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ditya Jain\Desktop\Trainee\Week 1\Day 4_Nitish\Assignment\Problem\Excel\"/>
    </mc:Choice>
  </mc:AlternateContent>
  <bookViews>
    <workbookView xWindow="-120" yWindow="-120" windowWidth="29040" windowHeight="15840" firstSheet="9" activeTab="13"/>
  </bookViews>
  <sheets>
    <sheet name="1. Intro" sheetId="27" r:id="rId1"/>
    <sheet name="2. Course Description" sheetId="24" r:id="rId2"/>
    <sheet name="3. Table of Contents" sheetId="26" r:id="rId3"/>
    <sheet name="4. List of Formulae" sheetId="19" r:id="rId4"/>
    <sheet name="4.1 Lookup &amp; Ref Functions" sheetId="20" r:id="rId5"/>
    <sheet name="4.2 Maths &amp; Stats Functions" sheetId="21" r:id="rId6"/>
    <sheet name="4.3 Logical &amp; Info Functions" sheetId="6" r:id="rId7"/>
    <sheet name="4.4 Date &amp; Time Functions" sheetId="5" r:id="rId8"/>
    <sheet name="4.5 String &amp; Text Functions" sheetId="4" r:id="rId9"/>
    <sheet name="5.1 Exercise-1" sheetId="23" r:id="rId10"/>
    <sheet name="5.2 Exercise-2" sheetId="28" r:id="rId11"/>
    <sheet name="5.3 Exercise-3" sheetId="29" r:id="rId12"/>
    <sheet name="Sheet1" sheetId="31" r:id="rId13"/>
    <sheet name="5.4 Exercise-4" sheetId="30" r:id="rId14"/>
  </sheets>
  <externalReferences>
    <externalReference r:id="rId15"/>
  </externalReferences>
  <definedNames>
    <definedName name="_xlnm._FilterDatabase" localSheetId="3" hidden="1">'4. List of Formulae'!$B$6:$F$144</definedName>
    <definedName name="_xlnm._FilterDatabase" localSheetId="9" hidden="1">[1]Sheet1!$D$2:$AH$2</definedName>
    <definedName name="_xlnm._FilterDatabase" localSheetId="13" hidden="1">'5.4 Exercise-4'!#REF!</definedName>
    <definedName name="aa">'5.3 Exercise-3'!#REF!</definedName>
    <definedName name="Base_End_Validation" localSheetId="10">IF('5.2 Exercise-2'!Goal_Setting_Months=3,'5.2 Exercise-2'!$AI$4:$AR$4,'5.2 Exercise-2'!$AI$4:$AO$4)</definedName>
    <definedName name="Baseline_Component" localSheetId="10">'5.2 Exercise-2'!$AG$9</definedName>
    <definedName name="Baseline_Component" localSheetId="11">'5.3 Exercise-3'!$N$11</definedName>
    <definedName name="Baseline_End_Month" localSheetId="10">'5.2 Exercise-2'!$AG$8</definedName>
    <definedName name="Baseline_End_Month" localSheetId="11">'5.3 Exercise-3'!$N$10</definedName>
    <definedName name="diag_claims" localSheetId="0">#REF!</definedName>
    <definedName name="diag_claims">#REF!</definedName>
    <definedName name="Forecast_3_months" localSheetId="10">'5.2 Exercise-2'!$AG$5</definedName>
    <definedName name="Forecast_3_months" localSheetId="11">'5.3 Exercise-3'!$N$7</definedName>
    <definedName name="Forecast_6_months" localSheetId="10">'5.2 Exercise-2'!$AG$6</definedName>
    <definedName name="Forecast_6_months" localSheetId="11">'5.3 Exercise-3'!$N$8</definedName>
    <definedName name="Goal_Setting_Months" localSheetId="10">'5.2 Exercise-2'!$AG$7</definedName>
    <definedName name="Goal_Setting_Months" localSheetId="11">'5.3 Exercise-3'!$N$9</definedName>
    <definedName name="l_range" localSheetId="0">#REF!</definedName>
    <definedName name="l_range">#REF!</definedName>
    <definedName name="Nation_Baseline_Sales" localSheetId="10">'5.2 Exercise-2'!#REF!</definedName>
    <definedName name="Nation_Untapped_Potential" localSheetId="10">'5.2 Exercise-2'!#REF!</definedName>
    <definedName name="U_range" localSheetId="0">#REF!</definedName>
    <definedName name="U_range">#REF!</definedName>
    <definedName name="Untapped_Component" localSheetId="10">'5.2 Exercise-2'!$AG$10</definedName>
    <definedName name="Untapped_Component" localSheetId="11">'5.3 Exercise-3'!$N$12</definedName>
  </definedNames>
  <calcPr calcId="162913" calcMode="autoNoTable"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I25" i="28" l="1"/>
  <c r="AI26" i="28"/>
  <c r="AI27" i="28"/>
  <c r="AI28" i="28"/>
  <c r="AI29" i="28"/>
  <c r="AI30" i="28"/>
  <c r="AI31" i="28"/>
  <c r="AI32" i="28"/>
  <c r="AI33" i="28"/>
  <c r="AI34" i="28"/>
  <c r="AI35" i="28"/>
  <c r="AI36" i="28"/>
  <c r="AI37" i="28"/>
  <c r="AI38" i="28"/>
  <c r="AI39" i="28"/>
  <c r="AI24" i="28"/>
  <c r="AG25" i="28"/>
  <c r="AG26" i="28"/>
  <c r="AG27" i="28"/>
  <c r="AG28" i="28"/>
  <c r="AG29" i="28"/>
  <c r="AG30" i="28"/>
  <c r="AG31" i="28"/>
  <c r="AG32" i="28"/>
  <c r="AG33" i="28"/>
  <c r="AG34" i="28"/>
  <c r="AG35" i="28"/>
  <c r="AG36" i="28"/>
  <c r="AG37" i="28"/>
  <c r="AG38" i="28"/>
  <c r="AG39" i="28"/>
  <c r="AG24" i="28"/>
  <c r="AL25" i="28"/>
  <c r="AL26" i="28"/>
  <c r="AL27" i="28"/>
  <c r="AL28" i="28"/>
  <c r="AL29" i="28"/>
  <c r="AL30" i="28"/>
  <c r="AL31" i="28"/>
  <c r="AL32" i="28"/>
  <c r="AL33" i="28"/>
  <c r="AL34" i="28"/>
  <c r="AL35" i="28"/>
  <c r="AL36" i="28"/>
  <c r="AL37" i="28"/>
  <c r="AL38" i="28"/>
  <c r="AL39" i="28"/>
  <c r="AL24" i="28"/>
  <c r="AJ36" i="28" l="1"/>
  <c r="AJ32" i="28"/>
  <c r="AJ28" i="28"/>
  <c r="AJ39" i="28"/>
  <c r="AJ35" i="28"/>
  <c r="AJ31" i="28"/>
  <c r="AJ27" i="28"/>
  <c r="AJ34" i="28"/>
  <c r="AJ26" i="28"/>
  <c r="AJ37" i="28"/>
  <c r="AJ33" i="28"/>
  <c r="AJ29" i="28"/>
  <c r="AJ25" i="28"/>
  <c r="AJ38" i="28"/>
  <c r="AJ30" i="28"/>
  <c r="AJ24" i="28"/>
  <c r="AH39" i="28"/>
  <c r="AH34" i="28"/>
  <c r="AH38" i="28"/>
  <c r="AH37" i="28"/>
  <c r="AH33" i="28"/>
  <c r="AH29" i="28"/>
  <c r="AH25" i="28"/>
  <c r="AH36" i="28"/>
  <c r="AH28" i="28"/>
  <c r="AH24" i="28"/>
  <c r="AH30" i="28"/>
  <c r="AH26" i="28"/>
  <c r="AH32" i="28"/>
  <c r="AH35" i="28"/>
  <c r="AH31" i="28"/>
  <c r="AH27" i="28"/>
  <c r="S6" i="29"/>
  <c r="S7" i="29"/>
  <c r="S8" i="29"/>
  <c r="S9" i="29"/>
  <c r="S10" i="29"/>
  <c r="S11" i="29"/>
  <c r="S12" i="29"/>
  <c r="S13" i="29"/>
  <c r="S5" i="29"/>
  <c r="R6" i="29"/>
  <c r="R7" i="29"/>
  <c r="R8" i="29"/>
  <c r="R9" i="29"/>
  <c r="R10" i="29"/>
  <c r="R11" i="29"/>
  <c r="R12" i="29"/>
  <c r="R13" i="29"/>
  <c r="R5" i="29"/>
  <c r="Q6" i="29"/>
  <c r="Q7" i="29"/>
  <c r="Q8" i="29"/>
  <c r="Q9" i="29"/>
  <c r="Q10" i="29"/>
  <c r="Q11" i="29"/>
  <c r="Q12" i="29"/>
  <c r="Q13" i="29"/>
  <c r="Q5" i="29"/>
  <c r="V19" i="29"/>
  <c r="V20" i="29"/>
  <c r="V21" i="29"/>
  <c r="V22" i="29"/>
  <c r="V23" i="29"/>
  <c r="V24" i="29"/>
  <c r="V25" i="29"/>
  <c r="V26" i="29"/>
  <c r="V27" i="29"/>
  <c r="V28" i="29"/>
  <c r="V29" i="29"/>
  <c r="V30" i="29"/>
  <c r="V31" i="29"/>
  <c r="V32" i="29"/>
  <c r="V33" i="29"/>
  <c r="V34" i="29"/>
  <c r="V35" i="29"/>
  <c r="V36" i="29"/>
  <c r="V37" i="29"/>
  <c r="V38" i="29"/>
  <c r="V39" i="29"/>
  <c r="V40" i="29"/>
  <c r="V41" i="29"/>
  <c r="V42" i="29"/>
  <c r="V43" i="29"/>
  <c r="V44" i="29"/>
  <c r="V45" i="29"/>
  <c r="V46" i="29"/>
  <c r="V47" i="29"/>
  <c r="V48" i="29"/>
  <c r="V49" i="29"/>
  <c r="V50" i="29"/>
  <c r="V51" i="29"/>
  <c r="V52" i="29"/>
  <c r="V53" i="29"/>
  <c r="V54" i="29"/>
  <c r="V55" i="29"/>
  <c r="V56" i="29"/>
  <c r="V57" i="29"/>
  <c r="V58" i="29"/>
  <c r="V59" i="29"/>
  <c r="V60" i="29"/>
  <c r="V61" i="29"/>
  <c r="V62" i="29"/>
  <c r="V63" i="29"/>
  <c r="V64" i="29"/>
  <c r="V65" i="29"/>
  <c r="V66" i="29"/>
  <c r="V67" i="29"/>
  <c r="V68" i="29"/>
  <c r="V69" i="29"/>
  <c r="V70" i="29"/>
  <c r="V71" i="29"/>
  <c r="V72" i="29"/>
  <c r="V73" i="29"/>
  <c r="V74" i="29"/>
  <c r="V75" i="29"/>
  <c r="V76" i="29"/>
  <c r="V77" i="29"/>
  <c r="V78" i="29"/>
  <c r="V79" i="29"/>
  <c r="V80" i="29"/>
  <c r="V81" i="29"/>
  <c r="V82" i="29"/>
  <c r="V83" i="29"/>
  <c r="V84" i="29"/>
  <c r="V85" i="29"/>
  <c r="V86" i="29"/>
  <c r="V87" i="29"/>
  <c r="V88" i="29"/>
  <c r="V89" i="29"/>
  <c r="V90" i="29"/>
  <c r="V91" i="29"/>
  <c r="V92" i="29"/>
  <c r="V93" i="29"/>
  <c r="V94" i="29"/>
  <c r="V95" i="29"/>
  <c r="V96" i="29"/>
  <c r="V97" i="29"/>
  <c r="V98" i="29"/>
  <c r="V99" i="29"/>
  <c r="V100" i="29"/>
  <c r="V101" i="29"/>
  <c r="V102" i="29"/>
  <c r="V103" i="29"/>
  <c r="V104" i="29"/>
  <c r="V105" i="29"/>
  <c r="V106" i="29"/>
  <c r="V107" i="29"/>
  <c r="V108" i="29"/>
  <c r="V109" i="29"/>
  <c r="V110" i="29"/>
  <c r="V111" i="29"/>
  <c r="V112" i="29"/>
  <c r="V113" i="29"/>
  <c r="V114" i="29"/>
  <c r="V115" i="29"/>
  <c r="V116" i="29"/>
  <c r="V117" i="29"/>
  <c r="V118" i="29"/>
  <c r="V119" i="29"/>
  <c r="V120" i="29"/>
  <c r="V121" i="29"/>
  <c r="V122" i="29"/>
  <c r="V123" i="29"/>
  <c r="V124" i="29"/>
  <c r="V125" i="29"/>
  <c r="V126" i="29"/>
  <c r="V127" i="29"/>
  <c r="V128" i="29"/>
  <c r="V129" i="29"/>
  <c r="V130" i="29"/>
  <c r="V131" i="29"/>
  <c r="V132" i="29"/>
  <c r="V133" i="29"/>
  <c r="V134" i="29"/>
  <c r="V135" i="29"/>
  <c r="V136" i="29"/>
  <c r="V137" i="29"/>
  <c r="V138" i="29"/>
  <c r="V139" i="29"/>
  <c r="V140" i="29"/>
  <c r="V141" i="29"/>
  <c r="V142" i="29"/>
  <c r="V143" i="29"/>
  <c r="V144" i="29"/>
  <c r="V145" i="29"/>
  <c r="V146" i="29"/>
  <c r="V147" i="29"/>
  <c r="V148" i="29"/>
  <c r="V149" i="29"/>
  <c r="V150" i="29"/>
  <c r="V151" i="29"/>
  <c r="V152" i="29"/>
  <c r="V153" i="29"/>
  <c r="V154" i="29"/>
  <c r="V155" i="29"/>
  <c r="V156" i="29"/>
  <c r="V157" i="29"/>
  <c r="V158" i="29"/>
  <c r="V159" i="29"/>
  <c r="V160" i="29"/>
  <c r="V161" i="29"/>
  <c r="V162" i="29"/>
  <c r="V163" i="29"/>
  <c r="V164" i="29"/>
  <c r="V165" i="29"/>
  <c r="V166" i="29"/>
  <c r="V167" i="29"/>
  <c r="V168" i="29"/>
  <c r="V169" i="29"/>
  <c r="V170" i="29"/>
  <c r="V171" i="29"/>
  <c r="V172" i="29"/>
  <c r="V173" i="29"/>
  <c r="V174" i="29"/>
  <c r="V175" i="29"/>
  <c r="V176" i="29"/>
  <c r="V177" i="29"/>
  <c r="V178" i="29"/>
  <c r="V179" i="29"/>
  <c r="V180" i="29"/>
  <c r="V181" i="29"/>
  <c r="V182" i="29"/>
  <c r="V183" i="29"/>
  <c r="V184" i="29"/>
  <c r="V185" i="29"/>
  <c r="V186" i="29"/>
  <c r="V187" i="29"/>
  <c r="V188" i="29"/>
  <c r="V189" i="29"/>
  <c r="V190" i="29"/>
  <c r="V191" i="29"/>
  <c r="V192" i="29"/>
  <c r="V193" i="29"/>
  <c r="V194" i="29"/>
  <c r="V195" i="29"/>
  <c r="V196" i="29"/>
  <c r="V197" i="29"/>
  <c r="V198" i="29"/>
  <c r="V199" i="29"/>
  <c r="V200" i="29"/>
  <c r="V201" i="29"/>
  <c r="V202" i="29"/>
  <c r="V203" i="29"/>
  <c r="V204" i="29"/>
  <c r="V205" i="29"/>
  <c r="V206" i="29"/>
  <c r="V207" i="29"/>
  <c r="V208" i="29"/>
  <c r="V209" i="29"/>
  <c r="V210" i="29"/>
  <c r="V211" i="29"/>
  <c r="V212" i="29"/>
  <c r="V213" i="29"/>
  <c r="V214" i="29"/>
  <c r="V215" i="29"/>
  <c r="V216" i="29"/>
  <c r="V217" i="29"/>
  <c r="V218" i="29"/>
  <c r="V219" i="29"/>
  <c r="V220" i="29"/>
  <c r="V221" i="29"/>
  <c r="V222" i="29"/>
  <c r="V223" i="29"/>
  <c r="V224" i="29"/>
  <c r="V225" i="29"/>
  <c r="V226" i="29"/>
  <c r="V227" i="29"/>
  <c r="V228" i="29"/>
  <c r="V229" i="29"/>
  <c r="V230" i="29"/>
  <c r="V231" i="29"/>
  <c r="V232" i="29"/>
  <c r="V233" i="29"/>
  <c r="V234" i="29"/>
  <c r="V235" i="29"/>
  <c r="V236" i="29"/>
  <c r="V237" i="29"/>
  <c r="V238" i="29"/>
  <c r="V239" i="29"/>
  <c r="V240" i="29"/>
  <c r="V241" i="29"/>
  <c r="V242" i="29"/>
  <c r="V243" i="29"/>
  <c r="V244" i="29"/>
  <c r="V245" i="29"/>
  <c r="V246" i="29"/>
  <c r="V247" i="29"/>
  <c r="V248" i="29"/>
  <c r="V249" i="29"/>
  <c r="V250" i="29"/>
  <c r="V251" i="29"/>
  <c r="V252" i="29"/>
  <c r="V253" i="29"/>
  <c r="V254" i="29"/>
  <c r="V255" i="29"/>
  <c r="V256" i="29"/>
  <c r="V257" i="29"/>
  <c r="V258" i="29"/>
  <c r="V259" i="29"/>
  <c r="V260" i="29"/>
  <c r="V261" i="29"/>
  <c r="V262" i="29"/>
  <c r="V263" i="29"/>
  <c r="V264" i="29"/>
  <c r="V265" i="29"/>
  <c r="V266" i="29"/>
  <c r="V267" i="29"/>
  <c r="V268" i="29"/>
  <c r="V269" i="29"/>
  <c r="V270" i="29"/>
  <c r="V271" i="29"/>
  <c r="V272" i="29"/>
  <c r="V273" i="29"/>
  <c r="V274" i="29"/>
  <c r="V275" i="29"/>
  <c r="V276" i="29"/>
  <c r="V277" i="29"/>
  <c r="V278" i="29"/>
  <c r="V279" i="29"/>
  <c r="V280" i="29"/>
  <c r="V281" i="29"/>
  <c r="V282" i="29"/>
  <c r="V283" i="29"/>
  <c r="V284" i="29"/>
  <c r="V285" i="29"/>
  <c r="V286" i="29"/>
  <c r="V287" i="29"/>
  <c r="V288" i="29"/>
  <c r="V289" i="29"/>
  <c r="V290" i="29"/>
  <c r="V291" i="29"/>
  <c r="V292" i="29"/>
  <c r="V293" i="29"/>
  <c r="V294" i="29"/>
  <c r="V295" i="29"/>
  <c r="V296" i="29"/>
  <c r="V297" i="29"/>
  <c r="V298" i="29"/>
  <c r="V299" i="29"/>
  <c r="V300" i="29"/>
  <c r="V301" i="29"/>
  <c r="V302" i="29"/>
  <c r="V303" i="29"/>
  <c r="V304" i="29"/>
  <c r="V305" i="29"/>
  <c r="V306" i="29"/>
  <c r="V307" i="29"/>
  <c r="V308" i="29"/>
  <c r="V309" i="29"/>
  <c r="V310" i="29"/>
  <c r="V311" i="29"/>
  <c r="V312" i="29"/>
  <c r="V313" i="29"/>
  <c r="V314" i="29"/>
  <c r="V315" i="29"/>
  <c r="V316" i="29"/>
  <c r="V317" i="29"/>
  <c r="V318" i="29"/>
  <c r="V319" i="29"/>
  <c r="V320" i="29"/>
  <c r="V321" i="29"/>
  <c r="V322" i="29"/>
  <c r="V323" i="29"/>
  <c r="V324" i="29"/>
  <c r="V325" i="29"/>
  <c r="V326" i="29"/>
  <c r="V327" i="29"/>
  <c r="V328" i="29"/>
  <c r="V329" i="29"/>
  <c r="V330" i="29"/>
  <c r="V331" i="29"/>
  <c r="V332" i="29"/>
  <c r="V333" i="29"/>
  <c r="V334" i="29"/>
  <c r="V335" i="29"/>
  <c r="V336" i="29"/>
  <c r="V337" i="29"/>
  <c r="V338" i="29"/>
  <c r="V339" i="29"/>
  <c r="V340" i="29"/>
  <c r="V341" i="29"/>
  <c r="V342" i="29"/>
  <c r="V343" i="29"/>
  <c r="V344" i="29"/>
  <c r="V345" i="29"/>
  <c r="V346" i="29"/>
  <c r="V347" i="29"/>
  <c r="V348" i="29"/>
  <c r="V349" i="29"/>
  <c r="V350" i="29"/>
  <c r="V351" i="29"/>
  <c r="V352" i="29"/>
  <c r="V353" i="29"/>
  <c r="V354" i="29"/>
  <c r="V355" i="29"/>
  <c r="V356" i="29"/>
  <c r="V357" i="29"/>
  <c r="V358" i="29"/>
  <c r="V359" i="29"/>
  <c r="V360" i="29"/>
  <c r="V361" i="29"/>
  <c r="V362" i="29"/>
  <c r="V363" i="29"/>
  <c r="V364" i="29"/>
  <c r="V365" i="29"/>
  <c r="V366" i="29"/>
  <c r="V367" i="29"/>
  <c r="V368" i="29"/>
  <c r="V369" i="29"/>
  <c r="V370" i="29"/>
  <c r="V371" i="29"/>
  <c r="V372" i="29"/>
  <c r="V373" i="29"/>
  <c r="V374" i="29"/>
  <c r="V375" i="29"/>
  <c r="V376" i="29"/>
  <c r="V377" i="29"/>
  <c r="V378" i="29"/>
  <c r="V379" i="29"/>
  <c r="V380" i="29"/>
  <c r="V381" i="29"/>
  <c r="V382" i="29"/>
  <c r="V383" i="29"/>
  <c r="V384" i="29"/>
  <c r="V385" i="29"/>
  <c r="V386" i="29"/>
  <c r="V387" i="29"/>
  <c r="V388" i="29"/>
  <c r="V389" i="29"/>
  <c r="V390" i="29"/>
  <c r="V391" i="29"/>
  <c r="V392" i="29"/>
  <c r="V393" i="29"/>
  <c r="V394" i="29"/>
  <c r="V395" i="29"/>
  <c r="V396" i="29"/>
  <c r="V397" i="29"/>
  <c r="V398" i="29"/>
  <c r="V399" i="29"/>
  <c r="V400" i="29"/>
  <c r="V401" i="29"/>
  <c r="V402" i="29"/>
  <c r="V403" i="29"/>
  <c r="V404" i="29"/>
  <c r="V405" i="29"/>
  <c r="V406" i="29"/>
  <c r="V407" i="29"/>
  <c r="V408" i="29"/>
  <c r="V409" i="29"/>
  <c r="V410" i="29"/>
  <c r="V411" i="29"/>
  <c r="V412" i="29"/>
  <c r="V413" i="29"/>
  <c r="V414" i="29"/>
  <c r="V415" i="29"/>
  <c r="V416" i="29"/>
  <c r="V417" i="29"/>
  <c r="V418" i="29"/>
  <c r="V419" i="29"/>
  <c r="V420" i="29"/>
  <c r="V421" i="29"/>
  <c r="V422" i="29"/>
  <c r="V423" i="29"/>
  <c r="V424" i="29"/>
  <c r="V425" i="29"/>
  <c r="V426" i="29"/>
  <c r="V427" i="29"/>
  <c r="V428" i="29"/>
  <c r="V429" i="29"/>
  <c r="V430" i="29"/>
  <c r="V431" i="29"/>
  <c r="V432" i="29"/>
  <c r="V433" i="29"/>
  <c r="V434" i="29"/>
  <c r="V435" i="29"/>
  <c r="V436" i="29"/>
  <c r="V437" i="29"/>
  <c r="V438" i="29"/>
  <c r="V439" i="29"/>
  <c r="V440" i="29"/>
  <c r="V441" i="29"/>
  <c r="V442" i="29"/>
  <c r="V443" i="29"/>
  <c r="V444" i="29"/>
  <c r="V445" i="29"/>
  <c r="V446" i="29"/>
  <c r="V447" i="29"/>
  <c r="V448" i="29"/>
  <c r="V449" i="29"/>
  <c r="V450" i="29"/>
  <c r="V451" i="29"/>
  <c r="V452" i="29"/>
  <c r="V453" i="29"/>
  <c r="V454" i="29"/>
  <c r="V455" i="29"/>
  <c r="V456" i="29"/>
  <c r="V457" i="29"/>
  <c r="V458" i="29"/>
  <c r="V459" i="29"/>
  <c r="V460" i="29"/>
  <c r="V461" i="29"/>
  <c r="V462" i="29"/>
  <c r="V463" i="29"/>
  <c r="V464" i="29"/>
  <c r="V465" i="29"/>
  <c r="V466" i="29"/>
  <c r="V467" i="29"/>
  <c r="V468" i="29"/>
  <c r="V469" i="29"/>
  <c r="V470" i="29"/>
  <c r="V471" i="29"/>
  <c r="V472" i="29"/>
  <c r="V473" i="29"/>
  <c r="V474" i="29"/>
  <c r="V475" i="29"/>
  <c r="V476" i="29"/>
  <c r="V477" i="29"/>
  <c r="V478" i="29"/>
  <c r="V479" i="29"/>
  <c r="V480" i="29"/>
  <c r="V481" i="29"/>
  <c r="V482" i="29"/>
  <c r="V483" i="29"/>
  <c r="V484" i="29"/>
  <c r="V485" i="29"/>
  <c r="V486" i="29"/>
  <c r="V487" i="29"/>
  <c r="V488" i="29"/>
  <c r="V489" i="29"/>
  <c r="V490" i="29"/>
  <c r="V491" i="29"/>
  <c r="V492" i="29"/>
  <c r="V493" i="29"/>
  <c r="V494" i="29"/>
  <c r="V495" i="29"/>
  <c r="V496" i="29"/>
  <c r="V497" i="29"/>
  <c r="V498" i="29"/>
  <c r="V499" i="29"/>
  <c r="V500" i="29"/>
  <c r="V501" i="29"/>
  <c r="V502" i="29"/>
  <c r="V503" i="29"/>
  <c r="V504" i="29"/>
  <c r="V505" i="29"/>
  <c r="V506" i="29"/>
  <c r="V507" i="29"/>
  <c r="V508" i="29"/>
  <c r="V509" i="29"/>
  <c r="V510" i="29"/>
  <c r="V511" i="29"/>
  <c r="V512" i="29"/>
  <c r="V513" i="29"/>
  <c r="V514" i="29"/>
  <c r="V515" i="29"/>
  <c r="V516" i="29"/>
  <c r="V517" i="29"/>
  <c r="V518" i="29"/>
  <c r="V519" i="29"/>
  <c r="V520" i="29"/>
  <c r="V521" i="29"/>
  <c r="V522" i="29"/>
  <c r="V523" i="29"/>
  <c r="V524" i="29"/>
  <c r="V525" i="29"/>
  <c r="V526" i="29"/>
  <c r="V527" i="29"/>
  <c r="V528" i="29"/>
  <c r="V529" i="29"/>
  <c r="V530" i="29"/>
  <c r="V531" i="29"/>
  <c r="V532" i="29"/>
  <c r="V533" i="29"/>
  <c r="V534" i="29"/>
  <c r="V535" i="29"/>
  <c r="V536" i="29"/>
  <c r="V537" i="29"/>
  <c r="V538" i="29"/>
  <c r="V539" i="29"/>
  <c r="V540" i="29"/>
  <c r="V541" i="29"/>
  <c r="V542" i="29"/>
  <c r="V543" i="29"/>
  <c r="V544" i="29"/>
  <c r="V545" i="29"/>
  <c r="V546" i="29"/>
  <c r="V547" i="29"/>
  <c r="V548" i="29"/>
  <c r="V549" i="29"/>
  <c r="V550" i="29"/>
  <c r="V551" i="29"/>
  <c r="V552" i="29"/>
  <c r="V553" i="29"/>
  <c r="V554" i="29"/>
  <c r="V555" i="29"/>
  <c r="V556" i="29"/>
  <c r="V557" i="29"/>
  <c r="V558" i="29"/>
  <c r="V559" i="29"/>
  <c r="V560" i="29"/>
  <c r="V561" i="29"/>
  <c r="V562" i="29"/>
  <c r="V563" i="29"/>
  <c r="V564" i="29"/>
  <c r="V565" i="29"/>
  <c r="V566" i="29"/>
  <c r="V567" i="29"/>
  <c r="V568" i="29"/>
  <c r="V569" i="29"/>
  <c r="V570" i="29"/>
  <c r="V571" i="29"/>
  <c r="V572" i="29"/>
  <c r="V573" i="29"/>
  <c r="V574" i="29"/>
  <c r="V575" i="29"/>
  <c r="V576" i="29"/>
  <c r="V577" i="29"/>
  <c r="V578" i="29"/>
  <c r="V579" i="29"/>
  <c r="V580" i="29"/>
  <c r="V581" i="29"/>
  <c r="V582" i="29"/>
  <c r="V583" i="29"/>
  <c r="V584" i="29"/>
  <c r="V585" i="29"/>
  <c r="V586" i="29"/>
  <c r="V587" i="29"/>
  <c r="V588" i="29"/>
  <c r="V589" i="29"/>
  <c r="V590" i="29"/>
  <c r="V591" i="29"/>
  <c r="V592" i="29"/>
  <c r="V593" i="29"/>
  <c r="V594" i="29"/>
  <c r="V595" i="29"/>
  <c r="V596" i="29"/>
  <c r="V597" i="29"/>
  <c r="V598" i="29"/>
  <c r="V599" i="29"/>
  <c r="V600" i="29"/>
  <c r="V601" i="29"/>
  <c r="V602" i="29"/>
  <c r="V603" i="29"/>
  <c r="V604" i="29"/>
  <c r="V605" i="29"/>
  <c r="V606" i="29"/>
  <c r="V607" i="29"/>
  <c r="V608" i="29"/>
  <c r="V609" i="29"/>
  <c r="V610" i="29"/>
  <c r="V611" i="29"/>
  <c r="V612" i="29"/>
  <c r="V613" i="29"/>
  <c r="V614" i="29"/>
  <c r="V615" i="29"/>
  <c r="V616" i="29"/>
  <c r="V617" i="29"/>
  <c r="V618" i="29"/>
  <c r="V619" i="29"/>
  <c r="V620" i="29"/>
  <c r="V621" i="29"/>
  <c r="V622" i="29"/>
  <c r="V623" i="29"/>
  <c r="V624" i="29"/>
  <c r="V625" i="29"/>
  <c r="V626" i="29"/>
  <c r="V627" i="29"/>
  <c r="V628" i="29"/>
  <c r="V629" i="29"/>
  <c r="V630" i="29"/>
  <c r="V631" i="29"/>
  <c r="V632" i="29"/>
  <c r="V633" i="29"/>
  <c r="V634" i="29"/>
  <c r="V635" i="29"/>
  <c r="V636" i="29"/>
  <c r="V637" i="29"/>
  <c r="V638" i="29"/>
  <c r="V639" i="29"/>
  <c r="V640" i="29"/>
  <c r="V641" i="29"/>
  <c r="V642" i="29"/>
  <c r="V643" i="29"/>
  <c r="V644" i="29"/>
  <c r="V645" i="29"/>
  <c r="V646" i="29"/>
  <c r="V647" i="29"/>
  <c r="V648" i="29"/>
  <c r="V649" i="29"/>
  <c r="V650" i="29"/>
  <c r="V651" i="29"/>
  <c r="V652" i="29"/>
  <c r="V653" i="29"/>
  <c r="V654" i="29"/>
  <c r="V655" i="29"/>
  <c r="V656" i="29"/>
  <c r="V657" i="29"/>
  <c r="V658" i="29"/>
  <c r="V659" i="29"/>
  <c r="V660" i="29"/>
  <c r="V661" i="29"/>
  <c r="V662" i="29"/>
  <c r="V663" i="29"/>
  <c r="V664" i="29"/>
  <c r="V665" i="29"/>
  <c r="V666" i="29"/>
  <c r="V667" i="29"/>
  <c r="V668" i="29"/>
  <c r="V669" i="29"/>
  <c r="V670" i="29"/>
  <c r="V671" i="29"/>
  <c r="V672" i="29"/>
  <c r="V673" i="29"/>
  <c r="V674" i="29"/>
  <c r="V675" i="29"/>
  <c r="V676" i="29"/>
  <c r="V677" i="29"/>
  <c r="V678" i="29"/>
  <c r="V679" i="29"/>
  <c r="V680" i="29"/>
  <c r="V681" i="29"/>
  <c r="V682" i="29"/>
  <c r="V683" i="29"/>
  <c r="V684" i="29"/>
  <c r="V685" i="29"/>
  <c r="V686" i="29"/>
  <c r="V687" i="29"/>
  <c r="V688" i="29"/>
  <c r="V689" i="29"/>
  <c r="V690" i="29"/>
  <c r="V691" i="29"/>
  <c r="V692" i="29"/>
  <c r="V693" i="29"/>
  <c r="V694" i="29"/>
  <c r="V695" i="29"/>
  <c r="V696" i="29"/>
  <c r="V697" i="29"/>
  <c r="V698" i="29"/>
  <c r="V699" i="29"/>
  <c r="V700" i="29"/>
  <c r="V701" i="29"/>
  <c r="V702" i="29"/>
  <c r="V703" i="29"/>
  <c r="V704" i="29"/>
  <c r="V705" i="29"/>
  <c r="V706" i="29"/>
  <c r="V707" i="29"/>
  <c r="V708" i="29"/>
  <c r="V709" i="29"/>
  <c r="V710" i="29"/>
  <c r="V711" i="29"/>
  <c r="V712" i="29"/>
  <c r="V713" i="29"/>
  <c r="V714" i="29"/>
  <c r="V715" i="29"/>
  <c r="V716" i="29"/>
  <c r="V717" i="29"/>
  <c r="V718" i="29"/>
  <c r="V719" i="29"/>
  <c r="V720" i="29"/>
  <c r="V721" i="29"/>
  <c r="V722" i="29"/>
  <c r="V723" i="29"/>
  <c r="V724" i="29"/>
  <c r="V725" i="29"/>
  <c r="V726" i="29"/>
  <c r="V727" i="29"/>
  <c r="V728" i="29"/>
  <c r="V729" i="29"/>
  <c r="V730" i="29"/>
  <c r="V731" i="29"/>
  <c r="V732" i="29"/>
  <c r="V733" i="29"/>
  <c r="V734" i="29"/>
  <c r="V735" i="29"/>
  <c r="V736" i="29"/>
  <c r="V737" i="29"/>
  <c r="V738" i="29"/>
  <c r="V739" i="29"/>
  <c r="V740" i="29"/>
  <c r="V741" i="29"/>
  <c r="V742" i="29"/>
  <c r="V743" i="29"/>
  <c r="V744" i="29"/>
  <c r="V745" i="29"/>
  <c r="V746" i="29"/>
  <c r="V747" i="29"/>
  <c r="V748" i="29"/>
  <c r="V749" i="29"/>
  <c r="V750" i="29"/>
  <c r="V751" i="29"/>
  <c r="V752" i="29"/>
  <c r="V753" i="29"/>
  <c r="V754" i="29"/>
  <c r="V755" i="29"/>
  <c r="V756" i="29"/>
  <c r="V757" i="29"/>
  <c r="V758" i="29"/>
  <c r="V759" i="29"/>
  <c r="V760" i="29"/>
  <c r="V761" i="29"/>
  <c r="V762" i="29"/>
  <c r="V763" i="29"/>
  <c r="V764" i="29"/>
  <c r="V765" i="29"/>
  <c r="V766" i="29"/>
  <c r="V767" i="29"/>
  <c r="V768" i="29"/>
  <c r="V769" i="29"/>
  <c r="V770" i="29"/>
  <c r="V771" i="29"/>
  <c r="V772" i="29"/>
  <c r="V773" i="29"/>
  <c r="V774" i="29"/>
  <c r="V775" i="29"/>
  <c r="V776" i="29"/>
  <c r="V777" i="29"/>
  <c r="V778" i="29"/>
  <c r="V779" i="29"/>
  <c r="V780" i="29"/>
  <c r="V781" i="29"/>
  <c r="V782" i="29"/>
  <c r="V783" i="29"/>
  <c r="V784" i="29"/>
  <c r="V785" i="29"/>
  <c r="V786" i="29"/>
  <c r="V787" i="29"/>
  <c r="V788" i="29"/>
  <c r="V789" i="29"/>
  <c r="V790" i="29"/>
  <c r="V791" i="29"/>
  <c r="V792" i="29"/>
  <c r="V793" i="29"/>
  <c r="V794" i="29"/>
  <c r="V795" i="29"/>
  <c r="V796" i="29"/>
  <c r="V797" i="29"/>
  <c r="V798" i="29"/>
  <c r="V799" i="29"/>
  <c r="V800" i="29"/>
  <c r="V801" i="29"/>
  <c r="V802" i="29"/>
  <c r="V803" i="29"/>
  <c r="V804" i="29"/>
  <c r="V805" i="29"/>
  <c r="V806" i="29"/>
  <c r="V807" i="29"/>
  <c r="V808" i="29"/>
  <c r="V809" i="29"/>
  <c r="V810" i="29"/>
  <c r="V811" i="29"/>
  <c r="V812" i="29"/>
  <c r="V813" i="29"/>
  <c r="V814" i="29"/>
  <c r="V815" i="29"/>
  <c r="V816" i="29"/>
  <c r="V817" i="29"/>
  <c r="V818" i="29"/>
  <c r="V819" i="29"/>
  <c r="V820" i="29"/>
  <c r="V821" i="29"/>
  <c r="V822" i="29"/>
  <c r="V823" i="29"/>
  <c r="V824" i="29"/>
  <c r="V825" i="29"/>
  <c r="V826" i="29"/>
  <c r="V827" i="29"/>
  <c r="V828" i="29"/>
  <c r="V829" i="29"/>
  <c r="V830" i="29"/>
  <c r="V831" i="29"/>
  <c r="V832" i="29"/>
  <c r="V833" i="29"/>
  <c r="V834" i="29"/>
  <c r="V835" i="29"/>
  <c r="V836" i="29"/>
  <c r="V837" i="29"/>
  <c r="V838" i="29"/>
  <c r="V839" i="29"/>
  <c r="V840" i="29"/>
  <c r="V841" i="29"/>
  <c r="V842" i="29"/>
  <c r="V843" i="29"/>
  <c r="V844" i="29"/>
  <c r="V845" i="29"/>
  <c r="V846" i="29"/>
  <c r="V847" i="29"/>
  <c r="V848" i="29"/>
  <c r="V849" i="29"/>
  <c r="V850" i="29"/>
  <c r="V851" i="29"/>
  <c r="V852" i="29"/>
  <c r="V853" i="29"/>
  <c r="V854" i="29"/>
  <c r="V855" i="29"/>
  <c r="V856" i="29"/>
  <c r="V857" i="29"/>
  <c r="V858" i="29"/>
  <c r="V859" i="29"/>
  <c r="V860" i="29"/>
  <c r="V861" i="29"/>
  <c r="V862" i="29"/>
  <c r="V863" i="29"/>
  <c r="V864" i="29"/>
  <c r="V865" i="29"/>
  <c r="V866" i="29"/>
  <c r="V867" i="29"/>
  <c r="V868" i="29"/>
  <c r="V869" i="29"/>
  <c r="V870" i="29"/>
  <c r="V871" i="29"/>
  <c r="V872" i="29"/>
  <c r="V873" i="29"/>
  <c r="V874" i="29"/>
  <c r="V875" i="29"/>
  <c r="V876" i="29"/>
  <c r="V877" i="29"/>
  <c r="V878" i="29"/>
  <c r="V879" i="29"/>
  <c r="V880" i="29"/>
  <c r="V881" i="29"/>
  <c r="V882" i="29"/>
  <c r="V883" i="29"/>
  <c r="V884" i="29"/>
  <c r="V885" i="29"/>
  <c r="V886" i="29"/>
  <c r="V887" i="29"/>
  <c r="V888" i="29"/>
  <c r="V889" i="29"/>
  <c r="V890" i="29"/>
  <c r="V891" i="29"/>
  <c r="V892" i="29"/>
  <c r="V893" i="29"/>
  <c r="V894" i="29"/>
  <c r="V895" i="29"/>
  <c r="V896" i="29"/>
  <c r="V897" i="29"/>
  <c r="V898" i="29"/>
  <c r="V899" i="29"/>
  <c r="V900" i="29"/>
  <c r="V901" i="29"/>
  <c r="V902" i="29"/>
  <c r="V903" i="29"/>
  <c r="V904" i="29"/>
  <c r="V905" i="29"/>
  <c r="V906" i="29"/>
  <c r="V907" i="29"/>
  <c r="V908" i="29"/>
  <c r="V909" i="29"/>
  <c r="V910" i="29"/>
  <c r="V911" i="29"/>
  <c r="V912" i="29"/>
  <c r="V913" i="29"/>
  <c r="V914" i="29"/>
  <c r="V915" i="29"/>
  <c r="V916" i="29"/>
  <c r="V917" i="29"/>
  <c r="V918" i="29"/>
  <c r="V919" i="29"/>
  <c r="V920" i="29"/>
  <c r="V921" i="29"/>
  <c r="V922" i="29"/>
  <c r="V923" i="29"/>
  <c r="V924" i="29"/>
  <c r="V925" i="29"/>
  <c r="V926" i="29"/>
  <c r="V927" i="29"/>
  <c r="V928" i="29"/>
  <c r="V929" i="29"/>
  <c r="V930" i="29"/>
  <c r="V931" i="29"/>
  <c r="V932" i="29"/>
  <c r="V933" i="29"/>
  <c r="V934" i="29"/>
  <c r="V935" i="29"/>
  <c r="V936" i="29"/>
  <c r="V937" i="29"/>
  <c r="V938" i="29"/>
  <c r="V939" i="29"/>
  <c r="V940" i="29"/>
  <c r="V941" i="29"/>
  <c r="V942" i="29"/>
  <c r="V943" i="29"/>
  <c r="V944" i="29"/>
  <c r="V945" i="29"/>
  <c r="V946" i="29"/>
  <c r="V947" i="29"/>
  <c r="V948" i="29"/>
  <c r="V949" i="29"/>
  <c r="V950" i="29"/>
  <c r="V951" i="29"/>
  <c r="V952" i="29"/>
  <c r="V953" i="29"/>
  <c r="V954" i="29"/>
  <c r="V955" i="29"/>
  <c r="V956" i="29"/>
  <c r="V957" i="29"/>
  <c r="V958" i="29"/>
  <c r="V959" i="29"/>
  <c r="V960" i="29"/>
  <c r="V961" i="29"/>
  <c r="V962" i="29"/>
  <c r="V963" i="29"/>
  <c r="V964" i="29"/>
  <c r="V965" i="29"/>
  <c r="V966" i="29"/>
  <c r="V967" i="29"/>
  <c r="V968" i="29"/>
  <c r="V969" i="29"/>
  <c r="V970" i="29"/>
  <c r="V971" i="29"/>
  <c r="V972" i="29"/>
  <c r="V973" i="29"/>
  <c r="V974" i="29"/>
  <c r="V975" i="29"/>
  <c r="V976" i="29"/>
  <c r="V977" i="29"/>
  <c r="V978" i="29"/>
  <c r="V979" i="29"/>
  <c r="V980" i="29"/>
  <c r="V981" i="29"/>
  <c r="V982" i="29"/>
  <c r="V983" i="29"/>
  <c r="V984" i="29"/>
  <c r="V985" i="29"/>
  <c r="V986" i="29"/>
  <c r="V987" i="29"/>
  <c r="V988" i="29"/>
  <c r="V989" i="29"/>
  <c r="V990" i="29"/>
  <c r="V991" i="29"/>
  <c r="V992" i="29"/>
  <c r="V993" i="29"/>
  <c r="V994" i="29"/>
  <c r="V995" i="29"/>
  <c r="V996" i="29"/>
  <c r="V997" i="29"/>
  <c r="V998" i="29"/>
  <c r="V999" i="29"/>
  <c r="V1000" i="29"/>
  <c r="V1001" i="29"/>
  <c r="V1002" i="29"/>
  <c r="V1003" i="29"/>
  <c r="V1004" i="29"/>
  <c r="V1005" i="29"/>
  <c r="V1006" i="29"/>
  <c r="V1007" i="29"/>
  <c r="V1008" i="29"/>
  <c r="V1009" i="29"/>
  <c r="V1010" i="29"/>
  <c r="V1011" i="29"/>
  <c r="V1012" i="29"/>
  <c r="V1013" i="29"/>
  <c r="V1014" i="29"/>
  <c r="V1015" i="29"/>
  <c r="V18" i="29"/>
  <c r="U19" i="29"/>
  <c r="U20" i="29"/>
  <c r="U21" i="29"/>
  <c r="U22" i="29"/>
  <c r="U23" i="29"/>
  <c r="U24" i="29"/>
  <c r="U25" i="29"/>
  <c r="U26" i="29"/>
  <c r="U27" i="29"/>
  <c r="U28" i="29"/>
  <c r="U29" i="29"/>
  <c r="U30" i="29"/>
  <c r="U31" i="29"/>
  <c r="U32" i="29"/>
  <c r="U33" i="29"/>
  <c r="U34" i="29"/>
  <c r="U35" i="29"/>
  <c r="U36" i="29"/>
  <c r="U37" i="29"/>
  <c r="U38" i="29"/>
  <c r="U39" i="29"/>
  <c r="U40" i="29"/>
  <c r="U41" i="29"/>
  <c r="U42" i="29"/>
  <c r="U43" i="29"/>
  <c r="U44" i="29"/>
  <c r="U45" i="29"/>
  <c r="U46" i="29"/>
  <c r="U47" i="29"/>
  <c r="U48" i="29"/>
  <c r="U49" i="29"/>
  <c r="U50" i="29"/>
  <c r="U51" i="29"/>
  <c r="U52" i="29"/>
  <c r="U53" i="29"/>
  <c r="U54" i="29"/>
  <c r="U55" i="29"/>
  <c r="U56" i="29"/>
  <c r="U57" i="29"/>
  <c r="U58" i="29"/>
  <c r="U59" i="29"/>
  <c r="U60" i="29"/>
  <c r="U61" i="29"/>
  <c r="U62" i="29"/>
  <c r="U63" i="29"/>
  <c r="U64" i="29"/>
  <c r="U65" i="29"/>
  <c r="U66" i="29"/>
  <c r="U67" i="29"/>
  <c r="U68" i="29"/>
  <c r="U69" i="29"/>
  <c r="U70" i="29"/>
  <c r="U71" i="29"/>
  <c r="U72" i="29"/>
  <c r="U73" i="29"/>
  <c r="U74" i="29"/>
  <c r="U75" i="29"/>
  <c r="U76" i="29"/>
  <c r="U77" i="29"/>
  <c r="U78" i="29"/>
  <c r="U79" i="29"/>
  <c r="U80" i="29"/>
  <c r="U81" i="29"/>
  <c r="U82" i="29"/>
  <c r="U83" i="29"/>
  <c r="U84" i="29"/>
  <c r="U85" i="29"/>
  <c r="U86" i="29"/>
  <c r="U87" i="29"/>
  <c r="U88" i="29"/>
  <c r="U89" i="29"/>
  <c r="U90" i="29"/>
  <c r="U91" i="29"/>
  <c r="U92" i="29"/>
  <c r="U93" i="29"/>
  <c r="U94" i="29"/>
  <c r="U95" i="29"/>
  <c r="U96" i="29"/>
  <c r="U97" i="29"/>
  <c r="U98" i="29"/>
  <c r="U99" i="29"/>
  <c r="U100" i="29"/>
  <c r="U101" i="29"/>
  <c r="U102" i="29"/>
  <c r="U103" i="29"/>
  <c r="U104" i="29"/>
  <c r="U105" i="29"/>
  <c r="U106" i="29"/>
  <c r="U107" i="29"/>
  <c r="U108" i="29"/>
  <c r="U109" i="29"/>
  <c r="U110" i="29"/>
  <c r="U111" i="29"/>
  <c r="U112" i="29"/>
  <c r="U113" i="29"/>
  <c r="U114" i="29"/>
  <c r="U115" i="29"/>
  <c r="U116" i="29"/>
  <c r="U117" i="29"/>
  <c r="U118" i="29"/>
  <c r="U119" i="29"/>
  <c r="U120" i="29"/>
  <c r="U121" i="29"/>
  <c r="U122" i="29"/>
  <c r="U123" i="29"/>
  <c r="U124" i="29"/>
  <c r="U125" i="29"/>
  <c r="U126" i="29"/>
  <c r="U127" i="29"/>
  <c r="U128" i="29"/>
  <c r="U129" i="29"/>
  <c r="U130" i="29"/>
  <c r="U131" i="29"/>
  <c r="U132" i="29"/>
  <c r="U133" i="29"/>
  <c r="U134" i="29"/>
  <c r="U135" i="29"/>
  <c r="U136" i="29"/>
  <c r="U137" i="29"/>
  <c r="U138" i="29"/>
  <c r="U139" i="29"/>
  <c r="U140" i="29"/>
  <c r="U141" i="29"/>
  <c r="U142" i="29"/>
  <c r="U143" i="29"/>
  <c r="U144" i="29"/>
  <c r="U145" i="29"/>
  <c r="U146" i="29"/>
  <c r="U147" i="29"/>
  <c r="U148" i="29"/>
  <c r="U149" i="29"/>
  <c r="U150" i="29"/>
  <c r="U151" i="29"/>
  <c r="U152" i="29"/>
  <c r="U153" i="29"/>
  <c r="U154" i="29"/>
  <c r="U155" i="29"/>
  <c r="U156" i="29"/>
  <c r="U157" i="29"/>
  <c r="U158" i="29"/>
  <c r="U159" i="29"/>
  <c r="U160" i="29"/>
  <c r="U161" i="29"/>
  <c r="U162" i="29"/>
  <c r="U163" i="29"/>
  <c r="U164" i="29"/>
  <c r="U165" i="29"/>
  <c r="U166" i="29"/>
  <c r="U167" i="29"/>
  <c r="U168" i="29"/>
  <c r="U169" i="29"/>
  <c r="U170" i="29"/>
  <c r="U171" i="29"/>
  <c r="U172" i="29"/>
  <c r="U173" i="29"/>
  <c r="U174" i="29"/>
  <c r="U175" i="29"/>
  <c r="U176" i="29"/>
  <c r="U177" i="29"/>
  <c r="U178" i="29"/>
  <c r="U179" i="29"/>
  <c r="U180" i="29"/>
  <c r="U181" i="29"/>
  <c r="U182" i="29"/>
  <c r="U183" i="29"/>
  <c r="U184" i="29"/>
  <c r="U185" i="29"/>
  <c r="U186" i="29"/>
  <c r="U187" i="29"/>
  <c r="U188" i="29"/>
  <c r="U189" i="29"/>
  <c r="U190" i="29"/>
  <c r="U191" i="29"/>
  <c r="U192" i="29"/>
  <c r="U193" i="29"/>
  <c r="U194" i="29"/>
  <c r="U195" i="29"/>
  <c r="U196" i="29"/>
  <c r="U197" i="29"/>
  <c r="U198" i="29"/>
  <c r="U199" i="29"/>
  <c r="U200" i="29"/>
  <c r="U201" i="29"/>
  <c r="U202" i="29"/>
  <c r="U203" i="29"/>
  <c r="U204" i="29"/>
  <c r="U205" i="29"/>
  <c r="U206" i="29"/>
  <c r="U207" i="29"/>
  <c r="U208" i="29"/>
  <c r="U209" i="29"/>
  <c r="U210" i="29"/>
  <c r="U211" i="29"/>
  <c r="U212" i="29"/>
  <c r="U213" i="29"/>
  <c r="U214" i="29"/>
  <c r="U215" i="29"/>
  <c r="U216" i="29"/>
  <c r="U217" i="29"/>
  <c r="U218" i="29"/>
  <c r="U219" i="29"/>
  <c r="U220" i="29"/>
  <c r="U221" i="29"/>
  <c r="U222" i="29"/>
  <c r="U223" i="29"/>
  <c r="U224" i="29"/>
  <c r="U225" i="29"/>
  <c r="U226" i="29"/>
  <c r="U227" i="29"/>
  <c r="U228" i="29"/>
  <c r="U229" i="29"/>
  <c r="U230" i="29"/>
  <c r="U231" i="29"/>
  <c r="U232" i="29"/>
  <c r="U233" i="29"/>
  <c r="U234" i="29"/>
  <c r="U235" i="29"/>
  <c r="U236" i="29"/>
  <c r="U237" i="29"/>
  <c r="U238" i="29"/>
  <c r="U239" i="29"/>
  <c r="U240" i="29"/>
  <c r="U241" i="29"/>
  <c r="U242" i="29"/>
  <c r="U243" i="29"/>
  <c r="U244" i="29"/>
  <c r="U245" i="29"/>
  <c r="U246" i="29"/>
  <c r="U247" i="29"/>
  <c r="U248" i="29"/>
  <c r="U249" i="29"/>
  <c r="U250" i="29"/>
  <c r="U251" i="29"/>
  <c r="U252" i="29"/>
  <c r="U253" i="29"/>
  <c r="U254" i="29"/>
  <c r="U255" i="29"/>
  <c r="U256" i="29"/>
  <c r="U257" i="29"/>
  <c r="U258" i="29"/>
  <c r="U259" i="29"/>
  <c r="U260" i="29"/>
  <c r="U261" i="29"/>
  <c r="U262" i="29"/>
  <c r="U263" i="29"/>
  <c r="U264" i="29"/>
  <c r="U265" i="29"/>
  <c r="U266" i="29"/>
  <c r="U267" i="29"/>
  <c r="U268" i="29"/>
  <c r="U269" i="29"/>
  <c r="U270" i="29"/>
  <c r="U271" i="29"/>
  <c r="U272" i="29"/>
  <c r="U273" i="29"/>
  <c r="U274" i="29"/>
  <c r="U275" i="29"/>
  <c r="U276" i="29"/>
  <c r="U277" i="29"/>
  <c r="U278" i="29"/>
  <c r="U279" i="29"/>
  <c r="U280" i="29"/>
  <c r="U281" i="29"/>
  <c r="U282" i="29"/>
  <c r="U283" i="29"/>
  <c r="U284" i="29"/>
  <c r="U285" i="29"/>
  <c r="U286" i="29"/>
  <c r="U287" i="29"/>
  <c r="U288" i="29"/>
  <c r="U289" i="29"/>
  <c r="U290" i="29"/>
  <c r="U291" i="29"/>
  <c r="U292" i="29"/>
  <c r="U293" i="29"/>
  <c r="U294" i="29"/>
  <c r="U295" i="29"/>
  <c r="U296" i="29"/>
  <c r="U297" i="29"/>
  <c r="U298" i="29"/>
  <c r="U299" i="29"/>
  <c r="U300" i="29"/>
  <c r="U301" i="29"/>
  <c r="U302" i="29"/>
  <c r="U303" i="29"/>
  <c r="U304" i="29"/>
  <c r="U305" i="29"/>
  <c r="U306" i="29"/>
  <c r="U307" i="29"/>
  <c r="U308" i="29"/>
  <c r="U309" i="29"/>
  <c r="U310" i="29"/>
  <c r="U311" i="29"/>
  <c r="U312" i="29"/>
  <c r="U313" i="29"/>
  <c r="U314" i="29"/>
  <c r="U315" i="29"/>
  <c r="U316" i="29"/>
  <c r="U317" i="29"/>
  <c r="U318" i="29"/>
  <c r="U319" i="29"/>
  <c r="U320" i="29"/>
  <c r="U321" i="29"/>
  <c r="U322" i="29"/>
  <c r="U323" i="29"/>
  <c r="U324" i="29"/>
  <c r="U325" i="29"/>
  <c r="U326" i="29"/>
  <c r="U327" i="29"/>
  <c r="U328" i="29"/>
  <c r="U329" i="29"/>
  <c r="U330" i="29"/>
  <c r="U331" i="29"/>
  <c r="U332" i="29"/>
  <c r="U333" i="29"/>
  <c r="U334" i="29"/>
  <c r="U335" i="29"/>
  <c r="U336" i="29"/>
  <c r="U337" i="29"/>
  <c r="U338" i="29"/>
  <c r="U339" i="29"/>
  <c r="U340" i="29"/>
  <c r="U341" i="29"/>
  <c r="U342" i="29"/>
  <c r="U343" i="29"/>
  <c r="U344" i="29"/>
  <c r="U345" i="29"/>
  <c r="U346" i="29"/>
  <c r="U347" i="29"/>
  <c r="U348" i="29"/>
  <c r="U349" i="29"/>
  <c r="U350" i="29"/>
  <c r="U351" i="29"/>
  <c r="U352" i="29"/>
  <c r="U353" i="29"/>
  <c r="U354" i="29"/>
  <c r="U355" i="29"/>
  <c r="U356" i="29"/>
  <c r="U357" i="29"/>
  <c r="U358" i="29"/>
  <c r="U359" i="29"/>
  <c r="U360" i="29"/>
  <c r="U361" i="29"/>
  <c r="U362" i="29"/>
  <c r="U363" i="29"/>
  <c r="U364" i="29"/>
  <c r="U365" i="29"/>
  <c r="U366" i="29"/>
  <c r="U367" i="29"/>
  <c r="U368" i="29"/>
  <c r="U369" i="29"/>
  <c r="U370" i="29"/>
  <c r="U371" i="29"/>
  <c r="U372" i="29"/>
  <c r="U373" i="29"/>
  <c r="U374" i="29"/>
  <c r="U375" i="29"/>
  <c r="U376" i="29"/>
  <c r="U377" i="29"/>
  <c r="U378" i="29"/>
  <c r="U379" i="29"/>
  <c r="U380" i="29"/>
  <c r="U381" i="29"/>
  <c r="U382" i="29"/>
  <c r="U383" i="29"/>
  <c r="U384" i="29"/>
  <c r="U385" i="29"/>
  <c r="U386" i="29"/>
  <c r="U387" i="29"/>
  <c r="U388" i="29"/>
  <c r="U389" i="29"/>
  <c r="U390" i="29"/>
  <c r="U391" i="29"/>
  <c r="U392" i="29"/>
  <c r="U393" i="29"/>
  <c r="U394" i="29"/>
  <c r="U395" i="29"/>
  <c r="U396" i="29"/>
  <c r="U397" i="29"/>
  <c r="U398" i="29"/>
  <c r="U399" i="29"/>
  <c r="U400" i="29"/>
  <c r="U401" i="29"/>
  <c r="U402" i="29"/>
  <c r="U403" i="29"/>
  <c r="U404" i="29"/>
  <c r="U405" i="29"/>
  <c r="U406" i="29"/>
  <c r="U407" i="29"/>
  <c r="U408" i="29"/>
  <c r="U409" i="29"/>
  <c r="U410" i="29"/>
  <c r="U411" i="29"/>
  <c r="U412" i="29"/>
  <c r="U413" i="29"/>
  <c r="U414" i="29"/>
  <c r="U415" i="29"/>
  <c r="U416" i="29"/>
  <c r="U417" i="29"/>
  <c r="U418" i="29"/>
  <c r="U419" i="29"/>
  <c r="U420" i="29"/>
  <c r="U421" i="29"/>
  <c r="U422" i="29"/>
  <c r="U423" i="29"/>
  <c r="U424" i="29"/>
  <c r="U425" i="29"/>
  <c r="U426" i="29"/>
  <c r="U427" i="29"/>
  <c r="U428" i="29"/>
  <c r="U429" i="29"/>
  <c r="U430" i="29"/>
  <c r="U431" i="29"/>
  <c r="U432" i="29"/>
  <c r="U433" i="29"/>
  <c r="U434" i="29"/>
  <c r="U435" i="29"/>
  <c r="U436" i="29"/>
  <c r="U437" i="29"/>
  <c r="U438" i="29"/>
  <c r="U439" i="29"/>
  <c r="U440" i="29"/>
  <c r="U441" i="29"/>
  <c r="U442" i="29"/>
  <c r="U443" i="29"/>
  <c r="U444" i="29"/>
  <c r="U445" i="29"/>
  <c r="U446" i="29"/>
  <c r="U447" i="29"/>
  <c r="U448" i="29"/>
  <c r="U449" i="29"/>
  <c r="U450" i="29"/>
  <c r="U451" i="29"/>
  <c r="U452" i="29"/>
  <c r="U453" i="29"/>
  <c r="U454" i="29"/>
  <c r="U455" i="29"/>
  <c r="U456" i="29"/>
  <c r="U457" i="29"/>
  <c r="U458" i="29"/>
  <c r="U459" i="29"/>
  <c r="U460" i="29"/>
  <c r="U461" i="29"/>
  <c r="U462" i="29"/>
  <c r="U463" i="29"/>
  <c r="U464" i="29"/>
  <c r="U465" i="29"/>
  <c r="U466" i="29"/>
  <c r="U467" i="29"/>
  <c r="U468" i="29"/>
  <c r="U469" i="29"/>
  <c r="U470" i="29"/>
  <c r="U471" i="29"/>
  <c r="U472" i="29"/>
  <c r="U473" i="29"/>
  <c r="U474" i="29"/>
  <c r="U475" i="29"/>
  <c r="U476" i="29"/>
  <c r="U477" i="29"/>
  <c r="U478" i="29"/>
  <c r="U479" i="29"/>
  <c r="U480" i="29"/>
  <c r="U481" i="29"/>
  <c r="U482" i="29"/>
  <c r="U483" i="29"/>
  <c r="U484" i="29"/>
  <c r="U485" i="29"/>
  <c r="U486" i="29"/>
  <c r="U487" i="29"/>
  <c r="U488" i="29"/>
  <c r="U489" i="29"/>
  <c r="U490" i="29"/>
  <c r="U491" i="29"/>
  <c r="U492" i="29"/>
  <c r="U493" i="29"/>
  <c r="U494" i="29"/>
  <c r="U495" i="29"/>
  <c r="U496" i="29"/>
  <c r="U497" i="29"/>
  <c r="U498" i="29"/>
  <c r="U499" i="29"/>
  <c r="U500" i="29"/>
  <c r="U501" i="29"/>
  <c r="U502" i="29"/>
  <c r="U503" i="29"/>
  <c r="U504" i="29"/>
  <c r="U505" i="29"/>
  <c r="U506" i="29"/>
  <c r="U507" i="29"/>
  <c r="U508" i="29"/>
  <c r="U509" i="29"/>
  <c r="U510" i="29"/>
  <c r="U511" i="29"/>
  <c r="U512" i="29"/>
  <c r="U513" i="29"/>
  <c r="U514" i="29"/>
  <c r="U515" i="29"/>
  <c r="U516" i="29"/>
  <c r="U517" i="29"/>
  <c r="U518" i="29"/>
  <c r="U519" i="29"/>
  <c r="U520" i="29"/>
  <c r="U521" i="29"/>
  <c r="U522" i="29"/>
  <c r="U523" i="29"/>
  <c r="U524" i="29"/>
  <c r="U525" i="29"/>
  <c r="U526" i="29"/>
  <c r="U527" i="29"/>
  <c r="U528" i="29"/>
  <c r="U529" i="29"/>
  <c r="U530" i="29"/>
  <c r="U531" i="29"/>
  <c r="U532" i="29"/>
  <c r="U533" i="29"/>
  <c r="U534" i="29"/>
  <c r="U535" i="29"/>
  <c r="U536" i="29"/>
  <c r="U537" i="29"/>
  <c r="U538" i="29"/>
  <c r="U539" i="29"/>
  <c r="U540" i="29"/>
  <c r="U541" i="29"/>
  <c r="U542" i="29"/>
  <c r="U543" i="29"/>
  <c r="U544" i="29"/>
  <c r="U545" i="29"/>
  <c r="U546" i="29"/>
  <c r="U547" i="29"/>
  <c r="U548" i="29"/>
  <c r="U549" i="29"/>
  <c r="U550" i="29"/>
  <c r="U551" i="29"/>
  <c r="U552" i="29"/>
  <c r="U553" i="29"/>
  <c r="U554" i="29"/>
  <c r="U555" i="29"/>
  <c r="U556" i="29"/>
  <c r="U557" i="29"/>
  <c r="U558" i="29"/>
  <c r="U559" i="29"/>
  <c r="U560" i="29"/>
  <c r="U561" i="29"/>
  <c r="U562" i="29"/>
  <c r="U563" i="29"/>
  <c r="U564" i="29"/>
  <c r="U565" i="29"/>
  <c r="U566" i="29"/>
  <c r="U567" i="29"/>
  <c r="U568" i="29"/>
  <c r="U569" i="29"/>
  <c r="U570" i="29"/>
  <c r="U571" i="29"/>
  <c r="U572" i="29"/>
  <c r="U573" i="29"/>
  <c r="U574" i="29"/>
  <c r="U575" i="29"/>
  <c r="U576" i="29"/>
  <c r="U577" i="29"/>
  <c r="U578" i="29"/>
  <c r="U579" i="29"/>
  <c r="U580" i="29"/>
  <c r="U581" i="29"/>
  <c r="U582" i="29"/>
  <c r="U583" i="29"/>
  <c r="U584" i="29"/>
  <c r="U585" i="29"/>
  <c r="U586" i="29"/>
  <c r="U587" i="29"/>
  <c r="U588" i="29"/>
  <c r="U589" i="29"/>
  <c r="U590" i="29"/>
  <c r="U591" i="29"/>
  <c r="U592" i="29"/>
  <c r="U593" i="29"/>
  <c r="U594" i="29"/>
  <c r="U595" i="29"/>
  <c r="U596" i="29"/>
  <c r="U597" i="29"/>
  <c r="U598" i="29"/>
  <c r="U599" i="29"/>
  <c r="U600" i="29"/>
  <c r="U601" i="29"/>
  <c r="U602" i="29"/>
  <c r="U603" i="29"/>
  <c r="U604" i="29"/>
  <c r="U605" i="29"/>
  <c r="U606" i="29"/>
  <c r="U607" i="29"/>
  <c r="U608" i="29"/>
  <c r="U609" i="29"/>
  <c r="U610" i="29"/>
  <c r="U611" i="29"/>
  <c r="U612" i="29"/>
  <c r="U613" i="29"/>
  <c r="U614" i="29"/>
  <c r="U615" i="29"/>
  <c r="U616" i="29"/>
  <c r="U617" i="29"/>
  <c r="U618" i="29"/>
  <c r="U619" i="29"/>
  <c r="U620" i="29"/>
  <c r="U621" i="29"/>
  <c r="U622" i="29"/>
  <c r="U623" i="29"/>
  <c r="U624" i="29"/>
  <c r="U625" i="29"/>
  <c r="U626" i="29"/>
  <c r="U627" i="29"/>
  <c r="U628" i="29"/>
  <c r="U629" i="29"/>
  <c r="U630" i="29"/>
  <c r="U631" i="29"/>
  <c r="U632" i="29"/>
  <c r="U633" i="29"/>
  <c r="U634" i="29"/>
  <c r="U635" i="29"/>
  <c r="U636" i="29"/>
  <c r="U637" i="29"/>
  <c r="U638" i="29"/>
  <c r="U639" i="29"/>
  <c r="U640" i="29"/>
  <c r="U641" i="29"/>
  <c r="U642" i="29"/>
  <c r="U643" i="29"/>
  <c r="U644" i="29"/>
  <c r="U645" i="29"/>
  <c r="U646" i="29"/>
  <c r="U647" i="29"/>
  <c r="U648" i="29"/>
  <c r="U649" i="29"/>
  <c r="U650" i="29"/>
  <c r="U651" i="29"/>
  <c r="U652" i="29"/>
  <c r="U653" i="29"/>
  <c r="U654" i="29"/>
  <c r="U655" i="29"/>
  <c r="U656" i="29"/>
  <c r="U657" i="29"/>
  <c r="U658" i="29"/>
  <c r="U659" i="29"/>
  <c r="U660" i="29"/>
  <c r="U661" i="29"/>
  <c r="U662" i="29"/>
  <c r="U663" i="29"/>
  <c r="U664" i="29"/>
  <c r="U665" i="29"/>
  <c r="U666" i="29"/>
  <c r="U667" i="29"/>
  <c r="U668" i="29"/>
  <c r="U669" i="29"/>
  <c r="U670" i="29"/>
  <c r="U671" i="29"/>
  <c r="U672" i="29"/>
  <c r="U673" i="29"/>
  <c r="U674" i="29"/>
  <c r="U675" i="29"/>
  <c r="U676" i="29"/>
  <c r="U677" i="29"/>
  <c r="U678" i="29"/>
  <c r="U679" i="29"/>
  <c r="U680" i="29"/>
  <c r="U681" i="29"/>
  <c r="U682" i="29"/>
  <c r="U683" i="29"/>
  <c r="U684" i="29"/>
  <c r="U685" i="29"/>
  <c r="U686" i="29"/>
  <c r="U687" i="29"/>
  <c r="U688" i="29"/>
  <c r="U689" i="29"/>
  <c r="U690" i="29"/>
  <c r="U691" i="29"/>
  <c r="U692" i="29"/>
  <c r="U693" i="29"/>
  <c r="U694" i="29"/>
  <c r="U695" i="29"/>
  <c r="U696" i="29"/>
  <c r="U697" i="29"/>
  <c r="U698" i="29"/>
  <c r="U699" i="29"/>
  <c r="U700" i="29"/>
  <c r="U701" i="29"/>
  <c r="U702" i="29"/>
  <c r="U703" i="29"/>
  <c r="U704" i="29"/>
  <c r="U705" i="29"/>
  <c r="U706" i="29"/>
  <c r="U707" i="29"/>
  <c r="U708" i="29"/>
  <c r="U709" i="29"/>
  <c r="U710" i="29"/>
  <c r="U711" i="29"/>
  <c r="U712" i="29"/>
  <c r="U713" i="29"/>
  <c r="U714" i="29"/>
  <c r="U715" i="29"/>
  <c r="U716" i="29"/>
  <c r="U717" i="29"/>
  <c r="U718" i="29"/>
  <c r="U719" i="29"/>
  <c r="U720" i="29"/>
  <c r="U721" i="29"/>
  <c r="U722" i="29"/>
  <c r="U723" i="29"/>
  <c r="U724" i="29"/>
  <c r="U725" i="29"/>
  <c r="U726" i="29"/>
  <c r="U727" i="29"/>
  <c r="U728" i="29"/>
  <c r="U729" i="29"/>
  <c r="U730" i="29"/>
  <c r="U731" i="29"/>
  <c r="U732" i="29"/>
  <c r="U733" i="29"/>
  <c r="U734" i="29"/>
  <c r="U735" i="29"/>
  <c r="U736" i="29"/>
  <c r="U737" i="29"/>
  <c r="U738" i="29"/>
  <c r="U739" i="29"/>
  <c r="U740" i="29"/>
  <c r="U741" i="29"/>
  <c r="U742" i="29"/>
  <c r="U743" i="29"/>
  <c r="U744" i="29"/>
  <c r="U745" i="29"/>
  <c r="U746" i="29"/>
  <c r="U747" i="29"/>
  <c r="U748" i="29"/>
  <c r="U749" i="29"/>
  <c r="U750" i="29"/>
  <c r="U751" i="29"/>
  <c r="U752" i="29"/>
  <c r="U753" i="29"/>
  <c r="U754" i="29"/>
  <c r="U755" i="29"/>
  <c r="U756" i="29"/>
  <c r="U757" i="29"/>
  <c r="U758" i="29"/>
  <c r="U759" i="29"/>
  <c r="U760" i="29"/>
  <c r="U761" i="29"/>
  <c r="U762" i="29"/>
  <c r="U763" i="29"/>
  <c r="U764" i="29"/>
  <c r="U765" i="29"/>
  <c r="U766" i="29"/>
  <c r="U767" i="29"/>
  <c r="U768" i="29"/>
  <c r="U769" i="29"/>
  <c r="U770" i="29"/>
  <c r="U771" i="29"/>
  <c r="U772" i="29"/>
  <c r="U773" i="29"/>
  <c r="U774" i="29"/>
  <c r="U775" i="29"/>
  <c r="U776" i="29"/>
  <c r="U777" i="29"/>
  <c r="U778" i="29"/>
  <c r="U779" i="29"/>
  <c r="U780" i="29"/>
  <c r="U781" i="29"/>
  <c r="U782" i="29"/>
  <c r="U783" i="29"/>
  <c r="U784" i="29"/>
  <c r="U785" i="29"/>
  <c r="U786" i="29"/>
  <c r="U787" i="29"/>
  <c r="U788" i="29"/>
  <c r="U789" i="29"/>
  <c r="U790" i="29"/>
  <c r="U791" i="29"/>
  <c r="U792" i="29"/>
  <c r="U793" i="29"/>
  <c r="U794" i="29"/>
  <c r="U795" i="29"/>
  <c r="U796" i="29"/>
  <c r="U797" i="29"/>
  <c r="U798" i="29"/>
  <c r="U799" i="29"/>
  <c r="U800" i="29"/>
  <c r="U801" i="29"/>
  <c r="U802" i="29"/>
  <c r="U803" i="29"/>
  <c r="U804" i="29"/>
  <c r="U805" i="29"/>
  <c r="U806" i="29"/>
  <c r="U807" i="29"/>
  <c r="U808" i="29"/>
  <c r="U809" i="29"/>
  <c r="U810" i="29"/>
  <c r="U811" i="29"/>
  <c r="U812" i="29"/>
  <c r="U813" i="29"/>
  <c r="U814" i="29"/>
  <c r="U815" i="29"/>
  <c r="U816" i="29"/>
  <c r="U817" i="29"/>
  <c r="U818" i="29"/>
  <c r="U819" i="29"/>
  <c r="U820" i="29"/>
  <c r="U821" i="29"/>
  <c r="U822" i="29"/>
  <c r="U823" i="29"/>
  <c r="U824" i="29"/>
  <c r="U825" i="29"/>
  <c r="U826" i="29"/>
  <c r="U827" i="29"/>
  <c r="U828" i="29"/>
  <c r="U829" i="29"/>
  <c r="U830" i="29"/>
  <c r="U831" i="29"/>
  <c r="U832" i="29"/>
  <c r="U833" i="29"/>
  <c r="U834" i="29"/>
  <c r="U835" i="29"/>
  <c r="U836" i="29"/>
  <c r="U837" i="29"/>
  <c r="U838" i="29"/>
  <c r="U839" i="29"/>
  <c r="U840" i="29"/>
  <c r="U841" i="29"/>
  <c r="U842" i="29"/>
  <c r="U843" i="29"/>
  <c r="U844" i="29"/>
  <c r="U845" i="29"/>
  <c r="U846" i="29"/>
  <c r="U847" i="29"/>
  <c r="U848" i="29"/>
  <c r="U849" i="29"/>
  <c r="U850" i="29"/>
  <c r="U851" i="29"/>
  <c r="U852" i="29"/>
  <c r="U853" i="29"/>
  <c r="U854" i="29"/>
  <c r="U855" i="29"/>
  <c r="U856" i="29"/>
  <c r="U857" i="29"/>
  <c r="U858" i="29"/>
  <c r="U859" i="29"/>
  <c r="U860" i="29"/>
  <c r="U861" i="29"/>
  <c r="U862" i="29"/>
  <c r="U863" i="29"/>
  <c r="U864" i="29"/>
  <c r="U865" i="29"/>
  <c r="U866" i="29"/>
  <c r="U867" i="29"/>
  <c r="U868" i="29"/>
  <c r="U869" i="29"/>
  <c r="U870" i="29"/>
  <c r="U871" i="29"/>
  <c r="U872" i="29"/>
  <c r="U873" i="29"/>
  <c r="U874" i="29"/>
  <c r="U875" i="29"/>
  <c r="U876" i="29"/>
  <c r="U877" i="29"/>
  <c r="U878" i="29"/>
  <c r="U879" i="29"/>
  <c r="U880" i="29"/>
  <c r="U881" i="29"/>
  <c r="U882" i="29"/>
  <c r="U883" i="29"/>
  <c r="U884" i="29"/>
  <c r="U885" i="29"/>
  <c r="U886" i="29"/>
  <c r="U887" i="29"/>
  <c r="U888" i="29"/>
  <c r="U889" i="29"/>
  <c r="U890" i="29"/>
  <c r="U891" i="29"/>
  <c r="U892" i="29"/>
  <c r="U893" i="29"/>
  <c r="U894" i="29"/>
  <c r="U895" i="29"/>
  <c r="U896" i="29"/>
  <c r="U897" i="29"/>
  <c r="U898" i="29"/>
  <c r="U899" i="29"/>
  <c r="U900" i="29"/>
  <c r="U901" i="29"/>
  <c r="U902" i="29"/>
  <c r="U903" i="29"/>
  <c r="U904" i="29"/>
  <c r="U905" i="29"/>
  <c r="U906" i="29"/>
  <c r="U907" i="29"/>
  <c r="U908" i="29"/>
  <c r="U909" i="29"/>
  <c r="U910" i="29"/>
  <c r="U911" i="29"/>
  <c r="U912" i="29"/>
  <c r="U913" i="29"/>
  <c r="U914" i="29"/>
  <c r="U915" i="29"/>
  <c r="U916" i="29"/>
  <c r="U917" i="29"/>
  <c r="U918" i="29"/>
  <c r="U919" i="29"/>
  <c r="U920" i="29"/>
  <c r="U921" i="29"/>
  <c r="U922" i="29"/>
  <c r="U923" i="29"/>
  <c r="U924" i="29"/>
  <c r="U925" i="29"/>
  <c r="U926" i="29"/>
  <c r="U927" i="29"/>
  <c r="U928" i="29"/>
  <c r="U929" i="29"/>
  <c r="U930" i="29"/>
  <c r="U931" i="29"/>
  <c r="U932" i="29"/>
  <c r="U933" i="29"/>
  <c r="U934" i="29"/>
  <c r="U935" i="29"/>
  <c r="U936" i="29"/>
  <c r="U937" i="29"/>
  <c r="U938" i="29"/>
  <c r="U939" i="29"/>
  <c r="U940" i="29"/>
  <c r="U941" i="29"/>
  <c r="U942" i="29"/>
  <c r="U943" i="29"/>
  <c r="U944" i="29"/>
  <c r="U945" i="29"/>
  <c r="U946" i="29"/>
  <c r="U947" i="29"/>
  <c r="U948" i="29"/>
  <c r="U949" i="29"/>
  <c r="U950" i="29"/>
  <c r="U951" i="29"/>
  <c r="U952" i="29"/>
  <c r="U953" i="29"/>
  <c r="U954" i="29"/>
  <c r="U955" i="29"/>
  <c r="U956" i="29"/>
  <c r="U957" i="29"/>
  <c r="U958" i="29"/>
  <c r="U959" i="29"/>
  <c r="U960" i="29"/>
  <c r="U961" i="29"/>
  <c r="U962" i="29"/>
  <c r="U963" i="29"/>
  <c r="U964" i="29"/>
  <c r="U965" i="29"/>
  <c r="U966" i="29"/>
  <c r="U967" i="29"/>
  <c r="U968" i="29"/>
  <c r="U969" i="29"/>
  <c r="U970" i="29"/>
  <c r="U971" i="29"/>
  <c r="U972" i="29"/>
  <c r="U973" i="29"/>
  <c r="U974" i="29"/>
  <c r="U975" i="29"/>
  <c r="U976" i="29"/>
  <c r="U977" i="29"/>
  <c r="U978" i="29"/>
  <c r="U979" i="29"/>
  <c r="U980" i="29"/>
  <c r="U981" i="29"/>
  <c r="U982" i="29"/>
  <c r="U983" i="29"/>
  <c r="U984" i="29"/>
  <c r="U985" i="29"/>
  <c r="U986" i="29"/>
  <c r="U987" i="29"/>
  <c r="U988" i="29"/>
  <c r="U989" i="29"/>
  <c r="U990" i="29"/>
  <c r="U991" i="29"/>
  <c r="U992" i="29"/>
  <c r="U993" i="29"/>
  <c r="U994" i="29"/>
  <c r="U995" i="29"/>
  <c r="U996" i="29"/>
  <c r="U997" i="29"/>
  <c r="U998" i="29"/>
  <c r="U999" i="29"/>
  <c r="U1000" i="29"/>
  <c r="U1001" i="29"/>
  <c r="U1002" i="29"/>
  <c r="U1003" i="29"/>
  <c r="U1004" i="29"/>
  <c r="U1005" i="29"/>
  <c r="U1006" i="29"/>
  <c r="U1007" i="29"/>
  <c r="U1008" i="29"/>
  <c r="U1009" i="29"/>
  <c r="U1010" i="29"/>
  <c r="U1011" i="29"/>
  <c r="U1012" i="29"/>
  <c r="U1013" i="29"/>
  <c r="U1014" i="29"/>
  <c r="U1015" i="29"/>
  <c r="U18" i="29"/>
  <c r="T19" i="29"/>
  <c r="T20" i="29"/>
  <c r="T21" i="29"/>
  <c r="T22" i="29"/>
  <c r="T23" i="29"/>
  <c r="T24" i="29"/>
  <c r="T25" i="29"/>
  <c r="T26" i="29"/>
  <c r="T27" i="29"/>
  <c r="T28" i="29"/>
  <c r="T29" i="29"/>
  <c r="T30" i="29"/>
  <c r="T31" i="29"/>
  <c r="T32" i="29"/>
  <c r="T33" i="29"/>
  <c r="T34" i="29"/>
  <c r="T35" i="29"/>
  <c r="T36" i="29"/>
  <c r="T37" i="29"/>
  <c r="T38" i="29"/>
  <c r="T39" i="29"/>
  <c r="T40" i="29"/>
  <c r="T41" i="29"/>
  <c r="T42" i="29"/>
  <c r="T43" i="29"/>
  <c r="T44" i="29"/>
  <c r="T45" i="29"/>
  <c r="T46" i="29"/>
  <c r="T47" i="29"/>
  <c r="T48" i="29"/>
  <c r="T49" i="29"/>
  <c r="T50" i="29"/>
  <c r="T51" i="29"/>
  <c r="T52" i="29"/>
  <c r="T53" i="29"/>
  <c r="T54" i="29"/>
  <c r="T55" i="29"/>
  <c r="T56" i="29"/>
  <c r="T57" i="29"/>
  <c r="T58" i="29"/>
  <c r="T59" i="29"/>
  <c r="T60" i="29"/>
  <c r="T61" i="29"/>
  <c r="T62" i="29"/>
  <c r="T63" i="29"/>
  <c r="T64" i="29"/>
  <c r="T65" i="29"/>
  <c r="T66" i="29"/>
  <c r="T67" i="29"/>
  <c r="T68" i="29"/>
  <c r="T69" i="29"/>
  <c r="T70" i="29"/>
  <c r="T71" i="29"/>
  <c r="T72" i="29"/>
  <c r="T73" i="29"/>
  <c r="T74" i="29"/>
  <c r="T75" i="29"/>
  <c r="T76" i="29"/>
  <c r="T77" i="29"/>
  <c r="T78" i="29"/>
  <c r="T79" i="29"/>
  <c r="T80" i="29"/>
  <c r="T81" i="29"/>
  <c r="T82" i="29"/>
  <c r="T83" i="29"/>
  <c r="T84" i="29"/>
  <c r="T85" i="29"/>
  <c r="T86" i="29"/>
  <c r="T87" i="29"/>
  <c r="T88" i="29"/>
  <c r="T89" i="29"/>
  <c r="T90" i="29"/>
  <c r="T91" i="29"/>
  <c r="T92" i="29"/>
  <c r="T93" i="29"/>
  <c r="T94" i="29"/>
  <c r="T95" i="29"/>
  <c r="T96" i="29"/>
  <c r="T97" i="29"/>
  <c r="T98" i="29"/>
  <c r="T99" i="29"/>
  <c r="T100" i="29"/>
  <c r="T101" i="29"/>
  <c r="T102" i="29"/>
  <c r="T103" i="29"/>
  <c r="T104" i="29"/>
  <c r="T105" i="29"/>
  <c r="T106" i="29"/>
  <c r="T107" i="29"/>
  <c r="T108" i="29"/>
  <c r="T109" i="29"/>
  <c r="T110" i="29"/>
  <c r="T111" i="29"/>
  <c r="T112" i="29"/>
  <c r="T113" i="29"/>
  <c r="T114" i="29"/>
  <c r="T115" i="29"/>
  <c r="T116" i="29"/>
  <c r="T117" i="29"/>
  <c r="T118" i="29"/>
  <c r="T119" i="29"/>
  <c r="T120" i="29"/>
  <c r="T121" i="29"/>
  <c r="T122" i="29"/>
  <c r="T123" i="29"/>
  <c r="T124" i="29"/>
  <c r="T125" i="29"/>
  <c r="T126" i="29"/>
  <c r="T127" i="29"/>
  <c r="T128" i="29"/>
  <c r="T129" i="29"/>
  <c r="T130" i="29"/>
  <c r="T131" i="29"/>
  <c r="T132" i="29"/>
  <c r="T133" i="29"/>
  <c r="T134" i="29"/>
  <c r="T135" i="29"/>
  <c r="T136" i="29"/>
  <c r="T137" i="29"/>
  <c r="T138" i="29"/>
  <c r="T139" i="29"/>
  <c r="T140" i="29"/>
  <c r="T141" i="29"/>
  <c r="T142" i="29"/>
  <c r="T143" i="29"/>
  <c r="T144" i="29"/>
  <c r="T145" i="29"/>
  <c r="T146" i="29"/>
  <c r="T147" i="29"/>
  <c r="T148" i="29"/>
  <c r="T149" i="29"/>
  <c r="T150" i="29"/>
  <c r="T151" i="29"/>
  <c r="T152" i="29"/>
  <c r="T153" i="29"/>
  <c r="T154" i="29"/>
  <c r="T155" i="29"/>
  <c r="T156" i="29"/>
  <c r="T157" i="29"/>
  <c r="T158" i="29"/>
  <c r="T159" i="29"/>
  <c r="T160" i="29"/>
  <c r="T161" i="29"/>
  <c r="T162" i="29"/>
  <c r="T163" i="29"/>
  <c r="T164" i="29"/>
  <c r="T165" i="29"/>
  <c r="T166" i="29"/>
  <c r="T167" i="29"/>
  <c r="T168" i="29"/>
  <c r="T169" i="29"/>
  <c r="T170" i="29"/>
  <c r="T171" i="29"/>
  <c r="T172" i="29"/>
  <c r="T173" i="29"/>
  <c r="T174" i="29"/>
  <c r="T175" i="29"/>
  <c r="T176" i="29"/>
  <c r="T177" i="29"/>
  <c r="T178" i="29"/>
  <c r="T179" i="29"/>
  <c r="T180" i="29"/>
  <c r="T181" i="29"/>
  <c r="T182" i="29"/>
  <c r="T183" i="29"/>
  <c r="T184" i="29"/>
  <c r="T185" i="29"/>
  <c r="T186" i="29"/>
  <c r="T187" i="29"/>
  <c r="T188" i="29"/>
  <c r="T189" i="29"/>
  <c r="T190" i="29"/>
  <c r="T191" i="29"/>
  <c r="T192" i="29"/>
  <c r="T193" i="29"/>
  <c r="T194" i="29"/>
  <c r="T195" i="29"/>
  <c r="T196" i="29"/>
  <c r="T197" i="29"/>
  <c r="T198" i="29"/>
  <c r="T199" i="29"/>
  <c r="T200" i="29"/>
  <c r="T201" i="29"/>
  <c r="T202" i="29"/>
  <c r="T203" i="29"/>
  <c r="T204" i="29"/>
  <c r="T205" i="29"/>
  <c r="T206" i="29"/>
  <c r="T207" i="29"/>
  <c r="T208" i="29"/>
  <c r="T209" i="29"/>
  <c r="T210" i="29"/>
  <c r="T211" i="29"/>
  <c r="T212" i="29"/>
  <c r="T213" i="29"/>
  <c r="T214" i="29"/>
  <c r="T215" i="29"/>
  <c r="T216" i="29"/>
  <c r="T217" i="29"/>
  <c r="T218" i="29"/>
  <c r="T219" i="29"/>
  <c r="T220" i="29"/>
  <c r="T221" i="29"/>
  <c r="T222" i="29"/>
  <c r="T223" i="29"/>
  <c r="T224" i="29"/>
  <c r="T225" i="29"/>
  <c r="T226" i="29"/>
  <c r="T227" i="29"/>
  <c r="T228" i="29"/>
  <c r="T229" i="29"/>
  <c r="T230" i="29"/>
  <c r="T231" i="29"/>
  <c r="T232" i="29"/>
  <c r="T233" i="29"/>
  <c r="T234" i="29"/>
  <c r="T235" i="29"/>
  <c r="T236" i="29"/>
  <c r="T237" i="29"/>
  <c r="T238" i="29"/>
  <c r="T239" i="29"/>
  <c r="T240" i="29"/>
  <c r="T241" i="29"/>
  <c r="T242" i="29"/>
  <c r="T243" i="29"/>
  <c r="T244" i="29"/>
  <c r="T245" i="29"/>
  <c r="T246" i="29"/>
  <c r="T247" i="29"/>
  <c r="T248" i="29"/>
  <c r="T249" i="29"/>
  <c r="T250" i="29"/>
  <c r="T251" i="29"/>
  <c r="T252" i="29"/>
  <c r="T253" i="29"/>
  <c r="T254" i="29"/>
  <c r="T255" i="29"/>
  <c r="T256" i="29"/>
  <c r="T257" i="29"/>
  <c r="T258" i="29"/>
  <c r="T259" i="29"/>
  <c r="T260" i="29"/>
  <c r="T261" i="29"/>
  <c r="T262" i="29"/>
  <c r="T263" i="29"/>
  <c r="T264" i="29"/>
  <c r="T265" i="29"/>
  <c r="T266" i="29"/>
  <c r="T267" i="29"/>
  <c r="T268" i="29"/>
  <c r="T269" i="29"/>
  <c r="T270" i="29"/>
  <c r="T271" i="29"/>
  <c r="T272" i="29"/>
  <c r="T273" i="29"/>
  <c r="T274" i="29"/>
  <c r="T275" i="29"/>
  <c r="T276" i="29"/>
  <c r="T277" i="29"/>
  <c r="T278" i="29"/>
  <c r="T279" i="29"/>
  <c r="T280" i="29"/>
  <c r="T281" i="29"/>
  <c r="T282" i="29"/>
  <c r="T283" i="29"/>
  <c r="T284" i="29"/>
  <c r="T285" i="29"/>
  <c r="T286" i="29"/>
  <c r="T287" i="29"/>
  <c r="T288" i="29"/>
  <c r="T289" i="29"/>
  <c r="T290" i="29"/>
  <c r="T291" i="29"/>
  <c r="T292" i="29"/>
  <c r="T293" i="29"/>
  <c r="T294" i="29"/>
  <c r="T295" i="29"/>
  <c r="T296" i="29"/>
  <c r="T297" i="29"/>
  <c r="T298" i="29"/>
  <c r="T299" i="29"/>
  <c r="T300" i="29"/>
  <c r="T301" i="29"/>
  <c r="T302" i="29"/>
  <c r="T303" i="29"/>
  <c r="T304" i="29"/>
  <c r="T305" i="29"/>
  <c r="T306" i="29"/>
  <c r="T307" i="29"/>
  <c r="T308" i="29"/>
  <c r="T309" i="29"/>
  <c r="T310" i="29"/>
  <c r="T311" i="29"/>
  <c r="T312" i="29"/>
  <c r="T313" i="29"/>
  <c r="T314" i="29"/>
  <c r="T315" i="29"/>
  <c r="T316" i="29"/>
  <c r="T317" i="29"/>
  <c r="T318" i="29"/>
  <c r="T319" i="29"/>
  <c r="T320" i="29"/>
  <c r="T321" i="29"/>
  <c r="T322" i="29"/>
  <c r="T323" i="29"/>
  <c r="T324" i="29"/>
  <c r="T325" i="29"/>
  <c r="T326" i="29"/>
  <c r="T327" i="29"/>
  <c r="T328" i="29"/>
  <c r="T329" i="29"/>
  <c r="T330" i="29"/>
  <c r="T331" i="29"/>
  <c r="T332" i="29"/>
  <c r="T333" i="29"/>
  <c r="T334" i="29"/>
  <c r="T335" i="29"/>
  <c r="T336" i="29"/>
  <c r="T337" i="29"/>
  <c r="T338" i="29"/>
  <c r="T339" i="29"/>
  <c r="T340" i="29"/>
  <c r="T341" i="29"/>
  <c r="T342" i="29"/>
  <c r="T343" i="29"/>
  <c r="T344" i="29"/>
  <c r="T345" i="29"/>
  <c r="T346" i="29"/>
  <c r="T347" i="29"/>
  <c r="T348" i="29"/>
  <c r="T349" i="29"/>
  <c r="T350" i="29"/>
  <c r="T351" i="29"/>
  <c r="T352" i="29"/>
  <c r="T353" i="29"/>
  <c r="T354" i="29"/>
  <c r="T355" i="29"/>
  <c r="T356" i="29"/>
  <c r="T357" i="29"/>
  <c r="T358" i="29"/>
  <c r="T359" i="29"/>
  <c r="T360" i="29"/>
  <c r="T361" i="29"/>
  <c r="T362" i="29"/>
  <c r="T363" i="29"/>
  <c r="T364" i="29"/>
  <c r="T365" i="29"/>
  <c r="T366" i="29"/>
  <c r="T367" i="29"/>
  <c r="T368" i="29"/>
  <c r="T369" i="29"/>
  <c r="T370" i="29"/>
  <c r="T371" i="29"/>
  <c r="T372" i="29"/>
  <c r="T373" i="29"/>
  <c r="T374" i="29"/>
  <c r="T375" i="29"/>
  <c r="T376" i="29"/>
  <c r="T377" i="29"/>
  <c r="T378" i="29"/>
  <c r="T379" i="29"/>
  <c r="T380" i="29"/>
  <c r="T381" i="29"/>
  <c r="T382" i="29"/>
  <c r="T383" i="29"/>
  <c r="T384" i="29"/>
  <c r="T385" i="29"/>
  <c r="T386" i="29"/>
  <c r="T387" i="29"/>
  <c r="T388" i="29"/>
  <c r="T389" i="29"/>
  <c r="T390" i="29"/>
  <c r="T391" i="29"/>
  <c r="T392" i="29"/>
  <c r="T393" i="29"/>
  <c r="T394" i="29"/>
  <c r="T395" i="29"/>
  <c r="T396" i="29"/>
  <c r="T397" i="29"/>
  <c r="T398" i="29"/>
  <c r="T399" i="29"/>
  <c r="T400" i="29"/>
  <c r="T401" i="29"/>
  <c r="T402" i="29"/>
  <c r="T403" i="29"/>
  <c r="T404" i="29"/>
  <c r="T405" i="29"/>
  <c r="T406" i="29"/>
  <c r="T407" i="29"/>
  <c r="T408" i="29"/>
  <c r="T409" i="29"/>
  <c r="T410" i="29"/>
  <c r="T411" i="29"/>
  <c r="T412" i="29"/>
  <c r="T413" i="29"/>
  <c r="T414" i="29"/>
  <c r="T415" i="29"/>
  <c r="T416" i="29"/>
  <c r="T417" i="29"/>
  <c r="T418" i="29"/>
  <c r="T419" i="29"/>
  <c r="T420" i="29"/>
  <c r="T421" i="29"/>
  <c r="T422" i="29"/>
  <c r="T423" i="29"/>
  <c r="T424" i="29"/>
  <c r="T425" i="29"/>
  <c r="T426" i="29"/>
  <c r="T427" i="29"/>
  <c r="T428" i="29"/>
  <c r="T429" i="29"/>
  <c r="T430" i="29"/>
  <c r="T431" i="29"/>
  <c r="T432" i="29"/>
  <c r="T433" i="29"/>
  <c r="T434" i="29"/>
  <c r="T435" i="29"/>
  <c r="T436" i="29"/>
  <c r="T437" i="29"/>
  <c r="T438" i="29"/>
  <c r="T439" i="29"/>
  <c r="T440" i="29"/>
  <c r="T441" i="29"/>
  <c r="T442" i="29"/>
  <c r="T443" i="29"/>
  <c r="T444" i="29"/>
  <c r="T445" i="29"/>
  <c r="T446" i="29"/>
  <c r="T447" i="29"/>
  <c r="T448" i="29"/>
  <c r="T449" i="29"/>
  <c r="T450" i="29"/>
  <c r="T451" i="29"/>
  <c r="T452" i="29"/>
  <c r="T453" i="29"/>
  <c r="T454" i="29"/>
  <c r="T455" i="29"/>
  <c r="T456" i="29"/>
  <c r="T457" i="29"/>
  <c r="T458" i="29"/>
  <c r="T459" i="29"/>
  <c r="T460" i="29"/>
  <c r="T461" i="29"/>
  <c r="T462" i="29"/>
  <c r="T463" i="29"/>
  <c r="T464" i="29"/>
  <c r="T465" i="29"/>
  <c r="T466" i="29"/>
  <c r="T467" i="29"/>
  <c r="T468" i="29"/>
  <c r="T469" i="29"/>
  <c r="T470" i="29"/>
  <c r="T471" i="29"/>
  <c r="T472" i="29"/>
  <c r="T473" i="29"/>
  <c r="T474" i="29"/>
  <c r="T475" i="29"/>
  <c r="T476" i="29"/>
  <c r="T477" i="29"/>
  <c r="T478" i="29"/>
  <c r="T479" i="29"/>
  <c r="T480" i="29"/>
  <c r="T481" i="29"/>
  <c r="T482" i="29"/>
  <c r="T483" i="29"/>
  <c r="T484" i="29"/>
  <c r="T485" i="29"/>
  <c r="T486" i="29"/>
  <c r="T487" i="29"/>
  <c r="T488" i="29"/>
  <c r="T489" i="29"/>
  <c r="T490" i="29"/>
  <c r="T491" i="29"/>
  <c r="T492" i="29"/>
  <c r="T493" i="29"/>
  <c r="T494" i="29"/>
  <c r="T495" i="29"/>
  <c r="T496" i="29"/>
  <c r="T497" i="29"/>
  <c r="T498" i="29"/>
  <c r="T499" i="29"/>
  <c r="T500" i="29"/>
  <c r="T501" i="29"/>
  <c r="T502" i="29"/>
  <c r="T503" i="29"/>
  <c r="T504" i="29"/>
  <c r="T505" i="29"/>
  <c r="T506" i="29"/>
  <c r="T507" i="29"/>
  <c r="T508" i="29"/>
  <c r="T509" i="29"/>
  <c r="T510" i="29"/>
  <c r="T511" i="29"/>
  <c r="T512" i="29"/>
  <c r="T513" i="29"/>
  <c r="T514" i="29"/>
  <c r="T515" i="29"/>
  <c r="T516" i="29"/>
  <c r="T517" i="29"/>
  <c r="T518" i="29"/>
  <c r="T519" i="29"/>
  <c r="T520" i="29"/>
  <c r="T521" i="29"/>
  <c r="T522" i="29"/>
  <c r="T523" i="29"/>
  <c r="T524" i="29"/>
  <c r="T525" i="29"/>
  <c r="T526" i="29"/>
  <c r="T527" i="29"/>
  <c r="T528" i="29"/>
  <c r="T529" i="29"/>
  <c r="T530" i="29"/>
  <c r="T531" i="29"/>
  <c r="T532" i="29"/>
  <c r="T533" i="29"/>
  <c r="T534" i="29"/>
  <c r="T535" i="29"/>
  <c r="T536" i="29"/>
  <c r="T537" i="29"/>
  <c r="T538" i="29"/>
  <c r="T539" i="29"/>
  <c r="T540" i="29"/>
  <c r="T541" i="29"/>
  <c r="T542" i="29"/>
  <c r="T543" i="29"/>
  <c r="T544" i="29"/>
  <c r="T545" i="29"/>
  <c r="T546" i="29"/>
  <c r="T547" i="29"/>
  <c r="T548" i="29"/>
  <c r="T549" i="29"/>
  <c r="T550" i="29"/>
  <c r="T551" i="29"/>
  <c r="T552" i="29"/>
  <c r="T553" i="29"/>
  <c r="T554" i="29"/>
  <c r="T555" i="29"/>
  <c r="T556" i="29"/>
  <c r="T557" i="29"/>
  <c r="T558" i="29"/>
  <c r="T559" i="29"/>
  <c r="T560" i="29"/>
  <c r="T561" i="29"/>
  <c r="T562" i="29"/>
  <c r="T563" i="29"/>
  <c r="T564" i="29"/>
  <c r="T565" i="29"/>
  <c r="T566" i="29"/>
  <c r="T567" i="29"/>
  <c r="T568" i="29"/>
  <c r="T569" i="29"/>
  <c r="T570" i="29"/>
  <c r="T571" i="29"/>
  <c r="T572" i="29"/>
  <c r="T573" i="29"/>
  <c r="T574" i="29"/>
  <c r="T575" i="29"/>
  <c r="T576" i="29"/>
  <c r="T577" i="29"/>
  <c r="T578" i="29"/>
  <c r="T579" i="29"/>
  <c r="T580" i="29"/>
  <c r="T581" i="29"/>
  <c r="T582" i="29"/>
  <c r="T583" i="29"/>
  <c r="T584" i="29"/>
  <c r="T585" i="29"/>
  <c r="T586" i="29"/>
  <c r="T587" i="29"/>
  <c r="T588" i="29"/>
  <c r="T589" i="29"/>
  <c r="T590" i="29"/>
  <c r="T591" i="29"/>
  <c r="T592" i="29"/>
  <c r="T593" i="29"/>
  <c r="T594" i="29"/>
  <c r="T595" i="29"/>
  <c r="T596" i="29"/>
  <c r="T597" i="29"/>
  <c r="T598" i="29"/>
  <c r="T599" i="29"/>
  <c r="T600" i="29"/>
  <c r="T601" i="29"/>
  <c r="T602" i="29"/>
  <c r="T603" i="29"/>
  <c r="T604" i="29"/>
  <c r="T605" i="29"/>
  <c r="T606" i="29"/>
  <c r="T607" i="29"/>
  <c r="T608" i="29"/>
  <c r="T609" i="29"/>
  <c r="T610" i="29"/>
  <c r="T611" i="29"/>
  <c r="T612" i="29"/>
  <c r="T613" i="29"/>
  <c r="T614" i="29"/>
  <c r="T615" i="29"/>
  <c r="T616" i="29"/>
  <c r="T617" i="29"/>
  <c r="T618" i="29"/>
  <c r="T619" i="29"/>
  <c r="T620" i="29"/>
  <c r="T621" i="29"/>
  <c r="T622" i="29"/>
  <c r="T623" i="29"/>
  <c r="T624" i="29"/>
  <c r="T625" i="29"/>
  <c r="T626" i="29"/>
  <c r="T627" i="29"/>
  <c r="T628" i="29"/>
  <c r="T629" i="29"/>
  <c r="T630" i="29"/>
  <c r="T631" i="29"/>
  <c r="T632" i="29"/>
  <c r="T633" i="29"/>
  <c r="T634" i="29"/>
  <c r="T635" i="29"/>
  <c r="T636" i="29"/>
  <c r="T637" i="29"/>
  <c r="T638" i="29"/>
  <c r="T639" i="29"/>
  <c r="T640" i="29"/>
  <c r="T641" i="29"/>
  <c r="T642" i="29"/>
  <c r="T643" i="29"/>
  <c r="T644" i="29"/>
  <c r="T645" i="29"/>
  <c r="T646" i="29"/>
  <c r="T647" i="29"/>
  <c r="T648" i="29"/>
  <c r="T649" i="29"/>
  <c r="T650" i="29"/>
  <c r="T651" i="29"/>
  <c r="T652" i="29"/>
  <c r="T653" i="29"/>
  <c r="T654" i="29"/>
  <c r="T655" i="29"/>
  <c r="T656" i="29"/>
  <c r="T657" i="29"/>
  <c r="T658" i="29"/>
  <c r="T659" i="29"/>
  <c r="T660" i="29"/>
  <c r="T661" i="29"/>
  <c r="T662" i="29"/>
  <c r="T663" i="29"/>
  <c r="T664" i="29"/>
  <c r="T665" i="29"/>
  <c r="T666" i="29"/>
  <c r="T667" i="29"/>
  <c r="T668" i="29"/>
  <c r="T669" i="29"/>
  <c r="T670" i="29"/>
  <c r="T671" i="29"/>
  <c r="T672" i="29"/>
  <c r="T673" i="29"/>
  <c r="T674" i="29"/>
  <c r="T675" i="29"/>
  <c r="T676" i="29"/>
  <c r="T677" i="29"/>
  <c r="T678" i="29"/>
  <c r="T679" i="29"/>
  <c r="T680" i="29"/>
  <c r="T681" i="29"/>
  <c r="T682" i="29"/>
  <c r="T683" i="29"/>
  <c r="T684" i="29"/>
  <c r="T685" i="29"/>
  <c r="T686" i="29"/>
  <c r="T687" i="29"/>
  <c r="T688" i="29"/>
  <c r="T689" i="29"/>
  <c r="T690" i="29"/>
  <c r="T691" i="29"/>
  <c r="T692" i="29"/>
  <c r="T693" i="29"/>
  <c r="T694" i="29"/>
  <c r="T695" i="29"/>
  <c r="T696" i="29"/>
  <c r="T697" i="29"/>
  <c r="T698" i="29"/>
  <c r="T699" i="29"/>
  <c r="T700" i="29"/>
  <c r="T701" i="29"/>
  <c r="T702" i="29"/>
  <c r="T703" i="29"/>
  <c r="T704" i="29"/>
  <c r="T705" i="29"/>
  <c r="T706" i="29"/>
  <c r="T707" i="29"/>
  <c r="T708" i="29"/>
  <c r="T709" i="29"/>
  <c r="T710" i="29"/>
  <c r="T711" i="29"/>
  <c r="T712" i="29"/>
  <c r="T713" i="29"/>
  <c r="T714" i="29"/>
  <c r="T715" i="29"/>
  <c r="T716" i="29"/>
  <c r="T717" i="29"/>
  <c r="T718" i="29"/>
  <c r="T719" i="29"/>
  <c r="T720" i="29"/>
  <c r="T721" i="29"/>
  <c r="T722" i="29"/>
  <c r="T723" i="29"/>
  <c r="T724" i="29"/>
  <c r="T725" i="29"/>
  <c r="T726" i="29"/>
  <c r="T727" i="29"/>
  <c r="T728" i="29"/>
  <c r="T729" i="29"/>
  <c r="T730" i="29"/>
  <c r="T731" i="29"/>
  <c r="T732" i="29"/>
  <c r="T733" i="29"/>
  <c r="T734" i="29"/>
  <c r="T735" i="29"/>
  <c r="T736" i="29"/>
  <c r="T737" i="29"/>
  <c r="T738" i="29"/>
  <c r="T739" i="29"/>
  <c r="T740" i="29"/>
  <c r="T741" i="29"/>
  <c r="T742" i="29"/>
  <c r="T743" i="29"/>
  <c r="T744" i="29"/>
  <c r="T745" i="29"/>
  <c r="T746" i="29"/>
  <c r="T747" i="29"/>
  <c r="T748" i="29"/>
  <c r="T749" i="29"/>
  <c r="T750" i="29"/>
  <c r="T751" i="29"/>
  <c r="T752" i="29"/>
  <c r="T753" i="29"/>
  <c r="T754" i="29"/>
  <c r="T755" i="29"/>
  <c r="T756" i="29"/>
  <c r="T757" i="29"/>
  <c r="T758" i="29"/>
  <c r="T759" i="29"/>
  <c r="T760" i="29"/>
  <c r="T761" i="29"/>
  <c r="T762" i="29"/>
  <c r="T763" i="29"/>
  <c r="T764" i="29"/>
  <c r="T765" i="29"/>
  <c r="T766" i="29"/>
  <c r="T767" i="29"/>
  <c r="T768" i="29"/>
  <c r="T769" i="29"/>
  <c r="T770" i="29"/>
  <c r="T771" i="29"/>
  <c r="T772" i="29"/>
  <c r="T773" i="29"/>
  <c r="T774" i="29"/>
  <c r="T775" i="29"/>
  <c r="T776" i="29"/>
  <c r="T777" i="29"/>
  <c r="T778" i="29"/>
  <c r="T779" i="29"/>
  <c r="T780" i="29"/>
  <c r="T781" i="29"/>
  <c r="T782" i="29"/>
  <c r="T783" i="29"/>
  <c r="T784" i="29"/>
  <c r="T785" i="29"/>
  <c r="T786" i="29"/>
  <c r="T787" i="29"/>
  <c r="T788" i="29"/>
  <c r="T789" i="29"/>
  <c r="T790" i="29"/>
  <c r="T791" i="29"/>
  <c r="T792" i="29"/>
  <c r="T793" i="29"/>
  <c r="T794" i="29"/>
  <c r="T795" i="29"/>
  <c r="T796" i="29"/>
  <c r="T797" i="29"/>
  <c r="T798" i="29"/>
  <c r="T799" i="29"/>
  <c r="T800" i="29"/>
  <c r="T801" i="29"/>
  <c r="T802" i="29"/>
  <c r="T803" i="29"/>
  <c r="T804" i="29"/>
  <c r="T805" i="29"/>
  <c r="T806" i="29"/>
  <c r="T807" i="29"/>
  <c r="T808" i="29"/>
  <c r="T809" i="29"/>
  <c r="T810" i="29"/>
  <c r="T811" i="29"/>
  <c r="T812" i="29"/>
  <c r="T813" i="29"/>
  <c r="T814" i="29"/>
  <c r="T815" i="29"/>
  <c r="T816" i="29"/>
  <c r="T817" i="29"/>
  <c r="T818" i="29"/>
  <c r="T819" i="29"/>
  <c r="T820" i="29"/>
  <c r="T821" i="29"/>
  <c r="T822" i="29"/>
  <c r="T823" i="29"/>
  <c r="T824" i="29"/>
  <c r="T825" i="29"/>
  <c r="T826" i="29"/>
  <c r="T827" i="29"/>
  <c r="T828" i="29"/>
  <c r="T829" i="29"/>
  <c r="T830" i="29"/>
  <c r="T831" i="29"/>
  <c r="T832" i="29"/>
  <c r="T833" i="29"/>
  <c r="T834" i="29"/>
  <c r="T835" i="29"/>
  <c r="T836" i="29"/>
  <c r="T837" i="29"/>
  <c r="T838" i="29"/>
  <c r="T839" i="29"/>
  <c r="T840" i="29"/>
  <c r="T841" i="29"/>
  <c r="T842" i="29"/>
  <c r="T843" i="29"/>
  <c r="T844" i="29"/>
  <c r="T845" i="29"/>
  <c r="T846" i="29"/>
  <c r="T847" i="29"/>
  <c r="T848" i="29"/>
  <c r="T849" i="29"/>
  <c r="T850" i="29"/>
  <c r="T851" i="29"/>
  <c r="T852" i="29"/>
  <c r="T853" i="29"/>
  <c r="T854" i="29"/>
  <c r="T855" i="29"/>
  <c r="T856" i="29"/>
  <c r="T857" i="29"/>
  <c r="T858" i="29"/>
  <c r="T859" i="29"/>
  <c r="T860" i="29"/>
  <c r="T861" i="29"/>
  <c r="T862" i="29"/>
  <c r="T863" i="29"/>
  <c r="T864" i="29"/>
  <c r="T865" i="29"/>
  <c r="T866" i="29"/>
  <c r="T867" i="29"/>
  <c r="T868" i="29"/>
  <c r="T869" i="29"/>
  <c r="T870" i="29"/>
  <c r="T871" i="29"/>
  <c r="T872" i="29"/>
  <c r="T873" i="29"/>
  <c r="T874" i="29"/>
  <c r="T875" i="29"/>
  <c r="T876" i="29"/>
  <c r="T877" i="29"/>
  <c r="T878" i="29"/>
  <c r="T879" i="29"/>
  <c r="T880" i="29"/>
  <c r="T881" i="29"/>
  <c r="T882" i="29"/>
  <c r="T883" i="29"/>
  <c r="T884" i="29"/>
  <c r="T885" i="29"/>
  <c r="T886" i="29"/>
  <c r="T887" i="29"/>
  <c r="T888" i="29"/>
  <c r="T889" i="29"/>
  <c r="T890" i="29"/>
  <c r="T891" i="29"/>
  <c r="T892" i="29"/>
  <c r="T893" i="29"/>
  <c r="T894" i="29"/>
  <c r="T895" i="29"/>
  <c r="T896" i="29"/>
  <c r="T897" i="29"/>
  <c r="T898" i="29"/>
  <c r="T899" i="29"/>
  <c r="T900" i="29"/>
  <c r="T901" i="29"/>
  <c r="T902" i="29"/>
  <c r="T903" i="29"/>
  <c r="T904" i="29"/>
  <c r="T905" i="29"/>
  <c r="T906" i="29"/>
  <c r="T907" i="29"/>
  <c r="T908" i="29"/>
  <c r="T909" i="29"/>
  <c r="T910" i="29"/>
  <c r="T911" i="29"/>
  <c r="T912" i="29"/>
  <c r="T913" i="29"/>
  <c r="T914" i="29"/>
  <c r="T915" i="29"/>
  <c r="T916" i="29"/>
  <c r="T917" i="29"/>
  <c r="T918" i="29"/>
  <c r="T919" i="29"/>
  <c r="T920" i="29"/>
  <c r="T921" i="29"/>
  <c r="T922" i="29"/>
  <c r="T923" i="29"/>
  <c r="T924" i="29"/>
  <c r="T925" i="29"/>
  <c r="T926" i="29"/>
  <c r="T927" i="29"/>
  <c r="T928" i="29"/>
  <c r="T929" i="29"/>
  <c r="T930" i="29"/>
  <c r="T931" i="29"/>
  <c r="T932" i="29"/>
  <c r="T933" i="29"/>
  <c r="T934" i="29"/>
  <c r="T935" i="29"/>
  <c r="T936" i="29"/>
  <c r="T937" i="29"/>
  <c r="T938" i="29"/>
  <c r="T939" i="29"/>
  <c r="T940" i="29"/>
  <c r="T941" i="29"/>
  <c r="T942" i="29"/>
  <c r="T943" i="29"/>
  <c r="T944" i="29"/>
  <c r="T945" i="29"/>
  <c r="T946" i="29"/>
  <c r="T947" i="29"/>
  <c r="T948" i="29"/>
  <c r="T949" i="29"/>
  <c r="T950" i="29"/>
  <c r="T951" i="29"/>
  <c r="T952" i="29"/>
  <c r="T953" i="29"/>
  <c r="T954" i="29"/>
  <c r="T955" i="29"/>
  <c r="T956" i="29"/>
  <c r="T957" i="29"/>
  <c r="T958" i="29"/>
  <c r="T959" i="29"/>
  <c r="T960" i="29"/>
  <c r="T961" i="29"/>
  <c r="T962" i="29"/>
  <c r="T963" i="29"/>
  <c r="T964" i="29"/>
  <c r="T965" i="29"/>
  <c r="T966" i="29"/>
  <c r="T967" i="29"/>
  <c r="T968" i="29"/>
  <c r="T969" i="29"/>
  <c r="T970" i="29"/>
  <c r="T971" i="29"/>
  <c r="T972" i="29"/>
  <c r="T973" i="29"/>
  <c r="T974" i="29"/>
  <c r="T975" i="29"/>
  <c r="T976" i="29"/>
  <c r="T977" i="29"/>
  <c r="T978" i="29"/>
  <c r="T979" i="29"/>
  <c r="T980" i="29"/>
  <c r="T981" i="29"/>
  <c r="T982" i="29"/>
  <c r="T983" i="29"/>
  <c r="T984" i="29"/>
  <c r="T985" i="29"/>
  <c r="T986" i="29"/>
  <c r="T987" i="29"/>
  <c r="T988" i="29"/>
  <c r="T989" i="29"/>
  <c r="T990" i="29"/>
  <c r="T991" i="29"/>
  <c r="T992" i="29"/>
  <c r="T993" i="29"/>
  <c r="T994" i="29"/>
  <c r="T995" i="29"/>
  <c r="T996" i="29"/>
  <c r="T997" i="29"/>
  <c r="T998" i="29"/>
  <c r="T999" i="29"/>
  <c r="T1000" i="29"/>
  <c r="T1001" i="29"/>
  <c r="T1002" i="29"/>
  <c r="T1003" i="29"/>
  <c r="T1004" i="29"/>
  <c r="T1005" i="29"/>
  <c r="T1006" i="29"/>
  <c r="T1007" i="29"/>
  <c r="T1008" i="29"/>
  <c r="T1009" i="29"/>
  <c r="T1010" i="29"/>
  <c r="T1011" i="29"/>
  <c r="T1012" i="29"/>
  <c r="T1013" i="29"/>
  <c r="T1014" i="29"/>
  <c r="T1015" i="29"/>
  <c r="T18" i="29"/>
  <c r="U16" i="30"/>
  <c r="U17" i="30"/>
  <c r="U18" i="30"/>
  <c r="U19" i="30"/>
  <c r="U20" i="30"/>
  <c r="U21" i="30"/>
  <c r="U22" i="30"/>
  <c r="U23" i="30"/>
  <c r="U24" i="30"/>
  <c r="U25" i="30"/>
  <c r="U26" i="30"/>
  <c r="U27" i="30"/>
  <c r="U28" i="30"/>
  <c r="U29" i="30"/>
  <c r="U30" i="30"/>
  <c r="U31" i="30"/>
  <c r="U32" i="30"/>
  <c r="U33" i="30"/>
  <c r="U34" i="30"/>
  <c r="U35" i="30"/>
  <c r="U36" i="30"/>
  <c r="U37" i="30"/>
  <c r="U38" i="30"/>
  <c r="U39" i="30"/>
  <c r="U40" i="30"/>
  <c r="U41" i="30"/>
  <c r="U42" i="30"/>
  <c r="U43" i="30"/>
  <c r="U44" i="30"/>
  <c r="U45" i="30"/>
  <c r="U46" i="30"/>
  <c r="U47" i="30"/>
  <c r="U48" i="30"/>
  <c r="U49" i="30"/>
  <c r="U50" i="30"/>
  <c r="U51" i="30"/>
  <c r="U52" i="30"/>
  <c r="U53" i="30"/>
  <c r="U54" i="30"/>
  <c r="U55" i="30"/>
  <c r="U56" i="30"/>
  <c r="U57" i="30"/>
  <c r="U58" i="30"/>
  <c r="U59" i="30"/>
  <c r="U60" i="30"/>
  <c r="U61" i="30"/>
  <c r="U62" i="30"/>
  <c r="U63" i="30"/>
  <c r="U64" i="30"/>
  <c r="U65" i="30"/>
  <c r="U66" i="30"/>
  <c r="U67" i="30"/>
  <c r="U68" i="30"/>
  <c r="U69" i="30"/>
  <c r="U70" i="30"/>
  <c r="U71" i="30"/>
  <c r="U72" i="30"/>
  <c r="U73" i="30"/>
  <c r="U74" i="30"/>
  <c r="U75" i="30"/>
  <c r="U76" i="30"/>
  <c r="U77" i="30"/>
  <c r="U78" i="30"/>
  <c r="U79" i="30"/>
  <c r="U80" i="30"/>
  <c r="U81" i="30"/>
  <c r="U82" i="30"/>
  <c r="U83" i="30"/>
  <c r="U84" i="30"/>
  <c r="U85" i="30"/>
  <c r="U86" i="30"/>
  <c r="U87" i="30"/>
  <c r="U88" i="30"/>
  <c r="U89" i="30"/>
  <c r="U90" i="30"/>
  <c r="U91" i="30"/>
  <c r="U92" i="30"/>
  <c r="U93" i="30"/>
  <c r="U94" i="30"/>
  <c r="U95" i="30"/>
  <c r="U96" i="30"/>
  <c r="U97" i="30"/>
  <c r="U98" i="30"/>
  <c r="U99" i="30"/>
  <c r="U100" i="30"/>
  <c r="U101" i="30"/>
  <c r="U102" i="30"/>
  <c r="U103" i="30"/>
  <c r="U104" i="30"/>
  <c r="U105" i="30"/>
  <c r="U106" i="30"/>
  <c r="U107" i="30"/>
  <c r="U108" i="30"/>
  <c r="U109" i="30"/>
  <c r="U110" i="30"/>
  <c r="U111" i="30"/>
  <c r="U112" i="30"/>
  <c r="U113" i="30"/>
  <c r="U114" i="30"/>
  <c r="U115" i="30"/>
  <c r="U116" i="30"/>
  <c r="U117" i="30"/>
  <c r="U118" i="30"/>
  <c r="U119" i="30"/>
  <c r="U120" i="30"/>
  <c r="U121" i="30"/>
  <c r="U122" i="30"/>
  <c r="U123" i="30"/>
  <c r="U124" i="30"/>
  <c r="U125" i="30"/>
  <c r="U126" i="30"/>
  <c r="U127" i="30"/>
  <c r="U128" i="30"/>
  <c r="U129" i="30"/>
  <c r="U130" i="30"/>
  <c r="U131" i="30"/>
  <c r="U132" i="30"/>
  <c r="U133" i="30"/>
  <c r="U134" i="30"/>
  <c r="U135" i="30"/>
  <c r="U136" i="30"/>
  <c r="U137" i="30"/>
  <c r="U138" i="30"/>
  <c r="U139" i="30"/>
  <c r="U140" i="30"/>
  <c r="U141" i="30"/>
  <c r="U142" i="30"/>
  <c r="U143" i="30"/>
  <c r="U144" i="30"/>
  <c r="U145" i="30"/>
  <c r="U146" i="30"/>
  <c r="U147" i="30"/>
  <c r="U148" i="30"/>
  <c r="U149" i="30"/>
  <c r="U150" i="30"/>
  <c r="U151" i="30"/>
  <c r="U152" i="30"/>
  <c r="U153" i="30"/>
  <c r="U154" i="30"/>
  <c r="U155" i="30"/>
  <c r="U156" i="30"/>
  <c r="U157" i="30"/>
  <c r="U158" i="30"/>
  <c r="U159" i="30"/>
  <c r="U160" i="30"/>
  <c r="U161" i="30"/>
  <c r="U162" i="30"/>
  <c r="U15" i="30"/>
  <c r="T16" i="30"/>
  <c r="T17" i="30"/>
  <c r="T18" i="30"/>
  <c r="T19" i="30"/>
  <c r="T20" i="30"/>
  <c r="T21" i="30"/>
  <c r="T22" i="30"/>
  <c r="T23" i="30"/>
  <c r="T24" i="30"/>
  <c r="T25" i="30"/>
  <c r="T26" i="30"/>
  <c r="T27" i="30"/>
  <c r="T28" i="30"/>
  <c r="T29" i="30"/>
  <c r="T30" i="30"/>
  <c r="T31" i="30"/>
  <c r="T32" i="30"/>
  <c r="T33" i="30"/>
  <c r="T34" i="30"/>
  <c r="T35" i="30"/>
  <c r="T36" i="30"/>
  <c r="T37" i="30"/>
  <c r="T38" i="30"/>
  <c r="T39" i="30"/>
  <c r="T40" i="30"/>
  <c r="T41" i="30"/>
  <c r="T42" i="30"/>
  <c r="T43" i="30"/>
  <c r="T44" i="30"/>
  <c r="T45" i="30"/>
  <c r="T46" i="30"/>
  <c r="T47" i="30"/>
  <c r="T48" i="30"/>
  <c r="T49" i="30"/>
  <c r="T50" i="30"/>
  <c r="T51" i="30"/>
  <c r="T52" i="30"/>
  <c r="T53" i="30"/>
  <c r="T54" i="30"/>
  <c r="T55" i="30"/>
  <c r="T56" i="30"/>
  <c r="T57" i="30"/>
  <c r="T58" i="30"/>
  <c r="T59" i="30"/>
  <c r="T60" i="30"/>
  <c r="T61" i="30"/>
  <c r="T62" i="30"/>
  <c r="T63" i="30"/>
  <c r="T64" i="30"/>
  <c r="T65" i="30"/>
  <c r="T66" i="30"/>
  <c r="T67" i="30"/>
  <c r="T68" i="30"/>
  <c r="T69" i="30"/>
  <c r="T70" i="30"/>
  <c r="T71" i="30"/>
  <c r="T72" i="30"/>
  <c r="T73" i="30"/>
  <c r="T74" i="30"/>
  <c r="T75" i="30"/>
  <c r="T76" i="30"/>
  <c r="T77" i="30"/>
  <c r="T78" i="30"/>
  <c r="T79" i="30"/>
  <c r="T80" i="30"/>
  <c r="T81" i="30"/>
  <c r="T82" i="30"/>
  <c r="T83" i="30"/>
  <c r="T84" i="30"/>
  <c r="T85" i="30"/>
  <c r="T86" i="30"/>
  <c r="T87" i="30"/>
  <c r="T88" i="30"/>
  <c r="T89" i="30"/>
  <c r="T90" i="30"/>
  <c r="T91" i="30"/>
  <c r="T92" i="30"/>
  <c r="T93" i="30"/>
  <c r="T94" i="30"/>
  <c r="T95" i="30"/>
  <c r="T96" i="30"/>
  <c r="T97" i="30"/>
  <c r="T98" i="30"/>
  <c r="T99" i="30"/>
  <c r="T100" i="30"/>
  <c r="T101" i="30"/>
  <c r="T102" i="30"/>
  <c r="T103" i="30"/>
  <c r="T104" i="30"/>
  <c r="T105" i="30"/>
  <c r="T106" i="30"/>
  <c r="T107" i="30"/>
  <c r="T108" i="30"/>
  <c r="T109" i="30"/>
  <c r="T110" i="30"/>
  <c r="T111" i="30"/>
  <c r="T112" i="30"/>
  <c r="T113" i="30"/>
  <c r="T114" i="30"/>
  <c r="T115" i="30"/>
  <c r="T116" i="30"/>
  <c r="T117" i="30"/>
  <c r="T118" i="30"/>
  <c r="T119" i="30"/>
  <c r="T120" i="30"/>
  <c r="T121" i="30"/>
  <c r="T122" i="30"/>
  <c r="T123" i="30"/>
  <c r="T124" i="30"/>
  <c r="T125" i="30"/>
  <c r="T126" i="30"/>
  <c r="T127" i="30"/>
  <c r="T128" i="30"/>
  <c r="T129" i="30"/>
  <c r="T130" i="30"/>
  <c r="T131" i="30"/>
  <c r="T132" i="30"/>
  <c r="T133" i="30"/>
  <c r="T134" i="30"/>
  <c r="T135" i="30"/>
  <c r="T136" i="30"/>
  <c r="T137" i="30"/>
  <c r="T138" i="30"/>
  <c r="T139" i="30"/>
  <c r="T140" i="30"/>
  <c r="T141" i="30"/>
  <c r="T142" i="30"/>
  <c r="T143" i="30"/>
  <c r="T144" i="30"/>
  <c r="T145" i="30"/>
  <c r="T146" i="30"/>
  <c r="T147" i="30"/>
  <c r="T148" i="30"/>
  <c r="T149" i="30"/>
  <c r="T150" i="30"/>
  <c r="T151" i="30"/>
  <c r="T152" i="30"/>
  <c r="T153" i="30"/>
  <c r="T154" i="30"/>
  <c r="T155" i="30"/>
  <c r="T156" i="30"/>
  <c r="T157" i="30"/>
  <c r="T158" i="30"/>
  <c r="T159" i="30"/>
  <c r="T160" i="30"/>
  <c r="T161" i="30"/>
  <c r="T162" i="30"/>
  <c r="T15" i="30"/>
  <c r="S5" i="30"/>
  <c r="X16" i="23"/>
  <c r="X17" i="23"/>
  <c r="X18" i="23"/>
  <c r="X19" i="23"/>
  <c r="X20" i="23"/>
  <c r="X21" i="23"/>
  <c r="X22" i="23"/>
  <c r="X23" i="23"/>
  <c r="X24" i="23"/>
  <c r="X25" i="23"/>
  <c r="X26" i="23"/>
  <c r="X15" i="23"/>
  <c r="W16" i="23"/>
  <c r="W17" i="23"/>
  <c r="W18" i="23"/>
  <c r="W19" i="23"/>
  <c r="W20" i="23"/>
  <c r="W21" i="23"/>
  <c r="W22" i="23"/>
  <c r="W23" i="23"/>
  <c r="W24" i="23"/>
  <c r="W25" i="23"/>
  <c r="W26" i="23"/>
  <c r="W15" i="23"/>
  <c r="V16" i="23"/>
  <c r="V17" i="23"/>
  <c r="V18" i="23"/>
  <c r="V19" i="23"/>
  <c r="V20" i="23"/>
  <c r="V21" i="23"/>
  <c r="V22" i="23"/>
  <c r="V23" i="23"/>
  <c r="V24" i="23"/>
  <c r="V25" i="23"/>
  <c r="V26" i="23"/>
  <c r="V15" i="23"/>
  <c r="AK36" i="28" l="1"/>
  <c r="AM36" i="28" s="1"/>
  <c r="AK29" i="28"/>
  <c r="AM29" i="28" s="1"/>
  <c r="AK39" i="28"/>
  <c r="AM39" i="28" s="1"/>
  <c r="AK30" i="28"/>
  <c r="AM30" i="28" s="1"/>
  <c r="AK33" i="28"/>
  <c r="AM33" i="28" s="1"/>
  <c r="AK27" i="28"/>
  <c r="AM27" i="28" s="1"/>
  <c r="AK28" i="28"/>
  <c r="AM28" i="28" s="1"/>
  <c r="AK38" i="28"/>
  <c r="AM38" i="28" s="1"/>
  <c r="AK37" i="28"/>
  <c r="AM37" i="28" s="1"/>
  <c r="AK31" i="28"/>
  <c r="AM31" i="28" s="1"/>
  <c r="AK32" i="28"/>
  <c r="AM32" i="28" s="1"/>
  <c r="AK34" i="28"/>
  <c r="AM34" i="28" s="1"/>
  <c r="AK25" i="28"/>
  <c r="AM25" i="28" s="1"/>
  <c r="AK26" i="28"/>
  <c r="AM26" i="28" s="1"/>
  <c r="AK35" i="28"/>
  <c r="AM35" i="28" s="1"/>
  <c r="AK24" i="28"/>
  <c r="AM24" i="28" s="1"/>
  <c r="U16" i="23"/>
  <c r="U17" i="23"/>
  <c r="U18" i="23"/>
  <c r="U19" i="23"/>
  <c r="U20" i="23"/>
  <c r="U21" i="23"/>
  <c r="U22" i="23"/>
  <c r="U23" i="23"/>
  <c r="U24" i="23"/>
  <c r="U25" i="23"/>
  <c r="U26" i="23"/>
  <c r="U15" i="23"/>
  <c r="T16" i="23"/>
  <c r="T17" i="23"/>
  <c r="T18" i="23"/>
  <c r="T19" i="23"/>
  <c r="T20" i="23"/>
  <c r="T21" i="23"/>
  <c r="T22" i="23"/>
  <c r="T23" i="23"/>
  <c r="T24" i="23"/>
  <c r="T25" i="23"/>
  <c r="T26" i="23"/>
  <c r="T15" i="23"/>
  <c r="S16" i="23"/>
  <c r="S17" i="23"/>
  <c r="S18" i="23"/>
  <c r="S19" i="23"/>
  <c r="S20" i="23"/>
  <c r="S21" i="23"/>
  <c r="S22" i="23"/>
  <c r="S23" i="23"/>
  <c r="S24" i="23"/>
  <c r="S25" i="23"/>
  <c r="S26" i="23"/>
  <c r="S15" i="23"/>
  <c r="T24" i="6" l="1"/>
  <c r="T23" i="6"/>
  <c r="T22" i="6"/>
  <c r="T21" i="6"/>
  <c r="T19" i="6"/>
  <c r="T18" i="6"/>
  <c r="T17" i="6"/>
  <c r="T14" i="6"/>
  <c r="T12" i="6"/>
  <c r="T11" i="6"/>
  <c r="T10" i="6"/>
  <c r="T8" i="6"/>
  <c r="T7" i="6"/>
  <c r="J44" i="6"/>
  <c r="J43" i="6"/>
  <c r="J42" i="6"/>
  <c r="J41" i="6"/>
  <c r="J40" i="6"/>
  <c r="J39" i="6"/>
  <c r="J38" i="6"/>
  <c r="J37" i="6"/>
  <c r="J36" i="6"/>
  <c r="J35" i="6"/>
  <c r="I36" i="6"/>
  <c r="I37" i="6"/>
  <c r="I38" i="6"/>
  <c r="I39" i="6"/>
  <c r="I40" i="6"/>
  <c r="I41" i="6"/>
  <c r="I42" i="6"/>
  <c r="I43" i="6"/>
  <c r="I44" i="6"/>
  <c r="I35" i="6"/>
  <c r="V38" i="21"/>
  <c r="V37" i="21"/>
  <c r="V36" i="21"/>
  <c r="V35" i="21"/>
  <c r="V34" i="21"/>
  <c r="V33" i="21"/>
  <c r="V32" i="21"/>
  <c r="V31" i="21"/>
  <c r="V30" i="21"/>
  <c r="V29" i="21"/>
  <c r="V28" i="21"/>
  <c r="V27" i="21"/>
  <c r="V26" i="21"/>
  <c r="V25" i="21"/>
  <c r="V24" i="21"/>
  <c r="V23" i="21" l="1"/>
  <c r="U24" i="21"/>
  <c r="U25" i="21"/>
  <c r="U26" i="21"/>
  <c r="U27" i="21"/>
  <c r="U28" i="21"/>
  <c r="U29" i="21"/>
  <c r="U30" i="21"/>
  <c r="U31" i="21"/>
  <c r="U32" i="21"/>
  <c r="U33" i="21"/>
  <c r="U34" i="21"/>
  <c r="U35" i="21"/>
  <c r="U36" i="21"/>
  <c r="U37" i="21"/>
  <c r="U38" i="21"/>
  <c r="T24" i="21"/>
  <c r="T25" i="21"/>
  <c r="T26" i="21"/>
  <c r="T27" i="21"/>
  <c r="T28" i="21"/>
  <c r="T29" i="21"/>
  <c r="T30" i="21"/>
  <c r="T31" i="21"/>
  <c r="T32" i="21"/>
  <c r="T33" i="21"/>
  <c r="T34" i="21"/>
  <c r="T35" i="21"/>
  <c r="T36" i="21"/>
  <c r="T37" i="21"/>
  <c r="T38" i="21"/>
  <c r="T23" i="21"/>
  <c r="U23" i="21"/>
  <c r="S38" i="21"/>
  <c r="S37" i="21"/>
  <c r="S36" i="21"/>
  <c r="S35" i="21"/>
  <c r="S34" i="21"/>
  <c r="S33" i="21"/>
  <c r="S32" i="21"/>
  <c r="S31" i="21"/>
  <c r="S30" i="21"/>
  <c r="S29" i="21"/>
  <c r="S28" i="21"/>
  <c r="S27" i="21"/>
  <c r="S26" i="21"/>
  <c r="S25" i="21"/>
  <c r="S24" i="21"/>
  <c r="S23" i="21"/>
  <c r="E35" i="21" l="1"/>
  <c r="E36" i="21"/>
  <c r="E37" i="21"/>
  <c r="E38" i="21"/>
  <c r="E39" i="21"/>
  <c r="E40" i="21"/>
  <c r="E41" i="21"/>
  <c r="E34" i="21"/>
  <c r="R31" i="5"/>
  <c r="R30" i="5"/>
  <c r="R29" i="5"/>
  <c r="R28" i="5"/>
  <c r="R27" i="5"/>
  <c r="R26" i="5"/>
  <c r="R25" i="5"/>
  <c r="R24" i="5"/>
  <c r="R22" i="5"/>
  <c r="R21" i="5"/>
  <c r="R20" i="5"/>
  <c r="R19" i="5"/>
  <c r="R18" i="5"/>
  <c r="R17" i="5"/>
  <c r="R15" i="5"/>
  <c r="R14" i="5"/>
  <c r="R13" i="5"/>
  <c r="R10" i="5"/>
  <c r="R11" i="5"/>
  <c r="R8" i="5"/>
  <c r="R7" i="5"/>
  <c r="K41" i="5"/>
  <c r="K40" i="5"/>
  <c r="I41" i="5"/>
  <c r="I42" i="5"/>
  <c r="I43" i="5"/>
  <c r="I40" i="5"/>
  <c r="E41" i="5"/>
  <c r="E42" i="5"/>
  <c r="E43" i="5"/>
  <c r="E44" i="5"/>
  <c r="E45" i="5"/>
  <c r="E46" i="5"/>
  <c r="E47" i="5"/>
  <c r="E48" i="5"/>
  <c r="E49" i="5"/>
  <c r="E50" i="5"/>
  <c r="E51" i="5"/>
  <c r="E52" i="5"/>
  <c r="E53" i="5"/>
  <c r="E54" i="5"/>
  <c r="E55" i="5"/>
  <c r="E56" i="5"/>
  <c r="E57" i="5"/>
  <c r="E58" i="5"/>
  <c r="E40" i="5"/>
  <c r="F41" i="5"/>
  <c r="F42" i="5"/>
  <c r="F43" i="5"/>
  <c r="F44" i="5"/>
  <c r="F45" i="5"/>
  <c r="F46" i="5"/>
  <c r="F47" i="5"/>
  <c r="F48" i="5"/>
  <c r="F49" i="5"/>
  <c r="F50" i="5"/>
  <c r="F51" i="5"/>
  <c r="F52" i="5"/>
  <c r="F53" i="5"/>
  <c r="F54" i="5"/>
  <c r="F55" i="5"/>
  <c r="F56" i="5"/>
  <c r="F57" i="5"/>
  <c r="F58" i="5"/>
  <c r="F40" i="5"/>
  <c r="D41" i="5"/>
  <c r="D42" i="5"/>
  <c r="D43" i="5"/>
  <c r="D44" i="5"/>
  <c r="D45" i="5"/>
  <c r="D46" i="5"/>
  <c r="D47" i="5"/>
  <c r="D48" i="5"/>
  <c r="D49" i="5"/>
  <c r="D50" i="5"/>
  <c r="D51" i="5"/>
  <c r="D52" i="5"/>
  <c r="D53" i="5"/>
  <c r="D54" i="5"/>
  <c r="D55" i="5"/>
  <c r="D56" i="5"/>
  <c r="D57" i="5"/>
  <c r="D58" i="5"/>
  <c r="D40" i="5"/>
  <c r="R34" i="4"/>
  <c r="R33" i="4"/>
  <c r="R32" i="4"/>
  <c r="R31" i="4"/>
  <c r="R30" i="4"/>
  <c r="R28" i="4"/>
  <c r="R27" i="4"/>
  <c r="R26" i="4"/>
  <c r="R25" i="4"/>
  <c r="R24" i="4"/>
  <c r="R22" i="4"/>
  <c r="R21" i="4"/>
  <c r="R19" i="4"/>
  <c r="R18" i="4"/>
  <c r="R17" i="4"/>
  <c r="R15" i="4"/>
  <c r="R14" i="4"/>
  <c r="R13" i="4"/>
  <c r="R12" i="4"/>
  <c r="R11" i="4"/>
  <c r="R10" i="4"/>
  <c r="R8" i="4"/>
  <c r="R7" i="4"/>
  <c r="D43" i="4"/>
  <c r="D44" i="4"/>
  <c r="D45" i="4"/>
  <c r="D46" i="4"/>
  <c r="D47" i="4"/>
  <c r="D48" i="4"/>
  <c r="D49" i="4"/>
  <c r="D50" i="4"/>
  <c r="D51" i="4"/>
  <c r="D42" i="4"/>
  <c r="D35" i="21"/>
  <c r="D36" i="21"/>
  <c r="D37" i="21"/>
  <c r="D38" i="21"/>
  <c r="D39" i="21"/>
  <c r="D40" i="21"/>
  <c r="D41" i="21"/>
  <c r="D34" i="21"/>
  <c r="U19" i="21" l="1"/>
  <c r="T19" i="21"/>
  <c r="U18" i="21"/>
  <c r="T18" i="21"/>
  <c r="U17" i="21"/>
  <c r="T17" i="21"/>
  <c r="U16" i="21"/>
  <c r="T16" i="21"/>
  <c r="U12" i="21"/>
  <c r="T12" i="21"/>
  <c r="T10" i="21"/>
  <c r="U11" i="21"/>
  <c r="T11" i="21"/>
  <c r="U10" i="21"/>
  <c r="U9" i="21"/>
  <c r="T9" i="21"/>
  <c r="U8" i="21"/>
  <c r="T8" i="21"/>
  <c r="U7" i="21"/>
  <c r="T7" i="21"/>
  <c r="P22" i="20"/>
  <c r="P21" i="20"/>
  <c r="P10" i="20"/>
  <c r="P18" i="20"/>
  <c r="P16" i="20"/>
  <c r="P15" i="20"/>
  <c r="P14" i="20"/>
  <c r="P13" i="20"/>
  <c r="P11" i="20"/>
  <c r="P9" i="20"/>
  <c r="P8" i="20"/>
  <c r="P7" i="20"/>
  <c r="E41" i="20"/>
  <c r="E42" i="20"/>
  <c r="E43" i="20"/>
  <c r="E44" i="20"/>
  <c r="E45" i="20"/>
  <c r="E40" i="20"/>
  <c r="D41" i="20"/>
  <c r="D42" i="20"/>
  <c r="D43" i="20"/>
  <c r="D44" i="20"/>
  <c r="D45" i="20"/>
  <c r="D40" i="20"/>
  <c r="C40" i="20"/>
  <c r="C41" i="20"/>
  <c r="C42" i="20"/>
  <c r="C43" i="20"/>
  <c r="C44" i="20"/>
  <c r="C45" i="20"/>
  <c r="P19" i="20"/>
  <c r="R23" i="28" l="1"/>
  <c r="D23" i="28"/>
  <c r="AJ4" i="28"/>
  <c r="AK4" i="28" s="1"/>
  <c r="AL4" i="28" s="1"/>
  <c r="AM4" i="28" s="1"/>
  <c r="AN4" i="28" s="1"/>
  <c r="AO4" i="28" s="1"/>
  <c r="AP4" i="28" s="1"/>
  <c r="AQ4" i="28" s="1"/>
  <c r="AR4" i="28" s="1"/>
  <c r="AS4" i="28" s="1"/>
  <c r="AT4" i="28" s="1"/>
  <c r="S23" i="28" l="1"/>
  <c r="E23" i="28"/>
  <c r="F23" i="28" l="1"/>
  <c r="T23" i="28"/>
  <c r="U23" i="28" l="1"/>
  <c r="G23" i="28"/>
  <c r="H23" i="28" l="1"/>
  <c r="V23" i="28"/>
  <c r="W23" i="28" l="1"/>
  <c r="X23" i="28" s="1"/>
  <c r="Y23" i="28" s="1"/>
  <c r="Z23" i="28" s="1"/>
  <c r="AA23" i="28" s="1"/>
  <c r="AB23" i="28" s="1"/>
  <c r="I23" i="28"/>
  <c r="J23" i="28" l="1"/>
  <c r="K23" i="28" l="1"/>
  <c r="L23" i="28" l="1"/>
  <c r="M23" i="28" s="1"/>
  <c r="N23" i="28" s="1"/>
  <c r="M2" i="6" l="1"/>
  <c r="N2" i="21"/>
  <c r="K2" i="20"/>
  <c r="K2" i="4"/>
  <c r="K2" i="5" l="1"/>
  <c r="AJ26" i="23"/>
  <c r="AI26" i="23"/>
  <c r="AH26" i="23"/>
  <c r="AJ25" i="23"/>
  <c r="AI25" i="23"/>
  <c r="AH25" i="23"/>
  <c r="AJ24" i="23"/>
  <c r="AI24" i="23"/>
  <c r="AH24" i="23"/>
  <c r="AJ23" i="23"/>
  <c r="AI23" i="23"/>
  <c r="AH23" i="23"/>
  <c r="AJ22" i="23"/>
  <c r="AI22" i="23"/>
  <c r="AH22" i="23"/>
  <c r="AJ21" i="23"/>
  <c r="AI21" i="23"/>
  <c r="AH21" i="23"/>
  <c r="AJ20" i="23"/>
  <c r="AI20" i="23"/>
  <c r="AH20" i="23"/>
  <c r="AJ19" i="23"/>
  <c r="AI19" i="23"/>
  <c r="AH19" i="23"/>
  <c r="AJ18" i="23"/>
  <c r="AI18" i="23"/>
  <c r="AH18" i="23"/>
  <c r="AJ17" i="23"/>
  <c r="AI17" i="23"/>
  <c r="AH17" i="23"/>
  <c r="AJ16" i="23"/>
  <c r="AI16" i="23"/>
  <c r="AH16" i="23"/>
  <c r="AJ15" i="23"/>
  <c r="AI15" i="23"/>
  <c r="AH15" i="23"/>
  <c r="D39" i="20"/>
  <c r="E39" i="20" s="1"/>
  <c r="AA8" i="20"/>
  <c r="AB8" i="20" s="1"/>
  <c r="AC8" i="20" s="1"/>
  <c r="AD8" i="20" s="1"/>
  <c r="AE8" i="20" s="1"/>
  <c r="AF8" i="20" s="1"/>
  <c r="AG8" i="20" s="1"/>
  <c r="AH8" i="20" s="1"/>
  <c r="D34" i="6"/>
  <c r="E34" i="6" s="1"/>
  <c r="F34" i="6" s="1"/>
  <c r="G34" i="6" s="1"/>
  <c r="H34" i="6" s="1"/>
  <c r="AL15" i="23" l="1"/>
  <c r="AM15" i="23"/>
  <c r="AL20" i="23"/>
  <c r="AM22" i="23"/>
  <c r="AL17" i="23"/>
  <c r="AL22" i="23"/>
  <c r="AK17" i="23"/>
  <c r="AK22" i="23"/>
  <c r="AM16" i="23"/>
  <c r="AL24" i="23"/>
  <c r="AK19" i="23"/>
  <c r="AM26" i="23"/>
  <c r="AL21" i="23"/>
  <c r="AL26" i="23"/>
  <c r="AK21" i="23"/>
  <c r="AK26" i="23"/>
  <c r="AM20" i="23"/>
  <c r="AK15" i="23"/>
  <c r="AK23" i="23"/>
  <c r="AM17" i="23"/>
  <c r="AL25" i="23"/>
  <c r="AK25" i="23"/>
  <c r="AM19" i="23"/>
  <c r="AM24" i="23"/>
  <c r="AK16" i="23"/>
  <c r="AM21" i="23"/>
  <c r="AL16" i="23"/>
  <c r="AK24" i="23"/>
  <c r="AM18" i="23"/>
  <c r="AL18" i="23"/>
  <c r="AK18" i="23"/>
  <c r="AM25" i="23"/>
  <c r="AK20" i="23"/>
  <c r="AL19" i="23"/>
  <c r="AM23" i="23"/>
  <c r="AL23" i="23"/>
</calcChain>
</file>

<file path=xl/comments1.xml><?xml version="1.0" encoding="utf-8"?>
<comments xmlns="http://schemas.openxmlformats.org/spreadsheetml/2006/main">
  <authors>
    <author>Gaurav Bhatt</author>
  </authors>
  <commentList>
    <comment ref="P7" authorId="0" shapeId="0">
      <text>
        <r>
          <rPr>
            <b/>
            <sz val="9"/>
            <color indexed="81"/>
            <rFont val="Tahoma"/>
            <family val="2"/>
          </rPr>
          <t>159:</t>
        </r>
        <r>
          <rPr>
            <sz val="9"/>
            <color indexed="81"/>
            <rFont val="Tahoma"/>
            <family val="2"/>
          </rPr>
          <t xml:space="preserve">
Exact match of Input 1. Find column# of Month mentioned in Input 1 in input Array 1</t>
        </r>
      </text>
    </comment>
    <comment ref="Q7" authorId="0" shapeId="0">
      <text>
        <r>
          <rPr>
            <b/>
            <sz val="9"/>
            <color indexed="81"/>
            <rFont val="Tahoma"/>
            <family val="2"/>
          </rPr>
          <t>159:</t>
        </r>
        <r>
          <rPr>
            <sz val="9"/>
            <color indexed="81"/>
            <rFont val="Tahoma"/>
            <family val="2"/>
          </rPr>
          <t xml:space="preserve">
Inexact Match: Finding position of smallest value greater than or equal to input 2 in Input Array 2 (2nd row)</t>
        </r>
      </text>
    </comment>
    <comment ref="R7" authorId="0" shapeId="0">
      <text>
        <r>
          <rPr>
            <b/>
            <sz val="9"/>
            <color indexed="81"/>
            <rFont val="Tahoma"/>
            <family val="2"/>
          </rPr>
          <t>159:</t>
        </r>
        <r>
          <rPr>
            <sz val="9"/>
            <color indexed="81"/>
            <rFont val="Tahoma"/>
            <family val="2"/>
          </rPr>
          <t xml:space="preserve">
Inexact Match: Finding position of largest value smaller than or equal to input 2 in input array 2, 1st row</t>
        </r>
      </text>
    </comment>
  </commentList>
</comments>
</file>

<file path=xl/sharedStrings.xml><?xml version="1.0" encoding="utf-8"?>
<sst xmlns="http://schemas.openxmlformats.org/spreadsheetml/2006/main" count="142800" uniqueCount="2211">
  <si>
    <t>Type</t>
  </si>
  <si>
    <t>Function</t>
  </si>
  <si>
    <t>Description</t>
  </si>
  <si>
    <t>Basic/Advanced</t>
  </si>
  <si>
    <t>Often/Rare</t>
  </si>
  <si>
    <t>Used to join 2 or more strings together</t>
  </si>
  <si>
    <t>Basic</t>
  </si>
  <si>
    <t>Often</t>
  </si>
  <si>
    <t>Used to join 2 or more strings together (replaced by CONCAT Function)</t>
  </si>
  <si>
    <t>Converts a number to text, using a currency format</t>
  </si>
  <si>
    <t>Rare</t>
  </si>
  <si>
    <t>Compares two strings and returns TRUE if both values are the same</t>
  </si>
  <si>
    <t>Returns the location of a substring in a string (case-sensitive)</t>
  </si>
  <si>
    <t>Returns a text representation of a number rounded to a specified number of decimal places</t>
  </si>
  <si>
    <t>Extract a substring from a string, starting from the left-most character</t>
  </si>
  <si>
    <t>Returns the length of the specified string</t>
  </si>
  <si>
    <t>Converts all letters in the specified string to lowercase</t>
  </si>
  <si>
    <t>Extracts a substring from a string (starting at any position)</t>
  </si>
  <si>
    <t>often</t>
  </si>
  <si>
    <t>Sets the first character in each word to uppercase and the rest to lowercase</t>
  </si>
  <si>
    <t>rare</t>
  </si>
  <si>
    <t>Replaces a sequence of characters in a string with another set of characters</t>
  </si>
  <si>
    <t>Returns a repeated text value a specified number of times</t>
  </si>
  <si>
    <t>Extracts a substring from a string starting from the right-most character</t>
  </si>
  <si>
    <t>Returns the location of a substring in a string</t>
  </si>
  <si>
    <t>Replaces a set of characters with another</t>
  </si>
  <si>
    <t>Returns a value converted to text with a specified format</t>
  </si>
  <si>
    <t>Returns a text value with the leading and trailing spaces removed</t>
  </si>
  <si>
    <t>Convert text to all uppercase</t>
  </si>
  <si>
    <t>Converts a text value that represents a number to a number</t>
  </si>
  <si>
    <t>Returns the serial date value for a date</t>
  </si>
  <si>
    <t>Returns the difference between two date values, based on the interval specified</t>
  </si>
  <si>
    <t>Returns the day of the month (a number from 1 to 31) given a date value</t>
  </si>
  <si>
    <t>Returns the number of days between 2 dates</t>
  </si>
  <si>
    <t>Returns the number of days between two dates based on a 360-day year</t>
  </si>
  <si>
    <t>Adds a specified number of months to a date and returns the result as a serial date</t>
  </si>
  <si>
    <t>Calculates the last day of the month after adding a specified number of months to a date</t>
  </si>
  <si>
    <t>Returns the hours (a number from 0 to 23) from a time value</t>
  </si>
  <si>
    <t>Returns the month (a number from 1 to 12) given a date value</t>
  </si>
  <si>
    <t>Returns the current system date and time</t>
  </si>
  <si>
    <t>Returns the serial number of a time</t>
  </si>
  <si>
    <t>Returns the current system date</t>
  </si>
  <si>
    <t>Returns a number representing the day of the week, given a date value</t>
  </si>
  <si>
    <t>Returns the week number for a date</t>
  </si>
  <si>
    <t>Adds a specified number of work days to a date and returns the result as a serial date</t>
  </si>
  <si>
    <t>Returns a four-digit year (a number from 1900 to 9999) given a date value</t>
  </si>
  <si>
    <t>Returns the absolute value of a number</t>
  </si>
  <si>
    <t>Apply functions such AVERAGE, SUM, COUNT, MAX or MIN and ignore errors or hidden rows</t>
  </si>
  <si>
    <t>Advanced</t>
  </si>
  <si>
    <t>Returns a number rounded up based on a multiple of significance</t>
  </si>
  <si>
    <t>Returns a number rounded up to the nearest integer or to the nearest multiple of significance</t>
  </si>
  <si>
    <t>Rounds a number up to the nearest even integer</t>
  </si>
  <si>
    <t>Returns a number rounded down based on a multiple of significance</t>
  </si>
  <si>
    <t>Returns the integer portion of a number</t>
  </si>
  <si>
    <t>Returns the natural logarithm of a number</t>
  </si>
  <si>
    <t>Returns the logarithm of a number to a specified base</t>
  </si>
  <si>
    <t>Returns the base-10 logarithm of a number</t>
  </si>
  <si>
    <t>Returns the remainder after a number is divided by a divisor</t>
  </si>
  <si>
    <t>Rounds a number up to the nearest odd integer</t>
  </si>
  <si>
    <t>Returns the mathematical constant called pi</t>
  </si>
  <si>
    <t>Returns the result of a number raised to a given power</t>
  </si>
  <si>
    <t>Multiplies the numbers and returns the product</t>
  </si>
  <si>
    <t>Returns a random number that is greater than or equal to 0 and less than 1</t>
  </si>
  <si>
    <t>Returns a random number that is between a bottom and top range</t>
  </si>
  <si>
    <t>Returns a number rounded to a specified number of digits</t>
  </si>
  <si>
    <t>Returns a number rounded down to a specified number of digits</t>
  </si>
  <si>
    <t>Returns a number rounded up to a specified number of digits</t>
  </si>
  <si>
    <t>Returns the square root of a number</t>
  </si>
  <si>
    <t>Returns the subtotal of the numbers in a column in a list or database</t>
  </si>
  <si>
    <t>Adds all numbers in a range of cells</t>
  </si>
  <si>
    <t>Adds all numbers in a range of cells, based on a single or multiple criteria</t>
  </si>
  <si>
    <t>Multiplies the corresponding items in the arrays and returns the sum of the results</t>
  </si>
  <si>
    <t>Returns the sum of the squares of a series of values</t>
  </si>
  <si>
    <t>Returns a number truncated to a specified number of digits</t>
  </si>
  <si>
    <t>Returns the average of the absolute deviations of the numbers provided</t>
  </si>
  <si>
    <t>Returns the average of the numbers provided</t>
  </si>
  <si>
    <t>Returns the average of the numbers provided and treats TRUE as 1 and FALSE as 0</t>
  </si>
  <si>
    <t>Returns the average of all numbers in a range of cells, based on multiple criteria</t>
  </si>
  <si>
    <t>Returns the beta distribution</t>
  </si>
  <si>
    <t>Returns the inverse of the cumulative beta probability density function</t>
  </si>
  <si>
    <t>Returns the cumulative beta probability density function</t>
  </si>
  <si>
    <t>Returns the individual term binomial distribution probability</t>
  </si>
  <si>
    <t>Returns the smallest value for which the cumulative binomial distribution is greater than or equal to a criterion</t>
  </si>
  <si>
    <t>Returns the one-tailed probability of the chi-squared distribution</t>
  </si>
  <si>
    <t>Returns the inverse of the one-tailed probability of the chi-squared distribution</t>
  </si>
  <si>
    <t>Returns the value from the chi-squared distribution</t>
  </si>
  <si>
    <t>Counts the number of cells that contain numbers as well as the number of arguments that contain numbers</t>
  </si>
  <si>
    <t>Counts the number of cells that are not empty as well as the number of value arguments provided</t>
  </si>
  <si>
    <t>Counts the number of empty cells in a range</t>
  </si>
  <si>
    <t>Counts the number of cells in a range, that meets a given criteria</t>
  </si>
  <si>
    <t>Counts the number of cells in a range, that meets a single or multiple criteria</t>
  </si>
  <si>
    <t>Returns the covariance, the average of the products of deviations for two data sets</t>
  </si>
  <si>
    <t>Returns a prediction of a future value based on existing values provided</t>
  </si>
  <si>
    <t>Returns how often values occur within a set of data. It returns a vertical array of numbers</t>
  </si>
  <si>
    <t>Returns the predicted exponential growth based on existing values provided</t>
  </si>
  <si>
    <t>Returns the y-axis intersection point of a line using x-axis values and y-axis values</t>
  </si>
  <si>
    <t>Returns the nth largest value from a set of values</t>
  </si>
  <si>
    <t>Uses the least squares method to calculate the statistics for a straight line and returns an array describing that line</t>
  </si>
  <si>
    <t>Returns the largest value from the numbers provided</t>
  </si>
  <si>
    <t>Returns the largest value from the values provided (numbers, text and logical values)</t>
  </si>
  <si>
    <t>Returns the median of the numbers provided</t>
  </si>
  <si>
    <t>Returns the smallest value from the numbers provided</t>
  </si>
  <si>
    <t>Returns the smallest value from the values provided (numbers, text and logical values)</t>
  </si>
  <si>
    <t>Returns the nth percentile from a set of values</t>
  </si>
  <si>
    <t>Returns the number of permutations for a specified number of items</t>
  </si>
  <si>
    <t>Returns the quartile from a set of values</t>
  </si>
  <si>
    <t>Returns the rank of a number within a set of numbers</t>
  </si>
  <si>
    <t>Returns the slope of a regression line based on the data points identified by known_y_values and known_x_values</t>
  </si>
  <si>
    <t>Returns the nth smallest value from a set of values</t>
  </si>
  <si>
    <t>Returns the standard deviation of a population based on a sample of numbers</t>
  </si>
  <si>
    <t>Returns the standard deviation of a population based on a sample of numbers, text, and logical values</t>
  </si>
  <si>
    <t>Returns the standard deviation of a population based on an entire population of numbers</t>
  </si>
  <si>
    <t>Returns the standard deviation of a population based on an entire population of numbers, text, and logical values</t>
  </si>
  <si>
    <t>Returns the variance of a population based on a sample of numbers</t>
  </si>
  <si>
    <t>Returns the variance of a population based on a sample of numbers, text, and logical values</t>
  </si>
  <si>
    <t>Returns the variance of a population based on an entire population of numbers</t>
  </si>
  <si>
    <t>Returns the variance of a population based on an entire population of numbers, text, and logical values</t>
  </si>
  <si>
    <t>Returns TRUE if all conditions are TRUE</t>
  </si>
  <si>
    <t>Returns one value if the condition is TRUE or another value if the condition is FALSE</t>
  </si>
  <si>
    <t>Specify multiple IF conditions within 1 function</t>
  </si>
  <si>
    <t>Returns the reversed logical value</t>
  </si>
  <si>
    <t>Returns TRUE if any of the conditions are TRUE</t>
  </si>
  <si>
    <t>Information Functions</t>
  </si>
  <si>
    <t>Used to retrieve information about a cell such as contents, formatting, size, etc.</t>
  </si>
  <si>
    <t>Used to check for blank or null values</t>
  </si>
  <si>
    <t>Used to check for error values except #N/A</t>
  </si>
  <si>
    <t>Used to check for error values</t>
  </si>
  <si>
    <t>Used to check for #N/A error</t>
  </si>
  <si>
    <t>Used to check for a value that is not text</t>
  </si>
  <si>
    <t>Used to check for a numeric value</t>
  </si>
  <si>
    <t>Used to check for a text value</t>
  </si>
  <si>
    <t>Converts a value to a number</t>
  </si>
  <si>
    <t>Returns the #N/A error value</t>
  </si>
  <si>
    <t>Returns the type of a value</t>
  </si>
  <si>
    <t>Returns a text representation of a cell address</t>
  </si>
  <si>
    <t>Returns the column number of a cell reference</t>
  </si>
  <si>
    <t>Returns the number of columns in a cell reference</t>
  </si>
  <si>
    <t>Performs a horizontal lookup by searching for a value in the top row of the table and returning the value in the same column based on the index_number</t>
  </si>
  <si>
    <t>Returns either the value or the reference to a value from a table or range</t>
  </si>
  <si>
    <t>Returns the reference to a cell based on its string representation</t>
  </si>
  <si>
    <t>Returns a value from a range (one row or one column) or from an array</t>
  </si>
  <si>
    <t>Searches for a value in an array and returns the relative position of that item</t>
  </si>
  <si>
    <t>Returns a reference to a range that is offset a number of rows and columns</t>
  </si>
  <si>
    <t>Returns the row number of a cell reference</t>
  </si>
  <si>
    <t>Returns the number of rows in a cell reference</t>
  </si>
  <si>
    <t>Returns a transposed range of cells</t>
  </si>
  <si>
    <t>Performs a vertical lookup by searching for a value in the first column of a table and returning the value in the same row in the index_number position</t>
  </si>
  <si>
    <t>a</t>
  </si>
  <si>
    <t>ZIP3</t>
  </si>
  <si>
    <t>COUNT</t>
  </si>
  <si>
    <t>COUNTA</t>
  </si>
  <si>
    <t>AVERAGEIFS</t>
  </si>
  <si>
    <t>SUMIFS</t>
  </si>
  <si>
    <t>COUNTBLANK</t>
  </si>
  <si>
    <t>STATE</t>
  </si>
  <si>
    <t>NY</t>
  </si>
  <si>
    <t>VA</t>
  </si>
  <si>
    <t>Product</t>
  </si>
  <si>
    <t>A</t>
  </si>
  <si>
    <t>B</t>
  </si>
  <si>
    <t>C</t>
  </si>
  <si>
    <t>D</t>
  </si>
  <si>
    <t>COUNTIFS</t>
  </si>
  <si>
    <t>MAX</t>
  </si>
  <si>
    <t>MIN</t>
  </si>
  <si>
    <t>CLEAN</t>
  </si>
  <si>
    <t>Removes all non-printable characters from a supplied text string</t>
  </si>
  <si>
    <t>TRIM</t>
  </si>
  <si>
    <t>Removes duplicate spaces, and spaces at the start and end of a text string</t>
  </si>
  <si>
    <t>Functions to Convert Excel Data Types</t>
  </si>
  <si>
    <t>FIXED</t>
  </si>
  <si>
    <t>Rounds a supplied number to a specified number of decimal places, and then converts this into text</t>
  </si>
  <si>
    <t>TEXT</t>
  </si>
  <si>
    <t>Converts a supplied value into text, using a user-specified format</t>
  </si>
  <si>
    <t>VALUE</t>
  </si>
  <si>
    <t>Converts a text string into a numeric value</t>
  </si>
  <si>
    <t>Functions to Convert Between Upper &amp; Lower Case</t>
  </si>
  <si>
    <t>LOWER</t>
  </si>
  <si>
    <t>Converts all characters in a supplied text string to lower case</t>
  </si>
  <si>
    <t>PROPER</t>
  </si>
  <si>
    <t>Converts all characters in a supplied text string to proper case (i.e. letters that do not follow another letter are upper case and all other characters are lower case)</t>
  </si>
  <si>
    <t>UPPER</t>
  </si>
  <si>
    <t>Converts all characters in a supplied text string to upper case</t>
  </si>
  <si>
    <t>Replacing / Substituting Parts of a Text String</t>
  </si>
  <si>
    <t>REPLACE</t>
  </si>
  <si>
    <t>Replaces all or part of a text string with another string (from a user supplied position)</t>
  </si>
  <si>
    <t>SUBSTITUTE</t>
  </si>
  <si>
    <t>Substitutes all occurrences of a search text string, within an original text string, with the supplied replacement text</t>
  </si>
  <si>
    <t>Cutting Up &amp; Piecing Together Text Strings</t>
  </si>
  <si>
    <t>CONCATENATE</t>
  </si>
  <si>
    <t>Joins together two or more text strings</t>
  </si>
  <si>
    <t>LEFT</t>
  </si>
  <si>
    <t>Returns a specified number of characters from the start of a supplied text string</t>
  </si>
  <si>
    <t>MID</t>
  </si>
  <si>
    <t>Returns a specified number of characters from the middle of a supplied text string</t>
  </si>
  <si>
    <t>RIGHT</t>
  </si>
  <si>
    <t>Returns a specified number of characters from the end of a supplied text string</t>
  </si>
  <si>
    <t>REPT</t>
  </si>
  <si>
    <t>Returns a string consisting of a supplied text string, repeated a specified number of times</t>
  </si>
  <si>
    <t>LEN</t>
  </si>
  <si>
    <t>Returns the length of a supplied text string</t>
  </si>
  <si>
    <t>FIND</t>
  </si>
  <si>
    <t>Returns the position of a supplied character or text string from within a supplied text string (case-sensitive)</t>
  </si>
  <si>
    <t>SEARCH</t>
  </si>
  <si>
    <t>Returns the position of a supplied character or text string from within a supplied text string (non-case-sensitive)</t>
  </si>
  <si>
    <t>EXACT</t>
  </si>
  <si>
    <t>Tests if two supplied text strings are exactly the same and if so, returns TRUE; Otherwise, returns FALSE. (case-sensitive)</t>
  </si>
  <si>
    <t>T</t>
  </si>
  <si>
    <t>Tests whether a supplied value is text and if so, returns the supplied text; If not, returns an empty text string.</t>
  </si>
  <si>
    <t>Functions to Remove Extra Characters</t>
  </si>
  <si>
    <t>Excel Text and String Functions</t>
  </si>
  <si>
    <t>First Name</t>
  </si>
  <si>
    <t>Last Name</t>
  </si>
  <si>
    <t>Excel Date and Time Functions</t>
  </si>
  <si>
    <t>Creating Dates &amp; Times</t>
  </si>
  <si>
    <t>Returns a date, from a user-supplied year, month and day</t>
  </si>
  <si>
    <t>DATE</t>
  </si>
  <si>
    <t>TIME</t>
  </si>
  <si>
    <t>Returns a time, from a user-supplied hour, minute and second</t>
  </si>
  <si>
    <t>NOW</t>
  </si>
  <si>
    <t>Returns the current date &amp; time</t>
  </si>
  <si>
    <t>TODAY</t>
  </si>
  <si>
    <t>Returns today's date</t>
  </si>
  <si>
    <t>Current Date &amp; Time</t>
  </si>
  <si>
    <t>Extracting The Components of a Time</t>
  </si>
  <si>
    <t>HOUR</t>
  </si>
  <si>
    <t>Returns the hour part of a user-supplied time</t>
  </si>
  <si>
    <t>MINUTE</t>
  </si>
  <si>
    <t>Returns the minute part of a user-supplied time</t>
  </si>
  <si>
    <t>SECOND</t>
  </si>
  <si>
    <t>Returns the seconds part of a user-supplied time</t>
  </si>
  <si>
    <t>Extracting The Components of a Date</t>
  </si>
  <si>
    <t>DAY</t>
  </si>
  <si>
    <t>Returns the day (of the month) from a user-supplied date</t>
  </si>
  <si>
    <t>MONTH</t>
  </si>
  <si>
    <t>Returns the month from a user-supplied date</t>
  </si>
  <si>
    <t>YEAR</t>
  </si>
  <si>
    <t>Returns the year from a user-supplied date</t>
  </si>
  <si>
    <t>WEEKNUM</t>
  </si>
  <si>
    <t>Returns an integer representing the week number (from 1 to 53) of the year from a user-supplied date</t>
  </si>
  <si>
    <t>ISOWEEKNUM</t>
  </si>
  <si>
    <t>WEEKDAY</t>
  </si>
  <si>
    <t>Returns an integer representing the day of the week for a supplied date</t>
  </si>
  <si>
    <t>Performing Calculations with Dates</t>
  </si>
  <si>
    <t>EDATE</t>
  </si>
  <si>
    <t>Returns a date that is the specified number of months before or after an initial supplied start date</t>
  </si>
  <si>
    <t>EOMONTH</t>
  </si>
  <si>
    <t>Returns a date that is the last day of the month which is a specified number of months before or after an initial supplied start date</t>
  </si>
  <si>
    <t>WORKDAY</t>
  </si>
  <si>
    <t>Returns a date that is a supplied number of working days (excluding weekends &amp; holidays) ahead of a given start date</t>
  </si>
  <si>
    <t>WORKDAY.INTL</t>
  </si>
  <si>
    <t>DAYS</t>
  </si>
  <si>
    <t>DAYS360</t>
  </si>
  <si>
    <t>Calculates the number of days between 2 dates, based on a 360-day year (12 x 30 months)</t>
  </si>
  <si>
    <t>NETWORKDAYS</t>
  </si>
  <si>
    <t>Returns the number of whole networkdays (excluding weekends &amp; holidays), between two supplied dates</t>
  </si>
  <si>
    <t>NETWORKDAYS.INTL</t>
  </si>
  <si>
    <t>Calculates the number of days between 2 dates</t>
  </si>
  <si>
    <t>Returns the ISO week number of the year for a given date</t>
  </si>
  <si>
    <t>Returns the number of whole networkdays (excluding weekends &amp; holidays), between two supplied dates, using parameters to specify weekend days</t>
  </si>
  <si>
    <t>Boolean Operator Functions</t>
  </si>
  <si>
    <t>AND</t>
  </si>
  <si>
    <t>OR</t>
  </si>
  <si>
    <t>Conditional Functions</t>
  </si>
  <si>
    <t>IF</t>
  </si>
  <si>
    <t>Tests a user-defined condition and returns one result if the condition is TRUE, and another result if the condition is FALSE</t>
  </si>
  <si>
    <t>IFERROR</t>
  </si>
  <si>
    <t>IFNA</t>
  </si>
  <si>
    <t>Tests if an initial supplied value (or expression) returns an error, and if so, returns a supplied value; Otherwise the function returns the initial value</t>
  </si>
  <si>
    <t>Tests if an expression returns the #N/A error and if so, returns an alternative specified value; Otherwise the function returns the value of the supplied expression</t>
  </si>
  <si>
    <t>Error Information Functions</t>
  </si>
  <si>
    <t>ISERROR</t>
  </si>
  <si>
    <r>
      <t>Tests if an initial supplied value (or expression) returns an error and if so, returns </t>
    </r>
    <r>
      <rPr>
        <i/>
        <sz val="10.3"/>
        <color rgb="FF000000"/>
        <rFont val="Calibri"/>
        <family val="2"/>
        <scheme val="minor"/>
      </rPr>
      <t>TRUE</t>
    </r>
    <r>
      <rPr>
        <sz val="10.3"/>
        <color rgb="FF000000"/>
        <rFont val="Calibri"/>
        <family val="2"/>
        <scheme val="minor"/>
      </rPr>
      <t>; Otherwise returns </t>
    </r>
    <r>
      <rPr>
        <i/>
        <sz val="10.3"/>
        <color rgb="FF000000"/>
        <rFont val="Calibri"/>
        <family val="2"/>
        <scheme val="minor"/>
      </rPr>
      <t>FALSE</t>
    </r>
  </si>
  <si>
    <t>Numerical Information Functions</t>
  </si>
  <si>
    <t>ISNUMBER</t>
  </si>
  <si>
    <t>Tests if a supplied value is a number, and if so, returns TRUE; Otherwise, returns FALSE.</t>
  </si>
  <si>
    <t>ISEVEN</t>
  </si>
  <si>
    <t>Tests if a supplied number (or expression) is an even number, and if so, returns TRUE; Otherwise, returns FALSE.</t>
  </si>
  <si>
    <t>ISODD</t>
  </si>
  <si>
    <t>Tests if a supplied number (or expression) is an odd number, and if so, returns TRUE; Otherwise, returns FALSE</t>
  </si>
  <si>
    <t>Other Data Type Functions</t>
  </si>
  <si>
    <t>ISBLANK</t>
  </si>
  <si>
    <t>Tests if a supplied cell is blank (empty), and if so, returns TRUE; Otherwise, returns FALSE</t>
  </si>
  <si>
    <t>ISLOGICAL</t>
  </si>
  <si>
    <t>Tests if a supplied value is a logical value, and if so, returns TRUE; Otherwise, returns FALSE</t>
  </si>
  <si>
    <t>ISTEXT</t>
  </si>
  <si>
    <t>Tests if a supplied value is text, and if so, returns TRUE; Otherwise, returns FALSE</t>
  </si>
  <si>
    <t>ISFORMULA</t>
  </si>
  <si>
    <t>Excel Logical and Information Functions</t>
  </si>
  <si>
    <t>Excel Statistical and Mathematical Functions</t>
  </si>
  <si>
    <t>Returns the number of numerical values in a supplied set of cells or values</t>
  </si>
  <si>
    <t>Returns the number of non-blanks in a supplied set of cells or values</t>
  </si>
  <si>
    <t>Returns the number of blank cells in a supplied range</t>
  </si>
  <si>
    <t>FREQUENCY</t>
  </si>
  <si>
    <t>Returns an array showing the number of values from a supplied array, which fall into specified ranges</t>
  </si>
  <si>
    <t>Finding the Largest &amp; Smallest Values</t>
  </si>
  <si>
    <t>Returns the largest value from a list of supplied numbers</t>
  </si>
  <si>
    <t>Returns the smallest value from a list of supplied numbers</t>
  </si>
  <si>
    <t>Count, Average, Sum and Frequency</t>
  </si>
  <si>
    <t>Adds the cells in a supplied range, that satisfy multiple criteria</t>
  </si>
  <si>
    <t>Calculates the Average of the cells in a supplied range, that satisfy multiple criteria</t>
  </si>
  <si>
    <t>PERCENTILE.INC</t>
  </si>
  <si>
    <t>Returns the K'th percentile of values in a supplied range, where K is in the range 0 - 1 (inclusive) </t>
  </si>
  <si>
    <t>PERCENTILE.EXC</t>
  </si>
  <si>
    <t>Returns the K'th percentile of values in a supplied range, where K is in the range 0 - 1</t>
  </si>
  <si>
    <t>Percentiles &amp; Rank</t>
  </si>
  <si>
    <t>RANK.EQ</t>
  </si>
  <si>
    <t>RANK.AVG</t>
  </si>
  <si>
    <t>Returns the statistical rank of a given value, within a supplied array of values (if more than one value has same rank, the average rank is returned) </t>
  </si>
  <si>
    <t>PERCENTRANK.INC</t>
  </si>
  <si>
    <t>Returns the rank of a value in a data set, as a percentage (0 - 1 inclusive)</t>
  </si>
  <si>
    <t>PERCENTRANK.EXC</t>
  </si>
  <si>
    <t>Returns the rank of a value in a data set, as a percentage (0 - 1 exclusive)</t>
  </si>
  <si>
    <t>Returns the number of cells (of a supplied range), that satisfy a set of given criteria</t>
  </si>
  <si>
    <t>SALES</t>
  </si>
  <si>
    <t>Excel Lookup and References Functions</t>
  </si>
  <si>
    <t>Table of Contents</t>
  </si>
  <si>
    <t>Excel Formulae</t>
  </si>
  <si>
    <t>Data Lookup Functions</t>
  </si>
  <si>
    <t>HLOOKUP</t>
  </si>
  <si>
    <t>Looks up a supplied value in the first row of a table, and returns the corresponding value from another row</t>
  </si>
  <si>
    <t>VLOOKUP</t>
  </si>
  <si>
    <t>Looks up a supplied value in the first column of a table, and returns the corresponding value from another column</t>
  </si>
  <si>
    <t>MATCH</t>
  </si>
  <si>
    <t>Row / Column / Area Information</t>
  </si>
  <si>
    <t>ROW</t>
  </si>
  <si>
    <t>Returns the row number of a supplied range, or of the current cell</t>
  </si>
  <si>
    <t>COLUMN</t>
  </si>
  <si>
    <t>Returns the column number of a supplied range, or of the current cell</t>
  </si>
  <si>
    <t>ROWS</t>
  </si>
  <si>
    <t>Returns the number of rows in a supplied range</t>
  </si>
  <si>
    <t>COLUMNS</t>
  </si>
  <si>
    <t>Returns the number of columns in a supplied range</t>
  </si>
  <si>
    <t>Functions To Return References to Cell Ranges</t>
  </si>
  <si>
    <t>ADDRESS</t>
  </si>
  <si>
    <t>Returns a reference, in text format, for a supplied row and column number</t>
  </si>
  <si>
    <t>INDEX</t>
  </si>
  <si>
    <t>Returns a reference to a cell (or range of cells) for requested rows and columns within a supplied range</t>
  </si>
  <si>
    <t>INDIRECT</t>
  </si>
  <si>
    <t>Returns a cell or range reference that is represented by a supplied text string</t>
  </si>
  <si>
    <t>OFFSET</t>
  </si>
  <si>
    <t>Returns a reference to a range of cells that is a specified number of rows and columns from an initial supplied range</t>
  </si>
  <si>
    <t>Territory</t>
  </si>
  <si>
    <t>T1</t>
  </si>
  <si>
    <t>T2</t>
  </si>
  <si>
    <t>T3</t>
  </si>
  <si>
    <t>T4</t>
  </si>
  <si>
    <t>T5</t>
  </si>
  <si>
    <t>T6</t>
  </si>
  <si>
    <t>T7</t>
  </si>
  <si>
    <t>T8</t>
  </si>
  <si>
    <t>T9</t>
  </si>
  <si>
    <t>T10</t>
  </si>
  <si>
    <t>Data:</t>
  </si>
  <si>
    <t>(Back to Exercise)</t>
  </si>
  <si>
    <t>Text &amp; String</t>
  </si>
  <si>
    <t>Date &amp; Time</t>
  </si>
  <si>
    <t>Math &amp; Stats</t>
  </si>
  <si>
    <t>Logical &amp; Information</t>
  </si>
  <si>
    <t>Lookup &amp; Reference</t>
  </si>
  <si>
    <t>Division #</t>
  </si>
  <si>
    <t>Division</t>
  </si>
  <si>
    <t>ALIMTA</t>
  </si>
  <si>
    <t>AVASTIN</t>
  </si>
  <si>
    <t>ERBITUX</t>
  </si>
  <si>
    <t>0B31A</t>
  </si>
  <si>
    <t>CHICAGO-INDIANAPOLIS</t>
  </si>
  <si>
    <t>0B31C</t>
  </si>
  <si>
    <t>DENVER-MINNEAPOLIS</t>
  </si>
  <si>
    <t>0B31E</t>
  </si>
  <si>
    <t>SAN FRANCISCO-SEATTLE</t>
  </si>
  <si>
    <t>0B33A</t>
  </si>
  <si>
    <t>NEW ORLEANS, LA SUB-</t>
  </si>
  <si>
    <t>0B33C</t>
  </si>
  <si>
    <t>HOUSTON-DALLAS</t>
  </si>
  <si>
    <t>0B33E</t>
  </si>
  <si>
    <t>LOS ANGELES - PHOENIX</t>
  </si>
  <si>
    <t>0B34A</t>
  </si>
  <si>
    <t>LUNG NEW YORK-PHILADELPHIA</t>
  </si>
  <si>
    <t>0B34C</t>
  </si>
  <si>
    <t>LUNG BOSTON-ALBANY</t>
  </si>
  <si>
    <t>0B34E</t>
  </si>
  <si>
    <t>LUNG DETROIT-CLEVELAND</t>
  </si>
  <si>
    <t>0B36A</t>
  </si>
  <si>
    <t>ATLANTA-CHARLOTTE</t>
  </si>
  <si>
    <t>0B36C</t>
  </si>
  <si>
    <t>JACKSONVILLE-MIAMI</t>
  </si>
  <si>
    <t>0B36E</t>
  </si>
  <si>
    <t>BALTIMORE-PITTSBURGH</t>
  </si>
  <si>
    <t>Region#</t>
  </si>
  <si>
    <t>Region</t>
  </si>
  <si>
    <t>Division#</t>
  </si>
  <si>
    <t>Territory#</t>
  </si>
  <si>
    <t>0B30</t>
  </si>
  <si>
    <t>UNASSIGNED</t>
  </si>
  <si>
    <t>0B300</t>
  </si>
  <si>
    <t>0B300A1</t>
  </si>
  <si>
    <t>WHITE SPACE</t>
  </si>
  <si>
    <t>0B300A4</t>
  </si>
  <si>
    <t>EX-US</t>
  </si>
  <si>
    <t>0B300A9</t>
  </si>
  <si>
    <t>NSD APPROVED EXCEPTION</t>
  </si>
  <si>
    <t>0B31</t>
  </si>
  <si>
    <t>NORTHWEST</t>
  </si>
  <si>
    <t>0B31AA1</t>
  </si>
  <si>
    <t>AURORA, IL</t>
  </si>
  <si>
    <t>0B31AA2</t>
  </si>
  <si>
    <t>CHICAGO N, IL</t>
  </si>
  <si>
    <t>0B31AA3</t>
  </si>
  <si>
    <t>CHICAGO S, IL</t>
  </si>
  <si>
    <t>0B31AA4</t>
  </si>
  <si>
    <t>MILWAUKEE, WI</t>
  </si>
  <si>
    <t>0B31AA5</t>
  </si>
  <si>
    <t>GARY, IN</t>
  </si>
  <si>
    <t>0B31AA6</t>
  </si>
  <si>
    <t>INDIANAPOLIS S, IN</t>
  </si>
  <si>
    <t>0B31AA7</t>
  </si>
  <si>
    <t>SPRINGFIELD, IL</t>
  </si>
  <si>
    <t>0B31AA8</t>
  </si>
  <si>
    <t>INDIANAPOLIS N, IN</t>
  </si>
  <si>
    <t>0B31CA1</t>
  </si>
  <si>
    <t>DENVER, CO</t>
  </si>
  <si>
    <t>0B31CA2</t>
  </si>
  <si>
    <t>ST. LOUIS S, MO</t>
  </si>
  <si>
    <t>0B31CA3</t>
  </si>
  <si>
    <t>ST. LOUIS N, MO</t>
  </si>
  <si>
    <t>0B31CA4</t>
  </si>
  <si>
    <t>OMAHA, NE</t>
  </si>
  <si>
    <t>0B31CA5</t>
  </si>
  <si>
    <t>DES MOINES, IA</t>
  </si>
  <si>
    <t>0B31CA6</t>
  </si>
  <si>
    <t>MINNEAPOLIS S, MN</t>
  </si>
  <si>
    <t>0B31CA7</t>
  </si>
  <si>
    <t>MINNEAPOLIS N, MN</t>
  </si>
  <si>
    <t>0B31CA8</t>
  </si>
  <si>
    <t>GREEN BAY, WI</t>
  </si>
  <si>
    <t>0B31EA1</t>
  </si>
  <si>
    <t>SALT LAKE CITY, UT</t>
  </si>
  <si>
    <t>0B31EA2</t>
  </si>
  <si>
    <t>SACRAMENTO, CA</t>
  </si>
  <si>
    <t>0B31EA3</t>
  </si>
  <si>
    <t>SAN FRANCISCO, CA</t>
  </si>
  <si>
    <t>0B31EA4</t>
  </si>
  <si>
    <t>OAKLAND, CA</t>
  </si>
  <si>
    <t>0B31EA5</t>
  </si>
  <si>
    <t>SEATTLE, WA</t>
  </si>
  <si>
    <t>0B31EA6</t>
  </si>
  <si>
    <t>TACOMA, WA</t>
  </si>
  <si>
    <t>0B31EA7</t>
  </si>
  <si>
    <t>PORTLAND, OR</t>
  </si>
  <si>
    <t>0B31EA8</t>
  </si>
  <si>
    <t>BILLINGS, MT</t>
  </si>
  <si>
    <t>0B31EA9</t>
  </si>
  <si>
    <t>HONOLULU, HI</t>
  </si>
  <si>
    <t>0B33</t>
  </si>
  <si>
    <t>SOUTHWEST</t>
  </si>
  <si>
    <t>0B33AA1</t>
  </si>
  <si>
    <t>LITTLE ROCK, AR</t>
  </si>
  <si>
    <t>0B33AA2</t>
  </si>
  <si>
    <t>MEMPHIS, TN</t>
  </si>
  <si>
    <t>0B33AA3</t>
  </si>
  <si>
    <t>NASHVILLE, TN</t>
  </si>
  <si>
    <t>0B33AA4</t>
  </si>
  <si>
    <t>LOUISVILLE, KY</t>
  </si>
  <si>
    <t>0B33AA5</t>
  </si>
  <si>
    <t>MONTGOMERY, AL</t>
  </si>
  <si>
    <t>0B33AA6</t>
  </si>
  <si>
    <t>BIRMINGHAM, AL</t>
  </si>
  <si>
    <t>0B33AA7</t>
  </si>
  <si>
    <t>NEW ORLEANS, LA</t>
  </si>
  <si>
    <t>0B33AA8</t>
  </si>
  <si>
    <t>JACKSON, MS</t>
  </si>
  <si>
    <t>0B33CA1</t>
  </si>
  <si>
    <t>SAN ANTONIO, TX</t>
  </si>
  <si>
    <t>0B33CA2</t>
  </si>
  <si>
    <t>HOUSTON E, TX</t>
  </si>
  <si>
    <t>0B33CA3</t>
  </si>
  <si>
    <t>HOUSTON W, TX</t>
  </si>
  <si>
    <t>0B33CA4</t>
  </si>
  <si>
    <t>FORT WORTH, TX</t>
  </si>
  <si>
    <t>0B33CA5</t>
  </si>
  <si>
    <t>DALLAS W, TX</t>
  </si>
  <si>
    <t>0B33CA6</t>
  </si>
  <si>
    <t>KANSAS CITY, KS</t>
  </si>
  <si>
    <t>0B33CA7</t>
  </si>
  <si>
    <t>OKLAHOMA CITY, OK</t>
  </si>
  <si>
    <t>0B33CA8</t>
  </si>
  <si>
    <t>DALLAS E, TX</t>
  </si>
  <si>
    <t>0B33EA1</t>
  </si>
  <si>
    <t>PHOENIX S, AZ</t>
  </si>
  <si>
    <t>0B33EA2</t>
  </si>
  <si>
    <t>PHOENIX N, AZ</t>
  </si>
  <si>
    <t>0B33EA3</t>
  </si>
  <si>
    <t>ALBUQUERQUE, NM</t>
  </si>
  <si>
    <t>0B33EA4</t>
  </si>
  <si>
    <t>LOS ANGELES N, CA</t>
  </si>
  <si>
    <t>0B33EA5</t>
  </si>
  <si>
    <t>SAN DIEGO, CA</t>
  </si>
  <si>
    <t>0B33EA6</t>
  </si>
  <si>
    <t>SANTA ANA, CA</t>
  </si>
  <si>
    <t>0B33EA7</t>
  </si>
  <si>
    <t>BAKERSFIELD, CA</t>
  </si>
  <si>
    <t>0B33EA8</t>
  </si>
  <si>
    <t>LOS ANGELES S, CA</t>
  </si>
  <si>
    <t>0B34</t>
  </si>
  <si>
    <t>NORTHEAST</t>
  </si>
  <si>
    <t>0B34AA1</t>
  </si>
  <si>
    <t>NEWARK, NJ</t>
  </si>
  <si>
    <t>0B34AA2</t>
  </si>
  <si>
    <t>LONG ISLAND, NY</t>
  </si>
  <si>
    <t>0B34AA3</t>
  </si>
  <si>
    <t>MANHATTAN S, NY</t>
  </si>
  <si>
    <t>0B34AA4</t>
  </si>
  <si>
    <t>MANHATTAN N, NY</t>
  </si>
  <si>
    <t>0B34AA5</t>
  </si>
  <si>
    <t>TRENTON, NJ</t>
  </si>
  <si>
    <t>0B34AA6</t>
  </si>
  <si>
    <t>TOMS RIVER, NJ</t>
  </si>
  <si>
    <t>0B34AA7</t>
  </si>
  <si>
    <t>PHILADELPHIA, PA</t>
  </si>
  <si>
    <t>0B34AA8</t>
  </si>
  <si>
    <t>ELIZABETH, NJ</t>
  </si>
  <si>
    <t>0B34CA1</t>
  </si>
  <si>
    <t>BUFFALO, NY</t>
  </si>
  <si>
    <t>0B34CA2</t>
  </si>
  <si>
    <t>SYRACUSE, NY</t>
  </si>
  <si>
    <t>0B34CA3</t>
  </si>
  <si>
    <t>YONKERS, NY</t>
  </si>
  <si>
    <t>0B34CA4</t>
  </si>
  <si>
    <t>BRIDGEPORT, CT</t>
  </si>
  <si>
    <t>0B34CA5</t>
  </si>
  <si>
    <t>PROVIDENCE, RI</t>
  </si>
  <si>
    <t>0B34CA6</t>
  </si>
  <si>
    <t>MANCHESTER, NH</t>
  </si>
  <si>
    <t>0B34CA7</t>
  </si>
  <si>
    <t>BOSTON N, MA</t>
  </si>
  <si>
    <t>0B34CA8</t>
  </si>
  <si>
    <t>BOSTON S, MA</t>
  </si>
  <si>
    <t>0B34EA1</t>
  </si>
  <si>
    <t>TOLEDO, OH</t>
  </si>
  <si>
    <t>0B34EA2</t>
  </si>
  <si>
    <t>CLEVELAND, OH</t>
  </si>
  <si>
    <t>0B34EA3</t>
  </si>
  <si>
    <t>COLUMBUS, OH</t>
  </si>
  <si>
    <t>0B34EA4</t>
  </si>
  <si>
    <t>CINCINNATI, OH</t>
  </si>
  <si>
    <t>0B34EA5</t>
  </si>
  <si>
    <t>DETROIT, MI</t>
  </si>
  <si>
    <t>0B34EA6</t>
  </si>
  <si>
    <t>FLINT, MI</t>
  </si>
  <si>
    <t>0B34EA7</t>
  </si>
  <si>
    <t>LANSING, MI</t>
  </si>
  <si>
    <t>0B34EA8</t>
  </si>
  <si>
    <t>GRAND RAPIDS, MI</t>
  </si>
  <si>
    <t>0B36</t>
  </si>
  <si>
    <t>SOUTH EAST</t>
  </si>
  <si>
    <t>0B36AA1</t>
  </si>
  <si>
    <t>ATLANTA E, GA</t>
  </si>
  <si>
    <t>0B36AA2</t>
  </si>
  <si>
    <t>ASHEVILLE, NC</t>
  </si>
  <si>
    <t>0B36AA3</t>
  </si>
  <si>
    <t>KNOXVILLE, TN</t>
  </si>
  <si>
    <t>0B36AA4</t>
  </si>
  <si>
    <t>ATLANTA W, GA</t>
  </si>
  <si>
    <t>0B36AA5</t>
  </si>
  <si>
    <t>RALEIGH, NC</t>
  </si>
  <si>
    <t>0B36AA6</t>
  </si>
  <si>
    <t>RICHMOND, VA</t>
  </si>
  <si>
    <t>0B36AA7</t>
  </si>
  <si>
    <t>CHARLOTTE, NC</t>
  </si>
  <si>
    <t>0B36AA8</t>
  </si>
  <si>
    <t>DURHAM, NC</t>
  </si>
  <si>
    <t>0B36CA1</t>
  </si>
  <si>
    <t>MIAMI, FL</t>
  </si>
  <si>
    <t>0B36CA2</t>
  </si>
  <si>
    <t>PORT SAINT LUCIE, FL</t>
  </si>
  <si>
    <t>0B36CA3</t>
  </si>
  <si>
    <t>SAINT PETERSBURG, FL</t>
  </si>
  <si>
    <t>0B36CA4</t>
  </si>
  <si>
    <t>TAMPA, FL</t>
  </si>
  <si>
    <t>0B36CA5</t>
  </si>
  <si>
    <t>PUERTO RICO</t>
  </si>
  <si>
    <t>0B36CA6</t>
  </si>
  <si>
    <t>JACKSONVILLE, FL</t>
  </si>
  <si>
    <t>0B36CA7</t>
  </si>
  <si>
    <t>COLUMBIA, SC</t>
  </si>
  <si>
    <t>0B36CA8</t>
  </si>
  <si>
    <t>ORLANDO, FL</t>
  </si>
  <si>
    <t>0B36CA9</t>
  </si>
  <si>
    <t>SAVANNAH, GA</t>
  </si>
  <si>
    <t>0B36EA1</t>
  </si>
  <si>
    <t>BALTIMORE, MD</t>
  </si>
  <si>
    <t>0B36EA2</t>
  </si>
  <si>
    <t>ARLINGTON, VA</t>
  </si>
  <si>
    <t>0B36EA3</t>
  </si>
  <si>
    <t>WASHINGTON, D.C.</t>
  </si>
  <si>
    <t>0B36EA4</t>
  </si>
  <si>
    <t>LEXINGTON, KY</t>
  </si>
  <si>
    <t>0B36EA5</t>
  </si>
  <si>
    <t>PITTSBURGH N, PA</t>
  </si>
  <si>
    <t>0B36EA6</t>
  </si>
  <si>
    <t>ALLENTOWN, PA</t>
  </si>
  <si>
    <t>0B36EA7</t>
  </si>
  <si>
    <t>READING, PA</t>
  </si>
  <si>
    <t>0B36EA8</t>
  </si>
  <si>
    <t>PITTSBURGH S, PA</t>
  </si>
  <si>
    <r>
      <t>Methodology :</t>
    </r>
    <r>
      <rPr>
        <sz val="11"/>
        <rFont val="Calibri"/>
        <family val="2"/>
        <scheme val="minor"/>
      </rPr>
      <t xml:space="preserve"> </t>
    </r>
  </si>
  <si>
    <t>About This Course</t>
  </si>
  <si>
    <t>Course Description</t>
  </si>
  <si>
    <t>Target Audience</t>
  </si>
  <si>
    <t>Learnings from Course</t>
  </si>
  <si>
    <t>(Structure for Reference)</t>
  </si>
  <si>
    <t>Input 1</t>
  </si>
  <si>
    <t>Input 2</t>
  </si>
  <si>
    <t>Result</t>
  </si>
  <si>
    <t>Test Input</t>
  </si>
  <si>
    <t>Example</t>
  </si>
  <si>
    <t>Tests if a supplied cell contains a formula and if so, returns TRUE; Otherwise, returns FALSE</t>
  </si>
  <si>
    <t>Give it a Try!</t>
  </si>
  <si>
    <t>P1</t>
  </si>
  <si>
    <t>P2</t>
  </si>
  <si>
    <t>P3</t>
  </si>
  <si>
    <t>P4</t>
  </si>
  <si>
    <t>P5</t>
  </si>
  <si>
    <t>P6</t>
  </si>
  <si>
    <t>P7</t>
  </si>
  <si>
    <t>P8</t>
  </si>
  <si>
    <t>P9</t>
  </si>
  <si>
    <t>P10</t>
  </si>
  <si>
    <t># of Patients</t>
  </si>
  <si>
    <t>Physician ID</t>
  </si>
  <si>
    <t xml:space="preserve"> (Give it a try!)</t>
  </si>
  <si>
    <t xml:space="preserve"> (Back to Description)</t>
  </si>
  <si>
    <t>JOHnnes</t>
  </si>
  <si>
    <t>ABCD</t>
  </si>
  <si>
    <t>AB</t>
  </si>
  <si>
    <t>XYZ</t>
  </si>
  <si>
    <t>ABCXYZ</t>
  </si>
  <si>
    <t>ABC-XYZ</t>
  </si>
  <si>
    <t>CX</t>
  </si>
  <si>
    <t>cx</t>
  </si>
  <si>
    <t>Ab</t>
  </si>
  <si>
    <t>MICHAEL</t>
  </si>
  <si>
    <t>CHOBANIAN</t>
  </si>
  <si>
    <t>STEVEN</t>
  </si>
  <si>
    <t>KATZNELSON</t>
  </si>
  <si>
    <t>WADIE</t>
  </si>
  <si>
    <t>SCHREIBMAN</t>
  </si>
  <si>
    <t>MALLORY</t>
  </si>
  <si>
    <t>BAIN</t>
  </si>
  <si>
    <t>ALAN</t>
  </si>
  <si>
    <t>LEICHTMAN</t>
  </si>
  <si>
    <t>KIM</t>
  </si>
  <si>
    <t>TIBALDI</t>
  </si>
  <si>
    <t>IA</t>
  </si>
  <si>
    <t>Interaction_Month</t>
  </si>
  <si>
    <t># of Calls</t>
  </si>
  <si>
    <t>Calculate Quarterly and semesterly calls</t>
  </si>
  <si>
    <t>Convert specified cell or range of cells to Excel values or references.</t>
  </si>
  <si>
    <t>Perform boolean operation ,conditional test, and returning test result on specified cell or range of cells based on specific criteria</t>
  </si>
  <si>
    <t>Provide information about the content, formatting and location of cells in an Excel spreadsheet</t>
  </si>
  <si>
    <t xml:space="preserve">Calculate Count, Sum, Rank, Percentile for the specified cell or range of cells based on specific criteria </t>
  </si>
  <si>
    <t>Extract information and perform operations on Excel dates</t>
  </si>
  <si>
    <t>Extract information and perform operations on Excel time</t>
  </si>
  <si>
    <t>Perform operations on Text i.e. to convert between text or data types to custom date format or currency format based on specific criteria</t>
  </si>
  <si>
    <t>Perform operations on String i.e. extracting specified character from string, or to split and concatenate text string based on condition</t>
  </si>
  <si>
    <t xml:space="preserve">ADDRESS </t>
  </si>
  <si>
    <t xml:space="preserve">COLUMN </t>
  </si>
  <si>
    <t xml:space="preserve">COLUMNS </t>
  </si>
  <si>
    <t xml:space="preserve">HLOOKUP </t>
  </si>
  <si>
    <t xml:space="preserve">INDEX </t>
  </si>
  <si>
    <t xml:space="preserve">INDIRECT </t>
  </si>
  <si>
    <t xml:space="preserve">LOOKUP </t>
  </si>
  <si>
    <t xml:space="preserve">MATCH </t>
  </si>
  <si>
    <t xml:space="preserve">OFFSET </t>
  </si>
  <si>
    <t xml:space="preserve">ROW </t>
  </si>
  <si>
    <t xml:space="preserve">ROWS </t>
  </si>
  <si>
    <t xml:space="preserve">TRANSPOSE </t>
  </si>
  <si>
    <t xml:space="preserve">VLOOKUP </t>
  </si>
  <si>
    <t xml:space="preserve">ABS </t>
  </si>
  <si>
    <t xml:space="preserve">AGGREGATE </t>
  </si>
  <si>
    <t xml:space="preserve">CEILING </t>
  </si>
  <si>
    <t xml:space="preserve">CEILING.PRECISE </t>
  </si>
  <si>
    <t xml:space="preserve">EVEN </t>
  </si>
  <si>
    <t xml:space="preserve">FLOOR </t>
  </si>
  <si>
    <t xml:space="preserve">INT </t>
  </si>
  <si>
    <t xml:space="preserve">LN </t>
  </si>
  <si>
    <t xml:space="preserve">LOG </t>
  </si>
  <si>
    <t xml:space="preserve">LOG10 </t>
  </si>
  <si>
    <t xml:space="preserve">MOD </t>
  </si>
  <si>
    <t xml:space="preserve">ODD </t>
  </si>
  <si>
    <t xml:space="preserve">PI </t>
  </si>
  <si>
    <t xml:space="preserve">POWER </t>
  </si>
  <si>
    <t xml:space="preserve">PRODUCT </t>
  </si>
  <si>
    <t xml:space="preserve">RAND </t>
  </si>
  <si>
    <t xml:space="preserve">RANDBETWEEN </t>
  </si>
  <si>
    <t xml:space="preserve">ROUND </t>
  </si>
  <si>
    <t xml:space="preserve">ROUNDDOWN </t>
  </si>
  <si>
    <t xml:space="preserve">ROUNDUP </t>
  </si>
  <si>
    <t xml:space="preserve">SQRT </t>
  </si>
  <si>
    <t xml:space="preserve">SUBTOTAL </t>
  </si>
  <si>
    <t xml:space="preserve">SUM </t>
  </si>
  <si>
    <t xml:space="preserve">SUMIFS </t>
  </si>
  <si>
    <t xml:space="preserve">SUMPRODUCT </t>
  </si>
  <si>
    <t xml:space="preserve">SUMSQ </t>
  </si>
  <si>
    <t xml:space="preserve">TRUNC </t>
  </si>
  <si>
    <t xml:space="preserve">AVEDEV </t>
  </si>
  <si>
    <t xml:space="preserve">AVERAGE </t>
  </si>
  <si>
    <t xml:space="preserve">AVERAGEA </t>
  </si>
  <si>
    <t xml:space="preserve">AVERAGEIFS </t>
  </si>
  <si>
    <t xml:space="preserve">BETA.DIST </t>
  </si>
  <si>
    <t xml:space="preserve">BETA.INV </t>
  </si>
  <si>
    <t xml:space="preserve">BETADIST </t>
  </si>
  <si>
    <t xml:space="preserve">BETAINV </t>
  </si>
  <si>
    <t xml:space="preserve">BINOM.DIST </t>
  </si>
  <si>
    <t xml:space="preserve">BINOM.INV </t>
  </si>
  <si>
    <t xml:space="preserve">BINOMDIST </t>
  </si>
  <si>
    <t xml:space="preserve">CHIDIST </t>
  </si>
  <si>
    <t xml:space="preserve">CHIINV </t>
  </si>
  <si>
    <t xml:space="preserve">CHITEST </t>
  </si>
  <si>
    <t xml:space="preserve">COUNT </t>
  </si>
  <si>
    <t xml:space="preserve">COUNTA </t>
  </si>
  <si>
    <t xml:space="preserve">COUNTBLANK </t>
  </si>
  <si>
    <t xml:space="preserve">COUNTIF </t>
  </si>
  <si>
    <t xml:space="preserve">COUNTIFS </t>
  </si>
  <si>
    <t xml:space="preserve">COVAR </t>
  </si>
  <si>
    <t xml:space="preserve">FORECAST </t>
  </si>
  <si>
    <t xml:space="preserve">FREQUENCY </t>
  </si>
  <si>
    <t xml:space="preserve">GROWTH </t>
  </si>
  <si>
    <t xml:space="preserve">INTERCEPT </t>
  </si>
  <si>
    <t xml:space="preserve">LARGE </t>
  </si>
  <si>
    <t xml:space="preserve">LINEST </t>
  </si>
  <si>
    <t xml:space="preserve">MAX </t>
  </si>
  <si>
    <t xml:space="preserve">MAXA </t>
  </si>
  <si>
    <t xml:space="preserve">MEDIAN </t>
  </si>
  <si>
    <t xml:space="preserve">MIN </t>
  </si>
  <si>
    <t xml:space="preserve">MINA </t>
  </si>
  <si>
    <t xml:space="preserve">PERCENTILE </t>
  </si>
  <si>
    <t xml:space="preserve">PERCENTRANK </t>
  </si>
  <si>
    <t xml:space="preserve">PERMUT </t>
  </si>
  <si>
    <t xml:space="preserve">QUARTILE </t>
  </si>
  <si>
    <t xml:space="preserve">RANK </t>
  </si>
  <si>
    <t xml:space="preserve">SLOPE </t>
  </si>
  <si>
    <t xml:space="preserve">SMALL </t>
  </si>
  <si>
    <t xml:space="preserve">STDEV </t>
  </si>
  <si>
    <t xml:space="preserve">STDEVA </t>
  </si>
  <si>
    <t xml:space="preserve">STDEVP </t>
  </si>
  <si>
    <t xml:space="preserve">STDEVPA </t>
  </si>
  <si>
    <t xml:space="preserve">VAR </t>
  </si>
  <si>
    <t xml:space="preserve">VARA </t>
  </si>
  <si>
    <t xml:space="preserve">VARP </t>
  </si>
  <si>
    <t xml:space="preserve">VARPA </t>
  </si>
  <si>
    <t xml:space="preserve">AND </t>
  </si>
  <si>
    <t xml:space="preserve">IF </t>
  </si>
  <si>
    <t xml:space="preserve">IFS </t>
  </si>
  <si>
    <t xml:space="preserve">NOT </t>
  </si>
  <si>
    <t xml:space="preserve">OR </t>
  </si>
  <si>
    <t xml:space="preserve">CELL </t>
  </si>
  <si>
    <t xml:space="preserve">ISBLANK </t>
  </si>
  <si>
    <t xml:space="preserve">ISERR </t>
  </si>
  <si>
    <t xml:space="preserve">ISERROR </t>
  </si>
  <si>
    <t xml:space="preserve">ISNA </t>
  </si>
  <si>
    <t xml:space="preserve">ISNONTEXT </t>
  </si>
  <si>
    <t xml:space="preserve">ISNUMBER </t>
  </si>
  <si>
    <t xml:space="preserve">ISTEXT </t>
  </si>
  <si>
    <t xml:space="preserve">N </t>
  </si>
  <si>
    <t xml:space="preserve">NA </t>
  </si>
  <si>
    <t xml:space="preserve">TYPE </t>
  </si>
  <si>
    <t xml:space="preserve">DATE </t>
  </si>
  <si>
    <t xml:space="preserve">DATEDIF </t>
  </si>
  <si>
    <t xml:space="preserve">DAY </t>
  </si>
  <si>
    <t xml:space="preserve">DAYS </t>
  </si>
  <si>
    <t xml:space="preserve">DAYS360 </t>
  </si>
  <si>
    <t xml:space="preserve">EDATE </t>
  </si>
  <si>
    <t xml:space="preserve">EOMONTH </t>
  </si>
  <si>
    <t xml:space="preserve">HOUR </t>
  </si>
  <si>
    <t xml:space="preserve">MONTH </t>
  </si>
  <si>
    <t xml:space="preserve">NOW </t>
  </si>
  <si>
    <t xml:space="preserve">TIMEVALUE </t>
  </si>
  <si>
    <t xml:space="preserve">TODAY </t>
  </si>
  <si>
    <t xml:space="preserve">WEEKDAY </t>
  </si>
  <si>
    <t xml:space="preserve">WEEKNUM </t>
  </si>
  <si>
    <t xml:space="preserve">WORKDAY </t>
  </si>
  <si>
    <t xml:space="preserve">YEAR </t>
  </si>
  <si>
    <t xml:space="preserve">CONCAT </t>
  </si>
  <si>
    <t xml:space="preserve">CONCATENATE </t>
  </si>
  <si>
    <t xml:space="preserve">DOLLAR </t>
  </si>
  <si>
    <t xml:space="preserve">EXACT </t>
  </si>
  <si>
    <t xml:space="preserve">FIND </t>
  </si>
  <si>
    <t xml:space="preserve">FIXED </t>
  </si>
  <si>
    <t xml:space="preserve">LEFT </t>
  </si>
  <si>
    <t xml:space="preserve">LEN </t>
  </si>
  <si>
    <t xml:space="preserve">LOWER </t>
  </si>
  <si>
    <t xml:space="preserve">MID </t>
  </si>
  <si>
    <t xml:space="preserve">PROPER </t>
  </si>
  <si>
    <t xml:space="preserve">REPLACE </t>
  </si>
  <si>
    <t xml:space="preserve">REPT </t>
  </si>
  <si>
    <t xml:space="preserve">RIGHT </t>
  </si>
  <si>
    <t xml:space="preserve">SEARCH </t>
  </si>
  <si>
    <t xml:space="preserve">SUBSTITUTE </t>
  </si>
  <si>
    <t xml:space="preserve">TEXT </t>
  </si>
  <si>
    <t xml:space="preserve">TRIM </t>
  </si>
  <si>
    <t xml:space="preserve">UPPER </t>
  </si>
  <si>
    <t xml:space="preserve">VALUE </t>
  </si>
  <si>
    <t>OFFSET MATCH</t>
  </si>
  <si>
    <t>LARGE</t>
  </si>
  <si>
    <t>Returns the k-th largest value in a data set</t>
  </si>
  <si>
    <t>SMALL</t>
  </si>
  <si>
    <t>Returns the k-th smallest value in a data set</t>
  </si>
  <si>
    <t>Returns the rank of a number in a list of numbers. Its size is relative to other values in the list; if more than one value has the same rank, the top rank of that set of values is returned</t>
  </si>
  <si>
    <t xml:space="preserve">Share (A)= Sale (A) / (Sale (A) + Sale (B) + Sale (C)) </t>
  </si>
  <si>
    <t>Find values from a particular position in subsequent rows or column based on the values looked for in the first row or column</t>
  </si>
  <si>
    <t>Finds the relative position of a value in a supplied array</t>
  </si>
  <si>
    <t>Calculate Average and Sum of sales at product state level from example table</t>
  </si>
  <si>
    <t>Sales</t>
  </si>
  <si>
    <t>Market Share</t>
  </si>
  <si>
    <t>Q1_2016</t>
  </si>
  <si>
    <t>Q2_2016</t>
  </si>
  <si>
    <r>
      <rPr>
        <b/>
        <i/>
        <sz val="11"/>
        <rFont val="Calibri"/>
        <family val="2"/>
        <scheme val="minor"/>
      </rPr>
      <t>Objective</t>
    </r>
    <r>
      <rPr>
        <i/>
        <sz val="11"/>
        <rFont val="Calibri"/>
        <family val="2"/>
        <scheme val="minor"/>
      </rPr>
      <t>- Calculate sales and market share for a semester (Q1 + Q2) at division level</t>
    </r>
  </si>
  <si>
    <t>Returns a date that is a supplied number of working days (excluding weekends &amp; holidays) ahead of a given start dates (specify weekend days)</t>
  </si>
  <si>
    <t>Example 1</t>
  </si>
  <si>
    <t>Excel - Exercise -1: Basic Sales Roll Up and Summary</t>
  </si>
  <si>
    <t>1- Calculate sales for mentioned period for respective products</t>
  </si>
  <si>
    <t>2- Calculate market share for each product</t>
  </si>
  <si>
    <t>(Solution)</t>
  </si>
  <si>
    <t>(Back to Structure)</t>
  </si>
  <si>
    <r>
      <t xml:space="preserve">In this course, you will learn about different types of spreadsheet formulae. With </t>
    </r>
    <r>
      <rPr>
        <b/>
        <i/>
        <sz val="11"/>
        <rFont val="Calibri"/>
        <family val="2"/>
      </rPr>
      <t>"Give it a try!"</t>
    </r>
    <r>
      <rPr>
        <sz val="11"/>
        <rFont val="Calibri"/>
        <family val="2"/>
      </rPr>
      <t xml:space="preserve"> section, you can test basic spreadsheet functions for each category. At the end of the course you should be able to solve the </t>
    </r>
    <r>
      <rPr>
        <b/>
        <i/>
        <sz val="11"/>
        <rFont val="Calibri"/>
        <family val="2"/>
      </rPr>
      <t>Case Study</t>
    </r>
    <r>
      <rPr>
        <sz val="11"/>
        <rFont val="Calibri"/>
        <family val="2"/>
      </rPr>
      <t xml:space="preserve"> provided with this course and become comfortable in using Excel for data analysis.</t>
    </r>
  </si>
  <si>
    <t>The course is designed for people who have basic understanding of Excel.</t>
  </si>
  <si>
    <t>Sample 1</t>
  </si>
  <si>
    <t>Sample 2</t>
  </si>
  <si>
    <t xml:space="preserve">1) Flag Physician as "Y" if # of Patients for a particular month is greater than previous month for all months 
</t>
  </si>
  <si>
    <t>2) For flagged Physicians, calculate # of Patients for Q2</t>
  </si>
  <si>
    <t>3) For Unflagged Patients, calculate # of Patients for Q1</t>
  </si>
  <si>
    <t>Flag Phy</t>
  </si>
  <si>
    <t>Quarterly Patient count</t>
  </si>
  <si>
    <t>Sum Sales</t>
  </si>
  <si>
    <t>Average Sales</t>
  </si>
  <si>
    <t>Quarterly Calls</t>
  </si>
  <si>
    <t>Semesterly Calls</t>
  </si>
  <si>
    <t xml:space="preserve">    ABC       XYZ</t>
  </si>
  <si>
    <t>ROUND</t>
  </si>
  <si>
    <t>Rounds a number to a specified number of digits</t>
  </si>
  <si>
    <t>ROUNDUP</t>
  </si>
  <si>
    <t>Rounds a number UP to a specified number of digits</t>
  </si>
  <si>
    <t>Rounds a number DOWN a specified number of digits</t>
  </si>
  <si>
    <t>Input 3</t>
  </si>
  <si>
    <t>JEFFSON SMITH</t>
  </si>
  <si>
    <t>SUBTOTAL</t>
  </si>
  <si>
    <t>Returns a subtotal in a list or database (calculates for visible rows when using autofilter)</t>
  </si>
  <si>
    <t>Incomplete</t>
  </si>
  <si>
    <t>Example 4.2.1</t>
  </si>
  <si>
    <t>Example 4.2.2</t>
  </si>
  <si>
    <t>Status</t>
  </si>
  <si>
    <t>Example 4.2.3</t>
  </si>
  <si>
    <t>Example 4.2.4</t>
  </si>
  <si>
    <t>Example 4.2.5</t>
  </si>
  <si>
    <t>Example 4.2.6</t>
  </si>
  <si>
    <t>Example 4.2.7</t>
  </si>
  <si>
    <t>Example 4.2.8</t>
  </si>
  <si>
    <t>Example 4.2.9</t>
  </si>
  <si>
    <t>Example 4.2.10</t>
  </si>
  <si>
    <t>Example 4.2.11</t>
  </si>
  <si>
    <t>Example 4.2.12</t>
  </si>
  <si>
    <t>Example 4.3.2</t>
  </si>
  <si>
    <t>Example 4.3.3</t>
  </si>
  <si>
    <t>Example 4.3.4</t>
  </si>
  <si>
    <t>Example 4.3.5</t>
  </si>
  <si>
    <t>Example 4.3.6</t>
  </si>
  <si>
    <t>Example 4.3.7</t>
  </si>
  <si>
    <t>Example 4.3.8</t>
  </si>
  <si>
    <t>Example 4.3.9</t>
  </si>
  <si>
    <t>Example 4.3.10</t>
  </si>
  <si>
    <t>Example 4.3.11</t>
  </si>
  <si>
    <t>Example 4.3.12</t>
  </si>
  <si>
    <t>Example 4.3.13</t>
  </si>
  <si>
    <t>Example 4.2.13</t>
  </si>
  <si>
    <t>Example 4.2.14</t>
  </si>
  <si>
    <t>Example 4.2.15</t>
  </si>
  <si>
    <t>Example 4.2.16</t>
  </si>
  <si>
    <t>Example 4.3.1</t>
  </si>
  <si>
    <t>Example 4.4.2</t>
  </si>
  <si>
    <t>Example 4.4.3</t>
  </si>
  <si>
    <t>Example 4.4.4</t>
  </si>
  <si>
    <t>Example 4.4.5</t>
  </si>
  <si>
    <t>Example 4.4.6</t>
  </si>
  <si>
    <t>Example 4.4.7</t>
  </si>
  <si>
    <t>Example 4.4.8</t>
  </si>
  <si>
    <t>Example 4.4.9</t>
  </si>
  <si>
    <t>Example 4.4.10</t>
  </si>
  <si>
    <t>Example 4.4.11</t>
  </si>
  <si>
    <t>Example 4.4.12</t>
  </si>
  <si>
    <t>Example 4.4.13</t>
  </si>
  <si>
    <t>Example 4.4.14</t>
  </si>
  <si>
    <t>Example 4.4.15</t>
  </si>
  <si>
    <t>Example 4.4.16</t>
  </si>
  <si>
    <t>Example 4.4.17</t>
  </si>
  <si>
    <t>Example 4.4.18</t>
  </si>
  <si>
    <t>Example 4.4.19</t>
  </si>
  <si>
    <t>Example 4.4.20</t>
  </si>
  <si>
    <t>Example 4.4.21</t>
  </si>
  <si>
    <t>Example #</t>
  </si>
  <si>
    <t>Example#</t>
  </si>
  <si>
    <t xml:space="preserve">Example # </t>
  </si>
  <si>
    <t>Example 4.5.1</t>
  </si>
  <si>
    <t>Example 4.5.2</t>
  </si>
  <si>
    <t>Example 4.5.3</t>
  </si>
  <si>
    <t>Example 4.5.4</t>
  </si>
  <si>
    <t>Example 4.5.5</t>
  </si>
  <si>
    <t>Example 4.5.6</t>
  </si>
  <si>
    <t>Example 4.5.7</t>
  </si>
  <si>
    <t>Example 4.5.8</t>
  </si>
  <si>
    <t>Example 4.5.9</t>
  </si>
  <si>
    <t>Example 4.5.10</t>
  </si>
  <si>
    <t>Example 4.5.11</t>
  </si>
  <si>
    <t>Example 4.5.12</t>
  </si>
  <si>
    <t>Example 4.5.13</t>
  </si>
  <si>
    <t>Example 4.5.14</t>
  </si>
  <si>
    <t>Example 4.5.15</t>
  </si>
  <si>
    <t>Example 4.5.16</t>
  </si>
  <si>
    <t>Example 4.5.17</t>
  </si>
  <si>
    <t>Example 4.5.18</t>
  </si>
  <si>
    <t>Example 4.5.19</t>
  </si>
  <si>
    <t>Example 4.5.20</t>
  </si>
  <si>
    <t>Example 4.5.21</t>
  </si>
  <si>
    <t>Example 4.5.22</t>
  </si>
  <si>
    <t>Example 4.5.23</t>
  </si>
  <si>
    <t>Sheet completion status</t>
  </si>
  <si>
    <t>Complete</t>
  </si>
  <si>
    <t>Example 4.4.1</t>
  </si>
  <si>
    <t>Example 4.1.1</t>
  </si>
  <si>
    <t>Sample 3</t>
  </si>
  <si>
    <t>Input Array 1</t>
  </si>
  <si>
    <t>Example 4.1.2</t>
  </si>
  <si>
    <t>Example 4.1.3</t>
  </si>
  <si>
    <t>Example 4.1.4</t>
  </si>
  <si>
    <t>Example 4.1.5</t>
  </si>
  <si>
    <t>Example 4.1.6</t>
  </si>
  <si>
    <t>Example 4.1.7</t>
  </si>
  <si>
    <t>Example 4.1.8</t>
  </si>
  <si>
    <t>Example 4.1.9</t>
  </si>
  <si>
    <t>INDEX MATCH</t>
  </si>
  <si>
    <t>Example 4.1.11</t>
  </si>
  <si>
    <t>Example 4.1.12</t>
  </si>
  <si>
    <t>Example 4.1.10</t>
  </si>
  <si>
    <t>Z9</t>
  </si>
  <si>
    <t>Completion Status</t>
  </si>
  <si>
    <t>The ability to analyze data is a powerful skill that helps you make better decisions. Microsoft Excel is one of the top tools used for analyzing and visualizing data. This training course would introduce you to a broad range of spreadsheet functions that will be help you to become more effective with data analysis. 
The course will demonstrate how to use various excel functions, formula syntax, different components, working and expected output. The course also provides platform to test your understanding with case studies at the end of the course.</t>
  </si>
  <si>
    <t>Combination of Functions</t>
  </si>
  <si>
    <r>
      <t>Tests a number of user-defined conditions and returns </t>
    </r>
    <r>
      <rPr>
        <i/>
        <sz val="10.3"/>
        <color rgb="FF000000"/>
        <rFont val="Calibri"/>
        <family val="2"/>
        <scheme val="minor"/>
      </rPr>
      <t>TRUE</t>
    </r>
    <r>
      <rPr>
        <sz val="10.3"/>
        <color rgb="FF000000"/>
        <rFont val="Calibri"/>
        <family val="2"/>
        <scheme val="minor"/>
      </rPr>
      <t> if </t>
    </r>
    <r>
      <rPr>
        <u/>
        <sz val="10.3"/>
        <color rgb="FF000000"/>
        <rFont val="Calibri"/>
        <family val="2"/>
        <scheme val="minor"/>
      </rPr>
      <t>ALL</t>
    </r>
    <r>
      <rPr>
        <sz val="10.3"/>
        <color rgb="FF000000"/>
        <rFont val="Calibri"/>
        <family val="2"/>
        <scheme val="minor"/>
      </rPr>
      <t> of the conditions evaluate to TRUE, or</t>
    </r>
    <r>
      <rPr>
        <i/>
        <sz val="10.3"/>
        <color rgb="FF000000"/>
        <rFont val="Calibri"/>
        <family val="2"/>
        <scheme val="minor"/>
      </rPr>
      <t xml:space="preserve"> FALSE</t>
    </r>
    <r>
      <rPr>
        <sz val="10.3"/>
        <color rgb="FF000000"/>
        <rFont val="Calibri"/>
        <family val="2"/>
        <scheme val="minor"/>
      </rPr>
      <t> otherwise</t>
    </r>
  </si>
  <si>
    <r>
      <t>Tests a number of user-defined conditions and returns </t>
    </r>
    <r>
      <rPr>
        <i/>
        <sz val="10.3"/>
        <color rgb="FF000000"/>
        <rFont val="Calibri"/>
        <family val="2"/>
        <scheme val="minor"/>
      </rPr>
      <t>TRUE</t>
    </r>
    <r>
      <rPr>
        <sz val="10.3"/>
        <color rgb="FF000000"/>
        <rFont val="Calibri"/>
        <family val="2"/>
        <scheme val="minor"/>
      </rPr>
      <t> if </t>
    </r>
    <r>
      <rPr>
        <u/>
        <sz val="10.3"/>
        <color rgb="FF000000"/>
        <rFont val="Calibri"/>
        <family val="2"/>
        <scheme val="minor"/>
      </rPr>
      <t>ANY</t>
    </r>
    <r>
      <rPr>
        <sz val="10.3"/>
        <color rgb="FF000000"/>
        <rFont val="Calibri"/>
        <family val="2"/>
        <scheme val="minor"/>
      </rPr>
      <t> of the conditions evaluate to TRUE, or</t>
    </r>
    <r>
      <rPr>
        <i/>
        <sz val="10.3"/>
        <color rgb="FF000000"/>
        <rFont val="Calibri"/>
        <family val="2"/>
        <scheme val="minor"/>
      </rPr>
      <t xml:space="preserve"> FALSE</t>
    </r>
    <r>
      <rPr>
        <sz val="10.3"/>
        <color rgb="FF000000"/>
        <rFont val="Calibri"/>
        <family val="2"/>
        <scheme val="minor"/>
      </rPr>
      <t> otherwise</t>
    </r>
  </si>
  <si>
    <t>Month</t>
  </si>
  <si>
    <t>Year</t>
  </si>
  <si>
    <t>Quarter</t>
  </si>
  <si>
    <t># of calls</t>
  </si>
  <si>
    <t>Q1</t>
  </si>
  <si>
    <t>Q2</t>
  </si>
  <si>
    <t>Q3</t>
  </si>
  <si>
    <t>Q4</t>
  </si>
  <si>
    <t>Semester</t>
  </si>
  <si>
    <t>H1</t>
  </si>
  <si>
    <t>H2</t>
  </si>
  <si>
    <t>Convert first and last name into full name after trimming extra spaces, adding a space and making it in a proper case.</t>
  </si>
  <si>
    <t xml:space="preserve">TOMA    </t>
  </si>
  <si>
    <t xml:space="preserve">   SHABNUM</t>
  </si>
  <si>
    <t xml:space="preserve">   RAJIV</t>
  </si>
  <si>
    <t xml:space="preserve">   A BENEDICT   </t>
  </si>
  <si>
    <t xml:space="preserve">  COSIMI</t>
  </si>
  <si>
    <t xml:space="preserve">   HALEEM</t>
  </si>
  <si>
    <t xml:space="preserve">  JAIRAM</t>
  </si>
  <si>
    <t xml:space="preserve">    ABC        XYZ</t>
  </si>
  <si>
    <t xml:space="preserve">  </t>
  </si>
  <si>
    <t>Full Name</t>
  </si>
  <si>
    <t>03012</t>
  </si>
  <si>
    <t>Fill in the below table with sales from Input Array 1 using Vlookup, Index Match, Offset Match</t>
  </si>
  <si>
    <t>Johnnes</t>
  </si>
  <si>
    <t>ABCDABAB</t>
  </si>
  <si>
    <t>Perform mathematical operations like mathematical calculations, basic arithmetic, conditional sum and products etc. on specified cell or range of cells</t>
  </si>
  <si>
    <t>Data Validation</t>
  </si>
  <si>
    <t>User Inputs</t>
  </si>
  <si>
    <t>Excel - Exercise -2: Basic Goal Setting</t>
  </si>
  <si>
    <t>Input</t>
  </si>
  <si>
    <r>
      <rPr>
        <b/>
        <i/>
        <sz val="11"/>
        <color theme="1"/>
        <rFont val="Calibri"/>
        <family val="2"/>
        <scheme val="minor"/>
      </rPr>
      <t>Objective:</t>
    </r>
    <r>
      <rPr>
        <i/>
        <sz val="11"/>
        <color theme="1"/>
        <rFont val="Calibri"/>
        <family val="2"/>
        <scheme val="minor"/>
      </rPr>
      <t xml:space="preserve"> Set Goals for Period Oct-16 to Dec-16 (3 months) and Oct-16 to Mar-17 (6 months)  :</t>
    </r>
  </si>
  <si>
    <t>National Forecast (3 months)</t>
  </si>
  <si>
    <t>Methodology:</t>
  </si>
  <si>
    <t>National Forecast (6 months)</t>
  </si>
  <si>
    <t>Goals will have 2 components: Baseline Sales and Untapped Potential</t>
  </si>
  <si>
    <t># of Months in Goal Setting Period</t>
  </si>
  <si>
    <t>Calculate Baseline Product and Market Sales for each territory (Same number of months as in Goal setting period)</t>
  </si>
  <si>
    <t>Baseline End Period</t>
  </si>
  <si>
    <t>Calculate Untapped Potential for each territory for specified months (Untapped Potential = Market sales  - Product sales)</t>
  </si>
  <si>
    <t>Baseline Component</t>
  </si>
  <si>
    <t>Calculate % contribution to Nation for each territory for Baseline sales and Untapped Potential</t>
  </si>
  <si>
    <t>Untapped Potential</t>
  </si>
  <si>
    <t>Let Baseline Component be x% of total product goal and Untapped Potential Component be y% where x + y = 100%</t>
  </si>
  <si>
    <t>Final Goal = (% Contributionof Baseline sales * Baseline component +  % Contributionof Untapped Potential * Untapped Potential component) * Forecast for Goal Setting Period</t>
  </si>
  <si>
    <r>
      <rPr>
        <b/>
        <i/>
        <sz val="11"/>
        <color theme="1"/>
        <rFont val="Calibri"/>
        <family val="2"/>
        <scheme val="minor"/>
      </rPr>
      <t>Criteria:</t>
    </r>
    <r>
      <rPr>
        <sz val="11"/>
        <color theme="1"/>
        <rFont val="Calibri"/>
        <family val="2"/>
        <scheme val="minor"/>
      </rPr>
      <t xml:space="preserve"> Following parameters should be dynamic in the solution:</t>
    </r>
  </si>
  <si>
    <t>*Ability to select 3 months or 6 months for goals</t>
  </si>
  <si>
    <t>* Start of Baseline Period</t>
  </si>
  <si>
    <t>*National Forecast for 3 months and 6 months</t>
  </si>
  <si>
    <t>Sum</t>
  </si>
  <si>
    <t>*x% and y%</t>
  </si>
  <si>
    <t>Baseline Product Sales</t>
  </si>
  <si>
    <t>% Contribution to History</t>
  </si>
  <si>
    <t>Baseline Market Sales</t>
  </si>
  <si>
    <t>% Contribution to Untapped Potential</t>
  </si>
  <si>
    <t>% of Total Goal</t>
  </si>
  <si>
    <t>Total Goal</t>
  </si>
  <si>
    <t>C5020010</t>
  </si>
  <si>
    <t>3 Months</t>
  </si>
  <si>
    <t>6 Months</t>
  </si>
  <si>
    <t>C5020020</t>
  </si>
  <si>
    <t>National Forecast</t>
  </si>
  <si>
    <t>C5020030</t>
  </si>
  <si>
    <t>C5020040</t>
  </si>
  <si>
    <t>Product Sales</t>
  </si>
  <si>
    <t>Market Sales</t>
  </si>
  <si>
    <t>C5020050</t>
  </si>
  <si>
    <t>C5020060</t>
  </si>
  <si>
    <t>C5020070</t>
  </si>
  <si>
    <t>C5020080</t>
  </si>
  <si>
    <t>C5020090</t>
  </si>
  <si>
    <t>C5020100</t>
  </si>
  <si>
    <t>C5020110</t>
  </si>
  <si>
    <t>C5020130</t>
  </si>
  <si>
    <t>C5020150</t>
  </si>
  <si>
    <t>C5024340</t>
  </si>
  <si>
    <t>C5040170</t>
  </si>
  <si>
    <t>C5040180</t>
  </si>
  <si>
    <t>Solution</t>
  </si>
  <si>
    <t>Excel - Exercise - 3: Treatment Rate</t>
  </si>
  <si>
    <t>First Meso Diagnosis Year</t>
  </si>
  <si>
    <t># of Diagnosis Claims</t>
  </si>
  <si>
    <t># of Procedure Claims</t>
  </si>
  <si>
    <t>Treatment Rate</t>
  </si>
  <si>
    <r>
      <rPr>
        <b/>
        <i/>
        <sz val="11"/>
        <color theme="1"/>
        <rFont val="Calibri"/>
        <family val="2"/>
        <scheme val="minor"/>
      </rPr>
      <t>Objective:</t>
    </r>
    <r>
      <rPr>
        <i/>
        <sz val="11"/>
        <color theme="1"/>
        <rFont val="Calibri"/>
        <family val="2"/>
        <scheme val="minor"/>
      </rPr>
      <t xml:space="preserve"> Calculate yearwise Treatment Rate (with flexibility of selecting Age range and # of Diagnosis claims)</t>
    </r>
  </si>
  <si>
    <t>Treatment rate is defined as : # of Diagonsed Patients / # of Treated Patients</t>
  </si>
  <si>
    <t>A Patient is considered stable if he is active for more than 2 quarters within 1 year of 1st diagnosis</t>
  </si>
  <si>
    <t>Age: Lower Range</t>
  </si>
  <si>
    <t>Based on Stability, Age and # of diagnosis claims, flag each patient</t>
  </si>
  <si>
    <t>Age: Upper Range</t>
  </si>
  <si>
    <t>Count # of diagnosed and treated patients by year</t>
  </si>
  <si>
    <t xml:space="preserve">Create a Simple line graph for year on year tretament rate </t>
  </si>
  <si>
    <t># of Meso Diagnosis Claims (Greater than)</t>
  </si>
  <si>
    <t>*Selecting upper and lower range of age</t>
  </si>
  <si>
    <t>* Selecting # of diagnosis claims</t>
  </si>
  <si>
    <t>Patient GID</t>
  </si>
  <si>
    <t>Age</t>
  </si>
  <si>
    <t>First Diagnosis Date</t>
  </si>
  <si>
    <t>Treated with procedures (1/0)</t>
  </si>
  <si>
    <t># of Active Quarters within 1 year of first diagnosis</t>
  </si>
  <si>
    <t>Stability</t>
  </si>
  <si>
    <t>Filter for Diag Patients</t>
  </si>
  <si>
    <t>00000000000072115865</t>
  </si>
  <si>
    <t/>
  </si>
  <si>
    <t>00000000000072121195</t>
  </si>
  <si>
    <t>00000000000072121923</t>
  </si>
  <si>
    <t>00000000000072128341</t>
  </si>
  <si>
    <t>00000000000072131809</t>
  </si>
  <si>
    <t>00000000000072137991</t>
  </si>
  <si>
    <t>00000000000072141003</t>
  </si>
  <si>
    <t>00000000000072151895</t>
  </si>
  <si>
    <t>00000000000072157113</t>
  </si>
  <si>
    <t>00000000000072160149</t>
  </si>
  <si>
    <t>00000000000072160659</t>
  </si>
  <si>
    <t>00000000000072161073</t>
  </si>
  <si>
    <t>00000000000072162936</t>
  </si>
  <si>
    <t>00000000000072165083</t>
  </si>
  <si>
    <t>00000000000072169649</t>
  </si>
  <si>
    <t>00000000000072171946</t>
  </si>
  <si>
    <t>00000000000072174366</t>
  </si>
  <si>
    <t>00000000000072180139</t>
  </si>
  <si>
    <t>00000000000072181060</t>
  </si>
  <si>
    <t>00000000000072188505</t>
  </si>
  <si>
    <t>00000000000072193272</t>
  </si>
  <si>
    <t>00000000000072193860</t>
  </si>
  <si>
    <t>00000000000072198908</t>
  </si>
  <si>
    <t>00000000000072210029</t>
  </si>
  <si>
    <t>00000000000072216045</t>
  </si>
  <si>
    <t>00000000000072220587</t>
  </si>
  <si>
    <t>00000000000072234703</t>
  </si>
  <si>
    <t>00000000000072237862</t>
  </si>
  <si>
    <t>00000000000072239008</t>
  </si>
  <si>
    <t>00000000000072240208</t>
  </si>
  <si>
    <t>00000000000072243757</t>
  </si>
  <si>
    <t>00000000000072246708</t>
  </si>
  <si>
    <t>00000000000072249823</t>
  </si>
  <si>
    <t>00000000000072252445</t>
  </si>
  <si>
    <t>00000000000072253635</t>
  </si>
  <si>
    <t>00000000000072257641</t>
  </si>
  <si>
    <t>00000000000072258147</t>
  </si>
  <si>
    <t>00000000000072258593</t>
  </si>
  <si>
    <t>00000000000072259401</t>
  </si>
  <si>
    <t>00000000000072271516</t>
  </si>
  <si>
    <t>00000000000072278462</t>
  </si>
  <si>
    <t>00000000000072283552</t>
  </si>
  <si>
    <t>00000000000072284437</t>
  </si>
  <si>
    <t>00000000000072288848</t>
  </si>
  <si>
    <t>00000000000072294897</t>
  </si>
  <si>
    <t>00000000000072304743</t>
  </si>
  <si>
    <t>00000000000072309011</t>
  </si>
  <si>
    <t>00000000000072314732</t>
  </si>
  <si>
    <t>00000000000072324865</t>
  </si>
  <si>
    <t>00000000000072328540</t>
  </si>
  <si>
    <t>00000000000072336452</t>
  </si>
  <si>
    <t>00000000000072338083</t>
  </si>
  <si>
    <t>00000000000072342416</t>
  </si>
  <si>
    <t>00000000000072343903</t>
  </si>
  <si>
    <t>00000000000072349283</t>
  </si>
  <si>
    <t>00000000000072357381</t>
  </si>
  <si>
    <t>00000000000072358196</t>
  </si>
  <si>
    <t>00000000000072359964</t>
  </si>
  <si>
    <t>00000000000072360000</t>
  </si>
  <si>
    <t>00000000000072367624</t>
  </si>
  <si>
    <t>00000000000072368294</t>
  </si>
  <si>
    <t>00000000000072376464</t>
  </si>
  <si>
    <t>00000000000072377284</t>
  </si>
  <si>
    <t>00000000000072378399</t>
  </si>
  <si>
    <t>00000000000072378969</t>
  </si>
  <si>
    <t>00000000000072379367</t>
  </si>
  <si>
    <t>00000000000072385660</t>
  </si>
  <si>
    <t>00000000000072387776</t>
  </si>
  <si>
    <t>00000000000072391239</t>
  </si>
  <si>
    <t>00000000000072400574</t>
  </si>
  <si>
    <t>00000000000072401205</t>
  </si>
  <si>
    <t>00000000000072401852</t>
  </si>
  <si>
    <t>00000000000072402046</t>
  </si>
  <si>
    <t>00000000000072405526</t>
  </si>
  <si>
    <t>00000000000072410566</t>
  </si>
  <si>
    <t>00000000000072411000</t>
  </si>
  <si>
    <t>00000000000072420109</t>
  </si>
  <si>
    <t>00000000000072422090</t>
  </si>
  <si>
    <t>00000000000072422870</t>
  </si>
  <si>
    <t>00000000000072424667</t>
  </si>
  <si>
    <t>00000000000072425807</t>
  </si>
  <si>
    <t>00000000000072430169</t>
  </si>
  <si>
    <t>00000000000072438342</t>
  </si>
  <si>
    <t>00000000000072444843</t>
  </si>
  <si>
    <t>00000000000072447147</t>
  </si>
  <si>
    <t>00000000000072455674</t>
  </si>
  <si>
    <t>00000000000072456641</t>
  </si>
  <si>
    <t>00000000000072458994</t>
  </si>
  <si>
    <t>00000000000072459228</t>
  </si>
  <si>
    <t>00000000000072467706</t>
  </si>
  <si>
    <t>00000000000072475747</t>
  </si>
  <si>
    <t>00000000000072476100</t>
  </si>
  <si>
    <t>00000000000072477139</t>
  </si>
  <si>
    <t>00000000000072492724</t>
  </si>
  <si>
    <t>00000000000072494952</t>
  </si>
  <si>
    <t>00000000000072496573</t>
  </si>
  <si>
    <t>00000000000072498047</t>
  </si>
  <si>
    <t>00000000000072500327</t>
  </si>
  <si>
    <t>00000000000072502789</t>
  </si>
  <si>
    <t>00000000000072503056</t>
  </si>
  <si>
    <t>00000000000072503062</t>
  </si>
  <si>
    <t>00000000000072508905</t>
  </si>
  <si>
    <t>00000000000072510463</t>
  </si>
  <si>
    <t>00000000000072510941</t>
  </si>
  <si>
    <t>00000000000072513747</t>
  </si>
  <si>
    <t>00000000000072514106</t>
  </si>
  <si>
    <t>00000000000072519328</t>
  </si>
  <si>
    <t>00000000000072528497</t>
  </si>
  <si>
    <t>00000000000072532803</t>
  </si>
  <si>
    <t>00000000000072544603</t>
  </si>
  <si>
    <t>00000000000072545222</t>
  </si>
  <si>
    <t>00000000000072545300</t>
  </si>
  <si>
    <t>00000000000072549086</t>
  </si>
  <si>
    <t>00000000000072549636</t>
  </si>
  <si>
    <t>00000000000072551184</t>
  </si>
  <si>
    <t>00000000000072554563</t>
  </si>
  <si>
    <t>00000000000072555819</t>
  </si>
  <si>
    <t>00000000000072558867</t>
  </si>
  <si>
    <t>00000000000072561771</t>
  </si>
  <si>
    <t>00000000000072567341</t>
  </si>
  <si>
    <t>00000000000072568736</t>
  </si>
  <si>
    <t>00000000000072570132</t>
  </si>
  <si>
    <t>00000000000072575997</t>
  </si>
  <si>
    <t>00000000000072577017</t>
  </si>
  <si>
    <t>00000000000072577301</t>
  </si>
  <si>
    <t>00000000000072582011</t>
  </si>
  <si>
    <t>00000000000072582836</t>
  </si>
  <si>
    <t>00000000000072586219</t>
  </si>
  <si>
    <t>00000000000072598263</t>
  </si>
  <si>
    <t>00000000000072607356</t>
  </si>
  <si>
    <t>00000000000072610460</t>
  </si>
  <si>
    <t>00000000000072615808</t>
  </si>
  <si>
    <t>00000000000072616067</t>
  </si>
  <si>
    <t>00000000000072616435</t>
  </si>
  <si>
    <t>00000000000072616465</t>
  </si>
  <si>
    <t>00000000000072620056</t>
  </si>
  <si>
    <t>00000000000072620982</t>
  </si>
  <si>
    <t>00000000000072622193</t>
  </si>
  <si>
    <t>00000000000072623070</t>
  </si>
  <si>
    <t>00000000000072625031</t>
  </si>
  <si>
    <t>00000000000072630123</t>
  </si>
  <si>
    <t>00000000000072639253</t>
  </si>
  <si>
    <t>00000000000072640543</t>
  </si>
  <si>
    <t>00000000000072646148</t>
  </si>
  <si>
    <t>00000000000072650588</t>
  </si>
  <si>
    <t>00000000000072651667</t>
  </si>
  <si>
    <t>00000000000072653016</t>
  </si>
  <si>
    <t>00000000000072655490</t>
  </si>
  <si>
    <t>00000000000072656063</t>
  </si>
  <si>
    <t>00000000000072656170</t>
  </si>
  <si>
    <t>00000000000072662190</t>
  </si>
  <si>
    <t>00000000000072670339</t>
  </si>
  <si>
    <t>00000000000072671837</t>
  </si>
  <si>
    <t>00000000000072675409</t>
  </si>
  <si>
    <t>00000000000072677823</t>
  </si>
  <si>
    <t>00000000000072678232</t>
  </si>
  <si>
    <t>00000000000072678613</t>
  </si>
  <si>
    <t>00000000000072685574</t>
  </si>
  <si>
    <t>00000000000072689044</t>
  </si>
  <si>
    <t>00000000000072689645</t>
  </si>
  <si>
    <t>00000000000072691258</t>
  </si>
  <si>
    <t>00000000000072692008</t>
  </si>
  <si>
    <t>00000000000072694413</t>
  </si>
  <si>
    <t>00000000000072694464</t>
  </si>
  <si>
    <t>00000000000072699398</t>
  </si>
  <si>
    <t>00000000000072702374</t>
  </si>
  <si>
    <t>00000000000072706289</t>
  </si>
  <si>
    <t>00000000000072706722</t>
  </si>
  <si>
    <t>00000000000072709528</t>
  </si>
  <si>
    <t>00000000000072715615</t>
  </si>
  <si>
    <t>00000000000072717267</t>
  </si>
  <si>
    <t>00000000000072717589</t>
  </si>
  <si>
    <t>00000000000072718610</t>
  </si>
  <si>
    <t>00000000000072720019</t>
  </si>
  <si>
    <t>00000000000072722559</t>
  </si>
  <si>
    <t>00000000000072722633</t>
  </si>
  <si>
    <t>00000000000072723294</t>
  </si>
  <si>
    <t>00000000000072727408</t>
  </si>
  <si>
    <t>00000000000072728739</t>
  </si>
  <si>
    <t>00000000000072735319</t>
  </si>
  <si>
    <t>00000000000072740019</t>
  </si>
  <si>
    <t>00000000000072740765</t>
  </si>
  <si>
    <t>00000000000072741673</t>
  </si>
  <si>
    <t>00000000000072758713</t>
  </si>
  <si>
    <t>00000000000072765308</t>
  </si>
  <si>
    <t>00000000000072772517</t>
  </si>
  <si>
    <t>00000000000072773571</t>
  </si>
  <si>
    <t>00000000000072776846</t>
  </si>
  <si>
    <t>00000000000072778512</t>
  </si>
  <si>
    <t>00000000000072788598</t>
  </si>
  <si>
    <t>00000000000072789206</t>
  </si>
  <si>
    <t>00000000000072791546</t>
  </si>
  <si>
    <t>00000000000072795211</t>
  </si>
  <si>
    <t>00000000000072803433</t>
  </si>
  <si>
    <t>00000000000072812300</t>
  </si>
  <si>
    <t>00000000000072816700</t>
  </si>
  <si>
    <t>00000000000072817157</t>
  </si>
  <si>
    <t>00000000000072818314</t>
  </si>
  <si>
    <t>00000000000072820395</t>
  </si>
  <si>
    <t>00000000000072825848</t>
  </si>
  <si>
    <t>00000000000072833565</t>
  </si>
  <si>
    <t>00000000000072833667</t>
  </si>
  <si>
    <t>00000000000072839170</t>
  </si>
  <si>
    <t>00000000000072848252</t>
  </si>
  <si>
    <t>00000000000072849253</t>
  </si>
  <si>
    <t>00000000000072849918</t>
  </si>
  <si>
    <t>00000000000072854657</t>
  </si>
  <si>
    <t>00000000000072857362</t>
  </si>
  <si>
    <t>00000000000072859674</t>
  </si>
  <si>
    <t>00000000000072860215</t>
  </si>
  <si>
    <t>00000000000072867029</t>
  </si>
  <si>
    <t>00000000000072867099</t>
  </si>
  <si>
    <t>00000000000072868613</t>
  </si>
  <si>
    <t>00000000000072872688</t>
  </si>
  <si>
    <t>00000000000072879303</t>
  </si>
  <si>
    <t>00000000000072884741</t>
  </si>
  <si>
    <t>00000000000072885132</t>
  </si>
  <si>
    <t>00000000000072886644</t>
  </si>
  <si>
    <t>00000000000072895941</t>
  </si>
  <si>
    <t>00000000000072907615</t>
  </si>
  <si>
    <t>00000000000072910827</t>
  </si>
  <si>
    <t>00000000000072915054</t>
  </si>
  <si>
    <t>00000000000072917371</t>
  </si>
  <si>
    <t>00000000000072922403</t>
  </si>
  <si>
    <t>00000000000072931528</t>
  </si>
  <si>
    <t>00000000000072937979</t>
  </si>
  <si>
    <t>00000000000072938296</t>
  </si>
  <si>
    <t>00000000000072952381</t>
  </si>
  <si>
    <t>00000000000072954477</t>
  </si>
  <si>
    <t>00000000000072958635</t>
  </si>
  <si>
    <t>00000000000072962813</t>
  </si>
  <si>
    <t>00000000000072967190</t>
  </si>
  <si>
    <t>00000000000072969688</t>
  </si>
  <si>
    <t>00000000000072970577</t>
  </si>
  <si>
    <t>00000000000072970685</t>
  </si>
  <si>
    <t>00000000000072970947</t>
  </si>
  <si>
    <t>00000000000072983045</t>
  </si>
  <si>
    <t>00000000000072985532</t>
  </si>
  <si>
    <t>00000000000072991673</t>
  </si>
  <si>
    <t>00000000000072995809</t>
  </si>
  <si>
    <t>00000000000073002551</t>
  </si>
  <si>
    <t>00000000000073004983</t>
  </si>
  <si>
    <t>00000000000073006175</t>
  </si>
  <si>
    <t>00000000000073010831</t>
  </si>
  <si>
    <t>00000000000073011770</t>
  </si>
  <si>
    <t>00000000000073014528</t>
  </si>
  <si>
    <t>00000000000073019180</t>
  </si>
  <si>
    <t>00000000000073021466</t>
  </si>
  <si>
    <t>00000000000073023003</t>
  </si>
  <si>
    <t>00000000000073029739</t>
  </si>
  <si>
    <t>00000000000073032318</t>
  </si>
  <si>
    <t>00000000000073042541</t>
  </si>
  <si>
    <t>00000000000073045959</t>
  </si>
  <si>
    <t>00000000000073051106</t>
  </si>
  <si>
    <t>00000000000073051450</t>
  </si>
  <si>
    <t>00000000000073052558</t>
  </si>
  <si>
    <t>00000000000073057699</t>
  </si>
  <si>
    <t>00000000000073066459</t>
  </si>
  <si>
    <t>00000000000073069101</t>
  </si>
  <si>
    <t>00000000000073070514</t>
  </si>
  <si>
    <t>00000000000073072469</t>
  </si>
  <si>
    <t>00000000000073073206</t>
  </si>
  <si>
    <t>00000000000073075411</t>
  </si>
  <si>
    <t>00000000000073078223</t>
  </si>
  <si>
    <t>00000000000073079851</t>
  </si>
  <si>
    <t>00000000000073081421</t>
  </si>
  <si>
    <t>00000000000073085096</t>
  </si>
  <si>
    <t>00000000000073086092</t>
  </si>
  <si>
    <t>00000000000073090688</t>
  </si>
  <si>
    <t>00000000000073101243</t>
  </si>
  <si>
    <t>00000000000073101587</t>
  </si>
  <si>
    <t>00000000000073102827</t>
  </si>
  <si>
    <t>00000000000073103188</t>
  </si>
  <si>
    <t>00000000000073105664</t>
  </si>
  <si>
    <t>00000000000073106465</t>
  </si>
  <si>
    <t>00000000000073106670</t>
  </si>
  <si>
    <t>00000000000073107774</t>
  </si>
  <si>
    <t>00000000000073109931</t>
  </si>
  <si>
    <t>00000000000073117551</t>
  </si>
  <si>
    <t>00000000000073117658</t>
  </si>
  <si>
    <t>00000000000073124372</t>
  </si>
  <si>
    <t>00000000000073125752</t>
  </si>
  <si>
    <t>00000000000073136757</t>
  </si>
  <si>
    <t>00000000000073143827</t>
  </si>
  <si>
    <t>00000000000073144713</t>
  </si>
  <si>
    <t>00000000000073148936</t>
  </si>
  <si>
    <t>00000000000073149697</t>
  </si>
  <si>
    <t>00000000000073155383</t>
  </si>
  <si>
    <t>00000000000073158319</t>
  </si>
  <si>
    <t>00000000000073163449</t>
  </si>
  <si>
    <t>00000000000073176596</t>
  </si>
  <si>
    <t>00000000000073176654</t>
  </si>
  <si>
    <t>00000000000073177976</t>
  </si>
  <si>
    <t>00000000000073189318</t>
  </si>
  <si>
    <t>00000000000073189842</t>
  </si>
  <si>
    <t>00000000000073193684</t>
  </si>
  <si>
    <t>00000000000073201015</t>
  </si>
  <si>
    <t>00000000000073203933</t>
  </si>
  <si>
    <t>00000000000073210673</t>
  </si>
  <si>
    <t>00000000000073210931</t>
  </si>
  <si>
    <t>00000000000073226850</t>
  </si>
  <si>
    <t>00000000000073228662</t>
  </si>
  <si>
    <t>00000000000073232391</t>
  </si>
  <si>
    <t>00000000000073235311</t>
  </si>
  <si>
    <t>00000000000073246862</t>
  </si>
  <si>
    <t>00000000000073251070</t>
  </si>
  <si>
    <t>00000000000073254419</t>
  </si>
  <si>
    <t>00000000000073260701</t>
  </si>
  <si>
    <t>00000000000073263750</t>
  </si>
  <si>
    <t>00000000000073267929</t>
  </si>
  <si>
    <t>00000000000073268500</t>
  </si>
  <si>
    <t>00000000000073278362</t>
  </si>
  <si>
    <t>00000000000073283827</t>
  </si>
  <si>
    <t>00000000000073286800</t>
  </si>
  <si>
    <t>00000000000073288592</t>
  </si>
  <si>
    <t>00000000000073309831</t>
  </si>
  <si>
    <t>00000000000073311462</t>
  </si>
  <si>
    <t>00000000000073312839</t>
  </si>
  <si>
    <t>00000000000073315355</t>
  </si>
  <si>
    <t>00000000000073315823</t>
  </si>
  <si>
    <t>00000000000073316404</t>
  </si>
  <si>
    <t>00000000000073321952</t>
  </si>
  <si>
    <t>00000000000073322221</t>
  </si>
  <si>
    <t>00000000000073324044</t>
  </si>
  <si>
    <t>00000000000073326659</t>
  </si>
  <si>
    <t>00000000000073328036</t>
  </si>
  <si>
    <t>00000000000073335210</t>
  </si>
  <si>
    <t>00000000000073341873</t>
  </si>
  <si>
    <t>00000000000073345010</t>
  </si>
  <si>
    <t>00000000000073350612</t>
  </si>
  <si>
    <t>00000000000073351203</t>
  </si>
  <si>
    <t>00000000000073352020</t>
  </si>
  <si>
    <t>00000000000073358433</t>
  </si>
  <si>
    <t>00000000000073361327</t>
  </si>
  <si>
    <t>00000000000073366785</t>
  </si>
  <si>
    <t>00000000000073377725</t>
  </si>
  <si>
    <t>00000000000073386520</t>
  </si>
  <si>
    <t>00000000000073386607</t>
  </si>
  <si>
    <t>00000000000073395915</t>
  </si>
  <si>
    <t>00000000000073396112</t>
  </si>
  <si>
    <t>00000000000073401340</t>
  </si>
  <si>
    <t>00000000000073401705</t>
  </si>
  <si>
    <t>00000000000073411197</t>
  </si>
  <si>
    <t>00000000000073433087</t>
  </si>
  <si>
    <t>00000000000073438924</t>
  </si>
  <si>
    <t>00000000000073440122</t>
  </si>
  <si>
    <t>00000000000073442124</t>
  </si>
  <si>
    <t>00000000000073443933</t>
  </si>
  <si>
    <t>00000000000073447902</t>
  </si>
  <si>
    <t>00000000000073452507</t>
  </si>
  <si>
    <t>00000000000073456554</t>
  </si>
  <si>
    <t>00000000000073457154</t>
  </si>
  <si>
    <t>00000000000073458363</t>
  </si>
  <si>
    <t>00000000000073458492</t>
  </si>
  <si>
    <t>00000000000073461875</t>
  </si>
  <si>
    <t>00000000000073465080</t>
  </si>
  <si>
    <t>00000000000073468713</t>
  </si>
  <si>
    <t>00000000000073473275</t>
  </si>
  <si>
    <t>00000000000073483567</t>
  </si>
  <si>
    <t>00000000000073487863</t>
  </si>
  <si>
    <t>00000000000073491265</t>
  </si>
  <si>
    <t>00000000000073493211</t>
  </si>
  <si>
    <t>00000000000073496395</t>
  </si>
  <si>
    <t>00000000000073507221</t>
  </si>
  <si>
    <t>00000000000073511666</t>
  </si>
  <si>
    <t>00000000000073519965</t>
  </si>
  <si>
    <t>00000000000073522029</t>
  </si>
  <si>
    <t>00000000000073523271</t>
  </si>
  <si>
    <t>00000000000073530126</t>
  </si>
  <si>
    <t>00000000000073533957</t>
  </si>
  <si>
    <t>00000000000073537597</t>
  </si>
  <si>
    <t>00000000000073540690</t>
  </si>
  <si>
    <t>00000000000073545277</t>
  </si>
  <si>
    <t>00000000000073549614</t>
  </si>
  <si>
    <t>00000000000073553900</t>
  </si>
  <si>
    <t>00000000000073558851</t>
  </si>
  <si>
    <t>00000000000073560027</t>
  </si>
  <si>
    <t>00000000000073565126</t>
  </si>
  <si>
    <t>00000000000073570274</t>
  </si>
  <si>
    <t>00000000000073576155</t>
  </si>
  <si>
    <t>00000000000073576328</t>
  </si>
  <si>
    <t>00000000000073578204</t>
  </si>
  <si>
    <t>00000000000073578641</t>
  </si>
  <si>
    <t>00000000000073590635</t>
  </si>
  <si>
    <t>00000000000073595907</t>
  </si>
  <si>
    <t>00000000000073602274</t>
  </si>
  <si>
    <t>00000000000073603050</t>
  </si>
  <si>
    <t>00000000000073603924</t>
  </si>
  <si>
    <t>00000000000073608577</t>
  </si>
  <si>
    <t>00000000000073613179</t>
  </si>
  <si>
    <t>00000000000073613289</t>
  </si>
  <si>
    <t>00000000000073618969</t>
  </si>
  <si>
    <t>00000000000073624616</t>
  </si>
  <si>
    <t>00000000000073625874</t>
  </si>
  <si>
    <t>00000000000073628123</t>
  </si>
  <si>
    <t>00000000000073631325</t>
  </si>
  <si>
    <t>00000000000073631349</t>
  </si>
  <si>
    <t>00000000000073635760</t>
  </si>
  <si>
    <t>00000000000073638317</t>
  </si>
  <si>
    <t>00000000000073638755</t>
  </si>
  <si>
    <t>00000000000073647411</t>
  </si>
  <si>
    <t>00000000000073648939</t>
  </si>
  <si>
    <t>00000000000073649818</t>
  </si>
  <si>
    <t>00000000000073655573</t>
  </si>
  <si>
    <t>00000000000073656754</t>
  </si>
  <si>
    <t>00000000000073658736</t>
  </si>
  <si>
    <t>00000000000073660810</t>
  </si>
  <si>
    <t>00000000000073670760</t>
  </si>
  <si>
    <t>00000000000073676336</t>
  </si>
  <si>
    <t>00000000000073680519</t>
  </si>
  <si>
    <t>00000000000073685651</t>
  </si>
  <si>
    <t>00000000000073692801</t>
  </si>
  <si>
    <t>00000000000073695309</t>
  </si>
  <si>
    <t>00000000000073695875</t>
  </si>
  <si>
    <t>00000000000073700693</t>
  </si>
  <si>
    <t>00000000000073701999</t>
  </si>
  <si>
    <t>00000000000073702389</t>
  </si>
  <si>
    <t>00000000000073706518</t>
  </si>
  <si>
    <t>00000000000073708649</t>
  </si>
  <si>
    <t>00000000000073713004</t>
  </si>
  <si>
    <t>00000000000073718170</t>
  </si>
  <si>
    <t>00000000000073718959</t>
  </si>
  <si>
    <t>00000000000073721462</t>
  </si>
  <si>
    <t>00000000000073730057</t>
  </si>
  <si>
    <t>00000000000073732558</t>
  </si>
  <si>
    <t>00000000000073736224</t>
  </si>
  <si>
    <t>00000000000073740318</t>
  </si>
  <si>
    <t>00000000000073743919</t>
  </si>
  <si>
    <t>00000000000073748053</t>
  </si>
  <si>
    <t>00000000000073749814</t>
  </si>
  <si>
    <t>00000000000073750305</t>
  </si>
  <si>
    <t>00000000000073751971</t>
  </si>
  <si>
    <t>00000000000073759154</t>
  </si>
  <si>
    <t>00000000000073760384</t>
  </si>
  <si>
    <t>00000000000073765300</t>
  </si>
  <si>
    <t>00000000000073781101</t>
  </si>
  <si>
    <t>00000000000073781762</t>
  </si>
  <si>
    <t>00000000000073782277</t>
  </si>
  <si>
    <t>00000000000073785005</t>
  </si>
  <si>
    <t>00000000000073789759</t>
  </si>
  <si>
    <t>00000000000073806104</t>
  </si>
  <si>
    <t>00000000000073821404</t>
  </si>
  <si>
    <t>00000000000073828827</t>
  </si>
  <si>
    <t>00000000000073841598</t>
  </si>
  <si>
    <t>00000000000073852055</t>
  </si>
  <si>
    <t>00000000000073852903</t>
  </si>
  <si>
    <t>00000000000073853481</t>
  </si>
  <si>
    <t>00000000000073854182</t>
  </si>
  <si>
    <t>00000000000073856145</t>
  </si>
  <si>
    <t>00000000000073856856</t>
  </si>
  <si>
    <t>00000000000073858991</t>
  </si>
  <si>
    <t>00000000000073869946</t>
  </si>
  <si>
    <t>00000000000073883382</t>
  </si>
  <si>
    <t>00000000000073883408</t>
  </si>
  <si>
    <t>00000000000073886001</t>
  </si>
  <si>
    <t>00000000000073888413</t>
  </si>
  <si>
    <t>00000000000073892029</t>
  </si>
  <si>
    <t>00000000000073895720</t>
  </si>
  <si>
    <t>00000000000073901122</t>
  </si>
  <si>
    <t>00000000000073901441</t>
  </si>
  <si>
    <t>00000000000073901550</t>
  </si>
  <si>
    <t>00000000000073904403</t>
  </si>
  <si>
    <t>00000000000073905016</t>
  </si>
  <si>
    <t>00000000000073905202</t>
  </si>
  <si>
    <t>00000000000073905667</t>
  </si>
  <si>
    <t>00000000000073913726</t>
  </si>
  <si>
    <t>00000000000073918003</t>
  </si>
  <si>
    <t>00000000000073918634</t>
  </si>
  <si>
    <t>00000000000073922095</t>
  </si>
  <si>
    <t>00000000000073923349</t>
  </si>
  <si>
    <t>00000000000073932138</t>
  </si>
  <si>
    <t>00000000000073935350</t>
  </si>
  <si>
    <t>00000000000073943716</t>
  </si>
  <si>
    <t>00000000000073944154</t>
  </si>
  <si>
    <t>00000000000073948947</t>
  </si>
  <si>
    <t>00000000000073956781</t>
  </si>
  <si>
    <t>00000000000073957802</t>
  </si>
  <si>
    <t>00000000000073960443</t>
  </si>
  <si>
    <t>00000000000073961487</t>
  </si>
  <si>
    <t>00000000000073972000</t>
  </si>
  <si>
    <t>00000000000073972099</t>
  </si>
  <si>
    <t>00000000000073972638</t>
  </si>
  <si>
    <t>00000000000073973424</t>
  </si>
  <si>
    <t>00000000000073978339</t>
  </si>
  <si>
    <t>00000000000073987361</t>
  </si>
  <si>
    <t>00000000000073987526</t>
  </si>
  <si>
    <t>00000000000074005561</t>
  </si>
  <si>
    <t>00000000000074007249</t>
  </si>
  <si>
    <t>00000000000074008302</t>
  </si>
  <si>
    <t>00000000000074009469</t>
  </si>
  <si>
    <t>00000000000074014348</t>
  </si>
  <si>
    <t>00000000000074017101</t>
  </si>
  <si>
    <t>00000000000074017458</t>
  </si>
  <si>
    <t>00000000000074017885</t>
  </si>
  <si>
    <t>00000000000074020870</t>
  </si>
  <si>
    <t>00000000000074038069</t>
  </si>
  <si>
    <t>00000000000074038151</t>
  </si>
  <si>
    <t>00000000000074046094</t>
  </si>
  <si>
    <t>00000000000074047288</t>
  </si>
  <si>
    <t>00000000000074047553</t>
  </si>
  <si>
    <t>00000000000074056203</t>
  </si>
  <si>
    <t>00000000000074061205</t>
  </si>
  <si>
    <t>00000000000074065119</t>
  </si>
  <si>
    <t>00000000000074065120</t>
  </si>
  <si>
    <t>00000000000074084061</t>
  </si>
  <si>
    <t>00000000000074084921</t>
  </si>
  <si>
    <t>00000000000074086938</t>
  </si>
  <si>
    <t>00000000000074087712</t>
  </si>
  <si>
    <t>00000000000074096433</t>
  </si>
  <si>
    <t>00000000000074106329</t>
  </si>
  <si>
    <t>00000000000074106872</t>
  </si>
  <si>
    <t>00000000000074107108</t>
  </si>
  <si>
    <t>00000000000074114933</t>
  </si>
  <si>
    <t>00000000000074120553</t>
  </si>
  <si>
    <t>00000000000074122254</t>
  </si>
  <si>
    <t>00000000000074123641</t>
  </si>
  <si>
    <t>00000000000074126991</t>
  </si>
  <si>
    <t>00000000000074130859</t>
  </si>
  <si>
    <t>00000000000074131543</t>
  </si>
  <si>
    <t>00000000000074132487</t>
  </si>
  <si>
    <t>00000000000074147525</t>
  </si>
  <si>
    <t>00000000000074151272</t>
  </si>
  <si>
    <t>00000000000074151769</t>
  </si>
  <si>
    <t>00000000000074153909</t>
  </si>
  <si>
    <t>00000000000074155676</t>
  </si>
  <si>
    <t>00000000000074159478</t>
  </si>
  <si>
    <t>00000000000074160255</t>
  </si>
  <si>
    <t>00000000000074162195</t>
  </si>
  <si>
    <t>00000000000074162632</t>
  </si>
  <si>
    <t>00000000000074169534</t>
  </si>
  <si>
    <t>00000000000074169969</t>
  </si>
  <si>
    <t>00000000000074173577</t>
  </si>
  <si>
    <t>00000000000074175575</t>
  </si>
  <si>
    <t>00000000000074175832</t>
  </si>
  <si>
    <t>00000000000074182588</t>
  </si>
  <si>
    <t>00000000000074187551</t>
  </si>
  <si>
    <t>00000000000074191460</t>
  </si>
  <si>
    <t>00000000000074198318</t>
  </si>
  <si>
    <t>00000000000074201712</t>
  </si>
  <si>
    <t>00000000000074201949</t>
  </si>
  <si>
    <t>00000000000074213726</t>
  </si>
  <si>
    <t>00000000000074215932</t>
  </si>
  <si>
    <t>00000000000074216611</t>
  </si>
  <si>
    <t>00000000000074218899</t>
  </si>
  <si>
    <t>00000000000074220207</t>
  </si>
  <si>
    <t>00000000000074221450</t>
  </si>
  <si>
    <t>00000000000074221751</t>
  </si>
  <si>
    <t>00000000000074222187</t>
  </si>
  <si>
    <t>00000000000074224495</t>
  </si>
  <si>
    <t>00000000000074227622</t>
  </si>
  <si>
    <t>00000000000074234379</t>
  </si>
  <si>
    <t>00000000000074241805</t>
  </si>
  <si>
    <t>00000000000074242968</t>
  </si>
  <si>
    <t>00000000000074246662</t>
  </si>
  <si>
    <t>00000000000074248359</t>
  </si>
  <si>
    <t>00000000000074252935</t>
  </si>
  <si>
    <t>00000000000074254006</t>
  </si>
  <si>
    <t>00000000000074268699</t>
  </si>
  <si>
    <t>00000000000074274936</t>
  </si>
  <si>
    <t>00000000000074276087</t>
  </si>
  <si>
    <t>00000000000074277417</t>
  </si>
  <si>
    <t>00000000000074282302</t>
  </si>
  <si>
    <t>00000000000074282336</t>
  </si>
  <si>
    <t>00000000000074283573</t>
  </si>
  <si>
    <t>00000000000074283693</t>
  </si>
  <si>
    <t>00000000000074286121</t>
  </si>
  <si>
    <t>00000000000074289494</t>
  </si>
  <si>
    <t>00000000000074291673</t>
  </si>
  <si>
    <t>00000000000074293015</t>
  </si>
  <si>
    <t>00000000000074293686</t>
  </si>
  <si>
    <t>00000000000074296822</t>
  </si>
  <si>
    <t>00000000000074300017</t>
  </si>
  <si>
    <t>00000000000074300599</t>
  </si>
  <si>
    <t>00000000000074304933</t>
  </si>
  <si>
    <t>00000000000074314810</t>
  </si>
  <si>
    <t>00000000000074317811</t>
  </si>
  <si>
    <t>00000000000074320923</t>
  </si>
  <si>
    <t>00000000000074330954</t>
  </si>
  <si>
    <t>00000000000074336144</t>
  </si>
  <si>
    <t>00000000000074336338</t>
  </si>
  <si>
    <t>00000000000074339628</t>
  </si>
  <si>
    <t>00000000000074344379</t>
  </si>
  <si>
    <t>00000000000074344758</t>
  </si>
  <si>
    <t>00000000000074349345</t>
  </si>
  <si>
    <t>00000000000074352951</t>
  </si>
  <si>
    <t>00000000000074355540</t>
  </si>
  <si>
    <t>00000000000074358550</t>
  </si>
  <si>
    <t>00000000000074364820</t>
  </si>
  <si>
    <t>00000000000074375993</t>
  </si>
  <si>
    <t>00000000000074379865</t>
  </si>
  <si>
    <t>00000000000074381774</t>
  </si>
  <si>
    <t>00000000000074383167</t>
  </si>
  <si>
    <t>00000000000074385604</t>
  </si>
  <si>
    <t>00000000000074387626</t>
  </si>
  <si>
    <t>00000000000074388474</t>
  </si>
  <si>
    <t>00000000000074389166</t>
  </si>
  <si>
    <t>00000000000074390536</t>
  </si>
  <si>
    <t>00000000000074395852</t>
  </si>
  <si>
    <t>00000000000074395990</t>
  </si>
  <si>
    <t>00000000000074404825</t>
  </si>
  <si>
    <t>00000000000074410548</t>
  </si>
  <si>
    <t>00000000000074416513</t>
  </si>
  <si>
    <t>00000000000074422604</t>
  </si>
  <si>
    <t>00000000000074427791</t>
  </si>
  <si>
    <t>00000000000074436853</t>
  </si>
  <si>
    <t>00000000000074438995</t>
  </si>
  <si>
    <t>00000000000074442860</t>
  </si>
  <si>
    <t>00000000000074448999</t>
  </si>
  <si>
    <t>00000000000074449754</t>
  </si>
  <si>
    <t>00000000000074450734</t>
  </si>
  <si>
    <t>00000000000074452678</t>
  </si>
  <si>
    <t>00000000000074454668</t>
  </si>
  <si>
    <t>00000000000074461789</t>
  </si>
  <si>
    <t>00000000000074467777</t>
  </si>
  <si>
    <t>00000000000074471364</t>
  </si>
  <si>
    <t>00000000000074472409</t>
  </si>
  <si>
    <t>00000000000074485129</t>
  </si>
  <si>
    <t>00000000000074492156</t>
  </si>
  <si>
    <t>00000000000074493892</t>
  </si>
  <si>
    <t>00000000000074497485</t>
  </si>
  <si>
    <t>00000000000074498974</t>
  </si>
  <si>
    <t>00000000000074500334</t>
  </si>
  <si>
    <t>00000000000074500860</t>
  </si>
  <si>
    <t>00000000000074506680</t>
  </si>
  <si>
    <t>00000000000074509357</t>
  </si>
  <si>
    <t>00000000000074522671</t>
  </si>
  <si>
    <t>00000000000074528475</t>
  </si>
  <si>
    <t>00000000000074531386</t>
  </si>
  <si>
    <t>00000000000074538336</t>
  </si>
  <si>
    <t>00000000000074543721</t>
  </si>
  <si>
    <t>00000000000074547296</t>
  </si>
  <si>
    <t>00000000000074547531</t>
  </si>
  <si>
    <t>00000000000074551445</t>
  </si>
  <si>
    <t>00000000000074552849</t>
  </si>
  <si>
    <t>00000000000074557560</t>
  </si>
  <si>
    <t>00000000000074564385</t>
  </si>
  <si>
    <t>00000000000074566608</t>
  </si>
  <si>
    <t>00000000000074568324</t>
  </si>
  <si>
    <t>00000000000074569470</t>
  </si>
  <si>
    <t>00000000000074570711</t>
  </si>
  <si>
    <t>00000000000074571164</t>
  </si>
  <si>
    <t>00000000000074571726</t>
  </si>
  <si>
    <t>00000000000074572134</t>
  </si>
  <si>
    <t>00000000000074574641</t>
  </si>
  <si>
    <t>00000000000074579887</t>
  </si>
  <si>
    <t>00000000000074594307</t>
  </si>
  <si>
    <t>00000000000074597376</t>
  </si>
  <si>
    <t>00000000000074598305</t>
  </si>
  <si>
    <t>00000000000074602404</t>
  </si>
  <si>
    <t>00000000000074604439</t>
  </si>
  <si>
    <t>00000000000074606742</t>
  </si>
  <si>
    <t>00000000000074607229</t>
  </si>
  <si>
    <t>00000000000074625221</t>
  </si>
  <si>
    <t>00000000000074629283</t>
  </si>
  <si>
    <t>00000000000074629912</t>
  </si>
  <si>
    <t>00000000000074630596</t>
  </si>
  <si>
    <t>00000000000074631843</t>
  </si>
  <si>
    <t>00000000000074632531</t>
  </si>
  <si>
    <t>00000000000074635671</t>
  </si>
  <si>
    <t>00000000000074644942</t>
  </si>
  <si>
    <t>00000000000074646854</t>
  </si>
  <si>
    <t>00000000000074649350</t>
  </si>
  <si>
    <t>00000000000074657918</t>
  </si>
  <si>
    <t>00000000000074658328</t>
  </si>
  <si>
    <t>00000000000074658556</t>
  </si>
  <si>
    <t>00000000000074661714</t>
  </si>
  <si>
    <t>00000000000074661766</t>
  </si>
  <si>
    <t>00000000000074663706</t>
  </si>
  <si>
    <t>00000000000074669454</t>
  </si>
  <si>
    <t>00000000000074674835</t>
  </si>
  <si>
    <t>00000000000074679934</t>
  </si>
  <si>
    <t>00000000000074680055</t>
  </si>
  <si>
    <t>00000000000074681015</t>
  </si>
  <si>
    <t>00000000000074681740</t>
  </si>
  <si>
    <t>00000000000074693445</t>
  </si>
  <si>
    <t>00000000000074698707</t>
  </si>
  <si>
    <t>00000000000074706941</t>
  </si>
  <si>
    <t>00000000000074716449</t>
  </si>
  <si>
    <t>00000000000074718037</t>
  </si>
  <si>
    <t>00000000000074721395</t>
  </si>
  <si>
    <t>00000000000074732644</t>
  </si>
  <si>
    <t>00000000000074743207</t>
  </si>
  <si>
    <t>00000000000074743515</t>
  </si>
  <si>
    <t>00000000000074744613</t>
  </si>
  <si>
    <t>00000000000074747841</t>
  </si>
  <si>
    <t>00000000000074748713</t>
  </si>
  <si>
    <t>00000000000074749128</t>
  </si>
  <si>
    <t>00000000000074758820</t>
  </si>
  <si>
    <t>00000000000074761966</t>
  </si>
  <si>
    <t>00000000000074762333</t>
  </si>
  <si>
    <t>00000000000074765062</t>
  </si>
  <si>
    <t>00000000000074766387</t>
  </si>
  <si>
    <t>00000000000074766558</t>
  </si>
  <si>
    <t>00000000000074768113</t>
  </si>
  <si>
    <t>00000000000074771866</t>
  </si>
  <si>
    <t>00000000000074776364</t>
  </si>
  <si>
    <t>00000000000074777179</t>
  </si>
  <si>
    <t>00000000000074780523</t>
  </si>
  <si>
    <t>00000000000074783399</t>
  </si>
  <si>
    <t>00000000000074786457</t>
  </si>
  <si>
    <t>00000000000074786969</t>
  </si>
  <si>
    <t>00000000000074787366</t>
  </si>
  <si>
    <t>00000000000074789737</t>
  </si>
  <si>
    <t>00000000000074794145</t>
  </si>
  <si>
    <t>00000000000074796370</t>
  </si>
  <si>
    <t>00000000000074797996</t>
  </si>
  <si>
    <t>00000000000074798786</t>
  </si>
  <si>
    <t>00000000000074805570</t>
  </si>
  <si>
    <t>00000000000074806916</t>
  </si>
  <si>
    <t>00000000000074808813</t>
  </si>
  <si>
    <t>00000000000074810734</t>
  </si>
  <si>
    <t>00000000000074811291</t>
  </si>
  <si>
    <t>00000000000074814304</t>
  </si>
  <si>
    <t>00000000000074815729</t>
  </si>
  <si>
    <t>00000000000074819565</t>
  </si>
  <si>
    <t>00000000000074822365</t>
  </si>
  <si>
    <t>00000000000074824427</t>
  </si>
  <si>
    <t>00000000000074825114</t>
  </si>
  <si>
    <t>00000000000074825525</t>
  </si>
  <si>
    <t>00000000000074826406</t>
  </si>
  <si>
    <t>00000000000074833635</t>
  </si>
  <si>
    <t>00000000000074835399</t>
  </si>
  <si>
    <t>00000000000074835526</t>
  </si>
  <si>
    <t>00000000000074839262</t>
  </si>
  <si>
    <t>00000000000074839697</t>
  </si>
  <si>
    <t>00000000000074842314</t>
  </si>
  <si>
    <t>00000000000074848436</t>
  </si>
  <si>
    <t>00000000000074854744</t>
  </si>
  <si>
    <t>00000000000074856841</t>
  </si>
  <si>
    <t>00000000000074860998</t>
  </si>
  <si>
    <t>00000000000074862360</t>
  </si>
  <si>
    <t>00000000000074872754</t>
  </si>
  <si>
    <t>00000000000074883454</t>
  </si>
  <si>
    <t>00000000000074885107</t>
  </si>
  <si>
    <t>00000000000074887972</t>
  </si>
  <si>
    <t>00000000000074897664</t>
  </si>
  <si>
    <t>00000000000074898559</t>
  </si>
  <si>
    <t>00000000000074910079</t>
  </si>
  <si>
    <t>00000000000074911611</t>
  </si>
  <si>
    <t>00000000000074915196</t>
  </si>
  <si>
    <t>00000000000074917146</t>
  </si>
  <si>
    <t>00000000000074924486</t>
  </si>
  <si>
    <t>00000000000074926194</t>
  </si>
  <si>
    <t>00000000000074927385</t>
  </si>
  <si>
    <t>00000000000074928915</t>
  </si>
  <si>
    <t>00000000000074936724</t>
  </si>
  <si>
    <t>00000000000074946487</t>
  </si>
  <si>
    <t>00000000000074957678</t>
  </si>
  <si>
    <t>00000000000074961465</t>
  </si>
  <si>
    <t>00000000000074966570</t>
  </si>
  <si>
    <t>00000000000074966878</t>
  </si>
  <si>
    <t>00000000000074978889</t>
  </si>
  <si>
    <t>00000000000074982074</t>
  </si>
  <si>
    <t>00000000000074992824</t>
  </si>
  <si>
    <t>00000000000074997366</t>
  </si>
  <si>
    <t>00000000000075001893</t>
  </si>
  <si>
    <t>00000000000075003157</t>
  </si>
  <si>
    <t>00000000000075007174</t>
  </si>
  <si>
    <t>00000000000075009489</t>
  </si>
  <si>
    <t>00000000000075010702</t>
  </si>
  <si>
    <t>00000000000075011741</t>
  </si>
  <si>
    <t>00000000000075013216</t>
  </si>
  <si>
    <t>00000000000075013224</t>
  </si>
  <si>
    <t>00000000000075013301</t>
  </si>
  <si>
    <t>00000000000075014500</t>
  </si>
  <si>
    <t>00000000000075019365</t>
  </si>
  <si>
    <t>00000000000075021890</t>
  </si>
  <si>
    <t>00000000000075042381</t>
  </si>
  <si>
    <t>00000000000075048639</t>
  </si>
  <si>
    <t>00000000000075050818</t>
  </si>
  <si>
    <t>00000000000075059246</t>
  </si>
  <si>
    <t>00000000000075060748</t>
  </si>
  <si>
    <t>00000000000075062194</t>
  </si>
  <si>
    <t>00000000000075062451</t>
  </si>
  <si>
    <t>00000000000075066578</t>
  </si>
  <si>
    <t>00000000000075068283</t>
  </si>
  <si>
    <t>00000000000075072512</t>
  </si>
  <si>
    <t>00000000000075084386</t>
  </si>
  <si>
    <t>00000000000075084934</t>
  </si>
  <si>
    <t>00000000000075085418</t>
  </si>
  <si>
    <t>00000000000075086324</t>
  </si>
  <si>
    <t>00000000000075087209</t>
  </si>
  <si>
    <t>00000000000075089262</t>
  </si>
  <si>
    <t>00000000000075089375</t>
  </si>
  <si>
    <t>00000000000075090114</t>
  </si>
  <si>
    <t>00000000000075099042</t>
  </si>
  <si>
    <t>00000000000075100884</t>
  </si>
  <si>
    <t>00000000000075111669</t>
  </si>
  <si>
    <t>00000000000075113889</t>
  </si>
  <si>
    <t>00000000000075115994</t>
  </si>
  <si>
    <t>00000000000075119432</t>
  </si>
  <si>
    <t>00000000000075125826</t>
  </si>
  <si>
    <t>00000000000075127797</t>
  </si>
  <si>
    <t>00000000000075143007</t>
  </si>
  <si>
    <t>00000000000075143313</t>
  </si>
  <si>
    <t>00000000000075144422</t>
  </si>
  <si>
    <t>00000000000075153676</t>
  </si>
  <si>
    <t>00000000000075160364</t>
  </si>
  <si>
    <t>00000000000075167054</t>
  </si>
  <si>
    <t>00000000000075174256</t>
  </si>
  <si>
    <t>00000000000075175213</t>
  </si>
  <si>
    <t>00000000000075178530</t>
  </si>
  <si>
    <t>00000000000075179341</t>
  </si>
  <si>
    <t>00000000000075183137</t>
  </si>
  <si>
    <t>00000000000075190396</t>
  </si>
  <si>
    <t>00000000000075192765</t>
  </si>
  <si>
    <t>00000000000075193192</t>
  </si>
  <si>
    <t>00000000000075193947</t>
  </si>
  <si>
    <t>00000000000075194582</t>
  </si>
  <si>
    <t>00000000000075202546</t>
  </si>
  <si>
    <t>00000000000075202794</t>
  </si>
  <si>
    <t>00000000000075210640</t>
  </si>
  <si>
    <t>00000000000075213234</t>
  </si>
  <si>
    <t>00000000000075216818</t>
  </si>
  <si>
    <t>00000000000075225321</t>
  </si>
  <si>
    <t>00000000000075233976</t>
  </si>
  <si>
    <t>00000000000075237395</t>
  </si>
  <si>
    <t>00000000000075241561</t>
  </si>
  <si>
    <t>00000000000075242122</t>
  </si>
  <si>
    <t>00000000000075245609</t>
  </si>
  <si>
    <t>00000000000075246690</t>
  </si>
  <si>
    <t>00000000000075246706</t>
  </si>
  <si>
    <t>00000000000075248248</t>
  </si>
  <si>
    <t>00000000000075253509</t>
  </si>
  <si>
    <t>00000000000075257392</t>
  </si>
  <si>
    <t>00000000000075263553</t>
  </si>
  <si>
    <t>00000000000075272710</t>
  </si>
  <si>
    <t>00000000000075284726</t>
  </si>
  <si>
    <t>00000000000075284792</t>
  </si>
  <si>
    <t>00000000000075284990</t>
  </si>
  <si>
    <t>00000000000075285284</t>
  </si>
  <si>
    <t>00000000000075285419</t>
  </si>
  <si>
    <t>00000000000075286113</t>
  </si>
  <si>
    <t>00000000000075286804</t>
  </si>
  <si>
    <t>00000000000075293079</t>
  </si>
  <si>
    <t>00000000000075302037</t>
  </si>
  <si>
    <t>00000000000075310410</t>
  </si>
  <si>
    <t>00000000000075316939</t>
  </si>
  <si>
    <t>00000000000075317926</t>
  </si>
  <si>
    <t>00000000000075319397</t>
  </si>
  <si>
    <t>00000000000075321168</t>
  </si>
  <si>
    <t>00000000000075321576</t>
  </si>
  <si>
    <t>00000000000075333778</t>
  </si>
  <si>
    <t>00000000000075334139</t>
  </si>
  <si>
    <t>00000000000075341156</t>
  </si>
  <si>
    <t>00000000000075344802</t>
  </si>
  <si>
    <t>00000000000075354755</t>
  </si>
  <si>
    <t>00000000000075356029</t>
  </si>
  <si>
    <t>00000000000075356382</t>
  </si>
  <si>
    <t>00000000000075358248</t>
  </si>
  <si>
    <t>00000000000075362325</t>
  </si>
  <si>
    <t>00000000000075364947</t>
  </si>
  <si>
    <t>00000000000075372717</t>
  </si>
  <si>
    <t>00000000000075378516</t>
  </si>
  <si>
    <t>00000000000075380768</t>
  </si>
  <si>
    <t>00000000000075392964</t>
  </si>
  <si>
    <t>00000000000075396418</t>
  </si>
  <si>
    <t>00000000000075396856</t>
  </si>
  <si>
    <t>00000000000075400047</t>
  </si>
  <si>
    <t>00000000000075410910</t>
  </si>
  <si>
    <t>00000000000075415697</t>
  </si>
  <si>
    <t>00000000000075417450</t>
  </si>
  <si>
    <t>00000000000075421029</t>
  </si>
  <si>
    <t>00000000000075424589</t>
  </si>
  <si>
    <t>00000000000075428172</t>
  </si>
  <si>
    <t>00000000000075434151</t>
  </si>
  <si>
    <t>00000000000075434990</t>
  </si>
  <si>
    <t>00000000000075436073</t>
  </si>
  <si>
    <t>00000000000075440285</t>
  </si>
  <si>
    <t>00000000000075455834</t>
  </si>
  <si>
    <t>00000000000075461118</t>
  </si>
  <si>
    <t>00000000000075464516</t>
  </si>
  <si>
    <t>00000000000075465933</t>
  </si>
  <si>
    <t>00000000000075467228</t>
  </si>
  <si>
    <t>00000000000075467270</t>
  </si>
  <si>
    <t>00000000000075470990</t>
  </si>
  <si>
    <t>00000000000075479578</t>
  </si>
  <si>
    <t>00000000000075483434</t>
  </si>
  <si>
    <t>00000000000075484815</t>
  </si>
  <si>
    <t>00000000000075487488</t>
  </si>
  <si>
    <t>00000000000075488914</t>
  </si>
  <si>
    <t>00000000000075498609</t>
  </si>
  <si>
    <t>00000000000075498656</t>
  </si>
  <si>
    <t>00000000000075507312</t>
  </si>
  <si>
    <t>00000000000075512368</t>
  </si>
  <si>
    <t>00000000000075512501</t>
  </si>
  <si>
    <t>00000000000075517821</t>
  </si>
  <si>
    <t>00000000000075520701</t>
  </si>
  <si>
    <t>00000000000075523355</t>
  </si>
  <si>
    <t>00000000000075524329</t>
  </si>
  <si>
    <t>00000000000075529181</t>
  </si>
  <si>
    <t>00000000000075529578</t>
  </si>
  <si>
    <t>00000000000075540409</t>
  </si>
  <si>
    <t>00000000000075540538</t>
  </si>
  <si>
    <t>00000000000075544551</t>
  </si>
  <si>
    <t>00000000000075555145</t>
  </si>
  <si>
    <t>00000000000075557728</t>
  </si>
  <si>
    <t>00000000000075559856</t>
  </si>
  <si>
    <t>00000000000075561646</t>
  </si>
  <si>
    <t>00000000000075565082</t>
  </si>
  <si>
    <t>00000000000075565752</t>
  </si>
  <si>
    <t>00000000000075582579</t>
  </si>
  <si>
    <t>00000000000075583327</t>
  </si>
  <si>
    <t>00000000000075585766</t>
  </si>
  <si>
    <t>00000000000075588947</t>
  </si>
  <si>
    <t>00000000000075589361</t>
  </si>
  <si>
    <t>00000000000075594587</t>
  </si>
  <si>
    <t>00000000000075595311</t>
  </si>
  <si>
    <t>00000000000075600509</t>
  </si>
  <si>
    <t>00000000000075600594</t>
  </si>
  <si>
    <t>00000000000075602644</t>
  </si>
  <si>
    <t>00000000000075604721</t>
  </si>
  <si>
    <t>00000000000075604741</t>
  </si>
  <si>
    <t>00000000000075605103</t>
  </si>
  <si>
    <t>00000000000075605713</t>
  </si>
  <si>
    <t>00000000000075608264</t>
  </si>
  <si>
    <t>00000000000075611445</t>
  </si>
  <si>
    <t>00000000000075614136</t>
  </si>
  <si>
    <t>00000000000075620736</t>
  </si>
  <si>
    <t>00000000000075625342</t>
  </si>
  <si>
    <t>00000000000075625956</t>
  </si>
  <si>
    <t>00000000000075629207</t>
  </si>
  <si>
    <t>00000000000075629929</t>
  </si>
  <si>
    <t>00000000000075630872</t>
  </si>
  <si>
    <t>00000000000075639826</t>
  </si>
  <si>
    <t>00000000000075641467</t>
  </si>
  <si>
    <t>00000000000075644381</t>
  </si>
  <si>
    <t>00000000000075646457</t>
  </si>
  <si>
    <t>00000000000075657132</t>
  </si>
  <si>
    <t>00000000000075659088</t>
  </si>
  <si>
    <t>00000000000075659738</t>
  </si>
  <si>
    <t>00000000000075661373</t>
  </si>
  <si>
    <t>00000000000075663694</t>
  </si>
  <si>
    <t>00000000000075663965</t>
  </si>
  <si>
    <t>00000000000075664115</t>
  </si>
  <si>
    <t>00000000000075667967</t>
  </si>
  <si>
    <t>00000000000075680182</t>
  </si>
  <si>
    <t>00000000000075681806</t>
  </si>
  <si>
    <t>00000000000075687180</t>
  </si>
  <si>
    <t>00000000000075694442</t>
  </si>
  <si>
    <t>00000000000075695836</t>
  </si>
  <si>
    <t>00000000000075709190</t>
  </si>
  <si>
    <t>00000000000075712059</t>
  </si>
  <si>
    <t>00000000000075714389</t>
  </si>
  <si>
    <t>00000000000075715546</t>
  </si>
  <si>
    <t>00000000000075720295</t>
  </si>
  <si>
    <t>00000000000075722131</t>
  </si>
  <si>
    <t>00000000000075724825</t>
  </si>
  <si>
    <t>00000000000075733524</t>
  </si>
  <si>
    <t>00000000000075735431</t>
  </si>
  <si>
    <t>00000000000075740756</t>
  </si>
  <si>
    <t>00000000000075744778</t>
  </si>
  <si>
    <t>00000000000075746910</t>
  </si>
  <si>
    <t>00000000000075747077</t>
  </si>
  <si>
    <t>00000000000075750412</t>
  </si>
  <si>
    <t>00000000000075750424</t>
  </si>
  <si>
    <t>00000000000075750730</t>
  </si>
  <si>
    <t>00000000000075759740</t>
  </si>
  <si>
    <t>00000000000075765123</t>
  </si>
  <si>
    <t>00000000000075767221</t>
  </si>
  <si>
    <t>00000000000075775813</t>
  </si>
  <si>
    <t>00000000000075776045</t>
  </si>
  <si>
    <t>00000000000075778109</t>
  </si>
  <si>
    <t>00000000000075784415</t>
  </si>
  <si>
    <t>00000000000075791706</t>
  </si>
  <si>
    <t>00000000000075797183</t>
  </si>
  <si>
    <t>00000000000075798071</t>
  </si>
  <si>
    <t>00000000000075799273</t>
  </si>
  <si>
    <t>00000000000075799403</t>
  </si>
  <si>
    <t>00000000000075800639</t>
  </si>
  <si>
    <t>00000000000075804096</t>
  </si>
  <si>
    <t>00000000000075806441</t>
  </si>
  <si>
    <t>00000000000075812444</t>
  </si>
  <si>
    <t>00000000000075813384</t>
  </si>
  <si>
    <t>00000000000075815248</t>
  </si>
  <si>
    <t>00000000000075816603</t>
  </si>
  <si>
    <t>00000000000075821946</t>
  </si>
  <si>
    <t>00000000000075827057</t>
  </si>
  <si>
    <t>00000000000075830646</t>
  </si>
  <si>
    <t>00000000000075833273</t>
  </si>
  <si>
    <t>00000000000075838294</t>
  </si>
  <si>
    <t>00000000000075839246</t>
  </si>
  <si>
    <t>00000000000075844793</t>
  </si>
  <si>
    <t>00000000000075852359</t>
  </si>
  <si>
    <t>00000000000075852984</t>
  </si>
  <si>
    <t>00000000000075854159</t>
  </si>
  <si>
    <t>00000000000075854585</t>
  </si>
  <si>
    <t>00000000000075856422</t>
  </si>
  <si>
    <t>00000000000075856689</t>
  </si>
  <si>
    <t>00000000000075859102</t>
  </si>
  <si>
    <t>00000000000075863146</t>
  </si>
  <si>
    <t>00000000000075873454</t>
  </si>
  <si>
    <t>00000000000075875679</t>
  </si>
  <si>
    <t>00000000000075880083</t>
  </si>
  <si>
    <t>00000000000075881632</t>
  </si>
  <si>
    <t>00000000000075885591</t>
  </si>
  <si>
    <t>00000000000075886395</t>
  </si>
  <si>
    <t>00000000000075887577</t>
  </si>
  <si>
    <t>Excel - Exercise - 4: Deciling</t>
  </si>
  <si>
    <r>
      <rPr>
        <b/>
        <i/>
        <sz val="11"/>
        <rFont val="Calibri"/>
        <family val="2"/>
        <scheme val="minor"/>
      </rPr>
      <t>Objective</t>
    </r>
    <r>
      <rPr>
        <i/>
        <sz val="11"/>
        <rFont val="Calibri"/>
        <family val="2"/>
        <scheme val="minor"/>
      </rPr>
      <t>- Decile Organisations based on sales</t>
    </r>
  </si>
  <si>
    <t>1/10th of SALE</t>
  </si>
  <si>
    <t>Decile: A decile is any of the nine values that divide the  data into ten equal parts, so that each part represents 1/10 of the sample or population.</t>
  </si>
  <si>
    <t>1) Calculate 1/10th of Sales</t>
  </si>
  <si>
    <t>2) For each organisation, calculate sum of sales of organisations which have sales greater than or equal to selected organisation</t>
  </si>
  <si>
    <t>3) Divide 2)/1) for each organisation</t>
  </si>
  <si>
    <t>4)To calculate final decile, floor above value and subtract it from 10</t>
  </si>
  <si>
    <t>Organization</t>
  </si>
  <si>
    <t>SALES_1</t>
  </si>
  <si>
    <t>DECILE</t>
  </si>
  <si>
    <t>ORG_1</t>
  </si>
  <si>
    <t>ORG_2</t>
  </si>
  <si>
    <t>ORG_3</t>
  </si>
  <si>
    <t>ORG_4</t>
  </si>
  <si>
    <t>ORG_5</t>
  </si>
  <si>
    <t>ORG_6</t>
  </si>
  <si>
    <t>ORG_7</t>
  </si>
  <si>
    <t>ORG_8</t>
  </si>
  <si>
    <t>ORG_9</t>
  </si>
  <si>
    <t>ORG_10</t>
  </si>
  <si>
    <t>ORG_11</t>
  </si>
  <si>
    <t>ORG_12</t>
  </si>
  <si>
    <t>ORG_13</t>
  </si>
  <si>
    <t>ORG_14</t>
  </si>
  <si>
    <t>ORG_15</t>
  </si>
  <si>
    <t>ORG_16</t>
  </si>
  <si>
    <t>ORG_17</t>
  </si>
  <si>
    <t>ORG_18</t>
  </si>
  <si>
    <t>ORG_19</t>
  </si>
  <si>
    <t>ORG_20</t>
  </si>
  <si>
    <t>ORG_21</t>
  </si>
  <si>
    <t>ORG_22</t>
  </si>
  <si>
    <t>ORG_23</t>
  </si>
  <si>
    <t>ORG_24</t>
  </si>
  <si>
    <t>ORG_25</t>
  </si>
  <si>
    <t>ORG_26</t>
  </si>
  <si>
    <t>ORG_27</t>
  </si>
  <si>
    <t>ORG_28</t>
  </si>
  <si>
    <t>ORG_29</t>
  </si>
  <si>
    <t>ORG_30</t>
  </si>
  <si>
    <t>ORG_31</t>
  </si>
  <si>
    <t>ORG_32</t>
  </si>
  <si>
    <t>ORG_33</t>
  </si>
  <si>
    <t>ORG_34</t>
  </si>
  <si>
    <t>ORG_35</t>
  </si>
  <si>
    <t>ORG_36</t>
  </si>
  <si>
    <t>ORG_37</t>
  </si>
  <si>
    <t>ORG_38</t>
  </si>
  <si>
    <t>ORG_39</t>
  </si>
  <si>
    <t>ORG_40</t>
  </si>
  <si>
    <t>ORG_41</t>
  </si>
  <si>
    <t>ORG_42</t>
  </si>
  <si>
    <t>ORG_43</t>
  </si>
  <si>
    <t>ORG_44</t>
  </si>
  <si>
    <t>ORG_45</t>
  </si>
  <si>
    <t>ORG_46</t>
  </si>
  <si>
    <t>ORG_47</t>
  </si>
  <si>
    <t>ORG_48</t>
  </si>
  <si>
    <t>ORG_49</t>
  </si>
  <si>
    <t>ORG_50</t>
  </si>
  <si>
    <t>ORG_51</t>
  </si>
  <si>
    <t>ORG_52</t>
  </si>
  <si>
    <t>ORG_53</t>
  </si>
  <si>
    <t>ORG_54</t>
  </si>
  <si>
    <t>ORG_55</t>
  </si>
  <si>
    <t>ORG_56</t>
  </si>
  <si>
    <t>ORG_57</t>
  </si>
  <si>
    <t>ORG_58</t>
  </si>
  <si>
    <t>ORG_59</t>
  </si>
  <si>
    <t>ORG_60</t>
  </si>
  <si>
    <t>ORG_61</t>
  </si>
  <si>
    <t>ORG_62</t>
  </si>
  <si>
    <t>ORG_63</t>
  </si>
  <si>
    <t>ORG_64</t>
  </si>
  <si>
    <t>ORG_65</t>
  </si>
  <si>
    <t>ORG_66</t>
  </si>
  <si>
    <t>ORG_67</t>
  </si>
  <si>
    <t>ORG_68</t>
  </si>
  <si>
    <t>ORG_69</t>
  </si>
  <si>
    <t>ORG_70</t>
  </si>
  <si>
    <t>ORG_71</t>
  </si>
  <si>
    <t>ORG_72</t>
  </si>
  <si>
    <t>ORG_73</t>
  </si>
  <si>
    <t>ORG_74</t>
  </si>
  <si>
    <t>ORG_75</t>
  </si>
  <si>
    <t>ORG_76</t>
  </si>
  <si>
    <t>ORG_77</t>
  </si>
  <si>
    <t>ORG_78</t>
  </si>
  <si>
    <t>ORG_79</t>
  </si>
  <si>
    <t>ORG_80</t>
  </si>
  <si>
    <t>ORG_81</t>
  </si>
  <si>
    <t>ORG_82</t>
  </si>
  <si>
    <t>ORG_83</t>
  </si>
  <si>
    <t>ORG_84</t>
  </si>
  <si>
    <t>ORG_85</t>
  </si>
  <si>
    <t>ORG_86</t>
  </si>
  <si>
    <t>ORG_87</t>
  </si>
  <si>
    <t>ORG_88</t>
  </si>
  <si>
    <t>ORG_89</t>
  </si>
  <si>
    <t>ORG_90</t>
  </si>
  <si>
    <t>ORG_91</t>
  </si>
  <si>
    <t>ORG_92</t>
  </si>
  <si>
    <t>ORG_93</t>
  </si>
  <si>
    <t>ORG_94</t>
  </si>
  <si>
    <t>ORG_95</t>
  </si>
  <si>
    <t>ORG_96</t>
  </si>
  <si>
    <t>ORG_97</t>
  </si>
  <si>
    <t>ORG_98</t>
  </si>
  <si>
    <t>ORG_99</t>
  </si>
  <si>
    <t>ORG_100</t>
  </si>
  <si>
    <t>ORG_101</t>
  </si>
  <si>
    <t>ORG_102</t>
  </si>
  <si>
    <t>ORG_103</t>
  </si>
  <si>
    <t>ORG_104</t>
  </si>
  <si>
    <t>ORG_105</t>
  </si>
  <si>
    <t>ORG_106</t>
  </si>
  <si>
    <t>ORG_107</t>
  </si>
  <si>
    <t>ORG_108</t>
  </si>
  <si>
    <t>ORG_109</t>
  </si>
  <si>
    <t>ORG_110</t>
  </si>
  <si>
    <t>ORG_111</t>
  </si>
  <si>
    <t>ORG_112</t>
  </si>
  <si>
    <t>ORG_113</t>
  </si>
  <si>
    <t>ORG_114</t>
  </si>
  <si>
    <t>ORG_115</t>
  </si>
  <si>
    <t>ORG_116</t>
  </si>
  <si>
    <t>ORG_117</t>
  </si>
  <si>
    <t>ORG_118</t>
  </si>
  <si>
    <t>ORG_119</t>
  </si>
  <si>
    <t>ORG_120</t>
  </si>
  <si>
    <t>ORG_121</t>
  </si>
  <si>
    <t>ORG_122</t>
  </si>
  <si>
    <t>ORG_123</t>
  </si>
  <si>
    <t>ORG_124</t>
  </si>
  <si>
    <t>ORG_125</t>
  </si>
  <si>
    <t>ORG_126</t>
  </si>
  <si>
    <t>ORG_127</t>
  </si>
  <si>
    <t>ORG_128</t>
  </si>
  <si>
    <t>ORG_129</t>
  </si>
  <si>
    <t>ORG_130</t>
  </si>
  <si>
    <t>ORG_131</t>
  </si>
  <si>
    <t>ORG_132</t>
  </si>
  <si>
    <t>ORG_133</t>
  </si>
  <si>
    <t>ORG_134</t>
  </si>
  <si>
    <t>ORG_135</t>
  </si>
  <si>
    <t>ORG_136</t>
  </si>
  <si>
    <t>ORG_137</t>
  </si>
  <si>
    <t>ORG_138</t>
  </si>
  <si>
    <t>ORG_139</t>
  </si>
  <si>
    <t>ORG_140</t>
  </si>
  <si>
    <t>ORG_141</t>
  </si>
  <si>
    <t>ORG_142</t>
  </si>
  <si>
    <t>ORG_143</t>
  </si>
  <si>
    <t>ORG_144</t>
  </si>
  <si>
    <t>ORG_145</t>
  </si>
  <si>
    <t>ORG_146</t>
  </si>
  <si>
    <t>ORG_147</t>
  </si>
  <si>
    <t>ORG_148</t>
  </si>
  <si>
    <t>&gt;2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</si>
</sst>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409]mmm\-yy;@"/>
    <numFmt numFmtId="165" formatCode="[$-409]mm/dd/yyyy"/>
    <numFmt numFmtId="166" formatCode="_(* #,##0_);_(* \(#,##0\);_(* &quot;-&quot;??_);_(@_)"/>
    <numFmt numFmtId="167" formatCode="[$-409]ddmmmyyyy"/>
  </numFmts>
  <fonts count="45" x14ac:knownFonts="1">
    <font>
      <sz val="11"/>
      <color theme="1"/>
      <name val="Calibri"/>
      <family val="2"/>
      <scheme val="minor"/>
    </font>
    <font>
      <b/>
      <sz val="11"/>
      <color theme="1"/>
      <name val="Calibri"/>
      <family val="2"/>
      <scheme val="minor"/>
    </font>
    <font>
      <sz val="11"/>
      <name val="Calibri"/>
      <family val="2"/>
    </font>
    <font>
      <b/>
      <sz val="11"/>
      <name val="Calibri"/>
      <family val="2"/>
    </font>
    <font>
      <b/>
      <sz val="11"/>
      <color theme="0"/>
      <name val="Calibri"/>
      <family val="2"/>
      <scheme val="minor"/>
    </font>
    <font>
      <u/>
      <sz val="11"/>
      <color theme="1"/>
      <name val="Calibri"/>
      <family val="2"/>
      <scheme val="minor"/>
    </font>
    <font>
      <b/>
      <u/>
      <sz val="17.600000000000001"/>
      <color theme="2" tint="-0.749992370372631"/>
      <name val="Calibri"/>
      <family val="2"/>
      <scheme val="minor"/>
    </font>
    <font>
      <u/>
      <sz val="11"/>
      <color theme="10"/>
      <name val="Calibri"/>
      <family val="2"/>
      <scheme val="minor"/>
    </font>
    <font>
      <b/>
      <sz val="10.3"/>
      <color rgb="FF000000"/>
      <name val="Calibri"/>
      <family val="2"/>
      <scheme val="minor"/>
    </font>
    <font>
      <sz val="10.3"/>
      <color rgb="FF000000"/>
      <name val="Calibri"/>
      <family val="2"/>
      <scheme val="minor"/>
    </font>
    <font>
      <b/>
      <i/>
      <sz val="11"/>
      <color theme="8" tint="-0.249977111117893"/>
      <name val="Calibri"/>
      <family val="2"/>
      <scheme val="minor"/>
    </font>
    <font>
      <i/>
      <sz val="10.3"/>
      <color rgb="FF000000"/>
      <name val="Calibri"/>
      <family val="2"/>
      <scheme val="minor"/>
    </font>
    <font>
      <u/>
      <sz val="10.3"/>
      <color rgb="FF000000"/>
      <name val="Calibri"/>
      <family val="2"/>
      <scheme val="minor"/>
    </font>
    <font>
      <sz val="11"/>
      <color theme="1"/>
      <name val="Calibri"/>
      <family val="2"/>
      <scheme val="minor"/>
    </font>
    <font>
      <b/>
      <sz val="18"/>
      <name val="Calibri"/>
      <family val="2"/>
    </font>
    <font>
      <b/>
      <i/>
      <sz val="14"/>
      <name val="Calibri"/>
      <family val="2"/>
    </font>
    <font>
      <b/>
      <sz val="10"/>
      <name val="Calibri"/>
      <family val="2"/>
      <scheme val="minor"/>
    </font>
    <font>
      <sz val="10"/>
      <name val="Calibri"/>
      <family val="2"/>
      <scheme val="minor"/>
    </font>
    <font>
      <sz val="11"/>
      <name val="Calibri"/>
      <family val="2"/>
      <scheme val="minor"/>
    </font>
    <font>
      <b/>
      <i/>
      <sz val="11"/>
      <color theme="1"/>
      <name val="Calibri"/>
      <family val="2"/>
      <scheme val="minor"/>
    </font>
    <font>
      <i/>
      <sz val="11"/>
      <name val="Calibri"/>
      <family val="2"/>
    </font>
    <font>
      <b/>
      <sz val="11"/>
      <name val="Calibri"/>
      <family val="2"/>
      <scheme val="minor"/>
    </font>
    <font>
      <b/>
      <sz val="14"/>
      <color rgb="FF353535"/>
      <name val="Calibri"/>
      <family val="2"/>
      <scheme val="minor"/>
    </font>
    <font>
      <b/>
      <sz val="11"/>
      <color theme="0"/>
      <name val="Calibri"/>
      <family val="2"/>
    </font>
    <font>
      <i/>
      <sz val="11"/>
      <name val="Calibri"/>
      <family val="2"/>
      <scheme val="minor"/>
    </font>
    <font>
      <b/>
      <i/>
      <sz val="11"/>
      <name val="Calibri"/>
      <family val="2"/>
      <scheme val="minor"/>
    </font>
    <font>
      <sz val="11"/>
      <color theme="1"/>
      <name val="Calibri"/>
      <family val="2"/>
    </font>
    <font>
      <b/>
      <i/>
      <sz val="11"/>
      <name val="Calibri"/>
      <family val="2"/>
    </font>
    <font>
      <b/>
      <i/>
      <u/>
      <sz val="12"/>
      <color theme="10"/>
      <name val="Calibri"/>
      <family val="2"/>
      <scheme val="minor"/>
    </font>
    <font>
      <b/>
      <i/>
      <u/>
      <sz val="12"/>
      <color theme="8" tint="-0.249977111117893"/>
      <name val="Calibri"/>
      <family val="2"/>
      <scheme val="minor"/>
    </font>
    <font>
      <sz val="9"/>
      <color indexed="81"/>
      <name val="Tahoma"/>
      <family val="2"/>
    </font>
    <font>
      <b/>
      <sz val="9"/>
      <color indexed="81"/>
      <name val="Tahoma"/>
      <family val="2"/>
    </font>
    <font>
      <sz val="11"/>
      <color theme="0"/>
      <name val="Calibri"/>
      <family val="2"/>
      <scheme val="minor"/>
    </font>
    <font>
      <i/>
      <sz val="11"/>
      <color theme="0"/>
      <name val="Calibri"/>
      <family val="2"/>
      <scheme val="minor"/>
    </font>
    <font>
      <b/>
      <sz val="11"/>
      <color theme="1"/>
      <name val="Calibri"/>
      <family val="2"/>
    </font>
    <font>
      <b/>
      <sz val="12"/>
      <color theme="1"/>
      <name val="Calibri"/>
      <family val="2"/>
    </font>
    <font>
      <b/>
      <sz val="16"/>
      <color rgb="FF000000"/>
      <name val="Calibri"/>
      <family val="2"/>
      <scheme val="minor"/>
    </font>
    <font>
      <b/>
      <sz val="11"/>
      <color theme="2" tint="-9.9978637043366805E-2"/>
      <name val="Calibri"/>
      <family val="2"/>
      <scheme val="minor"/>
    </font>
    <font>
      <sz val="11"/>
      <color theme="2" tint="-9.9978637043366805E-2"/>
      <name val="Calibri"/>
      <family val="2"/>
      <scheme val="minor"/>
    </font>
    <font>
      <b/>
      <sz val="12"/>
      <color theme="1"/>
      <name val="Calibri"/>
      <family val="2"/>
      <scheme val="minor"/>
    </font>
    <font>
      <sz val="10"/>
      <name val="MS Sans Serif"/>
      <family val="2"/>
    </font>
    <font>
      <b/>
      <sz val="10"/>
      <color theme="2" tint="-9.9978637043366805E-2"/>
      <name val="MS Sans Serif"/>
    </font>
    <font>
      <b/>
      <sz val="10"/>
      <name val="MS Sans Serif"/>
    </font>
    <font>
      <i/>
      <sz val="11"/>
      <color theme="1"/>
      <name val="Calibri"/>
      <family val="2"/>
      <scheme val="minor"/>
    </font>
    <font>
      <b/>
      <sz val="10"/>
      <color theme="0"/>
      <name val="MS Sans Serif"/>
    </font>
  </fonts>
  <fills count="16">
    <fill>
      <patternFill patternType="none"/>
    </fill>
    <fill>
      <patternFill patternType="gray125"/>
    </fill>
    <fill>
      <patternFill patternType="solid">
        <fgColor theme="8" tint="-0.249977111117893"/>
        <bgColor indexed="64"/>
      </patternFill>
    </fill>
    <fill>
      <patternFill patternType="solid">
        <fgColor theme="2" tint="-9.9978637043366805E-2"/>
        <bgColor indexed="64"/>
      </patternFill>
    </fill>
    <fill>
      <patternFill patternType="solid">
        <fgColor theme="8" tint="-0.249977111117893"/>
        <bgColor theme="4" tint="0.79998168889431442"/>
      </patternFill>
    </fill>
    <fill>
      <patternFill patternType="solid">
        <fgColor theme="0"/>
        <bgColor indexed="64"/>
      </patternFill>
    </fill>
    <fill>
      <patternFill patternType="solid">
        <fgColor theme="4" tint="-0.499984740745262"/>
        <bgColor indexed="64"/>
      </patternFill>
    </fill>
    <fill>
      <patternFill patternType="solid">
        <fgColor theme="5" tint="-0.249977111117893"/>
        <bgColor theme="4" tint="0.79998168889431442"/>
      </patternFill>
    </fill>
    <fill>
      <patternFill patternType="solid">
        <fgColor theme="4" tint="0.59999389629810485"/>
        <bgColor theme="4" tint="0.79998168889431442"/>
      </patternFill>
    </fill>
    <fill>
      <patternFill patternType="solid">
        <fgColor theme="9"/>
        <bgColor theme="4" tint="0.79998168889431442"/>
      </patternFill>
    </fill>
    <fill>
      <patternFill patternType="solid">
        <fgColor theme="9" tint="0.79998168889431442"/>
        <bgColor theme="4" tint="0.79998168889431442"/>
      </patternFill>
    </fill>
    <fill>
      <patternFill patternType="solid">
        <fgColor theme="7" tint="0.39997558519241921"/>
        <bgColor indexed="64"/>
      </patternFill>
    </fill>
    <fill>
      <patternFill patternType="solid">
        <fgColor theme="5"/>
        <bgColor indexed="64"/>
      </patternFill>
    </fill>
    <fill>
      <patternFill patternType="solid">
        <fgColor theme="2"/>
        <bgColor indexed="64"/>
      </patternFill>
    </fill>
    <fill>
      <patternFill patternType="solid">
        <fgColor theme="5" tint="0.39997558519241921"/>
        <bgColor indexed="64"/>
      </patternFill>
    </fill>
    <fill>
      <patternFill patternType="solid">
        <fgColor theme="0" tint="-0.14999847407452621"/>
        <bgColor indexed="64"/>
      </patternFill>
    </fill>
  </fills>
  <borders count="51">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mediumDashed">
        <color auto="1"/>
      </right>
      <top/>
      <bottom/>
      <diagonal/>
    </border>
    <border>
      <left style="thin">
        <color indexed="64"/>
      </left>
      <right style="hair">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style="hair">
        <color indexed="64"/>
      </left>
      <right style="thin">
        <color indexed="64"/>
      </right>
      <top style="hair">
        <color indexed="64"/>
      </top>
      <bottom/>
      <diagonal/>
    </border>
    <border>
      <left style="hair">
        <color indexed="64"/>
      </left>
      <right style="thin">
        <color indexed="64"/>
      </right>
      <top/>
      <bottom style="hair">
        <color indexed="64"/>
      </bottom>
      <diagonal/>
    </border>
    <border>
      <left style="hair">
        <color indexed="64"/>
      </left>
      <right style="hair">
        <color indexed="64"/>
      </right>
      <top/>
      <bottom style="hair">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Dashed">
        <color auto="1"/>
      </left>
      <right/>
      <top/>
      <bottom/>
      <diagonal/>
    </border>
    <border>
      <left/>
      <right style="dashDot">
        <color indexed="64"/>
      </right>
      <top/>
      <bottom/>
      <diagonal/>
    </border>
  </borders>
  <cellStyleXfs count="8">
    <xf numFmtId="0" fontId="0" fillId="0" borderId="0"/>
    <xf numFmtId="0" fontId="2" fillId="0" borderId="0"/>
    <xf numFmtId="0" fontId="7" fillId="0" borderId="0" applyNumberFormat="0" applyFill="0" applyBorder="0" applyAlignment="0" applyProtection="0"/>
    <xf numFmtId="9" fontId="13" fillId="0" borderId="0" applyFont="0" applyFill="0" applyBorder="0" applyAlignment="0" applyProtection="0"/>
    <xf numFmtId="0" fontId="2" fillId="0" borderId="0"/>
    <xf numFmtId="43" fontId="13" fillId="0" borderId="0" applyFont="0" applyFill="0" applyBorder="0" applyAlignment="0" applyProtection="0"/>
    <xf numFmtId="0" fontId="40" fillId="0" borderId="0"/>
    <xf numFmtId="0" fontId="40" fillId="0" borderId="0"/>
  </cellStyleXfs>
  <cellXfs count="282">
    <xf numFmtId="0" fontId="0" fillId="0" borderId="0" xfId="0"/>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2" fillId="0" borderId="5" xfId="1" applyBorder="1" applyAlignment="1">
      <alignment horizontal="center"/>
    </xf>
    <xf numFmtId="0" fontId="2" fillId="0" borderId="5" xfId="1" applyNumberFormat="1" applyBorder="1" applyAlignment="1">
      <alignment horizontal="center"/>
    </xf>
    <xf numFmtId="0" fontId="1" fillId="0" borderId="0" xfId="0" applyFont="1"/>
    <xf numFmtId="0" fontId="4" fillId="2" borderId="1" xfId="0" applyFont="1" applyFill="1" applyBorder="1"/>
    <xf numFmtId="0" fontId="4" fillId="2" borderId="2" xfId="0" applyFont="1" applyFill="1" applyBorder="1"/>
    <xf numFmtId="0" fontId="4" fillId="2" borderId="3" xfId="0" applyFont="1" applyFill="1" applyBorder="1"/>
    <xf numFmtId="0" fontId="5" fillId="0" borderId="0" xfId="0" applyFont="1"/>
    <xf numFmtId="0" fontId="0" fillId="0" borderId="0" xfId="0" applyBorder="1"/>
    <xf numFmtId="0" fontId="6" fillId="0" borderId="0" xfId="0" applyFont="1" applyBorder="1" applyAlignment="1">
      <alignment horizontal="left" vertical="center"/>
    </xf>
    <xf numFmtId="0" fontId="7" fillId="0" borderId="0" xfId="2" applyFill="1" applyAlignment="1">
      <alignment horizontal="left" vertical="top"/>
    </xf>
    <xf numFmtId="0" fontId="9" fillId="0" borderId="0" xfId="0" applyFont="1" applyFill="1" applyAlignment="1">
      <alignment horizontal="left" vertical="top"/>
    </xf>
    <xf numFmtId="0" fontId="0" fillId="0" borderId="0" xfId="0" applyFill="1"/>
    <xf numFmtId="0" fontId="10" fillId="0" borderId="0" xfId="0" applyFont="1" applyFill="1"/>
    <xf numFmtId="0" fontId="0" fillId="0" borderId="0" xfId="0" applyFill="1" applyAlignment="1"/>
    <xf numFmtId="0" fontId="0" fillId="0" borderId="0" xfId="0" applyAlignment="1"/>
    <xf numFmtId="0" fontId="10" fillId="0" borderId="0" xfId="0" applyFont="1" applyFill="1" applyAlignment="1">
      <alignment horizontal="left" vertical="center"/>
    </xf>
    <xf numFmtId="0" fontId="9" fillId="0" borderId="0" xfId="0" applyFont="1" applyFill="1" applyAlignment="1">
      <alignment vertical="top" wrapText="1"/>
    </xf>
    <xf numFmtId="0" fontId="0" fillId="0" borderId="5" xfId="0" applyBorder="1" applyAlignment="1">
      <alignment horizontal="center" vertical="center"/>
    </xf>
    <xf numFmtId="0" fontId="4" fillId="2" borderId="5" xfId="0" applyFont="1" applyFill="1" applyBorder="1" applyAlignment="1">
      <alignment horizontal="center" vertical="center"/>
    </xf>
    <xf numFmtId="0" fontId="0" fillId="0" borderId="5" xfId="0" applyNumberFormat="1" applyBorder="1" applyAlignment="1">
      <alignment horizontal="center" vertical="center"/>
    </xf>
    <xf numFmtId="17" fontId="4" fillId="2" borderId="5" xfId="0" applyNumberFormat="1" applyFont="1" applyFill="1" applyBorder="1" applyAlignment="1">
      <alignment horizontal="center" vertical="center"/>
    </xf>
    <xf numFmtId="1" fontId="2" fillId="0" borderId="5" xfId="1" applyNumberFormat="1" applyBorder="1" applyAlignment="1">
      <alignment horizontal="center"/>
    </xf>
    <xf numFmtId="9" fontId="2" fillId="0" borderId="5" xfId="3" applyFont="1" applyBorder="1" applyAlignment="1">
      <alignment horizontal="center"/>
    </xf>
    <xf numFmtId="0" fontId="2" fillId="0" borderId="0" xfId="4" applyFont="1"/>
    <xf numFmtId="0" fontId="2" fillId="0" borderId="0" xfId="4"/>
    <xf numFmtId="0" fontId="17" fillId="0" borderId="0" xfId="4" applyFont="1" applyAlignment="1">
      <alignment vertical="center"/>
    </xf>
    <xf numFmtId="0" fontId="0" fillId="0" borderId="0" xfId="0" applyAlignment="1">
      <alignment horizontal="center"/>
    </xf>
    <xf numFmtId="0" fontId="2" fillId="0" borderId="4" xfId="1" applyFont="1" applyBorder="1" applyAlignment="1">
      <alignment horizontal="center"/>
    </xf>
    <xf numFmtId="0" fontId="19" fillId="0" borderId="0" xfId="0" applyFont="1" applyFill="1" applyBorder="1" applyAlignment="1">
      <alignment horizontal="left"/>
    </xf>
    <xf numFmtId="0" fontId="1" fillId="0" borderId="5" xfId="0" applyFont="1" applyBorder="1" applyAlignment="1">
      <alignment horizontal="center" vertical="center"/>
    </xf>
    <xf numFmtId="9" fontId="0" fillId="0" borderId="5" xfId="3" applyFont="1" applyBorder="1" applyAlignment="1">
      <alignment horizontal="center" vertical="center"/>
    </xf>
    <xf numFmtId="0" fontId="22" fillId="0" borderId="0" xfId="0" applyFont="1"/>
    <xf numFmtId="0" fontId="0" fillId="0" borderId="21" xfId="0" applyBorder="1" applyAlignment="1">
      <alignment horizontal="center"/>
    </xf>
    <xf numFmtId="0" fontId="0" fillId="0" borderId="24" xfId="0" applyBorder="1" applyAlignment="1">
      <alignment horizontal="center"/>
    </xf>
    <xf numFmtId="0" fontId="0" fillId="0" borderId="18" xfId="0" applyBorder="1" applyAlignment="1">
      <alignment horizontal="center" vertical="center"/>
    </xf>
    <xf numFmtId="0" fontId="0" fillId="0" borderId="21" xfId="0" applyBorder="1" applyAlignment="1">
      <alignment horizontal="center" vertical="center"/>
    </xf>
    <xf numFmtId="0" fontId="0" fillId="0" borderId="24" xfId="0" applyBorder="1" applyAlignment="1">
      <alignment horizontal="center" vertical="center"/>
    </xf>
    <xf numFmtId="0" fontId="20" fillId="0" borderId="0" xfId="4" applyFont="1" applyAlignment="1">
      <alignment vertical="center"/>
    </xf>
    <xf numFmtId="0" fontId="18" fillId="0" borderId="0" xfId="0" applyFont="1" applyFill="1"/>
    <xf numFmtId="0" fontId="2" fillId="0" borderId="0" xfId="4" applyFont="1" applyBorder="1"/>
    <xf numFmtId="0" fontId="2" fillId="0" borderId="0" xfId="4" applyBorder="1"/>
    <xf numFmtId="0" fontId="3" fillId="0" borderId="0" xfId="4" applyFont="1" applyBorder="1" applyAlignment="1"/>
    <xf numFmtId="0" fontId="3" fillId="0" borderId="0" xfId="4" applyFont="1" applyBorder="1"/>
    <xf numFmtId="0" fontId="15" fillId="0" borderId="0" xfId="4" applyFont="1" applyBorder="1"/>
    <xf numFmtId="0" fontId="16" fillId="0" borderId="0" xfId="4" applyFont="1" applyBorder="1" applyAlignment="1">
      <alignment vertical="center"/>
    </xf>
    <xf numFmtId="0" fontId="2" fillId="0" borderId="0" xfId="4" applyFont="1" applyBorder="1" applyAlignment="1">
      <alignment vertical="center"/>
    </xf>
    <xf numFmtId="0" fontId="2" fillId="0" borderId="0" xfId="4" applyFont="1" applyBorder="1" applyAlignment="1">
      <alignment horizontal="left" vertical="center"/>
    </xf>
    <xf numFmtId="0" fontId="17" fillId="0" borderId="0" xfId="4" applyFont="1" applyBorder="1" applyAlignment="1">
      <alignment vertical="center"/>
    </xf>
    <xf numFmtId="0" fontId="2" fillId="0" borderId="0" xfId="4" applyFont="1" applyBorder="1" applyAlignment="1">
      <alignment vertical="center" wrapText="1"/>
    </xf>
    <xf numFmtId="14" fontId="0" fillId="0" borderId="21" xfId="0" applyNumberFormat="1" applyBorder="1" applyAlignment="1">
      <alignment horizontal="center" vertical="center"/>
    </xf>
    <xf numFmtId="14" fontId="0" fillId="0" borderId="24" xfId="0" applyNumberFormat="1" applyBorder="1" applyAlignment="1">
      <alignment horizontal="center" vertical="center"/>
    </xf>
    <xf numFmtId="165" fontId="0" fillId="0" borderId="5" xfId="0" applyNumberFormat="1" applyBorder="1" applyAlignment="1">
      <alignment horizontal="center" vertical="center"/>
    </xf>
    <xf numFmtId="0" fontId="8" fillId="3" borderId="0" xfId="0" applyFont="1" applyFill="1" applyAlignment="1">
      <alignment horizontal="left" vertical="center"/>
    </xf>
    <xf numFmtId="0" fontId="21" fillId="0" borderId="0" xfId="0" applyFont="1" applyBorder="1" applyAlignment="1">
      <alignment horizontal="left" vertical="center"/>
    </xf>
    <xf numFmtId="0" fontId="18" fillId="0" borderId="0" xfId="0" applyFont="1" applyBorder="1" applyAlignment="1">
      <alignment horizontal="left" vertical="center"/>
    </xf>
    <xf numFmtId="0" fontId="19" fillId="0" borderId="0" xfId="0" applyFont="1" applyBorder="1"/>
    <xf numFmtId="0" fontId="23" fillId="4" borderId="5" xfId="0" applyFont="1" applyFill="1" applyBorder="1" applyAlignment="1">
      <alignment horizontal="center" vertical="center"/>
    </xf>
    <xf numFmtId="14" fontId="23" fillId="4" borderId="5" xfId="0" applyNumberFormat="1" applyFont="1" applyFill="1" applyBorder="1" applyAlignment="1">
      <alignment horizontal="center" vertical="center" wrapText="1"/>
    </xf>
    <xf numFmtId="0" fontId="18" fillId="0" borderId="0" xfId="0" applyFont="1" applyBorder="1"/>
    <xf numFmtId="0" fontId="24" fillId="0" borderId="0" xfId="0" applyFont="1" applyBorder="1"/>
    <xf numFmtId="0" fontId="26" fillId="0" borderId="5" xfId="0" applyFont="1" applyBorder="1" applyAlignment="1">
      <alignment horizontal="center" vertical="center"/>
    </xf>
    <xf numFmtId="0" fontId="0" fillId="0" borderId="5" xfId="0" applyFont="1" applyBorder="1" applyAlignment="1">
      <alignment horizontal="center" vertical="center"/>
    </xf>
    <xf numFmtId="3" fontId="0" fillId="0" borderId="5" xfId="0" applyNumberFormat="1" applyFont="1" applyBorder="1" applyAlignment="1">
      <alignment horizontal="center" vertical="center"/>
    </xf>
    <xf numFmtId="0" fontId="0" fillId="0" borderId="1" xfId="0" applyFont="1" applyBorder="1" applyAlignment="1">
      <alignment horizontal="center" vertical="center"/>
    </xf>
    <xf numFmtId="0" fontId="26" fillId="0" borderId="3" xfId="0" applyFont="1" applyBorder="1" applyAlignment="1">
      <alignment horizontal="center" vertical="center"/>
    </xf>
    <xf numFmtId="0" fontId="0" fillId="0" borderId="4" xfId="0" applyFont="1" applyBorder="1" applyAlignment="1">
      <alignment horizontal="center" vertical="center"/>
    </xf>
    <xf numFmtId="0" fontId="26" fillId="0" borderId="6" xfId="0" applyFont="1" applyBorder="1" applyAlignment="1">
      <alignment horizontal="center" vertical="center"/>
    </xf>
    <xf numFmtId="0" fontId="0" fillId="0" borderId="7" xfId="0" applyFont="1" applyBorder="1" applyAlignment="1">
      <alignment horizontal="center" vertical="center"/>
    </xf>
    <xf numFmtId="0" fontId="26" fillId="0" borderId="9" xfId="0" applyFont="1" applyBorder="1" applyAlignment="1">
      <alignment horizontal="center" vertical="center"/>
    </xf>
    <xf numFmtId="0" fontId="4" fillId="0" borderId="0" xfId="0" applyFont="1"/>
    <xf numFmtId="0" fontId="0" fillId="0" borderId="0" xfId="0" applyFont="1"/>
    <xf numFmtId="0" fontId="23" fillId="4" borderId="13" xfId="0" applyFont="1" applyFill="1" applyBorder="1" applyAlignment="1">
      <alignment horizontal="center" vertical="center"/>
    </xf>
    <xf numFmtId="0" fontId="23" fillId="4" borderId="14" xfId="0" applyFont="1" applyFill="1" applyBorder="1" applyAlignment="1">
      <alignment horizontal="center" vertical="center"/>
    </xf>
    <xf numFmtId="0" fontId="23" fillId="4" borderId="15" xfId="0" applyFont="1" applyFill="1" applyBorder="1" applyAlignment="1">
      <alignment horizontal="center" vertical="center"/>
    </xf>
    <xf numFmtId="0" fontId="23" fillId="4" borderId="16" xfId="0" applyFont="1" applyFill="1" applyBorder="1" applyAlignment="1">
      <alignment horizontal="center" vertical="center"/>
    </xf>
    <xf numFmtId="9" fontId="0" fillId="0" borderId="1" xfId="3" applyFont="1" applyBorder="1" applyAlignment="1">
      <alignment horizontal="center" vertical="center"/>
    </xf>
    <xf numFmtId="9" fontId="0" fillId="0" borderId="2" xfId="3" applyFont="1" applyBorder="1" applyAlignment="1">
      <alignment horizontal="center" vertical="center"/>
    </xf>
    <xf numFmtId="9" fontId="0" fillId="0" borderId="3" xfId="3" applyFont="1" applyBorder="1" applyAlignment="1">
      <alignment horizontal="center" vertical="center"/>
    </xf>
    <xf numFmtId="9" fontId="0" fillId="0" borderId="4" xfId="3" applyFont="1" applyBorder="1" applyAlignment="1">
      <alignment horizontal="center" vertical="center"/>
    </xf>
    <xf numFmtId="9" fontId="0" fillId="0" borderId="6" xfId="3" applyFont="1" applyBorder="1" applyAlignment="1">
      <alignment horizontal="center" vertical="center"/>
    </xf>
    <xf numFmtId="9" fontId="0" fillId="0" borderId="7" xfId="3" applyFont="1" applyBorder="1" applyAlignment="1">
      <alignment horizontal="center" vertical="center"/>
    </xf>
    <xf numFmtId="9" fontId="0" fillId="0" borderId="8" xfId="3" applyFont="1" applyBorder="1" applyAlignment="1">
      <alignment horizontal="center" vertical="center"/>
    </xf>
    <xf numFmtId="9" fontId="0" fillId="0" borderId="9" xfId="3" applyFont="1" applyBorder="1" applyAlignment="1">
      <alignment horizontal="center" vertical="center"/>
    </xf>
    <xf numFmtId="0" fontId="28" fillId="0" borderId="0" xfId="2" applyFont="1" applyAlignment="1">
      <alignment horizontal="left"/>
    </xf>
    <xf numFmtId="3" fontId="0" fillId="0" borderId="0" xfId="0" applyNumberFormat="1" applyFont="1" applyBorder="1" applyAlignment="1">
      <alignment horizontal="center" vertical="center"/>
    </xf>
    <xf numFmtId="0" fontId="28" fillId="0" borderId="0" xfId="2" applyFont="1"/>
    <xf numFmtId="0" fontId="29" fillId="0" borderId="0" xfId="2" applyFont="1"/>
    <xf numFmtId="0" fontId="0" fillId="0" borderId="26" xfId="0" applyBorder="1"/>
    <xf numFmtId="0" fontId="0" fillId="0" borderId="26" xfId="0" applyFont="1" applyBorder="1"/>
    <xf numFmtId="0" fontId="0" fillId="0" borderId="0" xfId="0" applyFont="1" applyBorder="1"/>
    <xf numFmtId="0" fontId="28" fillId="0" borderId="0" xfId="2" applyFont="1" applyAlignment="1">
      <alignment horizontal="center" vertical="center"/>
    </xf>
    <xf numFmtId="0" fontId="3" fillId="0" borderId="5" xfId="1" applyNumberFormat="1" applyFont="1" applyBorder="1" applyAlignment="1">
      <alignment horizontal="center"/>
    </xf>
    <xf numFmtId="0" fontId="18" fillId="0" borderId="0" xfId="0" applyFont="1" applyFill="1" applyAlignment="1"/>
    <xf numFmtId="0" fontId="10" fillId="0" borderId="17" xfId="0" applyFont="1" applyFill="1" applyBorder="1"/>
    <xf numFmtId="0" fontId="0" fillId="0" borderId="18" xfId="0" applyBorder="1"/>
    <xf numFmtId="0" fontId="10" fillId="0" borderId="20" xfId="0" applyFont="1" applyFill="1" applyBorder="1" applyAlignment="1">
      <alignment vertical="center"/>
    </xf>
    <xf numFmtId="0" fontId="0" fillId="0" borderId="21" xfId="0" applyBorder="1"/>
    <xf numFmtId="0" fontId="10" fillId="0" borderId="20" xfId="0" applyFont="1" applyFill="1" applyBorder="1"/>
    <xf numFmtId="1" fontId="0" fillId="0" borderId="21" xfId="0" applyNumberFormat="1" applyBorder="1" applyAlignment="1">
      <alignment horizontal="center" vertical="center"/>
    </xf>
    <xf numFmtId="0" fontId="10" fillId="0" borderId="23" xfId="0" applyFont="1" applyFill="1" applyBorder="1"/>
    <xf numFmtId="0" fontId="0" fillId="0" borderId="24" xfId="0" applyBorder="1"/>
    <xf numFmtId="1" fontId="0" fillId="0" borderId="24" xfId="0" applyNumberFormat="1" applyBorder="1" applyAlignment="1">
      <alignment horizontal="center" vertical="center"/>
    </xf>
    <xf numFmtId="0" fontId="8" fillId="3" borderId="0" xfId="0" applyFont="1" applyFill="1" applyBorder="1" applyAlignment="1">
      <alignment horizontal="center" vertical="center"/>
    </xf>
    <xf numFmtId="0" fontId="4" fillId="2" borderId="27" xfId="0" applyFont="1" applyFill="1" applyBorder="1" applyAlignment="1">
      <alignment horizontal="center" vertical="center"/>
    </xf>
    <xf numFmtId="0" fontId="0" fillId="3" borderId="21" xfId="0" applyFill="1" applyBorder="1" applyAlignment="1">
      <alignment horizontal="center" vertical="center"/>
    </xf>
    <xf numFmtId="0" fontId="0" fillId="3" borderId="22" xfId="0" applyFill="1" applyBorder="1" applyAlignment="1">
      <alignment horizontal="center" vertical="center"/>
    </xf>
    <xf numFmtId="0" fontId="10" fillId="0" borderId="20" xfId="0" applyFont="1" applyBorder="1" applyAlignment="1">
      <alignment horizontal="center" vertical="center"/>
    </xf>
    <xf numFmtId="0" fontId="10" fillId="0" borderId="23" xfId="0" applyFont="1" applyBorder="1" applyAlignment="1">
      <alignment horizontal="center" vertical="center"/>
    </xf>
    <xf numFmtId="0" fontId="10" fillId="0" borderId="5" xfId="0" applyFont="1" applyBorder="1"/>
    <xf numFmtId="0" fontId="10" fillId="0" borderId="20" xfId="0" applyNumberFormat="1" applyFont="1" applyBorder="1" applyAlignment="1">
      <alignment horizontal="center" vertical="center"/>
    </xf>
    <xf numFmtId="14" fontId="10" fillId="0" borderId="20" xfId="0" applyNumberFormat="1" applyFont="1" applyBorder="1" applyAlignment="1">
      <alignment horizontal="center" vertical="center"/>
    </xf>
    <xf numFmtId="14" fontId="10" fillId="0" borderId="23" xfId="0" applyNumberFormat="1" applyFont="1" applyBorder="1" applyAlignment="1">
      <alignment horizontal="center" vertical="center"/>
    </xf>
    <xf numFmtId="18" fontId="0" fillId="0" borderId="21" xfId="0" applyNumberFormat="1" applyBorder="1" applyAlignment="1">
      <alignment horizontal="center" vertical="center"/>
    </xf>
    <xf numFmtId="0" fontId="0" fillId="0" borderId="21" xfId="0" applyNumberFormat="1" applyBorder="1" applyAlignment="1">
      <alignment horizontal="center" vertical="center"/>
    </xf>
    <xf numFmtId="0" fontId="10" fillId="3" borderId="20" xfId="0" applyFont="1" applyFill="1" applyBorder="1" applyAlignment="1">
      <alignment horizontal="center" vertical="center"/>
    </xf>
    <xf numFmtId="0" fontId="4" fillId="2" borderId="17" xfId="0" applyFont="1" applyFill="1" applyBorder="1" applyAlignment="1">
      <alignment horizontal="center" vertical="center"/>
    </xf>
    <xf numFmtId="0" fontId="4" fillId="2" borderId="18" xfId="0" applyFont="1" applyFill="1" applyBorder="1" applyAlignment="1">
      <alignment horizontal="center" vertical="center"/>
    </xf>
    <xf numFmtId="0" fontId="4" fillId="2" borderId="19" xfId="0" applyFont="1" applyFill="1" applyBorder="1" applyAlignment="1">
      <alignment horizontal="center" vertical="center"/>
    </xf>
    <xf numFmtId="0" fontId="0" fillId="0" borderId="24" xfId="0" applyNumberFormat="1" applyBorder="1" applyAlignment="1">
      <alignment horizontal="center" vertical="center"/>
    </xf>
    <xf numFmtId="0" fontId="0" fillId="3" borderId="21" xfId="0" applyFill="1" applyBorder="1" applyAlignment="1">
      <alignment vertical="center"/>
    </xf>
    <xf numFmtId="0" fontId="0" fillId="3" borderId="20" xfId="0" applyFill="1" applyBorder="1" applyAlignment="1">
      <alignment vertical="center"/>
    </xf>
    <xf numFmtId="0" fontId="10" fillId="0" borderId="20" xfId="0" applyFont="1" applyBorder="1" applyAlignment="1">
      <alignment horizontal="center" vertical="center"/>
    </xf>
    <xf numFmtId="0" fontId="0" fillId="0" borderId="21" xfId="0" applyBorder="1" applyAlignment="1">
      <alignment horizontal="center" vertical="center"/>
    </xf>
    <xf numFmtId="0" fontId="32" fillId="5" borderId="0" xfId="0" applyFont="1" applyFill="1"/>
    <xf numFmtId="0" fontId="10" fillId="0" borderId="0" xfId="0" applyFont="1" applyFill="1" applyBorder="1" applyAlignment="1">
      <alignment vertical="center"/>
    </xf>
    <xf numFmtId="0" fontId="33" fillId="0" borderId="5" xfId="0" applyFont="1" applyBorder="1" applyAlignment="1">
      <alignment horizontal="center" vertical="center"/>
    </xf>
    <xf numFmtId="0" fontId="10" fillId="0" borderId="31" xfId="0" applyFont="1" applyFill="1" applyBorder="1"/>
    <xf numFmtId="0" fontId="33" fillId="0" borderId="32" xfId="0" applyFont="1" applyBorder="1" applyAlignment="1">
      <alignment horizontal="center" vertical="center"/>
    </xf>
    <xf numFmtId="0" fontId="33" fillId="0" borderId="38" xfId="0" applyFont="1" applyBorder="1" applyAlignment="1">
      <alignment horizontal="center" vertical="center"/>
    </xf>
    <xf numFmtId="0" fontId="33" fillId="0" borderId="30" xfId="0" applyFont="1" applyBorder="1" applyAlignment="1">
      <alignment horizontal="center" vertical="center"/>
    </xf>
    <xf numFmtId="0" fontId="33" fillId="0" borderId="39" xfId="0" applyFont="1" applyBorder="1" applyAlignment="1">
      <alignment horizontal="center" vertical="center"/>
    </xf>
    <xf numFmtId="0" fontId="33" fillId="0" borderId="40" xfId="0" applyFont="1" applyBorder="1" applyAlignment="1">
      <alignment horizontal="center" vertical="center"/>
    </xf>
    <xf numFmtId="0" fontId="10" fillId="3" borderId="22" xfId="0" applyFont="1" applyFill="1" applyBorder="1" applyAlignment="1">
      <alignment horizontal="center" vertical="center"/>
    </xf>
    <xf numFmtId="0" fontId="33" fillId="0" borderId="37" xfId="0" applyFont="1" applyBorder="1" applyAlignment="1">
      <alignment horizontal="center" vertical="center"/>
    </xf>
    <xf numFmtId="0" fontId="0" fillId="0" borderId="42" xfId="0" applyBorder="1" applyAlignment="1">
      <alignment horizontal="center" vertical="center"/>
    </xf>
    <xf numFmtId="0" fontId="33" fillId="0" borderId="25" xfId="0" applyFont="1" applyBorder="1" applyAlignment="1">
      <alignment horizontal="center" vertical="center"/>
    </xf>
    <xf numFmtId="3" fontId="0" fillId="0" borderId="1" xfId="0" applyNumberFormat="1" applyFont="1" applyBorder="1" applyAlignment="1">
      <alignment horizontal="center" vertical="center"/>
    </xf>
    <xf numFmtId="3" fontId="0" fillId="0" borderId="2" xfId="0" applyNumberFormat="1" applyFont="1" applyBorder="1" applyAlignment="1">
      <alignment horizontal="center" vertical="center"/>
    </xf>
    <xf numFmtId="3" fontId="0" fillId="0" borderId="3" xfId="0" applyNumberFormat="1" applyFont="1" applyBorder="1" applyAlignment="1">
      <alignment horizontal="center" vertical="center"/>
    </xf>
    <xf numFmtId="3" fontId="0" fillId="0" borderId="4" xfId="0" applyNumberFormat="1" applyFont="1" applyBorder="1" applyAlignment="1">
      <alignment horizontal="center" vertical="center"/>
    </xf>
    <xf numFmtId="3" fontId="0" fillId="0" borderId="6" xfId="0" applyNumberFormat="1" applyFont="1" applyBorder="1" applyAlignment="1">
      <alignment horizontal="center" vertical="center"/>
    </xf>
    <xf numFmtId="3" fontId="0" fillId="0" borderId="7" xfId="0" applyNumberFormat="1" applyFont="1" applyBorder="1" applyAlignment="1">
      <alignment horizontal="center" vertical="center"/>
    </xf>
    <xf numFmtId="3" fontId="0" fillId="0" borderId="8" xfId="0" applyNumberFormat="1" applyFont="1" applyBorder="1" applyAlignment="1">
      <alignment horizontal="center" vertical="center"/>
    </xf>
    <xf numFmtId="3" fontId="0" fillId="0" borderId="9" xfId="0" applyNumberFormat="1" applyFont="1" applyBorder="1" applyAlignment="1">
      <alignment horizontal="center" vertical="center"/>
    </xf>
    <xf numFmtId="3" fontId="0" fillId="0" borderId="5" xfId="0" applyNumberFormat="1" applyBorder="1" applyAlignment="1">
      <alignment horizontal="center" vertical="center"/>
    </xf>
    <xf numFmtId="0" fontId="8" fillId="3" borderId="0" xfId="0" applyFont="1" applyFill="1" applyAlignment="1">
      <alignment horizontal="left" vertical="center"/>
    </xf>
    <xf numFmtId="0" fontId="33" fillId="0" borderId="44" xfId="0" applyFont="1" applyBorder="1" applyAlignment="1">
      <alignment horizontal="center" vertical="center"/>
    </xf>
    <xf numFmtId="0" fontId="0" fillId="0" borderId="21" xfId="0" applyBorder="1" applyAlignment="1">
      <alignment horizontal="center" vertical="center"/>
    </xf>
    <xf numFmtId="164" fontId="0" fillId="0" borderId="21" xfId="0" applyNumberFormat="1" applyBorder="1" applyAlignment="1">
      <alignment horizontal="center"/>
    </xf>
    <xf numFmtId="0" fontId="0" fillId="0" borderId="0" xfId="0" applyAlignment="1">
      <alignment wrapText="1"/>
    </xf>
    <xf numFmtId="0" fontId="0" fillId="0" borderId="0" xfId="0" applyFill="1" applyBorder="1" applyAlignment="1">
      <alignment horizontal="center" vertical="center"/>
    </xf>
    <xf numFmtId="0" fontId="33" fillId="0" borderId="22" xfId="0" applyFont="1" applyBorder="1" applyAlignment="1">
      <alignment horizontal="center" vertical="center"/>
    </xf>
    <xf numFmtId="164" fontId="0" fillId="0" borderId="24" xfId="0" applyNumberFormat="1" applyBorder="1" applyAlignment="1">
      <alignment horizontal="center"/>
    </xf>
    <xf numFmtId="164" fontId="0" fillId="0" borderId="45" xfId="0" applyNumberFormat="1" applyBorder="1" applyAlignment="1">
      <alignment horizontal="center"/>
    </xf>
    <xf numFmtId="0" fontId="0" fillId="0" borderId="45" xfId="0" applyBorder="1" applyAlignment="1">
      <alignment horizontal="center"/>
    </xf>
    <xf numFmtId="0" fontId="0" fillId="0" borderId="45" xfId="0" applyBorder="1" applyAlignment="1">
      <alignment horizontal="center" vertical="center"/>
    </xf>
    <xf numFmtId="0" fontId="4" fillId="2" borderId="46" xfId="0" applyFont="1" applyFill="1" applyBorder="1" applyAlignment="1">
      <alignment horizontal="center" vertical="center"/>
    </xf>
    <xf numFmtId="0" fontId="4" fillId="2" borderId="47" xfId="0" applyFont="1" applyFill="1" applyBorder="1" applyAlignment="1">
      <alignment horizontal="center" vertical="center"/>
    </xf>
    <xf numFmtId="0" fontId="0" fillId="3" borderId="20" xfId="0" applyFill="1" applyBorder="1"/>
    <xf numFmtId="0" fontId="0" fillId="3" borderId="21" xfId="0" applyFill="1" applyBorder="1"/>
    <xf numFmtId="0" fontId="0" fillId="3" borderId="22" xfId="0" applyFill="1" applyBorder="1"/>
    <xf numFmtId="0" fontId="4" fillId="6" borderId="5" xfId="0" applyFont="1" applyFill="1" applyBorder="1" applyAlignment="1">
      <alignment horizontal="centerContinuous" vertical="center"/>
    </xf>
    <xf numFmtId="0" fontId="0" fillId="6" borderId="5" xfId="0" applyFill="1" applyBorder="1" applyAlignment="1">
      <alignment horizontal="centerContinuous"/>
    </xf>
    <xf numFmtId="0" fontId="0" fillId="0" borderId="21" xfId="0" applyBorder="1" applyAlignment="1">
      <alignment vertical="top"/>
    </xf>
    <xf numFmtId="0" fontId="23" fillId="7" borderId="5" xfId="0" applyFont="1" applyFill="1" applyBorder="1" applyAlignment="1">
      <alignment horizontal="center" vertical="center"/>
    </xf>
    <xf numFmtId="0" fontId="35" fillId="8" borderId="5" xfId="0" applyFont="1" applyFill="1" applyBorder="1" applyAlignment="1">
      <alignment horizontal="center" vertical="center"/>
    </xf>
    <xf numFmtId="0" fontId="34" fillId="10" borderId="5" xfId="0" applyFont="1" applyFill="1" applyBorder="1" applyAlignment="1">
      <alignment horizontal="center" vertical="center"/>
    </xf>
    <xf numFmtId="0" fontId="0" fillId="0" borderId="5" xfId="0" applyFont="1" applyBorder="1" applyAlignment="1">
      <alignment vertical="center"/>
    </xf>
    <xf numFmtId="0" fontId="26" fillId="0" borderId="5" xfId="0" applyFont="1" applyBorder="1" applyAlignment="1">
      <alignment horizontal="left" vertical="center"/>
    </xf>
    <xf numFmtId="1" fontId="0" fillId="0" borderId="5" xfId="0" applyNumberFormat="1" applyFont="1" applyBorder="1" applyAlignment="1">
      <alignment horizontal="center" vertical="center"/>
    </xf>
    <xf numFmtId="0" fontId="26" fillId="0" borderId="5" xfId="0" applyFont="1" applyBorder="1" applyAlignment="1">
      <alignment horizontal="left" vertical="top"/>
    </xf>
    <xf numFmtId="166" fontId="0" fillId="0" borderId="5" xfId="5" applyNumberFormat="1" applyFont="1" applyBorder="1" applyAlignment="1">
      <alignment horizontal="center" vertical="center"/>
    </xf>
    <xf numFmtId="0" fontId="2" fillId="0" borderId="0" xfId="4" applyFont="1" applyAlignment="1">
      <alignment horizontal="left" vertical="top" wrapText="1"/>
    </xf>
    <xf numFmtId="0" fontId="2" fillId="0" borderId="0" xfId="4" applyFont="1" applyAlignment="1">
      <alignment horizontal="left" vertical="top" wrapText="1"/>
    </xf>
    <xf numFmtId="0" fontId="0" fillId="0" borderId="21" xfId="0" applyBorder="1" applyAlignment="1">
      <alignment horizontal="center" vertical="center"/>
    </xf>
    <xf numFmtId="0" fontId="37" fillId="0" borderId="0" xfId="0" applyFont="1" applyBorder="1"/>
    <xf numFmtId="0" fontId="38" fillId="0" borderId="0" xfId="0" applyFont="1" applyBorder="1"/>
    <xf numFmtId="0" fontId="39" fillId="0" borderId="0" xfId="0" applyFont="1" applyAlignment="1">
      <alignment horizontal="center" vertical="center"/>
    </xf>
    <xf numFmtId="0" fontId="19" fillId="0" borderId="5" xfId="0" applyFont="1" applyBorder="1" applyAlignment="1">
      <alignment horizontal="center" vertical="center"/>
    </xf>
    <xf numFmtId="0" fontId="1" fillId="0" borderId="48" xfId="0" applyFont="1" applyBorder="1" applyAlignment="1">
      <alignment horizontal="center" vertical="center"/>
    </xf>
    <xf numFmtId="164" fontId="41" fillId="0" borderId="0" xfId="6" quotePrefix="1" applyNumberFormat="1" applyFont="1" applyFill="1" applyBorder="1" applyAlignment="1">
      <alignment horizontal="center" vertical="center"/>
    </xf>
    <xf numFmtId="164" fontId="42" fillId="0" borderId="0" xfId="6" quotePrefix="1" applyNumberFormat="1" applyFont="1" applyFill="1" applyBorder="1" applyAlignment="1">
      <alignment horizontal="center" vertical="center"/>
    </xf>
    <xf numFmtId="164" fontId="42" fillId="0" borderId="26" xfId="6" quotePrefix="1" applyNumberFormat="1" applyFont="1" applyFill="1" applyBorder="1" applyAlignment="1">
      <alignment horizontal="center" vertical="center"/>
    </xf>
    <xf numFmtId="0" fontId="43" fillId="0" borderId="0" xfId="0" applyFont="1"/>
    <xf numFmtId="0" fontId="1" fillId="0" borderId="5" xfId="0" applyFont="1" applyBorder="1" applyAlignment="1">
      <alignment horizontal="left" vertical="center"/>
    </xf>
    <xf numFmtId="3" fontId="0" fillId="11" borderId="5" xfId="0" applyNumberFormat="1" applyFill="1" applyBorder="1" applyAlignment="1">
      <alignment horizontal="center" vertical="center"/>
    </xf>
    <xf numFmtId="0" fontId="19" fillId="0" borderId="0" xfId="0" applyFont="1"/>
    <xf numFmtId="0" fontId="0" fillId="12" borderId="5" xfId="0" applyFill="1" applyBorder="1" applyAlignment="1">
      <alignment horizontal="center" vertical="center"/>
    </xf>
    <xf numFmtId="17" fontId="0" fillId="11" borderId="5" xfId="0" applyNumberFormat="1" applyFill="1" applyBorder="1" applyAlignment="1">
      <alignment horizontal="center" vertical="center"/>
    </xf>
    <xf numFmtId="0" fontId="1" fillId="0" borderId="5" xfId="0" applyFont="1" applyFill="1" applyBorder="1" applyAlignment="1">
      <alignment horizontal="left" vertical="center"/>
    </xf>
    <xf numFmtId="9" fontId="0" fillId="11" borderId="5" xfId="0" applyNumberFormat="1" applyFill="1" applyBorder="1" applyAlignment="1">
      <alignment horizontal="center" vertical="center"/>
    </xf>
    <xf numFmtId="9" fontId="19" fillId="0" borderId="5" xfId="3" applyFont="1" applyBorder="1" applyAlignment="1">
      <alignment horizontal="center" vertical="center"/>
    </xf>
    <xf numFmtId="0" fontId="44" fillId="2" borderId="5" xfId="7" quotePrefix="1" applyNumberFormat="1" applyFont="1" applyFill="1" applyBorder="1" applyAlignment="1">
      <alignment horizontal="center" vertical="center"/>
    </xf>
    <xf numFmtId="0" fontId="44" fillId="2" borderId="5" xfId="7" applyNumberFormat="1" applyFont="1" applyFill="1" applyBorder="1" applyAlignment="1">
      <alignment horizontal="center" vertical="center"/>
    </xf>
    <xf numFmtId="0" fontId="0" fillId="0" borderId="5" xfId="0" applyBorder="1" applyAlignment="1">
      <alignment vertical="center"/>
    </xf>
    <xf numFmtId="1" fontId="0" fillId="0" borderId="5" xfId="0" applyNumberFormat="1" applyBorder="1" applyAlignment="1">
      <alignment horizontal="center" vertical="center"/>
    </xf>
    <xf numFmtId="1" fontId="19" fillId="0" borderId="5" xfId="0" applyNumberFormat="1" applyFont="1" applyBorder="1" applyAlignment="1">
      <alignment horizontal="center" vertical="center"/>
    </xf>
    <xf numFmtId="164" fontId="44" fillId="2" borderId="5" xfId="6" quotePrefix="1" applyNumberFormat="1" applyFont="1" applyFill="1" applyBorder="1" applyAlignment="1">
      <alignment horizontal="center" vertical="center"/>
    </xf>
    <xf numFmtId="1" fontId="0" fillId="0" borderId="5" xfId="0" applyNumberFormat="1" applyBorder="1" applyAlignment="1">
      <alignment horizontal="center"/>
    </xf>
    <xf numFmtId="1" fontId="0" fillId="13" borderId="5" xfId="0" applyNumberForma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19" xfId="0" applyFont="1" applyFill="1" applyBorder="1" applyAlignment="1">
      <alignment horizontal="center" vertical="center"/>
    </xf>
    <xf numFmtId="0" fontId="0" fillId="0" borderId="20" xfId="0" applyBorder="1" applyAlignment="1">
      <alignment horizontal="center" vertical="center"/>
    </xf>
    <xf numFmtId="9" fontId="0" fillId="0" borderId="22" xfId="3" applyFont="1" applyBorder="1" applyAlignment="1">
      <alignment horizontal="center" vertical="center"/>
    </xf>
    <xf numFmtId="0" fontId="2" fillId="0" borderId="5" xfId="0" applyFont="1" applyBorder="1" applyAlignment="1">
      <alignment horizontal="center"/>
    </xf>
    <xf numFmtId="0" fontId="2" fillId="14" borderId="5" xfId="0" applyFont="1" applyFill="1" applyBorder="1" applyAlignment="1">
      <alignment horizontal="center" vertical="center"/>
    </xf>
    <xf numFmtId="0" fontId="2" fillId="0" borderId="5" xfId="0" applyFont="1" applyBorder="1" applyAlignment="1">
      <alignment horizontal="center" vertical="center"/>
    </xf>
    <xf numFmtId="0" fontId="0" fillId="14" borderId="5" xfId="0" applyFill="1" applyBorder="1" applyAlignment="1">
      <alignment horizontal="center" vertical="center"/>
    </xf>
    <xf numFmtId="0" fontId="2" fillId="0" borderId="5" xfId="0" applyFont="1" applyBorder="1"/>
    <xf numFmtId="0" fontId="0" fillId="0" borderId="23" xfId="0" applyBorder="1" applyAlignment="1">
      <alignment horizontal="center" vertical="center"/>
    </xf>
    <xf numFmtId="0" fontId="23" fillId="2" borderId="5" xfId="0" applyFont="1" applyFill="1" applyBorder="1"/>
    <xf numFmtId="0" fontId="23" fillId="2" borderId="5" xfId="0" applyFont="1" applyFill="1" applyBorder="1" applyAlignment="1">
      <alignment horizontal="center" vertical="center"/>
    </xf>
    <xf numFmtId="0" fontId="3" fillId="15" borderId="5" xfId="0" applyFont="1" applyFill="1" applyBorder="1"/>
    <xf numFmtId="167" fontId="0" fillId="0" borderId="5" xfId="0" applyNumberFormat="1" applyBorder="1" applyAlignment="1">
      <alignment horizontal="center" vertical="center"/>
    </xf>
    <xf numFmtId="0" fontId="0" fillId="0" borderId="49" xfId="0" applyBorder="1"/>
    <xf numFmtId="0" fontId="1" fillId="0" borderId="5" xfId="0" applyFont="1" applyBorder="1"/>
    <xf numFmtId="0" fontId="18" fillId="0" borderId="0" xfId="0" applyFont="1" applyFill="1" applyBorder="1" applyAlignment="1">
      <alignment horizontal="left" vertical="center"/>
    </xf>
    <xf numFmtId="0" fontId="0" fillId="0" borderId="50" xfId="0" applyBorder="1"/>
    <xf numFmtId="0" fontId="0" fillId="0" borderId="21" xfId="0" applyBorder="1" applyAlignment="1">
      <alignment horizontal="center" vertical="center"/>
    </xf>
    <xf numFmtId="0" fontId="14" fillId="0" borderId="0" xfId="4" applyFont="1" applyAlignment="1">
      <alignment horizontal="center"/>
    </xf>
    <xf numFmtId="0" fontId="2" fillId="0" borderId="0" xfId="4" applyAlignment="1">
      <alignment horizontal="left" vertical="top" wrapText="1"/>
    </xf>
    <xf numFmtId="0" fontId="2" fillId="0" borderId="0" xfId="4" applyFont="1" applyAlignment="1">
      <alignment horizontal="left" vertical="top" wrapText="1"/>
    </xf>
    <xf numFmtId="0" fontId="2" fillId="0" borderId="0" xfId="4" applyFont="1" applyAlignment="1">
      <alignment horizontal="left" vertical="top"/>
    </xf>
    <xf numFmtId="0" fontId="14" fillId="0" borderId="0" xfId="4" applyFont="1" applyBorder="1" applyAlignment="1">
      <alignment horizontal="center"/>
    </xf>
    <xf numFmtId="0" fontId="2" fillId="0" borderId="0" xfId="4" applyFont="1" applyBorder="1" applyAlignment="1">
      <alignment horizontal="left" vertical="top" wrapText="1"/>
    </xf>
    <xf numFmtId="0" fontId="2" fillId="0" borderId="0" xfId="4" applyFont="1" applyBorder="1" applyAlignment="1">
      <alignment horizontal="left" vertical="center" wrapText="1"/>
    </xf>
    <xf numFmtId="0" fontId="36" fillId="3" borderId="0" xfId="0" applyFont="1" applyFill="1" applyAlignment="1">
      <alignment horizontal="center" vertical="center"/>
    </xf>
    <xf numFmtId="0" fontId="0" fillId="0" borderId="0" xfId="0" applyAlignment="1">
      <alignment horizontal="center"/>
    </xf>
    <xf numFmtId="0" fontId="0" fillId="0" borderId="5" xfId="0" applyBorder="1" applyAlignment="1">
      <alignment horizontal="left" wrapText="1"/>
    </xf>
    <xf numFmtId="0" fontId="33" fillId="0" borderId="5" xfId="0" applyFont="1" applyBorder="1" applyAlignment="1">
      <alignment horizontal="center" vertical="center"/>
    </xf>
    <xf numFmtId="0" fontId="10" fillId="0" borderId="33" xfId="0" applyFont="1" applyFill="1" applyBorder="1" applyAlignment="1">
      <alignment horizontal="center" vertical="center"/>
    </xf>
    <xf numFmtId="0" fontId="10" fillId="0" borderId="28" xfId="0" applyFont="1" applyFill="1" applyBorder="1" applyAlignment="1">
      <alignment horizontal="center" vertical="center"/>
    </xf>
    <xf numFmtId="0" fontId="10" fillId="0" borderId="34" xfId="0" applyFont="1" applyFill="1" applyBorder="1" applyAlignment="1">
      <alignment horizontal="center" vertical="center"/>
    </xf>
    <xf numFmtId="0" fontId="10" fillId="0" borderId="35" xfId="0" applyFont="1" applyFill="1" applyBorder="1" applyAlignment="1">
      <alignment horizontal="center" vertical="center"/>
    </xf>
    <xf numFmtId="0" fontId="10" fillId="0" borderId="29" xfId="0" applyFont="1" applyFill="1" applyBorder="1" applyAlignment="1">
      <alignment horizontal="center" vertical="center"/>
    </xf>
    <xf numFmtId="0" fontId="10" fillId="0" borderId="36" xfId="0" applyFont="1" applyFill="1" applyBorder="1" applyAlignment="1">
      <alignment horizontal="center" vertical="center"/>
    </xf>
    <xf numFmtId="0" fontId="8" fillId="3" borderId="0" xfId="0" applyFont="1" applyFill="1" applyAlignment="1">
      <alignment horizontal="left" vertical="center"/>
    </xf>
    <xf numFmtId="0" fontId="8" fillId="3" borderId="0" xfId="0" applyFont="1" applyFill="1" applyAlignment="1">
      <alignment horizontal="center" vertical="center"/>
    </xf>
    <xf numFmtId="0" fontId="10" fillId="0" borderId="5" xfId="0" applyFont="1" applyFill="1" applyBorder="1" applyAlignment="1">
      <alignment horizontal="center" vertical="center"/>
    </xf>
    <xf numFmtId="0" fontId="32" fillId="0" borderId="5" xfId="0" applyFont="1" applyBorder="1" applyAlignment="1">
      <alignment horizontal="center" vertical="center"/>
    </xf>
    <xf numFmtId="0" fontId="1" fillId="3" borderId="5" xfId="0" applyFont="1" applyFill="1" applyBorder="1" applyAlignment="1">
      <alignment horizontal="center" vertical="center"/>
    </xf>
    <xf numFmtId="0" fontId="8" fillId="3" borderId="0" xfId="0" applyFont="1" applyFill="1" applyAlignment="1">
      <alignment horizontal="left" vertical="center" wrapText="1"/>
    </xf>
    <xf numFmtId="0" fontId="10" fillId="0" borderId="0" xfId="0" applyFont="1" applyFill="1" applyAlignment="1">
      <alignment horizontal="left" vertical="center"/>
    </xf>
    <xf numFmtId="0" fontId="21" fillId="3" borderId="0" xfId="0" applyFont="1" applyFill="1" applyBorder="1" applyAlignment="1">
      <alignment horizontal="center" vertical="center"/>
    </xf>
    <xf numFmtId="0" fontId="33" fillId="0" borderId="43" xfId="0" applyFont="1" applyBorder="1" applyAlignment="1">
      <alignment horizontal="center" vertical="center"/>
    </xf>
    <xf numFmtId="0" fontId="33" fillId="0" borderId="44" xfId="0" applyFont="1" applyBorder="1" applyAlignment="1">
      <alignment horizontal="center" vertical="center"/>
    </xf>
    <xf numFmtId="0" fontId="10" fillId="0" borderId="20" xfId="0" applyFont="1" applyBorder="1" applyAlignment="1">
      <alignment horizontal="center" vertical="center"/>
    </xf>
    <xf numFmtId="0" fontId="9" fillId="0" borderId="0" xfId="0" applyFont="1" applyFill="1" applyAlignment="1">
      <alignment horizontal="left" vertical="center" wrapText="1"/>
    </xf>
    <xf numFmtId="0" fontId="0" fillId="0" borderId="21" xfId="0" applyBorder="1" applyAlignment="1">
      <alignment horizontal="center" vertical="center"/>
    </xf>
    <xf numFmtId="0" fontId="0" fillId="0" borderId="41" xfId="0" applyBorder="1" applyAlignment="1">
      <alignment horizontal="center" vertical="center"/>
    </xf>
    <xf numFmtId="0" fontId="8" fillId="3" borderId="0" xfId="0" applyFont="1" applyFill="1" applyBorder="1" applyAlignment="1">
      <alignment horizontal="center" vertical="center"/>
    </xf>
    <xf numFmtId="0" fontId="9" fillId="0" borderId="0" xfId="0" applyFont="1" applyFill="1" applyAlignment="1">
      <alignment horizontal="left" vertical="top" wrapText="1"/>
    </xf>
    <xf numFmtId="0" fontId="28" fillId="0" borderId="0" xfId="2" applyFont="1" applyAlignment="1">
      <alignment horizontal="center"/>
    </xf>
    <xf numFmtId="0" fontId="23" fillId="9" borderId="5" xfId="0" applyFont="1" applyFill="1" applyBorder="1" applyAlignment="1">
      <alignment horizontal="center" vertical="center" wrapText="1"/>
    </xf>
    <xf numFmtId="0" fontId="23" fillId="4" borderId="10" xfId="0" applyFont="1" applyFill="1" applyBorder="1" applyAlignment="1">
      <alignment horizontal="center" vertical="center" wrapText="1"/>
    </xf>
    <xf numFmtId="0" fontId="23" fillId="4" borderId="11" xfId="0" applyFont="1" applyFill="1" applyBorder="1" applyAlignment="1">
      <alignment horizontal="center" vertical="center" wrapText="1"/>
    </xf>
    <xf numFmtId="0" fontId="23" fillId="4" borderId="12" xfId="0" applyFont="1" applyFill="1" applyBorder="1" applyAlignment="1">
      <alignment horizontal="center" vertical="center" wrapText="1"/>
    </xf>
    <xf numFmtId="0" fontId="23" fillId="4" borderId="5" xfId="0" applyFont="1" applyFill="1" applyBorder="1" applyAlignment="1">
      <alignment horizontal="center" vertical="center" wrapText="1"/>
    </xf>
    <xf numFmtId="0" fontId="0" fillId="0" borderId="5" xfId="0" applyBorder="1" applyAlignment="1" applyProtection="1">
      <alignment horizontal="center" vertical="center"/>
    </xf>
    <xf numFmtId="0" fontId="0" fillId="0" borderId="21" xfId="0" applyBorder="1" applyAlignment="1" applyProtection="1">
      <alignment horizontal="center" vertical="center"/>
    </xf>
    <xf numFmtId="0" fontId="0" fillId="0" borderId="21" xfId="0" applyBorder="1" applyAlignment="1" applyProtection="1">
      <alignment horizontal="center"/>
    </xf>
    <xf numFmtId="0" fontId="2" fillId="0" borderId="5" xfId="1" applyBorder="1" applyAlignment="1" applyProtection="1">
      <alignment horizontal="center"/>
    </xf>
    <xf numFmtId="0" fontId="0" fillId="0" borderId="5" xfId="0" applyBorder="1" applyProtection="1"/>
    <xf numFmtId="0" fontId="0" fillId="0" borderId="5" xfId="0" applyNumberFormat="1" applyBorder="1" applyAlignment="1" applyProtection="1">
      <alignment horizontal="center" vertical="center"/>
    </xf>
    <xf numFmtId="14" fontId="0" fillId="0" borderId="21" xfId="0" applyNumberFormat="1" applyBorder="1" applyAlignment="1" applyProtection="1">
      <alignment horizontal="center" vertical="center"/>
    </xf>
    <xf numFmtId="1" fontId="2" fillId="0" borderId="5" xfId="1" applyNumberFormat="1" applyBorder="1" applyAlignment="1" applyProtection="1">
      <alignment horizontal="center"/>
    </xf>
    <xf numFmtId="0" fontId="2" fillId="0" borderId="5" xfId="1" applyNumberFormat="1" applyBorder="1" applyAlignment="1" applyProtection="1">
      <alignment horizontal="center"/>
    </xf>
    <xf numFmtId="9" fontId="0" fillId="0" borderId="5" xfId="0" applyNumberFormat="1" applyBorder="1" applyAlignment="1">
      <alignment horizontal="center" vertical="center"/>
    </xf>
    <xf numFmtId="9" fontId="2" fillId="0" borderId="5" xfId="3" applyFont="1" applyBorder="1" applyAlignment="1" applyProtection="1">
      <alignment horizontal="center"/>
    </xf>
    <xf numFmtId="9" fontId="0" fillId="0" borderId="5" xfId="0" applyNumberFormat="1" applyBorder="1" applyAlignment="1" applyProtection="1">
      <alignment horizontal="center" vertical="center"/>
    </xf>
    <xf numFmtId="166" fontId="0" fillId="0" borderId="5" xfId="5" applyNumberFormat="1" applyFont="1" applyBorder="1" applyAlignment="1" applyProtection="1">
      <alignment horizontal="center" vertical="center"/>
    </xf>
    <xf numFmtId="1" fontId="0" fillId="0" borderId="5" xfId="0" applyNumberFormat="1" applyFont="1" applyBorder="1" applyAlignment="1" applyProtection="1">
      <alignment horizontal="center" vertical="center"/>
    </xf>
    <xf numFmtId="1" fontId="0" fillId="0" borderId="5" xfId="0" applyNumberFormat="1" applyBorder="1"/>
    <xf numFmtId="9" fontId="0" fillId="0" borderId="0" xfId="0" applyNumberFormat="1"/>
  </cellXfs>
  <cellStyles count="8">
    <cellStyle name="Comma" xfId="5" builtinId="3"/>
    <cellStyle name="Hyperlink" xfId="2" builtinId="8"/>
    <cellStyle name="Normal" xfId="0" builtinId="0"/>
    <cellStyle name="Normal 2" xfId="4"/>
    <cellStyle name="Normal 3" xfId="1"/>
    <cellStyle name="Normal_Dey_Rx_Quantity_Terr_wER-2" xfId="6"/>
    <cellStyle name="Normal_Dey_Territory_Sum_wER" xfId="7"/>
    <cellStyle name="Percent" xfId="3" builtinId="5"/>
  </cellStyles>
  <dxfs count="134">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
      <font>
        <b/>
        <i val="0"/>
      </font>
      <fill>
        <patternFill>
          <bgColor rgb="FFC00000"/>
        </patternFill>
      </fill>
    </dxf>
    <dxf>
      <font>
        <b/>
        <i val="0"/>
      </font>
      <fill>
        <patternFill>
          <bgColor rgb="FF00B050"/>
        </patternFill>
      </fill>
    </dxf>
  </dxfs>
  <tableStyles count="0" defaultTableStyle="TableStyleMedium2" defaultPivotStyle="PivotStyleLight16"/>
  <colors>
    <mruColors>
      <color rgb="FF99FF99"/>
      <color rgb="FFFFFF66"/>
      <color rgb="FFFFFF00"/>
      <color rgb="FFCC0099"/>
      <color rgb="FFFF6699"/>
      <color rgb="FFFF505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Vs. treatment rate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'5.3 Exercise-3'!$T$5:$T$13</c:f>
              <c:numCache>
                <c:formatCode>General</c:formatCode>
                <c:ptCount val="9"/>
                <c:pt idx="0">
                  <c:v>2007</c:v>
                </c:pt>
                <c:pt idx="1">
                  <c:v>2008</c:v>
                </c:pt>
                <c:pt idx="2">
                  <c:v>2009</c:v>
                </c:pt>
                <c:pt idx="3">
                  <c:v>2010</c:v>
                </c:pt>
                <c:pt idx="4">
                  <c:v>2011</c:v>
                </c:pt>
                <c:pt idx="5">
                  <c:v>2012</c:v>
                </c:pt>
                <c:pt idx="6">
                  <c:v>2013</c:v>
                </c:pt>
                <c:pt idx="7">
                  <c:v>2014</c:v>
                </c:pt>
                <c:pt idx="8">
                  <c:v>2015</c:v>
                </c:pt>
              </c:numCache>
            </c:numRef>
          </c:cat>
          <c:val>
            <c:numRef>
              <c:f>'5.3 Exercise-3'!$U$5:$U$13</c:f>
              <c:numCache>
                <c:formatCode>0%</c:formatCode>
                <c:ptCount val="9"/>
                <c:pt idx="0">
                  <c:v>0.44680851063829785</c:v>
                </c:pt>
                <c:pt idx="1">
                  <c:v>0.43650793650793651</c:v>
                </c:pt>
                <c:pt idx="2">
                  <c:v>0.28048780487804881</c:v>
                </c:pt>
                <c:pt idx="3">
                  <c:v>0.30769230769230771</c:v>
                </c:pt>
                <c:pt idx="4">
                  <c:v>0.24324324324324326</c:v>
                </c:pt>
                <c:pt idx="5">
                  <c:v>0.27192982456140352</c:v>
                </c:pt>
                <c:pt idx="6">
                  <c:v>0.28037383177570091</c:v>
                </c:pt>
                <c:pt idx="7">
                  <c:v>0.20370370370370369</c:v>
                </c:pt>
                <c:pt idx="8">
                  <c:v>0.23076923076923078</c:v>
                </c:pt>
              </c:numCache>
            </c:numRef>
          </c:val>
          <c:smooth val="0"/>
          <c:extLst>
            <c:ext xmlns:c16="http://schemas.microsoft.com/office/drawing/2014/chart" uri="{C3380CC4-5D6E-409C-BE32-E72D297353CC}">
              <c16:uniqueId val="{00000000-8A9E-43BD-AE0C-88294140163A}"/>
            </c:ext>
          </c:extLst>
        </c:ser>
        <c:dLbls>
          <c:dLblPos val="t"/>
          <c:showLegendKey val="0"/>
          <c:showVal val="1"/>
          <c:showCatName val="0"/>
          <c:showSerName val="0"/>
          <c:showPercent val="0"/>
          <c:showBubbleSize val="0"/>
        </c:dLbls>
        <c:smooth val="0"/>
        <c:axId val="1520892799"/>
        <c:axId val="1520891967"/>
      </c:lineChart>
      <c:catAx>
        <c:axId val="152089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891967"/>
        <c:crosses val="autoZero"/>
        <c:auto val="1"/>
        <c:lblAlgn val="ctr"/>
        <c:lblOffset val="100"/>
        <c:noMultiLvlLbl val="0"/>
      </c:catAx>
      <c:valAx>
        <c:axId val="15208919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8927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hyperlink" Target="#'4.2 Maths &amp; Stats Functions'!A1"/><Relationship Id="rId7" Type="http://schemas.openxmlformats.org/officeDocument/2006/relationships/hyperlink" Target="#'5.1 Exercise-1'!A1"/><Relationship Id="rId2" Type="http://schemas.openxmlformats.org/officeDocument/2006/relationships/hyperlink" Target="#'4.1 Lookup &amp; Ref Functions'!A1"/><Relationship Id="rId1" Type="http://schemas.openxmlformats.org/officeDocument/2006/relationships/hyperlink" Target="#'4. List of Formulae'!A1"/><Relationship Id="rId6" Type="http://schemas.openxmlformats.org/officeDocument/2006/relationships/hyperlink" Target="#'4.5 String &amp; Text Functions'!A1"/><Relationship Id="rId5" Type="http://schemas.openxmlformats.org/officeDocument/2006/relationships/hyperlink" Target="#'4.4 Date &amp; Time Functions'!A1"/><Relationship Id="rId4" Type="http://schemas.openxmlformats.org/officeDocument/2006/relationships/hyperlink" Target="#'4.3 Logical &amp; Info Functions'!A1"/></Relationships>
</file>

<file path=xl/drawings/_rels/drawing4.xml.rels><?xml version="1.0" encoding="UTF-8" standalone="yes"?>
<Relationships xmlns="http://schemas.openxmlformats.org/package/2006/relationships"><Relationship Id="rId3" Type="http://schemas.openxmlformats.org/officeDocument/2006/relationships/hyperlink" Target="#'4.2 Maths &amp; Stats Functions'!A1"/><Relationship Id="rId2" Type="http://schemas.openxmlformats.org/officeDocument/2006/relationships/hyperlink" Target="#'4.1 Lookup &amp; Ref Functions'!A1"/><Relationship Id="rId1" Type="http://schemas.openxmlformats.org/officeDocument/2006/relationships/hyperlink" Target="#'3. Table of Contents'!A1"/><Relationship Id="rId6" Type="http://schemas.openxmlformats.org/officeDocument/2006/relationships/hyperlink" Target="#'4.5 String &amp; Text Functions'!A1"/><Relationship Id="rId5" Type="http://schemas.openxmlformats.org/officeDocument/2006/relationships/hyperlink" Target="#'4.4 Date &amp; Time Functions'!A1"/><Relationship Id="rId4" Type="http://schemas.openxmlformats.org/officeDocument/2006/relationships/hyperlink" Target="#'4.3 Logical &amp; Info Functions'!A1"/></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4. List of Formulae'!A1"/><Relationship Id="rId1" Type="http://schemas.openxmlformats.org/officeDocument/2006/relationships/hyperlink" Target="#'3. Table of Contents'!A1"/></Relationships>
</file>

<file path=xl/drawings/_rels/drawing6.xml.rels><?xml version="1.0" encoding="UTF-8" standalone="yes"?>
<Relationships xmlns="http://schemas.openxmlformats.org/package/2006/relationships"><Relationship Id="rId2" Type="http://schemas.openxmlformats.org/officeDocument/2006/relationships/hyperlink" Target="#'4. List of Formulae'!A1"/><Relationship Id="rId1" Type="http://schemas.openxmlformats.org/officeDocument/2006/relationships/hyperlink" Target="#'3. Table of Contents'!A1"/></Relationships>
</file>

<file path=xl/drawings/_rels/drawing7.xml.rels><?xml version="1.0" encoding="UTF-8" standalone="yes"?>
<Relationships xmlns="http://schemas.openxmlformats.org/package/2006/relationships"><Relationship Id="rId2" Type="http://schemas.openxmlformats.org/officeDocument/2006/relationships/hyperlink" Target="#'4. List of Formulae'!A1"/><Relationship Id="rId1" Type="http://schemas.openxmlformats.org/officeDocument/2006/relationships/hyperlink" Target="#'3. Table of Contents'!A1"/></Relationships>
</file>

<file path=xl/drawings/_rels/drawing8.xml.rels><?xml version="1.0" encoding="UTF-8" standalone="yes"?>
<Relationships xmlns="http://schemas.openxmlformats.org/package/2006/relationships"><Relationship Id="rId2" Type="http://schemas.openxmlformats.org/officeDocument/2006/relationships/hyperlink" Target="#'4. List of Formulae'!A1"/><Relationship Id="rId1" Type="http://schemas.openxmlformats.org/officeDocument/2006/relationships/hyperlink" Target="#'3. Table of Contents'!A1"/></Relationships>
</file>

<file path=xl/drawings/_rels/drawing9.xml.rels><?xml version="1.0" encoding="UTF-8" standalone="yes"?>
<Relationships xmlns="http://schemas.openxmlformats.org/package/2006/relationships"><Relationship Id="rId2" Type="http://schemas.openxmlformats.org/officeDocument/2006/relationships/hyperlink" Target="#'4. List of Formulae'!A1"/><Relationship Id="rId1" Type="http://schemas.openxmlformats.org/officeDocument/2006/relationships/hyperlink" Target="#'3. Table of Contents'!A1"/></Relationships>
</file>

<file path=xl/drawings/_rels/drawing10.xml.rels><?xml version="1.0" encoding="UTF-8" standalone="yes"?>
<Relationships xmlns="http://schemas.openxmlformats.org/package/2006/relationships"><Relationship Id="rId1" Type="http://schemas.openxmlformats.org/officeDocument/2006/relationships/hyperlink" Target="#'3. Table of Contents'!A1"/></Relationships>
</file>

<file path=xl/drawings/_rels/drawing11.xml.rels><?xml version="1.0" encoding="UTF-8" standalone="yes"?>
<Relationships xmlns="http://schemas.openxmlformats.org/package/2006/relationships"><Relationship Id="rId1" Type="http://schemas.openxmlformats.org/officeDocument/2006/relationships/hyperlink" Target="#'3. Table of Contents'!A1"/></Relationships>
</file>

<file path=xl/drawings/_rels/drawing12.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hyperlink" Target="#'3. Table of Contents'!A1"/></Relationships>
</file>

<file path=xl/drawings/_rels/drawing13.xml.rels><?xml version="1.0" encoding="UTF-8" standalone="yes"?>
<Relationships xmlns="http://schemas.openxmlformats.org/package/2006/relationships"><Relationship Id="rId1" Type="http://schemas.openxmlformats.org/officeDocument/2006/relationships/hyperlink" Target="#'3. Table of Contents'!A1"/></Relationships>
</file>

<file path=xl/drawings/drawing1.xml><?xml version="1.0" encoding="utf-8"?>
<xdr:wsDr xmlns:xdr="http://schemas.openxmlformats.org/drawingml/2006/spreadsheetDrawing" xmlns:a="http://schemas.openxmlformats.org/drawingml/2006/main">
  <xdr:twoCellAnchor>
    <xdr:from>
      <xdr:col>0</xdr:col>
      <xdr:colOff>285750</xdr:colOff>
      <xdr:row>1</xdr:row>
      <xdr:rowOff>7620</xdr:rowOff>
    </xdr:from>
    <xdr:to>
      <xdr:col>20</xdr:col>
      <xdr:colOff>203200</xdr:colOff>
      <xdr:row>19</xdr:row>
      <xdr:rowOff>107156</xdr:rowOff>
    </xdr:to>
    <xdr:sp macro="" textlink="">
      <xdr:nvSpPr>
        <xdr:cNvPr id="2" name="Rectangle 1">
          <a:extLst>
            <a:ext uri="{FF2B5EF4-FFF2-40B4-BE49-F238E27FC236}">
              <a16:creationId xmlns:a16="http://schemas.microsoft.com/office/drawing/2014/main" id="{47E6498D-E00E-45B8-B52D-C16D580567E7}"/>
            </a:ext>
          </a:extLst>
        </xdr:cNvPr>
        <xdr:cNvSpPr/>
      </xdr:nvSpPr>
      <xdr:spPr>
        <a:xfrm>
          <a:off x="285750" y="198120"/>
          <a:ext cx="12109450" cy="3776186"/>
        </a:xfrm>
        <a:prstGeom prst="rect">
          <a:avLst/>
        </a:prstGeom>
        <a:noFill/>
        <a:ln w="28575">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399792</xdr:colOff>
      <xdr:row>5</xdr:row>
      <xdr:rowOff>120545</xdr:rowOff>
    </xdr:from>
    <xdr:ext cx="8475397" cy="1219436"/>
    <xdr:sp macro="" textlink="">
      <xdr:nvSpPr>
        <xdr:cNvPr id="3" name="Rectangle 2">
          <a:extLst>
            <a:ext uri="{FF2B5EF4-FFF2-40B4-BE49-F238E27FC236}">
              <a16:creationId xmlns:a16="http://schemas.microsoft.com/office/drawing/2014/main" id="{F2D25276-18EB-45B9-BF33-4631C7C9B33E}"/>
            </a:ext>
          </a:extLst>
        </xdr:cNvPr>
        <xdr:cNvSpPr/>
      </xdr:nvSpPr>
      <xdr:spPr>
        <a:xfrm>
          <a:off x="2221448" y="1180201"/>
          <a:ext cx="8475397" cy="1219436"/>
        </a:xfrm>
        <a:prstGeom prst="rect">
          <a:avLst/>
        </a:prstGeom>
        <a:noFill/>
      </xdr:spPr>
      <xdr:txBody>
        <a:bodyPr wrap="none" lIns="91440" tIns="45720" rIns="91440" bIns="45720">
          <a:spAutoFit/>
        </a:bodyPr>
        <a:lstStyle/>
        <a:p>
          <a:pPr algn="ctr"/>
          <a:r>
            <a:rPr lang="en-US" sz="72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Excel</a:t>
          </a:r>
          <a:r>
            <a:rPr lang="en-US" sz="72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Training Module</a:t>
          </a:r>
          <a:endParaRPr lang="en-US" sz="72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285750</xdr:colOff>
      <xdr:row>1</xdr:row>
      <xdr:rowOff>7620</xdr:rowOff>
    </xdr:from>
    <xdr:to>
      <xdr:col>20</xdr:col>
      <xdr:colOff>203200</xdr:colOff>
      <xdr:row>19</xdr:row>
      <xdr:rowOff>107156</xdr:rowOff>
    </xdr:to>
    <xdr:sp macro="" textlink="">
      <xdr:nvSpPr>
        <xdr:cNvPr id="2" name="Rectangle 1">
          <a:extLst>
            <a:ext uri="{FF2B5EF4-FFF2-40B4-BE49-F238E27FC236}">
              <a16:creationId xmlns:a16="http://schemas.microsoft.com/office/drawing/2014/main" id="{4462674D-A802-4AED-A7E0-4B9E9FF52BB4}"/>
            </a:ext>
          </a:extLst>
        </xdr:cNvPr>
        <xdr:cNvSpPr/>
      </xdr:nvSpPr>
      <xdr:spPr>
        <a:xfrm>
          <a:off x="285750" y="198120"/>
          <a:ext cx="12061825" cy="3778567"/>
        </a:xfrm>
        <a:prstGeom prst="rect">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395815</xdr:colOff>
      <xdr:row>1</xdr:row>
      <xdr:rowOff>7619</xdr:rowOff>
    </xdr:from>
    <xdr:to>
      <xdr:col>23</xdr:col>
      <xdr:colOff>8467</xdr:colOff>
      <xdr:row>31</xdr:row>
      <xdr:rowOff>135253</xdr:rowOff>
    </xdr:to>
    <xdr:sp macro="" textlink="">
      <xdr:nvSpPr>
        <xdr:cNvPr id="2" name="Rectangle 1">
          <a:extLst>
            <a:ext uri="{FF2B5EF4-FFF2-40B4-BE49-F238E27FC236}">
              <a16:creationId xmlns:a16="http://schemas.microsoft.com/office/drawing/2014/main" id="{6EB7E6C8-F9A7-411C-97F1-1B198FAE534C}"/>
            </a:ext>
          </a:extLst>
        </xdr:cNvPr>
        <xdr:cNvSpPr/>
      </xdr:nvSpPr>
      <xdr:spPr>
        <a:xfrm>
          <a:off x="395815" y="198119"/>
          <a:ext cx="13690602" cy="5271134"/>
        </a:xfrm>
        <a:prstGeom prst="rect">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30479</xdr:colOff>
      <xdr:row>4</xdr:row>
      <xdr:rowOff>53340</xdr:rowOff>
    </xdr:from>
    <xdr:to>
      <xdr:col>5</xdr:col>
      <xdr:colOff>787400</xdr:colOff>
      <xdr:row>5</xdr:row>
      <xdr:rowOff>135467</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F12FE1C6-1ECE-4C98-8F09-36266958EC24}"/>
            </a:ext>
          </a:extLst>
        </xdr:cNvPr>
        <xdr:cNvSpPr/>
      </xdr:nvSpPr>
      <xdr:spPr>
        <a:xfrm>
          <a:off x="621029" y="920115"/>
          <a:ext cx="3376296" cy="27262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200" b="1"/>
            <a:t>List of Formulae</a:t>
          </a:r>
        </a:p>
      </xdr:txBody>
    </xdr:sp>
    <xdr:clientData/>
  </xdr:twoCellAnchor>
  <xdr:twoCellAnchor>
    <xdr:from>
      <xdr:col>1</xdr:col>
      <xdr:colOff>708660</xdr:colOff>
      <xdr:row>6</xdr:row>
      <xdr:rowOff>5927</xdr:rowOff>
    </xdr:from>
    <xdr:to>
      <xdr:col>4</xdr:col>
      <xdr:colOff>420780</xdr:colOff>
      <xdr:row>8</xdr:row>
      <xdr:rowOff>177801</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2E243077-E8BA-480C-B7D1-BC4702D327B2}"/>
            </a:ext>
          </a:extLst>
        </xdr:cNvPr>
        <xdr:cNvSpPr/>
      </xdr:nvSpPr>
      <xdr:spPr>
        <a:xfrm>
          <a:off x="1299210" y="1291802"/>
          <a:ext cx="1740945" cy="381424"/>
        </a:xfrm>
        <a:prstGeom prst="roundRect">
          <a:avLst/>
        </a:prstGeom>
        <a:solidFill>
          <a:schemeClr val="bg2">
            <a:lumMod val="9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solidFill>
                <a:sysClr val="windowText" lastClr="000000"/>
              </a:solidFill>
            </a:rPr>
            <a:t>Lookup</a:t>
          </a:r>
          <a:r>
            <a:rPr lang="en-IN" sz="1100" b="1" baseline="0">
              <a:solidFill>
                <a:sysClr val="windowText" lastClr="000000"/>
              </a:solidFill>
            </a:rPr>
            <a:t> &amp; Reference</a:t>
          </a:r>
          <a:endParaRPr lang="en-IN" sz="1100" b="1">
            <a:solidFill>
              <a:sysClr val="windowText" lastClr="000000"/>
            </a:solidFill>
          </a:endParaRPr>
        </a:p>
      </xdr:txBody>
    </xdr:sp>
    <xdr:clientData/>
  </xdr:twoCellAnchor>
  <xdr:twoCellAnchor>
    <xdr:from>
      <xdr:col>1</xdr:col>
      <xdr:colOff>708660</xdr:colOff>
      <xdr:row>9</xdr:row>
      <xdr:rowOff>211667</xdr:rowOff>
    </xdr:from>
    <xdr:to>
      <xdr:col>4</xdr:col>
      <xdr:colOff>420780</xdr:colOff>
      <xdr:row>13</xdr:row>
      <xdr:rowOff>8466</xdr:rowOff>
    </xdr:to>
    <xdr:sp macro="" textlink="">
      <xdr:nvSpPr>
        <xdr:cNvPr id="7" name="Rounded Rectangle 6">
          <a:hlinkClick xmlns:r="http://schemas.openxmlformats.org/officeDocument/2006/relationships" r:id="rId3"/>
          <a:extLst>
            <a:ext uri="{FF2B5EF4-FFF2-40B4-BE49-F238E27FC236}">
              <a16:creationId xmlns:a16="http://schemas.microsoft.com/office/drawing/2014/main" id="{22C969F4-E1B5-42B1-B176-7FDED4BD6A78}"/>
            </a:ext>
          </a:extLst>
        </xdr:cNvPr>
        <xdr:cNvSpPr/>
      </xdr:nvSpPr>
      <xdr:spPr>
        <a:xfrm>
          <a:off x="1299210" y="1888067"/>
          <a:ext cx="1740945" cy="415924"/>
        </a:xfrm>
        <a:prstGeom prst="roundRect">
          <a:avLst/>
        </a:prstGeom>
        <a:solidFill>
          <a:schemeClr val="bg2">
            <a:lumMod val="9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solidFill>
                <a:sysClr val="windowText" lastClr="000000"/>
              </a:solidFill>
            </a:rPr>
            <a:t>Maths &amp;</a:t>
          </a:r>
          <a:r>
            <a:rPr lang="en-IN" sz="1100" b="1" baseline="0">
              <a:solidFill>
                <a:sysClr val="windowText" lastClr="000000"/>
              </a:solidFill>
            </a:rPr>
            <a:t> Stats</a:t>
          </a:r>
          <a:endParaRPr lang="en-IN" sz="1100" b="1">
            <a:solidFill>
              <a:sysClr val="windowText" lastClr="000000"/>
            </a:solidFill>
          </a:endParaRPr>
        </a:p>
      </xdr:txBody>
    </xdr:sp>
    <xdr:clientData/>
  </xdr:twoCellAnchor>
  <xdr:twoCellAnchor>
    <xdr:from>
      <xdr:col>1</xdr:col>
      <xdr:colOff>716279</xdr:colOff>
      <xdr:row>13</xdr:row>
      <xdr:rowOff>182879</xdr:rowOff>
    </xdr:from>
    <xdr:to>
      <xdr:col>4</xdr:col>
      <xdr:colOff>425012</xdr:colOff>
      <xdr:row>17</xdr:row>
      <xdr:rowOff>42334</xdr:rowOff>
    </xdr:to>
    <xdr:sp macro="" textlink="">
      <xdr:nvSpPr>
        <xdr:cNvPr id="8" name="Rounded Rectangle 7">
          <a:hlinkClick xmlns:r="http://schemas.openxmlformats.org/officeDocument/2006/relationships" r:id="rId4"/>
          <a:extLst>
            <a:ext uri="{FF2B5EF4-FFF2-40B4-BE49-F238E27FC236}">
              <a16:creationId xmlns:a16="http://schemas.microsoft.com/office/drawing/2014/main" id="{FDB3453B-4BD6-419C-867C-F0148ED15065}"/>
            </a:ext>
          </a:extLst>
        </xdr:cNvPr>
        <xdr:cNvSpPr/>
      </xdr:nvSpPr>
      <xdr:spPr>
        <a:xfrm>
          <a:off x="1306829" y="2478404"/>
          <a:ext cx="1737558" cy="478580"/>
        </a:xfrm>
        <a:prstGeom prst="roundRect">
          <a:avLst/>
        </a:prstGeom>
        <a:solidFill>
          <a:schemeClr val="bg2">
            <a:lumMod val="9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solidFill>
                <a:sysClr val="windowText" lastClr="000000"/>
              </a:solidFill>
            </a:rPr>
            <a:t>Logical</a:t>
          </a:r>
          <a:r>
            <a:rPr lang="en-IN" sz="1100" b="1" baseline="0">
              <a:solidFill>
                <a:sysClr val="windowText" lastClr="000000"/>
              </a:solidFill>
            </a:rPr>
            <a:t> &amp; Information</a:t>
          </a:r>
          <a:endParaRPr lang="en-IN" sz="1100" b="1">
            <a:solidFill>
              <a:sysClr val="windowText" lastClr="000000"/>
            </a:solidFill>
          </a:endParaRPr>
        </a:p>
      </xdr:txBody>
    </xdr:sp>
    <xdr:clientData/>
  </xdr:twoCellAnchor>
  <xdr:twoCellAnchor>
    <xdr:from>
      <xdr:col>1</xdr:col>
      <xdr:colOff>722205</xdr:colOff>
      <xdr:row>18</xdr:row>
      <xdr:rowOff>6773</xdr:rowOff>
    </xdr:from>
    <xdr:to>
      <xdr:col>4</xdr:col>
      <xdr:colOff>430938</xdr:colOff>
      <xdr:row>21</xdr:row>
      <xdr:rowOff>0</xdr:rowOff>
    </xdr:to>
    <xdr:sp macro="" textlink="">
      <xdr:nvSpPr>
        <xdr:cNvPr id="9" name="Rounded Rectangle 8">
          <a:hlinkClick xmlns:r="http://schemas.openxmlformats.org/officeDocument/2006/relationships" r:id="rId5"/>
          <a:extLst>
            <a:ext uri="{FF2B5EF4-FFF2-40B4-BE49-F238E27FC236}">
              <a16:creationId xmlns:a16="http://schemas.microsoft.com/office/drawing/2014/main" id="{B907FA68-6E07-46EA-9471-6073FA4355BD}"/>
            </a:ext>
          </a:extLst>
        </xdr:cNvPr>
        <xdr:cNvSpPr/>
      </xdr:nvSpPr>
      <xdr:spPr>
        <a:xfrm>
          <a:off x="1312755" y="3150023"/>
          <a:ext cx="1737558" cy="383752"/>
        </a:xfrm>
        <a:prstGeom prst="roundRect">
          <a:avLst/>
        </a:prstGeom>
        <a:solidFill>
          <a:schemeClr val="bg2">
            <a:lumMod val="9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solidFill>
                <a:sysClr val="windowText" lastClr="000000"/>
              </a:solidFill>
            </a:rPr>
            <a:t>Date &amp; Time</a:t>
          </a:r>
        </a:p>
      </xdr:txBody>
    </xdr:sp>
    <xdr:clientData/>
  </xdr:twoCellAnchor>
  <xdr:twoCellAnchor>
    <xdr:from>
      <xdr:col>1</xdr:col>
      <xdr:colOff>717126</xdr:colOff>
      <xdr:row>22</xdr:row>
      <xdr:rowOff>18626</xdr:rowOff>
    </xdr:from>
    <xdr:to>
      <xdr:col>4</xdr:col>
      <xdr:colOff>425859</xdr:colOff>
      <xdr:row>25</xdr:row>
      <xdr:rowOff>0</xdr:rowOff>
    </xdr:to>
    <xdr:sp macro="" textlink="">
      <xdr:nvSpPr>
        <xdr:cNvPr id="10" name="Rounded Rectangle 9">
          <a:hlinkClick xmlns:r="http://schemas.openxmlformats.org/officeDocument/2006/relationships" r:id="rId6"/>
          <a:extLst>
            <a:ext uri="{FF2B5EF4-FFF2-40B4-BE49-F238E27FC236}">
              <a16:creationId xmlns:a16="http://schemas.microsoft.com/office/drawing/2014/main" id="{8D7ADE85-D262-4F14-B78F-053900BF162F}"/>
            </a:ext>
          </a:extLst>
        </xdr:cNvPr>
        <xdr:cNvSpPr/>
      </xdr:nvSpPr>
      <xdr:spPr>
        <a:xfrm>
          <a:off x="1307676" y="3781001"/>
          <a:ext cx="1737558" cy="371899"/>
        </a:xfrm>
        <a:prstGeom prst="roundRect">
          <a:avLst/>
        </a:prstGeom>
        <a:solidFill>
          <a:schemeClr val="bg2">
            <a:lumMod val="9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solidFill>
                <a:sysClr val="windowText" lastClr="000000"/>
              </a:solidFill>
            </a:rPr>
            <a:t>Text &amp; String</a:t>
          </a:r>
        </a:p>
      </xdr:txBody>
    </xdr:sp>
    <xdr:clientData/>
  </xdr:twoCellAnchor>
  <xdr:twoCellAnchor>
    <xdr:from>
      <xdr:col>1</xdr:col>
      <xdr:colOff>83819</xdr:colOff>
      <xdr:row>25</xdr:row>
      <xdr:rowOff>136310</xdr:rowOff>
    </xdr:from>
    <xdr:to>
      <xdr:col>5</xdr:col>
      <xdr:colOff>795866</xdr:colOff>
      <xdr:row>26</xdr:row>
      <xdr:rowOff>177799</xdr:rowOff>
    </xdr:to>
    <xdr:sp macro="" textlink="">
      <xdr:nvSpPr>
        <xdr:cNvPr id="11" name="Rounded Rectangle 10">
          <a:hlinkClick xmlns:r="http://schemas.openxmlformats.org/officeDocument/2006/relationships" r:id="rId7"/>
          <a:extLst>
            <a:ext uri="{FF2B5EF4-FFF2-40B4-BE49-F238E27FC236}">
              <a16:creationId xmlns:a16="http://schemas.microsoft.com/office/drawing/2014/main" id="{C89DA829-4425-42E5-BE93-C0C481F161F7}"/>
            </a:ext>
          </a:extLst>
        </xdr:cNvPr>
        <xdr:cNvSpPr/>
      </xdr:nvSpPr>
      <xdr:spPr>
        <a:xfrm>
          <a:off x="674369" y="4289210"/>
          <a:ext cx="3331422" cy="270089"/>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solidFill>
                <a:schemeClr val="lt1"/>
              </a:solidFill>
              <a:effectLst/>
              <a:latin typeface="+mn-lt"/>
              <a:ea typeface="+mn-ea"/>
              <a:cs typeface="+mn-cs"/>
            </a:rPr>
            <a:t>Exercise </a:t>
          </a:r>
          <a:r>
            <a:rPr lang="en-IN" sz="1100" b="1" baseline="0">
              <a:solidFill>
                <a:schemeClr val="lt1"/>
              </a:solidFill>
              <a:effectLst/>
              <a:latin typeface="+mn-lt"/>
              <a:ea typeface="+mn-ea"/>
              <a:cs typeface="+mn-cs"/>
            </a:rPr>
            <a:t>-1 (Basic  Sales Roll up and Summary)</a:t>
          </a:r>
          <a:endParaRPr lang="en-IN" sz="1200" b="1"/>
        </a:p>
      </xdr:txBody>
    </xdr:sp>
    <xdr:clientData/>
  </xdr:twoCellAnchor>
  <xdr:oneCellAnchor>
    <xdr:from>
      <xdr:col>5</xdr:col>
      <xdr:colOff>16933</xdr:colOff>
      <xdr:row>5</xdr:row>
      <xdr:rowOff>152400</xdr:rowOff>
    </xdr:from>
    <xdr:ext cx="567267" cy="245533"/>
    <xdr:sp macro="" textlink="">
      <xdr:nvSpPr>
        <xdr:cNvPr id="12" name="TextBox 11">
          <a:extLst>
            <a:ext uri="{FF2B5EF4-FFF2-40B4-BE49-F238E27FC236}">
              <a16:creationId xmlns:a16="http://schemas.microsoft.com/office/drawing/2014/main" id="{A2AB8DD4-114D-4B44-8ED9-9BAE6223B628}"/>
            </a:ext>
          </a:extLst>
        </xdr:cNvPr>
        <xdr:cNvSpPr txBox="1"/>
      </xdr:nvSpPr>
      <xdr:spPr>
        <a:xfrm>
          <a:off x="3226858" y="1209675"/>
          <a:ext cx="567267" cy="2455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4</xdr:col>
      <xdr:colOff>499533</xdr:colOff>
      <xdr:row>6</xdr:row>
      <xdr:rowOff>25401</xdr:rowOff>
    </xdr:from>
    <xdr:to>
      <xdr:col>5</xdr:col>
      <xdr:colOff>789933</xdr:colOff>
      <xdr:row>7</xdr:row>
      <xdr:rowOff>19135</xdr:rowOff>
    </xdr:to>
    <xdr:sp macro="" textlink="">
      <xdr:nvSpPr>
        <xdr:cNvPr id="13" name="Rounded Rectangle 13">
          <a:extLst>
            <a:ext uri="{FF2B5EF4-FFF2-40B4-BE49-F238E27FC236}">
              <a16:creationId xmlns:a16="http://schemas.microsoft.com/office/drawing/2014/main" id="{1837B31C-AD8A-4F86-87F9-3DABCFEDEB70}"/>
            </a:ext>
          </a:extLst>
        </xdr:cNvPr>
        <xdr:cNvSpPr/>
      </xdr:nvSpPr>
      <xdr:spPr>
        <a:xfrm>
          <a:off x="3118908" y="1311276"/>
          <a:ext cx="880950" cy="16518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Lookup</a:t>
          </a:r>
        </a:p>
      </xdr:txBody>
    </xdr:sp>
    <xdr:clientData/>
  </xdr:twoCellAnchor>
  <xdr:twoCellAnchor>
    <xdr:from>
      <xdr:col>4</xdr:col>
      <xdr:colOff>499532</xdr:colOff>
      <xdr:row>8</xdr:row>
      <xdr:rowOff>11856</xdr:rowOff>
    </xdr:from>
    <xdr:to>
      <xdr:col>5</xdr:col>
      <xdr:colOff>789932</xdr:colOff>
      <xdr:row>9</xdr:row>
      <xdr:rowOff>8129</xdr:rowOff>
    </xdr:to>
    <xdr:sp macro="" textlink="">
      <xdr:nvSpPr>
        <xdr:cNvPr id="14" name="Rounded Rectangle 14">
          <a:extLst>
            <a:ext uri="{FF2B5EF4-FFF2-40B4-BE49-F238E27FC236}">
              <a16:creationId xmlns:a16="http://schemas.microsoft.com/office/drawing/2014/main" id="{1DA9DDD4-F7AC-448E-833D-C498463617DE}"/>
            </a:ext>
          </a:extLst>
        </xdr:cNvPr>
        <xdr:cNvSpPr/>
      </xdr:nvSpPr>
      <xdr:spPr>
        <a:xfrm>
          <a:off x="3118907" y="1516806"/>
          <a:ext cx="880950" cy="167723"/>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Reference</a:t>
          </a:r>
        </a:p>
      </xdr:txBody>
    </xdr:sp>
    <xdr:clientData/>
  </xdr:twoCellAnchor>
  <xdr:twoCellAnchor>
    <xdr:from>
      <xdr:col>4</xdr:col>
      <xdr:colOff>499532</xdr:colOff>
      <xdr:row>10</xdr:row>
      <xdr:rowOff>16934</xdr:rowOff>
    </xdr:from>
    <xdr:to>
      <xdr:col>5</xdr:col>
      <xdr:colOff>789932</xdr:colOff>
      <xdr:row>11</xdr:row>
      <xdr:rowOff>10667</xdr:rowOff>
    </xdr:to>
    <xdr:sp macro="" textlink="">
      <xdr:nvSpPr>
        <xdr:cNvPr id="15" name="Rounded Rectangle 15">
          <a:extLst>
            <a:ext uri="{FF2B5EF4-FFF2-40B4-BE49-F238E27FC236}">
              <a16:creationId xmlns:a16="http://schemas.microsoft.com/office/drawing/2014/main" id="{9C37B0B1-613F-4989-9547-376A39E4817A}"/>
            </a:ext>
          </a:extLst>
        </xdr:cNvPr>
        <xdr:cNvSpPr/>
      </xdr:nvSpPr>
      <xdr:spPr>
        <a:xfrm>
          <a:off x="3118907" y="1921934"/>
          <a:ext cx="880950" cy="165183"/>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Maths</a:t>
          </a:r>
        </a:p>
      </xdr:txBody>
    </xdr:sp>
    <xdr:clientData/>
  </xdr:twoCellAnchor>
  <xdr:twoCellAnchor>
    <xdr:from>
      <xdr:col>4</xdr:col>
      <xdr:colOff>499532</xdr:colOff>
      <xdr:row>11</xdr:row>
      <xdr:rowOff>98213</xdr:rowOff>
    </xdr:from>
    <xdr:to>
      <xdr:col>5</xdr:col>
      <xdr:colOff>789932</xdr:colOff>
      <xdr:row>12</xdr:row>
      <xdr:rowOff>176613</xdr:rowOff>
    </xdr:to>
    <xdr:sp macro="" textlink="">
      <xdr:nvSpPr>
        <xdr:cNvPr id="16" name="Rounded Rectangle 16">
          <a:extLst>
            <a:ext uri="{FF2B5EF4-FFF2-40B4-BE49-F238E27FC236}">
              <a16:creationId xmlns:a16="http://schemas.microsoft.com/office/drawing/2014/main" id="{6E360C88-F15D-4E51-901A-C4640822A16E}"/>
            </a:ext>
          </a:extLst>
        </xdr:cNvPr>
        <xdr:cNvSpPr/>
      </xdr:nvSpPr>
      <xdr:spPr>
        <a:xfrm>
          <a:off x="3118907" y="2127038"/>
          <a:ext cx="880950" cy="1641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Stats</a:t>
          </a:r>
        </a:p>
      </xdr:txBody>
    </xdr:sp>
    <xdr:clientData/>
  </xdr:twoCellAnchor>
  <xdr:twoCellAnchor>
    <xdr:from>
      <xdr:col>4</xdr:col>
      <xdr:colOff>482599</xdr:colOff>
      <xdr:row>14</xdr:row>
      <xdr:rowOff>16934</xdr:rowOff>
    </xdr:from>
    <xdr:to>
      <xdr:col>5</xdr:col>
      <xdr:colOff>772999</xdr:colOff>
      <xdr:row>15</xdr:row>
      <xdr:rowOff>10667</xdr:rowOff>
    </xdr:to>
    <xdr:sp macro="" textlink="">
      <xdr:nvSpPr>
        <xdr:cNvPr id="17" name="Rounded Rectangle 17">
          <a:extLst>
            <a:ext uri="{FF2B5EF4-FFF2-40B4-BE49-F238E27FC236}">
              <a16:creationId xmlns:a16="http://schemas.microsoft.com/office/drawing/2014/main" id="{BD7F6430-8562-4359-96C5-6C1E114D43F4}"/>
            </a:ext>
          </a:extLst>
        </xdr:cNvPr>
        <xdr:cNvSpPr/>
      </xdr:nvSpPr>
      <xdr:spPr>
        <a:xfrm>
          <a:off x="3101974" y="2541059"/>
          <a:ext cx="880950" cy="165183"/>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Logical</a:t>
          </a:r>
        </a:p>
      </xdr:txBody>
    </xdr:sp>
    <xdr:clientData/>
  </xdr:twoCellAnchor>
  <xdr:twoCellAnchor>
    <xdr:from>
      <xdr:col>4</xdr:col>
      <xdr:colOff>482601</xdr:colOff>
      <xdr:row>15</xdr:row>
      <xdr:rowOff>99061</xdr:rowOff>
    </xdr:from>
    <xdr:to>
      <xdr:col>5</xdr:col>
      <xdr:colOff>773001</xdr:colOff>
      <xdr:row>16</xdr:row>
      <xdr:rowOff>177461</xdr:rowOff>
    </xdr:to>
    <xdr:sp macro="" textlink="">
      <xdr:nvSpPr>
        <xdr:cNvPr id="18" name="Rounded Rectangle 18">
          <a:extLst>
            <a:ext uri="{FF2B5EF4-FFF2-40B4-BE49-F238E27FC236}">
              <a16:creationId xmlns:a16="http://schemas.microsoft.com/office/drawing/2014/main" id="{984CEF0D-F835-45D9-BDA7-E34F8180CDBC}"/>
            </a:ext>
          </a:extLst>
        </xdr:cNvPr>
        <xdr:cNvSpPr/>
      </xdr:nvSpPr>
      <xdr:spPr>
        <a:xfrm>
          <a:off x="3101976" y="2747011"/>
          <a:ext cx="880950" cy="1641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Information</a:t>
          </a:r>
        </a:p>
      </xdr:txBody>
    </xdr:sp>
    <xdr:clientData/>
  </xdr:twoCellAnchor>
  <xdr:twoCellAnchor>
    <xdr:from>
      <xdr:col>4</xdr:col>
      <xdr:colOff>499532</xdr:colOff>
      <xdr:row>18</xdr:row>
      <xdr:rowOff>16934</xdr:rowOff>
    </xdr:from>
    <xdr:to>
      <xdr:col>5</xdr:col>
      <xdr:colOff>789932</xdr:colOff>
      <xdr:row>19</xdr:row>
      <xdr:rowOff>10668</xdr:rowOff>
    </xdr:to>
    <xdr:sp macro="" textlink="">
      <xdr:nvSpPr>
        <xdr:cNvPr id="19" name="Rounded Rectangle 19">
          <a:extLst>
            <a:ext uri="{FF2B5EF4-FFF2-40B4-BE49-F238E27FC236}">
              <a16:creationId xmlns:a16="http://schemas.microsoft.com/office/drawing/2014/main" id="{FB961D8B-3310-41D5-ABA1-A734C6548F95}"/>
            </a:ext>
          </a:extLst>
        </xdr:cNvPr>
        <xdr:cNvSpPr/>
      </xdr:nvSpPr>
      <xdr:spPr>
        <a:xfrm>
          <a:off x="3118907" y="3160184"/>
          <a:ext cx="880950" cy="16518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Date</a:t>
          </a:r>
        </a:p>
      </xdr:txBody>
    </xdr:sp>
    <xdr:clientData/>
  </xdr:twoCellAnchor>
  <xdr:twoCellAnchor>
    <xdr:from>
      <xdr:col>4</xdr:col>
      <xdr:colOff>499532</xdr:colOff>
      <xdr:row>20</xdr:row>
      <xdr:rowOff>3387</xdr:rowOff>
    </xdr:from>
    <xdr:to>
      <xdr:col>5</xdr:col>
      <xdr:colOff>789932</xdr:colOff>
      <xdr:row>20</xdr:row>
      <xdr:rowOff>177460</xdr:rowOff>
    </xdr:to>
    <xdr:sp macro="" textlink="">
      <xdr:nvSpPr>
        <xdr:cNvPr id="20" name="Rounded Rectangle 20">
          <a:extLst>
            <a:ext uri="{FF2B5EF4-FFF2-40B4-BE49-F238E27FC236}">
              <a16:creationId xmlns:a16="http://schemas.microsoft.com/office/drawing/2014/main" id="{BBAF5C92-D9DA-484F-ADF5-42CFCC8ACB52}"/>
            </a:ext>
          </a:extLst>
        </xdr:cNvPr>
        <xdr:cNvSpPr/>
      </xdr:nvSpPr>
      <xdr:spPr>
        <a:xfrm>
          <a:off x="3118907" y="3365712"/>
          <a:ext cx="880950" cy="164548"/>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Time</a:t>
          </a:r>
        </a:p>
      </xdr:txBody>
    </xdr:sp>
    <xdr:clientData/>
  </xdr:twoCellAnchor>
  <xdr:twoCellAnchor>
    <xdr:from>
      <xdr:col>4</xdr:col>
      <xdr:colOff>491066</xdr:colOff>
      <xdr:row>22</xdr:row>
      <xdr:rowOff>33867</xdr:rowOff>
    </xdr:from>
    <xdr:to>
      <xdr:col>5</xdr:col>
      <xdr:colOff>781466</xdr:colOff>
      <xdr:row>23</xdr:row>
      <xdr:rowOff>13207</xdr:rowOff>
    </xdr:to>
    <xdr:sp macro="" textlink="">
      <xdr:nvSpPr>
        <xdr:cNvPr id="21" name="Rounded Rectangle 21">
          <a:extLst>
            <a:ext uri="{FF2B5EF4-FFF2-40B4-BE49-F238E27FC236}">
              <a16:creationId xmlns:a16="http://schemas.microsoft.com/office/drawing/2014/main" id="{974955C4-BBED-402E-92A8-653355FB536B}"/>
            </a:ext>
          </a:extLst>
        </xdr:cNvPr>
        <xdr:cNvSpPr/>
      </xdr:nvSpPr>
      <xdr:spPr>
        <a:xfrm>
          <a:off x="3110441" y="3796242"/>
          <a:ext cx="880950" cy="15079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Text</a:t>
          </a:r>
        </a:p>
      </xdr:txBody>
    </xdr:sp>
    <xdr:clientData/>
  </xdr:twoCellAnchor>
  <xdr:twoCellAnchor>
    <xdr:from>
      <xdr:col>4</xdr:col>
      <xdr:colOff>491065</xdr:colOff>
      <xdr:row>24</xdr:row>
      <xdr:rowOff>4234</xdr:rowOff>
    </xdr:from>
    <xdr:to>
      <xdr:col>5</xdr:col>
      <xdr:colOff>781465</xdr:colOff>
      <xdr:row>25</xdr:row>
      <xdr:rowOff>508</xdr:rowOff>
    </xdr:to>
    <xdr:sp macro="" textlink="">
      <xdr:nvSpPr>
        <xdr:cNvPr id="22" name="Rounded Rectangle 22">
          <a:extLst>
            <a:ext uri="{FF2B5EF4-FFF2-40B4-BE49-F238E27FC236}">
              <a16:creationId xmlns:a16="http://schemas.microsoft.com/office/drawing/2014/main" id="{1F8B4B33-3359-4AD5-9206-E67757A97E09}"/>
            </a:ext>
          </a:extLst>
        </xdr:cNvPr>
        <xdr:cNvSpPr/>
      </xdr:nvSpPr>
      <xdr:spPr>
        <a:xfrm>
          <a:off x="3110440" y="3985684"/>
          <a:ext cx="880950" cy="16772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String</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7620</xdr:colOff>
      <xdr:row>1</xdr:row>
      <xdr:rowOff>7620</xdr:rowOff>
    </xdr:from>
    <xdr:to>
      <xdr:col>2</xdr:col>
      <xdr:colOff>716280</xdr:colOff>
      <xdr:row>2</xdr:row>
      <xdr:rowOff>60960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601980" y="190500"/>
          <a:ext cx="2468880" cy="23622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3.</a:t>
          </a:r>
          <a:r>
            <a:rPr lang="en-IN" sz="1100" b="1" baseline="0"/>
            <a:t> Table of Contents</a:t>
          </a:r>
          <a:endParaRPr lang="en-IN" sz="1100" b="1"/>
        </a:p>
      </xdr:txBody>
    </xdr:sp>
    <xdr:clientData/>
  </xdr:twoCellAnchor>
  <xdr:twoCellAnchor>
    <xdr:from>
      <xdr:col>2</xdr:col>
      <xdr:colOff>320040</xdr:colOff>
      <xdr:row>2</xdr:row>
      <xdr:rowOff>144780</xdr:rowOff>
    </xdr:from>
    <xdr:to>
      <xdr:col>3</xdr:col>
      <xdr:colOff>160020</xdr:colOff>
      <xdr:row>3</xdr:row>
      <xdr:rowOff>121920</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300-000003000000}"/>
            </a:ext>
          </a:extLst>
        </xdr:cNvPr>
        <xdr:cNvSpPr/>
      </xdr:nvSpPr>
      <xdr:spPr>
        <a:xfrm>
          <a:off x="2674620" y="510540"/>
          <a:ext cx="1767840" cy="160020"/>
        </a:xfrm>
        <a:prstGeom prst="roundRect">
          <a:avLst/>
        </a:prstGeom>
        <a:solidFill>
          <a:schemeClr val="bg2">
            <a:lumMod val="9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solidFill>
                <a:sysClr val="windowText" lastClr="000000"/>
              </a:solidFill>
            </a:rPr>
            <a:t>Lookup</a:t>
          </a:r>
          <a:r>
            <a:rPr lang="en-IN" sz="1100" b="1" baseline="0">
              <a:solidFill>
                <a:sysClr val="windowText" lastClr="000000"/>
              </a:solidFill>
            </a:rPr>
            <a:t> &amp; Reference</a:t>
          </a:r>
          <a:endParaRPr lang="en-IN" sz="1100" b="1">
            <a:solidFill>
              <a:sysClr val="windowText" lastClr="000000"/>
            </a:solidFill>
          </a:endParaRPr>
        </a:p>
      </xdr:txBody>
    </xdr:sp>
    <xdr:clientData/>
  </xdr:twoCellAnchor>
  <xdr:twoCellAnchor>
    <xdr:from>
      <xdr:col>3</xdr:col>
      <xdr:colOff>243840</xdr:colOff>
      <xdr:row>2</xdr:row>
      <xdr:rowOff>144780</xdr:rowOff>
    </xdr:from>
    <xdr:to>
      <xdr:col>3</xdr:col>
      <xdr:colOff>2011680</xdr:colOff>
      <xdr:row>3</xdr:row>
      <xdr:rowOff>121920</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300-000004000000}"/>
            </a:ext>
          </a:extLst>
        </xdr:cNvPr>
        <xdr:cNvSpPr/>
      </xdr:nvSpPr>
      <xdr:spPr>
        <a:xfrm>
          <a:off x="4526280" y="510540"/>
          <a:ext cx="1767840" cy="160020"/>
        </a:xfrm>
        <a:prstGeom prst="roundRect">
          <a:avLst/>
        </a:prstGeom>
        <a:solidFill>
          <a:schemeClr val="bg2">
            <a:lumMod val="9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solidFill>
                <a:sysClr val="windowText" lastClr="000000"/>
              </a:solidFill>
            </a:rPr>
            <a:t>Maths &amp;</a:t>
          </a:r>
          <a:r>
            <a:rPr lang="en-IN" sz="1100" b="1" baseline="0">
              <a:solidFill>
                <a:sysClr val="windowText" lastClr="000000"/>
              </a:solidFill>
            </a:rPr>
            <a:t> Stats</a:t>
          </a:r>
          <a:endParaRPr lang="en-IN" sz="1100" b="1">
            <a:solidFill>
              <a:sysClr val="windowText" lastClr="000000"/>
            </a:solidFill>
          </a:endParaRPr>
        </a:p>
      </xdr:txBody>
    </xdr:sp>
    <xdr:clientData/>
  </xdr:twoCellAnchor>
  <xdr:twoCellAnchor>
    <xdr:from>
      <xdr:col>3</xdr:col>
      <xdr:colOff>2080260</xdr:colOff>
      <xdr:row>2</xdr:row>
      <xdr:rowOff>144780</xdr:rowOff>
    </xdr:from>
    <xdr:to>
      <xdr:col>3</xdr:col>
      <xdr:colOff>3848100</xdr:colOff>
      <xdr:row>3</xdr:row>
      <xdr:rowOff>121920</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300-000005000000}"/>
            </a:ext>
          </a:extLst>
        </xdr:cNvPr>
        <xdr:cNvSpPr/>
      </xdr:nvSpPr>
      <xdr:spPr>
        <a:xfrm>
          <a:off x="6362700" y="510540"/>
          <a:ext cx="1767840" cy="160020"/>
        </a:xfrm>
        <a:prstGeom prst="roundRect">
          <a:avLst/>
        </a:prstGeom>
        <a:solidFill>
          <a:schemeClr val="bg2">
            <a:lumMod val="9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solidFill>
                <a:sysClr val="windowText" lastClr="000000"/>
              </a:solidFill>
            </a:rPr>
            <a:t>Logical</a:t>
          </a:r>
          <a:r>
            <a:rPr lang="en-IN" sz="1100" b="1" baseline="0">
              <a:solidFill>
                <a:sysClr val="windowText" lastClr="000000"/>
              </a:solidFill>
            </a:rPr>
            <a:t> &amp; Information</a:t>
          </a:r>
          <a:endParaRPr lang="en-IN" sz="1100" b="1">
            <a:solidFill>
              <a:sysClr val="windowText" lastClr="000000"/>
            </a:solidFill>
          </a:endParaRPr>
        </a:p>
      </xdr:txBody>
    </xdr:sp>
    <xdr:clientData/>
  </xdr:twoCellAnchor>
  <xdr:twoCellAnchor>
    <xdr:from>
      <xdr:col>3</xdr:col>
      <xdr:colOff>3924300</xdr:colOff>
      <xdr:row>2</xdr:row>
      <xdr:rowOff>137160</xdr:rowOff>
    </xdr:from>
    <xdr:to>
      <xdr:col>3</xdr:col>
      <xdr:colOff>5692140</xdr:colOff>
      <xdr:row>3</xdr:row>
      <xdr:rowOff>114300</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300-000006000000}"/>
            </a:ext>
          </a:extLst>
        </xdr:cNvPr>
        <xdr:cNvSpPr/>
      </xdr:nvSpPr>
      <xdr:spPr>
        <a:xfrm>
          <a:off x="8206740" y="502920"/>
          <a:ext cx="1767840" cy="160020"/>
        </a:xfrm>
        <a:prstGeom prst="roundRect">
          <a:avLst/>
        </a:prstGeom>
        <a:solidFill>
          <a:schemeClr val="bg2">
            <a:lumMod val="9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solidFill>
                <a:sysClr val="windowText" lastClr="000000"/>
              </a:solidFill>
            </a:rPr>
            <a:t>Date &amp; Time</a:t>
          </a:r>
        </a:p>
      </xdr:txBody>
    </xdr:sp>
    <xdr:clientData/>
  </xdr:twoCellAnchor>
  <xdr:twoCellAnchor>
    <xdr:from>
      <xdr:col>3</xdr:col>
      <xdr:colOff>5745480</xdr:colOff>
      <xdr:row>2</xdr:row>
      <xdr:rowOff>144780</xdr:rowOff>
    </xdr:from>
    <xdr:to>
      <xdr:col>3</xdr:col>
      <xdr:colOff>7513320</xdr:colOff>
      <xdr:row>3</xdr:row>
      <xdr:rowOff>121920</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300-000007000000}"/>
            </a:ext>
          </a:extLst>
        </xdr:cNvPr>
        <xdr:cNvSpPr/>
      </xdr:nvSpPr>
      <xdr:spPr>
        <a:xfrm>
          <a:off x="10027920" y="510540"/>
          <a:ext cx="1767840" cy="160020"/>
        </a:xfrm>
        <a:prstGeom prst="roundRect">
          <a:avLst/>
        </a:prstGeom>
        <a:solidFill>
          <a:schemeClr val="bg2">
            <a:lumMod val="9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solidFill>
                <a:sysClr val="windowText" lastClr="000000"/>
              </a:solidFill>
            </a:rPr>
            <a:t>Text &amp; String</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7620</xdr:rowOff>
    </xdr:from>
    <xdr:to>
      <xdr:col>3</xdr:col>
      <xdr:colOff>38100</xdr:colOff>
      <xdr:row>2</xdr:row>
      <xdr:rowOff>68580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609600" y="190500"/>
          <a:ext cx="1920240" cy="24384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3.</a:t>
          </a:r>
          <a:r>
            <a:rPr lang="en-IN" sz="1100" b="1" baseline="0"/>
            <a:t> Table of Contents</a:t>
          </a:r>
          <a:endParaRPr lang="en-IN" sz="1100" b="1"/>
        </a:p>
      </xdr:txBody>
    </xdr:sp>
    <xdr:clientData/>
  </xdr:twoCellAnchor>
  <xdr:twoCellAnchor>
    <xdr:from>
      <xdr:col>3</xdr:col>
      <xdr:colOff>205740</xdr:colOff>
      <xdr:row>1</xdr:row>
      <xdr:rowOff>7620</xdr:rowOff>
    </xdr:from>
    <xdr:to>
      <xdr:col>6</xdr:col>
      <xdr:colOff>259080</xdr:colOff>
      <xdr:row>2</xdr:row>
      <xdr:rowOff>68580</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03000000}"/>
            </a:ext>
          </a:extLst>
        </xdr:cNvPr>
        <xdr:cNvSpPr/>
      </xdr:nvSpPr>
      <xdr:spPr>
        <a:xfrm>
          <a:off x="2697480" y="190500"/>
          <a:ext cx="1882140" cy="24384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4. List</a:t>
          </a:r>
          <a:r>
            <a:rPr lang="en-IN" sz="1100" b="1" baseline="0"/>
            <a:t> of Formulae</a:t>
          </a:r>
          <a:endParaRPr lang="en-IN" sz="1100" b="1"/>
        </a:p>
      </xdr:txBody>
    </xdr:sp>
    <xdr:clientData/>
  </xdr:twoCellAnchor>
  <xdr:twoCellAnchor>
    <xdr:from>
      <xdr:col>1</xdr:col>
      <xdr:colOff>30479</xdr:colOff>
      <xdr:row>24</xdr:row>
      <xdr:rowOff>0</xdr:rowOff>
    </xdr:from>
    <xdr:to>
      <xdr:col>6</xdr:col>
      <xdr:colOff>36194</xdr:colOff>
      <xdr:row>32</xdr:row>
      <xdr:rowOff>110490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640079" y="4815840"/>
          <a:ext cx="3716655" cy="1573530"/>
        </a:xfrm>
        <a:prstGeom prst="roundRect">
          <a:avLst>
            <a:gd name="adj" fmla="val 41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100" b="1"/>
            <a:t>lookup_value: </a:t>
          </a:r>
          <a:r>
            <a:rPr lang="en-IN"/>
            <a:t>Value to be looked up</a:t>
          </a:r>
          <a:endParaRPr lang="en-IN" sz="1100" b="0" baseline="0"/>
        </a:p>
        <a:p>
          <a:pPr marL="0" marR="0" lvl="0" indent="0" algn="l" defTabSz="914400" eaLnBrk="1" fontAlgn="auto" latinLnBrk="0" hangingPunct="1">
            <a:lnSpc>
              <a:spcPct val="100000"/>
            </a:lnSpc>
            <a:spcBef>
              <a:spcPts val="0"/>
            </a:spcBef>
            <a:spcAft>
              <a:spcPts val="0"/>
            </a:spcAft>
            <a:buClrTx/>
            <a:buSzTx/>
            <a:buFontTx/>
            <a:buNone/>
            <a:tabLst/>
            <a:defRPr/>
          </a:pPr>
          <a:r>
            <a:rPr lang="en-IN" sz="1100" b="1" baseline="0"/>
            <a:t>table_array: </a:t>
          </a:r>
          <a:r>
            <a:rPr lang="en-IN" sz="1100" b="0" baseline="0"/>
            <a:t>R</a:t>
          </a:r>
          <a:r>
            <a:rPr lang="en-IN"/>
            <a:t>ange </a:t>
          </a:r>
          <a:r>
            <a:rPr lang="en-IN" baseline="0"/>
            <a:t> from which lookup_value to be referenced</a:t>
          </a:r>
        </a:p>
        <a:p>
          <a:pPr marL="0" marR="0" lvl="0" indent="0" algn="l" defTabSz="914400" eaLnBrk="1" fontAlgn="auto" latinLnBrk="0" hangingPunct="1">
            <a:lnSpc>
              <a:spcPct val="100000"/>
            </a:lnSpc>
            <a:spcBef>
              <a:spcPts val="0"/>
            </a:spcBef>
            <a:spcAft>
              <a:spcPts val="0"/>
            </a:spcAft>
            <a:buClrTx/>
            <a:buSzTx/>
            <a:buFontTx/>
            <a:buNone/>
            <a:tabLst/>
            <a:defRPr/>
          </a:pPr>
          <a:r>
            <a:rPr lang="en-IN" sz="1100" b="1" baseline="0"/>
            <a:t>col_index_num: </a:t>
          </a:r>
          <a:r>
            <a:rPr lang="en-IN"/>
            <a:t>the column number in the range containing the return value</a:t>
          </a:r>
        </a:p>
        <a:p>
          <a:pPr algn="l"/>
          <a:r>
            <a:rPr lang="en-IN" sz="1100" b="1" baseline="0"/>
            <a:t>range_lookup: </a:t>
          </a:r>
          <a:r>
            <a:rPr lang="en-IN"/>
            <a:t>Exact Match or Approximate Match – indicated as 0/FALSE or 1/TRUE</a:t>
          </a:r>
        </a:p>
        <a:p>
          <a:pPr algn="l"/>
          <a:r>
            <a:rPr lang="en-IN" sz="900" b="0" baseline="0"/>
            <a:t>*Parameters mentioned in square brackets are not mandatory</a:t>
          </a:r>
        </a:p>
      </xdr:txBody>
    </xdr:sp>
    <xdr:clientData/>
  </xdr:twoCellAnchor>
  <xdr:twoCellAnchor editAs="oneCell">
    <xdr:from>
      <xdr:col>1</xdr:col>
      <xdr:colOff>34290</xdr:colOff>
      <xdr:row>22</xdr:row>
      <xdr:rowOff>140970</xdr:rowOff>
    </xdr:from>
    <xdr:to>
      <xdr:col>5</xdr:col>
      <xdr:colOff>219213</xdr:colOff>
      <xdr:row>23</xdr:row>
      <xdr:rowOff>158115</xdr:rowOff>
    </xdr:to>
    <xdr:pic>
      <xdr:nvPicPr>
        <xdr:cNvPr id="17" name="Picture 16">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3890" y="4591050"/>
          <a:ext cx="3722371"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11905</xdr:colOff>
      <xdr:row>6</xdr:row>
      <xdr:rowOff>0</xdr:rowOff>
    </xdr:from>
    <xdr:to>
      <xdr:col>23</xdr:col>
      <xdr:colOff>1539715</xdr:colOff>
      <xdr:row>6</xdr:row>
      <xdr:rowOff>163285</xdr:rowOff>
    </xdr:to>
    <xdr:sp macro="" textlink="">
      <xdr:nvSpPr>
        <xdr:cNvPr id="21" name="Rounded Rectangle 20">
          <a:extLst>
            <a:ext uri="{FF2B5EF4-FFF2-40B4-BE49-F238E27FC236}">
              <a16:creationId xmlns:a16="http://schemas.microsoft.com/office/drawing/2014/main" id="{00000000-0008-0000-0400-000015000000}"/>
            </a:ext>
          </a:extLst>
        </xdr:cNvPr>
        <xdr:cNvSpPr/>
      </xdr:nvSpPr>
      <xdr:spPr>
        <a:xfrm>
          <a:off x="13918405" y="1393031"/>
          <a:ext cx="4480560" cy="163285"/>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a:t>
          </a:r>
          <a:r>
            <a:rPr lang="en-IN" sz="1000" baseline="0">
              <a:solidFill>
                <a:sysClr val="windowText" lastClr="000000"/>
              </a:solidFill>
            </a:rPr>
            <a:t> Exact/ Inexact match as per comments mentioned in each cell</a:t>
          </a:r>
          <a:endParaRPr lang="en-IN" sz="1000">
            <a:solidFill>
              <a:sysClr val="windowText" lastClr="000000"/>
            </a:solidFill>
          </a:endParaRPr>
        </a:p>
      </xdr:txBody>
    </xdr:sp>
    <xdr:clientData/>
  </xdr:twoCellAnchor>
  <xdr:twoCellAnchor>
    <xdr:from>
      <xdr:col>19</xdr:col>
      <xdr:colOff>11905</xdr:colOff>
      <xdr:row>7</xdr:row>
      <xdr:rowOff>4605</xdr:rowOff>
    </xdr:from>
    <xdr:to>
      <xdr:col>23</xdr:col>
      <xdr:colOff>1539715</xdr:colOff>
      <xdr:row>7</xdr:row>
      <xdr:rowOff>167890</xdr:rowOff>
    </xdr:to>
    <xdr:sp macro="" textlink="">
      <xdr:nvSpPr>
        <xdr:cNvPr id="22" name="Rounded Rectangle 21">
          <a:extLst>
            <a:ext uri="{FF2B5EF4-FFF2-40B4-BE49-F238E27FC236}">
              <a16:creationId xmlns:a16="http://schemas.microsoft.com/office/drawing/2014/main" id="{00000000-0008-0000-0400-000016000000}"/>
            </a:ext>
          </a:extLst>
        </xdr:cNvPr>
        <xdr:cNvSpPr/>
      </xdr:nvSpPr>
      <xdr:spPr>
        <a:xfrm>
          <a:off x="13918405" y="1588136"/>
          <a:ext cx="4480560" cy="163285"/>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 value in input array 1 for row and column mentioned in input cells</a:t>
          </a:r>
        </a:p>
      </xdr:txBody>
    </xdr:sp>
    <xdr:clientData/>
  </xdr:twoCellAnchor>
  <xdr:twoCellAnchor>
    <xdr:from>
      <xdr:col>19</xdr:col>
      <xdr:colOff>11905</xdr:colOff>
      <xdr:row>8</xdr:row>
      <xdr:rowOff>9210</xdr:rowOff>
    </xdr:from>
    <xdr:to>
      <xdr:col>23</xdr:col>
      <xdr:colOff>1539715</xdr:colOff>
      <xdr:row>8</xdr:row>
      <xdr:rowOff>177938</xdr:rowOff>
    </xdr:to>
    <xdr:sp macro="" textlink="">
      <xdr:nvSpPr>
        <xdr:cNvPr id="23" name="Rounded Rectangle 22">
          <a:extLst>
            <a:ext uri="{FF2B5EF4-FFF2-40B4-BE49-F238E27FC236}">
              <a16:creationId xmlns:a16="http://schemas.microsoft.com/office/drawing/2014/main" id="{00000000-0008-0000-0400-000017000000}"/>
            </a:ext>
          </a:extLst>
        </xdr:cNvPr>
        <xdr:cNvSpPr/>
      </xdr:nvSpPr>
      <xdr:spPr>
        <a:xfrm>
          <a:off x="13918405" y="1783241"/>
          <a:ext cx="4480560" cy="168728"/>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a:t>
          </a:r>
          <a:r>
            <a:rPr lang="en-IN" sz="1000" baseline="0">
              <a:solidFill>
                <a:sysClr val="windowText" lastClr="000000"/>
              </a:solidFill>
            </a:rPr>
            <a:t> value in input array 1 for row and column mentioned in input cells</a:t>
          </a:r>
          <a:endParaRPr lang="en-IN" sz="1000">
            <a:solidFill>
              <a:sysClr val="windowText" lastClr="000000"/>
            </a:solidFill>
          </a:endParaRPr>
        </a:p>
      </xdr:txBody>
    </xdr:sp>
    <xdr:clientData/>
  </xdr:twoCellAnchor>
  <xdr:twoCellAnchor>
    <xdr:from>
      <xdr:col>19</xdr:col>
      <xdr:colOff>11905</xdr:colOff>
      <xdr:row>9</xdr:row>
      <xdr:rowOff>19258</xdr:rowOff>
    </xdr:from>
    <xdr:to>
      <xdr:col>23</xdr:col>
      <xdr:colOff>1539715</xdr:colOff>
      <xdr:row>9</xdr:row>
      <xdr:rowOff>187986</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13918405" y="1983789"/>
          <a:ext cx="4480560" cy="168728"/>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 sales from input</a:t>
          </a:r>
          <a:r>
            <a:rPr lang="en-IN" sz="1000" baseline="0">
              <a:solidFill>
                <a:sysClr val="windowText" lastClr="000000"/>
              </a:solidFill>
            </a:rPr>
            <a:t> array 1 for territory and month mentioned in input cells</a:t>
          </a:r>
          <a:endParaRPr lang="en-IN" sz="1000">
            <a:solidFill>
              <a:sysClr val="windowText" lastClr="000000"/>
            </a:solidFill>
          </a:endParaRPr>
        </a:p>
      </xdr:txBody>
    </xdr:sp>
    <xdr:clientData/>
  </xdr:twoCellAnchor>
  <xdr:twoCellAnchor>
    <xdr:from>
      <xdr:col>19</xdr:col>
      <xdr:colOff>11905</xdr:colOff>
      <xdr:row>10</xdr:row>
      <xdr:rowOff>29307</xdr:rowOff>
    </xdr:from>
    <xdr:to>
      <xdr:col>23</xdr:col>
      <xdr:colOff>1539715</xdr:colOff>
      <xdr:row>11</xdr:row>
      <xdr:rowOff>0</xdr:rowOff>
    </xdr:to>
    <xdr:sp macro="" textlink="">
      <xdr:nvSpPr>
        <xdr:cNvPr id="30" name="Rounded Rectangle 29">
          <a:extLst>
            <a:ext uri="{FF2B5EF4-FFF2-40B4-BE49-F238E27FC236}">
              <a16:creationId xmlns:a16="http://schemas.microsoft.com/office/drawing/2014/main" id="{00000000-0008-0000-0400-00001E000000}"/>
            </a:ext>
          </a:extLst>
        </xdr:cNvPr>
        <xdr:cNvSpPr/>
      </xdr:nvSpPr>
      <xdr:spPr>
        <a:xfrm>
          <a:off x="13918405" y="2184338"/>
          <a:ext cx="4480560" cy="161193"/>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noProof="0">
              <a:ln>
                <a:noFill/>
              </a:ln>
              <a:solidFill>
                <a:sysClr val="windowText" lastClr="000000"/>
              </a:solidFill>
              <a:effectLst/>
              <a:uLnTx/>
              <a:uFillTx/>
              <a:latin typeface="+mn-lt"/>
              <a:ea typeface="+mn-ea"/>
              <a:cs typeface="+mn-cs"/>
            </a:rPr>
            <a:t>Find sales from input array 1 for territory and month mentioned in input cells</a:t>
          </a:r>
        </a:p>
      </xdr:txBody>
    </xdr:sp>
    <xdr:clientData/>
  </xdr:twoCellAnchor>
  <xdr:twoCellAnchor>
    <xdr:from>
      <xdr:col>19</xdr:col>
      <xdr:colOff>11905</xdr:colOff>
      <xdr:row>12</xdr:row>
      <xdr:rowOff>0</xdr:rowOff>
    </xdr:from>
    <xdr:to>
      <xdr:col>23</xdr:col>
      <xdr:colOff>1539715</xdr:colOff>
      <xdr:row>12</xdr:row>
      <xdr:rowOff>163285</xdr:rowOff>
    </xdr:to>
    <xdr:sp macro="" textlink="">
      <xdr:nvSpPr>
        <xdr:cNvPr id="31" name="Rounded Rectangle 30">
          <a:extLst>
            <a:ext uri="{FF2B5EF4-FFF2-40B4-BE49-F238E27FC236}">
              <a16:creationId xmlns:a16="http://schemas.microsoft.com/office/drawing/2014/main" id="{00000000-0008-0000-0400-00001F000000}"/>
            </a:ext>
          </a:extLst>
        </xdr:cNvPr>
        <xdr:cNvSpPr/>
      </xdr:nvSpPr>
      <xdr:spPr>
        <a:xfrm>
          <a:off x="13918405" y="2690813"/>
          <a:ext cx="4480560" cy="163285"/>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 Row# of cell Y8</a:t>
          </a:r>
        </a:p>
      </xdr:txBody>
    </xdr:sp>
    <xdr:clientData/>
  </xdr:twoCellAnchor>
  <xdr:twoCellAnchor>
    <xdr:from>
      <xdr:col>19</xdr:col>
      <xdr:colOff>11905</xdr:colOff>
      <xdr:row>13</xdr:row>
      <xdr:rowOff>11148</xdr:rowOff>
    </xdr:from>
    <xdr:to>
      <xdr:col>23</xdr:col>
      <xdr:colOff>1539715</xdr:colOff>
      <xdr:row>13</xdr:row>
      <xdr:rowOff>174433</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13918405" y="2880554"/>
          <a:ext cx="4480560" cy="163285"/>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 column#</a:t>
          </a:r>
          <a:r>
            <a:rPr lang="en-IN" sz="1000" baseline="0">
              <a:solidFill>
                <a:sysClr val="windowText" lastClr="000000"/>
              </a:solidFill>
            </a:rPr>
            <a:t> of cell Y8</a:t>
          </a:r>
          <a:endParaRPr lang="en-IN" sz="1000">
            <a:solidFill>
              <a:sysClr val="windowText" lastClr="000000"/>
            </a:solidFill>
          </a:endParaRPr>
        </a:p>
      </xdr:txBody>
    </xdr:sp>
    <xdr:clientData/>
  </xdr:twoCellAnchor>
  <xdr:twoCellAnchor>
    <xdr:from>
      <xdr:col>19</xdr:col>
      <xdr:colOff>11905</xdr:colOff>
      <xdr:row>14</xdr:row>
      <xdr:rowOff>10389</xdr:rowOff>
    </xdr:from>
    <xdr:to>
      <xdr:col>23</xdr:col>
      <xdr:colOff>1539715</xdr:colOff>
      <xdr:row>14</xdr:row>
      <xdr:rowOff>179117</xdr:rowOff>
    </xdr:to>
    <xdr:sp macro="" textlink="">
      <xdr:nvSpPr>
        <xdr:cNvPr id="33" name="Rounded Rectangle 32">
          <a:extLst>
            <a:ext uri="{FF2B5EF4-FFF2-40B4-BE49-F238E27FC236}">
              <a16:creationId xmlns:a16="http://schemas.microsoft.com/office/drawing/2014/main" id="{00000000-0008-0000-0400-000021000000}"/>
            </a:ext>
          </a:extLst>
        </xdr:cNvPr>
        <xdr:cNvSpPr/>
      </xdr:nvSpPr>
      <xdr:spPr>
        <a:xfrm>
          <a:off x="13918405" y="3070295"/>
          <a:ext cx="4480560" cy="168728"/>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 # of rows</a:t>
          </a:r>
          <a:r>
            <a:rPr lang="en-IN" sz="1000" baseline="0">
              <a:solidFill>
                <a:sysClr val="windowText" lastClr="000000"/>
              </a:solidFill>
            </a:rPr>
            <a:t> in input array 1</a:t>
          </a:r>
          <a:endParaRPr lang="en-IN" sz="1000">
            <a:solidFill>
              <a:sysClr val="windowText" lastClr="000000"/>
            </a:solidFill>
          </a:endParaRPr>
        </a:p>
      </xdr:txBody>
    </xdr:sp>
    <xdr:clientData/>
  </xdr:twoCellAnchor>
  <xdr:twoCellAnchor>
    <xdr:from>
      <xdr:col>19</xdr:col>
      <xdr:colOff>11905</xdr:colOff>
      <xdr:row>15</xdr:row>
      <xdr:rowOff>15073</xdr:rowOff>
    </xdr:from>
    <xdr:to>
      <xdr:col>23</xdr:col>
      <xdr:colOff>1539715</xdr:colOff>
      <xdr:row>15</xdr:row>
      <xdr:rowOff>175008</xdr:rowOff>
    </xdr:to>
    <xdr:sp macro="" textlink="">
      <xdr:nvSpPr>
        <xdr:cNvPr id="34" name="Rounded Rectangle 33">
          <a:extLst>
            <a:ext uri="{FF2B5EF4-FFF2-40B4-BE49-F238E27FC236}">
              <a16:creationId xmlns:a16="http://schemas.microsoft.com/office/drawing/2014/main" id="{00000000-0008-0000-0400-000022000000}"/>
            </a:ext>
          </a:extLst>
        </xdr:cNvPr>
        <xdr:cNvSpPr/>
      </xdr:nvSpPr>
      <xdr:spPr>
        <a:xfrm>
          <a:off x="13918405" y="3265479"/>
          <a:ext cx="4480560" cy="159935"/>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a:t>
          </a:r>
          <a:r>
            <a:rPr lang="en-IN" sz="1000" baseline="0">
              <a:solidFill>
                <a:sysClr val="windowText" lastClr="000000"/>
              </a:solidFill>
            </a:rPr>
            <a:t> # of columns in input array 1</a:t>
          </a:r>
          <a:endParaRPr lang="en-IN" sz="1000">
            <a:solidFill>
              <a:sysClr val="windowText" lastClr="000000"/>
            </a:solidFill>
          </a:endParaRPr>
        </a:p>
      </xdr:txBody>
    </xdr:sp>
    <xdr:clientData/>
  </xdr:twoCellAnchor>
  <xdr:twoCellAnchor>
    <xdr:from>
      <xdr:col>19</xdr:col>
      <xdr:colOff>11905</xdr:colOff>
      <xdr:row>20</xdr:row>
      <xdr:rowOff>17585</xdr:rowOff>
    </xdr:from>
    <xdr:to>
      <xdr:col>23</xdr:col>
      <xdr:colOff>1539715</xdr:colOff>
      <xdr:row>21</xdr:row>
      <xdr:rowOff>11906</xdr:rowOff>
    </xdr:to>
    <xdr:sp macro="" textlink="">
      <xdr:nvSpPr>
        <xdr:cNvPr id="35" name="Rounded Rectangle 34">
          <a:extLst>
            <a:ext uri="{FF2B5EF4-FFF2-40B4-BE49-F238E27FC236}">
              <a16:creationId xmlns:a16="http://schemas.microsoft.com/office/drawing/2014/main" id="{00000000-0008-0000-0400-000023000000}"/>
            </a:ext>
          </a:extLst>
        </xdr:cNvPr>
        <xdr:cNvSpPr/>
      </xdr:nvSpPr>
      <xdr:spPr>
        <a:xfrm>
          <a:off x="13918405" y="4506241"/>
          <a:ext cx="4480560" cy="184821"/>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 sales from input</a:t>
          </a:r>
          <a:r>
            <a:rPr lang="en-IN" sz="1000" baseline="0">
              <a:solidFill>
                <a:sysClr val="windowText" lastClr="000000"/>
              </a:solidFill>
            </a:rPr>
            <a:t> array1 for territory and month mentioned in input cells</a:t>
          </a:r>
          <a:endParaRPr lang="en-IN" sz="1000">
            <a:solidFill>
              <a:sysClr val="windowText" lastClr="000000"/>
            </a:solidFill>
          </a:endParaRPr>
        </a:p>
      </xdr:txBody>
    </xdr:sp>
    <xdr:clientData/>
  </xdr:twoCellAnchor>
  <xdr:twoCellAnchor>
    <xdr:from>
      <xdr:col>19</xdr:col>
      <xdr:colOff>11905</xdr:colOff>
      <xdr:row>21</xdr:row>
      <xdr:rowOff>20095</xdr:rowOff>
    </xdr:from>
    <xdr:to>
      <xdr:col>23</xdr:col>
      <xdr:colOff>1539715</xdr:colOff>
      <xdr:row>22</xdr:row>
      <xdr:rowOff>1672</xdr:rowOff>
    </xdr:to>
    <xdr:sp macro="" textlink="">
      <xdr:nvSpPr>
        <xdr:cNvPr id="36" name="Rounded Rectangle 35">
          <a:extLst>
            <a:ext uri="{FF2B5EF4-FFF2-40B4-BE49-F238E27FC236}">
              <a16:creationId xmlns:a16="http://schemas.microsoft.com/office/drawing/2014/main" id="{00000000-0008-0000-0400-000024000000}"/>
            </a:ext>
          </a:extLst>
        </xdr:cNvPr>
        <xdr:cNvSpPr/>
      </xdr:nvSpPr>
      <xdr:spPr>
        <a:xfrm>
          <a:off x="13918405" y="4699251"/>
          <a:ext cx="4480560" cy="160171"/>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000" b="0" i="0" u="none" strike="noStrike" kern="0" cap="none" spc="0" normalizeH="0" baseline="0" noProof="0">
              <a:ln>
                <a:noFill/>
              </a:ln>
              <a:solidFill>
                <a:sysClr val="windowText" lastClr="000000"/>
              </a:solidFill>
              <a:effectLst/>
              <a:uLnTx/>
              <a:uFillTx/>
              <a:latin typeface="+mn-lt"/>
              <a:ea typeface="+mn-ea"/>
              <a:cs typeface="+mn-cs"/>
            </a:rPr>
            <a:t>Find sales from input array1 for territory and month mentioned in input cells</a:t>
          </a:r>
        </a:p>
      </xdr:txBody>
    </xdr:sp>
    <xdr:clientData/>
  </xdr:twoCellAnchor>
  <xdr:twoCellAnchor>
    <xdr:from>
      <xdr:col>19</xdr:col>
      <xdr:colOff>11905</xdr:colOff>
      <xdr:row>17</xdr:row>
      <xdr:rowOff>0</xdr:rowOff>
    </xdr:from>
    <xdr:to>
      <xdr:col>23</xdr:col>
      <xdr:colOff>1539715</xdr:colOff>
      <xdr:row>17</xdr:row>
      <xdr:rowOff>159935</xdr:rowOff>
    </xdr:to>
    <xdr:sp macro="" textlink="">
      <xdr:nvSpPr>
        <xdr:cNvPr id="37" name="Rounded Rectangle 36">
          <a:extLst>
            <a:ext uri="{FF2B5EF4-FFF2-40B4-BE49-F238E27FC236}">
              <a16:creationId xmlns:a16="http://schemas.microsoft.com/office/drawing/2014/main" id="{00000000-0008-0000-0400-000025000000}"/>
            </a:ext>
          </a:extLst>
        </xdr:cNvPr>
        <xdr:cNvSpPr/>
      </xdr:nvSpPr>
      <xdr:spPr>
        <a:xfrm>
          <a:off x="13918405" y="3786188"/>
          <a:ext cx="4480560" cy="159935"/>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 address of cell(relative/absolute)</a:t>
          </a:r>
          <a:r>
            <a:rPr lang="en-IN" sz="1000" baseline="0">
              <a:solidFill>
                <a:sysClr val="windowText" lastClr="000000"/>
              </a:solidFill>
            </a:rPr>
            <a:t> for row and column mentioned in input cells</a:t>
          </a:r>
          <a:endParaRPr lang="en-IN" sz="1000">
            <a:solidFill>
              <a:sysClr val="windowText" lastClr="000000"/>
            </a:solidFill>
          </a:endParaRPr>
        </a:p>
      </xdr:txBody>
    </xdr:sp>
    <xdr:clientData/>
  </xdr:twoCellAnchor>
  <xdr:twoCellAnchor>
    <xdr:from>
      <xdr:col>19</xdr:col>
      <xdr:colOff>11905</xdr:colOff>
      <xdr:row>18</xdr:row>
      <xdr:rowOff>17585</xdr:rowOff>
    </xdr:from>
    <xdr:to>
      <xdr:col>23</xdr:col>
      <xdr:colOff>1539715</xdr:colOff>
      <xdr:row>18</xdr:row>
      <xdr:rowOff>177520</xdr:rowOff>
    </xdr:to>
    <xdr:sp macro="" textlink="">
      <xdr:nvSpPr>
        <xdr:cNvPr id="38" name="Rounded Rectangle 37">
          <a:extLst>
            <a:ext uri="{FF2B5EF4-FFF2-40B4-BE49-F238E27FC236}">
              <a16:creationId xmlns:a16="http://schemas.microsoft.com/office/drawing/2014/main" id="{00000000-0008-0000-0400-000026000000}"/>
            </a:ext>
          </a:extLst>
        </xdr:cNvPr>
        <xdr:cNvSpPr/>
      </xdr:nvSpPr>
      <xdr:spPr>
        <a:xfrm>
          <a:off x="13918405" y="3982366"/>
          <a:ext cx="4480560" cy="159935"/>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 the value in</a:t>
          </a:r>
          <a:r>
            <a:rPr lang="en-IN" sz="1000" baseline="0">
              <a:solidFill>
                <a:sysClr val="windowText" lastClr="000000"/>
              </a:solidFill>
            </a:rPr>
            <a:t> cell  mentioned in input cell</a:t>
          </a:r>
          <a:endParaRPr lang="en-IN" sz="10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22</xdr:col>
      <xdr:colOff>60959</xdr:colOff>
      <xdr:row>5</xdr:row>
      <xdr:rowOff>335280</xdr:rowOff>
    </xdr:from>
    <xdr:to>
      <xdr:col>26</xdr:col>
      <xdr:colOff>1040606</xdr:colOff>
      <xdr:row>6</xdr:row>
      <xdr:rowOff>152400</xdr:rowOff>
    </xdr:to>
    <xdr:sp macro="" textlink="">
      <xdr:nvSpPr>
        <xdr:cNvPr id="6" name="Rounded Rectangle 5">
          <a:extLst>
            <a:ext uri="{FF2B5EF4-FFF2-40B4-BE49-F238E27FC236}">
              <a16:creationId xmlns:a16="http://schemas.microsoft.com/office/drawing/2014/main" id="{00000000-0008-0000-0500-000006000000}"/>
            </a:ext>
          </a:extLst>
        </xdr:cNvPr>
        <xdr:cNvSpPr/>
      </xdr:nvSpPr>
      <xdr:spPr>
        <a:xfrm>
          <a:off x="17229772" y="1383030"/>
          <a:ext cx="4206240" cy="162401"/>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Number of numeric records in</a:t>
          </a:r>
          <a:r>
            <a:rPr lang="en-IN" sz="1000" baseline="0">
              <a:solidFill>
                <a:sysClr val="windowText" lastClr="000000"/>
              </a:solidFill>
            </a:rPr>
            <a:t> </a:t>
          </a:r>
          <a:r>
            <a:rPr lang="en-IN" sz="1000">
              <a:solidFill>
                <a:sysClr val="windowText" lastClr="000000"/>
              </a:solidFill>
            </a:rPr>
            <a:t>column</a:t>
          </a:r>
          <a:r>
            <a:rPr lang="en-IN" sz="1000" baseline="0">
              <a:solidFill>
                <a:sysClr val="windowText" lastClr="000000"/>
              </a:solidFill>
            </a:rPr>
            <a:t> </a:t>
          </a:r>
          <a:r>
            <a:rPr lang="en-IN" sz="1000" b="1" baseline="0">
              <a:solidFill>
                <a:sysClr val="windowText" lastClr="000000"/>
              </a:solidFill>
            </a:rPr>
            <a:t>AE</a:t>
          </a:r>
          <a:r>
            <a:rPr lang="en-IN" sz="1000" baseline="0">
              <a:solidFill>
                <a:sysClr val="windowText" lastClr="000000"/>
              </a:solidFill>
            </a:rPr>
            <a:t> and </a:t>
          </a:r>
          <a:r>
            <a:rPr lang="en-IN" sz="1000" b="1" baseline="0">
              <a:solidFill>
                <a:sysClr val="windowText" lastClr="000000"/>
              </a:solidFill>
            </a:rPr>
            <a:t>AF</a:t>
          </a:r>
          <a:endParaRPr lang="en-IN" sz="1000" b="1">
            <a:solidFill>
              <a:sysClr val="windowText" lastClr="000000"/>
            </a:solidFill>
          </a:endParaRPr>
        </a:p>
      </xdr:txBody>
    </xdr:sp>
    <xdr:clientData/>
  </xdr:twoCellAnchor>
  <xdr:twoCellAnchor>
    <xdr:from>
      <xdr:col>22</xdr:col>
      <xdr:colOff>60959</xdr:colOff>
      <xdr:row>6</xdr:row>
      <xdr:rowOff>178254</xdr:rowOff>
    </xdr:from>
    <xdr:to>
      <xdr:col>26</xdr:col>
      <xdr:colOff>1040606</xdr:colOff>
      <xdr:row>8</xdr:row>
      <xdr:rowOff>4899</xdr:rowOff>
    </xdr:to>
    <xdr:sp macro="" textlink="">
      <xdr:nvSpPr>
        <xdr:cNvPr id="7" name="Rounded Rectangle 6">
          <a:extLst>
            <a:ext uri="{FF2B5EF4-FFF2-40B4-BE49-F238E27FC236}">
              <a16:creationId xmlns:a16="http://schemas.microsoft.com/office/drawing/2014/main" id="{00000000-0008-0000-0500-000007000000}"/>
            </a:ext>
          </a:extLst>
        </xdr:cNvPr>
        <xdr:cNvSpPr/>
      </xdr:nvSpPr>
      <xdr:spPr>
        <a:xfrm>
          <a:off x="17229772" y="1571285"/>
          <a:ext cx="4206240" cy="207645"/>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Number of non blank records in column </a:t>
          </a:r>
          <a:r>
            <a:rPr kumimoji="0" lang="en-IN" sz="1000" b="1" i="0" u="none" strike="noStrike" kern="0" cap="none" spc="0" normalizeH="0" baseline="0" noProof="0">
              <a:ln>
                <a:noFill/>
              </a:ln>
              <a:solidFill>
                <a:sysClr val="windowText" lastClr="000000"/>
              </a:solidFill>
              <a:effectLst/>
              <a:uLnTx/>
              <a:uFillTx/>
              <a:latin typeface="+mn-lt"/>
              <a:ea typeface="+mn-ea"/>
              <a:cs typeface="+mn-cs"/>
            </a:rPr>
            <a:t>AE</a:t>
          </a:r>
          <a:r>
            <a:rPr kumimoji="0" lang="en-IN" sz="1000" b="0" i="0" u="none" strike="noStrike" kern="0" cap="none" spc="0" normalizeH="0" baseline="0" noProof="0">
              <a:ln>
                <a:noFill/>
              </a:ln>
              <a:solidFill>
                <a:sysClr val="windowText" lastClr="000000"/>
              </a:solidFill>
              <a:effectLst/>
              <a:uLnTx/>
              <a:uFillTx/>
              <a:latin typeface="+mn-lt"/>
              <a:ea typeface="+mn-ea"/>
              <a:cs typeface="+mn-cs"/>
            </a:rPr>
            <a:t> and </a:t>
          </a:r>
          <a:r>
            <a:rPr kumimoji="0" lang="en-IN" sz="1000" b="1" i="0" u="none" strike="noStrike" kern="0" cap="none" spc="0" normalizeH="0" baseline="0" noProof="0">
              <a:ln>
                <a:noFill/>
              </a:ln>
              <a:solidFill>
                <a:sysClr val="windowText" lastClr="000000"/>
              </a:solidFill>
              <a:effectLst/>
              <a:uLnTx/>
              <a:uFillTx/>
              <a:latin typeface="+mn-lt"/>
              <a:ea typeface="+mn-ea"/>
              <a:cs typeface="+mn-cs"/>
            </a:rPr>
            <a:t>AF</a:t>
          </a:r>
          <a:endParaRPr lang="en-IN" sz="1000">
            <a:solidFill>
              <a:sysClr val="windowText" lastClr="000000"/>
            </a:solidFill>
          </a:endParaRPr>
        </a:p>
      </xdr:txBody>
    </xdr:sp>
    <xdr:clientData/>
  </xdr:twoCellAnchor>
  <xdr:twoCellAnchor>
    <xdr:from>
      <xdr:col>22</xdr:col>
      <xdr:colOff>60959</xdr:colOff>
      <xdr:row>8</xdr:row>
      <xdr:rowOff>30753</xdr:rowOff>
    </xdr:from>
    <xdr:to>
      <xdr:col>26</xdr:col>
      <xdr:colOff>1040606</xdr:colOff>
      <xdr:row>9</xdr:row>
      <xdr:rowOff>7893</xdr:rowOff>
    </xdr:to>
    <xdr:sp macro="" textlink="">
      <xdr:nvSpPr>
        <xdr:cNvPr id="8" name="Rounded Rectangle 7">
          <a:extLst>
            <a:ext uri="{FF2B5EF4-FFF2-40B4-BE49-F238E27FC236}">
              <a16:creationId xmlns:a16="http://schemas.microsoft.com/office/drawing/2014/main" id="{00000000-0008-0000-0500-000008000000}"/>
            </a:ext>
          </a:extLst>
        </xdr:cNvPr>
        <xdr:cNvSpPr/>
      </xdr:nvSpPr>
      <xdr:spPr>
        <a:xfrm>
          <a:off x="17229772" y="1804784"/>
          <a:ext cx="4206240" cy="16764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Number of blank records in column </a:t>
          </a:r>
          <a:r>
            <a:rPr kumimoji="0" lang="en-IN" sz="1000" b="1" i="0" u="none" strike="noStrike" kern="0" cap="none" spc="0" normalizeH="0" baseline="0" noProof="0">
              <a:ln>
                <a:noFill/>
              </a:ln>
              <a:solidFill>
                <a:sysClr val="windowText" lastClr="000000"/>
              </a:solidFill>
              <a:effectLst/>
              <a:uLnTx/>
              <a:uFillTx/>
              <a:latin typeface="+mn-lt"/>
              <a:ea typeface="+mn-ea"/>
              <a:cs typeface="+mn-cs"/>
            </a:rPr>
            <a:t>AE</a:t>
          </a:r>
          <a:r>
            <a:rPr kumimoji="0" lang="en-IN" sz="1000" b="0" i="0" u="none" strike="noStrike" kern="0" cap="none" spc="0" normalizeH="0" baseline="0" noProof="0">
              <a:ln>
                <a:noFill/>
              </a:ln>
              <a:solidFill>
                <a:sysClr val="windowText" lastClr="000000"/>
              </a:solidFill>
              <a:effectLst/>
              <a:uLnTx/>
              <a:uFillTx/>
              <a:latin typeface="+mn-lt"/>
              <a:ea typeface="+mn-ea"/>
              <a:cs typeface="+mn-cs"/>
            </a:rPr>
            <a:t> and </a:t>
          </a:r>
          <a:r>
            <a:rPr kumimoji="0" lang="en-IN" sz="1000" b="1" i="0" u="none" strike="noStrike" kern="0" cap="none" spc="0" normalizeH="0" baseline="0" noProof="0">
              <a:ln>
                <a:noFill/>
              </a:ln>
              <a:solidFill>
                <a:sysClr val="windowText" lastClr="000000"/>
              </a:solidFill>
              <a:effectLst/>
              <a:uLnTx/>
              <a:uFillTx/>
              <a:latin typeface="+mn-lt"/>
              <a:ea typeface="+mn-ea"/>
              <a:cs typeface="+mn-cs"/>
            </a:rPr>
            <a:t>AF</a:t>
          </a:r>
          <a:endParaRPr lang="en-IN" sz="1000">
            <a:solidFill>
              <a:sysClr val="windowText" lastClr="000000"/>
            </a:solidFill>
          </a:endParaRPr>
        </a:p>
      </xdr:txBody>
    </xdr:sp>
    <xdr:clientData/>
  </xdr:twoCellAnchor>
  <xdr:twoCellAnchor>
    <xdr:from>
      <xdr:col>22</xdr:col>
      <xdr:colOff>60959</xdr:colOff>
      <xdr:row>9</xdr:row>
      <xdr:rowOff>33747</xdr:rowOff>
    </xdr:from>
    <xdr:to>
      <xdr:col>26</xdr:col>
      <xdr:colOff>1040606</xdr:colOff>
      <xdr:row>10</xdr:row>
      <xdr:rowOff>10887</xdr:rowOff>
    </xdr:to>
    <xdr:sp macro="" textlink="">
      <xdr:nvSpPr>
        <xdr:cNvPr id="9" name="Rounded Rectangle 8">
          <a:extLst>
            <a:ext uri="{FF2B5EF4-FFF2-40B4-BE49-F238E27FC236}">
              <a16:creationId xmlns:a16="http://schemas.microsoft.com/office/drawing/2014/main" id="{00000000-0008-0000-0500-000009000000}"/>
            </a:ext>
          </a:extLst>
        </xdr:cNvPr>
        <xdr:cNvSpPr/>
      </xdr:nvSpPr>
      <xdr:spPr>
        <a:xfrm>
          <a:off x="17229772" y="1998278"/>
          <a:ext cx="4206240" cy="16764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Number of records having sales &gt; Input 1</a:t>
          </a:r>
        </a:p>
      </xdr:txBody>
    </xdr:sp>
    <xdr:clientData/>
  </xdr:twoCellAnchor>
  <xdr:twoCellAnchor>
    <xdr:from>
      <xdr:col>22</xdr:col>
      <xdr:colOff>60959</xdr:colOff>
      <xdr:row>10</xdr:row>
      <xdr:rowOff>36741</xdr:rowOff>
    </xdr:from>
    <xdr:to>
      <xdr:col>26</xdr:col>
      <xdr:colOff>1040606</xdr:colOff>
      <xdr:row>11</xdr:row>
      <xdr:rowOff>21501</xdr:rowOff>
    </xdr:to>
    <xdr:sp macro="" textlink="">
      <xdr:nvSpPr>
        <xdr:cNvPr id="10" name="Rounded Rectangle 9">
          <a:extLst>
            <a:ext uri="{FF2B5EF4-FFF2-40B4-BE49-F238E27FC236}">
              <a16:creationId xmlns:a16="http://schemas.microsoft.com/office/drawing/2014/main" id="{00000000-0008-0000-0500-00000A000000}"/>
            </a:ext>
          </a:extLst>
        </xdr:cNvPr>
        <xdr:cNvSpPr/>
      </xdr:nvSpPr>
      <xdr:spPr>
        <a:xfrm>
          <a:off x="17229772" y="2191772"/>
          <a:ext cx="420624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Sum of sales when Product</a:t>
          </a:r>
          <a:r>
            <a:rPr lang="en-IN" sz="1000" baseline="0">
              <a:solidFill>
                <a:sysClr val="windowText" lastClr="000000"/>
              </a:solidFill>
            </a:rPr>
            <a:t> is equal to Input 1 and </a:t>
          </a:r>
          <a:r>
            <a:rPr lang="en-IN" sz="1000">
              <a:solidFill>
                <a:sysClr val="windowText" lastClr="000000"/>
              </a:solidFill>
            </a:rPr>
            <a:t>zip3 is equal to Input</a:t>
          </a:r>
          <a:r>
            <a:rPr lang="en-IN" sz="1000" baseline="0">
              <a:solidFill>
                <a:sysClr val="windowText" lastClr="000000"/>
              </a:solidFill>
            </a:rPr>
            <a:t> 2</a:t>
          </a:r>
          <a:endParaRPr lang="en-IN" sz="1000">
            <a:solidFill>
              <a:sysClr val="windowText" lastClr="000000"/>
            </a:solidFill>
          </a:endParaRPr>
        </a:p>
      </xdr:txBody>
    </xdr:sp>
    <xdr:clientData/>
  </xdr:twoCellAnchor>
  <xdr:twoCellAnchor>
    <xdr:from>
      <xdr:col>22</xdr:col>
      <xdr:colOff>60959</xdr:colOff>
      <xdr:row>11</xdr:row>
      <xdr:rowOff>47355</xdr:rowOff>
    </xdr:from>
    <xdr:to>
      <xdr:col>26</xdr:col>
      <xdr:colOff>1040606</xdr:colOff>
      <xdr:row>12</xdr:row>
      <xdr:rowOff>32115</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7229772" y="2392886"/>
          <a:ext cx="420624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r>
            <a:rPr lang="en-IN" sz="1000">
              <a:solidFill>
                <a:sysClr val="windowText" lastClr="000000"/>
              </a:solidFill>
              <a:effectLst/>
              <a:latin typeface="+mn-lt"/>
              <a:ea typeface="+mn-ea"/>
              <a:cs typeface="+mn-cs"/>
            </a:rPr>
            <a:t>Average of sales when Product</a:t>
          </a:r>
          <a:r>
            <a:rPr lang="en-IN" sz="1000" baseline="0">
              <a:solidFill>
                <a:sysClr val="windowText" lastClr="000000"/>
              </a:solidFill>
              <a:effectLst/>
              <a:latin typeface="+mn-lt"/>
              <a:ea typeface="+mn-ea"/>
              <a:cs typeface="+mn-cs"/>
            </a:rPr>
            <a:t> is equal to Input 1 and </a:t>
          </a:r>
          <a:r>
            <a:rPr lang="en-IN" sz="1000">
              <a:solidFill>
                <a:sysClr val="windowText" lastClr="000000"/>
              </a:solidFill>
              <a:effectLst/>
              <a:latin typeface="+mn-lt"/>
              <a:ea typeface="+mn-ea"/>
              <a:cs typeface="+mn-cs"/>
            </a:rPr>
            <a:t>zip3 is equal to Input</a:t>
          </a:r>
          <a:r>
            <a:rPr lang="en-IN" sz="1000" baseline="0">
              <a:solidFill>
                <a:sysClr val="windowText" lastClr="000000"/>
              </a:solidFill>
              <a:effectLst/>
              <a:latin typeface="+mn-lt"/>
              <a:ea typeface="+mn-ea"/>
              <a:cs typeface="+mn-cs"/>
            </a:rPr>
            <a:t> 2</a:t>
          </a:r>
          <a:endParaRPr lang="en-IN" sz="1000">
            <a:solidFill>
              <a:sysClr val="windowText" lastClr="000000"/>
            </a:solidFill>
            <a:effectLst/>
          </a:endParaRPr>
        </a:p>
      </xdr:txBody>
    </xdr:sp>
    <xdr:clientData/>
  </xdr:twoCellAnchor>
  <xdr:twoCellAnchor>
    <xdr:from>
      <xdr:col>22</xdr:col>
      <xdr:colOff>60959</xdr:colOff>
      <xdr:row>15</xdr:row>
      <xdr:rowOff>22860</xdr:rowOff>
    </xdr:from>
    <xdr:to>
      <xdr:col>26</xdr:col>
      <xdr:colOff>1040606</xdr:colOff>
      <xdr:row>16</xdr:row>
      <xdr:rowOff>7620</xdr:rowOff>
    </xdr:to>
    <xdr:sp macro="" textlink="">
      <xdr:nvSpPr>
        <xdr:cNvPr id="12" name="Rounded Rectangle 11">
          <a:extLst>
            <a:ext uri="{FF2B5EF4-FFF2-40B4-BE49-F238E27FC236}">
              <a16:creationId xmlns:a16="http://schemas.microsoft.com/office/drawing/2014/main" id="{00000000-0008-0000-0500-00000C000000}"/>
            </a:ext>
          </a:extLst>
        </xdr:cNvPr>
        <xdr:cNvSpPr/>
      </xdr:nvSpPr>
      <xdr:spPr>
        <a:xfrm>
          <a:off x="17229772" y="3285173"/>
          <a:ext cx="420624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 Maximum </a:t>
          </a:r>
          <a:r>
            <a:rPr kumimoji="0" lang="en-IN" sz="1000" b="0" i="0" u="none" strike="noStrike" kern="0" cap="none" spc="0" normalizeH="0" baseline="0" noProof="0">
              <a:ln>
                <a:noFill/>
              </a:ln>
              <a:solidFill>
                <a:sysClr val="windowText" lastClr="000000"/>
              </a:solidFill>
              <a:effectLst/>
              <a:uLnTx/>
              <a:uFillTx/>
              <a:latin typeface="+mn-lt"/>
              <a:ea typeface="+mn-ea"/>
              <a:cs typeface="+mn-cs"/>
            </a:rPr>
            <a:t>in column </a:t>
          </a:r>
          <a:r>
            <a:rPr kumimoji="0" lang="en-IN" sz="1000" b="1" i="0" u="none" strike="noStrike" kern="0" cap="none" spc="0" normalizeH="0" baseline="0" noProof="0">
              <a:ln>
                <a:noFill/>
              </a:ln>
              <a:solidFill>
                <a:sysClr val="windowText" lastClr="000000"/>
              </a:solidFill>
              <a:effectLst/>
              <a:uLnTx/>
              <a:uFillTx/>
              <a:latin typeface="+mn-lt"/>
              <a:ea typeface="+mn-ea"/>
              <a:cs typeface="+mn-cs"/>
            </a:rPr>
            <a:t>AE</a:t>
          </a:r>
          <a:r>
            <a:rPr kumimoji="0" lang="en-IN" sz="1000" b="0" i="0" u="none" strike="noStrike" kern="0" cap="none" spc="0" normalizeH="0" baseline="0" noProof="0">
              <a:ln>
                <a:noFill/>
              </a:ln>
              <a:solidFill>
                <a:sysClr val="windowText" lastClr="000000"/>
              </a:solidFill>
              <a:effectLst/>
              <a:uLnTx/>
              <a:uFillTx/>
              <a:latin typeface="+mn-lt"/>
              <a:ea typeface="+mn-ea"/>
              <a:cs typeface="+mn-cs"/>
            </a:rPr>
            <a:t> and </a:t>
          </a:r>
          <a:r>
            <a:rPr kumimoji="0" lang="en-IN" sz="1000" b="1" i="0" u="none" strike="noStrike" kern="0" cap="none" spc="0" normalizeH="0" baseline="0" noProof="0">
              <a:ln>
                <a:noFill/>
              </a:ln>
              <a:solidFill>
                <a:sysClr val="windowText" lastClr="000000"/>
              </a:solidFill>
              <a:effectLst/>
              <a:uLnTx/>
              <a:uFillTx/>
              <a:latin typeface="+mn-lt"/>
              <a:ea typeface="+mn-ea"/>
              <a:cs typeface="+mn-cs"/>
            </a:rPr>
            <a:t>AF</a:t>
          </a:r>
          <a:endParaRPr lang="en-IN" sz="1000">
            <a:solidFill>
              <a:sysClr val="windowText" lastClr="000000"/>
            </a:solidFill>
          </a:endParaRPr>
        </a:p>
      </xdr:txBody>
    </xdr:sp>
    <xdr:clientData/>
  </xdr:twoCellAnchor>
  <xdr:twoCellAnchor>
    <xdr:from>
      <xdr:col>22</xdr:col>
      <xdr:colOff>60959</xdr:colOff>
      <xdr:row>16</xdr:row>
      <xdr:rowOff>35560</xdr:rowOff>
    </xdr:from>
    <xdr:to>
      <xdr:col>26</xdr:col>
      <xdr:colOff>1040606</xdr:colOff>
      <xdr:row>17</xdr:row>
      <xdr:rowOff>5080</xdr:rowOff>
    </xdr:to>
    <xdr:sp macro="" textlink="">
      <xdr:nvSpPr>
        <xdr:cNvPr id="13" name="Rounded Rectangle 12">
          <a:extLst>
            <a:ext uri="{FF2B5EF4-FFF2-40B4-BE49-F238E27FC236}">
              <a16:creationId xmlns:a16="http://schemas.microsoft.com/office/drawing/2014/main" id="{00000000-0008-0000-0500-00000D000000}"/>
            </a:ext>
          </a:extLst>
        </xdr:cNvPr>
        <xdr:cNvSpPr/>
      </xdr:nvSpPr>
      <xdr:spPr>
        <a:xfrm>
          <a:off x="17229772" y="3488373"/>
          <a:ext cx="4206240" cy="16002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 Minimum </a:t>
          </a:r>
          <a:r>
            <a:rPr kumimoji="0" lang="en-IN" sz="1000" b="0" i="0" u="none" strike="noStrike" kern="0" cap="none" spc="0" normalizeH="0" baseline="0" noProof="0">
              <a:ln>
                <a:noFill/>
              </a:ln>
              <a:solidFill>
                <a:sysClr val="windowText" lastClr="000000"/>
              </a:solidFill>
              <a:effectLst/>
              <a:uLnTx/>
              <a:uFillTx/>
              <a:latin typeface="+mn-lt"/>
              <a:ea typeface="+mn-ea"/>
              <a:cs typeface="+mn-cs"/>
            </a:rPr>
            <a:t>in column </a:t>
          </a:r>
          <a:r>
            <a:rPr kumimoji="0" lang="en-IN" sz="1000" b="1" i="0" u="none" strike="noStrike" kern="0" cap="none" spc="0" normalizeH="0" baseline="0" noProof="0">
              <a:ln>
                <a:noFill/>
              </a:ln>
              <a:solidFill>
                <a:sysClr val="windowText" lastClr="000000"/>
              </a:solidFill>
              <a:effectLst/>
              <a:uLnTx/>
              <a:uFillTx/>
              <a:latin typeface="+mn-lt"/>
              <a:ea typeface="+mn-ea"/>
              <a:cs typeface="+mn-cs"/>
            </a:rPr>
            <a:t>AE</a:t>
          </a:r>
          <a:r>
            <a:rPr kumimoji="0" lang="en-IN" sz="1000" b="0" i="0" u="none" strike="noStrike" kern="0" cap="none" spc="0" normalizeH="0" baseline="0" noProof="0">
              <a:ln>
                <a:noFill/>
              </a:ln>
              <a:solidFill>
                <a:sysClr val="windowText" lastClr="000000"/>
              </a:solidFill>
              <a:effectLst/>
              <a:uLnTx/>
              <a:uFillTx/>
              <a:latin typeface="+mn-lt"/>
              <a:ea typeface="+mn-ea"/>
              <a:cs typeface="+mn-cs"/>
            </a:rPr>
            <a:t> and </a:t>
          </a:r>
          <a:r>
            <a:rPr kumimoji="0" lang="en-IN" sz="1000" b="1" i="0" u="none" strike="noStrike" kern="0" cap="none" spc="0" normalizeH="0" baseline="0" noProof="0">
              <a:ln>
                <a:noFill/>
              </a:ln>
              <a:solidFill>
                <a:sysClr val="windowText" lastClr="000000"/>
              </a:solidFill>
              <a:effectLst/>
              <a:uLnTx/>
              <a:uFillTx/>
              <a:latin typeface="+mn-lt"/>
              <a:ea typeface="+mn-ea"/>
              <a:cs typeface="+mn-cs"/>
            </a:rPr>
            <a:t>AF</a:t>
          </a:r>
          <a:endParaRPr lang="en-IN" sz="1000">
            <a:solidFill>
              <a:sysClr val="windowText" lastClr="000000"/>
            </a:solidFill>
          </a:endParaRPr>
        </a:p>
      </xdr:txBody>
    </xdr:sp>
    <xdr:clientData/>
  </xdr:twoCellAnchor>
  <xdr:twoCellAnchor>
    <xdr:from>
      <xdr:col>22</xdr:col>
      <xdr:colOff>60959</xdr:colOff>
      <xdr:row>17</xdr:row>
      <xdr:rowOff>33020</xdr:rowOff>
    </xdr:from>
    <xdr:to>
      <xdr:col>26</xdr:col>
      <xdr:colOff>1040606</xdr:colOff>
      <xdr:row>17</xdr:row>
      <xdr:rowOff>177800</xdr:rowOff>
    </xdr:to>
    <xdr:sp macro="" textlink="">
      <xdr:nvSpPr>
        <xdr:cNvPr id="14" name="Rounded Rectangle 13">
          <a:extLst>
            <a:ext uri="{FF2B5EF4-FFF2-40B4-BE49-F238E27FC236}">
              <a16:creationId xmlns:a16="http://schemas.microsoft.com/office/drawing/2014/main" id="{00000000-0008-0000-0500-00000E000000}"/>
            </a:ext>
          </a:extLst>
        </xdr:cNvPr>
        <xdr:cNvSpPr/>
      </xdr:nvSpPr>
      <xdr:spPr>
        <a:xfrm>
          <a:off x="17229772" y="3676333"/>
          <a:ext cx="4206240" cy="14478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Calculate kth largest value </a:t>
          </a:r>
          <a:r>
            <a:rPr kumimoji="0" lang="en-IN" sz="1000" b="0" i="0" u="none" strike="noStrike" kern="0" cap="none" spc="0" normalizeH="0" baseline="0" noProof="0">
              <a:ln>
                <a:noFill/>
              </a:ln>
              <a:solidFill>
                <a:sysClr val="windowText" lastClr="000000"/>
              </a:solidFill>
              <a:effectLst/>
              <a:uLnTx/>
              <a:uFillTx/>
              <a:latin typeface="+mn-lt"/>
              <a:ea typeface="+mn-ea"/>
              <a:cs typeface="+mn-cs"/>
            </a:rPr>
            <a:t>in column </a:t>
          </a:r>
          <a:r>
            <a:rPr kumimoji="0" lang="en-IN" sz="1000" b="1" i="0" u="none" strike="noStrike" kern="0" cap="none" spc="0" normalizeH="0" baseline="0" noProof="0">
              <a:ln>
                <a:noFill/>
              </a:ln>
              <a:solidFill>
                <a:sysClr val="windowText" lastClr="000000"/>
              </a:solidFill>
              <a:effectLst/>
              <a:uLnTx/>
              <a:uFillTx/>
              <a:latin typeface="+mn-lt"/>
              <a:ea typeface="+mn-ea"/>
              <a:cs typeface="+mn-cs"/>
            </a:rPr>
            <a:t>AE</a:t>
          </a:r>
          <a:r>
            <a:rPr kumimoji="0" lang="en-IN" sz="1000" b="0" i="0" u="none" strike="noStrike" kern="0" cap="none" spc="0" normalizeH="0" baseline="0" noProof="0">
              <a:ln>
                <a:noFill/>
              </a:ln>
              <a:solidFill>
                <a:sysClr val="windowText" lastClr="000000"/>
              </a:solidFill>
              <a:effectLst/>
              <a:uLnTx/>
              <a:uFillTx/>
              <a:latin typeface="+mn-lt"/>
              <a:ea typeface="+mn-ea"/>
              <a:cs typeface="+mn-cs"/>
            </a:rPr>
            <a:t> and </a:t>
          </a:r>
          <a:r>
            <a:rPr kumimoji="0" lang="en-IN" sz="1000" b="1" i="0" u="none" strike="noStrike" kern="0" cap="none" spc="0" normalizeH="0" baseline="0" noProof="0">
              <a:ln>
                <a:noFill/>
              </a:ln>
              <a:solidFill>
                <a:sysClr val="windowText" lastClr="000000"/>
              </a:solidFill>
              <a:effectLst/>
              <a:uLnTx/>
              <a:uFillTx/>
              <a:latin typeface="+mn-lt"/>
              <a:ea typeface="+mn-ea"/>
              <a:cs typeface="+mn-cs"/>
            </a:rPr>
            <a:t>AF</a:t>
          </a:r>
          <a:r>
            <a:rPr kumimoji="0" lang="en-IN" sz="1000" b="0" i="0" u="none" strike="noStrike" kern="0" cap="none" spc="0" normalizeH="0" baseline="0" noProof="0">
              <a:ln>
                <a:noFill/>
              </a:ln>
              <a:solidFill>
                <a:sysClr val="windowText" lastClr="000000"/>
              </a:solidFill>
              <a:effectLst/>
              <a:uLnTx/>
              <a:uFillTx/>
              <a:latin typeface="+mn-lt"/>
              <a:ea typeface="+mn-ea"/>
              <a:cs typeface="+mn-cs"/>
            </a:rPr>
            <a:t>. </a:t>
          </a:r>
          <a:r>
            <a:rPr lang="en-IN" sz="1000">
              <a:solidFill>
                <a:sysClr val="windowText" lastClr="000000"/>
              </a:solidFill>
            </a:rPr>
            <a:t>K is mentioned in Input 1</a:t>
          </a:r>
        </a:p>
      </xdr:txBody>
    </xdr:sp>
    <xdr:clientData/>
  </xdr:twoCellAnchor>
  <xdr:twoCellAnchor>
    <xdr:from>
      <xdr:col>22</xdr:col>
      <xdr:colOff>60959</xdr:colOff>
      <xdr:row>18</xdr:row>
      <xdr:rowOff>15240</xdr:rowOff>
    </xdr:from>
    <xdr:to>
      <xdr:col>26</xdr:col>
      <xdr:colOff>1040606</xdr:colOff>
      <xdr:row>19</xdr:row>
      <xdr:rowOff>0</xdr:rowOff>
    </xdr:to>
    <xdr:sp macro="" textlink="">
      <xdr:nvSpPr>
        <xdr:cNvPr id="15" name="Rounded Rectangle 14">
          <a:extLst>
            <a:ext uri="{FF2B5EF4-FFF2-40B4-BE49-F238E27FC236}">
              <a16:creationId xmlns:a16="http://schemas.microsoft.com/office/drawing/2014/main" id="{00000000-0008-0000-0500-00000F000000}"/>
            </a:ext>
          </a:extLst>
        </xdr:cNvPr>
        <xdr:cNvSpPr/>
      </xdr:nvSpPr>
      <xdr:spPr>
        <a:xfrm>
          <a:off x="17229772" y="3849053"/>
          <a:ext cx="420624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r>
            <a:rPr lang="en-IN" sz="1000">
              <a:solidFill>
                <a:sysClr val="windowText" lastClr="000000"/>
              </a:solidFill>
              <a:effectLst/>
              <a:latin typeface="+mn-lt"/>
              <a:ea typeface="+mn-ea"/>
              <a:cs typeface="+mn-cs"/>
            </a:rPr>
            <a:t>Calculate kth smallest value </a:t>
          </a:r>
          <a:r>
            <a:rPr kumimoji="0" lang="en-IN" sz="1000" b="0" i="0" u="none" strike="noStrike" kern="0" cap="none" spc="0" normalizeH="0" baseline="0" noProof="0">
              <a:ln>
                <a:noFill/>
              </a:ln>
              <a:solidFill>
                <a:sysClr val="windowText" lastClr="000000"/>
              </a:solidFill>
              <a:effectLst/>
              <a:uLnTx/>
              <a:uFillTx/>
              <a:latin typeface="+mn-lt"/>
              <a:ea typeface="+mn-ea"/>
              <a:cs typeface="+mn-cs"/>
            </a:rPr>
            <a:t>in column </a:t>
          </a:r>
          <a:r>
            <a:rPr kumimoji="0" lang="en-IN" sz="1000" b="1" i="0" u="none" strike="noStrike" kern="0" cap="none" spc="0" normalizeH="0" baseline="0" noProof="0">
              <a:ln>
                <a:noFill/>
              </a:ln>
              <a:solidFill>
                <a:sysClr val="windowText" lastClr="000000"/>
              </a:solidFill>
              <a:effectLst/>
              <a:uLnTx/>
              <a:uFillTx/>
              <a:latin typeface="+mn-lt"/>
              <a:ea typeface="+mn-ea"/>
              <a:cs typeface="+mn-cs"/>
            </a:rPr>
            <a:t>AE</a:t>
          </a:r>
          <a:r>
            <a:rPr kumimoji="0" lang="en-IN" sz="1000" b="0" i="0" u="none" strike="noStrike" kern="0" cap="none" spc="0" normalizeH="0" baseline="0" noProof="0">
              <a:ln>
                <a:noFill/>
              </a:ln>
              <a:solidFill>
                <a:sysClr val="windowText" lastClr="000000"/>
              </a:solidFill>
              <a:effectLst/>
              <a:uLnTx/>
              <a:uFillTx/>
              <a:latin typeface="+mn-lt"/>
              <a:ea typeface="+mn-ea"/>
              <a:cs typeface="+mn-cs"/>
            </a:rPr>
            <a:t> and </a:t>
          </a:r>
          <a:r>
            <a:rPr kumimoji="0" lang="en-IN" sz="1000" b="1" i="0" u="none" strike="noStrike" kern="0" cap="none" spc="0" normalizeH="0" baseline="0" noProof="0">
              <a:ln>
                <a:noFill/>
              </a:ln>
              <a:solidFill>
                <a:sysClr val="windowText" lastClr="000000"/>
              </a:solidFill>
              <a:effectLst/>
              <a:uLnTx/>
              <a:uFillTx/>
              <a:latin typeface="+mn-lt"/>
              <a:ea typeface="+mn-ea"/>
              <a:cs typeface="+mn-cs"/>
            </a:rPr>
            <a:t>AF</a:t>
          </a:r>
          <a:r>
            <a:rPr lang="en-IN" sz="1000">
              <a:solidFill>
                <a:sysClr val="windowText" lastClr="000000"/>
              </a:solidFill>
              <a:effectLst/>
              <a:latin typeface="+mn-lt"/>
              <a:ea typeface="+mn-ea"/>
              <a:cs typeface="+mn-cs"/>
            </a:rPr>
            <a:t>. K is mentioned in Input 1</a:t>
          </a:r>
          <a:endParaRPr lang="en-IN" sz="600">
            <a:solidFill>
              <a:sysClr val="windowText" lastClr="000000"/>
            </a:solidFill>
            <a:effectLst/>
          </a:endParaRPr>
        </a:p>
      </xdr:txBody>
    </xdr:sp>
    <xdr:clientData/>
  </xdr:twoCellAnchor>
  <xdr:twoCellAnchor>
    <xdr:from>
      <xdr:col>22</xdr:col>
      <xdr:colOff>83342</xdr:colOff>
      <xdr:row>21</xdr:row>
      <xdr:rowOff>160020</xdr:rowOff>
    </xdr:from>
    <xdr:to>
      <xdr:col>26</xdr:col>
      <xdr:colOff>1012031</xdr:colOff>
      <xdr:row>36</xdr:row>
      <xdr:rowOff>15240</xdr:rowOff>
    </xdr:to>
    <xdr:sp macro="" textlink="">
      <xdr:nvSpPr>
        <xdr:cNvPr id="18" name="Rounded Rectangle 17">
          <a:extLst>
            <a:ext uri="{FF2B5EF4-FFF2-40B4-BE49-F238E27FC236}">
              <a16:creationId xmlns:a16="http://schemas.microsoft.com/office/drawing/2014/main" id="{00000000-0008-0000-0500-000012000000}"/>
            </a:ext>
          </a:extLst>
        </xdr:cNvPr>
        <xdr:cNvSpPr/>
      </xdr:nvSpPr>
      <xdr:spPr>
        <a:xfrm>
          <a:off x="17252155" y="4720114"/>
          <a:ext cx="4155282" cy="280797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r>
            <a:rPr lang="en-IN" sz="1000" b="1">
              <a:solidFill>
                <a:sysClr val="windowText" lastClr="000000"/>
              </a:solidFill>
              <a:effectLst/>
            </a:rPr>
            <a:t>Rank.Eq:</a:t>
          </a:r>
          <a:r>
            <a:rPr lang="en-IN" sz="1000">
              <a:solidFill>
                <a:sysClr val="windowText" lastClr="000000"/>
              </a:solidFill>
              <a:effectLst/>
            </a:rPr>
            <a:t> Calculating the rank in terms of sales</a:t>
          </a:r>
        </a:p>
        <a:p>
          <a:endParaRPr lang="en-IN" sz="1000">
            <a:solidFill>
              <a:sysClr val="windowText" lastClr="000000"/>
            </a:solidFill>
            <a:effectLst/>
          </a:endParaRPr>
        </a:p>
        <a:p>
          <a:r>
            <a:rPr lang="en-IN" sz="1000" b="1">
              <a:solidFill>
                <a:sysClr val="windowText" lastClr="000000"/>
              </a:solidFill>
              <a:effectLst/>
            </a:rPr>
            <a:t>Rank.Avg:</a:t>
          </a:r>
          <a:r>
            <a:rPr lang="en-IN" sz="1000">
              <a:solidFill>
                <a:sysClr val="windowText" lastClr="000000"/>
              </a:solidFill>
              <a:effectLst/>
            </a:rPr>
            <a:t> Calculating the rank in</a:t>
          </a:r>
          <a:r>
            <a:rPr lang="en-IN" sz="1000" baseline="0">
              <a:solidFill>
                <a:sysClr val="windowText" lastClr="000000"/>
              </a:solidFill>
              <a:effectLst/>
            </a:rPr>
            <a:t> terms of sales</a:t>
          </a:r>
          <a:r>
            <a:rPr lang="en-IN" sz="1000">
              <a:solidFill>
                <a:sysClr val="windowText" lastClr="000000"/>
              </a:solidFill>
              <a:effectLst/>
            </a:rPr>
            <a:t>. In case of a tie, average rank is the output </a:t>
          </a:r>
        </a:p>
        <a:p>
          <a:endParaRPr lang="en-IN" sz="1000">
            <a:solidFill>
              <a:sysClr val="windowText" lastClr="000000"/>
            </a:solidFill>
            <a:effectLst/>
          </a:endParaRPr>
        </a:p>
        <a:p>
          <a:r>
            <a:rPr lang="en-IN" sz="1000" b="1">
              <a:solidFill>
                <a:sysClr val="windowText" lastClr="000000"/>
              </a:solidFill>
              <a:effectLst/>
            </a:rPr>
            <a:t>Percentilerank.INC: </a:t>
          </a:r>
          <a:r>
            <a:rPr lang="en-IN" sz="1000">
              <a:solidFill>
                <a:sysClr val="windowText" lastClr="000000"/>
              </a:solidFill>
              <a:effectLst/>
            </a:rPr>
            <a:t>Calculate rank of sales as a percentage (including 100% and 0%)</a:t>
          </a:r>
        </a:p>
        <a:p>
          <a:endParaRPr lang="en-IN" sz="1000">
            <a:solidFill>
              <a:sysClr val="windowText" lastClr="000000"/>
            </a:solidFill>
            <a:effectLst/>
          </a:endParaRPr>
        </a:p>
        <a:p>
          <a:r>
            <a:rPr lang="en-IN" sz="1000" b="1">
              <a:solidFill>
                <a:sysClr val="windowText" lastClr="000000"/>
              </a:solidFill>
              <a:effectLst/>
              <a:latin typeface="+mn-lt"/>
              <a:ea typeface="+mn-ea"/>
              <a:cs typeface="+mn-cs"/>
            </a:rPr>
            <a:t>Percentilerank.EXC: </a:t>
          </a:r>
          <a:r>
            <a:rPr lang="en-IN" sz="1000">
              <a:solidFill>
                <a:sysClr val="windowText" lastClr="000000"/>
              </a:solidFill>
              <a:effectLst/>
            </a:rPr>
            <a:t>Calculate rank of sales of product A as a percentage (excluding 100% and 0%)</a:t>
          </a:r>
        </a:p>
        <a:p>
          <a:endParaRPr lang="en-IN" sz="1000">
            <a:solidFill>
              <a:sysClr val="windowText" lastClr="000000"/>
            </a:solidFill>
            <a:effectLst/>
          </a:endParaRPr>
        </a:p>
        <a:p>
          <a:endParaRPr lang="en-IN" sz="1000">
            <a:solidFill>
              <a:sysClr val="windowText" lastClr="000000"/>
            </a:solidFill>
            <a:effectLst/>
          </a:endParaRPr>
        </a:p>
        <a:p>
          <a:endParaRPr lang="en-IN" sz="1000">
            <a:solidFill>
              <a:sysClr val="windowText" lastClr="000000"/>
            </a:solidFill>
            <a:effectLst/>
          </a:endParaRPr>
        </a:p>
      </xdr:txBody>
    </xdr:sp>
    <xdr:clientData/>
  </xdr:twoCellAnchor>
  <xdr:twoCellAnchor>
    <xdr:from>
      <xdr:col>1</xdr:col>
      <xdr:colOff>0</xdr:colOff>
      <xdr:row>1</xdr:row>
      <xdr:rowOff>7620</xdr:rowOff>
    </xdr:from>
    <xdr:to>
      <xdr:col>4</xdr:col>
      <xdr:colOff>60960</xdr:colOff>
      <xdr:row>2</xdr:row>
      <xdr:rowOff>60960</xdr:rowOff>
    </xdr:to>
    <xdr:sp macro="" textlink="">
      <xdr:nvSpPr>
        <xdr:cNvPr id="17" name="Rounded Rectangle 16">
          <a:hlinkClick xmlns:r="http://schemas.openxmlformats.org/officeDocument/2006/relationships" r:id="rId1"/>
          <a:extLst>
            <a:ext uri="{FF2B5EF4-FFF2-40B4-BE49-F238E27FC236}">
              <a16:creationId xmlns:a16="http://schemas.microsoft.com/office/drawing/2014/main" id="{00000000-0008-0000-0500-000011000000}"/>
            </a:ext>
          </a:extLst>
        </xdr:cNvPr>
        <xdr:cNvSpPr/>
      </xdr:nvSpPr>
      <xdr:spPr>
        <a:xfrm>
          <a:off x="609600" y="190500"/>
          <a:ext cx="2468880" cy="23622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3.</a:t>
          </a:r>
          <a:r>
            <a:rPr lang="en-IN" sz="1100" b="1" baseline="0"/>
            <a:t> Table of Contents</a:t>
          </a:r>
          <a:endParaRPr lang="en-IN" sz="1100" b="1"/>
        </a:p>
      </xdr:txBody>
    </xdr:sp>
    <xdr:clientData/>
  </xdr:twoCellAnchor>
  <xdr:twoCellAnchor>
    <xdr:from>
      <xdr:col>4</xdr:col>
      <xdr:colOff>518160</xdr:colOff>
      <xdr:row>1</xdr:row>
      <xdr:rowOff>0</xdr:rowOff>
    </xdr:from>
    <xdr:to>
      <xdr:col>8</xdr:col>
      <xdr:colOff>548640</xdr:colOff>
      <xdr:row>2</xdr:row>
      <xdr:rowOff>53340</xdr:rowOff>
    </xdr:to>
    <xdr:sp macro="" textlink="">
      <xdr:nvSpPr>
        <xdr:cNvPr id="19" name="Rounded Rectangle 18">
          <a:hlinkClick xmlns:r="http://schemas.openxmlformats.org/officeDocument/2006/relationships" r:id="rId2"/>
          <a:extLst>
            <a:ext uri="{FF2B5EF4-FFF2-40B4-BE49-F238E27FC236}">
              <a16:creationId xmlns:a16="http://schemas.microsoft.com/office/drawing/2014/main" id="{00000000-0008-0000-0500-000013000000}"/>
            </a:ext>
          </a:extLst>
        </xdr:cNvPr>
        <xdr:cNvSpPr/>
      </xdr:nvSpPr>
      <xdr:spPr>
        <a:xfrm>
          <a:off x="3535680" y="182880"/>
          <a:ext cx="2468880" cy="23622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4. List</a:t>
          </a:r>
          <a:r>
            <a:rPr lang="en-IN" sz="1100" b="1" baseline="0"/>
            <a:t> of Formulae</a:t>
          </a:r>
          <a:endParaRPr lang="en-IN" sz="1100" b="1"/>
        </a:p>
      </xdr:txBody>
    </xdr:sp>
    <xdr:clientData/>
  </xdr:twoCellAnchor>
  <xdr:twoCellAnchor>
    <xdr:from>
      <xdr:col>22</xdr:col>
      <xdr:colOff>60959</xdr:colOff>
      <xdr:row>12</xdr:row>
      <xdr:rowOff>57969</xdr:rowOff>
    </xdr:from>
    <xdr:to>
      <xdr:col>26</xdr:col>
      <xdr:colOff>1040606</xdr:colOff>
      <xdr:row>13</xdr:row>
      <xdr:rowOff>42729</xdr:rowOff>
    </xdr:to>
    <xdr:sp macro="" textlink="">
      <xdr:nvSpPr>
        <xdr:cNvPr id="16" name="Rounded Rectangle 15">
          <a:extLst>
            <a:ext uri="{FF2B5EF4-FFF2-40B4-BE49-F238E27FC236}">
              <a16:creationId xmlns:a16="http://schemas.microsoft.com/office/drawing/2014/main" id="{00000000-0008-0000-0500-000010000000}"/>
            </a:ext>
          </a:extLst>
        </xdr:cNvPr>
        <xdr:cNvSpPr/>
      </xdr:nvSpPr>
      <xdr:spPr>
        <a:xfrm>
          <a:off x="17229772" y="2594000"/>
          <a:ext cx="420624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r>
            <a:rPr lang="en-IN" sz="1000">
              <a:solidFill>
                <a:sysClr val="windowText" lastClr="000000"/>
              </a:solidFill>
              <a:effectLst/>
              <a:latin typeface="+mn-lt"/>
              <a:ea typeface="+mn-ea"/>
              <a:cs typeface="+mn-cs"/>
            </a:rPr>
            <a:t>Calculate subtotal</a:t>
          </a:r>
          <a:r>
            <a:rPr lang="en-IN" sz="1000" baseline="0">
              <a:solidFill>
                <a:sysClr val="windowText" lastClr="000000"/>
              </a:solidFill>
              <a:effectLst/>
              <a:latin typeface="+mn-lt"/>
              <a:ea typeface="+mn-ea"/>
              <a:cs typeface="+mn-cs"/>
            </a:rPr>
            <a:t> by defining func_name. (1: average, 2: count etc.)</a:t>
          </a:r>
          <a:endParaRPr lang="en-IN" sz="600">
            <a:solidFill>
              <a:sysClr val="windowText" lastClr="000000"/>
            </a:solidFill>
            <a:effectLst/>
          </a:endParaRPr>
        </a:p>
      </xdr:txBody>
    </xdr:sp>
    <xdr:clientData/>
  </xdr:twoCellAnchor>
  <xdr:twoCellAnchor>
    <xdr:from>
      <xdr:col>22</xdr:col>
      <xdr:colOff>60959</xdr:colOff>
      <xdr:row>13</xdr:row>
      <xdr:rowOff>68580</xdr:rowOff>
    </xdr:from>
    <xdr:to>
      <xdr:col>26</xdr:col>
      <xdr:colOff>1040606</xdr:colOff>
      <xdr:row>14</xdr:row>
      <xdr:rowOff>53340</xdr:rowOff>
    </xdr:to>
    <xdr:sp macro="" textlink="">
      <xdr:nvSpPr>
        <xdr:cNvPr id="20" name="Rounded Rectangle 19">
          <a:extLst>
            <a:ext uri="{FF2B5EF4-FFF2-40B4-BE49-F238E27FC236}">
              <a16:creationId xmlns:a16="http://schemas.microsoft.com/office/drawing/2014/main" id="{00000000-0008-0000-0500-000014000000}"/>
            </a:ext>
          </a:extLst>
        </xdr:cNvPr>
        <xdr:cNvSpPr/>
      </xdr:nvSpPr>
      <xdr:spPr>
        <a:xfrm>
          <a:off x="17229772" y="2795111"/>
          <a:ext cx="420624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r>
            <a:rPr lang="en-IN" sz="1000">
              <a:solidFill>
                <a:sysClr val="windowText" lastClr="000000"/>
              </a:solidFill>
              <a:effectLst/>
              <a:latin typeface="+mn-lt"/>
              <a:ea typeface="+mn-ea"/>
              <a:cs typeface="+mn-cs"/>
            </a:rPr>
            <a:t>Calculate number of records in selected</a:t>
          </a:r>
          <a:r>
            <a:rPr lang="en-IN" sz="1000" baseline="0">
              <a:solidFill>
                <a:sysClr val="windowText" lastClr="000000"/>
              </a:solidFill>
              <a:effectLst/>
              <a:latin typeface="+mn-lt"/>
              <a:ea typeface="+mn-ea"/>
              <a:cs typeface="+mn-cs"/>
            </a:rPr>
            <a:t> array less than value in input 1</a:t>
          </a:r>
          <a:endParaRPr lang="en-IN" sz="600">
            <a:solidFill>
              <a:sysClr val="windowText" lastClr="000000"/>
            </a:solidFill>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21</xdr:col>
      <xdr:colOff>53339</xdr:colOff>
      <xdr:row>5</xdr:row>
      <xdr:rowOff>312420</xdr:rowOff>
    </xdr:from>
    <xdr:to>
      <xdr:col>28</xdr:col>
      <xdr:colOff>69532</xdr:colOff>
      <xdr:row>6</xdr:row>
      <xdr:rowOff>129540</xdr:rowOff>
    </xdr:to>
    <xdr:sp macro="" textlink="">
      <xdr:nvSpPr>
        <xdr:cNvPr id="9" name="Rounded Rectangle 8">
          <a:extLst>
            <a:ext uri="{FF2B5EF4-FFF2-40B4-BE49-F238E27FC236}">
              <a16:creationId xmlns:a16="http://schemas.microsoft.com/office/drawing/2014/main" id="{00000000-0008-0000-0600-000009000000}"/>
            </a:ext>
          </a:extLst>
        </xdr:cNvPr>
        <xdr:cNvSpPr/>
      </xdr:nvSpPr>
      <xdr:spPr>
        <a:xfrm>
          <a:off x="14650402" y="1360170"/>
          <a:ext cx="4754880" cy="162401"/>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Check</a:t>
          </a:r>
          <a:r>
            <a:rPr lang="en-IN" sz="1000" baseline="0">
              <a:solidFill>
                <a:sysClr val="windowText" lastClr="000000"/>
              </a:solidFill>
            </a:rPr>
            <a:t> if Test input is greater than Input 1 and Input  2</a:t>
          </a:r>
          <a:endParaRPr lang="en-IN" sz="1000">
            <a:solidFill>
              <a:sysClr val="windowText" lastClr="000000"/>
            </a:solidFill>
          </a:endParaRPr>
        </a:p>
      </xdr:txBody>
    </xdr:sp>
    <xdr:clientData/>
  </xdr:twoCellAnchor>
  <xdr:twoCellAnchor>
    <xdr:from>
      <xdr:col>21</xdr:col>
      <xdr:colOff>53339</xdr:colOff>
      <xdr:row>6</xdr:row>
      <xdr:rowOff>175260</xdr:rowOff>
    </xdr:from>
    <xdr:to>
      <xdr:col>28</xdr:col>
      <xdr:colOff>69532</xdr:colOff>
      <xdr:row>7</xdr:row>
      <xdr:rowOff>167640</xdr:rowOff>
    </xdr:to>
    <xdr:sp macro="" textlink="">
      <xdr:nvSpPr>
        <xdr:cNvPr id="10" name="Rounded Rectangle 9">
          <a:extLst>
            <a:ext uri="{FF2B5EF4-FFF2-40B4-BE49-F238E27FC236}">
              <a16:creationId xmlns:a16="http://schemas.microsoft.com/office/drawing/2014/main" id="{00000000-0008-0000-0600-00000A000000}"/>
            </a:ext>
          </a:extLst>
        </xdr:cNvPr>
        <xdr:cNvSpPr/>
      </xdr:nvSpPr>
      <xdr:spPr>
        <a:xfrm>
          <a:off x="14650402" y="1568291"/>
          <a:ext cx="4754880" cy="18288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baseline="0">
              <a:solidFill>
                <a:sysClr val="windowText" lastClr="000000"/>
              </a:solidFill>
            </a:rPr>
            <a:t>Check if Test input is greater than either of  Input 1 and Input 2</a:t>
          </a:r>
          <a:endParaRPr lang="en-IN" sz="1000">
            <a:solidFill>
              <a:sysClr val="windowText" lastClr="000000"/>
            </a:solidFill>
          </a:endParaRPr>
        </a:p>
      </xdr:txBody>
    </xdr:sp>
    <xdr:clientData/>
  </xdr:twoCellAnchor>
  <xdr:twoCellAnchor>
    <xdr:from>
      <xdr:col>21</xdr:col>
      <xdr:colOff>53339</xdr:colOff>
      <xdr:row>9</xdr:row>
      <xdr:rowOff>15240</xdr:rowOff>
    </xdr:from>
    <xdr:to>
      <xdr:col>28</xdr:col>
      <xdr:colOff>69532</xdr:colOff>
      <xdr:row>10</xdr:row>
      <xdr:rowOff>0</xdr:rowOff>
    </xdr:to>
    <xdr:sp macro="" textlink="">
      <xdr:nvSpPr>
        <xdr:cNvPr id="11" name="Rounded Rectangle 10">
          <a:extLst>
            <a:ext uri="{FF2B5EF4-FFF2-40B4-BE49-F238E27FC236}">
              <a16:creationId xmlns:a16="http://schemas.microsoft.com/office/drawing/2014/main" id="{00000000-0008-0000-0600-00000B000000}"/>
            </a:ext>
          </a:extLst>
        </xdr:cNvPr>
        <xdr:cNvSpPr/>
      </xdr:nvSpPr>
      <xdr:spPr>
        <a:xfrm>
          <a:off x="14650402" y="2134553"/>
          <a:ext cx="475488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If Test Input is greater tha Input 2, then</a:t>
          </a:r>
          <a:r>
            <a:rPr lang="en-IN" sz="1000" baseline="0">
              <a:solidFill>
                <a:sysClr val="windowText" lastClr="000000"/>
              </a:solidFill>
            </a:rPr>
            <a:t> enter "y" else enter "N"</a:t>
          </a:r>
          <a:endParaRPr lang="en-IN" sz="1000">
            <a:solidFill>
              <a:sysClr val="windowText" lastClr="000000"/>
            </a:solidFill>
          </a:endParaRPr>
        </a:p>
      </xdr:txBody>
    </xdr:sp>
    <xdr:clientData/>
  </xdr:twoCellAnchor>
  <xdr:twoCellAnchor>
    <xdr:from>
      <xdr:col>21</xdr:col>
      <xdr:colOff>53339</xdr:colOff>
      <xdr:row>10</xdr:row>
      <xdr:rowOff>30480</xdr:rowOff>
    </xdr:from>
    <xdr:to>
      <xdr:col>28</xdr:col>
      <xdr:colOff>69532</xdr:colOff>
      <xdr:row>11</xdr:row>
      <xdr:rowOff>15240</xdr:rowOff>
    </xdr:to>
    <xdr:sp macro="" textlink="">
      <xdr:nvSpPr>
        <xdr:cNvPr id="12" name="Rounded Rectangle 11">
          <a:extLst>
            <a:ext uri="{FF2B5EF4-FFF2-40B4-BE49-F238E27FC236}">
              <a16:creationId xmlns:a16="http://schemas.microsoft.com/office/drawing/2014/main" id="{00000000-0008-0000-0600-00000C000000}"/>
            </a:ext>
          </a:extLst>
        </xdr:cNvPr>
        <xdr:cNvSpPr/>
      </xdr:nvSpPr>
      <xdr:spPr>
        <a:xfrm>
          <a:off x="14650402" y="2340293"/>
          <a:ext cx="475488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Divide</a:t>
          </a:r>
          <a:r>
            <a:rPr lang="en-IN" sz="1000" baseline="0">
              <a:solidFill>
                <a:sysClr val="windowText" lastClr="000000"/>
              </a:solidFill>
            </a:rPr>
            <a:t> Input 2 by Test Input. If it throws error, then enter "-"</a:t>
          </a:r>
          <a:endParaRPr lang="en-IN" sz="1000">
            <a:solidFill>
              <a:sysClr val="windowText" lastClr="000000"/>
            </a:solidFill>
          </a:endParaRPr>
        </a:p>
      </xdr:txBody>
    </xdr:sp>
    <xdr:clientData/>
  </xdr:twoCellAnchor>
  <xdr:twoCellAnchor>
    <xdr:from>
      <xdr:col>21</xdr:col>
      <xdr:colOff>53339</xdr:colOff>
      <xdr:row>11</xdr:row>
      <xdr:rowOff>45720</xdr:rowOff>
    </xdr:from>
    <xdr:to>
      <xdr:col>28</xdr:col>
      <xdr:colOff>69532</xdr:colOff>
      <xdr:row>12</xdr:row>
      <xdr:rowOff>30480</xdr:rowOff>
    </xdr:to>
    <xdr:sp macro="" textlink="">
      <xdr:nvSpPr>
        <xdr:cNvPr id="13" name="Rounded Rectangle 12">
          <a:extLst>
            <a:ext uri="{FF2B5EF4-FFF2-40B4-BE49-F238E27FC236}">
              <a16:creationId xmlns:a16="http://schemas.microsoft.com/office/drawing/2014/main" id="{00000000-0008-0000-0600-00000D000000}"/>
            </a:ext>
          </a:extLst>
        </xdr:cNvPr>
        <xdr:cNvSpPr/>
      </xdr:nvSpPr>
      <xdr:spPr>
        <a:xfrm>
          <a:off x="14650402" y="2546033"/>
          <a:ext cx="475488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Check if Test Input contains "#NA" error. If yes, then enter "Y"</a:t>
          </a:r>
        </a:p>
      </xdr:txBody>
    </xdr:sp>
    <xdr:clientData/>
  </xdr:twoCellAnchor>
  <xdr:twoCellAnchor>
    <xdr:from>
      <xdr:col>21</xdr:col>
      <xdr:colOff>53339</xdr:colOff>
      <xdr:row>13</xdr:row>
      <xdr:rowOff>99060</xdr:rowOff>
    </xdr:from>
    <xdr:to>
      <xdr:col>28</xdr:col>
      <xdr:colOff>69532</xdr:colOff>
      <xdr:row>14</xdr:row>
      <xdr:rowOff>83820</xdr:rowOff>
    </xdr:to>
    <xdr:sp macro="" textlink="">
      <xdr:nvSpPr>
        <xdr:cNvPr id="15" name="Rounded Rectangle 14">
          <a:extLst>
            <a:ext uri="{FF2B5EF4-FFF2-40B4-BE49-F238E27FC236}">
              <a16:creationId xmlns:a16="http://schemas.microsoft.com/office/drawing/2014/main" id="{00000000-0008-0000-0600-00000F000000}"/>
            </a:ext>
          </a:extLst>
        </xdr:cNvPr>
        <xdr:cNvSpPr/>
      </xdr:nvSpPr>
      <xdr:spPr>
        <a:xfrm>
          <a:off x="14650402" y="3135154"/>
          <a:ext cx="475488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Check if Test Input contains "#NA" error</a:t>
          </a:r>
        </a:p>
      </xdr:txBody>
    </xdr:sp>
    <xdr:clientData/>
  </xdr:twoCellAnchor>
  <xdr:twoCellAnchor>
    <xdr:from>
      <xdr:col>21</xdr:col>
      <xdr:colOff>53339</xdr:colOff>
      <xdr:row>16</xdr:row>
      <xdr:rowOff>0</xdr:rowOff>
    </xdr:from>
    <xdr:to>
      <xdr:col>28</xdr:col>
      <xdr:colOff>69532</xdr:colOff>
      <xdr:row>16</xdr:row>
      <xdr:rowOff>167640</xdr:rowOff>
    </xdr:to>
    <xdr:sp macro="" textlink="">
      <xdr:nvSpPr>
        <xdr:cNvPr id="16" name="Rounded Rectangle 15">
          <a:extLst>
            <a:ext uri="{FF2B5EF4-FFF2-40B4-BE49-F238E27FC236}">
              <a16:creationId xmlns:a16="http://schemas.microsoft.com/office/drawing/2014/main" id="{00000000-0008-0000-0600-000010000000}"/>
            </a:ext>
          </a:extLst>
        </xdr:cNvPr>
        <xdr:cNvSpPr/>
      </xdr:nvSpPr>
      <xdr:spPr>
        <a:xfrm>
          <a:off x="14650402" y="3750469"/>
          <a:ext cx="4754880" cy="16764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Check if Test Input contains Number value. If</a:t>
          </a:r>
          <a:r>
            <a:rPr lang="en-IN" sz="1000" baseline="0">
              <a:solidFill>
                <a:sysClr val="windowText" lastClr="000000"/>
              </a:solidFill>
            </a:rPr>
            <a:t> yes, it will return True</a:t>
          </a:r>
          <a:endParaRPr lang="en-IN" sz="1000">
            <a:solidFill>
              <a:sysClr val="windowText" lastClr="000000"/>
            </a:solidFill>
          </a:endParaRPr>
        </a:p>
      </xdr:txBody>
    </xdr:sp>
    <xdr:clientData/>
  </xdr:twoCellAnchor>
  <xdr:twoCellAnchor>
    <xdr:from>
      <xdr:col>21</xdr:col>
      <xdr:colOff>53339</xdr:colOff>
      <xdr:row>17</xdr:row>
      <xdr:rowOff>15240</xdr:rowOff>
    </xdr:from>
    <xdr:to>
      <xdr:col>28</xdr:col>
      <xdr:colOff>69532</xdr:colOff>
      <xdr:row>18</xdr:row>
      <xdr:rowOff>0</xdr:rowOff>
    </xdr:to>
    <xdr:sp macro="" textlink="">
      <xdr:nvSpPr>
        <xdr:cNvPr id="17" name="Rounded Rectangle 16">
          <a:extLst>
            <a:ext uri="{FF2B5EF4-FFF2-40B4-BE49-F238E27FC236}">
              <a16:creationId xmlns:a16="http://schemas.microsoft.com/office/drawing/2014/main" id="{00000000-0008-0000-0600-000011000000}"/>
            </a:ext>
          </a:extLst>
        </xdr:cNvPr>
        <xdr:cNvSpPr/>
      </xdr:nvSpPr>
      <xdr:spPr>
        <a:xfrm>
          <a:off x="14650402" y="3956209"/>
          <a:ext cx="475488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Check if Test Input contains Even Number value. If</a:t>
          </a:r>
          <a:r>
            <a:rPr lang="en-IN" sz="1000" baseline="0">
              <a:solidFill>
                <a:sysClr val="windowText" lastClr="000000"/>
              </a:solidFill>
            </a:rPr>
            <a:t> yes, it will return True</a:t>
          </a:r>
          <a:endParaRPr lang="en-IN" sz="1000">
            <a:solidFill>
              <a:sysClr val="windowText" lastClr="000000"/>
            </a:solidFill>
          </a:endParaRPr>
        </a:p>
      </xdr:txBody>
    </xdr:sp>
    <xdr:clientData/>
  </xdr:twoCellAnchor>
  <xdr:twoCellAnchor>
    <xdr:from>
      <xdr:col>21</xdr:col>
      <xdr:colOff>53339</xdr:colOff>
      <xdr:row>18</xdr:row>
      <xdr:rowOff>38100</xdr:rowOff>
    </xdr:from>
    <xdr:to>
      <xdr:col>28</xdr:col>
      <xdr:colOff>69532</xdr:colOff>
      <xdr:row>19</xdr:row>
      <xdr:rowOff>22860</xdr:rowOff>
    </xdr:to>
    <xdr:sp macro="" textlink="">
      <xdr:nvSpPr>
        <xdr:cNvPr id="18" name="Rounded Rectangle 17">
          <a:extLst>
            <a:ext uri="{FF2B5EF4-FFF2-40B4-BE49-F238E27FC236}">
              <a16:creationId xmlns:a16="http://schemas.microsoft.com/office/drawing/2014/main" id="{00000000-0008-0000-0600-000012000000}"/>
            </a:ext>
          </a:extLst>
        </xdr:cNvPr>
        <xdr:cNvSpPr/>
      </xdr:nvSpPr>
      <xdr:spPr>
        <a:xfrm>
          <a:off x="14650402" y="4169569"/>
          <a:ext cx="475488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Check if Test Input contains Odd Number value. If</a:t>
          </a:r>
          <a:r>
            <a:rPr lang="en-IN" sz="1000" baseline="0">
              <a:solidFill>
                <a:sysClr val="windowText" lastClr="000000"/>
              </a:solidFill>
            </a:rPr>
            <a:t> yes, it will return True</a:t>
          </a:r>
          <a:endParaRPr lang="en-IN" sz="1000">
            <a:solidFill>
              <a:sysClr val="windowText" lastClr="000000"/>
            </a:solidFill>
          </a:endParaRPr>
        </a:p>
      </xdr:txBody>
    </xdr:sp>
    <xdr:clientData/>
  </xdr:twoCellAnchor>
  <xdr:twoCellAnchor>
    <xdr:from>
      <xdr:col>21</xdr:col>
      <xdr:colOff>53339</xdr:colOff>
      <xdr:row>20</xdr:row>
      <xdr:rowOff>7620</xdr:rowOff>
    </xdr:from>
    <xdr:to>
      <xdr:col>28</xdr:col>
      <xdr:colOff>69532</xdr:colOff>
      <xdr:row>20</xdr:row>
      <xdr:rowOff>175260</xdr:rowOff>
    </xdr:to>
    <xdr:sp macro="" textlink="">
      <xdr:nvSpPr>
        <xdr:cNvPr id="19" name="Rounded Rectangle 18">
          <a:extLst>
            <a:ext uri="{FF2B5EF4-FFF2-40B4-BE49-F238E27FC236}">
              <a16:creationId xmlns:a16="http://schemas.microsoft.com/office/drawing/2014/main" id="{00000000-0008-0000-0600-000013000000}"/>
            </a:ext>
          </a:extLst>
        </xdr:cNvPr>
        <xdr:cNvSpPr/>
      </xdr:nvSpPr>
      <xdr:spPr>
        <a:xfrm>
          <a:off x="14650402" y="4674870"/>
          <a:ext cx="4754880" cy="16764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Check if Test Input is blank. If</a:t>
          </a:r>
          <a:r>
            <a:rPr lang="en-IN" sz="1000" baseline="0">
              <a:solidFill>
                <a:sysClr val="windowText" lastClr="000000"/>
              </a:solidFill>
            </a:rPr>
            <a:t> yes, it will return True</a:t>
          </a:r>
          <a:endParaRPr lang="en-IN" sz="1000">
            <a:solidFill>
              <a:sysClr val="windowText" lastClr="000000"/>
            </a:solidFill>
          </a:endParaRPr>
        </a:p>
      </xdr:txBody>
    </xdr:sp>
    <xdr:clientData/>
  </xdr:twoCellAnchor>
  <xdr:twoCellAnchor>
    <xdr:from>
      <xdr:col>21</xdr:col>
      <xdr:colOff>53339</xdr:colOff>
      <xdr:row>21</xdr:row>
      <xdr:rowOff>15240</xdr:rowOff>
    </xdr:from>
    <xdr:to>
      <xdr:col>28</xdr:col>
      <xdr:colOff>69532</xdr:colOff>
      <xdr:row>22</xdr:row>
      <xdr:rowOff>0</xdr:rowOff>
    </xdr:to>
    <xdr:sp macro="" textlink="">
      <xdr:nvSpPr>
        <xdr:cNvPr id="20" name="Rounded Rectangle 19">
          <a:extLst>
            <a:ext uri="{FF2B5EF4-FFF2-40B4-BE49-F238E27FC236}">
              <a16:creationId xmlns:a16="http://schemas.microsoft.com/office/drawing/2014/main" id="{00000000-0008-0000-0600-000014000000}"/>
            </a:ext>
          </a:extLst>
        </xdr:cNvPr>
        <xdr:cNvSpPr/>
      </xdr:nvSpPr>
      <xdr:spPr>
        <a:xfrm>
          <a:off x="14650402" y="4872990"/>
          <a:ext cx="475488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Check if Test Input contains</a:t>
          </a:r>
          <a:r>
            <a:rPr lang="en-IN" sz="1000" baseline="0">
              <a:solidFill>
                <a:sysClr val="windowText" lastClr="000000"/>
              </a:solidFill>
            </a:rPr>
            <a:t> logical value ("TRUE" or "FALSE")</a:t>
          </a:r>
          <a:r>
            <a:rPr lang="en-IN" sz="1000">
              <a:solidFill>
                <a:sysClr val="windowText" lastClr="000000"/>
              </a:solidFill>
            </a:rPr>
            <a:t>. If</a:t>
          </a:r>
          <a:r>
            <a:rPr lang="en-IN" sz="1000" baseline="0">
              <a:solidFill>
                <a:sysClr val="windowText" lastClr="000000"/>
              </a:solidFill>
            </a:rPr>
            <a:t> yes, it will return True</a:t>
          </a:r>
          <a:endParaRPr lang="en-IN" sz="1000">
            <a:solidFill>
              <a:sysClr val="windowText" lastClr="000000"/>
            </a:solidFill>
          </a:endParaRPr>
        </a:p>
      </xdr:txBody>
    </xdr:sp>
    <xdr:clientData/>
  </xdr:twoCellAnchor>
  <xdr:twoCellAnchor>
    <xdr:from>
      <xdr:col>21</xdr:col>
      <xdr:colOff>53339</xdr:colOff>
      <xdr:row>22</xdr:row>
      <xdr:rowOff>22860</xdr:rowOff>
    </xdr:from>
    <xdr:to>
      <xdr:col>28</xdr:col>
      <xdr:colOff>69532</xdr:colOff>
      <xdr:row>23</xdr:row>
      <xdr:rowOff>7620</xdr:rowOff>
    </xdr:to>
    <xdr:sp macro="" textlink="">
      <xdr:nvSpPr>
        <xdr:cNvPr id="21" name="Rounded Rectangle 20">
          <a:extLst>
            <a:ext uri="{FF2B5EF4-FFF2-40B4-BE49-F238E27FC236}">
              <a16:creationId xmlns:a16="http://schemas.microsoft.com/office/drawing/2014/main" id="{00000000-0008-0000-0600-000015000000}"/>
            </a:ext>
          </a:extLst>
        </xdr:cNvPr>
        <xdr:cNvSpPr/>
      </xdr:nvSpPr>
      <xdr:spPr>
        <a:xfrm>
          <a:off x="14650402" y="5071110"/>
          <a:ext cx="475488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Check if Test Input contains</a:t>
          </a:r>
          <a:r>
            <a:rPr lang="en-IN" sz="1000" baseline="0">
              <a:solidFill>
                <a:sysClr val="windowText" lastClr="000000"/>
              </a:solidFill>
            </a:rPr>
            <a:t> Text value .</a:t>
          </a:r>
          <a:r>
            <a:rPr lang="en-IN" sz="1000">
              <a:solidFill>
                <a:sysClr val="windowText" lastClr="000000"/>
              </a:solidFill>
            </a:rPr>
            <a:t> If</a:t>
          </a:r>
          <a:r>
            <a:rPr lang="en-IN" sz="1000" baseline="0">
              <a:solidFill>
                <a:sysClr val="windowText" lastClr="000000"/>
              </a:solidFill>
            </a:rPr>
            <a:t> yes, it will return True</a:t>
          </a:r>
          <a:endParaRPr lang="en-IN" sz="1000">
            <a:solidFill>
              <a:sysClr val="windowText" lastClr="000000"/>
            </a:solidFill>
          </a:endParaRPr>
        </a:p>
      </xdr:txBody>
    </xdr:sp>
    <xdr:clientData/>
  </xdr:twoCellAnchor>
  <xdr:twoCellAnchor>
    <xdr:from>
      <xdr:col>21</xdr:col>
      <xdr:colOff>53339</xdr:colOff>
      <xdr:row>23</xdr:row>
      <xdr:rowOff>30480</xdr:rowOff>
    </xdr:from>
    <xdr:to>
      <xdr:col>28</xdr:col>
      <xdr:colOff>69532</xdr:colOff>
      <xdr:row>24</xdr:row>
      <xdr:rowOff>15240</xdr:rowOff>
    </xdr:to>
    <xdr:sp macro="" textlink="">
      <xdr:nvSpPr>
        <xdr:cNvPr id="22" name="Rounded Rectangle 21">
          <a:extLst>
            <a:ext uri="{FF2B5EF4-FFF2-40B4-BE49-F238E27FC236}">
              <a16:creationId xmlns:a16="http://schemas.microsoft.com/office/drawing/2014/main" id="{00000000-0008-0000-0600-000016000000}"/>
            </a:ext>
          </a:extLst>
        </xdr:cNvPr>
        <xdr:cNvSpPr/>
      </xdr:nvSpPr>
      <xdr:spPr>
        <a:xfrm>
          <a:off x="14650402" y="5269230"/>
          <a:ext cx="4754880" cy="163354"/>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Check if Test Input contains</a:t>
          </a:r>
          <a:r>
            <a:rPr lang="en-IN" sz="1000" baseline="0">
              <a:solidFill>
                <a:sysClr val="windowText" lastClr="000000"/>
              </a:solidFill>
            </a:rPr>
            <a:t> Formula .</a:t>
          </a:r>
          <a:r>
            <a:rPr lang="en-IN" sz="1000">
              <a:solidFill>
                <a:sysClr val="windowText" lastClr="000000"/>
              </a:solidFill>
            </a:rPr>
            <a:t> If</a:t>
          </a:r>
          <a:r>
            <a:rPr lang="en-IN" sz="1000" baseline="0">
              <a:solidFill>
                <a:sysClr val="windowText" lastClr="000000"/>
              </a:solidFill>
            </a:rPr>
            <a:t> yes, it will return True</a:t>
          </a:r>
          <a:endParaRPr lang="en-IN" sz="1000">
            <a:solidFill>
              <a:sysClr val="windowText" lastClr="000000"/>
            </a:solidFill>
          </a:endParaRPr>
        </a:p>
      </xdr:txBody>
    </xdr:sp>
    <xdr:clientData/>
  </xdr:twoCellAnchor>
  <xdr:twoCellAnchor>
    <xdr:from>
      <xdr:col>1</xdr:col>
      <xdr:colOff>0</xdr:colOff>
      <xdr:row>1</xdr:row>
      <xdr:rowOff>7620</xdr:rowOff>
    </xdr:from>
    <xdr:to>
      <xdr:col>4</xdr:col>
      <xdr:colOff>152400</xdr:colOff>
      <xdr:row>2</xdr:row>
      <xdr:rowOff>60960</xdr:rowOff>
    </xdr:to>
    <xdr:sp macro="" textlink="">
      <xdr:nvSpPr>
        <xdr:cNvPr id="27" name="Rounded Rectangle 26">
          <a:hlinkClick xmlns:r="http://schemas.openxmlformats.org/officeDocument/2006/relationships" r:id="rId1"/>
          <a:extLst>
            <a:ext uri="{FF2B5EF4-FFF2-40B4-BE49-F238E27FC236}">
              <a16:creationId xmlns:a16="http://schemas.microsoft.com/office/drawing/2014/main" id="{00000000-0008-0000-0600-00001B000000}"/>
            </a:ext>
          </a:extLst>
        </xdr:cNvPr>
        <xdr:cNvSpPr/>
      </xdr:nvSpPr>
      <xdr:spPr>
        <a:xfrm>
          <a:off x="609600" y="190500"/>
          <a:ext cx="2468880" cy="23622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3.</a:t>
          </a:r>
          <a:r>
            <a:rPr lang="en-IN" sz="1100" b="1" baseline="0"/>
            <a:t> Table of Contents</a:t>
          </a:r>
          <a:endParaRPr lang="en-IN" sz="1100" b="1"/>
        </a:p>
      </xdr:txBody>
    </xdr:sp>
    <xdr:clientData/>
  </xdr:twoCellAnchor>
  <xdr:twoCellAnchor>
    <xdr:from>
      <xdr:col>4</xdr:col>
      <xdr:colOff>563880</xdr:colOff>
      <xdr:row>0</xdr:row>
      <xdr:rowOff>175259</xdr:rowOff>
    </xdr:from>
    <xdr:to>
      <xdr:col>8</xdr:col>
      <xdr:colOff>357187</xdr:colOff>
      <xdr:row>2</xdr:row>
      <xdr:rowOff>71436</xdr:rowOff>
    </xdr:to>
    <xdr:sp macro="" textlink="">
      <xdr:nvSpPr>
        <xdr:cNvPr id="28" name="Rounded Rectangle 27">
          <a:hlinkClick xmlns:r="http://schemas.openxmlformats.org/officeDocument/2006/relationships" r:id="rId2"/>
          <a:extLst>
            <a:ext uri="{FF2B5EF4-FFF2-40B4-BE49-F238E27FC236}">
              <a16:creationId xmlns:a16="http://schemas.microsoft.com/office/drawing/2014/main" id="{00000000-0008-0000-0600-00001C000000}"/>
            </a:ext>
          </a:extLst>
        </xdr:cNvPr>
        <xdr:cNvSpPr/>
      </xdr:nvSpPr>
      <xdr:spPr>
        <a:xfrm>
          <a:off x="3564255" y="175259"/>
          <a:ext cx="2174557" cy="27717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4. List</a:t>
          </a:r>
          <a:r>
            <a:rPr lang="en-IN" sz="1100" b="1" baseline="0"/>
            <a:t> of Formulae</a:t>
          </a:r>
          <a:endParaRPr lang="en-IN" sz="1100" b="1"/>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19</xdr:col>
      <xdr:colOff>45720</xdr:colOff>
      <xdr:row>6</xdr:row>
      <xdr:rowOff>0</xdr:rowOff>
    </xdr:from>
    <xdr:to>
      <xdr:col>26</xdr:col>
      <xdr:colOff>124777</xdr:colOff>
      <xdr:row>6</xdr:row>
      <xdr:rowOff>167640</xdr:rowOff>
    </xdr:to>
    <xdr:sp macro="" textlink="">
      <xdr:nvSpPr>
        <xdr:cNvPr id="10" name="Rounded Rectangle 9">
          <a:extLst>
            <a:ext uri="{FF2B5EF4-FFF2-40B4-BE49-F238E27FC236}">
              <a16:creationId xmlns:a16="http://schemas.microsoft.com/office/drawing/2014/main" id="{00000000-0008-0000-0700-00000A000000}"/>
            </a:ext>
          </a:extLst>
        </xdr:cNvPr>
        <xdr:cNvSpPr/>
      </xdr:nvSpPr>
      <xdr:spPr>
        <a:xfrm>
          <a:off x="17155001" y="1393031"/>
          <a:ext cx="4389120" cy="16764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Create a date with Test Input as year,</a:t>
          </a:r>
          <a:r>
            <a:rPr lang="en-IN" sz="1000" baseline="0">
              <a:solidFill>
                <a:sysClr val="windowText" lastClr="000000"/>
              </a:solidFill>
            </a:rPr>
            <a:t> Input 1 as month and Input 2 as day</a:t>
          </a:r>
          <a:endParaRPr lang="en-IN" sz="1000">
            <a:solidFill>
              <a:sysClr val="windowText" lastClr="000000"/>
            </a:solidFill>
          </a:endParaRPr>
        </a:p>
      </xdr:txBody>
    </xdr:sp>
    <xdr:clientData/>
  </xdr:twoCellAnchor>
  <xdr:twoCellAnchor>
    <xdr:from>
      <xdr:col>19</xdr:col>
      <xdr:colOff>45720</xdr:colOff>
      <xdr:row>7</xdr:row>
      <xdr:rowOff>22860</xdr:rowOff>
    </xdr:from>
    <xdr:to>
      <xdr:col>26</xdr:col>
      <xdr:colOff>124777</xdr:colOff>
      <xdr:row>8</xdr:row>
      <xdr:rowOff>7620</xdr:rowOff>
    </xdr:to>
    <xdr:sp macro="" textlink="">
      <xdr:nvSpPr>
        <xdr:cNvPr id="11" name="Rounded Rectangle 10">
          <a:extLst>
            <a:ext uri="{FF2B5EF4-FFF2-40B4-BE49-F238E27FC236}">
              <a16:creationId xmlns:a16="http://schemas.microsoft.com/office/drawing/2014/main" id="{00000000-0008-0000-0700-00000B000000}"/>
            </a:ext>
          </a:extLst>
        </xdr:cNvPr>
        <xdr:cNvSpPr/>
      </xdr:nvSpPr>
      <xdr:spPr>
        <a:xfrm>
          <a:off x="17155001" y="1606391"/>
          <a:ext cx="438912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a:t>
          </a:r>
          <a:r>
            <a:rPr lang="en-IN" sz="1000" baseline="0">
              <a:solidFill>
                <a:sysClr val="windowText" lastClr="000000"/>
              </a:solidFill>
            </a:rPr>
            <a:t> time</a:t>
          </a:r>
          <a:r>
            <a:rPr lang="en-IN" sz="1000">
              <a:solidFill>
                <a:sysClr val="windowText" lastClr="000000"/>
              </a:solidFill>
            </a:rPr>
            <a:t> with Test Input as hour,</a:t>
          </a:r>
          <a:r>
            <a:rPr lang="en-IN" sz="1000" baseline="0">
              <a:solidFill>
                <a:sysClr val="windowText" lastClr="000000"/>
              </a:solidFill>
            </a:rPr>
            <a:t> Input 1 as secs and Input 2 as mins</a:t>
          </a:r>
          <a:endParaRPr lang="en-IN" sz="1000">
            <a:solidFill>
              <a:sysClr val="windowText" lastClr="000000"/>
            </a:solidFill>
          </a:endParaRPr>
        </a:p>
      </xdr:txBody>
    </xdr:sp>
    <xdr:clientData/>
  </xdr:twoCellAnchor>
  <xdr:twoCellAnchor>
    <xdr:from>
      <xdr:col>19</xdr:col>
      <xdr:colOff>45720</xdr:colOff>
      <xdr:row>8</xdr:row>
      <xdr:rowOff>342900</xdr:rowOff>
    </xdr:from>
    <xdr:to>
      <xdr:col>26</xdr:col>
      <xdr:colOff>124777</xdr:colOff>
      <xdr:row>9</xdr:row>
      <xdr:rowOff>160020</xdr:rowOff>
    </xdr:to>
    <xdr:sp macro="" textlink="">
      <xdr:nvSpPr>
        <xdr:cNvPr id="12" name="Rounded Rectangle 11">
          <a:extLst>
            <a:ext uri="{FF2B5EF4-FFF2-40B4-BE49-F238E27FC236}">
              <a16:creationId xmlns:a16="http://schemas.microsoft.com/office/drawing/2014/main" id="{00000000-0008-0000-0700-00000C000000}"/>
            </a:ext>
          </a:extLst>
        </xdr:cNvPr>
        <xdr:cNvSpPr/>
      </xdr:nvSpPr>
      <xdr:spPr>
        <a:xfrm>
          <a:off x="17155001" y="2116931"/>
          <a:ext cx="4389120" cy="162402"/>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 current date and time</a:t>
          </a:r>
        </a:p>
      </xdr:txBody>
    </xdr:sp>
    <xdr:clientData/>
  </xdr:twoCellAnchor>
  <xdr:twoCellAnchor>
    <xdr:from>
      <xdr:col>19</xdr:col>
      <xdr:colOff>45720</xdr:colOff>
      <xdr:row>10</xdr:row>
      <xdr:rowOff>7620</xdr:rowOff>
    </xdr:from>
    <xdr:to>
      <xdr:col>26</xdr:col>
      <xdr:colOff>124777</xdr:colOff>
      <xdr:row>10</xdr:row>
      <xdr:rowOff>175260</xdr:rowOff>
    </xdr:to>
    <xdr:sp macro="" textlink="">
      <xdr:nvSpPr>
        <xdr:cNvPr id="13" name="Rounded Rectangle 12">
          <a:extLst>
            <a:ext uri="{FF2B5EF4-FFF2-40B4-BE49-F238E27FC236}">
              <a16:creationId xmlns:a16="http://schemas.microsoft.com/office/drawing/2014/main" id="{00000000-0008-0000-0700-00000D000000}"/>
            </a:ext>
          </a:extLst>
        </xdr:cNvPr>
        <xdr:cNvSpPr/>
      </xdr:nvSpPr>
      <xdr:spPr>
        <a:xfrm>
          <a:off x="17155001" y="2317433"/>
          <a:ext cx="4389120" cy="16764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 current date</a:t>
          </a:r>
        </a:p>
      </xdr:txBody>
    </xdr:sp>
    <xdr:clientData/>
  </xdr:twoCellAnchor>
  <xdr:twoCellAnchor>
    <xdr:from>
      <xdr:col>19</xdr:col>
      <xdr:colOff>45720</xdr:colOff>
      <xdr:row>12</xdr:row>
      <xdr:rowOff>22860</xdr:rowOff>
    </xdr:from>
    <xdr:to>
      <xdr:col>26</xdr:col>
      <xdr:colOff>124777</xdr:colOff>
      <xdr:row>13</xdr:row>
      <xdr:rowOff>7620</xdr:rowOff>
    </xdr:to>
    <xdr:sp macro="" textlink="">
      <xdr:nvSpPr>
        <xdr:cNvPr id="14" name="Rounded Rectangle 13">
          <a:extLst>
            <a:ext uri="{FF2B5EF4-FFF2-40B4-BE49-F238E27FC236}">
              <a16:creationId xmlns:a16="http://schemas.microsoft.com/office/drawing/2014/main" id="{00000000-0008-0000-0700-00000E000000}"/>
            </a:ext>
          </a:extLst>
        </xdr:cNvPr>
        <xdr:cNvSpPr/>
      </xdr:nvSpPr>
      <xdr:spPr>
        <a:xfrm>
          <a:off x="17155001" y="2868454"/>
          <a:ext cx="438912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 Hour</a:t>
          </a:r>
          <a:r>
            <a:rPr lang="en-IN" sz="1000" baseline="0">
              <a:solidFill>
                <a:sysClr val="windowText" lastClr="000000"/>
              </a:solidFill>
            </a:rPr>
            <a:t> from Date from test input</a:t>
          </a:r>
          <a:endParaRPr lang="en-IN" sz="1000">
            <a:solidFill>
              <a:sysClr val="windowText" lastClr="000000"/>
            </a:solidFill>
          </a:endParaRPr>
        </a:p>
      </xdr:txBody>
    </xdr:sp>
    <xdr:clientData/>
  </xdr:twoCellAnchor>
  <xdr:twoCellAnchor>
    <xdr:from>
      <xdr:col>19</xdr:col>
      <xdr:colOff>45720</xdr:colOff>
      <xdr:row>13</xdr:row>
      <xdr:rowOff>38100</xdr:rowOff>
    </xdr:from>
    <xdr:to>
      <xdr:col>26</xdr:col>
      <xdr:colOff>124777</xdr:colOff>
      <xdr:row>14</xdr:row>
      <xdr:rowOff>22860</xdr:rowOff>
    </xdr:to>
    <xdr:sp macro="" textlink="">
      <xdr:nvSpPr>
        <xdr:cNvPr id="15" name="Rounded Rectangle 14">
          <a:extLst>
            <a:ext uri="{FF2B5EF4-FFF2-40B4-BE49-F238E27FC236}">
              <a16:creationId xmlns:a16="http://schemas.microsoft.com/office/drawing/2014/main" id="{00000000-0008-0000-0700-00000F000000}"/>
            </a:ext>
          </a:extLst>
        </xdr:cNvPr>
        <xdr:cNvSpPr/>
      </xdr:nvSpPr>
      <xdr:spPr>
        <a:xfrm>
          <a:off x="17155001" y="3074194"/>
          <a:ext cx="4389120" cy="163354"/>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 Minute</a:t>
          </a:r>
          <a:r>
            <a:rPr lang="en-IN" sz="1000" baseline="0">
              <a:solidFill>
                <a:sysClr val="windowText" lastClr="000000"/>
              </a:solidFill>
            </a:rPr>
            <a:t> from Date from test input</a:t>
          </a:r>
          <a:endParaRPr lang="en-IN" sz="1000">
            <a:solidFill>
              <a:sysClr val="windowText" lastClr="000000"/>
            </a:solidFill>
          </a:endParaRPr>
        </a:p>
      </xdr:txBody>
    </xdr:sp>
    <xdr:clientData/>
  </xdr:twoCellAnchor>
  <xdr:twoCellAnchor>
    <xdr:from>
      <xdr:col>19</xdr:col>
      <xdr:colOff>45720</xdr:colOff>
      <xdr:row>14</xdr:row>
      <xdr:rowOff>45720</xdr:rowOff>
    </xdr:from>
    <xdr:to>
      <xdr:col>26</xdr:col>
      <xdr:colOff>124777</xdr:colOff>
      <xdr:row>15</xdr:row>
      <xdr:rowOff>30480</xdr:rowOff>
    </xdr:to>
    <xdr:sp macro="" textlink="">
      <xdr:nvSpPr>
        <xdr:cNvPr id="16" name="Rounded Rectangle 15">
          <a:extLst>
            <a:ext uri="{FF2B5EF4-FFF2-40B4-BE49-F238E27FC236}">
              <a16:creationId xmlns:a16="http://schemas.microsoft.com/office/drawing/2014/main" id="{00000000-0008-0000-0700-000010000000}"/>
            </a:ext>
          </a:extLst>
        </xdr:cNvPr>
        <xdr:cNvSpPr/>
      </xdr:nvSpPr>
      <xdr:spPr>
        <a:xfrm>
          <a:off x="17155001" y="3260408"/>
          <a:ext cx="438912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 Second</a:t>
          </a:r>
          <a:r>
            <a:rPr lang="en-IN" sz="1000" baseline="0">
              <a:solidFill>
                <a:sysClr val="windowText" lastClr="000000"/>
              </a:solidFill>
            </a:rPr>
            <a:t> from </a:t>
          </a:r>
          <a:r>
            <a:rPr lang="en-IN" sz="1000" baseline="0">
              <a:solidFill>
                <a:sysClr val="windowText" lastClr="000000"/>
              </a:solidFill>
              <a:effectLst/>
              <a:latin typeface="+mn-lt"/>
              <a:ea typeface="+mn-ea"/>
              <a:cs typeface="+mn-cs"/>
            </a:rPr>
            <a:t>Date from test input</a:t>
          </a:r>
          <a:endParaRPr lang="en-IN" sz="1000">
            <a:solidFill>
              <a:sysClr val="windowText" lastClr="000000"/>
            </a:solidFill>
          </a:endParaRPr>
        </a:p>
      </xdr:txBody>
    </xdr:sp>
    <xdr:clientData/>
  </xdr:twoCellAnchor>
  <xdr:twoCellAnchor>
    <xdr:from>
      <xdr:col>19</xdr:col>
      <xdr:colOff>45720</xdr:colOff>
      <xdr:row>16</xdr:row>
      <xdr:rowOff>30480</xdr:rowOff>
    </xdr:from>
    <xdr:to>
      <xdr:col>26</xdr:col>
      <xdr:colOff>124777</xdr:colOff>
      <xdr:row>17</xdr:row>
      <xdr:rowOff>15240</xdr:rowOff>
    </xdr:to>
    <xdr:sp macro="" textlink="">
      <xdr:nvSpPr>
        <xdr:cNvPr id="18" name="Rounded Rectangle 17">
          <a:extLst>
            <a:ext uri="{FF2B5EF4-FFF2-40B4-BE49-F238E27FC236}">
              <a16:creationId xmlns:a16="http://schemas.microsoft.com/office/drawing/2014/main" id="{00000000-0008-0000-0700-000012000000}"/>
            </a:ext>
          </a:extLst>
        </xdr:cNvPr>
        <xdr:cNvSpPr/>
      </xdr:nvSpPr>
      <xdr:spPr>
        <a:xfrm>
          <a:off x="17155001" y="3780949"/>
          <a:ext cx="438912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 Day</a:t>
          </a:r>
          <a:r>
            <a:rPr lang="en-IN" sz="1000" baseline="0">
              <a:solidFill>
                <a:sysClr val="windowText" lastClr="000000"/>
              </a:solidFill>
            </a:rPr>
            <a:t> from </a:t>
          </a:r>
          <a:r>
            <a:rPr lang="en-IN" sz="1000" baseline="0">
              <a:solidFill>
                <a:sysClr val="windowText" lastClr="000000"/>
              </a:solidFill>
              <a:effectLst/>
              <a:latin typeface="+mn-lt"/>
              <a:ea typeface="+mn-ea"/>
              <a:cs typeface="+mn-cs"/>
            </a:rPr>
            <a:t>Date from test input</a:t>
          </a:r>
          <a:endParaRPr lang="en-IN" sz="1000">
            <a:solidFill>
              <a:sysClr val="windowText" lastClr="000000"/>
            </a:solidFill>
          </a:endParaRPr>
        </a:p>
      </xdr:txBody>
    </xdr:sp>
    <xdr:clientData/>
  </xdr:twoCellAnchor>
  <xdr:twoCellAnchor>
    <xdr:from>
      <xdr:col>19</xdr:col>
      <xdr:colOff>45720</xdr:colOff>
      <xdr:row>17</xdr:row>
      <xdr:rowOff>38100</xdr:rowOff>
    </xdr:from>
    <xdr:to>
      <xdr:col>26</xdr:col>
      <xdr:colOff>124777</xdr:colOff>
      <xdr:row>18</xdr:row>
      <xdr:rowOff>22860</xdr:rowOff>
    </xdr:to>
    <xdr:sp macro="" textlink="">
      <xdr:nvSpPr>
        <xdr:cNvPr id="19" name="Rounded Rectangle 18">
          <a:extLst>
            <a:ext uri="{FF2B5EF4-FFF2-40B4-BE49-F238E27FC236}">
              <a16:creationId xmlns:a16="http://schemas.microsoft.com/office/drawing/2014/main" id="{00000000-0008-0000-0700-000013000000}"/>
            </a:ext>
          </a:extLst>
        </xdr:cNvPr>
        <xdr:cNvSpPr/>
      </xdr:nvSpPr>
      <xdr:spPr>
        <a:xfrm>
          <a:off x="17155001" y="3979069"/>
          <a:ext cx="438912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 Month</a:t>
          </a:r>
          <a:r>
            <a:rPr lang="en-IN" sz="1000" baseline="0">
              <a:solidFill>
                <a:sysClr val="windowText" lastClr="000000"/>
              </a:solidFill>
            </a:rPr>
            <a:t> from </a:t>
          </a:r>
          <a:r>
            <a:rPr lang="en-IN" sz="1000" baseline="0">
              <a:solidFill>
                <a:sysClr val="windowText" lastClr="000000"/>
              </a:solidFill>
              <a:effectLst/>
              <a:latin typeface="+mn-lt"/>
              <a:ea typeface="+mn-ea"/>
              <a:cs typeface="+mn-cs"/>
            </a:rPr>
            <a:t>Date from test input</a:t>
          </a:r>
          <a:endParaRPr lang="en-IN" sz="1000">
            <a:solidFill>
              <a:sysClr val="windowText" lastClr="000000"/>
            </a:solidFill>
          </a:endParaRPr>
        </a:p>
      </xdr:txBody>
    </xdr:sp>
    <xdr:clientData/>
  </xdr:twoCellAnchor>
  <xdr:twoCellAnchor>
    <xdr:from>
      <xdr:col>19</xdr:col>
      <xdr:colOff>45720</xdr:colOff>
      <xdr:row>18</xdr:row>
      <xdr:rowOff>45720</xdr:rowOff>
    </xdr:from>
    <xdr:to>
      <xdr:col>26</xdr:col>
      <xdr:colOff>124777</xdr:colOff>
      <xdr:row>19</xdr:row>
      <xdr:rowOff>30480</xdr:rowOff>
    </xdr:to>
    <xdr:sp macro="" textlink="">
      <xdr:nvSpPr>
        <xdr:cNvPr id="20" name="Rounded Rectangle 19">
          <a:extLst>
            <a:ext uri="{FF2B5EF4-FFF2-40B4-BE49-F238E27FC236}">
              <a16:creationId xmlns:a16="http://schemas.microsoft.com/office/drawing/2014/main" id="{00000000-0008-0000-0700-000014000000}"/>
            </a:ext>
          </a:extLst>
        </xdr:cNvPr>
        <xdr:cNvSpPr/>
      </xdr:nvSpPr>
      <xdr:spPr>
        <a:xfrm>
          <a:off x="17155001" y="4177189"/>
          <a:ext cx="438912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 Year</a:t>
          </a:r>
          <a:r>
            <a:rPr lang="en-IN" sz="1000" baseline="0">
              <a:solidFill>
                <a:sysClr val="windowText" lastClr="000000"/>
              </a:solidFill>
            </a:rPr>
            <a:t> from </a:t>
          </a:r>
          <a:r>
            <a:rPr lang="en-IN" sz="1000" baseline="0">
              <a:solidFill>
                <a:sysClr val="windowText" lastClr="000000"/>
              </a:solidFill>
              <a:effectLst/>
              <a:latin typeface="+mn-lt"/>
              <a:ea typeface="+mn-ea"/>
              <a:cs typeface="+mn-cs"/>
            </a:rPr>
            <a:t>Date from test input</a:t>
          </a:r>
          <a:endParaRPr lang="en-IN" sz="1000">
            <a:solidFill>
              <a:sysClr val="windowText" lastClr="000000"/>
            </a:solidFill>
          </a:endParaRPr>
        </a:p>
      </xdr:txBody>
    </xdr:sp>
    <xdr:clientData/>
  </xdr:twoCellAnchor>
  <xdr:twoCellAnchor>
    <xdr:from>
      <xdr:col>19</xdr:col>
      <xdr:colOff>45720</xdr:colOff>
      <xdr:row>19</xdr:row>
      <xdr:rowOff>53340</xdr:rowOff>
    </xdr:from>
    <xdr:to>
      <xdr:col>26</xdr:col>
      <xdr:colOff>124777</xdr:colOff>
      <xdr:row>20</xdr:row>
      <xdr:rowOff>38100</xdr:rowOff>
    </xdr:to>
    <xdr:sp macro="" textlink="">
      <xdr:nvSpPr>
        <xdr:cNvPr id="21" name="Rounded Rectangle 20">
          <a:extLst>
            <a:ext uri="{FF2B5EF4-FFF2-40B4-BE49-F238E27FC236}">
              <a16:creationId xmlns:a16="http://schemas.microsoft.com/office/drawing/2014/main" id="{00000000-0008-0000-0700-000015000000}"/>
            </a:ext>
          </a:extLst>
        </xdr:cNvPr>
        <xdr:cNvSpPr/>
      </xdr:nvSpPr>
      <xdr:spPr>
        <a:xfrm>
          <a:off x="17155001" y="4375309"/>
          <a:ext cx="438912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a:t>
          </a:r>
          <a:r>
            <a:rPr lang="en-IN" sz="1000" baseline="0">
              <a:solidFill>
                <a:sysClr val="windowText" lastClr="000000"/>
              </a:solidFill>
            </a:rPr>
            <a:t> weeknumber from Date from test input</a:t>
          </a:r>
          <a:endParaRPr lang="en-IN" sz="1000">
            <a:solidFill>
              <a:sysClr val="windowText" lastClr="000000"/>
            </a:solidFill>
          </a:endParaRPr>
        </a:p>
      </xdr:txBody>
    </xdr:sp>
    <xdr:clientData/>
  </xdr:twoCellAnchor>
  <xdr:twoCellAnchor>
    <xdr:from>
      <xdr:col>19</xdr:col>
      <xdr:colOff>45720</xdr:colOff>
      <xdr:row>20</xdr:row>
      <xdr:rowOff>60960</xdr:rowOff>
    </xdr:from>
    <xdr:to>
      <xdr:col>26</xdr:col>
      <xdr:colOff>124777</xdr:colOff>
      <xdr:row>21</xdr:row>
      <xdr:rowOff>45720</xdr:rowOff>
    </xdr:to>
    <xdr:sp macro="" textlink="">
      <xdr:nvSpPr>
        <xdr:cNvPr id="22" name="Rounded Rectangle 21">
          <a:extLst>
            <a:ext uri="{FF2B5EF4-FFF2-40B4-BE49-F238E27FC236}">
              <a16:creationId xmlns:a16="http://schemas.microsoft.com/office/drawing/2014/main" id="{00000000-0008-0000-0700-000016000000}"/>
            </a:ext>
          </a:extLst>
        </xdr:cNvPr>
        <xdr:cNvSpPr/>
      </xdr:nvSpPr>
      <xdr:spPr>
        <a:xfrm>
          <a:off x="17155001" y="4573429"/>
          <a:ext cx="438912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a:t>
          </a:r>
          <a:r>
            <a:rPr lang="en-IN" sz="1000" baseline="0">
              <a:solidFill>
                <a:sysClr val="windowText" lastClr="000000"/>
              </a:solidFill>
            </a:rPr>
            <a:t> ISOWeeknum from Date from test input</a:t>
          </a:r>
          <a:endParaRPr lang="en-IN" sz="1000">
            <a:solidFill>
              <a:sysClr val="windowText" lastClr="000000"/>
            </a:solidFill>
          </a:endParaRPr>
        </a:p>
      </xdr:txBody>
    </xdr:sp>
    <xdr:clientData/>
  </xdr:twoCellAnchor>
  <xdr:twoCellAnchor>
    <xdr:from>
      <xdr:col>19</xdr:col>
      <xdr:colOff>45720</xdr:colOff>
      <xdr:row>21</xdr:row>
      <xdr:rowOff>68580</xdr:rowOff>
    </xdr:from>
    <xdr:to>
      <xdr:col>26</xdr:col>
      <xdr:colOff>124777</xdr:colOff>
      <xdr:row>22</xdr:row>
      <xdr:rowOff>53340</xdr:rowOff>
    </xdr:to>
    <xdr:sp macro="" textlink="">
      <xdr:nvSpPr>
        <xdr:cNvPr id="23" name="Rounded Rectangle 22">
          <a:extLst>
            <a:ext uri="{FF2B5EF4-FFF2-40B4-BE49-F238E27FC236}">
              <a16:creationId xmlns:a16="http://schemas.microsoft.com/office/drawing/2014/main" id="{00000000-0008-0000-0700-000017000000}"/>
            </a:ext>
          </a:extLst>
        </xdr:cNvPr>
        <xdr:cNvSpPr/>
      </xdr:nvSpPr>
      <xdr:spPr>
        <a:xfrm>
          <a:off x="17155001" y="4771549"/>
          <a:ext cx="438912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a:t>
          </a:r>
          <a:r>
            <a:rPr lang="en-IN" sz="1000" baseline="0">
              <a:solidFill>
                <a:sysClr val="windowText" lastClr="000000"/>
              </a:solidFill>
            </a:rPr>
            <a:t> weekday within a week from Date from test input</a:t>
          </a:r>
          <a:endParaRPr lang="en-IN" sz="1000">
            <a:solidFill>
              <a:sysClr val="windowText" lastClr="000000"/>
            </a:solidFill>
          </a:endParaRPr>
        </a:p>
      </xdr:txBody>
    </xdr:sp>
    <xdr:clientData/>
  </xdr:twoCellAnchor>
  <xdr:twoCellAnchor>
    <xdr:from>
      <xdr:col>19</xdr:col>
      <xdr:colOff>45720</xdr:colOff>
      <xdr:row>22</xdr:row>
      <xdr:rowOff>320040</xdr:rowOff>
    </xdr:from>
    <xdr:to>
      <xdr:col>26</xdr:col>
      <xdr:colOff>124777</xdr:colOff>
      <xdr:row>23</xdr:row>
      <xdr:rowOff>137160</xdr:rowOff>
    </xdr:to>
    <xdr:sp macro="" textlink="">
      <xdr:nvSpPr>
        <xdr:cNvPr id="24" name="Rounded Rectangle 23">
          <a:extLst>
            <a:ext uri="{FF2B5EF4-FFF2-40B4-BE49-F238E27FC236}">
              <a16:creationId xmlns:a16="http://schemas.microsoft.com/office/drawing/2014/main" id="{00000000-0008-0000-0700-000018000000}"/>
            </a:ext>
          </a:extLst>
        </xdr:cNvPr>
        <xdr:cNvSpPr/>
      </xdr:nvSpPr>
      <xdr:spPr>
        <a:xfrm>
          <a:off x="17155001" y="5213509"/>
          <a:ext cx="4389120" cy="162401"/>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a:t>
          </a:r>
          <a:r>
            <a:rPr lang="en-IN" sz="1000" baseline="0">
              <a:solidFill>
                <a:sysClr val="windowText" lastClr="000000"/>
              </a:solidFill>
            </a:rPr>
            <a:t> a date with # of months specified in input 1 </a:t>
          </a:r>
          <a:endParaRPr lang="en-IN" sz="1000">
            <a:solidFill>
              <a:sysClr val="windowText" lastClr="000000"/>
            </a:solidFill>
          </a:endParaRPr>
        </a:p>
      </xdr:txBody>
    </xdr:sp>
    <xdr:clientData/>
  </xdr:twoCellAnchor>
  <xdr:twoCellAnchor>
    <xdr:from>
      <xdr:col>19</xdr:col>
      <xdr:colOff>45720</xdr:colOff>
      <xdr:row>23</xdr:row>
      <xdr:rowOff>160020</xdr:rowOff>
    </xdr:from>
    <xdr:to>
      <xdr:col>26</xdr:col>
      <xdr:colOff>124777</xdr:colOff>
      <xdr:row>24</xdr:row>
      <xdr:rowOff>144780</xdr:rowOff>
    </xdr:to>
    <xdr:sp macro="" textlink="">
      <xdr:nvSpPr>
        <xdr:cNvPr id="25" name="Rounded Rectangle 24">
          <a:extLst>
            <a:ext uri="{FF2B5EF4-FFF2-40B4-BE49-F238E27FC236}">
              <a16:creationId xmlns:a16="http://schemas.microsoft.com/office/drawing/2014/main" id="{00000000-0008-0000-0700-000019000000}"/>
            </a:ext>
          </a:extLst>
        </xdr:cNvPr>
        <xdr:cNvSpPr/>
      </xdr:nvSpPr>
      <xdr:spPr>
        <a:xfrm>
          <a:off x="17155001" y="5398770"/>
          <a:ext cx="438912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a:t>
          </a:r>
          <a:r>
            <a:rPr lang="en-IN" sz="1000" baseline="0">
              <a:solidFill>
                <a:sysClr val="windowText" lastClr="000000"/>
              </a:solidFill>
            </a:rPr>
            <a:t> a date (with last day of month) with # of months specified in input 1 </a:t>
          </a:r>
          <a:endParaRPr lang="en-IN" sz="1000">
            <a:solidFill>
              <a:sysClr val="windowText" lastClr="000000"/>
            </a:solidFill>
          </a:endParaRPr>
        </a:p>
      </xdr:txBody>
    </xdr:sp>
    <xdr:clientData/>
  </xdr:twoCellAnchor>
  <xdr:twoCellAnchor>
    <xdr:from>
      <xdr:col>19</xdr:col>
      <xdr:colOff>45720</xdr:colOff>
      <xdr:row>24</xdr:row>
      <xdr:rowOff>167640</xdr:rowOff>
    </xdr:from>
    <xdr:to>
      <xdr:col>26</xdr:col>
      <xdr:colOff>124777</xdr:colOff>
      <xdr:row>27</xdr:row>
      <xdr:rowOff>0</xdr:rowOff>
    </xdr:to>
    <xdr:sp macro="" textlink="">
      <xdr:nvSpPr>
        <xdr:cNvPr id="26" name="Rounded Rectangle 25">
          <a:extLst>
            <a:ext uri="{FF2B5EF4-FFF2-40B4-BE49-F238E27FC236}">
              <a16:creationId xmlns:a16="http://schemas.microsoft.com/office/drawing/2014/main" id="{00000000-0008-0000-0700-00001A000000}"/>
            </a:ext>
          </a:extLst>
        </xdr:cNvPr>
        <xdr:cNvSpPr/>
      </xdr:nvSpPr>
      <xdr:spPr>
        <a:xfrm>
          <a:off x="17155001" y="5596890"/>
          <a:ext cx="4389120" cy="463391"/>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Return a date that is a number of working days (excluding weekends &amp; holidays) </a:t>
          </a:r>
        </a:p>
        <a:p>
          <a:pPr algn="l"/>
          <a:r>
            <a:rPr lang="en-IN" sz="1000">
              <a:solidFill>
                <a:sysClr val="windowText" lastClr="000000"/>
              </a:solidFill>
            </a:rPr>
            <a:t>ahead of a given start date.</a:t>
          </a:r>
          <a:r>
            <a:rPr lang="en-IN" sz="1000" baseline="0">
              <a:solidFill>
                <a:sysClr val="windowText" lastClr="000000"/>
              </a:solidFill>
            </a:rPr>
            <a:t> 2nd option to allow  to specify weekend</a:t>
          </a:r>
          <a:endParaRPr lang="en-IN" sz="1000">
            <a:solidFill>
              <a:sysClr val="windowText" lastClr="000000"/>
            </a:solidFill>
          </a:endParaRPr>
        </a:p>
      </xdr:txBody>
    </xdr:sp>
    <xdr:clientData/>
  </xdr:twoCellAnchor>
  <xdr:twoCellAnchor>
    <xdr:from>
      <xdr:col>19</xdr:col>
      <xdr:colOff>45720</xdr:colOff>
      <xdr:row>27</xdr:row>
      <xdr:rowOff>22860</xdr:rowOff>
    </xdr:from>
    <xdr:to>
      <xdr:col>26</xdr:col>
      <xdr:colOff>124777</xdr:colOff>
      <xdr:row>28</xdr:row>
      <xdr:rowOff>175260</xdr:rowOff>
    </xdr:to>
    <xdr:sp macro="" textlink="">
      <xdr:nvSpPr>
        <xdr:cNvPr id="29" name="Rounded Rectangle 28">
          <a:extLst>
            <a:ext uri="{FF2B5EF4-FFF2-40B4-BE49-F238E27FC236}">
              <a16:creationId xmlns:a16="http://schemas.microsoft.com/office/drawing/2014/main" id="{00000000-0008-0000-0700-00001D000000}"/>
            </a:ext>
          </a:extLst>
        </xdr:cNvPr>
        <xdr:cNvSpPr/>
      </xdr:nvSpPr>
      <xdr:spPr>
        <a:xfrm>
          <a:off x="17155001" y="6083141"/>
          <a:ext cx="4389120" cy="450057"/>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Calculate # of</a:t>
          </a:r>
          <a:r>
            <a:rPr lang="en-IN" sz="1000" baseline="0">
              <a:solidFill>
                <a:sysClr val="windowText" lastClr="000000"/>
              </a:solidFill>
            </a:rPr>
            <a:t> days between 2 dates (input 1 and test input)</a:t>
          </a:r>
          <a:endParaRPr lang="en-IN" sz="1000">
            <a:solidFill>
              <a:sysClr val="windowText" lastClr="000000"/>
            </a:solidFill>
          </a:endParaRPr>
        </a:p>
      </xdr:txBody>
    </xdr:sp>
    <xdr:clientData/>
  </xdr:twoCellAnchor>
  <xdr:twoCellAnchor>
    <xdr:from>
      <xdr:col>19</xdr:col>
      <xdr:colOff>45720</xdr:colOff>
      <xdr:row>29</xdr:row>
      <xdr:rowOff>15240</xdr:rowOff>
    </xdr:from>
    <xdr:to>
      <xdr:col>26</xdr:col>
      <xdr:colOff>124777</xdr:colOff>
      <xdr:row>31</xdr:row>
      <xdr:rowOff>11906</xdr:rowOff>
    </xdr:to>
    <xdr:sp macro="" textlink="">
      <xdr:nvSpPr>
        <xdr:cNvPr id="30" name="Rounded Rectangle 29">
          <a:extLst>
            <a:ext uri="{FF2B5EF4-FFF2-40B4-BE49-F238E27FC236}">
              <a16:creationId xmlns:a16="http://schemas.microsoft.com/office/drawing/2014/main" id="{00000000-0008-0000-0700-00001E000000}"/>
            </a:ext>
          </a:extLst>
        </xdr:cNvPr>
        <xdr:cNvSpPr/>
      </xdr:nvSpPr>
      <xdr:spPr>
        <a:xfrm>
          <a:off x="17155001" y="6551771"/>
          <a:ext cx="4389120" cy="472916"/>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Calculate # of</a:t>
          </a:r>
          <a:r>
            <a:rPr lang="en-IN" sz="1000" baseline="0">
              <a:solidFill>
                <a:sysClr val="windowText" lastClr="000000"/>
              </a:solidFill>
            </a:rPr>
            <a:t> days between 2 dates (input 1 and test input)</a:t>
          </a:r>
        </a:p>
        <a:p>
          <a:pPr algn="l"/>
          <a:r>
            <a:rPr lang="en-IN" sz="1000" baseline="0">
              <a:solidFill>
                <a:sysClr val="windowText" lastClr="000000"/>
              </a:solidFill>
            </a:rPr>
            <a:t> excluding weekends and holidays</a:t>
          </a:r>
          <a:endParaRPr lang="en-IN" sz="1000">
            <a:solidFill>
              <a:sysClr val="windowText" lastClr="000000"/>
            </a:solidFill>
          </a:endParaRPr>
        </a:p>
      </xdr:txBody>
    </xdr:sp>
    <xdr:clientData/>
  </xdr:twoCellAnchor>
  <xdr:twoCellAnchor>
    <xdr:from>
      <xdr:col>1</xdr:col>
      <xdr:colOff>0</xdr:colOff>
      <xdr:row>1</xdr:row>
      <xdr:rowOff>7620</xdr:rowOff>
    </xdr:from>
    <xdr:to>
      <xdr:col>3</xdr:col>
      <xdr:colOff>845820</xdr:colOff>
      <xdr:row>2</xdr:row>
      <xdr:rowOff>60960</xdr:rowOff>
    </xdr:to>
    <xdr:sp macro="" textlink="">
      <xdr:nvSpPr>
        <xdr:cNvPr id="27" name="Rounded Rectangle 26">
          <a:hlinkClick xmlns:r="http://schemas.openxmlformats.org/officeDocument/2006/relationships" r:id="rId1"/>
          <a:extLst>
            <a:ext uri="{FF2B5EF4-FFF2-40B4-BE49-F238E27FC236}">
              <a16:creationId xmlns:a16="http://schemas.microsoft.com/office/drawing/2014/main" id="{00000000-0008-0000-0700-00001B000000}"/>
            </a:ext>
          </a:extLst>
        </xdr:cNvPr>
        <xdr:cNvSpPr/>
      </xdr:nvSpPr>
      <xdr:spPr>
        <a:xfrm>
          <a:off x="609600" y="190500"/>
          <a:ext cx="2743200" cy="23622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3.</a:t>
          </a:r>
          <a:r>
            <a:rPr lang="en-IN" sz="1100" b="1" baseline="0"/>
            <a:t> Table of Contents</a:t>
          </a:r>
          <a:endParaRPr lang="en-IN" sz="1100" b="1"/>
        </a:p>
      </xdr:txBody>
    </xdr:sp>
    <xdr:clientData/>
  </xdr:twoCellAnchor>
  <xdr:twoCellAnchor>
    <xdr:from>
      <xdr:col>3</xdr:col>
      <xdr:colOff>1036320</xdr:colOff>
      <xdr:row>1</xdr:row>
      <xdr:rowOff>15240</xdr:rowOff>
    </xdr:from>
    <xdr:to>
      <xdr:col>6</xdr:col>
      <xdr:colOff>381000</xdr:colOff>
      <xdr:row>2</xdr:row>
      <xdr:rowOff>68580</xdr:rowOff>
    </xdr:to>
    <xdr:sp macro="" textlink="">
      <xdr:nvSpPr>
        <xdr:cNvPr id="28" name="Rounded Rectangle 27">
          <a:hlinkClick xmlns:r="http://schemas.openxmlformats.org/officeDocument/2006/relationships" r:id="rId2"/>
          <a:extLst>
            <a:ext uri="{FF2B5EF4-FFF2-40B4-BE49-F238E27FC236}">
              <a16:creationId xmlns:a16="http://schemas.microsoft.com/office/drawing/2014/main" id="{00000000-0008-0000-0700-00001C000000}"/>
            </a:ext>
          </a:extLst>
        </xdr:cNvPr>
        <xdr:cNvSpPr/>
      </xdr:nvSpPr>
      <xdr:spPr>
        <a:xfrm>
          <a:off x="3543300" y="198120"/>
          <a:ext cx="2468880" cy="23622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4. List</a:t>
          </a:r>
          <a:r>
            <a:rPr lang="en-IN" sz="1100" b="1" baseline="0"/>
            <a:t> of Formulae</a:t>
          </a:r>
          <a:endParaRPr lang="en-IN" sz="1100" b="1"/>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19</xdr:col>
      <xdr:colOff>53340</xdr:colOff>
      <xdr:row>6</xdr:row>
      <xdr:rowOff>0</xdr:rowOff>
    </xdr:from>
    <xdr:to>
      <xdr:col>30</xdr:col>
      <xdr:colOff>597694</xdr:colOff>
      <xdr:row>6</xdr:row>
      <xdr:rowOff>167640</xdr:rowOff>
    </xdr:to>
    <xdr:sp macro="" textlink="">
      <xdr:nvSpPr>
        <xdr:cNvPr id="11" name="Rounded Rectangle 10">
          <a:extLst>
            <a:ext uri="{FF2B5EF4-FFF2-40B4-BE49-F238E27FC236}">
              <a16:creationId xmlns:a16="http://schemas.microsoft.com/office/drawing/2014/main" id="{00000000-0008-0000-0800-00000B000000}"/>
            </a:ext>
          </a:extLst>
        </xdr:cNvPr>
        <xdr:cNvSpPr/>
      </xdr:nvSpPr>
      <xdr:spPr>
        <a:xfrm>
          <a:off x="14328934" y="1393031"/>
          <a:ext cx="7223760" cy="16764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Clean</a:t>
          </a:r>
          <a:r>
            <a:rPr lang="en-IN" sz="1000" baseline="0">
              <a:solidFill>
                <a:sysClr val="windowText" lastClr="000000"/>
              </a:solidFill>
            </a:rPr>
            <a:t> Test inputs by removing non printable characters</a:t>
          </a:r>
          <a:endParaRPr lang="en-IN" sz="1000">
            <a:solidFill>
              <a:sysClr val="windowText" lastClr="000000"/>
            </a:solidFill>
          </a:endParaRPr>
        </a:p>
      </xdr:txBody>
    </xdr:sp>
    <xdr:clientData/>
  </xdr:twoCellAnchor>
  <xdr:twoCellAnchor>
    <xdr:from>
      <xdr:col>19</xdr:col>
      <xdr:colOff>53340</xdr:colOff>
      <xdr:row>7</xdr:row>
      <xdr:rowOff>22860</xdr:rowOff>
    </xdr:from>
    <xdr:to>
      <xdr:col>30</xdr:col>
      <xdr:colOff>597694</xdr:colOff>
      <xdr:row>8</xdr:row>
      <xdr:rowOff>15240</xdr:rowOff>
    </xdr:to>
    <xdr:sp macro="" textlink="">
      <xdr:nvSpPr>
        <xdr:cNvPr id="12" name="Rounded Rectangle 11">
          <a:extLst>
            <a:ext uri="{FF2B5EF4-FFF2-40B4-BE49-F238E27FC236}">
              <a16:creationId xmlns:a16="http://schemas.microsoft.com/office/drawing/2014/main" id="{00000000-0008-0000-0800-00000C000000}"/>
            </a:ext>
          </a:extLst>
        </xdr:cNvPr>
        <xdr:cNvSpPr/>
      </xdr:nvSpPr>
      <xdr:spPr>
        <a:xfrm>
          <a:off x="14328934" y="1606391"/>
          <a:ext cx="7223760" cy="18288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Trim</a:t>
          </a:r>
          <a:r>
            <a:rPr lang="en-IN" sz="1000" baseline="0">
              <a:solidFill>
                <a:sysClr val="windowText" lastClr="000000"/>
              </a:solidFill>
            </a:rPr>
            <a:t> test input by removing leading and trailing spaces</a:t>
          </a:r>
          <a:endParaRPr lang="en-IN" sz="1000">
            <a:solidFill>
              <a:sysClr val="windowText" lastClr="000000"/>
            </a:solidFill>
          </a:endParaRPr>
        </a:p>
      </xdr:txBody>
    </xdr:sp>
    <xdr:clientData/>
  </xdr:twoCellAnchor>
  <xdr:twoCellAnchor>
    <xdr:from>
      <xdr:col>19</xdr:col>
      <xdr:colOff>53340</xdr:colOff>
      <xdr:row>9</xdr:row>
      <xdr:rowOff>0</xdr:rowOff>
    </xdr:from>
    <xdr:to>
      <xdr:col>30</xdr:col>
      <xdr:colOff>597694</xdr:colOff>
      <xdr:row>9</xdr:row>
      <xdr:rowOff>167640</xdr:rowOff>
    </xdr:to>
    <xdr:sp macro="" textlink="">
      <xdr:nvSpPr>
        <xdr:cNvPr id="13" name="Rounded Rectangle 12">
          <a:extLst>
            <a:ext uri="{FF2B5EF4-FFF2-40B4-BE49-F238E27FC236}">
              <a16:creationId xmlns:a16="http://schemas.microsoft.com/office/drawing/2014/main" id="{00000000-0008-0000-0800-00000D000000}"/>
            </a:ext>
          </a:extLst>
        </xdr:cNvPr>
        <xdr:cNvSpPr/>
      </xdr:nvSpPr>
      <xdr:spPr>
        <a:xfrm>
          <a:off x="14328934" y="2119313"/>
          <a:ext cx="7223760" cy="16764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Convert Test input</a:t>
          </a:r>
          <a:r>
            <a:rPr lang="en-IN" sz="1000" baseline="0">
              <a:solidFill>
                <a:sysClr val="windowText" lastClr="000000"/>
              </a:solidFill>
            </a:rPr>
            <a:t> into text by specifying number of decimals to be included</a:t>
          </a:r>
          <a:endParaRPr lang="en-IN" sz="1000">
            <a:solidFill>
              <a:sysClr val="windowText" lastClr="000000"/>
            </a:solidFill>
          </a:endParaRPr>
        </a:p>
      </xdr:txBody>
    </xdr:sp>
    <xdr:clientData/>
  </xdr:twoCellAnchor>
  <xdr:twoCellAnchor>
    <xdr:from>
      <xdr:col>19</xdr:col>
      <xdr:colOff>53340</xdr:colOff>
      <xdr:row>10</xdr:row>
      <xdr:rowOff>15240</xdr:rowOff>
    </xdr:from>
    <xdr:to>
      <xdr:col>30</xdr:col>
      <xdr:colOff>597694</xdr:colOff>
      <xdr:row>11</xdr:row>
      <xdr:rowOff>0</xdr:rowOff>
    </xdr:to>
    <xdr:sp macro="" textlink="">
      <xdr:nvSpPr>
        <xdr:cNvPr id="14" name="Rounded Rectangle 13">
          <a:extLst>
            <a:ext uri="{FF2B5EF4-FFF2-40B4-BE49-F238E27FC236}">
              <a16:creationId xmlns:a16="http://schemas.microsoft.com/office/drawing/2014/main" id="{00000000-0008-0000-0800-00000E000000}"/>
            </a:ext>
          </a:extLst>
        </xdr:cNvPr>
        <xdr:cNvSpPr/>
      </xdr:nvSpPr>
      <xdr:spPr>
        <a:xfrm>
          <a:off x="14328934" y="2325053"/>
          <a:ext cx="722376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Convert Test input into text of 5 characters</a:t>
          </a:r>
        </a:p>
      </xdr:txBody>
    </xdr:sp>
    <xdr:clientData/>
  </xdr:twoCellAnchor>
  <xdr:twoCellAnchor>
    <xdr:from>
      <xdr:col>19</xdr:col>
      <xdr:colOff>53340</xdr:colOff>
      <xdr:row>11</xdr:row>
      <xdr:rowOff>30480</xdr:rowOff>
    </xdr:from>
    <xdr:to>
      <xdr:col>30</xdr:col>
      <xdr:colOff>597694</xdr:colOff>
      <xdr:row>12</xdr:row>
      <xdr:rowOff>0</xdr:rowOff>
    </xdr:to>
    <xdr:sp macro="" textlink="">
      <xdr:nvSpPr>
        <xdr:cNvPr id="15" name="Rounded Rectangle 14">
          <a:extLst>
            <a:ext uri="{FF2B5EF4-FFF2-40B4-BE49-F238E27FC236}">
              <a16:creationId xmlns:a16="http://schemas.microsoft.com/office/drawing/2014/main" id="{00000000-0008-0000-0800-00000F000000}"/>
            </a:ext>
          </a:extLst>
        </xdr:cNvPr>
        <xdr:cNvSpPr/>
      </xdr:nvSpPr>
      <xdr:spPr>
        <a:xfrm>
          <a:off x="14328934" y="2530793"/>
          <a:ext cx="7223760" cy="16002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Convert Test input into number</a:t>
          </a:r>
        </a:p>
      </xdr:txBody>
    </xdr:sp>
    <xdr:clientData/>
  </xdr:twoCellAnchor>
  <xdr:twoCellAnchor>
    <xdr:from>
      <xdr:col>19</xdr:col>
      <xdr:colOff>53340</xdr:colOff>
      <xdr:row>16</xdr:row>
      <xdr:rowOff>15240</xdr:rowOff>
    </xdr:from>
    <xdr:to>
      <xdr:col>30</xdr:col>
      <xdr:colOff>597694</xdr:colOff>
      <xdr:row>17</xdr:row>
      <xdr:rowOff>0</xdr:rowOff>
    </xdr:to>
    <xdr:sp macro="" textlink="">
      <xdr:nvSpPr>
        <xdr:cNvPr id="16" name="Rounded Rectangle 15">
          <a:extLst>
            <a:ext uri="{FF2B5EF4-FFF2-40B4-BE49-F238E27FC236}">
              <a16:creationId xmlns:a16="http://schemas.microsoft.com/office/drawing/2014/main" id="{00000000-0008-0000-0800-000010000000}"/>
            </a:ext>
          </a:extLst>
        </xdr:cNvPr>
        <xdr:cNvSpPr/>
      </xdr:nvSpPr>
      <xdr:spPr>
        <a:xfrm>
          <a:off x="14328934" y="3622834"/>
          <a:ext cx="722376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Convert Test</a:t>
          </a:r>
          <a:r>
            <a:rPr lang="en-IN" sz="1000" baseline="0">
              <a:solidFill>
                <a:sysClr val="windowText" lastClr="000000"/>
              </a:solidFill>
            </a:rPr>
            <a:t> input in lower case</a:t>
          </a:r>
          <a:endParaRPr lang="en-IN" sz="1000">
            <a:solidFill>
              <a:sysClr val="windowText" lastClr="000000"/>
            </a:solidFill>
          </a:endParaRPr>
        </a:p>
      </xdr:txBody>
    </xdr:sp>
    <xdr:clientData/>
  </xdr:twoCellAnchor>
  <xdr:twoCellAnchor>
    <xdr:from>
      <xdr:col>19</xdr:col>
      <xdr:colOff>53340</xdr:colOff>
      <xdr:row>17</xdr:row>
      <xdr:rowOff>99060</xdr:rowOff>
    </xdr:from>
    <xdr:to>
      <xdr:col>30</xdr:col>
      <xdr:colOff>597694</xdr:colOff>
      <xdr:row>17</xdr:row>
      <xdr:rowOff>266700</xdr:rowOff>
    </xdr:to>
    <xdr:sp macro="" textlink="">
      <xdr:nvSpPr>
        <xdr:cNvPr id="17" name="Rounded Rectangle 16">
          <a:extLst>
            <a:ext uri="{FF2B5EF4-FFF2-40B4-BE49-F238E27FC236}">
              <a16:creationId xmlns:a16="http://schemas.microsoft.com/office/drawing/2014/main" id="{00000000-0008-0000-0800-000011000000}"/>
            </a:ext>
          </a:extLst>
        </xdr:cNvPr>
        <xdr:cNvSpPr/>
      </xdr:nvSpPr>
      <xdr:spPr>
        <a:xfrm>
          <a:off x="14328934" y="3897154"/>
          <a:ext cx="7223760" cy="16764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Convert</a:t>
          </a:r>
          <a:r>
            <a:rPr lang="en-IN" sz="1000" baseline="0">
              <a:solidFill>
                <a:sysClr val="windowText" lastClr="000000"/>
              </a:solidFill>
            </a:rPr>
            <a:t> Test input in proper case</a:t>
          </a:r>
          <a:endParaRPr lang="en-IN" sz="1000">
            <a:solidFill>
              <a:sysClr val="windowText" lastClr="000000"/>
            </a:solidFill>
          </a:endParaRPr>
        </a:p>
      </xdr:txBody>
    </xdr:sp>
    <xdr:clientData/>
  </xdr:twoCellAnchor>
  <xdr:twoCellAnchor>
    <xdr:from>
      <xdr:col>19</xdr:col>
      <xdr:colOff>53340</xdr:colOff>
      <xdr:row>23</xdr:row>
      <xdr:rowOff>7620</xdr:rowOff>
    </xdr:from>
    <xdr:to>
      <xdr:col>30</xdr:col>
      <xdr:colOff>597694</xdr:colOff>
      <xdr:row>23</xdr:row>
      <xdr:rowOff>175260</xdr:rowOff>
    </xdr:to>
    <xdr:sp macro="" textlink="">
      <xdr:nvSpPr>
        <xdr:cNvPr id="19" name="Rounded Rectangle 18">
          <a:extLst>
            <a:ext uri="{FF2B5EF4-FFF2-40B4-BE49-F238E27FC236}">
              <a16:creationId xmlns:a16="http://schemas.microsoft.com/office/drawing/2014/main" id="{00000000-0008-0000-0800-000013000000}"/>
            </a:ext>
          </a:extLst>
        </xdr:cNvPr>
        <xdr:cNvSpPr/>
      </xdr:nvSpPr>
      <xdr:spPr>
        <a:xfrm>
          <a:off x="14328934" y="5413058"/>
          <a:ext cx="7223760" cy="16764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Concat Input 1 and Input 2 with a space in between</a:t>
          </a:r>
        </a:p>
      </xdr:txBody>
    </xdr:sp>
    <xdr:clientData/>
  </xdr:twoCellAnchor>
  <xdr:twoCellAnchor>
    <xdr:from>
      <xdr:col>19</xdr:col>
      <xdr:colOff>53340</xdr:colOff>
      <xdr:row>24</xdr:row>
      <xdr:rowOff>15240</xdr:rowOff>
    </xdr:from>
    <xdr:to>
      <xdr:col>30</xdr:col>
      <xdr:colOff>597694</xdr:colOff>
      <xdr:row>25</xdr:row>
      <xdr:rowOff>0</xdr:rowOff>
    </xdr:to>
    <xdr:sp macro="" textlink="">
      <xdr:nvSpPr>
        <xdr:cNvPr id="20" name="Rounded Rectangle 19">
          <a:extLst>
            <a:ext uri="{FF2B5EF4-FFF2-40B4-BE49-F238E27FC236}">
              <a16:creationId xmlns:a16="http://schemas.microsoft.com/office/drawing/2014/main" id="{00000000-0008-0000-0800-000014000000}"/>
            </a:ext>
          </a:extLst>
        </xdr:cNvPr>
        <xdr:cNvSpPr/>
      </xdr:nvSpPr>
      <xdr:spPr>
        <a:xfrm>
          <a:off x="14328934" y="5611178"/>
          <a:ext cx="722376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Select 3</a:t>
          </a:r>
          <a:r>
            <a:rPr lang="en-IN" sz="1000" baseline="0">
              <a:solidFill>
                <a:sysClr val="windowText" lastClr="000000"/>
              </a:solidFill>
            </a:rPr>
            <a:t> characters from left from test input</a:t>
          </a:r>
          <a:endParaRPr lang="en-IN" sz="1000">
            <a:solidFill>
              <a:sysClr val="windowText" lastClr="000000"/>
            </a:solidFill>
          </a:endParaRPr>
        </a:p>
      </xdr:txBody>
    </xdr:sp>
    <xdr:clientData/>
  </xdr:twoCellAnchor>
  <xdr:twoCellAnchor>
    <xdr:from>
      <xdr:col>19</xdr:col>
      <xdr:colOff>53340</xdr:colOff>
      <xdr:row>18</xdr:row>
      <xdr:rowOff>22860</xdr:rowOff>
    </xdr:from>
    <xdr:to>
      <xdr:col>30</xdr:col>
      <xdr:colOff>597694</xdr:colOff>
      <xdr:row>19</xdr:row>
      <xdr:rowOff>7620</xdr:rowOff>
    </xdr:to>
    <xdr:sp macro="" textlink="">
      <xdr:nvSpPr>
        <xdr:cNvPr id="23" name="Rounded Rectangle 22">
          <a:extLst>
            <a:ext uri="{FF2B5EF4-FFF2-40B4-BE49-F238E27FC236}">
              <a16:creationId xmlns:a16="http://schemas.microsoft.com/office/drawing/2014/main" id="{00000000-0008-0000-0800-000017000000}"/>
            </a:ext>
          </a:extLst>
        </xdr:cNvPr>
        <xdr:cNvSpPr/>
      </xdr:nvSpPr>
      <xdr:spPr>
        <a:xfrm>
          <a:off x="14328934" y="4166235"/>
          <a:ext cx="722376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Convert</a:t>
          </a:r>
          <a:r>
            <a:rPr lang="en-IN" sz="1000" baseline="0">
              <a:solidFill>
                <a:sysClr val="windowText" lastClr="000000"/>
              </a:solidFill>
            </a:rPr>
            <a:t> Test input in Upper case</a:t>
          </a:r>
          <a:endParaRPr lang="en-IN" sz="1000">
            <a:solidFill>
              <a:sysClr val="windowText" lastClr="000000"/>
            </a:solidFill>
          </a:endParaRPr>
        </a:p>
      </xdr:txBody>
    </xdr:sp>
    <xdr:clientData/>
  </xdr:twoCellAnchor>
  <xdr:twoCellAnchor>
    <xdr:from>
      <xdr:col>19</xdr:col>
      <xdr:colOff>53340</xdr:colOff>
      <xdr:row>19</xdr:row>
      <xdr:rowOff>333375</xdr:rowOff>
    </xdr:from>
    <xdr:to>
      <xdr:col>30</xdr:col>
      <xdr:colOff>597694</xdr:colOff>
      <xdr:row>21</xdr:row>
      <xdr:rowOff>11906</xdr:rowOff>
    </xdr:to>
    <xdr:sp macro="" textlink="">
      <xdr:nvSpPr>
        <xdr:cNvPr id="24" name="Rounded Rectangle 23">
          <a:extLst>
            <a:ext uri="{FF2B5EF4-FFF2-40B4-BE49-F238E27FC236}">
              <a16:creationId xmlns:a16="http://schemas.microsoft.com/office/drawing/2014/main" id="{00000000-0008-0000-0800-000018000000}"/>
            </a:ext>
          </a:extLst>
        </xdr:cNvPr>
        <xdr:cNvSpPr/>
      </xdr:nvSpPr>
      <xdr:spPr>
        <a:xfrm>
          <a:off x="14328934" y="4667250"/>
          <a:ext cx="7223760" cy="214312"/>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Replace characters</a:t>
          </a:r>
          <a:r>
            <a:rPr lang="en-IN" sz="1000" baseline="0">
              <a:solidFill>
                <a:sysClr val="windowText" lastClr="000000"/>
              </a:solidFill>
            </a:rPr>
            <a:t> with starting num from test input 1, num of chars to be replaced from input 2 and changes to be made in test input </a:t>
          </a:r>
          <a:endParaRPr lang="en-IN" sz="1000">
            <a:solidFill>
              <a:sysClr val="windowText" lastClr="000000"/>
            </a:solidFill>
          </a:endParaRPr>
        </a:p>
      </xdr:txBody>
    </xdr:sp>
    <xdr:clientData/>
  </xdr:twoCellAnchor>
  <xdr:twoCellAnchor>
    <xdr:from>
      <xdr:col>19</xdr:col>
      <xdr:colOff>53340</xdr:colOff>
      <xdr:row>21</xdr:row>
      <xdr:rowOff>38100</xdr:rowOff>
    </xdr:from>
    <xdr:to>
      <xdr:col>30</xdr:col>
      <xdr:colOff>597694</xdr:colOff>
      <xdr:row>22</xdr:row>
      <xdr:rowOff>23813</xdr:rowOff>
    </xdr:to>
    <xdr:sp macro="" textlink="">
      <xdr:nvSpPr>
        <xdr:cNvPr id="25" name="Rounded Rectangle 24">
          <a:extLst>
            <a:ext uri="{FF2B5EF4-FFF2-40B4-BE49-F238E27FC236}">
              <a16:creationId xmlns:a16="http://schemas.microsoft.com/office/drawing/2014/main" id="{00000000-0008-0000-0800-000019000000}"/>
            </a:ext>
          </a:extLst>
        </xdr:cNvPr>
        <xdr:cNvSpPr/>
      </xdr:nvSpPr>
      <xdr:spPr>
        <a:xfrm>
          <a:off x="14328934" y="4907756"/>
          <a:ext cx="7223760" cy="176213"/>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Replace string in test Input. Old string</a:t>
          </a:r>
          <a:r>
            <a:rPr lang="en-IN" sz="1000" baseline="0">
              <a:solidFill>
                <a:sysClr val="windowText" lastClr="000000"/>
              </a:solidFill>
            </a:rPr>
            <a:t> from input 1 and nex text from input 2 </a:t>
          </a:r>
          <a:endParaRPr lang="en-IN" sz="1000">
            <a:solidFill>
              <a:sysClr val="windowText" lastClr="000000"/>
            </a:solidFill>
          </a:endParaRPr>
        </a:p>
      </xdr:txBody>
    </xdr:sp>
    <xdr:clientData/>
  </xdr:twoCellAnchor>
  <xdr:twoCellAnchor>
    <xdr:from>
      <xdr:col>19</xdr:col>
      <xdr:colOff>53340</xdr:colOff>
      <xdr:row>25</xdr:row>
      <xdr:rowOff>22860</xdr:rowOff>
    </xdr:from>
    <xdr:to>
      <xdr:col>30</xdr:col>
      <xdr:colOff>597694</xdr:colOff>
      <xdr:row>26</xdr:row>
      <xdr:rowOff>7620</xdr:rowOff>
    </xdr:to>
    <xdr:sp macro="" textlink="">
      <xdr:nvSpPr>
        <xdr:cNvPr id="26" name="Rounded Rectangle 25">
          <a:extLst>
            <a:ext uri="{FF2B5EF4-FFF2-40B4-BE49-F238E27FC236}">
              <a16:creationId xmlns:a16="http://schemas.microsoft.com/office/drawing/2014/main" id="{00000000-0008-0000-0800-00001A000000}"/>
            </a:ext>
          </a:extLst>
        </xdr:cNvPr>
        <xdr:cNvSpPr/>
      </xdr:nvSpPr>
      <xdr:spPr>
        <a:xfrm>
          <a:off x="14328934" y="5809298"/>
          <a:ext cx="722376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Select 3</a:t>
          </a:r>
          <a:r>
            <a:rPr lang="en-IN" sz="1000" baseline="0">
              <a:solidFill>
                <a:sysClr val="windowText" lastClr="000000"/>
              </a:solidFill>
            </a:rPr>
            <a:t> characters from middle from test input</a:t>
          </a:r>
          <a:endParaRPr lang="en-IN" sz="1000">
            <a:solidFill>
              <a:sysClr val="windowText" lastClr="000000"/>
            </a:solidFill>
          </a:endParaRPr>
        </a:p>
      </xdr:txBody>
    </xdr:sp>
    <xdr:clientData/>
  </xdr:twoCellAnchor>
  <xdr:twoCellAnchor>
    <xdr:from>
      <xdr:col>19</xdr:col>
      <xdr:colOff>53340</xdr:colOff>
      <xdr:row>26</xdr:row>
      <xdr:rowOff>30480</xdr:rowOff>
    </xdr:from>
    <xdr:to>
      <xdr:col>30</xdr:col>
      <xdr:colOff>597694</xdr:colOff>
      <xdr:row>27</xdr:row>
      <xdr:rowOff>15240</xdr:rowOff>
    </xdr:to>
    <xdr:sp macro="" textlink="">
      <xdr:nvSpPr>
        <xdr:cNvPr id="27" name="Rounded Rectangle 26">
          <a:extLst>
            <a:ext uri="{FF2B5EF4-FFF2-40B4-BE49-F238E27FC236}">
              <a16:creationId xmlns:a16="http://schemas.microsoft.com/office/drawing/2014/main" id="{00000000-0008-0000-0800-00001B000000}"/>
            </a:ext>
          </a:extLst>
        </xdr:cNvPr>
        <xdr:cNvSpPr/>
      </xdr:nvSpPr>
      <xdr:spPr>
        <a:xfrm>
          <a:off x="14328934" y="6007418"/>
          <a:ext cx="722376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Select 3</a:t>
          </a:r>
          <a:r>
            <a:rPr lang="en-IN" sz="1000" baseline="0">
              <a:solidFill>
                <a:sysClr val="windowText" lastClr="000000"/>
              </a:solidFill>
            </a:rPr>
            <a:t> characters from right from test input</a:t>
          </a:r>
          <a:endParaRPr lang="en-IN" sz="1000">
            <a:solidFill>
              <a:sysClr val="windowText" lastClr="000000"/>
            </a:solidFill>
          </a:endParaRPr>
        </a:p>
      </xdr:txBody>
    </xdr:sp>
    <xdr:clientData/>
  </xdr:twoCellAnchor>
  <xdr:twoCellAnchor>
    <xdr:from>
      <xdr:col>19</xdr:col>
      <xdr:colOff>53340</xdr:colOff>
      <xdr:row>27</xdr:row>
      <xdr:rowOff>45720</xdr:rowOff>
    </xdr:from>
    <xdr:to>
      <xdr:col>30</xdr:col>
      <xdr:colOff>597694</xdr:colOff>
      <xdr:row>28</xdr:row>
      <xdr:rowOff>30480</xdr:rowOff>
    </xdr:to>
    <xdr:sp macro="" textlink="">
      <xdr:nvSpPr>
        <xdr:cNvPr id="28" name="Rounded Rectangle 27">
          <a:extLst>
            <a:ext uri="{FF2B5EF4-FFF2-40B4-BE49-F238E27FC236}">
              <a16:creationId xmlns:a16="http://schemas.microsoft.com/office/drawing/2014/main" id="{00000000-0008-0000-0800-00001C000000}"/>
            </a:ext>
          </a:extLst>
        </xdr:cNvPr>
        <xdr:cNvSpPr/>
      </xdr:nvSpPr>
      <xdr:spPr>
        <a:xfrm>
          <a:off x="14328934" y="6213158"/>
          <a:ext cx="722376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Repeat</a:t>
          </a:r>
          <a:r>
            <a:rPr lang="en-IN" sz="1000" baseline="0">
              <a:solidFill>
                <a:sysClr val="windowText" lastClr="000000"/>
              </a:solidFill>
            </a:rPr>
            <a:t> test input as number of times specified in input 1</a:t>
          </a:r>
          <a:endParaRPr lang="en-IN" sz="1000">
            <a:solidFill>
              <a:sysClr val="windowText" lastClr="000000"/>
            </a:solidFill>
          </a:endParaRPr>
        </a:p>
      </xdr:txBody>
    </xdr:sp>
    <xdr:clientData/>
  </xdr:twoCellAnchor>
  <xdr:twoCellAnchor>
    <xdr:from>
      <xdr:col>19</xdr:col>
      <xdr:colOff>53340</xdr:colOff>
      <xdr:row>29</xdr:row>
      <xdr:rowOff>7620</xdr:rowOff>
    </xdr:from>
    <xdr:to>
      <xdr:col>30</xdr:col>
      <xdr:colOff>597694</xdr:colOff>
      <xdr:row>29</xdr:row>
      <xdr:rowOff>175260</xdr:rowOff>
    </xdr:to>
    <xdr:sp macro="" textlink="">
      <xdr:nvSpPr>
        <xdr:cNvPr id="29" name="Rounded Rectangle 28">
          <a:extLst>
            <a:ext uri="{FF2B5EF4-FFF2-40B4-BE49-F238E27FC236}">
              <a16:creationId xmlns:a16="http://schemas.microsoft.com/office/drawing/2014/main" id="{00000000-0008-0000-0800-00001D000000}"/>
            </a:ext>
          </a:extLst>
        </xdr:cNvPr>
        <xdr:cNvSpPr/>
      </xdr:nvSpPr>
      <xdr:spPr>
        <a:xfrm>
          <a:off x="14328934" y="6710839"/>
          <a:ext cx="7223760" cy="16764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 length</a:t>
          </a:r>
          <a:r>
            <a:rPr lang="en-IN" sz="1000" baseline="0">
              <a:solidFill>
                <a:sysClr val="windowText" lastClr="000000"/>
              </a:solidFill>
            </a:rPr>
            <a:t> of  Test Input String</a:t>
          </a:r>
          <a:endParaRPr lang="en-IN" sz="1000">
            <a:solidFill>
              <a:sysClr val="windowText" lastClr="000000"/>
            </a:solidFill>
          </a:endParaRPr>
        </a:p>
      </xdr:txBody>
    </xdr:sp>
    <xdr:clientData/>
  </xdr:twoCellAnchor>
  <xdr:twoCellAnchor>
    <xdr:from>
      <xdr:col>19</xdr:col>
      <xdr:colOff>53340</xdr:colOff>
      <xdr:row>30</xdr:row>
      <xdr:rowOff>15240</xdr:rowOff>
    </xdr:from>
    <xdr:to>
      <xdr:col>30</xdr:col>
      <xdr:colOff>597694</xdr:colOff>
      <xdr:row>31</xdr:row>
      <xdr:rowOff>0</xdr:rowOff>
    </xdr:to>
    <xdr:sp macro="" textlink="">
      <xdr:nvSpPr>
        <xdr:cNvPr id="30" name="Rounded Rectangle 29">
          <a:extLst>
            <a:ext uri="{FF2B5EF4-FFF2-40B4-BE49-F238E27FC236}">
              <a16:creationId xmlns:a16="http://schemas.microsoft.com/office/drawing/2014/main" id="{00000000-0008-0000-0800-00001E000000}"/>
            </a:ext>
          </a:extLst>
        </xdr:cNvPr>
        <xdr:cNvSpPr/>
      </xdr:nvSpPr>
      <xdr:spPr>
        <a:xfrm>
          <a:off x="14328934" y="6908959"/>
          <a:ext cx="722376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 position</a:t>
          </a:r>
          <a:r>
            <a:rPr lang="en-IN" sz="1000" baseline="0">
              <a:solidFill>
                <a:sysClr val="windowText" lastClr="000000"/>
              </a:solidFill>
            </a:rPr>
            <a:t> of input 1 in test input  (Case sensitive)	</a:t>
          </a:r>
          <a:endParaRPr lang="en-IN" sz="1000">
            <a:solidFill>
              <a:sysClr val="windowText" lastClr="000000"/>
            </a:solidFill>
          </a:endParaRPr>
        </a:p>
      </xdr:txBody>
    </xdr:sp>
    <xdr:clientData/>
  </xdr:twoCellAnchor>
  <xdr:twoCellAnchor>
    <xdr:from>
      <xdr:col>19</xdr:col>
      <xdr:colOff>53340</xdr:colOff>
      <xdr:row>31</xdr:row>
      <xdr:rowOff>22860</xdr:rowOff>
    </xdr:from>
    <xdr:to>
      <xdr:col>30</xdr:col>
      <xdr:colOff>597694</xdr:colOff>
      <xdr:row>32</xdr:row>
      <xdr:rowOff>7620</xdr:rowOff>
    </xdr:to>
    <xdr:sp macro="" textlink="">
      <xdr:nvSpPr>
        <xdr:cNvPr id="31" name="Rounded Rectangle 30">
          <a:extLst>
            <a:ext uri="{FF2B5EF4-FFF2-40B4-BE49-F238E27FC236}">
              <a16:creationId xmlns:a16="http://schemas.microsoft.com/office/drawing/2014/main" id="{00000000-0008-0000-0800-00001F000000}"/>
            </a:ext>
          </a:extLst>
        </xdr:cNvPr>
        <xdr:cNvSpPr/>
      </xdr:nvSpPr>
      <xdr:spPr>
        <a:xfrm>
          <a:off x="14328934" y="7107079"/>
          <a:ext cx="722376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Find position</a:t>
          </a:r>
          <a:r>
            <a:rPr lang="en-IN" sz="1000" baseline="0">
              <a:solidFill>
                <a:sysClr val="windowText" lastClr="000000"/>
              </a:solidFill>
            </a:rPr>
            <a:t> of input 1 in test input (Non case sensitive) </a:t>
          </a:r>
          <a:endParaRPr lang="en-IN" sz="1000">
            <a:solidFill>
              <a:sysClr val="windowText" lastClr="000000"/>
            </a:solidFill>
          </a:endParaRPr>
        </a:p>
      </xdr:txBody>
    </xdr:sp>
    <xdr:clientData/>
  </xdr:twoCellAnchor>
  <xdr:twoCellAnchor>
    <xdr:from>
      <xdr:col>19</xdr:col>
      <xdr:colOff>53340</xdr:colOff>
      <xdr:row>32</xdr:row>
      <xdr:rowOff>30480</xdr:rowOff>
    </xdr:from>
    <xdr:to>
      <xdr:col>30</xdr:col>
      <xdr:colOff>597694</xdr:colOff>
      <xdr:row>33</xdr:row>
      <xdr:rowOff>15240</xdr:rowOff>
    </xdr:to>
    <xdr:sp macro="" textlink="">
      <xdr:nvSpPr>
        <xdr:cNvPr id="32" name="Rounded Rectangle 31">
          <a:extLst>
            <a:ext uri="{FF2B5EF4-FFF2-40B4-BE49-F238E27FC236}">
              <a16:creationId xmlns:a16="http://schemas.microsoft.com/office/drawing/2014/main" id="{00000000-0008-0000-0800-000020000000}"/>
            </a:ext>
          </a:extLst>
        </xdr:cNvPr>
        <xdr:cNvSpPr/>
      </xdr:nvSpPr>
      <xdr:spPr>
        <a:xfrm>
          <a:off x="14328934" y="7305199"/>
          <a:ext cx="722376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baseline="0">
              <a:solidFill>
                <a:sysClr val="windowText" lastClr="000000"/>
              </a:solidFill>
            </a:rPr>
            <a:t>Compare Input  1 and Input 2 </a:t>
          </a:r>
          <a:endParaRPr lang="en-IN" sz="1000">
            <a:solidFill>
              <a:sysClr val="windowText" lastClr="000000"/>
            </a:solidFill>
          </a:endParaRPr>
        </a:p>
      </xdr:txBody>
    </xdr:sp>
    <xdr:clientData/>
  </xdr:twoCellAnchor>
  <xdr:twoCellAnchor>
    <xdr:from>
      <xdr:col>19</xdr:col>
      <xdr:colOff>53340</xdr:colOff>
      <xdr:row>33</xdr:row>
      <xdr:rowOff>38100</xdr:rowOff>
    </xdr:from>
    <xdr:to>
      <xdr:col>30</xdr:col>
      <xdr:colOff>597694</xdr:colOff>
      <xdr:row>34</xdr:row>
      <xdr:rowOff>22860</xdr:rowOff>
    </xdr:to>
    <xdr:sp macro="" textlink="">
      <xdr:nvSpPr>
        <xdr:cNvPr id="33" name="Rounded Rectangle 32">
          <a:extLst>
            <a:ext uri="{FF2B5EF4-FFF2-40B4-BE49-F238E27FC236}">
              <a16:creationId xmlns:a16="http://schemas.microsoft.com/office/drawing/2014/main" id="{00000000-0008-0000-0800-000021000000}"/>
            </a:ext>
          </a:extLst>
        </xdr:cNvPr>
        <xdr:cNvSpPr/>
      </xdr:nvSpPr>
      <xdr:spPr>
        <a:xfrm>
          <a:off x="14328934" y="7503319"/>
          <a:ext cx="7223760" cy="17526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baseline="0">
              <a:solidFill>
                <a:sysClr val="windowText" lastClr="000000"/>
              </a:solidFill>
            </a:rPr>
            <a:t>Return Test input if it is a text</a:t>
          </a:r>
          <a:endParaRPr lang="en-IN" sz="1000">
            <a:solidFill>
              <a:sysClr val="windowText" lastClr="000000"/>
            </a:solidFill>
          </a:endParaRPr>
        </a:p>
      </xdr:txBody>
    </xdr:sp>
    <xdr:clientData/>
  </xdr:twoCellAnchor>
  <xdr:twoCellAnchor>
    <xdr:from>
      <xdr:col>1</xdr:col>
      <xdr:colOff>0</xdr:colOff>
      <xdr:row>1</xdr:row>
      <xdr:rowOff>7620</xdr:rowOff>
    </xdr:from>
    <xdr:to>
      <xdr:col>3</xdr:col>
      <xdr:colOff>30480</xdr:colOff>
      <xdr:row>2</xdr:row>
      <xdr:rowOff>60960</xdr:rowOff>
    </xdr:to>
    <xdr:sp macro="" textlink="">
      <xdr:nvSpPr>
        <xdr:cNvPr id="34" name="Rounded Rectangle 33">
          <a:hlinkClick xmlns:r="http://schemas.openxmlformats.org/officeDocument/2006/relationships" r:id="rId1"/>
          <a:extLst>
            <a:ext uri="{FF2B5EF4-FFF2-40B4-BE49-F238E27FC236}">
              <a16:creationId xmlns:a16="http://schemas.microsoft.com/office/drawing/2014/main" id="{00000000-0008-0000-0800-000022000000}"/>
            </a:ext>
          </a:extLst>
        </xdr:cNvPr>
        <xdr:cNvSpPr/>
      </xdr:nvSpPr>
      <xdr:spPr>
        <a:xfrm>
          <a:off x="609600" y="190500"/>
          <a:ext cx="1958340" cy="23622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3.</a:t>
          </a:r>
          <a:r>
            <a:rPr lang="en-IN" sz="1100" b="1" baseline="0"/>
            <a:t> Table of Contents</a:t>
          </a:r>
          <a:endParaRPr lang="en-IN" sz="1100" b="1"/>
        </a:p>
      </xdr:txBody>
    </xdr:sp>
    <xdr:clientData/>
  </xdr:twoCellAnchor>
  <xdr:twoCellAnchor>
    <xdr:from>
      <xdr:col>3</xdr:col>
      <xdr:colOff>220980</xdr:colOff>
      <xdr:row>1</xdr:row>
      <xdr:rowOff>7620</xdr:rowOff>
    </xdr:from>
    <xdr:to>
      <xdr:col>6</xdr:col>
      <xdr:colOff>228600</xdr:colOff>
      <xdr:row>2</xdr:row>
      <xdr:rowOff>68580</xdr:rowOff>
    </xdr:to>
    <xdr:sp macro="" textlink="">
      <xdr:nvSpPr>
        <xdr:cNvPr id="35" name="Rounded Rectangle 34">
          <a:hlinkClick xmlns:r="http://schemas.openxmlformats.org/officeDocument/2006/relationships" r:id="rId2"/>
          <a:extLst>
            <a:ext uri="{FF2B5EF4-FFF2-40B4-BE49-F238E27FC236}">
              <a16:creationId xmlns:a16="http://schemas.microsoft.com/office/drawing/2014/main" id="{00000000-0008-0000-0800-000023000000}"/>
            </a:ext>
          </a:extLst>
        </xdr:cNvPr>
        <xdr:cNvSpPr/>
      </xdr:nvSpPr>
      <xdr:spPr>
        <a:xfrm>
          <a:off x="2758440" y="190500"/>
          <a:ext cx="1836420" cy="24384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4. List</a:t>
          </a:r>
          <a:r>
            <a:rPr lang="en-IN" sz="1100" b="1" baseline="0"/>
            <a:t> of Formulae</a:t>
          </a:r>
          <a:endParaRPr lang="en-IN" sz="1100" b="1"/>
        </a:p>
      </xdr:txBody>
    </xdr:sp>
    <xdr:clientData/>
  </xdr:twoCellAnchor>
  <xdr:twoCellAnchor>
    <xdr:from>
      <xdr:col>19</xdr:col>
      <xdr:colOff>53340</xdr:colOff>
      <xdr:row>12</xdr:row>
      <xdr:rowOff>38100</xdr:rowOff>
    </xdr:from>
    <xdr:to>
      <xdr:col>30</xdr:col>
      <xdr:colOff>597694</xdr:colOff>
      <xdr:row>13</xdr:row>
      <xdr:rowOff>7620</xdr:rowOff>
    </xdr:to>
    <xdr:sp macro="" textlink="">
      <xdr:nvSpPr>
        <xdr:cNvPr id="36" name="Rounded Rectangle 35">
          <a:extLst>
            <a:ext uri="{FF2B5EF4-FFF2-40B4-BE49-F238E27FC236}">
              <a16:creationId xmlns:a16="http://schemas.microsoft.com/office/drawing/2014/main" id="{00000000-0008-0000-0800-000024000000}"/>
            </a:ext>
          </a:extLst>
        </xdr:cNvPr>
        <xdr:cNvSpPr/>
      </xdr:nvSpPr>
      <xdr:spPr>
        <a:xfrm>
          <a:off x="14328934" y="2728913"/>
          <a:ext cx="7223760" cy="16002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Round Test input into by number of digits specified in input 1</a:t>
          </a:r>
        </a:p>
      </xdr:txBody>
    </xdr:sp>
    <xdr:clientData/>
  </xdr:twoCellAnchor>
  <xdr:twoCellAnchor>
    <xdr:from>
      <xdr:col>19</xdr:col>
      <xdr:colOff>53340</xdr:colOff>
      <xdr:row>13</xdr:row>
      <xdr:rowOff>38100</xdr:rowOff>
    </xdr:from>
    <xdr:to>
      <xdr:col>30</xdr:col>
      <xdr:colOff>597694</xdr:colOff>
      <xdr:row>14</xdr:row>
      <xdr:rowOff>7620</xdr:rowOff>
    </xdr:to>
    <xdr:sp macro="" textlink="">
      <xdr:nvSpPr>
        <xdr:cNvPr id="37" name="Rounded Rectangle 36">
          <a:extLst>
            <a:ext uri="{FF2B5EF4-FFF2-40B4-BE49-F238E27FC236}">
              <a16:creationId xmlns:a16="http://schemas.microsoft.com/office/drawing/2014/main" id="{00000000-0008-0000-0800-000025000000}"/>
            </a:ext>
          </a:extLst>
        </xdr:cNvPr>
        <xdr:cNvSpPr/>
      </xdr:nvSpPr>
      <xdr:spPr>
        <a:xfrm>
          <a:off x="14328934" y="2919413"/>
          <a:ext cx="7223760" cy="16002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Round UP Test input into by number of digits specified in input 1</a:t>
          </a:r>
        </a:p>
      </xdr:txBody>
    </xdr:sp>
    <xdr:clientData/>
  </xdr:twoCellAnchor>
  <xdr:twoCellAnchor>
    <xdr:from>
      <xdr:col>19</xdr:col>
      <xdr:colOff>53340</xdr:colOff>
      <xdr:row>14</xdr:row>
      <xdr:rowOff>30480</xdr:rowOff>
    </xdr:from>
    <xdr:to>
      <xdr:col>30</xdr:col>
      <xdr:colOff>597694</xdr:colOff>
      <xdr:row>15</xdr:row>
      <xdr:rowOff>0</xdr:rowOff>
    </xdr:to>
    <xdr:sp macro="" textlink="">
      <xdr:nvSpPr>
        <xdr:cNvPr id="38" name="Rounded Rectangle 37">
          <a:extLst>
            <a:ext uri="{FF2B5EF4-FFF2-40B4-BE49-F238E27FC236}">
              <a16:creationId xmlns:a16="http://schemas.microsoft.com/office/drawing/2014/main" id="{00000000-0008-0000-0800-000026000000}"/>
            </a:ext>
          </a:extLst>
        </xdr:cNvPr>
        <xdr:cNvSpPr/>
      </xdr:nvSpPr>
      <xdr:spPr>
        <a:xfrm>
          <a:off x="14328934" y="3102293"/>
          <a:ext cx="7223760" cy="160020"/>
        </a:xfrm>
        <a:prstGeom prst="roundRect">
          <a:avLst/>
        </a:prstGeom>
        <a:solidFill>
          <a:schemeClr val="bg2"/>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000">
              <a:solidFill>
                <a:sysClr val="windowText" lastClr="000000"/>
              </a:solidFill>
            </a:rPr>
            <a:t>Round DOWN Test input into by number of digits specified in input 1</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76199</xdr:colOff>
      <xdr:row>4</xdr:row>
      <xdr:rowOff>162397</xdr:rowOff>
    </xdr:from>
    <xdr:to>
      <xdr:col>20</xdr:col>
      <xdr:colOff>529589</xdr:colOff>
      <xdr:row>11</xdr:row>
      <xdr:rowOff>81435</xdr:rowOff>
    </xdr:to>
    <xdr:sp macro="" textlink="">
      <xdr:nvSpPr>
        <xdr:cNvPr id="3" name="Rounded Rectangle 2">
          <a:extLst>
            <a:ext uri="{FF2B5EF4-FFF2-40B4-BE49-F238E27FC236}">
              <a16:creationId xmlns:a16="http://schemas.microsoft.com/office/drawing/2014/main" id="{00000000-0008-0000-0900-000003000000}"/>
            </a:ext>
          </a:extLst>
        </xdr:cNvPr>
        <xdr:cNvSpPr/>
      </xdr:nvSpPr>
      <xdr:spPr>
        <a:xfrm>
          <a:off x="17864137" y="1007741"/>
          <a:ext cx="1691640" cy="1252538"/>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a:t>Use </a:t>
          </a:r>
          <a:r>
            <a:rPr lang="en-IN" sz="900" b="1"/>
            <a:t>SumIf</a:t>
          </a:r>
          <a:r>
            <a:rPr lang="en-IN" sz="900"/>
            <a:t>s twice to add Q1</a:t>
          </a:r>
          <a:r>
            <a:rPr lang="en-IN" sz="900" baseline="0"/>
            <a:t> and Q2 sales and add crietria based on division and product</a:t>
          </a:r>
          <a:endParaRPr lang="en-IN" sz="900"/>
        </a:p>
      </xdr:txBody>
    </xdr:sp>
    <xdr:clientData/>
  </xdr:twoCellAnchor>
  <xdr:twoCellAnchor>
    <xdr:from>
      <xdr:col>20</xdr:col>
      <xdr:colOff>595312</xdr:colOff>
      <xdr:row>4</xdr:row>
      <xdr:rowOff>162397</xdr:rowOff>
    </xdr:from>
    <xdr:to>
      <xdr:col>23</xdr:col>
      <xdr:colOff>536734</xdr:colOff>
      <xdr:row>11</xdr:row>
      <xdr:rowOff>81435</xdr:rowOff>
    </xdr:to>
    <xdr:sp macro="" textlink="">
      <xdr:nvSpPr>
        <xdr:cNvPr id="6" name="Rounded Rectangle 5">
          <a:extLst>
            <a:ext uri="{FF2B5EF4-FFF2-40B4-BE49-F238E27FC236}">
              <a16:creationId xmlns:a16="http://schemas.microsoft.com/office/drawing/2014/main" id="{00000000-0008-0000-0900-000006000000}"/>
            </a:ext>
          </a:extLst>
        </xdr:cNvPr>
        <xdr:cNvSpPr/>
      </xdr:nvSpPr>
      <xdr:spPr>
        <a:xfrm>
          <a:off x="19621500" y="1007741"/>
          <a:ext cx="1691640" cy="1252538"/>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IN" sz="900">
              <a:solidFill>
                <a:schemeClr val="lt1"/>
              </a:solidFill>
              <a:effectLst/>
              <a:latin typeface="+mn-lt"/>
              <a:ea typeface="+mn-ea"/>
              <a:cs typeface="+mn-cs"/>
            </a:rPr>
            <a:t>Use Share formula</a:t>
          </a:r>
          <a:r>
            <a:rPr lang="en-IN" sz="900" baseline="0">
              <a:solidFill>
                <a:schemeClr val="lt1"/>
              </a:solidFill>
              <a:effectLst/>
              <a:latin typeface="+mn-lt"/>
              <a:ea typeface="+mn-ea"/>
              <a:cs typeface="+mn-cs"/>
            </a:rPr>
            <a:t> given under the Methodology section. Calculate at Division level for each product</a:t>
          </a:r>
          <a:endParaRPr lang="en-IN" sz="900">
            <a:effectLst/>
          </a:endParaRPr>
        </a:p>
        <a:p>
          <a:pPr algn="ctr"/>
          <a:endParaRPr lang="en-IN" sz="900"/>
        </a:p>
      </xdr:txBody>
    </xdr:sp>
    <xdr:clientData/>
  </xdr:twoCellAnchor>
  <xdr:twoCellAnchor>
    <xdr:from>
      <xdr:col>1</xdr:col>
      <xdr:colOff>15240</xdr:colOff>
      <xdr:row>1</xdr:row>
      <xdr:rowOff>7620</xdr:rowOff>
    </xdr:from>
    <xdr:to>
      <xdr:col>3</xdr:col>
      <xdr:colOff>1112520</xdr:colOff>
      <xdr:row>2</xdr:row>
      <xdr:rowOff>60960</xdr:rowOff>
    </xdr:to>
    <xdr:sp macro="" textlink="">
      <xdr:nvSpPr>
        <xdr:cNvPr id="7" name="Rounded Rectangle 6">
          <a:hlinkClick xmlns:r="http://schemas.openxmlformats.org/officeDocument/2006/relationships" r:id="rId1"/>
          <a:extLst>
            <a:ext uri="{FF2B5EF4-FFF2-40B4-BE49-F238E27FC236}">
              <a16:creationId xmlns:a16="http://schemas.microsoft.com/office/drawing/2014/main" id="{00000000-0008-0000-0900-000007000000}"/>
            </a:ext>
          </a:extLst>
        </xdr:cNvPr>
        <xdr:cNvSpPr/>
      </xdr:nvSpPr>
      <xdr:spPr>
        <a:xfrm>
          <a:off x="624840" y="190500"/>
          <a:ext cx="2468880" cy="23622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3.</a:t>
          </a:r>
          <a:r>
            <a:rPr lang="en-IN" sz="1100" b="1" baseline="0"/>
            <a:t> Table of Contents</a:t>
          </a:r>
          <a:endParaRPr lang="en-IN" sz="11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114300</xdr:colOff>
      <xdr:row>2</xdr:row>
      <xdr:rowOff>53340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46CCC1B4-A8B5-4716-B357-B3B426532808}"/>
            </a:ext>
          </a:extLst>
        </xdr:cNvPr>
        <xdr:cNvSpPr/>
      </xdr:nvSpPr>
      <xdr:spPr>
        <a:xfrm>
          <a:off x="609600" y="200025"/>
          <a:ext cx="2438400" cy="25336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3.</a:t>
          </a:r>
          <a:r>
            <a:rPr lang="en-IN" sz="1100" b="1" baseline="0"/>
            <a:t> Table of Contents</a:t>
          </a:r>
          <a:endParaRPr lang="en-IN" sz="1100" b="1"/>
        </a:p>
      </xdr:txBody>
    </xdr:sp>
    <xdr:clientData/>
  </xdr:twoCellAnchor>
  <xdr:twoCellAnchor>
    <xdr:from>
      <xdr:col>32</xdr:col>
      <xdr:colOff>45720</xdr:colOff>
      <xdr:row>11</xdr:row>
      <xdr:rowOff>106680</xdr:rowOff>
    </xdr:from>
    <xdr:to>
      <xdr:col>32</xdr:col>
      <xdr:colOff>1447800</xdr:colOff>
      <xdr:row>20</xdr:row>
      <xdr:rowOff>60960</xdr:rowOff>
    </xdr:to>
    <xdr:sp macro="" textlink="">
      <xdr:nvSpPr>
        <xdr:cNvPr id="3" name="Rounded Rectangle 2">
          <a:extLst>
            <a:ext uri="{FF2B5EF4-FFF2-40B4-BE49-F238E27FC236}">
              <a16:creationId xmlns:a16="http://schemas.microsoft.com/office/drawing/2014/main" id="{E6CE1698-1DAD-4FD0-A63B-711507016253}"/>
            </a:ext>
          </a:extLst>
        </xdr:cNvPr>
        <xdr:cNvSpPr/>
      </xdr:nvSpPr>
      <xdr:spPr>
        <a:xfrm>
          <a:off x="21457920" y="2326005"/>
          <a:ext cx="1402080" cy="166878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a:t>Using </a:t>
          </a:r>
          <a:r>
            <a:rPr lang="en-IN" sz="1050" b="1"/>
            <a:t>Sum,</a:t>
          </a:r>
          <a:r>
            <a:rPr lang="en-IN" sz="1050" b="1" baseline="0"/>
            <a:t> Offset and Match</a:t>
          </a:r>
          <a:r>
            <a:rPr lang="en-IN" sz="1050" b="0" baseline="0"/>
            <a:t>, </a:t>
          </a:r>
          <a:r>
            <a:rPr lang="en-IN" sz="900" b="0" baseline="0"/>
            <a:t>calculate sum of sales for # of months specified in goal setting period ending in baseline end period</a:t>
          </a:r>
          <a:endParaRPr lang="en-IN" sz="900" b="1"/>
        </a:p>
      </xdr:txBody>
    </xdr:sp>
    <xdr:clientData/>
  </xdr:twoCellAnchor>
  <xdr:twoCellAnchor>
    <xdr:from>
      <xdr:col>33</xdr:col>
      <xdr:colOff>38100</xdr:colOff>
      <xdr:row>11</xdr:row>
      <xdr:rowOff>129540</xdr:rowOff>
    </xdr:from>
    <xdr:to>
      <xdr:col>33</xdr:col>
      <xdr:colOff>1508760</xdr:colOff>
      <xdr:row>20</xdr:row>
      <xdr:rowOff>53340</xdr:rowOff>
    </xdr:to>
    <xdr:sp macro="" textlink="">
      <xdr:nvSpPr>
        <xdr:cNvPr id="4" name="Rounded Rectangle 3">
          <a:extLst>
            <a:ext uri="{FF2B5EF4-FFF2-40B4-BE49-F238E27FC236}">
              <a16:creationId xmlns:a16="http://schemas.microsoft.com/office/drawing/2014/main" id="{F1FED46B-192B-4779-B983-29F812EA3432}"/>
            </a:ext>
          </a:extLst>
        </xdr:cNvPr>
        <xdr:cNvSpPr/>
      </xdr:nvSpPr>
      <xdr:spPr>
        <a:xfrm>
          <a:off x="22936200" y="2348865"/>
          <a:ext cx="1470660" cy="16383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a:t>For Calculating</a:t>
          </a:r>
          <a:r>
            <a:rPr lang="en-IN" sz="900" baseline="0"/>
            <a:t> % Contribution to History, divide baseline sales by National Baseline sales</a:t>
          </a:r>
          <a:endParaRPr lang="en-IN" sz="900" b="1"/>
        </a:p>
      </xdr:txBody>
    </xdr:sp>
    <xdr:clientData/>
  </xdr:twoCellAnchor>
  <xdr:twoCellAnchor>
    <xdr:from>
      <xdr:col>34</xdr:col>
      <xdr:colOff>53340</xdr:colOff>
      <xdr:row>11</xdr:row>
      <xdr:rowOff>114300</xdr:rowOff>
    </xdr:from>
    <xdr:to>
      <xdr:col>34</xdr:col>
      <xdr:colOff>1386840</xdr:colOff>
      <xdr:row>20</xdr:row>
      <xdr:rowOff>38100</xdr:rowOff>
    </xdr:to>
    <xdr:sp macro="" textlink="">
      <xdr:nvSpPr>
        <xdr:cNvPr id="5" name="Rounded Rectangle 4">
          <a:extLst>
            <a:ext uri="{FF2B5EF4-FFF2-40B4-BE49-F238E27FC236}">
              <a16:creationId xmlns:a16="http://schemas.microsoft.com/office/drawing/2014/main" id="{AEA13B9B-C61E-4AEE-8D53-BC78E0501CBF}"/>
            </a:ext>
          </a:extLst>
        </xdr:cNvPr>
        <xdr:cNvSpPr/>
      </xdr:nvSpPr>
      <xdr:spPr>
        <a:xfrm>
          <a:off x="24532590" y="2333625"/>
          <a:ext cx="1333500" cy="16383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a:t>Similar to</a:t>
          </a:r>
          <a:r>
            <a:rPr lang="en-IN" sz="900" baseline="0"/>
            <a:t> Baseline product sales but using Market sales</a:t>
          </a:r>
          <a:endParaRPr lang="en-IN" sz="900" b="1"/>
        </a:p>
      </xdr:txBody>
    </xdr:sp>
    <xdr:clientData/>
  </xdr:twoCellAnchor>
  <xdr:twoCellAnchor>
    <xdr:from>
      <xdr:col>35</xdr:col>
      <xdr:colOff>45720</xdr:colOff>
      <xdr:row>11</xdr:row>
      <xdr:rowOff>99060</xdr:rowOff>
    </xdr:from>
    <xdr:to>
      <xdr:col>35</xdr:col>
      <xdr:colOff>1219200</xdr:colOff>
      <xdr:row>20</xdr:row>
      <xdr:rowOff>22860</xdr:rowOff>
    </xdr:to>
    <xdr:sp macro="" textlink="">
      <xdr:nvSpPr>
        <xdr:cNvPr id="6" name="Rounded Rectangle 5">
          <a:extLst>
            <a:ext uri="{FF2B5EF4-FFF2-40B4-BE49-F238E27FC236}">
              <a16:creationId xmlns:a16="http://schemas.microsoft.com/office/drawing/2014/main" id="{AC9CCFC3-F034-43BD-BE06-7234741A8273}"/>
            </a:ext>
          </a:extLst>
        </xdr:cNvPr>
        <xdr:cNvSpPr/>
      </xdr:nvSpPr>
      <xdr:spPr>
        <a:xfrm>
          <a:off x="25953720" y="2318385"/>
          <a:ext cx="1173480" cy="16383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a:t>Baseline</a:t>
          </a:r>
          <a:r>
            <a:rPr lang="en-IN" sz="900" baseline="0"/>
            <a:t> Market Sales - Baseline Product Sales</a:t>
          </a:r>
          <a:endParaRPr lang="en-IN" sz="900" b="1"/>
        </a:p>
      </xdr:txBody>
    </xdr:sp>
    <xdr:clientData/>
  </xdr:twoCellAnchor>
  <xdr:twoCellAnchor>
    <xdr:from>
      <xdr:col>36</xdr:col>
      <xdr:colOff>38100</xdr:colOff>
      <xdr:row>11</xdr:row>
      <xdr:rowOff>83820</xdr:rowOff>
    </xdr:from>
    <xdr:to>
      <xdr:col>36</xdr:col>
      <xdr:colOff>2301240</xdr:colOff>
      <xdr:row>20</xdr:row>
      <xdr:rowOff>7620</xdr:rowOff>
    </xdr:to>
    <xdr:sp macro="" textlink="">
      <xdr:nvSpPr>
        <xdr:cNvPr id="7" name="Rounded Rectangle 6">
          <a:extLst>
            <a:ext uri="{FF2B5EF4-FFF2-40B4-BE49-F238E27FC236}">
              <a16:creationId xmlns:a16="http://schemas.microsoft.com/office/drawing/2014/main" id="{29E2AAAE-5CDD-44BA-B644-DA58C5164308}"/>
            </a:ext>
          </a:extLst>
        </xdr:cNvPr>
        <xdr:cNvSpPr/>
      </xdr:nvSpPr>
      <xdr:spPr>
        <a:xfrm>
          <a:off x="27193875" y="2303145"/>
          <a:ext cx="2263140" cy="16383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a:t>Similar to</a:t>
          </a:r>
          <a:r>
            <a:rPr lang="en-IN" sz="900" baseline="0"/>
            <a:t> % contribution to history</a:t>
          </a:r>
          <a:endParaRPr lang="en-IN" sz="900" b="1"/>
        </a:p>
      </xdr:txBody>
    </xdr:sp>
    <xdr:clientData/>
  </xdr:twoCellAnchor>
  <xdr:twoCellAnchor>
    <xdr:from>
      <xdr:col>37</xdr:col>
      <xdr:colOff>83820</xdr:colOff>
      <xdr:row>11</xdr:row>
      <xdr:rowOff>83820</xdr:rowOff>
    </xdr:from>
    <xdr:to>
      <xdr:col>37</xdr:col>
      <xdr:colOff>998220</xdr:colOff>
      <xdr:row>20</xdr:row>
      <xdr:rowOff>7620</xdr:rowOff>
    </xdr:to>
    <xdr:sp macro="" textlink="">
      <xdr:nvSpPr>
        <xdr:cNvPr id="8" name="Rounded Rectangle 7">
          <a:extLst>
            <a:ext uri="{FF2B5EF4-FFF2-40B4-BE49-F238E27FC236}">
              <a16:creationId xmlns:a16="http://schemas.microsoft.com/office/drawing/2014/main" id="{A8A7128F-EC64-40CE-9832-A8B62FA88230}"/>
            </a:ext>
          </a:extLst>
        </xdr:cNvPr>
        <xdr:cNvSpPr/>
      </xdr:nvSpPr>
      <xdr:spPr>
        <a:xfrm>
          <a:off x="29582745" y="2303145"/>
          <a:ext cx="914400" cy="16383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a:t>Baseline Component</a:t>
          </a:r>
          <a:r>
            <a:rPr lang="en-IN" sz="900" baseline="0"/>
            <a:t> </a:t>
          </a:r>
        </a:p>
        <a:p>
          <a:pPr algn="ctr"/>
          <a:r>
            <a:rPr lang="en-IN" sz="900" b="1" baseline="0"/>
            <a:t>+</a:t>
          </a:r>
        </a:p>
        <a:p>
          <a:pPr algn="ctr"/>
          <a:r>
            <a:rPr lang="en-IN" sz="900" b="0" baseline="0"/>
            <a:t>Untapped Potential Component</a:t>
          </a:r>
          <a:endParaRPr lang="en-IN" sz="900" b="0"/>
        </a:p>
      </xdr:txBody>
    </xdr:sp>
    <xdr:clientData/>
  </xdr:twoCellAnchor>
  <xdr:twoCellAnchor>
    <xdr:from>
      <xdr:col>38</xdr:col>
      <xdr:colOff>45720</xdr:colOff>
      <xdr:row>11</xdr:row>
      <xdr:rowOff>68580</xdr:rowOff>
    </xdr:from>
    <xdr:to>
      <xdr:col>38</xdr:col>
      <xdr:colOff>701040</xdr:colOff>
      <xdr:row>19</xdr:row>
      <xdr:rowOff>175260</xdr:rowOff>
    </xdr:to>
    <xdr:sp macro="" textlink="">
      <xdr:nvSpPr>
        <xdr:cNvPr id="9" name="Rounded Rectangle 8">
          <a:extLst>
            <a:ext uri="{FF2B5EF4-FFF2-40B4-BE49-F238E27FC236}">
              <a16:creationId xmlns:a16="http://schemas.microsoft.com/office/drawing/2014/main" id="{A55F8637-73E4-4017-B5DD-078E35B779BF}"/>
            </a:ext>
          </a:extLst>
        </xdr:cNvPr>
        <xdr:cNvSpPr/>
      </xdr:nvSpPr>
      <xdr:spPr>
        <a:xfrm>
          <a:off x="30554295" y="2287905"/>
          <a:ext cx="645795" cy="163068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a:t>Forecast * </a:t>
          </a:r>
        </a:p>
        <a:p>
          <a:pPr algn="ctr"/>
          <a:r>
            <a:rPr lang="en-IN" sz="900" b="0"/>
            <a:t>% Total Goal</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19</xdr:col>
      <xdr:colOff>76200</xdr:colOff>
      <xdr:row>9</xdr:row>
      <xdr:rowOff>129540</xdr:rowOff>
    </xdr:from>
    <xdr:to>
      <xdr:col>19</xdr:col>
      <xdr:colOff>1463040</xdr:colOff>
      <xdr:row>15</xdr:row>
      <xdr:rowOff>68580</xdr:rowOff>
    </xdr:to>
    <xdr:sp macro="" textlink="">
      <xdr:nvSpPr>
        <xdr:cNvPr id="2" name="Rounded Rectangle 3">
          <a:extLst>
            <a:ext uri="{FF2B5EF4-FFF2-40B4-BE49-F238E27FC236}">
              <a16:creationId xmlns:a16="http://schemas.microsoft.com/office/drawing/2014/main" id="{0E4DF50A-57B8-484D-99D2-2BE7DF8F0B61}"/>
            </a:ext>
          </a:extLst>
        </xdr:cNvPr>
        <xdr:cNvSpPr/>
      </xdr:nvSpPr>
      <xdr:spPr>
        <a:xfrm>
          <a:off x="26422350" y="1948815"/>
          <a:ext cx="1386840" cy="108204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b="0"/>
            <a:t>Get</a:t>
          </a:r>
          <a:r>
            <a:rPr lang="en-IN" sz="900" b="0" baseline="0"/>
            <a:t> Year from first diag date</a:t>
          </a:r>
          <a:endParaRPr lang="en-IN" sz="900" b="1"/>
        </a:p>
      </xdr:txBody>
    </xdr:sp>
    <xdr:clientData/>
  </xdr:twoCellAnchor>
  <xdr:twoCellAnchor>
    <xdr:from>
      <xdr:col>1</xdr:col>
      <xdr:colOff>0</xdr:colOff>
      <xdr:row>1</xdr:row>
      <xdr:rowOff>0</xdr:rowOff>
    </xdr:from>
    <xdr:to>
      <xdr:col>3</xdr:col>
      <xdr:colOff>403860</xdr:colOff>
      <xdr:row>2</xdr:row>
      <xdr:rowOff>68580</xdr:rowOff>
    </xdr:to>
    <xdr:sp macro="" textlink="">
      <xdr:nvSpPr>
        <xdr:cNvPr id="4" name="Rounded Rectangle 11">
          <a:hlinkClick xmlns:r="http://schemas.openxmlformats.org/officeDocument/2006/relationships" r:id="rId1"/>
          <a:extLst>
            <a:ext uri="{FF2B5EF4-FFF2-40B4-BE49-F238E27FC236}">
              <a16:creationId xmlns:a16="http://schemas.microsoft.com/office/drawing/2014/main" id="{DA46F2EC-D81F-4C38-9817-D4728F8BD57C}"/>
            </a:ext>
          </a:extLst>
        </xdr:cNvPr>
        <xdr:cNvSpPr/>
      </xdr:nvSpPr>
      <xdr:spPr>
        <a:xfrm>
          <a:off x="609600" y="190500"/>
          <a:ext cx="2432685" cy="26860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3.</a:t>
          </a:r>
          <a:r>
            <a:rPr lang="en-IN" sz="1100" b="1" baseline="0"/>
            <a:t> Table of Contents</a:t>
          </a:r>
          <a:endParaRPr lang="en-IN" sz="1100" b="1"/>
        </a:p>
      </xdr:txBody>
    </xdr:sp>
    <xdr:clientData/>
  </xdr:twoCellAnchor>
  <xdr:twoCellAnchor>
    <xdr:from>
      <xdr:col>19</xdr:col>
      <xdr:colOff>1501140</xdr:colOff>
      <xdr:row>9</xdr:row>
      <xdr:rowOff>121920</xdr:rowOff>
    </xdr:from>
    <xdr:to>
      <xdr:col>21</xdr:col>
      <xdr:colOff>91440</xdr:colOff>
      <xdr:row>15</xdr:row>
      <xdr:rowOff>53340</xdr:rowOff>
    </xdr:to>
    <xdr:sp macro="" textlink="">
      <xdr:nvSpPr>
        <xdr:cNvPr id="5" name="Rounded Rectangle 12">
          <a:extLst>
            <a:ext uri="{FF2B5EF4-FFF2-40B4-BE49-F238E27FC236}">
              <a16:creationId xmlns:a16="http://schemas.microsoft.com/office/drawing/2014/main" id="{8B141345-82DA-416C-96F7-8F2FE2771240}"/>
            </a:ext>
          </a:extLst>
        </xdr:cNvPr>
        <xdr:cNvSpPr/>
      </xdr:nvSpPr>
      <xdr:spPr>
        <a:xfrm>
          <a:off x="27828240" y="1941195"/>
          <a:ext cx="609600" cy="107442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a:t>If # of active Qtr&gt;2, 1 else 0</a:t>
          </a:r>
          <a:endParaRPr lang="en-IN" sz="900" b="0"/>
        </a:p>
      </xdr:txBody>
    </xdr:sp>
    <xdr:clientData/>
  </xdr:twoCellAnchor>
  <xdr:twoCellAnchor>
    <xdr:from>
      <xdr:col>21</xdr:col>
      <xdr:colOff>129540</xdr:colOff>
      <xdr:row>9</xdr:row>
      <xdr:rowOff>137160</xdr:rowOff>
    </xdr:from>
    <xdr:to>
      <xdr:col>22</xdr:col>
      <xdr:colOff>7620</xdr:colOff>
      <xdr:row>15</xdr:row>
      <xdr:rowOff>76200</xdr:rowOff>
    </xdr:to>
    <xdr:sp macro="" textlink="">
      <xdr:nvSpPr>
        <xdr:cNvPr id="6" name="Rounded Rectangle 13">
          <a:extLst>
            <a:ext uri="{FF2B5EF4-FFF2-40B4-BE49-F238E27FC236}">
              <a16:creationId xmlns:a16="http://schemas.microsoft.com/office/drawing/2014/main" id="{CACA17FE-BEBE-4A9F-80A2-2C3ADCE2781D}"/>
            </a:ext>
          </a:extLst>
        </xdr:cNvPr>
        <xdr:cNvSpPr/>
      </xdr:nvSpPr>
      <xdr:spPr>
        <a:xfrm>
          <a:off x="28475940" y="1956435"/>
          <a:ext cx="1183005" cy="108204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b="0"/>
            <a:t>If</a:t>
          </a:r>
          <a:r>
            <a:rPr lang="en-IN" sz="900" b="0" baseline="0"/>
            <a:t> (Age in between specified range, stability patient =1, # of diagnosis claims &gt; specified range then 1 else 0</a:t>
          </a:r>
          <a:endParaRPr lang="en-IN" sz="900" b="0"/>
        </a:p>
      </xdr:txBody>
    </xdr:sp>
    <xdr:clientData/>
  </xdr:twoCellAnchor>
  <xdr:twoCellAnchor>
    <xdr:from>
      <xdr:col>15</xdr:col>
      <xdr:colOff>1394460</xdr:colOff>
      <xdr:row>0</xdr:row>
      <xdr:rowOff>152400</xdr:rowOff>
    </xdr:from>
    <xdr:to>
      <xdr:col>17</xdr:col>
      <xdr:colOff>30480</xdr:colOff>
      <xdr:row>2</xdr:row>
      <xdr:rowOff>114300</xdr:rowOff>
    </xdr:to>
    <xdr:sp macro="" textlink="">
      <xdr:nvSpPr>
        <xdr:cNvPr id="7" name="Rounded Rectangle 14">
          <a:extLst>
            <a:ext uri="{FF2B5EF4-FFF2-40B4-BE49-F238E27FC236}">
              <a16:creationId xmlns:a16="http://schemas.microsoft.com/office/drawing/2014/main" id="{66E49157-5C4D-4C8B-A458-21832D50AFCD}"/>
            </a:ext>
          </a:extLst>
        </xdr:cNvPr>
        <xdr:cNvSpPr/>
      </xdr:nvSpPr>
      <xdr:spPr>
        <a:xfrm>
          <a:off x="21711285" y="152400"/>
          <a:ext cx="1312545" cy="3524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b="0"/>
            <a:t>Sumifs diag claims</a:t>
          </a:r>
          <a:endParaRPr lang="en-IN" sz="900" b="1"/>
        </a:p>
      </xdr:txBody>
    </xdr:sp>
    <xdr:clientData/>
  </xdr:twoCellAnchor>
  <xdr:twoCellAnchor>
    <xdr:from>
      <xdr:col>17</xdr:col>
      <xdr:colOff>472440</xdr:colOff>
      <xdr:row>0</xdr:row>
      <xdr:rowOff>144780</xdr:rowOff>
    </xdr:from>
    <xdr:to>
      <xdr:col>17</xdr:col>
      <xdr:colOff>1859280</xdr:colOff>
      <xdr:row>2</xdr:row>
      <xdr:rowOff>106680</xdr:rowOff>
    </xdr:to>
    <xdr:sp macro="" textlink="">
      <xdr:nvSpPr>
        <xdr:cNvPr id="8" name="Rounded Rectangle 15">
          <a:extLst>
            <a:ext uri="{FF2B5EF4-FFF2-40B4-BE49-F238E27FC236}">
              <a16:creationId xmlns:a16="http://schemas.microsoft.com/office/drawing/2014/main" id="{11ED72CD-9FCA-4C51-88C4-53550FABC3C2}"/>
            </a:ext>
          </a:extLst>
        </xdr:cNvPr>
        <xdr:cNvSpPr/>
      </xdr:nvSpPr>
      <xdr:spPr>
        <a:xfrm>
          <a:off x="23465790" y="144780"/>
          <a:ext cx="1386840" cy="3524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b="0"/>
            <a:t>Sumifs proc claims</a:t>
          </a:r>
          <a:endParaRPr lang="en-IN" sz="900" b="1"/>
        </a:p>
      </xdr:txBody>
    </xdr:sp>
    <xdr:clientData/>
  </xdr:twoCellAnchor>
  <xdr:twoCellAnchor>
    <xdr:from>
      <xdr:col>17</xdr:col>
      <xdr:colOff>2392680</xdr:colOff>
      <xdr:row>0</xdr:row>
      <xdr:rowOff>114300</xdr:rowOff>
    </xdr:from>
    <xdr:to>
      <xdr:col>19</xdr:col>
      <xdr:colOff>0</xdr:colOff>
      <xdr:row>2</xdr:row>
      <xdr:rowOff>76200</xdr:rowOff>
    </xdr:to>
    <xdr:sp macro="" textlink="">
      <xdr:nvSpPr>
        <xdr:cNvPr id="9" name="Rounded Rectangle 16">
          <a:extLst>
            <a:ext uri="{FF2B5EF4-FFF2-40B4-BE49-F238E27FC236}">
              <a16:creationId xmlns:a16="http://schemas.microsoft.com/office/drawing/2014/main" id="{0D485E34-9A43-4DAD-B8B3-7DB0B4CDD709}"/>
            </a:ext>
          </a:extLst>
        </xdr:cNvPr>
        <xdr:cNvSpPr/>
      </xdr:nvSpPr>
      <xdr:spPr>
        <a:xfrm>
          <a:off x="25338405" y="114300"/>
          <a:ext cx="1007745" cy="3524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b="0"/>
            <a:t>Treated / Diag</a:t>
          </a:r>
          <a:endParaRPr lang="en-IN" sz="900" b="1"/>
        </a:p>
      </xdr:txBody>
    </xdr:sp>
    <xdr:clientData/>
  </xdr:twoCellAnchor>
  <xdr:twoCellAnchor>
    <xdr:from>
      <xdr:col>19</xdr:col>
      <xdr:colOff>23813</xdr:colOff>
      <xdr:row>0</xdr:row>
      <xdr:rowOff>158353</xdr:rowOff>
    </xdr:from>
    <xdr:to>
      <xdr:col>24</xdr:col>
      <xdr:colOff>71438</xdr:colOff>
      <xdr:row>14</xdr:row>
      <xdr:rowOff>127397</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18</xdr:col>
      <xdr:colOff>1897380</xdr:colOff>
      <xdr:row>8</xdr:row>
      <xdr:rowOff>76200</xdr:rowOff>
    </xdr:from>
    <xdr:to>
      <xdr:col>19</xdr:col>
      <xdr:colOff>891540</xdr:colOff>
      <xdr:row>12</xdr:row>
      <xdr:rowOff>68580</xdr:rowOff>
    </xdr:to>
    <xdr:sp macro="" textlink="">
      <xdr:nvSpPr>
        <xdr:cNvPr id="2" name="Rounded Rectangle 1">
          <a:extLst>
            <a:ext uri="{FF2B5EF4-FFF2-40B4-BE49-F238E27FC236}">
              <a16:creationId xmlns:a16="http://schemas.microsoft.com/office/drawing/2014/main" id="{79094897-565F-462E-B81E-90AF3CDCDDDC}"/>
            </a:ext>
          </a:extLst>
        </xdr:cNvPr>
        <xdr:cNvSpPr/>
      </xdr:nvSpPr>
      <xdr:spPr>
        <a:xfrm>
          <a:off x="17766030" y="1685925"/>
          <a:ext cx="880110" cy="75438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a:t>Sum</a:t>
          </a:r>
          <a:r>
            <a:rPr lang="en-IN" sz="900" baseline="0"/>
            <a:t> </a:t>
          </a:r>
          <a:r>
            <a:rPr lang="en-IN" sz="900"/>
            <a:t>of sales of orgs</a:t>
          </a:r>
          <a:r>
            <a:rPr lang="en-IN" sz="900" baseline="0"/>
            <a:t> with sales &gt;= org sales</a:t>
          </a:r>
          <a:endParaRPr lang="en-IN" sz="900"/>
        </a:p>
      </xdr:txBody>
    </xdr:sp>
    <xdr:clientData/>
  </xdr:twoCellAnchor>
  <xdr:twoCellAnchor>
    <xdr:from>
      <xdr:col>1</xdr:col>
      <xdr:colOff>0</xdr:colOff>
      <xdr:row>1</xdr:row>
      <xdr:rowOff>0</xdr:rowOff>
    </xdr:from>
    <xdr:to>
      <xdr:col>3</xdr:col>
      <xdr:colOff>861060</xdr:colOff>
      <xdr:row>2</xdr:row>
      <xdr:rowOff>68580</xdr:rowOff>
    </xdr:to>
    <xdr:sp macro="" textlink="">
      <xdr:nvSpPr>
        <xdr:cNvPr id="3" name="Rounded Rectangle 4">
          <a:hlinkClick xmlns:r="http://schemas.openxmlformats.org/officeDocument/2006/relationships" r:id="rId1"/>
          <a:extLst>
            <a:ext uri="{FF2B5EF4-FFF2-40B4-BE49-F238E27FC236}">
              <a16:creationId xmlns:a16="http://schemas.microsoft.com/office/drawing/2014/main" id="{1C8C6D83-1609-4A99-A7A3-AC515176A0BC}"/>
            </a:ext>
          </a:extLst>
        </xdr:cNvPr>
        <xdr:cNvSpPr/>
      </xdr:nvSpPr>
      <xdr:spPr>
        <a:xfrm>
          <a:off x="590550" y="190500"/>
          <a:ext cx="2432685" cy="26860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100" b="1"/>
            <a:t>3.</a:t>
          </a:r>
          <a:r>
            <a:rPr lang="en-IN" sz="1100" b="1" baseline="0"/>
            <a:t> Table of Contents</a:t>
          </a:r>
          <a:endParaRPr lang="en-IN" sz="1100" b="1"/>
        </a:p>
      </xdr:txBody>
    </xdr:sp>
    <xdr:clientData/>
  </xdr:twoCellAnchor>
  <xdr:twoCellAnchor>
    <xdr:from>
      <xdr:col>20</xdr:col>
      <xdr:colOff>15240</xdr:colOff>
      <xdr:row>8</xdr:row>
      <xdr:rowOff>60960</xdr:rowOff>
    </xdr:from>
    <xdr:to>
      <xdr:col>21</xdr:col>
      <xdr:colOff>7620</xdr:colOff>
      <xdr:row>12</xdr:row>
      <xdr:rowOff>53340</xdr:rowOff>
    </xdr:to>
    <xdr:sp macro="" textlink="">
      <xdr:nvSpPr>
        <xdr:cNvPr id="4" name="Rounded Rectangle 5">
          <a:extLst>
            <a:ext uri="{FF2B5EF4-FFF2-40B4-BE49-F238E27FC236}">
              <a16:creationId xmlns:a16="http://schemas.microsoft.com/office/drawing/2014/main" id="{D31E2A3F-CC2B-4DC5-969B-225173AC8E8D}"/>
            </a:ext>
          </a:extLst>
        </xdr:cNvPr>
        <xdr:cNvSpPr/>
      </xdr:nvSpPr>
      <xdr:spPr>
        <a:xfrm>
          <a:off x="18665190" y="1670685"/>
          <a:ext cx="1011555" cy="75438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900"/>
            <a:t>Divide Sales_1</a:t>
          </a:r>
          <a:r>
            <a:rPr lang="en-IN" sz="900" baseline="0"/>
            <a:t> by 1/10th of sales and subtract by 10</a:t>
          </a:r>
          <a:endParaRPr lang="en-IN" sz="900"/>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Book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6"/>
  </sheetPr>
  <dimension ref="A1:U24"/>
  <sheetViews>
    <sheetView showGridLines="0" showRowColHeaders="0" zoomScale="80" zoomScaleNormal="80" workbookViewId="0"/>
  </sheetViews>
  <sheetFormatPr defaultColWidth="0" defaultRowHeight="15" customHeight="1" zeroHeight="1" x14ac:dyDescent="0.25"/>
  <cols>
    <col min="1" max="21" width="9.140625" customWidth="1"/>
    <col min="22" max="16384" width="9.140625" hidden="1"/>
  </cols>
  <sheetData>
    <row r="1" spans="1:21" x14ac:dyDescent="0.25">
      <c r="A1" s="31"/>
      <c r="B1" s="30"/>
      <c r="C1" s="31"/>
      <c r="D1" s="31"/>
      <c r="E1" s="31"/>
      <c r="F1" s="31"/>
      <c r="G1" s="31"/>
      <c r="H1" s="31"/>
      <c r="I1" s="31"/>
      <c r="J1" s="31"/>
      <c r="K1" s="31"/>
      <c r="L1" s="31"/>
      <c r="M1" s="31"/>
      <c r="N1" s="31"/>
      <c r="O1" s="31"/>
      <c r="P1" s="31"/>
      <c r="Q1" s="31"/>
      <c r="R1" s="31"/>
      <c r="S1" s="31"/>
      <c r="T1" s="31"/>
      <c r="U1" s="31"/>
    </row>
    <row r="2" spans="1:21" x14ac:dyDescent="0.25">
      <c r="A2" s="31"/>
      <c r="B2" s="31"/>
      <c r="C2" s="31"/>
      <c r="D2" s="31"/>
      <c r="E2" s="31"/>
      <c r="F2" s="31"/>
      <c r="G2" s="31"/>
      <c r="H2" s="31"/>
      <c r="I2" s="31"/>
      <c r="J2" s="31"/>
      <c r="K2" s="31"/>
      <c r="L2" s="31"/>
      <c r="M2" s="31"/>
      <c r="N2" s="31"/>
      <c r="O2" s="31"/>
      <c r="P2" s="31"/>
      <c r="Q2" s="31"/>
      <c r="R2" s="31"/>
      <c r="S2" s="31"/>
      <c r="T2" s="31"/>
      <c r="U2" s="31"/>
    </row>
    <row r="3" spans="1:21" ht="23.25" x14ac:dyDescent="0.35">
      <c r="A3" s="31"/>
      <c r="B3" s="31"/>
      <c r="C3" s="31"/>
      <c r="D3" s="31"/>
      <c r="E3" s="31"/>
      <c r="F3" s="227"/>
      <c r="G3" s="227"/>
      <c r="H3" s="227"/>
      <c r="I3" s="227"/>
      <c r="J3" s="227"/>
      <c r="K3" s="227"/>
      <c r="L3" s="227"/>
      <c r="M3" s="227"/>
      <c r="N3" s="227"/>
      <c r="O3" s="227"/>
      <c r="P3" s="31"/>
      <c r="Q3" s="31"/>
      <c r="R3" s="31"/>
      <c r="S3" s="31"/>
      <c r="T3" s="31"/>
      <c r="U3" s="31"/>
    </row>
    <row r="4" spans="1:21" x14ac:dyDescent="0.25">
      <c r="A4" s="31"/>
      <c r="B4" s="31"/>
      <c r="C4" s="31"/>
      <c r="D4" s="31"/>
      <c r="E4" s="31"/>
      <c r="F4" s="31"/>
      <c r="G4" s="31"/>
      <c r="H4" s="31"/>
      <c r="I4" s="31"/>
      <c r="J4" s="31"/>
      <c r="K4" s="31"/>
      <c r="L4" s="31"/>
      <c r="M4" s="31"/>
      <c r="N4" s="31"/>
      <c r="O4" s="31"/>
      <c r="P4" s="31"/>
      <c r="Q4" s="31"/>
      <c r="R4" s="31"/>
      <c r="S4" s="31"/>
      <c r="T4" s="31"/>
      <c r="U4" s="31"/>
    </row>
    <row r="5" spans="1:21" x14ac:dyDescent="0.25">
      <c r="A5" s="31"/>
      <c r="B5" s="31"/>
      <c r="C5" s="31"/>
      <c r="D5" s="31"/>
      <c r="E5" s="31"/>
      <c r="F5" s="31"/>
      <c r="G5" s="31"/>
      <c r="H5" s="31"/>
      <c r="I5" s="31"/>
      <c r="J5" s="31"/>
      <c r="K5" s="31"/>
      <c r="L5" s="31"/>
      <c r="M5" s="31"/>
      <c r="N5" s="31"/>
      <c r="O5" s="31"/>
      <c r="P5" s="31"/>
      <c r="Q5" s="31"/>
      <c r="R5" s="31"/>
      <c r="S5" s="31"/>
      <c r="T5" s="31"/>
      <c r="U5" s="31"/>
    </row>
    <row r="6" spans="1:21" ht="18.75" x14ac:dyDescent="0.3">
      <c r="A6" s="31"/>
      <c r="B6" s="38"/>
      <c r="C6" s="31"/>
      <c r="D6" s="31"/>
      <c r="E6" s="31"/>
      <c r="F6" s="31"/>
      <c r="G6" s="31"/>
      <c r="H6" s="31"/>
      <c r="I6" s="31"/>
      <c r="J6" s="31"/>
      <c r="K6" s="31"/>
      <c r="L6" s="31"/>
      <c r="M6" s="31"/>
      <c r="N6" s="31"/>
      <c r="O6" s="31"/>
      <c r="P6" s="31"/>
      <c r="Q6" s="31"/>
      <c r="R6" s="31"/>
      <c r="S6" s="31"/>
      <c r="T6" s="31"/>
      <c r="U6" s="31"/>
    </row>
    <row r="7" spans="1:21" x14ac:dyDescent="0.25">
      <c r="A7" s="31"/>
      <c r="B7" s="228"/>
      <c r="C7" s="228"/>
      <c r="D7" s="228"/>
      <c r="E7" s="228"/>
      <c r="F7" s="228"/>
      <c r="G7" s="228"/>
      <c r="H7" s="228"/>
      <c r="I7" s="228"/>
      <c r="J7" s="228"/>
      <c r="K7" s="228"/>
      <c r="L7" s="228"/>
      <c r="M7" s="228"/>
      <c r="N7" s="228"/>
      <c r="O7" s="228"/>
      <c r="P7" s="228"/>
      <c r="Q7" s="228"/>
      <c r="R7" s="228"/>
      <c r="S7" s="228"/>
      <c r="T7" s="228"/>
      <c r="U7" s="31"/>
    </row>
    <row r="8" spans="1:21" x14ac:dyDescent="0.25">
      <c r="A8" s="31"/>
      <c r="B8" s="228"/>
      <c r="C8" s="228"/>
      <c r="D8" s="228"/>
      <c r="E8" s="228"/>
      <c r="F8" s="228"/>
      <c r="G8" s="228"/>
      <c r="H8" s="228"/>
      <c r="I8" s="228"/>
      <c r="J8" s="228"/>
      <c r="K8" s="228"/>
      <c r="L8" s="228"/>
      <c r="M8" s="228"/>
      <c r="N8" s="228"/>
      <c r="O8" s="228"/>
      <c r="P8" s="228"/>
      <c r="Q8" s="228"/>
      <c r="R8" s="228"/>
      <c r="S8" s="228"/>
      <c r="T8" s="228"/>
      <c r="U8" s="31"/>
    </row>
    <row r="9" spans="1:21" x14ac:dyDescent="0.25">
      <c r="A9" s="31"/>
      <c r="B9" s="228"/>
      <c r="C9" s="228"/>
      <c r="D9" s="228"/>
      <c r="E9" s="228"/>
      <c r="F9" s="228"/>
      <c r="G9" s="228"/>
      <c r="H9" s="228"/>
      <c r="I9" s="228"/>
      <c r="J9" s="228"/>
      <c r="K9" s="228"/>
      <c r="L9" s="228"/>
      <c r="M9" s="228"/>
      <c r="N9" s="228"/>
      <c r="O9" s="228"/>
      <c r="P9" s="228"/>
      <c r="Q9" s="228"/>
      <c r="R9" s="228"/>
      <c r="S9" s="228"/>
      <c r="T9" s="228"/>
      <c r="U9" s="31"/>
    </row>
    <row r="10" spans="1:21" x14ac:dyDescent="0.25">
      <c r="A10" s="31"/>
      <c r="B10" s="228"/>
      <c r="C10" s="228"/>
      <c r="D10" s="228"/>
      <c r="E10" s="228"/>
      <c r="F10" s="228"/>
      <c r="G10" s="228"/>
      <c r="H10" s="228"/>
      <c r="I10" s="228"/>
      <c r="J10" s="228"/>
      <c r="K10" s="228"/>
      <c r="L10" s="228"/>
      <c r="M10" s="228"/>
      <c r="N10" s="228"/>
      <c r="O10" s="228"/>
      <c r="P10" s="228"/>
      <c r="Q10" s="228"/>
      <c r="R10" s="228"/>
      <c r="S10" s="228"/>
      <c r="T10" s="228"/>
      <c r="U10" s="31"/>
    </row>
    <row r="11" spans="1:21" x14ac:dyDescent="0.25">
      <c r="A11" s="31"/>
      <c r="B11" s="228"/>
      <c r="C11" s="228"/>
      <c r="D11" s="228"/>
      <c r="E11" s="228"/>
      <c r="F11" s="228"/>
      <c r="G11" s="228"/>
      <c r="H11" s="228"/>
      <c r="I11" s="228"/>
      <c r="J11" s="228"/>
      <c r="K11" s="228"/>
      <c r="L11" s="228"/>
      <c r="M11" s="228"/>
      <c r="N11" s="228"/>
      <c r="O11" s="228"/>
      <c r="P11" s="228"/>
      <c r="Q11" s="228"/>
      <c r="R11" s="228"/>
      <c r="S11" s="228"/>
      <c r="T11" s="228"/>
      <c r="U11" s="31"/>
    </row>
    <row r="12" spans="1:21" ht="18.75" x14ac:dyDescent="0.3">
      <c r="A12" s="31"/>
      <c r="B12" s="38"/>
      <c r="C12" s="31"/>
      <c r="D12" s="31"/>
      <c r="E12" s="31"/>
      <c r="F12" s="44"/>
      <c r="G12" s="44"/>
      <c r="H12" s="44"/>
      <c r="I12" s="44"/>
      <c r="J12" s="44"/>
      <c r="K12" s="44"/>
      <c r="L12" s="44"/>
      <c r="M12" s="44"/>
      <c r="N12" s="44"/>
      <c r="O12" s="44"/>
      <c r="P12" s="44"/>
      <c r="Q12" s="44"/>
      <c r="R12" s="31"/>
      <c r="S12" s="31"/>
      <c r="T12" s="31"/>
      <c r="U12" s="31"/>
    </row>
    <row r="13" spans="1:21" x14ac:dyDescent="0.25">
      <c r="A13" s="31"/>
      <c r="B13" s="229"/>
      <c r="C13" s="229"/>
      <c r="D13" s="229"/>
      <c r="E13" s="229"/>
      <c r="F13" s="229"/>
      <c r="G13" s="229"/>
      <c r="H13" s="229"/>
      <c r="I13" s="229"/>
      <c r="J13" s="229"/>
      <c r="K13" s="229"/>
      <c r="L13" s="229"/>
      <c r="M13" s="229"/>
      <c r="N13" s="229"/>
      <c r="O13" s="229"/>
      <c r="P13" s="229"/>
      <c r="Q13" s="229"/>
      <c r="R13" s="229"/>
      <c r="S13" s="229"/>
      <c r="T13" s="229"/>
      <c r="U13" s="31"/>
    </row>
    <row r="14" spans="1:21" x14ac:dyDescent="0.25">
      <c r="A14" s="31"/>
      <c r="B14" s="229"/>
      <c r="C14" s="229"/>
      <c r="D14" s="229"/>
      <c r="E14" s="229"/>
      <c r="F14" s="229"/>
      <c r="G14" s="229"/>
      <c r="H14" s="229"/>
      <c r="I14" s="229"/>
      <c r="J14" s="229"/>
      <c r="K14" s="229"/>
      <c r="L14" s="229"/>
      <c r="M14" s="229"/>
      <c r="N14" s="229"/>
      <c r="O14" s="229"/>
      <c r="P14" s="229"/>
      <c r="Q14" s="229"/>
      <c r="R14" s="229"/>
      <c r="S14" s="229"/>
      <c r="T14" s="229"/>
      <c r="U14" s="31"/>
    </row>
    <row r="15" spans="1:21" x14ac:dyDescent="0.25">
      <c r="A15" s="31"/>
      <c r="B15" s="229"/>
      <c r="C15" s="229"/>
      <c r="D15" s="229"/>
      <c r="E15" s="229"/>
      <c r="F15" s="229"/>
      <c r="G15" s="229"/>
      <c r="H15" s="229"/>
      <c r="I15" s="229"/>
      <c r="J15" s="229"/>
      <c r="K15" s="229"/>
      <c r="L15" s="229"/>
      <c r="M15" s="229"/>
      <c r="N15" s="229"/>
      <c r="O15" s="229"/>
      <c r="P15" s="229"/>
      <c r="Q15" s="229"/>
      <c r="R15" s="229"/>
      <c r="S15" s="229"/>
      <c r="T15" s="229"/>
      <c r="U15" s="31"/>
    </row>
    <row r="16" spans="1:21" x14ac:dyDescent="0.25">
      <c r="A16" s="31"/>
      <c r="B16" s="180"/>
      <c r="C16" s="180"/>
      <c r="D16" s="180"/>
      <c r="E16" s="180"/>
      <c r="F16" s="180"/>
      <c r="G16" s="180"/>
      <c r="H16" s="180"/>
      <c r="I16" s="180"/>
      <c r="J16" s="180"/>
      <c r="K16" s="180"/>
      <c r="L16" s="180"/>
      <c r="M16" s="180"/>
      <c r="N16" s="180"/>
      <c r="O16" s="180"/>
      <c r="P16" s="180"/>
      <c r="Q16" s="180"/>
      <c r="R16" s="180"/>
      <c r="S16" s="180"/>
      <c r="T16" s="180"/>
      <c r="U16" s="31"/>
    </row>
    <row r="17" spans="1:21" ht="18.75" x14ac:dyDescent="0.3">
      <c r="A17" s="31"/>
      <c r="B17" s="38"/>
      <c r="C17" s="31"/>
      <c r="D17" s="31"/>
      <c r="E17" s="31"/>
      <c r="F17" s="31"/>
      <c r="G17" s="31"/>
      <c r="H17" s="31"/>
      <c r="I17" s="31"/>
      <c r="J17" s="31"/>
      <c r="K17" s="31"/>
      <c r="L17" s="31"/>
      <c r="M17" s="31"/>
      <c r="N17" s="31"/>
      <c r="O17" s="31"/>
      <c r="P17" s="31"/>
      <c r="Q17" s="31"/>
      <c r="R17" s="31"/>
      <c r="S17" s="31"/>
      <c r="T17" s="31"/>
      <c r="U17" s="31"/>
    </row>
    <row r="18" spans="1:21" x14ac:dyDescent="0.25">
      <c r="A18" s="31"/>
      <c r="B18" s="230"/>
      <c r="C18" s="230"/>
      <c r="D18" s="230"/>
      <c r="E18" s="230"/>
      <c r="F18" s="230"/>
      <c r="G18" s="230"/>
      <c r="H18" s="230"/>
      <c r="I18" s="230"/>
      <c r="J18" s="230"/>
      <c r="K18" s="230"/>
      <c r="L18" s="230"/>
      <c r="M18" s="230"/>
      <c r="N18" s="230"/>
      <c r="O18" s="230"/>
      <c r="P18" s="230"/>
      <c r="Q18" s="230"/>
      <c r="R18" s="230"/>
      <c r="S18" s="230"/>
      <c r="T18" s="230"/>
      <c r="U18" s="31"/>
    </row>
    <row r="19" spans="1:21" x14ac:dyDescent="0.25">
      <c r="A19" s="31"/>
      <c r="B19" s="230"/>
      <c r="C19" s="230"/>
      <c r="D19" s="230"/>
      <c r="E19" s="230"/>
      <c r="F19" s="230"/>
      <c r="G19" s="230"/>
      <c r="H19" s="230"/>
      <c r="I19" s="230"/>
      <c r="J19" s="230"/>
      <c r="K19" s="230"/>
      <c r="L19" s="230"/>
      <c r="M19" s="230"/>
      <c r="N19" s="230"/>
      <c r="O19" s="230"/>
      <c r="P19" s="230"/>
      <c r="Q19" s="230"/>
      <c r="R19" s="230"/>
      <c r="S19" s="230"/>
      <c r="T19" s="230"/>
      <c r="U19" s="31"/>
    </row>
    <row r="20" spans="1:21" x14ac:dyDescent="0.25"/>
    <row r="21" spans="1:21" x14ac:dyDescent="0.25"/>
    <row r="22" spans="1:21" hidden="1" x14ac:dyDescent="0.25">
      <c r="A22" s="31"/>
      <c r="B22" s="32"/>
      <c r="C22" s="31"/>
      <c r="D22" s="31"/>
      <c r="E22" s="31"/>
      <c r="F22" s="31"/>
      <c r="G22" s="31"/>
      <c r="H22" s="31"/>
      <c r="I22" s="31"/>
      <c r="J22" s="31"/>
      <c r="K22" s="31"/>
      <c r="L22" s="31"/>
      <c r="M22" s="31"/>
      <c r="N22" s="31"/>
      <c r="O22" s="31"/>
      <c r="P22" s="31"/>
      <c r="Q22" s="31"/>
      <c r="R22" s="31"/>
      <c r="S22" s="31"/>
      <c r="T22" s="31"/>
      <c r="U22" s="31"/>
    </row>
    <row r="23" spans="1:21" hidden="1" x14ac:dyDescent="0.25">
      <c r="A23" s="31"/>
      <c r="B23" s="32"/>
      <c r="C23" s="31"/>
      <c r="D23" s="31"/>
      <c r="E23" s="31"/>
      <c r="F23" s="31"/>
      <c r="G23" s="31"/>
      <c r="H23" s="31"/>
      <c r="I23" s="31"/>
      <c r="J23" s="31"/>
      <c r="K23" s="31"/>
      <c r="L23" s="31"/>
      <c r="M23" s="31"/>
      <c r="N23" s="31"/>
      <c r="O23" s="31"/>
      <c r="P23" s="31"/>
      <c r="Q23" s="31"/>
      <c r="R23" s="31"/>
      <c r="S23" s="31"/>
      <c r="T23" s="31"/>
      <c r="U23" s="31"/>
    </row>
    <row r="24" spans="1:21" hidden="1" x14ac:dyDescent="0.25">
      <c r="A24" s="31"/>
      <c r="B24" s="32"/>
      <c r="C24" s="31"/>
      <c r="D24" s="31"/>
      <c r="E24" s="31"/>
      <c r="F24" s="31"/>
      <c r="G24" s="31"/>
      <c r="H24" s="31"/>
      <c r="I24" s="31"/>
      <c r="J24" s="31"/>
      <c r="K24" s="31"/>
      <c r="L24" s="31"/>
      <c r="M24" s="31"/>
      <c r="N24" s="31"/>
      <c r="O24" s="31"/>
      <c r="P24" s="31"/>
      <c r="Q24" s="31"/>
      <c r="R24" s="31"/>
      <c r="S24" s="31"/>
      <c r="T24" s="31"/>
      <c r="U24" s="31"/>
    </row>
  </sheetData>
  <mergeCells count="4">
    <mergeCell ref="F3:O3"/>
    <mergeCell ref="B7:T11"/>
    <mergeCell ref="B13:T15"/>
    <mergeCell ref="B18:T1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6"/>
  </sheetPr>
  <dimension ref="A1:U24"/>
  <sheetViews>
    <sheetView showGridLines="0" showRowColHeaders="0" zoomScale="80" zoomScaleNormal="80" workbookViewId="0"/>
  </sheetViews>
  <sheetFormatPr defaultColWidth="0" defaultRowHeight="15" zeroHeight="1" x14ac:dyDescent="0.25"/>
  <cols>
    <col min="1" max="21" width="9.140625" customWidth="1"/>
    <col min="22" max="16384" width="9.140625" hidden="1"/>
  </cols>
  <sheetData>
    <row r="1" spans="1:21" x14ac:dyDescent="0.25">
      <c r="A1" s="31"/>
      <c r="B1" s="30"/>
      <c r="C1" s="31"/>
      <c r="D1" s="31"/>
      <c r="E1" s="31"/>
      <c r="F1" s="31"/>
      <c r="G1" s="31"/>
      <c r="H1" s="31"/>
      <c r="I1" s="31"/>
      <c r="J1" s="31"/>
      <c r="K1" s="31"/>
      <c r="L1" s="31"/>
      <c r="M1" s="31"/>
      <c r="N1" s="31"/>
      <c r="O1" s="31"/>
      <c r="P1" s="31"/>
      <c r="Q1" s="31"/>
      <c r="R1" s="31"/>
      <c r="S1" s="31"/>
      <c r="T1" s="31"/>
      <c r="U1" s="31"/>
    </row>
    <row r="2" spans="1:21" x14ac:dyDescent="0.25">
      <c r="A2" s="31"/>
      <c r="B2" s="31"/>
      <c r="C2" s="31"/>
      <c r="D2" s="31"/>
      <c r="E2" s="31"/>
      <c r="F2" s="31"/>
      <c r="G2" s="31"/>
      <c r="H2" s="31"/>
      <c r="I2" s="31"/>
      <c r="J2" s="31"/>
      <c r="K2" s="31"/>
      <c r="L2" s="31"/>
      <c r="M2" s="31"/>
      <c r="N2" s="31"/>
      <c r="O2" s="31"/>
      <c r="P2" s="31"/>
      <c r="Q2" s="31"/>
      <c r="R2" s="31"/>
      <c r="S2" s="31"/>
      <c r="T2" s="31"/>
      <c r="U2" s="31"/>
    </row>
    <row r="3" spans="1:21" ht="23.25" x14ac:dyDescent="0.35">
      <c r="A3" s="31"/>
      <c r="B3" s="31"/>
      <c r="C3" s="31"/>
      <c r="D3" s="31"/>
      <c r="E3" s="31"/>
      <c r="F3" s="227" t="s">
        <v>607</v>
      </c>
      <c r="G3" s="227"/>
      <c r="H3" s="227"/>
      <c r="I3" s="227"/>
      <c r="J3" s="227"/>
      <c r="K3" s="227"/>
      <c r="L3" s="227"/>
      <c r="M3" s="227"/>
      <c r="N3" s="227"/>
      <c r="O3" s="227"/>
      <c r="P3" s="31"/>
      <c r="Q3" s="31"/>
      <c r="R3" s="31"/>
      <c r="S3" s="31"/>
      <c r="T3" s="31"/>
      <c r="U3" s="31"/>
    </row>
    <row r="4" spans="1:21" x14ac:dyDescent="0.25">
      <c r="A4" s="31"/>
      <c r="B4" s="31"/>
      <c r="C4" s="31"/>
      <c r="D4" s="31"/>
      <c r="E4" s="31"/>
      <c r="F4" s="31"/>
      <c r="G4" s="31"/>
      <c r="H4" s="31"/>
      <c r="I4" s="31"/>
      <c r="J4" s="31"/>
      <c r="K4" s="31"/>
      <c r="L4" s="31"/>
      <c r="M4" s="31"/>
      <c r="N4" s="31"/>
      <c r="O4" s="31"/>
      <c r="P4" s="31"/>
      <c r="Q4" s="31"/>
      <c r="R4" s="31"/>
      <c r="S4" s="31"/>
      <c r="T4" s="31"/>
      <c r="U4" s="31"/>
    </row>
    <row r="5" spans="1:21" x14ac:dyDescent="0.25">
      <c r="A5" s="31"/>
      <c r="B5" s="31"/>
      <c r="C5" s="31"/>
      <c r="D5" s="31"/>
      <c r="E5" s="31"/>
      <c r="F5" s="31"/>
      <c r="G5" s="31"/>
      <c r="H5" s="31"/>
      <c r="I5" s="31"/>
      <c r="J5" s="31"/>
      <c r="K5" s="31"/>
      <c r="L5" s="31"/>
      <c r="M5" s="31"/>
      <c r="N5" s="31"/>
      <c r="O5" s="31"/>
      <c r="P5" s="31"/>
      <c r="Q5" s="31"/>
      <c r="R5" s="31"/>
      <c r="S5" s="31"/>
      <c r="T5" s="31"/>
      <c r="U5" s="31"/>
    </row>
    <row r="6" spans="1:21" ht="18.75" x14ac:dyDescent="0.3">
      <c r="A6" s="31"/>
      <c r="B6" s="38" t="s">
        <v>608</v>
      </c>
      <c r="C6" s="31"/>
      <c r="D6" s="31"/>
      <c r="E6" s="31"/>
      <c r="F6" s="31"/>
      <c r="G6" s="31"/>
      <c r="H6" s="31"/>
      <c r="I6" s="31"/>
      <c r="J6" s="31"/>
      <c r="K6" s="31"/>
      <c r="L6" s="31"/>
      <c r="M6" s="31"/>
      <c r="N6" s="31"/>
      <c r="O6" s="31"/>
      <c r="P6" s="31"/>
      <c r="Q6" s="31"/>
      <c r="R6" s="31"/>
      <c r="S6" s="31"/>
      <c r="T6" s="31"/>
      <c r="U6" s="31"/>
    </row>
    <row r="7" spans="1:21" x14ac:dyDescent="0.25">
      <c r="A7" s="31"/>
      <c r="B7" s="228" t="s">
        <v>946</v>
      </c>
      <c r="C7" s="228"/>
      <c r="D7" s="228"/>
      <c r="E7" s="228"/>
      <c r="F7" s="228"/>
      <c r="G7" s="228"/>
      <c r="H7" s="228"/>
      <c r="I7" s="228"/>
      <c r="J7" s="228"/>
      <c r="K7" s="228"/>
      <c r="L7" s="228"/>
      <c r="M7" s="228"/>
      <c r="N7" s="228"/>
      <c r="O7" s="228"/>
      <c r="P7" s="228"/>
      <c r="Q7" s="228"/>
      <c r="R7" s="228"/>
      <c r="S7" s="228"/>
      <c r="T7" s="228"/>
      <c r="U7" s="31"/>
    </row>
    <row r="8" spans="1:21" x14ac:dyDescent="0.25">
      <c r="A8" s="31"/>
      <c r="B8" s="228"/>
      <c r="C8" s="228"/>
      <c r="D8" s="228"/>
      <c r="E8" s="228"/>
      <c r="F8" s="228"/>
      <c r="G8" s="228"/>
      <c r="H8" s="228"/>
      <c r="I8" s="228"/>
      <c r="J8" s="228"/>
      <c r="K8" s="228"/>
      <c r="L8" s="228"/>
      <c r="M8" s="228"/>
      <c r="N8" s="228"/>
      <c r="O8" s="228"/>
      <c r="P8" s="228"/>
      <c r="Q8" s="228"/>
      <c r="R8" s="228"/>
      <c r="S8" s="228"/>
      <c r="T8" s="228"/>
      <c r="U8" s="31"/>
    </row>
    <row r="9" spans="1:21" x14ac:dyDescent="0.25">
      <c r="A9" s="31"/>
      <c r="B9" s="228"/>
      <c r="C9" s="228"/>
      <c r="D9" s="228"/>
      <c r="E9" s="228"/>
      <c r="F9" s="228"/>
      <c r="G9" s="228"/>
      <c r="H9" s="228"/>
      <c r="I9" s="228"/>
      <c r="J9" s="228"/>
      <c r="K9" s="228"/>
      <c r="L9" s="228"/>
      <c r="M9" s="228"/>
      <c r="N9" s="228"/>
      <c r="O9" s="228"/>
      <c r="P9" s="228"/>
      <c r="Q9" s="228"/>
      <c r="R9" s="228"/>
      <c r="S9" s="228"/>
      <c r="T9" s="228"/>
      <c r="U9" s="31"/>
    </row>
    <row r="10" spans="1:21" x14ac:dyDescent="0.25">
      <c r="A10" s="31"/>
      <c r="B10" s="228"/>
      <c r="C10" s="228"/>
      <c r="D10" s="228"/>
      <c r="E10" s="228"/>
      <c r="F10" s="228"/>
      <c r="G10" s="228"/>
      <c r="H10" s="228"/>
      <c r="I10" s="228"/>
      <c r="J10" s="228"/>
      <c r="K10" s="228"/>
      <c r="L10" s="228"/>
      <c r="M10" s="228"/>
      <c r="N10" s="228"/>
      <c r="O10" s="228"/>
      <c r="P10" s="228"/>
      <c r="Q10" s="228"/>
      <c r="R10" s="228"/>
      <c r="S10" s="228"/>
      <c r="T10" s="228"/>
      <c r="U10" s="31"/>
    </row>
    <row r="11" spans="1:21" x14ac:dyDescent="0.25">
      <c r="A11" s="31"/>
      <c r="B11" s="228"/>
      <c r="C11" s="228"/>
      <c r="D11" s="228"/>
      <c r="E11" s="228"/>
      <c r="F11" s="228"/>
      <c r="G11" s="228"/>
      <c r="H11" s="228"/>
      <c r="I11" s="228"/>
      <c r="J11" s="228"/>
      <c r="K11" s="228"/>
      <c r="L11" s="228"/>
      <c r="M11" s="228"/>
      <c r="N11" s="228"/>
      <c r="O11" s="228"/>
      <c r="P11" s="228"/>
      <c r="Q11" s="228"/>
      <c r="R11" s="228"/>
      <c r="S11" s="228"/>
      <c r="T11" s="228"/>
      <c r="U11" s="31"/>
    </row>
    <row r="12" spans="1:21" ht="18.75" x14ac:dyDescent="0.3">
      <c r="A12" s="31"/>
      <c r="B12" s="38" t="s">
        <v>610</v>
      </c>
      <c r="C12" s="31"/>
      <c r="D12" s="31"/>
      <c r="E12" s="31"/>
      <c r="F12" s="44"/>
      <c r="G12" s="44"/>
      <c r="H12" s="44"/>
      <c r="I12" s="44"/>
      <c r="J12" s="44"/>
      <c r="K12" s="44"/>
      <c r="L12" s="44"/>
      <c r="M12" s="44"/>
      <c r="N12" s="44"/>
      <c r="O12" s="44"/>
      <c r="P12" s="44"/>
      <c r="Q12" s="44"/>
      <c r="R12" s="31"/>
      <c r="S12" s="31"/>
      <c r="T12" s="31"/>
      <c r="U12" s="31"/>
    </row>
    <row r="13" spans="1:21" x14ac:dyDescent="0.25">
      <c r="A13" s="31"/>
      <c r="B13" s="229" t="s">
        <v>826</v>
      </c>
      <c r="C13" s="229"/>
      <c r="D13" s="229"/>
      <c r="E13" s="229"/>
      <c r="F13" s="229"/>
      <c r="G13" s="229"/>
      <c r="H13" s="229"/>
      <c r="I13" s="229"/>
      <c r="J13" s="229"/>
      <c r="K13" s="229"/>
      <c r="L13" s="229"/>
      <c r="M13" s="229"/>
      <c r="N13" s="229"/>
      <c r="O13" s="229"/>
      <c r="P13" s="229"/>
      <c r="Q13" s="229"/>
      <c r="R13" s="229"/>
      <c r="S13" s="229"/>
      <c r="T13" s="229"/>
      <c r="U13" s="31"/>
    </row>
    <row r="14" spans="1:21" x14ac:dyDescent="0.25">
      <c r="A14" s="31"/>
      <c r="B14" s="229"/>
      <c r="C14" s="229"/>
      <c r="D14" s="229"/>
      <c r="E14" s="229"/>
      <c r="F14" s="229"/>
      <c r="G14" s="229"/>
      <c r="H14" s="229"/>
      <c r="I14" s="229"/>
      <c r="J14" s="229"/>
      <c r="K14" s="229"/>
      <c r="L14" s="229"/>
      <c r="M14" s="229"/>
      <c r="N14" s="229"/>
      <c r="O14" s="229"/>
      <c r="P14" s="229"/>
      <c r="Q14" s="229"/>
      <c r="R14" s="229"/>
      <c r="S14" s="229"/>
      <c r="T14" s="229"/>
      <c r="U14" s="31"/>
    </row>
    <row r="15" spans="1:21" x14ac:dyDescent="0.25">
      <c r="A15" s="31"/>
      <c r="B15" s="229"/>
      <c r="C15" s="229"/>
      <c r="D15" s="229"/>
      <c r="E15" s="229"/>
      <c r="F15" s="229"/>
      <c r="G15" s="229"/>
      <c r="H15" s="229"/>
      <c r="I15" s="229"/>
      <c r="J15" s="229"/>
      <c r="K15" s="229"/>
      <c r="L15" s="229"/>
      <c r="M15" s="229"/>
      <c r="N15" s="229"/>
      <c r="O15" s="229"/>
      <c r="P15" s="229"/>
      <c r="Q15" s="229"/>
      <c r="R15" s="229"/>
      <c r="S15" s="229"/>
      <c r="T15" s="229"/>
      <c r="U15" s="31"/>
    </row>
    <row r="16" spans="1:21" x14ac:dyDescent="0.25">
      <c r="A16" s="31"/>
      <c r="B16" s="179"/>
      <c r="C16" s="179"/>
      <c r="D16" s="179"/>
      <c r="E16" s="179"/>
      <c r="F16" s="179"/>
      <c r="G16" s="179"/>
      <c r="H16" s="179"/>
      <c r="I16" s="179"/>
      <c r="J16" s="179"/>
      <c r="K16" s="179"/>
      <c r="L16" s="179"/>
      <c r="M16" s="179"/>
      <c r="N16" s="179"/>
      <c r="O16" s="179"/>
      <c r="P16" s="179"/>
      <c r="Q16" s="179"/>
      <c r="R16" s="179"/>
      <c r="S16" s="179"/>
      <c r="T16" s="179"/>
      <c r="U16" s="31"/>
    </row>
    <row r="17" spans="1:21" ht="18.75" x14ac:dyDescent="0.3">
      <c r="A17" s="31"/>
      <c r="B17" s="38" t="s">
        <v>609</v>
      </c>
      <c r="C17" s="31"/>
      <c r="D17" s="31"/>
      <c r="E17" s="31"/>
      <c r="F17" s="31"/>
      <c r="G17" s="31"/>
      <c r="H17" s="31"/>
      <c r="I17" s="31"/>
      <c r="J17" s="31"/>
      <c r="K17" s="31"/>
      <c r="L17" s="31"/>
      <c r="M17" s="31"/>
      <c r="N17" s="31"/>
      <c r="O17" s="31"/>
      <c r="P17" s="31"/>
      <c r="Q17" s="31"/>
      <c r="R17" s="31"/>
      <c r="S17" s="31"/>
      <c r="T17" s="31"/>
      <c r="U17" s="31"/>
    </row>
    <row r="18" spans="1:21" x14ac:dyDescent="0.25">
      <c r="A18" s="31"/>
      <c r="B18" s="230" t="s">
        <v>827</v>
      </c>
      <c r="C18" s="230"/>
      <c r="D18" s="230"/>
      <c r="E18" s="230"/>
      <c r="F18" s="230"/>
      <c r="G18" s="230"/>
      <c r="H18" s="230"/>
      <c r="I18" s="230"/>
      <c r="J18" s="230"/>
      <c r="K18" s="230"/>
      <c r="L18" s="230"/>
      <c r="M18" s="230"/>
      <c r="N18" s="230"/>
      <c r="O18" s="230"/>
      <c r="P18" s="230"/>
      <c r="Q18" s="230"/>
      <c r="R18" s="230"/>
      <c r="S18" s="230"/>
      <c r="T18" s="230"/>
      <c r="U18" s="31"/>
    </row>
    <row r="19" spans="1:21" x14ac:dyDescent="0.25">
      <c r="A19" s="31"/>
      <c r="B19" s="230"/>
      <c r="C19" s="230"/>
      <c r="D19" s="230"/>
      <c r="E19" s="230"/>
      <c r="F19" s="230"/>
      <c r="G19" s="230"/>
      <c r="H19" s="230"/>
      <c r="I19" s="230"/>
      <c r="J19" s="230"/>
      <c r="K19" s="230"/>
      <c r="L19" s="230"/>
      <c r="M19" s="230"/>
      <c r="N19" s="230"/>
      <c r="O19" s="230"/>
      <c r="P19" s="230"/>
      <c r="Q19" s="230"/>
      <c r="R19" s="230"/>
      <c r="S19" s="230"/>
      <c r="T19" s="230"/>
      <c r="U19" s="31"/>
    </row>
    <row r="20" spans="1:21" x14ac:dyDescent="0.25"/>
    <row r="21" spans="1:21" x14ac:dyDescent="0.25"/>
    <row r="22" spans="1:21" hidden="1" x14ac:dyDescent="0.25">
      <c r="A22" s="31"/>
      <c r="B22" s="32"/>
      <c r="C22" s="31"/>
      <c r="D22" s="31"/>
      <c r="E22" s="31"/>
      <c r="F22" s="31"/>
      <c r="G22" s="31"/>
      <c r="H22" s="31"/>
      <c r="I22" s="31"/>
      <c r="J22" s="31"/>
      <c r="K22" s="31"/>
      <c r="L22" s="31"/>
      <c r="M22" s="31"/>
      <c r="N22" s="31"/>
      <c r="O22" s="31"/>
      <c r="P22" s="31"/>
      <c r="Q22" s="31"/>
      <c r="R22" s="31"/>
      <c r="S22" s="31"/>
      <c r="T22" s="31"/>
      <c r="U22" s="31"/>
    </row>
    <row r="23" spans="1:21" hidden="1" x14ac:dyDescent="0.25">
      <c r="A23" s="31"/>
      <c r="B23" s="32"/>
      <c r="C23" s="31"/>
      <c r="D23" s="31"/>
      <c r="E23" s="31"/>
      <c r="F23" s="31"/>
      <c r="G23" s="31"/>
      <c r="H23" s="31"/>
      <c r="I23" s="31"/>
      <c r="J23" s="31"/>
      <c r="K23" s="31"/>
      <c r="L23" s="31"/>
      <c r="M23" s="31"/>
      <c r="N23" s="31"/>
      <c r="O23" s="31"/>
      <c r="P23" s="31"/>
      <c r="Q23" s="31"/>
      <c r="R23" s="31"/>
      <c r="S23" s="31"/>
      <c r="T23" s="31"/>
      <c r="U23" s="31"/>
    </row>
    <row r="24" spans="1:21" hidden="1" x14ac:dyDescent="0.25">
      <c r="A24" s="31"/>
      <c r="B24" s="32"/>
      <c r="C24" s="31"/>
      <c r="D24" s="31"/>
      <c r="E24" s="31"/>
      <c r="F24" s="31"/>
      <c r="G24" s="31"/>
      <c r="H24" s="31"/>
      <c r="I24" s="31"/>
      <c r="J24" s="31"/>
      <c r="K24" s="31"/>
      <c r="L24" s="31"/>
      <c r="M24" s="31"/>
      <c r="N24" s="31"/>
      <c r="O24" s="31"/>
      <c r="P24" s="31"/>
      <c r="Q24" s="31"/>
      <c r="R24" s="31"/>
      <c r="S24" s="31"/>
      <c r="T24" s="31"/>
      <c r="U24" s="31"/>
    </row>
  </sheetData>
  <mergeCells count="4">
    <mergeCell ref="F3:O3"/>
    <mergeCell ref="B7:T11"/>
    <mergeCell ref="B13:T15"/>
    <mergeCell ref="B18:T1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6"/>
  </sheetPr>
  <dimension ref="A1:X42"/>
  <sheetViews>
    <sheetView showGridLines="0" zoomScale="80" zoomScaleNormal="80" workbookViewId="0"/>
  </sheetViews>
  <sheetFormatPr defaultColWidth="0" defaultRowHeight="15" customHeight="1" zeroHeight="1" x14ac:dyDescent="0.25"/>
  <cols>
    <col min="1" max="1" width="8.85546875" style="47" customWidth="1"/>
    <col min="2" max="2" width="12.7109375" style="47" customWidth="1"/>
    <col min="3" max="5" width="8.85546875" style="47" customWidth="1"/>
    <col min="6" max="6" width="12.42578125" style="47" customWidth="1"/>
    <col min="7" max="24" width="8.85546875" style="47" customWidth="1"/>
    <col min="25" max="16384" width="8.85546875" style="47" hidden="1"/>
  </cols>
  <sheetData>
    <row r="1" spans="2:18" x14ac:dyDescent="0.25">
      <c r="B1" s="46"/>
    </row>
    <row r="2" spans="2:18" x14ac:dyDescent="0.25"/>
    <row r="3" spans="2:18" ht="23.25" x14ac:dyDescent="0.35">
      <c r="F3" s="231" t="s">
        <v>316</v>
      </c>
      <c r="G3" s="231"/>
      <c r="H3" s="231"/>
      <c r="I3" s="231"/>
      <c r="J3" s="231"/>
      <c r="K3" s="231"/>
      <c r="L3" s="231"/>
      <c r="M3" s="231"/>
      <c r="N3" s="231"/>
      <c r="O3" s="231"/>
      <c r="P3" s="231"/>
      <c r="Q3" s="231"/>
      <c r="R3" s="231"/>
    </row>
    <row r="4" spans="2:18" x14ac:dyDescent="0.25"/>
    <row r="5" spans="2:18" x14ac:dyDescent="0.25"/>
    <row r="6" spans="2:18" ht="18" customHeight="1" x14ac:dyDescent="0.25"/>
    <row r="7" spans="2:18" ht="13.9" customHeight="1" x14ac:dyDescent="0.25">
      <c r="F7" s="48"/>
      <c r="G7" s="47" t="s">
        <v>811</v>
      </c>
    </row>
    <row r="8" spans="2:18" ht="4.1500000000000004" customHeight="1" x14ac:dyDescent="0.25">
      <c r="F8" s="48"/>
    </row>
    <row r="9" spans="2:18" ht="13.9" customHeight="1" x14ac:dyDescent="0.25">
      <c r="F9" s="49"/>
      <c r="G9" s="47" t="s">
        <v>658</v>
      </c>
    </row>
    <row r="10" spans="2:18" ht="18" customHeight="1" x14ac:dyDescent="0.3">
      <c r="B10" s="50"/>
    </row>
    <row r="11" spans="2:18" ht="13.9" customHeight="1" x14ac:dyDescent="0.25">
      <c r="B11" s="51"/>
      <c r="F11" s="48"/>
      <c r="G11" s="47" t="s">
        <v>976</v>
      </c>
    </row>
    <row r="12" spans="2:18" ht="4.1500000000000004" customHeight="1" x14ac:dyDescent="0.25">
      <c r="B12" s="51"/>
      <c r="F12" s="49"/>
    </row>
    <row r="13" spans="2:18" ht="13.9" customHeight="1" x14ac:dyDescent="0.25">
      <c r="B13" s="51"/>
      <c r="F13" s="49"/>
      <c r="G13" s="47" t="s">
        <v>661</v>
      </c>
    </row>
    <row r="14" spans="2:18" ht="18" customHeight="1" x14ac:dyDescent="0.25">
      <c r="B14" s="46"/>
    </row>
    <row r="15" spans="2:18" ht="13.9" customHeight="1" x14ac:dyDescent="0.25">
      <c r="B15" s="46"/>
      <c r="F15" s="48"/>
      <c r="G15" s="47" t="s">
        <v>659</v>
      </c>
    </row>
    <row r="16" spans="2:18" ht="4.1500000000000004" customHeight="1" x14ac:dyDescent="0.25">
      <c r="B16" s="46"/>
      <c r="F16" s="48"/>
    </row>
    <row r="17" spans="2:21" ht="13.9" customHeight="1" x14ac:dyDescent="0.25">
      <c r="B17" s="46"/>
      <c r="F17" s="49"/>
      <c r="G17" s="47" t="s">
        <v>660</v>
      </c>
    </row>
    <row r="18" spans="2:21" ht="18" customHeight="1" x14ac:dyDescent="0.25">
      <c r="B18" s="51"/>
    </row>
    <row r="19" spans="2:21" ht="13.9" customHeight="1" x14ac:dyDescent="0.25">
      <c r="B19" s="46"/>
      <c r="G19" s="52" t="s">
        <v>662</v>
      </c>
      <c r="H19" s="52"/>
      <c r="I19" s="52"/>
      <c r="J19" s="52"/>
      <c r="K19" s="52"/>
      <c r="L19" s="52"/>
      <c r="M19" s="52"/>
      <c r="N19" s="52"/>
      <c r="O19" s="52"/>
      <c r="P19" s="52"/>
      <c r="Q19" s="52"/>
    </row>
    <row r="20" spans="2:21" ht="4.1500000000000004" customHeight="1" x14ac:dyDescent="0.25">
      <c r="B20" s="46"/>
      <c r="F20" s="52"/>
      <c r="G20" s="52"/>
      <c r="H20" s="52"/>
      <c r="I20" s="52"/>
      <c r="J20" s="52"/>
      <c r="K20" s="52"/>
      <c r="L20" s="52"/>
      <c r="M20" s="52"/>
      <c r="N20" s="52"/>
      <c r="O20" s="52"/>
      <c r="P20" s="52"/>
      <c r="Q20" s="52"/>
    </row>
    <row r="21" spans="2:21" ht="13.9" customHeight="1" x14ac:dyDescent="0.25">
      <c r="B21" s="46"/>
      <c r="F21" s="52"/>
      <c r="G21" s="52" t="s">
        <v>663</v>
      </c>
      <c r="H21" s="52"/>
      <c r="I21" s="52"/>
      <c r="J21" s="52"/>
      <c r="K21" s="52"/>
      <c r="L21" s="52"/>
      <c r="M21" s="52"/>
      <c r="N21" s="52"/>
      <c r="O21" s="52"/>
      <c r="P21" s="52"/>
      <c r="Q21" s="52"/>
    </row>
    <row r="22" spans="2:21" ht="18" customHeight="1" x14ac:dyDescent="0.25">
      <c r="B22" s="46"/>
      <c r="F22" s="53"/>
      <c r="G22" s="53"/>
      <c r="H22" s="53"/>
      <c r="I22" s="53"/>
      <c r="J22" s="53"/>
      <c r="K22" s="53"/>
      <c r="L22" s="53"/>
      <c r="M22" s="53"/>
      <c r="N22" s="53"/>
      <c r="O22" s="53"/>
      <c r="P22" s="53"/>
      <c r="Q22" s="53"/>
    </row>
    <row r="23" spans="2:21" ht="13.9" customHeight="1" x14ac:dyDescent="0.25">
      <c r="B23" s="51"/>
      <c r="G23" s="232" t="s">
        <v>664</v>
      </c>
      <c r="H23" s="232"/>
      <c r="I23" s="232"/>
      <c r="J23" s="232"/>
      <c r="K23" s="232"/>
      <c r="L23" s="232"/>
      <c r="M23" s="232"/>
      <c r="N23" s="232"/>
      <c r="O23" s="232"/>
      <c r="P23" s="232"/>
      <c r="Q23" s="232"/>
      <c r="R23" s="232"/>
      <c r="S23" s="232"/>
      <c r="T23" s="232"/>
      <c r="U23" s="232"/>
    </row>
    <row r="24" spans="2:21" ht="4.1500000000000004" customHeight="1" x14ac:dyDescent="0.25">
      <c r="B24" s="54"/>
      <c r="F24" s="55"/>
      <c r="G24" s="55"/>
      <c r="H24" s="55"/>
      <c r="I24" s="55"/>
      <c r="J24" s="55"/>
      <c r="K24" s="55"/>
      <c r="L24" s="55"/>
      <c r="M24" s="55"/>
      <c r="N24" s="55"/>
      <c r="O24" s="55"/>
      <c r="P24" s="55"/>
      <c r="Q24" s="55"/>
    </row>
    <row r="25" spans="2:21" ht="13.9" customHeight="1" x14ac:dyDescent="0.25">
      <c r="B25" s="54"/>
      <c r="F25" s="53"/>
      <c r="G25" s="233" t="s">
        <v>665</v>
      </c>
      <c r="H25" s="233"/>
      <c r="I25" s="233"/>
      <c r="J25" s="233"/>
      <c r="K25" s="233"/>
      <c r="L25" s="233"/>
      <c r="M25" s="233"/>
      <c r="N25" s="233"/>
      <c r="O25" s="233"/>
      <c r="P25" s="233"/>
      <c r="Q25" s="233"/>
      <c r="R25" s="233"/>
      <c r="S25" s="233"/>
      <c r="T25" s="233"/>
      <c r="U25" s="233"/>
    </row>
    <row r="26" spans="2:21" ht="18" customHeight="1" x14ac:dyDescent="0.25">
      <c r="B26" s="46"/>
    </row>
    <row r="27" spans="2:21" x14ac:dyDescent="0.25">
      <c r="B27" s="46"/>
    </row>
    <row r="28" spans="2:21" x14ac:dyDescent="0.25">
      <c r="B28" s="49"/>
    </row>
    <row r="29" spans="2:21" x14ac:dyDescent="0.25">
      <c r="B29" s="54"/>
    </row>
    <row r="30" spans="2:21" x14ac:dyDescent="0.25">
      <c r="B30" s="54"/>
    </row>
    <row r="31" spans="2:21" x14ac:dyDescent="0.25">
      <c r="B31" s="54"/>
    </row>
    <row r="32" spans="2:21" x14ac:dyDescent="0.25">
      <c r="B32" s="54"/>
    </row>
    <row r="33" spans="2:2" x14ac:dyDescent="0.25">
      <c r="B33" s="54"/>
    </row>
    <row r="34" spans="2:2" hidden="1" x14ac:dyDescent="0.25">
      <c r="B34" s="54"/>
    </row>
    <row r="35" spans="2:2" hidden="1" x14ac:dyDescent="0.25">
      <c r="B35" s="54"/>
    </row>
    <row r="36" spans="2:2" hidden="1" x14ac:dyDescent="0.25">
      <c r="B36" s="54"/>
    </row>
    <row r="37" spans="2:2" hidden="1" x14ac:dyDescent="0.25">
      <c r="B37" s="54"/>
    </row>
    <row r="38" spans="2:2" hidden="1" x14ac:dyDescent="0.25">
      <c r="B38" s="54"/>
    </row>
    <row r="39" spans="2:2" hidden="1" x14ac:dyDescent="0.25">
      <c r="B39" s="54"/>
    </row>
    <row r="40" spans="2:2" x14ac:dyDescent="0.25"/>
    <row r="41" spans="2:2" x14ac:dyDescent="0.25"/>
    <row r="42" spans="2:2" x14ac:dyDescent="0.25"/>
  </sheetData>
  <mergeCells count="3">
    <mergeCell ref="F3:R3"/>
    <mergeCell ref="G23:U23"/>
    <mergeCell ref="G25:U25"/>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7"/>
  </sheetPr>
  <dimension ref="A1:G146"/>
  <sheetViews>
    <sheetView showGridLines="0" showRowColHeaders="0" zoomScale="80" zoomScaleNormal="80" workbookViewId="0">
      <pane ySplit="6" topLeftCell="A34" activePane="bottomLeft" state="frozen"/>
      <selection activeCell="J2" sqref="J2:L3"/>
      <selection pane="bottomLeft" activeCell="B6" sqref="B6"/>
    </sheetView>
  </sheetViews>
  <sheetFormatPr defaultColWidth="0" defaultRowHeight="15" zeroHeight="1" x14ac:dyDescent="0.25"/>
  <cols>
    <col min="1" max="1" width="8.7109375" customWidth="1"/>
    <col min="2" max="2" width="25.7109375" bestFit="1" customWidth="1"/>
    <col min="3" max="3" width="28.140625" bestFit="1" customWidth="1"/>
    <col min="4" max="4" width="127.28515625" bestFit="1" customWidth="1"/>
    <col min="5" max="5" width="14" bestFit="1" customWidth="1"/>
    <col min="6" max="6" width="10.28515625" bestFit="1" customWidth="1"/>
    <col min="7" max="7" width="8.7109375" customWidth="1"/>
    <col min="8" max="16384" width="8.7109375" hidden="1"/>
  </cols>
  <sheetData>
    <row r="1" spans="2:6" x14ac:dyDescent="0.25"/>
    <row r="2" spans="2:6" x14ac:dyDescent="0.25"/>
    <row r="3" spans="2:6" x14ac:dyDescent="0.25"/>
    <row r="4" spans="2:6" ht="22.5" x14ac:dyDescent="0.25">
      <c r="B4" s="15" t="s">
        <v>317</v>
      </c>
      <c r="D4" s="33"/>
    </row>
    <row r="5" spans="2:6" ht="15.75" thickBot="1" x14ac:dyDescent="0.3"/>
    <row r="6" spans="2:6" x14ac:dyDescent="0.25">
      <c r="B6" s="10" t="s">
        <v>0</v>
      </c>
      <c r="C6" s="11" t="s">
        <v>1</v>
      </c>
      <c r="D6" s="11" t="s">
        <v>2</v>
      </c>
      <c r="E6" s="11" t="s">
        <v>3</v>
      </c>
      <c r="F6" s="12" t="s">
        <v>4</v>
      </c>
    </row>
    <row r="7" spans="2:6" x14ac:dyDescent="0.25">
      <c r="B7" s="1" t="s">
        <v>359</v>
      </c>
      <c r="C7" s="2" t="s">
        <v>666</v>
      </c>
      <c r="D7" s="2" t="s">
        <v>134</v>
      </c>
      <c r="E7" s="2" t="s">
        <v>6</v>
      </c>
      <c r="F7" s="3" t="s">
        <v>10</v>
      </c>
    </row>
    <row r="8" spans="2:6" x14ac:dyDescent="0.25">
      <c r="B8" s="1" t="s">
        <v>359</v>
      </c>
      <c r="C8" s="2" t="s">
        <v>667</v>
      </c>
      <c r="D8" s="2" t="s">
        <v>135</v>
      </c>
      <c r="E8" s="2" t="s">
        <v>6</v>
      </c>
      <c r="F8" s="3" t="s">
        <v>10</v>
      </c>
    </row>
    <row r="9" spans="2:6" x14ac:dyDescent="0.25">
      <c r="B9" s="1" t="s">
        <v>359</v>
      </c>
      <c r="C9" s="2" t="s">
        <v>668</v>
      </c>
      <c r="D9" s="2" t="s">
        <v>136</v>
      </c>
      <c r="E9" s="2" t="s">
        <v>6</v>
      </c>
      <c r="F9" s="3" t="s">
        <v>10</v>
      </c>
    </row>
    <row r="10" spans="2:6" x14ac:dyDescent="0.25">
      <c r="B10" s="1" t="s">
        <v>359</v>
      </c>
      <c r="C10" s="2" t="s">
        <v>669</v>
      </c>
      <c r="D10" s="2" t="s">
        <v>137</v>
      </c>
      <c r="E10" s="2" t="s">
        <v>6</v>
      </c>
      <c r="F10" s="3" t="s">
        <v>7</v>
      </c>
    </row>
    <row r="11" spans="2:6" x14ac:dyDescent="0.25">
      <c r="B11" s="1" t="s">
        <v>359</v>
      </c>
      <c r="C11" s="2" t="s">
        <v>670</v>
      </c>
      <c r="D11" s="2" t="s">
        <v>138</v>
      </c>
      <c r="E11" s="2" t="s">
        <v>6</v>
      </c>
      <c r="F11" s="3" t="s">
        <v>7</v>
      </c>
    </row>
    <row r="12" spans="2:6" x14ac:dyDescent="0.25">
      <c r="B12" s="1" t="s">
        <v>359</v>
      </c>
      <c r="C12" s="2" t="s">
        <v>671</v>
      </c>
      <c r="D12" s="2" t="s">
        <v>139</v>
      </c>
      <c r="E12" s="2" t="s">
        <v>48</v>
      </c>
      <c r="F12" s="3" t="s">
        <v>10</v>
      </c>
    </row>
    <row r="13" spans="2:6" x14ac:dyDescent="0.25">
      <c r="B13" s="1" t="s">
        <v>359</v>
      </c>
      <c r="C13" s="2" t="s">
        <v>672</v>
      </c>
      <c r="D13" s="2" t="s">
        <v>140</v>
      </c>
      <c r="E13" s="2" t="s">
        <v>6</v>
      </c>
      <c r="F13" s="3" t="s">
        <v>10</v>
      </c>
    </row>
    <row r="14" spans="2:6" x14ac:dyDescent="0.25">
      <c r="B14" s="1" t="s">
        <v>359</v>
      </c>
      <c r="C14" s="2" t="s">
        <v>673</v>
      </c>
      <c r="D14" s="2" t="s">
        <v>141</v>
      </c>
      <c r="E14" s="2" t="s">
        <v>6</v>
      </c>
      <c r="F14" s="3" t="s">
        <v>7</v>
      </c>
    </row>
    <row r="15" spans="2:6" x14ac:dyDescent="0.25">
      <c r="B15" s="1" t="s">
        <v>359</v>
      </c>
      <c r="C15" s="2" t="s">
        <v>674</v>
      </c>
      <c r="D15" s="2" t="s">
        <v>142</v>
      </c>
      <c r="E15" s="2" t="s">
        <v>48</v>
      </c>
      <c r="F15" s="3" t="s">
        <v>7</v>
      </c>
    </row>
    <row r="16" spans="2:6" x14ac:dyDescent="0.25">
      <c r="B16" s="1" t="s">
        <v>359</v>
      </c>
      <c r="C16" s="2" t="s">
        <v>675</v>
      </c>
      <c r="D16" s="2" t="s">
        <v>143</v>
      </c>
      <c r="E16" s="2" t="s">
        <v>6</v>
      </c>
      <c r="F16" s="3" t="s">
        <v>10</v>
      </c>
    </row>
    <row r="17" spans="2:6" x14ac:dyDescent="0.25">
      <c r="B17" s="1" t="s">
        <v>359</v>
      </c>
      <c r="C17" s="2" t="s">
        <v>676</v>
      </c>
      <c r="D17" s="2" t="s">
        <v>144</v>
      </c>
      <c r="E17" s="2" t="s">
        <v>6</v>
      </c>
      <c r="F17" s="3" t="s">
        <v>10</v>
      </c>
    </row>
    <row r="18" spans="2:6" x14ac:dyDescent="0.25">
      <c r="B18" s="1" t="s">
        <v>359</v>
      </c>
      <c r="C18" s="2" t="s">
        <v>677</v>
      </c>
      <c r="D18" s="2" t="s">
        <v>145</v>
      </c>
      <c r="E18" s="2" t="s">
        <v>48</v>
      </c>
      <c r="F18" s="3" t="s">
        <v>10</v>
      </c>
    </row>
    <row r="19" spans="2:6" x14ac:dyDescent="0.25">
      <c r="B19" s="1" t="s">
        <v>359</v>
      </c>
      <c r="C19" s="2" t="s">
        <v>678</v>
      </c>
      <c r="D19" s="2" t="s">
        <v>146</v>
      </c>
      <c r="E19" s="2" t="s">
        <v>6</v>
      </c>
      <c r="F19" s="3" t="s">
        <v>7</v>
      </c>
    </row>
    <row r="20" spans="2:6" x14ac:dyDescent="0.25">
      <c r="B20" s="1" t="s">
        <v>357</v>
      </c>
      <c r="C20" s="2" t="s">
        <v>679</v>
      </c>
      <c r="D20" s="2" t="s">
        <v>46</v>
      </c>
      <c r="E20" s="2" t="s">
        <v>6</v>
      </c>
      <c r="F20" s="3" t="s">
        <v>10</v>
      </c>
    </row>
    <row r="21" spans="2:6" x14ac:dyDescent="0.25">
      <c r="B21" s="1" t="s">
        <v>357</v>
      </c>
      <c r="C21" s="2" t="s">
        <v>680</v>
      </c>
      <c r="D21" s="2" t="s">
        <v>47</v>
      </c>
      <c r="E21" s="2" t="s">
        <v>48</v>
      </c>
      <c r="F21" s="3" t="s">
        <v>10</v>
      </c>
    </row>
    <row r="22" spans="2:6" x14ac:dyDescent="0.25">
      <c r="B22" s="1" t="s">
        <v>357</v>
      </c>
      <c r="C22" s="2" t="s">
        <v>681</v>
      </c>
      <c r="D22" s="2" t="s">
        <v>49</v>
      </c>
      <c r="E22" s="2" t="s">
        <v>6</v>
      </c>
      <c r="F22" s="3" t="s">
        <v>10</v>
      </c>
    </row>
    <row r="23" spans="2:6" x14ac:dyDescent="0.25">
      <c r="B23" s="1" t="s">
        <v>357</v>
      </c>
      <c r="C23" s="2" t="s">
        <v>682</v>
      </c>
      <c r="D23" s="2" t="s">
        <v>50</v>
      </c>
      <c r="E23" s="2" t="s">
        <v>6</v>
      </c>
      <c r="F23" s="3" t="s">
        <v>10</v>
      </c>
    </row>
    <row r="24" spans="2:6" x14ac:dyDescent="0.25">
      <c r="B24" s="1" t="s">
        <v>357</v>
      </c>
      <c r="C24" s="2" t="s">
        <v>683</v>
      </c>
      <c r="D24" s="2" t="s">
        <v>51</v>
      </c>
      <c r="E24" s="2" t="s">
        <v>6</v>
      </c>
      <c r="F24" s="3" t="s">
        <v>10</v>
      </c>
    </row>
    <row r="25" spans="2:6" x14ac:dyDescent="0.25">
      <c r="B25" s="1" t="s">
        <v>357</v>
      </c>
      <c r="C25" s="2" t="s">
        <v>684</v>
      </c>
      <c r="D25" s="2" t="s">
        <v>52</v>
      </c>
      <c r="E25" s="2" t="s">
        <v>6</v>
      </c>
      <c r="F25" s="3" t="s">
        <v>10</v>
      </c>
    </row>
    <row r="26" spans="2:6" x14ac:dyDescent="0.25">
      <c r="B26" s="1" t="s">
        <v>357</v>
      </c>
      <c r="C26" s="2" t="s">
        <v>685</v>
      </c>
      <c r="D26" s="2" t="s">
        <v>53</v>
      </c>
      <c r="E26" s="2" t="s">
        <v>6</v>
      </c>
      <c r="F26" s="3" t="s">
        <v>10</v>
      </c>
    </row>
    <row r="27" spans="2:6" x14ac:dyDescent="0.25">
      <c r="B27" s="1" t="s">
        <v>357</v>
      </c>
      <c r="C27" s="2" t="s">
        <v>686</v>
      </c>
      <c r="D27" s="2" t="s">
        <v>54</v>
      </c>
      <c r="E27" s="2" t="s">
        <v>6</v>
      </c>
      <c r="F27" s="3" t="s">
        <v>10</v>
      </c>
    </row>
    <row r="28" spans="2:6" x14ac:dyDescent="0.25">
      <c r="B28" s="1" t="s">
        <v>357</v>
      </c>
      <c r="C28" s="2" t="s">
        <v>687</v>
      </c>
      <c r="D28" s="2" t="s">
        <v>55</v>
      </c>
      <c r="E28" s="2" t="s">
        <v>6</v>
      </c>
      <c r="F28" s="3" t="s">
        <v>10</v>
      </c>
    </row>
    <row r="29" spans="2:6" x14ac:dyDescent="0.25">
      <c r="B29" s="1" t="s">
        <v>357</v>
      </c>
      <c r="C29" s="2" t="s">
        <v>688</v>
      </c>
      <c r="D29" s="2" t="s">
        <v>56</v>
      </c>
      <c r="E29" s="2" t="s">
        <v>6</v>
      </c>
      <c r="F29" s="3" t="s">
        <v>10</v>
      </c>
    </row>
    <row r="30" spans="2:6" x14ac:dyDescent="0.25">
      <c r="B30" s="1" t="s">
        <v>357</v>
      </c>
      <c r="C30" s="2" t="s">
        <v>689</v>
      </c>
      <c r="D30" s="2" t="s">
        <v>57</v>
      </c>
      <c r="E30" s="2" t="s">
        <v>6</v>
      </c>
      <c r="F30" s="3" t="s">
        <v>10</v>
      </c>
    </row>
    <row r="31" spans="2:6" x14ac:dyDescent="0.25">
      <c r="B31" s="1" t="s">
        <v>357</v>
      </c>
      <c r="C31" s="2" t="s">
        <v>690</v>
      </c>
      <c r="D31" s="2" t="s">
        <v>58</v>
      </c>
      <c r="E31" s="2" t="s">
        <v>6</v>
      </c>
      <c r="F31" s="3" t="s">
        <v>10</v>
      </c>
    </row>
    <row r="32" spans="2:6" x14ac:dyDescent="0.25">
      <c r="B32" s="1" t="s">
        <v>357</v>
      </c>
      <c r="C32" s="2" t="s">
        <v>691</v>
      </c>
      <c r="D32" s="2" t="s">
        <v>59</v>
      </c>
      <c r="E32" s="2" t="s">
        <v>6</v>
      </c>
      <c r="F32" s="3" t="s">
        <v>10</v>
      </c>
    </row>
    <row r="33" spans="2:6" x14ac:dyDescent="0.25">
      <c r="B33" s="1" t="s">
        <v>357</v>
      </c>
      <c r="C33" s="2" t="s">
        <v>692</v>
      </c>
      <c r="D33" s="2" t="s">
        <v>60</v>
      </c>
      <c r="E33" s="2" t="s">
        <v>6</v>
      </c>
      <c r="F33" s="3" t="s">
        <v>10</v>
      </c>
    </row>
    <row r="34" spans="2:6" x14ac:dyDescent="0.25">
      <c r="B34" s="1" t="s">
        <v>357</v>
      </c>
      <c r="C34" s="2" t="s">
        <v>693</v>
      </c>
      <c r="D34" s="2" t="s">
        <v>61</v>
      </c>
      <c r="E34" s="2" t="s">
        <v>6</v>
      </c>
      <c r="F34" s="3" t="s">
        <v>10</v>
      </c>
    </row>
    <row r="35" spans="2:6" x14ac:dyDescent="0.25">
      <c r="B35" s="1" t="s">
        <v>357</v>
      </c>
      <c r="C35" s="2" t="s">
        <v>694</v>
      </c>
      <c r="D35" s="2" t="s">
        <v>62</v>
      </c>
      <c r="E35" s="2" t="s">
        <v>6</v>
      </c>
      <c r="F35" s="3" t="s">
        <v>10</v>
      </c>
    </row>
    <row r="36" spans="2:6" x14ac:dyDescent="0.25">
      <c r="B36" s="1" t="s">
        <v>357</v>
      </c>
      <c r="C36" s="2" t="s">
        <v>695</v>
      </c>
      <c r="D36" s="2" t="s">
        <v>63</v>
      </c>
      <c r="E36" s="2" t="s">
        <v>6</v>
      </c>
      <c r="F36" s="3" t="s">
        <v>10</v>
      </c>
    </row>
    <row r="37" spans="2:6" x14ac:dyDescent="0.25">
      <c r="B37" s="1" t="s">
        <v>357</v>
      </c>
      <c r="C37" s="2" t="s">
        <v>696</v>
      </c>
      <c r="D37" s="2" t="s">
        <v>64</v>
      </c>
      <c r="E37" s="2" t="s">
        <v>6</v>
      </c>
      <c r="F37" s="3" t="s">
        <v>10</v>
      </c>
    </row>
    <row r="38" spans="2:6" x14ac:dyDescent="0.25">
      <c r="B38" s="1" t="s">
        <v>357</v>
      </c>
      <c r="C38" s="2" t="s">
        <v>697</v>
      </c>
      <c r="D38" s="2" t="s">
        <v>65</v>
      </c>
      <c r="E38" s="2" t="s">
        <v>6</v>
      </c>
      <c r="F38" s="3" t="s">
        <v>10</v>
      </c>
    </row>
    <row r="39" spans="2:6" x14ac:dyDescent="0.25">
      <c r="B39" s="1" t="s">
        <v>357</v>
      </c>
      <c r="C39" s="2" t="s">
        <v>698</v>
      </c>
      <c r="D39" s="2" t="s">
        <v>66</v>
      </c>
      <c r="E39" s="2" t="s">
        <v>6</v>
      </c>
      <c r="F39" s="3" t="s">
        <v>10</v>
      </c>
    </row>
    <row r="40" spans="2:6" x14ac:dyDescent="0.25">
      <c r="B40" s="1" t="s">
        <v>357</v>
      </c>
      <c r="C40" s="2" t="s">
        <v>699</v>
      </c>
      <c r="D40" s="2" t="s">
        <v>67</v>
      </c>
      <c r="E40" s="2" t="s">
        <v>6</v>
      </c>
      <c r="F40" s="3" t="s">
        <v>10</v>
      </c>
    </row>
    <row r="41" spans="2:6" x14ac:dyDescent="0.25">
      <c r="B41" s="1" t="s">
        <v>357</v>
      </c>
      <c r="C41" s="2" t="s">
        <v>700</v>
      </c>
      <c r="D41" s="2" t="s">
        <v>68</v>
      </c>
      <c r="E41" s="2" t="s">
        <v>48</v>
      </c>
      <c r="F41" s="3" t="s">
        <v>7</v>
      </c>
    </row>
    <row r="42" spans="2:6" x14ac:dyDescent="0.25">
      <c r="B42" s="1" t="s">
        <v>357</v>
      </c>
      <c r="C42" s="2" t="s">
        <v>701</v>
      </c>
      <c r="D42" s="2" t="s">
        <v>69</v>
      </c>
      <c r="E42" s="2" t="s">
        <v>6</v>
      </c>
      <c r="F42" s="3" t="s">
        <v>7</v>
      </c>
    </row>
    <row r="43" spans="2:6" x14ac:dyDescent="0.25">
      <c r="B43" s="1" t="s">
        <v>357</v>
      </c>
      <c r="C43" s="2" t="s">
        <v>702</v>
      </c>
      <c r="D43" s="2" t="s">
        <v>70</v>
      </c>
      <c r="E43" s="2" t="s">
        <v>48</v>
      </c>
      <c r="F43" s="3" t="s">
        <v>7</v>
      </c>
    </row>
    <row r="44" spans="2:6" x14ac:dyDescent="0.25">
      <c r="B44" s="1" t="s">
        <v>357</v>
      </c>
      <c r="C44" s="2" t="s">
        <v>703</v>
      </c>
      <c r="D44" s="2" t="s">
        <v>71</v>
      </c>
      <c r="E44" s="2" t="s">
        <v>48</v>
      </c>
      <c r="F44" s="3" t="s">
        <v>7</v>
      </c>
    </row>
    <row r="45" spans="2:6" x14ac:dyDescent="0.25">
      <c r="B45" s="1" t="s">
        <v>357</v>
      </c>
      <c r="C45" s="2" t="s">
        <v>704</v>
      </c>
      <c r="D45" s="2" t="s">
        <v>72</v>
      </c>
      <c r="E45" s="2" t="s">
        <v>6</v>
      </c>
      <c r="F45" s="3" t="s">
        <v>10</v>
      </c>
    </row>
    <row r="46" spans="2:6" x14ac:dyDescent="0.25">
      <c r="B46" s="1" t="s">
        <v>357</v>
      </c>
      <c r="C46" s="2" t="s">
        <v>705</v>
      </c>
      <c r="D46" s="2" t="s">
        <v>73</v>
      </c>
      <c r="E46" s="2" t="s">
        <v>6</v>
      </c>
      <c r="F46" s="3" t="s">
        <v>10</v>
      </c>
    </row>
    <row r="47" spans="2:6" x14ac:dyDescent="0.25">
      <c r="B47" s="1" t="s">
        <v>357</v>
      </c>
      <c r="C47" s="2" t="s">
        <v>706</v>
      </c>
      <c r="D47" s="2" t="s">
        <v>74</v>
      </c>
      <c r="E47" s="2" t="s">
        <v>48</v>
      </c>
      <c r="F47" s="3" t="s">
        <v>10</v>
      </c>
    </row>
    <row r="48" spans="2:6" x14ac:dyDescent="0.25">
      <c r="B48" s="1" t="s">
        <v>357</v>
      </c>
      <c r="C48" s="2" t="s">
        <v>707</v>
      </c>
      <c r="D48" s="2" t="s">
        <v>75</v>
      </c>
      <c r="E48" s="2" t="s">
        <v>6</v>
      </c>
      <c r="F48" s="3" t="s">
        <v>7</v>
      </c>
    </row>
    <row r="49" spans="2:6" x14ac:dyDescent="0.25">
      <c r="B49" s="1" t="s">
        <v>357</v>
      </c>
      <c r="C49" s="2" t="s">
        <v>708</v>
      </c>
      <c r="D49" s="2" t="s">
        <v>76</v>
      </c>
      <c r="E49" s="2" t="s">
        <v>6</v>
      </c>
      <c r="F49" s="3" t="s">
        <v>10</v>
      </c>
    </row>
    <row r="50" spans="2:6" x14ac:dyDescent="0.25">
      <c r="B50" s="1" t="s">
        <v>357</v>
      </c>
      <c r="C50" s="2" t="s">
        <v>709</v>
      </c>
      <c r="D50" s="2" t="s">
        <v>77</v>
      </c>
      <c r="E50" s="2" t="s">
        <v>48</v>
      </c>
      <c r="F50" s="3" t="s">
        <v>7</v>
      </c>
    </row>
    <row r="51" spans="2:6" x14ac:dyDescent="0.25">
      <c r="B51" s="1" t="s">
        <v>357</v>
      </c>
      <c r="C51" s="2" t="s">
        <v>710</v>
      </c>
      <c r="D51" s="2" t="s">
        <v>78</v>
      </c>
      <c r="E51" s="2" t="s">
        <v>48</v>
      </c>
      <c r="F51" s="3" t="s">
        <v>10</v>
      </c>
    </row>
    <row r="52" spans="2:6" x14ac:dyDescent="0.25">
      <c r="B52" s="1" t="s">
        <v>357</v>
      </c>
      <c r="C52" s="2" t="s">
        <v>711</v>
      </c>
      <c r="D52" s="2" t="s">
        <v>79</v>
      </c>
      <c r="E52" s="2" t="s">
        <v>48</v>
      </c>
      <c r="F52" s="3" t="s">
        <v>10</v>
      </c>
    </row>
    <row r="53" spans="2:6" x14ac:dyDescent="0.25">
      <c r="B53" s="1" t="s">
        <v>357</v>
      </c>
      <c r="C53" s="2" t="s">
        <v>712</v>
      </c>
      <c r="D53" s="2" t="s">
        <v>80</v>
      </c>
      <c r="E53" s="2" t="s">
        <v>48</v>
      </c>
      <c r="F53" s="3" t="s">
        <v>10</v>
      </c>
    </row>
    <row r="54" spans="2:6" x14ac:dyDescent="0.25">
      <c r="B54" s="1" t="s">
        <v>357</v>
      </c>
      <c r="C54" s="2" t="s">
        <v>713</v>
      </c>
      <c r="D54" s="2" t="s">
        <v>79</v>
      </c>
      <c r="E54" s="2" t="s">
        <v>48</v>
      </c>
      <c r="F54" s="3" t="s">
        <v>10</v>
      </c>
    </row>
    <row r="55" spans="2:6" x14ac:dyDescent="0.25">
      <c r="B55" s="1" t="s">
        <v>357</v>
      </c>
      <c r="C55" s="2" t="s">
        <v>714</v>
      </c>
      <c r="D55" s="2" t="s">
        <v>81</v>
      </c>
      <c r="E55" s="2" t="s">
        <v>48</v>
      </c>
      <c r="F55" s="3" t="s">
        <v>10</v>
      </c>
    </row>
    <row r="56" spans="2:6" x14ac:dyDescent="0.25">
      <c r="B56" s="1" t="s">
        <v>357</v>
      </c>
      <c r="C56" s="2" t="s">
        <v>715</v>
      </c>
      <c r="D56" s="2" t="s">
        <v>82</v>
      </c>
      <c r="E56" s="2" t="s">
        <v>48</v>
      </c>
      <c r="F56" s="3" t="s">
        <v>10</v>
      </c>
    </row>
    <row r="57" spans="2:6" x14ac:dyDescent="0.25">
      <c r="B57" s="1" t="s">
        <v>357</v>
      </c>
      <c r="C57" s="2" t="s">
        <v>716</v>
      </c>
      <c r="D57" s="2" t="s">
        <v>81</v>
      </c>
      <c r="E57" s="2" t="s">
        <v>48</v>
      </c>
      <c r="F57" s="3" t="s">
        <v>10</v>
      </c>
    </row>
    <row r="58" spans="2:6" x14ac:dyDescent="0.25">
      <c r="B58" s="1" t="s">
        <v>357</v>
      </c>
      <c r="C58" s="2" t="s">
        <v>717</v>
      </c>
      <c r="D58" s="2" t="s">
        <v>83</v>
      </c>
      <c r="E58" s="2" t="s">
        <v>48</v>
      </c>
      <c r="F58" s="3" t="s">
        <v>10</v>
      </c>
    </row>
    <row r="59" spans="2:6" x14ac:dyDescent="0.25">
      <c r="B59" s="1" t="s">
        <v>357</v>
      </c>
      <c r="C59" s="2" t="s">
        <v>718</v>
      </c>
      <c r="D59" s="2" t="s">
        <v>84</v>
      </c>
      <c r="E59" s="2" t="s">
        <v>48</v>
      </c>
      <c r="F59" s="3" t="s">
        <v>10</v>
      </c>
    </row>
    <row r="60" spans="2:6" x14ac:dyDescent="0.25">
      <c r="B60" s="1" t="s">
        <v>357</v>
      </c>
      <c r="C60" s="2" t="s">
        <v>719</v>
      </c>
      <c r="D60" s="2" t="s">
        <v>85</v>
      </c>
      <c r="E60" s="2" t="s">
        <v>48</v>
      </c>
      <c r="F60" s="3" t="s">
        <v>10</v>
      </c>
    </row>
    <row r="61" spans="2:6" x14ac:dyDescent="0.25">
      <c r="B61" s="1" t="s">
        <v>357</v>
      </c>
      <c r="C61" s="2" t="s">
        <v>720</v>
      </c>
      <c r="D61" s="2" t="s">
        <v>86</v>
      </c>
      <c r="E61" s="2" t="s">
        <v>6</v>
      </c>
      <c r="F61" s="3" t="s">
        <v>7</v>
      </c>
    </row>
    <row r="62" spans="2:6" x14ac:dyDescent="0.25">
      <c r="B62" s="1" t="s">
        <v>357</v>
      </c>
      <c r="C62" s="2" t="s">
        <v>721</v>
      </c>
      <c r="D62" s="2" t="s">
        <v>87</v>
      </c>
      <c r="E62" s="2" t="s">
        <v>6</v>
      </c>
      <c r="F62" s="3" t="s">
        <v>7</v>
      </c>
    </row>
    <row r="63" spans="2:6" x14ac:dyDescent="0.25">
      <c r="B63" s="1" t="s">
        <v>357</v>
      </c>
      <c r="C63" s="2" t="s">
        <v>722</v>
      </c>
      <c r="D63" s="2" t="s">
        <v>88</v>
      </c>
      <c r="E63" s="2" t="s">
        <v>6</v>
      </c>
      <c r="F63" s="3" t="s">
        <v>7</v>
      </c>
    </row>
    <row r="64" spans="2:6" x14ac:dyDescent="0.25">
      <c r="B64" s="1" t="s">
        <v>357</v>
      </c>
      <c r="C64" s="2" t="s">
        <v>723</v>
      </c>
      <c r="D64" s="2" t="s">
        <v>89</v>
      </c>
      <c r="E64" s="2" t="s">
        <v>48</v>
      </c>
      <c r="F64" s="3" t="s">
        <v>7</v>
      </c>
    </row>
    <row r="65" spans="2:6" x14ac:dyDescent="0.25">
      <c r="B65" s="1" t="s">
        <v>357</v>
      </c>
      <c r="C65" s="2" t="s">
        <v>724</v>
      </c>
      <c r="D65" s="2" t="s">
        <v>90</v>
      </c>
      <c r="E65" s="2" t="s">
        <v>48</v>
      </c>
      <c r="F65" s="3" t="s">
        <v>7</v>
      </c>
    </row>
    <row r="66" spans="2:6" x14ac:dyDescent="0.25">
      <c r="B66" s="1" t="s">
        <v>357</v>
      </c>
      <c r="C66" s="2" t="s">
        <v>725</v>
      </c>
      <c r="D66" s="2" t="s">
        <v>91</v>
      </c>
      <c r="E66" s="2" t="s">
        <v>48</v>
      </c>
      <c r="F66" s="3" t="s">
        <v>10</v>
      </c>
    </row>
    <row r="67" spans="2:6" x14ac:dyDescent="0.25">
      <c r="B67" s="1" t="s">
        <v>357</v>
      </c>
      <c r="C67" s="2" t="s">
        <v>726</v>
      </c>
      <c r="D67" s="2" t="s">
        <v>92</v>
      </c>
      <c r="E67" s="2" t="s">
        <v>48</v>
      </c>
      <c r="F67" s="3" t="s">
        <v>10</v>
      </c>
    </row>
    <row r="68" spans="2:6" x14ac:dyDescent="0.25">
      <c r="B68" s="1" t="s">
        <v>357</v>
      </c>
      <c r="C68" s="2" t="s">
        <v>727</v>
      </c>
      <c r="D68" s="2" t="s">
        <v>93</v>
      </c>
      <c r="E68" s="2" t="s">
        <v>6</v>
      </c>
      <c r="F68" s="3" t="s">
        <v>10</v>
      </c>
    </row>
    <row r="69" spans="2:6" x14ac:dyDescent="0.25">
      <c r="B69" s="1" t="s">
        <v>357</v>
      </c>
      <c r="C69" s="2" t="s">
        <v>728</v>
      </c>
      <c r="D69" s="2" t="s">
        <v>94</v>
      </c>
      <c r="E69" s="2" t="s">
        <v>48</v>
      </c>
      <c r="F69" s="3" t="s">
        <v>10</v>
      </c>
    </row>
    <row r="70" spans="2:6" x14ac:dyDescent="0.25">
      <c r="B70" s="1" t="s">
        <v>357</v>
      </c>
      <c r="C70" s="2" t="s">
        <v>729</v>
      </c>
      <c r="D70" s="2" t="s">
        <v>95</v>
      </c>
      <c r="E70" s="2" t="s">
        <v>48</v>
      </c>
      <c r="F70" s="3" t="s">
        <v>10</v>
      </c>
    </row>
    <row r="71" spans="2:6" x14ac:dyDescent="0.25">
      <c r="B71" s="1" t="s">
        <v>357</v>
      </c>
      <c r="C71" s="2" t="s">
        <v>730</v>
      </c>
      <c r="D71" s="2" t="s">
        <v>96</v>
      </c>
      <c r="E71" s="2" t="s">
        <v>6</v>
      </c>
      <c r="F71" s="3" t="s">
        <v>10</v>
      </c>
    </row>
    <row r="72" spans="2:6" x14ac:dyDescent="0.25">
      <c r="B72" s="1" t="s">
        <v>357</v>
      </c>
      <c r="C72" s="2" t="s">
        <v>731</v>
      </c>
      <c r="D72" s="2" t="s">
        <v>97</v>
      </c>
      <c r="E72" s="2" t="s">
        <v>48</v>
      </c>
      <c r="F72" s="3" t="s">
        <v>10</v>
      </c>
    </row>
    <row r="73" spans="2:6" x14ac:dyDescent="0.25">
      <c r="B73" s="1" t="s">
        <v>357</v>
      </c>
      <c r="C73" s="2" t="s">
        <v>732</v>
      </c>
      <c r="D73" s="2" t="s">
        <v>98</v>
      </c>
      <c r="E73" s="2" t="s">
        <v>6</v>
      </c>
      <c r="F73" s="3" t="s">
        <v>7</v>
      </c>
    </row>
    <row r="74" spans="2:6" x14ac:dyDescent="0.25">
      <c r="B74" s="1" t="s">
        <v>357</v>
      </c>
      <c r="C74" s="2" t="s">
        <v>733</v>
      </c>
      <c r="D74" s="2" t="s">
        <v>99</v>
      </c>
      <c r="E74" s="2" t="s">
        <v>6</v>
      </c>
      <c r="F74" s="3" t="s">
        <v>10</v>
      </c>
    </row>
    <row r="75" spans="2:6" x14ac:dyDescent="0.25">
      <c r="B75" s="1" t="s">
        <v>357</v>
      </c>
      <c r="C75" s="2" t="s">
        <v>734</v>
      </c>
      <c r="D75" s="2" t="s">
        <v>100</v>
      </c>
      <c r="E75" s="2" t="s">
        <v>6</v>
      </c>
      <c r="F75" s="3" t="s">
        <v>10</v>
      </c>
    </row>
    <row r="76" spans="2:6" x14ac:dyDescent="0.25">
      <c r="B76" s="1" t="s">
        <v>357</v>
      </c>
      <c r="C76" s="2" t="s">
        <v>735</v>
      </c>
      <c r="D76" s="2" t="s">
        <v>101</v>
      </c>
      <c r="E76" s="2" t="s">
        <v>6</v>
      </c>
      <c r="F76" s="3" t="s">
        <v>7</v>
      </c>
    </row>
    <row r="77" spans="2:6" x14ac:dyDescent="0.25">
      <c r="B77" s="1" t="s">
        <v>357</v>
      </c>
      <c r="C77" s="2" t="s">
        <v>736</v>
      </c>
      <c r="D77" s="2" t="s">
        <v>102</v>
      </c>
      <c r="E77" s="2" t="s">
        <v>6</v>
      </c>
      <c r="F77" s="3" t="s">
        <v>10</v>
      </c>
    </row>
    <row r="78" spans="2:6" x14ac:dyDescent="0.25">
      <c r="B78" s="1" t="s">
        <v>357</v>
      </c>
      <c r="C78" s="2" t="s">
        <v>737</v>
      </c>
      <c r="D78" s="2" t="s">
        <v>103</v>
      </c>
      <c r="E78" s="2" t="s">
        <v>48</v>
      </c>
      <c r="F78" s="3" t="s">
        <v>10</v>
      </c>
    </row>
    <row r="79" spans="2:6" x14ac:dyDescent="0.25">
      <c r="B79" s="1" t="s">
        <v>357</v>
      </c>
      <c r="C79" s="2" t="s">
        <v>738</v>
      </c>
      <c r="D79" s="2" t="s">
        <v>103</v>
      </c>
      <c r="E79" s="2" t="s">
        <v>48</v>
      </c>
      <c r="F79" s="3" t="s">
        <v>10</v>
      </c>
    </row>
    <row r="80" spans="2:6" x14ac:dyDescent="0.25">
      <c r="B80" s="1" t="s">
        <v>357</v>
      </c>
      <c r="C80" s="2" t="s">
        <v>739</v>
      </c>
      <c r="D80" s="2" t="s">
        <v>104</v>
      </c>
      <c r="E80" s="2" t="s">
        <v>48</v>
      </c>
      <c r="F80" s="3" t="s">
        <v>10</v>
      </c>
    </row>
    <row r="81" spans="2:6" x14ac:dyDescent="0.25">
      <c r="B81" s="1" t="s">
        <v>357</v>
      </c>
      <c r="C81" s="2" t="s">
        <v>740</v>
      </c>
      <c r="D81" s="2" t="s">
        <v>105</v>
      </c>
      <c r="E81" s="2" t="s">
        <v>48</v>
      </c>
      <c r="F81" s="3" t="s">
        <v>10</v>
      </c>
    </row>
    <row r="82" spans="2:6" x14ac:dyDescent="0.25">
      <c r="B82" s="1" t="s">
        <v>357</v>
      </c>
      <c r="C82" s="2" t="s">
        <v>741</v>
      </c>
      <c r="D82" s="2" t="s">
        <v>106</v>
      </c>
      <c r="E82" s="2" t="s">
        <v>6</v>
      </c>
      <c r="F82" s="3" t="s">
        <v>7</v>
      </c>
    </row>
    <row r="83" spans="2:6" x14ac:dyDescent="0.25">
      <c r="B83" s="1" t="s">
        <v>357</v>
      </c>
      <c r="C83" s="2" t="s">
        <v>742</v>
      </c>
      <c r="D83" s="2" t="s">
        <v>107</v>
      </c>
      <c r="E83" s="2" t="s">
        <v>48</v>
      </c>
      <c r="F83" s="3" t="s">
        <v>10</v>
      </c>
    </row>
    <row r="84" spans="2:6" x14ac:dyDescent="0.25">
      <c r="B84" s="1" t="s">
        <v>357</v>
      </c>
      <c r="C84" s="2" t="s">
        <v>743</v>
      </c>
      <c r="D84" s="2" t="s">
        <v>108</v>
      </c>
      <c r="E84" s="2" t="s">
        <v>6</v>
      </c>
      <c r="F84" s="3" t="s">
        <v>10</v>
      </c>
    </row>
    <row r="85" spans="2:6" x14ac:dyDescent="0.25">
      <c r="B85" s="1" t="s">
        <v>357</v>
      </c>
      <c r="C85" s="2" t="s">
        <v>744</v>
      </c>
      <c r="D85" s="2" t="s">
        <v>109</v>
      </c>
      <c r="E85" s="2" t="s">
        <v>6</v>
      </c>
      <c r="F85" s="3" t="s">
        <v>10</v>
      </c>
    </row>
    <row r="86" spans="2:6" x14ac:dyDescent="0.25">
      <c r="B86" s="1" t="s">
        <v>357</v>
      </c>
      <c r="C86" s="2" t="s">
        <v>745</v>
      </c>
      <c r="D86" s="2" t="s">
        <v>110</v>
      </c>
      <c r="E86" s="2" t="s">
        <v>6</v>
      </c>
      <c r="F86" s="3" t="s">
        <v>10</v>
      </c>
    </row>
    <row r="87" spans="2:6" x14ac:dyDescent="0.25">
      <c r="B87" s="1" t="s">
        <v>357</v>
      </c>
      <c r="C87" s="2" t="s">
        <v>746</v>
      </c>
      <c r="D87" s="2" t="s">
        <v>111</v>
      </c>
      <c r="E87" s="2" t="s">
        <v>6</v>
      </c>
      <c r="F87" s="3" t="s">
        <v>10</v>
      </c>
    </row>
    <row r="88" spans="2:6" x14ac:dyDescent="0.25">
      <c r="B88" s="1" t="s">
        <v>357</v>
      </c>
      <c r="C88" s="2" t="s">
        <v>747</v>
      </c>
      <c r="D88" s="2" t="s">
        <v>112</v>
      </c>
      <c r="E88" s="2" t="s">
        <v>6</v>
      </c>
      <c r="F88" s="3" t="s">
        <v>10</v>
      </c>
    </row>
    <row r="89" spans="2:6" x14ac:dyDescent="0.25">
      <c r="B89" s="1" t="s">
        <v>357</v>
      </c>
      <c r="C89" s="2" t="s">
        <v>748</v>
      </c>
      <c r="D89" s="2" t="s">
        <v>113</v>
      </c>
      <c r="E89" s="2" t="s">
        <v>6</v>
      </c>
      <c r="F89" s="3" t="s">
        <v>10</v>
      </c>
    </row>
    <row r="90" spans="2:6" x14ac:dyDescent="0.25">
      <c r="B90" s="1" t="s">
        <v>357</v>
      </c>
      <c r="C90" s="2" t="s">
        <v>749</v>
      </c>
      <c r="D90" s="2" t="s">
        <v>114</v>
      </c>
      <c r="E90" s="2" t="s">
        <v>6</v>
      </c>
      <c r="F90" s="3" t="s">
        <v>10</v>
      </c>
    </row>
    <row r="91" spans="2:6" x14ac:dyDescent="0.25">
      <c r="B91" s="1" t="s">
        <v>357</v>
      </c>
      <c r="C91" s="2" t="s">
        <v>750</v>
      </c>
      <c r="D91" s="2" t="s">
        <v>115</v>
      </c>
      <c r="E91" s="2" t="s">
        <v>6</v>
      </c>
      <c r="F91" s="3" t="s">
        <v>10</v>
      </c>
    </row>
    <row r="92" spans="2:6" x14ac:dyDescent="0.25">
      <c r="B92" s="1" t="s">
        <v>357</v>
      </c>
      <c r="C92" s="2" t="s">
        <v>751</v>
      </c>
      <c r="D92" s="2" t="s">
        <v>116</v>
      </c>
      <c r="E92" s="2" t="s">
        <v>6</v>
      </c>
      <c r="F92" s="3" t="s">
        <v>10</v>
      </c>
    </row>
    <row r="93" spans="2:6" x14ac:dyDescent="0.25">
      <c r="B93" s="1" t="s">
        <v>358</v>
      </c>
      <c r="C93" s="2" t="s">
        <v>752</v>
      </c>
      <c r="D93" s="2" t="s">
        <v>117</v>
      </c>
      <c r="E93" s="2" t="s">
        <v>6</v>
      </c>
      <c r="F93" s="3" t="s">
        <v>7</v>
      </c>
    </row>
    <row r="94" spans="2:6" x14ac:dyDescent="0.25">
      <c r="B94" s="1" t="s">
        <v>358</v>
      </c>
      <c r="C94" s="2" t="s">
        <v>753</v>
      </c>
      <c r="D94" s="2" t="s">
        <v>118</v>
      </c>
      <c r="E94" s="2" t="s">
        <v>6</v>
      </c>
      <c r="F94" s="3" t="s">
        <v>7</v>
      </c>
    </row>
    <row r="95" spans="2:6" x14ac:dyDescent="0.25">
      <c r="B95" s="1" t="s">
        <v>358</v>
      </c>
      <c r="C95" s="2" t="s">
        <v>754</v>
      </c>
      <c r="D95" s="2" t="s">
        <v>119</v>
      </c>
      <c r="E95" s="2" t="s">
        <v>48</v>
      </c>
      <c r="F95" s="3" t="s">
        <v>10</v>
      </c>
    </row>
    <row r="96" spans="2:6" x14ac:dyDescent="0.25">
      <c r="B96" s="1" t="s">
        <v>358</v>
      </c>
      <c r="C96" s="2" t="s">
        <v>755</v>
      </c>
      <c r="D96" s="2" t="s">
        <v>120</v>
      </c>
      <c r="E96" s="2" t="s">
        <v>6</v>
      </c>
      <c r="F96" s="3" t="s">
        <v>7</v>
      </c>
    </row>
    <row r="97" spans="2:6" x14ac:dyDescent="0.25">
      <c r="B97" s="1" t="s">
        <v>358</v>
      </c>
      <c r="C97" s="2" t="s">
        <v>756</v>
      </c>
      <c r="D97" s="2" t="s">
        <v>121</v>
      </c>
      <c r="E97" s="2" t="s">
        <v>6</v>
      </c>
      <c r="F97" s="3" t="s">
        <v>7</v>
      </c>
    </row>
    <row r="98" spans="2:6" x14ac:dyDescent="0.25">
      <c r="B98" s="1" t="s">
        <v>358</v>
      </c>
      <c r="C98" s="2" t="s">
        <v>757</v>
      </c>
      <c r="D98" s="2" t="s">
        <v>123</v>
      </c>
      <c r="E98" s="2" t="s">
        <v>6</v>
      </c>
      <c r="F98" s="3" t="s">
        <v>10</v>
      </c>
    </row>
    <row r="99" spans="2:6" x14ac:dyDescent="0.25">
      <c r="B99" s="1" t="s">
        <v>358</v>
      </c>
      <c r="C99" s="2" t="s">
        <v>758</v>
      </c>
      <c r="D99" s="2" t="s">
        <v>124</v>
      </c>
      <c r="E99" s="2" t="s">
        <v>6</v>
      </c>
      <c r="F99" s="3" t="s">
        <v>7</v>
      </c>
    </row>
    <row r="100" spans="2:6" x14ac:dyDescent="0.25">
      <c r="B100" s="1" t="s">
        <v>358</v>
      </c>
      <c r="C100" s="2" t="s">
        <v>759</v>
      </c>
      <c r="D100" s="2" t="s">
        <v>125</v>
      </c>
      <c r="E100" s="2" t="s">
        <v>6</v>
      </c>
      <c r="F100" s="3" t="s">
        <v>7</v>
      </c>
    </row>
    <row r="101" spans="2:6" x14ac:dyDescent="0.25">
      <c r="B101" s="1" t="s">
        <v>358</v>
      </c>
      <c r="C101" s="2" t="s">
        <v>760</v>
      </c>
      <c r="D101" s="2" t="s">
        <v>126</v>
      </c>
      <c r="E101" s="2" t="s">
        <v>6</v>
      </c>
      <c r="F101" s="3" t="s">
        <v>7</v>
      </c>
    </row>
    <row r="102" spans="2:6" x14ac:dyDescent="0.25">
      <c r="B102" s="1" t="s">
        <v>358</v>
      </c>
      <c r="C102" s="2" t="s">
        <v>761</v>
      </c>
      <c r="D102" s="2" t="s">
        <v>127</v>
      </c>
      <c r="E102" s="2" t="s">
        <v>6</v>
      </c>
      <c r="F102" s="3" t="s">
        <v>7</v>
      </c>
    </row>
    <row r="103" spans="2:6" x14ac:dyDescent="0.25">
      <c r="B103" s="1" t="s">
        <v>358</v>
      </c>
      <c r="C103" s="2" t="s">
        <v>762</v>
      </c>
      <c r="D103" s="2" t="s">
        <v>128</v>
      </c>
      <c r="E103" s="2" t="s">
        <v>6</v>
      </c>
      <c r="F103" s="3" t="s">
        <v>10</v>
      </c>
    </row>
    <row r="104" spans="2:6" x14ac:dyDescent="0.25">
      <c r="B104" s="1" t="s">
        <v>358</v>
      </c>
      <c r="C104" s="2" t="s">
        <v>763</v>
      </c>
      <c r="D104" s="2" t="s">
        <v>129</v>
      </c>
      <c r="E104" s="2" t="s">
        <v>6</v>
      </c>
      <c r="F104" s="3" t="s">
        <v>10</v>
      </c>
    </row>
    <row r="105" spans="2:6" x14ac:dyDescent="0.25">
      <c r="B105" s="1" t="s">
        <v>358</v>
      </c>
      <c r="C105" s="2" t="s">
        <v>764</v>
      </c>
      <c r="D105" s="2" t="s">
        <v>130</v>
      </c>
      <c r="E105" s="2" t="s">
        <v>6</v>
      </c>
      <c r="F105" s="3" t="s">
        <v>10</v>
      </c>
    </row>
    <row r="106" spans="2:6" x14ac:dyDescent="0.25">
      <c r="B106" s="1" t="s">
        <v>358</v>
      </c>
      <c r="C106" s="2" t="s">
        <v>765</v>
      </c>
      <c r="D106" s="2" t="s">
        <v>131</v>
      </c>
      <c r="E106" s="2" t="s">
        <v>6</v>
      </c>
      <c r="F106" s="3" t="s">
        <v>10</v>
      </c>
    </row>
    <row r="107" spans="2:6" x14ac:dyDescent="0.25">
      <c r="B107" s="1" t="s">
        <v>358</v>
      </c>
      <c r="C107" s="2" t="s">
        <v>766</v>
      </c>
      <c r="D107" s="2" t="s">
        <v>132</v>
      </c>
      <c r="E107" s="2" t="s">
        <v>6</v>
      </c>
      <c r="F107" s="3" t="s">
        <v>10</v>
      </c>
    </row>
    <row r="108" spans="2:6" x14ac:dyDescent="0.25">
      <c r="B108" s="1" t="s">
        <v>358</v>
      </c>
      <c r="C108" s="2" t="s">
        <v>767</v>
      </c>
      <c r="D108" s="2" t="s">
        <v>133</v>
      </c>
      <c r="E108" s="2" t="s">
        <v>6</v>
      </c>
      <c r="F108" s="3" t="s">
        <v>10</v>
      </c>
    </row>
    <row r="109" spans="2:6" x14ac:dyDescent="0.25">
      <c r="B109" s="1" t="s">
        <v>356</v>
      </c>
      <c r="C109" s="2" t="s">
        <v>768</v>
      </c>
      <c r="D109" s="2" t="s">
        <v>30</v>
      </c>
      <c r="E109" s="2" t="s">
        <v>6</v>
      </c>
      <c r="F109" s="3" t="s">
        <v>10</v>
      </c>
    </row>
    <row r="110" spans="2:6" x14ac:dyDescent="0.25">
      <c r="B110" s="1" t="s">
        <v>356</v>
      </c>
      <c r="C110" s="2" t="s">
        <v>769</v>
      </c>
      <c r="D110" s="2" t="s">
        <v>31</v>
      </c>
      <c r="E110" s="2" t="s">
        <v>6</v>
      </c>
      <c r="F110" s="3" t="s">
        <v>10</v>
      </c>
    </row>
    <row r="111" spans="2:6" x14ac:dyDescent="0.25">
      <c r="B111" s="1" t="s">
        <v>356</v>
      </c>
      <c r="C111" s="2" t="s">
        <v>770</v>
      </c>
      <c r="D111" s="2" t="s">
        <v>32</v>
      </c>
      <c r="E111" s="2" t="s">
        <v>6</v>
      </c>
      <c r="F111" s="3" t="s">
        <v>10</v>
      </c>
    </row>
    <row r="112" spans="2:6" x14ac:dyDescent="0.25">
      <c r="B112" s="1" t="s">
        <v>356</v>
      </c>
      <c r="C112" s="2" t="s">
        <v>771</v>
      </c>
      <c r="D112" s="2" t="s">
        <v>33</v>
      </c>
      <c r="E112" s="2" t="s">
        <v>6</v>
      </c>
      <c r="F112" s="3" t="s">
        <v>10</v>
      </c>
    </row>
    <row r="113" spans="2:6" x14ac:dyDescent="0.25">
      <c r="B113" s="1" t="s">
        <v>356</v>
      </c>
      <c r="C113" s="2" t="s">
        <v>772</v>
      </c>
      <c r="D113" s="2" t="s">
        <v>34</v>
      </c>
      <c r="E113" s="2" t="s">
        <v>6</v>
      </c>
      <c r="F113" s="3" t="s">
        <v>10</v>
      </c>
    </row>
    <row r="114" spans="2:6" x14ac:dyDescent="0.25">
      <c r="B114" s="1" t="s">
        <v>356</v>
      </c>
      <c r="C114" s="2" t="s">
        <v>773</v>
      </c>
      <c r="D114" s="2" t="s">
        <v>35</v>
      </c>
      <c r="E114" s="2" t="s">
        <v>6</v>
      </c>
      <c r="F114" s="3" t="s">
        <v>7</v>
      </c>
    </row>
    <row r="115" spans="2:6" x14ac:dyDescent="0.25">
      <c r="B115" s="1" t="s">
        <v>356</v>
      </c>
      <c r="C115" s="2" t="s">
        <v>774</v>
      </c>
      <c r="D115" s="2" t="s">
        <v>36</v>
      </c>
      <c r="E115" s="2" t="s">
        <v>6</v>
      </c>
      <c r="F115" s="3" t="s">
        <v>10</v>
      </c>
    </row>
    <row r="116" spans="2:6" x14ac:dyDescent="0.25">
      <c r="B116" s="1" t="s">
        <v>356</v>
      </c>
      <c r="C116" s="2" t="s">
        <v>775</v>
      </c>
      <c r="D116" s="2" t="s">
        <v>37</v>
      </c>
      <c r="E116" s="2" t="s">
        <v>6</v>
      </c>
      <c r="F116" s="3" t="s">
        <v>10</v>
      </c>
    </row>
    <row r="117" spans="2:6" x14ac:dyDescent="0.25">
      <c r="B117" s="1" t="s">
        <v>356</v>
      </c>
      <c r="C117" s="2" t="s">
        <v>776</v>
      </c>
      <c r="D117" s="2" t="s">
        <v>38</v>
      </c>
      <c r="E117" s="2" t="s">
        <v>6</v>
      </c>
      <c r="F117" s="3" t="s">
        <v>7</v>
      </c>
    </row>
    <row r="118" spans="2:6" x14ac:dyDescent="0.25">
      <c r="B118" s="1" t="s">
        <v>356</v>
      </c>
      <c r="C118" s="2" t="s">
        <v>777</v>
      </c>
      <c r="D118" s="2" t="s">
        <v>39</v>
      </c>
      <c r="E118" s="2" t="s">
        <v>6</v>
      </c>
      <c r="F118" s="3" t="s">
        <v>10</v>
      </c>
    </row>
    <row r="119" spans="2:6" x14ac:dyDescent="0.25">
      <c r="B119" s="1" t="s">
        <v>356</v>
      </c>
      <c r="C119" s="2" t="s">
        <v>778</v>
      </c>
      <c r="D119" s="2" t="s">
        <v>40</v>
      </c>
      <c r="E119" s="2" t="s">
        <v>6</v>
      </c>
      <c r="F119" s="3" t="s">
        <v>10</v>
      </c>
    </row>
    <row r="120" spans="2:6" x14ac:dyDescent="0.25">
      <c r="B120" s="1" t="s">
        <v>356</v>
      </c>
      <c r="C120" s="2" t="s">
        <v>779</v>
      </c>
      <c r="D120" s="2" t="s">
        <v>41</v>
      </c>
      <c r="E120" s="2" t="s">
        <v>6</v>
      </c>
      <c r="F120" s="3" t="s">
        <v>10</v>
      </c>
    </row>
    <row r="121" spans="2:6" x14ac:dyDescent="0.25">
      <c r="B121" s="1" t="s">
        <v>356</v>
      </c>
      <c r="C121" s="2" t="s">
        <v>780</v>
      </c>
      <c r="D121" s="2" t="s">
        <v>42</v>
      </c>
      <c r="E121" s="2" t="s">
        <v>6</v>
      </c>
      <c r="F121" s="3" t="s">
        <v>10</v>
      </c>
    </row>
    <row r="122" spans="2:6" x14ac:dyDescent="0.25">
      <c r="B122" s="1" t="s">
        <v>356</v>
      </c>
      <c r="C122" s="2" t="s">
        <v>781</v>
      </c>
      <c r="D122" s="2" t="s">
        <v>43</v>
      </c>
      <c r="E122" s="2" t="s">
        <v>6</v>
      </c>
      <c r="F122" s="3" t="s">
        <v>10</v>
      </c>
    </row>
    <row r="123" spans="2:6" x14ac:dyDescent="0.25">
      <c r="B123" s="1" t="s">
        <v>356</v>
      </c>
      <c r="C123" s="2" t="s">
        <v>782</v>
      </c>
      <c r="D123" s="2" t="s">
        <v>44</v>
      </c>
      <c r="E123" s="2" t="s">
        <v>6</v>
      </c>
      <c r="F123" s="3" t="s">
        <v>10</v>
      </c>
    </row>
    <row r="124" spans="2:6" x14ac:dyDescent="0.25">
      <c r="B124" s="1" t="s">
        <v>356</v>
      </c>
      <c r="C124" s="2" t="s">
        <v>783</v>
      </c>
      <c r="D124" s="2" t="s">
        <v>45</v>
      </c>
      <c r="E124" s="2" t="s">
        <v>6</v>
      </c>
      <c r="F124" s="3" t="s">
        <v>7</v>
      </c>
    </row>
    <row r="125" spans="2:6" x14ac:dyDescent="0.25">
      <c r="B125" s="1" t="s">
        <v>355</v>
      </c>
      <c r="C125" s="2" t="s">
        <v>784</v>
      </c>
      <c r="D125" s="2" t="s">
        <v>5</v>
      </c>
      <c r="E125" s="2" t="s">
        <v>6</v>
      </c>
      <c r="F125" s="3" t="s">
        <v>7</v>
      </c>
    </row>
    <row r="126" spans="2:6" x14ac:dyDescent="0.25">
      <c r="B126" s="1" t="s">
        <v>355</v>
      </c>
      <c r="C126" s="2" t="s">
        <v>785</v>
      </c>
      <c r="D126" s="2" t="s">
        <v>8</v>
      </c>
      <c r="E126" s="2" t="s">
        <v>6</v>
      </c>
      <c r="F126" s="3" t="s">
        <v>7</v>
      </c>
    </row>
    <row r="127" spans="2:6" x14ac:dyDescent="0.25">
      <c r="B127" s="1" t="s">
        <v>355</v>
      </c>
      <c r="C127" s="2" t="s">
        <v>786</v>
      </c>
      <c r="D127" s="2" t="s">
        <v>9</v>
      </c>
      <c r="E127" s="2" t="s">
        <v>6</v>
      </c>
      <c r="F127" s="3" t="s">
        <v>10</v>
      </c>
    </row>
    <row r="128" spans="2:6" x14ac:dyDescent="0.25">
      <c r="B128" s="1" t="s">
        <v>355</v>
      </c>
      <c r="C128" s="2" t="s">
        <v>787</v>
      </c>
      <c r="D128" s="2" t="s">
        <v>11</v>
      </c>
      <c r="E128" s="2" t="s">
        <v>6</v>
      </c>
      <c r="F128" s="3" t="s">
        <v>7</v>
      </c>
    </row>
    <row r="129" spans="2:6" x14ac:dyDescent="0.25">
      <c r="B129" s="1" t="s">
        <v>355</v>
      </c>
      <c r="C129" s="2" t="s">
        <v>788</v>
      </c>
      <c r="D129" s="2" t="s">
        <v>12</v>
      </c>
      <c r="E129" s="2" t="s">
        <v>6</v>
      </c>
      <c r="F129" s="3" t="s">
        <v>7</v>
      </c>
    </row>
    <row r="130" spans="2:6" x14ac:dyDescent="0.25">
      <c r="B130" s="1" t="s">
        <v>355</v>
      </c>
      <c r="C130" s="2" t="s">
        <v>789</v>
      </c>
      <c r="D130" s="2" t="s">
        <v>13</v>
      </c>
      <c r="E130" s="2" t="s">
        <v>6</v>
      </c>
      <c r="F130" s="3" t="s">
        <v>10</v>
      </c>
    </row>
    <row r="131" spans="2:6" x14ac:dyDescent="0.25">
      <c r="B131" s="1" t="s">
        <v>355</v>
      </c>
      <c r="C131" s="2" t="s">
        <v>790</v>
      </c>
      <c r="D131" s="2" t="s">
        <v>14</v>
      </c>
      <c r="E131" s="2" t="s">
        <v>6</v>
      </c>
      <c r="F131" s="3" t="s">
        <v>7</v>
      </c>
    </row>
    <row r="132" spans="2:6" x14ac:dyDescent="0.25">
      <c r="B132" s="1" t="s">
        <v>355</v>
      </c>
      <c r="C132" s="2" t="s">
        <v>791</v>
      </c>
      <c r="D132" s="2" t="s">
        <v>15</v>
      </c>
      <c r="E132" s="2" t="s">
        <v>6</v>
      </c>
      <c r="F132" s="3" t="s">
        <v>7</v>
      </c>
    </row>
    <row r="133" spans="2:6" x14ac:dyDescent="0.25">
      <c r="B133" s="1" t="s">
        <v>355</v>
      </c>
      <c r="C133" s="2" t="s">
        <v>792</v>
      </c>
      <c r="D133" s="2" t="s">
        <v>16</v>
      </c>
      <c r="E133" s="2" t="s">
        <v>6</v>
      </c>
      <c r="F133" s="3" t="s">
        <v>10</v>
      </c>
    </row>
    <row r="134" spans="2:6" x14ac:dyDescent="0.25">
      <c r="B134" s="1" t="s">
        <v>355</v>
      </c>
      <c r="C134" s="2" t="s">
        <v>793</v>
      </c>
      <c r="D134" s="2" t="s">
        <v>17</v>
      </c>
      <c r="E134" s="2" t="s">
        <v>6</v>
      </c>
      <c r="F134" s="3" t="s">
        <v>18</v>
      </c>
    </row>
    <row r="135" spans="2:6" x14ac:dyDescent="0.25">
      <c r="B135" s="1" t="s">
        <v>355</v>
      </c>
      <c r="C135" s="2" t="s">
        <v>794</v>
      </c>
      <c r="D135" s="2" t="s">
        <v>19</v>
      </c>
      <c r="E135" s="2" t="s">
        <v>6</v>
      </c>
      <c r="F135" s="3" t="s">
        <v>7</v>
      </c>
    </row>
    <row r="136" spans="2:6" x14ac:dyDescent="0.25">
      <c r="B136" s="1" t="s">
        <v>355</v>
      </c>
      <c r="C136" s="2" t="s">
        <v>795</v>
      </c>
      <c r="D136" s="2" t="s">
        <v>21</v>
      </c>
      <c r="E136" s="2" t="s">
        <v>6</v>
      </c>
      <c r="F136" s="3" t="s">
        <v>7</v>
      </c>
    </row>
    <row r="137" spans="2:6" x14ac:dyDescent="0.25">
      <c r="B137" s="1" t="s">
        <v>355</v>
      </c>
      <c r="C137" s="2" t="s">
        <v>796</v>
      </c>
      <c r="D137" s="2" t="s">
        <v>22</v>
      </c>
      <c r="E137" s="2" t="s">
        <v>6</v>
      </c>
      <c r="F137" s="3" t="s">
        <v>20</v>
      </c>
    </row>
    <row r="138" spans="2:6" x14ac:dyDescent="0.25">
      <c r="B138" s="1" t="s">
        <v>355</v>
      </c>
      <c r="C138" s="2" t="s">
        <v>797</v>
      </c>
      <c r="D138" s="2" t="s">
        <v>23</v>
      </c>
      <c r="E138" s="2" t="s">
        <v>6</v>
      </c>
      <c r="F138" s="3" t="s">
        <v>18</v>
      </c>
    </row>
    <row r="139" spans="2:6" x14ac:dyDescent="0.25">
      <c r="B139" s="1" t="s">
        <v>355</v>
      </c>
      <c r="C139" s="2" t="s">
        <v>798</v>
      </c>
      <c r="D139" s="2" t="s">
        <v>24</v>
      </c>
      <c r="E139" s="2" t="s">
        <v>6</v>
      </c>
      <c r="F139" s="3" t="s">
        <v>7</v>
      </c>
    </row>
    <row r="140" spans="2:6" x14ac:dyDescent="0.25">
      <c r="B140" s="1" t="s">
        <v>355</v>
      </c>
      <c r="C140" s="2" t="s">
        <v>799</v>
      </c>
      <c r="D140" s="2" t="s">
        <v>25</v>
      </c>
      <c r="E140" s="2" t="s">
        <v>6</v>
      </c>
      <c r="F140" s="3" t="s">
        <v>10</v>
      </c>
    </row>
    <row r="141" spans="2:6" x14ac:dyDescent="0.25">
      <c r="B141" s="1" t="s">
        <v>355</v>
      </c>
      <c r="C141" s="2" t="s">
        <v>800</v>
      </c>
      <c r="D141" s="2" t="s">
        <v>26</v>
      </c>
      <c r="E141" s="2" t="s">
        <v>6</v>
      </c>
      <c r="F141" s="3" t="s">
        <v>10</v>
      </c>
    </row>
    <row r="142" spans="2:6" x14ac:dyDescent="0.25">
      <c r="B142" s="1" t="s">
        <v>355</v>
      </c>
      <c r="C142" s="2" t="s">
        <v>801</v>
      </c>
      <c r="D142" s="2" t="s">
        <v>27</v>
      </c>
      <c r="E142" s="2" t="s">
        <v>6</v>
      </c>
      <c r="F142" s="3" t="s">
        <v>7</v>
      </c>
    </row>
    <row r="143" spans="2:6" x14ac:dyDescent="0.25">
      <c r="B143" s="1" t="s">
        <v>355</v>
      </c>
      <c r="C143" s="2" t="s">
        <v>802</v>
      </c>
      <c r="D143" s="2" t="s">
        <v>28</v>
      </c>
      <c r="E143" s="2" t="s">
        <v>6</v>
      </c>
      <c r="F143" s="3" t="s">
        <v>7</v>
      </c>
    </row>
    <row r="144" spans="2:6" ht="15.75" thickBot="1" x14ac:dyDescent="0.3">
      <c r="B144" s="4" t="s">
        <v>355</v>
      </c>
      <c r="C144" s="5" t="s">
        <v>803</v>
      </c>
      <c r="D144" s="5" t="s">
        <v>29</v>
      </c>
      <c r="E144" s="5" t="s">
        <v>6</v>
      </c>
      <c r="F144" s="6" t="s">
        <v>10</v>
      </c>
    </row>
    <row r="145" x14ac:dyDescent="0.25"/>
    <row r="146" x14ac:dyDescent="0.25"/>
  </sheetData>
  <sheetProtection sheet="1" objects="1" scenarios="1" autoFilter="0"/>
  <autoFilter ref="B6:F144"/>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theme="7" tint="0.39997558519241921"/>
  </sheetPr>
  <dimension ref="B1:AH45"/>
  <sheetViews>
    <sheetView showGridLines="0" showRowColHeaders="0" topLeftCell="A15" zoomScale="80" zoomScaleNormal="80" workbookViewId="0">
      <pane xSplit="11" topLeftCell="O1" activePane="topRight" state="frozen"/>
      <selection activeCell="J2" sqref="J2:L3"/>
      <selection pane="topRight" activeCell="X6" sqref="X6"/>
    </sheetView>
  </sheetViews>
  <sheetFormatPr defaultRowHeight="15" x14ac:dyDescent="0.25"/>
  <cols>
    <col min="2" max="2" width="16" customWidth="1"/>
    <col min="3" max="3" width="11.42578125" customWidth="1"/>
    <col min="5" max="5" width="15.28515625" customWidth="1"/>
    <col min="6" max="7" width="9.140625" customWidth="1"/>
    <col min="8" max="8" width="14" customWidth="1"/>
    <col min="9" max="9" width="11.7109375" customWidth="1"/>
    <col min="11" max="11" width="10.28515625" customWidth="1"/>
    <col min="13" max="13" width="14.28515625" customWidth="1"/>
    <col min="14" max="14" width="10.28515625" bestFit="1" customWidth="1"/>
    <col min="15" max="15" width="11.28515625" bestFit="1" customWidth="1"/>
    <col min="16" max="16" width="9.7109375" bestFit="1" customWidth="1"/>
    <col min="17" max="17" width="10.28515625" bestFit="1" customWidth="1"/>
    <col min="18" max="18" width="9.7109375" bestFit="1" customWidth="1"/>
    <col min="19" max="19" width="15.7109375" customWidth="1"/>
    <col min="20" max="20" width="12.5703125" bestFit="1" customWidth="1"/>
    <col min="21" max="21" width="12.5703125" customWidth="1"/>
    <col min="22" max="23" width="9.7109375" customWidth="1"/>
    <col min="24" max="24" width="25.42578125" customWidth="1"/>
    <col min="25" max="25" width="13.7109375" bestFit="1" customWidth="1"/>
    <col min="26" max="26" width="17" bestFit="1" customWidth="1"/>
  </cols>
  <sheetData>
    <row r="1" spans="2:34" x14ac:dyDescent="0.25">
      <c r="K1" s="130" t="s">
        <v>927</v>
      </c>
    </row>
    <row r="2" spans="2:34" x14ac:dyDescent="0.25">
      <c r="H2" s="238" t="s">
        <v>926</v>
      </c>
      <c r="I2" s="239"/>
      <c r="J2" s="240"/>
      <c r="K2" s="237" t="str">
        <f>IF(AND(S8=K1,S7=K1,S11=K1,S9=K1,S10=K1,S14=K1,S13=K1,S16=K1,S15=K1,S18=K1,S19=K1,S21=K1,S22=K1),"Complete","Incomplete")</f>
        <v>Incomplete</v>
      </c>
    </row>
    <row r="3" spans="2:34" x14ac:dyDescent="0.25">
      <c r="H3" s="241"/>
      <c r="I3" s="242"/>
      <c r="J3" s="243"/>
      <c r="K3" s="237"/>
    </row>
    <row r="4" spans="2:34" ht="22.5" x14ac:dyDescent="0.25">
      <c r="B4" s="15" t="s">
        <v>315</v>
      </c>
      <c r="C4" s="13"/>
      <c r="D4" s="13"/>
      <c r="E4" s="13"/>
      <c r="F4" s="13"/>
      <c r="G4" s="13"/>
      <c r="H4" s="90" t="s">
        <v>631</v>
      </c>
      <c r="I4" s="13"/>
      <c r="J4" s="13"/>
      <c r="K4" s="131"/>
      <c r="L4" s="131"/>
    </row>
    <row r="5" spans="2:34" x14ac:dyDescent="0.25">
      <c r="B5" s="14"/>
    </row>
    <row r="6" spans="2:34" ht="27.6" customHeight="1" x14ac:dyDescent="0.25">
      <c r="B6" s="244" t="s">
        <v>318</v>
      </c>
      <c r="C6" s="244"/>
      <c r="D6" s="244"/>
      <c r="E6" s="244"/>
      <c r="M6" s="110" t="s">
        <v>902</v>
      </c>
      <c r="N6" s="163" t="s">
        <v>612</v>
      </c>
      <c r="O6" s="163" t="s">
        <v>613</v>
      </c>
      <c r="P6" s="163" t="s">
        <v>828</v>
      </c>
      <c r="Q6" s="163" t="s">
        <v>829</v>
      </c>
      <c r="R6" s="163" t="s">
        <v>930</v>
      </c>
      <c r="S6" s="164" t="s">
        <v>945</v>
      </c>
      <c r="Y6" s="234" t="s">
        <v>931</v>
      </c>
      <c r="Z6" s="234"/>
      <c r="AA6" s="234"/>
      <c r="AB6" s="234"/>
      <c r="AC6" s="234"/>
      <c r="AD6" s="234"/>
      <c r="AE6" s="234"/>
      <c r="AF6" s="234"/>
      <c r="AG6" s="234"/>
      <c r="AH6" s="234"/>
    </row>
    <row r="7" spans="2:34" x14ac:dyDescent="0.25">
      <c r="B7" s="19" t="s">
        <v>323</v>
      </c>
      <c r="C7" s="17" t="s">
        <v>812</v>
      </c>
      <c r="M7" s="133" t="s">
        <v>929</v>
      </c>
      <c r="N7" s="160">
        <v>42430</v>
      </c>
      <c r="O7" s="161">
        <v>4</v>
      </c>
      <c r="P7" s="162">
        <f>MATCH(N7,Y8:AH8,0)</f>
        <v>4</v>
      </c>
      <c r="Q7" s="162"/>
      <c r="R7" s="162"/>
      <c r="S7" s="153" t="s">
        <v>849</v>
      </c>
    </row>
    <row r="8" spans="2:34" x14ac:dyDescent="0.25">
      <c r="B8" s="19" t="s">
        <v>336</v>
      </c>
      <c r="C8" s="17" t="s">
        <v>337</v>
      </c>
      <c r="M8" s="104" t="s">
        <v>932</v>
      </c>
      <c r="N8" s="39">
        <v>10</v>
      </c>
      <c r="O8" s="39">
        <v>9</v>
      </c>
      <c r="P8" s="154">
        <f>INDEX(Y8:AH18,N8,O8)</f>
        <v>94</v>
      </c>
      <c r="Q8" s="154"/>
      <c r="R8" s="154"/>
      <c r="S8" s="158" t="s">
        <v>849</v>
      </c>
      <c r="Y8" s="25" t="s">
        <v>342</v>
      </c>
      <c r="Z8" s="27">
        <v>42370</v>
      </c>
      <c r="AA8" s="27">
        <f>EDATE(Z8,1)</f>
        <v>42401</v>
      </c>
      <c r="AB8" s="27">
        <f t="shared" ref="AB8:AH8" si="0">EDATE(AA8,1)</f>
        <v>42430</v>
      </c>
      <c r="AC8" s="27">
        <f t="shared" si="0"/>
        <v>42461</v>
      </c>
      <c r="AD8" s="27">
        <f t="shared" si="0"/>
        <v>42491</v>
      </c>
      <c r="AE8" s="27">
        <f t="shared" si="0"/>
        <v>42522</v>
      </c>
      <c r="AF8" s="27">
        <f t="shared" si="0"/>
        <v>42552</v>
      </c>
      <c r="AG8" s="27">
        <f t="shared" si="0"/>
        <v>42583</v>
      </c>
      <c r="AH8" s="27">
        <f t="shared" si="0"/>
        <v>42614</v>
      </c>
    </row>
    <row r="9" spans="2:34" x14ac:dyDescent="0.25">
      <c r="B9" s="19" t="s">
        <v>340</v>
      </c>
      <c r="C9" s="17" t="s">
        <v>341</v>
      </c>
      <c r="M9" s="104" t="s">
        <v>933</v>
      </c>
      <c r="N9" s="39">
        <v>10</v>
      </c>
      <c r="O9" s="39">
        <v>9</v>
      </c>
      <c r="P9" s="267">
        <f>INDEX(Y8:AH18,N9,O9)</f>
        <v>94</v>
      </c>
      <c r="Q9" s="154"/>
      <c r="R9" s="154"/>
      <c r="S9" s="158" t="s">
        <v>849</v>
      </c>
      <c r="Y9" s="24" t="s">
        <v>343</v>
      </c>
      <c r="Z9" s="151">
        <v>97</v>
      </c>
      <c r="AA9" s="151">
        <v>35</v>
      </c>
      <c r="AB9" s="151">
        <v>66</v>
      </c>
      <c r="AC9" s="151">
        <v>13</v>
      </c>
      <c r="AD9" s="151">
        <v>55</v>
      </c>
      <c r="AE9" s="151">
        <v>37</v>
      </c>
      <c r="AF9" s="151">
        <v>87</v>
      </c>
      <c r="AG9" s="151">
        <v>24</v>
      </c>
      <c r="AH9" s="151">
        <v>77</v>
      </c>
    </row>
    <row r="10" spans="2:34" x14ac:dyDescent="0.25">
      <c r="B10" s="19" t="s">
        <v>319</v>
      </c>
      <c r="C10" s="17" t="s">
        <v>320</v>
      </c>
      <c r="M10" s="104" t="s">
        <v>934</v>
      </c>
      <c r="N10" s="39" t="s">
        <v>349</v>
      </c>
      <c r="O10" s="155">
        <v>42583</v>
      </c>
      <c r="P10" s="154">
        <f>INDEX($Y$8:$AH$18,MATCH(N10,$Y$8:$Y$18,0),MATCH(O10,$Y$8:$AH$8,0))</f>
        <v>45</v>
      </c>
      <c r="Q10" s="154"/>
      <c r="R10" s="154"/>
      <c r="S10" s="158" t="s">
        <v>849</v>
      </c>
      <c r="Y10" s="24" t="s">
        <v>344</v>
      </c>
      <c r="Z10" s="151">
        <v>40</v>
      </c>
      <c r="AA10" s="151">
        <v>29</v>
      </c>
      <c r="AB10" s="151">
        <v>60</v>
      </c>
      <c r="AC10" s="151">
        <v>54</v>
      </c>
      <c r="AD10" s="151">
        <v>57</v>
      </c>
      <c r="AE10" s="151">
        <v>66</v>
      </c>
      <c r="AF10" s="151">
        <v>78</v>
      </c>
      <c r="AG10" s="151">
        <v>38</v>
      </c>
      <c r="AH10" s="151">
        <v>17</v>
      </c>
    </row>
    <row r="11" spans="2:34" x14ac:dyDescent="0.25">
      <c r="B11" s="19" t="s">
        <v>321</v>
      </c>
      <c r="C11" s="17" t="s">
        <v>322</v>
      </c>
      <c r="M11" s="104" t="s">
        <v>935</v>
      </c>
      <c r="N11" s="39" t="s">
        <v>351</v>
      </c>
      <c r="O11" s="155">
        <v>42461</v>
      </c>
      <c r="P11" s="267">
        <f>INDEX($Y$8:$AH$18,MATCH(N11,$Y$8:$Y$18,0),MATCH(O11,$Y$8:$AH$8,0))</f>
        <v>71</v>
      </c>
      <c r="Q11" s="154"/>
      <c r="R11" s="154"/>
      <c r="S11" s="158" t="s">
        <v>849</v>
      </c>
      <c r="Y11" s="24" t="s">
        <v>345</v>
      </c>
      <c r="Z11" s="151">
        <v>37</v>
      </c>
      <c r="AA11" s="151">
        <v>45</v>
      </c>
      <c r="AB11" s="151">
        <v>19</v>
      </c>
      <c r="AC11" s="151">
        <v>83</v>
      </c>
      <c r="AD11" s="151">
        <v>70</v>
      </c>
      <c r="AE11" s="151">
        <v>36</v>
      </c>
      <c r="AF11" s="151">
        <v>27</v>
      </c>
      <c r="AG11" s="151">
        <v>33</v>
      </c>
      <c r="AH11" s="151">
        <v>44</v>
      </c>
    </row>
    <row r="12" spans="2:34" ht="27.6" customHeight="1" x14ac:dyDescent="0.25">
      <c r="B12" s="244" t="s">
        <v>324</v>
      </c>
      <c r="C12" s="244"/>
      <c r="D12" s="244"/>
      <c r="E12" s="244"/>
      <c r="M12" s="165"/>
      <c r="N12" s="166"/>
      <c r="O12" s="166"/>
      <c r="P12" s="166"/>
      <c r="Q12" s="166"/>
      <c r="R12" s="166"/>
      <c r="S12" s="167"/>
      <c r="Y12" s="24" t="s">
        <v>346</v>
      </c>
      <c r="Z12" s="151">
        <v>55</v>
      </c>
      <c r="AA12" s="151">
        <v>21</v>
      </c>
      <c r="AB12" s="151">
        <v>29</v>
      </c>
      <c r="AC12" s="151">
        <v>32</v>
      </c>
      <c r="AD12" s="151">
        <v>39</v>
      </c>
      <c r="AE12" s="151">
        <v>82</v>
      </c>
      <c r="AF12" s="151">
        <v>80</v>
      </c>
      <c r="AG12" s="151">
        <v>35</v>
      </c>
      <c r="AH12" s="151">
        <v>77</v>
      </c>
    </row>
    <row r="13" spans="2:34" ht="14.45" customHeight="1" x14ac:dyDescent="0.25">
      <c r="B13" s="19" t="s">
        <v>325</v>
      </c>
      <c r="C13" s="17" t="s">
        <v>326</v>
      </c>
      <c r="M13" s="104" t="s">
        <v>936</v>
      </c>
      <c r="N13" s="154"/>
      <c r="O13" s="154"/>
      <c r="P13" s="154">
        <f>MATCH(Y8,Y8:Y18,0)</f>
        <v>1</v>
      </c>
      <c r="Q13" s="154"/>
      <c r="R13" s="154"/>
      <c r="S13" s="158" t="s">
        <v>849</v>
      </c>
      <c r="Y13" s="24" t="s">
        <v>347</v>
      </c>
      <c r="Z13" s="151">
        <v>39</v>
      </c>
      <c r="AA13" s="151">
        <v>68</v>
      </c>
      <c r="AB13" s="151">
        <v>39</v>
      </c>
      <c r="AC13" s="151">
        <v>36</v>
      </c>
      <c r="AD13" s="151">
        <v>69</v>
      </c>
      <c r="AE13" s="151">
        <v>76</v>
      </c>
      <c r="AF13" s="151">
        <v>24</v>
      </c>
      <c r="AG13" s="151">
        <v>70</v>
      </c>
      <c r="AH13" s="151">
        <v>92</v>
      </c>
    </row>
    <row r="14" spans="2:34" x14ac:dyDescent="0.25">
      <c r="B14" s="19" t="s">
        <v>327</v>
      </c>
      <c r="C14" s="17" t="s">
        <v>328</v>
      </c>
      <c r="M14" s="104" t="s">
        <v>937</v>
      </c>
      <c r="N14" s="154"/>
      <c r="O14" s="154"/>
      <c r="P14" s="154">
        <f>MATCH(Y8,Y8:Y18,0)</f>
        <v>1</v>
      </c>
      <c r="Q14" s="154"/>
      <c r="R14" s="154"/>
      <c r="S14" s="158" t="s">
        <v>849</v>
      </c>
      <c r="Y14" s="24" t="s">
        <v>348</v>
      </c>
      <c r="Z14" s="151">
        <v>11</v>
      </c>
      <c r="AA14" s="151">
        <v>61</v>
      </c>
      <c r="AB14" s="151">
        <v>29</v>
      </c>
      <c r="AC14" s="151">
        <v>28</v>
      </c>
      <c r="AD14" s="151">
        <v>91</v>
      </c>
      <c r="AE14" s="151">
        <v>89</v>
      </c>
      <c r="AF14" s="151">
        <v>97</v>
      </c>
      <c r="AG14" s="151">
        <v>96</v>
      </c>
      <c r="AH14" s="151">
        <v>59</v>
      </c>
    </row>
    <row r="15" spans="2:34" x14ac:dyDescent="0.25">
      <c r="B15" s="19" t="s">
        <v>329</v>
      </c>
      <c r="C15" s="17" t="s">
        <v>330</v>
      </c>
      <c r="M15" s="104" t="s">
        <v>938</v>
      </c>
      <c r="N15" s="154"/>
      <c r="O15" s="154"/>
      <c r="P15" s="154">
        <f>ROWS(Y9:Y18)</f>
        <v>10</v>
      </c>
      <c r="Q15" s="154"/>
      <c r="R15" s="154"/>
      <c r="S15" s="158" t="s">
        <v>849</v>
      </c>
      <c r="Y15" s="24" t="s">
        <v>349</v>
      </c>
      <c r="Z15" s="151">
        <v>38</v>
      </c>
      <c r="AA15" s="151">
        <v>78</v>
      </c>
      <c r="AB15" s="151">
        <v>73</v>
      </c>
      <c r="AC15" s="151">
        <v>86</v>
      </c>
      <c r="AD15" s="151">
        <v>16</v>
      </c>
      <c r="AE15" s="151">
        <v>94</v>
      </c>
      <c r="AF15" s="151">
        <v>29</v>
      </c>
      <c r="AG15" s="151">
        <v>45</v>
      </c>
      <c r="AH15" s="151">
        <v>64</v>
      </c>
    </row>
    <row r="16" spans="2:34" x14ac:dyDescent="0.25">
      <c r="B16" s="19" t="s">
        <v>331</v>
      </c>
      <c r="C16" s="17" t="s">
        <v>332</v>
      </c>
      <c r="M16" s="104" t="s">
        <v>939</v>
      </c>
      <c r="N16" s="154"/>
      <c r="O16" s="154"/>
      <c r="P16" s="154">
        <f>COLUMNS(Y18:AH18)</f>
        <v>10</v>
      </c>
      <c r="Q16" s="154"/>
      <c r="R16" s="154"/>
      <c r="S16" s="158" t="s">
        <v>849</v>
      </c>
      <c r="Y16" s="24" t="s">
        <v>350</v>
      </c>
      <c r="Z16" s="151">
        <v>84</v>
      </c>
      <c r="AA16" s="151">
        <v>20</v>
      </c>
      <c r="AB16" s="151">
        <v>89</v>
      </c>
      <c r="AC16" s="151">
        <v>26</v>
      </c>
      <c r="AD16" s="151">
        <v>22</v>
      </c>
      <c r="AE16" s="151">
        <v>67</v>
      </c>
      <c r="AF16" s="151">
        <v>40</v>
      </c>
      <c r="AG16" s="151">
        <v>60</v>
      </c>
      <c r="AH16" s="151">
        <v>26</v>
      </c>
    </row>
    <row r="17" spans="2:34" ht="27.6" customHeight="1" x14ac:dyDescent="0.25">
      <c r="B17" s="59" t="s">
        <v>333</v>
      </c>
      <c r="C17" s="59"/>
      <c r="D17" s="59"/>
      <c r="E17" s="59"/>
      <c r="M17" s="165"/>
      <c r="N17" s="166"/>
      <c r="O17" s="166"/>
      <c r="P17" s="166"/>
      <c r="Q17" s="166"/>
      <c r="R17" s="166"/>
      <c r="S17" s="167"/>
      <c r="Y17" s="24" t="s">
        <v>351</v>
      </c>
      <c r="Z17" s="151">
        <v>85</v>
      </c>
      <c r="AA17" s="151">
        <v>36</v>
      </c>
      <c r="AB17" s="151">
        <v>30</v>
      </c>
      <c r="AC17" s="151">
        <v>71</v>
      </c>
      <c r="AD17" s="151">
        <v>63</v>
      </c>
      <c r="AE17" s="151">
        <v>29</v>
      </c>
      <c r="AF17" s="151">
        <v>33</v>
      </c>
      <c r="AG17" s="151">
        <v>94</v>
      </c>
      <c r="AH17" s="151">
        <v>15</v>
      </c>
    </row>
    <row r="18" spans="2:34" ht="14.45" customHeight="1" x14ac:dyDescent="0.25">
      <c r="B18" s="19" t="s">
        <v>334</v>
      </c>
      <c r="C18" s="17" t="s">
        <v>335</v>
      </c>
      <c r="M18" s="104" t="s">
        <v>943</v>
      </c>
      <c r="N18" s="39">
        <v>1</v>
      </c>
      <c r="O18" s="39">
        <v>2</v>
      </c>
      <c r="P18" s="39" t="str">
        <f>ADDRESS(N18,O18,4,)</f>
        <v>B1</v>
      </c>
      <c r="Q18" s="39"/>
      <c r="R18" s="39"/>
      <c r="S18" s="158" t="s">
        <v>849</v>
      </c>
      <c r="Y18" s="24" t="s">
        <v>352</v>
      </c>
      <c r="Z18" s="151">
        <v>38</v>
      </c>
      <c r="AA18" s="151">
        <v>45</v>
      </c>
      <c r="AB18" s="151">
        <v>26</v>
      </c>
      <c r="AC18" s="151">
        <v>49</v>
      </c>
      <c r="AD18" s="151">
        <v>89</v>
      </c>
      <c r="AE18" s="151">
        <v>24</v>
      </c>
      <c r="AF18" s="151">
        <v>64</v>
      </c>
      <c r="AG18" s="151">
        <v>61</v>
      </c>
      <c r="AH18" s="151">
        <v>51</v>
      </c>
    </row>
    <row r="19" spans="2:34" ht="14.45" customHeight="1" x14ac:dyDescent="0.25">
      <c r="B19" s="19" t="s">
        <v>338</v>
      </c>
      <c r="C19" s="17" t="s">
        <v>339</v>
      </c>
      <c r="M19" s="104" t="s">
        <v>941</v>
      </c>
      <c r="N19" s="39"/>
      <c r="O19" s="39" t="s">
        <v>944</v>
      </c>
      <c r="P19" s="39">
        <f ca="1">INDIRECT(O19)</f>
        <v>97</v>
      </c>
      <c r="Q19" s="39"/>
      <c r="R19" s="39"/>
      <c r="S19" s="158" t="s">
        <v>849</v>
      </c>
    </row>
    <row r="20" spans="2:34" ht="27.6" customHeight="1" x14ac:dyDescent="0.25">
      <c r="B20" s="152" t="s">
        <v>947</v>
      </c>
      <c r="C20" s="152"/>
      <c r="D20" s="152"/>
      <c r="E20" s="152"/>
      <c r="M20" s="165"/>
      <c r="N20" s="166"/>
      <c r="O20" s="166"/>
      <c r="P20" s="166"/>
      <c r="Q20" s="166"/>
      <c r="R20" s="166"/>
      <c r="S20" s="167"/>
    </row>
    <row r="21" spans="2:34" x14ac:dyDescent="0.25">
      <c r="B21" s="19" t="s">
        <v>940</v>
      </c>
      <c r="C21" s="17"/>
      <c r="M21" s="104" t="s">
        <v>941</v>
      </c>
      <c r="N21" s="39" t="s">
        <v>348</v>
      </c>
      <c r="O21" s="155">
        <v>42461</v>
      </c>
      <c r="P21" s="39">
        <f>INDEX($Y$8:$AH$18,MATCH(N21,$Y$8:$Y$18,0),MATCH(O21,$Y$8:$AH$8,0))</f>
        <v>28</v>
      </c>
      <c r="Q21" s="103"/>
      <c r="R21" s="103"/>
      <c r="S21" s="158" t="s">
        <v>849</v>
      </c>
    </row>
    <row r="22" spans="2:34" ht="14.45" customHeight="1" x14ac:dyDescent="0.25">
      <c r="B22" s="19" t="s">
        <v>804</v>
      </c>
      <c r="C22" s="17"/>
      <c r="M22" s="106" t="s">
        <v>942</v>
      </c>
      <c r="N22" s="40" t="s">
        <v>345</v>
      </c>
      <c r="O22" s="159">
        <v>42522</v>
      </c>
      <c r="P22" s="268">
        <f>INDEX($Y$8:$AH$18,MATCH(N22,$Y$8:$Y$18,0),MATCH(O22,$Y$8:$AH$8,0))</f>
        <v>36</v>
      </c>
      <c r="Q22" s="107"/>
      <c r="R22" s="107"/>
      <c r="S22" s="142" t="s">
        <v>849</v>
      </c>
    </row>
    <row r="24" spans="2:34" x14ac:dyDescent="0.25">
      <c r="B24" s="16"/>
      <c r="C24" s="17"/>
      <c r="D24" s="23"/>
      <c r="E24" s="23"/>
      <c r="F24" s="23"/>
      <c r="G24" s="23"/>
      <c r="H24" s="23"/>
      <c r="I24" s="23"/>
      <c r="J24" s="23"/>
      <c r="M24" s="235"/>
      <c r="N24" s="235"/>
      <c r="O24" s="235"/>
      <c r="P24" s="235"/>
      <c r="Q24" s="235"/>
      <c r="R24" s="235"/>
      <c r="S24" s="235"/>
      <c r="AA24" s="157"/>
      <c r="AB24" s="157"/>
      <c r="AC24" s="157"/>
      <c r="AD24" s="157"/>
    </row>
    <row r="25" spans="2:34" x14ac:dyDescent="0.25">
      <c r="B25" s="16"/>
      <c r="C25" s="17"/>
      <c r="D25" s="23"/>
      <c r="E25" s="23"/>
      <c r="F25" s="23"/>
      <c r="G25" s="23"/>
      <c r="H25" s="23"/>
      <c r="I25" s="23"/>
      <c r="J25" s="23"/>
      <c r="S25" s="35"/>
    </row>
    <row r="26" spans="2:34" ht="14.45" customHeight="1" x14ac:dyDescent="0.25"/>
    <row r="27" spans="2:34" ht="14.45" customHeight="1" x14ac:dyDescent="0.25">
      <c r="Y27" s="35"/>
    </row>
    <row r="32" spans="2:34" x14ac:dyDescent="0.25">
      <c r="M32" s="35"/>
      <c r="S32" s="35"/>
    </row>
    <row r="35" spans="2:10" ht="22.5" x14ac:dyDescent="0.25">
      <c r="B35" s="15" t="s">
        <v>618</v>
      </c>
      <c r="D35" s="90" t="s">
        <v>632</v>
      </c>
    </row>
    <row r="37" spans="2:10" s="156" customFormat="1" ht="29.45" customHeight="1" x14ac:dyDescent="0.25">
      <c r="B37" s="236" t="s">
        <v>973</v>
      </c>
      <c r="C37" s="236"/>
      <c r="D37" s="236"/>
      <c r="E37" s="236"/>
      <c r="H37"/>
      <c r="I37"/>
    </row>
    <row r="39" spans="2:10" ht="27.6" customHeight="1" x14ac:dyDescent="0.25">
      <c r="B39" s="25" t="s">
        <v>342</v>
      </c>
      <c r="C39" s="27">
        <v>42430</v>
      </c>
      <c r="D39" s="27">
        <f>EDATE(C39,1)</f>
        <v>42461</v>
      </c>
      <c r="E39" s="27">
        <f t="shared" ref="E39" si="1">EDATE(D39,1)</f>
        <v>42491</v>
      </c>
      <c r="J39" s="35"/>
    </row>
    <row r="40" spans="2:10" x14ac:dyDescent="0.25">
      <c r="B40" s="24" t="s">
        <v>343</v>
      </c>
      <c r="C40" s="24">
        <f>VLOOKUP(B40,$Y$9:$AH$18,4,FALSE)</f>
        <v>66</v>
      </c>
      <c r="D40" s="24">
        <f>VLOOKUP(B40,$Y$9:$AH$18,5,FALSE)</f>
        <v>13</v>
      </c>
      <c r="E40" s="24">
        <f>VLOOKUP(B40,$Y$9:$AH$18,6,FALSE)</f>
        <v>55</v>
      </c>
    </row>
    <row r="41" spans="2:10" x14ac:dyDescent="0.25">
      <c r="B41" s="24" t="s">
        <v>345</v>
      </c>
      <c r="C41" s="266">
        <f t="shared" ref="C41:C45" si="2">VLOOKUP(B41,$Y$9:$AH$18,4,FALSE)</f>
        <v>19</v>
      </c>
      <c r="D41" s="266">
        <f t="shared" ref="D41:D45" si="3">VLOOKUP(B41,$Y$9:$AH$18,5,FALSE)</f>
        <v>83</v>
      </c>
      <c r="E41" s="266">
        <f t="shared" ref="E41:E45" si="4">VLOOKUP(B41,$Y$9:$AH$18,6,FALSE)</f>
        <v>70</v>
      </c>
    </row>
    <row r="42" spans="2:10" x14ac:dyDescent="0.25">
      <c r="B42" s="24" t="s">
        <v>346</v>
      </c>
      <c r="C42" s="266">
        <f t="shared" si="2"/>
        <v>29</v>
      </c>
      <c r="D42" s="266">
        <f t="shared" si="3"/>
        <v>32</v>
      </c>
      <c r="E42" s="266">
        <f t="shared" si="4"/>
        <v>39</v>
      </c>
    </row>
    <row r="43" spans="2:10" x14ac:dyDescent="0.25">
      <c r="B43" s="24" t="s">
        <v>347</v>
      </c>
      <c r="C43" s="266">
        <f t="shared" si="2"/>
        <v>39</v>
      </c>
      <c r="D43" s="266">
        <f t="shared" si="3"/>
        <v>36</v>
      </c>
      <c r="E43" s="266">
        <f t="shared" si="4"/>
        <v>69</v>
      </c>
    </row>
    <row r="44" spans="2:10" x14ac:dyDescent="0.25">
      <c r="B44" s="24" t="s">
        <v>348</v>
      </c>
      <c r="C44" s="266">
        <f t="shared" si="2"/>
        <v>29</v>
      </c>
      <c r="D44" s="266">
        <f t="shared" si="3"/>
        <v>28</v>
      </c>
      <c r="E44" s="266">
        <f t="shared" si="4"/>
        <v>91</v>
      </c>
    </row>
    <row r="45" spans="2:10" x14ac:dyDescent="0.25">
      <c r="B45" s="24" t="s">
        <v>349</v>
      </c>
      <c r="C45" s="266">
        <f t="shared" si="2"/>
        <v>73</v>
      </c>
      <c r="D45" s="266">
        <f t="shared" si="3"/>
        <v>86</v>
      </c>
      <c r="E45" s="266">
        <f t="shared" si="4"/>
        <v>16</v>
      </c>
    </row>
  </sheetData>
  <sheetProtection algorithmName="SHA-512" hashValue="O/gCFjry4/ZCJS9V+O3befMLdfc+3UjiiXXqbBhdx/Fw4BlVLnOHJ44MbSfUe6zO9gq0aArgXP7TJfNlcXh57Q==" saltValue="pN6zmwI9QHZQwz6CDUw2mg==" spinCount="100000" sheet="1" objects="1" scenarios="1"/>
  <protectedRanges>
    <protectedRange sqref="C40:E45" name="Range2" securityDescriptor="O:WDG:WDD:(A;;CC;;;S-1-5-114)"/>
    <protectedRange sqref="N7:S22" name="Range1" securityDescriptor="O:WDG:WDD:(A;;CC;;;S-1-5-114)"/>
  </protectedRanges>
  <mergeCells count="7">
    <mergeCell ref="Y6:AH6"/>
    <mergeCell ref="M24:S24"/>
    <mergeCell ref="B37:E37"/>
    <mergeCell ref="K2:K3"/>
    <mergeCell ref="H2:J3"/>
    <mergeCell ref="B6:E6"/>
    <mergeCell ref="B12:E12"/>
  </mergeCells>
  <conditionalFormatting sqref="K2">
    <cfRule type="cellIs" dxfId="133" priority="41" operator="equal">
      <formula>"Complete"</formula>
    </cfRule>
    <cfRule type="cellIs" dxfId="132" priority="42" operator="equal">
      <formula>"Incomplete"</formula>
    </cfRule>
  </conditionalFormatting>
  <conditionalFormatting sqref="S21">
    <cfRule type="cellIs" dxfId="131" priority="11" operator="equal">
      <formula>"Complete"</formula>
    </cfRule>
    <cfRule type="cellIs" dxfId="130" priority="12" operator="equal">
      <formula>"Incomplete"</formula>
    </cfRule>
  </conditionalFormatting>
  <conditionalFormatting sqref="S13:S16">
    <cfRule type="cellIs" dxfId="129" priority="7" operator="equal">
      <formula>"Complete"</formula>
    </cfRule>
    <cfRule type="cellIs" dxfId="128" priority="8" operator="equal">
      <formula>"Incomplete"</formula>
    </cfRule>
  </conditionalFormatting>
  <conditionalFormatting sqref="S22">
    <cfRule type="cellIs" dxfId="127" priority="13" operator="equal">
      <formula>"Complete"</formula>
    </cfRule>
    <cfRule type="cellIs" dxfId="126" priority="14" operator="equal">
      <formula>"Incomplete"</formula>
    </cfRule>
  </conditionalFormatting>
  <conditionalFormatting sqref="S18:S19">
    <cfRule type="cellIs" dxfId="125" priority="9" operator="equal">
      <formula>"Complete"</formula>
    </cfRule>
    <cfRule type="cellIs" dxfId="124" priority="10" operator="equal">
      <formula>"Incomplete"</formula>
    </cfRule>
  </conditionalFormatting>
  <conditionalFormatting sqref="S7:S11">
    <cfRule type="cellIs" dxfId="123" priority="5" operator="equal">
      <formula>"Complete"</formula>
    </cfRule>
    <cfRule type="cellIs" dxfId="122" priority="6" operator="equal">
      <formula>"Incomplete"</formula>
    </cfRule>
  </conditionalFormatting>
  <dataValidations count="5">
    <dataValidation type="list" allowBlank="1" showInputMessage="1" showErrorMessage="1" sqref="S21:S22 S7:S11 S18:S19 S13:S16">
      <formula1>"Complete, Incomplete"</formula1>
    </dataValidation>
    <dataValidation type="list" allowBlank="1" showInputMessage="1" showErrorMessage="1" sqref="N8:N9">
      <formula1>"1,2,3,4,5,6,7,8,9,10"</formula1>
    </dataValidation>
    <dataValidation type="list" allowBlank="1" showInputMessage="1" showErrorMessage="1" sqref="O8:O9">
      <formula1>"1,2,3,4,5,6,7,8,9"</formula1>
    </dataValidation>
    <dataValidation type="list" allowBlank="1" showInputMessage="1" showErrorMessage="1" sqref="N10:N11 N21:N22">
      <formula1>$Y$9:$Y$18</formula1>
    </dataValidation>
    <dataValidation type="list" allowBlank="1" showInputMessage="1" showErrorMessage="1" sqref="O10:O11 O21:O22">
      <formula1>$Z$8:$AH$8</formula1>
    </dataValidation>
  </dataValidations>
  <hyperlinks>
    <hyperlink ref="H4" location="'4.1 Lookup &amp; Ref Functions'!A50" display=" (Give it a try!)"/>
    <hyperlink ref="D35" location="'4.1 Lookup &amp; Ref Functions'!A1" display=" (Back to Description)"/>
  </hyperlinks>
  <pageMargins left="0.7" right="0.7" top="0.75" bottom="0.75" header="0.3" footer="0.3"/>
  <pageSetup paperSize="9" orientation="portrait" horizontalDpi="4294967294"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7" tint="0.39997558519241921"/>
  </sheetPr>
  <dimension ref="B1:AF41"/>
  <sheetViews>
    <sheetView showGridLines="0" showRowColHeaders="0" topLeftCell="A14" zoomScale="80" zoomScaleNormal="80" workbookViewId="0">
      <pane xSplit="14" topLeftCell="R1" activePane="topRight" state="frozen"/>
      <selection activeCell="J2" sqref="J2:L3"/>
      <selection pane="topRight" activeCell="T39" sqref="T39"/>
    </sheetView>
  </sheetViews>
  <sheetFormatPr defaultRowHeight="15" x14ac:dyDescent="0.25"/>
  <cols>
    <col min="2" max="2" width="17.28515625" customWidth="1"/>
    <col min="3" max="3" width="10.28515625" customWidth="1"/>
    <col min="5" max="5" width="12.5703125" bestFit="1" customWidth="1"/>
    <col min="13" max="14" width="10.28515625" bestFit="1" customWidth="1"/>
    <col min="15" max="15" width="11.7109375" bestFit="1" customWidth="1"/>
    <col min="16" max="16" width="11.7109375" customWidth="1"/>
    <col min="17" max="17" width="13.5703125" bestFit="1" customWidth="1"/>
    <col min="18" max="18" width="13.42578125" bestFit="1" customWidth="1"/>
    <col min="19" max="20" width="13.5703125" bestFit="1" customWidth="1"/>
    <col min="21" max="21" width="18.140625" bestFit="1" customWidth="1"/>
    <col min="22" max="22" width="18.7109375" bestFit="1" customWidth="1"/>
    <col min="23" max="23" width="17.28515625" bestFit="1" customWidth="1"/>
    <col min="24" max="24" width="9.7109375" bestFit="1" customWidth="1"/>
    <col min="25" max="25" width="12.5703125" bestFit="1" customWidth="1"/>
    <col min="26" max="26" width="8.85546875" bestFit="1" customWidth="1"/>
    <col min="27" max="27" width="18.42578125" customWidth="1"/>
    <col min="28" max="32" width="9.28515625" customWidth="1"/>
  </cols>
  <sheetData>
    <row r="1" spans="2:32" x14ac:dyDescent="0.25">
      <c r="N1" s="130" t="s">
        <v>927</v>
      </c>
    </row>
    <row r="2" spans="2:32" x14ac:dyDescent="0.25">
      <c r="K2" s="246" t="s">
        <v>926</v>
      </c>
      <c r="L2" s="246"/>
      <c r="M2" s="246"/>
      <c r="N2" s="247" t="str">
        <f>IF(AND(V7=N1,V8=N1,V9=N1,V10=N1,V11=N1,V12=N1,V13=N1,V14=N1,V16=N1,V17=N1,V18=N1,V19=N1,S39=N1,T39=N1,U39=N1,V39=N1),"Complete","Incomplete")</f>
        <v>Incomplete</v>
      </c>
      <c r="AB2" s="245" t="s">
        <v>820</v>
      </c>
      <c r="AC2" s="245"/>
      <c r="AD2" s="245"/>
      <c r="AE2" s="245"/>
      <c r="AF2" s="245"/>
    </row>
    <row r="3" spans="2:32" x14ac:dyDescent="0.25">
      <c r="K3" s="246"/>
      <c r="L3" s="246"/>
      <c r="M3" s="246"/>
      <c r="N3" s="247"/>
    </row>
    <row r="4" spans="2:32" ht="22.5" x14ac:dyDescent="0.25">
      <c r="B4" s="15" t="s">
        <v>289</v>
      </c>
      <c r="C4" s="13"/>
      <c r="D4" s="13"/>
      <c r="E4" s="13"/>
      <c r="F4" s="13"/>
      <c r="G4" s="13"/>
      <c r="H4" s="13"/>
      <c r="I4" s="90" t="s">
        <v>631</v>
      </c>
      <c r="J4" s="13"/>
      <c r="AB4" s="25" t="s">
        <v>157</v>
      </c>
      <c r="AC4" s="25" t="s">
        <v>154</v>
      </c>
      <c r="AD4" s="25" t="s">
        <v>148</v>
      </c>
      <c r="AE4" s="27">
        <v>42186</v>
      </c>
      <c r="AF4" s="27">
        <v>42217</v>
      </c>
    </row>
    <row r="5" spans="2:32" x14ac:dyDescent="0.25">
      <c r="B5" s="14"/>
      <c r="AB5" s="34" t="s">
        <v>158</v>
      </c>
      <c r="AC5" s="7" t="s">
        <v>155</v>
      </c>
      <c r="AD5" s="7">
        <v>201</v>
      </c>
      <c r="AE5" s="8">
        <v>3</v>
      </c>
      <c r="AF5" s="8">
        <v>5</v>
      </c>
    </row>
    <row r="6" spans="2:32" ht="27.6" customHeight="1" x14ac:dyDescent="0.25">
      <c r="B6" s="244" t="s">
        <v>298</v>
      </c>
      <c r="C6" s="244"/>
      <c r="D6" s="244"/>
      <c r="E6" s="244"/>
      <c r="Q6" s="110" t="s">
        <v>902</v>
      </c>
      <c r="R6" s="25" t="s">
        <v>612</v>
      </c>
      <c r="S6" s="25" t="s">
        <v>613</v>
      </c>
      <c r="T6" s="25" t="s">
        <v>828</v>
      </c>
      <c r="U6" s="25" t="s">
        <v>829</v>
      </c>
      <c r="V6" s="25" t="s">
        <v>852</v>
      </c>
      <c r="AB6" s="34" t="s">
        <v>159</v>
      </c>
      <c r="AC6" s="7" t="s">
        <v>155</v>
      </c>
      <c r="AD6" s="7">
        <v>201</v>
      </c>
      <c r="AE6" s="8">
        <v>3</v>
      </c>
      <c r="AF6" s="8">
        <v>6</v>
      </c>
    </row>
    <row r="7" spans="2:32" x14ac:dyDescent="0.25">
      <c r="B7" s="19" t="s">
        <v>149</v>
      </c>
      <c r="C7" s="17" t="s">
        <v>290</v>
      </c>
      <c r="Q7" s="100" t="s">
        <v>850</v>
      </c>
      <c r="R7" s="101"/>
      <c r="S7" s="101"/>
      <c r="T7" s="41">
        <f>COUNT(AE5:AE21)</f>
        <v>16</v>
      </c>
      <c r="U7" s="41">
        <f>COUNT(AF5:AF21)</f>
        <v>16</v>
      </c>
      <c r="V7" s="135" t="s">
        <v>849</v>
      </c>
      <c r="AB7" s="34" t="s">
        <v>160</v>
      </c>
      <c r="AC7" s="7" t="s">
        <v>155</v>
      </c>
      <c r="AD7" s="7">
        <v>201</v>
      </c>
      <c r="AE7" s="8">
        <v>2</v>
      </c>
      <c r="AF7" s="8">
        <v>4</v>
      </c>
    </row>
    <row r="8" spans="2:32" x14ac:dyDescent="0.25">
      <c r="B8" s="19" t="s">
        <v>150</v>
      </c>
      <c r="C8" s="17" t="s">
        <v>291</v>
      </c>
      <c r="Q8" s="133" t="s">
        <v>851</v>
      </c>
      <c r="R8" s="103"/>
      <c r="S8" s="103"/>
      <c r="T8" s="129">
        <f>COUNTA(AE5:AE21)</f>
        <v>16</v>
      </c>
      <c r="U8" s="129">
        <f>COUNTA(AF5:AF21)</f>
        <v>17</v>
      </c>
      <c r="V8" s="136" t="s">
        <v>849</v>
      </c>
      <c r="AB8" s="34" t="s">
        <v>161</v>
      </c>
      <c r="AC8" s="7" t="s">
        <v>155</v>
      </c>
      <c r="AD8" s="7">
        <v>201</v>
      </c>
      <c r="AE8" s="8">
        <v>0</v>
      </c>
      <c r="AF8" s="8">
        <v>3</v>
      </c>
    </row>
    <row r="9" spans="2:32" x14ac:dyDescent="0.25">
      <c r="B9" s="19" t="s">
        <v>153</v>
      </c>
      <c r="C9" s="17" t="s">
        <v>292</v>
      </c>
      <c r="Q9" s="102" t="s">
        <v>853</v>
      </c>
      <c r="R9" s="103"/>
      <c r="S9" s="103"/>
      <c r="T9" s="129">
        <f>COUNTBLANK(AE5:AE21)</f>
        <v>1</v>
      </c>
      <c r="U9" s="129">
        <f>COUNTBLANK(AF5:AF21)</f>
        <v>0</v>
      </c>
      <c r="V9" s="136" t="s">
        <v>849</v>
      </c>
      <c r="AB9" s="34" t="s">
        <v>161</v>
      </c>
      <c r="AC9" s="7" t="s">
        <v>155</v>
      </c>
      <c r="AD9" s="7">
        <v>201</v>
      </c>
      <c r="AE9" s="8">
        <v>0</v>
      </c>
      <c r="AF9" s="8">
        <v>3</v>
      </c>
    </row>
    <row r="10" spans="2:32" x14ac:dyDescent="0.25">
      <c r="B10" s="19" t="s">
        <v>162</v>
      </c>
      <c r="C10" s="17" t="s">
        <v>313</v>
      </c>
      <c r="Q10" s="104" t="s">
        <v>854</v>
      </c>
      <c r="R10" s="39" t="s">
        <v>2210</v>
      </c>
      <c r="S10" s="103"/>
      <c r="T10" s="129">
        <f>COUNTIF(AE5:AE21,R10)</f>
        <v>11</v>
      </c>
      <c r="U10" s="129">
        <f>COUNTIF(AF5:AF21,R10)</f>
        <v>14</v>
      </c>
      <c r="V10" s="136" t="s">
        <v>849</v>
      </c>
      <c r="AB10" s="34" t="s">
        <v>158</v>
      </c>
      <c r="AC10" s="7" t="s">
        <v>155</v>
      </c>
      <c r="AD10" s="7">
        <v>202</v>
      </c>
      <c r="AE10" s="8">
        <v>5</v>
      </c>
      <c r="AF10" s="8">
        <v>9</v>
      </c>
    </row>
    <row r="11" spans="2:32" x14ac:dyDescent="0.25">
      <c r="B11" s="19" t="s">
        <v>152</v>
      </c>
      <c r="C11" s="17" t="s">
        <v>299</v>
      </c>
      <c r="Q11" s="104" t="s">
        <v>855</v>
      </c>
      <c r="R11" s="39" t="s">
        <v>156</v>
      </c>
      <c r="S11" s="39">
        <v>501</v>
      </c>
      <c r="T11" s="129">
        <f>SUMIFS(AE5:AE21,AC5:AC21,R11,AD5:AD21,S11)</f>
        <v>13</v>
      </c>
      <c r="U11" s="129">
        <f>SUMIFS(AF5:AF21,AC5:AC21,R11,AD5:AD21,S11)</f>
        <v>14</v>
      </c>
      <c r="V11" s="134" t="s">
        <v>849</v>
      </c>
      <c r="AB11" s="34" t="s">
        <v>159</v>
      </c>
      <c r="AC11" s="7" t="s">
        <v>155</v>
      </c>
      <c r="AD11" s="7">
        <v>202</v>
      </c>
      <c r="AE11" s="8">
        <v>3</v>
      </c>
      <c r="AF11" s="8">
        <v>10</v>
      </c>
    </row>
    <row r="12" spans="2:32" x14ac:dyDescent="0.25">
      <c r="B12" s="19" t="s">
        <v>151</v>
      </c>
      <c r="C12" s="17" t="s">
        <v>300</v>
      </c>
      <c r="Q12" s="104" t="s">
        <v>856</v>
      </c>
      <c r="R12" s="39" t="s">
        <v>155</v>
      </c>
      <c r="S12" s="129">
        <v>202</v>
      </c>
      <c r="T12" s="105">
        <f>AVERAGEIFS(AE5:AE21,AC5:AC21,R12,AD5:AD21,S12)</f>
        <v>7</v>
      </c>
      <c r="U12" s="105">
        <f>AVERAGEIFS(AF5:AF21,AC5:AC21,R12,AD5:AD21,S12)</f>
        <v>9.75</v>
      </c>
      <c r="V12" s="138" t="s">
        <v>849</v>
      </c>
      <c r="AB12" s="34" t="s">
        <v>160</v>
      </c>
      <c r="AC12" s="7" t="s">
        <v>155</v>
      </c>
      <c r="AD12" s="7">
        <v>202</v>
      </c>
      <c r="AE12" s="8">
        <v>14</v>
      </c>
      <c r="AF12" s="8">
        <v>12</v>
      </c>
    </row>
    <row r="13" spans="2:32" x14ac:dyDescent="0.25">
      <c r="B13" s="19" t="s">
        <v>847</v>
      </c>
      <c r="C13" s="17" t="s">
        <v>848</v>
      </c>
      <c r="Q13" s="104" t="s">
        <v>857</v>
      </c>
      <c r="R13" s="39">
        <v>1</v>
      </c>
      <c r="S13" s="129"/>
      <c r="T13" s="105"/>
      <c r="U13" s="105"/>
      <c r="V13" s="136" t="s">
        <v>849</v>
      </c>
      <c r="AB13" s="34" t="s">
        <v>161</v>
      </c>
      <c r="AC13" s="7" t="s">
        <v>155</v>
      </c>
      <c r="AD13" s="7">
        <v>202</v>
      </c>
      <c r="AE13" s="8">
        <v>6</v>
      </c>
      <c r="AF13" s="8">
        <v>8</v>
      </c>
    </row>
    <row r="14" spans="2:32" x14ac:dyDescent="0.25">
      <c r="B14" s="19" t="s">
        <v>293</v>
      </c>
      <c r="C14" s="17" t="s">
        <v>294</v>
      </c>
      <c r="Q14" s="104" t="s">
        <v>858</v>
      </c>
      <c r="R14" s="39">
        <v>10</v>
      </c>
      <c r="S14" s="129"/>
      <c r="T14" s="105"/>
      <c r="U14" s="105"/>
      <c r="V14" s="136" t="s">
        <v>849</v>
      </c>
      <c r="AB14" s="34" t="s">
        <v>158</v>
      </c>
      <c r="AC14" s="7" t="s">
        <v>156</v>
      </c>
      <c r="AD14" s="7">
        <v>501</v>
      </c>
      <c r="AE14" s="8">
        <v>3</v>
      </c>
      <c r="AF14" s="8">
        <v>8</v>
      </c>
    </row>
    <row r="15" spans="2:32" ht="27.6" customHeight="1" x14ac:dyDescent="0.25">
      <c r="B15" s="244" t="s">
        <v>295</v>
      </c>
      <c r="C15" s="244"/>
      <c r="D15" s="244"/>
      <c r="E15" s="244"/>
      <c r="Q15" s="121"/>
      <c r="R15" s="111"/>
      <c r="S15" s="111"/>
      <c r="T15" s="111"/>
      <c r="U15" s="111"/>
      <c r="V15" s="139"/>
      <c r="AB15" s="34" t="s">
        <v>159</v>
      </c>
      <c r="AC15" s="7" t="s">
        <v>156</v>
      </c>
      <c r="AD15" s="7">
        <v>501</v>
      </c>
      <c r="AE15" s="8">
        <v>8</v>
      </c>
      <c r="AF15" s="8">
        <v>1</v>
      </c>
    </row>
    <row r="16" spans="2:32" x14ac:dyDescent="0.25">
      <c r="B16" s="19" t="s">
        <v>163</v>
      </c>
      <c r="C16" s="17" t="s">
        <v>296</v>
      </c>
      <c r="Q16" s="104" t="s">
        <v>859</v>
      </c>
      <c r="R16" s="103"/>
      <c r="S16" s="103"/>
      <c r="T16" s="129">
        <f>MAX(AE5:AE21)</f>
        <v>14</v>
      </c>
      <c r="U16" s="129">
        <f>MAX(AF5:AF21)</f>
        <v>12</v>
      </c>
      <c r="V16" s="136" t="s">
        <v>849</v>
      </c>
      <c r="AB16" s="34" t="s">
        <v>160</v>
      </c>
      <c r="AC16" s="7" t="s">
        <v>156</v>
      </c>
      <c r="AD16" s="7">
        <v>501</v>
      </c>
      <c r="AE16" s="8"/>
      <c r="AF16" s="98" t="s">
        <v>147</v>
      </c>
    </row>
    <row r="17" spans="2:32" x14ac:dyDescent="0.25">
      <c r="B17" s="19" t="s">
        <v>164</v>
      </c>
      <c r="C17" s="17" t="s">
        <v>297</v>
      </c>
      <c r="Q17" s="104" t="s">
        <v>860</v>
      </c>
      <c r="R17" s="103"/>
      <c r="S17" s="103"/>
      <c r="T17" s="129">
        <f>MIN(AE5:AE21)</f>
        <v>0</v>
      </c>
      <c r="U17" s="129">
        <f>MIN(AF5:AF21)</f>
        <v>0</v>
      </c>
      <c r="V17" s="136" t="s">
        <v>849</v>
      </c>
      <c r="AB17" s="34" t="s">
        <v>161</v>
      </c>
      <c r="AC17" s="7" t="s">
        <v>156</v>
      </c>
      <c r="AD17" s="7">
        <v>501</v>
      </c>
      <c r="AE17" s="8">
        <v>2</v>
      </c>
      <c r="AF17" s="8">
        <v>5</v>
      </c>
    </row>
    <row r="18" spans="2:32" x14ac:dyDescent="0.25">
      <c r="B18" s="19" t="s">
        <v>805</v>
      </c>
      <c r="C18" s="17" t="s">
        <v>806</v>
      </c>
      <c r="Q18" s="104" t="s">
        <v>861</v>
      </c>
      <c r="R18" s="39">
        <v>2</v>
      </c>
      <c r="S18" s="103"/>
      <c r="T18" s="129">
        <f>LARGE(AE5:AE21,R18)</f>
        <v>9</v>
      </c>
      <c r="U18" s="129">
        <f>LARGE(AF5:AF21,R18)</f>
        <v>12</v>
      </c>
      <c r="V18" s="134" t="s">
        <v>849</v>
      </c>
      <c r="AB18" s="34" t="s">
        <v>158</v>
      </c>
      <c r="AC18" s="7" t="s">
        <v>156</v>
      </c>
      <c r="AD18" s="7">
        <v>502</v>
      </c>
      <c r="AE18" s="8">
        <v>9</v>
      </c>
      <c r="AF18" s="8">
        <v>7</v>
      </c>
    </row>
    <row r="19" spans="2:32" x14ac:dyDescent="0.25">
      <c r="B19" s="19" t="s">
        <v>807</v>
      </c>
      <c r="C19" s="17" t="s">
        <v>808</v>
      </c>
      <c r="Q19" s="106" t="s">
        <v>862</v>
      </c>
      <c r="R19" s="40">
        <v>3</v>
      </c>
      <c r="S19" s="107"/>
      <c r="T19" s="108">
        <f>SMALL(AE5:AE21,R19)</f>
        <v>1</v>
      </c>
      <c r="U19" s="108">
        <f>SMALL(AF5:AF21,R19)</f>
        <v>3</v>
      </c>
      <c r="V19" s="137" t="s">
        <v>849</v>
      </c>
      <c r="AB19" s="34" t="s">
        <v>159</v>
      </c>
      <c r="AC19" s="7" t="s">
        <v>156</v>
      </c>
      <c r="AD19" s="7">
        <v>502</v>
      </c>
      <c r="AE19" s="8">
        <v>1</v>
      </c>
      <c r="AF19" s="8">
        <v>12</v>
      </c>
    </row>
    <row r="20" spans="2:32" ht="27.6" customHeight="1" x14ac:dyDescent="0.25">
      <c r="B20" s="244" t="s">
        <v>305</v>
      </c>
      <c r="C20" s="244"/>
      <c r="D20" s="244"/>
      <c r="E20" s="244"/>
      <c r="AB20" s="34" t="s">
        <v>160</v>
      </c>
      <c r="AC20" s="7" t="s">
        <v>156</v>
      </c>
      <c r="AD20" s="7">
        <v>502</v>
      </c>
      <c r="AE20" s="8">
        <v>7</v>
      </c>
      <c r="AF20" s="8">
        <v>7</v>
      </c>
    </row>
    <row r="21" spans="2:32" x14ac:dyDescent="0.25">
      <c r="B21" s="19" t="s">
        <v>301</v>
      </c>
      <c r="C21" s="17" t="s">
        <v>302</v>
      </c>
      <c r="S21" s="115" t="s">
        <v>875</v>
      </c>
      <c r="T21" s="115" t="s">
        <v>876</v>
      </c>
      <c r="U21" s="115" t="s">
        <v>877</v>
      </c>
      <c r="V21" s="115" t="s">
        <v>878</v>
      </c>
      <c r="AB21" s="34" t="s">
        <v>161</v>
      </c>
      <c r="AC21" s="7" t="s">
        <v>156</v>
      </c>
      <c r="AD21" s="7">
        <v>502</v>
      </c>
      <c r="AE21" s="8">
        <v>5</v>
      </c>
      <c r="AF21" s="8">
        <v>0</v>
      </c>
    </row>
    <row r="22" spans="2:32" x14ac:dyDescent="0.25">
      <c r="B22" s="19" t="s">
        <v>303</v>
      </c>
      <c r="C22" s="17" t="s">
        <v>304</v>
      </c>
      <c r="R22" s="25" t="s">
        <v>314</v>
      </c>
      <c r="S22" s="25" t="s">
        <v>306</v>
      </c>
      <c r="T22" s="27" t="s">
        <v>307</v>
      </c>
      <c r="U22" s="27" t="s">
        <v>309</v>
      </c>
      <c r="V22" s="27" t="s">
        <v>311</v>
      </c>
    </row>
    <row r="23" spans="2:32" x14ac:dyDescent="0.25">
      <c r="B23" s="19" t="s">
        <v>306</v>
      </c>
      <c r="C23" s="17" t="s">
        <v>809</v>
      </c>
      <c r="R23" s="7">
        <v>34</v>
      </c>
      <c r="S23" s="28">
        <f>_xlfn.RANK.EQ(R23,$R$23:$R$38)</f>
        <v>2</v>
      </c>
      <c r="T23" s="8">
        <f>_xlfn.RANK.AVG(R23,$R$23:$R$38)</f>
        <v>2</v>
      </c>
      <c r="U23" s="29">
        <f>_xlfn.PERCENTRANK.INC($R$23:$R$38,R23)</f>
        <v>0.93300000000000005</v>
      </c>
      <c r="V23" s="29">
        <f>_xlfn.PERCENTRANK.EXC($S$23:$S$38,S23)</f>
        <v>0.11700000000000001</v>
      </c>
    </row>
    <row r="24" spans="2:32" x14ac:dyDescent="0.25">
      <c r="B24" s="19" t="s">
        <v>307</v>
      </c>
      <c r="C24" s="17" t="s">
        <v>308</v>
      </c>
      <c r="R24" s="7">
        <v>23</v>
      </c>
      <c r="S24" s="273">
        <f t="shared" ref="S24:S38" si="0">_xlfn.RANK.EQ(R24,$R$23:$R$38)</f>
        <v>8</v>
      </c>
      <c r="T24" s="274">
        <f t="shared" ref="T24:T39" si="1">_xlfn.RANK.AVG(R24,$R$23:$R$38)</f>
        <v>8</v>
      </c>
      <c r="U24" s="276">
        <f t="shared" ref="U24:U38" si="2">_xlfn.PERCENTRANK.INC($R$23:$R$38,R24)</f>
        <v>0.53300000000000003</v>
      </c>
      <c r="V24" s="276">
        <f t="shared" ref="V24:V38" si="3">_xlfn.PERCENTRANK.EXC($S$23:$S$38,S24)</f>
        <v>0.47</v>
      </c>
    </row>
    <row r="25" spans="2:32" x14ac:dyDescent="0.25">
      <c r="B25" s="19" t="s">
        <v>309</v>
      </c>
      <c r="C25" s="17" t="s">
        <v>310</v>
      </c>
      <c r="R25" s="7">
        <v>17</v>
      </c>
      <c r="S25" s="273">
        <f t="shared" si="0"/>
        <v>11</v>
      </c>
      <c r="T25" s="274">
        <f t="shared" si="1"/>
        <v>12</v>
      </c>
      <c r="U25" s="276">
        <f t="shared" si="2"/>
        <v>0.2</v>
      </c>
      <c r="V25" s="276">
        <f t="shared" si="3"/>
        <v>0.64700000000000002</v>
      </c>
    </row>
    <row r="26" spans="2:32" x14ac:dyDescent="0.25">
      <c r="B26" s="19" t="s">
        <v>311</v>
      </c>
      <c r="C26" s="17" t="s">
        <v>312</v>
      </c>
      <c r="R26" s="7">
        <v>22</v>
      </c>
      <c r="S26" s="273">
        <f t="shared" si="0"/>
        <v>9</v>
      </c>
      <c r="T26" s="274">
        <f t="shared" si="1"/>
        <v>9</v>
      </c>
      <c r="U26" s="276">
        <f t="shared" si="2"/>
        <v>0.46600000000000003</v>
      </c>
      <c r="V26" s="276">
        <f t="shared" si="3"/>
        <v>0.52900000000000003</v>
      </c>
    </row>
    <row r="27" spans="2:32" x14ac:dyDescent="0.25">
      <c r="B27" s="19"/>
      <c r="C27" s="17"/>
      <c r="D27" s="18"/>
      <c r="E27" s="18"/>
      <c r="R27" s="7">
        <v>16</v>
      </c>
      <c r="S27" s="273">
        <f t="shared" si="0"/>
        <v>14</v>
      </c>
      <c r="T27" s="274">
        <f t="shared" si="1"/>
        <v>14</v>
      </c>
      <c r="U27" s="276">
        <f t="shared" si="2"/>
        <v>0.13300000000000001</v>
      </c>
      <c r="V27" s="276">
        <f t="shared" si="3"/>
        <v>0.82299999999999995</v>
      </c>
    </row>
    <row r="28" spans="2:32" x14ac:dyDescent="0.25">
      <c r="B28" s="19"/>
      <c r="C28" s="17"/>
      <c r="D28" s="18"/>
      <c r="E28" s="18"/>
      <c r="R28" s="7">
        <v>27</v>
      </c>
      <c r="S28" s="273">
        <f t="shared" si="0"/>
        <v>5</v>
      </c>
      <c r="T28" s="274">
        <f t="shared" si="1"/>
        <v>5.5</v>
      </c>
      <c r="U28" s="276">
        <f t="shared" si="2"/>
        <v>0.66600000000000004</v>
      </c>
      <c r="V28" s="276">
        <f t="shared" si="3"/>
        <v>0.29399999999999998</v>
      </c>
    </row>
    <row r="29" spans="2:32" ht="22.5" x14ac:dyDescent="0.25">
      <c r="B29" s="15" t="s">
        <v>618</v>
      </c>
      <c r="D29" s="90" t="s">
        <v>632</v>
      </c>
      <c r="R29" s="7">
        <v>15</v>
      </c>
      <c r="S29" s="273">
        <f t="shared" si="0"/>
        <v>15</v>
      </c>
      <c r="T29" s="274">
        <f t="shared" si="1"/>
        <v>15.5</v>
      </c>
      <c r="U29" s="276">
        <f t="shared" si="2"/>
        <v>0</v>
      </c>
      <c r="V29" s="276">
        <f t="shared" si="3"/>
        <v>0.88200000000000001</v>
      </c>
    </row>
    <row r="30" spans="2:32" x14ac:dyDescent="0.25">
      <c r="R30" s="7">
        <v>15</v>
      </c>
      <c r="S30" s="273">
        <f t="shared" si="0"/>
        <v>15</v>
      </c>
      <c r="T30" s="274">
        <f t="shared" si="1"/>
        <v>15.5</v>
      </c>
      <c r="U30" s="276">
        <f t="shared" si="2"/>
        <v>0</v>
      </c>
      <c r="V30" s="276">
        <f t="shared" si="3"/>
        <v>0.88200000000000001</v>
      </c>
    </row>
    <row r="31" spans="2:32" x14ac:dyDescent="0.25">
      <c r="B31" t="s">
        <v>813</v>
      </c>
      <c r="R31" s="7">
        <v>29</v>
      </c>
      <c r="S31" s="273">
        <f t="shared" si="0"/>
        <v>4</v>
      </c>
      <c r="T31" s="274">
        <f t="shared" si="1"/>
        <v>4</v>
      </c>
      <c r="U31" s="276">
        <f t="shared" si="2"/>
        <v>0.8</v>
      </c>
      <c r="V31" s="276">
        <f t="shared" si="3"/>
        <v>0.23499999999999999</v>
      </c>
    </row>
    <row r="32" spans="2:32" x14ac:dyDescent="0.25">
      <c r="R32" s="7">
        <v>37</v>
      </c>
      <c r="S32" s="273">
        <f t="shared" si="0"/>
        <v>1</v>
      </c>
      <c r="T32" s="274">
        <f t="shared" si="1"/>
        <v>1</v>
      </c>
      <c r="U32" s="276">
        <f t="shared" si="2"/>
        <v>1</v>
      </c>
      <c r="V32" s="276">
        <f t="shared" si="3"/>
        <v>5.8000000000000003E-2</v>
      </c>
    </row>
    <row r="33" spans="2:22" x14ac:dyDescent="0.25">
      <c r="B33" s="25" t="s">
        <v>157</v>
      </c>
      <c r="C33" s="25" t="s">
        <v>154</v>
      </c>
      <c r="D33" s="25" t="s">
        <v>835</v>
      </c>
      <c r="E33" s="25" t="s">
        <v>836</v>
      </c>
      <c r="R33" s="7">
        <v>25</v>
      </c>
      <c r="S33" s="273">
        <f t="shared" si="0"/>
        <v>7</v>
      </c>
      <c r="T33" s="274">
        <f t="shared" si="1"/>
        <v>7</v>
      </c>
      <c r="U33" s="276">
        <f t="shared" si="2"/>
        <v>0.6</v>
      </c>
      <c r="V33" s="276">
        <f t="shared" si="3"/>
        <v>0.41099999999999998</v>
      </c>
    </row>
    <row r="34" spans="2:22" x14ac:dyDescent="0.25">
      <c r="B34" s="34" t="s">
        <v>158</v>
      </c>
      <c r="C34" s="7" t="s">
        <v>155</v>
      </c>
      <c r="D34" s="7">
        <f>SUMIFS($AE$5:$AE$21,$AB$5:$AB$21,B34,$AC$5:$AC$21,C34)</f>
        <v>8</v>
      </c>
      <c r="E34" s="7">
        <f>AVERAGEIFS($AE$5:$AE$21,$AB$5:$AB$21,B34,$AC$5:$AC$21,C34)</f>
        <v>4</v>
      </c>
      <c r="R34" s="7">
        <v>17</v>
      </c>
      <c r="S34" s="273">
        <f t="shared" si="0"/>
        <v>11</v>
      </c>
      <c r="T34" s="274">
        <f t="shared" si="1"/>
        <v>12</v>
      </c>
      <c r="U34" s="276">
        <f t="shared" si="2"/>
        <v>0.2</v>
      </c>
      <c r="V34" s="276">
        <f t="shared" si="3"/>
        <v>0.64700000000000002</v>
      </c>
    </row>
    <row r="35" spans="2:22" x14ac:dyDescent="0.25">
      <c r="B35" s="34" t="s">
        <v>159</v>
      </c>
      <c r="C35" s="7" t="s">
        <v>155</v>
      </c>
      <c r="D35" s="269">
        <f t="shared" ref="D35:D41" si="4">SUMIFS($AE$5:$AE$21,$AB$5:$AB$21,B35,$AC$5:$AC$21,C35)</f>
        <v>6</v>
      </c>
      <c r="E35" s="269">
        <f t="shared" ref="E35:E41" si="5">AVERAGEIFS($AE$5:$AE$21,$AB$5:$AB$21,B35,$AC$5:$AC$21,C35)</f>
        <v>3</v>
      </c>
      <c r="R35" s="7">
        <v>27</v>
      </c>
      <c r="S35" s="273">
        <f t="shared" si="0"/>
        <v>5</v>
      </c>
      <c r="T35" s="274">
        <f t="shared" si="1"/>
        <v>5.5</v>
      </c>
      <c r="U35" s="276">
        <f t="shared" si="2"/>
        <v>0.66600000000000004</v>
      </c>
      <c r="V35" s="276">
        <f t="shared" si="3"/>
        <v>0.29399999999999998</v>
      </c>
    </row>
    <row r="36" spans="2:22" x14ac:dyDescent="0.25">
      <c r="B36" s="34" t="s">
        <v>160</v>
      </c>
      <c r="C36" s="7" t="s">
        <v>155</v>
      </c>
      <c r="D36" s="269">
        <f t="shared" si="4"/>
        <v>16</v>
      </c>
      <c r="E36" s="269">
        <f t="shared" si="5"/>
        <v>8</v>
      </c>
      <c r="R36" s="7">
        <v>30</v>
      </c>
      <c r="S36" s="273">
        <f t="shared" si="0"/>
        <v>3</v>
      </c>
      <c r="T36" s="274">
        <f t="shared" si="1"/>
        <v>3</v>
      </c>
      <c r="U36" s="276">
        <f t="shared" si="2"/>
        <v>0.86599999999999999</v>
      </c>
      <c r="V36" s="276">
        <f t="shared" si="3"/>
        <v>0.17599999999999999</v>
      </c>
    </row>
    <row r="37" spans="2:22" x14ac:dyDescent="0.25">
      <c r="B37" s="34" t="s">
        <v>161</v>
      </c>
      <c r="C37" s="7" t="s">
        <v>155</v>
      </c>
      <c r="D37" s="269">
        <f t="shared" si="4"/>
        <v>6</v>
      </c>
      <c r="E37" s="269">
        <f t="shared" si="5"/>
        <v>2</v>
      </c>
      <c r="R37" s="7">
        <v>18</v>
      </c>
      <c r="S37" s="273">
        <f t="shared" si="0"/>
        <v>10</v>
      </c>
      <c r="T37" s="274">
        <f t="shared" si="1"/>
        <v>10</v>
      </c>
      <c r="U37" s="276">
        <f t="shared" si="2"/>
        <v>0.4</v>
      </c>
      <c r="V37" s="276">
        <f t="shared" si="3"/>
        <v>0.58799999999999997</v>
      </c>
    </row>
    <row r="38" spans="2:22" x14ac:dyDescent="0.25">
      <c r="B38" s="34" t="s">
        <v>158</v>
      </c>
      <c r="C38" s="7" t="s">
        <v>156</v>
      </c>
      <c r="D38" s="269">
        <f t="shared" si="4"/>
        <v>12</v>
      </c>
      <c r="E38" s="269">
        <f t="shared" si="5"/>
        <v>6</v>
      </c>
      <c r="R38" s="7">
        <v>17</v>
      </c>
      <c r="S38" s="273">
        <f t="shared" si="0"/>
        <v>11</v>
      </c>
      <c r="T38" s="274">
        <f t="shared" si="1"/>
        <v>12</v>
      </c>
      <c r="U38" s="276">
        <f t="shared" si="2"/>
        <v>0.2</v>
      </c>
      <c r="V38" s="276">
        <f t="shared" si="3"/>
        <v>0.64700000000000002</v>
      </c>
    </row>
    <row r="39" spans="2:22" x14ac:dyDescent="0.25">
      <c r="B39" s="34" t="s">
        <v>159</v>
      </c>
      <c r="C39" s="7" t="s">
        <v>156</v>
      </c>
      <c r="D39" s="269">
        <f t="shared" si="4"/>
        <v>9</v>
      </c>
      <c r="E39" s="269">
        <f t="shared" si="5"/>
        <v>4.5</v>
      </c>
      <c r="S39" s="132" t="s">
        <v>849</v>
      </c>
      <c r="T39" s="274" t="s">
        <v>849</v>
      </c>
      <c r="U39" s="132" t="s">
        <v>849</v>
      </c>
      <c r="V39" s="132" t="s">
        <v>849</v>
      </c>
    </row>
    <row r="40" spans="2:22" x14ac:dyDescent="0.25">
      <c r="B40" s="34" t="s">
        <v>160</v>
      </c>
      <c r="C40" s="7" t="s">
        <v>156</v>
      </c>
      <c r="D40" s="269">
        <f t="shared" si="4"/>
        <v>7</v>
      </c>
      <c r="E40" s="269">
        <f t="shared" si="5"/>
        <v>7</v>
      </c>
    </row>
    <row r="41" spans="2:22" x14ac:dyDescent="0.25">
      <c r="B41" s="34" t="s">
        <v>161</v>
      </c>
      <c r="C41" s="7" t="s">
        <v>156</v>
      </c>
      <c r="D41" s="269">
        <f t="shared" si="4"/>
        <v>7</v>
      </c>
      <c r="E41" s="269">
        <f t="shared" si="5"/>
        <v>3.5</v>
      </c>
    </row>
  </sheetData>
  <sheetProtection algorithmName="SHA-512" hashValue="mspRWDPJMFjSwgS7g/ORmk8vFh4ouoZh3jyTAugpHFrqBmcZHZUw9a3UxlIIswH+LSJgAm1B1QQKj9EFGbhmDQ==" saltValue="70Z5pwrdA4hwyEpmpxs0HA==" spinCount="100000" sheet="1" objects="1" scenarios="1"/>
  <protectedRanges>
    <protectedRange sqref="D34:E41" name="Range3" securityDescriptor="O:WDG:WDD:(A;;CC;;;S-1-5-114)"/>
    <protectedRange sqref="S23:V39" name="Range2" securityDescriptor="O:WDG:WDD:(A;;CC;;;S-1-5-114)"/>
    <protectedRange sqref="R7:V19" name="Range1" securityDescriptor="O:WDG:WDD:(A;;CC;;;S-1-5-114)"/>
  </protectedRanges>
  <mergeCells count="6">
    <mergeCell ref="AB2:AF2"/>
    <mergeCell ref="B6:E6"/>
    <mergeCell ref="B15:E15"/>
    <mergeCell ref="B20:E20"/>
    <mergeCell ref="K2:M3"/>
    <mergeCell ref="N2:N3"/>
  </mergeCells>
  <conditionalFormatting sqref="N2">
    <cfRule type="cellIs" dxfId="121" priority="35" operator="equal">
      <formula>"Complete"</formula>
    </cfRule>
    <cfRule type="cellIs" dxfId="120" priority="36" operator="equal">
      <formula>"Incomplete"</formula>
    </cfRule>
  </conditionalFormatting>
  <conditionalFormatting sqref="V7">
    <cfRule type="cellIs" dxfId="119" priority="33" operator="equal">
      <formula>"Complete"</formula>
    </cfRule>
    <cfRule type="cellIs" dxfId="118" priority="34" operator="equal">
      <formula>"Incomplete"</formula>
    </cfRule>
  </conditionalFormatting>
  <conditionalFormatting sqref="V8">
    <cfRule type="cellIs" dxfId="117" priority="31" operator="equal">
      <formula>"Complete"</formula>
    </cfRule>
    <cfRule type="cellIs" dxfId="116" priority="32" operator="equal">
      <formula>"Incomplete"</formula>
    </cfRule>
  </conditionalFormatting>
  <conditionalFormatting sqref="V9">
    <cfRule type="cellIs" dxfId="115" priority="29" operator="equal">
      <formula>"Complete"</formula>
    </cfRule>
    <cfRule type="cellIs" dxfId="114" priority="30" operator="equal">
      <formula>"Incomplete"</formula>
    </cfRule>
  </conditionalFormatting>
  <conditionalFormatting sqref="V10">
    <cfRule type="cellIs" dxfId="113" priority="27" operator="equal">
      <formula>"Complete"</formula>
    </cfRule>
    <cfRule type="cellIs" dxfId="112" priority="28" operator="equal">
      <formula>"Incomplete"</formula>
    </cfRule>
  </conditionalFormatting>
  <conditionalFormatting sqref="V11">
    <cfRule type="cellIs" dxfId="111" priority="25" operator="equal">
      <formula>"Complete"</formula>
    </cfRule>
    <cfRule type="cellIs" dxfId="110" priority="26" operator="equal">
      <formula>"Incomplete"</formula>
    </cfRule>
  </conditionalFormatting>
  <conditionalFormatting sqref="V12">
    <cfRule type="cellIs" dxfId="109" priority="23" operator="equal">
      <formula>"Complete"</formula>
    </cfRule>
    <cfRule type="cellIs" dxfId="108" priority="24" operator="equal">
      <formula>"Incomplete"</formula>
    </cfRule>
  </conditionalFormatting>
  <conditionalFormatting sqref="V13">
    <cfRule type="cellIs" dxfId="107" priority="21" operator="equal">
      <formula>"Complete"</formula>
    </cfRule>
    <cfRule type="cellIs" dxfId="106" priority="22" operator="equal">
      <formula>"Incomplete"</formula>
    </cfRule>
  </conditionalFormatting>
  <conditionalFormatting sqref="V14">
    <cfRule type="cellIs" dxfId="105" priority="19" operator="equal">
      <formula>"Complete"</formula>
    </cfRule>
    <cfRule type="cellIs" dxfId="104" priority="20" operator="equal">
      <formula>"Incomplete"</formula>
    </cfRule>
  </conditionalFormatting>
  <conditionalFormatting sqref="V16">
    <cfRule type="cellIs" dxfId="103" priority="17" operator="equal">
      <formula>"Complete"</formula>
    </cfRule>
    <cfRule type="cellIs" dxfId="102" priority="18" operator="equal">
      <formula>"Incomplete"</formula>
    </cfRule>
  </conditionalFormatting>
  <conditionalFormatting sqref="V17">
    <cfRule type="cellIs" dxfId="101" priority="15" operator="equal">
      <formula>"Complete"</formula>
    </cfRule>
    <cfRule type="cellIs" dxfId="100" priority="16" operator="equal">
      <formula>"Incomplete"</formula>
    </cfRule>
  </conditionalFormatting>
  <conditionalFormatting sqref="V18">
    <cfRule type="cellIs" dxfId="99" priority="13" operator="equal">
      <formula>"Complete"</formula>
    </cfRule>
    <cfRule type="cellIs" dxfId="98" priority="14" operator="equal">
      <formula>"Incomplete"</formula>
    </cfRule>
  </conditionalFormatting>
  <conditionalFormatting sqref="V19">
    <cfRule type="cellIs" dxfId="97" priority="11" operator="equal">
      <formula>"Complete"</formula>
    </cfRule>
    <cfRule type="cellIs" dxfId="96" priority="12" operator="equal">
      <formula>"Incomplete"</formula>
    </cfRule>
  </conditionalFormatting>
  <conditionalFormatting sqref="S39">
    <cfRule type="cellIs" dxfId="95" priority="9" operator="equal">
      <formula>"Complete"</formula>
    </cfRule>
    <cfRule type="cellIs" dxfId="94" priority="10" operator="equal">
      <formula>"Incomplete"</formula>
    </cfRule>
  </conditionalFormatting>
  <conditionalFormatting sqref="U39">
    <cfRule type="cellIs" dxfId="91" priority="5" operator="equal">
      <formula>"Complete"</formula>
    </cfRule>
    <cfRule type="cellIs" dxfId="90" priority="6" operator="equal">
      <formula>"Incomplete"</formula>
    </cfRule>
  </conditionalFormatting>
  <conditionalFormatting sqref="V39">
    <cfRule type="cellIs" dxfId="89" priority="3" operator="equal">
      <formula>"Complete"</formula>
    </cfRule>
    <cfRule type="cellIs" dxfId="88" priority="4" operator="equal">
      <formula>"Incomplete"</formula>
    </cfRule>
  </conditionalFormatting>
  <dataValidations count="1">
    <dataValidation type="list" allowBlank="1" showInputMessage="1" showErrorMessage="1" sqref="V7:V14 S39:V39 V16:V19">
      <formula1>"Complete, Incomplete"</formula1>
    </dataValidation>
  </dataValidations>
  <hyperlinks>
    <hyperlink ref="I4" location="'4.2 Maths &amp; Stats Functions'!A52" display=" (Give it a try!)"/>
    <hyperlink ref="D29" location="'4.2 Maths &amp; Stats Functions'!A1" display=" (Back to Description)"/>
  </hyperlinks>
  <pageMargins left="0.7" right="0.7" top="0.75" bottom="0.75" header="0.3" footer="0.3"/>
  <pageSetup paperSize="9" orientation="portrait" horizontalDpi="4294967294"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7" tint="0.39997558519241921"/>
  </sheetPr>
  <dimension ref="B1:U44"/>
  <sheetViews>
    <sheetView showGridLines="0" showRowColHeaders="0" topLeftCell="A17" zoomScale="80" zoomScaleNormal="80" workbookViewId="0">
      <pane xSplit="14" topLeftCell="P1" activePane="topRight" state="frozen"/>
      <selection pane="topRight" activeCell="X25" sqref="X25"/>
    </sheetView>
  </sheetViews>
  <sheetFormatPr defaultRowHeight="15" x14ac:dyDescent="0.25"/>
  <cols>
    <col min="2" max="2" width="16" customWidth="1"/>
    <col min="3" max="3" width="10.7109375" customWidth="1"/>
    <col min="5" max="9" width="8.85546875" customWidth="1"/>
    <col min="10" max="10" width="9.5703125" customWidth="1"/>
    <col min="11" max="12" width="8.85546875" customWidth="1"/>
    <col min="13" max="13" width="11.140625" bestFit="1" customWidth="1"/>
    <col min="14" max="14" width="13.42578125" customWidth="1"/>
    <col min="15" max="15" width="10.28515625" customWidth="1"/>
    <col min="16" max="16" width="14.85546875" customWidth="1"/>
    <col min="17" max="17" width="11.42578125" bestFit="1" customWidth="1"/>
    <col min="18" max="18" width="10.28515625" bestFit="1" customWidth="1"/>
    <col min="19" max="20" width="10.28515625" customWidth="1"/>
    <col min="21" max="21" width="11.140625" bestFit="1" customWidth="1"/>
    <col min="22" max="22" width="9.7109375" bestFit="1" customWidth="1"/>
    <col min="23" max="23" width="10.28515625" bestFit="1" customWidth="1"/>
    <col min="24" max="25" width="9.7109375" bestFit="1" customWidth="1"/>
    <col min="26" max="26" width="12.5703125" bestFit="1" customWidth="1"/>
    <col min="27" max="27" width="8.85546875" bestFit="1" customWidth="1"/>
    <col min="28" max="28" width="10.28515625" bestFit="1" customWidth="1"/>
    <col min="29" max="29" width="4.5703125" bestFit="1" customWidth="1"/>
    <col min="30" max="30" width="6.7109375" bestFit="1" customWidth="1"/>
  </cols>
  <sheetData>
    <row r="1" spans="2:21" x14ac:dyDescent="0.25">
      <c r="M1" s="130" t="s">
        <v>927</v>
      </c>
    </row>
    <row r="2" spans="2:21" x14ac:dyDescent="0.25">
      <c r="J2" s="246" t="s">
        <v>926</v>
      </c>
      <c r="K2" s="246"/>
      <c r="L2" s="246"/>
      <c r="M2" s="247" t="str">
        <f>IF(AND(U7=M1,U8=M1,U10=M1,U11=M1,U12=M1,U14=M1,U17=M1,U18=M1,U19=M1,U21=M1,U22=M1,U23=M1,U24=M1),"Complete","Incomplete")</f>
        <v>Incomplete</v>
      </c>
    </row>
    <row r="3" spans="2:21" x14ac:dyDescent="0.25">
      <c r="J3" s="246"/>
      <c r="K3" s="246"/>
      <c r="L3" s="246"/>
      <c r="M3" s="247"/>
    </row>
    <row r="4" spans="2:21" ht="22.5" x14ac:dyDescent="0.25">
      <c r="B4" s="15" t="s">
        <v>288</v>
      </c>
      <c r="C4" s="13"/>
      <c r="D4" s="13"/>
      <c r="E4" s="13"/>
      <c r="F4" s="13"/>
      <c r="H4" s="90" t="s">
        <v>631</v>
      </c>
      <c r="I4" s="13"/>
      <c r="J4" s="13"/>
      <c r="P4" s="251" t="s">
        <v>616</v>
      </c>
      <c r="Q4" s="251"/>
      <c r="R4" s="251"/>
      <c r="S4" s="251"/>
      <c r="T4" s="251"/>
      <c r="U4" s="251"/>
    </row>
    <row r="5" spans="2:21" x14ac:dyDescent="0.25">
      <c r="B5" s="14"/>
    </row>
    <row r="6" spans="2:21" ht="27.6" customHeight="1" x14ac:dyDescent="0.25">
      <c r="B6" s="244" t="s">
        <v>260</v>
      </c>
      <c r="C6" s="244"/>
      <c r="D6" s="244"/>
      <c r="E6" s="244"/>
      <c r="P6" s="122" t="s">
        <v>901</v>
      </c>
      <c r="Q6" s="123" t="s">
        <v>612</v>
      </c>
      <c r="R6" s="123" t="s">
        <v>613</v>
      </c>
      <c r="S6" s="123" t="s">
        <v>615</v>
      </c>
      <c r="T6" s="123" t="s">
        <v>614</v>
      </c>
      <c r="U6" s="124" t="s">
        <v>852</v>
      </c>
    </row>
    <row r="7" spans="2:21" x14ac:dyDescent="0.25">
      <c r="B7" s="19" t="s">
        <v>261</v>
      </c>
      <c r="C7" s="17" t="s">
        <v>948</v>
      </c>
      <c r="P7" s="128" t="s">
        <v>879</v>
      </c>
      <c r="Q7" s="129">
        <v>1</v>
      </c>
      <c r="R7" s="129">
        <v>5</v>
      </c>
      <c r="S7" s="129">
        <v>4</v>
      </c>
      <c r="T7" s="129" t="str">
        <f>IF(AND(S7&gt;R7,S7&gt;Q7),"y","n")</f>
        <v>n</v>
      </c>
      <c r="U7" s="140" t="s">
        <v>849</v>
      </c>
    </row>
    <row r="8" spans="2:21" x14ac:dyDescent="0.25">
      <c r="B8" s="19" t="s">
        <v>262</v>
      </c>
      <c r="C8" s="17" t="s">
        <v>949</v>
      </c>
      <c r="P8" s="128" t="s">
        <v>863</v>
      </c>
      <c r="Q8" s="129">
        <v>1</v>
      </c>
      <c r="R8" s="129">
        <v>5</v>
      </c>
      <c r="S8" s="129">
        <v>4</v>
      </c>
      <c r="T8" s="267" t="str">
        <f>IF(OR(S8&gt;R8,S8&gt;Q8),"y","n")</f>
        <v>y</v>
      </c>
      <c r="U8" s="140" t="s">
        <v>849</v>
      </c>
    </row>
    <row r="9" spans="2:21" ht="27.6" customHeight="1" x14ac:dyDescent="0.25">
      <c r="B9" s="244" t="s">
        <v>263</v>
      </c>
      <c r="C9" s="244"/>
      <c r="D9" s="244"/>
      <c r="E9" s="244"/>
      <c r="P9" s="121"/>
      <c r="Q9" s="111"/>
      <c r="R9" s="111"/>
      <c r="S9" s="111"/>
      <c r="T9" s="111"/>
      <c r="U9" s="112"/>
    </row>
    <row r="10" spans="2:21" x14ac:dyDescent="0.25">
      <c r="B10" s="19" t="s">
        <v>264</v>
      </c>
      <c r="C10" s="17" t="s">
        <v>265</v>
      </c>
      <c r="P10" s="128" t="s">
        <v>864</v>
      </c>
      <c r="Q10" s="129">
        <v>3</v>
      </c>
      <c r="R10" s="129">
        <v>6</v>
      </c>
      <c r="S10" s="129">
        <v>8</v>
      </c>
      <c r="T10" s="129" t="str">
        <f>IF(S10&gt;R10,"Y","N")</f>
        <v>Y</v>
      </c>
      <c r="U10" s="140" t="s">
        <v>849</v>
      </c>
    </row>
    <row r="11" spans="2:21" x14ac:dyDescent="0.25">
      <c r="B11" s="19" t="s">
        <v>266</v>
      </c>
      <c r="C11" s="17" t="s">
        <v>268</v>
      </c>
      <c r="P11" s="128" t="s">
        <v>865</v>
      </c>
      <c r="Q11" s="129">
        <v>3</v>
      </c>
      <c r="R11" s="129">
        <v>6</v>
      </c>
      <c r="S11" s="129">
        <v>0</v>
      </c>
      <c r="T11" s="129" t="str">
        <f>IFERROR(R11/S11,"-")</f>
        <v>-</v>
      </c>
      <c r="U11" s="140" t="s">
        <v>849</v>
      </c>
    </row>
    <row r="12" spans="2:21" x14ac:dyDescent="0.25">
      <c r="B12" s="19" t="s">
        <v>267</v>
      </c>
      <c r="C12" s="17" t="s">
        <v>269</v>
      </c>
      <c r="P12" s="128" t="s">
        <v>866</v>
      </c>
      <c r="Q12" s="129"/>
      <c r="R12" s="129"/>
      <c r="S12" s="129" t="e">
        <v>#N/A</v>
      </c>
      <c r="T12" s="129" t="str">
        <f>_xlfn.IFNA(S12,"y")</f>
        <v>y</v>
      </c>
      <c r="U12" s="140" t="s">
        <v>849</v>
      </c>
    </row>
    <row r="13" spans="2:21" ht="27.6" customHeight="1" x14ac:dyDescent="0.25">
      <c r="B13" s="244" t="s">
        <v>270</v>
      </c>
      <c r="C13" s="244"/>
      <c r="D13" s="244"/>
      <c r="E13" s="244"/>
      <c r="P13" s="121"/>
      <c r="Q13" s="111"/>
      <c r="R13" s="111"/>
      <c r="S13" s="111"/>
      <c r="T13" s="111"/>
      <c r="U13" s="112"/>
    </row>
    <row r="14" spans="2:21" x14ac:dyDescent="0.25">
      <c r="B14" s="250" t="s">
        <v>271</v>
      </c>
      <c r="C14" s="255" t="s">
        <v>272</v>
      </c>
      <c r="D14" s="255"/>
      <c r="E14" s="255"/>
      <c r="F14" s="255"/>
      <c r="G14" s="255"/>
      <c r="H14" s="255"/>
      <c r="I14" s="255"/>
      <c r="J14" s="255"/>
      <c r="K14" s="255"/>
      <c r="P14" s="254" t="s">
        <v>867</v>
      </c>
      <c r="Q14" s="256"/>
      <c r="R14" s="256"/>
      <c r="S14" s="256" t="e">
        <v>#N/A</v>
      </c>
      <c r="T14" s="257">
        <f>_xlfn.IFNA(S14,)</f>
        <v>0</v>
      </c>
      <c r="U14" s="252" t="s">
        <v>849</v>
      </c>
    </row>
    <row r="15" spans="2:21" ht="14.45" customHeight="1" x14ac:dyDescent="0.25">
      <c r="B15" s="250"/>
      <c r="C15" s="255"/>
      <c r="D15" s="255"/>
      <c r="E15" s="255"/>
      <c r="F15" s="255"/>
      <c r="G15" s="255"/>
      <c r="H15" s="255"/>
      <c r="I15" s="255"/>
      <c r="J15" s="255"/>
      <c r="K15" s="255"/>
      <c r="P15" s="254" t="s">
        <v>869</v>
      </c>
      <c r="Q15" s="256"/>
      <c r="R15" s="256"/>
      <c r="S15" s="256"/>
      <c r="T15" s="257"/>
      <c r="U15" s="253"/>
    </row>
    <row r="16" spans="2:21" ht="27.6" customHeight="1" x14ac:dyDescent="0.25">
      <c r="B16" s="244" t="s">
        <v>273</v>
      </c>
      <c r="C16" s="244"/>
      <c r="D16" s="244"/>
      <c r="E16" s="244"/>
      <c r="P16" s="121"/>
      <c r="Q16" s="111"/>
      <c r="R16" s="111"/>
      <c r="S16" s="111"/>
      <c r="T16" s="111"/>
      <c r="U16" s="112"/>
    </row>
    <row r="17" spans="2:21" x14ac:dyDescent="0.25">
      <c r="B17" s="19" t="s">
        <v>274</v>
      </c>
      <c r="C17" s="17" t="s">
        <v>275</v>
      </c>
      <c r="P17" s="128" t="s">
        <v>868</v>
      </c>
      <c r="Q17" s="129"/>
      <c r="R17" s="129"/>
      <c r="S17" s="129">
        <v>8</v>
      </c>
      <c r="T17" s="129" t="b">
        <f>ISNUMBER(S17)</f>
        <v>1</v>
      </c>
      <c r="U17" s="140" t="s">
        <v>849</v>
      </c>
    </row>
    <row r="18" spans="2:21" x14ac:dyDescent="0.25">
      <c r="B18" s="19" t="s">
        <v>276</v>
      </c>
      <c r="C18" s="17" t="s">
        <v>277</v>
      </c>
      <c r="P18" s="128" t="s">
        <v>869</v>
      </c>
      <c r="Q18" s="129"/>
      <c r="R18" s="129"/>
      <c r="S18" s="129">
        <v>8</v>
      </c>
      <c r="T18" s="129" t="b">
        <f>ISEVEN(S18)</f>
        <v>1</v>
      </c>
      <c r="U18" s="140" t="s">
        <v>849</v>
      </c>
    </row>
    <row r="19" spans="2:21" x14ac:dyDescent="0.25">
      <c r="B19" s="19" t="s">
        <v>278</v>
      </c>
      <c r="C19" s="17" t="s">
        <v>279</v>
      </c>
      <c r="P19" s="128" t="s">
        <v>870</v>
      </c>
      <c r="Q19" s="129"/>
      <c r="R19" s="129"/>
      <c r="S19" s="129">
        <v>8</v>
      </c>
      <c r="T19" s="129" t="b">
        <f>ISODD(S19)</f>
        <v>0</v>
      </c>
      <c r="U19" s="140" t="s">
        <v>849</v>
      </c>
    </row>
    <row r="20" spans="2:21" ht="27.6" customHeight="1" x14ac:dyDescent="0.25">
      <c r="B20" s="249" t="s">
        <v>280</v>
      </c>
      <c r="C20" s="249"/>
      <c r="D20" s="249"/>
      <c r="E20" s="249"/>
      <c r="P20" s="121"/>
      <c r="Q20" s="111"/>
      <c r="R20" s="111"/>
      <c r="S20" s="111"/>
      <c r="T20" s="111"/>
      <c r="U20" s="112"/>
    </row>
    <row r="21" spans="2:21" x14ac:dyDescent="0.25">
      <c r="B21" s="19" t="s">
        <v>281</v>
      </c>
      <c r="C21" s="17" t="s">
        <v>282</v>
      </c>
      <c r="D21" s="20"/>
      <c r="E21" s="20"/>
      <c r="P21" s="128" t="s">
        <v>871</v>
      </c>
      <c r="Q21" s="129"/>
      <c r="R21" s="129"/>
      <c r="S21" s="129"/>
      <c r="T21" s="129" t="b">
        <f>ISBLANK(S21)</f>
        <v>1</v>
      </c>
      <c r="U21" s="140" t="s">
        <v>849</v>
      </c>
    </row>
    <row r="22" spans="2:21" x14ac:dyDescent="0.25">
      <c r="B22" s="19" t="s">
        <v>283</v>
      </c>
      <c r="C22" s="17" t="s">
        <v>284</v>
      </c>
      <c r="D22" s="20"/>
      <c r="E22" s="20"/>
      <c r="P22" s="128" t="s">
        <v>872</v>
      </c>
      <c r="Q22" s="129"/>
      <c r="R22" s="129"/>
      <c r="S22" s="129" t="b">
        <v>0</v>
      </c>
      <c r="T22" s="129" t="b">
        <f>ISLOGICAL(S22)</f>
        <v>1</v>
      </c>
      <c r="U22" s="140" t="s">
        <v>849</v>
      </c>
    </row>
    <row r="23" spans="2:21" x14ac:dyDescent="0.25">
      <c r="B23" s="19" t="s">
        <v>285</v>
      </c>
      <c r="C23" s="17" t="s">
        <v>286</v>
      </c>
      <c r="D23" s="20"/>
      <c r="E23" s="20"/>
      <c r="P23" s="128" t="s">
        <v>873</v>
      </c>
      <c r="Q23" s="129"/>
      <c r="R23" s="129"/>
      <c r="S23" s="129">
        <v>8</v>
      </c>
      <c r="T23" s="129" t="b">
        <f>ISTEXT(S23)</f>
        <v>0</v>
      </c>
      <c r="U23" s="140" t="s">
        <v>849</v>
      </c>
    </row>
    <row r="24" spans="2:21" ht="14.45" customHeight="1" x14ac:dyDescent="0.25">
      <c r="B24" s="19" t="s">
        <v>287</v>
      </c>
      <c r="C24" s="17" t="s">
        <v>617</v>
      </c>
      <c r="D24" s="18"/>
      <c r="E24" s="18"/>
      <c r="P24" s="114" t="s">
        <v>874</v>
      </c>
      <c r="Q24" s="43"/>
      <c r="R24" s="43"/>
      <c r="S24" s="43">
        <v>8</v>
      </c>
      <c r="T24" s="141" t="b">
        <f>_xlfn.ISFORMULA(S24)</f>
        <v>0</v>
      </c>
      <c r="U24" s="142" t="s">
        <v>849</v>
      </c>
    </row>
    <row r="25" spans="2:21" x14ac:dyDescent="0.25">
      <c r="B25" s="19"/>
      <c r="C25" s="17"/>
      <c r="D25" s="18"/>
      <c r="E25" s="18"/>
    </row>
    <row r="26" spans="2:21" x14ac:dyDescent="0.25">
      <c r="B26" s="19"/>
      <c r="C26" s="17"/>
      <c r="D26" s="18"/>
      <c r="E26" s="18"/>
    </row>
    <row r="27" spans="2:21" ht="22.5" x14ac:dyDescent="0.25">
      <c r="B27" s="15" t="s">
        <v>618</v>
      </c>
      <c r="D27" s="90" t="s">
        <v>632</v>
      </c>
    </row>
    <row r="28" spans="2:21" ht="12" customHeight="1" x14ac:dyDescent="0.25">
      <c r="B28" s="15"/>
    </row>
    <row r="29" spans="2:21" x14ac:dyDescent="0.25">
      <c r="B29" s="99" t="s">
        <v>830</v>
      </c>
    </row>
    <row r="30" spans="2:21" x14ac:dyDescent="0.25">
      <c r="B30" t="s">
        <v>831</v>
      </c>
    </row>
    <row r="31" spans="2:21" x14ac:dyDescent="0.25">
      <c r="B31" t="s">
        <v>832</v>
      </c>
    </row>
    <row r="33" spans="2:10" x14ac:dyDescent="0.25">
      <c r="B33" s="2"/>
      <c r="C33" s="248" t="s">
        <v>629</v>
      </c>
      <c r="D33" s="248"/>
      <c r="E33" s="248"/>
      <c r="F33" s="248"/>
      <c r="G33" s="248"/>
      <c r="H33" s="248"/>
    </row>
    <row r="34" spans="2:10" x14ac:dyDescent="0.25">
      <c r="B34" s="25" t="s">
        <v>630</v>
      </c>
      <c r="C34" s="27">
        <v>42370</v>
      </c>
      <c r="D34" s="27">
        <f>EDATE(C34,1)</f>
        <v>42401</v>
      </c>
      <c r="E34" s="27">
        <f t="shared" ref="E34:H34" si="0">EDATE(D34,1)</f>
        <v>42430</v>
      </c>
      <c r="F34" s="27">
        <f t="shared" si="0"/>
        <v>42461</v>
      </c>
      <c r="G34" s="27">
        <f t="shared" si="0"/>
        <v>42491</v>
      </c>
      <c r="H34" s="27">
        <f t="shared" si="0"/>
        <v>42522</v>
      </c>
      <c r="I34" s="27" t="s">
        <v>833</v>
      </c>
      <c r="J34" s="27" t="s">
        <v>834</v>
      </c>
    </row>
    <row r="35" spans="2:10" x14ac:dyDescent="0.25">
      <c r="B35" s="24" t="s">
        <v>619</v>
      </c>
      <c r="C35" s="24">
        <v>27</v>
      </c>
      <c r="D35" s="24">
        <v>29</v>
      </c>
      <c r="E35" s="24">
        <v>22</v>
      </c>
      <c r="F35" s="24">
        <v>43</v>
      </c>
      <c r="G35" s="24">
        <v>44</v>
      </c>
      <c r="H35" s="24">
        <v>17</v>
      </c>
      <c r="I35" s="275" t="str">
        <f>IF(AND(C35&lt;D35,D35&lt;E35,E35&lt;F35,F35&lt;G35,G35&lt;H35),"Y","N")</f>
        <v>N</v>
      </c>
      <c r="J35" s="24">
        <f>SUM(C35:E35)</f>
        <v>78</v>
      </c>
    </row>
    <row r="36" spans="2:10" x14ac:dyDescent="0.25">
      <c r="B36" s="24" t="s">
        <v>620</v>
      </c>
      <c r="C36" s="24">
        <v>11</v>
      </c>
      <c r="D36" s="24">
        <v>14</v>
      </c>
      <c r="E36" s="24">
        <v>24</v>
      </c>
      <c r="F36" s="24">
        <v>44</v>
      </c>
      <c r="G36" s="24">
        <v>14</v>
      </c>
      <c r="H36" s="24">
        <v>27</v>
      </c>
      <c r="I36" s="277" t="str">
        <f t="shared" ref="I36:I44" si="1">IF(AND(C36&lt;D36,D36&lt;E36,E36&lt;F36,F36&lt;G36,G36&lt;H36),"Y","N")</f>
        <v>N</v>
      </c>
      <c r="J36" s="266">
        <f t="shared" ref="J36:J44" si="2">SUM(C36:E36)</f>
        <v>49</v>
      </c>
    </row>
    <row r="37" spans="2:10" x14ac:dyDescent="0.25">
      <c r="B37" s="24" t="s">
        <v>621</v>
      </c>
      <c r="C37" s="24">
        <v>11</v>
      </c>
      <c r="D37" s="24">
        <v>24</v>
      </c>
      <c r="E37" s="24">
        <v>45</v>
      </c>
      <c r="F37" s="24">
        <v>26</v>
      </c>
      <c r="G37" s="24">
        <v>18</v>
      </c>
      <c r="H37" s="24">
        <v>45</v>
      </c>
      <c r="I37" s="277" t="str">
        <f t="shared" si="1"/>
        <v>N</v>
      </c>
      <c r="J37" s="266">
        <f t="shared" si="2"/>
        <v>80</v>
      </c>
    </row>
    <row r="38" spans="2:10" x14ac:dyDescent="0.25">
      <c r="B38" s="24" t="s">
        <v>622</v>
      </c>
      <c r="C38" s="24">
        <v>38</v>
      </c>
      <c r="D38" s="24">
        <v>29</v>
      </c>
      <c r="E38" s="24">
        <v>44</v>
      </c>
      <c r="F38" s="24">
        <v>27</v>
      </c>
      <c r="G38" s="24">
        <v>18</v>
      </c>
      <c r="H38" s="24">
        <v>21</v>
      </c>
      <c r="I38" s="277" t="str">
        <f t="shared" si="1"/>
        <v>N</v>
      </c>
      <c r="J38" s="266">
        <f t="shared" si="2"/>
        <v>111</v>
      </c>
    </row>
    <row r="39" spans="2:10" x14ac:dyDescent="0.25">
      <c r="B39" s="24" t="s">
        <v>623</v>
      </c>
      <c r="C39" s="24">
        <v>42</v>
      </c>
      <c r="D39" s="24">
        <v>34</v>
      </c>
      <c r="E39" s="24">
        <v>45</v>
      </c>
      <c r="F39" s="24">
        <v>25</v>
      </c>
      <c r="G39" s="24">
        <v>12</v>
      </c>
      <c r="H39" s="24">
        <v>18</v>
      </c>
      <c r="I39" s="277" t="str">
        <f t="shared" si="1"/>
        <v>N</v>
      </c>
      <c r="J39" s="266">
        <f t="shared" si="2"/>
        <v>121</v>
      </c>
    </row>
    <row r="40" spans="2:10" x14ac:dyDescent="0.25">
      <c r="B40" s="24" t="s">
        <v>624</v>
      </c>
      <c r="C40" s="24">
        <v>40</v>
      </c>
      <c r="D40" s="24">
        <v>37</v>
      </c>
      <c r="E40" s="24">
        <v>15</v>
      </c>
      <c r="F40" s="24">
        <v>35</v>
      </c>
      <c r="G40" s="24">
        <v>26</v>
      </c>
      <c r="H40" s="24">
        <v>26</v>
      </c>
      <c r="I40" s="277" t="str">
        <f t="shared" si="1"/>
        <v>N</v>
      </c>
      <c r="J40" s="266">
        <f t="shared" si="2"/>
        <v>92</v>
      </c>
    </row>
    <row r="41" spans="2:10" x14ac:dyDescent="0.25">
      <c r="B41" s="24" t="s">
        <v>625</v>
      </c>
      <c r="C41" s="24">
        <v>16</v>
      </c>
      <c r="D41" s="24">
        <v>23</v>
      </c>
      <c r="E41" s="24">
        <v>43</v>
      </c>
      <c r="F41" s="24">
        <v>33</v>
      </c>
      <c r="G41" s="24">
        <v>15</v>
      </c>
      <c r="H41" s="24">
        <v>10</v>
      </c>
      <c r="I41" s="277" t="str">
        <f t="shared" si="1"/>
        <v>N</v>
      </c>
      <c r="J41" s="266">
        <f t="shared" si="2"/>
        <v>82</v>
      </c>
    </row>
    <row r="42" spans="2:10" x14ac:dyDescent="0.25">
      <c r="B42" s="24" t="s">
        <v>626</v>
      </c>
      <c r="C42" s="24">
        <v>15</v>
      </c>
      <c r="D42" s="24">
        <v>19</v>
      </c>
      <c r="E42" s="24">
        <v>25</v>
      </c>
      <c r="F42" s="24">
        <v>44</v>
      </c>
      <c r="G42" s="24">
        <v>11</v>
      </c>
      <c r="H42" s="24">
        <v>31</v>
      </c>
      <c r="I42" s="277" t="str">
        <f t="shared" si="1"/>
        <v>N</v>
      </c>
      <c r="J42" s="266">
        <f t="shared" si="2"/>
        <v>59</v>
      </c>
    </row>
    <row r="43" spans="2:10" x14ac:dyDescent="0.25">
      <c r="B43" s="24" t="s">
        <v>627</v>
      </c>
      <c r="C43" s="24">
        <v>10</v>
      </c>
      <c r="D43" s="24">
        <v>28</v>
      </c>
      <c r="E43" s="24">
        <v>25</v>
      </c>
      <c r="F43" s="24">
        <v>21</v>
      </c>
      <c r="G43" s="24">
        <v>24</v>
      </c>
      <c r="H43" s="24">
        <v>29</v>
      </c>
      <c r="I43" s="277" t="str">
        <f t="shared" si="1"/>
        <v>N</v>
      </c>
      <c r="J43" s="266">
        <f t="shared" si="2"/>
        <v>63</v>
      </c>
    </row>
    <row r="44" spans="2:10" x14ac:dyDescent="0.25">
      <c r="B44" s="24" t="s">
        <v>628</v>
      </c>
      <c r="C44" s="24">
        <v>25</v>
      </c>
      <c r="D44" s="24">
        <v>25</v>
      </c>
      <c r="E44" s="24">
        <v>32</v>
      </c>
      <c r="F44" s="24">
        <v>12</v>
      </c>
      <c r="G44" s="24">
        <v>12</v>
      </c>
      <c r="H44" s="24">
        <v>11</v>
      </c>
      <c r="I44" s="277" t="str">
        <f t="shared" si="1"/>
        <v>N</v>
      </c>
      <c r="J44" s="266">
        <f t="shared" si="2"/>
        <v>82</v>
      </c>
    </row>
  </sheetData>
  <sheetProtection algorithmName="SHA-512" hashValue="edY3mlCWqWyY/3Tk45NqYvJ9HdFtCAb53a291EAF7JY21Yp/DN4sP6ZG0s6iK8DyoVFzctbC3Rd4zFBkgoSQHw==" saltValue="tN5+sP7nH7qIC1fYFhkQnQ==" spinCount="100000" sheet="1" objects="1" scenarios="1"/>
  <protectedRanges>
    <protectedRange sqref="Q7:U24" name="Range2" securityDescriptor="O:WDG:WDD:(A;;CC;;;S-1-5-114)"/>
    <protectedRange sqref="I35:J44" name="Range1" securityDescriptor="O:WDG:WDD:(A;;CC;;;S-1-5-114)"/>
  </protectedRanges>
  <mergeCells count="17">
    <mergeCell ref="P4:U4"/>
    <mergeCell ref="J2:L3"/>
    <mergeCell ref="M2:M3"/>
    <mergeCell ref="U14:U15"/>
    <mergeCell ref="P14:P15"/>
    <mergeCell ref="C14:K15"/>
    <mergeCell ref="Q14:Q15"/>
    <mergeCell ref="R14:R15"/>
    <mergeCell ref="S14:S15"/>
    <mergeCell ref="T14:T15"/>
    <mergeCell ref="C33:H33"/>
    <mergeCell ref="B20:E20"/>
    <mergeCell ref="B6:E6"/>
    <mergeCell ref="B9:E9"/>
    <mergeCell ref="B13:E13"/>
    <mergeCell ref="B16:E16"/>
    <mergeCell ref="B14:B15"/>
  </mergeCells>
  <conditionalFormatting sqref="U7">
    <cfRule type="cellIs" dxfId="87" priority="29" operator="equal">
      <formula>"Complete"</formula>
    </cfRule>
    <cfRule type="cellIs" dxfId="86" priority="30" operator="equal">
      <formula>"Incomplete"</formula>
    </cfRule>
  </conditionalFormatting>
  <conditionalFormatting sqref="U8">
    <cfRule type="cellIs" dxfId="85" priority="27" operator="equal">
      <formula>"Complete"</formula>
    </cfRule>
    <cfRule type="cellIs" dxfId="84" priority="28" operator="equal">
      <formula>"Incomplete"</formula>
    </cfRule>
  </conditionalFormatting>
  <conditionalFormatting sqref="U10">
    <cfRule type="cellIs" dxfId="83" priority="25" operator="equal">
      <formula>"Complete"</formula>
    </cfRule>
    <cfRule type="cellIs" dxfId="82" priority="26" operator="equal">
      <formula>"Incomplete"</formula>
    </cfRule>
  </conditionalFormatting>
  <conditionalFormatting sqref="U11">
    <cfRule type="cellIs" dxfId="81" priority="23" operator="equal">
      <formula>"Complete"</formula>
    </cfRule>
    <cfRule type="cellIs" dxfId="80" priority="24" operator="equal">
      <formula>"Incomplete"</formula>
    </cfRule>
  </conditionalFormatting>
  <conditionalFormatting sqref="U12">
    <cfRule type="cellIs" dxfId="79" priority="21" operator="equal">
      <formula>"Complete"</formula>
    </cfRule>
    <cfRule type="cellIs" dxfId="78" priority="22" operator="equal">
      <formula>"Incomplete"</formula>
    </cfRule>
  </conditionalFormatting>
  <conditionalFormatting sqref="U14">
    <cfRule type="cellIs" dxfId="77" priority="19" operator="equal">
      <formula>"Complete"</formula>
    </cfRule>
    <cfRule type="cellIs" dxfId="76" priority="20" operator="equal">
      <formula>"Incomplete"</formula>
    </cfRule>
  </conditionalFormatting>
  <conditionalFormatting sqref="U17">
    <cfRule type="cellIs" dxfId="75" priority="17" operator="equal">
      <formula>"Complete"</formula>
    </cfRule>
    <cfRule type="cellIs" dxfId="74" priority="18" operator="equal">
      <formula>"Incomplete"</formula>
    </cfRule>
  </conditionalFormatting>
  <conditionalFormatting sqref="U18">
    <cfRule type="cellIs" dxfId="73" priority="15" operator="equal">
      <formula>"Complete"</formula>
    </cfRule>
    <cfRule type="cellIs" dxfId="72" priority="16" operator="equal">
      <formula>"Incomplete"</formula>
    </cfRule>
  </conditionalFormatting>
  <conditionalFormatting sqref="U19">
    <cfRule type="cellIs" dxfId="71" priority="13" operator="equal">
      <formula>"Complete"</formula>
    </cfRule>
    <cfRule type="cellIs" dxfId="70" priority="14" operator="equal">
      <formula>"Incomplete"</formula>
    </cfRule>
  </conditionalFormatting>
  <conditionalFormatting sqref="U21">
    <cfRule type="cellIs" dxfId="69" priority="11" operator="equal">
      <formula>"Complete"</formula>
    </cfRule>
    <cfRule type="cellIs" dxfId="68" priority="12" operator="equal">
      <formula>"Incomplete"</formula>
    </cfRule>
  </conditionalFormatting>
  <conditionalFormatting sqref="U22">
    <cfRule type="cellIs" dxfId="67" priority="9" operator="equal">
      <formula>"Complete"</formula>
    </cfRule>
    <cfRule type="cellIs" dxfId="66" priority="10" operator="equal">
      <formula>"Incomplete"</formula>
    </cfRule>
  </conditionalFormatting>
  <conditionalFormatting sqref="U23">
    <cfRule type="cellIs" dxfId="65" priority="7" operator="equal">
      <formula>"Complete"</formula>
    </cfRule>
    <cfRule type="cellIs" dxfId="64" priority="8" operator="equal">
      <formula>"Incomplete"</formula>
    </cfRule>
  </conditionalFormatting>
  <conditionalFormatting sqref="U24">
    <cfRule type="cellIs" dxfId="63" priority="5" operator="equal">
      <formula>"Complete"</formula>
    </cfRule>
    <cfRule type="cellIs" dxfId="62" priority="6" operator="equal">
      <formula>"Incomplete"</formula>
    </cfRule>
  </conditionalFormatting>
  <conditionalFormatting sqref="M2">
    <cfRule type="cellIs" dxfId="61" priority="3" operator="equal">
      <formula>"Complete"</formula>
    </cfRule>
    <cfRule type="cellIs" dxfId="60" priority="4" operator="equal">
      <formula>"Incomplete"</formula>
    </cfRule>
  </conditionalFormatting>
  <dataValidations count="1">
    <dataValidation type="list" allowBlank="1" showInputMessage="1" showErrorMessage="1" sqref="U7:U8 U10:U12 U14 U17:U19 U21:U24">
      <formula1>"Complete, Incomplete"</formula1>
    </dataValidation>
  </dataValidations>
  <hyperlinks>
    <hyperlink ref="H4" location="'4.3 Logical &amp; Info Functions'!A52" display=" (Give it a try!)"/>
    <hyperlink ref="D27" location="'4.3 Logical &amp; Info Functions'!A1" display=" (Back to Description)"/>
  </hyperlinks>
  <pageMargins left="0.7" right="0.7" top="0.75" bottom="0.75" header="0.3" footer="0.3"/>
  <pageSetup paperSize="9" orientation="portrait" horizontalDpi="4294967294"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7" tint="0.39997558519241921"/>
  </sheetPr>
  <dimension ref="B1:S58"/>
  <sheetViews>
    <sheetView showGridLines="0" showRowColHeaders="0" topLeftCell="A24" zoomScale="80" zoomScaleNormal="80" workbookViewId="0">
      <pane xSplit="11" topLeftCell="P1" activePane="topRight" state="frozen"/>
      <selection activeCell="J2" sqref="J2:L3"/>
      <selection pane="topRight" activeCell="N27" sqref="N27"/>
    </sheetView>
  </sheetViews>
  <sheetFormatPr defaultRowHeight="15" x14ac:dyDescent="0.25"/>
  <cols>
    <col min="2" max="2" width="21" bestFit="1" customWidth="1"/>
    <col min="3" max="3" width="11.7109375" customWidth="1"/>
    <col min="4" max="4" width="22.140625" bestFit="1" customWidth="1"/>
    <col min="5" max="5" width="14.5703125" bestFit="1" customWidth="1"/>
    <col min="8" max="8" width="13.7109375" bestFit="1" customWidth="1"/>
    <col min="9" max="9" width="15.28515625" bestFit="1" customWidth="1"/>
    <col min="10" max="10" width="15.28515625" customWidth="1"/>
    <col min="11" max="11" width="11.28515625" customWidth="1"/>
    <col min="12" max="13" width="8.85546875" customWidth="1"/>
    <col min="14" max="14" width="14.5703125" customWidth="1"/>
    <col min="15" max="15" width="12.42578125" bestFit="1" customWidth="1"/>
    <col min="16" max="16" width="11.42578125" bestFit="1" customWidth="1"/>
    <col min="17" max="17" width="19.7109375" customWidth="1"/>
    <col min="18" max="18" width="17.5703125" customWidth="1"/>
    <col min="19" max="19" width="15.28515625" customWidth="1"/>
    <col min="20" max="20" width="9.7109375" bestFit="1" customWidth="1"/>
    <col min="21" max="21" width="10.28515625" bestFit="1" customWidth="1"/>
    <col min="22" max="23" width="9.7109375" bestFit="1" customWidth="1"/>
    <col min="24" max="24" width="12.5703125" bestFit="1" customWidth="1"/>
    <col min="25" max="25" width="8.85546875" bestFit="1" customWidth="1"/>
    <col min="26" max="26" width="4" bestFit="1" customWidth="1"/>
    <col min="27" max="27" width="4.5703125" bestFit="1" customWidth="1"/>
    <col min="28" max="28" width="6.7109375" bestFit="1" customWidth="1"/>
  </cols>
  <sheetData>
    <row r="1" spans="2:19" x14ac:dyDescent="0.25">
      <c r="K1" s="130" t="s">
        <v>927</v>
      </c>
    </row>
    <row r="2" spans="2:19" x14ac:dyDescent="0.25">
      <c r="H2" s="246" t="s">
        <v>926</v>
      </c>
      <c r="I2" s="246"/>
      <c r="J2" s="246"/>
      <c r="K2" s="247" t="str">
        <f>IF(AND(S7=K1,S8=K1,S10=K1,S11=K1,S13=K1,S14=K1,S15=K1,S17=K1,S18=K1,S19=K1,S20=K1,S21=K1,S22=K1,S24=K1,S25=K1,S26=K1,S27=K1,S28=K1,S29=K1,S30=K1,S31=K1,C60=K1),"Complete","Incomplete")</f>
        <v>Incomplete</v>
      </c>
    </row>
    <row r="3" spans="2:19" x14ac:dyDescent="0.25">
      <c r="H3" s="246"/>
      <c r="I3" s="246"/>
      <c r="J3" s="246"/>
      <c r="K3" s="247"/>
    </row>
    <row r="4" spans="2:19" ht="22.5" x14ac:dyDescent="0.25">
      <c r="B4" s="15" t="s">
        <v>213</v>
      </c>
      <c r="C4" s="13"/>
      <c r="D4" s="13"/>
      <c r="E4" s="13"/>
      <c r="F4" s="13"/>
      <c r="G4" s="90" t="s">
        <v>631</v>
      </c>
      <c r="H4" s="13"/>
      <c r="I4" s="13"/>
      <c r="J4" s="13"/>
      <c r="O4" s="258" t="s">
        <v>616</v>
      </c>
      <c r="P4" s="258"/>
      <c r="Q4" s="258"/>
      <c r="R4" s="258"/>
      <c r="S4" s="109"/>
    </row>
    <row r="5" spans="2:19" x14ac:dyDescent="0.25">
      <c r="B5" s="14"/>
    </row>
    <row r="6" spans="2:19" ht="27.6" customHeight="1" x14ac:dyDescent="0.25">
      <c r="B6" s="244" t="s">
        <v>214</v>
      </c>
      <c r="C6" s="244"/>
      <c r="D6" s="244"/>
      <c r="E6" s="244"/>
      <c r="N6" s="122" t="s">
        <v>900</v>
      </c>
      <c r="O6" s="123" t="s">
        <v>612</v>
      </c>
      <c r="P6" s="123" t="s">
        <v>613</v>
      </c>
      <c r="Q6" s="123" t="s">
        <v>615</v>
      </c>
      <c r="R6" s="123" t="s">
        <v>614</v>
      </c>
      <c r="S6" s="124" t="s">
        <v>852</v>
      </c>
    </row>
    <row r="7" spans="2:19" x14ac:dyDescent="0.25">
      <c r="B7" s="19" t="s">
        <v>216</v>
      </c>
      <c r="C7" s="17" t="s">
        <v>215</v>
      </c>
      <c r="N7" s="113" t="s">
        <v>928</v>
      </c>
      <c r="O7" s="42">
        <v>5</v>
      </c>
      <c r="P7" s="42">
        <v>4</v>
      </c>
      <c r="Q7" s="42">
        <v>2012</v>
      </c>
      <c r="R7" s="56">
        <f>DATE(Q7,O7,P7)</f>
        <v>41033</v>
      </c>
      <c r="S7" s="140" t="s">
        <v>849</v>
      </c>
    </row>
    <row r="8" spans="2:19" x14ac:dyDescent="0.25">
      <c r="B8" s="19" t="s">
        <v>217</v>
      </c>
      <c r="C8" s="17" t="s">
        <v>218</v>
      </c>
      <c r="N8" s="113" t="s">
        <v>880</v>
      </c>
      <c r="O8" s="42">
        <v>1</v>
      </c>
      <c r="P8" s="42">
        <v>3</v>
      </c>
      <c r="Q8" s="42">
        <v>4</v>
      </c>
      <c r="R8" s="119">
        <f>TIME(Q8,P8,O8)</f>
        <v>0.16876157407407408</v>
      </c>
      <c r="S8" s="140" t="s">
        <v>849</v>
      </c>
    </row>
    <row r="9" spans="2:19" ht="27.6" customHeight="1" x14ac:dyDescent="0.25">
      <c r="B9" s="244" t="s">
        <v>223</v>
      </c>
      <c r="C9" s="244"/>
      <c r="D9" s="244"/>
      <c r="E9" s="244"/>
      <c r="N9" s="121"/>
      <c r="O9" s="111"/>
      <c r="P9" s="111"/>
      <c r="Q9" s="111"/>
      <c r="R9" s="111"/>
      <c r="S9" s="112"/>
    </row>
    <row r="10" spans="2:19" x14ac:dyDescent="0.25">
      <c r="B10" s="19" t="s">
        <v>219</v>
      </c>
      <c r="C10" s="17" t="s">
        <v>220</v>
      </c>
      <c r="N10" s="113" t="s">
        <v>881</v>
      </c>
      <c r="O10" s="42"/>
      <c r="P10" s="42"/>
      <c r="Q10" s="42"/>
      <c r="R10" s="56">
        <f ca="1">NOW()</f>
        <v>43664.923755324075</v>
      </c>
      <c r="S10" s="140" t="s">
        <v>849</v>
      </c>
    </row>
    <row r="11" spans="2:19" x14ac:dyDescent="0.25">
      <c r="B11" s="19" t="s">
        <v>221</v>
      </c>
      <c r="C11" s="17" t="s">
        <v>222</v>
      </c>
      <c r="N11" s="113" t="s">
        <v>882</v>
      </c>
      <c r="O11" s="42"/>
      <c r="P11" s="42"/>
      <c r="Q11" s="42"/>
      <c r="R11" s="56">
        <f ca="1">TODAY()</f>
        <v>43664</v>
      </c>
      <c r="S11" s="140" t="s">
        <v>849</v>
      </c>
    </row>
    <row r="12" spans="2:19" ht="27.6" customHeight="1" x14ac:dyDescent="0.25">
      <c r="B12" s="244" t="s">
        <v>224</v>
      </c>
      <c r="C12" s="244"/>
      <c r="D12" s="244"/>
      <c r="E12" s="244"/>
      <c r="N12" s="121"/>
      <c r="O12" s="111"/>
      <c r="P12" s="111"/>
      <c r="Q12" s="111"/>
      <c r="R12" s="111"/>
      <c r="S12" s="112"/>
    </row>
    <row r="13" spans="2:19" x14ac:dyDescent="0.25">
      <c r="B13" s="19" t="s">
        <v>225</v>
      </c>
      <c r="C13" s="17" t="s">
        <v>226</v>
      </c>
      <c r="N13" s="113" t="s">
        <v>883</v>
      </c>
      <c r="O13" s="42"/>
      <c r="P13" s="42"/>
      <c r="Q13" s="56">
        <v>43265.57064953704</v>
      </c>
      <c r="R13" s="42">
        <f>HOUR(Q13)</f>
        <v>13</v>
      </c>
      <c r="S13" s="140" t="s">
        <v>849</v>
      </c>
    </row>
    <row r="14" spans="2:19" ht="14.45" customHeight="1" x14ac:dyDescent="0.25">
      <c r="B14" s="19" t="s">
        <v>227</v>
      </c>
      <c r="C14" s="17" t="s">
        <v>228</v>
      </c>
      <c r="D14" s="23"/>
      <c r="E14" s="23"/>
      <c r="F14" s="23"/>
      <c r="G14" s="23"/>
      <c r="H14" s="23"/>
      <c r="I14" s="23"/>
      <c r="J14" s="23"/>
      <c r="N14" s="113" t="s">
        <v>884</v>
      </c>
      <c r="O14" s="42"/>
      <c r="P14" s="42"/>
      <c r="Q14" s="56">
        <v>43265.57064953704</v>
      </c>
      <c r="R14" s="42">
        <f>MINUTE(Q14)</f>
        <v>41</v>
      </c>
      <c r="S14" s="140" t="s">
        <v>849</v>
      </c>
    </row>
    <row r="15" spans="2:19" x14ac:dyDescent="0.25">
      <c r="B15" s="19" t="s">
        <v>229</v>
      </c>
      <c r="C15" s="17" t="s">
        <v>230</v>
      </c>
      <c r="N15" s="113" t="s">
        <v>885</v>
      </c>
      <c r="O15" s="42"/>
      <c r="P15" s="42"/>
      <c r="Q15" s="56">
        <v>43265.57064953704</v>
      </c>
      <c r="R15" s="42">
        <f>SECOND(Q15)</f>
        <v>44</v>
      </c>
      <c r="S15" s="140" t="s">
        <v>849</v>
      </c>
    </row>
    <row r="16" spans="2:19" ht="27.6" customHeight="1" x14ac:dyDescent="0.25">
      <c r="B16" s="244" t="s">
        <v>231</v>
      </c>
      <c r="C16" s="244"/>
      <c r="D16" s="244"/>
      <c r="E16" s="244"/>
      <c r="N16" s="121"/>
      <c r="O16" s="111"/>
      <c r="P16" s="111"/>
      <c r="Q16" s="111"/>
      <c r="R16" s="111"/>
      <c r="S16" s="112"/>
    </row>
    <row r="17" spans="2:19" x14ac:dyDescent="0.25">
      <c r="B17" s="19" t="s">
        <v>232</v>
      </c>
      <c r="C17" s="17" t="s">
        <v>233</v>
      </c>
      <c r="N17" s="113" t="s">
        <v>886</v>
      </c>
      <c r="O17" s="42"/>
      <c r="P17" s="42"/>
      <c r="Q17" s="56">
        <v>43265</v>
      </c>
      <c r="R17" s="42">
        <f>DAY(Q17)</f>
        <v>14</v>
      </c>
      <c r="S17" s="140" t="s">
        <v>849</v>
      </c>
    </row>
    <row r="18" spans="2:19" x14ac:dyDescent="0.25">
      <c r="B18" s="19" t="s">
        <v>234</v>
      </c>
      <c r="C18" s="17" t="s">
        <v>235</v>
      </c>
      <c r="N18" s="113" t="s">
        <v>887</v>
      </c>
      <c r="O18" s="42"/>
      <c r="P18" s="42"/>
      <c r="Q18" s="56">
        <v>43265</v>
      </c>
      <c r="R18" s="42">
        <f>MONTH(Q18)</f>
        <v>6</v>
      </c>
      <c r="S18" s="140" t="s">
        <v>849</v>
      </c>
    </row>
    <row r="19" spans="2:19" x14ac:dyDescent="0.25">
      <c r="B19" s="19" t="s">
        <v>236</v>
      </c>
      <c r="C19" s="17" t="s">
        <v>237</v>
      </c>
      <c r="N19" s="113" t="s">
        <v>888</v>
      </c>
      <c r="O19" s="42"/>
      <c r="P19" s="42"/>
      <c r="Q19" s="56">
        <v>43265</v>
      </c>
      <c r="R19" s="42">
        <f>YEAR(Q19)</f>
        <v>2018</v>
      </c>
      <c r="S19" s="140" t="s">
        <v>849</v>
      </c>
    </row>
    <row r="20" spans="2:19" x14ac:dyDescent="0.25">
      <c r="B20" s="19" t="s">
        <v>238</v>
      </c>
      <c r="C20" s="17" t="s">
        <v>239</v>
      </c>
      <c r="N20" s="113" t="s">
        <v>889</v>
      </c>
      <c r="O20" s="42"/>
      <c r="P20" s="42"/>
      <c r="Q20" s="56">
        <v>43265</v>
      </c>
      <c r="R20" s="42">
        <f>WEEKNUM(Q20)</f>
        <v>24</v>
      </c>
      <c r="S20" s="140" t="s">
        <v>849</v>
      </c>
    </row>
    <row r="21" spans="2:19" x14ac:dyDescent="0.25">
      <c r="B21" s="19" t="s">
        <v>240</v>
      </c>
      <c r="C21" s="17" t="s">
        <v>258</v>
      </c>
      <c r="N21" s="113" t="s">
        <v>890</v>
      </c>
      <c r="O21" s="42"/>
      <c r="P21" s="42"/>
      <c r="Q21" s="56">
        <v>43265</v>
      </c>
      <c r="R21" s="42">
        <f>_xlfn.ISOWEEKNUM(Q21)</f>
        <v>24</v>
      </c>
      <c r="S21" s="140" t="s">
        <v>849</v>
      </c>
    </row>
    <row r="22" spans="2:19" x14ac:dyDescent="0.25">
      <c r="B22" s="19" t="s">
        <v>241</v>
      </c>
      <c r="C22" s="17" t="s">
        <v>242</v>
      </c>
      <c r="N22" s="113" t="s">
        <v>891</v>
      </c>
      <c r="O22" s="42"/>
      <c r="P22" s="42"/>
      <c r="Q22" s="56">
        <v>43265</v>
      </c>
      <c r="R22" s="42">
        <f>WEEKDAY(Q22)</f>
        <v>5</v>
      </c>
      <c r="S22" s="140" t="s">
        <v>849</v>
      </c>
    </row>
    <row r="23" spans="2:19" ht="27.6" customHeight="1" x14ac:dyDescent="0.25">
      <c r="B23" s="249" t="s">
        <v>243</v>
      </c>
      <c r="C23" s="249"/>
      <c r="D23" s="249"/>
      <c r="E23" s="249"/>
      <c r="N23" s="121"/>
      <c r="O23" s="111"/>
      <c r="P23" s="111"/>
      <c r="Q23" s="111"/>
      <c r="R23" s="111"/>
      <c r="S23" s="112"/>
    </row>
    <row r="24" spans="2:19" x14ac:dyDescent="0.25">
      <c r="B24" s="19" t="s">
        <v>244</v>
      </c>
      <c r="C24" s="17" t="s">
        <v>245</v>
      </c>
      <c r="D24" s="20"/>
      <c r="E24" s="20"/>
      <c r="N24" s="113" t="s">
        <v>892</v>
      </c>
      <c r="O24" s="42"/>
      <c r="P24" s="42">
        <v>-3</v>
      </c>
      <c r="Q24" s="56">
        <v>43265</v>
      </c>
      <c r="R24" s="56">
        <f>EDATE(Q24,P24)</f>
        <v>43173</v>
      </c>
      <c r="S24" s="140" t="s">
        <v>849</v>
      </c>
    </row>
    <row r="25" spans="2:19" x14ac:dyDescent="0.25">
      <c r="B25" s="19" t="s">
        <v>246</v>
      </c>
      <c r="C25" s="17" t="s">
        <v>247</v>
      </c>
      <c r="D25" s="20"/>
      <c r="E25" s="20"/>
      <c r="N25" s="113" t="s">
        <v>893</v>
      </c>
      <c r="O25" s="42"/>
      <c r="P25" s="42">
        <v>1</v>
      </c>
      <c r="Q25" s="56">
        <v>43265</v>
      </c>
      <c r="R25" s="56">
        <f>EOMONTH(Q25,P25)</f>
        <v>43312</v>
      </c>
      <c r="S25" s="140" t="s">
        <v>849</v>
      </c>
    </row>
    <row r="26" spans="2:19" ht="19.5" customHeight="1" x14ac:dyDescent="0.25">
      <c r="B26" s="19" t="s">
        <v>248</v>
      </c>
      <c r="C26" s="17" t="s">
        <v>249</v>
      </c>
      <c r="D26" s="20"/>
      <c r="E26" s="20"/>
      <c r="N26" s="128" t="s">
        <v>894</v>
      </c>
      <c r="O26" s="120">
        <v>20</v>
      </c>
      <c r="P26" s="39">
        <v>4</v>
      </c>
      <c r="Q26" s="56">
        <v>43265</v>
      </c>
      <c r="R26" s="56">
        <f>WORKDAY(Q26,P26,O26)</f>
        <v>43271</v>
      </c>
      <c r="S26" s="140" t="s">
        <v>849</v>
      </c>
    </row>
    <row r="27" spans="2:19" x14ac:dyDescent="0.25">
      <c r="B27" s="19" t="s">
        <v>250</v>
      </c>
      <c r="C27" s="17" t="s">
        <v>819</v>
      </c>
      <c r="D27" s="20"/>
      <c r="E27" s="20"/>
      <c r="N27" s="116" t="s">
        <v>895</v>
      </c>
      <c r="O27" s="120">
        <v>20</v>
      </c>
      <c r="P27" s="39">
        <v>4</v>
      </c>
      <c r="Q27" s="56">
        <v>43265</v>
      </c>
      <c r="R27" s="272">
        <f>WORKDAY(Q27,P27,O27)</f>
        <v>43271</v>
      </c>
      <c r="S27" s="140" t="s">
        <v>849</v>
      </c>
    </row>
    <row r="28" spans="2:19" ht="23.25" customHeight="1" x14ac:dyDescent="0.25">
      <c r="B28" s="19" t="s">
        <v>251</v>
      </c>
      <c r="C28" s="17" t="s">
        <v>257</v>
      </c>
      <c r="D28" s="20"/>
      <c r="E28" s="20"/>
      <c r="N28" s="116" t="s">
        <v>896</v>
      </c>
      <c r="O28" s="56">
        <v>42643</v>
      </c>
      <c r="P28" s="39"/>
      <c r="Q28" s="56">
        <v>43265</v>
      </c>
      <c r="R28" s="120">
        <f>_xlfn.DAYS(Q28,O28)</f>
        <v>622</v>
      </c>
      <c r="S28" s="140" t="s">
        <v>849</v>
      </c>
    </row>
    <row r="29" spans="2:19" ht="14.45" customHeight="1" x14ac:dyDescent="0.25">
      <c r="B29" s="19" t="s">
        <v>252</v>
      </c>
      <c r="C29" s="17" t="s">
        <v>253</v>
      </c>
      <c r="D29" s="18"/>
      <c r="E29" s="18"/>
      <c r="N29" s="117" t="s">
        <v>897</v>
      </c>
      <c r="O29" s="56">
        <v>42643</v>
      </c>
      <c r="P29" s="39"/>
      <c r="Q29" s="56">
        <v>43265</v>
      </c>
      <c r="R29" s="120">
        <f>_xlfn.DAYS(Q29,O29)</f>
        <v>622</v>
      </c>
      <c r="S29" s="140" t="s">
        <v>849</v>
      </c>
    </row>
    <row r="30" spans="2:19" ht="22.5" customHeight="1" x14ac:dyDescent="0.25">
      <c r="B30" s="19" t="s">
        <v>254</v>
      </c>
      <c r="C30" s="17" t="s">
        <v>255</v>
      </c>
      <c r="D30" s="18"/>
      <c r="E30" s="18"/>
      <c r="N30" s="117" t="s">
        <v>898</v>
      </c>
      <c r="O30" s="56">
        <v>42643</v>
      </c>
      <c r="P30" s="39">
        <v>10</v>
      </c>
      <c r="Q30" s="56">
        <v>43265</v>
      </c>
      <c r="R30" s="120">
        <f>NETWORKDAYS(O30,Q30,P30)</f>
        <v>445</v>
      </c>
      <c r="S30" s="140" t="s">
        <v>849</v>
      </c>
    </row>
    <row r="31" spans="2:19" x14ac:dyDescent="0.25">
      <c r="B31" s="19" t="s">
        <v>256</v>
      </c>
      <c r="C31" s="17" t="s">
        <v>259</v>
      </c>
      <c r="D31" s="18"/>
      <c r="E31" s="18"/>
      <c r="N31" s="118" t="s">
        <v>899</v>
      </c>
      <c r="O31" s="57">
        <v>42643</v>
      </c>
      <c r="P31" s="40">
        <v>4</v>
      </c>
      <c r="Q31" s="57">
        <v>43265</v>
      </c>
      <c r="R31" s="125">
        <f>NETWORKDAYS.INTL(O31,Q31,P31)</f>
        <v>445</v>
      </c>
      <c r="S31" s="140" t="s">
        <v>849</v>
      </c>
    </row>
    <row r="32" spans="2:19" x14ac:dyDescent="0.25">
      <c r="B32" s="19"/>
      <c r="C32" s="17"/>
      <c r="D32" s="18"/>
      <c r="E32" s="18"/>
    </row>
    <row r="33" spans="2:11" x14ac:dyDescent="0.25">
      <c r="B33" s="19"/>
      <c r="C33" s="17"/>
      <c r="D33" s="18"/>
      <c r="E33" s="18"/>
    </row>
    <row r="35" spans="2:11" ht="22.5" x14ac:dyDescent="0.25">
      <c r="B35" s="15" t="s">
        <v>618</v>
      </c>
      <c r="D35" s="90" t="s">
        <v>632</v>
      </c>
    </row>
    <row r="36" spans="2:11" ht="22.5" x14ac:dyDescent="0.25">
      <c r="B36" s="15"/>
    </row>
    <row r="37" spans="2:11" x14ac:dyDescent="0.25">
      <c r="B37" s="45" t="s">
        <v>657</v>
      </c>
    </row>
    <row r="38" spans="2:11" x14ac:dyDescent="0.25">
      <c r="H38" s="168" t="s">
        <v>837</v>
      </c>
      <c r="I38" s="169"/>
      <c r="J38" s="168" t="s">
        <v>838</v>
      </c>
      <c r="K38" s="169"/>
    </row>
    <row r="39" spans="2:11" x14ac:dyDescent="0.25">
      <c r="B39" s="25" t="s">
        <v>655</v>
      </c>
      <c r="C39" s="25" t="s">
        <v>656</v>
      </c>
      <c r="D39" s="25" t="s">
        <v>951</v>
      </c>
      <c r="E39" s="25" t="s">
        <v>952</v>
      </c>
      <c r="F39" s="25" t="s">
        <v>950</v>
      </c>
      <c r="H39" s="36" t="s">
        <v>952</v>
      </c>
      <c r="I39" s="36" t="s">
        <v>953</v>
      </c>
      <c r="J39" s="36" t="s">
        <v>958</v>
      </c>
      <c r="K39" s="36" t="s">
        <v>953</v>
      </c>
    </row>
    <row r="40" spans="2:11" x14ac:dyDescent="0.25">
      <c r="B40" s="58">
        <v>41944</v>
      </c>
      <c r="C40" s="26">
        <v>17</v>
      </c>
      <c r="D40" s="26">
        <f>YEAR(B40)</f>
        <v>2014</v>
      </c>
      <c r="E40" s="26" t="str">
        <f>CONCATENATE("Q",ROUNDUP(MONTH(B40)/3,0))</f>
        <v>Q4</v>
      </c>
      <c r="F40" s="26">
        <f>MONTH(B40)</f>
        <v>11</v>
      </c>
      <c r="H40" s="24" t="s">
        <v>954</v>
      </c>
      <c r="I40" s="24">
        <f>SUMIF(E40:E58,H40,C40:C58)</f>
        <v>101</v>
      </c>
      <c r="J40" s="24" t="s">
        <v>959</v>
      </c>
      <c r="K40" s="24">
        <f>SUM(I40:I41)</f>
        <v>164</v>
      </c>
    </row>
    <row r="41" spans="2:11" x14ac:dyDescent="0.25">
      <c r="B41" s="58">
        <v>41640</v>
      </c>
      <c r="C41" s="26">
        <v>10</v>
      </c>
      <c r="D41" s="271">
        <f t="shared" ref="D41:D58" si="0">YEAR(B41)</f>
        <v>2014</v>
      </c>
      <c r="E41" s="271" t="str">
        <f t="shared" ref="E41:E58" si="1">CONCATENATE("Q",ROUNDUP(MONTH(B41)/3,0))</f>
        <v>Q1</v>
      </c>
      <c r="F41" s="271">
        <f t="shared" ref="F41:F58" si="2">MONTH(B41)</f>
        <v>1</v>
      </c>
      <c r="H41" s="24" t="s">
        <v>955</v>
      </c>
      <c r="I41" s="266">
        <f t="shared" ref="I41:I43" si="3">SUMIF(E41:E59,H41,C41:C59)</f>
        <v>63</v>
      </c>
      <c r="J41" s="24" t="s">
        <v>960</v>
      </c>
      <c r="K41" s="24">
        <f>SUM(I42:I43)</f>
        <v>78</v>
      </c>
    </row>
    <row r="42" spans="2:11" x14ac:dyDescent="0.25">
      <c r="B42" s="58">
        <v>41699</v>
      </c>
      <c r="C42" s="26">
        <v>12</v>
      </c>
      <c r="D42" s="271">
        <f t="shared" si="0"/>
        <v>2014</v>
      </c>
      <c r="E42" s="271" t="str">
        <f t="shared" si="1"/>
        <v>Q1</v>
      </c>
      <c r="F42" s="271">
        <f t="shared" si="2"/>
        <v>3</v>
      </c>
      <c r="H42" s="24" t="s">
        <v>956</v>
      </c>
      <c r="I42" s="266">
        <f t="shared" si="3"/>
        <v>26</v>
      </c>
    </row>
    <row r="43" spans="2:11" x14ac:dyDescent="0.25">
      <c r="B43" s="58">
        <v>41699</v>
      </c>
      <c r="C43" s="26">
        <v>13</v>
      </c>
      <c r="D43" s="271">
        <f t="shared" si="0"/>
        <v>2014</v>
      </c>
      <c r="E43" s="271" t="str">
        <f t="shared" si="1"/>
        <v>Q1</v>
      </c>
      <c r="F43" s="271">
        <f t="shared" si="2"/>
        <v>3</v>
      </c>
      <c r="H43" s="24" t="s">
        <v>957</v>
      </c>
      <c r="I43" s="266">
        <f t="shared" si="3"/>
        <v>52</v>
      </c>
    </row>
    <row r="44" spans="2:11" x14ac:dyDescent="0.25">
      <c r="B44" s="58">
        <v>41944</v>
      </c>
      <c r="C44" s="26">
        <v>12</v>
      </c>
      <c r="D44" s="271">
        <f t="shared" si="0"/>
        <v>2014</v>
      </c>
      <c r="E44" s="271" t="str">
        <f t="shared" si="1"/>
        <v>Q4</v>
      </c>
      <c r="F44" s="271">
        <f t="shared" si="2"/>
        <v>11</v>
      </c>
    </row>
    <row r="45" spans="2:11" x14ac:dyDescent="0.25">
      <c r="B45" s="58">
        <v>41974</v>
      </c>
      <c r="C45" s="26">
        <v>11</v>
      </c>
      <c r="D45" s="271">
        <f t="shared" si="0"/>
        <v>2014</v>
      </c>
      <c r="E45" s="271" t="str">
        <f t="shared" si="1"/>
        <v>Q4</v>
      </c>
      <c r="F45" s="271">
        <f t="shared" si="2"/>
        <v>12</v>
      </c>
    </row>
    <row r="46" spans="2:11" x14ac:dyDescent="0.25">
      <c r="B46" s="58">
        <v>41640</v>
      </c>
      <c r="C46" s="26">
        <v>10</v>
      </c>
      <c r="D46" s="271">
        <f t="shared" si="0"/>
        <v>2014</v>
      </c>
      <c r="E46" s="271" t="str">
        <f t="shared" si="1"/>
        <v>Q1</v>
      </c>
      <c r="F46" s="271">
        <f t="shared" si="2"/>
        <v>1</v>
      </c>
    </row>
    <row r="47" spans="2:11" x14ac:dyDescent="0.25">
      <c r="B47" s="58">
        <v>41671</v>
      </c>
      <c r="C47" s="26">
        <v>12</v>
      </c>
      <c r="D47" s="271">
        <f t="shared" si="0"/>
        <v>2014</v>
      </c>
      <c r="E47" s="271" t="str">
        <f t="shared" si="1"/>
        <v>Q1</v>
      </c>
      <c r="F47" s="271">
        <f t="shared" si="2"/>
        <v>2</v>
      </c>
    </row>
    <row r="48" spans="2:11" x14ac:dyDescent="0.25">
      <c r="B48" s="58">
        <v>41699</v>
      </c>
      <c r="C48" s="26">
        <v>14</v>
      </c>
      <c r="D48" s="271">
        <f t="shared" si="0"/>
        <v>2014</v>
      </c>
      <c r="E48" s="271" t="str">
        <f t="shared" si="1"/>
        <v>Q1</v>
      </c>
      <c r="F48" s="271">
        <f t="shared" si="2"/>
        <v>3</v>
      </c>
    </row>
    <row r="49" spans="2:6" x14ac:dyDescent="0.25">
      <c r="B49" s="58">
        <v>41760</v>
      </c>
      <c r="C49" s="26">
        <v>17</v>
      </c>
      <c r="D49" s="271">
        <f t="shared" si="0"/>
        <v>2014</v>
      </c>
      <c r="E49" s="271" t="str">
        <f t="shared" si="1"/>
        <v>Q2</v>
      </c>
      <c r="F49" s="271">
        <f t="shared" si="2"/>
        <v>5</v>
      </c>
    </row>
    <row r="50" spans="2:6" x14ac:dyDescent="0.25">
      <c r="B50" s="58">
        <v>41640</v>
      </c>
      <c r="C50" s="26">
        <v>15</v>
      </c>
      <c r="D50" s="271">
        <f t="shared" si="0"/>
        <v>2014</v>
      </c>
      <c r="E50" s="271" t="str">
        <f t="shared" si="1"/>
        <v>Q1</v>
      </c>
      <c r="F50" s="271">
        <f t="shared" si="2"/>
        <v>1</v>
      </c>
    </row>
    <row r="51" spans="2:6" x14ac:dyDescent="0.25">
      <c r="B51" s="58">
        <v>41671</v>
      </c>
      <c r="C51" s="26">
        <v>15</v>
      </c>
      <c r="D51" s="271">
        <f t="shared" si="0"/>
        <v>2014</v>
      </c>
      <c r="E51" s="271" t="str">
        <f t="shared" si="1"/>
        <v>Q1</v>
      </c>
      <c r="F51" s="271">
        <f t="shared" si="2"/>
        <v>2</v>
      </c>
    </row>
    <row r="52" spans="2:6" x14ac:dyDescent="0.25">
      <c r="B52" s="58">
        <v>41730</v>
      </c>
      <c r="C52" s="26">
        <v>12</v>
      </c>
      <c r="D52" s="271">
        <f t="shared" si="0"/>
        <v>2014</v>
      </c>
      <c r="E52" s="271" t="str">
        <f t="shared" si="1"/>
        <v>Q2</v>
      </c>
      <c r="F52" s="271">
        <f t="shared" si="2"/>
        <v>4</v>
      </c>
    </row>
    <row r="53" spans="2:6" x14ac:dyDescent="0.25">
      <c r="B53" s="58">
        <v>41760</v>
      </c>
      <c r="C53" s="26">
        <v>19</v>
      </c>
      <c r="D53" s="271">
        <f t="shared" si="0"/>
        <v>2014</v>
      </c>
      <c r="E53" s="271" t="str">
        <f t="shared" si="1"/>
        <v>Q2</v>
      </c>
      <c r="F53" s="271">
        <f t="shared" si="2"/>
        <v>5</v>
      </c>
    </row>
    <row r="54" spans="2:6" x14ac:dyDescent="0.25">
      <c r="B54" s="58">
        <v>41791</v>
      </c>
      <c r="C54" s="26">
        <v>15</v>
      </c>
      <c r="D54" s="271">
        <f t="shared" si="0"/>
        <v>2014</v>
      </c>
      <c r="E54" s="271" t="str">
        <f t="shared" si="1"/>
        <v>Q2</v>
      </c>
      <c r="F54" s="271">
        <f t="shared" si="2"/>
        <v>6</v>
      </c>
    </row>
    <row r="55" spans="2:6" x14ac:dyDescent="0.25">
      <c r="B55" s="58">
        <v>41821</v>
      </c>
      <c r="C55" s="26">
        <v>13</v>
      </c>
      <c r="D55" s="271">
        <f t="shared" si="0"/>
        <v>2014</v>
      </c>
      <c r="E55" s="271" t="str">
        <f t="shared" si="1"/>
        <v>Q3</v>
      </c>
      <c r="F55" s="271">
        <f t="shared" si="2"/>
        <v>7</v>
      </c>
    </row>
    <row r="56" spans="2:6" x14ac:dyDescent="0.25">
      <c r="B56" s="58">
        <v>41852</v>
      </c>
      <c r="C56" s="26">
        <v>13</v>
      </c>
      <c r="D56" s="271">
        <f t="shared" si="0"/>
        <v>2014</v>
      </c>
      <c r="E56" s="271" t="str">
        <f t="shared" si="1"/>
        <v>Q3</v>
      </c>
      <c r="F56" s="271">
        <f t="shared" si="2"/>
        <v>8</v>
      </c>
    </row>
    <row r="57" spans="2:6" x14ac:dyDescent="0.25">
      <c r="B57" s="58">
        <v>41913</v>
      </c>
      <c r="C57" s="26">
        <v>19</v>
      </c>
      <c r="D57" s="271">
        <f t="shared" si="0"/>
        <v>2014</v>
      </c>
      <c r="E57" s="271" t="str">
        <f t="shared" si="1"/>
        <v>Q4</v>
      </c>
      <c r="F57" s="271">
        <f t="shared" si="2"/>
        <v>10</v>
      </c>
    </row>
    <row r="58" spans="2:6" x14ac:dyDescent="0.25">
      <c r="B58" s="58">
        <v>41944</v>
      </c>
      <c r="C58" s="26">
        <v>10</v>
      </c>
      <c r="D58" s="271">
        <f t="shared" si="0"/>
        <v>2014</v>
      </c>
      <c r="E58" s="271" t="str">
        <f t="shared" si="1"/>
        <v>Q4</v>
      </c>
      <c r="F58" s="271">
        <f t="shared" si="2"/>
        <v>11</v>
      </c>
    </row>
  </sheetData>
  <sheetProtection algorithmName="SHA-512" hashValue="tEfVc2sHvWZR8PvPeFko7Fhgr1M8Uqlvg1cdWYoP2MCg3xU1oftmG6N38278h8dv+Cs4wYuZVS36d17wz8Mk/A==" saltValue="/AfGtk68fNRtTIGBTSVWxA==" spinCount="100000" sheet="1" objects="1" scenarios="1"/>
  <protectedRanges>
    <protectedRange sqref="O7:S31" name="Range4" securityDescriptor="O:WDG:WDD:(A;;CC;;;S-1-5-114)"/>
    <protectedRange sqref="D40:F58" name="Range1" securityDescriptor="O:WDG:WDD:(A;;CC;;;S-1-5-114)"/>
    <protectedRange sqref="I40:I43" name="Range2" securityDescriptor="O:WDG:WDD:(A;;CC;;;S-1-5-114)"/>
    <protectedRange sqref="K40:K41" name="Range3" securityDescriptor="O:WDG:WDD:(A;;CC;;;S-1-5-114)"/>
  </protectedRanges>
  <mergeCells count="8">
    <mergeCell ref="H2:J3"/>
    <mergeCell ref="K2:K3"/>
    <mergeCell ref="O4:R4"/>
    <mergeCell ref="B23:E23"/>
    <mergeCell ref="B6:E6"/>
    <mergeCell ref="B9:E9"/>
    <mergeCell ref="B12:E12"/>
    <mergeCell ref="B16:E16"/>
  </mergeCells>
  <conditionalFormatting sqref="K2">
    <cfRule type="cellIs" dxfId="59" priority="49" operator="equal">
      <formula>"Complete"</formula>
    </cfRule>
    <cfRule type="cellIs" dxfId="58" priority="50" operator="equal">
      <formula>"Incomplete"</formula>
    </cfRule>
  </conditionalFormatting>
  <conditionalFormatting sqref="S7">
    <cfRule type="cellIs" dxfId="57" priority="3" operator="equal">
      <formula>"Complete"</formula>
    </cfRule>
    <cfRule type="cellIs" dxfId="56" priority="4" operator="equal">
      <formula>"Incomplete"</formula>
    </cfRule>
  </conditionalFormatting>
  <conditionalFormatting sqref="S8">
    <cfRule type="cellIs" dxfId="55" priority="43" operator="equal">
      <formula>"Complete"</formula>
    </cfRule>
    <cfRule type="cellIs" dxfId="54" priority="44" operator="equal">
      <formula>"Incomplete"</formula>
    </cfRule>
  </conditionalFormatting>
  <conditionalFormatting sqref="S10">
    <cfRule type="cellIs" dxfId="53" priority="41" operator="equal">
      <formula>"Complete"</formula>
    </cfRule>
    <cfRule type="cellIs" dxfId="52" priority="42" operator="equal">
      <formula>"Incomplete"</formula>
    </cfRule>
  </conditionalFormatting>
  <conditionalFormatting sqref="S11">
    <cfRule type="cellIs" dxfId="51" priority="39" operator="equal">
      <formula>"Complete"</formula>
    </cfRule>
    <cfRule type="cellIs" dxfId="50" priority="40" operator="equal">
      <formula>"Incomplete"</formula>
    </cfRule>
  </conditionalFormatting>
  <conditionalFormatting sqref="S13">
    <cfRule type="cellIs" dxfId="49" priority="37" operator="equal">
      <formula>"Complete"</formula>
    </cfRule>
    <cfRule type="cellIs" dxfId="48" priority="38" operator="equal">
      <formula>"Incomplete"</formula>
    </cfRule>
  </conditionalFormatting>
  <conditionalFormatting sqref="S14">
    <cfRule type="cellIs" dxfId="47" priority="35" operator="equal">
      <formula>"Complete"</formula>
    </cfRule>
    <cfRule type="cellIs" dxfId="46" priority="36" operator="equal">
      <formula>"Incomplete"</formula>
    </cfRule>
  </conditionalFormatting>
  <conditionalFormatting sqref="S15">
    <cfRule type="cellIs" dxfId="45" priority="33" operator="equal">
      <formula>"Complete"</formula>
    </cfRule>
    <cfRule type="cellIs" dxfId="44" priority="34" operator="equal">
      <formula>"Incomplete"</formula>
    </cfRule>
  </conditionalFormatting>
  <conditionalFormatting sqref="S17">
    <cfRule type="cellIs" dxfId="43" priority="31" operator="equal">
      <formula>"Complete"</formula>
    </cfRule>
    <cfRule type="cellIs" dxfId="42" priority="32" operator="equal">
      <formula>"Incomplete"</formula>
    </cfRule>
  </conditionalFormatting>
  <conditionalFormatting sqref="S18">
    <cfRule type="cellIs" dxfId="41" priority="29" operator="equal">
      <formula>"Complete"</formula>
    </cfRule>
    <cfRule type="cellIs" dxfId="40" priority="30" operator="equal">
      <formula>"Incomplete"</formula>
    </cfRule>
  </conditionalFormatting>
  <conditionalFormatting sqref="S19">
    <cfRule type="cellIs" dxfId="39" priority="27" operator="equal">
      <formula>"Complete"</formula>
    </cfRule>
    <cfRule type="cellIs" dxfId="38" priority="28" operator="equal">
      <formula>"Incomplete"</formula>
    </cfRule>
  </conditionalFormatting>
  <conditionalFormatting sqref="S20">
    <cfRule type="cellIs" dxfId="37" priority="25" operator="equal">
      <formula>"Complete"</formula>
    </cfRule>
    <cfRule type="cellIs" dxfId="36" priority="26" operator="equal">
      <formula>"Incomplete"</formula>
    </cfRule>
  </conditionalFormatting>
  <conditionalFormatting sqref="S21">
    <cfRule type="cellIs" dxfId="35" priority="23" operator="equal">
      <formula>"Complete"</formula>
    </cfRule>
    <cfRule type="cellIs" dxfId="34" priority="24" operator="equal">
      <formula>"Incomplete"</formula>
    </cfRule>
  </conditionalFormatting>
  <conditionalFormatting sqref="S22">
    <cfRule type="cellIs" dxfId="33" priority="21" operator="equal">
      <formula>"Complete"</formula>
    </cfRule>
    <cfRule type="cellIs" dxfId="32" priority="22" operator="equal">
      <formula>"Incomplete"</formula>
    </cfRule>
  </conditionalFormatting>
  <conditionalFormatting sqref="S24">
    <cfRule type="cellIs" dxfId="31" priority="19" operator="equal">
      <formula>"Complete"</formula>
    </cfRule>
    <cfRule type="cellIs" dxfId="30" priority="20" operator="equal">
      <formula>"Incomplete"</formula>
    </cfRule>
  </conditionalFormatting>
  <conditionalFormatting sqref="S25">
    <cfRule type="cellIs" dxfId="29" priority="17" operator="equal">
      <formula>"Complete"</formula>
    </cfRule>
    <cfRule type="cellIs" dxfId="28" priority="18" operator="equal">
      <formula>"Incomplete"</formula>
    </cfRule>
  </conditionalFormatting>
  <conditionalFormatting sqref="S26">
    <cfRule type="cellIs" dxfId="27" priority="15" operator="equal">
      <formula>"Complete"</formula>
    </cfRule>
    <cfRule type="cellIs" dxfId="26" priority="16" operator="equal">
      <formula>"Incomplete"</formula>
    </cfRule>
  </conditionalFormatting>
  <conditionalFormatting sqref="S27">
    <cfRule type="cellIs" dxfId="25" priority="13" operator="equal">
      <formula>"Complete"</formula>
    </cfRule>
    <cfRule type="cellIs" dxfId="24" priority="14" operator="equal">
      <formula>"Incomplete"</formula>
    </cfRule>
  </conditionalFormatting>
  <conditionalFormatting sqref="S28">
    <cfRule type="cellIs" dxfId="23" priority="11" operator="equal">
      <formula>"Complete"</formula>
    </cfRule>
    <cfRule type="cellIs" dxfId="22" priority="12" operator="equal">
      <formula>"Incomplete"</formula>
    </cfRule>
  </conditionalFormatting>
  <conditionalFormatting sqref="S29">
    <cfRule type="cellIs" dxfId="21" priority="9" operator="equal">
      <formula>"Complete"</formula>
    </cfRule>
    <cfRule type="cellIs" dxfId="20" priority="10" operator="equal">
      <formula>"Incomplete"</formula>
    </cfRule>
  </conditionalFormatting>
  <conditionalFormatting sqref="S30">
    <cfRule type="cellIs" dxfId="19" priority="7" operator="equal">
      <formula>"Complete"</formula>
    </cfRule>
    <cfRule type="cellIs" dxfId="18" priority="8" operator="equal">
      <formula>"Incomplete"</formula>
    </cfRule>
  </conditionalFormatting>
  <conditionalFormatting sqref="S31">
    <cfRule type="cellIs" dxfId="17" priority="5" operator="equal">
      <formula>"Complete"</formula>
    </cfRule>
    <cfRule type="cellIs" dxfId="16" priority="6" operator="equal">
      <formula>"Incomplete"</formula>
    </cfRule>
  </conditionalFormatting>
  <dataValidations count="1">
    <dataValidation type="list" allowBlank="1" showInputMessage="1" showErrorMessage="1" sqref="S7:S8 S10:S11 S13:S15 S17:S22 S24:S31">
      <formula1>"Complete, Incomplete"</formula1>
    </dataValidation>
  </dataValidations>
  <hyperlinks>
    <hyperlink ref="G4" location="'4.4 Date &amp; Time Functions'!A60" display=" (Give it a try!)"/>
    <hyperlink ref="D35" location="'4.4 Date &amp; Time Functions'!A1" display=" (Back to Description)"/>
  </hyperlinks>
  <pageMargins left="0.7" right="0.7" top="0.75" bottom="0.75" header="0.3" footer="0.3"/>
  <pageSetup paperSize="9" orientation="portrait" horizontalDpi="4294967294"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7" tint="0.39997558519241921"/>
  </sheetPr>
  <dimension ref="B1:S51"/>
  <sheetViews>
    <sheetView showGridLines="0" showRowColHeaders="0" topLeftCell="A24" zoomScale="80" zoomScaleNormal="80" workbookViewId="0">
      <pane xSplit="11" topLeftCell="P1" activePane="topRight" state="frozen"/>
      <selection activeCell="J2" sqref="J2:L3"/>
      <selection pane="topRight" activeCell="Z46" sqref="Z44:AD46"/>
    </sheetView>
  </sheetViews>
  <sheetFormatPr defaultRowHeight="15" x14ac:dyDescent="0.25"/>
  <cols>
    <col min="2" max="2" width="15.5703125" bestFit="1" customWidth="1"/>
    <col min="3" max="3" width="13.5703125" bestFit="1" customWidth="1"/>
    <col min="4" max="4" width="17" customWidth="1"/>
    <col min="11" max="11" width="10.7109375" customWidth="1"/>
    <col min="12" max="12" width="8.85546875" customWidth="1"/>
    <col min="13" max="13" width="14.5703125" customWidth="1"/>
    <col min="17" max="17" width="15.85546875" bestFit="1" customWidth="1"/>
    <col min="18" max="18" width="14.5703125" bestFit="1" customWidth="1"/>
    <col min="19" max="19" width="12.140625" customWidth="1"/>
  </cols>
  <sheetData>
    <row r="1" spans="2:19" x14ac:dyDescent="0.25">
      <c r="K1" s="130" t="s">
        <v>927</v>
      </c>
    </row>
    <row r="2" spans="2:19" x14ac:dyDescent="0.25">
      <c r="H2" s="238" t="s">
        <v>926</v>
      </c>
      <c r="I2" s="239"/>
      <c r="J2" s="240"/>
      <c r="K2" s="247" t="str">
        <f>IF(AND(S7=K1,S8=K1,S10=K1,S11=K1,S12=K1,S13=K1,S14=K1,S15=K1,S17=K1,S18=K1,S19=K1,S21=K1,S22=K1,S24=K1,S25=K1,S26=K1,S27=K1,S28=K1,S30=K1,S31=K1,S32=K1,S33=K1,S34=K1),"Complete","Incomplete")</f>
        <v>Incomplete</v>
      </c>
    </row>
    <row r="3" spans="2:19" x14ac:dyDescent="0.25">
      <c r="H3" s="241"/>
      <c r="I3" s="242"/>
      <c r="J3" s="243"/>
      <c r="K3" s="247"/>
    </row>
    <row r="4" spans="2:19" ht="22.5" x14ac:dyDescent="0.25">
      <c r="B4" s="15" t="s">
        <v>210</v>
      </c>
      <c r="C4" s="13"/>
      <c r="D4" s="13"/>
      <c r="E4" s="13"/>
      <c r="F4" s="13"/>
      <c r="G4" s="90" t="s">
        <v>631</v>
      </c>
      <c r="H4" s="13"/>
      <c r="I4" s="13"/>
      <c r="J4" s="13"/>
      <c r="M4" s="258" t="s">
        <v>616</v>
      </c>
      <c r="N4" s="258"/>
      <c r="O4" s="258"/>
      <c r="P4" s="258"/>
      <c r="Q4" s="258"/>
      <c r="R4" s="258"/>
      <c r="S4" s="258"/>
    </row>
    <row r="5" spans="2:19" x14ac:dyDescent="0.25">
      <c r="B5" s="14"/>
    </row>
    <row r="6" spans="2:19" ht="27.6" customHeight="1" x14ac:dyDescent="0.25">
      <c r="B6" s="244" t="s">
        <v>209</v>
      </c>
      <c r="C6" s="244"/>
      <c r="D6" s="244"/>
      <c r="E6" s="244"/>
      <c r="M6" s="122" t="s">
        <v>901</v>
      </c>
      <c r="N6" s="123" t="s">
        <v>612</v>
      </c>
      <c r="O6" s="123" t="s">
        <v>613</v>
      </c>
      <c r="P6" s="123" t="s">
        <v>845</v>
      </c>
      <c r="Q6" s="123" t="s">
        <v>615</v>
      </c>
      <c r="R6" s="123" t="s">
        <v>614</v>
      </c>
      <c r="S6" s="124" t="s">
        <v>852</v>
      </c>
    </row>
    <row r="7" spans="2:19" x14ac:dyDescent="0.25">
      <c r="B7" s="19" t="s">
        <v>165</v>
      </c>
      <c r="C7" s="17" t="s">
        <v>166</v>
      </c>
      <c r="M7" s="113" t="s">
        <v>903</v>
      </c>
      <c r="N7" s="42"/>
      <c r="O7" s="42"/>
      <c r="P7" s="42"/>
      <c r="Q7" s="42" t="s">
        <v>969</v>
      </c>
      <c r="R7" s="170" t="str">
        <f>CLEAN(Q7)</f>
        <v xml:space="preserve">    ABC        XYZ</v>
      </c>
      <c r="S7" s="140" t="s">
        <v>849</v>
      </c>
    </row>
    <row r="8" spans="2:19" x14ac:dyDescent="0.25">
      <c r="B8" s="19" t="s">
        <v>167</v>
      </c>
      <c r="C8" s="17" t="s">
        <v>168</v>
      </c>
      <c r="M8" s="113" t="s">
        <v>904</v>
      </c>
      <c r="N8" s="42"/>
      <c r="O8" s="42"/>
      <c r="P8" s="42"/>
      <c r="Q8" s="42" t="s">
        <v>839</v>
      </c>
      <c r="R8" s="170" t="str">
        <f>TRIM(Q8)</f>
        <v>ABC XYZ</v>
      </c>
      <c r="S8" s="140" t="s">
        <v>849</v>
      </c>
    </row>
    <row r="9" spans="2:19" ht="27.6" customHeight="1" x14ac:dyDescent="0.25">
      <c r="B9" s="244" t="s">
        <v>169</v>
      </c>
      <c r="C9" s="244"/>
      <c r="D9" s="244"/>
      <c r="E9" s="244"/>
      <c r="M9" s="127"/>
      <c r="N9" s="126"/>
      <c r="O9" s="126"/>
      <c r="P9" s="126"/>
      <c r="Q9" s="126"/>
      <c r="R9" s="126"/>
      <c r="S9" s="112"/>
    </row>
    <row r="10" spans="2:19" x14ac:dyDescent="0.25">
      <c r="B10" s="19" t="s">
        <v>170</v>
      </c>
      <c r="C10" s="17" t="s">
        <v>171</v>
      </c>
      <c r="M10" s="113" t="s">
        <v>905</v>
      </c>
      <c r="N10" s="42"/>
      <c r="O10" s="42"/>
      <c r="P10" s="42"/>
      <c r="Q10" s="42">
        <v>8.2134</v>
      </c>
      <c r="R10" s="42" t="str">
        <f>FIXED(Q10,4)</f>
        <v>8.2134</v>
      </c>
      <c r="S10" s="140" t="s">
        <v>849</v>
      </c>
    </row>
    <row r="11" spans="2:19" x14ac:dyDescent="0.25">
      <c r="B11" s="19" t="s">
        <v>172</v>
      </c>
      <c r="C11" s="17" t="s">
        <v>173</v>
      </c>
      <c r="M11" s="113" t="s">
        <v>906</v>
      </c>
      <c r="N11" s="42"/>
      <c r="O11" s="42"/>
      <c r="P11" s="42"/>
      <c r="Q11" s="42">
        <v>3012</v>
      </c>
      <c r="R11" s="42">
        <f>ROUND(Q11,5)</f>
        <v>3012</v>
      </c>
      <c r="S11" s="140" t="s">
        <v>849</v>
      </c>
    </row>
    <row r="12" spans="2:19" x14ac:dyDescent="0.25">
      <c r="B12" s="19" t="s">
        <v>174</v>
      </c>
      <c r="C12" s="17" t="s">
        <v>175</v>
      </c>
      <c r="M12" s="113" t="s">
        <v>907</v>
      </c>
      <c r="N12" s="42"/>
      <c r="O12" s="42"/>
      <c r="P12" s="42"/>
      <c r="Q12" s="42" t="s">
        <v>972</v>
      </c>
      <c r="R12" s="42">
        <f>VALUE(Q12)</f>
        <v>3012</v>
      </c>
      <c r="S12" s="140" t="s">
        <v>849</v>
      </c>
    </row>
    <row r="13" spans="2:19" x14ac:dyDescent="0.25">
      <c r="B13" s="19" t="s">
        <v>840</v>
      </c>
      <c r="C13" s="17" t="s">
        <v>841</v>
      </c>
      <c r="M13" s="113" t="s">
        <v>908</v>
      </c>
      <c r="N13" s="42">
        <v>1</v>
      </c>
      <c r="O13" s="42"/>
      <c r="P13" s="42"/>
      <c r="Q13" s="42">
        <v>5.49</v>
      </c>
      <c r="R13" s="42">
        <f>ROUND(Q13,N13)</f>
        <v>5.5</v>
      </c>
      <c r="S13" s="140" t="s">
        <v>849</v>
      </c>
    </row>
    <row r="14" spans="2:19" x14ac:dyDescent="0.25">
      <c r="B14" s="19" t="s">
        <v>842</v>
      </c>
      <c r="C14" s="17" t="s">
        <v>843</v>
      </c>
      <c r="M14" s="113" t="s">
        <v>909</v>
      </c>
      <c r="N14" s="42">
        <v>1</v>
      </c>
      <c r="O14" s="42"/>
      <c r="P14" s="42"/>
      <c r="Q14" s="42">
        <v>5.49</v>
      </c>
      <c r="R14" s="42">
        <f>ROUNDUP(Q14,N14)</f>
        <v>5.5</v>
      </c>
      <c r="S14" s="140" t="s">
        <v>849</v>
      </c>
    </row>
    <row r="15" spans="2:19" x14ac:dyDescent="0.25">
      <c r="B15" s="19" t="s">
        <v>840</v>
      </c>
      <c r="C15" s="17" t="s">
        <v>844</v>
      </c>
      <c r="M15" s="113" t="s">
        <v>910</v>
      </c>
      <c r="N15" s="42">
        <v>1</v>
      </c>
      <c r="O15" s="42"/>
      <c r="P15" s="42"/>
      <c r="Q15" s="42">
        <v>5.49</v>
      </c>
      <c r="R15" s="42">
        <f>ROUNDDOWN(Q15,N15)</f>
        <v>5.4</v>
      </c>
      <c r="S15" s="140" t="s">
        <v>849</v>
      </c>
    </row>
    <row r="16" spans="2:19" ht="27.6" customHeight="1" x14ac:dyDescent="0.25">
      <c r="B16" s="244" t="s">
        <v>176</v>
      </c>
      <c r="C16" s="244"/>
      <c r="D16" s="244"/>
      <c r="E16" s="244"/>
      <c r="M16" s="127"/>
      <c r="N16" s="126"/>
      <c r="O16" s="126"/>
      <c r="P16" s="126"/>
      <c r="Q16" s="126"/>
      <c r="R16" s="126"/>
      <c r="S16" s="112"/>
    </row>
    <row r="17" spans="2:19" x14ac:dyDescent="0.25">
      <c r="B17" s="19" t="s">
        <v>177</v>
      </c>
      <c r="C17" s="17" t="s">
        <v>178</v>
      </c>
      <c r="M17" s="113" t="s">
        <v>911</v>
      </c>
      <c r="N17" s="42"/>
      <c r="O17" s="42"/>
      <c r="P17" s="42"/>
      <c r="Q17" s="42" t="s">
        <v>633</v>
      </c>
      <c r="R17" s="42" t="str">
        <f>LOWER(Q17)</f>
        <v>johnnes</v>
      </c>
      <c r="S17" s="140" t="s">
        <v>849</v>
      </c>
    </row>
    <row r="18" spans="2:19" ht="27.6" customHeight="1" x14ac:dyDescent="0.25">
      <c r="B18" s="22" t="s">
        <v>179</v>
      </c>
      <c r="C18" s="259" t="s">
        <v>180</v>
      </c>
      <c r="D18" s="259"/>
      <c r="E18" s="259"/>
      <c r="F18" s="259"/>
      <c r="G18" s="259"/>
      <c r="H18" s="259"/>
      <c r="I18" s="259"/>
      <c r="J18" s="259"/>
      <c r="M18" s="113" t="s">
        <v>912</v>
      </c>
      <c r="N18" s="42"/>
      <c r="O18" s="42"/>
      <c r="P18" s="42"/>
      <c r="Q18" s="42" t="s">
        <v>633</v>
      </c>
      <c r="R18" s="42" t="str">
        <f>PROPER(Q18)</f>
        <v>Johnnes</v>
      </c>
      <c r="S18" s="140" t="s">
        <v>849</v>
      </c>
    </row>
    <row r="19" spans="2:19" x14ac:dyDescent="0.25">
      <c r="B19" s="19" t="s">
        <v>181</v>
      </c>
      <c r="C19" s="17" t="s">
        <v>182</v>
      </c>
      <c r="M19" s="113" t="s">
        <v>913</v>
      </c>
      <c r="N19" s="42"/>
      <c r="O19" s="42"/>
      <c r="P19" s="42"/>
      <c r="Q19" s="42" t="s">
        <v>974</v>
      </c>
      <c r="R19" s="42" t="str">
        <f>UPPER(Q19)</f>
        <v>JOHNNES</v>
      </c>
      <c r="S19" s="140" t="s">
        <v>849</v>
      </c>
    </row>
    <row r="20" spans="2:19" ht="27.6" customHeight="1" x14ac:dyDescent="0.25">
      <c r="B20" s="244" t="s">
        <v>183</v>
      </c>
      <c r="C20" s="244"/>
      <c r="D20" s="244"/>
      <c r="E20" s="244"/>
      <c r="M20" s="127"/>
      <c r="N20" s="126"/>
      <c r="O20" s="126"/>
      <c r="P20" s="126"/>
      <c r="Q20" s="126"/>
      <c r="R20" s="126"/>
      <c r="S20" s="112"/>
    </row>
    <row r="21" spans="2:19" x14ac:dyDescent="0.25">
      <c r="B21" s="19" t="s">
        <v>184</v>
      </c>
      <c r="C21" s="17" t="s">
        <v>185</v>
      </c>
      <c r="M21" s="113" t="s">
        <v>914</v>
      </c>
      <c r="N21" s="42">
        <v>1</v>
      </c>
      <c r="O21" s="42">
        <v>2</v>
      </c>
      <c r="P21" s="42" t="s">
        <v>636</v>
      </c>
      <c r="Q21" s="42" t="s">
        <v>634</v>
      </c>
      <c r="R21" s="42" t="str">
        <f>REPLACE(Q21,N21,O21,P21)</f>
        <v>XYZCD</v>
      </c>
      <c r="S21" s="140" t="s">
        <v>849</v>
      </c>
    </row>
    <row r="22" spans="2:19" x14ac:dyDescent="0.25">
      <c r="B22" s="19" t="s">
        <v>186</v>
      </c>
      <c r="C22" s="17" t="s">
        <v>187</v>
      </c>
      <c r="M22" s="113" t="s">
        <v>915</v>
      </c>
      <c r="N22" s="42" t="s">
        <v>635</v>
      </c>
      <c r="O22" s="42" t="s">
        <v>636</v>
      </c>
      <c r="P22" s="42">
        <v>1</v>
      </c>
      <c r="Q22" s="42" t="s">
        <v>975</v>
      </c>
      <c r="R22" s="42" t="str">
        <f>REPLACE(N22,P22,P22,O22)</f>
        <v>XYZB</v>
      </c>
      <c r="S22" s="140" t="s">
        <v>849</v>
      </c>
    </row>
    <row r="23" spans="2:19" ht="27.6" customHeight="1" x14ac:dyDescent="0.25">
      <c r="B23" s="249" t="s">
        <v>188</v>
      </c>
      <c r="C23" s="249"/>
      <c r="D23" s="249"/>
      <c r="E23" s="249"/>
      <c r="M23" s="127"/>
      <c r="N23" s="126"/>
      <c r="O23" s="126"/>
      <c r="P23" s="126"/>
      <c r="Q23" s="126"/>
      <c r="R23" s="126"/>
      <c r="S23" s="112"/>
    </row>
    <row r="24" spans="2:19" x14ac:dyDescent="0.25">
      <c r="B24" s="19" t="s">
        <v>189</v>
      </c>
      <c r="C24" s="17" t="s">
        <v>190</v>
      </c>
      <c r="D24" s="21"/>
      <c r="E24" s="21"/>
      <c r="M24" s="113" t="s">
        <v>916</v>
      </c>
      <c r="N24" s="42" t="s">
        <v>635</v>
      </c>
      <c r="O24" s="42" t="s">
        <v>636</v>
      </c>
      <c r="P24" s="42"/>
      <c r="Q24" s="42"/>
      <c r="R24" s="42" t="str">
        <f>CONCATENATE(N24," ",O24)</f>
        <v>AB XYZ</v>
      </c>
      <c r="S24" s="140" t="s">
        <v>849</v>
      </c>
    </row>
    <row r="25" spans="2:19" x14ac:dyDescent="0.25">
      <c r="B25" s="19" t="s">
        <v>191</v>
      </c>
      <c r="C25" s="17" t="s">
        <v>192</v>
      </c>
      <c r="D25" s="21"/>
      <c r="E25" s="21"/>
      <c r="M25" s="113" t="s">
        <v>917</v>
      </c>
      <c r="N25" s="42"/>
      <c r="O25" s="42"/>
      <c r="P25" s="42"/>
      <c r="Q25" s="42" t="s">
        <v>637</v>
      </c>
      <c r="R25" s="42" t="str">
        <f>LEFT(Q25,3)</f>
        <v>ABC</v>
      </c>
      <c r="S25" s="140" t="s">
        <v>849</v>
      </c>
    </row>
    <row r="26" spans="2:19" x14ac:dyDescent="0.25">
      <c r="B26" s="19" t="s">
        <v>193</v>
      </c>
      <c r="C26" s="17" t="s">
        <v>194</v>
      </c>
      <c r="D26" s="21"/>
      <c r="E26" s="21"/>
      <c r="M26" s="113" t="s">
        <v>918</v>
      </c>
      <c r="N26" s="42"/>
      <c r="O26" s="42"/>
      <c r="P26" s="42"/>
      <c r="Q26" s="42" t="s">
        <v>638</v>
      </c>
      <c r="R26" s="42" t="str">
        <f>MID(Q26,3,3)</f>
        <v>C-X</v>
      </c>
      <c r="S26" s="140" t="s">
        <v>849</v>
      </c>
    </row>
    <row r="27" spans="2:19" x14ac:dyDescent="0.25">
      <c r="B27" s="19" t="s">
        <v>195</v>
      </c>
      <c r="C27" s="17" t="s">
        <v>196</v>
      </c>
      <c r="D27" s="21"/>
      <c r="E27" s="21"/>
      <c r="M27" s="113" t="s">
        <v>919</v>
      </c>
      <c r="N27" s="42"/>
      <c r="O27" s="42"/>
      <c r="P27" s="42"/>
      <c r="Q27" s="42" t="s">
        <v>637</v>
      </c>
      <c r="R27" s="42" t="str">
        <f>RIGHT(Q27,3)</f>
        <v>XYZ</v>
      </c>
      <c r="S27" s="140" t="s">
        <v>849</v>
      </c>
    </row>
    <row r="28" spans="2:19" x14ac:dyDescent="0.25">
      <c r="B28" s="19" t="s">
        <v>197</v>
      </c>
      <c r="C28" s="17" t="s">
        <v>198</v>
      </c>
      <c r="D28" s="21"/>
      <c r="E28" s="21"/>
      <c r="M28" s="113" t="s">
        <v>920</v>
      </c>
      <c r="N28" s="42">
        <v>3</v>
      </c>
      <c r="O28" s="42"/>
      <c r="P28" s="42"/>
      <c r="Q28" s="42" t="s">
        <v>158</v>
      </c>
      <c r="R28" s="42" t="str">
        <f>REPT(Q28,N28)</f>
        <v>AAA</v>
      </c>
      <c r="S28" s="140" t="s">
        <v>849</v>
      </c>
    </row>
    <row r="29" spans="2:19" ht="27.6" customHeight="1" x14ac:dyDescent="0.25">
      <c r="B29" s="244" t="s">
        <v>122</v>
      </c>
      <c r="C29" s="244"/>
      <c r="D29" s="244"/>
      <c r="E29" s="244"/>
      <c r="M29" s="127"/>
      <c r="N29" s="126"/>
      <c r="O29" s="126"/>
      <c r="P29" s="126"/>
      <c r="Q29" s="126"/>
      <c r="R29" s="126"/>
      <c r="S29" s="112"/>
    </row>
    <row r="30" spans="2:19" x14ac:dyDescent="0.25">
      <c r="B30" s="19" t="s">
        <v>199</v>
      </c>
      <c r="C30" s="17" t="s">
        <v>200</v>
      </c>
      <c r="D30" s="21"/>
      <c r="E30" s="21"/>
      <c r="M30" s="113" t="s">
        <v>921</v>
      </c>
      <c r="N30" s="42"/>
      <c r="O30" s="42"/>
      <c r="P30" s="42"/>
      <c r="Q30" s="42" t="s">
        <v>846</v>
      </c>
      <c r="R30" s="42">
        <f>LEN(Q30)</f>
        <v>13</v>
      </c>
      <c r="S30" s="140" t="s">
        <v>849</v>
      </c>
    </row>
    <row r="31" spans="2:19" x14ac:dyDescent="0.25">
      <c r="B31" s="19" t="s">
        <v>201</v>
      </c>
      <c r="C31" s="17" t="s">
        <v>202</v>
      </c>
      <c r="D31" s="21"/>
      <c r="E31" s="21"/>
      <c r="M31" s="113" t="s">
        <v>922</v>
      </c>
      <c r="N31" s="42" t="s">
        <v>639</v>
      </c>
      <c r="O31" s="42">
        <v>1</v>
      </c>
      <c r="P31" s="42"/>
      <c r="Q31" s="42" t="s">
        <v>637</v>
      </c>
      <c r="R31" s="42">
        <f>FIND(N31,Q31,O31)</f>
        <v>3</v>
      </c>
      <c r="S31" s="140" t="s">
        <v>849</v>
      </c>
    </row>
    <row r="32" spans="2:19" x14ac:dyDescent="0.25">
      <c r="B32" s="19" t="s">
        <v>203</v>
      </c>
      <c r="C32" s="17" t="s">
        <v>204</v>
      </c>
      <c r="D32" s="21"/>
      <c r="E32" s="21"/>
      <c r="M32" s="113" t="s">
        <v>923</v>
      </c>
      <c r="N32" s="42" t="s">
        <v>640</v>
      </c>
      <c r="O32" s="42">
        <v>1</v>
      </c>
      <c r="P32" s="42"/>
      <c r="Q32" s="42" t="s">
        <v>637</v>
      </c>
      <c r="R32" s="42">
        <f>SEARCH(N32,Q32,O32)</f>
        <v>3</v>
      </c>
      <c r="S32" s="140" t="s">
        <v>849</v>
      </c>
    </row>
    <row r="33" spans="2:19" x14ac:dyDescent="0.25">
      <c r="B33" s="19" t="s">
        <v>205</v>
      </c>
      <c r="C33" s="17" t="s">
        <v>206</v>
      </c>
      <c r="D33" s="21"/>
      <c r="E33" s="21"/>
      <c r="M33" s="113" t="s">
        <v>924</v>
      </c>
      <c r="N33" s="42" t="s">
        <v>635</v>
      </c>
      <c r="O33" s="42" t="s">
        <v>641</v>
      </c>
      <c r="P33" s="42"/>
      <c r="Q33" s="42"/>
      <c r="R33" s="42" t="b">
        <f>EXACT(N33,O33)</f>
        <v>0</v>
      </c>
      <c r="S33" s="140" t="s">
        <v>849</v>
      </c>
    </row>
    <row r="34" spans="2:19" x14ac:dyDescent="0.25">
      <c r="B34" s="19" t="s">
        <v>207</v>
      </c>
      <c r="C34" s="17" t="s">
        <v>208</v>
      </c>
      <c r="D34" s="21"/>
      <c r="E34" s="21"/>
      <c r="M34" s="114" t="s">
        <v>925</v>
      </c>
      <c r="N34" s="43"/>
      <c r="O34" s="43"/>
      <c r="P34" s="43"/>
      <c r="Q34" s="43">
        <v>1</v>
      </c>
      <c r="R34" s="43" t="str">
        <f>T(Q34)</f>
        <v/>
      </c>
      <c r="S34" s="140" t="s">
        <v>849</v>
      </c>
    </row>
    <row r="37" spans="2:19" ht="22.5" x14ac:dyDescent="0.25">
      <c r="B37" s="15" t="s">
        <v>618</v>
      </c>
      <c r="D37" s="90" t="s">
        <v>632</v>
      </c>
    </row>
    <row r="38" spans="2:19" ht="22.5" x14ac:dyDescent="0.25">
      <c r="B38" s="15"/>
    </row>
    <row r="39" spans="2:19" x14ac:dyDescent="0.25">
      <c r="B39" s="45" t="s">
        <v>961</v>
      </c>
    </row>
    <row r="41" spans="2:19" x14ac:dyDescent="0.25">
      <c r="B41" s="25" t="s">
        <v>211</v>
      </c>
      <c r="C41" s="27" t="s">
        <v>212</v>
      </c>
      <c r="D41" s="27" t="s">
        <v>971</v>
      </c>
    </row>
    <row r="42" spans="2:19" x14ac:dyDescent="0.25">
      <c r="B42" s="2" t="s">
        <v>642</v>
      </c>
      <c r="C42" s="2" t="s">
        <v>643</v>
      </c>
      <c r="D42" s="2" t="str">
        <f>CONCATENATE(PROPER(TRIM(B42))," ",PROPER(TRIM(C42)))</f>
        <v>Michael Chobanian</v>
      </c>
    </row>
    <row r="43" spans="2:19" x14ac:dyDescent="0.25">
      <c r="B43" s="2" t="s">
        <v>644</v>
      </c>
      <c r="C43" s="2" t="s">
        <v>645</v>
      </c>
      <c r="D43" s="270" t="str">
        <f t="shared" ref="D43:D51" si="0">CONCATENATE(PROPER(TRIM(B43))," ",PROPER(TRIM(C43)))</f>
        <v>Steven Katznelson</v>
      </c>
    </row>
    <row r="44" spans="2:19" x14ac:dyDescent="0.25">
      <c r="B44" s="2" t="s">
        <v>646</v>
      </c>
      <c r="C44" s="2" t="s">
        <v>962</v>
      </c>
      <c r="D44" s="270" t="str">
        <f t="shared" si="0"/>
        <v>Wadie Toma</v>
      </c>
    </row>
    <row r="45" spans="2:19" x14ac:dyDescent="0.25">
      <c r="B45" s="2" t="s">
        <v>965</v>
      </c>
      <c r="C45" s="2" t="s">
        <v>966</v>
      </c>
      <c r="D45" s="270" t="str">
        <f t="shared" si="0"/>
        <v>A Benedict Cosimi</v>
      </c>
    </row>
    <row r="46" spans="2:19" x14ac:dyDescent="0.25">
      <c r="B46" s="2" t="s">
        <v>654</v>
      </c>
      <c r="C46" s="2" t="s">
        <v>647</v>
      </c>
      <c r="D46" s="270" t="str">
        <f t="shared" si="0"/>
        <v>Ia Schreibman</v>
      </c>
    </row>
    <row r="47" spans="2:19" x14ac:dyDescent="0.25">
      <c r="B47" s="2" t="s">
        <v>963</v>
      </c>
      <c r="C47" s="2" t="s">
        <v>967</v>
      </c>
      <c r="D47" s="270" t="str">
        <f t="shared" si="0"/>
        <v>Shabnum Haleem</v>
      </c>
    </row>
    <row r="48" spans="2:19" x14ac:dyDescent="0.25">
      <c r="B48" s="2" t="s">
        <v>648</v>
      </c>
      <c r="C48" s="2" t="s">
        <v>649</v>
      </c>
      <c r="D48" s="270" t="str">
        <f t="shared" si="0"/>
        <v>Mallory Bain</v>
      </c>
    </row>
    <row r="49" spans="2:4" x14ac:dyDescent="0.25">
      <c r="B49" s="2" t="s">
        <v>964</v>
      </c>
      <c r="C49" s="2" t="s">
        <v>968</v>
      </c>
      <c r="D49" s="270" t="str">
        <f t="shared" si="0"/>
        <v>Rajiv Jairam</v>
      </c>
    </row>
    <row r="50" spans="2:4" x14ac:dyDescent="0.25">
      <c r="B50" s="2" t="s">
        <v>650</v>
      </c>
      <c r="C50" s="2" t="s">
        <v>651</v>
      </c>
      <c r="D50" s="270" t="str">
        <f t="shared" si="0"/>
        <v>Alan Leichtman</v>
      </c>
    </row>
    <row r="51" spans="2:4" x14ac:dyDescent="0.25">
      <c r="B51" s="2" t="s">
        <v>652</v>
      </c>
      <c r="C51" s="2" t="s">
        <v>653</v>
      </c>
      <c r="D51" s="270" t="str">
        <f t="shared" si="0"/>
        <v>Kim Tibaldi</v>
      </c>
    </row>
  </sheetData>
  <sheetProtection algorithmName="SHA-512" hashValue="nOO3sN9tCHr4xQmyN+bOI+CgN40OeZ1WcDdVpMZPjB2hKhi7mYir1Q5PPLlipQnL8y1SrEMK/yhqKToIMhYdDQ==" saltValue="ib13OUIFVGninyf1NXsYdg==" spinCount="100000" sheet="1" objects="1" scenarios="1"/>
  <protectedRanges>
    <protectedRange sqref="N7:S34" name="Range1" securityDescriptor="O:WDG:WDD:(A;;CC;;;S-1-5-114)"/>
    <protectedRange sqref="D42:D51" name="Range2" securityDescriptor="O:WDG:WDD:(A;;CC;;;S-1-5-114)"/>
  </protectedRanges>
  <mergeCells count="10">
    <mergeCell ref="K2:K3"/>
    <mergeCell ref="H2:J3"/>
    <mergeCell ref="M4:S4"/>
    <mergeCell ref="B20:E20"/>
    <mergeCell ref="B23:E23"/>
    <mergeCell ref="B29:E29"/>
    <mergeCell ref="C18:J18"/>
    <mergeCell ref="B6:E6"/>
    <mergeCell ref="B9:E9"/>
    <mergeCell ref="B16:E16"/>
  </mergeCells>
  <conditionalFormatting sqref="K2">
    <cfRule type="cellIs" dxfId="15" priority="69" operator="equal">
      <formula>"Complete"</formula>
    </cfRule>
    <cfRule type="cellIs" dxfId="14" priority="70" operator="equal">
      <formula>"Incomplete"</formula>
    </cfRule>
  </conditionalFormatting>
  <conditionalFormatting sqref="S7:S8">
    <cfRule type="cellIs" dxfId="13" priority="67" operator="equal">
      <formula>"Complete"</formula>
    </cfRule>
    <cfRule type="cellIs" dxfId="12" priority="68" operator="equal">
      <formula>"Incomplete"</formula>
    </cfRule>
  </conditionalFormatting>
  <conditionalFormatting sqref="S8">
    <cfRule type="cellIs" dxfId="11" priority="65" operator="equal">
      <formula>"Complete"</formula>
    </cfRule>
    <cfRule type="cellIs" dxfId="10" priority="66" operator="equal">
      <formula>"Incomplete"</formula>
    </cfRule>
  </conditionalFormatting>
  <conditionalFormatting sqref="S10:S15">
    <cfRule type="cellIs" dxfId="9" priority="9" operator="equal">
      <formula>"Complete"</formula>
    </cfRule>
    <cfRule type="cellIs" dxfId="8" priority="10" operator="equal">
      <formula>"Incomplete"</formula>
    </cfRule>
  </conditionalFormatting>
  <conditionalFormatting sqref="S17:S19">
    <cfRule type="cellIs" dxfId="7" priority="7" operator="equal">
      <formula>"Complete"</formula>
    </cfRule>
    <cfRule type="cellIs" dxfId="6" priority="8" operator="equal">
      <formula>"Incomplete"</formula>
    </cfRule>
  </conditionalFormatting>
  <conditionalFormatting sqref="S21:S22">
    <cfRule type="cellIs" dxfId="5" priority="5" operator="equal">
      <formula>"Complete"</formula>
    </cfRule>
    <cfRule type="cellIs" dxfId="4" priority="6" operator="equal">
      <formula>"Incomplete"</formula>
    </cfRule>
  </conditionalFormatting>
  <conditionalFormatting sqref="S24:S28">
    <cfRule type="cellIs" dxfId="3" priority="3" operator="equal">
      <formula>"Complete"</formula>
    </cfRule>
    <cfRule type="cellIs" dxfId="2" priority="4" operator="equal">
      <formula>"Incomplete"</formula>
    </cfRule>
  </conditionalFormatting>
  <conditionalFormatting sqref="S30:S34">
    <cfRule type="cellIs" dxfId="1" priority="1" operator="equal">
      <formula>"Complete"</formula>
    </cfRule>
    <cfRule type="cellIs" dxfId="0" priority="2" operator="equal">
      <formula>"Incomplete"</formula>
    </cfRule>
  </conditionalFormatting>
  <dataValidations count="1">
    <dataValidation type="list" allowBlank="1" showInputMessage="1" showErrorMessage="1" sqref="S24:S28 S21:S22 S7:S8 S10:S15 S17:S19 S30:S34">
      <formula1>"Complete, Incomplete"</formula1>
    </dataValidation>
  </dataValidations>
  <hyperlinks>
    <hyperlink ref="G4" location="'4.5 String &amp; Text Functions'!A60" display=" (Give it a try!)"/>
    <hyperlink ref="D37" location="'4.5 String &amp; Text Functions'!A1" display=" (Back to Description)"/>
  </hyperlinks>
  <pageMargins left="0.7" right="0.7" top="0.75" bottom="0.75" header="0.3" footer="0.3"/>
  <pageSetup paperSize="9" orientation="portrait" horizontalDpi="4294967294"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2060"/>
  </sheetPr>
  <dimension ref="A1:AP19460"/>
  <sheetViews>
    <sheetView showGridLines="0" showRowColHeaders="0" topLeftCell="C1" zoomScale="80" zoomScaleNormal="80" workbookViewId="0">
      <selection activeCell="V15" sqref="V15"/>
    </sheetView>
  </sheetViews>
  <sheetFormatPr defaultRowHeight="15" x14ac:dyDescent="0.25"/>
  <cols>
    <col min="1" max="1" width="8.85546875" style="14"/>
    <col min="2" max="2" width="8.42578125" style="14" bestFit="1" customWidth="1"/>
    <col min="3" max="3" width="13.5703125" style="14" bestFit="1" customWidth="1"/>
    <col min="4" max="4" width="9.42578125" style="14" bestFit="1" customWidth="1"/>
    <col min="5" max="5" width="48.140625" style="14" customWidth="1"/>
    <col min="6" max="6" width="10" style="14" bestFit="1" customWidth="1"/>
    <col min="7" max="7" width="26.5703125" style="14" bestFit="1" customWidth="1"/>
    <col min="8" max="8" width="9.28515625" style="14" bestFit="1" customWidth="1"/>
    <col min="9" max="10" width="9.140625" style="14" bestFit="1" customWidth="1"/>
    <col min="11" max="12" width="10.28515625" style="14" customWidth="1"/>
    <col min="13" max="13" width="10.28515625" style="94" bestFit="1" customWidth="1"/>
    <col min="14" max="15" width="10.28515625" style="14" customWidth="1"/>
    <col min="16" max="16" width="10.28515625" style="14" bestFit="1" customWidth="1"/>
    <col min="17" max="17" width="15.42578125" bestFit="1" customWidth="1"/>
    <col min="18" max="18" width="31.42578125" bestFit="1" customWidth="1"/>
    <col min="19" max="21" width="11.28515625" bestFit="1" customWidth="1"/>
    <col min="22" max="22" width="8" bestFit="1" customWidth="1"/>
    <col min="23" max="24" width="9.140625" bestFit="1" customWidth="1"/>
    <col min="25" max="27" width="10.28515625" bestFit="1" customWidth="1"/>
    <col min="28" max="28" width="10.28515625" style="94" bestFit="1" customWidth="1"/>
    <col min="29" max="29" width="77.140625" customWidth="1"/>
    <col min="30" max="30" width="10.28515625" customWidth="1"/>
    <col min="31" max="31" width="77.140625" customWidth="1"/>
    <col min="32" max="32" width="20.7109375" bestFit="1" customWidth="1"/>
    <col min="33" max="33" width="28.140625" bestFit="1" customWidth="1"/>
    <col min="34" max="34" width="8.140625" hidden="1" customWidth="1"/>
    <col min="35" max="35" width="8.5703125" hidden="1" customWidth="1"/>
    <col min="36" max="36" width="8.28515625" hidden="1" customWidth="1"/>
    <col min="37" max="37" width="7.7109375" hidden="1" customWidth="1"/>
    <col min="38" max="38" width="8.5703125" hidden="1" customWidth="1"/>
    <col min="39" max="39" width="8.28515625" hidden="1" customWidth="1"/>
    <col min="40" max="40" width="5.28515625" customWidth="1"/>
    <col min="41" max="41" width="5.85546875" customWidth="1"/>
    <col min="42" max="42" width="5.7109375" customWidth="1"/>
    <col min="43" max="43" width="5.28515625" customWidth="1"/>
    <col min="44" max="44" width="5.85546875" customWidth="1"/>
    <col min="45" max="45" width="5.7109375" customWidth="1"/>
  </cols>
  <sheetData>
    <row r="1" spans="1:42" x14ac:dyDescent="0.25">
      <c r="A1" s="14" t="s">
        <v>970</v>
      </c>
      <c r="R1" s="9"/>
      <c r="AA1" s="9"/>
      <c r="AC1" s="14"/>
      <c r="AD1" s="14"/>
      <c r="AF1" s="9"/>
    </row>
    <row r="2" spans="1:42" ht="15.75" x14ac:dyDescent="0.25">
      <c r="P2" s="260"/>
      <c r="Q2" s="260"/>
      <c r="R2" s="97" t="s">
        <v>824</v>
      </c>
      <c r="AC2" s="14"/>
      <c r="AD2" s="14"/>
      <c r="AF2" s="92" t="s">
        <v>354</v>
      </c>
      <c r="AG2" s="97" t="s">
        <v>825</v>
      </c>
    </row>
    <row r="3" spans="1:42" ht="13.9" customHeight="1" x14ac:dyDescent="0.25">
      <c r="AC3" s="14"/>
      <c r="AD3" s="14"/>
    </row>
    <row r="4" spans="1:42" ht="22.5" x14ac:dyDescent="0.25">
      <c r="B4" s="15" t="s">
        <v>821</v>
      </c>
      <c r="F4" s="93" t="s">
        <v>611</v>
      </c>
      <c r="AC4" s="14"/>
      <c r="AD4" s="14"/>
    </row>
    <row r="5" spans="1:42" x14ac:dyDescent="0.25">
      <c r="B5" s="66" t="s">
        <v>818</v>
      </c>
      <c r="C5" s="65"/>
      <c r="AC5" s="14"/>
      <c r="AD5" s="14"/>
    </row>
    <row r="6" spans="1:42" ht="15" customHeight="1" x14ac:dyDescent="0.25">
      <c r="B6" s="60" t="s">
        <v>606</v>
      </c>
      <c r="AC6" s="14"/>
      <c r="AD6" s="14"/>
    </row>
    <row r="7" spans="1:42" ht="15" customHeight="1" x14ac:dyDescent="0.25">
      <c r="B7" s="61" t="s">
        <v>822</v>
      </c>
      <c r="AC7" s="14"/>
      <c r="AD7" s="14"/>
    </row>
    <row r="8" spans="1:42" x14ac:dyDescent="0.25">
      <c r="B8" s="61" t="s">
        <v>823</v>
      </c>
      <c r="AC8" s="14"/>
      <c r="AD8" s="14"/>
    </row>
    <row r="9" spans="1:42" x14ac:dyDescent="0.25">
      <c r="B9" s="60" t="s">
        <v>810</v>
      </c>
      <c r="AC9" s="14"/>
      <c r="AD9" s="14"/>
    </row>
    <row r="10" spans="1:42" x14ac:dyDescent="0.25">
      <c r="AC10" s="14"/>
      <c r="AD10" s="14"/>
    </row>
    <row r="11" spans="1:42" x14ac:dyDescent="0.25">
      <c r="B11" s="62" t="s">
        <v>353</v>
      </c>
      <c r="AC11" s="14"/>
      <c r="AD11" s="14"/>
    </row>
    <row r="12" spans="1:42" ht="15" customHeight="1" thickBot="1" x14ac:dyDescent="0.3">
      <c r="B12" s="62"/>
      <c r="AC12" s="14"/>
      <c r="AD12" s="14"/>
    </row>
    <row r="13" spans="1:42" ht="15" customHeight="1" thickBot="1" x14ac:dyDescent="0.3">
      <c r="B13" s="63" t="s">
        <v>389</v>
      </c>
      <c r="C13" s="63" t="s">
        <v>390</v>
      </c>
      <c r="D13" s="63" t="s">
        <v>391</v>
      </c>
      <c r="E13" s="63" t="s">
        <v>361</v>
      </c>
      <c r="F13" s="63" t="s">
        <v>392</v>
      </c>
      <c r="G13" s="63" t="s">
        <v>342</v>
      </c>
      <c r="H13" s="63" t="s">
        <v>157</v>
      </c>
      <c r="I13" s="64" t="s">
        <v>816</v>
      </c>
      <c r="J13" s="64" t="s">
        <v>817</v>
      </c>
      <c r="K13"/>
      <c r="L13"/>
      <c r="Q13" s="76"/>
      <c r="R13" s="76"/>
      <c r="S13" s="265" t="s">
        <v>814</v>
      </c>
      <c r="T13" s="265"/>
      <c r="U13" s="265"/>
      <c r="V13" s="261" t="s">
        <v>815</v>
      </c>
      <c r="W13" s="261"/>
      <c r="X13" s="261"/>
      <c r="AC13" s="14"/>
      <c r="AD13" s="14"/>
      <c r="AF13" s="76"/>
      <c r="AG13" s="76"/>
      <c r="AH13" s="262" t="s">
        <v>814</v>
      </c>
      <c r="AI13" s="263"/>
      <c r="AJ13" s="264"/>
      <c r="AK13" s="262" t="s">
        <v>815</v>
      </c>
      <c r="AL13" s="263"/>
      <c r="AM13" s="264"/>
    </row>
    <row r="14" spans="1:42" ht="15" customHeight="1" thickBot="1" x14ac:dyDescent="0.3">
      <c r="B14" s="67" t="s">
        <v>393</v>
      </c>
      <c r="C14" s="67" t="s">
        <v>394</v>
      </c>
      <c r="D14" s="68" t="s">
        <v>395</v>
      </c>
      <c r="E14" s="67" t="s">
        <v>394</v>
      </c>
      <c r="F14" s="68" t="s">
        <v>396</v>
      </c>
      <c r="G14" s="67" t="s">
        <v>397</v>
      </c>
      <c r="H14" s="68" t="s">
        <v>363</v>
      </c>
      <c r="I14" s="69">
        <v>32</v>
      </c>
      <c r="J14" s="69">
        <v>21</v>
      </c>
      <c r="K14" s="91"/>
      <c r="L14" s="91"/>
      <c r="Q14" s="171" t="s">
        <v>360</v>
      </c>
      <c r="R14" s="171" t="s">
        <v>361</v>
      </c>
      <c r="S14" s="172" t="s">
        <v>362</v>
      </c>
      <c r="T14" s="172" t="s">
        <v>363</v>
      </c>
      <c r="U14" s="172" t="s">
        <v>364</v>
      </c>
      <c r="V14" s="173" t="s">
        <v>362</v>
      </c>
      <c r="W14" s="173" t="s">
        <v>363</v>
      </c>
      <c r="X14" s="173" t="s">
        <v>364</v>
      </c>
      <c r="Y14" s="77"/>
      <c r="Z14" s="77"/>
      <c r="AA14" s="77"/>
      <c r="AB14" s="95"/>
      <c r="AC14" s="96"/>
      <c r="AD14" s="96"/>
      <c r="AE14" s="77"/>
      <c r="AF14" s="78" t="s">
        <v>360</v>
      </c>
      <c r="AG14" s="78" t="s">
        <v>361</v>
      </c>
      <c r="AH14" s="79" t="s">
        <v>362</v>
      </c>
      <c r="AI14" s="80" t="s">
        <v>363</v>
      </c>
      <c r="AJ14" s="81" t="s">
        <v>364</v>
      </c>
      <c r="AK14" s="79" t="s">
        <v>362</v>
      </c>
      <c r="AL14" s="80" t="s">
        <v>363</v>
      </c>
      <c r="AM14" s="81" t="s">
        <v>364</v>
      </c>
      <c r="AN14" s="77"/>
      <c r="AO14" s="77"/>
      <c r="AP14" s="77"/>
    </row>
    <row r="15" spans="1:42" ht="15" customHeight="1" x14ac:dyDescent="0.25">
      <c r="B15" s="67" t="s">
        <v>393</v>
      </c>
      <c r="C15" s="67" t="s">
        <v>394</v>
      </c>
      <c r="D15" s="68" t="s">
        <v>395</v>
      </c>
      <c r="E15" s="67" t="s">
        <v>394</v>
      </c>
      <c r="F15" s="68" t="s">
        <v>396</v>
      </c>
      <c r="G15" s="67" t="s">
        <v>397</v>
      </c>
      <c r="H15" s="68" t="s">
        <v>363</v>
      </c>
      <c r="I15" s="69">
        <v>0</v>
      </c>
      <c r="J15" s="69">
        <v>0</v>
      </c>
      <c r="K15" s="91"/>
      <c r="L15" s="91"/>
      <c r="Q15" s="174" t="s">
        <v>365</v>
      </c>
      <c r="R15" s="175" t="s">
        <v>366</v>
      </c>
      <c r="S15" s="178">
        <f>SUM(SUMIFS($I$14:$I$19460,$D$14:$D$19460,Q15,$H$14:$H$19460,$S$14),SUMIFS($J$14:$J$19460,$D$14:$D$19460,Q15,$H$14:$H$19460,$S$14))</f>
        <v>32048.87</v>
      </c>
      <c r="T15" s="278">
        <f>SUM(SUMIFS($I$14:$I$19460,$D$14:$D$19460,Q15,$H$14:$H$19460,$T$14),SUMIFS($J$14:$J$19460,$D$14:$D$19460,Q15,$H$14:$H$19460,$T$14))</f>
        <v>63106.901899999997</v>
      </c>
      <c r="U15" s="278">
        <f>SUM(SUMIFS($I$14:$I$19460,$D$14:$D$19460,Q15,$H$14:$H$19460,$U$14),SUMIFS($J$14:$J$19460,$D$14:$D$19460,Q15,$H$14:$H$19460,$U$14))</f>
        <v>21195.221599999997</v>
      </c>
      <c r="V15" s="176">
        <f>(S15)/SUM(S15,T15,U15)</f>
        <v>0.27544990408698145</v>
      </c>
      <c r="W15" s="279">
        <f>(T15)/SUM(T15,U15,S15)</f>
        <v>0.54238386799851435</v>
      </c>
      <c r="X15" s="279">
        <f>(U15)/SUM(U15,T15,S15)</f>
        <v>0.18216622791450424</v>
      </c>
      <c r="Y15" s="77"/>
      <c r="Z15" s="77"/>
      <c r="AA15" s="77"/>
      <c r="AB15" s="95"/>
      <c r="AC15" s="96"/>
      <c r="AD15" s="96"/>
      <c r="AE15" s="77"/>
      <c r="AF15" s="70" t="s">
        <v>365</v>
      </c>
      <c r="AG15" s="71" t="s">
        <v>366</v>
      </c>
      <c r="AH15" s="143">
        <f t="shared" ref="AH15:AJ26" si="0">SUMIFS($I$14:$I$19460,$D$14:$D$19460,$AF15,$H$14:$H$19460,AH$14)+SUMIFS($J$14:$J$19460,$D$14:$D$19460,$AF15,$H$14:$H$19460,AH$14)</f>
        <v>32048.87</v>
      </c>
      <c r="AI15" s="144">
        <f t="shared" si="0"/>
        <v>63106.901899999997</v>
      </c>
      <c r="AJ15" s="145">
        <f t="shared" si="0"/>
        <v>21195.221599999997</v>
      </c>
      <c r="AK15" s="82">
        <f>AH15/SUM($AH$15:$AJ$15)</f>
        <v>0.27544990408698145</v>
      </c>
      <c r="AL15" s="83">
        <f t="shared" ref="AL15:AL26" si="1">AI15/SUM($AH$15:$AJ$15)</f>
        <v>0.54238386799851435</v>
      </c>
      <c r="AM15" s="84">
        <f t="shared" ref="AM15:AM26" si="2">AJ15/SUM($AH$15:$AJ$15)</f>
        <v>0.18216622791450424</v>
      </c>
      <c r="AN15" s="77"/>
      <c r="AO15" s="77"/>
      <c r="AP15" s="77"/>
    </row>
    <row r="16" spans="1:42" x14ac:dyDescent="0.25">
      <c r="B16" s="67" t="s">
        <v>393</v>
      </c>
      <c r="C16" s="67" t="s">
        <v>394</v>
      </c>
      <c r="D16" s="68" t="s">
        <v>395</v>
      </c>
      <c r="E16" s="67" t="s">
        <v>394</v>
      </c>
      <c r="F16" s="68" t="s">
        <v>398</v>
      </c>
      <c r="G16" s="67" t="s">
        <v>399</v>
      </c>
      <c r="H16" s="68" t="s">
        <v>362</v>
      </c>
      <c r="I16" s="69">
        <v>0</v>
      </c>
      <c r="J16" s="69">
        <v>20</v>
      </c>
      <c r="K16" s="91"/>
      <c r="L16" s="91"/>
      <c r="Q16" s="174" t="s">
        <v>367</v>
      </c>
      <c r="R16" s="175" t="s">
        <v>368</v>
      </c>
      <c r="S16" s="278">
        <f t="shared" ref="S16:S26" si="3">SUM(SUMIFS($I$14:$I$19460,$D$14:$D$19460,Q16,$H$14:$H$19460,$S$14),SUMIFS($J$14:$J$19460,$D$14:$D$19460,Q16,$H$14:$H$19460,$S$14))</f>
        <v>31456.620000000003</v>
      </c>
      <c r="T16" s="278">
        <f t="shared" ref="T16:T26" si="4">SUM(SUMIFS($I$14:$I$19460,$D$14:$D$19460,Q16,$H$14:$H$19460,$T$14),SUMIFS($J$14:$J$19460,$D$14:$D$19460,Q16,$H$14:$H$19460,$T$14))</f>
        <v>65042.859499999999</v>
      </c>
      <c r="U16" s="278">
        <f t="shared" ref="U16:U26" si="5">SUM(SUMIFS($I$14:$I$19460,$D$14:$D$19460,Q16,$H$14:$H$19460,$U$14),SUMIFS($J$14:$J$19460,$D$14:$D$19460,Q16,$H$14:$H$19460,$U$14))</f>
        <v>17038.182800000002</v>
      </c>
      <c r="V16" s="279">
        <f t="shared" ref="V16:V26" si="6">(S16)/SUM(S16,T16,U16)</f>
        <v>0.27705890153773233</v>
      </c>
      <c r="W16" s="279">
        <f t="shared" ref="W16:W26" si="7">(T16)/SUM(T16,U16,S16)</f>
        <v>0.5728747464267635</v>
      </c>
      <c r="X16" s="279">
        <f t="shared" ref="X16:X26" si="8">(U16)/SUM(U16,T16,S16)</f>
        <v>0.15006635203550428</v>
      </c>
      <c r="Y16" s="77"/>
      <c r="Z16" s="77"/>
      <c r="AA16" s="77"/>
      <c r="AB16" s="95"/>
      <c r="AC16" s="96"/>
      <c r="AD16" s="96"/>
      <c r="AE16" s="77"/>
      <c r="AF16" s="72" t="s">
        <v>367</v>
      </c>
      <c r="AG16" s="73" t="s">
        <v>368</v>
      </c>
      <c r="AH16" s="146">
        <f t="shared" si="0"/>
        <v>31456.620000000003</v>
      </c>
      <c r="AI16" s="69">
        <f t="shared" si="0"/>
        <v>65042.859499999999</v>
      </c>
      <c r="AJ16" s="147">
        <f t="shared" si="0"/>
        <v>17038.182800000002</v>
      </c>
      <c r="AK16" s="85">
        <f t="shared" ref="AK16:AK26" si="9">AH16/SUM($AH$15:$AJ$15)</f>
        <v>0.27035970260107839</v>
      </c>
      <c r="AL16" s="37">
        <f t="shared" si="1"/>
        <v>0.55902281143821952</v>
      </c>
      <c r="AM16" s="86">
        <f t="shared" si="2"/>
        <v>0.14643779384659922</v>
      </c>
      <c r="AN16" s="77"/>
      <c r="AO16" s="77"/>
      <c r="AP16" s="77"/>
    </row>
    <row r="17" spans="2:42" ht="15" customHeight="1" x14ac:dyDescent="0.25">
      <c r="B17" s="67" t="s">
        <v>393</v>
      </c>
      <c r="C17" s="67" t="s">
        <v>394</v>
      </c>
      <c r="D17" s="68" t="s">
        <v>395</v>
      </c>
      <c r="E17" s="67" t="s">
        <v>394</v>
      </c>
      <c r="F17" s="68" t="s">
        <v>398</v>
      </c>
      <c r="G17" s="67" t="s">
        <v>399</v>
      </c>
      <c r="H17" s="68" t="s">
        <v>363</v>
      </c>
      <c r="I17" s="69">
        <v>0</v>
      </c>
      <c r="J17" s="69">
        <v>0</v>
      </c>
      <c r="K17" s="91"/>
      <c r="L17" s="91"/>
      <c r="Q17" s="174" t="s">
        <v>369</v>
      </c>
      <c r="R17" s="177" t="s">
        <v>370</v>
      </c>
      <c r="S17" s="278">
        <f t="shared" si="3"/>
        <v>29322.62</v>
      </c>
      <c r="T17" s="278">
        <f t="shared" si="4"/>
        <v>66384.135299999994</v>
      </c>
      <c r="U17" s="278">
        <f t="shared" si="5"/>
        <v>21331.682799999999</v>
      </c>
      <c r="V17" s="279">
        <f t="shared" si="6"/>
        <v>0.25053837419588737</v>
      </c>
      <c r="W17" s="279">
        <f t="shared" si="7"/>
        <v>0.56719942933004674</v>
      </c>
      <c r="X17" s="279">
        <f t="shared" si="8"/>
        <v>0.18226219647406591</v>
      </c>
      <c r="Y17" s="77"/>
      <c r="Z17" s="77"/>
      <c r="AA17" s="77"/>
      <c r="AB17" s="95"/>
      <c r="AC17" s="96"/>
      <c r="AD17" s="96"/>
      <c r="AE17" s="77"/>
      <c r="AF17" s="72" t="s">
        <v>369</v>
      </c>
      <c r="AG17" s="73" t="s">
        <v>370</v>
      </c>
      <c r="AH17" s="146">
        <f t="shared" si="0"/>
        <v>29322.62</v>
      </c>
      <c r="AI17" s="69">
        <f t="shared" si="0"/>
        <v>66384.135299999994</v>
      </c>
      <c r="AJ17" s="147">
        <f t="shared" si="0"/>
        <v>21331.682799999999</v>
      </c>
      <c r="AK17" s="85">
        <f t="shared" si="9"/>
        <v>0.25201864735259011</v>
      </c>
      <c r="AL17" s="37">
        <f t="shared" si="1"/>
        <v>0.57055065283993478</v>
      </c>
      <c r="AM17" s="86">
        <f t="shared" si="2"/>
        <v>0.18333906878070622</v>
      </c>
      <c r="AN17" s="77"/>
      <c r="AO17" s="77"/>
      <c r="AP17" s="77"/>
    </row>
    <row r="18" spans="2:42" x14ac:dyDescent="0.25">
      <c r="B18" s="67" t="s">
        <v>393</v>
      </c>
      <c r="C18" s="67" t="s">
        <v>394</v>
      </c>
      <c r="D18" s="68" t="s">
        <v>395</v>
      </c>
      <c r="E18" s="67" t="s">
        <v>394</v>
      </c>
      <c r="F18" s="68" t="s">
        <v>398</v>
      </c>
      <c r="G18" s="67" t="s">
        <v>399</v>
      </c>
      <c r="H18" s="68" t="s">
        <v>364</v>
      </c>
      <c r="I18" s="69">
        <v>0</v>
      </c>
      <c r="J18" s="69">
        <v>0</v>
      </c>
      <c r="K18" s="91"/>
      <c r="L18" s="91"/>
      <c r="Q18" s="174" t="s">
        <v>371</v>
      </c>
      <c r="R18" s="177" t="s">
        <v>372</v>
      </c>
      <c r="S18" s="278">
        <f t="shared" si="3"/>
        <v>29357.199999999997</v>
      </c>
      <c r="T18" s="278">
        <f t="shared" si="4"/>
        <v>70720.206999999995</v>
      </c>
      <c r="U18" s="278">
        <f t="shared" si="5"/>
        <v>15654.475200000001</v>
      </c>
      <c r="V18" s="279">
        <f t="shared" si="6"/>
        <v>0.25366562300669121</v>
      </c>
      <c r="W18" s="279">
        <f t="shared" si="7"/>
        <v>0.6110693583794492</v>
      </c>
      <c r="X18" s="279">
        <f t="shared" si="8"/>
        <v>0.13526501861385956</v>
      </c>
      <c r="Y18" s="77"/>
      <c r="Z18" s="77"/>
      <c r="AA18" s="77"/>
      <c r="AB18" s="95"/>
      <c r="AC18" s="96"/>
      <c r="AD18" s="96"/>
      <c r="AE18" s="77"/>
      <c r="AF18" s="72" t="s">
        <v>371</v>
      </c>
      <c r="AG18" s="73" t="s">
        <v>372</v>
      </c>
      <c r="AH18" s="146">
        <f t="shared" si="0"/>
        <v>29357.199999999997</v>
      </c>
      <c r="AI18" s="69">
        <f t="shared" si="0"/>
        <v>70720.206999999995</v>
      </c>
      <c r="AJ18" s="147">
        <f t="shared" si="0"/>
        <v>15654.475200000001</v>
      </c>
      <c r="AK18" s="85">
        <f t="shared" si="9"/>
        <v>0.25231585151870667</v>
      </c>
      <c r="AL18" s="37">
        <f t="shared" si="1"/>
        <v>0.60781781807475499</v>
      </c>
      <c r="AM18" s="86">
        <f t="shared" si="2"/>
        <v>0.13454526454043561</v>
      </c>
      <c r="AN18" s="77"/>
      <c r="AO18" s="77"/>
      <c r="AP18" s="77"/>
    </row>
    <row r="19" spans="2:42" ht="15" customHeight="1" x14ac:dyDescent="0.25">
      <c r="B19" s="67" t="s">
        <v>393</v>
      </c>
      <c r="C19" s="67" t="s">
        <v>394</v>
      </c>
      <c r="D19" s="68" t="s">
        <v>395</v>
      </c>
      <c r="E19" s="67" t="s">
        <v>394</v>
      </c>
      <c r="F19" s="68" t="s">
        <v>398</v>
      </c>
      <c r="G19" s="67" t="s">
        <v>399</v>
      </c>
      <c r="H19" s="68" t="s">
        <v>362</v>
      </c>
      <c r="I19" s="69">
        <v>16</v>
      </c>
      <c r="J19" s="69">
        <v>17</v>
      </c>
      <c r="K19" s="91"/>
      <c r="L19" s="91"/>
      <c r="Q19" s="174" t="s">
        <v>373</v>
      </c>
      <c r="R19" s="175" t="s">
        <v>374</v>
      </c>
      <c r="S19" s="278">
        <f t="shared" si="3"/>
        <v>32083.719999999994</v>
      </c>
      <c r="T19" s="278">
        <f t="shared" si="4"/>
        <v>74873.839000000007</v>
      </c>
      <c r="U19" s="278">
        <f t="shared" si="5"/>
        <v>24705.291199999996</v>
      </c>
      <c r="V19" s="279">
        <f t="shared" si="6"/>
        <v>0.24368088607578989</v>
      </c>
      <c r="W19" s="279">
        <f t="shared" si="7"/>
        <v>0.56867855197015937</v>
      </c>
      <c r="X19" s="279">
        <f t="shared" si="8"/>
        <v>0.18764056195405071</v>
      </c>
      <c r="Y19" s="77"/>
      <c r="Z19" s="77"/>
      <c r="AA19" s="77"/>
      <c r="AB19" s="95"/>
      <c r="AC19" s="96"/>
      <c r="AD19" s="96"/>
      <c r="AE19" s="77"/>
      <c r="AF19" s="72" t="s">
        <v>373</v>
      </c>
      <c r="AG19" s="73" t="s">
        <v>374</v>
      </c>
      <c r="AH19" s="146">
        <f t="shared" si="0"/>
        <v>32083.719999999994</v>
      </c>
      <c r="AI19" s="69">
        <f t="shared" si="0"/>
        <v>74873.839000000007</v>
      </c>
      <c r="AJ19" s="147">
        <f t="shared" si="0"/>
        <v>24705.291199999996</v>
      </c>
      <c r="AK19" s="85">
        <f t="shared" si="9"/>
        <v>0.27574942881772641</v>
      </c>
      <c r="AL19" s="37">
        <f t="shared" si="1"/>
        <v>0.64351697177385958</v>
      </c>
      <c r="AM19" s="86">
        <f t="shared" si="2"/>
        <v>0.21233416627422266</v>
      </c>
      <c r="AN19" s="77"/>
      <c r="AO19" s="77"/>
      <c r="AP19" s="77"/>
    </row>
    <row r="20" spans="2:42" ht="15" customHeight="1" x14ac:dyDescent="0.25">
      <c r="B20" s="67" t="s">
        <v>393</v>
      </c>
      <c r="C20" s="67" t="s">
        <v>394</v>
      </c>
      <c r="D20" s="68" t="s">
        <v>395</v>
      </c>
      <c r="E20" s="67" t="s">
        <v>394</v>
      </c>
      <c r="F20" s="68" t="s">
        <v>398</v>
      </c>
      <c r="G20" s="67" t="s">
        <v>399</v>
      </c>
      <c r="H20" s="68" t="s">
        <v>363</v>
      </c>
      <c r="I20" s="69">
        <v>24</v>
      </c>
      <c r="J20" s="69">
        <v>21</v>
      </c>
      <c r="K20" s="91"/>
      <c r="L20" s="91"/>
      <c r="Q20" s="174" t="s">
        <v>375</v>
      </c>
      <c r="R20" s="175" t="s">
        <v>376</v>
      </c>
      <c r="S20" s="278">
        <f t="shared" si="3"/>
        <v>27887.91</v>
      </c>
      <c r="T20" s="278">
        <f t="shared" si="4"/>
        <v>63211.551699999982</v>
      </c>
      <c r="U20" s="278">
        <f t="shared" si="5"/>
        <v>22084.1414</v>
      </c>
      <c r="V20" s="279">
        <f t="shared" si="6"/>
        <v>0.24639531907603679</v>
      </c>
      <c r="W20" s="279">
        <f t="shared" si="7"/>
        <v>0.55848682997086874</v>
      </c>
      <c r="X20" s="279">
        <f t="shared" si="8"/>
        <v>0.1951178509530945</v>
      </c>
      <c r="Y20" s="77"/>
      <c r="Z20" s="77"/>
      <c r="AA20" s="77"/>
      <c r="AB20" s="95"/>
      <c r="AC20" s="96"/>
      <c r="AD20" s="96"/>
      <c r="AE20" s="77"/>
      <c r="AF20" s="72" t="s">
        <v>375</v>
      </c>
      <c r="AG20" s="73" t="s">
        <v>376</v>
      </c>
      <c r="AH20" s="146">
        <f t="shared" si="0"/>
        <v>27887.91</v>
      </c>
      <c r="AI20" s="69">
        <f t="shared" si="0"/>
        <v>63211.551699999982</v>
      </c>
      <c r="AJ20" s="147">
        <f t="shared" si="0"/>
        <v>22084.1414</v>
      </c>
      <c r="AK20" s="85">
        <f t="shared" si="9"/>
        <v>0.23968776854492441</v>
      </c>
      <c r="AL20" s="37">
        <f t="shared" si="1"/>
        <v>0.54328329994019342</v>
      </c>
      <c r="AM20" s="86">
        <f t="shared" si="2"/>
        <v>0.18980621252709806</v>
      </c>
      <c r="AN20" s="77"/>
      <c r="AO20" s="77"/>
      <c r="AP20" s="77"/>
    </row>
    <row r="21" spans="2:42" x14ac:dyDescent="0.25">
      <c r="B21" s="67" t="s">
        <v>393</v>
      </c>
      <c r="C21" s="67" t="s">
        <v>394</v>
      </c>
      <c r="D21" s="68" t="s">
        <v>395</v>
      </c>
      <c r="E21" s="67" t="s">
        <v>394</v>
      </c>
      <c r="F21" s="68" t="s">
        <v>398</v>
      </c>
      <c r="G21" s="67" t="s">
        <v>399</v>
      </c>
      <c r="H21" s="68" t="s">
        <v>364</v>
      </c>
      <c r="I21" s="69">
        <v>0</v>
      </c>
      <c r="J21" s="69">
        <v>0</v>
      </c>
      <c r="K21" s="91"/>
      <c r="L21" s="91"/>
      <c r="Q21" s="174" t="s">
        <v>377</v>
      </c>
      <c r="R21" s="175" t="s">
        <v>378</v>
      </c>
      <c r="S21" s="278">
        <f t="shared" si="3"/>
        <v>40219.58</v>
      </c>
      <c r="T21" s="278">
        <f t="shared" si="4"/>
        <v>66781.498200000002</v>
      </c>
      <c r="U21" s="278">
        <f t="shared" si="5"/>
        <v>19449.621999999999</v>
      </c>
      <c r="V21" s="279">
        <f t="shared" si="6"/>
        <v>0.31806530083571655</v>
      </c>
      <c r="W21" s="279">
        <f t="shared" si="7"/>
        <v>0.52812280275534607</v>
      </c>
      <c r="X21" s="279">
        <f t="shared" si="8"/>
        <v>0.15381189640893739</v>
      </c>
      <c r="Y21" s="77"/>
      <c r="Z21" s="77"/>
      <c r="AA21" s="77"/>
      <c r="AB21" s="95"/>
      <c r="AC21" s="96"/>
      <c r="AD21" s="96"/>
      <c r="AE21" s="77"/>
      <c r="AF21" s="72" t="s">
        <v>377</v>
      </c>
      <c r="AG21" s="73" t="s">
        <v>378</v>
      </c>
      <c r="AH21" s="146">
        <f t="shared" si="0"/>
        <v>40219.58</v>
      </c>
      <c r="AI21" s="69">
        <f t="shared" si="0"/>
        <v>66781.498200000002</v>
      </c>
      <c r="AJ21" s="147">
        <f t="shared" si="0"/>
        <v>19449.621999999999</v>
      </c>
      <c r="AK21" s="85">
        <f t="shared" si="9"/>
        <v>0.3456745730323309</v>
      </c>
      <c r="AL21" s="37">
        <f t="shared" si="1"/>
        <v>0.57396586132287741</v>
      </c>
      <c r="AM21" s="86">
        <f t="shared" si="2"/>
        <v>0.16716335129532006</v>
      </c>
      <c r="AN21" s="77"/>
      <c r="AO21" s="77"/>
      <c r="AP21" s="77"/>
    </row>
    <row r="22" spans="2:42" x14ac:dyDescent="0.25">
      <c r="B22" s="67" t="s">
        <v>393</v>
      </c>
      <c r="C22" s="67" t="s">
        <v>394</v>
      </c>
      <c r="D22" s="68" t="s">
        <v>395</v>
      </c>
      <c r="E22" s="67" t="s">
        <v>394</v>
      </c>
      <c r="F22" s="68" t="s">
        <v>398</v>
      </c>
      <c r="G22" s="67" t="s">
        <v>399</v>
      </c>
      <c r="H22" s="68" t="s">
        <v>363</v>
      </c>
      <c r="I22" s="69">
        <v>18</v>
      </c>
      <c r="J22" s="69">
        <v>0</v>
      </c>
      <c r="K22" s="91"/>
      <c r="L22" s="91"/>
      <c r="Q22" s="174" t="s">
        <v>379</v>
      </c>
      <c r="R22" s="175" t="s">
        <v>380</v>
      </c>
      <c r="S22" s="278">
        <f t="shared" si="3"/>
        <v>39455.019999999997</v>
      </c>
      <c r="T22" s="278">
        <f t="shared" si="4"/>
        <v>60369.974299999987</v>
      </c>
      <c r="U22" s="278">
        <f t="shared" si="5"/>
        <v>19362.846799999999</v>
      </c>
      <c r="V22" s="279">
        <f t="shared" si="6"/>
        <v>0.33103225661161839</v>
      </c>
      <c r="W22" s="279">
        <f t="shared" si="7"/>
        <v>0.50651118220480962</v>
      </c>
      <c r="X22" s="279">
        <f t="shared" si="8"/>
        <v>0.16245656118357193</v>
      </c>
      <c r="Y22" s="77"/>
      <c r="Z22" s="77"/>
      <c r="AA22" s="77"/>
      <c r="AB22" s="95"/>
      <c r="AC22" s="96"/>
      <c r="AD22" s="96"/>
      <c r="AE22" s="77"/>
      <c r="AF22" s="72" t="s">
        <v>379</v>
      </c>
      <c r="AG22" s="73" t="s">
        <v>380</v>
      </c>
      <c r="AH22" s="146">
        <f t="shared" si="0"/>
        <v>39455.019999999997</v>
      </c>
      <c r="AI22" s="69">
        <f t="shared" si="0"/>
        <v>60369.974299999987</v>
      </c>
      <c r="AJ22" s="147">
        <f t="shared" si="0"/>
        <v>19362.846799999999</v>
      </c>
      <c r="AK22" s="85">
        <f t="shared" si="9"/>
        <v>0.33910342157929235</v>
      </c>
      <c r="AL22" s="37">
        <f t="shared" si="1"/>
        <v>0.51886084066828353</v>
      </c>
      <c r="AM22" s="86">
        <f t="shared" si="2"/>
        <v>0.16641754588885399</v>
      </c>
      <c r="AN22" s="77"/>
      <c r="AO22" s="77"/>
      <c r="AP22" s="77"/>
    </row>
    <row r="23" spans="2:42" x14ac:dyDescent="0.25">
      <c r="B23" s="67" t="s">
        <v>393</v>
      </c>
      <c r="C23" s="67" t="s">
        <v>394</v>
      </c>
      <c r="D23" s="68" t="s">
        <v>395</v>
      </c>
      <c r="E23" s="67" t="s">
        <v>394</v>
      </c>
      <c r="F23" s="68" t="s">
        <v>398</v>
      </c>
      <c r="G23" s="67" t="s">
        <v>399</v>
      </c>
      <c r="H23" s="68" t="s">
        <v>362</v>
      </c>
      <c r="I23" s="69">
        <v>47</v>
      </c>
      <c r="J23" s="69">
        <v>24</v>
      </c>
      <c r="K23" s="91"/>
      <c r="L23" s="91"/>
      <c r="Q23" s="174" t="s">
        <v>381</v>
      </c>
      <c r="R23" s="175" t="s">
        <v>382</v>
      </c>
      <c r="S23" s="278">
        <f t="shared" si="3"/>
        <v>30578.879999999997</v>
      </c>
      <c r="T23" s="278">
        <f t="shared" si="4"/>
        <v>60231.036799999994</v>
      </c>
      <c r="U23" s="278">
        <f t="shared" si="5"/>
        <v>20631.932799999999</v>
      </c>
      <c r="V23" s="279">
        <f t="shared" si="6"/>
        <v>0.27439314862196978</v>
      </c>
      <c r="W23" s="279">
        <f t="shared" si="7"/>
        <v>0.5404705415083132</v>
      </c>
      <c r="X23" s="279">
        <f t="shared" si="8"/>
        <v>0.18513630986971702</v>
      </c>
      <c r="Y23" s="77"/>
      <c r="Z23" s="77"/>
      <c r="AA23" s="77"/>
      <c r="AB23" s="95"/>
      <c r="AC23" s="96"/>
      <c r="AD23" s="96"/>
      <c r="AE23" s="77"/>
      <c r="AF23" s="72" t="s">
        <v>381</v>
      </c>
      <c r="AG23" s="73" t="s">
        <v>382</v>
      </c>
      <c r="AH23" s="146">
        <f t="shared" si="0"/>
        <v>30578.879999999997</v>
      </c>
      <c r="AI23" s="69">
        <f t="shared" si="0"/>
        <v>60231.036799999994</v>
      </c>
      <c r="AJ23" s="147">
        <f t="shared" si="0"/>
        <v>20631.932799999999</v>
      </c>
      <c r="AK23" s="85">
        <f t="shared" si="9"/>
        <v>0.26281580483453287</v>
      </c>
      <c r="AL23" s="37">
        <f t="shared" si="1"/>
        <v>0.51766671678656528</v>
      </c>
      <c r="AM23" s="86">
        <f t="shared" si="2"/>
        <v>0.17732493878533148</v>
      </c>
      <c r="AN23" s="77"/>
      <c r="AO23" s="77"/>
      <c r="AP23" s="77"/>
    </row>
    <row r="24" spans="2:42" x14ac:dyDescent="0.25">
      <c r="B24" s="67" t="s">
        <v>393</v>
      </c>
      <c r="C24" s="67" t="s">
        <v>394</v>
      </c>
      <c r="D24" s="68" t="s">
        <v>395</v>
      </c>
      <c r="E24" s="67" t="s">
        <v>394</v>
      </c>
      <c r="F24" s="68" t="s">
        <v>398</v>
      </c>
      <c r="G24" s="67" t="s">
        <v>399</v>
      </c>
      <c r="H24" s="68" t="s">
        <v>363</v>
      </c>
      <c r="I24" s="69">
        <v>50</v>
      </c>
      <c r="J24" s="69">
        <v>20</v>
      </c>
      <c r="K24" s="91"/>
      <c r="L24" s="91"/>
      <c r="Q24" s="174" t="s">
        <v>383</v>
      </c>
      <c r="R24" s="175" t="s">
        <v>384</v>
      </c>
      <c r="S24" s="278">
        <f t="shared" si="3"/>
        <v>30641.339999999997</v>
      </c>
      <c r="T24" s="278">
        <f t="shared" si="4"/>
        <v>66418.126799999998</v>
      </c>
      <c r="U24" s="278">
        <f t="shared" si="5"/>
        <v>15206.9328</v>
      </c>
      <c r="V24" s="279">
        <f t="shared" si="6"/>
        <v>0.27293420034109656</v>
      </c>
      <c r="W24" s="279">
        <f t="shared" si="7"/>
        <v>0.59161180047320239</v>
      </c>
      <c r="X24" s="279">
        <f t="shared" si="8"/>
        <v>0.13545399918570117</v>
      </c>
      <c r="Y24" s="77"/>
      <c r="Z24" s="77"/>
      <c r="AA24" s="77"/>
      <c r="AB24" s="95"/>
      <c r="AC24" s="96"/>
      <c r="AD24" s="96"/>
      <c r="AE24" s="77"/>
      <c r="AF24" s="72" t="s">
        <v>383</v>
      </c>
      <c r="AG24" s="73" t="s">
        <v>384</v>
      </c>
      <c r="AH24" s="146">
        <f t="shared" si="0"/>
        <v>30641.339999999997</v>
      </c>
      <c r="AI24" s="69">
        <f t="shared" si="0"/>
        <v>66418.126799999998</v>
      </c>
      <c r="AJ24" s="147">
        <f t="shared" si="0"/>
        <v>15206.9328</v>
      </c>
      <c r="AK24" s="85">
        <f t="shared" si="9"/>
        <v>0.2633526287852454</v>
      </c>
      <c r="AL24" s="37">
        <f t="shared" si="1"/>
        <v>0.57084279903462976</v>
      </c>
      <c r="AM24" s="86">
        <f t="shared" si="2"/>
        <v>0.13069877912129735</v>
      </c>
      <c r="AN24" s="77"/>
      <c r="AO24" s="77"/>
      <c r="AP24" s="77"/>
    </row>
    <row r="25" spans="2:42" x14ac:dyDescent="0.25">
      <c r="B25" s="67" t="s">
        <v>393</v>
      </c>
      <c r="C25" s="67" t="s">
        <v>394</v>
      </c>
      <c r="D25" s="68" t="s">
        <v>395</v>
      </c>
      <c r="E25" s="67" t="s">
        <v>394</v>
      </c>
      <c r="F25" s="68" t="s">
        <v>398</v>
      </c>
      <c r="G25" s="67" t="s">
        <v>399</v>
      </c>
      <c r="H25" s="68" t="s">
        <v>364</v>
      </c>
      <c r="I25" s="69">
        <v>50</v>
      </c>
      <c r="J25" s="69">
        <v>15</v>
      </c>
      <c r="K25" s="91"/>
      <c r="L25" s="91"/>
      <c r="Q25" s="174" t="s">
        <v>385</v>
      </c>
      <c r="R25" s="175" t="s">
        <v>386</v>
      </c>
      <c r="S25" s="278">
        <f t="shared" si="3"/>
        <v>30473.855000000003</v>
      </c>
      <c r="T25" s="278">
        <f t="shared" si="4"/>
        <v>91281.357899999974</v>
      </c>
      <c r="U25" s="278">
        <f t="shared" si="5"/>
        <v>27048.032399999996</v>
      </c>
      <c r="V25" s="279">
        <f t="shared" si="6"/>
        <v>0.20479294613878968</v>
      </c>
      <c r="W25" s="279">
        <f t="shared" si="7"/>
        <v>0.61343660695013069</v>
      </c>
      <c r="X25" s="279">
        <f t="shared" si="8"/>
        <v>0.18177044691107958</v>
      </c>
      <c r="Y25" s="77"/>
      <c r="Z25" s="77"/>
      <c r="AA25" s="77"/>
      <c r="AB25" s="95"/>
      <c r="AC25" s="96"/>
      <c r="AD25" s="96"/>
      <c r="AE25" s="77"/>
      <c r="AF25" s="72" t="s">
        <v>385</v>
      </c>
      <c r="AG25" s="73" t="s">
        <v>386</v>
      </c>
      <c r="AH25" s="146">
        <f t="shared" si="0"/>
        <v>30473.855000000003</v>
      </c>
      <c r="AI25" s="69">
        <f t="shared" si="0"/>
        <v>91281.357899999974</v>
      </c>
      <c r="AJ25" s="147">
        <f t="shared" si="0"/>
        <v>27048.032399999996</v>
      </c>
      <c r="AK25" s="85">
        <f t="shared" si="9"/>
        <v>0.26191314816748862</v>
      </c>
      <c r="AL25" s="37">
        <f t="shared" si="1"/>
        <v>0.78453440881018333</v>
      </c>
      <c r="AM25" s="86">
        <f t="shared" si="2"/>
        <v>0.23246928613463022</v>
      </c>
      <c r="AN25" s="77"/>
      <c r="AO25" s="77"/>
      <c r="AP25" s="77"/>
    </row>
    <row r="26" spans="2:42" ht="15.75" thickBot="1" x14ac:dyDescent="0.3">
      <c r="B26" s="67" t="s">
        <v>393</v>
      </c>
      <c r="C26" s="67" t="s">
        <v>394</v>
      </c>
      <c r="D26" s="68" t="s">
        <v>395</v>
      </c>
      <c r="E26" s="67" t="s">
        <v>394</v>
      </c>
      <c r="F26" s="68" t="s">
        <v>398</v>
      </c>
      <c r="G26" s="67" t="s">
        <v>399</v>
      </c>
      <c r="H26" s="68" t="s">
        <v>362</v>
      </c>
      <c r="I26" s="69">
        <v>0</v>
      </c>
      <c r="J26" s="69">
        <v>0</v>
      </c>
      <c r="K26" s="91"/>
      <c r="L26" s="91"/>
      <c r="Q26" s="174" t="s">
        <v>387</v>
      </c>
      <c r="R26" s="175" t="s">
        <v>388</v>
      </c>
      <c r="S26" s="278">
        <f t="shared" si="3"/>
        <v>26323.105</v>
      </c>
      <c r="T26" s="278">
        <f t="shared" si="4"/>
        <v>60051.104800000001</v>
      </c>
      <c r="U26" s="278">
        <f t="shared" si="5"/>
        <v>19434.611599999997</v>
      </c>
      <c r="V26" s="279">
        <f t="shared" si="6"/>
        <v>0.24877987158072629</v>
      </c>
      <c r="W26" s="279">
        <f t="shared" si="7"/>
        <v>0.56754346192915817</v>
      </c>
      <c r="X26" s="279">
        <f t="shared" si="8"/>
        <v>0.18367666649011549</v>
      </c>
      <c r="Y26" s="77"/>
      <c r="Z26" s="77"/>
      <c r="AA26" s="77"/>
      <c r="AB26" s="95"/>
      <c r="AC26" s="96"/>
      <c r="AD26" s="96"/>
      <c r="AE26" s="77"/>
      <c r="AF26" s="74" t="s">
        <v>387</v>
      </c>
      <c r="AG26" s="75" t="s">
        <v>388</v>
      </c>
      <c r="AH26" s="148">
        <f t="shared" si="0"/>
        <v>26323.105</v>
      </c>
      <c r="AI26" s="149">
        <f t="shared" si="0"/>
        <v>60051.104800000001</v>
      </c>
      <c r="AJ26" s="150">
        <f t="shared" si="0"/>
        <v>19434.611599999997</v>
      </c>
      <c r="AK26" s="87">
        <f t="shared" si="9"/>
        <v>0.22623876434712184</v>
      </c>
      <c r="AL26" s="88">
        <f t="shared" si="1"/>
        <v>0.51612025813943752</v>
      </c>
      <c r="AM26" s="89">
        <f t="shared" si="2"/>
        <v>0.16703434165347286</v>
      </c>
      <c r="AN26" s="77"/>
      <c r="AO26" s="77"/>
      <c r="AP26" s="77"/>
    </row>
    <row r="27" spans="2:42" x14ac:dyDescent="0.25">
      <c r="B27" s="67" t="s">
        <v>393</v>
      </c>
      <c r="C27" s="67" t="s">
        <v>394</v>
      </c>
      <c r="D27" s="68" t="s">
        <v>395</v>
      </c>
      <c r="E27" s="67" t="s">
        <v>394</v>
      </c>
      <c r="F27" s="68" t="s">
        <v>398</v>
      </c>
      <c r="G27" s="67" t="s">
        <v>399</v>
      </c>
      <c r="H27" s="68" t="s">
        <v>363</v>
      </c>
      <c r="I27" s="69">
        <v>8</v>
      </c>
      <c r="J27" s="69">
        <v>37</v>
      </c>
      <c r="K27" s="91"/>
      <c r="L27" s="91"/>
      <c r="Y27" s="77"/>
      <c r="Z27" s="77"/>
      <c r="AA27" s="77"/>
      <c r="AB27" s="95"/>
      <c r="AC27" s="96"/>
      <c r="AD27" s="96"/>
      <c r="AE27" s="77"/>
      <c r="AN27" s="77"/>
      <c r="AO27" s="77"/>
      <c r="AP27" s="77"/>
    </row>
    <row r="28" spans="2:42" x14ac:dyDescent="0.25">
      <c r="B28" s="67" t="s">
        <v>393</v>
      </c>
      <c r="C28" s="67" t="s">
        <v>394</v>
      </c>
      <c r="D28" s="68" t="s">
        <v>395</v>
      </c>
      <c r="E28" s="67" t="s">
        <v>394</v>
      </c>
      <c r="F28" s="68" t="s">
        <v>398</v>
      </c>
      <c r="G28" s="67" t="s">
        <v>399</v>
      </c>
      <c r="H28" s="68" t="s">
        <v>364</v>
      </c>
      <c r="I28" s="69">
        <v>25</v>
      </c>
      <c r="J28" s="69">
        <v>25</v>
      </c>
      <c r="K28" s="91"/>
      <c r="L28" s="91"/>
      <c r="AC28" s="14"/>
      <c r="AD28" s="14"/>
    </row>
    <row r="29" spans="2:42" x14ac:dyDescent="0.25">
      <c r="B29" s="67" t="s">
        <v>393</v>
      </c>
      <c r="C29" s="67" t="s">
        <v>394</v>
      </c>
      <c r="D29" s="68" t="s">
        <v>395</v>
      </c>
      <c r="E29" s="67" t="s">
        <v>394</v>
      </c>
      <c r="F29" s="68" t="s">
        <v>398</v>
      </c>
      <c r="G29" s="67" t="s">
        <v>399</v>
      </c>
      <c r="H29" s="68" t="s">
        <v>363</v>
      </c>
      <c r="I29" s="69">
        <v>0</v>
      </c>
      <c r="J29" s="69">
        <v>1</v>
      </c>
      <c r="K29" s="91"/>
      <c r="L29" s="91"/>
      <c r="AC29" s="14"/>
      <c r="AD29" s="14"/>
    </row>
    <row r="30" spans="2:42" x14ac:dyDescent="0.25">
      <c r="B30" s="67" t="s">
        <v>393</v>
      </c>
      <c r="C30" s="67" t="s">
        <v>394</v>
      </c>
      <c r="D30" s="68" t="s">
        <v>395</v>
      </c>
      <c r="E30" s="67" t="s">
        <v>394</v>
      </c>
      <c r="F30" s="68" t="s">
        <v>398</v>
      </c>
      <c r="G30" s="67" t="s">
        <v>399</v>
      </c>
      <c r="H30" s="68" t="s">
        <v>363</v>
      </c>
      <c r="I30" s="69">
        <v>0</v>
      </c>
      <c r="J30" s="69">
        <v>1</v>
      </c>
      <c r="K30" s="91"/>
      <c r="L30" s="91"/>
      <c r="AC30" s="14"/>
      <c r="AD30" s="14"/>
    </row>
    <row r="31" spans="2:42" x14ac:dyDescent="0.25">
      <c r="B31" s="67" t="s">
        <v>393</v>
      </c>
      <c r="C31" s="67" t="s">
        <v>394</v>
      </c>
      <c r="D31" s="68" t="s">
        <v>395</v>
      </c>
      <c r="E31" s="67" t="s">
        <v>394</v>
      </c>
      <c r="F31" s="68" t="s">
        <v>398</v>
      </c>
      <c r="G31" s="67" t="s">
        <v>399</v>
      </c>
      <c r="H31" s="68" t="s">
        <v>362</v>
      </c>
      <c r="I31" s="69">
        <v>0</v>
      </c>
      <c r="J31" s="69">
        <v>0</v>
      </c>
      <c r="K31" s="91"/>
      <c r="L31" s="91"/>
      <c r="AC31" s="14"/>
      <c r="AD31" s="14"/>
    </row>
    <row r="32" spans="2:42" x14ac:dyDescent="0.25">
      <c r="B32" s="67" t="s">
        <v>393</v>
      </c>
      <c r="C32" s="67" t="s">
        <v>394</v>
      </c>
      <c r="D32" s="68" t="s">
        <v>395</v>
      </c>
      <c r="E32" s="67" t="s">
        <v>394</v>
      </c>
      <c r="F32" s="68" t="s">
        <v>398</v>
      </c>
      <c r="G32" s="67" t="s">
        <v>399</v>
      </c>
      <c r="H32" s="68" t="s">
        <v>363</v>
      </c>
      <c r="I32" s="69">
        <v>0</v>
      </c>
      <c r="J32" s="69">
        <v>0</v>
      </c>
      <c r="K32" s="91"/>
      <c r="L32" s="91"/>
      <c r="AC32" s="14"/>
      <c r="AD32" s="14"/>
    </row>
    <row r="33" spans="2:30" x14ac:dyDescent="0.25">
      <c r="B33" s="67" t="s">
        <v>393</v>
      </c>
      <c r="C33" s="67" t="s">
        <v>394</v>
      </c>
      <c r="D33" s="68" t="s">
        <v>395</v>
      </c>
      <c r="E33" s="67" t="s">
        <v>394</v>
      </c>
      <c r="F33" s="68" t="s">
        <v>398</v>
      </c>
      <c r="G33" s="67" t="s">
        <v>399</v>
      </c>
      <c r="H33" s="68" t="s">
        <v>364</v>
      </c>
      <c r="I33" s="69">
        <v>0</v>
      </c>
      <c r="J33" s="69">
        <v>0</v>
      </c>
      <c r="K33" s="91"/>
      <c r="L33" s="91"/>
      <c r="AC33" s="14"/>
      <c r="AD33" s="14"/>
    </row>
    <row r="34" spans="2:30" x14ac:dyDescent="0.25">
      <c r="B34" s="67" t="s">
        <v>393</v>
      </c>
      <c r="C34" s="67" t="s">
        <v>394</v>
      </c>
      <c r="D34" s="68" t="s">
        <v>395</v>
      </c>
      <c r="E34" s="67" t="s">
        <v>394</v>
      </c>
      <c r="F34" s="68" t="s">
        <v>400</v>
      </c>
      <c r="G34" s="67" t="s">
        <v>401</v>
      </c>
      <c r="H34" s="68" t="s">
        <v>363</v>
      </c>
      <c r="I34" s="69">
        <v>39</v>
      </c>
      <c r="J34" s="69">
        <v>29</v>
      </c>
      <c r="K34" s="91"/>
      <c r="L34" s="91"/>
      <c r="AC34" s="14"/>
      <c r="AD34" s="14"/>
    </row>
    <row r="35" spans="2:30" x14ac:dyDescent="0.25">
      <c r="B35" s="67" t="s">
        <v>393</v>
      </c>
      <c r="C35" s="67" t="s">
        <v>394</v>
      </c>
      <c r="D35" s="68" t="s">
        <v>395</v>
      </c>
      <c r="E35" s="67" t="s">
        <v>394</v>
      </c>
      <c r="F35" s="68" t="s">
        <v>400</v>
      </c>
      <c r="G35" s="67" t="s">
        <v>401</v>
      </c>
      <c r="H35" s="68" t="s">
        <v>364</v>
      </c>
      <c r="I35" s="69">
        <v>30</v>
      </c>
      <c r="J35" s="69">
        <v>20</v>
      </c>
      <c r="K35" s="91"/>
      <c r="L35" s="91"/>
      <c r="AC35" s="14"/>
      <c r="AD35" s="14"/>
    </row>
    <row r="36" spans="2:30" x14ac:dyDescent="0.25">
      <c r="B36" s="67" t="s">
        <v>393</v>
      </c>
      <c r="C36" s="67" t="s">
        <v>394</v>
      </c>
      <c r="D36" s="68" t="s">
        <v>395</v>
      </c>
      <c r="E36" s="67" t="s">
        <v>394</v>
      </c>
      <c r="F36" s="68" t="s">
        <v>400</v>
      </c>
      <c r="G36" s="67" t="s">
        <v>401</v>
      </c>
      <c r="H36" s="68" t="s">
        <v>362</v>
      </c>
      <c r="I36" s="69">
        <v>33</v>
      </c>
      <c r="J36" s="69">
        <v>23</v>
      </c>
      <c r="K36" s="91"/>
      <c r="L36" s="91"/>
      <c r="AC36" s="14"/>
      <c r="AD36" s="14"/>
    </row>
    <row r="37" spans="2:30" x14ac:dyDescent="0.25">
      <c r="B37" s="67" t="s">
        <v>393</v>
      </c>
      <c r="C37" s="67" t="s">
        <v>394</v>
      </c>
      <c r="D37" s="68" t="s">
        <v>395</v>
      </c>
      <c r="E37" s="67" t="s">
        <v>394</v>
      </c>
      <c r="F37" s="68" t="s">
        <v>400</v>
      </c>
      <c r="G37" s="67" t="s">
        <v>401</v>
      </c>
      <c r="H37" s="68" t="s">
        <v>364</v>
      </c>
      <c r="I37" s="69">
        <v>5</v>
      </c>
      <c r="J37" s="69">
        <v>20</v>
      </c>
      <c r="K37" s="91"/>
      <c r="L37" s="91"/>
      <c r="AC37" s="14"/>
      <c r="AD37" s="14"/>
    </row>
    <row r="38" spans="2:30" x14ac:dyDescent="0.25">
      <c r="B38" s="67" t="s">
        <v>402</v>
      </c>
      <c r="C38" s="67" t="s">
        <v>403</v>
      </c>
      <c r="D38" s="68" t="s">
        <v>365</v>
      </c>
      <c r="E38" s="67" t="s">
        <v>366</v>
      </c>
      <c r="F38" s="68" t="s">
        <v>404</v>
      </c>
      <c r="G38" s="67" t="s">
        <v>405</v>
      </c>
      <c r="H38" s="68" t="s">
        <v>362</v>
      </c>
      <c r="I38" s="69">
        <v>0</v>
      </c>
      <c r="J38" s="69">
        <v>0</v>
      </c>
      <c r="K38" s="91"/>
      <c r="L38" s="91"/>
      <c r="AC38" s="14"/>
      <c r="AD38" s="14"/>
    </row>
    <row r="39" spans="2:30" x14ac:dyDescent="0.25">
      <c r="B39" s="67" t="s">
        <v>402</v>
      </c>
      <c r="C39" s="67" t="s">
        <v>403</v>
      </c>
      <c r="D39" s="68" t="s">
        <v>365</v>
      </c>
      <c r="E39" s="67" t="s">
        <v>366</v>
      </c>
      <c r="F39" s="68" t="s">
        <v>404</v>
      </c>
      <c r="G39" s="67" t="s">
        <v>405</v>
      </c>
      <c r="H39" s="68" t="s">
        <v>363</v>
      </c>
      <c r="I39" s="69">
        <v>0</v>
      </c>
      <c r="J39" s="69">
        <v>0</v>
      </c>
      <c r="K39" s="91"/>
      <c r="L39" s="91"/>
      <c r="AC39" s="14"/>
      <c r="AD39" s="14"/>
    </row>
    <row r="40" spans="2:30" x14ac:dyDescent="0.25">
      <c r="B40" s="67" t="s">
        <v>402</v>
      </c>
      <c r="C40" s="67" t="s">
        <v>403</v>
      </c>
      <c r="D40" s="68" t="s">
        <v>365</v>
      </c>
      <c r="E40" s="67" t="s">
        <v>366</v>
      </c>
      <c r="F40" s="68" t="s">
        <v>404</v>
      </c>
      <c r="G40" s="67" t="s">
        <v>405</v>
      </c>
      <c r="H40" s="68" t="s">
        <v>362</v>
      </c>
      <c r="I40" s="69">
        <v>20</v>
      </c>
      <c r="J40" s="69">
        <v>55</v>
      </c>
      <c r="K40" s="91"/>
      <c r="L40" s="91"/>
      <c r="AC40" s="14"/>
      <c r="AD40" s="14"/>
    </row>
    <row r="41" spans="2:30" x14ac:dyDescent="0.25">
      <c r="B41" s="67" t="s">
        <v>402</v>
      </c>
      <c r="C41" s="67" t="s">
        <v>403</v>
      </c>
      <c r="D41" s="68" t="s">
        <v>365</v>
      </c>
      <c r="E41" s="67" t="s">
        <v>366</v>
      </c>
      <c r="F41" s="68" t="s">
        <v>404</v>
      </c>
      <c r="G41" s="67" t="s">
        <v>405</v>
      </c>
      <c r="H41" s="68" t="s">
        <v>363</v>
      </c>
      <c r="I41" s="69">
        <v>69</v>
      </c>
      <c r="J41" s="69">
        <v>61</v>
      </c>
      <c r="K41" s="91"/>
      <c r="L41" s="91"/>
      <c r="AC41" s="14"/>
      <c r="AD41" s="14"/>
    </row>
    <row r="42" spans="2:30" x14ac:dyDescent="0.25">
      <c r="B42" s="67" t="s">
        <v>402</v>
      </c>
      <c r="C42" s="67" t="s">
        <v>403</v>
      </c>
      <c r="D42" s="68" t="s">
        <v>365</v>
      </c>
      <c r="E42" s="67" t="s">
        <v>366</v>
      </c>
      <c r="F42" s="68" t="s">
        <v>404</v>
      </c>
      <c r="G42" s="67" t="s">
        <v>405</v>
      </c>
      <c r="H42" s="68" t="s">
        <v>364</v>
      </c>
      <c r="I42" s="69">
        <v>8</v>
      </c>
      <c r="J42" s="69">
        <v>14</v>
      </c>
      <c r="K42" s="91"/>
      <c r="L42" s="91"/>
      <c r="AC42" s="14"/>
      <c r="AD42" s="14"/>
    </row>
    <row r="43" spans="2:30" x14ac:dyDescent="0.25">
      <c r="B43" s="67" t="s">
        <v>402</v>
      </c>
      <c r="C43" s="67" t="s">
        <v>403</v>
      </c>
      <c r="D43" s="68" t="s">
        <v>365</v>
      </c>
      <c r="E43" s="67" t="s">
        <v>366</v>
      </c>
      <c r="F43" s="68" t="s">
        <v>404</v>
      </c>
      <c r="G43" s="67" t="s">
        <v>405</v>
      </c>
      <c r="H43" s="68" t="s">
        <v>362</v>
      </c>
      <c r="I43" s="69">
        <v>0</v>
      </c>
      <c r="J43" s="69">
        <v>0</v>
      </c>
      <c r="K43" s="91"/>
      <c r="L43" s="91"/>
      <c r="AC43" s="14"/>
      <c r="AD43" s="14"/>
    </row>
    <row r="44" spans="2:30" x14ac:dyDescent="0.25">
      <c r="B44" s="67" t="s">
        <v>402</v>
      </c>
      <c r="C44" s="67" t="s">
        <v>403</v>
      </c>
      <c r="D44" s="68" t="s">
        <v>365</v>
      </c>
      <c r="E44" s="67" t="s">
        <v>366</v>
      </c>
      <c r="F44" s="68" t="s">
        <v>404</v>
      </c>
      <c r="G44" s="67" t="s">
        <v>405</v>
      </c>
      <c r="H44" s="68" t="s">
        <v>363</v>
      </c>
      <c r="I44" s="69">
        <v>0</v>
      </c>
      <c r="J44" s="69">
        <v>0</v>
      </c>
      <c r="K44" s="91"/>
      <c r="L44" s="91"/>
      <c r="AC44" s="14"/>
      <c r="AD44" s="14"/>
    </row>
    <row r="45" spans="2:30" x14ac:dyDescent="0.25">
      <c r="B45" s="67" t="s">
        <v>402</v>
      </c>
      <c r="C45" s="67" t="s">
        <v>403</v>
      </c>
      <c r="D45" s="68" t="s">
        <v>365</v>
      </c>
      <c r="E45" s="67" t="s">
        <v>366</v>
      </c>
      <c r="F45" s="68" t="s">
        <v>404</v>
      </c>
      <c r="G45" s="67" t="s">
        <v>405</v>
      </c>
      <c r="H45" s="68" t="s">
        <v>364</v>
      </c>
      <c r="I45" s="69">
        <v>0</v>
      </c>
      <c r="J45" s="69">
        <v>8</v>
      </c>
      <c r="K45" s="91"/>
      <c r="L45" s="91"/>
      <c r="AC45" s="14"/>
      <c r="AD45" s="14"/>
    </row>
    <row r="46" spans="2:30" x14ac:dyDescent="0.25">
      <c r="B46" s="67" t="s">
        <v>402</v>
      </c>
      <c r="C46" s="67" t="s">
        <v>403</v>
      </c>
      <c r="D46" s="68" t="s">
        <v>365</v>
      </c>
      <c r="E46" s="67" t="s">
        <v>366</v>
      </c>
      <c r="F46" s="68" t="s">
        <v>404</v>
      </c>
      <c r="G46" s="67" t="s">
        <v>405</v>
      </c>
      <c r="H46" s="68" t="s">
        <v>362</v>
      </c>
      <c r="I46" s="69">
        <v>85</v>
      </c>
      <c r="J46" s="69">
        <v>117</v>
      </c>
      <c r="K46" s="91"/>
      <c r="L46" s="91"/>
      <c r="AC46" s="14"/>
      <c r="AD46" s="14"/>
    </row>
    <row r="47" spans="2:30" x14ac:dyDescent="0.25">
      <c r="B47" s="67" t="s">
        <v>402</v>
      </c>
      <c r="C47" s="67" t="s">
        <v>403</v>
      </c>
      <c r="D47" s="68" t="s">
        <v>365</v>
      </c>
      <c r="E47" s="67" t="s">
        <v>366</v>
      </c>
      <c r="F47" s="68" t="s">
        <v>404</v>
      </c>
      <c r="G47" s="67" t="s">
        <v>405</v>
      </c>
      <c r="H47" s="68" t="s">
        <v>363</v>
      </c>
      <c r="I47" s="69">
        <v>133</v>
      </c>
      <c r="J47" s="69">
        <v>190</v>
      </c>
      <c r="K47" s="91"/>
      <c r="L47" s="91"/>
      <c r="AC47" s="14"/>
      <c r="AD47" s="14"/>
    </row>
    <row r="48" spans="2:30" x14ac:dyDescent="0.25">
      <c r="B48" s="67" t="s">
        <v>402</v>
      </c>
      <c r="C48" s="67" t="s">
        <v>403</v>
      </c>
      <c r="D48" s="68" t="s">
        <v>365</v>
      </c>
      <c r="E48" s="67" t="s">
        <v>366</v>
      </c>
      <c r="F48" s="68" t="s">
        <v>404</v>
      </c>
      <c r="G48" s="67" t="s">
        <v>405</v>
      </c>
      <c r="H48" s="68" t="s">
        <v>364</v>
      </c>
      <c r="I48" s="69">
        <v>110</v>
      </c>
      <c r="J48" s="69">
        <v>60</v>
      </c>
      <c r="K48" s="91"/>
      <c r="L48" s="91"/>
      <c r="AC48" s="14"/>
      <c r="AD48" s="14"/>
    </row>
    <row r="49" spans="2:30" x14ac:dyDescent="0.25">
      <c r="B49" s="67" t="s">
        <v>402</v>
      </c>
      <c r="C49" s="67" t="s">
        <v>403</v>
      </c>
      <c r="D49" s="68" t="s">
        <v>365</v>
      </c>
      <c r="E49" s="67" t="s">
        <v>366</v>
      </c>
      <c r="F49" s="68" t="s">
        <v>404</v>
      </c>
      <c r="G49" s="67" t="s">
        <v>405</v>
      </c>
      <c r="H49" s="68" t="s">
        <v>362</v>
      </c>
      <c r="I49" s="69">
        <v>-5</v>
      </c>
      <c r="J49" s="69">
        <v>18</v>
      </c>
      <c r="K49" s="91"/>
      <c r="L49" s="91"/>
      <c r="AC49" s="14"/>
      <c r="AD49" s="14"/>
    </row>
    <row r="50" spans="2:30" x14ac:dyDescent="0.25">
      <c r="B50" s="67" t="s">
        <v>402</v>
      </c>
      <c r="C50" s="67" t="s">
        <v>403</v>
      </c>
      <c r="D50" s="68" t="s">
        <v>365</v>
      </c>
      <c r="E50" s="67" t="s">
        <v>366</v>
      </c>
      <c r="F50" s="68" t="s">
        <v>404</v>
      </c>
      <c r="G50" s="67" t="s">
        <v>405</v>
      </c>
      <c r="H50" s="68" t="s">
        <v>363</v>
      </c>
      <c r="I50" s="69">
        <v>4</v>
      </c>
      <c r="J50" s="69">
        <v>0</v>
      </c>
      <c r="K50" s="91"/>
      <c r="L50" s="91"/>
      <c r="AC50" s="14"/>
      <c r="AD50" s="14"/>
    </row>
    <row r="51" spans="2:30" x14ac:dyDescent="0.25">
      <c r="B51" s="67" t="s">
        <v>402</v>
      </c>
      <c r="C51" s="67" t="s">
        <v>403</v>
      </c>
      <c r="D51" s="68" t="s">
        <v>365</v>
      </c>
      <c r="E51" s="67" t="s">
        <v>366</v>
      </c>
      <c r="F51" s="68" t="s">
        <v>404</v>
      </c>
      <c r="G51" s="67" t="s">
        <v>405</v>
      </c>
      <c r="H51" s="68" t="s">
        <v>364</v>
      </c>
      <c r="I51" s="69">
        <v>0</v>
      </c>
      <c r="J51" s="69">
        <v>0</v>
      </c>
      <c r="K51" s="91"/>
      <c r="L51" s="91"/>
      <c r="AC51" s="14"/>
      <c r="AD51" s="14"/>
    </row>
    <row r="52" spans="2:30" x14ac:dyDescent="0.25">
      <c r="B52" s="67" t="s">
        <v>402</v>
      </c>
      <c r="C52" s="67" t="s">
        <v>403</v>
      </c>
      <c r="D52" s="68" t="s">
        <v>365</v>
      </c>
      <c r="E52" s="67" t="s">
        <v>366</v>
      </c>
      <c r="F52" s="68" t="s">
        <v>404</v>
      </c>
      <c r="G52" s="67" t="s">
        <v>405</v>
      </c>
      <c r="H52" s="68" t="s">
        <v>362</v>
      </c>
      <c r="I52" s="69">
        <v>80</v>
      </c>
      <c r="J52" s="69">
        <v>160</v>
      </c>
      <c r="K52" s="91"/>
      <c r="L52" s="91"/>
      <c r="AC52" s="14"/>
      <c r="AD52" s="14"/>
    </row>
    <row r="53" spans="2:30" x14ac:dyDescent="0.25">
      <c r="B53" s="67" t="s">
        <v>402</v>
      </c>
      <c r="C53" s="67" t="s">
        <v>403</v>
      </c>
      <c r="D53" s="68" t="s">
        <v>365</v>
      </c>
      <c r="E53" s="67" t="s">
        <v>366</v>
      </c>
      <c r="F53" s="68" t="s">
        <v>404</v>
      </c>
      <c r="G53" s="67" t="s">
        <v>405</v>
      </c>
      <c r="H53" s="68" t="s">
        <v>363</v>
      </c>
      <c r="I53" s="69">
        <v>16</v>
      </c>
      <c r="J53" s="69">
        <v>16</v>
      </c>
      <c r="K53" s="91"/>
      <c r="L53" s="91"/>
      <c r="AC53" s="14"/>
      <c r="AD53" s="14"/>
    </row>
    <row r="54" spans="2:30" x14ac:dyDescent="0.25">
      <c r="B54" s="67" t="s">
        <v>402</v>
      </c>
      <c r="C54" s="67" t="s">
        <v>403</v>
      </c>
      <c r="D54" s="68" t="s">
        <v>365</v>
      </c>
      <c r="E54" s="67" t="s">
        <v>366</v>
      </c>
      <c r="F54" s="68" t="s">
        <v>404</v>
      </c>
      <c r="G54" s="67" t="s">
        <v>405</v>
      </c>
      <c r="H54" s="68" t="s">
        <v>364</v>
      </c>
      <c r="I54" s="69">
        <v>18</v>
      </c>
      <c r="J54" s="69">
        <v>6</v>
      </c>
      <c r="K54" s="91"/>
      <c r="L54" s="91"/>
      <c r="AC54" s="14"/>
      <c r="AD54" s="14"/>
    </row>
    <row r="55" spans="2:30" x14ac:dyDescent="0.25">
      <c r="B55" s="67" t="s">
        <v>402</v>
      </c>
      <c r="C55" s="67" t="s">
        <v>403</v>
      </c>
      <c r="D55" s="68" t="s">
        <v>365</v>
      </c>
      <c r="E55" s="67" t="s">
        <v>366</v>
      </c>
      <c r="F55" s="68" t="s">
        <v>404</v>
      </c>
      <c r="G55" s="67" t="s">
        <v>405</v>
      </c>
      <c r="H55" s="68" t="s">
        <v>362</v>
      </c>
      <c r="I55" s="69">
        <v>40</v>
      </c>
      <c r="J55" s="69">
        <v>57</v>
      </c>
      <c r="K55" s="91"/>
      <c r="L55" s="91"/>
      <c r="AC55" s="14"/>
      <c r="AD55" s="14"/>
    </row>
    <row r="56" spans="2:30" x14ac:dyDescent="0.25">
      <c r="B56" s="67" t="s">
        <v>402</v>
      </c>
      <c r="C56" s="67" t="s">
        <v>403</v>
      </c>
      <c r="D56" s="68" t="s">
        <v>365</v>
      </c>
      <c r="E56" s="67" t="s">
        <v>366</v>
      </c>
      <c r="F56" s="68" t="s">
        <v>404</v>
      </c>
      <c r="G56" s="67" t="s">
        <v>405</v>
      </c>
      <c r="H56" s="68" t="s">
        <v>363</v>
      </c>
      <c r="I56" s="69">
        <v>75</v>
      </c>
      <c r="J56" s="69">
        <v>134</v>
      </c>
      <c r="K56" s="91"/>
      <c r="L56" s="91"/>
      <c r="AC56" s="14"/>
      <c r="AD56" s="14"/>
    </row>
    <row r="57" spans="2:30" x14ac:dyDescent="0.25">
      <c r="B57" s="67" t="s">
        <v>402</v>
      </c>
      <c r="C57" s="67" t="s">
        <v>403</v>
      </c>
      <c r="D57" s="68" t="s">
        <v>365</v>
      </c>
      <c r="E57" s="67" t="s">
        <v>366</v>
      </c>
      <c r="F57" s="68" t="s">
        <v>404</v>
      </c>
      <c r="G57" s="67" t="s">
        <v>405</v>
      </c>
      <c r="H57" s="68" t="s">
        <v>364</v>
      </c>
      <c r="I57" s="69">
        <v>41</v>
      </c>
      <c r="J57" s="69">
        <v>37</v>
      </c>
      <c r="K57" s="91"/>
      <c r="L57" s="91"/>
      <c r="AC57" s="14"/>
      <c r="AD57" s="14"/>
    </row>
    <row r="58" spans="2:30" x14ac:dyDescent="0.25">
      <c r="B58" s="67" t="s">
        <v>402</v>
      </c>
      <c r="C58" s="67" t="s">
        <v>403</v>
      </c>
      <c r="D58" s="68" t="s">
        <v>365</v>
      </c>
      <c r="E58" s="67" t="s">
        <v>366</v>
      </c>
      <c r="F58" s="68" t="s">
        <v>404</v>
      </c>
      <c r="G58" s="67" t="s">
        <v>405</v>
      </c>
      <c r="H58" s="68" t="s">
        <v>364</v>
      </c>
      <c r="I58" s="69">
        <v>0</v>
      </c>
      <c r="J58" s="69">
        <v>0</v>
      </c>
      <c r="K58" s="91"/>
      <c r="L58" s="91"/>
      <c r="AC58" s="14"/>
      <c r="AD58" s="14"/>
    </row>
    <row r="59" spans="2:30" x14ac:dyDescent="0.25">
      <c r="B59" s="67" t="s">
        <v>402</v>
      </c>
      <c r="C59" s="67" t="s">
        <v>403</v>
      </c>
      <c r="D59" s="68" t="s">
        <v>365</v>
      </c>
      <c r="E59" s="67" t="s">
        <v>366</v>
      </c>
      <c r="F59" s="68" t="s">
        <v>404</v>
      </c>
      <c r="G59" s="67" t="s">
        <v>405</v>
      </c>
      <c r="H59" s="68" t="s">
        <v>362</v>
      </c>
      <c r="I59" s="69">
        <v>20</v>
      </c>
      <c r="J59" s="69">
        <v>42</v>
      </c>
      <c r="K59" s="91"/>
      <c r="L59" s="91"/>
      <c r="AC59" s="14"/>
      <c r="AD59" s="14"/>
    </row>
    <row r="60" spans="2:30" x14ac:dyDescent="0.25">
      <c r="B60" s="67" t="s">
        <v>402</v>
      </c>
      <c r="C60" s="67" t="s">
        <v>403</v>
      </c>
      <c r="D60" s="68" t="s">
        <v>365</v>
      </c>
      <c r="E60" s="67" t="s">
        <v>366</v>
      </c>
      <c r="F60" s="68" t="s">
        <v>404</v>
      </c>
      <c r="G60" s="67" t="s">
        <v>405</v>
      </c>
      <c r="H60" s="68" t="s">
        <v>363</v>
      </c>
      <c r="I60" s="69">
        <v>86</v>
      </c>
      <c r="J60" s="69">
        <v>103</v>
      </c>
      <c r="K60" s="91"/>
      <c r="L60" s="91"/>
      <c r="AC60" s="14"/>
      <c r="AD60" s="14"/>
    </row>
    <row r="61" spans="2:30" x14ac:dyDescent="0.25">
      <c r="B61" s="67" t="s">
        <v>402</v>
      </c>
      <c r="C61" s="67" t="s">
        <v>403</v>
      </c>
      <c r="D61" s="68" t="s">
        <v>365</v>
      </c>
      <c r="E61" s="67" t="s">
        <v>366</v>
      </c>
      <c r="F61" s="68" t="s">
        <v>404</v>
      </c>
      <c r="G61" s="67" t="s">
        <v>405</v>
      </c>
      <c r="H61" s="68" t="s">
        <v>364</v>
      </c>
      <c r="I61" s="69">
        <v>5</v>
      </c>
      <c r="J61" s="69">
        <v>0</v>
      </c>
      <c r="K61" s="91"/>
      <c r="L61" s="91"/>
      <c r="AC61" s="14"/>
      <c r="AD61" s="14"/>
    </row>
    <row r="62" spans="2:30" x14ac:dyDescent="0.25">
      <c r="B62" s="67" t="s">
        <v>402</v>
      </c>
      <c r="C62" s="67" t="s">
        <v>403</v>
      </c>
      <c r="D62" s="68" t="s">
        <v>365</v>
      </c>
      <c r="E62" s="67" t="s">
        <v>366</v>
      </c>
      <c r="F62" s="68" t="s">
        <v>404</v>
      </c>
      <c r="G62" s="67" t="s">
        <v>405</v>
      </c>
      <c r="H62" s="68" t="s">
        <v>362</v>
      </c>
      <c r="I62" s="69">
        <v>0</v>
      </c>
      <c r="J62" s="69">
        <v>0</v>
      </c>
      <c r="K62" s="91"/>
      <c r="L62" s="91"/>
      <c r="AC62" s="14"/>
      <c r="AD62" s="14"/>
    </row>
    <row r="63" spans="2:30" x14ac:dyDescent="0.25">
      <c r="B63" s="67" t="s">
        <v>402</v>
      </c>
      <c r="C63" s="67" t="s">
        <v>403</v>
      </c>
      <c r="D63" s="68" t="s">
        <v>365</v>
      </c>
      <c r="E63" s="67" t="s">
        <v>366</v>
      </c>
      <c r="F63" s="68" t="s">
        <v>404</v>
      </c>
      <c r="G63" s="67" t="s">
        <v>405</v>
      </c>
      <c r="H63" s="68" t="s">
        <v>363</v>
      </c>
      <c r="I63" s="69">
        <v>0</v>
      </c>
      <c r="J63" s="69">
        <v>19</v>
      </c>
      <c r="K63" s="91"/>
      <c r="L63" s="91"/>
      <c r="AC63" s="14"/>
      <c r="AD63" s="14"/>
    </row>
    <row r="64" spans="2:30" x14ac:dyDescent="0.25">
      <c r="B64" s="67" t="s">
        <v>402</v>
      </c>
      <c r="C64" s="67" t="s">
        <v>403</v>
      </c>
      <c r="D64" s="68" t="s">
        <v>365</v>
      </c>
      <c r="E64" s="67" t="s">
        <v>366</v>
      </c>
      <c r="F64" s="68" t="s">
        <v>404</v>
      </c>
      <c r="G64" s="67" t="s">
        <v>405</v>
      </c>
      <c r="H64" s="68" t="s">
        <v>364</v>
      </c>
      <c r="I64" s="69">
        <v>0</v>
      </c>
      <c r="J64" s="69">
        <v>15</v>
      </c>
      <c r="K64" s="91"/>
      <c r="L64" s="91"/>
      <c r="AC64" s="14"/>
      <c r="AD64" s="14"/>
    </row>
    <row r="65" spans="2:30" x14ac:dyDescent="0.25">
      <c r="B65" s="67" t="s">
        <v>402</v>
      </c>
      <c r="C65" s="67" t="s">
        <v>403</v>
      </c>
      <c r="D65" s="68" t="s">
        <v>365</v>
      </c>
      <c r="E65" s="67" t="s">
        <v>366</v>
      </c>
      <c r="F65" s="68" t="s">
        <v>404</v>
      </c>
      <c r="G65" s="67" t="s">
        <v>405</v>
      </c>
      <c r="H65" s="68" t="s">
        <v>362</v>
      </c>
      <c r="I65" s="69">
        <v>0</v>
      </c>
      <c r="J65" s="69">
        <v>0</v>
      </c>
      <c r="K65" s="91"/>
      <c r="L65" s="91"/>
      <c r="AC65" s="14"/>
      <c r="AD65" s="14"/>
    </row>
    <row r="66" spans="2:30" x14ac:dyDescent="0.25">
      <c r="B66" s="67" t="s">
        <v>402</v>
      </c>
      <c r="C66" s="67" t="s">
        <v>403</v>
      </c>
      <c r="D66" s="68" t="s">
        <v>365</v>
      </c>
      <c r="E66" s="67" t="s">
        <v>366</v>
      </c>
      <c r="F66" s="68" t="s">
        <v>404</v>
      </c>
      <c r="G66" s="67" t="s">
        <v>405</v>
      </c>
      <c r="H66" s="68" t="s">
        <v>363</v>
      </c>
      <c r="I66" s="69">
        <v>0</v>
      </c>
      <c r="J66" s="69">
        <v>0</v>
      </c>
      <c r="K66" s="91"/>
      <c r="L66" s="91"/>
      <c r="AC66" s="14"/>
      <c r="AD66" s="14"/>
    </row>
    <row r="67" spans="2:30" x14ac:dyDescent="0.25">
      <c r="B67" s="67" t="s">
        <v>402</v>
      </c>
      <c r="C67" s="67" t="s">
        <v>403</v>
      </c>
      <c r="D67" s="68" t="s">
        <v>365</v>
      </c>
      <c r="E67" s="67" t="s">
        <v>366</v>
      </c>
      <c r="F67" s="68" t="s">
        <v>404</v>
      </c>
      <c r="G67" s="67" t="s">
        <v>405</v>
      </c>
      <c r="H67" s="68" t="s">
        <v>364</v>
      </c>
      <c r="I67" s="69">
        <v>1</v>
      </c>
      <c r="J67" s="69">
        <v>12</v>
      </c>
      <c r="K67" s="91"/>
      <c r="L67" s="91"/>
      <c r="AC67" s="14"/>
      <c r="AD67" s="14"/>
    </row>
    <row r="68" spans="2:30" x14ac:dyDescent="0.25">
      <c r="B68" s="67" t="s">
        <v>402</v>
      </c>
      <c r="C68" s="67" t="s">
        <v>403</v>
      </c>
      <c r="D68" s="68" t="s">
        <v>365</v>
      </c>
      <c r="E68" s="67" t="s">
        <v>366</v>
      </c>
      <c r="F68" s="68" t="s">
        <v>404</v>
      </c>
      <c r="G68" s="67" t="s">
        <v>405</v>
      </c>
      <c r="H68" s="68" t="s">
        <v>362</v>
      </c>
      <c r="I68" s="69">
        <v>0</v>
      </c>
      <c r="J68" s="69">
        <v>0</v>
      </c>
      <c r="K68" s="91"/>
      <c r="L68" s="91"/>
      <c r="AC68" s="14"/>
      <c r="AD68" s="14"/>
    </row>
    <row r="69" spans="2:30" x14ac:dyDescent="0.25">
      <c r="B69" s="67" t="s">
        <v>402</v>
      </c>
      <c r="C69" s="67" t="s">
        <v>403</v>
      </c>
      <c r="D69" s="68" t="s">
        <v>365</v>
      </c>
      <c r="E69" s="67" t="s">
        <v>366</v>
      </c>
      <c r="F69" s="68" t="s">
        <v>404</v>
      </c>
      <c r="G69" s="67" t="s">
        <v>405</v>
      </c>
      <c r="H69" s="68" t="s">
        <v>363</v>
      </c>
      <c r="I69" s="69">
        <v>0</v>
      </c>
      <c r="J69" s="69">
        <v>144</v>
      </c>
      <c r="K69" s="91"/>
      <c r="L69" s="91"/>
      <c r="AC69" s="14"/>
      <c r="AD69" s="14"/>
    </row>
    <row r="70" spans="2:30" x14ac:dyDescent="0.25">
      <c r="B70" s="67" t="s">
        <v>402</v>
      </c>
      <c r="C70" s="67" t="s">
        <v>403</v>
      </c>
      <c r="D70" s="68" t="s">
        <v>365</v>
      </c>
      <c r="E70" s="67" t="s">
        <v>366</v>
      </c>
      <c r="F70" s="68" t="s">
        <v>404</v>
      </c>
      <c r="G70" s="67" t="s">
        <v>405</v>
      </c>
      <c r="H70" s="68" t="s">
        <v>364</v>
      </c>
      <c r="I70" s="69">
        <v>0</v>
      </c>
      <c r="J70" s="69">
        <v>0</v>
      </c>
      <c r="K70" s="91"/>
      <c r="L70" s="91"/>
      <c r="AC70" s="14"/>
      <c r="AD70" s="14"/>
    </row>
    <row r="71" spans="2:30" x14ac:dyDescent="0.25">
      <c r="B71" s="67" t="s">
        <v>402</v>
      </c>
      <c r="C71" s="67" t="s">
        <v>403</v>
      </c>
      <c r="D71" s="68" t="s">
        <v>365</v>
      </c>
      <c r="E71" s="67" t="s">
        <v>366</v>
      </c>
      <c r="F71" s="68" t="s">
        <v>404</v>
      </c>
      <c r="G71" s="67" t="s">
        <v>405</v>
      </c>
      <c r="H71" s="68" t="s">
        <v>362</v>
      </c>
      <c r="I71" s="69">
        <v>72</v>
      </c>
      <c r="J71" s="69">
        <v>131</v>
      </c>
      <c r="K71" s="91"/>
      <c r="L71" s="91"/>
      <c r="AC71" s="14"/>
      <c r="AD71" s="14"/>
    </row>
    <row r="72" spans="2:30" x14ac:dyDescent="0.25">
      <c r="B72" s="67" t="s">
        <v>402</v>
      </c>
      <c r="C72" s="67" t="s">
        <v>403</v>
      </c>
      <c r="D72" s="68" t="s">
        <v>365</v>
      </c>
      <c r="E72" s="67" t="s">
        <v>366</v>
      </c>
      <c r="F72" s="68" t="s">
        <v>404</v>
      </c>
      <c r="G72" s="67" t="s">
        <v>405</v>
      </c>
      <c r="H72" s="68" t="s">
        <v>363</v>
      </c>
      <c r="I72" s="69">
        <v>58</v>
      </c>
      <c r="J72" s="69">
        <v>112</v>
      </c>
      <c r="K72" s="91"/>
      <c r="L72" s="91"/>
      <c r="AC72" s="14"/>
      <c r="AD72" s="14"/>
    </row>
    <row r="73" spans="2:30" x14ac:dyDescent="0.25">
      <c r="B73" s="67" t="s">
        <v>402</v>
      </c>
      <c r="C73" s="67" t="s">
        <v>403</v>
      </c>
      <c r="D73" s="68" t="s">
        <v>365</v>
      </c>
      <c r="E73" s="67" t="s">
        <v>366</v>
      </c>
      <c r="F73" s="68" t="s">
        <v>404</v>
      </c>
      <c r="G73" s="67" t="s">
        <v>405</v>
      </c>
      <c r="H73" s="68" t="s">
        <v>364</v>
      </c>
      <c r="I73" s="69">
        <v>11</v>
      </c>
      <c r="J73" s="69">
        <v>54</v>
      </c>
      <c r="K73" s="91"/>
      <c r="L73" s="91"/>
      <c r="AC73" s="14"/>
      <c r="AD73" s="14"/>
    </row>
    <row r="74" spans="2:30" x14ac:dyDescent="0.25">
      <c r="B74" s="67" t="s">
        <v>402</v>
      </c>
      <c r="C74" s="67" t="s">
        <v>403</v>
      </c>
      <c r="D74" s="68" t="s">
        <v>365</v>
      </c>
      <c r="E74" s="67" t="s">
        <v>366</v>
      </c>
      <c r="F74" s="68" t="s">
        <v>404</v>
      </c>
      <c r="G74" s="67" t="s">
        <v>405</v>
      </c>
      <c r="H74" s="68" t="s">
        <v>362</v>
      </c>
      <c r="I74" s="69">
        <v>7</v>
      </c>
      <c r="J74" s="69">
        <v>0</v>
      </c>
      <c r="K74" s="91"/>
      <c r="L74" s="91"/>
      <c r="AC74" s="14"/>
      <c r="AD74" s="14"/>
    </row>
    <row r="75" spans="2:30" x14ac:dyDescent="0.25">
      <c r="B75" s="67" t="s">
        <v>402</v>
      </c>
      <c r="C75" s="67" t="s">
        <v>403</v>
      </c>
      <c r="D75" s="68" t="s">
        <v>365</v>
      </c>
      <c r="E75" s="67" t="s">
        <v>366</v>
      </c>
      <c r="F75" s="68" t="s">
        <v>404</v>
      </c>
      <c r="G75" s="67" t="s">
        <v>405</v>
      </c>
      <c r="H75" s="68" t="s">
        <v>363</v>
      </c>
      <c r="I75" s="69">
        <v>0</v>
      </c>
      <c r="J75" s="69">
        <v>0</v>
      </c>
      <c r="K75" s="91"/>
      <c r="L75" s="91"/>
      <c r="AC75" s="14"/>
      <c r="AD75" s="14"/>
    </row>
    <row r="76" spans="2:30" x14ac:dyDescent="0.25">
      <c r="B76" s="67" t="s">
        <v>402</v>
      </c>
      <c r="C76" s="67" t="s">
        <v>403</v>
      </c>
      <c r="D76" s="68" t="s">
        <v>365</v>
      </c>
      <c r="E76" s="67" t="s">
        <v>366</v>
      </c>
      <c r="F76" s="68" t="s">
        <v>404</v>
      </c>
      <c r="G76" s="67" t="s">
        <v>405</v>
      </c>
      <c r="H76" s="68" t="s">
        <v>364</v>
      </c>
      <c r="I76" s="69">
        <v>0</v>
      </c>
      <c r="J76" s="69">
        <v>0</v>
      </c>
      <c r="K76" s="91"/>
      <c r="L76" s="91"/>
      <c r="AC76" s="14"/>
      <c r="AD76" s="14"/>
    </row>
    <row r="77" spans="2:30" x14ac:dyDescent="0.25">
      <c r="B77" s="67" t="s">
        <v>402</v>
      </c>
      <c r="C77" s="67" t="s">
        <v>403</v>
      </c>
      <c r="D77" s="68" t="s">
        <v>365</v>
      </c>
      <c r="E77" s="67" t="s">
        <v>366</v>
      </c>
      <c r="F77" s="68" t="s">
        <v>404</v>
      </c>
      <c r="G77" s="67" t="s">
        <v>405</v>
      </c>
      <c r="H77" s="68" t="s">
        <v>362</v>
      </c>
      <c r="I77" s="69">
        <v>0</v>
      </c>
      <c r="J77" s="69">
        <v>0</v>
      </c>
      <c r="K77" s="91"/>
      <c r="L77" s="91"/>
      <c r="AC77" s="14"/>
      <c r="AD77" s="14"/>
    </row>
    <row r="78" spans="2:30" x14ac:dyDescent="0.25">
      <c r="B78" s="67" t="s">
        <v>402</v>
      </c>
      <c r="C78" s="67" t="s">
        <v>403</v>
      </c>
      <c r="D78" s="68" t="s">
        <v>365</v>
      </c>
      <c r="E78" s="67" t="s">
        <v>366</v>
      </c>
      <c r="F78" s="68" t="s">
        <v>404</v>
      </c>
      <c r="G78" s="67" t="s">
        <v>405</v>
      </c>
      <c r="H78" s="68" t="s">
        <v>362</v>
      </c>
      <c r="I78" s="69">
        <v>27</v>
      </c>
      <c r="J78" s="69">
        <v>27</v>
      </c>
      <c r="K78" s="91"/>
      <c r="L78" s="91"/>
      <c r="AC78" s="14"/>
      <c r="AD78" s="14"/>
    </row>
    <row r="79" spans="2:30" x14ac:dyDescent="0.25">
      <c r="B79" s="67" t="s">
        <v>402</v>
      </c>
      <c r="C79" s="67" t="s">
        <v>403</v>
      </c>
      <c r="D79" s="68" t="s">
        <v>365</v>
      </c>
      <c r="E79" s="67" t="s">
        <v>366</v>
      </c>
      <c r="F79" s="68" t="s">
        <v>404</v>
      </c>
      <c r="G79" s="67" t="s">
        <v>405</v>
      </c>
      <c r="H79" s="68" t="s">
        <v>363</v>
      </c>
      <c r="I79" s="69">
        <v>23</v>
      </c>
      <c r="J79" s="69">
        <v>37</v>
      </c>
      <c r="K79" s="91"/>
      <c r="L79" s="91"/>
      <c r="AC79" s="14"/>
      <c r="AD79" s="14"/>
    </row>
    <row r="80" spans="2:30" x14ac:dyDescent="0.25">
      <c r="B80" s="67" t="s">
        <v>402</v>
      </c>
      <c r="C80" s="67" t="s">
        <v>403</v>
      </c>
      <c r="D80" s="68" t="s">
        <v>365</v>
      </c>
      <c r="E80" s="67" t="s">
        <v>366</v>
      </c>
      <c r="F80" s="68" t="s">
        <v>404</v>
      </c>
      <c r="G80" s="67" t="s">
        <v>405</v>
      </c>
      <c r="H80" s="68" t="s">
        <v>364</v>
      </c>
      <c r="I80" s="69">
        <v>31</v>
      </c>
      <c r="J80" s="69">
        <v>8</v>
      </c>
      <c r="K80" s="91"/>
      <c r="L80" s="91"/>
      <c r="AC80" s="14"/>
      <c r="AD80" s="14"/>
    </row>
    <row r="81" spans="2:30" x14ac:dyDescent="0.25">
      <c r="B81" s="67" t="s">
        <v>402</v>
      </c>
      <c r="C81" s="67" t="s">
        <v>403</v>
      </c>
      <c r="D81" s="68" t="s">
        <v>365</v>
      </c>
      <c r="E81" s="67" t="s">
        <v>366</v>
      </c>
      <c r="F81" s="68" t="s">
        <v>404</v>
      </c>
      <c r="G81" s="67" t="s">
        <v>405</v>
      </c>
      <c r="H81" s="68" t="s">
        <v>362</v>
      </c>
      <c r="I81" s="69">
        <v>50</v>
      </c>
      <c r="J81" s="69">
        <v>111</v>
      </c>
      <c r="K81" s="91"/>
      <c r="L81" s="91"/>
      <c r="AC81" s="14"/>
      <c r="AD81" s="14"/>
    </row>
    <row r="82" spans="2:30" x14ac:dyDescent="0.25">
      <c r="B82" s="67" t="s">
        <v>402</v>
      </c>
      <c r="C82" s="67" t="s">
        <v>403</v>
      </c>
      <c r="D82" s="68" t="s">
        <v>365</v>
      </c>
      <c r="E82" s="67" t="s">
        <v>366</v>
      </c>
      <c r="F82" s="68" t="s">
        <v>404</v>
      </c>
      <c r="G82" s="67" t="s">
        <v>405</v>
      </c>
      <c r="H82" s="68" t="s">
        <v>363</v>
      </c>
      <c r="I82" s="69">
        <v>187</v>
      </c>
      <c r="J82" s="69">
        <v>251</v>
      </c>
      <c r="K82" s="91"/>
      <c r="L82" s="91"/>
      <c r="AC82" s="14"/>
      <c r="AD82" s="14"/>
    </row>
    <row r="83" spans="2:30" x14ac:dyDescent="0.25">
      <c r="B83" s="67" t="s">
        <v>402</v>
      </c>
      <c r="C83" s="67" t="s">
        <v>403</v>
      </c>
      <c r="D83" s="68" t="s">
        <v>365</v>
      </c>
      <c r="E83" s="67" t="s">
        <v>366</v>
      </c>
      <c r="F83" s="68" t="s">
        <v>404</v>
      </c>
      <c r="G83" s="67" t="s">
        <v>405</v>
      </c>
      <c r="H83" s="68" t="s">
        <v>364</v>
      </c>
      <c r="I83" s="69">
        <v>15</v>
      </c>
      <c r="J83" s="69">
        <v>20</v>
      </c>
      <c r="K83" s="91"/>
      <c r="L83" s="91"/>
      <c r="AC83" s="14"/>
      <c r="AD83" s="14"/>
    </row>
    <row r="84" spans="2:30" x14ac:dyDescent="0.25">
      <c r="B84" s="67" t="s">
        <v>402</v>
      </c>
      <c r="C84" s="67" t="s">
        <v>403</v>
      </c>
      <c r="D84" s="68" t="s">
        <v>365</v>
      </c>
      <c r="E84" s="67" t="s">
        <v>366</v>
      </c>
      <c r="F84" s="68" t="s">
        <v>404</v>
      </c>
      <c r="G84" s="67" t="s">
        <v>405</v>
      </c>
      <c r="H84" s="68" t="s">
        <v>363</v>
      </c>
      <c r="I84" s="69">
        <v>15</v>
      </c>
      <c r="J84" s="69">
        <v>17</v>
      </c>
      <c r="K84" s="91"/>
      <c r="L84" s="91"/>
      <c r="AC84" s="14"/>
      <c r="AD84" s="14"/>
    </row>
    <row r="85" spans="2:30" x14ac:dyDescent="0.25">
      <c r="B85" s="67" t="s">
        <v>402</v>
      </c>
      <c r="C85" s="67" t="s">
        <v>403</v>
      </c>
      <c r="D85" s="68" t="s">
        <v>365</v>
      </c>
      <c r="E85" s="67" t="s">
        <v>366</v>
      </c>
      <c r="F85" s="68" t="s">
        <v>404</v>
      </c>
      <c r="G85" s="67" t="s">
        <v>405</v>
      </c>
      <c r="H85" s="68" t="s">
        <v>362</v>
      </c>
      <c r="I85" s="69">
        <v>0.309</v>
      </c>
      <c r="J85" s="69">
        <v>0.20599999999999999</v>
      </c>
      <c r="K85" s="91"/>
      <c r="L85" s="91"/>
      <c r="AC85" s="14"/>
      <c r="AD85" s="14"/>
    </row>
    <row r="86" spans="2:30" x14ac:dyDescent="0.25">
      <c r="B86" s="67" t="s">
        <v>402</v>
      </c>
      <c r="C86" s="67" t="s">
        <v>403</v>
      </c>
      <c r="D86" s="68" t="s">
        <v>365</v>
      </c>
      <c r="E86" s="67" t="s">
        <v>366</v>
      </c>
      <c r="F86" s="68" t="s">
        <v>404</v>
      </c>
      <c r="G86" s="67" t="s">
        <v>405</v>
      </c>
      <c r="H86" s="68" t="s">
        <v>363</v>
      </c>
      <c r="I86" s="69">
        <v>0.39140000000000003</v>
      </c>
      <c r="J86" s="69">
        <v>0.55620000000000003</v>
      </c>
      <c r="K86" s="91"/>
      <c r="L86" s="91"/>
      <c r="AC86" s="14"/>
      <c r="AD86" s="14"/>
    </row>
    <row r="87" spans="2:30" x14ac:dyDescent="0.25">
      <c r="B87" s="67" t="s">
        <v>402</v>
      </c>
      <c r="C87" s="67" t="s">
        <v>403</v>
      </c>
      <c r="D87" s="68" t="s">
        <v>365</v>
      </c>
      <c r="E87" s="67" t="s">
        <v>366</v>
      </c>
      <c r="F87" s="68" t="s">
        <v>404</v>
      </c>
      <c r="G87" s="67" t="s">
        <v>405</v>
      </c>
      <c r="H87" s="68" t="s">
        <v>364</v>
      </c>
      <c r="I87" s="69">
        <v>0.45319999999999999</v>
      </c>
      <c r="J87" s="69">
        <v>0.28839999999999999</v>
      </c>
      <c r="K87" s="91"/>
      <c r="L87" s="91"/>
      <c r="AC87" s="14"/>
      <c r="AD87" s="14"/>
    </row>
    <row r="88" spans="2:30" x14ac:dyDescent="0.25">
      <c r="B88" s="67" t="s">
        <v>402</v>
      </c>
      <c r="C88" s="67" t="s">
        <v>403</v>
      </c>
      <c r="D88" s="68" t="s">
        <v>365</v>
      </c>
      <c r="E88" s="67" t="s">
        <v>366</v>
      </c>
      <c r="F88" s="68" t="s">
        <v>404</v>
      </c>
      <c r="G88" s="67" t="s">
        <v>405</v>
      </c>
      <c r="H88" s="68" t="s">
        <v>362</v>
      </c>
      <c r="I88" s="69">
        <v>0</v>
      </c>
      <c r="J88" s="69">
        <v>0</v>
      </c>
      <c r="K88" s="91"/>
      <c r="L88" s="91"/>
      <c r="AC88" s="14"/>
      <c r="AD88" s="14"/>
    </row>
    <row r="89" spans="2:30" x14ac:dyDescent="0.25">
      <c r="B89" s="67" t="s">
        <v>402</v>
      </c>
      <c r="C89" s="67" t="s">
        <v>403</v>
      </c>
      <c r="D89" s="68" t="s">
        <v>365</v>
      </c>
      <c r="E89" s="67" t="s">
        <v>366</v>
      </c>
      <c r="F89" s="68" t="s">
        <v>404</v>
      </c>
      <c r="G89" s="67" t="s">
        <v>405</v>
      </c>
      <c r="H89" s="68" t="s">
        <v>363</v>
      </c>
      <c r="I89" s="69">
        <v>0</v>
      </c>
      <c r="J89" s="69">
        <v>0</v>
      </c>
      <c r="K89" s="91"/>
      <c r="L89" s="91"/>
      <c r="AC89" s="14"/>
      <c r="AD89" s="14"/>
    </row>
    <row r="90" spans="2:30" x14ac:dyDescent="0.25">
      <c r="B90" s="67" t="s">
        <v>402</v>
      </c>
      <c r="C90" s="67" t="s">
        <v>403</v>
      </c>
      <c r="D90" s="68" t="s">
        <v>365</v>
      </c>
      <c r="E90" s="67" t="s">
        <v>366</v>
      </c>
      <c r="F90" s="68" t="s">
        <v>404</v>
      </c>
      <c r="G90" s="67" t="s">
        <v>405</v>
      </c>
      <c r="H90" s="68" t="s">
        <v>362</v>
      </c>
      <c r="I90" s="69">
        <v>0</v>
      </c>
      <c r="J90" s="69">
        <v>0</v>
      </c>
      <c r="K90" s="91"/>
      <c r="L90" s="91"/>
      <c r="AC90" s="14"/>
      <c r="AD90" s="14"/>
    </row>
    <row r="91" spans="2:30" x14ac:dyDescent="0.25">
      <c r="B91" s="67" t="s">
        <v>402</v>
      </c>
      <c r="C91" s="67" t="s">
        <v>403</v>
      </c>
      <c r="D91" s="68" t="s">
        <v>365</v>
      </c>
      <c r="E91" s="67" t="s">
        <v>366</v>
      </c>
      <c r="F91" s="68" t="s">
        <v>404</v>
      </c>
      <c r="G91" s="67" t="s">
        <v>405</v>
      </c>
      <c r="H91" s="68" t="s">
        <v>363</v>
      </c>
      <c r="I91" s="69">
        <v>0</v>
      </c>
      <c r="J91" s="69">
        <v>0</v>
      </c>
      <c r="K91" s="91"/>
      <c r="L91" s="91"/>
      <c r="AC91" s="14"/>
      <c r="AD91" s="14"/>
    </row>
    <row r="92" spans="2:30" x14ac:dyDescent="0.25">
      <c r="B92" s="67" t="s">
        <v>402</v>
      </c>
      <c r="C92" s="67" t="s">
        <v>403</v>
      </c>
      <c r="D92" s="68" t="s">
        <v>365</v>
      </c>
      <c r="E92" s="67" t="s">
        <v>366</v>
      </c>
      <c r="F92" s="68" t="s">
        <v>404</v>
      </c>
      <c r="G92" s="67" t="s">
        <v>405</v>
      </c>
      <c r="H92" s="68" t="s">
        <v>364</v>
      </c>
      <c r="I92" s="69">
        <v>0</v>
      </c>
      <c r="J92" s="69">
        <v>0</v>
      </c>
      <c r="K92" s="91"/>
      <c r="L92" s="91"/>
      <c r="AC92" s="14"/>
      <c r="AD92" s="14"/>
    </row>
    <row r="93" spans="2:30" x14ac:dyDescent="0.25">
      <c r="B93" s="67" t="s">
        <v>402</v>
      </c>
      <c r="C93" s="67" t="s">
        <v>403</v>
      </c>
      <c r="D93" s="68" t="s">
        <v>365</v>
      </c>
      <c r="E93" s="67" t="s">
        <v>366</v>
      </c>
      <c r="F93" s="68" t="s">
        <v>404</v>
      </c>
      <c r="G93" s="67" t="s">
        <v>405</v>
      </c>
      <c r="H93" s="68" t="s">
        <v>362</v>
      </c>
      <c r="I93" s="69">
        <v>0</v>
      </c>
      <c r="J93" s="69">
        <v>0</v>
      </c>
      <c r="K93" s="91"/>
      <c r="L93" s="91"/>
      <c r="AC93" s="14"/>
      <c r="AD93" s="14"/>
    </row>
    <row r="94" spans="2:30" x14ac:dyDescent="0.25">
      <c r="B94" s="67" t="s">
        <v>402</v>
      </c>
      <c r="C94" s="67" t="s">
        <v>403</v>
      </c>
      <c r="D94" s="68" t="s">
        <v>365</v>
      </c>
      <c r="E94" s="67" t="s">
        <v>366</v>
      </c>
      <c r="F94" s="68" t="s">
        <v>404</v>
      </c>
      <c r="G94" s="67" t="s">
        <v>405</v>
      </c>
      <c r="H94" s="68" t="s">
        <v>363</v>
      </c>
      <c r="I94" s="69">
        <v>8</v>
      </c>
      <c r="J94" s="69">
        <v>0</v>
      </c>
      <c r="K94" s="91"/>
      <c r="L94" s="91"/>
      <c r="AC94" s="14"/>
      <c r="AD94" s="14"/>
    </row>
    <row r="95" spans="2:30" x14ac:dyDescent="0.25">
      <c r="B95" s="67" t="s">
        <v>402</v>
      </c>
      <c r="C95" s="67" t="s">
        <v>403</v>
      </c>
      <c r="D95" s="68" t="s">
        <v>365</v>
      </c>
      <c r="E95" s="67" t="s">
        <v>366</v>
      </c>
      <c r="F95" s="68" t="s">
        <v>404</v>
      </c>
      <c r="G95" s="67" t="s">
        <v>405</v>
      </c>
      <c r="H95" s="68" t="s">
        <v>362</v>
      </c>
      <c r="I95" s="69">
        <v>9</v>
      </c>
      <c r="J95" s="69">
        <v>18</v>
      </c>
      <c r="K95" s="91"/>
      <c r="L95" s="91"/>
      <c r="AC95" s="14"/>
      <c r="AD95" s="14"/>
    </row>
    <row r="96" spans="2:30" x14ac:dyDescent="0.25">
      <c r="B96" s="67" t="s">
        <v>402</v>
      </c>
      <c r="C96" s="67" t="s">
        <v>403</v>
      </c>
      <c r="D96" s="68" t="s">
        <v>365</v>
      </c>
      <c r="E96" s="67" t="s">
        <v>366</v>
      </c>
      <c r="F96" s="68" t="s">
        <v>404</v>
      </c>
      <c r="G96" s="67" t="s">
        <v>405</v>
      </c>
      <c r="H96" s="68" t="s">
        <v>363</v>
      </c>
      <c r="I96" s="69">
        <v>7</v>
      </c>
      <c r="J96" s="69">
        <v>26</v>
      </c>
      <c r="K96" s="91"/>
      <c r="L96" s="91"/>
      <c r="AC96" s="14"/>
      <c r="AD96" s="14"/>
    </row>
    <row r="97" spans="2:30" x14ac:dyDescent="0.25">
      <c r="B97" s="67" t="s">
        <v>402</v>
      </c>
      <c r="C97" s="67" t="s">
        <v>403</v>
      </c>
      <c r="D97" s="68" t="s">
        <v>365</v>
      </c>
      <c r="E97" s="67" t="s">
        <v>366</v>
      </c>
      <c r="F97" s="68" t="s">
        <v>404</v>
      </c>
      <c r="G97" s="67" t="s">
        <v>405</v>
      </c>
      <c r="H97" s="68" t="s">
        <v>362</v>
      </c>
      <c r="I97" s="69">
        <v>10</v>
      </c>
      <c r="J97" s="69">
        <v>10</v>
      </c>
      <c r="K97" s="91"/>
      <c r="L97" s="91"/>
      <c r="AC97" s="14"/>
      <c r="AD97" s="14"/>
    </row>
    <row r="98" spans="2:30" x14ac:dyDescent="0.25">
      <c r="B98" s="67" t="s">
        <v>402</v>
      </c>
      <c r="C98" s="67" t="s">
        <v>403</v>
      </c>
      <c r="D98" s="68" t="s">
        <v>365</v>
      </c>
      <c r="E98" s="67" t="s">
        <v>366</v>
      </c>
      <c r="F98" s="68" t="s">
        <v>404</v>
      </c>
      <c r="G98" s="67" t="s">
        <v>405</v>
      </c>
      <c r="H98" s="68" t="s">
        <v>363</v>
      </c>
      <c r="I98" s="69">
        <v>34</v>
      </c>
      <c r="J98" s="69">
        <v>39</v>
      </c>
      <c r="K98" s="91"/>
      <c r="L98" s="91"/>
      <c r="AC98" s="14"/>
      <c r="AD98" s="14"/>
    </row>
    <row r="99" spans="2:30" x14ac:dyDescent="0.25">
      <c r="B99" s="67" t="s">
        <v>402</v>
      </c>
      <c r="C99" s="67" t="s">
        <v>403</v>
      </c>
      <c r="D99" s="68" t="s">
        <v>365</v>
      </c>
      <c r="E99" s="67" t="s">
        <v>366</v>
      </c>
      <c r="F99" s="68" t="s">
        <v>404</v>
      </c>
      <c r="G99" s="67" t="s">
        <v>405</v>
      </c>
      <c r="H99" s="68" t="s">
        <v>364</v>
      </c>
      <c r="I99" s="69">
        <v>0</v>
      </c>
      <c r="J99" s="69">
        <v>0</v>
      </c>
      <c r="K99" s="91"/>
      <c r="L99" s="91"/>
      <c r="AC99" s="14"/>
      <c r="AD99" s="14"/>
    </row>
    <row r="100" spans="2:30" x14ac:dyDescent="0.25">
      <c r="B100" s="67" t="s">
        <v>402</v>
      </c>
      <c r="C100" s="67" t="s">
        <v>403</v>
      </c>
      <c r="D100" s="68" t="s">
        <v>365</v>
      </c>
      <c r="E100" s="67" t="s">
        <v>366</v>
      </c>
      <c r="F100" s="68" t="s">
        <v>404</v>
      </c>
      <c r="G100" s="67" t="s">
        <v>405</v>
      </c>
      <c r="H100" s="68" t="s">
        <v>362</v>
      </c>
      <c r="I100" s="69">
        <v>60</v>
      </c>
      <c r="J100" s="69">
        <v>72</v>
      </c>
      <c r="K100" s="91"/>
      <c r="L100" s="91"/>
      <c r="AC100" s="14"/>
      <c r="AD100" s="14"/>
    </row>
    <row r="101" spans="2:30" x14ac:dyDescent="0.25">
      <c r="B101" s="67" t="s">
        <v>402</v>
      </c>
      <c r="C101" s="67" t="s">
        <v>403</v>
      </c>
      <c r="D101" s="68" t="s">
        <v>365</v>
      </c>
      <c r="E101" s="67" t="s">
        <v>366</v>
      </c>
      <c r="F101" s="68" t="s">
        <v>404</v>
      </c>
      <c r="G101" s="67" t="s">
        <v>405</v>
      </c>
      <c r="H101" s="68" t="s">
        <v>363</v>
      </c>
      <c r="I101" s="69">
        <v>92</v>
      </c>
      <c r="J101" s="69">
        <v>114</v>
      </c>
      <c r="K101" s="91"/>
      <c r="L101" s="91"/>
      <c r="AC101" s="14"/>
      <c r="AD101" s="14"/>
    </row>
    <row r="102" spans="2:30" x14ac:dyDescent="0.25">
      <c r="B102" s="67" t="s">
        <v>402</v>
      </c>
      <c r="C102" s="67" t="s">
        <v>403</v>
      </c>
      <c r="D102" s="68" t="s">
        <v>365</v>
      </c>
      <c r="E102" s="67" t="s">
        <v>366</v>
      </c>
      <c r="F102" s="68" t="s">
        <v>404</v>
      </c>
      <c r="G102" s="67" t="s">
        <v>405</v>
      </c>
      <c r="H102" s="68" t="s">
        <v>364</v>
      </c>
      <c r="I102" s="69">
        <v>74</v>
      </c>
      <c r="J102" s="69">
        <v>149</v>
      </c>
      <c r="K102" s="91"/>
      <c r="L102" s="91"/>
      <c r="AC102" s="14"/>
      <c r="AD102" s="14"/>
    </row>
    <row r="103" spans="2:30" x14ac:dyDescent="0.25">
      <c r="B103" s="67" t="s">
        <v>402</v>
      </c>
      <c r="C103" s="67" t="s">
        <v>403</v>
      </c>
      <c r="D103" s="68" t="s">
        <v>365</v>
      </c>
      <c r="E103" s="67" t="s">
        <v>366</v>
      </c>
      <c r="F103" s="68" t="s">
        <v>404</v>
      </c>
      <c r="G103" s="67" t="s">
        <v>405</v>
      </c>
      <c r="H103" s="68" t="s">
        <v>362</v>
      </c>
      <c r="I103" s="69">
        <v>0</v>
      </c>
      <c r="J103" s="69">
        <v>0</v>
      </c>
      <c r="K103" s="91"/>
      <c r="L103" s="91"/>
      <c r="AC103" s="14"/>
      <c r="AD103" s="14"/>
    </row>
    <row r="104" spans="2:30" x14ac:dyDescent="0.25">
      <c r="B104" s="67" t="s">
        <v>402</v>
      </c>
      <c r="C104" s="67" t="s">
        <v>403</v>
      </c>
      <c r="D104" s="68" t="s">
        <v>365</v>
      </c>
      <c r="E104" s="67" t="s">
        <v>366</v>
      </c>
      <c r="F104" s="68" t="s">
        <v>404</v>
      </c>
      <c r="G104" s="67" t="s">
        <v>405</v>
      </c>
      <c r="H104" s="68" t="s">
        <v>363</v>
      </c>
      <c r="I104" s="69">
        <v>2</v>
      </c>
      <c r="J104" s="69">
        <v>3</v>
      </c>
      <c r="K104" s="91"/>
      <c r="L104" s="91"/>
      <c r="AC104" s="14"/>
      <c r="AD104" s="14"/>
    </row>
    <row r="105" spans="2:30" x14ac:dyDescent="0.25">
      <c r="B105" s="67" t="s">
        <v>402</v>
      </c>
      <c r="C105" s="67" t="s">
        <v>403</v>
      </c>
      <c r="D105" s="68" t="s">
        <v>365</v>
      </c>
      <c r="E105" s="67" t="s">
        <v>366</v>
      </c>
      <c r="F105" s="68" t="s">
        <v>404</v>
      </c>
      <c r="G105" s="67" t="s">
        <v>405</v>
      </c>
      <c r="H105" s="68" t="s">
        <v>362</v>
      </c>
      <c r="I105" s="69">
        <v>120</v>
      </c>
      <c r="J105" s="69">
        <v>120</v>
      </c>
      <c r="K105" s="91"/>
      <c r="L105" s="91"/>
      <c r="AC105" s="14"/>
      <c r="AD105" s="14"/>
    </row>
    <row r="106" spans="2:30" x14ac:dyDescent="0.25">
      <c r="B106" s="67" t="s">
        <v>402</v>
      </c>
      <c r="C106" s="67" t="s">
        <v>403</v>
      </c>
      <c r="D106" s="68" t="s">
        <v>365</v>
      </c>
      <c r="E106" s="67" t="s">
        <v>366</v>
      </c>
      <c r="F106" s="68" t="s">
        <v>404</v>
      </c>
      <c r="G106" s="67" t="s">
        <v>405</v>
      </c>
      <c r="H106" s="68" t="s">
        <v>363</v>
      </c>
      <c r="I106" s="69">
        <v>45</v>
      </c>
      <c r="J106" s="69">
        <v>78</v>
      </c>
      <c r="K106" s="91"/>
      <c r="L106" s="91"/>
      <c r="AC106" s="14"/>
      <c r="AD106" s="14"/>
    </row>
    <row r="107" spans="2:30" x14ac:dyDescent="0.25">
      <c r="B107" s="67" t="s">
        <v>402</v>
      </c>
      <c r="C107" s="67" t="s">
        <v>403</v>
      </c>
      <c r="D107" s="68" t="s">
        <v>365</v>
      </c>
      <c r="E107" s="67" t="s">
        <v>366</v>
      </c>
      <c r="F107" s="68" t="s">
        <v>404</v>
      </c>
      <c r="G107" s="67" t="s">
        <v>405</v>
      </c>
      <c r="H107" s="68" t="s">
        <v>364</v>
      </c>
      <c r="I107" s="69">
        <v>38</v>
      </c>
      <c r="J107" s="69">
        <v>96</v>
      </c>
      <c r="K107" s="91"/>
      <c r="L107" s="91"/>
      <c r="AC107" s="14"/>
      <c r="AD107" s="14"/>
    </row>
    <row r="108" spans="2:30" x14ac:dyDescent="0.25">
      <c r="B108" s="67" t="s">
        <v>402</v>
      </c>
      <c r="C108" s="67" t="s">
        <v>403</v>
      </c>
      <c r="D108" s="68" t="s">
        <v>365</v>
      </c>
      <c r="E108" s="67" t="s">
        <v>366</v>
      </c>
      <c r="F108" s="68" t="s">
        <v>404</v>
      </c>
      <c r="G108" s="67" t="s">
        <v>405</v>
      </c>
      <c r="H108" s="68" t="s">
        <v>362</v>
      </c>
      <c r="I108" s="69">
        <v>0</v>
      </c>
      <c r="J108" s="69">
        <v>0</v>
      </c>
      <c r="K108" s="91"/>
      <c r="L108" s="91"/>
      <c r="AC108" s="14"/>
      <c r="AD108" s="14"/>
    </row>
    <row r="109" spans="2:30" x14ac:dyDescent="0.25">
      <c r="B109" s="67" t="s">
        <v>402</v>
      </c>
      <c r="C109" s="67" t="s">
        <v>403</v>
      </c>
      <c r="D109" s="68" t="s">
        <v>365</v>
      </c>
      <c r="E109" s="67" t="s">
        <v>366</v>
      </c>
      <c r="F109" s="68" t="s">
        <v>404</v>
      </c>
      <c r="G109" s="67" t="s">
        <v>405</v>
      </c>
      <c r="H109" s="68" t="s">
        <v>363</v>
      </c>
      <c r="I109" s="69">
        <v>24</v>
      </c>
      <c r="J109" s="69">
        <v>26</v>
      </c>
      <c r="K109" s="91"/>
      <c r="L109" s="91"/>
      <c r="AC109" s="14"/>
      <c r="AD109" s="14"/>
    </row>
    <row r="110" spans="2:30" x14ac:dyDescent="0.25">
      <c r="B110" s="67" t="s">
        <v>402</v>
      </c>
      <c r="C110" s="67" t="s">
        <v>403</v>
      </c>
      <c r="D110" s="68" t="s">
        <v>365</v>
      </c>
      <c r="E110" s="67" t="s">
        <v>366</v>
      </c>
      <c r="F110" s="68" t="s">
        <v>404</v>
      </c>
      <c r="G110" s="67" t="s">
        <v>405</v>
      </c>
      <c r="H110" s="68" t="s">
        <v>364</v>
      </c>
      <c r="I110" s="69">
        <v>0</v>
      </c>
      <c r="J110" s="69">
        <v>0</v>
      </c>
      <c r="K110" s="91"/>
      <c r="L110" s="91"/>
      <c r="AC110" s="14"/>
      <c r="AD110" s="14"/>
    </row>
    <row r="111" spans="2:30" x14ac:dyDescent="0.25">
      <c r="B111" s="67" t="s">
        <v>402</v>
      </c>
      <c r="C111" s="67" t="s">
        <v>403</v>
      </c>
      <c r="D111" s="68" t="s">
        <v>365</v>
      </c>
      <c r="E111" s="67" t="s">
        <v>366</v>
      </c>
      <c r="F111" s="68" t="s">
        <v>404</v>
      </c>
      <c r="G111" s="67" t="s">
        <v>405</v>
      </c>
      <c r="H111" s="68" t="s">
        <v>363</v>
      </c>
      <c r="I111" s="69">
        <v>0</v>
      </c>
      <c r="J111" s="69">
        <v>0</v>
      </c>
      <c r="K111" s="91"/>
      <c r="L111" s="91"/>
    </row>
    <row r="112" spans="2:30" x14ac:dyDescent="0.25">
      <c r="B112" s="67" t="s">
        <v>402</v>
      </c>
      <c r="C112" s="67" t="s">
        <v>403</v>
      </c>
      <c r="D112" s="68" t="s">
        <v>365</v>
      </c>
      <c r="E112" s="67" t="s">
        <v>366</v>
      </c>
      <c r="F112" s="68" t="s">
        <v>404</v>
      </c>
      <c r="G112" s="67" t="s">
        <v>405</v>
      </c>
      <c r="H112" s="68" t="s">
        <v>362</v>
      </c>
      <c r="I112" s="69">
        <v>0</v>
      </c>
      <c r="J112" s="69">
        <v>0</v>
      </c>
      <c r="K112" s="91"/>
      <c r="L112" s="91"/>
    </row>
    <row r="113" spans="2:12" x14ac:dyDescent="0.25">
      <c r="B113" s="67" t="s">
        <v>402</v>
      </c>
      <c r="C113" s="67" t="s">
        <v>403</v>
      </c>
      <c r="D113" s="68" t="s">
        <v>365</v>
      </c>
      <c r="E113" s="67" t="s">
        <v>366</v>
      </c>
      <c r="F113" s="68" t="s">
        <v>404</v>
      </c>
      <c r="G113" s="67" t="s">
        <v>405</v>
      </c>
      <c r="H113" s="68" t="s">
        <v>363</v>
      </c>
      <c r="I113" s="69">
        <v>71</v>
      </c>
      <c r="J113" s="69">
        <v>85</v>
      </c>
      <c r="K113" s="91"/>
      <c r="L113" s="91"/>
    </row>
    <row r="114" spans="2:12" x14ac:dyDescent="0.25">
      <c r="B114" s="67" t="s">
        <v>402</v>
      </c>
      <c r="C114" s="67" t="s">
        <v>403</v>
      </c>
      <c r="D114" s="68" t="s">
        <v>365</v>
      </c>
      <c r="E114" s="67" t="s">
        <v>366</v>
      </c>
      <c r="F114" s="68" t="s">
        <v>404</v>
      </c>
      <c r="G114" s="67" t="s">
        <v>405</v>
      </c>
      <c r="H114" s="68" t="s">
        <v>364</v>
      </c>
      <c r="I114" s="69">
        <v>19</v>
      </c>
      <c r="J114" s="69">
        <v>0</v>
      </c>
      <c r="K114" s="91"/>
      <c r="L114" s="91"/>
    </row>
    <row r="115" spans="2:12" x14ac:dyDescent="0.25">
      <c r="B115" s="67" t="s">
        <v>402</v>
      </c>
      <c r="C115" s="67" t="s">
        <v>403</v>
      </c>
      <c r="D115" s="68" t="s">
        <v>365</v>
      </c>
      <c r="E115" s="67" t="s">
        <v>366</v>
      </c>
      <c r="F115" s="68" t="s">
        <v>404</v>
      </c>
      <c r="G115" s="67" t="s">
        <v>405</v>
      </c>
      <c r="H115" s="68" t="s">
        <v>362</v>
      </c>
      <c r="I115" s="69">
        <v>18</v>
      </c>
      <c r="J115" s="69">
        <v>54</v>
      </c>
      <c r="K115" s="91"/>
      <c r="L115" s="91"/>
    </row>
    <row r="116" spans="2:12" x14ac:dyDescent="0.25">
      <c r="B116" s="67" t="s">
        <v>402</v>
      </c>
      <c r="C116" s="67" t="s">
        <v>403</v>
      </c>
      <c r="D116" s="68" t="s">
        <v>365</v>
      </c>
      <c r="E116" s="67" t="s">
        <v>366</v>
      </c>
      <c r="F116" s="68" t="s">
        <v>404</v>
      </c>
      <c r="G116" s="67" t="s">
        <v>405</v>
      </c>
      <c r="H116" s="68" t="s">
        <v>363</v>
      </c>
      <c r="I116" s="69">
        <v>92</v>
      </c>
      <c r="J116" s="69">
        <v>98</v>
      </c>
      <c r="K116" s="91"/>
      <c r="L116" s="91"/>
    </row>
    <row r="117" spans="2:12" x14ac:dyDescent="0.25">
      <c r="B117" s="67" t="s">
        <v>402</v>
      </c>
      <c r="C117" s="67" t="s">
        <v>403</v>
      </c>
      <c r="D117" s="68" t="s">
        <v>365</v>
      </c>
      <c r="E117" s="67" t="s">
        <v>366</v>
      </c>
      <c r="F117" s="68" t="s">
        <v>404</v>
      </c>
      <c r="G117" s="67" t="s">
        <v>405</v>
      </c>
      <c r="H117" s="68" t="s">
        <v>364</v>
      </c>
      <c r="I117" s="69">
        <v>20</v>
      </c>
      <c r="J117" s="69">
        <v>41</v>
      </c>
      <c r="K117" s="91"/>
      <c r="L117" s="91"/>
    </row>
    <row r="118" spans="2:12" x14ac:dyDescent="0.25">
      <c r="B118" s="67" t="s">
        <v>402</v>
      </c>
      <c r="C118" s="67" t="s">
        <v>403</v>
      </c>
      <c r="D118" s="68" t="s">
        <v>365</v>
      </c>
      <c r="E118" s="67" t="s">
        <v>366</v>
      </c>
      <c r="F118" s="68" t="s">
        <v>404</v>
      </c>
      <c r="G118" s="67" t="s">
        <v>405</v>
      </c>
      <c r="H118" s="68" t="s">
        <v>362</v>
      </c>
      <c r="I118" s="69">
        <v>0</v>
      </c>
      <c r="J118" s="69">
        <v>0</v>
      </c>
      <c r="K118" s="91"/>
      <c r="L118" s="91"/>
    </row>
    <row r="119" spans="2:12" x14ac:dyDescent="0.25">
      <c r="B119" s="67" t="s">
        <v>402</v>
      </c>
      <c r="C119" s="67" t="s">
        <v>403</v>
      </c>
      <c r="D119" s="68" t="s">
        <v>365</v>
      </c>
      <c r="E119" s="67" t="s">
        <v>366</v>
      </c>
      <c r="F119" s="68" t="s">
        <v>404</v>
      </c>
      <c r="G119" s="67" t="s">
        <v>405</v>
      </c>
      <c r="H119" s="68" t="s">
        <v>363</v>
      </c>
      <c r="I119" s="69">
        <v>-7</v>
      </c>
      <c r="J119" s="69">
        <v>0</v>
      </c>
      <c r="K119" s="91"/>
      <c r="L119" s="91"/>
    </row>
    <row r="120" spans="2:12" x14ac:dyDescent="0.25">
      <c r="B120" s="67" t="s">
        <v>402</v>
      </c>
      <c r="C120" s="67" t="s">
        <v>403</v>
      </c>
      <c r="D120" s="68" t="s">
        <v>365</v>
      </c>
      <c r="E120" s="67" t="s">
        <v>366</v>
      </c>
      <c r="F120" s="68" t="s">
        <v>404</v>
      </c>
      <c r="G120" s="67" t="s">
        <v>405</v>
      </c>
      <c r="H120" s="68" t="s">
        <v>362</v>
      </c>
      <c r="I120" s="69">
        <v>0</v>
      </c>
      <c r="J120" s="69">
        <v>0</v>
      </c>
      <c r="K120" s="91"/>
      <c r="L120" s="91"/>
    </row>
    <row r="121" spans="2:12" x14ac:dyDescent="0.25">
      <c r="B121" s="67" t="s">
        <v>402</v>
      </c>
      <c r="C121" s="67" t="s">
        <v>403</v>
      </c>
      <c r="D121" s="68" t="s">
        <v>365</v>
      </c>
      <c r="E121" s="67" t="s">
        <v>366</v>
      </c>
      <c r="F121" s="68" t="s">
        <v>404</v>
      </c>
      <c r="G121" s="67" t="s">
        <v>405</v>
      </c>
      <c r="H121" s="68" t="s">
        <v>363</v>
      </c>
      <c r="I121" s="69">
        <v>0</v>
      </c>
      <c r="J121" s="69">
        <v>0</v>
      </c>
      <c r="K121" s="91"/>
      <c r="L121" s="91"/>
    </row>
    <row r="122" spans="2:12" x14ac:dyDescent="0.25">
      <c r="B122" s="67" t="s">
        <v>402</v>
      </c>
      <c r="C122" s="67" t="s">
        <v>403</v>
      </c>
      <c r="D122" s="68" t="s">
        <v>365</v>
      </c>
      <c r="E122" s="67" t="s">
        <v>366</v>
      </c>
      <c r="F122" s="68" t="s">
        <v>404</v>
      </c>
      <c r="G122" s="67" t="s">
        <v>405</v>
      </c>
      <c r="H122" s="68" t="s">
        <v>364</v>
      </c>
      <c r="I122" s="69">
        <v>0</v>
      </c>
      <c r="J122" s="69">
        <v>5</v>
      </c>
      <c r="K122" s="91"/>
      <c r="L122" s="91"/>
    </row>
    <row r="123" spans="2:12" x14ac:dyDescent="0.25">
      <c r="B123" s="67" t="s">
        <v>402</v>
      </c>
      <c r="C123" s="67" t="s">
        <v>403</v>
      </c>
      <c r="D123" s="68" t="s">
        <v>365</v>
      </c>
      <c r="E123" s="67" t="s">
        <v>366</v>
      </c>
      <c r="F123" s="68" t="s">
        <v>404</v>
      </c>
      <c r="G123" s="67" t="s">
        <v>405</v>
      </c>
      <c r="H123" s="68" t="s">
        <v>363</v>
      </c>
      <c r="I123" s="69">
        <v>0</v>
      </c>
      <c r="J123" s="69">
        <v>1</v>
      </c>
      <c r="K123" s="91"/>
      <c r="L123" s="91"/>
    </row>
    <row r="124" spans="2:12" x14ac:dyDescent="0.25">
      <c r="B124" s="67" t="s">
        <v>402</v>
      </c>
      <c r="C124" s="67" t="s">
        <v>403</v>
      </c>
      <c r="D124" s="68" t="s">
        <v>365</v>
      </c>
      <c r="E124" s="67" t="s">
        <v>366</v>
      </c>
      <c r="F124" s="68" t="s">
        <v>404</v>
      </c>
      <c r="G124" s="67" t="s">
        <v>405</v>
      </c>
      <c r="H124" s="68" t="s">
        <v>362</v>
      </c>
      <c r="I124" s="69">
        <v>7</v>
      </c>
      <c r="J124" s="69">
        <v>23</v>
      </c>
      <c r="K124" s="91"/>
      <c r="L124" s="91"/>
    </row>
    <row r="125" spans="2:12" x14ac:dyDescent="0.25">
      <c r="B125" s="67" t="s">
        <v>402</v>
      </c>
      <c r="C125" s="67" t="s">
        <v>403</v>
      </c>
      <c r="D125" s="68" t="s">
        <v>365</v>
      </c>
      <c r="E125" s="67" t="s">
        <v>366</v>
      </c>
      <c r="F125" s="68" t="s">
        <v>404</v>
      </c>
      <c r="G125" s="67" t="s">
        <v>405</v>
      </c>
      <c r="H125" s="68" t="s">
        <v>363</v>
      </c>
      <c r="I125" s="69">
        <v>35</v>
      </c>
      <c r="J125" s="69">
        <v>35</v>
      </c>
      <c r="K125" s="91"/>
      <c r="L125" s="91"/>
    </row>
    <row r="126" spans="2:12" x14ac:dyDescent="0.25">
      <c r="B126" s="67" t="s">
        <v>402</v>
      </c>
      <c r="C126" s="67" t="s">
        <v>403</v>
      </c>
      <c r="D126" s="68" t="s">
        <v>365</v>
      </c>
      <c r="E126" s="67" t="s">
        <v>366</v>
      </c>
      <c r="F126" s="68" t="s">
        <v>404</v>
      </c>
      <c r="G126" s="67" t="s">
        <v>405</v>
      </c>
      <c r="H126" s="68" t="s">
        <v>362</v>
      </c>
      <c r="I126" s="69">
        <v>19</v>
      </c>
      <c r="J126" s="69">
        <v>-9</v>
      </c>
      <c r="K126" s="91"/>
      <c r="L126" s="91"/>
    </row>
    <row r="127" spans="2:12" x14ac:dyDescent="0.25">
      <c r="B127" s="67" t="s">
        <v>402</v>
      </c>
      <c r="C127" s="67" t="s">
        <v>403</v>
      </c>
      <c r="D127" s="68" t="s">
        <v>365</v>
      </c>
      <c r="E127" s="67" t="s">
        <v>366</v>
      </c>
      <c r="F127" s="68" t="s">
        <v>404</v>
      </c>
      <c r="G127" s="67" t="s">
        <v>405</v>
      </c>
      <c r="H127" s="68" t="s">
        <v>363</v>
      </c>
      <c r="I127" s="69">
        <v>0</v>
      </c>
      <c r="J127" s="69">
        <v>0</v>
      </c>
      <c r="K127" s="91"/>
      <c r="L127" s="91"/>
    </row>
    <row r="128" spans="2:12" x14ac:dyDescent="0.25">
      <c r="B128" s="67" t="s">
        <v>402</v>
      </c>
      <c r="C128" s="67" t="s">
        <v>403</v>
      </c>
      <c r="D128" s="68" t="s">
        <v>365</v>
      </c>
      <c r="E128" s="67" t="s">
        <v>366</v>
      </c>
      <c r="F128" s="68" t="s">
        <v>404</v>
      </c>
      <c r="G128" s="67" t="s">
        <v>405</v>
      </c>
      <c r="H128" s="68" t="s">
        <v>362</v>
      </c>
      <c r="I128" s="69">
        <v>0</v>
      </c>
      <c r="J128" s="69">
        <v>0</v>
      </c>
      <c r="K128" s="91"/>
      <c r="L128" s="91"/>
    </row>
    <row r="129" spans="2:12" x14ac:dyDescent="0.25">
      <c r="B129" s="67" t="s">
        <v>402</v>
      </c>
      <c r="C129" s="67" t="s">
        <v>403</v>
      </c>
      <c r="D129" s="68" t="s">
        <v>365</v>
      </c>
      <c r="E129" s="67" t="s">
        <v>366</v>
      </c>
      <c r="F129" s="68" t="s">
        <v>404</v>
      </c>
      <c r="G129" s="67" t="s">
        <v>405</v>
      </c>
      <c r="H129" s="68" t="s">
        <v>362</v>
      </c>
      <c r="I129" s="69">
        <v>0</v>
      </c>
      <c r="J129" s="69">
        <v>0</v>
      </c>
      <c r="K129" s="91"/>
      <c r="L129" s="91"/>
    </row>
    <row r="130" spans="2:12" x14ac:dyDescent="0.25">
      <c r="B130" s="67" t="s">
        <v>402</v>
      </c>
      <c r="C130" s="67" t="s">
        <v>403</v>
      </c>
      <c r="D130" s="68" t="s">
        <v>365</v>
      </c>
      <c r="E130" s="67" t="s">
        <v>366</v>
      </c>
      <c r="F130" s="68" t="s">
        <v>404</v>
      </c>
      <c r="G130" s="67" t="s">
        <v>405</v>
      </c>
      <c r="H130" s="68" t="s">
        <v>364</v>
      </c>
      <c r="I130" s="69">
        <v>0</v>
      </c>
      <c r="J130" s="69">
        <v>0</v>
      </c>
      <c r="K130" s="91"/>
      <c r="L130" s="91"/>
    </row>
    <row r="131" spans="2:12" x14ac:dyDescent="0.25">
      <c r="B131" s="67" t="s">
        <v>402</v>
      </c>
      <c r="C131" s="67" t="s">
        <v>403</v>
      </c>
      <c r="D131" s="68" t="s">
        <v>365</v>
      </c>
      <c r="E131" s="67" t="s">
        <v>366</v>
      </c>
      <c r="F131" s="68" t="s">
        <v>404</v>
      </c>
      <c r="G131" s="67" t="s">
        <v>405</v>
      </c>
      <c r="H131" s="68" t="s">
        <v>362</v>
      </c>
      <c r="I131" s="69">
        <v>128</v>
      </c>
      <c r="J131" s="69">
        <v>179</v>
      </c>
      <c r="K131" s="91"/>
      <c r="L131" s="91"/>
    </row>
    <row r="132" spans="2:12" x14ac:dyDescent="0.25">
      <c r="B132" s="67" t="s">
        <v>402</v>
      </c>
      <c r="C132" s="67" t="s">
        <v>403</v>
      </c>
      <c r="D132" s="68" t="s">
        <v>365</v>
      </c>
      <c r="E132" s="67" t="s">
        <v>366</v>
      </c>
      <c r="F132" s="68" t="s">
        <v>404</v>
      </c>
      <c r="G132" s="67" t="s">
        <v>405</v>
      </c>
      <c r="H132" s="68" t="s">
        <v>363</v>
      </c>
      <c r="I132" s="69">
        <v>302</v>
      </c>
      <c r="J132" s="69">
        <v>381</v>
      </c>
      <c r="K132" s="91"/>
      <c r="L132" s="91"/>
    </row>
    <row r="133" spans="2:12" x14ac:dyDescent="0.25">
      <c r="B133" s="67" t="s">
        <v>402</v>
      </c>
      <c r="C133" s="67" t="s">
        <v>403</v>
      </c>
      <c r="D133" s="68" t="s">
        <v>365</v>
      </c>
      <c r="E133" s="67" t="s">
        <v>366</v>
      </c>
      <c r="F133" s="68" t="s">
        <v>404</v>
      </c>
      <c r="G133" s="67" t="s">
        <v>405</v>
      </c>
      <c r="H133" s="68" t="s">
        <v>364</v>
      </c>
      <c r="I133" s="69">
        <v>65</v>
      </c>
      <c r="J133" s="69">
        <v>99</v>
      </c>
      <c r="K133" s="91"/>
      <c r="L133" s="91"/>
    </row>
    <row r="134" spans="2:12" x14ac:dyDescent="0.25">
      <c r="B134" s="67" t="s">
        <v>402</v>
      </c>
      <c r="C134" s="67" t="s">
        <v>403</v>
      </c>
      <c r="D134" s="68" t="s">
        <v>365</v>
      </c>
      <c r="E134" s="67" t="s">
        <v>366</v>
      </c>
      <c r="F134" s="68" t="s">
        <v>404</v>
      </c>
      <c r="G134" s="67" t="s">
        <v>405</v>
      </c>
      <c r="H134" s="68" t="s">
        <v>363</v>
      </c>
      <c r="I134" s="69">
        <v>0</v>
      </c>
      <c r="J134" s="69">
        <v>0</v>
      </c>
      <c r="K134" s="91"/>
      <c r="L134" s="91"/>
    </row>
    <row r="135" spans="2:12" x14ac:dyDescent="0.25">
      <c r="B135" s="67" t="s">
        <v>402</v>
      </c>
      <c r="C135" s="67" t="s">
        <v>403</v>
      </c>
      <c r="D135" s="68" t="s">
        <v>365</v>
      </c>
      <c r="E135" s="67" t="s">
        <v>366</v>
      </c>
      <c r="F135" s="68" t="s">
        <v>404</v>
      </c>
      <c r="G135" s="67" t="s">
        <v>405</v>
      </c>
      <c r="H135" s="68" t="s">
        <v>362</v>
      </c>
      <c r="I135" s="69">
        <v>0</v>
      </c>
      <c r="J135" s="69">
        <v>45</v>
      </c>
      <c r="K135" s="91"/>
      <c r="L135" s="91"/>
    </row>
    <row r="136" spans="2:12" x14ac:dyDescent="0.25">
      <c r="B136" s="67" t="s">
        <v>402</v>
      </c>
      <c r="C136" s="67" t="s">
        <v>403</v>
      </c>
      <c r="D136" s="68" t="s">
        <v>365</v>
      </c>
      <c r="E136" s="67" t="s">
        <v>366</v>
      </c>
      <c r="F136" s="68" t="s">
        <v>404</v>
      </c>
      <c r="G136" s="67" t="s">
        <v>405</v>
      </c>
      <c r="H136" s="68" t="s">
        <v>363</v>
      </c>
      <c r="I136" s="69">
        <v>113</v>
      </c>
      <c r="J136" s="69">
        <v>160</v>
      </c>
      <c r="K136" s="91"/>
      <c r="L136" s="91"/>
    </row>
    <row r="137" spans="2:12" x14ac:dyDescent="0.25">
      <c r="B137" s="67" t="s">
        <v>402</v>
      </c>
      <c r="C137" s="67" t="s">
        <v>403</v>
      </c>
      <c r="D137" s="68" t="s">
        <v>365</v>
      </c>
      <c r="E137" s="67" t="s">
        <v>366</v>
      </c>
      <c r="F137" s="68" t="s">
        <v>404</v>
      </c>
      <c r="G137" s="67" t="s">
        <v>405</v>
      </c>
      <c r="H137" s="68" t="s">
        <v>364</v>
      </c>
      <c r="I137" s="69">
        <v>58</v>
      </c>
      <c r="J137" s="69">
        <v>88</v>
      </c>
      <c r="K137" s="91"/>
      <c r="L137" s="91"/>
    </row>
    <row r="138" spans="2:12" x14ac:dyDescent="0.25">
      <c r="B138" s="67" t="s">
        <v>402</v>
      </c>
      <c r="C138" s="67" t="s">
        <v>403</v>
      </c>
      <c r="D138" s="68" t="s">
        <v>365</v>
      </c>
      <c r="E138" s="67" t="s">
        <v>366</v>
      </c>
      <c r="F138" s="68" t="s">
        <v>404</v>
      </c>
      <c r="G138" s="67" t="s">
        <v>405</v>
      </c>
      <c r="H138" s="68" t="s">
        <v>362</v>
      </c>
      <c r="I138" s="69">
        <v>20</v>
      </c>
      <c r="J138" s="69">
        <v>40</v>
      </c>
      <c r="K138" s="91"/>
      <c r="L138" s="91"/>
    </row>
    <row r="139" spans="2:12" x14ac:dyDescent="0.25">
      <c r="B139" s="67" t="s">
        <v>402</v>
      </c>
      <c r="C139" s="67" t="s">
        <v>403</v>
      </c>
      <c r="D139" s="68" t="s">
        <v>365</v>
      </c>
      <c r="E139" s="67" t="s">
        <v>366</v>
      </c>
      <c r="F139" s="68" t="s">
        <v>404</v>
      </c>
      <c r="G139" s="67" t="s">
        <v>405</v>
      </c>
      <c r="H139" s="68" t="s">
        <v>363</v>
      </c>
      <c r="I139" s="69">
        <v>100</v>
      </c>
      <c r="J139" s="69">
        <v>73</v>
      </c>
      <c r="K139" s="91"/>
      <c r="L139" s="91"/>
    </row>
    <row r="140" spans="2:12" x14ac:dyDescent="0.25">
      <c r="B140" s="67" t="s">
        <v>402</v>
      </c>
      <c r="C140" s="67" t="s">
        <v>403</v>
      </c>
      <c r="D140" s="68" t="s">
        <v>365</v>
      </c>
      <c r="E140" s="67" t="s">
        <v>366</v>
      </c>
      <c r="F140" s="68" t="s">
        <v>404</v>
      </c>
      <c r="G140" s="67" t="s">
        <v>405</v>
      </c>
      <c r="H140" s="68" t="s">
        <v>364</v>
      </c>
      <c r="I140" s="69">
        <v>0</v>
      </c>
      <c r="J140" s="69">
        <v>0</v>
      </c>
      <c r="K140" s="91"/>
      <c r="L140" s="91"/>
    </row>
    <row r="141" spans="2:12" x14ac:dyDescent="0.25">
      <c r="B141" s="67" t="s">
        <v>402</v>
      </c>
      <c r="C141" s="67" t="s">
        <v>403</v>
      </c>
      <c r="D141" s="68" t="s">
        <v>365</v>
      </c>
      <c r="E141" s="67" t="s">
        <v>366</v>
      </c>
      <c r="F141" s="68" t="s">
        <v>404</v>
      </c>
      <c r="G141" s="67" t="s">
        <v>405</v>
      </c>
      <c r="H141" s="68" t="s">
        <v>362</v>
      </c>
      <c r="I141" s="69">
        <v>110</v>
      </c>
      <c r="J141" s="69">
        <v>108</v>
      </c>
      <c r="K141" s="91"/>
      <c r="L141" s="91"/>
    </row>
    <row r="142" spans="2:12" x14ac:dyDescent="0.25">
      <c r="B142" s="67" t="s">
        <v>402</v>
      </c>
      <c r="C142" s="67" t="s">
        <v>403</v>
      </c>
      <c r="D142" s="68" t="s">
        <v>365</v>
      </c>
      <c r="E142" s="67" t="s">
        <v>366</v>
      </c>
      <c r="F142" s="68" t="s">
        <v>404</v>
      </c>
      <c r="G142" s="67" t="s">
        <v>405</v>
      </c>
      <c r="H142" s="68" t="s">
        <v>363</v>
      </c>
      <c r="I142" s="69">
        <v>80</v>
      </c>
      <c r="J142" s="69">
        <v>39</v>
      </c>
      <c r="K142" s="91"/>
      <c r="L142" s="91"/>
    </row>
    <row r="143" spans="2:12" x14ac:dyDescent="0.25">
      <c r="B143" s="67" t="s">
        <v>402</v>
      </c>
      <c r="C143" s="67" t="s">
        <v>403</v>
      </c>
      <c r="D143" s="68" t="s">
        <v>365</v>
      </c>
      <c r="E143" s="67" t="s">
        <v>366</v>
      </c>
      <c r="F143" s="68" t="s">
        <v>404</v>
      </c>
      <c r="G143" s="67" t="s">
        <v>405</v>
      </c>
      <c r="H143" s="68" t="s">
        <v>364</v>
      </c>
      <c r="I143" s="69">
        <v>24</v>
      </c>
      <c r="J143" s="69">
        <v>30</v>
      </c>
      <c r="K143" s="91"/>
      <c r="L143" s="91"/>
    </row>
    <row r="144" spans="2:12" x14ac:dyDescent="0.25">
      <c r="B144" s="67" t="s">
        <v>402</v>
      </c>
      <c r="C144" s="67" t="s">
        <v>403</v>
      </c>
      <c r="D144" s="68" t="s">
        <v>365</v>
      </c>
      <c r="E144" s="67" t="s">
        <v>366</v>
      </c>
      <c r="F144" s="68" t="s">
        <v>404</v>
      </c>
      <c r="G144" s="67" t="s">
        <v>405</v>
      </c>
      <c r="H144" s="68" t="s">
        <v>362</v>
      </c>
      <c r="I144" s="69">
        <v>18</v>
      </c>
      <c r="J144" s="69">
        <v>18</v>
      </c>
      <c r="K144" s="91"/>
      <c r="L144" s="91"/>
    </row>
    <row r="145" spans="2:12" x14ac:dyDescent="0.25">
      <c r="B145" s="67" t="s">
        <v>402</v>
      </c>
      <c r="C145" s="67" t="s">
        <v>403</v>
      </c>
      <c r="D145" s="68" t="s">
        <v>365</v>
      </c>
      <c r="E145" s="67" t="s">
        <v>366</v>
      </c>
      <c r="F145" s="68" t="s">
        <v>404</v>
      </c>
      <c r="G145" s="67" t="s">
        <v>405</v>
      </c>
      <c r="H145" s="68" t="s">
        <v>363</v>
      </c>
      <c r="I145" s="69">
        <v>68</v>
      </c>
      <c r="J145" s="69">
        <v>62</v>
      </c>
      <c r="K145" s="91"/>
      <c r="L145" s="91"/>
    </row>
    <row r="146" spans="2:12" x14ac:dyDescent="0.25">
      <c r="B146" s="67" t="s">
        <v>402</v>
      </c>
      <c r="C146" s="67" t="s">
        <v>403</v>
      </c>
      <c r="D146" s="68" t="s">
        <v>365</v>
      </c>
      <c r="E146" s="67" t="s">
        <v>366</v>
      </c>
      <c r="F146" s="68" t="s">
        <v>404</v>
      </c>
      <c r="G146" s="67" t="s">
        <v>405</v>
      </c>
      <c r="H146" s="68" t="s">
        <v>364</v>
      </c>
      <c r="I146" s="69">
        <v>34</v>
      </c>
      <c r="J146" s="69">
        <v>35</v>
      </c>
      <c r="K146" s="91"/>
      <c r="L146" s="91"/>
    </row>
    <row r="147" spans="2:12" x14ac:dyDescent="0.25">
      <c r="B147" s="67" t="s">
        <v>402</v>
      </c>
      <c r="C147" s="67" t="s">
        <v>403</v>
      </c>
      <c r="D147" s="68" t="s">
        <v>365</v>
      </c>
      <c r="E147" s="67" t="s">
        <v>366</v>
      </c>
      <c r="F147" s="68" t="s">
        <v>404</v>
      </c>
      <c r="G147" s="67" t="s">
        <v>405</v>
      </c>
      <c r="H147" s="68" t="s">
        <v>362</v>
      </c>
      <c r="I147" s="69">
        <v>30</v>
      </c>
      <c r="J147" s="69">
        <v>45</v>
      </c>
      <c r="K147" s="91"/>
      <c r="L147" s="91"/>
    </row>
    <row r="148" spans="2:12" x14ac:dyDescent="0.25">
      <c r="B148" s="67" t="s">
        <v>402</v>
      </c>
      <c r="C148" s="67" t="s">
        <v>403</v>
      </c>
      <c r="D148" s="68" t="s">
        <v>365</v>
      </c>
      <c r="E148" s="67" t="s">
        <v>366</v>
      </c>
      <c r="F148" s="68" t="s">
        <v>404</v>
      </c>
      <c r="G148" s="67" t="s">
        <v>405</v>
      </c>
      <c r="H148" s="68" t="s">
        <v>363</v>
      </c>
      <c r="I148" s="69">
        <v>125</v>
      </c>
      <c r="J148" s="69">
        <v>61</v>
      </c>
      <c r="K148" s="91"/>
      <c r="L148" s="91"/>
    </row>
    <row r="149" spans="2:12" x14ac:dyDescent="0.25">
      <c r="B149" s="67" t="s">
        <v>402</v>
      </c>
      <c r="C149" s="67" t="s">
        <v>403</v>
      </c>
      <c r="D149" s="68" t="s">
        <v>365</v>
      </c>
      <c r="E149" s="67" t="s">
        <v>366</v>
      </c>
      <c r="F149" s="68" t="s">
        <v>404</v>
      </c>
      <c r="G149" s="67" t="s">
        <v>405</v>
      </c>
      <c r="H149" s="68" t="s">
        <v>364</v>
      </c>
      <c r="I149" s="69">
        <v>20</v>
      </c>
      <c r="J149" s="69">
        <v>20</v>
      </c>
      <c r="K149" s="91"/>
      <c r="L149" s="91"/>
    </row>
    <row r="150" spans="2:12" x14ac:dyDescent="0.25">
      <c r="B150" s="67" t="s">
        <v>402</v>
      </c>
      <c r="C150" s="67" t="s">
        <v>403</v>
      </c>
      <c r="D150" s="68" t="s">
        <v>365</v>
      </c>
      <c r="E150" s="67" t="s">
        <v>366</v>
      </c>
      <c r="F150" s="68" t="s">
        <v>404</v>
      </c>
      <c r="G150" s="67" t="s">
        <v>405</v>
      </c>
      <c r="H150" s="68" t="s">
        <v>362</v>
      </c>
      <c r="I150" s="69">
        <v>36</v>
      </c>
      <c r="J150" s="69">
        <v>16</v>
      </c>
      <c r="K150" s="91"/>
      <c r="L150" s="91"/>
    </row>
    <row r="151" spans="2:12" x14ac:dyDescent="0.25">
      <c r="B151" s="67" t="s">
        <v>402</v>
      </c>
      <c r="C151" s="67" t="s">
        <v>403</v>
      </c>
      <c r="D151" s="68" t="s">
        <v>365</v>
      </c>
      <c r="E151" s="67" t="s">
        <v>366</v>
      </c>
      <c r="F151" s="68" t="s">
        <v>404</v>
      </c>
      <c r="G151" s="67" t="s">
        <v>405</v>
      </c>
      <c r="H151" s="68" t="s">
        <v>363</v>
      </c>
      <c r="I151" s="69">
        <v>18</v>
      </c>
      <c r="J151" s="69">
        <v>40</v>
      </c>
      <c r="K151" s="91"/>
      <c r="L151" s="91"/>
    </row>
    <row r="152" spans="2:12" x14ac:dyDescent="0.25">
      <c r="B152" s="67" t="s">
        <v>402</v>
      </c>
      <c r="C152" s="67" t="s">
        <v>403</v>
      </c>
      <c r="D152" s="68" t="s">
        <v>365</v>
      </c>
      <c r="E152" s="67" t="s">
        <v>366</v>
      </c>
      <c r="F152" s="68" t="s">
        <v>404</v>
      </c>
      <c r="G152" s="67" t="s">
        <v>405</v>
      </c>
      <c r="H152" s="68" t="s">
        <v>364</v>
      </c>
      <c r="I152" s="69">
        <v>16</v>
      </c>
      <c r="J152" s="69">
        <v>0</v>
      </c>
      <c r="K152" s="91"/>
      <c r="L152" s="91"/>
    </row>
    <row r="153" spans="2:12" x14ac:dyDescent="0.25">
      <c r="B153" s="67" t="s">
        <v>402</v>
      </c>
      <c r="C153" s="67" t="s">
        <v>403</v>
      </c>
      <c r="D153" s="68" t="s">
        <v>365</v>
      </c>
      <c r="E153" s="67" t="s">
        <v>366</v>
      </c>
      <c r="F153" s="68" t="s">
        <v>404</v>
      </c>
      <c r="G153" s="67" t="s">
        <v>405</v>
      </c>
      <c r="H153" s="68" t="s">
        <v>362</v>
      </c>
      <c r="I153" s="69">
        <v>55</v>
      </c>
      <c r="J153" s="69">
        <v>35</v>
      </c>
      <c r="K153" s="91"/>
      <c r="L153" s="91"/>
    </row>
    <row r="154" spans="2:12" x14ac:dyDescent="0.25">
      <c r="B154" s="67" t="s">
        <v>402</v>
      </c>
      <c r="C154" s="67" t="s">
        <v>403</v>
      </c>
      <c r="D154" s="68" t="s">
        <v>365</v>
      </c>
      <c r="E154" s="67" t="s">
        <v>366</v>
      </c>
      <c r="F154" s="68" t="s">
        <v>404</v>
      </c>
      <c r="G154" s="67" t="s">
        <v>405</v>
      </c>
      <c r="H154" s="68" t="s">
        <v>363</v>
      </c>
      <c r="I154" s="69">
        <v>100</v>
      </c>
      <c r="J154" s="69">
        <v>130</v>
      </c>
      <c r="K154" s="91"/>
      <c r="L154" s="91"/>
    </row>
    <row r="155" spans="2:12" x14ac:dyDescent="0.25">
      <c r="B155" s="67" t="s">
        <v>402</v>
      </c>
      <c r="C155" s="67" t="s">
        <v>403</v>
      </c>
      <c r="D155" s="68" t="s">
        <v>365</v>
      </c>
      <c r="E155" s="67" t="s">
        <v>366</v>
      </c>
      <c r="F155" s="68" t="s">
        <v>404</v>
      </c>
      <c r="G155" s="67" t="s">
        <v>405</v>
      </c>
      <c r="H155" s="68" t="s">
        <v>364</v>
      </c>
      <c r="I155" s="69">
        <v>27</v>
      </c>
      <c r="J155" s="69">
        <v>47</v>
      </c>
      <c r="K155" s="91"/>
      <c r="L155" s="91"/>
    </row>
    <row r="156" spans="2:12" x14ac:dyDescent="0.25">
      <c r="B156" s="67" t="s">
        <v>402</v>
      </c>
      <c r="C156" s="67" t="s">
        <v>403</v>
      </c>
      <c r="D156" s="68" t="s">
        <v>365</v>
      </c>
      <c r="E156" s="67" t="s">
        <v>366</v>
      </c>
      <c r="F156" s="68" t="s">
        <v>404</v>
      </c>
      <c r="G156" s="67" t="s">
        <v>405</v>
      </c>
      <c r="H156" s="68" t="s">
        <v>362</v>
      </c>
      <c r="I156" s="69">
        <v>0</v>
      </c>
      <c r="J156" s="69">
        <v>0</v>
      </c>
      <c r="K156" s="91"/>
      <c r="L156" s="91"/>
    </row>
    <row r="157" spans="2:12" x14ac:dyDescent="0.25">
      <c r="B157" s="67" t="s">
        <v>402</v>
      </c>
      <c r="C157" s="67" t="s">
        <v>403</v>
      </c>
      <c r="D157" s="68" t="s">
        <v>365</v>
      </c>
      <c r="E157" s="67" t="s">
        <v>366</v>
      </c>
      <c r="F157" s="68" t="s">
        <v>404</v>
      </c>
      <c r="G157" s="67" t="s">
        <v>405</v>
      </c>
      <c r="H157" s="68" t="s">
        <v>362</v>
      </c>
      <c r="I157" s="69">
        <v>0</v>
      </c>
      <c r="J157" s="69">
        <v>0</v>
      </c>
      <c r="K157" s="91"/>
      <c r="L157" s="91"/>
    </row>
    <row r="158" spans="2:12" x14ac:dyDescent="0.25">
      <c r="B158" s="67" t="s">
        <v>402</v>
      </c>
      <c r="C158" s="67" t="s">
        <v>403</v>
      </c>
      <c r="D158" s="68" t="s">
        <v>365</v>
      </c>
      <c r="E158" s="67" t="s">
        <v>366</v>
      </c>
      <c r="F158" s="68" t="s">
        <v>404</v>
      </c>
      <c r="G158" s="67" t="s">
        <v>405</v>
      </c>
      <c r="H158" s="68" t="s">
        <v>363</v>
      </c>
      <c r="I158" s="69">
        <v>0.3296</v>
      </c>
      <c r="J158" s="69">
        <v>8.2400000000000001E-2</v>
      </c>
      <c r="K158" s="91"/>
      <c r="L158" s="91"/>
    </row>
    <row r="159" spans="2:12" x14ac:dyDescent="0.25">
      <c r="B159" s="67" t="s">
        <v>402</v>
      </c>
      <c r="C159" s="67" t="s">
        <v>403</v>
      </c>
      <c r="D159" s="68" t="s">
        <v>365</v>
      </c>
      <c r="E159" s="67" t="s">
        <v>366</v>
      </c>
      <c r="F159" s="68" t="s">
        <v>404</v>
      </c>
      <c r="G159" s="67" t="s">
        <v>405</v>
      </c>
      <c r="H159" s="68" t="s">
        <v>364</v>
      </c>
      <c r="I159" s="69">
        <v>0</v>
      </c>
      <c r="J159" s="69">
        <v>0</v>
      </c>
      <c r="K159" s="91"/>
      <c r="L159" s="91"/>
    </row>
    <row r="160" spans="2:12" x14ac:dyDescent="0.25">
      <c r="B160" s="67" t="s">
        <v>402</v>
      </c>
      <c r="C160" s="67" t="s">
        <v>403</v>
      </c>
      <c r="D160" s="68" t="s">
        <v>365</v>
      </c>
      <c r="E160" s="67" t="s">
        <v>366</v>
      </c>
      <c r="F160" s="68" t="s">
        <v>404</v>
      </c>
      <c r="G160" s="67" t="s">
        <v>405</v>
      </c>
      <c r="H160" s="68" t="s">
        <v>362</v>
      </c>
      <c r="I160" s="69">
        <v>0</v>
      </c>
      <c r="J160" s="69">
        <v>0</v>
      </c>
      <c r="K160" s="91"/>
      <c r="L160" s="91"/>
    </row>
    <row r="161" spans="2:12" x14ac:dyDescent="0.25">
      <c r="B161" s="67" t="s">
        <v>402</v>
      </c>
      <c r="C161" s="67" t="s">
        <v>403</v>
      </c>
      <c r="D161" s="68" t="s">
        <v>365</v>
      </c>
      <c r="E161" s="67" t="s">
        <v>366</v>
      </c>
      <c r="F161" s="68" t="s">
        <v>404</v>
      </c>
      <c r="G161" s="67" t="s">
        <v>405</v>
      </c>
      <c r="H161" s="68" t="s">
        <v>363</v>
      </c>
      <c r="I161" s="69">
        <v>7</v>
      </c>
      <c r="J161" s="69">
        <v>0</v>
      </c>
      <c r="K161" s="91"/>
      <c r="L161" s="91"/>
    </row>
    <row r="162" spans="2:12" x14ac:dyDescent="0.25">
      <c r="B162" s="67" t="s">
        <v>402</v>
      </c>
      <c r="C162" s="67" t="s">
        <v>403</v>
      </c>
      <c r="D162" s="68" t="s">
        <v>365</v>
      </c>
      <c r="E162" s="67" t="s">
        <v>366</v>
      </c>
      <c r="F162" s="68" t="s">
        <v>404</v>
      </c>
      <c r="G162" s="67" t="s">
        <v>405</v>
      </c>
      <c r="H162" s="68" t="s">
        <v>362</v>
      </c>
      <c r="I162" s="69">
        <v>82</v>
      </c>
      <c r="J162" s="69">
        <v>130</v>
      </c>
      <c r="K162" s="91"/>
      <c r="L162" s="91"/>
    </row>
    <row r="163" spans="2:12" x14ac:dyDescent="0.25">
      <c r="B163" s="67" t="s">
        <v>402</v>
      </c>
      <c r="C163" s="67" t="s">
        <v>403</v>
      </c>
      <c r="D163" s="68" t="s">
        <v>365</v>
      </c>
      <c r="E163" s="67" t="s">
        <v>366</v>
      </c>
      <c r="F163" s="68" t="s">
        <v>404</v>
      </c>
      <c r="G163" s="67" t="s">
        <v>405</v>
      </c>
      <c r="H163" s="68" t="s">
        <v>363</v>
      </c>
      <c r="I163" s="69">
        <v>7</v>
      </c>
      <c r="J163" s="69">
        <v>27</v>
      </c>
      <c r="K163" s="91"/>
      <c r="L163" s="91"/>
    </row>
    <row r="164" spans="2:12" x14ac:dyDescent="0.25">
      <c r="B164" s="67" t="s">
        <v>402</v>
      </c>
      <c r="C164" s="67" t="s">
        <v>403</v>
      </c>
      <c r="D164" s="68" t="s">
        <v>365</v>
      </c>
      <c r="E164" s="67" t="s">
        <v>366</v>
      </c>
      <c r="F164" s="68" t="s">
        <v>404</v>
      </c>
      <c r="G164" s="67" t="s">
        <v>405</v>
      </c>
      <c r="H164" s="68" t="s">
        <v>364</v>
      </c>
      <c r="I164" s="69">
        <v>0</v>
      </c>
      <c r="J164" s="69">
        <v>0</v>
      </c>
      <c r="K164" s="91"/>
      <c r="L164" s="91"/>
    </row>
    <row r="165" spans="2:12" x14ac:dyDescent="0.25">
      <c r="B165" s="67" t="s">
        <v>402</v>
      </c>
      <c r="C165" s="67" t="s">
        <v>403</v>
      </c>
      <c r="D165" s="68" t="s">
        <v>365</v>
      </c>
      <c r="E165" s="67" t="s">
        <v>366</v>
      </c>
      <c r="F165" s="68" t="s">
        <v>404</v>
      </c>
      <c r="G165" s="67" t="s">
        <v>405</v>
      </c>
      <c r="H165" s="68" t="s">
        <v>362</v>
      </c>
      <c r="I165" s="69">
        <v>40</v>
      </c>
      <c r="J165" s="69">
        <v>18</v>
      </c>
      <c r="K165" s="91"/>
      <c r="L165" s="91"/>
    </row>
    <row r="166" spans="2:12" x14ac:dyDescent="0.25">
      <c r="B166" s="67" t="s">
        <v>402</v>
      </c>
      <c r="C166" s="67" t="s">
        <v>403</v>
      </c>
      <c r="D166" s="68" t="s">
        <v>365</v>
      </c>
      <c r="E166" s="67" t="s">
        <v>366</v>
      </c>
      <c r="F166" s="68" t="s">
        <v>404</v>
      </c>
      <c r="G166" s="67" t="s">
        <v>405</v>
      </c>
      <c r="H166" s="68" t="s">
        <v>363</v>
      </c>
      <c r="I166" s="69">
        <v>0</v>
      </c>
      <c r="J166" s="69">
        <v>44</v>
      </c>
      <c r="K166" s="91"/>
      <c r="L166" s="91"/>
    </row>
    <row r="167" spans="2:12" x14ac:dyDescent="0.25">
      <c r="B167" s="67" t="s">
        <v>402</v>
      </c>
      <c r="C167" s="67" t="s">
        <v>403</v>
      </c>
      <c r="D167" s="68" t="s">
        <v>365</v>
      </c>
      <c r="E167" s="67" t="s">
        <v>366</v>
      </c>
      <c r="F167" s="68" t="s">
        <v>404</v>
      </c>
      <c r="G167" s="67" t="s">
        <v>405</v>
      </c>
      <c r="H167" s="68" t="s">
        <v>364</v>
      </c>
      <c r="I167" s="69">
        <v>53</v>
      </c>
      <c r="J167" s="69">
        <v>53</v>
      </c>
      <c r="K167" s="91"/>
      <c r="L167" s="91"/>
    </row>
    <row r="168" spans="2:12" x14ac:dyDescent="0.25">
      <c r="B168" s="67" t="s">
        <v>402</v>
      </c>
      <c r="C168" s="67" t="s">
        <v>403</v>
      </c>
      <c r="D168" s="68" t="s">
        <v>365</v>
      </c>
      <c r="E168" s="67" t="s">
        <v>366</v>
      </c>
      <c r="F168" s="68" t="s">
        <v>404</v>
      </c>
      <c r="G168" s="67" t="s">
        <v>405</v>
      </c>
      <c r="H168" s="68" t="s">
        <v>363</v>
      </c>
      <c r="I168" s="69">
        <v>0</v>
      </c>
      <c r="J168" s="69">
        <v>0</v>
      </c>
      <c r="K168" s="91"/>
      <c r="L168" s="91"/>
    </row>
    <row r="169" spans="2:12" x14ac:dyDescent="0.25">
      <c r="B169" s="67" t="s">
        <v>402</v>
      </c>
      <c r="C169" s="67" t="s">
        <v>403</v>
      </c>
      <c r="D169" s="68" t="s">
        <v>365</v>
      </c>
      <c r="E169" s="67" t="s">
        <v>366</v>
      </c>
      <c r="F169" s="68" t="s">
        <v>404</v>
      </c>
      <c r="G169" s="67" t="s">
        <v>405</v>
      </c>
      <c r="H169" s="68" t="s">
        <v>364</v>
      </c>
      <c r="I169" s="69">
        <v>32</v>
      </c>
      <c r="J169" s="69">
        <v>29</v>
      </c>
      <c r="K169" s="91"/>
      <c r="L169" s="91"/>
    </row>
    <row r="170" spans="2:12" x14ac:dyDescent="0.25">
      <c r="B170" s="67" t="s">
        <v>402</v>
      </c>
      <c r="C170" s="67" t="s">
        <v>403</v>
      </c>
      <c r="D170" s="68" t="s">
        <v>365</v>
      </c>
      <c r="E170" s="67" t="s">
        <v>366</v>
      </c>
      <c r="F170" s="68" t="s">
        <v>404</v>
      </c>
      <c r="G170" s="67" t="s">
        <v>405</v>
      </c>
      <c r="H170" s="68" t="s">
        <v>362</v>
      </c>
      <c r="I170" s="69">
        <v>210</v>
      </c>
      <c r="J170" s="69">
        <v>317</v>
      </c>
      <c r="K170" s="91"/>
      <c r="L170" s="91"/>
    </row>
    <row r="171" spans="2:12" x14ac:dyDescent="0.25">
      <c r="B171" s="67" t="s">
        <v>402</v>
      </c>
      <c r="C171" s="67" t="s">
        <v>403</v>
      </c>
      <c r="D171" s="68" t="s">
        <v>365</v>
      </c>
      <c r="E171" s="67" t="s">
        <v>366</v>
      </c>
      <c r="F171" s="68" t="s">
        <v>404</v>
      </c>
      <c r="G171" s="67" t="s">
        <v>405</v>
      </c>
      <c r="H171" s="68" t="s">
        <v>363</v>
      </c>
      <c r="I171" s="69">
        <v>103</v>
      </c>
      <c r="J171" s="69">
        <v>159</v>
      </c>
      <c r="K171" s="91"/>
      <c r="L171" s="91"/>
    </row>
    <row r="172" spans="2:12" x14ac:dyDescent="0.25">
      <c r="B172" s="67" t="s">
        <v>402</v>
      </c>
      <c r="C172" s="67" t="s">
        <v>403</v>
      </c>
      <c r="D172" s="68" t="s">
        <v>365</v>
      </c>
      <c r="E172" s="67" t="s">
        <v>366</v>
      </c>
      <c r="F172" s="68" t="s">
        <v>404</v>
      </c>
      <c r="G172" s="67" t="s">
        <v>405</v>
      </c>
      <c r="H172" s="68" t="s">
        <v>364</v>
      </c>
      <c r="I172" s="69">
        <v>75</v>
      </c>
      <c r="J172" s="69">
        <v>107</v>
      </c>
      <c r="K172" s="91"/>
      <c r="L172" s="91"/>
    </row>
    <row r="173" spans="2:12" x14ac:dyDescent="0.25">
      <c r="B173" s="67" t="s">
        <v>402</v>
      </c>
      <c r="C173" s="67" t="s">
        <v>403</v>
      </c>
      <c r="D173" s="68" t="s">
        <v>365</v>
      </c>
      <c r="E173" s="67" t="s">
        <v>366</v>
      </c>
      <c r="F173" s="68" t="s">
        <v>404</v>
      </c>
      <c r="G173" s="67" t="s">
        <v>405</v>
      </c>
      <c r="H173" s="68" t="s">
        <v>363</v>
      </c>
      <c r="I173" s="69">
        <v>32</v>
      </c>
      <c r="J173" s="69">
        <v>16</v>
      </c>
      <c r="K173" s="91"/>
      <c r="L173" s="91"/>
    </row>
    <row r="174" spans="2:12" x14ac:dyDescent="0.25">
      <c r="B174" s="67" t="s">
        <v>402</v>
      </c>
      <c r="C174" s="67" t="s">
        <v>403</v>
      </c>
      <c r="D174" s="68" t="s">
        <v>365</v>
      </c>
      <c r="E174" s="67" t="s">
        <v>366</v>
      </c>
      <c r="F174" s="68" t="s">
        <v>404</v>
      </c>
      <c r="G174" s="67" t="s">
        <v>405</v>
      </c>
      <c r="H174" s="68" t="s">
        <v>362</v>
      </c>
      <c r="I174" s="69">
        <v>10</v>
      </c>
      <c r="J174" s="69">
        <v>15</v>
      </c>
      <c r="K174" s="91"/>
      <c r="L174" s="91"/>
    </row>
    <row r="175" spans="2:12" x14ac:dyDescent="0.25">
      <c r="B175" s="67" t="s">
        <v>402</v>
      </c>
      <c r="C175" s="67" t="s">
        <v>403</v>
      </c>
      <c r="D175" s="68" t="s">
        <v>365</v>
      </c>
      <c r="E175" s="67" t="s">
        <v>366</v>
      </c>
      <c r="F175" s="68" t="s">
        <v>404</v>
      </c>
      <c r="G175" s="67" t="s">
        <v>405</v>
      </c>
      <c r="H175" s="68" t="s">
        <v>363</v>
      </c>
      <c r="I175" s="69">
        <v>0</v>
      </c>
      <c r="J175" s="69">
        <v>0</v>
      </c>
      <c r="K175" s="91"/>
      <c r="L175" s="91"/>
    </row>
    <row r="176" spans="2:12" x14ac:dyDescent="0.25">
      <c r="B176" s="67" t="s">
        <v>402</v>
      </c>
      <c r="C176" s="67" t="s">
        <v>403</v>
      </c>
      <c r="D176" s="68" t="s">
        <v>365</v>
      </c>
      <c r="E176" s="67" t="s">
        <v>366</v>
      </c>
      <c r="F176" s="68" t="s">
        <v>404</v>
      </c>
      <c r="G176" s="67" t="s">
        <v>405</v>
      </c>
      <c r="H176" s="68" t="s">
        <v>364</v>
      </c>
      <c r="I176" s="69">
        <v>18</v>
      </c>
      <c r="J176" s="69">
        <v>10</v>
      </c>
      <c r="K176" s="91"/>
      <c r="L176" s="91"/>
    </row>
    <row r="177" spans="2:12" x14ac:dyDescent="0.25">
      <c r="B177" s="67" t="s">
        <v>402</v>
      </c>
      <c r="C177" s="67" t="s">
        <v>403</v>
      </c>
      <c r="D177" s="68" t="s">
        <v>365</v>
      </c>
      <c r="E177" s="67" t="s">
        <v>366</v>
      </c>
      <c r="F177" s="68" t="s">
        <v>404</v>
      </c>
      <c r="G177" s="67" t="s">
        <v>405</v>
      </c>
      <c r="H177" s="68" t="s">
        <v>362</v>
      </c>
      <c r="I177" s="69">
        <v>57</v>
      </c>
      <c r="J177" s="69">
        <v>40</v>
      </c>
      <c r="K177" s="91"/>
      <c r="L177" s="91"/>
    </row>
    <row r="178" spans="2:12" x14ac:dyDescent="0.25">
      <c r="B178" s="67" t="s">
        <v>402</v>
      </c>
      <c r="C178" s="67" t="s">
        <v>403</v>
      </c>
      <c r="D178" s="68" t="s">
        <v>365</v>
      </c>
      <c r="E178" s="67" t="s">
        <v>366</v>
      </c>
      <c r="F178" s="68" t="s">
        <v>404</v>
      </c>
      <c r="G178" s="67" t="s">
        <v>405</v>
      </c>
      <c r="H178" s="68" t="s">
        <v>363</v>
      </c>
      <c r="I178" s="69">
        <v>160</v>
      </c>
      <c r="J178" s="69">
        <v>146</v>
      </c>
      <c r="K178" s="91"/>
      <c r="L178" s="91"/>
    </row>
    <row r="179" spans="2:12" x14ac:dyDescent="0.25">
      <c r="B179" s="67" t="s">
        <v>402</v>
      </c>
      <c r="C179" s="67" t="s">
        <v>403</v>
      </c>
      <c r="D179" s="68" t="s">
        <v>365</v>
      </c>
      <c r="E179" s="67" t="s">
        <v>366</v>
      </c>
      <c r="F179" s="68" t="s">
        <v>404</v>
      </c>
      <c r="G179" s="67" t="s">
        <v>405</v>
      </c>
      <c r="H179" s="68" t="s">
        <v>364</v>
      </c>
      <c r="I179" s="69">
        <v>19</v>
      </c>
      <c r="J179" s="69">
        <v>27</v>
      </c>
      <c r="K179" s="91"/>
      <c r="L179" s="91"/>
    </row>
    <row r="180" spans="2:12" x14ac:dyDescent="0.25">
      <c r="B180" s="67" t="s">
        <v>402</v>
      </c>
      <c r="C180" s="67" t="s">
        <v>403</v>
      </c>
      <c r="D180" s="68" t="s">
        <v>365</v>
      </c>
      <c r="E180" s="67" t="s">
        <v>366</v>
      </c>
      <c r="F180" s="68" t="s">
        <v>404</v>
      </c>
      <c r="G180" s="67" t="s">
        <v>405</v>
      </c>
      <c r="H180" s="68" t="s">
        <v>362</v>
      </c>
      <c r="I180" s="69">
        <v>0</v>
      </c>
      <c r="J180" s="69">
        <v>0</v>
      </c>
      <c r="K180" s="91"/>
      <c r="L180" s="91"/>
    </row>
    <row r="181" spans="2:12" x14ac:dyDescent="0.25">
      <c r="B181" s="67" t="s">
        <v>402</v>
      </c>
      <c r="C181" s="67" t="s">
        <v>403</v>
      </c>
      <c r="D181" s="68" t="s">
        <v>365</v>
      </c>
      <c r="E181" s="67" t="s">
        <v>366</v>
      </c>
      <c r="F181" s="68" t="s">
        <v>404</v>
      </c>
      <c r="G181" s="67" t="s">
        <v>405</v>
      </c>
      <c r="H181" s="68" t="s">
        <v>362</v>
      </c>
      <c r="I181" s="69">
        <v>0</v>
      </c>
      <c r="J181" s="69">
        <v>0</v>
      </c>
      <c r="K181" s="91"/>
      <c r="L181" s="91"/>
    </row>
    <row r="182" spans="2:12" x14ac:dyDescent="0.25">
      <c r="B182" s="67" t="s">
        <v>402</v>
      </c>
      <c r="C182" s="67" t="s">
        <v>403</v>
      </c>
      <c r="D182" s="68" t="s">
        <v>365</v>
      </c>
      <c r="E182" s="67" t="s">
        <v>366</v>
      </c>
      <c r="F182" s="68" t="s">
        <v>404</v>
      </c>
      <c r="G182" s="67" t="s">
        <v>405</v>
      </c>
      <c r="H182" s="68" t="s">
        <v>363</v>
      </c>
      <c r="I182" s="69">
        <v>8</v>
      </c>
      <c r="J182" s="69">
        <v>46</v>
      </c>
      <c r="K182" s="91"/>
      <c r="L182" s="91"/>
    </row>
    <row r="183" spans="2:12" x14ac:dyDescent="0.25">
      <c r="B183" s="67" t="s">
        <v>402</v>
      </c>
      <c r="C183" s="67" t="s">
        <v>403</v>
      </c>
      <c r="D183" s="68" t="s">
        <v>365</v>
      </c>
      <c r="E183" s="67" t="s">
        <v>366</v>
      </c>
      <c r="F183" s="68" t="s">
        <v>404</v>
      </c>
      <c r="G183" s="67" t="s">
        <v>405</v>
      </c>
      <c r="H183" s="68" t="s">
        <v>364</v>
      </c>
      <c r="I183" s="69">
        <v>14</v>
      </c>
      <c r="J183" s="69">
        <v>20</v>
      </c>
      <c r="K183" s="91"/>
      <c r="L183" s="91"/>
    </row>
    <row r="184" spans="2:12" x14ac:dyDescent="0.25">
      <c r="B184" s="67" t="s">
        <v>402</v>
      </c>
      <c r="C184" s="67" t="s">
        <v>403</v>
      </c>
      <c r="D184" s="68" t="s">
        <v>365</v>
      </c>
      <c r="E184" s="67" t="s">
        <v>366</v>
      </c>
      <c r="F184" s="68" t="s">
        <v>404</v>
      </c>
      <c r="G184" s="67" t="s">
        <v>405</v>
      </c>
      <c r="H184" s="68" t="s">
        <v>363</v>
      </c>
      <c r="I184" s="69">
        <v>0</v>
      </c>
      <c r="J184" s="69">
        <v>0</v>
      </c>
      <c r="K184" s="91"/>
      <c r="L184" s="91"/>
    </row>
    <row r="185" spans="2:12" x14ac:dyDescent="0.25">
      <c r="B185" s="67" t="s">
        <v>402</v>
      </c>
      <c r="C185" s="67" t="s">
        <v>403</v>
      </c>
      <c r="D185" s="68" t="s">
        <v>365</v>
      </c>
      <c r="E185" s="67" t="s">
        <v>366</v>
      </c>
      <c r="F185" s="68" t="s">
        <v>404</v>
      </c>
      <c r="G185" s="67" t="s">
        <v>405</v>
      </c>
      <c r="H185" s="68" t="s">
        <v>362</v>
      </c>
      <c r="I185" s="69">
        <v>0</v>
      </c>
      <c r="J185" s="69">
        <v>15</v>
      </c>
      <c r="K185" s="91"/>
      <c r="L185" s="91"/>
    </row>
    <row r="186" spans="2:12" x14ac:dyDescent="0.25">
      <c r="B186" s="67" t="s">
        <v>402</v>
      </c>
      <c r="C186" s="67" t="s">
        <v>403</v>
      </c>
      <c r="D186" s="68" t="s">
        <v>365</v>
      </c>
      <c r="E186" s="67" t="s">
        <v>366</v>
      </c>
      <c r="F186" s="68" t="s">
        <v>404</v>
      </c>
      <c r="G186" s="67" t="s">
        <v>405</v>
      </c>
      <c r="H186" s="68" t="s">
        <v>363</v>
      </c>
      <c r="I186" s="69">
        <v>18</v>
      </c>
      <c r="J186" s="69">
        <v>0</v>
      </c>
      <c r="K186" s="91"/>
      <c r="L186" s="91"/>
    </row>
    <row r="187" spans="2:12" x14ac:dyDescent="0.25">
      <c r="B187" s="67" t="s">
        <v>402</v>
      </c>
      <c r="C187" s="67" t="s">
        <v>403</v>
      </c>
      <c r="D187" s="68" t="s">
        <v>365</v>
      </c>
      <c r="E187" s="67" t="s">
        <v>366</v>
      </c>
      <c r="F187" s="68" t="s">
        <v>404</v>
      </c>
      <c r="G187" s="67" t="s">
        <v>405</v>
      </c>
      <c r="H187" s="68" t="s">
        <v>364</v>
      </c>
      <c r="I187" s="69">
        <v>13</v>
      </c>
      <c r="J187" s="69">
        <v>22</v>
      </c>
      <c r="K187" s="91"/>
      <c r="L187" s="91"/>
    </row>
    <row r="188" spans="2:12" x14ac:dyDescent="0.25">
      <c r="B188" s="67" t="s">
        <v>402</v>
      </c>
      <c r="C188" s="67" t="s">
        <v>403</v>
      </c>
      <c r="D188" s="68" t="s">
        <v>365</v>
      </c>
      <c r="E188" s="67" t="s">
        <v>366</v>
      </c>
      <c r="F188" s="68" t="s">
        <v>404</v>
      </c>
      <c r="G188" s="67" t="s">
        <v>405</v>
      </c>
      <c r="H188" s="68" t="s">
        <v>362</v>
      </c>
      <c r="I188" s="69">
        <v>0</v>
      </c>
      <c r="J188" s="69">
        <v>0</v>
      </c>
      <c r="K188" s="91"/>
      <c r="L188" s="91"/>
    </row>
    <row r="189" spans="2:12" x14ac:dyDescent="0.25">
      <c r="B189" s="67" t="s">
        <v>402</v>
      </c>
      <c r="C189" s="67" t="s">
        <v>403</v>
      </c>
      <c r="D189" s="68" t="s">
        <v>365</v>
      </c>
      <c r="E189" s="67" t="s">
        <v>366</v>
      </c>
      <c r="F189" s="68" t="s">
        <v>404</v>
      </c>
      <c r="G189" s="67" t="s">
        <v>405</v>
      </c>
      <c r="H189" s="68" t="s">
        <v>363</v>
      </c>
      <c r="I189" s="69">
        <v>0</v>
      </c>
      <c r="J189" s="69">
        <v>0</v>
      </c>
      <c r="K189" s="91"/>
      <c r="L189" s="91"/>
    </row>
    <row r="190" spans="2:12" x14ac:dyDescent="0.25">
      <c r="B190" s="67" t="s">
        <v>402</v>
      </c>
      <c r="C190" s="67" t="s">
        <v>403</v>
      </c>
      <c r="D190" s="68" t="s">
        <v>365</v>
      </c>
      <c r="E190" s="67" t="s">
        <v>366</v>
      </c>
      <c r="F190" s="68" t="s">
        <v>404</v>
      </c>
      <c r="G190" s="67" t="s">
        <v>405</v>
      </c>
      <c r="H190" s="68" t="s">
        <v>364</v>
      </c>
      <c r="I190" s="69">
        <v>0</v>
      </c>
      <c r="J190" s="69">
        <v>0</v>
      </c>
      <c r="K190" s="91"/>
      <c r="L190" s="91"/>
    </row>
    <row r="191" spans="2:12" x14ac:dyDescent="0.25">
      <c r="B191" s="67" t="s">
        <v>402</v>
      </c>
      <c r="C191" s="67" t="s">
        <v>403</v>
      </c>
      <c r="D191" s="68" t="s">
        <v>365</v>
      </c>
      <c r="E191" s="67" t="s">
        <v>366</v>
      </c>
      <c r="F191" s="68" t="s">
        <v>404</v>
      </c>
      <c r="G191" s="67" t="s">
        <v>405</v>
      </c>
      <c r="H191" s="68" t="s">
        <v>362</v>
      </c>
      <c r="I191" s="69">
        <v>0</v>
      </c>
      <c r="J191" s="69">
        <v>0</v>
      </c>
      <c r="K191" s="91"/>
      <c r="L191" s="91"/>
    </row>
    <row r="192" spans="2:12" x14ac:dyDescent="0.25">
      <c r="B192" s="67" t="s">
        <v>402</v>
      </c>
      <c r="C192" s="67" t="s">
        <v>403</v>
      </c>
      <c r="D192" s="68" t="s">
        <v>365</v>
      </c>
      <c r="E192" s="67" t="s">
        <v>366</v>
      </c>
      <c r="F192" s="68" t="s">
        <v>404</v>
      </c>
      <c r="G192" s="67" t="s">
        <v>405</v>
      </c>
      <c r="H192" s="68" t="s">
        <v>363</v>
      </c>
      <c r="I192" s="69">
        <v>0</v>
      </c>
      <c r="J192" s="69">
        <v>0</v>
      </c>
      <c r="K192" s="91"/>
      <c r="L192" s="91"/>
    </row>
    <row r="193" spans="2:12" x14ac:dyDescent="0.25">
      <c r="B193" s="67" t="s">
        <v>402</v>
      </c>
      <c r="C193" s="67" t="s">
        <v>403</v>
      </c>
      <c r="D193" s="68" t="s">
        <v>365</v>
      </c>
      <c r="E193" s="67" t="s">
        <v>366</v>
      </c>
      <c r="F193" s="68" t="s">
        <v>404</v>
      </c>
      <c r="G193" s="67" t="s">
        <v>405</v>
      </c>
      <c r="H193" s="68" t="s">
        <v>364</v>
      </c>
      <c r="I193" s="69">
        <v>0</v>
      </c>
      <c r="J193" s="69">
        <v>0</v>
      </c>
      <c r="K193" s="91"/>
      <c r="L193" s="91"/>
    </row>
    <row r="194" spans="2:12" x14ac:dyDescent="0.25">
      <c r="B194" s="67" t="s">
        <v>402</v>
      </c>
      <c r="C194" s="67" t="s">
        <v>403</v>
      </c>
      <c r="D194" s="68" t="s">
        <v>365</v>
      </c>
      <c r="E194" s="67" t="s">
        <v>366</v>
      </c>
      <c r="F194" s="68" t="s">
        <v>404</v>
      </c>
      <c r="G194" s="67" t="s">
        <v>405</v>
      </c>
      <c r="H194" s="68" t="s">
        <v>363</v>
      </c>
      <c r="I194" s="69">
        <v>0</v>
      </c>
      <c r="J194" s="69">
        <v>0</v>
      </c>
      <c r="K194" s="91"/>
      <c r="L194" s="91"/>
    </row>
    <row r="195" spans="2:12" x14ac:dyDescent="0.25">
      <c r="B195" s="67" t="s">
        <v>402</v>
      </c>
      <c r="C195" s="67" t="s">
        <v>403</v>
      </c>
      <c r="D195" s="68" t="s">
        <v>365</v>
      </c>
      <c r="E195" s="67" t="s">
        <v>366</v>
      </c>
      <c r="F195" s="68" t="s">
        <v>404</v>
      </c>
      <c r="G195" s="67" t="s">
        <v>405</v>
      </c>
      <c r="H195" s="68" t="s">
        <v>362</v>
      </c>
      <c r="I195" s="69">
        <v>40</v>
      </c>
      <c r="J195" s="69">
        <v>20</v>
      </c>
      <c r="K195" s="91"/>
      <c r="L195" s="91"/>
    </row>
    <row r="196" spans="2:12" x14ac:dyDescent="0.25">
      <c r="B196" s="67" t="s">
        <v>402</v>
      </c>
      <c r="C196" s="67" t="s">
        <v>403</v>
      </c>
      <c r="D196" s="68" t="s">
        <v>365</v>
      </c>
      <c r="E196" s="67" t="s">
        <v>366</v>
      </c>
      <c r="F196" s="68" t="s">
        <v>404</v>
      </c>
      <c r="G196" s="67" t="s">
        <v>405</v>
      </c>
      <c r="H196" s="68" t="s">
        <v>363</v>
      </c>
      <c r="I196" s="69">
        <v>33</v>
      </c>
      <c r="J196" s="69">
        <v>30</v>
      </c>
      <c r="K196" s="91"/>
      <c r="L196" s="91"/>
    </row>
    <row r="197" spans="2:12" x14ac:dyDescent="0.25">
      <c r="B197" s="67" t="s">
        <v>402</v>
      </c>
      <c r="C197" s="67" t="s">
        <v>403</v>
      </c>
      <c r="D197" s="68" t="s">
        <v>365</v>
      </c>
      <c r="E197" s="67" t="s">
        <v>366</v>
      </c>
      <c r="F197" s="68" t="s">
        <v>404</v>
      </c>
      <c r="G197" s="67" t="s">
        <v>405</v>
      </c>
      <c r="H197" s="68" t="s">
        <v>364</v>
      </c>
      <c r="I197" s="69">
        <v>7</v>
      </c>
      <c r="J197" s="69">
        <v>0</v>
      </c>
      <c r="K197" s="91"/>
      <c r="L197" s="91"/>
    </row>
    <row r="198" spans="2:12" x14ac:dyDescent="0.25">
      <c r="B198" s="67" t="s">
        <v>402</v>
      </c>
      <c r="C198" s="67" t="s">
        <v>403</v>
      </c>
      <c r="D198" s="68" t="s">
        <v>365</v>
      </c>
      <c r="E198" s="67" t="s">
        <v>366</v>
      </c>
      <c r="F198" s="68" t="s">
        <v>404</v>
      </c>
      <c r="G198" s="67" t="s">
        <v>405</v>
      </c>
      <c r="H198" s="68" t="s">
        <v>363</v>
      </c>
      <c r="I198" s="69">
        <v>2</v>
      </c>
      <c r="J198" s="69">
        <v>3</v>
      </c>
      <c r="K198" s="91"/>
      <c r="L198" s="91"/>
    </row>
    <row r="199" spans="2:12" x14ac:dyDescent="0.25">
      <c r="B199" s="67" t="s">
        <v>402</v>
      </c>
      <c r="C199" s="67" t="s">
        <v>403</v>
      </c>
      <c r="D199" s="68" t="s">
        <v>365</v>
      </c>
      <c r="E199" s="67" t="s">
        <v>366</v>
      </c>
      <c r="F199" s="68" t="s">
        <v>404</v>
      </c>
      <c r="G199" s="67" t="s">
        <v>405</v>
      </c>
      <c r="H199" s="68" t="s">
        <v>364</v>
      </c>
      <c r="I199" s="69">
        <v>0</v>
      </c>
      <c r="J199" s="69">
        <v>19</v>
      </c>
      <c r="K199" s="91"/>
      <c r="L199" s="91"/>
    </row>
    <row r="200" spans="2:12" x14ac:dyDescent="0.25">
      <c r="B200" s="67" t="s">
        <v>402</v>
      </c>
      <c r="C200" s="67" t="s">
        <v>403</v>
      </c>
      <c r="D200" s="68" t="s">
        <v>365</v>
      </c>
      <c r="E200" s="67" t="s">
        <v>366</v>
      </c>
      <c r="F200" s="68" t="s">
        <v>404</v>
      </c>
      <c r="G200" s="67" t="s">
        <v>405</v>
      </c>
      <c r="H200" s="68" t="s">
        <v>362</v>
      </c>
      <c r="I200" s="69">
        <v>34</v>
      </c>
      <c r="J200" s="69">
        <v>58</v>
      </c>
      <c r="K200" s="91"/>
      <c r="L200" s="91"/>
    </row>
    <row r="201" spans="2:12" x14ac:dyDescent="0.25">
      <c r="B201" s="67" t="s">
        <v>402</v>
      </c>
      <c r="C201" s="67" t="s">
        <v>403</v>
      </c>
      <c r="D201" s="68" t="s">
        <v>365</v>
      </c>
      <c r="E201" s="67" t="s">
        <v>366</v>
      </c>
      <c r="F201" s="68" t="s">
        <v>404</v>
      </c>
      <c r="G201" s="67" t="s">
        <v>405</v>
      </c>
      <c r="H201" s="68" t="s">
        <v>363</v>
      </c>
      <c r="I201" s="69">
        <v>147</v>
      </c>
      <c r="J201" s="69">
        <v>185</v>
      </c>
      <c r="K201" s="91"/>
      <c r="L201" s="91"/>
    </row>
    <row r="202" spans="2:12" x14ac:dyDescent="0.25">
      <c r="B202" s="67" t="s">
        <v>402</v>
      </c>
      <c r="C202" s="67" t="s">
        <v>403</v>
      </c>
      <c r="D202" s="68" t="s">
        <v>365</v>
      </c>
      <c r="E202" s="67" t="s">
        <v>366</v>
      </c>
      <c r="F202" s="68" t="s">
        <v>404</v>
      </c>
      <c r="G202" s="67" t="s">
        <v>405</v>
      </c>
      <c r="H202" s="68" t="s">
        <v>364</v>
      </c>
      <c r="I202" s="69">
        <v>20</v>
      </c>
      <c r="J202" s="69">
        <v>33</v>
      </c>
      <c r="K202" s="91"/>
      <c r="L202" s="91"/>
    </row>
    <row r="203" spans="2:12" x14ac:dyDescent="0.25">
      <c r="B203" s="67" t="s">
        <v>402</v>
      </c>
      <c r="C203" s="67" t="s">
        <v>403</v>
      </c>
      <c r="D203" s="68" t="s">
        <v>365</v>
      </c>
      <c r="E203" s="67" t="s">
        <v>366</v>
      </c>
      <c r="F203" s="68" t="s">
        <v>404</v>
      </c>
      <c r="G203" s="67" t="s">
        <v>405</v>
      </c>
      <c r="H203" s="68" t="s">
        <v>362</v>
      </c>
      <c r="I203" s="69">
        <v>10</v>
      </c>
      <c r="J203" s="69">
        <v>20</v>
      </c>
      <c r="K203" s="91"/>
      <c r="L203" s="91"/>
    </row>
    <row r="204" spans="2:12" x14ac:dyDescent="0.25">
      <c r="B204" s="67" t="s">
        <v>402</v>
      </c>
      <c r="C204" s="67" t="s">
        <v>403</v>
      </c>
      <c r="D204" s="68" t="s">
        <v>365</v>
      </c>
      <c r="E204" s="67" t="s">
        <v>366</v>
      </c>
      <c r="F204" s="68" t="s">
        <v>404</v>
      </c>
      <c r="G204" s="67" t="s">
        <v>405</v>
      </c>
      <c r="H204" s="68" t="s">
        <v>363</v>
      </c>
      <c r="I204" s="69">
        <v>102</v>
      </c>
      <c r="J204" s="69">
        <v>129</v>
      </c>
      <c r="K204" s="91"/>
      <c r="L204" s="91"/>
    </row>
    <row r="205" spans="2:12" x14ac:dyDescent="0.25">
      <c r="B205" s="67" t="s">
        <v>402</v>
      </c>
      <c r="C205" s="67" t="s">
        <v>403</v>
      </c>
      <c r="D205" s="68" t="s">
        <v>365</v>
      </c>
      <c r="E205" s="67" t="s">
        <v>366</v>
      </c>
      <c r="F205" s="68" t="s">
        <v>404</v>
      </c>
      <c r="G205" s="67" t="s">
        <v>405</v>
      </c>
      <c r="H205" s="68" t="s">
        <v>364</v>
      </c>
      <c r="I205" s="69">
        <v>0</v>
      </c>
      <c r="J205" s="69">
        <v>0</v>
      </c>
      <c r="K205" s="91"/>
      <c r="L205" s="91"/>
    </row>
    <row r="206" spans="2:12" x14ac:dyDescent="0.25">
      <c r="B206" s="67" t="s">
        <v>402</v>
      </c>
      <c r="C206" s="67" t="s">
        <v>403</v>
      </c>
      <c r="D206" s="68" t="s">
        <v>365</v>
      </c>
      <c r="E206" s="67" t="s">
        <v>366</v>
      </c>
      <c r="F206" s="68" t="s">
        <v>404</v>
      </c>
      <c r="G206" s="67" t="s">
        <v>405</v>
      </c>
      <c r="H206" s="68" t="s">
        <v>362</v>
      </c>
      <c r="I206" s="69">
        <v>103</v>
      </c>
      <c r="J206" s="69">
        <v>160</v>
      </c>
      <c r="K206" s="91"/>
      <c r="L206" s="91"/>
    </row>
    <row r="207" spans="2:12" x14ac:dyDescent="0.25">
      <c r="B207" s="67" t="s">
        <v>402</v>
      </c>
      <c r="C207" s="67" t="s">
        <v>403</v>
      </c>
      <c r="D207" s="68" t="s">
        <v>365</v>
      </c>
      <c r="E207" s="67" t="s">
        <v>366</v>
      </c>
      <c r="F207" s="68" t="s">
        <v>404</v>
      </c>
      <c r="G207" s="67" t="s">
        <v>405</v>
      </c>
      <c r="H207" s="68" t="s">
        <v>363</v>
      </c>
      <c r="I207" s="69">
        <v>323</v>
      </c>
      <c r="J207" s="69">
        <v>397</v>
      </c>
      <c r="K207" s="91"/>
      <c r="L207" s="91"/>
    </row>
    <row r="208" spans="2:12" x14ac:dyDescent="0.25">
      <c r="B208" s="67" t="s">
        <v>402</v>
      </c>
      <c r="C208" s="67" t="s">
        <v>403</v>
      </c>
      <c r="D208" s="68" t="s">
        <v>365</v>
      </c>
      <c r="E208" s="67" t="s">
        <v>366</v>
      </c>
      <c r="F208" s="68" t="s">
        <v>404</v>
      </c>
      <c r="G208" s="67" t="s">
        <v>405</v>
      </c>
      <c r="H208" s="68" t="s">
        <v>364</v>
      </c>
      <c r="I208" s="69">
        <v>45</v>
      </c>
      <c r="J208" s="69">
        <v>40</v>
      </c>
      <c r="K208" s="91"/>
      <c r="L208" s="91"/>
    </row>
    <row r="209" spans="2:12" x14ac:dyDescent="0.25">
      <c r="B209" s="67" t="s">
        <v>402</v>
      </c>
      <c r="C209" s="67" t="s">
        <v>403</v>
      </c>
      <c r="D209" s="68" t="s">
        <v>365</v>
      </c>
      <c r="E209" s="67" t="s">
        <v>366</v>
      </c>
      <c r="F209" s="68" t="s">
        <v>404</v>
      </c>
      <c r="G209" s="67" t="s">
        <v>405</v>
      </c>
      <c r="H209" s="68" t="s">
        <v>362</v>
      </c>
      <c r="I209" s="69">
        <v>0</v>
      </c>
      <c r="J209" s="69">
        <v>0</v>
      </c>
      <c r="K209" s="91"/>
      <c r="L209" s="91"/>
    </row>
    <row r="210" spans="2:12" x14ac:dyDescent="0.25">
      <c r="B210" s="67" t="s">
        <v>402</v>
      </c>
      <c r="C210" s="67" t="s">
        <v>403</v>
      </c>
      <c r="D210" s="68" t="s">
        <v>365</v>
      </c>
      <c r="E210" s="67" t="s">
        <v>366</v>
      </c>
      <c r="F210" s="68" t="s">
        <v>404</v>
      </c>
      <c r="G210" s="67" t="s">
        <v>405</v>
      </c>
      <c r="H210" s="68" t="s">
        <v>364</v>
      </c>
      <c r="I210" s="69">
        <v>0</v>
      </c>
      <c r="J210" s="69">
        <v>0</v>
      </c>
      <c r="K210" s="91"/>
      <c r="L210" s="91"/>
    </row>
    <row r="211" spans="2:12" x14ac:dyDescent="0.25">
      <c r="B211" s="67" t="s">
        <v>402</v>
      </c>
      <c r="C211" s="67" t="s">
        <v>403</v>
      </c>
      <c r="D211" s="68" t="s">
        <v>365</v>
      </c>
      <c r="E211" s="67" t="s">
        <v>366</v>
      </c>
      <c r="F211" s="68" t="s">
        <v>404</v>
      </c>
      <c r="G211" s="67" t="s">
        <v>405</v>
      </c>
      <c r="H211" s="68" t="s">
        <v>362</v>
      </c>
      <c r="I211" s="69">
        <v>0</v>
      </c>
      <c r="J211" s="69">
        <v>0</v>
      </c>
      <c r="K211" s="91"/>
      <c r="L211" s="91"/>
    </row>
    <row r="212" spans="2:12" x14ac:dyDescent="0.25">
      <c r="B212" s="67" t="s">
        <v>402</v>
      </c>
      <c r="C212" s="67" t="s">
        <v>403</v>
      </c>
      <c r="D212" s="68" t="s">
        <v>365</v>
      </c>
      <c r="E212" s="67" t="s">
        <v>366</v>
      </c>
      <c r="F212" s="68" t="s">
        <v>404</v>
      </c>
      <c r="G212" s="67" t="s">
        <v>405</v>
      </c>
      <c r="H212" s="68" t="s">
        <v>364</v>
      </c>
      <c r="I212" s="69">
        <v>0</v>
      </c>
      <c r="J212" s="69">
        <v>0</v>
      </c>
      <c r="K212" s="91"/>
      <c r="L212" s="91"/>
    </row>
    <row r="213" spans="2:12" x14ac:dyDescent="0.25">
      <c r="B213" s="67" t="s">
        <v>402</v>
      </c>
      <c r="C213" s="67" t="s">
        <v>403</v>
      </c>
      <c r="D213" s="68" t="s">
        <v>365</v>
      </c>
      <c r="E213" s="67" t="s">
        <v>366</v>
      </c>
      <c r="F213" s="68" t="s">
        <v>404</v>
      </c>
      <c r="G213" s="67" t="s">
        <v>405</v>
      </c>
      <c r="H213" s="68" t="s">
        <v>362</v>
      </c>
      <c r="I213" s="69">
        <v>0</v>
      </c>
      <c r="J213" s="69">
        <v>0</v>
      </c>
      <c r="K213" s="91"/>
      <c r="L213" s="91"/>
    </row>
    <row r="214" spans="2:12" x14ac:dyDescent="0.25">
      <c r="B214" s="67" t="s">
        <v>402</v>
      </c>
      <c r="C214" s="67" t="s">
        <v>403</v>
      </c>
      <c r="D214" s="68" t="s">
        <v>365</v>
      </c>
      <c r="E214" s="67" t="s">
        <v>366</v>
      </c>
      <c r="F214" s="68" t="s">
        <v>404</v>
      </c>
      <c r="G214" s="67" t="s">
        <v>405</v>
      </c>
      <c r="H214" s="68" t="s">
        <v>363</v>
      </c>
      <c r="I214" s="69">
        <v>0</v>
      </c>
      <c r="J214" s="69">
        <v>0</v>
      </c>
      <c r="K214" s="91"/>
      <c r="L214" s="91"/>
    </row>
    <row r="215" spans="2:12" x14ac:dyDescent="0.25">
      <c r="B215" s="67" t="s">
        <v>402</v>
      </c>
      <c r="C215" s="67" t="s">
        <v>403</v>
      </c>
      <c r="D215" s="68" t="s">
        <v>365</v>
      </c>
      <c r="E215" s="67" t="s">
        <v>366</v>
      </c>
      <c r="F215" s="68" t="s">
        <v>404</v>
      </c>
      <c r="G215" s="67" t="s">
        <v>405</v>
      </c>
      <c r="H215" s="68" t="s">
        <v>362</v>
      </c>
      <c r="I215" s="69">
        <v>0</v>
      </c>
      <c r="J215" s="69">
        <v>0</v>
      </c>
      <c r="K215" s="91"/>
      <c r="L215" s="91"/>
    </row>
    <row r="216" spans="2:12" x14ac:dyDescent="0.25">
      <c r="B216" s="67" t="s">
        <v>402</v>
      </c>
      <c r="C216" s="67" t="s">
        <v>403</v>
      </c>
      <c r="D216" s="68" t="s">
        <v>365</v>
      </c>
      <c r="E216" s="67" t="s">
        <v>366</v>
      </c>
      <c r="F216" s="68" t="s">
        <v>404</v>
      </c>
      <c r="G216" s="67" t="s">
        <v>405</v>
      </c>
      <c r="H216" s="68" t="s">
        <v>363</v>
      </c>
      <c r="I216" s="69">
        <v>8.0451999999999995</v>
      </c>
      <c r="J216" s="69">
        <v>16.022400000000001</v>
      </c>
      <c r="K216" s="91"/>
      <c r="L216" s="91"/>
    </row>
    <row r="217" spans="2:12" x14ac:dyDescent="0.25">
      <c r="B217" s="67" t="s">
        <v>402</v>
      </c>
      <c r="C217" s="67" t="s">
        <v>403</v>
      </c>
      <c r="D217" s="68" t="s">
        <v>365</v>
      </c>
      <c r="E217" s="67" t="s">
        <v>366</v>
      </c>
      <c r="F217" s="68" t="s">
        <v>404</v>
      </c>
      <c r="G217" s="67" t="s">
        <v>405</v>
      </c>
      <c r="H217" s="68" t="s">
        <v>362</v>
      </c>
      <c r="I217" s="69">
        <v>0</v>
      </c>
      <c r="J217" s="69">
        <v>0</v>
      </c>
      <c r="K217" s="91"/>
      <c r="L217" s="91"/>
    </row>
    <row r="218" spans="2:12" x14ac:dyDescent="0.25">
      <c r="B218" s="67" t="s">
        <v>402</v>
      </c>
      <c r="C218" s="67" t="s">
        <v>403</v>
      </c>
      <c r="D218" s="68" t="s">
        <v>365</v>
      </c>
      <c r="E218" s="67" t="s">
        <v>366</v>
      </c>
      <c r="F218" s="68" t="s">
        <v>404</v>
      </c>
      <c r="G218" s="67" t="s">
        <v>405</v>
      </c>
      <c r="H218" s="68" t="s">
        <v>363</v>
      </c>
      <c r="I218" s="69">
        <v>0</v>
      </c>
      <c r="J218" s="69">
        <v>0</v>
      </c>
      <c r="K218" s="91"/>
      <c r="L218" s="91"/>
    </row>
    <row r="219" spans="2:12" x14ac:dyDescent="0.25">
      <c r="B219" s="67" t="s">
        <v>402</v>
      </c>
      <c r="C219" s="67" t="s">
        <v>403</v>
      </c>
      <c r="D219" s="68" t="s">
        <v>365</v>
      </c>
      <c r="E219" s="67" t="s">
        <v>366</v>
      </c>
      <c r="F219" s="68" t="s">
        <v>404</v>
      </c>
      <c r="G219" s="67" t="s">
        <v>405</v>
      </c>
      <c r="H219" s="68" t="s">
        <v>363</v>
      </c>
      <c r="I219" s="69">
        <v>0</v>
      </c>
      <c r="J219" s="69">
        <v>0</v>
      </c>
      <c r="K219" s="91"/>
      <c r="L219" s="91"/>
    </row>
    <row r="220" spans="2:12" x14ac:dyDescent="0.25">
      <c r="B220" s="67" t="s">
        <v>402</v>
      </c>
      <c r="C220" s="67" t="s">
        <v>403</v>
      </c>
      <c r="D220" s="68" t="s">
        <v>365</v>
      </c>
      <c r="E220" s="67" t="s">
        <v>366</v>
      </c>
      <c r="F220" s="68" t="s">
        <v>406</v>
      </c>
      <c r="G220" s="67" t="s">
        <v>407</v>
      </c>
      <c r="H220" s="68" t="s">
        <v>362</v>
      </c>
      <c r="I220" s="69">
        <v>0</v>
      </c>
      <c r="J220" s="69">
        <v>0</v>
      </c>
      <c r="K220" s="91"/>
      <c r="L220" s="91"/>
    </row>
    <row r="221" spans="2:12" x14ac:dyDescent="0.25">
      <c r="B221" s="67" t="s">
        <v>402</v>
      </c>
      <c r="C221" s="67" t="s">
        <v>403</v>
      </c>
      <c r="D221" s="68" t="s">
        <v>365</v>
      </c>
      <c r="E221" s="67" t="s">
        <v>366</v>
      </c>
      <c r="F221" s="68" t="s">
        <v>406</v>
      </c>
      <c r="G221" s="67" t="s">
        <v>407</v>
      </c>
      <c r="H221" s="68" t="s">
        <v>363</v>
      </c>
      <c r="I221" s="69">
        <v>0</v>
      </c>
      <c r="J221" s="69">
        <v>0</v>
      </c>
      <c r="K221" s="91"/>
      <c r="L221" s="91"/>
    </row>
    <row r="222" spans="2:12" x14ac:dyDescent="0.25">
      <c r="B222" s="67" t="s">
        <v>402</v>
      </c>
      <c r="C222" s="67" t="s">
        <v>403</v>
      </c>
      <c r="D222" s="68" t="s">
        <v>365</v>
      </c>
      <c r="E222" s="67" t="s">
        <v>366</v>
      </c>
      <c r="F222" s="68" t="s">
        <v>406</v>
      </c>
      <c r="G222" s="67" t="s">
        <v>407</v>
      </c>
      <c r="H222" s="68" t="s">
        <v>362</v>
      </c>
      <c r="I222" s="69">
        <v>9</v>
      </c>
      <c r="J222" s="69">
        <v>27</v>
      </c>
      <c r="K222" s="91"/>
      <c r="L222" s="91"/>
    </row>
    <row r="223" spans="2:12" x14ac:dyDescent="0.25">
      <c r="B223" s="67" t="s">
        <v>402</v>
      </c>
      <c r="C223" s="67" t="s">
        <v>403</v>
      </c>
      <c r="D223" s="68" t="s">
        <v>365</v>
      </c>
      <c r="E223" s="67" t="s">
        <v>366</v>
      </c>
      <c r="F223" s="68" t="s">
        <v>406</v>
      </c>
      <c r="G223" s="67" t="s">
        <v>407</v>
      </c>
      <c r="H223" s="68" t="s">
        <v>363</v>
      </c>
      <c r="I223" s="69">
        <v>87</v>
      </c>
      <c r="J223" s="69">
        <v>110</v>
      </c>
      <c r="K223" s="91"/>
      <c r="L223" s="91"/>
    </row>
    <row r="224" spans="2:12" x14ac:dyDescent="0.25">
      <c r="B224" s="67" t="s">
        <v>402</v>
      </c>
      <c r="C224" s="67" t="s">
        <v>403</v>
      </c>
      <c r="D224" s="68" t="s">
        <v>365</v>
      </c>
      <c r="E224" s="67" t="s">
        <v>366</v>
      </c>
      <c r="F224" s="68" t="s">
        <v>406</v>
      </c>
      <c r="G224" s="67" t="s">
        <v>407</v>
      </c>
      <c r="H224" s="68" t="s">
        <v>364</v>
      </c>
      <c r="I224" s="69">
        <v>50</v>
      </c>
      <c r="J224" s="69">
        <v>43</v>
      </c>
      <c r="K224" s="91"/>
      <c r="L224" s="91"/>
    </row>
    <row r="225" spans="2:12" x14ac:dyDescent="0.25">
      <c r="B225" s="67" t="s">
        <v>402</v>
      </c>
      <c r="C225" s="67" t="s">
        <v>403</v>
      </c>
      <c r="D225" s="68" t="s">
        <v>365</v>
      </c>
      <c r="E225" s="67" t="s">
        <v>366</v>
      </c>
      <c r="F225" s="68" t="s">
        <v>406</v>
      </c>
      <c r="G225" s="67" t="s">
        <v>407</v>
      </c>
      <c r="H225" s="68" t="s">
        <v>362</v>
      </c>
      <c r="I225" s="69">
        <v>5</v>
      </c>
      <c r="J225" s="69">
        <v>0</v>
      </c>
      <c r="K225" s="91"/>
      <c r="L225" s="91"/>
    </row>
    <row r="226" spans="2:12" x14ac:dyDescent="0.25">
      <c r="B226" s="67" t="s">
        <v>402</v>
      </c>
      <c r="C226" s="67" t="s">
        <v>403</v>
      </c>
      <c r="D226" s="68" t="s">
        <v>365</v>
      </c>
      <c r="E226" s="67" t="s">
        <v>366</v>
      </c>
      <c r="F226" s="68" t="s">
        <v>406</v>
      </c>
      <c r="G226" s="67" t="s">
        <v>407</v>
      </c>
      <c r="H226" s="68" t="s">
        <v>363</v>
      </c>
      <c r="I226" s="69">
        <v>26</v>
      </c>
      <c r="J226" s="69">
        <v>54</v>
      </c>
      <c r="K226" s="91"/>
      <c r="L226" s="91"/>
    </row>
    <row r="227" spans="2:12" x14ac:dyDescent="0.25">
      <c r="B227" s="67" t="s">
        <v>402</v>
      </c>
      <c r="C227" s="67" t="s">
        <v>403</v>
      </c>
      <c r="D227" s="68" t="s">
        <v>365</v>
      </c>
      <c r="E227" s="67" t="s">
        <v>366</v>
      </c>
      <c r="F227" s="68" t="s">
        <v>406</v>
      </c>
      <c r="G227" s="67" t="s">
        <v>407</v>
      </c>
      <c r="H227" s="68" t="s">
        <v>364</v>
      </c>
      <c r="I227" s="69">
        <v>14</v>
      </c>
      <c r="J227" s="69">
        <v>0</v>
      </c>
      <c r="K227" s="91"/>
      <c r="L227" s="91"/>
    </row>
    <row r="228" spans="2:12" x14ac:dyDescent="0.25">
      <c r="B228" s="67" t="s">
        <v>402</v>
      </c>
      <c r="C228" s="67" t="s">
        <v>403</v>
      </c>
      <c r="D228" s="68" t="s">
        <v>365</v>
      </c>
      <c r="E228" s="67" t="s">
        <v>366</v>
      </c>
      <c r="F228" s="68" t="s">
        <v>406</v>
      </c>
      <c r="G228" s="67" t="s">
        <v>407</v>
      </c>
      <c r="H228" s="68" t="s">
        <v>362</v>
      </c>
      <c r="I228" s="69">
        <v>0</v>
      </c>
      <c r="J228" s="69">
        <v>10</v>
      </c>
      <c r="K228" s="91"/>
      <c r="L228" s="91"/>
    </row>
    <row r="229" spans="2:12" x14ac:dyDescent="0.25">
      <c r="B229" s="67" t="s">
        <v>402</v>
      </c>
      <c r="C229" s="67" t="s">
        <v>403</v>
      </c>
      <c r="D229" s="68" t="s">
        <v>365</v>
      </c>
      <c r="E229" s="67" t="s">
        <v>366</v>
      </c>
      <c r="F229" s="68" t="s">
        <v>406</v>
      </c>
      <c r="G229" s="67" t="s">
        <v>407</v>
      </c>
      <c r="H229" s="68" t="s">
        <v>363</v>
      </c>
      <c r="I229" s="69">
        <v>66</v>
      </c>
      <c r="J229" s="69">
        <v>34</v>
      </c>
      <c r="K229" s="91"/>
      <c r="L229" s="91"/>
    </row>
    <row r="230" spans="2:12" x14ac:dyDescent="0.25">
      <c r="B230" s="67" t="s">
        <v>402</v>
      </c>
      <c r="C230" s="67" t="s">
        <v>403</v>
      </c>
      <c r="D230" s="68" t="s">
        <v>365</v>
      </c>
      <c r="E230" s="67" t="s">
        <v>366</v>
      </c>
      <c r="F230" s="68" t="s">
        <v>406</v>
      </c>
      <c r="G230" s="67" t="s">
        <v>407</v>
      </c>
      <c r="H230" s="68" t="s">
        <v>364</v>
      </c>
      <c r="I230" s="69">
        <v>41</v>
      </c>
      <c r="J230" s="69">
        <v>66</v>
      </c>
      <c r="K230" s="91"/>
      <c r="L230" s="91"/>
    </row>
    <row r="231" spans="2:12" x14ac:dyDescent="0.25">
      <c r="B231" s="67" t="s">
        <v>402</v>
      </c>
      <c r="C231" s="67" t="s">
        <v>403</v>
      </c>
      <c r="D231" s="68" t="s">
        <v>365</v>
      </c>
      <c r="E231" s="67" t="s">
        <v>366</v>
      </c>
      <c r="F231" s="68" t="s">
        <v>406</v>
      </c>
      <c r="G231" s="67" t="s">
        <v>407</v>
      </c>
      <c r="H231" s="68" t="s">
        <v>362</v>
      </c>
      <c r="I231" s="69">
        <v>50</v>
      </c>
      <c r="J231" s="69">
        <v>63</v>
      </c>
      <c r="K231" s="91"/>
      <c r="L231" s="91"/>
    </row>
    <row r="232" spans="2:12" x14ac:dyDescent="0.25">
      <c r="B232" s="67" t="s">
        <v>402</v>
      </c>
      <c r="C232" s="67" t="s">
        <v>403</v>
      </c>
      <c r="D232" s="68" t="s">
        <v>365</v>
      </c>
      <c r="E232" s="67" t="s">
        <v>366</v>
      </c>
      <c r="F232" s="68" t="s">
        <v>406</v>
      </c>
      <c r="G232" s="67" t="s">
        <v>407</v>
      </c>
      <c r="H232" s="68" t="s">
        <v>363</v>
      </c>
      <c r="I232" s="69">
        <v>82</v>
      </c>
      <c r="J232" s="69">
        <v>88</v>
      </c>
      <c r="K232" s="91"/>
      <c r="L232" s="91"/>
    </row>
    <row r="233" spans="2:12" x14ac:dyDescent="0.25">
      <c r="B233" s="67" t="s">
        <v>402</v>
      </c>
      <c r="C233" s="67" t="s">
        <v>403</v>
      </c>
      <c r="D233" s="68" t="s">
        <v>365</v>
      </c>
      <c r="E233" s="67" t="s">
        <v>366</v>
      </c>
      <c r="F233" s="68" t="s">
        <v>406</v>
      </c>
      <c r="G233" s="67" t="s">
        <v>407</v>
      </c>
      <c r="H233" s="68" t="s">
        <v>364</v>
      </c>
      <c r="I233" s="69">
        <v>0</v>
      </c>
      <c r="J233" s="69">
        <v>8</v>
      </c>
      <c r="K233" s="91"/>
      <c r="L233" s="91"/>
    </row>
    <row r="234" spans="2:12" x14ac:dyDescent="0.25">
      <c r="B234" s="67" t="s">
        <v>402</v>
      </c>
      <c r="C234" s="67" t="s">
        <v>403</v>
      </c>
      <c r="D234" s="68" t="s">
        <v>365</v>
      </c>
      <c r="E234" s="67" t="s">
        <v>366</v>
      </c>
      <c r="F234" s="68" t="s">
        <v>406</v>
      </c>
      <c r="G234" s="67" t="s">
        <v>407</v>
      </c>
      <c r="H234" s="68" t="s">
        <v>362</v>
      </c>
      <c r="I234" s="69">
        <v>15</v>
      </c>
      <c r="J234" s="69">
        <v>10</v>
      </c>
      <c r="K234" s="91"/>
      <c r="L234" s="91"/>
    </row>
    <row r="235" spans="2:12" x14ac:dyDescent="0.25">
      <c r="B235" s="67" t="s">
        <v>402</v>
      </c>
      <c r="C235" s="67" t="s">
        <v>403</v>
      </c>
      <c r="D235" s="68" t="s">
        <v>365</v>
      </c>
      <c r="E235" s="67" t="s">
        <v>366</v>
      </c>
      <c r="F235" s="68" t="s">
        <v>406</v>
      </c>
      <c r="G235" s="67" t="s">
        <v>407</v>
      </c>
      <c r="H235" s="68" t="s">
        <v>363</v>
      </c>
      <c r="I235" s="69">
        <v>30</v>
      </c>
      <c r="J235" s="69">
        <v>50</v>
      </c>
      <c r="K235" s="91"/>
      <c r="L235" s="91"/>
    </row>
    <row r="236" spans="2:12" x14ac:dyDescent="0.25">
      <c r="B236" s="67" t="s">
        <v>402</v>
      </c>
      <c r="C236" s="67" t="s">
        <v>403</v>
      </c>
      <c r="D236" s="68" t="s">
        <v>365</v>
      </c>
      <c r="E236" s="67" t="s">
        <v>366</v>
      </c>
      <c r="F236" s="68" t="s">
        <v>406</v>
      </c>
      <c r="G236" s="67" t="s">
        <v>407</v>
      </c>
      <c r="H236" s="68" t="s">
        <v>364</v>
      </c>
      <c r="I236" s="69">
        <v>20</v>
      </c>
      <c r="J236" s="69">
        <v>34</v>
      </c>
      <c r="K236" s="91"/>
      <c r="L236" s="91"/>
    </row>
    <row r="237" spans="2:12" x14ac:dyDescent="0.25">
      <c r="B237" s="67" t="s">
        <v>402</v>
      </c>
      <c r="C237" s="67" t="s">
        <v>403</v>
      </c>
      <c r="D237" s="68" t="s">
        <v>365</v>
      </c>
      <c r="E237" s="67" t="s">
        <v>366</v>
      </c>
      <c r="F237" s="68" t="s">
        <v>406</v>
      </c>
      <c r="G237" s="67" t="s">
        <v>407</v>
      </c>
      <c r="H237" s="68" t="s">
        <v>362</v>
      </c>
      <c r="I237" s="69">
        <v>0</v>
      </c>
      <c r="J237" s="69">
        <v>2</v>
      </c>
      <c r="K237" s="91"/>
      <c r="L237" s="91"/>
    </row>
    <row r="238" spans="2:12" x14ac:dyDescent="0.25">
      <c r="B238" s="67" t="s">
        <v>402</v>
      </c>
      <c r="C238" s="67" t="s">
        <v>403</v>
      </c>
      <c r="D238" s="68" t="s">
        <v>365</v>
      </c>
      <c r="E238" s="67" t="s">
        <v>366</v>
      </c>
      <c r="F238" s="68" t="s">
        <v>406</v>
      </c>
      <c r="G238" s="67" t="s">
        <v>407</v>
      </c>
      <c r="H238" s="68" t="s">
        <v>363</v>
      </c>
      <c r="I238" s="69">
        <v>11</v>
      </c>
      <c r="J238" s="69">
        <v>24</v>
      </c>
      <c r="K238" s="91"/>
      <c r="L238" s="91"/>
    </row>
    <row r="239" spans="2:12" x14ac:dyDescent="0.25">
      <c r="B239" s="67" t="s">
        <v>402</v>
      </c>
      <c r="C239" s="67" t="s">
        <v>403</v>
      </c>
      <c r="D239" s="68" t="s">
        <v>365</v>
      </c>
      <c r="E239" s="67" t="s">
        <v>366</v>
      </c>
      <c r="F239" s="68" t="s">
        <v>406</v>
      </c>
      <c r="G239" s="67" t="s">
        <v>407</v>
      </c>
      <c r="H239" s="68" t="s">
        <v>364</v>
      </c>
      <c r="I239" s="69">
        <v>21</v>
      </c>
      <c r="J239" s="69">
        <v>32</v>
      </c>
      <c r="K239" s="91"/>
      <c r="L239" s="91"/>
    </row>
    <row r="240" spans="2:12" x14ac:dyDescent="0.25">
      <c r="B240" s="67" t="s">
        <v>402</v>
      </c>
      <c r="C240" s="67" t="s">
        <v>403</v>
      </c>
      <c r="D240" s="68" t="s">
        <v>365</v>
      </c>
      <c r="E240" s="67" t="s">
        <v>366</v>
      </c>
      <c r="F240" s="68" t="s">
        <v>406</v>
      </c>
      <c r="G240" s="67" t="s">
        <v>407</v>
      </c>
      <c r="H240" s="68" t="s">
        <v>362</v>
      </c>
      <c r="I240" s="69">
        <v>21</v>
      </c>
      <c r="J240" s="69">
        <v>30</v>
      </c>
      <c r="K240" s="91"/>
      <c r="L240" s="91"/>
    </row>
    <row r="241" spans="2:12" x14ac:dyDescent="0.25">
      <c r="B241" s="67" t="s">
        <v>402</v>
      </c>
      <c r="C241" s="67" t="s">
        <v>403</v>
      </c>
      <c r="D241" s="68" t="s">
        <v>365</v>
      </c>
      <c r="E241" s="67" t="s">
        <v>366</v>
      </c>
      <c r="F241" s="68" t="s">
        <v>406</v>
      </c>
      <c r="G241" s="67" t="s">
        <v>407</v>
      </c>
      <c r="H241" s="68" t="s">
        <v>363</v>
      </c>
      <c r="I241" s="69">
        <v>20</v>
      </c>
      <c r="J241" s="69">
        <v>71</v>
      </c>
      <c r="K241" s="91"/>
      <c r="L241" s="91"/>
    </row>
    <row r="242" spans="2:12" x14ac:dyDescent="0.25">
      <c r="B242" s="67" t="s">
        <v>402</v>
      </c>
      <c r="C242" s="67" t="s">
        <v>403</v>
      </c>
      <c r="D242" s="68" t="s">
        <v>365</v>
      </c>
      <c r="E242" s="67" t="s">
        <v>366</v>
      </c>
      <c r="F242" s="68" t="s">
        <v>406</v>
      </c>
      <c r="G242" s="67" t="s">
        <v>407</v>
      </c>
      <c r="H242" s="68" t="s">
        <v>364</v>
      </c>
      <c r="I242" s="69">
        <v>23</v>
      </c>
      <c r="J242" s="69">
        <v>27</v>
      </c>
      <c r="K242" s="91"/>
      <c r="L242" s="91"/>
    </row>
    <row r="243" spans="2:12" x14ac:dyDescent="0.25">
      <c r="B243" s="67" t="s">
        <v>402</v>
      </c>
      <c r="C243" s="67" t="s">
        <v>403</v>
      </c>
      <c r="D243" s="68" t="s">
        <v>365</v>
      </c>
      <c r="E243" s="67" t="s">
        <v>366</v>
      </c>
      <c r="F243" s="68" t="s">
        <v>406</v>
      </c>
      <c r="G243" s="67" t="s">
        <v>407</v>
      </c>
      <c r="H243" s="68" t="s">
        <v>362</v>
      </c>
      <c r="I243" s="69">
        <v>103</v>
      </c>
      <c r="J243" s="69">
        <v>66</v>
      </c>
      <c r="K243" s="91"/>
      <c r="L243" s="91"/>
    </row>
    <row r="244" spans="2:12" x14ac:dyDescent="0.25">
      <c r="B244" s="67" t="s">
        <v>402</v>
      </c>
      <c r="C244" s="67" t="s">
        <v>403</v>
      </c>
      <c r="D244" s="68" t="s">
        <v>365</v>
      </c>
      <c r="E244" s="67" t="s">
        <v>366</v>
      </c>
      <c r="F244" s="68" t="s">
        <v>406</v>
      </c>
      <c r="G244" s="67" t="s">
        <v>407</v>
      </c>
      <c r="H244" s="68" t="s">
        <v>363</v>
      </c>
      <c r="I244" s="69">
        <v>114</v>
      </c>
      <c r="J244" s="69">
        <v>130</v>
      </c>
      <c r="K244" s="91"/>
      <c r="L244" s="91"/>
    </row>
    <row r="245" spans="2:12" x14ac:dyDescent="0.25">
      <c r="B245" s="67" t="s">
        <v>402</v>
      </c>
      <c r="C245" s="67" t="s">
        <v>403</v>
      </c>
      <c r="D245" s="68" t="s">
        <v>365</v>
      </c>
      <c r="E245" s="67" t="s">
        <v>366</v>
      </c>
      <c r="F245" s="68" t="s">
        <v>406</v>
      </c>
      <c r="G245" s="67" t="s">
        <v>407</v>
      </c>
      <c r="H245" s="68" t="s">
        <v>364</v>
      </c>
      <c r="I245" s="69">
        <v>35</v>
      </c>
      <c r="J245" s="69">
        <v>66</v>
      </c>
      <c r="K245" s="91"/>
      <c r="L245" s="91"/>
    </row>
    <row r="246" spans="2:12" x14ac:dyDescent="0.25">
      <c r="B246" s="67" t="s">
        <v>402</v>
      </c>
      <c r="C246" s="67" t="s">
        <v>403</v>
      </c>
      <c r="D246" s="68" t="s">
        <v>365</v>
      </c>
      <c r="E246" s="67" t="s">
        <v>366</v>
      </c>
      <c r="F246" s="68" t="s">
        <v>406</v>
      </c>
      <c r="G246" s="67" t="s">
        <v>407</v>
      </c>
      <c r="H246" s="68" t="s">
        <v>362</v>
      </c>
      <c r="I246" s="69">
        <v>0</v>
      </c>
      <c r="J246" s="69">
        <v>0</v>
      </c>
      <c r="K246" s="91"/>
      <c r="L246" s="91"/>
    </row>
    <row r="247" spans="2:12" x14ac:dyDescent="0.25">
      <c r="B247" s="67" t="s">
        <v>402</v>
      </c>
      <c r="C247" s="67" t="s">
        <v>403</v>
      </c>
      <c r="D247" s="68" t="s">
        <v>365</v>
      </c>
      <c r="E247" s="67" t="s">
        <v>366</v>
      </c>
      <c r="F247" s="68" t="s">
        <v>406</v>
      </c>
      <c r="G247" s="67" t="s">
        <v>407</v>
      </c>
      <c r="H247" s="68" t="s">
        <v>363</v>
      </c>
      <c r="I247" s="69">
        <v>0</v>
      </c>
      <c r="J247" s="69">
        <v>0</v>
      </c>
      <c r="K247" s="91"/>
      <c r="L247" s="91"/>
    </row>
    <row r="248" spans="2:12" x14ac:dyDescent="0.25">
      <c r="B248" s="67" t="s">
        <v>402</v>
      </c>
      <c r="C248" s="67" t="s">
        <v>403</v>
      </c>
      <c r="D248" s="68" t="s">
        <v>365</v>
      </c>
      <c r="E248" s="67" t="s">
        <v>366</v>
      </c>
      <c r="F248" s="68" t="s">
        <v>406</v>
      </c>
      <c r="G248" s="67" t="s">
        <v>407</v>
      </c>
      <c r="H248" s="68" t="s">
        <v>362</v>
      </c>
      <c r="I248" s="69">
        <v>0</v>
      </c>
      <c r="J248" s="69">
        <v>20</v>
      </c>
      <c r="K248" s="91"/>
      <c r="L248" s="91"/>
    </row>
    <row r="249" spans="2:12" x14ac:dyDescent="0.25">
      <c r="B249" s="67" t="s">
        <v>402</v>
      </c>
      <c r="C249" s="67" t="s">
        <v>403</v>
      </c>
      <c r="D249" s="68" t="s">
        <v>365</v>
      </c>
      <c r="E249" s="67" t="s">
        <v>366</v>
      </c>
      <c r="F249" s="68" t="s">
        <v>406</v>
      </c>
      <c r="G249" s="67" t="s">
        <v>407</v>
      </c>
      <c r="H249" s="68" t="s">
        <v>363</v>
      </c>
      <c r="I249" s="69">
        <v>10</v>
      </c>
      <c r="J249" s="69">
        <v>0</v>
      </c>
      <c r="K249" s="91"/>
      <c r="L249" s="91"/>
    </row>
    <row r="250" spans="2:12" x14ac:dyDescent="0.25">
      <c r="B250" s="67" t="s">
        <v>402</v>
      </c>
      <c r="C250" s="67" t="s">
        <v>403</v>
      </c>
      <c r="D250" s="68" t="s">
        <v>365</v>
      </c>
      <c r="E250" s="67" t="s">
        <v>366</v>
      </c>
      <c r="F250" s="68" t="s">
        <v>406</v>
      </c>
      <c r="G250" s="67" t="s">
        <v>407</v>
      </c>
      <c r="H250" s="68" t="s">
        <v>364</v>
      </c>
      <c r="I250" s="69">
        <v>0</v>
      </c>
      <c r="J250" s="69">
        <v>0</v>
      </c>
      <c r="K250" s="91"/>
      <c r="L250" s="91"/>
    </row>
    <row r="251" spans="2:12" x14ac:dyDescent="0.25">
      <c r="B251" s="67" t="s">
        <v>402</v>
      </c>
      <c r="C251" s="67" t="s">
        <v>403</v>
      </c>
      <c r="D251" s="68" t="s">
        <v>365</v>
      </c>
      <c r="E251" s="67" t="s">
        <v>366</v>
      </c>
      <c r="F251" s="68" t="s">
        <v>406</v>
      </c>
      <c r="G251" s="67" t="s">
        <v>407</v>
      </c>
      <c r="H251" s="68" t="s">
        <v>362</v>
      </c>
      <c r="I251" s="69">
        <v>0</v>
      </c>
      <c r="J251" s="69">
        <v>0</v>
      </c>
      <c r="K251" s="91"/>
      <c r="L251" s="91"/>
    </row>
    <row r="252" spans="2:12" x14ac:dyDescent="0.25">
      <c r="B252" s="67" t="s">
        <v>402</v>
      </c>
      <c r="C252" s="67" t="s">
        <v>403</v>
      </c>
      <c r="D252" s="68" t="s">
        <v>365</v>
      </c>
      <c r="E252" s="67" t="s">
        <v>366</v>
      </c>
      <c r="F252" s="68" t="s">
        <v>406</v>
      </c>
      <c r="G252" s="67" t="s">
        <v>407</v>
      </c>
      <c r="H252" s="68" t="s">
        <v>363</v>
      </c>
      <c r="I252" s="69">
        <v>0</v>
      </c>
      <c r="J252" s="69">
        <v>0</v>
      </c>
      <c r="K252" s="91"/>
      <c r="L252" s="91"/>
    </row>
    <row r="253" spans="2:12" x14ac:dyDescent="0.25">
      <c r="B253" s="67" t="s">
        <v>402</v>
      </c>
      <c r="C253" s="67" t="s">
        <v>403</v>
      </c>
      <c r="D253" s="68" t="s">
        <v>365</v>
      </c>
      <c r="E253" s="67" t="s">
        <v>366</v>
      </c>
      <c r="F253" s="68" t="s">
        <v>406</v>
      </c>
      <c r="G253" s="67" t="s">
        <v>407</v>
      </c>
      <c r="H253" s="68" t="s">
        <v>364</v>
      </c>
      <c r="I253" s="69">
        <v>0</v>
      </c>
      <c r="J253" s="69">
        <v>0</v>
      </c>
      <c r="K253" s="91"/>
      <c r="L253" s="91"/>
    </row>
    <row r="254" spans="2:12" x14ac:dyDescent="0.25">
      <c r="B254" s="67" t="s">
        <v>402</v>
      </c>
      <c r="C254" s="67" t="s">
        <v>403</v>
      </c>
      <c r="D254" s="68" t="s">
        <v>365</v>
      </c>
      <c r="E254" s="67" t="s">
        <v>366</v>
      </c>
      <c r="F254" s="68" t="s">
        <v>406</v>
      </c>
      <c r="G254" s="67" t="s">
        <v>407</v>
      </c>
      <c r="H254" s="68" t="s">
        <v>362</v>
      </c>
      <c r="I254" s="69">
        <v>9</v>
      </c>
      <c r="J254" s="69">
        <v>45</v>
      </c>
      <c r="K254" s="91"/>
      <c r="L254" s="91"/>
    </row>
    <row r="255" spans="2:12" x14ac:dyDescent="0.25">
      <c r="B255" s="67" t="s">
        <v>402</v>
      </c>
      <c r="C255" s="67" t="s">
        <v>403</v>
      </c>
      <c r="D255" s="68" t="s">
        <v>365</v>
      </c>
      <c r="E255" s="67" t="s">
        <v>366</v>
      </c>
      <c r="F255" s="68" t="s">
        <v>406</v>
      </c>
      <c r="G255" s="67" t="s">
        <v>407</v>
      </c>
      <c r="H255" s="68" t="s">
        <v>363</v>
      </c>
      <c r="I255" s="69">
        <v>170</v>
      </c>
      <c r="J255" s="69">
        <v>174</v>
      </c>
      <c r="K255" s="91"/>
      <c r="L255" s="91"/>
    </row>
    <row r="256" spans="2:12" x14ac:dyDescent="0.25">
      <c r="B256" s="67" t="s">
        <v>402</v>
      </c>
      <c r="C256" s="67" t="s">
        <v>403</v>
      </c>
      <c r="D256" s="68" t="s">
        <v>365</v>
      </c>
      <c r="E256" s="67" t="s">
        <v>366</v>
      </c>
      <c r="F256" s="68" t="s">
        <v>406</v>
      </c>
      <c r="G256" s="67" t="s">
        <v>407</v>
      </c>
      <c r="H256" s="68" t="s">
        <v>364</v>
      </c>
      <c r="I256" s="69">
        <v>44</v>
      </c>
      <c r="J256" s="69">
        <v>25</v>
      </c>
      <c r="K256" s="91"/>
      <c r="L256" s="91"/>
    </row>
    <row r="257" spans="2:12" x14ac:dyDescent="0.25">
      <c r="B257" s="67" t="s">
        <v>402</v>
      </c>
      <c r="C257" s="67" t="s">
        <v>403</v>
      </c>
      <c r="D257" s="68" t="s">
        <v>365</v>
      </c>
      <c r="E257" s="67" t="s">
        <v>366</v>
      </c>
      <c r="F257" s="68" t="s">
        <v>406</v>
      </c>
      <c r="G257" s="67" t="s">
        <v>407</v>
      </c>
      <c r="H257" s="68" t="s">
        <v>362</v>
      </c>
      <c r="I257" s="69">
        <v>9</v>
      </c>
      <c r="J257" s="69">
        <v>18</v>
      </c>
      <c r="K257" s="91"/>
      <c r="L257" s="91"/>
    </row>
    <row r="258" spans="2:12" x14ac:dyDescent="0.25">
      <c r="B258" s="67" t="s">
        <v>402</v>
      </c>
      <c r="C258" s="67" t="s">
        <v>403</v>
      </c>
      <c r="D258" s="68" t="s">
        <v>365</v>
      </c>
      <c r="E258" s="67" t="s">
        <v>366</v>
      </c>
      <c r="F258" s="68" t="s">
        <v>406</v>
      </c>
      <c r="G258" s="67" t="s">
        <v>407</v>
      </c>
      <c r="H258" s="68" t="s">
        <v>363</v>
      </c>
      <c r="I258" s="69">
        <v>2</v>
      </c>
      <c r="J258" s="69">
        <v>21</v>
      </c>
      <c r="K258" s="91"/>
      <c r="L258" s="91"/>
    </row>
    <row r="259" spans="2:12" x14ac:dyDescent="0.25">
      <c r="B259" s="67" t="s">
        <v>402</v>
      </c>
      <c r="C259" s="67" t="s">
        <v>403</v>
      </c>
      <c r="D259" s="68" t="s">
        <v>365</v>
      </c>
      <c r="E259" s="67" t="s">
        <v>366</v>
      </c>
      <c r="F259" s="68" t="s">
        <v>406</v>
      </c>
      <c r="G259" s="67" t="s">
        <v>407</v>
      </c>
      <c r="H259" s="68" t="s">
        <v>362</v>
      </c>
      <c r="I259" s="69">
        <v>0.309</v>
      </c>
      <c r="J259" s="69">
        <v>0.20599999999999999</v>
      </c>
      <c r="K259" s="91"/>
      <c r="L259" s="91"/>
    </row>
    <row r="260" spans="2:12" x14ac:dyDescent="0.25">
      <c r="B260" s="67" t="s">
        <v>402</v>
      </c>
      <c r="C260" s="67" t="s">
        <v>403</v>
      </c>
      <c r="D260" s="68" t="s">
        <v>365</v>
      </c>
      <c r="E260" s="67" t="s">
        <v>366</v>
      </c>
      <c r="F260" s="68" t="s">
        <v>406</v>
      </c>
      <c r="G260" s="67" t="s">
        <v>407</v>
      </c>
      <c r="H260" s="68" t="s">
        <v>363</v>
      </c>
      <c r="I260" s="69">
        <v>0.39140000000000003</v>
      </c>
      <c r="J260" s="69">
        <v>0.55620000000000003</v>
      </c>
      <c r="K260" s="91"/>
      <c r="L260" s="91"/>
    </row>
    <row r="261" spans="2:12" x14ac:dyDescent="0.25">
      <c r="B261" s="67" t="s">
        <v>402</v>
      </c>
      <c r="C261" s="67" t="s">
        <v>403</v>
      </c>
      <c r="D261" s="68" t="s">
        <v>365</v>
      </c>
      <c r="E261" s="67" t="s">
        <v>366</v>
      </c>
      <c r="F261" s="68" t="s">
        <v>406</v>
      </c>
      <c r="G261" s="67" t="s">
        <v>407</v>
      </c>
      <c r="H261" s="68" t="s">
        <v>364</v>
      </c>
      <c r="I261" s="69">
        <v>0.45319999999999999</v>
      </c>
      <c r="J261" s="69">
        <v>0.28839999999999999</v>
      </c>
      <c r="K261" s="91"/>
      <c r="L261" s="91"/>
    </row>
    <row r="262" spans="2:12" x14ac:dyDescent="0.25">
      <c r="B262" s="67" t="s">
        <v>402</v>
      </c>
      <c r="C262" s="67" t="s">
        <v>403</v>
      </c>
      <c r="D262" s="68" t="s">
        <v>365</v>
      </c>
      <c r="E262" s="67" t="s">
        <v>366</v>
      </c>
      <c r="F262" s="68" t="s">
        <v>406</v>
      </c>
      <c r="G262" s="67" t="s">
        <v>407</v>
      </c>
      <c r="H262" s="68" t="s">
        <v>362</v>
      </c>
      <c r="I262" s="69">
        <v>59</v>
      </c>
      <c r="J262" s="69">
        <v>13</v>
      </c>
      <c r="K262" s="91"/>
      <c r="L262" s="91"/>
    </row>
    <row r="263" spans="2:12" x14ac:dyDescent="0.25">
      <c r="B263" s="67" t="s">
        <v>402</v>
      </c>
      <c r="C263" s="67" t="s">
        <v>403</v>
      </c>
      <c r="D263" s="68" t="s">
        <v>365</v>
      </c>
      <c r="E263" s="67" t="s">
        <v>366</v>
      </c>
      <c r="F263" s="68" t="s">
        <v>406</v>
      </c>
      <c r="G263" s="67" t="s">
        <v>407</v>
      </c>
      <c r="H263" s="68" t="s">
        <v>363</v>
      </c>
      <c r="I263" s="69">
        <v>158</v>
      </c>
      <c r="J263" s="69">
        <v>135</v>
      </c>
      <c r="K263" s="91"/>
      <c r="L263" s="91"/>
    </row>
    <row r="264" spans="2:12" x14ac:dyDescent="0.25">
      <c r="B264" s="67" t="s">
        <v>402</v>
      </c>
      <c r="C264" s="67" t="s">
        <v>403</v>
      </c>
      <c r="D264" s="68" t="s">
        <v>365</v>
      </c>
      <c r="E264" s="67" t="s">
        <v>366</v>
      </c>
      <c r="F264" s="68" t="s">
        <v>406</v>
      </c>
      <c r="G264" s="67" t="s">
        <v>407</v>
      </c>
      <c r="H264" s="68" t="s">
        <v>364</v>
      </c>
      <c r="I264" s="69">
        <v>43</v>
      </c>
      <c r="J264" s="69">
        <v>14</v>
      </c>
      <c r="K264" s="91"/>
      <c r="L264" s="91"/>
    </row>
    <row r="265" spans="2:12" x14ac:dyDescent="0.25">
      <c r="B265" s="67" t="s">
        <v>402</v>
      </c>
      <c r="C265" s="67" t="s">
        <v>403</v>
      </c>
      <c r="D265" s="68" t="s">
        <v>365</v>
      </c>
      <c r="E265" s="67" t="s">
        <v>366</v>
      </c>
      <c r="F265" s="68" t="s">
        <v>406</v>
      </c>
      <c r="G265" s="67" t="s">
        <v>407</v>
      </c>
      <c r="H265" s="68" t="s">
        <v>363</v>
      </c>
      <c r="I265" s="69">
        <v>28</v>
      </c>
      <c r="J265" s="69">
        <v>8</v>
      </c>
      <c r="K265" s="91"/>
      <c r="L265" s="91"/>
    </row>
    <row r="266" spans="2:12" x14ac:dyDescent="0.25">
      <c r="B266" s="67" t="s">
        <v>402</v>
      </c>
      <c r="C266" s="67" t="s">
        <v>403</v>
      </c>
      <c r="D266" s="68" t="s">
        <v>365</v>
      </c>
      <c r="E266" s="67" t="s">
        <v>366</v>
      </c>
      <c r="F266" s="68" t="s">
        <v>406</v>
      </c>
      <c r="G266" s="67" t="s">
        <v>407</v>
      </c>
      <c r="H266" s="68" t="s">
        <v>364</v>
      </c>
      <c r="I266" s="69">
        <v>0</v>
      </c>
      <c r="J266" s="69">
        <v>0</v>
      </c>
      <c r="K266" s="91"/>
      <c r="L266" s="91"/>
    </row>
    <row r="267" spans="2:12" x14ac:dyDescent="0.25">
      <c r="B267" s="67" t="s">
        <v>402</v>
      </c>
      <c r="C267" s="67" t="s">
        <v>403</v>
      </c>
      <c r="D267" s="68" t="s">
        <v>365</v>
      </c>
      <c r="E267" s="67" t="s">
        <v>366</v>
      </c>
      <c r="F267" s="68" t="s">
        <v>406</v>
      </c>
      <c r="G267" s="67" t="s">
        <v>407</v>
      </c>
      <c r="H267" s="68" t="s">
        <v>362</v>
      </c>
      <c r="I267" s="69">
        <v>0</v>
      </c>
      <c r="J267" s="69">
        <v>0</v>
      </c>
      <c r="K267" s="91"/>
      <c r="L267" s="91"/>
    </row>
    <row r="268" spans="2:12" x14ac:dyDescent="0.25">
      <c r="B268" s="67" t="s">
        <v>402</v>
      </c>
      <c r="C268" s="67" t="s">
        <v>403</v>
      </c>
      <c r="D268" s="68" t="s">
        <v>365</v>
      </c>
      <c r="E268" s="67" t="s">
        <v>366</v>
      </c>
      <c r="F268" s="68" t="s">
        <v>406</v>
      </c>
      <c r="G268" s="67" t="s">
        <v>407</v>
      </c>
      <c r="H268" s="68" t="s">
        <v>363</v>
      </c>
      <c r="I268" s="69">
        <v>13</v>
      </c>
      <c r="J268" s="69">
        <v>30</v>
      </c>
      <c r="K268" s="91"/>
      <c r="L268" s="91"/>
    </row>
    <row r="269" spans="2:12" x14ac:dyDescent="0.25">
      <c r="B269" s="67" t="s">
        <v>402</v>
      </c>
      <c r="C269" s="67" t="s">
        <v>403</v>
      </c>
      <c r="D269" s="68" t="s">
        <v>365</v>
      </c>
      <c r="E269" s="67" t="s">
        <v>366</v>
      </c>
      <c r="F269" s="68" t="s">
        <v>406</v>
      </c>
      <c r="G269" s="67" t="s">
        <v>407</v>
      </c>
      <c r="H269" s="68" t="s">
        <v>364</v>
      </c>
      <c r="I269" s="69">
        <v>24</v>
      </c>
      <c r="J269" s="69">
        <v>30</v>
      </c>
      <c r="K269" s="91"/>
      <c r="L269" s="91"/>
    </row>
    <row r="270" spans="2:12" x14ac:dyDescent="0.25">
      <c r="B270" s="67" t="s">
        <v>402</v>
      </c>
      <c r="C270" s="67" t="s">
        <v>403</v>
      </c>
      <c r="D270" s="68" t="s">
        <v>365</v>
      </c>
      <c r="E270" s="67" t="s">
        <v>366</v>
      </c>
      <c r="F270" s="68" t="s">
        <v>406</v>
      </c>
      <c r="G270" s="67" t="s">
        <v>407</v>
      </c>
      <c r="H270" s="68" t="s">
        <v>362</v>
      </c>
      <c r="I270" s="69">
        <v>10</v>
      </c>
      <c r="J270" s="69">
        <v>20</v>
      </c>
      <c r="K270" s="91"/>
      <c r="L270" s="91"/>
    </row>
    <row r="271" spans="2:12" x14ac:dyDescent="0.25">
      <c r="B271" s="67" t="s">
        <v>402</v>
      </c>
      <c r="C271" s="67" t="s">
        <v>403</v>
      </c>
      <c r="D271" s="68" t="s">
        <v>365</v>
      </c>
      <c r="E271" s="67" t="s">
        <v>366</v>
      </c>
      <c r="F271" s="68" t="s">
        <v>406</v>
      </c>
      <c r="G271" s="67" t="s">
        <v>407</v>
      </c>
      <c r="H271" s="68" t="s">
        <v>363</v>
      </c>
      <c r="I271" s="69">
        <v>45</v>
      </c>
      <c r="J271" s="69">
        <v>60</v>
      </c>
      <c r="K271" s="91"/>
      <c r="L271" s="91"/>
    </row>
    <row r="272" spans="2:12" x14ac:dyDescent="0.25">
      <c r="B272" s="67" t="s">
        <v>402</v>
      </c>
      <c r="C272" s="67" t="s">
        <v>403</v>
      </c>
      <c r="D272" s="68" t="s">
        <v>365</v>
      </c>
      <c r="E272" s="67" t="s">
        <v>366</v>
      </c>
      <c r="F272" s="68" t="s">
        <v>406</v>
      </c>
      <c r="G272" s="67" t="s">
        <v>407</v>
      </c>
      <c r="H272" s="68" t="s">
        <v>364</v>
      </c>
      <c r="I272" s="69">
        <v>31</v>
      </c>
      <c r="J272" s="69">
        <v>41</v>
      </c>
      <c r="K272" s="91"/>
      <c r="L272" s="91"/>
    </row>
    <row r="273" spans="2:12" x14ac:dyDescent="0.25">
      <c r="B273" s="67" t="s">
        <v>402</v>
      </c>
      <c r="C273" s="67" t="s">
        <v>403</v>
      </c>
      <c r="D273" s="68" t="s">
        <v>365</v>
      </c>
      <c r="E273" s="67" t="s">
        <v>366</v>
      </c>
      <c r="F273" s="68" t="s">
        <v>406</v>
      </c>
      <c r="G273" s="67" t="s">
        <v>407</v>
      </c>
      <c r="H273" s="68" t="s">
        <v>362</v>
      </c>
      <c r="I273" s="69">
        <v>54</v>
      </c>
      <c r="J273" s="69">
        <v>81</v>
      </c>
      <c r="K273" s="91"/>
      <c r="L273" s="91"/>
    </row>
    <row r="274" spans="2:12" x14ac:dyDescent="0.25">
      <c r="B274" s="67" t="s">
        <v>402</v>
      </c>
      <c r="C274" s="67" t="s">
        <v>403</v>
      </c>
      <c r="D274" s="68" t="s">
        <v>365</v>
      </c>
      <c r="E274" s="67" t="s">
        <v>366</v>
      </c>
      <c r="F274" s="68" t="s">
        <v>406</v>
      </c>
      <c r="G274" s="67" t="s">
        <v>407</v>
      </c>
      <c r="H274" s="68" t="s">
        <v>363</v>
      </c>
      <c r="I274" s="69">
        <v>148</v>
      </c>
      <c r="J274" s="69">
        <v>196</v>
      </c>
      <c r="K274" s="91"/>
      <c r="L274" s="91"/>
    </row>
    <row r="275" spans="2:12" x14ac:dyDescent="0.25">
      <c r="B275" s="67" t="s">
        <v>402</v>
      </c>
      <c r="C275" s="67" t="s">
        <v>403</v>
      </c>
      <c r="D275" s="68" t="s">
        <v>365</v>
      </c>
      <c r="E275" s="67" t="s">
        <v>366</v>
      </c>
      <c r="F275" s="68" t="s">
        <v>406</v>
      </c>
      <c r="G275" s="67" t="s">
        <v>407</v>
      </c>
      <c r="H275" s="68" t="s">
        <v>364</v>
      </c>
      <c r="I275" s="69">
        <v>56</v>
      </c>
      <c r="J275" s="69">
        <v>104</v>
      </c>
      <c r="K275" s="91"/>
      <c r="L275" s="91"/>
    </row>
    <row r="276" spans="2:12" x14ac:dyDescent="0.25">
      <c r="B276" s="67" t="s">
        <v>402</v>
      </c>
      <c r="C276" s="67" t="s">
        <v>403</v>
      </c>
      <c r="D276" s="68" t="s">
        <v>365</v>
      </c>
      <c r="E276" s="67" t="s">
        <v>366</v>
      </c>
      <c r="F276" s="68" t="s">
        <v>406</v>
      </c>
      <c r="G276" s="67" t="s">
        <v>407</v>
      </c>
      <c r="H276" s="68" t="s">
        <v>362</v>
      </c>
      <c r="I276" s="69">
        <v>51</v>
      </c>
      <c r="J276" s="69">
        <v>33</v>
      </c>
      <c r="K276" s="91"/>
      <c r="L276" s="91"/>
    </row>
    <row r="277" spans="2:12" x14ac:dyDescent="0.25">
      <c r="B277" s="67" t="s">
        <v>402</v>
      </c>
      <c r="C277" s="67" t="s">
        <v>403</v>
      </c>
      <c r="D277" s="68" t="s">
        <v>365</v>
      </c>
      <c r="E277" s="67" t="s">
        <v>366</v>
      </c>
      <c r="F277" s="68" t="s">
        <v>406</v>
      </c>
      <c r="G277" s="67" t="s">
        <v>407</v>
      </c>
      <c r="H277" s="68" t="s">
        <v>363</v>
      </c>
      <c r="I277" s="69">
        <v>14</v>
      </c>
      <c r="J277" s="69">
        <v>11</v>
      </c>
      <c r="K277" s="91"/>
      <c r="L277" s="91"/>
    </row>
    <row r="278" spans="2:12" x14ac:dyDescent="0.25">
      <c r="B278" s="67" t="s">
        <v>402</v>
      </c>
      <c r="C278" s="67" t="s">
        <v>403</v>
      </c>
      <c r="D278" s="68" t="s">
        <v>365</v>
      </c>
      <c r="E278" s="67" t="s">
        <v>366</v>
      </c>
      <c r="F278" s="68" t="s">
        <v>406</v>
      </c>
      <c r="G278" s="67" t="s">
        <v>407</v>
      </c>
      <c r="H278" s="68" t="s">
        <v>364</v>
      </c>
      <c r="I278" s="69">
        <v>33</v>
      </c>
      <c r="J278" s="69">
        <v>53</v>
      </c>
      <c r="K278" s="91"/>
      <c r="L278" s="91"/>
    </row>
    <row r="279" spans="2:12" x14ac:dyDescent="0.25">
      <c r="B279" s="67" t="s">
        <v>402</v>
      </c>
      <c r="C279" s="67" t="s">
        <v>403</v>
      </c>
      <c r="D279" s="68" t="s">
        <v>365</v>
      </c>
      <c r="E279" s="67" t="s">
        <v>366</v>
      </c>
      <c r="F279" s="68" t="s">
        <v>406</v>
      </c>
      <c r="G279" s="67" t="s">
        <v>407</v>
      </c>
      <c r="H279" s="68" t="s">
        <v>363</v>
      </c>
      <c r="I279" s="69">
        <v>0</v>
      </c>
      <c r="J279" s="69">
        <v>2</v>
      </c>
      <c r="K279" s="91"/>
      <c r="L279" s="91"/>
    </row>
    <row r="280" spans="2:12" x14ac:dyDescent="0.25">
      <c r="B280" s="67" t="s">
        <v>402</v>
      </c>
      <c r="C280" s="67" t="s">
        <v>403</v>
      </c>
      <c r="D280" s="68" t="s">
        <v>365</v>
      </c>
      <c r="E280" s="67" t="s">
        <v>366</v>
      </c>
      <c r="F280" s="68" t="s">
        <v>406</v>
      </c>
      <c r="G280" s="67" t="s">
        <v>407</v>
      </c>
      <c r="H280" s="68" t="s">
        <v>362</v>
      </c>
      <c r="I280" s="69">
        <v>0</v>
      </c>
      <c r="J280" s="69">
        <v>10</v>
      </c>
      <c r="K280" s="91"/>
      <c r="L280" s="91"/>
    </row>
    <row r="281" spans="2:12" x14ac:dyDescent="0.25">
      <c r="B281" s="67" t="s">
        <v>402</v>
      </c>
      <c r="C281" s="67" t="s">
        <v>403</v>
      </c>
      <c r="D281" s="68" t="s">
        <v>365</v>
      </c>
      <c r="E281" s="67" t="s">
        <v>366</v>
      </c>
      <c r="F281" s="68" t="s">
        <v>406</v>
      </c>
      <c r="G281" s="67" t="s">
        <v>407</v>
      </c>
      <c r="H281" s="68" t="s">
        <v>363</v>
      </c>
      <c r="I281" s="69">
        <v>60</v>
      </c>
      <c r="J281" s="69">
        <v>103</v>
      </c>
      <c r="K281" s="91"/>
      <c r="L281" s="91"/>
    </row>
    <row r="282" spans="2:12" x14ac:dyDescent="0.25">
      <c r="B282" s="67" t="s">
        <v>402</v>
      </c>
      <c r="C282" s="67" t="s">
        <v>403</v>
      </c>
      <c r="D282" s="68" t="s">
        <v>365</v>
      </c>
      <c r="E282" s="67" t="s">
        <v>366</v>
      </c>
      <c r="F282" s="68" t="s">
        <v>406</v>
      </c>
      <c r="G282" s="67" t="s">
        <v>407</v>
      </c>
      <c r="H282" s="68" t="s">
        <v>364</v>
      </c>
      <c r="I282" s="69">
        <v>0</v>
      </c>
      <c r="J282" s="69">
        <v>2</v>
      </c>
      <c r="K282" s="91"/>
      <c r="L282" s="91"/>
    </row>
    <row r="283" spans="2:12" x14ac:dyDescent="0.25">
      <c r="B283" s="67" t="s">
        <v>402</v>
      </c>
      <c r="C283" s="67" t="s">
        <v>403</v>
      </c>
      <c r="D283" s="68" t="s">
        <v>365</v>
      </c>
      <c r="E283" s="67" t="s">
        <v>366</v>
      </c>
      <c r="F283" s="68" t="s">
        <v>406</v>
      </c>
      <c r="G283" s="67" t="s">
        <v>407</v>
      </c>
      <c r="H283" s="68" t="s">
        <v>362</v>
      </c>
      <c r="I283" s="69">
        <v>27</v>
      </c>
      <c r="J283" s="69">
        <v>27</v>
      </c>
      <c r="K283" s="91"/>
      <c r="L283" s="91"/>
    </row>
    <row r="284" spans="2:12" x14ac:dyDescent="0.25">
      <c r="B284" s="67" t="s">
        <v>402</v>
      </c>
      <c r="C284" s="67" t="s">
        <v>403</v>
      </c>
      <c r="D284" s="68" t="s">
        <v>365</v>
      </c>
      <c r="E284" s="67" t="s">
        <v>366</v>
      </c>
      <c r="F284" s="68" t="s">
        <v>406</v>
      </c>
      <c r="G284" s="67" t="s">
        <v>407</v>
      </c>
      <c r="H284" s="68" t="s">
        <v>363</v>
      </c>
      <c r="I284" s="69">
        <v>25</v>
      </c>
      <c r="J284" s="69">
        <v>37</v>
      </c>
      <c r="K284" s="91"/>
      <c r="L284" s="91"/>
    </row>
    <row r="285" spans="2:12" x14ac:dyDescent="0.25">
      <c r="B285" s="67" t="s">
        <v>402</v>
      </c>
      <c r="C285" s="67" t="s">
        <v>403</v>
      </c>
      <c r="D285" s="68" t="s">
        <v>365</v>
      </c>
      <c r="E285" s="67" t="s">
        <v>366</v>
      </c>
      <c r="F285" s="68" t="s">
        <v>406</v>
      </c>
      <c r="G285" s="67" t="s">
        <v>407</v>
      </c>
      <c r="H285" s="68" t="s">
        <v>364</v>
      </c>
      <c r="I285" s="69">
        <v>24</v>
      </c>
      <c r="J285" s="69">
        <v>21</v>
      </c>
      <c r="K285" s="91"/>
      <c r="L285" s="91"/>
    </row>
    <row r="286" spans="2:12" x14ac:dyDescent="0.25">
      <c r="B286" s="67" t="s">
        <v>402</v>
      </c>
      <c r="C286" s="67" t="s">
        <v>403</v>
      </c>
      <c r="D286" s="68" t="s">
        <v>365</v>
      </c>
      <c r="E286" s="67" t="s">
        <v>366</v>
      </c>
      <c r="F286" s="68" t="s">
        <v>406</v>
      </c>
      <c r="G286" s="67" t="s">
        <v>407</v>
      </c>
      <c r="H286" s="68" t="s">
        <v>362</v>
      </c>
      <c r="I286" s="69">
        <v>104</v>
      </c>
      <c r="J286" s="69">
        <v>97</v>
      </c>
      <c r="K286" s="91"/>
      <c r="L286" s="91"/>
    </row>
    <row r="287" spans="2:12" x14ac:dyDescent="0.25">
      <c r="B287" s="67" t="s">
        <v>402</v>
      </c>
      <c r="C287" s="67" t="s">
        <v>403</v>
      </c>
      <c r="D287" s="68" t="s">
        <v>365</v>
      </c>
      <c r="E287" s="67" t="s">
        <v>366</v>
      </c>
      <c r="F287" s="68" t="s">
        <v>406</v>
      </c>
      <c r="G287" s="67" t="s">
        <v>407</v>
      </c>
      <c r="H287" s="68" t="s">
        <v>363</v>
      </c>
      <c r="I287" s="69">
        <v>230</v>
      </c>
      <c r="J287" s="69">
        <v>245</v>
      </c>
      <c r="K287" s="91"/>
      <c r="L287" s="91"/>
    </row>
    <row r="288" spans="2:12" x14ac:dyDescent="0.25">
      <c r="B288" s="67" t="s">
        <v>402</v>
      </c>
      <c r="C288" s="67" t="s">
        <v>403</v>
      </c>
      <c r="D288" s="68" t="s">
        <v>365</v>
      </c>
      <c r="E288" s="67" t="s">
        <v>366</v>
      </c>
      <c r="F288" s="68" t="s">
        <v>406</v>
      </c>
      <c r="G288" s="67" t="s">
        <v>407</v>
      </c>
      <c r="H288" s="68" t="s">
        <v>364</v>
      </c>
      <c r="I288" s="69">
        <v>71</v>
      </c>
      <c r="J288" s="69">
        <v>74</v>
      </c>
      <c r="K288" s="91"/>
      <c r="L288" s="91"/>
    </row>
    <row r="289" spans="2:12" x14ac:dyDescent="0.25">
      <c r="B289" s="67" t="s">
        <v>402</v>
      </c>
      <c r="C289" s="67" t="s">
        <v>403</v>
      </c>
      <c r="D289" s="68" t="s">
        <v>365</v>
      </c>
      <c r="E289" s="67" t="s">
        <v>366</v>
      </c>
      <c r="F289" s="68" t="s">
        <v>406</v>
      </c>
      <c r="G289" s="67" t="s">
        <v>407</v>
      </c>
      <c r="H289" s="68" t="s">
        <v>363</v>
      </c>
      <c r="I289" s="69">
        <v>0</v>
      </c>
      <c r="J289" s="69">
        <v>0</v>
      </c>
      <c r="K289" s="91"/>
      <c r="L289" s="91"/>
    </row>
    <row r="290" spans="2:12" x14ac:dyDescent="0.25">
      <c r="B290" s="67" t="s">
        <v>402</v>
      </c>
      <c r="C290" s="67" t="s">
        <v>403</v>
      </c>
      <c r="D290" s="68" t="s">
        <v>365</v>
      </c>
      <c r="E290" s="67" t="s">
        <v>366</v>
      </c>
      <c r="F290" s="68" t="s">
        <v>406</v>
      </c>
      <c r="G290" s="67" t="s">
        <v>407</v>
      </c>
      <c r="H290" s="68" t="s">
        <v>363</v>
      </c>
      <c r="I290" s="69">
        <v>8</v>
      </c>
      <c r="J290" s="69">
        <v>0</v>
      </c>
      <c r="K290" s="91"/>
      <c r="L290" s="91"/>
    </row>
    <row r="291" spans="2:12" x14ac:dyDescent="0.25">
      <c r="B291" s="67" t="s">
        <v>402</v>
      </c>
      <c r="C291" s="67" t="s">
        <v>403</v>
      </c>
      <c r="D291" s="68" t="s">
        <v>365</v>
      </c>
      <c r="E291" s="67" t="s">
        <v>366</v>
      </c>
      <c r="F291" s="68" t="s">
        <v>406</v>
      </c>
      <c r="G291" s="67" t="s">
        <v>407</v>
      </c>
      <c r="H291" s="68" t="s">
        <v>362</v>
      </c>
      <c r="I291" s="69">
        <v>645</v>
      </c>
      <c r="J291" s="69">
        <v>763</v>
      </c>
      <c r="K291" s="91"/>
      <c r="L291" s="91"/>
    </row>
    <row r="292" spans="2:12" x14ac:dyDescent="0.25">
      <c r="B292" s="67" t="s">
        <v>402</v>
      </c>
      <c r="C292" s="67" t="s">
        <v>403</v>
      </c>
      <c r="D292" s="68" t="s">
        <v>365</v>
      </c>
      <c r="E292" s="67" t="s">
        <v>366</v>
      </c>
      <c r="F292" s="68" t="s">
        <v>406</v>
      </c>
      <c r="G292" s="67" t="s">
        <v>407</v>
      </c>
      <c r="H292" s="68" t="s">
        <v>363</v>
      </c>
      <c r="I292" s="69">
        <v>1274</v>
      </c>
      <c r="J292" s="69">
        <v>1563</v>
      </c>
      <c r="K292" s="91"/>
      <c r="L292" s="91"/>
    </row>
    <row r="293" spans="2:12" x14ac:dyDescent="0.25">
      <c r="B293" s="67" t="s">
        <v>402</v>
      </c>
      <c r="C293" s="67" t="s">
        <v>403</v>
      </c>
      <c r="D293" s="68" t="s">
        <v>365</v>
      </c>
      <c r="E293" s="67" t="s">
        <v>366</v>
      </c>
      <c r="F293" s="68" t="s">
        <v>406</v>
      </c>
      <c r="G293" s="67" t="s">
        <v>407</v>
      </c>
      <c r="H293" s="68" t="s">
        <v>364</v>
      </c>
      <c r="I293" s="69">
        <v>404</v>
      </c>
      <c r="J293" s="69">
        <v>490</v>
      </c>
      <c r="K293" s="91"/>
      <c r="L293" s="91"/>
    </row>
    <row r="294" spans="2:12" x14ac:dyDescent="0.25">
      <c r="B294" s="67" t="s">
        <v>402</v>
      </c>
      <c r="C294" s="67" t="s">
        <v>403</v>
      </c>
      <c r="D294" s="68" t="s">
        <v>365</v>
      </c>
      <c r="E294" s="67" t="s">
        <v>366</v>
      </c>
      <c r="F294" s="68" t="s">
        <v>406</v>
      </c>
      <c r="G294" s="67" t="s">
        <v>407</v>
      </c>
      <c r="H294" s="68" t="s">
        <v>363</v>
      </c>
      <c r="I294" s="69">
        <v>0</v>
      </c>
      <c r="J294" s="69">
        <v>0</v>
      </c>
      <c r="K294" s="91"/>
      <c r="L294" s="91"/>
    </row>
    <row r="295" spans="2:12" x14ac:dyDescent="0.25">
      <c r="B295" s="67" t="s">
        <v>402</v>
      </c>
      <c r="C295" s="67" t="s">
        <v>403</v>
      </c>
      <c r="D295" s="68" t="s">
        <v>365</v>
      </c>
      <c r="E295" s="67" t="s">
        <v>366</v>
      </c>
      <c r="F295" s="68" t="s">
        <v>406</v>
      </c>
      <c r="G295" s="67" t="s">
        <v>407</v>
      </c>
      <c r="H295" s="68" t="s">
        <v>362</v>
      </c>
      <c r="I295" s="69">
        <v>75</v>
      </c>
      <c r="J295" s="69">
        <v>98</v>
      </c>
      <c r="K295" s="91"/>
      <c r="L295" s="91"/>
    </row>
    <row r="296" spans="2:12" x14ac:dyDescent="0.25">
      <c r="B296" s="67" t="s">
        <v>402</v>
      </c>
      <c r="C296" s="67" t="s">
        <v>403</v>
      </c>
      <c r="D296" s="68" t="s">
        <v>365</v>
      </c>
      <c r="E296" s="67" t="s">
        <v>366</v>
      </c>
      <c r="F296" s="68" t="s">
        <v>406</v>
      </c>
      <c r="G296" s="67" t="s">
        <v>407</v>
      </c>
      <c r="H296" s="68" t="s">
        <v>363</v>
      </c>
      <c r="I296" s="69">
        <v>156</v>
      </c>
      <c r="J296" s="69">
        <v>165</v>
      </c>
      <c r="K296" s="91"/>
      <c r="L296" s="91"/>
    </row>
    <row r="297" spans="2:12" x14ac:dyDescent="0.25">
      <c r="B297" s="67" t="s">
        <v>402</v>
      </c>
      <c r="C297" s="67" t="s">
        <v>403</v>
      </c>
      <c r="D297" s="68" t="s">
        <v>365</v>
      </c>
      <c r="E297" s="67" t="s">
        <v>366</v>
      </c>
      <c r="F297" s="68" t="s">
        <v>406</v>
      </c>
      <c r="G297" s="67" t="s">
        <v>407</v>
      </c>
      <c r="H297" s="68" t="s">
        <v>364</v>
      </c>
      <c r="I297" s="69">
        <v>56</v>
      </c>
      <c r="J297" s="69">
        <v>83</v>
      </c>
      <c r="K297" s="91"/>
      <c r="L297" s="91"/>
    </row>
    <row r="298" spans="2:12" x14ac:dyDescent="0.25">
      <c r="B298" s="67" t="s">
        <v>402</v>
      </c>
      <c r="C298" s="67" t="s">
        <v>403</v>
      </c>
      <c r="D298" s="68" t="s">
        <v>365</v>
      </c>
      <c r="E298" s="67" t="s">
        <v>366</v>
      </c>
      <c r="F298" s="68" t="s">
        <v>406</v>
      </c>
      <c r="G298" s="67" t="s">
        <v>407</v>
      </c>
      <c r="H298" s="68" t="s">
        <v>362</v>
      </c>
      <c r="I298" s="69">
        <v>0</v>
      </c>
      <c r="J298" s="69">
        <v>0</v>
      </c>
      <c r="K298" s="91"/>
      <c r="L298" s="91"/>
    </row>
    <row r="299" spans="2:12" x14ac:dyDescent="0.25">
      <c r="B299" s="67" t="s">
        <v>402</v>
      </c>
      <c r="C299" s="67" t="s">
        <v>403</v>
      </c>
      <c r="D299" s="68" t="s">
        <v>365</v>
      </c>
      <c r="E299" s="67" t="s">
        <v>366</v>
      </c>
      <c r="F299" s="68" t="s">
        <v>406</v>
      </c>
      <c r="G299" s="67" t="s">
        <v>407</v>
      </c>
      <c r="H299" s="68" t="s">
        <v>363</v>
      </c>
      <c r="I299" s="69">
        <v>0</v>
      </c>
      <c r="J299" s="69">
        <v>4</v>
      </c>
      <c r="K299" s="91"/>
      <c r="L299" s="91"/>
    </row>
    <row r="300" spans="2:12" x14ac:dyDescent="0.25">
      <c r="B300" s="67" t="s">
        <v>402</v>
      </c>
      <c r="C300" s="67" t="s">
        <v>403</v>
      </c>
      <c r="D300" s="68" t="s">
        <v>365</v>
      </c>
      <c r="E300" s="67" t="s">
        <v>366</v>
      </c>
      <c r="F300" s="68" t="s">
        <v>406</v>
      </c>
      <c r="G300" s="67" t="s">
        <v>407</v>
      </c>
      <c r="H300" s="68" t="s">
        <v>363</v>
      </c>
      <c r="I300" s="69">
        <v>2</v>
      </c>
      <c r="J300" s="69">
        <v>1</v>
      </c>
      <c r="K300" s="91"/>
      <c r="L300" s="91"/>
    </row>
    <row r="301" spans="2:12" x14ac:dyDescent="0.25">
      <c r="B301" s="67" t="s">
        <v>402</v>
      </c>
      <c r="C301" s="67" t="s">
        <v>403</v>
      </c>
      <c r="D301" s="68" t="s">
        <v>365</v>
      </c>
      <c r="E301" s="67" t="s">
        <v>366</v>
      </c>
      <c r="F301" s="68" t="s">
        <v>406</v>
      </c>
      <c r="G301" s="67" t="s">
        <v>407</v>
      </c>
      <c r="H301" s="68" t="s">
        <v>362</v>
      </c>
      <c r="I301" s="69">
        <v>157</v>
      </c>
      <c r="J301" s="69">
        <v>78</v>
      </c>
      <c r="K301" s="91"/>
      <c r="L301" s="91"/>
    </row>
    <row r="302" spans="2:12" x14ac:dyDescent="0.25">
      <c r="B302" s="67" t="s">
        <v>402</v>
      </c>
      <c r="C302" s="67" t="s">
        <v>403</v>
      </c>
      <c r="D302" s="68" t="s">
        <v>365</v>
      </c>
      <c r="E302" s="67" t="s">
        <v>366</v>
      </c>
      <c r="F302" s="68" t="s">
        <v>406</v>
      </c>
      <c r="G302" s="67" t="s">
        <v>407</v>
      </c>
      <c r="H302" s="68" t="s">
        <v>363</v>
      </c>
      <c r="I302" s="69">
        <v>204</v>
      </c>
      <c r="J302" s="69">
        <v>311</v>
      </c>
      <c r="K302" s="91"/>
      <c r="L302" s="91"/>
    </row>
    <row r="303" spans="2:12" x14ac:dyDescent="0.25">
      <c r="B303" s="67" t="s">
        <v>402</v>
      </c>
      <c r="C303" s="67" t="s">
        <v>403</v>
      </c>
      <c r="D303" s="68" t="s">
        <v>365</v>
      </c>
      <c r="E303" s="67" t="s">
        <v>366</v>
      </c>
      <c r="F303" s="68" t="s">
        <v>406</v>
      </c>
      <c r="G303" s="67" t="s">
        <v>407</v>
      </c>
      <c r="H303" s="68" t="s">
        <v>364</v>
      </c>
      <c r="I303" s="69">
        <v>75</v>
      </c>
      <c r="J303" s="69">
        <v>62</v>
      </c>
      <c r="K303" s="91"/>
      <c r="L303" s="91"/>
    </row>
    <row r="304" spans="2:12" x14ac:dyDescent="0.25">
      <c r="B304" s="67" t="s">
        <v>402</v>
      </c>
      <c r="C304" s="67" t="s">
        <v>403</v>
      </c>
      <c r="D304" s="68" t="s">
        <v>365</v>
      </c>
      <c r="E304" s="67" t="s">
        <v>366</v>
      </c>
      <c r="F304" s="68" t="s">
        <v>406</v>
      </c>
      <c r="G304" s="67" t="s">
        <v>407</v>
      </c>
      <c r="H304" s="68" t="s">
        <v>362</v>
      </c>
      <c r="I304" s="69">
        <v>3</v>
      </c>
      <c r="J304" s="69">
        <v>0</v>
      </c>
      <c r="K304" s="91"/>
      <c r="L304" s="91"/>
    </row>
    <row r="305" spans="2:12" x14ac:dyDescent="0.25">
      <c r="B305" s="67" t="s">
        <v>402</v>
      </c>
      <c r="C305" s="67" t="s">
        <v>403</v>
      </c>
      <c r="D305" s="68" t="s">
        <v>365</v>
      </c>
      <c r="E305" s="67" t="s">
        <v>366</v>
      </c>
      <c r="F305" s="68" t="s">
        <v>406</v>
      </c>
      <c r="G305" s="67" t="s">
        <v>407</v>
      </c>
      <c r="H305" s="68" t="s">
        <v>363</v>
      </c>
      <c r="I305" s="69">
        <v>14</v>
      </c>
      <c r="J305" s="69">
        <v>4</v>
      </c>
      <c r="K305" s="91"/>
      <c r="L305" s="91"/>
    </row>
    <row r="306" spans="2:12" x14ac:dyDescent="0.25">
      <c r="B306" s="67" t="s">
        <v>402</v>
      </c>
      <c r="C306" s="67" t="s">
        <v>403</v>
      </c>
      <c r="D306" s="68" t="s">
        <v>365</v>
      </c>
      <c r="E306" s="67" t="s">
        <v>366</v>
      </c>
      <c r="F306" s="68" t="s">
        <v>406</v>
      </c>
      <c r="G306" s="67" t="s">
        <v>407</v>
      </c>
      <c r="H306" s="68" t="s">
        <v>364</v>
      </c>
      <c r="I306" s="69">
        <v>4</v>
      </c>
      <c r="J306" s="69">
        <v>0</v>
      </c>
      <c r="K306" s="91"/>
      <c r="L306" s="91"/>
    </row>
    <row r="307" spans="2:12" x14ac:dyDescent="0.25">
      <c r="B307" s="67" t="s">
        <v>402</v>
      </c>
      <c r="C307" s="67" t="s">
        <v>403</v>
      </c>
      <c r="D307" s="68" t="s">
        <v>365</v>
      </c>
      <c r="E307" s="67" t="s">
        <v>366</v>
      </c>
      <c r="F307" s="68" t="s">
        <v>406</v>
      </c>
      <c r="G307" s="67" t="s">
        <v>407</v>
      </c>
      <c r="H307" s="68" t="s">
        <v>362</v>
      </c>
      <c r="I307" s="69">
        <v>79</v>
      </c>
      <c r="J307" s="69">
        <v>57</v>
      </c>
      <c r="K307" s="91"/>
      <c r="L307" s="91"/>
    </row>
    <row r="308" spans="2:12" x14ac:dyDescent="0.25">
      <c r="B308" s="67" t="s">
        <v>402</v>
      </c>
      <c r="C308" s="67" t="s">
        <v>403</v>
      </c>
      <c r="D308" s="68" t="s">
        <v>365</v>
      </c>
      <c r="E308" s="67" t="s">
        <v>366</v>
      </c>
      <c r="F308" s="68" t="s">
        <v>406</v>
      </c>
      <c r="G308" s="67" t="s">
        <v>407</v>
      </c>
      <c r="H308" s="68" t="s">
        <v>363</v>
      </c>
      <c r="I308" s="69">
        <v>204</v>
      </c>
      <c r="J308" s="69">
        <v>10</v>
      </c>
      <c r="K308" s="91"/>
      <c r="L308" s="91"/>
    </row>
    <row r="309" spans="2:12" x14ac:dyDescent="0.25">
      <c r="B309" s="67" t="s">
        <v>402</v>
      </c>
      <c r="C309" s="67" t="s">
        <v>403</v>
      </c>
      <c r="D309" s="68" t="s">
        <v>365</v>
      </c>
      <c r="E309" s="67" t="s">
        <v>366</v>
      </c>
      <c r="F309" s="68" t="s">
        <v>406</v>
      </c>
      <c r="G309" s="67" t="s">
        <v>407</v>
      </c>
      <c r="H309" s="68" t="s">
        <v>364</v>
      </c>
      <c r="I309" s="69">
        <v>29</v>
      </c>
      <c r="J309" s="69">
        <v>18</v>
      </c>
      <c r="K309" s="91"/>
      <c r="L309" s="91"/>
    </row>
    <row r="310" spans="2:12" x14ac:dyDescent="0.25">
      <c r="B310" s="67" t="s">
        <v>402</v>
      </c>
      <c r="C310" s="67" t="s">
        <v>403</v>
      </c>
      <c r="D310" s="68" t="s">
        <v>365</v>
      </c>
      <c r="E310" s="67" t="s">
        <v>366</v>
      </c>
      <c r="F310" s="68" t="s">
        <v>406</v>
      </c>
      <c r="G310" s="67" t="s">
        <v>407</v>
      </c>
      <c r="H310" s="68" t="s">
        <v>362</v>
      </c>
      <c r="I310" s="69">
        <v>12</v>
      </c>
      <c r="J310" s="69">
        <v>10</v>
      </c>
      <c r="K310" s="91"/>
      <c r="L310" s="91"/>
    </row>
    <row r="311" spans="2:12" x14ac:dyDescent="0.25">
      <c r="B311" s="67" t="s">
        <v>402</v>
      </c>
      <c r="C311" s="67" t="s">
        <v>403</v>
      </c>
      <c r="D311" s="68" t="s">
        <v>365</v>
      </c>
      <c r="E311" s="67" t="s">
        <v>366</v>
      </c>
      <c r="F311" s="68" t="s">
        <v>406</v>
      </c>
      <c r="G311" s="67" t="s">
        <v>407</v>
      </c>
      <c r="H311" s="68" t="s">
        <v>363</v>
      </c>
      <c r="I311" s="69">
        <v>32</v>
      </c>
      <c r="J311" s="69">
        <v>44</v>
      </c>
      <c r="K311" s="91"/>
      <c r="L311" s="91"/>
    </row>
    <row r="312" spans="2:12" x14ac:dyDescent="0.25">
      <c r="B312" s="67" t="s">
        <v>402</v>
      </c>
      <c r="C312" s="67" t="s">
        <v>403</v>
      </c>
      <c r="D312" s="68" t="s">
        <v>365</v>
      </c>
      <c r="E312" s="67" t="s">
        <v>366</v>
      </c>
      <c r="F312" s="68" t="s">
        <v>406</v>
      </c>
      <c r="G312" s="67" t="s">
        <v>407</v>
      </c>
      <c r="H312" s="68" t="s">
        <v>364</v>
      </c>
      <c r="I312" s="69">
        <v>20</v>
      </c>
      <c r="J312" s="69">
        <v>10</v>
      </c>
      <c r="K312" s="91"/>
      <c r="L312" s="91"/>
    </row>
    <row r="313" spans="2:12" x14ac:dyDescent="0.25">
      <c r="B313" s="67" t="s">
        <v>402</v>
      </c>
      <c r="C313" s="67" t="s">
        <v>403</v>
      </c>
      <c r="D313" s="68" t="s">
        <v>365</v>
      </c>
      <c r="E313" s="67" t="s">
        <v>366</v>
      </c>
      <c r="F313" s="68" t="s">
        <v>406</v>
      </c>
      <c r="G313" s="67" t="s">
        <v>407</v>
      </c>
      <c r="H313" s="68" t="s">
        <v>362</v>
      </c>
      <c r="I313" s="69">
        <v>68</v>
      </c>
      <c r="J313" s="69">
        <v>68</v>
      </c>
      <c r="K313" s="91"/>
      <c r="L313" s="91"/>
    </row>
    <row r="314" spans="2:12" x14ac:dyDescent="0.25">
      <c r="B314" s="67" t="s">
        <v>402</v>
      </c>
      <c r="C314" s="67" t="s">
        <v>403</v>
      </c>
      <c r="D314" s="68" t="s">
        <v>365</v>
      </c>
      <c r="E314" s="67" t="s">
        <v>366</v>
      </c>
      <c r="F314" s="68" t="s">
        <v>406</v>
      </c>
      <c r="G314" s="67" t="s">
        <v>407</v>
      </c>
      <c r="H314" s="68" t="s">
        <v>363</v>
      </c>
      <c r="I314" s="69">
        <v>138</v>
      </c>
      <c r="J314" s="69">
        <v>167</v>
      </c>
      <c r="K314" s="91"/>
      <c r="L314" s="91"/>
    </row>
    <row r="315" spans="2:12" x14ac:dyDescent="0.25">
      <c r="B315" s="67" t="s">
        <v>402</v>
      </c>
      <c r="C315" s="67" t="s">
        <v>403</v>
      </c>
      <c r="D315" s="68" t="s">
        <v>365</v>
      </c>
      <c r="E315" s="67" t="s">
        <v>366</v>
      </c>
      <c r="F315" s="68" t="s">
        <v>406</v>
      </c>
      <c r="G315" s="67" t="s">
        <v>407</v>
      </c>
      <c r="H315" s="68" t="s">
        <v>364</v>
      </c>
      <c r="I315" s="69">
        <v>28</v>
      </c>
      <c r="J315" s="69">
        <v>42</v>
      </c>
      <c r="K315" s="91"/>
      <c r="L315" s="91"/>
    </row>
    <row r="316" spans="2:12" x14ac:dyDescent="0.25">
      <c r="B316" s="67" t="s">
        <v>402</v>
      </c>
      <c r="C316" s="67" t="s">
        <v>403</v>
      </c>
      <c r="D316" s="68" t="s">
        <v>365</v>
      </c>
      <c r="E316" s="67" t="s">
        <v>366</v>
      </c>
      <c r="F316" s="68" t="s">
        <v>406</v>
      </c>
      <c r="G316" s="67" t="s">
        <v>407</v>
      </c>
      <c r="H316" s="68" t="s">
        <v>362</v>
      </c>
      <c r="I316" s="69">
        <v>25</v>
      </c>
      <c r="J316" s="69">
        <v>36</v>
      </c>
      <c r="K316" s="91"/>
      <c r="L316" s="91"/>
    </row>
    <row r="317" spans="2:12" x14ac:dyDescent="0.25">
      <c r="B317" s="67" t="s">
        <v>402</v>
      </c>
      <c r="C317" s="67" t="s">
        <v>403</v>
      </c>
      <c r="D317" s="68" t="s">
        <v>365</v>
      </c>
      <c r="E317" s="67" t="s">
        <v>366</v>
      </c>
      <c r="F317" s="68" t="s">
        <v>406</v>
      </c>
      <c r="G317" s="67" t="s">
        <v>407</v>
      </c>
      <c r="H317" s="68" t="s">
        <v>363</v>
      </c>
      <c r="I317" s="69">
        <v>54</v>
      </c>
      <c r="J317" s="69">
        <v>116</v>
      </c>
      <c r="K317" s="91"/>
      <c r="L317" s="91"/>
    </row>
    <row r="318" spans="2:12" x14ac:dyDescent="0.25">
      <c r="B318" s="67" t="s">
        <v>402</v>
      </c>
      <c r="C318" s="67" t="s">
        <v>403</v>
      </c>
      <c r="D318" s="68" t="s">
        <v>365</v>
      </c>
      <c r="E318" s="67" t="s">
        <v>366</v>
      </c>
      <c r="F318" s="68" t="s">
        <v>406</v>
      </c>
      <c r="G318" s="67" t="s">
        <v>407</v>
      </c>
      <c r="H318" s="68" t="s">
        <v>363</v>
      </c>
      <c r="I318" s="69">
        <v>0</v>
      </c>
      <c r="J318" s="69">
        <v>0</v>
      </c>
      <c r="K318" s="91"/>
      <c r="L318" s="91"/>
    </row>
    <row r="319" spans="2:12" x14ac:dyDescent="0.25">
      <c r="B319" s="67" t="s">
        <v>402</v>
      </c>
      <c r="C319" s="67" t="s">
        <v>403</v>
      </c>
      <c r="D319" s="68" t="s">
        <v>365</v>
      </c>
      <c r="E319" s="67" t="s">
        <v>366</v>
      </c>
      <c r="F319" s="68" t="s">
        <v>406</v>
      </c>
      <c r="G319" s="67" t="s">
        <v>407</v>
      </c>
      <c r="H319" s="68" t="s">
        <v>363</v>
      </c>
      <c r="I319" s="69">
        <v>0</v>
      </c>
      <c r="J319" s="69">
        <v>0</v>
      </c>
      <c r="K319" s="91"/>
      <c r="L319" s="91"/>
    </row>
    <row r="320" spans="2:12" x14ac:dyDescent="0.25">
      <c r="B320" s="67" t="s">
        <v>402</v>
      </c>
      <c r="C320" s="67" t="s">
        <v>403</v>
      </c>
      <c r="D320" s="68" t="s">
        <v>365</v>
      </c>
      <c r="E320" s="67" t="s">
        <v>366</v>
      </c>
      <c r="F320" s="68" t="s">
        <v>406</v>
      </c>
      <c r="G320" s="67" t="s">
        <v>407</v>
      </c>
      <c r="H320" s="68" t="s">
        <v>362</v>
      </c>
      <c r="I320" s="69">
        <v>13</v>
      </c>
      <c r="J320" s="69">
        <v>96</v>
      </c>
      <c r="K320" s="91"/>
      <c r="L320" s="91"/>
    </row>
    <row r="321" spans="2:12" x14ac:dyDescent="0.25">
      <c r="B321" s="67" t="s">
        <v>402</v>
      </c>
      <c r="C321" s="67" t="s">
        <v>403</v>
      </c>
      <c r="D321" s="68" t="s">
        <v>365</v>
      </c>
      <c r="E321" s="67" t="s">
        <v>366</v>
      </c>
      <c r="F321" s="68" t="s">
        <v>406</v>
      </c>
      <c r="G321" s="67" t="s">
        <v>407</v>
      </c>
      <c r="H321" s="68" t="s">
        <v>363</v>
      </c>
      <c r="I321" s="69">
        <v>97</v>
      </c>
      <c r="J321" s="69">
        <v>86</v>
      </c>
      <c r="K321" s="91"/>
      <c r="L321" s="91"/>
    </row>
    <row r="322" spans="2:12" x14ac:dyDescent="0.25">
      <c r="B322" s="67" t="s">
        <v>402</v>
      </c>
      <c r="C322" s="67" t="s">
        <v>403</v>
      </c>
      <c r="D322" s="68" t="s">
        <v>365</v>
      </c>
      <c r="E322" s="67" t="s">
        <v>366</v>
      </c>
      <c r="F322" s="68" t="s">
        <v>406</v>
      </c>
      <c r="G322" s="67" t="s">
        <v>407</v>
      </c>
      <c r="H322" s="68" t="s">
        <v>364</v>
      </c>
      <c r="I322" s="69">
        <v>67</v>
      </c>
      <c r="J322" s="69">
        <v>40</v>
      </c>
      <c r="K322" s="91"/>
      <c r="L322" s="91"/>
    </row>
    <row r="323" spans="2:12" x14ac:dyDescent="0.25">
      <c r="B323" s="67" t="s">
        <v>402</v>
      </c>
      <c r="C323" s="67" t="s">
        <v>403</v>
      </c>
      <c r="D323" s="68" t="s">
        <v>365</v>
      </c>
      <c r="E323" s="67" t="s">
        <v>366</v>
      </c>
      <c r="F323" s="68" t="s">
        <v>406</v>
      </c>
      <c r="G323" s="67" t="s">
        <v>407</v>
      </c>
      <c r="H323" s="68" t="s">
        <v>362</v>
      </c>
      <c r="I323" s="69">
        <v>0</v>
      </c>
      <c r="J323" s="69">
        <v>0</v>
      </c>
      <c r="K323" s="91"/>
      <c r="L323" s="91"/>
    </row>
    <row r="324" spans="2:12" x14ac:dyDescent="0.25">
      <c r="B324" s="67" t="s">
        <v>402</v>
      </c>
      <c r="C324" s="67" t="s">
        <v>403</v>
      </c>
      <c r="D324" s="68" t="s">
        <v>365</v>
      </c>
      <c r="E324" s="67" t="s">
        <v>366</v>
      </c>
      <c r="F324" s="68" t="s">
        <v>406</v>
      </c>
      <c r="G324" s="67" t="s">
        <v>407</v>
      </c>
      <c r="H324" s="68" t="s">
        <v>363</v>
      </c>
      <c r="I324" s="69">
        <v>0.3296</v>
      </c>
      <c r="J324" s="69">
        <v>8.2400000000000001E-2</v>
      </c>
      <c r="K324" s="91"/>
      <c r="L324" s="91"/>
    </row>
    <row r="325" spans="2:12" x14ac:dyDescent="0.25">
      <c r="B325" s="67" t="s">
        <v>402</v>
      </c>
      <c r="C325" s="67" t="s">
        <v>403</v>
      </c>
      <c r="D325" s="68" t="s">
        <v>365</v>
      </c>
      <c r="E325" s="67" t="s">
        <v>366</v>
      </c>
      <c r="F325" s="68" t="s">
        <v>406</v>
      </c>
      <c r="G325" s="67" t="s">
        <v>407</v>
      </c>
      <c r="H325" s="68" t="s">
        <v>364</v>
      </c>
      <c r="I325" s="69">
        <v>0</v>
      </c>
      <c r="J325" s="69">
        <v>0</v>
      </c>
      <c r="K325" s="91"/>
      <c r="L325" s="91"/>
    </row>
    <row r="326" spans="2:12" x14ac:dyDescent="0.25">
      <c r="B326" s="67" t="s">
        <v>402</v>
      </c>
      <c r="C326" s="67" t="s">
        <v>403</v>
      </c>
      <c r="D326" s="68" t="s">
        <v>365</v>
      </c>
      <c r="E326" s="67" t="s">
        <v>366</v>
      </c>
      <c r="F326" s="68" t="s">
        <v>406</v>
      </c>
      <c r="G326" s="67" t="s">
        <v>407</v>
      </c>
      <c r="H326" s="68" t="s">
        <v>362</v>
      </c>
      <c r="I326" s="69">
        <v>20</v>
      </c>
      <c r="J326" s="69">
        <v>50</v>
      </c>
      <c r="K326" s="91"/>
      <c r="L326" s="91"/>
    </row>
    <row r="327" spans="2:12" x14ac:dyDescent="0.25">
      <c r="B327" s="67" t="s">
        <v>402</v>
      </c>
      <c r="C327" s="67" t="s">
        <v>403</v>
      </c>
      <c r="D327" s="68" t="s">
        <v>365</v>
      </c>
      <c r="E327" s="67" t="s">
        <v>366</v>
      </c>
      <c r="F327" s="68" t="s">
        <v>406</v>
      </c>
      <c r="G327" s="67" t="s">
        <v>407</v>
      </c>
      <c r="H327" s="68" t="s">
        <v>363</v>
      </c>
      <c r="I327" s="69">
        <v>76</v>
      </c>
      <c r="J327" s="69">
        <v>93</v>
      </c>
      <c r="K327" s="91"/>
      <c r="L327" s="91"/>
    </row>
    <row r="328" spans="2:12" x14ac:dyDescent="0.25">
      <c r="B328" s="67" t="s">
        <v>402</v>
      </c>
      <c r="C328" s="67" t="s">
        <v>403</v>
      </c>
      <c r="D328" s="68" t="s">
        <v>365</v>
      </c>
      <c r="E328" s="67" t="s">
        <v>366</v>
      </c>
      <c r="F328" s="68" t="s">
        <v>406</v>
      </c>
      <c r="G328" s="67" t="s">
        <v>407</v>
      </c>
      <c r="H328" s="68" t="s">
        <v>364</v>
      </c>
      <c r="I328" s="69">
        <v>60</v>
      </c>
      <c r="J328" s="69">
        <v>49</v>
      </c>
      <c r="K328" s="91"/>
      <c r="L328" s="91"/>
    </row>
    <row r="329" spans="2:12" x14ac:dyDescent="0.25">
      <c r="B329" s="67" t="s">
        <v>402</v>
      </c>
      <c r="C329" s="67" t="s">
        <v>403</v>
      </c>
      <c r="D329" s="68" t="s">
        <v>365</v>
      </c>
      <c r="E329" s="67" t="s">
        <v>366</v>
      </c>
      <c r="F329" s="68" t="s">
        <v>406</v>
      </c>
      <c r="G329" s="67" t="s">
        <v>407</v>
      </c>
      <c r="H329" s="68" t="s">
        <v>363</v>
      </c>
      <c r="I329" s="69">
        <v>0</v>
      </c>
      <c r="J329" s="69">
        <v>0</v>
      </c>
      <c r="K329" s="91"/>
      <c r="L329" s="91"/>
    </row>
    <row r="330" spans="2:12" x14ac:dyDescent="0.25">
      <c r="B330" s="67" t="s">
        <v>402</v>
      </c>
      <c r="C330" s="67" t="s">
        <v>403</v>
      </c>
      <c r="D330" s="68" t="s">
        <v>365</v>
      </c>
      <c r="E330" s="67" t="s">
        <v>366</v>
      </c>
      <c r="F330" s="68" t="s">
        <v>406</v>
      </c>
      <c r="G330" s="67" t="s">
        <v>407</v>
      </c>
      <c r="H330" s="68" t="s">
        <v>363</v>
      </c>
      <c r="I330" s="69">
        <v>14</v>
      </c>
      <c r="J330" s="69">
        <v>0</v>
      </c>
      <c r="K330" s="91"/>
      <c r="L330" s="91"/>
    </row>
    <row r="331" spans="2:12" x14ac:dyDescent="0.25">
      <c r="B331" s="67" t="s">
        <v>402</v>
      </c>
      <c r="C331" s="67" t="s">
        <v>403</v>
      </c>
      <c r="D331" s="68" t="s">
        <v>365</v>
      </c>
      <c r="E331" s="67" t="s">
        <v>366</v>
      </c>
      <c r="F331" s="68" t="s">
        <v>406</v>
      </c>
      <c r="G331" s="67" t="s">
        <v>407</v>
      </c>
      <c r="H331" s="68" t="s">
        <v>362</v>
      </c>
      <c r="I331" s="69">
        <v>23</v>
      </c>
      <c r="J331" s="69">
        <v>15</v>
      </c>
      <c r="K331" s="91"/>
      <c r="L331" s="91"/>
    </row>
    <row r="332" spans="2:12" x14ac:dyDescent="0.25">
      <c r="B332" s="67" t="s">
        <v>402</v>
      </c>
      <c r="C332" s="67" t="s">
        <v>403</v>
      </c>
      <c r="D332" s="68" t="s">
        <v>365</v>
      </c>
      <c r="E332" s="67" t="s">
        <v>366</v>
      </c>
      <c r="F332" s="68" t="s">
        <v>406</v>
      </c>
      <c r="G332" s="67" t="s">
        <v>407</v>
      </c>
      <c r="H332" s="68" t="s">
        <v>363</v>
      </c>
      <c r="I332" s="69">
        <v>26</v>
      </c>
      <c r="J332" s="69">
        <v>20</v>
      </c>
      <c r="K332" s="91"/>
      <c r="L332" s="91"/>
    </row>
    <row r="333" spans="2:12" x14ac:dyDescent="0.25">
      <c r="B333" s="67" t="s">
        <v>402</v>
      </c>
      <c r="C333" s="67" t="s">
        <v>403</v>
      </c>
      <c r="D333" s="68" t="s">
        <v>365</v>
      </c>
      <c r="E333" s="67" t="s">
        <v>366</v>
      </c>
      <c r="F333" s="68" t="s">
        <v>406</v>
      </c>
      <c r="G333" s="67" t="s">
        <v>407</v>
      </c>
      <c r="H333" s="68" t="s">
        <v>362</v>
      </c>
      <c r="I333" s="69">
        <v>8</v>
      </c>
      <c r="J333" s="69">
        <v>40</v>
      </c>
      <c r="K333" s="91"/>
      <c r="L333" s="91"/>
    </row>
    <row r="334" spans="2:12" x14ac:dyDescent="0.25">
      <c r="B334" s="67" t="s">
        <v>402</v>
      </c>
      <c r="C334" s="67" t="s">
        <v>403</v>
      </c>
      <c r="D334" s="68" t="s">
        <v>365</v>
      </c>
      <c r="E334" s="67" t="s">
        <v>366</v>
      </c>
      <c r="F334" s="68" t="s">
        <v>406</v>
      </c>
      <c r="G334" s="67" t="s">
        <v>407</v>
      </c>
      <c r="H334" s="68" t="s">
        <v>363</v>
      </c>
      <c r="I334" s="69">
        <v>33</v>
      </c>
      <c r="J334" s="69">
        <v>39</v>
      </c>
      <c r="K334" s="91"/>
      <c r="L334" s="91"/>
    </row>
    <row r="335" spans="2:12" x14ac:dyDescent="0.25">
      <c r="B335" s="67" t="s">
        <v>402</v>
      </c>
      <c r="C335" s="67" t="s">
        <v>403</v>
      </c>
      <c r="D335" s="68" t="s">
        <v>365</v>
      </c>
      <c r="E335" s="67" t="s">
        <v>366</v>
      </c>
      <c r="F335" s="68" t="s">
        <v>406</v>
      </c>
      <c r="G335" s="67" t="s">
        <v>407</v>
      </c>
      <c r="H335" s="68" t="s">
        <v>362</v>
      </c>
      <c r="I335" s="69">
        <v>0</v>
      </c>
      <c r="J335" s="69">
        <v>0</v>
      </c>
      <c r="K335" s="91"/>
      <c r="L335" s="91"/>
    </row>
    <row r="336" spans="2:12" x14ac:dyDescent="0.25">
      <c r="B336" s="67" t="s">
        <v>402</v>
      </c>
      <c r="C336" s="67" t="s">
        <v>403</v>
      </c>
      <c r="D336" s="68" t="s">
        <v>365</v>
      </c>
      <c r="E336" s="67" t="s">
        <v>366</v>
      </c>
      <c r="F336" s="68" t="s">
        <v>406</v>
      </c>
      <c r="G336" s="67" t="s">
        <v>407</v>
      </c>
      <c r="H336" s="68" t="s">
        <v>363</v>
      </c>
      <c r="I336" s="69">
        <v>0</v>
      </c>
      <c r="J336" s="69">
        <v>0</v>
      </c>
      <c r="K336" s="91"/>
      <c r="L336" s="91"/>
    </row>
    <row r="337" spans="2:12" x14ac:dyDescent="0.25">
      <c r="B337" s="67" t="s">
        <v>402</v>
      </c>
      <c r="C337" s="67" t="s">
        <v>403</v>
      </c>
      <c r="D337" s="68" t="s">
        <v>365</v>
      </c>
      <c r="E337" s="67" t="s">
        <v>366</v>
      </c>
      <c r="F337" s="68" t="s">
        <v>406</v>
      </c>
      <c r="G337" s="67" t="s">
        <v>407</v>
      </c>
      <c r="H337" s="68" t="s">
        <v>364</v>
      </c>
      <c r="I337" s="69">
        <v>0</v>
      </c>
      <c r="J337" s="69">
        <v>0</v>
      </c>
      <c r="K337" s="91"/>
      <c r="L337" s="91"/>
    </row>
    <row r="338" spans="2:12" x14ac:dyDescent="0.25">
      <c r="B338" s="67" t="s">
        <v>402</v>
      </c>
      <c r="C338" s="67" t="s">
        <v>403</v>
      </c>
      <c r="D338" s="68" t="s">
        <v>365</v>
      </c>
      <c r="E338" s="67" t="s">
        <v>366</v>
      </c>
      <c r="F338" s="68" t="s">
        <v>406</v>
      </c>
      <c r="G338" s="67" t="s">
        <v>407</v>
      </c>
      <c r="H338" s="68" t="s">
        <v>362</v>
      </c>
      <c r="I338" s="69">
        <v>0</v>
      </c>
      <c r="J338" s="69">
        <v>0</v>
      </c>
      <c r="K338" s="91"/>
      <c r="L338" s="91"/>
    </row>
    <row r="339" spans="2:12" x14ac:dyDescent="0.25">
      <c r="B339" s="67" t="s">
        <v>402</v>
      </c>
      <c r="C339" s="67" t="s">
        <v>403</v>
      </c>
      <c r="D339" s="68" t="s">
        <v>365</v>
      </c>
      <c r="E339" s="67" t="s">
        <v>366</v>
      </c>
      <c r="F339" s="68" t="s">
        <v>406</v>
      </c>
      <c r="G339" s="67" t="s">
        <v>407</v>
      </c>
      <c r="H339" s="68" t="s">
        <v>363</v>
      </c>
      <c r="I339" s="69">
        <v>0</v>
      </c>
      <c r="J339" s="69">
        <v>0</v>
      </c>
      <c r="K339" s="91"/>
      <c r="L339" s="91"/>
    </row>
    <row r="340" spans="2:12" x14ac:dyDescent="0.25">
      <c r="B340" s="67" t="s">
        <v>402</v>
      </c>
      <c r="C340" s="67" t="s">
        <v>403</v>
      </c>
      <c r="D340" s="68" t="s">
        <v>365</v>
      </c>
      <c r="E340" s="67" t="s">
        <v>366</v>
      </c>
      <c r="F340" s="68" t="s">
        <v>406</v>
      </c>
      <c r="G340" s="67" t="s">
        <v>407</v>
      </c>
      <c r="H340" s="68" t="s">
        <v>363</v>
      </c>
      <c r="I340" s="69">
        <v>0</v>
      </c>
      <c r="J340" s="69">
        <v>0</v>
      </c>
      <c r="K340" s="91"/>
      <c r="L340" s="91"/>
    </row>
    <row r="341" spans="2:12" x14ac:dyDescent="0.25">
      <c r="B341" s="67" t="s">
        <v>402</v>
      </c>
      <c r="C341" s="67" t="s">
        <v>403</v>
      </c>
      <c r="D341" s="68" t="s">
        <v>365</v>
      </c>
      <c r="E341" s="67" t="s">
        <v>366</v>
      </c>
      <c r="F341" s="68" t="s">
        <v>406</v>
      </c>
      <c r="G341" s="67" t="s">
        <v>407</v>
      </c>
      <c r="H341" s="68" t="s">
        <v>363</v>
      </c>
      <c r="I341" s="69">
        <v>0</v>
      </c>
      <c r="J341" s="69">
        <v>0</v>
      </c>
      <c r="K341" s="91"/>
      <c r="L341" s="91"/>
    </row>
    <row r="342" spans="2:12" x14ac:dyDescent="0.25">
      <c r="B342" s="67" t="s">
        <v>402</v>
      </c>
      <c r="C342" s="67" t="s">
        <v>403</v>
      </c>
      <c r="D342" s="68" t="s">
        <v>365</v>
      </c>
      <c r="E342" s="67" t="s">
        <v>366</v>
      </c>
      <c r="F342" s="68" t="s">
        <v>406</v>
      </c>
      <c r="G342" s="67" t="s">
        <v>407</v>
      </c>
      <c r="H342" s="68" t="s">
        <v>362</v>
      </c>
      <c r="I342" s="69">
        <v>0</v>
      </c>
      <c r="J342" s="69">
        <v>0</v>
      </c>
      <c r="K342" s="91"/>
      <c r="L342" s="91"/>
    </row>
    <row r="343" spans="2:12" x14ac:dyDescent="0.25">
      <c r="B343" s="67" t="s">
        <v>402</v>
      </c>
      <c r="C343" s="67" t="s">
        <v>403</v>
      </c>
      <c r="D343" s="68" t="s">
        <v>365</v>
      </c>
      <c r="E343" s="67" t="s">
        <v>366</v>
      </c>
      <c r="F343" s="68" t="s">
        <v>406</v>
      </c>
      <c r="G343" s="67" t="s">
        <v>407</v>
      </c>
      <c r="H343" s="68" t="s">
        <v>363</v>
      </c>
      <c r="I343" s="69">
        <v>0</v>
      </c>
      <c r="J343" s="69">
        <v>0</v>
      </c>
      <c r="K343" s="91"/>
      <c r="L343" s="91"/>
    </row>
    <row r="344" spans="2:12" x14ac:dyDescent="0.25">
      <c r="B344" s="67" t="s">
        <v>402</v>
      </c>
      <c r="C344" s="67" t="s">
        <v>403</v>
      </c>
      <c r="D344" s="68" t="s">
        <v>365</v>
      </c>
      <c r="E344" s="67" t="s">
        <v>366</v>
      </c>
      <c r="F344" s="68" t="s">
        <v>406</v>
      </c>
      <c r="G344" s="67" t="s">
        <v>407</v>
      </c>
      <c r="H344" s="68" t="s">
        <v>364</v>
      </c>
      <c r="I344" s="69">
        <v>0</v>
      </c>
      <c r="J344" s="69">
        <v>0</v>
      </c>
      <c r="K344" s="91"/>
      <c r="L344" s="91"/>
    </row>
    <row r="345" spans="2:12" x14ac:dyDescent="0.25">
      <c r="B345" s="67" t="s">
        <v>402</v>
      </c>
      <c r="C345" s="67" t="s">
        <v>403</v>
      </c>
      <c r="D345" s="68" t="s">
        <v>365</v>
      </c>
      <c r="E345" s="67" t="s">
        <v>366</v>
      </c>
      <c r="F345" s="68" t="s">
        <v>408</v>
      </c>
      <c r="G345" s="67" t="s">
        <v>409</v>
      </c>
      <c r="H345" s="68" t="s">
        <v>362</v>
      </c>
      <c r="I345" s="69">
        <v>38</v>
      </c>
      <c r="J345" s="69">
        <v>90</v>
      </c>
      <c r="K345" s="91"/>
      <c r="L345" s="91"/>
    </row>
    <row r="346" spans="2:12" x14ac:dyDescent="0.25">
      <c r="B346" s="67" t="s">
        <v>402</v>
      </c>
      <c r="C346" s="67" t="s">
        <v>403</v>
      </c>
      <c r="D346" s="68" t="s">
        <v>365</v>
      </c>
      <c r="E346" s="67" t="s">
        <v>366</v>
      </c>
      <c r="F346" s="68" t="s">
        <v>408</v>
      </c>
      <c r="G346" s="67" t="s">
        <v>409</v>
      </c>
      <c r="H346" s="68" t="s">
        <v>363</v>
      </c>
      <c r="I346" s="69">
        <v>22</v>
      </c>
      <c r="J346" s="69">
        <v>46</v>
      </c>
      <c r="K346" s="91"/>
      <c r="L346" s="91"/>
    </row>
    <row r="347" spans="2:12" x14ac:dyDescent="0.25">
      <c r="B347" s="67" t="s">
        <v>402</v>
      </c>
      <c r="C347" s="67" t="s">
        <v>403</v>
      </c>
      <c r="D347" s="68" t="s">
        <v>365</v>
      </c>
      <c r="E347" s="67" t="s">
        <v>366</v>
      </c>
      <c r="F347" s="68" t="s">
        <v>408</v>
      </c>
      <c r="G347" s="67" t="s">
        <v>409</v>
      </c>
      <c r="H347" s="68" t="s">
        <v>364</v>
      </c>
      <c r="I347" s="69">
        <v>77</v>
      </c>
      <c r="J347" s="69">
        <v>107</v>
      </c>
      <c r="K347" s="91"/>
      <c r="L347" s="91"/>
    </row>
    <row r="348" spans="2:12" x14ac:dyDescent="0.25">
      <c r="B348" s="67" t="s">
        <v>402</v>
      </c>
      <c r="C348" s="67" t="s">
        <v>403</v>
      </c>
      <c r="D348" s="68" t="s">
        <v>365</v>
      </c>
      <c r="E348" s="67" t="s">
        <v>366</v>
      </c>
      <c r="F348" s="68" t="s">
        <v>408</v>
      </c>
      <c r="G348" s="67" t="s">
        <v>409</v>
      </c>
      <c r="H348" s="68" t="s">
        <v>362</v>
      </c>
      <c r="I348" s="69">
        <v>0</v>
      </c>
      <c r="J348" s="69">
        <v>0</v>
      </c>
      <c r="K348" s="91"/>
      <c r="L348" s="91"/>
    </row>
    <row r="349" spans="2:12" x14ac:dyDescent="0.25">
      <c r="B349" s="67" t="s">
        <v>402</v>
      </c>
      <c r="C349" s="67" t="s">
        <v>403</v>
      </c>
      <c r="D349" s="68" t="s">
        <v>365</v>
      </c>
      <c r="E349" s="67" t="s">
        <v>366</v>
      </c>
      <c r="F349" s="68" t="s">
        <v>408</v>
      </c>
      <c r="G349" s="67" t="s">
        <v>409</v>
      </c>
      <c r="H349" s="68" t="s">
        <v>363</v>
      </c>
      <c r="I349" s="69">
        <v>0</v>
      </c>
      <c r="J349" s="69">
        <v>0</v>
      </c>
      <c r="K349" s="91"/>
      <c r="L349" s="91"/>
    </row>
    <row r="350" spans="2:12" x14ac:dyDescent="0.25">
      <c r="B350" s="67" t="s">
        <v>402</v>
      </c>
      <c r="C350" s="67" t="s">
        <v>403</v>
      </c>
      <c r="D350" s="68" t="s">
        <v>365</v>
      </c>
      <c r="E350" s="67" t="s">
        <v>366</v>
      </c>
      <c r="F350" s="68" t="s">
        <v>408</v>
      </c>
      <c r="G350" s="67" t="s">
        <v>409</v>
      </c>
      <c r="H350" s="68" t="s">
        <v>364</v>
      </c>
      <c r="I350" s="69">
        <v>0</v>
      </c>
      <c r="J350" s="69">
        <v>0</v>
      </c>
      <c r="K350" s="91"/>
      <c r="L350" s="91"/>
    </row>
    <row r="351" spans="2:12" x14ac:dyDescent="0.25">
      <c r="B351" s="67" t="s">
        <v>402</v>
      </c>
      <c r="C351" s="67" t="s">
        <v>403</v>
      </c>
      <c r="D351" s="68" t="s">
        <v>365</v>
      </c>
      <c r="E351" s="67" t="s">
        <v>366</v>
      </c>
      <c r="F351" s="68" t="s">
        <v>408</v>
      </c>
      <c r="G351" s="67" t="s">
        <v>409</v>
      </c>
      <c r="H351" s="68" t="s">
        <v>362</v>
      </c>
      <c r="I351" s="69">
        <v>5</v>
      </c>
      <c r="J351" s="69">
        <v>60</v>
      </c>
      <c r="K351" s="91"/>
      <c r="L351" s="91"/>
    </row>
    <row r="352" spans="2:12" x14ac:dyDescent="0.25">
      <c r="B352" s="67" t="s">
        <v>402</v>
      </c>
      <c r="C352" s="67" t="s">
        <v>403</v>
      </c>
      <c r="D352" s="68" t="s">
        <v>365</v>
      </c>
      <c r="E352" s="67" t="s">
        <v>366</v>
      </c>
      <c r="F352" s="68" t="s">
        <v>408</v>
      </c>
      <c r="G352" s="67" t="s">
        <v>409</v>
      </c>
      <c r="H352" s="68" t="s">
        <v>363</v>
      </c>
      <c r="I352" s="69">
        <v>37</v>
      </c>
      <c r="J352" s="69">
        <v>71</v>
      </c>
      <c r="K352" s="91"/>
      <c r="L352" s="91"/>
    </row>
    <row r="353" spans="2:12" x14ac:dyDescent="0.25">
      <c r="B353" s="67" t="s">
        <v>402</v>
      </c>
      <c r="C353" s="67" t="s">
        <v>403</v>
      </c>
      <c r="D353" s="68" t="s">
        <v>365</v>
      </c>
      <c r="E353" s="67" t="s">
        <v>366</v>
      </c>
      <c r="F353" s="68" t="s">
        <v>408</v>
      </c>
      <c r="G353" s="67" t="s">
        <v>409</v>
      </c>
      <c r="H353" s="68" t="s">
        <v>364</v>
      </c>
      <c r="I353" s="69">
        <v>8</v>
      </c>
      <c r="J353" s="69">
        <v>36</v>
      </c>
      <c r="K353" s="91"/>
      <c r="L353" s="91"/>
    </row>
    <row r="354" spans="2:12" x14ac:dyDescent="0.25">
      <c r="B354" s="67" t="s">
        <v>402</v>
      </c>
      <c r="C354" s="67" t="s">
        <v>403</v>
      </c>
      <c r="D354" s="68" t="s">
        <v>365</v>
      </c>
      <c r="E354" s="67" t="s">
        <v>366</v>
      </c>
      <c r="F354" s="68" t="s">
        <v>408</v>
      </c>
      <c r="G354" s="67" t="s">
        <v>409</v>
      </c>
      <c r="H354" s="68" t="s">
        <v>362</v>
      </c>
      <c r="I354" s="69">
        <v>0</v>
      </c>
      <c r="J354" s="69">
        <v>0</v>
      </c>
      <c r="K354" s="91"/>
      <c r="L354" s="91"/>
    </row>
    <row r="355" spans="2:12" x14ac:dyDescent="0.25">
      <c r="B355" s="67" t="s">
        <v>402</v>
      </c>
      <c r="C355" s="67" t="s">
        <v>403</v>
      </c>
      <c r="D355" s="68" t="s">
        <v>365</v>
      </c>
      <c r="E355" s="67" t="s">
        <v>366</v>
      </c>
      <c r="F355" s="68" t="s">
        <v>408</v>
      </c>
      <c r="G355" s="67" t="s">
        <v>409</v>
      </c>
      <c r="H355" s="68" t="s">
        <v>363</v>
      </c>
      <c r="I355" s="69">
        <v>0</v>
      </c>
      <c r="J355" s="69">
        <v>0</v>
      </c>
      <c r="K355" s="91"/>
      <c r="L355" s="91"/>
    </row>
    <row r="356" spans="2:12" x14ac:dyDescent="0.25">
      <c r="B356" s="67" t="s">
        <v>402</v>
      </c>
      <c r="C356" s="67" t="s">
        <v>403</v>
      </c>
      <c r="D356" s="68" t="s">
        <v>365</v>
      </c>
      <c r="E356" s="67" t="s">
        <v>366</v>
      </c>
      <c r="F356" s="68" t="s">
        <v>408</v>
      </c>
      <c r="G356" s="67" t="s">
        <v>409</v>
      </c>
      <c r="H356" s="68" t="s">
        <v>364</v>
      </c>
      <c r="I356" s="69">
        <v>0</v>
      </c>
      <c r="J356" s="69">
        <v>3</v>
      </c>
      <c r="K356" s="91"/>
      <c r="L356" s="91"/>
    </row>
    <row r="357" spans="2:12" x14ac:dyDescent="0.25">
      <c r="B357" s="67" t="s">
        <v>402</v>
      </c>
      <c r="C357" s="67" t="s">
        <v>403</v>
      </c>
      <c r="D357" s="68" t="s">
        <v>365</v>
      </c>
      <c r="E357" s="67" t="s">
        <v>366</v>
      </c>
      <c r="F357" s="68" t="s">
        <v>408</v>
      </c>
      <c r="G357" s="67" t="s">
        <v>409</v>
      </c>
      <c r="H357" s="68" t="s">
        <v>364</v>
      </c>
      <c r="I357" s="69">
        <v>0</v>
      </c>
      <c r="J357" s="69">
        <v>11</v>
      </c>
      <c r="K357" s="91"/>
      <c r="L357" s="91"/>
    </row>
    <row r="358" spans="2:12" x14ac:dyDescent="0.25">
      <c r="B358" s="67" t="s">
        <v>402</v>
      </c>
      <c r="C358" s="67" t="s">
        <v>403</v>
      </c>
      <c r="D358" s="68" t="s">
        <v>365</v>
      </c>
      <c r="E358" s="67" t="s">
        <v>366</v>
      </c>
      <c r="F358" s="68" t="s">
        <v>408</v>
      </c>
      <c r="G358" s="67" t="s">
        <v>409</v>
      </c>
      <c r="H358" s="68" t="s">
        <v>362</v>
      </c>
      <c r="I358" s="69">
        <v>32</v>
      </c>
      <c r="J358" s="69">
        <v>48</v>
      </c>
      <c r="K358" s="91"/>
      <c r="L358" s="91"/>
    </row>
    <row r="359" spans="2:12" x14ac:dyDescent="0.25">
      <c r="B359" s="67" t="s">
        <v>402</v>
      </c>
      <c r="C359" s="67" t="s">
        <v>403</v>
      </c>
      <c r="D359" s="68" t="s">
        <v>365</v>
      </c>
      <c r="E359" s="67" t="s">
        <v>366</v>
      </c>
      <c r="F359" s="68" t="s">
        <v>408</v>
      </c>
      <c r="G359" s="67" t="s">
        <v>409</v>
      </c>
      <c r="H359" s="68" t="s">
        <v>363</v>
      </c>
      <c r="I359" s="69">
        <v>210</v>
      </c>
      <c r="J359" s="69">
        <v>283</v>
      </c>
      <c r="K359" s="91"/>
      <c r="L359" s="91"/>
    </row>
    <row r="360" spans="2:12" x14ac:dyDescent="0.25">
      <c r="B360" s="67" t="s">
        <v>402</v>
      </c>
      <c r="C360" s="67" t="s">
        <v>403</v>
      </c>
      <c r="D360" s="68" t="s">
        <v>365</v>
      </c>
      <c r="E360" s="67" t="s">
        <v>366</v>
      </c>
      <c r="F360" s="68" t="s">
        <v>408</v>
      </c>
      <c r="G360" s="67" t="s">
        <v>409</v>
      </c>
      <c r="H360" s="68" t="s">
        <v>364</v>
      </c>
      <c r="I360" s="69">
        <v>114</v>
      </c>
      <c r="J360" s="69">
        <v>98</v>
      </c>
      <c r="K360" s="91"/>
      <c r="L360" s="91"/>
    </row>
    <row r="361" spans="2:12" x14ac:dyDescent="0.25">
      <c r="B361" s="67" t="s">
        <v>402</v>
      </c>
      <c r="C361" s="67" t="s">
        <v>403</v>
      </c>
      <c r="D361" s="68" t="s">
        <v>365</v>
      </c>
      <c r="E361" s="67" t="s">
        <v>366</v>
      </c>
      <c r="F361" s="68" t="s">
        <v>408</v>
      </c>
      <c r="G361" s="67" t="s">
        <v>409</v>
      </c>
      <c r="H361" s="68" t="s">
        <v>363</v>
      </c>
      <c r="I361" s="69">
        <v>0</v>
      </c>
      <c r="J361" s="69">
        <v>0</v>
      </c>
      <c r="K361" s="91"/>
      <c r="L361" s="91"/>
    </row>
    <row r="362" spans="2:12" x14ac:dyDescent="0.25">
      <c r="B362" s="67" t="s">
        <v>402</v>
      </c>
      <c r="C362" s="67" t="s">
        <v>403</v>
      </c>
      <c r="D362" s="68" t="s">
        <v>365</v>
      </c>
      <c r="E362" s="67" t="s">
        <v>366</v>
      </c>
      <c r="F362" s="68" t="s">
        <v>408</v>
      </c>
      <c r="G362" s="67" t="s">
        <v>409</v>
      </c>
      <c r="H362" s="68" t="s">
        <v>364</v>
      </c>
      <c r="I362" s="69">
        <v>0</v>
      </c>
      <c r="J362" s="69">
        <v>0</v>
      </c>
      <c r="K362" s="91"/>
      <c r="L362" s="91"/>
    </row>
    <row r="363" spans="2:12" x14ac:dyDescent="0.25">
      <c r="B363" s="67" t="s">
        <v>402</v>
      </c>
      <c r="C363" s="67" t="s">
        <v>403</v>
      </c>
      <c r="D363" s="68" t="s">
        <v>365</v>
      </c>
      <c r="E363" s="67" t="s">
        <v>366</v>
      </c>
      <c r="F363" s="68" t="s">
        <v>408</v>
      </c>
      <c r="G363" s="67" t="s">
        <v>409</v>
      </c>
      <c r="H363" s="68" t="s">
        <v>362</v>
      </c>
      <c r="I363" s="69">
        <v>0</v>
      </c>
      <c r="J363" s="69">
        <v>0</v>
      </c>
      <c r="K363" s="91"/>
      <c r="L363" s="91"/>
    </row>
    <row r="364" spans="2:12" x14ac:dyDescent="0.25">
      <c r="B364" s="67" t="s">
        <v>402</v>
      </c>
      <c r="C364" s="67" t="s">
        <v>403</v>
      </c>
      <c r="D364" s="68" t="s">
        <v>365</v>
      </c>
      <c r="E364" s="67" t="s">
        <v>366</v>
      </c>
      <c r="F364" s="68" t="s">
        <v>408</v>
      </c>
      <c r="G364" s="67" t="s">
        <v>409</v>
      </c>
      <c r="H364" s="68" t="s">
        <v>362</v>
      </c>
      <c r="I364" s="69">
        <v>0</v>
      </c>
      <c r="J364" s="69">
        <v>0</v>
      </c>
      <c r="K364" s="91"/>
      <c r="L364" s="91"/>
    </row>
    <row r="365" spans="2:12" x14ac:dyDescent="0.25">
      <c r="B365" s="67" t="s">
        <v>402</v>
      </c>
      <c r="C365" s="67" t="s">
        <v>403</v>
      </c>
      <c r="D365" s="68" t="s">
        <v>365</v>
      </c>
      <c r="E365" s="67" t="s">
        <v>366</v>
      </c>
      <c r="F365" s="68" t="s">
        <v>408</v>
      </c>
      <c r="G365" s="67" t="s">
        <v>409</v>
      </c>
      <c r="H365" s="68" t="s">
        <v>363</v>
      </c>
      <c r="I365" s="69">
        <v>0</v>
      </c>
      <c r="J365" s="69">
        <v>2</v>
      </c>
      <c r="K365" s="91"/>
      <c r="L365" s="91"/>
    </row>
    <row r="366" spans="2:12" x14ac:dyDescent="0.25">
      <c r="B366" s="67" t="s">
        <v>402</v>
      </c>
      <c r="C366" s="67" t="s">
        <v>403</v>
      </c>
      <c r="D366" s="68" t="s">
        <v>365</v>
      </c>
      <c r="E366" s="67" t="s">
        <v>366</v>
      </c>
      <c r="F366" s="68" t="s">
        <v>408</v>
      </c>
      <c r="G366" s="67" t="s">
        <v>409</v>
      </c>
      <c r="H366" s="68" t="s">
        <v>362</v>
      </c>
      <c r="I366" s="69">
        <v>0</v>
      </c>
      <c r="J366" s="69">
        <v>0</v>
      </c>
      <c r="K366" s="91"/>
      <c r="L366" s="91"/>
    </row>
    <row r="367" spans="2:12" x14ac:dyDescent="0.25">
      <c r="B367" s="67" t="s">
        <v>402</v>
      </c>
      <c r="C367" s="67" t="s">
        <v>403</v>
      </c>
      <c r="D367" s="68" t="s">
        <v>365</v>
      </c>
      <c r="E367" s="67" t="s">
        <v>366</v>
      </c>
      <c r="F367" s="68" t="s">
        <v>408</v>
      </c>
      <c r="G367" s="67" t="s">
        <v>409</v>
      </c>
      <c r="H367" s="68" t="s">
        <v>363</v>
      </c>
      <c r="I367" s="69">
        <v>2</v>
      </c>
      <c r="J367" s="69">
        <v>15</v>
      </c>
      <c r="K367" s="91"/>
      <c r="L367" s="91"/>
    </row>
    <row r="368" spans="2:12" x14ac:dyDescent="0.25">
      <c r="B368" s="67" t="s">
        <v>402</v>
      </c>
      <c r="C368" s="67" t="s">
        <v>403</v>
      </c>
      <c r="D368" s="68" t="s">
        <v>365</v>
      </c>
      <c r="E368" s="67" t="s">
        <v>366</v>
      </c>
      <c r="F368" s="68" t="s">
        <v>408</v>
      </c>
      <c r="G368" s="67" t="s">
        <v>409</v>
      </c>
      <c r="H368" s="68" t="s">
        <v>364</v>
      </c>
      <c r="I368" s="69">
        <v>30</v>
      </c>
      <c r="J368" s="69">
        <v>38</v>
      </c>
      <c r="K368" s="91"/>
      <c r="L368" s="91"/>
    </row>
    <row r="369" spans="2:12" x14ac:dyDescent="0.25">
      <c r="B369" s="67" t="s">
        <v>402</v>
      </c>
      <c r="C369" s="67" t="s">
        <v>403</v>
      </c>
      <c r="D369" s="68" t="s">
        <v>365</v>
      </c>
      <c r="E369" s="67" t="s">
        <v>366</v>
      </c>
      <c r="F369" s="68" t="s">
        <v>408</v>
      </c>
      <c r="G369" s="67" t="s">
        <v>409</v>
      </c>
      <c r="H369" s="68" t="s">
        <v>363</v>
      </c>
      <c r="I369" s="69">
        <v>16</v>
      </c>
      <c r="J369" s="69">
        <v>0</v>
      </c>
      <c r="K369" s="91"/>
      <c r="L369" s="91"/>
    </row>
    <row r="370" spans="2:12" x14ac:dyDescent="0.25">
      <c r="B370" s="67" t="s">
        <v>402</v>
      </c>
      <c r="C370" s="67" t="s">
        <v>403</v>
      </c>
      <c r="D370" s="68" t="s">
        <v>365</v>
      </c>
      <c r="E370" s="67" t="s">
        <v>366</v>
      </c>
      <c r="F370" s="68" t="s">
        <v>408</v>
      </c>
      <c r="G370" s="67" t="s">
        <v>409</v>
      </c>
      <c r="H370" s="68" t="s">
        <v>364</v>
      </c>
      <c r="I370" s="69">
        <v>16</v>
      </c>
      <c r="J370" s="69">
        <v>0</v>
      </c>
      <c r="K370" s="91"/>
      <c r="L370" s="91"/>
    </row>
    <row r="371" spans="2:12" x14ac:dyDescent="0.25">
      <c r="B371" s="67" t="s">
        <v>402</v>
      </c>
      <c r="C371" s="67" t="s">
        <v>403</v>
      </c>
      <c r="D371" s="68" t="s">
        <v>365</v>
      </c>
      <c r="E371" s="67" t="s">
        <v>366</v>
      </c>
      <c r="F371" s="68" t="s">
        <v>408</v>
      </c>
      <c r="G371" s="67" t="s">
        <v>409</v>
      </c>
      <c r="H371" s="68" t="s">
        <v>362</v>
      </c>
      <c r="I371" s="69">
        <v>32</v>
      </c>
      <c r="J371" s="69">
        <v>10</v>
      </c>
      <c r="K371" s="91"/>
      <c r="L371" s="91"/>
    </row>
    <row r="372" spans="2:12" x14ac:dyDescent="0.25">
      <c r="B372" s="67" t="s">
        <v>402</v>
      </c>
      <c r="C372" s="67" t="s">
        <v>403</v>
      </c>
      <c r="D372" s="68" t="s">
        <v>365</v>
      </c>
      <c r="E372" s="67" t="s">
        <v>366</v>
      </c>
      <c r="F372" s="68" t="s">
        <v>408</v>
      </c>
      <c r="G372" s="67" t="s">
        <v>409</v>
      </c>
      <c r="H372" s="68" t="s">
        <v>363</v>
      </c>
      <c r="I372" s="69">
        <v>78</v>
      </c>
      <c r="J372" s="69">
        <v>114</v>
      </c>
      <c r="K372" s="91"/>
      <c r="L372" s="91"/>
    </row>
    <row r="373" spans="2:12" x14ac:dyDescent="0.25">
      <c r="B373" s="67" t="s">
        <v>402</v>
      </c>
      <c r="C373" s="67" t="s">
        <v>403</v>
      </c>
      <c r="D373" s="68" t="s">
        <v>365</v>
      </c>
      <c r="E373" s="67" t="s">
        <v>366</v>
      </c>
      <c r="F373" s="68" t="s">
        <v>408</v>
      </c>
      <c r="G373" s="67" t="s">
        <v>409</v>
      </c>
      <c r="H373" s="68" t="s">
        <v>364</v>
      </c>
      <c r="I373" s="69">
        <v>19</v>
      </c>
      <c r="J373" s="69">
        <v>12</v>
      </c>
      <c r="K373" s="91"/>
      <c r="L373" s="91"/>
    </row>
    <row r="374" spans="2:12" x14ac:dyDescent="0.25">
      <c r="B374" s="67" t="s">
        <v>402</v>
      </c>
      <c r="C374" s="67" t="s">
        <v>403</v>
      </c>
      <c r="D374" s="68" t="s">
        <v>365</v>
      </c>
      <c r="E374" s="67" t="s">
        <v>366</v>
      </c>
      <c r="F374" s="68" t="s">
        <v>408</v>
      </c>
      <c r="G374" s="67" t="s">
        <v>409</v>
      </c>
      <c r="H374" s="68" t="s">
        <v>362</v>
      </c>
      <c r="I374" s="69">
        <v>50</v>
      </c>
      <c r="J374" s="69">
        <v>100</v>
      </c>
      <c r="K374" s="91"/>
      <c r="L374" s="91"/>
    </row>
    <row r="375" spans="2:12" x14ac:dyDescent="0.25">
      <c r="B375" s="67" t="s">
        <v>402</v>
      </c>
      <c r="C375" s="67" t="s">
        <v>403</v>
      </c>
      <c r="D375" s="68" t="s">
        <v>365</v>
      </c>
      <c r="E375" s="67" t="s">
        <v>366</v>
      </c>
      <c r="F375" s="68" t="s">
        <v>408</v>
      </c>
      <c r="G375" s="67" t="s">
        <v>409</v>
      </c>
      <c r="H375" s="68" t="s">
        <v>363</v>
      </c>
      <c r="I375" s="69">
        <v>57</v>
      </c>
      <c r="J375" s="69">
        <v>96</v>
      </c>
      <c r="K375" s="91"/>
      <c r="L375" s="91"/>
    </row>
    <row r="376" spans="2:12" x14ac:dyDescent="0.25">
      <c r="B376" s="67" t="s">
        <v>402</v>
      </c>
      <c r="C376" s="67" t="s">
        <v>403</v>
      </c>
      <c r="D376" s="68" t="s">
        <v>365</v>
      </c>
      <c r="E376" s="67" t="s">
        <v>366</v>
      </c>
      <c r="F376" s="68" t="s">
        <v>408</v>
      </c>
      <c r="G376" s="67" t="s">
        <v>409</v>
      </c>
      <c r="H376" s="68" t="s">
        <v>364</v>
      </c>
      <c r="I376" s="69">
        <v>0</v>
      </c>
      <c r="J376" s="69">
        <v>0</v>
      </c>
      <c r="K376" s="91"/>
      <c r="L376" s="91"/>
    </row>
    <row r="377" spans="2:12" x14ac:dyDescent="0.25">
      <c r="B377" s="67" t="s">
        <v>402</v>
      </c>
      <c r="C377" s="67" t="s">
        <v>403</v>
      </c>
      <c r="D377" s="68" t="s">
        <v>365</v>
      </c>
      <c r="E377" s="67" t="s">
        <v>366</v>
      </c>
      <c r="F377" s="68" t="s">
        <v>408</v>
      </c>
      <c r="G377" s="67" t="s">
        <v>409</v>
      </c>
      <c r="H377" s="68" t="s">
        <v>362</v>
      </c>
      <c r="I377" s="69">
        <v>-1</v>
      </c>
      <c r="J377" s="69">
        <v>0</v>
      </c>
      <c r="K377" s="91"/>
      <c r="L377" s="91"/>
    </row>
    <row r="378" spans="2:12" x14ac:dyDescent="0.25">
      <c r="B378" s="67" t="s">
        <v>402</v>
      </c>
      <c r="C378" s="67" t="s">
        <v>403</v>
      </c>
      <c r="D378" s="68" t="s">
        <v>365</v>
      </c>
      <c r="E378" s="67" t="s">
        <v>366</v>
      </c>
      <c r="F378" s="68" t="s">
        <v>408</v>
      </c>
      <c r="G378" s="67" t="s">
        <v>409</v>
      </c>
      <c r="H378" s="68" t="s">
        <v>363</v>
      </c>
      <c r="I378" s="69">
        <v>0</v>
      </c>
      <c r="J378" s="69">
        <v>9</v>
      </c>
      <c r="K378" s="91"/>
      <c r="L378" s="91"/>
    </row>
    <row r="379" spans="2:12" x14ac:dyDescent="0.25">
      <c r="B379" s="67" t="s">
        <v>402</v>
      </c>
      <c r="C379" s="67" t="s">
        <v>403</v>
      </c>
      <c r="D379" s="68" t="s">
        <v>365</v>
      </c>
      <c r="E379" s="67" t="s">
        <v>366</v>
      </c>
      <c r="F379" s="68" t="s">
        <v>408</v>
      </c>
      <c r="G379" s="67" t="s">
        <v>409</v>
      </c>
      <c r="H379" s="68" t="s">
        <v>364</v>
      </c>
      <c r="I379" s="69">
        <v>0</v>
      </c>
      <c r="J379" s="69">
        <v>0</v>
      </c>
      <c r="K379" s="91"/>
      <c r="L379" s="91"/>
    </row>
    <row r="380" spans="2:12" x14ac:dyDescent="0.25">
      <c r="B380" s="67" t="s">
        <v>402</v>
      </c>
      <c r="C380" s="67" t="s">
        <v>403</v>
      </c>
      <c r="D380" s="68" t="s">
        <v>365</v>
      </c>
      <c r="E380" s="67" t="s">
        <v>366</v>
      </c>
      <c r="F380" s="68" t="s">
        <v>408</v>
      </c>
      <c r="G380" s="67" t="s">
        <v>409</v>
      </c>
      <c r="H380" s="68" t="s">
        <v>362</v>
      </c>
      <c r="I380" s="69">
        <v>30</v>
      </c>
      <c r="J380" s="69">
        <v>66</v>
      </c>
      <c r="K380" s="91"/>
      <c r="L380" s="91"/>
    </row>
    <row r="381" spans="2:12" x14ac:dyDescent="0.25">
      <c r="B381" s="67" t="s">
        <v>402</v>
      </c>
      <c r="C381" s="67" t="s">
        <v>403</v>
      </c>
      <c r="D381" s="68" t="s">
        <v>365</v>
      </c>
      <c r="E381" s="67" t="s">
        <v>366</v>
      </c>
      <c r="F381" s="68" t="s">
        <v>408</v>
      </c>
      <c r="G381" s="67" t="s">
        <v>409</v>
      </c>
      <c r="H381" s="68" t="s">
        <v>363</v>
      </c>
      <c r="I381" s="69">
        <v>55</v>
      </c>
      <c r="J381" s="69">
        <v>50</v>
      </c>
      <c r="K381" s="91"/>
      <c r="L381" s="91"/>
    </row>
    <row r="382" spans="2:12" x14ac:dyDescent="0.25">
      <c r="B382" s="67" t="s">
        <v>402</v>
      </c>
      <c r="C382" s="67" t="s">
        <v>403</v>
      </c>
      <c r="D382" s="68" t="s">
        <v>365</v>
      </c>
      <c r="E382" s="67" t="s">
        <v>366</v>
      </c>
      <c r="F382" s="68" t="s">
        <v>408</v>
      </c>
      <c r="G382" s="67" t="s">
        <v>409</v>
      </c>
      <c r="H382" s="68" t="s">
        <v>364</v>
      </c>
      <c r="I382" s="69">
        <v>15</v>
      </c>
      <c r="J382" s="69">
        <v>13</v>
      </c>
      <c r="K382" s="91"/>
      <c r="L382" s="91"/>
    </row>
    <row r="383" spans="2:12" x14ac:dyDescent="0.25">
      <c r="B383" s="67" t="s">
        <v>402</v>
      </c>
      <c r="C383" s="67" t="s">
        <v>403</v>
      </c>
      <c r="D383" s="68" t="s">
        <v>365</v>
      </c>
      <c r="E383" s="67" t="s">
        <v>366</v>
      </c>
      <c r="F383" s="68" t="s">
        <v>408</v>
      </c>
      <c r="G383" s="67" t="s">
        <v>409</v>
      </c>
      <c r="H383" s="68" t="s">
        <v>363</v>
      </c>
      <c r="I383" s="69">
        <v>0</v>
      </c>
      <c r="J383" s="69">
        <v>0</v>
      </c>
      <c r="K383" s="91"/>
      <c r="L383" s="91"/>
    </row>
    <row r="384" spans="2:12" x14ac:dyDescent="0.25">
      <c r="B384" s="67" t="s">
        <v>402</v>
      </c>
      <c r="C384" s="67" t="s">
        <v>403</v>
      </c>
      <c r="D384" s="68" t="s">
        <v>365</v>
      </c>
      <c r="E384" s="67" t="s">
        <v>366</v>
      </c>
      <c r="F384" s="68" t="s">
        <v>408</v>
      </c>
      <c r="G384" s="67" t="s">
        <v>409</v>
      </c>
      <c r="H384" s="68" t="s">
        <v>364</v>
      </c>
      <c r="I384" s="69">
        <v>0</v>
      </c>
      <c r="J384" s="69">
        <v>24</v>
      </c>
      <c r="K384" s="91"/>
      <c r="L384" s="91"/>
    </row>
    <row r="385" spans="2:12" x14ac:dyDescent="0.25">
      <c r="B385" s="67" t="s">
        <v>402</v>
      </c>
      <c r="C385" s="67" t="s">
        <v>403</v>
      </c>
      <c r="D385" s="68" t="s">
        <v>365</v>
      </c>
      <c r="E385" s="67" t="s">
        <v>366</v>
      </c>
      <c r="F385" s="68" t="s">
        <v>408</v>
      </c>
      <c r="G385" s="67" t="s">
        <v>409</v>
      </c>
      <c r="H385" s="68" t="s">
        <v>362</v>
      </c>
      <c r="I385" s="69">
        <v>385</v>
      </c>
      <c r="J385" s="69">
        <v>387</v>
      </c>
      <c r="K385" s="91"/>
      <c r="L385" s="91"/>
    </row>
    <row r="386" spans="2:12" x14ac:dyDescent="0.25">
      <c r="B386" s="67" t="s">
        <v>402</v>
      </c>
      <c r="C386" s="67" t="s">
        <v>403</v>
      </c>
      <c r="D386" s="68" t="s">
        <v>365</v>
      </c>
      <c r="E386" s="67" t="s">
        <v>366</v>
      </c>
      <c r="F386" s="68" t="s">
        <v>408</v>
      </c>
      <c r="G386" s="67" t="s">
        <v>409</v>
      </c>
      <c r="H386" s="68" t="s">
        <v>363</v>
      </c>
      <c r="I386" s="69">
        <v>736</v>
      </c>
      <c r="J386" s="69">
        <v>1023</v>
      </c>
      <c r="K386" s="91"/>
      <c r="L386" s="91"/>
    </row>
    <row r="387" spans="2:12" x14ac:dyDescent="0.25">
      <c r="B387" s="67" t="s">
        <v>402</v>
      </c>
      <c r="C387" s="67" t="s">
        <v>403</v>
      </c>
      <c r="D387" s="68" t="s">
        <v>365</v>
      </c>
      <c r="E387" s="67" t="s">
        <v>366</v>
      </c>
      <c r="F387" s="68" t="s">
        <v>408</v>
      </c>
      <c r="G387" s="67" t="s">
        <v>409</v>
      </c>
      <c r="H387" s="68" t="s">
        <v>364</v>
      </c>
      <c r="I387" s="69">
        <v>147</v>
      </c>
      <c r="J387" s="69">
        <v>127</v>
      </c>
      <c r="K387" s="91"/>
      <c r="L387" s="91"/>
    </row>
    <row r="388" spans="2:12" x14ac:dyDescent="0.25">
      <c r="B388" s="67" t="s">
        <v>402</v>
      </c>
      <c r="C388" s="67" t="s">
        <v>403</v>
      </c>
      <c r="D388" s="68" t="s">
        <v>365</v>
      </c>
      <c r="E388" s="67" t="s">
        <v>366</v>
      </c>
      <c r="F388" s="68" t="s">
        <v>408</v>
      </c>
      <c r="G388" s="67" t="s">
        <v>409</v>
      </c>
      <c r="H388" s="68" t="s">
        <v>364</v>
      </c>
      <c r="I388" s="69">
        <v>0</v>
      </c>
      <c r="J388" s="69">
        <v>0</v>
      </c>
      <c r="K388" s="91"/>
      <c r="L388" s="91"/>
    </row>
    <row r="389" spans="2:12" x14ac:dyDescent="0.25">
      <c r="B389" s="67" t="s">
        <v>402</v>
      </c>
      <c r="C389" s="67" t="s">
        <v>403</v>
      </c>
      <c r="D389" s="68" t="s">
        <v>365</v>
      </c>
      <c r="E389" s="67" t="s">
        <v>366</v>
      </c>
      <c r="F389" s="68" t="s">
        <v>408</v>
      </c>
      <c r="G389" s="67" t="s">
        <v>409</v>
      </c>
      <c r="H389" s="68" t="s">
        <v>362</v>
      </c>
      <c r="I389" s="69">
        <v>0</v>
      </c>
      <c r="J389" s="69">
        <v>0</v>
      </c>
      <c r="K389" s="91"/>
      <c r="L389" s="91"/>
    </row>
    <row r="390" spans="2:12" x14ac:dyDescent="0.25">
      <c r="B390" s="67" t="s">
        <v>402</v>
      </c>
      <c r="C390" s="67" t="s">
        <v>403</v>
      </c>
      <c r="D390" s="68" t="s">
        <v>365</v>
      </c>
      <c r="E390" s="67" t="s">
        <v>366</v>
      </c>
      <c r="F390" s="68" t="s">
        <v>408</v>
      </c>
      <c r="G390" s="67" t="s">
        <v>409</v>
      </c>
      <c r="H390" s="68" t="s">
        <v>363</v>
      </c>
      <c r="I390" s="69">
        <v>18</v>
      </c>
      <c r="J390" s="69">
        <v>12</v>
      </c>
      <c r="K390" s="91"/>
      <c r="L390" s="91"/>
    </row>
    <row r="391" spans="2:12" x14ac:dyDescent="0.25">
      <c r="B391" s="67" t="s">
        <v>402</v>
      </c>
      <c r="C391" s="67" t="s">
        <v>403</v>
      </c>
      <c r="D391" s="68" t="s">
        <v>365</v>
      </c>
      <c r="E391" s="67" t="s">
        <v>366</v>
      </c>
      <c r="F391" s="68" t="s">
        <v>408</v>
      </c>
      <c r="G391" s="67" t="s">
        <v>409</v>
      </c>
      <c r="H391" s="68" t="s">
        <v>364</v>
      </c>
      <c r="I391" s="69">
        <v>0</v>
      </c>
      <c r="J391" s="69">
        <v>0</v>
      </c>
      <c r="K391" s="91"/>
      <c r="L391" s="91"/>
    </row>
    <row r="392" spans="2:12" x14ac:dyDescent="0.25">
      <c r="B392" s="67" t="s">
        <v>402</v>
      </c>
      <c r="C392" s="67" t="s">
        <v>403</v>
      </c>
      <c r="D392" s="68" t="s">
        <v>365</v>
      </c>
      <c r="E392" s="67" t="s">
        <v>366</v>
      </c>
      <c r="F392" s="68" t="s">
        <v>408</v>
      </c>
      <c r="G392" s="67" t="s">
        <v>409</v>
      </c>
      <c r="H392" s="68" t="s">
        <v>362</v>
      </c>
      <c r="I392" s="69">
        <v>0</v>
      </c>
      <c r="J392" s="69">
        <v>0</v>
      </c>
      <c r="K392" s="91"/>
      <c r="L392" s="91"/>
    </row>
    <row r="393" spans="2:12" x14ac:dyDescent="0.25">
      <c r="B393" s="67" t="s">
        <v>402</v>
      </c>
      <c r="C393" s="67" t="s">
        <v>403</v>
      </c>
      <c r="D393" s="68" t="s">
        <v>365</v>
      </c>
      <c r="E393" s="67" t="s">
        <v>366</v>
      </c>
      <c r="F393" s="68" t="s">
        <v>408</v>
      </c>
      <c r="G393" s="67" t="s">
        <v>409</v>
      </c>
      <c r="H393" s="68" t="s">
        <v>363</v>
      </c>
      <c r="I393" s="69">
        <v>56</v>
      </c>
      <c r="J393" s="69">
        <v>64</v>
      </c>
      <c r="K393" s="91"/>
      <c r="L393" s="91"/>
    </row>
    <row r="394" spans="2:12" x14ac:dyDescent="0.25">
      <c r="B394" s="67" t="s">
        <v>402</v>
      </c>
      <c r="C394" s="67" t="s">
        <v>403</v>
      </c>
      <c r="D394" s="68" t="s">
        <v>365</v>
      </c>
      <c r="E394" s="67" t="s">
        <v>366</v>
      </c>
      <c r="F394" s="68" t="s">
        <v>408</v>
      </c>
      <c r="G394" s="67" t="s">
        <v>409</v>
      </c>
      <c r="H394" s="68" t="s">
        <v>362</v>
      </c>
      <c r="I394" s="69">
        <v>0</v>
      </c>
      <c r="J394" s="69">
        <v>35</v>
      </c>
      <c r="K394" s="91"/>
      <c r="L394" s="91"/>
    </row>
    <row r="395" spans="2:12" x14ac:dyDescent="0.25">
      <c r="B395" s="67" t="s">
        <v>402</v>
      </c>
      <c r="C395" s="67" t="s">
        <v>403</v>
      </c>
      <c r="D395" s="68" t="s">
        <v>365</v>
      </c>
      <c r="E395" s="67" t="s">
        <v>366</v>
      </c>
      <c r="F395" s="68" t="s">
        <v>408</v>
      </c>
      <c r="G395" s="67" t="s">
        <v>409</v>
      </c>
      <c r="H395" s="68" t="s">
        <v>363</v>
      </c>
      <c r="I395" s="69">
        <v>2</v>
      </c>
      <c r="J395" s="69">
        <v>10</v>
      </c>
      <c r="K395" s="91"/>
      <c r="L395" s="91"/>
    </row>
    <row r="396" spans="2:12" x14ac:dyDescent="0.25">
      <c r="B396" s="67" t="s">
        <v>402</v>
      </c>
      <c r="C396" s="67" t="s">
        <v>403</v>
      </c>
      <c r="D396" s="68" t="s">
        <v>365</v>
      </c>
      <c r="E396" s="67" t="s">
        <v>366</v>
      </c>
      <c r="F396" s="68" t="s">
        <v>408</v>
      </c>
      <c r="G396" s="67" t="s">
        <v>409</v>
      </c>
      <c r="H396" s="68" t="s">
        <v>362</v>
      </c>
      <c r="I396" s="69">
        <v>38</v>
      </c>
      <c r="J396" s="69">
        <v>52</v>
      </c>
      <c r="K396" s="91"/>
      <c r="L396" s="91"/>
    </row>
    <row r="397" spans="2:12" x14ac:dyDescent="0.25">
      <c r="B397" s="67" t="s">
        <v>402</v>
      </c>
      <c r="C397" s="67" t="s">
        <v>403</v>
      </c>
      <c r="D397" s="68" t="s">
        <v>365</v>
      </c>
      <c r="E397" s="67" t="s">
        <v>366</v>
      </c>
      <c r="F397" s="68" t="s">
        <v>408</v>
      </c>
      <c r="G397" s="67" t="s">
        <v>409</v>
      </c>
      <c r="H397" s="68" t="s">
        <v>363</v>
      </c>
      <c r="I397" s="69">
        <v>33</v>
      </c>
      <c r="J397" s="69">
        <v>0</v>
      </c>
      <c r="K397" s="91"/>
      <c r="L397" s="91"/>
    </row>
    <row r="398" spans="2:12" x14ac:dyDescent="0.25">
      <c r="B398" s="67" t="s">
        <v>402</v>
      </c>
      <c r="C398" s="67" t="s">
        <v>403</v>
      </c>
      <c r="D398" s="68" t="s">
        <v>365</v>
      </c>
      <c r="E398" s="67" t="s">
        <v>366</v>
      </c>
      <c r="F398" s="68" t="s">
        <v>408</v>
      </c>
      <c r="G398" s="67" t="s">
        <v>409</v>
      </c>
      <c r="H398" s="68" t="s">
        <v>364</v>
      </c>
      <c r="I398" s="69">
        <v>29</v>
      </c>
      <c r="J398" s="69">
        <v>64</v>
      </c>
      <c r="K398" s="91"/>
      <c r="L398" s="91"/>
    </row>
    <row r="399" spans="2:12" x14ac:dyDescent="0.25">
      <c r="B399" s="67" t="s">
        <v>402</v>
      </c>
      <c r="C399" s="67" t="s">
        <v>403</v>
      </c>
      <c r="D399" s="68" t="s">
        <v>365</v>
      </c>
      <c r="E399" s="67" t="s">
        <v>366</v>
      </c>
      <c r="F399" s="68" t="s">
        <v>408</v>
      </c>
      <c r="G399" s="67" t="s">
        <v>409</v>
      </c>
      <c r="H399" s="68" t="s">
        <v>362</v>
      </c>
      <c r="I399" s="69">
        <v>0.309</v>
      </c>
      <c r="J399" s="69">
        <v>0.20599999999999999</v>
      </c>
      <c r="K399" s="91"/>
      <c r="L399" s="91"/>
    </row>
    <row r="400" spans="2:12" x14ac:dyDescent="0.25">
      <c r="B400" s="67" t="s">
        <v>402</v>
      </c>
      <c r="C400" s="67" t="s">
        <v>403</v>
      </c>
      <c r="D400" s="68" t="s">
        <v>365</v>
      </c>
      <c r="E400" s="67" t="s">
        <v>366</v>
      </c>
      <c r="F400" s="68" t="s">
        <v>408</v>
      </c>
      <c r="G400" s="67" t="s">
        <v>409</v>
      </c>
      <c r="H400" s="68" t="s">
        <v>363</v>
      </c>
      <c r="I400" s="69">
        <v>0.39140000000000003</v>
      </c>
      <c r="J400" s="69">
        <v>0.55620000000000003</v>
      </c>
      <c r="K400" s="91"/>
      <c r="L400" s="91"/>
    </row>
    <row r="401" spans="2:12" x14ac:dyDescent="0.25">
      <c r="B401" s="67" t="s">
        <v>402</v>
      </c>
      <c r="C401" s="67" t="s">
        <v>403</v>
      </c>
      <c r="D401" s="68" t="s">
        <v>365</v>
      </c>
      <c r="E401" s="67" t="s">
        <v>366</v>
      </c>
      <c r="F401" s="68" t="s">
        <v>408</v>
      </c>
      <c r="G401" s="67" t="s">
        <v>409</v>
      </c>
      <c r="H401" s="68" t="s">
        <v>364</v>
      </c>
      <c r="I401" s="69">
        <v>0.45319999999999999</v>
      </c>
      <c r="J401" s="69">
        <v>0.28839999999999999</v>
      </c>
      <c r="K401" s="91"/>
      <c r="L401" s="91"/>
    </row>
    <row r="402" spans="2:12" x14ac:dyDescent="0.25">
      <c r="B402" s="67" t="s">
        <v>402</v>
      </c>
      <c r="C402" s="67" t="s">
        <v>403</v>
      </c>
      <c r="D402" s="68" t="s">
        <v>365</v>
      </c>
      <c r="E402" s="67" t="s">
        <v>366</v>
      </c>
      <c r="F402" s="68" t="s">
        <v>408</v>
      </c>
      <c r="G402" s="67" t="s">
        <v>409</v>
      </c>
      <c r="H402" s="68" t="s">
        <v>362</v>
      </c>
      <c r="I402" s="69">
        <v>50</v>
      </c>
      <c r="J402" s="69">
        <v>70</v>
      </c>
      <c r="K402" s="91"/>
      <c r="L402" s="91"/>
    </row>
    <row r="403" spans="2:12" x14ac:dyDescent="0.25">
      <c r="B403" s="67" t="s">
        <v>402</v>
      </c>
      <c r="C403" s="67" t="s">
        <v>403</v>
      </c>
      <c r="D403" s="68" t="s">
        <v>365</v>
      </c>
      <c r="E403" s="67" t="s">
        <v>366</v>
      </c>
      <c r="F403" s="68" t="s">
        <v>408</v>
      </c>
      <c r="G403" s="67" t="s">
        <v>409</v>
      </c>
      <c r="H403" s="68" t="s">
        <v>363</v>
      </c>
      <c r="I403" s="69">
        <v>67</v>
      </c>
      <c r="J403" s="69">
        <v>136</v>
      </c>
      <c r="K403" s="91"/>
      <c r="L403" s="91"/>
    </row>
    <row r="404" spans="2:12" x14ac:dyDescent="0.25">
      <c r="B404" s="67" t="s">
        <v>402</v>
      </c>
      <c r="C404" s="67" t="s">
        <v>403</v>
      </c>
      <c r="D404" s="68" t="s">
        <v>365</v>
      </c>
      <c r="E404" s="67" t="s">
        <v>366</v>
      </c>
      <c r="F404" s="68" t="s">
        <v>408</v>
      </c>
      <c r="G404" s="67" t="s">
        <v>409</v>
      </c>
      <c r="H404" s="68" t="s">
        <v>364</v>
      </c>
      <c r="I404" s="69">
        <v>0</v>
      </c>
      <c r="J404" s="69">
        <v>0</v>
      </c>
      <c r="K404" s="91"/>
      <c r="L404" s="91"/>
    </row>
    <row r="405" spans="2:12" x14ac:dyDescent="0.25">
      <c r="B405" s="67" t="s">
        <v>402</v>
      </c>
      <c r="C405" s="67" t="s">
        <v>403</v>
      </c>
      <c r="D405" s="68" t="s">
        <v>365</v>
      </c>
      <c r="E405" s="67" t="s">
        <v>366</v>
      </c>
      <c r="F405" s="68" t="s">
        <v>408</v>
      </c>
      <c r="G405" s="67" t="s">
        <v>409</v>
      </c>
      <c r="H405" s="68" t="s">
        <v>362</v>
      </c>
      <c r="I405" s="69">
        <v>50</v>
      </c>
      <c r="J405" s="69">
        <v>30</v>
      </c>
      <c r="K405" s="91"/>
      <c r="L405" s="91"/>
    </row>
    <row r="406" spans="2:12" x14ac:dyDescent="0.25">
      <c r="B406" s="67" t="s">
        <v>402</v>
      </c>
      <c r="C406" s="67" t="s">
        <v>403</v>
      </c>
      <c r="D406" s="68" t="s">
        <v>365</v>
      </c>
      <c r="E406" s="67" t="s">
        <v>366</v>
      </c>
      <c r="F406" s="68" t="s">
        <v>408</v>
      </c>
      <c r="G406" s="67" t="s">
        <v>409</v>
      </c>
      <c r="H406" s="68" t="s">
        <v>363</v>
      </c>
      <c r="I406" s="69">
        <v>16</v>
      </c>
      <c r="J406" s="69">
        <v>45</v>
      </c>
      <c r="K406" s="91"/>
      <c r="L406" s="91"/>
    </row>
    <row r="407" spans="2:12" x14ac:dyDescent="0.25">
      <c r="B407" s="67" t="s">
        <v>402</v>
      </c>
      <c r="C407" s="67" t="s">
        <v>403</v>
      </c>
      <c r="D407" s="68" t="s">
        <v>365</v>
      </c>
      <c r="E407" s="67" t="s">
        <v>366</v>
      </c>
      <c r="F407" s="68" t="s">
        <v>408</v>
      </c>
      <c r="G407" s="67" t="s">
        <v>409</v>
      </c>
      <c r="H407" s="68" t="s">
        <v>364</v>
      </c>
      <c r="I407" s="69">
        <v>23</v>
      </c>
      <c r="J407" s="69">
        <v>32</v>
      </c>
      <c r="K407" s="91"/>
      <c r="L407" s="91"/>
    </row>
    <row r="408" spans="2:12" x14ac:dyDescent="0.25">
      <c r="B408" s="67" t="s">
        <v>402</v>
      </c>
      <c r="C408" s="67" t="s">
        <v>403</v>
      </c>
      <c r="D408" s="68" t="s">
        <v>365</v>
      </c>
      <c r="E408" s="67" t="s">
        <v>366</v>
      </c>
      <c r="F408" s="68" t="s">
        <v>408</v>
      </c>
      <c r="G408" s="67" t="s">
        <v>409</v>
      </c>
      <c r="H408" s="68" t="s">
        <v>362</v>
      </c>
      <c r="I408" s="69">
        <v>0</v>
      </c>
      <c r="J408" s="69">
        <v>73</v>
      </c>
      <c r="K408" s="91"/>
      <c r="L408" s="91"/>
    </row>
    <row r="409" spans="2:12" x14ac:dyDescent="0.25">
      <c r="B409" s="67" t="s">
        <v>402</v>
      </c>
      <c r="C409" s="67" t="s">
        <v>403</v>
      </c>
      <c r="D409" s="68" t="s">
        <v>365</v>
      </c>
      <c r="E409" s="67" t="s">
        <v>366</v>
      </c>
      <c r="F409" s="68" t="s">
        <v>408</v>
      </c>
      <c r="G409" s="67" t="s">
        <v>409</v>
      </c>
      <c r="H409" s="68" t="s">
        <v>363</v>
      </c>
      <c r="I409" s="69">
        <v>14</v>
      </c>
      <c r="J409" s="69">
        <v>150</v>
      </c>
      <c r="K409" s="91"/>
      <c r="L409" s="91"/>
    </row>
    <row r="410" spans="2:12" x14ac:dyDescent="0.25">
      <c r="B410" s="67" t="s">
        <v>402</v>
      </c>
      <c r="C410" s="67" t="s">
        <v>403</v>
      </c>
      <c r="D410" s="68" t="s">
        <v>365</v>
      </c>
      <c r="E410" s="67" t="s">
        <v>366</v>
      </c>
      <c r="F410" s="68" t="s">
        <v>408</v>
      </c>
      <c r="G410" s="67" t="s">
        <v>409</v>
      </c>
      <c r="H410" s="68" t="s">
        <v>364</v>
      </c>
      <c r="I410" s="69">
        <v>9</v>
      </c>
      <c r="J410" s="69">
        <v>92</v>
      </c>
      <c r="K410" s="91"/>
      <c r="L410" s="91"/>
    </row>
    <row r="411" spans="2:12" x14ac:dyDescent="0.25">
      <c r="B411" s="67" t="s">
        <v>402</v>
      </c>
      <c r="C411" s="67" t="s">
        <v>403</v>
      </c>
      <c r="D411" s="68" t="s">
        <v>365</v>
      </c>
      <c r="E411" s="67" t="s">
        <v>366</v>
      </c>
      <c r="F411" s="68" t="s">
        <v>408</v>
      </c>
      <c r="G411" s="67" t="s">
        <v>409</v>
      </c>
      <c r="H411" s="68" t="s">
        <v>362</v>
      </c>
      <c r="I411" s="69">
        <v>0</v>
      </c>
      <c r="J411" s="69">
        <v>0</v>
      </c>
      <c r="K411" s="91"/>
      <c r="L411" s="91"/>
    </row>
    <row r="412" spans="2:12" x14ac:dyDescent="0.25">
      <c r="B412" s="67" t="s">
        <v>402</v>
      </c>
      <c r="C412" s="67" t="s">
        <v>403</v>
      </c>
      <c r="D412" s="68" t="s">
        <v>365</v>
      </c>
      <c r="E412" s="67" t="s">
        <v>366</v>
      </c>
      <c r="F412" s="68" t="s">
        <v>408</v>
      </c>
      <c r="G412" s="67" t="s">
        <v>409</v>
      </c>
      <c r="H412" s="68" t="s">
        <v>363</v>
      </c>
      <c r="I412" s="69">
        <v>0</v>
      </c>
      <c r="J412" s="69">
        <v>0</v>
      </c>
      <c r="K412" s="91"/>
      <c r="L412" s="91"/>
    </row>
    <row r="413" spans="2:12" x14ac:dyDescent="0.25">
      <c r="B413" s="67" t="s">
        <v>402</v>
      </c>
      <c r="C413" s="67" t="s">
        <v>403</v>
      </c>
      <c r="D413" s="68" t="s">
        <v>365</v>
      </c>
      <c r="E413" s="67" t="s">
        <v>366</v>
      </c>
      <c r="F413" s="68" t="s">
        <v>408</v>
      </c>
      <c r="G413" s="67" t="s">
        <v>409</v>
      </c>
      <c r="H413" s="68" t="s">
        <v>364</v>
      </c>
      <c r="I413" s="69">
        <v>0</v>
      </c>
      <c r="J413" s="69">
        <v>0</v>
      </c>
      <c r="K413" s="91"/>
      <c r="L413" s="91"/>
    </row>
    <row r="414" spans="2:12" x14ac:dyDescent="0.25">
      <c r="B414" s="67" t="s">
        <v>402</v>
      </c>
      <c r="C414" s="67" t="s">
        <v>403</v>
      </c>
      <c r="D414" s="68" t="s">
        <v>365</v>
      </c>
      <c r="E414" s="67" t="s">
        <v>366</v>
      </c>
      <c r="F414" s="68" t="s">
        <v>408</v>
      </c>
      <c r="G414" s="67" t="s">
        <v>409</v>
      </c>
      <c r="H414" s="68" t="s">
        <v>362</v>
      </c>
      <c r="I414" s="69">
        <v>0</v>
      </c>
      <c r="J414" s="69">
        <v>6</v>
      </c>
      <c r="K414" s="91"/>
      <c r="L414" s="91"/>
    </row>
    <row r="415" spans="2:12" x14ac:dyDescent="0.25">
      <c r="B415" s="67" t="s">
        <v>402</v>
      </c>
      <c r="C415" s="67" t="s">
        <v>403</v>
      </c>
      <c r="D415" s="68" t="s">
        <v>365</v>
      </c>
      <c r="E415" s="67" t="s">
        <v>366</v>
      </c>
      <c r="F415" s="68" t="s">
        <v>408</v>
      </c>
      <c r="G415" s="67" t="s">
        <v>409</v>
      </c>
      <c r="H415" s="68" t="s">
        <v>363</v>
      </c>
      <c r="I415" s="69">
        <v>426</v>
      </c>
      <c r="J415" s="69">
        <v>465</v>
      </c>
      <c r="K415" s="91"/>
      <c r="L415" s="91"/>
    </row>
    <row r="416" spans="2:12" x14ac:dyDescent="0.25">
      <c r="B416" s="67" t="s">
        <v>402</v>
      </c>
      <c r="C416" s="67" t="s">
        <v>403</v>
      </c>
      <c r="D416" s="68" t="s">
        <v>365</v>
      </c>
      <c r="E416" s="67" t="s">
        <v>366</v>
      </c>
      <c r="F416" s="68" t="s">
        <v>408</v>
      </c>
      <c r="G416" s="67" t="s">
        <v>409</v>
      </c>
      <c r="H416" s="68" t="s">
        <v>362</v>
      </c>
      <c r="I416" s="69">
        <v>34</v>
      </c>
      <c r="J416" s="69">
        <v>60</v>
      </c>
      <c r="K416" s="91"/>
      <c r="L416" s="91"/>
    </row>
    <row r="417" spans="2:12" x14ac:dyDescent="0.25">
      <c r="B417" s="67" t="s">
        <v>402</v>
      </c>
      <c r="C417" s="67" t="s">
        <v>403</v>
      </c>
      <c r="D417" s="68" t="s">
        <v>365</v>
      </c>
      <c r="E417" s="67" t="s">
        <v>366</v>
      </c>
      <c r="F417" s="68" t="s">
        <v>408</v>
      </c>
      <c r="G417" s="67" t="s">
        <v>409</v>
      </c>
      <c r="H417" s="68" t="s">
        <v>363</v>
      </c>
      <c r="I417" s="69">
        <v>91</v>
      </c>
      <c r="J417" s="69">
        <v>183</v>
      </c>
      <c r="K417" s="91"/>
      <c r="L417" s="91"/>
    </row>
    <row r="418" spans="2:12" x14ac:dyDescent="0.25">
      <c r="B418" s="67" t="s">
        <v>402</v>
      </c>
      <c r="C418" s="67" t="s">
        <v>403</v>
      </c>
      <c r="D418" s="68" t="s">
        <v>365</v>
      </c>
      <c r="E418" s="67" t="s">
        <v>366</v>
      </c>
      <c r="F418" s="68" t="s">
        <v>408</v>
      </c>
      <c r="G418" s="67" t="s">
        <v>409</v>
      </c>
      <c r="H418" s="68" t="s">
        <v>364</v>
      </c>
      <c r="I418" s="69">
        <v>66</v>
      </c>
      <c r="J418" s="69">
        <v>79</v>
      </c>
      <c r="K418" s="91"/>
      <c r="L418" s="91"/>
    </row>
    <row r="419" spans="2:12" x14ac:dyDescent="0.25">
      <c r="B419" s="67" t="s">
        <v>402</v>
      </c>
      <c r="C419" s="67" t="s">
        <v>403</v>
      </c>
      <c r="D419" s="68" t="s">
        <v>365</v>
      </c>
      <c r="E419" s="67" t="s">
        <v>366</v>
      </c>
      <c r="F419" s="68" t="s">
        <v>408</v>
      </c>
      <c r="G419" s="67" t="s">
        <v>409</v>
      </c>
      <c r="H419" s="68" t="s">
        <v>362</v>
      </c>
      <c r="I419" s="69">
        <v>13</v>
      </c>
      <c r="J419" s="69">
        <v>10</v>
      </c>
      <c r="K419" s="91"/>
      <c r="L419" s="91"/>
    </row>
    <row r="420" spans="2:12" x14ac:dyDescent="0.25">
      <c r="B420" s="67" t="s">
        <v>402</v>
      </c>
      <c r="C420" s="67" t="s">
        <v>403</v>
      </c>
      <c r="D420" s="68" t="s">
        <v>365</v>
      </c>
      <c r="E420" s="67" t="s">
        <v>366</v>
      </c>
      <c r="F420" s="68" t="s">
        <v>408</v>
      </c>
      <c r="G420" s="67" t="s">
        <v>409</v>
      </c>
      <c r="H420" s="68" t="s">
        <v>363</v>
      </c>
      <c r="I420" s="69">
        <v>0</v>
      </c>
      <c r="J420" s="69">
        <v>7</v>
      </c>
      <c r="K420" s="91"/>
      <c r="L420" s="91"/>
    </row>
    <row r="421" spans="2:12" x14ac:dyDescent="0.25">
      <c r="B421" s="67" t="s">
        <v>402</v>
      </c>
      <c r="C421" s="67" t="s">
        <v>403</v>
      </c>
      <c r="D421" s="68" t="s">
        <v>365</v>
      </c>
      <c r="E421" s="67" t="s">
        <v>366</v>
      </c>
      <c r="F421" s="68" t="s">
        <v>408</v>
      </c>
      <c r="G421" s="67" t="s">
        <v>409</v>
      </c>
      <c r="H421" s="68" t="s">
        <v>364</v>
      </c>
      <c r="I421" s="69">
        <v>1</v>
      </c>
      <c r="J421" s="69">
        <v>21</v>
      </c>
      <c r="K421" s="91"/>
      <c r="L421" s="91"/>
    </row>
    <row r="422" spans="2:12" x14ac:dyDescent="0.25">
      <c r="B422" s="67" t="s">
        <v>402</v>
      </c>
      <c r="C422" s="67" t="s">
        <v>403</v>
      </c>
      <c r="D422" s="68" t="s">
        <v>365</v>
      </c>
      <c r="E422" s="67" t="s">
        <v>366</v>
      </c>
      <c r="F422" s="68" t="s">
        <v>408</v>
      </c>
      <c r="G422" s="67" t="s">
        <v>409</v>
      </c>
      <c r="H422" s="68" t="s">
        <v>362</v>
      </c>
      <c r="I422" s="69">
        <v>6</v>
      </c>
      <c r="J422" s="69">
        <v>0</v>
      </c>
      <c r="K422" s="91"/>
      <c r="L422" s="91"/>
    </row>
    <row r="423" spans="2:12" x14ac:dyDescent="0.25">
      <c r="B423" s="67" t="s">
        <v>402</v>
      </c>
      <c r="C423" s="67" t="s">
        <v>403</v>
      </c>
      <c r="D423" s="68" t="s">
        <v>365</v>
      </c>
      <c r="E423" s="67" t="s">
        <v>366</v>
      </c>
      <c r="F423" s="68" t="s">
        <v>408</v>
      </c>
      <c r="G423" s="67" t="s">
        <v>409</v>
      </c>
      <c r="H423" s="68" t="s">
        <v>363</v>
      </c>
      <c r="I423" s="69">
        <v>46</v>
      </c>
      <c r="J423" s="69">
        <v>0</v>
      </c>
      <c r="K423" s="91"/>
      <c r="L423" s="91"/>
    </row>
    <row r="424" spans="2:12" x14ac:dyDescent="0.25">
      <c r="B424" s="67" t="s">
        <v>402</v>
      </c>
      <c r="C424" s="67" t="s">
        <v>403</v>
      </c>
      <c r="D424" s="68" t="s">
        <v>365</v>
      </c>
      <c r="E424" s="67" t="s">
        <v>366</v>
      </c>
      <c r="F424" s="68" t="s">
        <v>408</v>
      </c>
      <c r="G424" s="67" t="s">
        <v>409</v>
      </c>
      <c r="H424" s="68" t="s">
        <v>364</v>
      </c>
      <c r="I424" s="69">
        <v>6</v>
      </c>
      <c r="J424" s="69">
        <v>0</v>
      </c>
      <c r="K424" s="91"/>
      <c r="L424" s="91"/>
    </row>
    <row r="425" spans="2:12" x14ac:dyDescent="0.25">
      <c r="B425" s="67" t="s">
        <v>402</v>
      </c>
      <c r="C425" s="67" t="s">
        <v>403</v>
      </c>
      <c r="D425" s="68" t="s">
        <v>365</v>
      </c>
      <c r="E425" s="67" t="s">
        <v>366</v>
      </c>
      <c r="F425" s="68" t="s">
        <v>408</v>
      </c>
      <c r="G425" s="67" t="s">
        <v>409</v>
      </c>
      <c r="H425" s="68" t="s">
        <v>362</v>
      </c>
      <c r="I425" s="69">
        <v>40</v>
      </c>
      <c r="J425" s="69">
        <v>68</v>
      </c>
      <c r="K425" s="91"/>
      <c r="L425" s="91"/>
    </row>
    <row r="426" spans="2:12" x14ac:dyDescent="0.25">
      <c r="B426" s="67" t="s">
        <v>402</v>
      </c>
      <c r="C426" s="67" t="s">
        <v>403</v>
      </c>
      <c r="D426" s="68" t="s">
        <v>365</v>
      </c>
      <c r="E426" s="67" t="s">
        <v>366</v>
      </c>
      <c r="F426" s="68" t="s">
        <v>408</v>
      </c>
      <c r="G426" s="67" t="s">
        <v>409</v>
      </c>
      <c r="H426" s="68" t="s">
        <v>363</v>
      </c>
      <c r="I426" s="69">
        <v>26</v>
      </c>
      <c r="J426" s="69">
        <v>35</v>
      </c>
      <c r="K426" s="91"/>
      <c r="L426" s="91"/>
    </row>
    <row r="427" spans="2:12" x14ac:dyDescent="0.25">
      <c r="B427" s="67" t="s">
        <v>402</v>
      </c>
      <c r="C427" s="67" t="s">
        <v>403</v>
      </c>
      <c r="D427" s="68" t="s">
        <v>365</v>
      </c>
      <c r="E427" s="67" t="s">
        <v>366</v>
      </c>
      <c r="F427" s="68" t="s">
        <v>408</v>
      </c>
      <c r="G427" s="67" t="s">
        <v>409</v>
      </c>
      <c r="H427" s="68" t="s">
        <v>364</v>
      </c>
      <c r="I427" s="69">
        <v>36</v>
      </c>
      <c r="J427" s="69">
        <v>74</v>
      </c>
      <c r="K427" s="91"/>
      <c r="L427" s="91"/>
    </row>
    <row r="428" spans="2:12" x14ac:dyDescent="0.25">
      <c r="B428" s="67" t="s">
        <v>402</v>
      </c>
      <c r="C428" s="67" t="s">
        <v>403</v>
      </c>
      <c r="D428" s="68" t="s">
        <v>365</v>
      </c>
      <c r="E428" s="67" t="s">
        <v>366</v>
      </c>
      <c r="F428" s="68" t="s">
        <v>408</v>
      </c>
      <c r="G428" s="67" t="s">
        <v>409</v>
      </c>
      <c r="H428" s="68" t="s">
        <v>362</v>
      </c>
      <c r="I428" s="69">
        <v>0</v>
      </c>
      <c r="J428" s="69">
        <v>0</v>
      </c>
      <c r="K428" s="91"/>
      <c r="L428" s="91"/>
    </row>
    <row r="429" spans="2:12" x14ac:dyDescent="0.25">
      <c r="B429" s="67" t="s">
        <v>402</v>
      </c>
      <c r="C429" s="67" t="s">
        <v>403</v>
      </c>
      <c r="D429" s="68" t="s">
        <v>365</v>
      </c>
      <c r="E429" s="67" t="s">
        <v>366</v>
      </c>
      <c r="F429" s="68" t="s">
        <v>408</v>
      </c>
      <c r="G429" s="67" t="s">
        <v>409</v>
      </c>
      <c r="H429" s="68" t="s">
        <v>363</v>
      </c>
      <c r="I429" s="69">
        <v>44</v>
      </c>
      <c r="J429" s="69">
        <v>44</v>
      </c>
      <c r="K429" s="91"/>
      <c r="L429" s="91"/>
    </row>
    <row r="430" spans="2:12" x14ac:dyDescent="0.25">
      <c r="B430" s="67" t="s">
        <v>402</v>
      </c>
      <c r="C430" s="67" t="s">
        <v>403</v>
      </c>
      <c r="D430" s="68" t="s">
        <v>365</v>
      </c>
      <c r="E430" s="67" t="s">
        <v>366</v>
      </c>
      <c r="F430" s="68" t="s">
        <v>408</v>
      </c>
      <c r="G430" s="67" t="s">
        <v>409</v>
      </c>
      <c r="H430" s="68" t="s">
        <v>364</v>
      </c>
      <c r="I430" s="69">
        <v>0</v>
      </c>
      <c r="J430" s="69">
        <v>9</v>
      </c>
      <c r="K430" s="91"/>
      <c r="L430" s="91"/>
    </row>
    <row r="431" spans="2:12" x14ac:dyDescent="0.25">
      <c r="B431" s="67" t="s">
        <v>402</v>
      </c>
      <c r="C431" s="67" t="s">
        <v>403</v>
      </c>
      <c r="D431" s="68" t="s">
        <v>365</v>
      </c>
      <c r="E431" s="67" t="s">
        <v>366</v>
      </c>
      <c r="F431" s="68" t="s">
        <v>408</v>
      </c>
      <c r="G431" s="67" t="s">
        <v>409</v>
      </c>
      <c r="H431" s="68" t="s">
        <v>363</v>
      </c>
      <c r="I431" s="69">
        <v>0</v>
      </c>
      <c r="J431" s="69">
        <v>0</v>
      </c>
      <c r="K431" s="91"/>
      <c r="L431" s="91"/>
    </row>
    <row r="432" spans="2:12" x14ac:dyDescent="0.25">
      <c r="B432" s="67" t="s">
        <v>402</v>
      </c>
      <c r="C432" s="67" t="s">
        <v>403</v>
      </c>
      <c r="D432" s="68" t="s">
        <v>365</v>
      </c>
      <c r="E432" s="67" t="s">
        <v>366</v>
      </c>
      <c r="F432" s="68" t="s">
        <v>408</v>
      </c>
      <c r="G432" s="67" t="s">
        <v>409</v>
      </c>
      <c r="H432" s="68" t="s">
        <v>362</v>
      </c>
      <c r="I432" s="69">
        <v>146</v>
      </c>
      <c r="J432" s="69">
        <v>180</v>
      </c>
      <c r="K432" s="91"/>
      <c r="L432" s="91"/>
    </row>
    <row r="433" spans="2:12" x14ac:dyDescent="0.25">
      <c r="B433" s="67" t="s">
        <v>402</v>
      </c>
      <c r="C433" s="67" t="s">
        <v>403</v>
      </c>
      <c r="D433" s="68" t="s">
        <v>365</v>
      </c>
      <c r="E433" s="67" t="s">
        <v>366</v>
      </c>
      <c r="F433" s="68" t="s">
        <v>408</v>
      </c>
      <c r="G433" s="67" t="s">
        <v>409</v>
      </c>
      <c r="H433" s="68" t="s">
        <v>363</v>
      </c>
      <c r="I433" s="69">
        <v>76</v>
      </c>
      <c r="J433" s="69">
        <v>76</v>
      </c>
      <c r="K433" s="91"/>
      <c r="L433" s="91"/>
    </row>
    <row r="434" spans="2:12" x14ac:dyDescent="0.25">
      <c r="B434" s="67" t="s">
        <v>402</v>
      </c>
      <c r="C434" s="67" t="s">
        <v>403</v>
      </c>
      <c r="D434" s="68" t="s">
        <v>365</v>
      </c>
      <c r="E434" s="67" t="s">
        <v>366</v>
      </c>
      <c r="F434" s="68" t="s">
        <v>408</v>
      </c>
      <c r="G434" s="67" t="s">
        <v>409</v>
      </c>
      <c r="H434" s="68" t="s">
        <v>364</v>
      </c>
      <c r="I434" s="69">
        <v>78</v>
      </c>
      <c r="J434" s="69">
        <v>72</v>
      </c>
      <c r="K434" s="91"/>
      <c r="L434" s="91"/>
    </row>
    <row r="435" spans="2:12" x14ac:dyDescent="0.25">
      <c r="B435" s="67" t="s">
        <v>402</v>
      </c>
      <c r="C435" s="67" t="s">
        <v>403</v>
      </c>
      <c r="D435" s="68" t="s">
        <v>365</v>
      </c>
      <c r="E435" s="67" t="s">
        <v>366</v>
      </c>
      <c r="F435" s="68" t="s">
        <v>408</v>
      </c>
      <c r="G435" s="67" t="s">
        <v>409</v>
      </c>
      <c r="H435" s="68" t="s">
        <v>362</v>
      </c>
      <c r="I435" s="69">
        <v>70</v>
      </c>
      <c r="J435" s="69">
        <v>294</v>
      </c>
      <c r="K435" s="91"/>
      <c r="L435" s="91"/>
    </row>
    <row r="436" spans="2:12" x14ac:dyDescent="0.25">
      <c r="B436" s="67" t="s">
        <v>402</v>
      </c>
      <c r="C436" s="67" t="s">
        <v>403</v>
      </c>
      <c r="D436" s="68" t="s">
        <v>365</v>
      </c>
      <c r="E436" s="67" t="s">
        <v>366</v>
      </c>
      <c r="F436" s="68" t="s">
        <v>408</v>
      </c>
      <c r="G436" s="67" t="s">
        <v>409</v>
      </c>
      <c r="H436" s="68" t="s">
        <v>363</v>
      </c>
      <c r="I436" s="69">
        <v>574</v>
      </c>
      <c r="J436" s="69">
        <v>592</v>
      </c>
      <c r="K436" s="91"/>
      <c r="L436" s="91"/>
    </row>
    <row r="437" spans="2:12" x14ac:dyDescent="0.25">
      <c r="B437" s="67" t="s">
        <v>402</v>
      </c>
      <c r="C437" s="67" t="s">
        <v>403</v>
      </c>
      <c r="D437" s="68" t="s">
        <v>365</v>
      </c>
      <c r="E437" s="67" t="s">
        <v>366</v>
      </c>
      <c r="F437" s="68" t="s">
        <v>408</v>
      </c>
      <c r="G437" s="67" t="s">
        <v>409</v>
      </c>
      <c r="H437" s="68" t="s">
        <v>364</v>
      </c>
      <c r="I437" s="69">
        <v>330</v>
      </c>
      <c r="J437" s="69">
        <v>420</v>
      </c>
      <c r="K437" s="91"/>
      <c r="L437" s="91"/>
    </row>
    <row r="438" spans="2:12" x14ac:dyDescent="0.25">
      <c r="B438" s="67" t="s">
        <v>402</v>
      </c>
      <c r="C438" s="67" t="s">
        <v>403</v>
      </c>
      <c r="D438" s="68" t="s">
        <v>365</v>
      </c>
      <c r="E438" s="67" t="s">
        <v>366</v>
      </c>
      <c r="F438" s="68" t="s">
        <v>408</v>
      </c>
      <c r="G438" s="67" t="s">
        <v>409</v>
      </c>
      <c r="H438" s="68" t="s">
        <v>363</v>
      </c>
      <c r="I438" s="69">
        <v>0</v>
      </c>
      <c r="J438" s="69">
        <v>0</v>
      </c>
      <c r="K438" s="91"/>
      <c r="L438" s="91"/>
    </row>
    <row r="439" spans="2:12" x14ac:dyDescent="0.25">
      <c r="B439" s="67" t="s">
        <v>402</v>
      </c>
      <c r="C439" s="67" t="s">
        <v>403</v>
      </c>
      <c r="D439" s="68" t="s">
        <v>365</v>
      </c>
      <c r="E439" s="67" t="s">
        <v>366</v>
      </c>
      <c r="F439" s="68" t="s">
        <v>408</v>
      </c>
      <c r="G439" s="67" t="s">
        <v>409</v>
      </c>
      <c r="H439" s="68" t="s">
        <v>364</v>
      </c>
      <c r="I439" s="69">
        <v>0</v>
      </c>
      <c r="J439" s="69">
        <v>0</v>
      </c>
      <c r="K439" s="91"/>
      <c r="L439" s="91"/>
    </row>
    <row r="440" spans="2:12" x14ac:dyDescent="0.25">
      <c r="B440" s="67" t="s">
        <v>402</v>
      </c>
      <c r="C440" s="67" t="s">
        <v>403</v>
      </c>
      <c r="D440" s="68" t="s">
        <v>365</v>
      </c>
      <c r="E440" s="67" t="s">
        <v>366</v>
      </c>
      <c r="F440" s="68" t="s">
        <v>408</v>
      </c>
      <c r="G440" s="67" t="s">
        <v>409</v>
      </c>
      <c r="H440" s="68" t="s">
        <v>362</v>
      </c>
      <c r="I440" s="69">
        <v>59</v>
      </c>
      <c r="J440" s="69">
        <v>89</v>
      </c>
      <c r="K440" s="91"/>
      <c r="L440" s="91"/>
    </row>
    <row r="441" spans="2:12" x14ac:dyDescent="0.25">
      <c r="B441" s="67" t="s">
        <v>402</v>
      </c>
      <c r="C441" s="67" t="s">
        <v>403</v>
      </c>
      <c r="D441" s="68" t="s">
        <v>365</v>
      </c>
      <c r="E441" s="67" t="s">
        <v>366</v>
      </c>
      <c r="F441" s="68" t="s">
        <v>408</v>
      </c>
      <c r="G441" s="67" t="s">
        <v>409</v>
      </c>
      <c r="H441" s="68" t="s">
        <v>363</v>
      </c>
      <c r="I441" s="69">
        <v>125</v>
      </c>
      <c r="J441" s="69">
        <v>214</v>
      </c>
      <c r="K441" s="91"/>
      <c r="L441" s="91"/>
    </row>
    <row r="442" spans="2:12" x14ac:dyDescent="0.25">
      <c r="B442" s="67" t="s">
        <v>402</v>
      </c>
      <c r="C442" s="67" t="s">
        <v>403</v>
      </c>
      <c r="D442" s="68" t="s">
        <v>365</v>
      </c>
      <c r="E442" s="67" t="s">
        <v>366</v>
      </c>
      <c r="F442" s="68" t="s">
        <v>408</v>
      </c>
      <c r="G442" s="67" t="s">
        <v>409</v>
      </c>
      <c r="H442" s="68" t="s">
        <v>364</v>
      </c>
      <c r="I442" s="69">
        <v>39</v>
      </c>
      <c r="J442" s="69">
        <v>96</v>
      </c>
      <c r="K442" s="91"/>
      <c r="L442" s="91"/>
    </row>
    <row r="443" spans="2:12" x14ac:dyDescent="0.25">
      <c r="B443" s="67" t="s">
        <v>402</v>
      </c>
      <c r="C443" s="67" t="s">
        <v>403</v>
      </c>
      <c r="D443" s="68" t="s">
        <v>365</v>
      </c>
      <c r="E443" s="67" t="s">
        <v>366</v>
      </c>
      <c r="F443" s="68" t="s">
        <v>408</v>
      </c>
      <c r="G443" s="67" t="s">
        <v>409</v>
      </c>
      <c r="H443" s="68" t="s">
        <v>362</v>
      </c>
      <c r="I443" s="69">
        <v>19</v>
      </c>
      <c r="J443" s="69">
        <v>28</v>
      </c>
      <c r="K443" s="91"/>
      <c r="L443" s="91"/>
    </row>
    <row r="444" spans="2:12" x14ac:dyDescent="0.25">
      <c r="B444" s="67" t="s">
        <v>402</v>
      </c>
      <c r="C444" s="67" t="s">
        <v>403</v>
      </c>
      <c r="D444" s="68" t="s">
        <v>365</v>
      </c>
      <c r="E444" s="67" t="s">
        <v>366</v>
      </c>
      <c r="F444" s="68" t="s">
        <v>408</v>
      </c>
      <c r="G444" s="67" t="s">
        <v>409</v>
      </c>
      <c r="H444" s="68" t="s">
        <v>363</v>
      </c>
      <c r="I444" s="69">
        <v>14</v>
      </c>
      <c r="J444" s="69">
        <v>18</v>
      </c>
      <c r="K444" s="91"/>
      <c r="L444" s="91"/>
    </row>
    <row r="445" spans="2:12" x14ac:dyDescent="0.25">
      <c r="B445" s="67" t="s">
        <v>402</v>
      </c>
      <c r="C445" s="67" t="s">
        <v>403</v>
      </c>
      <c r="D445" s="68" t="s">
        <v>365</v>
      </c>
      <c r="E445" s="67" t="s">
        <v>366</v>
      </c>
      <c r="F445" s="68" t="s">
        <v>408</v>
      </c>
      <c r="G445" s="67" t="s">
        <v>409</v>
      </c>
      <c r="H445" s="68" t="s">
        <v>364</v>
      </c>
      <c r="I445" s="69">
        <v>0</v>
      </c>
      <c r="J445" s="69">
        <v>0</v>
      </c>
      <c r="K445" s="91"/>
      <c r="L445" s="91"/>
    </row>
    <row r="446" spans="2:12" x14ac:dyDescent="0.25">
      <c r="B446" s="67" t="s">
        <v>402</v>
      </c>
      <c r="C446" s="67" t="s">
        <v>403</v>
      </c>
      <c r="D446" s="68" t="s">
        <v>365</v>
      </c>
      <c r="E446" s="67" t="s">
        <v>366</v>
      </c>
      <c r="F446" s="68" t="s">
        <v>408</v>
      </c>
      <c r="G446" s="67" t="s">
        <v>409</v>
      </c>
      <c r="H446" s="68" t="s">
        <v>362</v>
      </c>
      <c r="I446" s="69">
        <v>200</v>
      </c>
      <c r="J446" s="69">
        <v>380</v>
      </c>
      <c r="K446" s="91"/>
      <c r="L446" s="91"/>
    </row>
    <row r="447" spans="2:12" x14ac:dyDescent="0.25">
      <c r="B447" s="67" t="s">
        <v>402</v>
      </c>
      <c r="C447" s="67" t="s">
        <v>403</v>
      </c>
      <c r="D447" s="68" t="s">
        <v>365</v>
      </c>
      <c r="E447" s="67" t="s">
        <v>366</v>
      </c>
      <c r="F447" s="68" t="s">
        <v>408</v>
      </c>
      <c r="G447" s="67" t="s">
        <v>409</v>
      </c>
      <c r="H447" s="68" t="s">
        <v>363</v>
      </c>
      <c r="I447" s="69">
        <v>600</v>
      </c>
      <c r="J447" s="69">
        <v>752</v>
      </c>
      <c r="K447" s="91"/>
      <c r="L447" s="91"/>
    </row>
    <row r="448" spans="2:12" x14ac:dyDescent="0.25">
      <c r="B448" s="67" t="s">
        <v>402</v>
      </c>
      <c r="C448" s="67" t="s">
        <v>403</v>
      </c>
      <c r="D448" s="68" t="s">
        <v>365</v>
      </c>
      <c r="E448" s="67" t="s">
        <v>366</v>
      </c>
      <c r="F448" s="68" t="s">
        <v>408</v>
      </c>
      <c r="G448" s="67" t="s">
        <v>409</v>
      </c>
      <c r="H448" s="68" t="s">
        <v>364</v>
      </c>
      <c r="I448" s="69">
        <v>99</v>
      </c>
      <c r="J448" s="69">
        <v>191</v>
      </c>
      <c r="K448" s="91"/>
      <c r="L448" s="91"/>
    </row>
    <row r="449" spans="2:12" x14ac:dyDescent="0.25">
      <c r="B449" s="67" t="s">
        <v>402</v>
      </c>
      <c r="C449" s="67" t="s">
        <v>403</v>
      </c>
      <c r="D449" s="68" t="s">
        <v>365</v>
      </c>
      <c r="E449" s="67" t="s">
        <v>366</v>
      </c>
      <c r="F449" s="68" t="s">
        <v>408</v>
      </c>
      <c r="G449" s="67" t="s">
        <v>409</v>
      </c>
      <c r="H449" s="68" t="s">
        <v>363</v>
      </c>
      <c r="I449" s="69">
        <v>0</v>
      </c>
      <c r="J449" s="69">
        <v>0</v>
      </c>
      <c r="K449" s="91"/>
      <c r="L449" s="91"/>
    </row>
    <row r="450" spans="2:12" x14ac:dyDescent="0.25">
      <c r="B450" s="67" t="s">
        <v>402</v>
      </c>
      <c r="C450" s="67" t="s">
        <v>403</v>
      </c>
      <c r="D450" s="68" t="s">
        <v>365</v>
      </c>
      <c r="E450" s="67" t="s">
        <v>366</v>
      </c>
      <c r="F450" s="68" t="s">
        <v>408</v>
      </c>
      <c r="G450" s="67" t="s">
        <v>409</v>
      </c>
      <c r="H450" s="68" t="s">
        <v>362</v>
      </c>
      <c r="I450" s="69">
        <v>52</v>
      </c>
      <c r="J450" s="69">
        <v>40</v>
      </c>
      <c r="K450" s="91"/>
      <c r="L450" s="91"/>
    </row>
    <row r="451" spans="2:12" x14ac:dyDescent="0.25">
      <c r="B451" s="67" t="s">
        <v>402</v>
      </c>
      <c r="C451" s="67" t="s">
        <v>403</v>
      </c>
      <c r="D451" s="68" t="s">
        <v>365</v>
      </c>
      <c r="E451" s="67" t="s">
        <v>366</v>
      </c>
      <c r="F451" s="68" t="s">
        <v>408</v>
      </c>
      <c r="G451" s="67" t="s">
        <v>409</v>
      </c>
      <c r="H451" s="68" t="s">
        <v>363</v>
      </c>
      <c r="I451" s="69">
        <v>74</v>
      </c>
      <c r="J451" s="69">
        <v>136</v>
      </c>
      <c r="K451" s="91"/>
      <c r="L451" s="91"/>
    </row>
    <row r="452" spans="2:12" x14ac:dyDescent="0.25">
      <c r="B452" s="67" t="s">
        <v>402</v>
      </c>
      <c r="C452" s="67" t="s">
        <v>403</v>
      </c>
      <c r="D452" s="68" t="s">
        <v>365</v>
      </c>
      <c r="E452" s="67" t="s">
        <v>366</v>
      </c>
      <c r="F452" s="68" t="s">
        <v>408</v>
      </c>
      <c r="G452" s="67" t="s">
        <v>409</v>
      </c>
      <c r="H452" s="68" t="s">
        <v>364</v>
      </c>
      <c r="I452" s="69">
        <v>10</v>
      </c>
      <c r="J452" s="69">
        <v>50</v>
      </c>
      <c r="K452" s="91"/>
      <c r="L452" s="91"/>
    </row>
    <row r="453" spans="2:12" x14ac:dyDescent="0.25">
      <c r="B453" s="67" t="s">
        <v>402</v>
      </c>
      <c r="C453" s="67" t="s">
        <v>403</v>
      </c>
      <c r="D453" s="68" t="s">
        <v>365</v>
      </c>
      <c r="E453" s="67" t="s">
        <v>366</v>
      </c>
      <c r="F453" s="68" t="s">
        <v>408</v>
      </c>
      <c r="G453" s="67" t="s">
        <v>409</v>
      </c>
      <c r="H453" s="68" t="s">
        <v>363</v>
      </c>
      <c r="I453" s="69">
        <v>4</v>
      </c>
      <c r="J453" s="69">
        <v>32</v>
      </c>
      <c r="K453" s="91"/>
      <c r="L453" s="91"/>
    </row>
    <row r="454" spans="2:12" x14ac:dyDescent="0.25">
      <c r="B454" s="67" t="s">
        <v>402</v>
      </c>
      <c r="C454" s="67" t="s">
        <v>403</v>
      </c>
      <c r="D454" s="68" t="s">
        <v>365</v>
      </c>
      <c r="E454" s="67" t="s">
        <v>366</v>
      </c>
      <c r="F454" s="68" t="s">
        <v>408</v>
      </c>
      <c r="G454" s="67" t="s">
        <v>409</v>
      </c>
      <c r="H454" s="68" t="s">
        <v>364</v>
      </c>
      <c r="I454" s="69">
        <v>0</v>
      </c>
      <c r="J454" s="69">
        <v>0</v>
      </c>
      <c r="K454" s="91"/>
      <c r="L454" s="91"/>
    </row>
    <row r="455" spans="2:12" x14ac:dyDescent="0.25">
      <c r="B455" s="67" t="s">
        <v>402</v>
      </c>
      <c r="C455" s="67" t="s">
        <v>403</v>
      </c>
      <c r="D455" s="68" t="s">
        <v>365</v>
      </c>
      <c r="E455" s="67" t="s">
        <v>366</v>
      </c>
      <c r="F455" s="68" t="s">
        <v>408</v>
      </c>
      <c r="G455" s="67" t="s">
        <v>409</v>
      </c>
      <c r="H455" s="68" t="s">
        <v>363</v>
      </c>
      <c r="I455" s="69">
        <v>0</v>
      </c>
      <c r="J455" s="69">
        <v>0</v>
      </c>
      <c r="K455" s="91"/>
      <c r="L455" s="91"/>
    </row>
    <row r="456" spans="2:12" x14ac:dyDescent="0.25">
      <c r="B456" s="67" t="s">
        <v>402</v>
      </c>
      <c r="C456" s="67" t="s">
        <v>403</v>
      </c>
      <c r="D456" s="68" t="s">
        <v>365</v>
      </c>
      <c r="E456" s="67" t="s">
        <v>366</v>
      </c>
      <c r="F456" s="68" t="s">
        <v>408</v>
      </c>
      <c r="G456" s="67" t="s">
        <v>409</v>
      </c>
      <c r="H456" s="68" t="s">
        <v>362</v>
      </c>
      <c r="I456" s="69">
        <v>120</v>
      </c>
      <c r="J456" s="69">
        <v>80</v>
      </c>
      <c r="K456" s="91"/>
      <c r="L456" s="91"/>
    </row>
    <row r="457" spans="2:12" x14ac:dyDescent="0.25">
      <c r="B457" s="67" t="s">
        <v>402</v>
      </c>
      <c r="C457" s="67" t="s">
        <v>403</v>
      </c>
      <c r="D457" s="68" t="s">
        <v>365</v>
      </c>
      <c r="E457" s="67" t="s">
        <v>366</v>
      </c>
      <c r="F457" s="68" t="s">
        <v>408</v>
      </c>
      <c r="G457" s="67" t="s">
        <v>409</v>
      </c>
      <c r="H457" s="68" t="s">
        <v>363</v>
      </c>
      <c r="I457" s="69">
        <v>189</v>
      </c>
      <c r="J457" s="69">
        <v>182</v>
      </c>
      <c r="K457" s="91"/>
      <c r="L457" s="91"/>
    </row>
    <row r="458" spans="2:12" x14ac:dyDescent="0.25">
      <c r="B458" s="67" t="s">
        <v>402</v>
      </c>
      <c r="C458" s="67" t="s">
        <v>403</v>
      </c>
      <c r="D458" s="68" t="s">
        <v>365</v>
      </c>
      <c r="E458" s="67" t="s">
        <v>366</v>
      </c>
      <c r="F458" s="68" t="s">
        <v>408</v>
      </c>
      <c r="G458" s="67" t="s">
        <v>409</v>
      </c>
      <c r="H458" s="68" t="s">
        <v>362</v>
      </c>
      <c r="I458" s="69">
        <v>0</v>
      </c>
      <c r="J458" s="69">
        <v>0</v>
      </c>
      <c r="K458" s="91"/>
      <c r="L458" s="91"/>
    </row>
    <row r="459" spans="2:12" x14ac:dyDescent="0.25">
      <c r="B459" s="67" t="s">
        <v>402</v>
      </c>
      <c r="C459" s="67" t="s">
        <v>403</v>
      </c>
      <c r="D459" s="68" t="s">
        <v>365</v>
      </c>
      <c r="E459" s="67" t="s">
        <v>366</v>
      </c>
      <c r="F459" s="68" t="s">
        <v>408</v>
      </c>
      <c r="G459" s="67" t="s">
        <v>409</v>
      </c>
      <c r="H459" s="68" t="s">
        <v>363</v>
      </c>
      <c r="I459" s="69">
        <v>0.3296</v>
      </c>
      <c r="J459" s="69">
        <v>8.2400000000000001E-2</v>
      </c>
      <c r="K459" s="91"/>
      <c r="L459" s="91"/>
    </row>
    <row r="460" spans="2:12" x14ac:dyDescent="0.25">
      <c r="B460" s="67" t="s">
        <v>402</v>
      </c>
      <c r="C460" s="67" t="s">
        <v>403</v>
      </c>
      <c r="D460" s="68" t="s">
        <v>365</v>
      </c>
      <c r="E460" s="67" t="s">
        <v>366</v>
      </c>
      <c r="F460" s="68" t="s">
        <v>408</v>
      </c>
      <c r="G460" s="67" t="s">
        <v>409</v>
      </c>
      <c r="H460" s="68" t="s">
        <v>364</v>
      </c>
      <c r="I460" s="69">
        <v>0</v>
      </c>
      <c r="J460" s="69">
        <v>0</v>
      </c>
      <c r="K460" s="91"/>
      <c r="L460" s="91"/>
    </row>
    <row r="461" spans="2:12" x14ac:dyDescent="0.25">
      <c r="B461" s="67" t="s">
        <v>402</v>
      </c>
      <c r="C461" s="67" t="s">
        <v>403</v>
      </c>
      <c r="D461" s="68" t="s">
        <v>365</v>
      </c>
      <c r="E461" s="67" t="s">
        <v>366</v>
      </c>
      <c r="F461" s="68" t="s">
        <v>408</v>
      </c>
      <c r="G461" s="67" t="s">
        <v>409</v>
      </c>
      <c r="H461" s="68" t="s">
        <v>363</v>
      </c>
      <c r="I461" s="69">
        <v>0</v>
      </c>
      <c r="J461" s="69">
        <v>0</v>
      </c>
      <c r="K461" s="91"/>
      <c r="L461" s="91"/>
    </row>
    <row r="462" spans="2:12" x14ac:dyDescent="0.25">
      <c r="B462" s="67" t="s">
        <v>402</v>
      </c>
      <c r="C462" s="67" t="s">
        <v>403</v>
      </c>
      <c r="D462" s="68" t="s">
        <v>365</v>
      </c>
      <c r="E462" s="67" t="s">
        <v>366</v>
      </c>
      <c r="F462" s="68" t="s">
        <v>408</v>
      </c>
      <c r="G462" s="67" t="s">
        <v>409</v>
      </c>
      <c r="H462" s="68" t="s">
        <v>362</v>
      </c>
      <c r="I462" s="69">
        <v>0</v>
      </c>
      <c r="J462" s="69">
        <v>0</v>
      </c>
      <c r="K462" s="91"/>
      <c r="L462" s="91"/>
    </row>
    <row r="463" spans="2:12" x14ac:dyDescent="0.25">
      <c r="B463" s="67" t="s">
        <v>402</v>
      </c>
      <c r="C463" s="67" t="s">
        <v>403</v>
      </c>
      <c r="D463" s="68" t="s">
        <v>365</v>
      </c>
      <c r="E463" s="67" t="s">
        <v>366</v>
      </c>
      <c r="F463" s="68" t="s">
        <v>408</v>
      </c>
      <c r="G463" s="67" t="s">
        <v>409</v>
      </c>
      <c r="H463" s="68" t="s">
        <v>363</v>
      </c>
      <c r="I463" s="69">
        <v>0</v>
      </c>
      <c r="J463" s="69">
        <v>0</v>
      </c>
      <c r="K463" s="91"/>
      <c r="L463" s="91"/>
    </row>
    <row r="464" spans="2:12" x14ac:dyDescent="0.25">
      <c r="B464" s="67" t="s">
        <v>402</v>
      </c>
      <c r="C464" s="67" t="s">
        <v>403</v>
      </c>
      <c r="D464" s="68" t="s">
        <v>365</v>
      </c>
      <c r="E464" s="67" t="s">
        <v>366</v>
      </c>
      <c r="F464" s="68" t="s">
        <v>408</v>
      </c>
      <c r="G464" s="67" t="s">
        <v>409</v>
      </c>
      <c r="H464" s="68" t="s">
        <v>362</v>
      </c>
      <c r="I464" s="69">
        <v>43.8</v>
      </c>
      <c r="J464" s="69">
        <v>25.8</v>
      </c>
      <c r="K464" s="91"/>
      <c r="L464" s="91"/>
    </row>
    <row r="465" spans="2:12" x14ac:dyDescent="0.25">
      <c r="B465" s="67" t="s">
        <v>402</v>
      </c>
      <c r="C465" s="67" t="s">
        <v>403</v>
      </c>
      <c r="D465" s="68" t="s">
        <v>365</v>
      </c>
      <c r="E465" s="67" t="s">
        <v>366</v>
      </c>
      <c r="F465" s="68" t="s">
        <v>408</v>
      </c>
      <c r="G465" s="67" t="s">
        <v>409</v>
      </c>
      <c r="H465" s="68" t="s">
        <v>363</v>
      </c>
      <c r="I465" s="69">
        <v>31.2</v>
      </c>
      <c r="J465" s="69">
        <v>24</v>
      </c>
      <c r="K465" s="91"/>
      <c r="L465" s="91"/>
    </row>
    <row r="466" spans="2:12" x14ac:dyDescent="0.25">
      <c r="B466" s="67" t="s">
        <v>402</v>
      </c>
      <c r="C466" s="67" t="s">
        <v>403</v>
      </c>
      <c r="D466" s="68" t="s">
        <v>365</v>
      </c>
      <c r="E466" s="67" t="s">
        <v>366</v>
      </c>
      <c r="F466" s="68" t="s">
        <v>408</v>
      </c>
      <c r="G466" s="67" t="s">
        <v>409</v>
      </c>
      <c r="H466" s="68" t="s">
        <v>364</v>
      </c>
      <c r="I466" s="69">
        <v>0</v>
      </c>
      <c r="J466" s="69">
        <v>0</v>
      </c>
      <c r="K466" s="91"/>
      <c r="L466" s="91"/>
    </row>
    <row r="467" spans="2:12" x14ac:dyDescent="0.25">
      <c r="B467" s="67" t="s">
        <v>402</v>
      </c>
      <c r="C467" s="67" t="s">
        <v>403</v>
      </c>
      <c r="D467" s="68" t="s">
        <v>365</v>
      </c>
      <c r="E467" s="67" t="s">
        <v>366</v>
      </c>
      <c r="F467" s="68" t="s">
        <v>408</v>
      </c>
      <c r="G467" s="67" t="s">
        <v>409</v>
      </c>
      <c r="H467" s="68" t="s">
        <v>363</v>
      </c>
      <c r="I467" s="69">
        <v>0</v>
      </c>
      <c r="J467" s="69">
        <v>0</v>
      </c>
      <c r="K467" s="91"/>
      <c r="L467" s="91"/>
    </row>
    <row r="468" spans="2:12" x14ac:dyDescent="0.25">
      <c r="B468" s="67" t="s">
        <v>402</v>
      </c>
      <c r="C468" s="67" t="s">
        <v>403</v>
      </c>
      <c r="D468" s="68" t="s">
        <v>365</v>
      </c>
      <c r="E468" s="67" t="s">
        <v>366</v>
      </c>
      <c r="F468" s="68" t="s">
        <v>408</v>
      </c>
      <c r="G468" s="67" t="s">
        <v>409</v>
      </c>
      <c r="H468" s="68" t="s">
        <v>363</v>
      </c>
      <c r="I468" s="69">
        <v>0</v>
      </c>
      <c r="J468" s="69">
        <v>0</v>
      </c>
      <c r="K468" s="91"/>
      <c r="L468" s="91"/>
    </row>
    <row r="469" spans="2:12" x14ac:dyDescent="0.25">
      <c r="B469" s="67" t="s">
        <v>402</v>
      </c>
      <c r="C469" s="67" t="s">
        <v>403</v>
      </c>
      <c r="D469" s="68" t="s">
        <v>365</v>
      </c>
      <c r="E469" s="67" t="s">
        <v>366</v>
      </c>
      <c r="F469" s="68" t="s">
        <v>408</v>
      </c>
      <c r="G469" s="67" t="s">
        <v>409</v>
      </c>
      <c r="H469" s="68" t="s">
        <v>362</v>
      </c>
      <c r="I469" s="69">
        <v>48</v>
      </c>
      <c r="J469" s="69">
        <v>30</v>
      </c>
      <c r="K469" s="91"/>
      <c r="L469" s="91"/>
    </row>
    <row r="470" spans="2:12" x14ac:dyDescent="0.25">
      <c r="B470" s="67" t="s">
        <v>402</v>
      </c>
      <c r="C470" s="67" t="s">
        <v>403</v>
      </c>
      <c r="D470" s="68" t="s">
        <v>365</v>
      </c>
      <c r="E470" s="67" t="s">
        <v>366</v>
      </c>
      <c r="F470" s="68" t="s">
        <v>408</v>
      </c>
      <c r="G470" s="67" t="s">
        <v>409</v>
      </c>
      <c r="H470" s="68" t="s">
        <v>363</v>
      </c>
      <c r="I470" s="69">
        <v>2</v>
      </c>
      <c r="J470" s="69">
        <v>7</v>
      </c>
      <c r="K470" s="91"/>
      <c r="L470" s="91"/>
    </row>
    <row r="471" spans="2:12" x14ac:dyDescent="0.25">
      <c r="B471" s="67" t="s">
        <v>402</v>
      </c>
      <c r="C471" s="67" t="s">
        <v>403</v>
      </c>
      <c r="D471" s="68" t="s">
        <v>365</v>
      </c>
      <c r="E471" s="67" t="s">
        <v>366</v>
      </c>
      <c r="F471" s="68" t="s">
        <v>408</v>
      </c>
      <c r="G471" s="67" t="s">
        <v>409</v>
      </c>
      <c r="H471" s="68" t="s">
        <v>364</v>
      </c>
      <c r="I471" s="69">
        <v>0</v>
      </c>
      <c r="J471" s="69">
        <v>0</v>
      </c>
      <c r="K471" s="91"/>
      <c r="L471" s="91"/>
    </row>
    <row r="472" spans="2:12" x14ac:dyDescent="0.25">
      <c r="B472" s="67" t="s">
        <v>402</v>
      </c>
      <c r="C472" s="67" t="s">
        <v>403</v>
      </c>
      <c r="D472" s="68" t="s">
        <v>365</v>
      </c>
      <c r="E472" s="67" t="s">
        <v>366</v>
      </c>
      <c r="F472" s="68" t="s">
        <v>408</v>
      </c>
      <c r="G472" s="67" t="s">
        <v>409</v>
      </c>
      <c r="H472" s="68" t="s">
        <v>362</v>
      </c>
      <c r="I472" s="69">
        <v>86</v>
      </c>
      <c r="J472" s="69">
        <v>19</v>
      </c>
      <c r="K472" s="91"/>
      <c r="L472" s="91"/>
    </row>
    <row r="473" spans="2:12" x14ac:dyDescent="0.25">
      <c r="B473" s="67" t="s">
        <v>402</v>
      </c>
      <c r="C473" s="67" t="s">
        <v>403</v>
      </c>
      <c r="D473" s="68" t="s">
        <v>365</v>
      </c>
      <c r="E473" s="67" t="s">
        <v>366</v>
      </c>
      <c r="F473" s="68" t="s">
        <v>408</v>
      </c>
      <c r="G473" s="67" t="s">
        <v>409</v>
      </c>
      <c r="H473" s="68" t="s">
        <v>363</v>
      </c>
      <c r="I473" s="69">
        <v>106</v>
      </c>
      <c r="J473" s="69">
        <v>38</v>
      </c>
      <c r="K473" s="91"/>
      <c r="L473" s="91"/>
    </row>
    <row r="474" spans="2:12" x14ac:dyDescent="0.25">
      <c r="B474" s="67" t="s">
        <v>402</v>
      </c>
      <c r="C474" s="67" t="s">
        <v>403</v>
      </c>
      <c r="D474" s="68" t="s">
        <v>365</v>
      </c>
      <c r="E474" s="67" t="s">
        <v>366</v>
      </c>
      <c r="F474" s="68" t="s">
        <v>408</v>
      </c>
      <c r="G474" s="67" t="s">
        <v>409</v>
      </c>
      <c r="H474" s="68" t="s">
        <v>364</v>
      </c>
      <c r="I474" s="69">
        <v>91</v>
      </c>
      <c r="J474" s="69">
        <v>9</v>
      </c>
      <c r="K474" s="91"/>
      <c r="L474" s="91"/>
    </row>
    <row r="475" spans="2:12" x14ac:dyDescent="0.25">
      <c r="B475" s="67" t="s">
        <v>402</v>
      </c>
      <c r="C475" s="67" t="s">
        <v>403</v>
      </c>
      <c r="D475" s="68" t="s">
        <v>365</v>
      </c>
      <c r="E475" s="67" t="s">
        <v>366</v>
      </c>
      <c r="F475" s="68" t="s">
        <v>408</v>
      </c>
      <c r="G475" s="67" t="s">
        <v>409</v>
      </c>
      <c r="H475" s="68" t="s">
        <v>362</v>
      </c>
      <c r="I475" s="69">
        <v>0</v>
      </c>
      <c r="J475" s="69">
        <v>0</v>
      </c>
      <c r="K475" s="91"/>
      <c r="L475" s="91"/>
    </row>
    <row r="476" spans="2:12" x14ac:dyDescent="0.25">
      <c r="B476" s="67" t="s">
        <v>402</v>
      </c>
      <c r="C476" s="67" t="s">
        <v>403</v>
      </c>
      <c r="D476" s="68" t="s">
        <v>365</v>
      </c>
      <c r="E476" s="67" t="s">
        <v>366</v>
      </c>
      <c r="F476" s="68" t="s">
        <v>408</v>
      </c>
      <c r="G476" s="67" t="s">
        <v>409</v>
      </c>
      <c r="H476" s="68" t="s">
        <v>363</v>
      </c>
      <c r="I476" s="69">
        <v>0</v>
      </c>
      <c r="J476" s="69">
        <v>0</v>
      </c>
      <c r="K476" s="91"/>
      <c r="L476" s="91"/>
    </row>
    <row r="477" spans="2:12" x14ac:dyDescent="0.25">
      <c r="B477" s="67" t="s">
        <v>402</v>
      </c>
      <c r="C477" s="67" t="s">
        <v>403</v>
      </c>
      <c r="D477" s="68" t="s">
        <v>365</v>
      </c>
      <c r="E477" s="67" t="s">
        <v>366</v>
      </c>
      <c r="F477" s="68" t="s">
        <v>408</v>
      </c>
      <c r="G477" s="67" t="s">
        <v>409</v>
      </c>
      <c r="H477" s="68" t="s">
        <v>364</v>
      </c>
      <c r="I477" s="69">
        <v>0</v>
      </c>
      <c r="J477" s="69">
        <v>0</v>
      </c>
      <c r="K477" s="91"/>
      <c r="L477" s="91"/>
    </row>
    <row r="478" spans="2:12" x14ac:dyDescent="0.25">
      <c r="B478" s="67" t="s">
        <v>402</v>
      </c>
      <c r="C478" s="67" t="s">
        <v>403</v>
      </c>
      <c r="D478" s="68" t="s">
        <v>365</v>
      </c>
      <c r="E478" s="67" t="s">
        <v>366</v>
      </c>
      <c r="F478" s="68" t="s">
        <v>408</v>
      </c>
      <c r="G478" s="67" t="s">
        <v>409</v>
      </c>
      <c r="H478" s="68" t="s">
        <v>363</v>
      </c>
      <c r="I478" s="69">
        <v>24</v>
      </c>
      <c r="J478" s="69">
        <v>0</v>
      </c>
      <c r="K478" s="91"/>
      <c r="L478" s="91"/>
    </row>
    <row r="479" spans="2:12" x14ac:dyDescent="0.25">
      <c r="B479" s="67" t="s">
        <v>402</v>
      </c>
      <c r="C479" s="67" t="s">
        <v>403</v>
      </c>
      <c r="D479" s="68" t="s">
        <v>365</v>
      </c>
      <c r="E479" s="67" t="s">
        <v>366</v>
      </c>
      <c r="F479" s="68" t="s">
        <v>408</v>
      </c>
      <c r="G479" s="67" t="s">
        <v>409</v>
      </c>
      <c r="H479" s="68" t="s">
        <v>362</v>
      </c>
      <c r="I479" s="69">
        <v>0</v>
      </c>
      <c r="J479" s="69">
        <v>0</v>
      </c>
      <c r="K479" s="91"/>
      <c r="L479" s="91"/>
    </row>
    <row r="480" spans="2:12" x14ac:dyDescent="0.25">
      <c r="B480" s="67" t="s">
        <v>402</v>
      </c>
      <c r="C480" s="67" t="s">
        <v>403</v>
      </c>
      <c r="D480" s="68" t="s">
        <v>365</v>
      </c>
      <c r="E480" s="67" t="s">
        <v>366</v>
      </c>
      <c r="F480" s="68" t="s">
        <v>408</v>
      </c>
      <c r="G480" s="67" t="s">
        <v>409</v>
      </c>
      <c r="H480" s="68" t="s">
        <v>362</v>
      </c>
      <c r="I480" s="69">
        <v>0</v>
      </c>
      <c r="J480" s="69">
        <v>0</v>
      </c>
      <c r="K480" s="91"/>
      <c r="L480" s="91"/>
    </row>
    <row r="481" spans="2:12" x14ac:dyDescent="0.25">
      <c r="B481" s="67" t="s">
        <v>402</v>
      </c>
      <c r="C481" s="67" t="s">
        <v>403</v>
      </c>
      <c r="D481" s="68" t="s">
        <v>365</v>
      </c>
      <c r="E481" s="67" t="s">
        <v>366</v>
      </c>
      <c r="F481" s="68" t="s">
        <v>408</v>
      </c>
      <c r="G481" s="67" t="s">
        <v>409</v>
      </c>
      <c r="H481" s="68" t="s">
        <v>363</v>
      </c>
      <c r="I481" s="69">
        <v>0</v>
      </c>
      <c r="J481" s="69">
        <v>0</v>
      </c>
      <c r="K481" s="91"/>
      <c r="L481" s="91"/>
    </row>
    <row r="482" spans="2:12" x14ac:dyDescent="0.25">
      <c r="B482" s="67" t="s">
        <v>402</v>
      </c>
      <c r="C482" s="67" t="s">
        <v>403</v>
      </c>
      <c r="D482" s="68" t="s">
        <v>365</v>
      </c>
      <c r="E482" s="67" t="s">
        <v>366</v>
      </c>
      <c r="F482" s="68" t="s">
        <v>410</v>
      </c>
      <c r="G482" s="67" t="s">
        <v>411</v>
      </c>
      <c r="H482" s="68" t="s">
        <v>363</v>
      </c>
      <c r="I482" s="69">
        <v>0</v>
      </c>
      <c r="J482" s="69">
        <v>0</v>
      </c>
      <c r="K482" s="91"/>
      <c r="L482" s="91"/>
    </row>
    <row r="483" spans="2:12" x14ac:dyDescent="0.25">
      <c r="B483" s="67" t="s">
        <v>402</v>
      </c>
      <c r="C483" s="67" t="s">
        <v>403</v>
      </c>
      <c r="D483" s="68" t="s">
        <v>365</v>
      </c>
      <c r="E483" s="67" t="s">
        <v>366</v>
      </c>
      <c r="F483" s="68" t="s">
        <v>410</v>
      </c>
      <c r="G483" s="67" t="s">
        <v>411</v>
      </c>
      <c r="H483" s="68" t="s">
        <v>364</v>
      </c>
      <c r="I483" s="69">
        <v>0</v>
      </c>
      <c r="J483" s="69">
        <v>0</v>
      </c>
      <c r="K483" s="91"/>
      <c r="L483" s="91"/>
    </row>
    <row r="484" spans="2:12" x14ac:dyDescent="0.25">
      <c r="B484" s="67" t="s">
        <v>402</v>
      </c>
      <c r="C484" s="67" t="s">
        <v>403</v>
      </c>
      <c r="D484" s="68" t="s">
        <v>365</v>
      </c>
      <c r="E484" s="67" t="s">
        <v>366</v>
      </c>
      <c r="F484" s="68" t="s">
        <v>410</v>
      </c>
      <c r="G484" s="67" t="s">
        <v>411</v>
      </c>
      <c r="H484" s="68" t="s">
        <v>364</v>
      </c>
      <c r="I484" s="69">
        <v>0</v>
      </c>
      <c r="J484" s="69">
        <v>0</v>
      </c>
      <c r="K484" s="91"/>
      <c r="L484" s="91"/>
    </row>
    <row r="485" spans="2:12" x14ac:dyDescent="0.25">
      <c r="B485" s="67" t="s">
        <v>402</v>
      </c>
      <c r="C485" s="67" t="s">
        <v>403</v>
      </c>
      <c r="D485" s="68" t="s">
        <v>365</v>
      </c>
      <c r="E485" s="67" t="s">
        <v>366</v>
      </c>
      <c r="F485" s="68" t="s">
        <v>410</v>
      </c>
      <c r="G485" s="67" t="s">
        <v>411</v>
      </c>
      <c r="H485" s="68" t="s">
        <v>362</v>
      </c>
      <c r="I485" s="69">
        <v>32</v>
      </c>
      <c r="J485" s="69">
        <v>48</v>
      </c>
      <c r="K485" s="91"/>
      <c r="L485" s="91"/>
    </row>
    <row r="486" spans="2:12" x14ac:dyDescent="0.25">
      <c r="B486" s="67" t="s">
        <v>402</v>
      </c>
      <c r="C486" s="67" t="s">
        <v>403</v>
      </c>
      <c r="D486" s="68" t="s">
        <v>365</v>
      </c>
      <c r="E486" s="67" t="s">
        <v>366</v>
      </c>
      <c r="F486" s="68" t="s">
        <v>410</v>
      </c>
      <c r="G486" s="67" t="s">
        <v>411</v>
      </c>
      <c r="H486" s="68" t="s">
        <v>363</v>
      </c>
      <c r="I486" s="69">
        <v>0</v>
      </c>
      <c r="J486" s="69">
        <v>0</v>
      </c>
      <c r="K486" s="91"/>
      <c r="L486" s="91"/>
    </row>
    <row r="487" spans="2:12" x14ac:dyDescent="0.25">
      <c r="B487" s="67" t="s">
        <v>402</v>
      </c>
      <c r="C487" s="67" t="s">
        <v>403</v>
      </c>
      <c r="D487" s="68" t="s">
        <v>365</v>
      </c>
      <c r="E487" s="67" t="s">
        <v>366</v>
      </c>
      <c r="F487" s="68" t="s">
        <v>410</v>
      </c>
      <c r="G487" s="67" t="s">
        <v>411</v>
      </c>
      <c r="H487" s="68" t="s">
        <v>364</v>
      </c>
      <c r="I487" s="69">
        <v>17</v>
      </c>
      <c r="J487" s="69">
        <v>58</v>
      </c>
      <c r="K487" s="91"/>
      <c r="L487" s="91"/>
    </row>
    <row r="488" spans="2:12" x14ac:dyDescent="0.25">
      <c r="B488" s="67" t="s">
        <v>402</v>
      </c>
      <c r="C488" s="67" t="s">
        <v>403</v>
      </c>
      <c r="D488" s="68" t="s">
        <v>365</v>
      </c>
      <c r="E488" s="67" t="s">
        <v>366</v>
      </c>
      <c r="F488" s="68" t="s">
        <v>410</v>
      </c>
      <c r="G488" s="67" t="s">
        <v>411</v>
      </c>
      <c r="H488" s="68" t="s">
        <v>362</v>
      </c>
      <c r="I488" s="69">
        <v>105</v>
      </c>
      <c r="J488" s="69">
        <v>105</v>
      </c>
      <c r="K488" s="91"/>
      <c r="L488" s="91"/>
    </row>
    <row r="489" spans="2:12" x14ac:dyDescent="0.25">
      <c r="B489" s="67" t="s">
        <v>402</v>
      </c>
      <c r="C489" s="67" t="s">
        <v>403</v>
      </c>
      <c r="D489" s="68" t="s">
        <v>365</v>
      </c>
      <c r="E489" s="67" t="s">
        <v>366</v>
      </c>
      <c r="F489" s="68" t="s">
        <v>410</v>
      </c>
      <c r="G489" s="67" t="s">
        <v>411</v>
      </c>
      <c r="H489" s="68" t="s">
        <v>363</v>
      </c>
      <c r="I489" s="69">
        <v>184</v>
      </c>
      <c r="J489" s="69">
        <v>121</v>
      </c>
      <c r="K489" s="91"/>
      <c r="L489" s="91"/>
    </row>
    <row r="490" spans="2:12" x14ac:dyDescent="0.25">
      <c r="B490" s="67" t="s">
        <v>402</v>
      </c>
      <c r="C490" s="67" t="s">
        <v>403</v>
      </c>
      <c r="D490" s="68" t="s">
        <v>365</v>
      </c>
      <c r="E490" s="67" t="s">
        <v>366</v>
      </c>
      <c r="F490" s="68" t="s">
        <v>410</v>
      </c>
      <c r="G490" s="67" t="s">
        <v>411</v>
      </c>
      <c r="H490" s="68" t="s">
        <v>364</v>
      </c>
      <c r="I490" s="69">
        <v>195</v>
      </c>
      <c r="J490" s="69">
        <v>312</v>
      </c>
      <c r="K490" s="91"/>
      <c r="L490" s="91"/>
    </row>
    <row r="491" spans="2:12" x14ac:dyDescent="0.25">
      <c r="B491" s="67" t="s">
        <v>402</v>
      </c>
      <c r="C491" s="67" t="s">
        <v>403</v>
      </c>
      <c r="D491" s="68" t="s">
        <v>365</v>
      </c>
      <c r="E491" s="67" t="s">
        <v>366</v>
      </c>
      <c r="F491" s="68" t="s">
        <v>410</v>
      </c>
      <c r="G491" s="67" t="s">
        <v>411</v>
      </c>
      <c r="H491" s="68" t="s">
        <v>362</v>
      </c>
      <c r="I491" s="69">
        <v>0</v>
      </c>
      <c r="J491" s="69">
        <v>19</v>
      </c>
      <c r="K491" s="91"/>
      <c r="L491" s="91"/>
    </row>
    <row r="492" spans="2:12" x14ac:dyDescent="0.25">
      <c r="B492" s="67" t="s">
        <v>402</v>
      </c>
      <c r="C492" s="67" t="s">
        <v>403</v>
      </c>
      <c r="D492" s="68" t="s">
        <v>365</v>
      </c>
      <c r="E492" s="67" t="s">
        <v>366</v>
      </c>
      <c r="F492" s="68" t="s">
        <v>410</v>
      </c>
      <c r="G492" s="67" t="s">
        <v>411</v>
      </c>
      <c r="H492" s="68" t="s">
        <v>363</v>
      </c>
      <c r="I492" s="69">
        <v>0</v>
      </c>
      <c r="J492" s="69">
        <v>6</v>
      </c>
      <c r="K492" s="91"/>
      <c r="L492" s="91"/>
    </row>
    <row r="493" spans="2:12" x14ac:dyDescent="0.25">
      <c r="B493" s="67" t="s">
        <v>402</v>
      </c>
      <c r="C493" s="67" t="s">
        <v>403</v>
      </c>
      <c r="D493" s="68" t="s">
        <v>365</v>
      </c>
      <c r="E493" s="67" t="s">
        <v>366</v>
      </c>
      <c r="F493" s="68" t="s">
        <v>410</v>
      </c>
      <c r="G493" s="67" t="s">
        <v>411</v>
      </c>
      <c r="H493" s="68" t="s">
        <v>364</v>
      </c>
      <c r="I493" s="69">
        <v>12</v>
      </c>
      <c r="J493" s="69">
        <v>36</v>
      </c>
      <c r="K493" s="91"/>
      <c r="L493" s="91"/>
    </row>
    <row r="494" spans="2:12" x14ac:dyDescent="0.25">
      <c r="B494" s="67" t="s">
        <v>402</v>
      </c>
      <c r="C494" s="67" t="s">
        <v>403</v>
      </c>
      <c r="D494" s="68" t="s">
        <v>365</v>
      </c>
      <c r="E494" s="67" t="s">
        <v>366</v>
      </c>
      <c r="F494" s="68" t="s">
        <v>410</v>
      </c>
      <c r="G494" s="67" t="s">
        <v>411</v>
      </c>
      <c r="H494" s="68" t="s">
        <v>362</v>
      </c>
      <c r="I494" s="69">
        <v>0</v>
      </c>
      <c r="J494" s="69">
        <v>0</v>
      </c>
      <c r="K494" s="91"/>
      <c r="L494" s="91"/>
    </row>
    <row r="495" spans="2:12" x14ac:dyDescent="0.25">
      <c r="B495" s="67" t="s">
        <v>402</v>
      </c>
      <c r="C495" s="67" t="s">
        <v>403</v>
      </c>
      <c r="D495" s="68" t="s">
        <v>365</v>
      </c>
      <c r="E495" s="67" t="s">
        <v>366</v>
      </c>
      <c r="F495" s="68" t="s">
        <v>410</v>
      </c>
      <c r="G495" s="67" t="s">
        <v>411</v>
      </c>
      <c r="H495" s="68" t="s">
        <v>363</v>
      </c>
      <c r="I495" s="69">
        <v>0</v>
      </c>
      <c r="J495" s="69">
        <v>13</v>
      </c>
      <c r="K495" s="91"/>
      <c r="L495" s="91"/>
    </row>
    <row r="496" spans="2:12" x14ac:dyDescent="0.25">
      <c r="B496" s="67" t="s">
        <v>402</v>
      </c>
      <c r="C496" s="67" t="s">
        <v>403</v>
      </c>
      <c r="D496" s="68" t="s">
        <v>365</v>
      </c>
      <c r="E496" s="67" t="s">
        <v>366</v>
      </c>
      <c r="F496" s="68" t="s">
        <v>410</v>
      </c>
      <c r="G496" s="67" t="s">
        <v>411</v>
      </c>
      <c r="H496" s="68" t="s">
        <v>364</v>
      </c>
      <c r="I496" s="69">
        <v>23</v>
      </c>
      <c r="J496" s="69">
        <v>27</v>
      </c>
      <c r="K496" s="91"/>
      <c r="L496" s="91"/>
    </row>
    <row r="497" spans="2:12" x14ac:dyDescent="0.25">
      <c r="B497" s="67" t="s">
        <v>402</v>
      </c>
      <c r="C497" s="67" t="s">
        <v>403</v>
      </c>
      <c r="D497" s="68" t="s">
        <v>365</v>
      </c>
      <c r="E497" s="67" t="s">
        <v>366</v>
      </c>
      <c r="F497" s="68" t="s">
        <v>410</v>
      </c>
      <c r="G497" s="67" t="s">
        <v>411</v>
      </c>
      <c r="H497" s="68" t="s">
        <v>362</v>
      </c>
      <c r="I497" s="69">
        <v>56</v>
      </c>
      <c r="J497" s="69">
        <v>70</v>
      </c>
      <c r="K497" s="91"/>
      <c r="L497" s="91"/>
    </row>
    <row r="498" spans="2:12" x14ac:dyDescent="0.25">
      <c r="B498" s="67" t="s">
        <v>402</v>
      </c>
      <c r="C498" s="67" t="s">
        <v>403</v>
      </c>
      <c r="D498" s="68" t="s">
        <v>365</v>
      </c>
      <c r="E498" s="67" t="s">
        <v>366</v>
      </c>
      <c r="F498" s="68" t="s">
        <v>410</v>
      </c>
      <c r="G498" s="67" t="s">
        <v>411</v>
      </c>
      <c r="H498" s="68" t="s">
        <v>363</v>
      </c>
      <c r="I498" s="69">
        <v>36</v>
      </c>
      <c r="J498" s="69">
        <v>56</v>
      </c>
      <c r="K498" s="91"/>
      <c r="L498" s="91"/>
    </row>
    <row r="499" spans="2:12" x14ac:dyDescent="0.25">
      <c r="B499" s="67" t="s">
        <v>402</v>
      </c>
      <c r="C499" s="67" t="s">
        <v>403</v>
      </c>
      <c r="D499" s="68" t="s">
        <v>365</v>
      </c>
      <c r="E499" s="67" t="s">
        <v>366</v>
      </c>
      <c r="F499" s="68" t="s">
        <v>410</v>
      </c>
      <c r="G499" s="67" t="s">
        <v>411</v>
      </c>
      <c r="H499" s="68" t="s">
        <v>364</v>
      </c>
      <c r="I499" s="69">
        <v>0</v>
      </c>
      <c r="J499" s="69">
        <v>0</v>
      </c>
      <c r="K499" s="91"/>
      <c r="L499" s="91"/>
    </row>
    <row r="500" spans="2:12" x14ac:dyDescent="0.25">
      <c r="B500" s="67" t="s">
        <v>402</v>
      </c>
      <c r="C500" s="67" t="s">
        <v>403</v>
      </c>
      <c r="D500" s="68" t="s">
        <v>365</v>
      </c>
      <c r="E500" s="67" t="s">
        <v>366</v>
      </c>
      <c r="F500" s="68" t="s">
        <v>410</v>
      </c>
      <c r="G500" s="67" t="s">
        <v>411</v>
      </c>
      <c r="H500" s="68" t="s">
        <v>362</v>
      </c>
      <c r="I500" s="69">
        <v>10</v>
      </c>
      <c r="J500" s="69">
        <v>25</v>
      </c>
      <c r="K500" s="91"/>
      <c r="L500" s="91"/>
    </row>
    <row r="501" spans="2:12" x14ac:dyDescent="0.25">
      <c r="B501" s="67" t="s">
        <v>402</v>
      </c>
      <c r="C501" s="67" t="s">
        <v>403</v>
      </c>
      <c r="D501" s="68" t="s">
        <v>365</v>
      </c>
      <c r="E501" s="67" t="s">
        <v>366</v>
      </c>
      <c r="F501" s="68" t="s">
        <v>410</v>
      </c>
      <c r="G501" s="67" t="s">
        <v>411</v>
      </c>
      <c r="H501" s="68" t="s">
        <v>363</v>
      </c>
      <c r="I501" s="69">
        <v>0</v>
      </c>
      <c r="J501" s="69">
        <v>0</v>
      </c>
      <c r="K501" s="91"/>
      <c r="L501" s="91"/>
    </row>
    <row r="502" spans="2:12" x14ac:dyDescent="0.25">
      <c r="B502" s="67" t="s">
        <v>402</v>
      </c>
      <c r="C502" s="67" t="s">
        <v>403</v>
      </c>
      <c r="D502" s="68" t="s">
        <v>365</v>
      </c>
      <c r="E502" s="67" t="s">
        <v>366</v>
      </c>
      <c r="F502" s="68" t="s">
        <v>410</v>
      </c>
      <c r="G502" s="67" t="s">
        <v>411</v>
      </c>
      <c r="H502" s="68" t="s">
        <v>364</v>
      </c>
      <c r="I502" s="69">
        <v>0</v>
      </c>
      <c r="J502" s="69">
        <v>11</v>
      </c>
      <c r="K502" s="91"/>
      <c r="L502" s="91"/>
    </row>
    <row r="503" spans="2:12" x14ac:dyDescent="0.25">
      <c r="B503" s="67" t="s">
        <v>402</v>
      </c>
      <c r="C503" s="67" t="s">
        <v>403</v>
      </c>
      <c r="D503" s="68" t="s">
        <v>365</v>
      </c>
      <c r="E503" s="67" t="s">
        <v>366</v>
      </c>
      <c r="F503" s="68" t="s">
        <v>410</v>
      </c>
      <c r="G503" s="67" t="s">
        <v>411</v>
      </c>
      <c r="H503" s="68" t="s">
        <v>363</v>
      </c>
      <c r="I503" s="69">
        <v>0</v>
      </c>
      <c r="J503" s="69">
        <v>0</v>
      </c>
      <c r="K503" s="91"/>
      <c r="L503" s="91"/>
    </row>
    <row r="504" spans="2:12" x14ac:dyDescent="0.25">
      <c r="B504" s="67" t="s">
        <v>402</v>
      </c>
      <c r="C504" s="67" t="s">
        <v>403</v>
      </c>
      <c r="D504" s="68" t="s">
        <v>365</v>
      </c>
      <c r="E504" s="67" t="s">
        <v>366</v>
      </c>
      <c r="F504" s="68" t="s">
        <v>410</v>
      </c>
      <c r="G504" s="67" t="s">
        <v>411</v>
      </c>
      <c r="H504" s="68" t="s">
        <v>362</v>
      </c>
      <c r="I504" s="69">
        <v>71</v>
      </c>
      <c r="J504" s="69">
        <v>90</v>
      </c>
      <c r="K504" s="91"/>
      <c r="L504" s="91"/>
    </row>
    <row r="505" spans="2:12" x14ac:dyDescent="0.25">
      <c r="B505" s="67" t="s">
        <v>402</v>
      </c>
      <c r="C505" s="67" t="s">
        <v>403</v>
      </c>
      <c r="D505" s="68" t="s">
        <v>365</v>
      </c>
      <c r="E505" s="67" t="s">
        <v>366</v>
      </c>
      <c r="F505" s="68" t="s">
        <v>410</v>
      </c>
      <c r="G505" s="67" t="s">
        <v>411</v>
      </c>
      <c r="H505" s="68" t="s">
        <v>363</v>
      </c>
      <c r="I505" s="69">
        <v>337</v>
      </c>
      <c r="J505" s="69">
        <v>296</v>
      </c>
      <c r="K505" s="91"/>
      <c r="L505" s="91"/>
    </row>
    <row r="506" spans="2:12" x14ac:dyDescent="0.25">
      <c r="B506" s="67" t="s">
        <v>402</v>
      </c>
      <c r="C506" s="67" t="s">
        <v>403</v>
      </c>
      <c r="D506" s="68" t="s">
        <v>365</v>
      </c>
      <c r="E506" s="67" t="s">
        <v>366</v>
      </c>
      <c r="F506" s="68" t="s">
        <v>410</v>
      </c>
      <c r="G506" s="67" t="s">
        <v>411</v>
      </c>
      <c r="H506" s="68" t="s">
        <v>364</v>
      </c>
      <c r="I506" s="69">
        <v>83</v>
      </c>
      <c r="J506" s="69">
        <v>50</v>
      </c>
      <c r="K506" s="91"/>
      <c r="L506" s="91"/>
    </row>
    <row r="507" spans="2:12" x14ac:dyDescent="0.25">
      <c r="B507" s="67" t="s">
        <v>402</v>
      </c>
      <c r="C507" s="67" t="s">
        <v>403</v>
      </c>
      <c r="D507" s="68" t="s">
        <v>365</v>
      </c>
      <c r="E507" s="67" t="s">
        <v>366</v>
      </c>
      <c r="F507" s="68" t="s">
        <v>410</v>
      </c>
      <c r="G507" s="67" t="s">
        <v>411</v>
      </c>
      <c r="H507" s="68" t="s">
        <v>362</v>
      </c>
      <c r="I507" s="69">
        <v>0</v>
      </c>
      <c r="J507" s="69">
        <v>0</v>
      </c>
      <c r="K507" s="91"/>
      <c r="L507" s="91"/>
    </row>
    <row r="508" spans="2:12" x14ac:dyDescent="0.25">
      <c r="B508" s="67" t="s">
        <v>402</v>
      </c>
      <c r="C508" s="67" t="s">
        <v>403</v>
      </c>
      <c r="D508" s="68" t="s">
        <v>365</v>
      </c>
      <c r="E508" s="67" t="s">
        <v>366</v>
      </c>
      <c r="F508" s="68" t="s">
        <v>410</v>
      </c>
      <c r="G508" s="67" t="s">
        <v>411</v>
      </c>
      <c r="H508" s="68" t="s">
        <v>362</v>
      </c>
      <c r="I508" s="69">
        <v>70</v>
      </c>
      <c r="J508" s="69">
        <v>105</v>
      </c>
      <c r="K508" s="91"/>
      <c r="L508" s="91"/>
    </row>
    <row r="509" spans="2:12" x14ac:dyDescent="0.25">
      <c r="B509" s="67" t="s">
        <v>402</v>
      </c>
      <c r="C509" s="67" t="s">
        <v>403</v>
      </c>
      <c r="D509" s="68" t="s">
        <v>365</v>
      </c>
      <c r="E509" s="67" t="s">
        <v>366</v>
      </c>
      <c r="F509" s="68" t="s">
        <v>410</v>
      </c>
      <c r="G509" s="67" t="s">
        <v>411</v>
      </c>
      <c r="H509" s="68" t="s">
        <v>363</v>
      </c>
      <c r="I509" s="69">
        <v>223</v>
      </c>
      <c r="J509" s="69">
        <v>268</v>
      </c>
      <c r="K509" s="91"/>
      <c r="L509" s="91"/>
    </row>
    <row r="510" spans="2:12" x14ac:dyDescent="0.25">
      <c r="B510" s="67" t="s">
        <v>402</v>
      </c>
      <c r="C510" s="67" t="s">
        <v>403</v>
      </c>
      <c r="D510" s="68" t="s">
        <v>365</v>
      </c>
      <c r="E510" s="67" t="s">
        <v>366</v>
      </c>
      <c r="F510" s="68" t="s">
        <v>410</v>
      </c>
      <c r="G510" s="67" t="s">
        <v>411</v>
      </c>
      <c r="H510" s="68" t="s">
        <v>364</v>
      </c>
      <c r="I510" s="69">
        <v>78</v>
      </c>
      <c r="J510" s="69">
        <v>60</v>
      </c>
      <c r="K510" s="91"/>
      <c r="L510" s="91"/>
    </row>
    <row r="511" spans="2:12" x14ac:dyDescent="0.25">
      <c r="B511" s="67" t="s">
        <v>402</v>
      </c>
      <c r="C511" s="67" t="s">
        <v>403</v>
      </c>
      <c r="D511" s="68" t="s">
        <v>365</v>
      </c>
      <c r="E511" s="67" t="s">
        <v>366</v>
      </c>
      <c r="F511" s="68" t="s">
        <v>410</v>
      </c>
      <c r="G511" s="67" t="s">
        <v>411</v>
      </c>
      <c r="H511" s="68" t="s">
        <v>362</v>
      </c>
      <c r="I511" s="69">
        <v>0</v>
      </c>
      <c r="J511" s="69">
        <v>1</v>
      </c>
      <c r="K511" s="91"/>
      <c r="L511" s="91"/>
    </row>
    <row r="512" spans="2:12" x14ac:dyDescent="0.25">
      <c r="B512" s="67" t="s">
        <v>402</v>
      </c>
      <c r="C512" s="67" t="s">
        <v>403</v>
      </c>
      <c r="D512" s="68" t="s">
        <v>365</v>
      </c>
      <c r="E512" s="67" t="s">
        <v>366</v>
      </c>
      <c r="F512" s="68" t="s">
        <v>410</v>
      </c>
      <c r="G512" s="67" t="s">
        <v>411</v>
      </c>
      <c r="H512" s="68" t="s">
        <v>363</v>
      </c>
      <c r="I512" s="69">
        <v>0</v>
      </c>
      <c r="J512" s="69">
        <v>0</v>
      </c>
      <c r="K512" s="91"/>
      <c r="L512" s="91"/>
    </row>
    <row r="513" spans="2:12" x14ac:dyDescent="0.25">
      <c r="B513" s="67" t="s">
        <v>402</v>
      </c>
      <c r="C513" s="67" t="s">
        <v>403</v>
      </c>
      <c r="D513" s="68" t="s">
        <v>365</v>
      </c>
      <c r="E513" s="67" t="s">
        <v>366</v>
      </c>
      <c r="F513" s="68" t="s">
        <v>410</v>
      </c>
      <c r="G513" s="67" t="s">
        <v>411</v>
      </c>
      <c r="H513" s="68" t="s">
        <v>364</v>
      </c>
      <c r="I513" s="69">
        <v>0</v>
      </c>
      <c r="J513" s="69">
        <v>0</v>
      </c>
      <c r="K513" s="91"/>
      <c r="L513" s="91"/>
    </row>
    <row r="514" spans="2:12" x14ac:dyDescent="0.25">
      <c r="B514" s="67" t="s">
        <v>402</v>
      </c>
      <c r="C514" s="67" t="s">
        <v>403</v>
      </c>
      <c r="D514" s="68" t="s">
        <v>365</v>
      </c>
      <c r="E514" s="67" t="s">
        <v>366</v>
      </c>
      <c r="F514" s="68" t="s">
        <v>410</v>
      </c>
      <c r="G514" s="67" t="s">
        <v>411</v>
      </c>
      <c r="H514" s="68" t="s">
        <v>362</v>
      </c>
      <c r="I514" s="69">
        <v>59</v>
      </c>
      <c r="J514" s="69">
        <v>100</v>
      </c>
      <c r="K514" s="91"/>
      <c r="L514" s="91"/>
    </row>
    <row r="515" spans="2:12" x14ac:dyDescent="0.25">
      <c r="B515" s="67" t="s">
        <v>402</v>
      </c>
      <c r="C515" s="67" t="s">
        <v>403</v>
      </c>
      <c r="D515" s="68" t="s">
        <v>365</v>
      </c>
      <c r="E515" s="67" t="s">
        <v>366</v>
      </c>
      <c r="F515" s="68" t="s">
        <v>410</v>
      </c>
      <c r="G515" s="67" t="s">
        <v>411</v>
      </c>
      <c r="H515" s="68" t="s">
        <v>363</v>
      </c>
      <c r="I515" s="69">
        <v>125</v>
      </c>
      <c r="J515" s="69">
        <v>169</v>
      </c>
      <c r="K515" s="91"/>
      <c r="L515" s="91"/>
    </row>
    <row r="516" spans="2:12" x14ac:dyDescent="0.25">
      <c r="B516" s="67" t="s">
        <v>402</v>
      </c>
      <c r="C516" s="67" t="s">
        <v>403</v>
      </c>
      <c r="D516" s="68" t="s">
        <v>365</v>
      </c>
      <c r="E516" s="67" t="s">
        <v>366</v>
      </c>
      <c r="F516" s="68" t="s">
        <v>410</v>
      </c>
      <c r="G516" s="67" t="s">
        <v>411</v>
      </c>
      <c r="H516" s="68" t="s">
        <v>364</v>
      </c>
      <c r="I516" s="69">
        <v>16</v>
      </c>
      <c r="J516" s="69">
        <v>17</v>
      </c>
      <c r="K516" s="91"/>
      <c r="L516" s="91"/>
    </row>
    <row r="517" spans="2:12" x14ac:dyDescent="0.25">
      <c r="B517" s="67" t="s">
        <v>402</v>
      </c>
      <c r="C517" s="67" t="s">
        <v>403</v>
      </c>
      <c r="D517" s="68" t="s">
        <v>365</v>
      </c>
      <c r="E517" s="67" t="s">
        <v>366</v>
      </c>
      <c r="F517" s="68" t="s">
        <v>410</v>
      </c>
      <c r="G517" s="67" t="s">
        <v>411</v>
      </c>
      <c r="H517" s="68" t="s">
        <v>362</v>
      </c>
      <c r="I517" s="69">
        <v>52</v>
      </c>
      <c r="J517" s="69">
        <v>62</v>
      </c>
      <c r="K517" s="91"/>
      <c r="L517" s="91"/>
    </row>
    <row r="518" spans="2:12" x14ac:dyDescent="0.25">
      <c r="B518" s="67" t="s">
        <v>402</v>
      </c>
      <c r="C518" s="67" t="s">
        <v>403</v>
      </c>
      <c r="D518" s="68" t="s">
        <v>365</v>
      </c>
      <c r="E518" s="67" t="s">
        <v>366</v>
      </c>
      <c r="F518" s="68" t="s">
        <v>410</v>
      </c>
      <c r="G518" s="67" t="s">
        <v>411</v>
      </c>
      <c r="H518" s="68" t="s">
        <v>363</v>
      </c>
      <c r="I518" s="69">
        <v>35</v>
      </c>
      <c r="J518" s="69">
        <v>85</v>
      </c>
      <c r="K518" s="91"/>
      <c r="L518" s="91"/>
    </row>
    <row r="519" spans="2:12" x14ac:dyDescent="0.25">
      <c r="B519" s="67" t="s">
        <v>402</v>
      </c>
      <c r="C519" s="67" t="s">
        <v>403</v>
      </c>
      <c r="D519" s="68" t="s">
        <v>365</v>
      </c>
      <c r="E519" s="67" t="s">
        <v>366</v>
      </c>
      <c r="F519" s="68" t="s">
        <v>410</v>
      </c>
      <c r="G519" s="67" t="s">
        <v>411</v>
      </c>
      <c r="H519" s="68" t="s">
        <v>364</v>
      </c>
      <c r="I519" s="69">
        <v>61</v>
      </c>
      <c r="J519" s="69">
        <v>42</v>
      </c>
      <c r="K519" s="91"/>
      <c r="L519" s="91"/>
    </row>
    <row r="520" spans="2:12" x14ac:dyDescent="0.25">
      <c r="B520" s="67" t="s">
        <v>402</v>
      </c>
      <c r="C520" s="67" t="s">
        <v>403</v>
      </c>
      <c r="D520" s="68" t="s">
        <v>365</v>
      </c>
      <c r="E520" s="67" t="s">
        <v>366</v>
      </c>
      <c r="F520" s="68" t="s">
        <v>410</v>
      </c>
      <c r="G520" s="67" t="s">
        <v>411</v>
      </c>
      <c r="H520" s="68" t="s">
        <v>362</v>
      </c>
      <c r="I520" s="69">
        <v>0</v>
      </c>
      <c r="J520" s="69">
        <v>0</v>
      </c>
      <c r="K520" s="91"/>
      <c r="L520" s="91"/>
    </row>
    <row r="521" spans="2:12" x14ac:dyDescent="0.25">
      <c r="B521" s="67" t="s">
        <v>402</v>
      </c>
      <c r="C521" s="67" t="s">
        <v>403</v>
      </c>
      <c r="D521" s="68" t="s">
        <v>365</v>
      </c>
      <c r="E521" s="67" t="s">
        <v>366</v>
      </c>
      <c r="F521" s="68" t="s">
        <v>410</v>
      </c>
      <c r="G521" s="67" t="s">
        <v>411</v>
      </c>
      <c r="H521" s="68" t="s">
        <v>363</v>
      </c>
      <c r="I521" s="69">
        <v>0</v>
      </c>
      <c r="J521" s="69">
        <v>0</v>
      </c>
      <c r="K521" s="91"/>
      <c r="L521" s="91"/>
    </row>
    <row r="522" spans="2:12" x14ac:dyDescent="0.25">
      <c r="B522" s="67" t="s">
        <v>402</v>
      </c>
      <c r="C522" s="67" t="s">
        <v>403</v>
      </c>
      <c r="D522" s="68" t="s">
        <v>365</v>
      </c>
      <c r="E522" s="67" t="s">
        <v>366</v>
      </c>
      <c r="F522" s="68" t="s">
        <v>410</v>
      </c>
      <c r="G522" s="67" t="s">
        <v>411</v>
      </c>
      <c r="H522" s="68" t="s">
        <v>364</v>
      </c>
      <c r="I522" s="69">
        <v>0</v>
      </c>
      <c r="J522" s="69">
        <v>0</v>
      </c>
      <c r="K522" s="91"/>
      <c r="L522" s="91"/>
    </row>
    <row r="523" spans="2:12" x14ac:dyDescent="0.25">
      <c r="B523" s="67" t="s">
        <v>402</v>
      </c>
      <c r="C523" s="67" t="s">
        <v>403</v>
      </c>
      <c r="D523" s="68" t="s">
        <v>365</v>
      </c>
      <c r="E523" s="67" t="s">
        <v>366</v>
      </c>
      <c r="F523" s="68" t="s">
        <v>410</v>
      </c>
      <c r="G523" s="67" t="s">
        <v>411</v>
      </c>
      <c r="H523" s="68" t="s">
        <v>362</v>
      </c>
      <c r="I523" s="69">
        <v>53</v>
      </c>
      <c r="J523" s="69">
        <v>67</v>
      </c>
      <c r="K523" s="91"/>
      <c r="L523" s="91"/>
    </row>
    <row r="524" spans="2:12" x14ac:dyDescent="0.25">
      <c r="B524" s="67" t="s">
        <v>402</v>
      </c>
      <c r="C524" s="67" t="s">
        <v>403</v>
      </c>
      <c r="D524" s="68" t="s">
        <v>365</v>
      </c>
      <c r="E524" s="67" t="s">
        <v>366</v>
      </c>
      <c r="F524" s="68" t="s">
        <v>410</v>
      </c>
      <c r="G524" s="67" t="s">
        <v>411</v>
      </c>
      <c r="H524" s="68" t="s">
        <v>363</v>
      </c>
      <c r="I524" s="69">
        <v>102</v>
      </c>
      <c r="J524" s="69">
        <v>135</v>
      </c>
      <c r="K524" s="91"/>
      <c r="L524" s="91"/>
    </row>
    <row r="525" spans="2:12" x14ac:dyDescent="0.25">
      <c r="B525" s="67" t="s">
        <v>402</v>
      </c>
      <c r="C525" s="67" t="s">
        <v>403</v>
      </c>
      <c r="D525" s="68" t="s">
        <v>365</v>
      </c>
      <c r="E525" s="67" t="s">
        <v>366</v>
      </c>
      <c r="F525" s="68" t="s">
        <v>410</v>
      </c>
      <c r="G525" s="67" t="s">
        <v>411</v>
      </c>
      <c r="H525" s="68" t="s">
        <v>364</v>
      </c>
      <c r="I525" s="69">
        <v>19</v>
      </c>
      <c r="J525" s="69">
        <v>21</v>
      </c>
      <c r="K525" s="91"/>
      <c r="L525" s="91"/>
    </row>
    <row r="526" spans="2:12" x14ac:dyDescent="0.25">
      <c r="B526" s="67" t="s">
        <v>402</v>
      </c>
      <c r="C526" s="67" t="s">
        <v>403</v>
      </c>
      <c r="D526" s="68" t="s">
        <v>365</v>
      </c>
      <c r="E526" s="67" t="s">
        <v>366</v>
      </c>
      <c r="F526" s="68" t="s">
        <v>410</v>
      </c>
      <c r="G526" s="67" t="s">
        <v>411</v>
      </c>
      <c r="H526" s="68" t="s">
        <v>362</v>
      </c>
      <c r="I526" s="69">
        <v>0</v>
      </c>
      <c r="J526" s="69">
        <v>0</v>
      </c>
      <c r="K526" s="91"/>
      <c r="L526" s="91"/>
    </row>
    <row r="527" spans="2:12" x14ac:dyDescent="0.25">
      <c r="B527" s="67" t="s">
        <v>402</v>
      </c>
      <c r="C527" s="67" t="s">
        <v>403</v>
      </c>
      <c r="D527" s="68" t="s">
        <v>365</v>
      </c>
      <c r="E527" s="67" t="s">
        <v>366</v>
      </c>
      <c r="F527" s="68" t="s">
        <v>410</v>
      </c>
      <c r="G527" s="67" t="s">
        <v>411</v>
      </c>
      <c r="H527" s="68" t="s">
        <v>362</v>
      </c>
      <c r="I527" s="69">
        <v>-2</v>
      </c>
      <c r="J527" s="69">
        <v>10</v>
      </c>
      <c r="K527" s="91"/>
      <c r="L527" s="91"/>
    </row>
    <row r="528" spans="2:12" x14ac:dyDescent="0.25">
      <c r="B528" s="67" t="s">
        <v>402</v>
      </c>
      <c r="C528" s="67" t="s">
        <v>403</v>
      </c>
      <c r="D528" s="68" t="s">
        <v>365</v>
      </c>
      <c r="E528" s="67" t="s">
        <v>366</v>
      </c>
      <c r="F528" s="68" t="s">
        <v>410</v>
      </c>
      <c r="G528" s="67" t="s">
        <v>411</v>
      </c>
      <c r="H528" s="68" t="s">
        <v>363</v>
      </c>
      <c r="I528" s="69">
        <v>83</v>
      </c>
      <c r="J528" s="69">
        <v>67</v>
      </c>
      <c r="K528" s="91"/>
      <c r="L528" s="91"/>
    </row>
    <row r="529" spans="2:12" x14ac:dyDescent="0.25">
      <c r="B529" s="67" t="s">
        <v>402</v>
      </c>
      <c r="C529" s="67" t="s">
        <v>403</v>
      </c>
      <c r="D529" s="68" t="s">
        <v>365</v>
      </c>
      <c r="E529" s="67" t="s">
        <v>366</v>
      </c>
      <c r="F529" s="68" t="s">
        <v>410</v>
      </c>
      <c r="G529" s="67" t="s">
        <v>411</v>
      </c>
      <c r="H529" s="68" t="s">
        <v>364</v>
      </c>
      <c r="I529" s="69">
        <v>0</v>
      </c>
      <c r="J529" s="69">
        <v>0</v>
      </c>
      <c r="K529" s="91"/>
      <c r="L529" s="91"/>
    </row>
    <row r="530" spans="2:12" x14ac:dyDescent="0.25">
      <c r="B530" s="67" t="s">
        <v>402</v>
      </c>
      <c r="C530" s="67" t="s">
        <v>403</v>
      </c>
      <c r="D530" s="68" t="s">
        <v>365</v>
      </c>
      <c r="E530" s="67" t="s">
        <v>366</v>
      </c>
      <c r="F530" s="68" t="s">
        <v>410</v>
      </c>
      <c r="G530" s="67" t="s">
        <v>411</v>
      </c>
      <c r="H530" s="68" t="s">
        <v>362</v>
      </c>
      <c r="I530" s="69">
        <v>40</v>
      </c>
      <c r="J530" s="69">
        <v>65</v>
      </c>
      <c r="K530" s="91"/>
      <c r="L530" s="91"/>
    </row>
    <row r="531" spans="2:12" x14ac:dyDescent="0.25">
      <c r="B531" s="67" t="s">
        <v>402</v>
      </c>
      <c r="C531" s="67" t="s">
        <v>403</v>
      </c>
      <c r="D531" s="68" t="s">
        <v>365</v>
      </c>
      <c r="E531" s="67" t="s">
        <v>366</v>
      </c>
      <c r="F531" s="68" t="s">
        <v>410</v>
      </c>
      <c r="G531" s="67" t="s">
        <v>411</v>
      </c>
      <c r="H531" s="68" t="s">
        <v>363</v>
      </c>
      <c r="I531" s="69">
        <v>134</v>
      </c>
      <c r="J531" s="69">
        <v>167</v>
      </c>
      <c r="K531" s="91"/>
      <c r="L531" s="91"/>
    </row>
    <row r="532" spans="2:12" x14ac:dyDescent="0.25">
      <c r="B532" s="67" t="s">
        <v>402</v>
      </c>
      <c r="C532" s="67" t="s">
        <v>403</v>
      </c>
      <c r="D532" s="68" t="s">
        <v>365</v>
      </c>
      <c r="E532" s="67" t="s">
        <v>366</v>
      </c>
      <c r="F532" s="68" t="s">
        <v>410</v>
      </c>
      <c r="G532" s="67" t="s">
        <v>411</v>
      </c>
      <c r="H532" s="68" t="s">
        <v>364</v>
      </c>
      <c r="I532" s="69">
        <v>78</v>
      </c>
      <c r="J532" s="69">
        <v>79</v>
      </c>
      <c r="K532" s="91"/>
      <c r="L532" s="91"/>
    </row>
    <row r="533" spans="2:12" x14ac:dyDescent="0.25">
      <c r="B533" s="67" t="s">
        <v>402</v>
      </c>
      <c r="C533" s="67" t="s">
        <v>403</v>
      </c>
      <c r="D533" s="68" t="s">
        <v>365</v>
      </c>
      <c r="E533" s="67" t="s">
        <v>366</v>
      </c>
      <c r="F533" s="68" t="s">
        <v>410</v>
      </c>
      <c r="G533" s="67" t="s">
        <v>411</v>
      </c>
      <c r="H533" s="68" t="s">
        <v>362</v>
      </c>
      <c r="I533" s="69">
        <v>32</v>
      </c>
      <c r="J533" s="69">
        <v>63</v>
      </c>
      <c r="K533" s="91"/>
      <c r="L533" s="91"/>
    </row>
    <row r="534" spans="2:12" x14ac:dyDescent="0.25">
      <c r="B534" s="67" t="s">
        <v>402</v>
      </c>
      <c r="C534" s="67" t="s">
        <v>403</v>
      </c>
      <c r="D534" s="68" t="s">
        <v>365</v>
      </c>
      <c r="E534" s="67" t="s">
        <v>366</v>
      </c>
      <c r="F534" s="68" t="s">
        <v>410</v>
      </c>
      <c r="G534" s="67" t="s">
        <v>411</v>
      </c>
      <c r="H534" s="68" t="s">
        <v>363</v>
      </c>
      <c r="I534" s="69">
        <v>123</v>
      </c>
      <c r="J534" s="69">
        <v>103</v>
      </c>
      <c r="K534" s="91"/>
      <c r="L534" s="91"/>
    </row>
    <row r="535" spans="2:12" x14ac:dyDescent="0.25">
      <c r="B535" s="67" t="s">
        <v>402</v>
      </c>
      <c r="C535" s="67" t="s">
        <v>403</v>
      </c>
      <c r="D535" s="68" t="s">
        <v>365</v>
      </c>
      <c r="E535" s="67" t="s">
        <v>366</v>
      </c>
      <c r="F535" s="68" t="s">
        <v>410</v>
      </c>
      <c r="G535" s="67" t="s">
        <v>411</v>
      </c>
      <c r="H535" s="68" t="s">
        <v>364</v>
      </c>
      <c r="I535" s="69">
        <v>0</v>
      </c>
      <c r="J535" s="69">
        <v>0</v>
      </c>
      <c r="K535" s="91"/>
      <c r="L535" s="91"/>
    </row>
    <row r="536" spans="2:12" x14ac:dyDescent="0.25">
      <c r="B536" s="67" t="s">
        <v>402</v>
      </c>
      <c r="C536" s="67" t="s">
        <v>403</v>
      </c>
      <c r="D536" s="68" t="s">
        <v>365</v>
      </c>
      <c r="E536" s="67" t="s">
        <v>366</v>
      </c>
      <c r="F536" s="68" t="s">
        <v>410</v>
      </c>
      <c r="G536" s="67" t="s">
        <v>411</v>
      </c>
      <c r="H536" s="68" t="s">
        <v>362</v>
      </c>
      <c r="I536" s="69">
        <v>42</v>
      </c>
      <c r="J536" s="69">
        <v>18</v>
      </c>
      <c r="K536" s="91"/>
      <c r="L536" s="91"/>
    </row>
    <row r="537" spans="2:12" x14ac:dyDescent="0.25">
      <c r="B537" s="67" t="s">
        <v>402</v>
      </c>
      <c r="C537" s="67" t="s">
        <v>403</v>
      </c>
      <c r="D537" s="68" t="s">
        <v>365</v>
      </c>
      <c r="E537" s="67" t="s">
        <v>366</v>
      </c>
      <c r="F537" s="68" t="s">
        <v>410</v>
      </c>
      <c r="G537" s="67" t="s">
        <v>411</v>
      </c>
      <c r="H537" s="68" t="s">
        <v>363</v>
      </c>
      <c r="I537" s="69">
        <v>30</v>
      </c>
      <c r="J537" s="69">
        <v>57</v>
      </c>
      <c r="K537" s="91"/>
      <c r="L537" s="91"/>
    </row>
    <row r="538" spans="2:12" x14ac:dyDescent="0.25">
      <c r="B538" s="67" t="s">
        <v>402</v>
      </c>
      <c r="C538" s="67" t="s">
        <v>403</v>
      </c>
      <c r="D538" s="68" t="s">
        <v>365</v>
      </c>
      <c r="E538" s="67" t="s">
        <v>366</v>
      </c>
      <c r="F538" s="68" t="s">
        <v>410</v>
      </c>
      <c r="G538" s="67" t="s">
        <v>411</v>
      </c>
      <c r="H538" s="68" t="s">
        <v>364</v>
      </c>
      <c r="I538" s="69">
        <v>6</v>
      </c>
      <c r="J538" s="69">
        <v>0</v>
      </c>
      <c r="K538" s="91"/>
      <c r="L538" s="91"/>
    </row>
    <row r="539" spans="2:12" x14ac:dyDescent="0.25">
      <c r="B539" s="67" t="s">
        <v>402</v>
      </c>
      <c r="C539" s="67" t="s">
        <v>403</v>
      </c>
      <c r="D539" s="68" t="s">
        <v>365</v>
      </c>
      <c r="E539" s="67" t="s">
        <v>366</v>
      </c>
      <c r="F539" s="68" t="s">
        <v>410</v>
      </c>
      <c r="G539" s="67" t="s">
        <v>411</v>
      </c>
      <c r="H539" s="68" t="s">
        <v>362</v>
      </c>
      <c r="I539" s="69">
        <v>10</v>
      </c>
      <c r="J539" s="69">
        <v>0</v>
      </c>
      <c r="K539" s="91"/>
      <c r="L539" s="91"/>
    </row>
    <row r="540" spans="2:12" x14ac:dyDescent="0.25">
      <c r="B540" s="67" t="s">
        <v>402</v>
      </c>
      <c r="C540" s="67" t="s">
        <v>403</v>
      </c>
      <c r="D540" s="68" t="s">
        <v>365</v>
      </c>
      <c r="E540" s="67" t="s">
        <v>366</v>
      </c>
      <c r="F540" s="68" t="s">
        <v>410</v>
      </c>
      <c r="G540" s="67" t="s">
        <v>411</v>
      </c>
      <c r="H540" s="68" t="s">
        <v>363</v>
      </c>
      <c r="I540" s="69">
        <v>3</v>
      </c>
      <c r="J540" s="69">
        <v>0</v>
      </c>
      <c r="K540" s="91"/>
      <c r="L540" s="91"/>
    </row>
    <row r="541" spans="2:12" x14ac:dyDescent="0.25">
      <c r="B541" s="67" t="s">
        <v>402</v>
      </c>
      <c r="C541" s="67" t="s">
        <v>403</v>
      </c>
      <c r="D541" s="68" t="s">
        <v>365</v>
      </c>
      <c r="E541" s="67" t="s">
        <v>366</v>
      </c>
      <c r="F541" s="68" t="s">
        <v>410</v>
      </c>
      <c r="G541" s="67" t="s">
        <v>411</v>
      </c>
      <c r="H541" s="68" t="s">
        <v>362</v>
      </c>
      <c r="I541" s="69">
        <v>0</v>
      </c>
      <c r="J541" s="69">
        <v>0</v>
      </c>
      <c r="K541" s="91"/>
      <c r="L541" s="91"/>
    </row>
    <row r="542" spans="2:12" x14ac:dyDescent="0.25">
      <c r="B542" s="67" t="s">
        <v>402</v>
      </c>
      <c r="C542" s="67" t="s">
        <v>403</v>
      </c>
      <c r="D542" s="68" t="s">
        <v>365</v>
      </c>
      <c r="E542" s="67" t="s">
        <v>366</v>
      </c>
      <c r="F542" s="68" t="s">
        <v>410</v>
      </c>
      <c r="G542" s="67" t="s">
        <v>411</v>
      </c>
      <c r="H542" s="68" t="s">
        <v>363</v>
      </c>
      <c r="I542" s="69">
        <v>9</v>
      </c>
      <c r="J542" s="69">
        <v>10</v>
      </c>
      <c r="K542" s="91"/>
      <c r="L542" s="91"/>
    </row>
    <row r="543" spans="2:12" x14ac:dyDescent="0.25">
      <c r="B543" s="67" t="s">
        <v>402</v>
      </c>
      <c r="C543" s="67" t="s">
        <v>403</v>
      </c>
      <c r="D543" s="68" t="s">
        <v>365</v>
      </c>
      <c r="E543" s="67" t="s">
        <v>366</v>
      </c>
      <c r="F543" s="68" t="s">
        <v>410</v>
      </c>
      <c r="G543" s="67" t="s">
        <v>411</v>
      </c>
      <c r="H543" s="68" t="s">
        <v>363</v>
      </c>
      <c r="I543" s="69">
        <v>0</v>
      </c>
      <c r="J543" s="69">
        <v>0</v>
      </c>
      <c r="K543" s="91"/>
      <c r="L543" s="91"/>
    </row>
    <row r="544" spans="2:12" x14ac:dyDescent="0.25">
      <c r="B544" s="67" t="s">
        <v>402</v>
      </c>
      <c r="C544" s="67" t="s">
        <v>403</v>
      </c>
      <c r="D544" s="68" t="s">
        <v>365</v>
      </c>
      <c r="E544" s="67" t="s">
        <v>366</v>
      </c>
      <c r="F544" s="68" t="s">
        <v>410</v>
      </c>
      <c r="G544" s="67" t="s">
        <v>411</v>
      </c>
      <c r="H544" s="68" t="s">
        <v>362</v>
      </c>
      <c r="I544" s="69">
        <v>0</v>
      </c>
      <c r="J544" s="69">
        <v>0</v>
      </c>
      <c r="K544" s="91"/>
      <c r="L544" s="91"/>
    </row>
    <row r="545" spans="2:12" x14ac:dyDescent="0.25">
      <c r="B545" s="67" t="s">
        <v>402</v>
      </c>
      <c r="C545" s="67" t="s">
        <v>403</v>
      </c>
      <c r="D545" s="68" t="s">
        <v>365</v>
      </c>
      <c r="E545" s="67" t="s">
        <v>366</v>
      </c>
      <c r="F545" s="68" t="s">
        <v>410</v>
      </c>
      <c r="G545" s="67" t="s">
        <v>411</v>
      </c>
      <c r="H545" s="68" t="s">
        <v>363</v>
      </c>
      <c r="I545" s="69">
        <v>0</v>
      </c>
      <c r="J545" s="69">
        <v>0</v>
      </c>
      <c r="K545" s="91"/>
      <c r="L545" s="91"/>
    </row>
    <row r="546" spans="2:12" x14ac:dyDescent="0.25">
      <c r="B546" s="67" t="s">
        <v>402</v>
      </c>
      <c r="C546" s="67" t="s">
        <v>403</v>
      </c>
      <c r="D546" s="68" t="s">
        <v>365</v>
      </c>
      <c r="E546" s="67" t="s">
        <v>366</v>
      </c>
      <c r="F546" s="68" t="s">
        <v>410</v>
      </c>
      <c r="G546" s="67" t="s">
        <v>411</v>
      </c>
      <c r="H546" s="68" t="s">
        <v>364</v>
      </c>
      <c r="I546" s="69">
        <v>0</v>
      </c>
      <c r="J546" s="69">
        <v>0</v>
      </c>
      <c r="K546" s="91"/>
      <c r="L546" s="91"/>
    </row>
    <row r="547" spans="2:12" x14ac:dyDescent="0.25">
      <c r="B547" s="67" t="s">
        <v>402</v>
      </c>
      <c r="C547" s="67" t="s">
        <v>403</v>
      </c>
      <c r="D547" s="68" t="s">
        <v>365</v>
      </c>
      <c r="E547" s="67" t="s">
        <v>366</v>
      </c>
      <c r="F547" s="68" t="s">
        <v>410</v>
      </c>
      <c r="G547" s="67" t="s">
        <v>411</v>
      </c>
      <c r="H547" s="68" t="s">
        <v>363</v>
      </c>
      <c r="I547" s="69">
        <v>0</v>
      </c>
      <c r="J547" s="69">
        <v>0</v>
      </c>
      <c r="K547" s="91"/>
      <c r="L547" s="91"/>
    </row>
    <row r="548" spans="2:12" x14ac:dyDescent="0.25">
      <c r="B548" s="67" t="s">
        <v>402</v>
      </c>
      <c r="C548" s="67" t="s">
        <v>403</v>
      </c>
      <c r="D548" s="68" t="s">
        <v>365</v>
      </c>
      <c r="E548" s="67" t="s">
        <v>366</v>
      </c>
      <c r="F548" s="68" t="s">
        <v>410</v>
      </c>
      <c r="G548" s="67" t="s">
        <v>411</v>
      </c>
      <c r="H548" s="68" t="s">
        <v>363</v>
      </c>
      <c r="I548" s="69">
        <v>0</v>
      </c>
      <c r="J548" s="69">
        <v>0</v>
      </c>
      <c r="K548" s="91"/>
      <c r="L548" s="91"/>
    </row>
    <row r="549" spans="2:12" x14ac:dyDescent="0.25">
      <c r="B549" s="67" t="s">
        <v>402</v>
      </c>
      <c r="C549" s="67" t="s">
        <v>403</v>
      </c>
      <c r="D549" s="68" t="s">
        <v>365</v>
      </c>
      <c r="E549" s="67" t="s">
        <v>366</v>
      </c>
      <c r="F549" s="68" t="s">
        <v>410</v>
      </c>
      <c r="G549" s="67" t="s">
        <v>411</v>
      </c>
      <c r="H549" s="68" t="s">
        <v>362</v>
      </c>
      <c r="I549" s="69">
        <v>0</v>
      </c>
      <c r="J549" s="69">
        <v>0</v>
      </c>
      <c r="K549" s="91"/>
      <c r="L549" s="91"/>
    </row>
    <row r="550" spans="2:12" x14ac:dyDescent="0.25">
      <c r="B550" s="67" t="s">
        <v>402</v>
      </c>
      <c r="C550" s="67" t="s">
        <v>403</v>
      </c>
      <c r="D550" s="68" t="s">
        <v>365</v>
      </c>
      <c r="E550" s="67" t="s">
        <v>366</v>
      </c>
      <c r="F550" s="68" t="s">
        <v>410</v>
      </c>
      <c r="G550" s="67" t="s">
        <v>411</v>
      </c>
      <c r="H550" s="68" t="s">
        <v>362</v>
      </c>
      <c r="I550" s="69">
        <v>8</v>
      </c>
      <c r="J550" s="69">
        <v>32</v>
      </c>
      <c r="K550" s="91"/>
      <c r="L550" s="91"/>
    </row>
    <row r="551" spans="2:12" x14ac:dyDescent="0.25">
      <c r="B551" s="67" t="s">
        <v>402</v>
      </c>
      <c r="C551" s="67" t="s">
        <v>403</v>
      </c>
      <c r="D551" s="68" t="s">
        <v>365</v>
      </c>
      <c r="E551" s="67" t="s">
        <v>366</v>
      </c>
      <c r="F551" s="68" t="s">
        <v>410</v>
      </c>
      <c r="G551" s="67" t="s">
        <v>411</v>
      </c>
      <c r="H551" s="68" t="s">
        <v>363</v>
      </c>
      <c r="I551" s="69">
        <v>0</v>
      </c>
      <c r="J551" s="69">
        <v>0</v>
      </c>
      <c r="K551" s="91"/>
      <c r="L551" s="91"/>
    </row>
    <row r="552" spans="2:12" x14ac:dyDescent="0.25">
      <c r="B552" s="67" t="s">
        <v>402</v>
      </c>
      <c r="C552" s="67" t="s">
        <v>403</v>
      </c>
      <c r="D552" s="68" t="s">
        <v>365</v>
      </c>
      <c r="E552" s="67" t="s">
        <v>366</v>
      </c>
      <c r="F552" s="68" t="s">
        <v>410</v>
      </c>
      <c r="G552" s="67" t="s">
        <v>411</v>
      </c>
      <c r="H552" s="68" t="s">
        <v>362</v>
      </c>
      <c r="I552" s="69">
        <v>10</v>
      </c>
      <c r="J552" s="69">
        <v>20</v>
      </c>
      <c r="K552" s="91"/>
      <c r="L552" s="91"/>
    </row>
    <row r="553" spans="2:12" x14ac:dyDescent="0.25">
      <c r="B553" s="67" t="s">
        <v>402</v>
      </c>
      <c r="C553" s="67" t="s">
        <v>403</v>
      </c>
      <c r="D553" s="68" t="s">
        <v>365</v>
      </c>
      <c r="E553" s="67" t="s">
        <v>366</v>
      </c>
      <c r="F553" s="68" t="s">
        <v>410</v>
      </c>
      <c r="G553" s="67" t="s">
        <v>411</v>
      </c>
      <c r="H553" s="68" t="s">
        <v>363</v>
      </c>
      <c r="I553" s="69">
        <v>74</v>
      </c>
      <c r="J553" s="69">
        <v>70</v>
      </c>
      <c r="K553" s="91"/>
      <c r="L553" s="91"/>
    </row>
    <row r="554" spans="2:12" x14ac:dyDescent="0.25">
      <c r="B554" s="67" t="s">
        <v>402</v>
      </c>
      <c r="C554" s="67" t="s">
        <v>403</v>
      </c>
      <c r="D554" s="68" t="s">
        <v>365</v>
      </c>
      <c r="E554" s="67" t="s">
        <v>366</v>
      </c>
      <c r="F554" s="68" t="s">
        <v>410</v>
      </c>
      <c r="G554" s="67" t="s">
        <v>411</v>
      </c>
      <c r="H554" s="68" t="s">
        <v>364</v>
      </c>
      <c r="I554" s="69">
        <v>7</v>
      </c>
      <c r="J554" s="69">
        <v>25</v>
      </c>
      <c r="K554" s="91"/>
      <c r="L554" s="91"/>
    </row>
    <row r="555" spans="2:12" x14ac:dyDescent="0.25">
      <c r="B555" s="67" t="s">
        <v>402</v>
      </c>
      <c r="C555" s="67" t="s">
        <v>403</v>
      </c>
      <c r="D555" s="68" t="s">
        <v>365</v>
      </c>
      <c r="E555" s="67" t="s">
        <v>366</v>
      </c>
      <c r="F555" s="68" t="s">
        <v>410</v>
      </c>
      <c r="G555" s="67" t="s">
        <v>411</v>
      </c>
      <c r="H555" s="68" t="s">
        <v>362</v>
      </c>
      <c r="I555" s="69">
        <v>0</v>
      </c>
      <c r="J555" s="69">
        <v>0</v>
      </c>
      <c r="K555" s="91"/>
      <c r="L555" s="91"/>
    </row>
    <row r="556" spans="2:12" x14ac:dyDescent="0.25">
      <c r="B556" s="67" t="s">
        <v>402</v>
      </c>
      <c r="C556" s="67" t="s">
        <v>403</v>
      </c>
      <c r="D556" s="68" t="s">
        <v>365</v>
      </c>
      <c r="E556" s="67" t="s">
        <v>366</v>
      </c>
      <c r="F556" s="68" t="s">
        <v>410</v>
      </c>
      <c r="G556" s="67" t="s">
        <v>411</v>
      </c>
      <c r="H556" s="68" t="s">
        <v>363</v>
      </c>
      <c r="I556" s="69">
        <v>0</v>
      </c>
      <c r="J556" s="69">
        <v>5</v>
      </c>
      <c r="K556" s="91"/>
      <c r="L556" s="91"/>
    </row>
    <row r="557" spans="2:12" x14ac:dyDescent="0.25">
      <c r="B557" s="67" t="s">
        <v>402</v>
      </c>
      <c r="C557" s="67" t="s">
        <v>403</v>
      </c>
      <c r="D557" s="68" t="s">
        <v>365</v>
      </c>
      <c r="E557" s="67" t="s">
        <v>366</v>
      </c>
      <c r="F557" s="68" t="s">
        <v>410</v>
      </c>
      <c r="G557" s="67" t="s">
        <v>411</v>
      </c>
      <c r="H557" s="68" t="s">
        <v>363</v>
      </c>
      <c r="I557" s="69">
        <v>2</v>
      </c>
      <c r="J557" s="69">
        <v>0</v>
      </c>
      <c r="K557" s="91"/>
      <c r="L557" s="91"/>
    </row>
    <row r="558" spans="2:12" x14ac:dyDescent="0.25">
      <c r="B558" s="67" t="s">
        <v>402</v>
      </c>
      <c r="C558" s="67" t="s">
        <v>403</v>
      </c>
      <c r="D558" s="68" t="s">
        <v>365</v>
      </c>
      <c r="E558" s="67" t="s">
        <v>366</v>
      </c>
      <c r="F558" s="68" t="s">
        <v>410</v>
      </c>
      <c r="G558" s="67" t="s">
        <v>411</v>
      </c>
      <c r="H558" s="68" t="s">
        <v>362</v>
      </c>
      <c r="I558" s="69">
        <v>26</v>
      </c>
      <c r="J558" s="69">
        <v>8</v>
      </c>
      <c r="K558" s="91"/>
      <c r="L558" s="91"/>
    </row>
    <row r="559" spans="2:12" x14ac:dyDescent="0.25">
      <c r="B559" s="67" t="s">
        <v>402</v>
      </c>
      <c r="C559" s="67" t="s">
        <v>403</v>
      </c>
      <c r="D559" s="68" t="s">
        <v>365</v>
      </c>
      <c r="E559" s="67" t="s">
        <v>366</v>
      </c>
      <c r="F559" s="68" t="s">
        <v>410</v>
      </c>
      <c r="G559" s="67" t="s">
        <v>411</v>
      </c>
      <c r="H559" s="68" t="s">
        <v>364</v>
      </c>
      <c r="I559" s="69">
        <v>0</v>
      </c>
      <c r="J559" s="69">
        <v>0</v>
      </c>
      <c r="K559" s="91"/>
      <c r="L559" s="91"/>
    </row>
    <row r="560" spans="2:12" x14ac:dyDescent="0.25">
      <c r="B560" s="67" t="s">
        <v>402</v>
      </c>
      <c r="C560" s="67" t="s">
        <v>403</v>
      </c>
      <c r="D560" s="68" t="s">
        <v>365</v>
      </c>
      <c r="E560" s="67" t="s">
        <v>366</v>
      </c>
      <c r="F560" s="68" t="s">
        <v>410</v>
      </c>
      <c r="G560" s="67" t="s">
        <v>411</v>
      </c>
      <c r="H560" s="68" t="s">
        <v>362</v>
      </c>
      <c r="I560" s="69">
        <v>10</v>
      </c>
      <c r="J560" s="69">
        <v>0</v>
      </c>
      <c r="K560" s="91"/>
      <c r="L560" s="91"/>
    </row>
    <row r="561" spans="2:12" x14ac:dyDescent="0.25">
      <c r="B561" s="67" t="s">
        <v>402</v>
      </c>
      <c r="C561" s="67" t="s">
        <v>403</v>
      </c>
      <c r="D561" s="68" t="s">
        <v>365</v>
      </c>
      <c r="E561" s="67" t="s">
        <v>366</v>
      </c>
      <c r="F561" s="68" t="s">
        <v>410</v>
      </c>
      <c r="G561" s="67" t="s">
        <v>411</v>
      </c>
      <c r="H561" s="68" t="s">
        <v>363</v>
      </c>
      <c r="I561" s="69">
        <v>44</v>
      </c>
      <c r="J561" s="69">
        <v>5</v>
      </c>
      <c r="K561" s="91"/>
      <c r="L561" s="91"/>
    </row>
    <row r="562" spans="2:12" x14ac:dyDescent="0.25">
      <c r="B562" s="67" t="s">
        <v>402</v>
      </c>
      <c r="C562" s="67" t="s">
        <v>403</v>
      </c>
      <c r="D562" s="68" t="s">
        <v>365</v>
      </c>
      <c r="E562" s="67" t="s">
        <v>366</v>
      </c>
      <c r="F562" s="68" t="s">
        <v>410</v>
      </c>
      <c r="G562" s="67" t="s">
        <v>411</v>
      </c>
      <c r="H562" s="68" t="s">
        <v>364</v>
      </c>
      <c r="I562" s="69">
        <v>0</v>
      </c>
      <c r="J562" s="69">
        <v>0</v>
      </c>
      <c r="K562" s="91"/>
      <c r="L562" s="91"/>
    </row>
    <row r="563" spans="2:12" x14ac:dyDescent="0.25">
      <c r="B563" s="67" t="s">
        <v>402</v>
      </c>
      <c r="C563" s="67" t="s">
        <v>403</v>
      </c>
      <c r="D563" s="68" t="s">
        <v>365</v>
      </c>
      <c r="E563" s="67" t="s">
        <v>366</v>
      </c>
      <c r="F563" s="68" t="s">
        <v>410</v>
      </c>
      <c r="G563" s="67" t="s">
        <v>411</v>
      </c>
      <c r="H563" s="68" t="s">
        <v>362</v>
      </c>
      <c r="I563" s="69">
        <v>58</v>
      </c>
      <c r="J563" s="69">
        <v>36</v>
      </c>
      <c r="K563" s="91"/>
      <c r="L563" s="91"/>
    </row>
    <row r="564" spans="2:12" x14ac:dyDescent="0.25">
      <c r="B564" s="67" t="s">
        <v>402</v>
      </c>
      <c r="C564" s="67" t="s">
        <v>403</v>
      </c>
      <c r="D564" s="68" t="s">
        <v>365</v>
      </c>
      <c r="E564" s="67" t="s">
        <v>366</v>
      </c>
      <c r="F564" s="68" t="s">
        <v>410</v>
      </c>
      <c r="G564" s="67" t="s">
        <v>411</v>
      </c>
      <c r="H564" s="68" t="s">
        <v>363</v>
      </c>
      <c r="I564" s="69">
        <v>78</v>
      </c>
      <c r="J564" s="69">
        <v>136</v>
      </c>
      <c r="K564" s="91"/>
      <c r="L564" s="91"/>
    </row>
    <row r="565" spans="2:12" x14ac:dyDescent="0.25">
      <c r="B565" s="67" t="s">
        <v>402</v>
      </c>
      <c r="C565" s="67" t="s">
        <v>403</v>
      </c>
      <c r="D565" s="68" t="s">
        <v>365</v>
      </c>
      <c r="E565" s="67" t="s">
        <v>366</v>
      </c>
      <c r="F565" s="68" t="s">
        <v>410</v>
      </c>
      <c r="G565" s="67" t="s">
        <v>411</v>
      </c>
      <c r="H565" s="68" t="s">
        <v>364</v>
      </c>
      <c r="I565" s="69">
        <v>46</v>
      </c>
      <c r="J565" s="69">
        <v>54</v>
      </c>
      <c r="K565" s="91"/>
      <c r="L565" s="91"/>
    </row>
    <row r="566" spans="2:12" x14ac:dyDescent="0.25">
      <c r="B566" s="67" t="s">
        <v>402</v>
      </c>
      <c r="C566" s="67" t="s">
        <v>403</v>
      </c>
      <c r="D566" s="68" t="s">
        <v>365</v>
      </c>
      <c r="E566" s="67" t="s">
        <v>366</v>
      </c>
      <c r="F566" s="68" t="s">
        <v>410</v>
      </c>
      <c r="G566" s="67" t="s">
        <v>411</v>
      </c>
      <c r="H566" s="68" t="s">
        <v>362</v>
      </c>
      <c r="I566" s="69">
        <v>6</v>
      </c>
      <c r="J566" s="69">
        <v>38</v>
      </c>
      <c r="K566" s="91"/>
      <c r="L566" s="91"/>
    </row>
    <row r="567" spans="2:12" x14ac:dyDescent="0.25">
      <c r="B567" s="67" t="s">
        <v>402</v>
      </c>
      <c r="C567" s="67" t="s">
        <v>403</v>
      </c>
      <c r="D567" s="68" t="s">
        <v>365</v>
      </c>
      <c r="E567" s="67" t="s">
        <v>366</v>
      </c>
      <c r="F567" s="68" t="s">
        <v>410</v>
      </c>
      <c r="G567" s="67" t="s">
        <v>411</v>
      </c>
      <c r="H567" s="68" t="s">
        <v>363</v>
      </c>
      <c r="I567" s="69">
        <v>29</v>
      </c>
      <c r="J567" s="69">
        <v>31</v>
      </c>
      <c r="K567" s="91"/>
      <c r="L567" s="91"/>
    </row>
    <row r="568" spans="2:12" x14ac:dyDescent="0.25">
      <c r="B568" s="67" t="s">
        <v>402</v>
      </c>
      <c r="C568" s="67" t="s">
        <v>403</v>
      </c>
      <c r="D568" s="68" t="s">
        <v>365</v>
      </c>
      <c r="E568" s="67" t="s">
        <v>366</v>
      </c>
      <c r="F568" s="68" t="s">
        <v>410</v>
      </c>
      <c r="G568" s="67" t="s">
        <v>411</v>
      </c>
      <c r="H568" s="68" t="s">
        <v>364</v>
      </c>
      <c r="I568" s="69">
        <v>0</v>
      </c>
      <c r="J568" s="69">
        <v>0</v>
      </c>
      <c r="K568" s="91"/>
      <c r="L568" s="91"/>
    </row>
    <row r="569" spans="2:12" x14ac:dyDescent="0.25">
      <c r="B569" s="67" t="s">
        <v>402</v>
      </c>
      <c r="C569" s="67" t="s">
        <v>403</v>
      </c>
      <c r="D569" s="68" t="s">
        <v>365</v>
      </c>
      <c r="E569" s="67" t="s">
        <v>366</v>
      </c>
      <c r="F569" s="68" t="s">
        <v>410</v>
      </c>
      <c r="G569" s="67" t="s">
        <v>411</v>
      </c>
      <c r="H569" s="68" t="s">
        <v>362</v>
      </c>
      <c r="I569" s="69">
        <v>0</v>
      </c>
      <c r="J569" s="69">
        <v>0</v>
      </c>
      <c r="K569" s="91"/>
      <c r="L569" s="91"/>
    </row>
    <row r="570" spans="2:12" x14ac:dyDescent="0.25">
      <c r="B570" s="67" t="s">
        <v>402</v>
      </c>
      <c r="C570" s="67" t="s">
        <v>403</v>
      </c>
      <c r="D570" s="68" t="s">
        <v>365</v>
      </c>
      <c r="E570" s="67" t="s">
        <v>366</v>
      </c>
      <c r="F570" s="68" t="s">
        <v>410</v>
      </c>
      <c r="G570" s="67" t="s">
        <v>411</v>
      </c>
      <c r="H570" s="68" t="s">
        <v>363</v>
      </c>
      <c r="I570" s="69">
        <v>16</v>
      </c>
      <c r="J570" s="69">
        <v>15</v>
      </c>
      <c r="K570" s="91"/>
      <c r="L570" s="91"/>
    </row>
    <row r="571" spans="2:12" x14ac:dyDescent="0.25">
      <c r="B571" s="67" t="s">
        <v>402</v>
      </c>
      <c r="C571" s="67" t="s">
        <v>403</v>
      </c>
      <c r="D571" s="68" t="s">
        <v>365</v>
      </c>
      <c r="E571" s="67" t="s">
        <v>366</v>
      </c>
      <c r="F571" s="68" t="s">
        <v>410</v>
      </c>
      <c r="G571" s="67" t="s">
        <v>411</v>
      </c>
      <c r="H571" s="68" t="s">
        <v>362</v>
      </c>
      <c r="I571" s="69">
        <v>0</v>
      </c>
      <c r="J571" s="69">
        <v>9</v>
      </c>
      <c r="K571" s="91"/>
      <c r="L571" s="91"/>
    </row>
    <row r="572" spans="2:12" x14ac:dyDescent="0.25">
      <c r="B572" s="67" t="s">
        <v>402</v>
      </c>
      <c r="C572" s="67" t="s">
        <v>403</v>
      </c>
      <c r="D572" s="68" t="s">
        <v>365</v>
      </c>
      <c r="E572" s="67" t="s">
        <v>366</v>
      </c>
      <c r="F572" s="68" t="s">
        <v>410</v>
      </c>
      <c r="G572" s="67" t="s">
        <v>411</v>
      </c>
      <c r="H572" s="68" t="s">
        <v>363</v>
      </c>
      <c r="I572" s="69">
        <v>0</v>
      </c>
      <c r="J572" s="69">
        <v>0</v>
      </c>
      <c r="K572" s="91"/>
      <c r="L572" s="91"/>
    </row>
    <row r="573" spans="2:12" x14ac:dyDescent="0.25">
      <c r="B573" s="67" t="s">
        <v>402</v>
      </c>
      <c r="C573" s="67" t="s">
        <v>403</v>
      </c>
      <c r="D573" s="68" t="s">
        <v>365</v>
      </c>
      <c r="E573" s="67" t="s">
        <v>366</v>
      </c>
      <c r="F573" s="68" t="s">
        <v>410</v>
      </c>
      <c r="G573" s="67" t="s">
        <v>411</v>
      </c>
      <c r="H573" s="68" t="s">
        <v>362</v>
      </c>
      <c r="I573" s="69">
        <v>0</v>
      </c>
      <c r="J573" s="69">
        <v>26</v>
      </c>
      <c r="K573" s="91"/>
      <c r="L573" s="91"/>
    </row>
    <row r="574" spans="2:12" x14ac:dyDescent="0.25">
      <c r="B574" s="67" t="s">
        <v>402</v>
      </c>
      <c r="C574" s="67" t="s">
        <v>403</v>
      </c>
      <c r="D574" s="68" t="s">
        <v>365</v>
      </c>
      <c r="E574" s="67" t="s">
        <v>366</v>
      </c>
      <c r="F574" s="68" t="s">
        <v>410</v>
      </c>
      <c r="G574" s="67" t="s">
        <v>411</v>
      </c>
      <c r="H574" s="68" t="s">
        <v>363</v>
      </c>
      <c r="I574" s="69">
        <v>58</v>
      </c>
      <c r="J574" s="69">
        <v>0</v>
      </c>
      <c r="K574" s="91"/>
      <c r="L574" s="91"/>
    </row>
    <row r="575" spans="2:12" x14ac:dyDescent="0.25">
      <c r="B575" s="67" t="s">
        <v>402</v>
      </c>
      <c r="C575" s="67" t="s">
        <v>403</v>
      </c>
      <c r="D575" s="68" t="s">
        <v>365</v>
      </c>
      <c r="E575" s="67" t="s">
        <v>366</v>
      </c>
      <c r="F575" s="68" t="s">
        <v>410</v>
      </c>
      <c r="G575" s="67" t="s">
        <v>411</v>
      </c>
      <c r="H575" s="68" t="s">
        <v>364</v>
      </c>
      <c r="I575" s="69">
        <v>0</v>
      </c>
      <c r="J575" s="69">
        <v>11</v>
      </c>
      <c r="K575" s="91"/>
      <c r="L575" s="91"/>
    </row>
    <row r="576" spans="2:12" x14ac:dyDescent="0.25">
      <c r="B576" s="67" t="s">
        <v>402</v>
      </c>
      <c r="C576" s="67" t="s">
        <v>403</v>
      </c>
      <c r="D576" s="68" t="s">
        <v>365</v>
      </c>
      <c r="E576" s="67" t="s">
        <v>366</v>
      </c>
      <c r="F576" s="68" t="s">
        <v>410</v>
      </c>
      <c r="G576" s="67" t="s">
        <v>411</v>
      </c>
      <c r="H576" s="68" t="s">
        <v>362</v>
      </c>
      <c r="I576" s="69">
        <v>95</v>
      </c>
      <c r="J576" s="69">
        <v>141</v>
      </c>
      <c r="K576" s="91"/>
      <c r="L576" s="91"/>
    </row>
    <row r="577" spans="2:12" x14ac:dyDescent="0.25">
      <c r="B577" s="67" t="s">
        <v>402</v>
      </c>
      <c r="C577" s="67" t="s">
        <v>403</v>
      </c>
      <c r="D577" s="68" t="s">
        <v>365</v>
      </c>
      <c r="E577" s="67" t="s">
        <v>366</v>
      </c>
      <c r="F577" s="68" t="s">
        <v>410</v>
      </c>
      <c r="G577" s="67" t="s">
        <v>411</v>
      </c>
      <c r="H577" s="68" t="s">
        <v>363</v>
      </c>
      <c r="I577" s="69">
        <v>88</v>
      </c>
      <c r="J577" s="69">
        <v>8</v>
      </c>
      <c r="K577" s="91"/>
      <c r="L577" s="91"/>
    </row>
    <row r="578" spans="2:12" x14ac:dyDescent="0.25">
      <c r="B578" s="67" t="s">
        <v>402</v>
      </c>
      <c r="C578" s="67" t="s">
        <v>403</v>
      </c>
      <c r="D578" s="68" t="s">
        <v>365</v>
      </c>
      <c r="E578" s="67" t="s">
        <v>366</v>
      </c>
      <c r="F578" s="68" t="s">
        <v>410</v>
      </c>
      <c r="G578" s="67" t="s">
        <v>411</v>
      </c>
      <c r="H578" s="68" t="s">
        <v>364</v>
      </c>
      <c r="I578" s="69">
        <v>75</v>
      </c>
      <c r="J578" s="69">
        <v>86</v>
      </c>
      <c r="K578" s="91"/>
      <c r="L578" s="91"/>
    </row>
    <row r="579" spans="2:12" x14ac:dyDescent="0.25">
      <c r="B579" s="67" t="s">
        <v>402</v>
      </c>
      <c r="C579" s="67" t="s">
        <v>403</v>
      </c>
      <c r="D579" s="68" t="s">
        <v>365</v>
      </c>
      <c r="E579" s="67" t="s">
        <v>366</v>
      </c>
      <c r="F579" s="68" t="s">
        <v>410</v>
      </c>
      <c r="G579" s="67" t="s">
        <v>411</v>
      </c>
      <c r="H579" s="68" t="s">
        <v>362</v>
      </c>
      <c r="I579" s="69">
        <v>28</v>
      </c>
      <c r="J579" s="69">
        <v>10</v>
      </c>
      <c r="K579" s="91"/>
      <c r="L579" s="91"/>
    </row>
    <row r="580" spans="2:12" x14ac:dyDescent="0.25">
      <c r="B580" s="67" t="s">
        <v>402</v>
      </c>
      <c r="C580" s="67" t="s">
        <v>403</v>
      </c>
      <c r="D580" s="68" t="s">
        <v>365</v>
      </c>
      <c r="E580" s="67" t="s">
        <v>366</v>
      </c>
      <c r="F580" s="68" t="s">
        <v>410</v>
      </c>
      <c r="G580" s="67" t="s">
        <v>411</v>
      </c>
      <c r="H580" s="68" t="s">
        <v>363</v>
      </c>
      <c r="I580" s="69">
        <v>12</v>
      </c>
      <c r="J580" s="69">
        <v>14</v>
      </c>
      <c r="K580" s="91"/>
      <c r="L580" s="91"/>
    </row>
    <row r="581" spans="2:12" x14ac:dyDescent="0.25">
      <c r="B581" s="67" t="s">
        <v>402</v>
      </c>
      <c r="C581" s="67" t="s">
        <v>403</v>
      </c>
      <c r="D581" s="68" t="s">
        <v>365</v>
      </c>
      <c r="E581" s="67" t="s">
        <v>366</v>
      </c>
      <c r="F581" s="68" t="s">
        <v>410</v>
      </c>
      <c r="G581" s="67" t="s">
        <v>411</v>
      </c>
      <c r="H581" s="68" t="s">
        <v>364</v>
      </c>
      <c r="I581" s="69">
        <v>0</v>
      </c>
      <c r="J581" s="69">
        <v>15</v>
      </c>
      <c r="K581" s="91"/>
      <c r="L581" s="91"/>
    </row>
    <row r="582" spans="2:12" x14ac:dyDescent="0.25">
      <c r="B582" s="67" t="s">
        <v>402</v>
      </c>
      <c r="C582" s="67" t="s">
        <v>403</v>
      </c>
      <c r="D582" s="68" t="s">
        <v>365</v>
      </c>
      <c r="E582" s="67" t="s">
        <v>366</v>
      </c>
      <c r="F582" s="68" t="s">
        <v>410</v>
      </c>
      <c r="G582" s="67" t="s">
        <v>411</v>
      </c>
      <c r="H582" s="68" t="s">
        <v>362</v>
      </c>
      <c r="I582" s="69">
        <v>15</v>
      </c>
      <c r="J582" s="69">
        <v>10</v>
      </c>
      <c r="K582" s="91"/>
      <c r="L582" s="91"/>
    </row>
    <row r="583" spans="2:12" x14ac:dyDescent="0.25">
      <c r="B583" s="67" t="s">
        <v>402</v>
      </c>
      <c r="C583" s="67" t="s">
        <v>403</v>
      </c>
      <c r="D583" s="68" t="s">
        <v>365</v>
      </c>
      <c r="E583" s="67" t="s">
        <v>366</v>
      </c>
      <c r="F583" s="68" t="s">
        <v>410</v>
      </c>
      <c r="G583" s="67" t="s">
        <v>411</v>
      </c>
      <c r="H583" s="68" t="s">
        <v>363</v>
      </c>
      <c r="I583" s="69">
        <v>30</v>
      </c>
      <c r="J583" s="69">
        <v>61</v>
      </c>
      <c r="K583" s="91"/>
      <c r="L583" s="91"/>
    </row>
    <row r="584" spans="2:12" x14ac:dyDescent="0.25">
      <c r="B584" s="67" t="s">
        <v>402</v>
      </c>
      <c r="C584" s="67" t="s">
        <v>403</v>
      </c>
      <c r="D584" s="68" t="s">
        <v>365</v>
      </c>
      <c r="E584" s="67" t="s">
        <v>366</v>
      </c>
      <c r="F584" s="68" t="s">
        <v>410</v>
      </c>
      <c r="G584" s="67" t="s">
        <v>411</v>
      </c>
      <c r="H584" s="68" t="s">
        <v>364</v>
      </c>
      <c r="I584" s="69">
        <v>14</v>
      </c>
      <c r="J584" s="69">
        <v>9</v>
      </c>
      <c r="K584" s="91"/>
      <c r="L584" s="91"/>
    </row>
    <row r="585" spans="2:12" x14ac:dyDescent="0.25">
      <c r="B585" s="67" t="s">
        <v>402</v>
      </c>
      <c r="C585" s="67" t="s">
        <v>403</v>
      </c>
      <c r="D585" s="68" t="s">
        <v>365</v>
      </c>
      <c r="E585" s="67" t="s">
        <v>366</v>
      </c>
      <c r="F585" s="68" t="s">
        <v>410</v>
      </c>
      <c r="G585" s="67" t="s">
        <v>411</v>
      </c>
      <c r="H585" s="68" t="s">
        <v>362</v>
      </c>
      <c r="I585" s="69">
        <v>308</v>
      </c>
      <c r="J585" s="69">
        <v>350</v>
      </c>
      <c r="K585" s="91"/>
      <c r="L585" s="91"/>
    </row>
    <row r="586" spans="2:12" x14ac:dyDescent="0.25">
      <c r="B586" s="67" t="s">
        <v>402</v>
      </c>
      <c r="C586" s="67" t="s">
        <v>403</v>
      </c>
      <c r="D586" s="68" t="s">
        <v>365</v>
      </c>
      <c r="E586" s="67" t="s">
        <v>366</v>
      </c>
      <c r="F586" s="68" t="s">
        <v>410</v>
      </c>
      <c r="G586" s="67" t="s">
        <v>411</v>
      </c>
      <c r="H586" s="68" t="s">
        <v>363</v>
      </c>
      <c r="I586" s="69">
        <v>643</v>
      </c>
      <c r="J586" s="69">
        <v>863</v>
      </c>
      <c r="K586" s="91"/>
      <c r="L586" s="91"/>
    </row>
    <row r="587" spans="2:12" x14ac:dyDescent="0.25">
      <c r="B587" s="67" t="s">
        <v>402</v>
      </c>
      <c r="C587" s="67" t="s">
        <v>403</v>
      </c>
      <c r="D587" s="68" t="s">
        <v>365</v>
      </c>
      <c r="E587" s="67" t="s">
        <v>366</v>
      </c>
      <c r="F587" s="68" t="s">
        <v>410</v>
      </c>
      <c r="G587" s="67" t="s">
        <v>411</v>
      </c>
      <c r="H587" s="68" t="s">
        <v>364</v>
      </c>
      <c r="I587" s="69">
        <v>97</v>
      </c>
      <c r="J587" s="69">
        <v>106</v>
      </c>
      <c r="K587" s="91"/>
      <c r="L587" s="91"/>
    </row>
    <row r="588" spans="2:12" x14ac:dyDescent="0.25">
      <c r="B588" s="67" t="s">
        <v>402</v>
      </c>
      <c r="C588" s="67" t="s">
        <v>403</v>
      </c>
      <c r="D588" s="68" t="s">
        <v>365</v>
      </c>
      <c r="E588" s="67" t="s">
        <v>366</v>
      </c>
      <c r="F588" s="68" t="s">
        <v>410</v>
      </c>
      <c r="G588" s="67" t="s">
        <v>411</v>
      </c>
      <c r="H588" s="68" t="s">
        <v>362</v>
      </c>
      <c r="I588" s="69">
        <v>10</v>
      </c>
      <c r="J588" s="69">
        <v>10</v>
      </c>
      <c r="K588" s="91"/>
      <c r="L588" s="91"/>
    </row>
    <row r="589" spans="2:12" x14ac:dyDescent="0.25">
      <c r="B589" s="67" t="s">
        <v>402</v>
      </c>
      <c r="C589" s="67" t="s">
        <v>403</v>
      </c>
      <c r="D589" s="68" t="s">
        <v>365</v>
      </c>
      <c r="E589" s="67" t="s">
        <v>366</v>
      </c>
      <c r="F589" s="68" t="s">
        <v>410</v>
      </c>
      <c r="G589" s="67" t="s">
        <v>411</v>
      </c>
      <c r="H589" s="68" t="s">
        <v>363</v>
      </c>
      <c r="I589" s="69">
        <v>16</v>
      </c>
      <c r="J589" s="69">
        <v>16</v>
      </c>
      <c r="K589" s="91"/>
      <c r="L589" s="91"/>
    </row>
    <row r="590" spans="2:12" x14ac:dyDescent="0.25">
      <c r="B590" s="67" t="s">
        <v>402</v>
      </c>
      <c r="C590" s="67" t="s">
        <v>403</v>
      </c>
      <c r="D590" s="68" t="s">
        <v>365</v>
      </c>
      <c r="E590" s="67" t="s">
        <v>366</v>
      </c>
      <c r="F590" s="68" t="s">
        <v>410</v>
      </c>
      <c r="G590" s="67" t="s">
        <v>411</v>
      </c>
      <c r="H590" s="68" t="s">
        <v>364</v>
      </c>
      <c r="I590" s="69">
        <v>0</v>
      </c>
      <c r="J590" s="69">
        <v>0</v>
      </c>
      <c r="K590" s="91"/>
      <c r="L590" s="91"/>
    </row>
    <row r="591" spans="2:12" x14ac:dyDescent="0.25">
      <c r="B591" s="67" t="s">
        <v>402</v>
      </c>
      <c r="C591" s="67" t="s">
        <v>403</v>
      </c>
      <c r="D591" s="68" t="s">
        <v>365</v>
      </c>
      <c r="E591" s="67" t="s">
        <v>366</v>
      </c>
      <c r="F591" s="68" t="s">
        <v>410</v>
      </c>
      <c r="G591" s="67" t="s">
        <v>411</v>
      </c>
      <c r="H591" s="68" t="s">
        <v>363</v>
      </c>
      <c r="I591" s="69">
        <v>0</v>
      </c>
      <c r="J591" s="69">
        <v>0</v>
      </c>
      <c r="K591" s="91"/>
      <c r="L591" s="91"/>
    </row>
    <row r="592" spans="2:12" x14ac:dyDescent="0.25">
      <c r="B592" s="67" t="s">
        <v>402</v>
      </c>
      <c r="C592" s="67" t="s">
        <v>403</v>
      </c>
      <c r="D592" s="68" t="s">
        <v>365</v>
      </c>
      <c r="E592" s="67" t="s">
        <v>366</v>
      </c>
      <c r="F592" s="68" t="s">
        <v>410</v>
      </c>
      <c r="G592" s="67" t="s">
        <v>411</v>
      </c>
      <c r="H592" s="68" t="s">
        <v>363</v>
      </c>
      <c r="I592" s="69">
        <v>0</v>
      </c>
      <c r="J592" s="69">
        <v>0</v>
      </c>
      <c r="K592" s="91"/>
      <c r="L592" s="91"/>
    </row>
    <row r="593" spans="2:12" x14ac:dyDescent="0.25">
      <c r="B593" s="67" t="s">
        <v>402</v>
      </c>
      <c r="C593" s="67" t="s">
        <v>403</v>
      </c>
      <c r="D593" s="68" t="s">
        <v>365</v>
      </c>
      <c r="E593" s="67" t="s">
        <v>366</v>
      </c>
      <c r="F593" s="68" t="s">
        <v>410</v>
      </c>
      <c r="G593" s="67" t="s">
        <v>411</v>
      </c>
      <c r="H593" s="68" t="s">
        <v>362</v>
      </c>
      <c r="I593" s="69">
        <v>10</v>
      </c>
      <c r="J593" s="69">
        <v>16</v>
      </c>
      <c r="K593" s="91"/>
      <c r="L593" s="91"/>
    </row>
    <row r="594" spans="2:12" x14ac:dyDescent="0.25">
      <c r="B594" s="67" t="s">
        <v>402</v>
      </c>
      <c r="C594" s="67" t="s">
        <v>403</v>
      </c>
      <c r="D594" s="68" t="s">
        <v>365</v>
      </c>
      <c r="E594" s="67" t="s">
        <v>366</v>
      </c>
      <c r="F594" s="68" t="s">
        <v>410</v>
      </c>
      <c r="G594" s="67" t="s">
        <v>411</v>
      </c>
      <c r="H594" s="68" t="s">
        <v>362</v>
      </c>
      <c r="I594" s="69">
        <v>0</v>
      </c>
      <c r="J594" s="69">
        <v>20</v>
      </c>
      <c r="K594" s="91"/>
      <c r="L594" s="91"/>
    </row>
    <row r="595" spans="2:12" x14ac:dyDescent="0.25">
      <c r="B595" s="67" t="s">
        <v>402</v>
      </c>
      <c r="C595" s="67" t="s">
        <v>403</v>
      </c>
      <c r="D595" s="68" t="s">
        <v>365</v>
      </c>
      <c r="E595" s="67" t="s">
        <v>366</v>
      </c>
      <c r="F595" s="68" t="s">
        <v>410</v>
      </c>
      <c r="G595" s="67" t="s">
        <v>411</v>
      </c>
      <c r="H595" s="68" t="s">
        <v>363</v>
      </c>
      <c r="I595" s="69">
        <v>13</v>
      </c>
      <c r="J595" s="69">
        <v>6</v>
      </c>
      <c r="K595" s="91"/>
      <c r="L595" s="91"/>
    </row>
    <row r="596" spans="2:12" x14ac:dyDescent="0.25">
      <c r="B596" s="67" t="s">
        <v>402</v>
      </c>
      <c r="C596" s="67" t="s">
        <v>403</v>
      </c>
      <c r="D596" s="68" t="s">
        <v>365</v>
      </c>
      <c r="E596" s="67" t="s">
        <v>366</v>
      </c>
      <c r="F596" s="68" t="s">
        <v>410</v>
      </c>
      <c r="G596" s="67" t="s">
        <v>411</v>
      </c>
      <c r="H596" s="68" t="s">
        <v>364</v>
      </c>
      <c r="I596" s="69">
        <v>24</v>
      </c>
      <c r="J596" s="69">
        <v>30</v>
      </c>
      <c r="K596" s="91"/>
      <c r="L596" s="91"/>
    </row>
    <row r="597" spans="2:12" x14ac:dyDescent="0.25">
      <c r="B597" s="67" t="s">
        <v>402</v>
      </c>
      <c r="C597" s="67" t="s">
        <v>403</v>
      </c>
      <c r="D597" s="68" t="s">
        <v>365</v>
      </c>
      <c r="E597" s="67" t="s">
        <v>366</v>
      </c>
      <c r="F597" s="68" t="s">
        <v>410</v>
      </c>
      <c r="G597" s="67" t="s">
        <v>411</v>
      </c>
      <c r="H597" s="68" t="s">
        <v>362</v>
      </c>
      <c r="I597" s="69">
        <v>0.309</v>
      </c>
      <c r="J597" s="69">
        <v>0.20599999999999999</v>
      </c>
      <c r="K597" s="91"/>
      <c r="L597" s="91"/>
    </row>
    <row r="598" spans="2:12" x14ac:dyDescent="0.25">
      <c r="B598" s="67" t="s">
        <v>402</v>
      </c>
      <c r="C598" s="67" t="s">
        <v>403</v>
      </c>
      <c r="D598" s="68" t="s">
        <v>365</v>
      </c>
      <c r="E598" s="67" t="s">
        <v>366</v>
      </c>
      <c r="F598" s="68" t="s">
        <v>410</v>
      </c>
      <c r="G598" s="67" t="s">
        <v>411</v>
      </c>
      <c r="H598" s="68" t="s">
        <v>363</v>
      </c>
      <c r="I598" s="69">
        <v>0.39140000000000003</v>
      </c>
      <c r="J598" s="69">
        <v>0.55620000000000003</v>
      </c>
      <c r="K598" s="91"/>
      <c r="L598" s="91"/>
    </row>
    <row r="599" spans="2:12" x14ac:dyDescent="0.25">
      <c r="B599" s="67" t="s">
        <v>402</v>
      </c>
      <c r="C599" s="67" t="s">
        <v>403</v>
      </c>
      <c r="D599" s="68" t="s">
        <v>365</v>
      </c>
      <c r="E599" s="67" t="s">
        <v>366</v>
      </c>
      <c r="F599" s="68" t="s">
        <v>410</v>
      </c>
      <c r="G599" s="67" t="s">
        <v>411</v>
      </c>
      <c r="H599" s="68" t="s">
        <v>364</v>
      </c>
      <c r="I599" s="69">
        <v>0.45319999999999999</v>
      </c>
      <c r="J599" s="69">
        <v>0.28839999999999999</v>
      </c>
      <c r="K599" s="91"/>
      <c r="L599" s="91"/>
    </row>
    <row r="600" spans="2:12" x14ac:dyDescent="0.25">
      <c r="B600" s="67" t="s">
        <v>402</v>
      </c>
      <c r="C600" s="67" t="s">
        <v>403</v>
      </c>
      <c r="D600" s="68" t="s">
        <v>365</v>
      </c>
      <c r="E600" s="67" t="s">
        <v>366</v>
      </c>
      <c r="F600" s="68" t="s">
        <v>410</v>
      </c>
      <c r="G600" s="67" t="s">
        <v>411</v>
      </c>
      <c r="H600" s="68" t="s">
        <v>362</v>
      </c>
      <c r="I600" s="69">
        <v>50</v>
      </c>
      <c r="J600" s="69">
        <v>18</v>
      </c>
      <c r="K600" s="91"/>
      <c r="L600" s="91"/>
    </row>
    <row r="601" spans="2:12" x14ac:dyDescent="0.25">
      <c r="B601" s="67" t="s">
        <v>402</v>
      </c>
      <c r="C601" s="67" t="s">
        <v>403</v>
      </c>
      <c r="D601" s="68" t="s">
        <v>365</v>
      </c>
      <c r="E601" s="67" t="s">
        <v>366</v>
      </c>
      <c r="F601" s="68" t="s">
        <v>410</v>
      </c>
      <c r="G601" s="67" t="s">
        <v>411</v>
      </c>
      <c r="H601" s="68" t="s">
        <v>363</v>
      </c>
      <c r="I601" s="69">
        <v>100</v>
      </c>
      <c r="J601" s="69">
        <v>70</v>
      </c>
      <c r="K601" s="91"/>
      <c r="L601" s="91"/>
    </row>
    <row r="602" spans="2:12" x14ac:dyDescent="0.25">
      <c r="B602" s="67" t="s">
        <v>402</v>
      </c>
      <c r="C602" s="67" t="s">
        <v>403</v>
      </c>
      <c r="D602" s="68" t="s">
        <v>365</v>
      </c>
      <c r="E602" s="67" t="s">
        <v>366</v>
      </c>
      <c r="F602" s="68" t="s">
        <v>410</v>
      </c>
      <c r="G602" s="67" t="s">
        <v>411</v>
      </c>
      <c r="H602" s="68" t="s">
        <v>364</v>
      </c>
      <c r="I602" s="69">
        <v>56</v>
      </c>
      <c r="J602" s="69">
        <v>65</v>
      </c>
      <c r="K602" s="91"/>
      <c r="L602" s="91"/>
    </row>
    <row r="603" spans="2:12" x14ac:dyDescent="0.25">
      <c r="B603" s="67" t="s">
        <v>402</v>
      </c>
      <c r="C603" s="67" t="s">
        <v>403</v>
      </c>
      <c r="D603" s="68" t="s">
        <v>365</v>
      </c>
      <c r="E603" s="67" t="s">
        <v>366</v>
      </c>
      <c r="F603" s="68" t="s">
        <v>410</v>
      </c>
      <c r="G603" s="67" t="s">
        <v>411</v>
      </c>
      <c r="H603" s="68" t="s">
        <v>362</v>
      </c>
      <c r="I603" s="69">
        <v>68</v>
      </c>
      <c r="J603" s="69">
        <v>67</v>
      </c>
      <c r="K603" s="91"/>
      <c r="L603" s="91"/>
    </row>
    <row r="604" spans="2:12" x14ac:dyDescent="0.25">
      <c r="B604" s="67" t="s">
        <v>402</v>
      </c>
      <c r="C604" s="67" t="s">
        <v>403</v>
      </c>
      <c r="D604" s="68" t="s">
        <v>365</v>
      </c>
      <c r="E604" s="67" t="s">
        <v>366</v>
      </c>
      <c r="F604" s="68" t="s">
        <v>410</v>
      </c>
      <c r="G604" s="67" t="s">
        <v>411</v>
      </c>
      <c r="H604" s="68" t="s">
        <v>363</v>
      </c>
      <c r="I604" s="69">
        <v>54</v>
      </c>
      <c r="J604" s="69">
        <v>23</v>
      </c>
      <c r="K604" s="91"/>
      <c r="L604" s="91"/>
    </row>
    <row r="605" spans="2:12" x14ac:dyDescent="0.25">
      <c r="B605" s="67" t="s">
        <v>402</v>
      </c>
      <c r="C605" s="67" t="s">
        <v>403</v>
      </c>
      <c r="D605" s="68" t="s">
        <v>365</v>
      </c>
      <c r="E605" s="67" t="s">
        <v>366</v>
      </c>
      <c r="F605" s="68" t="s">
        <v>410</v>
      </c>
      <c r="G605" s="67" t="s">
        <v>411</v>
      </c>
      <c r="H605" s="68" t="s">
        <v>362</v>
      </c>
      <c r="I605" s="69">
        <v>0</v>
      </c>
      <c r="J605" s="69">
        <v>0</v>
      </c>
      <c r="K605" s="91"/>
      <c r="L605" s="91"/>
    </row>
    <row r="606" spans="2:12" x14ac:dyDescent="0.25">
      <c r="B606" s="67" t="s">
        <v>402</v>
      </c>
      <c r="C606" s="67" t="s">
        <v>403</v>
      </c>
      <c r="D606" s="68" t="s">
        <v>365</v>
      </c>
      <c r="E606" s="67" t="s">
        <v>366</v>
      </c>
      <c r="F606" s="68" t="s">
        <v>410</v>
      </c>
      <c r="G606" s="67" t="s">
        <v>411</v>
      </c>
      <c r="H606" s="68" t="s">
        <v>363</v>
      </c>
      <c r="I606" s="69">
        <v>10</v>
      </c>
      <c r="J606" s="69">
        <v>0</v>
      </c>
      <c r="K606" s="91"/>
      <c r="L606" s="91"/>
    </row>
    <row r="607" spans="2:12" x14ac:dyDescent="0.25">
      <c r="B607" s="67" t="s">
        <v>402</v>
      </c>
      <c r="C607" s="67" t="s">
        <v>403</v>
      </c>
      <c r="D607" s="68" t="s">
        <v>365</v>
      </c>
      <c r="E607" s="67" t="s">
        <v>366</v>
      </c>
      <c r="F607" s="68" t="s">
        <v>410</v>
      </c>
      <c r="G607" s="67" t="s">
        <v>411</v>
      </c>
      <c r="H607" s="68" t="s">
        <v>364</v>
      </c>
      <c r="I607" s="69">
        <v>0</v>
      </c>
      <c r="J607" s="69">
        <v>0</v>
      </c>
      <c r="K607" s="91"/>
      <c r="L607" s="91"/>
    </row>
    <row r="608" spans="2:12" x14ac:dyDescent="0.25">
      <c r="B608" s="67" t="s">
        <v>402</v>
      </c>
      <c r="C608" s="67" t="s">
        <v>403</v>
      </c>
      <c r="D608" s="68" t="s">
        <v>365</v>
      </c>
      <c r="E608" s="67" t="s">
        <v>366</v>
      </c>
      <c r="F608" s="68" t="s">
        <v>410</v>
      </c>
      <c r="G608" s="67" t="s">
        <v>411</v>
      </c>
      <c r="H608" s="68" t="s">
        <v>362</v>
      </c>
      <c r="I608" s="69">
        <v>0</v>
      </c>
      <c r="J608" s="69">
        <v>0</v>
      </c>
      <c r="K608" s="91"/>
      <c r="L608" s="91"/>
    </row>
    <row r="609" spans="2:12" x14ac:dyDescent="0.25">
      <c r="B609" s="67" t="s">
        <v>402</v>
      </c>
      <c r="C609" s="67" t="s">
        <v>403</v>
      </c>
      <c r="D609" s="68" t="s">
        <v>365</v>
      </c>
      <c r="E609" s="67" t="s">
        <v>366</v>
      </c>
      <c r="F609" s="68" t="s">
        <v>410</v>
      </c>
      <c r="G609" s="67" t="s">
        <v>411</v>
      </c>
      <c r="H609" s="68" t="s">
        <v>363</v>
      </c>
      <c r="I609" s="69">
        <v>0</v>
      </c>
      <c r="J609" s="69">
        <v>0</v>
      </c>
      <c r="K609" s="91"/>
      <c r="L609" s="91"/>
    </row>
    <row r="610" spans="2:12" x14ac:dyDescent="0.25">
      <c r="B610" s="67" t="s">
        <v>402</v>
      </c>
      <c r="C610" s="67" t="s">
        <v>403</v>
      </c>
      <c r="D610" s="68" t="s">
        <v>365</v>
      </c>
      <c r="E610" s="67" t="s">
        <v>366</v>
      </c>
      <c r="F610" s="68" t="s">
        <v>410</v>
      </c>
      <c r="G610" s="67" t="s">
        <v>411</v>
      </c>
      <c r="H610" s="68" t="s">
        <v>362</v>
      </c>
      <c r="I610" s="69">
        <v>0</v>
      </c>
      <c r="J610" s="69">
        <v>0</v>
      </c>
      <c r="K610" s="91"/>
      <c r="L610" s="91"/>
    </row>
    <row r="611" spans="2:12" x14ac:dyDescent="0.25">
      <c r="B611" s="67" t="s">
        <v>402</v>
      </c>
      <c r="C611" s="67" t="s">
        <v>403</v>
      </c>
      <c r="D611" s="68" t="s">
        <v>365</v>
      </c>
      <c r="E611" s="67" t="s">
        <v>366</v>
      </c>
      <c r="F611" s="68" t="s">
        <v>410</v>
      </c>
      <c r="G611" s="67" t="s">
        <v>411</v>
      </c>
      <c r="H611" s="68" t="s">
        <v>363</v>
      </c>
      <c r="I611" s="69">
        <v>0</v>
      </c>
      <c r="J611" s="69">
        <v>0</v>
      </c>
      <c r="K611" s="91"/>
      <c r="L611" s="91"/>
    </row>
    <row r="612" spans="2:12" x14ac:dyDescent="0.25">
      <c r="B612" s="67" t="s">
        <v>402</v>
      </c>
      <c r="C612" s="67" t="s">
        <v>403</v>
      </c>
      <c r="D612" s="68" t="s">
        <v>365</v>
      </c>
      <c r="E612" s="67" t="s">
        <v>366</v>
      </c>
      <c r="F612" s="68" t="s">
        <v>410</v>
      </c>
      <c r="G612" s="67" t="s">
        <v>411</v>
      </c>
      <c r="H612" s="68" t="s">
        <v>362</v>
      </c>
      <c r="I612" s="69">
        <v>52</v>
      </c>
      <c r="J612" s="69">
        <v>143</v>
      </c>
      <c r="K612" s="91"/>
      <c r="L612" s="91"/>
    </row>
    <row r="613" spans="2:12" x14ac:dyDescent="0.25">
      <c r="B613" s="67" t="s">
        <v>402</v>
      </c>
      <c r="C613" s="67" t="s">
        <v>403</v>
      </c>
      <c r="D613" s="68" t="s">
        <v>365</v>
      </c>
      <c r="E613" s="67" t="s">
        <v>366</v>
      </c>
      <c r="F613" s="68" t="s">
        <v>410</v>
      </c>
      <c r="G613" s="67" t="s">
        <v>411</v>
      </c>
      <c r="H613" s="68" t="s">
        <v>363</v>
      </c>
      <c r="I613" s="69">
        <v>184</v>
      </c>
      <c r="J613" s="69">
        <v>266</v>
      </c>
      <c r="K613" s="91"/>
      <c r="L613" s="91"/>
    </row>
    <row r="614" spans="2:12" x14ac:dyDescent="0.25">
      <c r="B614" s="67" t="s">
        <v>402</v>
      </c>
      <c r="C614" s="67" t="s">
        <v>403</v>
      </c>
      <c r="D614" s="68" t="s">
        <v>365</v>
      </c>
      <c r="E614" s="67" t="s">
        <v>366</v>
      </c>
      <c r="F614" s="68" t="s">
        <v>410</v>
      </c>
      <c r="G614" s="67" t="s">
        <v>411</v>
      </c>
      <c r="H614" s="68" t="s">
        <v>364</v>
      </c>
      <c r="I614" s="69">
        <v>0</v>
      </c>
      <c r="J614" s="69">
        <v>22</v>
      </c>
      <c r="K614" s="91"/>
      <c r="L614" s="91"/>
    </row>
    <row r="615" spans="2:12" x14ac:dyDescent="0.25">
      <c r="B615" s="67" t="s">
        <v>402</v>
      </c>
      <c r="C615" s="67" t="s">
        <v>403</v>
      </c>
      <c r="D615" s="68" t="s">
        <v>365</v>
      </c>
      <c r="E615" s="67" t="s">
        <v>366</v>
      </c>
      <c r="F615" s="68" t="s">
        <v>410</v>
      </c>
      <c r="G615" s="67" t="s">
        <v>411</v>
      </c>
      <c r="H615" s="68" t="s">
        <v>363</v>
      </c>
      <c r="I615" s="69">
        <v>0</v>
      </c>
      <c r="J615" s="69">
        <v>0</v>
      </c>
      <c r="K615" s="91"/>
      <c r="L615" s="91"/>
    </row>
    <row r="616" spans="2:12" x14ac:dyDescent="0.25">
      <c r="B616" s="67" t="s">
        <v>402</v>
      </c>
      <c r="C616" s="67" t="s">
        <v>403</v>
      </c>
      <c r="D616" s="68" t="s">
        <v>365</v>
      </c>
      <c r="E616" s="67" t="s">
        <v>366</v>
      </c>
      <c r="F616" s="68" t="s">
        <v>410</v>
      </c>
      <c r="G616" s="67" t="s">
        <v>411</v>
      </c>
      <c r="H616" s="68" t="s">
        <v>363</v>
      </c>
      <c r="I616" s="69">
        <v>0</v>
      </c>
      <c r="J616" s="69">
        <v>0</v>
      </c>
      <c r="K616" s="91"/>
      <c r="L616" s="91"/>
    </row>
    <row r="617" spans="2:12" x14ac:dyDescent="0.25">
      <c r="B617" s="67" t="s">
        <v>402</v>
      </c>
      <c r="C617" s="67" t="s">
        <v>403</v>
      </c>
      <c r="D617" s="68" t="s">
        <v>365</v>
      </c>
      <c r="E617" s="67" t="s">
        <v>366</v>
      </c>
      <c r="F617" s="68" t="s">
        <v>410</v>
      </c>
      <c r="G617" s="67" t="s">
        <v>411</v>
      </c>
      <c r="H617" s="68" t="s">
        <v>362</v>
      </c>
      <c r="I617" s="69">
        <v>78</v>
      </c>
      <c r="J617" s="69">
        <v>84</v>
      </c>
      <c r="K617" s="91"/>
      <c r="L617" s="91"/>
    </row>
    <row r="618" spans="2:12" x14ac:dyDescent="0.25">
      <c r="B618" s="67" t="s">
        <v>402</v>
      </c>
      <c r="C618" s="67" t="s">
        <v>403</v>
      </c>
      <c r="D618" s="68" t="s">
        <v>365</v>
      </c>
      <c r="E618" s="67" t="s">
        <v>366</v>
      </c>
      <c r="F618" s="68" t="s">
        <v>410</v>
      </c>
      <c r="G618" s="67" t="s">
        <v>411</v>
      </c>
      <c r="H618" s="68" t="s">
        <v>363</v>
      </c>
      <c r="I618" s="69">
        <v>159</v>
      </c>
      <c r="J618" s="69">
        <v>170</v>
      </c>
      <c r="K618" s="91"/>
      <c r="L618" s="91"/>
    </row>
    <row r="619" spans="2:12" x14ac:dyDescent="0.25">
      <c r="B619" s="67" t="s">
        <v>402</v>
      </c>
      <c r="C619" s="67" t="s">
        <v>403</v>
      </c>
      <c r="D619" s="68" t="s">
        <v>365</v>
      </c>
      <c r="E619" s="67" t="s">
        <v>366</v>
      </c>
      <c r="F619" s="68" t="s">
        <v>410</v>
      </c>
      <c r="G619" s="67" t="s">
        <v>411</v>
      </c>
      <c r="H619" s="68" t="s">
        <v>364</v>
      </c>
      <c r="I619" s="69">
        <v>44</v>
      </c>
      <c r="J619" s="69">
        <v>40</v>
      </c>
      <c r="K619" s="91"/>
      <c r="L619" s="91"/>
    </row>
    <row r="620" spans="2:12" x14ac:dyDescent="0.25">
      <c r="B620" s="67" t="s">
        <v>402</v>
      </c>
      <c r="C620" s="67" t="s">
        <v>403</v>
      </c>
      <c r="D620" s="68" t="s">
        <v>365</v>
      </c>
      <c r="E620" s="67" t="s">
        <v>366</v>
      </c>
      <c r="F620" s="68" t="s">
        <v>410</v>
      </c>
      <c r="G620" s="67" t="s">
        <v>411</v>
      </c>
      <c r="H620" s="68" t="s">
        <v>362</v>
      </c>
      <c r="I620" s="69">
        <v>30</v>
      </c>
      <c r="J620" s="69">
        <v>10</v>
      </c>
      <c r="K620" s="91"/>
      <c r="L620" s="91"/>
    </row>
    <row r="621" spans="2:12" x14ac:dyDescent="0.25">
      <c r="B621" s="67" t="s">
        <v>402</v>
      </c>
      <c r="C621" s="67" t="s">
        <v>403</v>
      </c>
      <c r="D621" s="68" t="s">
        <v>365</v>
      </c>
      <c r="E621" s="67" t="s">
        <v>366</v>
      </c>
      <c r="F621" s="68" t="s">
        <v>410</v>
      </c>
      <c r="G621" s="67" t="s">
        <v>411</v>
      </c>
      <c r="H621" s="68" t="s">
        <v>363</v>
      </c>
      <c r="I621" s="69">
        <v>21</v>
      </c>
      <c r="J621" s="69">
        <v>56</v>
      </c>
      <c r="K621" s="91"/>
      <c r="L621" s="91"/>
    </row>
    <row r="622" spans="2:12" x14ac:dyDescent="0.25">
      <c r="B622" s="67" t="s">
        <v>402</v>
      </c>
      <c r="C622" s="67" t="s">
        <v>403</v>
      </c>
      <c r="D622" s="68" t="s">
        <v>365</v>
      </c>
      <c r="E622" s="67" t="s">
        <v>366</v>
      </c>
      <c r="F622" s="68" t="s">
        <v>410</v>
      </c>
      <c r="G622" s="67" t="s">
        <v>411</v>
      </c>
      <c r="H622" s="68" t="s">
        <v>364</v>
      </c>
      <c r="I622" s="69">
        <v>31</v>
      </c>
      <c r="J622" s="69">
        <v>19</v>
      </c>
      <c r="K622" s="91"/>
      <c r="L622" s="91"/>
    </row>
    <row r="623" spans="2:12" x14ac:dyDescent="0.25">
      <c r="B623" s="67" t="s">
        <v>402</v>
      </c>
      <c r="C623" s="67" t="s">
        <v>403</v>
      </c>
      <c r="D623" s="68" t="s">
        <v>365</v>
      </c>
      <c r="E623" s="67" t="s">
        <v>366</v>
      </c>
      <c r="F623" s="68" t="s">
        <v>410</v>
      </c>
      <c r="G623" s="67" t="s">
        <v>411</v>
      </c>
      <c r="H623" s="68" t="s">
        <v>362</v>
      </c>
      <c r="I623" s="69">
        <v>90</v>
      </c>
      <c r="J623" s="69">
        <v>50</v>
      </c>
      <c r="K623" s="91"/>
      <c r="L623" s="91"/>
    </row>
    <row r="624" spans="2:12" x14ac:dyDescent="0.25">
      <c r="B624" s="67" t="s">
        <v>402</v>
      </c>
      <c r="C624" s="67" t="s">
        <v>403</v>
      </c>
      <c r="D624" s="68" t="s">
        <v>365</v>
      </c>
      <c r="E624" s="67" t="s">
        <v>366</v>
      </c>
      <c r="F624" s="68" t="s">
        <v>410</v>
      </c>
      <c r="G624" s="67" t="s">
        <v>411</v>
      </c>
      <c r="H624" s="68" t="s">
        <v>363</v>
      </c>
      <c r="I624" s="69">
        <v>36</v>
      </c>
      <c r="J624" s="69">
        <v>9</v>
      </c>
      <c r="K624" s="91"/>
      <c r="L624" s="91"/>
    </row>
    <row r="625" spans="2:12" x14ac:dyDescent="0.25">
      <c r="B625" s="67" t="s">
        <v>402</v>
      </c>
      <c r="C625" s="67" t="s">
        <v>403</v>
      </c>
      <c r="D625" s="68" t="s">
        <v>365</v>
      </c>
      <c r="E625" s="67" t="s">
        <v>366</v>
      </c>
      <c r="F625" s="68" t="s">
        <v>410</v>
      </c>
      <c r="G625" s="67" t="s">
        <v>411</v>
      </c>
      <c r="H625" s="68" t="s">
        <v>364</v>
      </c>
      <c r="I625" s="69">
        <v>8</v>
      </c>
      <c r="J625" s="69">
        <v>10</v>
      </c>
      <c r="K625" s="91"/>
      <c r="L625" s="91"/>
    </row>
    <row r="626" spans="2:12" x14ac:dyDescent="0.25">
      <c r="B626" s="67" t="s">
        <v>402</v>
      </c>
      <c r="C626" s="67" t="s">
        <v>403</v>
      </c>
      <c r="D626" s="68" t="s">
        <v>365</v>
      </c>
      <c r="E626" s="67" t="s">
        <v>366</v>
      </c>
      <c r="F626" s="68" t="s">
        <v>410</v>
      </c>
      <c r="G626" s="67" t="s">
        <v>411</v>
      </c>
      <c r="H626" s="68" t="s">
        <v>362</v>
      </c>
      <c r="I626" s="69">
        <v>60</v>
      </c>
      <c r="J626" s="69">
        <v>65</v>
      </c>
      <c r="K626" s="91"/>
      <c r="L626" s="91"/>
    </row>
    <row r="627" spans="2:12" x14ac:dyDescent="0.25">
      <c r="B627" s="67" t="s">
        <v>402</v>
      </c>
      <c r="C627" s="67" t="s">
        <v>403</v>
      </c>
      <c r="D627" s="68" t="s">
        <v>365</v>
      </c>
      <c r="E627" s="67" t="s">
        <v>366</v>
      </c>
      <c r="F627" s="68" t="s">
        <v>410</v>
      </c>
      <c r="G627" s="67" t="s">
        <v>411</v>
      </c>
      <c r="H627" s="68" t="s">
        <v>363</v>
      </c>
      <c r="I627" s="69">
        <v>35</v>
      </c>
      <c r="J627" s="69">
        <v>38</v>
      </c>
      <c r="K627" s="91"/>
      <c r="L627" s="91"/>
    </row>
    <row r="628" spans="2:12" x14ac:dyDescent="0.25">
      <c r="B628" s="67" t="s">
        <v>402</v>
      </c>
      <c r="C628" s="67" t="s">
        <v>403</v>
      </c>
      <c r="D628" s="68" t="s">
        <v>365</v>
      </c>
      <c r="E628" s="67" t="s">
        <v>366</v>
      </c>
      <c r="F628" s="68" t="s">
        <v>410</v>
      </c>
      <c r="G628" s="67" t="s">
        <v>411</v>
      </c>
      <c r="H628" s="68" t="s">
        <v>364</v>
      </c>
      <c r="I628" s="69">
        <v>26</v>
      </c>
      <c r="J628" s="69">
        <v>18</v>
      </c>
      <c r="K628" s="91"/>
      <c r="L628" s="91"/>
    </row>
    <row r="629" spans="2:12" x14ac:dyDescent="0.25">
      <c r="B629" s="67" t="s">
        <v>402</v>
      </c>
      <c r="C629" s="67" t="s">
        <v>403</v>
      </c>
      <c r="D629" s="68" t="s">
        <v>365</v>
      </c>
      <c r="E629" s="67" t="s">
        <v>366</v>
      </c>
      <c r="F629" s="68" t="s">
        <v>410</v>
      </c>
      <c r="G629" s="67" t="s">
        <v>411</v>
      </c>
      <c r="H629" s="68" t="s">
        <v>362</v>
      </c>
      <c r="I629" s="69">
        <v>1</v>
      </c>
      <c r="J629" s="69">
        <v>3</v>
      </c>
      <c r="K629" s="91"/>
      <c r="L629" s="91"/>
    </row>
    <row r="630" spans="2:12" x14ac:dyDescent="0.25">
      <c r="B630" s="67" t="s">
        <v>402</v>
      </c>
      <c r="C630" s="67" t="s">
        <v>403</v>
      </c>
      <c r="D630" s="68" t="s">
        <v>365</v>
      </c>
      <c r="E630" s="67" t="s">
        <v>366</v>
      </c>
      <c r="F630" s="68" t="s">
        <v>410</v>
      </c>
      <c r="G630" s="67" t="s">
        <v>411</v>
      </c>
      <c r="H630" s="68" t="s">
        <v>363</v>
      </c>
      <c r="I630" s="69">
        <v>61</v>
      </c>
      <c r="J630" s="69">
        <v>22</v>
      </c>
      <c r="K630" s="91"/>
      <c r="L630" s="91"/>
    </row>
    <row r="631" spans="2:12" x14ac:dyDescent="0.25">
      <c r="B631" s="67" t="s">
        <v>402</v>
      </c>
      <c r="C631" s="67" t="s">
        <v>403</v>
      </c>
      <c r="D631" s="68" t="s">
        <v>365</v>
      </c>
      <c r="E631" s="67" t="s">
        <v>366</v>
      </c>
      <c r="F631" s="68" t="s">
        <v>410</v>
      </c>
      <c r="G631" s="67" t="s">
        <v>411</v>
      </c>
      <c r="H631" s="68" t="s">
        <v>364</v>
      </c>
      <c r="I631" s="69">
        <v>0</v>
      </c>
      <c r="J631" s="69">
        <v>0</v>
      </c>
      <c r="K631" s="91"/>
      <c r="L631" s="91"/>
    </row>
    <row r="632" spans="2:12" x14ac:dyDescent="0.25">
      <c r="B632" s="67" t="s">
        <v>402</v>
      </c>
      <c r="C632" s="67" t="s">
        <v>403</v>
      </c>
      <c r="D632" s="68" t="s">
        <v>365</v>
      </c>
      <c r="E632" s="67" t="s">
        <v>366</v>
      </c>
      <c r="F632" s="68" t="s">
        <v>410</v>
      </c>
      <c r="G632" s="67" t="s">
        <v>411</v>
      </c>
      <c r="H632" s="68" t="s">
        <v>362</v>
      </c>
      <c r="I632" s="69">
        <v>7</v>
      </c>
      <c r="J632" s="69">
        <v>49</v>
      </c>
      <c r="K632" s="91"/>
      <c r="L632" s="91"/>
    </row>
    <row r="633" spans="2:12" x14ac:dyDescent="0.25">
      <c r="B633" s="67" t="s">
        <v>402</v>
      </c>
      <c r="C633" s="67" t="s">
        <v>403</v>
      </c>
      <c r="D633" s="68" t="s">
        <v>365</v>
      </c>
      <c r="E633" s="67" t="s">
        <v>366</v>
      </c>
      <c r="F633" s="68" t="s">
        <v>410</v>
      </c>
      <c r="G633" s="67" t="s">
        <v>411</v>
      </c>
      <c r="H633" s="68" t="s">
        <v>363</v>
      </c>
      <c r="I633" s="69">
        <v>11</v>
      </c>
      <c r="J633" s="69">
        <v>12</v>
      </c>
      <c r="K633" s="91"/>
      <c r="L633" s="91"/>
    </row>
    <row r="634" spans="2:12" x14ac:dyDescent="0.25">
      <c r="B634" s="67" t="s">
        <v>402</v>
      </c>
      <c r="C634" s="67" t="s">
        <v>403</v>
      </c>
      <c r="D634" s="68" t="s">
        <v>365</v>
      </c>
      <c r="E634" s="67" t="s">
        <v>366</v>
      </c>
      <c r="F634" s="68" t="s">
        <v>410</v>
      </c>
      <c r="G634" s="67" t="s">
        <v>411</v>
      </c>
      <c r="H634" s="68" t="s">
        <v>364</v>
      </c>
      <c r="I634" s="69">
        <v>27</v>
      </c>
      <c r="J634" s="69">
        <v>29</v>
      </c>
      <c r="K634" s="91"/>
      <c r="L634" s="91"/>
    </row>
    <row r="635" spans="2:12" x14ac:dyDescent="0.25">
      <c r="B635" s="67" t="s">
        <v>402</v>
      </c>
      <c r="C635" s="67" t="s">
        <v>403</v>
      </c>
      <c r="D635" s="68" t="s">
        <v>365</v>
      </c>
      <c r="E635" s="67" t="s">
        <v>366</v>
      </c>
      <c r="F635" s="68" t="s">
        <v>410</v>
      </c>
      <c r="G635" s="67" t="s">
        <v>411</v>
      </c>
      <c r="H635" s="68" t="s">
        <v>362</v>
      </c>
      <c r="I635" s="69">
        <v>0</v>
      </c>
      <c r="J635" s="69">
        <v>0</v>
      </c>
      <c r="K635" s="91"/>
      <c r="L635" s="91"/>
    </row>
    <row r="636" spans="2:12" x14ac:dyDescent="0.25">
      <c r="B636" s="67" t="s">
        <v>402</v>
      </c>
      <c r="C636" s="67" t="s">
        <v>403</v>
      </c>
      <c r="D636" s="68" t="s">
        <v>365</v>
      </c>
      <c r="E636" s="67" t="s">
        <v>366</v>
      </c>
      <c r="F636" s="68" t="s">
        <v>410</v>
      </c>
      <c r="G636" s="67" t="s">
        <v>411</v>
      </c>
      <c r="H636" s="68" t="s">
        <v>363</v>
      </c>
      <c r="I636" s="69">
        <v>0.3296</v>
      </c>
      <c r="J636" s="69">
        <v>8.2400000000000001E-2</v>
      </c>
      <c r="K636" s="91"/>
      <c r="L636" s="91"/>
    </row>
    <row r="637" spans="2:12" x14ac:dyDescent="0.25">
      <c r="B637" s="67" t="s">
        <v>402</v>
      </c>
      <c r="C637" s="67" t="s">
        <v>403</v>
      </c>
      <c r="D637" s="68" t="s">
        <v>365</v>
      </c>
      <c r="E637" s="67" t="s">
        <v>366</v>
      </c>
      <c r="F637" s="68" t="s">
        <v>410</v>
      </c>
      <c r="G637" s="67" t="s">
        <v>411</v>
      </c>
      <c r="H637" s="68" t="s">
        <v>364</v>
      </c>
      <c r="I637" s="69">
        <v>0</v>
      </c>
      <c r="J637" s="69">
        <v>0</v>
      </c>
      <c r="K637" s="91"/>
      <c r="L637" s="91"/>
    </row>
    <row r="638" spans="2:12" x14ac:dyDescent="0.25">
      <c r="B638" s="67" t="s">
        <v>402</v>
      </c>
      <c r="C638" s="67" t="s">
        <v>403</v>
      </c>
      <c r="D638" s="68" t="s">
        <v>365</v>
      </c>
      <c r="E638" s="67" t="s">
        <v>366</v>
      </c>
      <c r="F638" s="68" t="s">
        <v>410</v>
      </c>
      <c r="G638" s="67" t="s">
        <v>411</v>
      </c>
      <c r="H638" s="68" t="s">
        <v>362</v>
      </c>
      <c r="I638" s="69">
        <v>0</v>
      </c>
      <c r="J638" s="69">
        <v>2</v>
      </c>
      <c r="K638" s="91"/>
      <c r="L638" s="91"/>
    </row>
    <row r="639" spans="2:12" x14ac:dyDescent="0.25">
      <c r="B639" s="67" t="s">
        <v>402</v>
      </c>
      <c r="C639" s="67" t="s">
        <v>403</v>
      </c>
      <c r="D639" s="68" t="s">
        <v>365</v>
      </c>
      <c r="E639" s="67" t="s">
        <v>366</v>
      </c>
      <c r="F639" s="68" t="s">
        <v>410</v>
      </c>
      <c r="G639" s="67" t="s">
        <v>411</v>
      </c>
      <c r="H639" s="68" t="s">
        <v>363</v>
      </c>
      <c r="I639" s="69">
        <v>38</v>
      </c>
      <c r="J639" s="69">
        <v>0</v>
      </c>
      <c r="K639" s="91"/>
      <c r="L639" s="91"/>
    </row>
    <row r="640" spans="2:12" x14ac:dyDescent="0.25">
      <c r="B640" s="67" t="s">
        <v>402</v>
      </c>
      <c r="C640" s="67" t="s">
        <v>403</v>
      </c>
      <c r="D640" s="68" t="s">
        <v>365</v>
      </c>
      <c r="E640" s="67" t="s">
        <v>366</v>
      </c>
      <c r="F640" s="68" t="s">
        <v>410</v>
      </c>
      <c r="G640" s="67" t="s">
        <v>411</v>
      </c>
      <c r="H640" s="68" t="s">
        <v>364</v>
      </c>
      <c r="I640" s="69">
        <v>0</v>
      </c>
      <c r="J640" s="69">
        <v>10</v>
      </c>
      <c r="K640" s="91"/>
      <c r="L640" s="91"/>
    </row>
    <row r="641" spans="2:12" x14ac:dyDescent="0.25">
      <c r="B641" s="67" t="s">
        <v>402</v>
      </c>
      <c r="C641" s="67" t="s">
        <v>403</v>
      </c>
      <c r="D641" s="68" t="s">
        <v>365</v>
      </c>
      <c r="E641" s="67" t="s">
        <v>366</v>
      </c>
      <c r="F641" s="68" t="s">
        <v>410</v>
      </c>
      <c r="G641" s="67" t="s">
        <v>411</v>
      </c>
      <c r="H641" s="68" t="s">
        <v>362</v>
      </c>
      <c r="I641" s="69">
        <v>85</v>
      </c>
      <c r="J641" s="69">
        <v>161</v>
      </c>
      <c r="K641" s="91"/>
      <c r="L641" s="91"/>
    </row>
    <row r="642" spans="2:12" x14ac:dyDescent="0.25">
      <c r="B642" s="67" t="s">
        <v>402</v>
      </c>
      <c r="C642" s="67" t="s">
        <v>403</v>
      </c>
      <c r="D642" s="68" t="s">
        <v>365</v>
      </c>
      <c r="E642" s="67" t="s">
        <v>366</v>
      </c>
      <c r="F642" s="68" t="s">
        <v>410</v>
      </c>
      <c r="G642" s="67" t="s">
        <v>411</v>
      </c>
      <c r="H642" s="68" t="s">
        <v>363</v>
      </c>
      <c r="I642" s="69">
        <v>88</v>
      </c>
      <c r="J642" s="69">
        <v>187</v>
      </c>
      <c r="K642" s="91"/>
      <c r="L642" s="91"/>
    </row>
    <row r="643" spans="2:12" x14ac:dyDescent="0.25">
      <c r="B643" s="67" t="s">
        <v>402</v>
      </c>
      <c r="C643" s="67" t="s">
        <v>403</v>
      </c>
      <c r="D643" s="68" t="s">
        <v>365</v>
      </c>
      <c r="E643" s="67" t="s">
        <v>366</v>
      </c>
      <c r="F643" s="68" t="s">
        <v>410</v>
      </c>
      <c r="G643" s="67" t="s">
        <v>411</v>
      </c>
      <c r="H643" s="68" t="s">
        <v>364</v>
      </c>
      <c r="I643" s="69">
        <v>97</v>
      </c>
      <c r="J643" s="69">
        <v>95</v>
      </c>
      <c r="K643" s="91"/>
      <c r="L643" s="91"/>
    </row>
    <row r="644" spans="2:12" x14ac:dyDescent="0.25">
      <c r="B644" s="67" t="s">
        <v>402</v>
      </c>
      <c r="C644" s="67" t="s">
        <v>403</v>
      </c>
      <c r="D644" s="68" t="s">
        <v>365</v>
      </c>
      <c r="E644" s="67" t="s">
        <v>366</v>
      </c>
      <c r="F644" s="68" t="s">
        <v>410</v>
      </c>
      <c r="G644" s="67" t="s">
        <v>411</v>
      </c>
      <c r="H644" s="68" t="s">
        <v>362</v>
      </c>
      <c r="I644" s="69">
        <v>15</v>
      </c>
      <c r="J644" s="69">
        <v>32</v>
      </c>
      <c r="K644" s="91"/>
      <c r="L644" s="91"/>
    </row>
    <row r="645" spans="2:12" x14ac:dyDescent="0.25">
      <c r="B645" s="67" t="s">
        <v>402</v>
      </c>
      <c r="C645" s="67" t="s">
        <v>403</v>
      </c>
      <c r="D645" s="68" t="s">
        <v>365</v>
      </c>
      <c r="E645" s="67" t="s">
        <v>366</v>
      </c>
      <c r="F645" s="68" t="s">
        <v>410</v>
      </c>
      <c r="G645" s="67" t="s">
        <v>411</v>
      </c>
      <c r="H645" s="68" t="s">
        <v>363</v>
      </c>
      <c r="I645" s="69">
        <v>30</v>
      </c>
      <c r="J645" s="69">
        <v>93</v>
      </c>
      <c r="K645" s="91"/>
      <c r="L645" s="91"/>
    </row>
    <row r="646" spans="2:12" x14ac:dyDescent="0.25">
      <c r="B646" s="67" t="s">
        <v>402</v>
      </c>
      <c r="C646" s="67" t="s">
        <v>403</v>
      </c>
      <c r="D646" s="68" t="s">
        <v>365</v>
      </c>
      <c r="E646" s="67" t="s">
        <v>366</v>
      </c>
      <c r="F646" s="68" t="s">
        <v>410</v>
      </c>
      <c r="G646" s="67" t="s">
        <v>411</v>
      </c>
      <c r="H646" s="68" t="s">
        <v>364</v>
      </c>
      <c r="I646" s="69">
        <v>51</v>
      </c>
      <c r="J646" s="69">
        <v>31</v>
      </c>
      <c r="K646" s="91"/>
      <c r="L646" s="91"/>
    </row>
    <row r="647" spans="2:12" x14ac:dyDescent="0.25">
      <c r="B647" s="67" t="s">
        <v>402</v>
      </c>
      <c r="C647" s="67" t="s">
        <v>403</v>
      </c>
      <c r="D647" s="68" t="s">
        <v>365</v>
      </c>
      <c r="E647" s="67" t="s">
        <v>366</v>
      </c>
      <c r="F647" s="68" t="s">
        <v>410</v>
      </c>
      <c r="G647" s="67" t="s">
        <v>411</v>
      </c>
      <c r="H647" s="68" t="s">
        <v>363</v>
      </c>
      <c r="I647" s="69">
        <v>2</v>
      </c>
      <c r="J647" s="69">
        <v>6</v>
      </c>
      <c r="K647" s="91"/>
      <c r="L647" s="91"/>
    </row>
    <row r="648" spans="2:12" x14ac:dyDescent="0.25">
      <c r="B648" s="67" t="s">
        <v>402</v>
      </c>
      <c r="C648" s="67" t="s">
        <v>403</v>
      </c>
      <c r="D648" s="68" t="s">
        <v>365</v>
      </c>
      <c r="E648" s="67" t="s">
        <v>366</v>
      </c>
      <c r="F648" s="68" t="s">
        <v>410</v>
      </c>
      <c r="G648" s="67" t="s">
        <v>411</v>
      </c>
      <c r="H648" s="68" t="s">
        <v>362</v>
      </c>
      <c r="I648" s="69">
        <v>82</v>
      </c>
      <c r="J648" s="69">
        <v>60</v>
      </c>
      <c r="K648" s="91"/>
      <c r="L648" s="91"/>
    </row>
    <row r="649" spans="2:12" x14ac:dyDescent="0.25">
      <c r="B649" s="67" t="s">
        <v>402</v>
      </c>
      <c r="C649" s="67" t="s">
        <v>403</v>
      </c>
      <c r="D649" s="68" t="s">
        <v>365</v>
      </c>
      <c r="E649" s="67" t="s">
        <v>366</v>
      </c>
      <c r="F649" s="68" t="s">
        <v>410</v>
      </c>
      <c r="G649" s="67" t="s">
        <v>411</v>
      </c>
      <c r="H649" s="68" t="s">
        <v>363</v>
      </c>
      <c r="I649" s="69">
        <v>0</v>
      </c>
      <c r="J649" s="69">
        <v>0</v>
      </c>
      <c r="K649" s="91"/>
      <c r="L649" s="91"/>
    </row>
    <row r="650" spans="2:12" x14ac:dyDescent="0.25">
      <c r="B650" s="67" t="s">
        <v>402</v>
      </c>
      <c r="C650" s="67" t="s">
        <v>403</v>
      </c>
      <c r="D650" s="68" t="s">
        <v>365</v>
      </c>
      <c r="E650" s="67" t="s">
        <v>366</v>
      </c>
      <c r="F650" s="68" t="s">
        <v>410</v>
      </c>
      <c r="G650" s="67" t="s">
        <v>411</v>
      </c>
      <c r="H650" s="68" t="s">
        <v>364</v>
      </c>
      <c r="I650" s="69">
        <v>38</v>
      </c>
      <c r="J650" s="69">
        <v>50</v>
      </c>
      <c r="K650" s="91"/>
      <c r="L650" s="91"/>
    </row>
    <row r="651" spans="2:12" x14ac:dyDescent="0.25">
      <c r="B651" s="67" t="s">
        <v>402</v>
      </c>
      <c r="C651" s="67" t="s">
        <v>403</v>
      </c>
      <c r="D651" s="68" t="s">
        <v>365</v>
      </c>
      <c r="E651" s="67" t="s">
        <v>366</v>
      </c>
      <c r="F651" s="68" t="s">
        <v>410</v>
      </c>
      <c r="G651" s="67" t="s">
        <v>411</v>
      </c>
      <c r="H651" s="68" t="s">
        <v>362</v>
      </c>
      <c r="I651" s="69">
        <v>0</v>
      </c>
      <c r="J651" s="69">
        <v>18</v>
      </c>
      <c r="K651" s="91"/>
      <c r="L651" s="91"/>
    </row>
    <row r="652" spans="2:12" x14ac:dyDescent="0.25">
      <c r="B652" s="67" t="s">
        <v>402</v>
      </c>
      <c r="C652" s="67" t="s">
        <v>403</v>
      </c>
      <c r="D652" s="68" t="s">
        <v>365</v>
      </c>
      <c r="E652" s="67" t="s">
        <v>366</v>
      </c>
      <c r="F652" s="68" t="s">
        <v>410</v>
      </c>
      <c r="G652" s="67" t="s">
        <v>411</v>
      </c>
      <c r="H652" s="68" t="s">
        <v>363</v>
      </c>
      <c r="I652" s="69">
        <v>71</v>
      </c>
      <c r="J652" s="69">
        <v>39</v>
      </c>
      <c r="K652" s="91"/>
      <c r="L652" s="91"/>
    </row>
    <row r="653" spans="2:12" x14ac:dyDescent="0.25">
      <c r="B653" s="67" t="s">
        <v>402</v>
      </c>
      <c r="C653" s="67" t="s">
        <v>403</v>
      </c>
      <c r="D653" s="68" t="s">
        <v>365</v>
      </c>
      <c r="E653" s="67" t="s">
        <v>366</v>
      </c>
      <c r="F653" s="68" t="s">
        <v>410</v>
      </c>
      <c r="G653" s="67" t="s">
        <v>411</v>
      </c>
      <c r="H653" s="68" t="s">
        <v>364</v>
      </c>
      <c r="I653" s="69">
        <v>0</v>
      </c>
      <c r="J653" s="69">
        <v>0</v>
      </c>
      <c r="K653" s="91"/>
      <c r="L653" s="91"/>
    </row>
    <row r="654" spans="2:12" x14ac:dyDescent="0.25">
      <c r="B654" s="67" t="s">
        <v>402</v>
      </c>
      <c r="C654" s="67" t="s">
        <v>403</v>
      </c>
      <c r="D654" s="68" t="s">
        <v>365</v>
      </c>
      <c r="E654" s="67" t="s">
        <v>366</v>
      </c>
      <c r="F654" s="68" t="s">
        <v>410</v>
      </c>
      <c r="G654" s="67" t="s">
        <v>411</v>
      </c>
      <c r="H654" s="68" t="s">
        <v>362</v>
      </c>
      <c r="I654" s="69">
        <v>14</v>
      </c>
      <c r="J654" s="69">
        <v>51</v>
      </c>
      <c r="K654" s="91"/>
      <c r="L654" s="91"/>
    </row>
    <row r="655" spans="2:12" x14ac:dyDescent="0.25">
      <c r="B655" s="67" t="s">
        <v>402</v>
      </c>
      <c r="C655" s="67" t="s">
        <v>403</v>
      </c>
      <c r="D655" s="68" t="s">
        <v>365</v>
      </c>
      <c r="E655" s="67" t="s">
        <v>366</v>
      </c>
      <c r="F655" s="68" t="s">
        <v>410</v>
      </c>
      <c r="G655" s="67" t="s">
        <v>411</v>
      </c>
      <c r="H655" s="68" t="s">
        <v>363</v>
      </c>
      <c r="I655" s="69">
        <v>63</v>
      </c>
      <c r="J655" s="69">
        <v>74</v>
      </c>
      <c r="K655" s="91"/>
      <c r="L655" s="91"/>
    </row>
    <row r="656" spans="2:12" x14ac:dyDescent="0.25">
      <c r="B656" s="67" t="s">
        <v>402</v>
      </c>
      <c r="C656" s="67" t="s">
        <v>403</v>
      </c>
      <c r="D656" s="68" t="s">
        <v>365</v>
      </c>
      <c r="E656" s="67" t="s">
        <v>366</v>
      </c>
      <c r="F656" s="68" t="s">
        <v>410</v>
      </c>
      <c r="G656" s="67" t="s">
        <v>411</v>
      </c>
      <c r="H656" s="68" t="s">
        <v>364</v>
      </c>
      <c r="I656" s="69">
        <v>12</v>
      </c>
      <c r="J656" s="69">
        <v>27</v>
      </c>
      <c r="K656" s="91"/>
      <c r="L656" s="91"/>
    </row>
    <row r="657" spans="2:12" x14ac:dyDescent="0.25">
      <c r="B657" s="67" t="s">
        <v>402</v>
      </c>
      <c r="C657" s="67" t="s">
        <v>403</v>
      </c>
      <c r="D657" s="68" t="s">
        <v>365</v>
      </c>
      <c r="E657" s="67" t="s">
        <v>366</v>
      </c>
      <c r="F657" s="68" t="s">
        <v>410</v>
      </c>
      <c r="G657" s="67" t="s">
        <v>411</v>
      </c>
      <c r="H657" s="68" t="s">
        <v>363</v>
      </c>
      <c r="I657" s="69">
        <v>0</v>
      </c>
      <c r="J657" s="69">
        <v>0</v>
      </c>
      <c r="K657" s="91"/>
      <c r="L657" s="91"/>
    </row>
    <row r="658" spans="2:12" x14ac:dyDescent="0.25">
      <c r="B658" s="67" t="s">
        <v>402</v>
      </c>
      <c r="C658" s="67" t="s">
        <v>403</v>
      </c>
      <c r="D658" s="68" t="s">
        <v>365</v>
      </c>
      <c r="E658" s="67" t="s">
        <v>366</v>
      </c>
      <c r="F658" s="68" t="s">
        <v>410</v>
      </c>
      <c r="G658" s="67" t="s">
        <v>411</v>
      </c>
      <c r="H658" s="68" t="s">
        <v>363</v>
      </c>
      <c r="I658" s="69">
        <v>0</v>
      </c>
      <c r="J658" s="69">
        <v>0</v>
      </c>
      <c r="K658" s="91"/>
      <c r="L658" s="91"/>
    </row>
    <row r="659" spans="2:12" x14ac:dyDescent="0.25">
      <c r="B659" s="67" t="s">
        <v>402</v>
      </c>
      <c r="C659" s="67" t="s">
        <v>403</v>
      </c>
      <c r="D659" s="68" t="s">
        <v>365</v>
      </c>
      <c r="E659" s="67" t="s">
        <v>366</v>
      </c>
      <c r="F659" s="68" t="s">
        <v>410</v>
      </c>
      <c r="G659" s="67" t="s">
        <v>411</v>
      </c>
      <c r="H659" s="68" t="s">
        <v>363</v>
      </c>
      <c r="I659" s="69">
        <v>24</v>
      </c>
      <c r="J659" s="69">
        <v>14</v>
      </c>
      <c r="K659" s="91"/>
      <c r="L659" s="91"/>
    </row>
    <row r="660" spans="2:12" x14ac:dyDescent="0.25">
      <c r="B660" s="67" t="s">
        <v>402</v>
      </c>
      <c r="C660" s="67" t="s">
        <v>403</v>
      </c>
      <c r="D660" s="68" t="s">
        <v>365</v>
      </c>
      <c r="E660" s="67" t="s">
        <v>366</v>
      </c>
      <c r="F660" s="68" t="s">
        <v>410</v>
      </c>
      <c r="G660" s="67" t="s">
        <v>411</v>
      </c>
      <c r="H660" s="68" t="s">
        <v>362</v>
      </c>
      <c r="I660" s="69">
        <v>24</v>
      </c>
      <c r="J660" s="69">
        <v>46</v>
      </c>
      <c r="K660" s="91"/>
      <c r="L660" s="91"/>
    </row>
    <row r="661" spans="2:12" x14ac:dyDescent="0.25">
      <c r="B661" s="67" t="s">
        <v>402</v>
      </c>
      <c r="C661" s="67" t="s">
        <v>403</v>
      </c>
      <c r="D661" s="68" t="s">
        <v>365</v>
      </c>
      <c r="E661" s="67" t="s">
        <v>366</v>
      </c>
      <c r="F661" s="68" t="s">
        <v>410</v>
      </c>
      <c r="G661" s="67" t="s">
        <v>411</v>
      </c>
      <c r="H661" s="68" t="s">
        <v>363</v>
      </c>
      <c r="I661" s="69">
        <v>26</v>
      </c>
      <c r="J661" s="69">
        <v>42</v>
      </c>
      <c r="K661" s="91"/>
      <c r="L661" s="91"/>
    </row>
    <row r="662" spans="2:12" x14ac:dyDescent="0.25">
      <c r="B662" s="67" t="s">
        <v>402</v>
      </c>
      <c r="C662" s="67" t="s">
        <v>403</v>
      </c>
      <c r="D662" s="68" t="s">
        <v>365</v>
      </c>
      <c r="E662" s="67" t="s">
        <v>366</v>
      </c>
      <c r="F662" s="68" t="s">
        <v>410</v>
      </c>
      <c r="G662" s="67" t="s">
        <v>411</v>
      </c>
      <c r="H662" s="68" t="s">
        <v>364</v>
      </c>
      <c r="I662" s="69">
        <v>35</v>
      </c>
      <c r="J662" s="69">
        <v>61</v>
      </c>
      <c r="K662" s="91"/>
      <c r="L662" s="91"/>
    </row>
    <row r="663" spans="2:12" x14ac:dyDescent="0.25">
      <c r="B663" s="67" t="s">
        <v>402</v>
      </c>
      <c r="C663" s="67" t="s">
        <v>403</v>
      </c>
      <c r="D663" s="68" t="s">
        <v>365</v>
      </c>
      <c r="E663" s="67" t="s">
        <v>366</v>
      </c>
      <c r="F663" s="68" t="s">
        <v>410</v>
      </c>
      <c r="G663" s="67" t="s">
        <v>411</v>
      </c>
      <c r="H663" s="68" t="s">
        <v>362</v>
      </c>
      <c r="I663" s="69">
        <v>5</v>
      </c>
      <c r="J663" s="69">
        <v>11</v>
      </c>
      <c r="K663" s="91"/>
      <c r="L663" s="91"/>
    </row>
    <row r="664" spans="2:12" x14ac:dyDescent="0.25">
      <c r="B664" s="67" t="s">
        <v>402</v>
      </c>
      <c r="C664" s="67" t="s">
        <v>403</v>
      </c>
      <c r="D664" s="68" t="s">
        <v>365</v>
      </c>
      <c r="E664" s="67" t="s">
        <v>366</v>
      </c>
      <c r="F664" s="68" t="s">
        <v>410</v>
      </c>
      <c r="G664" s="67" t="s">
        <v>411</v>
      </c>
      <c r="H664" s="68" t="s">
        <v>363</v>
      </c>
      <c r="I664" s="69">
        <v>18</v>
      </c>
      <c r="J664" s="69">
        <v>100</v>
      </c>
      <c r="K664" s="91"/>
      <c r="L664" s="91"/>
    </row>
    <row r="665" spans="2:12" x14ac:dyDescent="0.25">
      <c r="B665" s="67" t="s">
        <v>402</v>
      </c>
      <c r="C665" s="67" t="s">
        <v>403</v>
      </c>
      <c r="D665" s="68" t="s">
        <v>365</v>
      </c>
      <c r="E665" s="67" t="s">
        <v>366</v>
      </c>
      <c r="F665" s="68" t="s">
        <v>410</v>
      </c>
      <c r="G665" s="67" t="s">
        <v>411</v>
      </c>
      <c r="H665" s="68" t="s">
        <v>364</v>
      </c>
      <c r="I665" s="69">
        <v>37</v>
      </c>
      <c r="J665" s="69">
        <v>34</v>
      </c>
      <c r="K665" s="91"/>
      <c r="L665" s="91"/>
    </row>
    <row r="666" spans="2:12" x14ac:dyDescent="0.25">
      <c r="B666" s="67" t="s">
        <v>402</v>
      </c>
      <c r="C666" s="67" t="s">
        <v>403</v>
      </c>
      <c r="D666" s="68" t="s">
        <v>365</v>
      </c>
      <c r="E666" s="67" t="s">
        <v>366</v>
      </c>
      <c r="F666" s="68" t="s">
        <v>410</v>
      </c>
      <c r="G666" s="67" t="s">
        <v>411</v>
      </c>
      <c r="H666" s="68" t="s">
        <v>364</v>
      </c>
      <c r="I666" s="69">
        <v>12</v>
      </c>
      <c r="J666" s="69">
        <v>10</v>
      </c>
      <c r="K666" s="91"/>
      <c r="L666" s="91"/>
    </row>
    <row r="667" spans="2:12" x14ac:dyDescent="0.25">
      <c r="B667" s="67" t="s">
        <v>402</v>
      </c>
      <c r="C667" s="67" t="s">
        <v>403</v>
      </c>
      <c r="D667" s="68" t="s">
        <v>365</v>
      </c>
      <c r="E667" s="67" t="s">
        <v>366</v>
      </c>
      <c r="F667" s="68" t="s">
        <v>410</v>
      </c>
      <c r="G667" s="67" t="s">
        <v>411</v>
      </c>
      <c r="H667" s="68" t="s">
        <v>362</v>
      </c>
      <c r="I667" s="69">
        <v>60</v>
      </c>
      <c r="J667" s="69">
        <v>32</v>
      </c>
      <c r="K667" s="91"/>
      <c r="L667" s="91"/>
    </row>
    <row r="668" spans="2:12" x14ac:dyDescent="0.25">
      <c r="B668" s="67" t="s">
        <v>402</v>
      </c>
      <c r="C668" s="67" t="s">
        <v>403</v>
      </c>
      <c r="D668" s="68" t="s">
        <v>365</v>
      </c>
      <c r="E668" s="67" t="s">
        <v>366</v>
      </c>
      <c r="F668" s="68" t="s">
        <v>410</v>
      </c>
      <c r="G668" s="67" t="s">
        <v>411</v>
      </c>
      <c r="H668" s="68" t="s">
        <v>363</v>
      </c>
      <c r="I668" s="69">
        <v>54</v>
      </c>
      <c r="J668" s="69">
        <v>36</v>
      </c>
      <c r="K668" s="91"/>
      <c r="L668" s="91"/>
    </row>
    <row r="669" spans="2:12" x14ac:dyDescent="0.25">
      <c r="B669" s="67" t="s">
        <v>402</v>
      </c>
      <c r="C669" s="67" t="s">
        <v>403</v>
      </c>
      <c r="D669" s="68" t="s">
        <v>365</v>
      </c>
      <c r="E669" s="67" t="s">
        <v>366</v>
      </c>
      <c r="F669" s="68" t="s">
        <v>410</v>
      </c>
      <c r="G669" s="67" t="s">
        <v>411</v>
      </c>
      <c r="H669" s="68" t="s">
        <v>364</v>
      </c>
      <c r="I669" s="69">
        <v>0</v>
      </c>
      <c r="J669" s="69">
        <v>0</v>
      </c>
      <c r="K669" s="91"/>
      <c r="L669" s="91"/>
    </row>
    <row r="670" spans="2:12" x14ac:dyDescent="0.25">
      <c r="B670" s="67" t="s">
        <v>402</v>
      </c>
      <c r="C670" s="67" t="s">
        <v>403</v>
      </c>
      <c r="D670" s="68" t="s">
        <v>365</v>
      </c>
      <c r="E670" s="67" t="s">
        <v>366</v>
      </c>
      <c r="F670" s="68" t="s">
        <v>410</v>
      </c>
      <c r="G670" s="67" t="s">
        <v>411</v>
      </c>
      <c r="H670" s="68" t="s">
        <v>362</v>
      </c>
      <c r="I670" s="69">
        <v>110</v>
      </c>
      <c r="J670" s="69">
        <v>73</v>
      </c>
      <c r="K670" s="91"/>
      <c r="L670" s="91"/>
    </row>
    <row r="671" spans="2:12" x14ac:dyDescent="0.25">
      <c r="B671" s="67" t="s">
        <v>402</v>
      </c>
      <c r="C671" s="67" t="s">
        <v>403</v>
      </c>
      <c r="D671" s="68" t="s">
        <v>365</v>
      </c>
      <c r="E671" s="67" t="s">
        <v>366</v>
      </c>
      <c r="F671" s="68" t="s">
        <v>410</v>
      </c>
      <c r="G671" s="67" t="s">
        <v>411</v>
      </c>
      <c r="H671" s="68" t="s">
        <v>363</v>
      </c>
      <c r="I671" s="69">
        <v>226</v>
      </c>
      <c r="J671" s="69">
        <v>168</v>
      </c>
      <c r="K671" s="91"/>
      <c r="L671" s="91"/>
    </row>
    <row r="672" spans="2:12" x14ac:dyDescent="0.25">
      <c r="B672" s="67" t="s">
        <v>402</v>
      </c>
      <c r="C672" s="67" t="s">
        <v>403</v>
      </c>
      <c r="D672" s="68" t="s">
        <v>365</v>
      </c>
      <c r="E672" s="67" t="s">
        <v>366</v>
      </c>
      <c r="F672" s="68" t="s">
        <v>410</v>
      </c>
      <c r="G672" s="67" t="s">
        <v>411</v>
      </c>
      <c r="H672" s="68" t="s">
        <v>364</v>
      </c>
      <c r="I672" s="69">
        <v>74</v>
      </c>
      <c r="J672" s="69">
        <v>74</v>
      </c>
      <c r="K672" s="91"/>
      <c r="L672" s="91"/>
    </row>
    <row r="673" spans="2:12" x14ac:dyDescent="0.25">
      <c r="B673" s="67" t="s">
        <v>402</v>
      </c>
      <c r="C673" s="67" t="s">
        <v>403</v>
      </c>
      <c r="D673" s="68" t="s">
        <v>365</v>
      </c>
      <c r="E673" s="67" t="s">
        <v>366</v>
      </c>
      <c r="F673" s="68" t="s">
        <v>410</v>
      </c>
      <c r="G673" s="67" t="s">
        <v>411</v>
      </c>
      <c r="H673" s="68" t="s">
        <v>362</v>
      </c>
      <c r="I673" s="69">
        <v>0</v>
      </c>
      <c r="J673" s="69">
        <v>26</v>
      </c>
      <c r="K673" s="91"/>
      <c r="L673" s="91"/>
    </row>
    <row r="674" spans="2:12" x14ac:dyDescent="0.25">
      <c r="B674" s="67" t="s">
        <v>402</v>
      </c>
      <c r="C674" s="67" t="s">
        <v>403</v>
      </c>
      <c r="D674" s="68" t="s">
        <v>365</v>
      </c>
      <c r="E674" s="67" t="s">
        <v>366</v>
      </c>
      <c r="F674" s="68" t="s">
        <v>410</v>
      </c>
      <c r="G674" s="67" t="s">
        <v>411</v>
      </c>
      <c r="H674" s="68" t="s">
        <v>363</v>
      </c>
      <c r="I674" s="69">
        <v>23</v>
      </c>
      <c r="J674" s="69">
        <v>20</v>
      </c>
      <c r="K674" s="91"/>
      <c r="L674" s="91"/>
    </row>
    <row r="675" spans="2:12" x14ac:dyDescent="0.25">
      <c r="B675" s="67" t="s">
        <v>402</v>
      </c>
      <c r="C675" s="67" t="s">
        <v>403</v>
      </c>
      <c r="D675" s="68" t="s">
        <v>365</v>
      </c>
      <c r="E675" s="67" t="s">
        <v>366</v>
      </c>
      <c r="F675" s="68" t="s">
        <v>410</v>
      </c>
      <c r="G675" s="67" t="s">
        <v>411</v>
      </c>
      <c r="H675" s="68" t="s">
        <v>364</v>
      </c>
      <c r="I675" s="69">
        <v>18</v>
      </c>
      <c r="J675" s="69">
        <v>0</v>
      </c>
      <c r="K675" s="91"/>
      <c r="L675" s="91"/>
    </row>
    <row r="676" spans="2:12" x14ac:dyDescent="0.25">
      <c r="B676" s="67" t="s">
        <v>402</v>
      </c>
      <c r="C676" s="67" t="s">
        <v>403</v>
      </c>
      <c r="D676" s="68" t="s">
        <v>365</v>
      </c>
      <c r="E676" s="67" t="s">
        <v>366</v>
      </c>
      <c r="F676" s="68" t="s">
        <v>410</v>
      </c>
      <c r="G676" s="67" t="s">
        <v>411</v>
      </c>
      <c r="H676" s="68" t="s">
        <v>362</v>
      </c>
      <c r="I676" s="69">
        <v>0</v>
      </c>
      <c r="J676" s="69">
        <v>10</v>
      </c>
      <c r="K676" s="91"/>
      <c r="L676" s="91"/>
    </row>
    <row r="677" spans="2:12" x14ac:dyDescent="0.25">
      <c r="B677" s="67" t="s">
        <v>402</v>
      </c>
      <c r="C677" s="67" t="s">
        <v>403</v>
      </c>
      <c r="D677" s="68" t="s">
        <v>365</v>
      </c>
      <c r="E677" s="67" t="s">
        <v>366</v>
      </c>
      <c r="F677" s="68" t="s">
        <v>410</v>
      </c>
      <c r="G677" s="67" t="s">
        <v>411</v>
      </c>
      <c r="H677" s="68" t="s">
        <v>363</v>
      </c>
      <c r="I677" s="69">
        <v>3</v>
      </c>
      <c r="J677" s="69">
        <v>0</v>
      </c>
      <c r="K677" s="91"/>
      <c r="L677" s="91"/>
    </row>
    <row r="678" spans="2:12" x14ac:dyDescent="0.25">
      <c r="B678" s="67" t="s">
        <v>402</v>
      </c>
      <c r="C678" s="67" t="s">
        <v>403</v>
      </c>
      <c r="D678" s="68" t="s">
        <v>365</v>
      </c>
      <c r="E678" s="67" t="s">
        <v>366</v>
      </c>
      <c r="F678" s="68" t="s">
        <v>410</v>
      </c>
      <c r="G678" s="67" t="s">
        <v>411</v>
      </c>
      <c r="H678" s="68" t="s">
        <v>362</v>
      </c>
      <c r="I678" s="69">
        <v>130</v>
      </c>
      <c r="J678" s="69">
        <v>189</v>
      </c>
      <c r="K678" s="91"/>
      <c r="L678" s="91"/>
    </row>
    <row r="679" spans="2:12" x14ac:dyDescent="0.25">
      <c r="B679" s="67" t="s">
        <v>402</v>
      </c>
      <c r="C679" s="67" t="s">
        <v>403</v>
      </c>
      <c r="D679" s="68" t="s">
        <v>365</v>
      </c>
      <c r="E679" s="67" t="s">
        <v>366</v>
      </c>
      <c r="F679" s="68" t="s">
        <v>410</v>
      </c>
      <c r="G679" s="67" t="s">
        <v>411</v>
      </c>
      <c r="H679" s="68" t="s">
        <v>363</v>
      </c>
      <c r="I679" s="69">
        <v>129</v>
      </c>
      <c r="J679" s="69">
        <v>195</v>
      </c>
      <c r="K679" s="91"/>
      <c r="L679" s="91"/>
    </row>
    <row r="680" spans="2:12" x14ac:dyDescent="0.25">
      <c r="B680" s="67" t="s">
        <v>402</v>
      </c>
      <c r="C680" s="67" t="s">
        <v>403</v>
      </c>
      <c r="D680" s="68" t="s">
        <v>365</v>
      </c>
      <c r="E680" s="67" t="s">
        <v>366</v>
      </c>
      <c r="F680" s="68" t="s">
        <v>410</v>
      </c>
      <c r="G680" s="67" t="s">
        <v>411</v>
      </c>
      <c r="H680" s="68" t="s">
        <v>364</v>
      </c>
      <c r="I680" s="69">
        <v>0</v>
      </c>
      <c r="J680" s="69">
        <v>22</v>
      </c>
      <c r="K680" s="91"/>
      <c r="L680" s="91"/>
    </row>
    <row r="681" spans="2:12" x14ac:dyDescent="0.25">
      <c r="B681" s="67" t="s">
        <v>402</v>
      </c>
      <c r="C681" s="67" t="s">
        <v>403</v>
      </c>
      <c r="D681" s="68" t="s">
        <v>365</v>
      </c>
      <c r="E681" s="67" t="s">
        <v>366</v>
      </c>
      <c r="F681" s="68" t="s">
        <v>410</v>
      </c>
      <c r="G681" s="67" t="s">
        <v>411</v>
      </c>
      <c r="H681" s="68" t="s">
        <v>362</v>
      </c>
      <c r="I681" s="69">
        <v>0</v>
      </c>
      <c r="J681" s="69">
        <v>0</v>
      </c>
      <c r="K681" s="91"/>
      <c r="L681" s="91"/>
    </row>
    <row r="682" spans="2:12" x14ac:dyDescent="0.25">
      <c r="B682" s="67" t="s">
        <v>402</v>
      </c>
      <c r="C682" s="67" t="s">
        <v>403</v>
      </c>
      <c r="D682" s="68" t="s">
        <v>365</v>
      </c>
      <c r="E682" s="67" t="s">
        <v>366</v>
      </c>
      <c r="F682" s="68" t="s">
        <v>410</v>
      </c>
      <c r="G682" s="67" t="s">
        <v>411</v>
      </c>
      <c r="H682" s="68" t="s">
        <v>363</v>
      </c>
      <c r="I682" s="69">
        <v>0</v>
      </c>
      <c r="J682" s="69">
        <v>0</v>
      </c>
      <c r="K682" s="91"/>
      <c r="L682" s="91"/>
    </row>
    <row r="683" spans="2:12" x14ac:dyDescent="0.25">
      <c r="B683" s="67" t="s">
        <v>402</v>
      </c>
      <c r="C683" s="67" t="s">
        <v>403</v>
      </c>
      <c r="D683" s="68" t="s">
        <v>365</v>
      </c>
      <c r="E683" s="67" t="s">
        <v>366</v>
      </c>
      <c r="F683" s="68" t="s">
        <v>410</v>
      </c>
      <c r="G683" s="67" t="s">
        <v>411</v>
      </c>
      <c r="H683" s="68" t="s">
        <v>362</v>
      </c>
      <c r="I683" s="69">
        <v>0</v>
      </c>
      <c r="J683" s="69">
        <v>0</v>
      </c>
      <c r="K683" s="91"/>
      <c r="L683" s="91"/>
    </row>
    <row r="684" spans="2:12" x14ac:dyDescent="0.25">
      <c r="B684" s="67" t="s">
        <v>402</v>
      </c>
      <c r="C684" s="67" t="s">
        <v>403</v>
      </c>
      <c r="D684" s="68" t="s">
        <v>365</v>
      </c>
      <c r="E684" s="67" t="s">
        <v>366</v>
      </c>
      <c r="F684" s="68" t="s">
        <v>410</v>
      </c>
      <c r="G684" s="67" t="s">
        <v>411</v>
      </c>
      <c r="H684" s="68" t="s">
        <v>363</v>
      </c>
      <c r="I684" s="69">
        <v>0</v>
      </c>
      <c r="J684" s="69">
        <v>0</v>
      </c>
      <c r="K684" s="91"/>
      <c r="L684" s="91"/>
    </row>
    <row r="685" spans="2:12" x14ac:dyDescent="0.25">
      <c r="B685" s="67" t="s">
        <v>402</v>
      </c>
      <c r="C685" s="67" t="s">
        <v>403</v>
      </c>
      <c r="D685" s="68" t="s">
        <v>365</v>
      </c>
      <c r="E685" s="67" t="s">
        <v>366</v>
      </c>
      <c r="F685" s="68" t="s">
        <v>410</v>
      </c>
      <c r="G685" s="67" t="s">
        <v>411</v>
      </c>
      <c r="H685" s="68" t="s">
        <v>364</v>
      </c>
      <c r="I685" s="69">
        <v>0</v>
      </c>
      <c r="J685" s="69">
        <v>0</v>
      </c>
      <c r="K685" s="91"/>
      <c r="L685" s="91"/>
    </row>
    <row r="686" spans="2:12" x14ac:dyDescent="0.25">
      <c r="B686" s="67" t="s">
        <v>402</v>
      </c>
      <c r="C686" s="67" t="s">
        <v>403</v>
      </c>
      <c r="D686" s="68" t="s">
        <v>365</v>
      </c>
      <c r="E686" s="67" t="s">
        <v>366</v>
      </c>
      <c r="F686" s="68" t="s">
        <v>410</v>
      </c>
      <c r="G686" s="67" t="s">
        <v>411</v>
      </c>
      <c r="H686" s="68" t="s">
        <v>362</v>
      </c>
      <c r="I686" s="69">
        <v>0</v>
      </c>
      <c r="J686" s="69">
        <v>0</v>
      </c>
      <c r="K686" s="91"/>
      <c r="L686" s="91"/>
    </row>
    <row r="687" spans="2:12" x14ac:dyDescent="0.25">
      <c r="B687" s="67" t="s">
        <v>402</v>
      </c>
      <c r="C687" s="67" t="s">
        <v>403</v>
      </c>
      <c r="D687" s="68" t="s">
        <v>365</v>
      </c>
      <c r="E687" s="67" t="s">
        <v>366</v>
      </c>
      <c r="F687" s="68" t="s">
        <v>410</v>
      </c>
      <c r="G687" s="67" t="s">
        <v>411</v>
      </c>
      <c r="H687" s="68" t="s">
        <v>363</v>
      </c>
      <c r="I687" s="69">
        <v>0</v>
      </c>
      <c r="J687" s="69">
        <v>0</v>
      </c>
      <c r="K687" s="91"/>
      <c r="L687" s="91"/>
    </row>
    <row r="688" spans="2:12" x14ac:dyDescent="0.25">
      <c r="B688" s="67" t="s">
        <v>402</v>
      </c>
      <c r="C688" s="67" t="s">
        <v>403</v>
      </c>
      <c r="D688" s="68" t="s">
        <v>365</v>
      </c>
      <c r="E688" s="67" t="s">
        <v>366</v>
      </c>
      <c r="F688" s="68" t="s">
        <v>410</v>
      </c>
      <c r="G688" s="67" t="s">
        <v>411</v>
      </c>
      <c r="H688" s="68" t="s">
        <v>363</v>
      </c>
      <c r="I688" s="69">
        <v>0</v>
      </c>
      <c r="J688" s="69">
        <v>0</v>
      </c>
      <c r="K688" s="91"/>
      <c r="L688" s="91"/>
    </row>
    <row r="689" spans="2:12" x14ac:dyDescent="0.25">
      <c r="B689" s="67" t="s">
        <v>402</v>
      </c>
      <c r="C689" s="67" t="s">
        <v>403</v>
      </c>
      <c r="D689" s="68" t="s">
        <v>365</v>
      </c>
      <c r="E689" s="67" t="s">
        <v>366</v>
      </c>
      <c r="F689" s="68" t="s">
        <v>410</v>
      </c>
      <c r="G689" s="67" t="s">
        <v>411</v>
      </c>
      <c r="H689" s="68" t="s">
        <v>362</v>
      </c>
      <c r="I689" s="69">
        <v>0</v>
      </c>
      <c r="J689" s="69">
        <v>15</v>
      </c>
      <c r="K689" s="91"/>
      <c r="L689" s="91"/>
    </row>
    <row r="690" spans="2:12" x14ac:dyDescent="0.25">
      <c r="B690" s="67" t="s">
        <v>402</v>
      </c>
      <c r="C690" s="67" t="s">
        <v>403</v>
      </c>
      <c r="D690" s="68" t="s">
        <v>365</v>
      </c>
      <c r="E690" s="67" t="s">
        <v>366</v>
      </c>
      <c r="F690" s="68" t="s">
        <v>410</v>
      </c>
      <c r="G690" s="67" t="s">
        <v>411</v>
      </c>
      <c r="H690" s="68" t="s">
        <v>363</v>
      </c>
      <c r="I690" s="69">
        <v>121</v>
      </c>
      <c r="J690" s="69">
        <v>36</v>
      </c>
      <c r="K690" s="91"/>
      <c r="L690" s="91"/>
    </row>
    <row r="691" spans="2:12" x14ac:dyDescent="0.25">
      <c r="B691" s="67" t="s">
        <v>402</v>
      </c>
      <c r="C691" s="67" t="s">
        <v>403</v>
      </c>
      <c r="D691" s="68" t="s">
        <v>365</v>
      </c>
      <c r="E691" s="67" t="s">
        <v>366</v>
      </c>
      <c r="F691" s="68" t="s">
        <v>410</v>
      </c>
      <c r="G691" s="67" t="s">
        <v>411</v>
      </c>
      <c r="H691" s="68" t="s">
        <v>364</v>
      </c>
      <c r="I691" s="69">
        <v>0</v>
      </c>
      <c r="J691" s="69">
        <v>9</v>
      </c>
      <c r="K691" s="91"/>
      <c r="L691" s="91"/>
    </row>
    <row r="692" spans="2:12" x14ac:dyDescent="0.25">
      <c r="B692" s="67" t="s">
        <v>402</v>
      </c>
      <c r="C692" s="67" t="s">
        <v>403</v>
      </c>
      <c r="D692" s="68" t="s">
        <v>365</v>
      </c>
      <c r="E692" s="67" t="s">
        <v>366</v>
      </c>
      <c r="F692" s="68" t="s">
        <v>410</v>
      </c>
      <c r="G692" s="67" t="s">
        <v>411</v>
      </c>
      <c r="H692" s="68" t="s">
        <v>363</v>
      </c>
      <c r="I692" s="69">
        <v>0</v>
      </c>
      <c r="J692" s="69">
        <v>0</v>
      </c>
      <c r="K692" s="91"/>
      <c r="L692" s="91"/>
    </row>
    <row r="693" spans="2:12" x14ac:dyDescent="0.25">
      <c r="B693" s="67" t="s">
        <v>402</v>
      </c>
      <c r="C693" s="67" t="s">
        <v>403</v>
      </c>
      <c r="D693" s="68" t="s">
        <v>365</v>
      </c>
      <c r="E693" s="67" t="s">
        <v>366</v>
      </c>
      <c r="F693" s="68" t="s">
        <v>410</v>
      </c>
      <c r="G693" s="67" t="s">
        <v>411</v>
      </c>
      <c r="H693" s="68" t="s">
        <v>363</v>
      </c>
      <c r="I693" s="69">
        <v>0</v>
      </c>
      <c r="J693" s="69">
        <v>0</v>
      </c>
      <c r="K693" s="91"/>
      <c r="L693" s="91"/>
    </row>
    <row r="694" spans="2:12" x14ac:dyDescent="0.25">
      <c r="B694" s="67" t="s">
        <v>402</v>
      </c>
      <c r="C694" s="67" t="s">
        <v>403</v>
      </c>
      <c r="D694" s="68" t="s">
        <v>365</v>
      </c>
      <c r="E694" s="67" t="s">
        <v>366</v>
      </c>
      <c r="F694" s="68" t="s">
        <v>410</v>
      </c>
      <c r="G694" s="67" t="s">
        <v>411</v>
      </c>
      <c r="H694" s="68" t="s">
        <v>363</v>
      </c>
      <c r="I694" s="69">
        <v>0</v>
      </c>
      <c r="J694" s="69">
        <v>0</v>
      </c>
      <c r="K694" s="91"/>
      <c r="L694" s="91"/>
    </row>
    <row r="695" spans="2:12" x14ac:dyDescent="0.25">
      <c r="B695" s="67" t="s">
        <v>402</v>
      </c>
      <c r="C695" s="67" t="s">
        <v>403</v>
      </c>
      <c r="D695" s="68" t="s">
        <v>365</v>
      </c>
      <c r="E695" s="67" t="s">
        <v>366</v>
      </c>
      <c r="F695" s="68" t="s">
        <v>410</v>
      </c>
      <c r="G695" s="67" t="s">
        <v>411</v>
      </c>
      <c r="H695" s="68" t="s">
        <v>363</v>
      </c>
      <c r="I695" s="69">
        <v>0</v>
      </c>
      <c r="J695" s="69">
        <v>0</v>
      </c>
      <c r="K695" s="91"/>
      <c r="L695" s="91"/>
    </row>
    <row r="696" spans="2:12" x14ac:dyDescent="0.25">
      <c r="B696" s="67" t="s">
        <v>402</v>
      </c>
      <c r="C696" s="67" t="s">
        <v>403</v>
      </c>
      <c r="D696" s="68" t="s">
        <v>365</v>
      </c>
      <c r="E696" s="67" t="s">
        <v>366</v>
      </c>
      <c r="F696" s="68" t="s">
        <v>410</v>
      </c>
      <c r="G696" s="67" t="s">
        <v>411</v>
      </c>
      <c r="H696" s="68" t="s">
        <v>362</v>
      </c>
      <c r="I696" s="69">
        <v>0</v>
      </c>
      <c r="J696" s="69">
        <v>0</v>
      </c>
      <c r="K696" s="91"/>
      <c r="L696" s="91"/>
    </row>
    <row r="697" spans="2:12" x14ac:dyDescent="0.25">
      <c r="B697" s="67" t="s">
        <v>402</v>
      </c>
      <c r="C697" s="67" t="s">
        <v>403</v>
      </c>
      <c r="D697" s="68" t="s">
        <v>365</v>
      </c>
      <c r="E697" s="67" t="s">
        <v>366</v>
      </c>
      <c r="F697" s="68" t="s">
        <v>410</v>
      </c>
      <c r="G697" s="67" t="s">
        <v>411</v>
      </c>
      <c r="H697" s="68" t="s">
        <v>364</v>
      </c>
      <c r="I697" s="69">
        <v>0</v>
      </c>
      <c r="J697" s="69">
        <v>0</v>
      </c>
      <c r="K697" s="91"/>
      <c r="L697" s="91"/>
    </row>
    <row r="698" spans="2:12" x14ac:dyDescent="0.25">
      <c r="B698" s="67" t="s">
        <v>402</v>
      </c>
      <c r="C698" s="67" t="s">
        <v>403</v>
      </c>
      <c r="D698" s="68" t="s">
        <v>365</v>
      </c>
      <c r="E698" s="67" t="s">
        <v>366</v>
      </c>
      <c r="F698" s="68" t="s">
        <v>410</v>
      </c>
      <c r="G698" s="67" t="s">
        <v>411</v>
      </c>
      <c r="H698" s="68" t="s">
        <v>362</v>
      </c>
      <c r="I698" s="69">
        <v>0</v>
      </c>
      <c r="J698" s="69">
        <v>0</v>
      </c>
      <c r="K698" s="91"/>
      <c r="L698" s="91"/>
    </row>
    <row r="699" spans="2:12" x14ac:dyDescent="0.25">
      <c r="B699" s="67" t="s">
        <v>402</v>
      </c>
      <c r="C699" s="67" t="s">
        <v>403</v>
      </c>
      <c r="D699" s="68" t="s">
        <v>365</v>
      </c>
      <c r="E699" s="67" t="s">
        <v>366</v>
      </c>
      <c r="F699" s="68" t="s">
        <v>410</v>
      </c>
      <c r="G699" s="67" t="s">
        <v>411</v>
      </c>
      <c r="H699" s="68" t="s">
        <v>363</v>
      </c>
      <c r="I699" s="69">
        <v>0</v>
      </c>
      <c r="J699" s="69">
        <v>0</v>
      </c>
      <c r="K699" s="91"/>
      <c r="L699" s="91"/>
    </row>
    <row r="700" spans="2:12" x14ac:dyDescent="0.25">
      <c r="B700" s="67" t="s">
        <v>402</v>
      </c>
      <c r="C700" s="67" t="s">
        <v>403</v>
      </c>
      <c r="D700" s="68" t="s">
        <v>365</v>
      </c>
      <c r="E700" s="67" t="s">
        <v>366</v>
      </c>
      <c r="F700" s="68" t="s">
        <v>410</v>
      </c>
      <c r="G700" s="67" t="s">
        <v>411</v>
      </c>
      <c r="H700" s="68" t="s">
        <v>364</v>
      </c>
      <c r="I700" s="69">
        <v>0</v>
      </c>
      <c r="J700" s="69">
        <v>0</v>
      </c>
      <c r="K700" s="91"/>
      <c r="L700" s="91"/>
    </row>
    <row r="701" spans="2:12" x14ac:dyDescent="0.25">
      <c r="B701" s="67" t="s">
        <v>402</v>
      </c>
      <c r="C701" s="67" t="s">
        <v>403</v>
      </c>
      <c r="D701" s="68" t="s">
        <v>365</v>
      </c>
      <c r="E701" s="67" t="s">
        <v>366</v>
      </c>
      <c r="F701" s="68" t="s">
        <v>410</v>
      </c>
      <c r="G701" s="67" t="s">
        <v>411</v>
      </c>
      <c r="H701" s="68" t="s">
        <v>362</v>
      </c>
      <c r="I701" s="69">
        <v>0</v>
      </c>
      <c r="J701" s="69">
        <v>0</v>
      </c>
      <c r="K701" s="91"/>
      <c r="L701" s="91"/>
    </row>
    <row r="702" spans="2:12" x14ac:dyDescent="0.25">
      <c r="B702" s="67" t="s">
        <v>402</v>
      </c>
      <c r="C702" s="67" t="s">
        <v>403</v>
      </c>
      <c r="D702" s="68" t="s">
        <v>365</v>
      </c>
      <c r="E702" s="67" t="s">
        <v>366</v>
      </c>
      <c r="F702" s="68" t="s">
        <v>410</v>
      </c>
      <c r="G702" s="67" t="s">
        <v>411</v>
      </c>
      <c r="H702" s="68" t="s">
        <v>363</v>
      </c>
      <c r="I702" s="69">
        <v>0</v>
      </c>
      <c r="J702" s="69">
        <v>0</v>
      </c>
      <c r="K702" s="91"/>
      <c r="L702" s="91"/>
    </row>
    <row r="703" spans="2:12" x14ac:dyDescent="0.25">
      <c r="B703" s="67" t="s">
        <v>402</v>
      </c>
      <c r="C703" s="67" t="s">
        <v>403</v>
      </c>
      <c r="D703" s="68" t="s">
        <v>365</v>
      </c>
      <c r="E703" s="67" t="s">
        <v>366</v>
      </c>
      <c r="F703" s="68" t="s">
        <v>412</v>
      </c>
      <c r="G703" s="67" t="s">
        <v>413</v>
      </c>
      <c r="H703" s="68" t="s">
        <v>363</v>
      </c>
      <c r="I703" s="69">
        <v>0</v>
      </c>
      <c r="J703" s="69">
        <v>0</v>
      </c>
      <c r="K703" s="91"/>
      <c r="L703" s="91"/>
    </row>
    <row r="704" spans="2:12" x14ac:dyDescent="0.25">
      <c r="B704" s="67" t="s">
        <v>402</v>
      </c>
      <c r="C704" s="67" t="s">
        <v>403</v>
      </c>
      <c r="D704" s="68" t="s">
        <v>365</v>
      </c>
      <c r="E704" s="67" t="s">
        <v>366</v>
      </c>
      <c r="F704" s="68" t="s">
        <v>412</v>
      </c>
      <c r="G704" s="67" t="s">
        <v>413</v>
      </c>
      <c r="H704" s="68" t="s">
        <v>364</v>
      </c>
      <c r="I704" s="69">
        <v>0</v>
      </c>
      <c r="J704" s="69">
        <v>21.155999999999999</v>
      </c>
      <c r="K704" s="91"/>
      <c r="L704" s="91"/>
    </row>
    <row r="705" spans="2:12" x14ac:dyDescent="0.25">
      <c r="B705" s="67" t="s">
        <v>402</v>
      </c>
      <c r="C705" s="67" t="s">
        <v>403</v>
      </c>
      <c r="D705" s="68" t="s">
        <v>365</v>
      </c>
      <c r="E705" s="67" t="s">
        <v>366</v>
      </c>
      <c r="F705" s="68" t="s">
        <v>412</v>
      </c>
      <c r="G705" s="67" t="s">
        <v>413</v>
      </c>
      <c r="H705" s="68" t="s">
        <v>363</v>
      </c>
      <c r="I705" s="69">
        <v>14</v>
      </c>
      <c r="J705" s="69">
        <v>14</v>
      </c>
      <c r="K705" s="91"/>
      <c r="L705" s="91"/>
    </row>
    <row r="706" spans="2:12" x14ac:dyDescent="0.25">
      <c r="B706" s="67" t="s">
        <v>402</v>
      </c>
      <c r="C706" s="67" t="s">
        <v>403</v>
      </c>
      <c r="D706" s="68" t="s">
        <v>365</v>
      </c>
      <c r="E706" s="67" t="s">
        <v>366</v>
      </c>
      <c r="F706" s="68" t="s">
        <v>412</v>
      </c>
      <c r="G706" s="67" t="s">
        <v>413</v>
      </c>
      <c r="H706" s="68" t="s">
        <v>363</v>
      </c>
      <c r="I706" s="69">
        <v>0</v>
      </c>
      <c r="J706" s="69">
        <v>0</v>
      </c>
      <c r="K706" s="91"/>
      <c r="L706" s="91"/>
    </row>
    <row r="707" spans="2:12" x14ac:dyDescent="0.25">
      <c r="B707" s="67" t="s">
        <v>402</v>
      </c>
      <c r="C707" s="67" t="s">
        <v>403</v>
      </c>
      <c r="D707" s="68" t="s">
        <v>365</v>
      </c>
      <c r="E707" s="67" t="s">
        <v>366</v>
      </c>
      <c r="F707" s="68" t="s">
        <v>412</v>
      </c>
      <c r="G707" s="67" t="s">
        <v>413</v>
      </c>
      <c r="H707" s="68" t="s">
        <v>363</v>
      </c>
      <c r="I707" s="69">
        <v>0</v>
      </c>
      <c r="J707" s="69">
        <v>0</v>
      </c>
      <c r="K707" s="91"/>
      <c r="L707" s="91"/>
    </row>
    <row r="708" spans="2:12" x14ac:dyDescent="0.25">
      <c r="B708" s="67" t="s">
        <v>402</v>
      </c>
      <c r="C708" s="67" t="s">
        <v>403</v>
      </c>
      <c r="D708" s="68" t="s">
        <v>365</v>
      </c>
      <c r="E708" s="67" t="s">
        <v>366</v>
      </c>
      <c r="F708" s="68" t="s">
        <v>412</v>
      </c>
      <c r="G708" s="67" t="s">
        <v>413</v>
      </c>
      <c r="H708" s="68" t="s">
        <v>362</v>
      </c>
      <c r="I708" s="69">
        <v>0</v>
      </c>
      <c r="J708" s="69">
        <v>0</v>
      </c>
      <c r="K708" s="91"/>
      <c r="L708" s="91"/>
    </row>
    <row r="709" spans="2:12" x14ac:dyDescent="0.25">
      <c r="B709" s="67" t="s">
        <v>402</v>
      </c>
      <c r="C709" s="67" t="s">
        <v>403</v>
      </c>
      <c r="D709" s="68" t="s">
        <v>365</v>
      </c>
      <c r="E709" s="67" t="s">
        <v>366</v>
      </c>
      <c r="F709" s="68" t="s">
        <v>412</v>
      </c>
      <c r="G709" s="67" t="s">
        <v>413</v>
      </c>
      <c r="H709" s="68" t="s">
        <v>362</v>
      </c>
      <c r="I709" s="69">
        <v>335</v>
      </c>
      <c r="J709" s="69">
        <v>350</v>
      </c>
      <c r="K709" s="91"/>
      <c r="L709" s="91"/>
    </row>
    <row r="710" spans="2:12" x14ac:dyDescent="0.25">
      <c r="B710" s="67" t="s">
        <v>402</v>
      </c>
      <c r="C710" s="67" t="s">
        <v>403</v>
      </c>
      <c r="D710" s="68" t="s">
        <v>365</v>
      </c>
      <c r="E710" s="67" t="s">
        <v>366</v>
      </c>
      <c r="F710" s="68" t="s">
        <v>412</v>
      </c>
      <c r="G710" s="67" t="s">
        <v>413</v>
      </c>
      <c r="H710" s="68" t="s">
        <v>363</v>
      </c>
      <c r="I710" s="69">
        <v>916</v>
      </c>
      <c r="J710" s="69">
        <v>1048</v>
      </c>
      <c r="K710" s="91"/>
      <c r="L710" s="91"/>
    </row>
    <row r="711" spans="2:12" x14ac:dyDescent="0.25">
      <c r="B711" s="67" t="s">
        <v>402</v>
      </c>
      <c r="C711" s="67" t="s">
        <v>403</v>
      </c>
      <c r="D711" s="68" t="s">
        <v>365</v>
      </c>
      <c r="E711" s="67" t="s">
        <v>366</v>
      </c>
      <c r="F711" s="68" t="s">
        <v>412</v>
      </c>
      <c r="G711" s="67" t="s">
        <v>413</v>
      </c>
      <c r="H711" s="68" t="s">
        <v>364</v>
      </c>
      <c r="I711" s="69">
        <v>318</v>
      </c>
      <c r="J711" s="69">
        <v>550</v>
      </c>
      <c r="K711" s="91"/>
      <c r="L711" s="91"/>
    </row>
    <row r="712" spans="2:12" x14ac:dyDescent="0.25">
      <c r="B712" s="67" t="s">
        <v>402</v>
      </c>
      <c r="C712" s="67" t="s">
        <v>403</v>
      </c>
      <c r="D712" s="68" t="s">
        <v>365</v>
      </c>
      <c r="E712" s="67" t="s">
        <v>366</v>
      </c>
      <c r="F712" s="68" t="s">
        <v>412</v>
      </c>
      <c r="G712" s="67" t="s">
        <v>413</v>
      </c>
      <c r="H712" s="68" t="s">
        <v>362</v>
      </c>
      <c r="I712" s="69">
        <v>106</v>
      </c>
      <c r="J712" s="69">
        <v>86</v>
      </c>
      <c r="K712" s="91"/>
      <c r="L712" s="91"/>
    </row>
    <row r="713" spans="2:12" x14ac:dyDescent="0.25">
      <c r="B713" s="67" t="s">
        <v>402</v>
      </c>
      <c r="C713" s="67" t="s">
        <v>403</v>
      </c>
      <c r="D713" s="68" t="s">
        <v>365</v>
      </c>
      <c r="E713" s="67" t="s">
        <v>366</v>
      </c>
      <c r="F713" s="68" t="s">
        <v>412</v>
      </c>
      <c r="G713" s="67" t="s">
        <v>413</v>
      </c>
      <c r="H713" s="68" t="s">
        <v>363</v>
      </c>
      <c r="I713" s="69">
        <v>194</v>
      </c>
      <c r="J713" s="69">
        <v>215</v>
      </c>
      <c r="K713" s="91"/>
      <c r="L713" s="91"/>
    </row>
    <row r="714" spans="2:12" x14ac:dyDescent="0.25">
      <c r="B714" s="67" t="s">
        <v>402</v>
      </c>
      <c r="C714" s="67" t="s">
        <v>403</v>
      </c>
      <c r="D714" s="68" t="s">
        <v>365</v>
      </c>
      <c r="E714" s="67" t="s">
        <v>366</v>
      </c>
      <c r="F714" s="68" t="s">
        <v>412</v>
      </c>
      <c r="G714" s="67" t="s">
        <v>413</v>
      </c>
      <c r="H714" s="68" t="s">
        <v>364</v>
      </c>
      <c r="I714" s="69">
        <v>63</v>
      </c>
      <c r="J714" s="69">
        <v>53</v>
      </c>
      <c r="K714" s="91"/>
      <c r="L714" s="91"/>
    </row>
    <row r="715" spans="2:12" x14ac:dyDescent="0.25">
      <c r="B715" s="67" t="s">
        <v>402</v>
      </c>
      <c r="C715" s="67" t="s">
        <v>403</v>
      </c>
      <c r="D715" s="68" t="s">
        <v>365</v>
      </c>
      <c r="E715" s="67" t="s">
        <v>366</v>
      </c>
      <c r="F715" s="68" t="s">
        <v>412</v>
      </c>
      <c r="G715" s="67" t="s">
        <v>413</v>
      </c>
      <c r="H715" s="68" t="s">
        <v>362</v>
      </c>
      <c r="I715" s="69">
        <v>0</v>
      </c>
      <c r="J715" s="69">
        <v>0</v>
      </c>
      <c r="K715" s="91"/>
      <c r="L715" s="91"/>
    </row>
    <row r="716" spans="2:12" x14ac:dyDescent="0.25">
      <c r="B716" s="67" t="s">
        <v>402</v>
      </c>
      <c r="C716" s="67" t="s">
        <v>403</v>
      </c>
      <c r="D716" s="68" t="s">
        <v>365</v>
      </c>
      <c r="E716" s="67" t="s">
        <v>366</v>
      </c>
      <c r="F716" s="68" t="s">
        <v>412</v>
      </c>
      <c r="G716" s="67" t="s">
        <v>413</v>
      </c>
      <c r="H716" s="68" t="s">
        <v>363</v>
      </c>
      <c r="I716" s="69">
        <v>1</v>
      </c>
      <c r="J716" s="69">
        <v>6</v>
      </c>
      <c r="K716" s="91"/>
      <c r="L716" s="91"/>
    </row>
    <row r="717" spans="2:12" x14ac:dyDescent="0.25">
      <c r="B717" s="67" t="s">
        <v>402</v>
      </c>
      <c r="C717" s="67" t="s">
        <v>403</v>
      </c>
      <c r="D717" s="68" t="s">
        <v>365</v>
      </c>
      <c r="E717" s="67" t="s">
        <v>366</v>
      </c>
      <c r="F717" s="68" t="s">
        <v>412</v>
      </c>
      <c r="G717" s="67" t="s">
        <v>413</v>
      </c>
      <c r="H717" s="68" t="s">
        <v>364</v>
      </c>
      <c r="I717" s="69">
        <v>12</v>
      </c>
      <c r="J717" s="69">
        <v>6</v>
      </c>
      <c r="K717" s="91"/>
      <c r="L717" s="91"/>
    </row>
    <row r="718" spans="2:12" x14ac:dyDescent="0.25">
      <c r="B718" s="67" t="s">
        <v>402</v>
      </c>
      <c r="C718" s="67" t="s">
        <v>403</v>
      </c>
      <c r="D718" s="68" t="s">
        <v>365</v>
      </c>
      <c r="E718" s="67" t="s">
        <v>366</v>
      </c>
      <c r="F718" s="68" t="s">
        <v>412</v>
      </c>
      <c r="G718" s="67" t="s">
        <v>413</v>
      </c>
      <c r="H718" s="68" t="s">
        <v>362</v>
      </c>
      <c r="I718" s="69">
        <v>0</v>
      </c>
      <c r="J718" s="69">
        <v>0</v>
      </c>
      <c r="K718" s="91"/>
      <c r="L718" s="91"/>
    </row>
    <row r="719" spans="2:12" x14ac:dyDescent="0.25">
      <c r="B719" s="67" t="s">
        <v>402</v>
      </c>
      <c r="C719" s="67" t="s">
        <v>403</v>
      </c>
      <c r="D719" s="68" t="s">
        <v>365</v>
      </c>
      <c r="E719" s="67" t="s">
        <v>366</v>
      </c>
      <c r="F719" s="68" t="s">
        <v>412</v>
      </c>
      <c r="G719" s="67" t="s">
        <v>413</v>
      </c>
      <c r="H719" s="68" t="s">
        <v>364</v>
      </c>
      <c r="I719" s="69">
        <v>0</v>
      </c>
      <c r="J719" s="69">
        <v>20</v>
      </c>
      <c r="K719" s="91"/>
      <c r="L719" s="91"/>
    </row>
    <row r="720" spans="2:12" x14ac:dyDescent="0.25">
      <c r="B720" s="67" t="s">
        <v>402</v>
      </c>
      <c r="C720" s="67" t="s">
        <v>403</v>
      </c>
      <c r="D720" s="68" t="s">
        <v>365</v>
      </c>
      <c r="E720" s="67" t="s">
        <v>366</v>
      </c>
      <c r="F720" s="68" t="s">
        <v>412</v>
      </c>
      <c r="G720" s="67" t="s">
        <v>413</v>
      </c>
      <c r="H720" s="68" t="s">
        <v>362</v>
      </c>
      <c r="I720" s="69">
        <v>0</v>
      </c>
      <c r="J720" s="69">
        <v>0</v>
      </c>
      <c r="K720" s="91"/>
      <c r="L720" s="91"/>
    </row>
    <row r="721" spans="2:12" x14ac:dyDescent="0.25">
      <c r="B721" s="67" t="s">
        <v>402</v>
      </c>
      <c r="C721" s="67" t="s">
        <v>403</v>
      </c>
      <c r="D721" s="68" t="s">
        <v>365</v>
      </c>
      <c r="E721" s="67" t="s">
        <v>366</v>
      </c>
      <c r="F721" s="68" t="s">
        <v>412</v>
      </c>
      <c r="G721" s="67" t="s">
        <v>413</v>
      </c>
      <c r="H721" s="68" t="s">
        <v>363</v>
      </c>
      <c r="I721" s="69">
        <v>0</v>
      </c>
      <c r="J721" s="69">
        <v>0</v>
      </c>
      <c r="K721" s="91"/>
      <c r="L721" s="91"/>
    </row>
    <row r="722" spans="2:12" x14ac:dyDescent="0.25">
      <c r="B722" s="67" t="s">
        <v>402</v>
      </c>
      <c r="C722" s="67" t="s">
        <v>403</v>
      </c>
      <c r="D722" s="68" t="s">
        <v>365</v>
      </c>
      <c r="E722" s="67" t="s">
        <v>366</v>
      </c>
      <c r="F722" s="68" t="s">
        <v>412</v>
      </c>
      <c r="G722" s="67" t="s">
        <v>413</v>
      </c>
      <c r="H722" s="68" t="s">
        <v>364</v>
      </c>
      <c r="I722" s="69">
        <v>0</v>
      </c>
      <c r="J722" s="69">
        <v>4</v>
      </c>
      <c r="K722" s="91"/>
      <c r="L722" s="91"/>
    </row>
    <row r="723" spans="2:12" x14ac:dyDescent="0.25">
      <c r="B723" s="67" t="s">
        <v>402</v>
      </c>
      <c r="C723" s="67" t="s">
        <v>403</v>
      </c>
      <c r="D723" s="68" t="s">
        <v>365</v>
      </c>
      <c r="E723" s="67" t="s">
        <v>366</v>
      </c>
      <c r="F723" s="68" t="s">
        <v>412</v>
      </c>
      <c r="G723" s="67" t="s">
        <v>413</v>
      </c>
      <c r="H723" s="68" t="s">
        <v>362</v>
      </c>
      <c r="I723" s="69">
        <v>0</v>
      </c>
      <c r="J723" s="69">
        <v>0</v>
      </c>
      <c r="K723" s="91"/>
      <c r="L723" s="91"/>
    </row>
    <row r="724" spans="2:12" x14ac:dyDescent="0.25">
      <c r="B724" s="67" t="s">
        <v>402</v>
      </c>
      <c r="C724" s="67" t="s">
        <v>403</v>
      </c>
      <c r="D724" s="68" t="s">
        <v>365</v>
      </c>
      <c r="E724" s="67" t="s">
        <v>366</v>
      </c>
      <c r="F724" s="68" t="s">
        <v>412</v>
      </c>
      <c r="G724" s="67" t="s">
        <v>413</v>
      </c>
      <c r="H724" s="68" t="s">
        <v>363</v>
      </c>
      <c r="I724" s="69">
        <v>0</v>
      </c>
      <c r="J724" s="69">
        <v>0</v>
      </c>
      <c r="K724" s="91"/>
      <c r="L724" s="91"/>
    </row>
    <row r="725" spans="2:12" x14ac:dyDescent="0.25">
      <c r="B725" s="67" t="s">
        <v>402</v>
      </c>
      <c r="C725" s="67" t="s">
        <v>403</v>
      </c>
      <c r="D725" s="68" t="s">
        <v>365</v>
      </c>
      <c r="E725" s="67" t="s">
        <v>366</v>
      </c>
      <c r="F725" s="68" t="s">
        <v>412</v>
      </c>
      <c r="G725" s="67" t="s">
        <v>413</v>
      </c>
      <c r="H725" s="68" t="s">
        <v>362</v>
      </c>
      <c r="I725" s="69">
        <v>5</v>
      </c>
      <c r="J725" s="69">
        <v>10</v>
      </c>
      <c r="K725" s="91"/>
      <c r="L725" s="91"/>
    </row>
    <row r="726" spans="2:12" x14ac:dyDescent="0.25">
      <c r="B726" s="67" t="s">
        <v>402</v>
      </c>
      <c r="C726" s="67" t="s">
        <v>403</v>
      </c>
      <c r="D726" s="68" t="s">
        <v>365</v>
      </c>
      <c r="E726" s="67" t="s">
        <v>366</v>
      </c>
      <c r="F726" s="68" t="s">
        <v>412</v>
      </c>
      <c r="G726" s="67" t="s">
        <v>413</v>
      </c>
      <c r="H726" s="68" t="s">
        <v>363</v>
      </c>
      <c r="I726" s="69">
        <v>85</v>
      </c>
      <c r="J726" s="69">
        <v>112</v>
      </c>
      <c r="K726" s="91"/>
      <c r="L726" s="91"/>
    </row>
    <row r="727" spans="2:12" x14ac:dyDescent="0.25">
      <c r="B727" s="67" t="s">
        <v>402</v>
      </c>
      <c r="C727" s="67" t="s">
        <v>403</v>
      </c>
      <c r="D727" s="68" t="s">
        <v>365</v>
      </c>
      <c r="E727" s="67" t="s">
        <v>366</v>
      </c>
      <c r="F727" s="68" t="s">
        <v>412</v>
      </c>
      <c r="G727" s="67" t="s">
        <v>413</v>
      </c>
      <c r="H727" s="68" t="s">
        <v>363</v>
      </c>
      <c r="I727" s="69">
        <v>0</v>
      </c>
      <c r="J727" s="69">
        <v>0</v>
      </c>
      <c r="K727" s="91"/>
      <c r="L727" s="91"/>
    </row>
    <row r="728" spans="2:12" x14ac:dyDescent="0.25">
      <c r="B728" s="67" t="s">
        <v>402</v>
      </c>
      <c r="C728" s="67" t="s">
        <v>403</v>
      </c>
      <c r="D728" s="68" t="s">
        <v>365</v>
      </c>
      <c r="E728" s="67" t="s">
        <v>366</v>
      </c>
      <c r="F728" s="68" t="s">
        <v>412</v>
      </c>
      <c r="G728" s="67" t="s">
        <v>413</v>
      </c>
      <c r="H728" s="68" t="s">
        <v>363</v>
      </c>
      <c r="I728" s="69">
        <v>0</v>
      </c>
      <c r="J728" s="69">
        <v>4</v>
      </c>
      <c r="K728" s="91"/>
      <c r="L728" s="91"/>
    </row>
    <row r="729" spans="2:12" x14ac:dyDescent="0.25">
      <c r="B729" s="67" t="s">
        <v>402</v>
      </c>
      <c r="C729" s="67" t="s">
        <v>403</v>
      </c>
      <c r="D729" s="68" t="s">
        <v>365</v>
      </c>
      <c r="E729" s="67" t="s">
        <v>366</v>
      </c>
      <c r="F729" s="68" t="s">
        <v>412</v>
      </c>
      <c r="G729" s="67" t="s">
        <v>413</v>
      </c>
      <c r="H729" s="68" t="s">
        <v>362</v>
      </c>
      <c r="I729" s="69">
        <v>0</v>
      </c>
      <c r="J729" s="69">
        <v>34</v>
      </c>
      <c r="K729" s="91"/>
      <c r="L729" s="91"/>
    </row>
    <row r="730" spans="2:12" x14ac:dyDescent="0.25">
      <c r="B730" s="67" t="s">
        <v>402</v>
      </c>
      <c r="C730" s="67" t="s">
        <v>403</v>
      </c>
      <c r="D730" s="68" t="s">
        <v>365</v>
      </c>
      <c r="E730" s="67" t="s">
        <v>366</v>
      </c>
      <c r="F730" s="68" t="s">
        <v>412</v>
      </c>
      <c r="G730" s="67" t="s">
        <v>413</v>
      </c>
      <c r="H730" s="68" t="s">
        <v>363</v>
      </c>
      <c r="I730" s="69">
        <v>65</v>
      </c>
      <c r="J730" s="69">
        <v>57</v>
      </c>
      <c r="K730" s="91"/>
      <c r="L730" s="91"/>
    </row>
    <row r="731" spans="2:12" x14ac:dyDescent="0.25">
      <c r="B731" s="67" t="s">
        <v>402</v>
      </c>
      <c r="C731" s="67" t="s">
        <v>403</v>
      </c>
      <c r="D731" s="68" t="s">
        <v>365</v>
      </c>
      <c r="E731" s="67" t="s">
        <v>366</v>
      </c>
      <c r="F731" s="68" t="s">
        <v>412</v>
      </c>
      <c r="G731" s="67" t="s">
        <v>413</v>
      </c>
      <c r="H731" s="68" t="s">
        <v>364</v>
      </c>
      <c r="I731" s="69">
        <v>0</v>
      </c>
      <c r="J731" s="69">
        <v>0</v>
      </c>
      <c r="K731" s="91"/>
      <c r="L731" s="91"/>
    </row>
    <row r="732" spans="2:12" x14ac:dyDescent="0.25">
      <c r="B732" s="67" t="s">
        <v>402</v>
      </c>
      <c r="C732" s="67" t="s">
        <v>403</v>
      </c>
      <c r="D732" s="68" t="s">
        <v>365</v>
      </c>
      <c r="E732" s="67" t="s">
        <v>366</v>
      </c>
      <c r="F732" s="68" t="s">
        <v>412</v>
      </c>
      <c r="G732" s="67" t="s">
        <v>413</v>
      </c>
      <c r="H732" s="68" t="s">
        <v>362</v>
      </c>
      <c r="I732" s="69">
        <v>14</v>
      </c>
      <c r="J732" s="69">
        <v>-2</v>
      </c>
      <c r="K732" s="91"/>
      <c r="L732" s="91"/>
    </row>
    <row r="733" spans="2:12" x14ac:dyDescent="0.25">
      <c r="B733" s="67" t="s">
        <v>402</v>
      </c>
      <c r="C733" s="67" t="s">
        <v>403</v>
      </c>
      <c r="D733" s="68" t="s">
        <v>365</v>
      </c>
      <c r="E733" s="67" t="s">
        <v>366</v>
      </c>
      <c r="F733" s="68" t="s">
        <v>412</v>
      </c>
      <c r="G733" s="67" t="s">
        <v>413</v>
      </c>
      <c r="H733" s="68" t="s">
        <v>363</v>
      </c>
      <c r="I733" s="69">
        <v>0</v>
      </c>
      <c r="J733" s="69">
        <v>8</v>
      </c>
      <c r="K733" s="91"/>
      <c r="L733" s="91"/>
    </row>
    <row r="734" spans="2:12" x14ac:dyDescent="0.25">
      <c r="B734" s="67" t="s">
        <v>402</v>
      </c>
      <c r="C734" s="67" t="s">
        <v>403</v>
      </c>
      <c r="D734" s="68" t="s">
        <v>365</v>
      </c>
      <c r="E734" s="67" t="s">
        <v>366</v>
      </c>
      <c r="F734" s="68" t="s">
        <v>412</v>
      </c>
      <c r="G734" s="67" t="s">
        <v>413</v>
      </c>
      <c r="H734" s="68" t="s">
        <v>364</v>
      </c>
      <c r="I734" s="69">
        <v>11</v>
      </c>
      <c r="J734" s="69">
        <v>0</v>
      </c>
      <c r="K734" s="91"/>
      <c r="L734" s="91"/>
    </row>
    <row r="735" spans="2:12" x14ac:dyDescent="0.25">
      <c r="B735" s="67" t="s">
        <v>402</v>
      </c>
      <c r="C735" s="67" t="s">
        <v>403</v>
      </c>
      <c r="D735" s="68" t="s">
        <v>365</v>
      </c>
      <c r="E735" s="67" t="s">
        <v>366</v>
      </c>
      <c r="F735" s="68" t="s">
        <v>412</v>
      </c>
      <c r="G735" s="67" t="s">
        <v>413</v>
      </c>
      <c r="H735" s="68" t="s">
        <v>362</v>
      </c>
      <c r="I735" s="69">
        <v>113</v>
      </c>
      <c r="J735" s="69">
        <v>120</v>
      </c>
      <c r="K735" s="91"/>
      <c r="L735" s="91"/>
    </row>
    <row r="736" spans="2:12" x14ac:dyDescent="0.25">
      <c r="B736" s="67" t="s">
        <v>402</v>
      </c>
      <c r="C736" s="67" t="s">
        <v>403</v>
      </c>
      <c r="D736" s="68" t="s">
        <v>365</v>
      </c>
      <c r="E736" s="67" t="s">
        <v>366</v>
      </c>
      <c r="F736" s="68" t="s">
        <v>412</v>
      </c>
      <c r="G736" s="67" t="s">
        <v>413</v>
      </c>
      <c r="H736" s="68" t="s">
        <v>363</v>
      </c>
      <c r="I736" s="69">
        <v>86</v>
      </c>
      <c r="J736" s="69">
        <v>104</v>
      </c>
      <c r="K736" s="91"/>
      <c r="L736" s="91"/>
    </row>
    <row r="737" spans="2:12" x14ac:dyDescent="0.25">
      <c r="B737" s="67" t="s">
        <v>402</v>
      </c>
      <c r="C737" s="67" t="s">
        <v>403</v>
      </c>
      <c r="D737" s="68" t="s">
        <v>365</v>
      </c>
      <c r="E737" s="67" t="s">
        <v>366</v>
      </c>
      <c r="F737" s="68" t="s">
        <v>412</v>
      </c>
      <c r="G737" s="67" t="s">
        <v>413</v>
      </c>
      <c r="H737" s="68" t="s">
        <v>364</v>
      </c>
      <c r="I737" s="69">
        <v>39</v>
      </c>
      <c r="J737" s="69">
        <v>50</v>
      </c>
      <c r="K737" s="91"/>
      <c r="L737" s="91"/>
    </row>
    <row r="738" spans="2:12" x14ac:dyDescent="0.25">
      <c r="B738" s="67" t="s">
        <v>402</v>
      </c>
      <c r="C738" s="67" t="s">
        <v>403</v>
      </c>
      <c r="D738" s="68" t="s">
        <v>365</v>
      </c>
      <c r="E738" s="67" t="s">
        <v>366</v>
      </c>
      <c r="F738" s="68" t="s">
        <v>412</v>
      </c>
      <c r="G738" s="67" t="s">
        <v>413</v>
      </c>
      <c r="H738" s="68" t="s">
        <v>363</v>
      </c>
      <c r="I738" s="69">
        <v>6</v>
      </c>
      <c r="J738" s="69">
        <v>0</v>
      </c>
      <c r="K738" s="91"/>
      <c r="L738" s="91"/>
    </row>
    <row r="739" spans="2:12" x14ac:dyDescent="0.25">
      <c r="B739" s="67" t="s">
        <v>402</v>
      </c>
      <c r="C739" s="67" t="s">
        <v>403</v>
      </c>
      <c r="D739" s="68" t="s">
        <v>365</v>
      </c>
      <c r="E739" s="67" t="s">
        <v>366</v>
      </c>
      <c r="F739" s="68" t="s">
        <v>412</v>
      </c>
      <c r="G739" s="67" t="s">
        <v>413</v>
      </c>
      <c r="H739" s="68" t="s">
        <v>362</v>
      </c>
      <c r="I739" s="69">
        <v>61</v>
      </c>
      <c r="J739" s="69">
        <v>138</v>
      </c>
      <c r="K739" s="91"/>
      <c r="L739" s="91"/>
    </row>
    <row r="740" spans="2:12" x14ac:dyDescent="0.25">
      <c r="B740" s="67" t="s">
        <v>402</v>
      </c>
      <c r="C740" s="67" t="s">
        <v>403</v>
      </c>
      <c r="D740" s="68" t="s">
        <v>365</v>
      </c>
      <c r="E740" s="67" t="s">
        <v>366</v>
      </c>
      <c r="F740" s="68" t="s">
        <v>412</v>
      </c>
      <c r="G740" s="67" t="s">
        <v>413</v>
      </c>
      <c r="H740" s="68" t="s">
        <v>363</v>
      </c>
      <c r="I740" s="69">
        <v>105</v>
      </c>
      <c r="J740" s="69">
        <v>194</v>
      </c>
      <c r="K740" s="91"/>
      <c r="L740" s="91"/>
    </row>
    <row r="741" spans="2:12" x14ac:dyDescent="0.25">
      <c r="B741" s="67" t="s">
        <v>402</v>
      </c>
      <c r="C741" s="67" t="s">
        <v>403</v>
      </c>
      <c r="D741" s="68" t="s">
        <v>365</v>
      </c>
      <c r="E741" s="67" t="s">
        <v>366</v>
      </c>
      <c r="F741" s="68" t="s">
        <v>412</v>
      </c>
      <c r="G741" s="67" t="s">
        <v>413</v>
      </c>
      <c r="H741" s="68" t="s">
        <v>364</v>
      </c>
      <c r="I741" s="69">
        <v>12</v>
      </c>
      <c r="J741" s="69">
        <v>55</v>
      </c>
      <c r="K741" s="91"/>
      <c r="L741" s="91"/>
    </row>
    <row r="742" spans="2:12" x14ac:dyDescent="0.25">
      <c r="B742" s="67" t="s">
        <v>402</v>
      </c>
      <c r="C742" s="67" t="s">
        <v>403</v>
      </c>
      <c r="D742" s="68" t="s">
        <v>365</v>
      </c>
      <c r="E742" s="67" t="s">
        <v>366</v>
      </c>
      <c r="F742" s="68" t="s">
        <v>412</v>
      </c>
      <c r="G742" s="67" t="s">
        <v>413</v>
      </c>
      <c r="H742" s="68" t="s">
        <v>362</v>
      </c>
      <c r="I742" s="69">
        <v>5</v>
      </c>
      <c r="J742" s="69">
        <v>10</v>
      </c>
      <c r="K742" s="91"/>
      <c r="L742" s="91"/>
    </row>
    <row r="743" spans="2:12" x14ac:dyDescent="0.25">
      <c r="B743" s="67" t="s">
        <v>402</v>
      </c>
      <c r="C743" s="67" t="s">
        <v>403</v>
      </c>
      <c r="D743" s="68" t="s">
        <v>365</v>
      </c>
      <c r="E743" s="67" t="s">
        <v>366</v>
      </c>
      <c r="F743" s="68" t="s">
        <v>412</v>
      </c>
      <c r="G743" s="67" t="s">
        <v>413</v>
      </c>
      <c r="H743" s="68" t="s">
        <v>363</v>
      </c>
      <c r="I743" s="69">
        <v>27</v>
      </c>
      <c r="J743" s="69">
        <v>12</v>
      </c>
      <c r="K743" s="91"/>
      <c r="L743" s="91"/>
    </row>
    <row r="744" spans="2:12" x14ac:dyDescent="0.25">
      <c r="B744" s="67" t="s">
        <v>402</v>
      </c>
      <c r="C744" s="67" t="s">
        <v>403</v>
      </c>
      <c r="D744" s="68" t="s">
        <v>365</v>
      </c>
      <c r="E744" s="67" t="s">
        <v>366</v>
      </c>
      <c r="F744" s="68" t="s">
        <v>412</v>
      </c>
      <c r="G744" s="67" t="s">
        <v>413</v>
      </c>
      <c r="H744" s="68" t="s">
        <v>364</v>
      </c>
      <c r="I744" s="69">
        <v>45</v>
      </c>
      <c r="J744" s="69">
        <v>42</v>
      </c>
      <c r="K744" s="91"/>
      <c r="L744" s="91"/>
    </row>
    <row r="745" spans="2:12" x14ac:dyDescent="0.25">
      <c r="B745" s="67" t="s">
        <v>402</v>
      </c>
      <c r="C745" s="67" t="s">
        <v>403</v>
      </c>
      <c r="D745" s="68" t="s">
        <v>365</v>
      </c>
      <c r="E745" s="67" t="s">
        <v>366</v>
      </c>
      <c r="F745" s="68" t="s">
        <v>412</v>
      </c>
      <c r="G745" s="67" t="s">
        <v>413</v>
      </c>
      <c r="H745" s="68" t="s">
        <v>362</v>
      </c>
      <c r="I745" s="69">
        <v>113</v>
      </c>
      <c r="J745" s="69">
        <v>106</v>
      </c>
      <c r="K745" s="91"/>
      <c r="L745" s="91"/>
    </row>
    <row r="746" spans="2:12" x14ac:dyDescent="0.25">
      <c r="B746" s="67" t="s">
        <v>402</v>
      </c>
      <c r="C746" s="67" t="s">
        <v>403</v>
      </c>
      <c r="D746" s="68" t="s">
        <v>365</v>
      </c>
      <c r="E746" s="67" t="s">
        <v>366</v>
      </c>
      <c r="F746" s="68" t="s">
        <v>412</v>
      </c>
      <c r="G746" s="67" t="s">
        <v>413</v>
      </c>
      <c r="H746" s="68" t="s">
        <v>363</v>
      </c>
      <c r="I746" s="69">
        <v>225</v>
      </c>
      <c r="J746" s="69">
        <v>278</v>
      </c>
      <c r="K746" s="91"/>
      <c r="L746" s="91"/>
    </row>
    <row r="747" spans="2:12" x14ac:dyDescent="0.25">
      <c r="B747" s="67" t="s">
        <v>402</v>
      </c>
      <c r="C747" s="67" t="s">
        <v>403</v>
      </c>
      <c r="D747" s="68" t="s">
        <v>365</v>
      </c>
      <c r="E747" s="67" t="s">
        <v>366</v>
      </c>
      <c r="F747" s="68" t="s">
        <v>412</v>
      </c>
      <c r="G747" s="67" t="s">
        <v>413</v>
      </c>
      <c r="H747" s="68" t="s">
        <v>364</v>
      </c>
      <c r="I747" s="69">
        <v>35</v>
      </c>
      <c r="J747" s="69">
        <v>55</v>
      </c>
      <c r="K747" s="91"/>
      <c r="L747" s="91"/>
    </row>
    <row r="748" spans="2:12" x14ac:dyDescent="0.25">
      <c r="B748" s="67" t="s">
        <v>402</v>
      </c>
      <c r="C748" s="67" t="s">
        <v>403</v>
      </c>
      <c r="D748" s="68" t="s">
        <v>365</v>
      </c>
      <c r="E748" s="67" t="s">
        <v>366</v>
      </c>
      <c r="F748" s="68" t="s">
        <v>412</v>
      </c>
      <c r="G748" s="67" t="s">
        <v>413</v>
      </c>
      <c r="H748" s="68" t="s">
        <v>363</v>
      </c>
      <c r="I748" s="69">
        <v>12</v>
      </c>
      <c r="J748" s="69">
        <v>12</v>
      </c>
      <c r="K748" s="91"/>
      <c r="L748" s="91"/>
    </row>
    <row r="749" spans="2:12" x14ac:dyDescent="0.25">
      <c r="B749" s="67" t="s">
        <v>402</v>
      </c>
      <c r="C749" s="67" t="s">
        <v>403</v>
      </c>
      <c r="D749" s="68" t="s">
        <v>365</v>
      </c>
      <c r="E749" s="67" t="s">
        <v>366</v>
      </c>
      <c r="F749" s="68" t="s">
        <v>412</v>
      </c>
      <c r="G749" s="67" t="s">
        <v>413</v>
      </c>
      <c r="H749" s="68" t="s">
        <v>362</v>
      </c>
      <c r="I749" s="69">
        <v>7</v>
      </c>
      <c r="J749" s="69">
        <v>2</v>
      </c>
      <c r="K749" s="91"/>
      <c r="L749" s="91"/>
    </row>
    <row r="750" spans="2:12" x14ac:dyDescent="0.25">
      <c r="B750" s="67" t="s">
        <v>402</v>
      </c>
      <c r="C750" s="67" t="s">
        <v>403</v>
      </c>
      <c r="D750" s="68" t="s">
        <v>365</v>
      </c>
      <c r="E750" s="67" t="s">
        <v>366</v>
      </c>
      <c r="F750" s="68" t="s">
        <v>412</v>
      </c>
      <c r="G750" s="67" t="s">
        <v>413</v>
      </c>
      <c r="H750" s="68" t="s">
        <v>363</v>
      </c>
      <c r="I750" s="69">
        <v>52</v>
      </c>
      <c r="J750" s="69">
        <v>4</v>
      </c>
      <c r="K750" s="91"/>
      <c r="L750" s="91"/>
    </row>
    <row r="751" spans="2:12" x14ac:dyDescent="0.25">
      <c r="B751" s="67" t="s">
        <v>402</v>
      </c>
      <c r="C751" s="67" t="s">
        <v>403</v>
      </c>
      <c r="D751" s="68" t="s">
        <v>365</v>
      </c>
      <c r="E751" s="67" t="s">
        <v>366</v>
      </c>
      <c r="F751" s="68" t="s">
        <v>412</v>
      </c>
      <c r="G751" s="67" t="s">
        <v>413</v>
      </c>
      <c r="H751" s="68" t="s">
        <v>362</v>
      </c>
      <c r="I751" s="69">
        <v>0</v>
      </c>
      <c r="J751" s="69">
        <v>-5</v>
      </c>
      <c r="K751" s="91"/>
      <c r="L751" s="91"/>
    </row>
    <row r="752" spans="2:12" x14ac:dyDescent="0.25">
      <c r="B752" s="67" t="s">
        <v>402</v>
      </c>
      <c r="C752" s="67" t="s">
        <v>403</v>
      </c>
      <c r="D752" s="68" t="s">
        <v>365</v>
      </c>
      <c r="E752" s="67" t="s">
        <v>366</v>
      </c>
      <c r="F752" s="68" t="s">
        <v>412</v>
      </c>
      <c r="G752" s="67" t="s">
        <v>413</v>
      </c>
      <c r="H752" s="68" t="s">
        <v>362</v>
      </c>
      <c r="I752" s="69">
        <v>20</v>
      </c>
      <c r="J752" s="69">
        <v>45</v>
      </c>
      <c r="K752" s="91"/>
      <c r="L752" s="91"/>
    </row>
    <row r="753" spans="2:12" x14ac:dyDescent="0.25">
      <c r="B753" s="67" t="s">
        <v>402</v>
      </c>
      <c r="C753" s="67" t="s">
        <v>403</v>
      </c>
      <c r="D753" s="68" t="s">
        <v>365</v>
      </c>
      <c r="E753" s="67" t="s">
        <v>366</v>
      </c>
      <c r="F753" s="68" t="s">
        <v>412</v>
      </c>
      <c r="G753" s="67" t="s">
        <v>413</v>
      </c>
      <c r="H753" s="68" t="s">
        <v>363</v>
      </c>
      <c r="I753" s="69">
        <v>127</v>
      </c>
      <c r="J753" s="69">
        <v>145</v>
      </c>
      <c r="K753" s="91"/>
      <c r="L753" s="91"/>
    </row>
    <row r="754" spans="2:12" x14ac:dyDescent="0.25">
      <c r="B754" s="67" t="s">
        <v>402</v>
      </c>
      <c r="C754" s="67" t="s">
        <v>403</v>
      </c>
      <c r="D754" s="68" t="s">
        <v>365</v>
      </c>
      <c r="E754" s="67" t="s">
        <v>366</v>
      </c>
      <c r="F754" s="68" t="s">
        <v>412</v>
      </c>
      <c r="G754" s="67" t="s">
        <v>413</v>
      </c>
      <c r="H754" s="68" t="s">
        <v>364</v>
      </c>
      <c r="I754" s="69">
        <v>56</v>
      </c>
      <c r="J754" s="69">
        <v>61</v>
      </c>
      <c r="K754" s="91"/>
      <c r="L754" s="91"/>
    </row>
    <row r="755" spans="2:12" x14ac:dyDescent="0.25">
      <c r="B755" s="67" t="s">
        <v>402</v>
      </c>
      <c r="C755" s="67" t="s">
        <v>403</v>
      </c>
      <c r="D755" s="68" t="s">
        <v>365</v>
      </c>
      <c r="E755" s="67" t="s">
        <v>366</v>
      </c>
      <c r="F755" s="68" t="s">
        <v>412</v>
      </c>
      <c r="G755" s="67" t="s">
        <v>413</v>
      </c>
      <c r="H755" s="68" t="s">
        <v>363</v>
      </c>
      <c r="I755" s="69">
        <v>0</v>
      </c>
      <c r="J755" s="69">
        <v>0</v>
      </c>
      <c r="K755" s="91"/>
      <c r="L755" s="91"/>
    </row>
    <row r="756" spans="2:12" x14ac:dyDescent="0.25">
      <c r="B756" s="67" t="s">
        <v>402</v>
      </c>
      <c r="C756" s="67" t="s">
        <v>403</v>
      </c>
      <c r="D756" s="68" t="s">
        <v>365</v>
      </c>
      <c r="E756" s="67" t="s">
        <v>366</v>
      </c>
      <c r="F756" s="68" t="s">
        <v>412</v>
      </c>
      <c r="G756" s="67" t="s">
        <v>413</v>
      </c>
      <c r="H756" s="68" t="s">
        <v>362</v>
      </c>
      <c r="I756" s="69">
        <v>0</v>
      </c>
      <c r="J756" s="69">
        <v>0</v>
      </c>
      <c r="K756" s="91"/>
      <c r="L756" s="91"/>
    </row>
    <row r="757" spans="2:12" x14ac:dyDescent="0.25">
      <c r="B757" s="67" t="s">
        <v>402</v>
      </c>
      <c r="C757" s="67" t="s">
        <v>403</v>
      </c>
      <c r="D757" s="68" t="s">
        <v>365</v>
      </c>
      <c r="E757" s="67" t="s">
        <v>366</v>
      </c>
      <c r="F757" s="68" t="s">
        <v>412</v>
      </c>
      <c r="G757" s="67" t="s">
        <v>413</v>
      </c>
      <c r="H757" s="68" t="s">
        <v>363</v>
      </c>
      <c r="I757" s="69">
        <v>0</v>
      </c>
      <c r="J757" s="69">
        <v>0</v>
      </c>
      <c r="K757" s="91"/>
      <c r="L757" s="91"/>
    </row>
    <row r="758" spans="2:12" x14ac:dyDescent="0.25">
      <c r="B758" s="67" t="s">
        <v>402</v>
      </c>
      <c r="C758" s="67" t="s">
        <v>403</v>
      </c>
      <c r="D758" s="68" t="s">
        <v>365</v>
      </c>
      <c r="E758" s="67" t="s">
        <v>366</v>
      </c>
      <c r="F758" s="68" t="s">
        <v>412</v>
      </c>
      <c r="G758" s="67" t="s">
        <v>413</v>
      </c>
      <c r="H758" s="68" t="s">
        <v>364</v>
      </c>
      <c r="I758" s="69">
        <v>0</v>
      </c>
      <c r="J758" s="69">
        <v>0</v>
      </c>
      <c r="K758" s="91"/>
      <c r="L758" s="91"/>
    </row>
    <row r="759" spans="2:12" x14ac:dyDescent="0.25">
      <c r="B759" s="67" t="s">
        <v>402</v>
      </c>
      <c r="C759" s="67" t="s">
        <v>403</v>
      </c>
      <c r="D759" s="68" t="s">
        <v>365</v>
      </c>
      <c r="E759" s="67" t="s">
        <v>366</v>
      </c>
      <c r="F759" s="68" t="s">
        <v>412</v>
      </c>
      <c r="G759" s="67" t="s">
        <v>413</v>
      </c>
      <c r="H759" s="68" t="s">
        <v>362</v>
      </c>
      <c r="I759" s="69">
        <v>151</v>
      </c>
      <c r="J759" s="69">
        <v>168</v>
      </c>
      <c r="K759" s="91"/>
      <c r="L759" s="91"/>
    </row>
    <row r="760" spans="2:12" x14ac:dyDescent="0.25">
      <c r="B760" s="67" t="s">
        <v>402</v>
      </c>
      <c r="C760" s="67" t="s">
        <v>403</v>
      </c>
      <c r="D760" s="68" t="s">
        <v>365</v>
      </c>
      <c r="E760" s="67" t="s">
        <v>366</v>
      </c>
      <c r="F760" s="68" t="s">
        <v>412</v>
      </c>
      <c r="G760" s="67" t="s">
        <v>413</v>
      </c>
      <c r="H760" s="68" t="s">
        <v>363</v>
      </c>
      <c r="I760" s="69">
        <v>250</v>
      </c>
      <c r="J760" s="69">
        <v>295</v>
      </c>
      <c r="K760" s="91"/>
      <c r="L760" s="91"/>
    </row>
    <row r="761" spans="2:12" x14ac:dyDescent="0.25">
      <c r="B761" s="67" t="s">
        <v>402</v>
      </c>
      <c r="C761" s="67" t="s">
        <v>403</v>
      </c>
      <c r="D761" s="68" t="s">
        <v>365</v>
      </c>
      <c r="E761" s="67" t="s">
        <v>366</v>
      </c>
      <c r="F761" s="68" t="s">
        <v>412</v>
      </c>
      <c r="G761" s="67" t="s">
        <v>413</v>
      </c>
      <c r="H761" s="68" t="s">
        <v>364</v>
      </c>
      <c r="I761" s="69">
        <v>64</v>
      </c>
      <c r="J761" s="69">
        <v>65</v>
      </c>
      <c r="K761" s="91"/>
      <c r="L761" s="91"/>
    </row>
    <row r="762" spans="2:12" x14ac:dyDescent="0.25">
      <c r="B762" s="67" t="s">
        <v>402</v>
      </c>
      <c r="C762" s="67" t="s">
        <v>403</v>
      </c>
      <c r="D762" s="68" t="s">
        <v>365</v>
      </c>
      <c r="E762" s="67" t="s">
        <v>366</v>
      </c>
      <c r="F762" s="68" t="s">
        <v>412</v>
      </c>
      <c r="G762" s="67" t="s">
        <v>413</v>
      </c>
      <c r="H762" s="68" t="s">
        <v>362</v>
      </c>
      <c r="I762" s="69">
        <v>20</v>
      </c>
      <c r="J762" s="69">
        <v>49</v>
      </c>
      <c r="K762" s="91"/>
      <c r="L762" s="91"/>
    </row>
    <row r="763" spans="2:12" x14ac:dyDescent="0.25">
      <c r="B763" s="67" t="s">
        <v>402</v>
      </c>
      <c r="C763" s="67" t="s">
        <v>403</v>
      </c>
      <c r="D763" s="68" t="s">
        <v>365</v>
      </c>
      <c r="E763" s="67" t="s">
        <v>366</v>
      </c>
      <c r="F763" s="68" t="s">
        <v>412</v>
      </c>
      <c r="G763" s="67" t="s">
        <v>413</v>
      </c>
      <c r="H763" s="68" t="s">
        <v>363</v>
      </c>
      <c r="I763" s="69">
        <v>20</v>
      </c>
      <c r="J763" s="69">
        <v>29</v>
      </c>
      <c r="K763" s="91"/>
      <c r="L763" s="91"/>
    </row>
    <row r="764" spans="2:12" x14ac:dyDescent="0.25">
      <c r="B764" s="67" t="s">
        <v>402</v>
      </c>
      <c r="C764" s="67" t="s">
        <v>403</v>
      </c>
      <c r="D764" s="68" t="s">
        <v>365</v>
      </c>
      <c r="E764" s="67" t="s">
        <v>366</v>
      </c>
      <c r="F764" s="68" t="s">
        <v>412</v>
      </c>
      <c r="G764" s="67" t="s">
        <v>413</v>
      </c>
      <c r="H764" s="68" t="s">
        <v>362</v>
      </c>
      <c r="I764" s="69">
        <v>62</v>
      </c>
      <c r="J764" s="69">
        <v>58</v>
      </c>
      <c r="K764" s="91"/>
      <c r="L764" s="91"/>
    </row>
    <row r="765" spans="2:12" x14ac:dyDescent="0.25">
      <c r="B765" s="67" t="s">
        <v>402</v>
      </c>
      <c r="C765" s="67" t="s">
        <v>403</v>
      </c>
      <c r="D765" s="68" t="s">
        <v>365</v>
      </c>
      <c r="E765" s="67" t="s">
        <v>366</v>
      </c>
      <c r="F765" s="68" t="s">
        <v>412</v>
      </c>
      <c r="G765" s="67" t="s">
        <v>413</v>
      </c>
      <c r="H765" s="68" t="s">
        <v>363</v>
      </c>
      <c r="I765" s="69">
        <v>82</v>
      </c>
      <c r="J765" s="69">
        <v>104</v>
      </c>
      <c r="K765" s="91"/>
      <c r="L765" s="91"/>
    </row>
    <row r="766" spans="2:12" x14ac:dyDescent="0.25">
      <c r="B766" s="67" t="s">
        <v>402</v>
      </c>
      <c r="C766" s="67" t="s">
        <v>403</v>
      </c>
      <c r="D766" s="68" t="s">
        <v>365</v>
      </c>
      <c r="E766" s="67" t="s">
        <v>366</v>
      </c>
      <c r="F766" s="68" t="s">
        <v>412</v>
      </c>
      <c r="G766" s="67" t="s">
        <v>413</v>
      </c>
      <c r="H766" s="68" t="s">
        <v>364</v>
      </c>
      <c r="I766" s="69">
        <v>0</v>
      </c>
      <c r="J766" s="69">
        <v>14</v>
      </c>
      <c r="K766" s="91"/>
      <c r="L766" s="91"/>
    </row>
    <row r="767" spans="2:12" x14ac:dyDescent="0.25">
      <c r="B767" s="67" t="s">
        <v>402</v>
      </c>
      <c r="C767" s="67" t="s">
        <v>403</v>
      </c>
      <c r="D767" s="68" t="s">
        <v>365</v>
      </c>
      <c r="E767" s="67" t="s">
        <v>366</v>
      </c>
      <c r="F767" s="68" t="s">
        <v>412</v>
      </c>
      <c r="G767" s="67" t="s">
        <v>413</v>
      </c>
      <c r="H767" s="68" t="s">
        <v>362</v>
      </c>
      <c r="I767" s="69">
        <v>6</v>
      </c>
      <c r="J767" s="69">
        <v>8</v>
      </c>
      <c r="K767" s="91"/>
      <c r="L767" s="91"/>
    </row>
    <row r="768" spans="2:12" x14ac:dyDescent="0.25">
      <c r="B768" s="67" t="s">
        <v>402</v>
      </c>
      <c r="C768" s="67" t="s">
        <v>403</v>
      </c>
      <c r="D768" s="68" t="s">
        <v>365</v>
      </c>
      <c r="E768" s="67" t="s">
        <v>366</v>
      </c>
      <c r="F768" s="68" t="s">
        <v>412</v>
      </c>
      <c r="G768" s="67" t="s">
        <v>413</v>
      </c>
      <c r="H768" s="68" t="s">
        <v>363</v>
      </c>
      <c r="I768" s="69">
        <v>52</v>
      </c>
      <c r="J768" s="69">
        <v>28</v>
      </c>
      <c r="K768" s="91"/>
      <c r="L768" s="91"/>
    </row>
    <row r="769" spans="2:12" x14ac:dyDescent="0.25">
      <c r="B769" s="67" t="s">
        <v>402</v>
      </c>
      <c r="C769" s="67" t="s">
        <v>403</v>
      </c>
      <c r="D769" s="68" t="s">
        <v>365</v>
      </c>
      <c r="E769" s="67" t="s">
        <v>366</v>
      </c>
      <c r="F769" s="68" t="s">
        <v>412</v>
      </c>
      <c r="G769" s="67" t="s">
        <v>413</v>
      </c>
      <c r="H769" s="68" t="s">
        <v>364</v>
      </c>
      <c r="I769" s="69">
        <v>0</v>
      </c>
      <c r="J769" s="69">
        <v>0</v>
      </c>
      <c r="K769" s="91"/>
      <c r="L769" s="91"/>
    </row>
    <row r="770" spans="2:12" x14ac:dyDescent="0.25">
      <c r="B770" s="67" t="s">
        <v>402</v>
      </c>
      <c r="C770" s="67" t="s">
        <v>403</v>
      </c>
      <c r="D770" s="68" t="s">
        <v>365</v>
      </c>
      <c r="E770" s="67" t="s">
        <v>366</v>
      </c>
      <c r="F770" s="68" t="s">
        <v>412</v>
      </c>
      <c r="G770" s="67" t="s">
        <v>413</v>
      </c>
      <c r="H770" s="68" t="s">
        <v>362</v>
      </c>
      <c r="I770" s="69">
        <v>10</v>
      </c>
      <c r="J770" s="69">
        <v>0</v>
      </c>
      <c r="K770" s="91"/>
      <c r="L770" s="91"/>
    </row>
    <row r="771" spans="2:12" x14ac:dyDescent="0.25">
      <c r="B771" s="67" t="s">
        <v>402</v>
      </c>
      <c r="C771" s="67" t="s">
        <v>403</v>
      </c>
      <c r="D771" s="68" t="s">
        <v>365</v>
      </c>
      <c r="E771" s="67" t="s">
        <v>366</v>
      </c>
      <c r="F771" s="68" t="s">
        <v>412</v>
      </c>
      <c r="G771" s="67" t="s">
        <v>413</v>
      </c>
      <c r="H771" s="68" t="s">
        <v>363</v>
      </c>
      <c r="I771" s="69">
        <v>0</v>
      </c>
      <c r="J771" s="69">
        <v>0</v>
      </c>
      <c r="K771" s="91"/>
      <c r="L771" s="91"/>
    </row>
    <row r="772" spans="2:12" x14ac:dyDescent="0.25">
      <c r="B772" s="67" t="s">
        <v>402</v>
      </c>
      <c r="C772" s="67" t="s">
        <v>403</v>
      </c>
      <c r="D772" s="68" t="s">
        <v>365</v>
      </c>
      <c r="E772" s="67" t="s">
        <v>366</v>
      </c>
      <c r="F772" s="68" t="s">
        <v>412</v>
      </c>
      <c r="G772" s="67" t="s">
        <v>413</v>
      </c>
      <c r="H772" s="68" t="s">
        <v>362</v>
      </c>
      <c r="I772" s="69">
        <v>0.309</v>
      </c>
      <c r="J772" s="69">
        <v>0.20599999999999999</v>
      </c>
      <c r="K772" s="91"/>
      <c r="L772" s="91"/>
    </row>
    <row r="773" spans="2:12" x14ac:dyDescent="0.25">
      <c r="B773" s="67" t="s">
        <v>402</v>
      </c>
      <c r="C773" s="67" t="s">
        <v>403</v>
      </c>
      <c r="D773" s="68" t="s">
        <v>365</v>
      </c>
      <c r="E773" s="67" t="s">
        <v>366</v>
      </c>
      <c r="F773" s="68" t="s">
        <v>412</v>
      </c>
      <c r="G773" s="67" t="s">
        <v>413</v>
      </c>
      <c r="H773" s="68" t="s">
        <v>363</v>
      </c>
      <c r="I773" s="69">
        <v>0.39140000000000003</v>
      </c>
      <c r="J773" s="69">
        <v>0.55620000000000003</v>
      </c>
      <c r="K773" s="91"/>
      <c r="L773" s="91"/>
    </row>
    <row r="774" spans="2:12" x14ac:dyDescent="0.25">
      <c r="B774" s="67" t="s">
        <v>402</v>
      </c>
      <c r="C774" s="67" t="s">
        <v>403</v>
      </c>
      <c r="D774" s="68" t="s">
        <v>365</v>
      </c>
      <c r="E774" s="67" t="s">
        <v>366</v>
      </c>
      <c r="F774" s="68" t="s">
        <v>412</v>
      </c>
      <c r="G774" s="67" t="s">
        <v>413</v>
      </c>
      <c r="H774" s="68" t="s">
        <v>364</v>
      </c>
      <c r="I774" s="69">
        <v>0.45319999999999999</v>
      </c>
      <c r="J774" s="69">
        <v>0.28839999999999999</v>
      </c>
      <c r="K774" s="91"/>
      <c r="L774" s="91"/>
    </row>
    <row r="775" spans="2:12" x14ac:dyDescent="0.25">
      <c r="B775" s="67" t="s">
        <v>402</v>
      </c>
      <c r="C775" s="67" t="s">
        <v>403</v>
      </c>
      <c r="D775" s="68" t="s">
        <v>365</v>
      </c>
      <c r="E775" s="67" t="s">
        <v>366</v>
      </c>
      <c r="F775" s="68" t="s">
        <v>412</v>
      </c>
      <c r="G775" s="67" t="s">
        <v>413</v>
      </c>
      <c r="H775" s="68" t="s">
        <v>362</v>
      </c>
      <c r="I775" s="69">
        <v>0</v>
      </c>
      <c r="J775" s="69">
        <v>0</v>
      </c>
      <c r="K775" s="91"/>
      <c r="L775" s="91"/>
    </row>
    <row r="776" spans="2:12" x14ac:dyDescent="0.25">
      <c r="B776" s="67" t="s">
        <v>402</v>
      </c>
      <c r="C776" s="67" t="s">
        <v>403</v>
      </c>
      <c r="D776" s="68" t="s">
        <v>365</v>
      </c>
      <c r="E776" s="67" t="s">
        <v>366</v>
      </c>
      <c r="F776" s="68" t="s">
        <v>412</v>
      </c>
      <c r="G776" s="67" t="s">
        <v>413</v>
      </c>
      <c r="H776" s="68" t="s">
        <v>363</v>
      </c>
      <c r="I776" s="69">
        <v>0</v>
      </c>
      <c r="J776" s="69">
        <v>0</v>
      </c>
      <c r="K776" s="91"/>
      <c r="L776" s="91"/>
    </row>
    <row r="777" spans="2:12" x14ac:dyDescent="0.25">
      <c r="B777" s="67" t="s">
        <v>402</v>
      </c>
      <c r="C777" s="67" t="s">
        <v>403</v>
      </c>
      <c r="D777" s="68" t="s">
        <v>365</v>
      </c>
      <c r="E777" s="67" t="s">
        <v>366</v>
      </c>
      <c r="F777" s="68" t="s">
        <v>412</v>
      </c>
      <c r="G777" s="67" t="s">
        <v>413</v>
      </c>
      <c r="H777" s="68" t="s">
        <v>364</v>
      </c>
      <c r="I777" s="69">
        <v>0</v>
      </c>
      <c r="J777" s="69">
        <v>0</v>
      </c>
      <c r="K777" s="91"/>
      <c r="L777" s="91"/>
    </row>
    <row r="778" spans="2:12" x14ac:dyDescent="0.25">
      <c r="B778" s="67" t="s">
        <v>402</v>
      </c>
      <c r="C778" s="67" t="s">
        <v>403</v>
      </c>
      <c r="D778" s="68" t="s">
        <v>365</v>
      </c>
      <c r="E778" s="67" t="s">
        <v>366</v>
      </c>
      <c r="F778" s="68" t="s">
        <v>412</v>
      </c>
      <c r="G778" s="67" t="s">
        <v>413</v>
      </c>
      <c r="H778" s="68" t="s">
        <v>362</v>
      </c>
      <c r="I778" s="69">
        <v>37</v>
      </c>
      <c r="J778" s="69">
        <v>38</v>
      </c>
      <c r="K778" s="91"/>
      <c r="L778" s="91"/>
    </row>
    <row r="779" spans="2:12" x14ac:dyDescent="0.25">
      <c r="B779" s="67" t="s">
        <v>402</v>
      </c>
      <c r="C779" s="67" t="s">
        <v>403</v>
      </c>
      <c r="D779" s="68" t="s">
        <v>365</v>
      </c>
      <c r="E779" s="67" t="s">
        <v>366</v>
      </c>
      <c r="F779" s="68" t="s">
        <v>412</v>
      </c>
      <c r="G779" s="67" t="s">
        <v>413</v>
      </c>
      <c r="H779" s="68" t="s">
        <v>363</v>
      </c>
      <c r="I779" s="69">
        <v>29</v>
      </c>
      <c r="J779" s="69">
        <v>54</v>
      </c>
      <c r="K779" s="91"/>
      <c r="L779" s="91"/>
    </row>
    <row r="780" spans="2:12" x14ac:dyDescent="0.25">
      <c r="B780" s="67" t="s">
        <v>402</v>
      </c>
      <c r="C780" s="67" t="s">
        <v>403</v>
      </c>
      <c r="D780" s="68" t="s">
        <v>365</v>
      </c>
      <c r="E780" s="67" t="s">
        <v>366</v>
      </c>
      <c r="F780" s="68" t="s">
        <v>412</v>
      </c>
      <c r="G780" s="67" t="s">
        <v>413</v>
      </c>
      <c r="H780" s="68" t="s">
        <v>364</v>
      </c>
      <c r="I780" s="69">
        <v>19</v>
      </c>
      <c r="J780" s="69">
        <v>39</v>
      </c>
      <c r="K780" s="91"/>
      <c r="L780" s="91"/>
    </row>
    <row r="781" spans="2:12" x14ac:dyDescent="0.25">
      <c r="B781" s="67" t="s">
        <v>402</v>
      </c>
      <c r="C781" s="67" t="s">
        <v>403</v>
      </c>
      <c r="D781" s="68" t="s">
        <v>365</v>
      </c>
      <c r="E781" s="67" t="s">
        <v>366</v>
      </c>
      <c r="F781" s="68" t="s">
        <v>412</v>
      </c>
      <c r="G781" s="67" t="s">
        <v>413</v>
      </c>
      <c r="H781" s="68" t="s">
        <v>362</v>
      </c>
      <c r="I781" s="69">
        <v>26</v>
      </c>
      <c r="J781" s="69">
        <v>32</v>
      </c>
      <c r="K781" s="91"/>
      <c r="L781" s="91"/>
    </row>
    <row r="782" spans="2:12" x14ac:dyDescent="0.25">
      <c r="B782" s="67" t="s">
        <v>402</v>
      </c>
      <c r="C782" s="67" t="s">
        <v>403</v>
      </c>
      <c r="D782" s="68" t="s">
        <v>365</v>
      </c>
      <c r="E782" s="67" t="s">
        <v>366</v>
      </c>
      <c r="F782" s="68" t="s">
        <v>412</v>
      </c>
      <c r="G782" s="67" t="s">
        <v>413</v>
      </c>
      <c r="H782" s="68" t="s">
        <v>363</v>
      </c>
      <c r="I782" s="69">
        <v>70</v>
      </c>
      <c r="J782" s="69">
        <v>61</v>
      </c>
      <c r="K782" s="91"/>
      <c r="L782" s="91"/>
    </row>
    <row r="783" spans="2:12" x14ac:dyDescent="0.25">
      <c r="B783" s="67" t="s">
        <v>402</v>
      </c>
      <c r="C783" s="67" t="s">
        <v>403</v>
      </c>
      <c r="D783" s="68" t="s">
        <v>365</v>
      </c>
      <c r="E783" s="67" t="s">
        <v>366</v>
      </c>
      <c r="F783" s="68" t="s">
        <v>412</v>
      </c>
      <c r="G783" s="67" t="s">
        <v>413</v>
      </c>
      <c r="H783" s="68" t="s">
        <v>364</v>
      </c>
      <c r="I783" s="69">
        <v>32</v>
      </c>
      <c r="J783" s="69">
        <v>63</v>
      </c>
      <c r="K783" s="91"/>
      <c r="L783" s="91"/>
    </row>
    <row r="784" spans="2:12" x14ac:dyDescent="0.25">
      <c r="B784" s="67" t="s">
        <v>402</v>
      </c>
      <c r="C784" s="67" t="s">
        <v>403</v>
      </c>
      <c r="D784" s="68" t="s">
        <v>365</v>
      </c>
      <c r="E784" s="67" t="s">
        <v>366</v>
      </c>
      <c r="F784" s="68" t="s">
        <v>412</v>
      </c>
      <c r="G784" s="67" t="s">
        <v>413</v>
      </c>
      <c r="H784" s="68" t="s">
        <v>362</v>
      </c>
      <c r="I784" s="69">
        <v>10</v>
      </c>
      <c r="J784" s="69">
        <v>6</v>
      </c>
      <c r="K784" s="91"/>
      <c r="L784" s="91"/>
    </row>
    <row r="785" spans="2:12" x14ac:dyDescent="0.25">
      <c r="B785" s="67" t="s">
        <v>402</v>
      </c>
      <c r="C785" s="67" t="s">
        <v>403</v>
      </c>
      <c r="D785" s="68" t="s">
        <v>365</v>
      </c>
      <c r="E785" s="67" t="s">
        <v>366</v>
      </c>
      <c r="F785" s="68" t="s">
        <v>412</v>
      </c>
      <c r="G785" s="67" t="s">
        <v>413</v>
      </c>
      <c r="H785" s="68" t="s">
        <v>363</v>
      </c>
      <c r="I785" s="69">
        <v>16</v>
      </c>
      <c r="J785" s="69">
        <v>45</v>
      </c>
      <c r="K785" s="91"/>
      <c r="L785" s="91"/>
    </row>
    <row r="786" spans="2:12" x14ac:dyDescent="0.25">
      <c r="B786" s="67" t="s">
        <v>402</v>
      </c>
      <c r="C786" s="67" t="s">
        <v>403</v>
      </c>
      <c r="D786" s="68" t="s">
        <v>365</v>
      </c>
      <c r="E786" s="67" t="s">
        <v>366</v>
      </c>
      <c r="F786" s="68" t="s">
        <v>412</v>
      </c>
      <c r="G786" s="67" t="s">
        <v>413</v>
      </c>
      <c r="H786" s="68" t="s">
        <v>364</v>
      </c>
      <c r="I786" s="69">
        <v>6</v>
      </c>
      <c r="J786" s="69">
        <v>12</v>
      </c>
      <c r="K786" s="91"/>
      <c r="L786" s="91"/>
    </row>
    <row r="787" spans="2:12" x14ac:dyDescent="0.25">
      <c r="B787" s="67" t="s">
        <v>402</v>
      </c>
      <c r="C787" s="67" t="s">
        <v>403</v>
      </c>
      <c r="D787" s="68" t="s">
        <v>365</v>
      </c>
      <c r="E787" s="67" t="s">
        <v>366</v>
      </c>
      <c r="F787" s="68" t="s">
        <v>412</v>
      </c>
      <c r="G787" s="67" t="s">
        <v>413</v>
      </c>
      <c r="H787" s="68" t="s">
        <v>362</v>
      </c>
      <c r="I787" s="69">
        <v>0</v>
      </c>
      <c r="J787" s="69">
        <v>0</v>
      </c>
      <c r="K787" s="91"/>
      <c r="L787" s="91"/>
    </row>
    <row r="788" spans="2:12" x14ac:dyDescent="0.25">
      <c r="B788" s="67" t="s">
        <v>402</v>
      </c>
      <c r="C788" s="67" t="s">
        <v>403</v>
      </c>
      <c r="D788" s="68" t="s">
        <v>365</v>
      </c>
      <c r="E788" s="67" t="s">
        <v>366</v>
      </c>
      <c r="F788" s="68" t="s">
        <v>412</v>
      </c>
      <c r="G788" s="67" t="s">
        <v>413</v>
      </c>
      <c r="H788" s="68" t="s">
        <v>363</v>
      </c>
      <c r="I788" s="69">
        <v>0</v>
      </c>
      <c r="J788" s="69">
        <v>0</v>
      </c>
      <c r="K788" s="91"/>
      <c r="L788" s="91"/>
    </row>
    <row r="789" spans="2:12" x14ac:dyDescent="0.25">
      <c r="B789" s="67" t="s">
        <v>402</v>
      </c>
      <c r="C789" s="67" t="s">
        <v>403</v>
      </c>
      <c r="D789" s="68" t="s">
        <v>365</v>
      </c>
      <c r="E789" s="67" t="s">
        <v>366</v>
      </c>
      <c r="F789" s="68" t="s">
        <v>412</v>
      </c>
      <c r="G789" s="67" t="s">
        <v>413</v>
      </c>
      <c r="H789" s="68" t="s">
        <v>364</v>
      </c>
      <c r="I789" s="69">
        <v>0</v>
      </c>
      <c r="J789" s="69">
        <v>0</v>
      </c>
      <c r="K789" s="91"/>
      <c r="L789" s="91"/>
    </row>
    <row r="790" spans="2:12" x14ac:dyDescent="0.25">
      <c r="B790" s="67" t="s">
        <v>402</v>
      </c>
      <c r="C790" s="67" t="s">
        <v>403</v>
      </c>
      <c r="D790" s="68" t="s">
        <v>365</v>
      </c>
      <c r="E790" s="67" t="s">
        <v>366</v>
      </c>
      <c r="F790" s="68" t="s">
        <v>412</v>
      </c>
      <c r="G790" s="67" t="s">
        <v>413</v>
      </c>
      <c r="H790" s="68" t="s">
        <v>362</v>
      </c>
      <c r="I790" s="69">
        <v>17</v>
      </c>
      <c r="J790" s="69">
        <v>77</v>
      </c>
      <c r="K790" s="91"/>
      <c r="L790" s="91"/>
    </row>
    <row r="791" spans="2:12" x14ac:dyDescent="0.25">
      <c r="B791" s="67" t="s">
        <v>402</v>
      </c>
      <c r="C791" s="67" t="s">
        <v>403</v>
      </c>
      <c r="D791" s="68" t="s">
        <v>365</v>
      </c>
      <c r="E791" s="67" t="s">
        <v>366</v>
      </c>
      <c r="F791" s="68" t="s">
        <v>412</v>
      </c>
      <c r="G791" s="67" t="s">
        <v>413</v>
      </c>
      <c r="H791" s="68" t="s">
        <v>363</v>
      </c>
      <c r="I791" s="69">
        <v>0</v>
      </c>
      <c r="J791" s="69">
        <v>0</v>
      </c>
      <c r="K791" s="91"/>
      <c r="L791" s="91"/>
    </row>
    <row r="792" spans="2:12" x14ac:dyDescent="0.25">
      <c r="B792" s="67" t="s">
        <v>402</v>
      </c>
      <c r="C792" s="67" t="s">
        <v>403</v>
      </c>
      <c r="D792" s="68" t="s">
        <v>365</v>
      </c>
      <c r="E792" s="67" t="s">
        <v>366</v>
      </c>
      <c r="F792" s="68" t="s">
        <v>412</v>
      </c>
      <c r="G792" s="67" t="s">
        <v>413</v>
      </c>
      <c r="H792" s="68" t="s">
        <v>364</v>
      </c>
      <c r="I792" s="69">
        <v>14</v>
      </c>
      <c r="J792" s="69">
        <v>20</v>
      </c>
      <c r="K792" s="91"/>
      <c r="L792" s="91"/>
    </row>
    <row r="793" spans="2:12" x14ac:dyDescent="0.25">
      <c r="B793" s="67" t="s">
        <v>402</v>
      </c>
      <c r="C793" s="67" t="s">
        <v>403</v>
      </c>
      <c r="D793" s="68" t="s">
        <v>365</v>
      </c>
      <c r="E793" s="67" t="s">
        <v>366</v>
      </c>
      <c r="F793" s="68" t="s">
        <v>412</v>
      </c>
      <c r="G793" s="67" t="s">
        <v>413</v>
      </c>
      <c r="H793" s="68" t="s">
        <v>362</v>
      </c>
      <c r="I793" s="69">
        <v>0</v>
      </c>
      <c r="J793" s="69">
        <v>0</v>
      </c>
      <c r="K793" s="91"/>
      <c r="L793" s="91"/>
    </row>
    <row r="794" spans="2:12" x14ac:dyDescent="0.25">
      <c r="B794" s="67" t="s">
        <v>402</v>
      </c>
      <c r="C794" s="67" t="s">
        <v>403</v>
      </c>
      <c r="D794" s="68" t="s">
        <v>365</v>
      </c>
      <c r="E794" s="67" t="s">
        <v>366</v>
      </c>
      <c r="F794" s="68" t="s">
        <v>412</v>
      </c>
      <c r="G794" s="67" t="s">
        <v>413</v>
      </c>
      <c r="H794" s="68" t="s">
        <v>362</v>
      </c>
      <c r="I794" s="69">
        <v>0</v>
      </c>
      <c r="J794" s="69">
        <v>0</v>
      </c>
      <c r="K794" s="91"/>
      <c r="L794" s="91"/>
    </row>
    <row r="795" spans="2:12" x14ac:dyDescent="0.25">
      <c r="B795" s="67" t="s">
        <v>402</v>
      </c>
      <c r="C795" s="67" t="s">
        <v>403</v>
      </c>
      <c r="D795" s="68" t="s">
        <v>365</v>
      </c>
      <c r="E795" s="67" t="s">
        <v>366</v>
      </c>
      <c r="F795" s="68" t="s">
        <v>412</v>
      </c>
      <c r="G795" s="67" t="s">
        <v>413</v>
      </c>
      <c r="H795" s="68" t="s">
        <v>364</v>
      </c>
      <c r="I795" s="69">
        <v>0</v>
      </c>
      <c r="J795" s="69">
        <v>0</v>
      </c>
      <c r="K795" s="91"/>
      <c r="L795" s="91"/>
    </row>
    <row r="796" spans="2:12" x14ac:dyDescent="0.25">
      <c r="B796" s="67" t="s">
        <v>402</v>
      </c>
      <c r="C796" s="67" t="s">
        <v>403</v>
      </c>
      <c r="D796" s="68" t="s">
        <v>365</v>
      </c>
      <c r="E796" s="67" t="s">
        <v>366</v>
      </c>
      <c r="F796" s="68" t="s">
        <v>412</v>
      </c>
      <c r="G796" s="67" t="s">
        <v>413</v>
      </c>
      <c r="H796" s="68" t="s">
        <v>363</v>
      </c>
      <c r="I796" s="69">
        <v>0</v>
      </c>
      <c r="J796" s="69">
        <v>0</v>
      </c>
      <c r="K796" s="91"/>
      <c r="L796" s="91"/>
    </row>
    <row r="797" spans="2:12" x14ac:dyDescent="0.25">
      <c r="B797" s="67" t="s">
        <v>402</v>
      </c>
      <c r="C797" s="67" t="s">
        <v>403</v>
      </c>
      <c r="D797" s="68" t="s">
        <v>365</v>
      </c>
      <c r="E797" s="67" t="s">
        <v>366</v>
      </c>
      <c r="F797" s="68" t="s">
        <v>412</v>
      </c>
      <c r="G797" s="67" t="s">
        <v>413</v>
      </c>
      <c r="H797" s="68" t="s">
        <v>362</v>
      </c>
      <c r="I797" s="69">
        <v>0</v>
      </c>
      <c r="J797" s="69">
        <v>0</v>
      </c>
      <c r="K797" s="91"/>
      <c r="L797" s="91"/>
    </row>
    <row r="798" spans="2:12" x14ac:dyDescent="0.25">
      <c r="B798" s="67" t="s">
        <v>402</v>
      </c>
      <c r="C798" s="67" t="s">
        <v>403</v>
      </c>
      <c r="D798" s="68" t="s">
        <v>365</v>
      </c>
      <c r="E798" s="67" t="s">
        <v>366</v>
      </c>
      <c r="F798" s="68" t="s">
        <v>412</v>
      </c>
      <c r="G798" s="67" t="s">
        <v>413</v>
      </c>
      <c r="H798" s="68" t="s">
        <v>363</v>
      </c>
      <c r="I798" s="69">
        <v>0</v>
      </c>
      <c r="J798" s="69">
        <v>0</v>
      </c>
      <c r="K798" s="91"/>
      <c r="L798" s="91"/>
    </row>
    <row r="799" spans="2:12" x14ac:dyDescent="0.25">
      <c r="B799" s="67" t="s">
        <v>402</v>
      </c>
      <c r="C799" s="67" t="s">
        <v>403</v>
      </c>
      <c r="D799" s="68" t="s">
        <v>365</v>
      </c>
      <c r="E799" s="67" t="s">
        <v>366</v>
      </c>
      <c r="F799" s="68" t="s">
        <v>412</v>
      </c>
      <c r="G799" s="67" t="s">
        <v>413</v>
      </c>
      <c r="H799" s="68" t="s">
        <v>364</v>
      </c>
      <c r="I799" s="69">
        <v>0</v>
      </c>
      <c r="J799" s="69">
        <v>0</v>
      </c>
      <c r="K799" s="91"/>
      <c r="L799" s="91"/>
    </row>
    <row r="800" spans="2:12" x14ac:dyDescent="0.25">
      <c r="B800" s="67" t="s">
        <v>402</v>
      </c>
      <c r="C800" s="67" t="s">
        <v>403</v>
      </c>
      <c r="D800" s="68" t="s">
        <v>365</v>
      </c>
      <c r="E800" s="67" t="s">
        <v>366</v>
      </c>
      <c r="F800" s="68" t="s">
        <v>412</v>
      </c>
      <c r="G800" s="67" t="s">
        <v>413</v>
      </c>
      <c r="H800" s="68" t="s">
        <v>362</v>
      </c>
      <c r="I800" s="69">
        <v>155</v>
      </c>
      <c r="J800" s="69">
        <v>270</v>
      </c>
      <c r="K800" s="91"/>
      <c r="L800" s="91"/>
    </row>
    <row r="801" spans="2:12" x14ac:dyDescent="0.25">
      <c r="B801" s="67" t="s">
        <v>402</v>
      </c>
      <c r="C801" s="67" t="s">
        <v>403</v>
      </c>
      <c r="D801" s="68" t="s">
        <v>365</v>
      </c>
      <c r="E801" s="67" t="s">
        <v>366</v>
      </c>
      <c r="F801" s="68" t="s">
        <v>412</v>
      </c>
      <c r="G801" s="67" t="s">
        <v>413</v>
      </c>
      <c r="H801" s="68" t="s">
        <v>363</v>
      </c>
      <c r="I801" s="69">
        <v>97</v>
      </c>
      <c r="J801" s="69">
        <v>147</v>
      </c>
      <c r="K801" s="91"/>
      <c r="L801" s="91"/>
    </row>
    <row r="802" spans="2:12" x14ac:dyDescent="0.25">
      <c r="B802" s="67" t="s">
        <v>402</v>
      </c>
      <c r="C802" s="67" t="s">
        <v>403</v>
      </c>
      <c r="D802" s="68" t="s">
        <v>365</v>
      </c>
      <c r="E802" s="67" t="s">
        <v>366</v>
      </c>
      <c r="F802" s="68" t="s">
        <v>412</v>
      </c>
      <c r="G802" s="67" t="s">
        <v>413</v>
      </c>
      <c r="H802" s="68" t="s">
        <v>364</v>
      </c>
      <c r="I802" s="69">
        <v>29</v>
      </c>
      <c r="J802" s="69">
        <v>28</v>
      </c>
      <c r="K802" s="91"/>
      <c r="L802" s="91"/>
    </row>
    <row r="803" spans="2:12" x14ac:dyDescent="0.25">
      <c r="B803" s="67" t="s">
        <v>402</v>
      </c>
      <c r="C803" s="67" t="s">
        <v>403</v>
      </c>
      <c r="D803" s="68" t="s">
        <v>365</v>
      </c>
      <c r="E803" s="67" t="s">
        <v>366</v>
      </c>
      <c r="F803" s="68" t="s">
        <v>412</v>
      </c>
      <c r="G803" s="67" t="s">
        <v>413</v>
      </c>
      <c r="H803" s="68" t="s">
        <v>362</v>
      </c>
      <c r="I803" s="69">
        <v>6</v>
      </c>
      <c r="J803" s="69">
        <v>5</v>
      </c>
      <c r="K803" s="91"/>
      <c r="L803" s="91"/>
    </row>
    <row r="804" spans="2:12" x14ac:dyDescent="0.25">
      <c r="B804" s="67" t="s">
        <v>402</v>
      </c>
      <c r="C804" s="67" t="s">
        <v>403</v>
      </c>
      <c r="D804" s="68" t="s">
        <v>365</v>
      </c>
      <c r="E804" s="67" t="s">
        <v>366</v>
      </c>
      <c r="F804" s="68" t="s">
        <v>412</v>
      </c>
      <c r="G804" s="67" t="s">
        <v>413</v>
      </c>
      <c r="H804" s="68" t="s">
        <v>363</v>
      </c>
      <c r="I804" s="69">
        <v>196</v>
      </c>
      <c r="J804" s="69">
        <v>184</v>
      </c>
      <c r="K804" s="91"/>
      <c r="L804" s="91"/>
    </row>
    <row r="805" spans="2:12" x14ac:dyDescent="0.25">
      <c r="B805" s="67" t="s">
        <v>402</v>
      </c>
      <c r="C805" s="67" t="s">
        <v>403</v>
      </c>
      <c r="D805" s="68" t="s">
        <v>365</v>
      </c>
      <c r="E805" s="67" t="s">
        <v>366</v>
      </c>
      <c r="F805" s="68" t="s">
        <v>412</v>
      </c>
      <c r="G805" s="67" t="s">
        <v>413</v>
      </c>
      <c r="H805" s="68" t="s">
        <v>364</v>
      </c>
      <c r="I805" s="69">
        <v>44</v>
      </c>
      <c r="J805" s="69">
        <v>86</v>
      </c>
      <c r="K805" s="91"/>
      <c r="L805" s="91"/>
    </row>
    <row r="806" spans="2:12" x14ac:dyDescent="0.25">
      <c r="B806" s="67" t="s">
        <v>402</v>
      </c>
      <c r="C806" s="67" t="s">
        <v>403</v>
      </c>
      <c r="D806" s="68" t="s">
        <v>365</v>
      </c>
      <c r="E806" s="67" t="s">
        <v>366</v>
      </c>
      <c r="F806" s="68" t="s">
        <v>412</v>
      </c>
      <c r="G806" s="67" t="s">
        <v>413</v>
      </c>
      <c r="H806" s="68" t="s">
        <v>362</v>
      </c>
      <c r="I806" s="69">
        <v>0</v>
      </c>
      <c r="J806" s="69">
        <v>0</v>
      </c>
      <c r="K806" s="91"/>
      <c r="L806" s="91"/>
    </row>
    <row r="807" spans="2:12" x14ac:dyDescent="0.25">
      <c r="B807" s="67" t="s">
        <v>402</v>
      </c>
      <c r="C807" s="67" t="s">
        <v>403</v>
      </c>
      <c r="D807" s="68" t="s">
        <v>365</v>
      </c>
      <c r="E807" s="67" t="s">
        <v>366</v>
      </c>
      <c r="F807" s="68" t="s">
        <v>412</v>
      </c>
      <c r="G807" s="67" t="s">
        <v>413</v>
      </c>
      <c r="H807" s="68" t="s">
        <v>362</v>
      </c>
      <c r="I807" s="69">
        <v>0</v>
      </c>
      <c r="J807" s="69">
        <v>0</v>
      </c>
      <c r="K807" s="91"/>
      <c r="L807" s="91"/>
    </row>
    <row r="808" spans="2:12" x14ac:dyDescent="0.25">
      <c r="B808" s="67" t="s">
        <v>402</v>
      </c>
      <c r="C808" s="67" t="s">
        <v>403</v>
      </c>
      <c r="D808" s="68" t="s">
        <v>365</v>
      </c>
      <c r="E808" s="67" t="s">
        <v>366</v>
      </c>
      <c r="F808" s="68" t="s">
        <v>412</v>
      </c>
      <c r="G808" s="67" t="s">
        <v>413</v>
      </c>
      <c r="H808" s="68" t="s">
        <v>363</v>
      </c>
      <c r="I808" s="69">
        <v>0</v>
      </c>
      <c r="J808" s="69">
        <v>0</v>
      </c>
      <c r="K808" s="91"/>
      <c r="L808" s="91"/>
    </row>
    <row r="809" spans="2:12" x14ac:dyDescent="0.25">
      <c r="B809" s="67" t="s">
        <v>402</v>
      </c>
      <c r="C809" s="67" t="s">
        <v>403</v>
      </c>
      <c r="D809" s="68" t="s">
        <v>365</v>
      </c>
      <c r="E809" s="67" t="s">
        <v>366</v>
      </c>
      <c r="F809" s="68" t="s">
        <v>412</v>
      </c>
      <c r="G809" s="67" t="s">
        <v>413</v>
      </c>
      <c r="H809" s="68" t="s">
        <v>364</v>
      </c>
      <c r="I809" s="69">
        <v>6</v>
      </c>
      <c r="J809" s="69">
        <v>6</v>
      </c>
      <c r="K809" s="91"/>
      <c r="L809" s="91"/>
    </row>
    <row r="810" spans="2:12" x14ac:dyDescent="0.25">
      <c r="B810" s="67" t="s">
        <v>402</v>
      </c>
      <c r="C810" s="67" t="s">
        <v>403</v>
      </c>
      <c r="D810" s="68" t="s">
        <v>365</v>
      </c>
      <c r="E810" s="67" t="s">
        <v>366</v>
      </c>
      <c r="F810" s="68" t="s">
        <v>412</v>
      </c>
      <c r="G810" s="67" t="s">
        <v>413</v>
      </c>
      <c r="H810" s="68" t="s">
        <v>363</v>
      </c>
      <c r="I810" s="69">
        <v>0</v>
      </c>
      <c r="J810" s="69">
        <v>0</v>
      </c>
      <c r="K810" s="91"/>
      <c r="L810" s="91"/>
    </row>
    <row r="811" spans="2:12" x14ac:dyDescent="0.25">
      <c r="B811" s="67" t="s">
        <v>402</v>
      </c>
      <c r="C811" s="67" t="s">
        <v>403</v>
      </c>
      <c r="D811" s="68" t="s">
        <v>365</v>
      </c>
      <c r="E811" s="67" t="s">
        <v>366</v>
      </c>
      <c r="F811" s="68" t="s">
        <v>412</v>
      </c>
      <c r="G811" s="67" t="s">
        <v>413</v>
      </c>
      <c r="H811" s="68" t="s">
        <v>362</v>
      </c>
      <c r="I811" s="69">
        <v>106</v>
      </c>
      <c r="J811" s="69">
        <v>81</v>
      </c>
      <c r="K811" s="91"/>
      <c r="L811" s="91"/>
    </row>
    <row r="812" spans="2:12" x14ac:dyDescent="0.25">
      <c r="B812" s="67" t="s">
        <v>402</v>
      </c>
      <c r="C812" s="67" t="s">
        <v>403</v>
      </c>
      <c r="D812" s="68" t="s">
        <v>365</v>
      </c>
      <c r="E812" s="67" t="s">
        <v>366</v>
      </c>
      <c r="F812" s="68" t="s">
        <v>412</v>
      </c>
      <c r="G812" s="67" t="s">
        <v>413</v>
      </c>
      <c r="H812" s="68" t="s">
        <v>363</v>
      </c>
      <c r="I812" s="69">
        <v>277</v>
      </c>
      <c r="J812" s="69">
        <v>364</v>
      </c>
      <c r="K812" s="91"/>
      <c r="L812" s="91"/>
    </row>
    <row r="813" spans="2:12" x14ac:dyDescent="0.25">
      <c r="B813" s="67" t="s">
        <v>402</v>
      </c>
      <c r="C813" s="67" t="s">
        <v>403</v>
      </c>
      <c r="D813" s="68" t="s">
        <v>365</v>
      </c>
      <c r="E813" s="67" t="s">
        <v>366</v>
      </c>
      <c r="F813" s="68" t="s">
        <v>412</v>
      </c>
      <c r="G813" s="67" t="s">
        <v>413</v>
      </c>
      <c r="H813" s="68" t="s">
        <v>364</v>
      </c>
      <c r="I813" s="69">
        <v>82</v>
      </c>
      <c r="J813" s="69">
        <v>154</v>
      </c>
      <c r="K813" s="91"/>
      <c r="L813" s="91"/>
    </row>
    <row r="814" spans="2:12" x14ac:dyDescent="0.25">
      <c r="B814" s="67" t="s">
        <v>402</v>
      </c>
      <c r="C814" s="67" t="s">
        <v>403</v>
      </c>
      <c r="D814" s="68" t="s">
        <v>365</v>
      </c>
      <c r="E814" s="67" t="s">
        <v>366</v>
      </c>
      <c r="F814" s="68" t="s">
        <v>412</v>
      </c>
      <c r="G814" s="67" t="s">
        <v>413</v>
      </c>
      <c r="H814" s="68" t="s">
        <v>363</v>
      </c>
      <c r="I814" s="69">
        <v>0</v>
      </c>
      <c r="J814" s="69">
        <v>0</v>
      </c>
      <c r="K814" s="91"/>
      <c r="L814" s="91"/>
    </row>
    <row r="815" spans="2:12" x14ac:dyDescent="0.25">
      <c r="B815" s="67" t="s">
        <v>402</v>
      </c>
      <c r="C815" s="67" t="s">
        <v>403</v>
      </c>
      <c r="D815" s="68" t="s">
        <v>365</v>
      </c>
      <c r="E815" s="67" t="s">
        <v>366</v>
      </c>
      <c r="F815" s="68" t="s">
        <v>412</v>
      </c>
      <c r="G815" s="67" t="s">
        <v>413</v>
      </c>
      <c r="H815" s="68" t="s">
        <v>362</v>
      </c>
      <c r="I815" s="69">
        <v>0</v>
      </c>
      <c r="J815" s="69">
        <v>0</v>
      </c>
      <c r="K815" s="91"/>
      <c r="L815" s="91"/>
    </row>
    <row r="816" spans="2:12" x14ac:dyDescent="0.25">
      <c r="B816" s="67" t="s">
        <v>402</v>
      </c>
      <c r="C816" s="67" t="s">
        <v>403</v>
      </c>
      <c r="D816" s="68" t="s">
        <v>365</v>
      </c>
      <c r="E816" s="67" t="s">
        <v>366</v>
      </c>
      <c r="F816" s="68" t="s">
        <v>412</v>
      </c>
      <c r="G816" s="67" t="s">
        <v>413</v>
      </c>
      <c r="H816" s="68" t="s">
        <v>363</v>
      </c>
      <c r="I816" s="69">
        <v>0</v>
      </c>
      <c r="J816" s="69">
        <v>0</v>
      </c>
      <c r="K816" s="91"/>
      <c r="L816" s="91"/>
    </row>
    <row r="817" spans="2:12" x14ac:dyDescent="0.25">
      <c r="B817" s="67" t="s">
        <v>402</v>
      </c>
      <c r="C817" s="67" t="s">
        <v>403</v>
      </c>
      <c r="D817" s="68" t="s">
        <v>365</v>
      </c>
      <c r="E817" s="67" t="s">
        <v>366</v>
      </c>
      <c r="F817" s="68" t="s">
        <v>412</v>
      </c>
      <c r="G817" s="67" t="s">
        <v>413</v>
      </c>
      <c r="H817" s="68" t="s">
        <v>362</v>
      </c>
      <c r="I817" s="69">
        <v>106</v>
      </c>
      <c r="J817" s="69">
        <v>240</v>
      </c>
      <c r="K817" s="91"/>
      <c r="L817" s="91"/>
    </row>
    <row r="818" spans="2:12" x14ac:dyDescent="0.25">
      <c r="B818" s="67" t="s">
        <v>402</v>
      </c>
      <c r="C818" s="67" t="s">
        <v>403</v>
      </c>
      <c r="D818" s="68" t="s">
        <v>365</v>
      </c>
      <c r="E818" s="67" t="s">
        <v>366</v>
      </c>
      <c r="F818" s="68" t="s">
        <v>412</v>
      </c>
      <c r="G818" s="67" t="s">
        <v>413</v>
      </c>
      <c r="H818" s="68" t="s">
        <v>363</v>
      </c>
      <c r="I818" s="69">
        <v>326</v>
      </c>
      <c r="J818" s="69">
        <v>355</v>
      </c>
      <c r="K818" s="91"/>
      <c r="L818" s="91"/>
    </row>
    <row r="819" spans="2:12" x14ac:dyDescent="0.25">
      <c r="B819" s="67" t="s">
        <v>402</v>
      </c>
      <c r="C819" s="67" t="s">
        <v>403</v>
      </c>
      <c r="D819" s="68" t="s">
        <v>365</v>
      </c>
      <c r="E819" s="67" t="s">
        <v>366</v>
      </c>
      <c r="F819" s="68" t="s">
        <v>412</v>
      </c>
      <c r="G819" s="67" t="s">
        <v>413</v>
      </c>
      <c r="H819" s="68" t="s">
        <v>364</v>
      </c>
      <c r="I819" s="69">
        <v>55</v>
      </c>
      <c r="J819" s="69">
        <v>87</v>
      </c>
      <c r="K819" s="91"/>
      <c r="L819" s="91"/>
    </row>
    <row r="820" spans="2:12" x14ac:dyDescent="0.25">
      <c r="B820" s="67" t="s">
        <v>402</v>
      </c>
      <c r="C820" s="67" t="s">
        <v>403</v>
      </c>
      <c r="D820" s="68" t="s">
        <v>365</v>
      </c>
      <c r="E820" s="67" t="s">
        <v>366</v>
      </c>
      <c r="F820" s="68" t="s">
        <v>412</v>
      </c>
      <c r="G820" s="67" t="s">
        <v>413</v>
      </c>
      <c r="H820" s="68" t="s">
        <v>362</v>
      </c>
      <c r="I820" s="69">
        <v>0</v>
      </c>
      <c r="J820" s="69">
        <v>0</v>
      </c>
      <c r="K820" s="91"/>
      <c r="L820" s="91"/>
    </row>
    <row r="821" spans="2:12" x14ac:dyDescent="0.25">
      <c r="B821" s="67" t="s">
        <v>402</v>
      </c>
      <c r="C821" s="67" t="s">
        <v>403</v>
      </c>
      <c r="D821" s="68" t="s">
        <v>365</v>
      </c>
      <c r="E821" s="67" t="s">
        <v>366</v>
      </c>
      <c r="F821" s="68" t="s">
        <v>412</v>
      </c>
      <c r="G821" s="67" t="s">
        <v>413</v>
      </c>
      <c r="H821" s="68" t="s">
        <v>363</v>
      </c>
      <c r="I821" s="69">
        <v>0</v>
      </c>
      <c r="J821" s="69">
        <v>0</v>
      </c>
      <c r="K821" s="91"/>
      <c r="L821" s="91"/>
    </row>
    <row r="822" spans="2:12" x14ac:dyDescent="0.25">
      <c r="B822" s="67" t="s">
        <v>402</v>
      </c>
      <c r="C822" s="67" t="s">
        <v>403</v>
      </c>
      <c r="D822" s="68" t="s">
        <v>365</v>
      </c>
      <c r="E822" s="67" t="s">
        <v>366</v>
      </c>
      <c r="F822" s="68" t="s">
        <v>412</v>
      </c>
      <c r="G822" s="67" t="s">
        <v>413</v>
      </c>
      <c r="H822" s="68" t="s">
        <v>364</v>
      </c>
      <c r="I822" s="69">
        <v>0</v>
      </c>
      <c r="J822" s="69">
        <v>0</v>
      </c>
      <c r="K822" s="91"/>
      <c r="L822" s="91"/>
    </row>
    <row r="823" spans="2:12" x14ac:dyDescent="0.25">
      <c r="B823" s="67" t="s">
        <v>402</v>
      </c>
      <c r="C823" s="67" t="s">
        <v>403</v>
      </c>
      <c r="D823" s="68" t="s">
        <v>365</v>
      </c>
      <c r="E823" s="67" t="s">
        <v>366</v>
      </c>
      <c r="F823" s="68" t="s">
        <v>412</v>
      </c>
      <c r="G823" s="67" t="s">
        <v>413</v>
      </c>
      <c r="H823" s="68" t="s">
        <v>362</v>
      </c>
      <c r="I823" s="69">
        <v>8</v>
      </c>
      <c r="J823" s="69">
        <v>8</v>
      </c>
      <c r="K823" s="91"/>
      <c r="L823" s="91"/>
    </row>
    <row r="824" spans="2:12" x14ac:dyDescent="0.25">
      <c r="B824" s="67" t="s">
        <v>402</v>
      </c>
      <c r="C824" s="67" t="s">
        <v>403</v>
      </c>
      <c r="D824" s="68" t="s">
        <v>365</v>
      </c>
      <c r="E824" s="67" t="s">
        <v>366</v>
      </c>
      <c r="F824" s="68" t="s">
        <v>412</v>
      </c>
      <c r="G824" s="67" t="s">
        <v>413</v>
      </c>
      <c r="H824" s="68" t="s">
        <v>363</v>
      </c>
      <c r="I824" s="69">
        <v>34</v>
      </c>
      <c r="J824" s="69">
        <v>46</v>
      </c>
      <c r="K824" s="91"/>
      <c r="L824" s="91"/>
    </row>
    <row r="825" spans="2:12" x14ac:dyDescent="0.25">
      <c r="B825" s="67" t="s">
        <v>402</v>
      </c>
      <c r="C825" s="67" t="s">
        <v>403</v>
      </c>
      <c r="D825" s="68" t="s">
        <v>365</v>
      </c>
      <c r="E825" s="67" t="s">
        <v>366</v>
      </c>
      <c r="F825" s="68" t="s">
        <v>412</v>
      </c>
      <c r="G825" s="67" t="s">
        <v>413</v>
      </c>
      <c r="H825" s="68" t="s">
        <v>364</v>
      </c>
      <c r="I825" s="69">
        <v>-1</v>
      </c>
      <c r="J825" s="69">
        <v>0</v>
      </c>
      <c r="K825" s="91"/>
      <c r="L825" s="91"/>
    </row>
    <row r="826" spans="2:12" x14ac:dyDescent="0.25">
      <c r="B826" s="67" t="s">
        <v>402</v>
      </c>
      <c r="C826" s="67" t="s">
        <v>403</v>
      </c>
      <c r="D826" s="68" t="s">
        <v>365</v>
      </c>
      <c r="E826" s="67" t="s">
        <v>366</v>
      </c>
      <c r="F826" s="68" t="s">
        <v>412</v>
      </c>
      <c r="G826" s="67" t="s">
        <v>413</v>
      </c>
      <c r="H826" s="68" t="s">
        <v>362</v>
      </c>
      <c r="I826" s="69">
        <v>2</v>
      </c>
      <c r="J826" s="69">
        <v>0</v>
      </c>
      <c r="K826" s="91"/>
      <c r="L826" s="91"/>
    </row>
    <row r="827" spans="2:12" x14ac:dyDescent="0.25">
      <c r="B827" s="67" t="s">
        <v>402</v>
      </c>
      <c r="C827" s="67" t="s">
        <v>403</v>
      </c>
      <c r="D827" s="68" t="s">
        <v>365</v>
      </c>
      <c r="E827" s="67" t="s">
        <v>366</v>
      </c>
      <c r="F827" s="68" t="s">
        <v>412</v>
      </c>
      <c r="G827" s="67" t="s">
        <v>413</v>
      </c>
      <c r="H827" s="68" t="s">
        <v>363</v>
      </c>
      <c r="I827" s="69">
        <v>3</v>
      </c>
      <c r="J827" s="69">
        <v>6</v>
      </c>
      <c r="K827" s="91"/>
      <c r="L827" s="91"/>
    </row>
    <row r="828" spans="2:12" x14ac:dyDescent="0.25">
      <c r="B828" s="67" t="s">
        <v>402</v>
      </c>
      <c r="C828" s="67" t="s">
        <v>403</v>
      </c>
      <c r="D828" s="68" t="s">
        <v>365</v>
      </c>
      <c r="E828" s="67" t="s">
        <v>366</v>
      </c>
      <c r="F828" s="68" t="s">
        <v>412</v>
      </c>
      <c r="G828" s="67" t="s">
        <v>413</v>
      </c>
      <c r="H828" s="68" t="s">
        <v>364</v>
      </c>
      <c r="I828" s="69">
        <v>12</v>
      </c>
      <c r="J828" s="69">
        <v>12</v>
      </c>
      <c r="K828" s="91"/>
      <c r="L828" s="91"/>
    </row>
    <row r="829" spans="2:12" x14ac:dyDescent="0.25">
      <c r="B829" s="67" t="s">
        <v>402</v>
      </c>
      <c r="C829" s="67" t="s">
        <v>403</v>
      </c>
      <c r="D829" s="68" t="s">
        <v>365</v>
      </c>
      <c r="E829" s="67" t="s">
        <v>366</v>
      </c>
      <c r="F829" s="68" t="s">
        <v>412</v>
      </c>
      <c r="G829" s="67" t="s">
        <v>413</v>
      </c>
      <c r="H829" s="68" t="s">
        <v>362</v>
      </c>
      <c r="I829" s="69">
        <v>0</v>
      </c>
      <c r="J829" s="69">
        <v>21</v>
      </c>
      <c r="K829" s="91"/>
      <c r="L829" s="91"/>
    </row>
    <row r="830" spans="2:12" x14ac:dyDescent="0.25">
      <c r="B830" s="67" t="s">
        <v>402</v>
      </c>
      <c r="C830" s="67" t="s">
        <v>403</v>
      </c>
      <c r="D830" s="68" t="s">
        <v>365</v>
      </c>
      <c r="E830" s="67" t="s">
        <v>366</v>
      </c>
      <c r="F830" s="68" t="s">
        <v>412</v>
      </c>
      <c r="G830" s="67" t="s">
        <v>413</v>
      </c>
      <c r="H830" s="68" t="s">
        <v>363</v>
      </c>
      <c r="I830" s="69">
        <v>0</v>
      </c>
      <c r="J830" s="69">
        <v>16</v>
      </c>
      <c r="K830" s="91"/>
      <c r="L830" s="91"/>
    </row>
    <row r="831" spans="2:12" x14ac:dyDescent="0.25">
      <c r="B831" s="67" t="s">
        <v>402</v>
      </c>
      <c r="C831" s="67" t="s">
        <v>403</v>
      </c>
      <c r="D831" s="68" t="s">
        <v>365</v>
      </c>
      <c r="E831" s="67" t="s">
        <v>366</v>
      </c>
      <c r="F831" s="68" t="s">
        <v>412</v>
      </c>
      <c r="G831" s="67" t="s">
        <v>413</v>
      </c>
      <c r="H831" s="68" t="s">
        <v>364</v>
      </c>
      <c r="I831" s="69">
        <v>0</v>
      </c>
      <c r="J831" s="69">
        <v>8</v>
      </c>
      <c r="K831" s="91"/>
      <c r="L831" s="91"/>
    </row>
    <row r="832" spans="2:12" x14ac:dyDescent="0.25">
      <c r="B832" s="67" t="s">
        <v>402</v>
      </c>
      <c r="C832" s="67" t="s">
        <v>403</v>
      </c>
      <c r="D832" s="68" t="s">
        <v>365</v>
      </c>
      <c r="E832" s="67" t="s">
        <v>366</v>
      </c>
      <c r="F832" s="68" t="s">
        <v>412</v>
      </c>
      <c r="G832" s="67" t="s">
        <v>413</v>
      </c>
      <c r="H832" s="68" t="s">
        <v>362</v>
      </c>
      <c r="I832" s="69">
        <v>30</v>
      </c>
      <c r="J832" s="69">
        <v>33</v>
      </c>
      <c r="K832" s="91"/>
      <c r="L832" s="91"/>
    </row>
    <row r="833" spans="2:12" x14ac:dyDescent="0.25">
      <c r="B833" s="67" t="s">
        <v>402</v>
      </c>
      <c r="C833" s="67" t="s">
        <v>403</v>
      </c>
      <c r="D833" s="68" t="s">
        <v>365</v>
      </c>
      <c r="E833" s="67" t="s">
        <v>366</v>
      </c>
      <c r="F833" s="68" t="s">
        <v>412</v>
      </c>
      <c r="G833" s="67" t="s">
        <v>413</v>
      </c>
      <c r="H833" s="68" t="s">
        <v>363</v>
      </c>
      <c r="I833" s="69">
        <v>68</v>
      </c>
      <c r="J833" s="69">
        <v>49</v>
      </c>
      <c r="K833" s="91"/>
      <c r="L833" s="91"/>
    </row>
    <row r="834" spans="2:12" x14ac:dyDescent="0.25">
      <c r="B834" s="67" t="s">
        <v>402</v>
      </c>
      <c r="C834" s="67" t="s">
        <v>403</v>
      </c>
      <c r="D834" s="68" t="s">
        <v>365</v>
      </c>
      <c r="E834" s="67" t="s">
        <v>366</v>
      </c>
      <c r="F834" s="68" t="s">
        <v>412</v>
      </c>
      <c r="G834" s="67" t="s">
        <v>413</v>
      </c>
      <c r="H834" s="68" t="s">
        <v>364</v>
      </c>
      <c r="I834" s="69">
        <v>12</v>
      </c>
      <c r="J834" s="69">
        <v>0</v>
      </c>
      <c r="K834" s="91"/>
      <c r="L834" s="91"/>
    </row>
    <row r="835" spans="2:12" x14ac:dyDescent="0.25">
      <c r="B835" s="67" t="s">
        <v>402</v>
      </c>
      <c r="C835" s="67" t="s">
        <v>403</v>
      </c>
      <c r="D835" s="68" t="s">
        <v>365</v>
      </c>
      <c r="E835" s="67" t="s">
        <v>366</v>
      </c>
      <c r="F835" s="68" t="s">
        <v>412</v>
      </c>
      <c r="G835" s="67" t="s">
        <v>413</v>
      </c>
      <c r="H835" s="68" t="s">
        <v>362</v>
      </c>
      <c r="I835" s="69">
        <v>90</v>
      </c>
      <c r="J835" s="69">
        <v>63</v>
      </c>
      <c r="K835" s="91"/>
      <c r="L835" s="91"/>
    </row>
    <row r="836" spans="2:12" x14ac:dyDescent="0.25">
      <c r="B836" s="67" t="s">
        <v>402</v>
      </c>
      <c r="C836" s="67" t="s">
        <v>403</v>
      </c>
      <c r="D836" s="68" t="s">
        <v>365</v>
      </c>
      <c r="E836" s="67" t="s">
        <v>366</v>
      </c>
      <c r="F836" s="68" t="s">
        <v>412</v>
      </c>
      <c r="G836" s="67" t="s">
        <v>413</v>
      </c>
      <c r="H836" s="68" t="s">
        <v>363</v>
      </c>
      <c r="I836" s="69">
        <v>70</v>
      </c>
      <c r="J836" s="69">
        <v>74</v>
      </c>
      <c r="K836" s="91"/>
      <c r="L836" s="91"/>
    </row>
    <row r="837" spans="2:12" x14ac:dyDescent="0.25">
      <c r="B837" s="67" t="s">
        <v>402</v>
      </c>
      <c r="C837" s="67" t="s">
        <v>403</v>
      </c>
      <c r="D837" s="68" t="s">
        <v>365</v>
      </c>
      <c r="E837" s="67" t="s">
        <v>366</v>
      </c>
      <c r="F837" s="68" t="s">
        <v>412</v>
      </c>
      <c r="G837" s="67" t="s">
        <v>413</v>
      </c>
      <c r="H837" s="68" t="s">
        <v>364</v>
      </c>
      <c r="I837" s="69">
        <v>0</v>
      </c>
      <c r="J837" s="69">
        <v>0</v>
      </c>
      <c r="K837" s="91"/>
      <c r="L837" s="91"/>
    </row>
    <row r="838" spans="2:12" x14ac:dyDescent="0.25">
      <c r="B838" s="67" t="s">
        <v>402</v>
      </c>
      <c r="C838" s="67" t="s">
        <v>403</v>
      </c>
      <c r="D838" s="68" t="s">
        <v>365</v>
      </c>
      <c r="E838" s="67" t="s">
        <v>366</v>
      </c>
      <c r="F838" s="68" t="s">
        <v>412</v>
      </c>
      <c r="G838" s="67" t="s">
        <v>413</v>
      </c>
      <c r="H838" s="68" t="s">
        <v>362</v>
      </c>
      <c r="I838" s="69">
        <v>0</v>
      </c>
      <c r="J838" s="69">
        <v>0</v>
      </c>
      <c r="K838" s="91"/>
      <c r="L838" s="91"/>
    </row>
    <row r="839" spans="2:12" x14ac:dyDescent="0.25">
      <c r="B839" s="67" t="s">
        <v>402</v>
      </c>
      <c r="C839" s="67" t="s">
        <v>403</v>
      </c>
      <c r="D839" s="68" t="s">
        <v>365</v>
      </c>
      <c r="E839" s="67" t="s">
        <v>366</v>
      </c>
      <c r="F839" s="68" t="s">
        <v>412</v>
      </c>
      <c r="G839" s="67" t="s">
        <v>413</v>
      </c>
      <c r="H839" s="68" t="s">
        <v>363</v>
      </c>
      <c r="I839" s="69">
        <v>1</v>
      </c>
      <c r="J839" s="69">
        <v>1</v>
      </c>
      <c r="K839" s="91"/>
      <c r="L839" s="91"/>
    </row>
    <row r="840" spans="2:12" x14ac:dyDescent="0.25">
      <c r="B840" s="67" t="s">
        <v>402</v>
      </c>
      <c r="C840" s="67" t="s">
        <v>403</v>
      </c>
      <c r="D840" s="68" t="s">
        <v>365</v>
      </c>
      <c r="E840" s="67" t="s">
        <v>366</v>
      </c>
      <c r="F840" s="68" t="s">
        <v>412</v>
      </c>
      <c r="G840" s="67" t="s">
        <v>413</v>
      </c>
      <c r="H840" s="68" t="s">
        <v>364</v>
      </c>
      <c r="I840" s="69">
        <v>20</v>
      </c>
      <c r="J840" s="69">
        <v>20</v>
      </c>
      <c r="K840" s="91"/>
      <c r="L840" s="91"/>
    </row>
    <row r="841" spans="2:12" x14ac:dyDescent="0.25">
      <c r="B841" s="67" t="s">
        <v>402</v>
      </c>
      <c r="C841" s="67" t="s">
        <v>403</v>
      </c>
      <c r="D841" s="68" t="s">
        <v>365</v>
      </c>
      <c r="E841" s="67" t="s">
        <v>366</v>
      </c>
      <c r="F841" s="68" t="s">
        <v>412</v>
      </c>
      <c r="G841" s="67" t="s">
        <v>413</v>
      </c>
      <c r="H841" s="68" t="s">
        <v>363</v>
      </c>
      <c r="I841" s="69">
        <v>0</v>
      </c>
      <c r="J841" s="69">
        <v>0</v>
      </c>
      <c r="K841" s="91"/>
      <c r="L841" s="91"/>
    </row>
    <row r="842" spans="2:12" x14ac:dyDescent="0.25">
      <c r="B842" s="67" t="s">
        <v>402</v>
      </c>
      <c r="C842" s="67" t="s">
        <v>403</v>
      </c>
      <c r="D842" s="68" t="s">
        <v>365</v>
      </c>
      <c r="E842" s="67" t="s">
        <v>366</v>
      </c>
      <c r="F842" s="68" t="s">
        <v>412</v>
      </c>
      <c r="G842" s="67" t="s">
        <v>413</v>
      </c>
      <c r="H842" s="68" t="s">
        <v>362</v>
      </c>
      <c r="I842" s="69">
        <v>0</v>
      </c>
      <c r="J842" s="69">
        <v>0</v>
      </c>
      <c r="K842" s="91"/>
      <c r="L842" s="91"/>
    </row>
    <row r="843" spans="2:12" x14ac:dyDescent="0.25">
      <c r="B843" s="67" t="s">
        <v>402</v>
      </c>
      <c r="C843" s="67" t="s">
        <v>403</v>
      </c>
      <c r="D843" s="68" t="s">
        <v>365</v>
      </c>
      <c r="E843" s="67" t="s">
        <v>366</v>
      </c>
      <c r="F843" s="68" t="s">
        <v>412</v>
      </c>
      <c r="G843" s="67" t="s">
        <v>413</v>
      </c>
      <c r="H843" s="68" t="s">
        <v>363</v>
      </c>
      <c r="I843" s="69">
        <v>0</v>
      </c>
      <c r="J843" s="69">
        <v>0</v>
      </c>
      <c r="K843" s="91"/>
      <c r="L843" s="91"/>
    </row>
    <row r="844" spans="2:12" x14ac:dyDescent="0.25">
      <c r="B844" s="67" t="s">
        <v>402</v>
      </c>
      <c r="C844" s="67" t="s">
        <v>403</v>
      </c>
      <c r="D844" s="68" t="s">
        <v>365</v>
      </c>
      <c r="E844" s="67" t="s">
        <v>366</v>
      </c>
      <c r="F844" s="68" t="s">
        <v>412</v>
      </c>
      <c r="G844" s="67" t="s">
        <v>413</v>
      </c>
      <c r="H844" s="68" t="s">
        <v>362</v>
      </c>
      <c r="I844" s="69">
        <v>34</v>
      </c>
      <c r="J844" s="69">
        <v>10</v>
      </c>
      <c r="K844" s="91"/>
      <c r="L844" s="91"/>
    </row>
    <row r="845" spans="2:12" x14ac:dyDescent="0.25">
      <c r="B845" s="67" t="s">
        <v>402</v>
      </c>
      <c r="C845" s="67" t="s">
        <v>403</v>
      </c>
      <c r="D845" s="68" t="s">
        <v>365</v>
      </c>
      <c r="E845" s="67" t="s">
        <v>366</v>
      </c>
      <c r="F845" s="68" t="s">
        <v>412</v>
      </c>
      <c r="G845" s="67" t="s">
        <v>413</v>
      </c>
      <c r="H845" s="68" t="s">
        <v>363</v>
      </c>
      <c r="I845" s="69">
        <v>12</v>
      </c>
      <c r="J845" s="69">
        <v>10</v>
      </c>
      <c r="K845" s="91"/>
      <c r="L845" s="91"/>
    </row>
    <row r="846" spans="2:12" x14ac:dyDescent="0.25">
      <c r="B846" s="67" t="s">
        <v>402</v>
      </c>
      <c r="C846" s="67" t="s">
        <v>403</v>
      </c>
      <c r="D846" s="68" t="s">
        <v>365</v>
      </c>
      <c r="E846" s="67" t="s">
        <v>366</v>
      </c>
      <c r="F846" s="68" t="s">
        <v>412</v>
      </c>
      <c r="G846" s="67" t="s">
        <v>413</v>
      </c>
      <c r="H846" s="68" t="s">
        <v>364</v>
      </c>
      <c r="I846" s="69">
        <v>0</v>
      </c>
      <c r="J846" s="69">
        <v>0</v>
      </c>
      <c r="K846" s="91"/>
      <c r="L846" s="91"/>
    </row>
    <row r="847" spans="2:12" x14ac:dyDescent="0.25">
      <c r="B847" s="67" t="s">
        <v>402</v>
      </c>
      <c r="C847" s="67" t="s">
        <v>403</v>
      </c>
      <c r="D847" s="68" t="s">
        <v>365</v>
      </c>
      <c r="E847" s="67" t="s">
        <v>366</v>
      </c>
      <c r="F847" s="68" t="s">
        <v>412</v>
      </c>
      <c r="G847" s="67" t="s">
        <v>413</v>
      </c>
      <c r="H847" s="68" t="s">
        <v>362</v>
      </c>
      <c r="I847" s="69">
        <v>12</v>
      </c>
      <c r="J847" s="69">
        <v>34</v>
      </c>
      <c r="K847" s="91"/>
      <c r="L847" s="91"/>
    </row>
    <row r="848" spans="2:12" x14ac:dyDescent="0.25">
      <c r="B848" s="67" t="s">
        <v>402</v>
      </c>
      <c r="C848" s="67" t="s">
        <v>403</v>
      </c>
      <c r="D848" s="68" t="s">
        <v>365</v>
      </c>
      <c r="E848" s="67" t="s">
        <v>366</v>
      </c>
      <c r="F848" s="68" t="s">
        <v>412</v>
      </c>
      <c r="G848" s="67" t="s">
        <v>413</v>
      </c>
      <c r="H848" s="68" t="s">
        <v>363</v>
      </c>
      <c r="I848" s="69">
        <v>92</v>
      </c>
      <c r="J848" s="69">
        <v>92</v>
      </c>
      <c r="K848" s="91"/>
      <c r="L848" s="91"/>
    </row>
    <row r="849" spans="2:12" x14ac:dyDescent="0.25">
      <c r="B849" s="67" t="s">
        <v>402</v>
      </c>
      <c r="C849" s="67" t="s">
        <v>403</v>
      </c>
      <c r="D849" s="68" t="s">
        <v>365</v>
      </c>
      <c r="E849" s="67" t="s">
        <v>366</v>
      </c>
      <c r="F849" s="68" t="s">
        <v>412</v>
      </c>
      <c r="G849" s="67" t="s">
        <v>413</v>
      </c>
      <c r="H849" s="68" t="s">
        <v>364</v>
      </c>
      <c r="I849" s="69">
        <v>69</v>
      </c>
      <c r="J849" s="69">
        <v>85</v>
      </c>
      <c r="K849" s="91"/>
      <c r="L849" s="91"/>
    </row>
    <row r="850" spans="2:12" x14ac:dyDescent="0.25">
      <c r="B850" s="67" t="s">
        <v>402</v>
      </c>
      <c r="C850" s="67" t="s">
        <v>403</v>
      </c>
      <c r="D850" s="68" t="s">
        <v>365</v>
      </c>
      <c r="E850" s="67" t="s">
        <v>366</v>
      </c>
      <c r="F850" s="68" t="s">
        <v>412</v>
      </c>
      <c r="G850" s="67" t="s">
        <v>413</v>
      </c>
      <c r="H850" s="68" t="s">
        <v>363</v>
      </c>
      <c r="I850" s="69">
        <v>0</v>
      </c>
      <c r="J850" s="69">
        <v>0</v>
      </c>
      <c r="K850" s="91"/>
      <c r="L850" s="91"/>
    </row>
    <row r="851" spans="2:12" x14ac:dyDescent="0.25">
      <c r="B851" s="67" t="s">
        <v>402</v>
      </c>
      <c r="C851" s="67" t="s">
        <v>403</v>
      </c>
      <c r="D851" s="68" t="s">
        <v>365</v>
      </c>
      <c r="E851" s="67" t="s">
        <v>366</v>
      </c>
      <c r="F851" s="68" t="s">
        <v>412</v>
      </c>
      <c r="G851" s="67" t="s">
        <v>413</v>
      </c>
      <c r="H851" s="68" t="s">
        <v>362</v>
      </c>
      <c r="I851" s="69">
        <v>35</v>
      </c>
      <c r="J851" s="69">
        <v>35</v>
      </c>
      <c r="K851" s="91"/>
      <c r="L851" s="91"/>
    </row>
    <row r="852" spans="2:12" x14ac:dyDescent="0.25">
      <c r="B852" s="67" t="s">
        <v>402</v>
      </c>
      <c r="C852" s="67" t="s">
        <v>403</v>
      </c>
      <c r="D852" s="68" t="s">
        <v>365</v>
      </c>
      <c r="E852" s="67" t="s">
        <v>366</v>
      </c>
      <c r="F852" s="68" t="s">
        <v>412</v>
      </c>
      <c r="G852" s="67" t="s">
        <v>413</v>
      </c>
      <c r="H852" s="68" t="s">
        <v>363</v>
      </c>
      <c r="I852" s="69">
        <v>37</v>
      </c>
      <c r="J852" s="69">
        <v>37</v>
      </c>
      <c r="K852" s="91"/>
      <c r="L852" s="91"/>
    </row>
    <row r="853" spans="2:12" x14ac:dyDescent="0.25">
      <c r="B853" s="67" t="s">
        <v>402</v>
      </c>
      <c r="C853" s="67" t="s">
        <v>403</v>
      </c>
      <c r="D853" s="68" t="s">
        <v>365</v>
      </c>
      <c r="E853" s="67" t="s">
        <v>366</v>
      </c>
      <c r="F853" s="68" t="s">
        <v>412</v>
      </c>
      <c r="G853" s="67" t="s">
        <v>413</v>
      </c>
      <c r="H853" s="68" t="s">
        <v>364</v>
      </c>
      <c r="I853" s="69">
        <v>61</v>
      </c>
      <c r="J853" s="69">
        <v>10</v>
      </c>
      <c r="K853" s="91"/>
      <c r="L853" s="91"/>
    </row>
    <row r="854" spans="2:12" x14ac:dyDescent="0.25">
      <c r="B854" s="67" t="s">
        <v>402</v>
      </c>
      <c r="C854" s="67" t="s">
        <v>403</v>
      </c>
      <c r="D854" s="68" t="s">
        <v>365</v>
      </c>
      <c r="E854" s="67" t="s">
        <v>366</v>
      </c>
      <c r="F854" s="68" t="s">
        <v>412</v>
      </c>
      <c r="G854" s="67" t="s">
        <v>413</v>
      </c>
      <c r="H854" s="68" t="s">
        <v>362</v>
      </c>
      <c r="I854" s="69">
        <v>0</v>
      </c>
      <c r="J854" s="69">
        <v>0</v>
      </c>
      <c r="K854" s="91"/>
      <c r="L854" s="91"/>
    </row>
    <row r="855" spans="2:12" x14ac:dyDescent="0.25">
      <c r="B855" s="67" t="s">
        <v>402</v>
      </c>
      <c r="C855" s="67" t="s">
        <v>403</v>
      </c>
      <c r="D855" s="68" t="s">
        <v>365</v>
      </c>
      <c r="E855" s="67" t="s">
        <v>366</v>
      </c>
      <c r="F855" s="68" t="s">
        <v>412</v>
      </c>
      <c r="G855" s="67" t="s">
        <v>413</v>
      </c>
      <c r="H855" s="68" t="s">
        <v>363</v>
      </c>
      <c r="I855" s="69">
        <v>0</v>
      </c>
      <c r="J855" s="69">
        <v>0</v>
      </c>
      <c r="K855" s="91"/>
      <c r="L855" s="91"/>
    </row>
    <row r="856" spans="2:12" x14ac:dyDescent="0.25">
      <c r="B856" s="67" t="s">
        <v>402</v>
      </c>
      <c r="C856" s="67" t="s">
        <v>403</v>
      </c>
      <c r="D856" s="68" t="s">
        <v>365</v>
      </c>
      <c r="E856" s="67" t="s">
        <v>366</v>
      </c>
      <c r="F856" s="68" t="s">
        <v>412</v>
      </c>
      <c r="G856" s="67" t="s">
        <v>413</v>
      </c>
      <c r="H856" s="68" t="s">
        <v>364</v>
      </c>
      <c r="I856" s="69">
        <v>0</v>
      </c>
      <c r="J856" s="69">
        <v>0</v>
      </c>
      <c r="K856" s="91"/>
      <c r="L856" s="91"/>
    </row>
    <row r="857" spans="2:12" x14ac:dyDescent="0.25">
      <c r="B857" s="67" t="s">
        <v>402</v>
      </c>
      <c r="C857" s="67" t="s">
        <v>403</v>
      </c>
      <c r="D857" s="68" t="s">
        <v>365</v>
      </c>
      <c r="E857" s="67" t="s">
        <v>366</v>
      </c>
      <c r="F857" s="68" t="s">
        <v>412</v>
      </c>
      <c r="G857" s="67" t="s">
        <v>413</v>
      </c>
      <c r="H857" s="68" t="s">
        <v>362</v>
      </c>
      <c r="I857" s="69">
        <v>0</v>
      </c>
      <c r="J857" s="69">
        <v>0</v>
      </c>
      <c r="K857" s="91"/>
      <c r="L857" s="91"/>
    </row>
    <row r="858" spans="2:12" x14ac:dyDescent="0.25">
      <c r="B858" s="67" t="s">
        <v>402</v>
      </c>
      <c r="C858" s="67" t="s">
        <v>403</v>
      </c>
      <c r="D858" s="68" t="s">
        <v>365</v>
      </c>
      <c r="E858" s="67" t="s">
        <v>366</v>
      </c>
      <c r="F858" s="68" t="s">
        <v>412</v>
      </c>
      <c r="G858" s="67" t="s">
        <v>413</v>
      </c>
      <c r="H858" s="68" t="s">
        <v>363</v>
      </c>
      <c r="I858" s="69">
        <v>0</v>
      </c>
      <c r="J858" s="69">
        <v>0</v>
      </c>
      <c r="K858" s="91"/>
      <c r="L858" s="91"/>
    </row>
    <row r="859" spans="2:12" x14ac:dyDescent="0.25">
      <c r="B859" s="67" t="s">
        <v>402</v>
      </c>
      <c r="C859" s="67" t="s">
        <v>403</v>
      </c>
      <c r="D859" s="68" t="s">
        <v>365</v>
      </c>
      <c r="E859" s="67" t="s">
        <v>366</v>
      </c>
      <c r="F859" s="68" t="s">
        <v>412</v>
      </c>
      <c r="G859" s="67" t="s">
        <v>413</v>
      </c>
      <c r="H859" s="68" t="s">
        <v>364</v>
      </c>
      <c r="I859" s="69">
        <v>0</v>
      </c>
      <c r="J859" s="69">
        <v>0</v>
      </c>
      <c r="K859" s="91"/>
      <c r="L859" s="91"/>
    </row>
    <row r="860" spans="2:12" x14ac:dyDescent="0.25">
      <c r="B860" s="67" t="s">
        <v>402</v>
      </c>
      <c r="C860" s="67" t="s">
        <v>403</v>
      </c>
      <c r="D860" s="68" t="s">
        <v>365</v>
      </c>
      <c r="E860" s="67" t="s">
        <v>366</v>
      </c>
      <c r="F860" s="68" t="s">
        <v>412</v>
      </c>
      <c r="G860" s="67" t="s">
        <v>413</v>
      </c>
      <c r="H860" s="68" t="s">
        <v>363</v>
      </c>
      <c r="I860" s="69">
        <v>0</v>
      </c>
      <c r="J860" s="69">
        <v>0</v>
      </c>
      <c r="K860" s="91"/>
      <c r="L860" s="91"/>
    </row>
    <row r="861" spans="2:12" x14ac:dyDescent="0.25">
      <c r="B861" s="67" t="s">
        <v>402</v>
      </c>
      <c r="C861" s="67" t="s">
        <v>403</v>
      </c>
      <c r="D861" s="68" t="s">
        <v>365</v>
      </c>
      <c r="E861" s="67" t="s">
        <v>366</v>
      </c>
      <c r="F861" s="68" t="s">
        <v>412</v>
      </c>
      <c r="G861" s="67" t="s">
        <v>413</v>
      </c>
      <c r="H861" s="68" t="s">
        <v>362</v>
      </c>
      <c r="I861" s="69">
        <v>30</v>
      </c>
      <c r="J861" s="69">
        <v>30</v>
      </c>
      <c r="K861" s="91"/>
      <c r="L861" s="91"/>
    </row>
    <row r="862" spans="2:12" x14ac:dyDescent="0.25">
      <c r="B862" s="67" t="s">
        <v>402</v>
      </c>
      <c r="C862" s="67" t="s">
        <v>403</v>
      </c>
      <c r="D862" s="68" t="s">
        <v>365</v>
      </c>
      <c r="E862" s="67" t="s">
        <v>366</v>
      </c>
      <c r="F862" s="68" t="s">
        <v>412</v>
      </c>
      <c r="G862" s="67" t="s">
        <v>413</v>
      </c>
      <c r="H862" s="68" t="s">
        <v>363</v>
      </c>
      <c r="I862" s="69">
        <v>19</v>
      </c>
      <c r="J862" s="69">
        <v>18</v>
      </c>
      <c r="K862" s="91"/>
      <c r="L862" s="91"/>
    </row>
    <row r="863" spans="2:12" x14ac:dyDescent="0.25">
      <c r="B863" s="67" t="s">
        <v>402</v>
      </c>
      <c r="C863" s="67" t="s">
        <v>403</v>
      </c>
      <c r="D863" s="68" t="s">
        <v>365</v>
      </c>
      <c r="E863" s="67" t="s">
        <v>366</v>
      </c>
      <c r="F863" s="68" t="s">
        <v>412</v>
      </c>
      <c r="G863" s="67" t="s">
        <v>413</v>
      </c>
      <c r="H863" s="68" t="s">
        <v>364</v>
      </c>
      <c r="I863" s="69">
        <v>7</v>
      </c>
      <c r="J863" s="69">
        <v>10</v>
      </c>
      <c r="K863" s="91"/>
      <c r="L863" s="91"/>
    </row>
    <row r="864" spans="2:12" x14ac:dyDescent="0.25">
      <c r="B864" s="67" t="s">
        <v>402</v>
      </c>
      <c r="C864" s="67" t="s">
        <v>403</v>
      </c>
      <c r="D864" s="68" t="s">
        <v>365</v>
      </c>
      <c r="E864" s="67" t="s">
        <v>366</v>
      </c>
      <c r="F864" s="68" t="s">
        <v>412</v>
      </c>
      <c r="G864" s="67" t="s">
        <v>413</v>
      </c>
      <c r="H864" s="68" t="s">
        <v>362</v>
      </c>
      <c r="I864" s="69">
        <v>0</v>
      </c>
      <c r="J864" s="69">
        <v>0</v>
      </c>
      <c r="K864" s="91"/>
      <c r="L864" s="91"/>
    </row>
    <row r="865" spans="2:12" x14ac:dyDescent="0.25">
      <c r="B865" s="67" t="s">
        <v>402</v>
      </c>
      <c r="C865" s="67" t="s">
        <v>403</v>
      </c>
      <c r="D865" s="68" t="s">
        <v>365</v>
      </c>
      <c r="E865" s="67" t="s">
        <v>366</v>
      </c>
      <c r="F865" s="68" t="s">
        <v>412</v>
      </c>
      <c r="G865" s="67" t="s">
        <v>413</v>
      </c>
      <c r="H865" s="68" t="s">
        <v>363</v>
      </c>
      <c r="I865" s="69">
        <v>0.3296</v>
      </c>
      <c r="J865" s="69">
        <v>8.2400000000000001E-2</v>
      </c>
      <c r="K865" s="91"/>
      <c r="L865" s="91"/>
    </row>
    <row r="866" spans="2:12" x14ac:dyDescent="0.25">
      <c r="B866" s="67" t="s">
        <v>402</v>
      </c>
      <c r="C866" s="67" t="s">
        <v>403</v>
      </c>
      <c r="D866" s="68" t="s">
        <v>365</v>
      </c>
      <c r="E866" s="67" t="s">
        <v>366</v>
      </c>
      <c r="F866" s="68" t="s">
        <v>412</v>
      </c>
      <c r="G866" s="67" t="s">
        <v>413</v>
      </c>
      <c r="H866" s="68" t="s">
        <v>364</v>
      </c>
      <c r="I866" s="69">
        <v>0</v>
      </c>
      <c r="J866" s="69">
        <v>0</v>
      </c>
      <c r="K866" s="91"/>
      <c r="L866" s="91"/>
    </row>
    <row r="867" spans="2:12" x14ac:dyDescent="0.25">
      <c r="B867" s="67" t="s">
        <v>402</v>
      </c>
      <c r="C867" s="67" t="s">
        <v>403</v>
      </c>
      <c r="D867" s="68" t="s">
        <v>365</v>
      </c>
      <c r="E867" s="67" t="s">
        <v>366</v>
      </c>
      <c r="F867" s="68" t="s">
        <v>412</v>
      </c>
      <c r="G867" s="67" t="s">
        <v>413</v>
      </c>
      <c r="H867" s="68" t="s">
        <v>362</v>
      </c>
      <c r="I867" s="69">
        <v>25</v>
      </c>
      <c r="J867" s="69">
        <v>18</v>
      </c>
      <c r="K867" s="91"/>
      <c r="L867" s="91"/>
    </row>
    <row r="868" spans="2:12" x14ac:dyDescent="0.25">
      <c r="B868" s="67" t="s">
        <v>402</v>
      </c>
      <c r="C868" s="67" t="s">
        <v>403</v>
      </c>
      <c r="D868" s="68" t="s">
        <v>365</v>
      </c>
      <c r="E868" s="67" t="s">
        <v>366</v>
      </c>
      <c r="F868" s="68" t="s">
        <v>412</v>
      </c>
      <c r="G868" s="67" t="s">
        <v>413</v>
      </c>
      <c r="H868" s="68" t="s">
        <v>363</v>
      </c>
      <c r="I868" s="69">
        <v>51</v>
      </c>
      <c r="J868" s="69">
        <v>48</v>
      </c>
      <c r="K868" s="91"/>
      <c r="L868" s="91"/>
    </row>
    <row r="869" spans="2:12" x14ac:dyDescent="0.25">
      <c r="B869" s="67" t="s">
        <v>402</v>
      </c>
      <c r="C869" s="67" t="s">
        <v>403</v>
      </c>
      <c r="D869" s="68" t="s">
        <v>365</v>
      </c>
      <c r="E869" s="67" t="s">
        <v>366</v>
      </c>
      <c r="F869" s="68" t="s">
        <v>412</v>
      </c>
      <c r="G869" s="67" t="s">
        <v>413</v>
      </c>
      <c r="H869" s="68" t="s">
        <v>364</v>
      </c>
      <c r="I869" s="69">
        <v>0</v>
      </c>
      <c r="J869" s="69">
        <v>0</v>
      </c>
      <c r="K869" s="91"/>
      <c r="L869" s="91"/>
    </row>
    <row r="870" spans="2:12" x14ac:dyDescent="0.25">
      <c r="B870" s="67" t="s">
        <v>402</v>
      </c>
      <c r="C870" s="67" t="s">
        <v>403</v>
      </c>
      <c r="D870" s="68" t="s">
        <v>365</v>
      </c>
      <c r="E870" s="67" t="s">
        <v>366</v>
      </c>
      <c r="F870" s="68" t="s">
        <v>412</v>
      </c>
      <c r="G870" s="67" t="s">
        <v>413</v>
      </c>
      <c r="H870" s="68" t="s">
        <v>362</v>
      </c>
      <c r="I870" s="69">
        <v>0</v>
      </c>
      <c r="J870" s="69">
        <v>0</v>
      </c>
      <c r="K870" s="91"/>
      <c r="L870" s="91"/>
    </row>
    <row r="871" spans="2:12" x14ac:dyDescent="0.25">
      <c r="B871" s="67" t="s">
        <v>402</v>
      </c>
      <c r="C871" s="67" t="s">
        <v>403</v>
      </c>
      <c r="D871" s="68" t="s">
        <v>365</v>
      </c>
      <c r="E871" s="67" t="s">
        <v>366</v>
      </c>
      <c r="F871" s="68" t="s">
        <v>412</v>
      </c>
      <c r="G871" s="67" t="s">
        <v>413</v>
      </c>
      <c r="H871" s="68" t="s">
        <v>364</v>
      </c>
      <c r="I871" s="69">
        <v>0</v>
      </c>
      <c r="J871" s="69">
        <v>0</v>
      </c>
      <c r="K871" s="91"/>
      <c r="L871" s="91"/>
    </row>
    <row r="872" spans="2:12" x14ac:dyDescent="0.25">
      <c r="B872" s="67" t="s">
        <v>402</v>
      </c>
      <c r="C872" s="67" t="s">
        <v>403</v>
      </c>
      <c r="D872" s="68" t="s">
        <v>365</v>
      </c>
      <c r="E872" s="67" t="s">
        <v>366</v>
      </c>
      <c r="F872" s="68" t="s">
        <v>412</v>
      </c>
      <c r="G872" s="67" t="s">
        <v>413</v>
      </c>
      <c r="H872" s="68" t="s">
        <v>363</v>
      </c>
      <c r="I872" s="69">
        <v>0</v>
      </c>
      <c r="J872" s="69">
        <v>0</v>
      </c>
      <c r="K872" s="91"/>
      <c r="L872" s="91"/>
    </row>
    <row r="873" spans="2:12" x14ac:dyDescent="0.25">
      <c r="B873" s="67" t="s">
        <v>402</v>
      </c>
      <c r="C873" s="67" t="s">
        <v>403</v>
      </c>
      <c r="D873" s="68" t="s">
        <v>365</v>
      </c>
      <c r="E873" s="67" t="s">
        <v>366</v>
      </c>
      <c r="F873" s="68" t="s">
        <v>412</v>
      </c>
      <c r="G873" s="67" t="s">
        <v>413</v>
      </c>
      <c r="H873" s="68" t="s">
        <v>362</v>
      </c>
      <c r="I873" s="69">
        <v>102.2</v>
      </c>
      <c r="J873" s="69">
        <v>60.2</v>
      </c>
      <c r="K873" s="91"/>
      <c r="L873" s="91"/>
    </row>
    <row r="874" spans="2:12" x14ac:dyDescent="0.25">
      <c r="B874" s="67" t="s">
        <v>402</v>
      </c>
      <c r="C874" s="67" t="s">
        <v>403</v>
      </c>
      <c r="D874" s="68" t="s">
        <v>365</v>
      </c>
      <c r="E874" s="67" t="s">
        <v>366</v>
      </c>
      <c r="F874" s="68" t="s">
        <v>412</v>
      </c>
      <c r="G874" s="67" t="s">
        <v>413</v>
      </c>
      <c r="H874" s="68" t="s">
        <v>363</v>
      </c>
      <c r="I874" s="69">
        <v>72.8</v>
      </c>
      <c r="J874" s="69">
        <v>56</v>
      </c>
      <c r="K874" s="91"/>
      <c r="L874" s="91"/>
    </row>
    <row r="875" spans="2:12" x14ac:dyDescent="0.25">
      <c r="B875" s="67" t="s">
        <v>402</v>
      </c>
      <c r="C875" s="67" t="s">
        <v>403</v>
      </c>
      <c r="D875" s="68" t="s">
        <v>365</v>
      </c>
      <c r="E875" s="67" t="s">
        <v>366</v>
      </c>
      <c r="F875" s="68" t="s">
        <v>412</v>
      </c>
      <c r="G875" s="67" t="s">
        <v>413</v>
      </c>
      <c r="H875" s="68" t="s">
        <v>364</v>
      </c>
      <c r="I875" s="69">
        <v>0</v>
      </c>
      <c r="J875" s="69">
        <v>0</v>
      </c>
      <c r="K875" s="91"/>
      <c r="L875" s="91"/>
    </row>
    <row r="876" spans="2:12" x14ac:dyDescent="0.25">
      <c r="B876" s="67" t="s">
        <v>402</v>
      </c>
      <c r="C876" s="67" t="s">
        <v>403</v>
      </c>
      <c r="D876" s="68" t="s">
        <v>365</v>
      </c>
      <c r="E876" s="67" t="s">
        <v>366</v>
      </c>
      <c r="F876" s="68" t="s">
        <v>412</v>
      </c>
      <c r="G876" s="67" t="s">
        <v>413</v>
      </c>
      <c r="H876" s="68" t="s">
        <v>362</v>
      </c>
      <c r="I876" s="69">
        <v>9</v>
      </c>
      <c r="J876" s="69">
        <v>18</v>
      </c>
      <c r="K876" s="91"/>
      <c r="L876" s="91"/>
    </row>
    <row r="877" spans="2:12" x14ac:dyDescent="0.25">
      <c r="B877" s="67" t="s">
        <v>402</v>
      </c>
      <c r="C877" s="67" t="s">
        <v>403</v>
      </c>
      <c r="D877" s="68" t="s">
        <v>365</v>
      </c>
      <c r="E877" s="67" t="s">
        <v>366</v>
      </c>
      <c r="F877" s="68" t="s">
        <v>412</v>
      </c>
      <c r="G877" s="67" t="s">
        <v>413</v>
      </c>
      <c r="H877" s="68" t="s">
        <v>363</v>
      </c>
      <c r="I877" s="69">
        <v>36</v>
      </c>
      <c r="J877" s="69">
        <v>11</v>
      </c>
      <c r="K877" s="91"/>
      <c r="L877" s="91"/>
    </row>
    <row r="878" spans="2:12" x14ac:dyDescent="0.25">
      <c r="B878" s="67" t="s">
        <v>402</v>
      </c>
      <c r="C878" s="67" t="s">
        <v>403</v>
      </c>
      <c r="D878" s="68" t="s">
        <v>365</v>
      </c>
      <c r="E878" s="67" t="s">
        <v>366</v>
      </c>
      <c r="F878" s="68" t="s">
        <v>412</v>
      </c>
      <c r="G878" s="67" t="s">
        <v>413</v>
      </c>
      <c r="H878" s="68" t="s">
        <v>362</v>
      </c>
      <c r="I878" s="69">
        <v>0</v>
      </c>
      <c r="J878" s="69">
        <v>0</v>
      </c>
      <c r="K878" s="91"/>
      <c r="L878" s="91"/>
    </row>
    <row r="879" spans="2:12" x14ac:dyDescent="0.25">
      <c r="B879" s="67" t="s">
        <v>402</v>
      </c>
      <c r="C879" s="67" t="s">
        <v>403</v>
      </c>
      <c r="D879" s="68" t="s">
        <v>365</v>
      </c>
      <c r="E879" s="67" t="s">
        <v>366</v>
      </c>
      <c r="F879" s="68" t="s">
        <v>412</v>
      </c>
      <c r="G879" s="67" t="s">
        <v>413</v>
      </c>
      <c r="H879" s="68" t="s">
        <v>363</v>
      </c>
      <c r="I879" s="69">
        <v>0</v>
      </c>
      <c r="J879" s="69">
        <v>0</v>
      </c>
      <c r="K879" s="91"/>
      <c r="L879" s="91"/>
    </row>
    <row r="880" spans="2:12" x14ac:dyDescent="0.25">
      <c r="B880" s="67" t="s">
        <v>402</v>
      </c>
      <c r="C880" s="67" t="s">
        <v>403</v>
      </c>
      <c r="D880" s="68" t="s">
        <v>365</v>
      </c>
      <c r="E880" s="67" t="s">
        <v>366</v>
      </c>
      <c r="F880" s="68" t="s">
        <v>412</v>
      </c>
      <c r="G880" s="67" t="s">
        <v>413</v>
      </c>
      <c r="H880" s="68" t="s">
        <v>362</v>
      </c>
      <c r="I880" s="69">
        <v>10</v>
      </c>
      <c r="J880" s="69">
        <v>42</v>
      </c>
      <c r="K880" s="91"/>
      <c r="L880" s="91"/>
    </row>
    <row r="881" spans="2:12" x14ac:dyDescent="0.25">
      <c r="B881" s="67" t="s">
        <v>402</v>
      </c>
      <c r="C881" s="67" t="s">
        <v>403</v>
      </c>
      <c r="D881" s="68" t="s">
        <v>365</v>
      </c>
      <c r="E881" s="67" t="s">
        <v>366</v>
      </c>
      <c r="F881" s="68" t="s">
        <v>412</v>
      </c>
      <c r="G881" s="67" t="s">
        <v>413</v>
      </c>
      <c r="H881" s="68" t="s">
        <v>363</v>
      </c>
      <c r="I881" s="69">
        <v>47</v>
      </c>
      <c r="J881" s="69">
        <v>95</v>
      </c>
      <c r="K881" s="91"/>
      <c r="L881" s="91"/>
    </row>
    <row r="882" spans="2:12" x14ac:dyDescent="0.25">
      <c r="B882" s="67" t="s">
        <v>402</v>
      </c>
      <c r="C882" s="67" t="s">
        <v>403</v>
      </c>
      <c r="D882" s="68" t="s">
        <v>365</v>
      </c>
      <c r="E882" s="67" t="s">
        <v>366</v>
      </c>
      <c r="F882" s="68" t="s">
        <v>412</v>
      </c>
      <c r="G882" s="67" t="s">
        <v>413</v>
      </c>
      <c r="H882" s="68" t="s">
        <v>362</v>
      </c>
      <c r="I882" s="69">
        <v>0</v>
      </c>
      <c r="J882" s="69">
        <v>0</v>
      </c>
      <c r="K882" s="91"/>
      <c r="L882" s="91"/>
    </row>
    <row r="883" spans="2:12" x14ac:dyDescent="0.25">
      <c r="B883" s="67" t="s">
        <v>402</v>
      </c>
      <c r="C883" s="67" t="s">
        <v>403</v>
      </c>
      <c r="D883" s="68" t="s">
        <v>365</v>
      </c>
      <c r="E883" s="67" t="s">
        <v>366</v>
      </c>
      <c r="F883" s="68" t="s">
        <v>412</v>
      </c>
      <c r="G883" s="67" t="s">
        <v>413</v>
      </c>
      <c r="H883" s="68" t="s">
        <v>362</v>
      </c>
      <c r="I883" s="69">
        <v>38</v>
      </c>
      <c r="J883" s="69">
        <v>45</v>
      </c>
      <c r="K883" s="91"/>
      <c r="L883" s="91"/>
    </row>
    <row r="884" spans="2:12" x14ac:dyDescent="0.25">
      <c r="B884" s="67" t="s">
        <v>402</v>
      </c>
      <c r="C884" s="67" t="s">
        <v>403</v>
      </c>
      <c r="D884" s="68" t="s">
        <v>365</v>
      </c>
      <c r="E884" s="67" t="s">
        <v>366</v>
      </c>
      <c r="F884" s="68" t="s">
        <v>412</v>
      </c>
      <c r="G884" s="67" t="s">
        <v>413</v>
      </c>
      <c r="H884" s="68" t="s">
        <v>363</v>
      </c>
      <c r="I884" s="69">
        <v>79</v>
      </c>
      <c r="J884" s="69">
        <v>107</v>
      </c>
      <c r="K884" s="91"/>
      <c r="L884" s="91"/>
    </row>
    <row r="885" spans="2:12" x14ac:dyDescent="0.25">
      <c r="B885" s="67" t="s">
        <v>402</v>
      </c>
      <c r="C885" s="67" t="s">
        <v>403</v>
      </c>
      <c r="D885" s="68" t="s">
        <v>365</v>
      </c>
      <c r="E885" s="67" t="s">
        <v>366</v>
      </c>
      <c r="F885" s="68" t="s">
        <v>412</v>
      </c>
      <c r="G885" s="67" t="s">
        <v>413</v>
      </c>
      <c r="H885" s="68" t="s">
        <v>364</v>
      </c>
      <c r="I885" s="69">
        <v>16</v>
      </c>
      <c r="J885" s="69">
        <v>20</v>
      </c>
      <c r="K885" s="91"/>
      <c r="L885" s="91"/>
    </row>
    <row r="886" spans="2:12" x14ac:dyDescent="0.25">
      <c r="B886" s="67" t="s">
        <v>402</v>
      </c>
      <c r="C886" s="67" t="s">
        <v>403</v>
      </c>
      <c r="D886" s="68" t="s">
        <v>365</v>
      </c>
      <c r="E886" s="67" t="s">
        <v>366</v>
      </c>
      <c r="F886" s="68" t="s">
        <v>412</v>
      </c>
      <c r="G886" s="67" t="s">
        <v>413</v>
      </c>
      <c r="H886" s="68" t="s">
        <v>362</v>
      </c>
      <c r="I886" s="69">
        <v>0</v>
      </c>
      <c r="J886" s="69">
        <v>0</v>
      </c>
      <c r="K886" s="91"/>
      <c r="L886" s="91"/>
    </row>
    <row r="887" spans="2:12" x14ac:dyDescent="0.25">
      <c r="B887" s="67" t="s">
        <v>402</v>
      </c>
      <c r="C887" s="67" t="s">
        <v>403</v>
      </c>
      <c r="D887" s="68" t="s">
        <v>365</v>
      </c>
      <c r="E887" s="67" t="s">
        <v>366</v>
      </c>
      <c r="F887" s="68" t="s">
        <v>412</v>
      </c>
      <c r="G887" s="67" t="s">
        <v>413</v>
      </c>
      <c r="H887" s="68" t="s">
        <v>363</v>
      </c>
      <c r="I887" s="69">
        <v>0</v>
      </c>
      <c r="J887" s="69">
        <v>0</v>
      </c>
      <c r="K887" s="91"/>
      <c r="L887" s="91"/>
    </row>
    <row r="888" spans="2:12" x14ac:dyDescent="0.25">
      <c r="B888" s="67" t="s">
        <v>402</v>
      </c>
      <c r="C888" s="67" t="s">
        <v>403</v>
      </c>
      <c r="D888" s="68" t="s">
        <v>365</v>
      </c>
      <c r="E888" s="67" t="s">
        <v>366</v>
      </c>
      <c r="F888" s="68" t="s">
        <v>412</v>
      </c>
      <c r="G888" s="67" t="s">
        <v>413</v>
      </c>
      <c r="H888" s="68" t="s">
        <v>364</v>
      </c>
      <c r="I888" s="69">
        <v>0</v>
      </c>
      <c r="J888" s="69">
        <v>0</v>
      </c>
      <c r="K888" s="91"/>
      <c r="L888" s="91"/>
    </row>
    <row r="889" spans="2:12" x14ac:dyDescent="0.25">
      <c r="B889" s="67" t="s">
        <v>402</v>
      </c>
      <c r="C889" s="67" t="s">
        <v>403</v>
      </c>
      <c r="D889" s="68" t="s">
        <v>365</v>
      </c>
      <c r="E889" s="67" t="s">
        <v>366</v>
      </c>
      <c r="F889" s="68" t="s">
        <v>412</v>
      </c>
      <c r="G889" s="67" t="s">
        <v>413</v>
      </c>
      <c r="H889" s="68" t="s">
        <v>362</v>
      </c>
      <c r="I889" s="69">
        <v>0</v>
      </c>
      <c r="J889" s="69">
        <v>0</v>
      </c>
      <c r="K889" s="91"/>
      <c r="L889" s="91"/>
    </row>
    <row r="890" spans="2:12" x14ac:dyDescent="0.25">
      <c r="B890" s="67" t="s">
        <v>402</v>
      </c>
      <c r="C890" s="67" t="s">
        <v>403</v>
      </c>
      <c r="D890" s="68" t="s">
        <v>365</v>
      </c>
      <c r="E890" s="67" t="s">
        <v>366</v>
      </c>
      <c r="F890" s="68" t="s">
        <v>412</v>
      </c>
      <c r="G890" s="67" t="s">
        <v>413</v>
      </c>
      <c r="H890" s="68" t="s">
        <v>363</v>
      </c>
      <c r="I890" s="69">
        <v>0</v>
      </c>
      <c r="J890" s="69">
        <v>0</v>
      </c>
      <c r="K890" s="91"/>
      <c r="L890" s="91"/>
    </row>
    <row r="891" spans="2:12" x14ac:dyDescent="0.25">
      <c r="B891" s="67" t="s">
        <v>402</v>
      </c>
      <c r="C891" s="67" t="s">
        <v>403</v>
      </c>
      <c r="D891" s="68" t="s">
        <v>365</v>
      </c>
      <c r="E891" s="67" t="s">
        <v>366</v>
      </c>
      <c r="F891" s="68" t="s">
        <v>412</v>
      </c>
      <c r="G891" s="67" t="s">
        <v>413</v>
      </c>
      <c r="H891" s="68" t="s">
        <v>364</v>
      </c>
      <c r="I891" s="69">
        <v>0</v>
      </c>
      <c r="J891" s="69">
        <v>0</v>
      </c>
      <c r="K891" s="91"/>
      <c r="L891" s="91"/>
    </row>
    <row r="892" spans="2:12" x14ac:dyDescent="0.25">
      <c r="B892" s="67" t="s">
        <v>402</v>
      </c>
      <c r="C892" s="67" t="s">
        <v>403</v>
      </c>
      <c r="D892" s="68" t="s">
        <v>365</v>
      </c>
      <c r="E892" s="67" t="s">
        <v>366</v>
      </c>
      <c r="F892" s="68" t="s">
        <v>412</v>
      </c>
      <c r="G892" s="67" t="s">
        <v>413</v>
      </c>
      <c r="H892" s="68" t="s">
        <v>363</v>
      </c>
      <c r="I892" s="69">
        <v>0</v>
      </c>
      <c r="J892" s="69">
        <v>0</v>
      </c>
      <c r="K892" s="91"/>
      <c r="L892" s="91"/>
    </row>
    <row r="893" spans="2:12" x14ac:dyDescent="0.25">
      <c r="B893" s="67" t="s">
        <v>402</v>
      </c>
      <c r="C893" s="67" t="s">
        <v>403</v>
      </c>
      <c r="D893" s="68" t="s">
        <v>365</v>
      </c>
      <c r="E893" s="67" t="s">
        <v>366</v>
      </c>
      <c r="F893" s="68" t="s">
        <v>412</v>
      </c>
      <c r="G893" s="67" t="s">
        <v>413</v>
      </c>
      <c r="H893" s="68" t="s">
        <v>363</v>
      </c>
      <c r="I893" s="69">
        <v>0</v>
      </c>
      <c r="J893" s="69">
        <v>0</v>
      </c>
      <c r="K893" s="91"/>
      <c r="L893" s="91"/>
    </row>
    <row r="894" spans="2:12" x14ac:dyDescent="0.25">
      <c r="B894" s="67" t="s">
        <v>402</v>
      </c>
      <c r="C894" s="67" t="s">
        <v>403</v>
      </c>
      <c r="D894" s="68" t="s">
        <v>365</v>
      </c>
      <c r="E894" s="67" t="s">
        <v>366</v>
      </c>
      <c r="F894" s="68" t="s">
        <v>412</v>
      </c>
      <c r="G894" s="67" t="s">
        <v>413</v>
      </c>
      <c r="H894" s="68" t="s">
        <v>362</v>
      </c>
      <c r="I894" s="69">
        <v>0</v>
      </c>
      <c r="J894" s="69">
        <v>0</v>
      </c>
      <c r="K894" s="91"/>
      <c r="L894" s="91"/>
    </row>
    <row r="895" spans="2:12" x14ac:dyDescent="0.25">
      <c r="B895" s="67" t="s">
        <v>402</v>
      </c>
      <c r="C895" s="67" t="s">
        <v>403</v>
      </c>
      <c r="D895" s="68" t="s">
        <v>365</v>
      </c>
      <c r="E895" s="67" t="s">
        <v>366</v>
      </c>
      <c r="F895" s="68" t="s">
        <v>412</v>
      </c>
      <c r="G895" s="67" t="s">
        <v>413</v>
      </c>
      <c r="H895" s="68" t="s">
        <v>363</v>
      </c>
      <c r="I895" s="69">
        <v>0</v>
      </c>
      <c r="J895" s="69">
        <v>0</v>
      </c>
      <c r="K895" s="91"/>
      <c r="L895" s="91"/>
    </row>
    <row r="896" spans="2:12" x14ac:dyDescent="0.25">
      <c r="B896" s="67" t="s">
        <v>402</v>
      </c>
      <c r="C896" s="67" t="s">
        <v>403</v>
      </c>
      <c r="D896" s="68" t="s">
        <v>365</v>
      </c>
      <c r="E896" s="67" t="s">
        <v>366</v>
      </c>
      <c r="F896" s="68" t="s">
        <v>412</v>
      </c>
      <c r="G896" s="67" t="s">
        <v>413</v>
      </c>
      <c r="H896" s="68" t="s">
        <v>363</v>
      </c>
      <c r="I896" s="69">
        <v>0</v>
      </c>
      <c r="J896" s="69">
        <v>0</v>
      </c>
      <c r="K896" s="91"/>
      <c r="L896" s="91"/>
    </row>
    <row r="897" spans="2:12" x14ac:dyDescent="0.25">
      <c r="B897" s="67" t="s">
        <v>402</v>
      </c>
      <c r="C897" s="67" t="s">
        <v>403</v>
      </c>
      <c r="D897" s="68" t="s">
        <v>365</v>
      </c>
      <c r="E897" s="67" t="s">
        <v>366</v>
      </c>
      <c r="F897" s="68" t="s">
        <v>412</v>
      </c>
      <c r="G897" s="67" t="s">
        <v>413</v>
      </c>
      <c r="H897" s="68" t="s">
        <v>362</v>
      </c>
      <c r="I897" s="69">
        <v>0</v>
      </c>
      <c r="J897" s="69">
        <v>0</v>
      </c>
      <c r="K897" s="91"/>
      <c r="L897" s="91"/>
    </row>
    <row r="898" spans="2:12" x14ac:dyDescent="0.25">
      <c r="B898" s="67" t="s">
        <v>402</v>
      </c>
      <c r="C898" s="67" t="s">
        <v>403</v>
      </c>
      <c r="D898" s="68" t="s">
        <v>365</v>
      </c>
      <c r="E898" s="67" t="s">
        <v>366</v>
      </c>
      <c r="F898" s="68" t="s">
        <v>412</v>
      </c>
      <c r="G898" s="67" t="s">
        <v>413</v>
      </c>
      <c r="H898" s="68" t="s">
        <v>363</v>
      </c>
      <c r="I898" s="69">
        <v>0</v>
      </c>
      <c r="J898" s="69">
        <v>0</v>
      </c>
      <c r="K898" s="91"/>
      <c r="L898" s="91"/>
    </row>
    <row r="899" spans="2:12" x14ac:dyDescent="0.25">
      <c r="B899" s="67" t="s">
        <v>402</v>
      </c>
      <c r="C899" s="67" t="s">
        <v>403</v>
      </c>
      <c r="D899" s="68" t="s">
        <v>365</v>
      </c>
      <c r="E899" s="67" t="s">
        <v>366</v>
      </c>
      <c r="F899" s="68" t="s">
        <v>412</v>
      </c>
      <c r="G899" s="67" t="s">
        <v>413</v>
      </c>
      <c r="H899" s="68" t="s">
        <v>364</v>
      </c>
      <c r="I899" s="69">
        <v>0</v>
      </c>
      <c r="J899" s="69">
        <v>0</v>
      </c>
      <c r="K899" s="91"/>
      <c r="L899" s="91"/>
    </row>
    <row r="900" spans="2:12" x14ac:dyDescent="0.25">
      <c r="B900" s="67" t="s">
        <v>402</v>
      </c>
      <c r="C900" s="67" t="s">
        <v>403</v>
      </c>
      <c r="D900" s="68" t="s">
        <v>365</v>
      </c>
      <c r="E900" s="67" t="s">
        <v>366</v>
      </c>
      <c r="F900" s="68" t="s">
        <v>412</v>
      </c>
      <c r="G900" s="67" t="s">
        <v>413</v>
      </c>
      <c r="H900" s="68" t="s">
        <v>362</v>
      </c>
      <c r="I900" s="69">
        <v>19</v>
      </c>
      <c r="J900" s="69">
        <v>0</v>
      </c>
      <c r="K900" s="91"/>
      <c r="L900" s="91"/>
    </row>
    <row r="901" spans="2:12" x14ac:dyDescent="0.25">
      <c r="B901" s="67" t="s">
        <v>402</v>
      </c>
      <c r="C901" s="67" t="s">
        <v>403</v>
      </c>
      <c r="D901" s="68" t="s">
        <v>365</v>
      </c>
      <c r="E901" s="67" t="s">
        <v>366</v>
      </c>
      <c r="F901" s="68" t="s">
        <v>412</v>
      </c>
      <c r="G901" s="67" t="s">
        <v>413</v>
      </c>
      <c r="H901" s="68" t="s">
        <v>363</v>
      </c>
      <c r="I901" s="69">
        <v>0</v>
      </c>
      <c r="J901" s="69">
        <v>0</v>
      </c>
      <c r="K901" s="91"/>
      <c r="L901" s="91"/>
    </row>
    <row r="902" spans="2:12" x14ac:dyDescent="0.25">
      <c r="B902" s="67" t="s">
        <v>402</v>
      </c>
      <c r="C902" s="67" t="s">
        <v>403</v>
      </c>
      <c r="D902" s="68" t="s">
        <v>365</v>
      </c>
      <c r="E902" s="67" t="s">
        <v>366</v>
      </c>
      <c r="F902" s="68" t="s">
        <v>412</v>
      </c>
      <c r="G902" s="67" t="s">
        <v>413</v>
      </c>
      <c r="H902" s="68" t="s">
        <v>364</v>
      </c>
      <c r="I902" s="69">
        <v>0</v>
      </c>
      <c r="J902" s="69">
        <v>0</v>
      </c>
      <c r="K902" s="91"/>
      <c r="L902" s="91"/>
    </row>
    <row r="903" spans="2:12" x14ac:dyDescent="0.25">
      <c r="B903" s="67" t="s">
        <v>402</v>
      </c>
      <c r="C903" s="67" t="s">
        <v>403</v>
      </c>
      <c r="D903" s="68" t="s">
        <v>365</v>
      </c>
      <c r="E903" s="67" t="s">
        <v>366</v>
      </c>
      <c r="F903" s="68" t="s">
        <v>412</v>
      </c>
      <c r="G903" s="67" t="s">
        <v>413</v>
      </c>
      <c r="H903" s="68" t="s">
        <v>363</v>
      </c>
      <c r="I903" s="69">
        <v>16.727399999999999</v>
      </c>
      <c r="J903" s="69">
        <v>14.354900000000001</v>
      </c>
      <c r="K903" s="91"/>
      <c r="L903" s="91"/>
    </row>
    <row r="904" spans="2:12" x14ac:dyDescent="0.25">
      <c r="B904" s="67" t="s">
        <v>402</v>
      </c>
      <c r="C904" s="67" t="s">
        <v>403</v>
      </c>
      <c r="D904" s="68" t="s">
        <v>365</v>
      </c>
      <c r="E904" s="67" t="s">
        <v>366</v>
      </c>
      <c r="F904" s="68" t="s">
        <v>412</v>
      </c>
      <c r="G904" s="67" t="s">
        <v>413</v>
      </c>
      <c r="H904" s="68" t="s">
        <v>364</v>
      </c>
      <c r="I904" s="69">
        <v>0</v>
      </c>
      <c r="J904" s="69">
        <v>0</v>
      </c>
      <c r="K904" s="91"/>
      <c r="L904" s="91"/>
    </row>
    <row r="905" spans="2:12" x14ac:dyDescent="0.25">
      <c r="B905" s="67" t="s">
        <v>402</v>
      </c>
      <c r="C905" s="67" t="s">
        <v>403</v>
      </c>
      <c r="D905" s="68" t="s">
        <v>365</v>
      </c>
      <c r="E905" s="67" t="s">
        <v>366</v>
      </c>
      <c r="F905" s="68" t="s">
        <v>412</v>
      </c>
      <c r="G905" s="67" t="s">
        <v>413</v>
      </c>
      <c r="H905" s="68" t="s">
        <v>362</v>
      </c>
      <c r="I905" s="69">
        <v>0</v>
      </c>
      <c r="J905" s="69">
        <v>0</v>
      </c>
      <c r="K905" s="91"/>
      <c r="L905" s="91"/>
    </row>
    <row r="906" spans="2:12" x14ac:dyDescent="0.25">
      <c r="B906" s="67" t="s">
        <v>402</v>
      </c>
      <c r="C906" s="67" t="s">
        <v>403</v>
      </c>
      <c r="D906" s="68" t="s">
        <v>365</v>
      </c>
      <c r="E906" s="67" t="s">
        <v>366</v>
      </c>
      <c r="F906" s="68" t="s">
        <v>412</v>
      </c>
      <c r="G906" s="67" t="s">
        <v>413</v>
      </c>
      <c r="H906" s="68" t="s">
        <v>363</v>
      </c>
      <c r="I906" s="69">
        <v>0</v>
      </c>
      <c r="J906" s="69">
        <v>0</v>
      </c>
      <c r="K906" s="91"/>
      <c r="L906" s="91"/>
    </row>
    <row r="907" spans="2:12" x14ac:dyDescent="0.25">
      <c r="B907" s="67" t="s">
        <v>402</v>
      </c>
      <c r="C907" s="67" t="s">
        <v>403</v>
      </c>
      <c r="D907" s="68" t="s">
        <v>365</v>
      </c>
      <c r="E907" s="67" t="s">
        <v>366</v>
      </c>
      <c r="F907" s="68" t="s">
        <v>412</v>
      </c>
      <c r="G907" s="67" t="s">
        <v>413</v>
      </c>
      <c r="H907" s="68" t="s">
        <v>364</v>
      </c>
      <c r="I907" s="69">
        <v>0</v>
      </c>
      <c r="J907" s="69">
        <v>0</v>
      </c>
      <c r="K907" s="91"/>
      <c r="L907" s="91"/>
    </row>
    <row r="908" spans="2:12" x14ac:dyDescent="0.25">
      <c r="B908" s="67" t="s">
        <v>402</v>
      </c>
      <c r="C908" s="67" t="s">
        <v>403</v>
      </c>
      <c r="D908" s="68" t="s">
        <v>365</v>
      </c>
      <c r="E908" s="67" t="s">
        <v>366</v>
      </c>
      <c r="F908" s="68" t="s">
        <v>412</v>
      </c>
      <c r="G908" s="67" t="s">
        <v>413</v>
      </c>
      <c r="H908" s="68" t="s">
        <v>362</v>
      </c>
      <c r="I908" s="69">
        <v>0</v>
      </c>
      <c r="J908" s="69">
        <v>0</v>
      </c>
      <c r="K908" s="91"/>
      <c r="L908" s="91"/>
    </row>
    <row r="909" spans="2:12" x14ac:dyDescent="0.25">
      <c r="B909" s="67" t="s">
        <v>402</v>
      </c>
      <c r="C909" s="67" t="s">
        <v>403</v>
      </c>
      <c r="D909" s="68" t="s">
        <v>365</v>
      </c>
      <c r="E909" s="67" t="s">
        <v>366</v>
      </c>
      <c r="F909" s="68" t="s">
        <v>412</v>
      </c>
      <c r="G909" s="67" t="s">
        <v>413</v>
      </c>
      <c r="H909" s="68" t="s">
        <v>363</v>
      </c>
      <c r="I909" s="69">
        <v>0</v>
      </c>
      <c r="J909" s="69">
        <v>0</v>
      </c>
      <c r="K909" s="91"/>
      <c r="L909" s="91"/>
    </row>
    <row r="910" spans="2:12" x14ac:dyDescent="0.25">
      <c r="B910" s="67" t="s">
        <v>402</v>
      </c>
      <c r="C910" s="67" t="s">
        <v>403</v>
      </c>
      <c r="D910" s="68" t="s">
        <v>365</v>
      </c>
      <c r="E910" s="67" t="s">
        <v>366</v>
      </c>
      <c r="F910" s="68" t="s">
        <v>412</v>
      </c>
      <c r="G910" s="67" t="s">
        <v>413</v>
      </c>
      <c r="H910" s="68" t="s">
        <v>363</v>
      </c>
      <c r="I910" s="69">
        <v>0</v>
      </c>
      <c r="J910" s="69">
        <v>0</v>
      </c>
      <c r="K910" s="91"/>
      <c r="L910" s="91"/>
    </row>
    <row r="911" spans="2:12" x14ac:dyDescent="0.25">
      <c r="B911" s="67" t="s">
        <v>402</v>
      </c>
      <c r="C911" s="67" t="s">
        <v>403</v>
      </c>
      <c r="D911" s="68" t="s">
        <v>365</v>
      </c>
      <c r="E911" s="67" t="s">
        <v>366</v>
      </c>
      <c r="F911" s="68" t="s">
        <v>412</v>
      </c>
      <c r="G911" s="67" t="s">
        <v>413</v>
      </c>
      <c r="H911" s="68" t="s">
        <v>363</v>
      </c>
      <c r="I911" s="69">
        <v>0</v>
      </c>
      <c r="J911" s="69">
        <v>0</v>
      </c>
      <c r="K911" s="91"/>
      <c r="L911" s="91"/>
    </row>
    <row r="912" spans="2:12" x14ac:dyDescent="0.25">
      <c r="B912" s="67" t="s">
        <v>402</v>
      </c>
      <c r="C912" s="67" t="s">
        <v>403</v>
      </c>
      <c r="D912" s="68" t="s">
        <v>365</v>
      </c>
      <c r="E912" s="67" t="s">
        <v>366</v>
      </c>
      <c r="F912" s="68" t="s">
        <v>412</v>
      </c>
      <c r="G912" s="67" t="s">
        <v>413</v>
      </c>
      <c r="H912" s="68" t="s">
        <v>364</v>
      </c>
      <c r="I912" s="69">
        <v>0</v>
      </c>
      <c r="J912" s="69">
        <v>0</v>
      </c>
      <c r="K912" s="91"/>
      <c r="L912" s="91"/>
    </row>
    <row r="913" spans="2:12" x14ac:dyDescent="0.25">
      <c r="B913" s="67" t="s">
        <v>402</v>
      </c>
      <c r="C913" s="67" t="s">
        <v>403</v>
      </c>
      <c r="D913" s="68" t="s">
        <v>365</v>
      </c>
      <c r="E913" s="67" t="s">
        <v>366</v>
      </c>
      <c r="F913" s="68" t="s">
        <v>412</v>
      </c>
      <c r="G913" s="67" t="s">
        <v>413</v>
      </c>
      <c r="H913" s="68" t="s">
        <v>362</v>
      </c>
      <c r="I913" s="69">
        <v>0</v>
      </c>
      <c r="J913" s="69">
        <v>0</v>
      </c>
      <c r="K913" s="91"/>
      <c r="L913" s="91"/>
    </row>
    <row r="914" spans="2:12" x14ac:dyDescent="0.25">
      <c r="B914" s="67" t="s">
        <v>402</v>
      </c>
      <c r="C914" s="67" t="s">
        <v>403</v>
      </c>
      <c r="D914" s="68" t="s">
        <v>365</v>
      </c>
      <c r="E914" s="67" t="s">
        <v>366</v>
      </c>
      <c r="F914" s="68" t="s">
        <v>412</v>
      </c>
      <c r="G914" s="67" t="s">
        <v>413</v>
      </c>
      <c r="H914" s="68" t="s">
        <v>363</v>
      </c>
      <c r="I914" s="69">
        <v>0</v>
      </c>
      <c r="J914" s="69">
        <v>16.6052</v>
      </c>
      <c r="K914" s="91"/>
      <c r="L914" s="91"/>
    </row>
    <row r="915" spans="2:12" x14ac:dyDescent="0.25">
      <c r="B915" s="67" t="s">
        <v>402</v>
      </c>
      <c r="C915" s="67" t="s">
        <v>403</v>
      </c>
      <c r="D915" s="68" t="s">
        <v>365</v>
      </c>
      <c r="E915" s="67" t="s">
        <v>366</v>
      </c>
      <c r="F915" s="68" t="s">
        <v>412</v>
      </c>
      <c r="G915" s="67" t="s">
        <v>413</v>
      </c>
      <c r="H915" s="68" t="s">
        <v>363</v>
      </c>
      <c r="I915" s="69">
        <v>0</v>
      </c>
      <c r="J915" s="69">
        <v>0</v>
      </c>
      <c r="K915" s="91"/>
      <c r="L915" s="91"/>
    </row>
    <row r="916" spans="2:12" x14ac:dyDescent="0.25">
      <c r="B916" s="67" t="s">
        <v>402</v>
      </c>
      <c r="C916" s="67" t="s">
        <v>403</v>
      </c>
      <c r="D916" s="68" t="s">
        <v>365</v>
      </c>
      <c r="E916" s="67" t="s">
        <v>366</v>
      </c>
      <c r="F916" s="68" t="s">
        <v>412</v>
      </c>
      <c r="G916" s="67" t="s">
        <v>413</v>
      </c>
      <c r="H916" s="68" t="s">
        <v>363</v>
      </c>
      <c r="I916" s="69">
        <v>0</v>
      </c>
      <c r="J916" s="69">
        <v>0</v>
      </c>
      <c r="K916" s="91"/>
      <c r="L916" s="91"/>
    </row>
    <row r="917" spans="2:12" x14ac:dyDescent="0.25">
      <c r="B917" s="67" t="s">
        <v>402</v>
      </c>
      <c r="C917" s="67" t="s">
        <v>403</v>
      </c>
      <c r="D917" s="68" t="s">
        <v>365</v>
      </c>
      <c r="E917" s="67" t="s">
        <v>366</v>
      </c>
      <c r="F917" s="68" t="s">
        <v>412</v>
      </c>
      <c r="G917" s="67" t="s">
        <v>413</v>
      </c>
      <c r="H917" s="68" t="s">
        <v>362</v>
      </c>
      <c r="I917" s="69">
        <v>0</v>
      </c>
      <c r="J917" s="69">
        <v>0</v>
      </c>
      <c r="K917" s="91"/>
      <c r="L917" s="91"/>
    </row>
    <row r="918" spans="2:12" x14ac:dyDescent="0.25">
      <c r="B918" s="67" t="s">
        <v>402</v>
      </c>
      <c r="C918" s="67" t="s">
        <v>403</v>
      </c>
      <c r="D918" s="68" t="s">
        <v>365</v>
      </c>
      <c r="E918" s="67" t="s">
        <v>366</v>
      </c>
      <c r="F918" s="68" t="s">
        <v>412</v>
      </c>
      <c r="G918" s="67" t="s">
        <v>413</v>
      </c>
      <c r="H918" s="68" t="s">
        <v>363</v>
      </c>
      <c r="I918" s="69">
        <v>0</v>
      </c>
      <c r="J918" s="69">
        <v>0</v>
      </c>
      <c r="K918" s="91"/>
      <c r="L918" s="91"/>
    </row>
    <row r="919" spans="2:12" x14ac:dyDescent="0.25">
      <c r="B919" s="67" t="s">
        <v>402</v>
      </c>
      <c r="C919" s="67" t="s">
        <v>403</v>
      </c>
      <c r="D919" s="68" t="s">
        <v>365</v>
      </c>
      <c r="E919" s="67" t="s">
        <v>366</v>
      </c>
      <c r="F919" s="68" t="s">
        <v>412</v>
      </c>
      <c r="G919" s="67" t="s">
        <v>413</v>
      </c>
      <c r="H919" s="68" t="s">
        <v>362</v>
      </c>
      <c r="I919" s="69">
        <v>0</v>
      </c>
      <c r="J919" s="69">
        <v>0</v>
      </c>
      <c r="K919" s="91"/>
      <c r="L919" s="91"/>
    </row>
    <row r="920" spans="2:12" x14ac:dyDescent="0.25">
      <c r="B920" s="67" t="s">
        <v>402</v>
      </c>
      <c r="C920" s="67" t="s">
        <v>403</v>
      </c>
      <c r="D920" s="68" t="s">
        <v>365</v>
      </c>
      <c r="E920" s="67" t="s">
        <v>366</v>
      </c>
      <c r="F920" s="68" t="s">
        <v>414</v>
      </c>
      <c r="G920" s="67" t="s">
        <v>415</v>
      </c>
      <c r="H920" s="68" t="s">
        <v>362</v>
      </c>
      <c r="I920" s="69">
        <v>0</v>
      </c>
      <c r="J920" s="69">
        <v>0</v>
      </c>
      <c r="K920" s="91"/>
      <c r="L920" s="91"/>
    </row>
    <row r="921" spans="2:12" x14ac:dyDescent="0.25">
      <c r="B921" s="67" t="s">
        <v>402</v>
      </c>
      <c r="C921" s="67" t="s">
        <v>403</v>
      </c>
      <c r="D921" s="68" t="s">
        <v>365</v>
      </c>
      <c r="E921" s="67" t="s">
        <v>366</v>
      </c>
      <c r="F921" s="68" t="s">
        <v>414</v>
      </c>
      <c r="G921" s="67" t="s">
        <v>415</v>
      </c>
      <c r="H921" s="68" t="s">
        <v>363</v>
      </c>
      <c r="I921" s="69">
        <v>21</v>
      </c>
      <c r="J921" s="69">
        <v>21</v>
      </c>
      <c r="K921" s="91"/>
      <c r="L921" s="91"/>
    </row>
    <row r="922" spans="2:12" x14ac:dyDescent="0.25">
      <c r="B922" s="67" t="s">
        <v>402</v>
      </c>
      <c r="C922" s="67" t="s">
        <v>403</v>
      </c>
      <c r="D922" s="68" t="s">
        <v>365</v>
      </c>
      <c r="E922" s="67" t="s">
        <v>366</v>
      </c>
      <c r="F922" s="68" t="s">
        <v>414</v>
      </c>
      <c r="G922" s="67" t="s">
        <v>415</v>
      </c>
      <c r="H922" s="68" t="s">
        <v>364</v>
      </c>
      <c r="I922" s="69">
        <v>8</v>
      </c>
      <c r="J922" s="69">
        <v>20</v>
      </c>
      <c r="K922" s="91"/>
      <c r="L922" s="91"/>
    </row>
    <row r="923" spans="2:12" x14ac:dyDescent="0.25">
      <c r="B923" s="67" t="s">
        <v>402</v>
      </c>
      <c r="C923" s="67" t="s">
        <v>403</v>
      </c>
      <c r="D923" s="68" t="s">
        <v>365</v>
      </c>
      <c r="E923" s="67" t="s">
        <v>366</v>
      </c>
      <c r="F923" s="68" t="s">
        <v>414</v>
      </c>
      <c r="G923" s="67" t="s">
        <v>415</v>
      </c>
      <c r="H923" s="68" t="s">
        <v>362</v>
      </c>
      <c r="I923" s="69">
        <v>0</v>
      </c>
      <c r="J923" s="69">
        <v>10</v>
      </c>
      <c r="K923" s="91"/>
      <c r="L923" s="91"/>
    </row>
    <row r="924" spans="2:12" x14ac:dyDescent="0.25">
      <c r="B924" s="67" t="s">
        <v>402</v>
      </c>
      <c r="C924" s="67" t="s">
        <v>403</v>
      </c>
      <c r="D924" s="68" t="s">
        <v>365</v>
      </c>
      <c r="E924" s="67" t="s">
        <v>366</v>
      </c>
      <c r="F924" s="68" t="s">
        <v>414</v>
      </c>
      <c r="G924" s="67" t="s">
        <v>415</v>
      </c>
      <c r="H924" s="68" t="s">
        <v>363</v>
      </c>
      <c r="I924" s="69">
        <v>37</v>
      </c>
      <c r="J924" s="69">
        <v>44</v>
      </c>
      <c r="K924" s="91"/>
      <c r="L924" s="91"/>
    </row>
    <row r="925" spans="2:12" x14ac:dyDescent="0.25">
      <c r="B925" s="67" t="s">
        <v>402</v>
      </c>
      <c r="C925" s="67" t="s">
        <v>403</v>
      </c>
      <c r="D925" s="68" t="s">
        <v>365</v>
      </c>
      <c r="E925" s="67" t="s">
        <v>366</v>
      </c>
      <c r="F925" s="68" t="s">
        <v>414</v>
      </c>
      <c r="G925" s="67" t="s">
        <v>415</v>
      </c>
      <c r="H925" s="68" t="s">
        <v>364</v>
      </c>
      <c r="I925" s="69">
        <v>0</v>
      </c>
      <c r="J925" s="69">
        <v>12</v>
      </c>
      <c r="K925" s="91"/>
      <c r="L925" s="91"/>
    </row>
    <row r="926" spans="2:12" x14ac:dyDescent="0.25">
      <c r="B926" s="67" t="s">
        <v>402</v>
      </c>
      <c r="C926" s="67" t="s">
        <v>403</v>
      </c>
      <c r="D926" s="68" t="s">
        <v>365</v>
      </c>
      <c r="E926" s="67" t="s">
        <v>366</v>
      </c>
      <c r="F926" s="68" t="s">
        <v>414</v>
      </c>
      <c r="G926" s="67" t="s">
        <v>415</v>
      </c>
      <c r="H926" s="68" t="s">
        <v>362</v>
      </c>
      <c r="I926" s="69">
        <v>14</v>
      </c>
      <c r="J926" s="69">
        <v>35</v>
      </c>
      <c r="K926" s="91"/>
      <c r="L926" s="91"/>
    </row>
    <row r="927" spans="2:12" x14ac:dyDescent="0.25">
      <c r="B927" s="67" t="s">
        <v>402</v>
      </c>
      <c r="C927" s="67" t="s">
        <v>403</v>
      </c>
      <c r="D927" s="68" t="s">
        <v>365</v>
      </c>
      <c r="E927" s="67" t="s">
        <v>366</v>
      </c>
      <c r="F927" s="68" t="s">
        <v>414</v>
      </c>
      <c r="G927" s="67" t="s">
        <v>415</v>
      </c>
      <c r="H927" s="68" t="s">
        <v>363</v>
      </c>
      <c r="I927" s="69">
        <v>0</v>
      </c>
      <c r="J927" s="69">
        <v>64</v>
      </c>
      <c r="K927" s="91"/>
      <c r="L927" s="91"/>
    </row>
    <row r="928" spans="2:12" x14ac:dyDescent="0.25">
      <c r="B928" s="67" t="s">
        <v>402</v>
      </c>
      <c r="C928" s="67" t="s">
        <v>403</v>
      </c>
      <c r="D928" s="68" t="s">
        <v>365</v>
      </c>
      <c r="E928" s="67" t="s">
        <v>366</v>
      </c>
      <c r="F928" s="68" t="s">
        <v>414</v>
      </c>
      <c r="G928" s="67" t="s">
        <v>415</v>
      </c>
      <c r="H928" s="68" t="s">
        <v>364</v>
      </c>
      <c r="I928" s="69">
        <v>4</v>
      </c>
      <c r="J928" s="69">
        <v>20</v>
      </c>
      <c r="K928" s="91"/>
      <c r="L928" s="91"/>
    </row>
    <row r="929" spans="2:12" x14ac:dyDescent="0.25">
      <c r="B929" s="67" t="s">
        <v>402</v>
      </c>
      <c r="C929" s="67" t="s">
        <v>403</v>
      </c>
      <c r="D929" s="68" t="s">
        <v>365</v>
      </c>
      <c r="E929" s="67" t="s">
        <v>366</v>
      </c>
      <c r="F929" s="68" t="s">
        <v>414</v>
      </c>
      <c r="G929" s="67" t="s">
        <v>415</v>
      </c>
      <c r="H929" s="68" t="s">
        <v>362</v>
      </c>
      <c r="I929" s="69">
        <v>20</v>
      </c>
      <c r="J929" s="69">
        <v>27</v>
      </c>
      <c r="K929" s="91"/>
      <c r="L929" s="91"/>
    </row>
    <row r="930" spans="2:12" x14ac:dyDescent="0.25">
      <c r="B930" s="67" t="s">
        <v>402</v>
      </c>
      <c r="C930" s="67" t="s">
        <v>403</v>
      </c>
      <c r="D930" s="68" t="s">
        <v>365</v>
      </c>
      <c r="E930" s="67" t="s">
        <v>366</v>
      </c>
      <c r="F930" s="68" t="s">
        <v>414</v>
      </c>
      <c r="G930" s="67" t="s">
        <v>415</v>
      </c>
      <c r="H930" s="68" t="s">
        <v>363</v>
      </c>
      <c r="I930" s="69">
        <v>4</v>
      </c>
      <c r="J930" s="69">
        <v>26</v>
      </c>
      <c r="K930" s="91"/>
      <c r="L930" s="91"/>
    </row>
    <row r="931" spans="2:12" x14ac:dyDescent="0.25">
      <c r="B931" s="67" t="s">
        <v>402</v>
      </c>
      <c r="C931" s="67" t="s">
        <v>403</v>
      </c>
      <c r="D931" s="68" t="s">
        <v>365</v>
      </c>
      <c r="E931" s="67" t="s">
        <v>366</v>
      </c>
      <c r="F931" s="68" t="s">
        <v>414</v>
      </c>
      <c r="G931" s="67" t="s">
        <v>415</v>
      </c>
      <c r="H931" s="68" t="s">
        <v>364</v>
      </c>
      <c r="I931" s="69">
        <v>0</v>
      </c>
      <c r="J931" s="69">
        <v>0</v>
      </c>
      <c r="K931" s="91"/>
      <c r="L931" s="91"/>
    </row>
    <row r="932" spans="2:12" x14ac:dyDescent="0.25">
      <c r="B932" s="67" t="s">
        <v>402</v>
      </c>
      <c r="C932" s="67" t="s">
        <v>403</v>
      </c>
      <c r="D932" s="68" t="s">
        <v>365</v>
      </c>
      <c r="E932" s="67" t="s">
        <v>366</v>
      </c>
      <c r="F932" s="68" t="s">
        <v>414</v>
      </c>
      <c r="G932" s="67" t="s">
        <v>415</v>
      </c>
      <c r="H932" s="68" t="s">
        <v>362</v>
      </c>
      <c r="I932" s="69">
        <v>1.875</v>
      </c>
      <c r="J932" s="69">
        <v>5.625</v>
      </c>
      <c r="K932" s="91"/>
      <c r="L932" s="91"/>
    </row>
    <row r="933" spans="2:12" x14ac:dyDescent="0.25">
      <c r="B933" s="67" t="s">
        <v>402</v>
      </c>
      <c r="C933" s="67" t="s">
        <v>403</v>
      </c>
      <c r="D933" s="68" t="s">
        <v>365</v>
      </c>
      <c r="E933" s="67" t="s">
        <v>366</v>
      </c>
      <c r="F933" s="68" t="s">
        <v>414</v>
      </c>
      <c r="G933" s="67" t="s">
        <v>415</v>
      </c>
      <c r="H933" s="68" t="s">
        <v>363</v>
      </c>
      <c r="I933" s="69">
        <v>10.5</v>
      </c>
      <c r="J933" s="69">
        <v>12.75</v>
      </c>
      <c r="K933" s="91"/>
      <c r="L933" s="91"/>
    </row>
    <row r="934" spans="2:12" x14ac:dyDescent="0.25">
      <c r="B934" s="67" t="s">
        <v>402</v>
      </c>
      <c r="C934" s="67" t="s">
        <v>403</v>
      </c>
      <c r="D934" s="68" t="s">
        <v>365</v>
      </c>
      <c r="E934" s="67" t="s">
        <v>366</v>
      </c>
      <c r="F934" s="68" t="s">
        <v>414</v>
      </c>
      <c r="G934" s="67" t="s">
        <v>415</v>
      </c>
      <c r="H934" s="68" t="s">
        <v>364</v>
      </c>
      <c r="I934" s="69">
        <v>2.5</v>
      </c>
      <c r="J934" s="69">
        <v>11.25</v>
      </c>
      <c r="K934" s="91"/>
      <c r="L934" s="91"/>
    </row>
    <row r="935" spans="2:12" x14ac:dyDescent="0.25">
      <c r="B935" s="67" t="s">
        <v>402</v>
      </c>
      <c r="C935" s="67" t="s">
        <v>403</v>
      </c>
      <c r="D935" s="68" t="s">
        <v>365</v>
      </c>
      <c r="E935" s="67" t="s">
        <v>366</v>
      </c>
      <c r="F935" s="68" t="s">
        <v>414</v>
      </c>
      <c r="G935" s="67" t="s">
        <v>415</v>
      </c>
      <c r="H935" s="68" t="s">
        <v>362</v>
      </c>
      <c r="I935" s="69">
        <v>0</v>
      </c>
      <c r="J935" s="69">
        <v>0</v>
      </c>
      <c r="K935" s="91"/>
      <c r="L935" s="91"/>
    </row>
    <row r="936" spans="2:12" x14ac:dyDescent="0.25">
      <c r="B936" s="67" t="s">
        <v>402</v>
      </c>
      <c r="C936" s="67" t="s">
        <v>403</v>
      </c>
      <c r="D936" s="68" t="s">
        <v>365</v>
      </c>
      <c r="E936" s="67" t="s">
        <v>366</v>
      </c>
      <c r="F936" s="68" t="s">
        <v>414</v>
      </c>
      <c r="G936" s="67" t="s">
        <v>415</v>
      </c>
      <c r="H936" s="68" t="s">
        <v>363</v>
      </c>
      <c r="I936" s="69">
        <v>8</v>
      </c>
      <c r="J936" s="69">
        <v>23</v>
      </c>
      <c r="K936" s="91"/>
      <c r="L936" s="91"/>
    </row>
    <row r="937" spans="2:12" x14ac:dyDescent="0.25">
      <c r="B937" s="67" t="s">
        <v>402</v>
      </c>
      <c r="C937" s="67" t="s">
        <v>403</v>
      </c>
      <c r="D937" s="68" t="s">
        <v>365</v>
      </c>
      <c r="E937" s="67" t="s">
        <v>366</v>
      </c>
      <c r="F937" s="68" t="s">
        <v>414</v>
      </c>
      <c r="G937" s="67" t="s">
        <v>415</v>
      </c>
      <c r="H937" s="68" t="s">
        <v>364</v>
      </c>
      <c r="I937" s="69">
        <v>10</v>
      </c>
      <c r="J937" s="69">
        <v>18</v>
      </c>
      <c r="K937" s="91"/>
      <c r="L937" s="91"/>
    </row>
    <row r="938" spans="2:12" x14ac:dyDescent="0.25">
      <c r="B938" s="67" t="s">
        <v>402</v>
      </c>
      <c r="C938" s="67" t="s">
        <v>403</v>
      </c>
      <c r="D938" s="68" t="s">
        <v>365</v>
      </c>
      <c r="E938" s="67" t="s">
        <v>366</v>
      </c>
      <c r="F938" s="68" t="s">
        <v>414</v>
      </c>
      <c r="G938" s="67" t="s">
        <v>415</v>
      </c>
      <c r="H938" s="68" t="s">
        <v>362</v>
      </c>
      <c r="I938" s="69">
        <v>15</v>
      </c>
      <c r="J938" s="69">
        <v>20</v>
      </c>
      <c r="K938" s="91"/>
      <c r="L938" s="91"/>
    </row>
    <row r="939" spans="2:12" x14ac:dyDescent="0.25">
      <c r="B939" s="67" t="s">
        <v>402</v>
      </c>
      <c r="C939" s="67" t="s">
        <v>403</v>
      </c>
      <c r="D939" s="68" t="s">
        <v>365</v>
      </c>
      <c r="E939" s="67" t="s">
        <v>366</v>
      </c>
      <c r="F939" s="68" t="s">
        <v>414</v>
      </c>
      <c r="G939" s="67" t="s">
        <v>415</v>
      </c>
      <c r="H939" s="68" t="s">
        <v>363</v>
      </c>
      <c r="I939" s="69">
        <v>496</v>
      </c>
      <c r="J939" s="69">
        <v>0</v>
      </c>
      <c r="K939" s="91"/>
      <c r="L939" s="91"/>
    </row>
    <row r="940" spans="2:12" x14ac:dyDescent="0.25">
      <c r="B940" s="67" t="s">
        <v>402</v>
      </c>
      <c r="C940" s="67" t="s">
        <v>403</v>
      </c>
      <c r="D940" s="68" t="s">
        <v>365</v>
      </c>
      <c r="E940" s="67" t="s">
        <v>366</v>
      </c>
      <c r="F940" s="68" t="s">
        <v>414</v>
      </c>
      <c r="G940" s="67" t="s">
        <v>415</v>
      </c>
      <c r="H940" s="68" t="s">
        <v>364</v>
      </c>
      <c r="I940" s="69">
        <v>9</v>
      </c>
      <c r="J940" s="69">
        <v>5</v>
      </c>
      <c r="K940" s="91"/>
      <c r="L940" s="91"/>
    </row>
    <row r="941" spans="2:12" x14ac:dyDescent="0.25">
      <c r="B941" s="67" t="s">
        <v>402</v>
      </c>
      <c r="C941" s="67" t="s">
        <v>403</v>
      </c>
      <c r="D941" s="68" t="s">
        <v>365</v>
      </c>
      <c r="E941" s="67" t="s">
        <v>366</v>
      </c>
      <c r="F941" s="68" t="s">
        <v>414</v>
      </c>
      <c r="G941" s="67" t="s">
        <v>415</v>
      </c>
      <c r="H941" s="68" t="s">
        <v>362</v>
      </c>
      <c r="I941" s="69">
        <v>53</v>
      </c>
      <c r="J941" s="69">
        <v>25</v>
      </c>
      <c r="K941" s="91"/>
      <c r="L941" s="91"/>
    </row>
    <row r="942" spans="2:12" x14ac:dyDescent="0.25">
      <c r="B942" s="67" t="s">
        <v>402</v>
      </c>
      <c r="C942" s="67" t="s">
        <v>403</v>
      </c>
      <c r="D942" s="68" t="s">
        <v>365</v>
      </c>
      <c r="E942" s="67" t="s">
        <v>366</v>
      </c>
      <c r="F942" s="68" t="s">
        <v>414</v>
      </c>
      <c r="G942" s="67" t="s">
        <v>415</v>
      </c>
      <c r="H942" s="68" t="s">
        <v>363</v>
      </c>
      <c r="I942" s="69">
        <v>24</v>
      </c>
      <c r="J942" s="69">
        <v>41</v>
      </c>
      <c r="K942" s="91"/>
      <c r="L942" s="91"/>
    </row>
    <row r="943" spans="2:12" x14ac:dyDescent="0.25">
      <c r="B943" s="67" t="s">
        <v>402</v>
      </c>
      <c r="C943" s="67" t="s">
        <v>403</v>
      </c>
      <c r="D943" s="68" t="s">
        <v>365</v>
      </c>
      <c r="E943" s="67" t="s">
        <v>366</v>
      </c>
      <c r="F943" s="68" t="s">
        <v>414</v>
      </c>
      <c r="G943" s="67" t="s">
        <v>415</v>
      </c>
      <c r="H943" s="68" t="s">
        <v>364</v>
      </c>
      <c r="I943" s="69">
        <v>0</v>
      </c>
      <c r="J943" s="69">
        <v>0</v>
      </c>
      <c r="K943" s="91"/>
      <c r="L943" s="91"/>
    </row>
    <row r="944" spans="2:12" x14ac:dyDescent="0.25">
      <c r="B944" s="67" t="s">
        <v>402</v>
      </c>
      <c r="C944" s="67" t="s">
        <v>403</v>
      </c>
      <c r="D944" s="68" t="s">
        <v>365</v>
      </c>
      <c r="E944" s="67" t="s">
        <v>366</v>
      </c>
      <c r="F944" s="68" t="s">
        <v>414</v>
      </c>
      <c r="G944" s="67" t="s">
        <v>415</v>
      </c>
      <c r="H944" s="68" t="s">
        <v>362</v>
      </c>
      <c r="I944" s="69">
        <v>0</v>
      </c>
      <c r="J944" s="69">
        <v>0</v>
      </c>
      <c r="K944" s="91"/>
      <c r="L944" s="91"/>
    </row>
    <row r="945" spans="2:12" x14ac:dyDescent="0.25">
      <c r="B945" s="67" t="s">
        <v>402</v>
      </c>
      <c r="C945" s="67" t="s">
        <v>403</v>
      </c>
      <c r="D945" s="68" t="s">
        <v>365</v>
      </c>
      <c r="E945" s="67" t="s">
        <v>366</v>
      </c>
      <c r="F945" s="68" t="s">
        <v>414</v>
      </c>
      <c r="G945" s="67" t="s">
        <v>415</v>
      </c>
      <c r="H945" s="68" t="s">
        <v>364</v>
      </c>
      <c r="I945" s="69">
        <v>8</v>
      </c>
      <c r="J945" s="69">
        <v>25</v>
      </c>
      <c r="K945" s="91"/>
      <c r="L945" s="91"/>
    </row>
    <row r="946" spans="2:12" x14ac:dyDescent="0.25">
      <c r="B946" s="67" t="s">
        <v>402</v>
      </c>
      <c r="C946" s="67" t="s">
        <v>403</v>
      </c>
      <c r="D946" s="68" t="s">
        <v>365</v>
      </c>
      <c r="E946" s="67" t="s">
        <v>366</v>
      </c>
      <c r="F946" s="68" t="s">
        <v>414</v>
      </c>
      <c r="G946" s="67" t="s">
        <v>415</v>
      </c>
      <c r="H946" s="68" t="s">
        <v>362</v>
      </c>
      <c r="I946" s="69">
        <v>0</v>
      </c>
      <c r="J946" s="69">
        <v>0</v>
      </c>
      <c r="K946" s="91"/>
      <c r="L946" s="91"/>
    </row>
    <row r="947" spans="2:12" x14ac:dyDescent="0.25">
      <c r="B947" s="67" t="s">
        <v>402</v>
      </c>
      <c r="C947" s="67" t="s">
        <v>403</v>
      </c>
      <c r="D947" s="68" t="s">
        <v>365</v>
      </c>
      <c r="E947" s="67" t="s">
        <v>366</v>
      </c>
      <c r="F947" s="68" t="s">
        <v>414</v>
      </c>
      <c r="G947" s="67" t="s">
        <v>415</v>
      </c>
      <c r="H947" s="68" t="s">
        <v>363</v>
      </c>
      <c r="I947" s="69">
        <v>13</v>
      </c>
      <c r="J947" s="69">
        <v>0</v>
      </c>
      <c r="K947" s="91"/>
      <c r="L947" s="91"/>
    </row>
    <row r="948" spans="2:12" x14ac:dyDescent="0.25">
      <c r="B948" s="67" t="s">
        <v>402</v>
      </c>
      <c r="C948" s="67" t="s">
        <v>403</v>
      </c>
      <c r="D948" s="68" t="s">
        <v>365</v>
      </c>
      <c r="E948" s="67" t="s">
        <v>366</v>
      </c>
      <c r="F948" s="68" t="s">
        <v>414</v>
      </c>
      <c r="G948" s="67" t="s">
        <v>415</v>
      </c>
      <c r="H948" s="68" t="s">
        <v>362</v>
      </c>
      <c r="I948" s="69">
        <v>0</v>
      </c>
      <c r="J948" s="69">
        <v>0</v>
      </c>
      <c r="K948" s="91"/>
      <c r="L948" s="91"/>
    </row>
    <row r="949" spans="2:12" x14ac:dyDescent="0.25">
      <c r="B949" s="67" t="s">
        <v>402</v>
      </c>
      <c r="C949" s="67" t="s">
        <v>403</v>
      </c>
      <c r="D949" s="68" t="s">
        <v>365</v>
      </c>
      <c r="E949" s="67" t="s">
        <v>366</v>
      </c>
      <c r="F949" s="68" t="s">
        <v>414</v>
      </c>
      <c r="G949" s="67" t="s">
        <v>415</v>
      </c>
      <c r="H949" s="68" t="s">
        <v>363</v>
      </c>
      <c r="I949" s="69">
        <v>0</v>
      </c>
      <c r="J949" s="69">
        <v>0</v>
      </c>
      <c r="K949" s="91"/>
      <c r="L949" s="91"/>
    </row>
    <row r="950" spans="2:12" x14ac:dyDescent="0.25">
      <c r="B950" s="67" t="s">
        <v>402</v>
      </c>
      <c r="C950" s="67" t="s">
        <v>403</v>
      </c>
      <c r="D950" s="68" t="s">
        <v>365</v>
      </c>
      <c r="E950" s="67" t="s">
        <v>366</v>
      </c>
      <c r="F950" s="68" t="s">
        <v>414</v>
      </c>
      <c r="G950" s="67" t="s">
        <v>415</v>
      </c>
      <c r="H950" s="68" t="s">
        <v>364</v>
      </c>
      <c r="I950" s="69">
        <v>2</v>
      </c>
      <c r="J950" s="69">
        <v>0</v>
      </c>
      <c r="K950" s="91"/>
      <c r="L950" s="91"/>
    </row>
    <row r="951" spans="2:12" x14ac:dyDescent="0.25">
      <c r="B951" s="67" t="s">
        <v>402</v>
      </c>
      <c r="C951" s="67" t="s">
        <v>403</v>
      </c>
      <c r="D951" s="68" t="s">
        <v>365</v>
      </c>
      <c r="E951" s="67" t="s">
        <v>366</v>
      </c>
      <c r="F951" s="68" t="s">
        <v>414</v>
      </c>
      <c r="G951" s="67" t="s">
        <v>415</v>
      </c>
      <c r="H951" s="68" t="s">
        <v>362</v>
      </c>
      <c r="I951" s="69">
        <v>0</v>
      </c>
      <c r="J951" s="69">
        <v>0</v>
      </c>
      <c r="K951" s="91"/>
      <c r="L951" s="91"/>
    </row>
    <row r="952" spans="2:12" x14ac:dyDescent="0.25">
      <c r="B952" s="67" t="s">
        <v>402</v>
      </c>
      <c r="C952" s="67" t="s">
        <v>403</v>
      </c>
      <c r="D952" s="68" t="s">
        <v>365</v>
      </c>
      <c r="E952" s="67" t="s">
        <v>366</v>
      </c>
      <c r="F952" s="68" t="s">
        <v>414</v>
      </c>
      <c r="G952" s="67" t="s">
        <v>415</v>
      </c>
      <c r="H952" s="68" t="s">
        <v>362</v>
      </c>
      <c r="I952" s="69">
        <v>10</v>
      </c>
      <c r="J952" s="69">
        <v>10</v>
      </c>
      <c r="K952" s="91"/>
      <c r="L952" s="91"/>
    </row>
    <row r="953" spans="2:12" x14ac:dyDescent="0.25">
      <c r="B953" s="67" t="s">
        <v>402</v>
      </c>
      <c r="C953" s="67" t="s">
        <v>403</v>
      </c>
      <c r="D953" s="68" t="s">
        <v>365</v>
      </c>
      <c r="E953" s="67" t="s">
        <v>366</v>
      </c>
      <c r="F953" s="68" t="s">
        <v>414</v>
      </c>
      <c r="G953" s="67" t="s">
        <v>415</v>
      </c>
      <c r="H953" s="68" t="s">
        <v>363</v>
      </c>
      <c r="I953" s="69">
        <v>16</v>
      </c>
      <c r="J953" s="69">
        <v>12</v>
      </c>
      <c r="K953" s="91"/>
      <c r="L953" s="91"/>
    </row>
    <row r="954" spans="2:12" x14ac:dyDescent="0.25">
      <c r="B954" s="67" t="s">
        <v>402</v>
      </c>
      <c r="C954" s="67" t="s">
        <v>403</v>
      </c>
      <c r="D954" s="68" t="s">
        <v>365</v>
      </c>
      <c r="E954" s="67" t="s">
        <v>366</v>
      </c>
      <c r="F954" s="68" t="s">
        <v>414</v>
      </c>
      <c r="G954" s="67" t="s">
        <v>415</v>
      </c>
      <c r="H954" s="68" t="s">
        <v>364</v>
      </c>
      <c r="I954" s="69">
        <v>0</v>
      </c>
      <c r="J954" s="69">
        <v>8</v>
      </c>
      <c r="K954" s="91"/>
      <c r="L954" s="91"/>
    </row>
    <row r="955" spans="2:12" x14ac:dyDescent="0.25">
      <c r="B955" s="67" t="s">
        <v>402</v>
      </c>
      <c r="C955" s="67" t="s">
        <v>403</v>
      </c>
      <c r="D955" s="68" t="s">
        <v>365</v>
      </c>
      <c r="E955" s="67" t="s">
        <v>366</v>
      </c>
      <c r="F955" s="68" t="s">
        <v>414</v>
      </c>
      <c r="G955" s="67" t="s">
        <v>415</v>
      </c>
      <c r="H955" s="68" t="s">
        <v>362</v>
      </c>
      <c r="I955" s="69">
        <v>0</v>
      </c>
      <c r="J955" s="69">
        <v>0</v>
      </c>
      <c r="K955" s="91"/>
      <c r="L955" s="91"/>
    </row>
    <row r="956" spans="2:12" x14ac:dyDescent="0.25">
      <c r="B956" s="67" t="s">
        <v>402</v>
      </c>
      <c r="C956" s="67" t="s">
        <v>403</v>
      </c>
      <c r="D956" s="68" t="s">
        <v>365</v>
      </c>
      <c r="E956" s="67" t="s">
        <v>366</v>
      </c>
      <c r="F956" s="68" t="s">
        <v>414</v>
      </c>
      <c r="G956" s="67" t="s">
        <v>415</v>
      </c>
      <c r="H956" s="68" t="s">
        <v>363</v>
      </c>
      <c r="I956" s="69">
        <v>12</v>
      </c>
      <c r="J956" s="69">
        <v>23</v>
      </c>
      <c r="K956" s="91"/>
      <c r="L956" s="91"/>
    </row>
    <row r="957" spans="2:12" x14ac:dyDescent="0.25">
      <c r="B957" s="67" t="s">
        <v>402</v>
      </c>
      <c r="C957" s="67" t="s">
        <v>403</v>
      </c>
      <c r="D957" s="68" t="s">
        <v>365</v>
      </c>
      <c r="E957" s="67" t="s">
        <v>366</v>
      </c>
      <c r="F957" s="68" t="s">
        <v>414</v>
      </c>
      <c r="G957" s="67" t="s">
        <v>415</v>
      </c>
      <c r="H957" s="68" t="s">
        <v>364</v>
      </c>
      <c r="I957" s="69">
        <v>10</v>
      </c>
      <c r="J957" s="69">
        <v>18</v>
      </c>
      <c r="K957" s="91"/>
      <c r="L957" s="91"/>
    </row>
    <row r="958" spans="2:12" x14ac:dyDescent="0.25">
      <c r="B958" s="67" t="s">
        <v>402</v>
      </c>
      <c r="C958" s="67" t="s">
        <v>403</v>
      </c>
      <c r="D958" s="68" t="s">
        <v>365</v>
      </c>
      <c r="E958" s="67" t="s">
        <v>366</v>
      </c>
      <c r="F958" s="68" t="s">
        <v>414</v>
      </c>
      <c r="G958" s="67" t="s">
        <v>415</v>
      </c>
      <c r="H958" s="68" t="s">
        <v>362</v>
      </c>
      <c r="I958" s="69">
        <v>0</v>
      </c>
      <c r="J958" s="69">
        <v>0</v>
      </c>
      <c r="K958" s="91"/>
      <c r="L958" s="91"/>
    </row>
    <row r="959" spans="2:12" x14ac:dyDescent="0.25">
      <c r="B959" s="67" t="s">
        <v>402</v>
      </c>
      <c r="C959" s="67" t="s">
        <v>403</v>
      </c>
      <c r="D959" s="68" t="s">
        <v>365</v>
      </c>
      <c r="E959" s="67" t="s">
        <v>366</v>
      </c>
      <c r="F959" s="68" t="s">
        <v>414</v>
      </c>
      <c r="G959" s="67" t="s">
        <v>415</v>
      </c>
      <c r="H959" s="68" t="s">
        <v>363</v>
      </c>
      <c r="I959" s="69">
        <v>0</v>
      </c>
      <c r="J959" s="69">
        <v>20</v>
      </c>
      <c r="K959" s="91"/>
      <c r="L959" s="91"/>
    </row>
    <row r="960" spans="2:12" x14ac:dyDescent="0.25">
      <c r="B960" s="67" t="s">
        <v>402</v>
      </c>
      <c r="C960" s="67" t="s">
        <v>403</v>
      </c>
      <c r="D960" s="68" t="s">
        <v>365</v>
      </c>
      <c r="E960" s="67" t="s">
        <v>366</v>
      </c>
      <c r="F960" s="68" t="s">
        <v>414</v>
      </c>
      <c r="G960" s="67" t="s">
        <v>415</v>
      </c>
      <c r="H960" s="68" t="s">
        <v>364</v>
      </c>
      <c r="I960" s="69">
        <v>0</v>
      </c>
      <c r="J960" s="69">
        <v>10</v>
      </c>
      <c r="K960" s="91"/>
      <c r="L960" s="91"/>
    </row>
    <row r="961" spans="2:12" x14ac:dyDescent="0.25">
      <c r="B961" s="67" t="s">
        <v>402</v>
      </c>
      <c r="C961" s="67" t="s">
        <v>403</v>
      </c>
      <c r="D961" s="68" t="s">
        <v>365</v>
      </c>
      <c r="E961" s="67" t="s">
        <v>366</v>
      </c>
      <c r="F961" s="68" t="s">
        <v>414</v>
      </c>
      <c r="G961" s="67" t="s">
        <v>415</v>
      </c>
      <c r="H961" s="68" t="s">
        <v>362</v>
      </c>
      <c r="I961" s="69">
        <v>0</v>
      </c>
      <c r="J961" s="69">
        <v>5</v>
      </c>
      <c r="K961" s="91"/>
      <c r="L961" s="91"/>
    </row>
    <row r="962" spans="2:12" x14ac:dyDescent="0.25">
      <c r="B962" s="67" t="s">
        <v>402</v>
      </c>
      <c r="C962" s="67" t="s">
        <v>403</v>
      </c>
      <c r="D962" s="68" t="s">
        <v>365</v>
      </c>
      <c r="E962" s="67" t="s">
        <v>366</v>
      </c>
      <c r="F962" s="68" t="s">
        <v>414</v>
      </c>
      <c r="G962" s="67" t="s">
        <v>415</v>
      </c>
      <c r="H962" s="68" t="s">
        <v>363</v>
      </c>
      <c r="I962" s="69">
        <v>18</v>
      </c>
      <c r="J962" s="69">
        <v>64</v>
      </c>
      <c r="K962" s="91"/>
      <c r="L962" s="91"/>
    </row>
    <row r="963" spans="2:12" x14ac:dyDescent="0.25">
      <c r="B963" s="67" t="s">
        <v>402</v>
      </c>
      <c r="C963" s="67" t="s">
        <v>403</v>
      </c>
      <c r="D963" s="68" t="s">
        <v>365</v>
      </c>
      <c r="E963" s="67" t="s">
        <v>366</v>
      </c>
      <c r="F963" s="68" t="s">
        <v>414</v>
      </c>
      <c r="G963" s="67" t="s">
        <v>415</v>
      </c>
      <c r="H963" s="68" t="s">
        <v>364</v>
      </c>
      <c r="I963" s="69">
        <v>0</v>
      </c>
      <c r="J963" s="69">
        <v>54</v>
      </c>
      <c r="K963" s="91"/>
      <c r="L963" s="91"/>
    </row>
    <row r="964" spans="2:12" x14ac:dyDescent="0.25">
      <c r="B964" s="67" t="s">
        <v>402</v>
      </c>
      <c r="C964" s="67" t="s">
        <v>403</v>
      </c>
      <c r="D964" s="68" t="s">
        <v>365</v>
      </c>
      <c r="E964" s="67" t="s">
        <v>366</v>
      </c>
      <c r="F964" s="68" t="s">
        <v>414</v>
      </c>
      <c r="G964" s="67" t="s">
        <v>415</v>
      </c>
      <c r="H964" s="68" t="s">
        <v>362</v>
      </c>
      <c r="I964" s="69">
        <v>0</v>
      </c>
      <c r="J964" s="69">
        <v>137</v>
      </c>
      <c r="K964" s="91"/>
      <c r="L964" s="91"/>
    </row>
    <row r="965" spans="2:12" x14ac:dyDescent="0.25">
      <c r="B965" s="67" t="s">
        <v>402</v>
      </c>
      <c r="C965" s="67" t="s">
        <v>403</v>
      </c>
      <c r="D965" s="68" t="s">
        <v>365</v>
      </c>
      <c r="E965" s="67" t="s">
        <v>366</v>
      </c>
      <c r="F965" s="68" t="s">
        <v>414</v>
      </c>
      <c r="G965" s="67" t="s">
        <v>415</v>
      </c>
      <c r="H965" s="68" t="s">
        <v>363</v>
      </c>
      <c r="I965" s="69">
        <v>12</v>
      </c>
      <c r="J965" s="69">
        <v>281</v>
      </c>
      <c r="K965" s="91"/>
      <c r="L965" s="91"/>
    </row>
    <row r="966" spans="2:12" x14ac:dyDescent="0.25">
      <c r="B966" s="67" t="s">
        <v>402</v>
      </c>
      <c r="C966" s="67" t="s">
        <v>403</v>
      </c>
      <c r="D966" s="68" t="s">
        <v>365</v>
      </c>
      <c r="E966" s="67" t="s">
        <v>366</v>
      </c>
      <c r="F966" s="68" t="s">
        <v>414</v>
      </c>
      <c r="G966" s="67" t="s">
        <v>415</v>
      </c>
      <c r="H966" s="68" t="s">
        <v>364</v>
      </c>
      <c r="I966" s="69">
        <v>0</v>
      </c>
      <c r="J966" s="69">
        <v>6</v>
      </c>
      <c r="K966" s="91"/>
      <c r="L966" s="91"/>
    </row>
    <row r="967" spans="2:12" x14ac:dyDescent="0.25">
      <c r="B967" s="67" t="s">
        <v>402</v>
      </c>
      <c r="C967" s="67" t="s">
        <v>403</v>
      </c>
      <c r="D967" s="68" t="s">
        <v>365</v>
      </c>
      <c r="E967" s="67" t="s">
        <v>366</v>
      </c>
      <c r="F967" s="68" t="s">
        <v>414</v>
      </c>
      <c r="G967" s="67" t="s">
        <v>415</v>
      </c>
      <c r="H967" s="68" t="s">
        <v>362</v>
      </c>
      <c r="I967" s="69">
        <v>27</v>
      </c>
      <c r="J967" s="69">
        <v>61</v>
      </c>
      <c r="K967" s="91"/>
      <c r="L967" s="91"/>
    </row>
    <row r="968" spans="2:12" x14ac:dyDescent="0.25">
      <c r="B968" s="67" t="s">
        <v>402</v>
      </c>
      <c r="C968" s="67" t="s">
        <v>403</v>
      </c>
      <c r="D968" s="68" t="s">
        <v>365</v>
      </c>
      <c r="E968" s="67" t="s">
        <v>366</v>
      </c>
      <c r="F968" s="68" t="s">
        <v>414</v>
      </c>
      <c r="G968" s="67" t="s">
        <v>415</v>
      </c>
      <c r="H968" s="68" t="s">
        <v>363</v>
      </c>
      <c r="I968" s="69">
        <v>128</v>
      </c>
      <c r="J968" s="69">
        <v>149</v>
      </c>
      <c r="K968" s="91"/>
      <c r="L968" s="91"/>
    </row>
    <row r="969" spans="2:12" x14ac:dyDescent="0.25">
      <c r="B969" s="67" t="s">
        <v>402</v>
      </c>
      <c r="C969" s="67" t="s">
        <v>403</v>
      </c>
      <c r="D969" s="68" t="s">
        <v>365</v>
      </c>
      <c r="E969" s="67" t="s">
        <v>366</v>
      </c>
      <c r="F969" s="68" t="s">
        <v>414</v>
      </c>
      <c r="G969" s="67" t="s">
        <v>415</v>
      </c>
      <c r="H969" s="68" t="s">
        <v>364</v>
      </c>
      <c r="I969" s="69">
        <v>74</v>
      </c>
      <c r="J969" s="69">
        <v>115</v>
      </c>
      <c r="K969" s="91"/>
      <c r="L969" s="91"/>
    </row>
    <row r="970" spans="2:12" x14ac:dyDescent="0.25">
      <c r="B970" s="67" t="s">
        <v>402</v>
      </c>
      <c r="C970" s="67" t="s">
        <v>403</v>
      </c>
      <c r="D970" s="68" t="s">
        <v>365</v>
      </c>
      <c r="E970" s="67" t="s">
        <v>366</v>
      </c>
      <c r="F970" s="68" t="s">
        <v>414</v>
      </c>
      <c r="G970" s="67" t="s">
        <v>415</v>
      </c>
      <c r="H970" s="68" t="s">
        <v>362</v>
      </c>
      <c r="I970" s="69">
        <v>30</v>
      </c>
      <c r="J970" s="69">
        <v>50</v>
      </c>
      <c r="K970" s="91"/>
      <c r="L970" s="91"/>
    </row>
    <row r="971" spans="2:12" x14ac:dyDescent="0.25">
      <c r="B971" s="67" t="s">
        <v>402</v>
      </c>
      <c r="C971" s="67" t="s">
        <v>403</v>
      </c>
      <c r="D971" s="68" t="s">
        <v>365</v>
      </c>
      <c r="E971" s="67" t="s">
        <v>366</v>
      </c>
      <c r="F971" s="68" t="s">
        <v>414</v>
      </c>
      <c r="G971" s="67" t="s">
        <v>415</v>
      </c>
      <c r="H971" s="68" t="s">
        <v>363</v>
      </c>
      <c r="I971" s="69">
        <v>63</v>
      </c>
      <c r="J971" s="69">
        <v>67</v>
      </c>
      <c r="K971" s="91"/>
      <c r="L971" s="91"/>
    </row>
    <row r="972" spans="2:12" x14ac:dyDescent="0.25">
      <c r="B972" s="67" t="s">
        <v>402</v>
      </c>
      <c r="C972" s="67" t="s">
        <v>403</v>
      </c>
      <c r="D972" s="68" t="s">
        <v>365</v>
      </c>
      <c r="E972" s="67" t="s">
        <v>366</v>
      </c>
      <c r="F972" s="68" t="s">
        <v>414</v>
      </c>
      <c r="G972" s="67" t="s">
        <v>415</v>
      </c>
      <c r="H972" s="68" t="s">
        <v>364</v>
      </c>
      <c r="I972" s="69">
        <v>0</v>
      </c>
      <c r="J972" s="69">
        <v>4</v>
      </c>
      <c r="K972" s="91"/>
      <c r="L972" s="91"/>
    </row>
    <row r="973" spans="2:12" x14ac:dyDescent="0.25">
      <c r="B973" s="67" t="s">
        <v>402</v>
      </c>
      <c r="C973" s="67" t="s">
        <v>403</v>
      </c>
      <c r="D973" s="68" t="s">
        <v>365</v>
      </c>
      <c r="E973" s="67" t="s">
        <v>366</v>
      </c>
      <c r="F973" s="68" t="s">
        <v>414</v>
      </c>
      <c r="G973" s="67" t="s">
        <v>415</v>
      </c>
      <c r="H973" s="68" t="s">
        <v>362</v>
      </c>
      <c r="I973" s="69">
        <v>0</v>
      </c>
      <c r="J973" s="69">
        <v>0</v>
      </c>
      <c r="K973" s="91"/>
      <c r="L973" s="91"/>
    </row>
    <row r="974" spans="2:12" x14ac:dyDescent="0.25">
      <c r="B974" s="67" t="s">
        <v>402</v>
      </c>
      <c r="C974" s="67" t="s">
        <v>403</v>
      </c>
      <c r="D974" s="68" t="s">
        <v>365</v>
      </c>
      <c r="E974" s="67" t="s">
        <v>366</v>
      </c>
      <c r="F974" s="68" t="s">
        <v>414</v>
      </c>
      <c r="G974" s="67" t="s">
        <v>415</v>
      </c>
      <c r="H974" s="68" t="s">
        <v>363</v>
      </c>
      <c r="I974" s="69">
        <v>0</v>
      </c>
      <c r="J974" s="69">
        <v>0</v>
      </c>
      <c r="K974" s="91"/>
      <c r="L974" s="91"/>
    </row>
    <row r="975" spans="2:12" x14ac:dyDescent="0.25">
      <c r="B975" s="67" t="s">
        <v>402</v>
      </c>
      <c r="C975" s="67" t="s">
        <v>403</v>
      </c>
      <c r="D975" s="68" t="s">
        <v>365</v>
      </c>
      <c r="E975" s="67" t="s">
        <v>366</v>
      </c>
      <c r="F975" s="68" t="s">
        <v>414</v>
      </c>
      <c r="G975" s="67" t="s">
        <v>415</v>
      </c>
      <c r="H975" s="68" t="s">
        <v>362</v>
      </c>
      <c r="I975" s="69">
        <v>20</v>
      </c>
      <c r="J975" s="69">
        <v>14</v>
      </c>
      <c r="K975" s="91"/>
      <c r="L975" s="91"/>
    </row>
    <row r="976" spans="2:12" x14ac:dyDescent="0.25">
      <c r="B976" s="67" t="s">
        <v>402</v>
      </c>
      <c r="C976" s="67" t="s">
        <v>403</v>
      </c>
      <c r="D976" s="68" t="s">
        <v>365</v>
      </c>
      <c r="E976" s="67" t="s">
        <v>366</v>
      </c>
      <c r="F976" s="68" t="s">
        <v>414</v>
      </c>
      <c r="G976" s="67" t="s">
        <v>415</v>
      </c>
      <c r="H976" s="68" t="s">
        <v>363</v>
      </c>
      <c r="I976" s="69">
        <v>290</v>
      </c>
      <c r="J976" s="69">
        <v>446</v>
      </c>
      <c r="K976" s="91"/>
      <c r="L976" s="91"/>
    </row>
    <row r="977" spans="2:12" x14ac:dyDescent="0.25">
      <c r="B977" s="67" t="s">
        <v>402</v>
      </c>
      <c r="C977" s="67" t="s">
        <v>403</v>
      </c>
      <c r="D977" s="68" t="s">
        <v>365</v>
      </c>
      <c r="E977" s="67" t="s">
        <v>366</v>
      </c>
      <c r="F977" s="68" t="s">
        <v>414</v>
      </c>
      <c r="G977" s="67" t="s">
        <v>415</v>
      </c>
      <c r="H977" s="68" t="s">
        <v>364</v>
      </c>
      <c r="I977" s="69">
        <v>117</v>
      </c>
      <c r="J977" s="69">
        <v>180</v>
      </c>
      <c r="K977" s="91"/>
      <c r="L977" s="91"/>
    </row>
    <row r="978" spans="2:12" x14ac:dyDescent="0.25">
      <c r="B978" s="67" t="s">
        <v>402</v>
      </c>
      <c r="C978" s="67" t="s">
        <v>403</v>
      </c>
      <c r="D978" s="68" t="s">
        <v>365</v>
      </c>
      <c r="E978" s="67" t="s">
        <v>366</v>
      </c>
      <c r="F978" s="68" t="s">
        <v>414</v>
      </c>
      <c r="G978" s="67" t="s">
        <v>415</v>
      </c>
      <c r="H978" s="68" t="s">
        <v>362</v>
      </c>
      <c r="I978" s="69">
        <v>48</v>
      </c>
      <c r="J978" s="69">
        <v>19</v>
      </c>
      <c r="K978" s="91"/>
      <c r="L978" s="91"/>
    </row>
    <row r="979" spans="2:12" x14ac:dyDescent="0.25">
      <c r="B979" s="67" t="s">
        <v>402</v>
      </c>
      <c r="C979" s="67" t="s">
        <v>403</v>
      </c>
      <c r="D979" s="68" t="s">
        <v>365</v>
      </c>
      <c r="E979" s="67" t="s">
        <v>366</v>
      </c>
      <c r="F979" s="68" t="s">
        <v>414</v>
      </c>
      <c r="G979" s="67" t="s">
        <v>415</v>
      </c>
      <c r="H979" s="68" t="s">
        <v>363</v>
      </c>
      <c r="I979" s="69">
        <v>96</v>
      </c>
      <c r="J979" s="69">
        <v>109</v>
      </c>
      <c r="K979" s="91"/>
      <c r="L979" s="91"/>
    </row>
    <row r="980" spans="2:12" x14ac:dyDescent="0.25">
      <c r="B980" s="67" t="s">
        <v>402</v>
      </c>
      <c r="C980" s="67" t="s">
        <v>403</v>
      </c>
      <c r="D980" s="68" t="s">
        <v>365</v>
      </c>
      <c r="E980" s="67" t="s">
        <v>366</v>
      </c>
      <c r="F980" s="68" t="s">
        <v>414</v>
      </c>
      <c r="G980" s="67" t="s">
        <v>415</v>
      </c>
      <c r="H980" s="68" t="s">
        <v>364</v>
      </c>
      <c r="I980" s="69">
        <v>8</v>
      </c>
      <c r="J980" s="69">
        <v>16</v>
      </c>
      <c r="K980" s="91"/>
      <c r="L980" s="91"/>
    </row>
    <row r="981" spans="2:12" x14ac:dyDescent="0.25">
      <c r="B981" s="67" t="s">
        <v>402</v>
      </c>
      <c r="C981" s="67" t="s">
        <v>403</v>
      </c>
      <c r="D981" s="68" t="s">
        <v>365</v>
      </c>
      <c r="E981" s="67" t="s">
        <v>366</v>
      </c>
      <c r="F981" s="68" t="s">
        <v>414</v>
      </c>
      <c r="G981" s="67" t="s">
        <v>415</v>
      </c>
      <c r="H981" s="68" t="s">
        <v>362</v>
      </c>
      <c r="I981" s="69">
        <v>0</v>
      </c>
      <c r="J981" s="69">
        <v>0</v>
      </c>
      <c r="K981" s="91"/>
      <c r="L981" s="91"/>
    </row>
    <row r="982" spans="2:12" x14ac:dyDescent="0.25">
      <c r="B982" s="67" t="s">
        <v>402</v>
      </c>
      <c r="C982" s="67" t="s">
        <v>403</v>
      </c>
      <c r="D982" s="68" t="s">
        <v>365</v>
      </c>
      <c r="E982" s="67" t="s">
        <v>366</v>
      </c>
      <c r="F982" s="68" t="s">
        <v>414</v>
      </c>
      <c r="G982" s="67" t="s">
        <v>415</v>
      </c>
      <c r="H982" s="68" t="s">
        <v>363</v>
      </c>
      <c r="I982" s="69">
        <v>9</v>
      </c>
      <c r="J982" s="69">
        <v>23</v>
      </c>
      <c r="K982" s="91"/>
      <c r="L982" s="91"/>
    </row>
    <row r="983" spans="2:12" x14ac:dyDescent="0.25">
      <c r="B983" s="67" t="s">
        <v>402</v>
      </c>
      <c r="C983" s="67" t="s">
        <v>403</v>
      </c>
      <c r="D983" s="68" t="s">
        <v>365</v>
      </c>
      <c r="E983" s="67" t="s">
        <v>366</v>
      </c>
      <c r="F983" s="68" t="s">
        <v>414</v>
      </c>
      <c r="G983" s="67" t="s">
        <v>415</v>
      </c>
      <c r="H983" s="68" t="s">
        <v>364</v>
      </c>
      <c r="I983" s="69">
        <v>9</v>
      </c>
      <c r="J983" s="69">
        <v>5</v>
      </c>
      <c r="K983" s="91"/>
      <c r="L983" s="91"/>
    </row>
    <row r="984" spans="2:12" x14ac:dyDescent="0.25">
      <c r="B984" s="67" t="s">
        <v>402</v>
      </c>
      <c r="C984" s="67" t="s">
        <v>403</v>
      </c>
      <c r="D984" s="68" t="s">
        <v>365</v>
      </c>
      <c r="E984" s="67" t="s">
        <v>366</v>
      </c>
      <c r="F984" s="68" t="s">
        <v>414</v>
      </c>
      <c r="G984" s="67" t="s">
        <v>415</v>
      </c>
      <c r="H984" s="68" t="s">
        <v>363</v>
      </c>
      <c r="I984" s="69">
        <v>0</v>
      </c>
      <c r="J984" s="69">
        <v>5</v>
      </c>
      <c r="K984" s="91"/>
      <c r="L984" s="91"/>
    </row>
    <row r="985" spans="2:12" x14ac:dyDescent="0.25">
      <c r="B985" s="67" t="s">
        <v>402</v>
      </c>
      <c r="C985" s="67" t="s">
        <v>403</v>
      </c>
      <c r="D985" s="68" t="s">
        <v>365</v>
      </c>
      <c r="E985" s="67" t="s">
        <v>366</v>
      </c>
      <c r="F985" s="68" t="s">
        <v>414</v>
      </c>
      <c r="G985" s="67" t="s">
        <v>415</v>
      </c>
      <c r="H985" s="68" t="s">
        <v>364</v>
      </c>
      <c r="I985" s="69">
        <v>6</v>
      </c>
      <c r="J985" s="69">
        <v>16</v>
      </c>
      <c r="K985" s="91"/>
      <c r="L985" s="91"/>
    </row>
    <row r="986" spans="2:12" x14ac:dyDescent="0.25">
      <c r="B986" s="67" t="s">
        <v>402</v>
      </c>
      <c r="C986" s="67" t="s">
        <v>403</v>
      </c>
      <c r="D986" s="68" t="s">
        <v>365</v>
      </c>
      <c r="E986" s="67" t="s">
        <v>366</v>
      </c>
      <c r="F986" s="68" t="s">
        <v>414</v>
      </c>
      <c r="G986" s="67" t="s">
        <v>415</v>
      </c>
      <c r="H986" s="68" t="s">
        <v>363</v>
      </c>
      <c r="I986" s="69">
        <v>27</v>
      </c>
      <c r="J986" s="69">
        <v>36</v>
      </c>
      <c r="K986" s="91"/>
      <c r="L986" s="91"/>
    </row>
    <row r="987" spans="2:12" x14ac:dyDescent="0.25">
      <c r="B987" s="67" t="s">
        <v>402</v>
      </c>
      <c r="C987" s="67" t="s">
        <v>403</v>
      </c>
      <c r="D987" s="68" t="s">
        <v>365</v>
      </c>
      <c r="E987" s="67" t="s">
        <v>366</v>
      </c>
      <c r="F987" s="68" t="s">
        <v>414</v>
      </c>
      <c r="G987" s="67" t="s">
        <v>415</v>
      </c>
      <c r="H987" s="68" t="s">
        <v>364</v>
      </c>
      <c r="I987" s="69">
        <v>0</v>
      </c>
      <c r="J987" s="69">
        <v>18</v>
      </c>
      <c r="K987" s="91"/>
      <c r="L987" s="91"/>
    </row>
    <row r="988" spans="2:12" x14ac:dyDescent="0.25">
      <c r="B988" s="67" t="s">
        <v>402</v>
      </c>
      <c r="C988" s="67" t="s">
        <v>403</v>
      </c>
      <c r="D988" s="68" t="s">
        <v>365</v>
      </c>
      <c r="E988" s="67" t="s">
        <v>366</v>
      </c>
      <c r="F988" s="68" t="s">
        <v>414</v>
      </c>
      <c r="G988" s="67" t="s">
        <v>415</v>
      </c>
      <c r="H988" s="68" t="s">
        <v>362</v>
      </c>
      <c r="I988" s="69">
        <v>0</v>
      </c>
      <c r="J988" s="69">
        <v>0</v>
      </c>
      <c r="K988" s="91"/>
      <c r="L988" s="91"/>
    </row>
    <row r="989" spans="2:12" x14ac:dyDescent="0.25">
      <c r="B989" s="67" t="s">
        <v>402</v>
      </c>
      <c r="C989" s="67" t="s">
        <v>403</v>
      </c>
      <c r="D989" s="68" t="s">
        <v>365</v>
      </c>
      <c r="E989" s="67" t="s">
        <v>366</v>
      </c>
      <c r="F989" s="68" t="s">
        <v>414</v>
      </c>
      <c r="G989" s="67" t="s">
        <v>415</v>
      </c>
      <c r="H989" s="68" t="s">
        <v>363</v>
      </c>
      <c r="I989" s="69">
        <v>0</v>
      </c>
      <c r="J989" s="69">
        <v>0</v>
      </c>
      <c r="K989" s="91"/>
      <c r="L989" s="91"/>
    </row>
    <row r="990" spans="2:12" x14ac:dyDescent="0.25">
      <c r="B990" s="67" t="s">
        <v>402</v>
      </c>
      <c r="C990" s="67" t="s">
        <v>403</v>
      </c>
      <c r="D990" s="68" t="s">
        <v>365</v>
      </c>
      <c r="E990" s="67" t="s">
        <v>366</v>
      </c>
      <c r="F990" s="68" t="s">
        <v>414</v>
      </c>
      <c r="G990" s="67" t="s">
        <v>415</v>
      </c>
      <c r="H990" s="68" t="s">
        <v>364</v>
      </c>
      <c r="I990" s="69">
        <v>0</v>
      </c>
      <c r="J990" s="69">
        <v>0</v>
      </c>
      <c r="K990" s="91"/>
      <c r="L990" s="91"/>
    </row>
    <row r="991" spans="2:12" x14ac:dyDescent="0.25">
      <c r="B991" s="67" t="s">
        <v>402</v>
      </c>
      <c r="C991" s="67" t="s">
        <v>403</v>
      </c>
      <c r="D991" s="68" t="s">
        <v>365</v>
      </c>
      <c r="E991" s="67" t="s">
        <v>366</v>
      </c>
      <c r="F991" s="68" t="s">
        <v>414</v>
      </c>
      <c r="G991" s="67" t="s">
        <v>415</v>
      </c>
      <c r="H991" s="68" t="s">
        <v>362</v>
      </c>
      <c r="I991" s="69">
        <v>0</v>
      </c>
      <c r="J991" s="69">
        <v>0</v>
      </c>
      <c r="K991" s="91"/>
      <c r="L991" s="91"/>
    </row>
    <row r="992" spans="2:12" x14ac:dyDescent="0.25">
      <c r="B992" s="67" t="s">
        <v>402</v>
      </c>
      <c r="C992" s="67" t="s">
        <v>403</v>
      </c>
      <c r="D992" s="68" t="s">
        <v>365</v>
      </c>
      <c r="E992" s="67" t="s">
        <v>366</v>
      </c>
      <c r="F992" s="68" t="s">
        <v>414</v>
      </c>
      <c r="G992" s="67" t="s">
        <v>415</v>
      </c>
      <c r="H992" s="68" t="s">
        <v>363</v>
      </c>
      <c r="I992" s="69">
        <v>0</v>
      </c>
      <c r="J992" s="69">
        <v>0</v>
      </c>
      <c r="K992" s="91"/>
      <c r="L992" s="91"/>
    </row>
    <row r="993" spans="2:12" x14ac:dyDescent="0.25">
      <c r="B993" s="67" t="s">
        <v>402</v>
      </c>
      <c r="C993" s="67" t="s">
        <v>403</v>
      </c>
      <c r="D993" s="68" t="s">
        <v>365</v>
      </c>
      <c r="E993" s="67" t="s">
        <v>366</v>
      </c>
      <c r="F993" s="68" t="s">
        <v>414</v>
      </c>
      <c r="G993" s="67" t="s">
        <v>415</v>
      </c>
      <c r="H993" s="68" t="s">
        <v>362</v>
      </c>
      <c r="I993" s="69">
        <v>10</v>
      </c>
      <c r="J993" s="69">
        <v>0</v>
      </c>
      <c r="K993" s="91"/>
      <c r="L993" s="91"/>
    </row>
    <row r="994" spans="2:12" x14ac:dyDescent="0.25">
      <c r="B994" s="67" t="s">
        <v>402</v>
      </c>
      <c r="C994" s="67" t="s">
        <v>403</v>
      </c>
      <c r="D994" s="68" t="s">
        <v>365</v>
      </c>
      <c r="E994" s="67" t="s">
        <v>366</v>
      </c>
      <c r="F994" s="68" t="s">
        <v>414</v>
      </c>
      <c r="G994" s="67" t="s">
        <v>415</v>
      </c>
      <c r="H994" s="68" t="s">
        <v>362</v>
      </c>
      <c r="I994" s="69">
        <v>0</v>
      </c>
      <c r="J994" s="69">
        <v>0</v>
      </c>
      <c r="K994" s="91"/>
      <c r="L994" s="91"/>
    </row>
    <row r="995" spans="2:12" x14ac:dyDescent="0.25">
      <c r="B995" s="67" t="s">
        <v>402</v>
      </c>
      <c r="C995" s="67" t="s">
        <v>403</v>
      </c>
      <c r="D995" s="68" t="s">
        <v>365</v>
      </c>
      <c r="E995" s="67" t="s">
        <v>366</v>
      </c>
      <c r="F995" s="68" t="s">
        <v>414</v>
      </c>
      <c r="G995" s="67" t="s">
        <v>415</v>
      </c>
      <c r="H995" s="68" t="s">
        <v>363</v>
      </c>
      <c r="I995" s="69">
        <v>0</v>
      </c>
      <c r="J995" s="69">
        <v>0</v>
      </c>
      <c r="K995" s="91"/>
      <c r="L995" s="91"/>
    </row>
    <row r="996" spans="2:12" x14ac:dyDescent="0.25">
      <c r="B996" s="67" t="s">
        <v>402</v>
      </c>
      <c r="C996" s="67" t="s">
        <v>403</v>
      </c>
      <c r="D996" s="68" t="s">
        <v>365</v>
      </c>
      <c r="E996" s="67" t="s">
        <v>366</v>
      </c>
      <c r="F996" s="68" t="s">
        <v>414</v>
      </c>
      <c r="G996" s="67" t="s">
        <v>415</v>
      </c>
      <c r="H996" s="68" t="s">
        <v>362</v>
      </c>
      <c r="I996" s="69">
        <v>0</v>
      </c>
      <c r="J996" s="69">
        <v>0</v>
      </c>
      <c r="K996" s="91"/>
      <c r="L996" s="91"/>
    </row>
    <row r="997" spans="2:12" x14ac:dyDescent="0.25">
      <c r="B997" s="67" t="s">
        <v>402</v>
      </c>
      <c r="C997" s="67" t="s">
        <v>403</v>
      </c>
      <c r="D997" s="68" t="s">
        <v>365</v>
      </c>
      <c r="E997" s="67" t="s">
        <v>366</v>
      </c>
      <c r="F997" s="68" t="s">
        <v>414</v>
      </c>
      <c r="G997" s="67" t="s">
        <v>415</v>
      </c>
      <c r="H997" s="68" t="s">
        <v>363</v>
      </c>
      <c r="I997" s="69">
        <v>0</v>
      </c>
      <c r="J997" s="69">
        <v>0</v>
      </c>
      <c r="K997" s="91"/>
      <c r="L997" s="91"/>
    </row>
    <row r="998" spans="2:12" x14ac:dyDescent="0.25">
      <c r="B998" s="67" t="s">
        <v>402</v>
      </c>
      <c r="C998" s="67" t="s">
        <v>403</v>
      </c>
      <c r="D998" s="68" t="s">
        <v>365</v>
      </c>
      <c r="E998" s="67" t="s">
        <v>366</v>
      </c>
      <c r="F998" s="68" t="s">
        <v>414</v>
      </c>
      <c r="G998" s="67" t="s">
        <v>415</v>
      </c>
      <c r="H998" s="68" t="s">
        <v>362</v>
      </c>
      <c r="I998" s="69">
        <v>20</v>
      </c>
      <c r="J998" s="69">
        <v>22</v>
      </c>
      <c r="K998" s="91"/>
      <c r="L998" s="91"/>
    </row>
    <row r="999" spans="2:12" x14ac:dyDescent="0.25">
      <c r="B999" s="67" t="s">
        <v>402</v>
      </c>
      <c r="C999" s="67" t="s">
        <v>403</v>
      </c>
      <c r="D999" s="68" t="s">
        <v>365</v>
      </c>
      <c r="E999" s="67" t="s">
        <v>366</v>
      </c>
      <c r="F999" s="68" t="s">
        <v>414</v>
      </c>
      <c r="G999" s="67" t="s">
        <v>415</v>
      </c>
      <c r="H999" s="68" t="s">
        <v>363</v>
      </c>
      <c r="I999" s="69">
        <v>35</v>
      </c>
      <c r="J999" s="69">
        <v>49</v>
      </c>
      <c r="K999" s="91"/>
      <c r="L999" s="91"/>
    </row>
    <row r="1000" spans="2:12" x14ac:dyDescent="0.25">
      <c r="B1000" s="67" t="s">
        <v>402</v>
      </c>
      <c r="C1000" s="67" t="s">
        <v>403</v>
      </c>
      <c r="D1000" s="68" t="s">
        <v>365</v>
      </c>
      <c r="E1000" s="67" t="s">
        <v>366</v>
      </c>
      <c r="F1000" s="68" t="s">
        <v>414</v>
      </c>
      <c r="G1000" s="67" t="s">
        <v>415</v>
      </c>
      <c r="H1000" s="68" t="s">
        <v>364</v>
      </c>
      <c r="I1000" s="69">
        <v>15</v>
      </c>
      <c r="J1000" s="69">
        <v>10</v>
      </c>
      <c r="K1000" s="91"/>
      <c r="L1000" s="91"/>
    </row>
    <row r="1001" spans="2:12" x14ac:dyDescent="0.25">
      <c r="B1001" s="67" t="s">
        <v>402</v>
      </c>
      <c r="C1001" s="67" t="s">
        <v>403</v>
      </c>
      <c r="D1001" s="68" t="s">
        <v>365</v>
      </c>
      <c r="E1001" s="67" t="s">
        <v>366</v>
      </c>
      <c r="F1001" s="68" t="s">
        <v>414</v>
      </c>
      <c r="G1001" s="67" t="s">
        <v>415</v>
      </c>
      <c r="H1001" s="68" t="s">
        <v>362</v>
      </c>
      <c r="I1001" s="69">
        <v>10</v>
      </c>
      <c r="J1001" s="69">
        <v>0</v>
      </c>
      <c r="K1001" s="91"/>
      <c r="L1001" s="91"/>
    </row>
    <row r="1002" spans="2:12" x14ac:dyDescent="0.25">
      <c r="B1002" s="67" t="s">
        <v>402</v>
      </c>
      <c r="C1002" s="67" t="s">
        <v>403</v>
      </c>
      <c r="D1002" s="68" t="s">
        <v>365</v>
      </c>
      <c r="E1002" s="67" t="s">
        <v>366</v>
      </c>
      <c r="F1002" s="68" t="s">
        <v>414</v>
      </c>
      <c r="G1002" s="67" t="s">
        <v>415</v>
      </c>
      <c r="H1002" s="68" t="s">
        <v>363</v>
      </c>
      <c r="I1002" s="69">
        <v>0</v>
      </c>
      <c r="J1002" s="69">
        <v>6</v>
      </c>
      <c r="K1002" s="91"/>
      <c r="L1002" s="91"/>
    </row>
    <row r="1003" spans="2:12" x14ac:dyDescent="0.25">
      <c r="B1003" s="67" t="s">
        <v>402</v>
      </c>
      <c r="C1003" s="67" t="s">
        <v>403</v>
      </c>
      <c r="D1003" s="68" t="s">
        <v>365</v>
      </c>
      <c r="E1003" s="67" t="s">
        <v>366</v>
      </c>
      <c r="F1003" s="68" t="s">
        <v>414</v>
      </c>
      <c r="G1003" s="67" t="s">
        <v>415</v>
      </c>
      <c r="H1003" s="68" t="s">
        <v>364</v>
      </c>
      <c r="I1003" s="69">
        <v>17</v>
      </c>
      <c r="J1003" s="69">
        <v>24</v>
      </c>
      <c r="K1003" s="91"/>
      <c r="L1003" s="91"/>
    </row>
    <row r="1004" spans="2:12" x14ac:dyDescent="0.25">
      <c r="B1004" s="67" t="s">
        <v>402</v>
      </c>
      <c r="C1004" s="67" t="s">
        <v>403</v>
      </c>
      <c r="D1004" s="68" t="s">
        <v>365</v>
      </c>
      <c r="E1004" s="67" t="s">
        <v>366</v>
      </c>
      <c r="F1004" s="68" t="s">
        <v>414</v>
      </c>
      <c r="G1004" s="67" t="s">
        <v>415</v>
      </c>
      <c r="H1004" s="68" t="s">
        <v>363</v>
      </c>
      <c r="I1004" s="69">
        <v>2</v>
      </c>
      <c r="J1004" s="69">
        <v>0</v>
      </c>
      <c r="K1004" s="91"/>
      <c r="L1004" s="91"/>
    </row>
    <row r="1005" spans="2:12" x14ac:dyDescent="0.25">
      <c r="B1005" s="67" t="s">
        <v>402</v>
      </c>
      <c r="C1005" s="67" t="s">
        <v>403</v>
      </c>
      <c r="D1005" s="68" t="s">
        <v>365</v>
      </c>
      <c r="E1005" s="67" t="s">
        <v>366</v>
      </c>
      <c r="F1005" s="68" t="s">
        <v>414</v>
      </c>
      <c r="G1005" s="67" t="s">
        <v>415</v>
      </c>
      <c r="H1005" s="68" t="s">
        <v>362</v>
      </c>
      <c r="I1005" s="69">
        <v>0.309</v>
      </c>
      <c r="J1005" s="69">
        <v>0.20599999999999999</v>
      </c>
      <c r="K1005" s="91"/>
      <c r="L1005" s="91"/>
    </row>
    <row r="1006" spans="2:12" x14ac:dyDescent="0.25">
      <c r="B1006" s="67" t="s">
        <v>402</v>
      </c>
      <c r="C1006" s="67" t="s">
        <v>403</v>
      </c>
      <c r="D1006" s="68" t="s">
        <v>365</v>
      </c>
      <c r="E1006" s="67" t="s">
        <v>366</v>
      </c>
      <c r="F1006" s="68" t="s">
        <v>414</v>
      </c>
      <c r="G1006" s="67" t="s">
        <v>415</v>
      </c>
      <c r="H1006" s="68" t="s">
        <v>363</v>
      </c>
      <c r="I1006" s="69">
        <v>0.39140000000000003</v>
      </c>
      <c r="J1006" s="69">
        <v>0.55620000000000003</v>
      </c>
      <c r="K1006" s="91"/>
      <c r="L1006" s="91"/>
    </row>
    <row r="1007" spans="2:12" x14ac:dyDescent="0.25">
      <c r="B1007" s="67" t="s">
        <v>402</v>
      </c>
      <c r="C1007" s="67" t="s">
        <v>403</v>
      </c>
      <c r="D1007" s="68" t="s">
        <v>365</v>
      </c>
      <c r="E1007" s="67" t="s">
        <v>366</v>
      </c>
      <c r="F1007" s="68" t="s">
        <v>414</v>
      </c>
      <c r="G1007" s="67" t="s">
        <v>415</v>
      </c>
      <c r="H1007" s="68" t="s">
        <v>364</v>
      </c>
      <c r="I1007" s="69">
        <v>0.45319999999999999</v>
      </c>
      <c r="J1007" s="69">
        <v>0.28839999999999999</v>
      </c>
      <c r="K1007" s="91"/>
      <c r="L1007" s="91"/>
    </row>
    <row r="1008" spans="2:12" x14ac:dyDescent="0.25">
      <c r="B1008" s="67" t="s">
        <v>402</v>
      </c>
      <c r="C1008" s="67" t="s">
        <v>403</v>
      </c>
      <c r="D1008" s="68" t="s">
        <v>365</v>
      </c>
      <c r="E1008" s="67" t="s">
        <v>366</v>
      </c>
      <c r="F1008" s="68" t="s">
        <v>414</v>
      </c>
      <c r="G1008" s="67" t="s">
        <v>415</v>
      </c>
      <c r="H1008" s="68" t="s">
        <v>362</v>
      </c>
      <c r="I1008" s="69">
        <v>2</v>
      </c>
      <c r="J1008" s="69">
        <v>10</v>
      </c>
      <c r="K1008" s="91"/>
      <c r="L1008" s="91"/>
    </row>
    <row r="1009" spans="2:12" x14ac:dyDescent="0.25">
      <c r="B1009" s="67" t="s">
        <v>402</v>
      </c>
      <c r="C1009" s="67" t="s">
        <v>403</v>
      </c>
      <c r="D1009" s="68" t="s">
        <v>365</v>
      </c>
      <c r="E1009" s="67" t="s">
        <v>366</v>
      </c>
      <c r="F1009" s="68" t="s">
        <v>414</v>
      </c>
      <c r="G1009" s="67" t="s">
        <v>415</v>
      </c>
      <c r="H1009" s="68" t="s">
        <v>363</v>
      </c>
      <c r="I1009" s="69">
        <v>4</v>
      </c>
      <c r="J1009" s="69">
        <v>10</v>
      </c>
      <c r="K1009" s="91"/>
      <c r="L1009" s="91"/>
    </row>
    <row r="1010" spans="2:12" x14ac:dyDescent="0.25">
      <c r="B1010" s="67" t="s">
        <v>402</v>
      </c>
      <c r="C1010" s="67" t="s">
        <v>403</v>
      </c>
      <c r="D1010" s="68" t="s">
        <v>365</v>
      </c>
      <c r="E1010" s="67" t="s">
        <v>366</v>
      </c>
      <c r="F1010" s="68" t="s">
        <v>414</v>
      </c>
      <c r="G1010" s="67" t="s">
        <v>415</v>
      </c>
      <c r="H1010" s="68" t="s">
        <v>364</v>
      </c>
      <c r="I1010" s="69">
        <v>29</v>
      </c>
      <c r="J1010" s="69">
        <v>15</v>
      </c>
      <c r="K1010" s="91"/>
      <c r="L1010" s="91"/>
    </row>
    <row r="1011" spans="2:12" x14ac:dyDescent="0.25">
      <c r="B1011" s="67" t="s">
        <v>402</v>
      </c>
      <c r="C1011" s="67" t="s">
        <v>403</v>
      </c>
      <c r="D1011" s="68" t="s">
        <v>365</v>
      </c>
      <c r="E1011" s="67" t="s">
        <v>366</v>
      </c>
      <c r="F1011" s="68" t="s">
        <v>414</v>
      </c>
      <c r="G1011" s="67" t="s">
        <v>415</v>
      </c>
      <c r="H1011" s="68" t="s">
        <v>362</v>
      </c>
      <c r="I1011" s="69">
        <v>0</v>
      </c>
      <c r="J1011" s="69">
        <v>0</v>
      </c>
      <c r="K1011" s="91"/>
      <c r="L1011" s="91"/>
    </row>
    <row r="1012" spans="2:12" x14ac:dyDescent="0.25">
      <c r="B1012" s="67" t="s">
        <v>402</v>
      </c>
      <c r="C1012" s="67" t="s">
        <v>403</v>
      </c>
      <c r="D1012" s="68" t="s">
        <v>365</v>
      </c>
      <c r="E1012" s="67" t="s">
        <v>366</v>
      </c>
      <c r="F1012" s="68" t="s">
        <v>414</v>
      </c>
      <c r="G1012" s="67" t="s">
        <v>415</v>
      </c>
      <c r="H1012" s="68" t="s">
        <v>363</v>
      </c>
      <c r="I1012" s="69">
        <v>0</v>
      </c>
      <c r="J1012" s="69">
        <v>13</v>
      </c>
      <c r="K1012" s="91"/>
      <c r="L1012" s="91"/>
    </row>
    <row r="1013" spans="2:12" x14ac:dyDescent="0.25">
      <c r="B1013" s="67" t="s">
        <v>402</v>
      </c>
      <c r="C1013" s="67" t="s">
        <v>403</v>
      </c>
      <c r="D1013" s="68" t="s">
        <v>365</v>
      </c>
      <c r="E1013" s="67" t="s">
        <v>366</v>
      </c>
      <c r="F1013" s="68" t="s">
        <v>414</v>
      </c>
      <c r="G1013" s="67" t="s">
        <v>415</v>
      </c>
      <c r="H1013" s="68" t="s">
        <v>364</v>
      </c>
      <c r="I1013" s="69">
        <v>12</v>
      </c>
      <c r="J1013" s="69">
        <v>0</v>
      </c>
      <c r="K1013" s="91"/>
      <c r="L1013" s="91"/>
    </row>
    <row r="1014" spans="2:12" x14ac:dyDescent="0.25">
      <c r="B1014" s="67" t="s">
        <v>402</v>
      </c>
      <c r="C1014" s="67" t="s">
        <v>403</v>
      </c>
      <c r="D1014" s="68" t="s">
        <v>365</v>
      </c>
      <c r="E1014" s="67" t="s">
        <v>366</v>
      </c>
      <c r="F1014" s="68" t="s">
        <v>414</v>
      </c>
      <c r="G1014" s="67" t="s">
        <v>415</v>
      </c>
      <c r="H1014" s="68" t="s">
        <v>362</v>
      </c>
      <c r="I1014" s="69">
        <v>45</v>
      </c>
      <c r="J1014" s="69">
        <v>36</v>
      </c>
      <c r="K1014" s="91"/>
      <c r="L1014" s="91"/>
    </row>
    <row r="1015" spans="2:12" x14ac:dyDescent="0.25">
      <c r="B1015" s="67" t="s">
        <v>402</v>
      </c>
      <c r="C1015" s="67" t="s">
        <v>403</v>
      </c>
      <c r="D1015" s="68" t="s">
        <v>365</v>
      </c>
      <c r="E1015" s="67" t="s">
        <v>366</v>
      </c>
      <c r="F1015" s="68" t="s">
        <v>414</v>
      </c>
      <c r="G1015" s="67" t="s">
        <v>415</v>
      </c>
      <c r="H1015" s="68" t="s">
        <v>363</v>
      </c>
      <c r="I1015" s="69">
        <v>73</v>
      </c>
      <c r="J1015" s="69">
        <v>109</v>
      </c>
      <c r="K1015" s="91"/>
      <c r="L1015" s="91"/>
    </row>
    <row r="1016" spans="2:12" x14ac:dyDescent="0.25">
      <c r="B1016" s="67" t="s">
        <v>402</v>
      </c>
      <c r="C1016" s="67" t="s">
        <v>403</v>
      </c>
      <c r="D1016" s="68" t="s">
        <v>365</v>
      </c>
      <c r="E1016" s="67" t="s">
        <v>366</v>
      </c>
      <c r="F1016" s="68" t="s">
        <v>414</v>
      </c>
      <c r="G1016" s="67" t="s">
        <v>415</v>
      </c>
      <c r="H1016" s="68" t="s">
        <v>364</v>
      </c>
      <c r="I1016" s="69">
        <v>12</v>
      </c>
      <c r="J1016" s="69">
        <v>32</v>
      </c>
      <c r="K1016" s="91"/>
      <c r="L1016" s="91"/>
    </row>
    <row r="1017" spans="2:12" x14ac:dyDescent="0.25">
      <c r="B1017" s="67" t="s">
        <v>402</v>
      </c>
      <c r="C1017" s="67" t="s">
        <v>403</v>
      </c>
      <c r="D1017" s="68" t="s">
        <v>365</v>
      </c>
      <c r="E1017" s="67" t="s">
        <v>366</v>
      </c>
      <c r="F1017" s="68" t="s">
        <v>414</v>
      </c>
      <c r="G1017" s="67" t="s">
        <v>415</v>
      </c>
      <c r="H1017" s="68" t="s">
        <v>362</v>
      </c>
      <c r="I1017" s="69">
        <v>0</v>
      </c>
      <c r="J1017" s="69">
        <v>0</v>
      </c>
      <c r="K1017" s="91"/>
      <c r="L1017" s="91"/>
    </row>
    <row r="1018" spans="2:12" x14ac:dyDescent="0.25">
      <c r="B1018" s="67" t="s">
        <v>402</v>
      </c>
      <c r="C1018" s="67" t="s">
        <v>403</v>
      </c>
      <c r="D1018" s="68" t="s">
        <v>365</v>
      </c>
      <c r="E1018" s="67" t="s">
        <v>366</v>
      </c>
      <c r="F1018" s="68" t="s">
        <v>414</v>
      </c>
      <c r="G1018" s="67" t="s">
        <v>415</v>
      </c>
      <c r="H1018" s="68" t="s">
        <v>363</v>
      </c>
      <c r="I1018" s="69">
        <v>26</v>
      </c>
      <c r="J1018" s="69">
        <v>42</v>
      </c>
      <c r="K1018" s="91"/>
      <c r="L1018" s="91"/>
    </row>
    <row r="1019" spans="2:12" x14ac:dyDescent="0.25">
      <c r="B1019" s="67" t="s">
        <v>402</v>
      </c>
      <c r="C1019" s="67" t="s">
        <v>403</v>
      </c>
      <c r="D1019" s="68" t="s">
        <v>365</v>
      </c>
      <c r="E1019" s="67" t="s">
        <v>366</v>
      </c>
      <c r="F1019" s="68" t="s">
        <v>414</v>
      </c>
      <c r="G1019" s="67" t="s">
        <v>415</v>
      </c>
      <c r="H1019" s="68" t="s">
        <v>364</v>
      </c>
      <c r="I1019" s="69">
        <v>0</v>
      </c>
      <c r="J1019" s="69">
        <v>0</v>
      </c>
      <c r="K1019" s="91"/>
      <c r="L1019" s="91"/>
    </row>
    <row r="1020" spans="2:12" x14ac:dyDescent="0.25">
      <c r="B1020" s="67" t="s">
        <v>402</v>
      </c>
      <c r="C1020" s="67" t="s">
        <v>403</v>
      </c>
      <c r="D1020" s="68" t="s">
        <v>365</v>
      </c>
      <c r="E1020" s="67" t="s">
        <v>366</v>
      </c>
      <c r="F1020" s="68" t="s">
        <v>414</v>
      </c>
      <c r="G1020" s="67" t="s">
        <v>415</v>
      </c>
      <c r="H1020" s="68" t="s">
        <v>362</v>
      </c>
      <c r="I1020" s="69">
        <v>14</v>
      </c>
      <c r="J1020" s="69">
        <v>35</v>
      </c>
      <c r="K1020" s="91"/>
      <c r="L1020" s="91"/>
    </row>
    <row r="1021" spans="2:12" x14ac:dyDescent="0.25">
      <c r="B1021" s="67" t="s">
        <v>402</v>
      </c>
      <c r="C1021" s="67" t="s">
        <v>403</v>
      </c>
      <c r="D1021" s="68" t="s">
        <v>365</v>
      </c>
      <c r="E1021" s="67" t="s">
        <v>366</v>
      </c>
      <c r="F1021" s="68" t="s">
        <v>414</v>
      </c>
      <c r="G1021" s="67" t="s">
        <v>415</v>
      </c>
      <c r="H1021" s="68" t="s">
        <v>363</v>
      </c>
      <c r="I1021" s="69">
        <v>8</v>
      </c>
      <c r="J1021" s="69">
        <v>12</v>
      </c>
      <c r="K1021" s="91"/>
      <c r="L1021" s="91"/>
    </row>
    <row r="1022" spans="2:12" x14ac:dyDescent="0.25">
      <c r="B1022" s="67" t="s">
        <v>402</v>
      </c>
      <c r="C1022" s="67" t="s">
        <v>403</v>
      </c>
      <c r="D1022" s="68" t="s">
        <v>365</v>
      </c>
      <c r="E1022" s="67" t="s">
        <v>366</v>
      </c>
      <c r="F1022" s="68" t="s">
        <v>414</v>
      </c>
      <c r="G1022" s="67" t="s">
        <v>415</v>
      </c>
      <c r="H1022" s="68" t="s">
        <v>364</v>
      </c>
      <c r="I1022" s="69">
        <v>31</v>
      </c>
      <c r="J1022" s="69">
        <v>45</v>
      </c>
      <c r="K1022" s="91"/>
      <c r="L1022" s="91"/>
    </row>
    <row r="1023" spans="2:12" x14ac:dyDescent="0.25">
      <c r="B1023" s="67" t="s">
        <v>402</v>
      </c>
      <c r="C1023" s="67" t="s">
        <v>403</v>
      </c>
      <c r="D1023" s="68" t="s">
        <v>365</v>
      </c>
      <c r="E1023" s="67" t="s">
        <v>366</v>
      </c>
      <c r="F1023" s="68" t="s">
        <v>414</v>
      </c>
      <c r="G1023" s="67" t="s">
        <v>415</v>
      </c>
      <c r="H1023" s="68" t="s">
        <v>362</v>
      </c>
      <c r="I1023" s="69">
        <v>20</v>
      </c>
      <c r="J1023" s="69">
        <v>0</v>
      </c>
      <c r="K1023" s="91"/>
      <c r="L1023" s="91"/>
    </row>
    <row r="1024" spans="2:12" x14ac:dyDescent="0.25">
      <c r="B1024" s="67" t="s">
        <v>402</v>
      </c>
      <c r="C1024" s="67" t="s">
        <v>403</v>
      </c>
      <c r="D1024" s="68" t="s">
        <v>365</v>
      </c>
      <c r="E1024" s="67" t="s">
        <v>366</v>
      </c>
      <c r="F1024" s="68" t="s">
        <v>414</v>
      </c>
      <c r="G1024" s="67" t="s">
        <v>415</v>
      </c>
      <c r="H1024" s="68" t="s">
        <v>363</v>
      </c>
      <c r="I1024" s="69">
        <v>26</v>
      </c>
      <c r="J1024" s="69">
        <v>52</v>
      </c>
      <c r="K1024" s="91"/>
      <c r="L1024" s="91"/>
    </row>
    <row r="1025" spans="2:12" x14ac:dyDescent="0.25">
      <c r="B1025" s="67" t="s">
        <v>402</v>
      </c>
      <c r="C1025" s="67" t="s">
        <v>403</v>
      </c>
      <c r="D1025" s="68" t="s">
        <v>365</v>
      </c>
      <c r="E1025" s="67" t="s">
        <v>366</v>
      </c>
      <c r="F1025" s="68" t="s">
        <v>414</v>
      </c>
      <c r="G1025" s="67" t="s">
        <v>415</v>
      </c>
      <c r="H1025" s="68" t="s">
        <v>364</v>
      </c>
      <c r="I1025" s="69">
        <v>47</v>
      </c>
      <c r="J1025" s="69">
        <v>61</v>
      </c>
      <c r="K1025" s="91"/>
      <c r="L1025" s="91"/>
    </row>
    <row r="1026" spans="2:12" x14ac:dyDescent="0.25">
      <c r="B1026" s="67" t="s">
        <v>402</v>
      </c>
      <c r="C1026" s="67" t="s">
        <v>403</v>
      </c>
      <c r="D1026" s="68" t="s">
        <v>365</v>
      </c>
      <c r="E1026" s="67" t="s">
        <v>366</v>
      </c>
      <c r="F1026" s="68" t="s">
        <v>414</v>
      </c>
      <c r="G1026" s="67" t="s">
        <v>415</v>
      </c>
      <c r="H1026" s="68" t="s">
        <v>362</v>
      </c>
      <c r="I1026" s="69">
        <v>82</v>
      </c>
      <c r="J1026" s="69">
        <v>91</v>
      </c>
      <c r="K1026" s="91"/>
      <c r="L1026" s="91"/>
    </row>
    <row r="1027" spans="2:12" x14ac:dyDescent="0.25">
      <c r="B1027" s="67" t="s">
        <v>402</v>
      </c>
      <c r="C1027" s="67" t="s">
        <v>403</v>
      </c>
      <c r="D1027" s="68" t="s">
        <v>365</v>
      </c>
      <c r="E1027" s="67" t="s">
        <v>366</v>
      </c>
      <c r="F1027" s="68" t="s">
        <v>414</v>
      </c>
      <c r="G1027" s="67" t="s">
        <v>415</v>
      </c>
      <c r="H1027" s="68" t="s">
        <v>363</v>
      </c>
      <c r="I1027" s="69">
        <v>72</v>
      </c>
      <c r="J1027" s="69">
        <v>139</v>
      </c>
      <c r="K1027" s="91"/>
      <c r="L1027" s="91"/>
    </row>
    <row r="1028" spans="2:12" x14ac:dyDescent="0.25">
      <c r="B1028" s="67" t="s">
        <v>402</v>
      </c>
      <c r="C1028" s="67" t="s">
        <v>403</v>
      </c>
      <c r="D1028" s="68" t="s">
        <v>365</v>
      </c>
      <c r="E1028" s="67" t="s">
        <v>366</v>
      </c>
      <c r="F1028" s="68" t="s">
        <v>414</v>
      </c>
      <c r="G1028" s="67" t="s">
        <v>415</v>
      </c>
      <c r="H1028" s="68" t="s">
        <v>364</v>
      </c>
      <c r="I1028" s="69">
        <v>16</v>
      </c>
      <c r="J1028" s="69">
        <v>31</v>
      </c>
      <c r="K1028" s="91"/>
      <c r="L1028" s="91"/>
    </row>
    <row r="1029" spans="2:12" x14ac:dyDescent="0.25">
      <c r="B1029" s="67" t="s">
        <v>402</v>
      </c>
      <c r="C1029" s="67" t="s">
        <v>403</v>
      </c>
      <c r="D1029" s="68" t="s">
        <v>365</v>
      </c>
      <c r="E1029" s="67" t="s">
        <v>366</v>
      </c>
      <c r="F1029" s="68" t="s">
        <v>414</v>
      </c>
      <c r="G1029" s="67" t="s">
        <v>415</v>
      </c>
      <c r="H1029" s="68" t="s">
        <v>362</v>
      </c>
      <c r="I1029" s="69">
        <v>0</v>
      </c>
      <c r="J1029" s="69">
        <v>0</v>
      </c>
      <c r="K1029" s="91"/>
      <c r="L1029" s="91"/>
    </row>
    <row r="1030" spans="2:12" x14ac:dyDescent="0.25">
      <c r="B1030" s="67" t="s">
        <v>402</v>
      </c>
      <c r="C1030" s="67" t="s">
        <v>403</v>
      </c>
      <c r="D1030" s="68" t="s">
        <v>365</v>
      </c>
      <c r="E1030" s="67" t="s">
        <v>366</v>
      </c>
      <c r="F1030" s="68" t="s">
        <v>414</v>
      </c>
      <c r="G1030" s="67" t="s">
        <v>415</v>
      </c>
      <c r="H1030" s="68" t="s">
        <v>363</v>
      </c>
      <c r="I1030" s="69">
        <v>0</v>
      </c>
      <c r="J1030" s="69">
        <v>-9</v>
      </c>
      <c r="K1030" s="91"/>
      <c r="L1030" s="91"/>
    </row>
    <row r="1031" spans="2:12" x14ac:dyDescent="0.25">
      <c r="B1031" s="67" t="s">
        <v>402</v>
      </c>
      <c r="C1031" s="67" t="s">
        <v>403</v>
      </c>
      <c r="D1031" s="68" t="s">
        <v>365</v>
      </c>
      <c r="E1031" s="67" t="s">
        <v>366</v>
      </c>
      <c r="F1031" s="68" t="s">
        <v>414</v>
      </c>
      <c r="G1031" s="67" t="s">
        <v>415</v>
      </c>
      <c r="H1031" s="68" t="s">
        <v>364</v>
      </c>
      <c r="I1031" s="69">
        <v>0</v>
      </c>
      <c r="J1031" s="69">
        <v>0</v>
      </c>
      <c r="K1031" s="91"/>
      <c r="L1031" s="91"/>
    </row>
    <row r="1032" spans="2:12" x14ac:dyDescent="0.25">
      <c r="B1032" s="67" t="s">
        <v>402</v>
      </c>
      <c r="C1032" s="67" t="s">
        <v>403</v>
      </c>
      <c r="D1032" s="68" t="s">
        <v>365</v>
      </c>
      <c r="E1032" s="67" t="s">
        <v>366</v>
      </c>
      <c r="F1032" s="68" t="s">
        <v>414</v>
      </c>
      <c r="G1032" s="67" t="s">
        <v>415</v>
      </c>
      <c r="H1032" s="68" t="s">
        <v>362</v>
      </c>
      <c r="I1032" s="69">
        <v>10</v>
      </c>
      <c r="J1032" s="69">
        <v>10</v>
      </c>
      <c r="K1032" s="91"/>
      <c r="L1032" s="91"/>
    </row>
    <row r="1033" spans="2:12" x14ac:dyDescent="0.25">
      <c r="B1033" s="67" t="s">
        <v>402</v>
      </c>
      <c r="C1033" s="67" t="s">
        <v>403</v>
      </c>
      <c r="D1033" s="68" t="s">
        <v>365</v>
      </c>
      <c r="E1033" s="67" t="s">
        <v>366</v>
      </c>
      <c r="F1033" s="68" t="s">
        <v>414</v>
      </c>
      <c r="G1033" s="67" t="s">
        <v>415</v>
      </c>
      <c r="H1033" s="68" t="s">
        <v>363</v>
      </c>
      <c r="I1033" s="69">
        <v>14</v>
      </c>
      <c r="J1033" s="69">
        <v>78</v>
      </c>
      <c r="K1033" s="91"/>
      <c r="L1033" s="91"/>
    </row>
    <row r="1034" spans="2:12" x14ac:dyDescent="0.25">
      <c r="B1034" s="67" t="s">
        <v>402</v>
      </c>
      <c r="C1034" s="67" t="s">
        <v>403</v>
      </c>
      <c r="D1034" s="68" t="s">
        <v>365</v>
      </c>
      <c r="E1034" s="67" t="s">
        <v>366</v>
      </c>
      <c r="F1034" s="68" t="s">
        <v>414</v>
      </c>
      <c r="G1034" s="67" t="s">
        <v>415</v>
      </c>
      <c r="H1034" s="68" t="s">
        <v>364</v>
      </c>
      <c r="I1034" s="69">
        <v>0</v>
      </c>
      <c r="J1034" s="69">
        <v>0</v>
      </c>
      <c r="K1034" s="91"/>
      <c r="L1034" s="91"/>
    </row>
    <row r="1035" spans="2:12" x14ac:dyDescent="0.25">
      <c r="B1035" s="67" t="s">
        <v>402</v>
      </c>
      <c r="C1035" s="67" t="s">
        <v>403</v>
      </c>
      <c r="D1035" s="68" t="s">
        <v>365</v>
      </c>
      <c r="E1035" s="67" t="s">
        <v>366</v>
      </c>
      <c r="F1035" s="68" t="s">
        <v>414</v>
      </c>
      <c r="G1035" s="67" t="s">
        <v>415</v>
      </c>
      <c r="H1035" s="68" t="s">
        <v>362</v>
      </c>
      <c r="I1035" s="69">
        <v>126</v>
      </c>
      <c r="J1035" s="69">
        <v>26</v>
      </c>
      <c r="K1035" s="91"/>
      <c r="L1035" s="91"/>
    </row>
    <row r="1036" spans="2:12" x14ac:dyDescent="0.25">
      <c r="B1036" s="67" t="s">
        <v>402</v>
      </c>
      <c r="C1036" s="67" t="s">
        <v>403</v>
      </c>
      <c r="D1036" s="68" t="s">
        <v>365</v>
      </c>
      <c r="E1036" s="67" t="s">
        <v>366</v>
      </c>
      <c r="F1036" s="68" t="s">
        <v>414</v>
      </c>
      <c r="G1036" s="67" t="s">
        <v>415</v>
      </c>
      <c r="H1036" s="68" t="s">
        <v>363</v>
      </c>
      <c r="I1036" s="69">
        <v>377</v>
      </c>
      <c r="J1036" s="69">
        <v>75</v>
      </c>
      <c r="K1036" s="91"/>
      <c r="L1036" s="91"/>
    </row>
    <row r="1037" spans="2:12" x14ac:dyDescent="0.25">
      <c r="B1037" s="67" t="s">
        <v>402</v>
      </c>
      <c r="C1037" s="67" t="s">
        <v>403</v>
      </c>
      <c r="D1037" s="68" t="s">
        <v>365</v>
      </c>
      <c r="E1037" s="67" t="s">
        <v>366</v>
      </c>
      <c r="F1037" s="68" t="s">
        <v>414</v>
      </c>
      <c r="G1037" s="67" t="s">
        <v>415</v>
      </c>
      <c r="H1037" s="68" t="s">
        <v>364</v>
      </c>
      <c r="I1037" s="69">
        <v>34</v>
      </c>
      <c r="J1037" s="69">
        <v>0</v>
      </c>
      <c r="K1037" s="91"/>
      <c r="L1037" s="91"/>
    </row>
    <row r="1038" spans="2:12" x14ac:dyDescent="0.25">
      <c r="B1038" s="67" t="s">
        <v>402</v>
      </c>
      <c r="C1038" s="67" t="s">
        <v>403</v>
      </c>
      <c r="D1038" s="68" t="s">
        <v>365</v>
      </c>
      <c r="E1038" s="67" t="s">
        <v>366</v>
      </c>
      <c r="F1038" s="68" t="s">
        <v>414</v>
      </c>
      <c r="G1038" s="67" t="s">
        <v>415</v>
      </c>
      <c r="H1038" s="68" t="s">
        <v>362</v>
      </c>
      <c r="I1038" s="69">
        <v>0</v>
      </c>
      <c r="J1038" s="69">
        <v>41</v>
      </c>
      <c r="K1038" s="91"/>
      <c r="L1038" s="91"/>
    </row>
    <row r="1039" spans="2:12" x14ac:dyDescent="0.25">
      <c r="B1039" s="67" t="s">
        <v>402</v>
      </c>
      <c r="C1039" s="67" t="s">
        <v>403</v>
      </c>
      <c r="D1039" s="68" t="s">
        <v>365</v>
      </c>
      <c r="E1039" s="67" t="s">
        <v>366</v>
      </c>
      <c r="F1039" s="68" t="s">
        <v>414</v>
      </c>
      <c r="G1039" s="67" t="s">
        <v>415</v>
      </c>
      <c r="H1039" s="68" t="s">
        <v>363</v>
      </c>
      <c r="I1039" s="69">
        <v>0</v>
      </c>
      <c r="J1039" s="69">
        <v>387</v>
      </c>
      <c r="K1039" s="91"/>
      <c r="L1039" s="91"/>
    </row>
    <row r="1040" spans="2:12" x14ac:dyDescent="0.25">
      <c r="B1040" s="67" t="s">
        <v>402</v>
      </c>
      <c r="C1040" s="67" t="s">
        <v>403</v>
      </c>
      <c r="D1040" s="68" t="s">
        <v>365</v>
      </c>
      <c r="E1040" s="67" t="s">
        <v>366</v>
      </c>
      <c r="F1040" s="68" t="s">
        <v>414</v>
      </c>
      <c r="G1040" s="67" t="s">
        <v>415</v>
      </c>
      <c r="H1040" s="68" t="s">
        <v>364</v>
      </c>
      <c r="I1040" s="69">
        <v>0</v>
      </c>
      <c r="J1040" s="69">
        <v>6</v>
      </c>
      <c r="K1040" s="91"/>
      <c r="L1040" s="91"/>
    </row>
    <row r="1041" spans="2:12" x14ac:dyDescent="0.25">
      <c r="B1041" s="67" t="s">
        <v>402</v>
      </c>
      <c r="C1041" s="67" t="s">
        <v>403</v>
      </c>
      <c r="D1041" s="68" t="s">
        <v>365</v>
      </c>
      <c r="E1041" s="67" t="s">
        <v>366</v>
      </c>
      <c r="F1041" s="68" t="s">
        <v>414</v>
      </c>
      <c r="G1041" s="67" t="s">
        <v>415</v>
      </c>
      <c r="H1041" s="68" t="s">
        <v>362</v>
      </c>
      <c r="I1041" s="69">
        <v>0</v>
      </c>
      <c r="J1041" s="69">
        <v>0</v>
      </c>
      <c r="K1041" s="91"/>
      <c r="L1041" s="91"/>
    </row>
    <row r="1042" spans="2:12" x14ac:dyDescent="0.25">
      <c r="B1042" s="67" t="s">
        <v>402</v>
      </c>
      <c r="C1042" s="67" t="s">
        <v>403</v>
      </c>
      <c r="D1042" s="68" t="s">
        <v>365</v>
      </c>
      <c r="E1042" s="67" t="s">
        <v>366</v>
      </c>
      <c r="F1042" s="68" t="s">
        <v>414</v>
      </c>
      <c r="G1042" s="67" t="s">
        <v>415</v>
      </c>
      <c r="H1042" s="68" t="s">
        <v>363</v>
      </c>
      <c r="I1042" s="69">
        <v>0</v>
      </c>
      <c r="J1042" s="69">
        <v>0</v>
      </c>
      <c r="K1042" s="91"/>
      <c r="L1042" s="91"/>
    </row>
    <row r="1043" spans="2:12" x14ac:dyDescent="0.25">
      <c r="B1043" s="67" t="s">
        <v>402</v>
      </c>
      <c r="C1043" s="67" t="s">
        <v>403</v>
      </c>
      <c r="D1043" s="68" t="s">
        <v>365</v>
      </c>
      <c r="E1043" s="67" t="s">
        <v>366</v>
      </c>
      <c r="F1043" s="68" t="s">
        <v>414</v>
      </c>
      <c r="G1043" s="67" t="s">
        <v>415</v>
      </c>
      <c r="H1043" s="68" t="s">
        <v>362</v>
      </c>
      <c r="I1043" s="69">
        <v>30</v>
      </c>
      <c r="J1043" s="69">
        <v>25</v>
      </c>
      <c r="K1043" s="91"/>
      <c r="L1043" s="91"/>
    </row>
    <row r="1044" spans="2:12" x14ac:dyDescent="0.25">
      <c r="B1044" s="67" t="s">
        <v>402</v>
      </c>
      <c r="C1044" s="67" t="s">
        <v>403</v>
      </c>
      <c r="D1044" s="68" t="s">
        <v>365</v>
      </c>
      <c r="E1044" s="67" t="s">
        <v>366</v>
      </c>
      <c r="F1044" s="68" t="s">
        <v>414</v>
      </c>
      <c r="G1044" s="67" t="s">
        <v>415</v>
      </c>
      <c r="H1044" s="68" t="s">
        <v>363</v>
      </c>
      <c r="I1044" s="69">
        <v>219</v>
      </c>
      <c r="J1044" s="69">
        <v>277</v>
      </c>
      <c r="K1044" s="91"/>
      <c r="L1044" s="91"/>
    </row>
    <row r="1045" spans="2:12" x14ac:dyDescent="0.25">
      <c r="B1045" s="67" t="s">
        <v>402</v>
      </c>
      <c r="C1045" s="67" t="s">
        <v>403</v>
      </c>
      <c r="D1045" s="68" t="s">
        <v>365</v>
      </c>
      <c r="E1045" s="67" t="s">
        <v>366</v>
      </c>
      <c r="F1045" s="68" t="s">
        <v>414</v>
      </c>
      <c r="G1045" s="67" t="s">
        <v>415</v>
      </c>
      <c r="H1045" s="68" t="s">
        <v>364</v>
      </c>
      <c r="I1045" s="69">
        <v>4</v>
      </c>
      <c r="J1045" s="69">
        <v>10</v>
      </c>
      <c r="K1045" s="91"/>
      <c r="L1045" s="91"/>
    </row>
    <row r="1046" spans="2:12" x14ac:dyDescent="0.25">
      <c r="B1046" s="67" t="s">
        <v>402</v>
      </c>
      <c r="C1046" s="67" t="s">
        <v>403</v>
      </c>
      <c r="D1046" s="68" t="s">
        <v>365</v>
      </c>
      <c r="E1046" s="67" t="s">
        <v>366</v>
      </c>
      <c r="F1046" s="68" t="s">
        <v>414</v>
      </c>
      <c r="G1046" s="67" t="s">
        <v>415</v>
      </c>
      <c r="H1046" s="68" t="s">
        <v>364</v>
      </c>
      <c r="I1046" s="69">
        <v>0</v>
      </c>
      <c r="J1046" s="69">
        <v>0</v>
      </c>
      <c r="K1046" s="91"/>
      <c r="L1046" s="91"/>
    </row>
    <row r="1047" spans="2:12" x14ac:dyDescent="0.25">
      <c r="B1047" s="67" t="s">
        <v>402</v>
      </c>
      <c r="C1047" s="67" t="s">
        <v>403</v>
      </c>
      <c r="D1047" s="68" t="s">
        <v>365</v>
      </c>
      <c r="E1047" s="67" t="s">
        <v>366</v>
      </c>
      <c r="F1047" s="68" t="s">
        <v>414</v>
      </c>
      <c r="G1047" s="67" t="s">
        <v>415</v>
      </c>
      <c r="H1047" s="68" t="s">
        <v>362</v>
      </c>
      <c r="I1047" s="69">
        <v>10</v>
      </c>
      <c r="J1047" s="69">
        <v>11</v>
      </c>
      <c r="K1047" s="91"/>
      <c r="L1047" s="91"/>
    </row>
    <row r="1048" spans="2:12" x14ac:dyDescent="0.25">
      <c r="B1048" s="67" t="s">
        <v>402</v>
      </c>
      <c r="C1048" s="67" t="s">
        <v>403</v>
      </c>
      <c r="D1048" s="68" t="s">
        <v>365</v>
      </c>
      <c r="E1048" s="67" t="s">
        <v>366</v>
      </c>
      <c r="F1048" s="68" t="s">
        <v>414</v>
      </c>
      <c r="G1048" s="67" t="s">
        <v>415</v>
      </c>
      <c r="H1048" s="68" t="s">
        <v>363</v>
      </c>
      <c r="I1048" s="69">
        <v>0</v>
      </c>
      <c r="J1048" s="69">
        <v>0</v>
      </c>
      <c r="K1048" s="91"/>
      <c r="L1048" s="91"/>
    </row>
    <row r="1049" spans="2:12" x14ac:dyDescent="0.25">
      <c r="B1049" s="67" t="s">
        <v>402</v>
      </c>
      <c r="C1049" s="67" t="s">
        <v>403</v>
      </c>
      <c r="D1049" s="68" t="s">
        <v>365</v>
      </c>
      <c r="E1049" s="67" t="s">
        <v>366</v>
      </c>
      <c r="F1049" s="68" t="s">
        <v>414</v>
      </c>
      <c r="G1049" s="67" t="s">
        <v>415</v>
      </c>
      <c r="H1049" s="68" t="s">
        <v>364</v>
      </c>
      <c r="I1049" s="69">
        <v>16</v>
      </c>
      <c r="J1049" s="69">
        <v>62</v>
      </c>
      <c r="K1049" s="91"/>
      <c r="L1049" s="91"/>
    </row>
    <row r="1050" spans="2:12" x14ac:dyDescent="0.25">
      <c r="B1050" s="67" t="s">
        <v>402</v>
      </c>
      <c r="C1050" s="67" t="s">
        <v>403</v>
      </c>
      <c r="D1050" s="68" t="s">
        <v>365</v>
      </c>
      <c r="E1050" s="67" t="s">
        <v>366</v>
      </c>
      <c r="F1050" s="68" t="s">
        <v>414</v>
      </c>
      <c r="G1050" s="67" t="s">
        <v>415</v>
      </c>
      <c r="H1050" s="68" t="s">
        <v>362</v>
      </c>
      <c r="I1050" s="69">
        <v>182</v>
      </c>
      <c r="J1050" s="69">
        <v>320</v>
      </c>
      <c r="K1050" s="91"/>
      <c r="L1050" s="91"/>
    </row>
    <row r="1051" spans="2:12" x14ac:dyDescent="0.25">
      <c r="B1051" s="67" t="s">
        <v>402</v>
      </c>
      <c r="C1051" s="67" t="s">
        <v>403</v>
      </c>
      <c r="D1051" s="68" t="s">
        <v>365</v>
      </c>
      <c r="E1051" s="67" t="s">
        <v>366</v>
      </c>
      <c r="F1051" s="68" t="s">
        <v>414</v>
      </c>
      <c r="G1051" s="67" t="s">
        <v>415</v>
      </c>
      <c r="H1051" s="68" t="s">
        <v>363</v>
      </c>
      <c r="I1051" s="69">
        <v>210</v>
      </c>
      <c r="J1051" s="69">
        <v>235</v>
      </c>
      <c r="K1051" s="91"/>
      <c r="L1051" s="91"/>
    </row>
    <row r="1052" spans="2:12" x14ac:dyDescent="0.25">
      <c r="B1052" s="67" t="s">
        <v>402</v>
      </c>
      <c r="C1052" s="67" t="s">
        <v>403</v>
      </c>
      <c r="D1052" s="68" t="s">
        <v>365</v>
      </c>
      <c r="E1052" s="67" t="s">
        <v>366</v>
      </c>
      <c r="F1052" s="68" t="s">
        <v>414</v>
      </c>
      <c r="G1052" s="67" t="s">
        <v>415</v>
      </c>
      <c r="H1052" s="68" t="s">
        <v>364</v>
      </c>
      <c r="I1052" s="69">
        <v>140</v>
      </c>
      <c r="J1052" s="69">
        <v>153</v>
      </c>
      <c r="K1052" s="91"/>
      <c r="L1052" s="91"/>
    </row>
    <row r="1053" spans="2:12" x14ac:dyDescent="0.25">
      <c r="B1053" s="67" t="s">
        <v>402</v>
      </c>
      <c r="C1053" s="67" t="s">
        <v>403</v>
      </c>
      <c r="D1053" s="68" t="s">
        <v>365</v>
      </c>
      <c r="E1053" s="67" t="s">
        <v>366</v>
      </c>
      <c r="F1053" s="68" t="s">
        <v>414</v>
      </c>
      <c r="G1053" s="67" t="s">
        <v>415</v>
      </c>
      <c r="H1053" s="68" t="s">
        <v>362</v>
      </c>
      <c r="I1053" s="69">
        <v>98</v>
      </c>
      <c r="J1053" s="69">
        <v>158</v>
      </c>
      <c r="K1053" s="91"/>
      <c r="L1053" s="91"/>
    </row>
    <row r="1054" spans="2:12" x14ac:dyDescent="0.25">
      <c r="B1054" s="67" t="s">
        <v>402</v>
      </c>
      <c r="C1054" s="67" t="s">
        <v>403</v>
      </c>
      <c r="D1054" s="68" t="s">
        <v>365</v>
      </c>
      <c r="E1054" s="67" t="s">
        <v>366</v>
      </c>
      <c r="F1054" s="68" t="s">
        <v>414</v>
      </c>
      <c r="G1054" s="67" t="s">
        <v>415</v>
      </c>
      <c r="H1054" s="68" t="s">
        <v>363</v>
      </c>
      <c r="I1054" s="69">
        <v>108</v>
      </c>
      <c r="J1054" s="69">
        <v>97</v>
      </c>
      <c r="K1054" s="91"/>
      <c r="L1054" s="91"/>
    </row>
    <row r="1055" spans="2:12" x14ac:dyDescent="0.25">
      <c r="B1055" s="67" t="s">
        <v>402</v>
      </c>
      <c r="C1055" s="67" t="s">
        <v>403</v>
      </c>
      <c r="D1055" s="68" t="s">
        <v>365</v>
      </c>
      <c r="E1055" s="67" t="s">
        <v>366</v>
      </c>
      <c r="F1055" s="68" t="s">
        <v>414</v>
      </c>
      <c r="G1055" s="67" t="s">
        <v>415</v>
      </c>
      <c r="H1055" s="68" t="s">
        <v>364</v>
      </c>
      <c r="I1055" s="69">
        <v>8</v>
      </c>
      <c r="J1055" s="69">
        <v>11</v>
      </c>
      <c r="K1055" s="91"/>
      <c r="L1055" s="91"/>
    </row>
    <row r="1056" spans="2:12" x14ac:dyDescent="0.25">
      <c r="B1056" s="67" t="s">
        <v>402</v>
      </c>
      <c r="C1056" s="67" t="s">
        <v>403</v>
      </c>
      <c r="D1056" s="68" t="s">
        <v>365</v>
      </c>
      <c r="E1056" s="67" t="s">
        <v>366</v>
      </c>
      <c r="F1056" s="68" t="s">
        <v>414</v>
      </c>
      <c r="G1056" s="67" t="s">
        <v>415</v>
      </c>
      <c r="H1056" s="68" t="s">
        <v>362</v>
      </c>
      <c r="I1056" s="69">
        <v>26</v>
      </c>
      <c r="J1056" s="69">
        <v>56</v>
      </c>
      <c r="K1056" s="91"/>
      <c r="L1056" s="91"/>
    </row>
    <row r="1057" spans="2:12" x14ac:dyDescent="0.25">
      <c r="B1057" s="67" t="s">
        <v>402</v>
      </c>
      <c r="C1057" s="67" t="s">
        <v>403</v>
      </c>
      <c r="D1057" s="68" t="s">
        <v>365</v>
      </c>
      <c r="E1057" s="67" t="s">
        <v>366</v>
      </c>
      <c r="F1057" s="68" t="s">
        <v>414</v>
      </c>
      <c r="G1057" s="67" t="s">
        <v>415</v>
      </c>
      <c r="H1057" s="68" t="s">
        <v>363</v>
      </c>
      <c r="I1057" s="69">
        <v>113</v>
      </c>
      <c r="J1057" s="69">
        <v>167</v>
      </c>
      <c r="K1057" s="91"/>
      <c r="L1057" s="91"/>
    </row>
    <row r="1058" spans="2:12" x14ac:dyDescent="0.25">
      <c r="B1058" s="67" t="s">
        <v>402</v>
      </c>
      <c r="C1058" s="67" t="s">
        <v>403</v>
      </c>
      <c r="D1058" s="68" t="s">
        <v>365</v>
      </c>
      <c r="E1058" s="67" t="s">
        <v>366</v>
      </c>
      <c r="F1058" s="68" t="s">
        <v>414</v>
      </c>
      <c r="G1058" s="67" t="s">
        <v>415</v>
      </c>
      <c r="H1058" s="68" t="s">
        <v>364</v>
      </c>
      <c r="I1058" s="69">
        <v>12</v>
      </c>
      <c r="J1058" s="69">
        <v>8</v>
      </c>
      <c r="K1058" s="91"/>
      <c r="L1058" s="91"/>
    </row>
    <row r="1059" spans="2:12" x14ac:dyDescent="0.25">
      <c r="B1059" s="67" t="s">
        <v>402</v>
      </c>
      <c r="C1059" s="67" t="s">
        <v>403</v>
      </c>
      <c r="D1059" s="68" t="s">
        <v>365</v>
      </c>
      <c r="E1059" s="67" t="s">
        <v>366</v>
      </c>
      <c r="F1059" s="68" t="s">
        <v>414</v>
      </c>
      <c r="G1059" s="67" t="s">
        <v>415</v>
      </c>
      <c r="H1059" s="68" t="s">
        <v>362</v>
      </c>
      <c r="I1059" s="69">
        <v>0</v>
      </c>
      <c r="J1059" s="69">
        <v>0</v>
      </c>
      <c r="K1059" s="91"/>
      <c r="L1059" s="91"/>
    </row>
    <row r="1060" spans="2:12" x14ac:dyDescent="0.25">
      <c r="B1060" s="67" t="s">
        <v>402</v>
      </c>
      <c r="C1060" s="67" t="s">
        <v>403</v>
      </c>
      <c r="D1060" s="68" t="s">
        <v>365</v>
      </c>
      <c r="E1060" s="67" t="s">
        <v>366</v>
      </c>
      <c r="F1060" s="68" t="s">
        <v>414</v>
      </c>
      <c r="G1060" s="67" t="s">
        <v>415</v>
      </c>
      <c r="H1060" s="68" t="s">
        <v>363</v>
      </c>
      <c r="I1060" s="69">
        <v>0</v>
      </c>
      <c r="J1060" s="69">
        <v>14</v>
      </c>
      <c r="K1060" s="91"/>
      <c r="L1060" s="91"/>
    </row>
    <row r="1061" spans="2:12" x14ac:dyDescent="0.25">
      <c r="B1061" s="67" t="s">
        <v>402</v>
      </c>
      <c r="C1061" s="67" t="s">
        <v>403</v>
      </c>
      <c r="D1061" s="68" t="s">
        <v>365</v>
      </c>
      <c r="E1061" s="67" t="s">
        <v>366</v>
      </c>
      <c r="F1061" s="68" t="s">
        <v>414</v>
      </c>
      <c r="G1061" s="67" t="s">
        <v>415</v>
      </c>
      <c r="H1061" s="68" t="s">
        <v>364</v>
      </c>
      <c r="I1061" s="69">
        <v>0</v>
      </c>
      <c r="J1061" s="69">
        <v>15</v>
      </c>
      <c r="K1061" s="91"/>
      <c r="L1061" s="91"/>
    </row>
    <row r="1062" spans="2:12" x14ac:dyDescent="0.25">
      <c r="B1062" s="67" t="s">
        <v>402</v>
      </c>
      <c r="C1062" s="67" t="s">
        <v>403</v>
      </c>
      <c r="D1062" s="68" t="s">
        <v>365</v>
      </c>
      <c r="E1062" s="67" t="s">
        <v>366</v>
      </c>
      <c r="F1062" s="68" t="s">
        <v>414</v>
      </c>
      <c r="G1062" s="67" t="s">
        <v>415</v>
      </c>
      <c r="H1062" s="68" t="s">
        <v>362</v>
      </c>
      <c r="I1062" s="69">
        <v>104</v>
      </c>
      <c r="J1062" s="69">
        <v>85</v>
      </c>
      <c r="K1062" s="91"/>
      <c r="L1062" s="91"/>
    </row>
    <row r="1063" spans="2:12" x14ac:dyDescent="0.25">
      <c r="B1063" s="67" t="s">
        <v>402</v>
      </c>
      <c r="C1063" s="67" t="s">
        <v>403</v>
      </c>
      <c r="D1063" s="68" t="s">
        <v>365</v>
      </c>
      <c r="E1063" s="67" t="s">
        <v>366</v>
      </c>
      <c r="F1063" s="68" t="s">
        <v>414</v>
      </c>
      <c r="G1063" s="67" t="s">
        <v>415</v>
      </c>
      <c r="H1063" s="68" t="s">
        <v>363</v>
      </c>
      <c r="I1063" s="69">
        <v>142</v>
      </c>
      <c r="J1063" s="69">
        <v>157</v>
      </c>
      <c r="K1063" s="91"/>
      <c r="L1063" s="91"/>
    </row>
    <row r="1064" spans="2:12" x14ac:dyDescent="0.25">
      <c r="B1064" s="67" t="s">
        <v>402</v>
      </c>
      <c r="C1064" s="67" t="s">
        <v>403</v>
      </c>
      <c r="D1064" s="68" t="s">
        <v>365</v>
      </c>
      <c r="E1064" s="67" t="s">
        <v>366</v>
      </c>
      <c r="F1064" s="68" t="s">
        <v>414</v>
      </c>
      <c r="G1064" s="67" t="s">
        <v>415</v>
      </c>
      <c r="H1064" s="68" t="s">
        <v>364</v>
      </c>
      <c r="I1064" s="69">
        <v>58</v>
      </c>
      <c r="J1064" s="69">
        <v>18</v>
      </c>
      <c r="K1064" s="91"/>
      <c r="L1064" s="91"/>
    </row>
    <row r="1065" spans="2:12" x14ac:dyDescent="0.25">
      <c r="B1065" s="67" t="s">
        <v>402</v>
      </c>
      <c r="C1065" s="67" t="s">
        <v>403</v>
      </c>
      <c r="D1065" s="68" t="s">
        <v>365</v>
      </c>
      <c r="E1065" s="67" t="s">
        <v>366</v>
      </c>
      <c r="F1065" s="68" t="s">
        <v>414</v>
      </c>
      <c r="G1065" s="67" t="s">
        <v>415</v>
      </c>
      <c r="H1065" s="68" t="s">
        <v>362</v>
      </c>
      <c r="I1065" s="69">
        <v>63</v>
      </c>
      <c r="J1065" s="69">
        <v>57</v>
      </c>
      <c r="K1065" s="91"/>
      <c r="L1065" s="91"/>
    </row>
    <row r="1066" spans="2:12" x14ac:dyDescent="0.25">
      <c r="B1066" s="67" t="s">
        <v>402</v>
      </c>
      <c r="C1066" s="67" t="s">
        <v>403</v>
      </c>
      <c r="D1066" s="68" t="s">
        <v>365</v>
      </c>
      <c r="E1066" s="67" t="s">
        <v>366</v>
      </c>
      <c r="F1066" s="68" t="s">
        <v>414</v>
      </c>
      <c r="G1066" s="67" t="s">
        <v>415</v>
      </c>
      <c r="H1066" s="68" t="s">
        <v>363</v>
      </c>
      <c r="I1066" s="69">
        <v>162</v>
      </c>
      <c r="J1066" s="69">
        <v>197</v>
      </c>
      <c r="K1066" s="91"/>
      <c r="L1066" s="91"/>
    </row>
    <row r="1067" spans="2:12" x14ac:dyDescent="0.25">
      <c r="B1067" s="67" t="s">
        <v>402</v>
      </c>
      <c r="C1067" s="67" t="s">
        <v>403</v>
      </c>
      <c r="D1067" s="68" t="s">
        <v>365</v>
      </c>
      <c r="E1067" s="67" t="s">
        <v>366</v>
      </c>
      <c r="F1067" s="68" t="s">
        <v>414</v>
      </c>
      <c r="G1067" s="67" t="s">
        <v>415</v>
      </c>
      <c r="H1067" s="68" t="s">
        <v>364</v>
      </c>
      <c r="I1067" s="69">
        <v>80</v>
      </c>
      <c r="J1067" s="69">
        <v>73</v>
      </c>
      <c r="K1067" s="91"/>
      <c r="L1067" s="91"/>
    </row>
    <row r="1068" spans="2:12" x14ac:dyDescent="0.25">
      <c r="B1068" s="67" t="s">
        <v>402</v>
      </c>
      <c r="C1068" s="67" t="s">
        <v>403</v>
      </c>
      <c r="D1068" s="68" t="s">
        <v>365</v>
      </c>
      <c r="E1068" s="67" t="s">
        <v>366</v>
      </c>
      <c r="F1068" s="68" t="s">
        <v>414</v>
      </c>
      <c r="G1068" s="67" t="s">
        <v>415</v>
      </c>
      <c r="H1068" s="68" t="s">
        <v>364</v>
      </c>
      <c r="I1068" s="69">
        <v>0</v>
      </c>
      <c r="J1068" s="69">
        <v>0</v>
      </c>
      <c r="K1068" s="91"/>
      <c r="L1068" s="91"/>
    </row>
    <row r="1069" spans="2:12" x14ac:dyDescent="0.25">
      <c r="B1069" s="67" t="s">
        <v>402</v>
      </c>
      <c r="C1069" s="67" t="s">
        <v>403</v>
      </c>
      <c r="D1069" s="68" t="s">
        <v>365</v>
      </c>
      <c r="E1069" s="67" t="s">
        <v>366</v>
      </c>
      <c r="F1069" s="68" t="s">
        <v>414</v>
      </c>
      <c r="G1069" s="67" t="s">
        <v>415</v>
      </c>
      <c r="H1069" s="68" t="s">
        <v>362</v>
      </c>
      <c r="I1069" s="69">
        <v>24</v>
      </c>
      <c r="J1069" s="69">
        <v>0</v>
      </c>
      <c r="K1069" s="91"/>
      <c r="L1069" s="91"/>
    </row>
    <row r="1070" spans="2:12" x14ac:dyDescent="0.25">
      <c r="B1070" s="67" t="s">
        <v>402</v>
      </c>
      <c r="C1070" s="67" t="s">
        <v>403</v>
      </c>
      <c r="D1070" s="68" t="s">
        <v>365</v>
      </c>
      <c r="E1070" s="67" t="s">
        <v>366</v>
      </c>
      <c r="F1070" s="68" t="s">
        <v>414</v>
      </c>
      <c r="G1070" s="67" t="s">
        <v>415</v>
      </c>
      <c r="H1070" s="68" t="s">
        <v>362</v>
      </c>
      <c r="I1070" s="69">
        <v>20</v>
      </c>
      <c r="J1070" s="69">
        <v>168</v>
      </c>
      <c r="K1070" s="91"/>
      <c r="L1070" s="91"/>
    </row>
    <row r="1071" spans="2:12" x14ac:dyDescent="0.25">
      <c r="B1071" s="67" t="s">
        <v>402</v>
      </c>
      <c r="C1071" s="67" t="s">
        <v>403</v>
      </c>
      <c r="D1071" s="68" t="s">
        <v>365</v>
      </c>
      <c r="E1071" s="67" t="s">
        <v>366</v>
      </c>
      <c r="F1071" s="68" t="s">
        <v>414</v>
      </c>
      <c r="G1071" s="67" t="s">
        <v>415</v>
      </c>
      <c r="H1071" s="68" t="s">
        <v>363</v>
      </c>
      <c r="I1071" s="69">
        <v>59</v>
      </c>
      <c r="J1071" s="69">
        <v>80</v>
      </c>
      <c r="K1071" s="91"/>
      <c r="L1071" s="91"/>
    </row>
    <row r="1072" spans="2:12" x14ac:dyDescent="0.25">
      <c r="B1072" s="67" t="s">
        <v>402</v>
      </c>
      <c r="C1072" s="67" t="s">
        <v>403</v>
      </c>
      <c r="D1072" s="68" t="s">
        <v>365</v>
      </c>
      <c r="E1072" s="67" t="s">
        <v>366</v>
      </c>
      <c r="F1072" s="68" t="s">
        <v>414</v>
      </c>
      <c r="G1072" s="67" t="s">
        <v>415</v>
      </c>
      <c r="H1072" s="68" t="s">
        <v>364</v>
      </c>
      <c r="I1072" s="69">
        <v>57</v>
      </c>
      <c r="J1072" s="69">
        <v>84</v>
      </c>
      <c r="K1072" s="91"/>
      <c r="L1072" s="91"/>
    </row>
    <row r="1073" spans="2:12" x14ac:dyDescent="0.25">
      <c r="B1073" s="67" t="s">
        <v>402</v>
      </c>
      <c r="C1073" s="67" t="s">
        <v>403</v>
      </c>
      <c r="D1073" s="68" t="s">
        <v>365</v>
      </c>
      <c r="E1073" s="67" t="s">
        <v>366</v>
      </c>
      <c r="F1073" s="68" t="s">
        <v>414</v>
      </c>
      <c r="G1073" s="67" t="s">
        <v>415</v>
      </c>
      <c r="H1073" s="68" t="s">
        <v>362</v>
      </c>
      <c r="I1073" s="69">
        <v>61</v>
      </c>
      <c r="J1073" s="69">
        <v>22</v>
      </c>
      <c r="K1073" s="91"/>
      <c r="L1073" s="91"/>
    </row>
    <row r="1074" spans="2:12" x14ac:dyDescent="0.25">
      <c r="B1074" s="67" t="s">
        <v>402</v>
      </c>
      <c r="C1074" s="67" t="s">
        <v>403</v>
      </c>
      <c r="D1074" s="68" t="s">
        <v>365</v>
      </c>
      <c r="E1074" s="67" t="s">
        <v>366</v>
      </c>
      <c r="F1074" s="68" t="s">
        <v>414</v>
      </c>
      <c r="G1074" s="67" t="s">
        <v>415</v>
      </c>
      <c r="H1074" s="68" t="s">
        <v>364</v>
      </c>
      <c r="I1074" s="69">
        <v>0</v>
      </c>
      <c r="J1074" s="69">
        <v>0</v>
      </c>
      <c r="K1074" s="91"/>
      <c r="L1074" s="91"/>
    </row>
    <row r="1075" spans="2:12" x14ac:dyDescent="0.25">
      <c r="B1075" s="67" t="s">
        <v>402</v>
      </c>
      <c r="C1075" s="67" t="s">
        <v>403</v>
      </c>
      <c r="D1075" s="68" t="s">
        <v>365</v>
      </c>
      <c r="E1075" s="67" t="s">
        <v>366</v>
      </c>
      <c r="F1075" s="68" t="s">
        <v>414</v>
      </c>
      <c r="G1075" s="67" t="s">
        <v>415</v>
      </c>
      <c r="H1075" s="68" t="s">
        <v>362</v>
      </c>
      <c r="I1075" s="69">
        <v>0</v>
      </c>
      <c r="J1075" s="69">
        <v>0</v>
      </c>
      <c r="K1075" s="91"/>
      <c r="L1075" s="91"/>
    </row>
    <row r="1076" spans="2:12" x14ac:dyDescent="0.25">
      <c r="B1076" s="67" t="s">
        <v>402</v>
      </c>
      <c r="C1076" s="67" t="s">
        <v>403</v>
      </c>
      <c r="D1076" s="68" t="s">
        <v>365</v>
      </c>
      <c r="E1076" s="67" t="s">
        <v>366</v>
      </c>
      <c r="F1076" s="68" t="s">
        <v>414</v>
      </c>
      <c r="G1076" s="67" t="s">
        <v>415</v>
      </c>
      <c r="H1076" s="68" t="s">
        <v>363</v>
      </c>
      <c r="I1076" s="69">
        <v>0.3296</v>
      </c>
      <c r="J1076" s="69">
        <v>8.2400000000000001E-2</v>
      </c>
      <c r="K1076" s="91"/>
      <c r="L1076" s="91"/>
    </row>
    <row r="1077" spans="2:12" x14ac:dyDescent="0.25">
      <c r="B1077" s="67" t="s">
        <v>402</v>
      </c>
      <c r="C1077" s="67" t="s">
        <v>403</v>
      </c>
      <c r="D1077" s="68" t="s">
        <v>365</v>
      </c>
      <c r="E1077" s="67" t="s">
        <v>366</v>
      </c>
      <c r="F1077" s="68" t="s">
        <v>414</v>
      </c>
      <c r="G1077" s="67" t="s">
        <v>415</v>
      </c>
      <c r="H1077" s="68" t="s">
        <v>364</v>
      </c>
      <c r="I1077" s="69">
        <v>0</v>
      </c>
      <c r="J1077" s="69">
        <v>0</v>
      </c>
      <c r="K1077" s="91"/>
      <c r="L1077" s="91"/>
    </row>
    <row r="1078" spans="2:12" x14ac:dyDescent="0.25">
      <c r="B1078" s="67" t="s">
        <v>402</v>
      </c>
      <c r="C1078" s="67" t="s">
        <v>403</v>
      </c>
      <c r="D1078" s="68" t="s">
        <v>365</v>
      </c>
      <c r="E1078" s="67" t="s">
        <v>366</v>
      </c>
      <c r="F1078" s="68" t="s">
        <v>414</v>
      </c>
      <c r="G1078" s="67" t="s">
        <v>415</v>
      </c>
      <c r="H1078" s="68" t="s">
        <v>362</v>
      </c>
      <c r="I1078" s="69">
        <v>0</v>
      </c>
      <c r="J1078" s="69">
        <v>10</v>
      </c>
      <c r="K1078" s="91"/>
      <c r="L1078" s="91"/>
    </row>
    <row r="1079" spans="2:12" x14ac:dyDescent="0.25">
      <c r="B1079" s="67" t="s">
        <v>402</v>
      </c>
      <c r="C1079" s="67" t="s">
        <v>403</v>
      </c>
      <c r="D1079" s="68" t="s">
        <v>365</v>
      </c>
      <c r="E1079" s="67" t="s">
        <v>366</v>
      </c>
      <c r="F1079" s="68" t="s">
        <v>414</v>
      </c>
      <c r="G1079" s="67" t="s">
        <v>415</v>
      </c>
      <c r="H1079" s="68" t="s">
        <v>363</v>
      </c>
      <c r="I1079" s="69">
        <v>32</v>
      </c>
      <c r="J1079" s="69">
        <v>40</v>
      </c>
      <c r="K1079" s="91"/>
      <c r="L1079" s="91"/>
    </row>
    <row r="1080" spans="2:12" x14ac:dyDescent="0.25">
      <c r="B1080" s="67" t="s">
        <v>402</v>
      </c>
      <c r="C1080" s="67" t="s">
        <v>403</v>
      </c>
      <c r="D1080" s="68" t="s">
        <v>365</v>
      </c>
      <c r="E1080" s="67" t="s">
        <v>366</v>
      </c>
      <c r="F1080" s="68" t="s">
        <v>414</v>
      </c>
      <c r="G1080" s="67" t="s">
        <v>415</v>
      </c>
      <c r="H1080" s="68" t="s">
        <v>364</v>
      </c>
      <c r="I1080" s="69">
        <v>21</v>
      </c>
      <c r="J1080" s="69">
        <v>57</v>
      </c>
      <c r="K1080" s="91"/>
      <c r="L1080" s="91"/>
    </row>
    <row r="1081" spans="2:12" x14ac:dyDescent="0.25">
      <c r="B1081" s="67" t="s">
        <v>402</v>
      </c>
      <c r="C1081" s="67" t="s">
        <v>403</v>
      </c>
      <c r="D1081" s="68" t="s">
        <v>365</v>
      </c>
      <c r="E1081" s="67" t="s">
        <v>366</v>
      </c>
      <c r="F1081" s="68" t="s">
        <v>414</v>
      </c>
      <c r="G1081" s="67" t="s">
        <v>415</v>
      </c>
      <c r="H1081" s="68" t="s">
        <v>362</v>
      </c>
      <c r="I1081" s="69">
        <v>20</v>
      </c>
      <c r="J1081" s="69">
        <v>20</v>
      </c>
      <c r="K1081" s="91"/>
      <c r="L1081" s="91"/>
    </row>
    <row r="1082" spans="2:12" x14ac:dyDescent="0.25">
      <c r="B1082" s="67" t="s">
        <v>402</v>
      </c>
      <c r="C1082" s="67" t="s">
        <v>403</v>
      </c>
      <c r="D1082" s="68" t="s">
        <v>365</v>
      </c>
      <c r="E1082" s="67" t="s">
        <v>366</v>
      </c>
      <c r="F1082" s="68" t="s">
        <v>414</v>
      </c>
      <c r="G1082" s="67" t="s">
        <v>415</v>
      </c>
      <c r="H1082" s="68" t="s">
        <v>363</v>
      </c>
      <c r="I1082" s="69">
        <v>12</v>
      </c>
      <c r="J1082" s="69">
        <v>12</v>
      </c>
      <c r="K1082" s="91"/>
      <c r="L1082" s="91"/>
    </row>
    <row r="1083" spans="2:12" x14ac:dyDescent="0.25">
      <c r="B1083" s="67" t="s">
        <v>402</v>
      </c>
      <c r="C1083" s="67" t="s">
        <v>403</v>
      </c>
      <c r="D1083" s="68" t="s">
        <v>365</v>
      </c>
      <c r="E1083" s="67" t="s">
        <v>366</v>
      </c>
      <c r="F1083" s="68" t="s">
        <v>414</v>
      </c>
      <c r="G1083" s="67" t="s">
        <v>415</v>
      </c>
      <c r="H1083" s="68" t="s">
        <v>364</v>
      </c>
      <c r="I1083" s="69">
        <v>10</v>
      </c>
      <c r="J1083" s="69">
        <v>10</v>
      </c>
      <c r="K1083" s="91"/>
      <c r="L1083" s="91"/>
    </row>
    <row r="1084" spans="2:12" x14ac:dyDescent="0.25">
      <c r="B1084" s="67" t="s">
        <v>402</v>
      </c>
      <c r="C1084" s="67" t="s">
        <v>403</v>
      </c>
      <c r="D1084" s="68" t="s">
        <v>365</v>
      </c>
      <c r="E1084" s="67" t="s">
        <v>366</v>
      </c>
      <c r="F1084" s="68" t="s">
        <v>414</v>
      </c>
      <c r="G1084" s="67" t="s">
        <v>415</v>
      </c>
      <c r="H1084" s="68" t="s">
        <v>362</v>
      </c>
      <c r="I1084" s="69">
        <v>8</v>
      </c>
      <c r="J1084" s="69">
        <v>0</v>
      </c>
      <c r="K1084" s="91"/>
      <c r="L1084" s="91"/>
    </row>
    <row r="1085" spans="2:12" x14ac:dyDescent="0.25">
      <c r="B1085" s="67" t="s">
        <v>402</v>
      </c>
      <c r="C1085" s="67" t="s">
        <v>403</v>
      </c>
      <c r="D1085" s="68" t="s">
        <v>365</v>
      </c>
      <c r="E1085" s="67" t="s">
        <v>366</v>
      </c>
      <c r="F1085" s="68" t="s">
        <v>414</v>
      </c>
      <c r="G1085" s="67" t="s">
        <v>415</v>
      </c>
      <c r="H1085" s="68" t="s">
        <v>363</v>
      </c>
      <c r="I1085" s="69">
        <v>19</v>
      </c>
      <c r="J1085" s="69">
        <v>80</v>
      </c>
      <c r="K1085" s="91"/>
      <c r="L1085" s="91"/>
    </row>
    <row r="1086" spans="2:12" x14ac:dyDescent="0.25">
      <c r="B1086" s="67" t="s">
        <v>402</v>
      </c>
      <c r="C1086" s="67" t="s">
        <v>403</v>
      </c>
      <c r="D1086" s="68" t="s">
        <v>365</v>
      </c>
      <c r="E1086" s="67" t="s">
        <v>366</v>
      </c>
      <c r="F1086" s="68" t="s">
        <v>414</v>
      </c>
      <c r="G1086" s="67" t="s">
        <v>415</v>
      </c>
      <c r="H1086" s="68" t="s">
        <v>364</v>
      </c>
      <c r="I1086" s="69">
        <v>0</v>
      </c>
      <c r="J1086" s="69">
        <v>0</v>
      </c>
      <c r="K1086" s="91"/>
      <c r="L1086" s="91"/>
    </row>
    <row r="1087" spans="2:12" x14ac:dyDescent="0.25">
      <c r="B1087" s="67" t="s">
        <v>402</v>
      </c>
      <c r="C1087" s="67" t="s">
        <v>403</v>
      </c>
      <c r="D1087" s="68" t="s">
        <v>365</v>
      </c>
      <c r="E1087" s="67" t="s">
        <v>366</v>
      </c>
      <c r="F1087" s="68" t="s">
        <v>414</v>
      </c>
      <c r="G1087" s="67" t="s">
        <v>415</v>
      </c>
      <c r="H1087" s="68" t="s">
        <v>363</v>
      </c>
      <c r="I1087" s="69">
        <v>6</v>
      </c>
      <c r="J1087" s="69">
        <v>0</v>
      </c>
      <c r="K1087" s="91"/>
      <c r="L1087" s="91"/>
    </row>
    <row r="1088" spans="2:12" x14ac:dyDescent="0.25">
      <c r="B1088" s="67" t="s">
        <v>402</v>
      </c>
      <c r="C1088" s="67" t="s">
        <v>403</v>
      </c>
      <c r="D1088" s="68" t="s">
        <v>365</v>
      </c>
      <c r="E1088" s="67" t="s">
        <v>366</v>
      </c>
      <c r="F1088" s="68" t="s">
        <v>414</v>
      </c>
      <c r="G1088" s="67" t="s">
        <v>415</v>
      </c>
      <c r="H1088" s="68" t="s">
        <v>364</v>
      </c>
      <c r="I1088" s="69">
        <v>30</v>
      </c>
      <c r="J1088" s="69">
        <v>25</v>
      </c>
      <c r="K1088" s="91"/>
      <c r="L1088" s="91"/>
    </row>
    <row r="1089" spans="2:12" x14ac:dyDescent="0.25">
      <c r="B1089" s="67" t="s">
        <v>402</v>
      </c>
      <c r="C1089" s="67" t="s">
        <v>403</v>
      </c>
      <c r="D1089" s="68" t="s">
        <v>365</v>
      </c>
      <c r="E1089" s="67" t="s">
        <v>366</v>
      </c>
      <c r="F1089" s="68" t="s">
        <v>414</v>
      </c>
      <c r="G1089" s="67" t="s">
        <v>415</v>
      </c>
      <c r="H1089" s="68" t="s">
        <v>362</v>
      </c>
      <c r="I1089" s="69">
        <v>110</v>
      </c>
      <c r="J1089" s="69">
        <v>128</v>
      </c>
      <c r="K1089" s="91"/>
      <c r="L1089" s="91"/>
    </row>
    <row r="1090" spans="2:12" x14ac:dyDescent="0.25">
      <c r="B1090" s="67" t="s">
        <v>402</v>
      </c>
      <c r="C1090" s="67" t="s">
        <v>403</v>
      </c>
      <c r="D1090" s="68" t="s">
        <v>365</v>
      </c>
      <c r="E1090" s="67" t="s">
        <v>366</v>
      </c>
      <c r="F1090" s="68" t="s">
        <v>414</v>
      </c>
      <c r="G1090" s="67" t="s">
        <v>415</v>
      </c>
      <c r="H1090" s="68" t="s">
        <v>363</v>
      </c>
      <c r="I1090" s="69">
        <v>270</v>
      </c>
      <c r="J1090" s="69">
        <v>302</v>
      </c>
      <c r="K1090" s="91"/>
      <c r="L1090" s="91"/>
    </row>
    <row r="1091" spans="2:12" x14ac:dyDescent="0.25">
      <c r="B1091" s="67" t="s">
        <v>402</v>
      </c>
      <c r="C1091" s="67" t="s">
        <v>403</v>
      </c>
      <c r="D1091" s="68" t="s">
        <v>365</v>
      </c>
      <c r="E1091" s="67" t="s">
        <v>366</v>
      </c>
      <c r="F1091" s="68" t="s">
        <v>414</v>
      </c>
      <c r="G1091" s="67" t="s">
        <v>415</v>
      </c>
      <c r="H1091" s="68" t="s">
        <v>364</v>
      </c>
      <c r="I1091" s="69">
        <v>25</v>
      </c>
      <c r="J1091" s="69">
        <v>68</v>
      </c>
      <c r="K1091" s="91"/>
      <c r="L1091" s="91"/>
    </row>
    <row r="1092" spans="2:12" x14ac:dyDescent="0.25">
      <c r="B1092" s="67" t="s">
        <v>402</v>
      </c>
      <c r="C1092" s="67" t="s">
        <v>403</v>
      </c>
      <c r="D1092" s="68" t="s">
        <v>365</v>
      </c>
      <c r="E1092" s="67" t="s">
        <v>366</v>
      </c>
      <c r="F1092" s="68" t="s">
        <v>414</v>
      </c>
      <c r="G1092" s="67" t="s">
        <v>415</v>
      </c>
      <c r="H1092" s="68" t="s">
        <v>362</v>
      </c>
      <c r="I1092" s="69">
        <v>0</v>
      </c>
      <c r="J1092" s="69">
        <v>10</v>
      </c>
      <c r="K1092" s="91"/>
      <c r="L1092" s="91"/>
    </row>
    <row r="1093" spans="2:12" x14ac:dyDescent="0.25">
      <c r="B1093" s="67" t="s">
        <v>402</v>
      </c>
      <c r="C1093" s="67" t="s">
        <v>403</v>
      </c>
      <c r="D1093" s="68" t="s">
        <v>365</v>
      </c>
      <c r="E1093" s="67" t="s">
        <v>366</v>
      </c>
      <c r="F1093" s="68" t="s">
        <v>414</v>
      </c>
      <c r="G1093" s="67" t="s">
        <v>415</v>
      </c>
      <c r="H1093" s="68" t="s">
        <v>363</v>
      </c>
      <c r="I1093" s="69">
        <v>10</v>
      </c>
      <c r="J1093" s="69">
        <v>36</v>
      </c>
      <c r="K1093" s="91"/>
      <c r="L1093" s="91"/>
    </row>
    <row r="1094" spans="2:12" x14ac:dyDescent="0.25">
      <c r="B1094" s="67" t="s">
        <v>402</v>
      </c>
      <c r="C1094" s="67" t="s">
        <v>403</v>
      </c>
      <c r="D1094" s="68" t="s">
        <v>365</v>
      </c>
      <c r="E1094" s="67" t="s">
        <v>366</v>
      </c>
      <c r="F1094" s="68" t="s">
        <v>414</v>
      </c>
      <c r="G1094" s="67" t="s">
        <v>415</v>
      </c>
      <c r="H1094" s="68" t="s">
        <v>364</v>
      </c>
      <c r="I1094" s="69">
        <v>20</v>
      </c>
      <c r="J1094" s="69">
        <v>20</v>
      </c>
      <c r="K1094" s="91"/>
      <c r="L1094" s="91"/>
    </row>
    <row r="1095" spans="2:12" x14ac:dyDescent="0.25">
      <c r="B1095" s="67" t="s">
        <v>402</v>
      </c>
      <c r="C1095" s="67" t="s">
        <v>403</v>
      </c>
      <c r="D1095" s="68" t="s">
        <v>365</v>
      </c>
      <c r="E1095" s="67" t="s">
        <v>366</v>
      </c>
      <c r="F1095" s="68" t="s">
        <v>414</v>
      </c>
      <c r="G1095" s="67" t="s">
        <v>415</v>
      </c>
      <c r="H1095" s="68" t="s">
        <v>362</v>
      </c>
      <c r="I1095" s="69">
        <v>0</v>
      </c>
      <c r="J1095" s="69">
        <v>-36</v>
      </c>
      <c r="K1095" s="91"/>
      <c r="L1095" s="91"/>
    </row>
    <row r="1096" spans="2:12" x14ac:dyDescent="0.25">
      <c r="B1096" s="67" t="s">
        <v>402</v>
      </c>
      <c r="C1096" s="67" t="s">
        <v>403</v>
      </c>
      <c r="D1096" s="68" t="s">
        <v>365</v>
      </c>
      <c r="E1096" s="67" t="s">
        <v>366</v>
      </c>
      <c r="F1096" s="68" t="s">
        <v>414</v>
      </c>
      <c r="G1096" s="67" t="s">
        <v>415</v>
      </c>
      <c r="H1096" s="68" t="s">
        <v>363</v>
      </c>
      <c r="I1096" s="69">
        <v>170</v>
      </c>
      <c r="J1096" s="69">
        <v>68</v>
      </c>
      <c r="K1096" s="91"/>
      <c r="L1096" s="91"/>
    </row>
    <row r="1097" spans="2:12" x14ac:dyDescent="0.25">
      <c r="B1097" s="67" t="s">
        <v>402</v>
      </c>
      <c r="C1097" s="67" t="s">
        <v>403</v>
      </c>
      <c r="D1097" s="68" t="s">
        <v>365</v>
      </c>
      <c r="E1097" s="67" t="s">
        <v>366</v>
      </c>
      <c r="F1097" s="68" t="s">
        <v>414</v>
      </c>
      <c r="G1097" s="67" t="s">
        <v>415</v>
      </c>
      <c r="H1097" s="68" t="s">
        <v>364</v>
      </c>
      <c r="I1097" s="69">
        <v>6</v>
      </c>
      <c r="J1097" s="69">
        <v>0</v>
      </c>
      <c r="K1097" s="91"/>
      <c r="L1097" s="91"/>
    </row>
    <row r="1098" spans="2:12" x14ac:dyDescent="0.25">
      <c r="B1098" s="67" t="s">
        <v>402</v>
      </c>
      <c r="C1098" s="67" t="s">
        <v>403</v>
      </c>
      <c r="D1098" s="68" t="s">
        <v>365</v>
      </c>
      <c r="E1098" s="67" t="s">
        <v>366</v>
      </c>
      <c r="F1098" s="68" t="s">
        <v>414</v>
      </c>
      <c r="G1098" s="67" t="s">
        <v>415</v>
      </c>
      <c r="H1098" s="68" t="s">
        <v>362</v>
      </c>
      <c r="I1098" s="69">
        <v>44</v>
      </c>
      <c r="J1098" s="69">
        <v>50</v>
      </c>
      <c r="K1098" s="91"/>
      <c r="L1098" s="91"/>
    </row>
    <row r="1099" spans="2:12" x14ac:dyDescent="0.25">
      <c r="B1099" s="67" t="s">
        <v>402</v>
      </c>
      <c r="C1099" s="67" t="s">
        <v>403</v>
      </c>
      <c r="D1099" s="68" t="s">
        <v>365</v>
      </c>
      <c r="E1099" s="67" t="s">
        <v>366</v>
      </c>
      <c r="F1099" s="68" t="s">
        <v>414</v>
      </c>
      <c r="G1099" s="67" t="s">
        <v>415</v>
      </c>
      <c r="H1099" s="68" t="s">
        <v>363</v>
      </c>
      <c r="I1099" s="69">
        <v>136</v>
      </c>
      <c r="J1099" s="69">
        <v>267</v>
      </c>
      <c r="K1099" s="91"/>
      <c r="L1099" s="91"/>
    </row>
    <row r="1100" spans="2:12" x14ac:dyDescent="0.25">
      <c r="B1100" s="67" t="s">
        <v>402</v>
      </c>
      <c r="C1100" s="67" t="s">
        <v>403</v>
      </c>
      <c r="D1100" s="68" t="s">
        <v>365</v>
      </c>
      <c r="E1100" s="67" t="s">
        <v>366</v>
      </c>
      <c r="F1100" s="68" t="s">
        <v>414</v>
      </c>
      <c r="G1100" s="67" t="s">
        <v>415</v>
      </c>
      <c r="H1100" s="68" t="s">
        <v>364</v>
      </c>
      <c r="I1100" s="69">
        <v>0</v>
      </c>
      <c r="J1100" s="69">
        <v>0</v>
      </c>
      <c r="K1100" s="91"/>
      <c r="L1100" s="91"/>
    </row>
    <row r="1101" spans="2:12" x14ac:dyDescent="0.25">
      <c r="B1101" s="67" t="s">
        <v>402</v>
      </c>
      <c r="C1101" s="67" t="s">
        <v>403</v>
      </c>
      <c r="D1101" s="68" t="s">
        <v>365</v>
      </c>
      <c r="E1101" s="67" t="s">
        <v>366</v>
      </c>
      <c r="F1101" s="68" t="s">
        <v>414</v>
      </c>
      <c r="G1101" s="67" t="s">
        <v>415</v>
      </c>
      <c r="H1101" s="68" t="s">
        <v>362</v>
      </c>
      <c r="I1101" s="69">
        <v>0</v>
      </c>
      <c r="J1101" s="69">
        <v>0</v>
      </c>
      <c r="K1101" s="91"/>
      <c r="L1101" s="91"/>
    </row>
    <row r="1102" spans="2:12" x14ac:dyDescent="0.25">
      <c r="B1102" s="67" t="s">
        <v>402</v>
      </c>
      <c r="C1102" s="67" t="s">
        <v>403</v>
      </c>
      <c r="D1102" s="68" t="s">
        <v>365</v>
      </c>
      <c r="E1102" s="67" t="s">
        <v>366</v>
      </c>
      <c r="F1102" s="68" t="s">
        <v>414</v>
      </c>
      <c r="G1102" s="67" t="s">
        <v>415</v>
      </c>
      <c r="H1102" s="68" t="s">
        <v>363</v>
      </c>
      <c r="I1102" s="69">
        <v>0</v>
      </c>
      <c r="J1102" s="69">
        <v>0</v>
      </c>
      <c r="K1102" s="91"/>
      <c r="L1102" s="91"/>
    </row>
    <row r="1103" spans="2:12" x14ac:dyDescent="0.25">
      <c r="B1103" s="67" t="s">
        <v>402</v>
      </c>
      <c r="C1103" s="67" t="s">
        <v>403</v>
      </c>
      <c r="D1103" s="68" t="s">
        <v>365</v>
      </c>
      <c r="E1103" s="67" t="s">
        <v>366</v>
      </c>
      <c r="F1103" s="68" t="s">
        <v>414</v>
      </c>
      <c r="G1103" s="67" t="s">
        <v>415</v>
      </c>
      <c r="H1103" s="68" t="s">
        <v>364</v>
      </c>
      <c r="I1103" s="69">
        <v>0</v>
      </c>
      <c r="J1103" s="69">
        <v>0</v>
      </c>
      <c r="K1103" s="91"/>
      <c r="L1103" s="91"/>
    </row>
    <row r="1104" spans="2:12" x14ac:dyDescent="0.25">
      <c r="B1104" s="67" t="s">
        <v>402</v>
      </c>
      <c r="C1104" s="67" t="s">
        <v>403</v>
      </c>
      <c r="D1104" s="68" t="s">
        <v>365</v>
      </c>
      <c r="E1104" s="67" t="s">
        <v>366</v>
      </c>
      <c r="F1104" s="68" t="s">
        <v>414</v>
      </c>
      <c r="G1104" s="67" t="s">
        <v>415</v>
      </c>
      <c r="H1104" s="68" t="s">
        <v>363</v>
      </c>
      <c r="I1104" s="69">
        <v>0</v>
      </c>
      <c r="J1104" s="69">
        <v>1</v>
      </c>
      <c r="K1104" s="91"/>
      <c r="L1104" s="91"/>
    </row>
    <row r="1105" spans="2:12" x14ac:dyDescent="0.25">
      <c r="B1105" s="67" t="s">
        <v>402</v>
      </c>
      <c r="C1105" s="67" t="s">
        <v>403</v>
      </c>
      <c r="D1105" s="68" t="s">
        <v>365</v>
      </c>
      <c r="E1105" s="67" t="s">
        <v>366</v>
      </c>
      <c r="F1105" s="68" t="s">
        <v>414</v>
      </c>
      <c r="G1105" s="67" t="s">
        <v>415</v>
      </c>
      <c r="H1105" s="68" t="s">
        <v>362</v>
      </c>
      <c r="I1105" s="69">
        <v>0</v>
      </c>
      <c r="J1105" s="69">
        <v>0</v>
      </c>
      <c r="K1105" s="91"/>
      <c r="L1105" s="91"/>
    </row>
    <row r="1106" spans="2:12" x14ac:dyDescent="0.25">
      <c r="B1106" s="67" t="s">
        <v>402</v>
      </c>
      <c r="C1106" s="67" t="s">
        <v>403</v>
      </c>
      <c r="D1106" s="68" t="s">
        <v>365</v>
      </c>
      <c r="E1106" s="67" t="s">
        <v>366</v>
      </c>
      <c r="F1106" s="68" t="s">
        <v>414</v>
      </c>
      <c r="G1106" s="67" t="s">
        <v>415</v>
      </c>
      <c r="H1106" s="68" t="s">
        <v>363</v>
      </c>
      <c r="I1106" s="69">
        <v>0</v>
      </c>
      <c r="J1106" s="69">
        <v>0</v>
      </c>
      <c r="K1106" s="91"/>
      <c r="L1106" s="91"/>
    </row>
    <row r="1107" spans="2:12" x14ac:dyDescent="0.25">
      <c r="B1107" s="67" t="s">
        <v>402</v>
      </c>
      <c r="C1107" s="67" t="s">
        <v>403</v>
      </c>
      <c r="D1107" s="68" t="s">
        <v>365</v>
      </c>
      <c r="E1107" s="67" t="s">
        <v>366</v>
      </c>
      <c r="F1107" s="68" t="s">
        <v>414</v>
      </c>
      <c r="G1107" s="67" t="s">
        <v>415</v>
      </c>
      <c r="H1107" s="68" t="s">
        <v>364</v>
      </c>
      <c r="I1107" s="69">
        <v>0</v>
      </c>
      <c r="J1107" s="69">
        <v>0</v>
      </c>
      <c r="K1107" s="91"/>
      <c r="L1107" s="91"/>
    </row>
    <row r="1108" spans="2:12" x14ac:dyDescent="0.25">
      <c r="B1108" s="67" t="s">
        <v>402</v>
      </c>
      <c r="C1108" s="67" t="s">
        <v>403</v>
      </c>
      <c r="D1108" s="68" t="s">
        <v>365</v>
      </c>
      <c r="E1108" s="67" t="s">
        <v>366</v>
      </c>
      <c r="F1108" s="68" t="s">
        <v>414</v>
      </c>
      <c r="G1108" s="67" t="s">
        <v>415</v>
      </c>
      <c r="H1108" s="68" t="s">
        <v>363</v>
      </c>
      <c r="I1108" s="69">
        <v>0</v>
      </c>
      <c r="J1108" s="69">
        <v>0</v>
      </c>
      <c r="K1108" s="91"/>
      <c r="L1108" s="91"/>
    </row>
    <row r="1109" spans="2:12" x14ac:dyDescent="0.25">
      <c r="B1109" s="67" t="s">
        <v>402</v>
      </c>
      <c r="C1109" s="67" t="s">
        <v>403</v>
      </c>
      <c r="D1109" s="68" t="s">
        <v>365</v>
      </c>
      <c r="E1109" s="67" t="s">
        <v>366</v>
      </c>
      <c r="F1109" s="68" t="s">
        <v>414</v>
      </c>
      <c r="G1109" s="67" t="s">
        <v>415</v>
      </c>
      <c r="H1109" s="68" t="s">
        <v>363</v>
      </c>
      <c r="I1109" s="69">
        <v>0</v>
      </c>
      <c r="J1109" s="69">
        <v>0</v>
      </c>
      <c r="K1109" s="91"/>
      <c r="L1109" s="91"/>
    </row>
    <row r="1110" spans="2:12" x14ac:dyDescent="0.25">
      <c r="B1110" s="67" t="s">
        <v>402</v>
      </c>
      <c r="C1110" s="67" t="s">
        <v>403</v>
      </c>
      <c r="D1110" s="68" t="s">
        <v>365</v>
      </c>
      <c r="E1110" s="67" t="s">
        <v>366</v>
      </c>
      <c r="F1110" s="68" t="s">
        <v>414</v>
      </c>
      <c r="G1110" s="67" t="s">
        <v>415</v>
      </c>
      <c r="H1110" s="68" t="s">
        <v>364</v>
      </c>
      <c r="I1110" s="69">
        <v>0</v>
      </c>
      <c r="J1110" s="69">
        <v>0</v>
      </c>
      <c r="K1110" s="91"/>
      <c r="L1110" s="91"/>
    </row>
    <row r="1111" spans="2:12" x14ac:dyDescent="0.25">
      <c r="B1111" s="67" t="s">
        <v>402</v>
      </c>
      <c r="C1111" s="67" t="s">
        <v>403</v>
      </c>
      <c r="D1111" s="68" t="s">
        <v>365</v>
      </c>
      <c r="E1111" s="67" t="s">
        <v>366</v>
      </c>
      <c r="F1111" s="68" t="s">
        <v>414</v>
      </c>
      <c r="G1111" s="67" t="s">
        <v>415</v>
      </c>
      <c r="H1111" s="68" t="s">
        <v>364</v>
      </c>
      <c r="I1111" s="69">
        <v>0</v>
      </c>
      <c r="J1111" s="69">
        <v>0</v>
      </c>
      <c r="K1111" s="91"/>
      <c r="L1111" s="91"/>
    </row>
    <row r="1112" spans="2:12" x14ac:dyDescent="0.25">
      <c r="B1112" s="67" t="s">
        <v>402</v>
      </c>
      <c r="C1112" s="67" t="s">
        <v>403</v>
      </c>
      <c r="D1112" s="68" t="s">
        <v>365</v>
      </c>
      <c r="E1112" s="67" t="s">
        <v>366</v>
      </c>
      <c r="F1112" s="68" t="s">
        <v>416</v>
      </c>
      <c r="G1112" s="67" t="s">
        <v>417</v>
      </c>
      <c r="H1112" s="68" t="s">
        <v>362</v>
      </c>
      <c r="I1112" s="69">
        <v>13.6</v>
      </c>
      <c r="J1112" s="69">
        <v>13.15</v>
      </c>
      <c r="K1112" s="91"/>
      <c r="L1112" s="91"/>
    </row>
    <row r="1113" spans="2:12" x14ac:dyDescent="0.25">
      <c r="B1113" s="67" t="s">
        <v>402</v>
      </c>
      <c r="C1113" s="67" t="s">
        <v>403</v>
      </c>
      <c r="D1113" s="68" t="s">
        <v>365</v>
      </c>
      <c r="E1113" s="67" t="s">
        <v>366</v>
      </c>
      <c r="F1113" s="68" t="s">
        <v>416</v>
      </c>
      <c r="G1113" s="67" t="s">
        <v>417</v>
      </c>
      <c r="H1113" s="68" t="s">
        <v>363</v>
      </c>
      <c r="I1113" s="69">
        <v>32.352400000000003</v>
      </c>
      <c r="J1113" s="69">
        <v>48.497599999999998</v>
      </c>
      <c r="K1113" s="91"/>
      <c r="L1113" s="91"/>
    </row>
    <row r="1114" spans="2:12" x14ac:dyDescent="0.25">
      <c r="B1114" s="67" t="s">
        <v>402</v>
      </c>
      <c r="C1114" s="67" t="s">
        <v>403</v>
      </c>
      <c r="D1114" s="68" t="s">
        <v>365</v>
      </c>
      <c r="E1114" s="67" t="s">
        <v>366</v>
      </c>
      <c r="F1114" s="68" t="s">
        <v>416</v>
      </c>
      <c r="G1114" s="67" t="s">
        <v>417</v>
      </c>
      <c r="H1114" s="68" t="s">
        <v>364</v>
      </c>
      <c r="I1114" s="69">
        <v>8.0850000000000009</v>
      </c>
      <c r="J1114" s="69">
        <v>0</v>
      </c>
      <c r="K1114" s="91"/>
      <c r="L1114" s="91"/>
    </row>
    <row r="1115" spans="2:12" x14ac:dyDescent="0.25">
      <c r="B1115" s="67" t="s">
        <v>402</v>
      </c>
      <c r="C1115" s="67" t="s">
        <v>403</v>
      </c>
      <c r="D1115" s="68" t="s">
        <v>365</v>
      </c>
      <c r="E1115" s="67" t="s">
        <v>366</v>
      </c>
      <c r="F1115" s="68" t="s">
        <v>416</v>
      </c>
      <c r="G1115" s="67" t="s">
        <v>417</v>
      </c>
      <c r="H1115" s="68" t="s">
        <v>362</v>
      </c>
      <c r="I1115" s="69">
        <v>0</v>
      </c>
      <c r="J1115" s="69">
        <v>0</v>
      </c>
      <c r="K1115" s="91"/>
      <c r="L1115" s="91"/>
    </row>
    <row r="1116" spans="2:12" x14ac:dyDescent="0.25">
      <c r="B1116" s="67" t="s">
        <v>402</v>
      </c>
      <c r="C1116" s="67" t="s">
        <v>403</v>
      </c>
      <c r="D1116" s="68" t="s">
        <v>365</v>
      </c>
      <c r="E1116" s="67" t="s">
        <v>366</v>
      </c>
      <c r="F1116" s="68" t="s">
        <v>416</v>
      </c>
      <c r="G1116" s="67" t="s">
        <v>417</v>
      </c>
      <c r="H1116" s="68" t="s">
        <v>363</v>
      </c>
      <c r="I1116" s="69">
        <v>0</v>
      </c>
      <c r="J1116" s="69">
        <v>0</v>
      </c>
      <c r="K1116" s="91"/>
      <c r="L1116" s="91"/>
    </row>
    <row r="1117" spans="2:12" x14ac:dyDescent="0.25">
      <c r="B1117" s="67" t="s">
        <v>402</v>
      </c>
      <c r="C1117" s="67" t="s">
        <v>403</v>
      </c>
      <c r="D1117" s="68" t="s">
        <v>365</v>
      </c>
      <c r="E1117" s="67" t="s">
        <v>366</v>
      </c>
      <c r="F1117" s="68" t="s">
        <v>416</v>
      </c>
      <c r="G1117" s="67" t="s">
        <v>417</v>
      </c>
      <c r="H1117" s="68" t="s">
        <v>364</v>
      </c>
      <c r="I1117" s="69">
        <v>0</v>
      </c>
      <c r="J1117" s="69">
        <v>9</v>
      </c>
      <c r="K1117" s="91"/>
      <c r="L1117" s="91"/>
    </row>
    <row r="1118" spans="2:12" x14ac:dyDescent="0.25">
      <c r="B1118" s="67" t="s">
        <v>402</v>
      </c>
      <c r="C1118" s="67" t="s">
        <v>403</v>
      </c>
      <c r="D1118" s="68" t="s">
        <v>365</v>
      </c>
      <c r="E1118" s="67" t="s">
        <v>366</v>
      </c>
      <c r="F1118" s="68" t="s">
        <v>416</v>
      </c>
      <c r="G1118" s="67" t="s">
        <v>417</v>
      </c>
      <c r="H1118" s="68" t="s">
        <v>362</v>
      </c>
      <c r="I1118" s="69">
        <v>0</v>
      </c>
      <c r="J1118" s="69">
        <v>0</v>
      </c>
      <c r="K1118" s="91"/>
      <c r="L1118" s="91"/>
    </row>
    <row r="1119" spans="2:12" x14ac:dyDescent="0.25">
      <c r="B1119" s="67" t="s">
        <v>402</v>
      </c>
      <c r="C1119" s="67" t="s">
        <v>403</v>
      </c>
      <c r="D1119" s="68" t="s">
        <v>365</v>
      </c>
      <c r="E1119" s="67" t="s">
        <v>366</v>
      </c>
      <c r="F1119" s="68" t="s">
        <v>416</v>
      </c>
      <c r="G1119" s="67" t="s">
        <v>417</v>
      </c>
      <c r="H1119" s="68" t="s">
        <v>363</v>
      </c>
      <c r="I1119" s="69">
        <v>0</v>
      </c>
      <c r="J1119" s="69">
        <v>20</v>
      </c>
      <c r="K1119" s="91"/>
      <c r="L1119" s="91"/>
    </row>
    <row r="1120" spans="2:12" x14ac:dyDescent="0.25">
      <c r="B1120" s="67" t="s">
        <v>402</v>
      </c>
      <c r="C1120" s="67" t="s">
        <v>403</v>
      </c>
      <c r="D1120" s="68" t="s">
        <v>365</v>
      </c>
      <c r="E1120" s="67" t="s">
        <v>366</v>
      </c>
      <c r="F1120" s="68" t="s">
        <v>416</v>
      </c>
      <c r="G1120" s="67" t="s">
        <v>417</v>
      </c>
      <c r="H1120" s="68" t="s">
        <v>362</v>
      </c>
      <c r="I1120" s="69">
        <v>79</v>
      </c>
      <c r="J1120" s="69">
        <v>63</v>
      </c>
      <c r="K1120" s="91"/>
      <c r="L1120" s="91"/>
    </row>
    <row r="1121" spans="2:12" x14ac:dyDescent="0.25">
      <c r="B1121" s="67" t="s">
        <v>402</v>
      </c>
      <c r="C1121" s="67" t="s">
        <v>403</v>
      </c>
      <c r="D1121" s="68" t="s">
        <v>365</v>
      </c>
      <c r="E1121" s="67" t="s">
        <v>366</v>
      </c>
      <c r="F1121" s="68" t="s">
        <v>416</v>
      </c>
      <c r="G1121" s="67" t="s">
        <v>417</v>
      </c>
      <c r="H1121" s="68" t="s">
        <v>363</v>
      </c>
      <c r="I1121" s="69">
        <v>25</v>
      </c>
      <c r="J1121" s="69">
        <v>94</v>
      </c>
      <c r="K1121" s="91"/>
      <c r="L1121" s="91"/>
    </row>
    <row r="1122" spans="2:12" x14ac:dyDescent="0.25">
      <c r="B1122" s="67" t="s">
        <v>402</v>
      </c>
      <c r="C1122" s="67" t="s">
        <v>403</v>
      </c>
      <c r="D1122" s="68" t="s">
        <v>365</v>
      </c>
      <c r="E1122" s="67" t="s">
        <v>366</v>
      </c>
      <c r="F1122" s="68" t="s">
        <v>416</v>
      </c>
      <c r="G1122" s="67" t="s">
        <v>417</v>
      </c>
      <c r="H1122" s="68" t="s">
        <v>364</v>
      </c>
      <c r="I1122" s="69">
        <v>73</v>
      </c>
      <c r="J1122" s="69">
        <v>84</v>
      </c>
      <c r="K1122" s="91"/>
      <c r="L1122" s="91"/>
    </row>
    <row r="1123" spans="2:12" x14ac:dyDescent="0.25">
      <c r="B1123" s="67" t="s">
        <v>402</v>
      </c>
      <c r="C1123" s="67" t="s">
        <v>403</v>
      </c>
      <c r="D1123" s="68" t="s">
        <v>365</v>
      </c>
      <c r="E1123" s="67" t="s">
        <v>366</v>
      </c>
      <c r="F1123" s="68" t="s">
        <v>416</v>
      </c>
      <c r="G1123" s="67" t="s">
        <v>417</v>
      </c>
      <c r="H1123" s="68" t="s">
        <v>362</v>
      </c>
      <c r="I1123" s="69">
        <v>0</v>
      </c>
      <c r="J1123" s="69">
        <v>0</v>
      </c>
      <c r="K1123" s="91"/>
      <c r="L1123" s="91"/>
    </row>
    <row r="1124" spans="2:12" x14ac:dyDescent="0.25">
      <c r="B1124" s="67" t="s">
        <v>402</v>
      </c>
      <c r="C1124" s="67" t="s">
        <v>403</v>
      </c>
      <c r="D1124" s="68" t="s">
        <v>365</v>
      </c>
      <c r="E1124" s="67" t="s">
        <v>366</v>
      </c>
      <c r="F1124" s="68" t="s">
        <v>416</v>
      </c>
      <c r="G1124" s="67" t="s">
        <v>417</v>
      </c>
      <c r="H1124" s="68" t="s">
        <v>363</v>
      </c>
      <c r="I1124" s="69">
        <v>6</v>
      </c>
      <c r="J1124" s="69">
        <v>16</v>
      </c>
      <c r="K1124" s="91"/>
      <c r="L1124" s="91"/>
    </row>
    <row r="1125" spans="2:12" x14ac:dyDescent="0.25">
      <c r="B1125" s="67" t="s">
        <v>402</v>
      </c>
      <c r="C1125" s="67" t="s">
        <v>403</v>
      </c>
      <c r="D1125" s="68" t="s">
        <v>365</v>
      </c>
      <c r="E1125" s="67" t="s">
        <v>366</v>
      </c>
      <c r="F1125" s="68" t="s">
        <v>416</v>
      </c>
      <c r="G1125" s="67" t="s">
        <v>417</v>
      </c>
      <c r="H1125" s="68" t="s">
        <v>364</v>
      </c>
      <c r="I1125" s="69">
        <v>0</v>
      </c>
      <c r="J1125" s="69">
        <v>0</v>
      </c>
      <c r="K1125" s="91"/>
      <c r="L1125" s="91"/>
    </row>
    <row r="1126" spans="2:12" x14ac:dyDescent="0.25">
      <c r="B1126" s="67" t="s">
        <v>402</v>
      </c>
      <c r="C1126" s="67" t="s">
        <v>403</v>
      </c>
      <c r="D1126" s="68" t="s">
        <v>365</v>
      </c>
      <c r="E1126" s="67" t="s">
        <v>366</v>
      </c>
      <c r="F1126" s="68" t="s">
        <v>416</v>
      </c>
      <c r="G1126" s="67" t="s">
        <v>417</v>
      </c>
      <c r="H1126" s="68" t="s">
        <v>363</v>
      </c>
      <c r="I1126" s="69">
        <v>7</v>
      </c>
      <c r="J1126" s="69">
        <v>13</v>
      </c>
      <c r="K1126" s="91"/>
      <c r="L1126" s="91"/>
    </row>
    <row r="1127" spans="2:12" x14ac:dyDescent="0.25">
      <c r="B1127" s="67" t="s">
        <v>402</v>
      </c>
      <c r="C1127" s="67" t="s">
        <v>403</v>
      </c>
      <c r="D1127" s="68" t="s">
        <v>365</v>
      </c>
      <c r="E1127" s="67" t="s">
        <v>366</v>
      </c>
      <c r="F1127" s="68" t="s">
        <v>416</v>
      </c>
      <c r="G1127" s="67" t="s">
        <v>417</v>
      </c>
      <c r="H1127" s="68" t="s">
        <v>364</v>
      </c>
      <c r="I1127" s="69">
        <v>0</v>
      </c>
      <c r="J1127" s="69">
        <v>0</v>
      </c>
      <c r="K1127" s="91"/>
      <c r="L1127" s="91"/>
    </row>
    <row r="1128" spans="2:12" x14ac:dyDescent="0.25">
      <c r="B1128" s="67" t="s">
        <v>402</v>
      </c>
      <c r="C1128" s="67" t="s">
        <v>403</v>
      </c>
      <c r="D1128" s="68" t="s">
        <v>365</v>
      </c>
      <c r="E1128" s="67" t="s">
        <v>366</v>
      </c>
      <c r="F1128" s="68" t="s">
        <v>416</v>
      </c>
      <c r="G1128" s="67" t="s">
        <v>417</v>
      </c>
      <c r="H1128" s="68" t="s">
        <v>362</v>
      </c>
      <c r="I1128" s="69">
        <v>0</v>
      </c>
      <c r="J1128" s="69">
        <v>0</v>
      </c>
      <c r="K1128" s="91"/>
      <c r="L1128" s="91"/>
    </row>
    <row r="1129" spans="2:12" x14ac:dyDescent="0.25">
      <c r="B1129" s="67" t="s">
        <v>402</v>
      </c>
      <c r="C1129" s="67" t="s">
        <v>403</v>
      </c>
      <c r="D1129" s="68" t="s">
        <v>365</v>
      </c>
      <c r="E1129" s="67" t="s">
        <v>366</v>
      </c>
      <c r="F1129" s="68" t="s">
        <v>416</v>
      </c>
      <c r="G1129" s="67" t="s">
        <v>417</v>
      </c>
      <c r="H1129" s="68" t="s">
        <v>363</v>
      </c>
      <c r="I1129" s="69">
        <v>0</v>
      </c>
      <c r="J1129" s="69">
        <v>0</v>
      </c>
      <c r="K1129" s="91"/>
      <c r="L1129" s="91"/>
    </row>
    <row r="1130" spans="2:12" x14ac:dyDescent="0.25">
      <c r="B1130" s="67" t="s">
        <v>402</v>
      </c>
      <c r="C1130" s="67" t="s">
        <v>403</v>
      </c>
      <c r="D1130" s="68" t="s">
        <v>365</v>
      </c>
      <c r="E1130" s="67" t="s">
        <v>366</v>
      </c>
      <c r="F1130" s="68" t="s">
        <v>416</v>
      </c>
      <c r="G1130" s="67" t="s">
        <v>417</v>
      </c>
      <c r="H1130" s="68" t="s">
        <v>363</v>
      </c>
      <c r="I1130" s="69">
        <v>18</v>
      </c>
      <c r="J1130" s="69">
        <v>8</v>
      </c>
      <c r="K1130" s="91"/>
      <c r="L1130" s="91"/>
    </row>
    <row r="1131" spans="2:12" x14ac:dyDescent="0.25">
      <c r="B1131" s="67" t="s">
        <v>402</v>
      </c>
      <c r="C1131" s="67" t="s">
        <v>403</v>
      </c>
      <c r="D1131" s="68" t="s">
        <v>365</v>
      </c>
      <c r="E1131" s="67" t="s">
        <v>366</v>
      </c>
      <c r="F1131" s="68" t="s">
        <v>416</v>
      </c>
      <c r="G1131" s="67" t="s">
        <v>417</v>
      </c>
      <c r="H1131" s="68" t="s">
        <v>362</v>
      </c>
      <c r="I1131" s="69">
        <v>0</v>
      </c>
      <c r="J1131" s="69">
        <v>0</v>
      </c>
      <c r="K1131" s="91"/>
      <c r="L1131" s="91"/>
    </row>
    <row r="1132" spans="2:12" x14ac:dyDescent="0.25">
      <c r="B1132" s="67" t="s">
        <v>402</v>
      </c>
      <c r="C1132" s="67" t="s">
        <v>403</v>
      </c>
      <c r="D1132" s="68" t="s">
        <v>365</v>
      </c>
      <c r="E1132" s="67" t="s">
        <v>366</v>
      </c>
      <c r="F1132" s="68" t="s">
        <v>416</v>
      </c>
      <c r="G1132" s="67" t="s">
        <v>417</v>
      </c>
      <c r="H1132" s="68" t="s">
        <v>363</v>
      </c>
      <c r="I1132" s="69">
        <v>0</v>
      </c>
      <c r="J1132" s="69">
        <v>0</v>
      </c>
      <c r="K1132" s="91"/>
      <c r="L1132" s="91"/>
    </row>
    <row r="1133" spans="2:12" x14ac:dyDescent="0.25">
      <c r="B1133" s="67" t="s">
        <v>402</v>
      </c>
      <c r="C1133" s="67" t="s">
        <v>403</v>
      </c>
      <c r="D1133" s="68" t="s">
        <v>365</v>
      </c>
      <c r="E1133" s="67" t="s">
        <v>366</v>
      </c>
      <c r="F1133" s="68" t="s">
        <v>416</v>
      </c>
      <c r="G1133" s="67" t="s">
        <v>417</v>
      </c>
      <c r="H1133" s="68" t="s">
        <v>364</v>
      </c>
      <c r="I1133" s="69">
        <v>10</v>
      </c>
      <c r="J1133" s="69">
        <v>0</v>
      </c>
      <c r="K1133" s="91"/>
      <c r="L1133" s="91"/>
    </row>
    <row r="1134" spans="2:12" x14ac:dyDescent="0.25">
      <c r="B1134" s="67" t="s">
        <v>402</v>
      </c>
      <c r="C1134" s="67" t="s">
        <v>403</v>
      </c>
      <c r="D1134" s="68" t="s">
        <v>365</v>
      </c>
      <c r="E1134" s="67" t="s">
        <v>366</v>
      </c>
      <c r="F1134" s="68" t="s">
        <v>416</v>
      </c>
      <c r="G1134" s="67" t="s">
        <v>417</v>
      </c>
      <c r="H1134" s="68" t="s">
        <v>362</v>
      </c>
      <c r="I1134" s="69">
        <v>0</v>
      </c>
      <c r="J1134" s="69">
        <v>15</v>
      </c>
      <c r="K1134" s="91"/>
      <c r="L1134" s="91"/>
    </row>
    <row r="1135" spans="2:12" x14ac:dyDescent="0.25">
      <c r="B1135" s="67" t="s">
        <v>402</v>
      </c>
      <c r="C1135" s="67" t="s">
        <v>403</v>
      </c>
      <c r="D1135" s="68" t="s">
        <v>365</v>
      </c>
      <c r="E1135" s="67" t="s">
        <v>366</v>
      </c>
      <c r="F1135" s="68" t="s">
        <v>416</v>
      </c>
      <c r="G1135" s="67" t="s">
        <v>417</v>
      </c>
      <c r="H1135" s="68" t="s">
        <v>363</v>
      </c>
      <c r="I1135" s="69">
        <v>0</v>
      </c>
      <c r="J1135" s="69">
        <v>0</v>
      </c>
      <c r="K1135" s="91"/>
      <c r="L1135" s="91"/>
    </row>
    <row r="1136" spans="2:12" x14ac:dyDescent="0.25">
      <c r="B1136" s="67" t="s">
        <v>402</v>
      </c>
      <c r="C1136" s="67" t="s">
        <v>403</v>
      </c>
      <c r="D1136" s="68" t="s">
        <v>365</v>
      </c>
      <c r="E1136" s="67" t="s">
        <v>366</v>
      </c>
      <c r="F1136" s="68" t="s">
        <v>416</v>
      </c>
      <c r="G1136" s="67" t="s">
        <v>417</v>
      </c>
      <c r="H1136" s="68" t="s">
        <v>364</v>
      </c>
      <c r="I1136" s="69">
        <v>17</v>
      </c>
      <c r="J1136" s="69">
        <v>18</v>
      </c>
      <c r="K1136" s="91"/>
      <c r="L1136" s="91"/>
    </row>
    <row r="1137" spans="2:12" x14ac:dyDescent="0.25">
      <c r="B1137" s="67" t="s">
        <v>402</v>
      </c>
      <c r="C1137" s="67" t="s">
        <v>403</v>
      </c>
      <c r="D1137" s="68" t="s">
        <v>365</v>
      </c>
      <c r="E1137" s="67" t="s">
        <v>366</v>
      </c>
      <c r="F1137" s="68" t="s">
        <v>416</v>
      </c>
      <c r="G1137" s="67" t="s">
        <v>417</v>
      </c>
      <c r="H1137" s="68" t="s">
        <v>362</v>
      </c>
      <c r="I1137" s="69">
        <v>0</v>
      </c>
      <c r="J1137" s="69">
        <v>20</v>
      </c>
      <c r="K1137" s="91"/>
      <c r="L1137" s="91"/>
    </row>
    <row r="1138" spans="2:12" x14ac:dyDescent="0.25">
      <c r="B1138" s="67" t="s">
        <v>402</v>
      </c>
      <c r="C1138" s="67" t="s">
        <v>403</v>
      </c>
      <c r="D1138" s="68" t="s">
        <v>365</v>
      </c>
      <c r="E1138" s="67" t="s">
        <v>366</v>
      </c>
      <c r="F1138" s="68" t="s">
        <v>416</v>
      </c>
      <c r="G1138" s="67" t="s">
        <v>417</v>
      </c>
      <c r="H1138" s="68" t="s">
        <v>363</v>
      </c>
      <c r="I1138" s="69">
        <v>0</v>
      </c>
      <c r="J1138" s="69">
        <v>-20</v>
      </c>
      <c r="K1138" s="91"/>
      <c r="L1138" s="91"/>
    </row>
    <row r="1139" spans="2:12" x14ac:dyDescent="0.25">
      <c r="B1139" s="67" t="s">
        <v>402</v>
      </c>
      <c r="C1139" s="67" t="s">
        <v>403</v>
      </c>
      <c r="D1139" s="68" t="s">
        <v>365</v>
      </c>
      <c r="E1139" s="67" t="s">
        <v>366</v>
      </c>
      <c r="F1139" s="68" t="s">
        <v>416</v>
      </c>
      <c r="G1139" s="67" t="s">
        <v>417</v>
      </c>
      <c r="H1139" s="68" t="s">
        <v>364</v>
      </c>
      <c r="I1139" s="69">
        <v>28</v>
      </c>
      <c r="J1139" s="69">
        <v>24</v>
      </c>
      <c r="K1139" s="91"/>
      <c r="L1139" s="91"/>
    </row>
    <row r="1140" spans="2:12" x14ac:dyDescent="0.25">
      <c r="B1140" s="67" t="s">
        <v>402</v>
      </c>
      <c r="C1140" s="67" t="s">
        <v>403</v>
      </c>
      <c r="D1140" s="68" t="s">
        <v>365</v>
      </c>
      <c r="E1140" s="67" t="s">
        <v>366</v>
      </c>
      <c r="F1140" s="68" t="s">
        <v>416</v>
      </c>
      <c r="G1140" s="67" t="s">
        <v>417</v>
      </c>
      <c r="H1140" s="68" t="s">
        <v>362</v>
      </c>
      <c r="I1140" s="69">
        <v>104</v>
      </c>
      <c r="J1140" s="69">
        <v>84</v>
      </c>
      <c r="K1140" s="91"/>
      <c r="L1140" s="91"/>
    </row>
    <row r="1141" spans="2:12" x14ac:dyDescent="0.25">
      <c r="B1141" s="67" t="s">
        <v>402</v>
      </c>
      <c r="C1141" s="67" t="s">
        <v>403</v>
      </c>
      <c r="D1141" s="68" t="s">
        <v>365</v>
      </c>
      <c r="E1141" s="67" t="s">
        <v>366</v>
      </c>
      <c r="F1141" s="68" t="s">
        <v>416</v>
      </c>
      <c r="G1141" s="67" t="s">
        <v>417</v>
      </c>
      <c r="H1141" s="68" t="s">
        <v>363</v>
      </c>
      <c r="I1141" s="69">
        <v>542</v>
      </c>
      <c r="J1141" s="69">
        <v>620</v>
      </c>
      <c r="K1141" s="91"/>
      <c r="L1141" s="91"/>
    </row>
    <row r="1142" spans="2:12" x14ac:dyDescent="0.25">
      <c r="B1142" s="67" t="s">
        <v>402</v>
      </c>
      <c r="C1142" s="67" t="s">
        <v>403</v>
      </c>
      <c r="D1142" s="68" t="s">
        <v>365</v>
      </c>
      <c r="E1142" s="67" t="s">
        <v>366</v>
      </c>
      <c r="F1142" s="68" t="s">
        <v>416</v>
      </c>
      <c r="G1142" s="67" t="s">
        <v>417</v>
      </c>
      <c r="H1142" s="68" t="s">
        <v>364</v>
      </c>
      <c r="I1142" s="69">
        <v>85</v>
      </c>
      <c r="J1142" s="69">
        <v>139</v>
      </c>
      <c r="K1142" s="91"/>
      <c r="L1142" s="91"/>
    </row>
    <row r="1143" spans="2:12" x14ac:dyDescent="0.25">
      <c r="B1143" s="67" t="s">
        <v>402</v>
      </c>
      <c r="C1143" s="67" t="s">
        <v>403</v>
      </c>
      <c r="D1143" s="68" t="s">
        <v>365</v>
      </c>
      <c r="E1143" s="67" t="s">
        <v>366</v>
      </c>
      <c r="F1143" s="68" t="s">
        <v>416</v>
      </c>
      <c r="G1143" s="67" t="s">
        <v>417</v>
      </c>
      <c r="H1143" s="68" t="s">
        <v>362</v>
      </c>
      <c r="I1143" s="69">
        <v>0</v>
      </c>
      <c r="J1143" s="69">
        <v>0</v>
      </c>
      <c r="K1143" s="91"/>
      <c r="L1143" s="91"/>
    </row>
    <row r="1144" spans="2:12" x14ac:dyDescent="0.25">
      <c r="B1144" s="67" t="s">
        <v>402</v>
      </c>
      <c r="C1144" s="67" t="s">
        <v>403</v>
      </c>
      <c r="D1144" s="68" t="s">
        <v>365</v>
      </c>
      <c r="E1144" s="67" t="s">
        <v>366</v>
      </c>
      <c r="F1144" s="68" t="s">
        <v>416</v>
      </c>
      <c r="G1144" s="67" t="s">
        <v>417</v>
      </c>
      <c r="H1144" s="68" t="s">
        <v>363</v>
      </c>
      <c r="I1144" s="69">
        <v>0</v>
      </c>
      <c r="J1144" s="69">
        <v>0</v>
      </c>
      <c r="K1144" s="91"/>
      <c r="L1144" s="91"/>
    </row>
    <row r="1145" spans="2:12" x14ac:dyDescent="0.25">
      <c r="B1145" s="67" t="s">
        <v>402</v>
      </c>
      <c r="C1145" s="67" t="s">
        <v>403</v>
      </c>
      <c r="D1145" s="68" t="s">
        <v>365</v>
      </c>
      <c r="E1145" s="67" t="s">
        <v>366</v>
      </c>
      <c r="F1145" s="68" t="s">
        <v>416</v>
      </c>
      <c r="G1145" s="67" t="s">
        <v>417</v>
      </c>
      <c r="H1145" s="68" t="s">
        <v>364</v>
      </c>
      <c r="I1145" s="69">
        <v>0</v>
      </c>
      <c r="J1145" s="69">
        <v>6</v>
      </c>
      <c r="K1145" s="91"/>
      <c r="L1145" s="91"/>
    </row>
    <row r="1146" spans="2:12" x14ac:dyDescent="0.25">
      <c r="B1146" s="67" t="s">
        <v>402</v>
      </c>
      <c r="C1146" s="67" t="s">
        <v>403</v>
      </c>
      <c r="D1146" s="68" t="s">
        <v>365</v>
      </c>
      <c r="E1146" s="67" t="s">
        <v>366</v>
      </c>
      <c r="F1146" s="68" t="s">
        <v>416</v>
      </c>
      <c r="G1146" s="67" t="s">
        <v>417</v>
      </c>
      <c r="H1146" s="68" t="s">
        <v>362</v>
      </c>
      <c r="I1146" s="69">
        <v>0</v>
      </c>
      <c r="J1146" s="69">
        <v>0</v>
      </c>
      <c r="K1146" s="91"/>
      <c r="L1146" s="91"/>
    </row>
    <row r="1147" spans="2:12" x14ac:dyDescent="0.25">
      <c r="B1147" s="67" t="s">
        <v>402</v>
      </c>
      <c r="C1147" s="67" t="s">
        <v>403</v>
      </c>
      <c r="D1147" s="68" t="s">
        <v>365</v>
      </c>
      <c r="E1147" s="67" t="s">
        <v>366</v>
      </c>
      <c r="F1147" s="68" t="s">
        <v>416</v>
      </c>
      <c r="G1147" s="67" t="s">
        <v>417</v>
      </c>
      <c r="H1147" s="68" t="s">
        <v>363</v>
      </c>
      <c r="I1147" s="69">
        <v>0</v>
      </c>
      <c r="J1147" s="69">
        <v>0</v>
      </c>
      <c r="K1147" s="91"/>
      <c r="L1147" s="91"/>
    </row>
    <row r="1148" spans="2:12" x14ac:dyDescent="0.25">
      <c r="B1148" s="67" t="s">
        <v>402</v>
      </c>
      <c r="C1148" s="67" t="s">
        <v>403</v>
      </c>
      <c r="D1148" s="68" t="s">
        <v>365</v>
      </c>
      <c r="E1148" s="67" t="s">
        <v>366</v>
      </c>
      <c r="F1148" s="68" t="s">
        <v>416</v>
      </c>
      <c r="G1148" s="67" t="s">
        <v>417</v>
      </c>
      <c r="H1148" s="68" t="s">
        <v>364</v>
      </c>
      <c r="I1148" s="69">
        <v>0</v>
      </c>
      <c r="J1148" s="69">
        <v>0</v>
      </c>
      <c r="K1148" s="91"/>
      <c r="L1148" s="91"/>
    </row>
    <row r="1149" spans="2:12" x14ac:dyDescent="0.25">
      <c r="B1149" s="67" t="s">
        <v>402</v>
      </c>
      <c r="C1149" s="67" t="s">
        <v>403</v>
      </c>
      <c r="D1149" s="68" t="s">
        <v>365</v>
      </c>
      <c r="E1149" s="67" t="s">
        <v>366</v>
      </c>
      <c r="F1149" s="68" t="s">
        <v>416</v>
      </c>
      <c r="G1149" s="67" t="s">
        <v>417</v>
      </c>
      <c r="H1149" s="68" t="s">
        <v>362</v>
      </c>
      <c r="I1149" s="69">
        <v>87</v>
      </c>
      <c r="J1149" s="69">
        <v>107</v>
      </c>
      <c r="K1149" s="91"/>
      <c r="L1149" s="91"/>
    </row>
    <row r="1150" spans="2:12" x14ac:dyDescent="0.25">
      <c r="B1150" s="67" t="s">
        <v>402</v>
      </c>
      <c r="C1150" s="67" t="s">
        <v>403</v>
      </c>
      <c r="D1150" s="68" t="s">
        <v>365</v>
      </c>
      <c r="E1150" s="67" t="s">
        <v>366</v>
      </c>
      <c r="F1150" s="68" t="s">
        <v>416</v>
      </c>
      <c r="G1150" s="67" t="s">
        <v>417</v>
      </c>
      <c r="H1150" s="68" t="s">
        <v>363</v>
      </c>
      <c r="I1150" s="69">
        <v>46</v>
      </c>
      <c r="J1150" s="69">
        <v>85</v>
      </c>
      <c r="K1150" s="91"/>
      <c r="L1150" s="91"/>
    </row>
    <row r="1151" spans="2:12" x14ac:dyDescent="0.25">
      <c r="B1151" s="67" t="s">
        <v>402</v>
      </c>
      <c r="C1151" s="67" t="s">
        <v>403</v>
      </c>
      <c r="D1151" s="68" t="s">
        <v>365</v>
      </c>
      <c r="E1151" s="67" t="s">
        <v>366</v>
      </c>
      <c r="F1151" s="68" t="s">
        <v>416</v>
      </c>
      <c r="G1151" s="67" t="s">
        <v>417</v>
      </c>
      <c r="H1151" s="68" t="s">
        <v>364</v>
      </c>
      <c r="I1151" s="69">
        <v>23</v>
      </c>
      <c r="J1151" s="69">
        <v>15</v>
      </c>
      <c r="K1151" s="91"/>
      <c r="L1151" s="91"/>
    </row>
    <row r="1152" spans="2:12" x14ac:dyDescent="0.25">
      <c r="B1152" s="67" t="s">
        <v>402</v>
      </c>
      <c r="C1152" s="67" t="s">
        <v>403</v>
      </c>
      <c r="D1152" s="68" t="s">
        <v>365</v>
      </c>
      <c r="E1152" s="67" t="s">
        <v>366</v>
      </c>
      <c r="F1152" s="68" t="s">
        <v>416</v>
      </c>
      <c r="G1152" s="67" t="s">
        <v>417</v>
      </c>
      <c r="H1152" s="68" t="s">
        <v>362</v>
      </c>
      <c r="I1152" s="69">
        <v>0</v>
      </c>
      <c r="J1152" s="69">
        <v>0</v>
      </c>
      <c r="K1152" s="91"/>
      <c r="L1152" s="91"/>
    </row>
    <row r="1153" spans="2:12" x14ac:dyDescent="0.25">
      <c r="B1153" s="67" t="s">
        <v>402</v>
      </c>
      <c r="C1153" s="67" t="s">
        <v>403</v>
      </c>
      <c r="D1153" s="68" t="s">
        <v>365</v>
      </c>
      <c r="E1153" s="67" t="s">
        <v>366</v>
      </c>
      <c r="F1153" s="68" t="s">
        <v>416</v>
      </c>
      <c r="G1153" s="67" t="s">
        <v>417</v>
      </c>
      <c r="H1153" s="68" t="s">
        <v>363</v>
      </c>
      <c r="I1153" s="69">
        <v>0</v>
      </c>
      <c r="J1153" s="69">
        <v>0</v>
      </c>
      <c r="K1153" s="91"/>
      <c r="L1153" s="91"/>
    </row>
    <row r="1154" spans="2:12" x14ac:dyDescent="0.25">
      <c r="B1154" s="67" t="s">
        <v>402</v>
      </c>
      <c r="C1154" s="67" t="s">
        <v>403</v>
      </c>
      <c r="D1154" s="68" t="s">
        <v>365</v>
      </c>
      <c r="E1154" s="67" t="s">
        <v>366</v>
      </c>
      <c r="F1154" s="68" t="s">
        <v>416</v>
      </c>
      <c r="G1154" s="67" t="s">
        <v>417</v>
      </c>
      <c r="H1154" s="68" t="s">
        <v>364</v>
      </c>
      <c r="I1154" s="69">
        <v>0</v>
      </c>
      <c r="J1154" s="69">
        <v>0</v>
      </c>
      <c r="K1154" s="91"/>
      <c r="L1154" s="91"/>
    </row>
    <row r="1155" spans="2:12" x14ac:dyDescent="0.25">
      <c r="B1155" s="67" t="s">
        <v>402</v>
      </c>
      <c r="C1155" s="67" t="s">
        <v>403</v>
      </c>
      <c r="D1155" s="68" t="s">
        <v>365</v>
      </c>
      <c r="E1155" s="67" t="s">
        <v>366</v>
      </c>
      <c r="F1155" s="68" t="s">
        <v>416</v>
      </c>
      <c r="G1155" s="67" t="s">
        <v>417</v>
      </c>
      <c r="H1155" s="68" t="s">
        <v>362</v>
      </c>
      <c r="I1155" s="69">
        <v>70</v>
      </c>
      <c r="J1155" s="69">
        <v>65</v>
      </c>
      <c r="K1155" s="91"/>
      <c r="L1155" s="91"/>
    </row>
    <row r="1156" spans="2:12" x14ac:dyDescent="0.25">
      <c r="B1156" s="67" t="s">
        <v>402</v>
      </c>
      <c r="C1156" s="67" t="s">
        <v>403</v>
      </c>
      <c r="D1156" s="68" t="s">
        <v>365</v>
      </c>
      <c r="E1156" s="67" t="s">
        <v>366</v>
      </c>
      <c r="F1156" s="68" t="s">
        <v>416</v>
      </c>
      <c r="G1156" s="67" t="s">
        <v>417</v>
      </c>
      <c r="H1156" s="68" t="s">
        <v>363</v>
      </c>
      <c r="I1156" s="69">
        <v>44</v>
      </c>
      <c r="J1156" s="69">
        <v>28</v>
      </c>
      <c r="K1156" s="91"/>
      <c r="L1156" s="91"/>
    </row>
    <row r="1157" spans="2:12" x14ac:dyDescent="0.25">
      <c r="B1157" s="67" t="s">
        <v>402</v>
      </c>
      <c r="C1157" s="67" t="s">
        <v>403</v>
      </c>
      <c r="D1157" s="68" t="s">
        <v>365</v>
      </c>
      <c r="E1157" s="67" t="s">
        <v>366</v>
      </c>
      <c r="F1157" s="68" t="s">
        <v>416</v>
      </c>
      <c r="G1157" s="67" t="s">
        <v>417</v>
      </c>
      <c r="H1157" s="68" t="s">
        <v>364</v>
      </c>
      <c r="I1157" s="69">
        <v>6</v>
      </c>
      <c r="J1157" s="69">
        <v>10</v>
      </c>
      <c r="K1157" s="91"/>
      <c r="L1157" s="91"/>
    </row>
    <row r="1158" spans="2:12" x14ac:dyDescent="0.25">
      <c r="B1158" s="67" t="s">
        <v>402</v>
      </c>
      <c r="C1158" s="67" t="s">
        <v>403</v>
      </c>
      <c r="D1158" s="68" t="s">
        <v>365</v>
      </c>
      <c r="E1158" s="67" t="s">
        <v>366</v>
      </c>
      <c r="F1158" s="68" t="s">
        <v>416</v>
      </c>
      <c r="G1158" s="67" t="s">
        <v>417</v>
      </c>
      <c r="H1158" s="68" t="s">
        <v>362</v>
      </c>
      <c r="I1158" s="69">
        <v>9</v>
      </c>
      <c r="J1158" s="69">
        <v>1</v>
      </c>
      <c r="K1158" s="91"/>
      <c r="L1158" s="91"/>
    </row>
    <row r="1159" spans="2:12" x14ac:dyDescent="0.25">
      <c r="B1159" s="67" t="s">
        <v>402</v>
      </c>
      <c r="C1159" s="67" t="s">
        <v>403</v>
      </c>
      <c r="D1159" s="68" t="s">
        <v>365</v>
      </c>
      <c r="E1159" s="67" t="s">
        <v>366</v>
      </c>
      <c r="F1159" s="68" t="s">
        <v>416</v>
      </c>
      <c r="G1159" s="67" t="s">
        <v>417</v>
      </c>
      <c r="H1159" s="68" t="s">
        <v>363</v>
      </c>
      <c r="I1159" s="69">
        <v>22</v>
      </c>
      <c r="J1159" s="69">
        <v>53</v>
      </c>
      <c r="K1159" s="91"/>
      <c r="L1159" s="91"/>
    </row>
    <row r="1160" spans="2:12" x14ac:dyDescent="0.25">
      <c r="B1160" s="67" t="s">
        <v>402</v>
      </c>
      <c r="C1160" s="67" t="s">
        <v>403</v>
      </c>
      <c r="D1160" s="68" t="s">
        <v>365</v>
      </c>
      <c r="E1160" s="67" t="s">
        <v>366</v>
      </c>
      <c r="F1160" s="68" t="s">
        <v>416</v>
      </c>
      <c r="G1160" s="67" t="s">
        <v>417</v>
      </c>
      <c r="H1160" s="68" t="s">
        <v>364</v>
      </c>
      <c r="I1160" s="69">
        <v>0</v>
      </c>
      <c r="J1160" s="69">
        <v>0</v>
      </c>
      <c r="K1160" s="91"/>
      <c r="L1160" s="91"/>
    </row>
    <row r="1161" spans="2:12" x14ac:dyDescent="0.25">
      <c r="B1161" s="67" t="s">
        <v>402</v>
      </c>
      <c r="C1161" s="67" t="s">
        <v>403</v>
      </c>
      <c r="D1161" s="68" t="s">
        <v>365</v>
      </c>
      <c r="E1161" s="67" t="s">
        <v>366</v>
      </c>
      <c r="F1161" s="68" t="s">
        <v>416</v>
      </c>
      <c r="G1161" s="67" t="s">
        <v>417</v>
      </c>
      <c r="H1161" s="68" t="s">
        <v>362</v>
      </c>
      <c r="I1161" s="69">
        <v>0</v>
      </c>
      <c r="J1161" s="69">
        <v>0</v>
      </c>
      <c r="K1161" s="91"/>
      <c r="L1161" s="91"/>
    </row>
    <row r="1162" spans="2:12" x14ac:dyDescent="0.25">
      <c r="B1162" s="67" t="s">
        <v>402</v>
      </c>
      <c r="C1162" s="67" t="s">
        <v>403</v>
      </c>
      <c r="D1162" s="68" t="s">
        <v>365</v>
      </c>
      <c r="E1162" s="67" t="s">
        <v>366</v>
      </c>
      <c r="F1162" s="68" t="s">
        <v>416</v>
      </c>
      <c r="G1162" s="67" t="s">
        <v>417</v>
      </c>
      <c r="H1162" s="68" t="s">
        <v>363</v>
      </c>
      <c r="I1162" s="69">
        <v>0</v>
      </c>
      <c r="J1162" s="69">
        <v>24</v>
      </c>
      <c r="K1162" s="91"/>
      <c r="L1162" s="91"/>
    </row>
    <row r="1163" spans="2:12" x14ac:dyDescent="0.25">
      <c r="B1163" s="67" t="s">
        <v>402</v>
      </c>
      <c r="C1163" s="67" t="s">
        <v>403</v>
      </c>
      <c r="D1163" s="68" t="s">
        <v>365</v>
      </c>
      <c r="E1163" s="67" t="s">
        <v>366</v>
      </c>
      <c r="F1163" s="68" t="s">
        <v>416</v>
      </c>
      <c r="G1163" s="67" t="s">
        <v>417</v>
      </c>
      <c r="H1163" s="68" t="s">
        <v>362</v>
      </c>
      <c r="I1163" s="69">
        <v>0</v>
      </c>
      <c r="J1163" s="69">
        <v>0</v>
      </c>
      <c r="K1163" s="91"/>
      <c r="L1163" s="91"/>
    </row>
    <row r="1164" spans="2:12" x14ac:dyDescent="0.25">
      <c r="B1164" s="67" t="s">
        <v>402</v>
      </c>
      <c r="C1164" s="67" t="s">
        <v>403</v>
      </c>
      <c r="D1164" s="68" t="s">
        <v>365</v>
      </c>
      <c r="E1164" s="67" t="s">
        <v>366</v>
      </c>
      <c r="F1164" s="68" t="s">
        <v>416</v>
      </c>
      <c r="G1164" s="67" t="s">
        <v>417</v>
      </c>
      <c r="H1164" s="68" t="s">
        <v>363</v>
      </c>
      <c r="I1164" s="69">
        <v>0</v>
      </c>
      <c r="J1164" s="69">
        <v>0</v>
      </c>
      <c r="K1164" s="91"/>
      <c r="L1164" s="91"/>
    </row>
    <row r="1165" spans="2:12" x14ac:dyDescent="0.25">
      <c r="B1165" s="67" t="s">
        <v>402</v>
      </c>
      <c r="C1165" s="67" t="s">
        <v>403</v>
      </c>
      <c r="D1165" s="68" t="s">
        <v>365</v>
      </c>
      <c r="E1165" s="67" t="s">
        <v>366</v>
      </c>
      <c r="F1165" s="68" t="s">
        <v>416</v>
      </c>
      <c r="G1165" s="67" t="s">
        <v>417</v>
      </c>
      <c r="H1165" s="68" t="s">
        <v>364</v>
      </c>
      <c r="I1165" s="69">
        <v>0</v>
      </c>
      <c r="J1165" s="69">
        <v>0</v>
      </c>
      <c r="K1165" s="91"/>
      <c r="L1165" s="91"/>
    </row>
    <row r="1166" spans="2:12" x14ac:dyDescent="0.25">
      <c r="B1166" s="67" t="s">
        <v>402</v>
      </c>
      <c r="C1166" s="67" t="s">
        <v>403</v>
      </c>
      <c r="D1166" s="68" t="s">
        <v>365</v>
      </c>
      <c r="E1166" s="67" t="s">
        <v>366</v>
      </c>
      <c r="F1166" s="68" t="s">
        <v>416</v>
      </c>
      <c r="G1166" s="67" t="s">
        <v>417</v>
      </c>
      <c r="H1166" s="68" t="s">
        <v>362</v>
      </c>
      <c r="I1166" s="69">
        <v>0</v>
      </c>
      <c r="J1166" s="69">
        <v>0</v>
      </c>
      <c r="K1166" s="91"/>
      <c r="L1166" s="91"/>
    </row>
    <row r="1167" spans="2:12" x14ac:dyDescent="0.25">
      <c r="B1167" s="67" t="s">
        <v>402</v>
      </c>
      <c r="C1167" s="67" t="s">
        <v>403</v>
      </c>
      <c r="D1167" s="68" t="s">
        <v>365</v>
      </c>
      <c r="E1167" s="67" t="s">
        <v>366</v>
      </c>
      <c r="F1167" s="68" t="s">
        <v>416</v>
      </c>
      <c r="G1167" s="67" t="s">
        <v>417</v>
      </c>
      <c r="H1167" s="68" t="s">
        <v>363</v>
      </c>
      <c r="I1167" s="69">
        <v>58</v>
      </c>
      <c r="J1167" s="69">
        <v>16</v>
      </c>
      <c r="K1167" s="91"/>
      <c r="L1167" s="91"/>
    </row>
    <row r="1168" spans="2:12" x14ac:dyDescent="0.25">
      <c r="B1168" s="67" t="s">
        <v>402</v>
      </c>
      <c r="C1168" s="67" t="s">
        <v>403</v>
      </c>
      <c r="D1168" s="68" t="s">
        <v>365</v>
      </c>
      <c r="E1168" s="67" t="s">
        <v>366</v>
      </c>
      <c r="F1168" s="68" t="s">
        <v>416</v>
      </c>
      <c r="G1168" s="67" t="s">
        <v>417</v>
      </c>
      <c r="H1168" s="68" t="s">
        <v>364</v>
      </c>
      <c r="I1168" s="69">
        <v>0</v>
      </c>
      <c r="J1168" s="69">
        <v>5</v>
      </c>
      <c r="K1168" s="91"/>
      <c r="L1168" s="91"/>
    </row>
    <row r="1169" spans="2:12" x14ac:dyDescent="0.25">
      <c r="B1169" s="67" t="s">
        <v>402</v>
      </c>
      <c r="C1169" s="67" t="s">
        <v>403</v>
      </c>
      <c r="D1169" s="68" t="s">
        <v>365</v>
      </c>
      <c r="E1169" s="67" t="s">
        <v>366</v>
      </c>
      <c r="F1169" s="68" t="s">
        <v>416</v>
      </c>
      <c r="G1169" s="67" t="s">
        <v>417</v>
      </c>
      <c r="H1169" s="68" t="s">
        <v>362</v>
      </c>
      <c r="I1169" s="69">
        <v>79</v>
      </c>
      <c r="J1169" s="69">
        <v>51</v>
      </c>
      <c r="K1169" s="91"/>
      <c r="L1169" s="91"/>
    </row>
    <row r="1170" spans="2:12" x14ac:dyDescent="0.25">
      <c r="B1170" s="67" t="s">
        <v>402</v>
      </c>
      <c r="C1170" s="67" t="s">
        <v>403</v>
      </c>
      <c r="D1170" s="68" t="s">
        <v>365</v>
      </c>
      <c r="E1170" s="67" t="s">
        <v>366</v>
      </c>
      <c r="F1170" s="68" t="s">
        <v>416</v>
      </c>
      <c r="G1170" s="67" t="s">
        <v>417</v>
      </c>
      <c r="H1170" s="68" t="s">
        <v>363</v>
      </c>
      <c r="I1170" s="69">
        <v>56</v>
      </c>
      <c r="J1170" s="69">
        <v>107</v>
      </c>
      <c r="K1170" s="91"/>
      <c r="L1170" s="91"/>
    </row>
    <row r="1171" spans="2:12" x14ac:dyDescent="0.25">
      <c r="B1171" s="67" t="s">
        <v>402</v>
      </c>
      <c r="C1171" s="67" t="s">
        <v>403</v>
      </c>
      <c r="D1171" s="68" t="s">
        <v>365</v>
      </c>
      <c r="E1171" s="67" t="s">
        <v>366</v>
      </c>
      <c r="F1171" s="68" t="s">
        <v>416</v>
      </c>
      <c r="G1171" s="67" t="s">
        <v>417</v>
      </c>
      <c r="H1171" s="68" t="s">
        <v>364</v>
      </c>
      <c r="I1171" s="69">
        <v>0</v>
      </c>
      <c r="J1171" s="69">
        <v>5</v>
      </c>
      <c r="K1171" s="91"/>
      <c r="L1171" s="91"/>
    </row>
    <row r="1172" spans="2:12" x14ac:dyDescent="0.25">
      <c r="B1172" s="67" t="s">
        <v>402</v>
      </c>
      <c r="C1172" s="67" t="s">
        <v>403</v>
      </c>
      <c r="D1172" s="68" t="s">
        <v>365</v>
      </c>
      <c r="E1172" s="67" t="s">
        <v>366</v>
      </c>
      <c r="F1172" s="68" t="s">
        <v>416</v>
      </c>
      <c r="G1172" s="67" t="s">
        <v>417</v>
      </c>
      <c r="H1172" s="68" t="s">
        <v>362</v>
      </c>
      <c r="I1172" s="69">
        <v>271</v>
      </c>
      <c r="J1172" s="69">
        <v>245</v>
      </c>
      <c r="K1172" s="91"/>
      <c r="L1172" s="91"/>
    </row>
    <row r="1173" spans="2:12" x14ac:dyDescent="0.25">
      <c r="B1173" s="67" t="s">
        <v>402</v>
      </c>
      <c r="C1173" s="67" t="s">
        <v>403</v>
      </c>
      <c r="D1173" s="68" t="s">
        <v>365</v>
      </c>
      <c r="E1173" s="67" t="s">
        <v>366</v>
      </c>
      <c r="F1173" s="68" t="s">
        <v>416</v>
      </c>
      <c r="G1173" s="67" t="s">
        <v>417</v>
      </c>
      <c r="H1173" s="68" t="s">
        <v>363</v>
      </c>
      <c r="I1173" s="69">
        <v>408</v>
      </c>
      <c r="J1173" s="69">
        <v>440</v>
      </c>
      <c r="K1173" s="91"/>
      <c r="L1173" s="91"/>
    </row>
    <row r="1174" spans="2:12" x14ac:dyDescent="0.25">
      <c r="B1174" s="67" t="s">
        <v>402</v>
      </c>
      <c r="C1174" s="67" t="s">
        <v>403</v>
      </c>
      <c r="D1174" s="68" t="s">
        <v>365</v>
      </c>
      <c r="E1174" s="67" t="s">
        <v>366</v>
      </c>
      <c r="F1174" s="68" t="s">
        <v>416</v>
      </c>
      <c r="G1174" s="67" t="s">
        <v>417</v>
      </c>
      <c r="H1174" s="68" t="s">
        <v>364</v>
      </c>
      <c r="I1174" s="69">
        <v>233</v>
      </c>
      <c r="J1174" s="69">
        <v>279</v>
      </c>
      <c r="K1174" s="91"/>
      <c r="L1174" s="91"/>
    </row>
    <row r="1175" spans="2:12" x14ac:dyDescent="0.25">
      <c r="B1175" s="67" t="s">
        <v>402</v>
      </c>
      <c r="C1175" s="67" t="s">
        <v>403</v>
      </c>
      <c r="D1175" s="68" t="s">
        <v>365</v>
      </c>
      <c r="E1175" s="67" t="s">
        <v>366</v>
      </c>
      <c r="F1175" s="68" t="s">
        <v>416</v>
      </c>
      <c r="G1175" s="67" t="s">
        <v>417</v>
      </c>
      <c r="H1175" s="68" t="s">
        <v>362</v>
      </c>
      <c r="I1175" s="69">
        <v>0</v>
      </c>
      <c r="J1175" s="69">
        <v>30</v>
      </c>
      <c r="K1175" s="91"/>
      <c r="L1175" s="91"/>
    </row>
    <row r="1176" spans="2:12" x14ac:dyDescent="0.25">
      <c r="B1176" s="67" t="s">
        <v>402</v>
      </c>
      <c r="C1176" s="67" t="s">
        <v>403</v>
      </c>
      <c r="D1176" s="68" t="s">
        <v>365</v>
      </c>
      <c r="E1176" s="67" t="s">
        <v>366</v>
      </c>
      <c r="F1176" s="68" t="s">
        <v>416</v>
      </c>
      <c r="G1176" s="67" t="s">
        <v>417</v>
      </c>
      <c r="H1176" s="68" t="s">
        <v>363</v>
      </c>
      <c r="I1176" s="69">
        <v>0</v>
      </c>
      <c r="J1176" s="69">
        <v>0</v>
      </c>
      <c r="K1176" s="91"/>
      <c r="L1176" s="91"/>
    </row>
    <row r="1177" spans="2:12" x14ac:dyDescent="0.25">
      <c r="B1177" s="67" t="s">
        <v>402</v>
      </c>
      <c r="C1177" s="67" t="s">
        <v>403</v>
      </c>
      <c r="D1177" s="68" t="s">
        <v>365</v>
      </c>
      <c r="E1177" s="67" t="s">
        <v>366</v>
      </c>
      <c r="F1177" s="68" t="s">
        <v>416</v>
      </c>
      <c r="G1177" s="67" t="s">
        <v>417</v>
      </c>
      <c r="H1177" s="68" t="s">
        <v>364</v>
      </c>
      <c r="I1177" s="69">
        <v>0</v>
      </c>
      <c r="J1177" s="69">
        <v>0</v>
      </c>
      <c r="K1177" s="91"/>
      <c r="L1177" s="91"/>
    </row>
    <row r="1178" spans="2:12" x14ac:dyDescent="0.25">
      <c r="B1178" s="67" t="s">
        <v>402</v>
      </c>
      <c r="C1178" s="67" t="s">
        <v>403</v>
      </c>
      <c r="D1178" s="68" t="s">
        <v>365</v>
      </c>
      <c r="E1178" s="67" t="s">
        <v>366</v>
      </c>
      <c r="F1178" s="68" t="s">
        <v>416</v>
      </c>
      <c r="G1178" s="67" t="s">
        <v>417</v>
      </c>
      <c r="H1178" s="68" t="s">
        <v>362</v>
      </c>
      <c r="I1178" s="69">
        <v>0</v>
      </c>
      <c r="J1178" s="69">
        <v>0</v>
      </c>
      <c r="K1178" s="91"/>
      <c r="L1178" s="91"/>
    </row>
    <row r="1179" spans="2:12" x14ac:dyDescent="0.25">
      <c r="B1179" s="67" t="s">
        <v>402</v>
      </c>
      <c r="C1179" s="67" t="s">
        <v>403</v>
      </c>
      <c r="D1179" s="68" t="s">
        <v>365</v>
      </c>
      <c r="E1179" s="67" t="s">
        <v>366</v>
      </c>
      <c r="F1179" s="68" t="s">
        <v>416</v>
      </c>
      <c r="G1179" s="67" t="s">
        <v>417</v>
      </c>
      <c r="H1179" s="68" t="s">
        <v>363</v>
      </c>
      <c r="I1179" s="69">
        <v>21</v>
      </c>
      <c r="J1179" s="69">
        <v>14</v>
      </c>
      <c r="K1179" s="91"/>
      <c r="L1179" s="91"/>
    </row>
    <row r="1180" spans="2:12" x14ac:dyDescent="0.25">
      <c r="B1180" s="67" t="s">
        <v>402</v>
      </c>
      <c r="C1180" s="67" t="s">
        <v>403</v>
      </c>
      <c r="D1180" s="68" t="s">
        <v>365</v>
      </c>
      <c r="E1180" s="67" t="s">
        <v>366</v>
      </c>
      <c r="F1180" s="68" t="s">
        <v>416</v>
      </c>
      <c r="G1180" s="67" t="s">
        <v>417</v>
      </c>
      <c r="H1180" s="68" t="s">
        <v>364</v>
      </c>
      <c r="I1180" s="69">
        <v>12</v>
      </c>
      <c r="J1180" s="69">
        <v>45</v>
      </c>
      <c r="K1180" s="91"/>
      <c r="L1180" s="91"/>
    </row>
    <row r="1181" spans="2:12" x14ac:dyDescent="0.25">
      <c r="B1181" s="67" t="s">
        <v>402</v>
      </c>
      <c r="C1181" s="67" t="s">
        <v>403</v>
      </c>
      <c r="D1181" s="68" t="s">
        <v>365</v>
      </c>
      <c r="E1181" s="67" t="s">
        <v>366</v>
      </c>
      <c r="F1181" s="68" t="s">
        <v>416</v>
      </c>
      <c r="G1181" s="67" t="s">
        <v>417</v>
      </c>
      <c r="H1181" s="68" t="s">
        <v>362</v>
      </c>
      <c r="I1181" s="69">
        <v>60</v>
      </c>
      <c r="J1181" s="69">
        <v>48</v>
      </c>
      <c r="K1181" s="91"/>
      <c r="L1181" s="91"/>
    </row>
    <row r="1182" spans="2:12" x14ac:dyDescent="0.25">
      <c r="B1182" s="67" t="s">
        <v>402</v>
      </c>
      <c r="C1182" s="67" t="s">
        <v>403</v>
      </c>
      <c r="D1182" s="68" t="s">
        <v>365</v>
      </c>
      <c r="E1182" s="67" t="s">
        <v>366</v>
      </c>
      <c r="F1182" s="68" t="s">
        <v>416</v>
      </c>
      <c r="G1182" s="67" t="s">
        <v>417</v>
      </c>
      <c r="H1182" s="68" t="s">
        <v>363</v>
      </c>
      <c r="I1182" s="69">
        <v>39</v>
      </c>
      <c r="J1182" s="69">
        <v>30</v>
      </c>
      <c r="K1182" s="91"/>
      <c r="L1182" s="91"/>
    </row>
    <row r="1183" spans="2:12" x14ac:dyDescent="0.25">
      <c r="B1183" s="67" t="s">
        <v>402</v>
      </c>
      <c r="C1183" s="67" t="s">
        <v>403</v>
      </c>
      <c r="D1183" s="68" t="s">
        <v>365</v>
      </c>
      <c r="E1183" s="67" t="s">
        <v>366</v>
      </c>
      <c r="F1183" s="68" t="s">
        <v>416</v>
      </c>
      <c r="G1183" s="67" t="s">
        <v>417</v>
      </c>
      <c r="H1183" s="68" t="s">
        <v>364</v>
      </c>
      <c r="I1183" s="69">
        <v>6</v>
      </c>
      <c r="J1183" s="69">
        <v>0</v>
      </c>
      <c r="K1183" s="91"/>
      <c r="L1183" s="91"/>
    </row>
    <row r="1184" spans="2:12" x14ac:dyDescent="0.25">
      <c r="B1184" s="67" t="s">
        <v>402</v>
      </c>
      <c r="C1184" s="67" t="s">
        <v>403</v>
      </c>
      <c r="D1184" s="68" t="s">
        <v>365</v>
      </c>
      <c r="E1184" s="67" t="s">
        <v>366</v>
      </c>
      <c r="F1184" s="68" t="s">
        <v>416</v>
      </c>
      <c r="G1184" s="67" t="s">
        <v>417</v>
      </c>
      <c r="H1184" s="68" t="s">
        <v>362</v>
      </c>
      <c r="I1184" s="69">
        <v>187</v>
      </c>
      <c r="J1184" s="69">
        <v>211</v>
      </c>
      <c r="K1184" s="91"/>
      <c r="L1184" s="91"/>
    </row>
    <row r="1185" spans="2:12" x14ac:dyDescent="0.25">
      <c r="B1185" s="67" t="s">
        <v>402</v>
      </c>
      <c r="C1185" s="67" t="s">
        <v>403</v>
      </c>
      <c r="D1185" s="68" t="s">
        <v>365</v>
      </c>
      <c r="E1185" s="67" t="s">
        <v>366</v>
      </c>
      <c r="F1185" s="68" t="s">
        <v>416</v>
      </c>
      <c r="G1185" s="67" t="s">
        <v>417</v>
      </c>
      <c r="H1185" s="68" t="s">
        <v>363</v>
      </c>
      <c r="I1185" s="69">
        <v>237</v>
      </c>
      <c r="J1185" s="69">
        <v>295</v>
      </c>
      <c r="K1185" s="91"/>
      <c r="L1185" s="91"/>
    </row>
    <row r="1186" spans="2:12" x14ac:dyDescent="0.25">
      <c r="B1186" s="67" t="s">
        <v>402</v>
      </c>
      <c r="C1186" s="67" t="s">
        <v>403</v>
      </c>
      <c r="D1186" s="68" t="s">
        <v>365</v>
      </c>
      <c r="E1186" s="67" t="s">
        <v>366</v>
      </c>
      <c r="F1186" s="68" t="s">
        <v>416</v>
      </c>
      <c r="G1186" s="67" t="s">
        <v>417</v>
      </c>
      <c r="H1186" s="68" t="s">
        <v>364</v>
      </c>
      <c r="I1186" s="69">
        <v>121</v>
      </c>
      <c r="J1186" s="69">
        <v>145</v>
      </c>
      <c r="K1186" s="91"/>
      <c r="L1186" s="91"/>
    </row>
    <row r="1187" spans="2:12" x14ac:dyDescent="0.25">
      <c r="B1187" s="67" t="s">
        <v>402</v>
      </c>
      <c r="C1187" s="67" t="s">
        <v>403</v>
      </c>
      <c r="D1187" s="68" t="s">
        <v>365</v>
      </c>
      <c r="E1187" s="67" t="s">
        <v>366</v>
      </c>
      <c r="F1187" s="68" t="s">
        <v>416</v>
      </c>
      <c r="G1187" s="67" t="s">
        <v>417</v>
      </c>
      <c r="H1187" s="68" t="s">
        <v>362</v>
      </c>
      <c r="I1187" s="69">
        <v>0</v>
      </c>
      <c r="J1187" s="69">
        <v>0</v>
      </c>
      <c r="K1187" s="91"/>
      <c r="L1187" s="91"/>
    </row>
    <row r="1188" spans="2:12" x14ac:dyDescent="0.25">
      <c r="B1188" s="67" t="s">
        <v>402</v>
      </c>
      <c r="C1188" s="67" t="s">
        <v>403</v>
      </c>
      <c r="D1188" s="68" t="s">
        <v>365</v>
      </c>
      <c r="E1188" s="67" t="s">
        <v>366</v>
      </c>
      <c r="F1188" s="68" t="s">
        <v>416</v>
      </c>
      <c r="G1188" s="67" t="s">
        <v>417</v>
      </c>
      <c r="H1188" s="68" t="s">
        <v>363</v>
      </c>
      <c r="I1188" s="69">
        <v>0</v>
      </c>
      <c r="J1188" s="69">
        <v>8</v>
      </c>
      <c r="K1188" s="91"/>
      <c r="L1188" s="91"/>
    </row>
    <row r="1189" spans="2:12" x14ac:dyDescent="0.25">
      <c r="B1189" s="67" t="s">
        <v>402</v>
      </c>
      <c r="C1189" s="67" t="s">
        <v>403</v>
      </c>
      <c r="D1189" s="68" t="s">
        <v>365</v>
      </c>
      <c r="E1189" s="67" t="s">
        <v>366</v>
      </c>
      <c r="F1189" s="68" t="s">
        <v>416</v>
      </c>
      <c r="G1189" s="67" t="s">
        <v>417</v>
      </c>
      <c r="H1189" s="68" t="s">
        <v>362</v>
      </c>
      <c r="I1189" s="69">
        <v>0</v>
      </c>
      <c r="J1189" s="69">
        <v>7</v>
      </c>
      <c r="K1189" s="91"/>
      <c r="L1189" s="91"/>
    </row>
    <row r="1190" spans="2:12" x14ac:dyDescent="0.25">
      <c r="B1190" s="67" t="s">
        <v>402</v>
      </c>
      <c r="C1190" s="67" t="s">
        <v>403</v>
      </c>
      <c r="D1190" s="68" t="s">
        <v>365</v>
      </c>
      <c r="E1190" s="67" t="s">
        <v>366</v>
      </c>
      <c r="F1190" s="68" t="s">
        <v>416</v>
      </c>
      <c r="G1190" s="67" t="s">
        <v>417</v>
      </c>
      <c r="H1190" s="68" t="s">
        <v>363</v>
      </c>
      <c r="I1190" s="69">
        <v>5</v>
      </c>
      <c r="J1190" s="69">
        <v>42</v>
      </c>
      <c r="K1190" s="91"/>
      <c r="L1190" s="91"/>
    </row>
    <row r="1191" spans="2:12" x14ac:dyDescent="0.25">
      <c r="B1191" s="67" t="s">
        <v>402</v>
      </c>
      <c r="C1191" s="67" t="s">
        <v>403</v>
      </c>
      <c r="D1191" s="68" t="s">
        <v>365</v>
      </c>
      <c r="E1191" s="67" t="s">
        <v>366</v>
      </c>
      <c r="F1191" s="68" t="s">
        <v>416</v>
      </c>
      <c r="G1191" s="67" t="s">
        <v>417</v>
      </c>
      <c r="H1191" s="68" t="s">
        <v>364</v>
      </c>
      <c r="I1191" s="69">
        <v>14</v>
      </c>
      <c r="J1191" s="69">
        <v>4</v>
      </c>
      <c r="K1191" s="91"/>
      <c r="L1191" s="91"/>
    </row>
    <row r="1192" spans="2:12" x14ac:dyDescent="0.25">
      <c r="B1192" s="67" t="s">
        <v>402</v>
      </c>
      <c r="C1192" s="67" t="s">
        <v>403</v>
      </c>
      <c r="D1192" s="68" t="s">
        <v>365</v>
      </c>
      <c r="E1192" s="67" t="s">
        <v>366</v>
      </c>
      <c r="F1192" s="68" t="s">
        <v>416</v>
      </c>
      <c r="G1192" s="67" t="s">
        <v>417</v>
      </c>
      <c r="H1192" s="68" t="s">
        <v>362</v>
      </c>
      <c r="I1192" s="69">
        <v>72</v>
      </c>
      <c r="J1192" s="69">
        <v>44</v>
      </c>
      <c r="K1192" s="91"/>
      <c r="L1192" s="91"/>
    </row>
    <row r="1193" spans="2:12" x14ac:dyDescent="0.25">
      <c r="B1193" s="67" t="s">
        <v>402</v>
      </c>
      <c r="C1193" s="67" t="s">
        <v>403</v>
      </c>
      <c r="D1193" s="68" t="s">
        <v>365</v>
      </c>
      <c r="E1193" s="67" t="s">
        <v>366</v>
      </c>
      <c r="F1193" s="68" t="s">
        <v>416</v>
      </c>
      <c r="G1193" s="67" t="s">
        <v>417</v>
      </c>
      <c r="H1193" s="68" t="s">
        <v>363</v>
      </c>
      <c r="I1193" s="69">
        <v>89</v>
      </c>
      <c r="J1193" s="69">
        <v>128</v>
      </c>
      <c r="K1193" s="91"/>
      <c r="L1193" s="91"/>
    </row>
    <row r="1194" spans="2:12" x14ac:dyDescent="0.25">
      <c r="B1194" s="67" t="s">
        <v>402</v>
      </c>
      <c r="C1194" s="67" t="s">
        <v>403</v>
      </c>
      <c r="D1194" s="68" t="s">
        <v>365</v>
      </c>
      <c r="E1194" s="67" t="s">
        <v>366</v>
      </c>
      <c r="F1194" s="68" t="s">
        <v>416</v>
      </c>
      <c r="G1194" s="67" t="s">
        <v>417</v>
      </c>
      <c r="H1194" s="68" t="s">
        <v>364</v>
      </c>
      <c r="I1194" s="69">
        <v>20</v>
      </c>
      <c r="J1194" s="69">
        <v>25</v>
      </c>
      <c r="K1194" s="91"/>
      <c r="L1194" s="91"/>
    </row>
    <row r="1195" spans="2:12" x14ac:dyDescent="0.25">
      <c r="B1195" s="67" t="s">
        <v>402</v>
      </c>
      <c r="C1195" s="67" t="s">
        <v>403</v>
      </c>
      <c r="D1195" s="68" t="s">
        <v>365</v>
      </c>
      <c r="E1195" s="67" t="s">
        <v>366</v>
      </c>
      <c r="F1195" s="68" t="s">
        <v>416</v>
      </c>
      <c r="G1195" s="67" t="s">
        <v>417</v>
      </c>
      <c r="H1195" s="68" t="s">
        <v>362</v>
      </c>
      <c r="I1195" s="69">
        <v>37</v>
      </c>
      <c r="J1195" s="69">
        <v>70</v>
      </c>
      <c r="K1195" s="91"/>
      <c r="L1195" s="91"/>
    </row>
    <row r="1196" spans="2:12" x14ac:dyDescent="0.25">
      <c r="B1196" s="67" t="s">
        <v>402</v>
      </c>
      <c r="C1196" s="67" t="s">
        <v>403</v>
      </c>
      <c r="D1196" s="68" t="s">
        <v>365</v>
      </c>
      <c r="E1196" s="67" t="s">
        <v>366</v>
      </c>
      <c r="F1196" s="68" t="s">
        <v>416</v>
      </c>
      <c r="G1196" s="67" t="s">
        <v>417</v>
      </c>
      <c r="H1196" s="68" t="s">
        <v>363</v>
      </c>
      <c r="I1196" s="69">
        <v>56</v>
      </c>
      <c r="J1196" s="69">
        <v>51</v>
      </c>
      <c r="K1196" s="91"/>
      <c r="L1196" s="91"/>
    </row>
    <row r="1197" spans="2:12" x14ac:dyDescent="0.25">
      <c r="B1197" s="67" t="s">
        <v>402</v>
      </c>
      <c r="C1197" s="67" t="s">
        <v>403</v>
      </c>
      <c r="D1197" s="68" t="s">
        <v>365</v>
      </c>
      <c r="E1197" s="67" t="s">
        <v>366</v>
      </c>
      <c r="F1197" s="68" t="s">
        <v>416</v>
      </c>
      <c r="G1197" s="67" t="s">
        <v>417</v>
      </c>
      <c r="H1197" s="68" t="s">
        <v>364</v>
      </c>
      <c r="I1197" s="69">
        <v>0</v>
      </c>
      <c r="J1197" s="69">
        <v>5</v>
      </c>
      <c r="K1197" s="91"/>
      <c r="L1197" s="91"/>
    </row>
    <row r="1198" spans="2:12" x14ac:dyDescent="0.25">
      <c r="B1198" s="67" t="s">
        <v>402</v>
      </c>
      <c r="C1198" s="67" t="s">
        <v>403</v>
      </c>
      <c r="D1198" s="68" t="s">
        <v>365</v>
      </c>
      <c r="E1198" s="67" t="s">
        <v>366</v>
      </c>
      <c r="F1198" s="68" t="s">
        <v>416</v>
      </c>
      <c r="G1198" s="67" t="s">
        <v>417</v>
      </c>
      <c r="H1198" s="68" t="s">
        <v>362</v>
      </c>
      <c r="I1198" s="69">
        <v>14</v>
      </c>
      <c r="J1198" s="69">
        <v>33</v>
      </c>
      <c r="K1198" s="91"/>
      <c r="L1198" s="91"/>
    </row>
    <row r="1199" spans="2:12" x14ac:dyDescent="0.25">
      <c r="B1199" s="67" t="s">
        <v>402</v>
      </c>
      <c r="C1199" s="67" t="s">
        <v>403</v>
      </c>
      <c r="D1199" s="68" t="s">
        <v>365</v>
      </c>
      <c r="E1199" s="67" t="s">
        <v>366</v>
      </c>
      <c r="F1199" s="68" t="s">
        <v>416</v>
      </c>
      <c r="G1199" s="67" t="s">
        <v>417</v>
      </c>
      <c r="H1199" s="68" t="s">
        <v>363</v>
      </c>
      <c r="I1199" s="69">
        <v>27</v>
      </c>
      <c r="J1199" s="69">
        <v>40</v>
      </c>
      <c r="K1199" s="91"/>
      <c r="L1199" s="91"/>
    </row>
    <row r="1200" spans="2:12" x14ac:dyDescent="0.25">
      <c r="B1200" s="67" t="s">
        <v>402</v>
      </c>
      <c r="C1200" s="67" t="s">
        <v>403</v>
      </c>
      <c r="D1200" s="68" t="s">
        <v>365</v>
      </c>
      <c r="E1200" s="67" t="s">
        <v>366</v>
      </c>
      <c r="F1200" s="68" t="s">
        <v>416</v>
      </c>
      <c r="G1200" s="67" t="s">
        <v>417</v>
      </c>
      <c r="H1200" s="68" t="s">
        <v>364</v>
      </c>
      <c r="I1200" s="69">
        <v>20</v>
      </c>
      <c r="J1200" s="69">
        <v>20</v>
      </c>
      <c r="K1200" s="91"/>
      <c r="L1200" s="91"/>
    </row>
    <row r="1201" spans="2:12" x14ac:dyDescent="0.25">
      <c r="B1201" s="67" t="s">
        <v>402</v>
      </c>
      <c r="C1201" s="67" t="s">
        <v>403</v>
      </c>
      <c r="D1201" s="68" t="s">
        <v>365</v>
      </c>
      <c r="E1201" s="67" t="s">
        <v>366</v>
      </c>
      <c r="F1201" s="68" t="s">
        <v>416</v>
      </c>
      <c r="G1201" s="67" t="s">
        <v>417</v>
      </c>
      <c r="H1201" s="68" t="s">
        <v>362</v>
      </c>
      <c r="I1201" s="69">
        <v>47</v>
      </c>
      <c r="J1201" s="69">
        <v>44</v>
      </c>
      <c r="K1201" s="91"/>
      <c r="L1201" s="91"/>
    </row>
    <row r="1202" spans="2:12" x14ac:dyDescent="0.25">
      <c r="B1202" s="67" t="s">
        <v>402</v>
      </c>
      <c r="C1202" s="67" t="s">
        <v>403</v>
      </c>
      <c r="D1202" s="68" t="s">
        <v>365</v>
      </c>
      <c r="E1202" s="67" t="s">
        <v>366</v>
      </c>
      <c r="F1202" s="68" t="s">
        <v>416</v>
      </c>
      <c r="G1202" s="67" t="s">
        <v>417</v>
      </c>
      <c r="H1202" s="68" t="s">
        <v>363</v>
      </c>
      <c r="I1202" s="69">
        <v>37</v>
      </c>
      <c r="J1202" s="69">
        <v>42</v>
      </c>
      <c r="K1202" s="91"/>
      <c r="L1202" s="91"/>
    </row>
    <row r="1203" spans="2:12" x14ac:dyDescent="0.25">
      <c r="B1203" s="67" t="s">
        <v>402</v>
      </c>
      <c r="C1203" s="67" t="s">
        <v>403</v>
      </c>
      <c r="D1203" s="68" t="s">
        <v>365</v>
      </c>
      <c r="E1203" s="67" t="s">
        <v>366</v>
      </c>
      <c r="F1203" s="68" t="s">
        <v>416</v>
      </c>
      <c r="G1203" s="67" t="s">
        <v>417</v>
      </c>
      <c r="H1203" s="68" t="s">
        <v>364</v>
      </c>
      <c r="I1203" s="69">
        <v>0</v>
      </c>
      <c r="J1203" s="69">
        <v>0</v>
      </c>
      <c r="K1203" s="91"/>
      <c r="L1203" s="91"/>
    </row>
    <row r="1204" spans="2:12" x14ac:dyDescent="0.25">
      <c r="B1204" s="67" t="s">
        <v>402</v>
      </c>
      <c r="C1204" s="67" t="s">
        <v>403</v>
      </c>
      <c r="D1204" s="68" t="s">
        <v>365</v>
      </c>
      <c r="E1204" s="67" t="s">
        <v>366</v>
      </c>
      <c r="F1204" s="68" t="s">
        <v>416</v>
      </c>
      <c r="G1204" s="67" t="s">
        <v>417</v>
      </c>
      <c r="H1204" s="68" t="s">
        <v>363</v>
      </c>
      <c r="I1204" s="69">
        <v>0</v>
      </c>
      <c r="J1204" s="69">
        <v>1</v>
      </c>
      <c r="K1204" s="91"/>
      <c r="L1204" s="91"/>
    </row>
    <row r="1205" spans="2:12" x14ac:dyDescent="0.25">
      <c r="B1205" s="67" t="s">
        <v>402</v>
      </c>
      <c r="C1205" s="67" t="s">
        <v>403</v>
      </c>
      <c r="D1205" s="68" t="s">
        <v>365</v>
      </c>
      <c r="E1205" s="67" t="s">
        <v>366</v>
      </c>
      <c r="F1205" s="68" t="s">
        <v>416</v>
      </c>
      <c r="G1205" s="67" t="s">
        <v>417</v>
      </c>
      <c r="H1205" s="68" t="s">
        <v>363</v>
      </c>
      <c r="I1205" s="69">
        <v>10</v>
      </c>
      <c r="J1205" s="69">
        <v>10</v>
      </c>
      <c r="K1205" s="91"/>
      <c r="L1205" s="91"/>
    </row>
    <row r="1206" spans="2:12" x14ac:dyDescent="0.25">
      <c r="B1206" s="67" t="s">
        <v>402</v>
      </c>
      <c r="C1206" s="67" t="s">
        <v>403</v>
      </c>
      <c r="D1206" s="68" t="s">
        <v>365</v>
      </c>
      <c r="E1206" s="67" t="s">
        <v>366</v>
      </c>
      <c r="F1206" s="68" t="s">
        <v>416</v>
      </c>
      <c r="G1206" s="67" t="s">
        <v>417</v>
      </c>
      <c r="H1206" s="68" t="s">
        <v>362</v>
      </c>
      <c r="I1206" s="69">
        <v>0</v>
      </c>
      <c r="J1206" s="69">
        <v>20</v>
      </c>
      <c r="K1206" s="91"/>
      <c r="L1206" s="91"/>
    </row>
    <row r="1207" spans="2:12" x14ac:dyDescent="0.25">
      <c r="B1207" s="67" t="s">
        <v>402</v>
      </c>
      <c r="C1207" s="67" t="s">
        <v>403</v>
      </c>
      <c r="D1207" s="68" t="s">
        <v>365</v>
      </c>
      <c r="E1207" s="67" t="s">
        <v>366</v>
      </c>
      <c r="F1207" s="68" t="s">
        <v>416</v>
      </c>
      <c r="G1207" s="67" t="s">
        <v>417</v>
      </c>
      <c r="H1207" s="68" t="s">
        <v>363</v>
      </c>
      <c r="I1207" s="69">
        <v>0</v>
      </c>
      <c r="J1207" s="69">
        <v>16</v>
      </c>
      <c r="K1207" s="91"/>
      <c r="L1207" s="91"/>
    </row>
    <row r="1208" spans="2:12" x14ac:dyDescent="0.25">
      <c r="B1208" s="67" t="s">
        <v>402</v>
      </c>
      <c r="C1208" s="67" t="s">
        <v>403</v>
      </c>
      <c r="D1208" s="68" t="s">
        <v>365</v>
      </c>
      <c r="E1208" s="67" t="s">
        <v>366</v>
      </c>
      <c r="F1208" s="68" t="s">
        <v>416</v>
      </c>
      <c r="G1208" s="67" t="s">
        <v>417</v>
      </c>
      <c r="H1208" s="68" t="s">
        <v>364</v>
      </c>
      <c r="I1208" s="69">
        <v>0</v>
      </c>
      <c r="J1208" s="69">
        <v>0</v>
      </c>
      <c r="K1208" s="91"/>
      <c r="L1208" s="91"/>
    </row>
    <row r="1209" spans="2:12" x14ac:dyDescent="0.25">
      <c r="B1209" s="67" t="s">
        <v>402</v>
      </c>
      <c r="C1209" s="67" t="s">
        <v>403</v>
      </c>
      <c r="D1209" s="68" t="s">
        <v>365</v>
      </c>
      <c r="E1209" s="67" t="s">
        <v>366</v>
      </c>
      <c r="F1209" s="68" t="s">
        <v>416</v>
      </c>
      <c r="G1209" s="67" t="s">
        <v>417</v>
      </c>
      <c r="H1209" s="68" t="s">
        <v>362</v>
      </c>
      <c r="I1209" s="69">
        <v>0</v>
      </c>
      <c r="J1209" s="69">
        <v>0</v>
      </c>
      <c r="K1209" s="91"/>
      <c r="L1209" s="91"/>
    </row>
    <row r="1210" spans="2:12" x14ac:dyDescent="0.25">
      <c r="B1210" s="67" t="s">
        <v>402</v>
      </c>
      <c r="C1210" s="67" t="s">
        <v>403</v>
      </c>
      <c r="D1210" s="68" t="s">
        <v>365</v>
      </c>
      <c r="E1210" s="67" t="s">
        <v>366</v>
      </c>
      <c r="F1210" s="68" t="s">
        <v>416</v>
      </c>
      <c r="G1210" s="67" t="s">
        <v>417</v>
      </c>
      <c r="H1210" s="68" t="s">
        <v>363</v>
      </c>
      <c r="I1210" s="69">
        <v>0</v>
      </c>
      <c r="J1210" s="69">
        <v>0</v>
      </c>
      <c r="K1210" s="91"/>
      <c r="L1210" s="91"/>
    </row>
    <row r="1211" spans="2:12" x14ac:dyDescent="0.25">
      <c r="B1211" s="67" t="s">
        <v>402</v>
      </c>
      <c r="C1211" s="67" t="s">
        <v>403</v>
      </c>
      <c r="D1211" s="68" t="s">
        <v>365</v>
      </c>
      <c r="E1211" s="67" t="s">
        <v>366</v>
      </c>
      <c r="F1211" s="68" t="s">
        <v>416</v>
      </c>
      <c r="G1211" s="67" t="s">
        <v>417</v>
      </c>
      <c r="H1211" s="68" t="s">
        <v>364</v>
      </c>
      <c r="I1211" s="69">
        <v>0</v>
      </c>
      <c r="J1211" s="69">
        <v>0</v>
      </c>
      <c r="K1211" s="91"/>
      <c r="L1211" s="91"/>
    </row>
    <row r="1212" spans="2:12" x14ac:dyDescent="0.25">
      <c r="B1212" s="67" t="s">
        <v>402</v>
      </c>
      <c r="C1212" s="67" t="s">
        <v>403</v>
      </c>
      <c r="D1212" s="68" t="s">
        <v>365</v>
      </c>
      <c r="E1212" s="67" t="s">
        <v>366</v>
      </c>
      <c r="F1212" s="68" t="s">
        <v>416</v>
      </c>
      <c r="G1212" s="67" t="s">
        <v>417</v>
      </c>
      <c r="H1212" s="68" t="s">
        <v>362</v>
      </c>
      <c r="I1212" s="69">
        <v>39</v>
      </c>
      <c r="J1212" s="69">
        <v>51</v>
      </c>
      <c r="K1212" s="91"/>
      <c r="L1212" s="91"/>
    </row>
    <row r="1213" spans="2:12" x14ac:dyDescent="0.25">
      <c r="B1213" s="67" t="s">
        <v>402</v>
      </c>
      <c r="C1213" s="67" t="s">
        <v>403</v>
      </c>
      <c r="D1213" s="68" t="s">
        <v>365</v>
      </c>
      <c r="E1213" s="67" t="s">
        <v>366</v>
      </c>
      <c r="F1213" s="68" t="s">
        <v>416</v>
      </c>
      <c r="G1213" s="67" t="s">
        <v>417</v>
      </c>
      <c r="H1213" s="68" t="s">
        <v>363</v>
      </c>
      <c r="I1213" s="69">
        <v>35</v>
      </c>
      <c r="J1213" s="69">
        <v>71</v>
      </c>
      <c r="K1213" s="91"/>
      <c r="L1213" s="91"/>
    </row>
    <row r="1214" spans="2:12" x14ac:dyDescent="0.25">
      <c r="B1214" s="67" t="s">
        <v>402</v>
      </c>
      <c r="C1214" s="67" t="s">
        <v>403</v>
      </c>
      <c r="D1214" s="68" t="s">
        <v>365</v>
      </c>
      <c r="E1214" s="67" t="s">
        <v>366</v>
      </c>
      <c r="F1214" s="68" t="s">
        <v>416</v>
      </c>
      <c r="G1214" s="67" t="s">
        <v>417</v>
      </c>
      <c r="H1214" s="68" t="s">
        <v>364</v>
      </c>
      <c r="I1214" s="69">
        <v>48</v>
      </c>
      <c r="J1214" s="69">
        <v>39</v>
      </c>
      <c r="K1214" s="91"/>
      <c r="L1214" s="91"/>
    </row>
    <row r="1215" spans="2:12" x14ac:dyDescent="0.25">
      <c r="B1215" s="67" t="s">
        <v>402</v>
      </c>
      <c r="C1215" s="67" t="s">
        <v>403</v>
      </c>
      <c r="D1215" s="68" t="s">
        <v>365</v>
      </c>
      <c r="E1215" s="67" t="s">
        <v>366</v>
      </c>
      <c r="F1215" s="68" t="s">
        <v>416</v>
      </c>
      <c r="G1215" s="67" t="s">
        <v>417</v>
      </c>
      <c r="H1215" s="68" t="s">
        <v>362</v>
      </c>
      <c r="I1215" s="69">
        <v>0.309</v>
      </c>
      <c r="J1215" s="69">
        <v>0.20599999999999999</v>
      </c>
      <c r="K1215" s="91"/>
      <c r="L1215" s="91"/>
    </row>
    <row r="1216" spans="2:12" x14ac:dyDescent="0.25">
      <c r="B1216" s="67" t="s">
        <v>402</v>
      </c>
      <c r="C1216" s="67" t="s">
        <v>403</v>
      </c>
      <c r="D1216" s="68" t="s">
        <v>365</v>
      </c>
      <c r="E1216" s="67" t="s">
        <v>366</v>
      </c>
      <c r="F1216" s="68" t="s">
        <v>416</v>
      </c>
      <c r="G1216" s="67" t="s">
        <v>417</v>
      </c>
      <c r="H1216" s="68" t="s">
        <v>363</v>
      </c>
      <c r="I1216" s="69">
        <v>0.39140000000000003</v>
      </c>
      <c r="J1216" s="69">
        <v>0.55620000000000003</v>
      </c>
      <c r="K1216" s="91"/>
      <c r="L1216" s="91"/>
    </row>
    <row r="1217" spans="2:12" x14ac:dyDescent="0.25">
      <c r="B1217" s="67" t="s">
        <v>402</v>
      </c>
      <c r="C1217" s="67" t="s">
        <v>403</v>
      </c>
      <c r="D1217" s="68" t="s">
        <v>365</v>
      </c>
      <c r="E1217" s="67" t="s">
        <v>366</v>
      </c>
      <c r="F1217" s="68" t="s">
        <v>416</v>
      </c>
      <c r="G1217" s="67" t="s">
        <v>417</v>
      </c>
      <c r="H1217" s="68" t="s">
        <v>364</v>
      </c>
      <c r="I1217" s="69">
        <v>0.45319999999999999</v>
      </c>
      <c r="J1217" s="69">
        <v>0.28839999999999999</v>
      </c>
      <c r="K1217" s="91"/>
      <c r="L1217" s="91"/>
    </row>
    <row r="1218" spans="2:12" x14ac:dyDescent="0.25">
      <c r="B1218" s="67" t="s">
        <v>402</v>
      </c>
      <c r="C1218" s="67" t="s">
        <v>403</v>
      </c>
      <c r="D1218" s="68" t="s">
        <v>365</v>
      </c>
      <c r="E1218" s="67" t="s">
        <v>366</v>
      </c>
      <c r="F1218" s="68" t="s">
        <v>416</v>
      </c>
      <c r="G1218" s="67" t="s">
        <v>417</v>
      </c>
      <c r="H1218" s="68" t="s">
        <v>362</v>
      </c>
      <c r="I1218" s="69">
        <v>0</v>
      </c>
      <c r="J1218" s="69">
        <v>5</v>
      </c>
      <c r="K1218" s="91"/>
      <c r="L1218" s="91"/>
    </row>
    <row r="1219" spans="2:12" x14ac:dyDescent="0.25">
      <c r="B1219" s="67" t="s">
        <v>402</v>
      </c>
      <c r="C1219" s="67" t="s">
        <v>403</v>
      </c>
      <c r="D1219" s="68" t="s">
        <v>365</v>
      </c>
      <c r="E1219" s="67" t="s">
        <v>366</v>
      </c>
      <c r="F1219" s="68" t="s">
        <v>416</v>
      </c>
      <c r="G1219" s="67" t="s">
        <v>417</v>
      </c>
      <c r="H1219" s="68" t="s">
        <v>364</v>
      </c>
      <c r="I1219" s="69">
        <v>5</v>
      </c>
      <c r="J1219" s="69">
        <v>0</v>
      </c>
      <c r="K1219" s="91"/>
      <c r="L1219" s="91"/>
    </row>
    <row r="1220" spans="2:12" x14ac:dyDescent="0.25">
      <c r="B1220" s="67" t="s">
        <v>402</v>
      </c>
      <c r="C1220" s="67" t="s">
        <v>403</v>
      </c>
      <c r="D1220" s="68" t="s">
        <v>365</v>
      </c>
      <c r="E1220" s="67" t="s">
        <v>366</v>
      </c>
      <c r="F1220" s="68" t="s">
        <v>416</v>
      </c>
      <c r="G1220" s="67" t="s">
        <v>417</v>
      </c>
      <c r="H1220" s="68" t="s">
        <v>362</v>
      </c>
      <c r="I1220" s="69">
        <v>0</v>
      </c>
      <c r="J1220" s="69">
        <v>0</v>
      </c>
      <c r="K1220" s="91"/>
      <c r="L1220" s="91"/>
    </row>
    <row r="1221" spans="2:12" x14ac:dyDescent="0.25">
      <c r="B1221" s="67" t="s">
        <v>402</v>
      </c>
      <c r="C1221" s="67" t="s">
        <v>403</v>
      </c>
      <c r="D1221" s="68" t="s">
        <v>365</v>
      </c>
      <c r="E1221" s="67" t="s">
        <v>366</v>
      </c>
      <c r="F1221" s="68" t="s">
        <v>416</v>
      </c>
      <c r="G1221" s="67" t="s">
        <v>417</v>
      </c>
      <c r="H1221" s="68" t="s">
        <v>363</v>
      </c>
      <c r="I1221" s="69">
        <v>12</v>
      </c>
      <c r="J1221" s="69">
        <v>26</v>
      </c>
      <c r="K1221" s="91"/>
      <c r="L1221" s="91"/>
    </row>
    <row r="1222" spans="2:12" x14ac:dyDescent="0.25">
      <c r="B1222" s="67" t="s">
        <v>402</v>
      </c>
      <c r="C1222" s="67" t="s">
        <v>403</v>
      </c>
      <c r="D1222" s="68" t="s">
        <v>365</v>
      </c>
      <c r="E1222" s="67" t="s">
        <v>366</v>
      </c>
      <c r="F1222" s="68" t="s">
        <v>416</v>
      </c>
      <c r="G1222" s="67" t="s">
        <v>417</v>
      </c>
      <c r="H1222" s="68" t="s">
        <v>364</v>
      </c>
      <c r="I1222" s="69">
        <v>0</v>
      </c>
      <c r="J1222" s="69">
        <v>7</v>
      </c>
      <c r="K1222" s="91"/>
      <c r="L1222" s="91"/>
    </row>
    <row r="1223" spans="2:12" x14ac:dyDescent="0.25">
      <c r="B1223" s="67" t="s">
        <v>402</v>
      </c>
      <c r="C1223" s="67" t="s">
        <v>403</v>
      </c>
      <c r="D1223" s="68" t="s">
        <v>365</v>
      </c>
      <c r="E1223" s="67" t="s">
        <v>366</v>
      </c>
      <c r="F1223" s="68" t="s">
        <v>416</v>
      </c>
      <c r="G1223" s="67" t="s">
        <v>417</v>
      </c>
      <c r="H1223" s="68" t="s">
        <v>362</v>
      </c>
      <c r="I1223" s="69">
        <v>0</v>
      </c>
      <c r="J1223" s="69">
        <v>0</v>
      </c>
      <c r="K1223" s="91"/>
      <c r="L1223" s="91"/>
    </row>
    <row r="1224" spans="2:12" x14ac:dyDescent="0.25">
      <c r="B1224" s="67" t="s">
        <v>402</v>
      </c>
      <c r="C1224" s="67" t="s">
        <v>403</v>
      </c>
      <c r="D1224" s="68" t="s">
        <v>365</v>
      </c>
      <c r="E1224" s="67" t="s">
        <v>366</v>
      </c>
      <c r="F1224" s="68" t="s">
        <v>416</v>
      </c>
      <c r="G1224" s="67" t="s">
        <v>417</v>
      </c>
      <c r="H1224" s="68" t="s">
        <v>362</v>
      </c>
      <c r="I1224" s="69">
        <v>0</v>
      </c>
      <c r="J1224" s="69">
        <v>0</v>
      </c>
      <c r="K1224" s="91"/>
      <c r="L1224" s="91"/>
    </row>
    <row r="1225" spans="2:12" x14ac:dyDescent="0.25">
      <c r="B1225" s="67" t="s">
        <v>402</v>
      </c>
      <c r="C1225" s="67" t="s">
        <v>403</v>
      </c>
      <c r="D1225" s="68" t="s">
        <v>365</v>
      </c>
      <c r="E1225" s="67" t="s">
        <v>366</v>
      </c>
      <c r="F1225" s="68" t="s">
        <v>416</v>
      </c>
      <c r="G1225" s="67" t="s">
        <v>417</v>
      </c>
      <c r="H1225" s="68" t="s">
        <v>363</v>
      </c>
      <c r="I1225" s="69">
        <v>4</v>
      </c>
      <c r="J1225" s="69">
        <v>0</v>
      </c>
      <c r="K1225" s="91"/>
      <c r="L1225" s="91"/>
    </row>
    <row r="1226" spans="2:12" x14ac:dyDescent="0.25">
      <c r="B1226" s="67" t="s">
        <v>402</v>
      </c>
      <c r="C1226" s="67" t="s">
        <v>403</v>
      </c>
      <c r="D1226" s="68" t="s">
        <v>365</v>
      </c>
      <c r="E1226" s="67" t="s">
        <v>366</v>
      </c>
      <c r="F1226" s="68" t="s">
        <v>416</v>
      </c>
      <c r="G1226" s="67" t="s">
        <v>417</v>
      </c>
      <c r="H1226" s="68" t="s">
        <v>364</v>
      </c>
      <c r="I1226" s="69">
        <v>20</v>
      </c>
      <c r="J1226" s="69">
        <v>10</v>
      </c>
      <c r="K1226" s="91"/>
      <c r="L1226" s="91"/>
    </row>
    <row r="1227" spans="2:12" x14ac:dyDescent="0.25">
      <c r="B1227" s="67" t="s">
        <v>402</v>
      </c>
      <c r="C1227" s="67" t="s">
        <v>403</v>
      </c>
      <c r="D1227" s="68" t="s">
        <v>365</v>
      </c>
      <c r="E1227" s="67" t="s">
        <v>366</v>
      </c>
      <c r="F1227" s="68" t="s">
        <v>416</v>
      </c>
      <c r="G1227" s="67" t="s">
        <v>417</v>
      </c>
      <c r="H1227" s="68" t="s">
        <v>362</v>
      </c>
      <c r="I1227" s="69">
        <v>46</v>
      </c>
      <c r="J1227" s="69">
        <v>23</v>
      </c>
      <c r="K1227" s="91"/>
      <c r="L1227" s="91"/>
    </row>
    <row r="1228" spans="2:12" x14ac:dyDescent="0.25">
      <c r="B1228" s="67" t="s">
        <v>402</v>
      </c>
      <c r="C1228" s="67" t="s">
        <v>403</v>
      </c>
      <c r="D1228" s="68" t="s">
        <v>365</v>
      </c>
      <c r="E1228" s="67" t="s">
        <v>366</v>
      </c>
      <c r="F1228" s="68" t="s">
        <v>416</v>
      </c>
      <c r="G1228" s="67" t="s">
        <v>417</v>
      </c>
      <c r="H1228" s="68" t="s">
        <v>363</v>
      </c>
      <c r="I1228" s="69">
        <v>45</v>
      </c>
      <c r="J1228" s="69">
        <v>48</v>
      </c>
      <c r="K1228" s="91"/>
      <c r="L1228" s="91"/>
    </row>
    <row r="1229" spans="2:12" x14ac:dyDescent="0.25">
      <c r="B1229" s="67" t="s">
        <v>402</v>
      </c>
      <c r="C1229" s="67" t="s">
        <v>403</v>
      </c>
      <c r="D1229" s="68" t="s">
        <v>365</v>
      </c>
      <c r="E1229" s="67" t="s">
        <v>366</v>
      </c>
      <c r="F1229" s="68" t="s">
        <v>416</v>
      </c>
      <c r="G1229" s="67" t="s">
        <v>417</v>
      </c>
      <c r="H1229" s="68" t="s">
        <v>364</v>
      </c>
      <c r="I1229" s="69">
        <v>33</v>
      </c>
      <c r="J1229" s="69">
        <v>35</v>
      </c>
      <c r="K1229" s="91"/>
      <c r="L1229" s="91"/>
    </row>
    <row r="1230" spans="2:12" x14ac:dyDescent="0.25">
      <c r="B1230" s="67" t="s">
        <v>402</v>
      </c>
      <c r="C1230" s="67" t="s">
        <v>403</v>
      </c>
      <c r="D1230" s="68" t="s">
        <v>365</v>
      </c>
      <c r="E1230" s="67" t="s">
        <v>366</v>
      </c>
      <c r="F1230" s="68" t="s">
        <v>416</v>
      </c>
      <c r="G1230" s="67" t="s">
        <v>417</v>
      </c>
      <c r="H1230" s="68" t="s">
        <v>362</v>
      </c>
      <c r="I1230" s="69">
        <v>163</v>
      </c>
      <c r="J1230" s="69">
        <v>272</v>
      </c>
      <c r="K1230" s="91"/>
      <c r="L1230" s="91"/>
    </row>
    <row r="1231" spans="2:12" x14ac:dyDescent="0.25">
      <c r="B1231" s="67" t="s">
        <v>402</v>
      </c>
      <c r="C1231" s="67" t="s">
        <v>403</v>
      </c>
      <c r="D1231" s="68" t="s">
        <v>365</v>
      </c>
      <c r="E1231" s="67" t="s">
        <v>366</v>
      </c>
      <c r="F1231" s="68" t="s">
        <v>416</v>
      </c>
      <c r="G1231" s="67" t="s">
        <v>417</v>
      </c>
      <c r="H1231" s="68" t="s">
        <v>363</v>
      </c>
      <c r="I1231" s="69">
        <v>427</v>
      </c>
      <c r="J1231" s="69">
        <v>519</v>
      </c>
      <c r="K1231" s="91"/>
      <c r="L1231" s="91"/>
    </row>
    <row r="1232" spans="2:12" x14ac:dyDescent="0.25">
      <c r="B1232" s="67" t="s">
        <v>402</v>
      </c>
      <c r="C1232" s="67" t="s">
        <v>403</v>
      </c>
      <c r="D1232" s="68" t="s">
        <v>365</v>
      </c>
      <c r="E1232" s="67" t="s">
        <v>366</v>
      </c>
      <c r="F1232" s="68" t="s">
        <v>416</v>
      </c>
      <c r="G1232" s="67" t="s">
        <v>417</v>
      </c>
      <c r="H1232" s="68" t="s">
        <v>364</v>
      </c>
      <c r="I1232" s="69">
        <v>118</v>
      </c>
      <c r="J1232" s="69">
        <v>114</v>
      </c>
      <c r="K1232" s="91"/>
      <c r="L1232" s="91"/>
    </row>
    <row r="1233" spans="2:12" x14ac:dyDescent="0.25">
      <c r="B1233" s="67" t="s">
        <v>402</v>
      </c>
      <c r="C1233" s="67" t="s">
        <v>403</v>
      </c>
      <c r="D1233" s="68" t="s">
        <v>365</v>
      </c>
      <c r="E1233" s="67" t="s">
        <v>366</v>
      </c>
      <c r="F1233" s="68" t="s">
        <v>416</v>
      </c>
      <c r="G1233" s="67" t="s">
        <v>417</v>
      </c>
      <c r="H1233" s="68" t="s">
        <v>362</v>
      </c>
      <c r="I1233" s="69">
        <v>58</v>
      </c>
      <c r="J1233" s="69">
        <v>92</v>
      </c>
      <c r="K1233" s="91"/>
      <c r="L1233" s="91"/>
    </row>
    <row r="1234" spans="2:12" x14ac:dyDescent="0.25">
      <c r="B1234" s="67" t="s">
        <v>402</v>
      </c>
      <c r="C1234" s="67" t="s">
        <v>403</v>
      </c>
      <c r="D1234" s="68" t="s">
        <v>365</v>
      </c>
      <c r="E1234" s="67" t="s">
        <v>366</v>
      </c>
      <c r="F1234" s="68" t="s">
        <v>416</v>
      </c>
      <c r="G1234" s="67" t="s">
        <v>417</v>
      </c>
      <c r="H1234" s="68" t="s">
        <v>363</v>
      </c>
      <c r="I1234" s="69">
        <v>51</v>
      </c>
      <c r="J1234" s="69">
        <v>76</v>
      </c>
      <c r="K1234" s="91"/>
      <c r="L1234" s="91"/>
    </row>
    <row r="1235" spans="2:12" x14ac:dyDescent="0.25">
      <c r="B1235" s="67" t="s">
        <v>402</v>
      </c>
      <c r="C1235" s="67" t="s">
        <v>403</v>
      </c>
      <c r="D1235" s="68" t="s">
        <v>365</v>
      </c>
      <c r="E1235" s="67" t="s">
        <v>366</v>
      </c>
      <c r="F1235" s="68" t="s">
        <v>416</v>
      </c>
      <c r="G1235" s="67" t="s">
        <v>417</v>
      </c>
      <c r="H1235" s="68" t="s">
        <v>364</v>
      </c>
      <c r="I1235" s="69">
        <v>11</v>
      </c>
      <c r="J1235" s="69">
        <v>39</v>
      </c>
      <c r="K1235" s="91"/>
      <c r="L1235" s="91"/>
    </row>
    <row r="1236" spans="2:12" x14ac:dyDescent="0.25">
      <c r="B1236" s="67" t="s">
        <v>402</v>
      </c>
      <c r="C1236" s="67" t="s">
        <v>403</v>
      </c>
      <c r="D1236" s="68" t="s">
        <v>365</v>
      </c>
      <c r="E1236" s="67" t="s">
        <v>366</v>
      </c>
      <c r="F1236" s="68" t="s">
        <v>416</v>
      </c>
      <c r="G1236" s="67" t="s">
        <v>417</v>
      </c>
      <c r="H1236" s="68" t="s">
        <v>362</v>
      </c>
      <c r="I1236" s="69">
        <v>7</v>
      </c>
      <c r="J1236" s="69">
        <v>7</v>
      </c>
      <c r="K1236" s="91"/>
      <c r="L1236" s="91"/>
    </row>
    <row r="1237" spans="2:12" x14ac:dyDescent="0.25">
      <c r="B1237" s="67" t="s">
        <v>402</v>
      </c>
      <c r="C1237" s="67" t="s">
        <v>403</v>
      </c>
      <c r="D1237" s="68" t="s">
        <v>365</v>
      </c>
      <c r="E1237" s="67" t="s">
        <v>366</v>
      </c>
      <c r="F1237" s="68" t="s">
        <v>416</v>
      </c>
      <c r="G1237" s="67" t="s">
        <v>417</v>
      </c>
      <c r="H1237" s="68" t="s">
        <v>363</v>
      </c>
      <c r="I1237" s="69">
        <v>0</v>
      </c>
      <c r="J1237" s="69">
        <v>0</v>
      </c>
      <c r="K1237" s="91"/>
      <c r="L1237" s="91"/>
    </row>
    <row r="1238" spans="2:12" x14ac:dyDescent="0.25">
      <c r="B1238" s="67" t="s">
        <v>402</v>
      </c>
      <c r="C1238" s="67" t="s">
        <v>403</v>
      </c>
      <c r="D1238" s="68" t="s">
        <v>365</v>
      </c>
      <c r="E1238" s="67" t="s">
        <v>366</v>
      </c>
      <c r="F1238" s="68" t="s">
        <v>416</v>
      </c>
      <c r="G1238" s="67" t="s">
        <v>417</v>
      </c>
      <c r="H1238" s="68" t="s">
        <v>362</v>
      </c>
      <c r="I1238" s="69">
        <v>20</v>
      </c>
      <c r="J1238" s="69">
        <v>0</v>
      </c>
      <c r="K1238" s="91"/>
      <c r="L1238" s="91"/>
    </row>
    <row r="1239" spans="2:12" x14ac:dyDescent="0.25">
      <c r="B1239" s="67" t="s">
        <v>402</v>
      </c>
      <c r="C1239" s="67" t="s">
        <v>403</v>
      </c>
      <c r="D1239" s="68" t="s">
        <v>365</v>
      </c>
      <c r="E1239" s="67" t="s">
        <v>366</v>
      </c>
      <c r="F1239" s="68" t="s">
        <v>416</v>
      </c>
      <c r="G1239" s="67" t="s">
        <v>417</v>
      </c>
      <c r="H1239" s="68" t="s">
        <v>363</v>
      </c>
      <c r="I1239" s="69">
        <v>31</v>
      </c>
      <c r="J1239" s="69">
        <v>23</v>
      </c>
      <c r="K1239" s="91"/>
      <c r="L1239" s="91"/>
    </row>
    <row r="1240" spans="2:12" x14ac:dyDescent="0.25">
      <c r="B1240" s="67" t="s">
        <v>402</v>
      </c>
      <c r="C1240" s="67" t="s">
        <v>403</v>
      </c>
      <c r="D1240" s="68" t="s">
        <v>365</v>
      </c>
      <c r="E1240" s="67" t="s">
        <v>366</v>
      </c>
      <c r="F1240" s="68" t="s">
        <v>416</v>
      </c>
      <c r="G1240" s="67" t="s">
        <v>417</v>
      </c>
      <c r="H1240" s="68" t="s">
        <v>364</v>
      </c>
      <c r="I1240" s="69">
        <v>0</v>
      </c>
      <c r="J1240" s="69">
        <v>1</v>
      </c>
      <c r="K1240" s="91"/>
      <c r="L1240" s="91"/>
    </row>
    <row r="1241" spans="2:12" x14ac:dyDescent="0.25">
      <c r="B1241" s="67" t="s">
        <v>402</v>
      </c>
      <c r="C1241" s="67" t="s">
        <v>403</v>
      </c>
      <c r="D1241" s="68" t="s">
        <v>365</v>
      </c>
      <c r="E1241" s="67" t="s">
        <v>366</v>
      </c>
      <c r="F1241" s="68" t="s">
        <v>416</v>
      </c>
      <c r="G1241" s="67" t="s">
        <v>417</v>
      </c>
      <c r="H1241" s="68" t="s">
        <v>362</v>
      </c>
      <c r="I1241" s="69">
        <v>115</v>
      </c>
      <c r="J1241" s="69">
        <v>122</v>
      </c>
      <c r="K1241" s="91"/>
      <c r="L1241" s="91"/>
    </row>
    <row r="1242" spans="2:12" x14ac:dyDescent="0.25">
      <c r="B1242" s="67" t="s">
        <v>402</v>
      </c>
      <c r="C1242" s="67" t="s">
        <v>403</v>
      </c>
      <c r="D1242" s="68" t="s">
        <v>365</v>
      </c>
      <c r="E1242" s="67" t="s">
        <v>366</v>
      </c>
      <c r="F1242" s="68" t="s">
        <v>416</v>
      </c>
      <c r="G1242" s="67" t="s">
        <v>417</v>
      </c>
      <c r="H1242" s="68" t="s">
        <v>363</v>
      </c>
      <c r="I1242" s="69">
        <v>61</v>
      </c>
      <c r="J1242" s="69">
        <v>63</v>
      </c>
      <c r="K1242" s="91"/>
      <c r="L1242" s="91"/>
    </row>
    <row r="1243" spans="2:12" x14ac:dyDescent="0.25">
      <c r="B1243" s="67" t="s">
        <v>402</v>
      </c>
      <c r="C1243" s="67" t="s">
        <v>403</v>
      </c>
      <c r="D1243" s="68" t="s">
        <v>365</v>
      </c>
      <c r="E1243" s="67" t="s">
        <v>366</v>
      </c>
      <c r="F1243" s="68" t="s">
        <v>416</v>
      </c>
      <c r="G1243" s="67" t="s">
        <v>417</v>
      </c>
      <c r="H1243" s="68" t="s">
        <v>364</v>
      </c>
      <c r="I1243" s="69">
        <v>109</v>
      </c>
      <c r="J1243" s="69">
        <v>126</v>
      </c>
      <c r="K1243" s="91"/>
      <c r="L1243" s="91"/>
    </row>
    <row r="1244" spans="2:12" x14ac:dyDescent="0.25">
      <c r="B1244" s="67" t="s">
        <v>402</v>
      </c>
      <c r="C1244" s="67" t="s">
        <v>403</v>
      </c>
      <c r="D1244" s="68" t="s">
        <v>365</v>
      </c>
      <c r="E1244" s="67" t="s">
        <v>366</v>
      </c>
      <c r="F1244" s="68" t="s">
        <v>416</v>
      </c>
      <c r="G1244" s="67" t="s">
        <v>417</v>
      </c>
      <c r="H1244" s="68" t="s">
        <v>362</v>
      </c>
      <c r="I1244" s="69">
        <v>-10</v>
      </c>
      <c r="J1244" s="69">
        <v>0</v>
      </c>
      <c r="K1244" s="91"/>
      <c r="L1244" s="91"/>
    </row>
    <row r="1245" spans="2:12" x14ac:dyDescent="0.25">
      <c r="B1245" s="67" t="s">
        <v>402</v>
      </c>
      <c r="C1245" s="67" t="s">
        <v>403</v>
      </c>
      <c r="D1245" s="68" t="s">
        <v>365</v>
      </c>
      <c r="E1245" s="67" t="s">
        <v>366</v>
      </c>
      <c r="F1245" s="68" t="s">
        <v>416</v>
      </c>
      <c r="G1245" s="67" t="s">
        <v>417</v>
      </c>
      <c r="H1245" s="68" t="s">
        <v>363</v>
      </c>
      <c r="I1245" s="69">
        <v>18</v>
      </c>
      <c r="J1245" s="69">
        <v>9</v>
      </c>
      <c r="K1245" s="91"/>
      <c r="L1245" s="91"/>
    </row>
    <row r="1246" spans="2:12" x14ac:dyDescent="0.25">
      <c r="B1246" s="67" t="s">
        <v>402</v>
      </c>
      <c r="C1246" s="67" t="s">
        <v>403</v>
      </c>
      <c r="D1246" s="68" t="s">
        <v>365</v>
      </c>
      <c r="E1246" s="67" t="s">
        <v>366</v>
      </c>
      <c r="F1246" s="68" t="s">
        <v>416</v>
      </c>
      <c r="G1246" s="67" t="s">
        <v>417</v>
      </c>
      <c r="H1246" s="68" t="s">
        <v>364</v>
      </c>
      <c r="I1246" s="69">
        <v>0</v>
      </c>
      <c r="J1246" s="69">
        <v>0</v>
      </c>
      <c r="K1246" s="91"/>
      <c r="L1246" s="91"/>
    </row>
    <row r="1247" spans="2:12" x14ac:dyDescent="0.25">
      <c r="B1247" s="67" t="s">
        <v>402</v>
      </c>
      <c r="C1247" s="67" t="s">
        <v>403</v>
      </c>
      <c r="D1247" s="68" t="s">
        <v>365</v>
      </c>
      <c r="E1247" s="67" t="s">
        <v>366</v>
      </c>
      <c r="F1247" s="68" t="s">
        <v>416</v>
      </c>
      <c r="G1247" s="67" t="s">
        <v>417</v>
      </c>
      <c r="H1247" s="68" t="s">
        <v>362</v>
      </c>
      <c r="I1247" s="69">
        <v>78</v>
      </c>
      <c r="J1247" s="69">
        <v>52</v>
      </c>
      <c r="K1247" s="91"/>
      <c r="L1247" s="91"/>
    </row>
    <row r="1248" spans="2:12" x14ac:dyDescent="0.25">
      <c r="B1248" s="67" t="s">
        <v>402</v>
      </c>
      <c r="C1248" s="67" t="s">
        <v>403</v>
      </c>
      <c r="D1248" s="68" t="s">
        <v>365</v>
      </c>
      <c r="E1248" s="67" t="s">
        <v>366</v>
      </c>
      <c r="F1248" s="68" t="s">
        <v>416</v>
      </c>
      <c r="G1248" s="67" t="s">
        <v>417</v>
      </c>
      <c r="H1248" s="68" t="s">
        <v>363</v>
      </c>
      <c r="I1248" s="69">
        <v>44</v>
      </c>
      <c r="J1248" s="69">
        <v>56</v>
      </c>
      <c r="K1248" s="91"/>
      <c r="L1248" s="91"/>
    </row>
    <row r="1249" spans="2:12" x14ac:dyDescent="0.25">
      <c r="B1249" s="67" t="s">
        <v>402</v>
      </c>
      <c r="C1249" s="67" t="s">
        <v>403</v>
      </c>
      <c r="D1249" s="68" t="s">
        <v>365</v>
      </c>
      <c r="E1249" s="67" t="s">
        <v>366</v>
      </c>
      <c r="F1249" s="68" t="s">
        <v>416</v>
      </c>
      <c r="G1249" s="67" t="s">
        <v>417</v>
      </c>
      <c r="H1249" s="68" t="s">
        <v>364</v>
      </c>
      <c r="I1249" s="69">
        <v>0</v>
      </c>
      <c r="J1249" s="69">
        <v>9</v>
      </c>
      <c r="K1249" s="91"/>
      <c r="L1249" s="91"/>
    </row>
    <row r="1250" spans="2:12" x14ac:dyDescent="0.25">
      <c r="B1250" s="67" t="s">
        <v>402</v>
      </c>
      <c r="C1250" s="67" t="s">
        <v>403</v>
      </c>
      <c r="D1250" s="68" t="s">
        <v>365</v>
      </c>
      <c r="E1250" s="67" t="s">
        <v>366</v>
      </c>
      <c r="F1250" s="68" t="s">
        <v>416</v>
      </c>
      <c r="G1250" s="67" t="s">
        <v>417</v>
      </c>
      <c r="H1250" s="68" t="s">
        <v>364</v>
      </c>
      <c r="I1250" s="69">
        <v>10</v>
      </c>
      <c r="J1250" s="69">
        <v>30</v>
      </c>
      <c r="K1250" s="91"/>
      <c r="L1250" s="91"/>
    </row>
    <row r="1251" spans="2:12" x14ac:dyDescent="0.25">
      <c r="B1251" s="67" t="s">
        <v>402</v>
      </c>
      <c r="C1251" s="67" t="s">
        <v>403</v>
      </c>
      <c r="D1251" s="68" t="s">
        <v>365</v>
      </c>
      <c r="E1251" s="67" t="s">
        <v>366</v>
      </c>
      <c r="F1251" s="68" t="s">
        <v>416</v>
      </c>
      <c r="G1251" s="67" t="s">
        <v>417</v>
      </c>
      <c r="H1251" s="68" t="s">
        <v>362</v>
      </c>
      <c r="I1251" s="69">
        <v>0</v>
      </c>
      <c r="J1251" s="69">
        <v>9</v>
      </c>
      <c r="K1251" s="91"/>
      <c r="L1251" s="91"/>
    </row>
    <row r="1252" spans="2:12" x14ac:dyDescent="0.25">
      <c r="B1252" s="67" t="s">
        <v>402</v>
      </c>
      <c r="C1252" s="67" t="s">
        <v>403</v>
      </c>
      <c r="D1252" s="68" t="s">
        <v>365</v>
      </c>
      <c r="E1252" s="67" t="s">
        <v>366</v>
      </c>
      <c r="F1252" s="68" t="s">
        <v>416</v>
      </c>
      <c r="G1252" s="67" t="s">
        <v>417</v>
      </c>
      <c r="H1252" s="68" t="s">
        <v>364</v>
      </c>
      <c r="I1252" s="69">
        <v>0</v>
      </c>
      <c r="J1252" s="69">
        <v>0</v>
      </c>
      <c r="K1252" s="91"/>
      <c r="L1252" s="91"/>
    </row>
    <row r="1253" spans="2:12" x14ac:dyDescent="0.25">
      <c r="B1253" s="67" t="s">
        <v>402</v>
      </c>
      <c r="C1253" s="67" t="s">
        <v>403</v>
      </c>
      <c r="D1253" s="68" t="s">
        <v>365</v>
      </c>
      <c r="E1253" s="67" t="s">
        <v>366</v>
      </c>
      <c r="F1253" s="68" t="s">
        <v>416</v>
      </c>
      <c r="G1253" s="67" t="s">
        <v>417</v>
      </c>
      <c r="H1253" s="68" t="s">
        <v>362</v>
      </c>
      <c r="I1253" s="69">
        <v>0</v>
      </c>
      <c r="J1253" s="69">
        <v>31</v>
      </c>
      <c r="K1253" s="91"/>
      <c r="L1253" s="91"/>
    </row>
    <row r="1254" spans="2:12" x14ac:dyDescent="0.25">
      <c r="B1254" s="67" t="s">
        <v>402</v>
      </c>
      <c r="C1254" s="67" t="s">
        <v>403</v>
      </c>
      <c r="D1254" s="68" t="s">
        <v>365</v>
      </c>
      <c r="E1254" s="67" t="s">
        <v>366</v>
      </c>
      <c r="F1254" s="68" t="s">
        <v>416</v>
      </c>
      <c r="G1254" s="67" t="s">
        <v>417</v>
      </c>
      <c r="H1254" s="68" t="s">
        <v>363</v>
      </c>
      <c r="I1254" s="69">
        <v>0</v>
      </c>
      <c r="J1254" s="69">
        <v>55</v>
      </c>
      <c r="K1254" s="91"/>
      <c r="L1254" s="91"/>
    </row>
    <row r="1255" spans="2:12" x14ac:dyDescent="0.25">
      <c r="B1255" s="67" t="s">
        <v>402</v>
      </c>
      <c r="C1255" s="67" t="s">
        <v>403</v>
      </c>
      <c r="D1255" s="68" t="s">
        <v>365</v>
      </c>
      <c r="E1255" s="67" t="s">
        <v>366</v>
      </c>
      <c r="F1255" s="68" t="s">
        <v>416</v>
      </c>
      <c r="G1255" s="67" t="s">
        <v>417</v>
      </c>
      <c r="H1255" s="68" t="s">
        <v>364</v>
      </c>
      <c r="I1255" s="69">
        <v>0</v>
      </c>
      <c r="J1255" s="69">
        <v>4</v>
      </c>
      <c r="K1255" s="91"/>
      <c r="L1255" s="91"/>
    </row>
    <row r="1256" spans="2:12" x14ac:dyDescent="0.25">
      <c r="B1256" s="67" t="s">
        <v>402</v>
      </c>
      <c r="C1256" s="67" t="s">
        <v>403</v>
      </c>
      <c r="D1256" s="68" t="s">
        <v>365</v>
      </c>
      <c r="E1256" s="67" t="s">
        <v>366</v>
      </c>
      <c r="F1256" s="68" t="s">
        <v>416</v>
      </c>
      <c r="G1256" s="67" t="s">
        <v>417</v>
      </c>
      <c r="H1256" s="68" t="s">
        <v>362</v>
      </c>
      <c r="I1256" s="69">
        <v>0</v>
      </c>
      <c r="J1256" s="69">
        <v>0</v>
      </c>
      <c r="K1256" s="91"/>
      <c r="L1256" s="91"/>
    </row>
    <row r="1257" spans="2:12" x14ac:dyDescent="0.25">
      <c r="B1257" s="67" t="s">
        <v>402</v>
      </c>
      <c r="C1257" s="67" t="s">
        <v>403</v>
      </c>
      <c r="D1257" s="68" t="s">
        <v>365</v>
      </c>
      <c r="E1257" s="67" t="s">
        <v>366</v>
      </c>
      <c r="F1257" s="68" t="s">
        <v>416</v>
      </c>
      <c r="G1257" s="67" t="s">
        <v>417</v>
      </c>
      <c r="H1257" s="68" t="s">
        <v>363</v>
      </c>
      <c r="I1257" s="69">
        <v>0</v>
      </c>
      <c r="J1257" s="69">
        <v>0</v>
      </c>
      <c r="K1257" s="91"/>
      <c r="L1257" s="91"/>
    </row>
    <row r="1258" spans="2:12" x14ac:dyDescent="0.25">
      <c r="B1258" s="67" t="s">
        <v>402</v>
      </c>
      <c r="C1258" s="67" t="s">
        <v>403</v>
      </c>
      <c r="D1258" s="68" t="s">
        <v>365</v>
      </c>
      <c r="E1258" s="67" t="s">
        <v>366</v>
      </c>
      <c r="F1258" s="68" t="s">
        <v>416</v>
      </c>
      <c r="G1258" s="67" t="s">
        <v>417</v>
      </c>
      <c r="H1258" s="68" t="s">
        <v>364</v>
      </c>
      <c r="I1258" s="69">
        <v>20</v>
      </c>
      <c r="J1258" s="69">
        <v>25</v>
      </c>
      <c r="K1258" s="91"/>
      <c r="L1258" s="91"/>
    </row>
    <row r="1259" spans="2:12" x14ac:dyDescent="0.25">
      <c r="B1259" s="67" t="s">
        <v>402</v>
      </c>
      <c r="C1259" s="67" t="s">
        <v>403</v>
      </c>
      <c r="D1259" s="68" t="s">
        <v>365</v>
      </c>
      <c r="E1259" s="67" t="s">
        <v>366</v>
      </c>
      <c r="F1259" s="68" t="s">
        <v>416</v>
      </c>
      <c r="G1259" s="67" t="s">
        <v>417</v>
      </c>
      <c r="H1259" s="68" t="s">
        <v>362</v>
      </c>
      <c r="I1259" s="69">
        <v>0</v>
      </c>
      <c r="J1259" s="69">
        <v>5</v>
      </c>
      <c r="K1259" s="91"/>
      <c r="L1259" s="91"/>
    </row>
    <row r="1260" spans="2:12" x14ac:dyDescent="0.25">
      <c r="B1260" s="67" t="s">
        <v>402</v>
      </c>
      <c r="C1260" s="67" t="s">
        <v>403</v>
      </c>
      <c r="D1260" s="68" t="s">
        <v>365</v>
      </c>
      <c r="E1260" s="67" t="s">
        <v>366</v>
      </c>
      <c r="F1260" s="68" t="s">
        <v>416</v>
      </c>
      <c r="G1260" s="67" t="s">
        <v>417</v>
      </c>
      <c r="H1260" s="68" t="s">
        <v>362</v>
      </c>
      <c r="I1260" s="69">
        <v>0</v>
      </c>
      <c r="J1260" s="69">
        <v>0</v>
      </c>
      <c r="K1260" s="91"/>
      <c r="L1260" s="91"/>
    </row>
    <row r="1261" spans="2:12" x14ac:dyDescent="0.25">
      <c r="B1261" s="67" t="s">
        <v>402</v>
      </c>
      <c r="C1261" s="67" t="s">
        <v>403</v>
      </c>
      <c r="D1261" s="68" t="s">
        <v>365</v>
      </c>
      <c r="E1261" s="67" t="s">
        <v>366</v>
      </c>
      <c r="F1261" s="68" t="s">
        <v>416</v>
      </c>
      <c r="G1261" s="67" t="s">
        <v>417</v>
      </c>
      <c r="H1261" s="68" t="s">
        <v>364</v>
      </c>
      <c r="I1261" s="69">
        <v>0</v>
      </c>
      <c r="J1261" s="69">
        <v>0</v>
      </c>
      <c r="K1261" s="91"/>
      <c r="L1261" s="91"/>
    </row>
    <row r="1262" spans="2:12" x14ac:dyDescent="0.25">
      <c r="B1262" s="67" t="s">
        <v>402</v>
      </c>
      <c r="C1262" s="67" t="s">
        <v>403</v>
      </c>
      <c r="D1262" s="68" t="s">
        <v>365</v>
      </c>
      <c r="E1262" s="67" t="s">
        <v>366</v>
      </c>
      <c r="F1262" s="68" t="s">
        <v>416</v>
      </c>
      <c r="G1262" s="67" t="s">
        <v>417</v>
      </c>
      <c r="H1262" s="68" t="s">
        <v>362</v>
      </c>
      <c r="I1262" s="69">
        <v>59</v>
      </c>
      <c r="J1262" s="69">
        <v>51</v>
      </c>
      <c r="K1262" s="91"/>
      <c r="L1262" s="91"/>
    </row>
    <row r="1263" spans="2:12" x14ac:dyDescent="0.25">
      <c r="B1263" s="67" t="s">
        <v>402</v>
      </c>
      <c r="C1263" s="67" t="s">
        <v>403</v>
      </c>
      <c r="D1263" s="68" t="s">
        <v>365</v>
      </c>
      <c r="E1263" s="67" t="s">
        <v>366</v>
      </c>
      <c r="F1263" s="68" t="s">
        <v>416</v>
      </c>
      <c r="G1263" s="67" t="s">
        <v>417</v>
      </c>
      <c r="H1263" s="68" t="s">
        <v>363</v>
      </c>
      <c r="I1263" s="69">
        <v>218</v>
      </c>
      <c r="J1263" s="69">
        <v>259</v>
      </c>
      <c r="K1263" s="91"/>
      <c r="L1263" s="91"/>
    </row>
    <row r="1264" spans="2:12" x14ac:dyDescent="0.25">
      <c r="B1264" s="67" t="s">
        <v>402</v>
      </c>
      <c r="C1264" s="67" t="s">
        <v>403</v>
      </c>
      <c r="D1264" s="68" t="s">
        <v>365</v>
      </c>
      <c r="E1264" s="67" t="s">
        <v>366</v>
      </c>
      <c r="F1264" s="68" t="s">
        <v>416</v>
      </c>
      <c r="G1264" s="67" t="s">
        <v>417</v>
      </c>
      <c r="H1264" s="68" t="s">
        <v>364</v>
      </c>
      <c r="I1264" s="69">
        <v>18</v>
      </c>
      <c r="J1264" s="69">
        <v>21</v>
      </c>
      <c r="K1264" s="91"/>
      <c r="L1264" s="91"/>
    </row>
    <row r="1265" spans="2:12" x14ac:dyDescent="0.25">
      <c r="B1265" s="67" t="s">
        <v>402</v>
      </c>
      <c r="C1265" s="67" t="s">
        <v>403</v>
      </c>
      <c r="D1265" s="68" t="s">
        <v>365</v>
      </c>
      <c r="E1265" s="67" t="s">
        <v>366</v>
      </c>
      <c r="F1265" s="68" t="s">
        <v>416</v>
      </c>
      <c r="G1265" s="67" t="s">
        <v>417</v>
      </c>
      <c r="H1265" s="68" t="s">
        <v>362</v>
      </c>
      <c r="I1265" s="69">
        <v>22</v>
      </c>
      <c r="J1265" s="69">
        <v>0</v>
      </c>
      <c r="K1265" s="91"/>
      <c r="L1265" s="91"/>
    </row>
    <row r="1266" spans="2:12" x14ac:dyDescent="0.25">
      <c r="B1266" s="67" t="s">
        <v>402</v>
      </c>
      <c r="C1266" s="67" t="s">
        <v>403</v>
      </c>
      <c r="D1266" s="68" t="s">
        <v>365</v>
      </c>
      <c r="E1266" s="67" t="s">
        <v>366</v>
      </c>
      <c r="F1266" s="68" t="s">
        <v>416</v>
      </c>
      <c r="G1266" s="67" t="s">
        <v>417</v>
      </c>
      <c r="H1266" s="68" t="s">
        <v>363</v>
      </c>
      <c r="I1266" s="69">
        <v>11</v>
      </c>
      <c r="J1266" s="69">
        <v>37</v>
      </c>
      <c r="K1266" s="91"/>
      <c r="L1266" s="91"/>
    </row>
    <row r="1267" spans="2:12" x14ac:dyDescent="0.25">
      <c r="B1267" s="67" t="s">
        <v>402</v>
      </c>
      <c r="C1267" s="67" t="s">
        <v>403</v>
      </c>
      <c r="D1267" s="68" t="s">
        <v>365</v>
      </c>
      <c r="E1267" s="67" t="s">
        <v>366</v>
      </c>
      <c r="F1267" s="68" t="s">
        <v>416</v>
      </c>
      <c r="G1267" s="67" t="s">
        <v>417</v>
      </c>
      <c r="H1267" s="68" t="s">
        <v>364</v>
      </c>
      <c r="I1267" s="69">
        <v>0</v>
      </c>
      <c r="J1267" s="69">
        <v>6</v>
      </c>
      <c r="K1267" s="91"/>
      <c r="L1267" s="91"/>
    </row>
    <row r="1268" spans="2:12" x14ac:dyDescent="0.25">
      <c r="B1268" s="67" t="s">
        <v>402</v>
      </c>
      <c r="C1268" s="67" t="s">
        <v>403</v>
      </c>
      <c r="D1268" s="68" t="s">
        <v>365</v>
      </c>
      <c r="E1268" s="67" t="s">
        <v>366</v>
      </c>
      <c r="F1268" s="68" t="s">
        <v>416</v>
      </c>
      <c r="G1268" s="67" t="s">
        <v>417</v>
      </c>
      <c r="H1268" s="68" t="s">
        <v>362</v>
      </c>
      <c r="I1268" s="69">
        <v>31</v>
      </c>
      <c r="J1268" s="69">
        <v>21</v>
      </c>
      <c r="K1268" s="91"/>
      <c r="L1268" s="91"/>
    </row>
    <row r="1269" spans="2:12" x14ac:dyDescent="0.25">
      <c r="B1269" s="67" t="s">
        <v>402</v>
      </c>
      <c r="C1269" s="67" t="s">
        <v>403</v>
      </c>
      <c r="D1269" s="68" t="s">
        <v>365</v>
      </c>
      <c r="E1269" s="67" t="s">
        <v>366</v>
      </c>
      <c r="F1269" s="68" t="s">
        <v>416</v>
      </c>
      <c r="G1269" s="67" t="s">
        <v>417</v>
      </c>
      <c r="H1269" s="68" t="s">
        <v>363</v>
      </c>
      <c r="I1269" s="69">
        <v>15</v>
      </c>
      <c r="J1269" s="69">
        <v>32</v>
      </c>
      <c r="K1269" s="91"/>
      <c r="L1269" s="91"/>
    </row>
    <row r="1270" spans="2:12" x14ac:dyDescent="0.25">
      <c r="B1270" s="67" t="s">
        <v>402</v>
      </c>
      <c r="C1270" s="67" t="s">
        <v>403</v>
      </c>
      <c r="D1270" s="68" t="s">
        <v>365</v>
      </c>
      <c r="E1270" s="67" t="s">
        <v>366</v>
      </c>
      <c r="F1270" s="68" t="s">
        <v>416</v>
      </c>
      <c r="G1270" s="67" t="s">
        <v>417</v>
      </c>
      <c r="H1270" s="68" t="s">
        <v>364</v>
      </c>
      <c r="I1270" s="69">
        <v>0</v>
      </c>
      <c r="J1270" s="69">
        <v>0</v>
      </c>
      <c r="K1270" s="91"/>
      <c r="L1270" s="91"/>
    </row>
    <row r="1271" spans="2:12" x14ac:dyDescent="0.25">
      <c r="B1271" s="67" t="s">
        <v>402</v>
      </c>
      <c r="C1271" s="67" t="s">
        <v>403</v>
      </c>
      <c r="D1271" s="68" t="s">
        <v>365</v>
      </c>
      <c r="E1271" s="67" t="s">
        <v>366</v>
      </c>
      <c r="F1271" s="68" t="s">
        <v>416</v>
      </c>
      <c r="G1271" s="67" t="s">
        <v>417</v>
      </c>
      <c r="H1271" s="68" t="s">
        <v>362</v>
      </c>
      <c r="I1271" s="69">
        <v>80</v>
      </c>
      <c r="J1271" s="69">
        <v>80</v>
      </c>
      <c r="K1271" s="91"/>
      <c r="L1271" s="91"/>
    </row>
    <row r="1272" spans="2:12" x14ac:dyDescent="0.25">
      <c r="B1272" s="67" t="s">
        <v>402</v>
      </c>
      <c r="C1272" s="67" t="s">
        <v>403</v>
      </c>
      <c r="D1272" s="68" t="s">
        <v>365</v>
      </c>
      <c r="E1272" s="67" t="s">
        <v>366</v>
      </c>
      <c r="F1272" s="68" t="s">
        <v>416</v>
      </c>
      <c r="G1272" s="67" t="s">
        <v>417</v>
      </c>
      <c r="H1272" s="68" t="s">
        <v>363</v>
      </c>
      <c r="I1272" s="69">
        <v>80</v>
      </c>
      <c r="J1272" s="69">
        <v>97</v>
      </c>
      <c r="K1272" s="91"/>
      <c r="L1272" s="91"/>
    </row>
    <row r="1273" spans="2:12" x14ac:dyDescent="0.25">
      <c r="B1273" s="67" t="s">
        <v>402</v>
      </c>
      <c r="C1273" s="67" t="s">
        <v>403</v>
      </c>
      <c r="D1273" s="68" t="s">
        <v>365</v>
      </c>
      <c r="E1273" s="67" t="s">
        <v>366</v>
      </c>
      <c r="F1273" s="68" t="s">
        <v>416</v>
      </c>
      <c r="G1273" s="67" t="s">
        <v>417</v>
      </c>
      <c r="H1273" s="68" t="s">
        <v>364</v>
      </c>
      <c r="I1273" s="69">
        <v>0</v>
      </c>
      <c r="J1273" s="69">
        <v>35</v>
      </c>
      <c r="K1273" s="91"/>
      <c r="L1273" s="91"/>
    </row>
    <row r="1274" spans="2:12" x14ac:dyDescent="0.25">
      <c r="B1274" s="67" t="s">
        <v>402</v>
      </c>
      <c r="C1274" s="67" t="s">
        <v>403</v>
      </c>
      <c r="D1274" s="68" t="s">
        <v>365</v>
      </c>
      <c r="E1274" s="67" t="s">
        <v>366</v>
      </c>
      <c r="F1274" s="68" t="s">
        <v>416</v>
      </c>
      <c r="G1274" s="67" t="s">
        <v>417</v>
      </c>
      <c r="H1274" s="68" t="s">
        <v>363</v>
      </c>
      <c r="I1274" s="69">
        <v>0</v>
      </c>
      <c r="J1274" s="69">
        <v>0</v>
      </c>
      <c r="K1274" s="91"/>
      <c r="L1274" s="91"/>
    </row>
    <row r="1275" spans="2:12" x14ac:dyDescent="0.25">
      <c r="B1275" s="67" t="s">
        <v>402</v>
      </c>
      <c r="C1275" s="67" t="s">
        <v>403</v>
      </c>
      <c r="D1275" s="68" t="s">
        <v>365</v>
      </c>
      <c r="E1275" s="67" t="s">
        <v>366</v>
      </c>
      <c r="F1275" s="68" t="s">
        <v>416</v>
      </c>
      <c r="G1275" s="67" t="s">
        <v>417</v>
      </c>
      <c r="H1275" s="68" t="s">
        <v>362</v>
      </c>
      <c r="I1275" s="69">
        <v>0</v>
      </c>
      <c r="J1275" s="69">
        <v>0</v>
      </c>
      <c r="K1275" s="91"/>
      <c r="L1275" s="91"/>
    </row>
    <row r="1276" spans="2:12" x14ac:dyDescent="0.25">
      <c r="B1276" s="67" t="s">
        <v>402</v>
      </c>
      <c r="C1276" s="67" t="s">
        <v>403</v>
      </c>
      <c r="D1276" s="68" t="s">
        <v>365</v>
      </c>
      <c r="E1276" s="67" t="s">
        <v>366</v>
      </c>
      <c r="F1276" s="68" t="s">
        <v>416</v>
      </c>
      <c r="G1276" s="67" t="s">
        <v>417</v>
      </c>
      <c r="H1276" s="68" t="s">
        <v>363</v>
      </c>
      <c r="I1276" s="69">
        <v>0.3296</v>
      </c>
      <c r="J1276" s="69">
        <v>8.2400000000000001E-2</v>
      </c>
      <c r="K1276" s="91"/>
      <c r="L1276" s="91"/>
    </row>
    <row r="1277" spans="2:12" x14ac:dyDescent="0.25">
      <c r="B1277" s="67" t="s">
        <v>402</v>
      </c>
      <c r="C1277" s="67" t="s">
        <v>403</v>
      </c>
      <c r="D1277" s="68" t="s">
        <v>365</v>
      </c>
      <c r="E1277" s="67" t="s">
        <v>366</v>
      </c>
      <c r="F1277" s="68" t="s">
        <v>416</v>
      </c>
      <c r="G1277" s="67" t="s">
        <v>417</v>
      </c>
      <c r="H1277" s="68" t="s">
        <v>364</v>
      </c>
      <c r="I1277" s="69">
        <v>0</v>
      </c>
      <c r="J1277" s="69">
        <v>0</v>
      </c>
      <c r="K1277" s="91"/>
      <c r="L1277" s="91"/>
    </row>
    <row r="1278" spans="2:12" x14ac:dyDescent="0.25">
      <c r="B1278" s="67" t="s">
        <v>402</v>
      </c>
      <c r="C1278" s="67" t="s">
        <v>403</v>
      </c>
      <c r="D1278" s="68" t="s">
        <v>365</v>
      </c>
      <c r="E1278" s="67" t="s">
        <v>366</v>
      </c>
      <c r="F1278" s="68" t="s">
        <v>416</v>
      </c>
      <c r="G1278" s="67" t="s">
        <v>417</v>
      </c>
      <c r="H1278" s="68" t="s">
        <v>363</v>
      </c>
      <c r="I1278" s="69">
        <v>0</v>
      </c>
      <c r="J1278" s="69">
        <v>0</v>
      </c>
      <c r="K1278" s="91"/>
      <c r="L1278" s="91"/>
    </row>
    <row r="1279" spans="2:12" x14ac:dyDescent="0.25">
      <c r="B1279" s="67" t="s">
        <v>402</v>
      </c>
      <c r="C1279" s="67" t="s">
        <v>403</v>
      </c>
      <c r="D1279" s="68" t="s">
        <v>365</v>
      </c>
      <c r="E1279" s="67" t="s">
        <v>366</v>
      </c>
      <c r="F1279" s="68" t="s">
        <v>416</v>
      </c>
      <c r="G1279" s="67" t="s">
        <v>417</v>
      </c>
      <c r="H1279" s="68" t="s">
        <v>363</v>
      </c>
      <c r="I1279" s="69">
        <v>8</v>
      </c>
      <c r="J1279" s="69">
        <v>0</v>
      </c>
      <c r="K1279" s="91"/>
      <c r="L1279" s="91"/>
    </row>
    <row r="1280" spans="2:12" x14ac:dyDescent="0.25">
      <c r="B1280" s="67" t="s">
        <v>402</v>
      </c>
      <c r="C1280" s="67" t="s">
        <v>403</v>
      </c>
      <c r="D1280" s="68" t="s">
        <v>365</v>
      </c>
      <c r="E1280" s="67" t="s">
        <v>366</v>
      </c>
      <c r="F1280" s="68" t="s">
        <v>416</v>
      </c>
      <c r="G1280" s="67" t="s">
        <v>417</v>
      </c>
      <c r="H1280" s="68" t="s">
        <v>362</v>
      </c>
      <c r="I1280" s="69">
        <v>37</v>
      </c>
      <c r="J1280" s="69">
        <v>47</v>
      </c>
      <c r="K1280" s="91"/>
      <c r="L1280" s="91"/>
    </row>
    <row r="1281" spans="2:12" x14ac:dyDescent="0.25">
      <c r="B1281" s="67" t="s">
        <v>402</v>
      </c>
      <c r="C1281" s="67" t="s">
        <v>403</v>
      </c>
      <c r="D1281" s="68" t="s">
        <v>365</v>
      </c>
      <c r="E1281" s="67" t="s">
        <v>366</v>
      </c>
      <c r="F1281" s="68" t="s">
        <v>416</v>
      </c>
      <c r="G1281" s="67" t="s">
        <v>417</v>
      </c>
      <c r="H1281" s="68" t="s">
        <v>363</v>
      </c>
      <c r="I1281" s="69">
        <v>59</v>
      </c>
      <c r="J1281" s="69">
        <v>100</v>
      </c>
      <c r="K1281" s="91"/>
      <c r="L1281" s="91"/>
    </row>
    <row r="1282" spans="2:12" x14ac:dyDescent="0.25">
      <c r="B1282" s="67" t="s">
        <v>402</v>
      </c>
      <c r="C1282" s="67" t="s">
        <v>403</v>
      </c>
      <c r="D1282" s="68" t="s">
        <v>365</v>
      </c>
      <c r="E1282" s="67" t="s">
        <v>366</v>
      </c>
      <c r="F1282" s="68" t="s">
        <v>416</v>
      </c>
      <c r="G1282" s="67" t="s">
        <v>417</v>
      </c>
      <c r="H1282" s="68" t="s">
        <v>363</v>
      </c>
      <c r="I1282" s="69">
        <v>0</v>
      </c>
      <c r="J1282" s="69">
        <v>0</v>
      </c>
      <c r="K1282" s="91"/>
      <c r="L1282" s="91"/>
    </row>
    <row r="1283" spans="2:12" x14ac:dyDescent="0.25">
      <c r="B1283" s="67" t="s">
        <v>402</v>
      </c>
      <c r="C1283" s="67" t="s">
        <v>403</v>
      </c>
      <c r="D1283" s="68" t="s">
        <v>365</v>
      </c>
      <c r="E1283" s="67" t="s">
        <v>366</v>
      </c>
      <c r="F1283" s="68" t="s">
        <v>416</v>
      </c>
      <c r="G1283" s="67" t="s">
        <v>417</v>
      </c>
      <c r="H1283" s="68" t="s">
        <v>362</v>
      </c>
      <c r="I1283" s="69">
        <v>0</v>
      </c>
      <c r="J1283" s="69">
        <v>-3</v>
      </c>
      <c r="K1283" s="91"/>
      <c r="L1283" s="91"/>
    </row>
    <row r="1284" spans="2:12" x14ac:dyDescent="0.25">
      <c r="B1284" s="67" t="s">
        <v>402</v>
      </c>
      <c r="C1284" s="67" t="s">
        <v>403</v>
      </c>
      <c r="D1284" s="68" t="s">
        <v>365</v>
      </c>
      <c r="E1284" s="67" t="s">
        <v>366</v>
      </c>
      <c r="F1284" s="68" t="s">
        <v>416</v>
      </c>
      <c r="G1284" s="67" t="s">
        <v>417</v>
      </c>
      <c r="H1284" s="68" t="s">
        <v>362</v>
      </c>
      <c r="I1284" s="69">
        <v>16</v>
      </c>
      <c r="J1284" s="69">
        <v>16</v>
      </c>
      <c r="K1284" s="91"/>
      <c r="L1284" s="91"/>
    </row>
    <row r="1285" spans="2:12" x14ac:dyDescent="0.25">
      <c r="B1285" s="67" t="s">
        <v>402</v>
      </c>
      <c r="C1285" s="67" t="s">
        <v>403</v>
      </c>
      <c r="D1285" s="68" t="s">
        <v>365</v>
      </c>
      <c r="E1285" s="67" t="s">
        <v>366</v>
      </c>
      <c r="F1285" s="68" t="s">
        <v>416</v>
      </c>
      <c r="G1285" s="67" t="s">
        <v>417</v>
      </c>
      <c r="H1285" s="68" t="s">
        <v>363</v>
      </c>
      <c r="I1285" s="69">
        <v>30</v>
      </c>
      <c r="J1285" s="69">
        <v>42</v>
      </c>
      <c r="K1285" s="91"/>
      <c r="L1285" s="91"/>
    </row>
    <row r="1286" spans="2:12" x14ac:dyDescent="0.25">
      <c r="B1286" s="67" t="s">
        <v>402</v>
      </c>
      <c r="C1286" s="67" t="s">
        <v>403</v>
      </c>
      <c r="D1286" s="68" t="s">
        <v>365</v>
      </c>
      <c r="E1286" s="67" t="s">
        <v>366</v>
      </c>
      <c r="F1286" s="68" t="s">
        <v>416</v>
      </c>
      <c r="G1286" s="67" t="s">
        <v>417</v>
      </c>
      <c r="H1286" s="68" t="s">
        <v>364</v>
      </c>
      <c r="I1286" s="69">
        <v>28</v>
      </c>
      <c r="J1286" s="69">
        <v>11</v>
      </c>
      <c r="K1286" s="91"/>
      <c r="L1286" s="91"/>
    </row>
    <row r="1287" spans="2:12" x14ac:dyDescent="0.25">
      <c r="B1287" s="67" t="s">
        <v>402</v>
      </c>
      <c r="C1287" s="67" t="s">
        <v>403</v>
      </c>
      <c r="D1287" s="68" t="s">
        <v>365</v>
      </c>
      <c r="E1287" s="67" t="s">
        <v>366</v>
      </c>
      <c r="F1287" s="68" t="s">
        <v>416</v>
      </c>
      <c r="G1287" s="67" t="s">
        <v>417</v>
      </c>
      <c r="H1287" s="68" t="s">
        <v>362</v>
      </c>
      <c r="I1287" s="69">
        <v>129</v>
      </c>
      <c r="J1287" s="69">
        <v>131</v>
      </c>
      <c r="K1287" s="91"/>
      <c r="L1287" s="91"/>
    </row>
    <row r="1288" spans="2:12" x14ac:dyDescent="0.25">
      <c r="B1288" s="67" t="s">
        <v>402</v>
      </c>
      <c r="C1288" s="67" t="s">
        <v>403</v>
      </c>
      <c r="D1288" s="68" t="s">
        <v>365</v>
      </c>
      <c r="E1288" s="67" t="s">
        <v>366</v>
      </c>
      <c r="F1288" s="68" t="s">
        <v>416</v>
      </c>
      <c r="G1288" s="67" t="s">
        <v>417</v>
      </c>
      <c r="H1288" s="68" t="s">
        <v>363</v>
      </c>
      <c r="I1288" s="69">
        <v>238</v>
      </c>
      <c r="J1288" s="69">
        <v>196</v>
      </c>
      <c r="K1288" s="91"/>
      <c r="L1288" s="91"/>
    </row>
    <row r="1289" spans="2:12" x14ac:dyDescent="0.25">
      <c r="B1289" s="67" t="s">
        <v>402</v>
      </c>
      <c r="C1289" s="67" t="s">
        <v>403</v>
      </c>
      <c r="D1289" s="68" t="s">
        <v>365</v>
      </c>
      <c r="E1289" s="67" t="s">
        <v>366</v>
      </c>
      <c r="F1289" s="68" t="s">
        <v>416</v>
      </c>
      <c r="G1289" s="67" t="s">
        <v>417</v>
      </c>
      <c r="H1289" s="68" t="s">
        <v>364</v>
      </c>
      <c r="I1289" s="69">
        <v>39</v>
      </c>
      <c r="J1289" s="69">
        <v>95</v>
      </c>
      <c r="K1289" s="91"/>
      <c r="L1289" s="91"/>
    </row>
    <row r="1290" spans="2:12" x14ac:dyDescent="0.25">
      <c r="B1290" s="67" t="s">
        <v>402</v>
      </c>
      <c r="C1290" s="67" t="s">
        <v>403</v>
      </c>
      <c r="D1290" s="68" t="s">
        <v>365</v>
      </c>
      <c r="E1290" s="67" t="s">
        <v>366</v>
      </c>
      <c r="F1290" s="68" t="s">
        <v>416</v>
      </c>
      <c r="G1290" s="67" t="s">
        <v>417</v>
      </c>
      <c r="H1290" s="68" t="s">
        <v>362</v>
      </c>
      <c r="I1290" s="69">
        <v>0</v>
      </c>
      <c r="J1290" s="69">
        <v>0</v>
      </c>
      <c r="K1290" s="91"/>
      <c r="L1290" s="91"/>
    </row>
    <row r="1291" spans="2:12" x14ac:dyDescent="0.25">
      <c r="B1291" s="67" t="s">
        <v>402</v>
      </c>
      <c r="C1291" s="67" t="s">
        <v>403</v>
      </c>
      <c r="D1291" s="68" t="s">
        <v>365</v>
      </c>
      <c r="E1291" s="67" t="s">
        <v>366</v>
      </c>
      <c r="F1291" s="68" t="s">
        <v>416</v>
      </c>
      <c r="G1291" s="67" t="s">
        <v>417</v>
      </c>
      <c r="H1291" s="68" t="s">
        <v>364</v>
      </c>
      <c r="I1291" s="69">
        <v>42</v>
      </c>
      <c r="J1291" s="69">
        <v>66</v>
      </c>
      <c r="K1291" s="91"/>
      <c r="L1291" s="91"/>
    </row>
    <row r="1292" spans="2:12" x14ac:dyDescent="0.25">
      <c r="B1292" s="67" t="s">
        <v>402</v>
      </c>
      <c r="C1292" s="67" t="s">
        <v>403</v>
      </c>
      <c r="D1292" s="68" t="s">
        <v>365</v>
      </c>
      <c r="E1292" s="67" t="s">
        <v>366</v>
      </c>
      <c r="F1292" s="68" t="s">
        <v>416</v>
      </c>
      <c r="G1292" s="67" t="s">
        <v>417</v>
      </c>
      <c r="H1292" s="68" t="s">
        <v>362</v>
      </c>
      <c r="I1292" s="69">
        <v>0</v>
      </c>
      <c r="J1292" s="69">
        <v>10</v>
      </c>
      <c r="K1292" s="91"/>
      <c r="L1292" s="91"/>
    </row>
    <row r="1293" spans="2:12" x14ac:dyDescent="0.25">
      <c r="B1293" s="67" t="s">
        <v>402</v>
      </c>
      <c r="C1293" s="67" t="s">
        <v>403</v>
      </c>
      <c r="D1293" s="68" t="s">
        <v>365</v>
      </c>
      <c r="E1293" s="67" t="s">
        <v>366</v>
      </c>
      <c r="F1293" s="68" t="s">
        <v>416</v>
      </c>
      <c r="G1293" s="67" t="s">
        <v>417</v>
      </c>
      <c r="H1293" s="68" t="s">
        <v>363</v>
      </c>
      <c r="I1293" s="69">
        <v>0</v>
      </c>
      <c r="J1293" s="69">
        <v>0</v>
      </c>
      <c r="K1293" s="91"/>
      <c r="L1293" s="91"/>
    </row>
    <row r="1294" spans="2:12" x14ac:dyDescent="0.25">
      <c r="B1294" s="67" t="s">
        <v>402</v>
      </c>
      <c r="C1294" s="67" t="s">
        <v>403</v>
      </c>
      <c r="D1294" s="68" t="s">
        <v>365</v>
      </c>
      <c r="E1294" s="67" t="s">
        <v>366</v>
      </c>
      <c r="F1294" s="68" t="s">
        <v>416</v>
      </c>
      <c r="G1294" s="67" t="s">
        <v>417</v>
      </c>
      <c r="H1294" s="68" t="s">
        <v>364</v>
      </c>
      <c r="I1294" s="69">
        <v>0</v>
      </c>
      <c r="J1294" s="69">
        <v>1</v>
      </c>
      <c r="K1294" s="91"/>
      <c r="L1294" s="91"/>
    </row>
    <row r="1295" spans="2:12" x14ac:dyDescent="0.25">
      <c r="B1295" s="67" t="s">
        <v>402</v>
      </c>
      <c r="C1295" s="67" t="s">
        <v>403</v>
      </c>
      <c r="D1295" s="68" t="s">
        <v>365</v>
      </c>
      <c r="E1295" s="67" t="s">
        <v>366</v>
      </c>
      <c r="F1295" s="68" t="s">
        <v>416</v>
      </c>
      <c r="G1295" s="67" t="s">
        <v>417</v>
      </c>
      <c r="H1295" s="68" t="s">
        <v>363</v>
      </c>
      <c r="I1295" s="69">
        <v>0</v>
      </c>
      <c r="J1295" s="69">
        <v>0</v>
      </c>
      <c r="K1295" s="91"/>
      <c r="L1295" s="91"/>
    </row>
    <row r="1296" spans="2:12" x14ac:dyDescent="0.25">
      <c r="B1296" s="67" t="s">
        <v>402</v>
      </c>
      <c r="C1296" s="67" t="s">
        <v>403</v>
      </c>
      <c r="D1296" s="68" t="s">
        <v>365</v>
      </c>
      <c r="E1296" s="67" t="s">
        <v>366</v>
      </c>
      <c r="F1296" s="68" t="s">
        <v>416</v>
      </c>
      <c r="G1296" s="67" t="s">
        <v>417</v>
      </c>
      <c r="H1296" s="68" t="s">
        <v>363</v>
      </c>
      <c r="I1296" s="69">
        <v>0</v>
      </c>
      <c r="J1296" s="69">
        <v>0</v>
      </c>
      <c r="K1296" s="91"/>
      <c r="L1296" s="91"/>
    </row>
    <row r="1297" spans="2:12" x14ac:dyDescent="0.25">
      <c r="B1297" s="67" t="s">
        <v>402</v>
      </c>
      <c r="C1297" s="67" t="s">
        <v>403</v>
      </c>
      <c r="D1297" s="68" t="s">
        <v>365</v>
      </c>
      <c r="E1297" s="67" t="s">
        <v>366</v>
      </c>
      <c r="F1297" s="68" t="s">
        <v>416</v>
      </c>
      <c r="G1297" s="67" t="s">
        <v>417</v>
      </c>
      <c r="H1297" s="68" t="s">
        <v>362</v>
      </c>
      <c r="I1297" s="69">
        <v>0</v>
      </c>
      <c r="J1297" s="69">
        <v>0</v>
      </c>
      <c r="K1297" s="91"/>
      <c r="L1297" s="91"/>
    </row>
    <row r="1298" spans="2:12" x14ac:dyDescent="0.25">
      <c r="B1298" s="67" t="s">
        <v>402</v>
      </c>
      <c r="C1298" s="67" t="s">
        <v>403</v>
      </c>
      <c r="D1298" s="68" t="s">
        <v>365</v>
      </c>
      <c r="E1298" s="67" t="s">
        <v>366</v>
      </c>
      <c r="F1298" s="68" t="s">
        <v>416</v>
      </c>
      <c r="G1298" s="67" t="s">
        <v>417</v>
      </c>
      <c r="H1298" s="68" t="s">
        <v>363</v>
      </c>
      <c r="I1298" s="69">
        <v>0</v>
      </c>
      <c r="J1298" s="69">
        <v>0</v>
      </c>
      <c r="K1298" s="91"/>
      <c r="L1298" s="91"/>
    </row>
    <row r="1299" spans="2:12" x14ac:dyDescent="0.25">
      <c r="B1299" s="67" t="s">
        <v>402</v>
      </c>
      <c r="C1299" s="67" t="s">
        <v>403</v>
      </c>
      <c r="D1299" s="68" t="s">
        <v>365</v>
      </c>
      <c r="E1299" s="67" t="s">
        <v>366</v>
      </c>
      <c r="F1299" s="68" t="s">
        <v>416</v>
      </c>
      <c r="G1299" s="67" t="s">
        <v>417</v>
      </c>
      <c r="H1299" s="68" t="s">
        <v>363</v>
      </c>
      <c r="I1299" s="69">
        <v>0</v>
      </c>
      <c r="J1299" s="69">
        <v>0</v>
      </c>
      <c r="K1299" s="91"/>
      <c r="L1299" s="91"/>
    </row>
    <row r="1300" spans="2:12" x14ac:dyDescent="0.25">
      <c r="B1300" s="67" t="s">
        <v>402</v>
      </c>
      <c r="C1300" s="67" t="s">
        <v>403</v>
      </c>
      <c r="D1300" s="68" t="s">
        <v>365</v>
      </c>
      <c r="E1300" s="67" t="s">
        <v>366</v>
      </c>
      <c r="F1300" s="68" t="s">
        <v>416</v>
      </c>
      <c r="G1300" s="67" t="s">
        <v>417</v>
      </c>
      <c r="H1300" s="68" t="s">
        <v>362</v>
      </c>
      <c r="I1300" s="69">
        <v>0</v>
      </c>
      <c r="J1300" s="69">
        <v>0</v>
      </c>
      <c r="K1300" s="91"/>
      <c r="L1300" s="91"/>
    </row>
    <row r="1301" spans="2:12" x14ac:dyDescent="0.25">
      <c r="B1301" s="67" t="s">
        <v>402</v>
      </c>
      <c r="C1301" s="67" t="s">
        <v>403</v>
      </c>
      <c r="D1301" s="68" t="s">
        <v>365</v>
      </c>
      <c r="E1301" s="67" t="s">
        <v>366</v>
      </c>
      <c r="F1301" s="68" t="s">
        <v>416</v>
      </c>
      <c r="G1301" s="67" t="s">
        <v>417</v>
      </c>
      <c r="H1301" s="68" t="s">
        <v>363</v>
      </c>
      <c r="I1301" s="69">
        <v>0</v>
      </c>
      <c r="J1301" s="69">
        <v>0</v>
      </c>
      <c r="K1301" s="91"/>
      <c r="L1301" s="91"/>
    </row>
    <row r="1302" spans="2:12" x14ac:dyDescent="0.25">
      <c r="B1302" s="67" t="s">
        <v>402</v>
      </c>
      <c r="C1302" s="67" t="s">
        <v>403</v>
      </c>
      <c r="D1302" s="68" t="s">
        <v>365</v>
      </c>
      <c r="E1302" s="67" t="s">
        <v>366</v>
      </c>
      <c r="F1302" s="68" t="s">
        <v>416</v>
      </c>
      <c r="G1302" s="67" t="s">
        <v>417</v>
      </c>
      <c r="H1302" s="68" t="s">
        <v>364</v>
      </c>
      <c r="I1302" s="69">
        <v>0</v>
      </c>
      <c r="J1302" s="69">
        <v>0</v>
      </c>
      <c r="K1302" s="91"/>
      <c r="L1302" s="91"/>
    </row>
    <row r="1303" spans="2:12" x14ac:dyDescent="0.25">
      <c r="B1303" s="67" t="s">
        <v>402</v>
      </c>
      <c r="C1303" s="67" t="s">
        <v>403</v>
      </c>
      <c r="D1303" s="68" t="s">
        <v>365</v>
      </c>
      <c r="E1303" s="67" t="s">
        <v>366</v>
      </c>
      <c r="F1303" s="68" t="s">
        <v>416</v>
      </c>
      <c r="G1303" s="67" t="s">
        <v>417</v>
      </c>
      <c r="H1303" s="68" t="s">
        <v>362</v>
      </c>
      <c r="I1303" s="69">
        <v>37</v>
      </c>
      <c r="J1303" s="69">
        <v>127</v>
      </c>
      <c r="K1303" s="91"/>
      <c r="L1303" s="91"/>
    </row>
    <row r="1304" spans="2:12" x14ac:dyDescent="0.25">
      <c r="B1304" s="67" t="s">
        <v>402</v>
      </c>
      <c r="C1304" s="67" t="s">
        <v>403</v>
      </c>
      <c r="D1304" s="68" t="s">
        <v>365</v>
      </c>
      <c r="E1304" s="67" t="s">
        <v>366</v>
      </c>
      <c r="F1304" s="68" t="s">
        <v>416</v>
      </c>
      <c r="G1304" s="67" t="s">
        <v>417</v>
      </c>
      <c r="H1304" s="68" t="s">
        <v>363</v>
      </c>
      <c r="I1304" s="69">
        <v>103</v>
      </c>
      <c r="J1304" s="69">
        <v>212</v>
      </c>
      <c r="K1304" s="91"/>
      <c r="L1304" s="91"/>
    </row>
    <row r="1305" spans="2:12" x14ac:dyDescent="0.25">
      <c r="B1305" s="67" t="s">
        <v>402</v>
      </c>
      <c r="C1305" s="67" t="s">
        <v>403</v>
      </c>
      <c r="D1305" s="68" t="s">
        <v>365</v>
      </c>
      <c r="E1305" s="67" t="s">
        <v>366</v>
      </c>
      <c r="F1305" s="68" t="s">
        <v>416</v>
      </c>
      <c r="G1305" s="67" t="s">
        <v>417</v>
      </c>
      <c r="H1305" s="68" t="s">
        <v>364</v>
      </c>
      <c r="I1305" s="69">
        <v>20</v>
      </c>
      <c r="J1305" s="69">
        <v>8</v>
      </c>
      <c r="K1305" s="91"/>
      <c r="L1305" s="91"/>
    </row>
    <row r="1306" spans="2:12" x14ac:dyDescent="0.25">
      <c r="B1306" s="67" t="s">
        <v>402</v>
      </c>
      <c r="C1306" s="67" t="s">
        <v>403</v>
      </c>
      <c r="D1306" s="68" t="s">
        <v>365</v>
      </c>
      <c r="E1306" s="67" t="s">
        <v>366</v>
      </c>
      <c r="F1306" s="68" t="s">
        <v>416</v>
      </c>
      <c r="G1306" s="67" t="s">
        <v>417</v>
      </c>
      <c r="H1306" s="68" t="s">
        <v>362</v>
      </c>
      <c r="I1306" s="69">
        <v>0</v>
      </c>
      <c r="J1306" s="69">
        <v>0</v>
      </c>
      <c r="K1306" s="91"/>
      <c r="L1306" s="91"/>
    </row>
    <row r="1307" spans="2:12" x14ac:dyDescent="0.25">
      <c r="B1307" s="67" t="s">
        <v>402</v>
      </c>
      <c r="C1307" s="67" t="s">
        <v>403</v>
      </c>
      <c r="D1307" s="68" t="s">
        <v>365</v>
      </c>
      <c r="E1307" s="67" t="s">
        <v>366</v>
      </c>
      <c r="F1307" s="68" t="s">
        <v>416</v>
      </c>
      <c r="G1307" s="67" t="s">
        <v>417</v>
      </c>
      <c r="H1307" s="68" t="s">
        <v>363</v>
      </c>
      <c r="I1307" s="69">
        <v>0</v>
      </c>
      <c r="J1307" s="69">
        <v>0</v>
      </c>
      <c r="K1307" s="91"/>
      <c r="L1307" s="91"/>
    </row>
    <row r="1308" spans="2:12" x14ac:dyDescent="0.25">
      <c r="B1308" s="67" t="s">
        <v>402</v>
      </c>
      <c r="C1308" s="67" t="s">
        <v>403</v>
      </c>
      <c r="D1308" s="68" t="s">
        <v>365</v>
      </c>
      <c r="E1308" s="67" t="s">
        <v>366</v>
      </c>
      <c r="F1308" s="68" t="s">
        <v>416</v>
      </c>
      <c r="G1308" s="67" t="s">
        <v>417</v>
      </c>
      <c r="H1308" s="68" t="s">
        <v>364</v>
      </c>
      <c r="I1308" s="69">
        <v>0</v>
      </c>
      <c r="J1308" s="69">
        <v>0</v>
      </c>
      <c r="K1308" s="91"/>
      <c r="L1308" s="91"/>
    </row>
    <row r="1309" spans="2:12" x14ac:dyDescent="0.25">
      <c r="B1309" s="67" t="s">
        <v>402</v>
      </c>
      <c r="C1309" s="67" t="s">
        <v>403</v>
      </c>
      <c r="D1309" s="68" t="s">
        <v>365</v>
      </c>
      <c r="E1309" s="67" t="s">
        <v>366</v>
      </c>
      <c r="F1309" s="68" t="s">
        <v>416</v>
      </c>
      <c r="G1309" s="67" t="s">
        <v>417</v>
      </c>
      <c r="H1309" s="68" t="s">
        <v>363</v>
      </c>
      <c r="I1309" s="69">
        <v>0</v>
      </c>
      <c r="J1309" s="69">
        <v>0</v>
      </c>
      <c r="K1309" s="91"/>
      <c r="L1309" s="91"/>
    </row>
    <row r="1310" spans="2:12" x14ac:dyDescent="0.25">
      <c r="B1310" s="67" t="s">
        <v>402</v>
      </c>
      <c r="C1310" s="67" t="s">
        <v>403</v>
      </c>
      <c r="D1310" s="68" t="s">
        <v>365</v>
      </c>
      <c r="E1310" s="67" t="s">
        <v>366</v>
      </c>
      <c r="F1310" s="68" t="s">
        <v>416</v>
      </c>
      <c r="G1310" s="67" t="s">
        <v>417</v>
      </c>
      <c r="H1310" s="68" t="s">
        <v>364</v>
      </c>
      <c r="I1310" s="69">
        <v>15.547800000000001</v>
      </c>
      <c r="J1310" s="69">
        <v>0</v>
      </c>
      <c r="K1310" s="91"/>
      <c r="L1310" s="91"/>
    </row>
    <row r="1311" spans="2:12" x14ac:dyDescent="0.25">
      <c r="B1311" s="67" t="s">
        <v>402</v>
      </c>
      <c r="C1311" s="67" t="s">
        <v>403</v>
      </c>
      <c r="D1311" s="68" t="s">
        <v>365</v>
      </c>
      <c r="E1311" s="67" t="s">
        <v>366</v>
      </c>
      <c r="F1311" s="68" t="s">
        <v>416</v>
      </c>
      <c r="G1311" s="67" t="s">
        <v>417</v>
      </c>
      <c r="H1311" s="68" t="s">
        <v>362</v>
      </c>
      <c r="I1311" s="69">
        <v>0</v>
      </c>
      <c r="J1311" s="69">
        <v>0</v>
      </c>
      <c r="K1311" s="91"/>
      <c r="L1311" s="91"/>
    </row>
    <row r="1312" spans="2:12" x14ac:dyDescent="0.25">
      <c r="B1312" s="67" t="s">
        <v>402</v>
      </c>
      <c r="C1312" s="67" t="s">
        <v>403</v>
      </c>
      <c r="D1312" s="68" t="s">
        <v>365</v>
      </c>
      <c r="E1312" s="67" t="s">
        <v>366</v>
      </c>
      <c r="F1312" s="68" t="s">
        <v>416</v>
      </c>
      <c r="G1312" s="67" t="s">
        <v>417</v>
      </c>
      <c r="H1312" s="68" t="s">
        <v>363</v>
      </c>
      <c r="I1312" s="69">
        <v>8.92</v>
      </c>
      <c r="J1312" s="69">
        <v>0</v>
      </c>
      <c r="K1312" s="91"/>
      <c r="L1312" s="91"/>
    </row>
    <row r="1313" spans="2:12" x14ac:dyDescent="0.25">
      <c r="B1313" s="67" t="s">
        <v>402</v>
      </c>
      <c r="C1313" s="67" t="s">
        <v>403</v>
      </c>
      <c r="D1313" s="68" t="s">
        <v>365</v>
      </c>
      <c r="E1313" s="67" t="s">
        <v>366</v>
      </c>
      <c r="F1313" s="68" t="s">
        <v>416</v>
      </c>
      <c r="G1313" s="67" t="s">
        <v>417</v>
      </c>
      <c r="H1313" s="68" t="s">
        <v>364</v>
      </c>
      <c r="I1313" s="69">
        <v>0</v>
      </c>
      <c r="J1313" s="69">
        <v>0</v>
      </c>
      <c r="K1313" s="91"/>
      <c r="L1313" s="91"/>
    </row>
    <row r="1314" spans="2:12" x14ac:dyDescent="0.25">
      <c r="B1314" s="67" t="s">
        <v>402</v>
      </c>
      <c r="C1314" s="67" t="s">
        <v>403</v>
      </c>
      <c r="D1314" s="68" t="s">
        <v>365</v>
      </c>
      <c r="E1314" s="67" t="s">
        <v>366</v>
      </c>
      <c r="F1314" s="68" t="s">
        <v>416</v>
      </c>
      <c r="G1314" s="67" t="s">
        <v>417</v>
      </c>
      <c r="H1314" s="68" t="s">
        <v>362</v>
      </c>
      <c r="I1314" s="69">
        <v>0</v>
      </c>
      <c r="J1314" s="69">
        <v>0</v>
      </c>
      <c r="K1314" s="91"/>
      <c r="L1314" s="91"/>
    </row>
    <row r="1315" spans="2:12" x14ac:dyDescent="0.25">
      <c r="B1315" s="67" t="s">
        <v>402</v>
      </c>
      <c r="C1315" s="67" t="s">
        <v>403</v>
      </c>
      <c r="D1315" s="68" t="s">
        <v>365</v>
      </c>
      <c r="E1315" s="67" t="s">
        <v>366</v>
      </c>
      <c r="F1315" s="68" t="s">
        <v>418</v>
      </c>
      <c r="G1315" s="67" t="s">
        <v>419</v>
      </c>
      <c r="H1315" s="68" t="s">
        <v>363</v>
      </c>
      <c r="I1315" s="69">
        <v>0</v>
      </c>
      <c r="J1315" s="69">
        <v>8</v>
      </c>
      <c r="K1315" s="91"/>
      <c r="L1315" s="91"/>
    </row>
    <row r="1316" spans="2:12" x14ac:dyDescent="0.25">
      <c r="B1316" s="67" t="s">
        <v>402</v>
      </c>
      <c r="C1316" s="67" t="s">
        <v>403</v>
      </c>
      <c r="D1316" s="68" t="s">
        <v>365</v>
      </c>
      <c r="E1316" s="67" t="s">
        <v>366</v>
      </c>
      <c r="F1316" s="68" t="s">
        <v>418</v>
      </c>
      <c r="G1316" s="67" t="s">
        <v>419</v>
      </c>
      <c r="H1316" s="68" t="s">
        <v>364</v>
      </c>
      <c r="I1316" s="69">
        <v>0</v>
      </c>
      <c r="J1316" s="69">
        <v>-5</v>
      </c>
      <c r="K1316" s="91"/>
      <c r="L1316" s="91"/>
    </row>
    <row r="1317" spans="2:12" x14ac:dyDescent="0.25">
      <c r="B1317" s="67" t="s">
        <v>402</v>
      </c>
      <c r="C1317" s="67" t="s">
        <v>403</v>
      </c>
      <c r="D1317" s="68" t="s">
        <v>365</v>
      </c>
      <c r="E1317" s="67" t="s">
        <v>366</v>
      </c>
      <c r="F1317" s="68" t="s">
        <v>418</v>
      </c>
      <c r="G1317" s="67" t="s">
        <v>419</v>
      </c>
      <c r="H1317" s="68" t="s">
        <v>362</v>
      </c>
      <c r="I1317" s="69">
        <v>0</v>
      </c>
      <c r="J1317" s="69">
        <v>0</v>
      </c>
      <c r="K1317" s="91"/>
      <c r="L1317" s="91"/>
    </row>
    <row r="1318" spans="2:12" x14ac:dyDescent="0.25">
      <c r="B1318" s="67" t="s">
        <v>402</v>
      </c>
      <c r="C1318" s="67" t="s">
        <v>403</v>
      </c>
      <c r="D1318" s="68" t="s">
        <v>365</v>
      </c>
      <c r="E1318" s="67" t="s">
        <v>366</v>
      </c>
      <c r="F1318" s="68" t="s">
        <v>418</v>
      </c>
      <c r="G1318" s="67" t="s">
        <v>419</v>
      </c>
      <c r="H1318" s="68" t="s">
        <v>363</v>
      </c>
      <c r="I1318" s="69">
        <v>0</v>
      </c>
      <c r="J1318" s="69">
        <v>0</v>
      </c>
      <c r="K1318" s="91"/>
      <c r="L1318" s="91"/>
    </row>
    <row r="1319" spans="2:12" x14ac:dyDescent="0.25">
      <c r="B1319" s="67" t="s">
        <v>402</v>
      </c>
      <c r="C1319" s="67" t="s">
        <v>403</v>
      </c>
      <c r="D1319" s="68" t="s">
        <v>365</v>
      </c>
      <c r="E1319" s="67" t="s">
        <v>366</v>
      </c>
      <c r="F1319" s="68" t="s">
        <v>418</v>
      </c>
      <c r="G1319" s="67" t="s">
        <v>419</v>
      </c>
      <c r="H1319" s="68" t="s">
        <v>362</v>
      </c>
      <c r="I1319" s="69">
        <v>4</v>
      </c>
      <c r="J1319" s="69">
        <v>25</v>
      </c>
      <c r="K1319" s="91"/>
      <c r="L1319" s="91"/>
    </row>
    <row r="1320" spans="2:12" x14ac:dyDescent="0.25">
      <c r="B1320" s="67" t="s">
        <v>402</v>
      </c>
      <c r="C1320" s="67" t="s">
        <v>403</v>
      </c>
      <c r="D1320" s="68" t="s">
        <v>365</v>
      </c>
      <c r="E1320" s="67" t="s">
        <v>366</v>
      </c>
      <c r="F1320" s="68" t="s">
        <v>418</v>
      </c>
      <c r="G1320" s="67" t="s">
        <v>419</v>
      </c>
      <c r="H1320" s="68" t="s">
        <v>363</v>
      </c>
      <c r="I1320" s="69">
        <v>0</v>
      </c>
      <c r="J1320" s="69">
        <v>0</v>
      </c>
      <c r="K1320" s="91"/>
      <c r="L1320" s="91"/>
    </row>
    <row r="1321" spans="2:12" x14ac:dyDescent="0.25">
      <c r="B1321" s="67" t="s">
        <v>402</v>
      </c>
      <c r="C1321" s="67" t="s">
        <v>403</v>
      </c>
      <c r="D1321" s="68" t="s">
        <v>365</v>
      </c>
      <c r="E1321" s="67" t="s">
        <v>366</v>
      </c>
      <c r="F1321" s="68" t="s">
        <v>418</v>
      </c>
      <c r="G1321" s="67" t="s">
        <v>419</v>
      </c>
      <c r="H1321" s="68" t="s">
        <v>364</v>
      </c>
      <c r="I1321" s="69">
        <v>0</v>
      </c>
      <c r="J1321" s="69">
        <v>0</v>
      </c>
      <c r="K1321" s="91"/>
      <c r="L1321" s="91"/>
    </row>
    <row r="1322" spans="2:12" x14ac:dyDescent="0.25">
      <c r="B1322" s="67" t="s">
        <v>402</v>
      </c>
      <c r="C1322" s="67" t="s">
        <v>403</v>
      </c>
      <c r="D1322" s="68" t="s">
        <v>365</v>
      </c>
      <c r="E1322" s="67" t="s">
        <v>366</v>
      </c>
      <c r="F1322" s="68" t="s">
        <v>418</v>
      </c>
      <c r="G1322" s="67" t="s">
        <v>419</v>
      </c>
      <c r="H1322" s="68" t="s">
        <v>362</v>
      </c>
      <c r="I1322" s="69">
        <v>1.875</v>
      </c>
      <c r="J1322" s="69">
        <v>5.625</v>
      </c>
      <c r="K1322" s="91"/>
      <c r="L1322" s="91"/>
    </row>
    <row r="1323" spans="2:12" x14ac:dyDescent="0.25">
      <c r="B1323" s="67" t="s">
        <v>402</v>
      </c>
      <c r="C1323" s="67" t="s">
        <v>403</v>
      </c>
      <c r="D1323" s="68" t="s">
        <v>365</v>
      </c>
      <c r="E1323" s="67" t="s">
        <v>366</v>
      </c>
      <c r="F1323" s="68" t="s">
        <v>418</v>
      </c>
      <c r="G1323" s="67" t="s">
        <v>419</v>
      </c>
      <c r="H1323" s="68" t="s">
        <v>363</v>
      </c>
      <c r="I1323" s="69">
        <v>10.5</v>
      </c>
      <c r="J1323" s="69">
        <v>12.75</v>
      </c>
      <c r="K1323" s="91"/>
      <c r="L1323" s="91"/>
    </row>
    <row r="1324" spans="2:12" x14ac:dyDescent="0.25">
      <c r="B1324" s="67" t="s">
        <v>402</v>
      </c>
      <c r="C1324" s="67" t="s">
        <v>403</v>
      </c>
      <c r="D1324" s="68" t="s">
        <v>365</v>
      </c>
      <c r="E1324" s="67" t="s">
        <v>366</v>
      </c>
      <c r="F1324" s="68" t="s">
        <v>418</v>
      </c>
      <c r="G1324" s="67" t="s">
        <v>419</v>
      </c>
      <c r="H1324" s="68" t="s">
        <v>364</v>
      </c>
      <c r="I1324" s="69">
        <v>2.5</v>
      </c>
      <c r="J1324" s="69">
        <v>11.25</v>
      </c>
      <c r="K1324" s="91"/>
      <c r="L1324" s="91"/>
    </row>
    <row r="1325" spans="2:12" x14ac:dyDescent="0.25">
      <c r="B1325" s="67" t="s">
        <v>402</v>
      </c>
      <c r="C1325" s="67" t="s">
        <v>403</v>
      </c>
      <c r="D1325" s="68" t="s">
        <v>365</v>
      </c>
      <c r="E1325" s="67" t="s">
        <v>366</v>
      </c>
      <c r="F1325" s="68" t="s">
        <v>418</v>
      </c>
      <c r="G1325" s="67" t="s">
        <v>419</v>
      </c>
      <c r="H1325" s="68" t="s">
        <v>362</v>
      </c>
      <c r="I1325" s="69">
        <v>0</v>
      </c>
      <c r="J1325" s="69">
        <v>0</v>
      </c>
      <c r="K1325" s="91"/>
      <c r="L1325" s="91"/>
    </row>
    <row r="1326" spans="2:12" x14ac:dyDescent="0.25">
      <c r="B1326" s="67" t="s">
        <v>402</v>
      </c>
      <c r="C1326" s="67" t="s">
        <v>403</v>
      </c>
      <c r="D1326" s="68" t="s">
        <v>365</v>
      </c>
      <c r="E1326" s="67" t="s">
        <v>366</v>
      </c>
      <c r="F1326" s="68" t="s">
        <v>418</v>
      </c>
      <c r="G1326" s="67" t="s">
        <v>419</v>
      </c>
      <c r="H1326" s="68" t="s">
        <v>363</v>
      </c>
      <c r="I1326" s="69">
        <v>4</v>
      </c>
      <c r="J1326" s="69">
        <v>0</v>
      </c>
      <c r="K1326" s="91"/>
      <c r="L1326" s="91"/>
    </row>
    <row r="1327" spans="2:12" x14ac:dyDescent="0.25">
      <c r="B1327" s="67" t="s">
        <v>402</v>
      </c>
      <c r="C1327" s="67" t="s">
        <v>403</v>
      </c>
      <c r="D1327" s="68" t="s">
        <v>365</v>
      </c>
      <c r="E1327" s="67" t="s">
        <v>366</v>
      </c>
      <c r="F1327" s="68" t="s">
        <v>418</v>
      </c>
      <c r="G1327" s="67" t="s">
        <v>419</v>
      </c>
      <c r="H1327" s="68" t="s">
        <v>362</v>
      </c>
      <c r="I1327" s="69">
        <v>189</v>
      </c>
      <c r="J1327" s="69">
        <v>278</v>
      </c>
      <c r="K1327" s="91"/>
      <c r="L1327" s="91"/>
    </row>
    <row r="1328" spans="2:12" x14ac:dyDescent="0.25">
      <c r="B1328" s="67" t="s">
        <v>402</v>
      </c>
      <c r="C1328" s="67" t="s">
        <v>403</v>
      </c>
      <c r="D1328" s="68" t="s">
        <v>365</v>
      </c>
      <c r="E1328" s="67" t="s">
        <v>366</v>
      </c>
      <c r="F1328" s="68" t="s">
        <v>418</v>
      </c>
      <c r="G1328" s="67" t="s">
        <v>419</v>
      </c>
      <c r="H1328" s="68" t="s">
        <v>363</v>
      </c>
      <c r="I1328" s="69">
        <v>319</v>
      </c>
      <c r="J1328" s="69">
        <v>307</v>
      </c>
      <c r="K1328" s="91"/>
      <c r="L1328" s="91"/>
    </row>
    <row r="1329" spans="2:12" x14ac:dyDescent="0.25">
      <c r="B1329" s="67" t="s">
        <v>402</v>
      </c>
      <c r="C1329" s="67" t="s">
        <v>403</v>
      </c>
      <c r="D1329" s="68" t="s">
        <v>365</v>
      </c>
      <c r="E1329" s="67" t="s">
        <v>366</v>
      </c>
      <c r="F1329" s="68" t="s">
        <v>418</v>
      </c>
      <c r="G1329" s="67" t="s">
        <v>419</v>
      </c>
      <c r="H1329" s="68" t="s">
        <v>364</v>
      </c>
      <c r="I1329" s="69">
        <v>115</v>
      </c>
      <c r="J1329" s="69">
        <v>136</v>
      </c>
      <c r="K1329" s="91"/>
      <c r="L1329" s="91"/>
    </row>
    <row r="1330" spans="2:12" x14ac:dyDescent="0.25">
      <c r="B1330" s="67" t="s">
        <v>402</v>
      </c>
      <c r="C1330" s="67" t="s">
        <v>403</v>
      </c>
      <c r="D1330" s="68" t="s">
        <v>365</v>
      </c>
      <c r="E1330" s="67" t="s">
        <v>366</v>
      </c>
      <c r="F1330" s="68" t="s">
        <v>418</v>
      </c>
      <c r="G1330" s="67" t="s">
        <v>419</v>
      </c>
      <c r="H1330" s="68" t="s">
        <v>363</v>
      </c>
      <c r="I1330" s="69">
        <v>0</v>
      </c>
      <c r="J1330" s="69">
        <v>0</v>
      </c>
      <c r="K1330" s="91"/>
      <c r="L1330" s="91"/>
    </row>
    <row r="1331" spans="2:12" x14ac:dyDescent="0.25">
      <c r="B1331" s="67" t="s">
        <v>402</v>
      </c>
      <c r="C1331" s="67" t="s">
        <v>403</v>
      </c>
      <c r="D1331" s="68" t="s">
        <v>365</v>
      </c>
      <c r="E1331" s="67" t="s">
        <v>366</v>
      </c>
      <c r="F1331" s="68" t="s">
        <v>418</v>
      </c>
      <c r="G1331" s="67" t="s">
        <v>419</v>
      </c>
      <c r="H1331" s="68" t="s">
        <v>362</v>
      </c>
      <c r="I1331" s="69">
        <v>35</v>
      </c>
      <c r="J1331" s="69">
        <v>7</v>
      </c>
      <c r="K1331" s="91"/>
      <c r="L1331" s="91"/>
    </row>
    <row r="1332" spans="2:12" x14ac:dyDescent="0.25">
      <c r="B1332" s="67" t="s">
        <v>402</v>
      </c>
      <c r="C1332" s="67" t="s">
        <v>403</v>
      </c>
      <c r="D1332" s="68" t="s">
        <v>365</v>
      </c>
      <c r="E1332" s="67" t="s">
        <v>366</v>
      </c>
      <c r="F1332" s="68" t="s">
        <v>418</v>
      </c>
      <c r="G1332" s="67" t="s">
        <v>419</v>
      </c>
      <c r="H1332" s="68" t="s">
        <v>363</v>
      </c>
      <c r="I1332" s="69">
        <v>25</v>
      </c>
      <c r="J1332" s="69">
        <v>19</v>
      </c>
      <c r="K1332" s="91"/>
      <c r="L1332" s="91"/>
    </row>
    <row r="1333" spans="2:12" x14ac:dyDescent="0.25">
      <c r="B1333" s="67" t="s">
        <v>402</v>
      </c>
      <c r="C1333" s="67" t="s">
        <v>403</v>
      </c>
      <c r="D1333" s="68" t="s">
        <v>365</v>
      </c>
      <c r="E1333" s="67" t="s">
        <v>366</v>
      </c>
      <c r="F1333" s="68" t="s">
        <v>418</v>
      </c>
      <c r="G1333" s="67" t="s">
        <v>419</v>
      </c>
      <c r="H1333" s="68" t="s">
        <v>364</v>
      </c>
      <c r="I1333" s="69">
        <v>18</v>
      </c>
      <c r="J1333" s="69">
        <v>-4</v>
      </c>
      <c r="K1333" s="91"/>
      <c r="L1333" s="91"/>
    </row>
    <row r="1334" spans="2:12" x14ac:dyDescent="0.25">
      <c r="B1334" s="67" t="s">
        <v>402</v>
      </c>
      <c r="C1334" s="67" t="s">
        <v>403</v>
      </c>
      <c r="D1334" s="68" t="s">
        <v>365</v>
      </c>
      <c r="E1334" s="67" t="s">
        <v>366</v>
      </c>
      <c r="F1334" s="68" t="s">
        <v>418</v>
      </c>
      <c r="G1334" s="67" t="s">
        <v>419</v>
      </c>
      <c r="H1334" s="68" t="s">
        <v>362</v>
      </c>
      <c r="I1334" s="69">
        <v>55</v>
      </c>
      <c r="J1334" s="69">
        <v>113</v>
      </c>
      <c r="K1334" s="91"/>
      <c r="L1334" s="91"/>
    </row>
    <row r="1335" spans="2:12" x14ac:dyDescent="0.25">
      <c r="B1335" s="67" t="s">
        <v>402</v>
      </c>
      <c r="C1335" s="67" t="s">
        <v>403</v>
      </c>
      <c r="D1335" s="68" t="s">
        <v>365</v>
      </c>
      <c r="E1335" s="67" t="s">
        <v>366</v>
      </c>
      <c r="F1335" s="68" t="s">
        <v>418</v>
      </c>
      <c r="G1335" s="67" t="s">
        <v>419</v>
      </c>
      <c r="H1335" s="68" t="s">
        <v>363</v>
      </c>
      <c r="I1335" s="69">
        <v>147</v>
      </c>
      <c r="J1335" s="69">
        <v>139</v>
      </c>
      <c r="K1335" s="91"/>
      <c r="L1335" s="91"/>
    </row>
    <row r="1336" spans="2:12" x14ac:dyDescent="0.25">
      <c r="B1336" s="67" t="s">
        <v>402</v>
      </c>
      <c r="C1336" s="67" t="s">
        <v>403</v>
      </c>
      <c r="D1336" s="68" t="s">
        <v>365</v>
      </c>
      <c r="E1336" s="67" t="s">
        <v>366</v>
      </c>
      <c r="F1336" s="68" t="s">
        <v>418</v>
      </c>
      <c r="G1336" s="67" t="s">
        <v>419</v>
      </c>
      <c r="H1336" s="68" t="s">
        <v>364</v>
      </c>
      <c r="I1336" s="69">
        <v>7</v>
      </c>
      <c r="J1336" s="69">
        <v>15</v>
      </c>
      <c r="K1336" s="91"/>
      <c r="L1336" s="91"/>
    </row>
    <row r="1337" spans="2:12" x14ac:dyDescent="0.25">
      <c r="B1337" s="67" t="s">
        <v>402</v>
      </c>
      <c r="C1337" s="67" t="s">
        <v>403</v>
      </c>
      <c r="D1337" s="68" t="s">
        <v>365</v>
      </c>
      <c r="E1337" s="67" t="s">
        <v>366</v>
      </c>
      <c r="F1337" s="68" t="s">
        <v>418</v>
      </c>
      <c r="G1337" s="67" t="s">
        <v>419</v>
      </c>
      <c r="H1337" s="68" t="s">
        <v>363</v>
      </c>
      <c r="I1337" s="69">
        <v>18</v>
      </c>
      <c r="J1337" s="69">
        <v>22</v>
      </c>
      <c r="K1337" s="91"/>
      <c r="L1337" s="91"/>
    </row>
    <row r="1338" spans="2:12" x14ac:dyDescent="0.25">
      <c r="B1338" s="67" t="s">
        <v>402</v>
      </c>
      <c r="C1338" s="67" t="s">
        <v>403</v>
      </c>
      <c r="D1338" s="68" t="s">
        <v>365</v>
      </c>
      <c r="E1338" s="67" t="s">
        <v>366</v>
      </c>
      <c r="F1338" s="68" t="s">
        <v>418</v>
      </c>
      <c r="G1338" s="67" t="s">
        <v>419</v>
      </c>
      <c r="H1338" s="68" t="s">
        <v>362</v>
      </c>
      <c r="I1338" s="69">
        <v>12</v>
      </c>
      <c r="J1338" s="69">
        <v>38</v>
      </c>
      <c r="K1338" s="91"/>
      <c r="L1338" s="91"/>
    </row>
    <row r="1339" spans="2:12" x14ac:dyDescent="0.25">
      <c r="B1339" s="67" t="s">
        <v>402</v>
      </c>
      <c r="C1339" s="67" t="s">
        <v>403</v>
      </c>
      <c r="D1339" s="68" t="s">
        <v>365</v>
      </c>
      <c r="E1339" s="67" t="s">
        <v>366</v>
      </c>
      <c r="F1339" s="68" t="s">
        <v>418</v>
      </c>
      <c r="G1339" s="67" t="s">
        <v>419</v>
      </c>
      <c r="H1339" s="68" t="s">
        <v>363</v>
      </c>
      <c r="I1339" s="69">
        <v>0</v>
      </c>
      <c r="J1339" s="69">
        <v>11</v>
      </c>
      <c r="K1339" s="91"/>
      <c r="L1339" s="91"/>
    </row>
    <row r="1340" spans="2:12" x14ac:dyDescent="0.25">
      <c r="B1340" s="67" t="s">
        <v>402</v>
      </c>
      <c r="C1340" s="67" t="s">
        <v>403</v>
      </c>
      <c r="D1340" s="68" t="s">
        <v>365</v>
      </c>
      <c r="E1340" s="67" t="s">
        <v>366</v>
      </c>
      <c r="F1340" s="68" t="s">
        <v>418</v>
      </c>
      <c r="G1340" s="67" t="s">
        <v>419</v>
      </c>
      <c r="H1340" s="68" t="s">
        <v>364</v>
      </c>
      <c r="I1340" s="69">
        <v>0</v>
      </c>
      <c r="J1340" s="69">
        <v>17</v>
      </c>
      <c r="K1340" s="91"/>
      <c r="L1340" s="91"/>
    </row>
    <row r="1341" spans="2:12" x14ac:dyDescent="0.25">
      <c r="B1341" s="67" t="s">
        <v>402</v>
      </c>
      <c r="C1341" s="67" t="s">
        <v>403</v>
      </c>
      <c r="D1341" s="68" t="s">
        <v>365</v>
      </c>
      <c r="E1341" s="67" t="s">
        <v>366</v>
      </c>
      <c r="F1341" s="68" t="s">
        <v>418</v>
      </c>
      <c r="G1341" s="67" t="s">
        <v>419</v>
      </c>
      <c r="H1341" s="68" t="s">
        <v>362</v>
      </c>
      <c r="I1341" s="69">
        <v>20</v>
      </c>
      <c r="J1341" s="69">
        <v>25</v>
      </c>
      <c r="K1341" s="91"/>
      <c r="L1341" s="91"/>
    </row>
    <row r="1342" spans="2:12" x14ac:dyDescent="0.25">
      <c r="B1342" s="67" t="s">
        <v>402</v>
      </c>
      <c r="C1342" s="67" t="s">
        <v>403</v>
      </c>
      <c r="D1342" s="68" t="s">
        <v>365</v>
      </c>
      <c r="E1342" s="67" t="s">
        <v>366</v>
      </c>
      <c r="F1342" s="68" t="s">
        <v>418</v>
      </c>
      <c r="G1342" s="67" t="s">
        <v>419</v>
      </c>
      <c r="H1342" s="68" t="s">
        <v>363</v>
      </c>
      <c r="I1342" s="69">
        <v>48</v>
      </c>
      <c r="J1342" s="69">
        <v>68</v>
      </c>
      <c r="K1342" s="91"/>
      <c r="L1342" s="91"/>
    </row>
    <row r="1343" spans="2:12" x14ac:dyDescent="0.25">
      <c r="B1343" s="67" t="s">
        <v>402</v>
      </c>
      <c r="C1343" s="67" t="s">
        <v>403</v>
      </c>
      <c r="D1343" s="68" t="s">
        <v>365</v>
      </c>
      <c r="E1343" s="67" t="s">
        <v>366</v>
      </c>
      <c r="F1343" s="68" t="s">
        <v>418</v>
      </c>
      <c r="G1343" s="67" t="s">
        <v>419</v>
      </c>
      <c r="H1343" s="68" t="s">
        <v>364</v>
      </c>
      <c r="I1343" s="69">
        <v>10</v>
      </c>
      <c r="J1343" s="69">
        <v>6</v>
      </c>
      <c r="K1343" s="91"/>
      <c r="L1343" s="91"/>
    </row>
    <row r="1344" spans="2:12" x14ac:dyDescent="0.25">
      <c r="B1344" s="67" t="s">
        <v>402</v>
      </c>
      <c r="C1344" s="67" t="s">
        <v>403</v>
      </c>
      <c r="D1344" s="68" t="s">
        <v>365</v>
      </c>
      <c r="E1344" s="67" t="s">
        <v>366</v>
      </c>
      <c r="F1344" s="68" t="s">
        <v>418</v>
      </c>
      <c r="G1344" s="67" t="s">
        <v>419</v>
      </c>
      <c r="H1344" s="68" t="s">
        <v>363</v>
      </c>
      <c r="I1344" s="69">
        <v>0</v>
      </c>
      <c r="J1344" s="69">
        <v>0</v>
      </c>
      <c r="K1344" s="91"/>
      <c r="L1344" s="91"/>
    </row>
    <row r="1345" spans="2:12" x14ac:dyDescent="0.25">
      <c r="B1345" s="67" t="s">
        <v>402</v>
      </c>
      <c r="C1345" s="67" t="s">
        <v>403</v>
      </c>
      <c r="D1345" s="68" t="s">
        <v>365</v>
      </c>
      <c r="E1345" s="67" t="s">
        <v>366</v>
      </c>
      <c r="F1345" s="68" t="s">
        <v>418</v>
      </c>
      <c r="G1345" s="67" t="s">
        <v>419</v>
      </c>
      <c r="H1345" s="68" t="s">
        <v>362</v>
      </c>
      <c r="I1345" s="69">
        <v>73</v>
      </c>
      <c r="J1345" s="69">
        <v>0</v>
      </c>
      <c r="K1345" s="91"/>
      <c r="L1345" s="91"/>
    </row>
    <row r="1346" spans="2:12" x14ac:dyDescent="0.25">
      <c r="B1346" s="67" t="s">
        <v>402</v>
      </c>
      <c r="C1346" s="67" t="s">
        <v>403</v>
      </c>
      <c r="D1346" s="68" t="s">
        <v>365</v>
      </c>
      <c r="E1346" s="67" t="s">
        <v>366</v>
      </c>
      <c r="F1346" s="68" t="s">
        <v>418</v>
      </c>
      <c r="G1346" s="67" t="s">
        <v>419</v>
      </c>
      <c r="H1346" s="68" t="s">
        <v>363</v>
      </c>
      <c r="I1346" s="69">
        <v>7</v>
      </c>
      <c r="J1346" s="69">
        <v>0</v>
      </c>
      <c r="K1346" s="91"/>
      <c r="L1346" s="91"/>
    </row>
    <row r="1347" spans="2:12" x14ac:dyDescent="0.25">
      <c r="B1347" s="67" t="s">
        <v>402</v>
      </c>
      <c r="C1347" s="67" t="s">
        <v>403</v>
      </c>
      <c r="D1347" s="68" t="s">
        <v>365</v>
      </c>
      <c r="E1347" s="67" t="s">
        <v>366</v>
      </c>
      <c r="F1347" s="68" t="s">
        <v>418</v>
      </c>
      <c r="G1347" s="67" t="s">
        <v>419</v>
      </c>
      <c r="H1347" s="68" t="s">
        <v>362</v>
      </c>
      <c r="I1347" s="69">
        <v>42</v>
      </c>
      <c r="J1347" s="69">
        <v>60</v>
      </c>
      <c r="K1347" s="91"/>
      <c r="L1347" s="91"/>
    </row>
    <row r="1348" spans="2:12" x14ac:dyDescent="0.25">
      <c r="B1348" s="67" t="s">
        <v>402</v>
      </c>
      <c r="C1348" s="67" t="s">
        <v>403</v>
      </c>
      <c r="D1348" s="68" t="s">
        <v>365</v>
      </c>
      <c r="E1348" s="67" t="s">
        <v>366</v>
      </c>
      <c r="F1348" s="68" t="s">
        <v>418</v>
      </c>
      <c r="G1348" s="67" t="s">
        <v>419</v>
      </c>
      <c r="H1348" s="68" t="s">
        <v>363</v>
      </c>
      <c r="I1348" s="69">
        <v>32</v>
      </c>
      <c r="J1348" s="69">
        <v>69</v>
      </c>
      <c r="K1348" s="91"/>
      <c r="L1348" s="91"/>
    </row>
    <row r="1349" spans="2:12" x14ac:dyDescent="0.25">
      <c r="B1349" s="67" t="s">
        <v>402</v>
      </c>
      <c r="C1349" s="67" t="s">
        <v>403</v>
      </c>
      <c r="D1349" s="68" t="s">
        <v>365</v>
      </c>
      <c r="E1349" s="67" t="s">
        <v>366</v>
      </c>
      <c r="F1349" s="68" t="s">
        <v>418</v>
      </c>
      <c r="G1349" s="67" t="s">
        <v>419</v>
      </c>
      <c r="H1349" s="68" t="s">
        <v>364</v>
      </c>
      <c r="I1349" s="69">
        <v>18</v>
      </c>
      <c r="J1349" s="69">
        <v>33</v>
      </c>
      <c r="K1349" s="91"/>
      <c r="L1349" s="91"/>
    </row>
    <row r="1350" spans="2:12" x14ac:dyDescent="0.25">
      <c r="B1350" s="67" t="s">
        <v>402</v>
      </c>
      <c r="C1350" s="67" t="s">
        <v>403</v>
      </c>
      <c r="D1350" s="68" t="s">
        <v>365</v>
      </c>
      <c r="E1350" s="67" t="s">
        <v>366</v>
      </c>
      <c r="F1350" s="68" t="s">
        <v>418</v>
      </c>
      <c r="G1350" s="67" t="s">
        <v>419</v>
      </c>
      <c r="H1350" s="68" t="s">
        <v>362</v>
      </c>
      <c r="I1350" s="69">
        <v>20</v>
      </c>
      <c r="J1350" s="69">
        <v>0</v>
      </c>
      <c r="K1350" s="91"/>
      <c r="L1350" s="91"/>
    </row>
    <row r="1351" spans="2:12" x14ac:dyDescent="0.25">
      <c r="B1351" s="67" t="s">
        <v>402</v>
      </c>
      <c r="C1351" s="67" t="s">
        <v>403</v>
      </c>
      <c r="D1351" s="68" t="s">
        <v>365</v>
      </c>
      <c r="E1351" s="67" t="s">
        <v>366</v>
      </c>
      <c r="F1351" s="68" t="s">
        <v>418</v>
      </c>
      <c r="G1351" s="67" t="s">
        <v>419</v>
      </c>
      <c r="H1351" s="68" t="s">
        <v>363</v>
      </c>
      <c r="I1351" s="69">
        <v>23</v>
      </c>
      <c r="J1351" s="69">
        <v>5</v>
      </c>
      <c r="K1351" s="91"/>
      <c r="L1351" s="91"/>
    </row>
    <row r="1352" spans="2:12" x14ac:dyDescent="0.25">
      <c r="B1352" s="67" t="s">
        <v>402</v>
      </c>
      <c r="C1352" s="67" t="s">
        <v>403</v>
      </c>
      <c r="D1352" s="68" t="s">
        <v>365</v>
      </c>
      <c r="E1352" s="67" t="s">
        <v>366</v>
      </c>
      <c r="F1352" s="68" t="s">
        <v>418</v>
      </c>
      <c r="G1352" s="67" t="s">
        <v>419</v>
      </c>
      <c r="H1352" s="68" t="s">
        <v>362</v>
      </c>
      <c r="I1352" s="69">
        <v>9</v>
      </c>
      <c r="J1352" s="69">
        <v>0</v>
      </c>
      <c r="K1352" s="91"/>
      <c r="L1352" s="91"/>
    </row>
    <row r="1353" spans="2:12" x14ac:dyDescent="0.25">
      <c r="B1353" s="67" t="s">
        <v>402</v>
      </c>
      <c r="C1353" s="67" t="s">
        <v>403</v>
      </c>
      <c r="D1353" s="68" t="s">
        <v>365</v>
      </c>
      <c r="E1353" s="67" t="s">
        <v>366</v>
      </c>
      <c r="F1353" s="68" t="s">
        <v>418</v>
      </c>
      <c r="G1353" s="67" t="s">
        <v>419</v>
      </c>
      <c r="H1353" s="68" t="s">
        <v>363</v>
      </c>
      <c r="I1353" s="69">
        <v>10</v>
      </c>
      <c r="J1353" s="69">
        <v>30</v>
      </c>
      <c r="K1353" s="91"/>
      <c r="L1353" s="91"/>
    </row>
    <row r="1354" spans="2:12" x14ac:dyDescent="0.25">
      <c r="B1354" s="67" t="s">
        <v>402</v>
      </c>
      <c r="C1354" s="67" t="s">
        <v>403</v>
      </c>
      <c r="D1354" s="68" t="s">
        <v>365</v>
      </c>
      <c r="E1354" s="67" t="s">
        <v>366</v>
      </c>
      <c r="F1354" s="68" t="s">
        <v>418</v>
      </c>
      <c r="G1354" s="67" t="s">
        <v>419</v>
      </c>
      <c r="H1354" s="68" t="s">
        <v>362</v>
      </c>
      <c r="I1354" s="69">
        <v>0</v>
      </c>
      <c r="J1354" s="69">
        <v>9</v>
      </c>
      <c r="K1354" s="91"/>
      <c r="L1354" s="91"/>
    </row>
    <row r="1355" spans="2:12" x14ac:dyDescent="0.25">
      <c r="B1355" s="67" t="s">
        <v>402</v>
      </c>
      <c r="C1355" s="67" t="s">
        <v>403</v>
      </c>
      <c r="D1355" s="68" t="s">
        <v>365</v>
      </c>
      <c r="E1355" s="67" t="s">
        <v>366</v>
      </c>
      <c r="F1355" s="68" t="s">
        <v>418</v>
      </c>
      <c r="G1355" s="67" t="s">
        <v>419</v>
      </c>
      <c r="H1355" s="68" t="s">
        <v>363</v>
      </c>
      <c r="I1355" s="69">
        <v>0</v>
      </c>
      <c r="J1355" s="69">
        <v>0</v>
      </c>
      <c r="K1355" s="91"/>
      <c r="L1355" s="91"/>
    </row>
    <row r="1356" spans="2:12" x14ac:dyDescent="0.25">
      <c r="B1356" s="67" t="s">
        <v>402</v>
      </c>
      <c r="C1356" s="67" t="s">
        <v>403</v>
      </c>
      <c r="D1356" s="68" t="s">
        <v>365</v>
      </c>
      <c r="E1356" s="67" t="s">
        <v>366</v>
      </c>
      <c r="F1356" s="68" t="s">
        <v>418</v>
      </c>
      <c r="G1356" s="67" t="s">
        <v>419</v>
      </c>
      <c r="H1356" s="68" t="s">
        <v>364</v>
      </c>
      <c r="I1356" s="69">
        <v>0</v>
      </c>
      <c r="J1356" s="69">
        <v>0</v>
      </c>
      <c r="K1356" s="91"/>
      <c r="L1356" s="91"/>
    </row>
    <row r="1357" spans="2:12" x14ac:dyDescent="0.25">
      <c r="B1357" s="67" t="s">
        <v>402</v>
      </c>
      <c r="C1357" s="67" t="s">
        <v>403</v>
      </c>
      <c r="D1357" s="68" t="s">
        <v>365</v>
      </c>
      <c r="E1357" s="67" t="s">
        <v>366</v>
      </c>
      <c r="F1357" s="68" t="s">
        <v>418</v>
      </c>
      <c r="G1357" s="67" t="s">
        <v>419</v>
      </c>
      <c r="H1357" s="68" t="s">
        <v>362</v>
      </c>
      <c r="I1357" s="69">
        <v>0</v>
      </c>
      <c r="J1357" s="69">
        <v>0</v>
      </c>
      <c r="K1357" s="91"/>
      <c r="L1357" s="91"/>
    </row>
    <row r="1358" spans="2:12" x14ac:dyDescent="0.25">
      <c r="B1358" s="67" t="s">
        <v>402</v>
      </c>
      <c r="C1358" s="67" t="s">
        <v>403</v>
      </c>
      <c r="D1358" s="68" t="s">
        <v>365</v>
      </c>
      <c r="E1358" s="67" t="s">
        <v>366</v>
      </c>
      <c r="F1358" s="68" t="s">
        <v>418</v>
      </c>
      <c r="G1358" s="67" t="s">
        <v>419</v>
      </c>
      <c r="H1358" s="68" t="s">
        <v>363</v>
      </c>
      <c r="I1358" s="69">
        <v>24</v>
      </c>
      <c r="J1358" s="69">
        <v>0</v>
      </c>
      <c r="K1358" s="91"/>
      <c r="L1358" s="91"/>
    </row>
    <row r="1359" spans="2:12" x14ac:dyDescent="0.25">
      <c r="B1359" s="67" t="s">
        <v>402</v>
      </c>
      <c r="C1359" s="67" t="s">
        <v>403</v>
      </c>
      <c r="D1359" s="68" t="s">
        <v>365</v>
      </c>
      <c r="E1359" s="67" t="s">
        <v>366</v>
      </c>
      <c r="F1359" s="68" t="s">
        <v>418</v>
      </c>
      <c r="G1359" s="67" t="s">
        <v>419</v>
      </c>
      <c r="H1359" s="68" t="s">
        <v>364</v>
      </c>
      <c r="I1359" s="69">
        <v>0</v>
      </c>
      <c r="J1359" s="69">
        <v>0</v>
      </c>
      <c r="K1359" s="91"/>
      <c r="L1359" s="91"/>
    </row>
    <row r="1360" spans="2:12" x14ac:dyDescent="0.25">
      <c r="B1360" s="67" t="s">
        <v>402</v>
      </c>
      <c r="C1360" s="67" t="s">
        <v>403</v>
      </c>
      <c r="D1360" s="68" t="s">
        <v>365</v>
      </c>
      <c r="E1360" s="67" t="s">
        <v>366</v>
      </c>
      <c r="F1360" s="68" t="s">
        <v>418</v>
      </c>
      <c r="G1360" s="67" t="s">
        <v>419</v>
      </c>
      <c r="H1360" s="68" t="s">
        <v>362</v>
      </c>
      <c r="I1360" s="69">
        <v>67</v>
      </c>
      <c r="J1360" s="69">
        <v>22</v>
      </c>
      <c r="K1360" s="91"/>
      <c r="L1360" s="91"/>
    </row>
    <row r="1361" spans="2:12" x14ac:dyDescent="0.25">
      <c r="B1361" s="67" t="s">
        <v>402</v>
      </c>
      <c r="C1361" s="67" t="s">
        <v>403</v>
      </c>
      <c r="D1361" s="68" t="s">
        <v>365</v>
      </c>
      <c r="E1361" s="67" t="s">
        <v>366</v>
      </c>
      <c r="F1361" s="68" t="s">
        <v>418</v>
      </c>
      <c r="G1361" s="67" t="s">
        <v>419</v>
      </c>
      <c r="H1361" s="68" t="s">
        <v>363</v>
      </c>
      <c r="I1361" s="69">
        <v>11</v>
      </c>
      <c r="J1361" s="69">
        <v>24</v>
      </c>
      <c r="K1361" s="91"/>
      <c r="L1361" s="91"/>
    </row>
    <row r="1362" spans="2:12" x14ac:dyDescent="0.25">
      <c r="B1362" s="67" t="s">
        <v>402</v>
      </c>
      <c r="C1362" s="67" t="s">
        <v>403</v>
      </c>
      <c r="D1362" s="68" t="s">
        <v>365</v>
      </c>
      <c r="E1362" s="67" t="s">
        <v>366</v>
      </c>
      <c r="F1362" s="68" t="s">
        <v>418</v>
      </c>
      <c r="G1362" s="67" t="s">
        <v>419</v>
      </c>
      <c r="H1362" s="68" t="s">
        <v>364</v>
      </c>
      <c r="I1362" s="69">
        <v>22</v>
      </c>
      <c r="J1362" s="69">
        <v>12</v>
      </c>
      <c r="K1362" s="91"/>
      <c r="L1362" s="91"/>
    </row>
    <row r="1363" spans="2:12" x14ac:dyDescent="0.25">
      <c r="B1363" s="67" t="s">
        <v>402</v>
      </c>
      <c r="C1363" s="67" t="s">
        <v>403</v>
      </c>
      <c r="D1363" s="68" t="s">
        <v>365</v>
      </c>
      <c r="E1363" s="67" t="s">
        <v>366</v>
      </c>
      <c r="F1363" s="68" t="s">
        <v>418</v>
      </c>
      <c r="G1363" s="67" t="s">
        <v>419</v>
      </c>
      <c r="H1363" s="68" t="s">
        <v>362</v>
      </c>
      <c r="I1363" s="69">
        <v>0</v>
      </c>
      <c r="J1363" s="69">
        <v>0</v>
      </c>
      <c r="K1363" s="91"/>
      <c r="L1363" s="91"/>
    </row>
    <row r="1364" spans="2:12" x14ac:dyDescent="0.25">
      <c r="B1364" s="67" t="s">
        <v>402</v>
      </c>
      <c r="C1364" s="67" t="s">
        <v>403</v>
      </c>
      <c r="D1364" s="68" t="s">
        <v>365</v>
      </c>
      <c r="E1364" s="67" t="s">
        <v>366</v>
      </c>
      <c r="F1364" s="68" t="s">
        <v>418</v>
      </c>
      <c r="G1364" s="67" t="s">
        <v>419</v>
      </c>
      <c r="H1364" s="68" t="s">
        <v>363</v>
      </c>
      <c r="I1364" s="69">
        <v>10</v>
      </c>
      <c r="J1364" s="69">
        <v>10</v>
      </c>
      <c r="K1364" s="91"/>
      <c r="L1364" s="91"/>
    </row>
    <row r="1365" spans="2:12" x14ac:dyDescent="0.25">
      <c r="B1365" s="67" t="s">
        <v>402</v>
      </c>
      <c r="C1365" s="67" t="s">
        <v>403</v>
      </c>
      <c r="D1365" s="68" t="s">
        <v>365</v>
      </c>
      <c r="E1365" s="67" t="s">
        <v>366</v>
      </c>
      <c r="F1365" s="68" t="s">
        <v>418</v>
      </c>
      <c r="G1365" s="67" t="s">
        <v>419</v>
      </c>
      <c r="H1365" s="68" t="s">
        <v>364</v>
      </c>
      <c r="I1365" s="69">
        <v>0</v>
      </c>
      <c r="J1365" s="69">
        <v>0</v>
      </c>
      <c r="K1365" s="91"/>
      <c r="L1365" s="91"/>
    </row>
    <row r="1366" spans="2:12" x14ac:dyDescent="0.25">
      <c r="B1366" s="67" t="s">
        <v>402</v>
      </c>
      <c r="C1366" s="67" t="s">
        <v>403</v>
      </c>
      <c r="D1366" s="68" t="s">
        <v>365</v>
      </c>
      <c r="E1366" s="67" t="s">
        <v>366</v>
      </c>
      <c r="F1366" s="68" t="s">
        <v>418</v>
      </c>
      <c r="G1366" s="67" t="s">
        <v>419</v>
      </c>
      <c r="H1366" s="68" t="s">
        <v>363</v>
      </c>
      <c r="I1366" s="69">
        <v>18</v>
      </c>
      <c r="J1366" s="69">
        <v>12</v>
      </c>
      <c r="K1366" s="91"/>
      <c r="L1366" s="91"/>
    </row>
    <row r="1367" spans="2:12" x14ac:dyDescent="0.25">
      <c r="B1367" s="67" t="s">
        <v>402</v>
      </c>
      <c r="C1367" s="67" t="s">
        <v>403</v>
      </c>
      <c r="D1367" s="68" t="s">
        <v>365</v>
      </c>
      <c r="E1367" s="67" t="s">
        <v>366</v>
      </c>
      <c r="F1367" s="68" t="s">
        <v>418</v>
      </c>
      <c r="G1367" s="67" t="s">
        <v>419</v>
      </c>
      <c r="H1367" s="68" t="s">
        <v>364</v>
      </c>
      <c r="I1367" s="69">
        <v>20</v>
      </c>
      <c r="J1367" s="69">
        <v>21</v>
      </c>
      <c r="K1367" s="91"/>
      <c r="L1367" s="91"/>
    </row>
    <row r="1368" spans="2:12" x14ac:dyDescent="0.25">
      <c r="B1368" s="67" t="s">
        <v>402</v>
      </c>
      <c r="C1368" s="67" t="s">
        <v>403</v>
      </c>
      <c r="D1368" s="68" t="s">
        <v>365</v>
      </c>
      <c r="E1368" s="67" t="s">
        <v>366</v>
      </c>
      <c r="F1368" s="68" t="s">
        <v>418</v>
      </c>
      <c r="G1368" s="67" t="s">
        <v>419</v>
      </c>
      <c r="H1368" s="68" t="s">
        <v>362</v>
      </c>
      <c r="I1368" s="69">
        <v>10</v>
      </c>
      <c r="J1368" s="69">
        <v>30</v>
      </c>
      <c r="K1368" s="91"/>
      <c r="L1368" s="91"/>
    </row>
    <row r="1369" spans="2:12" x14ac:dyDescent="0.25">
      <c r="B1369" s="67" t="s">
        <v>402</v>
      </c>
      <c r="C1369" s="67" t="s">
        <v>403</v>
      </c>
      <c r="D1369" s="68" t="s">
        <v>365</v>
      </c>
      <c r="E1369" s="67" t="s">
        <v>366</v>
      </c>
      <c r="F1369" s="68" t="s">
        <v>418</v>
      </c>
      <c r="G1369" s="67" t="s">
        <v>419</v>
      </c>
      <c r="H1369" s="68" t="s">
        <v>363</v>
      </c>
      <c r="I1369" s="69">
        <v>28</v>
      </c>
      <c r="J1369" s="69">
        <v>1</v>
      </c>
      <c r="K1369" s="91"/>
      <c r="L1369" s="91"/>
    </row>
    <row r="1370" spans="2:12" x14ac:dyDescent="0.25">
      <c r="B1370" s="67" t="s">
        <v>402</v>
      </c>
      <c r="C1370" s="67" t="s">
        <v>403</v>
      </c>
      <c r="D1370" s="68" t="s">
        <v>365</v>
      </c>
      <c r="E1370" s="67" t="s">
        <v>366</v>
      </c>
      <c r="F1370" s="68" t="s">
        <v>418</v>
      </c>
      <c r="G1370" s="67" t="s">
        <v>419</v>
      </c>
      <c r="H1370" s="68" t="s">
        <v>363</v>
      </c>
      <c r="I1370" s="69">
        <v>0</v>
      </c>
      <c r="J1370" s="69">
        <v>0</v>
      </c>
      <c r="K1370" s="91"/>
      <c r="L1370" s="91"/>
    </row>
    <row r="1371" spans="2:12" x14ac:dyDescent="0.25">
      <c r="B1371" s="67" t="s">
        <v>402</v>
      </c>
      <c r="C1371" s="67" t="s">
        <v>403</v>
      </c>
      <c r="D1371" s="68" t="s">
        <v>365</v>
      </c>
      <c r="E1371" s="67" t="s">
        <v>366</v>
      </c>
      <c r="F1371" s="68" t="s">
        <v>418</v>
      </c>
      <c r="G1371" s="67" t="s">
        <v>419</v>
      </c>
      <c r="H1371" s="68" t="s">
        <v>364</v>
      </c>
      <c r="I1371" s="69">
        <v>25</v>
      </c>
      <c r="J1371" s="69">
        <v>5</v>
      </c>
      <c r="K1371" s="91"/>
      <c r="L1371" s="91"/>
    </row>
    <row r="1372" spans="2:12" x14ac:dyDescent="0.25">
      <c r="B1372" s="67" t="s">
        <v>402</v>
      </c>
      <c r="C1372" s="67" t="s">
        <v>403</v>
      </c>
      <c r="D1372" s="68" t="s">
        <v>365</v>
      </c>
      <c r="E1372" s="67" t="s">
        <v>366</v>
      </c>
      <c r="F1372" s="68" t="s">
        <v>418</v>
      </c>
      <c r="G1372" s="67" t="s">
        <v>419</v>
      </c>
      <c r="H1372" s="68" t="s">
        <v>362</v>
      </c>
      <c r="I1372" s="69">
        <v>0</v>
      </c>
      <c r="J1372" s="69">
        <v>0</v>
      </c>
      <c r="K1372" s="91"/>
      <c r="L1372" s="91"/>
    </row>
    <row r="1373" spans="2:12" x14ac:dyDescent="0.25">
      <c r="B1373" s="67" t="s">
        <v>402</v>
      </c>
      <c r="C1373" s="67" t="s">
        <v>403</v>
      </c>
      <c r="D1373" s="68" t="s">
        <v>365</v>
      </c>
      <c r="E1373" s="67" t="s">
        <v>366</v>
      </c>
      <c r="F1373" s="68" t="s">
        <v>418</v>
      </c>
      <c r="G1373" s="67" t="s">
        <v>419</v>
      </c>
      <c r="H1373" s="68" t="s">
        <v>363</v>
      </c>
      <c r="I1373" s="69">
        <v>0</v>
      </c>
      <c r="J1373" s="69">
        <v>0</v>
      </c>
      <c r="K1373" s="91"/>
      <c r="L1373" s="91"/>
    </row>
    <row r="1374" spans="2:12" x14ac:dyDescent="0.25">
      <c r="B1374" s="67" t="s">
        <v>402</v>
      </c>
      <c r="C1374" s="67" t="s">
        <v>403</v>
      </c>
      <c r="D1374" s="68" t="s">
        <v>365</v>
      </c>
      <c r="E1374" s="67" t="s">
        <v>366</v>
      </c>
      <c r="F1374" s="68" t="s">
        <v>418</v>
      </c>
      <c r="G1374" s="67" t="s">
        <v>419</v>
      </c>
      <c r="H1374" s="68" t="s">
        <v>362</v>
      </c>
      <c r="I1374" s="69">
        <v>94</v>
      </c>
      <c r="J1374" s="69">
        <v>220</v>
      </c>
      <c r="K1374" s="91"/>
      <c r="L1374" s="91"/>
    </row>
    <row r="1375" spans="2:12" x14ac:dyDescent="0.25">
      <c r="B1375" s="67" t="s">
        <v>402</v>
      </c>
      <c r="C1375" s="67" t="s">
        <v>403</v>
      </c>
      <c r="D1375" s="68" t="s">
        <v>365</v>
      </c>
      <c r="E1375" s="67" t="s">
        <v>366</v>
      </c>
      <c r="F1375" s="68" t="s">
        <v>418</v>
      </c>
      <c r="G1375" s="67" t="s">
        <v>419</v>
      </c>
      <c r="H1375" s="68" t="s">
        <v>363</v>
      </c>
      <c r="I1375" s="69">
        <v>283</v>
      </c>
      <c r="J1375" s="69">
        <v>427</v>
      </c>
      <c r="K1375" s="91"/>
      <c r="L1375" s="91"/>
    </row>
    <row r="1376" spans="2:12" x14ac:dyDescent="0.25">
      <c r="B1376" s="67" t="s">
        <v>402</v>
      </c>
      <c r="C1376" s="67" t="s">
        <v>403</v>
      </c>
      <c r="D1376" s="68" t="s">
        <v>365</v>
      </c>
      <c r="E1376" s="67" t="s">
        <v>366</v>
      </c>
      <c r="F1376" s="68" t="s">
        <v>418</v>
      </c>
      <c r="G1376" s="67" t="s">
        <v>419</v>
      </c>
      <c r="H1376" s="68" t="s">
        <v>364</v>
      </c>
      <c r="I1376" s="69">
        <v>106</v>
      </c>
      <c r="J1376" s="69">
        <v>163</v>
      </c>
      <c r="K1376" s="91"/>
      <c r="L1376" s="91"/>
    </row>
    <row r="1377" spans="2:12" x14ac:dyDescent="0.25">
      <c r="B1377" s="67" t="s">
        <v>402</v>
      </c>
      <c r="C1377" s="67" t="s">
        <v>403</v>
      </c>
      <c r="D1377" s="68" t="s">
        <v>365</v>
      </c>
      <c r="E1377" s="67" t="s">
        <v>366</v>
      </c>
      <c r="F1377" s="68" t="s">
        <v>418</v>
      </c>
      <c r="G1377" s="67" t="s">
        <v>419</v>
      </c>
      <c r="H1377" s="68" t="s">
        <v>362</v>
      </c>
      <c r="I1377" s="69">
        <v>10</v>
      </c>
      <c r="J1377" s="69">
        <v>13</v>
      </c>
      <c r="K1377" s="91"/>
      <c r="L1377" s="91"/>
    </row>
    <row r="1378" spans="2:12" x14ac:dyDescent="0.25">
      <c r="B1378" s="67" t="s">
        <v>402</v>
      </c>
      <c r="C1378" s="67" t="s">
        <v>403</v>
      </c>
      <c r="D1378" s="68" t="s">
        <v>365</v>
      </c>
      <c r="E1378" s="67" t="s">
        <v>366</v>
      </c>
      <c r="F1378" s="68" t="s">
        <v>418</v>
      </c>
      <c r="G1378" s="67" t="s">
        <v>419</v>
      </c>
      <c r="H1378" s="68" t="s">
        <v>363</v>
      </c>
      <c r="I1378" s="69">
        <v>13</v>
      </c>
      <c r="J1378" s="69">
        <v>13</v>
      </c>
      <c r="K1378" s="91"/>
      <c r="L1378" s="91"/>
    </row>
    <row r="1379" spans="2:12" x14ac:dyDescent="0.25">
      <c r="B1379" s="67" t="s">
        <v>402</v>
      </c>
      <c r="C1379" s="67" t="s">
        <v>403</v>
      </c>
      <c r="D1379" s="68" t="s">
        <v>365</v>
      </c>
      <c r="E1379" s="67" t="s">
        <v>366</v>
      </c>
      <c r="F1379" s="68" t="s">
        <v>418</v>
      </c>
      <c r="G1379" s="67" t="s">
        <v>419</v>
      </c>
      <c r="H1379" s="68" t="s">
        <v>362</v>
      </c>
      <c r="I1379" s="69">
        <v>18</v>
      </c>
      <c r="J1379" s="69">
        <v>35</v>
      </c>
      <c r="K1379" s="91"/>
      <c r="L1379" s="91"/>
    </row>
    <row r="1380" spans="2:12" x14ac:dyDescent="0.25">
      <c r="B1380" s="67" t="s">
        <v>402</v>
      </c>
      <c r="C1380" s="67" t="s">
        <v>403</v>
      </c>
      <c r="D1380" s="68" t="s">
        <v>365</v>
      </c>
      <c r="E1380" s="67" t="s">
        <v>366</v>
      </c>
      <c r="F1380" s="68" t="s">
        <v>418</v>
      </c>
      <c r="G1380" s="67" t="s">
        <v>419</v>
      </c>
      <c r="H1380" s="68" t="s">
        <v>363</v>
      </c>
      <c r="I1380" s="69">
        <v>56</v>
      </c>
      <c r="J1380" s="69">
        <v>43</v>
      </c>
      <c r="K1380" s="91"/>
      <c r="L1380" s="91"/>
    </row>
    <row r="1381" spans="2:12" x14ac:dyDescent="0.25">
      <c r="B1381" s="67" t="s">
        <v>402</v>
      </c>
      <c r="C1381" s="67" t="s">
        <v>403</v>
      </c>
      <c r="D1381" s="68" t="s">
        <v>365</v>
      </c>
      <c r="E1381" s="67" t="s">
        <v>366</v>
      </c>
      <c r="F1381" s="68" t="s">
        <v>418</v>
      </c>
      <c r="G1381" s="67" t="s">
        <v>419</v>
      </c>
      <c r="H1381" s="68" t="s">
        <v>364</v>
      </c>
      <c r="I1381" s="69">
        <v>0</v>
      </c>
      <c r="J1381" s="69">
        <v>0</v>
      </c>
      <c r="K1381" s="91"/>
      <c r="L1381" s="91"/>
    </row>
    <row r="1382" spans="2:12" x14ac:dyDescent="0.25">
      <c r="B1382" s="67" t="s">
        <v>402</v>
      </c>
      <c r="C1382" s="67" t="s">
        <v>403</v>
      </c>
      <c r="D1382" s="68" t="s">
        <v>365</v>
      </c>
      <c r="E1382" s="67" t="s">
        <v>366</v>
      </c>
      <c r="F1382" s="68" t="s">
        <v>418</v>
      </c>
      <c r="G1382" s="67" t="s">
        <v>419</v>
      </c>
      <c r="H1382" s="68" t="s">
        <v>362</v>
      </c>
      <c r="I1382" s="69">
        <v>11</v>
      </c>
      <c r="J1382" s="69">
        <v>0</v>
      </c>
      <c r="K1382" s="91"/>
      <c r="L1382" s="91"/>
    </row>
    <row r="1383" spans="2:12" x14ac:dyDescent="0.25">
      <c r="B1383" s="67" t="s">
        <v>402</v>
      </c>
      <c r="C1383" s="67" t="s">
        <v>403</v>
      </c>
      <c r="D1383" s="68" t="s">
        <v>365</v>
      </c>
      <c r="E1383" s="67" t="s">
        <v>366</v>
      </c>
      <c r="F1383" s="68" t="s">
        <v>418</v>
      </c>
      <c r="G1383" s="67" t="s">
        <v>419</v>
      </c>
      <c r="H1383" s="68" t="s">
        <v>363</v>
      </c>
      <c r="I1383" s="69">
        <v>0</v>
      </c>
      <c r="J1383" s="69">
        <v>0</v>
      </c>
      <c r="K1383" s="91"/>
      <c r="L1383" s="91"/>
    </row>
    <row r="1384" spans="2:12" x14ac:dyDescent="0.25">
      <c r="B1384" s="67" t="s">
        <v>402</v>
      </c>
      <c r="C1384" s="67" t="s">
        <v>403</v>
      </c>
      <c r="D1384" s="68" t="s">
        <v>365</v>
      </c>
      <c r="E1384" s="67" t="s">
        <v>366</v>
      </c>
      <c r="F1384" s="68" t="s">
        <v>418</v>
      </c>
      <c r="G1384" s="67" t="s">
        <v>419</v>
      </c>
      <c r="H1384" s="68" t="s">
        <v>364</v>
      </c>
      <c r="I1384" s="69">
        <v>0</v>
      </c>
      <c r="J1384" s="69">
        <v>0</v>
      </c>
      <c r="K1384" s="91"/>
      <c r="L1384" s="91"/>
    </row>
    <row r="1385" spans="2:12" x14ac:dyDescent="0.25">
      <c r="B1385" s="67" t="s">
        <v>402</v>
      </c>
      <c r="C1385" s="67" t="s">
        <v>403</v>
      </c>
      <c r="D1385" s="68" t="s">
        <v>365</v>
      </c>
      <c r="E1385" s="67" t="s">
        <v>366</v>
      </c>
      <c r="F1385" s="68" t="s">
        <v>418</v>
      </c>
      <c r="G1385" s="67" t="s">
        <v>419</v>
      </c>
      <c r="H1385" s="68" t="s">
        <v>362</v>
      </c>
      <c r="I1385" s="69">
        <v>0.309</v>
      </c>
      <c r="J1385" s="69">
        <v>0.20599999999999999</v>
      </c>
      <c r="K1385" s="91"/>
      <c r="L1385" s="91"/>
    </row>
    <row r="1386" spans="2:12" x14ac:dyDescent="0.25">
      <c r="B1386" s="67" t="s">
        <v>402</v>
      </c>
      <c r="C1386" s="67" t="s">
        <v>403</v>
      </c>
      <c r="D1386" s="68" t="s">
        <v>365</v>
      </c>
      <c r="E1386" s="67" t="s">
        <v>366</v>
      </c>
      <c r="F1386" s="68" t="s">
        <v>418</v>
      </c>
      <c r="G1386" s="67" t="s">
        <v>419</v>
      </c>
      <c r="H1386" s="68" t="s">
        <v>363</v>
      </c>
      <c r="I1386" s="69">
        <v>0.39140000000000003</v>
      </c>
      <c r="J1386" s="69">
        <v>0.55620000000000003</v>
      </c>
      <c r="K1386" s="91"/>
      <c r="L1386" s="91"/>
    </row>
    <row r="1387" spans="2:12" x14ac:dyDescent="0.25">
      <c r="B1387" s="67" t="s">
        <v>402</v>
      </c>
      <c r="C1387" s="67" t="s">
        <v>403</v>
      </c>
      <c r="D1387" s="68" t="s">
        <v>365</v>
      </c>
      <c r="E1387" s="67" t="s">
        <v>366</v>
      </c>
      <c r="F1387" s="68" t="s">
        <v>418</v>
      </c>
      <c r="G1387" s="67" t="s">
        <v>419</v>
      </c>
      <c r="H1387" s="68" t="s">
        <v>364</v>
      </c>
      <c r="I1387" s="69">
        <v>0.45319999999999999</v>
      </c>
      <c r="J1387" s="69">
        <v>0.28839999999999999</v>
      </c>
      <c r="K1387" s="91"/>
      <c r="L1387" s="91"/>
    </row>
    <row r="1388" spans="2:12" x14ac:dyDescent="0.25">
      <c r="B1388" s="67" t="s">
        <v>402</v>
      </c>
      <c r="C1388" s="67" t="s">
        <v>403</v>
      </c>
      <c r="D1388" s="68" t="s">
        <v>365</v>
      </c>
      <c r="E1388" s="67" t="s">
        <v>366</v>
      </c>
      <c r="F1388" s="68" t="s">
        <v>418</v>
      </c>
      <c r="G1388" s="67" t="s">
        <v>419</v>
      </c>
      <c r="H1388" s="68" t="s">
        <v>363</v>
      </c>
      <c r="I1388" s="69">
        <v>0</v>
      </c>
      <c r="J1388" s="69">
        <v>0</v>
      </c>
      <c r="K1388" s="91"/>
      <c r="L1388" s="91"/>
    </row>
    <row r="1389" spans="2:12" x14ac:dyDescent="0.25">
      <c r="B1389" s="67" t="s">
        <v>402</v>
      </c>
      <c r="C1389" s="67" t="s">
        <v>403</v>
      </c>
      <c r="D1389" s="68" t="s">
        <v>365</v>
      </c>
      <c r="E1389" s="67" t="s">
        <v>366</v>
      </c>
      <c r="F1389" s="68" t="s">
        <v>418</v>
      </c>
      <c r="G1389" s="67" t="s">
        <v>419</v>
      </c>
      <c r="H1389" s="68" t="s">
        <v>364</v>
      </c>
      <c r="I1389" s="69">
        <v>0</v>
      </c>
      <c r="J1389" s="69">
        <v>0</v>
      </c>
      <c r="K1389" s="91"/>
      <c r="L1389" s="91"/>
    </row>
    <row r="1390" spans="2:12" x14ac:dyDescent="0.25">
      <c r="B1390" s="67" t="s">
        <v>402</v>
      </c>
      <c r="C1390" s="67" t="s">
        <v>403</v>
      </c>
      <c r="D1390" s="68" t="s">
        <v>365</v>
      </c>
      <c r="E1390" s="67" t="s">
        <v>366</v>
      </c>
      <c r="F1390" s="68" t="s">
        <v>418</v>
      </c>
      <c r="G1390" s="67" t="s">
        <v>419</v>
      </c>
      <c r="H1390" s="68" t="s">
        <v>362</v>
      </c>
      <c r="I1390" s="69">
        <v>0</v>
      </c>
      <c r="J1390" s="69">
        <v>0</v>
      </c>
      <c r="K1390" s="91"/>
      <c r="L1390" s="91"/>
    </row>
    <row r="1391" spans="2:12" x14ac:dyDescent="0.25">
      <c r="B1391" s="67" t="s">
        <v>402</v>
      </c>
      <c r="C1391" s="67" t="s">
        <v>403</v>
      </c>
      <c r="D1391" s="68" t="s">
        <v>365</v>
      </c>
      <c r="E1391" s="67" t="s">
        <v>366</v>
      </c>
      <c r="F1391" s="68" t="s">
        <v>418</v>
      </c>
      <c r="G1391" s="67" t="s">
        <v>419</v>
      </c>
      <c r="H1391" s="68" t="s">
        <v>362</v>
      </c>
      <c r="I1391" s="69">
        <v>0</v>
      </c>
      <c r="J1391" s="69">
        <v>5</v>
      </c>
      <c r="K1391" s="91"/>
      <c r="L1391" s="91"/>
    </row>
    <row r="1392" spans="2:12" x14ac:dyDescent="0.25">
      <c r="B1392" s="67" t="s">
        <v>402</v>
      </c>
      <c r="C1392" s="67" t="s">
        <v>403</v>
      </c>
      <c r="D1392" s="68" t="s">
        <v>365</v>
      </c>
      <c r="E1392" s="67" t="s">
        <v>366</v>
      </c>
      <c r="F1392" s="68" t="s">
        <v>418</v>
      </c>
      <c r="G1392" s="67" t="s">
        <v>419</v>
      </c>
      <c r="H1392" s="68" t="s">
        <v>363</v>
      </c>
      <c r="I1392" s="69">
        <v>0</v>
      </c>
      <c r="J1392" s="69">
        <v>0</v>
      </c>
      <c r="K1392" s="91"/>
      <c r="L1392" s="91"/>
    </row>
    <row r="1393" spans="2:12" x14ac:dyDescent="0.25">
      <c r="B1393" s="67" t="s">
        <v>402</v>
      </c>
      <c r="C1393" s="67" t="s">
        <v>403</v>
      </c>
      <c r="D1393" s="68" t="s">
        <v>365</v>
      </c>
      <c r="E1393" s="67" t="s">
        <v>366</v>
      </c>
      <c r="F1393" s="68" t="s">
        <v>418</v>
      </c>
      <c r="G1393" s="67" t="s">
        <v>419</v>
      </c>
      <c r="H1393" s="68" t="s">
        <v>364</v>
      </c>
      <c r="I1393" s="69">
        <v>0</v>
      </c>
      <c r="J1393" s="69">
        <v>6</v>
      </c>
      <c r="K1393" s="91"/>
      <c r="L1393" s="91"/>
    </row>
    <row r="1394" spans="2:12" x14ac:dyDescent="0.25">
      <c r="B1394" s="67" t="s">
        <v>402</v>
      </c>
      <c r="C1394" s="67" t="s">
        <v>403</v>
      </c>
      <c r="D1394" s="68" t="s">
        <v>365</v>
      </c>
      <c r="E1394" s="67" t="s">
        <v>366</v>
      </c>
      <c r="F1394" s="68" t="s">
        <v>418</v>
      </c>
      <c r="G1394" s="67" t="s">
        <v>419</v>
      </c>
      <c r="H1394" s="68" t="s">
        <v>362</v>
      </c>
      <c r="I1394" s="69">
        <v>36</v>
      </c>
      <c r="J1394" s="69">
        <v>58</v>
      </c>
      <c r="K1394" s="91"/>
      <c r="L1394" s="91"/>
    </row>
    <row r="1395" spans="2:12" x14ac:dyDescent="0.25">
      <c r="B1395" s="67" t="s">
        <v>402</v>
      </c>
      <c r="C1395" s="67" t="s">
        <v>403</v>
      </c>
      <c r="D1395" s="68" t="s">
        <v>365</v>
      </c>
      <c r="E1395" s="67" t="s">
        <v>366</v>
      </c>
      <c r="F1395" s="68" t="s">
        <v>418</v>
      </c>
      <c r="G1395" s="67" t="s">
        <v>419</v>
      </c>
      <c r="H1395" s="68" t="s">
        <v>363</v>
      </c>
      <c r="I1395" s="69">
        <v>73</v>
      </c>
      <c r="J1395" s="69">
        <v>85</v>
      </c>
      <c r="K1395" s="91"/>
      <c r="L1395" s="91"/>
    </row>
    <row r="1396" spans="2:12" x14ac:dyDescent="0.25">
      <c r="B1396" s="67" t="s">
        <v>402</v>
      </c>
      <c r="C1396" s="67" t="s">
        <v>403</v>
      </c>
      <c r="D1396" s="68" t="s">
        <v>365</v>
      </c>
      <c r="E1396" s="67" t="s">
        <v>366</v>
      </c>
      <c r="F1396" s="68" t="s">
        <v>418</v>
      </c>
      <c r="G1396" s="67" t="s">
        <v>419</v>
      </c>
      <c r="H1396" s="68" t="s">
        <v>364</v>
      </c>
      <c r="I1396" s="69">
        <v>81</v>
      </c>
      <c r="J1396" s="69">
        <v>53</v>
      </c>
      <c r="K1396" s="91"/>
      <c r="L1396" s="91"/>
    </row>
    <row r="1397" spans="2:12" x14ac:dyDescent="0.25">
      <c r="B1397" s="67" t="s">
        <v>402</v>
      </c>
      <c r="C1397" s="67" t="s">
        <v>403</v>
      </c>
      <c r="D1397" s="68" t="s">
        <v>365</v>
      </c>
      <c r="E1397" s="67" t="s">
        <v>366</v>
      </c>
      <c r="F1397" s="68" t="s">
        <v>418</v>
      </c>
      <c r="G1397" s="67" t="s">
        <v>419</v>
      </c>
      <c r="H1397" s="68" t="s">
        <v>362</v>
      </c>
      <c r="I1397" s="69">
        <v>20</v>
      </c>
      <c r="J1397" s="69">
        <v>0</v>
      </c>
      <c r="K1397" s="91"/>
      <c r="L1397" s="91"/>
    </row>
    <row r="1398" spans="2:12" x14ac:dyDescent="0.25">
      <c r="B1398" s="67" t="s">
        <v>402</v>
      </c>
      <c r="C1398" s="67" t="s">
        <v>403</v>
      </c>
      <c r="D1398" s="68" t="s">
        <v>365</v>
      </c>
      <c r="E1398" s="67" t="s">
        <v>366</v>
      </c>
      <c r="F1398" s="68" t="s">
        <v>418</v>
      </c>
      <c r="G1398" s="67" t="s">
        <v>419</v>
      </c>
      <c r="H1398" s="68" t="s">
        <v>363</v>
      </c>
      <c r="I1398" s="69">
        <v>92</v>
      </c>
      <c r="J1398" s="69">
        <v>0</v>
      </c>
      <c r="K1398" s="91"/>
      <c r="L1398" s="91"/>
    </row>
    <row r="1399" spans="2:12" x14ac:dyDescent="0.25">
      <c r="B1399" s="67" t="s">
        <v>402</v>
      </c>
      <c r="C1399" s="67" t="s">
        <v>403</v>
      </c>
      <c r="D1399" s="68" t="s">
        <v>365</v>
      </c>
      <c r="E1399" s="67" t="s">
        <v>366</v>
      </c>
      <c r="F1399" s="68" t="s">
        <v>418</v>
      </c>
      <c r="G1399" s="67" t="s">
        <v>419</v>
      </c>
      <c r="H1399" s="68" t="s">
        <v>364</v>
      </c>
      <c r="I1399" s="69">
        <v>4</v>
      </c>
      <c r="J1399" s="69">
        <v>0</v>
      </c>
      <c r="K1399" s="91"/>
      <c r="L1399" s="91"/>
    </row>
    <row r="1400" spans="2:12" x14ac:dyDescent="0.25">
      <c r="B1400" s="67" t="s">
        <v>402</v>
      </c>
      <c r="C1400" s="67" t="s">
        <v>403</v>
      </c>
      <c r="D1400" s="68" t="s">
        <v>365</v>
      </c>
      <c r="E1400" s="67" t="s">
        <v>366</v>
      </c>
      <c r="F1400" s="68" t="s">
        <v>418</v>
      </c>
      <c r="G1400" s="67" t="s">
        <v>419</v>
      </c>
      <c r="H1400" s="68" t="s">
        <v>362</v>
      </c>
      <c r="I1400" s="69">
        <v>13</v>
      </c>
      <c r="J1400" s="69">
        <v>2</v>
      </c>
      <c r="K1400" s="91"/>
      <c r="L1400" s="91"/>
    </row>
    <row r="1401" spans="2:12" x14ac:dyDescent="0.25">
      <c r="B1401" s="67" t="s">
        <v>402</v>
      </c>
      <c r="C1401" s="67" t="s">
        <v>403</v>
      </c>
      <c r="D1401" s="68" t="s">
        <v>365</v>
      </c>
      <c r="E1401" s="67" t="s">
        <v>366</v>
      </c>
      <c r="F1401" s="68" t="s">
        <v>418</v>
      </c>
      <c r="G1401" s="67" t="s">
        <v>419</v>
      </c>
      <c r="H1401" s="68" t="s">
        <v>363</v>
      </c>
      <c r="I1401" s="69">
        <v>0</v>
      </c>
      <c r="J1401" s="69">
        <v>8</v>
      </c>
      <c r="K1401" s="91"/>
      <c r="L1401" s="91"/>
    </row>
    <row r="1402" spans="2:12" x14ac:dyDescent="0.25">
      <c r="B1402" s="67" t="s">
        <v>402</v>
      </c>
      <c r="C1402" s="67" t="s">
        <v>403</v>
      </c>
      <c r="D1402" s="68" t="s">
        <v>365</v>
      </c>
      <c r="E1402" s="67" t="s">
        <v>366</v>
      </c>
      <c r="F1402" s="68" t="s">
        <v>418</v>
      </c>
      <c r="G1402" s="67" t="s">
        <v>419</v>
      </c>
      <c r="H1402" s="68" t="s">
        <v>364</v>
      </c>
      <c r="I1402" s="69">
        <v>0</v>
      </c>
      <c r="J1402" s="69">
        <v>0</v>
      </c>
      <c r="K1402" s="91"/>
      <c r="L1402" s="91"/>
    </row>
    <row r="1403" spans="2:12" x14ac:dyDescent="0.25">
      <c r="B1403" s="67" t="s">
        <v>402</v>
      </c>
      <c r="C1403" s="67" t="s">
        <v>403</v>
      </c>
      <c r="D1403" s="68" t="s">
        <v>365</v>
      </c>
      <c r="E1403" s="67" t="s">
        <v>366</v>
      </c>
      <c r="F1403" s="68" t="s">
        <v>418</v>
      </c>
      <c r="G1403" s="67" t="s">
        <v>419</v>
      </c>
      <c r="H1403" s="68" t="s">
        <v>362</v>
      </c>
      <c r="I1403" s="69">
        <v>-13</v>
      </c>
      <c r="J1403" s="69">
        <v>0</v>
      </c>
      <c r="K1403" s="91"/>
      <c r="L1403" s="91"/>
    </row>
    <row r="1404" spans="2:12" x14ac:dyDescent="0.25">
      <c r="B1404" s="67" t="s">
        <v>402</v>
      </c>
      <c r="C1404" s="67" t="s">
        <v>403</v>
      </c>
      <c r="D1404" s="68" t="s">
        <v>365</v>
      </c>
      <c r="E1404" s="67" t="s">
        <v>366</v>
      </c>
      <c r="F1404" s="68" t="s">
        <v>418</v>
      </c>
      <c r="G1404" s="67" t="s">
        <v>419</v>
      </c>
      <c r="H1404" s="68" t="s">
        <v>363</v>
      </c>
      <c r="I1404" s="69">
        <v>32</v>
      </c>
      <c r="J1404" s="69">
        <v>41</v>
      </c>
      <c r="K1404" s="91"/>
      <c r="L1404" s="91"/>
    </row>
    <row r="1405" spans="2:12" x14ac:dyDescent="0.25">
      <c r="B1405" s="67" t="s">
        <v>402</v>
      </c>
      <c r="C1405" s="67" t="s">
        <v>403</v>
      </c>
      <c r="D1405" s="68" t="s">
        <v>365</v>
      </c>
      <c r="E1405" s="67" t="s">
        <v>366</v>
      </c>
      <c r="F1405" s="68" t="s">
        <v>418</v>
      </c>
      <c r="G1405" s="67" t="s">
        <v>419</v>
      </c>
      <c r="H1405" s="68" t="s">
        <v>363</v>
      </c>
      <c r="I1405" s="69">
        <v>0</v>
      </c>
      <c r="J1405" s="69">
        <v>0</v>
      </c>
      <c r="K1405" s="91"/>
      <c r="L1405" s="91"/>
    </row>
    <row r="1406" spans="2:12" x14ac:dyDescent="0.25">
      <c r="B1406" s="67" t="s">
        <v>402</v>
      </c>
      <c r="C1406" s="67" t="s">
        <v>403</v>
      </c>
      <c r="D1406" s="68" t="s">
        <v>365</v>
      </c>
      <c r="E1406" s="67" t="s">
        <v>366</v>
      </c>
      <c r="F1406" s="68" t="s">
        <v>418</v>
      </c>
      <c r="G1406" s="67" t="s">
        <v>419</v>
      </c>
      <c r="H1406" s="68" t="s">
        <v>362</v>
      </c>
      <c r="I1406" s="69">
        <v>14</v>
      </c>
      <c r="J1406" s="69">
        <v>15</v>
      </c>
      <c r="K1406" s="91"/>
      <c r="L1406" s="91"/>
    </row>
    <row r="1407" spans="2:12" x14ac:dyDescent="0.25">
      <c r="B1407" s="67" t="s">
        <v>402</v>
      </c>
      <c r="C1407" s="67" t="s">
        <v>403</v>
      </c>
      <c r="D1407" s="68" t="s">
        <v>365</v>
      </c>
      <c r="E1407" s="67" t="s">
        <v>366</v>
      </c>
      <c r="F1407" s="68" t="s">
        <v>418</v>
      </c>
      <c r="G1407" s="67" t="s">
        <v>419</v>
      </c>
      <c r="H1407" s="68" t="s">
        <v>363</v>
      </c>
      <c r="I1407" s="69">
        <v>0</v>
      </c>
      <c r="J1407" s="69">
        <v>0</v>
      </c>
      <c r="K1407" s="91"/>
      <c r="L1407" s="91"/>
    </row>
    <row r="1408" spans="2:12" x14ac:dyDescent="0.25">
      <c r="B1408" s="67" t="s">
        <v>402</v>
      </c>
      <c r="C1408" s="67" t="s">
        <v>403</v>
      </c>
      <c r="D1408" s="68" t="s">
        <v>365</v>
      </c>
      <c r="E1408" s="67" t="s">
        <v>366</v>
      </c>
      <c r="F1408" s="68" t="s">
        <v>418</v>
      </c>
      <c r="G1408" s="67" t="s">
        <v>419</v>
      </c>
      <c r="H1408" s="68" t="s">
        <v>364</v>
      </c>
      <c r="I1408" s="69">
        <v>0</v>
      </c>
      <c r="J1408" s="69">
        <v>43</v>
      </c>
      <c r="K1408" s="91"/>
      <c r="L1408" s="91"/>
    </row>
    <row r="1409" spans="2:12" x14ac:dyDescent="0.25">
      <c r="B1409" s="67" t="s">
        <v>402</v>
      </c>
      <c r="C1409" s="67" t="s">
        <v>403</v>
      </c>
      <c r="D1409" s="68" t="s">
        <v>365</v>
      </c>
      <c r="E1409" s="67" t="s">
        <v>366</v>
      </c>
      <c r="F1409" s="68" t="s">
        <v>418</v>
      </c>
      <c r="G1409" s="67" t="s">
        <v>419</v>
      </c>
      <c r="H1409" s="68" t="s">
        <v>362</v>
      </c>
      <c r="I1409" s="69">
        <v>43</v>
      </c>
      <c r="J1409" s="69">
        <v>78</v>
      </c>
      <c r="K1409" s="91"/>
      <c r="L1409" s="91"/>
    </row>
    <row r="1410" spans="2:12" x14ac:dyDescent="0.25">
      <c r="B1410" s="67" t="s">
        <v>402</v>
      </c>
      <c r="C1410" s="67" t="s">
        <v>403</v>
      </c>
      <c r="D1410" s="68" t="s">
        <v>365</v>
      </c>
      <c r="E1410" s="67" t="s">
        <v>366</v>
      </c>
      <c r="F1410" s="68" t="s">
        <v>418</v>
      </c>
      <c r="G1410" s="67" t="s">
        <v>419</v>
      </c>
      <c r="H1410" s="68" t="s">
        <v>363</v>
      </c>
      <c r="I1410" s="69">
        <v>100</v>
      </c>
      <c r="J1410" s="69">
        <v>214</v>
      </c>
      <c r="K1410" s="91"/>
      <c r="L1410" s="91"/>
    </row>
    <row r="1411" spans="2:12" x14ac:dyDescent="0.25">
      <c r="B1411" s="67" t="s">
        <v>402</v>
      </c>
      <c r="C1411" s="67" t="s">
        <v>403</v>
      </c>
      <c r="D1411" s="68" t="s">
        <v>365</v>
      </c>
      <c r="E1411" s="67" t="s">
        <v>366</v>
      </c>
      <c r="F1411" s="68" t="s">
        <v>418</v>
      </c>
      <c r="G1411" s="67" t="s">
        <v>419</v>
      </c>
      <c r="H1411" s="68" t="s">
        <v>364</v>
      </c>
      <c r="I1411" s="69">
        <v>24</v>
      </c>
      <c r="J1411" s="69">
        <v>96</v>
      </c>
      <c r="K1411" s="91"/>
      <c r="L1411" s="91"/>
    </row>
    <row r="1412" spans="2:12" x14ac:dyDescent="0.25">
      <c r="B1412" s="67" t="s">
        <v>402</v>
      </c>
      <c r="C1412" s="67" t="s">
        <v>403</v>
      </c>
      <c r="D1412" s="68" t="s">
        <v>365</v>
      </c>
      <c r="E1412" s="67" t="s">
        <v>366</v>
      </c>
      <c r="F1412" s="68" t="s">
        <v>418</v>
      </c>
      <c r="G1412" s="67" t="s">
        <v>419</v>
      </c>
      <c r="H1412" s="68" t="s">
        <v>363</v>
      </c>
      <c r="I1412" s="69">
        <v>7</v>
      </c>
      <c r="J1412" s="69">
        <v>-7</v>
      </c>
      <c r="K1412" s="91"/>
      <c r="L1412" s="91"/>
    </row>
    <row r="1413" spans="2:12" x14ac:dyDescent="0.25">
      <c r="B1413" s="67" t="s">
        <v>402</v>
      </c>
      <c r="C1413" s="67" t="s">
        <v>403</v>
      </c>
      <c r="D1413" s="68" t="s">
        <v>365</v>
      </c>
      <c r="E1413" s="67" t="s">
        <v>366</v>
      </c>
      <c r="F1413" s="68" t="s">
        <v>418</v>
      </c>
      <c r="G1413" s="67" t="s">
        <v>419</v>
      </c>
      <c r="H1413" s="68" t="s">
        <v>363</v>
      </c>
      <c r="I1413" s="69">
        <v>8</v>
      </c>
      <c r="J1413" s="69">
        <v>17</v>
      </c>
      <c r="K1413" s="91"/>
      <c r="L1413" s="91"/>
    </row>
    <row r="1414" spans="2:12" x14ac:dyDescent="0.25">
      <c r="B1414" s="67" t="s">
        <v>402</v>
      </c>
      <c r="C1414" s="67" t="s">
        <v>403</v>
      </c>
      <c r="D1414" s="68" t="s">
        <v>365</v>
      </c>
      <c r="E1414" s="67" t="s">
        <v>366</v>
      </c>
      <c r="F1414" s="68" t="s">
        <v>418</v>
      </c>
      <c r="G1414" s="67" t="s">
        <v>419</v>
      </c>
      <c r="H1414" s="68" t="s">
        <v>362</v>
      </c>
      <c r="I1414" s="69">
        <v>5</v>
      </c>
      <c r="J1414" s="69">
        <v>44</v>
      </c>
      <c r="K1414" s="91"/>
      <c r="L1414" s="91"/>
    </row>
    <row r="1415" spans="2:12" x14ac:dyDescent="0.25">
      <c r="B1415" s="67" t="s">
        <v>402</v>
      </c>
      <c r="C1415" s="67" t="s">
        <v>403</v>
      </c>
      <c r="D1415" s="68" t="s">
        <v>365</v>
      </c>
      <c r="E1415" s="67" t="s">
        <v>366</v>
      </c>
      <c r="F1415" s="68" t="s">
        <v>418</v>
      </c>
      <c r="G1415" s="67" t="s">
        <v>419</v>
      </c>
      <c r="H1415" s="68" t="s">
        <v>363</v>
      </c>
      <c r="I1415" s="69">
        <v>336</v>
      </c>
      <c r="J1415" s="69">
        <v>368</v>
      </c>
      <c r="K1415" s="91"/>
      <c r="L1415" s="91"/>
    </row>
    <row r="1416" spans="2:12" x14ac:dyDescent="0.25">
      <c r="B1416" s="67" t="s">
        <v>402</v>
      </c>
      <c r="C1416" s="67" t="s">
        <v>403</v>
      </c>
      <c r="D1416" s="68" t="s">
        <v>365</v>
      </c>
      <c r="E1416" s="67" t="s">
        <v>366</v>
      </c>
      <c r="F1416" s="68" t="s">
        <v>418</v>
      </c>
      <c r="G1416" s="67" t="s">
        <v>419</v>
      </c>
      <c r="H1416" s="68" t="s">
        <v>364</v>
      </c>
      <c r="I1416" s="69">
        <v>68</v>
      </c>
      <c r="J1416" s="69">
        <v>70</v>
      </c>
      <c r="K1416" s="91"/>
      <c r="L1416" s="91"/>
    </row>
    <row r="1417" spans="2:12" x14ac:dyDescent="0.25">
      <c r="B1417" s="67" t="s">
        <v>402</v>
      </c>
      <c r="C1417" s="67" t="s">
        <v>403</v>
      </c>
      <c r="D1417" s="68" t="s">
        <v>365</v>
      </c>
      <c r="E1417" s="67" t="s">
        <v>366</v>
      </c>
      <c r="F1417" s="68" t="s">
        <v>418</v>
      </c>
      <c r="G1417" s="67" t="s">
        <v>419</v>
      </c>
      <c r="H1417" s="68" t="s">
        <v>362</v>
      </c>
      <c r="I1417" s="69">
        <v>26</v>
      </c>
      <c r="J1417" s="69">
        <v>121</v>
      </c>
      <c r="K1417" s="91"/>
      <c r="L1417" s="91"/>
    </row>
    <row r="1418" spans="2:12" x14ac:dyDescent="0.25">
      <c r="B1418" s="67" t="s">
        <v>402</v>
      </c>
      <c r="C1418" s="67" t="s">
        <v>403</v>
      </c>
      <c r="D1418" s="68" t="s">
        <v>365</v>
      </c>
      <c r="E1418" s="67" t="s">
        <v>366</v>
      </c>
      <c r="F1418" s="68" t="s">
        <v>418</v>
      </c>
      <c r="G1418" s="67" t="s">
        <v>419</v>
      </c>
      <c r="H1418" s="68" t="s">
        <v>363</v>
      </c>
      <c r="I1418" s="69">
        <v>178</v>
      </c>
      <c r="J1418" s="69">
        <v>197</v>
      </c>
      <c r="K1418" s="91"/>
      <c r="L1418" s="91"/>
    </row>
    <row r="1419" spans="2:12" x14ac:dyDescent="0.25">
      <c r="B1419" s="67" t="s">
        <v>402</v>
      </c>
      <c r="C1419" s="67" t="s">
        <v>403</v>
      </c>
      <c r="D1419" s="68" t="s">
        <v>365</v>
      </c>
      <c r="E1419" s="67" t="s">
        <v>366</v>
      </c>
      <c r="F1419" s="68" t="s">
        <v>418</v>
      </c>
      <c r="G1419" s="67" t="s">
        <v>419</v>
      </c>
      <c r="H1419" s="68" t="s">
        <v>364</v>
      </c>
      <c r="I1419" s="69">
        <v>50</v>
      </c>
      <c r="J1419" s="69">
        <v>114</v>
      </c>
      <c r="K1419" s="91"/>
      <c r="L1419" s="91"/>
    </row>
    <row r="1420" spans="2:12" x14ac:dyDescent="0.25">
      <c r="B1420" s="67" t="s">
        <v>402</v>
      </c>
      <c r="C1420" s="67" t="s">
        <v>403</v>
      </c>
      <c r="D1420" s="68" t="s">
        <v>365</v>
      </c>
      <c r="E1420" s="67" t="s">
        <v>366</v>
      </c>
      <c r="F1420" s="68" t="s">
        <v>418</v>
      </c>
      <c r="G1420" s="67" t="s">
        <v>419</v>
      </c>
      <c r="H1420" s="68" t="s">
        <v>362</v>
      </c>
      <c r="I1420" s="69">
        <v>4</v>
      </c>
      <c r="J1420" s="69">
        <v>4</v>
      </c>
      <c r="K1420" s="91"/>
      <c r="L1420" s="91"/>
    </row>
    <row r="1421" spans="2:12" x14ac:dyDescent="0.25">
      <c r="B1421" s="67" t="s">
        <v>402</v>
      </c>
      <c r="C1421" s="67" t="s">
        <v>403</v>
      </c>
      <c r="D1421" s="68" t="s">
        <v>365</v>
      </c>
      <c r="E1421" s="67" t="s">
        <v>366</v>
      </c>
      <c r="F1421" s="68" t="s">
        <v>418</v>
      </c>
      <c r="G1421" s="67" t="s">
        <v>419</v>
      </c>
      <c r="H1421" s="68" t="s">
        <v>363</v>
      </c>
      <c r="I1421" s="69">
        <v>34</v>
      </c>
      <c r="J1421" s="69">
        <v>35</v>
      </c>
      <c r="K1421" s="91"/>
      <c r="L1421" s="91"/>
    </row>
    <row r="1422" spans="2:12" x14ac:dyDescent="0.25">
      <c r="B1422" s="67" t="s">
        <v>402</v>
      </c>
      <c r="C1422" s="67" t="s">
        <v>403</v>
      </c>
      <c r="D1422" s="68" t="s">
        <v>365</v>
      </c>
      <c r="E1422" s="67" t="s">
        <v>366</v>
      </c>
      <c r="F1422" s="68" t="s">
        <v>418</v>
      </c>
      <c r="G1422" s="67" t="s">
        <v>419</v>
      </c>
      <c r="H1422" s="68" t="s">
        <v>364</v>
      </c>
      <c r="I1422" s="69">
        <v>8</v>
      </c>
      <c r="J1422" s="69">
        <v>13</v>
      </c>
      <c r="K1422" s="91"/>
      <c r="L1422" s="91"/>
    </row>
    <row r="1423" spans="2:12" x14ac:dyDescent="0.25">
      <c r="B1423" s="67" t="s">
        <v>402</v>
      </c>
      <c r="C1423" s="67" t="s">
        <v>403</v>
      </c>
      <c r="D1423" s="68" t="s">
        <v>365</v>
      </c>
      <c r="E1423" s="67" t="s">
        <v>366</v>
      </c>
      <c r="F1423" s="68" t="s">
        <v>418</v>
      </c>
      <c r="G1423" s="67" t="s">
        <v>419</v>
      </c>
      <c r="H1423" s="68" t="s">
        <v>364</v>
      </c>
      <c r="I1423" s="69">
        <v>0</v>
      </c>
      <c r="J1423" s="69">
        <v>0</v>
      </c>
      <c r="K1423" s="91"/>
      <c r="L1423" s="91"/>
    </row>
    <row r="1424" spans="2:12" x14ac:dyDescent="0.25">
      <c r="B1424" s="67" t="s">
        <v>402</v>
      </c>
      <c r="C1424" s="67" t="s">
        <v>403</v>
      </c>
      <c r="D1424" s="68" t="s">
        <v>365</v>
      </c>
      <c r="E1424" s="67" t="s">
        <v>366</v>
      </c>
      <c r="F1424" s="68" t="s">
        <v>418</v>
      </c>
      <c r="G1424" s="67" t="s">
        <v>419</v>
      </c>
      <c r="H1424" s="68" t="s">
        <v>362</v>
      </c>
      <c r="I1424" s="69">
        <v>11</v>
      </c>
      <c r="J1424" s="69">
        <v>27</v>
      </c>
      <c r="K1424" s="91"/>
      <c r="L1424" s="91"/>
    </row>
    <row r="1425" spans="2:12" x14ac:dyDescent="0.25">
      <c r="B1425" s="67" t="s">
        <v>402</v>
      </c>
      <c r="C1425" s="67" t="s">
        <v>403</v>
      </c>
      <c r="D1425" s="68" t="s">
        <v>365</v>
      </c>
      <c r="E1425" s="67" t="s">
        <v>366</v>
      </c>
      <c r="F1425" s="68" t="s">
        <v>418</v>
      </c>
      <c r="G1425" s="67" t="s">
        <v>419</v>
      </c>
      <c r="H1425" s="68" t="s">
        <v>363</v>
      </c>
      <c r="I1425" s="69">
        <v>12</v>
      </c>
      <c r="J1425" s="69">
        <v>0</v>
      </c>
      <c r="K1425" s="91"/>
      <c r="L1425" s="91"/>
    </row>
    <row r="1426" spans="2:12" x14ac:dyDescent="0.25">
      <c r="B1426" s="67" t="s">
        <v>402</v>
      </c>
      <c r="C1426" s="67" t="s">
        <v>403</v>
      </c>
      <c r="D1426" s="68" t="s">
        <v>365</v>
      </c>
      <c r="E1426" s="67" t="s">
        <v>366</v>
      </c>
      <c r="F1426" s="68" t="s">
        <v>418</v>
      </c>
      <c r="G1426" s="67" t="s">
        <v>419</v>
      </c>
      <c r="H1426" s="68" t="s">
        <v>364</v>
      </c>
      <c r="I1426" s="69">
        <v>0</v>
      </c>
      <c r="J1426" s="69">
        <v>0</v>
      </c>
      <c r="K1426" s="91"/>
      <c r="L1426" s="91"/>
    </row>
    <row r="1427" spans="2:12" x14ac:dyDescent="0.25">
      <c r="B1427" s="67" t="s">
        <v>402</v>
      </c>
      <c r="C1427" s="67" t="s">
        <v>403</v>
      </c>
      <c r="D1427" s="68" t="s">
        <v>365</v>
      </c>
      <c r="E1427" s="67" t="s">
        <v>366</v>
      </c>
      <c r="F1427" s="68" t="s">
        <v>418</v>
      </c>
      <c r="G1427" s="67" t="s">
        <v>419</v>
      </c>
      <c r="H1427" s="68" t="s">
        <v>362</v>
      </c>
      <c r="I1427" s="69">
        <v>0</v>
      </c>
      <c r="J1427" s="69">
        <v>0</v>
      </c>
      <c r="K1427" s="91"/>
      <c r="L1427" s="91"/>
    </row>
    <row r="1428" spans="2:12" x14ac:dyDescent="0.25">
      <c r="B1428" s="67" t="s">
        <v>402</v>
      </c>
      <c r="C1428" s="67" t="s">
        <v>403</v>
      </c>
      <c r="D1428" s="68" t="s">
        <v>365</v>
      </c>
      <c r="E1428" s="67" t="s">
        <v>366</v>
      </c>
      <c r="F1428" s="68" t="s">
        <v>418</v>
      </c>
      <c r="G1428" s="67" t="s">
        <v>419</v>
      </c>
      <c r="H1428" s="68" t="s">
        <v>362</v>
      </c>
      <c r="I1428" s="69">
        <v>27</v>
      </c>
      <c r="J1428" s="69">
        <v>17</v>
      </c>
      <c r="K1428" s="91"/>
      <c r="L1428" s="91"/>
    </row>
    <row r="1429" spans="2:12" x14ac:dyDescent="0.25">
      <c r="B1429" s="67" t="s">
        <v>402</v>
      </c>
      <c r="C1429" s="67" t="s">
        <v>403</v>
      </c>
      <c r="D1429" s="68" t="s">
        <v>365</v>
      </c>
      <c r="E1429" s="67" t="s">
        <v>366</v>
      </c>
      <c r="F1429" s="68" t="s">
        <v>418</v>
      </c>
      <c r="G1429" s="67" t="s">
        <v>419</v>
      </c>
      <c r="H1429" s="68" t="s">
        <v>363</v>
      </c>
      <c r="I1429" s="69">
        <v>32</v>
      </c>
      <c r="J1429" s="69">
        <v>31</v>
      </c>
      <c r="K1429" s="91"/>
      <c r="L1429" s="91"/>
    </row>
    <row r="1430" spans="2:12" x14ac:dyDescent="0.25">
      <c r="B1430" s="67" t="s">
        <v>402</v>
      </c>
      <c r="C1430" s="67" t="s">
        <v>403</v>
      </c>
      <c r="D1430" s="68" t="s">
        <v>365</v>
      </c>
      <c r="E1430" s="67" t="s">
        <v>366</v>
      </c>
      <c r="F1430" s="68" t="s">
        <v>418</v>
      </c>
      <c r="G1430" s="67" t="s">
        <v>419</v>
      </c>
      <c r="H1430" s="68" t="s">
        <v>364</v>
      </c>
      <c r="I1430" s="69">
        <v>28</v>
      </c>
      <c r="J1430" s="69">
        <v>47</v>
      </c>
      <c r="K1430" s="91"/>
      <c r="L1430" s="91"/>
    </row>
    <row r="1431" spans="2:12" x14ac:dyDescent="0.25">
      <c r="B1431" s="67" t="s">
        <v>402</v>
      </c>
      <c r="C1431" s="67" t="s">
        <v>403</v>
      </c>
      <c r="D1431" s="68" t="s">
        <v>365</v>
      </c>
      <c r="E1431" s="67" t="s">
        <v>366</v>
      </c>
      <c r="F1431" s="68" t="s">
        <v>418</v>
      </c>
      <c r="G1431" s="67" t="s">
        <v>419</v>
      </c>
      <c r="H1431" s="68" t="s">
        <v>362</v>
      </c>
      <c r="I1431" s="69">
        <v>30</v>
      </c>
      <c r="J1431" s="69">
        <v>62</v>
      </c>
      <c r="K1431" s="91"/>
      <c r="L1431" s="91"/>
    </row>
    <row r="1432" spans="2:12" x14ac:dyDescent="0.25">
      <c r="B1432" s="67" t="s">
        <v>402</v>
      </c>
      <c r="C1432" s="67" t="s">
        <v>403</v>
      </c>
      <c r="D1432" s="68" t="s">
        <v>365</v>
      </c>
      <c r="E1432" s="67" t="s">
        <v>366</v>
      </c>
      <c r="F1432" s="68" t="s">
        <v>418</v>
      </c>
      <c r="G1432" s="67" t="s">
        <v>419</v>
      </c>
      <c r="H1432" s="68" t="s">
        <v>363</v>
      </c>
      <c r="I1432" s="69">
        <v>19</v>
      </c>
      <c r="J1432" s="69">
        <v>23</v>
      </c>
      <c r="K1432" s="91"/>
      <c r="L1432" s="91"/>
    </row>
    <row r="1433" spans="2:12" x14ac:dyDescent="0.25">
      <c r="B1433" s="67" t="s">
        <v>402</v>
      </c>
      <c r="C1433" s="67" t="s">
        <v>403</v>
      </c>
      <c r="D1433" s="68" t="s">
        <v>365</v>
      </c>
      <c r="E1433" s="67" t="s">
        <v>366</v>
      </c>
      <c r="F1433" s="68" t="s">
        <v>418</v>
      </c>
      <c r="G1433" s="67" t="s">
        <v>419</v>
      </c>
      <c r="H1433" s="68" t="s">
        <v>364</v>
      </c>
      <c r="I1433" s="69">
        <v>83</v>
      </c>
      <c r="J1433" s="69">
        <v>98</v>
      </c>
      <c r="K1433" s="91"/>
      <c r="L1433" s="91"/>
    </row>
    <row r="1434" spans="2:12" x14ac:dyDescent="0.25">
      <c r="B1434" s="67" t="s">
        <v>402</v>
      </c>
      <c r="C1434" s="67" t="s">
        <v>403</v>
      </c>
      <c r="D1434" s="68" t="s">
        <v>365</v>
      </c>
      <c r="E1434" s="67" t="s">
        <v>366</v>
      </c>
      <c r="F1434" s="68" t="s">
        <v>418</v>
      </c>
      <c r="G1434" s="67" t="s">
        <v>419</v>
      </c>
      <c r="H1434" s="68" t="s">
        <v>362</v>
      </c>
      <c r="I1434" s="69">
        <v>10</v>
      </c>
      <c r="J1434" s="69">
        <v>22</v>
      </c>
      <c r="K1434" s="91"/>
      <c r="L1434" s="91"/>
    </row>
    <row r="1435" spans="2:12" x14ac:dyDescent="0.25">
      <c r="B1435" s="67" t="s">
        <v>402</v>
      </c>
      <c r="C1435" s="67" t="s">
        <v>403</v>
      </c>
      <c r="D1435" s="68" t="s">
        <v>365</v>
      </c>
      <c r="E1435" s="67" t="s">
        <v>366</v>
      </c>
      <c r="F1435" s="68" t="s">
        <v>418</v>
      </c>
      <c r="G1435" s="67" t="s">
        <v>419</v>
      </c>
      <c r="H1435" s="68" t="s">
        <v>363</v>
      </c>
      <c r="I1435" s="69">
        <v>8</v>
      </c>
      <c r="J1435" s="69">
        <v>20</v>
      </c>
      <c r="K1435" s="91"/>
      <c r="L1435" s="91"/>
    </row>
    <row r="1436" spans="2:12" x14ac:dyDescent="0.25">
      <c r="B1436" s="67" t="s">
        <v>402</v>
      </c>
      <c r="C1436" s="67" t="s">
        <v>403</v>
      </c>
      <c r="D1436" s="68" t="s">
        <v>365</v>
      </c>
      <c r="E1436" s="67" t="s">
        <v>366</v>
      </c>
      <c r="F1436" s="68" t="s">
        <v>418</v>
      </c>
      <c r="G1436" s="67" t="s">
        <v>419</v>
      </c>
      <c r="H1436" s="68" t="s">
        <v>362</v>
      </c>
      <c r="I1436" s="69">
        <v>65</v>
      </c>
      <c r="J1436" s="69">
        <v>95</v>
      </c>
      <c r="K1436" s="91"/>
      <c r="L1436" s="91"/>
    </row>
    <row r="1437" spans="2:12" x14ac:dyDescent="0.25">
      <c r="B1437" s="67" t="s">
        <v>402</v>
      </c>
      <c r="C1437" s="67" t="s">
        <v>403</v>
      </c>
      <c r="D1437" s="68" t="s">
        <v>365</v>
      </c>
      <c r="E1437" s="67" t="s">
        <v>366</v>
      </c>
      <c r="F1437" s="68" t="s">
        <v>418</v>
      </c>
      <c r="G1437" s="67" t="s">
        <v>419</v>
      </c>
      <c r="H1437" s="68" t="s">
        <v>363</v>
      </c>
      <c r="I1437" s="69">
        <v>102</v>
      </c>
      <c r="J1437" s="69">
        <v>123</v>
      </c>
      <c r="K1437" s="91"/>
      <c r="L1437" s="91"/>
    </row>
    <row r="1438" spans="2:12" x14ac:dyDescent="0.25">
      <c r="B1438" s="67" t="s">
        <v>402</v>
      </c>
      <c r="C1438" s="67" t="s">
        <v>403</v>
      </c>
      <c r="D1438" s="68" t="s">
        <v>365</v>
      </c>
      <c r="E1438" s="67" t="s">
        <v>366</v>
      </c>
      <c r="F1438" s="68" t="s">
        <v>418</v>
      </c>
      <c r="G1438" s="67" t="s">
        <v>419</v>
      </c>
      <c r="H1438" s="68" t="s">
        <v>364</v>
      </c>
      <c r="I1438" s="69">
        <v>9</v>
      </c>
      <c r="J1438" s="69">
        <v>20</v>
      </c>
      <c r="K1438" s="91"/>
      <c r="L1438" s="91"/>
    </row>
    <row r="1439" spans="2:12" x14ac:dyDescent="0.25">
      <c r="B1439" s="67" t="s">
        <v>402</v>
      </c>
      <c r="C1439" s="67" t="s">
        <v>403</v>
      </c>
      <c r="D1439" s="68" t="s">
        <v>365</v>
      </c>
      <c r="E1439" s="67" t="s">
        <v>366</v>
      </c>
      <c r="F1439" s="68" t="s">
        <v>418</v>
      </c>
      <c r="G1439" s="67" t="s">
        <v>419</v>
      </c>
      <c r="H1439" s="68" t="s">
        <v>362</v>
      </c>
      <c r="I1439" s="69">
        <v>45</v>
      </c>
      <c r="J1439" s="69">
        <v>37</v>
      </c>
      <c r="K1439" s="91"/>
      <c r="L1439" s="91"/>
    </row>
    <row r="1440" spans="2:12" x14ac:dyDescent="0.25">
      <c r="B1440" s="67" t="s">
        <v>402</v>
      </c>
      <c r="C1440" s="67" t="s">
        <v>403</v>
      </c>
      <c r="D1440" s="68" t="s">
        <v>365</v>
      </c>
      <c r="E1440" s="67" t="s">
        <v>366</v>
      </c>
      <c r="F1440" s="68" t="s">
        <v>418</v>
      </c>
      <c r="G1440" s="67" t="s">
        <v>419</v>
      </c>
      <c r="H1440" s="68" t="s">
        <v>363</v>
      </c>
      <c r="I1440" s="69">
        <v>81</v>
      </c>
      <c r="J1440" s="69">
        <v>67</v>
      </c>
      <c r="K1440" s="91"/>
      <c r="L1440" s="91"/>
    </row>
    <row r="1441" spans="2:12" x14ac:dyDescent="0.25">
      <c r="B1441" s="67" t="s">
        <v>402</v>
      </c>
      <c r="C1441" s="67" t="s">
        <v>403</v>
      </c>
      <c r="D1441" s="68" t="s">
        <v>365</v>
      </c>
      <c r="E1441" s="67" t="s">
        <v>366</v>
      </c>
      <c r="F1441" s="68" t="s">
        <v>418</v>
      </c>
      <c r="G1441" s="67" t="s">
        <v>419</v>
      </c>
      <c r="H1441" s="68" t="s">
        <v>364</v>
      </c>
      <c r="I1441" s="69">
        <v>9</v>
      </c>
      <c r="J1441" s="69">
        <v>8</v>
      </c>
      <c r="K1441" s="91"/>
      <c r="L1441" s="91"/>
    </row>
    <row r="1442" spans="2:12" x14ac:dyDescent="0.25">
      <c r="B1442" s="67" t="s">
        <v>402</v>
      </c>
      <c r="C1442" s="67" t="s">
        <v>403</v>
      </c>
      <c r="D1442" s="68" t="s">
        <v>365</v>
      </c>
      <c r="E1442" s="67" t="s">
        <v>366</v>
      </c>
      <c r="F1442" s="68" t="s">
        <v>418</v>
      </c>
      <c r="G1442" s="67" t="s">
        <v>419</v>
      </c>
      <c r="H1442" s="68" t="s">
        <v>362</v>
      </c>
      <c r="I1442" s="69">
        <v>14</v>
      </c>
      <c r="J1442" s="69">
        <v>24</v>
      </c>
      <c r="K1442" s="91"/>
      <c r="L1442" s="91"/>
    </row>
    <row r="1443" spans="2:12" x14ac:dyDescent="0.25">
      <c r="B1443" s="67" t="s">
        <v>402</v>
      </c>
      <c r="C1443" s="67" t="s">
        <v>403</v>
      </c>
      <c r="D1443" s="68" t="s">
        <v>365</v>
      </c>
      <c r="E1443" s="67" t="s">
        <v>366</v>
      </c>
      <c r="F1443" s="68" t="s">
        <v>418</v>
      </c>
      <c r="G1443" s="67" t="s">
        <v>419</v>
      </c>
      <c r="H1443" s="68" t="s">
        <v>363</v>
      </c>
      <c r="I1443" s="69">
        <v>65</v>
      </c>
      <c r="J1443" s="69">
        <v>53</v>
      </c>
      <c r="K1443" s="91"/>
      <c r="L1443" s="91"/>
    </row>
    <row r="1444" spans="2:12" x14ac:dyDescent="0.25">
      <c r="B1444" s="67" t="s">
        <v>402</v>
      </c>
      <c r="C1444" s="67" t="s">
        <v>403</v>
      </c>
      <c r="D1444" s="68" t="s">
        <v>365</v>
      </c>
      <c r="E1444" s="67" t="s">
        <v>366</v>
      </c>
      <c r="F1444" s="68" t="s">
        <v>418</v>
      </c>
      <c r="G1444" s="67" t="s">
        <v>419</v>
      </c>
      <c r="H1444" s="68" t="s">
        <v>364</v>
      </c>
      <c r="I1444" s="69">
        <v>0</v>
      </c>
      <c r="J1444" s="69">
        <v>0</v>
      </c>
      <c r="K1444" s="91"/>
      <c r="L1444" s="91"/>
    </row>
    <row r="1445" spans="2:12" x14ac:dyDescent="0.25">
      <c r="B1445" s="67" t="s">
        <v>402</v>
      </c>
      <c r="C1445" s="67" t="s">
        <v>403</v>
      </c>
      <c r="D1445" s="68" t="s">
        <v>365</v>
      </c>
      <c r="E1445" s="67" t="s">
        <v>366</v>
      </c>
      <c r="F1445" s="68" t="s">
        <v>418</v>
      </c>
      <c r="G1445" s="67" t="s">
        <v>419</v>
      </c>
      <c r="H1445" s="68" t="s">
        <v>362</v>
      </c>
      <c r="I1445" s="69">
        <v>0</v>
      </c>
      <c r="J1445" s="69">
        <v>0</v>
      </c>
      <c r="K1445" s="91"/>
      <c r="L1445" s="91"/>
    </row>
    <row r="1446" spans="2:12" x14ac:dyDescent="0.25">
      <c r="B1446" s="67" t="s">
        <v>402</v>
      </c>
      <c r="C1446" s="67" t="s">
        <v>403</v>
      </c>
      <c r="D1446" s="68" t="s">
        <v>365</v>
      </c>
      <c r="E1446" s="67" t="s">
        <v>366</v>
      </c>
      <c r="F1446" s="68" t="s">
        <v>418</v>
      </c>
      <c r="G1446" s="67" t="s">
        <v>419</v>
      </c>
      <c r="H1446" s="68" t="s">
        <v>363</v>
      </c>
      <c r="I1446" s="69">
        <v>67</v>
      </c>
      <c r="J1446" s="69">
        <v>49</v>
      </c>
      <c r="K1446" s="91"/>
      <c r="L1446" s="91"/>
    </row>
    <row r="1447" spans="2:12" x14ac:dyDescent="0.25">
      <c r="B1447" s="67" t="s">
        <v>402</v>
      </c>
      <c r="C1447" s="67" t="s">
        <v>403</v>
      </c>
      <c r="D1447" s="68" t="s">
        <v>365</v>
      </c>
      <c r="E1447" s="67" t="s">
        <v>366</v>
      </c>
      <c r="F1447" s="68" t="s">
        <v>418</v>
      </c>
      <c r="G1447" s="67" t="s">
        <v>419</v>
      </c>
      <c r="H1447" s="68" t="s">
        <v>364</v>
      </c>
      <c r="I1447" s="69">
        <v>20</v>
      </c>
      <c r="J1447" s="69">
        <v>20</v>
      </c>
      <c r="K1447" s="91"/>
      <c r="L1447" s="91"/>
    </row>
    <row r="1448" spans="2:12" x14ac:dyDescent="0.25">
      <c r="B1448" s="67" t="s">
        <v>402</v>
      </c>
      <c r="C1448" s="67" t="s">
        <v>403</v>
      </c>
      <c r="D1448" s="68" t="s">
        <v>365</v>
      </c>
      <c r="E1448" s="67" t="s">
        <v>366</v>
      </c>
      <c r="F1448" s="68" t="s">
        <v>418</v>
      </c>
      <c r="G1448" s="67" t="s">
        <v>419</v>
      </c>
      <c r="H1448" s="68" t="s">
        <v>362</v>
      </c>
      <c r="I1448" s="69">
        <v>36</v>
      </c>
      <c r="J1448" s="69">
        <v>44</v>
      </c>
      <c r="K1448" s="91"/>
      <c r="L1448" s="91"/>
    </row>
    <row r="1449" spans="2:12" x14ac:dyDescent="0.25">
      <c r="B1449" s="67" t="s">
        <v>402</v>
      </c>
      <c r="C1449" s="67" t="s">
        <v>403</v>
      </c>
      <c r="D1449" s="68" t="s">
        <v>365</v>
      </c>
      <c r="E1449" s="67" t="s">
        <v>366</v>
      </c>
      <c r="F1449" s="68" t="s">
        <v>418</v>
      </c>
      <c r="G1449" s="67" t="s">
        <v>419</v>
      </c>
      <c r="H1449" s="68" t="s">
        <v>363</v>
      </c>
      <c r="I1449" s="69">
        <v>133</v>
      </c>
      <c r="J1449" s="69">
        <v>82</v>
      </c>
      <c r="K1449" s="91"/>
      <c r="L1449" s="91"/>
    </row>
    <row r="1450" spans="2:12" x14ac:dyDescent="0.25">
      <c r="B1450" s="67" t="s">
        <v>402</v>
      </c>
      <c r="C1450" s="67" t="s">
        <v>403</v>
      </c>
      <c r="D1450" s="68" t="s">
        <v>365</v>
      </c>
      <c r="E1450" s="67" t="s">
        <v>366</v>
      </c>
      <c r="F1450" s="68" t="s">
        <v>418</v>
      </c>
      <c r="G1450" s="67" t="s">
        <v>419</v>
      </c>
      <c r="H1450" s="68" t="s">
        <v>364</v>
      </c>
      <c r="I1450" s="69">
        <v>12</v>
      </c>
      <c r="J1450" s="69">
        <v>19</v>
      </c>
      <c r="K1450" s="91"/>
      <c r="L1450" s="91"/>
    </row>
    <row r="1451" spans="2:12" x14ac:dyDescent="0.25">
      <c r="B1451" s="67" t="s">
        <v>402</v>
      </c>
      <c r="C1451" s="67" t="s">
        <v>403</v>
      </c>
      <c r="D1451" s="68" t="s">
        <v>365</v>
      </c>
      <c r="E1451" s="67" t="s">
        <v>366</v>
      </c>
      <c r="F1451" s="68" t="s">
        <v>418</v>
      </c>
      <c r="G1451" s="67" t="s">
        <v>419</v>
      </c>
      <c r="H1451" s="68" t="s">
        <v>362</v>
      </c>
      <c r="I1451" s="69">
        <v>9</v>
      </c>
      <c r="J1451" s="69">
        <v>27</v>
      </c>
      <c r="K1451" s="91"/>
      <c r="L1451" s="91"/>
    </row>
    <row r="1452" spans="2:12" x14ac:dyDescent="0.25">
      <c r="B1452" s="67" t="s">
        <v>402</v>
      </c>
      <c r="C1452" s="67" t="s">
        <v>403</v>
      </c>
      <c r="D1452" s="68" t="s">
        <v>365</v>
      </c>
      <c r="E1452" s="67" t="s">
        <v>366</v>
      </c>
      <c r="F1452" s="68" t="s">
        <v>418</v>
      </c>
      <c r="G1452" s="67" t="s">
        <v>419</v>
      </c>
      <c r="H1452" s="68" t="s">
        <v>363</v>
      </c>
      <c r="I1452" s="69">
        <v>0</v>
      </c>
      <c r="J1452" s="69">
        <v>16</v>
      </c>
      <c r="K1452" s="91"/>
      <c r="L1452" s="91"/>
    </row>
    <row r="1453" spans="2:12" x14ac:dyDescent="0.25">
      <c r="B1453" s="67" t="s">
        <v>402</v>
      </c>
      <c r="C1453" s="67" t="s">
        <v>403</v>
      </c>
      <c r="D1453" s="68" t="s">
        <v>365</v>
      </c>
      <c r="E1453" s="67" t="s">
        <v>366</v>
      </c>
      <c r="F1453" s="68" t="s">
        <v>418</v>
      </c>
      <c r="G1453" s="67" t="s">
        <v>419</v>
      </c>
      <c r="H1453" s="68" t="s">
        <v>364</v>
      </c>
      <c r="I1453" s="69">
        <v>0</v>
      </c>
      <c r="J1453" s="69">
        <v>0</v>
      </c>
      <c r="K1453" s="91"/>
      <c r="L1453" s="91"/>
    </row>
    <row r="1454" spans="2:12" x14ac:dyDescent="0.25">
      <c r="B1454" s="67" t="s">
        <v>402</v>
      </c>
      <c r="C1454" s="67" t="s">
        <v>403</v>
      </c>
      <c r="D1454" s="68" t="s">
        <v>365</v>
      </c>
      <c r="E1454" s="67" t="s">
        <v>366</v>
      </c>
      <c r="F1454" s="68" t="s">
        <v>418</v>
      </c>
      <c r="G1454" s="67" t="s">
        <v>419</v>
      </c>
      <c r="H1454" s="68" t="s">
        <v>362</v>
      </c>
      <c r="I1454" s="69">
        <v>73</v>
      </c>
      <c r="J1454" s="69">
        <v>82</v>
      </c>
      <c r="K1454" s="91"/>
      <c r="L1454" s="91"/>
    </row>
    <row r="1455" spans="2:12" x14ac:dyDescent="0.25">
      <c r="B1455" s="67" t="s">
        <v>402</v>
      </c>
      <c r="C1455" s="67" t="s">
        <v>403</v>
      </c>
      <c r="D1455" s="68" t="s">
        <v>365</v>
      </c>
      <c r="E1455" s="67" t="s">
        <v>366</v>
      </c>
      <c r="F1455" s="68" t="s">
        <v>418</v>
      </c>
      <c r="G1455" s="67" t="s">
        <v>419</v>
      </c>
      <c r="H1455" s="68" t="s">
        <v>363</v>
      </c>
      <c r="I1455" s="69">
        <v>20</v>
      </c>
      <c r="J1455" s="69">
        <v>58</v>
      </c>
      <c r="K1455" s="91"/>
      <c r="L1455" s="91"/>
    </row>
    <row r="1456" spans="2:12" x14ac:dyDescent="0.25">
      <c r="B1456" s="67" t="s">
        <v>402</v>
      </c>
      <c r="C1456" s="67" t="s">
        <v>403</v>
      </c>
      <c r="D1456" s="68" t="s">
        <v>365</v>
      </c>
      <c r="E1456" s="67" t="s">
        <v>366</v>
      </c>
      <c r="F1456" s="68" t="s">
        <v>418</v>
      </c>
      <c r="G1456" s="67" t="s">
        <v>419</v>
      </c>
      <c r="H1456" s="68" t="s">
        <v>364</v>
      </c>
      <c r="I1456" s="69">
        <v>63</v>
      </c>
      <c r="J1456" s="69">
        <v>21</v>
      </c>
      <c r="K1456" s="91"/>
      <c r="L1456" s="91"/>
    </row>
    <row r="1457" spans="2:12" x14ac:dyDescent="0.25">
      <c r="B1457" s="67" t="s">
        <v>402</v>
      </c>
      <c r="C1457" s="67" t="s">
        <v>403</v>
      </c>
      <c r="D1457" s="68" t="s">
        <v>365</v>
      </c>
      <c r="E1457" s="67" t="s">
        <v>366</v>
      </c>
      <c r="F1457" s="68" t="s">
        <v>418</v>
      </c>
      <c r="G1457" s="67" t="s">
        <v>419</v>
      </c>
      <c r="H1457" s="68" t="s">
        <v>362</v>
      </c>
      <c r="I1457" s="69">
        <v>49</v>
      </c>
      <c r="J1457" s="69">
        <v>54</v>
      </c>
      <c r="K1457" s="91"/>
      <c r="L1457" s="91"/>
    </row>
    <row r="1458" spans="2:12" x14ac:dyDescent="0.25">
      <c r="B1458" s="67" t="s">
        <v>402</v>
      </c>
      <c r="C1458" s="67" t="s">
        <v>403</v>
      </c>
      <c r="D1458" s="68" t="s">
        <v>365</v>
      </c>
      <c r="E1458" s="67" t="s">
        <v>366</v>
      </c>
      <c r="F1458" s="68" t="s">
        <v>418</v>
      </c>
      <c r="G1458" s="67" t="s">
        <v>419</v>
      </c>
      <c r="H1458" s="68" t="s">
        <v>363</v>
      </c>
      <c r="I1458" s="69">
        <v>8</v>
      </c>
      <c r="J1458" s="69">
        <v>16</v>
      </c>
      <c r="K1458" s="91"/>
      <c r="L1458" s="91"/>
    </row>
    <row r="1459" spans="2:12" x14ac:dyDescent="0.25">
      <c r="B1459" s="67" t="s">
        <v>402</v>
      </c>
      <c r="C1459" s="67" t="s">
        <v>403</v>
      </c>
      <c r="D1459" s="68" t="s">
        <v>365</v>
      </c>
      <c r="E1459" s="67" t="s">
        <v>366</v>
      </c>
      <c r="F1459" s="68" t="s">
        <v>418</v>
      </c>
      <c r="G1459" s="67" t="s">
        <v>419</v>
      </c>
      <c r="H1459" s="68" t="s">
        <v>364</v>
      </c>
      <c r="I1459" s="69">
        <v>0</v>
      </c>
      <c r="J1459" s="69">
        <v>0</v>
      </c>
      <c r="K1459" s="91"/>
      <c r="L1459" s="91"/>
    </row>
    <row r="1460" spans="2:12" x14ac:dyDescent="0.25">
      <c r="B1460" s="67" t="s">
        <v>402</v>
      </c>
      <c r="C1460" s="67" t="s">
        <v>403</v>
      </c>
      <c r="D1460" s="68" t="s">
        <v>365</v>
      </c>
      <c r="E1460" s="67" t="s">
        <v>366</v>
      </c>
      <c r="F1460" s="68" t="s">
        <v>418</v>
      </c>
      <c r="G1460" s="67" t="s">
        <v>419</v>
      </c>
      <c r="H1460" s="68" t="s">
        <v>362</v>
      </c>
      <c r="I1460" s="69">
        <v>10</v>
      </c>
      <c r="J1460" s="69">
        <v>0</v>
      </c>
      <c r="K1460" s="91"/>
      <c r="L1460" s="91"/>
    </row>
    <row r="1461" spans="2:12" x14ac:dyDescent="0.25">
      <c r="B1461" s="67" t="s">
        <v>402</v>
      </c>
      <c r="C1461" s="67" t="s">
        <v>403</v>
      </c>
      <c r="D1461" s="68" t="s">
        <v>365</v>
      </c>
      <c r="E1461" s="67" t="s">
        <v>366</v>
      </c>
      <c r="F1461" s="68" t="s">
        <v>418</v>
      </c>
      <c r="G1461" s="67" t="s">
        <v>419</v>
      </c>
      <c r="H1461" s="68" t="s">
        <v>363</v>
      </c>
      <c r="I1461" s="69">
        <v>40</v>
      </c>
      <c r="J1461" s="69">
        <v>80</v>
      </c>
      <c r="K1461" s="91"/>
      <c r="L1461" s="91"/>
    </row>
    <row r="1462" spans="2:12" x14ac:dyDescent="0.25">
      <c r="B1462" s="67" t="s">
        <v>402</v>
      </c>
      <c r="C1462" s="67" t="s">
        <v>403</v>
      </c>
      <c r="D1462" s="68" t="s">
        <v>365</v>
      </c>
      <c r="E1462" s="67" t="s">
        <v>366</v>
      </c>
      <c r="F1462" s="68" t="s">
        <v>418</v>
      </c>
      <c r="G1462" s="67" t="s">
        <v>419</v>
      </c>
      <c r="H1462" s="68" t="s">
        <v>364</v>
      </c>
      <c r="I1462" s="69">
        <v>0</v>
      </c>
      <c r="J1462" s="69">
        <v>18</v>
      </c>
      <c r="K1462" s="91"/>
      <c r="L1462" s="91"/>
    </row>
    <row r="1463" spans="2:12" x14ac:dyDescent="0.25">
      <c r="B1463" s="67" t="s">
        <v>402</v>
      </c>
      <c r="C1463" s="67" t="s">
        <v>403</v>
      </c>
      <c r="D1463" s="68" t="s">
        <v>365</v>
      </c>
      <c r="E1463" s="67" t="s">
        <v>366</v>
      </c>
      <c r="F1463" s="68" t="s">
        <v>418</v>
      </c>
      <c r="G1463" s="67" t="s">
        <v>419</v>
      </c>
      <c r="H1463" s="68" t="s">
        <v>363</v>
      </c>
      <c r="I1463" s="69">
        <v>0</v>
      </c>
      <c r="J1463" s="69">
        <v>0</v>
      </c>
      <c r="K1463" s="91"/>
      <c r="L1463" s="91"/>
    </row>
    <row r="1464" spans="2:12" x14ac:dyDescent="0.25">
      <c r="B1464" s="67" t="s">
        <v>402</v>
      </c>
      <c r="C1464" s="67" t="s">
        <v>403</v>
      </c>
      <c r="D1464" s="68" t="s">
        <v>365</v>
      </c>
      <c r="E1464" s="67" t="s">
        <v>366</v>
      </c>
      <c r="F1464" s="68" t="s">
        <v>418</v>
      </c>
      <c r="G1464" s="67" t="s">
        <v>419</v>
      </c>
      <c r="H1464" s="68" t="s">
        <v>362</v>
      </c>
      <c r="I1464" s="69">
        <v>73</v>
      </c>
      <c r="J1464" s="69">
        <v>70</v>
      </c>
      <c r="K1464" s="91"/>
      <c r="L1464" s="91"/>
    </row>
    <row r="1465" spans="2:12" x14ac:dyDescent="0.25">
      <c r="B1465" s="67" t="s">
        <v>402</v>
      </c>
      <c r="C1465" s="67" t="s">
        <v>403</v>
      </c>
      <c r="D1465" s="68" t="s">
        <v>365</v>
      </c>
      <c r="E1465" s="67" t="s">
        <v>366</v>
      </c>
      <c r="F1465" s="68" t="s">
        <v>418</v>
      </c>
      <c r="G1465" s="67" t="s">
        <v>419</v>
      </c>
      <c r="H1465" s="68" t="s">
        <v>363</v>
      </c>
      <c r="I1465" s="69">
        <v>142</v>
      </c>
      <c r="J1465" s="69">
        <v>175</v>
      </c>
      <c r="K1465" s="91"/>
      <c r="L1465" s="91"/>
    </row>
    <row r="1466" spans="2:12" x14ac:dyDescent="0.25">
      <c r="B1466" s="67" t="s">
        <v>402</v>
      </c>
      <c r="C1466" s="67" t="s">
        <v>403</v>
      </c>
      <c r="D1466" s="68" t="s">
        <v>365</v>
      </c>
      <c r="E1466" s="67" t="s">
        <v>366</v>
      </c>
      <c r="F1466" s="68" t="s">
        <v>418</v>
      </c>
      <c r="G1466" s="67" t="s">
        <v>419</v>
      </c>
      <c r="H1466" s="68" t="s">
        <v>364</v>
      </c>
      <c r="I1466" s="69">
        <v>36</v>
      </c>
      <c r="J1466" s="69">
        <v>0</v>
      </c>
      <c r="K1466" s="91"/>
      <c r="L1466" s="91"/>
    </row>
    <row r="1467" spans="2:12" x14ac:dyDescent="0.25">
      <c r="B1467" s="67" t="s">
        <v>402</v>
      </c>
      <c r="C1467" s="67" t="s">
        <v>403</v>
      </c>
      <c r="D1467" s="68" t="s">
        <v>365</v>
      </c>
      <c r="E1467" s="67" t="s">
        <v>366</v>
      </c>
      <c r="F1467" s="68" t="s">
        <v>418</v>
      </c>
      <c r="G1467" s="67" t="s">
        <v>419</v>
      </c>
      <c r="H1467" s="68" t="s">
        <v>362</v>
      </c>
      <c r="I1467" s="69">
        <v>25</v>
      </c>
      <c r="J1467" s="69">
        <v>25</v>
      </c>
      <c r="K1467" s="91"/>
      <c r="L1467" s="91"/>
    </row>
    <row r="1468" spans="2:12" x14ac:dyDescent="0.25">
      <c r="B1468" s="67" t="s">
        <v>402</v>
      </c>
      <c r="C1468" s="67" t="s">
        <v>403</v>
      </c>
      <c r="D1468" s="68" t="s">
        <v>365</v>
      </c>
      <c r="E1468" s="67" t="s">
        <v>366</v>
      </c>
      <c r="F1468" s="68" t="s">
        <v>418</v>
      </c>
      <c r="G1468" s="67" t="s">
        <v>419</v>
      </c>
      <c r="H1468" s="68" t="s">
        <v>363</v>
      </c>
      <c r="I1468" s="69">
        <v>91</v>
      </c>
      <c r="J1468" s="69">
        <v>113</v>
      </c>
      <c r="K1468" s="91"/>
      <c r="L1468" s="91"/>
    </row>
    <row r="1469" spans="2:12" x14ac:dyDescent="0.25">
      <c r="B1469" s="67" t="s">
        <v>402</v>
      </c>
      <c r="C1469" s="67" t="s">
        <v>403</v>
      </c>
      <c r="D1469" s="68" t="s">
        <v>365</v>
      </c>
      <c r="E1469" s="67" t="s">
        <v>366</v>
      </c>
      <c r="F1469" s="68" t="s">
        <v>418</v>
      </c>
      <c r="G1469" s="67" t="s">
        <v>419</v>
      </c>
      <c r="H1469" s="68" t="s">
        <v>364</v>
      </c>
      <c r="I1469" s="69">
        <v>35</v>
      </c>
      <c r="J1469" s="69">
        <v>28</v>
      </c>
      <c r="K1469" s="91"/>
      <c r="L1469" s="91"/>
    </row>
    <row r="1470" spans="2:12" x14ac:dyDescent="0.25">
      <c r="B1470" s="67" t="s">
        <v>402</v>
      </c>
      <c r="C1470" s="67" t="s">
        <v>403</v>
      </c>
      <c r="D1470" s="68" t="s">
        <v>365</v>
      </c>
      <c r="E1470" s="67" t="s">
        <v>366</v>
      </c>
      <c r="F1470" s="68" t="s">
        <v>418</v>
      </c>
      <c r="G1470" s="67" t="s">
        <v>419</v>
      </c>
      <c r="H1470" s="68" t="s">
        <v>363</v>
      </c>
      <c r="I1470" s="69">
        <v>8</v>
      </c>
      <c r="J1470" s="69">
        <v>12</v>
      </c>
      <c r="K1470" s="91"/>
      <c r="L1470" s="91"/>
    </row>
    <row r="1471" spans="2:12" x14ac:dyDescent="0.25">
      <c r="B1471" s="67" t="s">
        <v>402</v>
      </c>
      <c r="C1471" s="67" t="s">
        <v>403</v>
      </c>
      <c r="D1471" s="68" t="s">
        <v>365</v>
      </c>
      <c r="E1471" s="67" t="s">
        <v>366</v>
      </c>
      <c r="F1471" s="68" t="s">
        <v>418</v>
      </c>
      <c r="G1471" s="67" t="s">
        <v>419</v>
      </c>
      <c r="H1471" s="68" t="s">
        <v>364</v>
      </c>
      <c r="I1471" s="69">
        <v>33</v>
      </c>
      <c r="J1471" s="69">
        <v>41</v>
      </c>
      <c r="K1471" s="91"/>
      <c r="L1471" s="91"/>
    </row>
    <row r="1472" spans="2:12" x14ac:dyDescent="0.25">
      <c r="B1472" s="67" t="s">
        <v>402</v>
      </c>
      <c r="C1472" s="67" t="s">
        <v>403</v>
      </c>
      <c r="D1472" s="68" t="s">
        <v>365</v>
      </c>
      <c r="E1472" s="67" t="s">
        <v>366</v>
      </c>
      <c r="F1472" s="68" t="s">
        <v>418</v>
      </c>
      <c r="G1472" s="67" t="s">
        <v>419</v>
      </c>
      <c r="H1472" s="68" t="s">
        <v>362</v>
      </c>
      <c r="I1472" s="69">
        <v>4</v>
      </c>
      <c r="J1472" s="69">
        <v>5</v>
      </c>
      <c r="K1472" s="91"/>
      <c r="L1472" s="91"/>
    </row>
    <row r="1473" spans="2:12" x14ac:dyDescent="0.25">
      <c r="B1473" s="67" t="s">
        <v>402</v>
      </c>
      <c r="C1473" s="67" t="s">
        <v>403</v>
      </c>
      <c r="D1473" s="68" t="s">
        <v>365</v>
      </c>
      <c r="E1473" s="67" t="s">
        <v>366</v>
      </c>
      <c r="F1473" s="68" t="s">
        <v>418</v>
      </c>
      <c r="G1473" s="67" t="s">
        <v>419</v>
      </c>
      <c r="H1473" s="68" t="s">
        <v>363</v>
      </c>
      <c r="I1473" s="69">
        <v>0</v>
      </c>
      <c r="J1473" s="69">
        <v>16</v>
      </c>
      <c r="K1473" s="91"/>
      <c r="L1473" s="91"/>
    </row>
    <row r="1474" spans="2:12" x14ac:dyDescent="0.25">
      <c r="B1474" s="67" t="s">
        <v>402</v>
      </c>
      <c r="C1474" s="67" t="s">
        <v>403</v>
      </c>
      <c r="D1474" s="68" t="s">
        <v>365</v>
      </c>
      <c r="E1474" s="67" t="s">
        <v>366</v>
      </c>
      <c r="F1474" s="68" t="s">
        <v>418</v>
      </c>
      <c r="G1474" s="67" t="s">
        <v>419</v>
      </c>
      <c r="H1474" s="68" t="s">
        <v>362</v>
      </c>
      <c r="I1474" s="69">
        <v>0</v>
      </c>
      <c r="J1474" s="69">
        <v>0</v>
      </c>
      <c r="K1474" s="91"/>
      <c r="L1474" s="91"/>
    </row>
    <row r="1475" spans="2:12" x14ac:dyDescent="0.25">
      <c r="B1475" s="67" t="s">
        <v>402</v>
      </c>
      <c r="C1475" s="67" t="s">
        <v>403</v>
      </c>
      <c r="D1475" s="68" t="s">
        <v>365</v>
      </c>
      <c r="E1475" s="67" t="s">
        <v>366</v>
      </c>
      <c r="F1475" s="68" t="s">
        <v>418</v>
      </c>
      <c r="G1475" s="67" t="s">
        <v>419</v>
      </c>
      <c r="H1475" s="68" t="s">
        <v>363</v>
      </c>
      <c r="I1475" s="69">
        <v>0.3296</v>
      </c>
      <c r="J1475" s="69">
        <v>8.2400000000000001E-2</v>
      </c>
      <c r="K1475" s="91"/>
      <c r="L1475" s="91"/>
    </row>
    <row r="1476" spans="2:12" x14ac:dyDescent="0.25">
      <c r="B1476" s="67" t="s">
        <v>402</v>
      </c>
      <c r="C1476" s="67" t="s">
        <v>403</v>
      </c>
      <c r="D1476" s="68" t="s">
        <v>365</v>
      </c>
      <c r="E1476" s="67" t="s">
        <v>366</v>
      </c>
      <c r="F1476" s="68" t="s">
        <v>418</v>
      </c>
      <c r="G1476" s="67" t="s">
        <v>419</v>
      </c>
      <c r="H1476" s="68" t="s">
        <v>364</v>
      </c>
      <c r="I1476" s="69">
        <v>0</v>
      </c>
      <c r="J1476" s="69">
        <v>0</v>
      </c>
      <c r="K1476" s="91"/>
      <c r="L1476" s="91"/>
    </row>
    <row r="1477" spans="2:12" x14ac:dyDescent="0.25">
      <c r="B1477" s="67" t="s">
        <v>402</v>
      </c>
      <c r="C1477" s="67" t="s">
        <v>403</v>
      </c>
      <c r="D1477" s="68" t="s">
        <v>365</v>
      </c>
      <c r="E1477" s="67" t="s">
        <v>366</v>
      </c>
      <c r="F1477" s="68" t="s">
        <v>418</v>
      </c>
      <c r="G1477" s="67" t="s">
        <v>419</v>
      </c>
      <c r="H1477" s="68" t="s">
        <v>363</v>
      </c>
      <c r="I1477" s="69">
        <v>0</v>
      </c>
      <c r="J1477" s="69">
        <v>0</v>
      </c>
      <c r="K1477" s="91"/>
      <c r="L1477" s="91"/>
    </row>
    <row r="1478" spans="2:12" x14ac:dyDescent="0.25">
      <c r="B1478" s="67" t="s">
        <v>402</v>
      </c>
      <c r="C1478" s="67" t="s">
        <v>403</v>
      </c>
      <c r="D1478" s="68" t="s">
        <v>365</v>
      </c>
      <c r="E1478" s="67" t="s">
        <v>366</v>
      </c>
      <c r="F1478" s="68" t="s">
        <v>418</v>
      </c>
      <c r="G1478" s="67" t="s">
        <v>419</v>
      </c>
      <c r="H1478" s="68" t="s">
        <v>362</v>
      </c>
      <c r="I1478" s="69">
        <v>0</v>
      </c>
      <c r="J1478" s="69">
        <v>0</v>
      </c>
      <c r="K1478" s="91"/>
      <c r="L1478" s="91"/>
    </row>
    <row r="1479" spans="2:12" x14ac:dyDescent="0.25">
      <c r="B1479" s="67" t="s">
        <v>402</v>
      </c>
      <c r="C1479" s="67" t="s">
        <v>403</v>
      </c>
      <c r="D1479" s="68" t="s">
        <v>365</v>
      </c>
      <c r="E1479" s="67" t="s">
        <v>366</v>
      </c>
      <c r="F1479" s="68" t="s">
        <v>418</v>
      </c>
      <c r="G1479" s="67" t="s">
        <v>419</v>
      </c>
      <c r="H1479" s="68" t="s">
        <v>362</v>
      </c>
      <c r="I1479" s="69">
        <v>0</v>
      </c>
      <c r="J1479" s="69">
        <v>0</v>
      </c>
      <c r="K1479" s="91"/>
      <c r="L1479" s="91"/>
    </row>
    <row r="1480" spans="2:12" x14ac:dyDescent="0.25">
      <c r="B1480" s="67" t="s">
        <v>402</v>
      </c>
      <c r="C1480" s="67" t="s">
        <v>403</v>
      </c>
      <c r="D1480" s="68" t="s">
        <v>365</v>
      </c>
      <c r="E1480" s="67" t="s">
        <v>366</v>
      </c>
      <c r="F1480" s="68" t="s">
        <v>418</v>
      </c>
      <c r="G1480" s="67" t="s">
        <v>419</v>
      </c>
      <c r="H1480" s="68" t="s">
        <v>363</v>
      </c>
      <c r="I1480" s="69">
        <v>34</v>
      </c>
      <c r="J1480" s="69">
        <v>0</v>
      </c>
      <c r="K1480" s="91"/>
      <c r="L1480" s="91"/>
    </row>
    <row r="1481" spans="2:12" x14ac:dyDescent="0.25">
      <c r="B1481" s="67" t="s">
        <v>402</v>
      </c>
      <c r="C1481" s="67" t="s">
        <v>403</v>
      </c>
      <c r="D1481" s="68" t="s">
        <v>365</v>
      </c>
      <c r="E1481" s="67" t="s">
        <v>366</v>
      </c>
      <c r="F1481" s="68" t="s">
        <v>418</v>
      </c>
      <c r="G1481" s="67" t="s">
        <v>419</v>
      </c>
      <c r="H1481" s="68" t="s">
        <v>364</v>
      </c>
      <c r="I1481" s="69">
        <v>40</v>
      </c>
      <c r="J1481" s="69">
        <v>45</v>
      </c>
      <c r="K1481" s="91"/>
      <c r="L1481" s="91"/>
    </row>
    <row r="1482" spans="2:12" x14ac:dyDescent="0.25">
      <c r="B1482" s="67" t="s">
        <v>402</v>
      </c>
      <c r="C1482" s="67" t="s">
        <v>403</v>
      </c>
      <c r="D1482" s="68" t="s">
        <v>365</v>
      </c>
      <c r="E1482" s="67" t="s">
        <v>366</v>
      </c>
      <c r="F1482" s="68" t="s">
        <v>418</v>
      </c>
      <c r="G1482" s="67" t="s">
        <v>419</v>
      </c>
      <c r="H1482" s="68" t="s">
        <v>362</v>
      </c>
      <c r="I1482" s="69">
        <v>0</v>
      </c>
      <c r="J1482" s="69">
        <v>0</v>
      </c>
      <c r="K1482" s="91"/>
      <c r="L1482" s="91"/>
    </row>
    <row r="1483" spans="2:12" x14ac:dyDescent="0.25">
      <c r="B1483" s="67" t="s">
        <v>402</v>
      </c>
      <c r="C1483" s="67" t="s">
        <v>403</v>
      </c>
      <c r="D1483" s="68" t="s">
        <v>365</v>
      </c>
      <c r="E1483" s="67" t="s">
        <v>366</v>
      </c>
      <c r="F1483" s="68" t="s">
        <v>418</v>
      </c>
      <c r="G1483" s="67" t="s">
        <v>419</v>
      </c>
      <c r="H1483" s="68" t="s">
        <v>364</v>
      </c>
      <c r="I1483" s="69">
        <v>0</v>
      </c>
      <c r="J1483" s="69">
        <v>0</v>
      </c>
      <c r="K1483" s="91"/>
      <c r="L1483" s="91"/>
    </row>
    <row r="1484" spans="2:12" x14ac:dyDescent="0.25">
      <c r="B1484" s="67" t="s">
        <v>402</v>
      </c>
      <c r="C1484" s="67" t="s">
        <v>403</v>
      </c>
      <c r="D1484" s="68" t="s">
        <v>365</v>
      </c>
      <c r="E1484" s="67" t="s">
        <v>366</v>
      </c>
      <c r="F1484" s="68" t="s">
        <v>418</v>
      </c>
      <c r="G1484" s="67" t="s">
        <v>419</v>
      </c>
      <c r="H1484" s="68" t="s">
        <v>362</v>
      </c>
      <c r="I1484" s="69">
        <v>0</v>
      </c>
      <c r="J1484" s="69">
        <v>1</v>
      </c>
      <c r="K1484" s="91"/>
      <c r="L1484" s="91"/>
    </row>
    <row r="1485" spans="2:12" x14ac:dyDescent="0.25">
      <c r="B1485" s="67" t="s">
        <v>402</v>
      </c>
      <c r="C1485" s="67" t="s">
        <v>403</v>
      </c>
      <c r="D1485" s="68" t="s">
        <v>365</v>
      </c>
      <c r="E1485" s="67" t="s">
        <v>366</v>
      </c>
      <c r="F1485" s="68" t="s">
        <v>418</v>
      </c>
      <c r="G1485" s="67" t="s">
        <v>419</v>
      </c>
      <c r="H1485" s="68" t="s">
        <v>363</v>
      </c>
      <c r="I1485" s="69">
        <v>0</v>
      </c>
      <c r="J1485" s="69">
        <v>0</v>
      </c>
      <c r="K1485" s="91"/>
      <c r="L1485" s="91"/>
    </row>
    <row r="1486" spans="2:12" x14ac:dyDescent="0.25">
      <c r="B1486" s="67" t="s">
        <v>402</v>
      </c>
      <c r="C1486" s="67" t="s">
        <v>403</v>
      </c>
      <c r="D1486" s="68" t="s">
        <v>365</v>
      </c>
      <c r="E1486" s="67" t="s">
        <v>366</v>
      </c>
      <c r="F1486" s="68" t="s">
        <v>418</v>
      </c>
      <c r="G1486" s="67" t="s">
        <v>419</v>
      </c>
      <c r="H1486" s="68" t="s">
        <v>364</v>
      </c>
      <c r="I1486" s="69">
        <v>0</v>
      </c>
      <c r="J1486" s="69">
        <v>0</v>
      </c>
      <c r="K1486" s="91"/>
      <c r="L1486" s="91"/>
    </row>
    <row r="1487" spans="2:12" x14ac:dyDescent="0.25">
      <c r="B1487" s="67" t="s">
        <v>402</v>
      </c>
      <c r="C1487" s="67" t="s">
        <v>403</v>
      </c>
      <c r="D1487" s="68" t="s">
        <v>365</v>
      </c>
      <c r="E1487" s="67" t="s">
        <v>366</v>
      </c>
      <c r="F1487" s="68" t="s">
        <v>418</v>
      </c>
      <c r="G1487" s="67" t="s">
        <v>419</v>
      </c>
      <c r="H1487" s="68" t="s">
        <v>362</v>
      </c>
      <c r="I1487" s="69">
        <v>0</v>
      </c>
      <c r="J1487" s="69">
        <v>0</v>
      </c>
      <c r="K1487" s="91"/>
      <c r="L1487" s="91"/>
    </row>
    <row r="1488" spans="2:12" x14ac:dyDescent="0.25">
      <c r="B1488" s="67" t="s">
        <v>402</v>
      </c>
      <c r="C1488" s="67" t="s">
        <v>403</v>
      </c>
      <c r="D1488" s="68" t="s">
        <v>365</v>
      </c>
      <c r="E1488" s="67" t="s">
        <v>366</v>
      </c>
      <c r="F1488" s="68" t="s">
        <v>418</v>
      </c>
      <c r="G1488" s="67" t="s">
        <v>419</v>
      </c>
      <c r="H1488" s="68" t="s">
        <v>363</v>
      </c>
      <c r="I1488" s="69">
        <v>0</v>
      </c>
      <c r="J1488" s="69">
        <v>0</v>
      </c>
      <c r="K1488" s="91"/>
      <c r="L1488" s="91"/>
    </row>
    <row r="1489" spans="2:12" x14ac:dyDescent="0.25">
      <c r="B1489" s="67" t="s">
        <v>402</v>
      </c>
      <c r="C1489" s="67" t="s">
        <v>403</v>
      </c>
      <c r="D1489" s="68" t="s">
        <v>365</v>
      </c>
      <c r="E1489" s="67" t="s">
        <v>366</v>
      </c>
      <c r="F1489" s="68" t="s">
        <v>418</v>
      </c>
      <c r="G1489" s="67" t="s">
        <v>419</v>
      </c>
      <c r="H1489" s="68" t="s">
        <v>362</v>
      </c>
      <c r="I1489" s="69">
        <v>42</v>
      </c>
      <c r="J1489" s="69">
        <v>57</v>
      </c>
      <c r="K1489" s="91"/>
      <c r="L1489" s="91"/>
    </row>
    <row r="1490" spans="2:12" x14ac:dyDescent="0.25">
      <c r="B1490" s="67" t="s">
        <v>402</v>
      </c>
      <c r="C1490" s="67" t="s">
        <v>403</v>
      </c>
      <c r="D1490" s="68" t="s">
        <v>365</v>
      </c>
      <c r="E1490" s="67" t="s">
        <v>366</v>
      </c>
      <c r="F1490" s="68" t="s">
        <v>418</v>
      </c>
      <c r="G1490" s="67" t="s">
        <v>419</v>
      </c>
      <c r="H1490" s="68" t="s">
        <v>363</v>
      </c>
      <c r="I1490" s="69">
        <v>58</v>
      </c>
      <c r="J1490" s="69">
        <v>57</v>
      </c>
      <c r="K1490" s="91"/>
      <c r="L1490" s="91"/>
    </row>
    <row r="1491" spans="2:12" x14ac:dyDescent="0.25">
      <c r="B1491" s="67" t="s">
        <v>402</v>
      </c>
      <c r="C1491" s="67" t="s">
        <v>403</v>
      </c>
      <c r="D1491" s="68" t="s">
        <v>365</v>
      </c>
      <c r="E1491" s="67" t="s">
        <v>366</v>
      </c>
      <c r="F1491" s="68" t="s">
        <v>418</v>
      </c>
      <c r="G1491" s="67" t="s">
        <v>419</v>
      </c>
      <c r="H1491" s="68" t="s">
        <v>364</v>
      </c>
      <c r="I1491" s="69">
        <v>16</v>
      </c>
      <c r="J1491" s="69">
        <v>16</v>
      </c>
      <c r="K1491" s="91"/>
      <c r="L1491" s="91"/>
    </row>
    <row r="1492" spans="2:12" x14ac:dyDescent="0.25">
      <c r="B1492" s="67" t="s">
        <v>402</v>
      </c>
      <c r="C1492" s="67" t="s">
        <v>403</v>
      </c>
      <c r="D1492" s="68" t="s">
        <v>365</v>
      </c>
      <c r="E1492" s="67" t="s">
        <v>366</v>
      </c>
      <c r="F1492" s="68" t="s">
        <v>418</v>
      </c>
      <c r="G1492" s="67" t="s">
        <v>419</v>
      </c>
      <c r="H1492" s="68" t="s">
        <v>362</v>
      </c>
      <c r="I1492" s="69">
        <v>0</v>
      </c>
      <c r="J1492" s="69">
        <v>23</v>
      </c>
      <c r="K1492" s="91"/>
      <c r="L1492" s="91"/>
    </row>
    <row r="1493" spans="2:12" x14ac:dyDescent="0.25">
      <c r="B1493" s="67" t="s">
        <v>402</v>
      </c>
      <c r="C1493" s="67" t="s">
        <v>403</v>
      </c>
      <c r="D1493" s="68" t="s">
        <v>365</v>
      </c>
      <c r="E1493" s="67" t="s">
        <v>366</v>
      </c>
      <c r="F1493" s="68" t="s">
        <v>418</v>
      </c>
      <c r="G1493" s="67" t="s">
        <v>419</v>
      </c>
      <c r="H1493" s="68" t="s">
        <v>363</v>
      </c>
      <c r="I1493" s="69">
        <v>132</v>
      </c>
      <c r="J1493" s="69">
        <v>188</v>
      </c>
      <c r="K1493" s="91"/>
      <c r="L1493" s="91"/>
    </row>
    <row r="1494" spans="2:12" x14ac:dyDescent="0.25">
      <c r="B1494" s="67" t="s">
        <v>402</v>
      </c>
      <c r="C1494" s="67" t="s">
        <v>403</v>
      </c>
      <c r="D1494" s="68" t="s">
        <v>365</v>
      </c>
      <c r="E1494" s="67" t="s">
        <v>366</v>
      </c>
      <c r="F1494" s="68" t="s">
        <v>418</v>
      </c>
      <c r="G1494" s="67" t="s">
        <v>419</v>
      </c>
      <c r="H1494" s="68" t="s">
        <v>364</v>
      </c>
      <c r="I1494" s="69">
        <v>82</v>
      </c>
      <c r="J1494" s="69">
        <v>89</v>
      </c>
      <c r="K1494" s="91"/>
      <c r="L1494" s="91"/>
    </row>
    <row r="1495" spans="2:12" x14ac:dyDescent="0.25">
      <c r="B1495" s="67" t="s">
        <v>402</v>
      </c>
      <c r="C1495" s="67" t="s">
        <v>403</v>
      </c>
      <c r="D1495" s="68" t="s">
        <v>365</v>
      </c>
      <c r="E1495" s="67" t="s">
        <v>366</v>
      </c>
      <c r="F1495" s="68" t="s">
        <v>418</v>
      </c>
      <c r="G1495" s="67" t="s">
        <v>419</v>
      </c>
      <c r="H1495" s="68" t="s">
        <v>362</v>
      </c>
      <c r="I1495" s="69">
        <v>151</v>
      </c>
      <c r="J1495" s="69">
        <v>172</v>
      </c>
      <c r="K1495" s="91"/>
      <c r="L1495" s="91"/>
    </row>
    <row r="1496" spans="2:12" x14ac:dyDescent="0.25">
      <c r="B1496" s="67" t="s">
        <v>402</v>
      </c>
      <c r="C1496" s="67" t="s">
        <v>403</v>
      </c>
      <c r="D1496" s="68" t="s">
        <v>365</v>
      </c>
      <c r="E1496" s="67" t="s">
        <v>366</v>
      </c>
      <c r="F1496" s="68" t="s">
        <v>418</v>
      </c>
      <c r="G1496" s="67" t="s">
        <v>419</v>
      </c>
      <c r="H1496" s="68" t="s">
        <v>363</v>
      </c>
      <c r="I1496" s="69">
        <v>183</v>
      </c>
      <c r="J1496" s="69">
        <v>245</v>
      </c>
      <c r="K1496" s="91"/>
      <c r="L1496" s="91"/>
    </row>
    <row r="1497" spans="2:12" x14ac:dyDescent="0.25">
      <c r="B1497" s="67" t="s">
        <v>402</v>
      </c>
      <c r="C1497" s="67" t="s">
        <v>403</v>
      </c>
      <c r="D1497" s="68" t="s">
        <v>365</v>
      </c>
      <c r="E1497" s="67" t="s">
        <v>366</v>
      </c>
      <c r="F1497" s="68" t="s">
        <v>418</v>
      </c>
      <c r="G1497" s="67" t="s">
        <v>419</v>
      </c>
      <c r="H1497" s="68" t="s">
        <v>364</v>
      </c>
      <c r="I1497" s="69">
        <v>17</v>
      </c>
      <c r="J1497" s="69">
        <v>66</v>
      </c>
      <c r="K1497" s="91"/>
      <c r="L1497" s="91"/>
    </row>
    <row r="1498" spans="2:12" x14ac:dyDescent="0.25">
      <c r="B1498" s="67" t="s">
        <v>402</v>
      </c>
      <c r="C1498" s="67" t="s">
        <v>403</v>
      </c>
      <c r="D1498" s="68" t="s">
        <v>365</v>
      </c>
      <c r="E1498" s="67" t="s">
        <v>366</v>
      </c>
      <c r="F1498" s="68" t="s">
        <v>418</v>
      </c>
      <c r="G1498" s="67" t="s">
        <v>419</v>
      </c>
      <c r="H1498" s="68" t="s">
        <v>364</v>
      </c>
      <c r="I1498" s="69">
        <v>0</v>
      </c>
      <c r="J1498" s="69">
        <v>0</v>
      </c>
      <c r="K1498" s="91"/>
      <c r="L1498" s="91"/>
    </row>
    <row r="1499" spans="2:12" x14ac:dyDescent="0.25">
      <c r="B1499" s="67" t="s">
        <v>402</v>
      </c>
      <c r="C1499" s="67" t="s">
        <v>403</v>
      </c>
      <c r="D1499" s="68" t="s">
        <v>365</v>
      </c>
      <c r="E1499" s="67" t="s">
        <v>366</v>
      </c>
      <c r="F1499" s="68" t="s">
        <v>418</v>
      </c>
      <c r="G1499" s="67" t="s">
        <v>419</v>
      </c>
      <c r="H1499" s="68" t="s">
        <v>362</v>
      </c>
      <c r="I1499" s="69">
        <v>157</v>
      </c>
      <c r="J1499" s="69">
        <v>152</v>
      </c>
      <c r="K1499" s="91"/>
      <c r="L1499" s="91"/>
    </row>
    <row r="1500" spans="2:12" x14ac:dyDescent="0.25">
      <c r="B1500" s="67" t="s">
        <v>402</v>
      </c>
      <c r="C1500" s="67" t="s">
        <v>403</v>
      </c>
      <c r="D1500" s="68" t="s">
        <v>365</v>
      </c>
      <c r="E1500" s="67" t="s">
        <v>366</v>
      </c>
      <c r="F1500" s="68" t="s">
        <v>418</v>
      </c>
      <c r="G1500" s="67" t="s">
        <v>419</v>
      </c>
      <c r="H1500" s="68" t="s">
        <v>363</v>
      </c>
      <c r="I1500" s="69">
        <v>134</v>
      </c>
      <c r="J1500" s="69">
        <v>153</v>
      </c>
      <c r="K1500" s="91"/>
      <c r="L1500" s="91"/>
    </row>
    <row r="1501" spans="2:12" x14ac:dyDescent="0.25">
      <c r="B1501" s="67" t="s">
        <v>402</v>
      </c>
      <c r="C1501" s="67" t="s">
        <v>403</v>
      </c>
      <c r="D1501" s="68" t="s">
        <v>365</v>
      </c>
      <c r="E1501" s="67" t="s">
        <v>366</v>
      </c>
      <c r="F1501" s="68" t="s">
        <v>418</v>
      </c>
      <c r="G1501" s="67" t="s">
        <v>419</v>
      </c>
      <c r="H1501" s="68" t="s">
        <v>364</v>
      </c>
      <c r="I1501" s="69">
        <v>21</v>
      </c>
      <c r="J1501" s="69">
        <v>17</v>
      </c>
      <c r="K1501" s="91"/>
      <c r="L1501" s="91"/>
    </row>
    <row r="1502" spans="2:12" x14ac:dyDescent="0.25">
      <c r="B1502" s="67" t="s">
        <v>402</v>
      </c>
      <c r="C1502" s="67" t="s">
        <v>403</v>
      </c>
      <c r="D1502" s="68" t="s">
        <v>365</v>
      </c>
      <c r="E1502" s="67" t="s">
        <v>366</v>
      </c>
      <c r="F1502" s="68" t="s">
        <v>418</v>
      </c>
      <c r="G1502" s="67" t="s">
        <v>419</v>
      </c>
      <c r="H1502" s="68" t="s">
        <v>362</v>
      </c>
      <c r="I1502" s="69">
        <v>0</v>
      </c>
      <c r="J1502" s="69">
        <v>0</v>
      </c>
      <c r="K1502" s="91"/>
      <c r="L1502" s="91"/>
    </row>
    <row r="1503" spans="2:12" x14ac:dyDescent="0.25">
      <c r="B1503" s="67" t="s">
        <v>402</v>
      </c>
      <c r="C1503" s="67" t="s">
        <v>403</v>
      </c>
      <c r="D1503" s="68" t="s">
        <v>365</v>
      </c>
      <c r="E1503" s="67" t="s">
        <v>366</v>
      </c>
      <c r="F1503" s="68" t="s">
        <v>418</v>
      </c>
      <c r="G1503" s="67" t="s">
        <v>419</v>
      </c>
      <c r="H1503" s="68" t="s">
        <v>363</v>
      </c>
      <c r="I1503" s="69">
        <v>0</v>
      </c>
      <c r="J1503" s="69">
        <v>0</v>
      </c>
      <c r="K1503" s="91"/>
      <c r="L1503" s="91"/>
    </row>
    <row r="1504" spans="2:12" x14ac:dyDescent="0.25">
      <c r="B1504" s="67" t="s">
        <v>402</v>
      </c>
      <c r="C1504" s="67" t="s">
        <v>403</v>
      </c>
      <c r="D1504" s="68" t="s">
        <v>365</v>
      </c>
      <c r="E1504" s="67" t="s">
        <v>366</v>
      </c>
      <c r="F1504" s="68" t="s">
        <v>418</v>
      </c>
      <c r="G1504" s="67" t="s">
        <v>419</v>
      </c>
      <c r="H1504" s="68" t="s">
        <v>364</v>
      </c>
      <c r="I1504" s="69">
        <v>0</v>
      </c>
      <c r="J1504" s="69">
        <v>0</v>
      </c>
      <c r="K1504" s="91"/>
      <c r="L1504" s="91"/>
    </row>
    <row r="1505" spans="2:12" x14ac:dyDescent="0.25">
      <c r="B1505" s="67" t="s">
        <v>402</v>
      </c>
      <c r="C1505" s="67" t="s">
        <v>403</v>
      </c>
      <c r="D1505" s="68" t="s">
        <v>365</v>
      </c>
      <c r="E1505" s="67" t="s">
        <v>366</v>
      </c>
      <c r="F1505" s="68" t="s">
        <v>418</v>
      </c>
      <c r="G1505" s="67" t="s">
        <v>419</v>
      </c>
      <c r="H1505" s="68" t="s">
        <v>363</v>
      </c>
      <c r="I1505" s="69">
        <v>0</v>
      </c>
      <c r="J1505" s="69">
        <v>0</v>
      </c>
      <c r="K1505" s="91"/>
      <c r="L1505" s="91"/>
    </row>
    <row r="1506" spans="2:12" x14ac:dyDescent="0.25">
      <c r="B1506" s="67" t="s">
        <v>402</v>
      </c>
      <c r="C1506" s="67" t="s">
        <v>403</v>
      </c>
      <c r="D1506" s="68" t="s">
        <v>365</v>
      </c>
      <c r="E1506" s="67" t="s">
        <v>366</v>
      </c>
      <c r="F1506" s="68" t="s">
        <v>418</v>
      </c>
      <c r="G1506" s="67" t="s">
        <v>419</v>
      </c>
      <c r="H1506" s="68" t="s">
        <v>363</v>
      </c>
      <c r="I1506" s="69">
        <v>0</v>
      </c>
      <c r="J1506" s="69">
        <v>0</v>
      </c>
      <c r="K1506" s="91"/>
      <c r="L1506" s="91"/>
    </row>
    <row r="1507" spans="2:12" x14ac:dyDescent="0.25">
      <c r="B1507" s="67" t="s">
        <v>402</v>
      </c>
      <c r="C1507" s="67" t="s">
        <v>403</v>
      </c>
      <c r="D1507" s="68" t="s">
        <v>365</v>
      </c>
      <c r="E1507" s="67" t="s">
        <v>366</v>
      </c>
      <c r="F1507" s="68" t="s">
        <v>418</v>
      </c>
      <c r="G1507" s="67" t="s">
        <v>419</v>
      </c>
      <c r="H1507" s="68" t="s">
        <v>362</v>
      </c>
      <c r="I1507" s="69">
        <v>0</v>
      </c>
      <c r="J1507" s="69">
        <v>0</v>
      </c>
      <c r="K1507" s="91"/>
      <c r="L1507" s="91"/>
    </row>
    <row r="1508" spans="2:12" x14ac:dyDescent="0.25">
      <c r="B1508" s="67" t="s">
        <v>402</v>
      </c>
      <c r="C1508" s="67" t="s">
        <v>403</v>
      </c>
      <c r="D1508" s="68" t="s">
        <v>365</v>
      </c>
      <c r="E1508" s="67" t="s">
        <v>366</v>
      </c>
      <c r="F1508" s="68" t="s">
        <v>418</v>
      </c>
      <c r="G1508" s="67" t="s">
        <v>419</v>
      </c>
      <c r="H1508" s="68" t="s">
        <v>364</v>
      </c>
      <c r="I1508" s="69">
        <v>0</v>
      </c>
      <c r="J1508" s="69">
        <v>0</v>
      </c>
      <c r="K1508" s="91"/>
      <c r="L1508" s="91"/>
    </row>
    <row r="1509" spans="2:12" x14ac:dyDescent="0.25">
      <c r="B1509" s="67" t="s">
        <v>402</v>
      </c>
      <c r="C1509" s="67" t="s">
        <v>403</v>
      </c>
      <c r="D1509" s="68" t="s">
        <v>365</v>
      </c>
      <c r="E1509" s="67" t="s">
        <v>366</v>
      </c>
      <c r="F1509" s="68" t="s">
        <v>418</v>
      </c>
      <c r="G1509" s="67" t="s">
        <v>419</v>
      </c>
      <c r="H1509" s="68" t="s">
        <v>363</v>
      </c>
      <c r="I1509" s="69">
        <v>45</v>
      </c>
      <c r="J1509" s="69">
        <v>41</v>
      </c>
      <c r="K1509" s="91"/>
      <c r="L1509" s="91"/>
    </row>
    <row r="1510" spans="2:12" x14ac:dyDescent="0.25">
      <c r="B1510" s="67" t="s">
        <v>402</v>
      </c>
      <c r="C1510" s="67" t="s">
        <v>403</v>
      </c>
      <c r="D1510" s="68" t="s">
        <v>365</v>
      </c>
      <c r="E1510" s="67" t="s">
        <v>366</v>
      </c>
      <c r="F1510" s="68" t="s">
        <v>418</v>
      </c>
      <c r="G1510" s="67" t="s">
        <v>419</v>
      </c>
      <c r="H1510" s="68" t="s">
        <v>362</v>
      </c>
      <c r="I1510" s="69">
        <v>0</v>
      </c>
      <c r="J1510" s="69">
        <v>0</v>
      </c>
      <c r="K1510" s="91"/>
      <c r="L1510" s="91"/>
    </row>
    <row r="1511" spans="2:12" x14ac:dyDescent="0.25">
      <c r="B1511" s="67" t="s">
        <v>402</v>
      </c>
      <c r="C1511" s="67" t="s">
        <v>403</v>
      </c>
      <c r="D1511" s="68" t="s">
        <v>365</v>
      </c>
      <c r="E1511" s="67" t="s">
        <v>366</v>
      </c>
      <c r="F1511" s="68" t="s">
        <v>418</v>
      </c>
      <c r="G1511" s="67" t="s">
        <v>419</v>
      </c>
      <c r="H1511" s="68" t="s">
        <v>363</v>
      </c>
      <c r="I1511" s="69">
        <v>0</v>
      </c>
      <c r="J1511" s="69">
        <v>0</v>
      </c>
      <c r="K1511" s="91"/>
      <c r="L1511" s="91"/>
    </row>
    <row r="1512" spans="2:12" x14ac:dyDescent="0.25">
      <c r="B1512" s="67" t="s">
        <v>402</v>
      </c>
      <c r="C1512" s="67" t="s">
        <v>403</v>
      </c>
      <c r="D1512" s="68" t="s">
        <v>365</v>
      </c>
      <c r="E1512" s="67" t="s">
        <v>366</v>
      </c>
      <c r="F1512" s="68" t="s">
        <v>418</v>
      </c>
      <c r="G1512" s="67" t="s">
        <v>419</v>
      </c>
      <c r="H1512" s="68" t="s">
        <v>363</v>
      </c>
      <c r="I1512" s="69">
        <v>0</v>
      </c>
      <c r="J1512" s="69">
        <v>0</v>
      </c>
      <c r="K1512" s="91"/>
      <c r="L1512" s="91"/>
    </row>
    <row r="1513" spans="2:12" x14ac:dyDescent="0.25">
      <c r="B1513" s="67" t="s">
        <v>402</v>
      </c>
      <c r="C1513" s="67" t="s">
        <v>403</v>
      </c>
      <c r="D1513" s="68" t="s">
        <v>367</v>
      </c>
      <c r="E1513" s="67" t="s">
        <v>368</v>
      </c>
      <c r="F1513" s="68" t="s">
        <v>420</v>
      </c>
      <c r="G1513" s="67" t="s">
        <v>421</v>
      </c>
      <c r="H1513" s="68" t="s">
        <v>363</v>
      </c>
      <c r="I1513" s="69">
        <v>90.117599999999996</v>
      </c>
      <c r="J1513" s="69">
        <v>108.9451</v>
      </c>
      <c r="K1513" s="91"/>
      <c r="L1513" s="91"/>
    </row>
    <row r="1514" spans="2:12" x14ac:dyDescent="0.25">
      <c r="B1514" s="67" t="s">
        <v>402</v>
      </c>
      <c r="C1514" s="67" t="s">
        <v>403</v>
      </c>
      <c r="D1514" s="68" t="s">
        <v>367</v>
      </c>
      <c r="E1514" s="67" t="s">
        <v>368</v>
      </c>
      <c r="F1514" s="68" t="s">
        <v>420</v>
      </c>
      <c r="G1514" s="67" t="s">
        <v>421</v>
      </c>
      <c r="H1514" s="68" t="s">
        <v>363</v>
      </c>
      <c r="I1514" s="69">
        <v>0</v>
      </c>
      <c r="J1514" s="69">
        <v>0</v>
      </c>
      <c r="K1514" s="91"/>
      <c r="L1514" s="91"/>
    </row>
    <row r="1515" spans="2:12" x14ac:dyDescent="0.25">
      <c r="B1515" s="67" t="s">
        <v>402</v>
      </c>
      <c r="C1515" s="67" t="s">
        <v>403</v>
      </c>
      <c r="D1515" s="68" t="s">
        <v>367</v>
      </c>
      <c r="E1515" s="67" t="s">
        <v>368</v>
      </c>
      <c r="F1515" s="68" t="s">
        <v>420</v>
      </c>
      <c r="G1515" s="67" t="s">
        <v>421</v>
      </c>
      <c r="H1515" s="68" t="s">
        <v>364</v>
      </c>
      <c r="I1515" s="69">
        <v>0</v>
      </c>
      <c r="J1515" s="69">
        <v>0</v>
      </c>
      <c r="K1515" s="91"/>
      <c r="L1515" s="91"/>
    </row>
    <row r="1516" spans="2:12" x14ac:dyDescent="0.25">
      <c r="B1516" s="67" t="s">
        <v>402</v>
      </c>
      <c r="C1516" s="67" t="s">
        <v>403</v>
      </c>
      <c r="D1516" s="68" t="s">
        <v>367</v>
      </c>
      <c r="E1516" s="67" t="s">
        <v>368</v>
      </c>
      <c r="F1516" s="68" t="s">
        <v>420</v>
      </c>
      <c r="G1516" s="67" t="s">
        <v>421</v>
      </c>
      <c r="H1516" s="68" t="s">
        <v>363</v>
      </c>
      <c r="I1516" s="69">
        <v>0</v>
      </c>
      <c r="J1516" s="69">
        <v>0</v>
      </c>
      <c r="K1516" s="91"/>
      <c r="L1516" s="91"/>
    </row>
    <row r="1517" spans="2:12" x14ac:dyDescent="0.25">
      <c r="B1517" s="67" t="s">
        <v>402</v>
      </c>
      <c r="C1517" s="67" t="s">
        <v>403</v>
      </c>
      <c r="D1517" s="68" t="s">
        <v>367</v>
      </c>
      <c r="E1517" s="67" t="s">
        <v>368</v>
      </c>
      <c r="F1517" s="68" t="s">
        <v>420</v>
      </c>
      <c r="G1517" s="67" t="s">
        <v>421</v>
      </c>
      <c r="H1517" s="68" t="s">
        <v>362</v>
      </c>
      <c r="I1517" s="69">
        <v>114</v>
      </c>
      <c r="J1517" s="69">
        <v>165</v>
      </c>
      <c r="K1517" s="91"/>
      <c r="L1517" s="91"/>
    </row>
    <row r="1518" spans="2:12" x14ac:dyDescent="0.25">
      <c r="B1518" s="67" t="s">
        <v>402</v>
      </c>
      <c r="C1518" s="67" t="s">
        <v>403</v>
      </c>
      <c r="D1518" s="68" t="s">
        <v>367</v>
      </c>
      <c r="E1518" s="67" t="s">
        <v>368</v>
      </c>
      <c r="F1518" s="68" t="s">
        <v>420</v>
      </c>
      <c r="G1518" s="67" t="s">
        <v>421</v>
      </c>
      <c r="H1518" s="68" t="s">
        <v>362</v>
      </c>
      <c r="I1518" s="69">
        <v>35</v>
      </c>
      <c r="J1518" s="69">
        <v>66</v>
      </c>
      <c r="K1518" s="91"/>
      <c r="L1518" s="91"/>
    </row>
    <row r="1519" spans="2:12" x14ac:dyDescent="0.25">
      <c r="B1519" s="67" t="s">
        <v>402</v>
      </c>
      <c r="C1519" s="67" t="s">
        <v>403</v>
      </c>
      <c r="D1519" s="68" t="s">
        <v>367</v>
      </c>
      <c r="E1519" s="67" t="s">
        <v>368</v>
      </c>
      <c r="F1519" s="68" t="s">
        <v>420</v>
      </c>
      <c r="G1519" s="67" t="s">
        <v>421</v>
      </c>
      <c r="H1519" s="68" t="s">
        <v>363</v>
      </c>
      <c r="I1519" s="69">
        <v>126</v>
      </c>
      <c r="J1519" s="69">
        <v>129</v>
      </c>
      <c r="K1519" s="91"/>
      <c r="L1519" s="91"/>
    </row>
    <row r="1520" spans="2:12" x14ac:dyDescent="0.25">
      <c r="B1520" s="67" t="s">
        <v>402</v>
      </c>
      <c r="C1520" s="67" t="s">
        <v>403</v>
      </c>
      <c r="D1520" s="68" t="s">
        <v>367</v>
      </c>
      <c r="E1520" s="67" t="s">
        <v>368</v>
      </c>
      <c r="F1520" s="68" t="s">
        <v>420</v>
      </c>
      <c r="G1520" s="67" t="s">
        <v>421</v>
      </c>
      <c r="H1520" s="68" t="s">
        <v>364</v>
      </c>
      <c r="I1520" s="69">
        <v>0</v>
      </c>
      <c r="J1520" s="69">
        <v>0</v>
      </c>
      <c r="K1520" s="91"/>
      <c r="L1520" s="91"/>
    </row>
    <row r="1521" spans="2:12" x14ac:dyDescent="0.25">
      <c r="B1521" s="67" t="s">
        <v>402</v>
      </c>
      <c r="C1521" s="67" t="s">
        <v>403</v>
      </c>
      <c r="D1521" s="68" t="s">
        <v>367</v>
      </c>
      <c r="E1521" s="67" t="s">
        <v>368</v>
      </c>
      <c r="F1521" s="68" t="s">
        <v>420</v>
      </c>
      <c r="G1521" s="67" t="s">
        <v>421</v>
      </c>
      <c r="H1521" s="68" t="s">
        <v>363</v>
      </c>
      <c r="I1521" s="69">
        <v>20</v>
      </c>
      <c r="J1521" s="69">
        <v>5</v>
      </c>
      <c r="K1521" s="91"/>
      <c r="L1521" s="91"/>
    </row>
    <row r="1522" spans="2:12" x14ac:dyDescent="0.25">
      <c r="B1522" s="67" t="s">
        <v>402</v>
      </c>
      <c r="C1522" s="67" t="s">
        <v>403</v>
      </c>
      <c r="D1522" s="68" t="s">
        <v>367</v>
      </c>
      <c r="E1522" s="67" t="s">
        <v>368</v>
      </c>
      <c r="F1522" s="68" t="s">
        <v>420</v>
      </c>
      <c r="G1522" s="67" t="s">
        <v>421</v>
      </c>
      <c r="H1522" s="68" t="s">
        <v>362</v>
      </c>
      <c r="I1522" s="69">
        <v>0</v>
      </c>
      <c r="J1522" s="69">
        <v>0</v>
      </c>
      <c r="K1522" s="91"/>
      <c r="L1522" s="91"/>
    </row>
    <row r="1523" spans="2:12" x14ac:dyDescent="0.25">
      <c r="B1523" s="67" t="s">
        <v>402</v>
      </c>
      <c r="C1523" s="67" t="s">
        <v>403</v>
      </c>
      <c r="D1523" s="68" t="s">
        <v>367</v>
      </c>
      <c r="E1523" s="67" t="s">
        <v>368</v>
      </c>
      <c r="F1523" s="68" t="s">
        <v>420</v>
      </c>
      <c r="G1523" s="67" t="s">
        <v>421</v>
      </c>
      <c r="H1523" s="68" t="s">
        <v>362</v>
      </c>
      <c r="I1523" s="69">
        <v>0</v>
      </c>
      <c r="J1523" s="69">
        <v>0</v>
      </c>
      <c r="K1523" s="91"/>
      <c r="L1523" s="91"/>
    </row>
    <row r="1524" spans="2:12" x14ac:dyDescent="0.25">
      <c r="B1524" s="67" t="s">
        <v>402</v>
      </c>
      <c r="C1524" s="67" t="s">
        <v>403</v>
      </c>
      <c r="D1524" s="68" t="s">
        <v>367</v>
      </c>
      <c r="E1524" s="67" t="s">
        <v>368</v>
      </c>
      <c r="F1524" s="68" t="s">
        <v>420</v>
      </c>
      <c r="G1524" s="67" t="s">
        <v>421</v>
      </c>
      <c r="H1524" s="68" t="s">
        <v>363</v>
      </c>
      <c r="I1524" s="69">
        <v>0</v>
      </c>
      <c r="J1524" s="69">
        <v>0</v>
      </c>
      <c r="K1524" s="91"/>
      <c r="L1524" s="91"/>
    </row>
    <row r="1525" spans="2:12" x14ac:dyDescent="0.25">
      <c r="B1525" s="67" t="s">
        <v>402</v>
      </c>
      <c r="C1525" s="67" t="s">
        <v>403</v>
      </c>
      <c r="D1525" s="68" t="s">
        <v>367</v>
      </c>
      <c r="E1525" s="67" t="s">
        <v>368</v>
      </c>
      <c r="F1525" s="68" t="s">
        <v>420</v>
      </c>
      <c r="G1525" s="67" t="s">
        <v>421</v>
      </c>
      <c r="H1525" s="68" t="s">
        <v>364</v>
      </c>
      <c r="I1525" s="69">
        <v>24</v>
      </c>
      <c r="J1525" s="69">
        <v>30</v>
      </c>
      <c r="K1525" s="91"/>
      <c r="L1525" s="91"/>
    </row>
    <row r="1526" spans="2:12" x14ac:dyDescent="0.25">
      <c r="B1526" s="67" t="s">
        <v>402</v>
      </c>
      <c r="C1526" s="67" t="s">
        <v>403</v>
      </c>
      <c r="D1526" s="68" t="s">
        <v>367</v>
      </c>
      <c r="E1526" s="67" t="s">
        <v>368</v>
      </c>
      <c r="F1526" s="68" t="s">
        <v>420</v>
      </c>
      <c r="G1526" s="67" t="s">
        <v>421</v>
      </c>
      <c r="H1526" s="68" t="s">
        <v>362</v>
      </c>
      <c r="I1526" s="69">
        <v>0</v>
      </c>
      <c r="J1526" s="69">
        <v>0</v>
      </c>
      <c r="K1526" s="91"/>
      <c r="L1526" s="91"/>
    </row>
    <row r="1527" spans="2:12" x14ac:dyDescent="0.25">
      <c r="B1527" s="67" t="s">
        <v>402</v>
      </c>
      <c r="C1527" s="67" t="s">
        <v>403</v>
      </c>
      <c r="D1527" s="68" t="s">
        <v>367</v>
      </c>
      <c r="E1527" s="67" t="s">
        <v>368</v>
      </c>
      <c r="F1527" s="68" t="s">
        <v>420</v>
      </c>
      <c r="G1527" s="67" t="s">
        <v>421</v>
      </c>
      <c r="H1527" s="68" t="s">
        <v>364</v>
      </c>
      <c r="I1527" s="69">
        <v>0</v>
      </c>
      <c r="J1527" s="69">
        <v>0</v>
      </c>
      <c r="K1527" s="91"/>
      <c r="L1527" s="91"/>
    </row>
    <row r="1528" spans="2:12" x14ac:dyDescent="0.25">
      <c r="B1528" s="67" t="s">
        <v>402</v>
      </c>
      <c r="C1528" s="67" t="s">
        <v>403</v>
      </c>
      <c r="D1528" s="68" t="s">
        <v>367</v>
      </c>
      <c r="E1528" s="67" t="s">
        <v>368</v>
      </c>
      <c r="F1528" s="68" t="s">
        <v>420</v>
      </c>
      <c r="G1528" s="67" t="s">
        <v>421</v>
      </c>
      <c r="H1528" s="68" t="s">
        <v>362</v>
      </c>
      <c r="I1528" s="69">
        <v>8</v>
      </c>
      <c r="J1528" s="69">
        <v>13</v>
      </c>
      <c r="K1528" s="91"/>
      <c r="L1528" s="91"/>
    </row>
    <row r="1529" spans="2:12" x14ac:dyDescent="0.25">
      <c r="B1529" s="67" t="s">
        <v>402</v>
      </c>
      <c r="C1529" s="67" t="s">
        <v>403</v>
      </c>
      <c r="D1529" s="68" t="s">
        <v>367</v>
      </c>
      <c r="E1529" s="67" t="s">
        <v>368</v>
      </c>
      <c r="F1529" s="68" t="s">
        <v>420</v>
      </c>
      <c r="G1529" s="67" t="s">
        <v>421</v>
      </c>
      <c r="H1529" s="68" t="s">
        <v>363</v>
      </c>
      <c r="I1529" s="69">
        <v>21</v>
      </c>
      <c r="J1529" s="69">
        <v>19</v>
      </c>
      <c r="K1529" s="91"/>
      <c r="L1529" s="91"/>
    </row>
    <row r="1530" spans="2:12" x14ac:dyDescent="0.25">
      <c r="B1530" s="67" t="s">
        <v>402</v>
      </c>
      <c r="C1530" s="67" t="s">
        <v>403</v>
      </c>
      <c r="D1530" s="68" t="s">
        <v>367</v>
      </c>
      <c r="E1530" s="67" t="s">
        <v>368</v>
      </c>
      <c r="F1530" s="68" t="s">
        <v>420</v>
      </c>
      <c r="G1530" s="67" t="s">
        <v>421</v>
      </c>
      <c r="H1530" s="68" t="s">
        <v>364</v>
      </c>
      <c r="I1530" s="69">
        <v>0</v>
      </c>
      <c r="J1530" s="69">
        <v>1</v>
      </c>
      <c r="K1530" s="91"/>
      <c r="L1530" s="91"/>
    </row>
    <row r="1531" spans="2:12" x14ac:dyDescent="0.25">
      <c r="B1531" s="67" t="s">
        <v>402</v>
      </c>
      <c r="C1531" s="67" t="s">
        <v>403</v>
      </c>
      <c r="D1531" s="68" t="s">
        <v>367</v>
      </c>
      <c r="E1531" s="67" t="s">
        <v>368</v>
      </c>
      <c r="F1531" s="68" t="s">
        <v>420</v>
      </c>
      <c r="G1531" s="67" t="s">
        <v>421</v>
      </c>
      <c r="H1531" s="68" t="s">
        <v>362</v>
      </c>
      <c r="I1531" s="69">
        <v>0</v>
      </c>
      <c r="J1531" s="69">
        <v>5</v>
      </c>
      <c r="K1531" s="91"/>
      <c r="L1531" s="91"/>
    </row>
    <row r="1532" spans="2:12" x14ac:dyDescent="0.25">
      <c r="B1532" s="67" t="s">
        <v>402</v>
      </c>
      <c r="C1532" s="67" t="s">
        <v>403</v>
      </c>
      <c r="D1532" s="68" t="s">
        <v>367</v>
      </c>
      <c r="E1532" s="67" t="s">
        <v>368</v>
      </c>
      <c r="F1532" s="68" t="s">
        <v>420</v>
      </c>
      <c r="G1532" s="67" t="s">
        <v>421</v>
      </c>
      <c r="H1532" s="68" t="s">
        <v>363</v>
      </c>
      <c r="I1532" s="69">
        <v>0</v>
      </c>
      <c r="J1532" s="69">
        <v>0</v>
      </c>
      <c r="K1532" s="91"/>
      <c r="L1532" s="91"/>
    </row>
    <row r="1533" spans="2:12" x14ac:dyDescent="0.25">
      <c r="B1533" s="67" t="s">
        <v>402</v>
      </c>
      <c r="C1533" s="67" t="s">
        <v>403</v>
      </c>
      <c r="D1533" s="68" t="s">
        <v>367</v>
      </c>
      <c r="E1533" s="67" t="s">
        <v>368</v>
      </c>
      <c r="F1533" s="68" t="s">
        <v>420</v>
      </c>
      <c r="G1533" s="67" t="s">
        <v>421</v>
      </c>
      <c r="H1533" s="68" t="s">
        <v>364</v>
      </c>
      <c r="I1533" s="69">
        <v>0</v>
      </c>
      <c r="J1533" s="69">
        <v>0</v>
      </c>
      <c r="K1533" s="91"/>
      <c r="L1533" s="91"/>
    </row>
    <row r="1534" spans="2:12" x14ac:dyDescent="0.25">
      <c r="B1534" s="67" t="s">
        <v>402</v>
      </c>
      <c r="C1534" s="67" t="s">
        <v>403</v>
      </c>
      <c r="D1534" s="68" t="s">
        <v>367</v>
      </c>
      <c r="E1534" s="67" t="s">
        <v>368</v>
      </c>
      <c r="F1534" s="68" t="s">
        <v>420</v>
      </c>
      <c r="G1534" s="67" t="s">
        <v>421</v>
      </c>
      <c r="H1534" s="68" t="s">
        <v>363</v>
      </c>
      <c r="I1534" s="69">
        <v>0</v>
      </c>
      <c r="J1534" s="69">
        <v>0</v>
      </c>
      <c r="K1534" s="91"/>
      <c r="L1534" s="91"/>
    </row>
    <row r="1535" spans="2:12" x14ac:dyDescent="0.25">
      <c r="B1535" s="67" t="s">
        <v>402</v>
      </c>
      <c r="C1535" s="67" t="s">
        <v>403</v>
      </c>
      <c r="D1535" s="68" t="s">
        <v>367</v>
      </c>
      <c r="E1535" s="67" t="s">
        <v>368</v>
      </c>
      <c r="F1535" s="68" t="s">
        <v>420</v>
      </c>
      <c r="G1535" s="67" t="s">
        <v>421</v>
      </c>
      <c r="H1535" s="68" t="s">
        <v>364</v>
      </c>
      <c r="I1535" s="69">
        <v>0</v>
      </c>
      <c r="J1535" s="69">
        <v>0</v>
      </c>
      <c r="K1535" s="91"/>
      <c r="L1535" s="91"/>
    </row>
    <row r="1536" spans="2:12" x14ac:dyDescent="0.25">
      <c r="B1536" s="67" t="s">
        <v>402</v>
      </c>
      <c r="C1536" s="67" t="s">
        <v>403</v>
      </c>
      <c r="D1536" s="68" t="s">
        <v>367</v>
      </c>
      <c r="E1536" s="67" t="s">
        <v>368</v>
      </c>
      <c r="F1536" s="68" t="s">
        <v>420</v>
      </c>
      <c r="G1536" s="67" t="s">
        <v>421</v>
      </c>
      <c r="H1536" s="68" t="s">
        <v>363</v>
      </c>
      <c r="I1536" s="69">
        <v>0</v>
      </c>
      <c r="J1536" s="69">
        <v>0</v>
      </c>
      <c r="K1536" s="91"/>
      <c r="L1536" s="91"/>
    </row>
    <row r="1537" spans="2:12" x14ac:dyDescent="0.25">
      <c r="B1537" s="67" t="s">
        <v>402</v>
      </c>
      <c r="C1537" s="67" t="s">
        <v>403</v>
      </c>
      <c r="D1537" s="68" t="s">
        <v>367</v>
      </c>
      <c r="E1537" s="67" t="s">
        <v>368</v>
      </c>
      <c r="F1537" s="68" t="s">
        <v>420</v>
      </c>
      <c r="G1537" s="67" t="s">
        <v>421</v>
      </c>
      <c r="H1537" s="68" t="s">
        <v>362</v>
      </c>
      <c r="I1537" s="69">
        <v>95</v>
      </c>
      <c r="J1537" s="69">
        <v>95</v>
      </c>
      <c r="K1537" s="91"/>
      <c r="L1537" s="91"/>
    </row>
    <row r="1538" spans="2:12" x14ac:dyDescent="0.25">
      <c r="B1538" s="67" t="s">
        <v>402</v>
      </c>
      <c r="C1538" s="67" t="s">
        <v>403</v>
      </c>
      <c r="D1538" s="68" t="s">
        <v>367</v>
      </c>
      <c r="E1538" s="67" t="s">
        <v>368</v>
      </c>
      <c r="F1538" s="68" t="s">
        <v>420</v>
      </c>
      <c r="G1538" s="67" t="s">
        <v>421</v>
      </c>
      <c r="H1538" s="68" t="s">
        <v>363</v>
      </c>
      <c r="I1538" s="69">
        <v>162</v>
      </c>
      <c r="J1538" s="69">
        <v>138</v>
      </c>
      <c r="K1538" s="91"/>
      <c r="L1538" s="91"/>
    </row>
    <row r="1539" spans="2:12" x14ac:dyDescent="0.25">
      <c r="B1539" s="67" t="s">
        <v>402</v>
      </c>
      <c r="C1539" s="67" t="s">
        <v>403</v>
      </c>
      <c r="D1539" s="68" t="s">
        <v>367</v>
      </c>
      <c r="E1539" s="67" t="s">
        <v>368</v>
      </c>
      <c r="F1539" s="68" t="s">
        <v>420</v>
      </c>
      <c r="G1539" s="67" t="s">
        <v>421</v>
      </c>
      <c r="H1539" s="68" t="s">
        <v>364</v>
      </c>
      <c r="I1539" s="69">
        <v>0</v>
      </c>
      <c r="J1539" s="69">
        <v>4</v>
      </c>
      <c r="K1539" s="91"/>
      <c r="L1539" s="91"/>
    </row>
    <row r="1540" spans="2:12" x14ac:dyDescent="0.25">
      <c r="B1540" s="67" t="s">
        <v>402</v>
      </c>
      <c r="C1540" s="67" t="s">
        <v>403</v>
      </c>
      <c r="D1540" s="68" t="s">
        <v>367</v>
      </c>
      <c r="E1540" s="67" t="s">
        <v>368</v>
      </c>
      <c r="F1540" s="68" t="s">
        <v>420</v>
      </c>
      <c r="G1540" s="67" t="s">
        <v>421</v>
      </c>
      <c r="H1540" s="68" t="s">
        <v>362</v>
      </c>
      <c r="I1540" s="69">
        <v>21</v>
      </c>
      <c r="J1540" s="69">
        <v>3</v>
      </c>
      <c r="K1540" s="91"/>
      <c r="L1540" s="91"/>
    </row>
    <row r="1541" spans="2:12" x14ac:dyDescent="0.25">
      <c r="B1541" s="67" t="s">
        <v>402</v>
      </c>
      <c r="C1541" s="67" t="s">
        <v>403</v>
      </c>
      <c r="D1541" s="68" t="s">
        <v>367</v>
      </c>
      <c r="E1541" s="67" t="s">
        <v>368</v>
      </c>
      <c r="F1541" s="68" t="s">
        <v>420</v>
      </c>
      <c r="G1541" s="67" t="s">
        <v>421</v>
      </c>
      <c r="H1541" s="68" t="s">
        <v>363</v>
      </c>
      <c r="I1541" s="69">
        <v>0</v>
      </c>
      <c r="J1541" s="69">
        <v>0</v>
      </c>
      <c r="K1541" s="91"/>
      <c r="L1541" s="91"/>
    </row>
    <row r="1542" spans="2:12" x14ac:dyDescent="0.25">
      <c r="B1542" s="67" t="s">
        <v>402</v>
      </c>
      <c r="C1542" s="67" t="s">
        <v>403</v>
      </c>
      <c r="D1542" s="68" t="s">
        <v>367</v>
      </c>
      <c r="E1542" s="67" t="s">
        <v>368</v>
      </c>
      <c r="F1542" s="68" t="s">
        <v>420</v>
      </c>
      <c r="G1542" s="67" t="s">
        <v>421</v>
      </c>
      <c r="H1542" s="68" t="s">
        <v>364</v>
      </c>
      <c r="I1542" s="69">
        <v>0</v>
      </c>
      <c r="J1542" s="69">
        <v>0</v>
      </c>
      <c r="K1542" s="91"/>
      <c r="L1542" s="91"/>
    </row>
    <row r="1543" spans="2:12" x14ac:dyDescent="0.25">
      <c r="B1543" s="67" t="s">
        <v>402</v>
      </c>
      <c r="C1543" s="67" t="s">
        <v>403</v>
      </c>
      <c r="D1543" s="68" t="s">
        <v>367</v>
      </c>
      <c r="E1543" s="67" t="s">
        <v>368</v>
      </c>
      <c r="F1543" s="68" t="s">
        <v>420</v>
      </c>
      <c r="G1543" s="67" t="s">
        <v>421</v>
      </c>
      <c r="H1543" s="68" t="s">
        <v>362</v>
      </c>
      <c r="I1543" s="69">
        <v>0</v>
      </c>
      <c r="J1543" s="69">
        <v>46</v>
      </c>
      <c r="K1543" s="91"/>
      <c r="L1543" s="91"/>
    </row>
    <row r="1544" spans="2:12" x14ac:dyDescent="0.25">
      <c r="B1544" s="67" t="s">
        <v>402</v>
      </c>
      <c r="C1544" s="67" t="s">
        <v>403</v>
      </c>
      <c r="D1544" s="68" t="s">
        <v>367</v>
      </c>
      <c r="E1544" s="67" t="s">
        <v>368</v>
      </c>
      <c r="F1544" s="68" t="s">
        <v>420</v>
      </c>
      <c r="G1544" s="67" t="s">
        <v>421</v>
      </c>
      <c r="H1544" s="68" t="s">
        <v>363</v>
      </c>
      <c r="I1544" s="69">
        <v>0</v>
      </c>
      <c r="J1544" s="69">
        <v>0</v>
      </c>
      <c r="K1544" s="91"/>
      <c r="L1544" s="91"/>
    </row>
    <row r="1545" spans="2:12" x14ac:dyDescent="0.25">
      <c r="B1545" s="67" t="s">
        <v>402</v>
      </c>
      <c r="C1545" s="67" t="s">
        <v>403</v>
      </c>
      <c r="D1545" s="68" t="s">
        <v>367</v>
      </c>
      <c r="E1545" s="67" t="s">
        <v>368</v>
      </c>
      <c r="F1545" s="68" t="s">
        <v>420</v>
      </c>
      <c r="G1545" s="67" t="s">
        <v>421</v>
      </c>
      <c r="H1545" s="68" t="s">
        <v>364</v>
      </c>
      <c r="I1545" s="69">
        <v>15</v>
      </c>
      <c r="J1545" s="69">
        <v>10</v>
      </c>
      <c r="K1545" s="91"/>
      <c r="L1545" s="91"/>
    </row>
    <row r="1546" spans="2:12" x14ac:dyDescent="0.25">
      <c r="B1546" s="67" t="s">
        <v>402</v>
      </c>
      <c r="C1546" s="67" t="s">
        <v>403</v>
      </c>
      <c r="D1546" s="68" t="s">
        <v>367</v>
      </c>
      <c r="E1546" s="67" t="s">
        <v>368</v>
      </c>
      <c r="F1546" s="68" t="s">
        <v>420</v>
      </c>
      <c r="G1546" s="67" t="s">
        <v>421</v>
      </c>
      <c r="H1546" s="68" t="s">
        <v>362</v>
      </c>
      <c r="I1546" s="69">
        <v>19</v>
      </c>
      <c r="J1546" s="69">
        <v>44</v>
      </c>
      <c r="K1546" s="91"/>
      <c r="L1546" s="91"/>
    </row>
    <row r="1547" spans="2:12" x14ac:dyDescent="0.25">
      <c r="B1547" s="67" t="s">
        <v>402</v>
      </c>
      <c r="C1547" s="67" t="s">
        <v>403</v>
      </c>
      <c r="D1547" s="68" t="s">
        <v>367</v>
      </c>
      <c r="E1547" s="67" t="s">
        <v>368</v>
      </c>
      <c r="F1547" s="68" t="s">
        <v>420</v>
      </c>
      <c r="G1547" s="67" t="s">
        <v>421</v>
      </c>
      <c r="H1547" s="68" t="s">
        <v>363</v>
      </c>
      <c r="I1547" s="69">
        <v>0</v>
      </c>
      <c r="J1547" s="69">
        <v>5</v>
      </c>
      <c r="K1547" s="91"/>
      <c r="L1547" s="91"/>
    </row>
    <row r="1548" spans="2:12" x14ac:dyDescent="0.25">
      <c r="B1548" s="67" t="s">
        <v>402</v>
      </c>
      <c r="C1548" s="67" t="s">
        <v>403</v>
      </c>
      <c r="D1548" s="68" t="s">
        <v>367</v>
      </c>
      <c r="E1548" s="67" t="s">
        <v>368</v>
      </c>
      <c r="F1548" s="68" t="s">
        <v>420</v>
      </c>
      <c r="G1548" s="67" t="s">
        <v>421</v>
      </c>
      <c r="H1548" s="68" t="s">
        <v>364</v>
      </c>
      <c r="I1548" s="69">
        <v>7</v>
      </c>
      <c r="J1548" s="69">
        <v>15</v>
      </c>
      <c r="K1548" s="91"/>
      <c r="L1548" s="91"/>
    </row>
    <row r="1549" spans="2:12" x14ac:dyDescent="0.25">
      <c r="B1549" s="67" t="s">
        <v>402</v>
      </c>
      <c r="C1549" s="67" t="s">
        <v>403</v>
      </c>
      <c r="D1549" s="68" t="s">
        <v>367</v>
      </c>
      <c r="E1549" s="67" t="s">
        <v>368</v>
      </c>
      <c r="F1549" s="68" t="s">
        <v>420</v>
      </c>
      <c r="G1549" s="67" t="s">
        <v>421</v>
      </c>
      <c r="H1549" s="68" t="s">
        <v>362</v>
      </c>
      <c r="I1549" s="69">
        <v>58</v>
      </c>
      <c r="J1549" s="69">
        <v>71</v>
      </c>
      <c r="K1549" s="91"/>
      <c r="L1549" s="91"/>
    </row>
    <row r="1550" spans="2:12" x14ac:dyDescent="0.25">
      <c r="B1550" s="67" t="s">
        <v>402</v>
      </c>
      <c r="C1550" s="67" t="s">
        <v>403</v>
      </c>
      <c r="D1550" s="68" t="s">
        <v>367</v>
      </c>
      <c r="E1550" s="67" t="s">
        <v>368</v>
      </c>
      <c r="F1550" s="68" t="s">
        <v>420</v>
      </c>
      <c r="G1550" s="67" t="s">
        <v>421</v>
      </c>
      <c r="H1550" s="68" t="s">
        <v>363</v>
      </c>
      <c r="I1550" s="69">
        <v>118</v>
      </c>
      <c r="J1550" s="69">
        <v>149</v>
      </c>
      <c r="K1550" s="91"/>
      <c r="L1550" s="91"/>
    </row>
    <row r="1551" spans="2:12" x14ac:dyDescent="0.25">
      <c r="B1551" s="67" t="s">
        <v>402</v>
      </c>
      <c r="C1551" s="67" t="s">
        <v>403</v>
      </c>
      <c r="D1551" s="68" t="s">
        <v>367</v>
      </c>
      <c r="E1551" s="67" t="s">
        <v>368</v>
      </c>
      <c r="F1551" s="68" t="s">
        <v>420</v>
      </c>
      <c r="G1551" s="67" t="s">
        <v>421</v>
      </c>
      <c r="H1551" s="68" t="s">
        <v>364</v>
      </c>
      <c r="I1551" s="69">
        <v>13</v>
      </c>
      <c r="J1551" s="69">
        <v>30</v>
      </c>
      <c r="K1551" s="91"/>
      <c r="L1551" s="91"/>
    </row>
    <row r="1552" spans="2:12" x14ac:dyDescent="0.25">
      <c r="B1552" s="67" t="s">
        <v>402</v>
      </c>
      <c r="C1552" s="67" t="s">
        <v>403</v>
      </c>
      <c r="D1552" s="68" t="s">
        <v>367</v>
      </c>
      <c r="E1552" s="67" t="s">
        <v>368</v>
      </c>
      <c r="F1552" s="68" t="s">
        <v>420</v>
      </c>
      <c r="G1552" s="67" t="s">
        <v>421</v>
      </c>
      <c r="H1552" s="68" t="s">
        <v>362</v>
      </c>
      <c r="I1552" s="69">
        <v>120</v>
      </c>
      <c r="J1552" s="69">
        <v>245</v>
      </c>
      <c r="K1552" s="91"/>
      <c r="L1552" s="91"/>
    </row>
    <row r="1553" spans="2:12" x14ac:dyDescent="0.25">
      <c r="B1553" s="67" t="s">
        <v>402</v>
      </c>
      <c r="C1553" s="67" t="s">
        <v>403</v>
      </c>
      <c r="D1553" s="68" t="s">
        <v>367</v>
      </c>
      <c r="E1553" s="67" t="s">
        <v>368</v>
      </c>
      <c r="F1553" s="68" t="s">
        <v>420</v>
      </c>
      <c r="G1553" s="67" t="s">
        <v>421</v>
      </c>
      <c r="H1553" s="68" t="s">
        <v>363</v>
      </c>
      <c r="I1553" s="69">
        <v>428</v>
      </c>
      <c r="J1553" s="69">
        <v>127</v>
      </c>
      <c r="K1553" s="91"/>
      <c r="L1553" s="91"/>
    </row>
    <row r="1554" spans="2:12" x14ac:dyDescent="0.25">
      <c r="B1554" s="67" t="s">
        <v>402</v>
      </c>
      <c r="C1554" s="67" t="s">
        <v>403</v>
      </c>
      <c r="D1554" s="68" t="s">
        <v>367</v>
      </c>
      <c r="E1554" s="67" t="s">
        <v>368</v>
      </c>
      <c r="F1554" s="68" t="s">
        <v>420</v>
      </c>
      <c r="G1554" s="67" t="s">
        <v>421</v>
      </c>
      <c r="H1554" s="68" t="s">
        <v>364</v>
      </c>
      <c r="I1554" s="69">
        <v>98</v>
      </c>
      <c r="J1554" s="69">
        <v>154</v>
      </c>
      <c r="K1554" s="91"/>
      <c r="L1554" s="91"/>
    </row>
    <row r="1555" spans="2:12" x14ac:dyDescent="0.25">
      <c r="B1555" s="67" t="s">
        <v>402</v>
      </c>
      <c r="C1555" s="67" t="s">
        <v>403</v>
      </c>
      <c r="D1555" s="68" t="s">
        <v>367</v>
      </c>
      <c r="E1555" s="67" t="s">
        <v>368</v>
      </c>
      <c r="F1555" s="68" t="s">
        <v>420</v>
      </c>
      <c r="G1555" s="67" t="s">
        <v>421</v>
      </c>
      <c r="H1555" s="68" t="s">
        <v>362</v>
      </c>
      <c r="I1555" s="69">
        <v>0</v>
      </c>
      <c r="J1555" s="69">
        <v>0</v>
      </c>
      <c r="K1555" s="91"/>
      <c r="L1555" s="91"/>
    </row>
    <row r="1556" spans="2:12" x14ac:dyDescent="0.25">
      <c r="B1556" s="67" t="s">
        <v>402</v>
      </c>
      <c r="C1556" s="67" t="s">
        <v>403</v>
      </c>
      <c r="D1556" s="68" t="s">
        <v>367</v>
      </c>
      <c r="E1556" s="67" t="s">
        <v>368</v>
      </c>
      <c r="F1556" s="68" t="s">
        <v>420</v>
      </c>
      <c r="G1556" s="67" t="s">
        <v>421</v>
      </c>
      <c r="H1556" s="68" t="s">
        <v>363</v>
      </c>
      <c r="I1556" s="69">
        <v>0</v>
      </c>
      <c r="J1556" s="69">
        <v>0</v>
      </c>
      <c r="K1556" s="91"/>
      <c r="L1556" s="91"/>
    </row>
    <row r="1557" spans="2:12" x14ac:dyDescent="0.25">
      <c r="B1557" s="67" t="s">
        <v>402</v>
      </c>
      <c r="C1557" s="67" t="s">
        <v>403</v>
      </c>
      <c r="D1557" s="68" t="s">
        <v>367</v>
      </c>
      <c r="E1557" s="67" t="s">
        <v>368</v>
      </c>
      <c r="F1557" s="68" t="s">
        <v>420</v>
      </c>
      <c r="G1557" s="67" t="s">
        <v>421</v>
      </c>
      <c r="H1557" s="68" t="s">
        <v>362</v>
      </c>
      <c r="I1557" s="69">
        <v>20</v>
      </c>
      <c r="J1557" s="69">
        <v>0</v>
      </c>
      <c r="K1557" s="91"/>
      <c r="L1557" s="91"/>
    </row>
    <row r="1558" spans="2:12" x14ac:dyDescent="0.25">
      <c r="B1558" s="67" t="s">
        <v>402</v>
      </c>
      <c r="C1558" s="67" t="s">
        <v>403</v>
      </c>
      <c r="D1558" s="68" t="s">
        <v>367</v>
      </c>
      <c r="E1558" s="67" t="s">
        <v>368</v>
      </c>
      <c r="F1558" s="68" t="s">
        <v>420</v>
      </c>
      <c r="G1558" s="67" t="s">
        <v>421</v>
      </c>
      <c r="H1558" s="68" t="s">
        <v>363</v>
      </c>
      <c r="I1558" s="69">
        <v>36</v>
      </c>
      <c r="J1558" s="69">
        <v>16</v>
      </c>
      <c r="K1558" s="91"/>
      <c r="L1558" s="91"/>
    </row>
    <row r="1559" spans="2:12" x14ac:dyDescent="0.25">
      <c r="B1559" s="67" t="s">
        <v>402</v>
      </c>
      <c r="C1559" s="67" t="s">
        <v>403</v>
      </c>
      <c r="D1559" s="68" t="s">
        <v>367</v>
      </c>
      <c r="E1559" s="67" t="s">
        <v>368</v>
      </c>
      <c r="F1559" s="68" t="s">
        <v>420</v>
      </c>
      <c r="G1559" s="67" t="s">
        <v>421</v>
      </c>
      <c r="H1559" s="68" t="s">
        <v>362</v>
      </c>
      <c r="I1559" s="69">
        <v>0</v>
      </c>
      <c r="J1559" s="69">
        <v>0</v>
      </c>
      <c r="K1559" s="91"/>
      <c r="L1559" s="91"/>
    </row>
    <row r="1560" spans="2:12" x14ac:dyDescent="0.25">
      <c r="B1560" s="67" t="s">
        <v>402</v>
      </c>
      <c r="C1560" s="67" t="s">
        <v>403</v>
      </c>
      <c r="D1560" s="68" t="s">
        <v>367</v>
      </c>
      <c r="E1560" s="67" t="s">
        <v>368</v>
      </c>
      <c r="F1560" s="68" t="s">
        <v>420</v>
      </c>
      <c r="G1560" s="67" t="s">
        <v>421</v>
      </c>
      <c r="H1560" s="68" t="s">
        <v>363</v>
      </c>
      <c r="I1560" s="69">
        <v>16</v>
      </c>
      <c r="J1560" s="69">
        <v>22</v>
      </c>
      <c r="K1560" s="91"/>
      <c r="L1560" s="91"/>
    </row>
    <row r="1561" spans="2:12" x14ac:dyDescent="0.25">
      <c r="B1561" s="67" t="s">
        <v>402</v>
      </c>
      <c r="C1561" s="67" t="s">
        <v>403</v>
      </c>
      <c r="D1561" s="68" t="s">
        <v>367</v>
      </c>
      <c r="E1561" s="67" t="s">
        <v>368</v>
      </c>
      <c r="F1561" s="68" t="s">
        <v>420</v>
      </c>
      <c r="G1561" s="67" t="s">
        <v>421</v>
      </c>
      <c r="H1561" s="68" t="s">
        <v>364</v>
      </c>
      <c r="I1561" s="69">
        <v>0</v>
      </c>
      <c r="J1561" s="69">
        <v>0</v>
      </c>
      <c r="K1561" s="91"/>
      <c r="L1561" s="91"/>
    </row>
    <row r="1562" spans="2:12" x14ac:dyDescent="0.25">
      <c r="B1562" s="67" t="s">
        <v>402</v>
      </c>
      <c r="C1562" s="67" t="s">
        <v>403</v>
      </c>
      <c r="D1562" s="68" t="s">
        <v>367</v>
      </c>
      <c r="E1562" s="67" t="s">
        <v>368</v>
      </c>
      <c r="F1562" s="68" t="s">
        <v>420</v>
      </c>
      <c r="G1562" s="67" t="s">
        <v>421</v>
      </c>
      <c r="H1562" s="68" t="s">
        <v>363</v>
      </c>
      <c r="I1562" s="69">
        <v>0</v>
      </c>
      <c r="J1562" s="69">
        <v>0</v>
      </c>
      <c r="K1562" s="91"/>
      <c r="L1562" s="91"/>
    </row>
    <row r="1563" spans="2:12" x14ac:dyDescent="0.25">
      <c r="B1563" s="67" t="s">
        <v>402</v>
      </c>
      <c r="C1563" s="67" t="s">
        <v>403</v>
      </c>
      <c r="D1563" s="68" t="s">
        <v>367</v>
      </c>
      <c r="E1563" s="67" t="s">
        <v>368</v>
      </c>
      <c r="F1563" s="68" t="s">
        <v>420</v>
      </c>
      <c r="G1563" s="67" t="s">
        <v>421</v>
      </c>
      <c r="H1563" s="68" t="s">
        <v>362</v>
      </c>
      <c r="I1563" s="69">
        <v>0</v>
      </c>
      <c r="J1563" s="69">
        <v>0</v>
      </c>
      <c r="K1563" s="91"/>
      <c r="L1563" s="91"/>
    </row>
    <row r="1564" spans="2:12" x14ac:dyDescent="0.25">
      <c r="B1564" s="67" t="s">
        <v>402</v>
      </c>
      <c r="C1564" s="67" t="s">
        <v>403</v>
      </c>
      <c r="D1564" s="68" t="s">
        <v>367</v>
      </c>
      <c r="E1564" s="67" t="s">
        <v>368</v>
      </c>
      <c r="F1564" s="68" t="s">
        <v>420</v>
      </c>
      <c r="G1564" s="67" t="s">
        <v>421</v>
      </c>
      <c r="H1564" s="68" t="s">
        <v>363</v>
      </c>
      <c r="I1564" s="69">
        <v>0</v>
      </c>
      <c r="J1564" s="69">
        <v>0</v>
      </c>
      <c r="K1564" s="91"/>
      <c r="L1564" s="91"/>
    </row>
    <row r="1565" spans="2:12" x14ac:dyDescent="0.25">
      <c r="B1565" s="67" t="s">
        <v>402</v>
      </c>
      <c r="C1565" s="67" t="s">
        <v>403</v>
      </c>
      <c r="D1565" s="68" t="s">
        <v>367</v>
      </c>
      <c r="E1565" s="67" t="s">
        <v>368</v>
      </c>
      <c r="F1565" s="68" t="s">
        <v>420</v>
      </c>
      <c r="G1565" s="67" t="s">
        <v>421</v>
      </c>
      <c r="H1565" s="68" t="s">
        <v>364</v>
      </c>
      <c r="I1565" s="69">
        <v>0</v>
      </c>
      <c r="J1565" s="69">
        <v>0</v>
      </c>
      <c r="K1565" s="91"/>
      <c r="L1565" s="91"/>
    </row>
    <row r="1566" spans="2:12" x14ac:dyDescent="0.25">
      <c r="B1566" s="67" t="s">
        <v>402</v>
      </c>
      <c r="C1566" s="67" t="s">
        <v>403</v>
      </c>
      <c r="D1566" s="68" t="s">
        <v>367</v>
      </c>
      <c r="E1566" s="67" t="s">
        <v>368</v>
      </c>
      <c r="F1566" s="68" t="s">
        <v>420</v>
      </c>
      <c r="G1566" s="67" t="s">
        <v>421</v>
      </c>
      <c r="H1566" s="68" t="s">
        <v>363</v>
      </c>
      <c r="I1566" s="69">
        <v>0</v>
      </c>
      <c r="J1566" s="69">
        <v>0</v>
      </c>
      <c r="K1566" s="91"/>
      <c r="L1566" s="91"/>
    </row>
    <row r="1567" spans="2:12" x14ac:dyDescent="0.25">
      <c r="B1567" s="67" t="s">
        <v>402</v>
      </c>
      <c r="C1567" s="67" t="s">
        <v>403</v>
      </c>
      <c r="D1567" s="68" t="s">
        <v>367</v>
      </c>
      <c r="E1567" s="67" t="s">
        <v>368</v>
      </c>
      <c r="F1567" s="68" t="s">
        <v>420</v>
      </c>
      <c r="G1567" s="67" t="s">
        <v>421</v>
      </c>
      <c r="H1567" s="68" t="s">
        <v>364</v>
      </c>
      <c r="I1567" s="69">
        <v>0</v>
      </c>
      <c r="J1567" s="69">
        <v>0</v>
      </c>
      <c r="K1567" s="91"/>
      <c r="L1567" s="91"/>
    </row>
    <row r="1568" spans="2:12" x14ac:dyDescent="0.25">
      <c r="B1568" s="67" t="s">
        <v>402</v>
      </c>
      <c r="C1568" s="67" t="s">
        <v>403</v>
      </c>
      <c r="D1568" s="68" t="s">
        <v>367</v>
      </c>
      <c r="E1568" s="67" t="s">
        <v>368</v>
      </c>
      <c r="F1568" s="68" t="s">
        <v>420</v>
      </c>
      <c r="G1568" s="67" t="s">
        <v>421</v>
      </c>
      <c r="H1568" s="68" t="s">
        <v>363</v>
      </c>
      <c r="I1568" s="69">
        <v>0</v>
      </c>
      <c r="J1568" s="69">
        <v>0</v>
      </c>
      <c r="K1568" s="91"/>
      <c r="L1568" s="91"/>
    </row>
    <row r="1569" spans="2:12" x14ac:dyDescent="0.25">
      <c r="B1569" s="67" t="s">
        <v>402</v>
      </c>
      <c r="C1569" s="67" t="s">
        <v>403</v>
      </c>
      <c r="D1569" s="68" t="s">
        <v>367</v>
      </c>
      <c r="E1569" s="67" t="s">
        <v>368</v>
      </c>
      <c r="F1569" s="68" t="s">
        <v>420</v>
      </c>
      <c r="G1569" s="67" t="s">
        <v>421</v>
      </c>
      <c r="H1569" s="68" t="s">
        <v>362</v>
      </c>
      <c r="I1569" s="69">
        <v>18</v>
      </c>
      <c r="J1569" s="69">
        <v>20</v>
      </c>
      <c r="K1569" s="91"/>
      <c r="L1569" s="91"/>
    </row>
    <row r="1570" spans="2:12" x14ac:dyDescent="0.25">
      <c r="B1570" s="67" t="s">
        <v>402</v>
      </c>
      <c r="C1570" s="67" t="s">
        <v>403</v>
      </c>
      <c r="D1570" s="68" t="s">
        <v>367</v>
      </c>
      <c r="E1570" s="67" t="s">
        <v>368</v>
      </c>
      <c r="F1570" s="68" t="s">
        <v>420</v>
      </c>
      <c r="G1570" s="67" t="s">
        <v>421</v>
      </c>
      <c r="H1570" s="68" t="s">
        <v>363</v>
      </c>
      <c r="I1570" s="69">
        <v>32</v>
      </c>
      <c r="J1570" s="69">
        <v>57</v>
      </c>
      <c r="K1570" s="91"/>
      <c r="L1570" s="91"/>
    </row>
    <row r="1571" spans="2:12" x14ac:dyDescent="0.25">
      <c r="B1571" s="67" t="s">
        <v>402</v>
      </c>
      <c r="C1571" s="67" t="s">
        <v>403</v>
      </c>
      <c r="D1571" s="68" t="s">
        <v>367</v>
      </c>
      <c r="E1571" s="67" t="s">
        <v>368</v>
      </c>
      <c r="F1571" s="68" t="s">
        <v>420</v>
      </c>
      <c r="G1571" s="67" t="s">
        <v>421</v>
      </c>
      <c r="H1571" s="68" t="s">
        <v>364</v>
      </c>
      <c r="I1571" s="69">
        <v>0</v>
      </c>
      <c r="J1571" s="69">
        <v>0</v>
      </c>
      <c r="K1571" s="91"/>
      <c r="L1571" s="91"/>
    </row>
    <row r="1572" spans="2:12" x14ac:dyDescent="0.25">
      <c r="B1572" s="67" t="s">
        <v>402</v>
      </c>
      <c r="C1572" s="67" t="s">
        <v>403</v>
      </c>
      <c r="D1572" s="68" t="s">
        <v>367</v>
      </c>
      <c r="E1572" s="67" t="s">
        <v>368</v>
      </c>
      <c r="F1572" s="68" t="s">
        <v>420</v>
      </c>
      <c r="G1572" s="67" t="s">
        <v>421</v>
      </c>
      <c r="H1572" s="68" t="s">
        <v>362</v>
      </c>
      <c r="I1572" s="69">
        <v>0</v>
      </c>
      <c r="J1572" s="69">
        <v>0</v>
      </c>
      <c r="K1572" s="91"/>
      <c r="L1572" s="91"/>
    </row>
    <row r="1573" spans="2:12" x14ac:dyDescent="0.25">
      <c r="B1573" s="67" t="s">
        <v>402</v>
      </c>
      <c r="C1573" s="67" t="s">
        <v>403</v>
      </c>
      <c r="D1573" s="68" t="s">
        <v>367</v>
      </c>
      <c r="E1573" s="67" t="s">
        <v>368</v>
      </c>
      <c r="F1573" s="68" t="s">
        <v>420</v>
      </c>
      <c r="G1573" s="67" t="s">
        <v>421</v>
      </c>
      <c r="H1573" s="68" t="s">
        <v>363</v>
      </c>
      <c r="I1573" s="69">
        <v>0</v>
      </c>
      <c r="J1573" s="69">
        <v>0</v>
      </c>
      <c r="K1573" s="91"/>
      <c r="L1573" s="91"/>
    </row>
    <row r="1574" spans="2:12" x14ac:dyDescent="0.25">
      <c r="B1574" s="67" t="s">
        <v>402</v>
      </c>
      <c r="C1574" s="67" t="s">
        <v>403</v>
      </c>
      <c r="D1574" s="68" t="s">
        <v>367</v>
      </c>
      <c r="E1574" s="67" t="s">
        <v>368</v>
      </c>
      <c r="F1574" s="68" t="s">
        <v>420</v>
      </c>
      <c r="G1574" s="67" t="s">
        <v>421</v>
      </c>
      <c r="H1574" s="68" t="s">
        <v>364</v>
      </c>
      <c r="I1574" s="69">
        <v>0</v>
      </c>
      <c r="J1574" s="69">
        <v>0</v>
      </c>
      <c r="K1574" s="91"/>
      <c r="L1574" s="91"/>
    </row>
    <row r="1575" spans="2:12" x14ac:dyDescent="0.25">
      <c r="B1575" s="67" t="s">
        <v>402</v>
      </c>
      <c r="C1575" s="67" t="s">
        <v>403</v>
      </c>
      <c r="D1575" s="68" t="s">
        <v>367</v>
      </c>
      <c r="E1575" s="67" t="s">
        <v>368</v>
      </c>
      <c r="F1575" s="68" t="s">
        <v>420</v>
      </c>
      <c r="G1575" s="67" t="s">
        <v>421</v>
      </c>
      <c r="H1575" s="68" t="s">
        <v>362</v>
      </c>
      <c r="I1575" s="69">
        <v>35</v>
      </c>
      <c r="J1575" s="69">
        <v>22</v>
      </c>
      <c r="K1575" s="91"/>
      <c r="L1575" s="91"/>
    </row>
    <row r="1576" spans="2:12" x14ac:dyDescent="0.25">
      <c r="B1576" s="67" t="s">
        <v>402</v>
      </c>
      <c r="C1576" s="67" t="s">
        <v>403</v>
      </c>
      <c r="D1576" s="68" t="s">
        <v>367</v>
      </c>
      <c r="E1576" s="67" t="s">
        <v>368</v>
      </c>
      <c r="F1576" s="68" t="s">
        <v>420</v>
      </c>
      <c r="G1576" s="67" t="s">
        <v>421</v>
      </c>
      <c r="H1576" s="68" t="s">
        <v>363</v>
      </c>
      <c r="I1576" s="69">
        <v>27</v>
      </c>
      <c r="J1576" s="69">
        <v>52</v>
      </c>
      <c r="K1576" s="91"/>
      <c r="L1576" s="91"/>
    </row>
    <row r="1577" spans="2:12" x14ac:dyDescent="0.25">
      <c r="B1577" s="67" t="s">
        <v>402</v>
      </c>
      <c r="C1577" s="67" t="s">
        <v>403</v>
      </c>
      <c r="D1577" s="68" t="s">
        <v>367</v>
      </c>
      <c r="E1577" s="67" t="s">
        <v>368</v>
      </c>
      <c r="F1577" s="68" t="s">
        <v>420</v>
      </c>
      <c r="G1577" s="67" t="s">
        <v>421</v>
      </c>
      <c r="H1577" s="68" t="s">
        <v>364</v>
      </c>
      <c r="I1577" s="69">
        <v>0</v>
      </c>
      <c r="J1577" s="69">
        <v>0</v>
      </c>
      <c r="K1577" s="91"/>
      <c r="L1577" s="91"/>
    </row>
    <row r="1578" spans="2:12" x14ac:dyDescent="0.25">
      <c r="B1578" s="67" t="s">
        <v>402</v>
      </c>
      <c r="C1578" s="67" t="s">
        <v>403</v>
      </c>
      <c r="D1578" s="68" t="s">
        <v>367</v>
      </c>
      <c r="E1578" s="67" t="s">
        <v>368</v>
      </c>
      <c r="F1578" s="68" t="s">
        <v>420</v>
      </c>
      <c r="G1578" s="67" t="s">
        <v>421</v>
      </c>
      <c r="H1578" s="68" t="s">
        <v>362</v>
      </c>
      <c r="I1578" s="69">
        <v>0</v>
      </c>
      <c r="J1578" s="69">
        <v>0</v>
      </c>
      <c r="K1578" s="91"/>
      <c r="L1578" s="91"/>
    </row>
    <row r="1579" spans="2:12" x14ac:dyDescent="0.25">
      <c r="B1579" s="67" t="s">
        <v>402</v>
      </c>
      <c r="C1579" s="67" t="s">
        <v>403</v>
      </c>
      <c r="D1579" s="68" t="s">
        <v>367</v>
      </c>
      <c r="E1579" s="67" t="s">
        <v>368</v>
      </c>
      <c r="F1579" s="68" t="s">
        <v>420</v>
      </c>
      <c r="G1579" s="67" t="s">
        <v>421</v>
      </c>
      <c r="H1579" s="68" t="s">
        <v>363</v>
      </c>
      <c r="I1579" s="69">
        <v>37</v>
      </c>
      <c r="J1579" s="69">
        <v>24</v>
      </c>
      <c r="K1579" s="91"/>
      <c r="L1579" s="91"/>
    </row>
    <row r="1580" spans="2:12" x14ac:dyDescent="0.25">
      <c r="B1580" s="67" t="s">
        <v>402</v>
      </c>
      <c r="C1580" s="67" t="s">
        <v>403</v>
      </c>
      <c r="D1580" s="68" t="s">
        <v>367</v>
      </c>
      <c r="E1580" s="67" t="s">
        <v>368</v>
      </c>
      <c r="F1580" s="68" t="s">
        <v>420</v>
      </c>
      <c r="G1580" s="67" t="s">
        <v>421</v>
      </c>
      <c r="H1580" s="68" t="s">
        <v>364</v>
      </c>
      <c r="I1580" s="69">
        <v>16</v>
      </c>
      <c r="J1580" s="69">
        <v>17</v>
      </c>
      <c r="K1580" s="91"/>
      <c r="L1580" s="91"/>
    </row>
    <row r="1581" spans="2:12" x14ac:dyDescent="0.25">
      <c r="B1581" s="67" t="s">
        <v>402</v>
      </c>
      <c r="C1581" s="67" t="s">
        <v>403</v>
      </c>
      <c r="D1581" s="68" t="s">
        <v>367</v>
      </c>
      <c r="E1581" s="67" t="s">
        <v>368</v>
      </c>
      <c r="F1581" s="68" t="s">
        <v>420</v>
      </c>
      <c r="G1581" s="67" t="s">
        <v>421</v>
      </c>
      <c r="H1581" s="68" t="s">
        <v>362</v>
      </c>
      <c r="I1581" s="69">
        <v>0</v>
      </c>
      <c r="J1581" s="69">
        <v>15</v>
      </c>
      <c r="K1581" s="91"/>
      <c r="L1581" s="91"/>
    </row>
    <row r="1582" spans="2:12" x14ac:dyDescent="0.25">
      <c r="B1582" s="67" t="s">
        <v>402</v>
      </c>
      <c r="C1582" s="67" t="s">
        <v>403</v>
      </c>
      <c r="D1582" s="68" t="s">
        <v>367</v>
      </c>
      <c r="E1582" s="67" t="s">
        <v>368</v>
      </c>
      <c r="F1582" s="68" t="s">
        <v>420</v>
      </c>
      <c r="G1582" s="67" t="s">
        <v>421</v>
      </c>
      <c r="H1582" s="68" t="s">
        <v>363</v>
      </c>
      <c r="I1582" s="69">
        <v>21</v>
      </c>
      <c r="J1582" s="69">
        <v>39</v>
      </c>
      <c r="K1582" s="91"/>
      <c r="L1582" s="91"/>
    </row>
    <row r="1583" spans="2:12" x14ac:dyDescent="0.25">
      <c r="B1583" s="67" t="s">
        <v>402</v>
      </c>
      <c r="C1583" s="67" t="s">
        <v>403</v>
      </c>
      <c r="D1583" s="68" t="s">
        <v>367</v>
      </c>
      <c r="E1583" s="67" t="s">
        <v>368</v>
      </c>
      <c r="F1583" s="68" t="s">
        <v>420</v>
      </c>
      <c r="G1583" s="67" t="s">
        <v>421</v>
      </c>
      <c r="H1583" s="68" t="s">
        <v>364</v>
      </c>
      <c r="I1583" s="69">
        <v>39</v>
      </c>
      <c r="J1583" s="69">
        <v>10</v>
      </c>
      <c r="K1583" s="91"/>
      <c r="L1583" s="91"/>
    </row>
    <row r="1584" spans="2:12" x14ac:dyDescent="0.25">
      <c r="B1584" s="67" t="s">
        <v>402</v>
      </c>
      <c r="C1584" s="67" t="s">
        <v>403</v>
      </c>
      <c r="D1584" s="68" t="s">
        <v>367</v>
      </c>
      <c r="E1584" s="67" t="s">
        <v>368</v>
      </c>
      <c r="F1584" s="68" t="s">
        <v>420</v>
      </c>
      <c r="G1584" s="67" t="s">
        <v>421</v>
      </c>
      <c r="H1584" s="68" t="s">
        <v>362</v>
      </c>
      <c r="I1584" s="69">
        <v>0</v>
      </c>
      <c r="J1584" s="69">
        <v>0</v>
      </c>
      <c r="K1584" s="91"/>
      <c r="L1584" s="91"/>
    </row>
    <row r="1585" spans="2:12" x14ac:dyDescent="0.25">
      <c r="B1585" s="67" t="s">
        <v>402</v>
      </c>
      <c r="C1585" s="67" t="s">
        <v>403</v>
      </c>
      <c r="D1585" s="68" t="s">
        <v>367</v>
      </c>
      <c r="E1585" s="67" t="s">
        <v>368</v>
      </c>
      <c r="F1585" s="68" t="s">
        <v>420</v>
      </c>
      <c r="G1585" s="67" t="s">
        <v>421</v>
      </c>
      <c r="H1585" s="68" t="s">
        <v>363</v>
      </c>
      <c r="I1585" s="69">
        <v>8</v>
      </c>
      <c r="J1585" s="69">
        <v>32</v>
      </c>
      <c r="K1585" s="91"/>
      <c r="L1585" s="91"/>
    </row>
    <row r="1586" spans="2:12" x14ac:dyDescent="0.25">
      <c r="B1586" s="67" t="s">
        <v>402</v>
      </c>
      <c r="C1586" s="67" t="s">
        <v>403</v>
      </c>
      <c r="D1586" s="68" t="s">
        <v>367</v>
      </c>
      <c r="E1586" s="67" t="s">
        <v>368</v>
      </c>
      <c r="F1586" s="68" t="s">
        <v>420</v>
      </c>
      <c r="G1586" s="67" t="s">
        <v>421</v>
      </c>
      <c r="H1586" s="68" t="s">
        <v>362</v>
      </c>
      <c r="I1586" s="69">
        <v>0</v>
      </c>
      <c r="J1586" s="69">
        <v>0</v>
      </c>
      <c r="K1586" s="91"/>
      <c r="L1586" s="91"/>
    </row>
    <row r="1587" spans="2:12" x14ac:dyDescent="0.25">
      <c r="B1587" s="67" t="s">
        <v>402</v>
      </c>
      <c r="C1587" s="67" t="s">
        <v>403</v>
      </c>
      <c r="D1587" s="68" t="s">
        <v>367</v>
      </c>
      <c r="E1587" s="67" t="s">
        <v>368</v>
      </c>
      <c r="F1587" s="68" t="s">
        <v>420</v>
      </c>
      <c r="G1587" s="67" t="s">
        <v>421</v>
      </c>
      <c r="H1587" s="68" t="s">
        <v>363</v>
      </c>
      <c r="I1587" s="69">
        <v>8</v>
      </c>
      <c r="J1587" s="69">
        <v>8</v>
      </c>
      <c r="K1587" s="91"/>
      <c r="L1587" s="91"/>
    </row>
    <row r="1588" spans="2:12" x14ac:dyDescent="0.25">
      <c r="B1588" s="67" t="s">
        <v>402</v>
      </c>
      <c r="C1588" s="67" t="s">
        <v>403</v>
      </c>
      <c r="D1588" s="68" t="s">
        <v>367</v>
      </c>
      <c r="E1588" s="67" t="s">
        <v>368</v>
      </c>
      <c r="F1588" s="68" t="s">
        <v>420</v>
      </c>
      <c r="G1588" s="67" t="s">
        <v>421</v>
      </c>
      <c r="H1588" s="68" t="s">
        <v>362</v>
      </c>
      <c r="I1588" s="69">
        <v>0</v>
      </c>
      <c r="J1588" s="69">
        <v>0</v>
      </c>
      <c r="K1588" s="91"/>
      <c r="L1588" s="91"/>
    </row>
    <row r="1589" spans="2:12" x14ac:dyDescent="0.25">
      <c r="B1589" s="67" t="s">
        <v>402</v>
      </c>
      <c r="C1589" s="67" t="s">
        <v>403</v>
      </c>
      <c r="D1589" s="68" t="s">
        <v>367</v>
      </c>
      <c r="E1589" s="67" t="s">
        <v>368</v>
      </c>
      <c r="F1589" s="68" t="s">
        <v>420</v>
      </c>
      <c r="G1589" s="67" t="s">
        <v>421</v>
      </c>
      <c r="H1589" s="68" t="s">
        <v>363</v>
      </c>
      <c r="I1589" s="69">
        <v>0</v>
      </c>
      <c r="J1589" s="69">
        <v>0</v>
      </c>
      <c r="K1589" s="91"/>
      <c r="L1589" s="91"/>
    </row>
    <row r="1590" spans="2:12" x14ac:dyDescent="0.25">
      <c r="B1590" s="67" t="s">
        <v>402</v>
      </c>
      <c r="C1590" s="67" t="s">
        <v>403</v>
      </c>
      <c r="D1590" s="68" t="s">
        <v>367</v>
      </c>
      <c r="E1590" s="67" t="s">
        <v>368</v>
      </c>
      <c r="F1590" s="68" t="s">
        <v>420</v>
      </c>
      <c r="G1590" s="67" t="s">
        <v>421</v>
      </c>
      <c r="H1590" s="68" t="s">
        <v>364</v>
      </c>
      <c r="I1590" s="69">
        <v>0</v>
      </c>
      <c r="J1590" s="69">
        <v>0</v>
      </c>
      <c r="K1590" s="91"/>
      <c r="L1590" s="91"/>
    </row>
    <row r="1591" spans="2:12" x14ac:dyDescent="0.25">
      <c r="B1591" s="67" t="s">
        <v>402</v>
      </c>
      <c r="C1591" s="67" t="s">
        <v>403</v>
      </c>
      <c r="D1591" s="68" t="s">
        <v>367</v>
      </c>
      <c r="E1591" s="67" t="s">
        <v>368</v>
      </c>
      <c r="F1591" s="68" t="s">
        <v>420</v>
      </c>
      <c r="G1591" s="67" t="s">
        <v>421</v>
      </c>
      <c r="H1591" s="68" t="s">
        <v>362</v>
      </c>
      <c r="I1591" s="69">
        <v>0</v>
      </c>
      <c r="J1591" s="69">
        <v>0</v>
      </c>
      <c r="K1591" s="91"/>
      <c r="L1591" s="91"/>
    </row>
    <row r="1592" spans="2:12" x14ac:dyDescent="0.25">
      <c r="B1592" s="67" t="s">
        <v>402</v>
      </c>
      <c r="C1592" s="67" t="s">
        <v>403</v>
      </c>
      <c r="D1592" s="68" t="s">
        <v>367</v>
      </c>
      <c r="E1592" s="67" t="s">
        <v>368</v>
      </c>
      <c r="F1592" s="68" t="s">
        <v>420</v>
      </c>
      <c r="G1592" s="67" t="s">
        <v>421</v>
      </c>
      <c r="H1592" s="68" t="s">
        <v>363</v>
      </c>
      <c r="I1592" s="69">
        <v>0</v>
      </c>
      <c r="J1592" s="69">
        <v>0</v>
      </c>
      <c r="K1592" s="91"/>
      <c r="L1592" s="91"/>
    </row>
    <row r="1593" spans="2:12" x14ac:dyDescent="0.25">
      <c r="B1593" s="67" t="s">
        <v>402</v>
      </c>
      <c r="C1593" s="67" t="s">
        <v>403</v>
      </c>
      <c r="D1593" s="68" t="s">
        <v>367</v>
      </c>
      <c r="E1593" s="67" t="s">
        <v>368</v>
      </c>
      <c r="F1593" s="68" t="s">
        <v>420</v>
      </c>
      <c r="G1593" s="67" t="s">
        <v>421</v>
      </c>
      <c r="H1593" s="68" t="s">
        <v>364</v>
      </c>
      <c r="I1593" s="69">
        <v>0</v>
      </c>
      <c r="J1593" s="69">
        <v>0</v>
      </c>
      <c r="K1593" s="91"/>
      <c r="L1593" s="91"/>
    </row>
    <row r="1594" spans="2:12" x14ac:dyDescent="0.25">
      <c r="B1594" s="67" t="s">
        <v>402</v>
      </c>
      <c r="C1594" s="67" t="s">
        <v>403</v>
      </c>
      <c r="D1594" s="68" t="s">
        <v>367</v>
      </c>
      <c r="E1594" s="67" t="s">
        <v>368</v>
      </c>
      <c r="F1594" s="68" t="s">
        <v>420</v>
      </c>
      <c r="G1594" s="67" t="s">
        <v>421</v>
      </c>
      <c r="H1594" s="68" t="s">
        <v>363</v>
      </c>
      <c r="I1594" s="69">
        <v>10</v>
      </c>
      <c r="J1594" s="69">
        <v>0</v>
      </c>
      <c r="K1594" s="91"/>
      <c r="L1594" s="91"/>
    </row>
    <row r="1595" spans="2:12" x14ac:dyDescent="0.25">
      <c r="B1595" s="67" t="s">
        <v>402</v>
      </c>
      <c r="C1595" s="67" t="s">
        <v>403</v>
      </c>
      <c r="D1595" s="68" t="s">
        <v>367</v>
      </c>
      <c r="E1595" s="67" t="s">
        <v>368</v>
      </c>
      <c r="F1595" s="68" t="s">
        <v>420</v>
      </c>
      <c r="G1595" s="67" t="s">
        <v>421</v>
      </c>
      <c r="H1595" s="68" t="s">
        <v>364</v>
      </c>
      <c r="I1595" s="69">
        <v>8</v>
      </c>
      <c r="J1595" s="69">
        <v>0</v>
      </c>
      <c r="K1595" s="91"/>
      <c r="L1595" s="91"/>
    </row>
    <row r="1596" spans="2:12" x14ac:dyDescent="0.25">
      <c r="B1596" s="67" t="s">
        <v>402</v>
      </c>
      <c r="C1596" s="67" t="s">
        <v>403</v>
      </c>
      <c r="D1596" s="68" t="s">
        <v>367</v>
      </c>
      <c r="E1596" s="67" t="s">
        <v>368</v>
      </c>
      <c r="F1596" s="68" t="s">
        <v>420</v>
      </c>
      <c r="G1596" s="67" t="s">
        <v>421</v>
      </c>
      <c r="H1596" s="68" t="s">
        <v>363</v>
      </c>
      <c r="I1596" s="69">
        <v>1</v>
      </c>
      <c r="J1596" s="69">
        <v>0</v>
      </c>
      <c r="K1596" s="91"/>
      <c r="L1596" s="91"/>
    </row>
    <row r="1597" spans="2:12" x14ac:dyDescent="0.25">
      <c r="B1597" s="67" t="s">
        <v>402</v>
      </c>
      <c r="C1597" s="67" t="s">
        <v>403</v>
      </c>
      <c r="D1597" s="68" t="s">
        <v>367</v>
      </c>
      <c r="E1597" s="67" t="s">
        <v>368</v>
      </c>
      <c r="F1597" s="68" t="s">
        <v>420</v>
      </c>
      <c r="G1597" s="67" t="s">
        <v>421</v>
      </c>
      <c r="H1597" s="68" t="s">
        <v>364</v>
      </c>
      <c r="I1597" s="69">
        <v>0</v>
      </c>
      <c r="J1597" s="69">
        <v>0</v>
      </c>
      <c r="K1597" s="91"/>
      <c r="L1597" s="91"/>
    </row>
    <row r="1598" spans="2:12" x14ac:dyDescent="0.25">
      <c r="B1598" s="67" t="s">
        <v>402</v>
      </c>
      <c r="C1598" s="67" t="s">
        <v>403</v>
      </c>
      <c r="D1598" s="68" t="s">
        <v>367</v>
      </c>
      <c r="E1598" s="67" t="s">
        <v>368</v>
      </c>
      <c r="F1598" s="68" t="s">
        <v>420</v>
      </c>
      <c r="G1598" s="67" t="s">
        <v>421</v>
      </c>
      <c r="H1598" s="68" t="s">
        <v>362</v>
      </c>
      <c r="I1598" s="69">
        <v>47</v>
      </c>
      <c r="J1598" s="69">
        <v>39</v>
      </c>
      <c r="K1598" s="91"/>
      <c r="L1598" s="91"/>
    </row>
    <row r="1599" spans="2:12" x14ac:dyDescent="0.25">
      <c r="B1599" s="67" t="s">
        <v>402</v>
      </c>
      <c r="C1599" s="67" t="s">
        <v>403</v>
      </c>
      <c r="D1599" s="68" t="s">
        <v>367</v>
      </c>
      <c r="E1599" s="67" t="s">
        <v>368</v>
      </c>
      <c r="F1599" s="68" t="s">
        <v>420</v>
      </c>
      <c r="G1599" s="67" t="s">
        <v>421</v>
      </c>
      <c r="H1599" s="68" t="s">
        <v>363</v>
      </c>
      <c r="I1599" s="69">
        <v>72</v>
      </c>
      <c r="J1599" s="69">
        <v>68</v>
      </c>
      <c r="K1599" s="91"/>
      <c r="L1599" s="91"/>
    </row>
    <row r="1600" spans="2:12" x14ac:dyDescent="0.25">
      <c r="B1600" s="67" t="s">
        <v>402</v>
      </c>
      <c r="C1600" s="67" t="s">
        <v>403</v>
      </c>
      <c r="D1600" s="68" t="s">
        <v>367</v>
      </c>
      <c r="E1600" s="67" t="s">
        <v>368</v>
      </c>
      <c r="F1600" s="68" t="s">
        <v>420</v>
      </c>
      <c r="G1600" s="67" t="s">
        <v>421</v>
      </c>
      <c r="H1600" s="68" t="s">
        <v>364</v>
      </c>
      <c r="I1600" s="69">
        <v>0</v>
      </c>
      <c r="J1600" s="69">
        <v>12</v>
      </c>
      <c r="K1600" s="91"/>
      <c r="L1600" s="91"/>
    </row>
    <row r="1601" spans="2:12" x14ac:dyDescent="0.25">
      <c r="B1601" s="67" t="s">
        <v>402</v>
      </c>
      <c r="C1601" s="67" t="s">
        <v>403</v>
      </c>
      <c r="D1601" s="68" t="s">
        <v>367</v>
      </c>
      <c r="E1601" s="67" t="s">
        <v>368</v>
      </c>
      <c r="F1601" s="68" t="s">
        <v>420</v>
      </c>
      <c r="G1601" s="67" t="s">
        <v>421</v>
      </c>
      <c r="H1601" s="68" t="s">
        <v>362</v>
      </c>
      <c r="I1601" s="69">
        <v>9</v>
      </c>
      <c r="J1601" s="69">
        <v>24</v>
      </c>
      <c r="K1601" s="91"/>
      <c r="L1601" s="91"/>
    </row>
    <row r="1602" spans="2:12" x14ac:dyDescent="0.25">
      <c r="B1602" s="67" t="s">
        <v>402</v>
      </c>
      <c r="C1602" s="67" t="s">
        <v>403</v>
      </c>
      <c r="D1602" s="68" t="s">
        <v>367</v>
      </c>
      <c r="E1602" s="67" t="s">
        <v>368</v>
      </c>
      <c r="F1602" s="68" t="s">
        <v>420</v>
      </c>
      <c r="G1602" s="67" t="s">
        <v>421</v>
      </c>
      <c r="H1602" s="68" t="s">
        <v>363</v>
      </c>
      <c r="I1602" s="69">
        <v>16</v>
      </c>
      <c r="J1602" s="69">
        <v>53</v>
      </c>
      <c r="K1602" s="91"/>
      <c r="L1602" s="91"/>
    </row>
    <row r="1603" spans="2:12" x14ac:dyDescent="0.25">
      <c r="B1603" s="67" t="s">
        <v>402</v>
      </c>
      <c r="C1603" s="67" t="s">
        <v>403</v>
      </c>
      <c r="D1603" s="68" t="s">
        <v>367</v>
      </c>
      <c r="E1603" s="67" t="s">
        <v>368</v>
      </c>
      <c r="F1603" s="68" t="s">
        <v>420</v>
      </c>
      <c r="G1603" s="67" t="s">
        <v>421</v>
      </c>
      <c r="H1603" s="68" t="s">
        <v>364</v>
      </c>
      <c r="I1603" s="69">
        <v>19</v>
      </c>
      <c r="J1603" s="69">
        <v>20</v>
      </c>
      <c r="K1603" s="91"/>
      <c r="L1603" s="91"/>
    </row>
    <row r="1604" spans="2:12" x14ac:dyDescent="0.25">
      <c r="B1604" s="67" t="s">
        <v>402</v>
      </c>
      <c r="C1604" s="67" t="s">
        <v>403</v>
      </c>
      <c r="D1604" s="68" t="s">
        <v>367</v>
      </c>
      <c r="E1604" s="67" t="s">
        <v>368</v>
      </c>
      <c r="F1604" s="68" t="s">
        <v>420</v>
      </c>
      <c r="G1604" s="67" t="s">
        <v>421</v>
      </c>
      <c r="H1604" s="68" t="s">
        <v>362</v>
      </c>
      <c r="I1604" s="69">
        <v>27</v>
      </c>
      <c r="J1604" s="69">
        <v>47</v>
      </c>
      <c r="K1604" s="91"/>
      <c r="L1604" s="91"/>
    </row>
    <row r="1605" spans="2:12" x14ac:dyDescent="0.25">
      <c r="B1605" s="67" t="s">
        <v>402</v>
      </c>
      <c r="C1605" s="67" t="s">
        <v>403</v>
      </c>
      <c r="D1605" s="68" t="s">
        <v>367</v>
      </c>
      <c r="E1605" s="67" t="s">
        <v>368</v>
      </c>
      <c r="F1605" s="68" t="s">
        <v>420</v>
      </c>
      <c r="G1605" s="67" t="s">
        <v>421</v>
      </c>
      <c r="H1605" s="68" t="s">
        <v>363</v>
      </c>
      <c r="I1605" s="69">
        <v>178</v>
      </c>
      <c r="J1605" s="69">
        <v>211</v>
      </c>
      <c r="K1605" s="91"/>
      <c r="L1605" s="91"/>
    </row>
    <row r="1606" spans="2:12" x14ac:dyDescent="0.25">
      <c r="B1606" s="67" t="s">
        <v>402</v>
      </c>
      <c r="C1606" s="67" t="s">
        <v>403</v>
      </c>
      <c r="D1606" s="68" t="s">
        <v>367</v>
      </c>
      <c r="E1606" s="67" t="s">
        <v>368</v>
      </c>
      <c r="F1606" s="68" t="s">
        <v>420</v>
      </c>
      <c r="G1606" s="67" t="s">
        <v>421</v>
      </c>
      <c r="H1606" s="68" t="s">
        <v>364</v>
      </c>
      <c r="I1606" s="69">
        <v>0</v>
      </c>
      <c r="J1606" s="69">
        <v>22</v>
      </c>
      <c r="K1606" s="91"/>
      <c r="L1606" s="91"/>
    </row>
    <row r="1607" spans="2:12" x14ac:dyDescent="0.25">
      <c r="B1607" s="67" t="s">
        <v>402</v>
      </c>
      <c r="C1607" s="67" t="s">
        <v>403</v>
      </c>
      <c r="D1607" s="68" t="s">
        <v>367</v>
      </c>
      <c r="E1607" s="67" t="s">
        <v>368</v>
      </c>
      <c r="F1607" s="68" t="s">
        <v>420</v>
      </c>
      <c r="G1607" s="67" t="s">
        <v>421</v>
      </c>
      <c r="H1607" s="68" t="s">
        <v>363</v>
      </c>
      <c r="I1607" s="69">
        <v>0</v>
      </c>
      <c r="J1607" s="69">
        <v>0</v>
      </c>
      <c r="K1607" s="91"/>
      <c r="L1607" s="91"/>
    </row>
    <row r="1608" spans="2:12" x14ac:dyDescent="0.25">
      <c r="B1608" s="67" t="s">
        <v>402</v>
      </c>
      <c r="C1608" s="67" t="s">
        <v>403</v>
      </c>
      <c r="D1608" s="68" t="s">
        <v>367</v>
      </c>
      <c r="E1608" s="67" t="s">
        <v>368</v>
      </c>
      <c r="F1608" s="68" t="s">
        <v>420</v>
      </c>
      <c r="G1608" s="67" t="s">
        <v>421</v>
      </c>
      <c r="H1608" s="68" t="s">
        <v>362</v>
      </c>
      <c r="I1608" s="69">
        <v>6</v>
      </c>
      <c r="J1608" s="69">
        <v>7</v>
      </c>
      <c r="K1608" s="91"/>
      <c r="L1608" s="91"/>
    </row>
    <row r="1609" spans="2:12" x14ac:dyDescent="0.25">
      <c r="B1609" s="67" t="s">
        <v>402</v>
      </c>
      <c r="C1609" s="67" t="s">
        <v>403</v>
      </c>
      <c r="D1609" s="68" t="s">
        <v>367</v>
      </c>
      <c r="E1609" s="67" t="s">
        <v>368</v>
      </c>
      <c r="F1609" s="68" t="s">
        <v>420</v>
      </c>
      <c r="G1609" s="67" t="s">
        <v>421</v>
      </c>
      <c r="H1609" s="68" t="s">
        <v>363</v>
      </c>
      <c r="I1609" s="69">
        <v>7</v>
      </c>
      <c r="J1609" s="69">
        <v>15</v>
      </c>
      <c r="K1609" s="91"/>
      <c r="L1609" s="91"/>
    </row>
    <row r="1610" spans="2:12" x14ac:dyDescent="0.25">
      <c r="B1610" s="67" t="s">
        <v>402</v>
      </c>
      <c r="C1610" s="67" t="s">
        <v>403</v>
      </c>
      <c r="D1610" s="68" t="s">
        <v>367</v>
      </c>
      <c r="E1610" s="67" t="s">
        <v>368</v>
      </c>
      <c r="F1610" s="68" t="s">
        <v>420</v>
      </c>
      <c r="G1610" s="67" t="s">
        <v>421</v>
      </c>
      <c r="H1610" s="68" t="s">
        <v>364</v>
      </c>
      <c r="I1610" s="69">
        <v>0</v>
      </c>
      <c r="J1610" s="69">
        <v>0</v>
      </c>
      <c r="K1610" s="91"/>
      <c r="L1610" s="91"/>
    </row>
    <row r="1611" spans="2:12" x14ac:dyDescent="0.25">
      <c r="B1611" s="67" t="s">
        <v>402</v>
      </c>
      <c r="C1611" s="67" t="s">
        <v>403</v>
      </c>
      <c r="D1611" s="68" t="s">
        <v>367</v>
      </c>
      <c r="E1611" s="67" t="s">
        <v>368</v>
      </c>
      <c r="F1611" s="68" t="s">
        <v>420</v>
      </c>
      <c r="G1611" s="67" t="s">
        <v>421</v>
      </c>
      <c r="H1611" s="68" t="s">
        <v>362</v>
      </c>
      <c r="I1611" s="69">
        <v>55</v>
      </c>
      <c r="J1611" s="69">
        <v>30</v>
      </c>
      <c r="K1611" s="91"/>
      <c r="L1611" s="91"/>
    </row>
    <row r="1612" spans="2:12" x14ac:dyDescent="0.25">
      <c r="B1612" s="67" t="s">
        <v>402</v>
      </c>
      <c r="C1612" s="67" t="s">
        <v>403</v>
      </c>
      <c r="D1612" s="68" t="s">
        <v>367</v>
      </c>
      <c r="E1612" s="67" t="s">
        <v>368</v>
      </c>
      <c r="F1612" s="68" t="s">
        <v>420</v>
      </c>
      <c r="G1612" s="67" t="s">
        <v>421</v>
      </c>
      <c r="H1612" s="68" t="s">
        <v>363</v>
      </c>
      <c r="I1612" s="69">
        <v>0</v>
      </c>
      <c r="J1612" s="69">
        <v>73</v>
      </c>
      <c r="K1612" s="91"/>
      <c r="L1612" s="91"/>
    </row>
    <row r="1613" spans="2:12" x14ac:dyDescent="0.25">
      <c r="B1613" s="67" t="s">
        <v>402</v>
      </c>
      <c r="C1613" s="67" t="s">
        <v>403</v>
      </c>
      <c r="D1613" s="68" t="s">
        <v>367</v>
      </c>
      <c r="E1613" s="67" t="s">
        <v>368</v>
      </c>
      <c r="F1613" s="68" t="s">
        <v>420</v>
      </c>
      <c r="G1613" s="67" t="s">
        <v>421</v>
      </c>
      <c r="H1613" s="68" t="s">
        <v>364</v>
      </c>
      <c r="I1613" s="69">
        <v>0</v>
      </c>
      <c r="J1613" s="69">
        <v>0</v>
      </c>
      <c r="K1613" s="91"/>
      <c r="L1613" s="91"/>
    </row>
    <row r="1614" spans="2:12" x14ac:dyDescent="0.25">
      <c r="B1614" s="67" t="s">
        <v>402</v>
      </c>
      <c r="C1614" s="67" t="s">
        <v>403</v>
      </c>
      <c r="D1614" s="68" t="s">
        <v>367</v>
      </c>
      <c r="E1614" s="67" t="s">
        <v>368</v>
      </c>
      <c r="F1614" s="68" t="s">
        <v>420</v>
      </c>
      <c r="G1614" s="67" t="s">
        <v>421</v>
      </c>
      <c r="H1614" s="68" t="s">
        <v>362</v>
      </c>
      <c r="I1614" s="69">
        <v>0</v>
      </c>
      <c r="J1614" s="69">
        <v>0</v>
      </c>
      <c r="K1614" s="91"/>
      <c r="L1614" s="91"/>
    </row>
    <row r="1615" spans="2:12" x14ac:dyDescent="0.25">
      <c r="B1615" s="67" t="s">
        <v>402</v>
      </c>
      <c r="C1615" s="67" t="s">
        <v>403</v>
      </c>
      <c r="D1615" s="68" t="s">
        <v>367</v>
      </c>
      <c r="E1615" s="67" t="s">
        <v>368</v>
      </c>
      <c r="F1615" s="68" t="s">
        <v>420</v>
      </c>
      <c r="G1615" s="67" t="s">
        <v>421</v>
      </c>
      <c r="H1615" s="68" t="s">
        <v>363</v>
      </c>
      <c r="I1615" s="69">
        <v>53</v>
      </c>
      <c r="J1615" s="69">
        <v>96</v>
      </c>
      <c r="K1615" s="91"/>
      <c r="L1615" s="91"/>
    </row>
    <row r="1616" spans="2:12" x14ac:dyDescent="0.25">
      <c r="B1616" s="67" t="s">
        <v>402</v>
      </c>
      <c r="C1616" s="67" t="s">
        <v>403</v>
      </c>
      <c r="D1616" s="68" t="s">
        <v>367</v>
      </c>
      <c r="E1616" s="67" t="s">
        <v>368</v>
      </c>
      <c r="F1616" s="68" t="s">
        <v>420</v>
      </c>
      <c r="G1616" s="67" t="s">
        <v>421</v>
      </c>
      <c r="H1616" s="68" t="s">
        <v>364</v>
      </c>
      <c r="I1616" s="69">
        <v>0</v>
      </c>
      <c r="J1616" s="69">
        <v>0</v>
      </c>
      <c r="K1616" s="91"/>
      <c r="L1616" s="91"/>
    </row>
    <row r="1617" spans="2:12" x14ac:dyDescent="0.25">
      <c r="B1617" s="67" t="s">
        <v>402</v>
      </c>
      <c r="C1617" s="67" t="s">
        <v>403</v>
      </c>
      <c r="D1617" s="68" t="s">
        <v>367</v>
      </c>
      <c r="E1617" s="67" t="s">
        <v>368</v>
      </c>
      <c r="F1617" s="68" t="s">
        <v>420</v>
      </c>
      <c r="G1617" s="67" t="s">
        <v>421</v>
      </c>
      <c r="H1617" s="68" t="s">
        <v>362</v>
      </c>
      <c r="I1617" s="69">
        <v>0</v>
      </c>
      <c r="J1617" s="69">
        <v>0</v>
      </c>
      <c r="K1617" s="91"/>
      <c r="L1617" s="91"/>
    </row>
    <row r="1618" spans="2:12" x14ac:dyDescent="0.25">
      <c r="B1618" s="67" t="s">
        <v>402</v>
      </c>
      <c r="C1618" s="67" t="s">
        <v>403</v>
      </c>
      <c r="D1618" s="68" t="s">
        <v>367</v>
      </c>
      <c r="E1618" s="67" t="s">
        <v>368</v>
      </c>
      <c r="F1618" s="68" t="s">
        <v>420</v>
      </c>
      <c r="G1618" s="67" t="s">
        <v>421</v>
      </c>
      <c r="H1618" s="68" t="s">
        <v>363</v>
      </c>
      <c r="I1618" s="69">
        <v>0</v>
      </c>
      <c r="J1618" s="69">
        <v>13</v>
      </c>
      <c r="K1618" s="91"/>
      <c r="L1618" s="91"/>
    </row>
    <row r="1619" spans="2:12" x14ac:dyDescent="0.25">
      <c r="B1619" s="67" t="s">
        <v>402</v>
      </c>
      <c r="C1619" s="67" t="s">
        <v>403</v>
      </c>
      <c r="D1619" s="68" t="s">
        <v>367</v>
      </c>
      <c r="E1619" s="67" t="s">
        <v>368</v>
      </c>
      <c r="F1619" s="68" t="s">
        <v>420</v>
      </c>
      <c r="G1619" s="67" t="s">
        <v>421</v>
      </c>
      <c r="H1619" s="68" t="s">
        <v>364</v>
      </c>
      <c r="I1619" s="69">
        <v>25</v>
      </c>
      <c r="J1619" s="69">
        <v>22</v>
      </c>
      <c r="K1619" s="91"/>
      <c r="L1619" s="91"/>
    </row>
    <row r="1620" spans="2:12" x14ac:dyDescent="0.25">
      <c r="B1620" s="67" t="s">
        <v>402</v>
      </c>
      <c r="C1620" s="67" t="s">
        <v>403</v>
      </c>
      <c r="D1620" s="68" t="s">
        <v>367</v>
      </c>
      <c r="E1620" s="67" t="s">
        <v>368</v>
      </c>
      <c r="F1620" s="68" t="s">
        <v>420</v>
      </c>
      <c r="G1620" s="67" t="s">
        <v>421</v>
      </c>
      <c r="H1620" s="68" t="s">
        <v>362</v>
      </c>
      <c r="I1620" s="69">
        <v>0</v>
      </c>
      <c r="J1620" s="69">
        <v>0</v>
      </c>
      <c r="K1620" s="91"/>
      <c r="L1620" s="91"/>
    </row>
    <row r="1621" spans="2:12" x14ac:dyDescent="0.25">
      <c r="B1621" s="67" t="s">
        <v>402</v>
      </c>
      <c r="C1621" s="67" t="s">
        <v>403</v>
      </c>
      <c r="D1621" s="68" t="s">
        <v>367</v>
      </c>
      <c r="E1621" s="67" t="s">
        <v>368</v>
      </c>
      <c r="F1621" s="68" t="s">
        <v>420</v>
      </c>
      <c r="G1621" s="67" t="s">
        <v>421</v>
      </c>
      <c r="H1621" s="68" t="s">
        <v>363</v>
      </c>
      <c r="I1621" s="69">
        <v>26</v>
      </c>
      <c r="J1621" s="69">
        <v>26</v>
      </c>
      <c r="K1621" s="91"/>
      <c r="L1621" s="91"/>
    </row>
    <row r="1622" spans="2:12" x14ac:dyDescent="0.25">
      <c r="B1622" s="67" t="s">
        <v>402</v>
      </c>
      <c r="C1622" s="67" t="s">
        <v>403</v>
      </c>
      <c r="D1622" s="68" t="s">
        <v>367</v>
      </c>
      <c r="E1622" s="67" t="s">
        <v>368</v>
      </c>
      <c r="F1622" s="68" t="s">
        <v>420</v>
      </c>
      <c r="G1622" s="67" t="s">
        <v>421</v>
      </c>
      <c r="H1622" s="68" t="s">
        <v>364</v>
      </c>
      <c r="I1622" s="69">
        <v>20</v>
      </c>
      <c r="J1622" s="69">
        <v>26</v>
      </c>
      <c r="K1622" s="91"/>
      <c r="L1622" s="91"/>
    </row>
    <row r="1623" spans="2:12" x14ac:dyDescent="0.25">
      <c r="B1623" s="67" t="s">
        <v>402</v>
      </c>
      <c r="C1623" s="67" t="s">
        <v>403</v>
      </c>
      <c r="D1623" s="68" t="s">
        <v>367</v>
      </c>
      <c r="E1623" s="67" t="s">
        <v>368</v>
      </c>
      <c r="F1623" s="68" t="s">
        <v>420</v>
      </c>
      <c r="G1623" s="67" t="s">
        <v>421</v>
      </c>
      <c r="H1623" s="68" t="s">
        <v>362</v>
      </c>
      <c r="I1623" s="69">
        <v>8</v>
      </c>
      <c r="J1623" s="69">
        <v>16</v>
      </c>
      <c r="K1623" s="91"/>
      <c r="L1623" s="91"/>
    </row>
    <row r="1624" spans="2:12" x14ac:dyDescent="0.25">
      <c r="B1624" s="67" t="s">
        <v>402</v>
      </c>
      <c r="C1624" s="67" t="s">
        <v>403</v>
      </c>
      <c r="D1624" s="68" t="s">
        <v>367</v>
      </c>
      <c r="E1624" s="67" t="s">
        <v>368</v>
      </c>
      <c r="F1624" s="68" t="s">
        <v>420</v>
      </c>
      <c r="G1624" s="67" t="s">
        <v>421</v>
      </c>
      <c r="H1624" s="68" t="s">
        <v>363</v>
      </c>
      <c r="I1624" s="69">
        <v>42</v>
      </c>
      <c r="J1624" s="69">
        <v>58</v>
      </c>
      <c r="K1624" s="91"/>
      <c r="L1624" s="91"/>
    </row>
    <row r="1625" spans="2:12" x14ac:dyDescent="0.25">
      <c r="B1625" s="67" t="s">
        <v>402</v>
      </c>
      <c r="C1625" s="67" t="s">
        <v>403</v>
      </c>
      <c r="D1625" s="68" t="s">
        <v>367</v>
      </c>
      <c r="E1625" s="67" t="s">
        <v>368</v>
      </c>
      <c r="F1625" s="68" t="s">
        <v>420</v>
      </c>
      <c r="G1625" s="67" t="s">
        <v>421</v>
      </c>
      <c r="H1625" s="68" t="s">
        <v>364</v>
      </c>
      <c r="I1625" s="69">
        <v>55</v>
      </c>
      <c r="J1625" s="69">
        <v>104</v>
      </c>
      <c r="K1625" s="91"/>
      <c r="L1625" s="91"/>
    </row>
    <row r="1626" spans="2:12" x14ac:dyDescent="0.25">
      <c r="B1626" s="67" t="s">
        <v>402</v>
      </c>
      <c r="C1626" s="67" t="s">
        <v>403</v>
      </c>
      <c r="D1626" s="68" t="s">
        <v>367</v>
      </c>
      <c r="E1626" s="67" t="s">
        <v>368</v>
      </c>
      <c r="F1626" s="68" t="s">
        <v>420</v>
      </c>
      <c r="G1626" s="67" t="s">
        <v>421</v>
      </c>
      <c r="H1626" s="68" t="s">
        <v>362</v>
      </c>
      <c r="I1626" s="69">
        <v>0</v>
      </c>
      <c r="J1626" s="69">
        <v>10</v>
      </c>
      <c r="K1626" s="91"/>
      <c r="L1626" s="91"/>
    </row>
    <row r="1627" spans="2:12" x14ac:dyDescent="0.25">
      <c r="B1627" s="67" t="s">
        <v>402</v>
      </c>
      <c r="C1627" s="67" t="s">
        <v>403</v>
      </c>
      <c r="D1627" s="68" t="s">
        <v>367</v>
      </c>
      <c r="E1627" s="67" t="s">
        <v>368</v>
      </c>
      <c r="F1627" s="68" t="s">
        <v>420</v>
      </c>
      <c r="G1627" s="67" t="s">
        <v>421</v>
      </c>
      <c r="H1627" s="68" t="s">
        <v>363</v>
      </c>
      <c r="I1627" s="69">
        <v>117</v>
      </c>
      <c r="J1627" s="69">
        <v>54</v>
      </c>
      <c r="K1627" s="91"/>
      <c r="L1627" s="91"/>
    </row>
    <row r="1628" spans="2:12" x14ac:dyDescent="0.25">
      <c r="B1628" s="67" t="s">
        <v>402</v>
      </c>
      <c r="C1628" s="67" t="s">
        <v>403</v>
      </c>
      <c r="D1628" s="68" t="s">
        <v>367</v>
      </c>
      <c r="E1628" s="67" t="s">
        <v>368</v>
      </c>
      <c r="F1628" s="68" t="s">
        <v>420</v>
      </c>
      <c r="G1628" s="67" t="s">
        <v>421</v>
      </c>
      <c r="H1628" s="68" t="s">
        <v>364</v>
      </c>
      <c r="I1628" s="69">
        <v>47</v>
      </c>
      <c r="J1628" s="69">
        <v>6</v>
      </c>
      <c r="K1628" s="91"/>
      <c r="L1628" s="91"/>
    </row>
    <row r="1629" spans="2:12" x14ac:dyDescent="0.25">
      <c r="B1629" s="67" t="s">
        <v>402</v>
      </c>
      <c r="C1629" s="67" t="s">
        <v>403</v>
      </c>
      <c r="D1629" s="68" t="s">
        <v>367</v>
      </c>
      <c r="E1629" s="67" t="s">
        <v>368</v>
      </c>
      <c r="F1629" s="68" t="s">
        <v>420</v>
      </c>
      <c r="G1629" s="67" t="s">
        <v>421</v>
      </c>
      <c r="H1629" s="68" t="s">
        <v>362</v>
      </c>
      <c r="I1629" s="69">
        <v>88</v>
      </c>
      <c r="J1629" s="69">
        <v>125</v>
      </c>
      <c r="K1629" s="91"/>
      <c r="L1629" s="91"/>
    </row>
    <row r="1630" spans="2:12" x14ac:dyDescent="0.25">
      <c r="B1630" s="67" t="s">
        <v>402</v>
      </c>
      <c r="C1630" s="67" t="s">
        <v>403</v>
      </c>
      <c r="D1630" s="68" t="s">
        <v>367</v>
      </c>
      <c r="E1630" s="67" t="s">
        <v>368</v>
      </c>
      <c r="F1630" s="68" t="s">
        <v>420</v>
      </c>
      <c r="G1630" s="67" t="s">
        <v>421</v>
      </c>
      <c r="H1630" s="68" t="s">
        <v>363</v>
      </c>
      <c r="I1630" s="69">
        <v>36</v>
      </c>
      <c r="J1630" s="69">
        <v>178</v>
      </c>
      <c r="K1630" s="91"/>
      <c r="L1630" s="91"/>
    </row>
    <row r="1631" spans="2:12" x14ac:dyDescent="0.25">
      <c r="B1631" s="67" t="s">
        <v>402</v>
      </c>
      <c r="C1631" s="67" t="s">
        <v>403</v>
      </c>
      <c r="D1631" s="68" t="s">
        <v>367</v>
      </c>
      <c r="E1631" s="67" t="s">
        <v>368</v>
      </c>
      <c r="F1631" s="68" t="s">
        <v>420</v>
      </c>
      <c r="G1631" s="67" t="s">
        <v>421</v>
      </c>
      <c r="H1631" s="68" t="s">
        <v>364</v>
      </c>
      <c r="I1631" s="69">
        <v>143</v>
      </c>
      <c r="J1631" s="69">
        <v>200</v>
      </c>
      <c r="K1631" s="91"/>
      <c r="L1631" s="91"/>
    </row>
    <row r="1632" spans="2:12" x14ac:dyDescent="0.25">
      <c r="B1632" s="67" t="s">
        <v>402</v>
      </c>
      <c r="C1632" s="67" t="s">
        <v>403</v>
      </c>
      <c r="D1632" s="68" t="s">
        <v>367</v>
      </c>
      <c r="E1632" s="67" t="s">
        <v>368</v>
      </c>
      <c r="F1632" s="68" t="s">
        <v>420</v>
      </c>
      <c r="G1632" s="67" t="s">
        <v>421</v>
      </c>
      <c r="H1632" s="68" t="s">
        <v>362</v>
      </c>
      <c r="I1632" s="69">
        <v>66</v>
      </c>
      <c r="J1632" s="69">
        <v>166</v>
      </c>
      <c r="K1632" s="91"/>
      <c r="L1632" s="91"/>
    </row>
    <row r="1633" spans="2:12" x14ac:dyDescent="0.25">
      <c r="B1633" s="67" t="s">
        <v>402</v>
      </c>
      <c r="C1633" s="67" t="s">
        <v>403</v>
      </c>
      <c r="D1633" s="68" t="s">
        <v>367</v>
      </c>
      <c r="E1633" s="67" t="s">
        <v>368</v>
      </c>
      <c r="F1633" s="68" t="s">
        <v>420</v>
      </c>
      <c r="G1633" s="67" t="s">
        <v>421</v>
      </c>
      <c r="H1633" s="68" t="s">
        <v>363</v>
      </c>
      <c r="I1633" s="69">
        <v>93</v>
      </c>
      <c r="J1633" s="69">
        <v>130</v>
      </c>
      <c r="K1633" s="91"/>
      <c r="L1633" s="91"/>
    </row>
    <row r="1634" spans="2:12" x14ac:dyDescent="0.25">
      <c r="B1634" s="67" t="s">
        <v>402</v>
      </c>
      <c r="C1634" s="67" t="s">
        <v>403</v>
      </c>
      <c r="D1634" s="68" t="s">
        <v>367</v>
      </c>
      <c r="E1634" s="67" t="s">
        <v>368</v>
      </c>
      <c r="F1634" s="68" t="s">
        <v>420</v>
      </c>
      <c r="G1634" s="67" t="s">
        <v>421</v>
      </c>
      <c r="H1634" s="68" t="s">
        <v>364</v>
      </c>
      <c r="I1634" s="69">
        <v>0</v>
      </c>
      <c r="J1634" s="69">
        <v>6</v>
      </c>
      <c r="K1634" s="91"/>
      <c r="L1634" s="91"/>
    </row>
    <row r="1635" spans="2:12" x14ac:dyDescent="0.25">
      <c r="B1635" s="67" t="s">
        <v>402</v>
      </c>
      <c r="C1635" s="67" t="s">
        <v>403</v>
      </c>
      <c r="D1635" s="68" t="s">
        <v>367</v>
      </c>
      <c r="E1635" s="67" t="s">
        <v>368</v>
      </c>
      <c r="F1635" s="68" t="s">
        <v>420</v>
      </c>
      <c r="G1635" s="67" t="s">
        <v>421</v>
      </c>
      <c r="H1635" s="68" t="s">
        <v>362</v>
      </c>
      <c r="I1635" s="69">
        <v>19</v>
      </c>
      <c r="J1635" s="69">
        <v>10</v>
      </c>
      <c r="K1635" s="91"/>
      <c r="L1635" s="91"/>
    </row>
    <row r="1636" spans="2:12" x14ac:dyDescent="0.25">
      <c r="B1636" s="67" t="s">
        <v>402</v>
      </c>
      <c r="C1636" s="67" t="s">
        <v>403</v>
      </c>
      <c r="D1636" s="68" t="s">
        <v>367</v>
      </c>
      <c r="E1636" s="67" t="s">
        <v>368</v>
      </c>
      <c r="F1636" s="68" t="s">
        <v>420</v>
      </c>
      <c r="G1636" s="67" t="s">
        <v>421</v>
      </c>
      <c r="H1636" s="68" t="s">
        <v>363</v>
      </c>
      <c r="I1636" s="69">
        <v>30</v>
      </c>
      <c r="J1636" s="69">
        <v>51</v>
      </c>
      <c r="K1636" s="91"/>
      <c r="L1636" s="91"/>
    </row>
    <row r="1637" spans="2:12" x14ac:dyDescent="0.25">
      <c r="B1637" s="67" t="s">
        <v>402</v>
      </c>
      <c r="C1637" s="67" t="s">
        <v>403</v>
      </c>
      <c r="D1637" s="68" t="s">
        <v>367</v>
      </c>
      <c r="E1637" s="67" t="s">
        <v>368</v>
      </c>
      <c r="F1637" s="68" t="s">
        <v>420</v>
      </c>
      <c r="G1637" s="67" t="s">
        <v>421</v>
      </c>
      <c r="H1637" s="68" t="s">
        <v>364</v>
      </c>
      <c r="I1637" s="69">
        <v>14</v>
      </c>
      <c r="J1637" s="69">
        <v>9</v>
      </c>
      <c r="K1637" s="91"/>
      <c r="L1637" s="91"/>
    </row>
    <row r="1638" spans="2:12" x14ac:dyDescent="0.25">
      <c r="B1638" s="67" t="s">
        <v>402</v>
      </c>
      <c r="C1638" s="67" t="s">
        <v>403</v>
      </c>
      <c r="D1638" s="68" t="s">
        <v>367</v>
      </c>
      <c r="E1638" s="67" t="s">
        <v>368</v>
      </c>
      <c r="F1638" s="68" t="s">
        <v>420</v>
      </c>
      <c r="G1638" s="67" t="s">
        <v>421</v>
      </c>
      <c r="H1638" s="68" t="s">
        <v>362</v>
      </c>
      <c r="I1638" s="69">
        <v>2</v>
      </c>
      <c r="J1638" s="69">
        <v>5</v>
      </c>
      <c r="K1638" s="91"/>
      <c r="L1638" s="91"/>
    </row>
    <row r="1639" spans="2:12" x14ac:dyDescent="0.25">
      <c r="B1639" s="67" t="s">
        <v>402</v>
      </c>
      <c r="C1639" s="67" t="s">
        <v>403</v>
      </c>
      <c r="D1639" s="68" t="s">
        <v>367</v>
      </c>
      <c r="E1639" s="67" t="s">
        <v>368</v>
      </c>
      <c r="F1639" s="68" t="s">
        <v>420</v>
      </c>
      <c r="G1639" s="67" t="s">
        <v>421</v>
      </c>
      <c r="H1639" s="68" t="s">
        <v>363</v>
      </c>
      <c r="I1639" s="69">
        <v>2</v>
      </c>
      <c r="J1639" s="69">
        <v>8</v>
      </c>
      <c r="K1639" s="91"/>
      <c r="L1639" s="91"/>
    </row>
    <row r="1640" spans="2:12" x14ac:dyDescent="0.25">
      <c r="B1640" s="67" t="s">
        <v>402</v>
      </c>
      <c r="C1640" s="67" t="s">
        <v>403</v>
      </c>
      <c r="D1640" s="68" t="s">
        <v>367</v>
      </c>
      <c r="E1640" s="67" t="s">
        <v>368</v>
      </c>
      <c r="F1640" s="68" t="s">
        <v>420</v>
      </c>
      <c r="G1640" s="67" t="s">
        <v>421</v>
      </c>
      <c r="H1640" s="68" t="s">
        <v>364</v>
      </c>
      <c r="I1640" s="69">
        <v>0</v>
      </c>
      <c r="J1640" s="69">
        <v>0</v>
      </c>
      <c r="K1640" s="91"/>
      <c r="L1640" s="91"/>
    </row>
    <row r="1641" spans="2:12" x14ac:dyDescent="0.25">
      <c r="B1641" s="67" t="s">
        <v>402</v>
      </c>
      <c r="C1641" s="67" t="s">
        <v>403</v>
      </c>
      <c r="D1641" s="68" t="s">
        <v>367</v>
      </c>
      <c r="E1641" s="67" t="s">
        <v>368</v>
      </c>
      <c r="F1641" s="68" t="s">
        <v>420</v>
      </c>
      <c r="G1641" s="67" t="s">
        <v>421</v>
      </c>
      <c r="H1641" s="68" t="s">
        <v>362</v>
      </c>
      <c r="I1641" s="69">
        <v>0</v>
      </c>
      <c r="J1641" s="69">
        <v>30</v>
      </c>
      <c r="K1641" s="91"/>
      <c r="L1641" s="91"/>
    </row>
    <row r="1642" spans="2:12" x14ac:dyDescent="0.25">
      <c r="B1642" s="67" t="s">
        <v>402</v>
      </c>
      <c r="C1642" s="67" t="s">
        <v>403</v>
      </c>
      <c r="D1642" s="68" t="s">
        <v>367</v>
      </c>
      <c r="E1642" s="67" t="s">
        <v>368</v>
      </c>
      <c r="F1642" s="68" t="s">
        <v>420</v>
      </c>
      <c r="G1642" s="67" t="s">
        <v>421</v>
      </c>
      <c r="H1642" s="68" t="s">
        <v>363</v>
      </c>
      <c r="I1642" s="69">
        <v>0</v>
      </c>
      <c r="J1642" s="69">
        <v>37</v>
      </c>
      <c r="K1642" s="91"/>
      <c r="L1642" s="91"/>
    </row>
    <row r="1643" spans="2:12" x14ac:dyDescent="0.25">
      <c r="B1643" s="67" t="s">
        <v>402</v>
      </c>
      <c r="C1643" s="67" t="s">
        <v>403</v>
      </c>
      <c r="D1643" s="68" t="s">
        <v>367</v>
      </c>
      <c r="E1643" s="67" t="s">
        <v>368</v>
      </c>
      <c r="F1643" s="68" t="s">
        <v>420</v>
      </c>
      <c r="G1643" s="67" t="s">
        <v>421</v>
      </c>
      <c r="H1643" s="68" t="s">
        <v>364</v>
      </c>
      <c r="I1643" s="69">
        <v>0</v>
      </c>
      <c r="J1643" s="69">
        <v>0</v>
      </c>
      <c r="K1643" s="91"/>
      <c r="L1643" s="91"/>
    </row>
    <row r="1644" spans="2:12" x14ac:dyDescent="0.25">
      <c r="B1644" s="67" t="s">
        <v>402</v>
      </c>
      <c r="C1644" s="67" t="s">
        <v>403</v>
      </c>
      <c r="D1644" s="68" t="s">
        <v>367</v>
      </c>
      <c r="E1644" s="67" t="s">
        <v>368</v>
      </c>
      <c r="F1644" s="68" t="s">
        <v>420</v>
      </c>
      <c r="G1644" s="67" t="s">
        <v>421</v>
      </c>
      <c r="H1644" s="68" t="s">
        <v>362</v>
      </c>
      <c r="I1644" s="69">
        <v>9</v>
      </c>
      <c r="J1644" s="69">
        <v>48</v>
      </c>
      <c r="K1644" s="91"/>
      <c r="L1644" s="91"/>
    </row>
    <row r="1645" spans="2:12" x14ac:dyDescent="0.25">
      <c r="B1645" s="67" t="s">
        <v>402</v>
      </c>
      <c r="C1645" s="67" t="s">
        <v>403</v>
      </c>
      <c r="D1645" s="68" t="s">
        <v>367</v>
      </c>
      <c r="E1645" s="67" t="s">
        <v>368</v>
      </c>
      <c r="F1645" s="68" t="s">
        <v>420</v>
      </c>
      <c r="G1645" s="67" t="s">
        <v>421</v>
      </c>
      <c r="H1645" s="68" t="s">
        <v>363</v>
      </c>
      <c r="I1645" s="69">
        <v>21</v>
      </c>
      <c r="J1645" s="69">
        <v>31</v>
      </c>
      <c r="K1645" s="91"/>
      <c r="L1645" s="91"/>
    </row>
    <row r="1646" spans="2:12" x14ac:dyDescent="0.25">
      <c r="B1646" s="67" t="s">
        <v>402</v>
      </c>
      <c r="C1646" s="67" t="s">
        <v>403</v>
      </c>
      <c r="D1646" s="68" t="s">
        <v>367</v>
      </c>
      <c r="E1646" s="67" t="s">
        <v>368</v>
      </c>
      <c r="F1646" s="68" t="s">
        <v>420</v>
      </c>
      <c r="G1646" s="67" t="s">
        <v>421</v>
      </c>
      <c r="H1646" s="68" t="s">
        <v>364</v>
      </c>
      <c r="I1646" s="69">
        <v>0</v>
      </c>
      <c r="J1646" s="69">
        <v>0</v>
      </c>
      <c r="K1646" s="91"/>
      <c r="L1646" s="91"/>
    </row>
    <row r="1647" spans="2:12" x14ac:dyDescent="0.25">
      <c r="B1647" s="67" t="s">
        <v>402</v>
      </c>
      <c r="C1647" s="67" t="s">
        <v>403</v>
      </c>
      <c r="D1647" s="68" t="s">
        <v>367</v>
      </c>
      <c r="E1647" s="67" t="s">
        <v>368</v>
      </c>
      <c r="F1647" s="68" t="s">
        <v>420</v>
      </c>
      <c r="G1647" s="67" t="s">
        <v>421</v>
      </c>
      <c r="H1647" s="68" t="s">
        <v>362</v>
      </c>
      <c r="I1647" s="69">
        <v>0</v>
      </c>
      <c r="J1647" s="69">
        <v>0</v>
      </c>
      <c r="K1647" s="91"/>
      <c r="L1647" s="91"/>
    </row>
    <row r="1648" spans="2:12" x14ac:dyDescent="0.25">
      <c r="B1648" s="67" t="s">
        <v>402</v>
      </c>
      <c r="C1648" s="67" t="s">
        <v>403</v>
      </c>
      <c r="D1648" s="68" t="s">
        <v>367</v>
      </c>
      <c r="E1648" s="67" t="s">
        <v>368</v>
      </c>
      <c r="F1648" s="68" t="s">
        <v>420</v>
      </c>
      <c r="G1648" s="67" t="s">
        <v>421</v>
      </c>
      <c r="H1648" s="68" t="s">
        <v>363</v>
      </c>
      <c r="I1648" s="69">
        <v>1</v>
      </c>
      <c r="J1648" s="69">
        <v>8</v>
      </c>
      <c r="K1648" s="91"/>
      <c r="L1648" s="91"/>
    </row>
    <row r="1649" spans="2:12" x14ac:dyDescent="0.25">
      <c r="B1649" s="67" t="s">
        <v>402</v>
      </c>
      <c r="C1649" s="67" t="s">
        <v>403</v>
      </c>
      <c r="D1649" s="68" t="s">
        <v>367</v>
      </c>
      <c r="E1649" s="67" t="s">
        <v>368</v>
      </c>
      <c r="F1649" s="68" t="s">
        <v>420</v>
      </c>
      <c r="G1649" s="67" t="s">
        <v>421</v>
      </c>
      <c r="H1649" s="68" t="s">
        <v>363</v>
      </c>
      <c r="I1649" s="69">
        <v>0</v>
      </c>
      <c r="J1649" s="69">
        <v>0</v>
      </c>
      <c r="K1649" s="91"/>
      <c r="L1649" s="91"/>
    </row>
    <row r="1650" spans="2:12" x14ac:dyDescent="0.25">
      <c r="B1650" s="67" t="s">
        <v>402</v>
      </c>
      <c r="C1650" s="67" t="s">
        <v>403</v>
      </c>
      <c r="D1650" s="68" t="s">
        <v>367</v>
      </c>
      <c r="E1650" s="67" t="s">
        <v>368</v>
      </c>
      <c r="F1650" s="68" t="s">
        <v>420</v>
      </c>
      <c r="G1650" s="67" t="s">
        <v>421</v>
      </c>
      <c r="H1650" s="68" t="s">
        <v>362</v>
      </c>
      <c r="I1650" s="69">
        <v>0</v>
      </c>
      <c r="J1650" s="69">
        <v>0</v>
      </c>
      <c r="K1650" s="91"/>
      <c r="L1650" s="91"/>
    </row>
    <row r="1651" spans="2:12" x14ac:dyDescent="0.25">
      <c r="B1651" s="67" t="s">
        <v>402</v>
      </c>
      <c r="C1651" s="67" t="s">
        <v>403</v>
      </c>
      <c r="D1651" s="68" t="s">
        <v>367</v>
      </c>
      <c r="E1651" s="67" t="s">
        <v>368</v>
      </c>
      <c r="F1651" s="68" t="s">
        <v>420</v>
      </c>
      <c r="G1651" s="67" t="s">
        <v>421</v>
      </c>
      <c r="H1651" s="68" t="s">
        <v>363</v>
      </c>
      <c r="I1651" s="69">
        <v>2</v>
      </c>
      <c r="J1651" s="69">
        <v>0</v>
      </c>
      <c r="K1651" s="91"/>
      <c r="L1651" s="91"/>
    </row>
    <row r="1652" spans="2:12" x14ac:dyDescent="0.25">
      <c r="B1652" s="67" t="s">
        <v>402</v>
      </c>
      <c r="C1652" s="67" t="s">
        <v>403</v>
      </c>
      <c r="D1652" s="68" t="s">
        <v>367</v>
      </c>
      <c r="E1652" s="67" t="s">
        <v>368</v>
      </c>
      <c r="F1652" s="68" t="s">
        <v>420</v>
      </c>
      <c r="G1652" s="67" t="s">
        <v>421</v>
      </c>
      <c r="H1652" s="68" t="s">
        <v>362</v>
      </c>
      <c r="I1652" s="69">
        <v>20</v>
      </c>
      <c r="J1652" s="69">
        <v>40</v>
      </c>
      <c r="K1652" s="91"/>
      <c r="L1652" s="91"/>
    </row>
    <row r="1653" spans="2:12" x14ac:dyDescent="0.25">
      <c r="B1653" s="67" t="s">
        <v>402</v>
      </c>
      <c r="C1653" s="67" t="s">
        <v>403</v>
      </c>
      <c r="D1653" s="68" t="s">
        <v>367</v>
      </c>
      <c r="E1653" s="67" t="s">
        <v>368</v>
      </c>
      <c r="F1653" s="68" t="s">
        <v>420</v>
      </c>
      <c r="G1653" s="67" t="s">
        <v>421</v>
      </c>
      <c r="H1653" s="68" t="s">
        <v>363</v>
      </c>
      <c r="I1653" s="69">
        <v>24</v>
      </c>
      <c r="J1653" s="69">
        <v>68</v>
      </c>
      <c r="K1653" s="91"/>
      <c r="L1653" s="91"/>
    </row>
    <row r="1654" spans="2:12" x14ac:dyDescent="0.25">
      <c r="B1654" s="67" t="s">
        <v>402</v>
      </c>
      <c r="C1654" s="67" t="s">
        <v>403</v>
      </c>
      <c r="D1654" s="68" t="s">
        <v>367</v>
      </c>
      <c r="E1654" s="67" t="s">
        <v>368</v>
      </c>
      <c r="F1654" s="68" t="s">
        <v>420</v>
      </c>
      <c r="G1654" s="67" t="s">
        <v>421</v>
      </c>
      <c r="H1654" s="68" t="s">
        <v>364</v>
      </c>
      <c r="I1654" s="69">
        <v>0</v>
      </c>
      <c r="J1654" s="69">
        <v>-6</v>
      </c>
      <c r="K1654" s="91"/>
      <c r="L1654" s="91"/>
    </row>
    <row r="1655" spans="2:12" x14ac:dyDescent="0.25">
      <c r="B1655" s="67" t="s">
        <v>402</v>
      </c>
      <c r="C1655" s="67" t="s">
        <v>403</v>
      </c>
      <c r="D1655" s="68" t="s">
        <v>367</v>
      </c>
      <c r="E1655" s="67" t="s">
        <v>368</v>
      </c>
      <c r="F1655" s="68" t="s">
        <v>420</v>
      </c>
      <c r="G1655" s="67" t="s">
        <v>421</v>
      </c>
      <c r="H1655" s="68" t="s">
        <v>363</v>
      </c>
      <c r="I1655" s="69">
        <v>28</v>
      </c>
      <c r="J1655" s="69">
        <v>29</v>
      </c>
      <c r="K1655" s="91"/>
      <c r="L1655" s="91"/>
    </row>
    <row r="1656" spans="2:12" x14ac:dyDescent="0.25">
      <c r="B1656" s="67" t="s">
        <v>402</v>
      </c>
      <c r="C1656" s="67" t="s">
        <v>403</v>
      </c>
      <c r="D1656" s="68" t="s">
        <v>367</v>
      </c>
      <c r="E1656" s="67" t="s">
        <v>368</v>
      </c>
      <c r="F1656" s="68" t="s">
        <v>420</v>
      </c>
      <c r="G1656" s="67" t="s">
        <v>421</v>
      </c>
      <c r="H1656" s="68" t="s">
        <v>362</v>
      </c>
      <c r="I1656" s="69">
        <v>0.309</v>
      </c>
      <c r="J1656" s="69">
        <v>0.20599999999999999</v>
      </c>
      <c r="K1656" s="91"/>
      <c r="L1656" s="91"/>
    </row>
    <row r="1657" spans="2:12" x14ac:dyDescent="0.25">
      <c r="B1657" s="67" t="s">
        <v>402</v>
      </c>
      <c r="C1657" s="67" t="s">
        <v>403</v>
      </c>
      <c r="D1657" s="68" t="s">
        <v>367</v>
      </c>
      <c r="E1657" s="67" t="s">
        <v>368</v>
      </c>
      <c r="F1657" s="68" t="s">
        <v>420</v>
      </c>
      <c r="G1657" s="67" t="s">
        <v>421</v>
      </c>
      <c r="H1657" s="68" t="s">
        <v>363</v>
      </c>
      <c r="I1657" s="69">
        <v>0.39140000000000003</v>
      </c>
      <c r="J1657" s="69">
        <v>0.55620000000000003</v>
      </c>
      <c r="K1657" s="91"/>
      <c r="L1657" s="91"/>
    </row>
    <row r="1658" spans="2:12" x14ac:dyDescent="0.25">
      <c r="B1658" s="67" t="s">
        <v>402</v>
      </c>
      <c r="C1658" s="67" t="s">
        <v>403</v>
      </c>
      <c r="D1658" s="68" t="s">
        <v>367</v>
      </c>
      <c r="E1658" s="67" t="s">
        <v>368</v>
      </c>
      <c r="F1658" s="68" t="s">
        <v>420</v>
      </c>
      <c r="G1658" s="67" t="s">
        <v>421</v>
      </c>
      <c r="H1658" s="68" t="s">
        <v>364</v>
      </c>
      <c r="I1658" s="69">
        <v>0.45319999999999999</v>
      </c>
      <c r="J1658" s="69">
        <v>0.28839999999999999</v>
      </c>
      <c r="K1658" s="91"/>
      <c r="L1658" s="91"/>
    </row>
    <row r="1659" spans="2:12" x14ac:dyDescent="0.25">
      <c r="B1659" s="67" t="s">
        <v>402</v>
      </c>
      <c r="C1659" s="67" t="s">
        <v>403</v>
      </c>
      <c r="D1659" s="68" t="s">
        <v>367</v>
      </c>
      <c r="E1659" s="67" t="s">
        <v>368</v>
      </c>
      <c r="F1659" s="68" t="s">
        <v>420</v>
      </c>
      <c r="G1659" s="67" t="s">
        <v>421</v>
      </c>
      <c r="H1659" s="68" t="s">
        <v>362</v>
      </c>
      <c r="I1659" s="69">
        <v>0</v>
      </c>
      <c r="J1659" s="69">
        <v>0</v>
      </c>
      <c r="K1659" s="91"/>
      <c r="L1659" s="91"/>
    </row>
    <row r="1660" spans="2:12" x14ac:dyDescent="0.25">
      <c r="B1660" s="67" t="s">
        <v>402</v>
      </c>
      <c r="C1660" s="67" t="s">
        <v>403</v>
      </c>
      <c r="D1660" s="68" t="s">
        <v>367</v>
      </c>
      <c r="E1660" s="67" t="s">
        <v>368</v>
      </c>
      <c r="F1660" s="68" t="s">
        <v>420</v>
      </c>
      <c r="G1660" s="67" t="s">
        <v>421</v>
      </c>
      <c r="H1660" s="68" t="s">
        <v>363</v>
      </c>
      <c r="I1660" s="69">
        <v>0</v>
      </c>
      <c r="J1660" s="69">
        <v>0</v>
      </c>
      <c r="K1660" s="91"/>
      <c r="L1660" s="91"/>
    </row>
    <row r="1661" spans="2:12" x14ac:dyDescent="0.25">
      <c r="B1661" s="67" t="s">
        <v>402</v>
      </c>
      <c r="C1661" s="67" t="s">
        <v>403</v>
      </c>
      <c r="D1661" s="68" t="s">
        <v>367</v>
      </c>
      <c r="E1661" s="67" t="s">
        <v>368</v>
      </c>
      <c r="F1661" s="68" t="s">
        <v>420</v>
      </c>
      <c r="G1661" s="67" t="s">
        <v>421</v>
      </c>
      <c r="H1661" s="68" t="s">
        <v>364</v>
      </c>
      <c r="I1661" s="69">
        <v>0</v>
      </c>
      <c r="J1661" s="69">
        <v>0</v>
      </c>
      <c r="K1661" s="91"/>
      <c r="L1661" s="91"/>
    </row>
    <row r="1662" spans="2:12" x14ac:dyDescent="0.25">
      <c r="B1662" s="67" t="s">
        <v>402</v>
      </c>
      <c r="C1662" s="67" t="s">
        <v>403</v>
      </c>
      <c r="D1662" s="68" t="s">
        <v>367</v>
      </c>
      <c r="E1662" s="67" t="s">
        <v>368</v>
      </c>
      <c r="F1662" s="68" t="s">
        <v>420</v>
      </c>
      <c r="G1662" s="67" t="s">
        <v>421</v>
      </c>
      <c r="H1662" s="68" t="s">
        <v>362</v>
      </c>
      <c r="I1662" s="69">
        <v>0</v>
      </c>
      <c r="J1662" s="69">
        <v>0</v>
      </c>
      <c r="K1662" s="91"/>
      <c r="L1662" s="91"/>
    </row>
    <row r="1663" spans="2:12" x14ac:dyDescent="0.25">
      <c r="B1663" s="67" t="s">
        <v>402</v>
      </c>
      <c r="C1663" s="67" t="s">
        <v>403</v>
      </c>
      <c r="D1663" s="68" t="s">
        <v>367</v>
      </c>
      <c r="E1663" s="67" t="s">
        <v>368</v>
      </c>
      <c r="F1663" s="68" t="s">
        <v>420</v>
      </c>
      <c r="G1663" s="67" t="s">
        <v>421</v>
      </c>
      <c r="H1663" s="68" t="s">
        <v>364</v>
      </c>
      <c r="I1663" s="69">
        <v>0</v>
      </c>
      <c r="J1663" s="69">
        <v>0</v>
      </c>
      <c r="K1663" s="91"/>
      <c r="L1663" s="91"/>
    </row>
    <row r="1664" spans="2:12" x14ac:dyDescent="0.25">
      <c r="B1664" s="67" t="s">
        <v>402</v>
      </c>
      <c r="C1664" s="67" t="s">
        <v>403</v>
      </c>
      <c r="D1664" s="68" t="s">
        <v>367</v>
      </c>
      <c r="E1664" s="67" t="s">
        <v>368</v>
      </c>
      <c r="F1664" s="68" t="s">
        <v>420</v>
      </c>
      <c r="G1664" s="67" t="s">
        <v>421</v>
      </c>
      <c r="H1664" s="68" t="s">
        <v>362</v>
      </c>
      <c r="I1664" s="69">
        <v>21</v>
      </c>
      <c r="J1664" s="69">
        <v>30</v>
      </c>
      <c r="K1664" s="91"/>
      <c r="L1664" s="91"/>
    </row>
    <row r="1665" spans="2:12" x14ac:dyDescent="0.25">
      <c r="B1665" s="67" t="s">
        <v>402</v>
      </c>
      <c r="C1665" s="67" t="s">
        <v>403</v>
      </c>
      <c r="D1665" s="68" t="s">
        <v>367</v>
      </c>
      <c r="E1665" s="67" t="s">
        <v>368</v>
      </c>
      <c r="F1665" s="68" t="s">
        <v>420</v>
      </c>
      <c r="G1665" s="67" t="s">
        <v>421</v>
      </c>
      <c r="H1665" s="68" t="s">
        <v>364</v>
      </c>
      <c r="I1665" s="69">
        <v>10</v>
      </c>
      <c r="J1665" s="69">
        <v>10</v>
      </c>
      <c r="K1665" s="91"/>
      <c r="L1665" s="91"/>
    </row>
    <row r="1666" spans="2:12" x14ac:dyDescent="0.25">
      <c r="B1666" s="67" t="s">
        <v>402</v>
      </c>
      <c r="C1666" s="67" t="s">
        <v>403</v>
      </c>
      <c r="D1666" s="68" t="s">
        <v>367</v>
      </c>
      <c r="E1666" s="67" t="s">
        <v>368</v>
      </c>
      <c r="F1666" s="68" t="s">
        <v>420</v>
      </c>
      <c r="G1666" s="67" t="s">
        <v>421</v>
      </c>
      <c r="H1666" s="68" t="s">
        <v>363</v>
      </c>
      <c r="I1666" s="69">
        <v>8</v>
      </c>
      <c r="J1666" s="69">
        <v>0</v>
      </c>
      <c r="K1666" s="91"/>
      <c r="L1666" s="91"/>
    </row>
    <row r="1667" spans="2:12" x14ac:dyDescent="0.25">
      <c r="B1667" s="67" t="s">
        <v>402</v>
      </c>
      <c r="C1667" s="67" t="s">
        <v>403</v>
      </c>
      <c r="D1667" s="68" t="s">
        <v>367</v>
      </c>
      <c r="E1667" s="67" t="s">
        <v>368</v>
      </c>
      <c r="F1667" s="68" t="s">
        <v>420</v>
      </c>
      <c r="G1667" s="67" t="s">
        <v>421</v>
      </c>
      <c r="H1667" s="68" t="s">
        <v>364</v>
      </c>
      <c r="I1667" s="69">
        <v>0</v>
      </c>
      <c r="J1667" s="69">
        <v>8</v>
      </c>
      <c r="K1667" s="91"/>
      <c r="L1667" s="91"/>
    </row>
    <row r="1668" spans="2:12" x14ac:dyDescent="0.25">
      <c r="B1668" s="67" t="s">
        <v>402</v>
      </c>
      <c r="C1668" s="67" t="s">
        <v>403</v>
      </c>
      <c r="D1668" s="68" t="s">
        <v>367</v>
      </c>
      <c r="E1668" s="67" t="s">
        <v>368</v>
      </c>
      <c r="F1668" s="68" t="s">
        <v>420</v>
      </c>
      <c r="G1668" s="67" t="s">
        <v>421</v>
      </c>
      <c r="H1668" s="68" t="s">
        <v>362</v>
      </c>
      <c r="I1668" s="69">
        <v>0</v>
      </c>
      <c r="J1668" s="69">
        <v>0</v>
      </c>
      <c r="K1668" s="91"/>
      <c r="L1668" s="91"/>
    </row>
    <row r="1669" spans="2:12" x14ac:dyDescent="0.25">
      <c r="B1669" s="67" t="s">
        <v>402</v>
      </c>
      <c r="C1669" s="67" t="s">
        <v>403</v>
      </c>
      <c r="D1669" s="68" t="s">
        <v>367</v>
      </c>
      <c r="E1669" s="67" t="s">
        <v>368</v>
      </c>
      <c r="F1669" s="68" t="s">
        <v>420</v>
      </c>
      <c r="G1669" s="67" t="s">
        <v>421</v>
      </c>
      <c r="H1669" s="68" t="s">
        <v>363</v>
      </c>
      <c r="I1669" s="69">
        <v>2</v>
      </c>
      <c r="J1669" s="69">
        <v>0</v>
      </c>
      <c r="K1669" s="91"/>
      <c r="L1669" s="91"/>
    </row>
    <row r="1670" spans="2:12" x14ac:dyDescent="0.25">
      <c r="B1670" s="67" t="s">
        <v>402</v>
      </c>
      <c r="C1670" s="67" t="s">
        <v>403</v>
      </c>
      <c r="D1670" s="68" t="s">
        <v>367</v>
      </c>
      <c r="E1670" s="67" t="s">
        <v>368</v>
      </c>
      <c r="F1670" s="68" t="s">
        <v>420</v>
      </c>
      <c r="G1670" s="67" t="s">
        <v>421</v>
      </c>
      <c r="H1670" s="68" t="s">
        <v>362</v>
      </c>
      <c r="I1670" s="69">
        <v>0</v>
      </c>
      <c r="J1670" s="69">
        <v>0</v>
      </c>
      <c r="K1670" s="91"/>
      <c r="L1670" s="91"/>
    </row>
    <row r="1671" spans="2:12" x14ac:dyDescent="0.25">
      <c r="B1671" s="67" t="s">
        <v>402</v>
      </c>
      <c r="C1671" s="67" t="s">
        <v>403</v>
      </c>
      <c r="D1671" s="68" t="s">
        <v>367</v>
      </c>
      <c r="E1671" s="67" t="s">
        <v>368</v>
      </c>
      <c r="F1671" s="68" t="s">
        <v>420</v>
      </c>
      <c r="G1671" s="67" t="s">
        <v>421</v>
      </c>
      <c r="H1671" s="68" t="s">
        <v>363</v>
      </c>
      <c r="I1671" s="69">
        <v>64</v>
      </c>
      <c r="J1671" s="69">
        <v>72</v>
      </c>
      <c r="K1671" s="91"/>
      <c r="L1671" s="91"/>
    </row>
    <row r="1672" spans="2:12" x14ac:dyDescent="0.25">
      <c r="B1672" s="67" t="s">
        <v>402</v>
      </c>
      <c r="C1672" s="67" t="s">
        <v>403</v>
      </c>
      <c r="D1672" s="68" t="s">
        <v>367</v>
      </c>
      <c r="E1672" s="67" t="s">
        <v>368</v>
      </c>
      <c r="F1672" s="68" t="s">
        <v>420</v>
      </c>
      <c r="G1672" s="67" t="s">
        <v>421</v>
      </c>
      <c r="H1672" s="68" t="s">
        <v>364</v>
      </c>
      <c r="I1672" s="69">
        <v>0</v>
      </c>
      <c r="J1672" s="69">
        <v>0</v>
      </c>
      <c r="K1672" s="91"/>
      <c r="L1672" s="91"/>
    </row>
    <row r="1673" spans="2:12" x14ac:dyDescent="0.25">
      <c r="B1673" s="67" t="s">
        <v>402</v>
      </c>
      <c r="C1673" s="67" t="s">
        <v>403</v>
      </c>
      <c r="D1673" s="68" t="s">
        <v>367</v>
      </c>
      <c r="E1673" s="67" t="s">
        <v>368</v>
      </c>
      <c r="F1673" s="68" t="s">
        <v>420</v>
      </c>
      <c r="G1673" s="67" t="s">
        <v>421</v>
      </c>
      <c r="H1673" s="68" t="s">
        <v>362</v>
      </c>
      <c r="I1673" s="69">
        <v>54</v>
      </c>
      <c r="J1673" s="69">
        <v>57</v>
      </c>
      <c r="K1673" s="91"/>
      <c r="L1673" s="91"/>
    </row>
    <row r="1674" spans="2:12" x14ac:dyDescent="0.25">
      <c r="B1674" s="67" t="s">
        <v>402</v>
      </c>
      <c r="C1674" s="67" t="s">
        <v>403</v>
      </c>
      <c r="D1674" s="68" t="s">
        <v>367</v>
      </c>
      <c r="E1674" s="67" t="s">
        <v>368</v>
      </c>
      <c r="F1674" s="68" t="s">
        <v>420</v>
      </c>
      <c r="G1674" s="67" t="s">
        <v>421</v>
      </c>
      <c r="H1674" s="68" t="s">
        <v>363</v>
      </c>
      <c r="I1674" s="69">
        <v>104</v>
      </c>
      <c r="J1674" s="69">
        <v>204</v>
      </c>
      <c r="K1674" s="91"/>
      <c r="L1674" s="91"/>
    </row>
    <row r="1675" spans="2:12" x14ac:dyDescent="0.25">
      <c r="B1675" s="67" t="s">
        <v>402</v>
      </c>
      <c r="C1675" s="67" t="s">
        <v>403</v>
      </c>
      <c r="D1675" s="68" t="s">
        <v>367</v>
      </c>
      <c r="E1675" s="67" t="s">
        <v>368</v>
      </c>
      <c r="F1675" s="68" t="s">
        <v>420</v>
      </c>
      <c r="G1675" s="67" t="s">
        <v>421</v>
      </c>
      <c r="H1675" s="68" t="s">
        <v>364</v>
      </c>
      <c r="I1675" s="69">
        <v>18</v>
      </c>
      <c r="J1675" s="69">
        <v>27</v>
      </c>
      <c r="K1675" s="91"/>
      <c r="L1675" s="91"/>
    </row>
    <row r="1676" spans="2:12" x14ac:dyDescent="0.25">
      <c r="B1676" s="67" t="s">
        <v>402</v>
      </c>
      <c r="C1676" s="67" t="s">
        <v>403</v>
      </c>
      <c r="D1676" s="68" t="s">
        <v>367</v>
      </c>
      <c r="E1676" s="67" t="s">
        <v>368</v>
      </c>
      <c r="F1676" s="68" t="s">
        <v>420</v>
      </c>
      <c r="G1676" s="67" t="s">
        <v>421</v>
      </c>
      <c r="H1676" s="68" t="s">
        <v>362</v>
      </c>
      <c r="I1676" s="69">
        <v>62</v>
      </c>
      <c r="J1676" s="69">
        <v>66</v>
      </c>
      <c r="K1676" s="91"/>
      <c r="L1676" s="91"/>
    </row>
    <row r="1677" spans="2:12" x14ac:dyDescent="0.25">
      <c r="B1677" s="67" t="s">
        <v>402</v>
      </c>
      <c r="C1677" s="67" t="s">
        <v>403</v>
      </c>
      <c r="D1677" s="68" t="s">
        <v>367</v>
      </c>
      <c r="E1677" s="67" t="s">
        <v>368</v>
      </c>
      <c r="F1677" s="68" t="s">
        <v>420</v>
      </c>
      <c r="G1677" s="67" t="s">
        <v>421</v>
      </c>
      <c r="H1677" s="68" t="s">
        <v>363</v>
      </c>
      <c r="I1677" s="69">
        <v>100</v>
      </c>
      <c r="J1677" s="69">
        <v>93</v>
      </c>
      <c r="K1677" s="91"/>
      <c r="L1677" s="91"/>
    </row>
    <row r="1678" spans="2:12" x14ac:dyDescent="0.25">
      <c r="B1678" s="67" t="s">
        <v>402</v>
      </c>
      <c r="C1678" s="67" t="s">
        <v>403</v>
      </c>
      <c r="D1678" s="68" t="s">
        <v>367</v>
      </c>
      <c r="E1678" s="67" t="s">
        <v>368</v>
      </c>
      <c r="F1678" s="68" t="s">
        <v>420</v>
      </c>
      <c r="G1678" s="67" t="s">
        <v>421</v>
      </c>
      <c r="H1678" s="68" t="s">
        <v>364</v>
      </c>
      <c r="I1678" s="69">
        <v>63</v>
      </c>
      <c r="J1678" s="69">
        <v>101</v>
      </c>
      <c r="K1678" s="91"/>
      <c r="L1678" s="91"/>
    </row>
    <row r="1679" spans="2:12" x14ac:dyDescent="0.25">
      <c r="B1679" s="67" t="s">
        <v>402</v>
      </c>
      <c r="C1679" s="67" t="s">
        <v>403</v>
      </c>
      <c r="D1679" s="68" t="s">
        <v>367</v>
      </c>
      <c r="E1679" s="67" t="s">
        <v>368</v>
      </c>
      <c r="F1679" s="68" t="s">
        <v>420</v>
      </c>
      <c r="G1679" s="67" t="s">
        <v>421</v>
      </c>
      <c r="H1679" s="68" t="s">
        <v>363</v>
      </c>
      <c r="I1679" s="69">
        <v>0</v>
      </c>
      <c r="J1679" s="69">
        <v>0</v>
      </c>
      <c r="K1679" s="91"/>
      <c r="L1679" s="91"/>
    </row>
    <row r="1680" spans="2:12" x14ac:dyDescent="0.25">
      <c r="B1680" s="67" t="s">
        <v>402</v>
      </c>
      <c r="C1680" s="67" t="s">
        <v>403</v>
      </c>
      <c r="D1680" s="68" t="s">
        <v>367</v>
      </c>
      <c r="E1680" s="67" t="s">
        <v>368</v>
      </c>
      <c r="F1680" s="68" t="s">
        <v>420</v>
      </c>
      <c r="G1680" s="67" t="s">
        <v>421</v>
      </c>
      <c r="H1680" s="68" t="s">
        <v>362</v>
      </c>
      <c r="I1680" s="69">
        <v>36</v>
      </c>
      <c r="J1680" s="69">
        <v>17</v>
      </c>
      <c r="K1680" s="91"/>
      <c r="L1680" s="91"/>
    </row>
    <row r="1681" spans="2:12" x14ac:dyDescent="0.25">
      <c r="B1681" s="67" t="s">
        <v>402</v>
      </c>
      <c r="C1681" s="67" t="s">
        <v>403</v>
      </c>
      <c r="D1681" s="68" t="s">
        <v>367</v>
      </c>
      <c r="E1681" s="67" t="s">
        <v>368</v>
      </c>
      <c r="F1681" s="68" t="s">
        <v>420</v>
      </c>
      <c r="G1681" s="67" t="s">
        <v>421</v>
      </c>
      <c r="H1681" s="68" t="s">
        <v>363</v>
      </c>
      <c r="I1681" s="69">
        <v>84</v>
      </c>
      <c r="J1681" s="69">
        <v>59</v>
      </c>
      <c r="K1681" s="91"/>
      <c r="L1681" s="91"/>
    </row>
    <row r="1682" spans="2:12" x14ac:dyDescent="0.25">
      <c r="B1682" s="67" t="s">
        <v>402</v>
      </c>
      <c r="C1682" s="67" t="s">
        <v>403</v>
      </c>
      <c r="D1682" s="68" t="s">
        <v>367</v>
      </c>
      <c r="E1682" s="67" t="s">
        <v>368</v>
      </c>
      <c r="F1682" s="68" t="s">
        <v>420</v>
      </c>
      <c r="G1682" s="67" t="s">
        <v>421</v>
      </c>
      <c r="H1682" s="68" t="s">
        <v>364</v>
      </c>
      <c r="I1682" s="69">
        <v>6</v>
      </c>
      <c r="J1682" s="69">
        <v>28</v>
      </c>
      <c r="K1682" s="91"/>
      <c r="L1682" s="91"/>
    </row>
    <row r="1683" spans="2:12" x14ac:dyDescent="0.25">
      <c r="B1683" s="67" t="s">
        <v>402</v>
      </c>
      <c r="C1683" s="67" t="s">
        <v>403</v>
      </c>
      <c r="D1683" s="68" t="s">
        <v>367</v>
      </c>
      <c r="E1683" s="67" t="s">
        <v>368</v>
      </c>
      <c r="F1683" s="68" t="s">
        <v>420</v>
      </c>
      <c r="G1683" s="67" t="s">
        <v>421</v>
      </c>
      <c r="H1683" s="68" t="s">
        <v>362</v>
      </c>
      <c r="I1683" s="69">
        <v>24</v>
      </c>
      <c r="J1683" s="69">
        <v>61</v>
      </c>
      <c r="K1683" s="91"/>
      <c r="L1683" s="91"/>
    </row>
    <row r="1684" spans="2:12" x14ac:dyDescent="0.25">
      <c r="B1684" s="67" t="s">
        <v>402</v>
      </c>
      <c r="C1684" s="67" t="s">
        <v>403</v>
      </c>
      <c r="D1684" s="68" t="s">
        <v>367</v>
      </c>
      <c r="E1684" s="67" t="s">
        <v>368</v>
      </c>
      <c r="F1684" s="68" t="s">
        <v>420</v>
      </c>
      <c r="G1684" s="67" t="s">
        <v>421</v>
      </c>
      <c r="H1684" s="68" t="s">
        <v>363</v>
      </c>
      <c r="I1684" s="69">
        <v>214</v>
      </c>
      <c r="J1684" s="69">
        <v>261</v>
      </c>
      <c r="K1684" s="91"/>
      <c r="L1684" s="91"/>
    </row>
    <row r="1685" spans="2:12" x14ac:dyDescent="0.25">
      <c r="B1685" s="67" t="s">
        <v>402</v>
      </c>
      <c r="C1685" s="67" t="s">
        <v>403</v>
      </c>
      <c r="D1685" s="68" t="s">
        <v>367</v>
      </c>
      <c r="E1685" s="67" t="s">
        <v>368</v>
      </c>
      <c r="F1685" s="68" t="s">
        <v>420</v>
      </c>
      <c r="G1685" s="67" t="s">
        <v>421</v>
      </c>
      <c r="H1685" s="68" t="s">
        <v>364</v>
      </c>
      <c r="I1685" s="69">
        <v>52</v>
      </c>
      <c r="J1685" s="69">
        <v>13</v>
      </c>
      <c r="K1685" s="91"/>
      <c r="L1685" s="91"/>
    </row>
    <row r="1686" spans="2:12" x14ac:dyDescent="0.25">
      <c r="B1686" s="67" t="s">
        <v>402</v>
      </c>
      <c r="C1686" s="67" t="s">
        <v>403</v>
      </c>
      <c r="D1686" s="68" t="s">
        <v>367</v>
      </c>
      <c r="E1686" s="67" t="s">
        <v>368</v>
      </c>
      <c r="F1686" s="68" t="s">
        <v>420</v>
      </c>
      <c r="G1686" s="67" t="s">
        <v>421</v>
      </c>
      <c r="H1686" s="68" t="s">
        <v>362</v>
      </c>
      <c r="I1686" s="69">
        <v>92</v>
      </c>
      <c r="J1686" s="69">
        <v>92</v>
      </c>
      <c r="K1686" s="91"/>
      <c r="L1686" s="91"/>
    </row>
    <row r="1687" spans="2:12" x14ac:dyDescent="0.25">
      <c r="B1687" s="67" t="s">
        <v>402</v>
      </c>
      <c r="C1687" s="67" t="s">
        <v>403</v>
      </c>
      <c r="D1687" s="68" t="s">
        <v>367</v>
      </c>
      <c r="E1687" s="67" t="s">
        <v>368</v>
      </c>
      <c r="F1687" s="68" t="s">
        <v>420</v>
      </c>
      <c r="G1687" s="67" t="s">
        <v>421</v>
      </c>
      <c r="H1687" s="68" t="s">
        <v>363</v>
      </c>
      <c r="I1687" s="69">
        <v>76</v>
      </c>
      <c r="J1687" s="69">
        <v>97</v>
      </c>
      <c r="K1687" s="91"/>
      <c r="L1687" s="91"/>
    </row>
    <row r="1688" spans="2:12" x14ac:dyDescent="0.25">
      <c r="B1688" s="67" t="s">
        <v>402</v>
      </c>
      <c r="C1688" s="67" t="s">
        <v>403</v>
      </c>
      <c r="D1688" s="68" t="s">
        <v>367</v>
      </c>
      <c r="E1688" s="67" t="s">
        <v>368</v>
      </c>
      <c r="F1688" s="68" t="s">
        <v>420</v>
      </c>
      <c r="G1688" s="67" t="s">
        <v>421</v>
      </c>
      <c r="H1688" s="68" t="s">
        <v>364</v>
      </c>
      <c r="I1688" s="69">
        <v>15</v>
      </c>
      <c r="J1688" s="69">
        <v>30</v>
      </c>
      <c r="K1688" s="91"/>
      <c r="L1688" s="91"/>
    </row>
    <row r="1689" spans="2:12" x14ac:dyDescent="0.25">
      <c r="B1689" s="67" t="s">
        <v>402</v>
      </c>
      <c r="C1689" s="67" t="s">
        <v>403</v>
      </c>
      <c r="D1689" s="68" t="s">
        <v>367</v>
      </c>
      <c r="E1689" s="67" t="s">
        <v>368</v>
      </c>
      <c r="F1689" s="68" t="s">
        <v>420</v>
      </c>
      <c r="G1689" s="67" t="s">
        <v>421</v>
      </c>
      <c r="H1689" s="68" t="s">
        <v>362</v>
      </c>
      <c r="I1689" s="69">
        <v>17</v>
      </c>
      <c r="J1689" s="69">
        <v>19</v>
      </c>
      <c r="K1689" s="91"/>
      <c r="L1689" s="91"/>
    </row>
    <row r="1690" spans="2:12" x14ac:dyDescent="0.25">
      <c r="B1690" s="67" t="s">
        <v>402</v>
      </c>
      <c r="C1690" s="67" t="s">
        <v>403</v>
      </c>
      <c r="D1690" s="68" t="s">
        <v>367</v>
      </c>
      <c r="E1690" s="67" t="s">
        <v>368</v>
      </c>
      <c r="F1690" s="68" t="s">
        <v>420</v>
      </c>
      <c r="G1690" s="67" t="s">
        <v>421</v>
      </c>
      <c r="H1690" s="68" t="s">
        <v>363</v>
      </c>
      <c r="I1690" s="69">
        <v>142</v>
      </c>
      <c r="J1690" s="69">
        <v>165</v>
      </c>
      <c r="K1690" s="91"/>
      <c r="L1690" s="91"/>
    </row>
    <row r="1691" spans="2:12" x14ac:dyDescent="0.25">
      <c r="B1691" s="67" t="s">
        <v>402</v>
      </c>
      <c r="C1691" s="67" t="s">
        <v>403</v>
      </c>
      <c r="D1691" s="68" t="s">
        <v>367</v>
      </c>
      <c r="E1691" s="67" t="s">
        <v>368</v>
      </c>
      <c r="F1691" s="68" t="s">
        <v>420</v>
      </c>
      <c r="G1691" s="67" t="s">
        <v>421</v>
      </c>
      <c r="H1691" s="68" t="s">
        <v>364</v>
      </c>
      <c r="I1691" s="69">
        <v>20</v>
      </c>
      <c r="J1691" s="69">
        <v>25</v>
      </c>
      <c r="K1691" s="91"/>
      <c r="L1691" s="91"/>
    </row>
    <row r="1692" spans="2:12" x14ac:dyDescent="0.25">
      <c r="B1692" s="67" t="s">
        <v>402</v>
      </c>
      <c r="C1692" s="67" t="s">
        <v>403</v>
      </c>
      <c r="D1692" s="68" t="s">
        <v>367</v>
      </c>
      <c r="E1692" s="67" t="s">
        <v>368</v>
      </c>
      <c r="F1692" s="68" t="s">
        <v>420</v>
      </c>
      <c r="G1692" s="67" t="s">
        <v>421</v>
      </c>
      <c r="H1692" s="68" t="s">
        <v>362</v>
      </c>
      <c r="I1692" s="69">
        <v>13</v>
      </c>
      <c r="J1692" s="69">
        <v>16</v>
      </c>
      <c r="K1692" s="91"/>
      <c r="L1692" s="91"/>
    </row>
    <row r="1693" spans="2:12" x14ac:dyDescent="0.25">
      <c r="B1693" s="67" t="s">
        <v>402</v>
      </c>
      <c r="C1693" s="67" t="s">
        <v>403</v>
      </c>
      <c r="D1693" s="68" t="s">
        <v>367</v>
      </c>
      <c r="E1693" s="67" t="s">
        <v>368</v>
      </c>
      <c r="F1693" s="68" t="s">
        <v>420</v>
      </c>
      <c r="G1693" s="67" t="s">
        <v>421</v>
      </c>
      <c r="H1693" s="68" t="s">
        <v>363</v>
      </c>
      <c r="I1693" s="69">
        <v>43</v>
      </c>
      <c r="J1693" s="69">
        <v>24</v>
      </c>
      <c r="K1693" s="91"/>
      <c r="L1693" s="91"/>
    </row>
    <row r="1694" spans="2:12" x14ac:dyDescent="0.25">
      <c r="B1694" s="67" t="s">
        <v>402</v>
      </c>
      <c r="C1694" s="67" t="s">
        <v>403</v>
      </c>
      <c r="D1694" s="68" t="s">
        <v>367</v>
      </c>
      <c r="E1694" s="67" t="s">
        <v>368</v>
      </c>
      <c r="F1694" s="68" t="s">
        <v>420</v>
      </c>
      <c r="G1694" s="67" t="s">
        <v>421</v>
      </c>
      <c r="H1694" s="68" t="s">
        <v>364</v>
      </c>
      <c r="I1694" s="69">
        <v>0</v>
      </c>
      <c r="J1694" s="69">
        <v>14</v>
      </c>
      <c r="K1694" s="91"/>
      <c r="L1694" s="91"/>
    </row>
    <row r="1695" spans="2:12" x14ac:dyDescent="0.25">
      <c r="B1695" s="67" t="s">
        <v>402</v>
      </c>
      <c r="C1695" s="67" t="s">
        <v>403</v>
      </c>
      <c r="D1695" s="68" t="s">
        <v>367</v>
      </c>
      <c r="E1695" s="67" t="s">
        <v>368</v>
      </c>
      <c r="F1695" s="68" t="s">
        <v>420</v>
      </c>
      <c r="G1695" s="67" t="s">
        <v>421</v>
      </c>
      <c r="H1695" s="68" t="s">
        <v>362</v>
      </c>
      <c r="I1695" s="69">
        <v>42</v>
      </c>
      <c r="J1695" s="69">
        <v>10</v>
      </c>
      <c r="K1695" s="91"/>
      <c r="L1695" s="91"/>
    </row>
    <row r="1696" spans="2:12" x14ac:dyDescent="0.25">
      <c r="B1696" s="67" t="s">
        <v>402</v>
      </c>
      <c r="C1696" s="67" t="s">
        <v>403</v>
      </c>
      <c r="D1696" s="68" t="s">
        <v>367</v>
      </c>
      <c r="E1696" s="67" t="s">
        <v>368</v>
      </c>
      <c r="F1696" s="68" t="s">
        <v>420</v>
      </c>
      <c r="G1696" s="67" t="s">
        <v>421</v>
      </c>
      <c r="H1696" s="68" t="s">
        <v>363</v>
      </c>
      <c r="I1696" s="69">
        <v>0</v>
      </c>
      <c r="J1696" s="69">
        <v>22</v>
      </c>
      <c r="K1696" s="91"/>
      <c r="L1696" s="91"/>
    </row>
    <row r="1697" spans="2:12" x14ac:dyDescent="0.25">
      <c r="B1697" s="67" t="s">
        <v>402</v>
      </c>
      <c r="C1697" s="67" t="s">
        <v>403</v>
      </c>
      <c r="D1697" s="68" t="s">
        <v>367</v>
      </c>
      <c r="E1697" s="67" t="s">
        <v>368</v>
      </c>
      <c r="F1697" s="68" t="s">
        <v>420</v>
      </c>
      <c r="G1697" s="67" t="s">
        <v>421</v>
      </c>
      <c r="H1697" s="68" t="s">
        <v>364</v>
      </c>
      <c r="I1697" s="69">
        <v>21</v>
      </c>
      <c r="J1697" s="69">
        <v>20</v>
      </c>
      <c r="K1697" s="91"/>
      <c r="L1697" s="91"/>
    </row>
    <row r="1698" spans="2:12" x14ac:dyDescent="0.25">
      <c r="B1698" s="67" t="s">
        <v>402</v>
      </c>
      <c r="C1698" s="67" t="s">
        <v>403</v>
      </c>
      <c r="D1698" s="68" t="s">
        <v>367</v>
      </c>
      <c r="E1698" s="67" t="s">
        <v>368</v>
      </c>
      <c r="F1698" s="68" t="s">
        <v>420</v>
      </c>
      <c r="G1698" s="67" t="s">
        <v>421</v>
      </c>
      <c r="H1698" s="68" t="s">
        <v>362</v>
      </c>
      <c r="I1698" s="69">
        <v>38</v>
      </c>
      <c r="J1698" s="69">
        <v>44</v>
      </c>
      <c r="K1698" s="91"/>
      <c r="L1698" s="91"/>
    </row>
    <row r="1699" spans="2:12" x14ac:dyDescent="0.25">
      <c r="B1699" s="67" t="s">
        <v>402</v>
      </c>
      <c r="C1699" s="67" t="s">
        <v>403</v>
      </c>
      <c r="D1699" s="68" t="s">
        <v>367</v>
      </c>
      <c r="E1699" s="67" t="s">
        <v>368</v>
      </c>
      <c r="F1699" s="68" t="s">
        <v>420</v>
      </c>
      <c r="G1699" s="67" t="s">
        <v>421</v>
      </c>
      <c r="H1699" s="68" t="s">
        <v>363</v>
      </c>
      <c r="I1699" s="69">
        <v>120</v>
      </c>
      <c r="J1699" s="69">
        <v>76</v>
      </c>
      <c r="K1699" s="91"/>
      <c r="L1699" s="91"/>
    </row>
    <row r="1700" spans="2:12" x14ac:dyDescent="0.25">
      <c r="B1700" s="67" t="s">
        <v>402</v>
      </c>
      <c r="C1700" s="67" t="s">
        <v>403</v>
      </c>
      <c r="D1700" s="68" t="s">
        <v>367</v>
      </c>
      <c r="E1700" s="67" t="s">
        <v>368</v>
      </c>
      <c r="F1700" s="68" t="s">
        <v>420</v>
      </c>
      <c r="G1700" s="67" t="s">
        <v>421</v>
      </c>
      <c r="H1700" s="68" t="s">
        <v>364</v>
      </c>
      <c r="I1700" s="69">
        <v>20</v>
      </c>
      <c r="J1700" s="69">
        <v>30</v>
      </c>
      <c r="K1700" s="91"/>
      <c r="L1700" s="91"/>
    </row>
    <row r="1701" spans="2:12" x14ac:dyDescent="0.25">
      <c r="B1701" s="67" t="s">
        <v>402</v>
      </c>
      <c r="C1701" s="67" t="s">
        <v>403</v>
      </c>
      <c r="D1701" s="68" t="s">
        <v>367</v>
      </c>
      <c r="E1701" s="67" t="s">
        <v>368</v>
      </c>
      <c r="F1701" s="68" t="s">
        <v>420</v>
      </c>
      <c r="G1701" s="67" t="s">
        <v>421</v>
      </c>
      <c r="H1701" s="68" t="s">
        <v>362</v>
      </c>
      <c r="I1701" s="69">
        <v>28</v>
      </c>
      <c r="J1701" s="69">
        <v>20</v>
      </c>
      <c r="K1701" s="91"/>
      <c r="L1701" s="91"/>
    </row>
    <row r="1702" spans="2:12" x14ac:dyDescent="0.25">
      <c r="B1702" s="67" t="s">
        <v>402</v>
      </c>
      <c r="C1702" s="67" t="s">
        <v>403</v>
      </c>
      <c r="D1702" s="68" t="s">
        <v>367</v>
      </c>
      <c r="E1702" s="67" t="s">
        <v>368</v>
      </c>
      <c r="F1702" s="68" t="s">
        <v>420</v>
      </c>
      <c r="G1702" s="67" t="s">
        <v>421</v>
      </c>
      <c r="H1702" s="68" t="s">
        <v>363</v>
      </c>
      <c r="I1702" s="69">
        <v>132</v>
      </c>
      <c r="J1702" s="69">
        <v>208</v>
      </c>
      <c r="K1702" s="91"/>
      <c r="L1702" s="91"/>
    </row>
    <row r="1703" spans="2:12" x14ac:dyDescent="0.25">
      <c r="B1703" s="67" t="s">
        <v>402</v>
      </c>
      <c r="C1703" s="67" t="s">
        <v>403</v>
      </c>
      <c r="D1703" s="68" t="s">
        <v>367</v>
      </c>
      <c r="E1703" s="67" t="s">
        <v>368</v>
      </c>
      <c r="F1703" s="68" t="s">
        <v>420</v>
      </c>
      <c r="G1703" s="67" t="s">
        <v>421</v>
      </c>
      <c r="H1703" s="68" t="s">
        <v>364</v>
      </c>
      <c r="I1703" s="69">
        <v>22</v>
      </c>
      <c r="J1703" s="69">
        <v>46</v>
      </c>
      <c r="K1703" s="91"/>
      <c r="L1703" s="91"/>
    </row>
    <row r="1704" spans="2:12" x14ac:dyDescent="0.25">
      <c r="B1704" s="67" t="s">
        <v>402</v>
      </c>
      <c r="C1704" s="67" t="s">
        <v>403</v>
      </c>
      <c r="D1704" s="68" t="s">
        <v>367</v>
      </c>
      <c r="E1704" s="67" t="s">
        <v>368</v>
      </c>
      <c r="F1704" s="68" t="s">
        <v>420</v>
      </c>
      <c r="G1704" s="67" t="s">
        <v>421</v>
      </c>
      <c r="H1704" s="68" t="s">
        <v>363</v>
      </c>
      <c r="I1704" s="69">
        <v>8</v>
      </c>
      <c r="J1704" s="69">
        <v>0</v>
      </c>
      <c r="K1704" s="91"/>
      <c r="L1704" s="91"/>
    </row>
    <row r="1705" spans="2:12" x14ac:dyDescent="0.25">
      <c r="B1705" s="67" t="s">
        <v>402</v>
      </c>
      <c r="C1705" s="67" t="s">
        <v>403</v>
      </c>
      <c r="D1705" s="68" t="s">
        <v>367</v>
      </c>
      <c r="E1705" s="67" t="s">
        <v>368</v>
      </c>
      <c r="F1705" s="68" t="s">
        <v>420</v>
      </c>
      <c r="G1705" s="67" t="s">
        <v>421</v>
      </c>
      <c r="H1705" s="68" t="s">
        <v>364</v>
      </c>
      <c r="I1705" s="69">
        <v>0</v>
      </c>
      <c r="J1705" s="69">
        <v>0</v>
      </c>
      <c r="K1705" s="91"/>
      <c r="L1705" s="91"/>
    </row>
    <row r="1706" spans="2:12" x14ac:dyDescent="0.25">
      <c r="B1706" s="67" t="s">
        <v>402</v>
      </c>
      <c r="C1706" s="67" t="s">
        <v>403</v>
      </c>
      <c r="D1706" s="68" t="s">
        <v>367</v>
      </c>
      <c r="E1706" s="67" t="s">
        <v>368</v>
      </c>
      <c r="F1706" s="68" t="s">
        <v>420</v>
      </c>
      <c r="G1706" s="67" t="s">
        <v>421</v>
      </c>
      <c r="H1706" s="68" t="s">
        <v>363</v>
      </c>
      <c r="I1706" s="69">
        <v>0</v>
      </c>
      <c r="J1706" s="69">
        <v>0</v>
      </c>
      <c r="K1706" s="91"/>
      <c r="L1706" s="91"/>
    </row>
    <row r="1707" spans="2:12" x14ac:dyDescent="0.25">
      <c r="B1707" s="67" t="s">
        <v>402</v>
      </c>
      <c r="C1707" s="67" t="s">
        <v>403</v>
      </c>
      <c r="D1707" s="68" t="s">
        <v>367</v>
      </c>
      <c r="E1707" s="67" t="s">
        <v>368</v>
      </c>
      <c r="F1707" s="68" t="s">
        <v>420</v>
      </c>
      <c r="G1707" s="67" t="s">
        <v>421</v>
      </c>
      <c r="H1707" s="68" t="s">
        <v>362</v>
      </c>
      <c r="I1707" s="69">
        <v>0</v>
      </c>
      <c r="J1707" s="69">
        <v>0</v>
      </c>
      <c r="K1707" s="91"/>
      <c r="L1707" s="91"/>
    </row>
    <row r="1708" spans="2:12" x14ac:dyDescent="0.25">
      <c r="B1708" s="67" t="s">
        <v>402</v>
      </c>
      <c r="C1708" s="67" t="s">
        <v>403</v>
      </c>
      <c r="D1708" s="68" t="s">
        <v>367</v>
      </c>
      <c r="E1708" s="67" t="s">
        <v>368</v>
      </c>
      <c r="F1708" s="68" t="s">
        <v>420</v>
      </c>
      <c r="G1708" s="67" t="s">
        <v>421</v>
      </c>
      <c r="H1708" s="68" t="s">
        <v>363</v>
      </c>
      <c r="I1708" s="69">
        <v>0.3296</v>
      </c>
      <c r="J1708" s="69">
        <v>8.2400000000000001E-2</v>
      </c>
      <c r="K1708" s="91"/>
      <c r="L1708" s="91"/>
    </row>
    <row r="1709" spans="2:12" x14ac:dyDescent="0.25">
      <c r="B1709" s="67" t="s">
        <v>402</v>
      </c>
      <c r="C1709" s="67" t="s">
        <v>403</v>
      </c>
      <c r="D1709" s="68" t="s">
        <v>367</v>
      </c>
      <c r="E1709" s="67" t="s">
        <v>368</v>
      </c>
      <c r="F1709" s="68" t="s">
        <v>420</v>
      </c>
      <c r="G1709" s="67" t="s">
        <v>421</v>
      </c>
      <c r="H1709" s="68" t="s">
        <v>364</v>
      </c>
      <c r="I1709" s="69">
        <v>0</v>
      </c>
      <c r="J1709" s="69">
        <v>0</v>
      </c>
      <c r="K1709" s="91"/>
      <c r="L1709" s="91"/>
    </row>
    <row r="1710" spans="2:12" x14ac:dyDescent="0.25">
      <c r="B1710" s="67" t="s">
        <v>402</v>
      </c>
      <c r="C1710" s="67" t="s">
        <v>403</v>
      </c>
      <c r="D1710" s="68" t="s">
        <v>367</v>
      </c>
      <c r="E1710" s="67" t="s">
        <v>368</v>
      </c>
      <c r="F1710" s="68" t="s">
        <v>420</v>
      </c>
      <c r="G1710" s="67" t="s">
        <v>421</v>
      </c>
      <c r="H1710" s="68" t="s">
        <v>362</v>
      </c>
      <c r="I1710" s="69">
        <v>0</v>
      </c>
      <c r="J1710" s="69">
        <v>0</v>
      </c>
      <c r="K1710" s="91"/>
      <c r="L1710" s="91"/>
    </row>
    <row r="1711" spans="2:12" x14ac:dyDescent="0.25">
      <c r="B1711" s="67" t="s">
        <v>402</v>
      </c>
      <c r="C1711" s="67" t="s">
        <v>403</v>
      </c>
      <c r="D1711" s="68" t="s">
        <v>367</v>
      </c>
      <c r="E1711" s="67" t="s">
        <v>368</v>
      </c>
      <c r="F1711" s="68" t="s">
        <v>420</v>
      </c>
      <c r="G1711" s="67" t="s">
        <v>421</v>
      </c>
      <c r="H1711" s="68" t="s">
        <v>363</v>
      </c>
      <c r="I1711" s="69">
        <v>0</v>
      </c>
      <c r="J1711" s="69">
        <v>0</v>
      </c>
      <c r="K1711" s="91"/>
      <c r="L1711" s="91"/>
    </row>
    <row r="1712" spans="2:12" x14ac:dyDescent="0.25">
      <c r="B1712" s="67" t="s">
        <v>402</v>
      </c>
      <c r="C1712" s="67" t="s">
        <v>403</v>
      </c>
      <c r="D1712" s="68" t="s">
        <v>367</v>
      </c>
      <c r="E1712" s="67" t="s">
        <v>368</v>
      </c>
      <c r="F1712" s="68" t="s">
        <v>420</v>
      </c>
      <c r="G1712" s="67" t="s">
        <v>421</v>
      </c>
      <c r="H1712" s="68" t="s">
        <v>363</v>
      </c>
      <c r="I1712" s="69">
        <v>0</v>
      </c>
      <c r="J1712" s="69">
        <v>0</v>
      </c>
      <c r="K1712" s="91"/>
      <c r="L1712" s="91"/>
    </row>
    <row r="1713" spans="2:12" x14ac:dyDescent="0.25">
      <c r="B1713" s="67" t="s">
        <v>402</v>
      </c>
      <c r="C1713" s="67" t="s">
        <v>403</v>
      </c>
      <c r="D1713" s="68" t="s">
        <v>367</v>
      </c>
      <c r="E1713" s="67" t="s">
        <v>368</v>
      </c>
      <c r="F1713" s="68" t="s">
        <v>420</v>
      </c>
      <c r="G1713" s="67" t="s">
        <v>421</v>
      </c>
      <c r="H1713" s="68" t="s">
        <v>363</v>
      </c>
      <c r="I1713" s="69">
        <v>0</v>
      </c>
      <c r="J1713" s="69">
        <v>0</v>
      </c>
      <c r="K1713" s="91"/>
      <c r="L1713" s="91"/>
    </row>
    <row r="1714" spans="2:12" x14ac:dyDescent="0.25">
      <c r="B1714" s="67" t="s">
        <v>402</v>
      </c>
      <c r="C1714" s="67" t="s">
        <v>403</v>
      </c>
      <c r="D1714" s="68" t="s">
        <v>367</v>
      </c>
      <c r="E1714" s="67" t="s">
        <v>368</v>
      </c>
      <c r="F1714" s="68" t="s">
        <v>420</v>
      </c>
      <c r="G1714" s="67" t="s">
        <v>421</v>
      </c>
      <c r="H1714" s="68" t="s">
        <v>364</v>
      </c>
      <c r="I1714" s="69">
        <v>0</v>
      </c>
      <c r="J1714" s="69">
        <v>0</v>
      </c>
      <c r="K1714" s="91"/>
      <c r="L1714" s="91"/>
    </row>
    <row r="1715" spans="2:12" x14ac:dyDescent="0.25">
      <c r="B1715" s="67" t="s">
        <v>402</v>
      </c>
      <c r="C1715" s="67" t="s">
        <v>403</v>
      </c>
      <c r="D1715" s="68" t="s">
        <v>367</v>
      </c>
      <c r="E1715" s="67" t="s">
        <v>368</v>
      </c>
      <c r="F1715" s="68" t="s">
        <v>420</v>
      </c>
      <c r="G1715" s="67" t="s">
        <v>421</v>
      </c>
      <c r="H1715" s="68" t="s">
        <v>363</v>
      </c>
      <c r="I1715" s="69">
        <v>13</v>
      </c>
      <c r="J1715" s="69">
        <v>16</v>
      </c>
      <c r="K1715" s="91"/>
      <c r="L1715" s="91"/>
    </row>
    <row r="1716" spans="2:12" x14ac:dyDescent="0.25">
      <c r="B1716" s="67" t="s">
        <v>402</v>
      </c>
      <c r="C1716" s="67" t="s">
        <v>403</v>
      </c>
      <c r="D1716" s="68" t="s">
        <v>367</v>
      </c>
      <c r="E1716" s="67" t="s">
        <v>368</v>
      </c>
      <c r="F1716" s="68" t="s">
        <v>420</v>
      </c>
      <c r="G1716" s="67" t="s">
        <v>421</v>
      </c>
      <c r="H1716" s="68" t="s">
        <v>362</v>
      </c>
      <c r="I1716" s="69">
        <v>20</v>
      </c>
      <c r="J1716" s="69">
        <v>25</v>
      </c>
      <c r="K1716" s="91"/>
      <c r="L1716" s="91"/>
    </row>
    <row r="1717" spans="2:12" x14ac:dyDescent="0.25">
      <c r="B1717" s="67" t="s">
        <v>402</v>
      </c>
      <c r="C1717" s="67" t="s">
        <v>403</v>
      </c>
      <c r="D1717" s="68" t="s">
        <v>367</v>
      </c>
      <c r="E1717" s="67" t="s">
        <v>368</v>
      </c>
      <c r="F1717" s="68" t="s">
        <v>420</v>
      </c>
      <c r="G1717" s="67" t="s">
        <v>421</v>
      </c>
      <c r="H1717" s="68" t="s">
        <v>363</v>
      </c>
      <c r="I1717" s="69">
        <v>48</v>
      </c>
      <c r="J1717" s="69">
        <v>111</v>
      </c>
      <c r="K1717" s="91"/>
      <c r="L1717" s="91"/>
    </row>
    <row r="1718" spans="2:12" x14ac:dyDescent="0.25">
      <c r="B1718" s="67" t="s">
        <v>402</v>
      </c>
      <c r="C1718" s="67" t="s">
        <v>403</v>
      </c>
      <c r="D1718" s="68" t="s">
        <v>367</v>
      </c>
      <c r="E1718" s="67" t="s">
        <v>368</v>
      </c>
      <c r="F1718" s="68" t="s">
        <v>420</v>
      </c>
      <c r="G1718" s="67" t="s">
        <v>421</v>
      </c>
      <c r="H1718" s="68" t="s">
        <v>364</v>
      </c>
      <c r="I1718" s="69">
        <v>21</v>
      </c>
      <c r="J1718" s="69">
        <v>45</v>
      </c>
      <c r="K1718" s="91"/>
      <c r="L1718" s="91"/>
    </row>
    <row r="1719" spans="2:12" x14ac:dyDescent="0.25">
      <c r="B1719" s="67" t="s">
        <v>402</v>
      </c>
      <c r="C1719" s="67" t="s">
        <v>403</v>
      </c>
      <c r="D1719" s="68" t="s">
        <v>367</v>
      </c>
      <c r="E1719" s="67" t="s">
        <v>368</v>
      </c>
      <c r="F1719" s="68" t="s">
        <v>420</v>
      </c>
      <c r="G1719" s="67" t="s">
        <v>421</v>
      </c>
      <c r="H1719" s="68" t="s">
        <v>362</v>
      </c>
      <c r="I1719" s="69">
        <v>10</v>
      </c>
      <c r="J1719" s="69">
        <v>20</v>
      </c>
      <c r="K1719" s="91"/>
      <c r="L1719" s="91"/>
    </row>
    <row r="1720" spans="2:12" x14ac:dyDescent="0.25">
      <c r="B1720" s="67" t="s">
        <v>402</v>
      </c>
      <c r="C1720" s="67" t="s">
        <v>403</v>
      </c>
      <c r="D1720" s="68" t="s">
        <v>367</v>
      </c>
      <c r="E1720" s="67" t="s">
        <v>368</v>
      </c>
      <c r="F1720" s="68" t="s">
        <v>420</v>
      </c>
      <c r="G1720" s="67" t="s">
        <v>421</v>
      </c>
      <c r="H1720" s="68" t="s">
        <v>363</v>
      </c>
      <c r="I1720" s="69">
        <v>100</v>
      </c>
      <c r="J1720" s="69">
        <v>117</v>
      </c>
      <c r="K1720" s="91"/>
      <c r="L1720" s="91"/>
    </row>
    <row r="1721" spans="2:12" x14ac:dyDescent="0.25">
      <c r="B1721" s="67" t="s">
        <v>402</v>
      </c>
      <c r="C1721" s="67" t="s">
        <v>403</v>
      </c>
      <c r="D1721" s="68" t="s">
        <v>367</v>
      </c>
      <c r="E1721" s="67" t="s">
        <v>368</v>
      </c>
      <c r="F1721" s="68" t="s">
        <v>420</v>
      </c>
      <c r="G1721" s="67" t="s">
        <v>421</v>
      </c>
      <c r="H1721" s="68" t="s">
        <v>364</v>
      </c>
      <c r="I1721" s="69">
        <v>38</v>
      </c>
      <c r="J1721" s="69">
        <v>22</v>
      </c>
      <c r="K1721" s="91"/>
      <c r="L1721" s="91"/>
    </row>
    <row r="1722" spans="2:12" x14ac:dyDescent="0.25">
      <c r="B1722" s="67" t="s">
        <v>402</v>
      </c>
      <c r="C1722" s="67" t="s">
        <v>403</v>
      </c>
      <c r="D1722" s="68" t="s">
        <v>367</v>
      </c>
      <c r="E1722" s="67" t="s">
        <v>368</v>
      </c>
      <c r="F1722" s="68" t="s">
        <v>420</v>
      </c>
      <c r="G1722" s="67" t="s">
        <v>421</v>
      </c>
      <c r="H1722" s="68" t="s">
        <v>362</v>
      </c>
      <c r="I1722" s="69">
        <v>10</v>
      </c>
      <c r="J1722" s="69">
        <v>0</v>
      </c>
      <c r="K1722" s="91"/>
      <c r="L1722" s="91"/>
    </row>
    <row r="1723" spans="2:12" x14ac:dyDescent="0.25">
      <c r="B1723" s="67" t="s">
        <v>402</v>
      </c>
      <c r="C1723" s="67" t="s">
        <v>403</v>
      </c>
      <c r="D1723" s="68" t="s">
        <v>367</v>
      </c>
      <c r="E1723" s="67" t="s">
        <v>368</v>
      </c>
      <c r="F1723" s="68" t="s">
        <v>420</v>
      </c>
      <c r="G1723" s="67" t="s">
        <v>421</v>
      </c>
      <c r="H1723" s="68" t="s">
        <v>363</v>
      </c>
      <c r="I1723" s="69">
        <v>16</v>
      </c>
      <c r="J1723" s="69">
        <v>6</v>
      </c>
      <c r="K1723" s="91"/>
      <c r="L1723" s="91"/>
    </row>
    <row r="1724" spans="2:12" x14ac:dyDescent="0.25">
      <c r="B1724" s="67" t="s">
        <v>402</v>
      </c>
      <c r="C1724" s="67" t="s">
        <v>403</v>
      </c>
      <c r="D1724" s="68" t="s">
        <v>367</v>
      </c>
      <c r="E1724" s="67" t="s">
        <v>368</v>
      </c>
      <c r="F1724" s="68" t="s">
        <v>420</v>
      </c>
      <c r="G1724" s="67" t="s">
        <v>421</v>
      </c>
      <c r="H1724" s="68" t="s">
        <v>364</v>
      </c>
      <c r="I1724" s="69">
        <v>0</v>
      </c>
      <c r="J1724" s="69">
        <v>0</v>
      </c>
      <c r="K1724" s="91"/>
      <c r="L1724" s="91"/>
    </row>
    <row r="1725" spans="2:12" x14ac:dyDescent="0.25">
      <c r="B1725" s="67" t="s">
        <v>402</v>
      </c>
      <c r="C1725" s="67" t="s">
        <v>403</v>
      </c>
      <c r="D1725" s="68" t="s">
        <v>367</v>
      </c>
      <c r="E1725" s="67" t="s">
        <v>368</v>
      </c>
      <c r="F1725" s="68" t="s">
        <v>420</v>
      </c>
      <c r="G1725" s="67" t="s">
        <v>421</v>
      </c>
      <c r="H1725" s="68" t="s">
        <v>362</v>
      </c>
      <c r="I1725" s="69">
        <v>116</v>
      </c>
      <c r="J1725" s="69">
        <v>0</v>
      </c>
      <c r="K1725" s="91"/>
      <c r="L1725" s="91"/>
    </row>
    <row r="1726" spans="2:12" x14ac:dyDescent="0.25">
      <c r="B1726" s="67" t="s">
        <v>402</v>
      </c>
      <c r="C1726" s="67" t="s">
        <v>403</v>
      </c>
      <c r="D1726" s="68" t="s">
        <v>367</v>
      </c>
      <c r="E1726" s="67" t="s">
        <v>368</v>
      </c>
      <c r="F1726" s="68" t="s">
        <v>420</v>
      </c>
      <c r="G1726" s="67" t="s">
        <v>421</v>
      </c>
      <c r="H1726" s="68" t="s">
        <v>363</v>
      </c>
      <c r="I1726" s="69">
        <v>319</v>
      </c>
      <c r="J1726" s="69">
        <v>0</v>
      </c>
      <c r="K1726" s="91"/>
      <c r="L1726" s="91"/>
    </row>
    <row r="1727" spans="2:12" x14ac:dyDescent="0.25">
      <c r="B1727" s="67" t="s">
        <v>402</v>
      </c>
      <c r="C1727" s="67" t="s">
        <v>403</v>
      </c>
      <c r="D1727" s="68" t="s">
        <v>367</v>
      </c>
      <c r="E1727" s="67" t="s">
        <v>368</v>
      </c>
      <c r="F1727" s="68" t="s">
        <v>420</v>
      </c>
      <c r="G1727" s="67" t="s">
        <v>421</v>
      </c>
      <c r="H1727" s="68" t="s">
        <v>364</v>
      </c>
      <c r="I1727" s="69">
        <v>115</v>
      </c>
      <c r="J1727" s="69">
        <v>0</v>
      </c>
      <c r="K1727" s="91"/>
      <c r="L1727" s="91"/>
    </row>
    <row r="1728" spans="2:12" x14ac:dyDescent="0.25">
      <c r="B1728" s="67" t="s">
        <v>402</v>
      </c>
      <c r="C1728" s="67" t="s">
        <v>403</v>
      </c>
      <c r="D1728" s="68" t="s">
        <v>367</v>
      </c>
      <c r="E1728" s="67" t="s">
        <v>368</v>
      </c>
      <c r="F1728" s="68" t="s">
        <v>420</v>
      </c>
      <c r="G1728" s="67" t="s">
        <v>421</v>
      </c>
      <c r="H1728" s="68" t="s">
        <v>362</v>
      </c>
      <c r="I1728" s="69">
        <v>0</v>
      </c>
      <c r="J1728" s="69">
        <v>175</v>
      </c>
      <c r="K1728" s="91"/>
      <c r="L1728" s="91"/>
    </row>
    <row r="1729" spans="2:12" x14ac:dyDescent="0.25">
      <c r="B1729" s="67" t="s">
        <v>402</v>
      </c>
      <c r="C1729" s="67" t="s">
        <v>403</v>
      </c>
      <c r="D1729" s="68" t="s">
        <v>367</v>
      </c>
      <c r="E1729" s="67" t="s">
        <v>368</v>
      </c>
      <c r="F1729" s="68" t="s">
        <v>420</v>
      </c>
      <c r="G1729" s="67" t="s">
        <v>421</v>
      </c>
      <c r="H1729" s="68" t="s">
        <v>363</v>
      </c>
      <c r="I1729" s="69">
        <v>0</v>
      </c>
      <c r="J1729" s="69">
        <v>404</v>
      </c>
      <c r="K1729" s="91"/>
      <c r="L1729" s="91"/>
    </row>
    <row r="1730" spans="2:12" x14ac:dyDescent="0.25">
      <c r="B1730" s="67" t="s">
        <v>402</v>
      </c>
      <c r="C1730" s="67" t="s">
        <v>403</v>
      </c>
      <c r="D1730" s="68" t="s">
        <v>367</v>
      </c>
      <c r="E1730" s="67" t="s">
        <v>368</v>
      </c>
      <c r="F1730" s="68" t="s">
        <v>420</v>
      </c>
      <c r="G1730" s="67" t="s">
        <v>421</v>
      </c>
      <c r="H1730" s="68" t="s">
        <v>364</v>
      </c>
      <c r="I1730" s="69">
        <v>0</v>
      </c>
      <c r="J1730" s="69">
        <v>184</v>
      </c>
      <c r="K1730" s="91"/>
      <c r="L1730" s="91"/>
    </row>
    <row r="1731" spans="2:12" x14ac:dyDescent="0.25">
      <c r="B1731" s="67" t="s">
        <v>402</v>
      </c>
      <c r="C1731" s="67" t="s">
        <v>403</v>
      </c>
      <c r="D1731" s="68" t="s">
        <v>367</v>
      </c>
      <c r="E1731" s="67" t="s">
        <v>368</v>
      </c>
      <c r="F1731" s="68" t="s">
        <v>420</v>
      </c>
      <c r="G1731" s="67" t="s">
        <v>421</v>
      </c>
      <c r="H1731" s="68" t="s">
        <v>364</v>
      </c>
      <c r="I1731" s="69">
        <v>0</v>
      </c>
      <c r="J1731" s="69">
        <v>0</v>
      </c>
      <c r="K1731" s="91"/>
      <c r="L1731" s="91"/>
    </row>
    <row r="1732" spans="2:12" x14ac:dyDescent="0.25">
      <c r="B1732" s="67" t="s">
        <v>402</v>
      </c>
      <c r="C1732" s="67" t="s">
        <v>403</v>
      </c>
      <c r="D1732" s="68" t="s">
        <v>367</v>
      </c>
      <c r="E1732" s="67" t="s">
        <v>368</v>
      </c>
      <c r="F1732" s="68" t="s">
        <v>420</v>
      </c>
      <c r="G1732" s="67" t="s">
        <v>421</v>
      </c>
      <c r="H1732" s="68" t="s">
        <v>363</v>
      </c>
      <c r="I1732" s="69">
        <v>0</v>
      </c>
      <c r="J1732" s="69">
        <v>0</v>
      </c>
      <c r="K1732" s="91"/>
      <c r="L1732" s="91"/>
    </row>
    <row r="1733" spans="2:12" x14ac:dyDescent="0.25">
      <c r="B1733" s="67" t="s">
        <v>402</v>
      </c>
      <c r="C1733" s="67" t="s">
        <v>403</v>
      </c>
      <c r="D1733" s="68" t="s">
        <v>367</v>
      </c>
      <c r="E1733" s="67" t="s">
        <v>368</v>
      </c>
      <c r="F1733" s="68" t="s">
        <v>420</v>
      </c>
      <c r="G1733" s="67" t="s">
        <v>421</v>
      </c>
      <c r="H1733" s="68" t="s">
        <v>364</v>
      </c>
      <c r="I1733" s="69">
        <v>0</v>
      </c>
      <c r="J1733" s="69">
        <v>0</v>
      </c>
      <c r="K1733" s="91"/>
      <c r="L1733" s="91"/>
    </row>
    <row r="1734" spans="2:12" x14ac:dyDescent="0.25">
      <c r="B1734" s="67" t="s">
        <v>402</v>
      </c>
      <c r="C1734" s="67" t="s">
        <v>403</v>
      </c>
      <c r="D1734" s="68" t="s">
        <v>367</v>
      </c>
      <c r="E1734" s="67" t="s">
        <v>368</v>
      </c>
      <c r="F1734" s="68" t="s">
        <v>420</v>
      </c>
      <c r="G1734" s="67" t="s">
        <v>421</v>
      </c>
      <c r="H1734" s="68" t="s">
        <v>362</v>
      </c>
      <c r="I1734" s="69">
        <v>10</v>
      </c>
      <c r="J1734" s="69">
        <v>10</v>
      </c>
      <c r="K1734" s="91"/>
      <c r="L1734" s="91"/>
    </row>
    <row r="1735" spans="2:12" x14ac:dyDescent="0.25">
      <c r="B1735" s="67" t="s">
        <v>402</v>
      </c>
      <c r="C1735" s="67" t="s">
        <v>403</v>
      </c>
      <c r="D1735" s="68" t="s">
        <v>367</v>
      </c>
      <c r="E1735" s="67" t="s">
        <v>368</v>
      </c>
      <c r="F1735" s="68" t="s">
        <v>420</v>
      </c>
      <c r="G1735" s="67" t="s">
        <v>421</v>
      </c>
      <c r="H1735" s="68" t="s">
        <v>363</v>
      </c>
      <c r="I1735" s="69">
        <v>0</v>
      </c>
      <c r="J1735" s="69">
        <v>0</v>
      </c>
      <c r="K1735" s="91"/>
      <c r="L1735" s="91"/>
    </row>
    <row r="1736" spans="2:12" x14ac:dyDescent="0.25">
      <c r="B1736" s="67" t="s">
        <v>402</v>
      </c>
      <c r="C1736" s="67" t="s">
        <v>403</v>
      </c>
      <c r="D1736" s="68" t="s">
        <v>367</v>
      </c>
      <c r="E1736" s="67" t="s">
        <v>368</v>
      </c>
      <c r="F1736" s="68" t="s">
        <v>420</v>
      </c>
      <c r="G1736" s="67" t="s">
        <v>421</v>
      </c>
      <c r="H1736" s="68" t="s">
        <v>364</v>
      </c>
      <c r="I1736" s="69">
        <v>0</v>
      </c>
      <c r="J1736" s="69">
        <v>9</v>
      </c>
      <c r="K1736" s="91"/>
      <c r="L1736" s="91"/>
    </row>
    <row r="1737" spans="2:12" x14ac:dyDescent="0.25">
      <c r="B1737" s="67" t="s">
        <v>402</v>
      </c>
      <c r="C1737" s="67" t="s">
        <v>403</v>
      </c>
      <c r="D1737" s="68" t="s">
        <v>367</v>
      </c>
      <c r="E1737" s="67" t="s">
        <v>368</v>
      </c>
      <c r="F1737" s="68" t="s">
        <v>420</v>
      </c>
      <c r="G1737" s="67" t="s">
        <v>421</v>
      </c>
      <c r="H1737" s="68" t="s">
        <v>362</v>
      </c>
      <c r="I1737" s="69">
        <v>0</v>
      </c>
      <c r="J1737" s="69">
        <v>0</v>
      </c>
      <c r="K1737" s="91"/>
      <c r="L1737" s="91"/>
    </row>
    <row r="1738" spans="2:12" x14ac:dyDescent="0.25">
      <c r="B1738" s="67" t="s">
        <v>402</v>
      </c>
      <c r="C1738" s="67" t="s">
        <v>403</v>
      </c>
      <c r="D1738" s="68" t="s">
        <v>367</v>
      </c>
      <c r="E1738" s="67" t="s">
        <v>368</v>
      </c>
      <c r="F1738" s="68" t="s">
        <v>420</v>
      </c>
      <c r="G1738" s="67" t="s">
        <v>421</v>
      </c>
      <c r="H1738" s="68" t="s">
        <v>363</v>
      </c>
      <c r="I1738" s="69">
        <v>40</v>
      </c>
      <c r="J1738" s="69">
        <v>36</v>
      </c>
      <c r="K1738" s="91"/>
      <c r="L1738" s="91"/>
    </row>
    <row r="1739" spans="2:12" x14ac:dyDescent="0.25">
      <c r="B1739" s="67" t="s">
        <v>402</v>
      </c>
      <c r="C1739" s="67" t="s">
        <v>403</v>
      </c>
      <c r="D1739" s="68" t="s">
        <v>367</v>
      </c>
      <c r="E1739" s="67" t="s">
        <v>368</v>
      </c>
      <c r="F1739" s="68" t="s">
        <v>420</v>
      </c>
      <c r="G1739" s="67" t="s">
        <v>421</v>
      </c>
      <c r="H1739" s="68" t="s">
        <v>364</v>
      </c>
      <c r="I1739" s="69">
        <v>50</v>
      </c>
      <c r="J1739" s="69">
        <v>45</v>
      </c>
      <c r="K1739" s="91"/>
      <c r="L1739" s="91"/>
    </row>
    <row r="1740" spans="2:12" x14ac:dyDescent="0.25">
      <c r="B1740" s="67" t="s">
        <v>402</v>
      </c>
      <c r="C1740" s="67" t="s">
        <v>403</v>
      </c>
      <c r="D1740" s="68" t="s">
        <v>367</v>
      </c>
      <c r="E1740" s="67" t="s">
        <v>368</v>
      </c>
      <c r="F1740" s="68" t="s">
        <v>420</v>
      </c>
      <c r="G1740" s="67" t="s">
        <v>421</v>
      </c>
      <c r="H1740" s="68" t="s">
        <v>362</v>
      </c>
      <c r="I1740" s="69">
        <v>0</v>
      </c>
      <c r="J1740" s="69">
        <v>0</v>
      </c>
      <c r="K1740" s="91"/>
      <c r="L1740" s="91"/>
    </row>
    <row r="1741" spans="2:12" x14ac:dyDescent="0.25">
      <c r="B1741" s="67" t="s">
        <v>402</v>
      </c>
      <c r="C1741" s="67" t="s">
        <v>403</v>
      </c>
      <c r="D1741" s="68" t="s">
        <v>367</v>
      </c>
      <c r="E1741" s="67" t="s">
        <v>368</v>
      </c>
      <c r="F1741" s="68" t="s">
        <v>420</v>
      </c>
      <c r="G1741" s="67" t="s">
        <v>421</v>
      </c>
      <c r="H1741" s="68" t="s">
        <v>363</v>
      </c>
      <c r="I1741" s="69">
        <v>0</v>
      </c>
      <c r="J1741" s="69">
        <v>109</v>
      </c>
      <c r="K1741" s="91"/>
      <c r="L1741" s="91"/>
    </row>
    <row r="1742" spans="2:12" x14ac:dyDescent="0.25">
      <c r="B1742" s="67" t="s">
        <v>402</v>
      </c>
      <c r="C1742" s="67" t="s">
        <v>403</v>
      </c>
      <c r="D1742" s="68" t="s">
        <v>367</v>
      </c>
      <c r="E1742" s="67" t="s">
        <v>368</v>
      </c>
      <c r="F1742" s="68" t="s">
        <v>420</v>
      </c>
      <c r="G1742" s="67" t="s">
        <v>421</v>
      </c>
      <c r="H1742" s="68" t="s">
        <v>364</v>
      </c>
      <c r="I1742" s="69">
        <v>0</v>
      </c>
      <c r="J1742" s="69">
        <v>24</v>
      </c>
      <c r="K1742" s="91"/>
      <c r="L1742" s="91"/>
    </row>
    <row r="1743" spans="2:12" x14ac:dyDescent="0.25">
      <c r="B1743" s="67" t="s">
        <v>402</v>
      </c>
      <c r="C1743" s="67" t="s">
        <v>403</v>
      </c>
      <c r="D1743" s="68" t="s">
        <v>367</v>
      </c>
      <c r="E1743" s="67" t="s">
        <v>368</v>
      </c>
      <c r="F1743" s="68" t="s">
        <v>420</v>
      </c>
      <c r="G1743" s="67" t="s">
        <v>421</v>
      </c>
      <c r="H1743" s="68" t="s">
        <v>362</v>
      </c>
      <c r="I1743" s="69">
        <v>0</v>
      </c>
      <c r="J1743" s="69">
        <v>0</v>
      </c>
      <c r="K1743" s="91"/>
      <c r="L1743" s="91"/>
    </row>
    <row r="1744" spans="2:12" x14ac:dyDescent="0.25">
      <c r="B1744" s="67" t="s">
        <v>402</v>
      </c>
      <c r="C1744" s="67" t="s">
        <v>403</v>
      </c>
      <c r="D1744" s="68" t="s">
        <v>367</v>
      </c>
      <c r="E1744" s="67" t="s">
        <v>368</v>
      </c>
      <c r="F1744" s="68" t="s">
        <v>420</v>
      </c>
      <c r="G1744" s="67" t="s">
        <v>421</v>
      </c>
      <c r="H1744" s="68" t="s">
        <v>363</v>
      </c>
      <c r="I1744" s="69">
        <v>0</v>
      </c>
      <c r="J1744" s="69">
        <v>0</v>
      </c>
      <c r="K1744" s="91"/>
      <c r="L1744" s="91"/>
    </row>
    <row r="1745" spans="2:12" x14ac:dyDescent="0.25">
      <c r="B1745" s="67" t="s">
        <v>402</v>
      </c>
      <c r="C1745" s="67" t="s">
        <v>403</v>
      </c>
      <c r="D1745" s="68" t="s">
        <v>367</v>
      </c>
      <c r="E1745" s="67" t="s">
        <v>368</v>
      </c>
      <c r="F1745" s="68" t="s">
        <v>420</v>
      </c>
      <c r="G1745" s="67" t="s">
        <v>421</v>
      </c>
      <c r="H1745" s="68" t="s">
        <v>364</v>
      </c>
      <c r="I1745" s="69">
        <v>10</v>
      </c>
      <c r="J1745" s="69">
        <v>0</v>
      </c>
      <c r="K1745" s="91"/>
      <c r="L1745" s="91"/>
    </row>
    <row r="1746" spans="2:12" x14ac:dyDescent="0.25">
      <c r="B1746" s="67" t="s">
        <v>402</v>
      </c>
      <c r="C1746" s="67" t="s">
        <v>403</v>
      </c>
      <c r="D1746" s="68" t="s">
        <v>367</v>
      </c>
      <c r="E1746" s="67" t="s">
        <v>368</v>
      </c>
      <c r="F1746" s="68" t="s">
        <v>420</v>
      </c>
      <c r="G1746" s="67" t="s">
        <v>421</v>
      </c>
      <c r="H1746" s="68" t="s">
        <v>363</v>
      </c>
      <c r="I1746" s="69">
        <v>0</v>
      </c>
      <c r="J1746" s="69">
        <v>42</v>
      </c>
      <c r="K1746" s="91"/>
      <c r="L1746" s="91"/>
    </row>
    <row r="1747" spans="2:12" x14ac:dyDescent="0.25">
      <c r="B1747" s="67" t="s">
        <v>402</v>
      </c>
      <c r="C1747" s="67" t="s">
        <v>403</v>
      </c>
      <c r="D1747" s="68" t="s">
        <v>367</v>
      </c>
      <c r="E1747" s="67" t="s">
        <v>368</v>
      </c>
      <c r="F1747" s="68" t="s">
        <v>420</v>
      </c>
      <c r="G1747" s="67" t="s">
        <v>421</v>
      </c>
      <c r="H1747" s="68" t="s">
        <v>362</v>
      </c>
      <c r="I1747" s="69">
        <v>0</v>
      </c>
      <c r="J1747" s="69">
        <v>0</v>
      </c>
      <c r="K1747" s="91"/>
      <c r="L1747" s="91"/>
    </row>
    <row r="1748" spans="2:12" x14ac:dyDescent="0.25">
      <c r="B1748" s="67" t="s">
        <v>402</v>
      </c>
      <c r="C1748" s="67" t="s">
        <v>403</v>
      </c>
      <c r="D1748" s="68" t="s">
        <v>367</v>
      </c>
      <c r="E1748" s="67" t="s">
        <v>368</v>
      </c>
      <c r="F1748" s="68" t="s">
        <v>420</v>
      </c>
      <c r="G1748" s="67" t="s">
        <v>421</v>
      </c>
      <c r="H1748" s="68" t="s">
        <v>363</v>
      </c>
      <c r="I1748" s="69">
        <v>0</v>
      </c>
      <c r="J1748" s="69">
        <v>0</v>
      </c>
      <c r="K1748" s="91"/>
      <c r="L1748" s="91"/>
    </row>
    <row r="1749" spans="2:12" x14ac:dyDescent="0.25">
      <c r="B1749" s="67" t="s">
        <v>402</v>
      </c>
      <c r="C1749" s="67" t="s">
        <v>403</v>
      </c>
      <c r="D1749" s="68" t="s">
        <v>367</v>
      </c>
      <c r="E1749" s="67" t="s">
        <v>368</v>
      </c>
      <c r="F1749" s="68" t="s">
        <v>420</v>
      </c>
      <c r="G1749" s="67" t="s">
        <v>421</v>
      </c>
      <c r="H1749" s="68" t="s">
        <v>364</v>
      </c>
      <c r="I1749" s="69">
        <v>0</v>
      </c>
      <c r="J1749" s="69">
        <v>0</v>
      </c>
      <c r="K1749" s="91"/>
      <c r="L1749" s="91"/>
    </row>
    <row r="1750" spans="2:12" x14ac:dyDescent="0.25">
      <c r="B1750" s="67" t="s">
        <v>402</v>
      </c>
      <c r="C1750" s="67" t="s">
        <v>403</v>
      </c>
      <c r="D1750" s="68" t="s">
        <v>367</v>
      </c>
      <c r="E1750" s="67" t="s">
        <v>368</v>
      </c>
      <c r="F1750" s="68" t="s">
        <v>420</v>
      </c>
      <c r="G1750" s="67" t="s">
        <v>421</v>
      </c>
      <c r="H1750" s="68" t="s">
        <v>362</v>
      </c>
      <c r="I1750" s="69">
        <v>0</v>
      </c>
      <c r="J1750" s="69">
        <v>0</v>
      </c>
      <c r="K1750" s="91"/>
      <c r="L1750" s="91"/>
    </row>
    <row r="1751" spans="2:12" x14ac:dyDescent="0.25">
      <c r="B1751" s="67" t="s">
        <v>402</v>
      </c>
      <c r="C1751" s="67" t="s">
        <v>403</v>
      </c>
      <c r="D1751" s="68" t="s">
        <v>367</v>
      </c>
      <c r="E1751" s="67" t="s">
        <v>368</v>
      </c>
      <c r="F1751" s="68" t="s">
        <v>420</v>
      </c>
      <c r="G1751" s="67" t="s">
        <v>421</v>
      </c>
      <c r="H1751" s="68" t="s">
        <v>363</v>
      </c>
      <c r="I1751" s="69">
        <v>0</v>
      </c>
      <c r="J1751" s="69">
        <v>0</v>
      </c>
      <c r="K1751" s="91"/>
      <c r="L1751" s="91"/>
    </row>
    <row r="1752" spans="2:12" x14ac:dyDescent="0.25">
      <c r="B1752" s="67" t="s">
        <v>402</v>
      </c>
      <c r="C1752" s="67" t="s">
        <v>403</v>
      </c>
      <c r="D1752" s="68" t="s">
        <v>367</v>
      </c>
      <c r="E1752" s="67" t="s">
        <v>368</v>
      </c>
      <c r="F1752" s="68" t="s">
        <v>420</v>
      </c>
      <c r="G1752" s="67" t="s">
        <v>421</v>
      </c>
      <c r="H1752" s="68" t="s">
        <v>364</v>
      </c>
      <c r="I1752" s="69">
        <v>0</v>
      </c>
      <c r="J1752" s="69">
        <v>0</v>
      </c>
      <c r="K1752" s="91"/>
      <c r="L1752" s="91"/>
    </row>
    <row r="1753" spans="2:12" x14ac:dyDescent="0.25">
      <c r="B1753" s="67" t="s">
        <v>402</v>
      </c>
      <c r="C1753" s="67" t="s">
        <v>403</v>
      </c>
      <c r="D1753" s="68" t="s">
        <v>367</v>
      </c>
      <c r="E1753" s="67" t="s">
        <v>368</v>
      </c>
      <c r="F1753" s="68" t="s">
        <v>420</v>
      </c>
      <c r="G1753" s="67" t="s">
        <v>421</v>
      </c>
      <c r="H1753" s="68" t="s">
        <v>363</v>
      </c>
      <c r="I1753" s="69">
        <v>0</v>
      </c>
      <c r="J1753" s="69">
        <v>0</v>
      </c>
      <c r="K1753" s="91"/>
      <c r="L1753" s="91"/>
    </row>
    <row r="1754" spans="2:12" x14ac:dyDescent="0.25">
      <c r="B1754" s="67" t="s">
        <v>402</v>
      </c>
      <c r="C1754" s="67" t="s">
        <v>403</v>
      </c>
      <c r="D1754" s="68" t="s">
        <v>367</v>
      </c>
      <c r="E1754" s="67" t="s">
        <v>368</v>
      </c>
      <c r="F1754" s="68" t="s">
        <v>420</v>
      </c>
      <c r="G1754" s="67" t="s">
        <v>421</v>
      </c>
      <c r="H1754" s="68" t="s">
        <v>362</v>
      </c>
      <c r="I1754" s="69">
        <v>0</v>
      </c>
      <c r="J1754" s="69">
        <v>0</v>
      </c>
      <c r="K1754" s="91"/>
      <c r="L1754" s="91"/>
    </row>
    <row r="1755" spans="2:12" x14ac:dyDescent="0.25">
      <c r="B1755" s="67" t="s">
        <v>402</v>
      </c>
      <c r="C1755" s="67" t="s">
        <v>403</v>
      </c>
      <c r="D1755" s="68" t="s">
        <v>367</v>
      </c>
      <c r="E1755" s="67" t="s">
        <v>368</v>
      </c>
      <c r="F1755" s="68" t="s">
        <v>420</v>
      </c>
      <c r="G1755" s="67" t="s">
        <v>421</v>
      </c>
      <c r="H1755" s="68" t="s">
        <v>363</v>
      </c>
      <c r="I1755" s="69">
        <v>0</v>
      </c>
      <c r="J1755" s="69">
        <v>0</v>
      </c>
      <c r="K1755" s="91"/>
      <c r="L1755" s="91"/>
    </row>
    <row r="1756" spans="2:12" x14ac:dyDescent="0.25">
      <c r="B1756" s="67" t="s">
        <v>402</v>
      </c>
      <c r="C1756" s="67" t="s">
        <v>403</v>
      </c>
      <c r="D1756" s="68" t="s">
        <v>367</v>
      </c>
      <c r="E1756" s="67" t="s">
        <v>368</v>
      </c>
      <c r="F1756" s="68" t="s">
        <v>420</v>
      </c>
      <c r="G1756" s="67" t="s">
        <v>421</v>
      </c>
      <c r="H1756" s="68" t="s">
        <v>364</v>
      </c>
      <c r="I1756" s="69">
        <v>0</v>
      </c>
      <c r="J1756" s="69">
        <v>0</v>
      </c>
      <c r="K1756" s="91"/>
      <c r="L1756" s="91"/>
    </row>
    <row r="1757" spans="2:12" x14ac:dyDescent="0.25">
      <c r="B1757" s="67" t="s">
        <v>402</v>
      </c>
      <c r="C1757" s="67" t="s">
        <v>403</v>
      </c>
      <c r="D1757" s="68" t="s">
        <v>367</v>
      </c>
      <c r="E1757" s="67" t="s">
        <v>368</v>
      </c>
      <c r="F1757" s="68" t="s">
        <v>420</v>
      </c>
      <c r="G1757" s="67" t="s">
        <v>421</v>
      </c>
      <c r="H1757" s="68" t="s">
        <v>362</v>
      </c>
      <c r="I1757" s="69">
        <v>0</v>
      </c>
      <c r="J1757" s="69">
        <v>25</v>
      </c>
      <c r="K1757" s="91"/>
      <c r="L1757" s="91"/>
    </row>
    <row r="1758" spans="2:12" x14ac:dyDescent="0.25">
      <c r="B1758" s="67" t="s">
        <v>402</v>
      </c>
      <c r="C1758" s="67" t="s">
        <v>403</v>
      </c>
      <c r="D1758" s="68" t="s">
        <v>367</v>
      </c>
      <c r="E1758" s="67" t="s">
        <v>368</v>
      </c>
      <c r="F1758" s="68" t="s">
        <v>420</v>
      </c>
      <c r="G1758" s="67" t="s">
        <v>421</v>
      </c>
      <c r="H1758" s="68" t="s">
        <v>363</v>
      </c>
      <c r="I1758" s="69">
        <v>23</v>
      </c>
      <c r="J1758" s="69">
        <v>54</v>
      </c>
      <c r="K1758" s="91"/>
      <c r="L1758" s="91"/>
    </row>
    <row r="1759" spans="2:12" x14ac:dyDescent="0.25">
      <c r="B1759" s="67" t="s">
        <v>402</v>
      </c>
      <c r="C1759" s="67" t="s">
        <v>403</v>
      </c>
      <c r="D1759" s="68" t="s">
        <v>367</v>
      </c>
      <c r="E1759" s="67" t="s">
        <v>368</v>
      </c>
      <c r="F1759" s="68" t="s">
        <v>420</v>
      </c>
      <c r="G1759" s="67" t="s">
        <v>421</v>
      </c>
      <c r="H1759" s="68" t="s">
        <v>364</v>
      </c>
      <c r="I1759" s="69">
        <v>0</v>
      </c>
      <c r="J1759" s="69">
        <v>0</v>
      </c>
      <c r="K1759" s="91"/>
      <c r="L1759" s="91"/>
    </row>
    <row r="1760" spans="2:12" x14ac:dyDescent="0.25">
      <c r="B1760" s="67" t="s">
        <v>402</v>
      </c>
      <c r="C1760" s="67" t="s">
        <v>403</v>
      </c>
      <c r="D1760" s="68" t="s">
        <v>367</v>
      </c>
      <c r="E1760" s="67" t="s">
        <v>368</v>
      </c>
      <c r="F1760" s="68" t="s">
        <v>420</v>
      </c>
      <c r="G1760" s="67" t="s">
        <v>421</v>
      </c>
      <c r="H1760" s="68" t="s">
        <v>363</v>
      </c>
      <c r="I1760" s="69">
        <v>0</v>
      </c>
      <c r="J1760" s="69">
        <v>0</v>
      </c>
      <c r="K1760" s="91"/>
      <c r="L1760" s="91"/>
    </row>
    <row r="1761" spans="2:12" x14ac:dyDescent="0.25">
      <c r="B1761" s="67" t="s">
        <v>402</v>
      </c>
      <c r="C1761" s="67" t="s">
        <v>403</v>
      </c>
      <c r="D1761" s="68" t="s">
        <v>367</v>
      </c>
      <c r="E1761" s="67" t="s">
        <v>368</v>
      </c>
      <c r="F1761" s="68" t="s">
        <v>420</v>
      </c>
      <c r="G1761" s="67" t="s">
        <v>421</v>
      </c>
      <c r="H1761" s="68" t="s">
        <v>363</v>
      </c>
      <c r="I1761" s="69">
        <v>0</v>
      </c>
      <c r="J1761" s="69">
        <v>0</v>
      </c>
      <c r="K1761" s="91"/>
      <c r="L1761" s="91"/>
    </row>
    <row r="1762" spans="2:12" x14ac:dyDescent="0.25">
      <c r="B1762" s="67" t="s">
        <v>402</v>
      </c>
      <c r="C1762" s="67" t="s">
        <v>403</v>
      </c>
      <c r="D1762" s="68" t="s">
        <v>367</v>
      </c>
      <c r="E1762" s="67" t="s">
        <v>368</v>
      </c>
      <c r="F1762" s="68" t="s">
        <v>420</v>
      </c>
      <c r="G1762" s="67" t="s">
        <v>421</v>
      </c>
      <c r="H1762" s="68" t="s">
        <v>363</v>
      </c>
      <c r="I1762" s="69">
        <v>0</v>
      </c>
      <c r="J1762" s="69">
        <v>0</v>
      </c>
      <c r="K1762" s="91"/>
      <c r="L1762" s="91"/>
    </row>
    <row r="1763" spans="2:12" x14ac:dyDescent="0.25">
      <c r="B1763" s="67" t="s">
        <v>402</v>
      </c>
      <c r="C1763" s="67" t="s">
        <v>403</v>
      </c>
      <c r="D1763" s="68" t="s">
        <v>367</v>
      </c>
      <c r="E1763" s="67" t="s">
        <v>368</v>
      </c>
      <c r="F1763" s="68" t="s">
        <v>420</v>
      </c>
      <c r="G1763" s="67" t="s">
        <v>421</v>
      </c>
      <c r="H1763" s="68" t="s">
        <v>362</v>
      </c>
      <c r="I1763" s="69">
        <v>0</v>
      </c>
      <c r="J1763" s="69">
        <v>0</v>
      </c>
      <c r="K1763" s="91"/>
      <c r="L1763" s="91"/>
    </row>
    <row r="1764" spans="2:12" x14ac:dyDescent="0.25">
      <c r="B1764" s="67" t="s">
        <v>402</v>
      </c>
      <c r="C1764" s="67" t="s">
        <v>403</v>
      </c>
      <c r="D1764" s="68" t="s">
        <v>367</v>
      </c>
      <c r="E1764" s="67" t="s">
        <v>368</v>
      </c>
      <c r="F1764" s="68" t="s">
        <v>420</v>
      </c>
      <c r="G1764" s="67" t="s">
        <v>421</v>
      </c>
      <c r="H1764" s="68" t="s">
        <v>363</v>
      </c>
      <c r="I1764" s="69">
        <v>0</v>
      </c>
      <c r="J1764" s="69">
        <v>0</v>
      </c>
      <c r="K1764" s="91"/>
      <c r="L1764" s="91"/>
    </row>
    <row r="1765" spans="2:12" x14ac:dyDescent="0.25">
      <c r="B1765" s="67" t="s">
        <v>402</v>
      </c>
      <c r="C1765" s="67" t="s">
        <v>403</v>
      </c>
      <c r="D1765" s="68" t="s">
        <v>367</v>
      </c>
      <c r="E1765" s="67" t="s">
        <v>368</v>
      </c>
      <c r="F1765" s="68" t="s">
        <v>420</v>
      </c>
      <c r="G1765" s="67" t="s">
        <v>421</v>
      </c>
      <c r="H1765" s="68" t="s">
        <v>362</v>
      </c>
      <c r="I1765" s="69">
        <v>0</v>
      </c>
      <c r="J1765" s="69">
        <v>0</v>
      </c>
      <c r="K1765" s="91"/>
      <c r="L1765" s="91"/>
    </row>
    <row r="1766" spans="2:12" x14ac:dyDescent="0.25">
      <c r="B1766" s="67" t="s">
        <v>402</v>
      </c>
      <c r="C1766" s="67" t="s">
        <v>403</v>
      </c>
      <c r="D1766" s="68" t="s">
        <v>367</v>
      </c>
      <c r="E1766" s="67" t="s">
        <v>368</v>
      </c>
      <c r="F1766" s="68" t="s">
        <v>420</v>
      </c>
      <c r="G1766" s="67" t="s">
        <v>421</v>
      </c>
      <c r="H1766" s="68" t="s">
        <v>363</v>
      </c>
      <c r="I1766" s="69">
        <v>0</v>
      </c>
      <c r="J1766" s="69">
        <v>0</v>
      </c>
      <c r="K1766" s="91"/>
      <c r="L1766" s="91"/>
    </row>
    <row r="1767" spans="2:12" x14ac:dyDescent="0.25">
      <c r="B1767" s="67" t="s">
        <v>402</v>
      </c>
      <c r="C1767" s="67" t="s">
        <v>403</v>
      </c>
      <c r="D1767" s="68" t="s">
        <v>367</v>
      </c>
      <c r="E1767" s="67" t="s">
        <v>368</v>
      </c>
      <c r="F1767" s="68" t="s">
        <v>420</v>
      </c>
      <c r="G1767" s="67" t="s">
        <v>421</v>
      </c>
      <c r="H1767" s="68" t="s">
        <v>363</v>
      </c>
      <c r="I1767" s="69">
        <v>0</v>
      </c>
      <c r="J1767" s="69">
        <v>0</v>
      </c>
      <c r="K1767" s="91"/>
      <c r="L1767" s="91"/>
    </row>
    <row r="1768" spans="2:12" x14ac:dyDescent="0.25">
      <c r="B1768" s="67" t="s">
        <v>402</v>
      </c>
      <c r="C1768" s="67" t="s">
        <v>403</v>
      </c>
      <c r="D1768" s="68" t="s">
        <v>367</v>
      </c>
      <c r="E1768" s="67" t="s">
        <v>368</v>
      </c>
      <c r="F1768" s="68" t="s">
        <v>420</v>
      </c>
      <c r="G1768" s="67" t="s">
        <v>421</v>
      </c>
      <c r="H1768" s="68" t="s">
        <v>362</v>
      </c>
      <c r="I1768" s="69">
        <v>0</v>
      </c>
      <c r="J1768" s="69">
        <v>0</v>
      </c>
      <c r="K1768" s="91"/>
      <c r="L1768" s="91"/>
    </row>
    <row r="1769" spans="2:12" x14ac:dyDescent="0.25">
      <c r="B1769" s="67" t="s">
        <v>402</v>
      </c>
      <c r="C1769" s="67" t="s">
        <v>403</v>
      </c>
      <c r="D1769" s="68" t="s">
        <v>367</v>
      </c>
      <c r="E1769" s="67" t="s">
        <v>368</v>
      </c>
      <c r="F1769" s="68" t="s">
        <v>420</v>
      </c>
      <c r="G1769" s="67" t="s">
        <v>421</v>
      </c>
      <c r="H1769" s="68" t="s">
        <v>363</v>
      </c>
      <c r="I1769" s="69">
        <v>0</v>
      </c>
      <c r="J1769" s="69">
        <v>0</v>
      </c>
      <c r="K1769" s="91"/>
      <c r="L1769" s="91"/>
    </row>
    <row r="1770" spans="2:12" x14ac:dyDescent="0.25">
      <c r="B1770" s="67" t="s">
        <v>402</v>
      </c>
      <c r="C1770" s="67" t="s">
        <v>403</v>
      </c>
      <c r="D1770" s="68" t="s">
        <v>367</v>
      </c>
      <c r="E1770" s="67" t="s">
        <v>368</v>
      </c>
      <c r="F1770" s="68" t="s">
        <v>420</v>
      </c>
      <c r="G1770" s="67" t="s">
        <v>421</v>
      </c>
      <c r="H1770" s="68" t="s">
        <v>362</v>
      </c>
      <c r="I1770" s="69">
        <v>0</v>
      </c>
      <c r="J1770" s="69">
        <v>0</v>
      </c>
      <c r="K1770" s="91"/>
      <c r="L1770" s="91"/>
    </row>
    <row r="1771" spans="2:12" x14ac:dyDescent="0.25">
      <c r="B1771" s="67" t="s">
        <v>402</v>
      </c>
      <c r="C1771" s="67" t="s">
        <v>403</v>
      </c>
      <c r="D1771" s="68" t="s">
        <v>367</v>
      </c>
      <c r="E1771" s="67" t="s">
        <v>368</v>
      </c>
      <c r="F1771" s="68" t="s">
        <v>420</v>
      </c>
      <c r="G1771" s="67" t="s">
        <v>421</v>
      </c>
      <c r="H1771" s="68" t="s">
        <v>362</v>
      </c>
      <c r="I1771" s="69">
        <v>0</v>
      </c>
      <c r="J1771" s="69">
        <v>0</v>
      </c>
      <c r="K1771" s="91"/>
      <c r="L1771" s="91"/>
    </row>
    <row r="1772" spans="2:12" x14ac:dyDescent="0.25">
      <c r="B1772" s="67" t="s">
        <v>402</v>
      </c>
      <c r="C1772" s="67" t="s">
        <v>403</v>
      </c>
      <c r="D1772" s="68" t="s">
        <v>367</v>
      </c>
      <c r="E1772" s="67" t="s">
        <v>368</v>
      </c>
      <c r="F1772" s="68" t="s">
        <v>420</v>
      </c>
      <c r="G1772" s="67" t="s">
        <v>421</v>
      </c>
      <c r="H1772" s="68" t="s">
        <v>363</v>
      </c>
      <c r="I1772" s="69">
        <v>0</v>
      </c>
      <c r="J1772" s="69">
        <v>0</v>
      </c>
      <c r="K1772" s="91"/>
      <c r="L1772" s="91"/>
    </row>
    <row r="1773" spans="2:12" x14ac:dyDescent="0.25">
      <c r="B1773" s="67" t="s">
        <v>402</v>
      </c>
      <c r="C1773" s="67" t="s">
        <v>403</v>
      </c>
      <c r="D1773" s="68" t="s">
        <v>367</v>
      </c>
      <c r="E1773" s="67" t="s">
        <v>368</v>
      </c>
      <c r="F1773" s="68" t="s">
        <v>422</v>
      </c>
      <c r="G1773" s="67" t="s">
        <v>423</v>
      </c>
      <c r="H1773" s="68" t="s">
        <v>362</v>
      </c>
      <c r="I1773" s="69">
        <v>15</v>
      </c>
      <c r="J1773" s="69">
        <v>60</v>
      </c>
      <c r="K1773" s="91"/>
      <c r="L1773" s="91"/>
    </row>
    <row r="1774" spans="2:12" x14ac:dyDescent="0.25">
      <c r="B1774" s="67" t="s">
        <v>402</v>
      </c>
      <c r="C1774" s="67" t="s">
        <v>403</v>
      </c>
      <c r="D1774" s="68" t="s">
        <v>367</v>
      </c>
      <c r="E1774" s="67" t="s">
        <v>368</v>
      </c>
      <c r="F1774" s="68" t="s">
        <v>422</v>
      </c>
      <c r="G1774" s="67" t="s">
        <v>423</v>
      </c>
      <c r="H1774" s="68" t="s">
        <v>363</v>
      </c>
      <c r="I1774" s="69">
        <v>34</v>
      </c>
      <c r="J1774" s="69">
        <v>37</v>
      </c>
      <c r="K1774" s="91"/>
      <c r="L1774" s="91"/>
    </row>
    <row r="1775" spans="2:12" x14ac:dyDescent="0.25">
      <c r="B1775" s="67" t="s">
        <v>402</v>
      </c>
      <c r="C1775" s="67" t="s">
        <v>403</v>
      </c>
      <c r="D1775" s="68" t="s">
        <v>367</v>
      </c>
      <c r="E1775" s="67" t="s">
        <v>368</v>
      </c>
      <c r="F1775" s="68" t="s">
        <v>422</v>
      </c>
      <c r="G1775" s="67" t="s">
        <v>423</v>
      </c>
      <c r="H1775" s="68" t="s">
        <v>364</v>
      </c>
      <c r="I1775" s="69">
        <v>1</v>
      </c>
      <c r="J1775" s="69">
        <v>7</v>
      </c>
      <c r="K1775" s="91"/>
      <c r="L1775" s="91"/>
    </row>
    <row r="1776" spans="2:12" x14ac:dyDescent="0.25">
      <c r="B1776" s="67" t="s">
        <v>402</v>
      </c>
      <c r="C1776" s="67" t="s">
        <v>403</v>
      </c>
      <c r="D1776" s="68" t="s">
        <v>367</v>
      </c>
      <c r="E1776" s="67" t="s">
        <v>368</v>
      </c>
      <c r="F1776" s="68" t="s">
        <v>422</v>
      </c>
      <c r="G1776" s="67" t="s">
        <v>423</v>
      </c>
      <c r="H1776" s="68" t="s">
        <v>362</v>
      </c>
      <c r="I1776" s="69">
        <v>0</v>
      </c>
      <c r="J1776" s="69">
        <v>0</v>
      </c>
      <c r="K1776" s="91"/>
      <c r="L1776" s="91"/>
    </row>
    <row r="1777" spans="2:12" x14ac:dyDescent="0.25">
      <c r="B1777" s="67" t="s">
        <v>402</v>
      </c>
      <c r="C1777" s="67" t="s">
        <v>403</v>
      </c>
      <c r="D1777" s="68" t="s">
        <v>367</v>
      </c>
      <c r="E1777" s="67" t="s">
        <v>368</v>
      </c>
      <c r="F1777" s="68" t="s">
        <v>422</v>
      </c>
      <c r="G1777" s="67" t="s">
        <v>423</v>
      </c>
      <c r="H1777" s="68" t="s">
        <v>363</v>
      </c>
      <c r="I1777" s="69">
        <v>0</v>
      </c>
      <c r="J1777" s="69">
        <v>0</v>
      </c>
      <c r="K1777" s="91"/>
      <c r="L1777" s="91"/>
    </row>
    <row r="1778" spans="2:12" x14ac:dyDescent="0.25">
      <c r="B1778" s="67" t="s">
        <v>402</v>
      </c>
      <c r="C1778" s="67" t="s">
        <v>403</v>
      </c>
      <c r="D1778" s="68" t="s">
        <v>367</v>
      </c>
      <c r="E1778" s="67" t="s">
        <v>368</v>
      </c>
      <c r="F1778" s="68" t="s">
        <v>422</v>
      </c>
      <c r="G1778" s="67" t="s">
        <v>423</v>
      </c>
      <c r="H1778" s="68" t="s">
        <v>362</v>
      </c>
      <c r="I1778" s="69">
        <v>0</v>
      </c>
      <c r="J1778" s="69">
        <v>12</v>
      </c>
      <c r="K1778" s="91"/>
      <c r="L1778" s="91"/>
    </row>
    <row r="1779" spans="2:12" x14ac:dyDescent="0.25">
      <c r="B1779" s="67" t="s">
        <v>402</v>
      </c>
      <c r="C1779" s="67" t="s">
        <v>403</v>
      </c>
      <c r="D1779" s="68" t="s">
        <v>367</v>
      </c>
      <c r="E1779" s="67" t="s">
        <v>368</v>
      </c>
      <c r="F1779" s="68" t="s">
        <v>422</v>
      </c>
      <c r="G1779" s="67" t="s">
        <v>423</v>
      </c>
      <c r="H1779" s="68" t="s">
        <v>363</v>
      </c>
      <c r="I1779" s="69">
        <v>17</v>
      </c>
      <c r="J1779" s="69">
        <v>38</v>
      </c>
      <c r="K1779" s="91"/>
      <c r="L1779" s="91"/>
    </row>
    <row r="1780" spans="2:12" x14ac:dyDescent="0.25">
      <c r="B1780" s="67" t="s">
        <v>402</v>
      </c>
      <c r="C1780" s="67" t="s">
        <v>403</v>
      </c>
      <c r="D1780" s="68" t="s">
        <v>367</v>
      </c>
      <c r="E1780" s="67" t="s">
        <v>368</v>
      </c>
      <c r="F1780" s="68" t="s">
        <v>422</v>
      </c>
      <c r="G1780" s="67" t="s">
        <v>423</v>
      </c>
      <c r="H1780" s="68" t="s">
        <v>362</v>
      </c>
      <c r="I1780" s="69">
        <v>7</v>
      </c>
      <c r="J1780" s="69">
        <v>7</v>
      </c>
      <c r="K1780" s="91"/>
      <c r="L1780" s="91"/>
    </row>
    <row r="1781" spans="2:12" x14ac:dyDescent="0.25">
      <c r="B1781" s="67" t="s">
        <v>402</v>
      </c>
      <c r="C1781" s="67" t="s">
        <v>403</v>
      </c>
      <c r="D1781" s="68" t="s">
        <v>367</v>
      </c>
      <c r="E1781" s="67" t="s">
        <v>368</v>
      </c>
      <c r="F1781" s="68" t="s">
        <v>422</v>
      </c>
      <c r="G1781" s="67" t="s">
        <v>423</v>
      </c>
      <c r="H1781" s="68" t="s">
        <v>363</v>
      </c>
      <c r="I1781" s="69">
        <v>5</v>
      </c>
      <c r="J1781" s="69">
        <v>0</v>
      </c>
      <c r="K1781" s="91"/>
      <c r="L1781" s="91"/>
    </row>
    <row r="1782" spans="2:12" x14ac:dyDescent="0.25">
      <c r="B1782" s="67" t="s">
        <v>402</v>
      </c>
      <c r="C1782" s="67" t="s">
        <v>403</v>
      </c>
      <c r="D1782" s="68" t="s">
        <v>367</v>
      </c>
      <c r="E1782" s="67" t="s">
        <v>368</v>
      </c>
      <c r="F1782" s="68" t="s">
        <v>422</v>
      </c>
      <c r="G1782" s="67" t="s">
        <v>423</v>
      </c>
      <c r="H1782" s="68" t="s">
        <v>364</v>
      </c>
      <c r="I1782" s="69">
        <v>0</v>
      </c>
      <c r="J1782" s="69">
        <v>0</v>
      </c>
      <c r="K1782" s="91"/>
      <c r="L1782" s="91"/>
    </row>
    <row r="1783" spans="2:12" x14ac:dyDescent="0.25">
      <c r="B1783" s="67" t="s">
        <v>402</v>
      </c>
      <c r="C1783" s="67" t="s">
        <v>403</v>
      </c>
      <c r="D1783" s="68" t="s">
        <v>367</v>
      </c>
      <c r="E1783" s="67" t="s">
        <v>368</v>
      </c>
      <c r="F1783" s="68" t="s">
        <v>422</v>
      </c>
      <c r="G1783" s="67" t="s">
        <v>423</v>
      </c>
      <c r="H1783" s="68" t="s">
        <v>362</v>
      </c>
      <c r="I1783" s="69">
        <v>10</v>
      </c>
      <c r="J1783" s="69">
        <v>20</v>
      </c>
      <c r="K1783" s="91"/>
      <c r="L1783" s="91"/>
    </row>
    <row r="1784" spans="2:12" x14ac:dyDescent="0.25">
      <c r="B1784" s="67" t="s">
        <v>402</v>
      </c>
      <c r="C1784" s="67" t="s">
        <v>403</v>
      </c>
      <c r="D1784" s="68" t="s">
        <v>367</v>
      </c>
      <c r="E1784" s="67" t="s">
        <v>368</v>
      </c>
      <c r="F1784" s="68" t="s">
        <v>422</v>
      </c>
      <c r="G1784" s="67" t="s">
        <v>423</v>
      </c>
      <c r="H1784" s="68" t="s">
        <v>363</v>
      </c>
      <c r="I1784" s="69">
        <v>33</v>
      </c>
      <c r="J1784" s="69">
        <v>37</v>
      </c>
      <c r="K1784" s="91"/>
      <c r="L1784" s="91"/>
    </row>
    <row r="1785" spans="2:12" x14ac:dyDescent="0.25">
      <c r="B1785" s="67" t="s">
        <v>402</v>
      </c>
      <c r="C1785" s="67" t="s">
        <v>403</v>
      </c>
      <c r="D1785" s="68" t="s">
        <v>367</v>
      </c>
      <c r="E1785" s="67" t="s">
        <v>368</v>
      </c>
      <c r="F1785" s="68" t="s">
        <v>422</v>
      </c>
      <c r="G1785" s="67" t="s">
        <v>423</v>
      </c>
      <c r="H1785" s="68" t="s">
        <v>364</v>
      </c>
      <c r="I1785" s="69">
        <v>8</v>
      </c>
      <c r="J1785" s="69">
        <v>12</v>
      </c>
      <c r="K1785" s="91"/>
      <c r="L1785" s="91"/>
    </row>
    <row r="1786" spans="2:12" x14ac:dyDescent="0.25">
      <c r="B1786" s="67" t="s">
        <v>402</v>
      </c>
      <c r="C1786" s="67" t="s">
        <v>403</v>
      </c>
      <c r="D1786" s="68" t="s">
        <v>367</v>
      </c>
      <c r="E1786" s="67" t="s">
        <v>368</v>
      </c>
      <c r="F1786" s="68" t="s">
        <v>422</v>
      </c>
      <c r="G1786" s="67" t="s">
        <v>423</v>
      </c>
      <c r="H1786" s="68" t="s">
        <v>362</v>
      </c>
      <c r="I1786" s="69">
        <v>0</v>
      </c>
      <c r="J1786" s="69">
        <v>10</v>
      </c>
      <c r="K1786" s="91"/>
      <c r="L1786" s="91"/>
    </row>
    <row r="1787" spans="2:12" x14ac:dyDescent="0.25">
      <c r="B1787" s="67" t="s">
        <v>402</v>
      </c>
      <c r="C1787" s="67" t="s">
        <v>403</v>
      </c>
      <c r="D1787" s="68" t="s">
        <v>367</v>
      </c>
      <c r="E1787" s="67" t="s">
        <v>368</v>
      </c>
      <c r="F1787" s="68" t="s">
        <v>422</v>
      </c>
      <c r="G1787" s="67" t="s">
        <v>423</v>
      </c>
      <c r="H1787" s="68" t="s">
        <v>363</v>
      </c>
      <c r="I1787" s="69">
        <v>0</v>
      </c>
      <c r="J1787" s="69">
        <v>0</v>
      </c>
      <c r="K1787" s="91"/>
      <c r="L1787" s="91"/>
    </row>
    <row r="1788" spans="2:12" x14ac:dyDescent="0.25">
      <c r="B1788" s="67" t="s">
        <v>402</v>
      </c>
      <c r="C1788" s="67" t="s">
        <v>403</v>
      </c>
      <c r="D1788" s="68" t="s">
        <v>367</v>
      </c>
      <c r="E1788" s="67" t="s">
        <v>368</v>
      </c>
      <c r="F1788" s="68" t="s">
        <v>422</v>
      </c>
      <c r="G1788" s="67" t="s">
        <v>423</v>
      </c>
      <c r="H1788" s="68" t="s">
        <v>362</v>
      </c>
      <c r="I1788" s="69">
        <v>105</v>
      </c>
      <c r="J1788" s="69">
        <v>61</v>
      </c>
      <c r="K1788" s="91"/>
      <c r="L1788" s="91"/>
    </row>
    <row r="1789" spans="2:12" x14ac:dyDescent="0.25">
      <c r="B1789" s="67" t="s">
        <v>402</v>
      </c>
      <c r="C1789" s="67" t="s">
        <v>403</v>
      </c>
      <c r="D1789" s="68" t="s">
        <v>367</v>
      </c>
      <c r="E1789" s="67" t="s">
        <v>368</v>
      </c>
      <c r="F1789" s="68" t="s">
        <v>422</v>
      </c>
      <c r="G1789" s="67" t="s">
        <v>423</v>
      </c>
      <c r="H1789" s="68" t="s">
        <v>363</v>
      </c>
      <c r="I1789" s="69">
        <v>99</v>
      </c>
      <c r="J1789" s="69">
        <v>147</v>
      </c>
      <c r="K1789" s="91"/>
      <c r="L1789" s="91"/>
    </row>
    <row r="1790" spans="2:12" x14ac:dyDescent="0.25">
      <c r="B1790" s="67" t="s">
        <v>402</v>
      </c>
      <c r="C1790" s="67" t="s">
        <v>403</v>
      </c>
      <c r="D1790" s="68" t="s">
        <v>367</v>
      </c>
      <c r="E1790" s="67" t="s">
        <v>368</v>
      </c>
      <c r="F1790" s="68" t="s">
        <v>422</v>
      </c>
      <c r="G1790" s="67" t="s">
        <v>423</v>
      </c>
      <c r="H1790" s="68" t="s">
        <v>364</v>
      </c>
      <c r="I1790" s="69">
        <v>3</v>
      </c>
      <c r="J1790" s="69">
        <v>4</v>
      </c>
      <c r="K1790" s="91"/>
      <c r="L1790" s="91"/>
    </row>
    <row r="1791" spans="2:12" x14ac:dyDescent="0.25">
      <c r="B1791" s="67" t="s">
        <v>402</v>
      </c>
      <c r="C1791" s="67" t="s">
        <v>403</v>
      </c>
      <c r="D1791" s="68" t="s">
        <v>367</v>
      </c>
      <c r="E1791" s="67" t="s">
        <v>368</v>
      </c>
      <c r="F1791" s="68" t="s">
        <v>422</v>
      </c>
      <c r="G1791" s="67" t="s">
        <v>423</v>
      </c>
      <c r="H1791" s="68" t="s">
        <v>363</v>
      </c>
      <c r="I1791" s="69">
        <v>0</v>
      </c>
      <c r="J1791" s="69">
        <v>0</v>
      </c>
      <c r="K1791" s="91"/>
      <c r="L1791" s="91"/>
    </row>
    <row r="1792" spans="2:12" x14ac:dyDescent="0.25">
      <c r="B1792" s="67" t="s">
        <v>402</v>
      </c>
      <c r="C1792" s="67" t="s">
        <v>403</v>
      </c>
      <c r="D1792" s="68" t="s">
        <v>367</v>
      </c>
      <c r="E1792" s="67" t="s">
        <v>368</v>
      </c>
      <c r="F1792" s="68" t="s">
        <v>422</v>
      </c>
      <c r="G1792" s="67" t="s">
        <v>423</v>
      </c>
      <c r="H1792" s="68" t="s">
        <v>364</v>
      </c>
      <c r="I1792" s="69">
        <v>0</v>
      </c>
      <c r="J1792" s="69">
        <v>0</v>
      </c>
      <c r="K1792" s="91"/>
      <c r="L1792" s="91"/>
    </row>
    <row r="1793" spans="2:12" x14ac:dyDescent="0.25">
      <c r="B1793" s="67" t="s">
        <v>402</v>
      </c>
      <c r="C1793" s="67" t="s">
        <v>403</v>
      </c>
      <c r="D1793" s="68" t="s">
        <v>367</v>
      </c>
      <c r="E1793" s="67" t="s">
        <v>368</v>
      </c>
      <c r="F1793" s="68" t="s">
        <v>422</v>
      </c>
      <c r="G1793" s="67" t="s">
        <v>423</v>
      </c>
      <c r="H1793" s="68" t="s">
        <v>362</v>
      </c>
      <c r="I1793" s="69">
        <v>25</v>
      </c>
      <c r="J1793" s="69">
        <v>10</v>
      </c>
      <c r="K1793" s="91"/>
      <c r="L1793" s="91"/>
    </row>
    <row r="1794" spans="2:12" x14ac:dyDescent="0.25">
      <c r="B1794" s="67" t="s">
        <v>402</v>
      </c>
      <c r="C1794" s="67" t="s">
        <v>403</v>
      </c>
      <c r="D1794" s="68" t="s">
        <v>367</v>
      </c>
      <c r="E1794" s="67" t="s">
        <v>368</v>
      </c>
      <c r="F1794" s="68" t="s">
        <v>422</v>
      </c>
      <c r="G1794" s="67" t="s">
        <v>423</v>
      </c>
      <c r="H1794" s="68" t="s">
        <v>363</v>
      </c>
      <c r="I1794" s="69">
        <v>26</v>
      </c>
      <c r="J1794" s="69">
        <v>18</v>
      </c>
      <c r="K1794" s="91"/>
      <c r="L1794" s="91"/>
    </row>
    <row r="1795" spans="2:12" x14ac:dyDescent="0.25">
      <c r="B1795" s="67" t="s">
        <v>402</v>
      </c>
      <c r="C1795" s="67" t="s">
        <v>403</v>
      </c>
      <c r="D1795" s="68" t="s">
        <v>367</v>
      </c>
      <c r="E1795" s="67" t="s">
        <v>368</v>
      </c>
      <c r="F1795" s="68" t="s">
        <v>422</v>
      </c>
      <c r="G1795" s="67" t="s">
        <v>423</v>
      </c>
      <c r="H1795" s="68" t="s">
        <v>364</v>
      </c>
      <c r="I1795" s="69">
        <v>12</v>
      </c>
      <c r="J1795" s="69">
        <v>0</v>
      </c>
      <c r="K1795" s="91"/>
      <c r="L1795" s="91"/>
    </row>
    <row r="1796" spans="2:12" x14ac:dyDescent="0.25">
      <c r="B1796" s="67" t="s">
        <v>402</v>
      </c>
      <c r="C1796" s="67" t="s">
        <v>403</v>
      </c>
      <c r="D1796" s="68" t="s">
        <v>367</v>
      </c>
      <c r="E1796" s="67" t="s">
        <v>368</v>
      </c>
      <c r="F1796" s="68" t="s">
        <v>422</v>
      </c>
      <c r="G1796" s="67" t="s">
        <v>423</v>
      </c>
      <c r="H1796" s="68" t="s">
        <v>362</v>
      </c>
      <c r="I1796" s="69">
        <v>0</v>
      </c>
      <c r="J1796" s="69">
        <v>0</v>
      </c>
      <c r="K1796" s="91"/>
      <c r="L1796" s="91"/>
    </row>
    <row r="1797" spans="2:12" x14ac:dyDescent="0.25">
      <c r="B1797" s="67" t="s">
        <v>402</v>
      </c>
      <c r="C1797" s="67" t="s">
        <v>403</v>
      </c>
      <c r="D1797" s="68" t="s">
        <v>367</v>
      </c>
      <c r="E1797" s="67" t="s">
        <v>368</v>
      </c>
      <c r="F1797" s="68" t="s">
        <v>422</v>
      </c>
      <c r="G1797" s="67" t="s">
        <v>423</v>
      </c>
      <c r="H1797" s="68" t="s">
        <v>363</v>
      </c>
      <c r="I1797" s="69">
        <v>67</v>
      </c>
      <c r="J1797" s="69">
        <v>123</v>
      </c>
      <c r="K1797" s="91"/>
      <c r="L1797" s="91"/>
    </row>
    <row r="1798" spans="2:12" x14ac:dyDescent="0.25">
      <c r="B1798" s="67" t="s">
        <v>402</v>
      </c>
      <c r="C1798" s="67" t="s">
        <v>403</v>
      </c>
      <c r="D1798" s="68" t="s">
        <v>367</v>
      </c>
      <c r="E1798" s="67" t="s">
        <v>368</v>
      </c>
      <c r="F1798" s="68" t="s">
        <v>422</v>
      </c>
      <c r="G1798" s="67" t="s">
        <v>423</v>
      </c>
      <c r="H1798" s="68" t="s">
        <v>364</v>
      </c>
      <c r="I1798" s="69">
        <v>4</v>
      </c>
      <c r="J1798" s="69">
        <v>13</v>
      </c>
      <c r="K1798" s="91"/>
      <c r="L1798" s="91"/>
    </row>
    <row r="1799" spans="2:12" x14ac:dyDescent="0.25">
      <c r="B1799" s="67" t="s">
        <v>402</v>
      </c>
      <c r="C1799" s="67" t="s">
        <v>403</v>
      </c>
      <c r="D1799" s="68" t="s">
        <v>367</v>
      </c>
      <c r="E1799" s="67" t="s">
        <v>368</v>
      </c>
      <c r="F1799" s="68" t="s">
        <v>422</v>
      </c>
      <c r="G1799" s="67" t="s">
        <v>423</v>
      </c>
      <c r="H1799" s="68" t="s">
        <v>362</v>
      </c>
      <c r="I1799" s="69">
        <v>0</v>
      </c>
      <c r="J1799" s="69">
        <v>13</v>
      </c>
      <c r="K1799" s="91"/>
      <c r="L1799" s="91"/>
    </row>
    <row r="1800" spans="2:12" x14ac:dyDescent="0.25">
      <c r="B1800" s="67" t="s">
        <v>402</v>
      </c>
      <c r="C1800" s="67" t="s">
        <v>403</v>
      </c>
      <c r="D1800" s="68" t="s">
        <v>367</v>
      </c>
      <c r="E1800" s="67" t="s">
        <v>368</v>
      </c>
      <c r="F1800" s="68" t="s">
        <v>422</v>
      </c>
      <c r="G1800" s="67" t="s">
        <v>423</v>
      </c>
      <c r="H1800" s="68" t="s">
        <v>363</v>
      </c>
      <c r="I1800" s="69">
        <v>16</v>
      </c>
      <c r="J1800" s="69">
        <v>18</v>
      </c>
      <c r="K1800" s="91"/>
      <c r="L1800" s="91"/>
    </row>
    <row r="1801" spans="2:12" x14ac:dyDescent="0.25">
      <c r="B1801" s="67" t="s">
        <v>402</v>
      </c>
      <c r="C1801" s="67" t="s">
        <v>403</v>
      </c>
      <c r="D1801" s="68" t="s">
        <v>367</v>
      </c>
      <c r="E1801" s="67" t="s">
        <v>368</v>
      </c>
      <c r="F1801" s="68" t="s">
        <v>422</v>
      </c>
      <c r="G1801" s="67" t="s">
        <v>423</v>
      </c>
      <c r="H1801" s="68" t="s">
        <v>364</v>
      </c>
      <c r="I1801" s="69">
        <v>42</v>
      </c>
      <c r="J1801" s="69">
        <v>41</v>
      </c>
      <c r="K1801" s="91"/>
      <c r="L1801" s="91"/>
    </row>
    <row r="1802" spans="2:12" x14ac:dyDescent="0.25">
      <c r="B1802" s="67" t="s">
        <v>402</v>
      </c>
      <c r="C1802" s="67" t="s">
        <v>403</v>
      </c>
      <c r="D1802" s="68" t="s">
        <v>367</v>
      </c>
      <c r="E1802" s="67" t="s">
        <v>368</v>
      </c>
      <c r="F1802" s="68" t="s">
        <v>422</v>
      </c>
      <c r="G1802" s="67" t="s">
        <v>423</v>
      </c>
      <c r="H1802" s="68" t="s">
        <v>362</v>
      </c>
      <c r="I1802" s="69">
        <v>65</v>
      </c>
      <c r="J1802" s="69">
        <v>105</v>
      </c>
      <c r="K1802" s="91"/>
      <c r="L1802" s="91"/>
    </row>
    <row r="1803" spans="2:12" x14ac:dyDescent="0.25">
      <c r="B1803" s="67" t="s">
        <v>402</v>
      </c>
      <c r="C1803" s="67" t="s">
        <v>403</v>
      </c>
      <c r="D1803" s="68" t="s">
        <v>367</v>
      </c>
      <c r="E1803" s="67" t="s">
        <v>368</v>
      </c>
      <c r="F1803" s="68" t="s">
        <v>422</v>
      </c>
      <c r="G1803" s="67" t="s">
        <v>423</v>
      </c>
      <c r="H1803" s="68" t="s">
        <v>363</v>
      </c>
      <c r="I1803" s="69">
        <v>205</v>
      </c>
      <c r="J1803" s="69">
        <v>251</v>
      </c>
      <c r="K1803" s="91"/>
      <c r="L1803" s="91"/>
    </row>
    <row r="1804" spans="2:12" x14ac:dyDescent="0.25">
      <c r="B1804" s="67" t="s">
        <v>402</v>
      </c>
      <c r="C1804" s="67" t="s">
        <v>403</v>
      </c>
      <c r="D1804" s="68" t="s">
        <v>367</v>
      </c>
      <c r="E1804" s="67" t="s">
        <v>368</v>
      </c>
      <c r="F1804" s="68" t="s">
        <v>422</v>
      </c>
      <c r="G1804" s="67" t="s">
        <v>423</v>
      </c>
      <c r="H1804" s="68" t="s">
        <v>364</v>
      </c>
      <c r="I1804" s="69">
        <v>33</v>
      </c>
      <c r="J1804" s="69">
        <v>25</v>
      </c>
      <c r="K1804" s="91"/>
      <c r="L1804" s="91"/>
    </row>
    <row r="1805" spans="2:12" x14ac:dyDescent="0.25">
      <c r="B1805" s="67" t="s">
        <v>402</v>
      </c>
      <c r="C1805" s="67" t="s">
        <v>403</v>
      </c>
      <c r="D1805" s="68" t="s">
        <v>367</v>
      </c>
      <c r="E1805" s="67" t="s">
        <v>368</v>
      </c>
      <c r="F1805" s="68" t="s">
        <v>422</v>
      </c>
      <c r="G1805" s="67" t="s">
        <v>423</v>
      </c>
      <c r="H1805" s="68" t="s">
        <v>362</v>
      </c>
      <c r="I1805" s="69">
        <v>41</v>
      </c>
      <c r="J1805" s="69">
        <v>218</v>
      </c>
      <c r="K1805" s="91"/>
      <c r="L1805" s="91"/>
    </row>
    <row r="1806" spans="2:12" x14ac:dyDescent="0.25">
      <c r="B1806" s="67" t="s">
        <v>402</v>
      </c>
      <c r="C1806" s="67" t="s">
        <v>403</v>
      </c>
      <c r="D1806" s="68" t="s">
        <v>367</v>
      </c>
      <c r="E1806" s="67" t="s">
        <v>368</v>
      </c>
      <c r="F1806" s="68" t="s">
        <v>422</v>
      </c>
      <c r="G1806" s="67" t="s">
        <v>423</v>
      </c>
      <c r="H1806" s="68" t="s">
        <v>363</v>
      </c>
      <c r="I1806" s="69">
        <v>266</v>
      </c>
      <c r="J1806" s="69">
        <v>310</v>
      </c>
      <c r="K1806" s="91"/>
      <c r="L1806" s="91"/>
    </row>
    <row r="1807" spans="2:12" x14ac:dyDescent="0.25">
      <c r="B1807" s="67" t="s">
        <v>402</v>
      </c>
      <c r="C1807" s="67" t="s">
        <v>403</v>
      </c>
      <c r="D1807" s="68" t="s">
        <v>367</v>
      </c>
      <c r="E1807" s="67" t="s">
        <v>368</v>
      </c>
      <c r="F1807" s="68" t="s">
        <v>422</v>
      </c>
      <c r="G1807" s="67" t="s">
        <v>423</v>
      </c>
      <c r="H1807" s="68" t="s">
        <v>364</v>
      </c>
      <c r="I1807" s="69">
        <v>15</v>
      </c>
      <c r="J1807" s="69">
        <v>12</v>
      </c>
      <c r="K1807" s="91"/>
      <c r="L1807" s="91"/>
    </row>
    <row r="1808" spans="2:12" x14ac:dyDescent="0.25">
      <c r="B1808" s="67" t="s">
        <v>402</v>
      </c>
      <c r="C1808" s="67" t="s">
        <v>403</v>
      </c>
      <c r="D1808" s="68" t="s">
        <v>367</v>
      </c>
      <c r="E1808" s="67" t="s">
        <v>368</v>
      </c>
      <c r="F1808" s="68" t="s">
        <v>422</v>
      </c>
      <c r="G1808" s="67" t="s">
        <v>423</v>
      </c>
      <c r="H1808" s="68" t="s">
        <v>362</v>
      </c>
      <c r="I1808" s="69">
        <v>114</v>
      </c>
      <c r="J1808" s="69">
        <v>212</v>
      </c>
      <c r="K1808" s="91"/>
      <c r="L1808" s="91"/>
    </row>
    <row r="1809" spans="2:12" x14ac:dyDescent="0.25">
      <c r="B1809" s="67" t="s">
        <v>402</v>
      </c>
      <c r="C1809" s="67" t="s">
        <v>403</v>
      </c>
      <c r="D1809" s="68" t="s">
        <v>367</v>
      </c>
      <c r="E1809" s="67" t="s">
        <v>368</v>
      </c>
      <c r="F1809" s="68" t="s">
        <v>422</v>
      </c>
      <c r="G1809" s="67" t="s">
        <v>423</v>
      </c>
      <c r="H1809" s="68" t="s">
        <v>363</v>
      </c>
      <c r="I1809" s="69">
        <v>211</v>
      </c>
      <c r="J1809" s="69">
        <v>281</v>
      </c>
      <c r="K1809" s="91"/>
      <c r="L1809" s="91"/>
    </row>
    <row r="1810" spans="2:12" x14ac:dyDescent="0.25">
      <c r="B1810" s="67" t="s">
        <v>402</v>
      </c>
      <c r="C1810" s="67" t="s">
        <v>403</v>
      </c>
      <c r="D1810" s="68" t="s">
        <v>367</v>
      </c>
      <c r="E1810" s="67" t="s">
        <v>368</v>
      </c>
      <c r="F1810" s="68" t="s">
        <v>422</v>
      </c>
      <c r="G1810" s="67" t="s">
        <v>423</v>
      </c>
      <c r="H1810" s="68" t="s">
        <v>364</v>
      </c>
      <c r="I1810" s="69">
        <v>40</v>
      </c>
      <c r="J1810" s="69">
        <v>61</v>
      </c>
      <c r="K1810" s="91"/>
      <c r="L1810" s="91"/>
    </row>
    <row r="1811" spans="2:12" x14ac:dyDescent="0.25">
      <c r="B1811" s="67" t="s">
        <v>402</v>
      </c>
      <c r="C1811" s="67" t="s">
        <v>403</v>
      </c>
      <c r="D1811" s="68" t="s">
        <v>367</v>
      </c>
      <c r="E1811" s="67" t="s">
        <v>368</v>
      </c>
      <c r="F1811" s="68" t="s">
        <v>422</v>
      </c>
      <c r="G1811" s="67" t="s">
        <v>423</v>
      </c>
      <c r="H1811" s="68" t="s">
        <v>362</v>
      </c>
      <c r="I1811" s="69">
        <v>24</v>
      </c>
      <c r="J1811" s="69">
        <v>34</v>
      </c>
      <c r="K1811" s="91"/>
      <c r="L1811" s="91"/>
    </row>
    <row r="1812" spans="2:12" x14ac:dyDescent="0.25">
      <c r="B1812" s="67" t="s">
        <v>402</v>
      </c>
      <c r="C1812" s="67" t="s">
        <v>403</v>
      </c>
      <c r="D1812" s="68" t="s">
        <v>367</v>
      </c>
      <c r="E1812" s="67" t="s">
        <v>368</v>
      </c>
      <c r="F1812" s="68" t="s">
        <v>422</v>
      </c>
      <c r="G1812" s="67" t="s">
        <v>423</v>
      </c>
      <c r="H1812" s="68" t="s">
        <v>363</v>
      </c>
      <c r="I1812" s="69">
        <v>69</v>
      </c>
      <c r="J1812" s="69">
        <v>38</v>
      </c>
      <c r="K1812" s="91"/>
      <c r="L1812" s="91"/>
    </row>
    <row r="1813" spans="2:12" x14ac:dyDescent="0.25">
      <c r="B1813" s="67" t="s">
        <v>402</v>
      </c>
      <c r="C1813" s="67" t="s">
        <v>403</v>
      </c>
      <c r="D1813" s="68" t="s">
        <v>367</v>
      </c>
      <c r="E1813" s="67" t="s">
        <v>368</v>
      </c>
      <c r="F1813" s="68" t="s">
        <v>422</v>
      </c>
      <c r="G1813" s="67" t="s">
        <v>423</v>
      </c>
      <c r="H1813" s="68" t="s">
        <v>364</v>
      </c>
      <c r="I1813" s="69">
        <v>33</v>
      </c>
      <c r="J1813" s="69">
        <v>50</v>
      </c>
      <c r="K1813" s="91"/>
      <c r="L1813" s="91"/>
    </row>
    <row r="1814" spans="2:12" x14ac:dyDescent="0.25">
      <c r="B1814" s="67" t="s">
        <v>402</v>
      </c>
      <c r="C1814" s="67" t="s">
        <v>403</v>
      </c>
      <c r="D1814" s="68" t="s">
        <v>367</v>
      </c>
      <c r="E1814" s="67" t="s">
        <v>368</v>
      </c>
      <c r="F1814" s="68" t="s">
        <v>422</v>
      </c>
      <c r="G1814" s="67" t="s">
        <v>423</v>
      </c>
      <c r="H1814" s="68" t="s">
        <v>364</v>
      </c>
      <c r="I1814" s="69">
        <v>0</v>
      </c>
      <c r="J1814" s="69">
        <v>10</v>
      </c>
      <c r="K1814" s="91"/>
      <c r="L1814" s="91"/>
    </row>
    <row r="1815" spans="2:12" x14ac:dyDescent="0.25">
      <c r="B1815" s="67" t="s">
        <v>402</v>
      </c>
      <c r="C1815" s="67" t="s">
        <v>403</v>
      </c>
      <c r="D1815" s="68" t="s">
        <v>367</v>
      </c>
      <c r="E1815" s="67" t="s">
        <v>368</v>
      </c>
      <c r="F1815" s="68" t="s">
        <v>422</v>
      </c>
      <c r="G1815" s="67" t="s">
        <v>423</v>
      </c>
      <c r="H1815" s="68" t="s">
        <v>362</v>
      </c>
      <c r="I1815" s="69">
        <v>0</v>
      </c>
      <c r="J1815" s="69">
        <v>5</v>
      </c>
      <c r="K1815" s="91"/>
      <c r="L1815" s="91"/>
    </row>
    <row r="1816" spans="2:12" x14ac:dyDescent="0.25">
      <c r="B1816" s="67" t="s">
        <v>402</v>
      </c>
      <c r="C1816" s="67" t="s">
        <v>403</v>
      </c>
      <c r="D1816" s="68" t="s">
        <v>367</v>
      </c>
      <c r="E1816" s="67" t="s">
        <v>368</v>
      </c>
      <c r="F1816" s="68" t="s">
        <v>422</v>
      </c>
      <c r="G1816" s="67" t="s">
        <v>423</v>
      </c>
      <c r="H1816" s="68" t="s">
        <v>362</v>
      </c>
      <c r="I1816" s="69">
        <v>0</v>
      </c>
      <c r="J1816" s="69">
        <v>0</v>
      </c>
      <c r="K1816" s="91"/>
      <c r="L1816" s="91"/>
    </row>
    <row r="1817" spans="2:12" x14ac:dyDescent="0.25">
      <c r="B1817" s="67" t="s">
        <v>402</v>
      </c>
      <c r="C1817" s="67" t="s">
        <v>403</v>
      </c>
      <c r="D1817" s="68" t="s">
        <v>367</v>
      </c>
      <c r="E1817" s="67" t="s">
        <v>368</v>
      </c>
      <c r="F1817" s="68" t="s">
        <v>422</v>
      </c>
      <c r="G1817" s="67" t="s">
        <v>423</v>
      </c>
      <c r="H1817" s="68" t="s">
        <v>363</v>
      </c>
      <c r="I1817" s="69">
        <v>0</v>
      </c>
      <c r="J1817" s="69">
        <v>0</v>
      </c>
      <c r="K1817" s="91"/>
      <c r="L1817" s="91"/>
    </row>
    <row r="1818" spans="2:12" x14ac:dyDescent="0.25">
      <c r="B1818" s="67" t="s">
        <v>402</v>
      </c>
      <c r="C1818" s="67" t="s">
        <v>403</v>
      </c>
      <c r="D1818" s="68" t="s">
        <v>367</v>
      </c>
      <c r="E1818" s="67" t="s">
        <v>368</v>
      </c>
      <c r="F1818" s="68" t="s">
        <v>422</v>
      </c>
      <c r="G1818" s="67" t="s">
        <v>423</v>
      </c>
      <c r="H1818" s="68" t="s">
        <v>362</v>
      </c>
      <c r="I1818" s="69">
        <v>0</v>
      </c>
      <c r="J1818" s="69">
        <v>0</v>
      </c>
      <c r="K1818" s="91"/>
      <c r="L1818" s="91"/>
    </row>
    <row r="1819" spans="2:12" x14ac:dyDescent="0.25">
      <c r="B1819" s="67" t="s">
        <v>402</v>
      </c>
      <c r="C1819" s="67" t="s">
        <v>403</v>
      </c>
      <c r="D1819" s="68" t="s">
        <v>367</v>
      </c>
      <c r="E1819" s="67" t="s">
        <v>368</v>
      </c>
      <c r="F1819" s="68" t="s">
        <v>422</v>
      </c>
      <c r="G1819" s="67" t="s">
        <v>423</v>
      </c>
      <c r="H1819" s="68" t="s">
        <v>363</v>
      </c>
      <c r="I1819" s="69">
        <v>4</v>
      </c>
      <c r="J1819" s="69">
        <v>1</v>
      </c>
      <c r="K1819" s="91"/>
      <c r="L1819" s="91"/>
    </row>
    <row r="1820" spans="2:12" x14ac:dyDescent="0.25">
      <c r="B1820" s="67" t="s">
        <v>402</v>
      </c>
      <c r="C1820" s="67" t="s">
        <v>403</v>
      </c>
      <c r="D1820" s="68" t="s">
        <v>367</v>
      </c>
      <c r="E1820" s="67" t="s">
        <v>368</v>
      </c>
      <c r="F1820" s="68" t="s">
        <v>422</v>
      </c>
      <c r="G1820" s="67" t="s">
        <v>423</v>
      </c>
      <c r="H1820" s="68" t="s">
        <v>364</v>
      </c>
      <c r="I1820" s="69">
        <v>6</v>
      </c>
      <c r="J1820" s="69">
        <v>17</v>
      </c>
      <c r="K1820" s="91"/>
      <c r="L1820" s="91"/>
    </row>
    <row r="1821" spans="2:12" x14ac:dyDescent="0.25">
      <c r="B1821" s="67" t="s">
        <v>402</v>
      </c>
      <c r="C1821" s="67" t="s">
        <v>403</v>
      </c>
      <c r="D1821" s="68" t="s">
        <v>367</v>
      </c>
      <c r="E1821" s="67" t="s">
        <v>368</v>
      </c>
      <c r="F1821" s="68" t="s">
        <v>422</v>
      </c>
      <c r="G1821" s="67" t="s">
        <v>423</v>
      </c>
      <c r="H1821" s="68" t="s">
        <v>362</v>
      </c>
      <c r="I1821" s="69">
        <v>260</v>
      </c>
      <c r="J1821" s="69">
        <v>265</v>
      </c>
      <c r="K1821" s="91"/>
      <c r="L1821" s="91"/>
    </row>
    <row r="1822" spans="2:12" x14ac:dyDescent="0.25">
      <c r="B1822" s="67" t="s">
        <v>402</v>
      </c>
      <c r="C1822" s="67" t="s">
        <v>403</v>
      </c>
      <c r="D1822" s="68" t="s">
        <v>367</v>
      </c>
      <c r="E1822" s="67" t="s">
        <v>368</v>
      </c>
      <c r="F1822" s="68" t="s">
        <v>422</v>
      </c>
      <c r="G1822" s="67" t="s">
        <v>423</v>
      </c>
      <c r="H1822" s="68" t="s">
        <v>363</v>
      </c>
      <c r="I1822" s="69">
        <v>430</v>
      </c>
      <c r="J1822" s="69">
        <v>505</v>
      </c>
      <c r="K1822" s="91"/>
      <c r="L1822" s="91"/>
    </row>
    <row r="1823" spans="2:12" x14ac:dyDescent="0.25">
      <c r="B1823" s="67" t="s">
        <v>402</v>
      </c>
      <c r="C1823" s="67" t="s">
        <v>403</v>
      </c>
      <c r="D1823" s="68" t="s">
        <v>367</v>
      </c>
      <c r="E1823" s="67" t="s">
        <v>368</v>
      </c>
      <c r="F1823" s="68" t="s">
        <v>422</v>
      </c>
      <c r="G1823" s="67" t="s">
        <v>423</v>
      </c>
      <c r="H1823" s="68" t="s">
        <v>364</v>
      </c>
      <c r="I1823" s="69">
        <v>165</v>
      </c>
      <c r="J1823" s="69">
        <v>234</v>
      </c>
      <c r="K1823" s="91"/>
      <c r="L1823" s="91"/>
    </row>
    <row r="1824" spans="2:12" x14ac:dyDescent="0.25">
      <c r="B1824" s="67" t="s">
        <v>402</v>
      </c>
      <c r="C1824" s="67" t="s">
        <v>403</v>
      </c>
      <c r="D1824" s="68" t="s">
        <v>367</v>
      </c>
      <c r="E1824" s="67" t="s">
        <v>368</v>
      </c>
      <c r="F1824" s="68" t="s">
        <v>422</v>
      </c>
      <c r="G1824" s="67" t="s">
        <v>423</v>
      </c>
      <c r="H1824" s="68" t="s">
        <v>362</v>
      </c>
      <c r="I1824" s="69">
        <v>5</v>
      </c>
      <c r="J1824" s="69">
        <v>9</v>
      </c>
      <c r="K1824" s="91"/>
      <c r="L1824" s="91"/>
    </row>
    <row r="1825" spans="2:12" x14ac:dyDescent="0.25">
      <c r="B1825" s="67" t="s">
        <v>402</v>
      </c>
      <c r="C1825" s="67" t="s">
        <v>403</v>
      </c>
      <c r="D1825" s="68" t="s">
        <v>367</v>
      </c>
      <c r="E1825" s="67" t="s">
        <v>368</v>
      </c>
      <c r="F1825" s="68" t="s">
        <v>422</v>
      </c>
      <c r="G1825" s="67" t="s">
        <v>423</v>
      </c>
      <c r="H1825" s="68" t="s">
        <v>363</v>
      </c>
      <c r="I1825" s="69">
        <v>10</v>
      </c>
      <c r="J1825" s="69">
        <v>10</v>
      </c>
      <c r="K1825" s="91"/>
      <c r="L1825" s="91"/>
    </row>
    <row r="1826" spans="2:12" x14ac:dyDescent="0.25">
      <c r="B1826" s="67" t="s">
        <v>402</v>
      </c>
      <c r="C1826" s="67" t="s">
        <v>403</v>
      </c>
      <c r="D1826" s="68" t="s">
        <v>367</v>
      </c>
      <c r="E1826" s="67" t="s">
        <v>368</v>
      </c>
      <c r="F1826" s="68" t="s">
        <v>422</v>
      </c>
      <c r="G1826" s="67" t="s">
        <v>423</v>
      </c>
      <c r="H1826" s="68" t="s">
        <v>364</v>
      </c>
      <c r="I1826" s="69">
        <v>0</v>
      </c>
      <c r="J1826" s="69">
        <v>0</v>
      </c>
      <c r="K1826" s="91"/>
      <c r="L1826" s="91"/>
    </row>
    <row r="1827" spans="2:12" x14ac:dyDescent="0.25">
      <c r="B1827" s="67" t="s">
        <v>402</v>
      </c>
      <c r="C1827" s="67" t="s">
        <v>403</v>
      </c>
      <c r="D1827" s="68" t="s">
        <v>367</v>
      </c>
      <c r="E1827" s="67" t="s">
        <v>368</v>
      </c>
      <c r="F1827" s="68" t="s">
        <v>422</v>
      </c>
      <c r="G1827" s="67" t="s">
        <v>423</v>
      </c>
      <c r="H1827" s="68" t="s">
        <v>362</v>
      </c>
      <c r="I1827" s="69">
        <v>0</v>
      </c>
      <c r="J1827" s="69">
        <v>0</v>
      </c>
      <c r="K1827" s="91"/>
      <c r="L1827" s="91"/>
    </row>
    <row r="1828" spans="2:12" x14ac:dyDescent="0.25">
      <c r="B1828" s="67" t="s">
        <v>402</v>
      </c>
      <c r="C1828" s="67" t="s">
        <v>403</v>
      </c>
      <c r="D1828" s="68" t="s">
        <v>367</v>
      </c>
      <c r="E1828" s="67" t="s">
        <v>368</v>
      </c>
      <c r="F1828" s="68" t="s">
        <v>422</v>
      </c>
      <c r="G1828" s="67" t="s">
        <v>423</v>
      </c>
      <c r="H1828" s="68" t="s">
        <v>363</v>
      </c>
      <c r="I1828" s="69">
        <v>7</v>
      </c>
      <c r="J1828" s="69">
        <v>0</v>
      </c>
      <c r="K1828" s="91"/>
      <c r="L1828" s="91"/>
    </row>
    <row r="1829" spans="2:12" x14ac:dyDescent="0.25">
      <c r="B1829" s="67" t="s">
        <v>402</v>
      </c>
      <c r="C1829" s="67" t="s">
        <v>403</v>
      </c>
      <c r="D1829" s="68" t="s">
        <v>367</v>
      </c>
      <c r="E1829" s="67" t="s">
        <v>368</v>
      </c>
      <c r="F1829" s="68" t="s">
        <v>422</v>
      </c>
      <c r="G1829" s="67" t="s">
        <v>423</v>
      </c>
      <c r="H1829" s="68" t="s">
        <v>364</v>
      </c>
      <c r="I1829" s="69">
        <v>0</v>
      </c>
      <c r="J1829" s="69">
        <v>0</v>
      </c>
      <c r="K1829" s="91"/>
      <c r="L1829" s="91"/>
    </row>
    <row r="1830" spans="2:12" x14ac:dyDescent="0.25">
      <c r="B1830" s="67" t="s">
        <v>402</v>
      </c>
      <c r="C1830" s="67" t="s">
        <v>403</v>
      </c>
      <c r="D1830" s="68" t="s">
        <v>367</v>
      </c>
      <c r="E1830" s="67" t="s">
        <v>368</v>
      </c>
      <c r="F1830" s="68" t="s">
        <v>422</v>
      </c>
      <c r="G1830" s="67" t="s">
        <v>423</v>
      </c>
      <c r="H1830" s="68" t="s">
        <v>362</v>
      </c>
      <c r="I1830" s="69">
        <v>30</v>
      </c>
      <c r="J1830" s="69">
        <v>28</v>
      </c>
      <c r="K1830" s="91"/>
      <c r="L1830" s="91"/>
    </row>
    <row r="1831" spans="2:12" x14ac:dyDescent="0.25">
      <c r="B1831" s="67" t="s">
        <v>402</v>
      </c>
      <c r="C1831" s="67" t="s">
        <v>403</v>
      </c>
      <c r="D1831" s="68" t="s">
        <v>367</v>
      </c>
      <c r="E1831" s="67" t="s">
        <v>368</v>
      </c>
      <c r="F1831" s="68" t="s">
        <v>422</v>
      </c>
      <c r="G1831" s="67" t="s">
        <v>423</v>
      </c>
      <c r="H1831" s="68" t="s">
        <v>363</v>
      </c>
      <c r="I1831" s="69">
        <v>0</v>
      </c>
      <c r="J1831" s="69">
        <v>0</v>
      </c>
      <c r="K1831" s="91"/>
      <c r="L1831" s="91"/>
    </row>
    <row r="1832" spans="2:12" x14ac:dyDescent="0.25">
      <c r="B1832" s="67" t="s">
        <v>402</v>
      </c>
      <c r="C1832" s="67" t="s">
        <v>403</v>
      </c>
      <c r="D1832" s="68" t="s">
        <v>367</v>
      </c>
      <c r="E1832" s="67" t="s">
        <v>368</v>
      </c>
      <c r="F1832" s="68" t="s">
        <v>422</v>
      </c>
      <c r="G1832" s="67" t="s">
        <v>423</v>
      </c>
      <c r="H1832" s="68" t="s">
        <v>362</v>
      </c>
      <c r="I1832" s="69">
        <v>13</v>
      </c>
      <c r="J1832" s="69">
        <v>77</v>
      </c>
      <c r="K1832" s="91"/>
      <c r="L1832" s="91"/>
    </row>
    <row r="1833" spans="2:12" x14ac:dyDescent="0.25">
      <c r="B1833" s="67" t="s">
        <v>402</v>
      </c>
      <c r="C1833" s="67" t="s">
        <v>403</v>
      </c>
      <c r="D1833" s="68" t="s">
        <v>367</v>
      </c>
      <c r="E1833" s="67" t="s">
        <v>368</v>
      </c>
      <c r="F1833" s="68" t="s">
        <v>422</v>
      </c>
      <c r="G1833" s="67" t="s">
        <v>423</v>
      </c>
      <c r="H1833" s="68" t="s">
        <v>363</v>
      </c>
      <c r="I1833" s="69">
        <v>20</v>
      </c>
      <c r="J1833" s="69">
        <v>45</v>
      </c>
      <c r="K1833" s="91"/>
      <c r="L1833" s="91"/>
    </row>
    <row r="1834" spans="2:12" x14ac:dyDescent="0.25">
      <c r="B1834" s="67" t="s">
        <v>402</v>
      </c>
      <c r="C1834" s="67" t="s">
        <v>403</v>
      </c>
      <c r="D1834" s="68" t="s">
        <v>367</v>
      </c>
      <c r="E1834" s="67" t="s">
        <v>368</v>
      </c>
      <c r="F1834" s="68" t="s">
        <v>422</v>
      </c>
      <c r="G1834" s="67" t="s">
        <v>423</v>
      </c>
      <c r="H1834" s="68" t="s">
        <v>364</v>
      </c>
      <c r="I1834" s="69">
        <v>117</v>
      </c>
      <c r="J1834" s="69">
        <v>98</v>
      </c>
      <c r="K1834" s="91"/>
      <c r="L1834" s="91"/>
    </row>
    <row r="1835" spans="2:12" x14ac:dyDescent="0.25">
      <c r="B1835" s="67" t="s">
        <v>402</v>
      </c>
      <c r="C1835" s="67" t="s">
        <v>403</v>
      </c>
      <c r="D1835" s="68" t="s">
        <v>367</v>
      </c>
      <c r="E1835" s="67" t="s">
        <v>368</v>
      </c>
      <c r="F1835" s="68" t="s">
        <v>422</v>
      </c>
      <c r="G1835" s="67" t="s">
        <v>423</v>
      </c>
      <c r="H1835" s="68" t="s">
        <v>362</v>
      </c>
      <c r="I1835" s="69">
        <v>40</v>
      </c>
      <c r="J1835" s="69">
        <v>54</v>
      </c>
      <c r="K1835" s="91"/>
      <c r="L1835" s="91"/>
    </row>
    <row r="1836" spans="2:12" x14ac:dyDescent="0.25">
      <c r="B1836" s="67" t="s">
        <v>402</v>
      </c>
      <c r="C1836" s="67" t="s">
        <v>403</v>
      </c>
      <c r="D1836" s="68" t="s">
        <v>367</v>
      </c>
      <c r="E1836" s="67" t="s">
        <v>368</v>
      </c>
      <c r="F1836" s="68" t="s">
        <v>422</v>
      </c>
      <c r="G1836" s="67" t="s">
        <v>423</v>
      </c>
      <c r="H1836" s="68" t="s">
        <v>363</v>
      </c>
      <c r="I1836" s="69">
        <v>62</v>
      </c>
      <c r="J1836" s="69">
        <v>108</v>
      </c>
      <c r="K1836" s="91"/>
      <c r="L1836" s="91"/>
    </row>
    <row r="1837" spans="2:12" x14ac:dyDescent="0.25">
      <c r="B1837" s="67" t="s">
        <v>402</v>
      </c>
      <c r="C1837" s="67" t="s">
        <v>403</v>
      </c>
      <c r="D1837" s="68" t="s">
        <v>367</v>
      </c>
      <c r="E1837" s="67" t="s">
        <v>368</v>
      </c>
      <c r="F1837" s="68" t="s">
        <v>422</v>
      </c>
      <c r="G1837" s="67" t="s">
        <v>423</v>
      </c>
      <c r="H1837" s="68" t="s">
        <v>364</v>
      </c>
      <c r="I1837" s="69">
        <v>0</v>
      </c>
      <c r="J1837" s="69">
        <v>0</v>
      </c>
      <c r="K1837" s="91"/>
      <c r="L1837" s="91"/>
    </row>
    <row r="1838" spans="2:12" x14ac:dyDescent="0.25">
      <c r="B1838" s="67" t="s">
        <v>402</v>
      </c>
      <c r="C1838" s="67" t="s">
        <v>403</v>
      </c>
      <c r="D1838" s="68" t="s">
        <v>367</v>
      </c>
      <c r="E1838" s="67" t="s">
        <v>368</v>
      </c>
      <c r="F1838" s="68" t="s">
        <v>422</v>
      </c>
      <c r="G1838" s="67" t="s">
        <v>423</v>
      </c>
      <c r="H1838" s="68" t="s">
        <v>362</v>
      </c>
      <c r="I1838" s="69">
        <v>0</v>
      </c>
      <c r="J1838" s="69">
        <v>0</v>
      </c>
      <c r="K1838" s="91"/>
      <c r="L1838" s="91"/>
    </row>
    <row r="1839" spans="2:12" x14ac:dyDescent="0.25">
      <c r="B1839" s="67" t="s">
        <v>402</v>
      </c>
      <c r="C1839" s="67" t="s">
        <v>403</v>
      </c>
      <c r="D1839" s="68" t="s">
        <v>367</v>
      </c>
      <c r="E1839" s="67" t="s">
        <v>368</v>
      </c>
      <c r="F1839" s="68" t="s">
        <v>422</v>
      </c>
      <c r="G1839" s="67" t="s">
        <v>423</v>
      </c>
      <c r="H1839" s="68" t="s">
        <v>363</v>
      </c>
      <c r="I1839" s="69">
        <v>0</v>
      </c>
      <c r="J1839" s="69">
        <v>0</v>
      </c>
      <c r="K1839" s="91"/>
      <c r="L1839" s="91"/>
    </row>
    <row r="1840" spans="2:12" x14ac:dyDescent="0.25">
      <c r="B1840" s="67" t="s">
        <v>402</v>
      </c>
      <c r="C1840" s="67" t="s">
        <v>403</v>
      </c>
      <c r="D1840" s="68" t="s">
        <v>367</v>
      </c>
      <c r="E1840" s="67" t="s">
        <v>368</v>
      </c>
      <c r="F1840" s="68" t="s">
        <v>422</v>
      </c>
      <c r="G1840" s="67" t="s">
        <v>423</v>
      </c>
      <c r="H1840" s="68" t="s">
        <v>362</v>
      </c>
      <c r="I1840" s="69">
        <v>44</v>
      </c>
      <c r="J1840" s="69">
        <v>30</v>
      </c>
      <c r="K1840" s="91"/>
      <c r="L1840" s="91"/>
    </row>
    <row r="1841" spans="2:12" x14ac:dyDescent="0.25">
      <c r="B1841" s="67" t="s">
        <v>402</v>
      </c>
      <c r="C1841" s="67" t="s">
        <v>403</v>
      </c>
      <c r="D1841" s="68" t="s">
        <v>367</v>
      </c>
      <c r="E1841" s="67" t="s">
        <v>368</v>
      </c>
      <c r="F1841" s="68" t="s">
        <v>422</v>
      </c>
      <c r="G1841" s="67" t="s">
        <v>423</v>
      </c>
      <c r="H1841" s="68" t="s">
        <v>363</v>
      </c>
      <c r="I1841" s="69">
        <v>0</v>
      </c>
      <c r="J1841" s="69">
        <v>108</v>
      </c>
      <c r="K1841" s="91"/>
      <c r="L1841" s="91"/>
    </row>
    <row r="1842" spans="2:12" x14ac:dyDescent="0.25">
      <c r="B1842" s="67" t="s">
        <v>402</v>
      </c>
      <c r="C1842" s="67" t="s">
        <v>403</v>
      </c>
      <c r="D1842" s="68" t="s">
        <v>367</v>
      </c>
      <c r="E1842" s="67" t="s">
        <v>368</v>
      </c>
      <c r="F1842" s="68" t="s">
        <v>422</v>
      </c>
      <c r="G1842" s="67" t="s">
        <v>423</v>
      </c>
      <c r="H1842" s="68" t="s">
        <v>364</v>
      </c>
      <c r="I1842" s="69">
        <v>8</v>
      </c>
      <c r="J1842" s="69">
        <v>61</v>
      </c>
      <c r="K1842" s="91"/>
      <c r="L1842" s="91"/>
    </row>
    <row r="1843" spans="2:12" x14ac:dyDescent="0.25">
      <c r="B1843" s="67" t="s">
        <v>402</v>
      </c>
      <c r="C1843" s="67" t="s">
        <v>403</v>
      </c>
      <c r="D1843" s="68" t="s">
        <v>367</v>
      </c>
      <c r="E1843" s="67" t="s">
        <v>368</v>
      </c>
      <c r="F1843" s="68" t="s">
        <v>422</v>
      </c>
      <c r="G1843" s="67" t="s">
        <v>423</v>
      </c>
      <c r="H1843" s="68" t="s">
        <v>362</v>
      </c>
      <c r="I1843" s="69">
        <v>0</v>
      </c>
      <c r="J1843" s="69">
        <v>0</v>
      </c>
      <c r="K1843" s="91"/>
      <c r="L1843" s="91"/>
    </row>
    <row r="1844" spans="2:12" x14ac:dyDescent="0.25">
      <c r="B1844" s="67" t="s">
        <v>402</v>
      </c>
      <c r="C1844" s="67" t="s">
        <v>403</v>
      </c>
      <c r="D1844" s="68" t="s">
        <v>367</v>
      </c>
      <c r="E1844" s="67" t="s">
        <v>368</v>
      </c>
      <c r="F1844" s="68" t="s">
        <v>422</v>
      </c>
      <c r="G1844" s="67" t="s">
        <v>423</v>
      </c>
      <c r="H1844" s="68" t="s">
        <v>363</v>
      </c>
      <c r="I1844" s="69">
        <v>26</v>
      </c>
      <c r="J1844" s="69">
        <v>37</v>
      </c>
      <c r="K1844" s="91"/>
      <c r="L1844" s="91"/>
    </row>
    <row r="1845" spans="2:12" x14ac:dyDescent="0.25">
      <c r="B1845" s="67" t="s">
        <v>402</v>
      </c>
      <c r="C1845" s="67" t="s">
        <v>403</v>
      </c>
      <c r="D1845" s="68" t="s">
        <v>367</v>
      </c>
      <c r="E1845" s="67" t="s">
        <v>368</v>
      </c>
      <c r="F1845" s="68" t="s">
        <v>422</v>
      </c>
      <c r="G1845" s="67" t="s">
        <v>423</v>
      </c>
      <c r="H1845" s="68" t="s">
        <v>364</v>
      </c>
      <c r="I1845" s="69">
        <v>10</v>
      </c>
      <c r="J1845" s="69">
        <v>18</v>
      </c>
      <c r="K1845" s="91"/>
      <c r="L1845" s="91"/>
    </row>
    <row r="1846" spans="2:12" x14ac:dyDescent="0.25">
      <c r="B1846" s="67" t="s">
        <v>402</v>
      </c>
      <c r="C1846" s="67" t="s">
        <v>403</v>
      </c>
      <c r="D1846" s="68" t="s">
        <v>367</v>
      </c>
      <c r="E1846" s="67" t="s">
        <v>368</v>
      </c>
      <c r="F1846" s="68" t="s">
        <v>422</v>
      </c>
      <c r="G1846" s="67" t="s">
        <v>423</v>
      </c>
      <c r="H1846" s="68" t="s">
        <v>364</v>
      </c>
      <c r="I1846" s="69">
        <v>0</v>
      </c>
      <c r="J1846" s="69">
        <v>0</v>
      </c>
      <c r="K1846" s="91"/>
      <c r="L1846" s="91"/>
    </row>
    <row r="1847" spans="2:12" x14ac:dyDescent="0.25">
      <c r="B1847" s="67" t="s">
        <v>402</v>
      </c>
      <c r="C1847" s="67" t="s">
        <v>403</v>
      </c>
      <c r="D1847" s="68" t="s">
        <v>367</v>
      </c>
      <c r="E1847" s="67" t="s">
        <v>368</v>
      </c>
      <c r="F1847" s="68" t="s">
        <v>422</v>
      </c>
      <c r="G1847" s="67" t="s">
        <v>423</v>
      </c>
      <c r="H1847" s="68" t="s">
        <v>362</v>
      </c>
      <c r="I1847" s="69">
        <v>10</v>
      </c>
      <c r="J1847" s="69">
        <v>0</v>
      </c>
      <c r="K1847" s="91"/>
      <c r="L1847" s="91"/>
    </row>
    <row r="1848" spans="2:12" x14ac:dyDescent="0.25">
      <c r="B1848" s="67" t="s">
        <v>402</v>
      </c>
      <c r="C1848" s="67" t="s">
        <v>403</v>
      </c>
      <c r="D1848" s="68" t="s">
        <v>367</v>
      </c>
      <c r="E1848" s="67" t="s">
        <v>368</v>
      </c>
      <c r="F1848" s="68" t="s">
        <v>422</v>
      </c>
      <c r="G1848" s="67" t="s">
        <v>423</v>
      </c>
      <c r="H1848" s="68" t="s">
        <v>363</v>
      </c>
      <c r="I1848" s="69">
        <v>0</v>
      </c>
      <c r="J1848" s="69">
        <v>87</v>
      </c>
      <c r="K1848" s="91"/>
      <c r="L1848" s="91"/>
    </row>
    <row r="1849" spans="2:12" x14ac:dyDescent="0.25">
      <c r="B1849" s="67" t="s">
        <v>402</v>
      </c>
      <c r="C1849" s="67" t="s">
        <v>403</v>
      </c>
      <c r="D1849" s="68" t="s">
        <v>367</v>
      </c>
      <c r="E1849" s="67" t="s">
        <v>368</v>
      </c>
      <c r="F1849" s="68" t="s">
        <v>422</v>
      </c>
      <c r="G1849" s="67" t="s">
        <v>423</v>
      </c>
      <c r="H1849" s="68" t="s">
        <v>364</v>
      </c>
      <c r="I1849" s="69">
        <v>0</v>
      </c>
      <c r="J1849" s="69">
        <v>0</v>
      </c>
      <c r="K1849" s="91"/>
      <c r="L1849" s="91"/>
    </row>
    <row r="1850" spans="2:12" x14ac:dyDescent="0.25">
      <c r="B1850" s="67" t="s">
        <v>402</v>
      </c>
      <c r="C1850" s="67" t="s">
        <v>403</v>
      </c>
      <c r="D1850" s="68" t="s">
        <v>367</v>
      </c>
      <c r="E1850" s="67" t="s">
        <v>368</v>
      </c>
      <c r="F1850" s="68" t="s">
        <v>422</v>
      </c>
      <c r="G1850" s="67" t="s">
        <v>423</v>
      </c>
      <c r="H1850" s="68" t="s">
        <v>362</v>
      </c>
      <c r="I1850" s="69">
        <v>0</v>
      </c>
      <c r="J1850" s="69">
        <v>0</v>
      </c>
      <c r="K1850" s="91"/>
      <c r="L1850" s="91"/>
    </row>
    <row r="1851" spans="2:12" x14ac:dyDescent="0.25">
      <c r="B1851" s="67" t="s">
        <v>402</v>
      </c>
      <c r="C1851" s="67" t="s">
        <v>403</v>
      </c>
      <c r="D1851" s="68" t="s">
        <v>367</v>
      </c>
      <c r="E1851" s="67" t="s">
        <v>368</v>
      </c>
      <c r="F1851" s="68" t="s">
        <v>422</v>
      </c>
      <c r="G1851" s="67" t="s">
        <v>423</v>
      </c>
      <c r="H1851" s="68" t="s">
        <v>363</v>
      </c>
      <c r="I1851" s="69">
        <v>0</v>
      </c>
      <c r="J1851" s="69">
        <v>0</v>
      </c>
      <c r="K1851" s="91"/>
      <c r="L1851" s="91"/>
    </row>
    <row r="1852" spans="2:12" x14ac:dyDescent="0.25">
      <c r="B1852" s="67" t="s">
        <v>402</v>
      </c>
      <c r="C1852" s="67" t="s">
        <v>403</v>
      </c>
      <c r="D1852" s="68" t="s">
        <v>367</v>
      </c>
      <c r="E1852" s="67" t="s">
        <v>368</v>
      </c>
      <c r="F1852" s="68" t="s">
        <v>422</v>
      </c>
      <c r="G1852" s="67" t="s">
        <v>423</v>
      </c>
      <c r="H1852" s="68" t="s">
        <v>362</v>
      </c>
      <c r="I1852" s="69">
        <v>0</v>
      </c>
      <c r="J1852" s="69">
        <v>0</v>
      </c>
      <c r="K1852" s="91"/>
      <c r="L1852" s="91"/>
    </row>
    <row r="1853" spans="2:12" x14ac:dyDescent="0.25">
      <c r="B1853" s="67" t="s">
        <v>402</v>
      </c>
      <c r="C1853" s="67" t="s">
        <v>403</v>
      </c>
      <c r="D1853" s="68" t="s">
        <v>367</v>
      </c>
      <c r="E1853" s="67" t="s">
        <v>368</v>
      </c>
      <c r="F1853" s="68" t="s">
        <v>422</v>
      </c>
      <c r="G1853" s="67" t="s">
        <v>423</v>
      </c>
      <c r="H1853" s="68" t="s">
        <v>362</v>
      </c>
      <c r="I1853" s="69">
        <v>0</v>
      </c>
      <c r="J1853" s="69">
        <v>25</v>
      </c>
      <c r="K1853" s="91"/>
      <c r="L1853" s="91"/>
    </row>
    <row r="1854" spans="2:12" x14ac:dyDescent="0.25">
      <c r="B1854" s="67" t="s">
        <v>402</v>
      </c>
      <c r="C1854" s="67" t="s">
        <v>403</v>
      </c>
      <c r="D1854" s="68" t="s">
        <v>367</v>
      </c>
      <c r="E1854" s="67" t="s">
        <v>368</v>
      </c>
      <c r="F1854" s="68" t="s">
        <v>422</v>
      </c>
      <c r="G1854" s="67" t="s">
        <v>423</v>
      </c>
      <c r="H1854" s="68" t="s">
        <v>363</v>
      </c>
      <c r="I1854" s="69">
        <v>45</v>
      </c>
      <c r="J1854" s="69">
        <v>60</v>
      </c>
      <c r="K1854" s="91"/>
      <c r="L1854" s="91"/>
    </row>
    <row r="1855" spans="2:12" x14ac:dyDescent="0.25">
      <c r="B1855" s="67" t="s">
        <v>402</v>
      </c>
      <c r="C1855" s="67" t="s">
        <v>403</v>
      </c>
      <c r="D1855" s="68" t="s">
        <v>367</v>
      </c>
      <c r="E1855" s="67" t="s">
        <v>368</v>
      </c>
      <c r="F1855" s="68" t="s">
        <v>422</v>
      </c>
      <c r="G1855" s="67" t="s">
        <v>423</v>
      </c>
      <c r="H1855" s="68" t="s">
        <v>364</v>
      </c>
      <c r="I1855" s="69">
        <v>0</v>
      </c>
      <c r="J1855" s="69">
        <v>0</v>
      </c>
      <c r="K1855" s="91"/>
      <c r="L1855" s="91"/>
    </row>
    <row r="1856" spans="2:12" x14ac:dyDescent="0.25">
      <c r="B1856" s="67" t="s">
        <v>402</v>
      </c>
      <c r="C1856" s="67" t="s">
        <v>403</v>
      </c>
      <c r="D1856" s="68" t="s">
        <v>367</v>
      </c>
      <c r="E1856" s="67" t="s">
        <v>368</v>
      </c>
      <c r="F1856" s="68" t="s">
        <v>422</v>
      </c>
      <c r="G1856" s="67" t="s">
        <v>423</v>
      </c>
      <c r="H1856" s="68" t="s">
        <v>362</v>
      </c>
      <c r="I1856" s="69">
        <v>9</v>
      </c>
      <c r="J1856" s="69">
        <v>9</v>
      </c>
      <c r="K1856" s="91"/>
      <c r="L1856" s="91"/>
    </row>
    <row r="1857" spans="2:12" x14ac:dyDescent="0.25">
      <c r="B1857" s="67" t="s">
        <v>402</v>
      </c>
      <c r="C1857" s="67" t="s">
        <v>403</v>
      </c>
      <c r="D1857" s="68" t="s">
        <v>367</v>
      </c>
      <c r="E1857" s="67" t="s">
        <v>368</v>
      </c>
      <c r="F1857" s="68" t="s">
        <v>422</v>
      </c>
      <c r="G1857" s="67" t="s">
        <v>423</v>
      </c>
      <c r="H1857" s="68" t="s">
        <v>362</v>
      </c>
      <c r="I1857" s="69">
        <v>24</v>
      </c>
      <c r="J1857" s="69">
        <v>20</v>
      </c>
      <c r="K1857" s="91"/>
      <c r="L1857" s="91"/>
    </row>
    <row r="1858" spans="2:12" x14ac:dyDescent="0.25">
      <c r="B1858" s="67" t="s">
        <v>402</v>
      </c>
      <c r="C1858" s="67" t="s">
        <v>403</v>
      </c>
      <c r="D1858" s="68" t="s">
        <v>367</v>
      </c>
      <c r="E1858" s="67" t="s">
        <v>368</v>
      </c>
      <c r="F1858" s="68" t="s">
        <v>422</v>
      </c>
      <c r="G1858" s="67" t="s">
        <v>423</v>
      </c>
      <c r="H1858" s="68" t="s">
        <v>363</v>
      </c>
      <c r="I1858" s="69">
        <v>91</v>
      </c>
      <c r="J1858" s="69">
        <v>71</v>
      </c>
      <c r="K1858" s="91"/>
      <c r="L1858" s="91"/>
    </row>
    <row r="1859" spans="2:12" x14ac:dyDescent="0.25">
      <c r="B1859" s="67" t="s">
        <v>402</v>
      </c>
      <c r="C1859" s="67" t="s">
        <v>403</v>
      </c>
      <c r="D1859" s="68" t="s">
        <v>367</v>
      </c>
      <c r="E1859" s="67" t="s">
        <v>368</v>
      </c>
      <c r="F1859" s="68" t="s">
        <v>422</v>
      </c>
      <c r="G1859" s="67" t="s">
        <v>423</v>
      </c>
      <c r="H1859" s="68" t="s">
        <v>364</v>
      </c>
      <c r="I1859" s="69">
        <v>4</v>
      </c>
      <c r="J1859" s="69">
        <v>0</v>
      </c>
      <c r="K1859" s="91"/>
      <c r="L1859" s="91"/>
    </row>
    <row r="1860" spans="2:12" x14ac:dyDescent="0.25">
      <c r="B1860" s="67" t="s">
        <v>402</v>
      </c>
      <c r="C1860" s="67" t="s">
        <v>403</v>
      </c>
      <c r="D1860" s="68" t="s">
        <v>367</v>
      </c>
      <c r="E1860" s="67" t="s">
        <v>368</v>
      </c>
      <c r="F1860" s="68" t="s">
        <v>422</v>
      </c>
      <c r="G1860" s="67" t="s">
        <v>423</v>
      </c>
      <c r="H1860" s="68" t="s">
        <v>363</v>
      </c>
      <c r="I1860" s="69">
        <v>0</v>
      </c>
      <c r="J1860" s="69">
        <v>0</v>
      </c>
      <c r="K1860" s="91"/>
      <c r="L1860" s="91"/>
    </row>
    <row r="1861" spans="2:12" x14ac:dyDescent="0.25">
      <c r="B1861" s="67" t="s">
        <v>402</v>
      </c>
      <c r="C1861" s="67" t="s">
        <v>403</v>
      </c>
      <c r="D1861" s="68" t="s">
        <v>367</v>
      </c>
      <c r="E1861" s="67" t="s">
        <v>368</v>
      </c>
      <c r="F1861" s="68" t="s">
        <v>422</v>
      </c>
      <c r="G1861" s="67" t="s">
        <v>423</v>
      </c>
      <c r="H1861" s="68" t="s">
        <v>362</v>
      </c>
      <c r="I1861" s="69">
        <v>0</v>
      </c>
      <c r="J1861" s="69">
        <v>0</v>
      </c>
      <c r="K1861" s="91"/>
      <c r="L1861" s="91"/>
    </row>
    <row r="1862" spans="2:12" x14ac:dyDescent="0.25">
      <c r="B1862" s="67" t="s">
        <v>402</v>
      </c>
      <c r="C1862" s="67" t="s">
        <v>403</v>
      </c>
      <c r="D1862" s="68" t="s">
        <v>367</v>
      </c>
      <c r="E1862" s="67" t="s">
        <v>368</v>
      </c>
      <c r="F1862" s="68" t="s">
        <v>422</v>
      </c>
      <c r="G1862" s="67" t="s">
        <v>423</v>
      </c>
      <c r="H1862" s="68" t="s">
        <v>363</v>
      </c>
      <c r="I1862" s="69">
        <v>0</v>
      </c>
      <c r="J1862" s="69">
        <v>0</v>
      </c>
      <c r="K1862" s="91"/>
      <c r="L1862" s="91"/>
    </row>
    <row r="1863" spans="2:12" x14ac:dyDescent="0.25">
      <c r="B1863" s="67" t="s">
        <v>402</v>
      </c>
      <c r="C1863" s="67" t="s">
        <v>403</v>
      </c>
      <c r="D1863" s="68" t="s">
        <v>367</v>
      </c>
      <c r="E1863" s="67" t="s">
        <v>368</v>
      </c>
      <c r="F1863" s="68" t="s">
        <v>422</v>
      </c>
      <c r="G1863" s="67" t="s">
        <v>423</v>
      </c>
      <c r="H1863" s="68" t="s">
        <v>364</v>
      </c>
      <c r="I1863" s="69">
        <v>0</v>
      </c>
      <c r="J1863" s="69">
        <v>0</v>
      </c>
      <c r="K1863" s="91"/>
      <c r="L1863" s="91"/>
    </row>
    <row r="1864" spans="2:12" x14ac:dyDescent="0.25">
      <c r="B1864" s="67" t="s">
        <v>402</v>
      </c>
      <c r="C1864" s="67" t="s">
        <v>403</v>
      </c>
      <c r="D1864" s="68" t="s">
        <v>367</v>
      </c>
      <c r="E1864" s="67" t="s">
        <v>368</v>
      </c>
      <c r="F1864" s="68" t="s">
        <v>422</v>
      </c>
      <c r="G1864" s="67" t="s">
        <v>423</v>
      </c>
      <c r="H1864" s="68" t="s">
        <v>362</v>
      </c>
      <c r="I1864" s="69">
        <v>13</v>
      </c>
      <c r="J1864" s="69">
        <v>73</v>
      </c>
      <c r="K1864" s="91"/>
      <c r="L1864" s="91"/>
    </row>
    <row r="1865" spans="2:12" x14ac:dyDescent="0.25">
      <c r="B1865" s="67" t="s">
        <v>402</v>
      </c>
      <c r="C1865" s="67" t="s">
        <v>403</v>
      </c>
      <c r="D1865" s="68" t="s">
        <v>367</v>
      </c>
      <c r="E1865" s="67" t="s">
        <v>368</v>
      </c>
      <c r="F1865" s="68" t="s">
        <v>422</v>
      </c>
      <c r="G1865" s="67" t="s">
        <v>423</v>
      </c>
      <c r="H1865" s="68" t="s">
        <v>363</v>
      </c>
      <c r="I1865" s="69">
        <v>57</v>
      </c>
      <c r="J1865" s="69">
        <v>64</v>
      </c>
      <c r="K1865" s="91"/>
      <c r="L1865" s="91"/>
    </row>
    <row r="1866" spans="2:12" x14ac:dyDescent="0.25">
      <c r="B1866" s="67" t="s">
        <v>402</v>
      </c>
      <c r="C1866" s="67" t="s">
        <v>403</v>
      </c>
      <c r="D1866" s="68" t="s">
        <v>367</v>
      </c>
      <c r="E1866" s="67" t="s">
        <v>368</v>
      </c>
      <c r="F1866" s="68" t="s">
        <v>422</v>
      </c>
      <c r="G1866" s="67" t="s">
        <v>423</v>
      </c>
      <c r="H1866" s="68" t="s">
        <v>364</v>
      </c>
      <c r="I1866" s="69">
        <v>0</v>
      </c>
      <c r="J1866" s="69">
        <v>0</v>
      </c>
      <c r="K1866" s="91"/>
      <c r="L1866" s="91"/>
    </row>
    <row r="1867" spans="2:12" x14ac:dyDescent="0.25">
      <c r="B1867" s="67" t="s">
        <v>402</v>
      </c>
      <c r="C1867" s="67" t="s">
        <v>403</v>
      </c>
      <c r="D1867" s="68" t="s">
        <v>367</v>
      </c>
      <c r="E1867" s="67" t="s">
        <v>368</v>
      </c>
      <c r="F1867" s="68" t="s">
        <v>422</v>
      </c>
      <c r="G1867" s="67" t="s">
        <v>423</v>
      </c>
      <c r="H1867" s="68" t="s">
        <v>362</v>
      </c>
      <c r="I1867" s="69">
        <v>10</v>
      </c>
      <c r="J1867" s="69">
        <v>0</v>
      </c>
      <c r="K1867" s="91"/>
      <c r="L1867" s="91"/>
    </row>
    <row r="1868" spans="2:12" x14ac:dyDescent="0.25">
      <c r="B1868" s="67" t="s">
        <v>402</v>
      </c>
      <c r="C1868" s="67" t="s">
        <v>403</v>
      </c>
      <c r="D1868" s="68" t="s">
        <v>367</v>
      </c>
      <c r="E1868" s="67" t="s">
        <v>368</v>
      </c>
      <c r="F1868" s="68" t="s">
        <v>422</v>
      </c>
      <c r="G1868" s="67" t="s">
        <v>423</v>
      </c>
      <c r="H1868" s="68" t="s">
        <v>362</v>
      </c>
      <c r="I1868" s="69">
        <v>30</v>
      </c>
      <c r="J1868" s="69">
        <v>0</v>
      </c>
      <c r="K1868" s="91"/>
      <c r="L1868" s="91"/>
    </row>
    <row r="1869" spans="2:12" x14ac:dyDescent="0.25">
      <c r="B1869" s="67" t="s">
        <v>402</v>
      </c>
      <c r="C1869" s="67" t="s">
        <v>403</v>
      </c>
      <c r="D1869" s="68" t="s">
        <v>367</v>
      </c>
      <c r="E1869" s="67" t="s">
        <v>368</v>
      </c>
      <c r="F1869" s="68" t="s">
        <v>422</v>
      </c>
      <c r="G1869" s="67" t="s">
        <v>423</v>
      </c>
      <c r="H1869" s="68" t="s">
        <v>363</v>
      </c>
      <c r="I1869" s="69">
        <v>20</v>
      </c>
      <c r="J1869" s="69">
        <v>37</v>
      </c>
      <c r="K1869" s="91"/>
      <c r="L1869" s="91"/>
    </row>
    <row r="1870" spans="2:12" x14ac:dyDescent="0.25">
      <c r="B1870" s="67" t="s">
        <v>402</v>
      </c>
      <c r="C1870" s="67" t="s">
        <v>403</v>
      </c>
      <c r="D1870" s="68" t="s">
        <v>367</v>
      </c>
      <c r="E1870" s="67" t="s">
        <v>368</v>
      </c>
      <c r="F1870" s="68" t="s">
        <v>422</v>
      </c>
      <c r="G1870" s="67" t="s">
        <v>423</v>
      </c>
      <c r="H1870" s="68" t="s">
        <v>362</v>
      </c>
      <c r="I1870" s="69">
        <v>35</v>
      </c>
      <c r="J1870" s="69">
        <v>42</v>
      </c>
      <c r="K1870" s="91"/>
      <c r="L1870" s="91"/>
    </row>
    <row r="1871" spans="2:12" x14ac:dyDescent="0.25">
      <c r="B1871" s="67" t="s">
        <v>402</v>
      </c>
      <c r="C1871" s="67" t="s">
        <v>403</v>
      </c>
      <c r="D1871" s="68" t="s">
        <v>367</v>
      </c>
      <c r="E1871" s="67" t="s">
        <v>368</v>
      </c>
      <c r="F1871" s="68" t="s">
        <v>422</v>
      </c>
      <c r="G1871" s="67" t="s">
        <v>423</v>
      </c>
      <c r="H1871" s="68" t="s">
        <v>363</v>
      </c>
      <c r="I1871" s="69">
        <v>216</v>
      </c>
      <c r="J1871" s="69">
        <v>278</v>
      </c>
      <c r="K1871" s="91"/>
      <c r="L1871" s="91"/>
    </row>
    <row r="1872" spans="2:12" x14ac:dyDescent="0.25">
      <c r="B1872" s="67" t="s">
        <v>402</v>
      </c>
      <c r="C1872" s="67" t="s">
        <v>403</v>
      </c>
      <c r="D1872" s="68" t="s">
        <v>367</v>
      </c>
      <c r="E1872" s="67" t="s">
        <v>368</v>
      </c>
      <c r="F1872" s="68" t="s">
        <v>422</v>
      </c>
      <c r="G1872" s="67" t="s">
        <v>423</v>
      </c>
      <c r="H1872" s="68" t="s">
        <v>364</v>
      </c>
      <c r="I1872" s="69">
        <v>13</v>
      </c>
      <c r="J1872" s="69">
        <v>25</v>
      </c>
      <c r="K1872" s="91"/>
      <c r="L1872" s="91"/>
    </row>
    <row r="1873" spans="2:12" x14ac:dyDescent="0.25">
      <c r="B1873" s="67" t="s">
        <v>402</v>
      </c>
      <c r="C1873" s="67" t="s">
        <v>403</v>
      </c>
      <c r="D1873" s="68" t="s">
        <v>367</v>
      </c>
      <c r="E1873" s="67" t="s">
        <v>368</v>
      </c>
      <c r="F1873" s="68" t="s">
        <v>422</v>
      </c>
      <c r="G1873" s="67" t="s">
        <v>423</v>
      </c>
      <c r="H1873" s="68" t="s">
        <v>362</v>
      </c>
      <c r="I1873" s="69">
        <v>0</v>
      </c>
      <c r="J1873" s="69">
        <v>23</v>
      </c>
      <c r="K1873" s="91"/>
      <c r="L1873" s="91"/>
    </row>
    <row r="1874" spans="2:12" x14ac:dyDescent="0.25">
      <c r="B1874" s="67" t="s">
        <v>402</v>
      </c>
      <c r="C1874" s="67" t="s">
        <v>403</v>
      </c>
      <c r="D1874" s="68" t="s">
        <v>367</v>
      </c>
      <c r="E1874" s="67" t="s">
        <v>368</v>
      </c>
      <c r="F1874" s="68" t="s">
        <v>422</v>
      </c>
      <c r="G1874" s="67" t="s">
        <v>423</v>
      </c>
      <c r="H1874" s="68" t="s">
        <v>362</v>
      </c>
      <c r="I1874" s="69">
        <v>10</v>
      </c>
      <c r="J1874" s="69">
        <v>20</v>
      </c>
      <c r="K1874" s="91"/>
      <c r="L1874" s="91"/>
    </row>
    <row r="1875" spans="2:12" x14ac:dyDescent="0.25">
      <c r="B1875" s="67" t="s">
        <v>402</v>
      </c>
      <c r="C1875" s="67" t="s">
        <v>403</v>
      </c>
      <c r="D1875" s="68" t="s">
        <v>367</v>
      </c>
      <c r="E1875" s="67" t="s">
        <v>368</v>
      </c>
      <c r="F1875" s="68" t="s">
        <v>422</v>
      </c>
      <c r="G1875" s="67" t="s">
        <v>423</v>
      </c>
      <c r="H1875" s="68" t="s">
        <v>363</v>
      </c>
      <c r="I1875" s="69">
        <v>50</v>
      </c>
      <c r="J1875" s="69">
        <v>77</v>
      </c>
      <c r="K1875" s="91"/>
      <c r="L1875" s="91"/>
    </row>
    <row r="1876" spans="2:12" x14ac:dyDescent="0.25">
      <c r="B1876" s="67" t="s">
        <v>402</v>
      </c>
      <c r="C1876" s="67" t="s">
        <v>403</v>
      </c>
      <c r="D1876" s="68" t="s">
        <v>367</v>
      </c>
      <c r="E1876" s="67" t="s">
        <v>368</v>
      </c>
      <c r="F1876" s="68" t="s">
        <v>422</v>
      </c>
      <c r="G1876" s="67" t="s">
        <v>423</v>
      </c>
      <c r="H1876" s="68" t="s">
        <v>364</v>
      </c>
      <c r="I1876" s="69">
        <v>0</v>
      </c>
      <c r="J1876" s="69">
        <v>0</v>
      </c>
      <c r="K1876" s="91"/>
      <c r="L1876" s="91"/>
    </row>
    <row r="1877" spans="2:12" x14ac:dyDescent="0.25">
      <c r="B1877" s="67" t="s">
        <v>402</v>
      </c>
      <c r="C1877" s="67" t="s">
        <v>403</v>
      </c>
      <c r="D1877" s="68" t="s">
        <v>367</v>
      </c>
      <c r="E1877" s="67" t="s">
        <v>368</v>
      </c>
      <c r="F1877" s="68" t="s">
        <v>422</v>
      </c>
      <c r="G1877" s="67" t="s">
        <v>423</v>
      </c>
      <c r="H1877" s="68" t="s">
        <v>362</v>
      </c>
      <c r="I1877" s="69">
        <v>114</v>
      </c>
      <c r="J1877" s="69">
        <v>126</v>
      </c>
      <c r="K1877" s="91"/>
      <c r="L1877" s="91"/>
    </row>
    <row r="1878" spans="2:12" x14ac:dyDescent="0.25">
      <c r="B1878" s="67" t="s">
        <v>402</v>
      </c>
      <c r="C1878" s="67" t="s">
        <v>403</v>
      </c>
      <c r="D1878" s="68" t="s">
        <v>367</v>
      </c>
      <c r="E1878" s="67" t="s">
        <v>368</v>
      </c>
      <c r="F1878" s="68" t="s">
        <v>422</v>
      </c>
      <c r="G1878" s="67" t="s">
        <v>423</v>
      </c>
      <c r="H1878" s="68" t="s">
        <v>363</v>
      </c>
      <c r="I1878" s="69">
        <v>295</v>
      </c>
      <c r="J1878" s="69">
        <v>315</v>
      </c>
      <c r="K1878" s="91"/>
      <c r="L1878" s="91"/>
    </row>
    <row r="1879" spans="2:12" x14ac:dyDescent="0.25">
      <c r="B1879" s="67" t="s">
        <v>402</v>
      </c>
      <c r="C1879" s="67" t="s">
        <v>403</v>
      </c>
      <c r="D1879" s="68" t="s">
        <v>367</v>
      </c>
      <c r="E1879" s="67" t="s">
        <v>368</v>
      </c>
      <c r="F1879" s="68" t="s">
        <v>422</v>
      </c>
      <c r="G1879" s="67" t="s">
        <v>423</v>
      </c>
      <c r="H1879" s="68" t="s">
        <v>364</v>
      </c>
      <c r="I1879" s="69">
        <v>5</v>
      </c>
      <c r="J1879" s="69">
        <v>5</v>
      </c>
      <c r="K1879" s="91"/>
      <c r="L1879" s="91"/>
    </row>
    <row r="1880" spans="2:12" x14ac:dyDescent="0.25">
      <c r="B1880" s="67" t="s">
        <v>402</v>
      </c>
      <c r="C1880" s="67" t="s">
        <v>403</v>
      </c>
      <c r="D1880" s="68" t="s">
        <v>367</v>
      </c>
      <c r="E1880" s="67" t="s">
        <v>368</v>
      </c>
      <c r="F1880" s="68" t="s">
        <v>422</v>
      </c>
      <c r="G1880" s="67" t="s">
        <v>423</v>
      </c>
      <c r="H1880" s="68" t="s">
        <v>362</v>
      </c>
      <c r="I1880" s="69">
        <v>13</v>
      </c>
      <c r="J1880" s="69">
        <v>25</v>
      </c>
      <c r="K1880" s="91"/>
      <c r="L1880" s="91"/>
    </row>
    <row r="1881" spans="2:12" x14ac:dyDescent="0.25">
      <c r="B1881" s="67" t="s">
        <v>402</v>
      </c>
      <c r="C1881" s="67" t="s">
        <v>403</v>
      </c>
      <c r="D1881" s="68" t="s">
        <v>367</v>
      </c>
      <c r="E1881" s="67" t="s">
        <v>368</v>
      </c>
      <c r="F1881" s="68" t="s">
        <v>422</v>
      </c>
      <c r="G1881" s="67" t="s">
        <v>423</v>
      </c>
      <c r="H1881" s="68" t="s">
        <v>363</v>
      </c>
      <c r="I1881" s="69">
        <v>4</v>
      </c>
      <c r="J1881" s="69">
        <v>16</v>
      </c>
      <c r="K1881" s="91"/>
      <c r="L1881" s="91"/>
    </row>
    <row r="1882" spans="2:12" x14ac:dyDescent="0.25">
      <c r="B1882" s="67" t="s">
        <v>402</v>
      </c>
      <c r="C1882" s="67" t="s">
        <v>403</v>
      </c>
      <c r="D1882" s="68" t="s">
        <v>367</v>
      </c>
      <c r="E1882" s="67" t="s">
        <v>368</v>
      </c>
      <c r="F1882" s="68" t="s">
        <v>422</v>
      </c>
      <c r="G1882" s="67" t="s">
        <v>423</v>
      </c>
      <c r="H1882" s="68" t="s">
        <v>364</v>
      </c>
      <c r="I1882" s="69">
        <v>0</v>
      </c>
      <c r="J1882" s="69">
        <v>0</v>
      </c>
      <c r="K1882" s="91"/>
      <c r="L1882" s="91"/>
    </row>
    <row r="1883" spans="2:12" x14ac:dyDescent="0.25">
      <c r="B1883" s="67" t="s">
        <v>402</v>
      </c>
      <c r="C1883" s="67" t="s">
        <v>403</v>
      </c>
      <c r="D1883" s="68" t="s">
        <v>367</v>
      </c>
      <c r="E1883" s="67" t="s">
        <v>368</v>
      </c>
      <c r="F1883" s="68" t="s">
        <v>422</v>
      </c>
      <c r="G1883" s="67" t="s">
        <v>423</v>
      </c>
      <c r="H1883" s="68" t="s">
        <v>362</v>
      </c>
      <c r="I1883" s="69">
        <v>0</v>
      </c>
      <c r="J1883" s="69">
        <v>0</v>
      </c>
      <c r="K1883" s="91"/>
      <c r="L1883" s="91"/>
    </row>
    <row r="1884" spans="2:12" x14ac:dyDescent="0.25">
      <c r="B1884" s="67" t="s">
        <v>402</v>
      </c>
      <c r="C1884" s="67" t="s">
        <v>403</v>
      </c>
      <c r="D1884" s="68" t="s">
        <v>367</v>
      </c>
      <c r="E1884" s="67" t="s">
        <v>368</v>
      </c>
      <c r="F1884" s="68" t="s">
        <v>422</v>
      </c>
      <c r="G1884" s="67" t="s">
        <v>423</v>
      </c>
      <c r="H1884" s="68" t="s">
        <v>363</v>
      </c>
      <c r="I1884" s="69">
        <v>0</v>
      </c>
      <c r="J1884" s="69">
        <v>0</v>
      </c>
      <c r="K1884" s="91"/>
      <c r="L1884" s="91"/>
    </row>
    <row r="1885" spans="2:12" x14ac:dyDescent="0.25">
      <c r="B1885" s="67" t="s">
        <v>402</v>
      </c>
      <c r="C1885" s="67" t="s">
        <v>403</v>
      </c>
      <c r="D1885" s="68" t="s">
        <v>367</v>
      </c>
      <c r="E1885" s="67" t="s">
        <v>368</v>
      </c>
      <c r="F1885" s="68" t="s">
        <v>422</v>
      </c>
      <c r="G1885" s="67" t="s">
        <v>423</v>
      </c>
      <c r="H1885" s="68" t="s">
        <v>363</v>
      </c>
      <c r="I1885" s="69">
        <v>0</v>
      </c>
      <c r="J1885" s="69">
        <v>0</v>
      </c>
      <c r="K1885" s="91"/>
      <c r="L1885" s="91"/>
    </row>
    <row r="1886" spans="2:12" x14ac:dyDescent="0.25">
      <c r="B1886" s="67" t="s">
        <v>402</v>
      </c>
      <c r="C1886" s="67" t="s">
        <v>403</v>
      </c>
      <c r="D1886" s="68" t="s">
        <v>367</v>
      </c>
      <c r="E1886" s="67" t="s">
        <v>368</v>
      </c>
      <c r="F1886" s="68" t="s">
        <v>422</v>
      </c>
      <c r="G1886" s="67" t="s">
        <v>423</v>
      </c>
      <c r="H1886" s="68" t="s">
        <v>362</v>
      </c>
      <c r="I1886" s="69">
        <v>67</v>
      </c>
      <c r="J1886" s="69">
        <v>94</v>
      </c>
      <c r="K1886" s="91"/>
      <c r="L1886" s="91"/>
    </row>
    <row r="1887" spans="2:12" x14ac:dyDescent="0.25">
      <c r="B1887" s="67" t="s">
        <v>402</v>
      </c>
      <c r="C1887" s="67" t="s">
        <v>403</v>
      </c>
      <c r="D1887" s="68" t="s">
        <v>367</v>
      </c>
      <c r="E1887" s="67" t="s">
        <v>368</v>
      </c>
      <c r="F1887" s="68" t="s">
        <v>422</v>
      </c>
      <c r="G1887" s="67" t="s">
        <v>423</v>
      </c>
      <c r="H1887" s="68" t="s">
        <v>363</v>
      </c>
      <c r="I1887" s="69">
        <v>116</v>
      </c>
      <c r="J1887" s="69">
        <v>104</v>
      </c>
      <c r="K1887" s="91"/>
      <c r="L1887" s="91"/>
    </row>
    <row r="1888" spans="2:12" x14ac:dyDescent="0.25">
      <c r="B1888" s="67" t="s">
        <v>402</v>
      </c>
      <c r="C1888" s="67" t="s">
        <v>403</v>
      </c>
      <c r="D1888" s="68" t="s">
        <v>367</v>
      </c>
      <c r="E1888" s="67" t="s">
        <v>368</v>
      </c>
      <c r="F1888" s="68" t="s">
        <v>422</v>
      </c>
      <c r="G1888" s="67" t="s">
        <v>423</v>
      </c>
      <c r="H1888" s="68" t="s">
        <v>364</v>
      </c>
      <c r="I1888" s="69">
        <v>18</v>
      </c>
      <c r="J1888" s="69">
        <v>41</v>
      </c>
      <c r="K1888" s="91"/>
      <c r="L1888" s="91"/>
    </row>
    <row r="1889" spans="2:12" x14ac:dyDescent="0.25">
      <c r="B1889" s="67" t="s">
        <v>402</v>
      </c>
      <c r="C1889" s="67" t="s">
        <v>403</v>
      </c>
      <c r="D1889" s="68" t="s">
        <v>367</v>
      </c>
      <c r="E1889" s="67" t="s">
        <v>368</v>
      </c>
      <c r="F1889" s="68" t="s">
        <v>422</v>
      </c>
      <c r="G1889" s="67" t="s">
        <v>423</v>
      </c>
      <c r="H1889" s="68" t="s">
        <v>362</v>
      </c>
      <c r="I1889" s="69">
        <v>0</v>
      </c>
      <c r="J1889" s="69">
        <v>0</v>
      </c>
      <c r="K1889" s="91"/>
      <c r="L1889" s="91"/>
    </row>
    <row r="1890" spans="2:12" x14ac:dyDescent="0.25">
      <c r="B1890" s="67" t="s">
        <v>402</v>
      </c>
      <c r="C1890" s="67" t="s">
        <v>403</v>
      </c>
      <c r="D1890" s="68" t="s">
        <v>367</v>
      </c>
      <c r="E1890" s="67" t="s">
        <v>368</v>
      </c>
      <c r="F1890" s="68" t="s">
        <v>422</v>
      </c>
      <c r="G1890" s="67" t="s">
        <v>423</v>
      </c>
      <c r="H1890" s="68" t="s">
        <v>363</v>
      </c>
      <c r="I1890" s="69">
        <v>0</v>
      </c>
      <c r="J1890" s="69">
        <v>0</v>
      </c>
      <c r="K1890" s="91"/>
      <c r="L1890" s="91"/>
    </row>
    <row r="1891" spans="2:12" x14ac:dyDescent="0.25">
      <c r="B1891" s="67" t="s">
        <v>402</v>
      </c>
      <c r="C1891" s="67" t="s">
        <v>403</v>
      </c>
      <c r="D1891" s="68" t="s">
        <v>367</v>
      </c>
      <c r="E1891" s="67" t="s">
        <v>368</v>
      </c>
      <c r="F1891" s="68" t="s">
        <v>422</v>
      </c>
      <c r="G1891" s="67" t="s">
        <v>423</v>
      </c>
      <c r="H1891" s="68" t="s">
        <v>362</v>
      </c>
      <c r="I1891" s="69">
        <v>0</v>
      </c>
      <c r="J1891" s="69">
        <v>-1</v>
      </c>
      <c r="K1891" s="91"/>
      <c r="L1891" s="91"/>
    </row>
    <row r="1892" spans="2:12" x14ac:dyDescent="0.25">
      <c r="B1892" s="67" t="s">
        <v>402</v>
      </c>
      <c r="C1892" s="67" t="s">
        <v>403</v>
      </c>
      <c r="D1892" s="68" t="s">
        <v>367</v>
      </c>
      <c r="E1892" s="67" t="s">
        <v>368</v>
      </c>
      <c r="F1892" s="68" t="s">
        <v>422</v>
      </c>
      <c r="G1892" s="67" t="s">
        <v>423</v>
      </c>
      <c r="H1892" s="68" t="s">
        <v>363</v>
      </c>
      <c r="I1892" s="69">
        <v>0</v>
      </c>
      <c r="J1892" s="69">
        <v>0</v>
      </c>
      <c r="K1892" s="91"/>
      <c r="L1892" s="91"/>
    </row>
    <row r="1893" spans="2:12" x14ac:dyDescent="0.25">
      <c r="B1893" s="67" t="s">
        <v>402</v>
      </c>
      <c r="C1893" s="67" t="s">
        <v>403</v>
      </c>
      <c r="D1893" s="68" t="s">
        <v>367</v>
      </c>
      <c r="E1893" s="67" t="s">
        <v>368</v>
      </c>
      <c r="F1893" s="68" t="s">
        <v>422</v>
      </c>
      <c r="G1893" s="67" t="s">
        <v>423</v>
      </c>
      <c r="H1893" s="68" t="s">
        <v>362</v>
      </c>
      <c r="I1893" s="69">
        <v>0</v>
      </c>
      <c r="J1893" s="69">
        <v>0</v>
      </c>
      <c r="K1893" s="91"/>
      <c r="L1893" s="91"/>
    </row>
    <row r="1894" spans="2:12" x14ac:dyDescent="0.25">
      <c r="B1894" s="67" t="s">
        <v>402</v>
      </c>
      <c r="C1894" s="67" t="s">
        <v>403</v>
      </c>
      <c r="D1894" s="68" t="s">
        <v>367</v>
      </c>
      <c r="E1894" s="67" t="s">
        <v>368</v>
      </c>
      <c r="F1894" s="68" t="s">
        <v>422</v>
      </c>
      <c r="G1894" s="67" t="s">
        <v>423</v>
      </c>
      <c r="H1894" s="68" t="s">
        <v>363</v>
      </c>
      <c r="I1894" s="69">
        <v>0</v>
      </c>
      <c r="J1894" s="69">
        <v>9</v>
      </c>
      <c r="K1894" s="91"/>
      <c r="L1894" s="91"/>
    </row>
    <row r="1895" spans="2:12" x14ac:dyDescent="0.25">
      <c r="B1895" s="67" t="s">
        <v>402</v>
      </c>
      <c r="C1895" s="67" t="s">
        <v>403</v>
      </c>
      <c r="D1895" s="68" t="s">
        <v>367</v>
      </c>
      <c r="E1895" s="67" t="s">
        <v>368</v>
      </c>
      <c r="F1895" s="68" t="s">
        <v>422</v>
      </c>
      <c r="G1895" s="67" t="s">
        <v>423</v>
      </c>
      <c r="H1895" s="68" t="s">
        <v>364</v>
      </c>
      <c r="I1895" s="69">
        <v>0</v>
      </c>
      <c r="J1895" s="69">
        <v>5</v>
      </c>
      <c r="K1895" s="91"/>
      <c r="L1895" s="91"/>
    </row>
    <row r="1896" spans="2:12" x14ac:dyDescent="0.25">
      <c r="B1896" s="67" t="s">
        <v>402</v>
      </c>
      <c r="C1896" s="67" t="s">
        <v>403</v>
      </c>
      <c r="D1896" s="68" t="s">
        <v>367</v>
      </c>
      <c r="E1896" s="67" t="s">
        <v>368</v>
      </c>
      <c r="F1896" s="68" t="s">
        <v>422</v>
      </c>
      <c r="G1896" s="67" t="s">
        <v>423</v>
      </c>
      <c r="H1896" s="68" t="s">
        <v>362</v>
      </c>
      <c r="I1896" s="69">
        <v>0.309</v>
      </c>
      <c r="J1896" s="69">
        <v>0.20599999999999999</v>
      </c>
      <c r="K1896" s="91"/>
      <c r="L1896" s="91"/>
    </row>
    <row r="1897" spans="2:12" x14ac:dyDescent="0.25">
      <c r="B1897" s="67" t="s">
        <v>402</v>
      </c>
      <c r="C1897" s="67" t="s">
        <v>403</v>
      </c>
      <c r="D1897" s="68" t="s">
        <v>367</v>
      </c>
      <c r="E1897" s="67" t="s">
        <v>368</v>
      </c>
      <c r="F1897" s="68" t="s">
        <v>422</v>
      </c>
      <c r="G1897" s="67" t="s">
        <v>423</v>
      </c>
      <c r="H1897" s="68" t="s">
        <v>363</v>
      </c>
      <c r="I1897" s="69">
        <v>0.39140000000000003</v>
      </c>
      <c r="J1897" s="69">
        <v>0.55620000000000003</v>
      </c>
      <c r="K1897" s="91"/>
      <c r="L1897" s="91"/>
    </row>
    <row r="1898" spans="2:12" x14ac:dyDescent="0.25">
      <c r="B1898" s="67" t="s">
        <v>402</v>
      </c>
      <c r="C1898" s="67" t="s">
        <v>403</v>
      </c>
      <c r="D1898" s="68" t="s">
        <v>367</v>
      </c>
      <c r="E1898" s="67" t="s">
        <v>368</v>
      </c>
      <c r="F1898" s="68" t="s">
        <v>422</v>
      </c>
      <c r="G1898" s="67" t="s">
        <v>423</v>
      </c>
      <c r="H1898" s="68" t="s">
        <v>364</v>
      </c>
      <c r="I1898" s="69">
        <v>0.45319999999999999</v>
      </c>
      <c r="J1898" s="69">
        <v>0.28839999999999999</v>
      </c>
      <c r="K1898" s="91"/>
      <c r="L1898" s="91"/>
    </row>
    <row r="1899" spans="2:12" x14ac:dyDescent="0.25">
      <c r="B1899" s="67" t="s">
        <v>402</v>
      </c>
      <c r="C1899" s="67" t="s">
        <v>403</v>
      </c>
      <c r="D1899" s="68" t="s">
        <v>367</v>
      </c>
      <c r="E1899" s="67" t="s">
        <v>368</v>
      </c>
      <c r="F1899" s="68" t="s">
        <v>422</v>
      </c>
      <c r="G1899" s="67" t="s">
        <v>423</v>
      </c>
      <c r="H1899" s="68" t="s">
        <v>362</v>
      </c>
      <c r="I1899" s="69">
        <v>0</v>
      </c>
      <c r="J1899" s="69">
        <v>0</v>
      </c>
      <c r="K1899" s="91"/>
      <c r="L1899" s="91"/>
    </row>
    <row r="1900" spans="2:12" x14ac:dyDescent="0.25">
      <c r="B1900" s="67" t="s">
        <v>402</v>
      </c>
      <c r="C1900" s="67" t="s">
        <v>403</v>
      </c>
      <c r="D1900" s="68" t="s">
        <v>367</v>
      </c>
      <c r="E1900" s="67" t="s">
        <v>368</v>
      </c>
      <c r="F1900" s="68" t="s">
        <v>422</v>
      </c>
      <c r="G1900" s="67" t="s">
        <v>423</v>
      </c>
      <c r="H1900" s="68" t="s">
        <v>363</v>
      </c>
      <c r="I1900" s="69">
        <v>0</v>
      </c>
      <c r="J1900" s="69">
        <v>0</v>
      </c>
      <c r="K1900" s="91"/>
      <c r="L1900" s="91"/>
    </row>
    <row r="1901" spans="2:12" x14ac:dyDescent="0.25">
      <c r="B1901" s="67" t="s">
        <v>402</v>
      </c>
      <c r="C1901" s="67" t="s">
        <v>403</v>
      </c>
      <c r="D1901" s="68" t="s">
        <v>367</v>
      </c>
      <c r="E1901" s="67" t="s">
        <v>368</v>
      </c>
      <c r="F1901" s="68" t="s">
        <v>422</v>
      </c>
      <c r="G1901" s="67" t="s">
        <v>423</v>
      </c>
      <c r="H1901" s="68" t="s">
        <v>362</v>
      </c>
      <c r="I1901" s="69">
        <v>0</v>
      </c>
      <c r="J1901" s="69">
        <v>0</v>
      </c>
      <c r="K1901" s="91"/>
      <c r="L1901" s="91"/>
    </row>
    <row r="1902" spans="2:12" x14ac:dyDescent="0.25">
      <c r="B1902" s="67" t="s">
        <v>402</v>
      </c>
      <c r="C1902" s="67" t="s">
        <v>403</v>
      </c>
      <c r="D1902" s="68" t="s">
        <v>367</v>
      </c>
      <c r="E1902" s="67" t="s">
        <v>368</v>
      </c>
      <c r="F1902" s="68" t="s">
        <v>422</v>
      </c>
      <c r="G1902" s="67" t="s">
        <v>423</v>
      </c>
      <c r="H1902" s="68" t="s">
        <v>362</v>
      </c>
      <c r="I1902" s="69">
        <v>0</v>
      </c>
      <c r="J1902" s="69">
        <v>0</v>
      </c>
      <c r="K1902" s="91"/>
      <c r="L1902" s="91"/>
    </row>
    <row r="1903" spans="2:12" x14ac:dyDescent="0.25">
      <c r="B1903" s="67" t="s">
        <v>402</v>
      </c>
      <c r="C1903" s="67" t="s">
        <v>403</v>
      </c>
      <c r="D1903" s="68" t="s">
        <v>367</v>
      </c>
      <c r="E1903" s="67" t="s">
        <v>368</v>
      </c>
      <c r="F1903" s="68" t="s">
        <v>422</v>
      </c>
      <c r="G1903" s="67" t="s">
        <v>423</v>
      </c>
      <c r="H1903" s="68" t="s">
        <v>363</v>
      </c>
      <c r="I1903" s="69">
        <v>9</v>
      </c>
      <c r="J1903" s="69">
        <v>8</v>
      </c>
      <c r="K1903" s="91"/>
      <c r="L1903" s="91"/>
    </row>
    <row r="1904" spans="2:12" x14ac:dyDescent="0.25">
      <c r="B1904" s="67" t="s">
        <v>402</v>
      </c>
      <c r="C1904" s="67" t="s">
        <v>403</v>
      </c>
      <c r="D1904" s="68" t="s">
        <v>367</v>
      </c>
      <c r="E1904" s="67" t="s">
        <v>368</v>
      </c>
      <c r="F1904" s="68" t="s">
        <v>422</v>
      </c>
      <c r="G1904" s="67" t="s">
        <v>423</v>
      </c>
      <c r="H1904" s="68" t="s">
        <v>362</v>
      </c>
      <c r="I1904" s="69">
        <v>0</v>
      </c>
      <c r="J1904" s="69">
        <v>15</v>
      </c>
      <c r="K1904" s="91"/>
      <c r="L1904" s="91"/>
    </row>
    <row r="1905" spans="2:12" x14ac:dyDescent="0.25">
      <c r="B1905" s="67" t="s">
        <v>402</v>
      </c>
      <c r="C1905" s="67" t="s">
        <v>403</v>
      </c>
      <c r="D1905" s="68" t="s">
        <v>367</v>
      </c>
      <c r="E1905" s="67" t="s">
        <v>368</v>
      </c>
      <c r="F1905" s="68" t="s">
        <v>422</v>
      </c>
      <c r="G1905" s="67" t="s">
        <v>423</v>
      </c>
      <c r="H1905" s="68" t="s">
        <v>362</v>
      </c>
      <c r="I1905" s="69">
        <v>11</v>
      </c>
      <c r="J1905" s="69">
        <v>42</v>
      </c>
      <c r="K1905" s="91"/>
      <c r="L1905" s="91"/>
    </row>
    <row r="1906" spans="2:12" x14ac:dyDescent="0.25">
      <c r="B1906" s="67" t="s">
        <v>402</v>
      </c>
      <c r="C1906" s="67" t="s">
        <v>403</v>
      </c>
      <c r="D1906" s="68" t="s">
        <v>367</v>
      </c>
      <c r="E1906" s="67" t="s">
        <v>368</v>
      </c>
      <c r="F1906" s="68" t="s">
        <v>422</v>
      </c>
      <c r="G1906" s="67" t="s">
        <v>423</v>
      </c>
      <c r="H1906" s="68" t="s">
        <v>363</v>
      </c>
      <c r="I1906" s="69">
        <v>22</v>
      </c>
      <c r="J1906" s="69">
        <v>29</v>
      </c>
      <c r="K1906" s="91"/>
      <c r="L1906" s="91"/>
    </row>
    <row r="1907" spans="2:12" x14ac:dyDescent="0.25">
      <c r="B1907" s="67" t="s">
        <v>402</v>
      </c>
      <c r="C1907" s="67" t="s">
        <v>403</v>
      </c>
      <c r="D1907" s="68" t="s">
        <v>367</v>
      </c>
      <c r="E1907" s="67" t="s">
        <v>368</v>
      </c>
      <c r="F1907" s="68" t="s">
        <v>422</v>
      </c>
      <c r="G1907" s="67" t="s">
        <v>423</v>
      </c>
      <c r="H1907" s="68" t="s">
        <v>362</v>
      </c>
      <c r="I1907" s="69">
        <v>20</v>
      </c>
      <c r="J1907" s="69">
        <v>60</v>
      </c>
      <c r="K1907" s="91"/>
      <c r="L1907" s="91"/>
    </row>
    <row r="1908" spans="2:12" x14ac:dyDescent="0.25">
      <c r="B1908" s="67" t="s">
        <v>402</v>
      </c>
      <c r="C1908" s="67" t="s">
        <v>403</v>
      </c>
      <c r="D1908" s="68" t="s">
        <v>367</v>
      </c>
      <c r="E1908" s="67" t="s">
        <v>368</v>
      </c>
      <c r="F1908" s="68" t="s">
        <v>422</v>
      </c>
      <c r="G1908" s="67" t="s">
        <v>423</v>
      </c>
      <c r="H1908" s="68" t="s">
        <v>363</v>
      </c>
      <c r="I1908" s="69">
        <v>76</v>
      </c>
      <c r="J1908" s="69">
        <v>93</v>
      </c>
      <c r="K1908" s="91"/>
      <c r="L1908" s="91"/>
    </row>
    <row r="1909" spans="2:12" x14ac:dyDescent="0.25">
      <c r="B1909" s="67" t="s">
        <v>402</v>
      </c>
      <c r="C1909" s="67" t="s">
        <v>403</v>
      </c>
      <c r="D1909" s="68" t="s">
        <v>367</v>
      </c>
      <c r="E1909" s="67" t="s">
        <v>368</v>
      </c>
      <c r="F1909" s="68" t="s">
        <v>422</v>
      </c>
      <c r="G1909" s="67" t="s">
        <v>423</v>
      </c>
      <c r="H1909" s="68" t="s">
        <v>364</v>
      </c>
      <c r="I1909" s="69">
        <v>15</v>
      </c>
      <c r="J1909" s="69">
        <v>20</v>
      </c>
      <c r="K1909" s="91"/>
      <c r="L1909" s="91"/>
    </row>
    <row r="1910" spans="2:12" x14ac:dyDescent="0.25">
      <c r="B1910" s="67" t="s">
        <v>402</v>
      </c>
      <c r="C1910" s="67" t="s">
        <v>403</v>
      </c>
      <c r="D1910" s="68" t="s">
        <v>367</v>
      </c>
      <c r="E1910" s="67" t="s">
        <v>368</v>
      </c>
      <c r="F1910" s="68" t="s">
        <v>422</v>
      </c>
      <c r="G1910" s="67" t="s">
        <v>423</v>
      </c>
      <c r="H1910" s="68" t="s">
        <v>363</v>
      </c>
      <c r="I1910" s="69">
        <v>0</v>
      </c>
      <c r="J1910" s="69">
        <v>0</v>
      </c>
      <c r="K1910" s="91"/>
      <c r="L1910" s="91"/>
    </row>
    <row r="1911" spans="2:12" x14ac:dyDescent="0.25">
      <c r="B1911" s="67" t="s">
        <v>402</v>
      </c>
      <c r="C1911" s="67" t="s">
        <v>403</v>
      </c>
      <c r="D1911" s="68" t="s">
        <v>367</v>
      </c>
      <c r="E1911" s="67" t="s">
        <v>368</v>
      </c>
      <c r="F1911" s="68" t="s">
        <v>422</v>
      </c>
      <c r="G1911" s="67" t="s">
        <v>423</v>
      </c>
      <c r="H1911" s="68" t="s">
        <v>362</v>
      </c>
      <c r="I1911" s="69">
        <v>135</v>
      </c>
      <c r="J1911" s="69">
        <v>120</v>
      </c>
      <c r="K1911" s="91"/>
      <c r="L1911" s="91"/>
    </row>
    <row r="1912" spans="2:12" x14ac:dyDescent="0.25">
      <c r="B1912" s="67" t="s">
        <v>402</v>
      </c>
      <c r="C1912" s="67" t="s">
        <v>403</v>
      </c>
      <c r="D1912" s="68" t="s">
        <v>367</v>
      </c>
      <c r="E1912" s="67" t="s">
        <v>368</v>
      </c>
      <c r="F1912" s="68" t="s">
        <v>422</v>
      </c>
      <c r="G1912" s="67" t="s">
        <v>423</v>
      </c>
      <c r="H1912" s="68" t="s">
        <v>363</v>
      </c>
      <c r="I1912" s="69">
        <v>141</v>
      </c>
      <c r="J1912" s="69">
        <v>303</v>
      </c>
      <c r="K1912" s="91"/>
      <c r="L1912" s="91"/>
    </row>
    <row r="1913" spans="2:12" x14ac:dyDescent="0.25">
      <c r="B1913" s="67" t="s">
        <v>402</v>
      </c>
      <c r="C1913" s="67" t="s">
        <v>403</v>
      </c>
      <c r="D1913" s="68" t="s">
        <v>367</v>
      </c>
      <c r="E1913" s="67" t="s">
        <v>368</v>
      </c>
      <c r="F1913" s="68" t="s">
        <v>422</v>
      </c>
      <c r="G1913" s="67" t="s">
        <v>423</v>
      </c>
      <c r="H1913" s="68" t="s">
        <v>364</v>
      </c>
      <c r="I1913" s="69">
        <v>28</v>
      </c>
      <c r="J1913" s="69">
        <v>21</v>
      </c>
      <c r="K1913" s="91"/>
      <c r="L1913" s="91"/>
    </row>
    <row r="1914" spans="2:12" x14ac:dyDescent="0.25">
      <c r="B1914" s="67" t="s">
        <v>402</v>
      </c>
      <c r="C1914" s="67" t="s">
        <v>403</v>
      </c>
      <c r="D1914" s="68" t="s">
        <v>367</v>
      </c>
      <c r="E1914" s="67" t="s">
        <v>368</v>
      </c>
      <c r="F1914" s="68" t="s">
        <v>422</v>
      </c>
      <c r="G1914" s="67" t="s">
        <v>423</v>
      </c>
      <c r="H1914" s="68" t="s">
        <v>363</v>
      </c>
      <c r="I1914" s="69">
        <v>26</v>
      </c>
      <c r="J1914" s="69">
        <v>0</v>
      </c>
      <c r="K1914" s="91"/>
      <c r="L1914" s="91"/>
    </row>
    <row r="1915" spans="2:12" x14ac:dyDescent="0.25">
      <c r="B1915" s="67" t="s">
        <v>402</v>
      </c>
      <c r="C1915" s="67" t="s">
        <v>403</v>
      </c>
      <c r="D1915" s="68" t="s">
        <v>367</v>
      </c>
      <c r="E1915" s="67" t="s">
        <v>368</v>
      </c>
      <c r="F1915" s="68" t="s">
        <v>422</v>
      </c>
      <c r="G1915" s="67" t="s">
        <v>423</v>
      </c>
      <c r="H1915" s="68" t="s">
        <v>362</v>
      </c>
      <c r="I1915" s="69">
        <v>20</v>
      </c>
      <c r="J1915" s="69">
        <v>10</v>
      </c>
      <c r="K1915" s="91"/>
      <c r="L1915" s="91"/>
    </row>
    <row r="1916" spans="2:12" x14ac:dyDescent="0.25">
      <c r="B1916" s="67" t="s">
        <v>402</v>
      </c>
      <c r="C1916" s="67" t="s">
        <v>403</v>
      </c>
      <c r="D1916" s="68" t="s">
        <v>367</v>
      </c>
      <c r="E1916" s="67" t="s">
        <v>368</v>
      </c>
      <c r="F1916" s="68" t="s">
        <v>422</v>
      </c>
      <c r="G1916" s="67" t="s">
        <v>423</v>
      </c>
      <c r="H1916" s="68" t="s">
        <v>363</v>
      </c>
      <c r="I1916" s="69">
        <v>141</v>
      </c>
      <c r="J1916" s="69">
        <v>114</v>
      </c>
      <c r="K1916" s="91"/>
      <c r="L1916" s="91"/>
    </row>
    <row r="1917" spans="2:12" x14ac:dyDescent="0.25">
      <c r="B1917" s="67" t="s">
        <v>402</v>
      </c>
      <c r="C1917" s="67" t="s">
        <v>403</v>
      </c>
      <c r="D1917" s="68" t="s">
        <v>367</v>
      </c>
      <c r="E1917" s="67" t="s">
        <v>368</v>
      </c>
      <c r="F1917" s="68" t="s">
        <v>422</v>
      </c>
      <c r="G1917" s="67" t="s">
        <v>423</v>
      </c>
      <c r="H1917" s="68" t="s">
        <v>363</v>
      </c>
      <c r="I1917" s="69">
        <v>0</v>
      </c>
      <c r="J1917" s="69">
        <v>0</v>
      </c>
      <c r="K1917" s="91"/>
      <c r="L1917" s="91"/>
    </row>
    <row r="1918" spans="2:12" x14ac:dyDescent="0.25">
      <c r="B1918" s="67" t="s">
        <v>402</v>
      </c>
      <c r="C1918" s="67" t="s">
        <v>403</v>
      </c>
      <c r="D1918" s="68" t="s">
        <v>367</v>
      </c>
      <c r="E1918" s="67" t="s">
        <v>368</v>
      </c>
      <c r="F1918" s="68" t="s">
        <v>422</v>
      </c>
      <c r="G1918" s="67" t="s">
        <v>423</v>
      </c>
      <c r="H1918" s="68" t="s">
        <v>362</v>
      </c>
      <c r="I1918" s="69">
        <v>20</v>
      </c>
      <c r="J1918" s="69">
        <v>0</v>
      </c>
      <c r="K1918" s="91"/>
      <c r="L1918" s="91"/>
    </row>
    <row r="1919" spans="2:12" x14ac:dyDescent="0.25">
      <c r="B1919" s="67" t="s">
        <v>402</v>
      </c>
      <c r="C1919" s="67" t="s">
        <v>403</v>
      </c>
      <c r="D1919" s="68" t="s">
        <v>367</v>
      </c>
      <c r="E1919" s="67" t="s">
        <v>368</v>
      </c>
      <c r="F1919" s="68" t="s">
        <v>422</v>
      </c>
      <c r="G1919" s="67" t="s">
        <v>423</v>
      </c>
      <c r="H1919" s="68" t="s">
        <v>363</v>
      </c>
      <c r="I1919" s="69">
        <v>35</v>
      </c>
      <c r="J1919" s="69">
        <v>24</v>
      </c>
      <c r="K1919" s="91"/>
      <c r="L1919" s="91"/>
    </row>
    <row r="1920" spans="2:12" x14ac:dyDescent="0.25">
      <c r="B1920" s="67" t="s">
        <v>402</v>
      </c>
      <c r="C1920" s="67" t="s">
        <v>403</v>
      </c>
      <c r="D1920" s="68" t="s">
        <v>367</v>
      </c>
      <c r="E1920" s="67" t="s">
        <v>368</v>
      </c>
      <c r="F1920" s="68" t="s">
        <v>422</v>
      </c>
      <c r="G1920" s="67" t="s">
        <v>423</v>
      </c>
      <c r="H1920" s="68" t="s">
        <v>364</v>
      </c>
      <c r="I1920" s="69">
        <v>10</v>
      </c>
      <c r="J1920" s="69">
        <v>12</v>
      </c>
      <c r="K1920" s="91"/>
      <c r="L1920" s="91"/>
    </row>
    <row r="1921" spans="2:12" x14ac:dyDescent="0.25">
      <c r="B1921" s="67" t="s">
        <v>402</v>
      </c>
      <c r="C1921" s="67" t="s">
        <v>403</v>
      </c>
      <c r="D1921" s="68" t="s">
        <v>367</v>
      </c>
      <c r="E1921" s="67" t="s">
        <v>368</v>
      </c>
      <c r="F1921" s="68" t="s">
        <v>422</v>
      </c>
      <c r="G1921" s="67" t="s">
        <v>423</v>
      </c>
      <c r="H1921" s="68" t="s">
        <v>362</v>
      </c>
      <c r="I1921" s="69">
        <v>0</v>
      </c>
      <c r="J1921" s="69">
        <v>0</v>
      </c>
      <c r="K1921" s="91"/>
      <c r="L1921" s="91"/>
    </row>
    <row r="1922" spans="2:12" x14ac:dyDescent="0.25">
      <c r="B1922" s="67" t="s">
        <v>402</v>
      </c>
      <c r="C1922" s="67" t="s">
        <v>403</v>
      </c>
      <c r="D1922" s="68" t="s">
        <v>367</v>
      </c>
      <c r="E1922" s="67" t="s">
        <v>368</v>
      </c>
      <c r="F1922" s="68" t="s">
        <v>422</v>
      </c>
      <c r="G1922" s="67" t="s">
        <v>423</v>
      </c>
      <c r="H1922" s="68" t="s">
        <v>363</v>
      </c>
      <c r="I1922" s="69">
        <v>0</v>
      </c>
      <c r="J1922" s="69">
        <v>0</v>
      </c>
      <c r="K1922" s="91"/>
      <c r="L1922" s="91"/>
    </row>
    <row r="1923" spans="2:12" x14ac:dyDescent="0.25">
      <c r="B1923" s="67" t="s">
        <v>402</v>
      </c>
      <c r="C1923" s="67" t="s">
        <v>403</v>
      </c>
      <c r="D1923" s="68" t="s">
        <v>367</v>
      </c>
      <c r="E1923" s="67" t="s">
        <v>368</v>
      </c>
      <c r="F1923" s="68" t="s">
        <v>422</v>
      </c>
      <c r="G1923" s="67" t="s">
        <v>423</v>
      </c>
      <c r="H1923" s="68" t="s">
        <v>364</v>
      </c>
      <c r="I1923" s="69">
        <v>0</v>
      </c>
      <c r="J1923" s="69">
        <v>7</v>
      </c>
      <c r="K1923" s="91"/>
      <c r="L1923" s="91"/>
    </row>
    <row r="1924" spans="2:12" x14ac:dyDescent="0.25">
      <c r="B1924" s="67" t="s">
        <v>402</v>
      </c>
      <c r="C1924" s="67" t="s">
        <v>403</v>
      </c>
      <c r="D1924" s="68" t="s">
        <v>367</v>
      </c>
      <c r="E1924" s="67" t="s">
        <v>368</v>
      </c>
      <c r="F1924" s="68" t="s">
        <v>422</v>
      </c>
      <c r="G1924" s="67" t="s">
        <v>423</v>
      </c>
      <c r="H1924" s="68" t="s">
        <v>362</v>
      </c>
      <c r="I1924" s="69">
        <v>0</v>
      </c>
      <c r="J1924" s="69">
        <v>0</v>
      </c>
      <c r="K1924" s="91"/>
      <c r="L1924" s="91"/>
    </row>
    <row r="1925" spans="2:12" x14ac:dyDescent="0.25">
      <c r="B1925" s="67" t="s">
        <v>402</v>
      </c>
      <c r="C1925" s="67" t="s">
        <v>403</v>
      </c>
      <c r="D1925" s="68" t="s">
        <v>367</v>
      </c>
      <c r="E1925" s="67" t="s">
        <v>368</v>
      </c>
      <c r="F1925" s="68" t="s">
        <v>422</v>
      </c>
      <c r="G1925" s="67" t="s">
        <v>423</v>
      </c>
      <c r="H1925" s="68" t="s">
        <v>363</v>
      </c>
      <c r="I1925" s="69">
        <v>4</v>
      </c>
      <c r="J1925" s="69">
        <v>11</v>
      </c>
      <c r="K1925" s="91"/>
      <c r="L1925" s="91"/>
    </row>
    <row r="1926" spans="2:12" x14ac:dyDescent="0.25">
      <c r="B1926" s="67" t="s">
        <v>402</v>
      </c>
      <c r="C1926" s="67" t="s">
        <v>403</v>
      </c>
      <c r="D1926" s="68" t="s">
        <v>367</v>
      </c>
      <c r="E1926" s="67" t="s">
        <v>368</v>
      </c>
      <c r="F1926" s="68" t="s">
        <v>422</v>
      </c>
      <c r="G1926" s="67" t="s">
        <v>423</v>
      </c>
      <c r="H1926" s="68" t="s">
        <v>364</v>
      </c>
      <c r="I1926" s="69">
        <v>0</v>
      </c>
      <c r="J1926" s="69">
        <v>0</v>
      </c>
      <c r="K1926" s="91"/>
      <c r="L1926" s="91"/>
    </row>
    <row r="1927" spans="2:12" x14ac:dyDescent="0.25">
      <c r="B1927" s="67" t="s">
        <v>402</v>
      </c>
      <c r="C1927" s="67" t="s">
        <v>403</v>
      </c>
      <c r="D1927" s="68" t="s">
        <v>367</v>
      </c>
      <c r="E1927" s="67" t="s">
        <v>368</v>
      </c>
      <c r="F1927" s="68" t="s">
        <v>422</v>
      </c>
      <c r="G1927" s="67" t="s">
        <v>423</v>
      </c>
      <c r="H1927" s="68" t="s">
        <v>362</v>
      </c>
      <c r="I1927" s="69">
        <v>46</v>
      </c>
      <c r="J1927" s="69">
        <v>117</v>
      </c>
      <c r="K1927" s="91"/>
      <c r="L1927" s="91"/>
    </row>
    <row r="1928" spans="2:12" x14ac:dyDescent="0.25">
      <c r="B1928" s="67" t="s">
        <v>402</v>
      </c>
      <c r="C1928" s="67" t="s">
        <v>403</v>
      </c>
      <c r="D1928" s="68" t="s">
        <v>367</v>
      </c>
      <c r="E1928" s="67" t="s">
        <v>368</v>
      </c>
      <c r="F1928" s="68" t="s">
        <v>422</v>
      </c>
      <c r="G1928" s="67" t="s">
        <v>423</v>
      </c>
      <c r="H1928" s="68" t="s">
        <v>363</v>
      </c>
      <c r="I1928" s="69">
        <v>37</v>
      </c>
      <c r="J1928" s="69">
        <v>87</v>
      </c>
      <c r="K1928" s="91"/>
      <c r="L1928" s="91"/>
    </row>
    <row r="1929" spans="2:12" x14ac:dyDescent="0.25">
      <c r="B1929" s="67" t="s">
        <v>402</v>
      </c>
      <c r="C1929" s="67" t="s">
        <v>403</v>
      </c>
      <c r="D1929" s="68" t="s">
        <v>367</v>
      </c>
      <c r="E1929" s="67" t="s">
        <v>368</v>
      </c>
      <c r="F1929" s="68" t="s">
        <v>422</v>
      </c>
      <c r="G1929" s="67" t="s">
        <v>423</v>
      </c>
      <c r="H1929" s="68" t="s">
        <v>364</v>
      </c>
      <c r="I1929" s="69">
        <v>20</v>
      </c>
      <c r="J1929" s="69">
        <v>25</v>
      </c>
      <c r="K1929" s="91"/>
      <c r="L1929" s="91"/>
    </row>
    <row r="1930" spans="2:12" x14ac:dyDescent="0.25">
      <c r="B1930" s="67" t="s">
        <v>402</v>
      </c>
      <c r="C1930" s="67" t="s">
        <v>403</v>
      </c>
      <c r="D1930" s="68" t="s">
        <v>367</v>
      </c>
      <c r="E1930" s="67" t="s">
        <v>368</v>
      </c>
      <c r="F1930" s="68" t="s">
        <v>422</v>
      </c>
      <c r="G1930" s="67" t="s">
        <v>423</v>
      </c>
      <c r="H1930" s="68" t="s">
        <v>363</v>
      </c>
      <c r="I1930" s="69">
        <v>0</v>
      </c>
      <c r="J1930" s="69">
        <v>0</v>
      </c>
      <c r="K1930" s="91"/>
      <c r="L1930" s="91"/>
    </row>
    <row r="1931" spans="2:12" x14ac:dyDescent="0.25">
      <c r="B1931" s="67" t="s">
        <v>402</v>
      </c>
      <c r="C1931" s="67" t="s">
        <v>403</v>
      </c>
      <c r="D1931" s="68" t="s">
        <v>367</v>
      </c>
      <c r="E1931" s="67" t="s">
        <v>368</v>
      </c>
      <c r="F1931" s="68" t="s">
        <v>422</v>
      </c>
      <c r="G1931" s="67" t="s">
        <v>423</v>
      </c>
      <c r="H1931" s="68" t="s">
        <v>362</v>
      </c>
      <c r="I1931" s="69">
        <v>0</v>
      </c>
      <c r="J1931" s="69">
        <v>0</v>
      </c>
      <c r="K1931" s="91"/>
      <c r="L1931" s="91"/>
    </row>
    <row r="1932" spans="2:12" x14ac:dyDescent="0.25">
      <c r="B1932" s="67" t="s">
        <v>402</v>
      </c>
      <c r="C1932" s="67" t="s">
        <v>403</v>
      </c>
      <c r="D1932" s="68" t="s">
        <v>367</v>
      </c>
      <c r="E1932" s="67" t="s">
        <v>368</v>
      </c>
      <c r="F1932" s="68" t="s">
        <v>422</v>
      </c>
      <c r="G1932" s="67" t="s">
        <v>423</v>
      </c>
      <c r="H1932" s="68" t="s">
        <v>363</v>
      </c>
      <c r="I1932" s="69">
        <v>9</v>
      </c>
      <c r="J1932" s="69">
        <v>0</v>
      </c>
      <c r="K1932" s="91"/>
      <c r="L1932" s="91"/>
    </row>
    <row r="1933" spans="2:12" x14ac:dyDescent="0.25">
      <c r="B1933" s="67" t="s">
        <v>402</v>
      </c>
      <c r="C1933" s="67" t="s">
        <v>403</v>
      </c>
      <c r="D1933" s="68" t="s">
        <v>367</v>
      </c>
      <c r="E1933" s="67" t="s">
        <v>368</v>
      </c>
      <c r="F1933" s="68" t="s">
        <v>422</v>
      </c>
      <c r="G1933" s="67" t="s">
        <v>423</v>
      </c>
      <c r="H1933" s="68" t="s">
        <v>364</v>
      </c>
      <c r="I1933" s="69">
        <v>0</v>
      </c>
      <c r="J1933" s="69">
        <v>10</v>
      </c>
      <c r="K1933" s="91"/>
      <c r="L1933" s="91"/>
    </row>
    <row r="1934" spans="2:12" x14ac:dyDescent="0.25">
      <c r="B1934" s="67" t="s">
        <v>402</v>
      </c>
      <c r="C1934" s="67" t="s">
        <v>403</v>
      </c>
      <c r="D1934" s="68" t="s">
        <v>367</v>
      </c>
      <c r="E1934" s="67" t="s">
        <v>368</v>
      </c>
      <c r="F1934" s="68" t="s">
        <v>422</v>
      </c>
      <c r="G1934" s="67" t="s">
        <v>423</v>
      </c>
      <c r="H1934" s="68" t="s">
        <v>362</v>
      </c>
      <c r="I1934" s="69">
        <v>0</v>
      </c>
      <c r="J1934" s="69">
        <v>0</v>
      </c>
      <c r="K1934" s="91"/>
      <c r="L1934" s="91"/>
    </row>
    <row r="1935" spans="2:12" x14ac:dyDescent="0.25">
      <c r="B1935" s="67" t="s">
        <v>402</v>
      </c>
      <c r="C1935" s="67" t="s">
        <v>403</v>
      </c>
      <c r="D1935" s="68" t="s">
        <v>367</v>
      </c>
      <c r="E1935" s="67" t="s">
        <v>368</v>
      </c>
      <c r="F1935" s="68" t="s">
        <v>422</v>
      </c>
      <c r="G1935" s="67" t="s">
        <v>423</v>
      </c>
      <c r="H1935" s="68" t="s">
        <v>363</v>
      </c>
      <c r="I1935" s="69">
        <v>0</v>
      </c>
      <c r="J1935" s="69">
        <v>0</v>
      </c>
      <c r="K1935" s="91"/>
      <c r="L1935" s="91"/>
    </row>
    <row r="1936" spans="2:12" x14ac:dyDescent="0.25">
      <c r="B1936" s="67" t="s">
        <v>402</v>
      </c>
      <c r="C1936" s="67" t="s">
        <v>403</v>
      </c>
      <c r="D1936" s="68" t="s">
        <v>367</v>
      </c>
      <c r="E1936" s="67" t="s">
        <v>368</v>
      </c>
      <c r="F1936" s="68" t="s">
        <v>422</v>
      </c>
      <c r="G1936" s="67" t="s">
        <v>423</v>
      </c>
      <c r="H1936" s="68" t="s">
        <v>362</v>
      </c>
      <c r="I1936" s="69">
        <v>0</v>
      </c>
      <c r="J1936" s="69">
        <v>0</v>
      </c>
      <c r="K1936" s="91"/>
      <c r="L1936" s="91"/>
    </row>
    <row r="1937" spans="2:12" x14ac:dyDescent="0.25">
      <c r="B1937" s="67" t="s">
        <v>402</v>
      </c>
      <c r="C1937" s="67" t="s">
        <v>403</v>
      </c>
      <c r="D1937" s="68" t="s">
        <v>367</v>
      </c>
      <c r="E1937" s="67" t="s">
        <v>368</v>
      </c>
      <c r="F1937" s="68" t="s">
        <v>422</v>
      </c>
      <c r="G1937" s="67" t="s">
        <v>423</v>
      </c>
      <c r="H1937" s="68" t="s">
        <v>363</v>
      </c>
      <c r="I1937" s="69">
        <v>0.3296</v>
      </c>
      <c r="J1937" s="69">
        <v>8.2400000000000001E-2</v>
      </c>
      <c r="K1937" s="91"/>
      <c r="L1937" s="91"/>
    </row>
    <row r="1938" spans="2:12" x14ac:dyDescent="0.25">
      <c r="B1938" s="67" t="s">
        <v>402</v>
      </c>
      <c r="C1938" s="67" t="s">
        <v>403</v>
      </c>
      <c r="D1938" s="68" t="s">
        <v>367</v>
      </c>
      <c r="E1938" s="67" t="s">
        <v>368</v>
      </c>
      <c r="F1938" s="68" t="s">
        <v>422</v>
      </c>
      <c r="G1938" s="67" t="s">
        <v>423</v>
      </c>
      <c r="H1938" s="68" t="s">
        <v>364</v>
      </c>
      <c r="I1938" s="69">
        <v>0</v>
      </c>
      <c r="J1938" s="69">
        <v>0</v>
      </c>
      <c r="K1938" s="91"/>
      <c r="L1938" s="91"/>
    </row>
    <row r="1939" spans="2:12" x14ac:dyDescent="0.25">
      <c r="B1939" s="67" t="s">
        <v>402</v>
      </c>
      <c r="C1939" s="67" t="s">
        <v>403</v>
      </c>
      <c r="D1939" s="68" t="s">
        <v>367</v>
      </c>
      <c r="E1939" s="67" t="s">
        <v>368</v>
      </c>
      <c r="F1939" s="68" t="s">
        <v>422</v>
      </c>
      <c r="G1939" s="67" t="s">
        <v>423</v>
      </c>
      <c r="H1939" s="68" t="s">
        <v>362</v>
      </c>
      <c r="I1939" s="69">
        <v>110</v>
      </c>
      <c r="J1939" s="69">
        <v>120</v>
      </c>
      <c r="K1939" s="91"/>
      <c r="L1939" s="91"/>
    </row>
    <row r="1940" spans="2:12" x14ac:dyDescent="0.25">
      <c r="B1940" s="67" t="s">
        <v>402</v>
      </c>
      <c r="C1940" s="67" t="s">
        <v>403</v>
      </c>
      <c r="D1940" s="68" t="s">
        <v>367</v>
      </c>
      <c r="E1940" s="67" t="s">
        <v>368</v>
      </c>
      <c r="F1940" s="68" t="s">
        <v>422</v>
      </c>
      <c r="G1940" s="67" t="s">
        <v>423</v>
      </c>
      <c r="H1940" s="68" t="s">
        <v>363</v>
      </c>
      <c r="I1940" s="69">
        <v>262</v>
      </c>
      <c r="J1940" s="69">
        <v>388</v>
      </c>
      <c r="K1940" s="91"/>
      <c r="L1940" s="91"/>
    </row>
    <row r="1941" spans="2:12" x14ac:dyDescent="0.25">
      <c r="B1941" s="67" t="s">
        <v>402</v>
      </c>
      <c r="C1941" s="67" t="s">
        <v>403</v>
      </c>
      <c r="D1941" s="68" t="s">
        <v>367</v>
      </c>
      <c r="E1941" s="67" t="s">
        <v>368</v>
      </c>
      <c r="F1941" s="68" t="s">
        <v>422</v>
      </c>
      <c r="G1941" s="67" t="s">
        <v>423</v>
      </c>
      <c r="H1941" s="68" t="s">
        <v>364</v>
      </c>
      <c r="I1941" s="69">
        <v>44</v>
      </c>
      <c r="J1941" s="69">
        <v>31</v>
      </c>
      <c r="K1941" s="91"/>
      <c r="L1941" s="91"/>
    </row>
    <row r="1942" spans="2:12" x14ac:dyDescent="0.25">
      <c r="B1942" s="67" t="s">
        <v>402</v>
      </c>
      <c r="C1942" s="67" t="s">
        <v>403</v>
      </c>
      <c r="D1942" s="68" t="s">
        <v>367</v>
      </c>
      <c r="E1942" s="67" t="s">
        <v>368</v>
      </c>
      <c r="F1942" s="68" t="s">
        <v>422</v>
      </c>
      <c r="G1942" s="67" t="s">
        <v>423</v>
      </c>
      <c r="H1942" s="68" t="s">
        <v>363</v>
      </c>
      <c r="I1942" s="69">
        <v>0</v>
      </c>
      <c r="J1942" s="69">
        <v>0</v>
      </c>
      <c r="K1942" s="91"/>
      <c r="L1942" s="91"/>
    </row>
    <row r="1943" spans="2:12" x14ac:dyDescent="0.25">
      <c r="B1943" s="67" t="s">
        <v>402</v>
      </c>
      <c r="C1943" s="67" t="s">
        <v>403</v>
      </c>
      <c r="D1943" s="68" t="s">
        <v>367</v>
      </c>
      <c r="E1943" s="67" t="s">
        <v>368</v>
      </c>
      <c r="F1943" s="68" t="s">
        <v>422</v>
      </c>
      <c r="G1943" s="67" t="s">
        <v>423</v>
      </c>
      <c r="H1943" s="68" t="s">
        <v>363</v>
      </c>
      <c r="I1943" s="69">
        <v>8</v>
      </c>
      <c r="J1943" s="69">
        <v>8</v>
      </c>
      <c r="K1943" s="91"/>
      <c r="L1943" s="91"/>
    </row>
    <row r="1944" spans="2:12" x14ac:dyDescent="0.25">
      <c r="B1944" s="67" t="s">
        <v>402</v>
      </c>
      <c r="C1944" s="67" t="s">
        <v>403</v>
      </c>
      <c r="D1944" s="68" t="s">
        <v>367</v>
      </c>
      <c r="E1944" s="67" t="s">
        <v>368</v>
      </c>
      <c r="F1944" s="68" t="s">
        <v>422</v>
      </c>
      <c r="G1944" s="67" t="s">
        <v>423</v>
      </c>
      <c r="H1944" s="68" t="s">
        <v>362</v>
      </c>
      <c r="I1944" s="69">
        <v>0</v>
      </c>
      <c r="J1944" s="69">
        <v>0</v>
      </c>
      <c r="K1944" s="91"/>
      <c r="L1944" s="91"/>
    </row>
    <row r="1945" spans="2:12" x14ac:dyDescent="0.25">
      <c r="B1945" s="67" t="s">
        <v>402</v>
      </c>
      <c r="C1945" s="67" t="s">
        <v>403</v>
      </c>
      <c r="D1945" s="68" t="s">
        <v>367</v>
      </c>
      <c r="E1945" s="67" t="s">
        <v>368</v>
      </c>
      <c r="F1945" s="68" t="s">
        <v>422</v>
      </c>
      <c r="G1945" s="67" t="s">
        <v>423</v>
      </c>
      <c r="H1945" s="68" t="s">
        <v>363</v>
      </c>
      <c r="I1945" s="69">
        <v>0</v>
      </c>
      <c r="J1945" s="69">
        <v>0</v>
      </c>
      <c r="K1945" s="91"/>
      <c r="L1945" s="91"/>
    </row>
    <row r="1946" spans="2:12" x14ac:dyDescent="0.25">
      <c r="B1946" s="67" t="s">
        <v>402</v>
      </c>
      <c r="C1946" s="67" t="s">
        <v>403</v>
      </c>
      <c r="D1946" s="68" t="s">
        <v>367</v>
      </c>
      <c r="E1946" s="67" t="s">
        <v>368</v>
      </c>
      <c r="F1946" s="68" t="s">
        <v>422</v>
      </c>
      <c r="G1946" s="67" t="s">
        <v>423</v>
      </c>
      <c r="H1946" s="68" t="s">
        <v>362</v>
      </c>
      <c r="I1946" s="69">
        <v>50</v>
      </c>
      <c r="J1946" s="69">
        <v>40</v>
      </c>
      <c r="K1946" s="91"/>
      <c r="L1946" s="91"/>
    </row>
    <row r="1947" spans="2:12" x14ac:dyDescent="0.25">
      <c r="B1947" s="67" t="s">
        <v>402</v>
      </c>
      <c r="C1947" s="67" t="s">
        <v>403</v>
      </c>
      <c r="D1947" s="68" t="s">
        <v>367</v>
      </c>
      <c r="E1947" s="67" t="s">
        <v>368</v>
      </c>
      <c r="F1947" s="68" t="s">
        <v>422</v>
      </c>
      <c r="G1947" s="67" t="s">
        <v>423</v>
      </c>
      <c r="H1947" s="68" t="s">
        <v>363</v>
      </c>
      <c r="I1947" s="69">
        <v>8</v>
      </c>
      <c r="J1947" s="69">
        <v>16</v>
      </c>
      <c r="K1947" s="91"/>
      <c r="L1947" s="91"/>
    </row>
    <row r="1948" spans="2:12" x14ac:dyDescent="0.25">
      <c r="B1948" s="67" t="s">
        <v>402</v>
      </c>
      <c r="C1948" s="67" t="s">
        <v>403</v>
      </c>
      <c r="D1948" s="68" t="s">
        <v>367</v>
      </c>
      <c r="E1948" s="67" t="s">
        <v>368</v>
      </c>
      <c r="F1948" s="68" t="s">
        <v>422</v>
      </c>
      <c r="G1948" s="67" t="s">
        <v>423</v>
      </c>
      <c r="H1948" s="68" t="s">
        <v>362</v>
      </c>
      <c r="I1948" s="69">
        <v>0</v>
      </c>
      <c r="J1948" s="69">
        <v>0</v>
      </c>
      <c r="K1948" s="91"/>
      <c r="L1948" s="91"/>
    </row>
    <row r="1949" spans="2:12" x14ac:dyDescent="0.25">
      <c r="B1949" s="67" t="s">
        <v>402</v>
      </c>
      <c r="C1949" s="67" t="s">
        <v>403</v>
      </c>
      <c r="D1949" s="68" t="s">
        <v>367</v>
      </c>
      <c r="E1949" s="67" t="s">
        <v>368</v>
      </c>
      <c r="F1949" s="68" t="s">
        <v>422</v>
      </c>
      <c r="G1949" s="67" t="s">
        <v>423</v>
      </c>
      <c r="H1949" s="68" t="s">
        <v>363</v>
      </c>
      <c r="I1949" s="69">
        <v>0</v>
      </c>
      <c r="J1949" s="69">
        <v>0</v>
      </c>
      <c r="K1949" s="91"/>
      <c r="L1949" s="91"/>
    </row>
    <row r="1950" spans="2:12" x14ac:dyDescent="0.25">
      <c r="B1950" s="67" t="s">
        <v>402</v>
      </c>
      <c r="C1950" s="67" t="s">
        <v>403</v>
      </c>
      <c r="D1950" s="68" t="s">
        <v>367</v>
      </c>
      <c r="E1950" s="67" t="s">
        <v>368</v>
      </c>
      <c r="F1950" s="68" t="s">
        <v>422</v>
      </c>
      <c r="G1950" s="67" t="s">
        <v>423</v>
      </c>
      <c r="H1950" s="68" t="s">
        <v>364</v>
      </c>
      <c r="I1950" s="69">
        <v>0</v>
      </c>
      <c r="J1950" s="69">
        <v>0</v>
      </c>
      <c r="K1950" s="91"/>
      <c r="L1950" s="91"/>
    </row>
    <row r="1951" spans="2:12" x14ac:dyDescent="0.25">
      <c r="B1951" s="67" t="s">
        <v>402</v>
      </c>
      <c r="C1951" s="67" t="s">
        <v>403</v>
      </c>
      <c r="D1951" s="68" t="s">
        <v>367</v>
      </c>
      <c r="E1951" s="67" t="s">
        <v>368</v>
      </c>
      <c r="F1951" s="68" t="s">
        <v>422</v>
      </c>
      <c r="G1951" s="67" t="s">
        <v>423</v>
      </c>
      <c r="H1951" s="68" t="s">
        <v>363</v>
      </c>
      <c r="I1951" s="69">
        <v>0</v>
      </c>
      <c r="J1951" s="69">
        <v>0</v>
      </c>
      <c r="K1951" s="91"/>
      <c r="L1951" s="91"/>
    </row>
    <row r="1952" spans="2:12" x14ac:dyDescent="0.25">
      <c r="B1952" s="67" t="s">
        <v>402</v>
      </c>
      <c r="C1952" s="67" t="s">
        <v>403</v>
      </c>
      <c r="D1952" s="68" t="s">
        <v>367</v>
      </c>
      <c r="E1952" s="67" t="s">
        <v>368</v>
      </c>
      <c r="F1952" s="68" t="s">
        <v>422</v>
      </c>
      <c r="G1952" s="67" t="s">
        <v>423</v>
      </c>
      <c r="H1952" s="68" t="s">
        <v>364</v>
      </c>
      <c r="I1952" s="69">
        <v>0</v>
      </c>
      <c r="J1952" s="69">
        <v>0</v>
      </c>
      <c r="K1952" s="91"/>
      <c r="L1952" s="91"/>
    </row>
    <row r="1953" spans="2:12" x14ac:dyDescent="0.25">
      <c r="B1953" s="67" t="s">
        <v>402</v>
      </c>
      <c r="C1953" s="67" t="s">
        <v>403</v>
      </c>
      <c r="D1953" s="68" t="s">
        <v>367</v>
      </c>
      <c r="E1953" s="67" t="s">
        <v>368</v>
      </c>
      <c r="F1953" s="68" t="s">
        <v>422</v>
      </c>
      <c r="G1953" s="67" t="s">
        <v>423</v>
      </c>
      <c r="H1953" s="68" t="s">
        <v>362</v>
      </c>
      <c r="I1953" s="69">
        <v>10</v>
      </c>
      <c r="J1953" s="69">
        <v>20</v>
      </c>
      <c r="K1953" s="91"/>
      <c r="L1953" s="91"/>
    </row>
    <row r="1954" spans="2:12" x14ac:dyDescent="0.25">
      <c r="B1954" s="67" t="s">
        <v>402</v>
      </c>
      <c r="C1954" s="67" t="s">
        <v>403</v>
      </c>
      <c r="D1954" s="68" t="s">
        <v>367</v>
      </c>
      <c r="E1954" s="67" t="s">
        <v>368</v>
      </c>
      <c r="F1954" s="68" t="s">
        <v>422</v>
      </c>
      <c r="G1954" s="67" t="s">
        <v>423</v>
      </c>
      <c r="H1954" s="68" t="s">
        <v>363</v>
      </c>
      <c r="I1954" s="69">
        <v>89</v>
      </c>
      <c r="J1954" s="69">
        <v>134</v>
      </c>
      <c r="K1954" s="91"/>
      <c r="L1954" s="91"/>
    </row>
    <row r="1955" spans="2:12" x14ac:dyDescent="0.25">
      <c r="B1955" s="67" t="s">
        <v>402</v>
      </c>
      <c r="C1955" s="67" t="s">
        <v>403</v>
      </c>
      <c r="D1955" s="68" t="s">
        <v>367</v>
      </c>
      <c r="E1955" s="67" t="s">
        <v>368</v>
      </c>
      <c r="F1955" s="68" t="s">
        <v>422</v>
      </c>
      <c r="G1955" s="67" t="s">
        <v>423</v>
      </c>
      <c r="H1955" s="68" t="s">
        <v>364</v>
      </c>
      <c r="I1955" s="69">
        <v>8</v>
      </c>
      <c r="J1955" s="69">
        <v>31</v>
      </c>
      <c r="K1955" s="91"/>
      <c r="L1955" s="91"/>
    </row>
    <row r="1956" spans="2:12" x14ac:dyDescent="0.25">
      <c r="B1956" s="67" t="s">
        <v>402</v>
      </c>
      <c r="C1956" s="67" t="s">
        <v>403</v>
      </c>
      <c r="D1956" s="68" t="s">
        <v>367</v>
      </c>
      <c r="E1956" s="67" t="s">
        <v>368</v>
      </c>
      <c r="F1956" s="68" t="s">
        <v>422</v>
      </c>
      <c r="G1956" s="67" t="s">
        <v>423</v>
      </c>
      <c r="H1956" s="68" t="s">
        <v>363</v>
      </c>
      <c r="I1956" s="69">
        <v>26</v>
      </c>
      <c r="J1956" s="69">
        <v>0</v>
      </c>
      <c r="K1956" s="91"/>
      <c r="L1956" s="91"/>
    </row>
    <row r="1957" spans="2:12" x14ac:dyDescent="0.25">
      <c r="B1957" s="67" t="s">
        <v>402</v>
      </c>
      <c r="C1957" s="67" t="s">
        <v>403</v>
      </c>
      <c r="D1957" s="68" t="s">
        <v>367</v>
      </c>
      <c r="E1957" s="67" t="s">
        <v>368</v>
      </c>
      <c r="F1957" s="68" t="s">
        <v>422</v>
      </c>
      <c r="G1957" s="67" t="s">
        <v>423</v>
      </c>
      <c r="H1957" s="68" t="s">
        <v>364</v>
      </c>
      <c r="I1957" s="69">
        <v>10</v>
      </c>
      <c r="J1957" s="69">
        <v>0</v>
      </c>
      <c r="K1957" s="91"/>
      <c r="L1957" s="91"/>
    </row>
    <row r="1958" spans="2:12" x14ac:dyDescent="0.25">
      <c r="B1958" s="67" t="s">
        <v>402</v>
      </c>
      <c r="C1958" s="67" t="s">
        <v>403</v>
      </c>
      <c r="D1958" s="68" t="s">
        <v>367</v>
      </c>
      <c r="E1958" s="67" t="s">
        <v>368</v>
      </c>
      <c r="F1958" s="68" t="s">
        <v>422</v>
      </c>
      <c r="G1958" s="67" t="s">
        <v>423</v>
      </c>
      <c r="H1958" s="68" t="s">
        <v>362</v>
      </c>
      <c r="I1958" s="69">
        <v>0</v>
      </c>
      <c r="J1958" s="69">
        <v>9</v>
      </c>
      <c r="K1958" s="91"/>
      <c r="L1958" s="91"/>
    </row>
    <row r="1959" spans="2:12" x14ac:dyDescent="0.25">
      <c r="B1959" s="67" t="s">
        <v>402</v>
      </c>
      <c r="C1959" s="67" t="s">
        <v>403</v>
      </c>
      <c r="D1959" s="68" t="s">
        <v>367</v>
      </c>
      <c r="E1959" s="67" t="s">
        <v>368</v>
      </c>
      <c r="F1959" s="68" t="s">
        <v>422</v>
      </c>
      <c r="G1959" s="67" t="s">
        <v>423</v>
      </c>
      <c r="H1959" s="68" t="s">
        <v>363</v>
      </c>
      <c r="I1959" s="69">
        <v>4</v>
      </c>
      <c r="J1959" s="69">
        <v>8</v>
      </c>
      <c r="K1959" s="91"/>
      <c r="L1959" s="91"/>
    </row>
    <row r="1960" spans="2:12" x14ac:dyDescent="0.25">
      <c r="B1960" s="67" t="s">
        <v>402</v>
      </c>
      <c r="C1960" s="67" t="s">
        <v>403</v>
      </c>
      <c r="D1960" s="68" t="s">
        <v>367</v>
      </c>
      <c r="E1960" s="67" t="s">
        <v>368</v>
      </c>
      <c r="F1960" s="68" t="s">
        <v>422</v>
      </c>
      <c r="G1960" s="67" t="s">
        <v>423</v>
      </c>
      <c r="H1960" s="68" t="s">
        <v>362</v>
      </c>
      <c r="I1960" s="69">
        <v>40</v>
      </c>
      <c r="J1960" s="69">
        <v>110</v>
      </c>
      <c r="K1960" s="91"/>
      <c r="L1960" s="91"/>
    </row>
    <row r="1961" spans="2:12" x14ac:dyDescent="0.25">
      <c r="B1961" s="67" t="s">
        <v>402</v>
      </c>
      <c r="C1961" s="67" t="s">
        <v>403</v>
      </c>
      <c r="D1961" s="68" t="s">
        <v>367</v>
      </c>
      <c r="E1961" s="67" t="s">
        <v>368</v>
      </c>
      <c r="F1961" s="68" t="s">
        <v>422</v>
      </c>
      <c r="G1961" s="67" t="s">
        <v>423</v>
      </c>
      <c r="H1961" s="68" t="s">
        <v>363</v>
      </c>
      <c r="I1961" s="69">
        <v>12</v>
      </c>
      <c r="J1961" s="69">
        <v>12</v>
      </c>
      <c r="K1961" s="91"/>
      <c r="L1961" s="91"/>
    </row>
    <row r="1962" spans="2:12" x14ac:dyDescent="0.25">
      <c r="B1962" s="67" t="s">
        <v>402</v>
      </c>
      <c r="C1962" s="67" t="s">
        <v>403</v>
      </c>
      <c r="D1962" s="68" t="s">
        <v>367</v>
      </c>
      <c r="E1962" s="67" t="s">
        <v>368</v>
      </c>
      <c r="F1962" s="68" t="s">
        <v>422</v>
      </c>
      <c r="G1962" s="67" t="s">
        <v>423</v>
      </c>
      <c r="H1962" s="68" t="s">
        <v>364</v>
      </c>
      <c r="I1962" s="69">
        <v>15</v>
      </c>
      <c r="J1962" s="69">
        <v>32</v>
      </c>
      <c r="K1962" s="91"/>
      <c r="L1962" s="91"/>
    </row>
    <row r="1963" spans="2:12" x14ac:dyDescent="0.25">
      <c r="B1963" s="67" t="s">
        <v>402</v>
      </c>
      <c r="C1963" s="67" t="s">
        <v>403</v>
      </c>
      <c r="D1963" s="68" t="s">
        <v>367</v>
      </c>
      <c r="E1963" s="67" t="s">
        <v>368</v>
      </c>
      <c r="F1963" s="68" t="s">
        <v>422</v>
      </c>
      <c r="G1963" s="67" t="s">
        <v>423</v>
      </c>
      <c r="H1963" s="68" t="s">
        <v>363</v>
      </c>
      <c r="I1963" s="69">
        <v>0</v>
      </c>
      <c r="J1963" s="69">
        <v>0</v>
      </c>
      <c r="K1963" s="91"/>
      <c r="L1963" s="91"/>
    </row>
    <row r="1964" spans="2:12" x14ac:dyDescent="0.25">
      <c r="B1964" s="67" t="s">
        <v>402</v>
      </c>
      <c r="C1964" s="67" t="s">
        <v>403</v>
      </c>
      <c r="D1964" s="68" t="s">
        <v>367</v>
      </c>
      <c r="E1964" s="67" t="s">
        <v>368</v>
      </c>
      <c r="F1964" s="68" t="s">
        <v>422</v>
      </c>
      <c r="G1964" s="67" t="s">
        <v>423</v>
      </c>
      <c r="H1964" s="68" t="s">
        <v>362</v>
      </c>
      <c r="I1964" s="69">
        <v>0</v>
      </c>
      <c r="J1964" s="69">
        <v>0</v>
      </c>
      <c r="K1964" s="91"/>
      <c r="L1964" s="91"/>
    </row>
    <row r="1965" spans="2:12" x14ac:dyDescent="0.25">
      <c r="B1965" s="67" t="s">
        <v>402</v>
      </c>
      <c r="C1965" s="67" t="s">
        <v>403</v>
      </c>
      <c r="D1965" s="68" t="s">
        <v>367</v>
      </c>
      <c r="E1965" s="67" t="s">
        <v>368</v>
      </c>
      <c r="F1965" s="68" t="s">
        <v>422</v>
      </c>
      <c r="G1965" s="67" t="s">
        <v>423</v>
      </c>
      <c r="H1965" s="68" t="s">
        <v>362</v>
      </c>
      <c r="I1965" s="69">
        <v>0</v>
      </c>
      <c r="J1965" s="69">
        <v>0</v>
      </c>
      <c r="K1965" s="91"/>
      <c r="L1965" s="91"/>
    </row>
    <row r="1966" spans="2:12" x14ac:dyDescent="0.25">
      <c r="B1966" s="67" t="s">
        <v>402</v>
      </c>
      <c r="C1966" s="67" t="s">
        <v>403</v>
      </c>
      <c r="D1966" s="68" t="s">
        <v>367</v>
      </c>
      <c r="E1966" s="67" t="s">
        <v>368</v>
      </c>
      <c r="F1966" s="68" t="s">
        <v>422</v>
      </c>
      <c r="G1966" s="67" t="s">
        <v>423</v>
      </c>
      <c r="H1966" s="68" t="s">
        <v>362</v>
      </c>
      <c r="I1966" s="69">
        <v>24</v>
      </c>
      <c r="J1966" s="69">
        <v>55</v>
      </c>
      <c r="K1966" s="91"/>
      <c r="L1966" s="91"/>
    </row>
    <row r="1967" spans="2:12" x14ac:dyDescent="0.25">
      <c r="B1967" s="67" t="s">
        <v>402</v>
      </c>
      <c r="C1967" s="67" t="s">
        <v>403</v>
      </c>
      <c r="D1967" s="68" t="s">
        <v>367</v>
      </c>
      <c r="E1967" s="67" t="s">
        <v>368</v>
      </c>
      <c r="F1967" s="68" t="s">
        <v>422</v>
      </c>
      <c r="G1967" s="67" t="s">
        <v>423</v>
      </c>
      <c r="H1967" s="68" t="s">
        <v>363</v>
      </c>
      <c r="I1967" s="69">
        <v>37</v>
      </c>
      <c r="J1967" s="69">
        <v>105</v>
      </c>
      <c r="K1967" s="91"/>
      <c r="L1967" s="91"/>
    </row>
    <row r="1968" spans="2:12" x14ac:dyDescent="0.25">
      <c r="B1968" s="67" t="s">
        <v>402</v>
      </c>
      <c r="C1968" s="67" t="s">
        <v>403</v>
      </c>
      <c r="D1968" s="68" t="s">
        <v>367</v>
      </c>
      <c r="E1968" s="67" t="s">
        <v>368</v>
      </c>
      <c r="F1968" s="68" t="s">
        <v>422</v>
      </c>
      <c r="G1968" s="67" t="s">
        <v>423</v>
      </c>
      <c r="H1968" s="68" t="s">
        <v>364</v>
      </c>
      <c r="I1968" s="69">
        <v>0</v>
      </c>
      <c r="J1968" s="69">
        <v>24</v>
      </c>
      <c r="K1968" s="91"/>
      <c r="L1968" s="91"/>
    </row>
    <row r="1969" spans="2:12" x14ac:dyDescent="0.25">
      <c r="B1969" s="67" t="s">
        <v>402</v>
      </c>
      <c r="C1969" s="67" t="s">
        <v>403</v>
      </c>
      <c r="D1969" s="68" t="s">
        <v>367</v>
      </c>
      <c r="E1969" s="67" t="s">
        <v>368</v>
      </c>
      <c r="F1969" s="68" t="s">
        <v>422</v>
      </c>
      <c r="G1969" s="67" t="s">
        <v>423</v>
      </c>
      <c r="H1969" s="68" t="s">
        <v>362</v>
      </c>
      <c r="I1969" s="69">
        <v>0</v>
      </c>
      <c r="J1969" s="69">
        <v>0</v>
      </c>
      <c r="K1969" s="91"/>
      <c r="L1969" s="91"/>
    </row>
    <row r="1970" spans="2:12" x14ac:dyDescent="0.25">
      <c r="B1970" s="67" t="s">
        <v>402</v>
      </c>
      <c r="C1970" s="67" t="s">
        <v>403</v>
      </c>
      <c r="D1970" s="68" t="s">
        <v>367</v>
      </c>
      <c r="E1970" s="67" t="s">
        <v>368</v>
      </c>
      <c r="F1970" s="68" t="s">
        <v>422</v>
      </c>
      <c r="G1970" s="67" t="s">
        <v>423</v>
      </c>
      <c r="H1970" s="68" t="s">
        <v>362</v>
      </c>
      <c r="I1970" s="69">
        <v>0</v>
      </c>
      <c r="J1970" s="69">
        <v>0</v>
      </c>
      <c r="K1970" s="91"/>
      <c r="L1970" s="91"/>
    </row>
    <row r="1971" spans="2:12" x14ac:dyDescent="0.25">
      <c r="B1971" s="67" t="s">
        <v>402</v>
      </c>
      <c r="C1971" s="67" t="s">
        <v>403</v>
      </c>
      <c r="D1971" s="68" t="s">
        <v>367</v>
      </c>
      <c r="E1971" s="67" t="s">
        <v>368</v>
      </c>
      <c r="F1971" s="68" t="s">
        <v>422</v>
      </c>
      <c r="G1971" s="67" t="s">
        <v>423</v>
      </c>
      <c r="H1971" s="68" t="s">
        <v>363</v>
      </c>
      <c r="I1971" s="69">
        <v>0</v>
      </c>
      <c r="J1971" s="69">
        <v>0</v>
      </c>
      <c r="K1971" s="91"/>
      <c r="L1971" s="91"/>
    </row>
    <row r="1972" spans="2:12" x14ac:dyDescent="0.25">
      <c r="B1972" s="67" t="s">
        <v>402</v>
      </c>
      <c r="C1972" s="67" t="s">
        <v>403</v>
      </c>
      <c r="D1972" s="68" t="s">
        <v>367</v>
      </c>
      <c r="E1972" s="67" t="s">
        <v>368</v>
      </c>
      <c r="F1972" s="68" t="s">
        <v>424</v>
      </c>
      <c r="G1972" s="67" t="s">
        <v>425</v>
      </c>
      <c r="H1972" s="68" t="s">
        <v>362</v>
      </c>
      <c r="I1972" s="69">
        <v>75</v>
      </c>
      <c r="J1972" s="69">
        <v>0</v>
      </c>
      <c r="K1972" s="91"/>
      <c r="L1972" s="91"/>
    </row>
    <row r="1973" spans="2:12" x14ac:dyDescent="0.25">
      <c r="B1973" s="67" t="s">
        <v>402</v>
      </c>
      <c r="C1973" s="67" t="s">
        <v>403</v>
      </c>
      <c r="D1973" s="68" t="s">
        <v>367</v>
      </c>
      <c r="E1973" s="67" t="s">
        <v>368</v>
      </c>
      <c r="F1973" s="68" t="s">
        <v>424</v>
      </c>
      <c r="G1973" s="67" t="s">
        <v>425</v>
      </c>
      <c r="H1973" s="68" t="s">
        <v>363</v>
      </c>
      <c r="I1973" s="69">
        <v>73</v>
      </c>
      <c r="J1973" s="69">
        <v>0</v>
      </c>
      <c r="K1973" s="91"/>
      <c r="L1973" s="91"/>
    </row>
    <row r="1974" spans="2:12" x14ac:dyDescent="0.25">
      <c r="B1974" s="67" t="s">
        <v>402</v>
      </c>
      <c r="C1974" s="67" t="s">
        <v>403</v>
      </c>
      <c r="D1974" s="68" t="s">
        <v>367</v>
      </c>
      <c r="E1974" s="67" t="s">
        <v>368</v>
      </c>
      <c r="F1974" s="68" t="s">
        <v>424</v>
      </c>
      <c r="G1974" s="67" t="s">
        <v>425</v>
      </c>
      <c r="H1974" s="68" t="s">
        <v>363</v>
      </c>
      <c r="I1974" s="69">
        <v>0</v>
      </c>
      <c r="J1974" s="69">
        <v>0</v>
      </c>
      <c r="K1974" s="91"/>
      <c r="L1974" s="91"/>
    </row>
    <row r="1975" spans="2:12" x14ac:dyDescent="0.25">
      <c r="B1975" s="67" t="s">
        <v>402</v>
      </c>
      <c r="C1975" s="67" t="s">
        <v>403</v>
      </c>
      <c r="D1975" s="68" t="s">
        <v>367</v>
      </c>
      <c r="E1975" s="67" t="s">
        <v>368</v>
      </c>
      <c r="F1975" s="68" t="s">
        <v>424</v>
      </c>
      <c r="G1975" s="67" t="s">
        <v>425</v>
      </c>
      <c r="H1975" s="68" t="s">
        <v>362</v>
      </c>
      <c r="I1975" s="69">
        <v>108</v>
      </c>
      <c r="J1975" s="69">
        <v>72</v>
      </c>
      <c r="K1975" s="91"/>
      <c r="L1975" s="91"/>
    </row>
    <row r="1976" spans="2:12" x14ac:dyDescent="0.25">
      <c r="B1976" s="67" t="s">
        <v>402</v>
      </c>
      <c r="C1976" s="67" t="s">
        <v>403</v>
      </c>
      <c r="D1976" s="68" t="s">
        <v>367</v>
      </c>
      <c r="E1976" s="67" t="s">
        <v>368</v>
      </c>
      <c r="F1976" s="68" t="s">
        <v>424</v>
      </c>
      <c r="G1976" s="67" t="s">
        <v>425</v>
      </c>
      <c r="H1976" s="68" t="s">
        <v>363</v>
      </c>
      <c r="I1976" s="69">
        <v>87</v>
      </c>
      <c r="J1976" s="69">
        <v>79</v>
      </c>
      <c r="K1976" s="91"/>
      <c r="L1976" s="91"/>
    </row>
    <row r="1977" spans="2:12" x14ac:dyDescent="0.25">
      <c r="B1977" s="67" t="s">
        <v>402</v>
      </c>
      <c r="C1977" s="67" t="s">
        <v>403</v>
      </c>
      <c r="D1977" s="68" t="s">
        <v>367</v>
      </c>
      <c r="E1977" s="67" t="s">
        <v>368</v>
      </c>
      <c r="F1977" s="68" t="s">
        <v>424</v>
      </c>
      <c r="G1977" s="67" t="s">
        <v>425</v>
      </c>
      <c r="H1977" s="68" t="s">
        <v>364</v>
      </c>
      <c r="I1977" s="69">
        <v>23</v>
      </c>
      <c r="J1977" s="69">
        <v>20</v>
      </c>
      <c r="K1977" s="91"/>
      <c r="L1977" s="91"/>
    </row>
    <row r="1978" spans="2:12" x14ac:dyDescent="0.25">
      <c r="B1978" s="67" t="s">
        <v>402</v>
      </c>
      <c r="C1978" s="67" t="s">
        <v>403</v>
      </c>
      <c r="D1978" s="68" t="s">
        <v>367</v>
      </c>
      <c r="E1978" s="67" t="s">
        <v>368</v>
      </c>
      <c r="F1978" s="68" t="s">
        <v>424</v>
      </c>
      <c r="G1978" s="67" t="s">
        <v>425</v>
      </c>
      <c r="H1978" s="68" t="s">
        <v>362</v>
      </c>
      <c r="I1978" s="69">
        <v>0</v>
      </c>
      <c r="J1978" s="69">
        <v>0</v>
      </c>
      <c r="K1978" s="91"/>
      <c r="L1978" s="91"/>
    </row>
    <row r="1979" spans="2:12" x14ac:dyDescent="0.25">
      <c r="B1979" s="67" t="s">
        <v>402</v>
      </c>
      <c r="C1979" s="67" t="s">
        <v>403</v>
      </c>
      <c r="D1979" s="68" t="s">
        <v>367</v>
      </c>
      <c r="E1979" s="67" t="s">
        <v>368</v>
      </c>
      <c r="F1979" s="68" t="s">
        <v>424</v>
      </c>
      <c r="G1979" s="67" t="s">
        <v>425</v>
      </c>
      <c r="H1979" s="68" t="s">
        <v>363</v>
      </c>
      <c r="I1979" s="69">
        <v>0</v>
      </c>
      <c r="J1979" s="69">
        <v>0</v>
      </c>
      <c r="K1979" s="91"/>
      <c r="L1979" s="91"/>
    </row>
    <row r="1980" spans="2:12" x14ac:dyDescent="0.25">
      <c r="B1980" s="67" t="s">
        <v>402</v>
      </c>
      <c r="C1980" s="67" t="s">
        <v>403</v>
      </c>
      <c r="D1980" s="68" t="s">
        <v>367</v>
      </c>
      <c r="E1980" s="67" t="s">
        <v>368</v>
      </c>
      <c r="F1980" s="68" t="s">
        <v>424</v>
      </c>
      <c r="G1980" s="67" t="s">
        <v>425</v>
      </c>
      <c r="H1980" s="68" t="s">
        <v>362</v>
      </c>
      <c r="I1980" s="69">
        <v>0</v>
      </c>
      <c r="J1980" s="69">
        <v>0</v>
      </c>
      <c r="K1980" s="91"/>
      <c r="L1980" s="91"/>
    </row>
    <row r="1981" spans="2:12" x14ac:dyDescent="0.25">
      <c r="B1981" s="67" t="s">
        <v>402</v>
      </c>
      <c r="C1981" s="67" t="s">
        <v>403</v>
      </c>
      <c r="D1981" s="68" t="s">
        <v>367</v>
      </c>
      <c r="E1981" s="67" t="s">
        <v>368</v>
      </c>
      <c r="F1981" s="68" t="s">
        <v>424</v>
      </c>
      <c r="G1981" s="67" t="s">
        <v>425</v>
      </c>
      <c r="H1981" s="68" t="s">
        <v>363</v>
      </c>
      <c r="I1981" s="69">
        <v>0</v>
      </c>
      <c r="J1981" s="69">
        <v>0</v>
      </c>
      <c r="K1981" s="91"/>
      <c r="L1981" s="91"/>
    </row>
    <row r="1982" spans="2:12" x14ac:dyDescent="0.25">
      <c r="B1982" s="67" t="s">
        <v>402</v>
      </c>
      <c r="C1982" s="67" t="s">
        <v>403</v>
      </c>
      <c r="D1982" s="68" t="s">
        <v>367</v>
      </c>
      <c r="E1982" s="67" t="s">
        <v>368</v>
      </c>
      <c r="F1982" s="68" t="s">
        <v>424</v>
      </c>
      <c r="G1982" s="67" t="s">
        <v>425</v>
      </c>
      <c r="H1982" s="68" t="s">
        <v>362</v>
      </c>
      <c r="I1982" s="69">
        <v>34</v>
      </c>
      <c r="J1982" s="69">
        <v>104</v>
      </c>
      <c r="K1982" s="91"/>
      <c r="L1982" s="91"/>
    </row>
    <row r="1983" spans="2:12" x14ac:dyDescent="0.25">
      <c r="B1983" s="67" t="s">
        <v>402</v>
      </c>
      <c r="C1983" s="67" t="s">
        <v>403</v>
      </c>
      <c r="D1983" s="68" t="s">
        <v>367</v>
      </c>
      <c r="E1983" s="67" t="s">
        <v>368</v>
      </c>
      <c r="F1983" s="68" t="s">
        <v>424</v>
      </c>
      <c r="G1983" s="67" t="s">
        <v>425</v>
      </c>
      <c r="H1983" s="68" t="s">
        <v>363</v>
      </c>
      <c r="I1983" s="69">
        <v>80</v>
      </c>
      <c r="J1983" s="69">
        <v>99</v>
      </c>
      <c r="K1983" s="91"/>
      <c r="L1983" s="91"/>
    </row>
    <row r="1984" spans="2:12" x14ac:dyDescent="0.25">
      <c r="B1984" s="67" t="s">
        <v>402</v>
      </c>
      <c r="C1984" s="67" t="s">
        <v>403</v>
      </c>
      <c r="D1984" s="68" t="s">
        <v>367</v>
      </c>
      <c r="E1984" s="67" t="s">
        <v>368</v>
      </c>
      <c r="F1984" s="68" t="s">
        <v>424</v>
      </c>
      <c r="G1984" s="67" t="s">
        <v>425</v>
      </c>
      <c r="H1984" s="68" t="s">
        <v>364</v>
      </c>
      <c r="I1984" s="69">
        <v>24</v>
      </c>
      <c r="J1984" s="69">
        <v>29</v>
      </c>
      <c r="K1984" s="91"/>
      <c r="L1984" s="91"/>
    </row>
    <row r="1985" spans="2:12" x14ac:dyDescent="0.25">
      <c r="B1985" s="67" t="s">
        <v>402</v>
      </c>
      <c r="C1985" s="67" t="s">
        <v>403</v>
      </c>
      <c r="D1985" s="68" t="s">
        <v>367</v>
      </c>
      <c r="E1985" s="67" t="s">
        <v>368</v>
      </c>
      <c r="F1985" s="68" t="s">
        <v>424</v>
      </c>
      <c r="G1985" s="67" t="s">
        <v>425</v>
      </c>
      <c r="H1985" s="68" t="s">
        <v>362</v>
      </c>
      <c r="I1985" s="69">
        <v>0</v>
      </c>
      <c r="J1985" s="69">
        <v>0</v>
      </c>
      <c r="K1985" s="91"/>
      <c r="L1985" s="91"/>
    </row>
    <row r="1986" spans="2:12" x14ac:dyDescent="0.25">
      <c r="B1986" s="67" t="s">
        <v>402</v>
      </c>
      <c r="C1986" s="67" t="s">
        <v>403</v>
      </c>
      <c r="D1986" s="68" t="s">
        <v>367</v>
      </c>
      <c r="E1986" s="67" t="s">
        <v>368</v>
      </c>
      <c r="F1986" s="68" t="s">
        <v>424</v>
      </c>
      <c r="G1986" s="67" t="s">
        <v>425</v>
      </c>
      <c r="H1986" s="68" t="s">
        <v>364</v>
      </c>
      <c r="I1986" s="69">
        <v>0</v>
      </c>
      <c r="J1986" s="69">
        <v>0</v>
      </c>
      <c r="K1986" s="91"/>
      <c r="L1986" s="91"/>
    </row>
    <row r="1987" spans="2:12" x14ac:dyDescent="0.25">
      <c r="B1987" s="67" t="s">
        <v>402</v>
      </c>
      <c r="C1987" s="67" t="s">
        <v>403</v>
      </c>
      <c r="D1987" s="68" t="s">
        <v>367</v>
      </c>
      <c r="E1987" s="67" t="s">
        <v>368</v>
      </c>
      <c r="F1987" s="68" t="s">
        <v>424</v>
      </c>
      <c r="G1987" s="67" t="s">
        <v>425</v>
      </c>
      <c r="H1987" s="68" t="s">
        <v>362</v>
      </c>
      <c r="I1987" s="69">
        <v>101</v>
      </c>
      <c r="J1987" s="69">
        <v>156</v>
      </c>
      <c r="K1987" s="91"/>
      <c r="L1987" s="91"/>
    </row>
    <row r="1988" spans="2:12" x14ac:dyDescent="0.25">
      <c r="B1988" s="67" t="s">
        <v>402</v>
      </c>
      <c r="C1988" s="67" t="s">
        <v>403</v>
      </c>
      <c r="D1988" s="68" t="s">
        <v>367</v>
      </c>
      <c r="E1988" s="67" t="s">
        <v>368</v>
      </c>
      <c r="F1988" s="68" t="s">
        <v>424</v>
      </c>
      <c r="G1988" s="67" t="s">
        <v>425</v>
      </c>
      <c r="H1988" s="68" t="s">
        <v>363</v>
      </c>
      <c r="I1988" s="69">
        <v>184</v>
      </c>
      <c r="J1988" s="69">
        <v>184</v>
      </c>
      <c r="K1988" s="91"/>
      <c r="L1988" s="91"/>
    </row>
    <row r="1989" spans="2:12" x14ac:dyDescent="0.25">
      <c r="B1989" s="67" t="s">
        <v>402</v>
      </c>
      <c r="C1989" s="67" t="s">
        <v>403</v>
      </c>
      <c r="D1989" s="68" t="s">
        <v>367</v>
      </c>
      <c r="E1989" s="67" t="s">
        <v>368</v>
      </c>
      <c r="F1989" s="68" t="s">
        <v>424</v>
      </c>
      <c r="G1989" s="67" t="s">
        <v>425</v>
      </c>
      <c r="H1989" s="68" t="s">
        <v>364</v>
      </c>
      <c r="I1989" s="69">
        <v>0</v>
      </c>
      <c r="J1989" s="69">
        <v>0</v>
      </c>
      <c r="K1989" s="91"/>
      <c r="L1989" s="91"/>
    </row>
    <row r="1990" spans="2:12" x14ac:dyDescent="0.25">
      <c r="B1990" s="67" t="s">
        <v>402</v>
      </c>
      <c r="C1990" s="67" t="s">
        <v>403</v>
      </c>
      <c r="D1990" s="68" t="s">
        <v>367</v>
      </c>
      <c r="E1990" s="67" t="s">
        <v>368</v>
      </c>
      <c r="F1990" s="68" t="s">
        <v>424</v>
      </c>
      <c r="G1990" s="67" t="s">
        <v>425</v>
      </c>
      <c r="H1990" s="68" t="s">
        <v>362</v>
      </c>
      <c r="I1990" s="69">
        <v>18</v>
      </c>
      <c r="J1990" s="69">
        <v>74</v>
      </c>
      <c r="K1990" s="91"/>
      <c r="L1990" s="91"/>
    </row>
    <row r="1991" spans="2:12" x14ac:dyDescent="0.25">
      <c r="B1991" s="67" t="s">
        <v>402</v>
      </c>
      <c r="C1991" s="67" t="s">
        <v>403</v>
      </c>
      <c r="D1991" s="68" t="s">
        <v>367</v>
      </c>
      <c r="E1991" s="67" t="s">
        <v>368</v>
      </c>
      <c r="F1991" s="68" t="s">
        <v>424</v>
      </c>
      <c r="G1991" s="67" t="s">
        <v>425</v>
      </c>
      <c r="H1991" s="68" t="s">
        <v>363</v>
      </c>
      <c r="I1991" s="69">
        <v>28</v>
      </c>
      <c r="J1991" s="69">
        <v>103</v>
      </c>
      <c r="K1991" s="91"/>
      <c r="L1991" s="91"/>
    </row>
    <row r="1992" spans="2:12" x14ac:dyDescent="0.25">
      <c r="B1992" s="67" t="s">
        <v>402</v>
      </c>
      <c r="C1992" s="67" t="s">
        <v>403</v>
      </c>
      <c r="D1992" s="68" t="s">
        <v>367</v>
      </c>
      <c r="E1992" s="67" t="s">
        <v>368</v>
      </c>
      <c r="F1992" s="68" t="s">
        <v>424</v>
      </c>
      <c r="G1992" s="67" t="s">
        <v>425</v>
      </c>
      <c r="H1992" s="68" t="s">
        <v>362</v>
      </c>
      <c r="I1992" s="69">
        <v>10</v>
      </c>
      <c r="J1992" s="69">
        <v>10</v>
      </c>
      <c r="K1992" s="91"/>
      <c r="L1992" s="91"/>
    </row>
    <row r="1993" spans="2:12" x14ac:dyDescent="0.25">
      <c r="B1993" s="67" t="s">
        <v>402</v>
      </c>
      <c r="C1993" s="67" t="s">
        <v>403</v>
      </c>
      <c r="D1993" s="68" t="s">
        <v>367</v>
      </c>
      <c r="E1993" s="67" t="s">
        <v>368</v>
      </c>
      <c r="F1993" s="68" t="s">
        <v>424</v>
      </c>
      <c r="G1993" s="67" t="s">
        <v>425</v>
      </c>
      <c r="H1993" s="68" t="s">
        <v>363</v>
      </c>
      <c r="I1993" s="69">
        <v>0</v>
      </c>
      <c r="J1993" s="69">
        <v>0</v>
      </c>
      <c r="K1993" s="91"/>
      <c r="L1993" s="91"/>
    </row>
    <row r="1994" spans="2:12" x14ac:dyDescent="0.25">
      <c r="B1994" s="67" t="s">
        <v>402</v>
      </c>
      <c r="C1994" s="67" t="s">
        <v>403</v>
      </c>
      <c r="D1994" s="68" t="s">
        <v>367</v>
      </c>
      <c r="E1994" s="67" t="s">
        <v>368</v>
      </c>
      <c r="F1994" s="68" t="s">
        <v>424</v>
      </c>
      <c r="G1994" s="67" t="s">
        <v>425</v>
      </c>
      <c r="H1994" s="68" t="s">
        <v>362</v>
      </c>
      <c r="I1994" s="69">
        <v>60</v>
      </c>
      <c r="J1994" s="69">
        <v>10</v>
      </c>
      <c r="K1994" s="91"/>
      <c r="L1994" s="91"/>
    </row>
    <row r="1995" spans="2:12" x14ac:dyDescent="0.25">
      <c r="B1995" s="67" t="s">
        <v>402</v>
      </c>
      <c r="C1995" s="67" t="s">
        <v>403</v>
      </c>
      <c r="D1995" s="68" t="s">
        <v>367</v>
      </c>
      <c r="E1995" s="67" t="s">
        <v>368</v>
      </c>
      <c r="F1995" s="68" t="s">
        <v>424</v>
      </c>
      <c r="G1995" s="67" t="s">
        <v>425</v>
      </c>
      <c r="H1995" s="68" t="s">
        <v>363</v>
      </c>
      <c r="I1995" s="69">
        <v>676</v>
      </c>
      <c r="J1995" s="69">
        <v>878</v>
      </c>
      <c r="K1995" s="91"/>
      <c r="L1995" s="91"/>
    </row>
    <row r="1996" spans="2:12" x14ac:dyDescent="0.25">
      <c r="B1996" s="67" t="s">
        <v>402</v>
      </c>
      <c r="C1996" s="67" t="s">
        <v>403</v>
      </c>
      <c r="D1996" s="68" t="s">
        <v>367</v>
      </c>
      <c r="E1996" s="67" t="s">
        <v>368</v>
      </c>
      <c r="F1996" s="68" t="s">
        <v>424</v>
      </c>
      <c r="G1996" s="67" t="s">
        <v>425</v>
      </c>
      <c r="H1996" s="68" t="s">
        <v>364</v>
      </c>
      <c r="I1996" s="69">
        <v>40</v>
      </c>
      <c r="J1996" s="69">
        <v>63</v>
      </c>
      <c r="K1996" s="91"/>
      <c r="L1996" s="91"/>
    </row>
    <row r="1997" spans="2:12" x14ac:dyDescent="0.25">
      <c r="B1997" s="67" t="s">
        <v>402</v>
      </c>
      <c r="C1997" s="67" t="s">
        <v>403</v>
      </c>
      <c r="D1997" s="68" t="s">
        <v>367</v>
      </c>
      <c r="E1997" s="67" t="s">
        <v>368</v>
      </c>
      <c r="F1997" s="68" t="s">
        <v>424</v>
      </c>
      <c r="G1997" s="67" t="s">
        <v>425</v>
      </c>
      <c r="H1997" s="68" t="s">
        <v>362</v>
      </c>
      <c r="I1997" s="69">
        <v>48</v>
      </c>
      <c r="J1997" s="69">
        <v>54</v>
      </c>
      <c r="K1997" s="91"/>
      <c r="L1997" s="91"/>
    </row>
    <row r="1998" spans="2:12" x14ac:dyDescent="0.25">
      <c r="B1998" s="67" t="s">
        <v>402</v>
      </c>
      <c r="C1998" s="67" t="s">
        <v>403</v>
      </c>
      <c r="D1998" s="68" t="s">
        <v>367</v>
      </c>
      <c r="E1998" s="67" t="s">
        <v>368</v>
      </c>
      <c r="F1998" s="68" t="s">
        <v>424</v>
      </c>
      <c r="G1998" s="67" t="s">
        <v>425</v>
      </c>
      <c r="H1998" s="68" t="s">
        <v>363</v>
      </c>
      <c r="I1998" s="69">
        <v>107</v>
      </c>
      <c r="J1998" s="69">
        <v>129</v>
      </c>
      <c r="K1998" s="91"/>
      <c r="L1998" s="91"/>
    </row>
    <row r="1999" spans="2:12" x14ac:dyDescent="0.25">
      <c r="B1999" s="67" t="s">
        <v>402</v>
      </c>
      <c r="C1999" s="67" t="s">
        <v>403</v>
      </c>
      <c r="D1999" s="68" t="s">
        <v>367</v>
      </c>
      <c r="E1999" s="67" t="s">
        <v>368</v>
      </c>
      <c r="F1999" s="68" t="s">
        <v>424</v>
      </c>
      <c r="G1999" s="67" t="s">
        <v>425</v>
      </c>
      <c r="H1999" s="68" t="s">
        <v>364</v>
      </c>
      <c r="I1999" s="69">
        <v>46</v>
      </c>
      <c r="J1999" s="69">
        <v>19</v>
      </c>
      <c r="K1999" s="91"/>
      <c r="L1999" s="91"/>
    </row>
    <row r="2000" spans="2:12" x14ac:dyDescent="0.25">
      <c r="B2000" s="67" t="s">
        <v>402</v>
      </c>
      <c r="C2000" s="67" t="s">
        <v>403</v>
      </c>
      <c r="D2000" s="68" t="s">
        <v>367</v>
      </c>
      <c r="E2000" s="67" t="s">
        <v>368</v>
      </c>
      <c r="F2000" s="68" t="s">
        <v>424</v>
      </c>
      <c r="G2000" s="67" t="s">
        <v>425</v>
      </c>
      <c r="H2000" s="68" t="s">
        <v>364</v>
      </c>
      <c r="I2000" s="69">
        <v>0</v>
      </c>
      <c r="J2000" s="69">
        <v>0</v>
      </c>
      <c r="K2000" s="91"/>
      <c r="L2000" s="91"/>
    </row>
    <row r="2001" spans="2:12" x14ac:dyDescent="0.25">
      <c r="B2001" s="67" t="s">
        <v>402</v>
      </c>
      <c r="C2001" s="67" t="s">
        <v>403</v>
      </c>
      <c r="D2001" s="68" t="s">
        <v>367</v>
      </c>
      <c r="E2001" s="67" t="s">
        <v>368</v>
      </c>
      <c r="F2001" s="68" t="s">
        <v>424</v>
      </c>
      <c r="G2001" s="67" t="s">
        <v>425</v>
      </c>
      <c r="H2001" s="68" t="s">
        <v>362</v>
      </c>
      <c r="I2001" s="69">
        <v>0</v>
      </c>
      <c r="J2001" s="69">
        <v>35</v>
      </c>
      <c r="K2001" s="91"/>
      <c r="L2001" s="91"/>
    </row>
    <row r="2002" spans="2:12" x14ac:dyDescent="0.25">
      <c r="B2002" s="67" t="s">
        <v>402</v>
      </c>
      <c r="C2002" s="67" t="s">
        <v>403</v>
      </c>
      <c r="D2002" s="68" t="s">
        <v>367</v>
      </c>
      <c r="E2002" s="67" t="s">
        <v>368</v>
      </c>
      <c r="F2002" s="68" t="s">
        <v>424</v>
      </c>
      <c r="G2002" s="67" t="s">
        <v>425</v>
      </c>
      <c r="H2002" s="68" t="s">
        <v>363</v>
      </c>
      <c r="I2002" s="69">
        <v>91</v>
      </c>
      <c r="J2002" s="69">
        <v>114</v>
      </c>
      <c r="K2002" s="91"/>
      <c r="L2002" s="91"/>
    </row>
    <row r="2003" spans="2:12" x14ac:dyDescent="0.25">
      <c r="B2003" s="67" t="s">
        <v>402</v>
      </c>
      <c r="C2003" s="67" t="s">
        <v>403</v>
      </c>
      <c r="D2003" s="68" t="s">
        <v>367</v>
      </c>
      <c r="E2003" s="67" t="s">
        <v>368</v>
      </c>
      <c r="F2003" s="68" t="s">
        <v>424</v>
      </c>
      <c r="G2003" s="67" t="s">
        <v>425</v>
      </c>
      <c r="H2003" s="68" t="s">
        <v>364</v>
      </c>
      <c r="I2003" s="69">
        <v>0</v>
      </c>
      <c r="J2003" s="69">
        <v>0</v>
      </c>
      <c r="K2003" s="91"/>
      <c r="L2003" s="91"/>
    </row>
    <row r="2004" spans="2:12" x14ac:dyDescent="0.25">
      <c r="B2004" s="67" t="s">
        <v>402</v>
      </c>
      <c r="C2004" s="67" t="s">
        <v>403</v>
      </c>
      <c r="D2004" s="68" t="s">
        <v>367</v>
      </c>
      <c r="E2004" s="67" t="s">
        <v>368</v>
      </c>
      <c r="F2004" s="68" t="s">
        <v>424</v>
      </c>
      <c r="G2004" s="67" t="s">
        <v>425</v>
      </c>
      <c r="H2004" s="68" t="s">
        <v>362</v>
      </c>
      <c r="I2004" s="69">
        <v>0</v>
      </c>
      <c r="J2004" s="69">
        <v>128</v>
      </c>
      <c r="K2004" s="91"/>
      <c r="L2004" s="91"/>
    </row>
    <row r="2005" spans="2:12" x14ac:dyDescent="0.25">
      <c r="B2005" s="67" t="s">
        <v>402</v>
      </c>
      <c r="C2005" s="67" t="s">
        <v>403</v>
      </c>
      <c r="D2005" s="68" t="s">
        <v>367</v>
      </c>
      <c r="E2005" s="67" t="s">
        <v>368</v>
      </c>
      <c r="F2005" s="68" t="s">
        <v>424</v>
      </c>
      <c r="G2005" s="67" t="s">
        <v>425</v>
      </c>
      <c r="H2005" s="68" t="s">
        <v>363</v>
      </c>
      <c r="I2005" s="69">
        <v>38</v>
      </c>
      <c r="J2005" s="69">
        <v>617</v>
      </c>
      <c r="K2005" s="91"/>
      <c r="L2005" s="91"/>
    </row>
    <row r="2006" spans="2:12" x14ac:dyDescent="0.25">
      <c r="B2006" s="67" t="s">
        <v>402</v>
      </c>
      <c r="C2006" s="67" t="s">
        <v>403</v>
      </c>
      <c r="D2006" s="68" t="s">
        <v>367</v>
      </c>
      <c r="E2006" s="67" t="s">
        <v>368</v>
      </c>
      <c r="F2006" s="68" t="s">
        <v>424</v>
      </c>
      <c r="G2006" s="67" t="s">
        <v>425</v>
      </c>
      <c r="H2006" s="68" t="s">
        <v>364</v>
      </c>
      <c r="I2006" s="69">
        <v>27</v>
      </c>
      <c r="J2006" s="69">
        <v>381</v>
      </c>
      <c r="K2006" s="91"/>
      <c r="L2006" s="91"/>
    </row>
    <row r="2007" spans="2:12" x14ac:dyDescent="0.25">
      <c r="B2007" s="67" t="s">
        <v>402</v>
      </c>
      <c r="C2007" s="67" t="s">
        <v>403</v>
      </c>
      <c r="D2007" s="68" t="s">
        <v>367</v>
      </c>
      <c r="E2007" s="67" t="s">
        <v>368</v>
      </c>
      <c r="F2007" s="68" t="s">
        <v>424</v>
      </c>
      <c r="G2007" s="67" t="s">
        <v>425</v>
      </c>
      <c r="H2007" s="68" t="s">
        <v>362</v>
      </c>
      <c r="I2007" s="69">
        <v>85</v>
      </c>
      <c r="J2007" s="69">
        <v>90</v>
      </c>
      <c r="K2007" s="91"/>
      <c r="L2007" s="91"/>
    </row>
    <row r="2008" spans="2:12" x14ac:dyDescent="0.25">
      <c r="B2008" s="67" t="s">
        <v>402</v>
      </c>
      <c r="C2008" s="67" t="s">
        <v>403</v>
      </c>
      <c r="D2008" s="68" t="s">
        <v>367</v>
      </c>
      <c r="E2008" s="67" t="s">
        <v>368</v>
      </c>
      <c r="F2008" s="68" t="s">
        <v>424</v>
      </c>
      <c r="G2008" s="67" t="s">
        <v>425</v>
      </c>
      <c r="H2008" s="68" t="s">
        <v>363</v>
      </c>
      <c r="I2008" s="69">
        <v>162</v>
      </c>
      <c r="J2008" s="69">
        <v>217</v>
      </c>
      <c r="K2008" s="91"/>
      <c r="L2008" s="91"/>
    </row>
    <row r="2009" spans="2:12" x14ac:dyDescent="0.25">
      <c r="B2009" s="67" t="s">
        <v>402</v>
      </c>
      <c r="C2009" s="67" t="s">
        <v>403</v>
      </c>
      <c r="D2009" s="68" t="s">
        <v>367</v>
      </c>
      <c r="E2009" s="67" t="s">
        <v>368</v>
      </c>
      <c r="F2009" s="68" t="s">
        <v>424</v>
      </c>
      <c r="G2009" s="67" t="s">
        <v>425</v>
      </c>
      <c r="H2009" s="68" t="s">
        <v>364</v>
      </c>
      <c r="I2009" s="69">
        <v>16</v>
      </c>
      <c r="J2009" s="69">
        <v>0</v>
      </c>
      <c r="K2009" s="91"/>
      <c r="L2009" s="91"/>
    </row>
    <row r="2010" spans="2:12" x14ac:dyDescent="0.25">
      <c r="B2010" s="67" t="s">
        <v>402</v>
      </c>
      <c r="C2010" s="67" t="s">
        <v>403</v>
      </c>
      <c r="D2010" s="68" t="s">
        <v>367</v>
      </c>
      <c r="E2010" s="67" t="s">
        <v>368</v>
      </c>
      <c r="F2010" s="68" t="s">
        <v>424</v>
      </c>
      <c r="G2010" s="67" t="s">
        <v>425</v>
      </c>
      <c r="H2010" s="68" t="s">
        <v>362</v>
      </c>
      <c r="I2010" s="69">
        <v>0</v>
      </c>
      <c r="J2010" s="69">
        <v>0</v>
      </c>
      <c r="K2010" s="91"/>
      <c r="L2010" s="91"/>
    </row>
    <row r="2011" spans="2:12" x14ac:dyDescent="0.25">
      <c r="B2011" s="67" t="s">
        <v>402</v>
      </c>
      <c r="C2011" s="67" t="s">
        <v>403</v>
      </c>
      <c r="D2011" s="68" t="s">
        <v>367</v>
      </c>
      <c r="E2011" s="67" t="s">
        <v>368</v>
      </c>
      <c r="F2011" s="68" t="s">
        <v>424</v>
      </c>
      <c r="G2011" s="67" t="s">
        <v>425</v>
      </c>
      <c r="H2011" s="68" t="s">
        <v>363</v>
      </c>
      <c r="I2011" s="69">
        <v>0</v>
      </c>
      <c r="J2011" s="69">
        <v>7</v>
      </c>
      <c r="K2011" s="91"/>
      <c r="L2011" s="91"/>
    </row>
    <row r="2012" spans="2:12" x14ac:dyDescent="0.25">
      <c r="B2012" s="67" t="s">
        <v>402</v>
      </c>
      <c r="C2012" s="67" t="s">
        <v>403</v>
      </c>
      <c r="D2012" s="68" t="s">
        <v>367</v>
      </c>
      <c r="E2012" s="67" t="s">
        <v>368</v>
      </c>
      <c r="F2012" s="68" t="s">
        <v>424</v>
      </c>
      <c r="G2012" s="67" t="s">
        <v>425</v>
      </c>
      <c r="H2012" s="68" t="s">
        <v>364</v>
      </c>
      <c r="I2012" s="69">
        <v>6</v>
      </c>
      <c r="J2012" s="69">
        <v>0</v>
      </c>
      <c r="K2012" s="91"/>
      <c r="L2012" s="91"/>
    </row>
    <row r="2013" spans="2:12" x14ac:dyDescent="0.25">
      <c r="B2013" s="67" t="s">
        <v>402</v>
      </c>
      <c r="C2013" s="67" t="s">
        <v>403</v>
      </c>
      <c r="D2013" s="68" t="s">
        <v>367</v>
      </c>
      <c r="E2013" s="67" t="s">
        <v>368</v>
      </c>
      <c r="F2013" s="68" t="s">
        <v>424</v>
      </c>
      <c r="G2013" s="67" t="s">
        <v>425</v>
      </c>
      <c r="H2013" s="68" t="s">
        <v>362</v>
      </c>
      <c r="I2013" s="69">
        <v>102</v>
      </c>
      <c r="J2013" s="69">
        <v>51</v>
      </c>
      <c r="K2013" s="91"/>
      <c r="L2013" s="91"/>
    </row>
    <row r="2014" spans="2:12" x14ac:dyDescent="0.25">
      <c r="B2014" s="67" t="s">
        <v>402</v>
      </c>
      <c r="C2014" s="67" t="s">
        <v>403</v>
      </c>
      <c r="D2014" s="68" t="s">
        <v>367</v>
      </c>
      <c r="E2014" s="67" t="s">
        <v>368</v>
      </c>
      <c r="F2014" s="68" t="s">
        <v>424</v>
      </c>
      <c r="G2014" s="67" t="s">
        <v>425</v>
      </c>
      <c r="H2014" s="68" t="s">
        <v>363</v>
      </c>
      <c r="I2014" s="69">
        <v>8</v>
      </c>
      <c r="J2014" s="69">
        <v>18</v>
      </c>
      <c r="K2014" s="91"/>
      <c r="L2014" s="91"/>
    </row>
    <row r="2015" spans="2:12" x14ac:dyDescent="0.25">
      <c r="B2015" s="67" t="s">
        <v>402</v>
      </c>
      <c r="C2015" s="67" t="s">
        <v>403</v>
      </c>
      <c r="D2015" s="68" t="s">
        <v>367</v>
      </c>
      <c r="E2015" s="67" t="s">
        <v>368</v>
      </c>
      <c r="F2015" s="68" t="s">
        <v>424</v>
      </c>
      <c r="G2015" s="67" t="s">
        <v>425</v>
      </c>
      <c r="H2015" s="68" t="s">
        <v>364</v>
      </c>
      <c r="I2015" s="69">
        <v>0</v>
      </c>
      <c r="J2015" s="69">
        <v>0</v>
      </c>
      <c r="K2015" s="91"/>
      <c r="L2015" s="91"/>
    </row>
    <row r="2016" spans="2:12" x14ac:dyDescent="0.25">
      <c r="B2016" s="67" t="s">
        <v>402</v>
      </c>
      <c r="C2016" s="67" t="s">
        <v>403</v>
      </c>
      <c r="D2016" s="68" t="s">
        <v>367</v>
      </c>
      <c r="E2016" s="67" t="s">
        <v>368</v>
      </c>
      <c r="F2016" s="68" t="s">
        <v>424</v>
      </c>
      <c r="G2016" s="67" t="s">
        <v>425</v>
      </c>
      <c r="H2016" s="68" t="s">
        <v>362</v>
      </c>
      <c r="I2016" s="69">
        <v>6</v>
      </c>
      <c r="J2016" s="69">
        <v>0</v>
      </c>
      <c r="K2016" s="91"/>
      <c r="L2016" s="91"/>
    </row>
    <row r="2017" spans="2:12" x14ac:dyDescent="0.25">
      <c r="B2017" s="67" t="s">
        <v>402</v>
      </c>
      <c r="C2017" s="67" t="s">
        <v>403</v>
      </c>
      <c r="D2017" s="68" t="s">
        <v>367</v>
      </c>
      <c r="E2017" s="67" t="s">
        <v>368</v>
      </c>
      <c r="F2017" s="68" t="s">
        <v>424</v>
      </c>
      <c r="G2017" s="67" t="s">
        <v>425</v>
      </c>
      <c r="H2017" s="68" t="s">
        <v>363</v>
      </c>
      <c r="I2017" s="69">
        <v>26</v>
      </c>
      <c r="J2017" s="69">
        <v>8</v>
      </c>
      <c r="K2017" s="91"/>
      <c r="L2017" s="91"/>
    </row>
    <row r="2018" spans="2:12" x14ac:dyDescent="0.25">
      <c r="B2018" s="67" t="s">
        <v>402</v>
      </c>
      <c r="C2018" s="67" t="s">
        <v>403</v>
      </c>
      <c r="D2018" s="68" t="s">
        <v>367</v>
      </c>
      <c r="E2018" s="67" t="s">
        <v>368</v>
      </c>
      <c r="F2018" s="68" t="s">
        <v>424</v>
      </c>
      <c r="G2018" s="67" t="s">
        <v>425</v>
      </c>
      <c r="H2018" s="68" t="s">
        <v>364</v>
      </c>
      <c r="I2018" s="69">
        <v>33</v>
      </c>
      <c r="J2018" s="69">
        <v>10</v>
      </c>
      <c r="K2018" s="91"/>
      <c r="L2018" s="91"/>
    </row>
    <row r="2019" spans="2:12" x14ac:dyDescent="0.25">
      <c r="B2019" s="67" t="s">
        <v>402</v>
      </c>
      <c r="C2019" s="67" t="s">
        <v>403</v>
      </c>
      <c r="D2019" s="68" t="s">
        <v>367</v>
      </c>
      <c r="E2019" s="67" t="s">
        <v>368</v>
      </c>
      <c r="F2019" s="68" t="s">
        <v>424</v>
      </c>
      <c r="G2019" s="67" t="s">
        <v>425</v>
      </c>
      <c r="H2019" s="68" t="s">
        <v>362</v>
      </c>
      <c r="I2019" s="69">
        <v>10</v>
      </c>
      <c r="J2019" s="69">
        <v>30</v>
      </c>
      <c r="K2019" s="91"/>
      <c r="L2019" s="91"/>
    </row>
    <row r="2020" spans="2:12" x14ac:dyDescent="0.25">
      <c r="B2020" s="67" t="s">
        <v>402</v>
      </c>
      <c r="C2020" s="67" t="s">
        <v>403</v>
      </c>
      <c r="D2020" s="68" t="s">
        <v>367</v>
      </c>
      <c r="E2020" s="67" t="s">
        <v>368</v>
      </c>
      <c r="F2020" s="68" t="s">
        <v>424</v>
      </c>
      <c r="G2020" s="67" t="s">
        <v>425</v>
      </c>
      <c r="H2020" s="68" t="s">
        <v>363</v>
      </c>
      <c r="I2020" s="69">
        <v>47</v>
      </c>
      <c r="J2020" s="69">
        <v>20</v>
      </c>
      <c r="K2020" s="91"/>
      <c r="L2020" s="91"/>
    </row>
    <row r="2021" spans="2:12" x14ac:dyDescent="0.25">
      <c r="B2021" s="67" t="s">
        <v>402</v>
      </c>
      <c r="C2021" s="67" t="s">
        <v>403</v>
      </c>
      <c r="D2021" s="68" t="s">
        <v>367</v>
      </c>
      <c r="E2021" s="67" t="s">
        <v>368</v>
      </c>
      <c r="F2021" s="68" t="s">
        <v>424</v>
      </c>
      <c r="G2021" s="67" t="s">
        <v>425</v>
      </c>
      <c r="H2021" s="68" t="s">
        <v>362</v>
      </c>
      <c r="I2021" s="69">
        <v>0</v>
      </c>
      <c r="J2021" s="69">
        <v>0</v>
      </c>
      <c r="K2021" s="91"/>
      <c r="L2021" s="91"/>
    </row>
    <row r="2022" spans="2:12" x14ac:dyDescent="0.25">
      <c r="B2022" s="67" t="s">
        <v>402</v>
      </c>
      <c r="C2022" s="67" t="s">
        <v>403</v>
      </c>
      <c r="D2022" s="68" t="s">
        <v>367</v>
      </c>
      <c r="E2022" s="67" t="s">
        <v>368</v>
      </c>
      <c r="F2022" s="68" t="s">
        <v>424</v>
      </c>
      <c r="G2022" s="67" t="s">
        <v>425</v>
      </c>
      <c r="H2022" s="68" t="s">
        <v>363</v>
      </c>
      <c r="I2022" s="69">
        <v>0</v>
      </c>
      <c r="J2022" s="69">
        <v>67</v>
      </c>
      <c r="K2022" s="91"/>
      <c r="L2022" s="91"/>
    </row>
    <row r="2023" spans="2:12" x14ac:dyDescent="0.25">
      <c r="B2023" s="67" t="s">
        <v>402</v>
      </c>
      <c r="C2023" s="67" t="s">
        <v>403</v>
      </c>
      <c r="D2023" s="68" t="s">
        <v>367</v>
      </c>
      <c r="E2023" s="67" t="s">
        <v>368</v>
      </c>
      <c r="F2023" s="68" t="s">
        <v>424</v>
      </c>
      <c r="G2023" s="67" t="s">
        <v>425</v>
      </c>
      <c r="H2023" s="68" t="s">
        <v>364</v>
      </c>
      <c r="I2023" s="69">
        <v>0</v>
      </c>
      <c r="J2023" s="69">
        <v>9</v>
      </c>
      <c r="K2023" s="91"/>
      <c r="L2023" s="91"/>
    </row>
    <row r="2024" spans="2:12" x14ac:dyDescent="0.25">
      <c r="B2024" s="67" t="s">
        <v>402</v>
      </c>
      <c r="C2024" s="67" t="s">
        <v>403</v>
      </c>
      <c r="D2024" s="68" t="s">
        <v>367</v>
      </c>
      <c r="E2024" s="67" t="s">
        <v>368</v>
      </c>
      <c r="F2024" s="68" t="s">
        <v>424</v>
      </c>
      <c r="G2024" s="67" t="s">
        <v>425</v>
      </c>
      <c r="H2024" s="68" t="s">
        <v>362</v>
      </c>
      <c r="I2024" s="69">
        <v>20</v>
      </c>
      <c r="J2024" s="69">
        <v>50</v>
      </c>
      <c r="K2024" s="91"/>
      <c r="L2024" s="91"/>
    </row>
    <row r="2025" spans="2:12" x14ac:dyDescent="0.25">
      <c r="B2025" s="67" t="s">
        <v>402</v>
      </c>
      <c r="C2025" s="67" t="s">
        <v>403</v>
      </c>
      <c r="D2025" s="68" t="s">
        <v>367</v>
      </c>
      <c r="E2025" s="67" t="s">
        <v>368</v>
      </c>
      <c r="F2025" s="68" t="s">
        <v>424</v>
      </c>
      <c r="G2025" s="67" t="s">
        <v>425</v>
      </c>
      <c r="H2025" s="68" t="s">
        <v>363</v>
      </c>
      <c r="I2025" s="69">
        <v>40</v>
      </c>
      <c r="J2025" s="69">
        <v>95</v>
      </c>
      <c r="K2025" s="91"/>
      <c r="L2025" s="91"/>
    </row>
    <row r="2026" spans="2:12" x14ac:dyDescent="0.25">
      <c r="B2026" s="67" t="s">
        <v>402</v>
      </c>
      <c r="C2026" s="67" t="s">
        <v>403</v>
      </c>
      <c r="D2026" s="68" t="s">
        <v>367</v>
      </c>
      <c r="E2026" s="67" t="s">
        <v>368</v>
      </c>
      <c r="F2026" s="68" t="s">
        <v>424</v>
      </c>
      <c r="G2026" s="67" t="s">
        <v>425</v>
      </c>
      <c r="H2026" s="68" t="s">
        <v>364</v>
      </c>
      <c r="I2026" s="69">
        <v>0</v>
      </c>
      <c r="J2026" s="69">
        <v>0</v>
      </c>
      <c r="K2026" s="91"/>
      <c r="L2026" s="91"/>
    </row>
    <row r="2027" spans="2:12" x14ac:dyDescent="0.25">
      <c r="B2027" s="67" t="s">
        <v>402</v>
      </c>
      <c r="C2027" s="67" t="s">
        <v>403</v>
      </c>
      <c r="D2027" s="68" t="s">
        <v>367</v>
      </c>
      <c r="E2027" s="67" t="s">
        <v>368</v>
      </c>
      <c r="F2027" s="68" t="s">
        <v>424</v>
      </c>
      <c r="G2027" s="67" t="s">
        <v>425</v>
      </c>
      <c r="H2027" s="68" t="s">
        <v>362</v>
      </c>
      <c r="I2027" s="69">
        <v>0</v>
      </c>
      <c r="J2027" s="69">
        <v>10</v>
      </c>
      <c r="K2027" s="91"/>
      <c r="L2027" s="91"/>
    </row>
    <row r="2028" spans="2:12" x14ac:dyDescent="0.25">
      <c r="B2028" s="67" t="s">
        <v>402</v>
      </c>
      <c r="C2028" s="67" t="s">
        <v>403</v>
      </c>
      <c r="D2028" s="68" t="s">
        <v>367</v>
      </c>
      <c r="E2028" s="67" t="s">
        <v>368</v>
      </c>
      <c r="F2028" s="68" t="s">
        <v>424</v>
      </c>
      <c r="G2028" s="67" t="s">
        <v>425</v>
      </c>
      <c r="H2028" s="68" t="s">
        <v>362</v>
      </c>
      <c r="I2028" s="69">
        <v>0</v>
      </c>
      <c r="J2028" s="69">
        <v>0</v>
      </c>
      <c r="K2028" s="91"/>
      <c r="L2028" s="91"/>
    </row>
    <row r="2029" spans="2:12" x14ac:dyDescent="0.25">
      <c r="B2029" s="67" t="s">
        <v>402</v>
      </c>
      <c r="C2029" s="67" t="s">
        <v>403</v>
      </c>
      <c r="D2029" s="68" t="s">
        <v>367</v>
      </c>
      <c r="E2029" s="67" t="s">
        <v>368</v>
      </c>
      <c r="F2029" s="68" t="s">
        <v>424</v>
      </c>
      <c r="G2029" s="67" t="s">
        <v>425</v>
      </c>
      <c r="H2029" s="68" t="s">
        <v>363</v>
      </c>
      <c r="I2029" s="69">
        <v>0</v>
      </c>
      <c r="J2029" s="69">
        <v>0</v>
      </c>
      <c r="K2029" s="91"/>
      <c r="L2029" s="91"/>
    </row>
    <row r="2030" spans="2:12" x14ac:dyDescent="0.25">
      <c r="B2030" s="67" t="s">
        <v>402</v>
      </c>
      <c r="C2030" s="67" t="s">
        <v>403</v>
      </c>
      <c r="D2030" s="68" t="s">
        <v>367</v>
      </c>
      <c r="E2030" s="67" t="s">
        <v>368</v>
      </c>
      <c r="F2030" s="68" t="s">
        <v>424</v>
      </c>
      <c r="G2030" s="67" t="s">
        <v>425</v>
      </c>
      <c r="H2030" s="68" t="s">
        <v>362</v>
      </c>
      <c r="I2030" s="69">
        <v>0.309</v>
      </c>
      <c r="J2030" s="69">
        <v>0.20599999999999999</v>
      </c>
      <c r="K2030" s="91"/>
      <c r="L2030" s="91"/>
    </row>
    <row r="2031" spans="2:12" x14ac:dyDescent="0.25">
      <c r="B2031" s="67" t="s">
        <v>402</v>
      </c>
      <c r="C2031" s="67" t="s">
        <v>403</v>
      </c>
      <c r="D2031" s="68" t="s">
        <v>367</v>
      </c>
      <c r="E2031" s="67" t="s">
        <v>368</v>
      </c>
      <c r="F2031" s="68" t="s">
        <v>424</v>
      </c>
      <c r="G2031" s="67" t="s">
        <v>425</v>
      </c>
      <c r="H2031" s="68" t="s">
        <v>363</v>
      </c>
      <c r="I2031" s="69">
        <v>0.39140000000000003</v>
      </c>
      <c r="J2031" s="69">
        <v>0.55620000000000003</v>
      </c>
      <c r="K2031" s="91"/>
      <c r="L2031" s="91"/>
    </row>
    <row r="2032" spans="2:12" x14ac:dyDescent="0.25">
      <c r="B2032" s="67" t="s">
        <v>402</v>
      </c>
      <c r="C2032" s="67" t="s">
        <v>403</v>
      </c>
      <c r="D2032" s="68" t="s">
        <v>367</v>
      </c>
      <c r="E2032" s="67" t="s">
        <v>368</v>
      </c>
      <c r="F2032" s="68" t="s">
        <v>424</v>
      </c>
      <c r="G2032" s="67" t="s">
        <v>425</v>
      </c>
      <c r="H2032" s="68" t="s">
        <v>364</v>
      </c>
      <c r="I2032" s="69">
        <v>0.45319999999999999</v>
      </c>
      <c r="J2032" s="69">
        <v>0.28839999999999999</v>
      </c>
      <c r="K2032" s="91"/>
      <c r="L2032" s="91"/>
    </row>
    <row r="2033" spans="2:12" x14ac:dyDescent="0.25">
      <c r="B2033" s="67" t="s">
        <v>402</v>
      </c>
      <c r="C2033" s="67" t="s">
        <v>403</v>
      </c>
      <c r="D2033" s="68" t="s">
        <v>367</v>
      </c>
      <c r="E2033" s="67" t="s">
        <v>368</v>
      </c>
      <c r="F2033" s="68" t="s">
        <v>424</v>
      </c>
      <c r="G2033" s="67" t="s">
        <v>425</v>
      </c>
      <c r="H2033" s="68" t="s">
        <v>362</v>
      </c>
      <c r="I2033" s="69">
        <v>0</v>
      </c>
      <c r="J2033" s="69">
        <v>0</v>
      </c>
      <c r="K2033" s="91"/>
      <c r="L2033" s="91"/>
    </row>
    <row r="2034" spans="2:12" x14ac:dyDescent="0.25">
      <c r="B2034" s="67" t="s">
        <v>402</v>
      </c>
      <c r="C2034" s="67" t="s">
        <v>403</v>
      </c>
      <c r="D2034" s="68" t="s">
        <v>367</v>
      </c>
      <c r="E2034" s="67" t="s">
        <v>368</v>
      </c>
      <c r="F2034" s="68" t="s">
        <v>424</v>
      </c>
      <c r="G2034" s="67" t="s">
        <v>425</v>
      </c>
      <c r="H2034" s="68" t="s">
        <v>363</v>
      </c>
      <c r="I2034" s="69">
        <v>4</v>
      </c>
      <c r="J2034" s="69">
        <v>12</v>
      </c>
      <c r="K2034" s="91"/>
      <c r="L2034" s="91"/>
    </row>
    <row r="2035" spans="2:12" x14ac:dyDescent="0.25">
      <c r="B2035" s="67" t="s">
        <v>402</v>
      </c>
      <c r="C2035" s="67" t="s">
        <v>403</v>
      </c>
      <c r="D2035" s="68" t="s">
        <v>367</v>
      </c>
      <c r="E2035" s="67" t="s">
        <v>368</v>
      </c>
      <c r="F2035" s="68" t="s">
        <v>424</v>
      </c>
      <c r="G2035" s="67" t="s">
        <v>425</v>
      </c>
      <c r="H2035" s="68" t="s">
        <v>364</v>
      </c>
      <c r="I2035" s="69">
        <v>0</v>
      </c>
      <c r="J2035" s="69">
        <v>0</v>
      </c>
      <c r="K2035" s="91"/>
      <c r="L2035" s="91"/>
    </row>
    <row r="2036" spans="2:12" x14ac:dyDescent="0.25">
      <c r="B2036" s="67" t="s">
        <v>402</v>
      </c>
      <c r="C2036" s="67" t="s">
        <v>403</v>
      </c>
      <c r="D2036" s="68" t="s">
        <v>367</v>
      </c>
      <c r="E2036" s="67" t="s">
        <v>368</v>
      </c>
      <c r="F2036" s="68" t="s">
        <v>424</v>
      </c>
      <c r="G2036" s="67" t="s">
        <v>425</v>
      </c>
      <c r="H2036" s="68" t="s">
        <v>362</v>
      </c>
      <c r="I2036" s="69">
        <v>0</v>
      </c>
      <c r="J2036" s="69">
        <v>11</v>
      </c>
      <c r="K2036" s="91"/>
      <c r="L2036" s="91"/>
    </row>
    <row r="2037" spans="2:12" x14ac:dyDescent="0.25">
      <c r="B2037" s="67" t="s">
        <v>402</v>
      </c>
      <c r="C2037" s="67" t="s">
        <v>403</v>
      </c>
      <c r="D2037" s="68" t="s">
        <v>367</v>
      </c>
      <c r="E2037" s="67" t="s">
        <v>368</v>
      </c>
      <c r="F2037" s="68" t="s">
        <v>424</v>
      </c>
      <c r="G2037" s="67" t="s">
        <v>425</v>
      </c>
      <c r="H2037" s="68" t="s">
        <v>362</v>
      </c>
      <c r="I2037" s="69">
        <v>0</v>
      </c>
      <c r="J2037" s="69">
        <v>0</v>
      </c>
      <c r="K2037" s="91"/>
      <c r="L2037" s="91"/>
    </row>
    <row r="2038" spans="2:12" x14ac:dyDescent="0.25">
      <c r="B2038" s="67" t="s">
        <v>402</v>
      </c>
      <c r="C2038" s="67" t="s">
        <v>403</v>
      </c>
      <c r="D2038" s="68" t="s">
        <v>367</v>
      </c>
      <c r="E2038" s="67" t="s">
        <v>368</v>
      </c>
      <c r="F2038" s="68" t="s">
        <v>424</v>
      </c>
      <c r="G2038" s="67" t="s">
        <v>425</v>
      </c>
      <c r="H2038" s="68" t="s">
        <v>363</v>
      </c>
      <c r="I2038" s="69">
        <v>0</v>
      </c>
      <c r="J2038" s="69">
        <v>0</v>
      </c>
      <c r="K2038" s="91"/>
      <c r="L2038" s="91"/>
    </row>
    <row r="2039" spans="2:12" x14ac:dyDescent="0.25">
      <c r="B2039" s="67" t="s">
        <v>402</v>
      </c>
      <c r="C2039" s="67" t="s">
        <v>403</v>
      </c>
      <c r="D2039" s="68" t="s">
        <v>367</v>
      </c>
      <c r="E2039" s="67" t="s">
        <v>368</v>
      </c>
      <c r="F2039" s="68" t="s">
        <v>424</v>
      </c>
      <c r="G2039" s="67" t="s">
        <v>425</v>
      </c>
      <c r="H2039" s="68" t="s">
        <v>362</v>
      </c>
      <c r="I2039" s="69">
        <v>0</v>
      </c>
      <c r="J2039" s="69">
        <v>0</v>
      </c>
      <c r="K2039" s="91"/>
      <c r="L2039" s="91"/>
    </row>
    <row r="2040" spans="2:12" x14ac:dyDescent="0.25">
      <c r="B2040" s="67" t="s">
        <v>402</v>
      </c>
      <c r="C2040" s="67" t="s">
        <v>403</v>
      </c>
      <c r="D2040" s="68" t="s">
        <v>367</v>
      </c>
      <c r="E2040" s="67" t="s">
        <v>368</v>
      </c>
      <c r="F2040" s="68" t="s">
        <v>424</v>
      </c>
      <c r="G2040" s="67" t="s">
        <v>425</v>
      </c>
      <c r="H2040" s="68" t="s">
        <v>363</v>
      </c>
      <c r="I2040" s="69">
        <v>0</v>
      </c>
      <c r="J2040" s="69">
        <v>0</v>
      </c>
      <c r="K2040" s="91"/>
      <c r="L2040" s="91"/>
    </row>
    <row r="2041" spans="2:12" x14ac:dyDescent="0.25">
      <c r="B2041" s="67" t="s">
        <v>402</v>
      </c>
      <c r="C2041" s="67" t="s">
        <v>403</v>
      </c>
      <c r="D2041" s="68" t="s">
        <v>367</v>
      </c>
      <c r="E2041" s="67" t="s">
        <v>368</v>
      </c>
      <c r="F2041" s="68" t="s">
        <v>424</v>
      </c>
      <c r="G2041" s="67" t="s">
        <v>425</v>
      </c>
      <c r="H2041" s="68" t="s">
        <v>364</v>
      </c>
      <c r="I2041" s="69">
        <v>0</v>
      </c>
      <c r="J2041" s="69">
        <v>2</v>
      </c>
      <c r="K2041" s="91"/>
      <c r="L2041" s="91"/>
    </row>
    <row r="2042" spans="2:12" x14ac:dyDescent="0.25">
      <c r="B2042" s="67" t="s">
        <v>402</v>
      </c>
      <c r="C2042" s="67" t="s">
        <v>403</v>
      </c>
      <c r="D2042" s="68" t="s">
        <v>367</v>
      </c>
      <c r="E2042" s="67" t="s">
        <v>368</v>
      </c>
      <c r="F2042" s="68" t="s">
        <v>424</v>
      </c>
      <c r="G2042" s="67" t="s">
        <v>425</v>
      </c>
      <c r="H2042" s="68" t="s">
        <v>362</v>
      </c>
      <c r="I2042" s="69">
        <v>30</v>
      </c>
      <c r="J2042" s="69">
        <v>10</v>
      </c>
      <c r="K2042" s="91"/>
      <c r="L2042" s="91"/>
    </row>
    <row r="2043" spans="2:12" x14ac:dyDescent="0.25">
      <c r="B2043" s="67" t="s">
        <v>402</v>
      </c>
      <c r="C2043" s="67" t="s">
        <v>403</v>
      </c>
      <c r="D2043" s="68" t="s">
        <v>367</v>
      </c>
      <c r="E2043" s="67" t="s">
        <v>368</v>
      </c>
      <c r="F2043" s="68" t="s">
        <v>424</v>
      </c>
      <c r="G2043" s="67" t="s">
        <v>425</v>
      </c>
      <c r="H2043" s="68" t="s">
        <v>363</v>
      </c>
      <c r="I2043" s="69">
        <v>0</v>
      </c>
      <c r="J2043" s="69">
        <v>4</v>
      </c>
      <c r="K2043" s="91"/>
      <c r="L2043" s="91"/>
    </row>
    <row r="2044" spans="2:12" x14ac:dyDescent="0.25">
      <c r="B2044" s="67" t="s">
        <v>402</v>
      </c>
      <c r="C2044" s="67" t="s">
        <v>403</v>
      </c>
      <c r="D2044" s="68" t="s">
        <v>367</v>
      </c>
      <c r="E2044" s="67" t="s">
        <v>368</v>
      </c>
      <c r="F2044" s="68" t="s">
        <v>424</v>
      </c>
      <c r="G2044" s="67" t="s">
        <v>425</v>
      </c>
      <c r="H2044" s="68" t="s">
        <v>364</v>
      </c>
      <c r="I2044" s="69">
        <v>0</v>
      </c>
      <c r="J2044" s="69">
        <v>0</v>
      </c>
      <c r="K2044" s="91"/>
      <c r="L2044" s="91"/>
    </row>
    <row r="2045" spans="2:12" x14ac:dyDescent="0.25">
      <c r="B2045" s="67" t="s">
        <v>402</v>
      </c>
      <c r="C2045" s="67" t="s">
        <v>403</v>
      </c>
      <c r="D2045" s="68" t="s">
        <v>367</v>
      </c>
      <c r="E2045" s="67" t="s">
        <v>368</v>
      </c>
      <c r="F2045" s="68" t="s">
        <v>424</v>
      </c>
      <c r="G2045" s="67" t="s">
        <v>425</v>
      </c>
      <c r="H2045" s="68" t="s">
        <v>362</v>
      </c>
      <c r="I2045" s="69">
        <v>0</v>
      </c>
      <c r="J2045" s="69">
        <v>15</v>
      </c>
      <c r="K2045" s="91"/>
      <c r="L2045" s="91"/>
    </row>
    <row r="2046" spans="2:12" x14ac:dyDescent="0.25">
      <c r="B2046" s="67" t="s">
        <v>402</v>
      </c>
      <c r="C2046" s="67" t="s">
        <v>403</v>
      </c>
      <c r="D2046" s="68" t="s">
        <v>367</v>
      </c>
      <c r="E2046" s="67" t="s">
        <v>368</v>
      </c>
      <c r="F2046" s="68" t="s">
        <v>424</v>
      </c>
      <c r="G2046" s="67" t="s">
        <v>425</v>
      </c>
      <c r="H2046" s="68" t="s">
        <v>363</v>
      </c>
      <c r="I2046" s="69">
        <v>28</v>
      </c>
      <c r="J2046" s="69">
        <v>3</v>
      </c>
      <c r="K2046" s="91"/>
      <c r="L2046" s="91"/>
    </row>
    <row r="2047" spans="2:12" x14ac:dyDescent="0.25">
      <c r="B2047" s="67" t="s">
        <v>402</v>
      </c>
      <c r="C2047" s="67" t="s">
        <v>403</v>
      </c>
      <c r="D2047" s="68" t="s">
        <v>367</v>
      </c>
      <c r="E2047" s="67" t="s">
        <v>368</v>
      </c>
      <c r="F2047" s="68" t="s">
        <v>424</v>
      </c>
      <c r="G2047" s="67" t="s">
        <v>425</v>
      </c>
      <c r="H2047" s="68" t="s">
        <v>364</v>
      </c>
      <c r="I2047" s="69">
        <v>6</v>
      </c>
      <c r="J2047" s="69">
        <v>0</v>
      </c>
      <c r="K2047" s="91"/>
      <c r="L2047" s="91"/>
    </row>
    <row r="2048" spans="2:12" x14ac:dyDescent="0.25">
      <c r="B2048" s="67" t="s">
        <v>402</v>
      </c>
      <c r="C2048" s="67" t="s">
        <v>403</v>
      </c>
      <c r="D2048" s="68" t="s">
        <v>367</v>
      </c>
      <c r="E2048" s="67" t="s">
        <v>368</v>
      </c>
      <c r="F2048" s="68" t="s">
        <v>424</v>
      </c>
      <c r="G2048" s="67" t="s">
        <v>425</v>
      </c>
      <c r="H2048" s="68" t="s">
        <v>362</v>
      </c>
      <c r="I2048" s="69">
        <v>10</v>
      </c>
      <c r="J2048" s="69">
        <v>20</v>
      </c>
      <c r="K2048" s="91"/>
      <c r="L2048" s="91"/>
    </row>
    <row r="2049" spans="2:12" x14ac:dyDescent="0.25">
      <c r="B2049" s="67" t="s">
        <v>402</v>
      </c>
      <c r="C2049" s="67" t="s">
        <v>403</v>
      </c>
      <c r="D2049" s="68" t="s">
        <v>367</v>
      </c>
      <c r="E2049" s="67" t="s">
        <v>368</v>
      </c>
      <c r="F2049" s="68" t="s">
        <v>424</v>
      </c>
      <c r="G2049" s="67" t="s">
        <v>425</v>
      </c>
      <c r="H2049" s="68" t="s">
        <v>363</v>
      </c>
      <c r="I2049" s="69">
        <v>16</v>
      </c>
      <c r="J2049" s="69">
        <v>16</v>
      </c>
      <c r="K2049" s="91"/>
      <c r="L2049" s="91"/>
    </row>
    <row r="2050" spans="2:12" x14ac:dyDescent="0.25">
      <c r="B2050" s="67" t="s">
        <v>402</v>
      </c>
      <c r="C2050" s="67" t="s">
        <v>403</v>
      </c>
      <c r="D2050" s="68" t="s">
        <v>367</v>
      </c>
      <c r="E2050" s="67" t="s">
        <v>368</v>
      </c>
      <c r="F2050" s="68" t="s">
        <v>424</v>
      </c>
      <c r="G2050" s="67" t="s">
        <v>425</v>
      </c>
      <c r="H2050" s="68" t="s">
        <v>364</v>
      </c>
      <c r="I2050" s="69">
        <v>6</v>
      </c>
      <c r="J2050" s="69">
        <v>0</v>
      </c>
      <c r="K2050" s="91"/>
      <c r="L2050" s="91"/>
    </row>
    <row r="2051" spans="2:12" x14ac:dyDescent="0.25">
      <c r="B2051" s="67" t="s">
        <v>402</v>
      </c>
      <c r="C2051" s="67" t="s">
        <v>403</v>
      </c>
      <c r="D2051" s="68" t="s">
        <v>367</v>
      </c>
      <c r="E2051" s="67" t="s">
        <v>368</v>
      </c>
      <c r="F2051" s="68" t="s">
        <v>424</v>
      </c>
      <c r="G2051" s="67" t="s">
        <v>425</v>
      </c>
      <c r="H2051" s="68" t="s">
        <v>362</v>
      </c>
      <c r="I2051" s="69">
        <v>155</v>
      </c>
      <c r="J2051" s="69">
        <v>166</v>
      </c>
      <c r="K2051" s="91"/>
      <c r="L2051" s="91"/>
    </row>
    <row r="2052" spans="2:12" x14ac:dyDescent="0.25">
      <c r="B2052" s="67" t="s">
        <v>402</v>
      </c>
      <c r="C2052" s="67" t="s">
        <v>403</v>
      </c>
      <c r="D2052" s="68" t="s">
        <v>367</v>
      </c>
      <c r="E2052" s="67" t="s">
        <v>368</v>
      </c>
      <c r="F2052" s="68" t="s">
        <v>424</v>
      </c>
      <c r="G2052" s="67" t="s">
        <v>425</v>
      </c>
      <c r="H2052" s="68" t="s">
        <v>363</v>
      </c>
      <c r="I2052" s="69">
        <v>265</v>
      </c>
      <c r="J2052" s="69">
        <v>288</v>
      </c>
      <c r="K2052" s="91"/>
      <c r="L2052" s="91"/>
    </row>
    <row r="2053" spans="2:12" x14ac:dyDescent="0.25">
      <c r="B2053" s="67" t="s">
        <v>402</v>
      </c>
      <c r="C2053" s="67" t="s">
        <v>403</v>
      </c>
      <c r="D2053" s="68" t="s">
        <v>367</v>
      </c>
      <c r="E2053" s="67" t="s">
        <v>368</v>
      </c>
      <c r="F2053" s="68" t="s">
        <v>424</v>
      </c>
      <c r="G2053" s="67" t="s">
        <v>425</v>
      </c>
      <c r="H2053" s="68" t="s">
        <v>364</v>
      </c>
      <c r="I2053" s="69">
        <v>38</v>
      </c>
      <c r="J2053" s="69">
        <v>26</v>
      </c>
      <c r="K2053" s="91"/>
      <c r="L2053" s="91"/>
    </row>
    <row r="2054" spans="2:12" x14ac:dyDescent="0.25">
      <c r="B2054" s="67" t="s">
        <v>402</v>
      </c>
      <c r="C2054" s="67" t="s">
        <v>403</v>
      </c>
      <c r="D2054" s="68" t="s">
        <v>367</v>
      </c>
      <c r="E2054" s="67" t="s">
        <v>368</v>
      </c>
      <c r="F2054" s="68" t="s">
        <v>424</v>
      </c>
      <c r="G2054" s="67" t="s">
        <v>425</v>
      </c>
      <c r="H2054" s="68" t="s">
        <v>362</v>
      </c>
      <c r="I2054" s="69">
        <v>366</v>
      </c>
      <c r="J2054" s="69">
        <v>638</v>
      </c>
      <c r="K2054" s="91"/>
      <c r="L2054" s="91"/>
    </row>
    <row r="2055" spans="2:12" x14ac:dyDescent="0.25">
      <c r="B2055" s="67" t="s">
        <v>402</v>
      </c>
      <c r="C2055" s="67" t="s">
        <v>403</v>
      </c>
      <c r="D2055" s="68" t="s">
        <v>367</v>
      </c>
      <c r="E2055" s="67" t="s">
        <v>368</v>
      </c>
      <c r="F2055" s="68" t="s">
        <v>424</v>
      </c>
      <c r="G2055" s="67" t="s">
        <v>425</v>
      </c>
      <c r="H2055" s="68" t="s">
        <v>363</v>
      </c>
      <c r="I2055" s="69">
        <v>708</v>
      </c>
      <c r="J2055" s="69">
        <v>816</v>
      </c>
      <c r="K2055" s="91"/>
      <c r="L2055" s="91"/>
    </row>
    <row r="2056" spans="2:12" x14ac:dyDescent="0.25">
      <c r="B2056" s="67" t="s">
        <v>402</v>
      </c>
      <c r="C2056" s="67" t="s">
        <v>403</v>
      </c>
      <c r="D2056" s="68" t="s">
        <v>367</v>
      </c>
      <c r="E2056" s="67" t="s">
        <v>368</v>
      </c>
      <c r="F2056" s="68" t="s">
        <v>424</v>
      </c>
      <c r="G2056" s="67" t="s">
        <v>425</v>
      </c>
      <c r="H2056" s="68" t="s">
        <v>364</v>
      </c>
      <c r="I2056" s="69">
        <v>221</v>
      </c>
      <c r="J2056" s="69">
        <v>188</v>
      </c>
      <c r="K2056" s="91"/>
      <c r="L2056" s="91"/>
    </row>
    <row r="2057" spans="2:12" x14ac:dyDescent="0.25">
      <c r="B2057" s="67" t="s">
        <v>402</v>
      </c>
      <c r="C2057" s="67" t="s">
        <v>403</v>
      </c>
      <c r="D2057" s="68" t="s">
        <v>367</v>
      </c>
      <c r="E2057" s="67" t="s">
        <v>368</v>
      </c>
      <c r="F2057" s="68" t="s">
        <v>424</v>
      </c>
      <c r="G2057" s="67" t="s">
        <v>425</v>
      </c>
      <c r="H2057" s="68" t="s">
        <v>362</v>
      </c>
      <c r="I2057" s="69">
        <v>51</v>
      </c>
      <c r="J2057" s="69">
        <v>67</v>
      </c>
      <c r="K2057" s="91"/>
      <c r="L2057" s="91"/>
    </row>
    <row r="2058" spans="2:12" x14ac:dyDescent="0.25">
      <c r="B2058" s="67" t="s">
        <v>402</v>
      </c>
      <c r="C2058" s="67" t="s">
        <v>403</v>
      </c>
      <c r="D2058" s="68" t="s">
        <v>367</v>
      </c>
      <c r="E2058" s="67" t="s">
        <v>368</v>
      </c>
      <c r="F2058" s="68" t="s">
        <v>424</v>
      </c>
      <c r="G2058" s="67" t="s">
        <v>425</v>
      </c>
      <c r="H2058" s="68" t="s">
        <v>363</v>
      </c>
      <c r="I2058" s="69">
        <v>56</v>
      </c>
      <c r="J2058" s="69">
        <v>10</v>
      </c>
      <c r="K2058" s="91"/>
      <c r="L2058" s="91"/>
    </row>
    <row r="2059" spans="2:12" x14ac:dyDescent="0.25">
      <c r="B2059" s="67" t="s">
        <v>402</v>
      </c>
      <c r="C2059" s="67" t="s">
        <v>403</v>
      </c>
      <c r="D2059" s="68" t="s">
        <v>367</v>
      </c>
      <c r="E2059" s="67" t="s">
        <v>368</v>
      </c>
      <c r="F2059" s="68" t="s">
        <v>424</v>
      </c>
      <c r="G2059" s="67" t="s">
        <v>425</v>
      </c>
      <c r="H2059" s="68" t="s">
        <v>364</v>
      </c>
      <c r="I2059" s="69">
        <v>0</v>
      </c>
      <c r="J2059" s="69">
        <v>0</v>
      </c>
      <c r="K2059" s="91"/>
      <c r="L2059" s="91"/>
    </row>
    <row r="2060" spans="2:12" x14ac:dyDescent="0.25">
      <c r="B2060" s="67" t="s">
        <v>402</v>
      </c>
      <c r="C2060" s="67" t="s">
        <v>403</v>
      </c>
      <c r="D2060" s="68" t="s">
        <v>367</v>
      </c>
      <c r="E2060" s="67" t="s">
        <v>368</v>
      </c>
      <c r="F2060" s="68" t="s">
        <v>424</v>
      </c>
      <c r="G2060" s="67" t="s">
        <v>425</v>
      </c>
      <c r="H2060" s="68" t="s">
        <v>363</v>
      </c>
      <c r="I2060" s="69">
        <v>0</v>
      </c>
      <c r="J2060" s="69">
        <v>0</v>
      </c>
      <c r="K2060" s="91"/>
      <c r="L2060" s="91"/>
    </row>
    <row r="2061" spans="2:12" x14ac:dyDescent="0.25">
      <c r="B2061" s="67" t="s">
        <v>402</v>
      </c>
      <c r="C2061" s="67" t="s">
        <v>403</v>
      </c>
      <c r="D2061" s="68" t="s">
        <v>367</v>
      </c>
      <c r="E2061" s="67" t="s">
        <v>368</v>
      </c>
      <c r="F2061" s="68" t="s">
        <v>424</v>
      </c>
      <c r="G2061" s="67" t="s">
        <v>425</v>
      </c>
      <c r="H2061" s="68" t="s">
        <v>362</v>
      </c>
      <c r="I2061" s="69">
        <v>13</v>
      </c>
      <c r="J2061" s="69">
        <v>27</v>
      </c>
      <c r="K2061" s="91"/>
      <c r="L2061" s="91"/>
    </row>
    <row r="2062" spans="2:12" x14ac:dyDescent="0.25">
      <c r="B2062" s="67" t="s">
        <v>402</v>
      </c>
      <c r="C2062" s="67" t="s">
        <v>403</v>
      </c>
      <c r="D2062" s="68" t="s">
        <v>367</v>
      </c>
      <c r="E2062" s="67" t="s">
        <v>368</v>
      </c>
      <c r="F2062" s="68" t="s">
        <v>424</v>
      </c>
      <c r="G2062" s="67" t="s">
        <v>425</v>
      </c>
      <c r="H2062" s="68" t="s">
        <v>363</v>
      </c>
      <c r="I2062" s="69">
        <v>0</v>
      </c>
      <c r="J2062" s="69">
        <v>0</v>
      </c>
      <c r="K2062" s="91"/>
      <c r="L2062" s="91"/>
    </row>
    <row r="2063" spans="2:12" x14ac:dyDescent="0.25">
      <c r="B2063" s="67" t="s">
        <v>402</v>
      </c>
      <c r="C2063" s="67" t="s">
        <v>403</v>
      </c>
      <c r="D2063" s="68" t="s">
        <v>367</v>
      </c>
      <c r="E2063" s="67" t="s">
        <v>368</v>
      </c>
      <c r="F2063" s="68" t="s">
        <v>424</v>
      </c>
      <c r="G2063" s="67" t="s">
        <v>425</v>
      </c>
      <c r="H2063" s="68" t="s">
        <v>362</v>
      </c>
      <c r="I2063" s="69">
        <v>35</v>
      </c>
      <c r="J2063" s="69">
        <v>65</v>
      </c>
      <c r="K2063" s="91"/>
      <c r="L2063" s="91"/>
    </row>
    <row r="2064" spans="2:12" x14ac:dyDescent="0.25">
      <c r="B2064" s="67" t="s">
        <v>402</v>
      </c>
      <c r="C2064" s="67" t="s">
        <v>403</v>
      </c>
      <c r="D2064" s="68" t="s">
        <v>367</v>
      </c>
      <c r="E2064" s="67" t="s">
        <v>368</v>
      </c>
      <c r="F2064" s="68" t="s">
        <v>424</v>
      </c>
      <c r="G2064" s="67" t="s">
        <v>425</v>
      </c>
      <c r="H2064" s="68" t="s">
        <v>363</v>
      </c>
      <c r="I2064" s="69">
        <v>192</v>
      </c>
      <c r="J2064" s="69">
        <v>370</v>
      </c>
      <c r="K2064" s="91"/>
      <c r="L2064" s="91"/>
    </row>
    <row r="2065" spans="2:12" x14ac:dyDescent="0.25">
      <c r="B2065" s="67" t="s">
        <v>402</v>
      </c>
      <c r="C2065" s="67" t="s">
        <v>403</v>
      </c>
      <c r="D2065" s="68" t="s">
        <v>367</v>
      </c>
      <c r="E2065" s="67" t="s">
        <v>368</v>
      </c>
      <c r="F2065" s="68" t="s">
        <v>424</v>
      </c>
      <c r="G2065" s="67" t="s">
        <v>425</v>
      </c>
      <c r="H2065" s="68" t="s">
        <v>364</v>
      </c>
      <c r="I2065" s="69">
        <v>234</v>
      </c>
      <c r="J2065" s="69">
        <v>260</v>
      </c>
      <c r="K2065" s="91"/>
      <c r="L2065" s="91"/>
    </row>
    <row r="2066" spans="2:12" x14ac:dyDescent="0.25">
      <c r="B2066" s="67" t="s">
        <v>402</v>
      </c>
      <c r="C2066" s="67" t="s">
        <v>403</v>
      </c>
      <c r="D2066" s="68" t="s">
        <v>367</v>
      </c>
      <c r="E2066" s="67" t="s">
        <v>368</v>
      </c>
      <c r="F2066" s="68" t="s">
        <v>424</v>
      </c>
      <c r="G2066" s="67" t="s">
        <v>425</v>
      </c>
      <c r="H2066" s="68" t="s">
        <v>362</v>
      </c>
      <c r="I2066" s="69">
        <v>10</v>
      </c>
      <c r="J2066" s="69">
        <v>28</v>
      </c>
      <c r="K2066" s="91"/>
      <c r="L2066" s="91"/>
    </row>
    <row r="2067" spans="2:12" x14ac:dyDescent="0.25">
      <c r="B2067" s="67" t="s">
        <v>402</v>
      </c>
      <c r="C2067" s="67" t="s">
        <v>403</v>
      </c>
      <c r="D2067" s="68" t="s">
        <v>367</v>
      </c>
      <c r="E2067" s="67" t="s">
        <v>368</v>
      </c>
      <c r="F2067" s="68" t="s">
        <v>424</v>
      </c>
      <c r="G2067" s="67" t="s">
        <v>425</v>
      </c>
      <c r="H2067" s="68" t="s">
        <v>363</v>
      </c>
      <c r="I2067" s="69">
        <v>12</v>
      </c>
      <c r="J2067" s="69">
        <v>27</v>
      </c>
      <c r="K2067" s="91"/>
      <c r="L2067" s="91"/>
    </row>
    <row r="2068" spans="2:12" x14ac:dyDescent="0.25">
      <c r="B2068" s="67" t="s">
        <v>402</v>
      </c>
      <c r="C2068" s="67" t="s">
        <v>403</v>
      </c>
      <c r="D2068" s="68" t="s">
        <v>367</v>
      </c>
      <c r="E2068" s="67" t="s">
        <v>368</v>
      </c>
      <c r="F2068" s="68" t="s">
        <v>424</v>
      </c>
      <c r="G2068" s="67" t="s">
        <v>425</v>
      </c>
      <c r="H2068" s="68" t="s">
        <v>364</v>
      </c>
      <c r="I2068" s="69">
        <v>15</v>
      </c>
      <c r="J2068" s="69">
        <v>12</v>
      </c>
      <c r="K2068" s="91"/>
      <c r="L2068" s="91"/>
    </row>
    <row r="2069" spans="2:12" x14ac:dyDescent="0.25">
      <c r="B2069" s="67" t="s">
        <v>402</v>
      </c>
      <c r="C2069" s="67" t="s">
        <v>403</v>
      </c>
      <c r="D2069" s="68" t="s">
        <v>367</v>
      </c>
      <c r="E2069" s="67" t="s">
        <v>368</v>
      </c>
      <c r="F2069" s="68" t="s">
        <v>424</v>
      </c>
      <c r="G2069" s="67" t="s">
        <v>425</v>
      </c>
      <c r="H2069" s="68" t="s">
        <v>362</v>
      </c>
      <c r="I2069" s="69">
        <v>69</v>
      </c>
      <c r="J2069" s="69">
        <v>103</v>
      </c>
      <c r="K2069" s="91"/>
      <c r="L2069" s="91"/>
    </row>
    <row r="2070" spans="2:12" x14ac:dyDescent="0.25">
      <c r="B2070" s="67" t="s">
        <v>402</v>
      </c>
      <c r="C2070" s="67" t="s">
        <v>403</v>
      </c>
      <c r="D2070" s="68" t="s">
        <v>367</v>
      </c>
      <c r="E2070" s="67" t="s">
        <v>368</v>
      </c>
      <c r="F2070" s="68" t="s">
        <v>424</v>
      </c>
      <c r="G2070" s="67" t="s">
        <v>425</v>
      </c>
      <c r="H2070" s="68" t="s">
        <v>363</v>
      </c>
      <c r="I2070" s="69">
        <v>126</v>
      </c>
      <c r="J2070" s="69">
        <v>188</v>
      </c>
      <c r="K2070" s="91"/>
      <c r="L2070" s="91"/>
    </row>
    <row r="2071" spans="2:12" x14ac:dyDescent="0.25">
      <c r="B2071" s="67" t="s">
        <v>402</v>
      </c>
      <c r="C2071" s="67" t="s">
        <v>403</v>
      </c>
      <c r="D2071" s="68" t="s">
        <v>367</v>
      </c>
      <c r="E2071" s="67" t="s">
        <v>368</v>
      </c>
      <c r="F2071" s="68" t="s">
        <v>424</v>
      </c>
      <c r="G2071" s="67" t="s">
        <v>425</v>
      </c>
      <c r="H2071" s="68" t="s">
        <v>364</v>
      </c>
      <c r="I2071" s="69">
        <v>48</v>
      </c>
      <c r="J2071" s="69">
        <v>54</v>
      </c>
      <c r="K2071" s="91"/>
      <c r="L2071" s="91"/>
    </row>
    <row r="2072" spans="2:12" x14ac:dyDescent="0.25">
      <c r="B2072" s="67" t="s">
        <v>402</v>
      </c>
      <c r="C2072" s="67" t="s">
        <v>403</v>
      </c>
      <c r="D2072" s="68" t="s">
        <v>367</v>
      </c>
      <c r="E2072" s="67" t="s">
        <v>368</v>
      </c>
      <c r="F2072" s="68" t="s">
        <v>424</v>
      </c>
      <c r="G2072" s="67" t="s">
        <v>425</v>
      </c>
      <c r="H2072" s="68" t="s">
        <v>362</v>
      </c>
      <c r="I2072" s="69">
        <v>10</v>
      </c>
      <c r="J2072" s="69">
        <v>20</v>
      </c>
      <c r="K2072" s="91"/>
      <c r="L2072" s="91"/>
    </row>
    <row r="2073" spans="2:12" x14ac:dyDescent="0.25">
      <c r="B2073" s="67" t="s">
        <v>402</v>
      </c>
      <c r="C2073" s="67" t="s">
        <v>403</v>
      </c>
      <c r="D2073" s="68" t="s">
        <v>367</v>
      </c>
      <c r="E2073" s="67" t="s">
        <v>368</v>
      </c>
      <c r="F2073" s="68" t="s">
        <v>424</v>
      </c>
      <c r="G2073" s="67" t="s">
        <v>425</v>
      </c>
      <c r="H2073" s="68" t="s">
        <v>363</v>
      </c>
      <c r="I2073" s="69">
        <v>27</v>
      </c>
      <c r="J2073" s="69">
        <v>29</v>
      </c>
      <c r="K2073" s="91"/>
      <c r="L2073" s="91"/>
    </row>
    <row r="2074" spans="2:12" x14ac:dyDescent="0.25">
      <c r="B2074" s="67" t="s">
        <v>402</v>
      </c>
      <c r="C2074" s="67" t="s">
        <v>403</v>
      </c>
      <c r="D2074" s="68" t="s">
        <v>367</v>
      </c>
      <c r="E2074" s="67" t="s">
        <v>368</v>
      </c>
      <c r="F2074" s="68" t="s">
        <v>424</v>
      </c>
      <c r="G2074" s="67" t="s">
        <v>425</v>
      </c>
      <c r="H2074" s="68" t="s">
        <v>363</v>
      </c>
      <c r="I2074" s="69">
        <v>0</v>
      </c>
      <c r="J2074" s="69">
        <v>0</v>
      </c>
      <c r="K2074" s="91"/>
      <c r="L2074" s="91"/>
    </row>
    <row r="2075" spans="2:12" x14ac:dyDescent="0.25">
      <c r="B2075" s="67" t="s">
        <v>402</v>
      </c>
      <c r="C2075" s="67" t="s">
        <v>403</v>
      </c>
      <c r="D2075" s="68" t="s">
        <v>367</v>
      </c>
      <c r="E2075" s="67" t="s">
        <v>368</v>
      </c>
      <c r="F2075" s="68" t="s">
        <v>424</v>
      </c>
      <c r="G2075" s="67" t="s">
        <v>425</v>
      </c>
      <c r="H2075" s="68" t="s">
        <v>364</v>
      </c>
      <c r="I2075" s="69">
        <v>0</v>
      </c>
      <c r="J2075" s="69">
        <v>0</v>
      </c>
      <c r="K2075" s="91"/>
      <c r="L2075" s="91"/>
    </row>
    <row r="2076" spans="2:12" x14ac:dyDescent="0.25">
      <c r="B2076" s="67" t="s">
        <v>402</v>
      </c>
      <c r="C2076" s="67" t="s">
        <v>403</v>
      </c>
      <c r="D2076" s="68" t="s">
        <v>367</v>
      </c>
      <c r="E2076" s="67" t="s">
        <v>368</v>
      </c>
      <c r="F2076" s="68" t="s">
        <v>424</v>
      </c>
      <c r="G2076" s="67" t="s">
        <v>425</v>
      </c>
      <c r="H2076" s="68" t="s">
        <v>362</v>
      </c>
      <c r="I2076" s="69">
        <v>0</v>
      </c>
      <c r="J2076" s="69">
        <v>0</v>
      </c>
      <c r="K2076" s="91"/>
      <c r="L2076" s="91"/>
    </row>
    <row r="2077" spans="2:12" x14ac:dyDescent="0.25">
      <c r="B2077" s="67" t="s">
        <v>402</v>
      </c>
      <c r="C2077" s="67" t="s">
        <v>403</v>
      </c>
      <c r="D2077" s="68" t="s">
        <v>367</v>
      </c>
      <c r="E2077" s="67" t="s">
        <v>368</v>
      </c>
      <c r="F2077" s="68" t="s">
        <v>424</v>
      </c>
      <c r="G2077" s="67" t="s">
        <v>425</v>
      </c>
      <c r="H2077" s="68" t="s">
        <v>363</v>
      </c>
      <c r="I2077" s="69">
        <v>0.3296</v>
      </c>
      <c r="J2077" s="69">
        <v>8.2400000000000001E-2</v>
      </c>
      <c r="K2077" s="91"/>
      <c r="L2077" s="91"/>
    </row>
    <row r="2078" spans="2:12" x14ac:dyDescent="0.25">
      <c r="B2078" s="67" t="s">
        <v>402</v>
      </c>
      <c r="C2078" s="67" t="s">
        <v>403</v>
      </c>
      <c r="D2078" s="68" t="s">
        <v>367</v>
      </c>
      <c r="E2078" s="67" t="s">
        <v>368</v>
      </c>
      <c r="F2078" s="68" t="s">
        <v>424</v>
      </c>
      <c r="G2078" s="67" t="s">
        <v>425</v>
      </c>
      <c r="H2078" s="68" t="s">
        <v>364</v>
      </c>
      <c r="I2078" s="69">
        <v>0</v>
      </c>
      <c r="J2078" s="69">
        <v>0</v>
      </c>
      <c r="K2078" s="91"/>
      <c r="L2078" s="91"/>
    </row>
    <row r="2079" spans="2:12" x14ac:dyDescent="0.25">
      <c r="B2079" s="67" t="s">
        <v>402</v>
      </c>
      <c r="C2079" s="67" t="s">
        <v>403</v>
      </c>
      <c r="D2079" s="68" t="s">
        <v>367</v>
      </c>
      <c r="E2079" s="67" t="s">
        <v>368</v>
      </c>
      <c r="F2079" s="68" t="s">
        <v>424</v>
      </c>
      <c r="G2079" s="67" t="s">
        <v>425</v>
      </c>
      <c r="H2079" s="68" t="s">
        <v>362</v>
      </c>
      <c r="I2079" s="69">
        <v>44</v>
      </c>
      <c r="J2079" s="69">
        <v>123</v>
      </c>
      <c r="K2079" s="91"/>
      <c r="L2079" s="91"/>
    </row>
    <row r="2080" spans="2:12" x14ac:dyDescent="0.25">
      <c r="B2080" s="67" t="s">
        <v>402</v>
      </c>
      <c r="C2080" s="67" t="s">
        <v>403</v>
      </c>
      <c r="D2080" s="68" t="s">
        <v>367</v>
      </c>
      <c r="E2080" s="67" t="s">
        <v>368</v>
      </c>
      <c r="F2080" s="68" t="s">
        <v>424</v>
      </c>
      <c r="G2080" s="67" t="s">
        <v>425</v>
      </c>
      <c r="H2080" s="68" t="s">
        <v>363</v>
      </c>
      <c r="I2080" s="69">
        <v>76</v>
      </c>
      <c r="J2080" s="69">
        <v>210</v>
      </c>
      <c r="K2080" s="91"/>
      <c r="L2080" s="91"/>
    </row>
    <row r="2081" spans="2:12" x14ac:dyDescent="0.25">
      <c r="B2081" s="67" t="s">
        <v>402</v>
      </c>
      <c r="C2081" s="67" t="s">
        <v>403</v>
      </c>
      <c r="D2081" s="68" t="s">
        <v>367</v>
      </c>
      <c r="E2081" s="67" t="s">
        <v>368</v>
      </c>
      <c r="F2081" s="68" t="s">
        <v>424</v>
      </c>
      <c r="G2081" s="67" t="s">
        <v>425</v>
      </c>
      <c r="H2081" s="68" t="s">
        <v>364</v>
      </c>
      <c r="I2081" s="69">
        <v>2</v>
      </c>
      <c r="J2081" s="69">
        <v>0</v>
      </c>
      <c r="K2081" s="91"/>
      <c r="L2081" s="91"/>
    </row>
    <row r="2082" spans="2:12" x14ac:dyDescent="0.25">
      <c r="B2082" s="67" t="s">
        <v>402</v>
      </c>
      <c r="C2082" s="67" t="s">
        <v>403</v>
      </c>
      <c r="D2082" s="68" t="s">
        <v>367</v>
      </c>
      <c r="E2082" s="67" t="s">
        <v>368</v>
      </c>
      <c r="F2082" s="68" t="s">
        <v>424</v>
      </c>
      <c r="G2082" s="67" t="s">
        <v>425</v>
      </c>
      <c r="H2082" s="68" t="s">
        <v>363</v>
      </c>
      <c r="I2082" s="69">
        <v>0</v>
      </c>
      <c r="J2082" s="69">
        <v>0</v>
      </c>
      <c r="K2082" s="91"/>
      <c r="L2082" s="91"/>
    </row>
    <row r="2083" spans="2:12" x14ac:dyDescent="0.25">
      <c r="B2083" s="67" t="s">
        <v>402</v>
      </c>
      <c r="C2083" s="67" t="s">
        <v>403</v>
      </c>
      <c r="D2083" s="68" t="s">
        <v>367</v>
      </c>
      <c r="E2083" s="67" t="s">
        <v>368</v>
      </c>
      <c r="F2083" s="68" t="s">
        <v>424</v>
      </c>
      <c r="G2083" s="67" t="s">
        <v>425</v>
      </c>
      <c r="H2083" s="68" t="s">
        <v>362</v>
      </c>
      <c r="I2083" s="69">
        <v>15</v>
      </c>
      <c r="J2083" s="69">
        <v>6</v>
      </c>
      <c r="K2083" s="91"/>
      <c r="L2083" s="91"/>
    </row>
    <row r="2084" spans="2:12" x14ac:dyDescent="0.25">
      <c r="B2084" s="67" t="s">
        <v>402</v>
      </c>
      <c r="C2084" s="67" t="s">
        <v>403</v>
      </c>
      <c r="D2084" s="68" t="s">
        <v>367</v>
      </c>
      <c r="E2084" s="67" t="s">
        <v>368</v>
      </c>
      <c r="F2084" s="68" t="s">
        <v>424</v>
      </c>
      <c r="G2084" s="67" t="s">
        <v>425</v>
      </c>
      <c r="H2084" s="68" t="s">
        <v>363</v>
      </c>
      <c r="I2084" s="69">
        <v>0</v>
      </c>
      <c r="J2084" s="69">
        <v>0</v>
      </c>
      <c r="K2084" s="91"/>
      <c r="L2084" s="91"/>
    </row>
    <row r="2085" spans="2:12" x14ac:dyDescent="0.25">
      <c r="B2085" s="67" t="s">
        <v>402</v>
      </c>
      <c r="C2085" s="67" t="s">
        <v>403</v>
      </c>
      <c r="D2085" s="68" t="s">
        <v>367</v>
      </c>
      <c r="E2085" s="67" t="s">
        <v>368</v>
      </c>
      <c r="F2085" s="68" t="s">
        <v>424</v>
      </c>
      <c r="G2085" s="67" t="s">
        <v>425</v>
      </c>
      <c r="H2085" s="68" t="s">
        <v>364</v>
      </c>
      <c r="I2085" s="69">
        <v>0</v>
      </c>
      <c r="J2085" s="69">
        <v>0</v>
      </c>
      <c r="K2085" s="91"/>
      <c r="L2085" s="91"/>
    </row>
    <row r="2086" spans="2:12" x14ac:dyDescent="0.25">
      <c r="B2086" s="67" t="s">
        <v>402</v>
      </c>
      <c r="C2086" s="67" t="s">
        <v>403</v>
      </c>
      <c r="D2086" s="68" t="s">
        <v>367</v>
      </c>
      <c r="E2086" s="67" t="s">
        <v>368</v>
      </c>
      <c r="F2086" s="68" t="s">
        <v>424</v>
      </c>
      <c r="G2086" s="67" t="s">
        <v>425</v>
      </c>
      <c r="H2086" s="68" t="s">
        <v>362</v>
      </c>
      <c r="I2086" s="69">
        <v>0</v>
      </c>
      <c r="J2086" s="69">
        <v>0</v>
      </c>
      <c r="K2086" s="91"/>
      <c r="L2086" s="91"/>
    </row>
    <row r="2087" spans="2:12" x14ac:dyDescent="0.25">
      <c r="B2087" s="67" t="s">
        <v>402</v>
      </c>
      <c r="C2087" s="67" t="s">
        <v>403</v>
      </c>
      <c r="D2087" s="68" t="s">
        <v>367</v>
      </c>
      <c r="E2087" s="67" t="s">
        <v>368</v>
      </c>
      <c r="F2087" s="68" t="s">
        <v>424</v>
      </c>
      <c r="G2087" s="67" t="s">
        <v>425</v>
      </c>
      <c r="H2087" s="68" t="s">
        <v>363</v>
      </c>
      <c r="I2087" s="69">
        <v>58</v>
      </c>
      <c r="J2087" s="69">
        <v>84</v>
      </c>
      <c r="K2087" s="91"/>
      <c r="L2087" s="91"/>
    </row>
    <row r="2088" spans="2:12" x14ac:dyDescent="0.25">
      <c r="B2088" s="67" t="s">
        <v>402</v>
      </c>
      <c r="C2088" s="67" t="s">
        <v>403</v>
      </c>
      <c r="D2088" s="68" t="s">
        <v>367</v>
      </c>
      <c r="E2088" s="67" t="s">
        <v>368</v>
      </c>
      <c r="F2088" s="68" t="s">
        <v>424</v>
      </c>
      <c r="G2088" s="67" t="s">
        <v>425</v>
      </c>
      <c r="H2088" s="68" t="s">
        <v>364</v>
      </c>
      <c r="I2088" s="69">
        <v>15</v>
      </c>
      <c r="J2088" s="69">
        <v>15</v>
      </c>
      <c r="K2088" s="91"/>
      <c r="L2088" s="91"/>
    </row>
    <row r="2089" spans="2:12" x14ac:dyDescent="0.25">
      <c r="B2089" s="67" t="s">
        <v>402</v>
      </c>
      <c r="C2089" s="67" t="s">
        <v>403</v>
      </c>
      <c r="D2089" s="68" t="s">
        <v>367</v>
      </c>
      <c r="E2089" s="67" t="s">
        <v>368</v>
      </c>
      <c r="F2089" s="68" t="s">
        <v>424</v>
      </c>
      <c r="G2089" s="67" t="s">
        <v>425</v>
      </c>
      <c r="H2089" s="68" t="s">
        <v>364</v>
      </c>
      <c r="I2089" s="69">
        <v>0</v>
      </c>
      <c r="J2089" s="69">
        <v>7</v>
      </c>
      <c r="K2089" s="91"/>
      <c r="L2089" s="91"/>
    </row>
    <row r="2090" spans="2:12" x14ac:dyDescent="0.25">
      <c r="B2090" s="67" t="s">
        <v>402</v>
      </c>
      <c r="C2090" s="67" t="s">
        <v>403</v>
      </c>
      <c r="D2090" s="68" t="s">
        <v>367</v>
      </c>
      <c r="E2090" s="67" t="s">
        <v>368</v>
      </c>
      <c r="F2090" s="68" t="s">
        <v>424</v>
      </c>
      <c r="G2090" s="67" t="s">
        <v>425</v>
      </c>
      <c r="H2090" s="68" t="s">
        <v>363</v>
      </c>
      <c r="I2090" s="69">
        <v>36</v>
      </c>
      <c r="J2090" s="69">
        <v>77</v>
      </c>
      <c r="K2090" s="91"/>
      <c r="L2090" s="91"/>
    </row>
    <row r="2091" spans="2:12" x14ac:dyDescent="0.25">
      <c r="B2091" s="67" t="s">
        <v>402</v>
      </c>
      <c r="C2091" s="67" t="s">
        <v>403</v>
      </c>
      <c r="D2091" s="68" t="s">
        <v>367</v>
      </c>
      <c r="E2091" s="67" t="s">
        <v>368</v>
      </c>
      <c r="F2091" s="68" t="s">
        <v>424</v>
      </c>
      <c r="G2091" s="67" t="s">
        <v>425</v>
      </c>
      <c r="H2091" s="68" t="s">
        <v>362</v>
      </c>
      <c r="I2091" s="69">
        <v>20</v>
      </c>
      <c r="J2091" s="69">
        <v>70</v>
      </c>
      <c r="K2091" s="91"/>
      <c r="L2091" s="91"/>
    </row>
    <row r="2092" spans="2:12" x14ac:dyDescent="0.25">
      <c r="B2092" s="67" t="s">
        <v>402</v>
      </c>
      <c r="C2092" s="67" t="s">
        <v>403</v>
      </c>
      <c r="D2092" s="68" t="s">
        <v>367</v>
      </c>
      <c r="E2092" s="67" t="s">
        <v>368</v>
      </c>
      <c r="F2092" s="68" t="s">
        <v>424</v>
      </c>
      <c r="G2092" s="67" t="s">
        <v>425</v>
      </c>
      <c r="H2092" s="68" t="s">
        <v>363</v>
      </c>
      <c r="I2092" s="69">
        <v>40</v>
      </c>
      <c r="J2092" s="69">
        <v>65</v>
      </c>
      <c r="K2092" s="91"/>
      <c r="L2092" s="91"/>
    </row>
    <row r="2093" spans="2:12" x14ac:dyDescent="0.25">
      <c r="B2093" s="67" t="s">
        <v>402</v>
      </c>
      <c r="C2093" s="67" t="s">
        <v>403</v>
      </c>
      <c r="D2093" s="68" t="s">
        <v>367</v>
      </c>
      <c r="E2093" s="67" t="s">
        <v>368</v>
      </c>
      <c r="F2093" s="68" t="s">
        <v>424</v>
      </c>
      <c r="G2093" s="67" t="s">
        <v>425</v>
      </c>
      <c r="H2093" s="68" t="s">
        <v>364</v>
      </c>
      <c r="I2093" s="69">
        <v>8</v>
      </c>
      <c r="J2093" s="69">
        <v>16</v>
      </c>
      <c r="K2093" s="91"/>
      <c r="L2093" s="91"/>
    </row>
    <row r="2094" spans="2:12" x14ac:dyDescent="0.25">
      <c r="B2094" s="67" t="s">
        <v>402</v>
      </c>
      <c r="C2094" s="67" t="s">
        <v>403</v>
      </c>
      <c r="D2094" s="68" t="s">
        <v>367</v>
      </c>
      <c r="E2094" s="67" t="s">
        <v>368</v>
      </c>
      <c r="F2094" s="68" t="s">
        <v>424</v>
      </c>
      <c r="G2094" s="67" t="s">
        <v>425</v>
      </c>
      <c r="H2094" s="68" t="s">
        <v>362</v>
      </c>
      <c r="I2094" s="69">
        <v>33</v>
      </c>
      <c r="J2094" s="69">
        <v>42</v>
      </c>
      <c r="K2094" s="91"/>
      <c r="L2094" s="91"/>
    </row>
    <row r="2095" spans="2:12" x14ac:dyDescent="0.25">
      <c r="B2095" s="67" t="s">
        <v>402</v>
      </c>
      <c r="C2095" s="67" t="s">
        <v>403</v>
      </c>
      <c r="D2095" s="68" t="s">
        <v>367</v>
      </c>
      <c r="E2095" s="67" t="s">
        <v>368</v>
      </c>
      <c r="F2095" s="68" t="s">
        <v>424</v>
      </c>
      <c r="G2095" s="67" t="s">
        <v>425</v>
      </c>
      <c r="H2095" s="68" t="s">
        <v>363</v>
      </c>
      <c r="I2095" s="69">
        <v>76</v>
      </c>
      <c r="J2095" s="69">
        <v>60</v>
      </c>
      <c r="K2095" s="91"/>
      <c r="L2095" s="91"/>
    </row>
    <row r="2096" spans="2:12" x14ac:dyDescent="0.25">
      <c r="B2096" s="67" t="s">
        <v>402</v>
      </c>
      <c r="C2096" s="67" t="s">
        <v>403</v>
      </c>
      <c r="D2096" s="68" t="s">
        <v>367</v>
      </c>
      <c r="E2096" s="67" t="s">
        <v>368</v>
      </c>
      <c r="F2096" s="68" t="s">
        <v>424</v>
      </c>
      <c r="G2096" s="67" t="s">
        <v>425</v>
      </c>
      <c r="H2096" s="68" t="s">
        <v>364</v>
      </c>
      <c r="I2096" s="69">
        <v>25</v>
      </c>
      <c r="J2096" s="69">
        <v>10</v>
      </c>
      <c r="K2096" s="91"/>
      <c r="L2096" s="91"/>
    </row>
    <row r="2097" spans="2:12" x14ac:dyDescent="0.25">
      <c r="B2097" s="67" t="s">
        <v>402</v>
      </c>
      <c r="C2097" s="67" t="s">
        <v>403</v>
      </c>
      <c r="D2097" s="68" t="s">
        <v>367</v>
      </c>
      <c r="E2097" s="67" t="s">
        <v>368</v>
      </c>
      <c r="F2097" s="68" t="s">
        <v>424</v>
      </c>
      <c r="G2097" s="67" t="s">
        <v>425</v>
      </c>
      <c r="H2097" s="68" t="s">
        <v>362</v>
      </c>
      <c r="I2097" s="69">
        <v>1</v>
      </c>
      <c r="J2097" s="69">
        <v>4</v>
      </c>
      <c r="K2097" s="91"/>
      <c r="L2097" s="91"/>
    </row>
    <row r="2098" spans="2:12" x14ac:dyDescent="0.25">
      <c r="B2098" s="67" t="s">
        <v>402</v>
      </c>
      <c r="C2098" s="67" t="s">
        <v>403</v>
      </c>
      <c r="D2098" s="68" t="s">
        <v>367</v>
      </c>
      <c r="E2098" s="67" t="s">
        <v>368</v>
      </c>
      <c r="F2098" s="68" t="s">
        <v>424</v>
      </c>
      <c r="G2098" s="67" t="s">
        <v>425</v>
      </c>
      <c r="H2098" s="68" t="s">
        <v>363</v>
      </c>
      <c r="I2098" s="69">
        <v>0</v>
      </c>
      <c r="J2098" s="69">
        <v>0</v>
      </c>
      <c r="K2098" s="91"/>
      <c r="L2098" s="91"/>
    </row>
    <row r="2099" spans="2:12" x14ac:dyDescent="0.25">
      <c r="B2099" s="67" t="s">
        <v>402</v>
      </c>
      <c r="C2099" s="67" t="s">
        <v>403</v>
      </c>
      <c r="D2099" s="68" t="s">
        <v>367</v>
      </c>
      <c r="E2099" s="67" t="s">
        <v>368</v>
      </c>
      <c r="F2099" s="68" t="s">
        <v>424</v>
      </c>
      <c r="G2099" s="67" t="s">
        <v>425</v>
      </c>
      <c r="H2099" s="68" t="s">
        <v>364</v>
      </c>
      <c r="I2099" s="69">
        <v>0</v>
      </c>
      <c r="J2099" s="69">
        <v>0</v>
      </c>
      <c r="K2099" s="91"/>
      <c r="L2099" s="91"/>
    </row>
    <row r="2100" spans="2:12" x14ac:dyDescent="0.25">
      <c r="B2100" s="67" t="s">
        <v>402</v>
      </c>
      <c r="C2100" s="67" t="s">
        <v>403</v>
      </c>
      <c r="D2100" s="68" t="s">
        <v>367</v>
      </c>
      <c r="E2100" s="67" t="s">
        <v>368</v>
      </c>
      <c r="F2100" s="68" t="s">
        <v>424</v>
      </c>
      <c r="G2100" s="67" t="s">
        <v>425</v>
      </c>
      <c r="H2100" s="68" t="s">
        <v>362</v>
      </c>
      <c r="I2100" s="69">
        <v>30</v>
      </c>
      <c r="J2100" s="69">
        <v>21</v>
      </c>
      <c r="K2100" s="91"/>
      <c r="L2100" s="91"/>
    </row>
    <row r="2101" spans="2:12" x14ac:dyDescent="0.25">
      <c r="B2101" s="67" t="s">
        <v>402</v>
      </c>
      <c r="C2101" s="67" t="s">
        <v>403</v>
      </c>
      <c r="D2101" s="68" t="s">
        <v>367</v>
      </c>
      <c r="E2101" s="67" t="s">
        <v>368</v>
      </c>
      <c r="F2101" s="68" t="s">
        <v>424</v>
      </c>
      <c r="G2101" s="67" t="s">
        <v>425</v>
      </c>
      <c r="H2101" s="68" t="s">
        <v>363</v>
      </c>
      <c r="I2101" s="69">
        <v>52</v>
      </c>
      <c r="J2101" s="69">
        <v>32</v>
      </c>
      <c r="K2101" s="91"/>
      <c r="L2101" s="91"/>
    </row>
    <row r="2102" spans="2:12" x14ac:dyDescent="0.25">
      <c r="B2102" s="67" t="s">
        <v>402</v>
      </c>
      <c r="C2102" s="67" t="s">
        <v>403</v>
      </c>
      <c r="D2102" s="68" t="s">
        <v>367</v>
      </c>
      <c r="E2102" s="67" t="s">
        <v>368</v>
      </c>
      <c r="F2102" s="68" t="s">
        <v>424</v>
      </c>
      <c r="G2102" s="67" t="s">
        <v>425</v>
      </c>
      <c r="H2102" s="68" t="s">
        <v>364</v>
      </c>
      <c r="I2102" s="69">
        <v>0</v>
      </c>
      <c r="J2102" s="69">
        <v>0</v>
      </c>
      <c r="K2102" s="91"/>
      <c r="L2102" s="91"/>
    </row>
    <row r="2103" spans="2:12" x14ac:dyDescent="0.25">
      <c r="B2103" s="67" t="s">
        <v>402</v>
      </c>
      <c r="C2103" s="67" t="s">
        <v>403</v>
      </c>
      <c r="D2103" s="68" t="s">
        <v>367</v>
      </c>
      <c r="E2103" s="67" t="s">
        <v>368</v>
      </c>
      <c r="F2103" s="68" t="s">
        <v>424</v>
      </c>
      <c r="G2103" s="67" t="s">
        <v>425</v>
      </c>
      <c r="H2103" s="68" t="s">
        <v>362</v>
      </c>
      <c r="I2103" s="69">
        <v>10</v>
      </c>
      <c r="J2103" s="69">
        <v>0</v>
      </c>
      <c r="K2103" s="91"/>
      <c r="L2103" s="91"/>
    </row>
    <row r="2104" spans="2:12" x14ac:dyDescent="0.25">
      <c r="B2104" s="67" t="s">
        <v>402</v>
      </c>
      <c r="C2104" s="67" t="s">
        <v>403</v>
      </c>
      <c r="D2104" s="68" t="s">
        <v>367</v>
      </c>
      <c r="E2104" s="67" t="s">
        <v>368</v>
      </c>
      <c r="F2104" s="68" t="s">
        <v>424</v>
      </c>
      <c r="G2104" s="67" t="s">
        <v>425</v>
      </c>
      <c r="H2104" s="68" t="s">
        <v>363</v>
      </c>
      <c r="I2104" s="69">
        <v>0</v>
      </c>
      <c r="J2104" s="69">
        <v>0</v>
      </c>
      <c r="K2104" s="91"/>
      <c r="L2104" s="91"/>
    </row>
    <row r="2105" spans="2:12" x14ac:dyDescent="0.25">
      <c r="B2105" s="67" t="s">
        <v>402</v>
      </c>
      <c r="C2105" s="67" t="s">
        <v>403</v>
      </c>
      <c r="D2105" s="68" t="s">
        <v>367</v>
      </c>
      <c r="E2105" s="67" t="s">
        <v>368</v>
      </c>
      <c r="F2105" s="68" t="s">
        <v>424</v>
      </c>
      <c r="G2105" s="67" t="s">
        <v>425</v>
      </c>
      <c r="H2105" s="68" t="s">
        <v>364</v>
      </c>
      <c r="I2105" s="69">
        <v>0</v>
      </c>
      <c r="J2105" s="69">
        <v>-6</v>
      </c>
      <c r="K2105" s="91"/>
      <c r="L2105" s="91"/>
    </row>
    <row r="2106" spans="2:12" x14ac:dyDescent="0.25">
      <c r="B2106" s="67" t="s">
        <v>402</v>
      </c>
      <c r="C2106" s="67" t="s">
        <v>403</v>
      </c>
      <c r="D2106" s="68" t="s">
        <v>367</v>
      </c>
      <c r="E2106" s="67" t="s">
        <v>368</v>
      </c>
      <c r="F2106" s="68" t="s">
        <v>424</v>
      </c>
      <c r="G2106" s="67" t="s">
        <v>425</v>
      </c>
      <c r="H2106" s="68" t="s">
        <v>363</v>
      </c>
      <c r="I2106" s="69">
        <v>67</v>
      </c>
      <c r="J2106" s="69">
        <v>28</v>
      </c>
      <c r="K2106" s="91"/>
      <c r="L2106" s="91"/>
    </row>
    <row r="2107" spans="2:12" x14ac:dyDescent="0.25">
      <c r="B2107" s="67" t="s">
        <v>402</v>
      </c>
      <c r="C2107" s="67" t="s">
        <v>403</v>
      </c>
      <c r="D2107" s="68" t="s">
        <v>367</v>
      </c>
      <c r="E2107" s="67" t="s">
        <v>368</v>
      </c>
      <c r="F2107" s="68" t="s">
        <v>424</v>
      </c>
      <c r="G2107" s="67" t="s">
        <v>425</v>
      </c>
      <c r="H2107" s="68" t="s">
        <v>363</v>
      </c>
      <c r="I2107" s="69">
        <v>0</v>
      </c>
      <c r="J2107" s="69">
        <v>0</v>
      </c>
      <c r="K2107" s="91"/>
      <c r="L2107" s="91"/>
    </row>
    <row r="2108" spans="2:12" x14ac:dyDescent="0.25">
      <c r="B2108" s="67" t="s">
        <v>402</v>
      </c>
      <c r="C2108" s="67" t="s">
        <v>403</v>
      </c>
      <c r="D2108" s="68" t="s">
        <v>367</v>
      </c>
      <c r="E2108" s="67" t="s">
        <v>368</v>
      </c>
      <c r="F2108" s="68" t="s">
        <v>424</v>
      </c>
      <c r="G2108" s="67" t="s">
        <v>425</v>
      </c>
      <c r="H2108" s="68" t="s">
        <v>362</v>
      </c>
      <c r="I2108" s="69">
        <v>103</v>
      </c>
      <c r="J2108" s="69">
        <v>0</v>
      </c>
      <c r="K2108" s="91"/>
      <c r="L2108" s="91"/>
    </row>
    <row r="2109" spans="2:12" x14ac:dyDescent="0.25">
      <c r="B2109" s="67" t="s">
        <v>402</v>
      </c>
      <c r="C2109" s="67" t="s">
        <v>403</v>
      </c>
      <c r="D2109" s="68" t="s">
        <v>367</v>
      </c>
      <c r="E2109" s="67" t="s">
        <v>368</v>
      </c>
      <c r="F2109" s="68" t="s">
        <v>424</v>
      </c>
      <c r="G2109" s="67" t="s">
        <v>425</v>
      </c>
      <c r="H2109" s="68" t="s">
        <v>363</v>
      </c>
      <c r="I2109" s="69">
        <v>510</v>
      </c>
      <c r="J2109" s="69">
        <v>0</v>
      </c>
      <c r="K2109" s="91"/>
      <c r="L2109" s="91"/>
    </row>
    <row r="2110" spans="2:12" x14ac:dyDescent="0.25">
      <c r="B2110" s="67" t="s">
        <v>402</v>
      </c>
      <c r="C2110" s="67" t="s">
        <v>403</v>
      </c>
      <c r="D2110" s="68" t="s">
        <v>367</v>
      </c>
      <c r="E2110" s="67" t="s">
        <v>368</v>
      </c>
      <c r="F2110" s="68" t="s">
        <v>424</v>
      </c>
      <c r="G2110" s="67" t="s">
        <v>425</v>
      </c>
      <c r="H2110" s="68" t="s">
        <v>364</v>
      </c>
      <c r="I2110" s="69">
        <v>221</v>
      </c>
      <c r="J2110" s="69">
        <v>0</v>
      </c>
      <c r="K2110" s="91"/>
      <c r="L2110" s="91"/>
    </row>
    <row r="2111" spans="2:12" x14ac:dyDescent="0.25">
      <c r="B2111" s="67" t="s">
        <v>402</v>
      </c>
      <c r="C2111" s="67" t="s">
        <v>403</v>
      </c>
      <c r="D2111" s="68" t="s">
        <v>367</v>
      </c>
      <c r="E2111" s="67" t="s">
        <v>368</v>
      </c>
      <c r="F2111" s="68" t="s">
        <v>424</v>
      </c>
      <c r="G2111" s="67" t="s">
        <v>425</v>
      </c>
      <c r="H2111" s="68" t="s">
        <v>363</v>
      </c>
      <c r="I2111" s="69">
        <v>0</v>
      </c>
      <c r="J2111" s="69">
        <v>0</v>
      </c>
      <c r="K2111" s="91"/>
      <c r="L2111" s="91"/>
    </row>
    <row r="2112" spans="2:12" x14ac:dyDescent="0.25">
      <c r="B2112" s="67" t="s">
        <v>402</v>
      </c>
      <c r="C2112" s="67" t="s">
        <v>403</v>
      </c>
      <c r="D2112" s="68" t="s">
        <v>367</v>
      </c>
      <c r="E2112" s="67" t="s">
        <v>368</v>
      </c>
      <c r="F2112" s="68" t="s">
        <v>424</v>
      </c>
      <c r="G2112" s="67" t="s">
        <v>425</v>
      </c>
      <c r="H2112" s="68" t="s">
        <v>363</v>
      </c>
      <c r="I2112" s="69">
        <v>0</v>
      </c>
      <c r="J2112" s="69">
        <v>0</v>
      </c>
      <c r="K2112" s="91"/>
      <c r="L2112" s="91"/>
    </row>
    <row r="2113" spans="2:12" x14ac:dyDescent="0.25">
      <c r="B2113" s="67" t="s">
        <v>402</v>
      </c>
      <c r="C2113" s="67" t="s">
        <v>403</v>
      </c>
      <c r="D2113" s="68" t="s">
        <v>367</v>
      </c>
      <c r="E2113" s="67" t="s">
        <v>368</v>
      </c>
      <c r="F2113" s="68" t="s">
        <v>424</v>
      </c>
      <c r="G2113" s="67" t="s">
        <v>425</v>
      </c>
      <c r="H2113" s="68" t="s">
        <v>363</v>
      </c>
      <c r="I2113" s="69">
        <v>5.0724999999999998</v>
      </c>
      <c r="J2113" s="69">
        <v>10.0975</v>
      </c>
      <c r="K2113" s="91"/>
      <c r="L2113" s="91"/>
    </row>
    <row r="2114" spans="2:12" x14ac:dyDescent="0.25">
      <c r="B2114" s="67" t="s">
        <v>402</v>
      </c>
      <c r="C2114" s="67" t="s">
        <v>403</v>
      </c>
      <c r="D2114" s="68" t="s">
        <v>367</v>
      </c>
      <c r="E2114" s="67" t="s">
        <v>368</v>
      </c>
      <c r="F2114" s="68" t="s">
        <v>426</v>
      </c>
      <c r="G2114" s="67" t="s">
        <v>427</v>
      </c>
      <c r="H2114" s="68" t="s">
        <v>362</v>
      </c>
      <c r="I2114" s="69">
        <v>18</v>
      </c>
      <c r="J2114" s="69">
        <v>18</v>
      </c>
      <c r="K2114" s="91"/>
      <c r="L2114" s="91"/>
    </row>
    <row r="2115" spans="2:12" x14ac:dyDescent="0.25">
      <c r="B2115" s="67" t="s">
        <v>402</v>
      </c>
      <c r="C2115" s="67" t="s">
        <v>403</v>
      </c>
      <c r="D2115" s="68" t="s">
        <v>367</v>
      </c>
      <c r="E2115" s="67" t="s">
        <v>368</v>
      </c>
      <c r="F2115" s="68" t="s">
        <v>426</v>
      </c>
      <c r="G2115" s="67" t="s">
        <v>427</v>
      </c>
      <c r="H2115" s="68" t="s">
        <v>364</v>
      </c>
      <c r="I2115" s="69">
        <v>0</v>
      </c>
      <c r="J2115" s="69">
        <v>0</v>
      </c>
      <c r="K2115" s="91"/>
      <c r="L2115" s="91"/>
    </row>
    <row r="2116" spans="2:12" x14ac:dyDescent="0.25">
      <c r="B2116" s="67" t="s">
        <v>402</v>
      </c>
      <c r="C2116" s="67" t="s">
        <v>403</v>
      </c>
      <c r="D2116" s="68" t="s">
        <v>367</v>
      </c>
      <c r="E2116" s="67" t="s">
        <v>368</v>
      </c>
      <c r="F2116" s="68" t="s">
        <v>426</v>
      </c>
      <c r="G2116" s="67" t="s">
        <v>427</v>
      </c>
      <c r="H2116" s="68" t="s">
        <v>362</v>
      </c>
      <c r="I2116" s="69">
        <v>6</v>
      </c>
      <c r="J2116" s="69">
        <v>0</v>
      </c>
      <c r="K2116" s="91"/>
      <c r="L2116" s="91"/>
    </row>
    <row r="2117" spans="2:12" x14ac:dyDescent="0.25">
      <c r="B2117" s="67" t="s">
        <v>402</v>
      </c>
      <c r="C2117" s="67" t="s">
        <v>403</v>
      </c>
      <c r="D2117" s="68" t="s">
        <v>367</v>
      </c>
      <c r="E2117" s="67" t="s">
        <v>368</v>
      </c>
      <c r="F2117" s="68" t="s">
        <v>426</v>
      </c>
      <c r="G2117" s="67" t="s">
        <v>427</v>
      </c>
      <c r="H2117" s="68" t="s">
        <v>363</v>
      </c>
      <c r="I2117" s="69">
        <v>53</v>
      </c>
      <c r="J2117" s="69">
        <v>0</v>
      </c>
      <c r="K2117" s="91"/>
      <c r="L2117" s="91"/>
    </row>
    <row r="2118" spans="2:12" x14ac:dyDescent="0.25">
      <c r="B2118" s="67" t="s">
        <v>402</v>
      </c>
      <c r="C2118" s="67" t="s">
        <v>403</v>
      </c>
      <c r="D2118" s="68" t="s">
        <v>367</v>
      </c>
      <c r="E2118" s="67" t="s">
        <v>368</v>
      </c>
      <c r="F2118" s="68" t="s">
        <v>426</v>
      </c>
      <c r="G2118" s="67" t="s">
        <v>427</v>
      </c>
      <c r="H2118" s="68" t="s">
        <v>364</v>
      </c>
      <c r="I2118" s="69">
        <v>0</v>
      </c>
      <c r="J2118" s="69">
        <v>0</v>
      </c>
      <c r="K2118" s="91"/>
      <c r="L2118" s="91"/>
    </row>
    <row r="2119" spans="2:12" x14ac:dyDescent="0.25">
      <c r="B2119" s="67" t="s">
        <v>402</v>
      </c>
      <c r="C2119" s="67" t="s">
        <v>403</v>
      </c>
      <c r="D2119" s="68" t="s">
        <v>367</v>
      </c>
      <c r="E2119" s="67" t="s">
        <v>368</v>
      </c>
      <c r="F2119" s="68" t="s">
        <v>426</v>
      </c>
      <c r="G2119" s="67" t="s">
        <v>427</v>
      </c>
      <c r="H2119" s="68" t="s">
        <v>362</v>
      </c>
      <c r="I2119" s="69">
        <v>0</v>
      </c>
      <c r="J2119" s="69">
        <v>0</v>
      </c>
      <c r="K2119" s="91"/>
      <c r="L2119" s="91"/>
    </row>
    <row r="2120" spans="2:12" x14ac:dyDescent="0.25">
      <c r="B2120" s="67" t="s">
        <v>402</v>
      </c>
      <c r="C2120" s="67" t="s">
        <v>403</v>
      </c>
      <c r="D2120" s="68" t="s">
        <v>367</v>
      </c>
      <c r="E2120" s="67" t="s">
        <v>368</v>
      </c>
      <c r="F2120" s="68" t="s">
        <v>426</v>
      </c>
      <c r="G2120" s="67" t="s">
        <v>427</v>
      </c>
      <c r="H2120" s="68" t="s">
        <v>362</v>
      </c>
      <c r="I2120" s="69">
        <v>10</v>
      </c>
      <c r="J2120" s="69">
        <v>20</v>
      </c>
      <c r="K2120" s="91"/>
      <c r="L2120" s="91"/>
    </row>
    <row r="2121" spans="2:12" x14ac:dyDescent="0.25">
      <c r="B2121" s="67" t="s">
        <v>402</v>
      </c>
      <c r="C2121" s="67" t="s">
        <v>403</v>
      </c>
      <c r="D2121" s="68" t="s">
        <v>367</v>
      </c>
      <c r="E2121" s="67" t="s">
        <v>368</v>
      </c>
      <c r="F2121" s="68" t="s">
        <v>426</v>
      </c>
      <c r="G2121" s="67" t="s">
        <v>427</v>
      </c>
      <c r="H2121" s="68" t="s">
        <v>363</v>
      </c>
      <c r="I2121" s="69">
        <v>38</v>
      </c>
      <c r="J2121" s="69">
        <v>7</v>
      </c>
      <c r="K2121" s="91"/>
      <c r="L2121" s="91"/>
    </row>
    <row r="2122" spans="2:12" x14ac:dyDescent="0.25">
      <c r="B2122" s="67" t="s">
        <v>402</v>
      </c>
      <c r="C2122" s="67" t="s">
        <v>403</v>
      </c>
      <c r="D2122" s="68" t="s">
        <v>367</v>
      </c>
      <c r="E2122" s="67" t="s">
        <v>368</v>
      </c>
      <c r="F2122" s="68" t="s">
        <v>426</v>
      </c>
      <c r="G2122" s="67" t="s">
        <v>427</v>
      </c>
      <c r="H2122" s="68" t="s">
        <v>364</v>
      </c>
      <c r="I2122" s="69">
        <v>0</v>
      </c>
      <c r="J2122" s="69">
        <v>0</v>
      </c>
      <c r="K2122" s="91"/>
      <c r="L2122" s="91"/>
    </row>
    <row r="2123" spans="2:12" x14ac:dyDescent="0.25">
      <c r="B2123" s="67" t="s">
        <v>402</v>
      </c>
      <c r="C2123" s="67" t="s">
        <v>403</v>
      </c>
      <c r="D2123" s="68" t="s">
        <v>367</v>
      </c>
      <c r="E2123" s="67" t="s">
        <v>368</v>
      </c>
      <c r="F2123" s="68" t="s">
        <v>426</v>
      </c>
      <c r="G2123" s="67" t="s">
        <v>427</v>
      </c>
      <c r="H2123" s="68" t="s">
        <v>362</v>
      </c>
      <c r="I2123" s="69">
        <v>1.875</v>
      </c>
      <c r="J2123" s="69">
        <v>5.625</v>
      </c>
      <c r="K2123" s="91"/>
      <c r="L2123" s="91"/>
    </row>
    <row r="2124" spans="2:12" x14ac:dyDescent="0.25">
      <c r="B2124" s="67" t="s">
        <v>402</v>
      </c>
      <c r="C2124" s="67" t="s">
        <v>403</v>
      </c>
      <c r="D2124" s="68" t="s">
        <v>367</v>
      </c>
      <c r="E2124" s="67" t="s">
        <v>368</v>
      </c>
      <c r="F2124" s="68" t="s">
        <v>426</v>
      </c>
      <c r="G2124" s="67" t="s">
        <v>427</v>
      </c>
      <c r="H2124" s="68" t="s">
        <v>363</v>
      </c>
      <c r="I2124" s="69">
        <v>10.5</v>
      </c>
      <c r="J2124" s="69">
        <v>12.75</v>
      </c>
      <c r="K2124" s="91"/>
      <c r="L2124" s="91"/>
    </row>
    <row r="2125" spans="2:12" x14ac:dyDescent="0.25">
      <c r="B2125" s="67" t="s">
        <v>402</v>
      </c>
      <c r="C2125" s="67" t="s">
        <v>403</v>
      </c>
      <c r="D2125" s="68" t="s">
        <v>367</v>
      </c>
      <c r="E2125" s="67" t="s">
        <v>368</v>
      </c>
      <c r="F2125" s="68" t="s">
        <v>426</v>
      </c>
      <c r="G2125" s="67" t="s">
        <v>427</v>
      </c>
      <c r="H2125" s="68" t="s">
        <v>364</v>
      </c>
      <c r="I2125" s="69">
        <v>2.5</v>
      </c>
      <c r="J2125" s="69">
        <v>11.25</v>
      </c>
      <c r="K2125" s="91"/>
      <c r="L2125" s="91"/>
    </row>
    <row r="2126" spans="2:12" x14ac:dyDescent="0.25">
      <c r="B2126" s="67" t="s">
        <v>402</v>
      </c>
      <c r="C2126" s="67" t="s">
        <v>403</v>
      </c>
      <c r="D2126" s="68" t="s">
        <v>367</v>
      </c>
      <c r="E2126" s="67" t="s">
        <v>368</v>
      </c>
      <c r="F2126" s="68" t="s">
        <v>426</v>
      </c>
      <c r="G2126" s="67" t="s">
        <v>427</v>
      </c>
      <c r="H2126" s="68" t="s">
        <v>362</v>
      </c>
      <c r="I2126" s="69">
        <v>17</v>
      </c>
      <c r="J2126" s="69">
        <v>39</v>
      </c>
      <c r="K2126" s="91"/>
      <c r="L2126" s="91"/>
    </row>
    <row r="2127" spans="2:12" x14ac:dyDescent="0.25">
      <c r="B2127" s="67" t="s">
        <v>402</v>
      </c>
      <c r="C2127" s="67" t="s">
        <v>403</v>
      </c>
      <c r="D2127" s="68" t="s">
        <v>367</v>
      </c>
      <c r="E2127" s="67" t="s">
        <v>368</v>
      </c>
      <c r="F2127" s="68" t="s">
        <v>426</v>
      </c>
      <c r="G2127" s="67" t="s">
        <v>427</v>
      </c>
      <c r="H2127" s="68" t="s">
        <v>363</v>
      </c>
      <c r="I2127" s="69">
        <v>62</v>
      </c>
      <c r="J2127" s="69">
        <v>104</v>
      </c>
      <c r="K2127" s="91"/>
      <c r="L2127" s="91"/>
    </row>
    <row r="2128" spans="2:12" x14ac:dyDescent="0.25">
      <c r="B2128" s="67" t="s">
        <v>402</v>
      </c>
      <c r="C2128" s="67" t="s">
        <v>403</v>
      </c>
      <c r="D2128" s="68" t="s">
        <v>367</v>
      </c>
      <c r="E2128" s="67" t="s">
        <v>368</v>
      </c>
      <c r="F2128" s="68" t="s">
        <v>426</v>
      </c>
      <c r="G2128" s="67" t="s">
        <v>427</v>
      </c>
      <c r="H2128" s="68" t="s">
        <v>364</v>
      </c>
      <c r="I2128" s="69">
        <v>0</v>
      </c>
      <c r="J2128" s="69">
        <v>0</v>
      </c>
      <c r="K2128" s="91"/>
      <c r="L2128" s="91"/>
    </row>
    <row r="2129" spans="2:12" x14ac:dyDescent="0.25">
      <c r="B2129" s="67" t="s">
        <v>402</v>
      </c>
      <c r="C2129" s="67" t="s">
        <v>403</v>
      </c>
      <c r="D2129" s="68" t="s">
        <v>367</v>
      </c>
      <c r="E2129" s="67" t="s">
        <v>368</v>
      </c>
      <c r="F2129" s="68" t="s">
        <v>426</v>
      </c>
      <c r="G2129" s="67" t="s">
        <v>427</v>
      </c>
      <c r="H2129" s="68" t="s">
        <v>362</v>
      </c>
      <c r="I2129" s="69">
        <v>0</v>
      </c>
      <c r="J2129" s="69">
        <v>0</v>
      </c>
      <c r="K2129" s="91"/>
      <c r="L2129" s="91"/>
    </row>
    <row r="2130" spans="2:12" x14ac:dyDescent="0.25">
      <c r="B2130" s="67" t="s">
        <v>402</v>
      </c>
      <c r="C2130" s="67" t="s">
        <v>403</v>
      </c>
      <c r="D2130" s="68" t="s">
        <v>367</v>
      </c>
      <c r="E2130" s="67" t="s">
        <v>368</v>
      </c>
      <c r="F2130" s="68" t="s">
        <v>426</v>
      </c>
      <c r="G2130" s="67" t="s">
        <v>427</v>
      </c>
      <c r="H2130" s="68" t="s">
        <v>363</v>
      </c>
      <c r="I2130" s="69">
        <v>14</v>
      </c>
      <c r="J2130" s="69">
        <v>0</v>
      </c>
      <c r="K2130" s="91"/>
      <c r="L2130" s="91"/>
    </row>
    <row r="2131" spans="2:12" x14ac:dyDescent="0.25">
      <c r="B2131" s="67" t="s">
        <v>402</v>
      </c>
      <c r="C2131" s="67" t="s">
        <v>403</v>
      </c>
      <c r="D2131" s="68" t="s">
        <v>367</v>
      </c>
      <c r="E2131" s="67" t="s">
        <v>368</v>
      </c>
      <c r="F2131" s="68" t="s">
        <v>426</v>
      </c>
      <c r="G2131" s="67" t="s">
        <v>427</v>
      </c>
      <c r="H2131" s="68" t="s">
        <v>364</v>
      </c>
      <c r="I2131" s="69">
        <v>0</v>
      </c>
      <c r="J2131" s="69">
        <v>0</v>
      </c>
      <c r="K2131" s="91"/>
      <c r="L2131" s="91"/>
    </row>
    <row r="2132" spans="2:12" x14ac:dyDescent="0.25">
      <c r="B2132" s="67" t="s">
        <v>402</v>
      </c>
      <c r="C2132" s="67" t="s">
        <v>403</v>
      </c>
      <c r="D2132" s="68" t="s">
        <v>367</v>
      </c>
      <c r="E2132" s="67" t="s">
        <v>368</v>
      </c>
      <c r="F2132" s="68" t="s">
        <v>426</v>
      </c>
      <c r="G2132" s="67" t="s">
        <v>427</v>
      </c>
      <c r="H2132" s="68" t="s">
        <v>362</v>
      </c>
      <c r="I2132" s="69">
        <v>0</v>
      </c>
      <c r="J2132" s="69">
        <v>0</v>
      </c>
      <c r="K2132" s="91"/>
      <c r="L2132" s="91"/>
    </row>
    <row r="2133" spans="2:12" x14ac:dyDescent="0.25">
      <c r="B2133" s="67" t="s">
        <v>402</v>
      </c>
      <c r="C2133" s="67" t="s">
        <v>403</v>
      </c>
      <c r="D2133" s="68" t="s">
        <v>367</v>
      </c>
      <c r="E2133" s="67" t="s">
        <v>368</v>
      </c>
      <c r="F2133" s="68" t="s">
        <v>426</v>
      </c>
      <c r="G2133" s="67" t="s">
        <v>427</v>
      </c>
      <c r="H2133" s="68" t="s">
        <v>362</v>
      </c>
      <c r="I2133" s="69">
        <v>0</v>
      </c>
      <c r="J2133" s="69">
        <v>0</v>
      </c>
      <c r="K2133" s="91"/>
      <c r="L2133" s="91"/>
    </row>
    <row r="2134" spans="2:12" x14ac:dyDescent="0.25">
      <c r="B2134" s="67" t="s">
        <v>402</v>
      </c>
      <c r="C2134" s="67" t="s">
        <v>403</v>
      </c>
      <c r="D2134" s="68" t="s">
        <v>367</v>
      </c>
      <c r="E2134" s="67" t="s">
        <v>368</v>
      </c>
      <c r="F2134" s="68" t="s">
        <v>426</v>
      </c>
      <c r="G2134" s="67" t="s">
        <v>427</v>
      </c>
      <c r="H2134" s="68" t="s">
        <v>363</v>
      </c>
      <c r="I2134" s="69">
        <v>4</v>
      </c>
      <c r="J2134" s="69">
        <v>13</v>
      </c>
      <c r="K2134" s="91"/>
      <c r="L2134" s="91"/>
    </row>
    <row r="2135" spans="2:12" x14ac:dyDescent="0.25">
      <c r="B2135" s="67" t="s">
        <v>402</v>
      </c>
      <c r="C2135" s="67" t="s">
        <v>403</v>
      </c>
      <c r="D2135" s="68" t="s">
        <v>367</v>
      </c>
      <c r="E2135" s="67" t="s">
        <v>368</v>
      </c>
      <c r="F2135" s="68" t="s">
        <v>426</v>
      </c>
      <c r="G2135" s="67" t="s">
        <v>427</v>
      </c>
      <c r="H2135" s="68" t="s">
        <v>364</v>
      </c>
      <c r="I2135" s="69">
        <v>0</v>
      </c>
      <c r="J2135" s="69">
        <v>0</v>
      </c>
      <c r="K2135" s="91"/>
      <c r="L2135" s="91"/>
    </row>
    <row r="2136" spans="2:12" x14ac:dyDescent="0.25">
      <c r="B2136" s="67" t="s">
        <v>402</v>
      </c>
      <c r="C2136" s="67" t="s">
        <v>403</v>
      </c>
      <c r="D2136" s="68" t="s">
        <v>367</v>
      </c>
      <c r="E2136" s="67" t="s">
        <v>368</v>
      </c>
      <c r="F2136" s="68" t="s">
        <v>426</v>
      </c>
      <c r="G2136" s="67" t="s">
        <v>427</v>
      </c>
      <c r="H2136" s="68" t="s">
        <v>364</v>
      </c>
      <c r="I2136" s="69">
        <v>0</v>
      </c>
      <c r="J2136" s="69">
        <v>0</v>
      </c>
      <c r="K2136" s="91"/>
      <c r="L2136" s="91"/>
    </row>
    <row r="2137" spans="2:12" x14ac:dyDescent="0.25">
      <c r="B2137" s="67" t="s">
        <v>402</v>
      </c>
      <c r="C2137" s="67" t="s">
        <v>403</v>
      </c>
      <c r="D2137" s="68" t="s">
        <v>367</v>
      </c>
      <c r="E2137" s="67" t="s">
        <v>368</v>
      </c>
      <c r="F2137" s="68" t="s">
        <v>426</v>
      </c>
      <c r="G2137" s="67" t="s">
        <v>427</v>
      </c>
      <c r="H2137" s="68" t="s">
        <v>362</v>
      </c>
      <c r="I2137" s="69">
        <v>9</v>
      </c>
      <c r="J2137" s="69">
        <v>9</v>
      </c>
      <c r="K2137" s="91"/>
      <c r="L2137" s="91"/>
    </row>
    <row r="2138" spans="2:12" x14ac:dyDescent="0.25">
      <c r="B2138" s="67" t="s">
        <v>402</v>
      </c>
      <c r="C2138" s="67" t="s">
        <v>403</v>
      </c>
      <c r="D2138" s="68" t="s">
        <v>367</v>
      </c>
      <c r="E2138" s="67" t="s">
        <v>368</v>
      </c>
      <c r="F2138" s="68" t="s">
        <v>426</v>
      </c>
      <c r="G2138" s="67" t="s">
        <v>427</v>
      </c>
      <c r="H2138" s="68" t="s">
        <v>363</v>
      </c>
      <c r="I2138" s="69">
        <v>13</v>
      </c>
      <c r="J2138" s="69">
        <v>29</v>
      </c>
      <c r="K2138" s="91"/>
      <c r="L2138" s="91"/>
    </row>
    <row r="2139" spans="2:12" x14ac:dyDescent="0.25">
      <c r="B2139" s="67" t="s">
        <v>402</v>
      </c>
      <c r="C2139" s="67" t="s">
        <v>403</v>
      </c>
      <c r="D2139" s="68" t="s">
        <v>367</v>
      </c>
      <c r="E2139" s="67" t="s">
        <v>368</v>
      </c>
      <c r="F2139" s="68" t="s">
        <v>426</v>
      </c>
      <c r="G2139" s="67" t="s">
        <v>427</v>
      </c>
      <c r="H2139" s="68" t="s">
        <v>364</v>
      </c>
      <c r="I2139" s="69">
        <v>0</v>
      </c>
      <c r="J2139" s="69">
        <v>0</v>
      </c>
      <c r="K2139" s="91"/>
      <c r="L2139" s="91"/>
    </row>
    <row r="2140" spans="2:12" x14ac:dyDescent="0.25">
      <c r="B2140" s="67" t="s">
        <v>402</v>
      </c>
      <c r="C2140" s="67" t="s">
        <v>403</v>
      </c>
      <c r="D2140" s="68" t="s">
        <v>367</v>
      </c>
      <c r="E2140" s="67" t="s">
        <v>368</v>
      </c>
      <c r="F2140" s="68" t="s">
        <v>426</v>
      </c>
      <c r="G2140" s="67" t="s">
        <v>427</v>
      </c>
      <c r="H2140" s="68" t="s">
        <v>362</v>
      </c>
      <c r="I2140" s="69">
        <v>28</v>
      </c>
      <c r="J2140" s="69">
        <v>39</v>
      </c>
      <c r="K2140" s="91"/>
      <c r="L2140" s="91"/>
    </row>
    <row r="2141" spans="2:12" x14ac:dyDescent="0.25">
      <c r="B2141" s="67" t="s">
        <v>402</v>
      </c>
      <c r="C2141" s="67" t="s">
        <v>403</v>
      </c>
      <c r="D2141" s="68" t="s">
        <v>367</v>
      </c>
      <c r="E2141" s="67" t="s">
        <v>368</v>
      </c>
      <c r="F2141" s="68" t="s">
        <v>426</v>
      </c>
      <c r="G2141" s="67" t="s">
        <v>427</v>
      </c>
      <c r="H2141" s="68" t="s">
        <v>363</v>
      </c>
      <c r="I2141" s="69">
        <v>54</v>
      </c>
      <c r="J2141" s="69">
        <v>49</v>
      </c>
      <c r="K2141" s="91"/>
      <c r="L2141" s="91"/>
    </row>
    <row r="2142" spans="2:12" x14ac:dyDescent="0.25">
      <c r="B2142" s="67" t="s">
        <v>402</v>
      </c>
      <c r="C2142" s="67" t="s">
        <v>403</v>
      </c>
      <c r="D2142" s="68" t="s">
        <v>367</v>
      </c>
      <c r="E2142" s="67" t="s">
        <v>368</v>
      </c>
      <c r="F2142" s="68" t="s">
        <v>426</v>
      </c>
      <c r="G2142" s="67" t="s">
        <v>427</v>
      </c>
      <c r="H2142" s="68" t="s">
        <v>364</v>
      </c>
      <c r="I2142" s="69">
        <v>0</v>
      </c>
      <c r="J2142" s="69">
        <v>0</v>
      </c>
      <c r="K2142" s="91"/>
      <c r="L2142" s="91"/>
    </row>
    <row r="2143" spans="2:12" x14ac:dyDescent="0.25">
      <c r="B2143" s="67" t="s">
        <v>402</v>
      </c>
      <c r="C2143" s="67" t="s">
        <v>403</v>
      </c>
      <c r="D2143" s="68" t="s">
        <v>367</v>
      </c>
      <c r="E2143" s="67" t="s">
        <v>368</v>
      </c>
      <c r="F2143" s="68" t="s">
        <v>426</v>
      </c>
      <c r="G2143" s="67" t="s">
        <v>427</v>
      </c>
      <c r="H2143" s="68" t="s">
        <v>363</v>
      </c>
      <c r="I2143" s="69">
        <v>0</v>
      </c>
      <c r="J2143" s="69">
        <v>0</v>
      </c>
      <c r="K2143" s="91"/>
      <c r="L2143" s="91"/>
    </row>
    <row r="2144" spans="2:12" x14ac:dyDescent="0.25">
      <c r="B2144" s="67" t="s">
        <v>402</v>
      </c>
      <c r="C2144" s="67" t="s">
        <v>403</v>
      </c>
      <c r="D2144" s="68" t="s">
        <v>367</v>
      </c>
      <c r="E2144" s="67" t="s">
        <v>368</v>
      </c>
      <c r="F2144" s="68" t="s">
        <v>426</v>
      </c>
      <c r="G2144" s="67" t="s">
        <v>427</v>
      </c>
      <c r="H2144" s="68" t="s">
        <v>362</v>
      </c>
      <c r="I2144" s="69">
        <v>47</v>
      </c>
      <c r="J2144" s="69">
        <v>44</v>
      </c>
      <c r="K2144" s="91"/>
      <c r="L2144" s="91"/>
    </row>
    <row r="2145" spans="2:12" x14ac:dyDescent="0.25">
      <c r="B2145" s="67" t="s">
        <v>402</v>
      </c>
      <c r="C2145" s="67" t="s">
        <v>403</v>
      </c>
      <c r="D2145" s="68" t="s">
        <v>367</v>
      </c>
      <c r="E2145" s="67" t="s">
        <v>368</v>
      </c>
      <c r="F2145" s="68" t="s">
        <v>426</v>
      </c>
      <c r="G2145" s="67" t="s">
        <v>427</v>
      </c>
      <c r="H2145" s="68" t="s">
        <v>363</v>
      </c>
      <c r="I2145" s="69">
        <v>103</v>
      </c>
      <c r="J2145" s="69">
        <v>96</v>
      </c>
      <c r="K2145" s="91"/>
      <c r="L2145" s="91"/>
    </row>
    <row r="2146" spans="2:12" x14ac:dyDescent="0.25">
      <c r="B2146" s="67" t="s">
        <v>402</v>
      </c>
      <c r="C2146" s="67" t="s">
        <v>403</v>
      </c>
      <c r="D2146" s="68" t="s">
        <v>367</v>
      </c>
      <c r="E2146" s="67" t="s">
        <v>368</v>
      </c>
      <c r="F2146" s="68" t="s">
        <v>426</v>
      </c>
      <c r="G2146" s="67" t="s">
        <v>427</v>
      </c>
      <c r="H2146" s="68" t="s">
        <v>364</v>
      </c>
      <c r="I2146" s="69">
        <v>10</v>
      </c>
      <c r="J2146" s="69">
        <v>10</v>
      </c>
      <c r="K2146" s="91"/>
      <c r="L2146" s="91"/>
    </row>
    <row r="2147" spans="2:12" x14ac:dyDescent="0.25">
      <c r="B2147" s="67" t="s">
        <v>402</v>
      </c>
      <c r="C2147" s="67" t="s">
        <v>403</v>
      </c>
      <c r="D2147" s="68" t="s">
        <v>367</v>
      </c>
      <c r="E2147" s="67" t="s">
        <v>368</v>
      </c>
      <c r="F2147" s="68" t="s">
        <v>426</v>
      </c>
      <c r="G2147" s="67" t="s">
        <v>427</v>
      </c>
      <c r="H2147" s="68" t="s">
        <v>363</v>
      </c>
      <c r="I2147" s="69">
        <v>0</v>
      </c>
      <c r="J2147" s="69">
        <v>0</v>
      </c>
      <c r="K2147" s="91"/>
      <c r="L2147" s="91"/>
    </row>
    <row r="2148" spans="2:12" x14ac:dyDescent="0.25">
      <c r="B2148" s="67" t="s">
        <v>402</v>
      </c>
      <c r="C2148" s="67" t="s">
        <v>403</v>
      </c>
      <c r="D2148" s="68" t="s">
        <v>367</v>
      </c>
      <c r="E2148" s="67" t="s">
        <v>368</v>
      </c>
      <c r="F2148" s="68" t="s">
        <v>426</v>
      </c>
      <c r="G2148" s="67" t="s">
        <v>427</v>
      </c>
      <c r="H2148" s="68" t="s">
        <v>363</v>
      </c>
      <c r="I2148" s="69">
        <v>0</v>
      </c>
      <c r="J2148" s="69">
        <v>0</v>
      </c>
      <c r="K2148" s="91"/>
      <c r="L2148" s="91"/>
    </row>
    <row r="2149" spans="2:12" x14ac:dyDescent="0.25">
      <c r="B2149" s="67" t="s">
        <v>402</v>
      </c>
      <c r="C2149" s="67" t="s">
        <v>403</v>
      </c>
      <c r="D2149" s="68" t="s">
        <v>367</v>
      </c>
      <c r="E2149" s="67" t="s">
        <v>368</v>
      </c>
      <c r="F2149" s="68" t="s">
        <v>426</v>
      </c>
      <c r="G2149" s="67" t="s">
        <v>427</v>
      </c>
      <c r="H2149" s="68" t="s">
        <v>362</v>
      </c>
      <c r="I2149" s="69">
        <v>0</v>
      </c>
      <c r="J2149" s="69">
        <v>30</v>
      </c>
      <c r="K2149" s="91"/>
      <c r="L2149" s="91"/>
    </row>
    <row r="2150" spans="2:12" x14ac:dyDescent="0.25">
      <c r="B2150" s="67" t="s">
        <v>402</v>
      </c>
      <c r="C2150" s="67" t="s">
        <v>403</v>
      </c>
      <c r="D2150" s="68" t="s">
        <v>367</v>
      </c>
      <c r="E2150" s="67" t="s">
        <v>368</v>
      </c>
      <c r="F2150" s="68" t="s">
        <v>426</v>
      </c>
      <c r="G2150" s="67" t="s">
        <v>427</v>
      </c>
      <c r="H2150" s="68" t="s">
        <v>363</v>
      </c>
      <c r="I2150" s="69">
        <v>23</v>
      </c>
      <c r="J2150" s="69">
        <v>32</v>
      </c>
      <c r="K2150" s="91"/>
      <c r="L2150" s="91"/>
    </row>
    <row r="2151" spans="2:12" x14ac:dyDescent="0.25">
      <c r="B2151" s="67" t="s">
        <v>402</v>
      </c>
      <c r="C2151" s="67" t="s">
        <v>403</v>
      </c>
      <c r="D2151" s="68" t="s">
        <v>367</v>
      </c>
      <c r="E2151" s="67" t="s">
        <v>368</v>
      </c>
      <c r="F2151" s="68" t="s">
        <v>426</v>
      </c>
      <c r="G2151" s="67" t="s">
        <v>427</v>
      </c>
      <c r="H2151" s="68" t="s">
        <v>362</v>
      </c>
      <c r="I2151" s="69">
        <v>0</v>
      </c>
      <c r="J2151" s="69">
        <v>0</v>
      </c>
      <c r="K2151" s="91"/>
      <c r="L2151" s="91"/>
    </row>
    <row r="2152" spans="2:12" x14ac:dyDescent="0.25">
      <c r="B2152" s="67" t="s">
        <v>402</v>
      </c>
      <c r="C2152" s="67" t="s">
        <v>403</v>
      </c>
      <c r="D2152" s="68" t="s">
        <v>367</v>
      </c>
      <c r="E2152" s="67" t="s">
        <v>368</v>
      </c>
      <c r="F2152" s="68" t="s">
        <v>426</v>
      </c>
      <c r="G2152" s="67" t="s">
        <v>427</v>
      </c>
      <c r="H2152" s="68" t="s">
        <v>363</v>
      </c>
      <c r="I2152" s="69">
        <v>3</v>
      </c>
      <c r="J2152" s="69">
        <v>0</v>
      </c>
      <c r="K2152" s="91"/>
      <c r="L2152" s="91"/>
    </row>
    <row r="2153" spans="2:12" x14ac:dyDescent="0.25">
      <c r="B2153" s="67" t="s">
        <v>402</v>
      </c>
      <c r="C2153" s="67" t="s">
        <v>403</v>
      </c>
      <c r="D2153" s="68" t="s">
        <v>367</v>
      </c>
      <c r="E2153" s="67" t="s">
        <v>368</v>
      </c>
      <c r="F2153" s="68" t="s">
        <v>426</v>
      </c>
      <c r="G2153" s="67" t="s">
        <v>427</v>
      </c>
      <c r="H2153" s="68" t="s">
        <v>364</v>
      </c>
      <c r="I2153" s="69">
        <v>4</v>
      </c>
      <c r="J2153" s="69">
        <v>1</v>
      </c>
      <c r="K2153" s="91"/>
      <c r="L2153" s="91"/>
    </row>
    <row r="2154" spans="2:12" x14ac:dyDescent="0.25">
      <c r="B2154" s="67" t="s">
        <v>402</v>
      </c>
      <c r="C2154" s="67" t="s">
        <v>403</v>
      </c>
      <c r="D2154" s="68" t="s">
        <v>367</v>
      </c>
      <c r="E2154" s="67" t="s">
        <v>368</v>
      </c>
      <c r="F2154" s="68" t="s">
        <v>426</v>
      </c>
      <c r="G2154" s="67" t="s">
        <v>427</v>
      </c>
      <c r="H2154" s="68" t="s">
        <v>362</v>
      </c>
      <c r="I2154" s="69">
        <v>0</v>
      </c>
      <c r="J2154" s="69">
        <v>0</v>
      </c>
      <c r="K2154" s="91"/>
      <c r="L2154" s="91"/>
    </row>
    <row r="2155" spans="2:12" x14ac:dyDescent="0.25">
      <c r="B2155" s="67" t="s">
        <v>402</v>
      </c>
      <c r="C2155" s="67" t="s">
        <v>403</v>
      </c>
      <c r="D2155" s="68" t="s">
        <v>367</v>
      </c>
      <c r="E2155" s="67" t="s">
        <v>368</v>
      </c>
      <c r="F2155" s="68" t="s">
        <v>426</v>
      </c>
      <c r="G2155" s="67" t="s">
        <v>427</v>
      </c>
      <c r="H2155" s="68" t="s">
        <v>363</v>
      </c>
      <c r="I2155" s="69">
        <v>0</v>
      </c>
      <c r="J2155" s="69">
        <v>0</v>
      </c>
      <c r="K2155" s="91"/>
      <c r="L2155" s="91"/>
    </row>
    <row r="2156" spans="2:12" x14ac:dyDescent="0.25">
      <c r="B2156" s="67" t="s">
        <v>402</v>
      </c>
      <c r="C2156" s="67" t="s">
        <v>403</v>
      </c>
      <c r="D2156" s="68" t="s">
        <v>367</v>
      </c>
      <c r="E2156" s="67" t="s">
        <v>368</v>
      </c>
      <c r="F2156" s="68" t="s">
        <v>426</v>
      </c>
      <c r="G2156" s="67" t="s">
        <v>427</v>
      </c>
      <c r="H2156" s="68" t="s">
        <v>363</v>
      </c>
      <c r="I2156" s="69">
        <v>4</v>
      </c>
      <c r="J2156" s="69">
        <v>4</v>
      </c>
      <c r="K2156" s="91"/>
      <c r="L2156" s="91"/>
    </row>
    <row r="2157" spans="2:12" x14ac:dyDescent="0.25">
      <c r="B2157" s="67" t="s">
        <v>402</v>
      </c>
      <c r="C2157" s="67" t="s">
        <v>403</v>
      </c>
      <c r="D2157" s="68" t="s">
        <v>367</v>
      </c>
      <c r="E2157" s="67" t="s">
        <v>368</v>
      </c>
      <c r="F2157" s="68" t="s">
        <v>426</v>
      </c>
      <c r="G2157" s="67" t="s">
        <v>427</v>
      </c>
      <c r="H2157" s="68" t="s">
        <v>362</v>
      </c>
      <c r="I2157" s="69">
        <v>0</v>
      </c>
      <c r="J2157" s="69">
        <v>5</v>
      </c>
      <c r="K2157" s="91"/>
      <c r="L2157" s="91"/>
    </row>
    <row r="2158" spans="2:12" x14ac:dyDescent="0.25">
      <c r="B2158" s="67" t="s">
        <v>402</v>
      </c>
      <c r="C2158" s="67" t="s">
        <v>403</v>
      </c>
      <c r="D2158" s="68" t="s">
        <v>367</v>
      </c>
      <c r="E2158" s="67" t="s">
        <v>368</v>
      </c>
      <c r="F2158" s="68" t="s">
        <v>426</v>
      </c>
      <c r="G2158" s="67" t="s">
        <v>427</v>
      </c>
      <c r="H2158" s="68" t="s">
        <v>363</v>
      </c>
      <c r="I2158" s="69">
        <v>0</v>
      </c>
      <c r="J2158" s="69">
        <v>0</v>
      </c>
      <c r="K2158" s="91"/>
      <c r="L2158" s="91"/>
    </row>
    <row r="2159" spans="2:12" x14ac:dyDescent="0.25">
      <c r="B2159" s="67" t="s">
        <v>402</v>
      </c>
      <c r="C2159" s="67" t="s">
        <v>403</v>
      </c>
      <c r="D2159" s="68" t="s">
        <v>367</v>
      </c>
      <c r="E2159" s="67" t="s">
        <v>368</v>
      </c>
      <c r="F2159" s="68" t="s">
        <v>426</v>
      </c>
      <c r="G2159" s="67" t="s">
        <v>427</v>
      </c>
      <c r="H2159" s="68" t="s">
        <v>363</v>
      </c>
      <c r="I2159" s="69">
        <v>0</v>
      </c>
      <c r="J2159" s="69">
        <v>0</v>
      </c>
      <c r="K2159" s="91"/>
      <c r="L2159" s="91"/>
    </row>
    <row r="2160" spans="2:12" x14ac:dyDescent="0.25">
      <c r="B2160" s="67" t="s">
        <v>402</v>
      </c>
      <c r="C2160" s="67" t="s">
        <v>403</v>
      </c>
      <c r="D2160" s="68" t="s">
        <v>367</v>
      </c>
      <c r="E2160" s="67" t="s">
        <v>368</v>
      </c>
      <c r="F2160" s="68" t="s">
        <v>426</v>
      </c>
      <c r="G2160" s="67" t="s">
        <v>427</v>
      </c>
      <c r="H2160" s="68" t="s">
        <v>362</v>
      </c>
      <c r="I2160" s="69">
        <v>30</v>
      </c>
      <c r="J2160" s="69">
        <v>0</v>
      </c>
      <c r="K2160" s="91"/>
      <c r="L2160" s="91"/>
    </row>
    <row r="2161" spans="2:12" x14ac:dyDescent="0.25">
      <c r="B2161" s="67" t="s">
        <v>402</v>
      </c>
      <c r="C2161" s="67" t="s">
        <v>403</v>
      </c>
      <c r="D2161" s="68" t="s">
        <v>367</v>
      </c>
      <c r="E2161" s="67" t="s">
        <v>368</v>
      </c>
      <c r="F2161" s="68" t="s">
        <v>426</v>
      </c>
      <c r="G2161" s="67" t="s">
        <v>427</v>
      </c>
      <c r="H2161" s="68" t="s">
        <v>363</v>
      </c>
      <c r="I2161" s="69">
        <v>10</v>
      </c>
      <c r="J2161" s="69">
        <v>16</v>
      </c>
      <c r="K2161" s="91"/>
      <c r="L2161" s="91"/>
    </row>
    <row r="2162" spans="2:12" x14ac:dyDescent="0.25">
      <c r="B2162" s="67" t="s">
        <v>402</v>
      </c>
      <c r="C2162" s="67" t="s">
        <v>403</v>
      </c>
      <c r="D2162" s="68" t="s">
        <v>367</v>
      </c>
      <c r="E2162" s="67" t="s">
        <v>368</v>
      </c>
      <c r="F2162" s="68" t="s">
        <v>426</v>
      </c>
      <c r="G2162" s="67" t="s">
        <v>427</v>
      </c>
      <c r="H2162" s="68" t="s">
        <v>364</v>
      </c>
      <c r="I2162" s="69">
        <v>0</v>
      </c>
      <c r="J2162" s="69">
        <v>0</v>
      </c>
      <c r="K2162" s="91"/>
      <c r="L2162" s="91"/>
    </row>
    <row r="2163" spans="2:12" x14ac:dyDescent="0.25">
      <c r="B2163" s="67" t="s">
        <v>402</v>
      </c>
      <c r="C2163" s="67" t="s">
        <v>403</v>
      </c>
      <c r="D2163" s="68" t="s">
        <v>367</v>
      </c>
      <c r="E2163" s="67" t="s">
        <v>368</v>
      </c>
      <c r="F2163" s="68" t="s">
        <v>426</v>
      </c>
      <c r="G2163" s="67" t="s">
        <v>427</v>
      </c>
      <c r="H2163" s="68" t="s">
        <v>362</v>
      </c>
      <c r="I2163" s="69">
        <v>19</v>
      </c>
      <c r="J2163" s="69">
        <v>0</v>
      </c>
      <c r="K2163" s="91"/>
      <c r="L2163" s="91"/>
    </row>
    <row r="2164" spans="2:12" x14ac:dyDescent="0.25">
      <c r="B2164" s="67" t="s">
        <v>402</v>
      </c>
      <c r="C2164" s="67" t="s">
        <v>403</v>
      </c>
      <c r="D2164" s="68" t="s">
        <v>367</v>
      </c>
      <c r="E2164" s="67" t="s">
        <v>368</v>
      </c>
      <c r="F2164" s="68" t="s">
        <v>426</v>
      </c>
      <c r="G2164" s="67" t="s">
        <v>427</v>
      </c>
      <c r="H2164" s="68" t="s">
        <v>363</v>
      </c>
      <c r="I2164" s="69">
        <v>0</v>
      </c>
      <c r="J2164" s="69">
        <v>8</v>
      </c>
      <c r="K2164" s="91"/>
      <c r="L2164" s="91"/>
    </row>
    <row r="2165" spans="2:12" x14ac:dyDescent="0.25">
      <c r="B2165" s="67" t="s">
        <v>402</v>
      </c>
      <c r="C2165" s="67" t="s">
        <v>403</v>
      </c>
      <c r="D2165" s="68" t="s">
        <v>367</v>
      </c>
      <c r="E2165" s="67" t="s">
        <v>368</v>
      </c>
      <c r="F2165" s="68" t="s">
        <v>426</v>
      </c>
      <c r="G2165" s="67" t="s">
        <v>427</v>
      </c>
      <c r="H2165" s="68" t="s">
        <v>364</v>
      </c>
      <c r="I2165" s="69">
        <v>2</v>
      </c>
      <c r="J2165" s="69">
        <v>0</v>
      </c>
      <c r="K2165" s="91"/>
      <c r="L2165" s="91"/>
    </row>
    <row r="2166" spans="2:12" x14ac:dyDescent="0.25">
      <c r="B2166" s="67" t="s">
        <v>402</v>
      </c>
      <c r="C2166" s="67" t="s">
        <v>403</v>
      </c>
      <c r="D2166" s="68" t="s">
        <v>367</v>
      </c>
      <c r="E2166" s="67" t="s">
        <v>368</v>
      </c>
      <c r="F2166" s="68" t="s">
        <v>426</v>
      </c>
      <c r="G2166" s="67" t="s">
        <v>427</v>
      </c>
      <c r="H2166" s="68" t="s">
        <v>363</v>
      </c>
      <c r="I2166" s="69">
        <v>0</v>
      </c>
      <c r="J2166" s="69">
        <v>0</v>
      </c>
      <c r="K2166" s="91"/>
      <c r="L2166" s="91"/>
    </row>
    <row r="2167" spans="2:12" x14ac:dyDescent="0.25">
      <c r="B2167" s="67" t="s">
        <v>402</v>
      </c>
      <c r="C2167" s="67" t="s">
        <v>403</v>
      </c>
      <c r="D2167" s="68" t="s">
        <v>367</v>
      </c>
      <c r="E2167" s="67" t="s">
        <v>368</v>
      </c>
      <c r="F2167" s="68" t="s">
        <v>426</v>
      </c>
      <c r="G2167" s="67" t="s">
        <v>427</v>
      </c>
      <c r="H2167" s="68" t="s">
        <v>363</v>
      </c>
      <c r="I2167" s="69">
        <v>1</v>
      </c>
      <c r="J2167" s="69">
        <v>1</v>
      </c>
      <c r="K2167" s="91"/>
      <c r="L2167" s="91"/>
    </row>
    <row r="2168" spans="2:12" x14ac:dyDescent="0.25">
      <c r="B2168" s="67" t="s">
        <v>402</v>
      </c>
      <c r="C2168" s="67" t="s">
        <v>403</v>
      </c>
      <c r="D2168" s="68" t="s">
        <v>367</v>
      </c>
      <c r="E2168" s="67" t="s">
        <v>368</v>
      </c>
      <c r="F2168" s="68" t="s">
        <v>426</v>
      </c>
      <c r="G2168" s="67" t="s">
        <v>427</v>
      </c>
      <c r="H2168" s="68" t="s">
        <v>363</v>
      </c>
      <c r="I2168" s="69">
        <v>12</v>
      </c>
      <c r="J2168" s="69">
        <v>0</v>
      </c>
      <c r="K2168" s="91"/>
      <c r="L2168" s="91"/>
    </row>
    <row r="2169" spans="2:12" x14ac:dyDescent="0.25">
      <c r="B2169" s="67" t="s">
        <v>402</v>
      </c>
      <c r="C2169" s="67" t="s">
        <v>403</v>
      </c>
      <c r="D2169" s="68" t="s">
        <v>367</v>
      </c>
      <c r="E2169" s="67" t="s">
        <v>368</v>
      </c>
      <c r="F2169" s="68" t="s">
        <v>426</v>
      </c>
      <c r="G2169" s="67" t="s">
        <v>427</v>
      </c>
      <c r="H2169" s="68" t="s">
        <v>362</v>
      </c>
      <c r="I2169" s="69">
        <v>79</v>
      </c>
      <c r="J2169" s="69">
        <v>135</v>
      </c>
      <c r="K2169" s="91"/>
      <c r="L2169" s="91"/>
    </row>
    <row r="2170" spans="2:12" x14ac:dyDescent="0.25">
      <c r="B2170" s="67" t="s">
        <v>402</v>
      </c>
      <c r="C2170" s="67" t="s">
        <v>403</v>
      </c>
      <c r="D2170" s="68" t="s">
        <v>367</v>
      </c>
      <c r="E2170" s="67" t="s">
        <v>368</v>
      </c>
      <c r="F2170" s="68" t="s">
        <v>426</v>
      </c>
      <c r="G2170" s="67" t="s">
        <v>427</v>
      </c>
      <c r="H2170" s="68" t="s">
        <v>363</v>
      </c>
      <c r="I2170" s="69">
        <v>50</v>
      </c>
      <c r="J2170" s="69">
        <v>116</v>
      </c>
      <c r="K2170" s="91"/>
      <c r="L2170" s="91"/>
    </row>
    <row r="2171" spans="2:12" x14ac:dyDescent="0.25">
      <c r="B2171" s="67" t="s">
        <v>402</v>
      </c>
      <c r="C2171" s="67" t="s">
        <v>403</v>
      </c>
      <c r="D2171" s="68" t="s">
        <v>367</v>
      </c>
      <c r="E2171" s="67" t="s">
        <v>368</v>
      </c>
      <c r="F2171" s="68" t="s">
        <v>426</v>
      </c>
      <c r="G2171" s="67" t="s">
        <v>427</v>
      </c>
      <c r="H2171" s="68" t="s">
        <v>364</v>
      </c>
      <c r="I2171" s="69">
        <v>0</v>
      </c>
      <c r="J2171" s="69">
        <v>0</v>
      </c>
      <c r="K2171" s="91"/>
      <c r="L2171" s="91"/>
    </row>
    <row r="2172" spans="2:12" x14ac:dyDescent="0.25">
      <c r="B2172" s="67" t="s">
        <v>402</v>
      </c>
      <c r="C2172" s="67" t="s">
        <v>403</v>
      </c>
      <c r="D2172" s="68" t="s">
        <v>367</v>
      </c>
      <c r="E2172" s="67" t="s">
        <v>368</v>
      </c>
      <c r="F2172" s="68" t="s">
        <v>426</v>
      </c>
      <c r="G2172" s="67" t="s">
        <v>427</v>
      </c>
      <c r="H2172" s="68" t="s">
        <v>363</v>
      </c>
      <c r="I2172" s="69">
        <v>2</v>
      </c>
      <c r="J2172" s="69">
        <v>4</v>
      </c>
      <c r="K2172" s="91"/>
      <c r="L2172" s="91"/>
    </row>
    <row r="2173" spans="2:12" x14ac:dyDescent="0.25">
      <c r="B2173" s="67" t="s">
        <v>402</v>
      </c>
      <c r="C2173" s="67" t="s">
        <v>403</v>
      </c>
      <c r="D2173" s="68" t="s">
        <v>367</v>
      </c>
      <c r="E2173" s="67" t="s">
        <v>368</v>
      </c>
      <c r="F2173" s="68" t="s">
        <v>426</v>
      </c>
      <c r="G2173" s="67" t="s">
        <v>427</v>
      </c>
      <c r="H2173" s="68" t="s">
        <v>362</v>
      </c>
      <c r="I2173" s="69">
        <v>20</v>
      </c>
      <c r="J2173" s="69">
        <v>10</v>
      </c>
      <c r="K2173" s="91"/>
      <c r="L2173" s="91"/>
    </row>
    <row r="2174" spans="2:12" x14ac:dyDescent="0.25">
      <c r="B2174" s="67" t="s">
        <v>402</v>
      </c>
      <c r="C2174" s="67" t="s">
        <v>403</v>
      </c>
      <c r="D2174" s="68" t="s">
        <v>367</v>
      </c>
      <c r="E2174" s="67" t="s">
        <v>368</v>
      </c>
      <c r="F2174" s="68" t="s">
        <v>426</v>
      </c>
      <c r="G2174" s="67" t="s">
        <v>427</v>
      </c>
      <c r="H2174" s="68" t="s">
        <v>363</v>
      </c>
      <c r="I2174" s="69">
        <v>0</v>
      </c>
      <c r="J2174" s="69">
        <v>0</v>
      </c>
      <c r="K2174" s="91"/>
      <c r="L2174" s="91"/>
    </row>
    <row r="2175" spans="2:12" x14ac:dyDescent="0.25">
      <c r="B2175" s="67" t="s">
        <v>402</v>
      </c>
      <c r="C2175" s="67" t="s">
        <v>403</v>
      </c>
      <c r="D2175" s="68" t="s">
        <v>367</v>
      </c>
      <c r="E2175" s="67" t="s">
        <v>368</v>
      </c>
      <c r="F2175" s="68" t="s">
        <v>426</v>
      </c>
      <c r="G2175" s="67" t="s">
        <v>427</v>
      </c>
      <c r="H2175" s="68" t="s">
        <v>364</v>
      </c>
      <c r="I2175" s="69">
        <v>0</v>
      </c>
      <c r="J2175" s="69">
        <v>8</v>
      </c>
      <c r="K2175" s="91"/>
      <c r="L2175" s="91"/>
    </row>
    <row r="2176" spans="2:12" x14ac:dyDescent="0.25">
      <c r="B2176" s="67" t="s">
        <v>402</v>
      </c>
      <c r="C2176" s="67" t="s">
        <v>403</v>
      </c>
      <c r="D2176" s="68" t="s">
        <v>367</v>
      </c>
      <c r="E2176" s="67" t="s">
        <v>368</v>
      </c>
      <c r="F2176" s="68" t="s">
        <v>426</v>
      </c>
      <c r="G2176" s="67" t="s">
        <v>427</v>
      </c>
      <c r="H2176" s="68" t="s">
        <v>363</v>
      </c>
      <c r="I2176" s="69">
        <v>0</v>
      </c>
      <c r="J2176" s="69">
        <v>15</v>
      </c>
      <c r="K2176" s="91"/>
      <c r="L2176" s="91"/>
    </row>
    <row r="2177" spans="2:12" x14ac:dyDescent="0.25">
      <c r="B2177" s="67" t="s">
        <v>402</v>
      </c>
      <c r="C2177" s="67" t="s">
        <v>403</v>
      </c>
      <c r="D2177" s="68" t="s">
        <v>367</v>
      </c>
      <c r="E2177" s="67" t="s">
        <v>368</v>
      </c>
      <c r="F2177" s="68" t="s">
        <v>426</v>
      </c>
      <c r="G2177" s="67" t="s">
        <v>427</v>
      </c>
      <c r="H2177" s="68" t="s">
        <v>362</v>
      </c>
      <c r="I2177" s="69">
        <v>10</v>
      </c>
      <c r="J2177" s="69">
        <v>44</v>
      </c>
      <c r="K2177" s="91"/>
      <c r="L2177" s="91"/>
    </row>
    <row r="2178" spans="2:12" x14ac:dyDescent="0.25">
      <c r="B2178" s="67" t="s">
        <v>402</v>
      </c>
      <c r="C2178" s="67" t="s">
        <v>403</v>
      </c>
      <c r="D2178" s="68" t="s">
        <v>367</v>
      </c>
      <c r="E2178" s="67" t="s">
        <v>368</v>
      </c>
      <c r="F2178" s="68" t="s">
        <v>426</v>
      </c>
      <c r="G2178" s="67" t="s">
        <v>427</v>
      </c>
      <c r="H2178" s="68" t="s">
        <v>363</v>
      </c>
      <c r="I2178" s="69">
        <v>5</v>
      </c>
      <c r="J2178" s="69">
        <v>5</v>
      </c>
      <c r="K2178" s="91"/>
      <c r="L2178" s="91"/>
    </row>
    <row r="2179" spans="2:12" x14ac:dyDescent="0.25">
      <c r="B2179" s="67" t="s">
        <v>402</v>
      </c>
      <c r="C2179" s="67" t="s">
        <v>403</v>
      </c>
      <c r="D2179" s="68" t="s">
        <v>367</v>
      </c>
      <c r="E2179" s="67" t="s">
        <v>368</v>
      </c>
      <c r="F2179" s="68" t="s">
        <v>426</v>
      </c>
      <c r="G2179" s="67" t="s">
        <v>427</v>
      </c>
      <c r="H2179" s="68" t="s">
        <v>362</v>
      </c>
      <c r="I2179" s="69">
        <v>79</v>
      </c>
      <c r="J2179" s="69">
        <v>102</v>
      </c>
      <c r="K2179" s="91"/>
      <c r="L2179" s="91"/>
    </row>
    <row r="2180" spans="2:12" x14ac:dyDescent="0.25">
      <c r="B2180" s="67" t="s">
        <v>402</v>
      </c>
      <c r="C2180" s="67" t="s">
        <v>403</v>
      </c>
      <c r="D2180" s="68" t="s">
        <v>367</v>
      </c>
      <c r="E2180" s="67" t="s">
        <v>368</v>
      </c>
      <c r="F2180" s="68" t="s">
        <v>426</v>
      </c>
      <c r="G2180" s="67" t="s">
        <v>427</v>
      </c>
      <c r="H2180" s="68" t="s">
        <v>363</v>
      </c>
      <c r="I2180" s="69">
        <v>28</v>
      </c>
      <c r="J2180" s="69">
        <v>36</v>
      </c>
      <c r="K2180" s="91"/>
      <c r="L2180" s="91"/>
    </row>
    <row r="2181" spans="2:12" x14ac:dyDescent="0.25">
      <c r="B2181" s="67" t="s">
        <v>402</v>
      </c>
      <c r="C2181" s="67" t="s">
        <v>403</v>
      </c>
      <c r="D2181" s="68" t="s">
        <v>367</v>
      </c>
      <c r="E2181" s="67" t="s">
        <v>368</v>
      </c>
      <c r="F2181" s="68" t="s">
        <v>426</v>
      </c>
      <c r="G2181" s="67" t="s">
        <v>427</v>
      </c>
      <c r="H2181" s="68" t="s">
        <v>364</v>
      </c>
      <c r="I2181" s="69">
        <v>15</v>
      </c>
      <c r="J2181" s="69">
        <v>25</v>
      </c>
      <c r="K2181" s="91"/>
      <c r="L2181" s="91"/>
    </row>
    <row r="2182" spans="2:12" x14ac:dyDescent="0.25">
      <c r="B2182" s="67" t="s">
        <v>402</v>
      </c>
      <c r="C2182" s="67" t="s">
        <v>403</v>
      </c>
      <c r="D2182" s="68" t="s">
        <v>367</v>
      </c>
      <c r="E2182" s="67" t="s">
        <v>368</v>
      </c>
      <c r="F2182" s="68" t="s">
        <v>426</v>
      </c>
      <c r="G2182" s="67" t="s">
        <v>427</v>
      </c>
      <c r="H2182" s="68" t="s">
        <v>362</v>
      </c>
      <c r="I2182" s="69">
        <v>0</v>
      </c>
      <c r="J2182" s="69">
        <v>0</v>
      </c>
      <c r="K2182" s="91"/>
      <c r="L2182" s="91"/>
    </row>
    <row r="2183" spans="2:12" x14ac:dyDescent="0.25">
      <c r="B2183" s="67" t="s">
        <v>402</v>
      </c>
      <c r="C2183" s="67" t="s">
        <v>403</v>
      </c>
      <c r="D2183" s="68" t="s">
        <v>367</v>
      </c>
      <c r="E2183" s="67" t="s">
        <v>368</v>
      </c>
      <c r="F2183" s="68" t="s">
        <v>426</v>
      </c>
      <c r="G2183" s="67" t="s">
        <v>427</v>
      </c>
      <c r="H2183" s="68" t="s">
        <v>363</v>
      </c>
      <c r="I2183" s="69">
        <v>4</v>
      </c>
      <c r="J2183" s="69">
        <v>3</v>
      </c>
      <c r="K2183" s="91"/>
      <c r="L2183" s="91"/>
    </row>
    <row r="2184" spans="2:12" x14ac:dyDescent="0.25">
      <c r="B2184" s="67" t="s">
        <v>402</v>
      </c>
      <c r="C2184" s="67" t="s">
        <v>403</v>
      </c>
      <c r="D2184" s="68" t="s">
        <v>367</v>
      </c>
      <c r="E2184" s="67" t="s">
        <v>368</v>
      </c>
      <c r="F2184" s="68" t="s">
        <v>426</v>
      </c>
      <c r="G2184" s="67" t="s">
        <v>427</v>
      </c>
      <c r="H2184" s="68" t="s">
        <v>364</v>
      </c>
      <c r="I2184" s="69">
        <v>0</v>
      </c>
      <c r="J2184" s="69">
        <v>0</v>
      </c>
      <c r="K2184" s="91"/>
      <c r="L2184" s="91"/>
    </row>
    <row r="2185" spans="2:12" x14ac:dyDescent="0.25">
      <c r="B2185" s="67" t="s">
        <v>402</v>
      </c>
      <c r="C2185" s="67" t="s">
        <v>403</v>
      </c>
      <c r="D2185" s="68" t="s">
        <v>367</v>
      </c>
      <c r="E2185" s="67" t="s">
        <v>368</v>
      </c>
      <c r="F2185" s="68" t="s">
        <v>426</v>
      </c>
      <c r="G2185" s="67" t="s">
        <v>427</v>
      </c>
      <c r="H2185" s="68" t="s">
        <v>363</v>
      </c>
      <c r="I2185" s="69">
        <v>0</v>
      </c>
      <c r="J2185" s="69">
        <v>0</v>
      </c>
      <c r="K2185" s="91"/>
      <c r="L2185" s="91"/>
    </row>
    <row r="2186" spans="2:12" x14ac:dyDescent="0.25">
      <c r="B2186" s="67" t="s">
        <v>402</v>
      </c>
      <c r="C2186" s="67" t="s">
        <v>403</v>
      </c>
      <c r="D2186" s="68" t="s">
        <v>367</v>
      </c>
      <c r="E2186" s="67" t="s">
        <v>368</v>
      </c>
      <c r="F2186" s="68" t="s">
        <v>426</v>
      </c>
      <c r="G2186" s="67" t="s">
        <v>427</v>
      </c>
      <c r="H2186" s="68" t="s">
        <v>364</v>
      </c>
      <c r="I2186" s="69">
        <v>0</v>
      </c>
      <c r="J2186" s="69">
        <v>0</v>
      </c>
      <c r="K2186" s="91"/>
      <c r="L2186" s="91"/>
    </row>
    <row r="2187" spans="2:12" x14ac:dyDescent="0.25">
      <c r="B2187" s="67" t="s">
        <v>402</v>
      </c>
      <c r="C2187" s="67" t="s">
        <v>403</v>
      </c>
      <c r="D2187" s="68" t="s">
        <v>367</v>
      </c>
      <c r="E2187" s="67" t="s">
        <v>368</v>
      </c>
      <c r="F2187" s="68" t="s">
        <v>426</v>
      </c>
      <c r="G2187" s="67" t="s">
        <v>427</v>
      </c>
      <c r="H2187" s="68" t="s">
        <v>362</v>
      </c>
      <c r="I2187" s="69">
        <v>0</v>
      </c>
      <c r="J2187" s="69">
        <v>0</v>
      </c>
      <c r="K2187" s="91"/>
      <c r="L2187" s="91"/>
    </row>
    <row r="2188" spans="2:12" x14ac:dyDescent="0.25">
      <c r="B2188" s="67" t="s">
        <v>402</v>
      </c>
      <c r="C2188" s="67" t="s">
        <v>403</v>
      </c>
      <c r="D2188" s="68" t="s">
        <v>367</v>
      </c>
      <c r="E2188" s="67" t="s">
        <v>368</v>
      </c>
      <c r="F2188" s="68" t="s">
        <v>426</v>
      </c>
      <c r="G2188" s="67" t="s">
        <v>427</v>
      </c>
      <c r="H2188" s="68" t="s">
        <v>362</v>
      </c>
      <c r="I2188" s="69">
        <v>0</v>
      </c>
      <c r="J2188" s="69">
        <v>0</v>
      </c>
      <c r="K2188" s="91"/>
      <c r="L2188" s="91"/>
    </row>
    <row r="2189" spans="2:12" x14ac:dyDescent="0.25">
      <c r="B2189" s="67" t="s">
        <v>402</v>
      </c>
      <c r="C2189" s="67" t="s">
        <v>403</v>
      </c>
      <c r="D2189" s="68" t="s">
        <v>367</v>
      </c>
      <c r="E2189" s="67" t="s">
        <v>368</v>
      </c>
      <c r="F2189" s="68" t="s">
        <v>426</v>
      </c>
      <c r="G2189" s="67" t="s">
        <v>427</v>
      </c>
      <c r="H2189" s="68" t="s">
        <v>363</v>
      </c>
      <c r="I2189" s="69">
        <v>0</v>
      </c>
      <c r="J2189" s="69">
        <v>0</v>
      </c>
      <c r="K2189" s="91"/>
      <c r="L2189" s="91"/>
    </row>
    <row r="2190" spans="2:12" x14ac:dyDescent="0.25">
      <c r="B2190" s="67" t="s">
        <v>402</v>
      </c>
      <c r="C2190" s="67" t="s">
        <v>403</v>
      </c>
      <c r="D2190" s="68" t="s">
        <v>367</v>
      </c>
      <c r="E2190" s="67" t="s">
        <v>368</v>
      </c>
      <c r="F2190" s="68" t="s">
        <v>426</v>
      </c>
      <c r="G2190" s="67" t="s">
        <v>427</v>
      </c>
      <c r="H2190" s="68" t="s">
        <v>362</v>
      </c>
      <c r="I2190" s="69">
        <v>85</v>
      </c>
      <c r="J2190" s="69">
        <v>83</v>
      </c>
      <c r="K2190" s="91"/>
      <c r="L2190" s="91"/>
    </row>
    <row r="2191" spans="2:12" x14ac:dyDescent="0.25">
      <c r="B2191" s="67" t="s">
        <v>402</v>
      </c>
      <c r="C2191" s="67" t="s">
        <v>403</v>
      </c>
      <c r="D2191" s="68" t="s">
        <v>367</v>
      </c>
      <c r="E2191" s="67" t="s">
        <v>368</v>
      </c>
      <c r="F2191" s="68" t="s">
        <v>426</v>
      </c>
      <c r="G2191" s="67" t="s">
        <v>427</v>
      </c>
      <c r="H2191" s="68" t="s">
        <v>363</v>
      </c>
      <c r="I2191" s="69">
        <v>35</v>
      </c>
      <c r="J2191" s="69">
        <v>73</v>
      </c>
      <c r="K2191" s="91"/>
      <c r="L2191" s="91"/>
    </row>
    <row r="2192" spans="2:12" x14ac:dyDescent="0.25">
      <c r="B2192" s="67" t="s">
        <v>402</v>
      </c>
      <c r="C2192" s="67" t="s">
        <v>403</v>
      </c>
      <c r="D2192" s="68" t="s">
        <v>367</v>
      </c>
      <c r="E2192" s="67" t="s">
        <v>368</v>
      </c>
      <c r="F2192" s="68" t="s">
        <v>426</v>
      </c>
      <c r="G2192" s="67" t="s">
        <v>427</v>
      </c>
      <c r="H2192" s="68" t="s">
        <v>364</v>
      </c>
      <c r="I2192" s="69">
        <v>10</v>
      </c>
      <c r="J2192" s="69">
        <v>15</v>
      </c>
      <c r="K2192" s="91"/>
      <c r="L2192" s="91"/>
    </row>
    <row r="2193" spans="2:12" x14ac:dyDescent="0.25">
      <c r="B2193" s="67" t="s">
        <v>402</v>
      </c>
      <c r="C2193" s="67" t="s">
        <v>403</v>
      </c>
      <c r="D2193" s="68" t="s">
        <v>367</v>
      </c>
      <c r="E2193" s="67" t="s">
        <v>368</v>
      </c>
      <c r="F2193" s="68" t="s">
        <v>426</v>
      </c>
      <c r="G2193" s="67" t="s">
        <v>427</v>
      </c>
      <c r="H2193" s="68" t="s">
        <v>363</v>
      </c>
      <c r="I2193" s="69">
        <v>0</v>
      </c>
      <c r="J2193" s="69">
        <v>0</v>
      </c>
      <c r="K2193" s="91"/>
      <c r="L2193" s="91"/>
    </row>
    <row r="2194" spans="2:12" x14ac:dyDescent="0.25">
      <c r="B2194" s="67" t="s">
        <v>402</v>
      </c>
      <c r="C2194" s="67" t="s">
        <v>403</v>
      </c>
      <c r="D2194" s="68" t="s">
        <v>367</v>
      </c>
      <c r="E2194" s="67" t="s">
        <v>368</v>
      </c>
      <c r="F2194" s="68" t="s">
        <v>426</v>
      </c>
      <c r="G2194" s="67" t="s">
        <v>427</v>
      </c>
      <c r="H2194" s="68" t="s">
        <v>363</v>
      </c>
      <c r="I2194" s="69">
        <v>0</v>
      </c>
      <c r="J2194" s="69">
        <v>1</v>
      </c>
      <c r="K2194" s="91"/>
      <c r="L2194" s="91"/>
    </row>
    <row r="2195" spans="2:12" x14ac:dyDescent="0.25">
      <c r="B2195" s="67" t="s">
        <v>402</v>
      </c>
      <c r="C2195" s="67" t="s">
        <v>403</v>
      </c>
      <c r="D2195" s="68" t="s">
        <v>367</v>
      </c>
      <c r="E2195" s="67" t="s">
        <v>368</v>
      </c>
      <c r="F2195" s="68" t="s">
        <v>426</v>
      </c>
      <c r="G2195" s="67" t="s">
        <v>427</v>
      </c>
      <c r="H2195" s="68" t="s">
        <v>364</v>
      </c>
      <c r="I2195" s="69">
        <v>-5</v>
      </c>
      <c r="J2195" s="69">
        <v>0</v>
      </c>
      <c r="K2195" s="91"/>
      <c r="L2195" s="91"/>
    </row>
    <row r="2196" spans="2:12" x14ac:dyDescent="0.25">
      <c r="B2196" s="67" t="s">
        <v>402</v>
      </c>
      <c r="C2196" s="67" t="s">
        <v>403</v>
      </c>
      <c r="D2196" s="68" t="s">
        <v>367</v>
      </c>
      <c r="E2196" s="67" t="s">
        <v>368</v>
      </c>
      <c r="F2196" s="68" t="s">
        <v>426</v>
      </c>
      <c r="G2196" s="67" t="s">
        <v>427</v>
      </c>
      <c r="H2196" s="68" t="s">
        <v>362</v>
      </c>
      <c r="I2196" s="69">
        <v>0</v>
      </c>
      <c r="J2196" s="69">
        <v>7</v>
      </c>
      <c r="K2196" s="91"/>
      <c r="L2196" s="91"/>
    </row>
    <row r="2197" spans="2:12" x14ac:dyDescent="0.25">
      <c r="B2197" s="67" t="s">
        <v>402</v>
      </c>
      <c r="C2197" s="67" t="s">
        <v>403</v>
      </c>
      <c r="D2197" s="68" t="s">
        <v>367</v>
      </c>
      <c r="E2197" s="67" t="s">
        <v>368</v>
      </c>
      <c r="F2197" s="68" t="s">
        <v>426</v>
      </c>
      <c r="G2197" s="67" t="s">
        <v>427</v>
      </c>
      <c r="H2197" s="68" t="s">
        <v>363</v>
      </c>
      <c r="I2197" s="69">
        <v>0</v>
      </c>
      <c r="J2197" s="69">
        <v>0</v>
      </c>
      <c r="K2197" s="91"/>
      <c r="L2197" s="91"/>
    </row>
    <row r="2198" spans="2:12" x14ac:dyDescent="0.25">
      <c r="B2198" s="67" t="s">
        <v>402</v>
      </c>
      <c r="C2198" s="67" t="s">
        <v>403</v>
      </c>
      <c r="D2198" s="68" t="s">
        <v>367</v>
      </c>
      <c r="E2198" s="67" t="s">
        <v>368</v>
      </c>
      <c r="F2198" s="68" t="s">
        <v>426</v>
      </c>
      <c r="G2198" s="67" t="s">
        <v>427</v>
      </c>
      <c r="H2198" s="68" t="s">
        <v>362</v>
      </c>
      <c r="I2198" s="69">
        <v>20</v>
      </c>
      <c r="J2198" s="69">
        <v>10</v>
      </c>
      <c r="K2198" s="91"/>
      <c r="L2198" s="91"/>
    </row>
    <row r="2199" spans="2:12" x14ac:dyDescent="0.25">
      <c r="B2199" s="67" t="s">
        <v>402</v>
      </c>
      <c r="C2199" s="67" t="s">
        <v>403</v>
      </c>
      <c r="D2199" s="68" t="s">
        <v>367</v>
      </c>
      <c r="E2199" s="67" t="s">
        <v>368</v>
      </c>
      <c r="F2199" s="68" t="s">
        <v>426</v>
      </c>
      <c r="G2199" s="67" t="s">
        <v>427</v>
      </c>
      <c r="H2199" s="68" t="s">
        <v>364</v>
      </c>
      <c r="I2199" s="69">
        <v>0</v>
      </c>
      <c r="J2199" s="69">
        <v>0</v>
      </c>
      <c r="K2199" s="91"/>
      <c r="L2199" s="91"/>
    </row>
    <row r="2200" spans="2:12" x14ac:dyDescent="0.25">
      <c r="B2200" s="67" t="s">
        <v>402</v>
      </c>
      <c r="C2200" s="67" t="s">
        <v>403</v>
      </c>
      <c r="D2200" s="68" t="s">
        <v>367</v>
      </c>
      <c r="E2200" s="67" t="s">
        <v>368</v>
      </c>
      <c r="F2200" s="68" t="s">
        <v>426</v>
      </c>
      <c r="G2200" s="67" t="s">
        <v>427</v>
      </c>
      <c r="H2200" s="68" t="s">
        <v>362</v>
      </c>
      <c r="I2200" s="69">
        <v>0</v>
      </c>
      <c r="J2200" s="69">
        <v>0</v>
      </c>
      <c r="K2200" s="91"/>
      <c r="L2200" s="91"/>
    </row>
    <row r="2201" spans="2:12" x14ac:dyDescent="0.25">
      <c r="B2201" s="67" t="s">
        <v>402</v>
      </c>
      <c r="C2201" s="67" t="s">
        <v>403</v>
      </c>
      <c r="D2201" s="68" t="s">
        <v>367</v>
      </c>
      <c r="E2201" s="67" t="s">
        <v>368</v>
      </c>
      <c r="F2201" s="68" t="s">
        <v>426</v>
      </c>
      <c r="G2201" s="67" t="s">
        <v>427</v>
      </c>
      <c r="H2201" s="68" t="s">
        <v>363</v>
      </c>
      <c r="I2201" s="69">
        <v>5</v>
      </c>
      <c r="J2201" s="69">
        <v>10</v>
      </c>
      <c r="K2201" s="91"/>
      <c r="L2201" s="91"/>
    </row>
    <row r="2202" spans="2:12" x14ac:dyDescent="0.25">
      <c r="B2202" s="67" t="s">
        <v>402</v>
      </c>
      <c r="C2202" s="67" t="s">
        <v>403</v>
      </c>
      <c r="D2202" s="68" t="s">
        <v>367</v>
      </c>
      <c r="E2202" s="67" t="s">
        <v>368</v>
      </c>
      <c r="F2202" s="68" t="s">
        <v>426</v>
      </c>
      <c r="G2202" s="67" t="s">
        <v>427</v>
      </c>
      <c r="H2202" s="68" t="s">
        <v>364</v>
      </c>
      <c r="I2202" s="69">
        <v>0</v>
      </c>
      <c r="J2202" s="69">
        <v>0</v>
      </c>
      <c r="K2202" s="91"/>
      <c r="L2202" s="91"/>
    </row>
    <row r="2203" spans="2:12" x14ac:dyDescent="0.25">
      <c r="B2203" s="67" t="s">
        <v>402</v>
      </c>
      <c r="C2203" s="67" t="s">
        <v>403</v>
      </c>
      <c r="D2203" s="68" t="s">
        <v>367</v>
      </c>
      <c r="E2203" s="67" t="s">
        <v>368</v>
      </c>
      <c r="F2203" s="68" t="s">
        <v>426</v>
      </c>
      <c r="G2203" s="67" t="s">
        <v>427</v>
      </c>
      <c r="H2203" s="68" t="s">
        <v>363</v>
      </c>
      <c r="I2203" s="69">
        <v>0</v>
      </c>
      <c r="J2203" s="69">
        <v>12</v>
      </c>
      <c r="K2203" s="91"/>
      <c r="L2203" s="91"/>
    </row>
    <row r="2204" spans="2:12" x14ac:dyDescent="0.25">
      <c r="B2204" s="67" t="s">
        <v>402</v>
      </c>
      <c r="C2204" s="67" t="s">
        <v>403</v>
      </c>
      <c r="D2204" s="68" t="s">
        <v>367</v>
      </c>
      <c r="E2204" s="67" t="s">
        <v>368</v>
      </c>
      <c r="F2204" s="68" t="s">
        <v>426</v>
      </c>
      <c r="G2204" s="67" t="s">
        <v>427</v>
      </c>
      <c r="H2204" s="68" t="s">
        <v>363</v>
      </c>
      <c r="I2204" s="69">
        <v>0</v>
      </c>
      <c r="J2204" s="69">
        <v>0</v>
      </c>
      <c r="K2204" s="91"/>
      <c r="L2204" s="91"/>
    </row>
    <row r="2205" spans="2:12" x14ac:dyDescent="0.25">
      <c r="B2205" s="67" t="s">
        <v>402</v>
      </c>
      <c r="C2205" s="67" t="s">
        <v>403</v>
      </c>
      <c r="D2205" s="68" t="s">
        <v>367</v>
      </c>
      <c r="E2205" s="67" t="s">
        <v>368</v>
      </c>
      <c r="F2205" s="68" t="s">
        <v>426</v>
      </c>
      <c r="G2205" s="67" t="s">
        <v>427</v>
      </c>
      <c r="H2205" s="68" t="s">
        <v>362</v>
      </c>
      <c r="I2205" s="69">
        <v>64</v>
      </c>
      <c r="J2205" s="69">
        <v>113</v>
      </c>
      <c r="K2205" s="91"/>
      <c r="L2205" s="91"/>
    </row>
    <row r="2206" spans="2:12" x14ac:dyDescent="0.25">
      <c r="B2206" s="67" t="s">
        <v>402</v>
      </c>
      <c r="C2206" s="67" t="s">
        <v>403</v>
      </c>
      <c r="D2206" s="68" t="s">
        <v>367</v>
      </c>
      <c r="E2206" s="67" t="s">
        <v>368</v>
      </c>
      <c r="F2206" s="68" t="s">
        <v>426</v>
      </c>
      <c r="G2206" s="67" t="s">
        <v>427</v>
      </c>
      <c r="H2206" s="68" t="s">
        <v>363</v>
      </c>
      <c r="I2206" s="69">
        <v>16</v>
      </c>
      <c r="J2206" s="69">
        <v>34</v>
      </c>
      <c r="K2206" s="91"/>
      <c r="L2206" s="91"/>
    </row>
    <row r="2207" spans="2:12" x14ac:dyDescent="0.25">
      <c r="B2207" s="67" t="s">
        <v>402</v>
      </c>
      <c r="C2207" s="67" t="s">
        <v>403</v>
      </c>
      <c r="D2207" s="68" t="s">
        <v>367</v>
      </c>
      <c r="E2207" s="67" t="s">
        <v>368</v>
      </c>
      <c r="F2207" s="68" t="s">
        <v>426</v>
      </c>
      <c r="G2207" s="67" t="s">
        <v>427</v>
      </c>
      <c r="H2207" s="68" t="s">
        <v>364</v>
      </c>
      <c r="I2207" s="69">
        <v>0</v>
      </c>
      <c r="J2207" s="69">
        <v>0</v>
      </c>
      <c r="K2207" s="91"/>
      <c r="L2207" s="91"/>
    </row>
    <row r="2208" spans="2:12" x14ac:dyDescent="0.25">
      <c r="B2208" s="67" t="s">
        <v>402</v>
      </c>
      <c r="C2208" s="67" t="s">
        <v>403</v>
      </c>
      <c r="D2208" s="68" t="s">
        <v>367</v>
      </c>
      <c r="E2208" s="67" t="s">
        <v>368</v>
      </c>
      <c r="F2208" s="68" t="s">
        <v>426</v>
      </c>
      <c r="G2208" s="67" t="s">
        <v>427</v>
      </c>
      <c r="H2208" s="68" t="s">
        <v>362</v>
      </c>
      <c r="I2208" s="69">
        <v>0</v>
      </c>
      <c r="J2208" s="69">
        <v>0</v>
      </c>
      <c r="K2208" s="91"/>
      <c r="L2208" s="91"/>
    </row>
    <row r="2209" spans="2:12" x14ac:dyDescent="0.25">
      <c r="B2209" s="67" t="s">
        <v>402</v>
      </c>
      <c r="C2209" s="67" t="s">
        <v>403</v>
      </c>
      <c r="D2209" s="68" t="s">
        <v>367</v>
      </c>
      <c r="E2209" s="67" t="s">
        <v>368</v>
      </c>
      <c r="F2209" s="68" t="s">
        <v>426</v>
      </c>
      <c r="G2209" s="67" t="s">
        <v>427</v>
      </c>
      <c r="H2209" s="68" t="s">
        <v>363</v>
      </c>
      <c r="I2209" s="69">
        <v>22</v>
      </c>
      <c r="J2209" s="69">
        <v>16</v>
      </c>
      <c r="K2209" s="91"/>
      <c r="L2209" s="91"/>
    </row>
    <row r="2210" spans="2:12" x14ac:dyDescent="0.25">
      <c r="B2210" s="67" t="s">
        <v>402</v>
      </c>
      <c r="C2210" s="67" t="s">
        <v>403</v>
      </c>
      <c r="D2210" s="68" t="s">
        <v>367</v>
      </c>
      <c r="E2210" s="67" t="s">
        <v>368</v>
      </c>
      <c r="F2210" s="68" t="s">
        <v>426</v>
      </c>
      <c r="G2210" s="67" t="s">
        <v>427</v>
      </c>
      <c r="H2210" s="68" t="s">
        <v>363</v>
      </c>
      <c r="I2210" s="69">
        <v>8</v>
      </c>
      <c r="J2210" s="69">
        <v>4</v>
      </c>
      <c r="K2210" s="91"/>
      <c r="L2210" s="91"/>
    </row>
    <row r="2211" spans="2:12" x14ac:dyDescent="0.25">
      <c r="B2211" s="67" t="s">
        <v>402</v>
      </c>
      <c r="C2211" s="67" t="s">
        <v>403</v>
      </c>
      <c r="D2211" s="68" t="s">
        <v>367</v>
      </c>
      <c r="E2211" s="67" t="s">
        <v>368</v>
      </c>
      <c r="F2211" s="68" t="s">
        <v>426</v>
      </c>
      <c r="G2211" s="67" t="s">
        <v>427</v>
      </c>
      <c r="H2211" s="68" t="s">
        <v>364</v>
      </c>
      <c r="I2211" s="69">
        <v>0</v>
      </c>
      <c r="J2211" s="69">
        <v>0</v>
      </c>
      <c r="K2211" s="91"/>
      <c r="L2211" s="91"/>
    </row>
    <row r="2212" spans="2:12" x14ac:dyDescent="0.25">
      <c r="B2212" s="67" t="s">
        <v>402</v>
      </c>
      <c r="C2212" s="67" t="s">
        <v>403</v>
      </c>
      <c r="D2212" s="68" t="s">
        <v>367</v>
      </c>
      <c r="E2212" s="67" t="s">
        <v>368</v>
      </c>
      <c r="F2212" s="68" t="s">
        <v>426</v>
      </c>
      <c r="G2212" s="67" t="s">
        <v>427</v>
      </c>
      <c r="H2212" s="68" t="s">
        <v>363</v>
      </c>
      <c r="I2212" s="69">
        <v>0</v>
      </c>
      <c r="J2212" s="69">
        <v>0</v>
      </c>
      <c r="K2212" s="91"/>
      <c r="L2212" s="91"/>
    </row>
    <row r="2213" spans="2:12" x14ac:dyDescent="0.25">
      <c r="B2213" s="67" t="s">
        <v>402</v>
      </c>
      <c r="C2213" s="67" t="s">
        <v>403</v>
      </c>
      <c r="D2213" s="68" t="s">
        <v>367</v>
      </c>
      <c r="E2213" s="67" t="s">
        <v>368</v>
      </c>
      <c r="F2213" s="68" t="s">
        <v>426</v>
      </c>
      <c r="G2213" s="67" t="s">
        <v>427</v>
      </c>
      <c r="H2213" s="68" t="s">
        <v>362</v>
      </c>
      <c r="I2213" s="69">
        <v>0</v>
      </c>
      <c r="J2213" s="69">
        <v>0</v>
      </c>
      <c r="K2213" s="91"/>
      <c r="L2213" s="91"/>
    </row>
    <row r="2214" spans="2:12" x14ac:dyDescent="0.25">
      <c r="B2214" s="67" t="s">
        <v>402</v>
      </c>
      <c r="C2214" s="67" t="s">
        <v>403</v>
      </c>
      <c r="D2214" s="68" t="s">
        <v>367</v>
      </c>
      <c r="E2214" s="67" t="s">
        <v>368</v>
      </c>
      <c r="F2214" s="68" t="s">
        <v>426</v>
      </c>
      <c r="G2214" s="67" t="s">
        <v>427</v>
      </c>
      <c r="H2214" s="68" t="s">
        <v>363</v>
      </c>
      <c r="I2214" s="69">
        <v>44</v>
      </c>
      <c r="J2214" s="69">
        <v>66</v>
      </c>
      <c r="K2214" s="91"/>
      <c r="L2214" s="91"/>
    </row>
    <row r="2215" spans="2:12" x14ac:dyDescent="0.25">
      <c r="B2215" s="67" t="s">
        <v>402</v>
      </c>
      <c r="C2215" s="67" t="s">
        <v>403</v>
      </c>
      <c r="D2215" s="68" t="s">
        <v>367</v>
      </c>
      <c r="E2215" s="67" t="s">
        <v>368</v>
      </c>
      <c r="F2215" s="68" t="s">
        <v>426</v>
      </c>
      <c r="G2215" s="67" t="s">
        <v>427</v>
      </c>
      <c r="H2215" s="68" t="s">
        <v>364</v>
      </c>
      <c r="I2215" s="69">
        <v>0</v>
      </c>
      <c r="J2215" s="69">
        <v>0</v>
      </c>
      <c r="K2215" s="91"/>
      <c r="L2215" s="91"/>
    </row>
    <row r="2216" spans="2:12" x14ac:dyDescent="0.25">
      <c r="B2216" s="67" t="s">
        <v>402</v>
      </c>
      <c r="C2216" s="67" t="s">
        <v>403</v>
      </c>
      <c r="D2216" s="68" t="s">
        <v>367</v>
      </c>
      <c r="E2216" s="67" t="s">
        <v>368</v>
      </c>
      <c r="F2216" s="68" t="s">
        <v>426</v>
      </c>
      <c r="G2216" s="67" t="s">
        <v>427</v>
      </c>
      <c r="H2216" s="68" t="s">
        <v>362</v>
      </c>
      <c r="I2216" s="69">
        <v>115</v>
      </c>
      <c r="J2216" s="69">
        <v>112</v>
      </c>
      <c r="K2216" s="91"/>
      <c r="L2216" s="91"/>
    </row>
    <row r="2217" spans="2:12" x14ac:dyDescent="0.25">
      <c r="B2217" s="67" t="s">
        <v>402</v>
      </c>
      <c r="C2217" s="67" t="s">
        <v>403</v>
      </c>
      <c r="D2217" s="68" t="s">
        <v>367</v>
      </c>
      <c r="E2217" s="67" t="s">
        <v>368</v>
      </c>
      <c r="F2217" s="68" t="s">
        <v>426</v>
      </c>
      <c r="G2217" s="67" t="s">
        <v>427</v>
      </c>
      <c r="H2217" s="68" t="s">
        <v>363</v>
      </c>
      <c r="I2217" s="69">
        <v>196</v>
      </c>
      <c r="J2217" s="69">
        <v>215</v>
      </c>
      <c r="K2217" s="91"/>
      <c r="L2217" s="91"/>
    </row>
    <row r="2218" spans="2:12" x14ac:dyDescent="0.25">
      <c r="B2218" s="67" t="s">
        <v>402</v>
      </c>
      <c r="C2218" s="67" t="s">
        <v>403</v>
      </c>
      <c r="D2218" s="68" t="s">
        <v>367</v>
      </c>
      <c r="E2218" s="67" t="s">
        <v>368</v>
      </c>
      <c r="F2218" s="68" t="s">
        <v>426</v>
      </c>
      <c r="G2218" s="67" t="s">
        <v>427</v>
      </c>
      <c r="H2218" s="68" t="s">
        <v>364</v>
      </c>
      <c r="I2218" s="69">
        <v>0</v>
      </c>
      <c r="J2218" s="69">
        <v>14</v>
      </c>
      <c r="K2218" s="91"/>
      <c r="L2218" s="91"/>
    </row>
    <row r="2219" spans="2:12" x14ac:dyDescent="0.25">
      <c r="B2219" s="67" t="s">
        <v>402</v>
      </c>
      <c r="C2219" s="67" t="s">
        <v>403</v>
      </c>
      <c r="D2219" s="68" t="s">
        <v>367</v>
      </c>
      <c r="E2219" s="67" t="s">
        <v>368</v>
      </c>
      <c r="F2219" s="68" t="s">
        <v>426</v>
      </c>
      <c r="G2219" s="67" t="s">
        <v>427</v>
      </c>
      <c r="H2219" s="68" t="s">
        <v>362</v>
      </c>
      <c r="I2219" s="69">
        <v>0</v>
      </c>
      <c r="J2219" s="69">
        <v>0</v>
      </c>
      <c r="K2219" s="91"/>
      <c r="L2219" s="91"/>
    </row>
    <row r="2220" spans="2:12" x14ac:dyDescent="0.25">
      <c r="B2220" s="67" t="s">
        <v>402</v>
      </c>
      <c r="C2220" s="67" t="s">
        <v>403</v>
      </c>
      <c r="D2220" s="68" t="s">
        <v>367</v>
      </c>
      <c r="E2220" s="67" t="s">
        <v>368</v>
      </c>
      <c r="F2220" s="68" t="s">
        <v>426</v>
      </c>
      <c r="G2220" s="67" t="s">
        <v>427</v>
      </c>
      <c r="H2220" s="68" t="s">
        <v>363</v>
      </c>
      <c r="I2220" s="69">
        <v>0</v>
      </c>
      <c r="J2220" s="69">
        <v>0</v>
      </c>
      <c r="K2220" s="91"/>
      <c r="L2220" s="91"/>
    </row>
    <row r="2221" spans="2:12" x14ac:dyDescent="0.25">
      <c r="B2221" s="67" t="s">
        <v>402</v>
      </c>
      <c r="C2221" s="67" t="s">
        <v>403</v>
      </c>
      <c r="D2221" s="68" t="s">
        <v>367</v>
      </c>
      <c r="E2221" s="67" t="s">
        <v>368</v>
      </c>
      <c r="F2221" s="68" t="s">
        <v>426</v>
      </c>
      <c r="G2221" s="67" t="s">
        <v>427</v>
      </c>
      <c r="H2221" s="68" t="s">
        <v>362</v>
      </c>
      <c r="I2221" s="69">
        <v>0</v>
      </c>
      <c r="J2221" s="69">
        <v>0</v>
      </c>
      <c r="K2221" s="91"/>
      <c r="L2221" s="91"/>
    </row>
    <row r="2222" spans="2:12" x14ac:dyDescent="0.25">
      <c r="B2222" s="67" t="s">
        <v>402</v>
      </c>
      <c r="C2222" s="67" t="s">
        <v>403</v>
      </c>
      <c r="D2222" s="68" t="s">
        <v>367</v>
      </c>
      <c r="E2222" s="67" t="s">
        <v>368</v>
      </c>
      <c r="F2222" s="68" t="s">
        <v>426</v>
      </c>
      <c r="G2222" s="67" t="s">
        <v>427</v>
      </c>
      <c r="H2222" s="68" t="s">
        <v>362</v>
      </c>
      <c r="I2222" s="69">
        <v>51</v>
      </c>
      <c r="J2222" s="69">
        <v>144</v>
      </c>
      <c r="K2222" s="91"/>
      <c r="L2222" s="91"/>
    </row>
    <row r="2223" spans="2:12" x14ac:dyDescent="0.25">
      <c r="B2223" s="67" t="s">
        <v>402</v>
      </c>
      <c r="C2223" s="67" t="s">
        <v>403</v>
      </c>
      <c r="D2223" s="68" t="s">
        <v>367</v>
      </c>
      <c r="E2223" s="67" t="s">
        <v>368</v>
      </c>
      <c r="F2223" s="68" t="s">
        <v>426</v>
      </c>
      <c r="G2223" s="67" t="s">
        <v>427</v>
      </c>
      <c r="H2223" s="68" t="s">
        <v>363</v>
      </c>
      <c r="I2223" s="69">
        <v>145</v>
      </c>
      <c r="J2223" s="69">
        <v>257</v>
      </c>
      <c r="K2223" s="91"/>
      <c r="L2223" s="91"/>
    </row>
    <row r="2224" spans="2:12" x14ac:dyDescent="0.25">
      <c r="B2224" s="67" t="s">
        <v>402</v>
      </c>
      <c r="C2224" s="67" t="s">
        <v>403</v>
      </c>
      <c r="D2224" s="68" t="s">
        <v>367</v>
      </c>
      <c r="E2224" s="67" t="s">
        <v>368</v>
      </c>
      <c r="F2224" s="68" t="s">
        <v>426</v>
      </c>
      <c r="G2224" s="67" t="s">
        <v>427</v>
      </c>
      <c r="H2224" s="68" t="s">
        <v>364</v>
      </c>
      <c r="I2224" s="69">
        <v>35</v>
      </c>
      <c r="J2224" s="69">
        <v>16</v>
      </c>
      <c r="K2224" s="91"/>
      <c r="L2224" s="91"/>
    </row>
    <row r="2225" spans="2:12" x14ac:dyDescent="0.25">
      <c r="B2225" s="67" t="s">
        <v>402</v>
      </c>
      <c r="C2225" s="67" t="s">
        <v>403</v>
      </c>
      <c r="D2225" s="68" t="s">
        <v>367</v>
      </c>
      <c r="E2225" s="67" t="s">
        <v>368</v>
      </c>
      <c r="F2225" s="68" t="s">
        <v>426</v>
      </c>
      <c r="G2225" s="67" t="s">
        <v>427</v>
      </c>
      <c r="H2225" s="68" t="s">
        <v>362</v>
      </c>
      <c r="I2225" s="69">
        <v>38</v>
      </c>
      <c r="J2225" s="69">
        <v>67</v>
      </c>
      <c r="K2225" s="91"/>
      <c r="L2225" s="91"/>
    </row>
    <row r="2226" spans="2:12" x14ac:dyDescent="0.25">
      <c r="B2226" s="67" t="s">
        <v>402</v>
      </c>
      <c r="C2226" s="67" t="s">
        <v>403</v>
      </c>
      <c r="D2226" s="68" t="s">
        <v>367</v>
      </c>
      <c r="E2226" s="67" t="s">
        <v>368</v>
      </c>
      <c r="F2226" s="68" t="s">
        <v>426</v>
      </c>
      <c r="G2226" s="67" t="s">
        <v>427</v>
      </c>
      <c r="H2226" s="68" t="s">
        <v>363</v>
      </c>
      <c r="I2226" s="69">
        <v>20</v>
      </c>
      <c r="J2226" s="69">
        <v>56</v>
      </c>
      <c r="K2226" s="91"/>
      <c r="L2226" s="91"/>
    </row>
    <row r="2227" spans="2:12" x14ac:dyDescent="0.25">
      <c r="B2227" s="67" t="s">
        <v>402</v>
      </c>
      <c r="C2227" s="67" t="s">
        <v>403</v>
      </c>
      <c r="D2227" s="68" t="s">
        <v>367</v>
      </c>
      <c r="E2227" s="67" t="s">
        <v>368</v>
      </c>
      <c r="F2227" s="68" t="s">
        <v>426</v>
      </c>
      <c r="G2227" s="67" t="s">
        <v>427</v>
      </c>
      <c r="H2227" s="68" t="s">
        <v>364</v>
      </c>
      <c r="I2227" s="69">
        <v>6</v>
      </c>
      <c r="J2227" s="69">
        <v>0</v>
      </c>
      <c r="K2227" s="91"/>
      <c r="L2227" s="91"/>
    </row>
    <row r="2228" spans="2:12" x14ac:dyDescent="0.25">
      <c r="B2228" s="67" t="s">
        <v>402</v>
      </c>
      <c r="C2228" s="67" t="s">
        <v>403</v>
      </c>
      <c r="D2228" s="68" t="s">
        <v>367</v>
      </c>
      <c r="E2228" s="67" t="s">
        <v>368</v>
      </c>
      <c r="F2228" s="68" t="s">
        <v>426</v>
      </c>
      <c r="G2228" s="67" t="s">
        <v>427</v>
      </c>
      <c r="H2228" s="68" t="s">
        <v>362</v>
      </c>
      <c r="I2228" s="69">
        <v>0</v>
      </c>
      <c r="J2228" s="69">
        <v>0</v>
      </c>
      <c r="K2228" s="91"/>
      <c r="L2228" s="91"/>
    </row>
    <row r="2229" spans="2:12" x14ac:dyDescent="0.25">
      <c r="B2229" s="67" t="s">
        <v>402</v>
      </c>
      <c r="C2229" s="67" t="s">
        <v>403</v>
      </c>
      <c r="D2229" s="68" t="s">
        <v>367</v>
      </c>
      <c r="E2229" s="67" t="s">
        <v>368</v>
      </c>
      <c r="F2229" s="68" t="s">
        <v>426</v>
      </c>
      <c r="G2229" s="67" t="s">
        <v>427</v>
      </c>
      <c r="H2229" s="68" t="s">
        <v>363</v>
      </c>
      <c r="I2229" s="69">
        <v>0</v>
      </c>
      <c r="J2229" s="69">
        <v>0</v>
      </c>
      <c r="K2229" s="91"/>
      <c r="L2229" s="91"/>
    </row>
    <row r="2230" spans="2:12" x14ac:dyDescent="0.25">
      <c r="B2230" s="67" t="s">
        <v>402</v>
      </c>
      <c r="C2230" s="67" t="s">
        <v>403</v>
      </c>
      <c r="D2230" s="68" t="s">
        <v>367</v>
      </c>
      <c r="E2230" s="67" t="s">
        <v>368</v>
      </c>
      <c r="F2230" s="68" t="s">
        <v>426</v>
      </c>
      <c r="G2230" s="67" t="s">
        <v>427</v>
      </c>
      <c r="H2230" s="68" t="s">
        <v>364</v>
      </c>
      <c r="I2230" s="69">
        <v>0</v>
      </c>
      <c r="J2230" s="69">
        <v>0</v>
      </c>
      <c r="K2230" s="91"/>
      <c r="L2230" s="91"/>
    </row>
    <row r="2231" spans="2:12" x14ac:dyDescent="0.25">
      <c r="B2231" s="67" t="s">
        <v>402</v>
      </c>
      <c r="C2231" s="67" t="s">
        <v>403</v>
      </c>
      <c r="D2231" s="68" t="s">
        <v>367</v>
      </c>
      <c r="E2231" s="67" t="s">
        <v>368</v>
      </c>
      <c r="F2231" s="68" t="s">
        <v>426</v>
      </c>
      <c r="G2231" s="67" t="s">
        <v>427</v>
      </c>
      <c r="H2231" s="68" t="s">
        <v>362</v>
      </c>
      <c r="I2231" s="69">
        <v>0</v>
      </c>
      <c r="J2231" s="69">
        <v>0</v>
      </c>
      <c r="K2231" s="91"/>
      <c r="L2231" s="91"/>
    </row>
    <row r="2232" spans="2:12" x14ac:dyDescent="0.25">
      <c r="B2232" s="67" t="s">
        <v>402</v>
      </c>
      <c r="C2232" s="67" t="s">
        <v>403</v>
      </c>
      <c r="D2232" s="68" t="s">
        <v>367</v>
      </c>
      <c r="E2232" s="67" t="s">
        <v>368</v>
      </c>
      <c r="F2232" s="68" t="s">
        <v>426</v>
      </c>
      <c r="G2232" s="67" t="s">
        <v>427</v>
      </c>
      <c r="H2232" s="68" t="s">
        <v>363</v>
      </c>
      <c r="I2232" s="69">
        <v>0</v>
      </c>
      <c r="J2232" s="69">
        <v>0</v>
      </c>
      <c r="K2232" s="91"/>
      <c r="L2232" s="91"/>
    </row>
    <row r="2233" spans="2:12" x14ac:dyDescent="0.25">
      <c r="B2233" s="67" t="s">
        <v>402</v>
      </c>
      <c r="C2233" s="67" t="s">
        <v>403</v>
      </c>
      <c r="D2233" s="68" t="s">
        <v>367</v>
      </c>
      <c r="E2233" s="67" t="s">
        <v>368</v>
      </c>
      <c r="F2233" s="68" t="s">
        <v>426</v>
      </c>
      <c r="G2233" s="67" t="s">
        <v>427</v>
      </c>
      <c r="H2233" s="68" t="s">
        <v>364</v>
      </c>
      <c r="I2233" s="69">
        <v>11</v>
      </c>
      <c r="J2233" s="69">
        <v>23</v>
      </c>
      <c r="K2233" s="91"/>
      <c r="L2233" s="91"/>
    </row>
    <row r="2234" spans="2:12" x14ac:dyDescent="0.25">
      <c r="B2234" s="67" t="s">
        <v>402</v>
      </c>
      <c r="C2234" s="67" t="s">
        <v>403</v>
      </c>
      <c r="D2234" s="68" t="s">
        <v>367</v>
      </c>
      <c r="E2234" s="67" t="s">
        <v>368</v>
      </c>
      <c r="F2234" s="68" t="s">
        <v>426</v>
      </c>
      <c r="G2234" s="67" t="s">
        <v>427</v>
      </c>
      <c r="H2234" s="68" t="s">
        <v>362</v>
      </c>
      <c r="I2234" s="69">
        <v>113</v>
      </c>
      <c r="J2234" s="69">
        <v>178</v>
      </c>
      <c r="K2234" s="91"/>
      <c r="L2234" s="91"/>
    </row>
    <row r="2235" spans="2:12" x14ac:dyDescent="0.25">
      <c r="B2235" s="67" t="s">
        <v>402</v>
      </c>
      <c r="C2235" s="67" t="s">
        <v>403</v>
      </c>
      <c r="D2235" s="68" t="s">
        <v>367</v>
      </c>
      <c r="E2235" s="67" t="s">
        <v>368</v>
      </c>
      <c r="F2235" s="68" t="s">
        <v>426</v>
      </c>
      <c r="G2235" s="67" t="s">
        <v>427</v>
      </c>
      <c r="H2235" s="68" t="s">
        <v>363</v>
      </c>
      <c r="I2235" s="69">
        <v>120</v>
      </c>
      <c r="J2235" s="69">
        <v>241</v>
      </c>
      <c r="K2235" s="91"/>
      <c r="L2235" s="91"/>
    </row>
    <row r="2236" spans="2:12" x14ac:dyDescent="0.25">
      <c r="B2236" s="67" t="s">
        <v>402</v>
      </c>
      <c r="C2236" s="67" t="s">
        <v>403</v>
      </c>
      <c r="D2236" s="68" t="s">
        <v>367</v>
      </c>
      <c r="E2236" s="67" t="s">
        <v>368</v>
      </c>
      <c r="F2236" s="68" t="s">
        <v>426</v>
      </c>
      <c r="G2236" s="67" t="s">
        <v>427</v>
      </c>
      <c r="H2236" s="68" t="s">
        <v>364</v>
      </c>
      <c r="I2236" s="69">
        <v>111</v>
      </c>
      <c r="J2236" s="69">
        <v>62</v>
      </c>
      <c r="K2236" s="91"/>
      <c r="L2236" s="91"/>
    </row>
    <row r="2237" spans="2:12" x14ac:dyDescent="0.25">
      <c r="B2237" s="67" t="s">
        <v>402</v>
      </c>
      <c r="C2237" s="67" t="s">
        <v>403</v>
      </c>
      <c r="D2237" s="68" t="s">
        <v>367</v>
      </c>
      <c r="E2237" s="67" t="s">
        <v>368</v>
      </c>
      <c r="F2237" s="68" t="s">
        <v>426</v>
      </c>
      <c r="G2237" s="67" t="s">
        <v>427</v>
      </c>
      <c r="H2237" s="68" t="s">
        <v>363</v>
      </c>
      <c r="I2237" s="69">
        <v>0</v>
      </c>
      <c r="J2237" s="69">
        <v>0</v>
      </c>
      <c r="K2237" s="91"/>
      <c r="L2237" s="91"/>
    </row>
    <row r="2238" spans="2:12" x14ac:dyDescent="0.25">
      <c r="B2238" s="67" t="s">
        <v>402</v>
      </c>
      <c r="C2238" s="67" t="s">
        <v>403</v>
      </c>
      <c r="D2238" s="68" t="s">
        <v>367</v>
      </c>
      <c r="E2238" s="67" t="s">
        <v>368</v>
      </c>
      <c r="F2238" s="68" t="s">
        <v>426</v>
      </c>
      <c r="G2238" s="67" t="s">
        <v>427</v>
      </c>
      <c r="H2238" s="68" t="s">
        <v>362</v>
      </c>
      <c r="I2238" s="69">
        <v>10</v>
      </c>
      <c r="J2238" s="69">
        <v>0</v>
      </c>
      <c r="K2238" s="91"/>
      <c r="L2238" s="91"/>
    </row>
    <row r="2239" spans="2:12" x14ac:dyDescent="0.25">
      <c r="B2239" s="67" t="s">
        <v>402</v>
      </c>
      <c r="C2239" s="67" t="s">
        <v>403</v>
      </c>
      <c r="D2239" s="68" t="s">
        <v>367</v>
      </c>
      <c r="E2239" s="67" t="s">
        <v>368</v>
      </c>
      <c r="F2239" s="68" t="s">
        <v>426</v>
      </c>
      <c r="G2239" s="67" t="s">
        <v>427</v>
      </c>
      <c r="H2239" s="68" t="s">
        <v>362</v>
      </c>
      <c r="I2239" s="69">
        <v>65</v>
      </c>
      <c r="J2239" s="69">
        <v>110</v>
      </c>
      <c r="K2239" s="91"/>
      <c r="L2239" s="91"/>
    </row>
    <row r="2240" spans="2:12" x14ac:dyDescent="0.25">
      <c r="B2240" s="67" t="s">
        <v>402</v>
      </c>
      <c r="C2240" s="67" t="s">
        <v>403</v>
      </c>
      <c r="D2240" s="68" t="s">
        <v>367</v>
      </c>
      <c r="E2240" s="67" t="s">
        <v>368</v>
      </c>
      <c r="F2240" s="68" t="s">
        <v>426</v>
      </c>
      <c r="G2240" s="67" t="s">
        <v>427</v>
      </c>
      <c r="H2240" s="68" t="s">
        <v>363</v>
      </c>
      <c r="I2240" s="69">
        <v>96</v>
      </c>
      <c r="J2240" s="69">
        <v>104</v>
      </c>
      <c r="K2240" s="91"/>
      <c r="L2240" s="91"/>
    </row>
    <row r="2241" spans="2:12" x14ac:dyDescent="0.25">
      <c r="B2241" s="67" t="s">
        <v>402</v>
      </c>
      <c r="C2241" s="67" t="s">
        <v>403</v>
      </c>
      <c r="D2241" s="68" t="s">
        <v>367</v>
      </c>
      <c r="E2241" s="67" t="s">
        <v>368</v>
      </c>
      <c r="F2241" s="68" t="s">
        <v>426</v>
      </c>
      <c r="G2241" s="67" t="s">
        <v>427</v>
      </c>
      <c r="H2241" s="68" t="s">
        <v>364</v>
      </c>
      <c r="I2241" s="69">
        <v>34</v>
      </c>
      <c r="J2241" s="69">
        <v>62</v>
      </c>
      <c r="K2241" s="91"/>
      <c r="L2241" s="91"/>
    </row>
    <row r="2242" spans="2:12" x14ac:dyDescent="0.25">
      <c r="B2242" s="67" t="s">
        <v>402</v>
      </c>
      <c r="C2242" s="67" t="s">
        <v>403</v>
      </c>
      <c r="D2242" s="68" t="s">
        <v>367</v>
      </c>
      <c r="E2242" s="67" t="s">
        <v>368</v>
      </c>
      <c r="F2242" s="68" t="s">
        <v>426</v>
      </c>
      <c r="G2242" s="67" t="s">
        <v>427</v>
      </c>
      <c r="H2242" s="68" t="s">
        <v>363</v>
      </c>
      <c r="I2242" s="69">
        <v>16</v>
      </c>
      <c r="J2242" s="69">
        <v>26</v>
      </c>
      <c r="K2242" s="91"/>
      <c r="L2242" s="91"/>
    </row>
    <row r="2243" spans="2:12" x14ac:dyDescent="0.25">
      <c r="B2243" s="67" t="s">
        <v>402</v>
      </c>
      <c r="C2243" s="67" t="s">
        <v>403</v>
      </c>
      <c r="D2243" s="68" t="s">
        <v>367</v>
      </c>
      <c r="E2243" s="67" t="s">
        <v>368</v>
      </c>
      <c r="F2243" s="68" t="s">
        <v>426</v>
      </c>
      <c r="G2243" s="67" t="s">
        <v>427</v>
      </c>
      <c r="H2243" s="68" t="s">
        <v>364</v>
      </c>
      <c r="I2243" s="69">
        <v>18</v>
      </c>
      <c r="J2243" s="69">
        <v>27</v>
      </c>
      <c r="K2243" s="91"/>
      <c r="L2243" s="91"/>
    </row>
    <row r="2244" spans="2:12" x14ac:dyDescent="0.25">
      <c r="B2244" s="67" t="s">
        <v>402</v>
      </c>
      <c r="C2244" s="67" t="s">
        <v>403</v>
      </c>
      <c r="D2244" s="68" t="s">
        <v>367</v>
      </c>
      <c r="E2244" s="67" t="s">
        <v>368</v>
      </c>
      <c r="F2244" s="68" t="s">
        <v>426</v>
      </c>
      <c r="G2244" s="67" t="s">
        <v>427</v>
      </c>
      <c r="H2244" s="68" t="s">
        <v>362</v>
      </c>
      <c r="I2244" s="69">
        <v>0</v>
      </c>
      <c r="J2244" s="69">
        <v>14</v>
      </c>
      <c r="K2244" s="91"/>
      <c r="L2244" s="91"/>
    </row>
    <row r="2245" spans="2:12" x14ac:dyDescent="0.25">
      <c r="B2245" s="67" t="s">
        <v>402</v>
      </c>
      <c r="C2245" s="67" t="s">
        <v>403</v>
      </c>
      <c r="D2245" s="68" t="s">
        <v>367</v>
      </c>
      <c r="E2245" s="67" t="s">
        <v>368</v>
      </c>
      <c r="F2245" s="68" t="s">
        <v>426</v>
      </c>
      <c r="G2245" s="67" t="s">
        <v>427</v>
      </c>
      <c r="H2245" s="68" t="s">
        <v>364</v>
      </c>
      <c r="I2245" s="69">
        <v>8</v>
      </c>
      <c r="J2245" s="69">
        <v>8</v>
      </c>
      <c r="K2245" s="91"/>
      <c r="L2245" s="91"/>
    </row>
    <row r="2246" spans="2:12" x14ac:dyDescent="0.25">
      <c r="B2246" s="67" t="s">
        <v>402</v>
      </c>
      <c r="C2246" s="67" t="s">
        <v>403</v>
      </c>
      <c r="D2246" s="68" t="s">
        <v>367</v>
      </c>
      <c r="E2246" s="67" t="s">
        <v>368</v>
      </c>
      <c r="F2246" s="68" t="s">
        <v>426</v>
      </c>
      <c r="G2246" s="67" t="s">
        <v>427</v>
      </c>
      <c r="H2246" s="68" t="s">
        <v>362</v>
      </c>
      <c r="I2246" s="69">
        <v>0</v>
      </c>
      <c r="J2246" s="69">
        <v>0</v>
      </c>
      <c r="K2246" s="91"/>
      <c r="L2246" s="91"/>
    </row>
    <row r="2247" spans="2:12" x14ac:dyDescent="0.25">
      <c r="B2247" s="67" t="s">
        <v>402</v>
      </c>
      <c r="C2247" s="67" t="s">
        <v>403</v>
      </c>
      <c r="D2247" s="68" t="s">
        <v>367</v>
      </c>
      <c r="E2247" s="67" t="s">
        <v>368</v>
      </c>
      <c r="F2247" s="68" t="s">
        <v>426</v>
      </c>
      <c r="G2247" s="67" t="s">
        <v>427</v>
      </c>
      <c r="H2247" s="68" t="s">
        <v>362</v>
      </c>
      <c r="I2247" s="69">
        <v>37</v>
      </c>
      <c r="J2247" s="69">
        <v>86</v>
      </c>
      <c r="K2247" s="91"/>
      <c r="L2247" s="91"/>
    </row>
    <row r="2248" spans="2:12" x14ac:dyDescent="0.25">
      <c r="B2248" s="67" t="s">
        <v>402</v>
      </c>
      <c r="C2248" s="67" t="s">
        <v>403</v>
      </c>
      <c r="D2248" s="68" t="s">
        <v>367</v>
      </c>
      <c r="E2248" s="67" t="s">
        <v>368</v>
      </c>
      <c r="F2248" s="68" t="s">
        <v>426</v>
      </c>
      <c r="G2248" s="67" t="s">
        <v>427</v>
      </c>
      <c r="H2248" s="68" t="s">
        <v>363</v>
      </c>
      <c r="I2248" s="69">
        <v>120</v>
      </c>
      <c r="J2248" s="69">
        <v>153</v>
      </c>
      <c r="K2248" s="91"/>
      <c r="L2248" s="91"/>
    </row>
    <row r="2249" spans="2:12" x14ac:dyDescent="0.25">
      <c r="B2249" s="67" t="s">
        <v>402</v>
      </c>
      <c r="C2249" s="67" t="s">
        <v>403</v>
      </c>
      <c r="D2249" s="68" t="s">
        <v>367</v>
      </c>
      <c r="E2249" s="67" t="s">
        <v>368</v>
      </c>
      <c r="F2249" s="68" t="s">
        <v>426</v>
      </c>
      <c r="G2249" s="67" t="s">
        <v>427</v>
      </c>
      <c r="H2249" s="68" t="s">
        <v>364</v>
      </c>
      <c r="I2249" s="69">
        <v>0</v>
      </c>
      <c r="J2249" s="69">
        <v>0</v>
      </c>
      <c r="K2249" s="91"/>
      <c r="L2249" s="91"/>
    </row>
    <row r="2250" spans="2:12" x14ac:dyDescent="0.25">
      <c r="B2250" s="67" t="s">
        <v>402</v>
      </c>
      <c r="C2250" s="67" t="s">
        <v>403</v>
      </c>
      <c r="D2250" s="68" t="s">
        <v>367</v>
      </c>
      <c r="E2250" s="67" t="s">
        <v>368</v>
      </c>
      <c r="F2250" s="68" t="s">
        <v>426</v>
      </c>
      <c r="G2250" s="67" t="s">
        <v>427</v>
      </c>
      <c r="H2250" s="68" t="s">
        <v>362</v>
      </c>
      <c r="I2250" s="69">
        <v>23</v>
      </c>
      <c r="J2250" s="69">
        <v>13</v>
      </c>
      <c r="K2250" s="91"/>
      <c r="L2250" s="91"/>
    </row>
    <row r="2251" spans="2:12" x14ac:dyDescent="0.25">
      <c r="B2251" s="67" t="s">
        <v>402</v>
      </c>
      <c r="C2251" s="67" t="s">
        <v>403</v>
      </c>
      <c r="D2251" s="68" t="s">
        <v>367</v>
      </c>
      <c r="E2251" s="67" t="s">
        <v>368</v>
      </c>
      <c r="F2251" s="68" t="s">
        <v>426</v>
      </c>
      <c r="G2251" s="67" t="s">
        <v>427</v>
      </c>
      <c r="H2251" s="68" t="s">
        <v>363</v>
      </c>
      <c r="I2251" s="69">
        <v>0</v>
      </c>
      <c r="J2251" s="69">
        <v>8</v>
      </c>
      <c r="K2251" s="91"/>
      <c r="L2251" s="91"/>
    </row>
    <row r="2252" spans="2:12" x14ac:dyDescent="0.25">
      <c r="B2252" s="67" t="s">
        <v>402</v>
      </c>
      <c r="C2252" s="67" t="s">
        <v>403</v>
      </c>
      <c r="D2252" s="68" t="s">
        <v>367</v>
      </c>
      <c r="E2252" s="67" t="s">
        <v>368</v>
      </c>
      <c r="F2252" s="68" t="s">
        <v>426</v>
      </c>
      <c r="G2252" s="67" t="s">
        <v>427</v>
      </c>
      <c r="H2252" s="68" t="s">
        <v>364</v>
      </c>
      <c r="I2252" s="69">
        <v>0</v>
      </c>
      <c r="J2252" s="69">
        <v>0</v>
      </c>
      <c r="K2252" s="91"/>
      <c r="L2252" s="91"/>
    </row>
    <row r="2253" spans="2:12" x14ac:dyDescent="0.25">
      <c r="B2253" s="67" t="s">
        <v>402</v>
      </c>
      <c r="C2253" s="67" t="s">
        <v>403</v>
      </c>
      <c r="D2253" s="68" t="s">
        <v>367</v>
      </c>
      <c r="E2253" s="67" t="s">
        <v>368</v>
      </c>
      <c r="F2253" s="68" t="s">
        <v>426</v>
      </c>
      <c r="G2253" s="67" t="s">
        <v>427</v>
      </c>
      <c r="H2253" s="68" t="s">
        <v>364</v>
      </c>
      <c r="I2253" s="69">
        <v>0</v>
      </c>
      <c r="J2253" s="69">
        <v>0</v>
      </c>
      <c r="K2253" s="91"/>
      <c r="L2253" s="91"/>
    </row>
    <row r="2254" spans="2:12" x14ac:dyDescent="0.25">
      <c r="B2254" s="67" t="s">
        <v>402</v>
      </c>
      <c r="C2254" s="67" t="s">
        <v>403</v>
      </c>
      <c r="D2254" s="68" t="s">
        <v>367</v>
      </c>
      <c r="E2254" s="67" t="s">
        <v>368</v>
      </c>
      <c r="F2254" s="68" t="s">
        <v>426</v>
      </c>
      <c r="G2254" s="67" t="s">
        <v>427</v>
      </c>
      <c r="H2254" s="68" t="s">
        <v>362</v>
      </c>
      <c r="I2254" s="69">
        <v>0</v>
      </c>
      <c r="J2254" s="69">
        <v>-12</v>
      </c>
      <c r="K2254" s="91"/>
      <c r="L2254" s="91"/>
    </row>
    <row r="2255" spans="2:12" x14ac:dyDescent="0.25">
      <c r="B2255" s="67" t="s">
        <v>402</v>
      </c>
      <c r="C2255" s="67" t="s">
        <v>403</v>
      </c>
      <c r="D2255" s="68" t="s">
        <v>367</v>
      </c>
      <c r="E2255" s="67" t="s">
        <v>368</v>
      </c>
      <c r="F2255" s="68" t="s">
        <v>426</v>
      </c>
      <c r="G2255" s="67" t="s">
        <v>427</v>
      </c>
      <c r="H2255" s="68" t="s">
        <v>362</v>
      </c>
      <c r="I2255" s="69">
        <v>18</v>
      </c>
      <c r="J2255" s="69">
        <v>10</v>
      </c>
      <c r="K2255" s="91"/>
      <c r="L2255" s="91"/>
    </row>
    <row r="2256" spans="2:12" x14ac:dyDescent="0.25">
      <c r="B2256" s="67" t="s">
        <v>402</v>
      </c>
      <c r="C2256" s="67" t="s">
        <v>403</v>
      </c>
      <c r="D2256" s="68" t="s">
        <v>367</v>
      </c>
      <c r="E2256" s="67" t="s">
        <v>368</v>
      </c>
      <c r="F2256" s="68" t="s">
        <v>426</v>
      </c>
      <c r="G2256" s="67" t="s">
        <v>427</v>
      </c>
      <c r="H2256" s="68" t="s">
        <v>363</v>
      </c>
      <c r="I2256" s="69">
        <v>0</v>
      </c>
      <c r="J2256" s="69">
        <v>0</v>
      </c>
      <c r="K2256" s="91"/>
      <c r="L2256" s="91"/>
    </row>
    <row r="2257" spans="2:12" x14ac:dyDescent="0.25">
      <c r="B2257" s="67" t="s">
        <v>402</v>
      </c>
      <c r="C2257" s="67" t="s">
        <v>403</v>
      </c>
      <c r="D2257" s="68" t="s">
        <v>367</v>
      </c>
      <c r="E2257" s="67" t="s">
        <v>368</v>
      </c>
      <c r="F2257" s="68" t="s">
        <v>426</v>
      </c>
      <c r="G2257" s="67" t="s">
        <v>427</v>
      </c>
      <c r="H2257" s="68" t="s">
        <v>362</v>
      </c>
      <c r="I2257" s="69">
        <v>0</v>
      </c>
      <c r="J2257" s="69">
        <v>0</v>
      </c>
      <c r="K2257" s="91"/>
      <c r="L2257" s="91"/>
    </row>
    <row r="2258" spans="2:12" x14ac:dyDescent="0.25">
      <c r="B2258" s="67" t="s">
        <v>402</v>
      </c>
      <c r="C2258" s="67" t="s">
        <v>403</v>
      </c>
      <c r="D2258" s="68" t="s">
        <v>367</v>
      </c>
      <c r="E2258" s="67" t="s">
        <v>368</v>
      </c>
      <c r="F2258" s="68" t="s">
        <v>426</v>
      </c>
      <c r="G2258" s="67" t="s">
        <v>427</v>
      </c>
      <c r="H2258" s="68" t="s">
        <v>363</v>
      </c>
      <c r="I2258" s="69">
        <v>1</v>
      </c>
      <c r="J2258" s="69">
        <v>2</v>
      </c>
      <c r="K2258" s="91"/>
      <c r="L2258" s="91"/>
    </row>
    <row r="2259" spans="2:12" x14ac:dyDescent="0.25">
      <c r="B2259" s="67" t="s">
        <v>402</v>
      </c>
      <c r="C2259" s="67" t="s">
        <v>403</v>
      </c>
      <c r="D2259" s="68" t="s">
        <v>367</v>
      </c>
      <c r="E2259" s="67" t="s">
        <v>368</v>
      </c>
      <c r="F2259" s="68" t="s">
        <v>426</v>
      </c>
      <c r="G2259" s="67" t="s">
        <v>427</v>
      </c>
      <c r="H2259" s="68" t="s">
        <v>364</v>
      </c>
      <c r="I2259" s="69">
        <v>1</v>
      </c>
      <c r="J2259" s="69">
        <v>0</v>
      </c>
      <c r="K2259" s="91"/>
      <c r="L2259" s="91"/>
    </row>
    <row r="2260" spans="2:12" x14ac:dyDescent="0.25">
      <c r="B2260" s="67" t="s">
        <v>402</v>
      </c>
      <c r="C2260" s="67" t="s">
        <v>403</v>
      </c>
      <c r="D2260" s="68" t="s">
        <v>367</v>
      </c>
      <c r="E2260" s="67" t="s">
        <v>368</v>
      </c>
      <c r="F2260" s="68" t="s">
        <v>426</v>
      </c>
      <c r="G2260" s="67" t="s">
        <v>427</v>
      </c>
      <c r="H2260" s="68" t="s">
        <v>362</v>
      </c>
      <c r="I2260" s="69">
        <v>0</v>
      </c>
      <c r="J2260" s="69">
        <v>0</v>
      </c>
      <c r="K2260" s="91"/>
      <c r="L2260" s="91"/>
    </row>
    <row r="2261" spans="2:12" x14ac:dyDescent="0.25">
      <c r="B2261" s="67" t="s">
        <v>402</v>
      </c>
      <c r="C2261" s="67" t="s">
        <v>403</v>
      </c>
      <c r="D2261" s="68" t="s">
        <v>367</v>
      </c>
      <c r="E2261" s="67" t="s">
        <v>368</v>
      </c>
      <c r="F2261" s="68" t="s">
        <v>426</v>
      </c>
      <c r="G2261" s="67" t="s">
        <v>427</v>
      </c>
      <c r="H2261" s="68" t="s">
        <v>362</v>
      </c>
      <c r="I2261" s="69">
        <v>10</v>
      </c>
      <c r="J2261" s="69">
        <v>10</v>
      </c>
      <c r="K2261" s="91"/>
      <c r="L2261" s="91"/>
    </row>
    <row r="2262" spans="2:12" x14ac:dyDescent="0.25">
      <c r="B2262" s="67" t="s">
        <v>402</v>
      </c>
      <c r="C2262" s="67" t="s">
        <v>403</v>
      </c>
      <c r="D2262" s="68" t="s">
        <v>367</v>
      </c>
      <c r="E2262" s="67" t="s">
        <v>368</v>
      </c>
      <c r="F2262" s="68" t="s">
        <v>426</v>
      </c>
      <c r="G2262" s="67" t="s">
        <v>427</v>
      </c>
      <c r="H2262" s="68" t="s">
        <v>363</v>
      </c>
      <c r="I2262" s="69">
        <v>16</v>
      </c>
      <c r="J2262" s="69">
        <v>13</v>
      </c>
      <c r="K2262" s="91"/>
      <c r="L2262" s="91"/>
    </row>
    <row r="2263" spans="2:12" x14ac:dyDescent="0.25">
      <c r="B2263" s="67" t="s">
        <v>402</v>
      </c>
      <c r="C2263" s="67" t="s">
        <v>403</v>
      </c>
      <c r="D2263" s="68" t="s">
        <v>367</v>
      </c>
      <c r="E2263" s="67" t="s">
        <v>368</v>
      </c>
      <c r="F2263" s="68" t="s">
        <v>426</v>
      </c>
      <c r="G2263" s="67" t="s">
        <v>427</v>
      </c>
      <c r="H2263" s="68" t="s">
        <v>362</v>
      </c>
      <c r="I2263" s="69">
        <v>0</v>
      </c>
      <c r="J2263" s="69">
        <v>0</v>
      </c>
      <c r="K2263" s="91"/>
      <c r="L2263" s="91"/>
    </row>
    <row r="2264" spans="2:12" x14ac:dyDescent="0.25">
      <c r="B2264" s="67" t="s">
        <v>402</v>
      </c>
      <c r="C2264" s="67" t="s">
        <v>403</v>
      </c>
      <c r="D2264" s="68" t="s">
        <v>367</v>
      </c>
      <c r="E2264" s="67" t="s">
        <v>368</v>
      </c>
      <c r="F2264" s="68" t="s">
        <v>426</v>
      </c>
      <c r="G2264" s="67" t="s">
        <v>427</v>
      </c>
      <c r="H2264" s="68" t="s">
        <v>362</v>
      </c>
      <c r="I2264" s="69">
        <v>0</v>
      </c>
      <c r="J2264" s="69">
        <v>0</v>
      </c>
      <c r="K2264" s="91"/>
      <c r="L2264" s="91"/>
    </row>
    <row r="2265" spans="2:12" x14ac:dyDescent="0.25">
      <c r="B2265" s="67" t="s">
        <v>402</v>
      </c>
      <c r="C2265" s="67" t="s">
        <v>403</v>
      </c>
      <c r="D2265" s="68" t="s">
        <v>367</v>
      </c>
      <c r="E2265" s="67" t="s">
        <v>368</v>
      </c>
      <c r="F2265" s="68" t="s">
        <v>426</v>
      </c>
      <c r="G2265" s="67" t="s">
        <v>427</v>
      </c>
      <c r="H2265" s="68" t="s">
        <v>363</v>
      </c>
      <c r="I2265" s="69">
        <v>-4</v>
      </c>
      <c r="J2265" s="69">
        <v>0</v>
      </c>
      <c r="K2265" s="91"/>
      <c r="L2265" s="91"/>
    </row>
    <row r="2266" spans="2:12" x14ac:dyDescent="0.25">
      <c r="B2266" s="67" t="s">
        <v>402</v>
      </c>
      <c r="C2266" s="67" t="s">
        <v>403</v>
      </c>
      <c r="D2266" s="68" t="s">
        <v>367</v>
      </c>
      <c r="E2266" s="67" t="s">
        <v>368</v>
      </c>
      <c r="F2266" s="68" t="s">
        <v>426</v>
      </c>
      <c r="G2266" s="67" t="s">
        <v>427</v>
      </c>
      <c r="H2266" s="68" t="s">
        <v>364</v>
      </c>
      <c r="I2266" s="69">
        <v>-5</v>
      </c>
      <c r="J2266" s="69">
        <v>0</v>
      </c>
      <c r="K2266" s="91"/>
      <c r="L2266" s="91"/>
    </row>
    <row r="2267" spans="2:12" x14ac:dyDescent="0.25">
      <c r="B2267" s="67" t="s">
        <v>402</v>
      </c>
      <c r="C2267" s="67" t="s">
        <v>403</v>
      </c>
      <c r="D2267" s="68" t="s">
        <v>367</v>
      </c>
      <c r="E2267" s="67" t="s">
        <v>368</v>
      </c>
      <c r="F2267" s="68" t="s">
        <v>426</v>
      </c>
      <c r="G2267" s="67" t="s">
        <v>427</v>
      </c>
      <c r="H2267" s="68" t="s">
        <v>362</v>
      </c>
      <c r="I2267" s="69">
        <v>0.309</v>
      </c>
      <c r="J2267" s="69">
        <v>0.20599999999999999</v>
      </c>
      <c r="K2267" s="91"/>
      <c r="L2267" s="91"/>
    </row>
    <row r="2268" spans="2:12" x14ac:dyDescent="0.25">
      <c r="B2268" s="67" t="s">
        <v>402</v>
      </c>
      <c r="C2268" s="67" t="s">
        <v>403</v>
      </c>
      <c r="D2268" s="68" t="s">
        <v>367</v>
      </c>
      <c r="E2268" s="67" t="s">
        <v>368</v>
      </c>
      <c r="F2268" s="68" t="s">
        <v>426</v>
      </c>
      <c r="G2268" s="67" t="s">
        <v>427</v>
      </c>
      <c r="H2268" s="68" t="s">
        <v>363</v>
      </c>
      <c r="I2268" s="69">
        <v>0.39140000000000003</v>
      </c>
      <c r="J2268" s="69">
        <v>0.55620000000000003</v>
      </c>
      <c r="K2268" s="91"/>
      <c r="L2268" s="91"/>
    </row>
    <row r="2269" spans="2:12" x14ac:dyDescent="0.25">
      <c r="B2269" s="67" t="s">
        <v>402</v>
      </c>
      <c r="C2269" s="67" t="s">
        <v>403</v>
      </c>
      <c r="D2269" s="68" t="s">
        <v>367</v>
      </c>
      <c r="E2269" s="67" t="s">
        <v>368</v>
      </c>
      <c r="F2269" s="68" t="s">
        <v>426</v>
      </c>
      <c r="G2269" s="67" t="s">
        <v>427</v>
      </c>
      <c r="H2269" s="68" t="s">
        <v>364</v>
      </c>
      <c r="I2269" s="69">
        <v>0.45319999999999999</v>
      </c>
      <c r="J2269" s="69">
        <v>0.28839999999999999</v>
      </c>
      <c r="K2269" s="91"/>
      <c r="L2269" s="91"/>
    </row>
    <row r="2270" spans="2:12" x14ac:dyDescent="0.25">
      <c r="B2270" s="67" t="s">
        <v>402</v>
      </c>
      <c r="C2270" s="67" t="s">
        <v>403</v>
      </c>
      <c r="D2270" s="68" t="s">
        <v>367</v>
      </c>
      <c r="E2270" s="67" t="s">
        <v>368</v>
      </c>
      <c r="F2270" s="68" t="s">
        <v>426</v>
      </c>
      <c r="G2270" s="67" t="s">
        <v>427</v>
      </c>
      <c r="H2270" s="68" t="s">
        <v>362</v>
      </c>
      <c r="I2270" s="69">
        <v>0</v>
      </c>
      <c r="J2270" s="69">
        <v>0</v>
      </c>
      <c r="K2270" s="91"/>
      <c r="L2270" s="91"/>
    </row>
    <row r="2271" spans="2:12" x14ac:dyDescent="0.25">
      <c r="B2271" s="67" t="s">
        <v>402</v>
      </c>
      <c r="C2271" s="67" t="s">
        <v>403</v>
      </c>
      <c r="D2271" s="68" t="s">
        <v>367</v>
      </c>
      <c r="E2271" s="67" t="s">
        <v>368</v>
      </c>
      <c r="F2271" s="68" t="s">
        <v>426</v>
      </c>
      <c r="G2271" s="67" t="s">
        <v>427</v>
      </c>
      <c r="H2271" s="68" t="s">
        <v>363</v>
      </c>
      <c r="I2271" s="69">
        <v>4</v>
      </c>
      <c r="J2271" s="69">
        <v>8</v>
      </c>
      <c r="K2271" s="91"/>
      <c r="L2271" s="91"/>
    </row>
    <row r="2272" spans="2:12" x14ac:dyDescent="0.25">
      <c r="B2272" s="67" t="s">
        <v>402</v>
      </c>
      <c r="C2272" s="67" t="s">
        <v>403</v>
      </c>
      <c r="D2272" s="68" t="s">
        <v>367</v>
      </c>
      <c r="E2272" s="67" t="s">
        <v>368</v>
      </c>
      <c r="F2272" s="68" t="s">
        <v>426</v>
      </c>
      <c r="G2272" s="67" t="s">
        <v>427</v>
      </c>
      <c r="H2272" s="68" t="s">
        <v>364</v>
      </c>
      <c r="I2272" s="69">
        <v>11</v>
      </c>
      <c r="J2272" s="69">
        <v>6</v>
      </c>
      <c r="K2272" s="91"/>
      <c r="L2272" s="91"/>
    </row>
    <row r="2273" spans="2:12" x14ac:dyDescent="0.25">
      <c r="B2273" s="67" t="s">
        <v>402</v>
      </c>
      <c r="C2273" s="67" t="s">
        <v>403</v>
      </c>
      <c r="D2273" s="68" t="s">
        <v>367</v>
      </c>
      <c r="E2273" s="67" t="s">
        <v>368</v>
      </c>
      <c r="F2273" s="68" t="s">
        <v>426</v>
      </c>
      <c r="G2273" s="67" t="s">
        <v>427</v>
      </c>
      <c r="H2273" s="68" t="s">
        <v>362</v>
      </c>
      <c r="I2273" s="69">
        <v>0</v>
      </c>
      <c r="J2273" s="69">
        <v>0</v>
      </c>
      <c r="K2273" s="91"/>
      <c r="L2273" s="91"/>
    </row>
    <row r="2274" spans="2:12" x14ac:dyDescent="0.25">
      <c r="B2274" s="67" t="s">
        <v>402</v>
      </c>
      <c r="C2274" s="67" t="s">
        <v>403</v>
      </c>
      <c r="D2274" s="68" t="s">
        <v>367</v>
      </c>
      <c r="E2274" s="67" t="s">
        <v>368</v>
      </c>
      <c r="F2274" s="68" t="s">
        <v>426</v>
      </c>
      <c r="G2274" s="67" t="s">
        <v>427</v>
      </c>
      <c r="H2274" s="68" t="s">
        <v>363</v>
      </c>
      <c r="I2274" s="69">
        <v>0</v>
      </c>
      <c r="J2274" s="69">
        <v>0</v>
      </c>
      <c r="K2274" s="91"/>
      <c r="L2274" s="91"/>
    </row>
    <row r="2275" spans="2:12" x14ac:dyDescent="0.25">
      <c r="B2275" s="67" t="s">
        <v>402</v>
      </c>
      <c r="C2275" s="67" t="s">
        <v>403</v>
      </c>
      <c r="D2275" s="68" t="s">
        <v>367</v>
      </c>
      <c r="E2275" s="67" t="s">
        <v>368</v>
      </c>
      <c r="F2275" s="68" t="s">
        <v>426</v>
      </c>
      <c r="G2275" s="67" t="s">
        <v>427</v>
      </c>
      <c r="H2275" s="68" t="s">
        <v>362</v>
      </c>
      <c r="I2275" s="69">
        <v>0</v>
      </c>
      <c r="J2275" s="69">
        <v>8</v>
      </c>
      <c r="K2275" s="91"/>
      <c r="L2275" s="91"/>
    </row>
    <row r="2276" spans="2:12" x14ac:dyDescent="0.25">
      <c r="B2276" s="67" t="s">
        <v>402</v>
      </c>
      <c r="C2276" s="67" t="s">
        <v>403</v>
      </c>
      <c r="D2276" s="68" t="s">
        <v>367</v>
      </c>
      <c r="E2276" s="67" t="s">
        <v>368</v>
      </c>
      <c r="F2276" s="68" t="s">
        <v>426</v>
      </c>
      <c r="G2276" s="67" t="s">
        <v>427</v>
      </c>
      <c r="H2276" s="68" t="s">
        <v>363</v>
      </c>
      <c r="I2276" s="69">
        <v>113</v>
      </c>
      <c r="J2276" s="69">
        <v>109</v>
      </c>
      <c r="K2276" s="91"/>
      <c r="L2276" s="91"/>
    </row>
    <row r="2277" spans="2:12" x14ac:dyDescent="0.25">
      <c r="B2277" s="67" t="s">
        <v>402</v>
      </c>
      <c r="C2277" s="67" t="s">
        <v>403</v>
      </c>
      <c r="D2277" s="68" t="s">
        <v>367</v>
      </c>
      <c r="E2277" s="67" t="s">
        <v>368</v>
      </c>
      <c r="F2277" s="68" t="s">
        <v>426</v>
      </c>
      <c r="G2277" s="67" t="s">
        <v>427</v>
      </c>
      <c r="H2277" s="68" t="s">
        <v>364</v>
      </c>
      <c r="I2277" s="69">
        <v>0</v>
      </c>
      <c r="J2277" s="69">
        <v>0</v>
      </c>
      <c r="K2277" s="91"/>
      <c r="L2277" s="91"/>
    </row>
    <row r="2278" spans="2:12" x14ac:dyDescent="0.25">
      <c r="B2278" s="67" t="s">
        <v>402</v>
      </c>
      <c r="C2278" s="67" t="s">
        <v>403</v>
      </c>
      <c r="D2278" s="68" t="s">
        <v>367</v>
      </c>
      <c r="E2278" s="67" t="s">
        <v>368</v>
      </c>
      <c r="F2278" s="68" t="s">
        <v>426</v>
      </c>
      <c r="G2278" s="67" t="s">
        <v>427</v>
      </c>
      <c r="H2278" s="68" t="s">
        <v>362</v>
      </c>
      <c r="I2278" s="69">
        <v>0</v>
      </c>
      <c r="J2278" s="69">
        <v>0</v>
      </c>
      <c r="K2278" s="91"/>
      <c r="L2278" s="91"/>
    </row>
    <row r="2279" spans="2:12" x14ac:dyDescent="0.25">
      <c r="B2279" s="67" t="s">
        <v>402</v>
      </c>
      <c r="C2279" s="67" t="s">
        <v>403</v>
      </c>
      <c r="D2279" s="68" t="s">
        <v>367</v>
      </c>
      <c r="E2279" s="67" t="s">
        <v>368</v>
      </c>
      <c r="F2279" s="68" t="s">
        <v>426</v>
      </c>
      <c r="G2279" s="67" t="s">
        <v>427</v>
      </c>
      <c r="H2279" s="68" t="s">
        <v>363</v>
      </c>
      <c r="I2279" s="69">
        <v>292</v>
      </c>
      <c r="J2279" s="69">
        <v>340</v>
      </c>
      <c r="K2279" s="91"/>
      <c r="L2279" s="91"/>
    </row>
    <row r="2280" spans="2:12" x14ac:dyDescent="0.25">
      <c r="B2280" s="67" t="s">
        <v>402</v>
      </c>
      <c r="C2280" s="67" t="s">
        <v>403</v>
      </c>
      <c r="D2280" s="68" t="s">
        <v>367</v>
      </c>
      <c r="E2280" s="67" t="s">
        <v>368</v>
      </c>
      <c r="F2280" s="68" t="s">
        <v>426</v>
      </c>
      <c r="G2280" s="67" t="s">
        <v>427</v>
      </c>
      <c r="H2280" s="68" t="s">
        <v>364</v>
      </c>
      <c r="I2280" s="69">
        <v>0</v>
      </c>
      <c r="J2280" s="69">
        <v>0</v>
      </c>
      <c r="K2280" s="91"/>
      <c r="L2280" s="91"/>
    </row>
    <row r="2281" spans="2:12" x14ac:dyDescent="0.25">
      <c r="B2281" s="67" t="s">
        <v>402</v>
      </c>
      <c r="C2281" s="67" t="s">
        <v>403</v>
      </c>
      <c r="D2281" s="68" t="s">
        <v>367</v>
      </c>
      <c r="E2281" s="67" t="s">
        <v>368</v>
      </c>
      <c r="F2281" s="68" t="s">
        <v>426</v>
      </c>
      <c r="G2281" s="67" t="s">
        <v>427</v>
      </c>
      <c r="H2281" s="68" t="s">
        <v>363</v>
      </c>
      <c r="I2281" s="69">
        <v>3</v>
      </c>
      <c r="J2281" s="69">
        <v>4</v>
      </c>
      <c r="K2281" s="91"/>
      <c r="L2281" s="91"/>
    </row>
    <row r="2282" spans="2:12" x14ac:dyDescent="0.25">
      <c r="B2282" s="67" t="s">
        <v>402</v>
      </c>
      <c r="C2282" s="67" t="s">
        <v>403</v>
      </c>
      <c r="D2282" s="68" t="s">
        <v>367</v>
      </c>
      <c r="E2282" s="67" t="s">
        <v>368</v>
      </c>
      <c r="F2282" s="68" t="s">
        <v>426</v>
      </c>
      <c r="G2282" s="67" t="s">
        <v>427</v>
      </c>
      <c r="H2282" s="68" t="s">
        <v>364</v>
      </c>
      <c r="I2282" s="69">
        <v>0</v>
      </c>
      <c r="J2282" s="69">
        <v>0</v>
      </c>
      <c r="K2282" s="91"/>
      <c r="L2282" s="91"/>
    </row>
    <row r="2283" spans="2:12" x14ac:dyDescent="0.25">
      <c r="B2283" s="67" t="s">
        <v>402</v>
      </c>
      <c r="C2283" s="67" t="s">
        <v>403</v>
      </c>
      <c r="D2283" s="68" t="s">
        <v>367</v>
      </c>
      <c r="E2283" s="67" t="s">
        <v>368</v>
      </c>
      <c r="F2283" s="68" t="s">
        <v>426</v>
      </c>
      <c r="G2283" s="67" t="s">
        <v>427</v>
      </c>
      <c r="H2283" s="68" t="s">
        <v>362</v>
      </c>
      <c r="I2283" s="69">
        <v>185</v>
      </c>
      <c r="J2283" s="69">
        <v>215</v>
      </c>
      <c r="K2283" s="91"/>
      <c r="L2283" s="91"/>
    </row>
    <row r="2284" spans="2:12" x14ac:dyDescent="0.25">
      <c r="B2284" s="67" t="s">
        <v>402</v>
      </c>
      <c r="C2284" s="67" t="s">
        <v>403</v>
      </c>
      <c r="D2284" s="68" t="s">
        <v>367</v>
      </c>
      <c r="E2284" s="67" t="s">
        <v>368</v>
      </c>
      <c r="F2284" s="68" t="s">
        <v>426</v>
      </c>
      <c r="G2284" s="67" t="s">
        <v>427</v>
      </c>
      <c r="H2284" s="68" t="s">
        <v>363</v>
      </c>
      <c r="I2284" s="69">
        <v>0</v>
      </c>
      <c r="J2284" s="69">
        <v>0</v>
      </c>
      <c r="K2284" s="91"/>
      <c r="L2284" s="91"/>
    </row>
    <row r="2285" spans="2:12" x14ac:dyDescent="0.25">
      <c r="B2285" s="67" t="s">
        <v>402</v>
      </c>
      <c r="C2285" s="67" t="s">
        <v>403</v>
      </c>
      <c r="D2285" s="68" t="s">
        <v>367</v>
      </c>
      <c r="E2285" s="67" t="s">
        <v>368</v>
      </c>
      <c r="F2285" s="68" t="s">
        <v>426</v>
      </c>
      <c r="G2285" s="67" t="s">
        <v>427</v>
      </c>
      <c r="H2285" s="68" t="s">
        <v>364</v>
      </c>
      <c r="I2285" s="69">
        <v>53</v>
      </c>
      <c r="J2285" s="69">
        <v>69</v>
      </c>
      <c r="K2285" s="91"/>
      <c r="L2285" s="91"/>
    </row>
    <row r="2286" spans="2:12" x14ac:dyDescent="0.25">
      <c r="B2286" s="67" t="s">
        <v>402</v>
      </c>
      <c r="C2286" s="67" t="s">
        <v>403</v>
      </c>
      <c r="D2286" s="68" t="s">
        <v>367</v>
      </c>
      <c r="E2286" s="67" t="s">
        <v>368</v>
      </c>
      <c r="F2286" s="68" t="s">
        <v>426</v>
      </c>
      <c r="G2286" s="67" t="s">
        <v>427</v>
      </c>
      <c r="H2286" s="68" t="s">
        <v>363</v>
      </c>
      <c r="I2286" s="69">
        <v>46</v>
      </c>
      <c r="J2286" s="69">
        <v>33</v>
      </c>
      <c r="K2286" s="91"/>
      <c r="L2286" s="91"/>
    </row>
    <row r="2287" spans="2:12" x14ac:dyDescent="0.25">
      <c r="B2287" s="67" t="s">
        <v>402</v>
      </c>
      <c r="C2287" s="67" t="s">
        <v>403</v>
      </c>
      <c r="D2287" s="68" t="s">
        <v>367</v>
      </c>
      <c r="E2287" s="67" t="s">
        <v>368</v>
      </c>
      <c r="F2287" s="68" t="s">
        <v>426</v>
      </c>
      <c r="G2287" s="67" t="s">
        <v>427</v>
      </c>
      <c r="H2287" s="68" t="s">
        <v>362</v>
      </c>
      <c r="I2287" s="69">
        <v>0</v>
      </c>
      <c r="J2287" s="69">
        <v>0</v>
      </c>
      <c r="K2287" s="91"/>
      <c r="L2287" s="91"/>
    </row>
    <row r="2288" spans="2:12" x14ac:dyDescent="0.25">
      <c r="B2288" s="67" t="s">
        <v>402</v>
      </c>
      <c r="C2288" s="67" t="s">
        <v>403</v>
      </c>
      <c r="D2288" s="68" t="s">
        <v>367</v>
      </c>
      <c r="E2288" s="67" t="s">
        <v>368</v>
      </c>
      <c r="F2288" s="68" t="s">
        <v>426</v>
      </c>
      <c r="G2288" s="67" t="s">
        <v>427</v>
      </c>
      <c r="H2288" s="68" t="s">
        <v>363</v>
      </c>
      <c r="I2288" s="69">
        <v>8</v>
      </c>
      <c r="J2288" s="69">
        <v>17</v>
      </c>
      <c r="K2288" s="91"/>
      <c r="L2288" s="91"/>
    </row>
    <row r="2289" spans="2:12" x14ac:dyDescent="0.25">
      <c r="B2289" s="67" t="s">
        <v>402</v>
      </c>
      <c r="C2289" s="67" t="s">
        <v>403</v>
      </c>
      <c r="D2289" s="68" t="s">
        <v>367</v>
      </c>
      <c r="E2289" s="67" t="s">
        <v>368</v>
      </c>
      <c r="F2289" s="68" t="s">
        <v>426</v>
      </c>
      <c r="G2289" s="67" t="s">
        <v>427</v>
      </c>
      <c r="H2289" s="68" t="s">
        <v>364</v>
      </c>
      <c r="I2289" s="69">
        <v>0</v>
      </c>
      <c r="J2289" s="69">
        <v>0</v>
      </c>
      <c r="K2289" s="91"/>
      <c r="L2289" s="91"/>
    </row>
    <row r="2290" spans="2:12" x14ac:dyDescent="0.25">
      <c r="B2290" s="67" t="s">
        <v>402</v>
      </c>
      <c r="C2290" s="67" t="s">
        <v>403</v>
      </c>
      <c r="D2290" s="68" t="s">
        <v>367</v>
      </c>
      <c r="E2290" s="67" t="s">
        <v>368</v>
      </c>
      <c r="F2290" s="68" t="s">
        <v>426</v>
      </c>
      <c r="G2290" s="67" t="s">
        <v>427</v>
      </c>
      <c r="H2290" s="68" t="s">
        <v>362</v>
      </c>
      <c r="I2290" s="69">
        <v>10</v>
      </c>
      <c r="J2290" s="69">
        <v>0</v>
      </c>
      <c r="K2290" s="91"/>
      <c r="L2290" s="91"/>
    </row>
    <row r="2291" spans="2:12" x14ac:dyDescent="0.25">
      <c r="B2291" s="67" t="s">
        <v>402</v>
      </c>
      <c r="C2291" s="67" t="s">
        <v>403</v>
      </c>
      <c r="D2291" s="68" t="s">
        <v>367</v>
      </c>
      <c r="E2291" s="67" t="s">
        <v>368</v>
      </c>
      <c r="F2291" s="68" t="s">
        <v>426</v>
      </c>
      <c r="G2291" s="67" t="s">
        <v>427</v>
      </c>
      <c r="H2291" s="68" t="s">
        <v>363</v>
      </c>
      <c r="I2291" s="69">
        <v>17</v>
      </c>
      <c r="J2291" s="69">
        <v>6</v>
      </c>
      <c r="K2291" s="91"/>
      <c r="L2291" s="91"/>
    </row>
    <row r="2292" spans="2:12" x14ac:dyDescent="0.25">
      <c r="B2292" s="67" t="s">
        <v>402</v>
      </c>
      <c r="C2292" s="67" t="s">
        <v>403</v>
      </c>
      <c r="D2292" s="68" t="s">
        <v>367</v>
      </c>
      <c r="E2292" s="67" t="s">
        <v>368</v>
      </c>
      <c r="F2292" s="68" t="s">
        <v>426</v>
      </c>
      <c r="G2292" s="67" t="s">
        <v>427</v>
      </c>
      <c r="H2292" s="68" t="s">
        <v>362</v>
      </c>
      <c r="I2292" s="69">
        <v>19</v>
      </c>
      <c r="J2292" s="69">
        <v>13</v>
      </c>
      <c r="K2292" s="91"/>
      <c r="L2292" s="91"/>
    </row>
    <row r="2293" spans="2:12" x14ac:dyDescent="0.25">
      <c r="B2293" s="67" t="s">
        <v>402</v>
      </c>
      <c r="C2293" s="67" t="s">
        <v>403</v>
      </c>
      <c r="D2293" s="68" t="s">
        <v>367</v>
      </c>
      <c r="E2293" s="67" t="s">
        <v>368</v>
      </c>
      <c r="F2293" s="68" t="s">
        <v>426</v>
      </c>
      <c r="G2293" s="67" t="s">
        <v>427</v>
      </c>
      <c r="H2293" s="68" t="s">
        <v>363</v>
      </c>
      <c r="I2293" s="69">
        <v>50</v>
      </c>
      <c r="J2293" s="69">
        <v>24</v>
      </c>
      <c r="K2293" s="91"/>
      <c r="L2293" s="91"/>
    </row>
    <row r="2294" spans="2:12" x14ac:dyDescent="0.25">
      <c r="B2294" s="67" t="s">
        <v>402</v>
      </c>
      <c r="C2294" s="67" t="s">
        <v>403</v>
      </c>
      <c r="D2294" s="68" t="s">
        <v>367</v>
      </c>
      <c r="E2294" s="67" t="s">
        <v>368</v>
      </c>
      <c r="F2294" s="68" t="s">
        <v>426</v>
      </c>
      <c r="G2294" s="67" t="s">
        <v>427</v>
      </c>
      <c r="H2294" s="68" t="s">
        <v>364</v>
      </c>
      <c r="I2294" s="69">
        <v>112</v>
      </c>
      <c r="J2294" s="69">
        <v>135</v>
      </c>
      <c r="K2294" s="91"/>
      <c r="L2294" s="91"/>
    </row>
    <row r="2295" spans="2:12" x14ac:dyDescent="0.25">
      <c r="B2295" s="67" t="s">
        <v>402</v>
      </c>
      <c r="C2295" s="67" t="s">
        <v>403</v>
      </c>
      <c r="D2295" s="68" t="s">
        <v>367</v>
      </c>
      <c r="E2295" s="67" t="s">
        <v>368</v>
      </c>
      <c r="F2295" s="68" t="s">
        <v>426</v>
      </c>
      <c r="G2295" s="67" t="s">
        <v>427</v>
      </c>
      <c r="H2295" s="68" t="s">
        <v>362</v>
      </c>
      <c r="I2295" s="69">
        <v>72</v>
      </c>
      <c r="J2295" s="69">
        <v>50</v>
      </c>
      <c r="K2295" s="91"/>
      <c r="L2295" s="91"/>
    </row>
    <row r="2296" spans="2:12" x14ac:dyDescent="0.25">
      <c r="B2296" s="67" t="s">
        <v>402</v>
      </c>
      <c r="C2296" s="67" t="s">
        <v>403</v>
      </c>
      <c r="D2296" s="68" t="s">
        <v>367</v>
      </c>
      <c r="E2296" s="67" t="s">
        <v>368</v>
      </c>
      <c r="F2296" s="68" t="s">
        <v>426</v>
      </c>
      <c r="G2296" s="67" t="s">
        <v>427</v>
      </c>
      <c r="H2296" s="68" t="s">
        <v>363</v>
      </c>
      <c r="I2296" s="69">
        <v>95</v>
      </c>
      <c r="J2296" s="69">
        <v>96</v>
      </c>
      <c r="K2296" s="91"/>
      <c r="L2296" s="91"/>
    </row>
    <row r="2297" spans="2:12" x14ac:dyDescent="0.25">
      <c r="B2297" s="67" t="s">
        <v>402</v>
      </c>
      <c r="C2297" s="67" t="s">
        <v>403</v>
      </c>
      <c r="D2297" s="68" t="s">
        <v>367</v>
      </c>
      <c r="E2297" s="67" t="s">
        <v>368</v>
      </c>
      <c r="F2297" s="68" t="s">
        <v>426</v>
      </c>
      <c r="G2297" s="67" t="s">
        <v>427</v>
      </c>
      <c r="H2297" s="68" t="s">
        <v>364</v>
      </c>
      <c r="I2297" s="69">
        <v>0</v>
      </c>
      <c r="J2297" s="69">
        <v>47</v>
      </c>
      <c r="K2297" s="91"/>
      <c r="L2297" s="91"/>
    </row>
    <row r="2298" spans="2:12" x14ac:dyDescent="0.25">
      <c r="B2298" s="67" t="s">
        <v>402</v>
      </c>
      <c r="C2298" s="67" t="s">
        <v>403</v>
      </c>
      <c r="D2298" s="68" t="s">
        <v>367</v>
      </c>
      <c r="E2298" s="67" t="s">
        <v>368</v>
      </c>
      <c r="F2298" s="68" t="s">
        <v>426</v>
      </c>
      <c r="G2298" s="67" t="s">
        <v>427</v>
      </c>
      <c r="H2298" s="68" t="s">
        <v>362</v>
      </c>
      <c r="I2298" s="69">
        <v>79</v>
      </c>
      <c r="J2298" s="69">
        <v>103</v>
      </c>
      <c r="K2298" s="91"/>
      <c r="L2298" s="91"/>
    </row>
    <row r="2299" spans="2:12" x14ac:dyDescent="0.25">
      <c r="B2299" s="67" t="s">
        <v>402</v>
      </c>
      <c r="C2299" s="67" t="s">
        <v>403</v>
      </c>
      <c r="D2299" s="68" t="s">
        <v>367</v>
      </c>
      <c r="E2299" s="67" t="s">
        <v>368</v>
      </c>
      <c r="F2299" s="68" t="s">
        <v>426</v>
      </c>
      <c r="G2299" s="67" t="s">
        <v>427</v>
      </c>
      <c r="H2299" s="68" t="s">
        <v>363</v>
      </c>
      <c r="I2299" s="69">
        <v>133</v>
      </c>
      <c r="J2299" s="69">
        <v>173</v>
      </c>
      <c r="K2299" s="91"/>
      <c r="L2299" s="91"/>
    </row>
    <row r="2300" spans="2:12" x14ac:dyDescent="0.25">
      <c r="B2300" s="67" t="s">
        <v>402</v>
      </c>
      <c r="C2300" s="67" t="s">
        <v>403</v>
      </c>
      <c r="D2300" s="68" t="s">
        <v>367</v>
      </c>
      <c r="E2300" s="67" t="s">
        <v>368</v>
      </c>
      <c r="F2300" s="68" t="s">
        <v>426</v>
      </c>
      <c r="G2300" s="67" t="s">
        <v>427</v>
      </c>
      <c r="H2300" s="68" t="s">
        <v>364</v>
      </c>
      <c r="I2300" s="69">
        <v>0</v>
      </c>
      <c r="J2300" s="69">
        <v>0</v>
      </c>
      <c r="K2300" s="91"/>
      <c r="L2300" s="91"/>
    </row>
    <row r="2301" spans="2:12" x14ac:dyDescent="0.25">
      <c r="B2301" s="67" t="s">
        <v>402</v>
      </c>
      <c r="C2301" s="67" t="s">
        <v>403</v>
      </c>
      <c r="D2301" s="68" t="s">
        <v>367</v>
      </c>
      <c r="E2301" s="67" t="s">
        <v>368</v>
      </c>
      <c r="F2301" s="68" t="s">
        <v>426</v>
      </c>
      <c r="G2301" s="67" t="s">
        <v>427</v>
      </c>
      <c r="H2301" s="68" t="s">
        <v>362</v>
      </c>
      <c r="I2301" s="69">
        <v>42</v>
      </c>
      <c r="J2301" s="69">
        <v>68</v>
      </c>
      <c r="K2301" s="91"/>
      <c r="L2301" s="91"/>
    </row>
    <row r="2302" spans="2:12" x14ac:dyDescent="0.25">
      <c r="B2302" s="67" t="s">
        <v>402</v>
      </c>
      <c r="C2302" s="67" t="s">
        <v>403</v>
      </c>
      <c r="D2302" s="68" t="s">
        <v>367</v>
      </c>
      <c r="E2302" s="67" t="s">
        <v>368</v>
      </c>
      <c r="F2302" s="68" t="s">
        <v>426</v>
      </c>
      <c r="G2302" s="67" t="s">
        <v>427</v>
      </c>
      <c r="H2302" s="68" t="s">
        <v>363</v>
      </c>
      <c r="I2302" s="69">
        <v>26</v>
      </c>
      <c r="J2302" s="69">
        <v>27</v>
      </c>
      <c r="K2302" s="91"/>
      <c r="L2302" s="91"/>
    </row>
    <row r="2303" spans="2:12" x14ac:dyDescent="0.25">
      <c r="B2303" s="67" t="s">
        <v>402</v>
      </c>
      <c r="C2303" s="67" t="s">
        <v>403</v>
      </c>
      <c r="D2303" s="68" t="s">
        <v>367</v>
      </c>
      <c r="E2303" s="67" t="s">
        <v>368</v>
      </c>
      <c r="F2303" s="68" t="s">
        <v>426</v>
      </c>
      <c r="G2303" s="67" t="s">
        <v>427</v>
      </c>
      <c r="H2303" s="68" t="s">
        <v>364</v>
      </c>
      <c r="I2303" s="69">
        <v>10</v>
      </c>
      <c r="J2303" s="69">
        <v>5</v>
      </c>
      <c r="K2303" s="91"/>
      <c r="L2303" s="91"/>
    </row>
    <row r="2304" spans="2:12" x14ac:dyDescent="0.25">
      <c r="B2304" s="67" t="s">
        <v>402</v>
      </c>
      <c r="C2304" s="67" t="s">
        <v>403</v>
      </c>
      <c r="D2304" s="68" t="s">
        <v>367</v>
      </c>
      <c r="E2304" s="67" t="s">
        <v>368</v>
      </c>
      <c r="F2304" s="68" t="s">
        <v>426</v>
      </c>
      <c r="G2304" s="67" t="s">
        <v>427</v>
      </c>
      <c r="H2304" s="68" t="s">
        <v>362</v>
      </c>
      <c r="I2304" s="69">
        <v>35</v>
      </c>
      <c r="J2304" s="69">
        <v>57</v>
      </c>
      <c r="K2304" s="91"/>
      <c r="L2304" s="91"/>
    </row>
    <row r="2305" spans="2:12" x14ac:dyDescent="0.25">
      <c r="B2305" s="67" t="s">
        <v>402</v>
      </c>
      <c r="C2305" s="67" t="s">
        <v>403</v>
      </c>
      <c r="D2305" s="68" t="s">
        <v>367</v>
      </c>
      <c r="E2305" s="67" t="s">
        <v>368</v>
      </c>
      <c r="F2305" s="68" t="s">
        <v>426</v>
      </c>
      <c r="G2305" s="67" t="s">
        <v>427</v>
      </c>
      <c r="H2305" s="68" t="s">
        <v>363</v>
      </c>
      <c r="I2305" s="69">
        <v>22</v>
      </c>
      <c r="J2305" s="69">
        <v>57</v>
      </c>
      <c r="K2305" s="91"/>
      <c r="L2305" s="91"/>
    </row>
    <row r="2306" spans="2:12" x14ac:dyDescent="0.25">
      <c r="B2306" s="67" t="s">
        <v>402</v>
      </c>
      <c r="C2306" s="67" t="s">
        <v>403</v>
      </c>
      <c r="D2306" s="68" t="s">
        <v>367</v>
      </c>
      <c r="E2306" s="67" t="s">
        <v>368</v>
      </c>
      <c r="F2306" s="68" t="s">
        <v>426</v>
      </c>
      <c r="G2306" s="67" t="s">
        <v>427</v>
      </c>
      <c r="H2306" s="68" t="s">
        <v>362</v>
      </c>
      <c r="I2306" s="69">
        <v>16</v>
      </c>
      <c r="J2306" s="69">
        <v>27</v>
      </c>
      <c r="K2306" s="91"/>
      <c r="L2306" s="91"/>
    </row>
    <row r="2307" spans="2:12" x14ac:dyDescent="0.25">
      <c r="B2307" s="67" t="s">
        <v>402</v>
      </c>
      <c r="C2307" s="67" t="s">
        <v>403</v>
      </c>
      <c r="D2307" s="68" t="s">
        <v>367</v>
      </c>
      <c r="E2307" s="67" t="s">
        <v>368</v>
      </c>
      <c r="F2307" s="68" t="s">
        <v>426</v>
      </c>
      <c r="G2307" s="67" t="s">
        <v>427</v>
      </c>
      <c r="H2307" s="68" t="s">
        <v>363</v>
      </c>
      <c r="I2307" s="69">
        <v>24</v>
      </c>
      <c r="J2307" s="69">
        <v>29</v>
      </c>
      <c r="K2307" s="91"/>
      <c r="L2307" s="91"/>
    </row>
    <row r="2308" spans="2:12" x14ac:dyDescent="0.25">
      <c r="B2308" s="67" t="s">
        <v>402</v>
      </c>
      <c r="C2308" s="67" t="s">
        <v>403</v>
      </c>
      <c r="D2308" s="68" t="s">
        <v>367</v>
      </c>
      <c r="E2308" s="67" t="s">
        <v>368</v>
      </c>
      <c r="F2308" s="68" t="s">
        <v>426</v>
      </c>
      <c r="G2308" s="67" t="s">
        <v>427</v>
      </c>
      <c r="H2308" s="68" t="s">
        <v>364</v>
      </c>
      <c r="I2308" s="69">
        <v>22</v>
      </c>
      <c r="J2308" s="69">
        <v>23</v>
      </c>
      <c r="K2308" s="91"/>
      <c r="L2308" s="91"/>
    </row>
    <row r="2309" spans="2:12" x14ac:dyDescent="0.25">
      <c r="B2309" s="67" t="s">
        <v>402</v>
      </c>
      <c r="C2309" s="67" t="s">
        <v>403</v>
      </c>
      <c r="D2309" s="68" t="s">
        <v>367</v>
      </c>
      <c r="E2309" s="67" t="s">
        <v>368</v>
      </c>
      <c r="F2309" s="68" t="s">
        <v>426</v>
      </c>
      <c r="G2309" s="67" t="s">
        <v>427</v>
      </c>
      <c r="H2309" s="68" t="s">
        <v>362</v>
      </c>
      <c r="I2309" s="69">
        <v>10</v>
      </c>
      <c r="J2309" s="69">
        <v>74</v>
      </c>
      <c r="K2309" s="91"/>
      <c r="L2309" s="91"/>
    </row>
    <row r="2310" spans="2:12" x14ac:dyDescent="0.25">
      <c r="B2310" s="67" t="s">
        <v>402</v>
      </c>
      <c r="C2310" s="67" t="s">
        <v>403</v>
      </c>
      <c r="D2310" s="68" t="s">
        <v>367</v>
      </c>
      <c r="E2310" s="67" t="s">
        <v>368</v>
      </c>
      <c r="F2310" s="68" t="s">
        <v>426</v>
      </c>
      <c r="G2310" s="67" t="s">
        <v>427</v>
      </c>
      <c r="H2310" s="68" t="s">
        <v>363</v>
      </c>
      <c r="I2310" s="69">
        <v>63</v>
      </c>
      <c r="J2310" s="69">
        <v>120</v>
      </c>
      <c r="K2310" s="91"/>
      <c r="L2310" s="91"/>
    </row>
    <row r="2311" spans="2:12" x14ac:dyDescent="0.25">
      <c r="B2311" s="67" t="s">
        <v>402</v>
      </c>
      <c r="C2311" s="67" t="s">
        <v>403</v>
      </c>
      <c r="D2311" s="68" t="s">
        <v>367</v>
      </c>
      <c r="E2311" s="67" t="s">
        <v>368</v>
      </c>
      <c r="F2311" s="68" t="s">
        <v>426</v>
      </c>
      <c r="G2311" s="67" t="s">
        <v>427</v>
      </c>
      <c r="H2311" s="68" t="s">
        <v>364</v>
      </c>
      <c r="I2311" s="69">
        <v>15</v>
      </c>
      <c r="J2311" s="69">
        <v>0</v>
      </c>
      <c r="K2311" s="91"/>
      <c r="L2311" s="91"/>
    </row>
    <row r="2312" spans="2:12" x14ac:dyDescent="0.25">
      <c r="B2312" s="67" t="s">
        <v>402</v>
      </c>
      <c r="C2312" s="67" t="s">
        <v>403</v>
      </c>
      <c r="D2312" s="68" t="s">
        <v>367</v>
      </c>
      <c r="E2312" s="67" t="s">
        <v>368</v>
      </c>
      <c r="F2312" s="68" t="s">
        <v>426</v>
      </c>
      <c r="G2312" s="67" t="s">
        <v>427</v>
      </c>
      <c r="H2312" s="68" t="s">
        <v>362</v>
      </c>
      <c r="I2312" s="69">
        <v>20</v>
      </c>
      <c r="J2312" s="69">
        <v>37</v>
      </c>
      <c r="K2312" s="91"/>
      <c r="L2312" s="91"/>
    </row>
    <row r="2313" spans="2:12" x14ac:dyDescent="0.25">
      <c r="B2313" s="67" t="s">
        <v>402</v>
      </c>
      <c r="C2313" s="67" t="s">
        <v>403</v>
      </c>
      <c r="D2313" s="68" t="s">
        <v>367</v>
      </c>
      <c r="E2313" s="67" t="s">
        <v>368</v>
      </c>
      <c r="F2313" s="68" t="s">
        <v>426</v>
      </c>
      <c r="G2313" s="67" t="s">
        <v>427</v>
      </c>
      <c r="H2313" s="68" t="s">
        <v>363</v>
      </c>
      <c r="I2313" s="69">
        <v>8</v>
      </c>
      <c r="J2313" s="69">
        <v>7</v>
      </c>
      <c r="K2313" s="91"/>
      <c r="L2313" s="91"/>
    </row>
    <row r="2314" spans="2:12" x14ac:dyDescent="0.25">
      <c r="B2314" s="67" t="s">
        <v>402</v>
      </c>
      <c r="C2314" s="67" t="s">
        <v>403</v>
      </c>
      <c r="D2314" s="68" t="s">
        <v>367</v>
      </c>
      <c r="E2314" s="67" t="s">
        <v>368</v>
      </c>
      <c r="F2314" s="68" t="s">
        <v>426</v>
      </c>
      <c r="G2314" s="67" t="s">
        <v>427</v>
      </c>
      <c r="H2314" s="68" t="s">
        <v>364</v>
      </c>
      <c r="I2314" s="69">
        <v>8</v>
      </c>
      <c r="J2314" s="69">
        <v>24</v>
      </c>
      <c r="K2314" s="91"/>
      <c r="L2314" s="91"/>
    </row>
    <row r="2315" spans="2:12" x14ac:dyDescent="0.25">
      <c r="B2315" s="67" t="s">
        <v>402</v>
      </c>
      <c r="C2315" s="67" t="s">
        <v>403</v>
      </c>
      <c r="D2315" s="68" t="s">
        <v>367</v>
      </c>
      <c r="E2315" s="67" t="s">
        <v>368</v>
      </c>
      <c r="F2315" s="68" t="s">
        <v>426</v>
      </c>
      <c r="G2315" s="67" t="s">
        <v>427</v>
      </c>
      <c r="H2315" s="68" t="s">
        <v>363</v>
      </c>
      <c r="I2315" s="69">
        <v>8</v>
      </c>
      <c r="J2315" s="69">
        <v>12</v>
      </c>
      <c r="K2315" s="91"/>
      <c r="L2315" s="91"/>
    </row>
    <row r="2316" spans="2:12" x14ac:dyDescent="0.25">
      <c r="B2316" s="67" t="s">
        <v>402</v>
      </c>
      <c r="C2316" s="67" t="s">
        <v>403</v>
      </c>
      <c r="D2316" s="68" t="s">
        <v>367</v>
      </c>
      <c r="E2316" s="67" t="s">
        <v>368</v>
      </c>
      <c r="F2316" s="68" t="s">
        <v>426</v>
      </c>
      <c r="G2316" s="67" t="s">
        <v>427</v>
      </c>
      <c r="H2316" s="68" t="s">
        <v>362</v>
      </c>
      <c r="I2316" s="69">
        <v>15</v>
      </c>
      <c r="J2316" s="69">
        <v>30</v>
      </c>
      <c r="K2316" s="91"/>
      <c r="L2316" s="91"/>
    </row>
    <row r="2317" spans="2:12" x14ac:dyDescent="0.25">
      <c r="B2317" s="67" t="s">
        <v>402</v>
      </c>
      <c r="C2317" s="67" t="s">
        <v>403</v>
      </c>
      <c r="D2317" s="68" t="s">
        <v>367</v>
      </c>
      <c r="E2317" s="67" t="s">
        <v>368</v>
      </c>
      <c r="F2317" s="68" t="s">
        <v>426</v>
      </c>
      <c r="G2317" s="67" t="s">
        <v>427</v>
      </c>
      <c r="H2317" s="68" t="s">
        <v>363</v>
      </c>
      <c r="I2317" s="69">
        <v>0</v>
      </c>
      <c r="J2317" s="69">
        <v>0</v>
      </c>
      <c r="K2317" s="91"/>
      <c r="L2317" s="91"/>
    </row>
    <row r="2318" spans="2:12" x14ac:dyDescent="0.25">
      <c r="B2318" s="67" t="s">
        <v>402</v>
      </c>
      <c r="C2318" s="67" t="s">
        <v>403</v>
      </c>
      <c r="D2318" s="68" t="s">
        <v>367</v>
      </c>
      <c r="E2318" s="67" t="s">
        <v>368</v>
      </c>
      <c r="F2318" s="68" t="s">
        <v>426</v>
      </c>
      <c r="G2318" s="67" t="s">
        <v>427</v>
      </c>
      <c r="H2318" s="68" t="s">
        <v>364</v>
      </c>
      <c r="I2318" s="69">
        <v>4</v>
      </c>
      <c r="J2318" s="69">
        <v>0</v>
      </c>
      <c r="K2318" s="91"/>
      <c r="L2318" s="91"/>
    </row>
    <row r="2319" spans="2:12" x14ac:dyDescent="0.25">
      <c r="B2319" s="67" t="s">
        <v>402</v>
      </c>
      <c r="C2319" s="67" t="s">
        <v>403</v>
      </c>
      <c r="D2319" s="68" t="s">
        <v>367</v>
      </c>
      <c r="E2319" s="67" t="s">
        <v>368</v>
      </c>
      <c r="F2319" s="68" t="s">
        <v>426</v>
      </c>
      <c r="G2319" s="67" t="s">
        <v>427</v>
      </c>
      <c r="H2319" s="68" t="s">
        <v>362</v>
      </c>
      <c r="I2319" s="69">
        <v>16</v>
      </c>
      <c r="J2319" s="69">
        <v>3</v>
      </c>
      <c r="K2319" s="91"/>
      <c r="L2319" s="91"/>
    </row>
    <row r="2320" spans="2:12" x14ac:dyDescent="0.25">
      <c r="B2320" s="67" t="s">
        <v>402</v>
      </c>
      <c r="C2320" s="67" t="s">
        <v>403</v>
      </c>
      <c r="D2320" s="68" t="s">
        <v>367</v>
      </c>
      <c r="E2320" s="67" t="s">
        <v>368</v>
      </c>
      <c r="F2320" s="68" t="s">
        <v>426</v>
      </c>
      <c r="G2320" s="67" t="s">
        <v>427</v>
      </c>
      <c r="H2320" s="68" t="s">
        <v>363</v>
      </c>
      <c r="I2320" s="69">
        <v>34</v>
      </c>
      <c r="J2320" s="69">
        <v>50</v>
      </c>
      <c r="K2320" s="91"/>
      <c r="L2320" s="91"/>
    </row>
    <row r="2321" spans="2:12" x14ac:dyDescent="0.25">
      <c r="B2321" s="67" t="s">
        <v>402</v>
      </c>
      <c r="C2321" s="67" t="s">
        <v>403</v>
      </c>
      <c r="D2321" s="68" t="s">
        <v>367</v>
      </c>
      <c r="E2321" s="67" t="s">
        <v>368</v>
      </c>
      <c r="F2321" s="68" t="s">
        <v>426</v>
      </c>
      <c r="G2321" s="67" t="s">
        <v>427</v>
      </c>
      <c r="H2321" s="68" t="s">
        <v>363</v>
      </c>
      <c r="I2321" s="69">
        <v>0</v>
      </c>
      <c r="J2321" s="69">
        <v>0</v>
      </c>
      <c r="K2321" s="91"/>
      <c r="L2321" s="91"/>
    </row>
    <row r="2322" spans="2:12" x14ac:dyDescent="0.25">
      <c r="B2322" s="67" t="s">
        <v>402</v>
      </c>
      <c r="C2322" s="67" t="s">
        <v>403</v>
      </c>
      <c r="D2322" s="68" t="s">
        <v>367</v>
      </c>
      <c r="E2322" s="67" t="s">
        <v>368</v>
      </c>
      <c r="F2322" s="68" t="s">
        <v>426</v>
      </c>
      <c r="G2322" s="67" t="s">
        <v>427</v>
      </c>
      <c r="H2322" s="68" t="s">
        <v>362</v>
      </c>
      <c r="I2322" s="69">
        <v>0</v>
      </c>
      <c r="J2322" s="69">
        <v>2</v>
      </c>
      <c r="K2322" s="91"/>
      <c r="L2322" s="91"/>
    </row>
    <row r="2323" spans="2:12" x14ac:dyDescent="0.25">
      <c r="B2323" s="67" t="s">
        <v>402</v>
      </c>
      <c r="C2323" s="67" t="s">
        <v>403</v>
      </c>
      <c r="D2323" s="68" t="s">
        <v>367</v>
      </c>
      <c r="E2323" s="67" t="s">
        <v>368</v>
      </c>
      <c r="F2323" s="68" t="s">
        <v>426</v>
      </c>
      <c r="G2323" s="67" t="s">
        <v>427</v>
      </c>
      <c r="H2323" s="68" t="s">
        <v>362</v>
      </c>
      <c r="I2323" s="69">
        <v>0</v>
      </c>
      <c r="J2323" s="69">
        <v>0</v>
      </c>
      <c r="K2323" s="91"/>
      <c r="L2323" s="91"/>
    </row>
    <row r="2324" spans="2:12" x14ac:dyDescent="0.25">
      <c r="B2324" s="67" t="s">
        <v>402</v>
      </c>
      <c r="C2324" s="67" t="s">
        <v>403</v>
      </c>
      <c r="D2324" s="68" t="s">
        <v>367</v>
      </c>
      <c r="E2324" s="67" t="s">
        <v>368</v>
      </c>
      <c r="F2324" s="68" t="s">
        <v>426</v>
      </c>
      <c r="G2324" s="67" t="s">
        <v>427</v>
      </c>
      <c r="H2324" s="68" t="s">
        <v>363</v>
      </c>
      <c r="I2324" s="69">
        <v>0.3296</v>
      </c>
      <c r="J2324" s="69">
        <v>8.2400000000000001E-2</v>
      </c>
      <c r="K2324" s="91"/>
      <c r="L2324" s="91"/>
    </row>
    <row r="2325" spans="2:12" x14ac:dyDescent="0.25">
      <c r="B2325" s="67" t="s">
        <v>402</v>
      </c>
      <c r="C2325" s="67" t="s">
        <v>403</v>
      </c>
      <c r="D2325" s="68" t="s">
        <v>367</v>
      </c>
      <c r="E2325" s="67" t="s">
        <v>368</v>
      </c>
      <c r="F2325" s="68" t="s">
        <v>426</v>
      </c>
      <c r="G2325" s="67" t="s">
        <v>427</v>
      </c>
      <c r="H2325" s="68" t="s">
        <v>364</v>
      </c>
      <c r="I2325" s="69">
        <v>0</v>
      </c>
      <c r="J2325" s="69">
        <v>0</v>
      </c>
      <c r="K2325" s="91"/>
      <c r="L2325" s="91"/>
    </row>
    <row r="2326" spans="2:12" x14ac:dyDescent="0.25">
      <c r="B2326" s="67" t="s">
        <v>402</v>
      </c>
      <c r="C2326" s="67" t="s">
        <v>403</v>
      </c>
      <c r="D2326" s="68" t="s">
        <v>367</v>
      </c>
      <c r="E2326" s="67" t="s">
        <v>368</v>
      </c>
      <c r="F2326" s="68" t="s">
        <v>426</v>
      </c>
      <c r="G2326" s="67" t="s">
        <v>427</v>
      </c>
      <c r="H2326" s="68" t="s">
        <v>362</v>
      </c>
      <c r="I2326" s="69">
        <v>41</v>
      </c>
      <c r="J2326" s="69">
        <v>80</v>
      </c>
      <c r="K2326" s="91"/>
      <c r="L2326" s="91"/>
    </row>
    <row r="2327" spans="2:12" x14ac:dyDescent="0.25">
      <c r="B2327" s="67" t="s">
        <v>402</v>
      </c>
      <c r="C2327" s="67" t="s">
        <v>403</v>
      </c>
      <c r="D2327" s="68" t="s">
        <v>367</v>
      </c>
      <c r="E2327" s="67" t="s">
        <v>368</v>
      </c>
      <c r="F2327" s="68" t="s">
        <v>426</v>
      </c>
      <c r="G2327" s="67" t="s">
        <v>427</v>
      </c>
      <c r="H2327" s="68" t="s">
        <v>363</v>
      </c>
      <c r="I2327" s="69">
        <v>144</v>
      </c>
      <c r="J2327" s="69">
        <v>203</v>
      </c>
      <c r="K2327" s="91"/>
      <c r="L2327" s="91"/>
    </row>
    <row r="2328" spans="2:12" x14ac:dyDescent="0.25">
      <c r="B2328" s="67" t="s">
        <v>402</v>
      </c>
      <c r="C2328" s="67" t="s">
        <v>403</v>
      </c>
      <c r="D2328" s="68" t="s">
        <v>367</v>
      </c>
      <c r="E2328" s="67" t="s">
        <v>368</v>
      </c>
      <c r="F2328" s="68" t="s">
        <v>426</v>
      </c>
      <c r="G2328" s="67" t="s">
        <v>427</v>
      </c>
      <c r="H2328" s="68" t="s">
        <v>364</v>
      </c>
      <c r="I2328" s="69">
        <v>17</v>
      </c>
      <c r="J2328" s="69">
        <v>32</v>
      </c>
      <c r="K2328" s="91"/>
      <c r="L2328" s="91"/>
    </row>
    <row r="2329" spans="2:12" x14ac:dyDescent="0.25">
      <c r="B2329" s="67" t="s">
        <v>402</v>
      </c>
      <c r="C2329" s="67" t="s">
        <v>403</v>
      </c>
      <c r="D2329" s="68" t="s">
        <v>367</v>
      </c>
      <c r="E2329" s="67" t="s">
        <v>368</v>
      </c>
      <c r="F2329" s="68" t="s">
        <v>426</v>
      </c>
      <c r="G2329" s="67" t="s">
        <v>427</v>
      </c>
      <c r="H2329" s="68" t="s">
        <v>363</v>
      </c>
      <c r="I2329" s="69">
        <v>12</v>
      </c>
      <c r="J2329" s="69">
        <v>12</v>
      </c>
      <c r="K2329" s="91"/>
      <c r="L2329" s="91"/>
    </row>
    <row r="2330" spans="2:12" x14ac:dyDescent="0.25">
      <c r="B2330" s="67" t="s">
        <v>402</v>
      </c>
      <c r="C2330" s="67" t="s">
        <v>403</v>
      </c>
      <c r="D2330" s="68" t="s">
        <v>367</v>
      </c>
      <c r="E2330" s="67" t="s">
        <v>368</v>
      </c>
      <c r="F2330" s="68" t="s">
        <v>426</v>
      </c>
      <c r="G2330" s="67" t="s">
        <v>427</v>
      </c>
      <c r="H2330" s="68" t="s">
        <v>363</v>
      </c>
      <c r="I2330" s="69">
        <v>0</v>
      </c>
      <c r="J2330" s="69">
        <v>9</v>
      </c>
      <c r="K2330" s="91"/>
      <c r="L2330" s="91"/>
    </row>
    <row r="2331" spans="2:12" x14ac:dyDescent="0.25">
      <c r="B2331" s="67" t="s">
        <v>402</v>
      </c>
      <c r="C2331" s="67" t="s">
        <v>403</v>
      </c>
      <c r="D2331" s="68" t="s">
        <v>367</v>
      </c>
      <c r="E2331" s="67" t="s">
        <v>368</v>
      </c>
      <c r="F2331" s="68" t="s">
        <v>426</v>
      </c>
      <c r="G2331" s="67" t="s">
        <v>427</v>
      </c>
      <c r="H2331" s="68" t="s">
        <v>364</v>
      </c>
      <c r="I2331" s="69">
        <v>4</v>
      </c>
      <c r="J2331" s="69">
        <v>0</v>
      </c>
      <c r="K2331" s="91"/>
      <c r="L2331" s="91"/>
    </row>
    <row r="2332" spans="2:12" x14ac:dyDescent="0.25">
      <c r="B2332" s="67" t="s">
        <v>402</v>
      </c>
      <c r="C2332" s="67" t="s">
        <v>403</v>
      </c>
      <c r="D2332" s="68" t="s">
        <v>367</v>
      </c>
      <c r="E2332" s="67" t="s">
        <v>368</v>
      </c>
      <c r="F2332" s="68" t="s">
        <v>426</v>
      </c>
      <c r="G2332" s="67" t="s">
        <v>427</v>
      </c>
      <c r="H2332" s="68" t="s">
        <v>362</v>
      </c>
      <c r="I2332" s="69">
        <v>127</v>
      </c>
      <c r="J2332" s="69">
        <v>224</v>
      </c>
      <c r="K2332" s="91"/>
      <c r="L2332" s="91"/>
    </row>
    <row r="2333" spans="2:12" x14ac:dyDescent="0.25">
      <c r="B2333" s="67" t="s">
        <v>402</v>
      </c>
      <c r="C2333" s="67" t="s">
        <v>403</v>
      </c>
      <c r="D2333" s="68" t="s">
        <v>367</v>
      </c>
      <c r="E2333" s="67" t="s">
        <v>368</v>
      </c>
      <c r="F2333" s="68" t="s">
        <v>426</v>
      </c>
      <c r="G2333" s="67" t="s">
        <v>427</v>
      </c>
      <c r="H2333" s="68" t="s">
        <v>363</v>
      </c>
      <c r="I2333" s="69">
        <v>291</v>
      </c>
      <c r="J2333" s="69">
        <v>313</v>
      </c>
      <c r="K2333" s="91"/>
      <c r="L2333" s="91"/>
    </row>
    <row r="2334" spans="2:12" x14ac:dyDescent="0.25">
      <c r="B2334" s="67" t="s">
        <v>402</v>
      </c>
      <c r="C2334" s="67" t="s">
        <v>403</v>
      </c>
      <c r="D2334" s="68" t="s">
        <v>367</v>
      </c>
      <c r="E2334" s="67" t="s">
        <v>368</v>
      </c>
      <c r="F2334" s="68" t="s">
        <v>426</v>
      </c>
      <c r="G2334" s="67" t="s">
        <v>427</v>
      </c>
      <c r="H2334" s="68" t="s">
        <v>364</v>
      </c>
      <c r="I2334" s="69">
        <v>0</v>
      </c>
      <c r="J2334" s="69">
        <v>35</v>
      </c>
      <c r="K2334" s="91"/>
      <c r="L2334" s="91"/>
    </row>
    <row r="2335" spans="2:12" x14ac:dyDescent="0.25">
      <c r="B2335" s="67" t="s">
        <v>402</v>
      </c>
      <c r="C2335" s="67" t="s">
        <v>403</v>
      </c>
      <c r="D2335" s="68" t="s">
        <v>367</v>
      </c>
      <c r="E2335" s="67" t="s">
        <v>368</v>
      </c>
      <c r="F2335" s="68" t="s">
        <v>426</v>
      </c>
      <c r="G2335" s="67" t="s">
        <v>427</v>
      </c>
      <c r="H2335" s="68" t="s">
        <v>362</v>
      </c>
      <c r="I2335" s="69">
        <v>244</v>
      </c>
      <c r="J2335" s="69">
        <v>396</v>
      </c>
      <c r="K2335" s="91"/>
      <c r="L2335" s="91"/>
    </row>
    <row r="2336" spans="2:12" x14ac:dyDescent="0.25">
      <c r="B2336" s="67" t="s">
        <v>402</v>
      </c>
      <c r="C2336" s="67" t="s">
        <v>403</v>
      </c>
      <c r="D2336" s="68" t="s">
        <v>367</v>
      </c>
      <c r="E2336" s="67" t="s">
        <v>368</v>
      </c>
      <c r="F2336" s="68" t="s">
        <v>426</v>
      </c>
      <c r="G2336" s="67" t="s">
        <v>427</v>
      </c>
      <c r="H2336" s="68" t="s">
        <v>363</v>
      </c>
      <c r="I2336" s="69">
        <v>408</v>
      </c>
      <c r="J2336" s="69">
        <v>590</v>
      </c>
      <c r="K2336" s="91"/>
      <c r="L2336" s="91"/>
    </row>
    <row r="2337" spans="2:12" x14ac:dyDescent="0.25">
      <c r="B2337" s="67" t="s">
        <v>402</v>
      </c>
      <c r="C2337" s="67" t="s">
        <v>403</v>
      </c>
      <c r="D2337" s="68" t="s">
        <v>367</v>
      </c>
      <c r="E2337" s="67" t="s">
        <v>368</v>
      </c>
      <c r="F2337" s="68" t="s">
        <v>426</v>
      </c>
      <c r="G2337" s="67" t="s">
        <v>427</v>
      </c>
      <c r="H2337" s="68" t="s">
        <v>364</v>
      </c>
      <c r="I2337" s="69">
        <v>42</v>
      </c>
      <c r="J2337" s="69">
        <v>60</v>
      </c>
      <c r="K2337" s="91"/>
      <c r="L2337" s="91"/>
    </row>
    <row r="2338" spans="2:12" x14ac:dyDescent="0.25">
      <c r="B2338" s="67" t="s">
        <v>402</v>
      </c>
      <c r="C2338" s="67" t="s">
        <v>403</v>
      </c>
      <c r="D2338" s="68" t="s">
        <v>367</v>
      </c>
      <c r="E2338" s="67" t="s">
        <v>368</v>
      </c>
      <c r="F2338" s="68" t="s">
        <v>426</v>
      </c>
      <c r="G2338" s="67" t="s">
        <v>427</v>
      </c>
      <c r="H2338" s="68" t="s">
        <v>364</v>
      </c>
      <c r="I2338" s="69">
        <v>0</v>
      </c>
      <c r="J2338" s="69">
        <v>0</v>
      </c>
      <c r="K2338" s="91"/>
      <c r="L2338" s="91"/>
    </row>
    <row r="2339" spans="2:12" x14ac:dyDescent="0.25">
      <c r="B2339" s="67" t="s">
        <v>402</v>
      </c>
      <c r="C2339" s="67" t="s">
        <v>403</v>
      </c>
      <c r="D2339" s="68" t="s">
        <v>367</v>
      </c>
      <c r="E2339" s="67" t="s">
        <v>368</v>
      </c>
      <c r="F2339" s="68" t="s">
        <v>426</v>
      </c>
      <c r="G2339" s="67" t="s">
        <v>427</v>
      </c>
      <c r="H2339" s="68" t="s">
        <v>363</v>
      </c>
      <c r="I2339" s="69">
        <v>0</v>
      </c>
      <c r="J2339" s="69">
        <v>0</v>
      </c>
      <c r="K2339" s="91"/>
      <c r="L2339" s="91"/>
    </row>
    <row r="2340" spans="2:12" x14ac:dyDescent="0.25">
      <c r="B2340" s="67" t="s">
        <v>402</v>
      </c>
      <c r="C2340" s="67" t="s">
        <v>403</v>
      </c>
      <c r="D2340" s="68" t="s">
        <v>367</v>
      </c>
      <c r="E2340" s="67" t="s">
        <v>368</v>
      </c>
      <c r="F2340" s="68" t="s">
        <v>426</v>
      </c>
      <c r="G2340" s="67" t="s">
        <v>427</v>
      </c>
      <c r="H2340" s="68" t="s">
        <v>362</v>
      </c>
      <c r="I2340" s="69">
        <v>0</v>
      </c>
      <c r="J2340" s="69">
        <v>-5</v>
      </c>
      <c r="K2340" s="91"/>
      <c r="L2340" s="91"/>
    </row>
    <row r="2341" spans="2:12" x14ac:dyDescent="0.25">
      <c r="B2341" s="67" t="s">
        <v>402</v>
      </c>
      <c r="C2341" s="67" t="s">
        <v>403</v>
      </c>
      <c r="D2341" s="68" t="s">
        <v>367</v>
      </c>
      <c r="E2341" s="67" t="s">
        <v>368</v>
      </c>
      <c r="F2341" s="68" t="s">
        <v>426</v>
      </c>
      <c r="G2341" s="67" t="s">
        <v>427</v>
      </c>
      <c r="H2341" s="68" t="s">
        <v>363</v>
      </c>
      <c r="I2341" s="69">
        <v>0</v>
      </c>
      <c r="J2341" s="69">
        <v>0</v>
      </c>
      <c r="K2341" s="91"/>
      <c r="L2341" s="91"/>
    </row>
    <row r="2342" spans="2:12" x14ac:dyDescent="0.25">
      <c r="B2342" s="67" t="s">
        <v>402</v>
      </c>
      <c r="C2342" s="67" t="s">
        <v>403</v>
      </c>
      <c r="D2342" s="68" t="s">
        <v>367</v>
      </c>
      <c r="E2342" s="67" t="s">
        <v>368</v>
      </c>
      <c r="F2342" s="68" t="s">
        <v>426</v>
      </c>
      <c r="G2342" s="67" t="s">
        <v>427</v>
      </c>
      <c r="H2342" s="68" t="s">
        <v>362</v>
      </c>
      <c r="I2342" s="69">
        <v>0</v>
      </c>
      <c r="J2342" s="69">
        <v>0</v>
      </c>
      <c r="K2342" s="91"/>
      <c r="L2342" s="91"/>
    </row>
    <row r="2343" spans="2:12" x14ac:dyDescent="0.25">
      <c r="B2343" s="67" t="s">
        <v>402</v>
      </c>
      <c r="C2343" s="67" t="s">
        <v>403</v>
      </c>
      <c r="D2343" s="68" t="s">
        <v>367</v>
      </c>
      <c r="E2343" s="67" t="s">
        <v>368</v>
      </c>
      <c r="F2343" s="68" t="s">
        <v>426</v>
      </c>
      <c r="G2343" s="67" t="s">
        <v>427</v>
      </c>
      <c r="H2343" s="68" t="s">
        <v>364</v>
      </c>
      <c r="I2343" s="69">
        <v>0</v>
      </c>
      <c r="J2343" s="69">
        <v>0</v>
      </c>
      <c r="K2343" s="91"/>
      <c r="L2343" s="91"/>
    </row>
    <row r="2344" spans="2:12" x14ac:dyDescent="0.25">
      <c r="B2344" s="67" t="s">
        <v>402</v>
      </c>
      <c r="C2344" s="67" t="s">
        <v>403</v>
      </c>
      <c r="D2344" s="68" t="s">
        <v>367</v>
      </c>
      <c r="E2344" s="67" t="s">
        <v>368</v>
      </c>
      <c r="F2344" s="68" t="s">
        <v>428</v>
      </c>
      <c r="G2344" s="67" t="s">
        <v>429</v>
      </c>
      <c r="H2344" s="68" t="s">
        <v>363</v>
      </c>
      <c r="I2344" s="69">
        <v>0</v>
      </c>
      <c r="J2344" s="69">
        <v>0</v>
      </c>
      <c r="K2344" s="91"/>
      <c r="L2344" s="91"/>
    </row>
    <row r="2345" spans="2:12" x14ac:dyDescent="0.25">
      <c r="B2345" s="67" t="s">
        <v>402</v>
      </c>
      <c r="C2345" s="67" t="s">
        <v>403</v>
      </c>
      <c r="D2345" s="68" t="s">
        <v>367</v>
      </c>
      <c r="E2345" s="67" t="s">
        <v>368</v>
      </c>
      <c r="F2345" s="68" t="s">
        <v>428</v>
      </c>
      <c r="G2345" s="67" t="s">
        <v>429</v>
      </c>
      <c r="H2345" s="68" t="s">
        <v>362</v>
      </c>
      <c r="I2345" s="69">
        <v>0</v>
      </c>
      <c r="J2345" s="69">
        <v>0</v>
      </c>
      <c r="K2345" s="91"/>
      <c r="L2345" s="91"/>
    </row>
    <row r="2346" spans="2:12" x14ac:dyDescent="0.25">
      <c r="B2346" s="67" t="s">
        <v>402</v>
      </c>
      <c r="C2346" s="67" t="s">
        <v>403</v>
      </c>
      <c r="D2346" s="68" t="s">
        <v>367</v>
      </c>
      <c r="E2346" s="67" t="s">
        <v>368</v>
      </c>
      <c r="F2346" s="68" t="s">
        <v>428</v>
      </c>
      <c r="G2346" s="67" t="s">
        <v>429</v>
      </c>
      <c r="H2346" s="68" t="s">
        <v>363</v>
      </c>
      <c r="I2346" s="69">
        <v>19</v>
      </c>
      <c r="J2346" s="69">
        <v>36</v>
      </c>
      <c r="K2346" s="91"/>
      <c r="L2346" s="91"/>
    </row>
    <row r="2347" spans="2:12" x14ac:dyDescent="0.25">
      <c r="B2347" s="67" t="s">
        <v>402</v>
      </c>
      <c r="C2347" s="67" t="s">
        <v>403</v>
      </c>
      <c r="D2347" s="68" t="s">
        <v>367</v>
      </c>
      <c r="E2347" s="67" t="s">
        <v>368</v>
      </c>
      <c r="F2347" s="68" t="s">
        <v>428</v>
      </c>
      <c r="G2347" s="67" t="s">
        <v>429</v>
      </c>
      <c r="H2347" s="68" t="s">
        <v>364</v>
      </c>
      <c r="I2347" s="69">
        <v>0</v>
      </c>
      <c r="J2347" s="69">
        <v>0</v>
      </c>
      <c r="K2347" s="91"/>
      <c r="L2347" s="91"/>
    </row>
    <row r="2348" spans="2:12" x14ac:dyDescent="0.25">
      <c r="B2348" s="67" t="s">
        <v>402</v>
      </c>
      <c r="C2348" s="67" t="s">
        <v>403</v>
      </c>
      <c r="D2348" s="68" t="s">
        <v>367</v>
      </c>
      <c r="E2348" s="67" t="s">
        <v>368</v>
      </c>
      <c r="F2348" s="68" t="s">
        <v>428</v>
      </c>
      <c r="G2348" s="67" t="s">
        <v>429</v>
      </c>
      <c r="H2348" s="68" t="s">
        <v>363</v>
      </c>
      <c r="I2348" s="69">
        <v>0</v>
      </c>
      <c r="J2348" s="69">
        <v>0</v>
      </c>
      <c r="K2348" s="91"/>
      <c r="L2348" s="91"/>
    </row>
    <row r="2349" spans="2:12" x14ac:dyDescent="0.25">
      <c r="B2349" s="67" t="s">
        <v>402</v>
      </c>
      <c r="C2349" s="67" t="s">
        <v>403</v>
      </c>
      <c r="D2349" s="68" t="s">
        <v>367</v>
      </c>
      <c r="E2349" s="67" t="s">
        <v>368</v>
      </c>
      <c r="F2349" s="68" t="s">
        <v>428</v>
      </c>
      <c r="G2349" s="67" t="s">
        <v>429</v>
      </c>
      <c r="H2349" s="68" t="s">
        <v>362</v>
      </c>
      <c r="I2349" s="69">
        <v>0</v>
      </c>
      <c r="J2349" s="69">
        <v>0</v>
      </c>
      <c r="K2349" s="91"/>
      <c r="L2349" s="91"/>
    </row>
    <row r="2350" spans="2:12" x14ac:dyDescent="0.25">
      <c r="B2350" s="67" t="s">
        <v>402</v>
      </c>
      <c r="C2350" s="67" t="s">
        <v>403</v>
      </c>
      <c r="D2350" s="68" t="s">
        <v>367</v>
      </c>
      <c r="E2350" s="67" t="s">
        <v>368</v>
      </c>
      <c r="F2350" s="68" t="s">
        <v>428</v>
      </c>
      <c r="G2350" s="67" t="s">
        <v>429</v>
      </c>
      <c r="H2350" s="68" t="s">
        <v>363</v>
      </c>
      <c r="I2350" s="69">
        <v>0</v>
      </c>
      <c r="J2350" s="69">
        <v>0</v>
      </c>
      <c r="K2350" s="91"/>
      <c r="L2350" s="91"/>
    </row>
    <row r="2351" spans="2:12" x14ac:dyDescent="0.25">
      <c r="B2351" s="67" t="s">
        <v>402</v>
      </c>
      <c r="C2351" s="67" t="s">
        <v>403</v>
      </c>
      <c r="D2351" s="68" t="s">
        <v>367</v>
      </c>
      <c r="E2351" s="67" t="s">
        <v>368</v>
      </c>
      <c r="F2351" s="68" t="s">
        <v>428</v>
      </c>
      <c r="G2351" s="67" t="s">
        <v>429</v>
      </c>
      <c r="H2351" s="68" t="s">
        <v>363</v>
      </c>
      <c r="I2351" s="69">
        <v>0</v>
      </c>
      <c r="J2351" s="69">
        <v>0</v>
      </c>
      <c r="K2351" s="91"/>
      <c r="L2351" s="91"/>
    </row>
    <row r="2352" spans="2:12" x14ac:dyDescent="0.25">
      <c r="B2352" s="67" t="s">
        <v>402</v>
      </c>
      <c r="C2352" s="67" t="s">
        <v>403</v>
      </c>
      <c r="D2352" s="68" t="s">
        <v>367</v>
      </c>
      <c r="E2352" s="67" t="s">
        <v>368</v>
      </c>
      <c r="F2352" s="68" t="s">
        <v>428</v>
      </c>
      <c r="G2352" s="67" t="s">
        <v>429</v>
      </c>
      <c r="H2352" s="68" t="s">
        <v>363</v>
      </c>
      <c r="I2352" s="69">
        <v>47</v>
      </c>
      <c r="J2352" s="69">
        <v>44</v>
      </c>
      <c r="K2352" s="91"/>
      <c r="L2352" s="91"/>
    </row>
    <row r="2353" spans="2:12" x14ac:dyDescent="0.25">
      <c r="B2353" s="67" t="s">
        <v>402</v>
      </c>
      <c r="C2353" s="67" t="s">
        <v>403</v>
      </c>
      <c r="D2353" s="68" t="s">
        <v>367</v>
      </c>
      <c r="E2353" s="67" t="s">
        <v>368</v>
      </c>
      <c r="F2353" s="68" t="s">
        <v>428</v>
      </c>
      <c r="G2353" s="67" t="s">
        <v>429</v>
      </c>
      <c r="H2353" s="68" t="s">
        <v>364</v>
      </c>
      <c r="I2353" s="69">
        <v>0</v>
      </c>
      <c r="J2353" s="69">
        <v>0</v>
      </c>
      <c r="K2353" s="91"/>
      <c r="L2353" s="91"/>
    </row>
    <row r="2354" spans="2:12" x14ac:dyDescent="0.25">
      <c r="B2354" s="67" t="s">
        <v>402</v>
      </c>
      <c r="C2354" s="67" t="s">
        <v>403</v>
      </c>
      <c r="D2354" s="68" t="s">
        <v>367</v>
      </c>
      <c r="E2354" s="67" t="s">
        <v>368</v>
      </c>
      <c r="F2354" s="68" t="s">
        <v>428</v>
      </c>
      <c r="G2354" s="67" t="s">
        <v>429</v>
      </c>
      <c r="H2354" s="68" t="s">
        <v>363</v>
      </c>
      <c r="I2354" s="69">
        <v>0</v>
      </c>
      <c r="J2354" s="69">
        <v>9</v>
      </c>
      <c r="K2354" s="91"/>
      <c r="L2354" s="91"/>
    </row>
    <row r="2355" spans="2:12" x14ac:dyDescent="0.25">
      <c r="B2355" s="67" t="s">
        <v>402</v>
      </c>
      <c r="C2355" s="67" t="s">
        <v>403</v>
      </c>
      <c r="D2355" s="68" t="s">
        <v>367</v>
      </c>
      <c r="E2355" s="67" t="s">
        <v>368</v>
      </c>
      <c r="F2355" s="68" t="s">
        <v>428</v>
      </c>
      <c r="G2355" s="67" t="s">
        <v>429</v>
      </c>
      <c r="H2355" s="68" t="s">
        <v>364</v>
      </c>
      <c r="I2355" s="69">
        <v>2</v>
      </c>
      <c r="J2355" s="69">
        <v>0</v>
      </c>
      <c r="K2355" s="91"/>
      <c r="L2355" s="91"/>
    </row>
    <row r="2356" spans="2:12" x14ac:dyDescent="0.25">
      <c r="B2356" s="67" t="s">
        <v>402</v>
      </c>
      <c r="C2356" s="67" t="s">
        <v>403</v>
      </c>
      <c r="D2356" s="68" t="s">
        <v>367</v>
      </c>
      <c r="E2356" s="67" t="s">
        <v>368</v>
      </c>
      <c r="F2356" s="68" t="s">
        <v>428</v>
      </c>
      <c r="G2356" s="67" t="s">
        <v>429</v>
      </c>
      <c r="H2356" s="68" t="s">
        <v>363</v>
      </c>
      <c r="I2356" s="69">
        <v>0</v>
      </c>
      <c r="J2356" s="69">
        <v>0</v>
      </c>
      <c r="K2356" s="91"/>
      <c r="L2356" s="91"/>
    </row>
    <row r="2357" spans="2:12" x14ac:dyDescent="0.25">
      <c r="B2357" s="67" t="s">
        <v>402</v>
      </c>
      <c r="C2357" s="67" t="s">
        <v>403</v>
      </c>
      <c r="D2357" s="68" t="s">
        <v>367</v>
      </c>
      <c r="E2357" s="67" t="s">
        <v>368</v>
      </c>
      <c r="F2357" s="68" t="s">
        <v>428</v>
      </c>
      <c r="G2357" s="67" t="s">
        <v>429</v>
      </c>
      <c r="H2357" s="68" t="s">
        <v>363</v>
      </c>
      <c r="I2357" s="69">
        <v>0</v>
      </c>
      <c r="J2357" s="69">
        <v>0</v>
      </c>
      <c r="K2357" s="91"/>
      <c r="L2357" s="91"/>
    </row>
    <row r="2358" spans="2:12" x14ac:dyDescent="0.25">
      <c r="B2358" s="67" t="s">
        <v>402</v>
      </c>
      <c r="C2358" s="67" t="s">
        <v>403</v>
      </c>
      <c r="D2358" s="68" t="s">
        <v>367</v>
      </c>
      <c r="E2358" s="67" t="s">
        <v>368</v>
      </c>
      <c r="F2358" s="68" t="s">
        <v>428</v>
      </c>
      <c r="G2358" s="67" t="s">
        <v>429</v>
      </c>
      <c r="H2358" s="68" t="s">
        <v>364</v>
      </c>
      <c r="I2358" s="69">
        <v>0</v>
      </c>
      <c r="J2358" s="69">
        <v>0</v>
      </c>
      <c r="K2358" s="91"/>
      <c r="L2358" s="91"/>
    </row>
    <row r="2359" spans="2:12" x14ac:dyDescent="0.25">
      <c r="B2359" s="67" t="s">
        <v>402</v>
      </c>
      <c r="C2359" s="67" t="s">
        <v>403</v>
      </c>
      <c r="D2359" s="68" t="s">
        <v>367</v>
      </c>
      <c r="E2359" s="67" t="s">
        <v>368</v>
      </c>
      <c r="F2359" s="68" t="s">
        <v>428</v>
      </c>
      <c r="G2359" s="67" t="s">
        <v>429</v>
      </c>
      <c r="H2359" s="68" t="s">
        <v>362</v>
      </c>
      <c r="I2359" s="69">
        <v>7</v>
      </c>
      <c r="J2359" s="69">
        <v>0</v>
      </c>
      <c r="K2359" s="91"/>
      <c r="L2359" s="91"/>
    </row>
    <row r="2360" spans="2:12" x14ac:dyDescent="0.25">
      <c r="B2360" s="67" t="s">
        <v>402</v>
      </c>
      <c r="C2360" s="67" t="s">
        <v>403</v>
      </c>
      <c r="D2360" s="68" t="s">
        <v>367</v>
      </c>
      <c r="E2360" s="67" t="s">
        <v>368</v>
      </c>
      <c r="F2360" s="68" t="s">
        <v>428</v>
      </c>
      <c r="G2360" s="67" t="s">
        <v>429</v>
      </c>
      <c r="H2360" s="68" t="s">
        <v>363</v>
      </c>
      <c r="I2360" s="69">
        <v>59</v>
      </c>
      <c r="J2360" s="69">
        <v>24</v>
      </c>
      <c r="K2360" s="91"/>
      <c r="L2360" s="91"/>
    </row>
    <row r="2361" spans="2:12" x14ac:dyDescent="0.25">
      <c r="B2361" s="67" t="s">
        <v>402</v>
      </c>
      <c r="C2361" s="67" t="s">
        <v>403</v>
      </c>
      <c r="D2361" s="68" t="s">
        <v>367</v>
      </c>
      <c r="E2361" s="67" t="s">
        <v>368</v>
      </c>
      <c r="F2361" s="68" t="s">
        <v>428</v>
      </c>
      <c r="G2361" s="67" t="s">
        <v>429</v>
      </c>
      <c r="H2361" s="68" t="s">
        <v>364</v>
      </c>
      <c r="I2361" s="69">
        <v>8</v>
      </c>
      <c r="J2361" s="69">
        <v>16</v>
      </c>
      <c r="K2361" s="91"/>
      <c r="L2361" s="91"/>
    </row>
    <row r="2362" spans="2:12" x14ac:dyDescent="0.25">
      <c r="B2362" s="67" t="s">
        <v>402</v>
      </c>
      <c r="C2362" s="67" t="s">
        <v>403</v>
      </c>
      <c r="D2362" s="68" t="s">
        <v>367</v>
      </c>
      <c r="E2362" s="67" t="s">
        <v>368</v>
      </c>
      <c r="F2362" s="68" t="s">
        <v>428</v>
      </c>
      <c r="G2362" s="67" t="s">
        <v>429</v>
      </c>
      <c r="H2362" s="68" t="s">
        <v>362</v>
      </c>
      <c r="I2362" s="69">
        <v>20</v>
      </c>
      <c r="J2362" s="69">
        <v>37</v>
      </c>
      <c r="K2362" s="91"/>
      <c r="L2362" s="91"/>
    </row>
    <row r="2363" spans="2:12" x14ac:dyDescent="0.25">
      <c r="B2363" s="67" t="s">
        <v>402</v>
      </c>
      <c r="C2363" s="67" t="s">
        <v>403</v>
      </c>
      <c r="D2363" s="68" t="s">
        <v>367</v>
      </c>
      <c r="E2363" s="67" t="s">
        <v>368</v>
      </c>
      <c r="F2363" s="68" t="s">
        <v>428</v>
      </c>
      <c r="G2363" s="67" t="s">
        <v>429</v>
      </c>
      <c r="H2363" s="68" t="s">
        <v>363</v>
      </c>
      <c r="I2363" s="69">
        <v>30</v>
      </c>
      <c r="J2363" s="69">
        <v>35</v>
      </c>
      <c r="K2363" s="91"/>
      <c r="L2363" s="91"/>
    </row>
    <row r="2364" spans="2:12" x14ac:dyDescent="0.25">
      <c r="B2364" s="67" t="s">
        <v>402</v>
      </c>
      <c r="C2364" s="67" t="s">
        <v>403</v>
      </c>
      <c r="D2364" s="68" t="s">
        <v>367</v>
      </c>
      <c r="E2364" s="67" t="s">
        <v>368</v>
      </c>
      <c r="F2364" s="68" t="s">
        <v>428</v>
      </c>
      <c r="G2364" s="67" t="s">
        <v>429</v>
      </c>
      <c r="H2364" s="68" t="s">
        <v>364</v>
      </c>
      <c r="I2364" s="69">
        <v>20</v>
      </c>
      <c r="J2364" s="69">
        <v>20</v>
      </c>
      <c r="K2364" s="91"/>
      <c r="L2364" s="91"/>
    </row>
    <row r="2365" spans="2:12" x14ac:dyDescent="0.25">
      <c r="B2365" s="67" t="s">
        <v>402</v>
      </c>
      <c r="C2365" s="67" t="s">
        <v>403</v>
      </c>
      <c r="D2365" s="68" t="s">
        <v>367</v>
      </c>
      <c r="E2365" s="67" t="s">
        <v>368</v>
      </c>
      <c r="F2365" s="68" t="s">
        <v>428</v>
      </c>
      <c r="G2365" s="67" t="s">
        <v>429</v>
      </c>
      <c r="H2365" s="68" t="s">
        <v>362</v>
      </c>
      <c r="I2365" s="69">
        <v>10</v>
      </c>
      <c r="J2365" s="69">
        <v>10</v>
      </c>
      <c r="K2365" s="91"/>
      <c r="L2365" s="91"/>
    </row>
    <row r="2366" spans="2:12" x14ac:dyDescent="0.25">
      <c r="B2366" s="67" t="s">
        <v>402</v>
      </c>
      <c r="C2366" s="67" t="s">
        <v>403</v>
      </c>
      <c r="D2366" s="68" t="s">
        <v>367</v>
      </c>
      <c r="E2366" s="67" t="s">
        <v>368</v>
      </c>
      <c r="F2366" s="68" t="s">
        <v>428</v>
      </c>
      <c r="G2366" s="67" t="s">
        <v>429</v>
      </c>
      <c r="H2366" s="68" t="s">
        <v>363</v>
      </c>
      <c r="I2366" s="69">
        <v>34</v>
      </c>
      <c r="J2366" s="69">
        <v>42</v>
      </c>
      <c r="K2366" s="91"/>
      <c r="L2366" s="91"/>
    </row>
    <row r="2367" spans="2:12" x14ac:dyDescent="0.25">
      <c r="B2367" s="67" t="s">
        <v>402</v>
      </c>
      <c r="C2367" s="67" t="s">
        <v>403</v>
      </c>
      <c r="D2367" s="68" t="s">
        <v>367</v>
      </c>
      <c r="E2367" s="67" t="s">
        <v>368</v>
      </c>
      <c r="F2367" s="68" t="s">
        <v>428</v>
      </c>
      <c r="G2367" s="67" t="s">
        <v>429</v>
      </c>
      <c r="H2367" s="68" t="s">
        <v>362</v>
      </c>
      <c r="I2367" s="69">
        <v>32</v>
      </c>
      <c r="J2367" s="69">
        <v>10</v>
      </c>
      <c r="K2367" s="91"/>
      <c r="L2367" s="91"/>
    </row>
    <row r="2368" spans="2:12" x14ac:dyDescent="0.25">
      <c r="B2368" s="67" t="s">
        <v>402</v>
      </c>
      <c r="C2368" s="67" t="s">
        <v>403</v>
      </c>
      <c r="D2368" s="68" t="s">
        <v>367</v>
      </c>
      <c r="E2368" s="67" t="s">
        <v>368</v>
      </c>
      <c r="F2368" s="68" t="s">
        <v>428</v>
      </c>
      <c r="G2368" s="67" t="s">
        <v>429</v>
      </c>
      <c r="H2368" s="68" t="s">
        <v>363</v>
      </c>
      <c r="I2368" s="69">
        <v>225</v>
      </c>
      <c r="J2368" s="69">
        <v>215</v>
      </c>
      <c r="K2368" s="91"/>
      <c r="L2368" s="91"/>
    </row>
    <row r="2369" spans="2:12" x14ac:dyDescent="0.25">
      <c r="B2369" s="67" t="s">
        <v>402</v>
      </c>
      <c r="C2369" s="67" t="s">
        <v>403</v>
      </c>
      <c r="D2369" s="68" t="s">
        <v>367</v>
      </c>
      <c r="E2369" s="67" t="s">
        <v>368</v>
      </c>
      <c r="F2369" s="68" t="s">
        <v>428</v>
      </c>
      <c r="G2369" s="67" t="s">
        <v>429</v>
      </c>
      <c r="H2369" s="68" t="s">
        <v>364</v>
      </c>
      <c r="I2369" s="69">
        <v>47</v>
      </c>
      <c r="J2369" s="69">
        <v>54</v>
      </c>
      <c r="K2369" s="91"/>
      <c r="L2369" s="91"/>
    </row>
    <row r="2370" spans="2:12" x14ac:dyDescent="0.25">
      <c r="B2370" s="67" t="s">
        <v>402</v>
      </c>
      <c r="C2370" s="67" t="s">
        <v>403</v>
      </c>
      <c r="D2370" s="68" t="s">
        <v>367</v>
      </c>
      <c r="E2370" s="67" t="s">
        <v>368</v>
      </c>
      <c r="F2370" s="68" t="s">
        <v>428</v>
      </c>
      <c r="G2370" s="67" t="s">
        <v>429</v>
      </c>
      <c r="H2370" s="68" t="s">
        <v>362</v>
      </c>
      <c r="I2370" s="69">
        <v>0</v>
      </c>
      <c r="J2370" s="69">
        <v>10</v>
      </c>
      <c r="K2370" s="91"/>
      <c r="L2370" s="91"/>
    </row>
    <row r="2371" spans="2:12" x14ac:dyDescent="0.25">
      <c r="B2371" s="67" t="s">
        <v>402</v>
      </c>
      <c r="C2371" s="67" t="s">
        <v>403</v>
      </c>
      <c r="D2371" s="68" t="s">
        <v>367</v>
      </c>
      <c r="E2371" s="67" t="s">
        <v>368</v>
      </c>
      <c r="F2371" s="68" t="s">
        <v>428</v>
      </c>
      <c r="G2371" s="67" t="s">
        <v>429</v>
      </c>
      <c r="H2371" s="68" t="s">
        <v>362</v>
      </c>
      <c r="I2371" s="69">
        <v>0</v>
      </c>
      <c r="J2371" s="69">
        <v>0</v>
      </c>
      <c r="K2371" s="91"/>
      <c r="L2371" s="91"/>
    </row>
    <row r="2372" spans="2:12" x14ac:dyDescent="0.25">
      <c r="B2372" s="67" t="s">
        <v>402</v>
      </c>
      <c r="C2372" s="67" t="s">
        <v>403</v>
      </c>
      <c r="D2372" s="68" t="s">
        <v>367</v>
      </c>
      <c r="E2372" s="67" t="s">
        <v>368</v>
      </c>
      <c r="F2372" s="68" t="s">
        <v>428</v>
      </c>
      <c r="G2372" s="67" t="s">
        <v>429</v>
      </c>
      <c r="H2372" s="68" t="s">
        <v>363</v>
      </c>
      <c r="I2372" s="69">
        <v>0</v>
      </c>
      <c r="J2372" s="69">
        <v>6</v>
      </c>
      <c r="K2372" s="91"/>
      <c r="L2372" s="91"/>
    </row>
    <row r="2373" spans="2:12" x14ac:dyDescent="0.25">
      <c r="B2373" s="67" t="s">
        <v>402</v>
      </c>
      <c r="C2373" s="67" t="s">
        <v>403</v>
      </c>
      <c r="D2373" s="68" t="s">
        <v>367</v>
      </c>
      <c r="E2373" s="67" t="s">
        <v>368</v>
      </c>
      <c r="F2373" s="68" t="s">
        <v>428</v>
      </c>
      <c r="G2373" s="67" t="s">
        <v>429</v>
      </c>
      <c r="H2373" s="68" t="s">
        <v>364</v>
      </c>
      <c r="I2373" s="69">
        <v>0</v>
      </c>
      <c r="J2373" s="69">
        <v>10</v>
      </c>
      <c r="K2373" s="91"/>
      <c r="L2373" s="91"/>
    </row>
    <row r="2374" spans="2:12" x14ac:dyDescent="0.25">
      <c r="B2374" s="67" t="s">
        <v>402</v>
      </c>
      <c r="C2374" s="67" t="s">
        <v>403</v>
      </c>
      <c r="D2374" s="68" t="s">
        <v>367</v>
      </c>
      <c r="E2374" s="67" t="s">
        <v>368</v>
      </c>
      <c r="F2374" s="68" t="s">
        <v>428</v>
      </c>
      <c r="G2374" s="67" t="s">
        <v>429</v>
      </c>
      <c r="H2374" s="68" t="s">
        <v>362</v>
      </c>
      <c r="I2374" s="69">
        <v>0</v>
      </c>
      <c r="J2374" s="69">
        <v>0</v>
      </c>
      <c r="K2374" s="91"/>
      <c r="L2374" s="91"/>
    </row>
    <row r="2375" spans="2:12" x14ac:dyDescent="0.25">
      <c r="B2375" s="67" t="s">
        <v>402</v>
      </c>
      <c r="C2375" s="67" t="s">
        <v>403</v>
      </c>
      <c r="D2375" s="68" t="s">
        <v>367</v>
      </c>
      <c r="E2375" s="67" t="s">
        <v>368</v>
      </c>
      <c r="F2375" s="68" t="s">
        <v>428</v>
      </c>
      <c r="G2375" s="67" t="s">
        <v>429</v>
      </c>
      <c r="H2375" s="68" t="s">
        <v>363</v>
      </c>
      <c r="I2375" s="69">
        <v>0</v>
      </c>
      <c r="J2375" s="69">
        <v>0</v>
      </c>
      <c r="K2375" s="91"/>
      <c r="L2375" s="91"/>
    </row>
    <row r="2376" spans="2:12" x14ac:dyDescent="0.25">
      <c r="B2376" s="67" t="s">
        <v>402</v>
      </c>
      <c r="C2376" s="67" t="s">
        <v>403</v>
      </c>
      <c r="D2376" s="68" t="s">
        <v>367</v>
      </c>
      <c r="E2376" s="67" t="s">
        <v>368</v>
      </c>
      <c r="F2376" s="68" t="s">
        <v>428</v>
      </c>
      <c r="G2376" s="67" t="s">
        <v>429</v>
      </c>
      <c r="H2376" s="68" t="s">
        <v>364</v>
      </c>
      <c r="I2376" s="69">
        <v>0</v>
      </c>
      <c r="J2376" s="69">
        <v>0</v>
      </c>
      <c r="K2376" s="91"/>
      <c r="L2376" s="91"/>
    </row>
    <row r="2377" spans="2:12" x14ac:dyDescent="0.25">
      <c r="B2377" s="67" t="s">
        <v>402</v>
      </c>
      <c r="C2377" s="67" t="s">
        <v>403</v>
      </c>
      <c r="D2377" s="68" t="s">
        <v>367</v>
      </c>
      <c r="E2377" s="67" t="s">
        <v>368</v>
      </c>
      <c r="F2377" s="68" t="s">
        <v>428</v>
      </c>
      <c r="G2377" s="67" t="s">
        <v>429</v>
      </c>
      <c r="H2377" s="68" t="s">
        <v>362</v>
      </c>
      <c r="I2377" s="69">
        <v>51</v>
      </c>
      <c r="J2377" s="69">
        <v>81</v>
      </c>
      <c r="K2377" s="91"/>
      <c r="L2377" s="91"/>
    </row>
    <row r="2378" spans="2:12" x14ac:dyDescent="0.25">
      <c r="B2378" s="67" t="s">
        <v>402</v>
      </c>
      <c r="C2378" s="67" t="s">
        <v>403</v>
      </c>
      <c r="D2378" s="68" t="s">
        <v>367</v>
      </c>
      <c r="E2378" s="67" t="s">
        <v>368</v>
      </c>
      <c r="F2378" s="68" t="s">
        <v>428</v>
      </c>
      <c r="G2378" s="67" t="s">
        <v>429</v>
      </c>
      <c r="H2378" s="68" t="s">
        <v>363</v>
      </c>
      <c r="I2378" s="69">
        <v>103</v>
      </c>
      <c r="J2378" s="69">
        <v>99</v>
      </c>
      <c r="K2378" s="91"/>
      <c r="L2378" s="91"/>
    </row>
    <row r="2379" spans="2:12" x14ac:dyDescent="0.25">
      <c r="B2379" s="67" t="s">
        <v>402</v>
      </c>
      <c r="C2379" s="67" t="s">
        <v>403</v>
      </c>
      <c r="D2379" s="68" t="s">
        <v>367</v>
      </c>
      <c r="E2379" s="67" t="s">
        <v>368</v>
      </c>
      <c r="F2379" s="68" t="s">
        <v>428</v>
      </c>
      <c r="G2379" s="67" t="s">
        <v>429</v>
      </c>
      <c r="H2379" s="68" t="s">
        <v>364</v>
      </c>
      <c r="I2379" s="69">
        <v>0</v>
      </c>
      <c r="J2379" s="69">
        <v>0</v>
      </c>
      <c r="K2379" s="91"/>
      <c r="L2379" s="91"/>
    </row>
    <row r="2380" spans="2:12" x14ac:dyDescent="0.25">
      <c r="B2380" s="67" t="s">
        <v>402</v>
      </c>
      <c r="C2380" s="67" t="s">
        <v>403</v>
      </c>
      <c r="D2380" s="68" t="s">
        <v>367</v>
      </c>
      <c r="E2380" s="67" t="s">
        <v>368</v>
      </c>
      <c r="F2380" s="68" t="s">
        <v>428</v>
      </c>
      <c r="G2380" s="67" t="s">
        <v>429</v>
      </c>
      <c r="H2380" s="68" t="s">
        <v>362</v>
      </c>
      <c r="I2380" s="69">
        <v>0</v>
      </c>
      <c r="J2380" s="69">
        <v>0</v>
      </c>
      <c r="K2380" s="91"/>
      <c r="L2380" s="91"/>
    </row>
    <row r="2381" spans="2:12" x14ac:dyDescent="0.25">
      <c r="B2381" s="67" t="s">
        <v>402</v>
      </c>
      <c r="C2381" s="67" t="s">
        <v>403</v>
      </c>
      <c r="D2381" s="68" t="s">
        <v>367</v>
      </c>
      <c r="E2381" s="67" t="s">
        <v>368</v>
      </c>
      <c r="F2381" s="68" t="s">
        <v>428</v>
      </c>
      <c r="G2381" s="67" t="s">
        <v>429</v>
      </c>
      <c r="H2381" s="68" t="s">
        <v>363</v>
      </c>
      <c r="I2381" s="69">
        <v>8</v>
      </c>
      <c r="J2381" s="69">
        <v>8</v>
      </c>
      <c r="K2381" s="91"/>
      <c r="L2381" s="91"/>
    </row>
    <row r="2382" spans="2:12" x14ac:dyDescent="0.25">
      <c r="B2382" s="67" t="s">
        <v>402</v>
      </c>
      <c r="C2382" s="67" t="s">
        <v>403</v>
      </c>
      <c r="D2382" s="68" t="s">
        <v>367</v>
      </c>
      <c r="E2382" s="67" t="s">
        <v>368</v>
      </c>
      <c r="F2382" s="68" t="s">
        <v>428</v>
      </c>
      <c r="G2382" s="67" t="s">
        <v>429</v>
      </c>
      <c r="H2382" s="68" t="s">
        <v>363</v>
      </c>
      <c r="I2382" s="69">
        <v>5</v>
      </c>
      <c r="J2382" s="69">
        <v>0</v>
      </c>
      <c r="K2382" s="91"/>
      <c r="L2382" s="91"/>
    </row>
    <row r="2383" spans="2:12" x14ac:dyDescent="0.25">
      <c r="B2383" s="67" t="s">
        <v>402</v>
      </c>
      <c r="C2383" s="67" t="s">
        <v>403</v>
      </c>
      <c r="D2383" s="68" t="s">
        <v>367</v>
      </c>
      <c r="E2383" s="67" t="s">
        <v>368</v>
      </c>
      <c r="F2383" s="68" t="s">
        <v>428</v>
      </c>
      <c r="G2383" s="67" t="s">
        <v>429</v>
      </c>
      <c r="H2383" s="68" t="s">
        <v>363</v>
      </c>
      <c r="I2383" s="69">
        <v>0</v>
      </c>
      <c r="J2383" s="69">
        <v>15</v>
      </c>
      <c r="K2383" s="91"/>
      <c r="L2383" s="91"/>
    </row>
    <row r="2384" spans="2:12" x14ac:dyDescent="0.25">
      <c r="B2384" s="67" t="s">
        <v>402</v>
      </c>
      <c r="C2384" s="67" t="s">
        <v>403</v>
      </c>
      <c r="D2384" s="68" t="s">
        <v>367</v>
      </c>
      <c r="E2384" s="67" t="s">
        <v>368</v>
      </c>
      <c r="F2384" s="68" t="s">
        <v>428</v>
      </c>
      <c r="G2384" s="67" t="s">
        <v>429</v>
      </c>
      <c r="H2384" s="68" t="s">
        <v>364</v>
      </c>
      <c r="I2384" s="69">
        <v>0</v>
      </c>
      <c r="J2384" s="69">
        <v>0</v>
      </c>
      <c r="K2384" s="91"/>
      <c r="L2384" s="91"/>
    </row>
    <row r="2385" spans="2:12" x14ac:dyDescent="0.25">
      <c r="B2385" s="67" t="s">
        <v>402</v>
      </c>
      <c r="C2385" s="67" t="s">
        <v>403</v>
      </c>
      <c r="D2385" s="68" t="s">
        <v>367</v>
      </c>
      <c r="E2385" s="67" t="s">
        <v>368</v>
      </c>
      <c r="F2385" s="68" t="s">
        <v>428</v>
      </c>
      <c r="G2385" s="67" t="s">
        <v>429</v>
      </c>
      <c r="H2385" s="68" t="s">
        <v>362</v>
      </c>
      <c r="I2385" s="69">
        <v>0</v>
      </c>
      <c r="J2385" s="69">
        <v>0</v>
      </c>
      <c r="K2385" s="91"/>
      <c r="L2385" s="91"/>
    </row>
    <row r="2386" spans="2:12" x14ac:dyDescent="0.25">
      <c r="B2386" s="67" t="s">
        <v>402</v>
      </c>
      <c r="C2386" s="67" t="s">
        <v>403</v>
      </c>
      <c r="D2386" s="68" t="s">
        <v>367</v>
      </c>
      <c r="E2386" s="67" t="s">
        <v>368</v>
      </c>
      <c r="F2386" s="68" t="s">
        <v>428</v>
      </c>
      <c r="G2386" s="67" t="s">
        <v>429</v>
      </c>
      <c r="H2386" s="68" t="s">
        <v>363</v>
      </c>
      <c r="I2386" s="69">
        <v>0</v>
      </c>
      <c r="J2386" s="69">
        <v>0</v>
      </c>
      <c r="K2386" s="91"/>
      <c r="L2386" s="91"/>
    </row>
    <row r="2387" spans="2:12" x14ac:dyDescent="0.25">
      <c r="B2387" s="67" t="s">
        <v>402</v>
      </c>
      <c r="C2387" s="67" t="s">
        <v>403</v>
      </c>
      <c r="D2387" s="68" t="s">
        <v>367</v>
      </c>
      <c r="E2387" s="67" t="s">
        <v>368</v>
      </c>
      <c r="F2387" s="68" t="s">
        <v>428</v>
      </c>
      <c r="G2387" s="67" t="s">
        <v>429</v>
      </c>
      <c r="H2387" s="68" t="s">
        <v>364</v>
      </c>
      <c r="I2387" s="69">
        <v>0</v>
      </c>
      <c r="J2387" s="69">
        <v>0</v>
      </c>
      <c r="K2387" s="91"/>
      <c r="L2387" s="91"/>
    </row>
    <row r="2388" spans="2:12" x14ac:dyDescent="0.25">
      <c r="B2388" s="67" t="s">
        <v>402</v>
      </c>
      <c r="C2388" s="67" t="s">
        <v>403</v>
      </c>
      <c r="D2388" s="68" t="s">
        <v>367</v>
      </c>
      <c r="E2388" s="67" t="s">
        <v>368</v>
      </c>
      <c r="F2388" s="68" t="s">
        <v>428</v>
      </c>
      <c r="G2388" s="67" t="s">
        <v>429</v>
      </c>
      <c r="H2388" s="68" t="s">
        <v>363</v>
      </c>
      <c r="I2388" s="69">
        <v>0</v>
      </c>
      <c r="J2388" s="69">
        <v>0</v>
      </c>
      <c r="K2388" s="91"/>
      <c r="L2388" s="91"/>
    </row>
    <row r="2389" spans="2:12" x14ac:dyDescent="0.25">
      <c r="B2389" s="67" t="s">
        <v>402</v>
      </c>
      <c r="C2389" s="67" t="s">
        <v>403</v>
      </c>
      <c r="D2389" s="68" t="s">
        <v>367</v>
      </c>
      <c r="E2389" s="67" t="s">
        <v>368</v>
      </c>
      <c r="F2389" s="68" t="s">
        <v>428</v>
      </c>
      <c r="G2389" s="67" t="s">
        <v>429</v>
      </c>
      <c r="H2389" s="68" t="s">
        <v>362</v>
      </c>
      <c r="I2389" s="69">
        <v>0</v>
      </c>
      <c r="J2389" s="69">
        <v>0</v>
      </c>
      <c r="K2389" s="91"/>
      <c r="L2389" s="91"/>
    </row>
    <row r="2390" spans="2:12" x14ac:dyDescent="0.25">
      <c r="B2390" s="67" t="s">
        <v>402</v>
      </c>
      <c r="C2390" s="67" t="s">
        <v>403</v>
      </c>
      <c r="D2390" s="68" t="s">
        <v>367</v>
      </c>
      <c r="E2390" s="67" t="s">
        <v>368</v>
      </c>
      <c r="F2390" s="68" t="s">
        <v>428</v>
      </c>
      <c r="G2390" s="67" t="s">
        <v>429</v>
      </c>
      <c r="H2390" s="68" t="s">
        <v>363</v>
      </c>
      <c r="I2390" s="69">
        <v>0</v>
      </c>
      <c r="J2390" s="69">
        <v>10</v>
      </c>
      <c r="K2390" s="91"/>
      <c r="L2390" s="91"/>
    </row>
    <row r="2391" spans="2:12" x14ac:dyDescent="0.25">
      <c r="B2391" s="67" t="s">
        <v>402</v>
      </c>
      <c r="C2391" s="67" t="s">
        <v>403</v>
      </c>
      <c r="D2391" s="68" t="s">
        <v>367</v>
      </c>
      <c r="E2391" s="67" t="s">
        <v>368</v>
      </c>
      <c r="F2391" s="68" t="s">
        <v>428</v>
      </c>
      <c r="G2391" s="67" t="s">
        <v>429</v>
      </c>
      <c r="H2391" s="68" t="s">
        <v>364</v>
      </c>
      <c r="I2391" s="69">
        <v>0</v>
      </c>
      <c r="J2391" s="69">
        <v>0</v>
      </c>
      <c r="K2391" s="91"/>
      <c r="L2391" s="91"/>
    </row>
    <row r="2392" spans="2:12" x14ac:dyDescent="0.25">
      <c r="B2392" s="67" t="s">
        <v>402</v>
      </c>
      <c r="C2392" s="67" t="s">
        <v>403</v>
      </c>
      <c r="D2392" s="68" t="s">
        <v>367</v>
      </c>
      <c r="E2392" s="67" t="s">
        <v>368</v>
      </c>
      <c r="F2392" s="68" t="s">
        <v>428</v>
      </c>
      <c r="G2392" s="67" t="s">
        <v>429</v>
      </c>
      <c r="H2392" s="68" t="s">
        <v>363</v>
      </c>
      <c r="I2392" s="69">
        <v>0</v>
      </c>
      <c r="J2392" s="69">
        <v>0</v>
      </c>
      <c r="K2392" s="91"/>
      <c r="L2392" s="91"/>
    </row>
    <row r="2393" spans="2:12" x14ac:dyDescent="0.25">
      <c r="B2393" s="67" t="s">
        <v>402</v>
      </c>
      <c r="C2393" s="67" t="s">
        <v>403</v>
      </c>
      <c r="D2393" s="68" t="s">
        <v>367</v>
      </c>
      <c r="E2393" s="67" t="s">
        <v>368</v>
      </c>
      <c r="F2393" s="68" t="s">
        <v>428</v>
      </c>
      <c r="G2393" s="67" t="s">
        <v>429</v>
      </c>
      <c r="H2393" s="68" t="s">
        <v>362</v>
      </c>
      <c r="I2393" s="69">
        <v>0</v>
      </c>
      <c r="J2393" s="69">
        <v>0</v>
      </c>
      <c r="K2393" s="91"/>
      <c r="L2393" s="91"/>
    </row>
    <row r="2394" spans="2:12" x14ac:dyDescent="0.25">
      <c r="B2394" s="67" t="s">
        <v>402</v>
      </c>
      <c r="C2394" s="67" t="s">
        <v>403</v>
      </c>
      <c r="D2394" s="68" t="s">
        <v>367</v>
      </c>
      <c r="E2394" s="67" t="s">
        <v>368</v>
      </c>
      <c r="F2394" s="68" t="s">
        <v>428</v>
      </c>
      <c r="G2394" s="67" t="s">
        <v>429</v>
      </c>
      <c r="H2394" s="68" t="s">
        <v>363</v>
      </c>
      <c r="I2394" s="69">
        <v>0</v>
      </c>
      <c r="J2394" s="69">
        <v>0</v>
      </c>
      <c r="K2394" s="91"/>
      <c r="L2394" s="91"/>
    </row>
    <row r="2395" spans="2:12" x14ac:dyDescent="0.25">
      <c r="B2395" s="67" t="s">
        <v>402</v>
      </c>
      <c r="C2395" s="67" t="s">
        <v>403</v>
      </c>
      <c r="D2395" s="68" t="s">
        <v>367</v>
      </c>
      <c r="E2395" s="67" t="s">
        <v>368</v>
      </c>
      <c r="F2395" s="68" t="s">
        <v>428</v>
      </c>
      <c r="G2395" s="67" t="s">
        <v>429</v>
      </c>
      <c r="H2395" s="68" t="s">
        <v>362</v>
      </c>
      <c r="I2395" s="69">
        <v>0</v>
      </c>
      <c r="J2395" s="69">
        <v>0</v>
      </c>
      <c r="K2395" s="91"/>
      <c r="L2395" s="91"/>
    </row>
    <row r="2396" spans="2:12" x14ac:dyDescent="0.25">
      <c r="B2396" s="67" t="s">
        <v>402</v>
      </c>
      <c r="C2396" s="67" t="s">
        <v>403</v>
      </c>
      <c r="D2396" s="68" t="s">
        <v>367</v>
      </c>
      <c r="E2396" s="67" t="s">
        <v>368</v>
      </c>
      <c r="F2396" s="68" t="s">
        <v>428</v>
      </c>
      <c r="G2396" s="67" t="s">
        <v>429</v>
      </c>
      <c r="H2396" s="68" t="s">
        <v>363</v>
      </c>
      <c r="I2396" s="69">
        <v>4</v>
      </c>
      <c r="J2396" s="69">
        <v>0</v>
      </c>
      <c r="K2396" s="91"/>
      <c r="L2396" s="91"/>
    </row>
    <row r="2397" spans="2:12" x14ac:dyDescent="0.25">
      <c r="B2397" s="67" t="s">
        <v>402</v>
      </c>
      <c r="C2397" s="67" t="s">
        <v>403</v>
      </c>
      <c r="D2397" s="68" t="s">
        <v>367</v>
      </c>
      <c r="E2397" s="67" t="s">
        <v>368</v>
      </c>
      <c r="F2397" s="68" t="s">
        <v>428</v>
      </c>
      <c r="G2397" s="67" t="s">
        <v>429</v>
      </c>
      <c r="H2397" s="68" t="s">
        <v>362</v>
      </c>
      <c r="I2397" s="69">
        <v>5</v>
      </c>
      <c r="J2397" s="69">
        <v>30</v>
      </c>
      <c r="K2397" s="91"/>
      <c r="L2397" s="91"/>
    </row>
    <row r="2398" spans="2:12" x14ac:dyDescent="0.25">
      <c r="B2398" s="67" t="s">
        <v>402</v>
      </c>
      <c r="C2398" s="67" t="s">
        <v>403</v>
      </c>
      <c r="D2398" s="68" t="s">
        <v>367</v>
      </c>
      <c r="E2398" s="67" t="s">
        <v>368</v>
      </c>
      <c r="F2398" s="68" t="s">
        <v>428</v>
      </c>
      <c r="G2398" s="67" t="s">
        <v>429</v>
      </c>
      <c r="H2398" s="68" t="s">
        <v>363</v>
      </c>
      <c r="I2398" s="69">
        <v>22</v>
      </c>
      <c r="J2398" s="69">
        <v>0</v>
      </c>
      <c r="K2398" s="91"/>
      <c r="L2398" s="91"/>
    </row>
    <row r="2399" spans="2:12" x14ac:dyDescent="0.25">
      <c r="B2399" s="67" t="s">
        <v>402</v>
      </c>
      <c r="C2399" s="67" t="s">
        <v>403</v>
      </c>
      <c r="D2399" s="68" t="s">
        <v>367</v>
      </c>
      <c r="E2399" s="67" t="s">
        <v>368</v>
      </c>
      <c r="F2399" s="68" t="s">
        <v>428</v>
      </c>
      <c r="G2399" s="67" t="s">
        <v>429</v>
      </c>
      <c r="H2399" s="68" t="s">
        <v>364</v>
      </c>
      <c r="I2399" s="69">
        <v>24</v>
      </c>
      <c r="J2399" s="69">
        <v>12</v>
      </c>
      <c r="K2399" s="91"/>
      <c r="L2399" s="91"/>
    </row>
    <row r="2400" spans="2:12" x14ac:dyDescent="0.25">
      <c r="B2400" s="67" t="s">
        <v>402</v>
      </c>
      <c r="C2400" s="67" t="s">
        <v>403</v>
      </c>
      <c r="D2400" s="68" t="s">
        <v>367</v>
      </c>
      <c r="E2400" s="67" t="s">
        <v>368</v>
      </c>
      <c r="F2400" s="68" t="s">
        <v>428</v>
      </c>
      <c r="G2400" s="67" t="s">
        <v>429</v>
      </c>
      <c r="H2400" s="68" t="s">
        <v>362</v>
      </c>
      <c r="I2400" s="69">
        <v>0</v>
      </c>
      <c r="J2400" s="69">
        <v>0</v>
      </c>
      <c r="K2400" s="91"/>
      <c r="L2400" s="91"/>
    </row>
    <row r="2401" spans="2:12" x14ac:dyDescent="0.25">
      <c r="B2401" s="67" t="s">
        <v>402</v>
      </c>
      <c r="C2401" s="67" t="s">
        <v>403</v>
      </c>
      <c r="D2401" s="68" t="s">
        <v>367</v>
      </c>
      <c r="E2401" s="67" t="s">
        <v>368</v>
      </c>
      <c r="F2401" s="68" t="s">
        <v>428</v>
      </c>
      <c r="G2401" s="67" t="s">
        <v>429</v>
      </c>
      <c r="H2401" s="68" t="s">
        <v>363</v>
      </c>
      <c r="I2401" s="69">
        <v>40</v>
      </c>
      <c r="J2401" s="69">
        <v>15</v>
      </c>
      <c r="K2401" s="91"/>
      <c r="L2401" s="91"/>
    </row>
    <row r="2402" spans="2:12" x14ac:dyDescent="0.25">
      <c r="B2402" s="67" t="s">
        <v>402</v>
      </c>
      <c r="C2402" s="67" t="s">
        <v>403</v>
      </c>
      <c r="D2402" s="68" t="s">
        <v>367</v>
      </c>
      <c r="E2402" s="67" t="s">
        <v>368</v>
      </c>
      <c r="F2402" s="68" t="s">
        <v>428</v>
      </c>
      <c r="G2402" s="67" t="s">
        <v>429</v>
      </c>
      <c r="H2402" s="68" t="s">
        <v>362</v>
      </c>
      <c r="I2402" s="69">
        <v>1</v>
      </c>
      <c r="J2402" s="69">
        <v>0</v>
      </c>
      <c r="K2402" s="91"/>
      <c r="L2402" s="91"/>
    </row>
    <row r="2403" spans="2:12" x14ac:dyDescent="0.25">
      <c r="B2403" s="67" t="s">
        <v>402</v>
      </c>
      <c r="C2403" s="67" t="s">
        <v>403</v>
      </c>
      <c r="D2403" s="68" t="s">
        <v>367</v>
      </c>
      <c r="E2403" s="67" t="s">
        <v>368</v>
      </c>
      <c r="F2403" s="68" t="s">
        <v>428</v>
      </c>
      <c r="G2403" s="67" t="s">
        <v>429</v>
      </c>
      <c r="H2403" s="68" t="s">
        <v>363</v>
      </c>
      <c r="I2403" s="69">
        <v>16</v>
      </c>
      <c r="J2403" s="69">
        <v>44</v>
      </c>
      <c r="K2403" s="91"/>
      <c r="L2403" s="91"/>
    </row>
    <row r="2404" spans="2:12" x14ac:dyDescent="0.25">
      <c r="B2404" s="67" t="s">
        <v>402</v>
      </c>
      <c r="C2404" s="67" t="s">
        <v>403</v>
      </c>
      <c r="D2404" s="68" t="s">
        <v>367</v>
      </c>
      <c r="E2404" s="67" t="s">
        <v>368</v>
      </c>
      <c r="F2404" s="68" t="s">
        <v>428</v>
      </c>
      <c r="G2404" s="67" t="s">
        <v>429</v>
      </c>
      <c r="H2404" s="68" t="s">
        <v>364</v>
      </c>
      <c r="I2404" s="69">
        <v>0</v>
      </c>
      <c r="J2404" s="69">
        <v>17</v>
      </c>
      <c r="K2404" s="91"/>
      <c r="L2404" s="91"/>
    </row>
    <row r="2405" spans="2:12" x14ac:dyDescent="0.25">
      <c r="B2405" s="67" t="s">
        <v>402</v>
      </c>
      <c r="C2405" s="67" t="s">
        <v>403</v>
      </c>
      <c r="D2405" s="68" t="s">
        <v>367</v>
      </c>
      <c r="E2405" s="67" t="s">
        <v>368</v>
      </c>
      <c r="F2405" s="68" t="s">
        <v>428</v>
      </c>
      <c r="G2405" s="67" t="s">
        <v>429</v>
      </c>
      <c r="H2405" s="68" t="s">
        <v>362</v>
      </c>
      <c r="I2405" s="69">
        <v>82</v>
      </c>
      <c r="J2405" s="69">
        <v>235</v>
      </c>
      <c r="K2405" s="91"/>
      <c r="L2405" s="91"/>
    </row>
    <row r="2406" spans="2:12" x14ac:dyDescent="0.25">
      <c r="B2406" s="67" t="s">
        <v>402</v>
      </c>
      <c r="C2406" s="67" t="s">
        <v>403</v>
      </c>
      <c r="D2406" s="68" t="s">
        <v>367</v>
      </c>
      <c r="E2406" s="67" t="s">
        <v>368</v>
      </c>
      <c r="F2406" s="68" t="s">
        <v>428</v>
      </c>
      <c r="G2406" s="67" t="s">
        <v>429</v>
      </c>
      <c r="H2406" s="68" t="s">
        <v>363</v>
      </c>
      <c r="I2406" s="69">
        <v>598</v>
      </c>
      <c r="J2406" s="69">
        <v>582</v>
      </c>
      <c r="K2406" s="91"/>
      <c r="L2406" s="91"/>
    </row>
    <row r="2407" spans="2:12" x14ac:dyDescent="0.25">
      <c r="B2407" s="67" t="s">
        <v>402</v>
      </c>
      <c r="C2407" s="67" t="s">
        <v>403</v>
      </c>
      <c r="D2407" s="68" t="s">
        <v>367</v>
      </c>
      <c r="E2407" s="67" t="s">
        <v>368</v>
      </c>
      <c r="F2407" s="68" t="s">
        <v>428</v>
      </c>
      <c r="G2407" s="67" t="s">
        <v>429</v>
      </c>
      <c r="H2407" s="68" t="s">
        <v>364</v>
      </c>
      <c r="I2407" s="69">
        <v>76</v>
      </c>
      <c r="J2407" s="69">
        <v>110</v>
      </c>
      <c r="K2407" s="91"/>
      <c r="L2407" s="91"/>
    </row>
    <row r="2408" spans="2:12" x14ac:dyDescent="0.25">
      <c r="B2408" s="67" t="s">
        <v>402</v>
      </c>
      <c r="C2408" s="67" t="s">
        <v>403</v>
      </c>
      <c r="D2408" s="68" t="s">
        <v>367</v>
      </c>
      <c r="E2408" s="67" t="s">
        <v>368</v>
      </c>
      <c r="F2408" s="68" t="s">
        <v>428</v>
      </c>
      <c r="G2408" s="67" t="s">
        <v>429</v>
      </c>
      <c r="H2408" s="68" t="s">
        <v>362</v>
      </c>
      <c r="I2408" s="69">
        <v>0</v>
      </c>
      <c r="J2408" s="69">
        <v>0</v>
      </c>
      <c r="K2408" s="91"/>
      <c r="L2408" s="91"/>
    </row>
    <row r="2409" spans="2:12" x14ac:dyDescent="0.25">
      <c r="B2409" s="67" t="s">
        <v>402</v>
      </c>
      <c r="C2409" s="67" t="s">
        <v>403</v>
      </c>
      <c r="D2409" s="68" t="s">
        <v>367</v>
      </c>
      <c r="E2409" s="67" t="s">
        <v>368</v>
      </c>
      <c r="F2409" s="68" t="s">
        <v>428</v>
      </c>
      <c r="G2409" s="67" t="s">
        <v>429</v>
      </c>
      <c r="H2409" s="68" t="s">
        <v>363</v>
      </c>
      <c r="I2409" s="69">
        <v>3</v>
      </c>
      <c r="J2409" s="69">
        <v>0</v>
      </c>
      <c r="K2409" s="91"/>
      <c r="L2409" s="91"/>
    </row>
    <row r="2410" spans="2:12" x14ac:dyDescent="0.25">
      <c r="B2410" s="67" t="s">
        <v>402</v>
      </c>
      <c r="C2410" s="67" t="s">
        <v>403</v>
      </c>
      <c r="D2410" s="68" t="s">
        <v>367</v>
      </c>
      <c r="E2410" s="67" t="s">
        <v>368</v>
      </c>
      <c r="F2410" s="68" t="s">
        <v>428</v>
      </c>
      <c r="G2410" s="67" t="s">
        <v>429</v>
      </c>
      <c r="H2410" s="68" t="s">
        <v>363</v>
      </c>
      <c r="I2410" s="69">
        <v>0</v>
      </c>
      <c r="J2410" s="69">
        <v>0</v>
      </c>
      <c r="K2410" s="91"/>
      <c r="L2410" s="91"/>
    </row>
    <row r="2411" spans="2:12" x14ac:dyDescent="0.25">
      <c r="B2411" s="67" t="s">
        <v>402</v>
      </c>
      <c r="C2411" s="67" t="s">
        <v>403</v>
      </c>
      <c r="D2411" s="68" t="s">
        <v>367</v>
      </c>
      <c r="E2411" s="67" t="s">
        <v>368</v>
      </c>
      <c r="F2411" s="68" t="s">
        <v>428</v>
      </c>
      <c r="G2411" s="67" t="s">
        <v>429</v>
      </c>
      <c r="H2411" s="68" t="s">
        <v>363</v>
      </c>
      <c r="I2411" s="69">
        <v>4</v>
      </c>
      <c r="J2411" s="69">
        <v>3</v>
      </c>
      <c r="K2411" s="91"/>
      <c r="L2411" s="91"/>
    </row>
    <row r="2412" spans="2:12" x14ac:dyDescent="0.25">
      <c r="B2412" s="67" t="s">
        <v>402</v>
      </c>
      <c r="C2412" s="67" t="s">
        <v>403</v>
      </c>
      <c r="D2412" s="68" t="s">
        <v>367</v>
      </c>
      <c r="E2412" s="67" t="s">
        <v>368</v>
      </c>
      <c r="F2412" s="68" t="s">
        <v>428</v>
      </c>
      <c r="G2412" s="67" t="s">
        <v>429</v>
      </c>
      <c r="H2412" s="68" t="s">
        <v>363</v>
      </c>
      <c r="I2412" s="69">
        <v>0</v>
      </c>
      <c r="J2412" s="69">
        <v>0</v>
      </c>
      <c r="K2412" s="91"/>
      <c r="L2412" s="91"/>
    </row>
    <row r="2413" spans="2:12" x14ac:dyDescent="0.25">
      <c r="B2413" s="67" t="s">
        <v>402</v>
      </c>
      <c r="C2413" s="67" t="s">
        <v>403</v>
      </c>
      <c r="D2413" s="68" t="s">
        <v>367</v>
      </c>
      <c r="E2413" s="67" t="s">
        <v>368</v>
      </c>
      <c r="F2413" s="68" t="s">
        <v>428</v>
      </c>
      <c r="G2413" s="67" t="s">
        <v>429</v>
      </c>
      <c r="H2413" s="68" t="s">
        <v>363</v>
      </c>
      <c r="I2413" s="69">
        <v>0</v>
      </c>
      <c r="J2413" s="69">
        <v>0</v>
      </c>
      <c r="K2413" s="91"/>
      <c r="L2413" s="91"/>
    </row>
    <row r="2414" spans="2:12" x14ac:dyDescent="0.25">
      <c r="B2414" s="67" t="s">
        <v>402</v>
      </c>
      <c r="C2414" s="67" t="s">
        <v>403</v>
      </c>
      <c r="D2414" s="68" t="s">
        <v>367</v>
      </c>
      <c r="E2414" s="67" t="s">
        <v>368</v>
      </c>
      <c r="F2414" s="68" t="s">
        <v>428</v>
      </c>
      <c r="G2414" s="67" t="s">
        <v>429</v>
      </c>
      <c r="H2414" s="68" t="s">
        <v>362</v>
      </c>
      <c r="I2414" s="69">
        <v>0</v>
      </c>
      <c r="J2414" s="69">
        <v>0</v>
      </c>
      <c r="K2414" s="91"/>
      <c r="L2414" s="91"/>
    </row>
    <row r="2415" spans="2:12" x14ac:dyDescent="0.25">
      <c r="B2415" s="67" t="s">
        <v>402</v>
      </c>
      <c r="C2415" s="67" t="s">
        <v>403</v>
      </c>
      <c r="D2415" s="68" t="s">
        <v>367</v>
      </c>
      <c r="E2415" s="67" t="s">
        <v>368</v>
      </c>
      <c r="F2415" s="68" t="s">
        <v>428</v>
      </c>
      <c r="G2415" s="67" t="s">
        <v>429</v>
      </c>
      <c r="H2415" s="68" t="s">
        <v>362</v>
      </c>
      <c r="I2415" s="69">
        <v>32</v>
      </c>
      <c r="J2415" s="69">
        <v>48</v>
      </c>
      <c r="K2415" s="91"/>
      <c r="L2415" s="91"/>
    </row>
    <row r="2416" spans="2:12" x14ac:dyDescent="0.25">
      <c r="B2416" s="67" t="s">
        <v>402</v>
      </c>
      <c r="C2416" s="67" t="s">
        <v>403</v>
      </c>
      <c r="D2416" s="68" t="s">
        <v>367</v>
      </c>
      <c r="E2416" s="67" t="s">
        <v>368</v>
      </c>
      <c r="F2416" s="68" t="s">
        <v>428</v>
      </c>
      <c r="G2416" s="67" t="s">
        <v>429</v>
      </c>
      <c r="H2416" s="68" t="s">
        <v>363</v>
      </c>
      <c r="I2416" s="69">
        <v>11</v>
      </c>
      <c r="J2416" s="69">
        <v>12</v>
      </c>
      <c r="K2416" s="91"/>
      <c r="L2416" s="91"/>
    </row>
    <row r="2417" spans="2:12" x14ac:dyDescent="0.25">
      <c r="B2417" s="67" t="s">
        <v>402</v>
      </c>
      <c r="C2417" s="67" t="s">
        <v>403</v>
      </c>
      <c r="D2417" s="68" t="s">
        <v>367</v>
      </c>
      <c r="E2417" s="67" t="s">
        <v>368</v>
      </c>
      <c r="F2417" s="68" t="s">
        <v>428</v>
      </c>
      <c r="G2417" s="67" t="s">
        <v>429</v>
      </c>
      <c r="H2417" s="68" t="s">
        <v>364</v>
      </c>
      <c r="I2417" s="69">
        <v>25</v>
      </c>
      <c r="J2417" s="69">
        <v>20</v>
      </c>
      <c r="K2417" s="91"/>
      <c r="L2417" s="91"/>
    </row>
    <row r="2418" spans="2:12" x14ac:dyDescent="0.25">
      <c r="B2418" s="67" t="s">
        <v>402</v>
      </c>
      <c r="C2418" s="67" t="s">
        <v>403</v>
      </c>
      <c r="D2418" s="68" t="s">
        <v>367</v>
      </c>
      <c r="E2418" s="67" t="s">
        <v>368</v>
      </c>
      <c r="F2418" s="68" t="s">
        <v>428</v>
      </c>
      <c r="G2418" s="67" t="s">
        <v>429</v>
      </c>
      <c r="H2418" s="68" t="s">
        <v>363</v>
      </c>
      <c r="I2418" s="69">
        <v>8</v>
      </c>
      <c r="J2418" s="69">
        <v>0</v>
      </c>
      <c r="K2418" s="91"/>
      <c r="L2418" s="91"/>
    </row>
    <row r="2419" spans="2:12" x14ac:dyDescent="0.25">
      <c r="B2419" s="67" t="s">
        <v>402</v>
      </c>
      <c r="C2419" s="67" t="s">
        <v>403</v>
      </c>
      <c r="D2419" s="68" t="s">
        <v>367</v>
      </c>
      <c r="E2419" s="67" t="s">
        <v>368</v>
      </c>
      <c r="F2419" s="68" t="s">
        <v>428</v>
      </c>
      <c r="G2419" s="67" t="s">
        <v>429</v>
      </c>
      <c r="H2419" s="68" t="s">
        <v>362</v>
      </c>
      <c r="I2419" s="69">
        <v>0</v>
      </c>
      <c r="J2419" s="69">
        <v>0</v>
      </c>
      <c r="K2419" s="91"/>
      <c r="L2419" s="91"/>
    </row>
    <row r="2420" spans="2:12" x14ac:dyDescent="0.25">
      <c r="B2420" s="67" t="s">
        <v>402</v>
      </c>
      <c r="C2420" s="67" t="s">
        <v>403</v>
      </c>
      <c r="D2420" s="68" t="s">
        <v>367</v>
      </c>
      <c r="E2420" s="67" t="s">
        <v>368</v>
      </c>
      <c r="F2420" s="68" t="s">
        <v>428</v>
      </c>
      <c r="G2420" s="67" t="s">
        <v>429</v>
      </c>
      <c r="H2420" s="68" t="s">
        <v>363</v>
      </c>
      <c r="I2420" s="69">
        <v>0</v>
      </c>
      <c r="J2420" s="69">
        <v>20</v>
      </c>
      <c r="K2420" s="91"/>
      <c r="L2420" s="91"/>
    </row>
    <row r="2421" spans="2:12" x14ac:dyDescent="0.25">
      <c r="B2421" s="67" t="s">
        <v>402</v>
      </c>
      <c r="C2421" s="67" t="s">
        <v>403</v>
      </c>
      <c r="D2421" s="68" t="s">
        <v>367</v>
      </c>
      <c r="E2421" s="67" t="s">
        <v>368</v>
      </c>
      <c r="F2421" s="68" t="s">
        <v>428</v>
      </c>
      <c r="G2421" s="67" t="s">
        <v>429</v>
      </c>
      <c r="H2421" s="68" t="s">
        <v>364</v>
      </c>
      <c r="I2421" s="69">
        <v>0</v>
      </c>
      <c r="J2421" s="69">
        <v>0</v>
      </c>
      <c r="K2421" s="91"/>
      <c r="L2421" s="91"/>
    </row>
    <row r="2422" spans="2:12" x14ac:dyDescent="0.25">
      <c r="B2422" s="67" t="s">
        <v>402</v>
      </c>
      <c r="C2422" s="67" t="s">
        <v>403</v>
      </c>
      <c r="D2422" s="68" t="s">
        <v>367</v>
      </c>
      <c r="E2422" s="67" t="s">
        <v>368</v>
      </c>
      <c r="F2422" s="68" t="s">
        <v>428</v>
      </c>
      <c r="G2422" s="67" t="s">
        <v>429</v>
      </c>
      <c r="H2422" s="68" t="s">
        <v>362</v>
      </c>
      <c r="I2422" s="69">
        <v>13</v>
      </c>
      <c r="J2422" s="69">
        <v>25</v>
      </c>
      <c r="K2422" s="91"/>
      <c r="L2422" s="91"/>
    </row>
    <row r="2423" spans="2:12" x14ac:dyDescent="0.25">
      <c r="B2423" s="67" t="s">
        <v>402</v>
      </c>
      <c r="C2423" s="67" t="s">
        <v>403</v>
      </c>
      <c r="D2423" s="68" t="s">
        <v>367</v>
      </c>
      <c r="E2423" s="67" t="s">
        <v>368</v>
      </c>
      <c r="F2423" s="68" t="s">
        <v>428</v>
      </c>
      <c r="G2423" s="67" t="s">
        <v>429</v>
      </c>
      <c r="H2423" s="68" t="s">
        <v>363</v>
      </c>
      <c r="I2423" s="69">
        <v>18</v>
      </c>
      <c r="J2423" s="69">
        <v>49</v>
      </c>
      <c r="K2423" s="91"/>
      <c r="L2423" s="91"/>
    </row>
    <row r="2424" spans="2:12" x14ac:dyDescent="0.25">
      <c r="B2424" s="67" t="s">
        <v>402</v>
      </c>
      <c r="C2424" s="67" t="s">
        <v>403</v>
      </c>
      <c r="D2424" s="68" t="s">
        <v>367</v>
      </c>
      <c r="E2424" s="67" t="s">
        <v>368</v>
      </c>
      <c r="F2424" s="68" t="s">
        <v>428</v>
      </c>
      <c r="G2424" s="67" t="s">
        <v>429</v>
      </c>
      <c r="H2424" s="68" t="s">
        <v>364</v>
      </c>
      <c r="I2424" s="69">
        <v>0</v>
      </c>
      <c r="J2424" s="69">
        <v>10</v>
      </c>
      <c r="K2424" s="91"/>
      <c r="L2424" s="91"/>
    </row>
    <row r="2425" spans="2:12" x14ac:dyDescent="0.25">
      <c r="B2425" s="67" t="s">
        <v>402</v>
      </c>
      <c r="C2425" s="67" t="s">
        <v>403</v>
      </c>
      <c r="D2425" s="68" t="s">
        <v>367</v>
      </c>
      <c r="E2425" s="67" t="s">
        <v>368</v>
      </c>
      <c r="F2425" s="68" t="s">
        <v>428</v>
      </c>
      <c r="G2425" s="67" t="s">
        <v>429</v>
      </c>
      <c r="H2425" s="68" t="s">
        <v>363</v>
      </c>
      <c r="I2425" s="69">
        <v>0</v>
      </c>
      <c r="J2425" s="69">
        <v>0</v>
      </c>
      <c r="K2425" s="91"/>
      <c r="L2425" s="91"/>
    </row>
    <row r="2426" spans="2:12" x14ac:dyDescent="0.25">
      <c r="B2426" s="67" t="s">
        <v>402</v>
      </c>
      <c r="C2426" s="67" t="s">
        <v>403</v>
      </c>
      <c r="D2426" s="68" t="s">
        <v>367</v>
      </c>
      <c r="E2426" s="67" t="s">
        <v>368</v>
      </c>
      <c r="F2426" s="68" t="s">
        <v>428</v>
      </c>
      <c r="G2426" s="67" t="s">
        <v>429</v>
      </c>
      <c r="H2426" s="68" t="s">
        <v>363</v>
      </c>
      <c r="I2426" s="69">
        <v>0</v>
      </c>
      <c r="J2426" s="69">
        <v>0</v>
      </c>
      <c r="K2426" s="91"/>
      <c r="L2426" s="91"/>
    </row>
    <row r="2427" spans="2:12" x14ac:dyDescent="0.25">
      <c r="B2427" s="67" t="s">
        <v>402</v>
      </c>
      <c r="C2427" s="67" t="s">
        <v>403</v>
      </c>
      <c r="D2427" s="68" t="s">
        <v>367</v>
      </c>
      <c r="E2427" s="67" t="s">
        <v>368</v>
      </c>
      <c r="F2427" s="68" t="s">
        <v>428</v>
      </c>
      <c r="G2427" s="67" t="s">
        <v>429</v>
      </c>
      <c r="H2427" s="68" t="s">
        <v>364</v>
      </c>
      <c r="I2427" s="69">
        <v>0</v>
      </c>
      <c r="J2427" s="69">
        <v>0</v>
      </c>
      <c r="K2427" s="91"/>
      <c r="L2427" s="91"/>
    </row>
    <row r="2428" spans="2:12" x14ac:dyDescent="0.25">
      <c r="B2428" s="67" t="s">
        <v>402</v>
      </c>
      <c r="C2428" s="67" t="s">
        <v>403</v>
      </c>
      <c r="D2428" s="68" t="s">
        <v>367</v>
      </c>
      <c r="E2428" s="67" t="s">
        <v>368</v>
      </c>
      <c r="F2428" s="68" t="s">
        <v>428</v>
      </c>
      <c r="G2428" s="67" t="s">
        <v>429</v>
      </c>
      <c r="H2428" s="68" t="s">
        <v>362</v>
      </c>
      <c r="I2428" s="69">
        <v>0</v>
      </c>
      <c r="J2428" s="69">
        <v>0</v>
      </c>
      <c r="K2428" s="91"/>
      <c r="L2428" s="91"/>
    </row>
    <row r="2429" spans="2:12" x14ac:dyDescent="0.25">
      <c r="B2429" s="67" t="s">
        <v>402</v>
      </c>
      <c r="C2429" s="67" t="s">
        <v>403</v>
      </c>
      <c r="D2429" s="68" t="s">
        <v>367</v>
      </c>
      <c r="E2429" s="67" t="s">
        <v>368</v>
      </c>
      <c r="F2429" s="68" t="s">
        <v>428</v>
      </c>
      <c r="G2429" s="67" t="s">
        <v>429</v>
      </c>
      <c r="H2429" s="68" t="s">
        <v>364</v>
      </c>
      <c r="I2429" s="69">
        <v>0</v>
      </c>
      <c r="J2429" s="69">
        <v>0</v>
      </c>
      <c r="K2429" s="91"/>
      <c r="L2429" s="91"/>
    </row>
    <row r="2430" spans="2:12" x14ac:dyDescent="0.25">
      <c r="B2430" s="67" t="s">
        <v>402</v>
      </c>
      <c r="C2430" s="67" t="s">
        <v>403</v>
      </c>
      <c r="D2430" s="68" t="s">
        <v>367</v>
      </c>
      <c r="E2430" s="67" t="s">
        <v>368</v>
      </c>
      <c r="F2430" s="68" t="s">
        <v>428</v>
      </c>
      <c r="G2430" s="67" t="s">
        <v>429</v>
      </c>
      <c r="H2430" s="68" t="s">
        <v>363</v>
      </c>
      <c r="I2430" s="69">
        <v>4</v>
      </c>
      <c r="J2430" s="69">
        <v>0</v>
      </c>
      <c r="K2430" s="91"/>
      <c r="L2430" s="91"/>
    </row>
    <row r="2431" spans="2:12" x14ac:dyDescent="0.25">
      <c r="B2431" s="67" t="s">
        <v>402</v>
      </c>
      <c r="C2431" s="67" t="s">
        <v>403</v>
      </c>
      <c r="D2431" s="68" t="s">
        <v>367</v>
      </c>
      <c r="E2431" s="67" t="s">
        <v>368</v>
      </c>
      <c r="F2431" s="68" t="s">
        <v>428</v>
      </c>
      <c r="G2431" s="67" t="s">
        <v>429</v>
      </c>
      <c r="H2431" s="68" t="s">
        <v>362</v>
      </c>
      <c r="I2431" s="69">
        <v>0</v>
      </c>
      <c r="J2431" s="69">
        <v>0</v>
      </c>
      <c r="K2431" s="91"/>
      <c r="L2431" s="91"/>
    </row>
    <row r="2432" spans="2:12" x14ac:dyDescent="0.25">
      <c r="B2432" s="67" t="s">
        <v>402</v>
      </c>
      <c r="C2432" s="67" t="s">
        <v>403</v>
      </c>
      <c r="D2432" s="68" t="s">
        <v>367</v>
      </c>
      <c r="E2432" s="67" t="s">
        <v>368</v>
      </c>
      <c r="F2432" s="68" t="s">
        <v>428</v>
      </c>
      <c r="G2432" s="67" t="s">
        <v>429</v>
      </c>
      <c r="H2432" s="68" t="s">
        <v>363</v>
      </c>
      <c r="I2432" s="69">
        <v>60</v>
      </c>
      <c r="J2432" s="69">
        <v>56</v>
      </c>
      <c r="K2432" s="91"/>
      <c r="L2432" s="91"/>
    </row>
    <row r="2433" spans="2:12" x14ac:dyDescent="0.25">
      <c r="B2433" s="67" t="s">
        <v>402</v>
      </c>
      <c r="C2433" s="67" t="s">
        <v>403</v>
      </c>
      <c r="D2433" s="68" t="s">
        <v>367</v>
      </c>
      <c r="E2433" s="67" t="s">
        <v>368</v>
      </c>
      <c r="F2433" s="68" t="s">
        <v>428</v>
      </c>
      <c r="G2433" s="67" t="s">
        <v>429</v>
      </c>
      <c r="H2433" s="68" t="s">
        <v>364</v>
      </c>
      <c r="I2433" s="69">
        <v>12</v>
      </c>
      <c r="J2433" s="69">
        <v>28</v>
      </c>
      <c r="K2433" s="91"/>
      <c r="L2433" s="91"/>
    </row>
    <row r="2434" spans="2:12" x14ac:dyDescent="0.25">
      <c r="B2434" s="67" t="s">
        <v>402</v>
      </c>
      <c r="C2434" s="67" t="s">
        <v>403</v>
      </c>
      <c r="D2434" s="68" t="s">
        <v>367</v>
      </c>
      <c r="E2434" s="67" t="s">
        <v>368</v>
      </c>
      <c r="F2434" s="68" t="s">
        <v>428</v>
      </c>
      <c r="G2434" s="67" t="s">
        <v>429</v>
      </c>
      <c r="H2434" s="68" t="s">
        <v>362</v>
      </c>
      <c r="I2434" s="69">
        <v>0</v>
      </c>
      <c r="J2434" s="69">
        <v>0</v>
      </c>
      <c r="K2434" s="91"/>
      <c r="L2434" s="91"/>
    </row>
    <row r="2435" spans="2:12" x14ac:dyDescent="0.25">
      <c r="B2435" s="67" t="s">
        <v>402</v>
      </c>
      <c r="C2435" s="67" t="s">
        <v>403</v>
      </c>
      <c r="D2435" s="68" t="s">
        <v>367</v>
      </c>
      <c r="E2435" s="67" t="s">
        <v>368</v>
      </c>
      <c r="F2435" s="68" t="s">
        <v>428</v>
      </c>
      <c r="G2435" s="67" t="s">
        <v>429</v>
      </c>
      <c r="H2435" s="68" t="s">
        <v>363</v>
      </c>
      <c r="I2435" s="69">
        <v>0</v>
      </c>
      <c r="J2435" s="69">
        <v>0</v>
      </c>
      <c r="K2435" s="91"/>
      <c r="L2435" s="91"/>
    </row>
    <row r="2436" spans="2:12" x14ac:dyDescent="0.25">
      <c r="B2436" s="67" t="s">
        <v>402</v>
      </c>
      <c r="C2436" s="67" t="s">
        <v>403</v>
      </c>
      <c r="D2436" s="68" t="s">
        <v>367</v>
      </c>
      <c r="E2436" s="67" t="s">
        <v>368</v>
      </c>
      <c r="F2436" s="68" t="s">
        <v>428</v>
      </c>
      <c r="G2436" s="67" t="s">
        <v>429</v>
      </c>
      <c r="H2436" s="68" t="s">
        <v>362</v>
      </c>
      <c r="I2436" s="69">
        <v>0</v>
      </c>
      <c r="J2436" s="69">
        <v>0</v>
      </c>
      <c r="K2436" s="91"/>
      <c r="L2436" s="91"/>
    </row>
    <row r="2437" spans="2:12" x14ac:dyDescent="0.25">
      <c r="B2437" s="67" t="s">
        <v>402</v>
      </c>
      <c r="C2437" s="67" t="s">
        <v>403</v>
      </c>
      <c r="D2437" s="68" t="s">
        <v>367</v>
      </c>
      <c r="E2437" s="67" t="s">
        <v>368</v>
      </c>
      <c r="F2437" s="68" t="s">
        <v>428</v>
      </c>
      <c r="G2437" s="67" t="s">
        <v>429</v>
      </c>
      <c r="H2437" s="68" t="s">
        <v>363</v>
      </c>
      <c r="I2437" s="69">
        <v>15</v>
      </c>
      <c r="J2437" s="69">
        <v>32</v>
      </c>
      <c r="K2437" s="91"/>
      <c r="L2437" s="91"/>
    </row>
    <row r="2438" spans="2:12" x14ac:dyDescent="0.25">
      <c r="B2438" s="67" t="s">
        <v>402</v>
      </c>
      <c r="C2438" s="67" t="s">
        <v>403</v>
      </c>
      <c r="D2438" s="68" t="s">
        <v>367</v>
      </c>
      <c r="E2438" s="67" t="s">
        <v>368</v>
      </c>
      <c r="F2438" s="68" t="s">
        <v>428</v>
      </c>
      <c r="G2438" s="67" t="s">
        <v>429</v>
      </c>
      <c r="H2438" s="68" t="s">
        <v>364</v>
      </c>
      <c r="I2438" s="69">
        <v>20</v>
      </c>
      <c r="J2438" s="69">
        <v>20</v>
      </c>
      <c r="K2438" s="91"/>
      <c r="L2438" s="91"/>
    </row>
    <row r="2439" spans="2:12" x14ac:dyDescent="0.25">
      <c r="B2439" s="67" t="s">
        <v>402</v>
      </c>
      <c r="C2439" s="67" t="s">
        <v>403</v>
      </c>
      <c r="D2439" s="68" t="s">
        <v>367</v>
      </c>
      <c r="E2439" s="67" t="s">
        <v>368</v>
      </c>
      <c r="F2439" s="68" t="s">
        <v>428</v>
      </c>
      <c r="G2439" s="67" t="s">
        <v>429</v>
      </c>
      <c r="H2439" s="68" t="s">
        <v>362</v>
      </c>
      <c r="I2439" s="69">
        <v>0</v>
      </c>
      <c r="J2439" s="69">
        <v>0</v>
      </c>
      <c r="K2439" s="91"/>
      <c r="L2439" s="91"/>
    </row>
    <row r="2440" spans="2:12" x14ac:dyDescent="0.25">
      <c r="B2440" s="67" t="s">
        <v>402</v>
      </c>
      <c r="C2440" s="67" t="s">
        <v>403</v>
      </c>
      <c r="D2440" s="68" t="s">
        <v>367</v>
      </c>
      <c r="E2440" s="67" t="s">
        <v>368</v>
      </c>
      <c r="F2440" s="68" t="s">
        <v>428</v>
      </c>
      <c r="G2440" s="67" t="s">
        <v>429</v>
      </c>
      <c r="H2440" s="68" t="s">
        <v>363</v>
      </c>
      <c r="I2440" s="69">
        <v>0</v>
      </c>
      <c r="J2440" s="69">
        <v>0</v>
      </c>
      <c r="K2440" s="91"/>
      <c r="L2440" s="91"/>
    </row>
    <row r="2441" spans="2:12" x14ac:dyDescent="0.25">
      <c r="B2441" s="67" t="s">
        <v>402</v>
      </c>
      <c r="C2441" s="67" t="s">
        <v>403</v>
      </c>
      <c r="D2441" s="68" t="s">
        <v>367</v>
      </c>
      <c r="E2441" s="67" t="s">
        <v>368</v>
      </c>
      <c r="F2441" s="68" t="s">
        <v>428</v>
      </c>
      <c r="G2441" s="67" t="s">
        <v>429</v>
      </c>
      <c r="H2441" s="68" t="s">
        <v>362</v>
      </c>
      <c r="I2441" s="69">
        <v>0</v>
      </c>
      <c r="J2441" s="69">
        <v>20</v>
      </c>
      <c r="K2441" s="91"/>
      <c r="L2441" s="91"/>
    </row>
    <row r="2442" spans="2:12" x14ac:dyDescent="0.25">
      <c r="B2442" s="67" t="s">
        <v>402</v>
      </c>
      <c r="C2442" s="67" t="s">
        <v>403</v>
      </c>
      <c r="D2442" s="68" t="s">
        <v>367</v>
      </c>
      <c r="E2442" s="67" t="s">
        <v>368</v>
      </c>
      <c r="F2442" s="68" t="s">
        <v>428</v>
      </c>
      <c r="G2442" s="67" t="s">
        <v>429</v>
      </c>
      <c r="H2442" s="68" t="s">
        <v>363</v>
      </c>
      <c r="I2442" s="69">
        <v>10</v>
      </c>
      <c r="J2442" s="69">
        <v>24</v>
      </c>
      <c r="K2442" s="91"/>
      <c r="L2442" s="91"/>
    </row>
    <row r="2443" spans="2:12" x14ac:dyDescent="0.25">
      <c r="B2443" s="67" t="s">
        <v>402</v>
      </c>
      <c r="C2443" s="67" t="s">
        <v>403</v>
      </c>
      <c r="D2443" s="68" t="s">
        <v>367</v>
      </c>
      <c r="E2443" s="67" t="s">
        <v>368</v>
      </c>
      <c r="F2443" s="68" t="s">
        <v>428</v>
      </c>
      <c r="G2443" s="67" t="s">
        <v>429</v>
      </c>
      <c r="H2443" s="68" t="s">
        <v>364</v>
      </c>
      <c r="I2443" s="69">
        <v>0</v>
      </c>
      <c r="J2443" s="69">
        <v>0</v>
      </c>
      <c r="K2443" s="91"/>
      <c r="L2443" s="91"/>
    </row>
    <row r="2444" spans="2:12" x14ac:dyDescent="0.25">
      <c r="B2444" s="67" t="s">
        <v>402</v>
      </c>
      <c r="C2444" s="67" t="s">
        <v>403</v>
      </c>
      <c r="D2444" s="68" t="s">
        <v>367</v>
      </c>
      <c r="E2444" s="67" t="s">
        <v>368</v>
      </c>
      <c r="F2444" s="68" t="s">
        <v>428</v>
      </c>
      <c r="G2444" s="67" t="s">
        <v>429</v>
      </c>
      <c r="H2444" s="68" t="s">
        <v>362</v>
      </c>
      <c r="I2444" s="69">
        <v>0</v>
      </c>
      <c r="J2444" s="69">
        <v>0</v>
      </c>
      <c r="K2444" s="91"/>
      <c r="L2444" s="91"/>
    </row>
    <row r="2445" spans="2:12" x14ac:dyDescent="0.25">
      <c r="B2445" s="67" t="s">
        <v>402</v>
      </c>
      <c r="C2445" s="67" t="s">
        <v>403</v>
      </c>
      <c r="D2445" s="68" t="s">
        <v>367</v>
      </c>
      <c r="E2445" s="67" t="s">
        <v>368</v>
      </c>
      <c r="F2445" s="68" t="s">
        <v>428</v>
      </c>
      <c r="G2445" s="67" t="s">
        <v>429</v>
      </c>
      <c r="H2445" s="68" t="s">
        <v>364</v>
      </c>
      <c r="I2445" s="69">
        <v>0</v>
      </c>
      <c r="J2445" s="69">
        <v>0</v>
      </c>
      <c r="K2445" s="91"/>
      <c r="L2445" s="91"/>
    </row>
    <row r="2446" spans="2:12" x14ac:dyDescent="0.25">
      <c r="B2446" s="67" t="s">
        <v>402</v>
      </c>
      <c r="C2446" s="67" t="s">
        <v>403</v>
      </c>
      <c r="D2446" s="68" t="s">
        <v>367</v>
      </c>
      <c r="E2446" s="67" t="s">
        <v>368</v>
      </c>
      <c r="F2446" s="68" t="s">
        <v>428</v>
      </c>
      <c r="G2446" s="67" t="s">
        <v>429</v>
      </c>
      <c r="H2446" s="68" t="s">
        <v>362</v>
      </c>
      <c r="I2446" s="69">
        <v>0</v>
      </c>
      <c r="J2446" s="69">
        <v>0</v>
      </c>
      <c r="K2446" s="91"/>
      <c r="L2446" s="91"/>
    </row>
    <row r="2447" spans="2:12" x14ac:dyDescent="0.25">
      <c r="B2447" s="67" t="s">
        <v>402</v>
      </c>
      <c r="C2447" s="67" t="s">
        <v>403</v>
      </c>
      <c r="D2447" s="68" t="s">
        <v>367</v>
      </c>
      <c r="E2447" s="67" t="s">
        <v>368</v>
      </c>
      <c r="F2447" s="68" t="s">
        <v>428</v>
      </c>
      <c r="G2447" s="67" t="s">
        <v>429</v>
      </c>
      <c r="H2447" s="68" t="s">
        <v>363</v>
      </c>
      <c r="I2447" s="69">
        <v>0</v>
      </c>
      <c r="J2447" s="69">
        <v>0</v>
      </c>
      <c r="K2447" s="91"/>
      <c r="L2447" s="91"/>
    </row>
    <row r="2448" spans="2:12" x14ac:dyDescent="0.25">
      <c r="B2448" s="67" t="s">
        <v>402</v>
      </c>
      <c r="C2448" s="67" t="s">
        <v>403</v>
      </c>
      <c r="D2448" s="68" t="s">
        <v>367</v>
      </c>
      <c r="E2448" s="67" t="s">
        <v>368</v>
      </c>
      <c r="F2448" s="68" t="s">
        <v>428</v>
      </c>
      <c r="G2448" s="67" t="s">
        <v>429</v>
      </c>
      <c r="H2448" s="68" t="s">
        <v>362</v>
      </c>
      <c r="I2448" s="69">
        <v>40</v>
      </c>
      <c r="J2448" s="69">
        <v>50</v>
      </c>
      <c r="K2448" s="91"/>
      <c r="L2448" s="91"/>
    </row>
    <row r="2449" spans="2:12" x14ac:dyDescent="0.25">
      <c r="B2449" s="67" t="s">
        <v>402</v>
      </c>
      <c r="C2449" s="67" t="s">
        <v>403</v>
      </c>
      <c r="D2449" s="68" t="s">
        <v>367</v>
      </c>
      <c r="E2449" s="67" t="s">
        <v>368</v>
      </c>
      <c r="F2449" s="68" t="s">
        <v>428</v>
      </c>
      <c r="G2449" s="67" t="s">
        <v>429</v>
      </c>
      <c r="H2449" s="68" t="s">
        <v>363</v>
      </c>
      <c r="I2449" s="69">
        <v>46</v>
      </c>
      <c r="J2449" s="69">
        <v>42</v>
      </c>
      <c r="K2449" s="91"/>
      <c r="L2449" s="91"/>
    </row>
    <row r="2450" spans="2:12" x14ac:dyDescent="0.25">
      <c r="B2450" s="67" t="s">
        <v>402</v>
      </c>
      <c r="C2450" s="67" t="s">
        <v>403</v>
      </c>
      <c r="D2450" s="68" t="s">
        <v>367</v>
      </c>
      <c r="E2450" s="67" t="s">
        <v>368</v>
      </c>
      <c r="F2450" s="68" t="s">
        <v>428</v>
      </c>
      <c r="G2450" s="67" t="s">
        <v>429</v>
      </c>
      <c r="H2450" s="68" t="s">
        <v>364</v>
      </c>
      <c r="I2450" s="69">
        <v>0</v>
      </c>
      <c r="J2450" s="69">
        <v>0</v>
      </c>
      <c r="K2450" s="91"/>
      <c r="L2450" s="91"/>
    </row>
    <row r="2451" spans="2:12" x14ac:dyDescent="0.25">
      <c r="B2451" s="67" t="s">
        <v>402</v>
      </c>
      <c r="C2451" s="67" t="s">
        <v>403</v>
      </c>
      <c r="D2451" s="68" t="s">
        <v>367</v>
      </c>
      <c r="E2451" s="67" t="s">
        <v>368</v>
      </c>
      <c r="F2451" s="68" t="s">
        <v>428</v>
      </c>
      <c r="G2451" s="67" t="s">
        <v>429</v>
      </c>
      <c r="H2451" s="68" t="s">
        <v>362</v>
      </c>
      <c r="I2451" s="69">
        <v>0</v>
      </c>
      <c r="J2451" s="69">
        <v>18</v>
      </c>
      <c r="K2451" s="91"/>
      <c r="L2451" s="91"/>
    </row>
    <row r="2452" spans="2:12" x14ac:dyDescent="0.25">
      <c r="B2452" s="67" t="s">
        <v>402</v>
      </c>
      <c r="C2452" s="67" t="s">
        <v>403</v>
      </c>
      <c r="D2452" s="68" t="s">
        <v>367</v>
      </c>
      <c r="E2452" s="67" t="s">
        <v>368</v>
      </c>
      <c r="F2452" s="68" t="s">
        <v>428</v>
      </c>
      <c r="G2452" s="67" t="s">
        <v>429</v>
      </c>
      <c r="H2452" s="68" t="s">
        <v>362</v>
      </c>
      <c r="I2452" s="69">
        <v>20</v>
      </c>
      <c r="J2452" s="69">
        <v>0</v>
      </c>
      <c r="K2452" s="91"/>
      <c r="L2452" s="91"/>
    </row>
    <row r="2453" spans="2:12" x14ac:dyDescent="0.25">
      <c r="B2453" s="67" t="s">
        <v>402</v>
      </c>
      <c r="C2453" s="67" t="s">
        <v>403</v>
      </c>
      <c r="D2453" s="68" t="s">
        <v>367</v>
      </c>
      <c r="E2453" s="67" t="s">
        <v>368</v>
      </c>
      <c r="F2453" s="68" t="s">
        <v>428</v>
      </c>
      <c r="G2453" s="67" t="s">
        <v>429</v>
      </c>
      <c r="H2453" s="68" t="s">
        <v>363</v>
      </c>
      <c r="I2453" s="69">
        <v>0</v>
      </c>
      <c r="J2453" s="69">
        <v>25</v>
      </c>
      <c r="K2453" s="91"/>
      <c r="L2453" s="91"/>
    </row>
    <row r="2454" spans="2:12" x14ac:dyDescent="0.25">
      <c r="B2454" s="67" t="s">
        <v>402</v>
      </c>
      <c r="C2454" s="67" t="s">
        <v>403</v>
      </c>
      <c r="D2454" s="68" t="s">
        <v>367</v>
      </c>
      <c r="E2454" s="67" t="s">
        <v>368</v>
      </c>
      <c r="F2454" s="68" t="s">
        <v>428</v>
      </c>
      <c r="G2454" s="67" t="s">
        <v>429</v>
      </c>
      <c r="H2454" s="68" t="s">
        <v>364</v>
      </c>
      <c r="I2454" s="69">
        <v>20</v>
      </c>
      <c r="J2454" s="69">
        <v>40</v>
      </c>
      <c r="K2454" s="91"/>
      <c r="L2454" s="91"/>
    </row>
    <row r="2455" spans="2:12" x14ac:dyDescent="0.25">
      <c r="B2455" s="67" t="s">
        <v>402</v>
      </c>
      <c r="C2455" s="67" t="s">
        <v>403</v>
      </c>
      <c r="D2455" s="68" t="s">
        <v>367</v>
      </c>
      <c r="E2455" s="67" t="s">
        <v>368</v>
      </c>
      <c r="F2455" s="68" t="s">
        <v>428</v>
      </c>
      <c r="G2455" s="67" t="s">
        <v>429</v>
      </c>
      <c r="H2455" s="68" t="s">
        <v>362</v>
      </c>
      <c r="I2455" s="69">
        <v>0</v>
      </c>
      <c r="J2455" s="69">
        <v>0</v>
      </c>
      <c r="K2455" s="91"/>
      <c r="L2455" s="91"/>
    </row>
    <row r="2456" spans="2:12" x14ac:dyDescent="0.25">
      <c r="B2456" s="67" t="s">
        <v>402</v>
      </c>
      <c r="C2456" s="67" t="s">
        <v>403</v>
      </c>
      <c r="D2456" s="68" t="s">
        <v>367</v>
      </c>
      <c r="E2456" s="67" t="s">
        <v>368</v>
      </c>
      <c r="F2456" s="68" t="s">
        <v>428</v>
      </c>
      <c r="G2456" s="67" t="s">
        <v>429</v>
      </c>
      <c r="H2456" s="68" t="s">
        <v>363</v>
      </c>
      <c r="I2456" s="69">
        <v>0</v>
      </c>
      <c r="J2456" s="69">
        <v>0</v>
      </c>
      <c r="K2456" s="91"/>
      <c r="L2456" s="91"/>
    </row>
    <row r="2457" spans="2:12" x14ac:dyDescent="0.25">
      <c r="B2457" s="67" t="s">
        <v>402</v>
      </c>
      <c r="C2457" s="67" t="s">
        <v>403</v>
      </c>
      <c r="D2457" s="68" t="s">
        <v>367</v>
      </c>
      <c r="E2457" s="67" t="s">
        <v>368</v>
      </c>
      <c r="F2457" s="68" t="s">
        <v>428</v>
      </c>
      <c r="G2457" s="67" t="s">
        <v>429</v>
      </c>
      <c r="H2457" s="68" t="s">
        <v>364</v>
      </c>
      <c r="I2457" s="69">
        <v>0</v>
      </c>
      <c r="J2457" s="69">
        <v>0</v>
      </c>
      <c r="K2457" s="91"/>
      <c r="L2457" s="91"/>
    </row>
    <row r="2458" spans="2:12" x14ac:dyDescent="0.25">
      <c r="B2458" s="67" t="s">
        <v>402</v>
      </c>
      <c r="C2458" s="67" t="s">
        <v>403</v>
      </c>
      <c r="D2458" s="68" t="s">
        <v>367</v>
      </c>
      <c r="E2458" s="67" t="s">
        <v>368</v>
      </c>
      <c r="F2458" s="68" t="s">
        <v>428</v>
      </c>
      <c r="G2458" s="67" t="s">
        <v>429</v>
      </c>
      <c r="H2458" s="68" t="s">
        <v>362</v>
      </c>
      <c r="I2458" s="69">
        <v>0</v>
      </c>
      <c r="J2458" s="69">
        <v>31</v>
      </c>
      <c r="K2458" s="91"/>
      <c r="L2458" s="91"/>
    </row>
    <row r="2459" spans="2:12" x14ac:dyDescent="0.25">
      <c r="B2459" s="67" t="s">
        <v>402</v>
      </c>
      <c r="C2459" s="67" t="s">
        <v>403</v>
      </c>
      <c r="D2459" s="68" t="s">
        <v>367</v>
      </c>
      <c r="E2459" s="67" t="s">
        <v>368</v>
      </c>
      <c r="F2459" s="68" t="s">
        <v>428</v>
      </c>
      <c r="G2459" s="67" t="s">
        <v>429</v>
      </c>
      <c r="H2459" s="68" t="s">
        <v>363</v>
      </c>
      <c r="I2459" s="69">
        <v>19</v>
      </c>
      <c r="J2459" s="69">
        <v>35</v>
      </c>
      <c r="K2459" s="91"/>
      <c r="L2459" s="91"/>
    </row>
    <row r="2460" spans="2:12" x14ac:dyDescent="0.25">
      <c r="B2460" s="67" t="s">
        <v>402</v>
      </c>
      <c r="C2460" s="67" t="s">
        <v>403</v>
      </c>
      <c r="D2460" s="68" t="s">
        <v>367</v>
      </c>
      <c r="E2460" s="67" t="s">
        <v>368</v>
      </c>
      <c r="F2460" s="68" t="s">
        <v>428</v>
      </c>
      <c r="G2460" s="67" t="s">
        <v>429</v>
      </c>
      <c r="H2460" s="68" t="s">
        <v>364</v>
      </c>
      <c r="I2460" s="69">
        <v>10</v>
      </c>
      <c r="J2460" s="69">
        <v>12</v>
      </c>
      <c r="K2460" s="91"/>
      <c r="L2460" s="91"/>
    </row>
    <row r="2461" spans="2:12" x14ac:dyDescent="0.25">
      <c r="B2461" s="67" t="s">
        <v>402</v>
      </c>
      <c r="C2461" s="67" t="s">
        <v>403</v>
      </c>
      <c r="D2461" s="68" t="s">
        <v>367</v>
      </c>
      <c r="E2461" s="67" t="s">
        <v>368</v>
      </c>
      <c r="F2461" s="68" t="s">
        <v>428</v>
      </c>
      <c r="G2461" s="67" t="s">
        <v>429</v>
      </c>
      <c r="H2461" s="68" t="s">
        <v>363</v>
      </c>
      <c r="I2461" s="69">
        <v>0</v>
      </c>
      <c r="J2461" s="69">
        <v>0</v>
      </c>
      <c r="K2461" s="91"/>
      <c r="L2461" s="91"/>
    </row>
    <row r="2462" spans="2:12" x14ac:dyDescent="0.25">
      <c r="B2462" s="67" t="s">
        <v>402</v>
      </c>
      <c r="C2462" s="67" t="s">
        <v>403</v>
      </c>
      <c r="D2462" s="68" t="s">
        <v>367</v>
      </c>
      <c r="E2462" s="67" t="s">
        <v>368</v>
      </c>
      <c r="F2462" s="68" t="s">
        <v>428</v>
      </c>
      <c r="G2462" s="67" t="s">
        <v>429</v>
      </c>
      <c r="H2462" s="68" t="s">
        <v>363</v>
      </c>
      <c r="I2462" s="69">
        <v>6</v>
      </c>
      <c r="J2462" s="69">
        <v>3</v>
      </c>
      <c r="K2462" s="91"/>
      <c r="L2462" s="91"/>
    </row>
    <row r="2463" spans="2:12" x14ac:dyDescent="0.25">
      <c r="B2463" s="67" t="s">
        <v>402</v>
      </c>
      <c r="C2463" s="67" t="s">
        <v>403</v>
      </c>
      <c r="D2463" s="68" t="s">
        <v>367</v>
      </c>
      <c r="E2463" s="67" t="s">
        <v>368</v>
      </c>
      <c r="F2463" s="68" t="s">
        <v>428</v>
      </c>
      <c r="G2463" s="67" t="s">
        <v>429</v>
      </c>
      <c r="H2463" s="68" t="s">
        <v>363</v>
      </c>
      <c r="I2463" s="69">
        <v>24</v>
      </c>
      <c r="J2463" s="69">
        <v>32</v>
      </c>
      <c r="K2463" s="91"/>
      <c r="L2463" s="91"/>
    </row>
    <row r="2464" spans="2:12" x14ac:dyDescent="0.25">
      <c r="B2464" s="67" t="s">
        <v>402</v>
      </c>
      <c r="C2464" s="67" t="s">
        <v>403</v>
      </c>
      <c r="D2464" s="68" t="s">
        <v>367</v>
      </c>
      <c r="E2464" s="67" t="s">
        <v>368</v>
      </c>
      <c r="F2464" s="68" t="s">
        <v>428</v>
      </c>
      <c r="G2464" s="67" t="s">
        <v>429</v>
      </c>
      <c r="H2464" s="68" t="s">
        <v>364</v>
      </c>
      <c r="I2464" s="69">
        <v>0</v>
      </c>
      <c r="J2464" s="69">
        <v>0</v>
      </c>
      <c r="K2464" s="91"/>
      <c r="L2464" s="91"/>
    </row>
    <row r="2465" spans="2:12" x14ac:dyDescent="0.25">
      <c r="B2465" s="67" t="s">
        <v>402</v>
      </c>
      <c r="C2465" s="67" t="s">
        <v>403</v>
      </c>
      <c r="D2465" s="68" t="s">
        <v>367</v>
      </c>
      <c r="E2465" s="67" t="s">
        <v>368</v>
      </c>
      <c r="F2465" s="68" t="s">
        <v>428</v>
      </c>
      <c r="G2465" s="67" t="s">
        <v>429</v>
      </c>
      <c r="H2465" s="68" t="s">
        <v>363</v>
      </c>
      <c r="I2465" s="69">
        <v>0</v>
      </c>
      <c r="J2465" s="69">
        <v>0</v>
      </c>
      <c r="K2465" s="91"/>
      <c r="L2465" s="91"/>
    </row>
    <row r="2466" spans="2:12" x14ac:dyDescent="0.25">
      <c r="B2466" s="67" t="s">
        <v>402</v>
      </c>
      <c r="C2466" s="67" t="s">
        <v>403</v>
      </c>
      <c r="D2466" s="68" t="s">
        <v>367</v>
      </c>
      <c r="E2466" s="67" t="s">
        <v>368</v>
      </c>
      <c r="F2466" s="68" t="s">
        <v>428</v>
      </c>
      <c r="G2466" s="67" t="s">
        <v>429</v>
      </c>
      <c r="H2466" s="68" t="s">
        <v>362</v>
      </c>
      <c r="I2466" s="69">
        <v>44</v>
      </c>
      <c r="J2466" s="69">
        <v>46</v>
      </c>
      <c r="K2466" s="91"/>
      <c r="L2466" s="91"/>
    </row>
    <row r="2467" spans="2:12" x14ac:dyDescent="0.25">
      <c r="B2467" s="67" t="s">
        <v>402</v>
      </c>
      <c r="C2467" s="67" t="s">
        <v>403</v>
      </c>
      <c r="D2467" s="68" t="s">
        <v>367</v>
      </c>
      <c r="E2467" s="67" t="s">
        <v>368</v>
      </c>
      <c r="F2467" s="68" t="s">
        <v>428</v>
      </c>
      <c r="G2467" s="67" t="s">
        <v>429</v>
      </c>
      <c r="H2467" s="68" t="s">
        <v>363</v>
      </c>
      <c r="I2467" s="69">
        <v>54</v>
      </c>
      <c r="J2467" s="69">
        <v>52</v>
      </c>
      <c r="K2467" s="91"/>
      <c r="L2467" s="91"/>
    </row>
    <row r="2468" spans="2:12" x14ac:dyDescent="0.25">
      <c r="B2468" s="67" t="s">
        <v>402</v>
      </c>
      <c r="C2468" s="67" t="s">
        <v>403</v>
      </c>
      <c r="D2468" s="68" t="s">
        <v>367</v>
      </c>
      <c r="E2468" s="67" t="s">
        <v>368</v>
      </c>
      <c r="F2468" s="68" t="s">
        <v>428</v>
      </c>
      <c r="G2468" s="67" t="s">
        <v>429</v>
      </c>
      <c r="H2468" s="68" t="s">
        <v>364</v>
      </c>
      <c r="I2468" s="69">
        <v>20</v>
      </c>
      <c r="J2468" s="69">
        <v>20</v>
      </c>
      <c r="K2468" s="91"/>
      <c r="L2468" s="91"/>
    </row>
    <row r="2469" spans="2:12" x14ac:dyDescent="0.25">
      <c r="B2469" s="67" t="s">
        <v>402</v>
      </c>
      <c r="C2469" s="67" t="s">
        <v>403</v>
      </c>
      <c r="D2469" s="68" t="s">
        <v>367</v>
      </c>
      <c r="E2469" s="67" t="s">
        <v>368</v>
      </c>
      <c r="F2469" s="68" t="s">
        <v>428</v>
      </c>
      <c r="G2469" s="67" t="s">
        <v>429</v>
      </c>
      <c r="H2469" s="68" t="s">
        <v>362</v>
      </c>
      <c r="I2469" s="69">
        <v>0</v>
      </c>
      <c r="J2469" s="69">
        <v>0</v>
      </c>
      <c r="K2469" s="91"/>
      <c r="L2469" s="91"/>
    </row>
    <row r="2470" spans="2:12" x14ac:dyDescent="0.25">
      <c r="B2470" s="67" t="s">
        <v>402</v>
      </c>
      <c r="C2470" s="67" t="s">
        <v>403</v>
      </c>
      <c r="D2470" s="68" t="s">
        <v>367</v>
      </c>
      <c r="E2470" s="67" t="s">
        <v>368</v>
      </c>
      <c r="F2470" s="68" t="s">
        <v>428</v>
      </c>
      <c r="G2470" s="67" t="s">
        <v>429</v>
      </c>
      <c r="H2470" s="68" t="s">
        <v>363</v>
      </c>
      <c r="I2470" s="69">
        <v>0</v>
      </c>
      <c r="J2470" s="69">
        <v>0</v>
      </c>
      <c r="K2470" s="91"/>
      <c r="L2470" s="91"/>
    </row>
    <row r="2471" spans="2:12" x14ac:dyDescent="0.25">
      <c r="B2471" s="67" t="s">
        <v>402</v>
      </c>
      <c r="C2471" s="67" t="s">
        <v>403</v>
      </c>
      <c r="D2471" s="68" t="s">
        <v>367</v>
      </c>
      <c r="E2471" s="67" t="s">
        <v>368</v>
      </c>
      <c r="F2471" s="68" t="s">
        <v>428</v>
      </c>
      <c r="G2471" s="67" t="s">
        <v>429</v>
      </c>
      <c r="H2471" s="68" t="s">
        <v>362</v>
      </c>
      <c r="I2471" s="69">
        <v>0.309</v>
      </c>
      <c r="J2471" s="69">
        <v>0.20599999999999999</v>
      </c>
      <c r="K2471" s="91"/>
      <c r="L2471" s="91"/>
    </row>
    <row r="2472" spans="2:12" x14ac:dyDescent="0.25">
      <c r="B2472" s="67" t="s">
        <v>402</v>
      </c>
      <c r="C2472" s="67" t="s">
        <v>403</v>
      </c>
      <c r="D2472" s="68" t="s">
        <v>367</v>
      </c>
      <c r="E2472" s="67" t="s">
        <v>368</v>
      </c>
      <c r="F2472" s="68" t="s">
        <v>428</v>
      </c>
      <c r="G2472" s="67" t="s">
        <v>429</v>
      </c>
      <c r="H2472" s="68" t="s">
        <v>363</v>
      </c>
      <c r="I2472" s="69">
        <v>0.39140000000000003</v>
      </c>
      <c r="J2472" s="69">
        <v>0.55620000000000003</v>
      </c>
      <c r="K2472" s="91"/>
      <c r="L2472" s="91"/>
    </row>
    <row r="2473" spans="2:12" x14ac:dyDescent="0.25">
      <c r="B2473" s="67" t="s">
        <v>402</v>
      </c>
      <c r="C2473" s="67" t="s">
        <v>403</v>
      </c>
      <c r="D2473" s="68" t="s">
        <v>367</v>
      </c>
      <c r="E2473" s="67" t="s">
        <v>368</v>
      </c>
      <c r="F2473" s="68" t="s">
        <v>428</v>
      </c>
      <c r="G2473" s="67" t="s">
        <v>429</v>
      </c>
      <c r="H2473" s="68" t="s">
        <v>364</v>
      </c>
      <c r="I2473" s="69">
        <v>0.45319999999999999</v>
      </c>
      <c r="J2473" s="69">
        <v>0.28839999999999999</v>
      </c>
      <c r="K2473" s="91"/>
      <c r="L2473" s="91"/>
    </row>
    <row r="2474" spans="2:12" x14ac:dyDescent="0.25">
      <c r="B2474" s="67" t="s">
        <v>402</v>
      </c>
      <c r="C2474" s="67" t="s">
        <v>403</v>
      </c>
      <c r="D2474" s="68" t="s">
        <v>367</v>
      </c>
      <c r="E2474" s="67" t="s">
        <v>368</v>
      </c>
      <c r="F2474" s="68" t="s">
        <v>428</v>
      </c>
      <c r="G2474" s="67" t="s">
        <v>429</v>
      </c>
      <c r="H2474" s="68" t="s">
        <v>362</v>
      </c>
      <c r="I2474" s="69">
        <v>0</v>
      </c>
      <c r="J2474" s="69">
        <v>8</v>
      </c>
      <c r="K2474" s="91"/>
      <c r="L2474" s="91"/>
    </row>
    <row r="2475" spans="2:12" x14ac:dyDescent="0.25">
      <c r="B2475" s="67" t="s">
        <v>402</v>
      </c>
      <c r="C2475" s="67" t="s">
        <v>403</v>
      </c>
      <c r="D2475" s="68" t="s">
        <v>367</v>
      </c>
      <c r="E2475" s="67" t="s">
        <v>368</v>
      </c>
      <c r="F2475" s="68" t="s">
        <v>428</v>
      </c>
      <c r="G2475" s="67" t="s">
        <v>429</v>
      </c>
      <c r="H2475" s="68" t="s">
        <v>363</v>
      </c>
      <c r="I2475" s="69">
        <v>0</v>
      </c>
      <c r="J2475" s="69">
        <v>20</v>
      </c>
      <c r="K2475" s="91"/>
      <c r="L2475" s="91"/>
    </row>
    <row r="2476" spans="2:12" x14ac:dyDescent="0.25">
      <c r="B2476" s="67" t="s">
        <v>402</v>
      </c>
      <c r="C2476" s="67" t="s">
        <v>403</v>
      </c>
      <c r="D2476" s="68" t="s">
        <v>367</v>
      </c>
      <c r="E2476" s="67" t="s">
        <v>368</v>
      </c>
      <c r="F2476" s="68" t="s">
        <v>428</v>
      </c>
      <c r="G2476" s="67" t="s">
        <v>429</v>
      </c>
      <c r="H2476" s="68" t="s">
        <v>364</v>
      </c>
      <c r="I2476" s="69">
        <v>0</v>
      </c>
      <c r="J2476" s="69">
        <v>10</v>
      </c>
      <c r="K2476" s="91"/>
      <c r="L2476" s="91"/>
    </row>
    <row r="2477" spans="2:12" x14ac:dyDescent="0.25">
      <c r="B2477" s="67" t="s">
        <v>402</v>
      </c>
      <c r="C2477" s="67" t="s">
        <v>403</v>
      </c>
      <c r="D2477" s="68" t="s">
        <v>367</v>
      </c>
      <c r="E2477" s="67" t="s">
        <v>368</v>
      </c>
      <c r="F2477" s="68" t="s">
        <v>428</v>
      </c>
      <c r="G2477" s="67" t="s">
        <v>429</v>
      </c>
      <c r="H2477" s="68" t="s">
        <v>362</v>
      </c>
      <c r="I2477" s="69">
        <v>0</v>
      </c>
      <c r="J2477" s="69">
        <v>0</v>
      </c>
      <c r="K2477" s="91"/>
      <c r="L2477" s="91"/>
    </row>
    <row r="2478" spans="2:12" x14ac:dyDescent="0.25">
      <c r="B2478" s="67" t="s">
        <v>402</v>
      </c>
      <c r="C2478" s="67" t="s">
        <v>403</v>
      </c>
      <c r="D2478" s="68" t="s">
        <v>367</v>
      </c>
      <c r="E2478" s="67" t="s">
        <v>368</v>
      </c>
      <c r="F2478" s="68" t="s">
        <v>428</v>
      </c>
      <c r="G2478" s="67" t="s">
        <v>429</v>
      </c>
      <c r="H2478" s="68" t="s">
        <v>363</v>
      </c>
      <c r="I2478" s="69">
        <v>0</v>
      </c>
      <c r="J2478" s="69">
        <v>0</v>
      </c>
      <c r="K2478" s="91"/>
      <c r="L2478" s="91"/>
    </row>
    <row r="2479" spans="2:12" x14ac:dyDescent="0.25">
      <c r="B2479" s="67" t="s">
        <v>402</v>
      </c>
      <c r="C2479" s="67" t="s">
        <v>403</v>
      </c>
      <c r="D2479" s="68" t="s">
        <v>367</v>
      </c>
      <c r="E2479" s="67" t="s">
        <v>368</v>
      </c>
      <c r="F2479" s="68" t="s">
        <v>428</v>
      </c>
      <c r="G2479" s="67" t="s">
        <v>429</v>
      </c>
      <c r="H2479" s="68" t="s">
        <v>362</v>
      </c>
      <c r="I2479" s="69">
        <v>5</v>
      </c>
      <c r="J2479" s="69">
        <v>0</v>
      </c>
      <c r="K2479" s="91"/>
      <c r="L2479" s="91"/>
    </row>
    <row r="2480" spans="2:12" x14ac:dyDescent="0.25">
      <c r="B2480" s="67" t="s">
        <v>402</v>
      </c>
      <c r="C2480" s="67" t="s">
        <v>403</v>
      </c>
      <c r="D2480" s="68" t="s">
        <v>367</v>
      </c>
      <c r="E2480" s="67" t="s">
        <v>368</v>
      </c>
      <c r="F2480" s="68" t="s">
        <v>428</v>
      </c>
      <c r="G2480" s="67" t="s">
        <v>429</v>
      </c>
      <c r="H2480" s="68" t="s">
        <v>363</v>
      </c>
      <c r="I2480" s="69">
        <v>0</v>
      </c>
      <c r="J2480" s="69">
        <v>35</v>
      </c>
      <c r="K2480" s="91"/>
      <c r="L2480" s="91"/>
    </row>
    <row r="2481" spans="2:12" x14ac:dyDescent="0.25">
      <c r="B2481" s="67" t="s">
        <v>402</v>
      </c>
      <c r="C2481" s="67" t="s">
        <v>403</v>
      </c>
      <c r="D2481" s="68" t="s">
        <v>367</v>
      </c>
      <c r="E2481" s="67" t="s">
        <v>368</v>
      </c>
      <c r="F2481" s="68" t="s">
        <v>428</v>
      </c>
      <c r="G2481" s="67" t="s">
        <v>429</v>
      </c>
      <c r="H2481" s="68" t="s">
        <v>364</v>
      </c>
      <c r="I2481" s="69">
        <v>5</v>
      </c>
      <c r="J2481" s="69">
        <v>28</v>
      </c>
      <c r="K2481" s="91"/>
      <c r="L2481" s="91"/>
    </row>
    <row r="2482" spans="2:12" x14ac:dyDescent="0.25">
      <c r="B2482" s="67" t="s">
        <v>402</v>
      </c>
      <c r="C2482" s="67" t="s">
        <v>403</v>
      </c>
      <c r="D2482" s="68" t="s">
        <v>367</v>
      </c>
      <c r="E2482" s="67" t="s">
        <v>368</v>
      </c>
      <c r="F2482" s="68" t="s">
        <v>428</v>
      </c>
      <c r="G2482" s="67" t="s">
        <v>429</v>
      </c>
      <c r="H2482" s="68" t="s">
        <v>363</v>
      </c>
      <c r="I2482" s="69">
        <v>8</v>
      </c>
      <c r="J2482" s="69">
        <v>9</v>
      </c>
      <c r="K2482" s="91"/>
      <c r="L2482" s="91"/>
    </row>
    <row r="2483" spans="2:12" x14ac:dyDescent="0.25">
      <c r="B2483" s="67" t="s">
        <v>402</v>
      </c>
      <c r="C2483" s="67" t="s">
        <v>403</v>
      </c>
      <c r="D2483" s="68" t="s">
        <v>367</v>
      </c>
      <c r="E2483" s="67" t="s">
        <v>368</v>
      </c>
      <c r="F2483" s="68" t="s">
        <v>428</v>
      </c>
      <c r="G2483" s="67" t="s">
        <v>429</v>
      </c>
      <c r="H2483" s="68" t="s">
        <v>364</v>
      </c>
      <c r="I2483" s="69">
        <v>0</v>
      </c>
      <c r="J2483" s="69">
        <v>0</v>
      </c>
      <c r="K2483" s="91"/>
      <c r="L2483" s="91"/>
    </row>
    <row r="2484" spans="2:12" x14ac:dyDescent="0.25">
      <c r="B2484" s="67" t="s">
        <v>402</v>
      </c>
      <c r="C2484" s="67" t="s">
        <v>403</v>
      </c>
      <c r="D2484" s="68" t="s">
        <v>367</v>
      </c>
      <c r="E2484" s="67" t="s">
        <v>368</v>
      </c>
      <c r="F2484" s="68" t="s">
        <v>428</v>
      </c>
      <c r="G2484" s="67" t="s">
        <v>429</v>
      </c>
      <c r="H2484" s="68" t="s">
        <v>362</v>
      </c>
      <c r="I2484" s="69">
        <v>15</v>
      </c>
      <c r="J2484" s="69">
        <v>94</v>
      </c>
      <c r="K2484" s="91"/>
      <c r="L2484" s="91"/>
    </row>
    <row r="2485" spans="2:12" x14ac:dyDescent="0.25">
      <c r="B2485" s="67" t="s">
        <v>402</v>
      </c>
      <c r="C2485" s="67" t="s">
        <v>403</v>
      </c>
      <c r="D2485" s="68" t="s">
        <v>367</v>
      </c>
      <c r="E2485" s="67" t="s">
        <v>368</v>
      </c>
      <c r="F2485" s="68" t="s">
        <v>428</v>
      </c>
      <c r="G2485" s="67" t="s">
        <v>429</v>
      </c>
      <c r="H2485" s="68" t="s">
        <v>363</v>
      </c>
      <c r="I2485" s="69">
        <v>97</v>
      </c>
      <c r="J2485" s="69">
        <v>163</v>
      </c>
      <c r="K2485" s="91"/>
      <c r="L2485" s="91"/>
    </row>
    <row r="2486" spans="2:12" x14ac:dyDescent="0.25">
      <c r="B2486" s="67" t="s">
        <v>402</v>
      </c>
      <c r="C2486" s="67" t="s">
        <v>403</v>
      </c>
      <c r="D2486" s="68" t="s">
        <v>367</v>
      </c>
      <c r="E2486" s="67" t="s">
        <v>368</v>
      </c>
      <c r="F2486" s="68" t="s">
        <v>428</v>
      </c>
      <c r="G2486" s="67" t="s">
        <v>429</v>
      </c>
      <c r="H2486" s="68" t="s">
        <v>364</v>
      </c>
      <c r="I2486" s="69">
        <v>40</v>
      </c>
      <c r="J2486" s="69">
        <v>107</v>
      </c>
      <c r="K2486" s="91"/>
      <c r="L2486" s="91"/>
    </row>
    <row r="2487" spans="2:12" x14ac:dyDescent="0.25">
      <c r="B2487" s="67" t="s">
        <v>402</v>
      </c>
      <c r="C2487" s="67" t="s">
        <v>403</v>
      </c>
      <c r="D2487" s="68" t="s">
        <v>367</v>
      </c>
      <c r="E2487" s="67" t="s">
        <v>368</v>
      </c>
      <c r="F2487" s="68" t="s">
        <v>428</v>
      </c>
      <c r="G2487" s="67" t="s">
        <v>429</v>
      </c>
      <c r="H2487" s="68" t="s">
        <v>364</v>
      </c>
      <c r="I2487" s="69">
        <v>0</v>
      </c>
      <c r="J2487" s="69">
        <v>0</v>
      </c>
      <c r="K2487" s="91"/>
      <c r="L2487" s="91"/>
    </row>
    <row r="2488" spans="2:12" x14ac:dyDescent="0.25">
      <c r="B2488" s="67" t="s">
        <v>402</v>
      </c>
      <c r="C2488" s="67" t="s">
        <v>403</v>
      </c>
      <c r="D2488" s="68" t="s">
        <v>367</v>
      </c>
      <c r="E2488" s="67" t="s">
        <v>368</v>
      </c>
      <c r="F2488" s="68" t="s">
        <v>428</v>
      </c>
      <c r="G2488" s="67" t="s">
        <v>429</v>
      </c>
      <c r="H2488" s="68" t="s">
        <v>362</v>
      </c>
      <c r="I2488" s="69">
        <v>11</v>
      </c>
      <c r="J2488" s="69">
        <v>-1</v>
      </c>
      <c r="K2488" s="91"/>
      <c r="L2488" s="91"/>
    </row>
    <row r="2489" spans="2:12" x14ac:dyDescent="0.25">
      <c r="B2489" s="67" t="s">
        <v>402</v>
      </c>
      <c r="C2489" s="67" t="s">
        <v>403</v>
      </c>
      <c r="D2489" s="68" t="s">
        <v>367</v>
      </c>
      <c r="E2489" s="67" t="s">
        <v>368</v>
      </c>
      <c r="F2489" s="68" t="s">
        <v>428</v>
      </c>
      <c r="G2489" s="67" t="s">
        <v>429</v>
      </c>
      <c r="H2489" s="68" t="s">
        <v>363</v>
      </c>
      <c r="I2489" s="69">
        <v>0</v>
      </c>
      <c r="J2489" s="69">
        <v>0</v>
      </c>
      <c r="K2489" s="91"/>
      <c r="L2489" s="91"/>
    </row>
    <row r="2490" spans="2:12" x14ac:dyDescent="0.25">
      <c r="B2490" s="67" t="s">
        <v>402</v>
      </c>
      <c r="C2490" s="67" t="s">
        <v>403</v>
      </c>
      <c r="D2490" s="68" t="s">
        <v>367</v>
      </c>
      <c r="E2490" s="67" t="s">
        <v>368</v>
      </c>
      <c r="F2490" s="68" t="s">
        <v>428</v>
      </c>
      <c r="G2490" s="67" t="s">
        <v>429</v>
      </c>
      <c r="H2490" s="68" t="s">
        <v>363</v>
      </c>
      <c r="I2490" s="69">
        <v>0</v>
      </c>
      <c r="J2490" s="69">
        <v>9</v>
      </c>
      <c r="K2490" s="91"/>
      <c r="L2490" s="91"/>
    </row>
    <row r="2491" spans="2:12" x14ac:dyDescent="0.25">
      <c r="B2491" s="67" t="s">
        <v>402</v>
      </c>
      <c r="C2491" s="67" t="s">
        <v>403</v>
      </c>
      <c r="D2491" s="68" t="s">
        <v>367</v>
      </c>
      <c r="E2491" s="67" t="s">
        <v>368</v>
      </c>
      <c r="F2491" s="68" t="s">
        <v>428</v>
      </c>
      <c r="G2491" s="67" t="s">
        <v>429</v>
      </c>
      <c r="H2491" s="68" t="s">
        <v>363</v>
      </c>
      <c r="I2491" s="69">
        <v>0</v>
      </c>
      <c r="J2491" s="69">
        <v>0</v>
      </c>
      <c r="K2491" s="91"/>
      <c r="L2491" s="91"/>
    </row>
    <row r="2492" spans="2:12" x14ac:dyDescent="0.25">
      <c r="B2492" s="67" t="s">
        <v>402</v>
      </c>
      <c r="C2492" s="67" t="s">
        <v>403</v>
      </c>
      <c r="D2492" s="68" t="s">
        <v>367</v>
      </c>
      <c r="E2492" s="67" t="s">
        <v>368</v>
      </c>
      <c r="F2492" s="68" t="s">
        <v>428</v>
      </c>
      <c r="G2492" s="67" t="s">
        <v>429</v>
      </c>
      <c r="H2492" s="68" t="s">
        <v>363</v>
      </c>
      <c r="I2492" s="69">
        <v>0</v>
      </c>
      <c r="J2492" s="69">
        <v>1</v>
      </c>
      <c r="K2492" s="91"/>
      <c r="L2492" s="91"/>
    </row>
    <row r="2493" spans="2:12" x14ac:dyDescent="0.25">
      <c r="B2493" s="67" t="s">
        <v>402</v>
      </c>
      <c r="C2493" s="67" t="s">
        <v>403</v>
      </c>
      <c r="D2493" s="68" t="s">
        <v>367</v>
      </c>
      <c r="E2493" s="67" t="s">
        <v>368</v>
      </c>
      <c r="F2493" s="68" t="s">
        <v>428</v>
      </c>
      <c r="G2493" s="67" t="s">
        <v>429</v>
      </c>
      <c r="H2493" s="68" t="s">
        <v>362</v>
      </c>
      <c r="I2493" s="69">
        <v>0</v>
      </c>
      <c r="J2493" s="69">
        <v>0</v>
      </c>
      <c r="K2493" s="91"/>
      <c r="L2493" s="91"/>
    </row>
    <row r="2494" spans="2:12" x14ac:dyDescent="0.25">
      <c r="B2494" s="67" t="s">
        <v>402</v>
      </c>
      <c r="C2494" s="67" t="s">
        <v>403</v>
      </c>
      <c r="D2494" s="68" t="s">
        <v>367</v>
      </c>
      <c r="E2494" s="67" t="s">
        <v>368</v>
      </c>
      <c r="F2494" s="68" t="s">
        <v>428</v>
      </c>
      <c r="G2494" s="67" t="s">
        <v>429</v>
      </c>
      <c r="H2494" s="68" t="s">
        <v>363</v>
      </c>
      <c r="I2494" s="69">
        <v>12</v>
      </c>
      <c r="J2494" s="69">
        <v>24</v>
      </c>
      <c r="K2494" s="91"/>
      <c r="L2494" s="91"/>
    </row>
    <row r="2495" spans="2:12" x14ac:dyDescent="0.25">
      <c r="B2495" s="67" t="s">
        <v>402</v>
      </c>
      <c r="C2495" s="67" t="s">
        <v>403</v>
      </c>
      <c r="D2495" s="68" t="s">
        <v>367</v>
      </c>
      <c r="E2495" s="67" t="s">
        <v>368</v>
      </c>
      <c r="F2495" s="68" t="s">
        <v>428</v>
      </c>
      <c r="G2495" s="67" t="s">
        <v>429</v>
      </c>
      <c r="H2495" s="68" t="s">
        <v>364</v>
      </c>
      <c r="I2495" s="69">
        <v>0</v>
      </c>
      <c r="J2495" s="69">
        <v>0</v>
      </c>
      <c r="K2495" s="91"/>
      <c r="L2495" s="91"/>
    </row>
    <row r="2496" spans="2:12" x14ac:dyDescent="0.25">
      <c r="B2496" s="67" t="s">
        <v>402</v>
      </c>
      <c r="C2496" s="67" t="s">
        <v>403</v>
      </c>
      <c r="D2496" s="68" t="s">
        <v>367</v>
      </c>
      <c r="E2496" s="67" t="s">
        <v>368</v>
      </c>
      <c r="F2496" s="68" t="s">
        <v>428</v>
      </c>
      <c r="G2496" s="67" t="s">
        <v>429</v>
      </c>
      <c r="H2496" s="68" t="s">
        <v>362</v>
      </c>
      <c r="I2496" s="69">
        <v>26</v>
      </c>
      <c r="J2496" s="69">
        <v>23</v>
      </c>
      <c r="K2496" s="91"/>
      <c r="L2496" s="91"/>
    </row>
    <row r="2497" spans="2:12" x14ac:dyDescent="0.25">
      <c r="B2497" s="67" t="s">
        <v>402</v>
      </c>
      <c r="C2497" s="67" t="s">
        <v>403</v>
      </c>
      <c r="D2497" s="68" t="s">
        <v>367</v>
      </c>
      <c r="E2497" s="67" t="s">
        <v>368</v>
      </c>
      <c r="F2497" s="68" t="s">
        <v>428</v>
      </c>
      <c r="G2497" s="67" t="s">
        <v>429</v>
      </c>
      <c r="H2497" s="68" t="s">
        <v>363</v>
      </c>
      <c r="I2497" s="69">
        <v>71</v>
      </c>
      <c r="J2497" s="69">
        <v>147</v>
      </c>
      <c r="K2497" s="91"/>
      <c r="L2497" s="91"/>
    </row>
    <row r="2498" spans="2:12" x14ac:dyDescent="0.25">
      <c r="B2498" s="67" t="s">
        <v>402</v>
      </c>
      <c r="C2498" s="67" t="s">
        <v>403</v>
      </c>
      <c r="D2498" s="68" t="s">
        <v>367</v>
      </c>
      <c r="E2498" s="67" t="s">
        <v>368</v>
      </c>
      <c r="F2498" s="68" t="s">
        <v>428</v>
      </c>
      <c r="G2498" s="67" t="s">
        <v>429</v>
      </c>
      <c r="H2498" s="68" t="s">
        <v>364</v>
      </c>
      <c r="I2498" s="69">
        <v>40</v>
      </c>
      <c r="J2498" s="69">
        <v>49</v>
      </c>
      <c r="K2498" s="91"/>
      <c r="L2498" s="91"/>
    </row>
    <row r="2499" spans="2:12" x14ac:dyDescent="0.25">
      <c r="B2499" s="67" t="s">
        <v>402</v>
      </c>
      <c r="C2499" s="67" t="s">
        <v>403</v>
      </c>
      <c r="D2499" s="68" t="s">
        <v>367</v>
      </c>
      <c r="E2499" s="67" t="s">
        <v>368</v>
      </c>
      <c r="F2499" s="68" t="s">
        <v>428</v>
      </c>
      <c r="G2499" s="67" t="s">
        <v>429</v>
      </c>
      <c r="H2499" s="68" t="s">
        <v>362</v>
      </c>
      <c r="I2499" s="69">
        <v>33</v>
      </c>
      <c r="J2499" s="69">
        <v>10</v>
      </c>
      <c r="K2499" s="91"/>
      <c r="L2499" s="91"/>
    </row>
    <row r="2500" spans="2:12" x14ac:dyDescent="0.25">
      <c r="B2500" s="67" t="s">
        <v>402</v>
      </c>
      <c r="C2500" s="67" t="s">
        <v>403</v>
      </c>
      <c r="D2500" s="68" t="s">
        <v>367</v>
      </c>
      <c r="E2500" s="67" t="s">
        <v>368</v>
      </c>
      <c r="F2500" s="68" t="s">
        <v>428</v>
      </c>
      <c r="G2500" s="67" t="s">
        <v>429</v>
      </c>
      <c r="H2500" s="68" t="s">
        <v>363</v>
      </c>
      <c r="I2500" s="69">
        <v>87</v>
      </c>
      <c r="J2500" s="69">
        <v>131</v>
      </c>
      <c r="K2500" s="91"/>
      <c r="L2500" s="91"/>
    </row>
    <row r="2501" spans="2:12" x14ac:dyDescent="0.25">
      <c r="B2501" s="67" t="s">
        <v>402</v>
      </c>
      <c r="C2501" s="67" t="s">
        <v>403</v>
      </c>
      <c r="D2501" s="68" t="s">
        <v>367</v>
      </c>
      <c r="E2501" s="67" t="s">
        <v>368</v>
      </c>
      <c r="F2501" s="68" t="s">
        <v>428</v>
      </c>
      <c r="G2501" s="67" t="s">
        <v>429</v>
      </c>
      <c r="H2501" s="68" t="s">
        <v>364</v>
      </c>
      <c r="I2501" s="69">
        <v>20</v>
      </c>
      <c r="J2501" s="69">
        <v>15</v>
      </c>
      <c r="K2501" s="91"/>
      <c r="L2501" s="91"/>
    </row>
    <row r="2502" spans="2:12" x14ac:dyDescent="0.25">
      <c r="B2502" s="67" t="s">
        <v>402</v>
      </c>
      <c r="C2502" s="67" t="s">
        <v>403</v>
      </c>
      <c r="D2502" s="68" t="s">
        <v>367</v>
      </c>
      <c r="E2502" s="67" t="s">
        <v>368</v>
      </c>
      <c r="F2502" s="68" t="s">
        <v>428</v>
      </c>
      <c r="G2502" s="67" t="s">
        <v>429</v>
      </c>
      <c r="H2502" s="68" t="s">
        <v>363</v>
      </c>
      <c r="I2502" s="69">
        <v>4</v>
      </c>
      <c r="J2502" s="69">
        <v>12</v>
      </c>
      <c r="K2502" s="91"/>
      <c r="L2502" s="91"/>
    </row>
    <row r="2503" spans="2:12" x14ac:dyDescent="0.25">
      <c r="B2503" s="67" t="s">
        <v>402</v>
      </c>
      <c r="C2503" s="67" t="s">
        <v>403</v>
      </c>
      <c r="D2503" s="68" t="s">
        <v>367</v>
      </c>
      <c r="E2503" s="67" t="s">
        <v>368</v>
      </c>
      <c r="F2503" s="68" t="s">
        <v>428</v>
      </c>
      <c r="G2503" s="67" t="s">
        <v>429</v>
      </c>
      <c r="H2503" s="68" t="s">
        <v>364</v>
      </c>
      <c r="I2503" s="69">
        <v>20</v>
      </c>
      <c r="J2503" s="69">
        <v>0</v>
      </c>
      <c r="K2503" s="91"/>
      <c r="L2503" s="91"/>
    </row>
    <row r="2504" spans="2:12" x14ac:dyDescent="0.25">
      <c r="B2504" s="67" t="s">
        <v>402</v>
      </c>
      <c r="C2504" s="67" t="s">
        <v>403</v>
      </c>
      <c r="D2504" s="68" t="s">
        <v>367</v>
      </c>
      <c r="E2504" s="67" t="s">
        <v>368</v>
      </c>
      <c r="F2504" s="68" t="s">
        <v>428</v>
      </c>
      <c r="G2504" s="67" t="s">
        <v>429</v>
      </c>
      <c r="H2504" s="68" t="s">
        <v>362</v>
      </c>
      <c r="I2504" s="69">
        <v>0</v>
      </c>
      <c r="J2504" s="69">
        <v>0</v>
      </c>
      <c r="K2504" s="91"/>
      <c r="L2504" s="91"/>
    </row>
    <row r="2505" spans="2:12" x14ac:dyDescent="0.25">
      <c r="B2505" s="67" t="s">
        <v>402</v>
      </c>
      <c r="C2505" s="67" t="s">
        <v>403</v>
      </c>
      <c r="D2505" s="68" t="s">
        <v>367</v>
      </c>
      <c r="E2505" s="67" t="s">
        <v>368</v>
      </c>
      <c r="F2505" s="68" t="s">
        <v>428</v>
      </c>
      <c r="G2505" s="67" t="s">
        <v>429</v>
      </c>
      <c r="H2505" s="68" t="s">
        <v>362</v>
      </c>
      <c r="I2505" s="69">
        <v>0</v>
      </c>
      <c r="J2505" s="69">
        <v>0</v>
      </c>
      <c r="K2505" s="91"/>
      <c r="L2505" s="91"/>
    </row>
    <row r="2506" spans="2:12" x14ac:dyDescent="0.25">
      <c r="B2506" s="67" t="s">
        <v>402</v>
      </c>
      <c r="C2506" s="67" t="s">
        <v>403</v>
      </c>
      <c r="D2506" s="68" t="s">
        <v>367</v>
      </c>
      <c r="E2506" s="67" t="s">
        <v>368</v>
      </c>
      <c r="F2506" s="68" t="s">
        <v>428</v>
      </c>
      <c r="G2506" s="67" t="s">
        <v>429</v>
      </c>
      <c r="H2506" s="68" t="s">
        <v>362</v>
      </c>
      <c r="I2506" s="69">
        <v>0</v>
      </c>
      <c r="J2506" s="69">
        <v>0</v>
      </c>
      <c r="K2506" s="91"/>
      <c r="L2506" s="91"/>
    </row>
    <row r="2507" spans="2:12" x14ac:dyDescent="0.25">
      <c r="B2507" s="67" t="s">
        <v>402</v>
      </c>
      <c r="C2507" s="67" t="s">
        <v>403</v>
      </c>
      <c r="D2507" s="68" t="s">
        <v>367</v>
      </c>
      <c r="E2507" s="67" t="s">
        <v>368</v>
      </c>
      <c r="F2507" s="68" t="s">
        <v>428</v>
      </c>
      <c r="G2507" s="67" t="s">
        <v>429</v>
      </c>
      <c r="H2507" s="68" t="s">
        <v>363</v>
      </c>
      <c r="I2507" s="69">
        <v>90</v>
      </c>
      <c r="J2507" s="69">
        <v>52</v>
      </c>
      <c r="K2507" s="91"/>
      <c r="L2507" s="91"/>
    </row>
    <row r="2508" spans="2:12" x14ac:dyDescent="0.25">
      <c r="B2508" s="67" t="s">
        <v>402</v>
      </c>
      <c r="C2508" s="67" t="s">
        <v>403</v>
      </c>
      <c r="D2508" s="68" t="s">
        <v>367</v>
      </c>
      <c r="E2508" s="67" t="s">
        <v>368</v>
      </c>
      <c r="F2508" s="68" t="s">
        <v>428</v>
      </c>
      <c r="G2508" s="67" t="s">
        <v>429</v>
      </c>
      <c r="H2508" s="68" t="s">
        <v>364</v>
      </c>
      <c r="I2508" s="69">
        <v>0</v>
      </c>
      <c r="J2508" s="69">
        <v>0</v>
      </c>
      <c r="K2508" s="91"/>
      <c r="L2508" s="91"/>
    </row>
    <row r="2509" spans="2:12" x14ac:dyDescent="0.25">
      <c r="B2509" s="67" t="s">
        <v>402</v>
      </c>
      <c r="C2509" s="67" t="s">
        <v>403</v>
      </c>
      <c r="D2509" s="68" t="s">
        <v>367</v>
      </c>
      <c r="E2509" s="67" t="s">
        <v>368</v>
      </c>
      <c r="F2509" s="68" t="s">
        <v>428</v>
      </c>
      <c r="G2509" s="67" t="s">
        <v>429</v>
      </c>
      <c r="H2509" s="68" t="s">
        <v>362</v>
      </c>
      <c r="I2509" s="69">
        <v>33</v>
      </c>
      <c r="J2509" s="69">
        <v>35</v>
      </c>
      <c r="K2509" s="91"/>
      <c r="L2509" s="91"/>
    </row>
    <row r="2510" spans="2:12" x14ac:dyDescent="0.25">
      <c r="B2510" s="67" t="s">
        <v>402</v>
      </c>
      <c r="C2510" s="67" t="s">
        <v>403</v>
      </c>
      <c r="D2510" s="68" t="s">
        <v>367</v>
      </c>
      <c r="E2510" s="67" t="s">
        <v>368</v>
      </c>
      <c r="F2510" s="68" t="s">
        <v>428</v>
      </c>
      <c r="G2510" s="67" t="s">
        <v>429</v>
      </c>
      <c r="H2510" s="68" t="s">
        <v>363</v>
      </c>
      <c r="I2510" s="69">
        <v>125</v>
      </c>
      <c r="J2510" s="69">
        <v>247</v>
      </c>
      <c r="K2510" s="91"/>
      <c r="L2510" s="91"/>
    </row>
    <row r="2511" spans="2:12" x14ac:dyDescent="0.25">
      <c r="B2511" s="67" t="s">
        <v>402</v>
      </c>
      <c r="C2511" s="67" t="s">
        <v>403</v>
      </c>
      <c r="D2511" s="68" t="s">
        <v>367</v>
      </c>
      <c r="E2511" s="67" t="s">
        <v>368</v>
      </c>
      <c r="F2511" s="68" t="s">
        <v>428</v>
      </c>
      <c r="G2511" s="67" t="s">
        <v>429</v>
      </c>
      <c r="H2511" s="68" t="s">
        <v>364</v>
      </c>
      <c r="I2511" s="69">
        <v>47</v>
      </c>
      <c r="J2511" s="69">
        <v>53</v>
      </c>
      <c r="K2511" s="91"/>
      <c r="L2511" s="91"/>
    </row>
    <row r="2512" spans="2:12" x14ac:dyDescent="0.25">
      <c r="B2512" s="67" t="s">
        <v>402</v>
      </c>
      <c r="C2512" s="67" t="s">
        <v>403</v>
      </c>
      <c r="D2512" s="68" t="s">
        <v>367</v>
      </c>
      <c r="E2512" s="67" t="s">
        <v>368</v>
      </c>
      <c r="F2512" s="68" t="s">
        <v>428</v>
      </c>
      <c r="G2512" s="67" t="s">
        <v>429</v>
      </c>
      <c r="H2512" s="68" t="s">
        <v>362</v>
      </c>
      <c r="I2512" s="69">
        <v>0</v>
      </c>
      <c r="J2512" s="69">
        <v>40</v>
      </c>
      <c r="K2512" s="91"/>
      <c r="L2512" s="91"/>
    </row>
    <row r="2513" spans="2:12" x14ac:dyDescent="0.25">
      <c r="B2513" s="67" t="s">
        <v>402</v>
      </c>
      <c r="C2513" s="67" t="s">
        <v>403</v>
      </c>
      <c r="D2513" s="68" t="s">
        <v>367</v>
      </c>
      <c r="E2513" s="67" t="s">
        <v>368</v>
      </c>
      <c r="F2513" s="68" t="s">
        <v>428</v>
      </c>
      <c r="G2513" s="67" t="s">
        <v>429</v>
      </c>
      <c r="H2513" s="68" t="s">
        <v>363</v>
      </c>
      <c r="I2513" s="69">
        <v>114</v>
      </c>
      <c r="J2513" s="69">
        <v>72</v>
      </c>
      <c r="K2513" s="91"/>
      <c r="L2513" s="91"/>
    </row>
    <row r="2514" spans="2:12" x14ac:dyDescent="0.25">
      <c r="B2514" s="67" t="s">
        <v>402</v>
      </c>
      <c r="C2514" s="67" t="s">
        <v>403</v>
      </c>
      <c r="D2514" s="68" t="s">
        <v>367</v>
      </c>
      <c r="E2514" s="67" t="s">
        <v>368</v>
      </c>
      <c r="F2514" s="68" t="s">
        <v>428</v>
      </c>
      <c r="G2514" s="67" t="s">
        <v>429</v>
      </c>
      <c r="H2514" s="68" t="s">
        <v>364</v>
      </c>
      <c r="I2514" s="69">
        <v>0</v>
      </c>
      <c r="J2514" s="69">
        <v>10</v>
      </c>
      <c r="K2514" s="91"/>
      <c r="L2514" s="91"/>
    </row>
    <row r="2515" spans="2:12" x14ac:dyDescent="0.25">
      <c r="B2515" s="67" t="s">
        <v>402</v>
      </c>
      <c r="C2515" s="67" t="s">
        <v>403</v>
      </c>
      <c r="D2515" s="68" t="s">
        <v>367</v>
      </c>
      <c r="E2515" s="67" t="s">
        <v>368</v>
      </c>
      <c r="F2515" s="68" t="s">
        <v>428</v>
      </c>
      <c r="G2515" s="67" t="s">
        <v>429</v>
      </c>
      <c r="H2515" s="68" t="s">
        <v>362</v>
      </c>
      <c r="I2515" s="69">
        <v>106</v>
      </c>
      <c r="J2515" s="69">
        <v>56</v>
      </c>
      <c r="K2515" s="91"/>
      <c r="L2515" s="91"/>
    </row>
    <row r="2516" spans="2:12" x14ac:dyDescent="0.25">
      <c r="B2516" s="67" t="s">
        <v>402</v>
      </c>
      <c r="C2516" s="67" t="s">
        <v>403</v>
      </c>
      <c r="D2516" s="68" t="s">
        <v>367</v>
      </c>
      <c r="E2516" s="67" t="s">
        <v>368</v>
      </c>
      <c r="F2516" s="68" t="s">
        <v>428</v>
      </c>
      <c r="G2516" s="67" t="s">
        <v>429</v>
      </c>
      <c r="H2516" s="68" t="s">
        <v>363</v>
      </c>
      <c r="I2516" s="69">
        <v>111</v>
      </c>
      <c r="J2516" s="69">
        <v>95</v>
      </c>
      <c r="K2516" s="91"/>
      <c r="L2516" s="91"/>
    </row>
    <row r="2517" spans="2:12" x14ac:dyDescent="0.25">
      <c r="B2517" s="67" t="s">
        <v>402</v>
      </c>
      <c r="C2517" s="67" t="s">
        <v>403</v>
      </c>
      <c r="D2517" s="68" t="s">
        <v>367</v>
      </c>
      <c r="E2517" s="67" t="s">
        <v>368</v>
      </c>
      <c r="F2517" s="68" t="s">
        <v>428</v>
      </c>
      <c r="G2517" s="67" t="s">
        <v>429</v>
      </c>
      <c r="H2517" s="68" t="s">
        <v>364</v>
      </c>
      <c r="I2517" s="69">
        <v>24</v>
      </c>
      <c r="J2517" s="69">
        <v>30</v>
      </c>
      <c r="K2517" s="91"/>
      <c r="L2517" s="91"/>
    </row>
    <row r="2518" spans="2:12" x14ac:dyDescent="0.25">
      <c r="B2518" s="67" t="s">
        <v>402</v>
      </c>
      <c r="C2518" s="67" t="s">
        <v>403</v>
      </c>
      <c r="D2518" s="68" t="s">
        <v>367</v>
      </c>
      <c r="E2518" s="67" t="s">
        <v>368</v>
      </c>
      <c r="F2518" s="68" t="s">
        <v>428</v>
      </c>
      <c r="G2518" s="67" t="s">
        <v>429</v>
      </c>
      <c r="H2518" s="68" t="s">
        <v>362</v>
      </c>
      <c r="I2518" s="69">
        <v>93</v>
      </c>
      <c r="J2518" s="69">
        <v>130</v>
      </c>
      <c r="K2518" s="91"/>
      <c r="L2518" s="91"/>
    </row>
    <row r="2519" spans="2:12" x14ac:dyDescent="0.25">
      <c r="B2519" s="67" t="s">
        <v>402</v>
      </c>
      <c r="C2519" s="67" t="s">
        <v>403</v>
      </c>
      <c r="D2519" s="68" t="s">
        <v>367</v>
      </c>
      <c r="E2519" s="67" t="s">
        <v>368</v>
      </c>
      <c r="F2519" s="68" t="s">
        <v>428</v>
      </c>
      <c r="G2519" s="67" t="s">
        <v>429</v>
      </c>
      <c r="H2519" s="68" t="s">
        <v>363</v>
      </c>
      <c r="I2519" s="69">
        <v>407</v>
      </c>
      <c r="J2519" s="69">
        <v>529</v>
      </c>
      <c r="K2519" s="91"/>
      <c r="L2519" s="91"/>
    </row>
    <row r="2520" spans="2:12" x14ac:dyDescent="0.25">
      <c r="B2520" s="67" t="s">
        <v>402</v>
      </c>
      <c r="C2520" s="67" t="s">
        <v>403</v>
      </c>
      <c r="D2520" s="68" t="s">
        <v>367</v>
      </c>
      <c r="E2520" s="67" t="s">
        <v>368</v>
      </c>
      <c r="F2520" s="68" t="s">
        <v>428</v>
      </c>
      <c r="G2520" s="67" t="s">
        <v>429</v>
      </c>
      <c r="H2520" s="68" t="s">
        <v>364</v>
      </c>
      <c r="I2520" s="69">
        <v>92</v>
      </c>
      <c r="J2520" s="69">
        <v>140</v>
      </c>
      <c r="K2520" s="91"/>
      <c r="L2520" s="91"/>
    </row>
    <row r="2521" spans="2:12" x14ac:dyDescent="0.25">
      <c r="B2521" s="67" t="s">
        <v>402</v>
      </c>
      <c r="C2521" s="67" t="s">
        <v>403</v>
      </c>
      <c r="D2521" s="68" t="s">
        <v>367</v>
      </c>
      <c r="E2521" s="67" t="s">
        <v>368</v>
      </c>
      <c r="F2521" s="68" t="s">
        <v>428</v>
      </c>
      <c r="G2521" s="67" t="s">
        <v>429</v>
      </c>
      <c r="H2521" s="68" t="s">
        <v>362</v>
      </c>
      <c r="I2521" s="69">
        <v>24</v>
      </c>
      <c r="J2521" s="69">
        <v>34</v>
      </c>
      <c r="K2521" s="91"/>
      <c r="L2521" s="91"/>
    </row>
    <row r="2522" spans="2:12" x14ac:dyDescent="0.25">
      <c r="B2522" s="67" t="s">
        <v>402</v>
      </c>
      <c r="C2522" s="67" t="s">
        <v>403</v>
      </c>
      <c r="D2522" s="68" t="s">
        <v>367</v>
      </c>
      <c r="E2522" s="67" t="s">
        <v>368</v>
      </c>
      <c r="F2522" s="68" t="s">
        <v>428</v>
      </c>
      <c r="G2522" s="67" t="s">
        <v>429</v>
      </c>
      <c r="H2522" s="68" t="s">
        <v>363</v>
      </c>
      <c r="I2522" s="69">
        <v>11</v>
      </c>
      <c r="J2522" s="69">
        <v>11</v>
      </c>
      <c r="K2522" s="91"/>
      <c r="L2522" s="91"/>
    </row>
    <row r="2523" spans="2:12" x14ac:dyDescent="0.25">
      <c r="B2523" s="67" t="s">
        <v>402</v>
      </c>
      <c r="C2523" s="67" t="s">
        <v>403</v>
      </c>
      <c r="D2523" s="68" t="s">
        <v>367</v>
      </c>
      <c r="E2523" s="67" t="s">
        <v>368</v>
      </c>
      <c r="F2523" s="68" t="s">
        <v>428</v>
      </c>
      <c r="G2523" s="67" t="s">
        <v>429</v>
      </c>
      <c r="H2523" s="68" t="s">
        <v>364</v>
      </c>
      <c r="I2523" s="69">
        <v>76</v>
      </c>
      <c r="J2523" s="69">
        <v>42</v>
      </c>
      <c r="K2523" s="91"/>
      <c r="L2523" s="91"/>
    </row>
    <row r="2524" spans="2:12" x14ac:dyDescent="0.25">
      <c r="B2524" s="67" t="s">
        <v>402</v>
      </c>
      <c r="C2524" s="67" t="s">
        <v>403</v>
      </c>
      <c r="D2524" s="68" t="s">
        <v>367</v>
      </c>
      <c r="E2524" s="67" t="s">
        <v>368</v>
      </c>
      <c r="F2524" s="68" t="s">
        <v>428</v>
      </c>
      <c r="G2524" s="67" t="s">
        <v>429</v>
      </c>
      <c r="H2524" s="68" t="s">
        <v>362</v>
      </c>
      <c r="I2524" s="69">
        <v>0</v>
      </c>
      <c r="J2524" s="69">
        <v>0</v>
      </c>
      <c r="K2524" s="91"/>
      <c r="L2524" s="91"/>
    </row>
    <row r="2525" spans="2:12" x14ac:dyDescent="0.25">
      <c r="B2525" s="67" t="s">
        <v>402</v>
      </c>
      <c r="C2525" s="67" t="s">
        <v>403</v>
      </c>
      <c r="D2525" s="68" t="s">
        <v>367</v>
      </c>
      <c r="E2525" s="67" t="s">
        <v>368</v>
      </c>
      <c r="F2525" s="68" t="s">
        <v>428</v>
      </c>
      <c r="G2525" s="67" t="s">
        <v>429</v>
      </c>
      <c r="H2525" s="68" t="s">
        <v>363</v>
      </c>
      <c r="I2525" s="69">
        <v>0</v>
      </c>
      <c r="J2525" s="69">
        <v>0</v>
      </c>
      <c r="K2525" s="91"/>
      <c r="L2525" s="91"/>
    </row>
    <row r="2526" spans="2:12" x14ac:dyDescent="0.25">
      <c r="B2526" s="67" t="s">
        <v>402</v>
      </c>
      <c r="C2526" s="67" t="s">
        <v>403</v>
      </c>
      <c r="D2526" s="68" t="s">
        <v>367</v>
      </c>
      <c r="E2526" s="67" t="s">
        <v>368</v>
      </c>
      <c r="F2526" s="68" t="s">
        <v>428</v>
      </c>
      <c r="G2526" s="67" t="s">
        <v>429</v>
      </c>
      <c r="H2526" s="68" t="s">
        <v>362</v>
      </c>
      <c r="I2526" s="69">
        <v>16</v>
      </c>
      <c r="J2526" s="69">
        <v>6</v>
      </c>
      <c r="K2526" s="91"/>
      <c r="L2526" s="91"/>
    </row>
    <row r="2527" spans="2:12" x14ac:dyDescent="0.25">
      <c r="B2527" s="67" t="s">
        <v>402</v>
      </c>
      <c r="C2527" s="67" t="s">
        <v>403</v>
      </c>
      <c r="D2527" s="68" t="s">
        <v>367</v>
      </c>
      <c r="E2527" s="67" t="s">
        <v>368</v>
      </c>
      <c r="F2527" s="68" t="s">
        <v>428</v>
      </c>
      <c r="G2527" s="67" t="s">
        <v>429</v>
      </c>
      <c r="H2527" s="68" t="s">
        <v>363</v>
      </c>
      <c r="I2527" s="69">
        <v>34</v>
      </c>
      <c r="J2527" s="69">
        <v>93</v>
      </c>
      <c r="K2527" s="91"/>
      <c r="L2527" s="91"/>
    </row>
    <row r="2528" spans="2:12" x14ac:dyDescent="0.25">
      <c r="B2528" s="67" t="s">
        <v>402</v>
      </c>
      <c r="C2528" s="67" t="s">
        <v>403</v>
      </c>
      <c r="D2528" s="68" t="s">
        <v>367</v>
      </c>
      <c r="E2528" s="67" t="s">
        <v>368</v>
      </c>
      <c r="F2528" s="68" t="s">
        <v>428</v>
      </c>
      <c r="G2528" s="67" t="s">
        <v>429</v>
      </c>
      <c r="H2528" s="68" t="s">
        <v>364</v>
      </c>
      <c r="I2528" s="69">
        <v>40</v>
      </c>
      <c r="J2528" s="69">
        <v>40</v>
      </c>
      <c r="K2528" s="91"/>
      <c r="L2528" s="91"/>
    </row>
    <row r="2529" spans="2:12" x14ac:dyDescent="0.25">
      <c r="B2529" s="67" t="s">
        <v>402</v>
      </c>
      <c r="C2529" s="67" t="s">
        <v>403</v>
      </c>
      <c r="D2529" s="68" t="s">
        <v>367</v>
      </c>
      <c r="E2529" s="67" t="s">
        <v>368</v>
      </c>
      <c r="F2529" s="68" t="s">
        <v>428</v>
      </c>
      <c r="G2529" s="67" t="s">
        <v>429</v>
      </c>
      <c r="H2529" s="68" t="s">
        <v>362</v>
      </c>
      <c r="I2529" s="69">
        <v>0</v>
      </c>
      <c r="J2529" s="69">
        <v>0</v>
      </c>
      <c r="K2529" s="91"/>
      <c r="L2529" s="91"/>
    </row>
    <row r="2530" spans="2:12" x14ac:dyDescent="0.25">
      <c r="B2530" s="67" t="s">
        <v>402</v>
      </c>
      <c r="C2530" s="67" t="s">
        <v>403</v>
      </c>
      <c r="D2530" s="68" t="s">
        <v>367</v>
      </c>
      <c r="E2530" s="67" t="s">
        <v>368</v>
      </c>
      <c r="F2530" s="68" t="s">
        <v>428</v>
      </c>
      <c r="G2530" s="67" t="s">
        <v>429</v>
      </c>
      <c r="H2530" s="68" t="s">
        <v>363</v>
      </c>
      <c r="I2530" s="69">
        <v>4</v>
      </c>
      <c r="J2530" s="69">
        <v>0</v>
      </c>
      <c r="K2530" s="91"/>
      <c r="L2530" s="91"/>
    </row>
    <row r="2531" spans="2:12" x14ac:dyDescent="0.25">
      <c r="B2531" s="67" t="s">
        <v>402</v>
      </c>
      <c r="C2531" s="67" t="s">
        <v>403</v>
      </c>
      <c r="D2531" s="68" t="s">
        <v>367</v>
      </c>
      <c r="E2531" s="67" t="s">
        <v>368</v>
      </c>
      <c r="F2531" s="68" t="s">
        <v>428</v>
      </c>
      <c r="G2531" s="67" t="s">
        <v>429</v>
      </c>
      <c r="H2531" s="68" t="s">
        <v>362</v>
      </c>
      <c r="I2531" s="69">
        <v>14</v>
      </c>
      <c r="J2531" s="69">
        <v>51</v>
      </c>
      <c r="K2531" s="91"/>
      <c r="L2531" s="91"/>
    </row>
    <row r="2532" spans="2:12" x14ac:dyDescent="0.25">
      <c r="B2532" s="67" t="s">
        <v>402</v>
      </c>
      <c r="C2532" s="67" t="s">
        <v>403</v>
      </c>
      <c r="D2532" s="68" t="s">
        <v>367</v>
      </c>
      <c r="E2532" s="67" t="s">
        <v>368</v>
      </c>
      <c r="F2532" s="68" t="s">
        <v>428</v>
      </c>
      <c r="G2532" s="67" t="s">
        <v>429</v>
      </c>
      <c r="H2532" s="68" t="s">
        <v>363</v>
      </c>
      <c r="I2532" s="69">
        <v>19</v>
      </c>
      <c r="J2532" s="69">
        <v>21</v>
      </c>
      <c r="K2532" s="91"/>
      <c r="L2532" s="91"/>
    </row>
    <row r="2533" spans="2:12" x14ac:dyDescent="0.25">
      <c r="B2533" s="67" t="s">
        <v>402</v>
      </c>
      <c r="C2533" s="67" t="s">
        <v>403</v>
      </c>
      <c r="D2533" s="68" t="s">
        <v>367</v>
      </c>
      <c r="E2533" s="67" t="s">
        <v>368</v>
      </c>
      <c r="F2533" s="68" t="s">
        <v>428</v>
      </c>
      <c r="G2533" s="67" t="s">
        <v>429</v>
      </c>
      <c r="H2533" s="68" t="s">
        <v>364</v>
      </c>
      <c r="I2533" s="69">
        <v>0</v>
      </c>
      <c r="J2533" s="69">
        <v>31</v>
      </c>
      <c r="K2533" s="91"/>
      <c r="L2533" s="91"/>
    </row>
    <row r="2534" spans="2:12" x14ac:dyDescent="0.25">
      <c r="B2534" s="67" t="s">
        <v>402</v>
      </c>
      <c r="C2534" s="67" t="s">
        <v>403</v>
      </c>
      <c r="D2534" s="68" t="s">
        <v>367</v>
      </c>
      <c r="E2534" s="67" t="s">
        <v>368</v>
      </c>
      <c r="F2534" s="68" t="s">
        <v>428</v>
      </c>
      <c r="G2534" s="67" t="s">
        <v>429</v>
      </c>
      <c r="H2534" s="68" t="s">
        <v>362</v>
      </c>
      <c r="I2534" s="69">
        <v>26</v>
      </c>
      <c r="J2534" s="69">
        <v>0</v>
      </c>
      <c r="K2534" s="91"/>
      <c r="L2534" s="91"/>
    </row>
    <row r="2535" spans="2:12" x14ac:dyDescent="0.25">
      <c r="B2535" s="67" t="s">
        <v>402</v>
      </c>
      <c r="C2535" s="67" t="s">
        <v>403</v>
      </c>
      <c r="D2535" s="68" t="s">
        <v>367</v>
      </c>
      <c r="E2535" s="67" t="s">
        <v>368</v>
      </c>
      <c r="F2535" s="68" t="s">
        <v>428</v>
      </c>
      <c r="G2535" s="67" t="s">
        <v>429</v>
      </c>
      <c r="H2535" s="68" t="s">
        <v>363</v>
      </c>
      <c r="I2535" s="69">
        <v>22</v>
      </c>
      <c r="J2535" s="69">
        <v>20</v>
      </c>
      <c r="K2535" s="91"/>
      <c r="L2535" s="91"/>
    </row>
    <row r="2536" spans="2:12" x14ac:dyDescent="0.25">
      <c r="B2536" s="67" t="s">
        <v>402</v>
      </c>
      <c r="C2536" s="67" t="s">
        <v>403</v>
      </c>
      <c r="D2536" s="68" t="s">
        <v>367</v>
      </c>
      <c r="E2536" s="67" t="s">
        <v>368</v>
      </c>
      <c r="F2536" s="68" t="s">
        <v>428</v>
      </c>
      <c r="G2536" s="67" t="s">
        <v>429</v>
      </c>
      <c r="H2536" s="68" t="s">
        <v>364</v>
      </c>
      <c r="I2536" s="69">
        <v>0</v>
      </c>
      <c r="J2536" s="69">
        <v>8</v>
      </c>
      <c r="K2536" s="91"/>
      <c r="L2536" s="91"/>
    </row>
    <row r="2537" spans="2:12" x14ac:dyDescent="0.25">
      <c r="B2537" s="67" t="s">
        <v>402</v>
      </c>
      <c r="C2537" s="67" t="s">
        <v>403</v>
      </c>
      <c r="D2537" s="68" t="s">
        <v>367</v>
      </c>
      <c r="E2537" s="67" t="s">
        <v>368</v>
      </c>
      <c r="F2537" s="68" t="s">
        <v>428</v>
      </c>
      <c r="G2537" s="67" t="s">
        <v>429</v>
      </c>
      <c r="H2537" s="68" t="s">
        <v>362</v>
      </c>
      <c r="I2537" s="69">
        <v>0</v>
      </c>
      <c r="J2537" s="69">
        <v>0</v>
      </c>
      <c r="K2537" s="91"/>
      <c r="L2537" s="91"/>
    </row>
    <row r="2538" spans="2:12" x14ac:dyDescent="0.25">
      <c r="B2538" s="67" t="s">
        <v>402</v>
      </c>
      <c r="C2538" s="67" t="s">
        <v>403</v>
      </c>
      <c r="D2538" s="68" t="s">
        <v>367</v>
      </c>
      <c r="E2538" s="67" t="s">
        <v>368</v>
      </c>
      <c r="F2538" s="68" t="s">
        <v>428</v>
      </c>
      <c r="G2538" s="67" t="s">
        <v>429</v>
      </c>
      <c r="H2538" s="68" t="s">
        <v>363</v>
      </c>
      <c r="I2538" s="69">
        <v>0</v>
      </c>
      <c r="J2538" s="69">
        <v>16</v>
      </c>
      <c r="K2538" s="91"/>
      <c r="L2538" s="91"/>
    </row>
    <row r="2539" spans="2:12" x14ac:dyDescent="0.25">
      <c r="B2539" s="67" t="s">
        <v>402</v>
      </c>
      <c r="C2539" s="67" t="s">
        <v>403</v>
      </c>
      <c r="D2539" s="68" t="s">
        <v>367</v>
      </c>
      <c r="E2539" s="67" t="s">
        <v>368</v>
      </c>
      <c r="F2539" s="68" t="s">
        <v>428</v>
      </c>
      <c r="G2539" s="67" t="s">
        <v>429</v>
      </c>
      <c r="H2539" s="68" t="s">
        <v>363</v>
      </c>
      <c r="I2539" s="69">
        <v>9</v>
      </c>
      <c r="J2539" s="69">
        <v>3</v>
      </c>
      <c r="K2539" s="91"/>
      <c r="L2539" s="91"/>
    </row>
    <row r="2540" spans="2:12" x14ac:dyDescent="0.25">
      <c r="B2540" s="67" t="s">
        <v>402</v>
      </c>
      <c r="C2540" s="67" t="s">
        <v>403</v>
      </c>
      <c r="D2540" s="68" t="s">
        <v>367</v>
      </c>
      <c r="E2540" s="67" t="s">
        <v>368</v>
      </c>
      <c r="F2540" s="68" t="s">
        <v>428</v>
      </c>
      <c r="G2540" s="67" t="s">
        <v>429</v>
      </c>
      <c r="H2540" s="68" t="s">
        <v>362</v>
      </c>
      <c r="I2540" s="69">
        <v>0</v>
      </c>
      <c r="J2540" s="69">
        <v>0</v>
      </c>
      <c r="K2540" s="91"/>
      <c r="L2540" s="91"/>
    </row>
    <row r="2541" spans="2:12" x14ac:dyDescent="0.25">
      <c r="B2541" s="67" t="s">
        <v>402</v>
      </c>
      <c r="C2541" s="67" t="s">
        <v>403</v>
      </c>
      <c r="D2541" s="68" t="s">
        <v>367</v>
      </c>
      <c r="E2541" s="67" t="s">
        <v>368</v>
      </c>
      <c r="F2541" s="68" t="s">
        <v>428</v>
      </c>
      <c r="G2541" s="67" t="s">
        <v>429</v>
      </c>
      <c r="H2541" s="68" t="s">
        <v>363</v>
      </c>
      <c r="I2541" s="69">
        <v>0.3296</v>
      </c>
      <c r="J2541" s="69">
        <v>8.2400000000000001E-2</v>
      </c>
      <c r="K2541" s="91"/>
      <c r="L2541" s="91"/>
    </row>
    <row r="2542" spans="2:12" x14ac:dyDescent="0.25">
      <c r="B2542" s="67" t="s">
        <v>402</v>
      </c>
      <c r="C2542" s="67" t="s">
        <v>403</v>
      </c>
      <c r="D2542" s="68" t="s">
        <v>367</v>
      </c>
      <c r="E2542" s="67" t="s">
        <v>368</v>
      </c>
      <c r="F2542" s="68" t="s">
        <v>428</v>
      </c>
      <c r="G2542" s="67" t="s">
        <v>429</v>
      </c>
      <c r="H2542" s="68" t="s">
        <v>364</v>
      </c>
      <c r="I2542" s="69">
        <v>0</v>
      </c>
      <c r="J2542" s="69">
        <v>0</v>
      </c>
      <c r="K2542" s="91"/>
      <c r="L2542" s="91"/>
    </row>
    <row r="2543" spans="2:12" x14ac:dyDescent="0.25">
      <c r="B2543" s="67" t="s">
        <v>402</v>
      </c>
      <c r="C2543" s="67" t="s">
        <v>403</v>
      </c>
      <c r="D2543" s="68" t="s">
        <v>367</v>
      </c>
      <c r="E2543" s="67" t="s">
        <v>368</v>
      </c>
      <c r="F2543" s="68" t="s">
        <v>428</v>
      </c>
      <c r="G2543" s="67" t="s">
        <v>429</v>
      </c>
      <c r="H2543" s="68" t="s">
        <v>363</v>
      </c>
      <c r="I2543" s="69">
        <v>0</v>
      </c>
      <c r="J2543" s="69">
        <v>0</v>
      </c>
      <c r="K2543" s="91"/>
      <c r="L2543" s="91"/>
    </row>
    <row r="2544" spans="2:12" x14ac:dyDescent="0.25">
      <c r="B2544" s="67" t="s">
        <v>402</v>
      </c>
      <c r="C2544" s="67" t="s">
        <v>403</v>
      </c>
      <c r="D2544" s="68" t="s">
        <v>367</v>
      </c>
      <c r="E2544" s="67" t="s">
        <v>368</v>
      </c>
      <c r="F2544" s="68" t="s">
        <v>428</v>
      </c>
      <c r="G2544" s="67" t="s">
        <v>429</v>
      </c>
      <c r="H2544" s="68" t="s">
        <v>364</v>
      </c>
      <c r="I2544" s="69">
        <v>7</v>
      </c>
      <c r="J2544" s="69">
        <v>25</v>
      </c>
      <c r="K2544" s="91"/>
      <c r="L2544" s="91"/>
    </row>
    <row r="2545" spans="2:12" x14ac:dyDescent="0.25">
      <c r="B2545" s="67" t="s">
        <v>402</v>
      </c>
      <c r="C2545" s="67" t="s">
        <v>403</v>
      </c>
      <c r="D2545" s="68" t="s">
        <v>367</v>
      </c>
      <c r="E2545" s="67" t="s">
        <v>368</v>
      </c>
      <c r="F2545" s="68" t="s">
        <v>428</v>
      </c>
      <c r="G2545" s="67" t="s">
        <v>429</v>
      </c>
      <c r="H2545" s="68" t="s">
        <v>362</v>
      </c>
      <c r="I2545" s="69">
        <v>98</v>
      </c>
      <c r="J2545" s="69">
        <v>137</v>
      </c>
      <c r="K2545" s="91"/>
      <c r="L2545" s="91"/>
    </row>
    <row r="2546" spans="2:12" x14ac:dyDescent="0.25">
      <c r="B2546" s="67" t="s">
        <v>402</v>
      </c>
      <c r="C2546" s="67" t="s">
        <v>403</v>
      </c>
      <c r="D2546" s="68" t="s">
        <v>367</v>
      </c>
      <c r="E2546" s="67" t="s">
        <v>368</v>
      </c>
      <c r="F2546" s="68" t="s">
        <v>428</v>
      </c>
      <c r="G2546" s="67" t="s">
        <v>429</v>
      </c>
      <c r="H2546" s="68" t="s">
        <v>363</v>
      </c>
      <c r="I2546" s="69">
        <v>136</v>
      </c>
      <c r="J2546" s="69">
        <v>44</v>
      </c>
      <c r="K2546" s="91"/>
      <c r="L2546" s="91"/>
    </row>
    <row r="2547" spans="2:12" x14ac:dyDescent="0.25">
      <c r="B2547" s="67" t="s">
        <v>402</v>
      </c>
      <c r="C2547" s="67" t="s">
        <v>403</v>
      </c>
      <c r="D2547" s="68" t="s">
        <v>367</v>
      </c>
      <c r="E2547" s="67" t="s">
        <v>368</v>
      </c>
      <c r="F2547" s="68" t="s">
        <v>428</v>
      </c>
      <c r="G2547" s="67" t="s">
        <v>429</v>
      </c>
      <c r="H2547" s="68" t="s">
        <v>364</v>
      </c>
      <c r="I2547" s="69">
        <v>62</v>
      </c>
      <c r="J2547" s="69">
        <v>102</v>
      </c>
      <c r="K2547" s="91"/>
      <c r="L2547" s="91"/>
    </row>
    <row r="2548" spans="2:12" x14ac:dyDescent="0.25">
      <c r="B2548" s="67" t="s">
        <v>402</v>
      </c>
      <c r="C2548" s="67" t="s">
        <v>403</v>
      </c>
      <c r="D2548" s="68" t="s">
        <v>367</v>
      </c>
      <c r="E2548" s="67" t="s">
        <v>368</v>
      </c>
      <c r="F2548" s="68" t="s">
        <v>428</v>
      </c>
      <c r="G2548" s="67" t="s">
        <v>429</v>
      </c>
      <c r="H2548" s="68" t="s">
        <v>363</v>
      </c>
      <c r="I2548" s="69">
        <v>3</v>
      </c>
      <c r="J2548" s="69">
        <v>6</v>
      </c>
      <c r="K2548" s="91"/>
      <c r="L2548" s="91"/>
    </row>
    <row r="2549" spans="2:12" x14ac:dyDescent="0.25">
      <c r="B2549" s="67" t="s">
        <v>402</v>
      </c>
      <c r="C2549" s="67" t="s">
        <v>403</v>
      </c>
      <c r="D2549" s="68" t="s">
        <v>367</v>
      </c>
      <c r="E2549" s="67" t="s">
        <v>368</v>
      </c>
      <c r="F2549" s="68" t="s">
        <v>428</v>
      </c>
      <c r="G2549" s="67" t="s">
        <v>429</v>
      </c>
      <c r="H2549" s="68" t="s">
        <v>362</v>
      </c>
      <c r="I2549" s="69">
        <v>0</v>
      </c>
      <c r="J2549" s="69">
        <v>0</v>
      </c>
      <c r="K2549" s="91"/>
      <c r="L2549" s="91"/>
    </row>
    <row r="2550" spans="2:12" x14ac:dyDescent="0.25">
      <c r="B2550" s="67" t="s">
        <v>402</v>
      </c>
      <c r="C2550" s="67" t="s">
        <v>403</v>
      </c>
      <c r="D2550" s="68" t="s">
        <v>367</v>
      </c>
      <c r="E2550" s="67" t="s">
        <v>368</v>
      </c>
      <c r="F2550" s="68" t="s">
        <v>428</v>
      </c>
      <c r="G2550" s="67" t="s">
        <v>429</v>
      </c>
      <c r="H2550" s="68" t="s">
        <v>362</v>
      </c>
      <c r="I2550" s="69">
        <v>51</v>
      </c>
      <c r="J2550" s="69">
        <v>30</v>
      </c>
      <c r="K2550" s="91"/>
      <c r="L2550" s="91"/>
    </row>
    <row r="2551" spans="2:12" x14ac:dyDescent="0.25">
      <c r="B2551" s="67" t="s">
        <v>402</v>
      </c>
      <c r="C2551" s="67" t="s">
        <v>403</v>
      </c>
      <c r="D2551" s="68" t="s">
        <v>367</v>
      </c>
      <c r="E2551" s="67" t="s">
        <v>368</v>
      </c>
      <c r="F2551" s="68" t="s">
        <v>428</v>
      </c>
      <c r="G2551" s="67" t="s">
        <v>429</v>
      </c>
      <c r="H2551" s="68" t="s">
        <v>363</v>
      </c>
      <c r="I2551" s="69">
        <v>40</v>
      </c>
      <c r="J2551" s="69">
        <v>57</v>
      </c>
      <c r="K2551" s="91"/>
      <c r="L2551" s="91"/>
    </row>
    <row r="2552" spans="2:12" x14ac:dyDescent="0.25">
      <c r="B2552" s="67" t="s">
        <v>402</v>
      </c>
      <c r="C2552" s="67" t="s">
        <v>403</v>
      </c>
      <c r="D2552" s="68" t="s">
        <v>367</v>
      </c>
      <c r="E2552" s="67" t="s">
        <v>368</v>
      </c>
      <c r="F2552" s="68" t="s">
        <v>428</v>
      </c>
      <c r="G2552" s="67" t="s">
        <v>429</v>
      </c>
      <c r="H2552" s="68" t="s">
        <v>364</v>
      </c>
      <c r="I2552" s="69">
        <v>0</v>
      </c>
      <c r="J2552" s="69">
        <v>6</v>
      </c>
      <c r="K2552" s="91"/>
      <c r="L2552" s="91"/>
    </row>
    <row r="2553" spans="2:12" x14ac:dyDescent="0.25">
      <c r="B2553" s="67" t="s">
        <v>402</v>
      </c>
      <c r="C2553" s="67" t="s">
        <v>403</v>
      </c>
      <c r="D2553" s="68" t="s">
        <v>367</v>
      </c>
      <c r="E2553" s="67" t="s">
        <v>368</v>
      </c>
      <c r="F2553" s="68" t="s">
        <v>428</v>
      </c>
      <c r="G2553" s="67" t="s">
        <v>429</v>
      </c>
      <c r="H2553" s="68" t="s">
        <v>363</v>
      </c>
      <c r="I2553" s="69">
        <v>0</v>
      </c>
      <c r="J2553" s="69">
        <v>0</v>
      </c>
      <c r="K2553" s="91"/>
      <c r="L2553" s="91"/>
    </row>
    <row r="2554" spans="2:12" x14ac:dyDescent="0.25">
      <c r="B2554" s="67" t="s">
        <v>402</v>
      </c>
      <c r="C2554" s="67" t="s">
        <v>403</v>
      </c>
      <c r="D2554" s="68" t="s">
        <v>367</v>
      </c>
      <c r="E2554" s="67" t="s">
        <v>368</v>
      </c>
      <c r="F2554" s="68" t="s">
        <v>428</v>
      </c>
      <c r="G2554" s="67" t="s">
        <v>429</v>
      </c>
      <c r="H2554" s="68" t="s">
        <v>363</v>
      </c>
      <c r="I2554" s="69">
        <v>0</v>
      </c>
      <c r="J2554" s="69">
        <v>0</v>
      </c>
      <c r="K2554" s="91"/>
      <c r="L2554" s="91"/>
    </row>
    <row r="2555" spans="2:12" x14ac:dyDescent="0.25">
      <c r="B2555" s="67" t="s">
        <v>402</v>
      </c>
      <c r="C2555" s="67" t="s">
        <v>403</v>
      </c>
      <c r="D2555" s="68" t="s">
        <v>367</v>
      </c>
      <c r="E2555" s="67" t="s">
        <v>368</v>
      </c>
      <c r="F2555" s="68" t="s">
        <v>428</v>
      </c>
      <c r="G2555" s="67" t="s">
        <v>429</v>
      </c>
      <c r="H2555" s="68" t="s">
        <v>362</v>
      </c>
      <c r="I2555" s="69">
        <v>0</v>
      </c>
      <c r="J2555" s="69">
        <v>56</v>
      </c>
      <c r="K2555" s="91"/>
      <c r="L2555" s="91"/>
    </row>
    <row r="2556" spans="2:12" x14ac:dyDescent="0.25">
      <c r="B2556" s="67" t="s">
        <v>402</v>
      </c>
      <c r="C2556" s="67" t="s">
        <v>403</v>
      </c>
      <c r="D2556" s="68" t="s">
        <v>367</v>
      </c>
      <c r="E2556" s="67" t="s">
        <v>368</v>
      </c>
      <c r="F2556" s="68" t="s">
        <v>428</v>
      </c>
      <c r="G2556" s="67" t="s">
        <v>429</v>
      </c>
      <c r="H2556" s="68" t="s">
        <v>363</v>
      </c>
      <c r="I2556" s="69">
        <v>49</v>
      </c>
      <c r="J2556" s="69">
        <v>82</v>
      </c>
      <c r="K2556" s="91"/>
      <c r="L2556" s="91"/>
    </row>
    <row r="2557" spans="2:12" x14ac:dyDescent="0.25">
      <c r="B2557" s="67" t="s">
        <v>402</v>
      </c>
      <c r="C2557" s="67" t="s">
        <v>403</v>
      </c>
      <c r="D2557" s="68" t="s">
        <v>367</v>
      </c>
      <c r="E2557" s="67" t="s">
        <v>368</v>
      </c>
      <c r="F2557" s="68" t="s">
        <v>428</v>
      </c>
      <c r="G2557" s="67" t="s">
        <v>429</v>
      </c>
      <c r="H2557" s="68" t="s">
        <v>364</v>
      </c>
      <c r="I2557" s="69">
        <v>0</v>
      </c>
      <c r="J2557" s="69">
        <v>0</v>
      </c>
      <c r="K2557" s="91"/>
      <c r="L2557" s="91"/>
    </row>
    <row r="2558" spans="2:12" x14ac:dyDescent="0.25">
      <c r="B2558" s="67" t="s">
        <v>402</v>
      </c>
      <c r="C2558" s="67" t="s">
        <v>403</v>
      </c>
      <c r="D2558" s="68" t="s">
        <v>367</v>
      </c>
      <c r="E2558" s="67" t="s">
        <v>368</v>
      </c>
      <c r="F2558" s="68" t="s">
        <v>428</v>
      </c>
      <c r="G2558" s="67" t="s">
        <v>429</v>
      </c>
      <c r="H2558" s="68" t="s">
        <v>362</v>
      </c>
      <c r="I2558" s="69">
        <v>0</v>
      </c>
      <c r="J2558" s="69">
        <v>0</v>
      </c>
      <c r="K2558" s="91"/>
      <c r="L2558" s="91"/>
    </row>
    <row r="2559" spans="2:12" x14ac:dyDescent="0.25">
      <c r="B2559" s="67" t="s">
        <v>402</v>
      </c>
      <c r="C2559" s="67" t="s">
        <v>403</v>
      </c>
      <c r="D2559" s="68" t="s">
        <v>367</v>
      </c>
      <c r="E2559" s="67" t="s">
        <v>368</v>
      </c>
      <c r="F2559" s="68" t="s">
        <v>428</v>
      </c>
      <c r="G2559" s="67" t="s">
        <v>429</v>
      </c>
      <c r="H2559" s="68" t="s">
        <v>363</v>
      </c>
      <c r="I2559" s="69">
        <v>0</v>
      </c>
      <c r="J2559" s="69">
        <v>0</v>
      </c>
      <c r="K2559" s="91"/>
      <c r="L2559" s="91"/>
    </row>
    <row r="2560" spans="2:12" x14ac:dyDescent="0.25">
      <c r="B2560" s="67" t="s">
        <v>402</v>
      </c>
      <c r="C2560" s="67" t="s">
        <v>403</v>
      </c>
      <c r="D2560" s="68" t="s">
        <v>367</v>
      </c>
      <c r="E2560" s="67" t="s">
        <v>368</v>
      </c>
      <c r="F2560" s="68" t="s">
        <v>428</v>
      </c>
      <c r="G2560" s="67" t="s">
        <v>429</v>
      </c>
      <c r="H2560" s="68" t="s">
        <v>362</v>
      </c>
      <c r="I2560" s="69">
        <v>0</v>
      </c>
      <c r="J2560" s="69">
        <v>0</v>
      </c>
      <c r="K2560" s="91"/>
      <c r="L2560" s="91"/>
    </row>
    <row r="2561" spans="2:12" x14ac:dyDescent="0.25">
      <c r="B2561" s="67" t="s">
        <v>402</v>
      </c>
      <c r="C2561" s="67" t="s">
        <v>403</v>
      </c>
      <c r="D2561" s="68" t="s">
        <v>367</v>
      </c>
      <c r="E2561" s="67" t="s">
        <v>368</v>
      </c>
      <c r="F2561" s="68" t="s">
        <v>428</v>
      </c>
      <c r="G2561" s="67" t="s">
        <v>429</v>
      </c>
      <c r="H2561" s="68" t="s">
        <v>363</v>
      </c>
      <c r="I2561" s="69">
        <v>16</v>
      </c>
      <c r="J2561" s="69">
        <v>10</v>
      </c>
      <c r="K2561" s="91"/>
      <c r="L2561" s="91"/>
    </row>
    <row r="2562" spans="2:12" x14ac:dyDescent="0.25">
      <c r="B2562" s="67" t="s">
        <v>402</v>
      </c>
      <c r="C2562" s="67" t="s">
        <v>403</v>
      </c>
      <c r="D2562" s="68" t="s">
        <v>367</v>
      </c>
      <c r="E2562" s="67" t="s">
        <v>368</v>
      </c>
      <c r="F2562" s="68" t="s">
        <v>428</v>
      </c>
      <c r="G2562" s="67" t="s">
        <v>429</v>
      </c>
      <c r="H2562" s="68" t="s">
        <v>362</v>
      </c>
      <c r="I2562" s="69">
        <v>83</v>
      </c>
      <c r="J2562" s="69">
        <v>60</v>
      </c>
      <c r="K2562" s="91"/>
      <c r="L2562" s="91"/>
    </row>
    <row r="2563" spans="2:12" x14ac:dyDescent="0.25">
      <c r="B2563" s="67" t="s">
        <v>402</v>
      </c>
      <c r="C2563" s="67" t="s">
        <v>403</v>
      </c>
      <c r="D2563" s="68" t="s">
        <v>367</v>
      </c>
      <c r="E2563" s="67" t="s">
        <v>368</v>
      </c>
      <c r="F2563" s="68" t="s">
        <v>428</v>
      </c>
      <c r="G2563" s="67" t="s">
        <v>429</v>
      </c>
      <c r="H2563" s="68" t="s">
        <v>363</v>
      </c>
      <c r="I2563" s="69">
        <v>139</v>
      </c>
      <c r="J2563" s="69">
        <v>192</v>
      </c>
      <c r="K2563" s="91"/>
      <c r="L2563" s="91"/>
    </row>
    <row r="2564" spans="2:12" x14ac:dyDescent="0.25">
      <c r="B2564" s="67" t="s">
        <v>402</v>
      </c>
      <c r="C2564" s="67" t="s">
        <v>403</v>
      </c>
      <c r="D2564" s="68" t="s">
        <v>367</v>
      </c>
      <c r="E2564" s="67" t="s">
        <v>368</v>
      </c>
      <c r="F2564" s="68" t="s">
        <v>428</v>
      </c>
      <c r="G2564" s="67" t="s">
        <v>429</v>
      </c>
      <c r="H2564" s="68" t="s">
        <v>364</v>
      </c>
      <c r="I2564" s="69">
        <v>17</v>
      </c>
      <c r="J2564" s="69">
        <v>62</v>
      </c>
      <c r="K2564" s="91"/>
      <c r="L2564" s="91"/>
    </row>
    <row r="2565" spans="2:12" x14ac:dyDescent="0.25">
      <c r="B2565" s="67" t="s">
        <v>402</v>
      </c>
      <c r="C2565" s="67" t="s">
        <v>403</v>
      </c>
      <c r="D2565" s="68" t="s">
        <v>367</v>
      </c>
      <c r="E2565" s="67" t="s">
        <v>368</v>
      </c>
      <c r="F2565" s="68" t="s">
        <v>428</v>
      </c>
      <c r="G2565" s="67" t="s">
        <v>429</v>
      </c>
      <c r="H2565" s="68" t="s">
        <v>363</v>
      </c>
      <c r="I2565" s="69">
        <v>0</v>
      </c>
      <c r="J2565" s="69">
        <v>0</v>
      </c>
      <c r="K2565" s="91"/>
      <c r="L2565" s="91"/>
    </row>
    <row r="2566" spans="2:12" x14ac:dyDescent="0.25">
      <c r="B2566" s="67" t="s">
        <v>402</v>
      </c>
      <c r="C2566" s="67" t="s">
        <v>403</v>
      </c>
      <c r="D2566" s="68" t="s">
        <v>367</v>
      </c>
      <c r="E2566" s="67" t="s">
        <v>368</v>
      </c>
      <c r="F2566" s="68" t="s">
        <v>428</v>
      </c>
      <c r="G2566" s="67" t="s">
        <v>429</v>
      </c>
      <c r="H2566" s="68" t="s">
        <v>362</v>
      </c>
      <c r="I2566" s="69">
        <v>0</v>
      </c>
      <c r="J2566" s="69">
        <v>0</v>
      </c>
      <c r="K2566" s="91"/>
      <c r="L2566" s="91"/>
    </row>
    <row r="2567" spans="2:12" x14ac:dyDescent="0.25">
      <c r="B2567" s="67" t="s">
        <v>402</v>
      </c>
      <c r="C2567" s="67" t="s">
        <v>403</v>
      </c>
      <c r="D2567" s="68" t="s">
        <v>367</v>
      </c>
      <c r="E2567" s="67" t="s">
        <v>368</v>
      </c>
      <c r="F2567" s="68" t="s">
        <v>428</v>
      </c>
      <c r="G2567" s="67" t="s">
        <v>429</v>
      </c>
      <c r="H2567" s="68" t="s">
        <v>363</v>
      </c>
      <c r="I2567" s="69">
        <v>0</v>
      </c>
      <c r="J2567" s="69">
        <v>4</v>
      </c>
      <c r="K2567" s="91"/>
      <c r="L2567" s="91"/>
    </row>
    <row r="2568" spans="2:12" x14ac:dyDescent="0.25">
      <c r="B2568" s="67" t="s">
        <v>402</v>
      </c>
      <c r="C2568" s="67" t="s">
        <v>403</v>
      </c>
      <c r="D2568" s="68" t="s">
        <v>367</v>
      </c>
      <c r="E2568" s="67" t="s">
        <v>368</v>
      </c>
      <c r="F2568" s="68" t="s">
        <v>428</v>
      </c>
      <c r="G2568" s="67" t="s">
        <v>429</v>
      </c>
      <c r="H2568" s="68" t="s">
        <v>364</v>
      </c>
      <c r="I2568" s="69">
        <v>0</v>
      </c>
      <c r="J2568" s="69">
        <v>0</v>
      </c>
      <c r="K2568" s="91"/>
      <c r="L2568" s="91"/>
    </row>
    <row r="2569" spans="2:12" x14ac:dyDescent="0.25">
      <c r="B2569" s="67" t="s">
        <v>402</v>
      </c>
      <c r="C2569" s="67" t="s">
        <v>403</v>
      </c>
      <c r="D2569" s="68" t="s">
        <v>367</v>
      </c>
      <c r="E2569" s="67" t="s">
        <v>368</v>
      </c>
      <c r="F2569" s="68" t="s">
        <v>428</v>
      </c>
      <c r="G2569" s="67" t="s">
        <v>429</v>
      </c>
      <c r="H2569" s="68" t="s">
        <v>362</v>
      </c>
      <c r="I2569" s="69">
        <v>0</v>
      </c>
      <c r="J2569" s="69">
        <v>0</v>
      </c>
      <c r="K2569" s="91"/>
      <c r="L2569" s="91"/>
    </row>
    <row r="2570" spans="2:12" x14ac:dyDescent="0.25">
      <c r="B2570" s="67" t="s">
        <v>402</v>
      </c>
      <c r="C2570" s="67" t="s">
        <v>403</v>
      </c>
      <c r="D2570" s="68" t="s">
        <v>367</v>
      </c>
      <c r="E2570" s="67" t="s">
        <v>368</v>
      </c>
      <c r="F2570" s="68" t="s">
        <v>428</v>
      </c>
      <c r="G2570" s="67" t="s">
        <v>429</v>
      </c>
      <c r="H2570" s="68" t="s">
        <v>363</v>
      </c>
      <c r="I2570" s="69">
        <v>0</v>
      </c>
      <c r="J2570" s="69">
        <v>0</v>
      </c>
      <c r="K2570" s="91"/>
      <c r="L2570" s="91"/>
    </row>
    <row r="2571" spans="2:12" x14ac:dyDescent="0.25">
      <c r="B2571" s="67" t="s">
        <v>402</v>
      </c>
      <c r="C2571" s="67" t="s">
        <v>403</v>
      </c>
      <c r="D2571" s="68" t="s">
        <v>367</v>
      </c>
      <c r="E2571" s="67" t="s">
        <v>368</v>
      </c>
      <c r="F2571" s="68" t="s">
        <v>428</v>
      </c>
      <c r="G2571" s="67" t="s">
        <v>429</v>
      </c>
      <c r="H2571" s="68" t="s">
        <v>364</v>
      </c>
      <c r="I2571" s="69">
        <v>0</v>
      </c>
      <c r="J2571" s="69">
        <v>0</v>
      </c>
      <c r="K2571" s="91"/>
      <c r="L2571" s="91"/>
    </row>
    <row r="2572" spans="2:12" x14ac:dyDescent="0.25">
      <c r="B2572" s="67" t="s">
        <v>402</v>
      </c>
      <c r="C2572" s="67" t="s">
        <v>403</v>
      </c>
      <c r="D2572" s="68" t="s">
        <v>367</v>
      </c>
      <c r="E2572" s="67" t="s">
        <v>368</v>
      </c>
      <c r="F2572" s="68" t="s">
        <v>428</v>
      </c>
      <c r="G2572" s="67" t="s">
        <v>429</v>
      </c>
      <c r="H2572" s="68" t="s">
        <v>362</v>
      </c>
      <c r="I2572" s="69">
        <v>0</v>
      </c>
      <c r="J2572" s="69">
        <v>0</v>
      </c>
      <c r="K2572" s="91"/>
      <c r="L2572" s="91"/>
    </row>
    <row r="2573" spans="2:12" x14ac:dyDescent="0.25">
      <c r="B2573" s="67" t="s">
        <v>402</v>
      </c>
      <c r="C2573" s="67" t="s">
        <v>403</v>
      </c>
      <c r="D2573" s="68" t="s">
        <v>367</v>
      </c>
      <c r="E2573" s="67" t="s">
        <v>368</v>
      </c>
      <c r="F2573" s="68" t="s">
        <v>428</v>
      </c>
      <c r="G2573" s="67" t="s">
        <v>429</v>
      </c>
      <c r="H2573" s="68" t="s">
        <v>363</v>
      </c>
      <c r="I2573" s="69">
        <v>0</v>
      </c>
      <c r="J2573" s="69">
        <v>0</v>
      </c>
      <c r="K2573" s="91"/>
      <c r="L2573" s="91"/>
    </row>
    <row r="2574" spans="2:12" x14ac:dyDescent="0.25">
      <c r="B2574" s="67" t="s">
        <v>402</v>
      </c>
      <c r="C2574" s="67" t="s">
        <v>403</v>
      </c>
      <c r="D2574" s="68" t="s">
        <v>367</v>
      </c>
      <c r="E2574" s="67" t="s">
        <v>368</v>
      </c>
      <c r="F2574" s="68" t="s">
        <v>428</v>
      </c>
      <c r="G2574" s="67" t="s">
        <v>429</v>
      </c>
      <c r="H2574" s="68" t="s">
        <v>364</v>
      </c>
      <c r="I2574" s="69">
        <v>0</v>
      </c>
      <c r="J2574" s="69">
        <v>0</v>
      </c>
      <c r="K2574" s="91"/>
      <c r="L2574" s="91"/>
    </row>
    <row r="2575" spans="2:12" x14ac:dyDescent="0.25">
      <c r="B2575" s="67" t="s">
        <v>402</v>
      </c>
      <c r="C2575" s="67" t="s">
        <v>403</v>
      </c>
      <c r="D2575" s="68" t="s">
        <v>367</v>
      </c>
      <c r="E2575" s="67" t="s">
        <v>368</v>
      </c>
      <c r="F2575" s="68" t="s">
        <v>428</v>
      </c>
      <c r="G2575" s="67" t="s">
        <v>429</v>
      </c>
      <c r="H2575" s="68" t="s">
        <v>362</v>
      </c>
      <c r="I2575" s="69">
        <v>0</v>
      </c>
      <c r="J2575" s="69">
        <v>0</v>
      </c>
      <c r="K2575" s="91"/>
      <c r="L2575" s="91"/>
    </row>
    <row r="2576" spans="2:12" x14ac:dyDescent="0.25">
      <c r="B2576" s="67" t="s">
        <v>402</v>
      </c>
      <c r="C2576" s="67" t="s">
        <v>403</v>
      </c>
      <c r="D2576" s="68" t="s">
        <v>367</v>
      </c>
      <c r="E2576" s="67" t="s">
        <v>368</v>
      </c>
      <c r="F2576" s="68" t="s">
        <v>428</v>
      </c>
      <c r="G2576" s="67" t="s">
        <v>429</v>
      </c>
      <c r="H2576" s="68" t="s">
        <v>362</v>
      </c>
      <c r="I2576" s="69">
        <v>0</v>
      </c>
      <c r="J2576" s="69">
        <v>0</v>
      </c>
      <c r="K2576" s="91"/>
      <c r="L2576" s="91"/>
    </row>
    <row r="2577" spans="2:12" x14ac:dyDescent="0.25">
      <c r="B2577" s="67" t="s">
        <v>402</v>
      </c>
      <c r="C2577" s="67" t="s">
        <v>403</v>
      </c>
      <c r="D2577" s="68" t="s">
        <v>367</v>
      </c>
      <c r="E2577" s="67" t="s">
        <v>368</v>
      </c>
      <c r="F2577" s="68" t="s">
        <v>428</v>
      </c>
      <c r="G2577" s="67" t="s">
        <v>429</v>
      </c>
      <c r="H2577" s="68" t="s">
        <v>362</v>
      </c>
      <c r="I2577" s="69">
        <v>122</v>
      </c>
      <c r="J2577" s="69">
        <v>143</v>
      </c>
      <c r="K2577" s="91"/>
      <c r="L2577" s="91"/>
    </row>
    <row r="2578" spans="2:12" x14ac:dyDescent="0.25">
      <c r="B2578" s="67" t="s">
        <v>402</v>
      </c>
      <c r="C2578" s="67" t="s">
        <v>403</v>
      </c>
      <c r="D2578" s="68" t="s">
        <v>367</v>
      </c>
      <c r="E2578" s="67" t="s">
        <v>368</v>
      </c>
      <c r="F2578" s="68" t="s">
        <v>428</v>
      </c>
      <c r="G2578" s="67" t="s">
        <v>429</v>
      </c>
      <c r="H2578" s="68" t="s">
        <v>363</v>
      </c>
      <c r="I2578" s="69">
        <v>165</v>
      </c>
      <c r="J2578" s="69">
        <v>253</v>
      </c>
      <c r="K2578" s="91"/>
      <c r="L2578" s="91"/>
    </row>
    <row r="2579" spans="2:12" x14ac:dyDescent="0.25">
      <c r="B2579" s="67" t="s">
        <v>402</v>
      </c>
      <c r="C2579" s="67" t="s">
        <v>403</v>
      </c>
      <c r="D2579" s="68" t="s">
        <v>367</v>
      </c>
      <c r="E2579" s="67" t="s">
        <v>368</v>
      </c>
      <c r="F2579" s="68" t="s">
        <v>428</v>
      </c>
      <c r="G2579" s="67" t="s">
        <v>429</v>
      </c>
      <c r="H2579" s="68" t="s">
        <v>364</v>
      </c>
      <c r="I2579" s="69">
        <v>68</v>
      </c>
      <c r="J2579" s="69">
        <v>110</v>
      </c>
      <c r="K2579" s="91"/>
      <c r="L2579" s="91"/>
    </row>
    <row r="2580" spans="2:12" x14ac:dyDescent="0.25">
      <c r="B2580" s="67" t="s">
        <v>402</v>
      </c>
      <c r="C2580" s="67" t="s">
        <v>403</v>
      </c>
      <c r="D2580" s="68" t="s">
        <v>367</v>
      </c>
      <c r="E2580" s="67" t="s">
        <v>368</v>
      </c>
      <c r="F2580" s="68" t="s">
        <v>430</v>
      </c>
      <c r="G2580" s="67" t="s">
        <v>431</v>
      </c>
      <c r="H2580" s="68" t="s">
        <v>362</v>
      </c>
      <c r="I2580" s="69">
        <v>1.875</v>
      </c>
      <c r="J2580" s="69">
        <v>5.625</v>
      </c>
      <c r="K2580" s="91"/>
      <c r="L2580" s="91"/>
    </row>
    <row r="2581" spans="2:12" x14ac:dyDescent="0.25">
      <c r="B2581" s="67" t="s">
        <v>402</v>
      </c>
      <c r="C2581" s="67" t="s">
        <v>403</v>
      </c>
      <c r="D2581" s="68" t="s">
        <v>367</v>
      </c>
      <c r="E2581" s="67" t="s">
        <v>368</v>
      </c>
      <c r="F2581" s="68" t="s">
        <v>430</v>
      </c>
      <c r="G2581" s="67" t="s">
        <v>431</v>
      </c>
      <c r="H2581" s="68" t="s">
        <v>363</v>
      </c>
      <c r="I2581" s="69">
        <v>10.5</v>
      </c>
      <c r="J2581" s="69">
        <v>12.75</v>
      </c>
      <c r="K2581" s="91"/>
      <c r="L2581" s="91"/>
    </row>
    <row r="2582" spans="2:12" x14ac:dyDescent="0.25">
      <c r="B2582" s="67" t="s">
        <v>402</v>
      </c>
      <c r="C2582" s="67" t="s">
        <v>403</v>
      </c>
      <c r="D2582" s="68" t="s">
        <v>367</v>
      </c>
      <c r="E2582" s="67" t="s">
        <v>368</v>
      </c>
      <c r="F2582" s="68" t="s">
        <v>430</v>
      </c>
      <c r="G2582" s="67" t="s">
        <v>431</v>
      </c>
      <c r="H2582" s="68" t="s">
        <v>364</v>
      </c>
      <c r="I2582" s="69">
        <v>2.5</v>
      </c>
      <c r="J2582" s="69">
        <v>11.25</v>
      </c>
      <c r="K2582" s="91"/>
      <c r="L2582" s="91"/>
    </row>
    <row r="2583" spans="2:12" x14ac:dyDescent="0.25">
      <c r="B2583" s="67" t="s">
        <v>402</v>
      </c>
      <c r="C2583" s="67" t="s">
        <v>403</v>
      </c>
      <c r="D2583" s="68" t="s">
        <v>367</v>
      </c>
      <c r="E2583" s="67" t="s">
        <v>368</v>
      </c>
      <c r="F2583" s="68" t="s">
        <v>430</v>
      </c>
      <c r="G2583" s="67" t="s">
        <v>431</v>
      </c>
      <c r="H2583" s="68" t="s">
        <v>362</v>
      </c>
      <c r="I2583" s="69">
        <v>0</v>
      </c>
      <c r="J2583" s="69">
        <v>0</v>
      </c>
      <c r="K2583" s="91"/>
      <c r="L2583" s="91"/>
    </row>
    <row r="2584" spans="2:12" x14ac:dyDescent="0.25">
      <c r="B2584" s="67" t="s">
        <v>402</v>
      </c>
      <c r="C2584" s="67" t="s">
        <v>403</v>
      </c>
      <c r="D2584" s="68" t="s">
        <v>367</v>
      </c>
      <c r="E2584" s="67" t="s">
        <v>368</v>
      </c>
      <c r="F2584" s="68" t="s">
        <v>430</v>
      </c>
      <c r="G2584" s="67" t="s">
        <v>431</v>
      </c>
      <c r="H2584" s="68" t="s">
        <v>363</v>
      </c>
      <c r="I2584" s="69">
        <v>0</v>
      </c>
      <c r="J2584" s="69">
        <v>0</v>
      </c>
      <c r="K2584" s="91"/>
      <c r="L2584" s="91"/>
    </row>
    <row r="2585" spans="2:12" x14ac:dyDescent="0.25">
      <c r="B2585" s="67" t="s">
        <v>402</v>
      </c>
      <c r="C2585" s="67" t="s">
        <v>403</v>
      </c>
      <c r="D2585" s="68" t="s">
        <v>367</v>
      </c>
      <c r="E2585" s="67" t="s">
        <v>368</v>
      </c>
      <c r="F2585" s="68" t="s">
        <v>430</v>
      </c>
      <c r="G2585" s="67" t="s">
        <v>431</v>
      </c>
      <c r="H2585" s="68" t="s">
        <v>364</v>
      </c>
      <c r="I2585" s="69">
        <v>0</v>
      </c>
      <c r="J2585" s="69">
        <v>0</v>
      </c>
      <c r="K2585" s="91"/>
      <c r="L2585" s="91"/>
    </row>
    <row r="2586" spans="2:12" x14ac:dyDescent="0.25">
      <c r="B2586" s="67" t="s">
        <v>402</v>
      </c>
      <c r="C2586" s="67" t="s">
        <v>403</v>
      </c>
      <c r="D2586" s="68" t="s">
        <v>367</v>
      </c>
      <c r="E2586" s="67" t="s">
        <v>368</v>
      </c>
      <c r="F2586" s="68" t="s">
        <v>430</v>
      </c>
      <c r="G2586" s="67" t="s">
        <v>431</v>
      </c>
      <c r="H2586" s="68" t="s">
        <v>362</v>
      </c>
      <c r="I2586" s="69">
        <v>11</v>
      </c>
      <c r="J2586" s="69">
        <v>11</v>
      </c>
      <c r="K2586" s="91"/>
      <c r="L2586" s="91"/>
    </row>
    <row r="2587" spans="2:12" x14ac:dyDescent="0.25">
      <c r="B2587" s="67" t="s">
        <v>402</v>
      </c>
      <c r="C2587" s="67" t="s">
        <v>403</v>
      </c>
      <c r="D2587" s="68" t="s">
        <v>367</v>
      </c>
      <c r="E2587" s="67" t="s">
        <v>368</v>
      </c>
      <c r="F2587" s="68" t="s">
        <v>430</v>
      </c>
      <c r="G2587" s="67" t="s">
        <v>431</v>
      </c>
      <c r="H2587" s="68" t="s">
        <v>363</v>
      </c>
      <c r="I2587" s="69">
        <v>0</v>
      </c>
      <c r="J2587" s="69">
        <v>0</v>
      </c>
      <c r="K2587" s="91"/>
      <c r="L2587" s="91"/>
    </row>
    <row r="2588" spans="2:12" x14ac:dyDescent="0.25">
      <c r="B2588" s="67" t="s">
        <v>402</v>
      </c>
      <c r="C2588" s="67" t="s">
        <v>403</v>
      </c>
      <c r="D2588" s="68" t="s">
        <v>367</v>
      </c>
      <c r="E2588" s="67" t="s">
        <v>368</v>
      </c>
      <c r="F2588" s="68" t="s">
        <v>430</v>
      </c>
      <c r="G2588" s="67" t="s">
        <v>431</v>
      </c>
      <c r="H2588" s="68" t="s">
        <v>362</v>
      </c>
      <c r="I2588" s="69">
        <v>24</v>
      </c>
      <c r="J2588" s="69">
        <v>0</v>
      </c>
      <c r="K2588" s="91"/>
      <c r="L2588" s="91"/>
    </row>
    <row r="2589" spans="2:12" x14ac:dyDescent="0.25">
      <c r="B2589" s="67" t="s">
        <v>402</v>
      </c>
      <c r="C2589" s="67" t="s">
        <v>403</v>
      </c>
      <c r="D2589" s="68" t="s">
        <v>367</v>
      </c>
      <c r="E2589" s="67" t="s">
        <v>368</v>
      </c>
      <c r="F2589" s="68" t="s">
        <v>430</v>
      </c>
      <c r="G2589" s="67" t="s">
        <v>431</v>
      </c>
      <c r="H2589" s="68" t="s">
        <v>363</v>
      </c>
      <c r="I2589" s="69">
        <v>45</v>
      </c>
      <c r="J2589" s="69">
        <v>54</v>
      </c>
      <c r="K2589" s="91"/>
      <c r="L2589" s="91"/>
    </row>
    <row r="2590" spans="2:12" x14ac:dyDescent="0.25">
      <c r="B2590" s="67" t="s">
        <v>402</v>
      </c>
      <c r="C2590" s="67" t="s">
        <v>403</v>
      </c>
      <c r="D2590" s="68" t="s">
        <v>367</v>
      </c>
      <c r="E2590" s="67" t="s">
        <v>368</v>
      </c>
      <c r="F2590" s="68" t="s">
        <v>430</v>
      </c>
      <c r="G2590" s="67" t="s">
        <v>431</v>
      </c>
      <c r="H2590" s="68" t="s">
        <v>362</v>
      </c>
      <c r="I2590" s="69">
        <v>0</v>
      </c>
      <c r="J2590" s="69">
        <v>10</v>
      </c>
      <c r="K2590" s="91"/>
      <c r="L2590" s="91"/>
    </row>
    <row r="2591" spans="2:12" x14ac:dyDescent="0.25">
      <c r="B2591" s="67" t="s">
        <v>402</v>
      </c>
      <c r="C2591" s="67" t="s">
        <v>403</v>
      </c>
      <c r="D2591" s="68" t="s">
        <v>367</v>
      </c>
      <c r="E2591" s="67" t="s">
        <v>368</v>
      </c>
      <c r="F2591" s="68" t="s">
        <v>430</v>
      </c>
      <c r="G2591" s="67" t="s">
        <v>431</v>
      </c>
      <c r="H2591" s="68" t="s">
        <v>363</v>
      </c>
      <c r="I2591" s="69">
        <v>0</v>
      </c>
      <c r="J2591" s="69">
        <v>0</v>
      </c>
      <c r="K2591" s="91"/>
      <c r="L2591" s="91"/>
    </row>
    <row r="2592" spans="2:12" x14ac:dyDescent="0.25">
      <c r="B2592" s="67" t="s">
        <v>402</v>
      </c>
      <c r="C2592" s="67" t="s">
        <v>403</v>
      </c>
      <c r="D2592" s="68" t="s">
        <v>367</v>
      </c>
      <c r="E2592" s="67" t="s">
        <v>368</v>
      </c>
      <c r="F2592" s="68" t="s">
        <v>430</v>
      </c>
      <c r="G2592" s="67" t="s">
        <v>431</v>
      </c>
      <c r="H2592" s="68" t="s">
        <v>364</v>
      </c>
      <c r="I2592" s="69">
        <v>0</v>
      </c>
      <c r="J2592" s="69">
        <v>0</v>
      </c>
      <c r="K2592" s="91"/>
      <c r="L2592" s="91"/>
    </row>
    <row r="2593" spans="2:12" x14ac:dyDescent="0.25">
      <c r="B2593" s="67" t="s">
        <v>402</v>
      </c>
      <c r="C2593" s="67" t="s">
        <v>403</v>
      </c>
      <c r="D2593" s="68" t="s">
        <v>367</v>
      </c>
      <c r="E2593" s="67" t="s">
        <v>368</v>
      </c>
      <c r="F2593" s="68" t="s">
        <v>430</v>
      </c>
      <c r="G2593" s="67" t="s">
        <v>431</v>
      </c>
      <c r="H2593" s="68" t="s">
        <v>363</v>
      </c>
      <c r="I2593" s="69">
        <v>3</v>
      </c>
      <c r="J2593" s="69">
        <v>0</v>
      </c>
      <c r="K2593" s="91"/>
      <c r="L2593" s="91"/>
    </row>
    <row r="2594" spans="2:12" x14ac:dyDescent="0.25">
      <c r="B2594" s="67" t="s">
        <v>402</v>
      </c>
      <c r="C2594" s="67" t="s">
        <v>403</v>
      </c>
      <c r="D2594" s="68" t="s">
        <v>367</v>
      </c>
      <c r="E2594" s="67" t="s">
        <v>368</v>
      </c>
      <c r="F2594" s="68" t="s">
        <v>430</v>
      </c>
      <c r="G2594" s="67" t="s">
        <v>431</v>
      </c>
      <c r="H2594" s="68" t="s">
        <v>362</v>
      </c>
      <c r="I2594" s="69">
        <v>11</v>
      </c>
      <c r="J2594" s="69">
        <v>11</v>
      </c>
      <c r="K2594" s="91"/>
      <c r="L2594" s="91"/>
    </row>
    <row r="2595" spans="2:12" x14ac:dyDescent="0.25">
      <c r="B2595" s="67" t="s">
        <v>402</v>
      </c>
      <c r="C2595" s="67" t="s">
        <v>403</v>
      </c>
      <c r="D2595" s="68" t="s">
        <v>367</v>
      </c>
      <c r="E2595" s="67" t="s">
        <v>368</v>
      </c>
      <c r="F2595" s="68" t="s">
        <v>430</v>
      </c>
      <c r="G2595" s="67" t="s">
        <v>431</v>
      </c>
      <c r="H2595" s="68" t="s">
        <v>363</v>
      </c>
      <c r="I2595" s="69">
        <v>139</v>
      </c>
      <c r="J2595" s="69">
        <v>251</v>
      </c>
      <c r="K2595" s="91"/>
      <c r="L2595" s="91"/>
    </row>
    <row r="2596" spans="2:12" x14ac:dyDescent="0.25">
      <c r="B2596" s="67" t="s">
        <v>402</v>
      </c>
      <c r="C2596" s="67" t="s">
        <v>403</v>
      </c>
      <c r="D2596" s="68" t="s">
        <v>367</v>
      </c>
      <c r="E2596" s="67" t="s">
        <v>368</v>
      </c>
      <c r="F2596" s="68" t="s">
        <v>430</v>
      </c>
      <c r="G2596" s="67" t="s">
        <v>431</v>
      </c>
      <c r="H2596" s="68" t="s">
        <v>364</v>
      </c>
      <c r="I2596" s="69">
        <v>0</v>
      </c>
      <c r="J2596" s="69">
        <v>34</v>
      </c>
      <c r="K2596" s="91"/>
      <c r="L2596" s="91"/>
    </row>
    <row r="2597" spans="2:12" x14ac:dyDescent="0.25">
      <c r="B2597" s="67" t="s">
        <v>402</v>
      </c>
      <c r="C2597" s="67" t="s">
        <v>403</v>
      </c>
      <c r="D2597" s="68" t="s">
        <v>367</v>
      </c>
      <c r="E2597" s="67" t="s">
        <v>368</v>
      </c>
      <c r="F2597" s="68" t="s">
        <v>430</v>
      </c>
      <c r="G2597" s="67" t="s">
        <v>431</v>
      </c>
      <c r="H2597" s="68" t="s">
        <v>362</v>
      </c>
      <c r="I2597" s="69">
        <v>0</v>
      </c>
      <c r="J2597" s="69">
        <v>0</v>
      </c>
      <c r="K2597" s="91"/>
      <c r="L2597" s="91"/>
    </row>
    <row r="2598" spans="2:12" x14ac:dyDescent="0.25">
      <c r="B2598" s="67" t="s">
        <v>402</v>
      </c>
      <c r="C2598" s="67" t="s">
        <v>403</v>
      </c>
      <c r="D2598" s="68" t="s">
        <v>367</v>
      </c>
      <c r="E2598" s="67" t="s">
        <v>368</v>
      </c>
      <c r="F2598" s="68" t="s">
        <v>430</v>
      </c>
      <c r="G2598" s="67" t="s">
        <v>431</v>
      </c>
      <c r="H2598" s="68" t="s">
        <v>363</v>
      </c>
      <c r="I2598" s="69">
        <v>2</v>
      </c>
      <c r="J2598" s="69">
        <v>26</v>
      </c>
      <c r="K2598" s="91"/>
      <c r="L2598" s="91"/>
    </row>
    <row r="2599" spans="2:12" x14ac:dyDescent="0.25">
      <c r="B2599" s="67" t="s">
        <v>402</v>
      </c>
      <c r="C2599" s="67" t="s">
        <v>403</v>
      </c>
      <c r="D2599" s="68" t="s">
        <v>367</v>
      </c>
      <c r="E2599" s="67" t="s">
        <v>368</v>
      </c>
      <c r="F2599" s="68" t="s">
        <v>430</v>
      </c>
      <c r="G2599" s="67" t="s">
        <v>431</v>
      </c>
      <c r="H2599" s="68" t="s">
        <v>363</v>
      </c>
      <c r="I2599" s="69">
        <v>8</v>
      </c>
      <c r="J2599" s="69">
        <v>12</v>
      </c>
      <c r="K2599" s="91"/>
      <c r="L2599" s="91"/>
    </row>
    <row r="2600" spans="2:12" x14ac:dyDescent="0.25">
      <c r="B2600" s="67" t="s">
        <v>402</v>
      </c>
      <c r="C2600" s="67" t="s">
        <v>403</v>
      </c>
      <c r="D2600" s="68" t="s">
        <v>367</v>
      </c>
      <c r="E2600" s="67" t="s">
        <v>368</v>
      </c>
      <c r="F2600" s="68" t="s">
        <v>430</v>
      </c>
      <c r="G2600" s="67" t="s">
        <v>431</v>
      </c>
      <c r="H2600" s="68" t="s">
        <v>362</v>
      </c>
      <c r="I2600" s="69">
        <v>176</v>
      </c>
      <c r="J2600" s="69">
        <v>202</v>
      </c>
      <c r="K2600" s="91"/>
      <c r="L2600" s="91"/>
    </row>
    <row r="2601" spans="2:12" x14ac:dyDescent="0.25">
      <c r="B2601" s="67" t="s">
        <v>402</v>
      </c>
      <c r="C2601" s="67" t="s">
        <v>403</v>
      </c>
      <c r="D2601" s="68" t="s">
        <v>367</v>
      </c>
      <c r="E2601" s="67" t="s">
        <v>368</v>
      </c>
      <c r="F2601" s="68" t="s">
        <v>430</v>
      </c>
      <c r="G2601" s="67" t="s">
        <v>431</v>
      </c>
      <c r="H2601" s="68" t="s">
        <v>363</v>
      </c>
      <c r="I2601" s="69">
        <v>113</v>
      </c>
      <c r="J2601" s="69">
        <v>170</v>
      </c>
      <c r="K2601" s="91"/>
      <c r="L2601" s="91"/>
    </row>
    <row r="2602" spans="2:12" x14ac:dyDescent="0.25">
      <c r="B2602" s="67" t="s">
        <v>402</v>
      </c>
      <c r="C2602" s="67" t="s">
        <v>403</v>
      </c>
      <c r="D2602" s="68" t="s">
        <v>367</v>
      </c>
      <c r="E2602" s="67" t="s">
        <v>368</v>
      </c>
      <c r="F2602" s="68" t="s">
        <v>430</v>
      </c>
      <c r="G2602" s="67" t="s">
        <v>431</v>
      </c>
      <c r="H2602" s="68" t="s">
        <v>364</v>
      </c>
      <c r="I2602" s="69">
        <v>113</v>
      </c>
      <c r="J2602" s="69">
        <v>163</v>
      </c>
      <c r="K2602" s="91"/>
      <c r="L2602" s="91"/>
    </row>
    <row r="2603" spans="2:12" x14ac:dyDescent="0.25">
      <c r="B2603" s="67" t="s">
        <v>402</v>
      </c>
      <c r="C2603" s="67" t="s">
        <v>403</v>
      </c>
      <c r="D2603" s="68" t="s">
        <v>367</v>
      </c>
      <c r="E2603" s="67" t="s">
        <v>368</v>
      </c>
      <c r="F2603" s="68" t="s">
        <v>430</v>
      </c>
      <c r="G2603" s="67" t="s">
        <v>431</v>
      </c>
      <c r="H2603" s="68" t="s">
        <v>362</v>
      </c>
      <c r="I2603" s="69">
        <v>0</v>
      </c>
      <c r="J2603" s="69">
        <v>0</v>
      </c>
      <c r="K2603" s="91"/>
      <c r="L2603" s="91"/>
    </row>
    <row r="2604" spans="2:12" x14ac:dyDescent="0.25">
      <c r="B2604" s="67" t="s">
        <v>402</v>
      </c>
      <c r="C2604" s="67" t="s">
        <v>403</v>
      </c>
      <c r="D2604" s="68" t="s">
        <v>367</v>
      </c>
      <c r="E2604" s="67" t="s">
        <v>368</v>
      </c>
      <c r="F2604" s="68" t="s">
        <v>430</v>
      </c>
      <c r="G2604" s="67" t="s">
        <v>431</v>
      </c>
      <c r="H2604" s="68" t="s">
        <v>363</v>
      </c>
      <c r="I2604" s="69">
        <v>30</v>
      </c>
      <c r="J2604" s="69">
        <v>39</v>
      </c>
      <c r="K2604" s="91"/>
      <c r="L2604" s="91"/>
    </row>
    <row r="2605" spans="2:12" x14ac:dyDescent="0.25">
      <c r="B2605" s="67" t="s">
        <v>402</v>
      </c>
      <c r="C2605" s="67" t="s">
        <v>403</v>
      </c>
      <c r="D2605" s="68" t="s">
        <v>367</v>
      </c>
      <c r="E2605" s="67" t="s">
        <v>368</v>
      </c>
      <c r="F2605" s="68" t="s">
        <v>430</v>
      </c>
      <c r="G2605" s="67" t="s">
        <v>431</v>
      </c>
      <c r="H2605" s="68" t="s">
        <v>364</v>
      </c>
      <c r="I2605" s="69">
        <v>24</v>
      </c>
      <c r="J2605" s="69">
        <v>12</v>
      </c>
      <c r="K2605" s="91"/>
      <c r="L2605" s="91"/>
    </row>
    <row r="2606" spans="2:12" x14ac:dyDescent="0.25">
      <c r="B2606" s="67" t="s">
        <v>402</v>
      </c>
      <c r="C2606" s="67" t="s">
        <v>403</v>
      </c>
      <c r="D2606" s="68" t="s">
        <v>367</v>
      </c>
      <c r="E2606" s="67" t="s">
        <v>368</v>
      </c>
      <c r="F2606" s="68" t="s">
        <v>430</v>
      </c>
      <c r="G2606" s="67" t="s">
        <v>431</v>
      </c>
      <c r="H2606" s="68" t="s">
        <v>362</v>
      </c>
      <c r="I2606" s="69">
        <v>0</v>
      </c>
      <c r="J2606" s="69">
        <v>0</v>
      </c>
      <c r="K2606" s="91"/>
      <c r="L2606" s="91"/>
    </row>
    <row r="2607" spans="2:12" x14ac:dyDescent="0.25">
      <c r="B2607" s="67" t="s">
        <v>402</v>
      </c>
      <c r="C2607" s="67" t="s">
        <v>403</v>
      </c>
      <c r="D2607" s="68" t="s">
        <v>367</v>
      </c>
      <c r="E2607" s="67" t="s">
        <v>368</v>
      </c>
      <c r="F2607" s="68" t="s">
        <v>430</v>
      </c>
      <c r="G2607" s="67" t="s">
        <v>431</v>
      </c>
      <c r="H2607" s="68" t="s">
        <v>363</v>
      </c>
      <c r="I2607" s="69">
        <v>0</v>
      </c>
      <c r="J2607" s="69">
        <v>0</v>
      </c>
      <c r="K2607" s="91"/>
      <c r="L2607" s="91"/>
    </row>
    <row r="2608" spans="2:12" x14ac:dyDescent="0.25">
      <c r="B2608" s="67" t="s">
        <v>402</v>
      </c>
      <c r="C2608" s="67" t="s">
        <v>403</v>
      </c>
      <c r="D2608" s="68" t="s">
        <v>367</v>
      </c>
      <c r="E2608" s="67" t="s">
        <v>368</v>
      </c>
      <c r="F2608" s="68" t="s">
        <v>430</v>
      </c>
      <c r="G2608" s="67" t="s">
        <v>431</v>
      </c>
      <c r="H2608" s="68" t="s">
        <v>362</v>
      </c>
      <c r="I2608" s="69">
        <v>0</v>
      </c>
      <c r="J2608" s="69">
        <v>0</v>
      </c>
      <c r="K2608" s="91"/>
      <c r="L2608" s="91"/>
    </row>
    <row r="2609" spans="2:12" x14ac:dyDescent="0.25">
      <c r="B2609" s="67" t="s">
        <v>402</v>
      </c>
      <c r="C2609" s="67" t="s">
        <v>403</v>
      </c>
      <c r="D2609" s="68" t="s">
        <v>367</v>
      </c>
      <c r="E2609" s="67" t="s">
        <v>368</v>
      </c>
      <c r="F2609" s="68" t="s">
        <v>430</v>
      </c>
      <c r="G2609" s="67" t="s">
        <v>431</v>
      </c>
      <c r="H2609" s="68" t="s">
        <v>362</v>
      </c>
      <c r="I2609" s="69">
        <v>0</v>
      </c>
      <c r="J2609" s="69">
        <v>0</v>
      </c>
      <c r="K2609" s="91"/>
      <c r="L2609" s="91"/>
    </row>
    <row r="2610" spans="2:12" x14ac:dyDescent="0.25">
      <c r="B2610" s="67" t="s">
        <v>402</v>
      </c>
      <c r="C2610" s="67" t="s">
        <v>403</v>
      </c>
      <c r="D2610" s="68" t="s">
        <v>367</v>
      </c>
      <c r="E2610" s="67" t="s">
        <v>368</v>
      </c>
      <c r="F2610" s="68" t="s">
        <v>430</v>
      </c>
      <c r="G2610" s="67" t="s">
        <v>431</v>
      </c>
      <c r="H2610" s="68" t="s">
        <v>363</v>
      </c>
      <c r="I2610" s="69">
        <v>0</v>
      </c>
      <c r="J2610" s="69">
        <v>0</v>
      </c>
      <c r="K2610" s="91"/>
      <c r="L2610" s="91"/>
    </row>
    <row r="2611" spans="2:12" x14ac:dyDescent="0.25">
      <c r="B2611" s="67" t="s">
        <v>402</v>
      </c>
      <c r="C2611" s="67" t="s">
        <v>403</v>
      </c>
      <c r="D2611" s="68" t="s">
        <v>367</v>
      </c>
      <c r="E2611" s="67" t="s">
        <v>368</v>
      </c>
      <c r="F2611" s="68" t="s">
        <v>430</v>
      </c>
      <c r="G2611" s="67" t="s">
        <v>431</v>
      </c>
      <c r="H2611" s="68" t="s">
        <v>364</v>
      </c>
      <c r="I2611" s="69">
        <v>0</v>
      </c>
      <c r="J2611" s="69">
        <v>0</v>
      </c>
      <c r="K2611" s="91"/>
      <c r="L2611" s="91"/>
    </row>
    <row r="2612" spans="2:12" x14ac:dyDescent="0.25">
      <c r="B2612" s="67" t="s">
        <v>402</v>
      </c>
      <c r="C2612" s="67" t="s">
        <v>403</v>
      </c>
      <c r="D2612" s="68" t="s">
        <v>367</v>
      </c>
      <c r="E2612" s="67" t="s">
        <v>368</v>
      </c>
      <c r="F2612" s="68" t="s">
        <v>430</v>
      </c>
      <c r="G2612" s="67" t="s">
        <v>431</v>
      </c>
      <c r="H2612" s="68" t="s">
        <v>364</v>
      </c>
      <c r="I2612" s="69">
        <v>0</v>
      </c>
      <c r="J2612" s="69">
        <v>0</v>
      </c>
      <c r="K2612" s="91"/>
      <c r="L2612" s="91"/>
    </row>
    <row r="2613" spans="2:12" x14ac:dyDescent="0.25">
      <c r="B2613" s="67" t="s">
        <v>402</v>
      </c>
      <c r="C2613" s="67" t="s">
        <v>403</v>
      </c>
      <c r="D2613" s="68" t="s">
        <v>367</v>
      </c>
      <c r="E2613" s="67" t="s">
        <v>368</v>
      </c>
      <c r="F2613" s="68" t="s">
        <v>430</v>
      </c>
      <c r="G2613" s="67" t="s">
        <v>431</v>
      </c>
      <c r="H2613" s="68" t="s">
        <v>362</v>
      </c>
      <c r="I2613" s="69">
        <v>0</v>
      </c>
      <c r="J2613" s="69">
        <v>15</v>
      </c>
      <c r="K2613" s="91"/>
      <c r="L2613" s="91"/>
    </row>
    <row r="2614" spans="2:12" x14ac:dyDescent="0.25">
      <c r="B2614" s="67" t="s">
        <v>402</v>
      </c>
      <c r="C2614" s="67" t="s">
        <v>403</v>
      </c>
      <c r="D2614" s="68" t="s">
        <v>367</v>
      </c>
      <c r="E2614" s="67" t="s">
        <v>368</v>
      </c>
      <c r="F2614" s="68" t="s">
        <v>430</v>
      </c>
      <c r="G2614" s="67" t="s">
        <v>431</v>
      </c>
      <c r="H2614" s="68" t="s">
        <v>363</v>
      </c>
      <c r="I2614" s="69">
        <v>0</v>
      </c>
      <c r="J2614" s="69">
        <v>0</v>
      </c>
      <c r="K2614" s="91"/>
      <c r="L2614" s="91"/>
    </row>
    <row r="2615" spans="2:12" x14ac:dyDescent="0.25">
      <c r="B2615" s="67" t="s">
        <v>402</v>
      </c>
      <c r="C2615" s="67" t="s">
        <v>403</v>
      </c>
      <c r="D2615" s="68" t="s">
        <v>367</v>
      </c>
      <c r="E2615" s="67" t="s">
        <v>368</v>
      </c>
      <c r="F2615" s="68" t="s">
        <v>430</v>
      </c>
      <c r="G2615" s="67" t="s">
        <v>431</v>
      </c>
      <c r="H2615" s="68" t="s">
        <v>362</v>
      </c>
      <c r="I2615" s="69">
        <v>0</v>
      </c>
      <c r="J2615" s="69">
        <v>0</v>
      </c>
      <c r="K2615" s="91"/>
      <c r="L2615" s="91"/>
    </row>
    <row r="2616" spans="2:12" x14ac:dyDescent="0.25">
      <c r="B2616" s="67" t="s">
        <v>402</v>
      </c>
      <c r="C2616" s="67" t="s">
        <v>403</v>
      </c>
      <c r="D2616" s="68" t="s">
        <v>367</v>
      </c>
      <c r="E2616" s="67" t="s">
        <v>368</v>
      </c>
      <c r="F2616" s="68" t="s">
        <v>430</v>
      </c>
      <c r="G2616" s="67" t="s">
        <v>431</v>
      </c>
      <c r="H2616" s="68" t="s">
        <v>363</v>
      </c>
      <c r="I2616" s="69">
        <v>4</v>
      </c>
      <c r="J2616" s="69">
        <v>8</v>
      </c>
      <c r="K2616" s="91"/>
      <c r="L2616" s="91"/>
    </row>
    <row r="2617" spans="2:12" x14ac:dyDescent="0.25">
      <c r="B2617" s="67" t="s">
        <v>402</v>
      </c>
      <c r="C2617" s="67" t="s">
        <v>403</v>
      </c>
      <c r="D2617" s="68" t="s">
        <v>367</v>
      </c>
      <c r="E2617" s="67" t="s">
        <v>368</v>
      </c>
      <c r="F2617" s="68" t="s">
        <v>430</v>
      </c>
      <c r="G2617" s="67" t="s">
        <v>431</v>
      </c>
      <c r="H2617" s="68" t="s">
        <v>364</v>
      </c>
      <c r="I2617" s="69">
        <v>0</v>
      </c>
      <c r="J2617" s="69">
        <v>0</v>
      </c>
      <c r="K2617" s="91"/>
      <c r="L2617" s="91"/>
    </row>
    <row r="2618" spans="2:12" x14ac:dyDescent="0.25">
      <c r="B2618" s="67" t="s">
        <v>402</v>
      </c>
      <c r="C2618" s="67" t="s">
        <v>403</v>
      </c>
      <c r="D2618" s="68" t="s">
        <v>367</v>
      </c>
      <c r="E2618" s="67" t="s">
        <v>368</v>
      </c>
      <c r="F2618" s="68" t="s">
        <v>430</v>
      </c>
      <c r="G2618" s="67" t="s">
        <v>431</v>
      </c>
      <c r="H2618" s="68" t="s">
        <v>362</v>
      </c>
      <c r="I2618" s="69">
        <v>41</v>
      </c>
      <c r="J2618" s="69">
        <v>136</v>
      </c>
      <c r="K2618" s="91"/>
      <c r="L2618" s="91"/>
    </row>
    <row r="2619" spans="2:12" x14ac:dyDescent="0.25">
      <c r="B2619" s="67" t="s">
        <v>402</v>
      </c>
      <c r="C2619" s="67" t="s">
        <v>403</v>
      </c>
      <c r="D2619" s="68" t="s">
        <v>367</v>
      </c>
      <c r="E2619" s="67" t="s">
        <v>368</v>
      </c>
      <c r="F2619" s="68" t="s">
        <v>430</v>
      </c>
      <c r="G2619" s="67" t="s">
        <v>431</v>
      </c>
      <c r="H2619" s="68" t="s">
        <v>363</v>
      </c>
      <c r="I2619" s="69">
        <v>190</v>
      </c>
      <c r="J2619" s="69">
        <v>198</v>
      </c>
      <c r="K2619" s="91"/>
      <c r="L2619" s="91"/>
    </row>
    <row r="2620" spans="2:12" x14ac:dyDescent="0.25">
      <c r="B2620" s="67" t="s">
        <v>402</v>
      </c>
      <c r="C2620" s="67" t="s">
        <v>403</v>
      </c>
      <c r="D2620" s="68" t="s">
        <v>367</v>
      </c>
      <c r="E2620" s="67" t="s">
        <v>368</v>
      </c>
      <c r="F2620" s="68" t="s">
        <v>430</v>
      </c>
      <c r="G2620" s="67" t="s">
        <v>431</v>
      </c>
      <c r="H2620" s="68" t="s">
        <v>364</v>
      </c>
      <c r="I2620" s="69">
        <v>0</v>
      </c>
      <c r="J2620" s="69">
        <v>0</v>
      </c>
      <c r="K2620" s="91"/>
      <c r="L2620" s="91"/>
    </row>
    <row r="2621" spans="2:12" x14ac:dyDescent="0.25">
      <c r="B2621" s="67" t="s">
        <v>402</v>
      </c>
      <c r="C2621" s="67" t="s">
        <v>403</v>
      </c>
      <c r="D2621" s="68" t="s">
        <v>367</v>
      </c>
      <c r="E2621" s="67" t="s">
        <v>368</v>
      </c>
      <c r="F2621" s="68" t="s">
        <v>430</v>
      </c>
      <c r="G2621" s="67" t="s">
        <v>431</v>
      </c>
      <c r="H2621" s="68" t="s">
        <v>362</v>
      </c>
      <c r="I2621" s="69">
        <v>45</v>
      </c>
      <c r="J2621" s="69">
        <v>15</v>
      </c>
      <c r="K2621" s="91"/>
      <c r="L2621" s="91"/>
    </row>
    <row r="2622" spans="2:12" x14ac:dyDescent="0.25">
      <c r="B2622" s="67" t="s">
        <v>402</v>
      </c>
      <c r="C2622" s="67" t="s">
        <v>403</v>
      </c>
      <c r="D2622" s="68" t="s">
        <v>367</v>
      </c>
      <c r="E2622" s="67" t="s">
        <v>368</v>
      </c>
      <c r="F2622" s="68" t="s">
        <v>430</v>
      </c>
      <c r="G2622" s="67" t="s">
        <v>431</v>
      </c>
      <c r="H2622" s="68" t="s">
        <v>363</v>
      </c>
      <c r="I2622" s="69">
        <v>25</v>
      </c>
      <c r="J2622" s="69">
        <v>20</v>
      </c>
      <c r="K2622" s="91"/>
      <c r="L2622" s="91"/>
    </row>
    <row r="2623" spans="2:12" x14ac:dyDescent="0.25">
      <c r="B2623" s="67" t="s">
        <v>402</v>
      </c>
      <c r="C2623" s="67" t="s">
        <v>403</v>
      </c>
      <c r="D2623" s="68" t="s">
        <v>367</v>
      </c>
      <c r="E2623" s="67" t="s">
        <v>368</v>
      </c>
      <c r="F2623" s="68" t="s">
        <v>430</v>
      </c>
      <c r="G2623" s="67" t="s">
        <v>431</v>
      </c>
      <c r="H2623" s="68" t="s">
        <v>362</v>
      </c>
      <c r="I2623" s="69">
        <v>0</v>
      </c>
      <c r="J2623" s="69">
        <v>0</v>
      </c>
      <c r="K2623" s="91"/>
      <c r="L2623" s="91"/>
    </row>
    <row r="2624" spans="2:12" x14ac:dyDescent="0.25">
      <c r="B2624" s="67" t="s">
        <v>402</v>
      </c>
      <c r="C2624" s="67" t="s">
        <v>403</v>
      </c>
      <c r="D2624" s="68" t="s">
        <v>367</v>
      </c>
      <c r="E2624" s="67" t="s">
        <v>368</v>
      </c>
      <c r="F2624" s="68" t="s">
        <v>430</v>
      </c>
      <c r="G2624" s="67" t="s">
        <v>431</v>
      </c>
      <c r="H2624" s="68" t="s">
        <v>363</v>
      </c>
      <c r="I2624" s="69">
        <v>0</v>
      </c>
      <c r="J2624" s="69">
        <v>0</v>
      </c>
      <c r="K2624" s="91"/>
      <c r="L2624" s="91"/>
    </row>
    <row r="2625" spans="2:12" x14ac:dyDescent="0.25">
      <c r="B2625" s="67" t="s">
        <v>402</v>
      </c>
      <c r="C2625" s="67" t="s">
        <v>403</v>
      </c>
      <c r="D2625" s="68" t="s">
        <v>367</v>
      </c>
      <c r="E2625" s="67" t="s">
        <v>368</v>
      </c>
      <c r="F2625" s="68" t="s">
        <v>430</v>
      </c>
      <c r="G2625" s="67" t="s">
        <v>431</v>
      </c>
      <c r="H2625" s="68" t="s">
        <v>362</v>
      </c>
      <c r="I2625" s="69">
        <v>15</v>
      </c>
      <c r="J2625" s="69">
        <v>5</v>
      </c>
      <c r="K2625" s="91"/>
      <c r="L2625" s="91"/>
    </row>
    <row r="2626" spans="2:12" x14ac:dyDescent="0.25">
      <c r="B2626" s="67" t="s">
        <v>402</v>
      </c>
      <c r="C2626" s="67" t="s">
        <v>403</v>
      </c>
      <c r="D2626" s="68" t="s">
        <v>367</v>
      </c>
      <c r="E2626" s="67" t="s">
        <v>368</v>
      </c>
      <c r="F2626" s="68" t="s">
        <v>430</v>
      </c>
      <c r="G2626" s="67" t="s">
        <v>431</v>
      </c>
      <c r="H2626" s="68" t="s">
        <v>363</v>
      </c>
      <c r="I2626" s="69">
        <v>276</v>
      </c>
      <c r="J2626" s="69">
        <v>311</v>
      </c>
      <c r="K2626" s="91"/>
      <c r="L2626" s="91"/>
    </row>
    <row r="2627" spans="2:12" x14ac:dyDescent="0.25">
      <c r="B2627" s="67" t="s">
        <v>402</v>
      </c>
      <c r="C2627" s="67" t="s">
        <v>403</v>
      </c>
      <c r="D2627" s="68" t="s">
        <v>367</v>
      </c>
      <c r="E2627" s="67" t="s">
        <v>368</v>
      </c>
      <c r="F2627" s="68" t="s">
        <v>430</v>
      </c>
      <c r="G2627" s="67" t="s">
        <v>431</v>
      </c>
      <c r="H2627" s="68" t="s">
        <v>364</v>
      </c>
      <c r="I2627" s="69">
        <v>150</v>
      </c>
      <c r="J2627" s="69">
        <v>250</v>
      </c>
      <c r="K2627" s="91"/>
      <c r="L2627" s="91"/>
    </row>
    <row r="2628" spans="2:12" x14ac:dyDescent="0.25">
      <c r="B2628" s="67" t="s">
        <v>402</v>
      </c>
      <c r="C2628" s="67" t="s">
        <v>403</v>
      </c>
      <c r="D2628" s="68" t="s">
        <v>367</v>
      </c>
      <c r="E2628" s="67" t="s">
        <v>368</v>
      </c>
      <c r="F2628" s="68" t="s">
        <v>430</v>
      </c>
      <c r="G2628" s="67" t="s">
        <v>431</v>
      </c>
      <c r="H2628" s="68" t="s">
        <v>362</v>
      </c>
      <c r="I2628" s="69">
        <v>46</v>
      </c>
      <c r="J2628" s="69">
        <v>14</v>
      </c>
      <c r="K2628" s="91"/>
      <c r="L2628" s="91"/>
    </row>
    <row r="2629" spans="2:12" x14ac:dyDescent="0.25">
      <c r="B2629" s="67" t="s">
        <v>402</v>
      </c>
      <c r="C2629" s="67" t="s">
        <v>403</v>
      </c>
      <c r="D2629" s="68" t="s">
        <v>367</v>
      </c>
      <c r="E2629" s="67" t="s">
        <v>368</v>
      </c>
      <c r="F2629" s="68" t="s">
        <v>430</v>
      </c>
      <c r="G2629" s="67" t="s">
        <v>431</v>
      </c>
      <c r="H2629" s="68" t="s">
        <v>363</v>
      </c>
      <c r="I2629" s="69">
        <v>38</v>
      </c>
      <c r="J2629" s="69">
        <v>22</v>
      </c>
      <c r="K2629" s="91"/>
      <c r="L2629" s="91"/>
    </row>
    <row r="2630" spans="2:12" x14ac:dyDescent="0.25">
      <c r="B2630" s="67" t="s">
        <v>402</v>
      </c>
      <c r="C2630" s="67" t="s">
        <v>403</v>
      </c>
      <c r="D2630" s="68" t="s">
        <v>367</v>
      </c>
      <c r="E2630" s="67" t="s">
        <v>368</v>
      </c>
      <c r="F2630" s="68" t="s">
        <v>430</v>
      </c>
      <c r="G2630" s="67" t="s">
        <v>431</v>
      </c>
      <c r="H2630" s="68" t="s">
        <v>362</v>
      </c>
      <c r="I2630" s="69">
        <v>8</v>
      </c>
      <c r="J2630" s="69">
        <v>0</v>
      </c>
      <c r="K2630" s="91"/>
      <c r="L2630" s="91"/>
    </row>
    <row r="2631" spans="2:12" x14ac:dyDescent="0.25">
      <c r="B2631" s="67" t="s">
        <v>402</v>
      </c>
      <c r="C2631" s="67" t="s">
        <v>403</v>
      </c>
      <c r="D2631" s="68" t="s">
        <v>367</v>
      </c>
      <c r="E2631" s="67" t="s">
        <v>368</v>
      </c>
      <c r="F2631" s="68" t="s">
        <v>430</v>
      </c>
      <c r="G2631" s="67" t="s">
        <v>431</v>
      </c>
      <c r="H2631" s="68" t="s">
        <v>363</v>
      </c>
      <c r="I2631" s="69">
        <v>375</v>
      </c>
      <c r="J2631" s="69">
        <v>511</v>
      </c>
      <c r="K2631" s="91"/>
      <c r="L2631" s="91"/>
    </row>
    <row r="2632" spans="2:12" x14ac:dyDescent="0.25">
      <c r="B2632" s="67" t="s">
        <v>402</v>
      </c>
      <c r="C2632" s="67" t="s">
        <v>403</v>
      </c>
      <c r="D2632" s="68" t="s">
        <v>367</v>
      </c>
      <c r="E2632" s="67" t="s">
        <v>368</v>
      </c>
      <c r="F2632" s="68" t="s">
        <v>430</v>
      </c>
      <c r="G2632" s="67" t="s">
        <v>431</v>
      </c>
      <c r="H2632" s="68" t="s">
        <v>364</v>
      </c>
      <c r="I2632" s="69">
        <v>0</v>
      </c>
      <c r="J2632" s="69">
        <v>2</v>
      </c>
      <c r="K2632" s="91"/>
      <c r="L2632" s="91"/>
    </row>
    <row r="2633" spans="2:12" x14ac:dyDescent="0.25">
      <c r="B2633" s="67" t="s">
        <v>402</v>
      </c>
      <c r="C2633" s="67" t="s">
        <v>403</v>
      </c>
      <c r="D2633" s="68" t="s">
        <v>367</v>
      </c>
      <c r="E2633" s="67" t="s">
        <v>368</v>
      </c>
      <c r="F2633" s="68" t="s">
        <v>430</v>
      </c>
      <c r="G2633" s="67" t="s">
        <v>431</v>
      </c>
      <c r="H2633" s="68" t="s">
        <v>362</v>
      </c>
      <c r="I2633" s="69">
        <v>20</v>
      </c>
      <c r="J2633" s="69">
        <v>19</v>
      </c>
      <c r="K2633" s="91"/>
      <c r="L2633" s="91"/>
    </row>
    <row r="2634" spans="2:12" x14ac:dyDescent="0.25">
      <c r="B2634" s="67" t="s">
        <v>402</v>
      </c>
      <c r="C2634" s="67" t="s">
        <v>403</v>
      </c>
      <c r="D2634" s="68" t="s">
        <v>367</v>
      </c>
      <c r="E2634" s="67" t="s">
        <v>368</v>
      </c>
      <c r="F2634" s="68" t="s">
        <v>430</v>
      </c>
      <c r="G2634" s="67" t="s">
        <v>431</v>
      </c>
      <c r="H2634" s="68" t="s">
        <v>363</v>
      </c>
      <c r="I2634" s="69">
        <v>32</v>
      </c>
      <c r="J2634" s="69">
        <v>60</v>
      </c>
      <c r="K2634" s="91"/>
      <c r="L2634" s="91"/>
    </row>
    <row r="2635" spans="2:12" x14ac:dyDescent="0.25">
      <c r="B2635" s="67" t="s">
        <v>402</v>
      </c>
      <c r="C2635" s="67" t="s">
        <v>403</v>
      </c>
      <c r="D2635" s="68" t="s">
        <v>367</v>
      </c>
      <c r="E2635" s="67" t="s">
        <v>368</v>
      </c>
      <c r="F2635" s="68" t="s">
        <v>430</v>
      </c>
      <c r="G2635" s="67" t="s">
        <v>431</v>
      </c>
      <c r="H2635" s="68" t="s">
        <v>364</v>
      </c>
      <c r="I2635" s="69">
        <v>16</v>
      </c>
      <c r="J2635" s="69">
        <v>12</v>
      </c>
      <c r="K2635" s="91"/>
      <c r="L2635" s="91"/>
    </row>
    <row r="2636" spans="2:12" x14ac:dyDescent="0.25">
      <c r="B2636" s="67" t="s">
        <v>402</v>
      </c>
      <c r="C2636" s="67" t="s">
        <v>403</v>
      </c>
      <c r="D2636" s="68" t="s">
        <v>367</v>
      </c>
      <c r="E2636" s="67" t="s">
        <v>368</v>
      </c>
      <c r="F2636" s="68" t="s">
        <v>430</v>
      </c>
      <c r="G2636" s="67" t="s">
        <v>431</v>
      </c>
      <c r="H2636" s="68" t="s">
        <v>362</v>
      </c>
      <c r="I2636" s="69">
        <v>79</v>
      </c>
      <c r="J2636" s="69">
        <v>87</v>
      </c>
      <c r="K2636" s="91"/>
      <c r="L2636" s="91"/>
    </row>
    <row r="2637" spans="2:12" x14ac:dyDescent="0.25">
      <c r="B2637" s="67" t="s">
        <v>402</v>
      </c>
      <c r="C2637" s="67" t="s">
        <v>403</v>
      </c>
      <c r="D2637" s="68" t="s">
        <v>367</v>
      </c>
      <c r="E2637" s="67" t="s">
        <v>368</v>
      </c>
      <c r="F2637" s="68" t="s">
        <v>430</v>
      </c>
      <c r="G2637" s="67" t="s">
        <v>431</v>
      </c>
      <c r="H2637" s="68" t="s">
        <v>363</v>
      </c>
      <c r="I2637" s="69">
        <v>22</v>
      </c>
      <c r="J2637" s="69">
        <v>54</v>
      </c>
      <c r="K2637" s="91"/>
      <c r="L2637" s="91"/>
    </row>
    <row r="2638" spans="2:12" x14ac:dyDescent="0.25">
      <c r="B2638" s="67" t="s">
        <v>402</v>
      </c>
      <c r="C2638" s="67" t="s">
        <v>403</v>
      </c>
      <c r="D2638" s="68" t="s">
        <v>367</v>
      </c>
      <c r="E2638" s="67" t="s">
        <v>368</v>
      </c>
      <c r="F2638" s="68" t="s">
        <v>430</v>
      </c>
      <c r="G2638" s="67" t="s">
        <v>431</v>
      </c>
      <c r="H2638" s="68" t="s">
        <v>364</v>
      </c>
      <c r="I2638" s="69">
        <v>0</v>
      </c>
      <c r="J2638" s="69">
        <v>1</v>
      </c>
      <c r="K2638" s="91"/>
      <c r="L2638" s="91"/>
    </row>
    <row r="2639" spans="2:12" x14ac:dyDescent="0.25">
      <c r="B2639" s="67" t="s">
        <v>402</v>
      </c>
      <c r="C2639" s="67" t="s">
        <v>403</v>
      </c>
      <c r="D2639" s="68" t="s">
        <v>367</v>
      </c>
      <c r="E2639" s="67" t="s">
        <v>368</v>
      </c>
      <c r="F2639" s="68" t="s">
        <v>430</v>
      </c>
      <c r="G2639" s="67" t="s">
        <v>431</v>
      </c>
      <c r="H2639" s="68" t="s">
        <v>362</v>
      </c>
      <c r="I2639" s="69">
        <v>0</v>
      </c>
      <c r="J2639" s="69">
        <v>0</v>
      </c>
      <c r="K2639" s="91"/>
      <c r="L2639" s="91"/>
    </row>
    <row r="2640" spans="2:12" x14ac:dyDescent="0.25">
      <c r="B2640" s="67" t="s">
        <v>402</v>
      </c>
      <c r="C2640" s="67" t="s">
        <v>403</v>
      </c>
      <c r="D2640" s="68" t="s">
        <v>367</v>
      </c>
      <c r="E2640" s="67" t="s">
        <v>368</v>
      </c>
      <c r="F2640" s="68" t="s">
        <v>430</v>
      </c>
      <c r="G2640" s="67" t="s">
        <v>431</v>
      </c>
      <c r="H2640" s="68" t="s">
        <v>363</v>
      </c>
      <c r="I2640" s="69">
        <v>79</v>
      </c>
      <c r="J2640" s="69">
        <v>92</v>
      </c>
      <c r="K2640" s="91"/>
      <c r="L2640" s="91"/>
    </row>
    <row r="2641" spans="2:12" x14ac:dyDescent="0.25">
      <c r="B2641" s="67" t="s">
        <v>402</v>
      </c>
      <c r="C2641" s="67" t="s">
        <v>403</v>
      </c>
      <c r="D2641" s="68" t="s">
        <v>367</v>
      </c>
      <c r="E2641" s="67" t="s">
        <v>368</v>
      </c>
      <c r="F2641" s="68" t="s">
        <v>430</v>
      </c>
      <c r="G2641" s="67" t="s">
        <v>431</v>
      </c>
      <c r="H2641" s="68" t="s">
        <v>364</v>
      </c>
      <c r="I2641" s="69">
        <v>34</v>
      </c>
      <c r="J2641" s="69">
        <v>18</v>
      </c>
      <c r="K2641" s="91"/>
      <c r="L2641" s="91"/>
    </row>
    <row r="2642" spans="2:12" x14ac:dyDescent="0.25">
      <c r="B2642" s="67" t="s">
        <v>402</v>
      </c>
      <c r="C2642" s="67" t="s">
        <v>403</v>
      </c>
      <c r="D2642" s="68" t="s">
        <v>367</v>
      </c>
      <c r="E2642" s="67" t="s">
        <v>368</v>
      </c>
      <c r="F2642" s="68" t="s">
        <v>430</v>
      </c>
      <c r="G2642" s="67" t="s">
        <v>431</v>
      </c>
      <c r="H2642" s="68" t="s">
        <v>362</v>
      </c>
      <c r="I2642" s="69">
        <v>2</v>
      </c>
      <c r="J2642" s="69">
        <v>8</v>
      </c>
      <c r="K2642" s="91"/>
      <c r="L2642" s="91"/>
    </row>
    <row r="2643" spans="2:12" x14ac:dyDescent="0.25">
      <c r="B2643" s="67" t="s">
        <v>402</v>
      </c>
      <c r="C2643" s="67" t="s">
        <v>403</v>
      </c>
      <c r="D2643" s="68" t="s">
        <v>367</v>
      </c>
      <c r="E2643" s="67" t="s">
        <v>368</v>
      </c>
      <c r="F2643" s="68" t="s">
        <v>430</v>
      </c>
      <c r="G2643" s="67" t="s">
        <v>431</v>
      </c>
      <c r="H2643" s="68" t="s">
        <v>363</v>
      </c>
      <c r="I2643" s="69">
        <v>35</v>
      </c>
      <c r="J2643" s="69">
        <v>12</v>
      </c>
      <c r="K2643" s="91"/>
      <c r="L2643" s="91"/>
    </row>
    <row r="2644" spans="2:12" x14ac:dyDescent="0.25">
      <c r="B2644" s="67" t="s">
        <v>402</v>
      </c>
      <c r="C2644" s="67" t="s">
        <v>403</v>
      </c>
      <c r="D2644" s="68" t="s">
        <v>367</v>
      </c>
      <c r="E2644" s="67" t="s">
        <v>368</v>
      </c>
      <c r="F2644" s="68" t="s">
        <v>430</v>
      </c>
      <c r="G2644" s="67" t="s">
        <v>431</v>
      </c>
      <c r="H2644" s="68" t="s">
        <v>362</v>
      </c>
      <c r="I2644" s="69">
        <v>0</v>
      </c>
      <c r="J2644" s="69">
        <v>0</v>
      </c>
      <c r="K2644" s="91"/>
      <c r="L2644" s="91"/>
    </row>
    <row r="2645" spans="2:12" x14ac:dyDescent="0.25">
      <c r="B2645" s="67" t="s">
        <v>402</v>
      </c>
      <c r="C2645" s="67" t="s">
        <v>403</v>
      </c>
      <c r="D2645" s="68" t="s">
        <v>367</v>
      </c>
      <c r="E2645" s="67" t="s">
        <v>368</v>
      </c>
      <c r="F2645" s="68" t="s">
        <v>430</v>
      </c>
      <c r="G2645" s="67" t="s">
        <v>431</v>
      </c>
      <c r="H2645" s="68" t="s">
        <v>363</v>
      </c>
      <c r="I2645" s="69">
        <v>0</v>
      </c>
      <c r="J2645" s="69">
        <v>0</v>
      </c>
      <c r="K2645" s="91"/>
      <c r="L2645" s="91"/>
    </row>
    <row r="2646" spans="2:12" x14ac:dyDescent="0.25">
      <c r="B2646" s="67" t="s">
        <v>402</v>
      </c>
      <c r="C2646" s="67" t="s">
        <v>403</v>
      </c>
      <c r="D2646" s="68" t="s">
        <v>367</v>
      </c>
      <c r="E2646" s="67" t="s">
        <v>368</v>
      </c>
      <c r="F2646" s="68" t="s">
        <v>430</v>
      </c>
      <c r="G2646" s="67" t="s">
        <v>431</v>
      </c>
      <c r="H2646" s="68" t="s">
        <v>363</v>
      </c>
      <c r="I2646" s="69">
        <v>0</v>
      </c>
      <c r="J2646" s="69">
        <v>0</v>
      </c>
      <c r="K2646" s="91"/>
      <c r="L2646" s="91"/>
    </row>
    <row r="2647" spans="2:12" x14ac:dyDescent="0.25">
      <c r="B2647" s="67" t="s">
        <v>402</v>
      </c>
      <c r="C2647" s="67" t="s">
        <v>403</v>
      </c>
      <c r="D2647" s="68" t="s">
        <v>367</v>
      </c>
      <c r="E2647" s="67" t="s">
        <v>368</v>
      </c>
      <c r="F2647" s="68" t="s">
        <v>430</v>
      </c>
      <c r="G2647" s="67" t="s">
        <v>431</v>
      </c>
      <c r="H2647" s="68" t="s">
        <v>362</v>
      </c>
      <c r="I2647" s="69">
        <v>0</v>
      </c>
      <c r="J2647" s="69">
        <v>0</v>
      </c>
      <c r="K2647" s="91"/>
      <c r="L2647" s="91"/>
    </row>
    <row r="2648" spans="2:12" x14ac:dyDescent="0.25">
      <c r="B2648" s="67" t="s">
        <v>402</v>
      </c>
      <c r="C2648" s="67" t="s">
        <v>403</v>
      </c>
      <c r="D2648" s="68" t="s">
        <v>367</v>
      </c>
      <c r="E2648" s="67" t="s">
        <v>368</v>
      </c>
      <c r="F2648" s="68" t="s">
        <v>430</v>
      </c>
      <c r="G2648" s="67" t="s">
        <v>431</v>
      </c>
      <c r="H2648" s="68" t="s">
        <v>363</v>
      </c>
      <c r="I2648" s="69">
        <v>17</v>
      </c>
      <c r="J2648" s="69">
        <v>14</v>
      </c>
      <c r="K2648" s="91"/>
      <c r="L2648" s="91"/>
    </row>
    <row r="2649" spans="2:12" x14ac:dyDescent="0.25">
      <c r="B2649" s="67" t="s">
        <v>402</v>
      </c>
      <c r="C2649" s="67" t="s">
        <v>403</v>
      </c>
      <c r="D2649" s="68" t="s">
        <v>367</v>
      </c>
      <c r="E2649" s="67" t="s">
        <v>368</v>
      </c>
      <c r="F2649" s="68" t="s">
        <v>430</v>
      </c>
      <c r="G2649" s="67" t="s">
        <v>431</v>
      </c>
      <c r="H2649" s="68" t="s">
        <v>364</v>
      </c>
      <c r="I2649" s="69">
        <v>16</v>
      </c>
      <c r="J2649" s="69">
        <v>24</v>
      </c>
      <c r="K2649" s="91"/>
      <c r="L2649" s="91"/>
    </row>
    <row r="2650" spans="2:12" x14ac:dyDescent="0.25">
      <c r="B2650" s="67" t="s">
        <v>402</v>
      </c>
      <c r="C2650" s="67" t="s">
        <v>403</v>
      </c>
      <c r="D2650" s="68" t="s">
        <v>367</v>
      </c>
      <c r="E2650" s="67" t="s">
        <v>368</v>
      </c>
      <c r="F2650" s="68" t="s">
        <v>430</v>
      </c>
      <c r="G2650" s="67" t="s">
        <v>431</v>
      </c>
      <c r="H2650" s="68" t="s">
        <v>362</v>
      </c>
      <c r="I2650" s="69">
        <v>22</v>
      </c>
      <c r="J2650" s="69">
        <v>38</v>
      </c>
      <c r="K2650" s="91"/>
      <c r="L2650" s="91"/>
    </row>
    <row r="2651" spans="2:12" x14ac:dyDescent="0.25">
      <c r="B2651" s="67" t="s">
        <v>402</v>
      </c>
      <c r="C2651" s="67" t="s">
        <v>403</v>
      </c>
      <c r="D2651" s="68" t="s">
        <v>367</v>
      </c>
      <c r="E2651" s="67" t="s">
        <v>368</v>
      </c>
      <c r="F2651" s="68" t="s">
        <v>430</v>
      </c>
      <c r="G2651" s="67" t="s">
        <v>431</v>
      </c>
      <c r="H2651" s="68" t="s">
        <v>363</v>
      </c>
      <c r="I2651" s="69">
        <v>173</v>
      </c>
      <c r="J2651" s="69">
        <v>253</v>
      </c>
      <c r="K2651" s="91"/>
      <c r="L2651" s="91"/>
    </row>
    <row r="2652" spans="2:12" x14ac:dyDescent="0.25">
      <c r="B2652" s="67" t="s">
        <v>402</v>
      </c>
      <c r="C2652" s="67" t="s">
        <v>403</v>
      </c>
      <c r="D2652" s="68" t="s">
        <v>367</v>
      </c>
      <c r="E2652" s="67" t="s">
        <v>368</v>
      </c>
      <c r="F2652" s="68" t="s">
        <v>430</v>
      </c>
      <c r="G2652" s="67" t="s">
        <v>431</v>
      </c>
      <c r="H2652" s="68" t="s">
        <v>364</v>
      </c>
      <c r="I2652" s="69">
        <v>114</v>
      </c>
      <c r="J2652" s="69">
        <v>138</v>
      </c>
      <c r="K2652" s="91"/>
      <c r="L2652" s="91"/>
    </row>
    <row r="2653" spans="2:12" x14ac:dyDescent="0.25">
      <c r="B2653" s="67" t="s">
        <v>402</v>
      </c>
      <c r="C2653" s="67" t="s">
        <v>403</v>
      </c>
      <c r="D2653" s="68" t="s">
        <v>367</v>
      </c>
      <c r="E2653" s="67" t="s">
        <v>368</v>
      </c>
      <c r="F2653" s="68" t="s">
        <v>430</v>
      </c>
      <c r="G2653" s="67" t="s">
        <v>431</v>
      </c>
      <c r="H2653" s="68" t="s">
        <v>362</v>
      </c>
      <c r="I2653" s="69">
        <v>-7</v>
      </c>
      <c r="J2653" s="69">
        <v>48</v>
      </c>
      <c r="K2653" s="91"/>
      <c r="L2653" s="91"/>
    </row>
    <row r="2654" spans="2:12" x14ac:dyDescent="0.25">
      <c r="B2654" s="67" t="s">
        <v>402</v>
      </c>
      <c r="C2654" s="67" t="s">
        <v>403</v>
      </c>
      <c r="D2654" s="68" t="s">
        <v>367</v>
      </c>
      <c r="E2654" s="67" t="s">
        <v>368</v>
      </c>
      <c r="F2654" s="68" t="s">
        <v>430</v>
      </c>
      <c r="G2654" s="67" t="s">
        <v>431</v>
      </c>
      <c r="H2654" s="68" t="s">
        <v>363</v>
      </c>
      <c r="I2654" s="69">
        <v>67</v>
      </c>
      <c r="J2654" s="69">
        <v>102</v>
      </c>
      <c r="K2654" s="91"/>
      <c r="L2654" s="91"/>
    </row>
    <row r="2655" spans="2:12" x14ac:dyDescent="0.25">
      <c r="B2655" s="67" t="s">
        <v>402</v>
      </c>
      <c r="C2655" s="67" t="s">
        <v>403</v>
      </c>
      <c r="D2655" s="68" t="s">
        <v>367</v>
      </c>
      <c r="E2655" s="67" t="s">
        <v>368</v>
      </c>
      <c r="F2655" s="68" t="s">
        <v>430</v>
      </c>
      <c r="G2655" s="67" t="s">
        <v>431</v>
      </c>
      <c r="H2655" s="68" t="s">
        <v>364</v>
      </c>
      <c r="I2655" s="69">
        <v>3</v>
      </c>
      <c r="J2655" s="69">
        <v>0</v>
      </c>
      <c r="K2655" s="91"/>
      <c r="L2655" s="91"/>
    </row>
    <row r="2656" spans="2:12" x14ac:dyDescent="0.25">
      <c r="B2656" s="67" t="s">
        <v>402</v>
      </c>
      <c r="C2656" s="67" t="s">
        <v>403</v>
      </c>
      <c r="D2656" s="68" t="s">
        <v>367</v>
      </c>
      <c r="E2656" s="67" t="s">
        <v>368</v>
      </c>
      <c r="F2656" s="68" t="s">
        <v>430</v>
      </c>
      <c r="G2656" s="67" t="s">
        <v>431</v>
      </c>
      <c r="H2656" s="68" t="s">
        <v>363</v>
      </c>
      <c r="I2656" s="69">
        <v>0</v>
      </c>
      <c r="J2656" s="69">
        <v>0</v>
      </c>
      <c r="K2656" s="91"/>
      <c r="L2656" s="91"/>
    </row>
    <row r="2657" spans="2:12" x14ac:dyDescent="0.25">
      <c r="B2657" s="67" t="s">
        <v>402</v>
      </c>
      <c r="C2657" s="67" t="s">
        <v>403</v>
      </c>
      <c r="D2657" s="68" t="s">
        <v>367</v>
      </c>
      <c r="E2657" s="67" t="s">
        <v>368</v>
      </c>
      <c r="F2657" s="68" t="s">
        <v>430</v>
      </c>
      <c r="G2657" s="67" t="s">
        <v>431</v>
      </c>
      <c r="H2657" s="68" t="s">
        <v>362</v>
      </c>
      <c r="I2657" s="69">
        <v>10</v>
      </c>
      <c r="J2657" s="69">
        <v>25</v>
      </c>
      <c r="K2657" s="91"/>
      <c r="L2657" s="91"/>
    </row>
    <row r="2658" spans="2:12" x14ac:dyDescent="0.25">
      <c r="B2658" s="67" t="s">
        <v>402</v>
      </c>
      <c r="C2658" s="67" t="s">
        <v>403</v>
      </c>
      <c r="D2658" s="68" t="s">
        <v>367</v>
      </c>
      <c r="E2658" s="67" t="s">
        <v>368</v>
      </c>
      <c r="F2658" s="68" t="s">
        <v>430</v>
      </c>
      <c r="G2658" s="67" t="s">
        <v>431</v>
      </c>
      <c r="H2658" s="68" t="s">
        <v>363</v>
      </c>
      <c r="I2658" s="69">
        <v>24</v>
      </c>
      <c r="J2658" s="69">
        <v>10</v>
      </c>
      <c r="K2658" s="91"/>
      <c r="L2658" s="91"/>
    </row>
    <row r="2659" spans="2:12" x14ac:dyDescent="0.25">
      <c r="B2659" s="67" t="s">
        <v>402</v>
      </c>
      <c r="C2659" s="67" t="s">
        <v>403</v>
      </c>
      <c r="D2659" s="68" t="s">
        <v>367</v>
      </c>
      <c r="E2659" s="67" t="s">
        <v>368</v>
      </c>
      <c r="F2659" s="68" t="s">
        <v>430</v>
      </c>
      <c r="G2659" s="67" t="s">
        <v>431</v>
      </c>
      <c r="H2659" s="68" t="s">
        <v>364</v>
      </c>
      <c r="I2659" s="69">
        <v>15</v>
      </c>
      <c r="J2659" s="69">
        <v>29</v>
      </c>
      <c r="K2659" s="91"/>
      <c r="L2659" s="91"/>
    </row>
    <row r="2660" spans="2:12" x14ac:dyDescent="0.25">
      <c r="B2660" s="67" t="s">
        <v>402</v>
      </c>
      <c r="C2660" s="67" t="s">
        <v>403</v>
      </c>
      <c r="D2660" s="68" t="s">
        <v>367</v>
      </c>
      <c r="E2660" s="67" t="s">
        <v>368</v>
      </c>
      <c r="F2660" s="68" t="s">
        <v>430</v>
      </c>
      <c r="G2660" s="67" t="s">
        <v>431</v>
      </c>
      <c r="H2660" s="68" t="s">
        <v>363</v>
      </c>
      <c r="I2660" s="69">
        <v>0</v>
      </c>
      <c r="J2660" s="69">
        <v>0</v>
      </c>
      <c r="K2660" s="91"/>
      <c r="L2660" s="91"/>
    </row>
    <row r="2661" spans="2:12" x14ac:dyDescent="0.25">
      <c r="B2661" s="67" t="s">
        <v>402</v>
      </c>
      <c r="C2661" s="67" t="s">
        <v>403</v>
      </c>
      <c r="D2661" s="68" t="s">
        <v>367</v>
      </c>
      <c r="E2661" s="67" t="s">
        <v>368</v>
      </c>
      <c r="F2661" s="68" t="s">
        <v>430</v>
      </c>
      <c r="G2661" s="67" t="s">
        <v>431</v>
      </c>
      <c r="H2661" s="68" t="s">
        <v>364</v>
      </c>
      <c r="I2661" s="69">
        <v>0</v>
      </c>
      <c r="J2661" s="69">
        <v>0</v>
      </c>
      <c r="K2661" s="91"/>
      <c r="L2661" s="91"/>
    </row>
    <row r="2662" spans="2:12" x14ac:dyDescent="0.25">
      <c r="B2662" s="67" t="s">
        <v>402</v>
      </c>
      <c r="C2662" s="67" t="s">
        <v>403</v>
      </c>
      <c r="D2662" s="68" t="s">
        <v>367</v>
      </c>
      <c r="E2662" s="67" t="s">
        <v>368</v>
      </c>
      <c r="F2662" s="68" t="s">
        <v>430</v>
      </c>
      <c r="G2662" s="67" t="s">
        <v>431</v>
      </c>
      <c r="H2662" s="68" t="s">
        <v>362</v>
      </c>
      <c r="I2662" s="69">
        <v>11</v>
      </c>
      <c r="J2662" s="69">
        <v>10</v>
      </c>
      <c r="K2662" s="91"/>
      <c r="L2662" s="91"/>
    </row>
    <row r="2663" spans="2:12" x14ac:dyDescent="0.25">
      <c r="B2663" s="67" t="s">
        <v>402</v>
      </c>
      <c r="C2663" s="67" t="s">
        <v>403</v>
      </c>
      <c r="D2663" s="68" t="s">
        <v>367</v>
      </c>
      <c r="E2663" s="67" t="s">
        <v>368</v>
      </c>
      <c r="F2663" s="68" t="s">
        <v>430</v>
      </c>
      <c r="G2663" s="67" t="s">
        <v>431</v>
      </c>
      <c r="H2663" s="68" t="s">
        <v>362</v>
      </c>
      <c r="I2663" s="69">
        <v>0</v>
      </c>
      <c r="J2663" s="69">
        <v>0</v>
      </c>
      <c r="K2663" s="91"/>
      <c r="L2663" s="91"/>
    </row>
    <row r="2664" spans="2:12" x14ac:dyDescent="0.25">
      <c r="B2664" s="67" t="s">
        <v>402</v>
      </c>
      <c r="C2664" s="67" t="s">
        <v>403</v>
      </c>
      <c r="D2664" s="68" t="s">
        <v>367</v>
      </c>
      <c r="E2664" s="67" t="s">
        <v>368</v>
      </c>
      <c r="F2664" s="68" t="s">
        <v>430</v>
      </c>
      <c r="G2664" s="67" t="s">
        <v>431</v>
      </c>
      <c r="H2664" s="68" t="s">
        <v>363</v>
      </c>
      <c r="I2664" s="69">
        <v>0</v>
      </c>
      <c r="J2664" s="69">
        <v>0</v>
      </c>
      <c r="K2664" s="91"/>
      <c r="L2664" s="91"/>
    </row>
    <row r="2665" spans="2:12" x14ac:dyDescent="0.25">
      <c r="B2665" s="67" t="s">
        <v>402</v>
      </c>
      <c r="C2665" s="67" t="s">
        <v>403</v>
      </c>
      <c r="D2665" s="68" t="s">
        <v>367</v>
      </c>
      <c r="E2665" s="67" t="s">
        <v>368</v>
      </c>
      <c r="F2665" s="68" t="s">
        <v>430</v>
      </c>
      <c r="G2665" s="67" t="s">
        <v>431</v>
      </c>
      <c r="H2665" s="68" t="s">
        <v>362</v>
      </c>
      <c r="I2665" s="69">
        <v>0</v>
      </c>
      <c r="J2665" s="69">
        <v>0</v>
      </c>
      <c r="K2665" s="91"/>
      <c r="L2665" s="91"/>
    </row>
    <row r="2666" spans="2:12" x14ac:dyDescent="0.25">
      <c r="B2666" s="67" t="s">
        <v>402</v>
      </c>
      <c r="C2666" s="67" t="s">
        <v>403</v>
      </c>
      <c r="D2666" s="68" t="s">
        <v>367</v>
      </c>
      <c r="E2666" s="67" t="s">
        <v>368</v>
      </c>
      <c r="F2666" s="68" t="s">
        <v>430</v>
      </c>
      <c r="G2666" s="67" t="s">
        <v>431</v>
      </c>
      <c r="H2666" s="68" t="s">
        <v>364</v>
      </c>
      <c r="I2666" s="69">
        <v>0</v>
      </c>
      <c r="J2666" s="69">
        <v>0</v>
      </c>
      <c r="K2666" s="91"/>
      <c r="L2666" s="91"/>
    </row>
    <row r="2667" spans="2:12" x14ac:dyDescent="0.25">
      <c r="B2667" s="67" t="s">
        <v>402</v>
      </c>
      <c r="C2667" s="67" t="s">
        <v>403</v>
      </c>
      <c r="D2667" s="68" t="s">
        <v>367</v>
      </c>
      <c r="E2667" s="67" t="s">
        <v>368</v>
      </c>
      <c r="F2667" s="68" t="s">
        <v>430</v>
      </c>
      <c r="G2667" s="67" t="s">
        <v>431</v>
      </c>
      <c r="H2667" s="68" t="s">
        <v>362</v>
      </c>
      <c r="I2667" s="69">
        <v>8</v>
      </c>
      <c r="J2667" s="69">
        <v>8</v>
      </c>
      <c r="K2667" s="91"/>
      <c r="L2667" s="91"/>
    </row>
    <row r="2668" spans="2:12" x14ac:dyDescent="0.25">
      <c r="B2668" s="67" t="s">
        <v>402</v>
      </c>
      <c r="C2668" s="67" t="s">
        <v>403</v>
      </c>
      <c r="D2668" s="68" t="s">
        <v>367</v>
      </c>
      <c r="E2668" s="67" t="s">
        <v>368</v>
      </c>
      <c r="F2668" s="68" t="s">
        <v>430</v>
      </c>
      <c r="G2668" s="67" t="s">
        <v>431</v>
      </c>
      <c r="H2668" s="68" t="s">
        <v>363</v>
      </c>
      <c r="I2668" s="69">
        <v>35</v>
      </c>
      <c r="J2668" s="69">
        <v>51</v>
      </c>
      <c r="K2668" s="91"/>
      <c r="L2668" s="91"/>
    </row>
    <row r="2669" spans="2:12" x14ac:dyDescent="0.25">
      <c r="B2669" s="67" t="s">
        <v>402</v>
      </c>
      <c r="C2669" s="67" t="s">
        <v>403</v>
      </c>
      <c r="D2669" s="68" t="s">
        <v>367</v>
      </c>
      <c r="E2669" s="67" t="s">
        <v>368</v>
      </c>
      <c r="F2669" s="68" t="s">
        <v>430</v>
      </c>
      <c r="G2669" s="67" t="s">
        <v>431</v>
      </c>
      <c r="H2669" s="68" t="s">
        <v>364</v>
      </c>
      <c r="I2669" s="69">
        <v>0</v>
      </c>
      <c r="J2669" s="69">
        <v>-32</v>
      </c>
      <c r="K2669" s="91"/>
      <c r="L2669" s="91"/>
    </row>
    <row r="2670" spans="2:12" x14ac:dyDescent="0.25">
      <c r="B2670" s="67" t="s">
        <v>402</v>
      </c>
      <c r="C2670" s="67" t="s">
        <v>403</v>
      </c>
      <c r="D2670" s="68" t="s">
        <v>367</v>
      </c>
      <c r="E2670" s="67" t="s">
        <v>368</v>
      </c>
      <c r="F2670" s="68" t="s">
        <v>430</v>
      </c>
      <c r="G2670" s="67" t="s">
        <v>431</v>
      </c>
      <c r="H2670" s="68" t="s">
        <v>363</v>
      </c>
      <c r="I2670" s="69">
        <v>13</v>
      </c>
      <c r="J2670" s="69">
        <v>25</v>
      </c>
      <c r="K2670" s="91"/>
      <c r="L2670" s="91"/>
    </row>
    <row r="2671" spans="2:12" x14ac:dyDescent="0.25">
      <c r="B2671" s="67" t="s">
        <v>402</v>
      </c>
      <c r="C2671" s="67" t="s">
        <v>403</v>
      </c>
      <c r="D2671" s="68" t="s">
        <v>367</v>
      </c>
      <c r="E2671" s="67" t="s">
        <v>368</v>
      </c>
      <c r="F2671" s="68" t="s">
        <v>430</v>
      </c>
      <c r="G2671" s="67" t="s">
        <v>431</v>
      </c>
      <c r="H2671" s="68" t="s">
        <v>362</v>
      </c>
      <c r="I2671" s="69">
        <v>51</v>
      </c>
      <c r="J2671" s="69">
        <v>80</v>
      </c>
      <c r="K2671" s="91"/>
      <c r="L2671" s="91"/>
    </row>
    <row r="2672" spans="2:12" x14ac:dyDescent="0.25">
      <c r="B2672" s="67" t="s">
        <v>402</v>
      </c>
      <c r="C2672" s="67" t="s">
        <v>403</v>
      </c>
      <c r="D2672" s="68" t="s">
        <v>367</v>
      </c>
      <c r="E2672" s="67" t="s">
        <v>368</v>
      </c>
      <c r="F2672" s="68" t="s">
        <v>430</v>
      </c>
      <c r="G2672" s="67" t="s">
        <v>431</v>
      </c>
      <c r="H2672" s="68" t="s">
        <v>363</v>
      </c>
      <c r="I2672" s="69">
        <v>18</v>
      </c>
      <c r="J2672" s="69">
        <v>76</v>
      </c>
      <c r="K2672" s="91"/>
      <c r="L2672" s="91"/>
    </row>
    <row r="2673" spans="2:12" x14ac:dyDescent="0.25">
      <c r="B2673" s="67" t="s">
        <v>402</v>
      </c>
      <c r="C2673" s="67" t="s">
        <v>403</v>
      </c>
      <c r="D2673" s="68" t="s">
        <v>367</v>
      </c>
      <c r="E2673" s="67" t="s">
        <v>368</v>
      </c>
      <c r="F2673" s="68" t="s">
        <v>430</v>
      </c>
      <c r="G2673" s="67" t="s">
        <v>431</v>
      </c>
      <c r="H2673" s="68" t="s">
        <v>364</v>
      </c>
      <c r="I2673" s="69">
        <v>12</v>
      </c>
      <c r="J2673" s="69">
        <v>52</v>
      </c>
      <c r="K2673" s="91"/>
      <c r="L2673" s="91"/>
    </row>
    <row r="2674" spans="2:12" x14ac:dyDescent="0.25">
      <c r="B2674" s="67" t="s">
        <v>402</v>
      </c>
      <c r="C2674" s="67" t="s">
        <v>403</v>
      </c>
      <c r="D2674" s="68" t="s">
        <v>367</v>
      </c>
      <c r="E2674" s="67" t="s">
        <v>368</v>
      </c>
      <c r="F2674" s="68" t="s">
        <v>430</v>
      </c>
      <c r="G2674" s="67" t="s">
        <v>431</v>
      </c>
      <c r="H2674" s="68" t="s">
        <v>362</v>
      </c>
      <c r="I2674" s="69">
        <v>0</v>
      </c>
      <c r="J2674" s="69">
        <v>0</v>
      </c>
      <c r="K2674" s="91"/>
      <c r="L2674" s="91"/>
    </row>
    <row r="2675" spans="2:12" x14ac:dyDescent="0.25">
      <c r="B2675" s="67" t="s">
        <v>402</v>
      </c>
      <c r="C2675" s="67" t="s">
        <v>403</v>
      </c>
      <c r="D2675" s="68" t="s">
        <v>367</v>
      </c>
      <c r="E2675" s="67" t="s">
        <v>368</v>
      </c>
      <c r="F2675" s="68" t="s">
        <v>430</v>
      </c>
      <c r="G2675" s="67" t="s">
        <v>431</v>
      </c>
      <c r="H2675" s="68" t="s">
        <v>363</v>
      </c>
      <c r="I2675" s="69">
        <v>0</v>
      </c>
      <c r="J2675" s="69">
        <v>24</v>
      </c>
      <c r="K2675" s="91"/>
      <c r="L2675" s="91"/>
    </row>
    <row r="2676" spans="2:12" x14ac:dyDescent="0.25">
      <c r="B2676" s="67" t="s">
        <v>402</v>
      </c>
      <c r="C2676" s="67" t="s">
        <v>403</v>
      </c>
      <c r="D2676" s="68" t="s">
        <v>367</v>
      </c>
      <c r="E2676" s="67" t="s">
        <v>368</v>
      </c>
      <c r="F2676" s="68" t="s">
        <v>430</v>
      </c>
      <c r="G2676" s="67" t="s">
        <v>431</v>
      </c>
      <c r="H2676" s="68" t="s">
        <v>363</v>
      </c>
      <c r="I2676" s="69">
        <v>10</v>
      </c>
      <c r="J2676" s="69">
        <v>10</v>
      </c>
      <c r="K2676" s="91"/>
      <c r="L2676" s="91"/>
    </row>
    <row r="2677" spans="2:12" x14ac:dyDescent="0.25">
      <c r="B2677" s="67" t="s">
        <v>402</v>
      </c>
      <c r="C2677" s="67" t="s">
        <v>403</v>
      </c>
      <c r="D2677" s="68" t="s">
        <v>367</v>
      </c>
      <c r="E2677" s="67" t="s">
        <v>368</v>
      </c>
      <c r="F2677" s="68" t="s">
        <v>430</v>
      </c>
      <c r="G2677" s="67" t="s">
        <v>431</v>
      </c>
      <c r="H2677" s="68" t="s">
        <v>362</v>
      </c>
      <c r="I2677" s="69">
        <v>0</v>
      </c>
      <c r="J2677" s="69">
        <v>0</v>
      </c>
      <c r="K2677" s="91"/>
      <c r="L2677" s="91"/>
    </row>
    <row r="2678" spans="2:12" x14ac:dyDescent="0.25">
      <c r="B2678" s="67" t="s">
        <v>402</v>
      </c>
      <c r="C2678" s="67" t="s">
        <v>403</v>
      </c>
      <c r="D2678" s="68" t="s">
        <v>367</v>
      </c>
      <c r="E2678" s="67" t="s">
        <v>368</v>
      </c>
      <c r="F2678" s="68" t="s">
        <v>430</v>
      </c>
      <c r="G2678" s="67" t="s">
        <v>431</v>
      </c>
      <c r="H2678" s="68" t="s">
        <v>363</v>
      </c>
      <c r="I2678" s="69">
        <v>29</v>
      </c>
      <c r="J2678" s="69">
        <v>12</v>
      </c>
      <c r="K2678" s="91"/>
      <c r="L2678" s="91"/>
    </row>
    <row r="2679" spans="2:12" x14ac:dyDescent="0.25">
      <c r="B2679" s="67" t="s">
        <v>402</v>
      </c>
      <c r="C2679" s="67" t="s">
        <v>403</v>
      </c>
      <c r="D2679" s="68" t="s">
        <v>367</v>
      </c>
      <c r="E2679" s="67" t="s">
        <v>368</v>
      </c>
      <c r="F2679" s="68" t="s">
        <v>430</v>
      </c>
      <c r="G2679" s="67" t="s">
        <v>431</v>
      </c>
      <c r="H2679" s="68" t="s">
        <v>364</v>
      </c>
      <c r="I2679" s="69">
        <v>0</v>
      </c>
      <c r="J2679" s="69">
        <v>0</v>
      </c>
      <c r="K2679" s="91"/>
      <c r="L2679" s="91"/>
    </row>
    <row r="2680" spans="2:12" x14ac:dyDescent="0.25">
      <c r="B2680" s="67" t="s">
        <v>402</v>
      </c>
      <c r="C2680" s="67" t="s">
        <v>403</v>
      </c>
      <c r="D2680" s="68" t="s">
        <v>367</v>
      </c>
      <c r="E2680" s="67" t="s">
        <v>368</v>
      </c>
      <c r="F2680" s="68" t="s">
        <v>430</v>
      </c>
      <c r="G2680" s="67" t="s">
        <v>431</v>
      </c>
      <c r="H2680" s="68" t="s">
        <v>362</v>
      </c>
      <c r="I2680" s="69">
        <v>0</v>
      </c>
      <c r="J2680" s="69">
        <v>0</v>
      </c>
      <c r="K2680" s="91"/>
      <c r="L2680" s="91"/>
    </row>
    <row r="2681" spans="2:12" x14ac:dyDescent="0.25">
      <c r="B2681" s="67" t="s">
        <v>402</v>
      </c>
      <c r="C2681" s="67" t="s">
        <v>403</v>
      </c>
      <c r="D2681" s="68" t="s">
        <v>367</v>
      </c>
      <c r="E2681" s="67" t="s">
        <v>368</v>
      </c>
      <c r="F2681" s="68" t="s">
        <v>430</v>
      </c>
      <c r="G2681" s="67" t="s">
        <v>431</v>
      </c>
      <c r="H2681" s="68" t="s">
        <v>364</v>
      </c>
      <c r="I2681" s="69">
        <v>0</v>
      </c>
      <c r="J2681" s="69">
        <v>0</v>
      </c>
      <c r="K2681" s="91"/>
      <c r="L2681" s="91"/>
    </row>
    <row r="2682" spans="2:12" x14ac:dyDescent="0.25">
      <c r="B2682" s="67" t="s">
        <v>402</v>
      </c>
      <c r="C2682" s="67" t="s">
        <v>403</v>
      </c>
      <c r="D2682" s="68" t="s">
        <v>367</v>
      </c>
      <c r="E2682" s="67" t="s">
        <v>368</v>
      </c>
      <c r="F2682" s="68" t="s">
        <v>430</v>
      </c>
      <c r="G2682" s="67" t="s">
        <v>431</v>
      </c>
      <c r="H2682" s="68" t="s">
        <v>363</v>
      </c>
      <c r="I2682" s="69">
        <v>0</v>
      </c>
      <c r="J2682" s="69">
        <v>0</v>
      </c>
      <c r="K2682" s="91"/>
      <c r="L2682" s="91"/>
    </row>
    <row r="2683" spans="2:12" x14ac:dyDescent="0.25">
      <c r="B2683" s="67" t="s">
        <v>402</v>
      </c>
      <c r="C2683" s="67" t="s">
        <v>403</v>
      </c>
      <c r="D2683" s="68" t="s">
        <v>367</v>
      </c>
      <c r="E2683" s="67" t="s">
        <v>368</v>
      </c>
      <c r="F2683" s="68" t="s">
        <v>430</v>
      </c>
      <c r="G2683" s="67" t="s">
        <v>431</v>
      </c>
      <c r="H2683" s="68" t="s">
        <v>362</v>
      </c>
      <c r="I2683" s="69">
        <v>78</v>
      </c>
      <c r="J2683" s="69">
        <v>38</v>
      </c>
      <c r="K2683" s="91"/>
      <c r="L2683" s="91"/>
    </row>
    <row r="2684" spans="2:12" x14ac:dyDescent="0.25">
      <c r="B2684" s="67" t="s">
        <v>402</v>
      </c>
      <c r="C2684" s="67" t="s">
        <v>403</v>
      </c>
      <c r="D2684" s="68" t="s">
        <v>367</v>
      </c>
      <c r="E2684" s="67" t="s">
        <v>368</v>
      </c>
      <c r="F2684" s="68" t="s">
        <v>430</v>
      </c>
      <c r="G2684" s="67" t="s">
        <v>431</v>
      </c>
      <c r="H2684" s="68" t="s">
        <v>363</v>
      </c>
      <c r="I2684" s="69">
        <v>167</v>
      </c>
      <c r="J2684" s="69">
        <v>201</v>
      </c>
      <c r="K2684" s="91"/>
      <c r="L2684" s="91"/>
    </row>
    <row r="2685" spans="2:12" x14ac:dyDescent="0.25">
      <c r="B2685" s="67" t="s">
        <v>402</v>
      </c>
      <c r="C2685" s="67" t="s">
        <v>403</v>
      </c>
      <c r="D2685" s="68" t="s">
        <v>367</v>
      </c>
      <c r="E2685" s="67" t="s">
        <v>368</v>
      </c>
      <c r="F2685" s="68" t="s">
        <v>430</v>
      </c>
      <c r="G2685" s="67" t="s">
        <v>431</v>
      </c>
      <c r="H2685" s="68" t="s">
        <v>364</v>
      </c>
      <c r="I2685" s="69">
        <v>0</v>
      </c>
      <c r="J2685" s="69">
        <v>16</v>
      </c>
      <c r="K2685" s="91"/>
      <c r="L2685" s="91"/>
    </row>
    <row r="2686" spans="2:12" x14ac:dyDescent="0.25">
      <c r="B2686" s="67" t="s">
        <v>402</v>
      </c>
      <c r="C2686" s="67" t="s">
        <v>403</v>
      </c>
      <c r="D2686" s="68" t="s">
        <v>367</v>
      </c>
      <c r="E2686" s="67" t="s">
        <v>368</v>
      </c>
      <c r="F2686" s="68" t="s">
        <v>430</v>
      </c>
      <c r="G2686" s="67" t="s">
        <v>431</v>
      </c>
      <c r="H2686" s="68" t="s">
        <v>363</v>
      </c>
      <c r="I2686" s="69">
        <v>0</v>
      </c>
      <c r="J2686" s="69">
        <v>0</v>
      </c>
      <c r="K2686" s="91"/>
      <c r="L2686" s="91"/>
    </row>
    <row r="2687" spans="2:12" x14ac:dyDescent="0.25">
      <c r="B2687" s="67" t="s">
        <v>402</v>
      </c>
      <c r="C2687" s="67" t="s">
        <v>403</v>
      </c>
      <c r="D2687" s="68" t="s">
        <v>367</v>
      </c>
      <c r="E2687" s="67" t="s">
        <v>368</v>
      </c>
      <c r="F2687" s="68" t="s">
        <v>430</v>
      </c>
      <c r="G2687" s="67" t="s">
        <v>431</v>
      </c>
      <c r="H2687" s="68" t="s">
        <v>362</v>
      </c>
      <c r="I2687" s="69">
        <v>0</v>
      </c>
      <c r="J2687" s="69">
        <v>0</v>
      </c>
      <c r="K2687" s="91"/>
      <c r="L2687" s="91"/>
    </row>
    <row r="2688" spans="2:12" x14ac:dyDescent="0.25">
      <c r="B2688" s="67" t="s">
        <v>402</v>
      </c>
      <c r="C2688" s="67" t="s">
        <v>403</v>
      </c>
      <c r="D2688" s="68" t="s">
        <v>367</v>
      </c>
      <c r="E2688" s="67" t="s">
        <v>368</v>
      </c>
      <c r="F2688" s="68" t="s">
        <v>430</v>
      </c>
      <c r="G2688" s="67" t="s">
        <v>431</v>
      </c>
      <c r="H2688" s="68" t="s">
        <v>363</v>
      </c>
      <c r="I2688" s="69">
        <v>0</v>
      </c>
      <c r="J2688" s="69">
        <v>0</v>
      </c>
      <c r="K2688" s="91"/>
      <c r="L2688" s="91"/>
    </row>
    <row r="2689" spans="2:12" x14ac:dyDescent="0.25">
      <c r="B2689" s="67" t="s">
        <v>402</v>
      </c>
      <c r="C2689" s="67" t="s">
        <v>403</v>
      </c>
      <c r="D2689" s="68" t="s">
        <v>367</v>
      </c>
      <c r="E2689" s="67" t="s">
        <v>368</v>
      </c>
      <c r="F2689" s="68" t="s">
        <v>430</v>
      </c>
      <c r="G2689" s="67" t="s">
        <v>431</v>
      </c>
      <c r="H2689" s="68" t="s">
        <v>362</v>
      </c>
      <c r="I2689" s="69">
        <v>18</v>
      </c>
      <c r="J2689" s="69">
        <v>27</v>
      </c>
      <c r="K2689" s="91"/>
      <c r="L2689" s="91"/>
    </row>
    <row r="2690" spans="2:12" x14ac:dyDescent="0.25">
      <c r="B2690" s="67" t="s">
        <v>402</v>
      </c>
      <c r="C2690" s="67" t="s">
        <v>403</v>
      </c>
      <c r="D2690" s="68" t="s">
        <v>367</v>
      </c>
      <c r="E2690" s="67" t="s">
        <v>368</v>
      </c>
      <c r="F2690" s="68" t="s">
        <v>430</v>
      </c>
      <c r="G2690" s="67" t="s">
        <v>431</v>
      </c>
      <c r="H2690" s="68" t="s">
        <v>362</v>
      </c>
      <c r="I2690" s="69">
        <v>0.309</v>
      </c>
      <c r="J2690" s="69">
        <v>0.20599999999999999</v>
      </c>
      <c r="K2690" s="91"/>
      <c r="L2690" s="91"/>
    </row>
    <row r="2691" spans="2:12" x14ac:dyDescent="0.25">
      <c r="B2691" s="67" t="s">
        <v>402</v>
      </c>
      <c r="C2691" s="67" t="s">
        <v>403</v>
      </c>
      <c r="D2691" s="68" t="s">
        <v>367</v>
      </c>
      <c r="E2691" s="67" t="s">
        <v>368</v>
      </c>
      <c r="F2691" s="68" t="s">
        <v>430</v>
      </c>
      <c r="G2691" s="67" t="s">
        <v>431</v>
      </c>
      <c r="H2691" s="68" t="s">
        <v>363</v>
      </c>
      <c r="I2691" s="69">
        <v>0.39140000000000003</v>
      </c>
      <c r="J2691" s="69">
        <v>0.55620000000000003</v>
      </c>
      <c r="K2691" s="91"/>
      <c r="L2691" s="91"/>
    </row>
    <row r="2692" spans="2:12" x14ac:dyDescent="0.25">
      <c r="B2692" s="67" t="s">
        <v>402</v>
      </c>
      <c r="C2692" s="67" t="s">
        <v>403</v>
      </c>
      <c r="D2692" s="68" t="s">
        <v>367</v>
      </c>
      <c r="E2692" s="67" t="s">
        <v>368</v>
      </c>
      <c r="F2692" s="68" t="s">
        <v>430</v>
      </c>
      <c r="G2692" s="67" t="s">
        <v>431</v>
      </c>
      <c r="H2692" s="68" t="s">
        <v>364</v>
      </c>
      <c r="I2692" s="69">
        <v>0.45319999999999999</v>
      </c>
      <c r="J2692" s="69">
        <v>0.28839999999999999</v>
      </c>
      <c r="K2692" s="91"/>
      <c r="L2692" s="91"/>
    </row>
    <row r="2693" spans="2:12" x14ac:dyDescent="0.25">
      <c r="B2693" s="67" t="s">
        <v>402</v>
      </c>
      <c r="C2693" s="67" t="s">
        <v>403</v>
      </c>
      <c r="D2693" s="68" t="s">
        <v>367</v>
      </c>
      <c r="E2693" s="67" t="s">
        <v>368</v>
      </c>
      <c r="F2693" s="68" t="s">
        <v>430</v>
      </c>
      <c r="G2693" s="67" t="s">
        <v>431</v>
      </c>
      <c r="H2693" s="68" t="s">
        <v>363</v>
      </c>
      <c r="I2693" s="69">
        <v>24</v>
      </c>
      <c r="J2693" s="69">
        <v>28</v>
      </c>
      <c r="K2693" s="91"/>
      <c r="L2693" s="91"/>
    </row>
    <row r="2694" spans="2:12" x14ac:dyDescent="0.25">
      <c r="B2694" s="67" t="s">
        <v>402</v>
      </c>
      <c r="C2694" s="67" t="s">
        <v>403</v>
      </c>
      <c r="D2694" s="68" t="s">
        <v>367</v>
      </c>
      <c r="E2694" s="67" t="s">
        <v>368</v>
      </c>
      <c r="F2694" s="68" t="s">
        <v>430</v>
      </c>
      <c r="G2694" s="67" t="s">
        <v>431</v>
      </c>
      <c r="H2694" s="68" t="s">
        <v>364</v>
      </c>
      <c r="I2694" s="69">
        <v>0</v>
      </c>
      <c r="J2694" s="69">
        <v>0</v>
      </c>
      <c r="K2694" s="91"/>
      <c r="L2694" s="91"/>
    </row>
    <row r="2695" spans="2:12" x14ac:dyDescent="0.25">
      <c r="B2695" s="67" t="s">
        <v>402</v>
      </c>
      <c r="C2695" s="67" t="s">
        <v>403</v>
      </c>
      <c r="D2695" s="68" t="s">
        <v>367</v>
      </c>
      <c r="E2695" s="67" t="s">
        <v>368</v>
      </c>
      <c r="F2695" s="68" t="s">
        <v>430</v>
      </c>
      <c r="G2695" s="67" t="s">
        <v>431</v>
      </c>
      <c r="H2695" s="68" t="s">
        <v>362</v>
      </c>
      <c r="I2695" s="69">
        <v>515</v>
      </c>
      <c r="J2695" s="69">
        <v>395</v>
      </c>
      <c r="K2695" s="91"/>
      <c r="L2695" s="91"/>
    </row>
    <row r="2696" spans="2:12" x14ac:dyDescent="0.25">
      <c r="B2696" s="67" t="s">
        <v>402</v>
      </c>
      <c r="C2696" s="67" t="s">
        <v>403</v>
      </c>
      <c r="D2696" s="68" t="s">
        <v>367</v>
      </c>
      <c r="E2696" s="67" t="s">
        <v>368</v>
      </c>
      <c r="F2696" s="68" t="s">
        <v>430</v>
      </c>
      <c r="G2696" s="67" t="s">
        <v>431</v>
      </c>
      <c r="H2696" s="68" t="s">
        <v>363</v>
      </c>
      <c r="I2696" s="69">
        <v>535</v>
      </c>
      <c r="J2696" s="69">
        <v>716</v>
      </c>
      <c r="K2696" s="91"/>
      <c r="L2696" s="91"/>
    </row>
    <row r="2697" spans="2:12" x14ac:dyDescent="0.25">
      <c r="B2697" s="67" t="s">
        <v>402</v>
      </c>
      <c r="C2697" s="67" t="s">
        <v>403</v>
      </c>
      <c r="D2697" s="68" t="s">
        <v>367</v>
      </c>
      <c r="E2697" s="67" t="s">
        <v>368</v>
      </c>
      <c r="F2697" s="68" t="s">
        <v>430</v>
      </c>
      <c r="G2697" s="67" t="s">
        <v>431</v>
      </c>
      <c r="H2697" s="68" t="s">
        <v>364</v>
      </c>
      <c r="I2697" s="69">
        <v>142</v>
      </c>
      <c r="J2697" s="69">
        <v>297</v>
      </c>
      <c r="K2697" s="91"/>
      <c r="L2697" s="91"/>
    </row>
    <row r="2698" spans="2:12" x14ac:dyDescent="0.25">
      <c r="B2698" s="67" t="s">
        <v>402</v>
      </c>
      <c r="C2698" s="67" t="s">
        <v>403</v>
      </c>
      <c r="D2698" s="68" t="s">
        <v>367</v>
      </c>
      <c r="E2698" s="67" t="s">
        <v>368</v>
      </c>
      <c r="F2698" s="68" t="s">
        <v>430</v>
      </c>
      <c r="G2698" s="67" t="s">
        <v>431</v>
      </c>
      <c r="H2698" s="68" t="s">
        <v>363</v>
      </c>
      <c r="I2698" s="69">
        <v>4</v>
      </c>
      <c r="J2698" s="69">
        <v>7</v>
      </c>
      <c r="K2698" s="91"/>
      <c r="L2698" s="91"/>
    </row>
    <row r="2699" spans="2:12" x14ac:dyDescent="0.25">
      <c r="B2699" s="67" t="s">
        <v>402</v>
      </c>
      <c r="C2699" s="67" t="s">
        <v>403</v>
      </c>
      <c r="D2699" s="68" t="s">
        <v>367</v>
      </c>
      <c r="E2699" s="67" t="s">
        <v>368</v>
      </c>
      <c r="F2699" s="68" t="s">
        <v>430</v>
      </c>
      <c r="G2699" s="67" t="s">
        <v>431</v>
      </c>
      <c r="H2699" s="68" t="s">
        <v>362</v>
      </c>
      <c r="I2699" s="69">
        <v>145</v>
      </c>
      <c r="J2699" s="69">
        <v>101</v>
      </c>
      <c r="K2699" s="91"/>
      <c r="L2699" s="91"/>
    </row>
    <row r="2700" spans="2:12" x14ac:dyDescent="0.25">
      <c r="B2700" s="67" t="s">
        <v>402</v>
      </c>
      <c r="C2700" s="67" t="s">
        <v>403</v>
      </c>
      <c r="D2700" s="68" t="s">
        <v>367</v>
      </c>
      <c r="E2700" s="67" t="s">
        <v>368</v>
      </c>
      <c r="F2700" s="68" t="s">
        <v>430</v>
      </c>
      <c r="G2700" s="67" t="s">
        <v>431</v>
      </c>
      <c r="H2700" s="68" t="s">
        <v>363</v>
      </c>
      <c r="I2700" s="69">
        <v>80</v>
      </c>
      <c r="J2700" s="69">
        <v>146</v>
      </c>
      <c r="K2700" s="91"/>
      <c r="L2700" s="91"/>
    </row>
    <row r="2701" spans="2:12" x14ac:dyDescent="0.25">
      <c r="B2701" s="67" t="s">
        <v>402</v>
      </c>
      <c r="C2701" s="67" t="s">
        <v>403</v>
      </c>
      <c r="D2701" s="68" t="s">
        <v>367</v>
      </c>
      <c r="E2701" s="67" t="s">
        <v>368</v>
      </c>
      <c r="F2701" s="68" t="s">
        <v>430</v>
      </c>
      <c r="G2701" s="67" t="s">
        <v>431</v>
      </c>
      <c r="H2701" s="68" t="s">
        <v>364</v>
      </c>
      <c r="I2701" s="69">
        <v>40</v>
      </c>
      <c r="J2701" s="69">
        <v>4</v>
      </c>
      <c r="K2701" s="91"/>
      <c r="L2701" s="91"/>
    </row>
    <row r="2702" spans="2:12" x14ac:dyDescent="0.25">
      <c r="B2702" s="67" t="s">
        <v>402</v>
      </c>
      <c r="C2702" s="67" t="s">
        <v>403</v>
      </c>
      <c r="D2702" s="68" t="s">
        <v>367</v>
      </c>
      <c r="E2702" s="67" t="s">
        <v>368</v>
      </c>
      <c r="F2702" s="68" t="s">
        <v>430</v>
      </c>
      <c r="G2702" s="67" t="s">
        <v>431</v>
      </c>
      <c r="H2702" s="68" t="s">
        <v>362</v>
      </c>
      <c r="I2702" s="69">
        <v>0</v>
      </c>
      <c r="J2702" s="69">
        <v>0</v>
      </c>
      <c r="K2702" s="91"/>
      <c r="L2702" s="91"/>
    </row>
    <row r="2703" spans="2:12" x14ac:dyDescent="0.25">
      <c r="B2703" s="67" t="s">
        <v>402</v>
      </c>
      <c r="C2703" s="67" t="s">
        <v>403</v>
      </c>
      <c r="D2703" s="68" t="s">
        <v>367</v>
      </c>
      <c r="E2703" s="67" t="s">
        <v>368</v>
      </c>
      <c r="F2703" s="68" t="s">
        <v>430</v>
      </c>
      <c r="G2703" s="67" t="s">
        <v>431</v>
      </c>
      <c r="H2703" s="68" t="s">
        <v>363</v>
      </c>
      <c r="I2703" s="69">
        <v>0</v>
      </c>
      <c r="J2703" s="69">
        <v>0</v>
      </c>
      <c r="K2703" s="91"/>
      <c r="L2703" s="91"/>
    </row>
    <row r="2704" spans="2:12" x14ac:dyDescent="0.25">
      <c r="B2704" s="67" t="s">
        <v>402</v>
      </c>
      <c r="C2704" s="67" t="s">
        <v>403</v>
      </c>
      <c r="D2704" s="68" t="s">
        <v>367</v>
      </c>
      <c r="E2704" s="67" t="s">
        <v>368</v>
      </c>
      <c r="F2704" s="68" t="s">
        <v>430</v>
      </c>
      <c r="G2704" s="67" t="s">
        <v>431</v>
      </c>
      <c r="H2704" s="68" t="s">
        <v>362</v>
      </c>
      <c r="I2704" s="69">
        <v>0</v>
      </c>
      <c r="J2704" s="69">
        <v>0</v>
      </c>
      <c r="K2704" s="91"/>
      <c r="L2704" s="91"/>
    </row>
    <row r="2705" spans="2:12" x14ac:dyDescent="0.25">
      <c r="B2705" s="67" t="s">
        <v>402</v>
      </c>
      <c r="C2705" s="67" t="s">
        <v>403</v>
      </c>
      <c r="D2705" s="68" t="s">
        <v>367</v>
      </c>
      <c r="E2705" s="67" t="s">
        <v>368</v>
      </c>
      <c r="F2705" s="68" t="s">
        <v>430</v>
      </c>
      <c r="G2705" s="67" t="s">
        <v>431</v>
      </c>
      <c r="H2705" s="68" t="s">
        <v>363</v>
      </c>
      <c r="I2705" s="69">
        <v>2</v>
      </c>
      <c r="J2705" s="69">
        <v>33</v>
      </c>
      <c r="K2705" s="91"/>
      <c r="L2705" s="91"/>
    </row>
    <row r="2706" spans="2:12" x14ac:dyDescent="0.25">
      <c r="B2706" s="67" t="s">
        <v>402</v>
      </c>
      <c r="C2706" s="67" t="s">
        <v>403</v>
      </c>
      <c r="D2706" s="68" t="s">
        <v>367</v>
      </c>
      <c r="E2706" s="67" t="s">
        <v>368</v>
      </c>
      <c r="F2706" s="68" t="s">
        <v>430</v>
      </c>
      <c r="G2706" s="67" t="s">
        <v>431</v>
      </c>
      <c r="H2706" s="68" t="s">
        <v>364</v>
      </c>
      <c r="I2706" s="69">
        <v>10</v>
      </c>
      <c r="J2706" s="69">
        <v>0</v>
      </c>
      <c r="K2706" s="91"/>
      <c r="L2706" s="91"/>
    </row>
    <row r="2707" spans="2:12" x14ac:dyDescent="0.25">
      <c r="B2707" s="67" t="s">
        <v>402</v>
      </c>
      <c r="C2707" s="67" t="s">
        <v>403</v>
      </c>
      <c r="D2707" s="68" t="s">
        <v>367</v>
      </c>
      <c r="E2707" s="67" t="s">
        <v>368</v>
      </c>
      <c r="F2707" s="68" t="s">
        <v>430</v>
      </c>
      <c r="G2707" s="67" t="s">
        <v>431</v>
      </c>
      <c r="H2707" s="68" t="s">
        <v>363</v>
      </c>
      <c r="I2707" s="69">
        <v>0</v>
      </c>
      <c r="J2707" s="69">
        <v>0</v>
      </c>
      <c r="K2707" s="91"/>
      <c r="L2707" s="91"/>
    </row>
    <row r="2708" spans="2:12" x14ac:dyDescent="0.25">
      <c r="B2708" s="67" t="s">
        <v>402</v>
      </c>
      <c r="C2708" s="67" t="s">
        <v>403</v>
      </c>
      <c r="D2708" s="68" t="s">
        <v>367</v>
      </c>
      <c r="E2708" s="67" t="s">
        <v>368</v>
      </c>
      <c r="F2708" s="68" t="s">
        <v>430</v>
      </c>
      <c r="G2708" s="67" t="s">
        <v>431</v>
      </c>
      <c r="H2708" s="68" t="s">
        <v>364</v>
      </c>
      <c r="I2708" s="69">
        <v>0</v>
      </c>
      <c r="J2708" s="69">
        <v>0</v>
      </c>
      <c r="K2708" s="91"/>
      <c r="L2708" s="91"/>
    </row>
    <row r="2709" spans="2:12" x14ac:dyDescent="0.25">
      <c r="B2709" s="67" t="s">
        <v>402</v>
      </c>
      <c r="C2709" s="67" t="s">
        <v>403</v>
      </c>
      <c r="D2709" s="68" t="s">
        <v>367</v>
      </c>
      <c r="E2709" s="67" t="s">
        <v>368</v>
      </c>
      <c r="F2709" s="68" t="s">
        <v>430</v>
      </c>
      <c r="G2709" s="67" t="s">
        <v>431</v>
      </c>
      <c r="H2709" s="68" t="s">
        <v>362</v>
      </c>
      <c r="I2709" s="69">
        <v>0</v>
      </c>
      <c r="J2709" s="69">
        <v>0</v>
      </c>
      <c r="K2709" s="91"/>
      <c r="L2709" s="91"/>
    </row>
    <row r="2710" spans="2:12" x14ac:dyDescent="0.25">
      <c r="B2710" s="67" t="s">
        <v>402</v>
      </c>
      <c r="C2710" s="67" t="s">
        <v>403</v>
      </c>
      <c r="D2710" s="68" t="s">
        <v>367</v>
      </c>
      <c r="E2710" s="67" t="s">
        <v>368</v>
      </c>
      <c r="F2710" s="68" t="s">
        <v>430</v>
      </c>
      <c r="G2710" s="67" t="s">
        <v>431</v>
      </c>
      <c r="H2710" s="68" t="s">
        <v>362</v>
      </c>
      <c r="I2710" s="69">
        <v>0</v>
      </c>
      <c r="J2710" s="69">
        <v>0</v>
      </c>
      <c r="K2710" s="91"/>
      <c r="L2710" s="91"/>
    </row>
    <row r="2711" spans="2:12" x14ac:dyDescent="0.25">
      <c r="B2711" s="67" t="s">
        <v>402</v>
      </c>
      <c r="C2711" s="67" t="s">
        <v>403</v>
      </c>
      <c r="D2711" s="68" t="s">
        <v>367</v>
      </c>
      <c r="E2711" s="67" t="s">
        <v>368</v>
      </c>
      <c r="F2711" s="68" t="s">
        <v>430</v>
      </c>
      <c r="G2711" s="67" t="s">
        <v>431</v>
      </c>
      <c r="H2711" s="68" t="s">
        <v>363</v>
      </c>
      <c r="I2711" s="69">
        <v>5</v>
      </c>
      <c r="J2711" s="69">
        <v>4</v>
      </c>
      <c r="K2711" s="91"/>
      <c r="L2711" s="91"/>
    </row>
    <row r="2712" spans="2:12" x14ac:dyDescent="0.25">
      <c r="B2712" s="67" t="s">
        <v>402</v>
      </c>
      <c r="C2712" s="67" t="s">
        <v>403</v>
      </c>
      <c r="D2712" s="68" t="s">
        <v>367</v>
      </c>
      <c r="E2712" s="67" t="s">
        <v>368</v>
      </c>
      <c r="F2712" s="68" t="s">
        <v>430</v>
      </c>
      <c r="G2712" s="67" t="s">
        <v>431</v>
      </c>
      <c r="H2712" s="68" t="s">
        <v>364</v>
      </c>
      <c r="I2712" s="69">
        <v>0</v>
      </c>
      <c r="J2712" s="69">
        <v>0</v>
      </c>
      <c r="K2712" s="91"/>
      <c r="L2712" s="91"/>
    </row>
    <row r="2713" spans="2:12" x14ac:dyDescent="0.25">
      <c r="B2713" s="67" t="s">
        <v>402</v>
      </c>
      <c r="C2713" s="67" t="s">
        <v>403</v>
      </c>
      <c r="D2713" s="68" t="s">
        <v>367</v>
      </c>
      <c r="E2713" s="67" t="s">
        <v>368</v>
      </c>
      <c r="F2713" s="68" t="s">
        <v>430</v>
      </c>
      <c r="G2713" s="67" t="s">
        <v>431</v>
      </c>
      <c r="H2713" s="68" t="s">
        <v>363</v>
      </c>
      <c r="I2713" s="69">
        <v>0</v>
      </c>
      <c r="J2713" s="69">
        <v>0</v>
      </c>
      <c r="K2713" s="91"/>
      <c r="L2713" s="91"/>
    </row>
    <row r="2714" spans="2:12" x14ac:dyDescent="0.25">
      <c r="B2714" s="67" t="s">
        <v>402</v>
      </c>
      <c r="C2714" s="67" t="s">
        <v>403</v>
      </c>
      <c r="D2714" s="68" t="s">
        <v>367</v>
      </c>
      <c r="E2714" s="67" t="s">
        <v>368</v>
      </c>
      <c r="F2714" s="68" t="s">
        <v>430</v>
      </c>
      <c r="G2714" s="67" t="s">
        <v>431</v>
      </c>
      <c r="H2714" s="68" t="s">
        <v>363</v>
      </c>
      <c r="I2714" s="69">
        <v>20</v>
      </c>
      <c r="J2714" s="69">
        <v>25</v>
      </c>
      <c r="K2714" s="91"/>
      <c r="L2714" s="91"/>
    </row>
    <row r="2715" spans="2:12" x14ac:dyDescent="0.25">
      <c r="B2715" s="67" t="s">
        <v>402</v>
      </c>
      <c r="C2715" s="67" t="s">
        <v>403</v>
      </c>
      <c r="D2715" s="68" t="s">
        <v>367</v>
      </c>
      <c r="E2715" s="67" t="s">
        <v>368</v>
      </c>
      <c r="F2715" s="68" t="s">
        <v>430</v>
      </c>
      <c r="G2715" s="67" t="s">
        <v>431</v>
      </c>
      <c r="H2715" s="68" t="s">
        <v>362</v>
      </c>
      <c r="I2715" s="69">
        <v>0</v>
      </c>
      <c r="J2715" s="69">
        <v>0</v>
      </c>
      <c r="K2715" s="91"/>
      <c r="L2715" s="91"/>
    </row>
    <row r="2716" spans="2:12" x14ac:dyDescent="0.25">
      <c r="B2716" s="67" t="s">
        <v>402</v>
      </c>
      <c r="C2716" s="67" t="s">
        <v>403</v>
      </c>
      <c r="D2716" s="68" t="s">
        <v>367</v>
      </c>
      <c r="E2716" s="67" t="s">
        <v>368</v>
      </c>
      <c r="F2716" s="68" t="s">
        <v>430</v>
      </c>
      <c r="G2716" s="67" t="s">
        <v>431</v>
      </c>
      <c r="H2716" s="68" t="s">
        <v>363</v>
      </c>
      <c r="I2716" s="69">
        <v>27</v>
      </c>
      <c r="J2716" s="69">
        <v>49</v>
      </c>
      <c r="K2716" s="91"/>
      <c r="L2716" s="91"/>
    </row>
    <row r="2717" spans="2:12" x14ac:dyDescent="0.25">
      <c r="B2717" s="67" t="s">
        <v>402</v>
      </c>
      <c r="C2717" s="67" t="s">
        <v>403</v>
      </c>
      <c r="D2717" s="68" t="s">
        <v>367</v>
      </c>
      <c r="E2717" s="67" t="s">
        <v>368</v>
      </c>
      <c r="F2717" s="68" t="s">
        <v>430</v>
      </c>
      <c r="G2717" s="67" t="s">
        <v>431</v>
      </c>
      <c r="H2717" s="68" t="s">
        <v>364</v>
      </c>
      <c r="I2717" s="69">
        <v>0</v>
      </c>
      <c r="J2717" s="69">
        <v>0</v>
      </c>
      <c r="K2717" s="91"/>
      <c r="L2717" s="91"/>
    </row>
    <row r="2718" spans="2:12" x14ac:dyDescent="0.25">
      <c r="B2718" s="67" t="s">
        <v>402</v>
      </c>
      <c r="C2718" s="67" t="s">
        <v>403</v>
      </c>
      <c r="D2718" s="68" t="s">
        <v>367</v>
      </c>
      <c r="E2718" s="67" t="s">
        <v>368</v>
      </c>
      <c r="F2718" s="68" t="s">
        <v>430</v>
      </c>
      <c r="G2718" s="67" t="s">
        <v>431</v>
      </c>
      <c r="H2718" s="68" t="s">
        <v>363</v>
      </c>
      <c r="I2718" s="69">
        <v>13</v>
      </c>
      <c r="J2718" s="69">
        <v>13</v>
      </c>
      <c r="K2718" s="91"/>
      <c r="L2718" s="91"/>
    </row>
    <row r="2719" spans="2:12" x14ac:dyDescent="0.25">
      <c r="B2719" s="67" t="s">
        <v>402</v>
      </c>
      <c r="C2719" s="67" t="s">
        <v>403</v>
      </c>
      <c r="D2719" s="68" t="s">
        <v>367</v>
      </c>
      <c r="E2719" s="67" t="s">
        <v>368</v>
      </c>
      <c r="F2719" s="68" t="s">
        <v>430</v>
      </c>
      <c r="G2719" s="67" t="s">
        <v>431</v>
      </c>
      <c r="H2719" s="68" t="s">
        <v>362</v>
      </c>
      <c r="I2719" s="69">
        <v>27</v>
      </c>
      <c r="J2719" s="69">
        <v>24</v>
      </c>
      <c r="K2719" s="91"/>
      <c r="L2719" s="91"/>
    </row>
    <row r="2720" spans="2:12" x14ac:dyDescent="0.25">
      <c r="B2720" s="67" t="s">
        <v>402</v>
      </c>
      <c r="C2720" s="67" t="s">
        <v>403</v>
      </c>
      <c r="D2720" s="68" t="s">
        <v>367</v>
      </c>
      <c r="E2720" s="67" t="s">
        <v>368</v>
      </c>
      <c r="F2720" s="68" t="s">
        <v>430</v>
      </c>
      <c r="G2720" s="67" t="s">
        <v>431</v>
      </c>
      <c r="H2720" s="68" t="s">
        <v>363</v>
      </c>
      <c r="I2720" s="69">
        <v>26</v>
      </c>
      <c r="J2720" s="69">
        <v>23</v>
      </c>
      <c r="K2720" s="91"/>
      <c r="L2720" s="91"/>
    </row>
    <row r="2721" spans="2:12" x14ac:dyDescent="0.25">
      <c r="B2721" s="67" t="s">
        <v>402</v>
      </c>
      <c r="C2721" s="67" t="s">
        <v>403</v>
      </c>
      <c r="D2721" s="68" t="s">
        <v>367</v>
      </c>
      <c r="E2721" s="67" t="s">
        <v>368</v>
      </c>
      <c r="F2721" s="68" t="s">
        <v>430</v>
      </c>
      <c r="G2721" s="67" t="s">
        <v>431</v>
      </c>
      <c r="H2721" s="68" t="s">
        <v>362</v>
      </c>
      <c r="I2721" s="69">
        <v>0</v>
      </c>
      <c r="J2721" s="69">
        <v>0</v>
      </c>
      <c r="K2721" s="91"/>
      <c r="L2721" s="91"/>
    </row>
    <row r="2722" spans="2:12" x14ac:dyDescent="0.25">
      <c r="B2722" s="67" t="s">
        <v>402</v>
      </c>
      <c r="C2722" s="67" t="s">
        <v>403</v>
      </c>
      <c r="D2722" s="68" t="s">
        <v>367</v>
      </c>
      <c r="E2722" s="67" t="s">
        <v>368</v>
      </c>
      <c r="F2722" s="68" t="s">
        <v>430</v>
      </c>
      <c r="G2722" s="67" t="s">
        <v>431</v>
      </c>
      <c r="H2722" s="68" t="s">
        <v>363</v>
      </c>
      <c r="I2722" s="69">
        <v>0</v>
      </c>
      <c r="J2722" s="69">
        <v>0</v>
      </c>
      <c r="K2722" s="91"/>
      <c r="L2722" s="91"/>
    </row>
    <row r="2723" spans="2:12" x14ac:dyDescent="0.25">
      <c r="B2723" s="67" t="s">
        <v>402</v>
      </c>
      <c r="C2723" s="67" t="s">
        <v>403</v>
      </c>
      <c r="D2723" s="68" t="s">
        <v>367</v>
      </c>
      <c r="E2723" s="67" t="s">
        <v>368</v>
      </c>
      <c r="F2723" s="68" t="s">
        <v>430</v>
      </c>
      <c r="G2723" s="67" t="s">
        <v>431</v>
      </c>
      <c r="H2723" s="68" t="s">
        <v>364</v>
      </c>
      <c r="I2723" s="69">
        <v>0</v>
      </c>
      <c r="J2723" s="69">
        <v>0</v>
      </c>
      <c r="K2723" s="91"/>
      <c r="L2723" s="91"/>
    </row>
    <row r="2724" spans="2:12" x14ac:dyDescent="0.25">
      <c r="B2724" s="67" t="s">
        <v>402</v>
      </c>
      <c r="C2724" s="67" t="s">
        <v>403</v>
      </c>
      <c r="D2724" s="68" t="s">
        <v>367</v>
      </c>
      <c r="E2724" s="67" t="s">
        <v>368</v>
      </c>
      <c r="F2724" s="68" t="s">
        <v>430</v>
      </c>
      <c r="G2724" s="67" t="s">
        <v>431</v>
      </c>
      <c r="H2724" s="68" t="s">
        <v>363</v>
      </c>
      <c r="I2724" s="69">
        <v>0</v>
      </c>
      <c r="J2724" s="69">
        <v>3</v>
      </c>
      <c r="K2724" s="91"/>
      <c r="L2724" s="91"/>
    </row>
    <row r="2725" spans="2:12" x14ac:dyDescent="0.25">
      <c r="B2725" s="67" t="s">
        <v>402</v>
      </c>
      <c r="C2725" s="67" t="s">
        <v>403</v>
      </c>
      <c r="D2725" s="68" t="s">
        <v>367</v>
      </c>
      <c r="E2725" s="67" t="s">
        <v>368</v>
      </c>
      <c r="F2725" s="68" t="s">
        <v>430</v>
      </c>
      <c r="G2725" s="67" t="s">
        <v>431</v>
      </c>
      <c r="H2725" s="68" t="s">
        <v>364</v>
      </c>
      <c r="I2725" s="69">
        <v>0</v>
      </c>
      <c r="J2725" s="69">
        <v>9</v>
      </c>
      <c r="K2725" s="91"/>
      <c r="L2725" s="91"/>
    </row>
    <row r="2726" spans="2:12" x14ac:dyDescent="0.25">
      <c r="B2726" s="67" t="s">
        <v>402</v>
      </c>
      <c r="C2726" s="67" t="s">
        <v>403</v>
      </c>
      <c r="D2726" s="68" t="s">
        <v>367</v>
      </c>
      <c r="E2726" s="67" t="s">
        <v>368</v>
      </c>
      <c r="F2726" s="68" t="s">
        <v>430</v>
      </c>
      <c r="G2726" s="67" t="s">
        <v>431</v>
      </c>
      <c r="H2726" s="68" t="s">
        <v>363</v>
      </c>
      <c r="I2726" s="69">
        <v>0</v>
      </c>
      <c r="J2726" s="69">
        <v>0</v>
      </c>
      <c r="K2726" s="91"/>
      <c r="L2726" s="91"/>
    </row>
    <row r="2727" spans="2:12" x14ac:dyDescent="0.25">
      <c r="B2727" s="67" t="s">
        <v>402</v>
      </c>
      <c r="C2727" s="67" t="s">
        <v>403</v>
      </c>
      <c r="D2727" s="68" t="s">
        <v>367</v>
      </c>
      <c r="E2727" s="67" t="s">
        <v>368</v>
      </c>
      <c r="F2727" s="68" t="s">
        <v>430</v>
      </c>
      <c r="G2727" s="67" t="s">
        <v>431</v>
      </c>
      <c r="H2727" s="68" t="s">
        <v>362</v>
      </c>
      <c r="I2727" s="69">
        <v>0</v>
      </c>
      <c r="J2727" s="69">
        <v>0</v>
      </c>
      <c r="K2727" s="91"/>
      <c r="L2727" s="91"/>
    </row>
    <row r="2728" spans="2:12" x14ac:dyDescent="0.25">
      <c r="B2728" s="67" t="s">
        <v>402</v>
      </c>
      <c r="C2728" s="67" t="s">
        <v>403</v>
      </c>
      <c r="D2728" s="68" t="s">
        <v>367</v>
      </c>
      <c r="E2728" s="67" t="s">
        <v>368</v>
      </c>
      <c r="F2728" s="68" t="s">
        <v>430</v>
      </c>
      <c r="G2728" s="67" t="s">
        <v>431</v>
      </c>
      <c r="H2728" s="68" t="s">
        <v>363</v>
      </c>
      <c r="I2728" s="69">
        <v>0</v>
      </c>
      <c r="J2728" s="69">
        <v>0</v>
      </c>
      <c r="K2728" s="91"/>
      <c r="L2728" s="91"/>
    </row>
    <row r="2729" spans="2:12" x14ac:dyDescent="0.25">
      <c r="B2729" s="67" t="s">
        <v>402</v>
      </c>
      <c r="C2729" s="67" t="s">
        <v>403</v>
      </c>
      <c r="D2729" s="68" t="s">
        <v>367</v>
      </c>
      <c r="E2729" s="67" t="s">
        <v>368</v>
      </c>
      <c r="F2729" s="68" t="s">
        <v>430</v>
      </c>
      <c r="G2729" s="67" t="s">
        <v>431</v>
      </c>
      <c r="H2729" s="68" t="s">
        <v>362</v>
      </c>
      <c r="I2729" s="69">
        <v>0</v>
      </c>
      <c r="J2729" s="69">
        <v>0</v>
      </c>
      <c r="K2729" s="91"/>
      <c r="L2729" s="91"/>
    </row>
    <row r="2730" spans="2:12" x14ac:dyDescent="0.25">
      <c r="B2730" s="67" t="s">
        <v>402</v>
      </c>
      <c r="C2730" s="67" t="s">
        <v>403</v>
      </c>
      <c r="D2730" s="68" t="s">
        <v>367</v>
      </c>
      <c r="E2730" s="67" t="s">
        <v>368</v>
      </c>
      <c r="F2730" s="68" t="s">
        <v>430</v>
      </c>
      <c r="G2730" s="67" t="s">
        <v>431</v>
      </c>
      <c r="H2730" s="68" t="s">
        <v>363</v>
      </c>
      <c r="I2730" s="69">
        <v>56</v>
      </c>
      <c r="J2730" s="69">
        <v>52</v>
      </c>
      <c r="K2730" s="91"/>
      <c r="L2730" s="91"/>
    </row>
    <row r="2731" spans="2:12" x14ac:dyDescent="0.25">
      <c r="B2731" s="67" t="s">
        <v>402</v>
      </c>
      <c r="C2731" s="67" t="s">
        <v>403</v>
      </c>
      <c r="D2731" s="68" t="s">
        <v>367</v>
      </c>
      <c r="E2731" s="67" t="s">
        <v>368</v>
      </c>
      <c r="F2731" s="68" t="s">
        <v>430</v>
      </c>
      <c r="G2731" s="67" t="s">
        <v>431</v>
      </c>
      <c r="H2731" s="68" t="s">
        <v>364</v>
      </c>
      <c r="I2731" s="69">
        <v>0</v>
      </c>
      <c r="J2731" s="69">
        <v>0</v>
      </c>
      <c r="K2731" s="91"/>
      <c r="L2731" s="91"/>
    </row>
    <row r="2732" spans="2:12" x14ac:dyDescent="0.25">
      <c r="B2732" s="67" t="s">
        <v>402</v>
      </c>
      <c r="C2732" s="67" t="s">
        <v>403</v>
      </c>
      <c r="D2732" s="68" t="s">
        <v>367</v>
      </c>
      <c r="E2732" s="67" t="s">
        <v>368</v>
      </c>
      <c r="F2732" s="68" t="s">
        <v>430</v>
      </c>
      <c r="G2732" s="67" t="s">
        <v>431</v>
      </c>
      <c r="H2732" s="68" t="s">
        <v>363</v>
      </c>
      <c r="I2732" s="69">
        <v>4</v>
      </c>
      <c r="J2732" s="69">
        <v>4</v>
      </c>
      <c r="K2732" s="91"/>
      <c r="L2732" s="91"/>
    </row>
    <row r="2733" spans="2:12" x14ac:dyDescent="0.25">
      <c r="B2733" s="67" t="s">
        <v>402</v>
      </c>
      <c r="C2733" s="67" t="s">
        <v>403</v>
      </c>
      <c r="D2733" s="68" t="s">
        <v>367</v>
      </c>
      <c r="E2733" s="67" t="s">
        <v>368</v>
      </c>
      <c r="F2733" s="68" t="s">
        <v>430</v>
      </c>
      <c r="G2733" s="67" t="s">
        <v>431</v>
      </c>
      <c r="H2733" s="68" t="s">
        <v>364</v>
      </c>
      <c r="I2733" s="69">
        <v>0</v>
      </c>
      <c r="J2733" s="69">
        <v>0</v>
      </c>
      <c r="K2733" s="91"/>
      <c r="L2733" s="91"/>
    </row>
    <row r="2734" spans="2:12" x14ac:dyDescent="0.25">
      <c r="B2734" s="67" t="s">
        <v>402</v>
      </c>
      <c r="C2734" s="67" t="s">
        <v>403</v>
      </c>
      <c r="D2734" s="68" t="s">
        <v>367</v>
      </c>
      <c r="E2734" s="67" t="s">
        <v>368</v>
      </c>
      <c r="F2734" s="68" t="s">
        <v>430</v>
      </c>
      <c r="G2734" s="67" t="s">
        <v>431</v>
      </c>
      <c r="H2734" s="68" t="s">
        <v>362</v>
      </c>
      <c r="I2734" s="69">
        <v>0</v>
      </c>
      <c r="J2734" s="69">
        <v>0</v>
      </c>
      <c r="K2734" s="91"/>
      <c r="L2734" s="91"/>
    </row>
    <row r="2735" spans="2:12" x14ac:dyDescent="0.25">
      <c r="B2735" s="67" t="s">
        <v>402</v>
      </c>
      <c r="C2735" s="67" t="s">
        <v>403</v>
      </c>
      <c r="D2735" s="68" t="s">
        <v>367</v>
      </c>
      <c r="E2735" s="67" t="s">
        <v>368</v>
      </c>
      <c r="F2735" s="68" t="s">
        <v>430</v>
      </c>
      <c r="G2735" s="67" t="s">
        <v>431</v>
      </c>
      <c r="H2735" s="68" t="s">
        <v>363</v>
      </c>
      <c r="I2735" s="69">
        <v>52</v>
      </c>
      <c r="J2735" s="69">
        <v>47</v>
      </c>
      <c r="K2735" s="91"/>
      <c r="L2735" s="91"/>
    </row>
    <row r="2736" spans="2:12" x14ac:dyDescent="0.25">
      <c r="B2736" s="67" t="s">
        <v>402</v>
      </c>
      <c r="C2736" s="67" t="s">
        <v>403</v>
      </c>
      <c r="D2736" s="68" t="s">
        <v>367</v>
      </c>
      <c r="E2736" s="67" t="s">
        <v>368</v>
      </c>
      <c r="F2736" s="68" t="s">
        <v>430</v>
      </c>
      <c r="G2736" s="67" t="s">
        <v>431</v>
      </c>
      <c r="H2736" s="68" t="s">
        <v>364</v>
      </c>
      <c r="I2736" s="69">
        <v>0</v>
      </c>
      <c r="J2736" s="69">
        <v>0</v>
      </c>
      <c r="K2736" s="91"/>
      <c r="L2736" s="91"/>
    </row>
    <row r="2737" spans="2:12" x14ac:dyDescent="0.25">
      <c r="B2737" s="67" t="s">
        <v>402</v>
      </c>
      <c r="C2737" s="67" t="s">
        <v>403</v>
      </c>
      <c r="D2737" s="68" t="s">
        <v>367</v>
      </c>
      <c r="E2737" s="67" t="s">
        <v>368</v>
      </c>
      <c r="F2737" s="68" t="s">
        <v>430</v>
      </c>
      <c r="G2737" s="67" t="s">
        <v>431</v>
      </c>
      <c r="H2737" s="68" t="s">
        <v>362</v>
      </c>
      <c r="I2737" s="69">
        <v>70</v>
      </c>
      <c r="J2737" s="69">
        <v>65</v>
      </c>
      <c r="K2737" s="91"/>
      <c r="L2737" s="91"/>
    </row>
    <row r="2738" spans="2:12" x14ac:dyDescent="0.25">
      <c r="B2738" s="67" t="s">
        <v>402</v>
      </c>
      <c r="C2738" s="67" t="s">
        <v>403</v>
      </c>
      <c r="D2738" s="68" t="s">
        <v>367</v>
      </c>
      <c r="E2738" s="67" t="s">
        <v>368</v>
      </c>
      <c r="F2738" s="68" t="s">
        <v>430</v>
      </c>
      <c r="G2738" s="67" t="s">
        <v>431</v>
      </c>
      <c r="H2738" s="68" t="s">
        <v>363</v>
      </c>
      <c r="I2738" s="69">
        <v>177</v>
      </c>
      <c r="J2738" s="69">
        <v>245</v>
      </c>
      <c r="K2738" s="91"/>
      <c r="L2738" s="91"/>
    </row>
    <row r="2739" spans="2:12" x14ac:dyDescent="0.25">
      <c r="B2739" s="67" t="s">
        <v>402</v>
      </c>
      <c r="C2739" s="67" t="s">
        <v>403</v>
      </c>
      <c r="D2739" s="68" t="s">
        <v>367</v>
      </c>
      <c r="E2739" s="67" t="s">
        <v>368</v>
      </c>
      <c r="F2739" s="68" t="s">
        <v>430</v>
      </c>
      <c r="G2739" s="67" t="s">
        <v>431</v>
      </c>
      <c r="H2739" s="68" t="s">
        <v>364</v>
      </c>
      <c r="I2739" s="69">
        <v>58</v>
      </c>
      <c r="J2739" s="69">
        <v>33</v>
      </c>
      <c r="K2739" s="91"/>
      <c r="L2739" s="91"/>
    </row>
    <row r="2740" spans="2:12" x14ac:dyDescent="0.25">
      <c r="B2740" s="67" t="s">
        <v>402</v>
      </c>
      <c r="C2740" s="67" t="s">
        <v>403</v>
      </c>
      <c r="D2740" s="68" t="s">
        <v>367</v>
      </c>
      <c r="E2740" s="67" t="s">
        <v>368</v>
      </c>
      <c r="F2740" s="68" t="s">
        <v>430</v>
      </c>
      <c r="G2740" s="67" t="s">
        <v>431</v>
      </c>
      <c r="H2740" s="68" t="s">
        <v>362</v>
      </c>
      <c r="I2740" s="69">
        <v>8</v>
      </c>
      <c r="J2740" s="69">
        <v>0</v>
      </c>
      <c r="K2740" s="91"/>
      <c r="L2740" s="91"/>
    </row>
    <row r="2741" spans="2:12" x14ac:dyDescent="0.25">
      <c r="B2741" s="67" t="s">
        <v>402</v>
      </c>
      <c r="C2741" s="67" t="s">
        <v>403</v>
      </c>
      <c r="D2741" s="68" t="s">
        <v>367</v>
      </c>
      <c r="E2741" s="67" t="s">
        <v>368</v>
      </c>
      <c r="F2741" s="68" t="s">
        <v>430</v>
      </c>
      <c r="G2741" s="67" t="s">
        <v>431</v>
      </c>
      <c r="H2741" s="68" t="s">
        <v>364</v>
      </c>
      <c r="I2741" s="69">
        <v>0</v>
      </c>
      <c r="J2741" s="69">
        <v>0</v>
      </c>
      <c r="K2741" s="91"/>
      <c r="L2741" s="91"/>
    </row>
    <row r="2742" spans="2:12" x14ac:dyDescent="0.25">
      <c r="B2742" s="67" t="s">
        <v>402</v>
      </c>
      <c r="C2742" s="67" t="s">
        <v>403</v>
      </c>
      <c r="D2742" s="68" t="s">
        <v>367</v>
      </c>
      <c r="E2742" s="67" t="s">
        <v>368</v>
      </c>
      <c r="F2742" s="68" t="s">
        <v>430</v>
      </c>
      <c r="G2742" s="67" t="s">
        <v>431</v>
      </c>
      <c r="H2742" s="68" t="s">
        <v>362</v>
      </c>
      <c r="I2742" s="69">
        <v>0</v>
      </c>
      <c r="J2742" s="69">
        <v>0</v>
      </c>
      <c r="K2742" s="91"/>
      <c r="L2742" s="91"/>
    </row>
    <row r="2743" spans="2:12" x14ac:dyDescent="0.25">
      <c r="B2743" s="67" t="s">
        <v>402</v>
      </c>
      <c r="C2743" s="67" t="s">
        <v>403</v>
      </c>
      <c r="D2743" s="68" t="s">
        <v>367</v>
      </c>
      <c r="E2743" s="67" t="s">
        <v>368</v>
      </c>
      <c r="F2743" s="68" t="s">
        <v>430</v>
      </c>
      <c r="G2743" s="67" t="s">
        <v>431</v>
      </c>
      <c r="H2743" s="68" t="s">
        <v>363</v>
      </c>
      <c r="I2743" s="69">
        <v>0.3296</v>
      </c>
      <c r="J2743" s="69">
        <v>8.2400000000000001E-2</v>
      </c>
      <c r="K2743" s="91"/>
      <c r="L2743" s="91"/>
    </row>
    <row r="2744" spans="2:12" x14ac:dyDescent="0.25">
      <c r="B2744" s="67" t="s">
        <v>402</v>
      </c>
      <c r="C2744" s="67" t="s">
        <v>403</v>
      </c>
      <c r="D2744" s="68" t="s">
        <v>367</v>
      </c>
      <c r="E2744" s="67" t="s">
        <v>368</v>
      </c>
      <c r="F2744" s="68" t="s">
        <v>430</v>
      </c>
      <c r="G2744" s="67" t="s">
        <v>431</v>
      </c>
      <c r="H2744" s="68" t="s">
        <v>364</v>
      </c>
      <c r="I2744" s="69">
        <v>0</v>
      </c>
      <c r="J2744" s="69">
        <v>0</v>
      </c>
      <c r="K2744" s="91"/>
      <c r="L2744" s="91"/>
    </row>
    <row r="2745" spans="2:12" x14ac:dyDescent="0.25">
      <c r="B2745" s="67" t="s">
        <v>402</v>
      </c>
      <c r="C2745" s="67" t="s">
        <v>403</v>
      </c>
      <c r="D2745" s="68" t="s">
        <v>367</v>
      </c>
      <c r="E2745" s="67" t="s">
        <v>368</v>
      </c>
      <c r="F2745" s="68" t="s">
        <v>430</v>
      </c>
      <c r="G2745" s="67" t="s">
        <v>431</v>
      </c>
      <c r="H2745" s="68" t="s">
        <v>363</v>
      </c>
      <c r="I2745" s="69">
        <v>0</v>
      </c>
      <c r="J2745" s="69">
        <v>0</v>
      </c>
      <c r="K2745" s="91"/>
      <c r="L2745" s="91"/>
    </row>
    <row r="2746" spans="2:12" x14ac:dyDescent="0.25">
      <c r="B2746" s="67" t="s">
        <v>402</v>
      </c>
      <c r="C2746" s="67" t="s">
        <v>403</v>
      </c>
      <c r="D2746" s="68" t="s">
        <v>367</v>
      </c>
      <c r="E2746" s="67" t="s">
        <v>368</v>
      </c>
      <c r="F2746" s="68" t="s">
        <v>430</v>
      </c>
      <c r="G2746" s="67" t="s">
        <v>431</v>
      </c>
      <c r="H2746" s="68" t="s">
        <v>364</v>
      </c>
      <c r="I2746" s="69">
        <v>0</v>
      </c>
      <c r="J2746" s="69">
        <v>0</v>
      </c>
      <c r="K2746" s="91"/>
      <c r="L2746" s="91"/>
    </row>
    <row r="2747" spans="2:12" x14ac:dyDescent="0.25">
      <c r="B2747" s="67" t="s">
        <v>402</v>
      </c>
      <c r="C2747" s="67" t="s">
        <v>403</v>
      </c>
      <c r="D2747" s="68" t="s">
        <v>367</v>
      </c>
      <c r="E2747" s="67" t="s">
        <v>368</v>
      </c>
      <c r="F2747" s="68" t="s">
        <v>430</v>
      </c>
      <c r="G2747" s="67" t="s">
        <v>431</v>
      </c>
      <c r="H2747" s="68" t="s">
        <v>362</v>
      </c>
      <c r="I2747" s="69">
        <v>0</v>
      </c>
      <c r="J2747" s="69">
        <v>0</v>
      </c>
      <c r="K2747" s="91"/>
      <c r="L2747" s="91"/>
    </row>
    <row r="2748" spans="2:12" x14ac:dyDescent="0.25">
      <c r="B2748" s="67" t="s">
        <v>402</v>
      </c>
      <c r="C2748" s="67" t="s">
        <v>403</v>
      </c>
      <c r="D2748" s="68" t="s">
        <v>367</v>
      </c>
      <c r="E2748" s="67" t="s">
        <v>368</v>
      </c>
      <c r="F2748" s="68" t="s">
        <v>430</v>
      </c>
      <c r="G2748" s="67" t="s">
        <v>431</v>
      </c>
      <c r="H2748" s="68" t="s">
        <v>363</v>
      </c>
      <c r="I2748" s="69">
        <v>0</v>
      </c>
      <c r="J2748" s="69">
        <v>9</v>
      </c>
      <c r="K2748" s="91"/>
      <c r="L2748" s="91"/>
    </row>
    <row r="2749" spans="2:12" x14ac:dyDescent="0.25">
      <c r="B2749" s="67" t="s">
        <v>402</v>
      </c>
      <c r="C2749" s="67" t="s">
        <v>403</v>
      </c>
      <c r="D2749" s="68" t="s">
        <v>367</v>
      </c>
      <c r="E2749" s="67" t="s">
        <v>368</v>
      </c>
      <c r="F2749" s="68" t="s">
        <v>430</v>
      </c>
      <c r="G2749" s="67" t="s">
        <v>431</v>
      </c>
      <c r="H2749" s="68" t="s">
        <v>364</v>
      </c>
      <c r="I2749" s="69">
        <v>0</v>
      </c>
      <c r="J2749" s="69">
        <v>0</v>
      </c>
      <c r="K2749" s="91"/>
      <c r="L2749" s="91"/>
    </row>
    <row r="2750" spans="2:12" x14ac:dyDescent="0.25">
      <c r="B2750" s="67" t="s">
        <v>402</v>
      </c>
      <c r="C2750" s="67" t="s">
        <v>403</v>
      </c>
      <c r="D2750" s="68" t="s">
        <v>367</v>
      </c>
      <c r="E2750" s="67" t="s">
        <v>368</v>
      </c>
      <c r="F2750" s="68" t="s">
        <v>430</v>
      </c>
      <c r="G2750" s="67" t="s">
        <v>431</v>
      </c>
      <c r="H2750" s="68" t="s">
        <v>362</v>
      </c>
      <c r="I2750" s="69">
        <v>1</v>
      </c>
      <c r="J2750" s="69">
        <v>0</v>
      </c>
      <c r="K2750" s="91"/>
      <c r="L2750" s="91"/>
    </row>
    <row r="2751" spans="2:12" x14ac:dyDescent="0.25">
      <c r="B2751" s="67" t="s">
        <v>402</v>
      </c>
      <c r="C2751" s="67" t="s">
        <v>403</v>
      </c>
      <c r="D2751" s="68" t="s">
        <v>367</v>
      </c>
      <c r="E2751" s="67" t="s">
        <v>368</v>
      </c>
      <c r="F2751" s="68" t="s">
        <v>430</v>
      </c>
      <c r="G2751" s="67" t="s">
        <v>431</v>
      </c>
      <c r="H2751" s="68" t="s">
        <v>363</v>
      </c>
      <c r="I2751" s="69">
        <v>0</v>
      </c>
      <c r="J2751" s="69">
        <v>0</v>
      </c>
      <c r="K2751" s="91"/>
      <c r="L2751" s="91"/>
    </row>
    <row r="2752" spans="2:12" x14ac:dyDescent="0.25">
      <c r="B2752" s="67" t="s">
        <v>402</v>
      </c>
      <c r="C2752" s="67" t="s">
        <v>403</v>
      </c>
      <c r="D2752" s="68" t="s">
        <v>367</v>
      </c>
      <c r="E2752" s="67" t="s">
        <v>368</v>
      </c>
      <c r="F2752" s="68" t="s">
        <v>430</v>
      </c>
      <c r="G2752" s="67" t="s">
        <v>431</v>
      </c>
      <c r="H2752" s="68" t="s">
        <v>362</v>
      </c>
      <c r="I2752" s="69">
        <v>28</v>
      </c>
      <c r="J2752" s="69">
        <v>30</v>
      </c>
      <c r="K2752" s="91"/>
      <c r="L2752" s="91"/>
    </row>
    <row r="2753" spans="2:12" x14ac:dyDescent="0.25">
      <c r="B2753" s="67" t="s">
        <v>402</v>
      </c>
      <c r="C2753" s="67" t="s">
        <v>403</v>
      </c>
      <c r="D2753" s="68" t="s">
        <v>367</v>
      </c>
      <c r="E2753" s="67" t="s">
        <v>368</v>
      </c>
      <c r="F2753" s="68" t="s">
        <v>430</v>
      </c>
      <c r="G2753" s="67" t="s">
        <v>431</v>
      </c>
      <c r="H2753" s="68" t="s">
        <v>363</v>
      </c>
      <c r="I2753" s="69">
        <v>32</v>
      </c>
      <c r="J2753" s="69">
        <v>71</v>
      </c>
      <c r="K2753" s="91"/>
      <c r="L2753" s="91"/>
    </row>
    <row r="2754" spans="2:12" x14ac:dyDescent="0.25">
      <c r="B2754" s="67" t="s">
        <v>402</v>
      </c>
      <c r="C2754" s="67" t="s">
        <v>403</v>
      </c>
      <c r="D2754" s="68" t="s">
        <v>367</v>
      </c>
      <c r="E2754" s="67" t="s">
        <v>368</v>
      </c>
      <c r="F2754" s="68" t="s">
        <v>430</v>
      </c>
      <c r="G2754" s="67" t="s">
        <v>431</v>
      </c>
      <c r="H2754" s="68" t="s">
        <v>364</v>
      </c>
      <c r="I2754" s="69">
        <v>40</v>
      </c>
      <c r="J2754" s="69">
        <v>54</v>
      </c>
      <c r="K2754" s="91"/>
      <c r="L2754" s="91"/>
    </row>
    <row r="2755" spans="2:12" x14ac:dyDescent="0.25">
      <c r="B2755" s="67" t="s">
        <v>402</v>
      </c>
      <c r="C2755" s="67" t="s">
        <v>403</v>
      </c>
      <c r="D2755" s="68" t="s">
        <v>367</v>
      </c>
      <c r="E2755" s="67" t="s">
        <v>368</v>
      </c>
      <c r="F2755" s="68" t="s">
        <v>430</v>
      </c>
      <c r="G2755" s="67" t="s">
        <v>431</v>
      </c>
      <c r="H2755" s="68" t="s">
        <v>363</v>
      </c>
      <c r="I2755" s="69">
        <v>0</v>
      </c>
      <c r="J2755" s="69">
        <v>0</v>
      </c>
      <c r="K2755" s="91"/>
      <c r="L2755" s="91"/>
    </row>
    <row r="2756" spans="2:12" x14ac:dyDescent="0.25">
      <c r="B2756" s="67" t="s">
        <v>402</v>
      </c>
      <c r="C2756" s="67" t="s">
        <v>403</v>
      </c>
      <c r="D2756" s="68" t="s">
        <v>367</v>
      </c>
      <c r="E2756" s="67" t="s">
        <v>368</v>
      </c>
      <c r="F2756" s="68" t="s">
        <v>430</v>
      </c>
      <c r="G2756" s="67" t="s">
        <v>431</v>
      </c>
      <c r="H2756" s="68" t="s">
        <v>362</v>
      </c>
      <c r="I2756" s="69">
        <v>141</v>
      </c>
      <c r="J2756" s="69">
        <v>191</v>
      </c>
      <c r="K2756" s="91"/>
      <c r="L2756" s="91"/>
    </row>
    <row r="2757" spans="2:12" x14ac:dyDescent="0.25">
      <c r="B2757" s="67" t="s">
        <v>402</v>
      </c>
      <c r="C2757" s="67" t="s">
        <v>403</v>
      </c>
      <c r="D2757" s="68" t="s">
        <v>367</v>
      </c>
      <c r="E2757" s="67" t="s">
        <v>368</v>
      </c>
      <c r="F2757" s="68" t="s">
        <v>430</v>
      </c>
      <c r="G2757" s="67" t="s">
        <v>431</v>
      </c>
      <c r="H2757" s="68" t="s">
        <v>363</v>
      </c>
      <c r="I2757" s="69">
        <v>118</v>
      </c>
      <c r="J2757" s="69">
        <v>150</v>
      </c>
      <c r="K2757" s="91"/>
      <c r="L2757" s="91"/>
    </row>
    <row r="2758" spans="2:12" x14ac:dyDescent="0.25">
      <c r="B2758" s="67" t="s">
        <v>402</v>
      </c>
      <c r="C2758" s="67" t="s">
        <v>403</v>
      </c>
      <c r="D2758" s="68" t="s">
        <v>367</v>
      </c>
      <c r="E2758" s="67" t="s">
        <v>368</v>
      </c>
      <c r="F2758" s="68" t="s">
        <v>430</v>
      </c>
      <c r="G2758" s="67" t="s">
        <v>431</v>
      </c>
      <c r="H2758" s="68" t="s">
        <v>364</v>
      </c>
      <c r="I2758" s="69">
        <v>56</v>
      </c>
      <c r="J2758" s="69">
        <v>43</v>
      </c>
      <c r="K2758" s="91"/>
      <c r="L2758" s="91"/>
    </row>
    <row r="2759" spans="2:12" x14ac:dyDescent="0.25">
      <c r="B2759" s="67" t="s">
        <v>402</v>
      </c>
      <c r="C2759" s="67" t="s">
        <v>403</v>
      </c>
      <c r="D2759" s="68" t="s">
        <v>367</v>
      </c>
      <c r="E2759" s="67" t="s">
        <v>368</v>
      </c>
      <c r="F2759" s="68" t="s">
        <v>430</v>
      </c>
      <c r="G2759" s="67" t="s">
        <v>431</v>
      </c>
      <c r="H2759" s="68" t="s">
        <v>362</v>
      </c>
      <c r="I2759" s="69">
        <v>84</v>
      </c>
      <c r="J2759" s="69">
        <v>99</v>
      </c>
      <c r="K2759" s="91"/>
      <c r="L2759" s="91"/>
    </row>
    <row r="2760" spans="2:12" x14ac:dyDescent="0.25">
      <c r="B2760" s="67" t="s">
        <v>402</v>
      </c>
      <c r="C2760" s="67" t="s">
        <v>403</v>
      </c>
      <c r="D2760" s="68" t="s">
        <v>367</v>
      </c>
      <c r="E2760" s="67" t="s">
        <v>368</v>
      </c>
      <c r="F2760" s="68" t="s">
        <v>430</v>
      </c>
      <c r="G2760" s="67" t="s">
        <v>431</v>
      </c>
      <c r="H2760" s="68" t="s">
        <v>363</v>
      </c>
      <c r="I2760" s="69">
        <v>269</v>
      </c>
      <c r="J2760" s="69">
        <v>361</v>
      </c>
      <c r="K2760" s="91"/>
      <c r="L2760" s="91"/>
    </row>
    <row r="2761" spans="2:12" x14ac:dyDescent="0.25">
      <c r="B2761" s="67" t="s">
        <v>402</v>
      </c>
      <c r="C2761" s="67" t="s">
        <v>403</v>
      </c>
      <c r="D2761" s="68" t="s">
        <v>367</v>
      </c>
      <c r="E2761" s="67" t="s">
        <v>368</v>
      </c>
      <c r="F2761" s="68" t="s">
        <v>430</v>
      </c>
      <c r="G2761" s="67" t="s">
        <v>431</v>
      </c>
      <c r="H2761" s="68" t="s">
        <v>364</v>
      </c>
      <c r="I2761" s="69">
        <v>170</v>
      </c>
      <c r="J2761" s="69">
        <v>237</v>
      </c>
      <c r="K2761" s="91"/>
      <c r="L2761" s="91"/>
    </row>
    <row r="2762" spans="2:12" x14ac:dyDescent="0.25">
      <c r="B2762" s="67" t="s">
        <v>402</v>
      </c>
      <c r="C2762" s="67" t="s">
        <v>403</v>
      </c>
      <c r="D2762" s="68" t="s">
        <v>367</v>
      </c>
      <c r="E2762" s="67" t="s">
        <v>368</v>
      </c>
      <c r="F2762" s="68" t="s">
        <v>430</v>
      </c>
      <c r="G2762" s="67" t="s">
        <v>431</v>
      </c>
      <c r="H2762" s="68" t="s">
        <v>362</v>
      </c>
      <c r="I2762" s="69">
        <v>0</v>
      </c>
      <c r="J2762" s="69">
        <v>0</v>
      </c>
      <c r="K2762" s="91"/>
      <c r="L2762" s="91"/>
    </row>
    <row r="2763" spans="2:12" x14ac:dyDescent="0.25">
      <c r="B2763" s="67" t="s">
        <v>402</v>
      </c>
      <c r="C2763" s="67" t="s">
        <v>403</v>
      </c>
      <c r="D2763" s="68" t="s">
        <v>367</v>
      </c>
      <c r="E2763" s="67" t="s">
        <v>368</v>
      </c>
      <c r="F2763" s="68" t="s">
        <v>430</v>
      </c>
      <c r="G2763" s="67" t="s">
        <v>431</v>
      </c>
      <c r="H2763" s="68" t="s">
        <v>363</v>
      </c>
      <c r="I2763" s="69">
        <v>0</v>
      </c>
      <c r="J2763" s="69">
        <v>4</v>
      </c>
      <c r="K2763" s="91"/>
      <c r="L2763" s="91"/>
    </row>
    <row r="2764" spans="2:12" x14ac:dyDescent="0.25">
      <c r="B2764" s="67" t="s">
        <v>402</v>
      </c>
      <c r="C2764" s="67" t="s">
        <v>403</v>
      </c>
      <c r="D2764" s="68" t="s">
        <v>367</v>
      </c>
      <c r="E2764" s="67" t="s">
        <v>368</v>
      </c>
      <c r="F2764" s="68" t="s">
        <v>430</v>
      </c>
      <c r="G2764" s="67" t="s">
        <v>431</v>
      </c>
      <c r="H2764" s="68" t="s">
        <v>364</v>
      </c>
      <c r="I2764" s="69">
        <v>14</v>
      </c>
      <c r="J2764" s="69">
        <v>0</v>
      </c>
      <c r="K2764" s="91"/>
      <c r="L2764" s="91"/>
    </row>
    <row r="2765" spans="2:12" x14ac:dyDescent="0.25">
      <c r="B2765" s="67" t="s">
        <v>402</v>
      </c>
      <c r="C2765" s="67" t="s">
        <v>403</v>
      </c>
      <c r="D2765" s="68" t="s">
        <v>367</v>
      </c>
      <c r="E2765" s="67" t="s">
        <v>368</v>
      </c>
      <c r="F2765" s="68" t="s">
        <v>430</v>
      </c>
      <c r="G2765" s="67" t="s">
        <v>431</v>
      </c>
      <c r="H2765" s="68" t="s">
        <v>362</v>
      </c>
      <c r="I2765" s="69">
        <v>16</v>
      </c>
      <c r="J2765" s="69">
        <v>0</v>
      </c>
      <c r="K2765" s="91"/>
      <c r="L2765" s="91"/>
    </row>
    <row r="2766" spans="2:12" x14ac:dyDescent="0.25">
      <c r="B2766" s="67" t="s">
        <v>402</v>
      </c>
      <c r="C2766" s="67" t="s">
        <v>403</v>
      </c>
      <c r="D2766" s="68" t="s">
        <v>367</v>
      </c>
      <c r="E2766" s="67" t="s">
        <v>368</v>
      </c>
      <c r="F2766" s="68" t="s">
        <v>430</v>
      </c>
      <c r="G2766" s="67" t="s">
        <v>431</v>
      </c>
      <c r="H2766" s="68" t="s">
        <v>362</v>
      </c>
      <c r="I2766" s="69">
        <v>0</v>
      </c>
      <c r="J2766" s="69">
        <v>11</v>
      </c>
      <c r="K2766" s="91"/>
      <c r="L2766" s="91"/>
    </row>
    <row r="2767" spans="2:12" x14ac:dyDescent="0.25">
      <c r="B2767" s="67" t="s">
        <v>402</v>
      </c>
      <c r="C2767" s="67" t="s">
        <v>403</v>
      </c>
      <c r="D2767" s="68" t="s">
        <v>367</v>
      </c>
      <c r="E2767" s="67" t="s">
        <v>368</v>
      </c>
      <c r="F2767" s="68" t="s">
        <v>430</v>
      </c>
      <c r="G2767" s="67" t="s">
        <v>431</v>
      </c>
      <c r="H2767" s="68" t="s">
        <v>363</v>
      </c>
      <c r="I2767" s="69">
        <v>0</v>
      </c>
      <c r="J2767" s="69">
        <v>0</v>
      </c>
      <c r="K2767" s="91"/>
      <c r="L2767" s="91"/>
    </row>
    <row r="2768" spans="2:12" x14ac:dyDescent="0.25">
      <c r="B2768" s="67" t="s">
        <v>402</v>
      </c>
      <c r="C2768" s="67" t="s">
        <v>403</v>
      </c>
      <c r="D2768" s="68" t="s">
        <v>367</v>
      </c>
      <c r="E2768" s="67" t="s">
        <v>368</v>
      </c>
      <c r="F2768" s="68" t="s">
        <v>430</v>
      </c>
      <c r="G2768" s="67" t="s">
        <v>431</v>
      </c>
      <c r="H2768" s="68" t="s">
        <v>364</v>
      </c>
      <c r="I2768" s="69">
        <v>0</v>
      </c>
      <c r="J2768" s="69">
        <v>0</v>
      </c>
      <c r="K2768" s="91"/>
      <c r="L2768" s="91"/>
    </row>
    <row r="2769" spans="2:12" x14ac:dyDescent="0.25">
      <c r="B2769" s="67" t="s">
        <v>402</v>
      </c>
      <c r="C2769" s="67" t="s">
        <v>403</v>
      </c>
      <c r="D2769" s="68" t="s">
        <v>367</v>
      </c>
      <c r="E2769" s="67" t="s">
        <v>368</v>
      </c>
      <c r="F2769" s="68" t="s">
        <v>430</v>
      </c>
      <c r="G2769" s="67" t="s">
        <v>431</v>
      </c>
      <c r="H2769" s="68" t="s">
        <v>363</v>
      </c>
      <c r="I2769" s="69">
        <v>0</v>
      </c>
      <c r="J2769" s="69">
        <v>0</v>
      </c>
      <c r="K2769" s="91"/>
      <c r="L2769" s="91"/>
    </row>
    <row r="2770" spans="2:12" x14ac:dyDescent="0.25">
      <c r="B2770" s="67" t="s">
        <v>402</v>
      </c>
      <c r="C2770" s="67" t="s">
        <v>403</v>
      </c>
      <c r="D2770" s="68" t="s">
        <v>367</v>
      </c>
      <c r="E2770" s="67" t="s">
        <v>368</v>
      </c>
      <c r="F2770" s="68" t="s">
        <v>430</v>
      </c>
      <c r="G2770" s="67" t="s">
        <v>431</v>
      </c>
      <c r="H2770" s="68" t="s">
        <v>364</v>
      </c>
      <c r="I2770" s="69">
        <v>16</v>
      </c>
      <c r="J2770" s="69">
        <v>16</v>
      </c>
      <c r="K2770" s="91"/>
      <c r="L2770" s="91"/>
    </row>
    <row r="2771" spans="2:12" x14ac:dyDescent="0.25">
      <c r="B2771" s="67" t="s">
        <v>402</v>
      </c>
      <c r="C2771" s="67" t="s">
        <v>403</v>
      </c>
      <c r="D2771" s="68" t="s">
        <v>367</v>
      </c>
      <c r="E2771" s="67" t="s">
        <v>368</v>
      </c>
      <c r="F2771" s="68" t="s">
        <v>430</v>
      </c>
      <c r="G2771" s="67" t="s">
        <v>431</v>
      </c>
      <c r="H2771" s="68" t="s">
        <v>363</v>
      </c>
      <c r="I2771" s="69">
        <v>16</v>
      </c>
      <c r="J2771" s="69">
        <v>8</v>
      </c>
      <c r="K2771" s="91"/>
      <c r="L2771" s="91"/>
    </row>
    <row r="2772" spans="2:12" x14ac:dyDescent="0.25">
      <c r="B2772" s="67" t="s">
        <v>402</v>
      </c>
      <c r="C2772" s="67" t="s">
        <v>403</v>
      </c>
      <c r="D2772" s="68" t="s">
        <v>367</v>
      </c>
      <c r="E2772" s="67" t="s">
        <v>368</v>
      </c>
      <c r="F2772" s="68" t="s">
        <v>430</v>
      </c>
      <c r="G2772" s="67" t="s">
        <v>431</v>
      </c>
      <c r="H2772" s="68" t="s">
        <v>364</v>
      </c>
      <c r="I2772" s="69">
        <v>0</v>
      </c>
      <c r="J2772" s="69">
        <v>6</v>
      </c>
      <c r="K2772" s="91"/>
      <c r="L2772" s="91"/>
    </row>
    <row r="2773" spans="2:12" x14ac:dyDescent="0.25">
      <c r="B2773" s="67" t="s">
        <v>402</v>
      </c>
      <c r="C2773" s="67" t="s">
        <v>403</v>
      </c>
      <c r="D2773" s="68" t="s">
        <v>367</v>
      </c>
      <c r="E2773" s="67" t="s">
        <v>368</v>
      </c>
      <c r="F2773" s="68" t="s">
        <v>430</v>
      </c>
      <c r="G2773" s="67" t="s">
        <v>431</v>
      </c>
      <c r="H2773" s="68" t="s">
        <v>362</v>
      </c>
      <c r="I2773" s="69">
        <v>4</v>
      </c>
      <c r="J2773" s="69">
        <v>41</v>
      </c>
      <c r="K2773" s="91"/>
      <c r="L2773" s="91"/>
    </row>
    <row r="2774" spans="2:12" x14ac:dyDescent="0.25">
      <c r="B2774" s="67" t="s">
        <v>402</v>
      </c>
      <c r="C2774" s="67" t="s">
        <v>403</v>
      </c>
      <c r="D2774" s="68" t="s">
        <v>367</v>
      </c>
      <c r="E2774" s="67" t="s">
        <v>368</v>
      </c>
      <c r="F2774" s="68" t="s">
        <v>430</v>
      </c>
      <c r="G2774" s="67" t="s">
        <v>431</v>
      </c>
      <c r="H2774" s="68" t="s">
        <v>363</v>
      </c>
      <c r="I2774" s="69">
        <v>92</v>
      </c>
      <c r="J2774" s="69">
        <v>169</v>
      </c>
      <c r="K2774" s="91"/>
      <c r="L2774" s="91"/>
    </row>
    <row r="2775" spans="2:12" x14ac:dyDescent="0.25">
      <c r="B2775" s="67" t="s">
        <v>402</v>
      </c>
      <c r="C2775" s="67" t="s">
        <v>403</v>
      </c>
      <c r="D2775" s="68" t="s">
        <v>367</v>
      </c>
      <c r="E2775" s="67" t="s">
        <v>368</v>
      </c>
      <c r="F2775" s="68" t="s">
        <v>430</v>
      </c>
      <c r="G2775" s="67" t="s">
        <v>431</v>
      </c>
      <c r="H2775" s="68" t="s">
        <v>364</v>
      </c>
      <c r="I2775" s="69">
        <v>7</v>
      </c>
      <c r="J2775" s="69">
        <v>34</v>
      </c>
      <c r="K2775" s="91"/>
      <c r="L2775" s="91"/>
    </row>
    <row r="2776" spans="2:12" x14ac:dyDescent="0.25">
      <c r="B2776" s="67" t="s">
        <v>402</v>
      </c>
      <c r="C2776" s="67" t="s">
        <v>403</v>
      </c>
      <c r="D2776" s="68" t="s">
        <v>367</v>
      </c>
      <c r="E2776" s="67" t="s">
        <v>368</v>
      </c>
      <c r="F2776" s="68" t="s">
        <v>430</v>
      </c>
      <c r="G2776" s="67" t="s">
        <v>431</v>
      </c>
      <c r="H2776" s="68" t="s">
        <v>362</v>
      </c>
      <c r="I2776" s="69">
        <v>0</v>
      </c>
      <c r="J2776" s="69">
        <v>0</v>
      </c>
      <c r="K2776" s="91"/>
      <c r="L2776" s="91"/>
    </row>
    <row r="2777" spans="2:12" x14ac:dyDescent="0.25">
      <c r="B2777" s="67" t="s">
        <v>402</v>
      </c>
      <c r="C2777" s="67" t="s">
        <v>403</v>
      </c>
      <c r="D2777" s="68" t="s">
        <v>367</v>
      </c>
      <c r="E2777" s="67" t="s">
        <v>368</v>
      </c>
      <c r="F2777" s="68" t="s">
        <v>430</v>
      </c>
      <c r="G2777" s="67" t="s">
        <v>431</v>
      </c>
      <c r="H2777" s="68" t="s">
        <v>363</v>
      </c>
      <c r="I2777" s="69">
        <v>0</v>
      </c>
      <c r="J2777" s="69">
        <v>0</v>
      </c>
      <c r="K2777" s="91"/>
      <c r="L2777" s="91"/>
    </row>
    <row r="2778" spans="2:12" x14ac:dyDescent="0.25">
      <c r="B2778" s="67" t="s">
        <v>402</v>
      </c>
      <c r="C2778" s="67" t="s">
        <v>403</v>
      </c>
      <c r="D2778" s="68" t="s">
        <v>367</v>
      </c>
      <c r="E2778" s="67" t="s">
        <v>368</v>
      </c>
      <c r="F2778" s="68" t="s">
        <v>430</v>
      </c>
      <c r="G2778" s="67" t="s">
        <v>431</v>
      </c>
      <c r="H2778" s="68" t="s">
        <v>363</v>
      </c>
      <c r="I2778" s="69">
        <v>0</v>
      </c>
      <c r="J2778" s="69">
        <v>0</v>
      </c>
      <c r="K2778" s="91"/>
      <c r="L2778" s="91"/>
    </row>
    <row r="2779" spans="2:12" x14ac:dyDescent="0.25">
      <c r="B2779" s="67" t="s">
        <v>402</v>
      </c>
      <c r="C2779" s="67" t="s">
        <v>403</v>
      </c>
      <c r="D2779" s="68" t="s">
        <v>367</v>
      </c>
      <c r="E2779" s="67" t="s">
        <v>368</v>
      </c>
      <c r="F2779" s="68" t="s">
        <v>430</v>
      </c>
      <c r="G2779" s="67" t="s">
        <v>431</v>
      </c>
      <c r="H2779" s="68" t="s">
        <v>362</v>
      </c>
      <c r="I2779" s="69">
        <v>0</v>
      </c>
      <c r="J2779" s="69">
        <v>0</v>
      </c>
      <c r="K2779" s="91"/>
      <c r="L2779" s="91"/>
    </row>
    <row r="2780" spans="2:12" x14ac:dyDescent="0.25">
      <c r="B2780" s="67" t="s">
        <v>402</v>
      </c>
      <c r="C2780" s="67" t="s">
        <v>403</v>
      </c>
      <c r="D2780" s="68" t="s">
        <v>367</v>
      </c>
      <c r="E2780" s="67" t="s">
        <v>368</v>
      </c>
      <c r="F2780" s="68" t="s">
        <v>430</v>
      </c>
      <c r="G2780" s="67" t="s">
        <v>431</v>
      </c>
      <c r="H2780" s="68" t="s">
        <v>363</v>
      </c>
      <c r="I2780" s="69">
        <v>0</v>
      </c>
      <c r="J2780" s="69">
        <v>0</v>
      </c>
      <c r="K2780" s="91"/>
      <c r="L2780" s="91"/>
    </row>
    <row r="2781" spans="2:12" x14ac:dyDescent="0.25">
      <c r="B2781" s="67" t="s">
        <v>402</v>
      </c>
      <c r="C2781" s="67" t="s">
        <v>403</v>
      </c>
      <c r="D2781" s="68" t="s">
        <v>367</v>
      </c>
      <c r="E2781" s="67" t="s">
        <v>368</v>
      </c>
      <c r="F2781" s="68" t="s">
        <v>430</v>
      </c>
      <c r="G2781" s="67" t="s">
        <v>431</v>
      </c>
      <c r="H2781" s="68" t="s">
        <v>364</v>
      </c>
      <c r="I2781" s="69">
        <v>0</v>
      </c>
      <c r="J2781" s="69">
        <v>0</v>
      </c>
      <c r="K2781" s="91"/>
      <c r="L2781" s="91"/>
    </row>
    <row r="2782" spans="2:12" x14ac:dyDescent="0.25">
      <c r="B2782" s="67" t="s">
        <v>402</v>
      </c>
      <c r="C2782" s="67" t="s">
        <v>403</v>
      </c>
      <c r="D2782" s="68" t="s">
        <v>367</v>
      </c>
      <c r="E2782" s="67" t="s">
        <v>368</v>
      </c>
      <c r="F2782" s="68" t="s">
        <v>430</v>
      </c>
      <c r="G2782" s="67" t="s">
        <v>431</v>
      </c>
      <c r="H2782" s="68" t="s">
        <v>362</v>
      </c>
      <c r="I2782" s="69">
        <v>0</v>
      </c>
      <c r="J2782" s="69">
        <v>0</v>
      </c>
      <c r="K2782" s="91"/>
      <c r="L2782" s="91"/>
    </row>
    <row r="2783" spans="2:12" x14ac:dyDescent="0.25">
      <c r="B2783" s="67" t="s">
        <v>402</v>
      </c>
      <c r="C2783" s="67" t="s">
        <v>403</v>
      </c>
      <c r="D2783" s="68" t="s">
        <v>367</v>
      </c>
      <c r="E2783" s="67" t="s">
        <v>368</v>
      </c>
      <c r="F2783" s="68" t="s">
        <v>430</v>
      </c>
      <c r="G2783" s="67" t="s">
        <v>431</v>
      </c>
      <c r="H2783" s="68" t="s">
        <v>363</v>
      </c>
      <c r="I2783" s="69">
        <v>0</v>
      </c>
      <c r="J2783" s="69">
        <v>0</v>
      </c>
      <c r="K2783" s="91"/>
      <c r="L2783" s="91"/>
    </row>
    <row r="2784" spans="2:12" x14ac:dyDescent="0.25">
      <c r="B2784" s="67" t="s">
        <v>402</v>
      </c>
      <c r="C2784" s="67" t="s">
        <v>403</v>
      </c>
      <c r="D2784" s="68" t="s">
        <v>367</v>
      </c>
      <c r="E2784" s="67" t="s">
        <v>368</v>
      </c>
      <c r="F2784" s="68" t="s">
        <v>430</v>
      </c>
      <c r="G2784" s="67" t="s">
        <v>431</v>
      </c>
      <c r="H2784" s="68" t="s">
        <v>364</v>
      </c>
      <c r="I2784" s="69">
        <v>0</v>
      </c>
      <c r="J2784" s="69">
        <v>0</v>
      </c>
      <c r="K2784" s="91"/>
      <c r="L2784" s="91"/>
    </row>
    <row r="2785" spans="2:12" x14ac:dyDescent="0.25">
      <c r="B2785" s="67" t="s">
        <v>402</v>
      </c>
      <c r="C2785" s="67" t="s">
        <v>403</v>
      </c>
      <c r="D2785" s="68" t="s">
        <v>367</v>
      </c>
      <c r="E2785" s="67" t="s">
        <v>368</v>
      </c>
      <c r="F2785" s="68" t="s">
        <v>430</v>
      </c>
      <c r="G2785" s="67" t="s">
        <v>431</v>
      </c>
      <c r="H2785" s="68" t="s">
        <v>362</v>
      </c>
      <c r="I2785" s="69">
        <v>0</v>
      </c>
      <c r="J2785" s="69">
        <v>0</v>
      </c>
      <c r="K2785" s="91"/>
      <c r="L2785" s="91"/>
    </row>
    <row r="2786" spans="2:12" x14ac:dyDescent="0.25">
      <c r="B2786" s="67" t="s">
        <v>402</v>
      </c>
      <c r="C2786" s="67" t="s">
        <v>403</v>
      </c>
      <c r="D2786" s="68" t="s">
        <v>367</v>
      </c>
      <c r="E2786" s="67" t="s">
        <v>368</v>
      </c>
      <c r="F2786" s="68" t="s">
        <v>430</v>
      </c>
      <c r="G2786" s="67" t="s">
        <v>431</v>
      </c>
      <c r="H2786" s="68" t="s">
        <v>362</v>
      </c>
      <c r="I2786" s="69">
        <v>0</v>
      </c>
      <c r="J2786" s="69">
        <v>0</v>
      </c>
      <c r="K2786" s="91"/>
      <c r="L2786" s="91"/>
    </row>
    <row r="2787" spans="2:12" x14ac:dyDescent="0.25">
      <c r="B2787" s="67" t="s">
        <v>402</v>
      </c>
      <c r="C2787" s="67" t="s">
        <v>403</v>
      </c>
      <c r="D2787" s="68" t="s">
        <v>367</v>
      </c>
      <c r="E2787" s="67" t="s">
        <v>368</v>
      </c>
      <c r="F2787" s="68" t="s">
        <v>430</v>
      </c>
      <c r="G2787" s="67" t="s">
        <v>431</v>
      </c>
      <c r="H2787" s="68" t="s">
        <v>363</v>
      </c>
      <c r="I2787" s="69">
        <v>0</v>
      </c>
      <c r="J2787" s="69">
        <v>0</v>
      </c>
      <c r="K2787" s="91"/>
      <c r="L2787" s="91"/>
    </row>
    <row r="2788" spans="2:12" x14ac:dyDescent="0.25">
      <c r="B2788" s="67" t="s">
        <v>402</v>
      </c>
      <c r="C2788" s="67" t="s">
        <v>403</v>
      </c>
      <c r="D2788" s="68" t="s">
        <v>367</v>
      </c>
      <c r="E2788" s="67" t="s">
        <v>368</v>
      </c>
      <c r="F2788" s="68" t="s">
        <v>430</v>
      </c>
      <c r="G2788" s="67" t="s">
        <v>431</v>
      </c>
      <c r="H2788" s="68" t="s">
        <v>364</v>
      </c>
      <c r="I2788" s="69">
        <v>0</v>
      </c>
      <c r="J2788" s="69">
        <v>0</v>
      </c>
      <c r="K2788" s="91"/>
      <c r="L2788" s="91"/>
    </row>
    <row r="2789" spans="2:12" x14ac:dyDescent="0.25">
      <c r="B2789" s="67" t="s">
        <v>402</v>
      </c>
      <c r="C2789" s="67" t="s">
        <v>403</v>
      </c>
      <c r="D2789" s="68" t="s">
        <v>367</v>
      </c>
      <c r="E2789" s="67" t="s">
        <v>368</v>
      </c>
      <c r="F2789" s="68" t="s">
        <v>430</v>
      </c>
      <c r="G2789" s="67" t="s">
        <v>431</v>
      </c>
      <c r="H2789" s="68" t="s">
        <v>362</v>
      </c>
      <c r="I2789" s="69">
        <v>52</v>
      </c>
      <c r="J2789" s="69">
        <v>119</v>
      </c>
      <c r="K2789" s="91"/>
      <c r="L2789" s="91"/>
    </row>
    <row r="2790" spans="2:12" x14ac:dyDescent="0.25">
      <c r="B2790" s="67" t="s">
        <v>402</v>
      </c>
      <c r="C2790" s="67" t="s">
        <v>403</v>
      </c>
      <c r="D2790" s="68" t="s">
        <v>367</v>
      </c>
      <c r="E2790" s="67" t="s">
        <v>368</v>
      </c>
      <c r="F2790" s="68" t="s">
        <v>430</v>
      </c>
      <c r="G2790" s="67" t="s">
        <v>431</v>
      </c>
      <c r="H2790" s="68" t="s">
        <v>363</v>
      </c>
      <c r="I2790" s="69">
        <v>2</v>
      </c>
      <c r="J2790" s="69">
        <v>8</v>
      </c>
      <c r="K2790" s="91"/>
      <c r="L2790" s="91"/>
    </row>
    <row r="2791" spans="2:12" x14ac:dyDescent="0.25">
      <c r="B2791" s="67" t="s">
        <v>402</v>
      </c>
      <c r="C2791" s="67" t="s">
        <v>403</v>
      </c>
      <c r="D2791" s="68" t="s">
        <v>367</v>
      </c>
      <c r="E2791" s="67" t="s">
        <v>368</v>
      </c>
      <c r="F2791" s="68" t="s">
        <v>430</v>
      </c>
      <c r="G2791" s="67" t="s">
        <v>431</v>
      </c>
      <c r="H2791" s="68" t="s">
        <v>364</v>
      </c>
      <c r="I2791" s="69">
        <v>0</v>
      </c>
      <c r="J2791" s="69">
        <v>4</v>
      </c>
      <c r="K2791" s="91"/>
      <c r="L2791" s="91"/>
    </row>
    <row r="2792" spans="2:12" x14ac:dyDescent="0.25">
      <c r="B2792" s="67" t="s">
        <v>402</v>
      </c>
      <c r="C2792" s="67" t="s">
        <v>403</v>
      </c>
      <c r="D2792" s="68" t="s">
        <v>367</v>
      </c>
      <c r="E2792" s="67" t="s">
        <v>368</v>
      </c>
      <c r="F2792" s="68" t="s">
        <v>430</v>
      </c>
      <c r="G2792" s="67" t="s">
        <v>431</v>
      </c>
      <c r="H2792" s="68" t="s">
        <v>362</v>
      </c>
      <c r="I2792" s="69">
        <v>0</v>
      </c>
      <c r="J2792" s="69">
        <v>0</v>
      </c>
      <c r="K2792" s="91"/>
      <c r="L2792" s="91"/>
    </row>
    <row r="2793" spans="2:12" x14ac:dyDescent="0.25">
      <c r="B2793" s="67" t="s">
        <v>402</v>
      </c>
      <c r="C2793" s="67" t="s">
        <v>403</v>
      </c>
      <c r="D2793" s="68" t="s">
        <v>367</v>
      </c>
      <c r="E2793" s="67" t="s">
        <v>368</v>
      </c>
      <c r="F2793" s="68" t="s">
        <v>430</v>
      </c>
      <c r="G2793" s="67" t="s">
        <v>431</v>
      </c>
      <c r="H2793" s="68" t="s">
        <v>363</v>
      </c>
      <c r="I2793" s="69">
        <v>0</v>
      </c>
      <c r="J2793" s="69">
        <v>0</v>
      </c>
      <c r="K2793" s="91"/>
      <c r="L2793" s="91"/>
    </row>
    <row r="2794" spans="2:12" x14ac:dyDescent="0.25">
      <c r="B2794" s="67" t="s">
        <v>402</v>
      </c>
      <c r="C2794" s="67" t="s">
        <v>403</v>
      </c>
      <c r="D2794" s="68" t="s">
        <v>367</v>
      </c>
      <c r="E2794" s="67" t="s">
        <v>368</v>
      </c>
      <c r="F2794" s="68" t="s">
        <v>430</v>
      </c>
      <c r="G2794" s="67" t="s">
        <v>431</v>
      </c>
      <c r="H2794" s="68" t="s">
        <v>364</v>
      </c>
      <c r="I2794" s="69">
        <v>0</v>
      </c>
      <c r="J2794" s="69">
        <v>0</v>
      </c>
      <c r="K2794" s="91"/>
      <c r="L2794" s="91"/>
    </row>
    <row r="2795" spans="2:12" x14ac:dyDescent="0.25">
      <c r="B2795" s="67" t="s">
        <v>402</v>
      </c>
      <c r="C2795" s="67" t="s">
        <v>403</v>
      </c>
      <c r="D2795" s="68" t="s">
        <v>367</v>
      </c>
      <c r="E2795" s="67" t="s">
        <v>368</v>
      </c>
      <c r="F2795" s="68" t="s">
        <v>430</v>
      </c>
      <c r="G2795" s="67" t="s">
        <v>431</v>
      </c>
      <c r="H2795" s="68" t="s">
        <v>363</v>
      </c>
      <c r="I2795" s="69">
        <v>0</v>
      </c>
      <c r="J2795" s="69">
        <v>0</v>
      </c>
      <c r="K2795" s="91"/>
      <c r="L2795" s="91"/>
    </row>
    <row r="2796" spans="2:12" x14ac:dyDescent="0.25">
      <c r="B2796" s="67" t="s">
        <v>402</v>
      </c>
      <c r="C2796" s="67" t="s">
        <v>403</v>
      </c>
      <c r="D2796" s="68" t="s">
        <v>367</v>
      </c>
      <c r="E2796" s="67" t="s">
        <v>368</v>
      </c>
      <c r="F2796" s="68" t="s">
        <v>432</v>
      </c>
      <c r="G2796" s="67" t="s">
        <v>433</v>
      </c>
      <c r="H2796" s="68" t="s">
        <v>362</v>
      </c>
      <c r="I2796" s="69">
        <v>1.875</v>
      </c>
      <c r="J2796" s="69">
        <v>5.625</v>
      </c>
      <c r="K2796" s="91"/>
      <c r="L2796" s="91"/>
    </row>
    <row r="2797" spans="2:12" x14ac:dyDescent="0.25">
      <c r="B2797" s="67" t="s">
        <v>402</v>
      </c>
      <c r="C2797" s="67" t="s">
        <v>403</v>
      </c>
      <c r="D2797" s="68" t="s">
        <v>367</v>
      </c>
      <c r="E2797" s="67" t="s">
        <v>368</v>
      </c>
      <c r="F2797" s="68" t="s">
        <v>432</v>
      </c>
      <c r="G2797" s="67" t="s">
        <v>433</v>
      </c>
      <c r="H2797" s="68" t="s">
        <v>363</v>
      </c>
      <c r="I2797" s="69">
        <v>10.5</v>
      </c>
      <c r="J2797" s="69">
        <v>12.75</v>
      </c>
      <c r="K2797" s="91"/>
      <c r="L2797" s="91"/>
    </row>
    <row r="2798" spans="2:12" x14ac:dyDescent="0.25">
      <c r="B2798" s="67" t="s">
        <v>402</v>
      </c>
      <c r="C2798" s="67" t="s">
        <v>403</v>
      </c>
      <c r="D2798" s="68" t="s">
        <v>367</v>
      </c>
      <c r="E2798" s="67" t="s">
        <v>368</v>
      </c>
      <c r="F2798" s="68" t="s">
        <v>432</v>
      </c>
      <c r="G2798" s="67" t="s">
        <v>433</v>
      </c>
      <c r="H2798" s="68" t="s">
        <v>364</v>
      </c>
      <c r="I2798" s="69">
        <v>2.5</v>
      </c>
      <c r="J2798" s="69">
        <v>11.25</v>
      </c>
      <c r="K2798" s="91"/>
      <c r="L2798" s="91"/>
    </row>
    <row r="2799" spans="2:12" x14ac:dyDescent="0.25">
      <c r="B2799" s="67" t="s">
        <v>402</v>
      </c>
      <c r="C2799" s="67" t="s">
        <v>403</v>
      </c>
      <c r="D2799" s="68" t="s">
        <v>367</v>
      </c>
      <c r="E2799" s="67" t="s">
        <v>368</v>
      </c>
      <c r="F2799" s="68" t="s">
        <v>432</v>
      </c>
      <c r="G2799" s="67" t="s">
        <v>433</v>
      </c>
      <c r="H2799" s="68" t="s">
        <v>363</v>
      </c>
      <c r="I2799" s="69">
        <v>2</v>
      </c>
      <c r="J2799" s="69">
        <v>22</v>
      </c>
      <c r="K2799" s="91"/>
      <c r="L2799" s="91"/>
    </row>
    <row r="2800" spans="2:12" x14ac:dyDescent="0.25">
      <c r="B2800" s="67" t="s">
        <v>402</v>
      </c>
      <c r="C2800" s="67" t="s">
        <v>403</v>
      </c>
      <c r="D2800" s="68" t="s">
        <v>367</v>
      </c>
      <c r="E2800" s="67" t="s">
        <v>368</v>
      </c>
      <c r="F2800" s="68" t="s">
        <v>432</v>
      </c>
      <c r="G2800" s="67" t="s">
        <v>433</v>
      </c>
      <c r="H2800" s="68" t="s">
        <v>364</v>
      </c>
      <c r="I2800" s="69">
        <v>0</v>
      </c>
      <c r="J2800" s="69">
        <v>4</v>
      </c>
      <c r="K2800" s="91"/>
      <c r="L2800" s="91"/>
    </row>
    <row r="2801" spans="2:12" x14ac:dyDescent="0.25">
      <c r="B2801" s="67" t="s">
        <v>402</v>
      </c>
      <c r="C2801" s="67" t="s">
        <v>403</v>
      </c>
      <c r="D2801" s="68" t="s">
        <v>367</v>
      </c>
      <c r="E2801" s="67" t="s">
        <v>368</v>
      </c>
      <c r="F2801" s="68" t="s">
        <v>432</v>
      </c>
      <c r="G2801" s="67" t="s">
        <v>433</v>
      </c>
      <c r="H2801" s="68" t="s">
        <v>363</v>
      </c>
      <c r="I2801" s="69">
        <v>6</v>
      </c>
      <c r="J2801" s="69">
        <v>5</v>
      </c>
      <c r="K2801" s="91"/>
      <c r="L2801" s="91"/>
    </row>
    <row r="2802" spans="2:12" x14ac:dyDescent="0.25">
      <c r="B2802" s="67" t="s">
        <v>402</v>
      </c>
      <c r="C2802" s="67" t="s">
        <v>403</v>
      </c>
      <c r="D2802" s="68" t="s">
        <v>367</v>
      </c>
      <c r="E2802" s="67" t="s">
        <v>368</v>
      </c>
      <c r="F2802" s="68" t="s">
        <v>432</v>
      </c>
      <c r="G2802" s="67" t="s">
        <v>433</v>
      </c>
      <c r="H2802" s="68" t="s">
        <v>364</v>
      </c>
      <c r="I2802" s="69">
        <v>4</v>
      </c>
      <c r="J2802" s="69">
        <v>0</v>
      </c>
      <c r="K2802" s="91"/>
      <c r="L2802" s="91"/>
    </row>
    <row r="2803" spans="2:12" x14ac:dyDescent="0.25">
      <c r="B2803" s="67" t="s">
        <v>402</v>
      </c>
      <c r="C2803" s="67" t="s">
        <v>403</v>
      </c>
      <c r="D2803" s="68" t="s">
        <v>367</v>
      </c>
      <c r="E2803" s="67" t="s">
        <v>368</v>
      </c>
      <c r="F2803" s="68" t="s">
        <v>432</v>
      </c>
      <c r="G2803" s="67" t="s">
        <v>433</v>
      </c>
      <c r="H2803" s="68" t="s">
        <v>362</v>
      </c>
      <c r="I2803" s="69">
        <v>15</v>
      </c>
      <c r="J2803" s="69">
        <v>26</v>
      </c>
      <c r="K2803" s="91"/>
      <c r="L2803" s="91"/>
    </row>
    <row r="2804" spans="2:12" x14ac:dyDescent="0.25">
      <c r="B2804" s="67" t="s">
        <v>402</v>
      </c>
      <c r="C2804" s="67" t="s">
        <v>403</v>
      </c>
      <c r="D2804" s="68" t="s">
        <v>367</v>
      </c>
      <c r="E2804" s="67" t="s">
        <v>368</v>
      </c>
      <c r="F2804" s="68" t="s">
        <v>432</v>
      </c>
      <c r="G2804" s="67" t="s">
        <v>433</v>
      </c>
      <c r="H2804" s="68" t="s">
        <v>362</v>
      </c>
      <c r="I2804" s="69">
        <v>0</v>
      </c>
      <c r="J2804" s="69">
        <v>0</v>
      </c>
      <c r="K2804" s="91"/>
      <c r="L2804" s="91"/>
    </row>
    <row r="2805" spans="2:12" x14ac:dyDescent="0.25">
      <c r="B2805" s="67" t="s">
        <v>402</v>
      </c>
      <c r="C2805" s="67" t="s">
        <v>403</v>
      </c>
      <c r="D2805" s="68" t="s">
        <v>367</v>
      </c>
      <c r="E2805" s="67" t="s">
        <v>368</v>
      </c>
      <c r="F2805" s="68" t="s">
        <v>432</v>
      </c>
      <c r="G2805" s="67" t="s">
        <v>433</v>
      </c>
      <c r="H2805" s="68" t="s">
        <v>363</v>
      </c>
      <c r="I2805" s="69">
        <v>0</v>
      </c>
      <c r="J2805" s="69">
        <v>0</v>
      </c>
      <c r="K2805" s="91"/>
      <c r="L2805" s="91"/>
    </row>
    <row r="2806" spans="2:12" x14ac:dyDescent="0.25">
      <c r="B2806" s="67" t="s">
        <v>402</v>
      </c>
      <c r="C2806" s="67" t="s">
        <v>403</v>
      </c>
      <c r="D2806" s="68" t="s">
        <v>367</v>
      </c>
      <c r="E2806" s="67" t="s">
        <v>368</v>
      </c>
      <c r="F2806" s="68" t="s">
        <v>432</v>
      </c>
      <c r="G2806" s="67" t="s">
        <v>433</v>
      </c>
      <c r="H2806" s="68" t="s">
        <v>364</v>
      </c>
      <c r="I2806" s="69">
        <v>0</v>
      </c>
      <c r="J2806" s="69">
        <v>0</v>
      </c>
      <c r="K2806" s="91"/>
      <c r="L2806" s="91"/>
    </row>
    <row r="2807" spans="2:12" x14ac:dyDescent="0.25">
      <c r="B2807" s="67" t="s">
        <v>402</v>
      </c>
      <c r="C2807" s="67" t="s">
        <v>403</v>
      </c>
      <c r="D2807" s="68" t="s">
        <v>367</v>
      </c>
      <c r="E2807" s="67" t="s">
        <v>368</v>
      </c>
      <c r="F2807" s="68" t="s">
        <v>432</v>
      </c>
      <c r="G2807" s="67" t="s">
        <v>433</v>
      </c>
      <c r="H2807" s="68" t="s">
        <v>362</v>
      </c>
      <c r="I2807" s="69">
        <v>17</v>
      </c>
      <c r="J2807" s="69">
        <v>36</v>
      </c>
      <c r="K2807" s="91"/>
      <c r="L2807" s="91"/>
    </row>
    <row r="2808" spans="2:12" x14ac:dyDescent="0.25">
      <c r="B2808" s="67" t="s">
        <v>402</v>
      </c>
      <c r="C2808" s="67" t="s">
        <v>403</v>
      </c>
      <c r="D2808" s="68" t="s">
        <v>367</v>
      </c>
      <c r="E2808" s="67" t="s">
        <v>368</v>
      </c>
      <c r="F2808" s="68" t="s">
        <v>432</v>
      </c>
      <c r="G2808" s="67" t="s">
        <v>433</v>
      </c>
      <c r="H2808" s="68" t="s">
        <v>363</v>
      </c>
      <c r="I2808" s="69">
        <v>83</v>
      </c>
      <c r="J2808" s="69">
        <v>63</v>
      </c>
      <c r="K2808" s="91"/>
      <c r="L2808" s="91"/>
    </row>
    <row r="2809" spans="2:12" x14ac:dyDescent="0.25">
      <c r="B2809" s="67" t="s">
        <v>402</v>
      </c>
      <c r="C2809" s="67" t="s">
        <v>403</v>
      </c>
      <c r="D2809" s="68" t="s">
        <v>367</v>
      </c>
      <c r="E2809" s="67" t="s">
        <v>368</v>
      </c>
      <c r="F2809" s="68" t="s">
        <v>432</v>
      </c>
      <c r="G2809" s="67" t="s">
        <v>433</v>
      </c>
      <c r="H2809" s="68" t="s">
        <v>364</v>
      </c>
      <c r="I2809" s="69">
        <v>6</v>
      </c>
      <c r="J2809" s="69">
        <v>6</v>
      </c>
      <c r="K2809" s="91"/>
      <c r="L2809" s="91"/>
    </row>
    <row r="2810" spans="2:12" x14ac:dyDescent="0.25">
      <c r="B2810" s="67" t="s">
        <v>402</v>
      </c>
      <c r="C2810" s="67" t="s">
        <v>403</v>
      </c>
      <c r="D2810" s="68" t="s">
        <v>367</v>
      </c>
      <c r="E2810" s="67" t="s">
        <v>368</v>
      </c>
      <c r="F2810" s="68" t="s">
        <v>432</v>
      </c>
      <c r="G2810" s="67" t="s">
        <v>433</v>
      </c>
      <c r="H2810" s="68" t="s">
        <v>362</v>
      </c>
      <c r="I2810" s="69">
        <v>0</v>
      </c>
      <c r="J2810" s="69">
        <v>0</v>
      </c>
      <c r="K2810" s="91"/>
      <c r="L2810" s="91"/>
    </row>
    <row r="2811" spans="2:12" x14ac:dyDescent="0.25">
      <c r="B2811" s="67" t="s">
        <v>402</v>
      </c>
      <c r="C2811" s="67" t="s">
        <v>403</v>
      </c>
      <c r="D2811" s="68" t="s">
        <v>367</v>
      </c>
      <c r="E2811" s="67" t="s">
        <v>368</v>
      </c>
      <c r="F2811" s="68" t="s">
        <v>432</v>
      </c>
      <c r="G2811" s="67" t="s">
        <v>433</v>
      </c>
      <c r="H2811" s="68" t="s">
        <v>363</v>
      </c>
      <c r="I2811" s="69">
        <v>8</v>
      </c>
      <c r="J2811" s="69">
        <v>0</v>
      </c>
      <c r="K2811" s="91"/>
      <c r="L2811" s="91"/>
    </row>
    <row r="2812" spans="2:12" x14ac:dyDescent="0.25">
      <c r="B2812" s="67" t="s">
        <v>402</v>
      </c>
      <c r="C2812" s="67" t="s">
        <v>403</v>
      </c>
      <c r="D2812" s="68" t="s">
        <v>367</v>
      </c>
      <c r="E2812" s="67" t="s">
        <v>368</v>
      </c>
      <c r="F2812" s="68" t="s">
        <v>432</v>
      </c>
      <c r="G2812" s="67" t="s">
        <v>433</v>
      </c>
      <c r="H2812" s="68" t="s">
        <v>364</v>
      </c>
      <c r="I2812" s="69">
        <v>10</v>
      </c>
      <c r="J2812" s="69">
        <v>14</v>
      </c>
      <c r="K2812" s="91"/>
      <c r="L2812" s="91"/>
    </row>
    <row r="2813" spans="2:12" x14ac:dyDescent="0.25">
      <c r="B2813" s="67" t="s">
        <v>402</v>
      </c>
      <c r="C2813" s="67" t="s">
        <v>403</v>
      </c>
      <c r="D2813" s="68" t="s">
        <v>367</v>
      </c>
      <c r="E2813" s="67" t="s">
        <v>368</v>
      </c>
      <c r="F2813" s="68" t="s">
        <v>432</v>
      </c>
      <c r="G2813" s="67" t="s">
        <v>433</v>
      </c>
      <c r="H2813" s="68" t="s">
        <v>363</v>
      </c>
      <c r="I2813" s="69">
        <v>0</v>
      </c>
      <c r="J2813" s="69">
        <v>0</v>
      </c>
      <c r="K2813" s="91"/>
      <c r="L2813" s="91"/>
    </row>
    <row r="2814" spans="2:12" x14ac:dyDescent="0.25">
      <c r="B2814" s="67" t="s">
        <v>402</v>
      </c>
      <c r="C2814" s="67" t="s">
        <v>403</v>
      </c>
      <c r="D2814" s="68" t="s">
        <v>367</v>
      </c>
      <c r="E2814" s="67" t="s">
        <v>368</v>
      </c>
      <c r="F2814" s="68" t="s">
        <v>432</v>
      </c>
      <c r="G2814" s="67" t="s">
        <v>433</v>
      </c>
      <c r="H2814" s="68" t="s">
        <v>362</v>
      </c>
      <c r="I2814" s="69">
        <v>11</v>
      </c>
      <c r="J2814" s="69">
        <v>22</v>
      </c>
      <c r="K2814" s="91"/>
      <c r="L2814" s="91"/>
    </row>
    <row r="2815" spans="2:12" x14ac:dyDescent="0.25">
      <c r="B2815" s="67" t="s">
        <v>402</v>
      </c>
      <c r="C2815" s="67" t="s">
        <v>403</v>
      </c>
      <c r="D2815" s="68" t="s">
        <v>367</v>
      </c>
      <c r="E2815" s="67" t="s">
        <v>368</v>
      </c>
      <c r="F2815" s="68" t="s">
        <v>432</v>
      </c>
      <c r="G2815" s="67" t="s">
        <v>433</v>
      </c>
      <c r="H2815" s="68" t="s">
        <v>363</v>
      </c>
      <c r="I2815" s="69">
        <v>6</v>
      </c>
      <c r="J2815" s="69">
        <v>12</v>
      </c>
      <c r="K2815" s="91"/>
      <c r="L2815" s="91"/>
    </row>
    <row r="2816" spans="2:12" x14ac:dyDescent="0.25">
      <c r="B2816" s="67" t="s">
        <v>402</v>
      </c>
      <c r="C2816" s="67" t="s">
        <v>403</v>
      </c>
      <c r="D2816" s="68" t="s">
        <v>367</v>
      </c>
      <c r="E2816" s="67" t="s">
        <v>368</v>
      </c>
      <c r="F2816" s="68" t="s">
        <v>432</v>
      </c>
      <c r="G2816" s="67" t="s">
        <v>433</v>
      </c>
      <c r="H2816" s="68" t="s">
        <v>363</v>
      </c>
      <c r="I2816" s="69">
        <v>0</v>
      </c>
      <c r="J2816" s="69">
        <v>0</v>
      </c>
      <c r="K2816" s="91"/>
      <c r="L2816" s="91"/>
    </row>
    <row r="2817" spans="2:12" x14ac:dyDescent="0.25">
      <c r="B2817" s="67" t="s">
        <v>402</v>
      </c>
      <c r="C2817" s="67" t="s">
        <v>403</v>
      </c>
      <c r="D2817" s="68" t="s">
        <v>367</v>
      </c>
      <c r="E2817" s="67" t="s">
        <v>368</v>
      </c>
      <c r="F2817" s="68" t="s">
        <v>432</v>
      </c>
      <c r="G2817" s="67" t="s">
        <v>433</v>
      </c>
      <c r="H2817" s="68" t="s">
        <v>362</v>
      </c>
      <c r="I2817" s="69">
        <v>0</v>
      </c>
      <c r="J2817" s="69">
        <v>10</v>
      </c>
      <c r="K2817" s="91"/>
      <c r="L2817" s="91"/>
    </row>
    <row r="2818" spans="2:12" x14ac:dyDescent="0.25">
      <c r="B2818" s="67" t="s">
        <v>402</v>
      </c>
      <c r="C2818" s="67" t="s">
        <v>403</v>
      </c>
      <c r="D2818" s="68" t="s">
        <v>367</v>
      </c>
      <c r="E2818" s="67" t="s">
        <v>368</v>
      </c>
      <c r="F2818" s="68" t="s">
        <v>432</v>
      </c>
      <c r="G2818" s="67" t="s">
        <v>433</v>
      </c>
      <c r="H2818" s="68" t="s">
        <v>363</v>
      </c>
      <c r="I2818" s="69">
        <v>88</v>
      </c>
      <c r="J2818" s="69">
        <v>79</v>
      </c>
      <c r="K2818" s="91"/>
      <c r="L2818" s="91"/>
    </row>
    <row r="2819" spans="2:12" x14ac:dyDescent="0.25">
      <c r="B2819" s="67" t="s">
        <v>402</v>
      </c>
      <c r="C2819" s="67" t="s">
        <v>403</v>
      </c>
      <c r="D2819" s="68" t="s">
        <v>367</v>
      </c>
      <c r="E2819" s="67" t="s">
        <v>368</v>
      </c>
      <c r="F2819" s="68" t="s">
        <v>432</v>
      </c>
      <c r="G2819" s="67" t="s">
        <v>433</v>
      </c>
      <c r="H2819" s="68" t="s">
        <v>363</v>
      </c>
      <c r="I2819" s="69">
        <v>5</v>
      </c>
      <c r="J2819" s="69">
        <v>0</v>
      </c>
      <c r="K2819" s="91"/>
      <c r="L2819" s="91"/>
    </row>
    <row r="2820" spans="2:12" x14ac:dyDescent="0.25">
      <c r="B2820" s="67" t="s">
        <v>402</v>
      </c>
      <c r="C2820" s="67" t="s">
        <v>403</v>
      </c>
      <c r="D2820" s="68" t="s">
        <v>367</v>
      </c>
      <c r="E2820" s="67" t="s">
        <v>368</v>
      </c>
      <c r="F2820" s="68" t="s">
        <v>432</v>
      </c>
      <c r="G2820" s="67" t="s">
        <v>433</v>
      </c>
      <c r="H2820" s="68" t="s">
        <v>362</v>
      </c>
      <c r="I2820" s="69">
        <v>12</v>
      </c>
      <c r="J2820" s="69">
        <v>33</v>
      </c>
      <c r="K2820" s="91"/>
      <c r="L2820" s="91"/>
    </row>
    <row r="2821" spans="2:12" x14ac:dyDescent="0.25">
      <c r="B2821" s="67" t="s">
        <v>402</v>
      </c>
      <c r="C2821" s="67" t="s">
        <v>403</v>
      </c>
      <c r="D2821" s="68" t="s">
        <v>367</v>
      </c>
      <c r="E2821" s="67" t="s">
        <v>368</v>
      </c>
      <c r="F2821" s="68" t="s">
        <v>432</v>
      </c>
      <c r="G2821" s="67" t="s">
        <v>433</v>
      </c>
      <c r="H2821" s="68" t="s">
        <v>363</v>
      </c>
      <c r="I2821" s="69">
        <v>20</v>
      </c>
      <c r="J2821" s="69">
        <v>61</v>
      </c>
      <c r="K2821" s="91"/>
      <c r="L2821" s="91"/>
    </row>
    <row r="2822" spans="2:12" x14ac:dyDescent="0.25">
      <c r="B2822" s="67" t="s">
        <v>402</v>
      </c>
      <c r="C2822" s="67" t="s">
        <v>403</v>
      </c>
      <c r="D2822" s="68" t="s">
        <v>367</v>
      </c>
      <c r="E2822" s="67" t="s">
        <v>368</v>
      </c>
      <c r="F2822" s="68" t="s">
        <v>432</v>
      </c>
      <c r="G2822" s="67" t="s">
        <v>433</v>
      </c>
      <c r="H2822" s="68" t="s">
        <v>364</v>
      </c>
      <c r="I2822" s="69">
        <v>0</v>
      </c>
      <c r="J2822" s="69">
        <v>0</v>
      </c>
      <c r="K2822" s="91"/>
      <c r="L2822" s="91"/>
    </row>
    <row r="2823" spans="2:12" x14ac:dyDescent="0.25">
      <c r="B2823" s="67" t="s">
        <v>402</v>
      </c>
      <c r="C2823" s="67" t="s">
        <v>403</v>
      </c>
      <c r="D2823" s="68" t="s">
        <v>367</v>
      </c>
      <c r="E2823" s="67" t="s">
        <v>368</v>
      </c>
      <c r="F2823" s="68" t="s">
        <v>432</v>
      </c>
      <c r="G2823" s="67" t="s">
        <v>433</v>
      </c>
      <c r="H2823" s="68" t="s">
        <v>362</v>
      </c>
      <c r="I2823" s="69">
        <v>0</v>
      </c>
      <c r="J2823" s="69">
        <v>0</v>
      </c>
      <c r="K2823" s="91"/>
      <c r="L2823" s="91"/>
    </row>
    <row r="2824" spans="2:12" x14ac:dyDescent="0.25">
      <c r="B2824" s="67" t="s">
        <v>402</v>
      </c>
      <c r="C2824" s="67" t="s">
        <v>403</v>
      </c>
      <c r="D2824" s="68" t="s">
        <v>367</v>
      </c>
      <c r="E2824" s="67" t="s">
        <v>368</v>
      </c>
      <c r="F2824" s="68" t="s">
        <v>432</v>
      </c>
      <c r="G2824" s="67" t="s">
        <v>433</v>
      </c>
      <c r="H2824" s="68" t="s">
        <v>363</v>
      </c>
      <c r="I2824" s="69">
        <v>48</v>
      </c>
      <c r="J2824" s="69">
        <v>13</v>
      </c>
      <c r="K2824" s="91"/>
      <c r="L2824" s="91"/>
    </row>
    <row r="2825" spans="2:12" x14ac:dyDescent="0.25">
      <c r="B2825" s="67" t="s">
        <v>402</v>
      </c>
      <c r="C2825" s="67" t="s">
        <v>403</v>
      </c>
      <c r="D2825" s="68" t="s">
        <v>367</v>
      </c>
      <c r="E2825" s="67" t="s">
        <v>368</v>
      </c>
      <c r="F2825" s="68" t="s">
        <v>432</v>
      </c>
      <c r="G2825" s="67" t="s">
        <v>433</v>
      </c>
      <c r="H2825" s="68" t="s">
        <v>364</v>
      </c>
      <c r="I2825" s="69">
        <v>0</v>
      </c>
      <c r="J2825" s="69">
        <v>0</v>
      </c>
      <c r="K2825" s="91"/>
      <c r="L2825" s="91"/>
    </row>
    <row r="2826" spans="2:12" x14ac:dyDescent="0.25">
      <c r="B2826" s="67" t="s">
        <v>402</v>
      </c>
      <c r="C2826" s="67" t="s">
        <v>403</v>
      </c>
      <c r="D2826" s="68" t="s">
        <v>367</v>
      </c>
      <c r="E2826" s="67" t="s">
        <v>368</v>
      </c>
      <c r="F2826" s="68" t="s">
        <v>432</v>
      </c>
      <c r="G2826" s="67" t="s">
        <v>433</v>
      </c>
      <c r="H2826" s="68" t="s">
        <v>363</v>
      </c>
      <c r="I2826" s="69">
        <v>0</v>
      </c>
      <c r="J2826" s="69">
        <v>0</v>
      </c>
      <c r="K2826" s="91"/>
      <c r="L2826" s="91"/>
    </row>
    <row r="2827" spans="2:12" x14ac:dyDescent="0.25">
      <c r="B2827" s="67" t="s">
        <v>402</v>
      </c>
      <c r="C2827" s="67" t="s">
        <v>403</v>
      </c>
      <c r="D2827" s="68" t="s">
        <v>367</v>
      </c>
      <c r="E2827" s="67" t="s">
        <v>368</v>
      </c>
      <c r="F2827" s="68" t="s">
        <v>432</v>
      </c>
      <c r="G2827" s="67" t="s">
        <v>433</v>
      </c>
      <c r="H2827" s="68" t="s">
        <v>362</v>
      </c>
      <c r="I2827" s="69">
        <v>9</v>
      </c>
      <c r="J2827" s="69">
        <v>0</v>
      </c>
      <c r="K2827" s="91"/>
      <c r="L2827" s="91"/>
    </row>
    <row r="2828" spans="2:12" x14ac:dyDescent="0.25">
      <c r="B2828" s="67" t="s">
        <v>402</v>
      </c>
      <c r="C2828" s="67" t="s">
        <v>403</v>
      </c>
      <c r="D2828" s="68" t="s">
        <v>367</v>
      </c>
      <c r="E2828" s="67" t="s">
        <v>368</v>
      </c>
      <c r="F2828" s="68" t="s">
        <v>432</v>
      </c>
      <c r="G2828" s="67" t="s">
        <v>433</v>
      </c>
      <c r="H2828" s="68" t="s">
        <v>363</v>
      </c>
      <c r="I2828" s="69">
        <v>3</v>
      </c>
      <c r="J2828" s="69">
        <v>6</v>
      </c>
      <c r="K2828" s="91"/>
      <c r="L2828" s="91"/>
    </row>
    <row r="2829" spans="2:12" x14ac:dyDescent="0.25">
      <c r="B2829" s="67" t="s">
        <v>402</v>
      </c>
      <c r="C2829" s="67" t="s">
        <v>403</v>
      </c>
      <c r="D2829" s="68" t="s">
        <v>367</v>
      </c>
      <c r="E2829" s="67" t="s">
        <v>368</v>
      </c>
      <c r="F2829" s="68" t="s">
        <v>432</v>
      </c>
      <c r="G2829" s="67" t="s">
        <v>433</v>
      </c>
      <c r="H2829" s="68" t="s">
        <v>362</v>
      </c>
      <c r="I2829" s="69">
        <v>8</v>
      </c>
      <c r="J2829" s="69">
        <v>8</v>
      </c>
      <c r="K2829" s="91"/>
      <c r="L2829" s="91"/>
    </row>
    <row r="2830" spans="2:12" x14ac:dyDescent="0.25">
      <c r="B2830" s="67" t="s">
        <v>402</v>
      </c>
      <c r="C2830" s="67" t="s">
        <v>403</v>
      </c>
      <c r="D2830" s="68" t="s">
        <v>367</v>
      </c>
      <c r="E2830" s="67" t="s">
        <v>368</v>
      </c>
      <c r="F2830" s="68" t="s">
        <v>432</v>
      </c>
      <c r="G2830" s="67" t="s">
        <v>433</v>
      </c>
      <c r="H2830" s="68" t="s">
        <v>363</v>
      </c>
      <c r="I2830" s="69">
        <v>0</v>
      </c>
      <c r="J2830" s="69">
        <v>14</v>
      </c>
      <c r="K2830" s="91"/>
      <c r="L2830" s="91"/>
    </row>
    <row r="2831" spans="2:12" x14ac:dyDescent="0.25">
      <c r="B2831" s="67" t="s">
        <v>402</v>
      </c>
      <c r="C2831" s="67" t="s">
        <v>403</v>
      </c>
      <c r="D2831" s="68" t="s">
        <v>367</v>
      </c>
      <c r="E2831" s="67" t="s">
        <v>368</v>
      </c>
      <c r="F2831" s="68" t="s">
        <v>432</v>
      </c>
      <c r="G2831" s="67" t="s">
        <v>433</v>
      </c>
      <c r="H2831" s="68" t="s">
        <v>364</v>
      </c>
      <c r="I2831" s="69">
        <v>0</v>
      </c>
      <c r="J2831" s="69">
        <v>0</v>
      </c>
      <c r="K2831" s="91"/>
      <c r="L2831" s="91"/>
    </row>
    <row r="2832" spans="2:12" x14ac:dyDescent="0.25">
      <c r="B2832" s="67" t="s">
        <v>402</v>
      </c>
      <c r="C2832" s="67" t="s">
        <v>403</v>
      </c>
      <c r="D2832" s="68" t="s">
        <v>367</v>
      </c>
      <c r="E2832" s="67" t="s">
        <v>368</v>
      </c>
      <c r="F2832" s="68" t="s">
        <v>432</v>
      </c>
      <c r="G2832" s="67" t="s">
        <v>433</v>
      </c>
      <c r="H2832" s="68" t="s">
        <v>363</v>
      </c>
      <c r="I2832" s="69">
        <v>23</v>
      </c>
      <c r="J2832" s="69">
        <v>32</v>
      </c>
      <c r="K2832" s="91"/>
      <c r="L2832" s="91"/>
    </row>
    <row r="2833" spans="2:12" x14ac:dyDescent="0.25">
      <c r="B2833" s="67" t="s">
        <v>402</v>
      </c>
      <c r="C2833" s="67" t="s">
        <v>403</v>
      </c>
      <c r="D2833" s="68" t="s">
        <v>367</v>
      </c>
      <c r="E2833" s="67" t="s">
        <v>368</v>
      </c>
      <c r="F2833" s="68" t="s">
        <v>432</v>
      </c>
      <c r="G2833" s="67" t="s">
        <v>433</v>
      </c>
      <c r="H2833" s="68" t="s">
        <v>364</v>
      </c>
      <c r="I2833" s="69">
        <v>16</v>
      </c>
      <c r="J2833" s="69">
        <v>0</v>
      </c>
      <c r="K2833" s="91"/>
      <c r="L2833" s="91"/>
    </row>
    <row r="2834" spans="2:12" x14ac:dyDescent="0.25">
      <c r="B2834" s="67" t="s">
        <v>402</v>
      </c>
      <c r="C2834" s="67" t="s">
        <v>403</v>
      </c>
      <c r="D2834" s="68" t="s">
        <v>367</v>
      </c>
      <c r="E2834" s="67" t="s">
        <v>368</v>
      </c>
      <c r="F2834" s="68" t="s">
        <v>432</v>
      </c>
      <c r="G2834" s="67" t="s">
        <v>433</v>
      </c>
      <c r="H2834" s="68" t="s">
        <v>362</v>
      </c>
      <c r="I2834" s="69">
        <v>110</v>
      </c>
      <c r="J2834" s="69">
        <v>180</v>
      </c>
      <c r="K2834" s="91"/>
      <c r="L2834" s="91"/>
    </row>
    <row r="2835" spans="2:12" x14ac:dyDescent="0.25">
      <c r="B2835" s="67" t="s">
        <v>402</v>
      </c>
      <c r="C2835" s="67" t="s">
        <v>403</v>
      </c>
      <c r="D2835" s="68" t="s">
        <v>367</v>
      </c>
      <c r="E2835" s="67" t="s">
        <v>368</v>
      </c>
      <c r="F2835" s="68" t="s">
        <v>432</v>
      </c>
      <c r="G2835" s="67" t="s">
        <v>433</v>
      </c>
      <c r="H2835" s="68" t="s">
        <v>363</v>
      </c>
      <c r="I2835" s="69">
        <v>100</v>
      </c>
      <c r="J2835" s="69">
        <v>16</v>
      </c>
      <c r="K2835" s="91"/>
      <c r="L2835" s="91"/>
    </row>
    <row r="2836" spans="2:12" x14ac:dyDescent="0.25">
      <c r="B2836" s="67" t="s">
        <v>402</v>
      </c>
      <c r="C2836" s="67" t="s">
        <v>403</v>
      </c>
      <c r="D2836" s="68" t="s">
        <v>367</v>
      </c>
      <c r="E2836" s="67" t="s">
        <v>368</v>
      </c>
      <c r="F2836" s="68" t="s">
        <v>432</v>
      </c>
      <c r="G2836" s="67" t="s">
        <v>433</v>
      </c>
      <c r="H2836" s="68" t="s">
        <v>364</v>
      </c>
      <c r="I2836" s="69">
        <v>0</v>
      </c>
      <c r="J2836" s="69">
        <v>0</v>
      </c>
      <c r="K2836" s="91"/>
      <c r="L2836" s="91"/>
    </row>
    <row r="2837" spans="2:12" x14ac:dyDescent="0.25">
      <c r="B2837" s="67" t="s">
        <v>402</v>
      </c>
      <c r="C2837" s="67" t="s">
        <v>403</v>
      </c>
      <c r="D2837" s="68" t="s">
        <v>367</v>
      </c>
      <c r="E2837" s="67" t="s">
        <v>368</v>
      </c>
      <c r="F2837" s="68" t="s">
        <v>432</v>
      </c>
      <c r="G2837" s="67" t="s">
        <v>433</v>
      </c>
      <c r="H2837" s="68" t="s">
        <v>362</v>
      </c>
      <c r="I2837" s="69">
        <v>20</v>
      </c>
      <c r="J2837" s="69">
        <v>16</v>
      </c>
      <c r="K2837" s="91"/>
      <c r="L2837" s="91"/>
    </row>
    <row r="2838" spans="2:12" x14ac:dyDescent="0.25">
      <c r="B2838" s="67" t="s">
        <v>402</v>
      </c>
      <c r="C2838" s="67" t="s">
        <v>403</v>
      </c>
      <c r="D2838" s="68" t="s">
        <v>367</v>
      </c>
      <c r="E2838" s="67" t="s">
        <v>368</v>
      </c>
      <c r="F2838" s="68" t="s">
        <v>432</v>
      </c>
      <c r="G2838" s="67" t="s">
        <v>433</v>
      </c>
      <c r="H2838" s="68" t="s">
        <v>363</v>
      </c>
      <c r="I2838" s="69">
        <v>83</v>
      </c>
      <c r="J2838" s="69">
        <v>68</v>
      </c>
      <c r="K2838" s="91"/>
      <c r="L2838" s="91"/>
    </row>
    <row r="2839" spans="2:12" x14ac:dyDescent="0.25">
      <c r="B2839" s="67" t="s">
        <v>402</v>
      </c>
      <c r="C2839" s="67" t="s">
        <v>403</v>
      </c>
      <c r="D2839" s="68" t="s">
        <v>367</v>
      </c>
      <c r="E2839" s="67" t="s">
        <v>368</v>
      </c>
      <c r="F2839" s="68" t="s">
        <v>432</v>
      </c>
      <c r="G2839" s="67" t="s">
        <v>433</v>
      </c>
      <c r="H2839" s="68" t="s">
        <v>364</v>
      </c>
      <c r="I2839" s="69">
        <v>33</v>
      </c>
      <c r="J2839" s="69">
        <v>13</v>
      </c>
      <c r="K2839" s="91"/>
      <c r="L2839" s="91"/>
    </row>
    <row r="2840" spans="2:12" x14ac:dyDescent="0.25">
      <c r="B2840" s="67" t="s">
        <v>402</v>
      </c>
      <c r="C2840" s="67" t="s">
        <v>403</v>
      </c>
      <c r="D2840" s="68" t="s">
        <v>367</v>
      </c>
      <c r="E2840" s="67" t="s">
        <v>368</v>
      </c>
      <c r="F2840" s="68" t="s">
        <v>432</v>
      </c>
      <c r="G2840" s="67" t="s">
        <v>433</v>
      </c>
      <c r="H2840" s="68" t="s">
        <v>362</v>
      </c>
      <c r="I2840" s="69">
        <v>0</v>
      </c>
      <c r="J2840" s="69">
        <v>11</v>
      </c>
      <c r="K2840" s="91"/>
      <c r="L2840" s="91"/>
    </row>
    <row r="2841" spans="2:12" x14ac:dyDescent="0.25">
      <c r="B2841" s="67" t="s">
        <v>402</v>
      </c>
      <c r="C2841" s="67" t="s">
        <v>403</v>
      </c>
      <c r="D2841" s="68" t="s">
        <v>367</v>
      </c>
      <c r="E2841" s="67" t="s">
        <v>368</v>
      </c>
      <c r="F2841" s="68" t="s">
        <v>432</v>
      </c>
      <c r="G2841" s="67" t="s">
        <v>433</v>
      </c>
      <c r="H2841" s="68" t="s">
        <v>363</v>
      </c>
      <c r="I2841" s="69">
        <v>0</v>
      </c>
      <c r="J2841" s="69">
        <v>14</v>
      </c>
      <c r="K2841" s="91"/>
      <c r="L2841" s="91"/>
    </row>
    <row r="2842" spans="2:12" x14ac:dyDescent="0.25">
      <c r="B2842" s="67" t="s">
        <v>402</v>
      </c>
      <c r="C2842" s="67" t="s">
        <v>403</v>
      </c>
      <c r="D2842" s="68" t="s">
        <v>367</v>
      </c>
      <c r="E2842" s="67" t="s">
        <v>368</v>
      </c>
      <c r="F2842" s="68" t="s">
        <v>432</v>
      </c>
      <c r="G2842" s="67" t="s">
        <v>433</v>
      </c>
      <c r="H2842" s="68" t="s">
        <v>364</v>
      </c>
      <c r="I2842" s="69">
        <v>0</v>
      </c>
      <c r="J2842" s="69">
        <v>0</v>
      </c>
      <c r="K2842" s="91"/>
      <c r="L2842" s="91"/>
    </row>
    <row r="2843" spans="2:12" x14ac:dyDescent="0.25">
      <c r="B2843" s="67" t="s">
        <v>402</v>
      </c>
      <c r="C2843" s="67" t="s">
        <v>403</v>
      </c>
      <c r="D2843" s="68" t="s">
        <v>367</v>
      </c>
      <c r="E2843" s="67" t="s">
        <v>368</v>
      </c>
      <c r="F2843" s="68" t="s">
        <v>432</v>
      </c>
      <c r="G2843" s="67" t="s">
        <v>433</v>
      </c>
      <c r="H2843" s="68" t="s">
        <v>362</v>
      </c>
      <c r="I2843" s="69">
        <v>0</v>
      </c>
      <c r="J2843" s="69">
        <v>0</v>
      </c>
      <c r="K2843" s="91"/>
      <c r="L2843" s="91"/>
    </row>
    <row r="2844" spans="2:12" x14ac:dyDescent="0.25">
      <c r="B2844" s="67" t="s">
        <v>402</v>
      </c>
      <c r="C2844" s="67" t="s">
        <v>403</v>
      </c>
      <c r="D2844" s="68" t="s">
        <v>367</v>
      </c>
      <c r="E2844" s="67" t="s">
        <v>368</v>
      </c>
      <c r="F2844" s="68" t="s">
        <v>432</v>
      </c>
      <c r="G2844" s="67" t="s">
        <v>433</v>
      </c>
      <c r="H2844" s="68" t="s">
        <v>363</v>
      </c>
      <c r="I2844" s="69">
        <v>0</v>
      </c>
      <c r="J2844" s="69">
        <v>0</v>
      </c>
      <c r="K2844" s="91"/>
      <c r="L2844" s="91"/>
    </row>
    <row r="2845" spans="2:12" x14ac:dyDescent="0.25">
      <c r="B2845" s="67" t="s">
        <v>402</v>
      </c>
      <c r="C2845" s="67" t="s">
        <v>403</v>
      </c>
      <c r="D2845" s="68" t="s">
        <v>367</v>
      </c>
      <c r="E2845" s="67" t="s">
        <v>368</v>
      </c>
      <c r="F2845" s="68" t="s">
        <v>432</v>
      </c>
      <c r="G2845" s="67" t="s">
        <v>433</v>
      </c>
      <c r="H2845" s="68" t="s">
        <v>364</v>
      </c>
      <c r="I2845" s="69">
        <v>0</v>
      </c>
      <c r="J2845" s="69">
        <v>0</v>
      </c>
      <c r="K2845" s="91"/>
      <c r="L2845" s="91"/>
    </row>
    <row r="2846" spans="2:12" x14ac:dyDescent="0.25">
      <c r="B2846" s="67" t="s">
        <v>402</v>
      </c>
      <c r="C2846" s="67" t="s">
        <v>403</v>
      </c>
      <c r="D2846" s="68" t="s">
        <v>367</v>
      </c>
      <c r="E2846" s="67" t="s">
        <v>368</v>
      </c>
      <c r="F2846" s="68" t="s">
        <v>432</v>
      </c>
      <c r="G2846" s="67" t="s">
        <v>433</v>
      </c>
      <c r="H2846" s="68" t="s">
        <v>362</v>
      </c>
      <c r="I2846" s="69">
        <v>0</v>
      </c>
      <c r="J2846" s="69">
        <v>0</v>
      </c>
      <c r="K2846" s="91"/>
      <c r="L2846" s="91"/>
    </row>
    <row r="2847" spans="2:12" x14ac:dyDescent="0.25">
      <c r="B2847" s="67" t="s">
        <v>402</v>
      </c>
      <c r="C2847" s="67" t="s">
        <v>403</v>
      </c>
      <c r="D2847" s="68" t="s">
        <v>367</v>
      </c>
      <c r="E2847" s="67" t="s">
        <v>368</v>
      </c>
      <c r="F2847" s="68" t="s">
        <v>432</v>
      </c>
      <c r="G2847" s="67" t="s">
        <v>433</v>
      </c>
      <c r="H2847" s="68" t="s">
        <v>363</v>
      </c>
      <c r="I2847" s="69">
        <v>0</v>
      </c>
      <c r="J2847" s="69">
        <v>0</v>
      </c>
      <c r="K2847" s="91"/>
      <c r="L2847" s="91"/>
    </row>
    <row r="2848" spans="2:12" x14ac:dyDescent="0.25">
      <c r="B2848" s="67" t="s">
        <v>402</v>
      </c>
      <c r="C2848" s="67" t="s">
        <v>403</v>
      </c>
      <c r="D2848" s="68" t="s">
        <v>367</v>
      </c>
      <c r="E2848" s="67" t="s">
        <v>368</v>
      </c>
      <c r="F2848" s="68" t="s">
        <v>432</v>
      </c>
      <c r="G2848" s="67" t="s">
        <v>433</v>
      </c>
      <c r="H2848" s="68" t="s">
        <v>362</v>
      </c>
      <c r="I2848" s="69">
        <v>29</v>
      </c>
      <c r="J2848" s="69">
        <v>18</v>
      </c>
      <c r="K2848" s="91"/>
      <c r="L2848" s="91"/>
    </row>
    <row r="2849" spans="2:12" x14ac:dyDescent="0.25">
      <c r="B2849" s="67" t="s">
        <v>402</v>
      </c>
      <c r="C2849" s="67" t="s">
        <v>403</v>
      </c>
      <c r="D2849" s="68" t="s">
        <v>367</v>
      </c>
      <c r="E2849" s="67" t="s">
        <v>368</v>
      </c>
      <c r="F2849" s="68" t="s">
        <v>432</v>
      </c>
      <c r="G2849" s="67" t="s">
        <v>433</v>
      </c>
      <c r="H2849" s="68" t="s">
        <v>363</v>
      </c>
      <c r="I2849" s="69">
        <v>0</v>
      </c>
      <c r="J2849" s="69">
        <v>18</v>
      </c>
      <c r="K2849" s="91"/>
      <c r="L2849" s="91"/>
    </row>
    <row r="2850" spans="2:12" x14ac:dyDescent="0.25">
      <c r="B2850" s="67" t="s">
        <v>402</v>
      </c>
      <c r="C2850" s="67" t="s">
        <v>403</v>
      </c>
      <c r="D2850" s="68" t="s">
        <v>367</v>
      </c>
      <c r="E2850" s="67" t="s">
        <v>368</v>
      </c>
      <c r="F2850" s="68" t="s">
        <v>432</v>
      </c>
      <c r="G2850" s="67" t="s">
        <v>433</v>
      </c>
      <c r="H2850" s="68" t="s">
        <v>364</v>
      </c>
      <c r="I2850" s="69">
        <v>12</v>
      </c>
      <c r="J2850" s="69">
        <v>4</v>
      </c>
      <c r="K2850" s="91"/>
      <c r="L2850" s="91"/>
    </row>
    <row r="2851" spans="2:12" x14ac:dyDescent="0.25">
      <c r="B2851" s="67" t="s">
        <v>402</v>
      </c>
      <c r="C2851" s="67" t="s">
        <v>403</v>
      </c>
      <c r="D2851" s="68" t="s">
        <v>367</v>
      </c>
      <c r="E2851" s="67" t="s">
        <v>368</v>
      </c>
      <c r="F2851" s="68" t="s">
        <v>432</v>
      </c>
      <c r="G2851" s="67" t="s">
        <v>433</v>
      </c>
      <c r="H2851" s="68" t="s">
        <v>362</v>
      </c>
      <c r="I2851" s="69">
        <v>20</v>
      </c>
      <c r="J2851" s="69">
        <v>10</v>
      </c>
      <c r="K2851" s="91"/>
      <c r="L2851" s="91"/>
    </row>
    <row r="2852" spans="2:12" x14ac:dyDescent="0.25">
      <c r="B2852" s="67" t="s">
        <v>402</v>
      </c>
      <c r="C2852" s="67" t="s">
        <v>403</v>
      </c>
      <c r="D2852" s="68" t="s">
        <v>367</v>
      </c>
      <c r="E2852" s="67" t="s">
        <v>368</v>
      </c>
      <c r="F2852" s="68" t="s">
        <v>432</v>
      </c>
      <c r="G2852" s="67" t="s">
        <v>433</v>
      </c>
      <c r="H2852" s="68" t="s">
        <v>363</v>
      </c>
      <c r="I2852" s="69">
        <v>8</v>
      </c>
      <c r="J2852" s="69">
        <v>25</v>
      </c>
      <c r="K2852" s="91"/>
      <c r="L2852" s="91"/>
    </row>
    <row r="2853" spans="2:12" x14ac:dyDescent="0.25">
      <c r="B2853" s="67" t="s">
        <v>402</v>
      </c>
      <c r="C2853" s="67" t="s">
        <v>403</v>
      </c>
      <c r="D2853" s="68" t="s">
        <v>367</v>
      </c>
      <c r="E2853" s="67" t="s">
        <v>368</v>
      </c>
      <c r="F2853" s="68" t="s">
        <v>432</v>
      </c>
      <c r="G2853" s="67" t="s">
        <v>433</v>
      </c>
      <c r="H2853" s="68" t="s">
        <v>362</v>
      </c>
      <c r="I2853" s="69">
        <v>68</v>
      </c>
      <c r="J2853" s="69">
        <v>77</v>
      </c>
      <c r="K2853" s="91"/>
      <c r="L2853" s="91"/>
    </row>
    <row r="2854" spans="2:12" x14ac:dyDescent="0.25">
      <c r="B2854" s="67" t="s">
        <v>402</v>
      </c>
      <c r="C2854" s="67" t="s">
        <v>403</v>
      </c>
      <c r="D2854" s="68" t="s">
        <v>367</v>
      </c>
      <c r="E2854" s="67" t="s">
        <v>368</v>
      </c>
      <c r="F2854" s="68" t="s">
        <v>432</v>
      </c>
      <c r="G2854" s="67" t="s">
        <v>433</v>
      </c>
      <c r="H2854" s="68" t="s">
        <v>363</v>
      </c>
      <c r="I2854" s="69">
        <v>94</v>
      </c>
      <c r="J2854" s="69">
        <v>167</v>
      </c>
      <c r="K2854" s="91"/>
      <c r="L2854" s="91"/>
    </row>
    <row r="2855" spans="2:12" x14ac:dyDescent="0.25">
      <c r="B2855" s="67" t="s">
        <v>402</v>
      </c>
      <c r="C2855" s="67" t="s">
        <v>403</v>
      </c>
      <c r="D2855" s="68" t="s">
        <v>367</v>
      </c>
      <c r="E2855" s="67" t="s">
        <v>368</v>
      </c>
      <c r="F2855" s="68" t="s">
        <v>432</v>
      </c>
      <c r="G2855" s="67" t="s">
        <v>433</v>
      </c>
      <c r="H2855" s="68" t="s">
        <v>364</v>
      </c>
      <c r="I2855" s="69">
        <v>45</v>
      </c>
      <c r="J2855" s="69">
        <v>61</v>
      </c>
      <c r="K2855" s="91"/>
      <c r="L2855" s="91"/>
    </row>
    <row r="2856" spans="2:12" x14ac:dyDescent="0.25">
      <c r="B2856" s="67" t="s">
        <v>402</v>
      </c>
      <c r="C2856" s="67" t="s">
        <v>403</v>
      </c>
      <c r="D2856" s="68" t="s">
        <v>367</v>
      </c>
      <c r="E2856" s="67" t="s">
        <v>368</v>
      </c>
      <c r="F2856" s="68" t="s">
        <v>432</v>
      </c>
      <c r="G2856" s="67" t="s">
        <v>433</v>
      </c>
      <c r="H2856" s="68" t="s">
        <v>362</v>
      </c>
      <c r="I2856" s="69">
        <v>55</v>
      </c>
      <c r="J2856" s="69">
        <v>75</v>
      </c>
      <c r="K2856" s="91"/>
      <c r="L2856" s="91"/>
    </row>
    <row r="2857" spans="2:12" x14ac:dyDescent="0.25">
      <c r="B2857" s="67" t="s">
        <v>402</v>
      </c>
      <c r="C2857" s="67" t="s">
        <v>403</v>
      </c>
      <c r="D2857" s="68" t="s">
        <v>367</v>
      </c>
      <c r="E2857" s="67" t="s">
        <v>368</v>
      </c>
      <c r="F2857" s="68" t="s">
        <v>432</v>
      </c>
      <c r="G2857" s="67" t="s">
        <v>433</v>
      </c>
      <c r="H2857" s="68" t="s">
        <v>363</v>
      </c>
      <c r="I2857" s="69">
        <v>76</v>
      </c>
      <c r="J2857" s="69">
        <v>79</v>
      </c>
      <c r="K2857" s="91"/>
      <c r="L2857" s="91"/>
    </row>
    <row r="2858" spans="2:12" x14ac:dyDescent="0.25">
      <c r="B2858" s="67" t="s">
        <v>402</v>
      </c>
      <c r="C2858" s="67" t="s">
        <v>403</v>
      </c>
      <c r="D2858" s="68" t="s">
        <v>367</v>
      </c>
      <c r="E2858" s="67" t="s">
        <v>368</v>
      </c>
      <c r="F2858" s="68" t="s">
        <v>432</v>
      </c>
      <c r="G2858" s="67" t="s">
        <v>433</v>
      </c>
      <c r="H2858" s="68" t="s">
        <v>364</v>
      </c>
      <c r="I2858" s="69">
        <v>0</v>
      </c>
      <c r="J2858" s="69">
        <v>8</v>
      </c>
      <c r="K2858" s="91"/>
      <c r="L2858" s="91"/>
    </row>
    <row r="2859" spans="2:12" x14ac:dyDescent="0.25">
      <c r="B2859" s="67" t="s">
        <v>402</v>
      </c>
      <c r="C2859" s="67" t="s">
        <v>403</v>
      </c>
      <c r="D2859" s="68" t="s">
        <v>367</v>
      </c>
      <c r="E2859" s="67" t="s">
        <v>368</v>
      </c>
      <c r="F2859" s="68" t="s">
        <v>432</v>
      </c>
      <c r="G2859" s="67" t="s">
        <v>433</v>
      </c>
      <c r="H2859" s="68" t="s">
        <v>363</v>
      </c>
      <c r="I2859" s="69">
        <v>12</v>
      </c>
      <c r="J2859" s="69">
        <v>61</v>
      </c>
      <c r="K2859" s="91"/>
      <c r="L2859" s="91"/>
    </row>
    <row r="2860" spans="2:12" x14ac:dyDescent="0.25">
      <c r="B2860" s="67" t="s">
        <v>402</v>
      </c>
      <c r="C2860" s="67" t="s">
        <v>403</v>
      </c>
      <c r="D2860" s="68" t="s">
        <v>367</v>
      </c>
      <c r="E2860" s="67" t="s">
        <v>368</v>
      </c>
      <c r="F2860" s="68" t="s">
        <v>432</v>
      </c>
      <c r="G2860" s="67" t="s">
        <v>433</v>
      </c>
      <c r="H2860" s="68" t="s">
        <v>363</v>
      </c>
      <c r="I2860" s="69">
        <v>0</v>
      </c>
      <c r="J2860" s="69">
        <v>0</v>
      </c>
      <c r="K2860" s="91"/>
      <c r="L2860" s="91"/>
    </row>
    <row r="2861" spans="2:12" x14ac:dyDescent="0.25">
      <c r="B2861" s="67" t="s">
        <v>402</v>
      </c>
      <c r="C2861" s="67" t="s">
        <v>403</v>
      </c>
      <c r="D2861" s="68" t="s">
        <v>367</v>
      </c>
      <c r="E2861" s="67" t="s">
        <v>368</v>
      </c>
      <c r="F2861" s="68" t="s">
        <v>432</v>
      </c>
      <c r="G2861" s="67" t="s">
        <v>433</v>
      </c>
      <c r="H2861" s="68" t="s">
        <v>364</v>
      </c>
      <c r="I2861" s="69">
        <v>0</v>
      </c>
      <c r="J2861" s="69">
        <v>0</v>
      </c>
      <c r="K2861" s="91"/>
      <c r="L2861" s="91"/>
    </row>
    <row r="2862" spans="2:12" x14ac:dyDescent="0.25">
      <c r="B2862" s="67" t="s">
        <v>402</v>
      </c>
      <c r="C2862" s="67" t="s">
        <v>403</v>
      </c>
      <c r="D2862" s="68" t="s">
        <v>367</v>
      </c>
      <c r="E2862" s="67" t="s">
        <v>368</v>
      </c>
      <c r="F2862" s="68" t="s">
        <v>432</v>
      </c>
      <c r="G2862" s="67" t="s">
        <v>433</v>
      </c>
      <c r="H2862" s="68" t="s">
        <v>362</v>
      </c>
      <c r="I2862" s="69">
        <v>12</v>
      </c>
      <c r="J2862" s="69">
        <v>0</v>
      </c>
      <c r="K2862" s="91"/>
      <c r="L2862" s="91"/>
    </row>
    <row r="2863" spans="2:12" x14ac:dyDescent="0.25">
      <c r="B2863" s="67" t="s">
        <v>402</v>
      </c>
      <c r="C2863" s="67" t="s">
        <v>403</v>
      </c>
      <c r="D2863" s="68" t="s">
        <v>367</v>
      </c>
      <c r="E2863" s="67" t="s">
        <v>368</v>
      </c>
      <c r="F2863" s="68" t="s">
        <v>432</v>
      </c>
      <c r="G2863" s="67" t="s">
        <v>433</v>
      </c>
      <c r="H2863" s="68" t="s">
        <v>363</v>
      </c>
      <c r="I2863" s="69">
        <v>8</v>
      </c>
      <c r="J2863" s="69">
        <v>0</v>
      </c>
      <c r="K2863" s="91"/>
      <c r="L2863" s="91"/>
    </row>
    <row r="2864" spans="2:12" x14ac:dyDescent="0.25">
      <c r="B2864" s="67" t="s">
        <v>402</v>
      </c>
      <c r="C2864" s="67" t="s">
        <v>403</v>
      </c>
      <c r="D2864" s="68" t="s">
        <v>367</v>
      </c>
      <c r="E2864" s="67" t="s">
        <v>368</v>
      </c>
      <c r="F2864" s="68" t="s">
        <v>432</v>
      </c>
      <c r="G2864" s="67" t="s">
        <v>433</v>
      </c>
      <c r="H2864" s="68" t="s">
        <v>364</v>
      </c>
      <c r="I2864" s="69">
        <v>50</v>
      </c>
      <c r="J2864" s="69">
        <v>0</v>
      </c>
      <c r="K2864" s="91"/>
      <c r="L2864" s="91"/>
    </row>
    <row r="2865" spans="2:12" x14ac:dyDescent="0.25">
      <c r="B2865" s="67" t="s">
        <v>402</v>
      </c>
      <c r="C2865" s="67" t="s">
        <v>403</v>
      </c>
      <c r="D2865" s="68" t="s">
        <v>367</v>
      </c>
      <c r="E2865" s="67" t="s">
        <v>368</v>
      </c>
      <c r="F2865" s="68" t="s">
        <v>432</v>
      </c>
      <c r="G2865" s="67" t="s">
        <v>433</v>
      </c>
      <c r="H2865" s="68" t="s">
        <v>363</v>
      </c>
      <c r="I2865" s="69">
        <v>10</v>
      </c>
      <c r="J2865" s="69">
        <v>32</v>
      </c>
      <c r="K2865" s="91"/>
      <c r="L2865" s="91"/>
    </row>
    <row r="2866" spans="2:12" x14ac:dyDescent="0.25">
      <c r="B2866" s="67" t="s">
        <v>402</v>
      </c>
      <c r="C2866" s="67" t="s">
        <v>403</v>
      </c>
      <c r="D2866" s="68" t="s">
        <v>367</v>
      </c>
      <c r="E2866" s="67" t="s">
        <v>368</v>
      </c>
      <c r="F2866" s="68" t="s">
        <v>432</v>
      </c>
      <c r="G2866" s="67" t="s">
        <v>433</v>
      </c>
      <c r="H2866" s="68" t="s">
        <v>364</v>
      </c>
      <c r="I2866" s="69">
        <v>0</v>
      </c>
      <c r="J2866" s="69">
        <v>0</v>
      </c>
      <c r="K2866" s="91"/>
      <c r="L2866" s="91"/>
    </row>
    <row r="2867" spans="2:12" x14ac:dyDescent="0.25">
      <c r="B2867" s="67" t="s">
        <v>402</v>
      </c>
      <c r="C2867" s="67" t="s">
        <v>403</v>
      </c>
      <c r="D2867" s="68" t="s">
        <v>367</v>
      </c>
      <c r="E2867" s="67" t="s">
        <v>368</v>
      </c>
      <c r="F2867" s="68" t="s">
        <v>432</v>
      </c>
      <c r="G2867" s="67" t="s">
        <v>433</v>
      </c>
      <c r="H2867" s="68" t="s">
        <v>362</v>
      </c>
      <c r="I2867" s="69">
        <v>0</v>
      </c>
      <c r="J2867" s="69">
        <v>-10</v>
      </c>
      <c r="K2867" s="91"/>
      <c r="L2867" s="91"/>
    </row>
    <row r="2868" spans="2:12" x14ac:dyDescent="0.25">
      <c r="B2868" s="67" t="s">
        <v>402</v>
      </c>
      <c r="C2868" s="67" t="s">
        <v>403</v>
      </c>
      <c r="D2868" s="68" t="s">
        <v>367</v>
      </c>
      <c r="E2868" s="67" t="s">
        <v>368</v>
      </c>
      <c r="F2868" s="68" t="s">
        <v>432</v>
      </c>
      <c r="G2868" s="67" t="s">
        <v>433</v>
      </c>
      <c r="H2868" s="68" t="s">
        <v>363</v>
      </c>
      <c r="I2868" s="69">
        <v>4</v>
      </c>
      <c r="J2868" s="69">
        <v>4</v>
      </c>
      <c r="K2868" s="91"/>
      <c r="L2868" s="91"/>
    </row>
    <row r="2869" spans="2:12" x14ac:dyDescent="0.25">
      <c r="B2869" s="67" t="s">
        <v>402</v>
      </c>
      <c r="C2869" s="67" t="s">
        <v>403</v>
      </c>
      <c r="D2869" s="68" t="s">
        <v>367</v>
      </c>
      <c r="E2869" s="67" t="s">
        <v>368</v>
      </c>
      <c r="F2869" s="68" t="s">
        <v>432</v>
      </c>
      <c r="G2869" s="67" t="s">
        <v>433</v>
      </c>
      <c r="H2869" s="68" t="s">
        <v>362</v>
      </c>
      <c r="I2869" s="69">
        <v>0</v>
      </c>
      <c r="J2869" s="69">
        <v>0</v>
      </c>
      <c r="K2869" s="91"/>
      <c r="L2869" s="91"/>
    </row>
    <row r="2870" spans="2:12" x14ac:dyDescent="0.25">
      <c r="B2870" s="67" t="s">
        <v>402</v>
      </c>
      <c r="C2870" s="67" t="s">
        <v>403</v>
      </c>
      <c r="D2870" s="68" t="s">
        <v>367</v>
      </c>
      <c r="E2870" s="67" t="s">
        <v>368</v>
      </c>
      <c r="F2870" s="68" t="s">
        <v>432</v>
      </c>
      <c r="G2870" s="67" t="s">
        <v>433</v>
      </c>
      <c r="H2870" s="68" t="s">
        <v>362</v>
      </c>
      <c r="I2870" s="69">
        <v>0</v>
      </c>
      <c r="J2870" s="69">
        <v>0</v>
      </c>
      <c r="K2870" s="91"/>
      <c r="L2870" s="91"/>
    </row>
    <row r="2871" spans="2:12" x14ac:dyDescent="0.25">
      <c r="B2871" s="67" t="s">
        <v>402</v>
      </c>
      <c r="C2871" s="67" t="s">
        <v>403</v>
      </c>
      <c r="D2871" s="68" t="s">
        <v>367</v>
      </c>
      <c r="E2871" s="67" t="s">
        <v>368</v>
      </c>
      <c r="F2871" s="68" t="s">
        <v>432</v>
      </c>
      <c r="G2871" s="67" t="s">
        <v>433</v>
      </c>
      <c r="H2871" s="68" t="s">
        <v>363</v>
      </c>
      <c r="I2871" s="69">
        <v>0</v>
      </c>
      <c r="J2871" s="69">
        <v>0</v>
      </c>
      <c r="K2871" s="91"/>
      <c r="L2871" s="91"/>
    </row>
    <row r="2872" spans="2:12" x14ac:dyDescent="0.25">
      <c r="B2872" s="67" t="s">
        <v>402</v>
      </c>
      <c r="C2872" s="67" t="s">
        <v>403</v>
      </c>
      <c r="D2872" s="68" t="s">
        <v>367</v>
      </c>
      <c r="E2872" s="67" t="s">
        <v>368</v>
      </c>
      <c r="F2872" s="68" t="s">
        <v>432</v>
      </c>
      <c r="G2872" s="67" t="s">
        <v>433</v>
      </c>
      <c r="H2872" s="68" t="s">
        <v>364</v>
      </c>
      <c r="I2872" s="69">
        <v>0</v>
      </c>
      <c r="J2872" s="69">
        <v>0</v>
      </c>
      <c r="K2872" s="91"/>
      <c r="L2872" s="91"/>
    </row>
    <row r="2873" spans="2:12" x14ac:dyDescent="0.25">
      <c r="B2873" s="67" t="s">
        <v>402</v>
      </c>
      <c r="C2873" s="67" t="s">
        <v>403</v>
      </c>
      <c r="D2873" s="68" t="s">
        <v>367</v>
      </c>
      <c r="E2873" s="67" t="s">
        <v>368</v>
      </c>
      <c r="F2873" s="68" t="s">
        <v>432</v>
      </c>
      <c r="G2873" s="67" t="s">
        <v>433</v>
      </c>
      <c r="H2873" s="68" t="s">
        <v>362</v>
      </c>
      <c r="I2873" s="69">
        <v>160</v>
      </c>
      <c r="J2873" s="69">
        <v>115</v>
      </c>
      <c r="K2873" s="91"/>
      <c r="L2873" s="91"/>
    </row>
    <row r="2874" spans="2:12" x14ac:dyDescent="0.25">
      <c r="B2874" s="67" t="s">
        <v>402</v>
      </c>
      <c r="C2874" s="67" t="s">
        <v>403</v>
      </c>
      <c r="D2874" s="68" t="s">
        <v>367</v>
      </c>
      <c r="E2874" s="67" t="s">
        <v>368</v>
      </c>
      <c r="F2874" s="68" t="s">
        <v>432</v>
      </c>
      <c r="G2874" s="67" t="s">
        <v>433</v>
      </c>
      <c r="H2874" s="68" t="s">
        <v>363</v>
      </c>
      <c r="I2874" s="69">
        <v>335</v>
      </c>
      <c r="J2874" s="69">
        <v>396</v>
      </c>
      <c r="K2874" s="91"/>
      <c r="L2874" s="91"/>
    </row>
    <row r="2875" spans="2:12" x14ac:dyDescent="0.25">
      <c r="B2875" s="67" t="s">
        <v>402</v>
      </c>
      <c r="C2875" s="67" t="s">
        <v>403</v>
      </c>
      <c r="D2875" s="68" t="s">
        <v>367</v>
      </c>
      <c r="E2875" s="67" t="s">
        <v>368</v>
      </c>
      <c r="F2875" s="68" t="s">
        <v>432</v>
      </c>
      <c r="G2875" s="67" t="s">
        <v>433</v>
      </c>
      <c r="H2875" s="68" t="s">
        <v>364</v>
      </c>
      <c r="I2875" s="69">
        <v>280</v>
      </c>
      <c r="J2875" s="69">
        <v>195</v>
      </c>
      <c r="K2875" s="91"/>
      <c r="L2875" s="91"/>
    </row>
    <row r="2876" spans="2:12" x14ac:dyDescent="0.25">
      <c r="B2876" s="67" t="s">
        <v>402</v>
      </c>
      <c r="C2876" s="67" t="s">
        <v>403</v>
      </c>
      <c r="D2876" s="68" t="s">
        <v>367</v>
      </c>
      <c r="E2876" s="67" t="s">
        <v>368</v>
      </c>
      <c r="F2876" s="68" t="s">
        <v>432</v>
      </c>
      <c r="G2876" s="67" t="s">
        <v>433</v>
      </c>
      <c r="H2876" s="68" t="s">
        <v>362</v>
      </c>
      <c r="I2876" s="69">
        <v>18</v>
      </c>
      <c r="J2876" s="69">
        <v>45</v>
      </c>
      <c r="K2876" s="91"/>
      <c r="L2876" s="91"/>
    </row>
    <row r="2877" spans="2:12" x14ac:dyDescent="0.25">
      <c r="B2877" s="67" t="s">
        <v>402</v>
      </c>
      <c r="C2877" s="67" t="s">
        <v>403</v>
      </c>
      <c r="D2877" s="68" t="s">
        <v>367</v>
      </c>
      <c r="E2877" s="67" t="s">
        <v>368</v>
      </c>
      <c r="F2877" s="68" t="s">
        <v>432</v>
      </c>
      <c r="G2877" s="67" t="s">
        <v>433</v>
      </c>
      <c r="H2877" s="68" t="s">
        <v>363</v>
      </c>
      <c r="I2877" s="69">
        <v>0</v>
      </c>
      <c r="J2877" s="69">
        <v>0</v>
      </c>
      <c r="K2877" s="91"/>
      <c r="L2877" s="91"/>
    </row>
    <row r="2878" spans="2:12" x14ac:dyDescent="0.25">
      <c r="B2878" s="67" t="s">
        <v>402</v>
      </c>
      <c r="C2878" s="67" t="s">
        <v>403</v>
      </c>
      <c r="D2878" s="68" t="s">
        <v>367</v>
      </c>
      <c r="E2878" s="67" t="s">
        <v>368</v>
      </c>
      <c r="F2878" s="68" t="s">
        <v>432</v>
      </c>
      <c r="G2878" s="67" t="s">
        <v>433</v>
      </c>
      <c r="H2878" s="68" t="s">
        <v>362</v>
      </c>
      <c r="I2878" s="69">
        <v>35</v>
      </c>
      <c r="J2878" s="69">
        <v>80</v>
      </c>
      <c r="K2878" s="91"/>
      <c r="L2878" s="91"/>
    </row>
    <row r="2879" spans="2:12" x14ac:dyDescent="0.25">
      <c r="B2879" s="67" t="s">
        <v>402</v>
      </c>
      <c r="C2879" s="67" t="s">
        <v>403</v>
      </c>
      <c r="D2879" s="68" t="s">
        <v>367</v>
      </c>
      <c r="E2879" s="67" t="s">
        <v>368</v>
      </c>
      <c r="F2879" s="68" t="s">
        <v>432</v>
      </c>
      <c r="G2879" s="67" t="s">
        <v>433</v>
      </c>
      <c r="H2879" s="68" t="s">
        <v>363</v>
      </c>
      <c r="I2879" s="69">
        <v>24</v>
      </c>
      <c r="J2879" s="69">
        <v>70</v>
      </c>
      <c r="K2879" s="91"/>
      <c r="L2879" s="91"/>
    </row>
    <row r="2880" spans="2:12" x14ac:dyDescent="0.25">
      <c r="B2880" s="67" t="s">
        <v>402</v>
      </c>
      <c r="C2880" s="67" t="s">
        <v>403</v>
      </c>
      <c r="D2880" s="68" t="s">
        <v>367</v>
      </c>
      <c r="E2880" s="67" t="s">
        <v>368</v>
      </c>
      <c r="F2880" s="68" t="s">
        <v>432</v>
      </c>
      <c r="G2880" s="67" t="s">
        <v>433</v>
      </c>
      <c r="H2880" s="68" t="s">
        <v>364</v>
      </c>
      <c r="I2880" s="69">
        <v>42</v>
      </c>
      <c r="J2880" s="69">
        <v>33</v>
      </c>
      <c r="K2880" s="91"/>
      <c r="L2880" s="91"/>
    </row>
    <row r="2881" spans="2:12" x14ac:dyDescent="0.25">
      <c r="B2881" s="67" t="s">
        <v>402</v>
      </c>
      <c r="C2881" s="67" t="s">
        <v>403</v>
      </c>
      <c r="D2881" s="68" t="s">
        <v>367</v>
      </c>
      <c r="E2881" s="67" t="s">
        <v>368</v>
      </c>
      <c r="F2881" s="68" t="s">
        <v>432</v>
      </c>
      <c r="G2881" s="67" t="s">
        <v>433</v>
      </c>
      <c r="H2881" s="68" t="s">
        <v>362</v>
      </c>
      <c r="I2881" s="69">
        <v>55</v>
      </c>
      <c r="J2881" s="69">
        <v>22</v>
      </c>
      <c r="K2881" s="91"/>
      <c r="L2881" s="91"/>
    </row>
    <row r="2882" spans="2:12" x14ac:dyDescent="0.25">
      <c r="B2882" s="67" t="s">
        <v>402</v>
      </c>
      <c r="C2882" s="67" t="s">
        <v>403</v>
      </c>
      <c r="D2882" s="68" t="s">
        <v>367</v>
      </c>
      <c r="E2882" s="67" t="s">
        <v>368</v>
      </c>
      <c r="F2882" s="68" t="s">
        <v>432</v>
      </c>
      <c r="G2882" s="67" t="s">
        <v>433</v>
      </c>
      <c r="H2882" s="68" t="s">
        <v>363</v>
      </c>
      <c r="I2882" s="69">
        <v>25</v>
      </c>
      <c r="J2882" s="69">
        <v>29</v>
      </c>
      <c r="K2882" s="91"/>
      <c r="L2882" s="91"/>
    </row>
    <row r="2883" spans="2:12" x14ac:dyDescent="0.25">
      <c r="B2883" s="67" t="s">
        <v>402</v>
      </c>
      <c r="C2883" s="67" t="s">
        <v>403</v>
      </c>
      <c r="D2883" s="68" t="s">
        <v>367</v>
      </c>
      <c r="E2883" s="67" t="s">
        <v>368</v>
      </c>
      <c r="F2883" s="68" t="s">
        <v>432</v>
      </c>
      <c r="G2883" s="67" t="s">
        <v>433</v>
      </c>
      <c r="H2883" s="68" t="s">
        <v>364</v>
      </c>
      <c r="I2883" s="69">
        <v>29</v>
      </c>
      <c r="J2883" s="69">
        <v>30</v>
      </c>
      <c r="K2883" s="91"/>
      <c r="L2883" s="91"/>
    </row>
    <row r="2884" spans="2:12" x14ac:dyDescent="0.25">
      <c r="B2884" s="67" t="s">
        <v>402</v>
      </c>
      <c r="C2884" s="67" t="s">
        <v>403</v>
      </c>
      <c r="D2884" s="68" t="s">
        <v>367</v>
      </c>
      <c r="E2884" s="67" t="s">
        <v>368</v>
      </c>
      <c r="F2884" s="68" t="s">
        <v>432</v>
      </c>
      <c r="G2884" s="67" t="s">
        <v>433</v>
      </c>
      <c r="H2884" s="68" t="s">
        <v>362</v>
      </c>
      <c r="I2884" s="69">
        <v>127</v>
      </c>
      <c r="J2884" s="69">
        <v>153</v>
      </c>
      <c r="K2884" s="91"/>
      <c r="L2884" s="91"/>
    </row>
    <row r="2885" spans="2:12" x14ac:dyDescent="0.25">
      <c r="B2885" s="67" t="s">
        <v>402</v>
      </c>
      <c r="C2885" s="67" t="s">
        <v>403</v>
      </c>
      <c r="D2885" s="68" t="s">
        <v>367</v>
      </c>
      <c r="E2885" s="67" t="s">
        <v>368</v>
      </c>
      <c r="F2885" s="68" t="s">
        <v>432</v>
      </c>
      <c r="G2885" s="67" t="s">
        <v>433</v>
      </c>
      <c r="H2885" s="68" t="s">
        <v>363</v>
      </c>
      <c r="I2885" s="69">
        <v>196</v>
      </c>
      <c r="J2885" s="69">
        <v>256</v>
      </c>
      <c r="K2885" s="91"/>
      <c r="L2885" s="91"/>
    </row>
    <row r="2886" spans="2:12" x14ac:dyDescent="0.25">
      <c r="B2886" s="67" t="s">
        <v>402</v>
      </c>
      <c r="C2886" s="67" t="s">
        <v>403</v>
      </c>
      <c r="D2886" s="68" t="s">
        <v>367</v>
      </c>
      <c r="E2886" s="67" t="s">
        <v>368</v>
      </c>
      <c r="F2886" s="68" t="s">
        <v>432</v>
      </c>
      <c r="G2886" s="67" t="s">
        <v>433</v>
      </c>
      <c r="H2886" s="68" t="s">
        <v>364</v>
      </c>
      <c r="I2886" s="69">
        <v>35</v>
      </c>
      <c r="J2886" s="69">
        <v>61</v>
      </c>
      <c r="K2886" s="91"/>
      <c r="L2886" s="91"/>
    </row>
    <row r="2887" spans="2:12" x14ac:dyDescent="0.25">
      <c r="B2887" s="67" t="s">
        <v>402</v>
      </c>
      <c r="C2887" s="67" t="s">
        <v>403</v>
      </c>
      <c r="D2887" s="68" t="s">
        <v>367</v>
      </c>
      <c r="E2887" s="67" t="s">
        <v>368</v>
      </c>
      <c r="F2887" s="68" t="s">
        <v>432</v>
      </c>
      <c r="G2887" s="67" t="s">
        <v>433</v>
      </c>
      <c r="H2887" s="68" t="s">
        <v>363</v>
      </c>
      <c r="I2887" s="69">
        <v>0</v>
      </c>
      <c r="J2887" s="69">
        <v>0</v>
      </c>
      <c r="K2887" s="91"/>
      <c r="L2887" s="91"/>
    </row>
    <row r="2888" spans="2:12" x14ac:dyDescent="0.25">
      <c r="B2888" s="67" t="s">
        <v>402</v>
      </c>
      <c r="C2888" s="67" t="s">
        <v>403</v>
      </c>
      <c r="D2888" s="68" t="s">
        <v>367</v>
      </c>
      <c r="E2888" s="67" t="s">
        <v>368</v>
      </c>
      <c r="F2888" s="68" t="s">
        <v>432</v>
      </c>
      <c r="G2888" s="67" t="s">
        <v>433</v>
      </c>
      <c r="H2888" s="68" t="s">
        <v>364</v>
      </c>
      <c r="I2888" s="69">
        <v>0</v>
      </c>
      <c r="J2888" s="69">
        <v>0</v>
      </c>
      <c r="K2888" s="91"/>
      <c r="L2888" s="91"/>
    </row>
    <row r="2889" spans="2:12" x14ac:dyDescent="0.25">
      <c r="B2889" s="67" t="s">
        <v>402</v>
      </c>
      <c r="C2889" s="67" t="s">
        <v>403</v>
      </c>
      <c r="D2889" s="68" t="s">
        <v>367</v>
      </c>
      <c r="E2889" s="67" t="s">
        <v>368</v>
      </c>
      <c r="F2889" s="68" t="s">
        <v>432</v>
      </c>
      <c r="G2889" s="67" t="s">
        <v>433</v>
      </c>
      <c r="H2889" s="68" t="s">
        <v>362</v>
      </c>
      <c r="I2889" s="69">
        <v>0</v>
      </c>
      <c r="J2889" s="69">
        <v>0</v>
      </c>
      <c r="K2889" s="91"/>
      <c r="L2889" s="91"/>
    </row>
    <row r="2890" spans="2:12" x14ac:dyDescent="0.25">
      <c r="B2890" s="67" t="s">
        <v>402</v>
      </c>
      <c r="C2890" s="67" t="s">
        <v>403</v>
      </c>
      <c r="D2890" s="68" t="s">
        <v>367</v>
      </c>
      <c r="E2890" s="67" t="s">
        <v>368</v>
      </c>
      <c r="F2890" s="68" t="s">
        <v>432</v>
      </c>
      <c r="G2890" s="67" t="s">
        <v>433</v>
      </c>
      <c r="H2890" s="68" t="s">
        <v>363</v>
      </c>
      <c r="I2890" s="69">
        <v>4</v>
      </c>
      <c r="J2890" s="69">
        <v>0</v>
      </c>
      <c r="K2890" s="91"/>
      <c r="L2890" s="91"/>
    </row>
    <row r="2891" spans="2:12" x14ac:dyDescent="0.25">
      <c r="B2891" s="67" t="s">
        <v>402</v>
      </c>
      <c r="C2891" s="67" t="s">
        <v>403</v>
      </c>
      <c r="D2891" s="68" t="s">
        <v>367</v>
      </c>
      <c r="E2891" s="67" t="s">
        <v>368</v>
      </c>
      <c r="F2891" s="68" t="s">
        <v>432</v>
      </c>
      <c r="G2891" s="67" t="s">
        <v>433</v>
      </c>
      <c r="H2891" s="68" t="s">
        <v>362</v>
      </c>
      <c r="I2891" s="69">
        <v>0</v>
      </c>
      <c r="J2891" s="69">
        <v>0</v>
      </c>
      <c r="K2891" s="91"/>
      <c r="L2891" s="91"/>
    </row>
    <row r="2892" spans="2:12" x14ac:dyDescent="0.25">
      <c r="B2892" s="67" t="s">
        <v>402</v>
      </c>
      <c r="C2892" s="67" t="s">
        <v>403</v>
      </c>
      <c r="D2892" s="68" t="s">
        <v>367</v>
      </c>
      <c r="E2892" s="67" t="s">
        <v>368</v>
      </c>
      <c r="F2892" s="68" t="s">
        <v>432</v>
      </c>
      <c r="G2892" s="67" t="s">
        <v>433</v>
      </c>
      <c r="H2892" s="68" t="s">
        <v>362</v>
      </c>
      <c r="I2892" s="69">
        <v>114</v>
      </c>
      <c r="J2892" s="69">
        <v>103</v>
      </c>
      <c r="K2892" s="91"/>
      <c r="L2892" s="91"/>
    </row>
    <row r="2893" spans="2:12" x14ac:dyDescent="0.25">
      <c r="B2893" s="67" t="s">
        <v>402</v>
      </c>
      <c r="C2893" s="67" t="s">
        <v>403</v>
      </c>
      <c r="D2893" s="68" t="s">
        <v>367</v>
      </c>
      <c r="E2893" s="67" t="s">
        <v>368</v>
      </c>
      <c r="F2893" s="68" t="s">
        <v>432</v>
      </c>
      <c r="G2893" s="67" t="s">
        <v>433</v>
      </c>
      <c r="H2893" s="68" t="s">
        <v>363</v>
      </c>
      <c r="I2893" s="69">
        <v>106</v>
      </c>
      <c r="J2893" s="69">
        <v>183</v>
      </c>
      <c r="K2893" s="91"/>
      <c r="L2893" s="91"/>
    </row>
    <row r="2894" spans="2:12" x14ac:dyDescent="0.25">
      <c r="B2894" s="67" t="s">
        <v>402</v>
      </c>
      <c r="C2894" s="67" t="s">
        <v>403</v>
      </c>
      <c r="D2894" s="68" t="s">
        <v>367</v>
      </c>
      <c r="E2894" s="67" t="s">
        <v>368</v>
      </c>
      <c r="F2894" s="68" t="s">
        <v>432</v>
      </c>
      <c r="G2894" s="67" t="s">
        <v>433</v>
      </c>
      <c r="H2894" s="68" t="s">
        <v>364</v>
      </c>
      <c r="I2894" s="69">
        <v>64</v>
      </c>
      <c r="J2894" s="69">
        <v>120</v>
      </c>
      <c r="K2894" s="91"/>
      <c r="L2894" s="91"/>
    </row>
    <row r="2895" spans="2:12" x14ac:dyDescent="0.25">
      <c r="B2895" s="67" t="s">
        <v>402</v>
      </c>
      <c r="C2895" s="67" t="s">
        <v>403</v>
      </c>
      <c r="D2895" s="68" t="s">
        <v>367</v>
      </c>
      <c r="E2895" s="67" t="s">
        <v>368</v>
      </c>
      <c r="F2895" s="68" t="s">
        <v>432</v>
      </c>
      <c r="G2895" s="67" t="s">
        <v>433</v>
      </c>
      <c r="H2895" s="68" t="s">
        <v>362</v>
      </c>
      <c r="I2895" s="69">
        <v>35</v>
      </c>
      <c r="J2895" s="69">
        <v>24</v>
      </c>
      <c r="K2895" s="91"/>
      <c r="L2895" s="91"/>
    </row>
    <row r="2896" spans="2:12" x14ac:dyDescent="0.25">
      <c r="B2896" s="67" t="s">
        <v>402</v>
      </c>
      <c r="C2896" s="67" t="s">
        <v>403</v>
      </c>
      <c r="D2896" s="68" t="s">
        <v>367</v>
      </c>
      <c r="E2896" s="67" t="s">
        <v>368</v>
      </c>
      <c r="F2896" s="68" t="s">
        <v>432</v>
      </c>
      <c r="G2896" s="67" t="s">
        <v>433</v>
      </c>
      <c r="H2896" s="68" t="s">
        <v>363</v>
      </c>
      <c r="I2896" s="69">
        <v>79</v>
      </c>
      <c r="J2896" s="69">
        <v>25</v>
      </c>
      <c r="K2896" s="91"/>
      <c r="L2896" s="91"/>
    </row>
    <row r="2897" spans="2:12" x14ac:dyDescent="0.25">
      <c r="B2897" s="67" t="s">
        <v>402</v>
      </c>
      <c r="C2897" s="67" t="s">
        <v>403</v>
      </c>
      <c r="D2897" s="68" t="s">
        <v>367</v>
      </c>
      <c r="E2897" s="67" t="s">
        <v>368</v>
      </c>
      <c r="F2897" s="68" t="s">
        <v>432</v>
      </c>
      <c r="G2897" s="67" t="s">
        <v>433</v>
      </c>
      <c r="H2897" s="68" t="s">
        <v>364</v>
      </c>
      <c r="I2897" s="69">
        <v>54</v>
      </c>
      <c r="J2897" s="69">
        <v>40</v>
      </c>
      <c r="K2897" s="91"/>
      <c r="L2897" s="91"/>
    </row>
    <row r="2898" spans="2:12" x14ac:dyDescent="0.25">
      <c r="B2898" s="67" t="s">
        <v>402</v>
      </c>
      <c r="C2898" s="67" t="s">
        <v>403</v>
      </c>
      <c r="D2898" s="68" t="s">
        <v>367</v>
      </c>
      <c r="E2898" s="67" t="s">
        <v>368</v>
      </c>
      <c r="F2898" s="68" t="s">
        <v>432</v>
      </c>
      <c r="G2898" s="67" t="s">
        <v>433</v>
      </c>
      <c r="H2898" s="68" t="s">
        <v>362</v>
      </c>
      <c r="I2898" s="69">
        <v>0</v>
      </c>
      <c r="J2898" s="69">
        <v>0</v>
      </c>
      <c r="K2898" s="91"/>
      <c r="L2898" s="91"/>
    </row>
    <row r="2899" spans="2:12" x14ac:dyDescent="0.25">
      <c r="B2899" s="67" t="s">
        <v>402</v>
      </c>
      <c r="C2899" s="67" t="s">
        <v>403</v>
      </c>
      <c r="D2899" s="68" t="s">
        <v>367</v>
      </c>
      <c r="E2899" s="67" t="s">
        <v>368</v>
      </c>
      <c r="F2899" s="68" t="s">
        <v>432</v>
      </c>
      <c r="G2899" s="67" t="s">
        <v>433</v>
      </c>
      <c r="H2899" s="68" t="s">
        <v>362</v>
      </c>
      <c r="I2899" s="69">
        <v>9</v>
      </c>
      <c r="J2899" s="69">
        <v>0</v>
      </c>
      <c r="K2899" s="91"/>
      <c r="L2899" s="91"/>
    </row>
    <row r="2900" spans="2:12" x14ac:dyDescent="0.25">
      <c r="B2900" s="67" t="s">
        <v>402</v>
      </c>
      <c r="C2900" s="67" t="s">
        <v>403</v>
      </c>
      <c r="D2900" s="68" t="s">
        <v>367</v>
      </c>
      <c r="E2900" s="67" t="s">
        <v>368</v>
      </c>
      <c r="F2900" s="68" t="s">
        <v>432</v>
      </c>
      <c r="G2900" s="67" t="s">
        <v>433</v>
      </c>
      <c r="H2900" s="68" t="s">
        <v>363</v>
      </c>
      <c r="I2900" s="69">
        <v>14</v>
      </c>
      <c r="J2900" s="69">
        <v>30</v>
      </c>
      <c r="K2900" s="91"/>
      <c r="L2900" s="91"/>
    </row>
    <row r="2901" spans="2:12" x14ac:dyDescent="0.25">
      <c r="B2901" s="67" t="s">
        <v>402</v>
      </c>
      <c r="C2901" s="67" t="s">
        <v>403</v>
      </c>
      <c r="D2901" s="68" t="s">
        <v>367</v>
      </c>
      <c r="E2901" s="67" t="s">
        <v>368</v>
      </c>
      <c r="F2901" s="68" t="s">
        <v>432</v>
      </c>
      <c r="G2901" s="67" t="s">
        <v>433</v>
      </c>
      <c r="H2901" s="68" t="s">
        <v>362</v>
      </c>
      <c r="I2901" s="69">
        <v>0</v>
      </c>
      <c r="J2901" s="69">
        <v>8</v>
      </c>
      <c r="K2901" s="91"/>
      <c r="L2901" s="91"/>
    </row>
    <row r="2902" spans="2:12" x14ac:dyDescent="0.25">
      <c r="B2902" s="67" t="s">
        <v>402</v>
      </c>
      <c r="C2902" s="67" t="s">
        <v>403</v>
      </c>
      <c r="D2902" s="68" t="s">
        <v>367</v>
      </c>
      <c r="E2902" s="67" t="s">
        <v>368</v>
      </c>
      <c r="F2902" s="68" t="s">
        <v>432</v>
      </c>
      <c r="G2902" s="67" t="s">
        <v>433</v>
      </c>
      <c r="H2902" s="68" t="s">
        <v>363</v>
      </c>
      <c r="I2902" s="69">
        <v>0</v>
      </c>
      <c r="J2902" s="69">
        <v>16</v>
      </c>
      <c r="K2902" s="91"/>
      <c r="L2902" s="91"/>
    </row>
    <row r="2903" spans="2:12" x14ac:dyDescent="0.25">
      <c r="B2903" s="67" t="s">
        <v>402</v>
      </c>
      <c r="C2903" s="67" t="s">
        <v>403</v>
      </c>
      <c r="D2903" s="68" t="s">
        <v>367</v>
      </c>
      <c r="E2903" s="67" t="s">
        <v>368</v>
      </c>
      <c r="F2903" s="68" t="s">
        <v>432</v>
      </c>
      <c r="G2903" s="67" t="s">
        <v>433</v>
      </c>
      <c r="H2903" s="68" t="s">
        <v>364</v>
      </c>
      <c r="I2903" s="69">
        <v>0</v>
      </c>
      <c r="J2903" s="69">
        <v>0</v>
      </c>
      <c r="K2903" s="91"/>
      <c r="L2903" s="91"/>
    </row>
    <row r="2904" spans="2:12" x14ac:dyDescent="0.25">
      <c r="B2904" s="67" t="s">
        <v>402</v>
      </c>
      <c r="C2904" s="67" t="s">
        <v>403</v>
      </c>
      <c r="D2904" s="68" t="s">
        <v>367</v>
      </c>
      <c r="E2904" s="67" t="s">
        <v>368</v>
      </c>
      <c r="F2904" s="68" t="s">
        <v>432</v>
      </c>
      <c r="G2904" s="67" t="s">
        <v>433</v>
      </c>
      <c r="H2904" s="68" t="s">
        <v>362</v>
      </c>
      <c r="I2904" s="69">
        <v>0</v>
      </c>
      <c r="J2904" s="69">
        <v>0</v>
      </c>
      <c r="K2904" s="91"/>
      <c r="L2904" s="91"/>
    </row>
    <row r="2905" spans="2:12" x14ac:dyDescent="0.25">
      <c r="B2905" s="67" t="s">
        <v>402</v>
      </c>
      <c r="C2905" s="67" t="s">
        <v>403</v>
      </c>
      <c r="D2905" s="68" t="s">
        <v>367</v>
      </c>
      <c r="E2905" s="67" t="s">
        <v>368</v>
      </c>
      <c r="F2905" s="68" t="s">
        <v>432</v>
      </c>
      <c r="G2905" s="67" t="s">
        <v>433</v>
      </c>
      <c r="H2905" s="68" t="s">
        <v>363</v>
      </c>
      <c r="I2905" s="69">
        <v>0</v>
      </c>
      <c r="J2905" s="69">
        <v>0</v>
      </c>
      <c r="K2905" s="91"/>
      <c r="L2905" s="91"/>
    </row>
    <row r="2906" spans="2:12" x14ac:dyDescent="0.25">
      <c r="B2906" s="67" t="s">
        <v>402</v>
      </c>
      <c r="C2906" s="67" t="s">
        <v>403</v>
      </c>
      <c r="D2906" s="68" t="s">
        <v>367</v>
      </c>
      <c r="E2906" s="67" t="s">
        <v>368</v>
      </c>
      <c r="F2906" s="68" t="s">
        <v>432</v>
      </c>
      <c r="G2906" s="67" t="s">
        <v>433</v>
      </c>
      <c r="H2906" s="68" t="s">
        <v>364</v>
      </c>
      <c r="I2906" s="69">
        <v>0</v>
      </c>
      <c r="J2906" s="69">
        <v>0</v>
      </c>
      <c r="K2906" s="91"/>
      <c r="L2906" s="91"/>
    </row>
    <row r="2907" spans="2:12" x14ac:dyDescent="0.25">
      <c r="B2907" s="67" t="s">
        <v>402</v>
      </c>
      <c r="C2907" s="67" t="s">
        <v>403</v>
      </c>
      <c r="D2907" s="68" t="s">
        <v>367</v>
      </c>
      <c r="E2907" s="67" t="s">
        <v>368</v>
      </c>
      <c r="F2907" s="68" t="s">
        <v>432</v>
      </c>
      <c r="G2907" s="67" t="s">
        <v>433</v>
      </c>
      <c r="H2907" s="68" t="s">
        <v>364</v>
      </c>
      <c r="I2907" s="69">
        <v>12</v>
      </c>
      <c r="J2907" s="69">
        <v>4</v>
      </c>
      <c r="K2907" s="91"/>
      <c r="L2907" s="91"/>
    </row>
    <row r="2908" spans="2:12" x14ac:dyDescent="0.25">
      <c r="B2908" s="67" t="s">
        <v>402</v>
      </c>
      <c r="C2908" s="67" t="s">
        <v>403</v>
      </c>
      <c r="D2908" s="68" t="s">
        <v>367</v>
      </c>
      <c r="E2908" s="67" t="s">
        <v>368</v>
      </c>
      <c r="F2908" s="68" t="s">
        <v>432</v>
      </c>
      <c r="G2908" s="67" t="s">
        <v>433</v>
      </c>
      <c r="H2908" s="68" t="s">
        <v>363</v>
      </c>
      <c r="I2908" s="69">
        <v>11</v>
      </c>
      <c r="J2908" s="69">
        <v>17</v>
      </c>
      <c r="K2908" s="91"/>
      <c r="L2908" s="91"/>
    </row>
    <row r="2909" spans="2:12" x14ac:dyDescent="0.25">
      <c r="B2909" s="67" t="s">
        <v>402</v>
      </c>
      <c r="C2909" s="67" t="s">
        <v>403</v>
      </c>
      <c r="D2909" s="68" t="s">
        <v>367</v>
      </c>
      <c r="E2909" s="67" t="s">
        <v>368</v>
      </c>
      <c r="F2909" s="68" t="s">
        <v>432</v>
      </c>
      <c r="G2909" s="67" t="s">
        <v>433</v>
      </c>
      <c r="H2909" s="68" t="s">
        <v>362</v>
      </c>
      <c r="I2909" s="69">
        <v>0.309</v>
      </c>
      <c r="J2909" s="69">
        <v>0.20599999999999999</v>
      </c>
      <c r="K2909" s="91"/>
      <c r="L2909" s="91"/>
    </row>
    <row r="2910" spans="2:12" x14ac:dyDescent="0.25">
      <c r="B2910" s="67" t="s">
        <v>402</v>
      </c>
      <c r="C2910" s="67" t="s">
        <v>403</v>
      </c>
      <c r="D2910" s="68" t="s">
        <v>367</v>
      </c>
      <c r="E2910" s="67" t="s">
        <v>368</v>
      </c>
      <c r="F2910" s="68" t="s">
        <v>432</v>
      </c>
      <c r="G2910" s="67" t="s">
        <v>433</v>
      </c>
      <c r="H2910" s="68" t="s">
        <v>363</v>
      </c>
      <c r="I2910" s="69">
        <v>0.39140000000000003</v>
      </c>
      <c r="J2910" s="69">
        <v>0.55620000000000003</v>
      </c>
      <c r="K2910" s="91"/>
      <c r="L2910" s="91"/>
    </row>
    <row r="2911" spans="2:12" x14ac:dyDescent="0.25">
      <c r="B2911" s="67" t="s">
        <v>402</v>
      </c>
      <c r="C2911" s="67" t="s">
        <v>403</v>
      </c>
      <c r="D2911" s="68" t="s">
        <v>367</v>
      </c>
      <c r="E2911" s="67" t="s">
        <v>368</v>
      </c>
      <c r="F2911" s="68" t="s">
        <v>432</v>
      </c>
      <c r="G2911" s="67" t="s">
        <v>433</v>
      </c>
      <c r="H2911" s="68" t="s">
        <v>364</v>
      </c>
      <c r="I2911" s="69">
        <v>0.45319999999999999</v>
      </c>
      <c r="J2911" s="69">
        <v>0.28839999999999999</v>
      </c>
      <c r="K2911" s="91"/>
      <c r="L2911" s="91"/>
    </row>
    <row r="2912" spans="2:12" x14ac:dyDescent="0.25">
      <c r="B2912" s="67" t="s">
        <v>402</v>
      </c>
      <c r="C2912" s="67" t="s">
        <v>403</v>
      </c>
      <c r="D2912" s="68" t="s">
        <v>367</v>
      </c>
      <c r="E2912" s="67" t="s">
        <v>368</v>
      </c>
      <c r="F2912" s="68" t="s">
        <v>432</v>
      </c>
      <c r="G2912" s="67" t="s">
        <v>433</v>
      </c>
      <c r="H2912" s="68" t="s">
        <v>362</v>
      </c>
      <c r="I2912" s="69">
        <v>22</v>
      </c>
      <c r="J2912" s="69">
        <v>20</v>
      </c>
      <c r="K2912" s="91"/>
      <c r="L2912" s="91"/>
    </row>
    <row r="2913" spans="2:12" x14ac:dyDescent="0.25">
      <c r="B2913" s="67" t="s">
        <v>402</v>
      </c>
      <c r="C2913" s="67" t="s">
        <v>403</v>
      </c>
      <c r="D2913" s="68" t="s">
        <v>367</v>
      </c>
      <c r="E2913" s="67" t="s">
        <v>368</v>
      </c>
      <c r="F2913" s="68" t="s">
        <v>432</v>
      </c>
      <c r="G2913" s="67" t="s">
        <v>433</v>
      </c>
      <c r="H2913" s="68" t="s">
        <v>363</v>
      </c>
      <c r="I2913" s="69">
        <v>36</v>
      </c>
      <c r="J2913" s="69">
        <v>60</v>
      </c>
      <c r="K2913" s="91"/>
      <c r="L2913" s="91"/>
    </row>
    <row r="2914" spans="2:12" x14ac:dyDescent="0.25">
      <c r="B2914" s="67" t="s">
        <v>402</v>
      </c>
      <c r="C2914" s="67" t="s">
        <v>403</v>
      </c>
      <c r="D2914" s="68" t="s">
        <v>367</v>
      </c>
      <c r="E2914" s="67" t="s">
        <v>368</v>
      </c>
      <c r="F2914" s="68" t="s">
        <v>432</v>
      </c>
      <c r="G2914" s="67" t="s">
        <v>433</v>
      </c>
      <c r="H2914" s="68" t="s">
        <v>364</v>
      </c>
      <c r="I2914" s="69">
        <v>0</v>
      </c>
      <c r="J2914" s="69">
        <v>0</v>
      </c>
      <c r="K2914" s="91"/>
      <c r="L2914" s="91"/>
    </row>
    <row r="2915" spans="2:12" x14ac:dyDescent="0.25">
      <c r="B2915" s="67" t="s">
        <v>402</v>
      </c>
      <c r="C2915" s="67" t="s">
        <v>403</v>
      </c>
      <c r="D2915" s="68" t="s">
        <v>367</v>
      </c>
      <c r="E2915" s="67" t="s">
        <v>368</v>
      </c>
      <c r="F2915" s="68" t="s">
        <v>432</v>
      </c>
      <c r="G2915" s="67" t="s">
        <v>433</v>
      </c>
      <c r="H2915" s="68" t="s">
        <v>363</v>
      </c>
      <c r="I2915" s="69">
        <v>41</v>
      </c>
      <c r="J2915" s="69">
        <v>49</v>
      </c>
      <c r="K2915" s="91"/>
      <c r="L2915" s="91"/>
    </row>
    <row r="2916" spans="2:12" x14ac:dyDescent="0.25">
      <c r="B2916" s="67" t="s">
        <v>402</v>
      </c>
      <c r="C2916" s="67" t="s">
        <v>403</v>
      </c>
      <c r="D2916" s="68" t="s">
        <v>367</v>
      </c>
      <c r="E2916" s="67" t="s">
        <v>368</v>
      </c>
      <c r="F2916" s="68" t="s">
        <v>432</v>
      </c>
      <c r="G2916" s="67" t="s">
        <v>433</v>
      </c>
      <c r="H2916" s="68" t="s">
        <v>362</v>
      </c>
      <c r="I2916" s="69">
        <v>0</v>
      </c>
      <c r="J2916" s="69">
        <v>0</v>
      </c>
      <c r="K2916" s="91"/>
      <c r="L2916" s="91"/>
    </row>
    <row r="2917" spans="2:12" x14ac:dyDescent="0.25">
      <c r="B2917" s="67" t="s">
        <v>402</v>
      </c>
      <c r="C2917" s="67" t="s">
        <v>403</v>
      </c>
      <c r="D2917" s="68" t="s">
        <v>367</v>
      </c>
      <c r="E2917" s="67" t="s">
        <v>368</v>
      </c>
      <c r="F2917" s="68" t="s">
        <v>432</v>
      </c>
      <c r="G2917" s="67" t="s">
        <v>433</v>
      </c>
      <c r="H2917" s="68" t="s">
        <v>363</v>
      </c>
      <c r="I2917" s="69">
        <v>4</v>
      </c>
      <c r="J2917" s="69">
        <v>8</v>
      </c>
      <c r="K2917" s="91"/>
      <c r="L2917" s="91"/>
    </row>
    <row r="2918" spans="2:12" x14ac:dyDescent="0.25">
      <c r="B2918" s="67" t="s">
        <v>402</v>
      </c>
      <c r="C2918" s="67" t="s">
        <v>403</v>
      </c>
      <c r="D2918" s="68" t="s">
        <v>367</v>
      </c>
      <c r="E2918" s="67" t="s">
        <v>368</v>
      </c>
      <c r="F2918" s="68" t="s">
        <v>432</v>
      </c>
      <c r="G2918" s="67" t="s">
        <v>433</v>
      </c>
      <c r="H2918" s="68" t="s">
        <v>364</v>
      </c>
      <c r="I2918" s="69">
        <v>0</v>
      </c>
      <c r="J2918" s="69">
        <v>0</v>
      </c>
      <c r="K2918" s="91"/>
      <c r="L2918" s="91"/>
    </row>
    <row r="2919" spans="2:12" x14ac:dyDescent="0.25">
      <c r="B2919" s="67" t="s">
        <v>402</v>
      </c>
      <c r="C2919" s="67" t="s">
        <v>403</v>
      </c>
      <c r="D2919" s="68" t="s">
        <v>367</v>
      </c>
      <c r="E2919" s="67" t="s">
        <v>368</v>
      </c>
      <c r="F2919" s="68" t="s">
        <v>432</v>
      </c>
      <c r="G2919" s="67" t="s">
        <v>433</v>
      </c>
      <c r="H2919" s="68" t="s">
        <v>362</v>
      </c>
      <c r="I2919" s="69">
        <v>3</v>
      </c>
      <c r="J2919" s="69">
        <v>13</v>
      </c>
      <c r="K2919" s="91"/>
      <c r="L2919" s="91"/>
    </row>
    <row r="2920" spans="2:12" x14ac:dyDescent="0.25">
      <c r="B2920" s="67" t="s">
        <v>402</v>
      </c>
      <c r="C2920" s="67" t="s">
        <v>403</v>
      </c>
      <c r="D2920" s="68" t="s">
        <v>367</v>
      </c>
      <c r="E2920" s="67" t="s">
        <v>368</v>
      </c>
      <c r="F2920" s="68" t="s">
        <v>432</v>
      </c>
      <c r="G2920" s="67" t="s">
        <v>433</v>
      </c>
      <c r="H2920" s="68" t="s">
        <v>363</v>
      </c>
      <c r="I2920" s="69">
        <v>106</v>
      </c>
      <c r="J2920" s="69">
        <v>102</v>
      </c>
      <c r="K2920" s="91"/>
      <c r="L2920" s="91"/>
    </row>
    <row r="2921" spans="2:12" x14ac:dyDescent="0.25">
      <c r="B2921" s="67" t="s">
        <v>402</v>
      </c>
      <c r="C2921" s="67" t="s">
        <v>403</v>
      </c>
      <c r="D2921" s="68" t="s">
        <v>367</v>
      </c>
      <c r="E2921" s="67" t="s">
        <v>368</v>
      </c>
      <c r="F2921" s="68" t="s">
        <v>432</v>
      </c>
      <c r="G2921" s="67" t="s">
        <v>433</v>
      </c>
      <c r="H2921" s="68" t="s">
        <v>364</v>
      </c>
      <c r="I2921" s="69">
        <v>15</v>
      </c>
      <c r="J2921" s="69">
        <v>18</v>
      </c>
      <c r="K2921" s="91"/>
      <c r="L2921" s="91"/>
    </row>
    <row r="2922" spans="2:12" x14ac:dyDescent="0.25">
      <c r="B2922" s="67" t="s">
        <v>402</v>
      </c>
      <c r="C2922" s="67" t="s">
        <v>403</v>
      </c>
      <c r="D2922" s="68" t="s">
        <v>367</v>
      </c>
      <c r="E2922" s="67" t="s">
        <v>368</v>
      </c>
      <c r="F2922" s="68" t="s">
        <v>432</v>
      </c>
      <c r="G2922" s="67" t="s">
        <v>433</v>
      </c>
      <c r="H2922" s="68" t="s">
        <v>362</v>
      </c>
      <c r="I2922" s="69">
        <v>4</v>
      </c>
      <c r="J2922" s="69">
        <v>9</v>
      </c>
      <c r="K2922" s="91"/>
      <c r="L2922" s="91"/>
    </row>
    <row r="2923" spans="2:12" x14ac:dyDescent="0.25">
      <c r="B2923" s="67" t="s">
        <v>402</v>
      </c>
      <c r="C2923" s="67" t="s">
        <v>403</v>
      </c>
      <c r="D2923" s="68" t="s">
        <v>367</v>
      </c>
      <c r="E2923" s="67" t="s">
        <v>368</v>
      </c>
      <c r="F2923" s="68" t="s">
        <v>432</v>
      </c>
      <c r="G2923" s="67" t="s">
        <v>433</v>
      </c>
      <c r="H2923" s="68" t="s">
        <v>363</v>
      </c>
      <c r="I2923" s="69">
        <v>8</v>
      </c>
      <c r="J2923" s="69">
        <v>8</v>
      </c>
      <c r="K2923" s="91"/>
      <c r="L2923" s="91"/>
    </row>
    <row r="2924" spans="2:12" x14ac:dyDescent="0.25">
      <c r="B2924" s="67" t="s">
        <v>402</v>
      </c>
      <c r="C2924" s="67" t="s">
        <v>403</v>
      </c>
      <c r="D2924" s="68" t="s">
        <v>367</v>
      </c>
      <c r="E2924" s="67" t="s">
        <v>368</v>
      </c>
      <c r="F2924" s="68" t="s">
        <v>432</v>
      </c>
      <c r="G2924" s="67" t="s">
        <v>433</v>
      </c>
      <c r="H2924" s="68" t="s">
        <v>364</v>
      </c>
      <c r="I2924" s="69">
        <v>0</v>
      </c>
      <c r="J2924" s="69">
        <v>0</v>
      </c>
      <c r="K2924" s="91"/>
      <c r="L2924" s="91"/>
    </row>
    <row r="2925" spans="2:12" x14ac:dyDescent="0.25">
      <c r="B2925" s="67" t="s">
        <v>402</v>
      </c>
      <c r="C2925" s="67" t="s">
        <v>403</v>
      </c>
      <c r="D2925" s="68" t="s">
        <v>367</v>
      </c>
      <c r="E2925" s="67" t="s">
        <v>368</v>
      </c>
      <c r="F2925" s="68" t="s">
        <v>432</v>
      </c>
      <c r="G2925" s="67" t="s">
        <v>433</v>
      </c>
      <c r="H2925" s="68" t="s">
        <v>363</v>
      </c>
      <c r="I2925" s="69">
        <v>0</v>
      </c>
      <c r="J2925" s="69">
        <v>0</v>
      </c>
      <c r="K2925" s="91"/>
      <c r="L2925" s="91"/>
    </row>
    <row r="2926" spans="2:12" x14ac:dyDescent="0.25">
      <c r="B2926" s="67" t="s">
        <v>402</v>
      </c>
      <c r="C2926" s="67" t="s">
        <v>403</v>
      </c>
      <c r="D2926" s="68" t="s">
        <v>367</v>
      </c>
      <c r="E2926" s="67" t="s">
        <v>368</v>
      </c>
      <c r="F2926" s="68" t="s">
        <v>432</v>
      </c>
      <c r="G2926" s="67" t="s">
        <v>433</v>
      </c>
      <c r="H2926" s="68" t="s">
        <v>362</v>
      </c>
      <c r="I2926" s="69">
        <v>27</v>
      </c>
      <c r="J2926" s="69">
        <v>33</v>
      </c>
      <c r="K2926" s="91"/>
      <c r="L2926" s="91"/>
    </row>
    <row r="2927" spans="2:12" x14ac:dyDescent="0.25">
      <c r="B2927" s="67" t="s">
        <v>402</v>
      </c>
      <c r="C2927" s="67" t="s">
        <v>403</v>
      </c>
      <c r="D2927" s="68" t="s">
        <v>367</v>
      </c>
      <c r="E2927" s="67" t="s">
        <v>368</v>
      </c>
      <c r="F2927" s="68" t="s">
        <v>432</v>
      </c>
      <c r="G2927" s="67" t="s">
        <v>433</v>
      </c>
      <c r="H2927" s="68" t="s">
        <v>363</v>
      </c>
      <c r="I2927" s="69">
        <v>47</v>
      </c>
      <c r="J2927" s="69">
        <v>52</v>
      </c>
      <c r="K2927" s="91"/>
      <c r="L2927" s="91"/>
    </row>
    <row r="2928" spans="2:12" x14ac:dyDescent="0.25">
      <c r="B2928" s="67" t="s">
        <v>402</v>
      </c>
      <c r="C2928" s="67" t="s">
        <v>403</v>
      </c>
      <c r="D2928" s="68" t="s">
        <v>367</v>
      </c>
      <c r="E2928" s="67" t="s">
        <v>368</v>
      </c>
      <c r="F2928" s="68" t="s">
        <v>432</v>
      </c>
      <c r="G2928" s="67" t="s">
        <v>433</v>
      </c>
      <c r="H2928" s="68" t="s">
        <v>364</v>
      </c>
      <c r="I2928" s="69">
        <v>0</v>
      </c>
      <c r="J2928" s="69">
        <v>0</v>
      </c>
      <c r="K2928" s="91"/>
      <c r="L2928" s="91"/>
    </row>
    <row r="2929" spans="2:12" x14ac:dyDescent="0.25">
      <c r="B2929" s="67" t="s">
        <v>402</v>
      </c>
      <c r="C2929" s="67" t="s">
        <v>403</v>
      </c>
      <c r="D2929" s="68" t="s">
        <v>367</v>
      </c>
      <c r="E2929" s="67" t="s">
        <v>368</v>
      </c>
      <c r="F2929" s="68" t="s">
        <v>432</v>
      </c>
      <c r="G2929" s="67" t="s">
        <v>433</v>
      </c>
      <c r="H2929" s="68" t="s">
        <v>362</v>
      </c>
      <c r="I2929" s="69">
        <v>0</v>
      </c>
      <c r="J2929" s="69">
        <v>70</v>
      </c>
      <c r="K2929" s="91"/>
      <c r="L2929" s="91"/>
    </row>
    <row r="2930" spans="2:12" x14ac:dyDescent="0.25">
      <c r="B2930" s="67" t="s">
        <v>402</v>
      </c>
      <c r="C2930" s="67" t="s">
        <v>403</v>
      </c>
      <c r="D2930" s="68" t="s">
        <v>367</v>
      </c>
      <c r="E2930" s="67" t="s">
        <v>368</v>
      </c>
      <c r="F2930" s="68" t="s">
        <v>432</v>
      </c>
      <c r="G2930" s="67" t="s">
        <v>433</v>
      </c>
      <c r="H2930" s="68" t="s">
        <v>363</v>
      </c>
      <c r="I2930" s="69">
        <v>114</v>
      </c>
      <c r="J2930" s="69">
        <v>408</v>
      </c>
      <c r="K2930" s="91"/>
      <c r="L2930" s="91"/>
    </row>
    <row r="2931" spans="2:12" x14ac:dyDescent="0.25">
      <c r="B2931" s="67" t="s">
        <v>402</v>
      </c>
      <c r="C2931" s="67" t="s">
        <v>403</v>
      </c>
      <c r="D2931" s="68" t="s">
        <v>367</v>
      </c>
      <c r="E2931" s="67" t="s">
        <v>368</v>
      </c>
      <c r="F2931" s="68" t="s">
        <v>432</v>
      </c>
      <c r="G2931" s="67" t="s">
        <v>433</v>
      </c>
      <c r="H2931" s="68" t="s">
        <v>364</v>
      </c>
      <c r="I2931" s="69">
        <v>38</v>
      </c>
      <c r="J2931" s="69">
        <v>9</v>
      </c>
      <c r="K2931" s="91"/>
      <c r="L2931" s="91"/>
    </row>
    <row r="2932" spans="2:12" x14ac:dyDescent="0.25">
      <c r="B2932" s="67" t="s">
        <v>402</v>
      </c>
      <c r="C2932" s="67" t="s">
        <v>403</v>
      </c>
      <c r="D2932" s="68" t="s">
        <v>367</v>
      </c>
      <c r="E2932" s="67" t="s">
        <v>368</v>
      </c>
      <c r="F2932" s="68" t="s">
        <v>432</v>
      </c>
      <c r="G2932" s="67" t="s">
        <v>433</v>
      </c>
      <c r="H2932" s="68" t="s">
        <v>362</v>
      </c>
      <c r="I2932" s="69">
        <v>0</v>
      </c>
      <c r="J2932" s="69">
        <v>10</v>
      </c>
      <c r="K2932" s="91"/>
      <c r="L2932" s="91"/>
    </row>
    <row r="2933" spans="2:12" x14ac:dyDescent="0.25">
      <c r="B2933" s="67" t="s">
        <v>402</v>
      </c>
      <c r="C2933" s="67" t="s">
        <v>403</v>
      </c>
      <c r="D2933" s="68" t="s">
        <v>367</v>
      </c>
      <c r="E2933" s="67" t="s">
        <v>368</v>
      </c>
      <c r="F2933" s="68" t="s">
        <v>432</v>
      </c>
      <c r="G2933" s="67" t="s">
        <v>433</v>
      </c>
      <c r="H2933" s="68" t="s">
        <v>363</v>
      </c>
      <c r="I2933" s="69">
        <v>0</v>
      </c>
      <c r="J2933" s="69">
        <v>0</v>
      </c>
      <c r="K2933" s="91"/>
      <c r="L2933" s="91"/>
    </row>
    <row r="2934" spans="2:12" x14ac:dyDescent="0.25">
      <c r="B2934" s="67" t="s">
        <v>402</v>
      </c>
      <c r="C2934" s="67" t="s">
        <v>403</v>
      </c>
      <c r="D2934" s="68" t="s">
        <v>367</v>
      </c>
      <c r="E2934" s="67" t="s">
        <v>368</v>
      </c>
      <c r="F2934" s="68" t="s">
        <v>432</v>
      </c>
      <c r="G2934" s="67" t="s">
        <v>433</v>
      </c>
      <c r="H2934" s="68" t="s">
        <v>364</v>
      </c>
      <c r="I2934" s="69">
        <v>0</v>
      </c>
      <c r="J2934" s="69">
        <v>0</v>
      </c>
      <c r="K2934" s="91"/>
      <c r="L2934" s="91"/>
    </row>
    <row r="2935" spans="2:12" x14ac:dyDescent="0.25">
      <c r="B2935" s="67" t="s">
        <v>402</v>
      </c>
      <c r="C2935" s="67" t="s">
        <v>403</v>
      </c>
      <c r="D2935" s="68" t="s">
        <v>367</v>
      </c>
      <c r="E2935" s="67" t="s">
        <v>368</v>
      </c>
      <c r="F2935" s="68" t="s">
        <v>432</v>
      </c>
      <c r="G2935" s="67" t="s">
        <v>433</v>
      </c>
      <c r="H2935" s="68" t="s">
        <v>363</v>
      </c>
      <c r="I2935" s="69">
        <v>0</v>
      </c>
      <c r="J2935" s="69">
        <v>0</v>
      </c>
      <c r="K2935" s="91"/>
      <c r="L2935" s="91"/>
    </row>
    <row r="2936" spans="2:12" x14ac:dyDescent="0.25">
      <c r="B2936" s="67" t="s">
        <v>402</v>
      </c>
      <c r="C2936" s="67" t="s">
        <v>403</v>
      </c>
      <c r="D2936" s="68" t="s">
        <v>367</v>
      </c>
      <c r="E2936" s="67" t="s">
        <v>368</v>
      </c>
      <c r="F2936" s="68" t="s">
        <v>432</v>
      </c>
      <c r="G2936" s="67" t="s">
        <v>433</v>
      </c>
      <c r="H2936" s="68" t="s">
        <v>363</v>
      </c>
      <c r="I2936" s="69">
        <v>0</v>
      </c>
      <c r="J2936" s="69">
        <v>0</v>
      </c>
      <c r="K2936" s="91"/>
      <c r="L2936" s="91"/>
    </row>
    <row r="2937" spans="2:12" x14ac:dyDescent="0.25">
      <c r="B2937" s="67" t="s">
        <v>402</v>
      </c>
      <c r="C2937" s="67" t="s">
        <v>403</v>
      </c>
      <c r="D2937" s="68" t="s">
        <v>367</v>
      </c>
      <c r="E2937" s="67" t="s">
        <v>368</v>
      </c>
      <c r="F2937" s="68" t="s">
        <v>432</v>
      </c>
      <c r="G2937" s="67" t="s">
        <v>433</v>
      </c>
      <c r="H2937" s="68" t="s">
        <v>362</v>
      </c>
      <c r="I2937" s="69">
        <v>103</v>
      </c>
      <c r="J2937" s="69">
        <v>135</v>
      </c>
      <c r="K2937" s="91"/>
      <c r="L2937" s="91"/>
    </row>
    <row r="2938" spans="2:12" x14ac:dyDescent="0.25">
      <c r="B2938" s="67" t="s">
        <v>402</v>
      </c>
      <c r="C2938" s="67" t="s">
        <v>403</v>
      </c>
      <c r="D2938" s="68" t="s">
        <v>367</v>
      </c>
      <c r="E2938" s="67" t="s">
        <v>368</v>
      </c>
      <c r="F2938" s="68" t="s">
        <v>432</v>
      </c>
      <c r="G2938" s="67" t="s">
        <v>433</v>
      </c>
      <c r="H2938" s="68" t="s">
        <v>363</v>
      </c>
      <c r="I2938" s="69">
        <v>62</v>
      </c>
      <c r="J2938" s="69">
        <v>120</v>
      </c>
      <c r="K2938" s="91"/>
      <c r="L2938" s="91"/>
    </row>
    <row r="2939" spans="2:12" x14ac:dyDescent="0.25">
      <c r="B2939" s="67" t="s">
        <v>402</v>
      </c>
      <c r="C2939" s="67" t="s">
        <v>403</v>
      </c>
      <c r="D2939" s="68" t="s">
        <v>367</v>
      </c>
      <c r="E2939" s="67" t="s">
        <v>368</v>
      </c>
      <c r="F2939" s="68" t="s">
        <v>432</v>
      </c>
      <c r="G2939" s="67" t="s">
        <v>433</v>
      </c>
      <c r="H2939" s="68" t="s">
        <v>364</v>
      </c>
      <c r="I2939" s="69">
        <v>0</v>
      </c>
      <c r="J2939" s="69">
        <v>0</v>
      </c>
      <c r="K2939" s="91"/>
      <c r="L2939" s="91"/>
    </row>
    <row r="2940" spans="2:12" x14ac:dyDescent="0.25">
      <c r="B2940" s="67" t="s">
        <v>402</v>
      </c>
      <c r="C2940" s="67" t="s">
        <v>403</v>
      </c>
      <c r="D2940" s="68" t="s">
        <v>367</v>
      </c>
      <c r="E2940" s="67" t="s">
        <v>368</v>
      </c>
      <c r="F2940" s="68" t="s">
        <v>432</v>
      </c>
      <c r="G2940" s="67" t="s">
        <v>433</v>
      </c>
      <c r="H2940" s="68" t="s">
        <v>364</v>
      </c>
      <c r="I2940" s="69">
        <v>0</v>
      </c>
      <c r="J2940" s="69">
        <v>0</v>
      </c>
      <c r="K2940" s="91"/>
      <c r="L2940" s="91"/>
    </row>
    <row r="2941" spans="2:12" x14ac:dyDescent="0.25">
      <c r="B2941" s="67" t="s">
        <v>402</v>
      </c>
      <c r="C2941" s="67" t="s">
        <v>403</v>
      </c>
      <c r="D2941" s="68" t="s">
        <v>367</v>
      </c>
      <c r="E2941" s="67" t="s">
        <v>368</v>
      </c>
      <c r="F2941" s="68" t="s">
        <v>432</v>
      </c>
      <c r="G2941" s="67" t="s">
        <v>433</v>
      </c>
      <c r="H2941" s="68" t="s">
        <v>363</v>
      </c>
      <c r="I2941" s="69">
        <v>0</v>
      </c>
      <c r="J2941" s="69">
        <v>0</v>
      </c>
      <c r="K2941" s="91"/>
      <c r="L2941" s="91"/>
    </row>
    <row r="2942" spans="2:12" x14ac:dyDescent="0.25">
      <c r="B2942" s="67" t="s">
        <v>402</v>
      </c>
      <c r="C2942" s="67" t="s">
        <v>403</v>
      </c>
      <c r="D2942" s="68" t="s">
        <v>367</v>
      </c>
      <c r="E2942" s="67" t="s">
        <v>368</v>
      </c>
      <c r="F2942" s="68" t="s">
        <v>432</v>
      </c>
      <c r="G2942" s="67" t="s">
        <v>433</v>
      </c>
      <c r="H2942" s="68" t="s">
        <v>362</v>
      </c>
      <c r="I2942" s="69">
        <v>0</v>
      </c>
      <c r="J2942" s="69">
        <v>0</v>
      </c>
      <c r="K2942" s="91"/>
      <c r="L2942" s="91"/>
    </row>
    <row r="2943" spans="2:12" x14ac:dyDescent="0.25">
      <c r="B2943" s="67" t="s">
        <v>402</v>
      </c>
      <c r="C2943" s="67" t="s">
        <v>403</v>
      </c>
      <c r="D2943" s="68" t="s">
        <v>367</v>
      </c>
      <c r="E2943" s="67" t="s">
        <v>368</v>
      </c>
      <c r="F2943" s="68" t="s">
        <v>432</v>
      </c>
      <c r="G2943" s="67" t="s">
        <v>433</v>
      </c>
      <c r="H2943" s="68" t="s">
        <v>363</v>
      </c>
      <c r="I2943" s="69">
        <v>0</v>
      </c>
      <c r="J2943" s="69">
        <v>11</v>
      </c>
      <c r="K2943" s="91"/>
      <c r="L2943" s="91"/>
    </row>
    <row r="2944" spans="2:12" x14ac:dyDescent="0.25">
      <c r="B2944" s="67" t="s">
        <v>402</v>
      </c>
      <c r="C2944" s="67" t="s">
        <v>403</v>
      </c>
      <c r="D2944" s="68" t="s">
        <v>367</v>
      </c>
      <c r="E2944" s="67" t="s">
        <v>368</v>
      </c>
      <c r="F2944" s="68" t="s">
        <v>432</v>
      </c>
      <c r="G2944" s="67" t="s">
        <v>433</v>
      </c>
      <c r="H2944" s="68" t="s">
        <v>362</v>
      </c>
      <c r="I2944" s="69">
        <v>0</v>
      </c>
      <c r="J2944" s="69">
        <v>0</v>
      </c>
      <c r="K2944" s="91"/>
      <c r="L2944" s="91"/>
    </row>
    <row r="2945" spans="2:12" x14ac:dyDescent="0.25">
      <c r="B2945" s="67" t="s">
        <v>402</v>
      </c>
      <c r="C2945" s="67" t="s">
        <v>403</v>
      </c>
      <c r="D2945" s="68" t="s">
        <v>367</v>
      </c>
      <c r="E2945" s="67" t="s">
        <v>368</v>
      </c>
      <c r="F2945" s="68" t="s">
        <v>432</v>
      </c>
      <c r="G2945" s="67" t="s">
        <v>433</v>
      </c>
      <c r="H2945" s="68" t="s">
        <v>364</v>
      </c>
      <c r="I2945" s="69">
        <v>0</v>
      </c>
      <c r="J2945" s="69">
        <v>0</v>
      </c>
      <c r="K2945" s="91"/>
      <c r="L2945" s="91"/>
    </row>
    <row r="2946" spans="2:12" x14ac:dyDescent="0.25">
      <c r="B2946" s="67" t="s">
        <v>402</v>
      </c>
      <c r="C2946" s="67" t="s">
        <v>403</v>
      </c>
      <c r="D2946" s="68" t="s">
        <v>367</v>
      </c>
      <c r="E2946" s="67" t="s">
        <v>368</v>
      </c>
      <c r="F2946" s="68" t="s">
        <v>432</v>
      </c>
      <c r="G2946" s="67" t="s">
        <v>433</v>
      </c>
      <c r="H2946" s="68" t="s">
        <v>363</v>
      </c>
      <c r="I2946" s="69">
        <v>8</v>
      </c>
      <c r="J2946" s="69">
        <v>11</v>
      </c>
      <c r="K2946" s="91"/>
      <c r="L2946" s="91"/>
    </row>
    <row r="2947" spans="2:12" x14ac:dyDescent="0.25">
      <c r="B2947" s="67" t="s">
        <v>402</v>
      </c>
      <c r="C2947" s="67" t="s">
        <v>403</v>
      </c>
      <c r="D2947" s="68" t="s">
        <v>367</v>
      </c>
      <c r="E2947" s="67" t="s">
        <v>368</v>
      </c>
      <c r="F2947" s="68" t="s">
        <v>432</v>
      </c>
      <c r="G2947" s="67" t="s">
        <v>433</v>
      </c>
      <c r="H2947" s="68" t="s">
        <v>362</v>
      </c>
      <c r="I2947" s="69">
        <v>26</v>
      </c>
      <c r="J2947" s="69">
        <v>61</v>
      </c>
      <c r="K2947" s="91"/>
      <c r="L2947" s="91"/>
    </row>
    <row r="2948" spans="2:12" x14ac:dyDescent="0.25">
      <c r="B2948" s="67" t="s">
        <v>402</v>
      </c>
      <c r="C2948" s="67" t="s">
        <v>403</v>
      </c>
      <c r="D2948" s="68" t="s">
        <v>367</v>
      </c>
      <c r="E2948" s="67" t="s">
        <v>368</v>
      </c>
      <c r="F2948" s="68" t="s">
        <v>432</v>
      </c>
      <c r="G2948" s="67" t="s">
        <v>433</v>
      </c>
      <c r="H2948" s="68" t="s">
        <v>363</v>
      </c>
      <c r="I2948" s="69">
        <v>0</v>
      </c>
      <c r="J2948" s="69">
        <v>0</v>
      </c>
      <c r="K2948" s="91"/>
      <c r="L2948" s="91"/>
    </row>
    <row r="2949" spans="2:12" x14ac:dyDescent="0.25">
      <c r="B2949" s="67" t="s">
        <v>402</v>
      </c>
      <c r="C2949" s="67" t="s">
        <v>403</v>
      </c>
      <c r="D2949" s="68" t="s">
        <v>367</v>
      </c>
      <c r="E2949" s="67" t="s">
        <v>368</v>
      </c>
      <c r="F2949" s="68" t="s">
        <v>432</v>
      </c>
      <c r="G2949" s="67" t="s">
        <v>433</v>
      </c>
      <c r="H2949" s="68" t="s">
        <v>364</v>
      </c>
      <c r="I2949" s="69">
        <v>15</v>
      </c>
      <c r="J2949" s="69">
        <v>14</v>
      </c>
      <c r="K2949" s="91"/>
      <c r="L2949" s="91"/>
    </row>
    <row r="2950" spans="2:12" x14ac:dyDescent="0.25">
      <c r="B2950" s="67" t="s">
        <v>402</v>
      </c>
      <c r="C2950" s="67" t="s">
        <v>403</v>
      </c>
      <c r="D2950" s="68" t="s">
        <v>367</v>
      </c>
      <c r="E2950" s="67" t="s">
        <v>368</v>
      </c>
      <c r="F2950" s="68" t="s">
        <v>432</v>
      </c>
      <c r="G2950" s="67" t="s">
        <v>433</v>
      </c>
      <c r="H2950" s="68" t="s">
        <v>363</v>
      </c>
      <c r="I2950" s="69">
        <v>0</v>
      </c>
      <c r="J2950" s="69">
        <v>2</v>
      </c>
      <c r="K2950" s="91"/>
      <c r="L2950" s="91"/>
    </row>
    <row r="2951" spans="2:12" x14ac:dyDescent="0.25">
      <c r="B2951" s="67" t="s">
        <v>402</v>
      </c>
      <c r="C2951" s="67" t="s">
        <v>403</v>
      </c>
      <c r="D2951" s="68" t="s">
        <v>367</v>
      </c>
      <c r="E2951" s="67" t="s">
        <v>368</v>
      </c>
      <c r="F2951" s="68" t="s">
        <v>432</v>
      </c>
      <c r="G2951" s="67" t="s">
        <v>433</v>
      </c>
      <c r="H2951" s="68" t="s">
        <v>362</v>
      </c>
      <c r="I2951" s="69">
        <v>0</v>
      </c>
      <c r="J2951" s="69">
        <v>0</v>
      </c>
      <c r="K2951" s="91"/>
      <c r="L2951" s="91"/>
    </row>
    <row r="2952" spans="2:12" x14ac:dyDescent="0.25">
      <c r="B2952" s="67" t="s">
        <v>402</v>
      </c>
      <c r="C2952" s="67" t="s">
        <v>403</v>
      </c>
      <c r="D2952" s="68" t="s">
        <v>367</v>
      </c>
      <c r="E2952" s="67" t="s">
        <v>368</v>
      </c>
      <c r="F2952" s="68" t="s">
        <v>432</v>
      </c>
      <c r="G2952" s="67" t="s">
        <v>433</v>
      </c>
      <c r="H2952" s="68" t="s">
        <v>364</v>
      </c>
      <c r="I2952" s="69">
        <v>0</v>
      </c>
      <c r="J2952" s="69">
        <v>0</v>
      </c>
      <c r="K2952" s="91"/>
      <c r="L2952" s="91"/>
    </row>
    <row r="2953" spans="2:12" x14ac:dyDescent="0.25">
      <c r="B2953" s="67" t="s">
        <v>402</v>
      </c>
      <c r="C2953" s="67" t="s">
        <v>403</v>
      </c>
      <c r="D2953" s="68" t="s">
        <v>367</v>
      </c>
      <c r="E2953" s="67" t="s">
        <v>368</v>
      </c>
      <c r="F2953" s="68" t="s">
        <v>432</v>
      </c>
      <c r="G2953" s="67" t="s">
        <v>433</v>
      </c>
      <c r="H2953" s="68" t="s">
        <v>362</v>
      </c>
      <c r="I2953" s="69">
        <v>0</v>
      </c>
      <c r="J2953" s="69">
        <v>0</v>
      </c>
      <c r="K2953" s="91"/>
      <c r="L2953" s="91"/>
    </row>
    <row r="2954" spans="2:12" x14ac:dyDescent="0.25">
      <c r="B2954" s="67" t="s">
        <v>402</v>
      </c>
      <c r="C2954" s="67" t="s">
        <v>403</v>
      </c>
      <c r="D2954" s="68" t="s">
        <v>367</v>
      </c>
      <c r="E2954" s="67" t="s">
        <v>368</v>
      </c>
      <c r="F2954" s="68" t="s">
        <v>432</v>
      </c>
      <c r="G2954" s="67" t="s">
        <v>433</v>
      </c>
      <c r="H2954" s="68" t="s">
        <v>363</v>
      </c>
      <c r="I2954" s="69">
        <v>0</v>
      </c>
      <c r="J2954" s="69">
        <v>0</v>
      </c>
      <c r="K2954" s="91"/>
      <c r="L2954" s="91"/>
    </row>
    <row r="2955" spans="2:12" x14ac:dyDescent="0.25">
      <c r="B2955" s="67" t="s">
        <v>402</v>
      </c>
      <c r="C2955" s="67" t="s">
        <v>403</v>
      </c>
      <c r="D2955" s="68" t="s">
        <v>367</v>
      </c>
      <c r="E2955" s="67" t="s">
        <v>368</v>
      </c>
      <c r="F2955" s="68" t="s">
        <v>432</v>
      </c>
      <c r="G2955" s="67" t="s">
        <v>433</v>
      </c>
      <c r="H2955" s="68" t="s">
        <v>362</v>
      </c>
      <c r="I2955" s="69">
        <v>259</v>
      </c>
      <c r="J2955" s="69">
        <v>239</v>
      </c>
      <c r="K2955" s="91"/>
      <c r="L2955" s="91"/>
    </row>
    <row r="2956" spans="2:12" x14ac:dyDescent="0.25">
      <c r="B2956" s="67" t="s">
        <v>402</v>
      </c>
      <c r="C2956" s="67" t="s">
        <v>403</v>
      </c>
      <c r="D2956" s="68" t="s">
        <v>367</v>
      </c>
      <c r="E2956" s="67" t="s">
        <v>368</v>
      </c>
      <c r="F2956" s="68" t="s">
        <v>432</v>
      </c>
      <c r="G2956" s="67" t="s">
        <v>433</v>
      </c>
      <c r="H2956" s="68" t="s">
        <v>363</v>
      </c>
      <c r="I2956" s="69">
        <v>436</v>
      </c>
      <c r="J2956" s="69">
        <v>555</v>
      </c>
      <c r="K2956" s="91"/>
      <c r="L2956" s="91"/>
    </row>
    <row r="2957" spans="2:12" x14ac:dyDescent="0.25">
      <c r="B2957" s="67" t="s">
        <v>402</v>
      </c>
      <c r="C2957" s="67" t="s">
        <v>403</v>
      </c>
      <c r="D2957" s="68" t="s">
        <v>367</v>
      </c>
      <c r="E2957" s="67" t="s">
        <v>368</v>
      </c>
      <c r="F2957" s="68" t="s">
        <v>432</v>
      </c>
      <c r="G2957" s="67" t="s">
        <v>433</v>
      </c>
      <c r="H2957" s="68" t="s">
        <v>364</v>
      </c>
      <c r="I2957" s="69">
        <v>51</v>
      </c>
      <c r="J2957" s="69">
        <v>79</v>
      </c>
      <c r="K2957" s="91"/>
      <c r="L2957" s="91"/>
    </row>
    <row r="2958" spans="2:12" x14ac:dyDescent="0.25">
      <c r="B2958" s="67" t="s">
        <v>402</v>
      </c>
      <c r="C2958" s="67" t="s">
        <v>403</v>
      </c>
      <c r="D2958" s="68" t="s">
        <v>367</v>
      </c>
      <c r="E2958" s="67" t="s">
        <v>368</v>
      </c>
      <c r="F2958" s="68" t="s">
        <v>432</v>
      </c>
      <c r="G2958" s="67" t="s">
        <v>433</v>
      </c>
      <c r="H2958" s="68" t="s">
        <v>362</v>
      </c>
      <c r="I2958" s="69">
        <v>0</v>
      </c>
      <c r="J2958" s="69">
        <v>0</v>
      </c>
      <c r="K2958" s="91"/>
      <c r="L2958" s="91"/>
    </row>
    <row r="2959" spans="2:12" x14ac:dyDescent="0.25">
      <c r="B2959" s="67" t="s">
        <v>402</v>
      </c>
      <c r="C2959" s="67" t="s">
        <v>403</v>
      </c>
      <c r="D2959" s="68" t="s">
        <v>367</v>
      </c>
      <c r="E2959" s="67" t="s">
        <v>368</v>
      </c>
      <c r="F2959" s="68" t="s">
        <v>432</v>
      </c>
      <c r="G2959" s="67" t="s">
        <v>433</v>
      </c>
      <c r="H2959" s="68" t="s">
        <v>363</v>
      </c>
      <c r="I2959" s="69">
        <v>0</v>
      </c>
      <c r="J2959" s="69">
        <v>0</v>
      </c>
      <c r="K2959" s="91"/>
      <c r="L2959" s="91"/>
    </row>
    <row r="2960" spans="2:12" x14ac:dyDescent="0.25">
      <c r="B2960" s="67" t="s">
        <v>402</v>
      </c>
      <c r="C2960" s="67" t="s">
        <v>403</v>
      </c>
      <c r="D2960" s="68" t="s">
        <v>367</v>
      </c>
      <c r="E2960" s="67" t="s">
        <v>368</v>
      </c>
      <c r="F2960" s="68" t="s">
        <v>432</v>
      </c>
      <c r="G2960" s="67" t="s">
        <v>433</v>
      </c>
      <c r="H2960" s="68" t="s">
        <v>362</v>
      </c>
      <c r="I2960" s="69">
        <v>15</v>
      </c>
      <c r="J2960" s="69">
        <v>11</v>
      </c>
      <c r="K2960" s="91"/>
      <c r="L2960" s="91"/>
    </row>
    <row r="2961" spans="2:12" x14ac:dyDescent="0.25">
      <c r="B2961" s="67" t="s">
        <v>402</v>
      </c>
      <c r="C2961" s="67" t="s">
        <v>403</v>
      </c>
      <c r="D2961" s="68" t="s">
        <v>367</v>
      </c>
      <c r="E2961" s="67" t="s">
        <v>368</v>
      </c>
      <c r="F2961" s="68" t="s">
        <v>432</v>
      </c>
      <c r="G2961" s="67" t="s">
        <v>433</v>
      </c>
      <c r="H2961" s="68" t="s">
        <v>363</v>
      </c>
      <c r="I2961" s="69">
        <v>30</v>
      </c>
      <c r="J2961" s="69">
        <v>25</v>
      </c>
      <c r="K2961" s="91"/>
      <c r="L2961" s="91"/>
    </row>
    <row r="2962" spans="2:12" x14ac:dyDescent="0.25">
      <c r="B2962" s="67" t="s">
        <v>402</v>
      </c>
      <c r="C2962" s="67" t="s">
        <v>403</v>
      </c>
      <c r="D2962" s="68" t="s">
        <v>367</v>
      </c>
      <c r="E2962" s="67" t="s">
        <v>368</v>
      </c>
      <c r="F2962" s="68" t="s">
        <v>432</v>
      </c>
      <c r="G2962" s="67" t="s">
        <v>433</v>
      </c>
      <c r="H2962" s="68" t="s">
        <v>364</v>
      </c>
      <c r="I2962" s="69">
        <v>17</v>
      </c>
      <c r="J2962" s="69">
        <v>16</v>
      </c>
      <c r="K2962" s="91"/>
      <c r="L2962" s="91"/>
    </row>
    <row r="2963" spans="2:12" x14ac:dyDescent="0.25">
      <c r="B2963" s="67" t="s">
        <v>402</v>
      </c>
      <c r="C2963" s="67" t="s">
        <v>403</v>
      </c>
      <c r="D2963" s="68" t="s">
        <v>367</v>
      </c>
      <c r="E2963" s="67" t="s">
        <v>368</v>
      </c>
      <c r="F2963" s="68" t="s">
        <v>432</v>
      </c>
      <c r="G2963" s="67" t="s">
        <v>433</v>
      </c>
      <c r="H2963" s="68" t="s">
        <v>362</v>
      </c>
      <c r="I2963" s="69">
        <v>0</v>
      </c>
      <c r="J2963" s="69">
        <v>0</v>
      </c>
      <c r="K2963" s="91"/>
      <c r="L2963" s="91"/>
    </row>
    <row r="2964" spans="2:12" x14ac:dyDescent="0.25">
      <c r="B2964" s="67" t="s">
        <v>402</v>
      </c>
      <c r="C2964" s="67" t="s">
        <v>403</v>
      </c>
      <c r="D2964" s="68" t="s">
        <v>367</v>
      </c>
      <c r="E2964" s="67" t="s">
        <v>368</v>
      </c>
      <c r="F2964" s="68" t="s">
        <v>432</v>
      </c>
      <c r="G2964" s="67" t="s">
        <v>433</v>
      </c>
      <c r="H2964" s="68" t="s">
        <v>363</v>
      </c>
      <c r="I2964" s="69">
        <v>15</v>
      </c>
      <c r="J2964" s="69">
        <v>46</v>
      </c>
      <c r="K2964" s="91"/>
      <c r="L2964" s="91"/>
    </row>
    <row r="2965" spans="2:12" x14ac:dyDescent="0.25">
      <c r="B2965" s="67" t="s">
        <v>402</v>
      </c>
      <c r="C2965" s="67" t="s">
        <v>403</v>
      </c>
      <c r="D2965" s="68" t="s">
        <v>367</v>
      </c>
      <c r="E2965" s="67" t="s">
        <v>368</v>
      </c>
      <c r="F2965" s="68" t="s">
        <v>432</v>
      </c>
      <c r="G2965" s="67" t="s">
        <v>433</v>
      </c>
      <c r="H2965" s="68" t="s">
        <v>364</v>
      </c>
      <c r="I2965" s="69">
        <v>8</v>
      </c>
      <c r="J2965" s="69">
        <v>1</v>
      </c>
      <c r="K2965" s="91"/>
      <c r="L2965" s="91"/>
    </row>
    <row r="2966" spans="2:12" x14ac:dyDescent="0.25">
      <c r="B2966" s="67" t="s">
        <v>402</v>
      </c>
      <c r="C2966" s="67" t="s">
        <v>403</v>
      </c>
      <c r="D2966" s="68" t="s">
        <v>367</v>
      </c>
      <c r="E2966" s="67" t="s">
        <v>368</v>
      </c>
      <c r="F2966" s="68" t="s">
        <v>432</v>
      </c>
      <c r="G2966" s="67" t="s">
        <v>433</v>
      </c>
      <c r="H2966" s="68" t="s">
        <v>362</v>
      </c>
      <c r="I2966" s="69">
        <v>29</v>
      </c>
      <c r="J2966" s="69">
        <v>51</v>
      </c>
      <c r="K2966" s="91"/>
      <c r="L2966" s="91"/>
    </row>
    <row r="2967" spans="2:12" x14ac:dyDescent="0.25">
      <c r="B2967" s="67" t="s">
        <v>402</v>
      </c>
      <c r="C2967" s="67" t="s">
        <v>403</v>
      </c>
      <c r="D2967" s="68" t="s">
        <v>367</v>
      </c>
      <c r="E2967" s="67" t="s">
        <v>368</v>
      </c>
      <c r="F2967" s="68" t="s">
        <v>432</v>
      </c>
      <c r="G2967" s="67" t="s">
        <v>433</v>
      </c>
      <c r="H2967" s="68" t="s">
        <v>363</v>
      </c>
      <c r="I2967" s="69">
        <v>55</v>
      </c>
      <c r="J2967" s="69">
        <v>89</v>
      </c>
      <c r="K2967" s="91"/>
      <c r="L2967" s="91"/>
    </row>
    <row r="2968" spans="2:12" x14ac:dyDescent="0.25">
      <c r="B2968" s="67" t="s">
        <v>402</v>
      </c>
      <c r="C2968" s="67" t="s">
        <v>403</v>
      </c>
      <c r="D2968" s="68" t="s">
        <v>367</v>
      </c>
      <c r="E2968" s="67" t="s">
        <v>368</v>
      </c>
      <c r="F2968" s="68" t="s">
        <v>432</v>
      </c>
      <c r="G2968" s="67" t="s">
        <v>433</v>
      </c>
      <c r="H2968" s="68" t="s">
        <v>364</v>
      </c>
      <c r="I2968" s="69">
        <v>16</v>
      </c>
      <c r="J2968" s="69">
        <v>0</v>
      </c>
      <c r="K2968" s="91"/>
      <c r="L2968" s="91"/>
    </row>
    <row r="2969" spans="2:12" x14ac:dyDescent="0.25">
      <c r="B2969" s="67" t="s">
        <v>402</v>
      </c>
      <c r="C2969" s="67" t="s">
        <v>403</v>
      </c>
      <c r="D2969" s="68" t="s">
        <v>367</v>
      </c>
      <c r="E2969" s="67" t="s">
        <v>368</v>
      </c>
      <c r="F2969" s="68" t="s">
        <v>432</v>
      </c>
      <c r="G2969" s="67" t="s">
        <v>433</v>
      </c>
      <c r="H2969" s="68" t="s">
        <v>362</v>
      </c>
      <c r="I2969" s="69">
        <v>0</v>
      </c>
      <c r="J2969" s="69">
        <v>0</v>
      </c>
      <c r="K2969" s="91"/>
      <c r="L2969" s="91"/>
    </row>
    <row r="2970" spans="2:12" x14ac:dyDescent="0.25">
      <c r="B2970" s="67" t="s">
        <v>402</v>
      </c>
      <c r="C2970" s="67" t="s">
        <v>403</v>
      </c>
      <c r="D2970" s="68" t="s">
        <v>367</v>
      </c>
      <c r="E2970" s="67" t="s">
        <v>368</v>
      </c>
      <c r="F2970" s="68" t="s">
        <v>432</v>
      </c>
      <c r="G2970" s="67" t="s">
        <v>433</v>
      </c>
      <c r="H2970" s="68" t="s">
        <v>363</v>
      </c>
      <c r="I2970" s="69">
        <v>0.3296</v>
      </c>
      <c r="J2970" s="69">
        <v>8.2400000000000001E-2</v>
      </c>
      <c r="K2970" s="91"/>
      <c r="L2970" s="91"/>
    </row>
    <row r="2971" spans="2:12" x14ac:dyDescent="0.25">
      <c r="B2971" s="67" t="s">
        <v>402</v>
      </c>
      <c r="C2971" s="67" t="s">
        <v>403</v>
      </c>
      <c r="D2971" s="68" t="s">
        <v>367</v>
      </c>
      <c r="E2971" s="67" t="s">
        <v>368</v>
      </c>
      <c r="F2971" s="68" t="s">
        <v>432</v>
      </c>
      <c r="G2971" s="67" t="s">
        <v>433</v>
      </c>
      <c r="H2971" s="68" t="s">
        <v>364</v>
      </c>
      <c r="I2971" s="69">
        <v>0</v>
      </c>
      <c r="J2971" s="69">
        <v>0</v>
      </c>
      <c r="K2971" s="91"/>
      <c r="L2971" s="91"/>
    </row>
    <row r="2972" spans="2:12" x14ac:dyDescent="0.25">
      <c r="B2972" s="67" t="s">
        <v>402</v>
      </c>
      <c r="C2972" s="67" t="s">
        <v>403</v>
      </c>
      <c r="D2972" s="68" t="s">
        <v>367</v>
      </c>
      <c r="E2972" s="67" t="s">
        <v>368</v>
      </c>
      <c r="F2972" s="68" t="s">
        <v>432</v>
      </c>
      <c r="G2972" s="67" t="s">
        <v>433</v>
      </c>
      <c r="H2972" s="68" t="s">
        <v>362</v>
      </c>
      <c r="I2972" s="69">
        <v>0</v>
      </c>
      <c r="J2972" s="69">
        <v>0</v>
      </c>
      <c r="K2972" s="91"/>
      <c r="L2972" s="91"/>
    </row>
    <row r="2973" spans="2:12" x14ac:dyDescent="0.25">
      <c r="B2973" s="67" t="s">
        <v>402</v>
      </c>
      <c r="C2973" s="67" t="s">
        <v>403</v>
      </c>
      <c r="D2973" s="68" t="s">
        <v>367</v>
      </c>
      <c r="E2973" s="67" t="s">
        <v>368</v>
      </c>
      <c r="F2973" s="68" t="s">
        <v>432</v>
      </c>
      <c r="G2973" s="67" t="s">
        <v>433</v>
      </c>
      <c r="H2973" s="68" t="s">
        <v>364</v>
      </c>
      <c r="I2973" s="69">
        <v>0</v>
      </c>
      <c r="J2973" s="69">
        <v>0</v>
      </c>
      <c r="K2973" s="91"/>
      <c r="L2973" s="91"/>
    </row>
    <row r="2974" spans="2:12" x14ac:dyDescent="0.25">
      <c r="B2974" s="67" t="s">
        <v>402</v>
      </c>
      <c r="C2974" s="67" t="s">
        <v>403</v>
      </c>
      <c r="D2974" s="68" t="s">
        <v>367</v>
      </c>
      <c r="E2974" s="67" t="s">
        <v>368</v>
      </c>
      <c r="F2974" s="68" t="s">
        <v>432</v>
      </c>
      <c r="G2974" s="67" t="s">
        <v>433</v>
      </c>
      <c r="H2974" s="68" t="s">
        <v>362</v>
      </c>
      <c r="I2974" s="69">
        <v>5</v>
      </c>
      <c r="J2974" s="69">
        <v>5</v>
      </c>
      <c r="K2974" s="91"/>
      <c r="L2974" s="91"/>
    </row>
    <row r="2975" spans="2:12" x14ac:dyDescent="0.25">
      <c r="B2975" s="67" t="s">
        <v>402</v>
      </c>
      <c r="C2975" s="67" t="s">
        <v>403</v>
      </c>
      <c r="D2975" s="68" t="s">
        <v>367</v>
      </c>
      <c r="E2975" s="67" t="s">
        <v>368</v>
      </c>
      <c r="F2975" s="68" t="s">
        <v>432</v>
      </c>
      <c r="G2975" s="67" t="s">
        <v>433</v>
      </c>
      <c r="H2975" s="68" t="s">
        <v>363</v>
      </c>
      <c r="I2975" s="69">
        <v>0</v>
      </c>
      <c r="J2975" s="69">
        <v>0</v>
      </c>
      <c r="K2975" s="91"/>
      <c r="L2975" s="91"/>
    </row>
    <row r="2976" spans="2:12" x14ac:dyDescent="0.25">
      <c r="B2976" s="67" t="s">
        <v>402</v>
      </c>
      <c r="C2976" s="67" t="s">
        <v>403</v>
      </c>
      <c r="D2976" s="68" t="s">
        <v>367</v>
      </c>
      <c r="E2976" s="67" t="s">
        <v>368</v>
      </c>
      <c r="F2976" s="68" t="s">
        <v>432</v>
      </c>
      <c r="G2976" s="67" t="s">
        <v>433</v>
      </c>
      <c r="H2976" s="68" t="s">
        <v>362</v>
      </c>
      <c r="I2976" s="69">
        <v>37</v>
      </c>
      <c r="J2976" s="69">
        <v>89</v>
      </c>
      <c r="K2976" s="91"/>
      <c r="L2976" s="91"/>
    </row>
    <row r="2977" spans="2:12" x14ac:dyDescent="0.25">
      <c r="B2977" s="67" t="s">
        <v>402</v>
      </c>
      <c r="C2977" s="67" t="s">
        <v>403</v>
      </c>
      <c r="D2977" s="68" t="s">
        <v>367</v>
      </c>
      <c r="E2977" s="67" t="s">
        <v>368</v>
      </c>
      <c r="F2977" s="68" t="s">
        <v>432</v>
      </c>
      <c r="G2977" s="67" t="s">
        <v>433</v>
      </c>
      <c r="H2977" s="68" t="s">
        <v>363</v>
      </c>
      <c r="I2977" s="69">
        <v>194</v>
      </c>
      <c r="J2977" s="69">
        <v>298</v>
      </c>
      <c r="K2977" s="91"/>
      <c r="L2977" s="91"/>
    </row>
    <row r="2978" spans="2:12" x14ac:dyDescent="0.25">
      <c r="B2978" s="67" t="s">
        <v>402</v>
      </c>
      <c r="C2978" s="67" t="s">
        <v>403</v>
      </c>
      <c r="D2978" s="68" t="s">
        <v>367</v>
      </c>
      <c r="E2978" s="67" t="s">
        <v>368</v>
      </c>
      <c r="F2978" s="68" t="s">
        <v>432</v>
      </c>
      <c r="G2978" s="67" t="s">
        <v>433</v>
      </c>
      <c r="H2978" s="68" t="s">
        <v>364</v>
      </c>
      <c r="I2978" s="69">
        <v>6</v>
      </c>
      <c r="J2978" s="69">
        <v>16</v>
      </c>
      <c r="K2978" s="91"/>
      <c r="L2978" s="91"/>
    </row>
    <row r="2979" spans="2:12" x14ac:dyDescent="0.25">
      <c r="B2979" s="67" t="s">
        <v>402</v>
      </c>
      <c r="C2979" s="67" t="s">
        <v>403</v>
      </c>
      <c r="D2979" s="68" t="s">
        <v>367</v>
      </c>
      <c r="E2979" s="67" t="s">
        <v>368</v>
      </c>
      <c r="F2979" s="68" t="s">
        <v>432</v>
      </c>
      <c r="G2979" s="67" t="s">
        <v>433</v>
      </c>
      <c r="H2979" s="68" t="s">
        <v>364</v>
      </c>
      <c r="I2979" s="69">
        <v>0</v>
      </c>
      <c r="J2979" s="69">
        <v>0</v>
      </c>
      <c r="K2979" s="91"/>
      <c r="L2979" s="91"/>
    </row>
    <row r="2980" spans="2:12" x14ac:dyDescent="0.25">
      <c r="B2980" s="67" t="s">
        <v>402</v>
      </c>
      <c r="C2980" s="67" t="s">
        <v>403</v>
      </c>
      <c r="D2980" s="68" t="s">
        <v>367</v>
      </c>
      <c r="E2980" s="67" t="s">
        <v>368</v>
      </c>
      <c r="F2980" s="68" t="s">
        <v>432</v>
      </c>
      <c r="G2980" s="67" t="s">
        <v>433</v>
      </c>
      <c r="H2980" s="68" t="s">
        <v>362</v>
      </c>
      <c r="I2980" s="69">
        <v>20</v>
      </c>
      <c r="J2980" s="69">
        <v>40</v>
      </c>
      <c r="K2980" s="91"/>
      <c r="L2980" s="91"/>
    </row>
    <row r="2981" spans="2:12" x14ac:dyDescent="0.25">
      <c r="B2981" s="67" t="s">
        <v>402</v>
      </c>
      <c r="C2981" s="67" t="s">
        <v>403</v>
      </c>
      <c r="D2981" s="68" t="s">
        <v>367</v>
      </c>
      <c r="E2981" s="67" t="s">
        <v>368</v>
      </c>
      <c r="F2981" s="68" t="s">
        <v>432</v>
      </c>
      <c r="G2981" s="67" t="s">
        <v>433</v>
      </c>
      <c r="H2981" s="68" t="s">
        <v>363</v>
      </c>
      <c r="I2981" s="69">
        <v>38</v>
      </c>
      <c r="J2981" s="69">
        <v>26</v>
      </c>
      <c r="K2981" s="91"/>
      <c r="L2981" s="91"/>
    </row>
    <row r="2982" spans="2:12" x14ac:dyDescent="0.25">
      <c r="B2982" s="67" t="s">
        <v>402</v>
      </c>
      <c r="C2982" s="67" t="s">
        <v>403</v>
      </c>
      <c r="D2982" s="68" t="s">
        <v>367</v>
      </c>
      <c r="E2982" s="67" t="s">
        <v>368</v>
      </c>
      <c r="F2982" s="68" t="s">
        <v>432</v>
      </c>
      <c r="G2982" s="67" t="s">
        <v>433</v>
      </c>
      <c r="H2982" s="68" t="s">
        <v>364</v>
      </c>
      <c r="I2982" s="69">
        <v>15</v>
      </c>
      <c r="J2982" s="69">
        <v>44</v>
      </c>
      <c r="K2982" s="91"/>
      <c r="L2982" s="91"/>
    </row>
    <row r="2983" spans="2:12" x14ac:dyDescent="0.25">
      <c r="B2983" s="67" t="s">
        <v>402</v>
      </c>
      <c r="C2983" s="67" t="s">
        <v>403</v>
      </c>
      <c r="D2983" s="68" t="s">
        <v>367</v>
      </c>
      <c r="E2983" s="67" t="s">
        <v>368</v>
      </c>
      <c r="F2983" s="68" t="s">
        <v>432</v>
      </c>
      <c r="G2983" s="67" t="s">
        <v>433</v>
      </c>
      <c r="H2983" s="68" t="s">
        <v>363</v>
      </c>
      <c r="I2983" s="69">
        <v>0</v>
      </c>
      <c r="J2983" s="69">
        <v>0</v>
      </c>
      <c r="K2983" s="91"/>
      <c r="L2983" s="91"/>
    </row>
    <row r="2984" spans="2:12" x14ac:dyDescent="0.25">
      <c r="B2984" s="67" t="s">
        <v>402</v>
      </c>
      <c r="C2984" s="67" t="s">
        <v>403</v>
      </c>
      <c r="D2984" s="68" t="s">
        <v>367</v>
      </c>
      <c r="E2984" s="67" t="s">
        <v>368</v>
      </c>
      <c r="F2984" s="68" t="s">
        <v>432</v>
      </c>
      <c r="G2984" s="67" t="s">
        <v>433</v>
      </c>
      <c r="H2984" s="68" t="s">
        <v>364</v>
      </c>
      <c r="I2984" s="69">
        <v>-3</v>
      </c>
      <c r="J2984" s="69">
        <v>0</v>
      </c>
      <c r="K2984" s="91"/>
      <c r="L2984" s="91"/>
    </row>
    <row r="2985" spans="2:12" x14ac:dyDescent="0.25">
      <c r="B2985" s="67" t="s">
        <v>402</v>
      </c>
      <c r="C2985" s="67" t="s">
        <v>403</v>
      </c>
      <c r="D2985" s="68" t="s">
        <v>367</v>
      </c>
      <c r="E2985" s="67" t="s">
        <v>368</v>
      </c>
      <c r="F2985" s="68" t="s">
        <v>432</v>
      </c>
      <c r="G2985" s="67" t="s">
        <v>433</v>
      </c>
      <c r="H2985" s="68" t="s">
        <v>362</v>
      </c>
      <c r="I2985" s="69">
        <v>0</v>
      </c>
      <c r="J2985" s="69">
        <v>0</v>
      </c>
      <c r="K2985" s="91"/>
      <c r="L2985" s="91"/>
    </row>
    <row r="2986" spans="2:12" x14ac:dyDescent="0.25">
      <c r="B2986" s="67" t="s">
        <v>402</v>
      </c>
      <c r="C2986" s="67" t="s">
        <v>403</v>
      </c>
      <c r="D2986" s="68" t="s">
        <v>367</v>
      </c>
      <c r="E2986" s="67" t="s">
        <v>368</v>
      </c>
      <c r="F2986" s="68" t="s">
        <v>432</v>
      </c>
      <c r="G2986" s="67" t="s">
        <v>433</v>
      </c>
      <c r="H2986" s="68" t="s">
        <v>363</v>
      </c>
      <c r="I2986" s="69">
        <v>0</v>
      </c>
      <c r="J2986" s="69">
        <v>0</v>
      </c>
      <c r="K2986" s="91"/>
      <c r="L2986" s="91"/>
    </row>
    <row r="2987" spans="2:12" x14ac:dyDescent="0.25">
      <c r="B2987" s="67" t="s">
        <v>402</v>
      </c>
      <c r="C2987" s="67" t="s">
        <v>403</v>
      </c>
      <c r="D2987" s="68" t="s">
        <v>367</v>
      </c>
      <c r="E2987" s="67" t="s">
        <v>368</v>
      </c>
      <c r="F2987" s="68" t="s">
        <v>432</v>
      </c>
      <c r="G2987" s="67" t="s">
        <v>433</v>
      </c>
      <c r="H2987" s="68" t="s">
        <v>364</v>
      </c>
      <c r="I2987" s="69">
        <v>0</v>
      </c>
      <c r="J2987" s="69">
        <v>0</v>
      </c>
      <c r="K2987" s="91"/>
      <c r="L2987" s="91"/>
    </row>
    <row r="2988" spans="2:12" x14ac:dyDescent="0.25">
      <c r="B2988" s="67" t="s">
        <v>402</v>
      </c>
      <c r="C2988" s="67" t="s">
        <v>403</v>
      </c>
      <c r="D2988" s="68" t="s">
        <v>367</v>
      </c>
      <c r="E2988" s="67" t="s">
        <v>368</v>
      </c>
      <c r="F2988" s="68" t="s">
        <v>432</v>
      </c>
      <c r="G2988" s="67" t="s">
        <v>433</v>
      </c>
      <c r="H2988" s="68" t="s">
        <v>362</v>
      </c>
      <c r="I2988" s="69">
        <v>0</v>
      </c>
      <c r="J2988" s="69">
        <v>0</v>
      </c>
      <c r="K2988" s="91"/>
      <c r="L2988" s="91"/>
    </row>
    <row r="2989" spans="2:12" x14ac:dyDescent="0.25">
      <c r="B2989" s="67" t="s">
        <v>402</v>
      </c>
      <c r="C2989" s="67" t="s">
        <v>403</v>
      </c>
      <c r="D2989" s="68" t="s">
        <v>367</v>
      </c>
      <c r="E2989" s="67" t="s">
        <v>368</v>
      </c>
      <c r="F2989" s="68" t="s">
        <v>432</v>
      </c>
      <c r="G2989" s="67" t="s">
        <v>433</v>
      </c>
      <c r="H2989" s="68" t="s">
        <v>363</v>
      </c>
      <c r="I2989" s="69">
        <v>68</v>
      </c>
      <c r="J2989" s="69">
        <v>117</v>
      </c>
      <c r="K2989" s="91"/>
      <c r="L2989" s="91"/>
    </row>
    <row r="2990" spans="2:12" x14ac:dyDescent="0.25">
      <c r="B2990" s="67" t="s">
        <v>402</v>
      </c>
      <c r="C2990" s="67" t="s">
        <v>403</v>
      </c>
      <c r="D2990" s="68" t="s">
        <v>367</v>
      </c>
      <c r="E2990" s="67" t="s">
        <v>368</v>
      </c>
      <c r="F2990" s="68" t="s">
        <v>432</v>
      </c>
      <c r="G2990" s="67" t="s">
        <v>433</v>
      </c>
      <c r="H2990" s="68" t="s">
        <v>364</v>
      </c>
      <c r="I2990" s="69">
        <v>42</v>
      </c>
      <c r="J2990" s="69">
        <v>50</v>
      </c>
      <c r="K2990" s="91"/>
      <c r="L2990" s="91"/>
    </row>
    <row r="2991" spans="2:12" x14ac:dyDescent="0.25">
      <c r="B2991" s="67" t="s">
        <v>402</v>
      </c>
      <c r="C2991" s="67" t="s">
        <v>403</v>
      </c>
      <c r="D2991" s="68" t="s">
        <v>367</v>
      </c>
      <c r="E2991" s="67" t="s">
        <v>368</v>
      </c>
      <c r="F2991" s="68" t="s">
        <v>432</v>
      </c>
      <c r="G2991" s="67" t="s">
        <v>433</v>
      </c>
      <c r="H2991" s="68" t="s">
        <v>362</v>
      </c>
      <c r="I2991" s="69">
        <v>0</v>
      </c>
      <c r="J2991" s="69">
        <v>0</v>
      </c>
      <c r="K2991" s="91"/>
      <c r="L2991" s="91"/>
    </row>
    <row r="2992" spans="2:12" x14ac:dyDescent="0.25">
      <c r="B2992" s="67" t="s">
        <v>402</v>
      </c>
      <c r="C2992" s="67" t="s">
        <v>403</v>
      </c>
      <c r="D2992" s="68" t="s">
        <v>367</v>
      </c>
      <c r="E2992" s="67" t="s">
        <v>368</v>
      </c>
      <c r="F2992" s="68" t="s">
        <v>432</v>
      </c>
      <c r="G2992" s="67" t="s">
        <v>433</v>
      </c>
      <c r="H2992" s="68" t="s">
        <v>363</v>
      </c>
      <c r="I2992" s="69">
        <v>0</v>
      </c>
      <c r="J2992" s="69">
        <v>9</v>
      </c>
      <c r="K2992" s="91"/>
      <c r="L2992" s="91"/>
    </row>
    <row r="2993" spans="2:12" x14ac:dyDescent="0.25">
      <c r="B2993" s="67" t="s">
        <v>402</v>
      </c>
      <c r="C2993" s="67" t="s">
        <v>403</v>
      </c>
      <c r="D2993" s="68" t="s">
        <v>367</v>
      </c>
      <c r="E2993" s="67" t="s">
        <v>368</v>
      </c>
      <c r="F2993" s="68" t="s">
        <v>432</v>
      </c>
      <c r="G2993" s="67" t="s">
        <v>433</v>
      </c>
      <c r="H2993" s="68" t="s">
        <v>364</v>
      </c>
      <c r="I2993" s="69">
        <v>0</v>
      </c>
      <c r="J2993" s="69">
        <v>0</v>
      </c>
      <c r="K2993" s="91"/>
      <c r="L2993" s="91"/>
    </row>
    <row r="2994" spans="2:12" x14ac:dyDescent="0.25">
      <c r="B2994" s="67" t="s">
        <v>402</v>
      </c>
      <c r="C2994" s="67" t="s">
        <v>403</v>
      </c>
      <c r="D2994" s="68" t="s">
        <v>367</v>
      </c>
      <c r="E2994" s="67" t="s">
        <v>368</v>
      </c>
      <c r="F2994" s="68" t="s">
        <v>432</v>
      </c>
      <c r="G2994" s="67" t="s">
        <v>433</v>
      </c>
      <c r="H2994" s="68" t="s">
        <v>364</v>
      </c>
      <c r="I2994" s="69">
        <v>0</v>
      </c>
      <c r="J2994" s="69">
        <v>0</v>
      </c>
      <c r="K2994" s="91"/>
      <c r="L2994" s="91"/>
    </row>
    <row r="2995" spans="2:12" x14ac:dyDescent="0.25">
      <c r="B2995" s="67" t="s">
        <v>402</v>
      </c>
      <c r="C2995" s="67" t="s">
        <v>403</v>
      </c>
      <c r="D2995" s="68" t="s">
        <v>367</v>
      </c>
      <c r="E2995" s="67" t="s">
        <v>368</v>
      </c>
      <c r="F2995" s="68" t="s">
        <v>432</v>
      </c>
      <c r="G2995" s="67" t="s">
        <v>433</v>
      </c>
      <c r="H2995" s="68" t="s">
        <v>362</v>
      </c>
      <c r="I2995" s="69">
        <v>9</v>
      </c>
      <c r="J2995" s="69">
        <v>27</v>
      </c>
      <c r="K2995" s="91"/>
      <c r="L2995" s="91"/>
    </row>
    <row r="2996" spans="2:12" x14ac:dyDescent="0.25">
      <c r="B2996" s="67" t="s">
        <v>402</v>
      </c>
      <c r="C2996" s="67" t="s">
        <v>403</v>
      </c>
      <c r="D2996" s="68" t="s">
        <v>367</v>
      </c>
      <c r="E2996" s="67" t="s">
        <v>368</v>
      </c>
      <c r="F2996" s="68" t="s">
        <v>432</v>
      </c>
      <c r="G2996" s="67" t="s">
        <v>433</v>
      </c>
      <c r="H2996" s="68" t="s">
        <v>363</v>
      </c>
      <c r="I2996" s="69">
        <v>35</v>
      </c>
      <c r="J2996" s="69">
        <v>11</v>
      </c>
      <c r="K2996" s="91"/>
      <c r="L2996" s="91"/>
    </row>
    <row r="2997" spans="2:12" x14ac:dyDescent="0.25">
      <c r="B2997" s="67" t="s">
        <v>402</v>
      </c>
      <c r="C2997" s="67" t="s">
        <v>403</v>
      </c>
      <c r="D2997" s="68" t="s">
        <v>367</v>
      </c>
      <c r="E2997" s="67" t="s">
        <v>368</v>
      </c>
      <c r="F2997" s="68" t="s">
        <v>432</v>
      </c>
      <c r="G2997" s="67" t="s">
        <v>433</v>
      </c>
      <c r="H2997" s="68" t="s">
        <v>364</v>
      </c>
      <c r="I2997" s="69">
        <v>0</v>
      </c>
      <c r="J2997" s="69">
        <v>0</v>
      </c>
      <c r="K2997" s="91"/>
      <c r="L2997" s="91"/>
    </row>
    <row r="2998" spans="2:12" x14ac:dyDescent="0.25">
      <c r="B2998" s="67" t="s">
        <v>402</v>
      </c>
      <c r="C2998" s="67" t="s">
        <v>403</v>
      </c>
      <c r="D2998" s="68" t="s">
        <v>367</v>
      </c>
      <c r="E2998" s="67" t="s">
        <v>368</v>
      </c>
      <c r="F2998" s="68" t="s">
        <v>432</v>
      </c>
      <c r="G2998" s="67" t="s">
        <v>433</v>
      </c>
      <c r="H2998" s="68" t="s">
        <v>362</v>
      </c>
      <c r="I2998" s="69">
        <v>9</v>
      </c>
      <c r="J2998" s="69">
        <v>37</v>
      </c>
      <c r="K2998" s="91"/>
      <c r="L2998" s="91"/>
    </row>
    <row r="2999" spans="2:12" x14ac:dyDescent="0.25">
      <c r="B2999" s="67" t="s">
        <v>402</v>
      </c>
      <c r="C2999" s="67" t="s">
        <v>403</v>
      </c>
      <c r="D2999" s="68" t="s">
        <v>367</v>
      </c>
      <c r="E2999" s="67" t="s">
        <v>368</v>
      </c>
      <c r="F2999" s="68" t="s">
        <v>432</v>
      </c>
      <c r="G2999" s="67" t="s">
        <v>433</v>
      </c>
      <c r="H2999" s="68" t="s">
        <v>363</v>
      </c>
      <c r="I2999" s="69">
        <v>85</v>
      </c>
      <c r="J2999" s="69">
        <v>55</v>
      </c>
      <c r="K2999" s="91"/>
      <c r="L2999" s="91"/>
    </row>
    <row r="3000" spans="2:12" x14ac:dyDescent="0.25">
      <c r="B3000" s="67" t="s">
        <v>402</v>
      </c>
      <c r="C3000" s="67" t="s">
        <v>403</v>
      </c>
      <c r="D3000" s="68" t="s">
        <v>367</v>
      </c>
      <c r="E3000" s="67" t="s">
        <v>368</v>
      </c>
      <c r="F3000" s="68" t="s">
        <v>432</v>
      </c>
      <c r="G3000" s="67" t="s">
        <v>433</v>
      </c>
      <c r="H3000" s="68" t="s">
        <v>364</v>
      </c>
      <c r="I3000" s="69">
        <v>7</v>
      </c>
      <c r="J3000" s="69">
        <v>14</v>
      </c>
      <c r="K3000" s="91"/>
      <c r="L3000" s="91"/>
    </row>
    <row r="3001" spans="2:12" x14ac:dyDescent="0.25">
      <c r="B3001" s="67" t="s">
        <v>402</v>
      </c>
      <c r="C3001" s="67" t="s">
        <v>403</v>
      </c>
      <c r="D3001" s="68" t="s">
        <v>367</v>
      </c>
      <c r="E3001" s="67" t="s">
        <v>368</v>
      </c>
      <c r="F3001" s="68" t="s">
        <v>432</v>
      </c>
      <c r="G3001" s="67" t="s">
        <v>433</v>
      </c>
      <c r="H3001" s="68" t="s">
        <v>362</v>
      </c>
      <c r="I3001" s="69">
        <v>-3</v>
      </c>
      <c r="J3001" s="69">
        <v>6</v>
      </c>
      <c r="K3001" s="91"/>
      <c r="L3001" s="91"/>
    </row>
    <row r="3002" spans="2:12" x14ac:dyDescent="0.25">
      <c r="B3002" s="67" t="s">
        <v>402</v>
      </c>
      <c r="C3002" s="67" t="s">
        <v>403</v>
      </c>
      <c r="D3002" s="68" t="s">
        <v>367</v>
      </c>
      <c r="E3002" s="67" t="s">
        <v>368</v>
      </c>
      <c r="F3002" s="68" t="s">
        <v>432</v>
      </c>
      <c r="G3002" s="67" t="s">
        <v>433</v>
      </c>
      <c r="H3002" s="68" t="s">
        <v>363</v>
      </c>
      <c r="I3002" s="69">
        <v>0</v>
      </c>
      <c r="J3002" s="69">
        <v>0</v>
      </c>
      <c r="K3002" s="91"/>
      <c r="L3002" s="91"/>
    </row>
    <row r="3003" spans="2:12" x14ac:dyDescent="0.25">
      <c r="B3003" s="67" t="s">
        <v>402</v>
      </c>
      <c r="C3003" s="67" t="s">
        <v>403</v>
      </c>
      <c r="D3003" s="68" t="s">
        <v>367</v>
      </c>
      <c r="E3003" s="67" t="s">
        <v>368</v>
      </c>
      <c r="F3003" s="68" t="s">
        <v>432</v>
      </c>
      <c r="G3003" s="67" t="s">
        <v>433</v>
      </c>
      <c r="H3003" s="68" t="s">
        <v>362</v>
      </c>
      <c r="I3003" s="69">
        <v>82</v>
      </c>
      <c r="J3003" s="69">
        <v>122</v>
      </c>
      <c r="K3003" s="91"/>
      <c r="L3003" s="91"/>
    </row>
    <row r="3004" spans="2:12" x14ac:dyDescent="0.25">
      <c r="B3004" s="67" t="s">
        <v>402</v>
      </c>
      <c r="C3004" s="67" t="s">
        <v>403</v>
      </c>
      <c r="D3004" s="68" t="s">
        <v>367</v>
      </c>
      <c r="E3004" s="67" t="s">
        <v>368</v>
      </c>
      <c r="F3004" s="68" t="s">
        <v>432</v>
      </c>
      <c r="G3004" s="67" t="s">
        <v>433</v>
      </c>
      <c r="H3004" s="68" t="s">
        <v>363</v>
      </c>
      <c r="I3004" s="69">
        <v>58</v>
      </c>
      <c r="J3004" s="69">
        <v>52</v>
      </c>
      <c r="K3004" s="91"/>
      <c r="L3004" s="91"/>
    </row>
    <row r="3005" spans="2:12" x14ac:dyDescent="0.25">
      <c r="B3005" s="67" t="s">
        <v>402</v>
      </c>
      <c r="C3005" s="67" t="s">
        <v>403</v>
      </c>
      <c r="D3005" s="68" t="s">
        <v>367</v>
      </c>
      <c r="E3005" s="67" t="s">
        <v>368</v>
      </c>
      <c r="F3005" s="68" t="s">
        <v>432</v>
      </c>
      <c r="G3005" s="67" t="s">
        <v>433</v>
      </c>
      <c r="H3005" s="68" t="s">
        <v>364</v>
      </c>
      <c r="I3005" s="69">
        <v>0</v>
      </c>
      <c r="J3005" s="69">
        <v>0</v>
      </c>
      <c r="K3005" s="91"/>
      <c r="L3005" s="91"/>
    </row>
    <row r="3006" spans="2:12" x14ac:dyDescent="0.25">
      <c r="B3006" s="67" t="s">
        <v>402</v>
      </c>
      <c r="C3006" s="67" t="s">
        <v>403</v>
      </c>
      <c r="D3006" s="68" t="s">
        <v>367</v>
      </c>
      <c r="E3006" s="67" t="s">
        <v>368</v>
      </c>
      <c r="F3006" s="68" t="s">
        <v>432</v>
      </c>
      <c r="G3006" s="67" t="s">
        <v>433</v>
      </c>
      <c r="H3006" s="68" t="s">
        <v>362</v>
      </c>
      <c r="I3006" s="69">
        <v>45</v>
      </c>
      <c r="J3006" s="69">
        <v>50</v>
      </c>
      <c r="K3006" s="91"/>
      <c r="L3006" s="91"/>
    </row>
    <row r="3007" spans="2:12" x14ac:dyDescent="0.25">
      <c r="B3007" s="67" t="s">
        <v>402</v>
      </c>
      <c r="C3007" s="67" t="s">
        <v>403</v>
      </c>
      <c r="D3007" s="68" t="s">
        <v>367</v>
      </c>
      <c r="E3007" s="67" t="s">
        <v>368</v>
      </c>
      <c r="F3007" s="68" t="s">
        <v>432</v>
      </c>
      <c r="G3007" s="67" t="s">
        <v>433</v>
      </c>
      <c r="H3007" s="68" t="s">
        <v>363</v>
      </c>
      <c r="I3007" s="69">
        <v>28</v>
      </c>
      <c r="J3007" s="69">
        <v>112</v>
      </c>
      <c r="K3007" s="91"/>
      <c r="L3007" s="91"/>
    </row>
    <row r="3008" spans="2:12" x14ac:dyDescent="0.25">
      <c r="B3008" s="67" t="s">
        <v>402</v>
      </c>
      <c r="C3008" s="67" t="s">
        <v>403</v>
      </c>
      <c r="D3008" s="68" t="s">
        <v>367</v>
      </c>
      <c r="E3008" s="67" t="s">
        <v>368</v>
      </c>
      <c r="F3008" s="68" t="s">
        <v>432</v>
      </c>
      <c r="G3008" s="67" t="s">
        <v>433</v>
      </c>
      <c r="H3008" s="68" t="s">
        <v>364</v>
      </c>
      <c r="I3008" s="69">
        <v>38</v>
      </c>
      <c r="J3008" s="69">
        <v>38</v>
      </c>
      <c r="K3008" s="91"/>
      <c r="L3008" s="91"/>
    </row>
    <row r="3009" spans="2:12" x14ac:dyDescent="0.25">
      <c r="B3009" s="67" t="s">
        <v>402</v>
      </c>
      <c r="C3009" s="67" t="s">
        <v>403</v>
      </c>
      <c r="D3009" s="68" t="s">
        <v>367</v>
      </c>
      <c r="E3009" s="67" t="s">
        <v>368</v>
      </c>
      <c r="F3009" s="68" t="s">
        <v>432</v>
      </c>
      <c r="G3009" s="67" t="s">
        <v>433</v>
      </c>
      <c r="H3009" s="68" t="s">
        <v>362</v>
      </c>
      <c r="I3009" s="69">
        <v>78</v>
      </c>
      <c r="J3009" s="69">
        <v>114</v>
      </c>
      <c r="K3009" s="91"/>
      <c r="L3009" s="91"/>
    </row>
    <row r="3010" spans="2:12" x14ac:dyDescent="0.25">
      <c r="B3010" s="67" t="s">
        <v>402</v>
      </c>
      <c r="C3010" s="67" t="s">
        <v>403</v>
      </c>
      <c r="D3010" s="68" t="s">
        <v>367</v>
      </c>
      <c r="E3010" s="67" t="s">
        <v>368</v>
      </c>
      <c r="F3010" s="68" t="s">
        <v>432</v>
      </c>
      <c r="G3010" s="67" t="s">
        <v>433</v>
      </c>
      <c r="H3010" s="68" t="s">
        <v>363</v>
      </c>
      <c r="I3010" s="69">
        <v>191</v>
      </c>
      <c r="J3010" s="69">
        <v>194</v>
      </c>
      <c r="K3010" s="91"/>
      <c r="L3010" s="91"/>
    </row>
    <row r="3011" spans="2:12" x14ac:dyDescent="0.25">
      <c r="B3011" s="67" t="s">
        <v>402</v>
      </c>
      <c r="C3011" s="67" t="s">
        <v>403</v>
      </c>
      <c r="D3011" s="68" t="s">
        <v>367</v>
      </c>
      <c r="E3011" s="67" t="s">
        <v>368</v>
      </c>
      <c r="F3011" s="68" t="s">
        <v>432</v>
      </c>
      <c r="G3011" s="67" t="s">
        <v>433</v>
      </c>
      <c r="H3011" s="68" t="s">
        <v>364</v>
      </c>
      <c r="I3011" s="69">
        <v>71</v>
      </c>
      <c r="J3011" s="69">
        <v>85</v>
      </c>
      <c r="K3011" s="91"/>
      <c r="L3011" s="91"/>
    </row>
    <row r="3012" spans="2:12" x14ac:dyDescent="0.25">
      <c r="B3012" s="67" t="s">
        <v>402</v>
      </c>
      <c r="C3012" s="67" t="s">
        <v>403</v>
      </c>
      <c r="D3012" s="68" t="s">
        <v>367</v>
      </c>
      <c r="E3012" s="67" t="s">
        <v>368</v>
      </c>
      <c r="F3012" s="68" t="s">
        <v>432</v>
      </c>
      <c r="G3012" s="67" t="s">
        <v>433</v>
      </c>
      <c r="H3012" s="68" t="s">
        <v>362</v>
      </c>
      <c r="I3012" s="69">
        <v>110</v>
      </c>
      <c r="J3012" s="69">
        <v>110</v>
      </c>
      <c r="K3012" s="91"/>
      <c r="L3012" s="91"/>
    </row>
    <row r="3013" spans="2:12" x14ac:dyDescent="0.25">
      <c r="B3013" s="67" t="s">
        <v>402</v>
      </c>
      <c r="C3013" s="67" t="s">
        <v>403</v>
      </c>
      <c r="D3013" s="68" t="s">
        <v>367</v>
      </c>
      <c r="E3013" s="67" t="s">
        <v>368</v>
      </c>
      <c r="F3013" s="68" t="s">
        <v>432</v>
      </c>
      <c r="G3013" s="67" t="s">
        <v>433</v>
      </c>
      <c r="H3013" s="68" t="s">
        <v>363</v>
      </c>
      <c r="I3013" s="69">
        <v>230</v>
      </c>
      <c r="J3013" s="69">
        <v>296</v>
      </c>
      <c r="K3013" s="91"/>
      <c r="L3013" s="91"/>
    </row>
    <row r="3014" spans="2:12" x14ac:dyDescent="0.25">
      <c r="B3014" s="67" t="s">
        <v>402</v>
      </c>
      <c r="C3014" s="67" t="s">
        <v>403</v>
      </c>
      <c r="D3014" s="68" t="s">
        <v>367</v>
      </c>
      <c r="E3014" s="67" t="s">
        <v>368</v>
      </c>
      <c r="F3014" s="68" t="s">
        <v>432</v>
      </c>
      <c r="G3014" s="67" t="s">
        <v>433</v>
      </c>
      <c r="H3014" s="68" t="s">
        <v>364</v>
      </c>
      <c r="I3014" s="69">
        <v>69</v>
      </c>
      <c r="J3014" s="69">
        <v>88</v>
      </c>
      <c r="K3014" s="91"/>
      <c r="L3014" s="91"/>
    </row>
    <row r="3015" spans="2:12" x14ac:dyDescent="0.25">
      <c r="B3015" s="67" t="s">
        <v>402</v>
      </c>
      <c r="C3015" s="67" t="s">
        <v>403</v>
      </c>
      <c r="D3015" s="68" t="s">
        <v>367</v>
      </c>
      <c r="E3015" s="67" t="s">
        <v>368</v>
      </c>
      <c r="F3015" s="68" t="s">
        <v>432</v>
      </c>
      <c r="G3015" s="67" t="s">
        <v>433</v>
      </c>
      <c r="H3015" s="68" t="s">
        <v>363</v>
      </c>
      <c r="I3015" s="69">
        <v>0</v>
      </c>
      <c r="J3015" s="69">
        <v>2</v>
      </c>
      <c r="K3015" s="91"/>
      <c r="L3015" s="91"/>
    </row>
    <row r="3016" spans="2:12" x14ac:dyDescent="0.25">
      <c r="B3016" s="67" t="s">
        <v>402</v>
      </c>
      <c r="C3016" s="67" t="s">
        <v>403</v>
      </c>
      <c r="D3016" s="68" t="s">
        <v>367</v>
      </c>
      <c r="E3016" s="67" t="s">
        <v>368</v>
      </c>
      <c r="F3016" s="68" t="s">
        <v>432</v>
      </c>
      <c r="G3016" s="67" t="s">
        <v>433</v>
      </c>
      <c r="H3016" s="68" t="s">
        <v>362</v>
      </c>
      <c r="I3016" s="69">
        <v>178</v>
      </c>
      <c r="J3016" s="69">
        <v>278</v>
      </c>
      <c r="K3016" s="91"/>
      <c r="L3016" s="91"/>
    </row>
    <row r="3017" spans="2:12" x14ac:dyDescent="0.25">
      <c r="B3017" s="67" t="s">
        <v>402</v>
      </c>
      <c r="C3017" s="67" t="s">
        <v>403</v>
      </c>
      <c r="D3017" s="68" t="s">
        <v>367</v>
      </c>
      <c r="E3017" s="67" t="s">
        <v>368</v>
      </c>
      <c r="F3017" s="68" t="s">
        <v>432</v>
      </c>
      <c r="G3017" s="67" t="s">
        <v>433</v>
      </c>
      <c r="H3017" s="68" t="s">
        <v>363</v>
      </c>
      <c r="I3017" s="69">
        <v>81</v>
      </c>
      <c r="J3017" s="69">
        <v>127</v>
      </c>
      <c r="K3017" s="91"/>
      <c r="L3017" s="91"/>
    </row>
    <row r="3018" spans="2:12" x14ac:dyDescent="0.25">
      <c r="B3018" s="67" t="s">
        <v>402</v>
      </c>
      <c r="C3018" s="67" t="s">
        <v>403</v>
      </c>
      <c r="D3018" s="68" t="s">
        <v>367</v>
      </c>
      <c r="E3018" s="67" t="s">
        <v>368</v>
      </c>
      <c r="F3018" s="68" t="s">
        <v>432</v>
      </c>
      <c r="G3018" s="67" t="s">
        <v>433</v>
      </c>
      <c r="H3018" s="68" t="s">
        <v>364</v>
      </c>
      <c r="I3018" s="69">
        <v>72</v>
      </c>
      <c r="J3018" s="69">
        <v>87</v>
      </c>
      <c r="K3018" s="91"/>
      <c r="L3018" s="91"/>
    </row>
    <row r="3019" spans="2:12" x14ac:dyDescent="0.25">
      <c r="B3019" s="67" t="s">
        <v>402</v>
      </c>
      <c r="C3019" s="67" t="s">
        <v>403</v>
      </c>
      <c r="D3019" s="68" t="s">
        <v>367</v>
      </c>
      <c r="E3019" s="67" t="s">
        <v>368</v>
      </c>
      <c r="F3019" s="68" t="s">
        <v>432</v>
      </c>
      <c r="G3019" s="67" t="s">
        <v>433</v>
      </c>
      <c r="H3019" s="68" t="s">
        <v>362</v>
      </c>
      <c r="I3019" s="69">
        <v>31</v>
      </c>
      <c r="J3019" s="69">
        <v>39</v>
      </c>
      <c r="K3019" s="91"/>
      <c r="L3019" s="91"/>
    </row>
    <row r="3020" spans="2:12" x14ac:dyDescent="0.25">
      <c r="B3020" s="67" t="s">
        <v>402</v>
      </c>
      <c r="C3020" s="67" t="s">
        <v>403</v>
      </c>
      <c r="D3020" s="68" t="s">
        <v>367</v>
      </c>
      <c r="E3020" s="67" t="s">
        <v>368</v>
      </c>
      <c r="F3020" s="68" t="s">
        <v>432</v>
      </c>
      <c r="G3020" s="67" t="s">
        <v>433</v>
      </c>
      <c r="H3020" s="68" t="s">
        <v>363</v>
      </c>
      <c r="I3020" s="69">
        <v>105</v>
      </c>
      <c r="J3020" s="69">
        <v>102</v>
      </c>
      <c r="K3020" s="91"/>
      <c r="L3020" s="91"/>
    </row>
    <row r="3021" spans="2:12" x14ac:dyDescent="0.25">
      <c r="B3021" s="67" t="s">
        <v>402</v>
      </c>
      <c r="C3021" s="67" t="s">
        <v>403</v>
      </c>
      <c r="D3021" s="68" t="s">
        <v>367</v>
      </c>
      <c r="E3021" s="67" t="s">
        <v>368</v>
      </c>
      <c r="F3021" s="68" t="s">
        <v>432</v>
      </c>
      <c r="G3021" s="67" t="s">
        <v>433</v>
      </c>
      <c r="H3021" s="68" t="s">
        <v>364</v>
      </c>
      <c r="I3021" s="69">
        <v>0</v>
      </c>
      <c r="J3021" s="69">
        <v>0</v>
      </c>
      <c r="K3021" s="91"/>
      <c r="L3021" s="91"/>
    </row>
    <row r="3022" spans="2:12" x14ac:dyDescent="0.25">
      <c r="B3022" s="67" t="s">
        <v>402</v>
      </c>
      <c r="C3022" s="67" t="s">
        <v>403</v>
      </c>
      <c r="D3022" s="68" t="s">
        <v>367</v>
      </c>
      <c r="E3022" s="67" t="s">
        <v>368</v>
      </c>
      <c r="F3022" s="68" t="s">
        <v>432</v>
      </c>
      <c r="G3022" s="67" t="s">
        <v>433</v>
      </c>
      <c r="H3022" s="68" t="s">
        <v>362</v>
      </c>
      <c r="I3022" s="69">
        <v>0</v>
      </c>
      <c r="J3022" s="69">
        <v>3</v>
      </c>
      <c r="K3022" s="91"/>
      <c r="L3022" s="91"/>
    </row>
    <row r="3023" spans="2:12" x14ac:dyDescent="0.25">
      <c r="B3023" s="67" t="s">
        <v>402</v>
      </c>
      <c r="C3023" s="67" t="s">
        <v>403</v>
      </c>
      <c r="D3023" s="68" t="s">
        <v>367</v>
      </c>
      <c r="E3023" s="67" t="s">
        <v>368</v>
      </c>
      <c r="F3023" s="68" t="s">
        <v>432</v>
      </c>
      <c r="G3023" s="67" t="s">
        <v>433</v>
      </c>
      <c r="H3023" s="68" t="s">
        <v>364</v>
      </c>
      <c r="I3023" s="69">
        <v>0</v>
      </c>
      <c r="J3023" s="69">
        <v>0</v>
      </c>
      <c r="K3023" s="91"/>
      <c r="L3023" s="91"/>
    </row>
    <row r="3024" spans="2:12" x14ac:dyDescent="0.25">
      <c r="B3024" s="67" t="s">
        <v>402</v>
      </c>
      <c r="C3024" s="67" t="s">
        <v>403</v>
      </c>
      <c r="D3024" s="68" t="s">
        <v>367</v>
      </c>
      <c r="E3024" s="67" t="s">
        <v>368</v>
      </c>
      <c r="F3024" s="68" t="s">
        <v>432</v>
      </c>
      <c r="G3024" s="67" t="s">
        <v>433</v>
      </c>
      <c r="H3024" s="68" t="s">
        <v>362</v>
      </c>
      <c r="I3024" s="69">
        <v>0</v>
      </c>
      <c r="J3024" s="69">
        <v>0</v>
      </c>
      <c r="K3024" s="91"/>
      <c r="L3024" s="91"/>
    </row>
    <row r="3025" spans="2:12" x14ac:dyDescent="0.25">
      <c r="B3025" s="67" t="s">
        <v>402</v>
      </c>
      <c r="C3025" s="67" t="s">
        <v>403</v>
      </c>
      <c r="D3025" s="68" t="s">
        <v>367</v>
      </c>
      <c r="E3025" s="67" t="s">
        <v>368</v>
      </c>
      <c r="F3025" s="68" t="s">
        <v>432</v>
      </c>
      <c r="G3025" s="67" t="s">
        <v>433</v>
      </c>
      <c r="H3025" s="68" t="s">
        <v>363</v>
      </c>
      <c r="I3025" s="69">
        <v>0</v>
      </c>
      <c r="J3025" s="69">
        <v>0</v>
      </c>
      <c r="K3025" s="91"/>
      <c r="L3025" s="91"/>
    </row>
    <row r="3026" spans="2:12" x14ac:dyDescent="0.25">
      <c r="B3026" s="67" t="s">
        <v>402</v>
      </c>
      <c r="C3026" s="67" t="s">
        <v>403</v>
      </c>
      <c r="D3026" s="68" t="s">
        <v>367</v>
      </c>
      <c r="E3026" s="67" t="s">
        <v>368</v>
      </c>
      <c r="F3026" s="68" t="s">
        <v>432</v>
      </c>
      <c r="G3026" s="67" t="s">
        <v>433</v>
      </c>
      <c r="H3026" s="68" t="s">
        <v>364</v>
      </c>
      <c r="I3026" s="69">
        <v>0</v>
      </c>
      <c r="J3026" s="69">
        <v>0</v>
      </c>
      <c r="K3026" s="91"/>
      <c r="L3026" s="91"/>
    </row>
    <row r="3027" spans="2:12" x14ac:dyDescent="0.25">
      <c r="B3027" s="67" t="s">
        <v>402</v>
      </c>
      <c r="C3027" s="67" t="s">
        <v>403</v>
      </c>
      <c r="D3027" s="68" t="s">
        <v>367</v>
      </c>
      <c r="E3027" s="67" t="s">
        <v>368</v>
      </c>
      <c r="F3027" s="68" t="s">
        <v>432</v>
      </c>
      <c r="G3027" s="67" t="s">
        <v>433</v>
      </c>
      <c r="H3027" s="68" t="s">
        <v>363</v>
      </c>
      <c r="I3027" s="69">
        <v>0</v>
      </c>
      <c r="J3027" s="69">
        <v>0</v>
      </c>
      <c r="K3027" s="91"/>
      <c r="L3027" s="91"/>
    </row>
    <row r="3028" spans="2:12" x14ac:dyDescent="0.25">
      <c r="B3028" s="67" t="s">
        <v>402</v>
      </c>
      <c r="C3028" s="67" t="s">
        <v>403</v>
      </c>
      <c r="D3028" s="68" t="s">
        <v>367</v>
      </c>
      <c r="E3028" s="67" t="s">
        <v>368</v>
      </c>
      <c r="F3028" s="68" t="s">
        <v>432</v>
      </c>
      <c r="G3028" s="67" t="s">
        <v>433</v>
      </c>
      <c r="H3028" s="68" t="s">
        <v>364</v>
      </c>
      <c r="I3028" s="69">
        <v>0</v>
      </c>
      <c r="J3028" s="69">
        <v>0</v>
      </c>
      <c r="K3028" s="91"/>
      <c r="L3028" s="91"/>
    </row>
    <row r="3029" spans="2:12" x14ac:dyDescent="0.25">
      <c r="B3029" s="67" t="s">
        <v>402</v>
      </c>
      <c r="C3029" s="67" t="s">
        <v>403</v>
      </c>
      <c r="D3029" s="68" t="s">
        <v>367</v>
      </c>
      <c r="E3029" s="67" t="s">
        <v>368</v>
      </c>
      <c r="F3029" s="68" t="s">
        <v>432</v>
      </c>
      <c r="G3029" s="67" t="s">
        <v>433</v>
      </c>
      <c r="H3029" s="68" t="s">
        <v>362</v>
      </c>
      <c r="I3029" s="69">
        <v>0</v>
      </c>
      <c r="J3029" s="69">
        <v>0</v>
      </c>
      <c r="K3029" s="91"/>
      <c r="L3029" s="91"/>
    </row>
    <row r="3030" spans="2:12" x14ac:dyDescent="0.25">
      <c r="B3030" s="67" t="s">
        <v>402</v>
      </c>
      <c r="C3030" s="67" t="s">
        <v>403</v>
      </c>
      <c r="D3030" s="68" t="s">
        <v>367</v>
      </c>
      <c r="E3030" s="67" t="s">
        <v>368</v>
      </c>
      <c r="F3030" s="68" t="s">
        <v>432</v>
      </c>
      <c r="G3030" s="67" t="s">
        <v>433</v>
      </c>
      <c r="H3030" s="68" t="s">
        <v>363</v>
      </c>
      <c r="I3030" s="69">
        <v>0</v>
      </c>
      <c r="J3030" s="69">
        <v>0</v>
      </c>
      <c r="K3030" s="91"/>
      <c r="L3030" s="91"/>
    </row>
    <row r="3031" spans="2:12" x14ac:dyDescent="0.25">
      <c r="B3031" s="67" t="s">
        <v>402</v>
      </c>
      <c r="C3031" s="67" t="s">
        <v>403</v>
      </c>
      <c r="D3031" s="68" t="s">
        <v>367</v>
      </c>
      <c r="E3031" s="67" t="s">
        <v>368</v>
      </c>
      <c r="F3031" s="68" t="s">
        <v>432</v>
      </c>
      <c r="G3031" s="67" t="s">
        <v>433</v>
      </c>
      <c r="H3031" s="68" t="s">
        <v>362</v>
      </c>
      <c r="I3031" s="69">
        <v>0</v>
      </c>
      <c r="J3031" s="69">
        <v>0</v>
      </c>
      <c r="K3031" s="91"/>
      <c r="L3031" s="91"/>
    </row>
    <row r="3032" spans="2:12" x14ac:dyDescent="0.25">
      <c r="B3032" s="67" t="s">
        <v>402</v>
      </c>
      <c r="C3032" s="67" t="s">
        <v>403</v>
      </c>
      <c r="D3032" s="68" t="s">
        <v>367</v>
      </c>
      <c r="E3032" s="67" t="s">
        <v>368</v>
      </c>
      <c r="F3032" s="68" t="s">
        <v>432</v>
      </c>
      <c r="G3032" s="67" t="s">
        <v>433</v>
      </c>
      <c r="H3032" s="68" t="s">
        <v>363</v>
      </c>
      <c r="I3032" s="69">
        <v>0</v>
      </c>
      <c r="J3032" s="69">
        <v>0</v>
      </c>
      <c r="K3032" s="91"/>
      <c r="L3032" s="91"/>
    </row>
    <row r="3033" spans="2:12" x14ac:dyDescent="0.25">
      <c r="B3033" s="67" t="s">
        <v>402</v>
      </c>
      <c r="C3033" s="67" t="s">
        <v>403</v>
      </c>
      <c r="D3033" s="68" t="s">
        <v>367</v>
      </c>
      <c r="E3033" s="67" t="s">
        <v>368</v>
      </c>
      <c r="F3033" s="68" t="s">
        <v>432</v>
      </c>
      <c r="G3033" s="67" t="s">
        <v>433</v>
      </c>
      <c r="H3033" s="68" t="s">
        <v>362</v>
      </c>
      <c r="I3033" s="69">
        <v>0</v>
      </c>
      <c r="J3033" s="69">
        <v>0</v>
      </c>
      <c r="K3033" s="91"/>
      <c r="L3033" s="91"/>
    </row>
    <row r="3034" spans="2:12" x14ac:dyDescent="0.25">
      <c r="B3034" s="67" t="s">
        <v>402</v>
      </c>
      <c r="C3034" s="67" t="s">
        <v>403</v>
      </c>
      <c r="D3034" s="68" t="s">
        <v>367</v>
      </c>
      <c r="E3034" s="67" t="s">
        <v>368</v>
      </c>
      <c r="F3034" s="68" t="s">
        <v>432</v>
      </c>
      <c r="G3034" s="67" t="s">
        <v>433</v>
      </c>
      <c r="H3034" s="68" t="s">
        <v>364</v>
      </c>
      <c r="I3034" s="69">
        <v>0</v>
      </c>
      <c r="J3034" s="69">
        <v>0</v>
      </c>
      <c r="K3034" s="91"/>
      <c r="L3034" s="91"/>
    </row>
    <row r="3035" spans="2:12" x14ac:dyDescent="0.25">
      <c r="B3035" s="67" t="s">
        <v>402</v>
      </c>
      <c r="C3035" s="67" t="s">
        <v>403</v>
      </c>
      <c r="D3035" s="68" t="s">
        <v>367</v>
      </c>
      <c r="E3035" s="67" t="s">
        <v>368</v>
      </c>
      <c r="F3035" s="68" t="s">
        <v>432</v>
      </c>
      <c r="G3035" s="67" t="s">
        <v>433</v>
      </c>
      <c r="H3035" s="68" t="s">
        <v>363</v>
      </c>
      <c r="I3035" s="69">
        <v>0</v>
      </c>
      <c r="J3035" s="69">
        <v>0</v>
      </c>
      <c r="K3035" s="91"/>
      <c r="L3035" s="91"/>
    </row>
    <row r="3036" spans="2:12" x14ac:dyDescent="0.25">
      <c r="B3036" s="67" t="s">
        <v>402</v>
      </c>
      <c r="C3036" s="67" t="s">
        <v>403</v>
      </c>
      <c r="D3036" s="68" t="s">
        <v>367</v>
      </c>
      <c r="E3036" s="67" t="s">
        <v>368</v>
      </c>
      <c r="F3036" s="68" t="s">
        <v>434</v>
      </c>
      <c r="G3036" s="67" t="s">
        <v>435</v>
      </c>
      <c r="H3036" s="68" t="s">
        <v>363</v>
      </c>
      <c r="I3036" s="69">
        <v>0</v>
      </c>
      <c r="J3036" s="69">
        <v>0</v>
      </c>
      <c r="K3036" s="91"/>
      <c r="L3036" s="91"/>
    </row>
    <row r="3037" spans="2:12" x14ac:dyDescent="0.25">
      <c r="B3037" s="67" t="s">
        <v>402</v>
      </c>
      <c r="C3037" s="67" t="s">
        <v>403</v>
      </c>
      <c r="D3037" s="68" t="s">
        <v>367</v>
      </c>
      <c r="E3037" s="67" t="s">
        <v>368</v>
      </c>
      <c r="F3037" s="68" t="s">
        <v>434</v>
      </c>
      <c r="G3037" s="67" t="s">
        <v>435</v>
      </c>
      <c r="H3037" s="68" t="s">
        <v>363</v>
      </c>
      <c r="I3037" s="69">
        <v>0</v>
      </c>
      <c r="J3037" s="69">
        <v>0</v>
      </c>
      <c r="K3037" s="91"/>
      <c r="L3037" s="91"/>
    </row>
    <row r="3038" spans="2:12" x14ac:dyDescent="0.25">
      <c r="B3038" s="67" t="s">
        <v>402</v>
      </c>
      <c r="C3038" s="67" t="s">
        <v>403</v>
      </c>
      <c r="D3038" s="68" t="s">
        <v>367</v>
      </c>
      <c r="E3038" s="67" t="s">
        <v>368</v>
      </c>
      <c r="F3038" s="68" t="s">
        <v>434</v>
      </c>
      <c r="G3038" s="67" t="s">
        <v>435</v>
      </c>
      <c r="H3038" s="68" t="s">
        <v>362</v>
      </c>
      <c r="I3038" s="69">
        <v>0</v>
      </c>
      <c r="J3038" s="69">
        <v>0</v>
      </c>
      <c r="K3038" s="91"/>
      <c r="L3038" s="91"/>
    </row>
    <row r="3039" spans="2:12" x14ac:dyDescent="0.25">
      <c r="B3039" s="67" t="s">
        <v>402</v>
      </c>
      <c r="C3039" s="67" t="s">
        <v>403</v>
      </c>
      <c r="D3039" s="68" t="s">
        <v>367</v>
      </c>
      <c r="E3039" s="67" t="s">
        <v>368</v>
      </c>
      <c r="F3039" s="68" t="s">
        <v>434</v>
      </c>
      <c r="G3039" s="67" t="s">
        <v>435</v>
      </c>
      <c r="H3039" s="68" t="s">
        <v>363</v>
      </c>
      <c r="I3039" s="69">
        <v>0</v>
      </c>
      <c r="J3039" s="69">
        <v>1</v>
      </c>
      <c r="K3039" s="91"/>
      <c r="L3039" s="91"/>
    </row>
    <row r="3040" spans="2:12" x14ac:dyDescent="0.25">
      <c r="B3040" s="67" t="s">
        <v>402</v>
      </c>
      <c r="C3040" s="67" t="s">
        <v>403</v>
      </c>
      <c r="D3040" s="68" t="s">
        <v>367</v>
      </c>
      <c r="E3040" s="67" t="s">
        <v>368</v>
      </c>
      <c r="F3040" s="68" t="s">
        <v>434</v>
      </c>
      <c r="G3040" s="67" t="s">
        <v>435</v>
      </c>
      <c r="H3040" s="68" t="s">
        <v>362</v>
      </c>
      <c r="I3040" s="69">
        <v>0</v>
      </c>
      <c r="J3040" s="69">
        <v>0</v>
      </c>
      <c r="K3040" s="91"/>
      <c r="L3040" s="91"/>
    </row>
    <row r="3041" spans="2:12" x14ac:dyDescent="0.25">
      <c r="B3041" s="67" t="s">
        <v>402</v>
      </c>
      <c r="C3041" s="67" t="s">
        <v>403</v>
      </c>
      <c r="D3041" s="68" t="s">
        <v>367</v>
      </c>
      <c r="E3041" s="67" t="s">
        <v>368</v>
      </c>
      <c r="F3041" s="68" t="s">
        <v>434</v>
      </c>
      <c r="G3041" s="67" t="s">
        <v>435</v>
      </c>
      <c r="H3041" s="68" t="s">
        <v>363</v>
      </c>
      <c r="I3041" s="69">
        <v>4</v>
      </c>
      <c r="J3041" s="69">
        <v>4</v>
      </c>
      <c r="K3041" s="91"/>
      <c r="L3041" s="91"/>
    </row>
    <row r="3042" spans="2:12" x14ac:dyDescent="0.25">
      <c r="B3042" s="67" t="s">
        <v>402</v>
      </c>
      <c r="C3042" s="67" t="s">
        <v>403</v>
      </c>
      <c r="D3042" s="68" t="s">
        <v>367</v>
      </c>
      <c r="E3042" s="67" t="s">
        <v>368</v>
      </c>
      <c r="F3042" s="68" t="s">
        <v>434</v>
      </c>
      <c r="G3042" s="67" t="s">
        <v>435</v>
      </c>
      <c r="H3042" s="68" t="s">
        <v>364</v>
      </c>
      <c r="I3042" s="69">
        <v>0</v>
      </c>
      <c r="J3042" s="69">
        <v>0</v>
      </c>
      <c r="K3042" s="91"/>
      <c r="L3042" s="91"/>
    </row>
    <row r="3043" spans="2:12" x14ac:dyDescent="0.25">
      <c r="B3043" s="67" t="s">
        <v>402</v>
      </c>
      <c r="C3043" s="67" t="s">
        <v>403</v>
      </c>
      <c r="D3043" s="68" t="s">
        <v>367</v>
      </c>
      <c r="E3043" s="67" t="s">
        <v>368</v>
      </c>
      <c r="F3043" s="68" t="s">
        <v>434</v>
      </c>
      <c r="G3043" s="67" t="s">
        <v>435</v>
      </c>
      <c r="H3043" s="68" t="s">
        <v>362</v>
      </c>
      <c r="I3043" s="69">
        <v>0</v>
      </c>
      <c r="J3043" s="69">
        <v>0</v>
      </c>
      <c r="K3043" s="91"/>
      <c r="L3043" s="91"/>
    </row>
    <row r="3044" spans="2:12" x14ac:dyDescent="0.25">
      <c r="B3044" s="67" t="s">
        <v>402</v>
      </c>
      <c r="C3044" s="67" t="s">
        <v>403</v>
      </c>
      <c r="D3044" s="68" t="s">
        <v>367</v>
      </c>
      <c r="E3044" s="67" t="s">
        <v>368</v>
      </c>
      <c r="F3044" s="68" t="s">
        <v>434</v>
      </c>
      <c r="G3044" s="67" t="s">
        <v>435</v>
      </c>
      <c r="H3044" s="68" t="s">
        <v>363</v>
      </c>
      <c r="I3044" s="69">
        <v>28</v>
      </c>
      <c r="J3044" s="69">
        <v>49</v>
      </c>
      <c r="K3044" s="91"/>
      <c r="L3044" s="91"/>
    </row>
    <row r="3045" spans="2:12" x14ac:dyDescent="0.25">
      <c r="B3045" s="67" t="s">
        <v>402</v>
      </c>
      <c r="C3045" s="67" t="s">
        <v>403</v>
      </c>
      <c r="D3045" s="68" t="s">
        <v>367</v>
      </c>
      <c r="E3045" s="67" t="s">
        <v>368</v>
      </c>
      <c r="F3045" s="68" t="s">
        <v>434</v>
      </c>
      <c r="G3045" s="67" t="s">
        <v>435</v>
      </c>
      <c r="H3045" s="68" t="s">
        <v>363</v>
      </c>
      <c r="I3045" s="69">
        <v>0</v>
      </c>
      <c r="J3045" s="69">
        <v>0</v>
      </c>
      <c r="K3045" s="91"/>
      <c r="L3045" s="91"/>
    </row>
    <row r="3046" spans="2:12" x14ac:dyDescent="0.25">
      <c r="B3046" s="67" t="s">
        <v>402</v>
      </c>
      <c r="C3046" s="67" t="s">
        <v>403</v>
      </c>
      <c r="D3046" s="68" t="s">
        <v>367</v>
      </c>
      <c r="E3046" s="67" t="s">
        <v>368</v>
      </c>
      <c r="F3046" s="68" t="s">
        <v>434</v>
      </c>
      <c r="G3046" s="67" t="s">
        <v>435</v>
      </c>
      <c r="H3046" s="68" t="s">
        <v>364</v>
      </c>
      <c r="I3046" s="69">
        <v>14</v>
      </c>
      <c r="J3046" s="69">
        <v>20</v>
      </c>
      <c r="K3046" s="91"/>
      <c r="L3046" s="91"/>
    </row>
    <row r="3047" spans="2:12" x14ac:dyDescent="0.25">
      <c r="B3047" s="67" t="s">
        <v>402</v>
      </c>
      <c r="C3047" s="67" t="s">
        <v>403</v>
      </c>
      <c r="D3047" s="68" t="s">
        <v>367</v>
      </c>
      <c r="E3047" s="67" t="s">
        <v>368</v>
      </c>
      <c r="F3047" s="68" t="s">
        <v>434</v>
      </c>
      <c r="G3047" s="67" t="s">
        <v>435</v>
      </c>
      <c r="H3047" s="68" t="s">
        <v>362</v>
      </c>
      <c r="I3047" s="69">
        <v>51</v>
      </c>
      <c r="J3047" s="69">
        <v>77</v>
      </c>
      <c r="K3047" s="91"/>
      <c r="L3047" s="91"/>
    </row>
    <row r="3048" spans="2:12" x14ac:dyDescent="0.25">
      <c r="B3048" s="67" t="s">
        <v>402</v>
      </c>
      <c r="C3048" s="67" t="s">
        <v>403</v>
      </c>
      <c r="D3048" s="68" t="s">
        <v>367</v>
      </c>
      <c r="E3048" s="67" t="s">
        <v>368</v>
      </c>
      <c r="F3048" s="68" t="s">
        <v>434</v>
      </c>
      <c r="G3048" s="67" t="s">
        <v>435</v>
      </c>
      <c r="H3048" s="68" t="s">
        <v>363</v>
      </c>
      <c r="I3048" s="69">
        <v>192</v>
      </c>
      <c r="J3048" s="69">
        <v>165</v>
      </c>
      <c r="K3048" s="91"/>
      <c r="L3048" s="91"/>
    </row>
    <row r="3049" spans="2:12" x14ac:dyDescent="0.25">
      <c r="B3049" s="67" t="s">
        <v>402</v>
      </c>
      <c r="C3049" s="67" t="s">
        <v>403</v>
      </c>
      <c r="D3049" s="68" t="s">
        <v>367</v>
      </c>
      <c r="E3049" s="67" t="s">
        <v>368</v>
      </c>
      <c r="F3049" s="68" t="s">
        <v>434</v>
      </c>
      <c r="G3049" s="67" t="s">
        <v>435</v>
      </c>
      <c r="H3049" s="68" t="s">
        <v>364</v>
      </c>
      <c r="I3049" s="69">
        <v>12</v>
      </c>
      <c r="J3049" s="69">
        <v>22</v>
      </c>
      <c r="K3049" s="91"/>
      <c r="L3049" s="91"/>
    </row>
    <row r="3050" spans="2:12" x14ac:dyDescent="0.25">
      <c r="B3050" s="67" t="s">
        <v>402</v>
      </c>
      <c r="C3050" s="67" t="s">
        <v>403</v>
      </c>
      <c r="D3050" s="68" t="s">
        <v>367</v>
      </c>
      <c r="E3050" s="67" t="s">
        <v>368</v>
      </c>
      <c r="F3050" s="68" t="s">
        <v>434</v>
      </c>
      <c r="G3050" s="67" t="s">
        <v>435</v>
      </c>
      <c r="H3050" s="68" t="s">
        <v>362</v>
      </c>
      <c r="I3050" s="69">
        <v>26</v>
      </c>
      <c r="J3050" s="69">
        <v>42</v>
      </c>
      <c r="K3050" s="91"/>
      <c r="L3050" s="91"/>
    </row>
    <row r="3051" spans="2:12" x14ac:dyDescent="0.25">
      <c r="B3051" s="67" t="s">
        <v>402</v>
      </c>
      <c r="C3051" s="67" t="s">
        <v>403</v>
      </c>
      <c r="D3051" s="68" t="s">
        <v>367</v>
      </c>
      <c r="E3051" s="67" t="s">
        <v>368</v>
      </c>
      <c r="F3051" s="68" t="s">
        <v>434</v>
      </c>
      <c r="G3051" s="67" t="s">
        <v>435</v>
      </c>
      <c r="H3051" s="68" t="s">
        <v>363</v>
      </c>
      <c r="I3051" s="69">
        <v>70</v>
      </c>
      <c r="J3051" s="69">
        <v>157</v>
      </c>
      <c r="K3051" s="91"/>
      <c r="L3051" s="91"/>
    </row>
    <row r="3052" spans="2:12" x14ac:dyDescent="0.25">
      <c r="B3052" s="67" t="s">
        <v>402</v>
      </c>
      <c r="C3052" s="67" t="s">
        <v>403</v>
      </c>
      <c r="D3052" s="68" t="s">
        <v>367</v>
      </c>
      <c r="E3052" s="67" t="s">
        <v>368</v>
      </c>
      <c r="F3052" s="68" t="s">
        <v>434</v>
      </c>
      <c r="G3052" s="67" t="s">
        <v>435</v>
      </c>
      <c r="H3052" s="68" t="s">
        <v>364</v>
      </c>
      <c r="I3052" s="69">
        <v>8</v>
      </c>
      <c r="J3052" s="69">
        <v>30</v>
      </c>
      <c r="K3052" s="91"/>
      <c r="L3052" s="91"/>
    </row>
    <row r="3053" spans="2:12" x14ac:dyDescent="0.25">
      <c r="B3053" s="67" t="s">
        <v>402</v>
      </c>
      <c r="C3053" s="67" t="s">
        <v>403</v>
      </c>
      <c r="D3053" s="68" t="s">
        <v>367</v>
      </c>
      <c r="E3053" s="67" t="s">
        <v>368</v>
      </c>
      <c r="F3053" s="68" t="s">
        <v>434</v>
      </c>
      <c r="G3053" s="67" t="s">
        <v>435</v>
      </c>
      <c r="H3053" s="68" t="s">
        <v>362</v>
      </c>
      <c r="I3053" s="69">
        <v>20</v>
      </c>
      <c r="J3053" s="69">
        <v>15</v>
      </c>
      <c r="K3053" s="91"/>
      <c r="L3053" s="91"/>
    </row>
    <row r="3054" spans="2:12" x14ac:dyDescent="0.25">
      <c r="B3054" s="67" t="s">
        <v>402</v>
      </c>
      <c r="C3054" s="67" t="s">
        <v>403</v>
      </c>
      <c r="D3054" s="68" t="s">
        <v>367</v>
      </c>
      <c r="E3054" s="67" t="s">
        <v>368</v>
      </c>
      <c r="F3054" s="68" t="s">
        <v>434</v>
      </c>
      <c r="G3054" s="67" t="s">
        <v>435</v>
      </c>
      <c r="H3054" s="68" t="s">
        <v>363</v>
      </c>
      <c r="I3054" s="69">
        <v>66</v>
      </c>
      <c r="J3054" s="69">
        <v>28</v>
      </c>
      <c r="K3054" s="91"/>
      <c r="L3054" s="91"/>
    </row>
    <row r="3055" spans="2:12" x14ac:dyDescent="0.25">
      <c r="B3055" s="67" t="s">
        <v>402</v>
      </c>
      <c r="C3055" s="67" t="s">
        <v>403</v>
      </c>
      <c r="D3055" s="68" t="s">
        <v>367</v>
      </c>
      <c r="E3055" s="67" t="s">
        <v>368</v>
      </c>
      <c r="F3055" s="68" t="s">
        <v>434</v>
      </c>
      <c r="G3055" s="67" t="s">
        <v>435</v>
      </c>
      <c r="H3055" s="68" t="s">
        <v>364</v>
      </c>
      <c r="I3055" s="69">
        <v>26</v>
      </c>
      <c r="J3055" s="69">
        <v>18</v>
      </c>
      <c r="K3055" s="91"/>
      <c r="L3055" s="91"/>
    </row>
    <row r="3056" spans="2:12" x14ac:dyDescent="0.25">
      <c r="B3056" s="67" t="s">
        <v>402</v>
      </c>
      <c r="C3056" s="67" t="s">
        <v>403</v>
      </c>
      <c r="D3056" s="68" t="s">
        <v>367</v>
      </c>
      <c r="E3056" s="67" t="s">
        <v>368</v>
      </c>
      <c r="F3056" s="68" t="s">
        <v>434</v>
      </c>
      <c r="G3056" s="67" t="s">
        <v>435</v>
      </c>
      <c r="H3056" s="68" t="s">
        <v>362</v>
      </c>
      <c r="I3056" s="69">
        <v>0</v>
      </c>
      <c r="J3056" s="69">
        <v>0</v>
      </c>
      <c r="K3056" s="91"/>
      <c r="L3056" s="91"/>
    </row>
    <row r="3057" spans="2:12" x14ac:dyDescent="0.25">
      <c r="B3057" s="67" t="s">
        <v>402</v>
      </c>
      <c r="C3057" s="67" t="s">
        <v>403</v>
      </c>
      <c r="D3057" s="68" t="s">
        <v>367</v>
      </c>
      <c r="E3057" s="67" t="s">
        <v>368</v>
      </c>
      <c r="F3057" s="68" t="s">
        <v>434</v>
      </c>
      <c r="G3057" s="67" t="s">
        <v>435</v>
      </c>
      <c r="H3057" s="68" t="s">
        <v>363</v>
      </c>
      <c r="I3057" s="69">
        <v>0</v>
      </c>
      <c r="J3057" s="69">
        <v>6</v>
      </c>
      <c r="K3057" s="91"/>
      <c r="L3057" s="91"/>
    </row>
    <row r="3058" spans="2:12" x14ac:dyDescent="0.25">
      <c r="B3058" s="67" t="s">
        <v>402</v>
      </c>
      <c r="C3058" s="67" t="s">
        <v>403</v>
      </c>
      <c r="D3058" s="68" t="s">
        <v>367</v>
      </c>
      <c r="E3058" s="67" t="s">
        <v>368</v>
      </c>
      <c r="F3058" s="68" t="s">
        <v>434</v>
      </c>
      <c r="G3058" s="67" t="s">
        <v>435</v>
      </c>
      <c r="H3058" s="68" t="s">
        <v>364</v>
      </c>
      <c r="I3058" s="69">
        <v>0</v>
      </c>
      <c r="J3058" s="69">
        <v>0</v>
      </c>
      <c r="K3058" s="91"/>
      <c r="L3058" s="91"/>
    </row>
    <row r="3059" spans="2:12" x14ac:dyDescent="0.25">
      <c r="B3059" s="67" t="s">
        <v>402</v>
      </c>
      <c r="C3059" s="67" t="s">
        <v>403</v>
      </c>
      <c r="D3059" s="68" t="s">
        <v>367</v>
      </c>
      <c r="E3059" s="67" t="s">
        <v>368</v>
      </c>
      <c r="F3059" s="68" t="s">
        <v>434</v>
      </c>
      <c r="G3059" s="67" t="s">
        <v>435</v>
      </c>
      <c r="H3059" s="68" t="s">
        <v>362</v>
      </c>
      <c r="I3059" s="69">
        <v>0</v>
      </c>
      <c r="J3059" s="69">
        <v>0</v>
      </c>
      <c r="K3059" s="91"/>
      <c r="L3059" s="91"/>
    </row>
    <row r="3060" spans="2:12" x14ac:dyDescent="0.25">
      <c r="B3060" s="67" t="s">
        <v>402</v>
      </c>
      <c r="C3060" s="67" t="s">
        <v>403</v>
      </c>
      <c r="D3060" s="68" t="s">
        <v>367</v>
      </c>
      <c r="E3060" s="67" t="s">
        <v>368</v>
      </c>
      <c r="F3060" s="68" t="s">
        <v>434</v>
      </c>
      <c r="G3060" s="67" t="s">
        <v>435</v>
      </c>
      <c r="H3060" s="68" t="s">
        <v>363</v>
      </c>
      <c r="I3060" s="69">
        <v>0</v>
      </c>
      <c r="J3060" s="69">
        <v>0</v>
      </c>
      <c r="K3060" s="91"/>
      <c r="L3060" s="91"/>
    </row>
    <row r="3061" spans="2:12" x14ac:dyDescent="0.25">
      <c r="B3061" s="67" t="s">
        <v>402</v>
      </c>
      <c r="C3061" s="67" t="s">
        <v>403</v>
      </c>
      <c r="D3061" s="68" t="s">
        <v>367</v>
      </c>
      <c r="E3061" s="67" t="s">
        <v>368</v>
      </c>
      <c r="F3061" s="68" t="s">
        <v>434</v>
      </c>
      <c r="G3061" s="67" t="s">
        <v>435</v>
      </c>
      <c r="H3061" s="68" t="s">
        <v>362</v>
      </c>
      <c r="I3061" s="69">
        <v>0</v>
      </c>
      <c r="J3061" s="69">
        <v>9</v>
      </c>
      <c r="K3061" s="91"/>
      <c r="L3061" s="91"/>
    </row>
    <row r="3062" spans="2:12" x14ac:dyDescent="0.25">
      <c r="B3062" s="67" t="s">
        <v>402</v>
      </c>
      <c r="C3062" s="67" t="s">
        <v>403</v>
      </c>
      <c r="D3062" s="68" t="s">
        <v>367</v>
      </c>
      <c r="E3062" s="67" t="s">
        <v>368</v>
      </c>
      <c r="F3062" s="68" t="s">
        <v>434</v>
      </c>
      <c r="G3062" s="67" t="s">
        <v>435</v>
      </c>
      <c r="H3062" s="68" t="s">
        <v>363</v>
      </c>
      <c r="I3062" s="69">
        <v>0</v>
      </c>
      <c r="J3062" s="69">
        <v>8</v>
      </c>
      <c r="K3062" s="91"/>
      <c r="L3062" s="91"/>
    </row>
    <row r="3063" spans="2:12" x14ac:dyDescent="0.25">
      <c r="B3063" s="67" t="s">
        <v>402</v>
      </c>
      <c r="C3063" s="67" t="s">
        <v>403</v>
      </c>
      <c r="D3063" s="68" t="s">
        <v>367</v>
      </c>
      <c r="E3063" s="67" t="s">
        <v>368</v>
      </c>
      <c r="F3063" s="68" t="s">
        <v>434</v>
      </c>
      <c r="G3063" s="67" t="s">
        <v>435</v>
      </c>
      <c r="H3063" s="68" t="s">
        <v>362</v>
      </c>
      <c r="I3063" s="69">
        <v>390</v>
      </c>
      <c r="J3063" s="69">
        <v>557</v>
      </c>
      <c r="K3063" s="91"/>
      <c r="L3063" s="91"/>
    </row>
    <row r="3064" spans="2:12" x14ac:dyDescent="0.25">
      <c r="B3064" s="67" t="s">
        <v>402</v>
      </c>
      <c r="C3064" s="67" t="s">
        <v>403</v>
      </c>
      <c r="D3064" s="68" t="s">
        <v>367</v>
      </c>
      <c r="E3064" s="67" t="s">
        <v>368</v>
      </c>
      <c r="F3064" s="68" t="s">
        <v>434</v>
      </c>
      <c r="G3064" s="67" t="s">
        <v>435</v>
      </c>
      <c r="H3064" s="68" t="s">
        <v>363</v>
      </c>
      <c r="I3064" s="69">
        <v>1232</v>
      </c>
      <c r="J3064" s="69">
        <v>1348</v>
      </c>
      <c r="K3064" s="91"/>
      <c r="L3064" s="91"/>
    </row>
    <row r="3065" spans="2:12" x14ac:dyDescent="0.25">
      <c r="B3065" s="67" t="s">
        <v>402</v>
      </c>
      <c r="C3065" s="67" t="s">
        <v>403</v>
      </c>
      <c r="D3065" s="68" t="s">
        <v>367</v>
      </c>
      <c r="E3065" s="67" t="s">
        <v>368</v>
      </c>
      <c r="F3065" s="68" t="s">
        <v>434</v>
      </c>
      <c r="G3065" s="67" t="s">
        <v>435</v>
      </c>
      <c r="H3065" s="68" t="s">
        <v>364</v>
      </c>
      <c r="I3065" s="69">
        <v>252</v>
      </c>
      <c r="J3065" s="69">
        <v>248</v>
      </c>
      <c r="K3065" s="91"/>
      <c r="L3065" s="91"/>
    </row>
    <row r="3066" spans="2:12" x14ac:dyDescent="0.25">
      <c r="B3066" s="67" t="s">
        <v>402</v>
      </c>
      <c r="C3066" s="67" t="s">
        <v>403</v>
      </c>
      <c r="D3066" s="68" t="s">
        <v>367</v>
      </c>
      <c r="E3066" s="67" t="s">
        <v>368</v>
      </c>
      <c r="F3066" s="68" t="s">
        <v>434</v>
      </c>
      <c r="G3066" s="67" t="s">
        <v>435</v>
      </c>
      <c r="H3066" s="68" t="s">
        <v>363</v>
      </c>
      <c r="I3066" s="69">
        <v>16</v>
      </c>
      <c r="J3066" s="69">
        <v>8</v>
      </c>
      <c r="K3066" s="91"/>
      <c r="L3066" s="91"/>
    </row>
    <row r="3067" spans="2:12" x14ac:dyDescent="0.25">
      <c r="B3067" s="67" t="s">
        <v>402</v>
      </c>
      <c r="C3067" s="67" t="s">
        <v>403</v>
      </c>
      <c r="D3067" s="68" t="s">
        <v>367</v>
      </c>
      <c r="E3067" s="67" t="s">
        <v>368</v>
      </c>
      <c r="F3067" s="68" t="s">
        <v>434</v>
      </c>
      <c r="G3067" s="67" t="s">
        <v>435</v>
      </c>
      <c r="H3067" s="68" t="s">
        <v>363</v>
      </c>
      <c r="I3067" s="69">
        <v>0</v>
      </c>
      <c r="J3067" s="69">
        <v>0</v>
      </c>
      <c r="K3067" s="91"/>
      <c r="L3067" s="91"/>
    </row>
    <row r="3068" spans="2:12" x14ac:dyDescent="0.25">
      <c r="B3068" s="67" t="s">
        <v>402</v>
      </c>
      <c r="C3068" s="67" t="s">
        <v>403</v>
      </c>
      <c r="D3068" s="68" t="s">
        <v>367</v>
      </c>
      <c r="E3068" s="67" t="s">
        <v>368</v>
      </c>
      <c r="F3068" s="68" t="s">
        <v>434</v>
      </c>
      <c r="G3068" s="67" t="s">
        <v>435</v>
      </c>
      <c r="H3068" s="68" t="s">
        <v>362</v>
      </c>
      <c r="I3068" s="69">
        <v>40</v>
      </c>
      <c r="J3068" s="69">
        <v>20</v>
      </c>
      <c r="K3068" s="91"/>
      <c r="L3068" s="91"/>
    </row>
    <row r="3069" spans="2:12" x14ac:dyDescent="0.25">
      <c r="B3069" s="67" t="s">
        <v>402</v>
      </c>
      <c r="C3069" s="67" t="s">
        <v>403</v>
      </c>
      <c r="D3069" s="68" t="s">
        <v>367</v>
      </c>
      <c r="E3069" s="67" t="s">
        <v>368</v>
      </c>
      <c r="F3069" s="68" t="s">
        <v>434</v>
      </c>
      <c r="G3069" s="67" t="s">
        <v>435</v>
      </c>
      <c r="H3069" s="68" t="s">
        <v>363</v>
      </c>
      <c r="I3069" s="69">
        <v>0</v>
      </c>
      <c r="J3069" s="69">
        <v>0</v>
      </c>
      <c r="K3069" s="91"/>
      <c r="L3069" s="91"/>
    </row>
    <row r="3070" spans="2:12" x14ac:dyDescent="0.25">
      <c r="B3070" s="67" t="s">
        <v>402</v>
      </c>
      <c r="C3070" s="67" t="s">
        <v>403</v>
      </c>
      <c r="D3070" s="68" t="s">
        <v>367</v>
      </c>
      <c r="E3070" s="67" t="s">
        <v>368</v>
      </c>
      <c r="F3070" s="68" t="s">
        <v>434</v>
      </c>
      <c r="G3070" s="67" t="s">
        <v>435</v>
      </c>
      <c r="H3070" s="68" t="s">
        <v>362</v>
      </c>
      <c r="I3070" s="69">
        <v>0</v>
      </c>
      <c r="J3070" s="69">
        <v>0</v>
      </c>
      <c r="K3070" s="91"/>
      <c r="L3070" s="91"/>
    </row>
    <row r="3071" spans="2:12" x14ac:dyDescent="0.25">
      <c r="B3071" s="67" t="s">
        <v>402</v>
      </c>
      <c r="C3071" s="67" t="s">
        <v>403</v>
      </c>
      <c r="D3071" s="68" t="s">
        <v>367</v>
      </c>
      <c r="E3071" s="67" t="s">
        <v>368</v>
      </c>
      <c r="F3071" s="68" t="s">
        <v>434</v>
      </c>
      <c r="G3071" s="67" t="s">
        <v>435</v>
      </c>
      <c r="H3071" s="68" t="s">
        <v>363</v>
      </c>
      <c r="I3071" s="69">
        <v>68</v>
      </c>
      <c r="J3071" s="69">
        <v>71</v>
      </c>
      <c r="K3071" s="91"/>
      <c r="L3071" s="91"/>
    </row>
    <row r="3072" spans="2:12" x14ac:dyDescent="0.25">
      <c r="B3072" s="67" t="s">
        <v>402</v>
      </c>
      <c r="C3072" s="67" t="s">
        <v>403</v>
      </c>
      <c r="D3072" s="68" t="s">
        <v>367</v>
      </c>
      <c r="E3072" s="67" t="s">
        <v>368</v>
      </c>
      <c r="F3072" s="68" t="s">
        <v>434</v>
      </c>
      <c r="G3072" s="67" t="s">
        <v>435</v>
      </c>
      <c r="H3072" s="68" t="s">
        <v>364</v>
      </c>
      <c r="I3072" s="69">
        <v>18</v>
      </c>
      <c r="J3072" s="69">
        <v>32</v>
      </c>
      <c r="K3072" s="91"/>
      <c r="L3072" s="91"/>
    </row>
    <row r="3073" spans="2:12" x14ac:dyDescent="0.25">
      <c r="B3073" s="67" t="s">
        <v>402</v>
      </c>
      <c r="C3073" s="67" t="s">
        <v>403</v>
      </c>
      <c r="D3073" s="68" t="s">
        <v>367</v>
      </c>
      <c r="E3073" s="67" t="s">
        <v>368</v>
      </c>
      <c r="F3073" s="68" t="s">
        <v>434</v>
      </c>
      <c r="G3073" s="67" t="s">
        <v>435</v>
      </c>
      <c r="H3073" s="68" t="s">
        <v>362</v>
      </c>
      <c r="I3073" s="69">
        <v>0</v>
      </c>
      <c r="J3073" s="69">
        <v>8</v>
      </c>
      <c r="K3073" s="91"/>
      <c r="L3073" s="91"/>
    </row>
    <row r="3074" spans="2:12" x14ac:dyDescent="0.25">
      <c r="B3074" s="67" t="s">
        <v>402</v>
      </c>
      <c r="C3074" s="67" t="s">
        <v>403</v>
      </c>
      <c r="D3074" s="68" t="s">
        <v>367</v>
      </c>
      <c r="E3074" s="67" t="s">
        <v>368</v>
      </c>
      <c r="F3074" s="68" t="s">
        <v>434</v>
      </c>
      <c r="G3074" s="67" t="s">
        <v>435</v>
      </c>
      <c r="H3074" s="68" t="s">
        <v>363</v>
      </c>
      <c r="I3074" s="69">
        <v>0</v>
      </c>
      <c r="J3074" s="69">
        <v>0</v>
      </c>
      <c r="K3074" s="91"/>
      <c r="L3074" s="91"/>
    </row>
    <row r="3075" spans="2:12" x14ac:dyDescent="0.25">
      <c r="B3075" s="67" t="s">
        <v>402</v>
      </c>
      <c r="C3075" s="67" t="s">
        <v>403</v>
      </c>
      <c r="D3075" s="68" t="s">
        <v>367</v>
      </c>
      <c r="E3075" s="67" t="s">
        <v>368</v>
      </c>
      <c r="F3075" s="68" t="s">
        <v>434</v>
      </c>
      <c r="G3075" s="67" t="s">
        <v>435</v>
      </c>
      <c r="H3075" s="68" t="s">
        <v>364</v>
      </c>
      <c r="I3075" s="69">
        <v>0</v>
      </c>
      <c r="J3075" s="69">
        <v>0</v>
      </c>
      <c r="K3075" s="91"/>
      <c r="L3075" s="91"/>
    </row>
    <row r="3076" spans="2:12" x14ac:dyDescent="0.25">
      <c r="B3076" s="67" t="s">
        <v>402</v>
      </c>
      <c r="C3076" s="67" t="s">
        <v>403</v>
      </c>
      <c r="D3076" s="68" t="s">
        <v>367</v>
      </c>
      <c r="E3076" s="67" t="s">
        <v>368</v>
      </c>
      <c r="F3076" s="68" t="s">
        <v>434</v>
      </c>
      <c r="G3076" s="67" t="s">
        <v>435</v>
      </c>
      <c r="H3076" s="68" t="s">
        <v>362</v>
      </c>
      <c r="I3076" s="69">
        <v>0</v>
      </c>
      <c r="J3076" s="69">
        <v>0</v>
      </c>
      <c r="K3076" s="91"/>
      <c r="L3076" s="91"/>
    </row>
    <row r="3077" spans="2:12" x14ac:dyDescent="0.25">
      <c r="B3077" s="67" t="s">
        <v>402</v>
      </c>
      <c r="C3077" s="67" t="s">
        <v>403</v>
      </c>
      <c r="D3077" s="68" t="s">
        <v>367</v>
      </c>
      <c r="E3077" s="67" t="s">
        <v>368</v>
      </c>
      <c r="F3077" s="68" t="s">
        <v>434</v>
      </c>
      <c r="G3077" s="67" t="s">
        <v>435</v>
      </c>
      <c r="H3077" s="68" t="s">
        <v>363</v>
      </c>
      <c r="I3077" s="69">
        <v>0</v>
      </c>
      <c r="J3077" s="69">
        <v>0</v>
      </c>
      <c r="K3077" s="91"/>
      <c r="L3077" s="91"/>
    </row>
    <row r="3078" spans="2:12" x14ac:dyDescent="0.25">
      <c r="B3078" s="67" t="s">
        <v>402</v>
      </c>
      <c r="C3078" s="67" t="s">
        <v>403</v>
      </c>
      <c r="D3078" s="68" t="s">
        <v>367</v>
      </c>
      <c r="E3078" s="67" t="s">
        <v>368</v>
      </c>
      <c r="F3078" s="68" t="s">
        <v>434</v>
      </c>
      <c r="G3078" s="67" t="s">
        <v>435</v>
      </c>
      <c r="H3078" s="68" t="s">
        <v>362</v>
      </c>
      <c r="I3078" s="69">
        <v>99</v>
      </c>
      <c r="J3078" s="69">
        <v>169</v>
      </c>
      <c r="K3078" s="91"/>
      <c r="L3078" s="91"/>
    </row>
    <row r="3079" spans="2:12" x14ac:dyDescent="0.25">
      <c r="B3079" s="67" t="s">
        <v>402</v>
      </c>
      <c r="C3079" s="67" t="s">
        <v>403</v>
      </c>
      <c r="D3079" s="68" t="s">
        <v>367</v>
      </c>
      <c r="E3079" s="67" t="s">
        <v>368</v>
      </c>
      <c r="F3079" s="68" t="s">
        <v>434</v>
      </c>
      <c r="G3079" s="67" t="s">
        <v>435</v>
      </c>
      <c r="H3079" s="68" t="s">
        <v>363</v>
      </c>
      <c r="I3079" s="69">
        <v>102</v>
      </c>
      <c r="J3079" s="69">
        <v>230</v>
      </c>
      <c r="K3079" s="91"/>
      <c r="L3079" s="91"/>
    </row>
    <row r="3080" spans="2:12" x14ac:dyDescent="0.25">
      <c r="B3080" s="67" t="s">
        <v>402</v>
      </c>
      <c r="C3080" s="67" t="s">
        <v>403</v>
      </c>
      <c r="D3080" s="68" t="s">
        <v>367</v>
      </c>
      <c r="E3080" s="67" t="s">
        <v>368</v>
      </c>
      <c r="F3080" s="68" t="s">
        <v>434</v>
      </c>
      <c r="G3080" s="67" t="s">
        <v>435</v>
      </c>
      <c r="H3080" s="68" t="s">
        <v>364</v>
      </c>
      <c r="I3080" s="69">
        <v>26</v>
      </c>
      <c r="J3080" s="69">
        <v>29</v>
      </c>
      <c r="K3080" s="91"/>
      <c r="L3080" s="91"/>
    </row>
    <row r="3081" spans="2:12" x14ac:dyDescent="0.25">
      <c r="B3081" s="67" t="s">
        <v>402</v>
      </c>
      <c r="C3081" s="67" t="s">
        <v>403</v>
      </c>
      <c r="D3081" s="68" t="s">
        <v>367</v>
      </c>
      <c r="E3081" s="67" t="s">
        <v>368</v>
      </c>
      <c r="F3081" s="68" t="s">
        <v>434</v>
      </c>
      <c r="G3081" s="67" t="s">
        <v>435</v>
      </c>
      <c r="H3081" s="68" t="s">
        <v>362</v>
      </c>
      <c r="I3081" s="69">
        <v>0</v>
      </c>
      <c r="J3081" s="69">
        <v>0</v>
      </c>
      <c r="K3081" s="91"/>
      <c r="L3081" s="91"/>
    </row>
    <row r="3082" spans="2:12" x14ac:dyDescent="0.25">
      <c r="B3082" s="67" t="s">
        <v>402</v>
      </c>
      <c r="C3082" s="67" t="s">
        <v>403</v>
      </c>
      <c r="D3082" s="68" t="s">
        <v>367</v>
      </c>
      <c r="E3082" s="67" t="s">
        <v>368</v>
      </c>
      <c r="F3082" s="68" t="s">
        <v>434</v>
      </c>
      <c r="G3082" s="67" t="s">
        <v>435</v>
      </c>
      <c r="H3082" s="68" t="s">
        <v>363</v>
      </c>
      <c r="I3082" s="69">
        <v>0</v>
      </c>
      <c r="J3082" s="69">
        <v>0</v>
      </c>
      <c r="K3082" s="91"/>
      <c r="L3082" s="91"/>
    </row>
    <row r="3083" spans="2:12" x14ac:dyDescent="0.25">
      <c r="B3083" s="67" t="s">
        <v>402</v>
      </c>
      <c r="C3083" s="67" t="s">
        <v>403</v>
      </c>
      <c r="D3083" s="68" t="s">
        <v>367</v>
      </c>
      <c r="E3083" s="67" t="s">
        <v>368</v>
      </c>
      <c r="F3083" s="68" t="s">
        <v>434</v>
      </c>
      <c r="G3083" s="67" t="s">
        <v>435</v>
      </c>
      <c r="H3083" s="68" t="s">
        <v>364</v>
      </c>
      <c r="I3083" s="69">
        <v>4</v>
      </c>
      <c r="J3083" s="69">
        <v>0</v>
      </c>
      <c r="K3083" s="91"/>
      <c r="L3083" s="91"/>
    </row>
    <row r="3084" spans="2:12" x14ac:dyDescent="0.25">
      <c r="B3084" s="67" t="s">
        <v>402</v>
      </c>
      <c r="C3084" s="67" t="s">
        <v>403</v>
      </c>
      <c r="D3084" s="68" t="s">
        <v>367</v>
      </c>
      <c r="E3084" s="67" t="s">
        <v>368</v>
      </c>
      <c r="F3084" s="68" t="s">
        <v>434</v>
      </c>
      <c r="G3084" s="67" t="s">
        <v>435</v>
      </c>
      <c r="H3084" s="68" t="s">
        <v>362</v>
      </c>
      <c r="I3084" s="69">
        <v>11</v>
      </c>
      <c r="J3084" s="69">
        <v>10</v>
      </c>
      <c r="K3084" s="91"/>
      <c r="L3084" s="91"/>
    </row>
    <row r="3085" spans="2:12" x14ac:dyDescent="0.25">
      <c r="B3085" s="67" t="s">
        <v>402</v>
      </c>
      <c r="C3085" s="67" t="s">
        <v>403</v>
      </c>
      <c r="D3085" s="68" t="s">
        <v>367</v>
      </c>
      <c r="E3085" s="67" t="s">
        <v>368</v>
      </c>
      <c r="F3085" s="68" t="s">
        <v>434</v>
      </c>
      <c r="G3085" s="67" t="s">
        <v>435</v>
      </c>
      <c r="H3085" s="68" t="s">
        <v>364</v>
      </c>
      <c r="I3085" s="69">
        <v>0</v>
      </c>
      <c r="J3085" s="69">
        <v>0</v>
      </c>
      <c r="K3085" s="91"/>
      <c r="L3085" s="91"/>
    </row>
    <row r="3086" spans="2:12" x14ac:dyDescent="0.25">
      <c r="B3086" s="67" t="s">
        <v>402</v>
      </c>
      <c r="C3086" s="67" t="s">
        <v>403</v>
      </c>
      <c r="D3086" s="68" t="s">
        <v>367</v>
      </c>
      <c r="E3086" s="67" t="s">
        <v>368</v>
      </c>
      <c r="F3086" s="68" t="s">
        <v>434</v>
      </c>
      <c r="G3086" s="67" t="s">
        <v>435</v>
      </c>
      <c r="H3086" s="68" t="s">
        <v>362</v>
      </c>
      <c r="I3086" s="69">
        <v>0</v>
      </c>
      <c r="J3086" s="69">
        <v>4</v>
      </c>
      <c r="K3086" s="91"/>
      <c r="L3086" s="91"/>
    </row>
    <row r="3087" spans="2:12" x14ac:dyDescent="0.25">
      <c r="B3087" s="67" t="s">
        <v>402</v>
      </c>
      <c r="C3087" s="67" t="s">
        <v>403</v>
      </c>
      <c r="D3087" s="68" t="s">
        <v>367</v>
      </c>
      <c r="E3087" s="67" t="s">
        <v>368</v>
      </c>
      <c r="F3087" s="68" t="s">
        <v>434</v>
      </c>
      <c r="G3087" s="67" t="s">
        <v>435</v>
      </c>
      <c r="H3087" s="68" t="s">
        <v>363</v>
      </c>
      <c r="I3087" s="69">
        <v>0</v>
      </c>
      <c r="J3087" s="69">
        <v>16</v>
      </c>
      <c r="K3087" s="91"/>
      <c r="L3087" s="91"/>
    </row>
    <row r="3088" spans="2:12" x14ac:dyDescent="0.25">
      <c r="B3088" s="67" t="s">
        <v>402</v>
      </c>
      <c r="C3088" s="67" t="s">
        <v>403</v>
      </c>
      <c r="D3088" s="68" t="s">
        <v>367</v>
      </c>
      <c r="E3088" s="67" t="s">
        <v>368</v>
      </c>
      <c r="F3088" s="68" t="s">
        <v>434</v>
      </c>
      <c r="G3088" s="67" t="s">
        <v>435</v>
      </c>
      <c r="H3088" s="68" t="s">
        <v>364</v>
      </c>
      <c r="I3088" s="69">
        <v>6</v>
      </c>
      <c r="J3088" s="69">
        <v>0</v>
      </c>
      <c r="K3088" s="91"/>
      <c r="L3088" s="91"/>
    </row>
    <row r="3089" spans="2:12" x14ac:dyDescent="0.25">
      <c r="B3089" s="67" t="s">
        <v>402</v>
      </c>
      <c r="C3089" s="67" t="s">
        <v>403</v>
      </c>
      <c r="D3089" s="68" t="s">
        <v>367</v>
      </c>
      <c r="E3089" s="67" t="s">
        <v>368</v>
      </c>
      <c r="F3089" s="68" t="s">
        <v>434</v>
      </c>
      <c r="G3089" s="67" t="s">
        <v>435</v>
      </c>
      <c r="H3089" s="68" t="s">
        <v>362</v>
      </c>
      <c r="I3089" s="69">
        <v>0</v>
      </c>
      <c r="J3089" s="69">
        <v>0</v>
      </c>
      <c r="K3089" s="91"/>
      <c r="L3089" s="91"/>
    </row>
    <row r="3090" spans="2:12" x14ac:dyDescent="0.25">
      <c r="B3090" s="67" t="s">
        <v>402</v>
      </c>
      <c r="C3090" s="67" t="s">
        <v>403</v>
      </c>
      <c r="D3090" s="68" t="s">
        <v>367</v>
      </c>
      <c r="E3090" s="67" t="s">
        <v>368</v>
      </c>
      <c r="F3090" s="68" t="s">
        <v>434</v>
      </c>
      <c r="G3090" s="67" t="s">
        <v>435</v>
      </c>
      <c r="H3090" s="68" t="s">
        <v>363</v>
      </c>
      <c r="I3090" s="69">
        <v>76</v>
      </c>
      <c r="J3090" s="69">
        <v>77</v>
      </c>
      <c r="K3090" s="91"/>
      <c r="L3090" s="91"/>
    </row>
    <row r="3091" spans="2:12" x14ac:dyDescent="0.25">
      <c r="B3091" s="67" t="s">
        <v>402</v>
      </c>
      <c r="C3091" s="67" t="s">
        <v>403</v>
      </c>
      <c r="D3091" s="68" t="s">
        <v>367</v>
      </c>
      <c r="E3091" s="67" t="s">
        <v>368</v>
      </c>
      <c r="F3091" s="68" t="s">
        <v>434</v>
      </c>
      <c r="G3091" s="67" t="s">
        <v>435</v>
      </c>
      <c r="H3091" s="68" t="s">
        <v>364</v>
      </c>
      <c r="I3091" s="69">
        <v>30</v>
      </c>
      <c r="J3091" s="69">
        <v>40</v>
      </c>
      <c r="K3091" s="91"/>
      <c r="L3091" s="91"/>
    </row>
    <row r="3092" spans="2:12" x14ac:dyDescent="0.25">
      <c r="B3092" s="67" t="s">
        <v>402</v>
      </c>
      <c r="C3092" s="67" t="s">
        <v>403</v>
      </c>
      <c r="D3092" s="68" t="s">
        <v>367</v>
      </c>
      <c r="E3092" s="67" t="s">
        <v>368</v>
      </c>
      <c r="F3092" s="68" t="s">
        <v>434</v>
      </c>
      <c r="G3092" s="67" t="s">
        <v>435</v>
      </c>
      <c r="H3092" s="68" t="s">
        <v>364</v>
      </c>
      <c r="I3092" s="69">
        <v>0</v>
      </c>
      <c r="J3092" s="69">
        <v>0</v>
      </c>
      <c r="K3092" s="91"/>
      <c r="L3092" s="91"/>
    </row>
    <row r="3093" spans="2:12" x14ac:dyDescent="0.25">
      <c r="B3093" s="67" t="s">
        <v>402</v>
      </c>
      <c r="C3093" s="67" t="s">
        <v>403</v>
      </c>
      <c r="D3093" s="68" t="s">
        <v>367</v>
      </c>
      <c r="E3093" s="67" t="s">
        <v>368</v>
      </c>
      <c r="F3093" s="68" t="s">
        <v>434</v>
      </c>
      <c r="G3093" s="67" t="s">
        <v>435</v>
      </c>
      <c r="H3093" s="68" t="s">
        <v>362</v>
      </c>
      <c r="I3093" s="69">
        <v>12</v>
      </c>
      <c r="J3093" s="69">
        <v>0</v>
      </c>
      <c r="K3093" s="91"/>
      <c r="L3093" s="91"/>
    </row>
    <row r="3094" spans="2:12" x14ac:dyDescent="0.25">
      <c r="B3094" s="67" t="s">
        <v>402</v>
      </c>
      <c r="C3094" s="67" t="s">
        <v>403</v>
      </c>
      <c r="D3094" s="68" t="s">
        <v>367</v>
      </c>
      <c r="E3094" s="67" t="s">
        <v>368</v>
      </c>
      <c r="F3094" s="68" t="s">
        <v>434</v>
      </c>
      <c r="G3094" s="67" t="s">
        <v>435</v>
      </c>
      <c r="H3094" s="68" t="s">
        <v>363</v>
      </c>
      <c r="I3094" s="69">
        <v>8</v>
      </c>
      <c r="J3094" s="69">
        <v>16</v>
      </c>
      <c r="K3094" s="91"/>
      <c r="L3094" s="91"/>
    </row>
    <row r="3095" spans="2:12" x14ac:dyDescent="0.25">
      <c r="B3095" s="67" t="s">
        <v>402</v>
      </c>
      <c r="C3095" s="67" t="s">
        <v>403</v>
      </c>
      <c r="D3095" s="68" t="s">
        <v>367</v>
      </c>
      <c r="E3095" s="67" t="s">
        <v>368</v>
      </c>
      <c r="F3095" s="68" t="s">
        <v>434</v>
      </c>
      <c r="G3095" s="67" t="s">
        <v>435</v>
      </c>
      <c r="H3095" s="68" t="s">
        <v>364</v>
      </c>
      <c r="I3095" s="69">
        <v>10</v>
      </c>
      <c r="J3095" s="69">
        <v>0</v>
      </c>
      <c r="K3095" s="91"/>
      <c r="L3095" s="91"/>
    </row>
    <row r="3096" spans="2:12" x14ac:dyDescent="0.25">
      <c r="B3096" s="67" t="s">
        <v>402</v>
      </c>
      <c r="C3096" s="67" t="s">
        <v>403</v>
      </c>
      <c r="D3096" s="68" t="s">
        <v>367</v>
      </c>
      <c r="E3096" s="67" t="s">
        <v>368</v>
      </c>
      <c r="F3096" s="68" t="s">
        <v>434</v>
      </c>
      <c r="G3096" s="67" t="s">
        <v>435</v>
      </c>
      <c r="H3096" s="68" t="s">
        <v>362</v>
      </c>
      <c r="I3096" s="69">
        <v>112</v>
      </c>
      <c r="J3096" s="69">
        <v>152</v>
      </c>
      <c r="K3096" s="91"/>
      <c r="L3096" s="91"/>
    </row>
    <row r="3097" spans="2:12" x14ac:dyDescent="0.25">
      <c r="B3097" s="67" t="s">
        <v>402</v>
      </c>
      <c r="C3097" s="67" t="s">
        <v>403</v>
      </c>
      <c r="D3097" s="68" t="s">
        <v>367</v>
      </c>
      <c r="E3097" s="67" t="s">
        <v>368</v>
      </c>
      <c r="F3097" s="68" t="s">
        <v>434</v>
      </c>
      <c r="G3097" s="67" t="s">
        <v>435</v>
      </c>
      <c r="H3097" s="68" t="s">
        <v>363</v>
      </c>
      <c r="I3097" s="69">
        <v>147</v>
      </c>
      <c r="J3097" s="69">
        <v>187</v>
      </c>
      <c r="K3097" s="91"/>
      <c r="L3097" s="91"/>
    </row>
    <row r="3098" spans="2:12" x14ac:dyDescent="0.25">
      <c r="B3098" s="67" t="s">
        <v>402</v>
      </c>
      <c r="C3098" s="67" t="s">
        <v>403</v>
      </c>
      <c r="D3098" s="68" t="s">
        <v>367</v>
      </c>
      <c r="E3098" s="67" t="s">
        <v>368</v>
      </c>
      <c r="F3098" s="68" t="s">
        <v>434</v>
      </c>
      <c r="G3098" s="67" t="s">
        <v>435</v>
      </c>
      <c r="H3098" s="68" t="s">
        <v>364</v>
      </c>
      <c r="I3098" s="69">
        <v>80</v>
      </c>
      <c r="J3098" s="69">
        <v>65</v>
      </c>
      <c r="K3098" s="91"/>
      <c r="L3098" s="91"/>
    </row>
    <row r="3099" spans="2:12" x14ac:dyDescent="0.25">
      <c r="B3099" s="67" t="s">
        <v>402</v>
      </c>
      <c r="C3099" s="67" t="s">
        <v>403</v>
      </c>
      <c r="D3099" s="68" t="s">
        <v>367</v>
      </c>
      <c r="E3099" s="67" t="s">
        <v>368</v>
      </c>
      <c r="F3099" s="68" t="s">
        <v>434</v>
      </c>
      <c r="G3099" s="67" t="s">
        <v>435</v>
      </c>
      <c r="H3099" s="68" t="s">
        <v>362</v>
      </c>
      <c r="I3099" s="69">
        <v>0</v>
      </c>
      <c r="J3099" s="69">
        <v>16</v>
      </c>
      <c r="K3099" s="91"/>
      <c r="L3099" s="91"/>
    </row>
    <row r="3100" spans="2:12" x14ac:dyDescent="0.25">
      <c r="B3100" s="67" t="s">
        <v>402</v>
      </c>
      <c r="C3100" s="67" t="s">
        <v>403</v>
      </c>
      <c r="D3100" s="68" t="s">
        <v>367</v>
      </c>
      <c r="E3100" s="67" t="s">
        <v>368</v>
      </c>
      <c r="F3100" s="68" t="s">
        <v>434</v>
      </c>
      <c r="G3100" s="67" t="s">
        <v>435</v>
      </c>
      <c r="H3100" s="68" t="s">
        <v>363</v>
      </c>
      <c r="I3100" s="69">
        <v>8</v>
      </c>
      <c r="J3100" s="69">
        <v>12</v>
      </c>
      <c r="K3100" s="91"/>
      <c r="L3100" s="91"/>
    </row>
    <row r="3101" spans="2:12" x14ac:dyDescent="0.25">
      <c r="B3101" s="67" t="s">
        <v>402</v>
      </c>
      <c r="C3101" s="67" t="s">
        <v>403</v>
      </c>
      <c r="D3101" s="68" t="s">
        <v>367</v>
      </c>
      <c r="E3101" s="67" t="s">
        <v>368</v>
      </c>
      <c r="F3101" s="68" t="s">
        <v>434</v>
      </c>
      <c r="G3101" s="67" t="s">
        <v>435</v>
      </c>
      <c r="H3101" s="68" t="s">
        <v>364</v>
      </c>
      <c r="I3101" s="69">
        <v>0</v>
      </c>
      <c r="J3101" s="69">
        <v>0</v>
      </c>
      <c r="K3101" s="91"/>
      <c r="L3101" s="91"/>
    </row>
    <row r="3102" spans="2:12" x14ac:dyDescent="0.25">
      <c r="B3102" s="67" t="s">
        <v>402</v>
      </c>
      <c r="C3102" s="67" t="s">
        <v>403</v>
      </c>
      <c r="D3102" s="68" t="s">
        <v>367</v>
      </c>
      <c r="E3102" s="67" t="s">
        <v>368</v>
      </c>
      <c r="F3102" s="68" t="s">
        <v>434</v>
      </c>
      <c r="G3102" s="67" t="s">
        <v>435</v>
      </c>
      <c r="H3102" s="68" t="s">
        <v>362</v>
      </c>
      <c r="I3102" s="69">
        <v>12</v>
      </c>
      <c r="J3102" s="69">
        <v>76</v>
      </c>
      <c r="K3102" s="91"/>
      <c r="L3102" s="91"/>
    </row>
    <row r="3103" spans="2:12" x14ac:dyDescent="0.25">
      <c r="B3103" s="67" t="s">
        <v>402</v>
      </c>
      <c r="C3103" s="67" t="s">
        <v>403</v>
      </c>
      <c r="D3103" s="68" t="s">
        <v>367</v>
      </c>
      <c r="E3103" s="67" t="s">
        <v>368</v>
      </c>
      <c r="F3103" s="68" t="s">
        <v>434</v>
      </c>
      <c r="G3103" s="67" t="s">
        <v>435</v>
      </c>
      <c r="H3103" s="68" t="s">
        <v>363</v>
      </c>
      <c r="I3103" s="69">
        <v>8</v>
      </c>
      <c r="J3103" s="69">
        <v>12</v>
      </c>
      <c r="K3103" s="91"/>
      <c r="L3103" s="91"/>
    </row>
    <row r="3104" spans="2:12" x14ac:dyDescent="0.25">
      <c r="B3104" s="67" t="s">
        <v>402</v>
      </c>
      <c r="C3104" s="67" t="s">
        <v>403</v>
      </c>
      <c r="D3104" s="68" t="s">
        <v>367</v>
      </c>
      <c r="E3104" s="67" t="s">
        <v>368</v>
      </c>
      <c r="F3104" s="68" t="s">
        <v>434</v>
      </c>
      <c r="G3104" s="67" t="s">
        <v>435</v>
      </c>
      <c r="H3104" s="68" t="s">
        <v>363</v>
      </c>
      <c r="I3104" s="69">
        <v>-1</v>
      </c>
      <c r="J3104" s="69">
        <v>0</v>
      </c>
      <c r="K3104" s="91"/>
      <c r="L3104" s="91"/>
    </row>
    <row r="3105" spans="2:12" x14ac:dyDescent="0.25">
      <c r="B3105" s="67" t="s">
        <v>402</v>
      </c>
      <c r="C3105" s="67" t="s">
        <v>403</v>
      </c>
      <c r="D3105" s="68" t="s">
        <v>367</v>
      </c>
      <c r="E3105" s="67" t="s">
        <v>368</v>
      </c>
      <c r="F3105" s="68" t="s">
        <v>434</v>
      </c>
      <c r="G3105" s="67" t="s">
        <v>435</v>
      </c>
      <c r="H3105" s="68" t="s">
        <v>362</v>
      </c>
      <c r="I3105" s="69">
        <v>-11</v>
      </c>
      <c r="J3105" s="69">
        <v>0</v>
      </c>
      <c r="K3105" s="91"/>
      <c r="L3105" s="91"/>
    </row>
    <row r="3106" spans="2:12" x14ac:dyDescent="0.25">
      <c r="B3106" s="67" t="s">
        <v>402</v>
      </c>
      <c r="C3106" s="67" t="s">
        <v>403</v>
      </c>
      <c r="D3106" s="68" t="s">
        <v>367</v>
      </c>
      <c r="E3106" s="67" t="s">
        <v>368</v>
      </c>
      <c r="F3106" s="68" t="s">
        <v>434</v>
      </c>
      <c r="G3106" s="67" t="s">
        <v>435</v>
      </c>
      <c r="H3106" s="68" t="s">
        <v>363</v>
      </c>
      <c r="I3106" s="69">
        <v>0</v>
      </c>
      <c r="J3106" s="69">
        <v>12</v>
      </c>
      <c r="K3106" s="91"/>
      <c r="L3106" s="91"/>
    </row>
    <row r="3107" spans="2:12" x14ac:dyDescent="0.25">
      <c r="B3107" s="67" t="s">
        <v>402</v>
      </c>
      <c r="C3107" s="67" t="s">
        <v>403</v>
      </c>
      <c r="D3107" s="68" t="s">
        <v>367</v>
      </c>
      <c r="E3107" s="67" t="s">
        <v>368</v>
      </c>
      <c r="F3107" s="68" t="s">
        <v>434</v>
      </c>
      <c r="G3107" s="67" t="s">
        <v>435</v>
      </c>
      <c r="H3107" s="68" t="s">
        <v>362</v>
      </c>
      <c r="I3107" s="69">
        <v>8</v>
      </c>
      <c r="J3107" s="69">
        <v>21</v>
      </c>
      <c r="K3107" s="91"/>
      <c r="L3107" s="91"/>
    </row>
    <row r="3108" spans="2:12" x14ac:dyDescent="0.25">
      <c r="B3108" s="67" t="s">
        <v>402</v>
      </c>
      <c r="C3108" s="67" t="s">
        <v>403</v>
      </c>
      <c r="D3108" s="68" t="s">
        <v>367</v>
      </c>
      <c r="E3108" s="67" t="s">
        <v>368</v>
      </c>
      <c r="F3108" s="68" t="s">
        <v>434</v>
      </c>
      <c r="G3108" s="67" t="s">
        <v>435</v>
      </c>
      <c r="H3108" s="68" t="s">
        <v>363</v>
      </c>
      <c r="I3108" s="69">
        <v>11</v>
      </c>
      <c r="J3108" s="69">
        <v>12</v>
      </c>
      <c r="K3108" s="91"/>
      <c r="L3108" s="91"/>
    </row>
    <row r="3109" spans="2:12" x14ac:dyDescent="0.25">
      <c r="B3109" s="67" t="s">
        <v>402</v>
      </c>
      <c r="C3109" s="67" t="s">
        <v>403</v>
      </c>
      <c r="D3109" s="68" t="s">
        <v>367</v>
      </c>
      <c r="E3109" s="67" t="s">
        <v>368</v>
      </c>
      <c r="F3109" s="68" t="s">
        <v>434</v>
      </c>
      <c r="G3109" s="67" t="s">
        <v>435</v>
      </c>
      <c r="H3109" s="68" t="s">
        <v>364</v>
      </c>
      <c r="I3109" s="69">
        <v>23</v>
      </c>
      <c r="J3109" s="69">
        <v>23</v>
      </c>
      <c r="K3109" s="91"/>
      <c r="L3109" s="91"/>
    </row>
    <row r="3110" spans="2:12" x14ac:dyDescent="0.25">
      <c r="B3110" s="67" t="s">
        <v>402</v>
      </c>
      <c r="C3110" s="67" t="s">
        <v>403</v>
      </c>
      <c r="D3110" s="68" t="s">
        <v>367</v>
      </c>
      <c r="E3110" s="67" t="s">
        <v>368</v>
      </c>
      <c r="F3110" s="68" t="s">
        <v>434</v>
      </c>
      <c r="G3110" s="67" t="s">
        <v>435</v>
      </c>
      <c r="H3110" s="68" t="s">
        <v>362</v>
      </c>
      <c r="I3110" s="69">
        <v>48</v>
      </c>
      <c r="J3110" s="69">
        <v>87</v>
      </c>
      <c r="K3110" s="91"/>
      <c r="L3110" s="91"/>
    </row>
    <row r="3111" spans="2:12" x14ac:dyDescent="0.25">
      <c r="B3111" s="67" t="s">
        <v>402</v>
      </c>
      <c r="C3111" s="67" t="s">
        <v>403</v>
      </c>
      <c r="D3111" s="68" t="s">
        <v>367</v>
      </c>
      <c r="E3111" s="67" t="s">
        <v>368</v>
      </c>
      <c r="F3111" s="68" t="s">
        <v>434</v>
      </c>
      <c r="G3111" s="67" t="s">
        <v>435</v>
      </c>
      <c r="H3111" s="68" t="s">
        <v>363</v>
      </c>
      <c r="I3111" s="69">
        <v>116</v>
      </c>
      <c r="J3111" s="69">
        <v>96</v>
      </c>
      <c r="K3111" s="91"/>
      <c r="L3111" s="91"/>
    </row>
    <row r="3112" spans="2:12" x14ac:dyDescent="0.25">
      <c r="B3112" s="67" t="s">
        <v>402</v>
      </c>
      <c r="C3112" s="67" t="s">
        <v>403</v>
      </c>
      <c r="D3112" s="68" t="s">
        <v>367</v>
      </c>
      <c r="E3112" s="67" t="s">
        <v>368</v>
      </c>
      <c r="F3112" s="68" t="s">
        <v>434</v>
      </c>
      <c r="G3112" s="67" t="s">
        <v>435</v>
      </c>
      <c r="H3112" s="68" t="s">
        <v>364</v>
      </c>
      <c r="I3112" s="69">
        <v>86</v>
      </c>
      <c r="J3112" s="69">
        <v>132</v>
      </c>
      <c r="K3112" s="91"/>
      <c r="L3112" s="91"/>
    </row>
    <row r="3113" spans="2:12" x14ac:dyDescent="0.25">
      <c r="B3113" s="67" t="s">
        <v>402</v>
      </c>
      <c r="C3113" s="67" t="s">
        <v>403</v>
      </c>
      <c r="D3113" s="68" t="s">
        <v>367</v>
      </c>
      <c r="E3113" s="67" t="s">
        <v>368</v>
      </c>
      <c r="F3113" s="68" t="s">
        <v>434</v>
      </c>
      <c r="G3113" s="67" t="s">
        <v>435</v>
      </c>
      <c r="H3113" s="68" t="s">
        <v>362</v>
      </c>
      <c r="I3113" s="69">
        <v>45</v>
      </c>
      <c r="J3113" s="69">
        <v>82</v>
      </c>
      <c r="K3113" s="91"/>
      <c r="L3113" s="91"/>
    </row>
    <row r="3114" spans="2:12" x14ac:dyDescent="0.25">
      <c r="B3114" s="67" t="s">
        <v>402</v>
      </c>
      <c r="C3114" s="67" t="s">
        <v>403</v>
      </c>
      <c r="D3114" s="68" t="s">
        <v>367</v>
      </c>
      <c r="E3114" s="67" t="s">
        <v>368</v>
      </c>
      <c r="F3114" s="68" t="s">
        <v>434</v>
      </c>
      <c r="G3114" s="67" t="s">
        <v>435</v>
      </c>
      <c r="H3114" s="68" t="s">
        <v>363</v>
      </c>
      <c r="I3114" s="69">
        <v>36</v>
      </c>
      <c r="J3114" s="69">
        <v>100</v>
      </c>
      <c r="K3114" s="91"/>
      <c r="L3114" s="91"/>
    </row>
    <row r="3115" spans="2:12" x14ac:dyDescent="0.25">
      <c r="B3115" s="67" t="s">
        <v>402</v>
      </c>
      <c r="C3115" s="67" t="s">
        <v>403</v>
      </c>
      <c r="D3115" s="68" t="s">
        <v>367</v>
      </c>
      <c r="E3115" s="67" t="s">
        <v>368</v>
      </c>
      <c r="F3115" s="68" t="s">
        <v>434</v>
      </c>
      <c r="G3115" s="67" t="s">
        <v>435</v>
      </c>
      <c r="H3115" s="68" t="s">
        <v>364</v>
      </c>
      <c r="I3115" s="69">
        <v>6</v>
      </c>
      <c r="J3115" s="69">
        <v>0</v>
      </c>
      <c r="K3115" s="91"/>
      <c r="L3115" s="91"/>
    </row>
    <row r="3116" spans="2:12" x14ac:dyDescent="0.25">
      <c r="B3116" s="67" t="s">
        <v>402</v>
      </c>
      <c r="C3116" s="67" t="s">
        <v>403</v>
      </c>
      <c r="D3116" s="68" t="s">
        <v>367</v>
      </c>
      <c r="E3116" s="67" t="s">
        <v>368</v>
      </c>
      <c r="F3116" s="68" t="s">
        <v>434</v>
      </c>
      <c r="G3116" s="67" t="s">
        <v>435</v>
      </c>
      <c r="H3116" s="68" t="s">
        <v>362</v>
      </c>
      <c r="I3116" s="69">
        <v>18</v>
      </c>
      <c r="J3116" s="69">
        <v>21</v>
      </c>
      <c r="K3116" s="91"/>
      <c r="L3116" s="91"/>
    </row>
    <row r="3117" spans="2:12" x14ac:dyDescent="0.25">
      <c r="B3117" s="67" t="s">
        <v>402</v>
      </c>
      <c r="C3117" s="67" t="s">
        <v>403</v>
      </c>
      <c r="D3117" s="68" t="s">
        <v>367</v>
      </c>
      <c r="E3117" s="67" t="s">
        <v>368</v>
      </c>
      <c r="F3117" s="68" t="s">
        <v>434</v>
      </c>
      <c r="G3117" s="67" t="s">
        <v>435</v>
      </c>
      <c r="H3117" s="68" t="s">
        <v>363</v>
      </c>
      <c r="I3117" s="69">
        <v>84</v>
      </c>
      <c r="J3117" s="69">
        <v>113</v>
      </c>
      <c r="K3117" s="91"/>
      <c r="L3117" s="91"/>
    </row>
    <row r="3118" spans="2:12" x14ac:dyDescent="0.25">
      <c r="B3118" s="67" t="s">
        <v>402</v>
      </c>
      <c r="C3118" s="67" t="s">
        <v>403</v>
      </c>
      <c r="D3118" s="68" t="s">
        <v>367</v>
      </c>
      <c r="E3118" s="67" t="s">
        <v>368</v>
      </c>
      <c r="F3118" s="68" t="s">
        <v>434</v>
      </c>
      <c r="G3118" s="67" t="s">
        <v>435</v>
      </c>
      <c r="H3118" s="68" t="s">
        <v>362</v>
      </c>
      <c r="I3118" s="69">
        <v>10</v>
      </c>
      <c r="J3118" s="69">
        <v>10</v>
      </c>
      <c r="K3118" s="91"/>
      <c r="L3118" s="91"/>
    </row>
    <row r="3119" spans="2:12" x14ac:dyDescent="0.25">
      <c r="B3119" s="67" t="s">
        <v>402</v>
      </c>
      <c r="C3119" s="67" t="s">
        <v>403</v>
      </c>
      <c r="D3119" s="68" t="s">
        <v>367</v>
      </c>
      <c r="E3119" s="67" t="s">
        <v>368</v>
      </c>
      <c r="F3119" s="68" t="s">
        <v>434</v>
      </c>
      <c r="G3119" s="67" t="s">
        <v>435</v>
      </c>
      <c r="H3119" s="68" t="s">
        <v>363</v>
      </c>
      <c r="I3119" s="69">
        <v>0</v>
      </c>
      <c r="J3119" s="69">
        <v>14</v>
      </c>
      <c r="K3119" s="91"/>
      <c r="L3119" s="91"/>
    </row>
    <row r="3120" spans="2:12" x14ac:dyDescent="0.25">
      <c r="B3120" s="67" t="s">
        <v>402</v>
      </c>
      <c r="C3120" s="67" t="s">
        <v>403</v>
      </c>
      <c r="D3120" s="68" t="s">
        <v>367</v>
      </c>
      <c r="E3120" s="67" t="s">
        <v>368</v>
      </c>
      <c r="F3120" s="68" t="s">
        <v>434</v>
      </c>
      <c r="G3120" s="67" t="s">
        <v>435</v>
      </c>
      <c r="H3120" s="68" t="s">
        <v>362</v>
      </c>
      <c r="I3120" s="69">
        <v>0</v>
      </c>
      <c r="J3120" s="69">
        <v>0</v>
      </c>
      <c r="K3120" s="91"/>
      <c r="L3120" s="91"/>
    </row>
    <row r="3121" spans="2:12" x14ac:dyDescent="0.25">
      <c r="B3121" s="67" t="s">
        <v>402</v>
      </c>
      <c r="C3121" s="67" t="s">
        <v>403</v>
      </c>
      <c r="D3121" s="68" t="s">
        <v>367</v>
      </c>
      <c r="E3121" s="67" t="s">
        <v>368</v>
      </c>
      <c r="F3121" s="68" t="s">
        <v>434</v>
      </c>
      <c r="G3121" s="67" t="s">
        <v>435</v>
      </c>
      <c r="H3121" s="68" t="s">
        <v>363</v>
      </c>
      <c r="I3121" s="69">
        <v>0</v>
      </c>
      <c r="J3121" s="69">
        <v>0</v>
      </c>
      <c r="K3121" s="91"/>
      <c r="L3121" s="91"/>
    </row>
    <row r="3122" spans="2:12" x14ac:dyDescent="0.25">
      <c r="B3122" s="67" t="s">
        <v>402</v>
      </c>
      <c r="C3122" s="67" t="s">
        <v>403</v>
      </c>
      <c r="D3122" s="68" t="s">
        <v>367</v>
      </c>
      <c r="E3122" s="67" t="s">
        <v>368</v>
      </c>
      <c r="F3122" s="68" t="s">
        <v>434</v>
      </c>
      <c r="G3122" s="67" t="s">
        <v>435</v>
      </c>
      <c r="H3122" s="68" t="s">
        <v>364</v>
      </c>
      <c r="I3122" s="69">
        <v>0</v>
      </c>
      <c r="J3122" s="69">
        <v>0</v>
      </c>
      <c r="K3122" s="91"/>
      <c r="L3122" s="91"/>
    </row>
    <row r="3123" spans="2:12" x14ac:dyDescent="0.25">
      <c r="B3123" s="67" t="s">
        <v>402</v>
      </c>
      <c r="C3123" s="67" t="s">
        <v>403</v>
      </c>
      <c r="D3123" s="68" t="s">
        <v>367</v>
      </c>
      <c r="E3123" s="67" t="s">
        <v>368</v>
      </c>
      <c r="F3123" s="68" t="s">
        <v>434</v>
      </c>
      <c r="G3123" s="67" t="s">
        <v>435</v>
      </c>
      <c r="H3123" s="68" t="s">
        <v>363</v>
      </c>
      <c r="I3123" s="69">
        <v>1</v>
      </c>
      <c r="J3123" s="69">
        <v>1</v>
      </c>
      <c r="K3123" s="91"/>
      <c r="L3123" s="91"/>
    </row>
    <row r="3124" spans="2:12" x14ac:dyDescent="0.25">
      <c r="B3124" s="67" t="s">
        <v>402</v>
      </c>
      <c r="C3124" s="67" t="s">
        <v>403</v>
      </c>
      <c r="D3124" s="68" t="s">
        <v>367</v>
      </c>
      <c r="E3124" s="67" t="s">
        <v>368</v>
      </c>
      <c r="F3124" s="68" t="s">
        <v>434</v>
      </c>
      <c r="G3124" s="67" t="s">
        <v>435</v>
      </c>
      <c r="H3124" s="68" t="s">
        <v>362</v>
      </c>
      <c r="I3124" s="69">
        <v>42</v>
      </c>
      <c r="J3124" s="69">
        <v>37</v>
      </c>
      <c r="K3124" s="91"/>
      <c r="L3124" s="91"/>
    </row>
    <row r="3125" spans="2:12" x14ac:dyDescent="0.25">
      <c r="B3125" s="67" t="s">
        <v>402</v>
      </c>
      <c r="C3125" s="67" t="s">
        <v>403</v>
      </c>
      <c r="D3125" s="68" t="s">
        <v>367</v>
      </c>
      <c r="E3125" s="67" t="s">
        <v>368</v>
      </c>
      <c r="F3125" s="68" t="s">
        <v>434</v>
      </c>
      <c r="G3125" s="67" t="s">
        <v>435</v>
      </c>
      <c r="H3125" s="68" t="s">
        <v>363</v>
      </c>
      <c r="I3125" s="69">
        <v>35</v>
      </c>
      <c r="J3125" s="69">
        <v>38</v>
      </c>
      <c r="K3125" s="91"/>
      <c r="L3125" s="91"/>
    </row>
    <row r="3126" spans="2:12" x14ac:dyDescent="0.25">
      <c r="B3126" s="67" t="s">
        <v>402</v>
      </c>
      <c r="C3126" s="67" t="s">
        <v>403</v>
      </c>
      <c r="D3126" s="68" t="s">
        <v>367</v>
      </c>
      <c r="E3126" s="67" t="s">
        <v>368</v>
      </c>
      <c r="F3126" s="68" t="s">
        <v>434</v>
      </c>
      <c r="G3126" s="67" t="s">
        <v>435</v>
      </c>
      <c r="H3126" s="68" t="s">
        <v>364</v>
      </c>
      <c r="I3126" s="69">
        <v>25</v>
      </c>
      <c r="J3126" s="69">
        <v>36</v>
      </c>
      <c r="K3126" s="91"/>
      <c r="L3126" s="91"/>
    </row>
    <row r="3127" spans="2:12" x14ac:dyDescent="0.25">
      <c r="B3127" s="67" t="s">
        <v>402</v>
      </c>
      <c r="C3127" s="67" t="s">
        <v>403</v>
      </c>
      <c r="D3127" s="68" t="s">
        <v>367</v>
      </c>
      <c r="E3127" s="67" t="s">
        <v>368</v>
      </c>
      <c r="F3127" s="68" t="s">
        <v>434</v>
      </c>
      <c r="G3127" s="67" t="s">
        <v>435</v>
      </c>
      <c r="H3127" s="68" t="s">
        <v>364</v>
      </c>
      <c r="I3127" s="69">
        <v>12</v>
      </c>
      <c r="J3127" s="69">
        <v>12</v>
      </c>
      <c r="K3127" s="91"/>
      <c r="L3127" s="91"/>
    </row>
    <row r="3128" spans="2:12" x14ac:dyDescent="0.25">
      <c r="B3128" s="67" t="s">
        <v>402</v>
      </c>
      <c r="C3128" s="67" t="s">
        <v>403</v>
      </c>
      <c r="D3128" s="68" t="s">
        <v>367</v>
      </c>
      <c r="E3128" s="67" t="s">
        <v>368</v>
      </c>
      <c r="F3128" s="68" t="s">
        <v>434</v>
      </c>
      <c r="G3128" s="67" t="s">
        <v>435</v>
      </c>
      <c r="H3128" s="68" t="s">
        <v>362</v>
      </c>
      <c r="I3128" s="69">
        <v>32</v>
      </c>
      <c r="J3128" s="69">
        <v>47</v>
      </c>
      <c r="K3128" s="91"/>
      <c r="L3128" s="91"/>
    </row>
    <row r="3129" spans="2:12" x14ac:dyDescent="0.25">
      <c r="B3129" s="67" t="s">
        <v>402</v>
      </c>
      <c r="C3129" s="67" t="s">
        <v>403</v>
      </c>
      <c r="D3129" s="68" t="s">
        <v>367</v>
      </c>
      <c r="E3129" s="67" t="s">
        <v>368</v>
      </c>
      <c r="F3129" s="68" t="s">
        <v>434</v>
      </c>
      <c r="G3129" s="67" t="s">
        <v>435</v>
      </c>
      <c r="H3129" s="68" t="s">
        <v>363</v>
      </c>
      <c r="I3129" s="69">
        <v>17</v>
      </c>
      <c r="J3129" s="69">
        <v>29</v>
      </c>
      <c r="K3129" s="91"/>
      <c r="L3129" s="91"/>
    </row>
    <row r="3130" spans="2:12" x14ac:dyDescent="0.25">
      <c r="B3130" s="67" t="s">
        <v>402</v>
      </c>
      <c r="C3130" s="67" t="s">
        <v>403</v>
      </c>
      <c r="D3130" s="68" t="s">
        <v>367</v>
      </c>
      <c r="E3130" s="67" t="s">
        <v>368</v>
      </c>
      <c r="F3130" s="68" t="s">
        <v>434</v>
      </c>
      <c r="G3130" s="67" t="s">
        <v>435</v>
      </c>
      <c r="H3130" s="68" t="s">
        <v>363</v>
      </c>
      <c r="I3130" s="69">
        <v>0</v>
      </c>
      <c r="J3130" s="69">
        <v>0</v>
      </c>
      <c r="K3130" s="91"/>
      <c r="L3130" s="91"/>
    </row>
    <row r="3131" spans="2:12" x14ac:dyDescent="0.25">
      <c r="B3131" s="67" t="s">
        <v>402</v>
      </c>
      <c r="C3131" s="67" t="s">
        <v>403</v>
      </c>
      <c r="D3131" s="68" t="s">
        <v>367</v>
      </c>
      <c r="E3131" s="67" t="s">
        <v>368</v>
      </c>
      <c r="F3131" s="68" t="s">
        <v>434</v>
      </c>
      <c r="G3131" s="67" t="s">
        <v>435</v>
      </c>
      <c r="H3131" s="68" t="s">
        <v>362</v>
      </c>
      <c r="I3131" s="69">
        <v>8</v>
      </c>
      <c r="J3131" s="69">
        <v>25</v>
      </c>
      <c r="K3131" s="91"/>
      <c r="L3131" s="91"/>
    </row>
    <row r="3132" spans="2:12" x14ac:dyDescent="0.25">
      <c r="B3132" s="67" t="s">
        <v>402</v>
      </c>
      <c r="C3132" s="67" t="s">
        <v>403</v>
      </c>
      <c r="D3132" s="68" t="s">
        <v>367</v>
      </c>
      <c r="E3132" s="67" t="s">
        <v>368</v>
      </c>
      <c r="F3132" s="68" t="s">
        <v>434</v>
      </c>
      <c r="G3132" s="67" t="s">
        <v>435</v>
      </c>
      <c r="H3132" s="68" t="s">
        <v>363</v>
      </c>
      <c r="I3132" s="69">
        <v>31</v>
      </c>
      <c r="J3132" s="69">
        <v>66</v>
      </c>
      <c r="K3132" s="91"/>
      <c r="L3132" s="91"/>
    </row>
    <row r="3133" spans="2:12" x14ac:dyDescent="0.25">
      <c r="B3133" s="67" t="s">
        <v>402</v>
      </c>
      <c r="C3133" s="67" t="s">
        <v>403</v>
      </c>
      <c r="D3133" s="68" t="s">
        <v>367</v>
      </c>
      <c r="E3133" s="67" t="s">
        <v>368</v>
      </c>
      <c r="F3133" s="68" t="s">
        <v>434</v>
      </c>
      <c r="G3133" s="67" t="s">
        <v>435</v>
      </c>
      <c r="H3133" s="68" t="s">
        <v>364</v>
      </c>
      <c r="I3133" s="69">
        <v>0</v>
      </c>
      <c r="J3133" s="69">
        <v>0</v>
      </c>
      <c r="K3133" s="91"/>
      <c r="L3133" s="91"/>
    </row>
    <row r="3134" spans="2:12" x14ac:dyDescent="0.25">
      <c r="B3134" s="67" t="s">
        <v>402</v>
      </c>
      <c r="C3134" s="67" t="s">
        <v>403</v>
      </c>
      <c r="D3134" s="68" t="s">
        <v>367</v>
      </c>
      <c r="E3134" s="67" t="s">
        <v>368</v>
      </c>
      <c r="F3134" s="68" t="s">
        <v>434</v>
      </c>
      <c r="G3134" s="67" t="s">
        <v>435</v>
      </c>
      <c r="H3134" s="68" t="s">
        <v>362</v>
      </c>
      <c r="I3134" s="69">
        <v>0</v>
      </c>
      <c r="J3134" s="69">
        <v>0</v>
      </c>
      <c r="K3134" s="91"/>
      <c r="L3134" s="91"/>
    </row>
    <row r="3135" spans="2:12" x14ac:dyDescent="0.25">
      <c r="B3135" s="67" t="s">
        <v>402</v>
      </c>
      <c r="C3135" s="67" t="s">
        <v>403</v>
      </c>
      <c r="D3135" s="68" t="s">
        <v>367</v>
      </c>
      <c r="E3135" s="67" t="s">
        <v>368</v>
      </c>
      <c r="F3135" s="68" t="s">
        <v>434</v>
      </c>
      <c r="G3135" s="67" t="s">
        <v>435</v>
      </c>
      <c r="H3135" s="68" t="s">
        <v>363</v>
      </c>
      <c r="I3135" s="69">
        <v>0</v>
      </c>
      <c r="J3135" s="69">
        <v>0</v>
      </c>
      <c r="K3135" s="91"/>
      <c r="L3135" s="91"/>
    </row>
    <row r="3136" spans="2:12" x14ac:dyDescent="0.25">
      <c r="B3136" s="67" t="s">
        <v>402</v>
      </c>
      <c r="C3136" s="67" t="s">
        <v>403</v>
      </c>
      <c r="D3136" s="68" t="s">
        <v>367</v>
      </c>
      <c r="E3136" s="67" t="s">
        <v>368</v>
      </c>
      <c r="F3136" s="68" t="s">
        <v>434</v>
      </c>
      <c r="G3136" s="67" t="s">
        <v>435</v>
      </c>
      <c r="H3136" s="68" t="s">
        <v>364</v>
      </c>
      <c r="I3136" s="69">
        <v>0</v>
      </c>
      <c r="J3136" s="69">
        <v>0</v>
      </c>
      <c r="K3136" s="91"/>
      <c r="L3136" s="91"/>
    </row>
    <row r="3137" spans="2:12" x14ac:dyDescent="0.25">
      <c r="B3137" s="67" t="s">
        <v>402</v>
      </c>
      <c r="C3137" s="67" t="s">
        <v>403</v>
      </c>
      <c r="D3137" s="68" t="s">
        <v>367</v>
      </c>
      <c r="E3137" s="67" t="s">
        <v>368</v>
      </c>
      <c r="F3137" s="68" t="s">
        <v>434</v>
      </c>
      <c r="G3137" s="67" t="s">
        <v>435</v>
      </c>
      <c r="H3137" s="68" t="s">
        <v>362</v>
      </c>
      <c r="I3137" s="69">
        <v>9</v>
      </c>
      <c r="J3137" s="69">
        <v>22</v>
      </c>
      <c r="K3137" s="91"/>
      <c r="L3137" s="91"/>
    </row>
    <row r="3138" spans="2:12" x14ac:dyDescent="0.25">
      <c r="B3138" s="67" t="s">
        <v>402</v>
      </c>
      <c r="C3138" s="67" t="s">
        <v>403</v>
      </c>
      <c r="D3138" s="68" t="s">
        <v>367</v>
      </c>
      <c r="E3138" s="67" t="s">
        <v>368</v>
      </c>
      <c r="F3138" s="68" t="s">
        <v>434</v>
      </c>
      <c r="G3138" s="67" t="s">
        <v>435</v>
      </c>
      <c r="H3138" s="68" t="s">
        <v>363</v>
      </c>
      <c r="I3138" s="69">
        <v>28</v>
      </c>
      <c r="J3138" s="69">
        <v>14</v>
      </c>
      <c r="K3138" s="91"/>
      <c r="L3138" s="91"/>
    </row>
    <row r="3139" spans="2:12" x14ac:dyDescent="0.25">
      <c r="B3139" s="67" t="s">
        <v>402</v>
      </c>
      <c r="C3139" s="67" t="s">
        <v>403</v>
      </c>
      <c r="D3139" s="68" t="s">
        <v>367</v>
      </c>
      <c r="E3139" s="67" t="s">
        <v>368</v>
      </c>
      <c r="F3139" s="68" t="s">
        <v>434</v>
      </c>
      <c r="G3139" s="67" t="s">
        <v>435</v>
      </c>
      <c r="H3139" s="68" t="s">
        <v>364</v>
      </c>
      <c r="I3139" s="69">
        <v>0</v>
      </c>
      <c r="J3139" s="69">
        <v>0</v>
      </c>
      <c r="K3139" s="91"/>
      <c r="L3139" s="91"/>
    </row>
    <row r="3140" spans="2:12" x14ac:dyDescent="0.25">
      <c r="B3140" s="67" t="s">
        <v>402</v>
      </c>
      <c r="C3140" s="67" t="s">
        <v>403</v>
      </c>
      <c r="D3140" s="68" t="s">
        <v>367</v>
      </c>
      <c r="E3140" s="67" t="s">
        <v>368</v>
      </c>
      <c r="F3140" s="68" t="s">
        <v>434</v>
      </c>
      <c r="G3140" s="67" t="s">
        <v>435</v>
      </c>
      <c r="H3140" s="68" t="s">
        <v>362</v>
      </c>
      <c r="I3140" s="69">
        <v>30</v>
      </c>
      <c r="J3140" s="69">
        <v>21</v>
      </c>
      <c r="K3140" s="91"/>
      <c r="L3140" s="91"/>
    </row>
    <row r="3141" spans="2:12" x14ac:dyDescent="0.25">
      <c r="B3141" s="67" t="s">
        <v>402</v>
      </c>
      <c r="C3141" s="67" t="s">
        <v>403</v>
      </c>
      <c r="D3141" s="68" t="s">
        <v>367</v>
      </c>
      <c r="E3141" s="67" t="s">
        <v>368</v>
      </c>
      <c r="F3141" s="68" t="s">
        <v>434</v>
      </c>
      <c r="G3141" s="67" t="s">
        <v>435</v>
      </c>
      <c r="H3141" s="68" t="s">
        <v>363</v>
      </c>
      <c r="I3141" s="69">
        <v>75</v>
      </c>
      <c r="J3141" s="69">
        <v>76</v>
      </c>
      <c r="K3141" s="91"/>
      <c r="L3141" s="91"/>
    </row>
    <row r="3142" spans="2:12" x14ac:dyDescent="0.25">
      <c r="B3142" s="67" t="s">
        <v>402</v>
      </c>
      <c r="C3142" s="67" t="s">
        <v>403</v>
      </c>
      <c r="D3142" s="68" t="s">
        <v>367</v>
      </c>
      <c r="E3142" s="67" t="s">
        <v>368</v>
      </c>
      <c r="F3142" s="68" t="s">
        <v>434</v>
      </c>
      <c r="G3142" s="67" t="s">
        <v>435</v>
      </c>
      <c r="H3142" s="68" t="s">
        <v>364</v>
      </c>
      <c r="I3142" s="69">
        <v>35</v>
      </c>
      <c r="J3142" s="69">
        <v>0</v>
      </c>
      <c r="K3142" s="91"/>
      <c r="L3142" s="91"/>
    </row>
    <row r="3143" spans="2:12" x14ac:dyDescent="0.25">
      <c r="B3143" s="67" t="s">
        <v>402</v>
      </c>
      <c r="C3143" s="67" t="s">
        <v>403</v>
      </c>
      <c r="D3143" s="68" t="s">
        <v>367</v>
      </c>
      <c r="E3143" s="67" t="s">
        <v>368</v>
      </c>
      <c r="F3143" s="68" t="s">
        <v>434</v>
      </c>
      <c r="G3143" s="67" t="s">
        <v>435</v>
      </c>
      <c r="H3143" s="68" t="s">
        <v>362</v>
      </c>
      <c r="I3143" s="69">
        <v>0</v>
      </c>
      <c r="J3143" s="69">
        <v>20</v>
      </c>
      <c r="K3143" s="91"/>
      <c r="L3143" s="91"/>
    </row>
    <row r="3144" spans="2:12" x14ac:dyDescent="0.25">
      <c r="B3144" s="67" t="s">
        <v>402</v>
      </c>
      <c r="C3144" s="67" t="s">
        <v>403</v>
      </c>
      <c r="D3144" s="68" t="s">
        <v>367</v>
      </c>
      <c r="E3144" s="67" t="s">
        <v>368</v>
      </c>
      <c r="F3144" s="68" t="s">
        <v>434</v>
      </c>
      <c r="G3144" s="67" t="s">
        <v>435</v>
      </c>
      <c r="H3144" s="68" t="s">
        <v>363</v>
      </c>
      <c r="I3144" s="69">
        <v>4</v>
      </c>
      <c r="J3144" s="69">
        <v>15</v>
      </c>
      <c r="K3144" s="91"/>
      <c r="L3144" s="91"/>
    </row>
    <row r="3145" spans="2:12" x14ac:dyDescent="0.25">
      <c r="B3145" s="67" t="s">
        <v>402</v>
      </c>
      <c r="C3145" s="67" t="s">
        <v>403</v>
      </c>
      <c r="D3145" s="68" t="s">
        <v>367</v>
      </c>
      <c r="E3145" s="67" t="s">
        <v>368</v>
      </c>
      <c r="F3145" s="68" t="s">
        <v>434</v>
      </c>
      <c r="G3145" s="67" t="s">
        <v>435</v>
      </c>
      <c r="H3145" s="68" t="s">
        <v>364</v>
      </c>
      <c r="I3145" s="69">
        <v>0</v>
      </c>
      <c r="J3145" s="69">
        <v>20</v>
      </c>
      <c r="K3145" s="91"/>
      <c r="L3145" s="91"/>
    </row>
    <row r="3146" spans="2:12" x14ac:dyDescent="0.25">
      <c r="B3146" s="67" t="s">
        <v>402</v>
      </c>
      <c r="C3146" s="67" t="s">
        <v>403</v>
      </c>
      <c r="D3146" s="68" t="s">
        <v>367</v>
      </c>
      <c r="E3146" s="67" t="s">
        <v>368</v>
      </c>
      <c r="F3146" s="68" t="s">
        <v>434</v>
      </c>
      <c r="G3146" s="67" t="s">
        <v>435</v>
      </c>
      <c r="H3146" s="68" t="s">
        <v>363</v>
      </c>
      <c r="I3146" s="69">
        <v>0</v>
      </c>
      <c r="J3146" s="69">
        <v>1</v>
      </c>
      <c r="K3146" s="91"/>
      <c r="L3146" s="91"/>
    </row>
    <row r="3147" spans="2:12" x14ac:dyDescent="0.25">
      <c r="B3147" s="67" t="s">
        <v>402</v>
      </c>
      <c r="C3147" s="67" t="s">
        <v>403</v>
      </c>
      <c r="D3147" s="68" t="s">
        <v>367</v>
      </c>
      <c r="E3147" s="67" t="s">
        <v>368</v>
      </c>
      <c r="F3147" s="68" t="s">
        <v>434</v>
      </c>
      <c r="G3147" s="67" t="s">
        <v>435</v>
      </c>
      <c r="H3147" s="68" t="s">
        <v>364</v>
      </c>
      <c r="I3147" s="69">
        <v>0</v>
      </c>
      <c r="J3147" s="69">
        <v>0</v>
      </c>
      <c r="K3147" s="91"/>
      <c r="L3147" s="91"/>
    </row>
    <row r="3148" spans="2:12" x14ac:dyDescent="0.25">
      <c r="B3148" s="67" t="s">
        <v>402</v>
      </c>
      <c r="C3148" s="67" t="s">
        <v>403</v>
      </c>
      <c r="D3148" s="68" t="s">
        <v>367</v>
      </c>
      <c r="E3148" s="67" t="s">
        <v>368</v>
      </c>
      <c r="F3148" s="68" t="s">
        <v>434</v>
      </c>
      <c r="G3148" s="67" t="s">
        <v>435</v>
      </c>
      <c r="H3148" s="68" t="s">
        <v>363</v>
      </c>
      <c r="I3148" s="69">
        <v>0</v>
      </c>
      <c r="J3148" s="69">
        <v>0</v>
      </c>
      <c r="K3148" s="91"/>
      <c r="L3148" s="91"/>
    </row>
    <row r="3149" spans="2:12" x14ac:dyDescent="0.25">
      <c r="B3149" s="67" t="s">
        <v>402</v>
      </c>
      <c r="C3149" s="67" t="s">
        <v>403</v>
      </c>
      <c r="D3149" s="68" t="s">
        <v>367</v>
      </c>
      <c r="E3149" s="67" t="s">
        <v>368</v>
      </c>
      <c r="F3149" s="68" t="s">
        <v>434</v>
      </c>
      <c r="G3149" s="67" t="s">
        <v>435</v>
      </c>
      <c r="H3149" s="68" t="s">
        <v>364</v>
      </c>
      <c r="I3149" s="69">
        <v>0</v>
      </c>
      <c r="J3149" s="69">
        <v>0</v>
      </c>
      <c r="K3149" s="91"/>
      <c r="L3149" s="91"/>
    </row>
    <row r="3150" spans="2:12" x14ac:dyDescent="0.25">
      <c r="B3150" s="67" t="s">
        <v>402</v>
      </c>
      <c r="C3150" s="67" t="s">
        <v>403</v>
      </c>
      <c r="D3150" s="68" t="s">
        <v>367</v>
      </c>
      <c r="E3150" s="67" t="s">
        <v>368</v>
      </c>
      <c r="F3150" s="68" t="s">
        <v>434</v>
      </c>
      <c r="G3150" s="67" t="s">
        <v>435</v>
      </c>
      <c r="H3150" s="68" t="s">
        <v>363</v>
      </c>
      <c r="I3150" s="69">
        <v>0</v>
      </c>
      <c r="J3150" s="69">
        <v>0</v>
      </c>
      <c r="K3150" s="91"/>
      <c r="L3150" s="91"/>
    </row>
    <row r="3151" spans="2:12" x14ac:dyDescent="0.25">
      <c r="B3151" s="67" t="s">
        <v>402</v>
      </c>
      <c r="C3151" s="67" t="s">
        <v>403</v>
      </c>
      <c r="D3151" s="68" t="s">
        <v>367</v>
      </c>
      <c r="E3151" s="67" t="s">
        <v>368</v>
      </c>
      <c r="F3151" s="68" t="s">
        <v>434</v>
      </c>
      <c r="G3151" s="67" t="s">
        <v>435</v>
      </c>
      <c r="H3151" s="68" t="s">
        <v>364</v>
      </c>
      <c r="I3151" s="69">
        <v>0</v>
      </c>
      <c r="J3151" s="69">
        <v>0</v>
      </c>
      <c r="K3151" s="91"/>
      <c r="L3151" s="91"/>
    </row>
    <row r="3152" spans="2:12" x14ac:dyDescent="0.25">
      <c r="B3152" s="67" t="s">
        <v>402</v>
      </c>
      <c r="C3152" s="67" t="s">
        <v>403</v>
      </c>
      <c r="D3152" s="68" t="s">
        <v>367</v>
      </c>
      <c r="E3152" s="67" t="s">
        <v>368</v>
      </c>
      <c r="F3152" s="68" t="s">
        <v>434</v>
      </c>
      <c r="G3152" s="67" t="s">
        <v>435</v>
      </c>
      <c r="H3152" s="68" t="s">
        <v>362</v>
      </c>
      <c r="I3152" s="69">
        <v>0</v>
      </c>
      <c r="J3152" s="69">
        <v>0</v>
      </c>
      <c r="K3152" s="91"/>
      <c r="L3152" s="91"/>
    </row>
    <row r="3153" spans="2:12" x14ac:dyDescent="0.25">
      <c r="B3153" s="67" t="s">
        <v>402</v>
      </c>
      <c r="C3153" s="67" t="s">
        <v>403</v>
      </c>
      <c r="D3153" s="68" t="s">
        <v>367</v>
      </c>
      <c r="E3153" s="67" t="s">
        <v>368</v>
      </c>
      <c r="F3153" s="68" t="s">
        <v>434</v>
      </c>
      <c r="G3153" s="67" t="s">
        <v>435</v>
      </c>
      <c r="H3153" s="68" t="s">
        <v>363</v>
      </c>
      <c r="I3153" s="69">
        <v>0</v>
      </c>
      <c r="J3153" s="69">
        <v>0</v>
      </c>
      <c r="K3153" s="91"/>
      <c r="L3153" s="91"/>
    </row>
    <row r="3154" spans="2:12" x14ac:dyDescent="0.25">
      <c r="B3154" s="67" t="s">
        <v>402</v>
      </c>
      <c r="C3154" s="67" t="s">
        <v>403</v>
      </c>
      <c r="D3154" s="68" t="s">
        <v>367</v>
      </c>
      <c r="E3154" s="67" t="s">
        <v>368</v>
      </c>
      <c r="F3154" s="68" t="s">
        <v>434</v>
      </c>
      <c r="G3154" s="67" t="s">
        <v>435</v>
      </c>
      <c r="H3154" s="68" t="s">
        <v>364</v>
      </c>
      <c r="I3154" s="69">
        <v>0</v>
      </c>
      <c r="J3154" s="69">
        <v>0</v>
      </c>
      <c r="K3154" s="91"/>
      <c r="L3154" s="91"/>
    </row>
    <row r="3155" spans="2:12" x14ac:dyDescent="0.25">
      <c r="B3155" s="67" t="s">
        <v>402</v>
      </c>
      <c r="C3155" s="67" t="s">
        <v>403</v>
      </c>
      <c r="D3155" s="68" t="s">
        <v>367</v>
      </c>
      <c r="E3155" s="67" t="s">
        <v>368</v>
      </c>
      <c r="F3155" s="68" t="s">
        <v>434</v>
      </c>
      <c r="G3155" s="67" t="s">
        <v>435</v>
      </c>
      <c r="H3155" s="68" t="s">
        <v>362</v>
      </c>
      <c r="I3155" s="69">
        <v>0</v>
      </c>
      <c r="J3155" s="69">
        <v>0</v>
      </c>
      <c r="K3155" s="91"/>
      <c r="L3155" s="91"/>
    </row>
    <row r="3156" spans="2:12" x14ac:dyDescent="0.25">
      <c r="B3156" s="67" t="s">
        <v>402</v>
      </c>
      <c r="C3156" s="67" t="s">
        <v>403</v>
      </c>
      <c r="D3156" s="68" t="s">
        <v>367</v>
      </c>
      <c r="E3156" s="67" t="s">
        <v>368</v>
      </c>
      <c r="F3156" s="68" t="s">
        <v>434</v>
      </c>
      <c r="G3156" s="67" t="s">
        <v>435</v>
      </c>
      <c r="H3156" s="68" t="s">
        <v>363</v>
      </c>
      <c r="I3156" s="69">
        <v>13</v>
      </c>
      <c r="J3156" s="69">
        <v>8</v>
      </c>
      <c r="K3156" s="91"/>
      <c r="L3156" s="91"/>
    </row>
    <row r="3157" spans="2:12" x14ac:dyDescent="0.25">
      <c r="B3157" s="67" t="s">
        <v>402</v>
      </c>
      <c r="C3157" s="67" t="s">
        <v>403</v>
      </c>
      <c r="D3157" s="68" t="s">
        <v>367</v>
      </c>
      <c r="E3157" s="67" t="s">
        <v>368</v>
      </c>
      <c r="F3157" s="68" t="s">
        <v>434</v>
      </c>
      <c r="G3157" s="67" t="s">
        <v>435</v>
      </c>
      <c r="H3157" s="68" t="s">
        <v>364</v>
      </c>
      <c r="I3157" s="69">
        <v>0</v>
      </c>
      <c r="J3157" s="69">
        <v>0</v>
      </c>
      <c r="K3157" s="91"/>
      <c r="L3157" s="91"/>
    </row>
    <row r="3158" spans="2:12" x14ac:dyDescent="0.25">
      <c r="B3158" s="67" t="s">
        <v>402</v>
      </c>
      <c r="C3158" s="67" t="s">
        <v>403</v>
      </c>
      <c r="D3158" s="68" t="s">
        <v>367</v>
      </c>
      <c r="E3158" s="67" t="s">
        <v>368</v>
      </c>
      <c r="F3158" s="68" t="s">
        <v>434</v>
      </c>
      <c r="G3158" s="67" t="s">
        <v>435</v>
      </c>
      <c r="H3158" s="68" t="s">
        <v>363</v>
      </c>
      <c r="I3158" s="69">
        <v>1</v>
      </c>
      <c r="J3158" s="69">
        <v>1</v>
      </c>
      <c r="K3158" s="91"/>
      <c r="L3158" s="91"/>
    </row>
    <row r="3159" spans="2:12" x14ac:dyDescent="0.25">
      <c r="B3159" s="67" t="s">
        <v>402</v>
      </c>
      <c r="C3159" s="67" t="s">
        <v>403</v>
      </c>
      <c r="D3159" s="68" t="s">
        <v>367</v>
      </c>
      <c r="E3159" s="67" t="s">
        <v>368</v>
      </c>
      <c r="F3159" s="68" t="s">
        <v>434</v>
      </c>
      <c r="G3159" s="67" t="s">
        <v>435</v>
      </c>
      <c r="H3159" s="68" t="s">
        <v>362</v>
      </c>
      <c r="I3159" s="69">
        <v>0</v>
      </c>
      <c r="J3159" s="69">
        <v>10</v>
      </c>
      <c r="K3159" s="91"/>
      <c r="L3159" s="91"/>
    </row>
    <row r="3160" spans="2:12" x14ac:dyDescent="0.25">
      <c r="B3160" s="67" t="s">
        <v>402</v>
      </c>
      <c r="C3160" s="67" t="s">
        <v>403</v>
      </c>
      <c r="D3160" s="68" t="s">
        <v>367</v>
      </c>
      <c r="E3160" s="67" t="s">
        <v>368</v>
      </c>
      <c r="F3160" s="68" t="s">
        <v>434</v>
      </c>
      <c r="G3160" s="67" t="s">
        <v>435</v>
      </c>
      <c r="H3160" s="68" t="s">
        <v>362</v>
      </c>
      <c r="I3160" s="69">
        <v>0.309</v>
      </c>
      <c r="J3160" s="69">
        <v>0.20599999999999999</v>
      </c>
      <c r="K3160" s="91"/>
      <c r="L3160" s="91"/>
    </row>
    <row r="3161" spans="2:12" x14ac:dyDescent="0.25">
      <c r="B3161" s="67" t="s">
        <v>402</v>
      </c>
      <c r="C3161" s="67" t="s">
        <v>403</v>
      </c>
      <c r="D3161" s="68" t="s">
        <v>367</v>
      </c>
      <c r="E3161" s="67" t="s">
        <v>368</v>
      </c>
      <c r="F3161" s="68" t="s">
        <v>434</v>
      </c>
      <c r="G3161" s="67" t="s">
        <v>435</v>
      </c>
      <c r="H3161" s="68" t="s">
        <v>363</v>
      </c>
      <c r="I3161" s="69">
        <v>0.39140000000000003</v>
      </c>
      <c r="J3161" s="69">
        <v>0.55620000000000003</v>
      </c>
      <c r="K3161" s="91"/>
      <c r="L3161" s="91"/>
    </row>
    <row r="3162" spans="2:12" x14ac:dyDescent="0.25">
      <c r="B3162" s="67" t="s">
        <v>402</v>
      </c>
      <c r="C3162" s="67" t="s">
        <v>403</v>
      </c>
      <c r="D3162" s="68" t="s">
        <v>367</v>
      </c>
      <c r="E3162" s="67" t="s">
        <v>368</v>
      </c>
      <c r="F3162" s="68" t="s">
        <v>434</v>
      </c>
      <c r="G3162" s="67" t="s">
        <v>435</v>
      </c>
      <c r="H3162" s="68" t="s">
        <v>364</v>
      </c>
      <c r="I3162" s="69">
        <v>0.45319999999999999</v>
      </c>
      <c r="J3162" s="69">
        <v>0.28839999999999999</v>
      </c>
      <c r="K3162" s="91"/>
      <c r="L3162" s="91"/>
    </row>
    <row r="3163" spans="2:12" x14ac:dyDescent="0.25">
      <c r="B3163" s="67" t="s">
        <v>402</v>
      </c>
      <c r="C3163" s="67" t="s">
        <v>403</v>
      </c>
      <c r="D3163" s="68" t="s">
        <v>367</v>
      </c>
      <c r="E3163" s="67" t="s">
        <v>368</v>
      </c>
      <c r="F3163" s="68" t="s">
        <v>434</v>
      </c>
      <c r="G3163" s="67" t="s">
        <v>435</v>
      </c>
      <c r="H3163" s="68" t="s">
        <v>362</v>
      </c>
      <c r="I3163" s="69">
        <v>0</v>
      </c>
      <c r="J3163" s="69">
        <v>15</v>
      </c>
      <c r="K3163" s="91"/>
      <c r="L3163" s="91"/>
    </row>
    <row r="3164" spans="2:12" x14ac:dyDescent="0.25">
      <c r="B3164" s="67" t="s">
        <v>402</v>
      </c>
      <c r="C3164" s="67" t="s">
        <v>403</v>
      </c>
      <c r="D3164" s="68" t="s">
        <v>367</v>
      </c>
      <c r="E3164" s="67" t="s">
        <v>368</v>
      </c>
      <c r="F3164" s="68" t="s">
        <v>434</v>
      </c>
      <c r="G3164" s="67" t="s">
        <v>435</v>
      </c>
      <c r="H3164" s="68" t="s">
        <v>363</v>
      </c>
      <c r="I3164" s="69">
        <v>12</v>
      </c>
      <c r="J3164" s="69">
        <v>0</v>
      </c>
      <c r="K3164" s="91"/>
      <c r="L3164" s="91"/>
    </row>
    <row r="3165" spans="2:12" x14ac:dyDescent="0.25">
      <c r="B3165" s="67" t="s">
        <v>402</v>
      </c>
      <c r="C3165" s="67" t="s">
        <v>403</v>
      </c>
      <c r="D3165" s="68" t="s">
        <v>367</v>
      </c>
      <c r="E3165" s="67" t="s">
        <v>368</v>
      </c>
      <c r="F3165" s="68" t="s">
        <v>434</v>
      </c>
      <c r="G3165" s="67" t="s">
        <v>435</v>
      </c>
      <c r="H3165" s="68" t="s">
        <v>362</v>
      </c>
      <c r="I3165" s="69">
        <v>0</v>
      </c>
      <c r="J3165" s="69">
        <v>0</v>
      </c>
      <c r="K3165" s="91"/>
      <c r="L3165" s="91"/>
    </row>
    <row r="3166" spans="2:12" x14ac:dyDescent="0.25">
      <c r="B3166" s="67" t="s">
        <v>402</v>
      </c>
      <c r="C3166" s="67" t="s">
        <v>403</v>
      </c>
      <c r="D3166" s="68" t="s">
        <v>367</v>
      </c>
      <c r="E3166" s="67" t="s">
        <v>368</v>
      </c>
      <c r="F3166" s="68" t="s">
        <v>434</v>
      </c>
      <c r="G3166" s="67" t="s">
        <v>435</v>
      </c>
      <c r="H3166" s="68" t="s">
        <v>363</v>
      </c>
      <c r="I3166" s="69">
        <v>0</v>
      </c>
      <c r="J3166" s="69">
        <v>0</v>
      </c>
      <c r="K3166" s="91"/>
      <c r="L3166" s="91"/>
    </row>
    <row r="3167" spans="2:12" x14ac:dyDescent="0.25">
      <c r="B3167" s="67" t="s">
        <v>402</v>
      </c>
      <c r="C3167" s="67" t="s">
        <v>403</v>
      </c>
      <c r="D3167" s="68" t="s">
        <v>367</v>
      </c>
      <c r="E3167" s="67" t="s">
        <v>368</v>
      </c>
      <c r="F3167" s="68" t="s">
        <v>434</v>
      </c>
      <c r="G3167" s="67" t="s">
        <v>435</v>
      </c>
      <c r="H3167" s="68" t="s">
        <v>362</v>
      </c>
      <c r="I3167" s="69">
        <v>23</v>
      </c>
      <c r="J3167" s="69">
        <v>33</v>
      </c>
      <c r="K3167" s="91"/>
      <c r="L3167" s="91"/>
    </row>
    <row r="3168" spans="2:12" x14ac:dyDescent="0.25">
      <c r="B3168" s="67" t="s">
        <v>402</v>
      </c>
      <c r="C3168" s="67" t="s">
        <v>403</v>
      </c>
      <c r="D3168" s="68" t="s">
        <v>367</v>
      </c>
      <c r="E3168" s="67" t="s">
        <v>368</v>
      </c>
      <c r="F3168" s="68" t="s">
        <v>434</v>
      </c>
      <c r="G3168" s="67" t="s">
        <v>435</v>
      </c>
      <c r="H3168" s="68" t="s">
        <v>363</v>
      </c>
      <c r="I3168" s="69">
        <v>-12</v>
      </c>
      <c r="J3168" s="69">
        <v>16</v>
      </c>
      <c r="K3168" s="91"/>
      <c r="L3168" s="91"/>
    </row>
    <row r="3169" spans="2:12" x14ac:dyDescent="0.25">
      <c r="B3169" s="67" t="s">
        <v>402</v>
      </c>
      <c r="C3169" s="67" t="s">
        <v>403</v>
      </c>
      <c r="D3169" s="68" t="s">
        <v>367</v>
      </c>
      <c r="E3169" s="67" t="s">
        <v>368</v>
      </c>
      <c r="F3169" s="68" t="s">
        <v>434</v>
      </c>
      <c r="G3169" s="67" t="s">
        <v>435</v>
      </c>
      <c r="H3169" s="68" t="s">
        <v>364</v>
      </c>
      <c r="I3169" s="69">
        <v>0</v>
      </c>
      <c r="J3169" s="69">
        <v>0</v>
      </c>
      <c r="K3169" s="91"/>
      <c r="L3169" s="91"/>
    </row>
    <row r="3170" spans="2:12" x14ac:dyDescent="0.25">
      <c r="B3170" s="67" t="s">
        <v>402</v>
      </c>
      <c r="C3170" s="67" t="s">
        <v>403</v>
      </c>
      <c r="D3170" s="68" t="s">
        <v>367</v>
      </c>
      <c r="E3170" s="67" t="s">
        <v>368</v>
      </c>
      <c r="F3170" s="68" t="s">
        <v>434</v>
      </c>
      <c r="G3170" s="67" t="s">
        <v>435</v>
      </c>
      <c r="H3170" s="68" t="s">
        <v>363</v>
      </c>
      <c r="I3170" s="69">
        <v>0</v>
      </c>
      <c r="J3170" s="69">
        <v>0</v>
      </c>
      <c r="K3170" s="91"/>
      <c r="L3170" s="91"/>
    </row>
    <row r="3171" spans="2:12" x14ac:dyDescent="0.25">
      <c r="B3171" s="67" t="s">
        <v>402</v>
      </c>
      <c r="C3171" s="67" t="s">
        <v>403</v>
      </c>
      <c r="D3171" s="68" t="s">
        <v>367</v>
      </c>
      <c r="E3171" s="67" t="s">
        <v>368</v>
      </c>
      <c r="F3171" s="68" t="s">
        <v>434</v>
      </c>
      <c r="G3171" s="67" t="s">
        <v>435</v>
      </c>
      <c r="H3171" s="68" t="s">
        <v>362</v>
      </c>
      <c r="I3171" s="69">
        <v>0</v>
      </c>
      <c r="J3171" s="69">
        <v>0</v>
      </c>
      <c r="K3171" s="91"/>
      <c r="L3171" s="91"/>
    </row>
    <row r="3172" spans="2:12" x14ac:dyDescent="0.25">
      <c r="B3172" s="67" t="s">
        <v>402</v>
      </c>
      <c r="C3172" s="67" t="s">
        <v>403</v>
      </c>
      <c r="D3172" s="68" t="s">
        <v>367</v>
      </c>
      <c r="E3172" s="67" t="s">
        <v>368</v>
      </c>
      <c r="F3172" s="68" t="s">
        <v>434</v>
      </c>
      <c r="G3172" s="67" t="s">
        <v>435</v>
      </c>
      <c r="H3172" s="68" t="s">
        <v>363</v>
      </c>
      <c r="I3172" s="69">
        <v>70</v>
      </c>
      <c r="J3172" s="69">
        <v>171</v>
      </c>
      <c r="K3172" s="91"/>
      <c r="L3172" s="91"/>
    </row>
    <row r="3173" spans="2:12" x14ac:dyDescent="0.25">
      <c r="B3173" s="67" t="s">
        <v>402</v>
      </c>
      <c r="C3173" s="67" t="s">
        <v>403</v>
      </c>
      <c r="D3173" s="68" t="s">
        <v>367</v>
      </c>
      <c r="E3173" s="67" t="s">
        <v>368</v>
      </c>
      <c r="F3173" s="68" t="s">
        <v>434</v>
      </c>
      <c r="G3173" s="67" t="s">
        <v>435</v>
      </c>
      <c r="H3173" s="68" t="s">
        <v>364</v>
      </c>
      <c r="I3173" s="69">
        <v>0</v>
      </c>
      <c r="J3173" s="69">
        <v>0</v>
      </c>
      <c r="K3173" s="91"/>
      <c r="L3173" s="91"/>
    </row>
    <row r="3174" spans="2:12" x14ac:dyDescent="0.25">
      <c r="B3174" s="67" t="s">
        <v>402</v>
      </c>
      <c r="C3174" s="67" t="s">
        <v>403</v>
      </c>
      <c r="D3174" s="68" t="s">
        <v>367</v>
      </c>
      <c r="E3174" s="67" t="s">
        <v>368</v>
      </c>
      <c r="F3174" s="68" t="s">
        <v>434</v>
      </c>
      <c r="G3174" s="67" t="s">
        <v>435</v>
      </c>
      <c r="H3174" s="68" t="s">
        <v>362</v>
      </c>
      <c r="I3174" s="69">
        <v>84</v>
      </c>
      <c r="J3174" s="69">
        <v>120</v>
      </c>
      <c r="K3174" s="91"/>
      <c r="L3174" s="91"/>
    </row>
    <row r="3175" spans="2:12" x14ac:dyDescent="0.25">
      <c r="B3175" s="67" t="s">
        <v>402</v>
      </c>
      <c r="C3175" s="67" t="s">
        <v>403</v>
      </c>
      <c r="D3175" s="68" t="s">
        <v>367</v>
      </c>
      <c r="E3175" s="67" t="s">
        <v>368</v>
      </c>
      <c r="F3175" s="68" t="s">
        <v>434</v>
      </c>
      <c r="G3175" s="67" t="s">
        <v>435</v>
      </c>
      <c r="H3175" s="68" t="s">
        <v>363</v>
      </c>
      <c r="I3175" s="69">
        <v>104</v>
      </c>
      <c r="J3175" s="69">
        <v>143</v>
      </c>
      <c r="K3175" s="91"/>
      <c r="L3175" s="91"/>
    </row>
    <row r="3176" spans="2:12" x14ac:dyDescent="0.25">
      <c r="B3176" s="67" t="s">
        <v>402</v>
      </c>
      <c r="C3176" s="67" t="s">
        <v>403</v>
      </c>
      <c r="D3176" s="68" t="s">
        <v>367</v>
      </c>
      <c r="E3176" s="67" t="s">
        <v>368</v>
      </c>
      <c r="F3176" s="68" t="s">
        <v>434</v>
      </c>
      <c r="G3176" s="67" t="s">
        <v>435</v>
      </c>
      <c r="H3176" s="68" t="s">
        <v>364</v>
      </c>
      <c r="I3176" s="69">
        <v>26</v>
      </c>
      <c r="J3176" s="69">
        <v>51</v>
      </c>
      <c r="K3176" s="91"/>
      <c r="L3176" s="91"/>
    </row>
    <row r="3177" spans="2:12" x14ac:dyDescent="0.25">
      <c r="B3177" s="67" t="s">
        <v>402</v>
      </c>
      <c r="C3177" s="67" t="s">
        <v>403</v>
      </c>
      <c r="D3177" s="68" t="s">
        <v>367</v>
      </c>
      <c r="E3177" s="67" t="s">
        <v>368</v>
      </c>
      <c r="F3177" s="68" t="s">
        <v>434</v>
      </c>
      <c r="G3177" s="67" t="s">
        <v>435</v>
      </c>
      <c r="H3177" s="68" t="s">
        <v>362</v>
      </c>
      <c r="I3177" s="69">
        <v>0</v>
      </c>
      <c r="J3177" s="69">
        <v>0</v>
      </c>
      <c r="K3177" s="91"/>
      <c r="L3177" s="91"/>
    </row>
    <row r="3178" spans="2:12" x14ac:dyDescent="0.25">
      <c r="B3178" s="67" t="s">
        <v>402</v>
      </c>
      <c r="C3178" s="67" t="s">
        <v>403</v>
      </c>
      <c r="D3178" s="68" t="s">
        <v>367</v>
      </c>
      <c r="E3178" s="67" t="s">
        <v>368</v>
      </c>
      <c r="F3178" s="68" t="s">
        <v>434</v>
      </c>
      <c r="G3178" s="67" t="s">
        <v>435</v>
      </c>
      <c r="H3178" s="68" t="s">
        <v>363</v>
      </c>
      <c r="I3178" s="69">
        <v>0</v>
      </c>
      <c r="J3178" s="69">
        <v>0</v>
      </c>
      <c r="K3178" s="91"/>
      <c r="L3178" s="91"/>
    </row>
    <row r="3179" spans="2:12" x14ac:dyDescent="0.25">
      <c r="B3179" s="67" t="s">
        <v>402</v>
      </c>
      <c r="C3179" s="67" t="s">
        <v>403</v>
      </c>
      <c r="D3179" s="68" t="s">
        <v>367</v>
      </c>
      <c r="E3179" s="67" t="s">
        <v>368</v>
      </c>
      <c r="F3179" s="68" t="s">
        <v>434</v>
      </c>
      <c r="G3179" s="67" t="s">
        <v>435</v>
      </c>
      <c r="H3179" s="68" t="s">
        <v>364</v>
      </c>
      <c r="I3179" s="69">
        <v>0</v>
      </c>
      <c r="J3179" s="69">
        <v>0</v>
      </c>
      <c r="K3179" s="91"/>
      <c r="L3179" s="91"/>
    </row>
    <row r="3180" spans="2:12" x14ac:dyDescent="0.25">
      <c r="B3180" s="67" t="s">
        <v>402</v>
      </c>
      <c r="C3180" s="67" t="s">
        <v>403</v>
      </c>
      <c r="D3180" s="68" t="s">
        <v>367</v>
      </c>
      <c r="E3180" s="67" t="s">
        <v>368</v>
      </c>
      <c r="F3180" s="68" t="s">
        <v>434</v>
      </c>
      <c r="G3180" s="67" t="s">
        <v>435</v>
      </c>
      <c r="H3180" s="68" t="s">
        <v>363</v>
      </c>
      <c r="I3180" s="69">
        <v>0</v>
      </c>
      <c r="J3180" s="69">
        <v>0</v>
      </c>
      <c r="K3180" s="91"/>
      <c r="L3180" s="91"/>
    </row>
    <row r="3181" spans="2:12" x14ac:dyDescent="0.25">
      <c r="B3181" s="67" t="s">
        <v>402</v>
      </c>
      <c r="C3181" s="67" t="s">
        <v>403</v>
      </c>
      <c r="D3181" s="68" t="s">
        <v>367</v>
      </c>
      <c r="E3181" s="67" t="s">
        <v>368</v>
      </c>
      <c r="F3181" s="68" t="s">
        <v>434</v>
      </c>
      <c r="G3181" s="67" t="s">
        <v>435</v>
      </c>
      <c r="H3181" s="68" t="s">
        <v>363</v>
      </c>
      <c r="I3181" s="69">
        <v>0</v>
      </c>
      <c r="J3181" s="69">
        <v>0</v>
      </c>
      <c r="K3181" s="91"/>
      <c r="L3181" s="91"/>
    </row>
    <row r="3182" spans="2:12" x14ac:dyDescent="0.25">
      <c r="B3182" s="67" t="s">
        <v>402</v>
      </c>
      <c r="C3182" s="67" t="s">
        <v>403</v>
      </c>
      <c r="D3182" s="68" t="s">
        <v>367</v>
      </c>
      <c r="E3182" s="67" t="s">
        <v>368</v>
      </c>
      <c r="F3182" s="68" t="s">
        <v>434</v>
      </c>
      <c r="G3182" s="67" t="s">
        <v>435</v>
      </c>
      <c r="H3182" s="68" t="s">
        <v>362</v>
      </c>
      <c r="I3182" s="69">
        <v>0</v>
      </c>
      <c r="J3182" s="69">
        <v>0</v>
      </c>
      <c r="K3182" s="91"/>
      <c r="L3182" s="91"/>
    </row>
    <row r="3183" spans="2:12" x14ac:dyDescent="0.25">
      <c r="B3183" s="67" t="s">
        <v>402</v>
      </c>
      <c r="C3183" s="67" t="s">
        <v>403</v>
      </c>
      <c r="D3183" s="68" t="s">
        <v>367</v>
      </c>
      <c r="E3183" s="67" t="s">
        <v>368</v>
      </c>
      <c r="F3183" s="68" t="s">
        <v>434</v>
      </c>
      <c r="G3183" s="67" t="s">
        <v>435</v>
      </c>
      <c r="H3183" s="68" t="s">
        <v>363</v>
      </c>
      <c r="I3183" s="69">
        <v>0</v>
      </c>
      <c r="J3183" s="69">
        <v>0</v>
      </c>
      <c r="K3183" s="91"/>
      <c r="L3183" s="91"/>
    </row>
    <row r="3184" spans="2:12" x14ac:dyDescent="0.25">
      <c r="B3184" s="67" t="s">
        <v>402</v>
      </c>
      <c r="C3184" s="67" t="s">
        <v>403</v>
      </c>
      <c r="D3184" s="68" t="s">
        <v>367</v>
      </c>
      <c r="E3184" s="67" t="s">
        <v>368</v>
      </c>
      <c r="F3184" s="68" t="s">
        <v>434</v>
      </c>
      <c r="G3184" s="67" t="s">
        <v>435</v>
      </c>
      <c r="H3184" s="68" t="s">
        <v>364</v>
      </c>
      <c r="I3184" s="69">
        <v>0</v>
      </c>
      <c r="J3184" s="69">
        <v>0</v>
      </c>
      <c r="K3184" s="91"/>
      <c r="L3184" s="91"/>
    </row>
    <row r="3185" spans="2:12" x14ac:dyDescent="0.25">
      <c r="B3185" s="67" t="s">
        <v>402</v>
      </c>
      <c r="C3185" s="67" t="s">
        <v>403</v>
      </c>
      <c r="D3185" s="68" t="s">
        <v>367</v>
      </c>
      <c r="E3185" s="67" t="s">
        <v>368</v>
      </c>
      <c r="F3185" s="68" t="s">
        <v>434</v>
      </c>
      <c r="G3185" s="67" t="s">
        <v>435</v>
      </c>
      <c r="H3185" s="68" t="s">
        <v>363</v>
      </c>
      <c r="I3185" s="69">
        <v>0</v>
      </c>
      <c r="J3185" s="69">
        <v>0</v>
      </c>
      <c r="K3185" s="91"/>
      <c r="L3185" s="91"/>
    </row>
    <row r="3186" spans="2:12" x14ac:dyDescent="0.25">
      <c r="B3186" s="67" t="s">
        <v>402</v>
      </c>
      <c r="C3186" s="67" t="s">
        <v>403</v>
      </c>
      <c r="D3186" s="68" t="s">
        <v>367</v>
      </c>
      <c r="E3186" s="67" t="s">
        <v>368</v>
      </c>
      <c r="F3186" s="68" t="s">
        <v>434</v>
      </c>
      <c r="G3186" s="67" t="s">
        <v>435</v>
      </c>
      <c r="H3186" s="68" t="s">
        <v>362</v>
      </c>
      <c r="I3186" s="69">
        <v>63</v>
      </c>
      <c r="J3186" s="69">
        <v>86</v>
      </c>
      <c r="K3186" s="91"/>
      <c r="L3186" s="91"/>
    </row>
    <row r="3187" spans="2:12" x14ac:dyDescent="0.25">
      <c r="B3187" s="67" t="s">
        <v>402</v>
      </c>
      <c r="C3187" s="67" t="s">
        <v>403</v>
      </c>
      <c r="D3187" s="68" t="s">
        <v>367</v>
      </c>
      <c r="E3187" s="67" t="s">
        <v>368</v>
      </c>
      <c r="F3187" s="68" t="s">
        <v>434</v>
      </c>
      <c r="G3187" s="67" t="s">
        <v>435</v>
      </c>
      <c r="H3187" s="68" t="s">
        <v>363</v>
      </c>
      <c r="I3187" s="69">
        <v>240</v>
      </c>
      <c r="J3187" s="69">
        <v>206</v>
      </c>
      <c r="K3187" s="91"/>
      <c r="L3187" s="91"/>
    </row>
    <row r="3188" spans="2:12" x14ac:dyDescent="0.25">
      <c r="B3188" s="67" t="s">
        <v>402</v>
      </c>
      <c r="C3188" s="67" t="s">
        <v>403</v>
      </c>
      <c r="D3188" s="68" t="s">
        <v>367</v>
      </c>
      <c r="E3188" s="67" t="s">
        <v>368</v>
      </c>
      <c r="F3188" s="68" t="s">
        <v>434</v>
      </c>
      <c r="G3188" s="67" t="s">
        <v>435</v>
      </c>
      <c r="H3188" s="68" t="s">
        <v>364</v>
      </c>
      <c r="I3188" s="69">
        <v>10</v>
      </c>
      <c r="J3188" s="69">
        <v>10</v>
      </c>
      <c r="K3188" s="91"/>
      <c r="L3188" s="91"/>
    </row>
    <row r="3189" spans="2:12" x14ac:dyDescent="0.25">
      <c r="B3189" s="67" t="s">
        <v>402</v>
      </c>
      <c r="C3189" s="67" t="s">
        <v>403</v>
      </c>
      <c r="D3189" s="68" t="s">
        <v>367</v>
      </c>
      <c r="E3189" s="67" t="s">
        <v>368</v>
      </c>
      <c r="F3189" s="68" t="s">
        <v>434</v>
      </c>
      <c r="G3189" s="67" t="s">
        <v>435</v>
      </c>
      <c r="H3189" s="68" t="s">
        <v>362</v>
      </c>
      <c r="I3189" s="69">
        <v>18</v>
      </c>
      <c r="J3189" s="69">
        <v>3</v>
      </c>
      <c r="K3189" s="91"/>
      <c r="L3189" s="91"/>
    </row>
    <row r="3190" spans="2:12" x14ac:dyDescent="0.25">
      <c r="B3190" s="67" t="s">
        <v>402</v>
      </c>
      <c r="C3190" s="67" t="s">
        <v>403</v>
      </c>
      <c r="D3190" s="68" t="s">
        <v>367</v>
      </c>
      <c r="E3190" s="67" t="s">
        <v>368</v>
      </c>
      <c r="F3190" s="68" t="s">
        <v>434</v>
      </c>
      <c r="G3190" s="67" t="s">
        <v>435</v>
      </c>
      <c r="H3190" s="68" t="s">
        <v>363</v>
      </c>
      <c r="I3190" s="69">
        <v>76</v>
      </c>
      <c r="J3190" s="69">
        <v>128</v>
      </c>
      <c r="K3190" s="91"/>
      <c r="L3190" s="91"/>
    </row>
    <row r="3191" spans="2:12" x14ac:dyDescent="0.25">
      <c r="B3191" s="67" t="s">
        <v>402</v>
      </c>
      <c r="C3191" s="67" t="s">
        <v>403</v>
      </c>
      <c r="D3191" s="68" t="s">
        <v>367</v>
      </c>
      <c r="E3191" s="67" t="s">
        <v>368</v>
      </c>
      <c r="F3191" s="68" t="s">
        <v>434</v>
      </c>
      <c r="G3191" s="67" t="s">
        <v>435</v>
      </c>
      <c r="H3191" s="68" t="s">
        <v>364</v>
      </c>
      <c r="I3191" s="69">
        <v>40</v>
      </c>
      <c r="J3191" s="69">
        <v>25</v>
      </c>
      <c r="K3191" s="91"/>
      <c r="L3191" s="91"/>
    </row>
    <row r="3192" spans="2:12" x14ac:dyDescent="0.25">
      <c r="B3192" s="67" t="s">
        <v>402</v>
      </c>
      <c r="C3192" s="67" t="s">
        <v>403</v>
      </c>
      <c r="D3192" s="68" t="s">
        <v>367</v>
      </c>
      <c r="E3192" s="67" t="s">
        <v>368</v>
      </c>
      <c r="F3192" s="68" t="s">
        <v>434</v>
      </c>
      <c r="G3192" s="67" t="s">
        <v>435</v>
      </c>
      <c r="H3192" s="68" t="s">
        <v>362</v>
      </c>
      <c r="I3192" s="69">
        <v>0</v>
      </c>
      <c r="J3192" s="69">
        <v>0</v>
      </c>
      <c r="K3192" s="91"/>
      <c r="L3192" s="91"/>
    </row>
    <row r="3193" spans="2:12" x14ac:dyDescent="0.25">
      <c r="B3193" s="67" t="s">
        <v>402</v>
      </c>
      <c r="C3193" s="67" t="s">
        <v>403</v>
      </c>
      <c r="D3193" s="68" t="s">
        <v>367</v>
      </c>
      <c r="E3193" s="67" t="s">
        <v>368</v>
      </c>
      <c r="F3193" s="68" t="s">
        <v>434</v>
      </c>
      <c r="G3193" s="67" t="s">
        <v>435</v>
      </c>
      <c r="H3193" s="68" t="s">
        <v>362</v>
      </c>
      <c r="I3193" s="69">
        <v>0</v>
      </c>
      <c r="J3193" s="69">
        <v>0</v>
      </c>
      <c r="K3193" s="91"/>
      <c r="L3193" s="91"/>
    </row>
    <row r="3194" spans="2:12" x14ac:dyDescent="0.25">
      <c r="B3194" s="67" t="s">
        <v>402</v>
      </c>
      <c r="C3194" s="67" t="s">
        <v>403</v>
      </c>
      <c r="D3194" s="68" t="s">
        <v>367</v>
      </c>
      <c r="E3194" s="67" t="s">
        <v>368</v>
      </c>
      <c r="F3194" s="68" t="s">
        <v>434</v>
      </c>
      <c r="G3194" s="67" t="s">
        <v>435</v>
      </c>
      <c r="H3194" s="68" t="s">
        <v>363</v>
      </c>
      <c r="I3194" s="69">
        <v>15</v>
      </c>
      <c r="J3194" s="69">
        <v>0</v>
      </c>
      <c r="K3194" s="91"/>
      <c r="L3194" s="91"/>
    </row>
    <row r="3195" spans="2:12" x14ac:dyDescent="0.25">
      <c r="B3195" s="67" t="s">
        <v>402</v>
      </c>
      <c r="C3195" s="67" t="s">
        <v>403</v>
      </c>
      <c r="D3195" s="68" t="s">
        <v>367</v>
      </c>
      <c r="E3195" s="67" t="s">
        <v>368</v>
      </c>
      <c r="F3195" s="68" t="s">
        <v>434</v>
      </c>
      <c r="G3195" s="67" t="s">
        <v>435</v>
      </c>
      <c r="H3195" s="68" t="s">
        <v>364</v>
      </c>
      <c r="I3195" s="69">
        <v>0</v>
      </c>
      <c r="J3195" s="69">
        <v>0</v>
      </c>
      <c r="K3195" s="91"/>
      <c r="L3195" s="91"/>
    </row>
    <row r="3196" spans="2:12" x14ac:dyDescent="0.25">
      <c r="B3196" s="67" t="s">
        <v>402</v>
      </c>
      <c r="C3196" s="67" t="s">
        <v>403</v>
      </c>
      <c r="D3196" s="68" t="s">
        <v>367</v>
      </c>
      <c r="E3196" s="67" t="s">
        <v>368</v>
      </c>
      <c r="F3196" s="68" t="s">
        <v>434</v>
      </c>
      <c r="G3196" s="67" t="s">
        <v>435</v>
      </c>
      <c r="H3196" s="68" t="s">
        <v>362</v>
      </c>
      <c r="I3196" s="69">
        <v>0</v>
      </c>
      <c r="J3196" s="69">
        <v>9</v>
      </c>
      <c r="K3196" s="91"/>
      <c r="L3196" s="91"/>
    </row>
    <row r="3197" spans="2:12" x14ac:dyDescent="0.25">
      <c r="B3197" s="67" t="s">
        <v>402</v>
      </c>
      <c r="C3197" s="67" t="s">
        <v>403</v>
      </c>
      <c r="D3197" s="68" t="s">
        <v>367</v>
      </c>
      <c r="E3197" s="67" t="s">
        <v>368</v>
      </c>
      <c r="F3197" s="68" t="s">
        <v>434</v>
      </c>
      <c r="G3197" s="67" t="s">
        <v>435</v>
      </c>
      <c r="H3197" s="68" t="s">
        <v>362</v>
      </c>
      <c r="I3197" s="69">
        <v>24</v>
      </c>
      <c r="J3197" s="69">
        <v>104</v>
      </c>
      <c r="K3197" s="91"/>
      <c r="L3197" s="91"/>
    </row>
    <row r="3198" spans="2:12" x14ac:dyDescent="0.25">
      <c r="B3198" s="67" t="s">
        <v>402</v>
      </c>
      <c r="C3198" s="67" t="s">
        <v>403</v>
      </c>
      <c r="D3198" s="68" t="s">
        <v>367</v>
      </c>
      <c r="E3198" s="67" t="s">
        <v>368</v>
      </c>
      <c r="F3198" s="68" t="s">
        <v>434</v>
      </c>
      <c r="G3198" s="67" t="s">
        <v>435</v>
      </c>
      <c r="H3198" s="68" t="s">
        <v>363</v>
      </c>
      <c r="I3198" s="69">
        <v>106</v>
      </c>
      <c r="J3198" s="69">
        <v>176</v>
      </c>
      <c r="K3198" s="91"/>
      <c r="L3198" s="91"/>
    </row>
    <row r="3199" spans="2:12" x14ac:dyDescent="0.25">
      <c r="B3199" s="67" t="s">
        <v>402</v>
      </c>
      <c r="C3199" s="67" t="s">
        <v>403</v>
      </c>
      <c r="D3199" s="68" t="s">
        <v>367</v>
      </c>
      <c r="E3199" s="67" t="s">
        <v>368</v>
      </c>
      <c r="F3199" s="68" t="s">
        <v>434</v>
      </c>
      <c r="G3199" s="67" t="s">
        <v>435</v>
      </c>
      <c r="H3199" s="68" t="s">
        <v>364</v>
      </c>
      <c r="I3199" s="69">
        <v>44</v>
      </c>
      <c r="J3199" s="69">
        <v>30</v>
      </c>
      <c r="K3199" s="91"/>
      <c r="L3199" s="91"/>
    </row>
    <row r="3200" spans="2:12" x14ac:dyDescent="0.25">
      <c r="B3200" s="67" t="s">
        <v>402</v>
      </c>
      <c r="C3200" s="67" t="s">
        <v>403</v>
      </c>
      <c r="D3200" s="68" t="s">
        <v>367</v>
      </c>
      <c r="E3200" s="67" t="s">
        <v>368</v>
      </c>
      <c r="F3200" s="68" t="s">
        <v>434</v>
      </c>
      <c r="G3200" s="67" t="s">
        <v>435</v>
      </c>
      <c r="H3200" s="68" t="s">
        <v>362</v>
      </c>
      <c r="I3200" s="69">
        <v>0</v>
      </c>
      <c r="J3200" s="69">
        <v>0</v>
      </c>
      <c r="K3200" s="91"/>
      <c r="L3200" s="91"/>
    </row>
    <row r="3201" spans="2:12" x14ac:dyDescent="0.25">
      <c r="B3201" s="67" t="s">
        <v>402</v>
      </c>
      <c r="C3201" s="67" t="s">
        <v>403</v>
      </c>
      <c r="D3201" s="68" t="s">
        <v>367</v>
      </c>
      <c r="E3201" s="67" t="s">
        <v>368</v>
      </c>
      <c r="F3201" s="68" t="s">
        <v>434</v>
      </c>
      <c r="G3201" s="67" t="s">
        <v>435</v>
      </c>
      <c r="H3201" s="68" t="s">
        <v>363</v>
      </c>
      <c r="I3201" s="69">
        <v>0</v>
      </c>
      <c r="J3201" s="69">
        <v>0</v>
      </c>
      <c r="K3201" s="91"/>
      <c r="L3201" s="91"/>
    </row>
    <row r="3202" spans="2:12" x14ac:dyDescent="0.25">
      <c r="B3202" s="67" t="s">
        <v>402</v>
      </c>
      <c r="C3202" s="67" t="s">
        <v>403</v>
      </c>
      <c r="D3202" s="68" t="s">
        <v>367</v>
      </c>
      <c r="E3202" s="67" t="s">
        <v>368</v>
      </c>
      <c r="F3202" s="68" t="s">
        <v>434</v>
      </c>
      <c r="G3202" s="67" t="s">
        <v>435</v>
      </c>
      <c r="H3202" s="68" t="s">
        <v>362</v>
      </c>
      <c r="I3202" s="69">
        <v>23</v>
      </c>
      <c r="J3202" s="69">
        <v>32</v>
      </c>
      <c r="K3202" s="91"/>
      <c r="L3202" s="91"/>
    </row>
    <row r="3203" spans="2:12" x14ac:dyDescent="0.25">
      <c r="B3203" s="67" t="s">
        <v>402</v>
      </c>
      <c r="C3203" s="67" t="s">
        <v>403</v>
      </c>
      <c r="D3203" s="68" t="s">
        <v>367</v>
      </c>
      <c r="E3203" s="67" t="s">
        <v>368</v>
      </c>
      <c r="F3203" s="68" t="s">
        <v>434</v>
      </c>
      <c r="G3203" s="67" t="s">
        <v>435</v>
      </c>
      <c r="H3203" s="68" t="s">
        <v>363</v>
      </c>
      <c r="I3203" s="69">
        <v>306</v>
      </c>
      <c r="J3203" s="69">
        <v>327</v>
      </c>
      <c r="K3203" s="91"/>
      <c r="L3203" s="91"/>
    </row>
    <row r="3204" spans="2:12" x14ac:dyDescent="0.25">
      <c r="B3204" s="67" t="s">
        <v>402</v>
      </c>
      <c r="C3204" s="67" t="s">
        <v>403</v>
      </c>
      <c r="D3204" s="68" t="s">
        <v>367</v>
      </c>
      <c r="E3204" s="67" t="s">
        <v>368</v>
      </c>
      <c r="F3204" s="68" t="s">
        <v>434</v>
      </c>
      <c r="G3204" s="67" t="s">
        <v>435</v>
      </c>
      <c r="H3204" s="68" t="s">
        <v>364</v>
      </c>
      <c r="I3204" s="69">
        <v>103</v>
      </c>
      <c r="J3204" s="69">
        <v>123</v>
      </c>
      <c r="K3204" s="91"/>
      <c r="L3204" s="91"/>
    </row>
    <row r="3205" spans="2:12" x14ac:dyDescent="0.25">
      <c r="B3205" s="67" t="s">
        <v>402</v>
      </c>
      <c r="C3205" s="67" t="s">
        <v>403</v>
      </c>
      <c r="D3205" s="68" t="s">
        <v>367</v>
      </c>
      <c r="E3205" s="67" t="s">
        <v>368</v>
      </c>
      <c r="F3205" s="68" t="s">
        <v>434</v>
      </c>
      <c r="G3205" s="67" t="s">
        <v>435</v>
      </c>
      <c r="H3205" s="68" t="s">
        <v>363</v>
      </c>
      <c r="I3205" s="69">
        <v>0</v>
      </c>
      <c r="J3205" s="69">
        <v>0</v>
      </c>
      <c r="K3205" s="91"/>
      <c r="L3205" s="91"/>
    </row>
    <row r="3206" spans="2:12" x14ac:dyDescent="0.25">
      <c r="B3206" s="67" t="s">
        <v>402</v>
      </c>
      <c r="C3206" s="67" t="s">
        <v>403</v>
      </c>
      <c r="D3206" s="68" t="s">
        <v>367</v>
      </c>
      <c r="E3206" s="67" t="s">
        <v>368</v>
      </c>
      <c r="F3206" s="68" t="s">
        <v>434</v>
      </c>
      <c r="G3206" s="67" t="s">
        <v>435</v>
      </c>
      <c r="H3206" s="68" t="s">
        <v>363</v>
      </c>
      <c r="I3206" s="69">
        <v>0</v>
      </c>
      <c r="J3206" s="69">
        <v>0</v>
      </c>
      <c r="K3206" s="91"/>
      <c r="L3206" s="91"/>
    </row>
    <row r="3207" spans="2:12" x14ac:dyDescent="0.25">
      <c r="B3207" s="67" t="s">
        <v>402</v>
      </c>
      <c r="C3207" s="67" t="s">
        <v>403</v>
      </c>
      <c r="D3207" s="68" t="s">
        <v>367</v>
      </c>
      <c r="E3207" s="67" t="s">
        <v>368</v>
      </c>
      <c r="F3207" s="68" t="s">
        <v>434</v>
      </c>
      <c r="G3207" s="67" t="s">
        <v>435</v>
      </c>
      <c r="H3207" s="68" t="s">
        <v>362</v>
      </c>
      <c r="I3207" s="69">
        <v>0</v>
      </c>
      <c r="J3207" s="69">
        <v>0</v>
      </c>
      <c r="K3207" s="91"/>
      <c r="L3207" s="91"/>
    </row>
    <row r="3208" spans="2:12" x14ac:dyDescent="0.25">
      <c r="B3208" s="67" t="s">
        <v>402</v>
      </c>
      <c r="C3208" s="67" t="s">
        <v>403</v>
      </c>
      <c r="D3208" s="68" t="s">
        <v>367</v>
      </c>
      <c r="E3208" s="67" t="s">
        <v>368</v>
      </c>
      <c r="F3208" s="68" t="s">
        <v>434</v>
      </c>
      <c r="G3208" s="67" t="s">
        <v>435</v>
      </c>
      <c r="H3208" s="68" t="s">
        <v>363</v>
      </c>
      <c r="I3208" s="69">
        <v>0</v>
      </c>
      <c r="J3208" s="69">
        <v>0</v>
      </c>
      <c r="K3208" s="91"/>
      <c r="L3208" s="91"/>
    </row>
    <row r="3209" spans="2:12" x14ac:dyDescent="0.25">
      <c r="B3209" s="67" t="s">
        <v>402</v>
      </c>
      <c r="C3209" s="67" t="s">
        <v>403</v>
      </c>
      <c r="D3209" s="68" t="s">
        <v>367</v>
      </c>
      <c r="E3209" s="67" t="s">
        <v>368</v>
      </c>
      <c r="F3209" s="68" t="s">
        <v>434</v>
      </c>
      <c r="G3209" s="67" t="s">
        <v>435</v>
      </c>
      <c r="H3209" s="68" t="s">
        <v>363</v>
      </c>
      <c r="I3209" s="69">
        <v>0</v>
      </c>
      <c r="J3209" s="69">
        <v>0</v>
      </c>
      <c r="K3209" s="91"/>
      <c r="L3209" s="91"/>
    </row>
    <row r="3210" spans="2:12" x14ac:dyDescent="0.25">
      <c r="B3210" s="67" t="s">
        <v>402</v>
      </c>
      <c r="C3210" s="67" t="s">
        <v>403</v>
      </c>
      <c r="D3210" s="68" t="s">
        <v>367</v>
      </c>
      <c r="E3210" s="67" t="s">
        <v>368</v>
      </c>
      <c r="F3210" s="68" t="s">
        <v>434</v>
      </c>
      <c r="G3210" s="67" t="s">
        <v>435</v>
      </c>
      <c r="H3210" s="68" t="s">
        <v>362</v>
      </c>
      <c r="I3210" s="69">
        <v>37</v>
      </c>
      <c r="J3210" s="69">
        <v>67</v>
      </c>
      <c r="K3210" s="91"/>
      <c r="L3210" s="91"/>
    </row>
    <row r="3211" spans="2:12" x14ac:dyDescent="0.25">
      <c r="B3211" s="67" t="s">
        <v>402</v>
      </c>
      <c r="C3211" s="67" t="s">
        <v>403</v>
      </c>
      <c r="D3211" s="68" t="s">
        <v>367</v>
      </c>
      <c r="E3211" s="67" t="s">
        <v>368</v>
      </c>
      <c r="F3211" s="68" t="s">
        <v>434</v>
      </c>
      <c r="G3211" s="67" t="s">
        <v>435</v>
      </c>
      <c r="H3211" s="68" t="s">
        <v>363</v>
      </c>
      <c r="I3211" s="69">
        <v>27</v>
      </c>
      <c r="J3211" s="69">
        <v>75</v>
      </c>
      <c r="K3211" s="91"/>
      <c r="L3211" s="91"/>
    </row>
    <row r="3212" spans="2:12" x14ac:dyDescent="0.25">
      <c r="B3212" s="67" t="s">
        <v>402</v>
      </c>
      <c r="C3212" s="67" t="s">
        <v>403</v>
      </c>
      <c r="D3212" s="68" t="s">
        <v>367</v>
      </c>
      <c r="E3212" s="67" t="s">
        <v>368</v>
      </c>
      <c r="F3212" s="68" t="s">
        <v>434</v>
      </c>
      <c r="G3212" s="67" t="s">
        <v>435</v>
      </c>
      <c r="H3212" s="68" t="s">
        <v>364</v>
      </c>
      <c r="I3212" s="69">
        <v>31</v>
      </c>
      <c r="J3212" s="69">
        <v>21</v>
      </c>
      <c r="K3212" s="91"/>
      <c r="L3212" s="91"/>
    </row>
    <row r="3213" spans="2:12" x14ac:dyDescent="0.25">
      <c r="B3213" s="67" t="s">
        <v>402</v>
      </c>
      <c r="C3213" s="67" t="s">
        <v>403</v>
      </c>
      <c r="D3213" s="68" t="s">
        <v>367</v>
      </c>
      <c r="E3213" s="67" t="s">
        <v>368</v>
      </c>
      <c r="F3213" s="68" t="s">
        <v>434</v>
      </c>
      <c r="G3213" s="67" t="s">
        <v>435</v>
      </c>
      <c r="H3213" s="68" t="s">
        <v>362</v>
      </c>
      <c r="I3213" s="69">
        <v>0</v>
      </c>
      <c r="J3213" s="69">
        <v>0</v>
      </c>
      <c r="K3213" s="91"/>
      <c r="L3213" s="91"/>
    </row>
    <row r="3214" spans="2:12" x14ac:dyDescent="0.25">
      <c r="B3214" s="67" t="s">
        <v>402</v>
      </c>
      <c r="C3214" s="67" t="s">
        <v>403</v>
      </c>
      <c r="D3214" s="68" t="s">
        <v>367</v>
      </c>
      <c r="E3214" s="67" t="s">
        <v>368</v>
      </c>
      <c r="F3214" s="68" t="s">
        <v>434</v>
      </c>
      <c r="G3214" s="67" t="s">
        <v>435</v>
      </c>
      <c r="H3214" s="68" t="s">
        <v>363</v>
      </c>
      <c r="I3214" s="69">
        <v>0.3296</v>
      </c>
      <c r="J3214" s="69">
        <v>8.2400000000000001E-2</v>
      </c>
      <c r="K3214" s="91"/>
      <c r="L3214" s="91"/>
    </row>
    <row r="3215" spans="2:12" x14ac:dyDescent="0.25">
      <c r="B3215" s="67" t="s">
        <v>402</v>
      </c>
      <c r="C3215" s="67" t="s">
        <v>403</v>
      </c>
      <c r="D3215" s="68" t="s">
        <v>367</v>
      </c>
      <c r="E3215" s="67" t="s">
        <v>368</v>
      </c>
      <c r="F3215" s="68" t="s">
        <v>434</v>
      </c>
      <c r="G3215" s="67" t="s">
        <v>435</v>
      </c>
      <c r="H3215" s="68" t="s">
        <v>364</v>
      </c>
      <c r="I3215" s="69">
        <v>0</v>
      </c>
      <c r="J3215" s="69">
        <v>0</v>
      </c>
      <c r="K3215" s="91"/>
      <c r="L3215" s="91"/>
    </row>
    <row r="3216" spans="2:12" x14ac:dyDescent="0.25">
      <c r="B3216" s="67" t="s">
        <v>402</v>
      </c>
      <c r="C3216" s="67" t="s">
        <v>403</v>
      </c>
      <c r="D3216" s="68" t="s">
        <v>367</v>
      </c>
      <c r="E3216" s="67" t="s">
        <v>368</v>
      </c>
      <c r="F3216" s="68" t="s">
        <v>434</v>
      </c>
      <c r="G3216" s="67" t="s">
        <v>435</v>
      </c>
      <c r="H3216" s="68" t="s">
        <v>362</v>
      </c>
      <c r="I3216" s="69">
        <v>8</v>
      </c>
      <c r="J3216" s="69">
        <v>23</v>
      </c>
      <c r="K3216" s="91"/>
      <c r="L3216" s="91"/>
    </row>
    <row r="3217" spans="2:12" x14ac:dyDescent="0.25">
      <c r="B3217" s="67" t="s">
        <v>402</v>
      </c>
      <c r="C3217" s="67" t="s">
        <v>403</v>
      </c>
      <c r="D3217" s="68" t="s">
        <v>367</v>
      </c>
      <c r="E3217" s="67" t="s">
        <v>368</v>
      </c>
      <c r="F3217" s="68" t="s">
        <v>434</v>
      </c>
      <c r="G3217" s="67" t="s">
        <v>435</v>
      </c>
      <c r="H3217" s="68" t="s">
        <v>363</v>
      </c>
      <c r="I3217" s="69">
        <v>19</v>
      </c>
      <c r="J3217" s="69">
        <v>8</v>
      </c>
      <c r="K3217" s="91"/>
      <c r="L3217" s="91"/>
    </row>
    <row r="3218" spans="2:12" x14ac:dyDescent="0.25">
      <c r="B3218" s="67" t="s">
        <v>402</v>
      </c>
      <c r="C3218" s="67" t="s">
        <v>403</v>
      </c>
      <c r="D3218" s="68" t="s">
        <v>367</v>
      </c>
      <c r="E3218" s="67" t="s">
        <v>368</v>
      </c>
      <c r="F3218" s="68" t="s">
        <v>434</v>
      </c>
      <c r="G3218" s="67" t="s">
        <v>435</v>
      </c>
      <c r="H3218" s="68" t="s">
        <v>364</v>
      </c>
      <c r="I3218" s="69">
        <v>0</v>
      </c>
      <c r="J3218" s="69">
        <v>0</v>
      </c>
      <c r="K3218" s="91"/>
      <c r="L3218" s="91"/>
    </row>
    <row r="3219" spans="2:12" x14ac:dyDescent="0.25">
      <c r="B3219" s="67" t="s">
        <v>402</v>
      </c>
      <c r="C3219" s="67" t="s">
        <v>403</v>
      </c>
      <c r="D3219" s="68" t="s">
        <v>367</v>
      </c>
      <c r="E3219" s="67" t="s">
        <v>368</v>
      </c>
      <c r="F3219" s="68" t="s">
        <v>434</v>
      </c>
      <c r="G3219" s="67" t="s">
        <v>435</v>
      </c>
      <c r="H3219" s="68" t="s">
        <v>362</v>
      </c>
      <c r="I3219" s="69">
        <v>4</v>
      </c>
      <c r="J3219" s="69">
        <v>11</v>
      </c>
      <c r="K3219" s="91"/>
      <c r="L3219" s="91"/>
    </row>
    <row r="3220" spans="2:12" x14ac:dyDescent="0.25">
      <c r="B3220" s="67" t="s">
        <v>402</v>
      </c>
      <c r="C3220" s="67" t="s">
        <v>403</v>
      </c>
      <c r="D3220" s="68" t="s">
        <v>367</v>
      </c>
      <c r="E3220" s="67" t="s">
        <v>368</v>
      </c>
      <c r="F3220" s="68" t="s">
        <v>434</v>
      </c>
      <c r="G3220" s="67" t="s">
        <v>435</v>
      </c>
      <c r="H3220" s="68" t="s">
        <v>363</v>
      </c>
      <c r="I3220" s="69">
        <v>8</v>
      </c>
      <c r="J3220" s="69">
        <v>2</v>
      </c>
      <c r="K3220" s="91"/>
      <c r="L3220" s="91"/>
    </row>
    <row r="3221" spans="2:12" x14ac:dyDescent="0.25">
      <c r="B3221" s="67" t="s">
        <v>402</v>
      </c>
      <c r="C3221" s="67" t="s">
        <v>403</v>
      </c>
      <c r="D3221" s="68" t="s">
        <v>367</v>
      </c>
      <c r="E3221" s="67" t="s">
        <v>368</v>
      </c>
      <c r="F3221" s="68" t="s">
        <v>434</v>
      </c>
      <c r="G3221" s="67" t="s">
        <v>435</v>
      </c>
      <c r="H3221" s="68" t="s">
        <v>364</v>
      </c>
      <c r="I3221" s="69">
        <v>0</v>
      </c>
      <c r="J3221" s="69">
        <v>0</v>
      </c>
      <c r="K3221" s="91"/>
      <c r="L3221" s="91"/>
    </row>
    <row r="3222" spans="2:12" x14ac:dyDescent="0.25">
      <c r="B3222" s="67" t="s">
        <v>402</v>
      </c>
      <c r="C3222" s="67" t="s">
        <v>403</v>
      </c>
      <c r="D3222" s="68" t="s">
        <v>367</v>
      </c>
      <c r="E3222" s="67" t="s">
        <v>368</v>
      </c>
      <c r="F3222" s="68" t="s">
        <v>434</v>
      </c>
      <c r="G3222" s="67" t="s">
        <v>435</v>
      </c>
      <c r="H3222" s="68" t="s">
        <v>362</v>
      </c>
      <c r="I3222" s="69">
        <v>0</v>
      </c>
      <c r="J3222" s="69">
        <v>0</v>
      </c>
      <c r="K3222" s="91"/>
      <c r="L3222" s="91"/>
    </row>
    <row r="3223" spans="2:12" x14ac:dyDescent="0.25">
      <c r="B3223" s="67" t="s">
        <v>402</v>
      </c>
      <c r="C3223" s="67" t="s">
        <v>403</v>
      </c>
      <c r="D3223" s="68" t="s">
        <v>367</v>
      </c>
      <c r="E3223" s="67" t="s">
        <v>368</v>
      </c>
      <c r="F3223" s="68" t="s">
        <v>434</v>
      </c>
      <c r="G3223" s="67" t="s">
        <v>435</v>
      </c>
      <c r="H3223" s="68" t="s">
        <v>362</v>
      </c>
      <c r="I3223" s="69">
        <v>5</v>
      </c>
      <c r="J3223" s="69">
        <v>31</v>
      </c>
      <c r="K3223" s="91"/>
      <c r="L3223" s="91"/>
    </row>
    <row r="3224" spans="2:12" x14ac:dyDescent="0.25">
      <c r="B3224" s="67" t="s">
        <v>402</v>
      </c>
      <c r="C3224" s="67" t="s">
        <v>403</v>
      </c>
      <c r="D3224" s="68" t="s">
        <v>367</v>
      </c>
      <c r="E3224" s="67" t="s">
        <v>368</v>
      </c>
      <c r="F3224" s="68" t="s">
        <v>434</v>
      </c>
      <c r="G3224" s="67" t="s">
        <v>435</v>
      </c>
      <c r="H3224" s="68" t="s">
        <v>363</v>
      </c>
      <c r="I3224" s="69">
        <v>33</v>
      </c>
      <c r="J3224" s="69">
        <v>63</v>
      </c>
      <c r="K3224" s="91"/>
      <c r="L3224" s="91"/>
    </row>
    <row r="3225" spans="2:12" x14ac:dyDescent="0.25">
      <c r="B3225" s="67" t="s">
        <v>402</v>
      </c>
      <c r="C3225" s="67" t="s">
        <v>403</v>
      </c>
      <c r="D3225" s="68" t="s">
        <v>367</v>
      </c>
      <c r="E3225" s="67" t="s">
        <v>368</v>
      </c>
      <c r="F3225" s="68" t="s">
        <v>434</v>
      </c>
      <c r="G3225" s="67" t="s">
        <v>435</v>
      </c>
      <c r="H3225" s="68" t="s">
        <v>364</v>
      </c>
      <c r="I3225" s="69">
        <v>24</v>
      </c>
      <c r="J3225" s="69">
        <v>32</v>
      </c>
      <c r="K3225" s="91"/>
      <c r="L3225" s="91"/>
    </row>
    <row r="3226" spans="2:12" x14ac:dyDescent="0.25">
      <c r="B3226" s="67" t="s">
        <v>402</v>
      </c>
      <c r="C3226" s="67" t="s">
        <v>403</v>
      </c>
      <c r="D3226" s="68" t="s">
        <v>367</v>
      </c>
      <c r="E3226" s="67" t="s">
        <v>368</v>
      </c>
      <c r="F3226" s="68" t="s">
        <v>434</v>
      </c>
      <c r="G3226" s="67" t="s">
        <v>435</v>
      </c>
      <c r="H3226" s="68" t="s">
        <v>363</v>
      </c>
      <c r="I3226" s="69">
        <v>0</v>
      </c>
      <c r="J3226" s="69">
        <v>0</v>
      </c>
      <c r="K3226" s="91"/>
      <c r="L3226" s="91"/>
    </row>
    <row r="3227" spans="2:12" x14ac:dyDescent="0.25">
      <c r="B3227" s="67" t="s">
        <v>402</v>
      </c>
      <c r="C3227" s="67" t="s">
        <v>403</v>
      </c>
      <c r="D3227" s="68" t="s">
        <v>367</v>
      </c>
      <c r="E3227" s="67" t="s">
        <v>368</v>
      </c>
      <c r="F3227" s="68" t="s">
        <v>434</v>
      </c>
      <c r="G3227" s="67" t="s">
        <v>435</v>
      </c>
      <c r="H3227" s="68" t="s">
        <v>362</v>
      </c>
      <c r="I3227" s="69">
        <v>145</v>
      </c>
      <c r="J3227" s="69">
        <v>40</v>
      </c>
      <c r="K3227" s="91"/>
      <c r="L3227" s="91"/>
    </row>
    <row r="3228" spans="2:12" x14ac:dyDescent="0.25">
      <c r="B3228" s="67" t="s">
        <v>402</v>
      </c>
      <c r="C3228" s="67" t="s">
        <v>403</v>
      </c>
      <c r="D3228" s="68" t="s">
        <v>367</v>
      </c>
      <c r="E3228" s="67" t="s">
        <v>368</v>
      </c>
      <c r="F3228" s="68" t="s">
        <v>434</v>
      </c>
      <c r="G3228" s="67" t="s">
        <v>435</v>
      </c>
      <c r="H3228" s="68" t="s">
        <v>363</v>
      </c>
      <c r="I3228" s="69">
        <v>138</v>
      </c>
      <c r="J3228" s="69">
        <v>86</v>
      </c>
      <c r="K3228" s="91"/>
      <c r="L3228" s="91"/>
    </row>
    <row r="3229" spans="2:12" x14ac:dyDescent="0.25">
      <c r="B3229" s="67" t="s">
        <v>402</v>
      </c>
      <c r="C3229" s="67" t="s">
        <v>403</v>
      </c>
      <c r="D3229" s="68" t="s">
        <v>367</v>
      </c>
      <c r="E3229" s="67" t="s">
        <v>368</v>
      </c>
      <c r="F3229" s="68" t="s">
        <v>434</v>
      </c>
      <c r="G3229" s="67" t="s">
        <v>435</v>
      </c>
      <c r="H3229" s="68" t="s">
        <v>364</v>
      </c>
      <c r="I3229" s="69">
        <v>16</v>
      </c>
      <c r="J3229" s="69">
        <v>84</v>
      </c>
      <c r="K3229" s="91"/>
      <c r="L3229" s="91"/>
    </row>
    <row r="3230" spans="2:12" x14ac:dyDescent="0.25">
      <c r="B3230" s="67" t="s">
        <v>402</v>
      </c>
      <c r="C3230" s="67" t="s">
        <v>403</v>
      </c>
      <c r="D3230" s="68" t="s">
        <v>367</v>
      </c>
      <c r="E3230" s="67" t="s">
        <v>368</v>
      </c>
      <c r="F3230" s="68" t="s">
        <v>434</v>
      </c>
      <c r="G3230" s="67" t="s">
        <v>435</v>
      </c>
      <c r="H3230" s="68" t="s">
        <v>362</v>
      </c>
      <c r="I3230" s="69">
        <v>0</v>
      </c>
      <c r="J3230" s="69">
        <v>0</v>
      </c>
      <c r="K3230" s="91"/>
      <c r="L3230" s="91"/>
    </row>
    <row r="3231" spans="2:12" x14ac:dyDescent="0.25">
      <c r="B3231" s="67" t="s">
        <v>402</v>
      </c>
      <c r="C3231" s="67" t="s">
        <v>403</v>
      </c>
      <c r="D3231" s="68" t="s">
        <v>367</v>
      </c>
      <c r="E3231" s="67" t="s">
        <v>368</v>
      </c>
      <c r="F3231" s="68" t="s">
        <v>434</v>
      </c>
      <c r="G3231" s="67" t="s">
        <v>435</v>
      </c>
      <c r="H3231" s="68" t="s">
        <v>363</v>
      </c>
      <c r="I3231" s="69">
        <v>0</v>
      </c>
      <c r="J3231" s="69">
        <v>0</v>
      </c>
      <c r="K3231" s="91"/>
      <c r="L3231" s="91"/>
    </row>
    <row r="3232" spans="2:12" x14ac:dyDescent="0.25">
      <c r="B3232" s="67" t="s">
        <v>402</v>
      </c>
      <c r="C3232" s="67" t="s">
        <v>403</v>
      </c>
      <c r="D3232" s="68" t="s">
        <v>367</v>
      </c>
      <c r="E3232" s="67" t="s">
        <v>368</v>
      </c>
      <c r="F3232" s="68" t="s">
        <v>434</v>
      </c>
      <c r="G3232" s="67" t="s">
        <v>435</v>
      </c>
      <c r="H3232" s="68" t="s">
        <v>362</v>
      </c>
      <c r="I3232" s="69">
        <v>0</v>
      </c>
      <c r="J3232" s="69">
        <v>0</v>
      </c>
      <c r="K3232" s="91"/>
      <c r="L3232" s="91"/>
    </row>
    <row r="3233" spans="2:12" x14ac:dyDescent="0.25">
      <c r="B3233" s="67" t="s">
        <v>402</v>
      </c>
      <c r="C3233" s="67" t="s">
        <v>403</v>
      </c>
      <c r="D3233" s="68" t="s">
        <v>367</v>
      </c>
      <c r="E3233" s="67" t="s">
        <v>368</v>
      </c>
      <c r="F3233" s="68" t="s">
        <v>434</v>
      </c>
      <c r="G3233" s="67" t="s">
        <v>435</v>
      </c>
      <c r="H3233" s="68" t="s">
        <v>363</v>
      </c>
      <c r="I3233" s="69">
        <v>0</v>
      </c>
      <c r="J3233" s="69">
        <v>0</v>
      </c>
      <c r="K3233" s="91"/>
      <c r="L3233" s="91"/>
    </row>
    <row r="3234" spans="2:12" x14ac:dyDescent="0.25">
      <c r="B3234" s="67" t="s">
        <v>402</v>
      </c>
      <c r="C3234" s="67" t="s">
        <v>403</v>
      </c>
      <c r="D3234" s="68" t="s">
        <v>367</v>
      </c>
      <c r="E3234" s="67" t="s">
        <v>368</v>
      </c>
      <c r="F3234" s="68" t="s">
        <v>434</v>
      </c>
      <c r="G3234" s="67" t="s">
        <v>435</v>
      </c>
      <c r="H3234" s="68" t="s">
        <v>364</v>
      </c>
      <c r="I3234" s="69">
        <v>0</v>
      </c>
      <c r="J3234" s="69">
        <v>0</v>
      </c>
      <c r="K3234" s="91"/>
      <c r="L3234" s="91"/>
    </row>
    <row r="3235" spans="2:12" x14ac:dyDescent="0.25">
      <c r="B3235" s="67" t="s">
        <v>402</v>
      </c>
      <c r="C3235" s="67" t="s">
        <v>403</v>
      </c>
      <c r="D3235" s="68" t="s">
        <v>367</v>
      </c>
      <c r="E3235" s="67" t="s">
        <v>368</v>
      </c>
      <c r="F3235" s="68" t="s">
        <v>434</v>
      </c>
      <c r="G3235" s="67" t="s">
        <v>435</v>
      </c>
      <c r="H3235" s="68" t="s">
        <v>362</v>
      </c>
      <c r="I3235" s="69">
        <v>129</v>
      </c>
      <c r="J3235" s="69">
        <v>84</v>
      </c>
      <c r="K3235" s="91"/>
      <c r="L3235" s="91"/>
    </row>
    <row r="3236" spans="2:12" x14ac:dyDescent="0.25">
      <c r="B3236" s="67" t="s">
        <v>402</v>
      </c>
      <c r="C3236" s="67" t="s">
        <v>403</v>
      </c>
      <c r="D3236" s="68" t="s">
        <v>367</v>
      </c>
      <c r="E3236" s="67" t="s">
        <v>368</v>
      </c>
      <c r="F3236" s="68" t="s">
        <v>434</v>
      </c>
      <c r="G3236" s="67" t="s">
        <v>435</v>
      </c>
      <c r="H3236" s="68" t="s">
        <v>363</v>
      </c>
      <c r="I3236" s="69">
        <v>70</v>
      </c>
      <c r="J3236" s="69">
        <v>117</v>
      </c>
      <c r="K3236" s="91"/>
      <c r="L3236" s="91"/>
    </row>
    <row r="3237" spans="2:12" x14ac:dyDescent="0.25">
      <c r="B3237" s="67" t="s">
        <v>402</v>
      </c>
      <c r="C3237" s="67" t="s">
        <v>403</v>
      </c>
      <c r="D3237" s="68" t="s">
        <v>367</v>
      </c>
      <c r="E3237" s="67" t="s">
        <v>368</v>
      </c>
      <c r="F3237" s="68" t="s">
        <v>434</v>
      </c>
      <c r="G3237" s="67" t="s">
        <v>435</v>
      </c>
      <c r="H3237" s="68" t="s">
        <v>364</v>
      </c>
      <c r="I3237" s="69">
        <v>93</v>
      </c>
      <c r="J3237" s="69">
        <v>77</v>
      </c>
      <c r="K3237" s="91"/>
      <c r="L3237" s="91"/>
    </row>
    <row r="3238" spans="2:12" x14ac:dyDescent="0.25">
      <c r="B3238" s="67" t="s">
        <v>402</v>
      </c>
      <c r="C3238" s="67" t="s">
        <v>403</v>
      </c>
      <c r="D3238" s="68" t="s">
        <v>367</v>
      </c>
      <c r="E3238" s="67" t="s">
        <v>368</v>
      </c>
      <c r="F3238" s="68" t="s">
        <v>434</v>
      </c>
      <c r="G3238" s="67" t="s">
        <v>435</v>
      </c>
      <c r="H3238" s="68" t="s">
        <v>362</v>
      </c>
      <c r="I3238" s="69">
        <v>0</v>
      </c>
      <c r="J3238" s="69">
        <v>0</v>
      </c>
      <c r="K3238" s="91"/>
      <c r="L3238" s="91"/>
    </row>
    <row r="3239" spans="2:12" x14ac:dyDescent="0.25">
      <c r="B3239" s="67" t="s">
        <v>402</v>
      </c>
      <c r="C3239" s="67" t="s">
        <v>403</v>
      </c>
      <c r="D3239" s="68" t="s">
        <v>367</v>
      </c>
      <c r="E3239" s="67" t="s">
        <v>368</v>
      </c>
      <c r="F3239" s="68" t="s">
        <v>434</v>
      </c>
      <c r="G3239" s="67" t="s">
        <v>435</v>
      </c>
      <c r="H3239" s="68" t="s">
        <v>363</v>
      </c>
      <c r="I3239" s="69">
        <v>0</v>
      </c>
      <c r="J3239" s="69">
        <v>0</v>
      </c>
      <c r="K3239" s="91"/>
      <c r="L3239" s="91"/>
    </row>
    <row r="3240" spans="2:12" x14ac:dyDescent="0.25">
      <c r="B3240" s="67" t="s">
        <v>402</v>
      </c>
      <c r="C3240" s="67" t="s">
        <v>403</v>
      </c>
      <c r="D3240" s="68" t="s">
        <v>367</v>
      </c>
      <c r="E3240" s="67" t="s">
        <v>368</v>
      </c>
      <c r="F3240" s="68" t="s">
        <v>434</v>
      </c>
      <c r="G3240" s="67" t="s">
        <v>435</v>
      </c>
      <c r="H3240" s="68" t="s">
        <v>364</v>
      </c>
      <c r="I3240" s="69">
        <v>0</v>
      </c>
      <c r="J3240" s="69">
        <v>0</v>
      </c>
      <c r="K3240" s="91"/>
      <c r="L3240" s="91"/>
    </row>
    <row r="3241" spans="2:12" x14ac:dyDescent="0.25">
      <c r="B3241" s="67" t="s">
        <v>402</v>
      </c>
      <c r="C3241" s="67" t="s">
        <v>403</v>
      </c>
      <c r="D3241" s="68" t="s">
        <v>367</v>
      </c>
      <c r="E3241" s="67" t="s">
        <v>368</v>
      </c>
      <c r="F3241" s="68" t="s">
        <v>434</v>
      </c>
      <c r="G3241" s="67" t="s">
        <v>435</v>
      </c>
      <c r="H3241" s="68" t="s">
        <v>362</v>
      </c>
      <c r="I3241" s="69">
        <v>0</v>
      </c>
      <c r="J3241" s="69">
        <v>25</v>
      </c>
      <c r="K3241" s="91"/>
      <c r="L3241" s="91"/>
    </row>
    <row r="3242" spans="2:12" x14ac:dyDescent="0.25">
      <c r="B3242" s="67" t="s">
        <v>402</v>
      </c>
      <c r="C3242" s="67" t="s">
        <v>403</v>
      </c>
      <c r="D3242" s="68" t="s">
        <v>367</v>
      </c>
      <c r="E3242" s="67" t="s">
        <v>368</v>
      </c>
      <c r="F3242" s="68" t="s">
        <v>434</v>
      </c>
      <c r="G3242" s="67" t="s">
        <v>435</v>
      </c>
      <c r="H3242" s="68" t="s">
        <v>363</v>
      </c>
      <c r="I3242" s="69">
        <v>0</v>
      </c>
      <c r="J3242" s="69">
        <v>19</v>
      </c>
      <c r="K3242" s="91"/>
      <c r="L3242" s="91"/>
    </row>
    <row r="3243" spans="2:12" x14ac:dyDescent="0.25">
      <c r="B3243" s="67" t="s">
        <v>402</v>
      </c>
      <c r="C3243" s="67" t="s">
        <v>403</v>
      </c>
      <c r="D3243" s="68" t="s">
        <v>367</v>
      </c>
      <c r="E3243" s="67" t="s">
        <v>368</v>
      </c>
      <c r="F3243" s="68" t="s">
        <v>434</v>
      </c>
      <c r="G3243" s="67" t="s">
        <v>435</v>
      </c>
      <c r="H3243" s="68" t="s">
        <v>364</v>
      </c>
      <c r="I3243" s="69">
        <v>0</v>
      </c>
      <c r="J3243" s="69">
        <v>0</v>
      </c>
      <c r="K3243" s="91"/>
      <c r="L3243" s="91"/>
    </row>
    <row r="3244" spans="2:12" x14ac:dyDescent="0.25">
      <c r="B3244" s="67" t="s">
        <v>402</v>
      </c>
      <c r="C3244" s="67" t="s">
        <v>403</v>
      </c>
      <c r="D3244" s="68" t="s">
        <v>367</v>
      </c>
      <c r="E3244" s="67" t="s">
        <v>368</v>
      </c>
      <c r="F3244" s="68" t="s">
        <v>434</v>
      </c>
      <c r="G3244" s="67" t="s">
        <v>435</v>
      </c>
      <c r="H3244" s="68" t="s">
        <v>362</v>
      </c>
      <c r="I3244" s="69">
        <v>0</v>
      </c>
      <c r="J3244" s="69">
        <v>0</v>
      </c>
      <c r="K3244" s="91"/>
      <c r="L3244" s="91"/>
    </row>
    <row r="3245" spans="2:12" x14ac:dyDescent="0.25">
      <c r="B3245" s="67" t="s">
        <v>402</v>
      </c>
      <c r="C3245" s="67" t="s">
        <v>403</v>
      </c>
      <c r="D3245" s="68" t="s">
        <v>367</v>
      </c>
      <c r="E3245" s="67" t="s">
        <v>368</v>
      </c>
      <c r="F3245" s="68" t="s">
        <v>434</v>
      </c>
      <c r="G3245" s="67" t="s">
        <v>435</v>
      </c>
      <c r="H3245" s="68" t="s">
        <v>363</v>
      </c>
      <c r="I3245" s="69">
        <v>0</v>
      </c>
      <c r="J3245" s="69">
        <v>0</v>
      </c>
      <c r="K3245" s="91"/>
      <c r="L3245" s="91"/>
    </row>
    <row r="3246" spans="2:12" x14ac:dyDescent="0.25">
      <c r="B3246" s="67" t="s">
        <v>402</v>
      </c>
      <c r="C3246" s="67" t="s">
        <v>403</v>
      </c>
      <c r="D3246" s="68" t="s">
        <v>367</v>
      </c>
      <c r="E3246" s="67" t="s">
        <v>368</v>
      </c>
      <c r="F3246" s="68" t="s">
        <v>434</v>
      </c>
      <c r="G3246" s="67" t="s">
        <v>435</v>
      </c>
      <c r="H3246" s="68" t="s">
        <v>362</v>
      </c>
      <c r="I3246" s="69">
        <v>0</v>
      </c>
      <c r="J3246" s="69">
        <v>0</v>
      </c>
      <c r="K3246" s="91"/>
      <c r="L3246" s="91"/>
    </row>
    <row r="3247" spans="2:12" x14ac:dyDescent="0.25">
      <c r="B3247" s="67" t="s">
        <v>402</v>
      </c>
      <c r="C3247" s="67" t="s">
        <v>403</v>
      </c>
      <c r="D3247" s="68" t="s">
        <v>367</v>
      </c>
      <c r="E3247" s="67" t="s">
        <v>368</v>
      </c>
      <c r="F3247" s="68" t="s">
        <v>434</v>
      </c>
      <c r="G3247" s="67" t="s">
        <v>435</v>
      </c>
      <c r="H3247" s="68" t="s">
        <v>363</v>
      </c>
      <c r="I3247" s="69">
        <v>0</v>
      </c>
      <c r="J3247" s="69">
        <v>0</v>
      </c>
      <c r="K3247" s="91"/>
      <c r="L3247" s="91"/>
    </row>
    <row r="3248" spans="2:12" x14ac:dyDescent="0.25">
      <c r="B3248" s="67" t="s">
        <v>402</v>
      </c>
      <c r="C3248" s="67" t="s">
        <v>403</v>
      </c>
      <c r="D3248" s="68" t="s">
        <v>367</v>
      </c>
      <c r="E3248" s="67" t="s">
        <v>368</v>
      </c>
      <c r="F3248" s="68" t="s">
        <v>434</v>
      </c>
      <c r="G3248" s="67" t="s">
        <v>435</v>
      </c>
      <c r="H3248" s="68" t="s">
        <v>364</v>
      </c>
      <c r="I3248" s="69">
        <v>0</v>
      </c>
      <c r="J3248" s="69">
        <v>0</v>
      </c>
      <c r="K3248" s="91"/>
      <c r="L3248" s="91"/>
    </row>
    <row r="3249" spans="2:12" x14ac:dyDescent="0.25">
      <c r="B3249" s="67" t="s">
        <v>402</v>
      </c>
      <c r="C3249" s="67" t="s">
        <v>403</v>
      </c>
      <c r="D3249" s="68" t="s">
        <v>367</v>
      </c>
      <c r="E3249" s="67" t="s">
        <v>368</v>
      </c>
      <c r="F3249" s="68" t="s">
        <v>434</v>
      </c>
      <c r="G3249" s="67" t="s">
        <v>435</v>
      </c>
      <c r="H3249" s="68" t="s">
        <v>362</v>
      </c>
      <c r="I3249" s="69">
        <v>124</v>
      </c>
      <c r="J3249" s="69">
        <v>134</v>
      </c>
      <c r="K3249" s="91"/>
      <c r="L3249" s="91"/>
    </row>
    <row r="3250" spans="2:12" x14ac:dyDescent="0.25">
      <c r="B3250" s="67" t="s">
        <v>402</v>
      </c>
      <c r="C3250" s="67" t="s">
        <v>403</v>
      </c>
      <c r="D3250" s="68" t="s">
        <v>367</v>
      </c>
      <c r="E3250" s="67" t="s">
        <v>368</v>
      </c>
      <c r="F3250" s="68" t="s">
        <v>434</v>
      </c>
      <c r="G3250" s="67" t="s">
        <v>435</v>
      </c>
      <c r="H3250" s="68" t="s">
        <v>363</v>
      </c>
      <c r="I3250" s="69">
        <v>376</v>
      </c>
      <c r="J3250" s="69">
        <v>477</v>
      </c>
      <c r="K3250" s="91"/>
      <c r="L3250" s="91"/>
    </row>
    <row r="3251" spans="2:12" x14ac:dyDescent="0.25">
      <c r="B3251" s="67" t="s">
        <v>402</v>
      </c>
      <c r="C3251" s="67" t="s">
        <v>403</v>
      </c>
      <c r="D3251" s="68" t="s">
        <v>367</v>
      </c>
      <c r="E3251" s="67" t="s">
        <v>368</v>
      </c>
      <c r="F3251" s="68" t="s">
        <v>434</v>
      </c>
      <c r="G3251" s="67" t="s">
        <v>435</v>
      </c>
      <c r="H3251" s="68" t="s">
        <v>364</v>
      </c>
      <c r="I3251" s="69">
        <v>170</v>
      </c>
      <c r="J3251" s="69">
        <v>190</v>
      </c>
      <c r="K3251" s="91"/>
      <c r="L3251" s="91"/>
    </row>
    <row r="3252" spans="2:12" x14ac:dyDescent="0.25">
      <c r="B3252" s="67" t="s">
        <v>402</v>
      </c>
      <c r="C3252" s="67" t="s">
        <v>403</v>
      </c>
      <c r="D3252" s="68" t="s">
        <v>367</v>
      </c>
      <c r="E3252" s="67" t="s">
        <v>368</v>
      </c>
      <c r="F3252" s="68" t="s">
        <v>434</v>
      </c>
      <c r="G3252" s="67" t="s">
        <v>435</v>
      </c>
      <c r="H3252" s="68" t="s">
        <v>362</v>
      </c>
      <c r="I3252" s="69">
        <v>0</v>
      </c>
      <c r="J3252" s="69">
        <v>0</v>
      </c>
      <c r="K3252" s="91"/>
      <c r="L3252" s="91"/>
    </row>
    <row r="3253" spans="2:12" x14ac:dyDescent="0.25">
      <c r="B3253" s="67" t="s">
        <v>402</v>
      </c>
      <c r="C3253" s="67" t="s">
        <v>403</v>
      </c>
      <c r="D3253" s="68" t="s">
        <v>367</v>
      </c>
      <c r="E3253" s="67" t="s">
        <v>368</v>
      </c>
      <c r="F3253" s="68" t="s">
        <v>434</v>
      </c>
      <c r="G3253" s="67" t="s">
        <v>435</v>
      </c>
      <c r="H3253" s="68" t="s">
        <v>363</v>
      </c>
      <c r="I3253" s="69">
        <v>0</v>
      </c>
      <c r="J3253" s="69">
        <v>0</v>
      </c>
      <c r="K3253" s="91"/>
      <c r="L3253" s="91"/>
    </row>
    <row r="3254" spans="2:12" x14ac:dyDescent="0.25">
      <c r="B3254" s="67" t="s">
        <v>402</v>
      </c>
      <c r="C3254" s="67" t="s">
        <v>403</v>
      </c>
      <c r="D3254" s="68" t="s">
        <v>367</v>
      </c>
      <c r="E3254" s="67" t="s">
        <v>368</v>
      </c>
      <c r="F3254" s="68" t="s">
        <v>434</v>
      </c>
      <c r="G3254" s="67" t="s">
        <v>435</v>
      </c>
      <c r="H3254" s="68" t="s">
        <v>364</v>
      </c>
      <c r="I3254" s="69">
        <v>0</v>
      </c>
      <c r="J3254" s="69">
        <v>0</v>
      </c>
      <c r="K3254" s="91"/>
      <c r="L3254" s="91"/>
    </row>
    <row r="3255" spans="2:12" x14ac:dyDescent="0.25">
      <c r="B3255" s="67" t="s">
        <v>402</v>
      </c>
      <c r="C3255" s="67" t="s">
        <v>403</v>
      </c>
      <c r="D3255" s="68" t="s">
        <v>367</v>
      </c>
      <c r="E3255" s="67" t="s">
        <v>368</v>
      </c>
      <c r="F3255" s="68" t="s">
        <v>434</v>
      </c>
      <c r="G3255" s="67" t="s">
        <v>435</v>
      </c>
      <c r="H3255" s="68" t="s">
        <v>363</v>
      </c>
      <c r="I3255" s="69">
        <v>0</v>
      </c>
      <c r="J3255" s="69">
        <v>0</v>
      </c>
      <c r="K3255" s="91"/>
      <c r="L3255" s="91"/>
    </row>
    <row r="3256" spans="2:12" x14ac:dyDescent="0.25">
      <c r="B3256" s="67" t="s">
        <v>402</v>
      </c>
      <c r="C3256" s="67" t="s">
        <v>403</v>
      </c>
      <c r="D3256" s="68" t="s">
        <v>369</v>
      </c>
      <c r="E3256" s="67" t="s">
        <v>370</v>
      </c>
      <c r="F3256" s="68" t="s">
        <v>436</v>
      </c>
      <c r="G3256" s="67" t="s">
        <v>437</v>
      </c>
      <c r="H3256" s="68" t="s">
        <v>363</v>
      </c>
      <c r="I3256" s="69">
        <v>0</v>
      </c>
      <c r="J3256" s="69">
        <v>13</v>
      </c>
      <c r="K3256" s="91"/>
      <c r="L3256" s="91"/>
    </row>
    <row r="3257" spans="2:12" x14ac:dyDescent="0.25">
      <c r="B3257" s="67" t="s">
        <v>402</v>
      </c>
      <c r="C3257" s="67" t="s">
        <v>403</v>
      </c>
      <c r="D3257" s="68" t="s">
        <v>369</v>
      </c>
      <c r="E3257" s="67" t="s">
        <v>370</v>
      </c>
      <c r="F3257" s="68" t="s">
        <v>436</v>
      </c>
      <c r="G3257" s="67" t="s">
        <v>437</v>
      </c>
      <c r="H3257" s="68" t="s">
        <v>362</v>
      </c>
      <c r="I3257" s="69">
        <v>0</v>
      </c>
      <c r="J3257" s="69">
        <v>0</v>
      </c>
      <c r="K3257" s="91"/>
      <c r="L3257" s="91"/>
    </row>
    <row r="3258" spans="2:12" x14ac:dyDescent="0.25">
      <c r="B3258" s="67" t="s">
        <v>402</v>
      </c>
      <c r="C3258" s="67" t="s">
        <v>403</v>
      </c>
      <c r="D3258" s="68" t="s">
        <v>369</v>
      </c>
      <c r="E3258" s="67" t="s">
        <v>370</v>
      </c>
      <c r="F3258" s="68" t="s">
        <v>436</v>
      </c>
      <c r="G3258" s="67" t="s">
        <v>437</v>
      </c>
      <c r="H3258" s="68" t="s">
        <v>363</v>
      </c>
      <c r="I3258" s="69">
        <v>16</v>
      </c>
      <c r="J3258" s="69">
        <v>20</v>
      </c>
      <c r="K3258" s="91"/>
      <c r="L3258" s="91"/>
    </row>
    <row r="3259" spans="2:12" x14ac:dyDescent="0.25">
      <c r="B3259" s="67" t="s">
        <v>402</v>
      </c>
      <c r="C3259" s="67" t="s">
        <v>403</v>
      </c>
      <c r="D3259" s="68" t="s">
        <v>369</v>
      </c>
      <c r="E3259" s="67" t="s">
        <v>370</v>
      </c>
      <c r="F3259" s="68" t="s">
        <v>436</v>
      </c>
      <c r="G3259" s="67" t="s">
        <v>437</v>
      </c>
      <c r="H3259" s="68" t="s">
        <v>364</v>
      </c>
      <c r="I3259" s="69">
        <v>0</v>
      </c>
      <c r="J3259" s="69">
        <v>0</v>
      </c>
      <c r="K3259" s="91"/>
      <c r="L3259" s="91"/>
    </row>
    <row r="3260" spans="2:12" x14ac:dyDescent="0.25">
      <c r="B3260" s="67" t="s">
        <v>402</v>
      </c>
      <c r="C3260" s="67" t="s">
        <v>403</v>
      </c>
      <c r="D3260" s="68" t="s">
        <v>369</v>
      </c>
      <c r="E3260" s="67" t="s">
        <v>370</v>
      </c>
      <c r="F3260" s="68" t="s">
        <v>436</v>
      </c>
      <c r="G3260" s="67" t="s">
        <v>437</v>
      </c>
      <c r="H3260" s="68" t="s">
        <v>362</v>
      </c>
      <c r="I3260" s="69">
        <v>0</v>
      </c>
      <c r="J3260" s="69">
        <v>0</v>
      </c>
      <c r="K3260" s="91"/>
      <c r="L3260" s="91"/>
    </row>
    <row r="3261" spans="2:12" x14ac:dyDescent="0.25">
      <c r="B3261" s="67" t="s">
        <v>402</v>
      </c>
      <c r="C3261" s="67" t="s">
        <v>403</v>
      </c>
      <c r="D3261" s="68" t="s">
        <v>369</v>
      </c>
      <c r="E3261" s="67" t="s">
        <v>370</v>
      </c>
      <c r="F3261" s="68" t="s">
        <v>436</v>
      </c>
      <c r="G3261" s="67" t="s">
        <v>437</v>
      </c>
      <c r="H3261" s="68" t="s">
        <v>363</v>
      </c>
      <c r="I3261" s="69">
        <v>0</v>
      </c>
      <c r="J3261" s="69">
        <v>28</v>
      </c>
      <c r="K3261" s="91"/>
      <c r="L3261" s="91"/>
    </row>
    <row r="3262" spans="2:12" x14ac:dyDescent="0.25">
      <c r="B3262" s="67" t="s">
        <v>402</v>
      </c>
      <c r="C3262" s="67" t="s">
        <v>403</v>
      </c>
      <c r="D3262" s="68" t="s">
        <v>369</v>
      </c>
      <c r="E3262" s="67" t="s">
        <v>370</v>
      </c>
      <c r="F3262" s="68" t="s">
        <v>436</v>
      </c>
      <c r="G3262" s="67" t="s">
        <v>437</v>
      </c>
      <c r="H3262" s="68" t="s">
        <v>364</v>
      </c>
      <c r="I3262" s="69">
        <v>0</v>
      </c>
      <c r="J3262" s="69">
        <v>0</v>
      </c>
      <c r="K3262" s="91"/>
      <c r="L3262" s="91"/>
    </row>
    <row r="3263" spans="2:12" x14ac:dyDescent="0.25">
      <c r="B3263" s="67" t="s">
        <v>402</v>
      </c>
      <c r="C3263" s="67" t="s">
        <v>403</v>
      </c>
      <c r="D3263" s="68" t="s">
        <v>369</v>
      </c>
      <c r="E3263" s="67" t="s">
        <v>370</v>
      </c>
      <c r="F3263" s="68" t="s">
        <v>436</v>
      </c>
      <c r="G3263" s="67" t="s">
        <v>437</v>
      </c>
      <c r="H3263" s="68" t="s">
        <v>362</v>
      </c>
      <c r="I3263" s="69">
        <v>45</v>
      </c>
      <c r="J3263" s="69">
        <v>65</v>
      </c>
      <c r="K3263" s="91"/>
      <c r="L3263" s="91"/>
    </row>
    <row r="3264" spans="2:12" x14ac:dyDescent="0.25">
      <c r="B3264" s="67" t="s">
        <v>402</v>
      </c>
      <c r="C3264" s="67" t="s">
        <v>403</v>
      </c>
      <c r="D3264" s="68" t="s">
        <v>369</v>
      </c>
      <c r="E3264" s="67" t="s">
        <v>370</v>
      </c>
      <c r="F3264" s="68" t="s">
        <v>436</v>
      </c>
      <c r="G3264" s="67" t="s">
        <v>437</v>
      </c>
      <c r="H3264" s="68" t="s">
        <v>363</v>
      </c>
      <c r="I3264" s="69">
        <v>30</v>
      </c>
      <c r="J3264" s="69">
        <v>36</v>
      </c>
      <c r="K3264" s="91"/>
      <c r="L3264" s="91"/>
    </row>
    <row r="3265" spans="2:12" x14ac:dyDescent="0.25">
      <c r="B3265" s="67" t="s">
        <v>402</v>
      </c>
      <c r="C3265" s="67" t="s">
        <v>403</v>
      </c>
      <c r="D3265" s="68" t="s">
        <v>369</v>
      </c>
      <c r="E3265" s="67" t="s">
        <v>370</v>
      </c>
      <c r="F3265" s="68" t="s">
        <v>436</v>
      </c>
      <c r="G3265" s="67" t="s">
        <v>437</v>
      </c>
      <c r="H3265" s="68" t="s">
        <v>364</v>
      </c>
      <c r="I3265" s="69">
        <v>11</v>
      </c>
      <c r="J3265" s="69">
        <v>30</v>
      </c>
      <c r="K3265" s="91"/>
      <c r="L3265" s="91"/>
    </row>
    <row r="3266" spans="2:12" x14ac:dyDescent="0.25">
      <c r="B3266" s="67" t="s">
        <v>402</v>
      </c>
      <c r="C3266" s="67" t="s">
        <v>403</v>
      </c>
      <c r="D3266" s="68" t="s">
        <v>369</v>
      </c>
      <c r="E3266" s="67" t="s">
        <v>370</v>
      </c>
      <c r="F3266" s="68" t="s">
        <v>436</v>
      </c>
      <c r="G3266" s="67" t="s">
        <v>437</v>
      </c>
      <c r="H3266" s="68" t="s">
        <v>363</v>
      </c>
      <c r="I3266" s="69">
        <v>0</v>
      </c>
      <c r="J3266" s="69">
        <v>23</v>
      </c>
      <c r="K3266" s="91"/>
      <c r="L3266" s="91"/>
    </row>
    <row r="3267" spans="2:12" x14ac:dyDescent="0.25">
      <c r="B3267" s="67" t="s">
        <v>402</v>
      </c>
      <c r="C3267" s="67" t="s">
        <v>403</v>
      </c>
      <c r="D3267" s="68" t="s">
        <v>369</v>
      </c>
      <c r="E3267" s="67" t="s">
        <v>370</v>
      </c>
      <c r="F3267" s="68" t="s">
        <v>436</v>
      </c>
      <c r="G3267" s="67" t="s">
        <v>437</v>
      </c>
      <c r="H3267" s="68" t="s">
        <v>362</v>
      </c>
      <c r="I3267" s="69">
        <v>50</v>
      </c>
      <c r="J3267" s="69">
        <v>40</v>
      </c>
      <c r="K3267" s="91"/>
      <c r="L3267" s="91"/>
    </row>
    <row r="3268" spans="2:12" x14ac:dyDescent="0.25">
      <c r="B3268" s="67" t="s">
        <v>402</v>
      </c>
      <c r="C3268" s="67" t="s">
        <v>403</v>
      </c>
      <c r="D3268" s="68" t="s">
        <v>369</v>
      </c>
      <c r="E3268" s="67" t="s">
        <v>370</v>
      </c>
      <c r="F3268" s="68" t="s">
        <v>436</v>
      </c>
      <c r="G3268" s="67" t="s">
        <v>437</v>
      </c>
      <c r="H3268" s="68" t="s">
        <v>363</v>
      </c>
      <c r="I3268" s="69">
        <v>35</v>
      </c>
      <c r="J3268" s="69">
        <v>35</v>
      </c>
      <c r="K3268" s="91"/>
      <c r="L3268" s="91"/>
    </row>
    <row r="3269" spans="2:12" x14ac:dyDescent="0.25">
      <c r="B3269" s="67" t="s">
        <v>402</v>
      </c>
      <c r="C3269" s="67" t="s">
        <v>403</v>
      </c>
      <c r="D3269" s="68" t="s">
        <v>369</v>
      </c>
      <c r="E3269" s="67" t="s">
        <v>370</v>
      </c>
      <c r="F3269" s="68" t="s">
        <v>436</v>
      </c>
      <c r="G3269" s="67" t="s">
        <v>437</v>
      </c>
      <c r="H3269" s="68" t="s">
        <v>364</v>
      </c>
      <c r="I3269" s="69">
        <v>0</v>
      </c>
      <c r="J3269" s="69">
        <v>0</v>
      </c>
      <c r="K3269" s="91"/>
      <c r="L3269" s="91"/>
    </row>
    <row r="3270" spans="2:12" x14ac:dyDescent="0.25">
      <c r="B3270" s="67" t="s">
        <v>402</v>
      </c>
      <c r="C3270" s="67" t="s">
        <v>403</v>
      </c>
      <c r="D3270" s="68" t="s">
        <v>369</v>
      </c>
      <c r="E3270" s="67" t="s">
        <v>370</v>
      </c>
      <c r="F3270" s="68" t="s">
        <v>436</v>
      </c>
      <c r="G3270" s="67" t="s">
        <v>437</v>
      </c>
      <c r="H3270" s="68" t="s">
        <v>363</v>
      </c>
      <c r="I3270" s="69">
        <v>0</v>
      </c>
      <c r="J3270" s="69">
        <v>0</v>
      </c>
      <c r="K3270" s="91"/>
      <c r="L3270" s="91"/>
    </row>
    <row r="3271" spans="2:12" x14ac:dyDescent="0.25">
      <c r="B3271" s="67" t="s">
        <v>402</v>
      </c>
      <c r="C3271" s="67" t="s">
        <v>403</v>
      </c>
      <c r="D3271" s="68" t="s">
        <v>369</v>
      </c>
      <c r="E3271" s="67" t="s">
        <v>370</v>
      </c>
      <c r="F3271" s="68" t="s">
        <v>436</v>
      </c>
      <c r="G3271" s="67" t="s">
        <v>437</v>
      </c>
      <c r="H3271" s="68" t="s">
        <v>362</v>
      </c>
      <c r="I3271" s="69">
        <v>0</v>
      </c>
      <c r="J3271" s="69">
        <v>0</v>
      </c>
      <c r="K3271" s="91"/>
      <c r="L3271" s="91"/>
    </row>
    <row r="3272" spans="2:12" x14ac:dyDescent="0.25">
      <c r="B3272" s="67" t="s">
        <v>402</v>
      </c>
      <c r="C3272" s="67" t="s">
        <v>403</v>
      </c>
      <c r="D3272" s="68" t="s">
        <v>369</v>
      </c>
      <c r="E3272" s="67" t="s">
        <v>370</v>
      </c>
      <c r="F3272" s="68" t="s">
        <v>436</v>
      </c>
      <c r="G3272" s="67" t="s">
        <v>437</v>
      </c>
      <c r="H3272" s="68" t="s">
        <v>363</v>
      </c>
      <c r="I3272" s="69">
        <v>6</v>
      </c>
      <c r="J3272" s="69">
        <v>19</v>
      </c>
      <c r="K3272" s="91"/>
      <c r="L3272" s="91"/>
    </row>
    <row r="3273" spans="2:12" x14ac:dyDescent="0.25">
      <c r="B3273" s="67" t="s">
        <v>402</v>
      </c>
      <c r="C3273" s="67" t="s">
        <v>403</v>
      </c>
      <c r="D3273" s="68" t="s">
        <v>369</v>
      </c>
      <c r="E3273" s="67" t="s">
        <v>370</v>
      </c>
      <c r="F3273" s="68" t="s">
        <v>436</v>
      </c>
      <c r="G3273" s="67" t="s">
        <v>437</v>
      </c>
      <c r="H3273" s="68" t="s">
        <v>363</v>
      </c>
      <c r="I3273" s="69">
        <v>133</v>
      </c>
      <c r="J3273" s="69">
        <v>55</v>
      </c>
      <c r="K3273" s="91"/>
      <c r="L3273" s="91"/>
    </row>
    <row r="3274" spans="2:12" x14ac:dyDescent="0.25">
      <c r="B3274" s="67" t="s">
        <v>402</v>
      </c>
      <c r="C3274" s="67" t="s">
        <v>403</v>
      </c>
      <c r="D3274" s="68" t="s">
        <v>369</v>
      </c>
      <c r="E3274" s="67" t="s">
        <v>370</v>
      </c>
      <c r="F3274" s="68" t="s">
        <v>436</v>
      </c>
      <c r="G3274" s="67" t="s">
        <v>437</v>
      </c>
      <c r="H3274" s="68" t="s">
        <v>364</v>
      </c>
      <c r="I3274" s="69">
        <v>0</v>
      </c>
      <c r="J3274" s="69">
        <v>0</v>
      </c>
      <c r="K3274" s="91"/>
      <c r="L3274" s="91"/>
    </row>
    <row r="3275" spans="2:12" x14ac:dyDescent="0.25">
      <c r="B3275" s="67" t="s">
        <v>402</v>
      </c>
      <c r="C3275" s="67" t="s">
        <v>403</v>
      </c>
      <c r="D3275" s="68" t="s">
        <v>369</v>
      </c>
      <c r="E3275" s="67" t="s">
        <v>370</v>
      </c>
      <c r="F3275" s="68" t="s">
        <v>436</v>
      </c>
      <c r="G3275" s="67" t="s">
        <v>437</v>
      </c>
      <c r="H3275" s="68" t="s">
        <v>363</v>
      </c>
      <c r="I3275" s="69">
        <v>0</v>
      </c>
      <c r="J3275" s="69">
        <v>0</v>
      </c>
      <c r="K3275" s="91"/>
      <c r="L3275" s="91"/>
    </row>
    <row r="3276" spans="2:12" x14ac:dyDescent="0.25">
      <c r="B3276" s="67" t="s">
        <v>402</v>
      </c>
      <c r="C3276" s="67" t="s">
        <v>403</v>
      </c>
      <c r="D3276" s="68" t="s">
        <v>369</v>
      </c>
      <c r="E3276" s="67" t="s">
        <v>370</v>
      </c>
      <c r="F3276" s="68" t="s">
        <v>436</v>
      </c>
      <c r="G3276" s="67" t="s">
        <v>437</v>
      </c>
      <c r="H3276" s="68" t="s">
        <v>362</v>
      </c>
      <c r="I3276" s="69">
        <v>22</v>
      </c>
      <c r="J3276" s="69">
        <v>11</v>
      </c>
      <c r="K3276" s="91"/>
      <c r="L3276" s="91"/>
    </row>
    <row r="3277" spans="2:12" x14ac:dyDescent="0.25">
      <c r="B3277" s="67" t="s">
        <v>402</v>
      </c>
      <c r="C3277" s="67" t="s">
        <v>403</v>
      </c>
      <c r="D3277" s="68" t="s">
        <v>369</v>
      </c>
      <c r="E3277" s="67" t="s">
        <v>370</v>
      </c>
      <c r="F3277" s="68" t="s">
        <v>436</v>
      </c>
      <c r="G3277" s="67" t="s">
        <v>437</v>
      </c>
      <c r="H3277" s="68" t="s">
        <v>362</v>
      </c>
      <c r="I3277" s="69">
        <v>0</v>
      </c>
      <c r="J3277" s="69">
        <v>0</v>
      </c>
      <c r="K3277" s="91"/>
      <c r="L3277" s="91"/>
    </row>
    <row r="3278" spans="2:12" x14ac:dyDescent="0.25">
      <c r="B3278" s="67" t="s">
        <v>402</v>
      </c>
      <c r="C3278" s="67" t="s">
        <v>403</v>
      </c>
      <c r="D3278" s="68" t="s">
        <v>369</v>
      </c>
      <c r="E3278" s="67" t="s">
        <v>370</v>
      </c>
      <c r="F3278" s="68" t="s">
        <v>436</v>
      </c>
      <c r="G3278" s="67" t="s">
        <v>437</v>
      </c>
      <c r="H3278" s="68" t="s">
        <v>363</v>
      </c>
      <c r="I3278" s="69">
        <v>5</v>
      </c>
      <c r="J3278" s="69">
        <v>0</v>
      </c>
      <c r="K3278" s="91"/>
      <c r="L3278" s="91"/>
    </row>
    <row r="3279" spans="2:12" x14ac:dyDescent="0.25">
      <c r="B3279" s="67" t="s">
        <v>402</v>
      </c>
      <c r="C3279" s="67" t="s">
        <v>403</v>
      </c>
      <c r="D3279" s="68" t="s">
        <v>369</v>
      </c>
      <c r="E3279" s="67" t="s">
        <v>370</v>
      </c>
      <c r="F3279" s="68" t="s">
        <v>436</v>
      </c>
      <c r="G3279" s="67" t="s">
        <v>437</v>
      </c>
      <c r="H3279" s="68" t="s">
        <v>362</v>
      </c>
      <c r="I3279" s="69">
        <v>110</v>
      </c>
      <c r="J3279" s="69">
        <v>138</v>
      </c>
      <c r="K3279" s="91"/>
      <c r="L3279" s="91"/>
    </row>
    <row r="3280" spans="2:12" x14ac:dyDescent="0.25">
      <c r="B3280" s="67" t="s">
        <v>402</v>
      </c>
      <c r="C3280" s="67" t="s">
        <v>403</v>
      </c>
      <c r="D3280" s="68" t="s">
        <v>369</v>
      </c>
      <c r="E3280" s="67" t="s">
        <v>370</v>
      </c>
      <c r="F3280" s="68" t="s">
        <v>436</v>
      </c>
      <c r="G3280" s="67" t="s">
        <v>437</v>
      </c>
      <c r="H3280" s="68" t="s">
        <v>363</v>
      </c>
      <c r="I3280" s="69">
        <v>186</v>
      </c>
      <c r="J3280" s="69">
        <v>37</v>
      </c>
      <c r="K3280" s="91"/>
      <c r="L3280" s="91"/>
    </row>
    <row r="3281" spans="2:12" x14ac:dyDescent="0.25">
      <c r="B3281" s="67" t="s">
        <v>402</v>
      </c>
      <c r="C3281" s="67" t="s">
        <v>403</v>
      </c>
      <c r="D3281" s="68" t="s">
        <v>369</v>
      </c>
      <c r="E3281" s="67" t="s">
        <v>370</v>
      </c>
      <c r="F3281" s="68" t="s">
        <v>436</v>
      </c>
      <c r="G3281" s="67" t="s">
        <v>437</v>
      </c>
      <c r="H3281" s="68" t="s">
        <v>364</v>
      </c>
      <c r="I3281" s="69">
        <v>5</v>
      </c>
      <c r="J3281" s="69">
        <v>0</v>
      </c>
      <c r="K3281" s="91"/>
      <c r="L3281" s="91"/>
    </row>
    <row r="3282" spans="2:12" x14ac:dyDescent="0.25">
      <c r="B3282" s="67" t="s">
        <v>402</v>
      </c>
      <c r="C3282" s="67" t="s">
        <v>403</v>
      </c>
      <c r="D3282" s="68" t="s">
        <v>369</v>
      </c>
      <c r="E3282" s="67" t="s">
        <v>370</v>
      </c>
      <c r="F3282" s="68" t="s">
        <v>436</v>
      </c>
      <c r="G3282" s="67" t="s">
        <v>437</v>
      </c>
      <c r="H3282" s="68" t="s">
        <v>362</v>
      </c>
      <c r="I3282" s="69">
        <v>0</v>
      </c>
      <c r="J3282" s="69">
        <v>0</v>
      </c>
      <c r="K3282" s="91"/>
      <c r="L3282" s="91"/>
    </row>
    <row r="3283" spans="2:12" x14ac:dyDescent="0.25">
      <c r="B3283" s="67" t="s">
        <v>402</v>
      </c>
      <c r="C3283" s="67" t="s">
        <v>403</v>
      </c>
      <c r="D3283" s="68" t="s">
        <v>369</v>
      </c>
      <c r="E3283" s="67" t="s">
        <v>370</v>
      </c>
      <c r="F3283" s="68" t="s">
        <v>436</v>
      </c>
      <c r="G3283" s="67" t="s">
        <v>437</v>
      </c>
      <c r="H3283" s="68" t="s">
        <v>363</v>
      </c>
      <c r="I3283" s="69">
        <v>5</v>
      </c>
      <c r="J3283" s="69">
        <v>4</v>
      </c>
      <c r="K3283" s="91"/>
      <c r="L3283" s="91"/>
    </row>
    <row r="3284" spans="2:12" x14ac:dyDescent="0.25">
      <c r="B3284" s="67" t="s">
        <v>402</v>
      </c>
      <c r="C3284" s="67" t="s">
        <v>403</v>
      </c>
      <c r="D3284" s="68" t="s">
        <v>369</v>
      </c>
      <c r="E3284" s="67" t="s">
        <v>370</v>
      </c>
      <c r="F3284" s="68" t="s">
        <v>436</v>
      </c>
      <c r="G3284" s="67" t="s">
        <v>437</v>
      </c>
      <c r="H3284" s="68" t="s">
        <v>364</v>
      </c>
      <c r="I3284" s="69">
        <v>0</v>
      </c>
      <c r="J3284" s="69">
        <v>0</v>
      </c>
      <c r="K3284" s="91"/>
      <c r="L3284" s="91"/>
    </row>
    <row r="3285" spans="2:12" x14ac:dyDescent="0.25">
      <c r="B3285" s="67" t="s">
        <v>402</v>
      </c>
      <c r="C3285" s="67" t="s">
        <v>403</v>
      </c>
      <c r="D3285" s="68" t="s">
        <v>369</v>
      </c>
      <c r="E3285" s="67" t="s">
        <v>370</v>
      </c>
      <c r="F3285" s="68" t="s">
        <v>436</v>
      </c>
      <c r="G3285" s="67" t="s">
        <v>437</v>
      </c>
      <c r="H3285" s="68" t="s">
        <v>362</v>
      </c>
      <c r="I3285" s="69">
        <v>0</v>
      </c>
      <c r="J3285" s="69">
        <v>0</v>
      </c>
      <c r="K3285" s="91"/>
      <c r="L3285" s="91"/>
    </row>
    <row r="3286" spans="2:12" x14ac:dyDescent="0.25">
      <c r="B3286" s="67" t="s">
        <v>402</v>
      </c>
      <c r="C3286" s="67" t="s">
        <v>403</v>
      </c>
      <c r="D3286" s="68" t="s">
        <v>369</v>
      </c>
      <c r="E3286" s="67" t="s">
        <v>370</v>
      </c>
      <c r="F3286" s="68" t="s">
        <v>436</v>
      </c>
      <c r="G3286" s="67" t="s">
        <v>437</v>
      </c>
      <c r="H3286" s="68" t="s">
        <v>363</v>
      </c>
      <c r="I3286" s="69">
        <v>0</v>
      </c>
      <c r="J3286" s="69">
        <v>0</v>
      </c>
      <c r="K3286" s="91"/>
      <c r="L3286" s="91"/>
    </row>
    <row r="3287" spans="2:12" x14ac:dyDescent="0.25">
      <c r="B3287" s="67" t="s">
        <v>402</v>
      </c>
      <c r="C3287" s="67" t="s">
        <v>403</v>
      </c>
      <c r="D3287" s="68" t="s">
        <v>369</v>
      </c>
      <c r="E3287" s="67" t="s">
        <v>370</v>
      </c>
      <c r="F3287" s="68" t="s">
        <v>436</v>
      </c>
      <c r="G3287" s="67" t="s">
        <v>437</v>
      </c>
      <c r="H3287" s="68" t="s">
        <v>362</v>
      </c>
      <c r="I3287" s="69">
        <v>0</v>
      </c>
      <c r="J3287" s="69">
        <v>55</v>
      </c>
      <c r="K3287" s="91"/>
      <c r="L3287" s="91"/>
    </row>
    <row r="3288" spans="2:12" x14ac:dyDescent="0.25">
      <c r="B3288" s="67" t="s">
        <v>402</v>
      </c>
      <c r="C3288" s="67" t="s">
        <v>403</v>
      </c>
      <c r="D3288" s="68" t="s">
        <v>369</v>
      </c>
      <c r="E3288" s="67" t="s">
        <v>370</v>
      </c>
      <c r="F3288" s="68" t="s">
        <v>436</v>
      </c>
      <c r="G3288" s="67" t="s">
        <v>437</v>
      </c>
      <c r="H3288" s="68" t="s">
        <v>363</v>
      </c>
      <c r="I3288" s="69">
        <v>83</v>
      </c>
      <c r="J3288" s="69">
        <v>129</v>
      </c>
      <c r="K3288" s="91"/>
      <c r="L3288" s="91"/>
    </row>
    <row r="3289" spans="2:12" x14ac:dyDescent="0.25">
      <c r="B3289" s="67" t="s">
        <v>402</v>
      </c>
      <c r="C3289" s="67" t="s">
        <v>403</v>
      </c>
      <c r="D3289" s="68" t="s">
        <v>369</v>
      </c>
      <c r="E3289" s="67" t="s">
        <v>370</v>
      </c>
      <c r="F3289" s="68" t="s">
        <v>436</v>
      </c>
      <c r="G3289" s="67" t="s">
        <v>437</v>
      </c>
      <c r="H3289" s="68" t="s">
        <v>364</v>
      </c>
      <c r="I3289" s="69">
        <v>40</v>
      </c>
      <c r="J3289" s="69">
        <v>63</v>
      </c>
      <c r="K3289" s="91"/>
      <c r="L3289" s="91"/>
    </row>
    <row r="3290" spans="2:12" x14ac:dyDescent="0.25">
      <c r="B3290" s="67" t="s">
        <v>402</v>
      </c>
      <c r="C3290" s="67" t="s">
        <v>403</v>
      </c>
      <c r="D3290" s="68" t="s">
        <v>369</v>
      </c>
      <c r="E3290" s="67" t="s">
        <v>370</v>
      </c>
      <c r="F3290" s="68" t="s">
        <v>436</v>
      </c>
      <c r="G3290" s="67" t="s">
        <v>437</v>
      </c>
      <c r="H3290" s="68" t="s">
        <v>363</v>
      </c>
      <c r="I3290" s="69">
        <v>0</v>
      </c>
      <c r="J3290" s="69">
        <v>0</v>
      </c>
      <c r="K3290" s="91"/>
      <c r="L3290" s="91"/>
    </row>
    <row r="3291" spans="2:12" x14ac:dyDescent="0.25">
      <c r="B3291" s="67" t="s">
        <v>402</v>
      </c>
      <c r="C3291" s="67" t="s">
        <v>403</v>
      </c>
      <c r="D3291" s="68" t="s">
        <v>369</v>
      </c>
      <c r="E3291" s="67" t="s">
        <v>370</v>
      </c>
      <c r="F3291" s="68" t="s">
        <v>436</v>
      </c>
      <c r="G3291" s="67" t="s">
        <v>437</v>
      </c>
      <c r="H3291" s="68" t="s">
        <v>364</v>
      </c>
      <c r="I3291" s="69">
        <v>0</v>
      </c>
      <c r="J3291" s="69">
        <v>0</v>
      </c>
      <c r="K3291" s="91"/>
      <c r="L3291" s="91"/>
    </row>
    <row r="3292" spans="2:12" x14ac:dyDescent="0.25">
      <c r="B3292" s="67" t="s">
        <v>402</v>
      </c>
      <c r="C3292" s="67" t="s">
        <v>403</v>
      </c>
      <c r="D3292" s="68" t="s">
        <v>369</v>
      </c>
      <c r="E3292" s="67" t="s">
        <v>370</v>
      </c>
      <c r="F3292" s="68" t="s">
        <v>436</v>
      </c>
      <c r="G3292" s="67" t="s">
        <v>437</v>
      </c>
      <c r="H3292" s="68" t="s">
        <v>363</v>
      </c>
      <c r="I3292" s="69">
        <v>0</v>
      </c>
      <c r="J3292" s="69">
        <v>0</v>
      </c>
      <c r="K3292" s="91"/>
      <c r="L3292" s="91"/>
    </row>
    <row r="3293" spans="2:12" x14ac:dyDescent="0.25">
      <c r="B3293" s="67" t="s">
        <v>402</v>
      </c>
      <c r="C3293" s="67" t="s">
        <v>403</v>
      </c>
      <c r="D3293" s="68" t="s">
        <v>369</v>
      </c>
      <c r="E3293" s="67" t="s">
        <v>370</v>
      </c>
      <c r="F3293" s="68" t="s">
        <v>436</v>
      </c>
      <c r="G3293" s="67" t="s">
        <v>437</v>
      </c>
      <c r="H3293" s="68" t="s">
        <v>362</v>
      </c>
      <c r="I3293" s="69">
        <v>0</v>
      </c>
      <c r="J3293" s="69">
        <v>0</v>
      </c>
      <c r="K3293" s="91"/>
      <c r="L3293" s="91"/>
    </row>
    <row r="3294" spans="2:12" x14ac:dyDescent="0.25">
      <c r="B3294" s="67" t="s">
        <v>402</v>
      </c>
      <c r="C3294" s="67" t="s">
        <v>403</v>
      </c>
      <c r="D3294" s="68" t="s">
        <v>369</v>
      </c>
      <c r="E3294" s="67" t="s">
        <v>370</v>
      </c>
      <c r="F3294" s="68" t="s">
        <v>436</v>
      </c>
      <c r="G3294" s="67" t="s">
        <v>437</v>
      </c>
      <c r="H3294" s="68" t="s">
        <v>363</v>
      </c>
      <c r="I3294" s="69">
        <v>0</v>
      </c>
      <c r="J3294" s="69">
        <v>16</v>
      </c>
      <c r="K3294" s="91"/>
      <c r="L3294" s="91"/>
    </row>
    <row r="3295" spans="2:12" x14ac:dyDescent="0.25">
      <c r="B3295" s="67" t="s">
        <v>402</v>
      </c>
      <c r="C3295" s="67" t="s">
        <v>403</v>
      </c>
      <c r="D3295" s="68" t="s">
        <v>369</v>
      </c>
      <c r="E3295" s="67" t="s">
        <v>370</v>
      </c>
      <c r="F3295" s="68" t="s">
        <v>436</v>
      </c>
      <c r="G3295" s="67" t="s">
        <v>437</v>
      </c>
      <c r="H3295" s="68" t="s">
        <v>364</v>
      </c>
      <c r="I3295" s="69">
        <v>0</v>
      </c>
      <c r="J3295" s="69">
        <v>0</v>
      </c>
      <c r="K3295" s="91"/>
      <c r="L3295" s="91"/>
    </row>
    <row r="3296" spans="2:12" x14ac:dyDescent="0.25">
      <c r="B3296" s="67" t="s">
        <v>402</v>
      </c>
      <c r="C3296" s="67" t="s">
        <v>403</v>
      </c>
      <c r="D3296" s="68" t="s">
        <v>369</v>
      </c>
      <c r="E3296" s="67" t="s">
        <v>370</v>
      </c>
      <c r="F3296" s="68" t="s">
        <v>436</v>
      </c>
      <c r="G3296" s="67" t="s">
        <v>437</v>
      </c>
      <c r="H3296" s="68" t="s">
        <v>362</v>
      </c>
      <c r="I3296" s="69">
        <v>0</v>
      </c>
      <c r="J3296" s="69">
        <v>0</v>
      </c>
      <c r="K3296" s="91"/>
      <c r="L3296" s="91"/>
    </row>
    <row r="3297" spans="2:12" x14ac:dyDescent="0.25">
      <c r="B3297" s="67" t="s">
        <v>402</v>
      </c>
      <c r="C3297" s="67" t="s">
        <v>403</v>
      </c>
      <c r="D3297" s="68" t="s">
        <v>369</v>
      </c>
      <c r="E3297" s="67" t="s">
        <v>370</v>
      </c>
      <c r="F3297" s="68" t="s">
        <v>436</v>
      </c>
      <c r="G3297" s="67" t="s">
        <v>437</v>
      </c>
      <c r="H3297" s="68" t="s">
        <v>363</v>
      </c>
      <c r="I3297" s="69">
        <v>45</v>
      </c>
      <c r="J3297" s="69">
        <v>49</v>
      </c>
      <c r="K3297" s="91"/>
      <c r="L3297" s="91"/>
    </row>
    <row r="3298" spans="2:12" x14ac:dyDescent="0.25">
      <c r="B3298" s="67" t="s">
        <v>402</v>
      </c>
      <c r="C3298" s="67" t="s">
        <v>403</v>
      </c>
      <c r="D3298" s="68" t="s">
        <v>369</v>
      </c>
      <c r="E3298" s="67" t="s">
        <v>370</v>
      </c>
      <c r="F3298" s="68" t="s">
        <v>436</v>
      </c>
      <c r="G3298" s="67" t="s">
        <v>437</v>
      </c>
      <c r="H3298" s="68" t="s">
        <v>364</v>
      </c>
      <c r="I3298" s="69">
        <v>0</v>
      </c>
      <c r="J3298" s="69">
        <v>0</v>
      </c>
      <c r="K3298" s="91"/>
      <c r="L3298" s="91"/>
    </row>
    <row r="3299" spans="2:12" x14ac:dyDescent="0.25">
      <c r="B3299" s="67" t="s">
        <v>402</v>
      </c>
      <c r="C3299" s="67" t="s">
        <v>403</v>
      </c>
      <c r="D3299" s="68" t="s">
        <v>369</v>
      </c>
      <c r="E3299" s="67" t="s">
        <v>370</v>
      </c>
      <c r="F3299" s="68" t="s">
        <v>436</v>
      </c>
      <c r="G3299" s="67" t="s">
        <v>437</v>
      </c>
      <c r="H3299" s="68" t="s">
        <v>362</v>
      </c>
      <c r="I3299" s="69">
        <v>12</v>
      </c>
      <c r="J3299" s="69">
        <v>42</v>
      </c>
      <c r="K3299" s="91"/>
      <c r="L3299" s="91"/>
    </row>
    <row r="3300" spans="2:12" x14ac:dyDescent="0.25">
      <c r="B3300" s="67" t="s">
        <v>402</v>
      </c>
      <c r="C3300" s="67" t="s">
        <v>403</v>
      </c>
      <c r="D3300" s="68" t="s">
        <v>369</v>
      </c>
      <c r="E3300" s="67" t="s">
        <v>370</v>
      </c>
      <c r="F3300" s="68" t="s">
        <v>436</v>
      </c>
      <c r="G3300" s="67" t="s">
        <v>437</v>
      </c>
      <c r="H3300" s="68" t="s">
        <v>363</v>
      </c>
      <c r="I3300" s="69">
        <v>46</v>
      </c>
      <c r="J3300" s="69">
        <v>59</v>
      </c>
      <c r="K3300" s="91"/>
      <c r="L3300" s="91"/>
    </row>
    <row r="3301" spans="2:12" x14ac:dyDescent="0.25">
      <c r="B3301" s="67" t="s">
        <v>402</v>
      </c>
      <c r="C3301" s="67" t="s">
        <v>403</v>
      </c>
      <c r="D3301" s="68" t="s">
        <v>369</v>
      </c>
      <c r="E3301" s="67" t="s">
        <v>370</v>
      </c>
      <c r="F3301" s="68" t="s">
        <v>436</v>
      </c>
      <c r="G3301" s="67" t="s">
        <v>437</v>
      </c>
      <c r="H3301" s="68" t="s">
        <v>364</v>
      </c>
      <c r="I3301" s="69">
        <v>0</v>
      </c>
      <c r="J3301" s="69">
        <v>0</v>
      </c>
      <c r="K3301" s="91"/>
      <c r="L3301" s="91"/>
    </row>
    <row r="3302" spans="2:12" x14ac:dyDescent="0.25">
      <c r="B3302" s="67" t="s">
        <v>402</v>
      </c>
      <c r="C3302" s="67" t="s">
        <v>403</v>
      </c>
      <c r="D3302" s="68" t="s">
        <v>369</v>
      </c>
      <c r="E3302" s="67" t="s">
        <v>370</v>
      </c>
      <c r="F3302" s="68" t="s">
        <v>436</v>
      </c>
      <c r="G3302" s="67" t="s">
        <v>437</v>
      </c>
      <c r="H3302" s="68" t="s">
        <v>362</v>
      </c>
      <c r="I3302" s="69">
        <v>39</v>
      </c>
      <c r="J3302" s="69">
        <v>62</v>
      </c>
      <c r="K3302" s="91"/>
      <c r="L3302" s="91"/>
    </row>
    <row r="3303" spans="2:12" x14ac:dyDescent="0.25">
      <c r="B3303" s="67" t="s">
        <v>402</v>
      </c>
      <c r="C3303" s="67" t="s">
        <v>403</v>
      </c>
      <c r="D3303" s="68" t="s">
        <v>369</v>
      </c>
      <c r="E3303" s="67" t="s">
        <v>370</v>
      </c>
      <c r="F3303" s="68" t="s">
        <v>436</v>
      </c>
      <c r="G3303" s="67" t="s">
        <v>437</v>
      </c>
      <c r="H3303" s="68" t="s">
        <v>363</v>
      </c>
      <c r="I3303" s="69">
        <v>20</v>
      </c>
      <c r="J3303" s="69">
        <v>24</v>
      </c>
      <c r="K3303" s="91"/>
      <c r="L3303" s="91"/>
    </row>
    <row r="3304" spans="2:12" x14ac:dyDescent="0.25">
      <c r="B3304" s="67" t="s">
        <v>402</v>
      </c>
      <c r="C3304" s="67" t="s">
        <v>403</v>
      </c>
      <c r="D3304" s="68" t="s">
        <v>369</v>
      </c>
      <c r="E3304" s="67" t="s">
        <v>370</v>
      </c>
      <c r="F3304" s="68" t="s">
        <v>436</v>
      </c>
      <c r="G3304" s="67" t="s">
        <v>437</v>
      </c>
      <c r="H3304" s="68" t="s">
        <v>364</v>
      </c>
      <c r="I3304" s="69">
        <v>10</v>
      </c>
      <c r="J3304" s="69">
        <v>0</v>
      </c>
      <c r="K3304" s="91"/>
      <c r="L3304" s="91"/>
    </row>
    <row r="3305" spans="2:12" x14ac:dyDescent="0.25">
      <c r="B3305" s="67" t="s">
        <v>402</v>
      </c>
      <c r="C3305" s="67" t="s">
        <v>403</v>
      </c>
      <c r="D3305" s="68" t="s">
        <v>369</v>
      </c>
      <c r="E3305" s="67" t="s">
        <v>370</v>
      </c>
      <c r="F3305" s="68" t="s">
        <v>436</v>
      </c>
      <c r="G3305" s="67" t="s">
        <v>437</v>
      </c>
      <c r="H3305" s="68" t="s">
        <v>362</v>
      </c>
      <c r="I3305" s="69">
        <v>0</v>
      </c>
      <c r="J3305" s="69">
        <v>0</v>
      </c>
      <c r="K3305" s="91"/>
      <c r="L3305" s="91"/>
    </row>
    <row r="3306" spans="2:12" x14ac:dyDescent="0.25">
      <c r="B3306" s="67" t="s">
        <v>402</v>
      </c>
      <c r="C3306" s="67" t="s">
        <v>403</v>
      </c>
      <c r="D3306" s="68" t="s">
        <v>369</v>
      </c>
      <c r="E3306" s="67" t="s">
        <v>370</v>
      </c>
      <c r="F3306" s="68" t="s">
        <v>436</v>
      </c>
      <c r="G3306" s="67" t="s">
        <v>437</v>
      </c>
      <c r="H3306" s="68" t="s">
        <v>363</v>
      </c>
      <c r="I3306" s="69">
        <v>26</v>
      </c>
      <c r="J3306" s="69">
        <v>23</v>
      </c>
      <c r="K3306" s="91"/>
      <c r="L3306" s="91"/>
    </row>
    <row r="3307" spans="2:12" x14ac:dyDescent="0.25">
      <c r="B3307" s="67" t="s">
        <v>402</v>
      </c>
      <c r="C3307" s="67" t="s">
        <v>403</v>
      </c>
      <c r="D3307" s="68" t="s">
        <v>369</v>
      </c>
      <c r="E3307" s="67" t="s">
        <v>370</v>
      </c>
      <c r="F3307" s="68" t="s">
        <v>436</v>
      </c>
      <c r="G3307" s="67" t="s">
        <v>437</v>
      </c>
      <c r="H3307" s="68" t="s">
        <v>364</v>
      </c>
      <c r="I3307" s="69">
        <v>18</v>
      </c>
      <c r="J3307" s="69">
        <v>30</v>
      </c>
      <c r="K3307" s="91"/>
      <c r="L3307" s="91"/>
    </row>
    <row r="3308" spans="2:12" x14ac:dyDescent="0.25">
      <c r="B3308" s="67" t="s">
        <v>402</v>
      </c>
      <c r="C3308" s="67" t="s">
        <v>403</v>
      </c>
      <c r="D3308" s="68" t="s">
        <v>369</v>
      </c>
      <c r="E3308" s="67" t="s">
        <v>370</v>
      </c>
      <c r="F3308" s="68" t="s">
        <v>436</v>
      </c>
      <c r="G3308" s="67" t="s">
        <v>437</v>
      </c>
      <c r="H3308" s="68" t="s">
        <v>362</v>
      </c>
      <c r="I3308" s="69">
        <v>40</v>
      </c>
      <c r="J3308" s="69">
        <v>0</v>
      </c>
      <c r="K3308" s="91"/>
      <c r="L3308" s="91"/>
    </row>
    <row r="3309" spans="2:12" x14ac:dyDescent="0.25">
      <c r="B3309" s="67" t="s">
        <v>402</v>
      </c>
      <c r="C3309" s="67" t="s">
        <v>403</v>
      </c>
      <c r="D3309" s="68" t="s">
        <v>369</v>
      </c>
      <c r="E3309" s="67" t="s">
        <v>370</v>
      </c>
      <c r="F3309" s="68" t="s">
        <v>436</v>
      </c>
      <c r="G3309" s="67" t="s">
        <v>437</v>
      </c>
      <c r="H3309" s="68" t="s">
        <v>363</v>
      </c>
      <c r="I3309" s="69">
        <v>12</v>
      </c>
      <c r="J3309" s="69">
        <v>13</v>
      </c>
      <c r="K3309" s="91"/>
      <c r="L3309" s="91"/>
    </row>
    <row r="3310" spans="2:12" x14ac:dyDescent="0.25">
      <c r="B3310" s="67" t="s">
        <v>402</v>
      </c>
      <c r="C3310" s="67" t="s">
        <v>403</v>
      </c>
      <c r="D3310" s="68" t="s">
        <v>369</v>
      </c>
      <c r="E3310" s="67" t="s">
        <v>370</v>
      </c>
      <c r="F3310" s="68" t="s">
        <v>436</v>
      </c>
      <c r="G3310" s="67" t="s">
        <v>437</v>
      </c>
      <c r="H3310" s="68" t="s">
        <v>364</v>
      </c>
      <c r="I3310" s="69">
        <v>9</v>
      </c>
      <c r="J3310" s="69">
        <v>11</v>
      </c>
      <c r="K3310" s="91"/>
      <c r="L3310" s="91"/>
    </row>
    <row r="3311" spans="2:12" x14ac:dyDescent="0.25">
      <c r="B3311" s="67" t="s">
        <v>402</v>
      </c>
      <c r="C3311" s="67" t="s">
        <v>403</v>
      </c>
      <c r="D3311" s="68" t="s">
        <v>369</v>
      </c>
      <c r="E3311" s="67" t="s">
        <v>370</v>
      </c>
      <c r="F3311" s="68" t="s">
        <v>436</v>
      </c>
      <c r="G3311" s="67" t="s">
        <v>437</v>
      </c>
      <c r="H3311" s="68" t="s">
        <v>362</v>
      </c>
      <c r="I3311" s="69">
        <v>9</v>
      </c>
      <c r="J3311" s="69">
        <v>19</v>
      </c>
      <c r="K3311" s="91"/>
      <c r="L3311" s="91"/>
    </row>
    <row r="3312" spans="2:12" x14ac:dyDescent="0.25">
      <c r="B3312" s="67" t="s">
        <v>402</v>
      </c>
      <c r="C3312" s="67" t="s">
        <v>403</v>
      </c>
      <c r="D3312" s="68" t="s">
        <v>369</v>
      </c>
      <c r="E3312" s="67" t="s">
        <v>370</v>
      </c>
      <c r="F3312" s="68" t="s">
        <v>436</v>
      </c>
      <c r="G3312" s="67" t="s">
        <v>437</v>
      </c>
      <c r="H3312" s="68" t="s">
        <v>363</v>
      </c>
      <c r="I3312" s="69">
        <v>84</v>
      </c>
      <c r="J3312" s="69">
        <v>180</v>
      </c>
      <c r="K3312" s="91"/>
      <c r="L3312" s="91"/>
    </row>
    <row r="3313" spans="2:12" x14ac:dyDescent="0.25">
      <c r="B3313" s="67" t="s">
        <v>402</v>
      </c>
      <c r="C3313" s="67" t="s">
        <v>403</v>
      </c>
      <c r="D3313" s="68" t="s">
        <v>369</v>
      </c>
      <c r="E3313" s="67" t="s">
        <v>370</v>
      </c>
      <c r="F3313" s="68" t="s">
        <v>436</v>
      </c>
      <c r="G3313" s="67" t="s">
        <v>437</v>
      </c>
      <c r="H3313" s="68" t="s">
        <v>362</v>
      </c>
      <c r="I3313" s="69">
        <v>0</v>
      </c>
      <c r="J3313" s="69">
        <v>0</v>
      </c>
      <c r="K3313" s="91"/>
      <c r="L3313" s="91"/>
    </row>
    <row r="3314" spans="2:12" x14ac:dyDescent="0.25">
      <c r="B3314" s="67" t="s">
        <v>402</v>
      </c>
      <c r="C3314" s="67" t="s">
        <v>403</v>
      </c>
      <c r="D3314" s="68" t="s">
        <v>369</v>
      </c>
      <c r="E3314" s="67" t="s">
        <v>370</v>
      </c>
      <c r="F3314" s="68" t="s">
        <v>436</v>
      </c>
      <c r="G3314" s="67" t="s">
        <v>437</v>
      </c>
      <c r="H3314" s="68" t="s">
        <v>363</v>
      </c>
      <c r="I3314" s="69">
        <v>0</v>
      </c>
      <c r="J3314" s="69">
        <v>16</v>
      </c>
      <c r="K3314" s="91"/>
      <c r="L3314" s="91"/>
    </row>
    <row r="3315" spans="2:12" x14ac:dyDescent="0.25">
      <c r="B3315" s="67" t="s">
        <v>402</v>
      </c>
      <c r="C3315" s="67" t="s">
        <v>403</v>
      </c>
      <c r="D3315" s="68" t="s">
        <v>369</v>
      </c>
      <c r="E3315" s="67" t="s">
        <v>370</v>
      </c>
      <c r="F3315" s="68" t="s">
        <v>436</v>
      </c>
      <c r="G3315" s="67" t="s">
        <v>437</v>
      </c>
      <c r="H3315" s="68" t="s">
        <v>364</v>
      </c>
      <c r="I3315" s="69">
        <v>0</v>
      </c>
      <c r="J3315" s="69">
        <v>0</v>
      </c>
      <c r="K3315" s="91"/>
      <c r="L3315" s="91"/>
    </row>
    <row r="3316" spans="2:12" x14ac:dyDescent="0.25">
      <c r="B3316" s="67" t="s">
        <v>402</v>
      </c>
      <c r="C3316" s="67" t="s">
        <v>403</v>
      </c>
      <c r="D3316" s="68" t="s">
        <v>369</v>
      </c>
      <c r="E3316" s="67" t="s">
        <v>370</v>
      </c>
      <c r="F3316" s="68" t="s">
        <v>436</v>
      </c>
      <c r="G3316" s="67" t="s">
        <v>437</v>
      </c>
      <c r="H3316" s="68" t="s">
        <v>362</v>
      </c>
      <c r="I3316" s="69">
        <v>0</v>
      </c>
      <c r="J3316" s="69">
        <v>0</v>
      </c>
      <c r="K3316" s="91"/>
      <c r="L3316" s="91"/>
    </row>
    <row r="3317" spans="2:12" x14ac:dyDescent="0.25">
      <c r="B3317" s="67" t="s">
        <v>402</v>
      </c>
      <c r="C3317" s="67" t="s">
        <v>403</v>
      </c>
      <c r="D3317" s="68" t="s">
        <v>369</v>
      </c>
      <c r="E3317" s="67" t="s">
        <v>370</v>
      </c>
      <c r="F3317" s="68" t="s">
        <v>436</v>
      </c>
      <c r="G3317" s="67" t="s">
        <v>437</v>
      </c>
      <c r="H3317" s="68" t="s">
        <v>363</v>
      </c>
      <c r="I3317" s="69">
        <v>0</v>
      </c>
      <c r="J3317" s="69">
        <v>11</v>
      </c>
      <c r="K3317" s="91"/>
      <c r="L3317" s="91"/>
    </row>
    <row r="3318" spans="2:12" x14ac:dyDescent="0.25">
      <c r="B3318" s="67" t="s">
        <v>402</v>
      </c>
      <c r="C3318" s="67" t="s">
        <v>403</v>
      </c>
      <c r="D3318" s="68" t="s">
        <v>369</v>
      </c>
      <c r="E3318" s="67" t="s">
        <v>370</v>
      </c>
      <c r="F3318" s="68" t="s">
        <v>436</v>
      </c>
      <c r="G3318" s="67" t="s">
        <v>437</v>
      </c>
      <c r="H3318" s="68" t="s">
        <v>362</v>
      </c>
      <c r="I3318" s="69">
        <v>10</v>
      </c>
      <c r="J3318" s="69">
        <v>16</v>
      </c>
      <c r="K3318" s="91"/>
      <c r="L3318" s="91"/>
    </row>
    <row r="3319" spans="2:12" x14ac:dyDescent="0.25">
      <c r="B3319" s="67" t="s">
        <v>402</v>
      </c>
      <c r="C3319" s="67" t="s">
        <v>403</v>
      </c>
      <c r="D3319" s="68" t="s">
        <v>369</v>
      </c>
      <c r="E3319" s="67" t="s">
        <v>370</v>
      </c>
      <c r="F3319" s="68" t="s">
        <v>436</v>
      </c>
      <c r="G3319" s="67" t="s">
        <v>437</v>
      </c>
      <c r="H3319" s="68" t="s">
        <v>363</v>
      </c>
      <c r="I3319" s="69">
        <v>28</v>
      </c>
      <c r="J3319" s="69">
        <v>32</v>
      </c>
      <c r="K3319" s="91"/>
      <c r="L3319" s="91"/>
    </row>
    <row r="3320" spans="2:12" x14ac:dyDescent="0.25">
      <c r="B3320" s="67" t="s">
        <v>402</v>
      </c>
      <c r="C3320" s="67" t="s">
        <v>403</v>
      </c>
      <c r="D3320" s="68" t="s">
        <v>369</v>
      </c>
      <c r="E3320" s="67" t="s">
        <v>370</v>
      </c>
      <c r="F3320" s="68" t="s">
        <v>436</v>
      </c>
      <c r="G3320" s="67" t="s">
        <v>437</v>
      </c>
      <c r="H3320" s="68" t="s">
        <v>362</v>
      </c>
      <c r="I3320" s="69">
        <v>105</v>
      </c>
      <c r="J3320" s="69">
        <v>88</v>
      </c>
      <c r="K3320" s="91"/>
      <c r="L3320" s="91"/>
    </row>
    <row r="3321" spans="2:12" x14ac:dyDescent="0.25">
      <c r="B3321" s="67" t="s">
        <v>402</v>
      </c>
      <c r="C3321" s="67" t="s">
        <v>403</v>
      </c>
      <c r="D3321" s="68" t="s">
        <v>369</v>
      </c>
      <c r="E3321" s="67" t="s">
        <v>370</v>
      </c>
      <c r="F3321" s="68" t="s">
        <v>436</v>
      </c>
      <c r="G3321" s="67" t="s">
        <v>437</v>
      </c>
      <c r="H3321" s="68" t="s">
        <v>363</v>
      </c>
      <c r="I3321" s="69">
        <v>245</v>
      </c>
      <c r="J3321" s="69">
        <v>434</v>
      </c>
      <c r="K3321" s="91"/>
      <c r="L3321" s="91"/>
    </row>
    <row r="3322" spans="2:12" x14ac:dyDescent="0.25">
      <c r="B3322" s="67" t="s">
        <v>402</v>
      </c>
      <c r="C3322" s="67" t="s">
        <v>403</v>
      </c>
      <c r="D3322" s="68" t="s">
        <v>369</v>
      </c>
      <c r="E3322" s="67" t="s">
        <v>370</v>
      </c>
      <c r="F3322" s="68" t="s">
        <v>436</v>
      </c>
      <c r="G3322" s="67" t="s">
        <v>437</v>
      </c>
      <c r="H3322" s="68" t="s">
        <v>364</v>
      </c>
      <c r="I3322" s="69">
        <v>10</v>
      </c>
      <c r="J3322" s="69">
        <v>2</v>
      </c>
      <c r="K3322" s="91"/>
      <c r="L3322" s="91"/>
    </row>
    <row r="3323" spans="2:12" x14ac:dyDescent="0.25">
      <c r="B3323" s="67" t="s">
        <v>402</v>
      </c>
      <c r="C3323" s="67" t="s">
        <v>403</v>
      </c>
      <c r="D3323" s="68" t="s">
        <v>369</v>
      </c>
      <c r="E3323" s="67" t="s">
        <v>370</v>
      </c>
      <c r="F3323" s="68" t="s">
        <v>436</v>
      </c>
      <c r="G3323" s="67" t="s">
        <v>437</v>
      </c>
      <c r="H3323" s="68" t="s">
        <v>362</v>
      </c>
      <c r="I3323" s="69">
        <v>79</v>
      </c>
      <c r="J3323" s="69">
        <v>70</v>
      </c>
      <c r="K3323" s="91"/>
      <c r="L3323" s="91"/>
    </row>
    <row r="3324" spans="2:12" x14ac:dyDescent="0.25">
      <c r="B3324" s="67" t="s">
        <v>402</v>
      </c>
      <c r="C3324" s="67" t="s">
        <v>403</v>
      </c>
      <c r="D3324" s="68" t="s">
        <v>369</v>
      </c>
      <c r="E3324" s="67" t="s">
        <v>370</v>
      </c>
      <c r="F3324" s="68" t="s">
        <v>436</v>
      </c>
      <c r="G3324" s="67" t="s">
        <v>437</v>
      </c>
      <c r="H3324" s="68" t="s">
        <v>363</v>
      </c>
      <c r="I3324" s="69">
        <v>367</v>
      </c>
      <c r="J3324" s="69">
        <v>536</v>
      </c>
      <c r="K3324" s="91"/>
      <c r="L3324" s="91"/>
    </row>
    <row r="3325" spans="2:12" x14ac:dyDescent="0.25">
      <c r="B3325" s="67" t="s">
        <v>402</v>
      </c>
      <c r="C3325" s="67" t="s">
        <v>403</v>
      </c>
      <c r="D3325" s="68" t="s">
        <v>369</v>
      </c>
      <c r="E3325" s="67" t="s">
        <v>370</v>
      </c>
      <c r="F3325" s="68" t="s">
        <v>436</v>
      </c>
      <c r="G3325" s="67" t="s">
        <v>437</v>
      </c>
      <c r="H3325" s="68" t="s">
        <v>364</v>
      </c>
      <c r="I3325" s="69">
        <v>140</v>
      </c>
      <c r="J3325" s="69">
        <v>178</v>
      </c>
      <c r="K3325" s="91"/>
      <c r="L3325" s="91"/>
    </row>
    <row r="3326" spans="2:12" x14ac:dyDescent="0.25">
      <c r="B3326" s="67" t="s">
        <v>402</v>
      </c>
      <c r="C3326" s="67" t="s">
        <v>403</v>
      </c>
      <c r="D3326" s="68" t="s">
        <v>369</v>
      </c>
      <c r="E3326" s="67" t="s">
        <v>370</v>
      </c>
      <c r="F3326" s="68" t="s">
        <v>436</v>
      </c>
      <c r="G3326" s="67" t="s">
        <v>437</v>
      </c>
      <c r="H3326" s="68" t="s">
        <v>364</v>
      </c>
      <c r="I3326" s="69">
        <v>0</v>
      </c>
      <c r="J3326" s="69">
        <v>0</v>
      </c>
      <c r="K3326" s="91"/>
      <c r="L3326" s="91"/>
    </row>
    <row r="3327" spans="2:12" x14ac:dyDescent="0.25">
      <c r="B3327" s="67" t="s">
        <v>402</v>
      </c>
      <c r="C3327" s="67" t="s">
        <v>403</v>
      </c>
      <c r="D3327" s="68" t="s">
        <v>369</v>
      </c>
      <c r="E3327" s="67" t="s">
        <v>370</v>
      </c>
      <c r="F3327" s="68" t="s">
        <v>436</v>
      </c>
      <c r="G3327" s="67" t="s">
        <v>437</v>
      </c>
      <c r="H3327" s="68" t="s">
        <v>362</v>
      </c>
      <c r="I3327" s="69">
        <v>39</v>
      </c>
      <c r="J3327" s="69">
        <v>48</v>
      </c>
      <c r="K3327" s="91"/>
      <c r="L3327" s="91"/>
    </row>
    <row r="3328" spans="2:12" x14ac:dyDescent="0.25">
      <c r="B3328" s="67" t="s">
        <v>402</v>
      </c>
      <c r="C3328" s="67" t="s">
        <v>403</v>
      </c>
      <c r="D3328" s="68" t="s">
        <v>369</v>
      </c>
      <c r="E3328" s="67" t="s">
        <v>370</v>
      </c>
      <c r="F3328" s="68" t="s">
        <v>436</v>
      </c>
      <c r="G3328" s="67" t="s">
        <v>437</v>
      </c>
      <c r="H3328" s="68" t="s">
        <v>363</v>
      </c>
      <c r="I3328" s="69">
        <v>29</v>
      </c>
      <c r="J3328" s="69">
        <v>30</v>
      </c>
      <c r="K3328" s="91"/>
      <c r="L3328" s="91"/>
    </row>
    <row r="3329" spans="2:12" x14ac:dyDescent="0.25">
      <c r="B3329" s="67" t="s">
        <v>402</v>
      </c>
      <c r="C3329" s="67" t="s">
        <v>403</v>
      </c>
      <c r="D3329" s="68" t="s">
        <v>369</v>
      </c>
      <c r="E3329" s="67" t="s">
        <v>370</v>
      </c>
      <c r="F3329" s="68" t="s">
        <v>436</v>
      </c>
      <c r="G3329" s="67" t="s">
        <v>437</v>
      </c>
      <c r="H3329" s="68" t="s">
        <v>364</v>
      </c>
      <c r="I3329" s="69">
        <v>0</v>
      </c>
      <c r="J3329" s="69">
        <v>0</v>
      </c>
      <c r="K3329" s="91"/>
      <c r="L3329" s="91"/>
    </row>
    <row r="3330" spans="2:12" x14ac:dyDescent="0.25">
      <c r="B3330" s="67" t="s">
        <v>402</v>
      </c>
      <c r="C3330" s="67" t="s">
        <v>403</v>
      </c>
      <c r="D3330" s="68" t="s">
        <v>369</v>
      </c>
      <c r="E3330" s="67" t="s">
        <v>370</v>
      </c>
      <c r="F3330" s="68" t="s">
        <v>436</v>
      </c>
      <c r="G3330" s="67" t="s">
        <v>437</v>
      </c>
      <c r="H3330" s="68" t="s">
        <v>362</v>
      </c>
      <c r="I3330" s="69">
        <v>6</v>
      </c>
      <c r="J3330" s="69">
        <v>21</v>
      </c>
      <c r="K3330" s="91"/>
      <c r="L3330" s="91"/>
    </row>
    <row r="3331" spans="2:12" x14ac:dyDescent="0.25">
      <c r="B3331" s="67" t="s">
        <v>402</v>
      </c>
      <c r="C3331" s="67" t="s">
        <v>403</v>
      </c>
      <c r="D3331" s="68" t="s">
        <v>369</v>
      </c>
      <c r="E3331" s="67" t="s">
        <v>370</v>
      </c>
      <c r="F3331" s="68" t="s">
        <v>436</v>
      </c>
      <c r="G3331" s="67" t="s">
        <v>437</v>
      </c>
      <c r="H3331" s="68" t="s">
        <v>363</v>
      </c>
      <c r="I3331" s="69">
        <v>9</v>
      </c>
      <c r="J3331" s="69">
        <v>0</v>
      </c>
      <c r="K3331" s="91"/>
      <c r="L3331" s="91"/>
    </row>
    <row r="3332" spans="2:12" x14ac:dyDescent="0.25">
      <c r="B3332" s="67" t="s">
        <v>402</v>
      </c>
      <c r="C3332" s="67" t="s">
        <v>403</v>
      </c>
      <c r="D3332" s="68" t="s">
        <v>369</v>
      </c>
      <c r="E3332" s="67" t="s">
        <v>370</v>
      </c>
      <c r="F3332" s="68" t="s">
        <v>436</v>
      </c>
      <c r="G3332" s="67" t="s">
        <v>437</v>
      </c>
      <c r="H3332" s="68" t="s">
        <v>364</v>
      </c>
      <c r="I3332" s="69">
        <v>0</v>
      </c>
      <c r="J3332" s="69">
        <v>0</v>
      </c>
      <c r="K3332" s="91"/>
      <c r="L3332" s="91"/>
    </row>
    <row r="3333" spans="2:12" x14ac:dyDescent="0.25">
      <c r="B3333" s="67" t="s">
        <v>402</v>
      </c>
      <c r="C3333" s="67" t="s">
        <v>403</v>
      </c>
      <c r="D3333" s="68" t="s">
        <v>369</v>
      </c>
      <c r="E3333" s="67" t="s">
        <v>370</v>
      </c>
      <c r="F3333" s="68" t="s">
        <v>436</v>
      </c>
      <c r="G3333" s="67" t="s">
        <v>437</v>
      </c>
      <c r="H3333" s="68" t="s">
        <v>362</v>
      </c>
      <c r="I3333" s="69">
        <v>46</v>
      </c>
      <c r="J3333" s="69">
        <v>27</v>
      </c>
      <c r="K3333" s="91"/>
      <c r="L3333" s="91"/>
    </row>
    <row r="3334" spans="2:12" x14ac:dyDescent="0.25">
      <c r="B3334" s="67" t="s">
        <v>402</v>
      </c>
      <c r="C3334" s="67" t="s">
        <v>403</v>
      </c>
      <c r="D3334" s="68" t="s">
        <v>369</v>
      </c>
      <c r="E3334" s="67" t="s">
        <v>370</v>
      </c>
      <c r="F3334" s="68" t="s">
        <v>436</v>
      </c>
      <c r="G3334" s="67" t="s">
        <v>437</v>
      </c>
      <c r="H3334" s="68" t="s">
        <v>363</v>
      </c>
      <c r="I3334" s="69">
        <v>267</v>
      </c>
      <c r="J3334" s="69">
        <v>303</v>
      </c>
      <c r="K3334" s="91"/>
      <c r="L3334" s="91"/>
    </row>
    <row r="3335" spans="2:12" x14ac:dyDescent="0.25">
      <c r="B3335" s="67" t="s">
        <v>402</v>
      </c>
      <c r="C3335" s="67" t="s">
        <v>403</v>
      </c>
      <c r="D3335" s="68" t="s">
        <v>369</v>
      </c>
      <c r="E3335" s="67" t="s">
        <v>370</v>
      </c>
      <c r="F3335" s="68" t="s">
        <v>436</v>
      </c>
      <c r="G3335" s="67" t="s">
        <v>437</v>
      </c>
      <c r="H3335" s="68" t="s">
        <v>364</v>
      </c>
      <c r="I3335" s="69">
        <v>61</v>
      </c>
      <c r="J3335" s="69">
        <v>113</v>
      </c>
      <c r="K3335" s="91"/>
      <c r="L3335" s="91"/>
    </row>
    <row r="3336" spans="2:12" x14ac:dyDescent="0.25">
      <c r="B3336" s="67" t="s">
        <v>402</v>
      </c>
      <c r="C3336" s="67" t="s">
        <v>403</v>
      </c>
      <c r="D3336" s="68" t="s">
        <v>369</v>
      </c>
      <c r="E3336" s="67" t="s">
        <v>370</v>
      </c>
      <c r="F3336" s="68" t="s">
        <v>436</v>
      </c>
      <c r="G3336" s="67" t="s">
        <v>437</v>
      </c>
      <c r="H3336" s="68" t="s">
        <v>362</v>
      </c>
      <c r="I3336" s="69">
        <v>0</v>
      </c>
      <c r="J3336" s="69">
        <v>4</v>
      </c>
      <c r="K3336" s="91"/>
      <c r="L3336" s="91"/>
    </row>
    <row r="3337" spans="2:12" x14ac:dyDescent="0.25">
      <c r="B3337" s="67" t="s">
        <v>402</v>
      </c>
      <c r="C3337" s="67" t="s">
        <v>403</v>
      </c>
      <c r="D3337" s="68" t="s">
        <v>369</v>
      </c>
      <c r="E3337" s="67" t="s">
        <v>370</v>
      </c>
      <c r="F3337" s="68" t="s">
        <v>436</v>
      </c>
      <c r="G3337" s="67" t="s">
        <v>437</v>
      </c>
      <c r="H3337" s="68" t="s">
        <v>363</v>
      </c>
      <c r="I3337" s="69">
        <v>50</v>
      </c>
      <c r="J3337" s="69">
        <v>95</v>
      </c>
      <c r="K3337" s="91"/>
      <c r="L3337" s="91"/>
    </row>
    <row r="3338" spans="2:12" x14ac:dyDescent="0.25">
      <c r="B3338" s="67" t="s">
        <v>402</v>
      </c>
      <c r="C3338" s="67" t="s">
        <v>403</v>
      </c>
      <c r="D3338" s="68" t="s">
        <v>369</v>
      </c>
      <c r="E3338" s="67" t="s">
        <v>370</v>
      </c>
      <c r="F3338" s="68" t="s">
        <v>436</v>
      </c>
      <c r="G3338" s="67" t="s">
        <v>437</v>
      </c>
      <c r="H3338" s="68" t="s">
        <v>364</v>
      </c>
      <c r="I3338" s="69">
        <v>36</v>
      </c>
      <c r="J3338" s="69">
        <v>21</v>
      </c>
      <c r="K3338" s="91"/>
      <c r="L3338" s="91"/>
    </row>
    <row r="3339" spans="2:12" x14ac:dyDescent="0.25">
      <c r="B3339" s="67" t="s">
        <v>402</v>
      </c>
      <c r="C3339" s="67" t="s">
        <v>403</v>
      </c>
      <c r="D3339" s="68" t="s">
        <v>369</v>
      </c>
      <c r="E3339" s="67" t="s">
        <v>370</v>
      </c>
      <c r="F3339" s="68" t="s">
        <v>436</v>
      </c>
      <c r="G3339" s="67" t="s">
        <v>437</v>
      </c>
      <c r="H3339" s="68" t="s">
        <v>363</v>
      </c>
      <c r="I3339" s="69">
        <v>1</v>
      </c>
      <c r="J3339" s="69">
        <v>0</v>
      </c>
      <c r="K3339" s="91"/>
      <c r="L3339" s="91"/>
    </row>
    <row r="3340" spans="2:12" x14ac:dyDescent="0.25">
      <c r="B3340" s="67" t="s">
        <v>402</v>
      </c>
      <c r="C3340" s="67" t="s">
        <v>403</v>
      </c>
      <c r="D3340" s="68" t="s">
        <v>369</v>
      </c>
      <c r="E3340" s="67" t="s">
        <v>370</v>
      </c>
      <c r="F3340" s="68" t="s">
        <v>436</v>
      </c>
      <c r="G3340" s="67" t="s">
        <v>437</v>
      </c>
      <c r="H3340" s="68" t="s">
        <v>362</v>
      </c>
      <c r="I3340" s="69">
        <v>0</v>
      </c>
      <c r="J3340" s="69">
        <v>20</v>
      </c>
      <c r="K3340" s="91"/>
      <c r="L3340" s="91"/>
    </row>
    <row r="3341" spans="2:12" x14ac:dyDescent="0.25">
      <c r="B3341" s="67" t="s">
        <v>402</v>
      </c>
      <c r="C3341" s="67" t="s">
        <v>403</v>
      </c>
      <c r="D3341" s="68" t="s">
        <v>369</v>
      </c>
      <c r="E3341" s="67" t="s">
        <v>370</v>
      </c>
      <c r="F3341" s="68" t="s">
        <v>436</v>
      </c>
      <c r="G3341" s="67" t="s">
        <v>437</v>
      </c>
      <c r="H3341" s="68" t="s">
        <v>363</v>
      </c>
      <c r="I3341" s="69">
        <v>0</v>
      </c>
      <c r="J3341" s="69">
        <v>0</v>
      </c>
      <c r="K3341" s="91"/>
      <c r="L3341" s="91"/>
    </row>
    <row r="3342" spans="2:12" x14ac:dyDescent="0.25">
      <c r="B3342" s="67" t="s">
        <v>402</v>
      </c>
      <c r="C3342" s="67" t="s">
        <v>403</v>
      </c>
      <c r="D3342" s="68" t="s">
        <v>369</v>
      </c>
      <c r="E3342" s="67" t="s">
        <v>370</v>
      </c>
      <c r="F3342" s="68" t="s">
        <v>436</v>
      </c>
      <c r="G3342" s="67" t="s">
        <v>437</v>
      </c>
      <c r="H3342" s="68" t="s">
        <v>362</v>
      </c>
      <c r="I3342" s="69">
        <v>20</v>
      </c>
      <c r="J3342" s="69">
        <v>0</v>
      </c>
      <c r="K3342" s="91"/>
      <c r="L3342" s="91"/>
    </row>
    <row r="3343" spans="2:12" x14ac:dyDescent="0.25">
      <c r="B3343" s="67" t="s">
        <v>402</v>
      </c>
      <c r="C3343" s="67" t="s">
        <v>403</v>
      </c>
      <c r="D3343" s="68" t="s">
        <v>369</v>
      </c>
      <c r="E3343" s="67" t="s">
        <v>370</v>
      </c>
      <c r="F3343" s="68" t="s">
        <v>436</v>
      </c>
      <c r="G3343" s="67" t="s">
        <v>437</v>
      </c>
      <c r="H3343" s="68" t="s">
        <v>363</v>
      </c>
      <c r="I3343" s="69">
        <v>6</v>
      </c>
      <c r="J3343" s="69">
        <v>8</v>
      </c>
      <c r="K3343" s="91"/>
      <c r="L3343" s="91"/>
    </row>
    <row r="3344" spans="2:12" x14ac:dyDescent="0.25">
      <c r="B3344" s="67" t="s">
        <v>402</v>
      </c>
      <c r="C3344" s="67" t="s">
        <v>403</v>
      </c>
      <c r="D3344" s="68" t="s">
        <v>369</v>
      </c>
      <c r="E3344" s="67" t="s">
        <v>370</v>
      </c>
      <c r="F3344" s="68" t="s">
        <v>436</v>
      </c>
      <c r="G3344" s="67" t="s">
        <v>437</v>
      </c>
      <c r="H3344" s="68" t="s">
        <v>363</v>
      </c>
      <c r="I3344" s="69">
        <v>24</v>
      </c>
      <c r="J3344" s="69">
        <v>5</v>
      </c>
      <c r="K3344" s="91"/>
      <c r="L3344" s="91"/>
    </row>
    <row r="3345" spans="2:12" x14ac:dyDescent="0.25">
      <c r="B3345" s="67" t="s">
        <v>402</v>
      </c>
      <c r="C3345" s="67" t="s">
        <v>403</v>
      </c>
      <c r="D3345" s="68" t="s">
        <v>369</v>
      </c>
      <c r="E3345" s="67" t="s">
        <v>370</v>
      </c>
      <c r="F3345" s="68" t="s">
        <v>436</v>
      </c>
      <c r="G3345" s="67" t="s">
        <v>437</v>
      </c>
      <c r="H3345" s="68" t="s">
        <v>362</v>
      </c>
      <c r="I3345" s="69">
        <v>0</v>
      </c>
      <c r="J3345" s="69">
        <v>0</v>
      </c>
      <c r="K3345" s="91"/>
      <c r="L3345" s="91"/>
    </row>
    <row r="3346" spans="2:12" x14ac:dyDescent="0.25">
      <c r="B3346" s="67" t="s">
        <v>402</v>
      </c>
      <c r="C3346" s="67" t="s">
        <v>403</v>
      </c>
      <c r="D3346" s="68" t="s">
        <v>369</v>
      </c>
      <c r="E3346" s="67" t="s">
        <v>370</v>
      </c>
      <c r="F3346" s="68" t="s">
        <v>436</v>
      </c>
      <c r="G3346" s="67" t="s">
        <v>437</v>
      </c>
      <c r="H3346" s="68" t="s">
        <v>363</v>
      </c>
      <c r="I3346" s="69">
        <v>38</v>
      </c>
      <c r="J3346" s="69">
        <v>56</v>
      </c>
      <c r="K3346" s="91"/>
      <c r="L3346" s="91"/>
    </row>
    <row r="3347" spans="2:12" x14ac:dyDescent="0.25">
      <c r="B3347" s="67" t="s">
        <v>402</v>
      </c>
      <c r="C3347" s="67" t="s">
        <v>403</v>
      </c>
      <c r="D3347" s="68" t="s">
        <v>369</v>
      </c>
      <c r="E3347" s="67" t="s">
        <v>370</v>
      </c>
      <c r="F3347" s="68" t="s">
        <v>436</v>
      </c>
      <c r="G3347" s="67" t="s">
        <v>437</v>
      </c>
      <c r="H3347" s="68" t="s">
        <v>364</v>
      </c>
      <c r="I3347" s="69">
        <v>21</v>
      </c>
      <c r="J3347" s="69">
        <v>0</v>
      </c>
      <c r="K3347" s="91"/>
      <c r="L3347" s="91"/>
    </row>
    <row r="3348" spans="2:12" x14ac:dyDescent="0.25">
      <c r="B3348" s="67" t="s">
        <v>402</v>
      </c>
      <c r="C3348" s="67" t="s">
        <v>403</v>
      </c>
      <c r="D3348" s="68" t="s">
        <v>369</v>
      </c>
      <c r="E3348" s="67" t="s">
        <v>370</v>
      </c>
      <c r="F3348" s="68" t="s">
        <v>436</v>
      </c>
      <c r="G3348" s="67" t="s">
        <v>437</v>
      </c>
      <c r="H3348" s="68" t="s">
        <v>362</v>
      </c>
      <c r="I3348" s="69">
        <v>5</v>
      </c>
      <c r="J3348" s="69">
        <v>5</v>
      </c>
      <c r="K3348" s="91"/>
      <c r="L3348" s="91"/>
    </row>
    <row r="3349" spans="2:12" x14ac:dyDescent="0.25">
      <c r="B3349" s="67" t="s">
        <v>402</v>
      </c>
      <c r="C3349" s="67" t="s">
        <v>403</v>
      </c>
      <c r="D3349" s="68" t="s">
        <v>369</v>
      </c>
      <c r="E3349" s="67" t="s">
        <v>370</v>
      </c>
      <c r="F3349" s="68" t="s">
        <v>436</v>
      </c>
      <c r="G3349" s="67" t="s">
        <v>437</v>
      </c>
      <c r="H3349" s="68" t="s">
        <v>363</v>
      </c>
      <c r="I3349" s="69">
        <v>20</v>
      </c>
      <c r="J3349" s="69">
        <v>26</v>
      </c>
      <c r="K3349" s="91"/>
      <c r="L3349" s="91"/>
    </row>
    <row r="3350" spans="2:12" x14ac:dyDescent="0.25">
      <c r="B3350" s="67" t="s">
        <v>402</v>
      </c>
      <c r="C3350" s="67" t="s">
        <v>403</v>
      </c>
      <c r="D3350" s="68" t="s">
        <v>369</v>
      </c>
      <c r="E3350" s="67" t="s">
        <v>370</v>
      </c>
      <c r="F3350" s="68" t="s">
        <v>436</v>
      </c>
      <c r="G3350" s="67" t="s">
        <v>437</v>
      </c>
      <c r="H3350" s="68" t="s">
        <v>364</v>
      </c>
      <c r="I3350" s="69">
        <v>4</v>
      </c>
      <c r="J3350" s="69">
        <v>15</v>
      </c>
      <c r="K3350" s="91"/>
      <c r="L3350" s="91"/>
    </row>
    <row r="3351" spans="2:12" x14ac:dyDescent="0.25">
      <c r="B3351" s="67" t="s">
        <v>402</v>
      </c>
      <c r="C3351" s="67" t="s">
        <v>403</v>
      </c>
      <c r="D3351" s="68" t="s">
        <v>369</v>
      </c>
      <c r="E3351" s="67" t="s">
        <v>370</v>
      </c>
      <c r="F3351" s="68" t="s">
        <v>436</v>
      </c>
      <c r="G3351" s="67" t="s">
        <v>437</v>
      </c>
      <c r="H3351" s="68" t="s">
        <v>362</v>
      </c>
      <c r="I3351" s="69">
        <v>0</v>
      </c>
      <c r="J3351" s="69">
        <v>0</v>
      </c>
      <c r="K3351" s="91"/>
      <c r="L3351" s="91"/>
    </row>
    <row r="3352" spans="2:12" x14ac:dyDescent="0.25">
      <c r="B3352" s="67" t="s">
        <v>402</v>
      </c>
      <c r="C3352" s="67" t="s">
        <v>403</v>
      </c>
      <c r="D3352" s="68" t="s">
        <v>369</v>
      </c>
      <c r="E3352" s="67" t="s">
        <v>370</v>
      </c>
      <c r="F3352" s="68" t="s">
        <v>436</v>
      </c>
      <c r="G3352" s="67" t="s">
        <v>437</v>
      </c>
      <c r="H3352" s="68" t="s">
        <v>363</v>
      </c>
      <c r="I3352" s="69">
        <v>0</v>
      </c>
      <c r="J3352" s="69">
        <v>0</v>
      </c>
      <c r="K3352" s="91"/>
      <c r="L3352" s="91"/>
    </row>
    <row r="3353" spans="2:12" x14ac:dyDescent="0.25">
      <c r="B3353" s="67" t="s">
        <v>402</v>
      </c>
      <c r="C3353" s="67" t="s">
        <v>403</v>
      </c>
      <c r="D3353" s="68" t="s">
        <v>369</v>
      </c>
      <c r="E3353" s="67" t="s">
        <v>370</v>
      </c>
      <c r="F3353" s="68" t="s">
        <v>436</v>
      </c>
      <c r="G3353" s="67" t="s">
        <v>437</v>
      </c>
      <c r="H3353" s="68" t="s">
        <v>362</v>
      </c>
      <c r="I3353" s="69">
        <v>0</v>
      </c>
      <c r="J3353" s="69">
        <v>0</v>
      </c>
      <c r="K3353" s="91"/>
      <c r="L3353" s="91"/>
    </row>
    <row r="3354" spans="2:12" x14ac:dyDescent="0.25">
      <c r="B3354" s="67" t="s">
        <v>402</v>
      </c>
      <c r="C3354" s="67" t="s">
        <v>403</v>
      </c>
      <c r="D3354" s="68" t="s">
        <v>369</v>
      </c>
      <c r="E3354" s="67" t="s">
        <v>370</v>
      </c>
      <c r="F3354" s="68" t="s">
        <v>436</v>
      </c>
      <c r="G3354" s="67" t="s">
        <v>437</v>
      </c>
      <c r="H3354" s="68" t="s">
        <v>364</v>
      </c>
      <c r="I3354" s="69">
        <v>0</v>
      </c>
      <c r="J3354" s="69">
        <v>0</v>
      </c>
      <c r="K3354" s="91"/>
      <c r="L3354" s="91"/>
    </row>
    <row r="3355" spans="2:12" x14ac:dyDescent="0.25">
      <c r="B3355" s="67" t="s">
        <v>402</v>
      </c>
      <c r="C3355" s="67" t="s">
        <v>403</v>
      </c>
      <c r="D3355" s="68" t="s">
        <v>369</v>
      </c>
      <c r="E3355" s="67" t="s">
        <v>370</v>
      </c>
      <c r="F3355" s="68" t="s">
        <v>436</v>
      </c>
      <c r="G3355" s="67" t="s">
        <v>437</v>
      </c>
      <c r="H3355" s="68" t="s">
        <v>362</v>
      </c>
      <c r="I3355" s="69">
        <v>0</v>
      </c>
      <c r="J3355" s="69">
        <v>0</v>
      </c>
      <c r="K3355" s="91"/>
      <c r="L3355" s="91"/>
    </row>
    <row r="3356" spans="2:12" x14ac:dyDescent="0.25">
      <c r="B3356" s="67" t="s">
        <v>402</v>
      </c>
      <c r="C3356" s="67" t="s">
        <v>403</v>
      </c>
      <c r="D3356" s="68" t="s">
        <v>369</v>
      </c>
      <c r="E3356" s="67" t="s">
        <v>370</v>
      </c>
      <c r="F3356" s="68" t="s">
        <v>436</v>
      </c>
      <c r="G3356" s="67" t="s">
        <v>437</v>
      </c>
      <c r="H3356" s="68" t="s">
        <v>363</v>
      </c>
      <c r="I3356" s="69">
        <v>74</v>
      </c>
      <c r="J3356" s="69">
        <v>72</v>
      </c>
      <c r="K3356" s="91"/>
      <c r="L3356" s="91"/>
    </row>
    <row r="3357" spans="2:12" x14ac:dyDescent="0.25">
      <c r="B3357" s="67" t="s">
        <v>402</v>
      </c>
      <c r="C3357" s="67" t="s">
        <v>403</v>
      </c>
      <c r="D3357" s="68" t="s">
        <v>369</v>
      </c>
      <c r="E3357" s="67" t="s">
        <v>370</v>
      </c>
      <c r="F3357" s="68" t="s">
        <v>436</v>
      </c>
      <c r="G3357" s="67" t="s">
        <v>437</v>
      </c>
      <c r="H3357" s="68" t="s">
        <v>364</v>
      </c>
      <c r="I3357" s="69">
        <v>0</v>
      </c>
      <c r="J3357" s="69">
        <v>7</v>
      </c>
      <c r="K3357" s="91"/>
      <c r="L3357" s="91"/>
    </row>
    <row r="3358" spans="2:12" x14ac:dyDescent="0.25">
      <c r="B3358" s="67" t="s">
        <v>402</v>
      </c>
      <c r="C3358" s="67" t="s">
        <v>403</v>
      </c>
      <c r="D3358" s="68" t="s">
        <v>369</v>
      </c>
      <c r="E3358" s="67" t="s">
        <v>370</v>
      </c>
      <c r="F3358" s="68" t="s">
        <v>436</v>
      </c>
      <c r="G3358" s="67" t="s">
        <v>437</v>
      </c>
      <c r="H3358" s="68" t="s">
        <v>363</v>
      </c>
      <c r="I3358" s="69">
        <v>0</v>
      </c>
      <c r="J3358" s="69">
        <v>10</v>
      </c>
      <c r="K3358" s="91"/>
      <c r="L3358" s="91"/>
    </row>
    <row r="3359" spans="2:12" x14ac:dyDescent="0.25">
      <c r="B3359" s="67" t="s">
        <v>402</v>
      </c>
      <c r="C3359" s="67" t="s">
        <v>403</v>
      </c>
      <c r="D3359" s="68" t="s">
        <v>369</v>
      </c>
      <c r="E3359" s="67" t="s">
        <v>370</v>
      </c>
      <c r="F3359" s="68" t="s">
        <v>436</v>
      </c>
      <c r="G3359" s="67" t="s">
        <v>437</v>
      </c>
      <c r="H3359" s="68" t="s">
        <v>363</v>
      </c>
      <c r="I3359" s="69">
        <v>0</v>
      </c>
      <c r="J3359" s="69">
        <v>0</v>
      </c>
      <c r="K3359" s="91"/>
      <c r="L3359" s="91"/>
    </row>
    <row r="3360" spans="2:12" x14ac:dyDescent="0.25">
      <c r="B3360" s="67" t="s">
        <v>402</v>
      </c>
      <c r="C3360" s="67" t="s">
        <v>403</v>
      </c>
      <c r="D3360" s="68" t="s">
        <v>369</v>
      </c>
      <c r="E3360" s="67" t="s">
        <v>370</v>
      </c>
      <c r="F3360" s="68" t="s">
        <v>436</v>
      </c>
      <c r="G3360" s="67" t="s">
        <v>437</v>
      </c>
      <c r="H3360" s="68" t="s">
        <v>362</v>
      </c>
      <c r="I3360" s="69">
        <v>0</v>
      </c>
      <c r="J3360" s="69">
        <v>12</v>
      </c>
      <c r="K3360" s="91"/>
      <c r="L3360" s="91"/>
    </row>
    <row r="3361" spans="2:12" x14ac:dyDescent="0.25">
      <c r="B3361" s="67" t="s">
        <v>402</v>
      </c>
      <c r="C3361" s="67" t="s">
        <v>403</v>
      </c>
      <c r="D3361" s="68" t="s">
        <v>369</v>
      </c>
      <c r="E3361" s="67" t="s">
        <v>370</v>
      </c>
      <c r="F3361" s="68" t="s">
        <v>436</v>
      </c>
      <c r="G3361" s="67" t="s">
        <v>437</v>
      </c>
      <c r="H3361" s="68" t="s">
        <v>363</v>
      </c>
      <c r="I3361" s="69">
        <v>72</v>
      </c>
      <c r="J3361" s="69">
        <v>68</v>
      </c>
      <c r="K3361" s="91"/>
      <c r="L3361" s="91"/>
    </row>
    <row r="3362" spans="2:12" x14ac:dyDescent="0.25">
      <c r="B3362" s="67" t="s">
        <v>402</v>
      </c>
      <c r="C3362" s="67" t="s">
        <v>403</v>
      </c>
      <c r="D3362" s="68" t="s">
        <v>369</v>
      </c>
      <c r="E3362" s="67" t="s">
        <v>370</v>
      </c>
      <c r="F3362" s="68" t="s">
        <v>436</v>
      </c>
      <c r="G3362" s="67" t="s">
        <v>437</v>
      </c>
      <c r="H3362" s="68" t="s">
        <v>364</v>
      </c>
      <c r="I3362" s="69">
        <v>18</v>
      </c>
      <c r="J3362" s="69">
        <v>16</v>
      </c>
      <c r="K3362" s="91"/>
      <c r="L3362" s="91"/>
    </row>
    <row r="3363" spans="2:12" x14ac:dyDescent="0.25">
      <c r="B3363" s="67" t="s">
        <v>402</v>
      </c>
      <c r="C3363" s="67" t="s">
        <v>403</v>
      </c>
      <c r="D3363" s="68" t="s">
        <v>369</v>
      </c>
      <c r="E3363" s="67" t="s">
        <v>370</v>
      </c>
      <c r="F3363" s="68" t="s">
        <v>436</v>
      </c>
      <c r="G3363" s="67" t="s">
        <v>437</v>
      </c>
      <c r="H3363" s="68" t="s">
        <v>362</v>
      </c>
      <c r="I3363" s="69">
        <v>14</v>
      </c>
      <c r="J3363" s="69">
        <v>7</v>
      </c>
      <c r="K3363" s="91"/>
      <c r="L3363" s="91"/>
    </row>
    <row r="3364" spans="2:12" x14ac:dyDescent="0.25">
      <c r="B3364" s="67" t="s">
        <v>402</v>
      </c>
      <c r="C3364" s="67" t="s">
        <v>403</v>
      </c>
      <c r="D3364" s="68" t="s">
        <v>369</v>
      </c>
      <c r="E3364" s="67" t="s">
        <v>370</v>
      </c>
      <c r="F3364" s="68" t="s">
        <v>436</v>
      </c>
      <c r="G3364" s="67" t="s">
        <v>437</v>
      </c>
      <c r="H3364" s="68" t="s">
        <v>363</v>
      </c>
      <c r="I3364" s="69">
        <v>0</v>
      </c>
      <c r="J3364" s="69">
        <v>43</v>
      </c>
      <c r="K3364" s="91"/>
      <c r="L3364" s="91"/>
    </row>
    <row r="3365" spans="2:12" x14ac:dyDescent="0.25">
      <c r="B3365" s="67" t="s">
        <v>402</v>
      </c>
      <c r="C3365" s="67" t="s">
        <v>403</v>
      </c>
      <c r="D3365" s="68" t="s">
        <v>369</v>
      </c>
      <c r="E3365" s="67" t="s">
        <v>370</v>
      </c>
      <c r="F3365" s="68" t="s">
        <v>436</v>
      </c>
      <c r="G3365" s="67" t="s">
        <v>437</v>
      </c>
      <c r="H3365" s="68" t="s">
        <v>364</v>
      </c>
      <c r="I3365" s="69">
        <v>31</v>
      </c>
      <c r="J3365" s="69">
        <v>36</v>
      </c>
      <c r="K3365" s="91"/>
      <c r="L3365" s="91"/>
    </row>
    <row r="3366" spans="2:12" x14ac:dyDescent="0.25">
      <c r="B3366" s="67" t="s">
        <v>402</v>
      </c>
      <c r="C3366" s="67" t="s">
        <v>403</v>
      </c>
      <c r="D3366" s="68" t="s">
        <v>369</v>
      </c>
      <c r="E3366" s="67" t="s">
        <v>370</v>
      </c>
      <c r="F3366" s="68" t="s">
        <v>436</v>
      </c>
      <c r="G3366" s="67" t="s">
        <v>437</v>
      </c>
      <c r="H3366" s="68" t="s">
        <v>363</v>
      </c>
      <c r="I3366" s="69">
        <v>4</v>
      </c>
      <c r="J3366" s="69">
        <v>0</v>
      </c>
      <c r="K3366" s="91"/>
      <c r="L3366" s="91"/>
    </row>
    <row r="3367" spans="2:12" x14ac:dyDescent="0.25">
      <c r="B3367" s="67" t="s">
        <v>402</v>
      </c>
      <c r="C3367" s="67" t="s">
        <v>403</v>
      </c>
      <c r="D3367" s="68" t="s">
        <v>369</v>
      </c>
      <c r="E3367" s="67" t="s">
        <v>370</v>
      </c>
      <c r="F3367" s="68" t="s">
        <v>436</v>
      </c>
      <c r="G3367" s="67" t="s">
        <v>437</v>
      </c>
      <c r="H3367" s="68" t="s">
        <v>364</v>
      </c>
      <c r="I3367" s="69">
        <v>12</v>
      </c>
      <c r="J3367" s="69">
        <v>12</v>
      </c>
      <c r="K3367" s="91"/>
      <c r="L3367" s="91"/>
    </row>
    <row r="3368" spans="2:12" x14ac:dyDescent="0.25">
      <c r="B3368" s="67" t="s">
        <v>402</v>
      </c>
      <c r="C3368" s="67" t="s">
        <v>403</v>
      </c>
      <c r="D3368" s="68" t="s">
        <v>369</v>
      </c>
      <c r="E3368" s="67" t="s">
        <v>370</v>
      </c>
      <c r="F3368" s="68" t="s">
        <v>436</v>
      </c>
      <c r="G3368" s="67" t="s">
        <v>437</v>
      </c>
      <c r="H3368" s="68" t="s">
        <v>362</v>
      </c>
      <c r="I3368" s="69">
        <v>30</v>
      </c>
      <c r="J3368" s="69">
        <v>30</v>
      </c>
      <c r="K3368" s="91"/>
      <c r="L3368" s="91"/>
    </row>
    <row r="3369" spans="2:12" x14ac:dyDescent="0.25">
      <c r="B3369" s="67" t="s">
        <v>402</v>
      </c>
      <c r="C3369" s="67" t="s">
        <v>403</v>
      </c>
      <c r="D3369" s="68" t="s">
        <v>369</v>
      </c>
      <c r="E3369" s="67" t="s">
        <v>370</v>
      </c>
      <c r="F3369" s="68" t="s">
        <v>436</v>
      </c>
      <c r="G3369" s="67" t="s">
        <v>437</v>
      </c>
      <c r="H3369" s="68" t="s">
        <v>363</v>
      </c>
      <c r="I3369" s="69">
        <v>153</v>
      </c>
      <c r="J3369" s="69">
        <v>231</v>
      </c>
      <c r="K3369" s="91"/>
      <c r="L3369" s="91"/>
    </row>
    <row r="3370" spans="2:12" x14ac:dyDescent="0.25">
      <c r="B3370" s="67" t="s">
        <v>402</v>
      </c>
      <c r="C3370" s="67" t="s">
        <v>403</v>
      </c>
      <c r="D3370" s="68" t="s">
        <v>369</v>
      </c>
      <c r="E3370" s="67" t="s">
        <v>370</v>
      </c>
      <c r="F3370" s="68" t="s">
        <v>436</v>
      </c>
      <c r="G3370" s="67" t="s">
        <v>437</v>
      </c>
      <c r="H3370" s="68" t="s">
        <v>364</v>
      </c>
      <c r="I3370" s="69">
        <v>30</v>
      </c>
      <c r="J3370" s="69">
        <v>63</v>
      </c>
      <c r="K3370" s="91"/>
      <c r="L3370" s="91"/>
    </row>
    <row r="3371" spans="2:12" x14ac:dyDescent="0.25">
      <c r="B3371" s="67" t="s">
        <v>402</v>
      </c>
      <c r="C3371" s="67" t="s">
        <v>403</v>
      </c>
      <c r="D3371" s="68" t="s">
        <v>369</v>
      </c>
      <c r="E3371" s="67" t="s">
        <v>370</v>
      </c>
      <c r="F3371" s="68" t="s">
        <v>436</v>
      </c>
      <c r="G3371" s="67" t="s">
        <v>437</v>
      </c>
      <c r="H3371" s="68" t="s">
        <v>362</v>
      </c>
      <c r="I3371" s="69">
        <v>0</v>
      </c>
      <c r="J3371" s="69">
        <v>0</v>
      </c>
      <c r="K3371" s="91"/>
      <c r="L3371" s="91"/>
    </row>
    <row r="3372" spans="2:12" x14ac:dyDescent="0.25">
      <c r="B3372" s="67" t="s">
        <v>402</v>
      </c>
      <c r="C3372" s="67" t="s">
        <v>403</v>
      </c>
      <c r="D3372" s="68" t="s">
        <v>369</v>
      </c>
      <c r="E3372" s="67" t="s">
        <v>370</v>
      </c>
      <c r="F3372" s="68" t="s">
        <v>436</v>
      </c>
      <c r="G3372" s="67" t="s">
        <v>437</v>
      </c>
      <c r="H3372" s="68" t="s">
        <v>363</v>
      </c>
      <c r="I3372" s="69">
        <v>0</v>
      </c>
      <c r="J3372" s="69">
        <v>0</v>
      </c>
      <c r="K3372" s="91"/>
      <c r="L3372" s="91"/>
    </row>
    <row r="3373" spans="2:12" x14ac:dyDescent="0.25">
      <c r="B3373" s="67" t="s">
        <v>402</v>
      </c>
      <c r="C3373" s="67" t="s">
        <v>403</v>
      </c>
      <c r="D3373" s="68" t="s">
        <v>369</v>
      </c>
      <c r="E3373" s="67" t="s">
        <v>370</v>
      </c>
      <c r="F3373" s="68" t="s">
        <v>436</v>
      </c>
      <c r="G3373" s="67" t="s">
        <v>437</v>
      </c>
      <c r="H3373" s="68" t="s">
        <v>364</v>
      </c>
      <c r="I3373" s="69">
        <v>0</v>
      </c>
      <c r="J3373" s="69">
        <v>0</v>
      </c>
      <c r="K3373" s="91"/>
      <c r="L3373" s="91"/>
    </row>
    <row r="3374" spans="2:12" x14ac:dyDescent="0.25">
      <c r="B3374" s="67" t="s">
        <v>402</v>
      </c>
      <c r="C3374" s="67" t="s">
        <v>403</v>
      </c>
      <c r="D3374" s="68" t="s">
        <v>369</v>
      </c>
      <c r="E3374" s="67" t="s">
        <v>370</v>
      </c>
      <c r="F3374" s="68" t="s">
        <v>436</v>
      </c>
      <c r="G3374" s="67" t="s">
        <v>437</v>
      </c>
      <c r="H3374" s="68" t="s">
        <v>363</v>
      </c>
      <c r="I3374" s="69">
        <v>0</v>
      </c>
      <c r="J3374" s="69">
        <v>0</v>
      </c>
      <c r="K3374" s="91"/>
      <c r="L3374" s="91"/>
    </row>
    <row r="3375" spans="2:12" x14ac:dyDescent="0.25">
      <c r="B3375" s="67" t="s">
        <v>402</v>
      </c>
      <c r="C3375" s="67" t="s">
        <v>403</v>
      </c>
      <c r="D3375" s="68" t="s">
        <v>369</v>
      </c>
      <c r="E3375" s="67" t="s">
        <v>370</v>
      </c>
      <c r="F3375" s="68" t="s">
        <v>436</v>
      </c>
      <c r="G3375" s="67" t="s">
        <v>437</v>
      </c>
      <c r="H3375" s="68" t="s">
        <v>362</v>
      </c>
      <c r="I3375" s="69">
        <v>0</v>
      </c>
      <c r="J3375" s="69">
        <v>20</v>
      </c>
      <c r="K3375" s="91"/>
      <c r="L3375" s="91"/>
    </row>
    <row r="3376" spans="2:12" x14ac:dyDescent="0.25">
      <c r="B3376" s="67" t="s">
        <v>402</v>
      </c>
      <c r="C3376" s="67" t="s">
        <v>403</v>
      </c>
      <c r="D3376" s="68" t="s">
        <v>369</v>
      </c>
      <c r="E3376" s="67" t="s">
        <v>370</v>
      </c>
      <c r="F3376" s="68" t="s">
        <v>436</v>
      </c>
      <c r="G3376" s="67" t="s">
        <v>437</v>
      </c>
      <c r="H3376" s="68" t="s">
        <v>363</v>
      </c>
      <c r="I3376" s="69">
        <v>43</v>
      </c>
      <c r="J3376" s="69">
        <v>24</v>
      </c>
      <c r="K3376" s="91"/>
      <c r="L3376" s="91"/>
    </row>
    <row r="3377" spans="2:12" x14ac:dyDescent="0.25">
      <c r="B3377" s="67" t="s">
        <v>402</v>
      </c>
      <c r="C3377" s="67" t="s">
        <v>403</v>
      </c>
      <c r="D3377" s="68" t="s">
        <v>369</v>
      </c>
      <c r="E3377" s="67" t="s">
        <v>370</v>
      </c>
      <c r="F3377" s="68" t="s">
        <v>436</v>
      </c>
      <c r="G3377" s="67" t="s">
        <v>437</v>
      </c>
      <c r="H3377" s="68" t="s">
        <v>364</v>
      </c>
      <c r="I3377" s="69">
        <v>26</v>
      </c>
      <c r="J3377" s="69">
        <v>24</v>
      </c>
      <c r="K3377" s="91"/>
      <c r="L3377" s="91"/>
    </row>
    <row r="3378" spans="2:12" x14ac:dyDescent="0.25">
      <c r="B3378" s="67" t="s">
        <v>402</v>
      </c>
      <c r="C3378" s="67" t="s">
        <v>403</v>
      </c>
      <c r="D3378" s="68" t="s">
        <v>369</v>
      </c>
      <c r="E3378" s="67" t="s">
        <v>370</v>
      </c>
      <c r="F3378" s="68" t="s">
        <v>436</v>
      </c>
      <c r="G3378" s="67" t="s">
        <v>437</v>
      </c>
      <c r="H3378" s="68" t="s">
        <v>362</v>
      </c>
      <c r="I3378" s="69">
        <v>0.309</v>
      </c>
      <c r="J3378" s="69">
        <v>0.20599999999999999</v>
      </c>
      <c r="K3378" s="91"/>
      <c r="L3378" s="91"/>
    </row>
    <row r="3379" spans="2:12" x14ac:dyDescent="0.25">
      <c r="B3379" s="67" t="s">
        <v>402</v>
      </c>
      <c r="C3379" s="67" t="s">
        <v>403</v>
      </c>
      <c r="D3379" s="68" t="s">
        <v>369</v>
      </c>
      <c r="E3379" s="67" t="s">
        <v>370</v>
      </c>
      <c r="F3379" s="68" t="s">
        <v>436</v>
      </c>
      <c r="G3379" s="67" t="s">
        <v>437</v>
      </c>
      <c r="H3379" s="68" t="s">
        <v>363</v>
      </c>
      <c r="I3379" s="69">
        <v>0.39140000000000003</v>
      </c>
      <c r="J3379" s="69">
        <v>0.55620000000000003</v>
      </c>
      <c r="K3379" s="91"/>
      <c r="L3379" s="91"/>
    </row>
    <row r="3380" spans="2:12" x14ac:dyDescent="0.25">
      <c r="B3380" s="67" t="s">
        <v>402</v>
      </c>
      <c r="C3380" s="67" t="s">
        <v>403</v>
      </c>
      <c r="D3380" s="68" t="s">
        <v>369</v>
      </c>
      <c r="E3380" s="67" t="s">
        <v>370</v>
      </c>
      <c r="F3380" s="68" t="s">
        <v>436</v>
      </c>
      <c r="G3380" s="67" t="s">
        <v>437</v>
      </c>
      <c r="H3380" s="68" t="s">
        <v>364</v>
      </c>
      <c r="I3380" s="69">
        <v>0.45319999999999999</v>
      </c>
      <c r="J3380" s="69">
        <v>0.28839999999999999</v>
      </c>
      <c r="K3380" s="91"/>
      <c r="L3380" s="91"/>
    </row>
    <row r="3381" spans="2:12" x14ac:dyDescent="0.25">
      <c r="B3381" s="67" t="s">
        <v>402</v>
      </c>
      <c r="C3381" s="67" t="s">
        <v>403</v>
      </c>
      <c r="D3381" s="68" t="s">
        <v>369</v>
      </c>
      <c r="E3381" s="67" t="s">
        <v>370</v>
      </c>
      <c r="F3381" s="68" t="s">
        <v>436</v>
      </c>
      <c r="G3381" s="67" t="s">
        <v>437</v>
      </c>
      <c r="H3381" s="68" t="s">
        <v>362</v>
      </c>
      <c r="I3381" s="69">
        <v>0</v>
      </c>
      <c r="J3381" s="69">
        <v>0</v>
      </c>
      <c r="K3381" s="91"/>
      <c r="L3381" s="91"/>
    </row>
    <row r="3382" spans="2:12" x14ac:dyDescent="0.25">
      <c r="B3382" s="67" t="s">
        <v>402</v>
      </c>
      <c r="C3382" s="67" t="s">
        <v>403</v>
      </c>
      <c r="D3382" s="68" t="s">
        <v>369</v>
      </c>
      <c r="E3382" s="67" t="s">
        <v>370</v>
      </c>
      <c r="F3382" s="68" t="s">
        <v>436</v>
      </c>
      <c r="G3382" s="67" t="s">
        <v>437</v>
      </c>
      <c r="H3382" s="68" t="s">
        <v>363</v>
      </c>
      <c r="I3382" s="69">
        <v>0</v>
      </c>
      <c r="J3382" s="69">
        <v>0</v>
      </c>
      <c r="K3382" s="91"/>
      <c r="L3382" s="91"/>
    </row>
    <row r="3383" spans="2:12" x14ac:dyDescent="0.25">
      <c r="B3383" s="67" t="s">
        <v>402</v>
      </c>
      <c r="C3383" s="67" t="s">
        <v>403</v>
      </c>
      <c r="D3383" s="68" t="s">
        <v>369</v>
      </c>
      <c r="E3383" s="67" t="s">
        <v>370</v>
      </c>
      <c r="F3383" s="68" t="s">
        <v>436</v>
      </c>
      <c r="G3383" s="67" t="s">
        <v>437</v>
      </c>
      <c r="H3383" s="68" t="s">
        <v>364</v>
      </c>
      <c r="I3383" s="69">
        <v>0</v>
      </c>
      <c r="J3383" s="69">
        <v>0</v>
      </c>
      <c r="K3383" s="91"/>
      <c r="L3383" s="91"/>
    </row>
    <row r="3384" spans="2:12" x14ac:dyDescent="0.25">
      <c r="B3384" s="67" t="s">
        <v>402</v>
      </c>
      <c r="C3384" s="67" t="s">
        <v>403</v>
      </c>
      <c r="D3384" s="68" t="s">
        <v>369</v>
      </c>
      <c r="E3384" s="67" t="s">
        <v>370</v>
      </c>
      <c r="F3384" s="68" t="s">
        <v>436</v>
      </c>
      <c r="G3384" s="67" t="s">
        <v>437</v>
      </c>
      <c r="H3384" s="68" t="s">
        <v>362</v>
      </c>
      <c r="I3384" s="69">
        <v>37</v>
      </c>
      <c r="J3384" s="69">
        <v>50</v>
      </c>
      <c r="K3384" s="91"/>
      <c r="L3384" s="91"/>
    </row>
    <row r="3385" spans="2:12" x14ac:dyDescent="0.25">
      <c r="B3385" s="67" t="s">
        <v>402</v>
      </c>
      <c r="C3385" s="67" t="s">
        <v>403</v>
      </c>
      <c r="D3385" s="68" t="s">
        <v>369</v>
      </c>
      <c r="E3385" s="67" t="s">
        <v>370</v>
      </c>
      <c r="F3385" s="68" t="s">
        <v>436</v>
      </c>
      <c r="G3385" s="67" t="s">
        <v>437</v>
      </c>
      <c r="H3385" s="68" t="s">
        <v>363</v>
      </c>
      <c r="I3385" s="69">
        <v>44</v>
      </c>
      <c r="J3385" s="69">
        <v>85</v>
      </c>
      <c r="K3385" s="91"/>
      <c r="L3385" s="91"/>
    </row>
    <row r="3386" spans="2:12" x14ac:dyDescent="0.25">
      <c r="B3386" s="67" t="s">
        <v>402</v>
      </c>
      <c r="C3386" s="67" t="s">
        <v>403</v>
      </c>
      <c r="D3386" s="68" t="s">
        <v>369</v>
      </c>
      <c r="E3386" s="67" t="s">
        <v>370</v>
      </c>
      <c r="F3386" s="68" t="s">
        <v>436</v>
      </c>
      <c r="G3386" s="67" t="s">
        <v>437</v>
      </c>
      <c r="H3386" s="68" t="s">
        <v>364</v>
      </c>
      <c r="I3386" s="69">
        <v>18</v>
      </c>
      <c r="J3386" s="69">
        <v>30</v>
      </c>
      <c r="K3386" s="91"/>
      <c r="L3386" s="91"/>
    </row>
    <row r="3387" spans="2:12" x14ac:dyDescent="0.25">
      <c r="B3387" s="67" t="s">
        <v>402</v>
      </c>
      <c r="C3387" s="67" t="s">
        <v>403</v>
      </c>
      <c r="D3387" s="68" t="s">
        <v>369</v>
      </c>
      <c r="E3387" s="67" t="s">
        <v>370</v>
      </c>
      <c r="F3387" s="68" t="s">
        <v>436</v>
      </c>
      <c r="G3387" s="67" t="s">
        <v>437</v>
      </c>
      <c r="H3387" s="68" t="s">
        <v>362</v>
      </c>
      <c r="I3387" s="69">
        <v>9</v>
      </c>
      <c r="J3387" s="69">
        <v>29</v>
      </c>
      <c r="K3387" s="91"/>
      <c r="L3387" s="91"/>
    </row>
    <row r="3388" spans="2:12" x14ac:dyDescent="0.25">
      <c r="B3388" s="67" t="s">
        <v>402</v>
      </c>
      <c r="C3388" s="67" t="s">
        <v>403</v>
      </c>
      <c r="D3388" s="68" t="s">
        <v>369</v>
      </c>
      <c r="E3388" s="67" t="s">
        <v>370</v>
      </c>
      <c r="F3388" s="68" t="s">
        <v>436</v>
      </c>
      <c r="G3388" s="67" t="s">
        <v>437</v>
      </c>
      <c r="H3388" s="68" t="s">
        <v>363</v>
      </c>
      <c r="I3388" s="69">
        <v>14</v>
      </c>
      <c r="J3388" s="69">
        <v>17</v>
      </c>
      <c r="K3388" s="91"/>
      <c r="L3388" s="91"/>
    </row>
    <row r="3389" spans="2:12" x14ac:dyDescent="0.25">
      <c r="B3389" s="67" t="s">
        <v>402</v>
      </c>
      <c r="C3389" s="67" t="s">
        <v>403</v>
      </c>
      <c r="D3389" s="68" t="s">
        <v>369</v>
      </c>
      <c r="E3389" s="67" t="s">
        <v>370</v>
      </c>
      <c r="F3389" s="68" t="s">
        <v>436</v>
      </c>
      <c r="G3389" s="67" t="s">
        <v>437</v>
      </c>
      <c r="H3389" s="68" t="s">
        <v>364</v>
      </c>
      <c r="I3389" s="69">
        <v>0</v>
      </c>
      <c r="J3389" s="69">
        <v>0</v>
      </c>
      <c r="K3389" s="91"/>
      <c r="L3389" s="91"/>
    </row>
    <row r="3390" spans="2:12" x14ac:dyDescent="0.25">
      <c r="B3390" s="67" t="s">
        <v>402</v>
      </c>
      <c r="C3390" s="67" t="s">
        <v>403</v>
      </c>
      <c r="D3390" s="68" t="s">
        <v>369</v>
      </c>
      <c r="E3390" s="67" t="s">
        <v>370</v>
      </c>
      <c r="F3390" s="68" t="s">
        <v>436</v>
      </c>
      <c r="G3390" s="67" t="s">
        <v>437</v>
      </c>
      <c r="H3390" s="68" t="s">
        <v>362</v>
      </c>
      <c r="I3390" s="69">
        <v>48</v>
      </c>
      <c r="J3390" s="69">
        <v>35</v>
      </c>
      <c r="K3390" s="91"/>
      <c r="L3390" s="91"/>
    </row>
    <row r="3391" spans="2:12" x14ac:dyDescent="0.25">
      <c r="B3391" s="67" t="s">
        <v>402</v>
      </c>
      <c r="C3391" s="67" t="s">
        <v>403</v>
      </c>
      <c r="D3391" s="68" t="s">
        <v>369</v>
      </c>
      <c r="E3391" s="67" t="s">
        <v>370</v>
      </c>
      <c r="F3391" s="68" t="s">
        <v>436</v>
      </c>
      <c r="G3391" s="67" t="s">
        <v>437</v>
      </c>
      <c r="H3391" s="68" t="s">
        <v>363</v>
      </c>
      <c r="I3391" s="69">
        <v>245</v>
      </c>
      <c r="J3391" s="69">
        <v>267</v>
      </c>
      <c r="K3391" s="91"/>
      <c r="L3391" s="91"/>
    </row>
    <row r="3392" spans="2:12" x14ac:dyDescent="0.25">
      <c r="B3392" s="67" t="s">
        <v>402</v>
      </c>
      <c r="C3392" s="67" t="s">
        <v>403</v>
      </c>
      <c r="D3392" s="68" t="s">
        <v>369</v>
      </c>
      <c r="E3392" s="67" t="s">
        <v>370</v>
      </c>
      <c r="F3392" s="68" t="s">
        <v>436</v>
      </c>
      <c r="G3392" s="67" t="s">
        <v>437</v>
      </c>
      <c r="H3392" s="68" t="s">
        <v>364</v>
      </c>
      <c r="I3392" s="69">
        <v>21</v>
      </c>
      <c r="J3392" s="69">
        <v>6</v>
      </c>
      <c r="K3392" s="91"/>
      <c r="L3392" s="91"/>
    </row>
    <row r="3393" spans="2:12" x14ac:dyDescent="0.25">
      <c r="B3393" s="67" t="s">
        <v>402</v>
      </c>
      <c r="C3393" s="67" t="s">
        <v>403</v>
      </c>
      <c r="D3393" s="68" t="s">
        <v>369</v>
      </c>
      <c r="E3393" s="67" t="s">
        <v>370</v>
      </c>
      <c r="F3393" s="68" t="s">
        <v>436</v>
      </c>
      <c r="G3393" s="67" t="s">
        <v>437</v>
      </c>
      <c r="H3393" s="68" t="s">
        <v>362</v>
      </c>
      <c r="I3393" s="69">
        <v>27</v>
      </c>
      <c r="J3393" s="69">
        <v>47</v>
      </c>
      <c r="K3393" s="91"/>
      <c r="L3393" s="91"/>
    </row>
    <row r="3394" spans="2:12" x14ac:dyDescent="0.25">
      <c r="B3394" s="67" t="s">
        <v>402</v>
      </c>
      <c r="C3394" s="67" t="s">
        <v>403</v>
      </c>
      <c r="D3394" s="68" t="s">
        <v>369</v>
      </c>
      <c r="E3394" s="67" t="s">
        <v>370</v>
      </c>
      <c r="F3394" s="68" t="s">
        <v>436</v>
      </c>
      <c r="G3394" s="67" t="s">
        <v>437</v>
      </c>
      <c r="H3394" s="68" t="s">
        <v>363</v>
      </c>
      <c r="I3394" s="69">
        <v>34</v>
      </c>
      <c r="J3394" s="69">
        <v>47</v>
      </c>
      <c r="K3394" s="91"/>
      <c r="L3394" s="91"/>
    </row>
    <row r="3395" spans="2:12" x14ac:dyDescent="0.25">
      <c r="B3395" s="67" t="s">
        <v>402</v>
      </c>
      <c r="C3395" s="67" t="s">
        <v>403</v>
      </c>
      <c r="D3395" s="68" t="s">
        <v>369</v>
      </c>
      <c r="E3395" s="67" t="s">
        <v>370</v>
      </c>
      <c r="F3395" s="68" t="s">
        <v>436</v>
      </c>
      <c r="G3395" s="67" t="s">
        <v>437</v>
      </c>
      <c r="H3395" s="68" t="s">
        <v>362</v>
      </c>
      <c r="I3395" s="69">
        <v>32</v>
      </c>
      <c r="J3395" s="69">
        <v>83</v>
      </c>
      <c r="K3395" s="91"/>
      <c r="L3395" s="91"/>
    </row>
    <row r="3396" spans="2:12" x14ac:dyDescent="0.25">
      <c r="B3396" s="67" t="s">
        <v>402</v>
      </c>
      <c r="C3396" s="67" t="s">
        <v>403</v>
      </c>
      <c r="D3396" s="68" t="s">
        <v>369</v>
      </c>
      <c r="E3396" s="67" t="s">
        <v>370</v>
      </c>
      <c r="F3396" s="68" t="s">
        <v>436</v>
      </c>
      <c r="G3396" s="67" t="s">
        <v>437</v>
      </c>
      <c r="H3396" s="68" t="s">
        <v>363</v>
      </c>
      <c r="I3396" s="69">
        <v>159</v>
      </c>
      <c r="J3396" s="69">
        <v>265</v>
      </c>
      <c r="K3396" s="91"/>
      <c r="L3396" s="91"/>
    </row>
    <row r="3397" spans="2:12" x14ac:dyDescent="0.25">
      <c r="B3397" s="67" t="s">
        <v>402</v>
      </c>
      <c r="C3397" s="67" t="s">
        <v>403</v>
      </c>
      <c r="D3397" s="68" t="s">
        <v>369</v>
      </c>
      <c r="E3397" s="67" t="s">
        <v>370</v>
      </c>
      <c r="F3397" s="68" t="s">
        <v>436</v>
      </c>
      <c r="G3397" s="67" t="s">
        <v>437</v>
      </c>
      <c r="H3397" s="68" t="s">
        <v>364</v>
      </c>
      <c r="I3397" s="69">
        <v>70</v>
      </c>
      <c r="J3397" s="69">
        <v>76</v>
      </c>
      <c r="K3397" s="91"/>
      <c r="L3397" s="91"/>
    </row>
    <row r="3398" spans="2:12" x14ac:dyDescent="0.25">
      <c r="B3398" s="67" t="s">
        <v>402</v>
      </c>
      <c r="C3398" s="67" t="s">
        <v>403</v>
      </c>
      <c r="D3398" s="68" t="s">
        <v>369</v>
      </c>
      <c r="E3398" s="67" t="s">
        <v>370</v>
      </c>
      <c r="F3398" s="68" t="s">
        <v>436</v>
      </c>
      <c r="G3398" s="67" t="s">
        <v>437</v>
      </c>
      <c r="H3398" s="68" t="s">
        <v>362</v>
      </c>
      <c r="I3398" s="69">
        <v>3</v>
      </c>
      <c r="J3398" s="69">
        <v>3</v>
      </c>
      <c r="K3398" s="91"/>
      <c r="L3398" s="91"/>
    </row>
    <row r="3399" spans="2:12" x14ac:dyDescent="0.25">
      <c r="B3399" s="67" t="s">
        <v>402</v>
      </c>
      <c r="C3399" s="67" t="s">
        <v>403</v>
      </c>
      <c r="D3399" s="68" t="s">
        <v>369</v>
      </c>
      <c r="E3399" s="67" t="s">
        <v>370</v>
      </c>
      <c r="F3399" s="68" t="s">
        <v>436</v>
      </c>
      <c r="G3399" s="67" t="s">
        <v>437</v>
      </c>
      <c r="H3399" s="68" t="s">
        <v>363</v>
      </c>
      <c r="I3399" s="69">
        <v>64</v>
      </c>
      <c r="J3399" s="69">
        <v>112</v>
      </c>
      <c r="K3399" s="91"/>
      <c r="L3399" s="91"/>
    </row>
    <row r="3400" spans="2:12" x14ac:dyDescent="0.25">
      <c r="B3400" s="67" t="s">
        <v>402</v>
      </c>
      <c r="C3400" s="67" t="s">
        <v>403</v>
      </c>
      <c r="D3400" s="68" t="s">
        <v>369</v>
      </c>
      <c r="E3400" s="67" t="s">
        <v>370</v>
      </c>
      <c r="F3400" s="68" t="s">
        <v>436</v>
      </c>
      <c r="G3400" s="67" t="s">
        <v>437</v>
      </c>
      <c r="H3400" s="68" t="s">
        <v>364</v>
      </c>
      <c r="I3400" s="69">
        <v>28</v>
      </c>
      <c r="J3400" s="69">
        <v>28</v>
      </c>
      <c r="K3400" s="91"/>
      <c r="L3400" s="91"/>
    </row>
    <row r="3401" spans="2:12" x14ac:dyDescent="0.25">
      <c r="B3401" s="67" t="s">
        <v>402</v>
      </c>
      <c r="C3401" s="67" t="s">
        <v>403</v>
      </c>
      <c r="D3401" s="68" t="s">
        <v>369</v>
      </c>
      <c r="E3401" s="67" t="s">
        <v>370</v>
      </c>
      <c r="F3401" s="68" t="s">
        <v>436</v>
      </c>
      <c r="G3401" s="67" t="s">
        <v>437</v>
      </c>
      <c r="H3401" s="68" t="s">
        <v>362</v>
      </c>
      <c r="I3401" s="69">
        <v>0</v>
      </c>
      <c r="J3401" s="69">
        <v>0</v>
      </c>
      <c r="K3401" s="91"/>
      <c r="L3401" s="91"/>
    </row>
    <row r="3402" spans="2:12" x14ac:dyDescent="0.25">
      <c r="B3402" s="67" t="s">
        <v>402</v>
      </c>
      <c r="C3402" s="67" t="s">
        <v>403</v>
      </c>
      <c r="D3402" s="68" t="s">
        <v>369</v>
      </c>
      <c r="E3402" s="67" t="s">
        <v>370</v>
      </c>
      <c r="F3402" s="68" t="s">
        <v>436</v>
      </c>
      <c r="G3402" s="67" t="s">
        <v>437</v>
      </c>
      <c r="H3402" s="68" t="s">
        <v>363</v>
      </c>
      <c r="I3402" s="69">
        <v>0.3296</v>
      </c>
      <c r="J3402" s="69">
        <v>8.2400000000000001E-2</v>
      </c>
      <c r="K3402" s="91"/>
      <c r="L3402" s="91"/>
    </row>
    <row r="3403" spans="2:12" x14ac:dyDescent="0.25">
      <c r="B3403" s="67" t="s">
        <v>402</v>
      </c>
      <c r="C3403" s="67" t="s">
        <v>403</v>
      </c>
      <c r="D3403" s="68" t="s">
        <v>369</v>
      </c>
      <c r="E3403" s="67" t="s">
        <v>370</v>
      </c>
      <c r="F3403" s="68" t="s">
        <v>436</v>
      </c>
      <c r="G3403" s="67" t="s">
        <v>437</v>
      </c>
      <c r="H3403" s="68" t="s">
        <v>364</v>
      </c>
      <c r="I3403" s="69">
        <v>0</v>
      </c>
      <c r="J3403" s="69">
        <v>0</v>
      </c>
      <c r="K3403" s="91"/>
      <c r="L3403" s="91"/>
    </row>
    <row r="3404" spans="2:12" x14ac:dyDescent="0.25">
      <c r="B3404" s="67" t="s">
        <v>402</v>
      </c>
      <c r="C3404" s="67" t="s">
        <v>403</v>
      </c>
      <c r="D3404" s="68" t="s">
        <v>369</v>
      </c>
      <c r="E3404" s="67" t="s">
        <v>370</v>
      </c>
      <c r="F3404" s="68" t="s">
        <v>436</v>
      </c>
      <c r="G3404" s="67" t="s">
        <v>437</v>
      </c>
      <c r="H3404" s="68" t="s">
        <v>362</v>
      </c>
      <c r="I3404" s="69">
        <v>4</v>
      </c>
      <c r="J3404" s="69">
        <v>3</v>
      </c>
      <c r="K3404" s="91"/>
      <c r="L3404" s="91"/>
    </row>
    <row r="3405" spans="2:12" x14ac:dyDescent="0.25">
      <c r="B3405" s="67" t="s">
        <v>402</v>
      </c>
      <c r="C3405" s="67" t="s">
        <v>403</v>
      </c>
      <c r="D3405" s="68" t="s">
        <v>369</v>
      </c>
      <c r="E3405" s="67" t="s">
        <v>370</v>
      </c>
      <c r="F3405" s="68" t="s">
        <v>436</v>
      </c>
      <c r="G3405" s="67" t="s">
        <v>437</v>
      </c>
      <c r="H3405" s="68" t="s">
        <v>363</v>
      </c>
      <c r="I3405" s="69">
        <v>46</v>
      </c>
      <c r="J3405" s="69">
        <v>249</v>
      </c>
      <c r="K3405" s="91"/>
      <c r="L3405" s="91"/>
    </row>
    <row r="3406" spans="2:12" x14ac:dyDescent="0.25">
      <c r="B3406" s="67" t="s">
        <v>402</v>
      </c>
      <c r="C3406" s="67" t="s">
        <v>403</v>
      </c>
      <c r="D3406" s="68" t="s">
        <v>369</v>
      </c>
      <c r="E3406" s="67" t="s">
        <v>370</v>
      </c>
      <c r="F3406" s="68" t="s">
        <v>436</v>
      </c>
      <c r="G3406" s="67" t="s">
        <v>437</v>
      </c>
      <c r="H3406" s="68" t="s">
        <v>364</v>
      </c>
      <c r="I3406" s="69">
        <v>20</v>
      </c>
      <c r="J3406" s="69">
        <v>0</v>
      </c>
      <c r="K3406" s="91"/>
      <c r="L3406" s="91"/>
    </row>
    <row r="3407" spans="2:12" x14ac:dyDescent="0.25">
      <c r="B3407" s="67" t="s">
        <v>402</v>
      </c>
      <c r="C3407" s="67" t="s">
        <v>403</v>
      </c>
      <c r="D3407" s="68" t="s">
        <v>369</v>
      </c>
      <c r="E3407" s="67" t="s">
        <v>370</v>
      </c>
      <c r="F3407" s="68" t="s">
        <v>436</v>
      </c>
      <c r="G3407" s="67" t="s">
        <v>437</v>
      </c>
      <c r="H3407" s="68" t="s">
        <v>363</v>
      </c>
      <c r="I3407" s="69">
        <v>2</v>
      </c>
      <c r="J3407" s="69">
        <v>2</v>
      </c>
      <c r="K3407" s="91"/>
      <c r="L3407" s="91"/>
    </row>
    <row r="3408" spans="2:12" x14ac:dyDescent="0.25">
      <c r="B3408" s="67" t="s">
        <v>402</v>
      </c>
      <c r="C3408" s="67" t="s">
        <v>403</v>
      </c>
      <c r="D3408" s="68" t="s">
        <v>369</v>
      </c>
      <c r="E3408" s="67" t="s">
        <v>370</v>
      </c>
      <c r="F3408" s="68" t="s">
        <v>436</v>
      </c>
      <c r="G3408" s="67" t="s">
        <v>437</v>
      </c>
      <c r="H3408" s="68" t="s">
        <v>363</v>
      </c>
      <c r="I3408" s="69">
        <v>0</v>
      </c>
      <c r="J3408" s="69">
        <v>0</v>
      </c>
      <c r="K3408" s="91"/>
      <c r="L3408" s="91"/>
    </row>
    <row r="3409" spans="2:12" x14ac:dyDescent="0.25">
      <c r="B3409" s="67" t="s">
        <v>402</v>
      </c>
      <c r="C3409" s="67" t="s">
        <v>403</v>
      </c>
      <c r="D3409" s="68" t="s">
        <v>369</v>
      </c>
      <c r="E3409" s="67" t="s">
        <v>370</v>
      </c>
      <c r="F3409" s="68" t="s">
        <v>436</v>
      </c>
      <c r="G3409" s="67" t="s">
        <v>437</v>
      </c>
      <c r="H3409" s="68" t="s">
        <v>363</v>
      </c>
      <c r="I3409" s="69">
        <v>0</v>
      </c>
      <c r="J3409" s="69">
        <v>0</v>
      </c>
      <c r="K3409" s="91"/>
      <c r="L3409" s="91"/>
    </row>
    <row r="3410" spans="2:12" x14ac:dyDescent="0.25">
      <c r="B3410" s="67" t="s">
        <v>402</v>
      </c>
      <c r="C3410" s="67" t="s">
        <v>403</v>
      </c>
      <c r="D3410" s="68" t="s">
        <v>369</v>
      </c>
      <c r="E3410" s="67" t="s">
        <v>370</v>
      </c>
      <c r="F3410" s="68" t="s">
        <v>436</v>
      </c>
      <c r="G3410" s="67" t="s">
        <v>437</v>
      </c>
      <c r="H3410" s="68" t="s">
        <v>363</v>
      </c>
      <c r="I3410" s="69">
        <v>0</v>
      </c>
      <c r="J3410" s="69">
        <v>0</v>
      </c>
      <c r="K3410" s="91"/>
      <c r="L3410" s="91"/>
    </row>
    <row r="3411" spans="2:12" x14ac:dyDescent="0.25">
      <c r="B3411" s="67" t="s">
        <v>402</v>
      </c>
      <c r="C3411" s="67" t="s">
        <v>403</v>
      </c>
      <c r="D3411" s="68" t="s">
        <v>369</v>
      </c>
      <c r="E3411" s="67" t="s">
        <v>370</v>
      </c>
      <c r="F3411" s="68" t="s">
        <v>436</v>
      </c>
      <c r="G3411" s="67" t="s">
        <v>437</v>
      </c>
      <c r="H3411" s="68" t="s">
        <v>362</v>
      </c>
      <c r="I3411" s="69">
        <v>0</v>
      </c>
      <c r="J3411" s="69">
        <v>0</v>
      </c>
      <c r="K3411" s="91"/>
      <c r="L3411" s="91"/>
    </row>
    <row r="3412" spans="2:12" x14ac:dyDescent="0.25">
      <c r="B3412" s="67" t="s">
        <v>402</v>
      </c>
      <c r="C3412" s="67" t="s">
        <v>403</v>
      </c>
      <c r="D3412" s="68" t="s">
        <v>369</v>
      </c>
      <c r="E3412" s="67" t="s">
        <v>370</v>
      </c>
      <c r="F3412" s="68" t="s">
        <v>436</v>
      </c>
      <c r="G3412" s="67" t="s">
        <v>437</v>
      </c>
      <c r="H3412" s="68" t="s">
        <v>363</v>
      </c>
      <c r="I3412" s="69">
        <v>0</v>
      </c>
      <c r="J3412" s="69">
        <v>0</v>
      </c>
      <c r="K3412" s="91"/>
      <c r="L3412" s="91"/>
    </row>
    <row r="3413" spans="2:12" x14ac:dyDescent="0.25">
      <c r="B3413" s="67" t="s">
        <v>402</v>
      </c>
      <c r="C3413" s="67" t="s">
        <v>403</v>
      </c>
      <c r="D3413" s="68" t="s">
        <v>369</v>
      </c>
      <c r="E3413" s="67" t="s">
        <v>370</v>
      </c>
      <c r="F3413" s="68" t="s">
        <v>436</v>
      </c>
      <c r="G3413" s="67" t="s">
        <v>437</v>
      </c>
      <c r="H3413" s="68" t="s">
        <v>362</v>
      </c>
      <c r="I3413" s="69">
        <v>0</v>
      </c>
      <c r="J3413" s="69">
        <v>0</v>
      </c>
      <c r="K3413" s="91"/>
      <c r="L3413" s="91"/>
    </row>
    <row r="3414" spans="2:12" x14ac:dyDescent="0.25">
      <c r="B3414" s="67" t="s">
        <v>402</v>
      </c>
      <c r="C3414" s="67" t="s">
        <v>403</v>
      </c>
      <c r="D3414" s="68" t="s">
        <v>369</v>
      </c>
      <c r="E3414" s="67" t="s">
        <v>370</v>
      </c>
      <c r="F3414" s="68" t="s">
        <v>436</v>
      </c>
      <c r="G3414" s="67" t="s">
        <v>437</v>
      </c>
      <c r="H3414" s="68" t="s">
        <v>363</v>
      </c>
      <c r="I3414" s="69">
        <v>0</v>
      </c>
      <c r="J3414" s="69">
        <v>0</v>
      </c>
      <c r="K3414" s="91"/>
      <c r="L3414" s="91"/>
    </row>
    <row r="3415" spans="2:12" x14ac:dyDescent="0.25">
      <c r="B3415" s="67" t="s">
        <v>402</v>
      </c>
      <c r="C3415" s="67" t="s">
        <v>403</v>
      </c>
      <c r="D3415" s="68" t="s">
        <v>369</v>
      </c>
      <c r="E3415" s="67" t="s">
        <v>370</v>
      </c>
      <c r="F3415" s="68" t="s">
        <v>436</v>
      </c>
      <c r="G3415" s="67" t="s">
        <v>437</v>
      </c>
      <c r="H3415" s="68" t="s">
        <v>363</v>
      </c>
      <c r="I3415" s="69">
        <v>0</v>
      </c>
      <c r="J3415" s="69">
        <v>0</v>
      </c>
      <c r="K3415" s="91"/>
      <c r="L3415" s="91"/>
    </row>
    <row r="3416" spans="2:12" x14ac:dyDescent="0.25">
      <c r="B3416" s="67" t="s">
        <v>402</v>
      </c>
      <c r="C3416" s="67" t="s">
        <v>403</v>
      </c>
      <c r="D3416" s="68" t="s">
        <v>369</v>
      </c>
      <c r="E3416" s="67" t="s">
        <v>370</v>
      </c>
      <c r="F3416" s="68" t="s">
        <v>436</v>
      </c>
      <c r="G3416" s="67" t="s">
        <v>437</v>
      </c>
      <c r="H3416" s="68" t="s">
        <v>363</v>
      </c>
      <c r="I3416" s="69">
        <v>0</v>
      </c>
      <c r="J3416" s="69">
        <v>0</v>
      </c>
      <c r="K3416" s="91"/>
      <c r="L3416" s="91"/>
    </row>
    <row r="3417" spans="2:12" x14ac:dyDescent="0.25">
      <c r="B3417" s="67" t="s">
        <v>402</v>
      </c>
      <c r="C3417" s="67" t="s">
        <v>403</v>
      </c>
      <c r="D3417" s="68" t="s">
        <v>369</v>
      </c>
      <c r="E3417" s="67" t="s">
        <v>370</v>
      </c>
      <c r="F3417" s="68" t="s">
        <v>436</v>
      </c>
      <c r="G3417" s="67" t="s">
        <v>437</v>
      </c>
      <c r="H3417" s="68" t="s">
        <v>363</v>
      </c>
      <c r="I3417" s="69">
        <v>0</v>
      </c>
      <c r="J3417" s="69">
        <v>0</v>
      </c>
      <c r="K3417" s="91"/>
      <c r="L3417" s="91"/>
    </row>
    <row r="3418" spans="2:12" x14ac:dyDescent="0.25">
      <c r="B3418" s="67" t="s">
        <v>402</v>
      </c>
      <c r="C3418" s="67" t="s">
        <v>403</v>
      </c>
      <c r="D3418" s="68" t="s">
        <v>369</v>
      </c>
      <c r="E3418" s="67" t="s">
        <v>370</v>
      </c>
      <c r="F3418" s="68" t="s">
        <v>436</v>
      </c>
      <c r="G3418" s="67" t="s">
        <v>437</v>
      </c>
      <c r="H3418" s="68" t="s">
        <v>362</v>
      </c>
      <c r="I3418" s="69">
        <v>25</v>
      </c>
      <c r="J3418" s="69">
        <v>20</v>
      </c>
      <c r="K3418" s="91"/>
      <c r="L3418" s="91"/>
    </row>
    <row r="3419" spans="2:12" x14ac:dyDescent="0.25">
      <c r="B3419" s="67" t="s">
        <v>402</v>
      </c>
      <c r="C3419" s="67" t="s">
        <v>403</v>
      </c>
      <c r="D3419" s="68" t="s">
        <v>369</v>
      </c>
      <c r="E3419" s="67" t="s">
        <v>370</v>
      </c>
      <c r="F3419" s="68" t="s">
        <v>436</v>
      </c>
      <c r="G3419" s="67" t="s">
        <v>437</v>
      </c>
      <c r="H3419" s="68" t="s">
        <v>363</v>
      </c>
      <c r="I3419" s="69">
        <v>108</v>
      </c>
      <c r="J3419" s="69">
        <v>152</v>
      </c>
      <c r="K3419" s="91"/>
      <c r="L3419" s="91"/>
    </row>
    <row r="3420" spans="2:12" x14ac:dyDescent="0.25">
      <c r="B3420" s="67" t="s">
        <v>402</v>
      </c>
      <c r="C3420" s="67" t="s">
        <v>403</v>
      </c>
      <c r="D3420" s="68" t="s">
        <v>369</v>
      </c>
      <c r="E3420" s="67" t="s">
        <v>370</v>
      </c>
      <c r="F3420" s="68" t="s">
        <v>436</v>
      </c>
      <c r="G3420" s="67" t="s">
        <v>437</v>
      </c>
      <c r="H3420" s="68" t="s">
        <v>364</v>
      </c>
      <c r="I3420" s="69">
        <v>0</v>
      </c>
      <c r="J3420" s="69">
        <v>12</v>
      </c>
      <c r="K3420" s="91"/>
      <c r="L3420" s="91"/>
    </row>
    <row r="3421" spans="2:12" x14ac:dyDescent="0.25">
      <c r="B3421" s="67" t="s">
        <v>402</v>
      </c>
      <c r="C3421" s="67" t="s">
        <v>403</v>
      </c>
      <c r="D3421" s="68" t="s">
        <v>369</v>
      </c>
      <c r="E3421" s="67" t="s">
        <v>370</v>
      </c>
      <c r="F3421" s="68" t="s">
        <v>436</v>
      </c>
      <c r="G3421" s="67" t="s">
        <v>437</v>
      </c>
      <c r="H3421" s="68" t="s">
        <v>362</v>
      </c>
      <c r="I3421" s="69">
        <v>0</v>
      </c>
      <c r="J3421" s="69">
        <v>0</v>
      </c>
      <c r="K3421" s="91"/>
      <c r="L3421" s="91"/>
    </row>
    <row r="3422" spans="2:12" x14ac:dyDescent="0.25">
      <c r="B3422" s="67" t="s">
        <v>402</v>
      </c>
      <c r="C3422" s="67" t="s">
        <v>403</v>
      </c>
      <c r="D3422" s="68" t="s">
        <v>369</v>
      </c>
      <c r="E3422" s="67" t="s">
        <v>370</v>
      </c>
      <c r="F3422" s="68" t="s">
        <v>436</v>
      </c>
      <c r="G3422" s="67" t="s">
        <v>437</v>
      </c>
      <c r="H3422" s="68" t="s">
        <v>363</v>
      </c>
      <c r="I3422" s="69">
        <v>0</v>
      </c>
      <c r="J3422" s="69">
        <v>0</v>
      </c>
      <c r="K3422" s="91"/>
      <c r="L3422" s="91"/>
    </row>
    <row r="3423" spans="2:12" x14ac:dyDescent="0.25">
      <c r="B3423" s="67" t="s">
        <v>402</v>
      </c>
      <c r="C3423" s="67" t="s">
        <v>403</v>
      </c>
      <c r="D3423" s="68" t="s">
        <v>369</v>
      </c>
      <c r="E3423" s="67" t="s">
        <v>370</v>
      </c>
      <c r="F3423" s="68" t="s">
        <v>436</v>
      </c>
      <c r="G3423" s="67" t="s">
        <v>437</v>
      </c>
      <c r="H3423" s="68" t="s">
        <v>364</v>
      </c>
      <c r="I3423" s="69">
        <v>0</v>
      </c>
      <c r="J3423" s="69">
        <v>0</v>
      </c>
      <c r="K3423" s="91"/>
      <c r="L3423" s="91"/>
    </row>
    <row r="3424" spans="2:12" x14ac:dyDescent="0.25">
      <c r="B3424" s="67" t="s">
        <v>402</v>
      </c>
      <c r="C3424" s="67" t="s">
        <v>403</v>
      </c>
      <c r="D3424" s="68" t="s">
        <v>369</v>
      </c>
      <c r="E3424" s="67" t="s">
        <v>370</v>
      </c>
      <c r="F3424" s="68" t="s">
        <v>438</v>
      </c>
      <c r="G3424" s="67" t="s">
        <v>439</v>
      </c>
      <c r="H3424" s="68" t="s">
        <v>363</v>
      </c>
      <c r="I3424" s="69">
        <v>0</v>
      </c>
      <c r="J3424" s="69">
        <v>0</v>
      </c>
      <c r="K3424" s="91"/>
      <c r="L3424" s="91"/>
    </row>
    <row r="3425" spans="2:12" x14ac:dyDescent="0.25">
      <c r="B3425" s="67" t="s">
        <v>402</v>
      </c>
      <c r="C3425" s="67" t="s">
        <v>403</v>
      </c>
      <c r="D3425" s="68" t="s">
        <v>369</v>
      </c>
      <c r="E3425" s="67" t="s">
        <v>370</v>
      </c>
      <c r="F3425" s="68" t="s">
        <v>438</v>
      </c>
      <c r="G3425" s="67" t="s">
        <v>439</v>
      </c>
      <c r="H3425" s="68" t="s">
        <v>362</v>
      </c>
      <c r="I3425" s="69">
        <v>0</v>
      </c>
      <c r="J3425" s="69">
        <v>0</v>
      </c>
      <c r="K3425" s="91"/>
      <c r="L3425" s="91"/>
    </row>
    <row r="3426" spans="2:12" x14ac:dyDescent="0.25">
      <c r="B3426" s="67" t="s">
        <v>402</v>
      </c>
      <c r="C3426" s="67" t="s">
        <v>403</v>
      </c>
      <c r="D3426" s="68" t="s">
        <v>369</v>
      </c>
      <c r="E3426" s="67" t="s">
        <v>370</v>
      </c>
      <c r="F3426" s="68" t="s">
        <v>438</v>
      </c>
      <c r="G3426" s="67" t="s">
        <v>439</v>
      </c>
      <c r="H3426" s="68" t="s">
        <v>362</v>
      </c>
      <c r="I3426" s="69">
        <v>0</v>
      </c>
      <c r="J3426" s="69">
        <v>12</v>
      </c>
      <c r="K3426" s="91"/>
      <c r="L3426" s="91"/>
    </row>
    <row r="3427" spans="2:12" x14ac:dyDescent="0.25">
      <c r="B3427" s="67" t="s">
        <v>402</v>
      </c>
      <c r="C3427" s="67" t="s">
        <v>403</v>
      </c>
      <c r="D3427" s="68" t="s">
        <v>369</v>
      </c>
      <c r="E3427" s="67" t="s">
        <v>370</v>
      </c>
      <c r="F3427" s="68" t="s">
        <v>438</v>
      </c>
      <c r="G3427" s="67" t="s">
        <v>439</v>
      </c>
      <c r="H3427" s="68" t="s">
        <v>363</v>
      </c>
      <c r="I3427" s="69">
        <v>0</v>
      </c>
      <c r="J3427" s="69">
        <v>16</v>
      </c>
      <c r="K3427" s="91"/>
      <c r="L3427" s="91"/>
    </row>
    <row r="3428" spans="2:12" x14ac:dyDescent="0.25">
      <c r="B3428" s="67" t="s">
        <v>402</v>
      </c>
      <c r="C3428" s="67" t="s">
        <v>403</v>
      </c>
      <c r="D3428" s="68" t="s">
        <v>369</v>
      </c>
      <c r="E3428" s="67" t="s">
        <v>370</v>
      </c>
      <c r="F3428" s="68" t="s">
        <v>438</v>
      </c>
      <c r="G3428" s="67" t="s">
        <v>439</v>
      </c>
      <c r="H3428" s="68" t="s">
        <v>364</v>
      </c>
      <c r="I3428" s="69">
        <v>0</v>
      </c>
      <c r="J3428" s="69">
        <v>28</v>
      </c>
      <c r="K3428" s="91"/>
      <c r="L3428" s="91"/>
    </row>
    <row r="3429" spans="2:12" x14ac:dyDescent="0.25">
      <c r="B3429" s="67" t="s">
        <v>402</v>
      </c>
      <c r="C3429" s="67" t="s">
        <v>403</v>
      </c>
      <c r="D3429" s="68" t="s">
        <v>369</v>
      </c>
      <c r="E3429" s="67" t="s">
        <v>370</v>
      </c>
      <c r="F3429" s="68" t="s">
        <v>438</v>
      </c>
      <c r="G3429" s="67" t="s">
        <v>439</v>
      </c>
      <c r="H3429" s="68" t="s">
        <v>362</v>
      </c>
      <c r="I3429" s="69">
        <v>0</v>
      </c>
      <c r="J3429" s="69">
        <v>0</v>
      </c>
      <c r="K3429" s="91"/>
      <c r="L3429" s="91"/>
    </row>
    <row r="3430" spans="2:12" x14ac:dyDescent="0.25">
      <c r="B3430" s="67" t="s">
        <v>402</v>
      </c>
      <c r="C3430" s="67" t="s">
        <v>403</v>
      </c>
      <c r="D3430" s="68" t="s">
        <v>369</v>
      </c>
      <c r="E3430" s="67" t="s">
        <v>370</v>
      </c>
      <c r="F3430" s="68" t="s">
        <v>438</v>
      </c>
      <c r="G3430" s="67" t="s">
        <v>439</v>
      </c>
      <c r="H3430" s="68" t="s">
        <v>363</v>
      </c>
      <c r="I3430" s="69">
        <v>0</v>
      </c>
      <c r="J3430" s="69">
        <v>0</v>
      </c>
      <c r="K3430" s="91"/>
      <c r="L3430" s="91"/>
    </row>
    <row r="3431" spans="2:12" x14ac:dyDescent="0.25">
      <c r="B3431" s="67" t="s">
        <v>402</v>
      </c>
      <c r="C3431" s="67" t="s">
        <v>403</v>
      </c>
      <c r="D3431" s="68" t="s">
        <v>369</v>
      </c>
      <c r="E3431" s="67" t="s">
        <v>370</v>
      </c>
      <c r="F3431" s="68" t="s">
        <v>438</v>
      </c>
      <c r="G3431" s="67" t="s">
        <v>439</v>
      </c>
      <c r="H3431" s="68" t="s">
        <v>364</v>
      </c>
      <c r="I3431" s="69">
        <v>0</v>
      </c>
      <c r="J3431" s="69">
        <v>0</v>
      </c>
      <c r="K3431" s="91"/>
      <c r="L3431" s="91"/>
    </row>
    <row r="3432" spans="2:12" x14ac:dyDescent="0.25">
      <c r="B3432" s="67" t="s">
        <v>402</v>
      </c>
      <c r="C3432" s="67" t="s">
        <v>403</v>
      </c>
      <c r="D3432" s="68" t="s">
        <v>369</v>
      </c>
      <c r="E3432" s="67" t="s">
        <v>370</v>
      </c>
      <c r="F3432" s="68" t="s">
        <v>438</v>
      </c>
      <c r="G3432" s="67" t="s">
        <v>439</v>
      </c>
      <c r="H3432" s="68" t="s">
        <v>362</v>
      </c>
      <c r="I3432" s="69">
        <v>0</v>
      </c>
      <c r="J3432" s="69">
        <v>0</v>
      </c>
      <c r="K3432" s="91"/>
      <c r="L3432" s="91"/>
    </row>
    <row r="3433" spans="2:12" x14ac:dyDescent="0.25">
      <c r="B3433" s="67" t="s">
        <v>402</v>
      </c>
      <c r="C3433" s="67" t="s">
        <v>403</v>
      </c>
      <c r="D3433" s="68" t="s">
        <v>369</v>
      </c>
      <c r="E3433" s="67" t="s">
        <v>370</v>
      </c>
      <c r="F3433" s="68" t="s">
        <v>438</v>
      </c>
      <c r="G3433" s="67" t="s">
        <v>439</v>
      </c>
      <c r="H3433" s="68" t="s">
        <v>363</v>
      </c>
      <c r="I3433" s="69">
        <v>0</v>
      </c>
      <c r="J3433" s="69">
        <v>0</v>
      </c>
      <c r="K3433" s="91"/>
      <c r="L3433" s="91"/>
    </row>
    <row r="3434" spans="2:12" x14ac:dyDescent="0.25">
      <c r="B3434" s="67" t="s">
        <v>402</v>
      </c>
      <c r="C3434" s="67" t="s">
        <v>403</v>
      </c>
      <c r="D3434" s="68" t="s">
        <v>369</v>
      </c>
      <c r="E3434" s="67" t="s">
        <v>370</v>
      </c>
      <c r="F3434" s="68" t="s">
        <v>438</v>
      </c>
      <c r="G3434" s="67" t="s">
        <v>439</v>
      </c>
      <c r="H3434" s="68" t="s">
        <v>364</v>
      </c>
      <c r="I3434" s="69">
        <v>0</v>
      </c>
      <c r="J3434" s="69">
        <v>25</v>
      </c>
      <c r="K3434" s="91"/>
      <c r="L3434" s="91"/>
    </row>
    <row r="3435" spans="2:12" x14ac:dyDescent="0.25">
      <c r="B3435" s="67" t="s">
        <v>402</v>
      </c>
      <c r="C3435" s="67" t="s">
        <v>403</v>
      </c>
      <c r="D3435" s="68" t="s">
        <v>369</v>
      </c>
      <c r="E3435" s="67" t="s">
        <v>370</v>
      </c>
      <c r="F3435" s="68" t="s">
        <v>438</v>
      </c>
      <c r="G3435" s="67" t="s">
        <v>439</v>
      </c>
      <c r="H3435" s="68" t="s">
        <v>362</v>
      </c>
      <c r="I3435" s="69">
        <v>10</v>
      </c>
      <c r="J3435" s="69">
        <v>40</v>
      </c>
      <c r="K3435" s="91"/>
      <c r="L3435" s="91"/>
    </row>
    <row r="3436" spans="2:12" x14ac:dyDescent="0.25">
      <c r="B3436" s="67" t="s">
        <v>402</v>
      </c>
      <c r="C3436" s="67" t="s">
        <v>403</v>
      </c>
      <c r="D3436" s="68" t="s">
        <v>369</v>
      </c>
      <c r="E3436" s="67" t="s">
        <v>370</v>
      </c>
      <c r="F3436" s="68" t="s">
        <v>438</v>
      </c>
      <c r="G3436" s="67" t="s">
        <v>439</v>
      </c>
      <c r="H3436" s="68" t="s">
        <v>363</v>
      </c>
      <c r="I3436" s="69">
        <v>20</v>
      </c>
      <c r="J3436" s="69">
        <v>25</v>
      </c>
      <c r="K3436" s="91"/>
      <c r="L3436" s="91"/>
    </row>
    <row r="3437" spans="2:12" x14ac:dyDescent="0.25">
      <c r="B3437" s="67" t="s">
        <v>402</v>
      </c>
      <c r="C3437" s="67" t="s">
        <v>403</v>
      </c>
      <c r="D3437" s="68" t="s">
        <v>369</v>
      </c>
      <c r="E3437" s="67" t="s">
        <v>370</v>
      </c>
      <c r="F3437" s="68" t="s">
        <v>438</v>
      </c>
      <c r="G3437" s="67" t="s">
        <v>439</v>
      </c>
      <c r="H3437" s="68" t="s">
        <v>362</v>
      </c>
      <c r="I3437" s="69">
        <v>47</v>
      </c>
      <c r="J3437" s="69">
        <v>30</v>
      </c>
      <c r="K3437" s="91"/>
      <c r="L3437" s="91"/>
    </row>
    <row r="3438" spans="2:12" x14ac:dyDescent="0.25">
      <c r="B3438" s="67" t="s">
        <v>402</v>
      </c>
      <c r="C3438" s="67" t="s">
        <v>403</v>
      </c>
      <c r="D3438" s="68" t="s">
        <v>369</v>
      </c>
      <c r="E3438" s="67" t="s">
        <v>370</v>
      </c>
      <c r="F3438" s="68" t="s">
        <v>438</v>
      </c>
      <c r="G3438" s="67" t="s">
        <v>439</v>
      </c>
      <c r="H3438" s="68" t="s">
        <v>363</v>
      </c>
      <c r="I3438" s="69">
        <v>94</v>
      </c>
      <c r="J3438" s="69">
        <v>182</v>
      </c>
      <c r="K3438" s="91"/>
      <c r="L3438" s="91"/>
    </row>
    <row r="3439" spans="2:12" x14ac:dyDescent="0.25">
      <c r="B3439" s="67" t="s">
        <v>402</v>
      </c>
      <c r="C3439" s="67" t="s">
        <v>403</v>
      </c>
      <c r="D3439" s="68" t="s">
        <v>369</v>
      </c>
      <c r="E3439" s="67" t="s">
        <v>370</v>
      </c>
      <c r="F3439" s="68" t="s">
        <v>438</v>
      </c>
      <c r="G3439" s="67" t="s">
        <v>439</v>
      </c>
      <c r="H3439" s="68" t="s">
        <v>364</v>
      </c>
      <c r="I3439" s="69">
        <v>139</v>
      </c>
      <c r="J3439" s="69">
        <v>178</v>
      </c>
      <c r="K3439" s="91"/>
      <c r="L3439" s="91"/>
    </row>
    <row r="3440" spans="2:12" x14ac:dyDescent="0.25">
      <c r="B3440" s="67" t="s">
        <v>402</v>
      </c>
      <c r="C3440" s="67" t="s">
        <v>403</v>
      </c>
      <c r="D3440" s="68" t="s">
        <v>369</v>
      </c>
      <c r="E3440" s="67" t="s">
        <v>370</v>
      </c>
      <c r="F3440" s="68" t="s">
        <v>438</v>
      </c>
      <c r="G3440" s="67" t="s">
        <v>439</v>
      </c>
      <c r="H3440" s="68" t="s">
        <v>362</v>
      </c>
      <c r="I3440" s="69">
        <v>0</v>
      </c>
      <c r="J3440" s="69">
        <v>0</v>
      </c>
      <c r="K3440" s="91"/>
      <c r="L3440" s="91"/>
    </row>
    <row r="3441" spans="2:12" x14ac:dyDescent="0.25">
      <c r="B3441" s="67" t="s">
        <v>402</v>
      </c>
      <c r="C3441" s="67" t="s">
        <v>403</v>
      </c>
      <c r="D3441" s="68" t="s">
        <v>369</v>
      </c>
      <c r="E3441" s="67" t="s">
        <v>370</v>
      </c>
      <c r="F3441" s="68" t="s">
        <v>438</v>
      </c>
      <c r="G3441" s="67" t="s">
        <v>439</v>
      </c>
      <c r="H3441" s="68" t="s">
        <v>363</v>
      </c>
      <c r="I3441" s="69">
        <v>8</v>
      </c>
      <c r="J3441" s="69">
        <v>14</v>
      </c>
      <c r="K3441" s="91"/>
      <c r="L3441" s="91"/>
    </row>
    <row r="3442" spans="2:12" x14ac:dyDescent="0.25">
      <c r="B3442" s="67" t="s">
        <v>402</v>
      </c>
      <c r="C3442" s="67" t="s">
        <v>403</v>
      </c>
      <c r="D3442" s="68" t="s">
        <v>369</v>
      </c>
      <c r="E3442" s="67" t="s">
        <v>370</v>
      </c>
      <c r="F3442" s="68" t="s">
        <v>438</v>
      </c>
      <c r="G3442" s="67" t="s">
        <v>439</v>
      </c>
      <c r="H3442" s="68" t="s">
        <v>364</v>
      </c>
      <c r="I3442" s="69">
        <v>0</v>
      </c>
      <c r="J3442" s="69">
        <v>0</v>
      </c>
      <c r="K3442" s="91"/>
      <c r="L3442" s="91"/>
    </row>
    <row r="3443" spans="2:12" x14ac:dyDescent="0.25">
      <c r="B3443" s="67" t="s">
        <v>402</v>
      </c>
      <c r="C3443" s="67" t="s">
        <v>403</v>
      </c>
      <c r="D3443" s="68" t="s">
        <v>369</v>
      </c>
      <c r="E3443" s="67" t="s">
        <v>370</v>
      </c>
      <c r="F3443" s="68" t="s">
        <v>438</v>
      </c>
      <c r="G3443" s="67" t="s">
        <v>439</v>
      </c>
      <c r="H3443" s="68" t="s">
        <v>362</v>
      </c>
      <c r="I3443" s="69">
        <v>0</v>
      </c>
      <c r="J3443" s="69">
        <v>0</v>
      </c>
      <c r="K3443" s="91"/>
      <c r="L3443" s="91"/>
    </row>
    <row r="3444" spans="2:12" x14ac:dyDescent="0.25">
      <c r="B3444" s="67" t="s">
        <v>402</v>
      </c>
      <c r="C3444" s="67" t="s">
        <v>403</v>
      </c>
      <c r="D3444" s="68" t="s">
        <v>369</v>
      </c>
      <c r="E3444" s="67" t="s">
        <v>370</v>
      </c>
      <c r="F3444" s="68" t="s">
        <v>438</v>
      </c>
      <c r="G3444" s="67" t="s">
        <v>439</v>
      </c>
      <c r="H3444" s="68" t="s">
        <v>362</v>
      </c>
      <c r="I3444" s="69">
        <v>0</v>
      </c>
      <c r="J3444" s="69">
        <v>0</v>
      </c>
      <c r="K3444" s="91"/>
      <c r="L3444" s="91"/>
    </row>
    <row r="3445" spans="2:12" x14ac:dyDescent="0.25">
      <c r="B3445" s="67" t="s">
        <v>402</v>
      </c>
      <c r="C3445" s="67" t="s">
        <v>403</v>
      </c>
      <c r="D3445" s="68" t="s">
        <v>369</v>
      </c>
      <c r="E3445" s="67" t="s">
        <v>370</v>
      </c>
      <c r="F3445" s="68" t="s">
        <v>438</v>
      </c>
      <c r="G3445" s="67" t="s">
        <v>439</v>
      </c>
      <c r="H3445" s="68" t="s">
        <v>363</v>
      </c>
      <c r="I3445" s="69">
        <v>18</v>
      </c>
      <c r="J3445" s="69">
        <v>24</v>
      </c>
      <c r="K3445" s="91"/>
      <c r="L3445" s="91"/>
    </row>
    <row r="3446" spans="2:12" x14ac:dyDescent="0.25">
      <c r="B3446" s="67" t="s">
        <v>402</v>
      </c>
      <c r="C3446" s="67" t="s">
        <v>403</v>
      </c>
      <c r="D3446" s="68" t="s">
        <v>369</v>
      </c>
      <c r="E3446" s="67" t="s">
        <v>370</v>
      </c>
      <c r="F3446" s="68" t="s">
        <v>438</v>
      </c>
      <c r="G3446" s="67" t="s">
        <v>439</v>
      </c>
      <c r="H3446" s="68" t="s">
        <v>364</v>
      </c>
      <c r="I3446" s="69">
        <v>0</v>
      </c>
      <c r="J3446" s="69">
        <v>0</v>
      </c>
      <c r="K3446" s="91"/>
      <c r="L3446" s="91"/>
    </row>
    <row r="3447" spans="2:12" x14ac:dyDescent="0.25">
      <c r="B3447" s="67" t="s">
        <v>402</v>
      </c>
      <c r="C3447" s="67" t="s">
        <v>403</v>
      </c>
      <c r="D3447" s="68" t="s">
        <v>369</v>
      </c>
      <c r="E3447" s="67" t="s">
        <v>370</v>
      </c>
      <c r="F3447" s="68" t="s">
        <v>438</v>
      </c>
      <c r="G3447" s="67" t="s">
        <v>439</v>
      </c>
      <c r="H3447" s="68" t="s">
        <v>362</v>
      </c>
      <c r="I3447" s="69">
        <v>30</v>
      </c>
      <c r="J3447" s="69">
        <v>40</v>
      </c>
      <c r="K3447" s="91"/>
      <c r="L3447" s="91"/>
    </row>
    <row r="3448" spans="2:12" x14ac:dyDescent="0.25">
      <c r="B3448" s="67" t="s">
        <v>402</v>
      </c>
      <c r="C3448" s="67" t="s">
        <v>403</v>
      </c>
      <c r="D3448" s="68" t="s">
        <v>369</v>
      </c>
      <c r="E3448" s="67" t="s">
        <v>370</v>
      </c>
      <c r="F3448" s="68" t="s">
        <v>438</v>
      </c>
      <c r="G3448" s="67" t="s">
        <v>439</v>
      </c>
      <c r="H3448" s="68" t="s">
        <v>363</v>
      </c>
      <c r="I3448" s="69">
        <v>48</v>
      </c>
      <c r="J3448" s="69">
        <v>120</v>
      </c>
      <c r="K3448" s="91"/>
      <c r="L3448" s="91"/>
    </row>
    <row r="3449" spans="2:12" x14ac:dyDescent="0.25">
      <c r="B3449" s="67" t="s">
        <v>402</v>
      </c>
      <c r="C3449" s="67" t="s">
        <v>403</v>
      </c>
      <c r="D3449" s="68" t="s">
        <v>369</v>
      </c>
      <c r="E3449" s="67" t="s">
        <v>370</v>
      </c>
      <c r="F3449" s="68" t="s">
        <v>438</v>
      </c>
      <c r="G3449" s="67" t="s">
        <v>439</v>
      </c>
      <c r="H3449" s="68" t="s">
        <v>364</v>
      </c>
      <c r="I3449" s="69">
        <v>2</v>
      </c>
      <c r="J3449" s="69">
        <v>0</v>
      </c>
      <c r="K3449" s="91"/>
      <c r="L3449" s="91"/>
    </row>
    <row r="3450" spans="2:12" x14ac:dyDescent="0.25">
      <c r="B3450" s="67" t="s">
        <v>402</v>
      </c>
      <c r="C3450" s="67" t="s">
        <v>403</v>
      </c>
      <c r="D3450" s="68" t="s">
        <v>369</v>
      </c>
      <c r="E3450" s="67" t="s">
        <v>370</v>
      </c>
      <c r="F3450" s="68" t="s">
        <v>438</v>
      </c>
      <c r="G3450" s="67" t="s">
        <v>439</v>
      </c>
      <c r="H3450" s="68" t="s">
        <v>362</v>
      </c>
      <c r="I3450" s="69">
        <v>16</v>
      </c>
      <c r="J3450" s="69">
        <v>0</v>
      </c>
      <c r="K3450" s="91"/>
      <c r="L3450" s="91"/>
    </row>
    <row r="3451" spans="2:12" x14ac:dyDescent="0.25">
      <c r="B3451" s="67" t="s">
        <v>402</v>
      </c>
      <c r="C3451" s="67" t="s">
        <v>403</v>
      </c>
      <c r="D3451" s="68" t="s">
        <v>369</v>
      </c>
      <c r="E3451" s="67" t="s">
        <v>370</v>
      </c>
      <c r="F3451" s="68" t="s">
        <v>438</v>
      </c>
      <c r="G3451" s="67" t="s">
        <v>439</v>
      </c>
      <c r="H3451" s="68" t="s">
        <v>363</v>
      </c>
      <c r="I3451" s="69">
        <v>15</v>
      </c>
      <c r="J3451" s="69">
        <v>8</v>
      </c>
      <c r="K3451" s="91"/>
      <c r="L3451" s="91"/>
    </row>
    <row r="3452" spans="2:12" x14ac:dyDescent="0.25">
      <c r="B3452" s="67" t="s">
        <v>402</v>
      </c>
      <c r="C3452" s="67" t="s">
        <v>403</v>
      </c>
      <c r="D3452" s="68" t="s">
        <v>369</v>
      </c>
      <c r="E3452" s="67" t="s">
        <v>370</v>
      </c>
      <c r="F3452" s="68" t="s">
        <v>438</v>
      </c>
      <c r="G3452" s="67" t="s">
        <v>439</v>
      </c>
      <c r="H3452" s="68" t="s">
        <v>364</v>
      </c>
      <c r="I3452" s="69">
        <v>0</v>
      </c>
      <c r="J3452" s="69">
        <v>5</v>
      </c>
      <c r="K3452" s="91"/>
      <c r="L3452" s="91"/>
    </row>
    <row r="3453" spans="2:12" x14ac:dyDescent="0.25">
      <c r="B3453" s="67" t="s">
        <v>402</v>
      </c>
      <c r="C3453" s="67" t="s">
        <v>403</v>
      </c>
      <c r="D3453" s="68" t="s">
        <v>369</v>
      </c>
      <c r="E3453" s="67" t="s">
        <v>370</v>
      </c>
      <c r="F3453" s="68" t="s">
        <v>438</v>
      </c>
      <c r="G3453" s="67" t="s">
        <v>439</v>
      </c>
      <c r="H3453" s="68" t="s">
        <v>362</v>
      </c>
      <c r="I3453" s="69">
        <v>4</v>
      </c>
      <c r="J3453" s="69">
        <v>0</v>
      </c>
      <c r="K3453" s="91"/>
      <c r="L3453" s="91"/>
    </row>
    <row r="3454" spans="2:12" x14ac:dyDescent="0.25">
      <c r="B3454" s="67" t="s">
        <v>402</v>
      </c>
      <c r="C3454" s="67" t="s">
        <v>403</v>
      </c>
      <c r="D3454" s="68" t="s">
        <v>369</v>
      </c>
      <c r="E3454" s="67" t="s">
        <v>370</v>
      </c>
      <c r="F3454" s="68" t="s">
        <v>438</v>
      </c>
      <c r="G3454" s="67" t="s">
        <v>439</v>
      </c>
      <c r="H3454" s="68" t="s">
        <v>363</v>
      </c>
      <c r="I3454" s="69">
        <v>67</v>
      </c>
      <c r="J3454" s="69">
        <v>68</v>
      </c>
      <c r="K3454" s="91"/>
      <c r="L3454" s="91"/>
    </row>
    <row r="3455" spans="2:12" x14ac:dyDescent="0.25">
      <c r="B3455" s="67" t="s">
        <v>402</v>
      </c>
      <c r="C3455" s="67" t="s">
        <v>403</v>
      </c>
      <c r="D3455" s="68" t="s">
        <v>369</v>
      </c>
      <c r="E3455" s="67" t="s">
        <v>370</v>
      </c>
      <c r="F3455" s="68" t="s">
        <v>438</v>
      </c>
      <c r="G3455" s="67" t="s">
        <v>439</v>
      </c>
      <c r="H3455" s="68" t="s">
        <v>364</v>
      </c>
      <c r="I3455" s="69">
        <v>0</v>
      </c>
      <c r="J3455" s="69">
        <v>0</v>
      </c>
      <c r="K3455" s="91"/>
      <c r="L3455" s="91"/>
    </row>
    <row r="3456" spans="2:12" x14ac:dyDescent="0.25">
      <c r="B3456" s="67" t="s">
        <v>402</v>
      </c>
      <c r="C3456" s="67" t="s">
        <v>403</v>
      </c>
      <c r="D3456" s="68" t="s">
        <v>369</v>
      </c>
      <c r="E3456" s="67" t="s">
        <v>370</v>
      </c>
      <c r="F3456" s="68" t="s">
        <v>438</v>
      </c>
      <c r="G3456" s="67" t="s">
        <v>439</v>
      </c>
      <c r="H3456" s="68" t="s">
        <v>362</v>
      </c>
      <c r="I3456" s="69">
        <v>0</v>
      </c>
      <c r="J3456" s="69">
        <v>0</v>
      </c>
      <c r="K3456" s="91"/>
      <c r="L3456" s="91"/>
    </row>
    <row r="3457" spans="2:12" x14ac:dyDescent="0.25">
      <c r="B3457" s="67" t="s">
        <v>402</v>
      </c>
      <c r="C3457" s="67" t="s">
        <v>403</v>
      </c>
      <c r="D3457" s="68" t="s">
        <v>369</v>
      </c>
      <c r="E3457" s="67" t="s">
        <v>370</v>
      </c>
      <c r="F3457" s="68" t="s">
        <v>438</v>
      </c>
      <c r="G3457" s="67" t="s">
        <v>439</v>
      </c>
      <c r="H3457" s="68" t="s">
        <v>364</v>
      </c>
      <c r="I3457" s="69">
        <v>0</v>
      </c>
      <c r="J3457" s="69">
        <v>0</v>
      </c>
      <c r="K3457" s="91"/>
      <c r="L3457" s="91"/>
    </row>
    <row r="3458" spans="2:12" x14ac:dyDescent="0.25">
      <c r="B3458" s="67" t="s">
        <v>402</v>
      </c>
      <c r="C3458" s="67" t="s">
        <v>403</v>
      </c>
      <c r="D3458" s="68" t="s">
        <v>369</v>
      </c>
      <c r="E3458" s="67" t="s">
        <v>370</v>
      </c>
      <c r="F3458" s="68" t="s">
        <v>438</v>
      </c>
      <c r="G3458" s="67" t="s">
        <v>439</v>
      </c>
      <c r="H3458" s="68" t="s">
        <v>362</v>
      </c>
      <c r="I3458" s="69">
        <v>0</v>
      </c>
      <c r="J3458" s="69">
        <v>0</v>
      </c>
      <c r="K3458" s="91"/>
      <c r="L3458" s="91"/>
    </row>
    <row r="3459" spans="2:12" x14ac:dyDescent="0.25">
      <c r="B3459" s="67" t="s">
        <v>402</v>
      </c>
      <c r="C3459" s="67" t="s">
        <v>403</v>
      </c>
      <c r="D3459" s="68" t="s">
        <v>369</v>
      </c>
      <c r="E3459" s="67" t="s">
        <v>370</v>
      </c>
      <c r="F3459" s="68" t="s">
        <v>438</v>
      </c>
      <c r="G3459" s="67" t="s">
        <v>439</v>
      </c>
      <c r="H3459" s="68" t="s">
        <v>363</v>
      </c>
      <c r="I3459" s="69">
        <v>0</v>
      </c>
      <c r="J3459" s="69">
        <v>0</v>
      </c>
      <c r="K3459" s="91"/>
      <c r="L3459" s="91"/>
    </row>
    <row r="3460" spans="2:12" x14ac:dyDescent="0.25">
      <c r="B3460" s="67" t="s">
        <v>402</v>
      </c>
      <c r="C3460" s="67" t="s">
        <v>403</v>
      </c>
      <c r="D3460" s="68" t="s">
        <v>369</v>
      </c>
      <c r="E3460" s="67" t="s">
        <v>370</v>
      </c>
      <c r="F3460" s="68" t="s">
        <v>438</v>
      </c>
      <c r="G3460" s="67" t="s">
        <v>439</v>
      </c>
      <c r="H3460" s="68" t="s">
        <v>364</v>
      </c>
      <c r="I3460" s="69">
        <v>0</v>
      </c>
      <c r="J3460" s="69">
        <v>0</v>
      </c>
      <c r="K3460" s="91"/>
      <c r="L3460" s="91"/>
    </row>
    <row r="3461" spans="2:12" x14ac:dyDescent="0.25">
      <c r="B3461" s="67" t="s">
        <v>402</v>
      </c>
      <c r="C3461" s="67" t="s">
        <v>403</v>
      </c>
      <c r="D3461" s="68" t="s">
        <v>369</v>
      </c>
      <c r="E3461" s="67" t="s">
        <v>370</v>
      </c>
      <c r="F3461" s="68" t="s">
        <v>438</v>
      </c>
      <c r="G3461" s="67" t="s">
        <v>439</v>
      </c>
      <c r="H3461" s="68" t="s">
        <v>362</v>
      </c>
      <c r="I3461" s="69">
        <v>0</v>
      </c>
      <c r="J3461" s="69">
        <v>0</v>
      </c>
      <c r="K3461" s="91"/>
      <c r="L3461" s="91"/>
    </row>
    <row r="3462" spans="2:12" x14ac:dyDescent="0.25">
      <c r="B3462" s="67" t="s">
        <v>402</v>
      </c>
      <c r="C3462" s="67" t="s">
        <v>403</v>
      </c>
      <c r="D3462" s="68" t="s">
        <v>369</v>
      </c>
      <c r="E3462" s="67" t="s">
        <v>370</v>
      </c>
      <c r="F3462" s="68" t="s">
        <v>438</v>
      </c>
      <c r="G3462" s="67" t="s">
        <v>439</v>
      </c>
      <c r="H3462" s="68" t="s">
        <v>363</v>
      </c>
      <c r="I3462" s="69">
        <v>0</v>
      </c>
      <c r="J3462" s="69">
        <v>6</v>
      </c>
      <c r="K3462" s="91"/>
      <c r="L3462" s="91"/>
    </row>
    <row r="3463" spans="2:12" x14ac:dyDescent="0.25">
      <c r="B3463" s="67" t="s">
        <v>402</v>
      </c>
      <c r="C3463" s="67" t="s">
        <v>403</v>
      </c>
      <c r="D3463" s="68" t="s">
        <v>369</v>
      </c>
      <c r="E3463" s="67" t="s">
        <v>370</v>
      </c>
      <c r="F3463" s="68" t="s">
        <v>438</v>
      </c>
      <c r="G3463" s="67" t="s">
        <v>439</v>
      </c>
      <c r="H3463" s="68" t="s">
        <v>364</v>
      </c>
      <c r="I3463" s="69">
        <v>16</v>
      </c>
      <c r="J3463" s="69">
        <v>28</v>
      </c>
      <c r="K3463" s="91"/>
      <c r="L3463" s="91"/>
    </row>
    <row r="3464" spans="2:12" x14ac:dyDescent="0.25">
      <c r="B3464" s="67" t="s">
        <v>402</v>
      </c>
      <c r="C3464" s="67" t="s">
        <v>403</v>
      </c>
      <c r="D3464" s="68" t="s">
        <v>369</v>
      </c>
      <c r="E3464" s="67" t="s">
        <v>370</v>
      </c>
      <c r="F3464" s="68" t="s">
        <v>438</v>
      </c>
      <c r="G3464" s="67" t="s">
        <v>439</v>
      </c>
      <c r="H3464" s="68" t="s">
        <v>362</v>
      </c>
      <c r="I3464" s="69">
        <v>0</v>
      </c>
      <c r="J3464" s="69">
        <v>0</v>
      </c>
      <c r="K3464" s="91"/>
      <c r="L3464" s="91"/>
    </row>
    <row r="3465" spans="2:12" x14ac:dyDescent="0.25">
      <c r="B3465" s="67" t="s">
        <v>402</v>
      </c>
      <c r="C3465" s="67" t="s">
        <v>403</v>
      </c>
      <c r="D3465" s="68" t="s">
        <v>369</v>
      </c>
      <c r="E3465" s="67" t="s">
        <v>370</v>
      </c>
      <c r="F3465" s="68" t="s">
        <v>438</v>
      </c>
      <c r="G3465" s="67" t="s">
        <v>439</v>
      </c>
      <c r="H3465" s="68" t="s">
        <v>363</v>
      </c>
      <c r="I3465" s="69">
        <v>0</v>
      </c>
      <c r="J3465" s="69">
        <v>0</v>
      </c>
      <c r="K3465" s="91"/>
      <c r="L3465" s="91"/>
    </row>
    <row r="3466" spans="2:12" x14ac:dyDescent="0.25">
      <c r="B3466" s="67" t="s">
        <v>402</v>
      </c>
      <c r="C3466" s="67" t="s">
        <v>403</v>
      </c>
      <c r="D3466" s="68" t="s">
        <v>369</v>
      </c>
      <c r="E3466" s="67" t="s">
        <v>370</v>
      </c>
      <c r="F3466" s="68" t="s">
        <v>438</v>
      </c>
      <c r="G3466" s="67" t="s">
        <v>439</v>
      </c>
      <c r="H3466" s="68" t="s">
        <v>362</v>
      </c>
      <c r="I3466" s="69">
        <v>24</v>
      </c>
      <c r="J3466" s="69">
        <v>88</v>
      </c>
      <c r="K3466" s="91"/>
      <c r="L3466" s="91"/>
    </row>
    <row r="3467" spans="2:12" x14ac:dyDescent="0.25">
      <c r="B3467" s="67" t="s">
        <v>402</v>
      </c>
      <c r="C3467" s="67" t="s">
        <v>403</v>
      </c>
      <c r="D3467" s="68" t="s">
        <v>369</v>
      </c>
      <c r="E3467" s="67" t="s">
        <v>370</v>
      </c>
      <c r="F3467" s="68" t="s">
        <v>438</v>
      </c>
      <c r="G3467" s="67" t="s">
        <v>439</v>
      </c>
      <c r="H3467" s="68" t="s">
        <v>363</v>
      </c>
      <c r="I3467" s="69">
        <v>89</v>
      </c>
      <c r="J3467" s="69">
        <v>56</v>
      </c>
      <c r="K3467" s="91"/>
      <c r="L3467" s="91"/>
    </row>
    <row r="3468" spans="2:12" x14ac:dyDescent="0.25">
      <c r="B3468" s="67" t="s">
        <v>402</v>
      </c>
      <c r="C3468" s="67" t="s">
        <v>403</v>
      </c>
      <c r="D3468" s="68" t="s">
        <v>369</v>
      </c>
      <c r="E3468" s="67" t="s">
        <v>370</v>
      </c>
      <c r="F3468" s="68" t="s">
        <v>438</v>
      </c>
      <c r="G3468" s="67" t="s">
        <v>439</v>
      </c>
      <c r="H3468" s="68" t="s">
        <v>364</v>
      </c>
      <c r="I3468" s="69">
        <v>20</v>
      </c>
      <c r="J3468" s="69">
        <v>18</v>
      </c>
      <c r="K3468" s="91"/>
      <c r="L3468" s="91"/>
    </row>
    <row r="3469" spans="2:12" x14ac:dyDescent="0.25">
      <c r="B3469" s="67" t="s">
        <v>402</v>
      </c>
      <c r="C3469" s="67" t="s">
        <v>403</v>
      </c>
      <c r="D3469" s="68" t="s">
        <v>369</v>
      </c>
      <c r="E3469" s="67" t="s">
        <v>370</v>
      </c>
      <c r="F3469" s="68" t="s">
        <v>438</v>
      </c>
      <c r="G3469" s="67" t="s">
        <v>439</v>
      </c>
      <c r="H3469" s="68" t="s">
        <v>362</v>
      </c>
      <c r="I3469" s="69">
        <v>0</v>
      </c>
      <c r="J3469" s="69">
        <v>0</v>
      </c>
      <c r="K3469" s="91"/>
      <c r="L3469" s="91"/>
    </row>
    <row r="3470" spans="2:12" x14ac:dyDescent="0.25">
      <c r="B3470" s="67" t="s">
        <v>402</v>
      </c>
      <c r="C3470" s="67" t="s">
        <v>403</v>
      </c>
      <c r="D3470" s="68" t="s">
        <v>369</v>
      </c>
      <c r="E3470" s="67" t="s">
        <v>370</v>
      </c>
      <c r="F3470" s="68" t="s">
        <v>438</v>
      </c>
      <c r="G3470" s="67" t="s">
        <v>439</v>
      </c>
      <c r="H3470" s="68" t="s">
        <v>363</v>
      </c>
      <c r="I3470" s="69">
        <v>4</v>
      </c>
      <c r="J3470" s="69">
        <v>0</v>
      </c>
      <c r="K3470" s="91"/>
      <c r="L3470" s="91"/>
    </row>
    <row r="3471" spans="2:12" x14ac:dyDescent="0.25">
      <c r="B3471" s="67" t="s">
        <v>402</v>
      </c>
      <c r="C3471" s="67" t="s">
        <v>403</v>
      </c>
      <c r="D3471" s="68" t="s">
        <v>369</v>
      </c>
      <c r="E3471" s="67" t="s">
        <v>370</v>
      </c>
      <c r="F3471" s="68" t="s">
        <v>438</v>
      </c>
      <c r="G3471" s="67" t="s">
        <v>439</v>
      </c>
      <c r="H3471" s="68" t="s">
        <v>362</v>
      </c>
      <c r="I3471" s="69">
        <v>20</v>
      </c>
      <c r="J3471" s="69">
        <v>0</v>
      </c>
      <c r="K3471" s="91"/>
      <c r="L3471" s="91"/>
    </row>
    <row r="3472" spans="2:12" x14ac:dyDescent="0.25">
      <c r="B3472" s="67" t="s">
        <v>402</v>
      </c>
      <c r="C3472" s="67" t="s">
        <v>403</v>
      </c>
      <c r="D3472" s="68" t="s">
        <v>369</v>
      </c>
      <c r="E3472" s="67" t="s">
        <v>370</v>
      </c>
      <c r="F3472" s="68" t="s">
        <v>438</v>
      </c>
      <c r="G3472" s="67" t="s">
        <v>439</v>
      </c>
      <c r="H3472" s="68" t="s">
        <v>363</v>
      </c>
      <c r="I3472" s="69">
        <v>0</v>
      </c>
      <c r="J3472" s="69">
        <v>48</v>
      </c>
      <c r="K3472" s="91"/>
      <c r="L3472" s="91"/>
    </row>
    <row r="3473" spans="2:12" x14ac:dyDescent="0.25">
      <c r="B3473" s="67" t="s">
        <v>402</v>
      </c>
      <c r="C3473" s="67" t="s">
        <v>403</v>
      </c>
      <c r="D3473" s="68" t="s">
        <v>369</v>
      </c>
      <c r="E3473" s="67" t="s">
        <v>370</v>
      </c>
      <c r="F3473" s="68" t="s">
        <v>438</v>
      </c>
      <c r="G3473" s="67" t="s">
        <v>439</v>
      </c>
      <c r="H3473" s="68" t="s">
        <v>364</v>
      </c>
      <c r="I3473" s="69">
        <v>0</v>
      </c>
      <c r="J3473" s="69">
        <v>0</v>
      </c>
      <c r="K3473" s="91"/>
      <c r="L3473" s="91"/>
    </row>
    <row r="3474" spans="2:12" x14ac:dyDescent="0.25">
      <c r="B3474" s="67" t="s">
        <v>402</v>
      </c>
      <c r="C3474" s="67" t="s">
        <v>403</v>
      </c>
      <c r="D3474" s="68" t="s">
        <v>369</v>
      </c>
      <c r="E3474" s="67" t="s">
        <v>370</v>
      </c>
      <c r="F3474" s="68" t="s">
        <v>438</v>
      </c>
      <c r="G3474" s="67" t="s">
        <v>439</v>
      </c>
      <c r="H3474" s="68" t="s">
        <v>362</v>
      </c>
      <c r="I3474" s="69">
        <v>99</v>
      </c>
      <c r="J3474" s="69">
        <v>90</v>
      </c>
      <c r="K3474" s="91"/>
      <c r="L3474" s="91"/>
    </row>
    <row r="3475" spans="2:12" x14ac:dyDescent="0.25">
      <c r="B3475" s="67" t="s">
        <v>402</v>
      </c>
      <c r="C3475" s="67" t="s">
        <v>403</v>
      </c>
      <c r="D3475" s="68" t="s">
        <v>369</v>
      </c>
      <c r="E3475" s="67" t="s">
        <v>370</v>
      </c>
      <c r="F3475" s="68" t="s">
        <v>438</v>
      </c>
      <c r="G3475" s="67" t="s">
        <v>439</v>
      </c>
      <c r="H3475" s="68" t="s">
        <v>363</v>
      </c>
      <c r="I3475" s="69">
        <v>115</v>
      </c>
      <c r="J3475" s="69">
        <v>152</v>
      </c>
      <c r="K3475" s="91"/>
      <c r="L3475" s="91"/>
    </row>
    <row r="3476" spans="2:12" x14ac:dyDescent="0.25">
      <c r="B3476" s="67" t="s">
        <v>402</v>
      </c>
      <c r="C3476" s="67" t="s">
        <v>403</v>
      </c>
      <c r="D3476" s="68" t="s">
        <v>369</v>
      </c>
      <c r="E3476" s="67" t="s">
        <v>370</v>
      </c>
      <c r="F3476" s="68" t="s">
        <v>438</v>
      </c>
      <c r="G3476" s="67" t="s">
        <v>439</v>
      </c>
      <c r="H3476" s="68" t="s">
        <v>364</v>
      </c>
      <c r="I3476" s="69">
        <v>18</v>
      </c>
      <c r="J3476" s="69">
        <v>8</v>
      </c>
      <c r="K3476" s="91"/>
      <c r="L3476" s="91"/>
    </row>
    <row r="3477" spans="2:12" x14ac:dyDescent="0.25">
      <c r="B3477" s="67" t="s">
        <v>402</v>
      </c>
      <c r="C3477" s="67" t="s">
        <v>403</v>
      </c>
      <c r="D3477" s="68" t="s">
        <v>369</v>
      </c>
      <c r="E3477" s="67" t="s">
        <v>370</v>
      </c>
      <c r="F3477" s="68" t="s">
        <v>438</v>
      </c>
      <c r="G3477" s="67" t="s">
        <v>439</v>
      </c>
      <c r="H3477" s="68" t="s">
        <v>362</v>
      </c>
      <c r="I3477" s="69">
        <v>25</v>
      </c>
      <c r="J3477" s="69">
        <v>25</v>
      </c>
      <c r="K3477" s="91"/>
      <c r="L3477" s="91"/>
    </row>
    <row r="3478" spans="2:12" x14ac:dyDescent="0.25">
      <c r="B3478" s="67" t="s">
        <v>402</v>
      </c>
      <c r="C3478" s="67" t="s">
        <v>403</v>
      </c>
      <c r="D3478" s="68" t="s">
        <v>369</v>
      </c>
      <c r="E3478" s="67" t="s">
        <v>370</v>
      </c>
      <c r="F3478" s="68" t="s">
        <v>438</v>
      </c>
      <c r="G3478" s="67" t="s">
        <v>439</v>
      </c>
      <c r="H3478" s="68" t="s">
        <v>363</v>
      </c>
      <c r="I3478" s="69">
        <v>36</v>
      </c>
      <c r="J3478" s="69">
        <v>53</v>
      </c>
      <c r="K3478" s="91"/>
      <c r="L3478" s="91"/>
    </row>
    <row r="3479" spans="2:12" x14ac:dyDescent="0.25">
      <c r="B3479" s="67" t="s">
        <v>402</v>
      </c>
      <c r="C3479" s="67" t="s">
        <v>403</v>
      </c>
      <c r="D3479" s="68" t="s">
        <v>369</v>
      </c>
      <c r="E3479" s="67" t="s">
        <v>370</v>
      </c>
      <c r="F3479" s="68" t="s">
        <v>438</v>
      </c>
      <c r="G3479" s="67" t="s">
        <v>439</v>
      </c>
      <c r="H3479" s="68" t="s">
        <v>364</v>
      </c>
      <c r="I3479" s="69">
        <v>26</v>
      </c>
      <c r="J3479" s="69">
        <v>24</v>
      </c>
      <c r="K3479" s="91"/>
      <c r="L3479" s="91"/>
    </row>
    <row r="3480" spans="2:12" x14ac:dyDescent="0.25">
      <c r="B3480" s="67" t="s">
        <v>402</v>
      </c>
      <c r="C3480" s="67" t="s">
        <v>403</v>
      </c>
      <c r="D3480" s="68" t="s">
        <v>369</v>
      </c>
      <c r="E3480" s="67" t="s">
        <v>370</v>
      </c>
      <c r="F3480" s="68" t="s">
        <v>438</v>
      </c>
      <c r="G3480" s="67" t="s">
        <v>439</v>
      </c>
      <c r="H3480" s="68" t="s">
        <v>362</v>
      </c>
      <c r="I3480" s="69">
        <v>0</v>
      </c>
      <c r="J3480" s="69">
        <v>10</v>
      </c>
      <c r="K3480" s="91"/>
      <c r="L3480" s="91"/>
    </row>
    <row r="3481" spans="2:12" x14ac:dyDescent="0.25">
      <c r="B3481" s="67" t="s">
        <v>402</v>
      </c>
      <c r="C3481" s="67" t="s">
        <v>403</v>
      </c>
      <c r="D3481" s="68" t="s">
        <v>369</v>
      </c>
      <c r="E3481" s="67" t="s">
        <v>370</v>
      </c>
      <c r="F3481" s="68" t="s">
        <v>438</v>
      </c>
      <c r="G3481" s="67" t="s">
        <v>439</v>
      </c>
      <c r="H3481" s="68" t="s">
        <v>362</v>
      </c>
      <c r="I3481" s="69">
        <v>0</v>
      </c>
      <c r="J3481" s="69">
        <v>0</v>
      </c>
      <c r="K3481" s="91"/>
      <c r="L3481" s="91"/>
    </row>
    <row r="3482" spans="2:12" x14ac:dyDescent="0.25">
      <c r="B3482" s="67" t="s">
        <v>402</v>
      </c>
      <c r="C3482" s="67" t="s">
        <v>403</v>
      </c>
      <c r="D3482" s="68" t="s">
        <v>369</v>
      </c>
      <c r="E3482" s="67" t="s">
        <v>370</v>
      </c>
      <c r="F3482" s="68" t="s">
        <v>438</v>
      </c>
      <c r="G3482" s="67" t="s">
        <v>439</v>
      </c>
      <c r="H3482" s="68" t="s">
        <v>363</v>
      </c>
      <c r="I3482" s="69">
        <v>0</v>
      </c>
      <c r="J3482" s="69">
        <v>0</v>
      </c>
      <c r="K3482" s="91"/>
      <c r="L3482" s="91"/>
    </row>
    <row r="3483" spans="2:12" x14ac:dyDescent="0.25">
      <c r="B3483" s="67" t="s">
        <v>402</v>
      </c>
      <c r="C3483" s="67" t="s">
        <v>403</v>
      </c>
      <c r="D3483" s="68" t="s">
        <v>369</v>
      </c>
      <c r="E3483" s="67" t="s">
        <v>370</v>
      </c>
      <c r="F3483" s="68" t="s">
        <v>438</v>
      </c>
      <c r="G3483" s="67" t="s">
        <v>439</v>
      </c>
      <c r="H3483" s="68" t="s">
        <v>364</v>
      </c>
      <c r="I3483" s="69">
        <v>0</v>
      </c>
      <c r="J3483" s="69">
        <v>0</v>
      </c>
      <c r="K3483" s="91"/>
      <c r="L3483" s="91"/>
    </row>
    <row r="3484" spans="2:12" x14ac:dyDescent="0.25">
      <c r="B3484" s="67" t="s">
        <v>402</v>
      </c>
      <c r="C3484" s="67" t="s">
        <v>403</v>
      </c>
      <c r="D3484" s="68" t="s">
        <v>369</v>
      </c>
      <c r="E3484" s="67" t="s">
        <v>370</v>
      </c>
      <c r="F3484" s="68" t="s">
        <v>438</v>
      </c>
      <c r="G3484" s="67" t="s">
        <v>439</v>
      </c>
      <c r="H3484" s="68" t="s">
        <v>363</v>
      </c>
      <c r="I3484" s="69">
        <v>0</v>
      </c>
      <c r="J3484" s="69">
        <v>0</v>
      </c>
      <c r="K3484" s="91"/>
      <c r="L3484" s="91"/>
    </row>
    <row r="3485" spans="2:12" x14ac:dyDescent="0.25">
      <c r="B3485" s="67" t="s">
        <v>402</v>
      </c>
      <c r="C3485" s="67" t="s">
        <v>403</v>
      </c>
      <c r="D3485" s="68" t="s">
        <v>369</v>
      </c>
      <c r="E3485" s="67" t="s">
        <v>370</v>
      </c>
      <c r="F3485" s="68" t="s">
        <v>438</v>
      </c>
      <c r="G3485" s="67" t="s">
        <v>439</v>
      </c>
      <c r="H3485" s="68" t="s">
        <v>362</v>
      </c>
      <c r="I3485" s="69">
        <v>0</v>
      </c>
      <c r="J3485" s="69">
        <v>125</v>
      </c>
      <c r="K3485" s="91"/>
      <c r="L3485" s="91"/>
    </row>
    <row r="3486" spans="2:12" x14ac:dyDescent="0.25">
      <c r="B3486" s="67" t="s">
        <v>402</v>
      </c>
      <c r="C3486" s="67" t="s">
        <v>403</v>
      </c>
      <c r="D3486" s="68" t="s">
        <v>369</v>
      </c>
      <c r="E3486" s="67" t="s">
        <v>370</v>
      </c>
      <c r="F3486" s="68" t="s">
        <v>438</v>
      </c>
      <c r="G3486" s="67" t="s">
        <v>439</v>
      </c>
      <c r="H3486" s="68" t="s">
        <v>363</v>
      </c>
      <c r="I3486" s="69">
        <v>10</v>
      </c>
      <c r="J3486" s="69">
        <v>25</v>
      </c>
      <c r="K3486" s="91"/>
      <c r="L3486" s="91"/>
    </row>
    <row r="3487" spans="2:12" x14ac:dyDescent="0.25">
      <c r="B3487" s="67" t="s">
        <v>402</v>
      </c>
      <c r="C3487" s="67" t="s">
        <v>403</v>
      </c>
      <c r="D3487" s="68" t="s">
        <v>369</v>
      </c>
      <c r="E3487" s="67" t="s">
        <v>370</v>
      </c>
      <c r="F3487" s="68" t="s">
        <v>438</v>
      </c>
      <c r="G3487" s="67" t="s">
        <v>439</v>
      </c>
      <c r="H3487" s="68" t="s">
        <v>364</v>
      </c>
      <c r="I3487" s="69">
        <v>40</v>
      </c>
      <c r="J3487" s="69">
        <v>40</v>
      </c>
      <c r="K3487" s="91"/>
      <c r="L3487" s="91"/>
    </row>
    <row r="3488" spans="2:12" x14ac:dyDescent="0.25">
      <c r="B3488" s="67" t="s">
        <v>402</v>
      </c>
      <c r="C3488" s="67" t="s">
        <v>403</v>
      </c>
      <c r="D3488" s="68" t="s">
        <v>369</v>
      </c>
      <c r="E3488" s="67" t="s">
        <v>370</v>
      </c>
      <c r="F3488" s="68" t="s">
        <v>438</v>
      </c>
      <c r="G3488" s="67" t="s">
        <v>439</v>
      </c>
      <c r="H3488" s="68" t="s">
        <v>362</v>
      </c>
      <c r="I3488" s="69">
        <v>16</v>
      </c>
      <c r="J3488" s="69">
        <v>0</v>
      </c>
      <c r="K3488" s="91"/>
      <c r="L3488" s="91"/>
    </row>
    <row r="3489" spans="2:12" x14ac:dyDescent="0.25">
      <c r="B3489" s="67" t="s">
        <v>402</v>
      </c>
      <c r="C3489" s="67" t="s">
        <v>403</v>
      </c>
      <c r="D3489" s="68" t="s">
        <v>369</v>
      </c>
      <c r="E3489" s="67" t="s">
        <v>370</v>
      </c>
      <c r="F3489" s="68" t="s">
        <v>438</v>
      </c>
      <c r="G3489" s="67" t="s">
        <v>439</v>
      </c>
      <c r="H3489" s="68" t="s">
        <v>363</v>
      </c>
      <c r="I3489" s="69">
        <v>38</v>
      </c>
      <c r="J3489" s="69">
        <v>61</v>
      </c>
      <c r="K3489" s="91"/>
      <c r="L3489" s="91"/>
    </row>
    <row r="3490" spans="2:12" x14ac:dyDescent="0.25">
      <c r="B3490" s="67" t="s">
        <v>402</v>
      </c>
      <c r="C3490" s="67" t="s">
        <v>403</v>
      </c>
      <c r="D3490" s="68" t="s">
        <v>369</v>
      </c>
      <c r="E3490" s="67" t="s">
        <v>370</v>
      </c>
      <c r="F3490" s="68" t="s">
        <v>438</v>
      </c>
      <c r="G3490" s="67" t="s">
        <v>439</v>
      </c>
      <c r="H3490" s="68" t="s">
        <v>364</v>
      </c>
      <c r="I3490" s="69">
        <v>14</v>
      </c>
      <c r="J3490" s="69">
        <v>56</v>
      </c>
      <c r="K3490" s="91"/>
      <c r="L3490" s="91"/>
    </row>
    <row r="3491" spans="2:12" x14ac:dyDescent="0.25">
      <c r="B3491" s="67" t="s">
        <v>402</v>
      </c>
      <c r="C3491" s="67" t="s">
        <v>403</v>
      </c>
      <c r="D3491" s="68" t="s">
        <v>369</v>
      </c>
      <c r="E3491" s="67" t="s">
        <v>370</v>
      </c>
      <c r="F3491" s="68" t="s">
        <v>438</v>
      </c>
      <c r="G3491" s="67" t="s">
        <v>439</v>
      </c>
      <c r="H3491" s="68" t="s">
        <v>362</v>
      </c>
      <c r="I3491" s="69">
        <v>0</v>
      </c>
      <c r="J3491" s="69">
        <v>10</v>
      </c>
      <c r="K3491" s="91"/>
      <c r="L3491" s="91"/>
    </row>
    <row r="3492" spans="2:12" x14ac:dyDescent="0.25">
      <c r="B3492" s="67" t="s">
        <v>402</v>
      </c>
      <c r="C3492" s="67" t="s">
        <v>403</v>
      </c>
      <c r="D3492" s="68" t="s">
        <v>369</v>
      </c>
      <c r="E3492" s="67" t="s">
        <v>370</v>
      </c>
      <c r="F3492" s="68" t="s">
        <v>438</v>
      </c>
      <c r="G3492" s="67" t="s">
        <v>439</v>
      </c>
      <c r="H3492" s="68" t="s">
        <v>363</v>
      </c>
      <c r="I3492" s="69">
        <v>4</v>
      </c>
      <c r="J3492" s="69">
        <v>28</v>
      </c>
      <c r="K3492" s="91"/>
      <c r="L3492" s="91"/>
    </row>
    <row r="3493" spans="2:12" x14ac:dyDescent="0.25">
      <c r="B3493" s="67" t="s">
        <v>402</v>
      </c>
      <c r="C3493" s="67" t="s">
        <v>403</v>
      </c>
      <c r="D3493" s="68" t="s">
        <v>369</v>
      </c>
      <c r="E3493" s="67" t="s">
        <v>370</v>
      </c>
      <c r="F3493" s="68" t="s">
        <v>438</v>
      </c>
      <c r="G3493" s="67" t="s">
        <v>439</v>
      </c>
      <c r="H3493" s="68" t="s">
        <v>364</v>
      </c>
      <c r="I3493" s="69">
        <v>4</v>
      </c>
      <c r="J3493" s="69">
        <v>0</v>
      </c>
      <c r="K3493" s="91"/>
      <c r="L3493" s="91"/>
    </row>
    <row r="3494" spans="2:12" x14ac:dyDescent="0.25">
      <c r="B3494" s="67" t="s">
        <v>402</v>
      </c>
      <c r="C3494" s="67" t="s">
        <v>403</v>
      </c>
      <c r="D3494" s="68" t="s">
        <v>369</v>
      </c>
      <c r="E3494" s="67" t="s">
        <v>370</v>
      </c>
      <c r="F3494" s="68" t="s">
        <v>438</v>
      </c>
      <c r="G3494" s="67" t="s">
        <v>439</v>
      </c>
      <c r="H3494" s="68" t="s">
        <v>363</v>
      </c>
      <c r="I3494" s="69">
        <v>0</v>
      </c>
      <c r="J3494" s="69">
        <v>0</v>
      </c>
      <c r="K3494" s="91"/>
      <c r="L3494" s="91"/>
    </row>
    <row r="3495" spans="2:12" x14ac:dyDescent="0.25">
      <c r="B3495" s="67" t="s">
        <v>402</v>
      </c>
      <c r="C3495" s="67" t="s">
        <v>403</v>
      </c>
      <c r="D3495" s="68" t="s">
        <v>369</v>
      </c>
      <c r="E3495" s="67" t="s">
        <v>370</v>
      </c>
      <c r="F3495" s="68" t="s">
        <v>438</v>
      </c>
      <c r="G3495" s="67" t="s">
        <v>439</v>
      </c>
      <c r="H3495" s="68" t="s">
        <v>364</v>
      </c>
      <c r="I3495" s="69">
        <v>0</v>
      </c>
      <c r="J3495" s="69">
        <v>0</v>
      </c>
      <c r="K3495" s="91"/>
      <c r="L3495" s="91"/>
    </row>
    <row r="3496" spans="2:12" x14ac:dyDescent="0.25">
      <c r="B3496" s="67" t="s">
        <v>402</v>
      </c>
      <c r="C3496" s="67" t="s">
        <v>403</v>
      </c>
      <c r="D3496" s="68" t="s">
        <v>369</v>
      </c>
      <c r="E3496" s="67" t="s">
        <v>370</v>
      </c>
      <c r="F3496" s="68" t="s">
        <v>438</v>
      </c>
      <c r="G3496" s="67" t="s">
        <v>439</v>
      </c>
      <c r="H3496" s="68" t="s">
        <v>362</v>
      </c>
      <c r="I3496" s="69">
        <v>37</v>
      </c>
      <c r="J3496" s="69">
        <v>47</v>
      </c>
      <c r="K3496" s="91"/>
      <c r="L3496" s="91"/>
    </row>
    <row r="3497" spans="2:12" x14ac:dyDescent="0.25">
      <c r="B3497" s="67" t="s">
        <v>402</v>
      </c>
      <c r="C3497" s="67" t="s">
        <v>403</v>
      </c>
      <c r="D3497" s="68" t="s">
        <v>369</v>
      </c>
      <c r="E3497" s="67" t="s">
        <v>370</v>
      </c>
      <c r="F3497" s="68" t="s">
        <v>438</v>
      </c>
      <c r="G3497" s="67" t="s">
        <v>439</v>
      </c>
      <c r="H3497" s="68" t="s">
        <v>363</v>
      </c>
      <c r="I3497" s="69">
        <v>71</v>
      </c>
      <c r="J3497" s="69">
        <v>70</v>
      </c>
      <c r="K3497" s="91"/>
      <c r="L3497" s="91"/>
    </row>
    <row r="3498" spans="2:12" x14ac:dyDescent="0.25">
      <c r="B3498" s="67" t="s">
        <v>402</v>
      </c>
      <c r="C3498" s="67" t="s">
        <v>403</v>
      </c>
      <c r="D3498" s="68" t="s">
        <v>369</v>
      </c>
      <c r="E3498" s="67" t="s">
        <v>370</v>
      </c>
      <c r="F3498" s="68" t="s">
        <v>438</v>
      </c>
      <c r="G3498" s="67" t="s">
        <v>439</v>
      </c>
      <c r="H3498" s="68" t="s">
        <v>364</v>
      </c>
      <c r="I3498" s="69">
        <v>55</v>
      </c>
      <c r="J3498" s="69">
        <v>20</v>
      </c>
      <c r="K3498" s="91"/>
      <c r="L3498" s="91"/>
    </row>
    <row r="3499" spans="2:12" x14ac:dyDescent="0.25">
      <c r="B3499" s="67" t="s">
        <v>402</v>
      </c>
      <c r="C3499" s="67" t="s">
        <v>403</v>
      </c>
      <c r="D3499" s="68" t="s">
        <v>369</v>
      </c>
      <c r="E3499" s="67" t="s">
        <v>370</v>
      </c>
      <c r="F3499" s="68" t="s">
        <v>438</v>
      </c>
      <c r="G3499" s="67" t="s">
        <v>439</v>
      </c>
      <c r="H3499" s="68" t="s">
        <v>362</v>
      </c>
      <c r="I3499" s="69">
        <v>18</v>
      </c>
      <c r="J3499" s="69">
        <v>11</v>
      </c>
      <c r="K3499" s="91"/>
      <c r="L3499" s="91"/>
    </row>
    <row r="3500" spans="2:12" x14ac:dyDescent="0.25">
      <c r="B3500" s="67" t="s">
        <v>402</v>
      </c>
      <c r="C3500" s="67" t="s">
        <v>403</v>
      </c>
      <c r="D3500" s="68" t="s">
        <v>369</v>
      </c>
      <c r="E3500" s="67" t="s">
        <v>370</v>
      </c>
      <c r="F3500" s="68" t="s">
        <v>438</v>
      </c>
      <c r="G3500" s="67" t="s">
        <v>439</v>
      </c>
      <c r="H3500" s="68" t="s">
        <v>363</v>
      </c>
      <c r="I3500" s="69">
        <v>67</v>
      </c>
      <c r="J3500" s="69">
        <v>108</v>
      </c>
      <c r="K3500" s="91"/>
      <c r="L3500" s="91"/>
    </row>
    <row r="3501" spans="2:12" x14ac:dyDescent="0.25">
      <c r="B3501" s="67" t="s">
        <v>402</v>
      </c>
      <c r="C3501" s="67" t="s">
        <v>403</v>
      </c>
      <c r="D3501" s="68" t="s">
        <v>369</v>
      </c>
      <c r="E3501" s="67" t="s">
        <v>370</v>
      </c>
      <c r="F3501" s="68" t="s">
        <v>438</v>
      </c>
      <c r="G3501" s="67" t="s">
        <v>439</v>
      </c>
      <c r="H3501" s="68" t="s">
        <v>364</v>
      </c>
      <c r="I3501" s="69">
        <v>4</v>
      </c>
      <c r="J3501" s="69">
        <v>22</v>
      </c>
      <c r="K3501" s="91"/>
      <c r="L3501" s="91"/>
    </row>
    <row r="3502" spans="2:12" x14ac:dyDescent="0.25">
      <c r="B3502" s="67" t="s">
        <v>402</v>
      </c>
      <c r="C3502" s="67" t="s">
        <v>403</v>
      </c>
      <c r="D3502" s="68" t="s">
        <v>369</v>
      </c>
      <c r="E3502" s="67" t="s">
        <v>370</v>
      </c>
      <c r="F3502" s="68" t="s">
        <v>438</v>
      </c>
      <c r="G3502" s="67" t="s">
        <v>439</v>
      </c>
      <c r="H3502" s="68" t="s">
        <v>362</v>
      </c>
      <c r="I3502" s="69">
        <v>0.309</v>
      </c>
      <c r="J3502" s="69">
        <v>0.20599999999999999</v>
      </c>
      <c r="K3502" s="91"/>
      <c r="L3502" s="91"/>
    </row>
    <row r="3503" spans="2:12" x14ac:dyDescent="0.25">
      <c r="B3503" s="67" t="s">
        <v>402</v>
      </c>
      <c r="C3503" s="67" t="s">
        <v>403</v>
      </c>
      <c r="D3503" s="68" t="s">
        <v>369</v>
      </c>
      <c r="E3503" s="67" t="s">
        <v>370</v>
      </c>
      <c r="F3503" s="68" t="s">
        <v>438</v>
      </c>
      <c r="G3503" s="67" t="s">
        <v>439</v>
      </c>
      <c r="H3503" s="68" t="s">
        <v>363</v>
      </c>
      <c r="I3503" s="69">
        <v>0.39140000000000003</v>
      </c>
      <c r="J3503" s="69">
        <v>0.55620000000000003</v>
      </c>
      <c r="K3503" s="91"/>
      <c r="L3503" s="91"/>
    </row>
    <row r="3504" spans="2:12" x14ac:dyDescent="0.25">
      <c r="B3504" s="67" t="s">
        <v>402</v>
      </c>
      <c r="C3504" s="67" t="s">
        <v>403</v>
      </c>
      <c r="D3504" s="68" t="s">
        <v>369</v>
      </c>
      <c r="E3504" s="67" t="s">
        <v>370</v>
      </c>
      <c r="F3504" s="68" t="s">
        <v>438</v>
      </c>
      <c r="G3504" s="67" t="s">
        <v>439</v>
      </c>
      <c r="H3504" s="68" t="s">
        <v>364</v>
      </c>
      <c r="I3504" s="69">
        <v>0.45319999999999999</v>
      </c>
      <c r="J3504" s="69">
        <v>0.28839999999999999</v>
      </c>
      <c r="K3504" s="91"/>
      <c r="L3504" s="91"/>
    </row>
    <row r="3505" spans="2:12" x14ac:dyDescent="0.25">
      <c r="B3505" s="67" t="s">
        <v>402</v>
      </c>
      <c r="C3505" s="67" t="s">
        <v>403</v>
      </c>
      <c r="D3505" s="68" t="s">
        <v>369</v>
      </c>
      <c r="E3505" s="67" t="s">
        <v>370</v>
      </c>
      <c r="F3505" s="68" t="s">
        <v>438</v>
      </c>
      <c r="G3505" s="67" t="s">
        <v>439</v>
      </c>
      <c r="H3505" s="68" t="s">
        <v>362</v>
      </c>
      <c r="I3505" s="69">
        <v>0</v>
      </c>
      <c r="J3505" s="69">
        <v>0</v>
      </c>
      <c r="K3505" s="91"/>
      <c r="L3505" s="91"/>
    </row>
    <row r="3506" spans="2:12" x14ac:dyDescent="0.25">
      <c r="B3506" s="67" t="s">
        <v>402</v>
      </c>
      <c r="C3506" s="67" t="s">
        <v>403</v>
      </c>
      <c r="D3506" s="68" t="s">
        <v>369</v>
      </c>
      <c r="E3506" s="67" t="s">
        <v>370</v>
      </c>
      <c r="F3506" s="68" t="s">
        <v>438</v>
      </c>
      <c r="G3506" s="67" t="s">
        <v>439</v>
      </c>
      <c r="H3506" s="68" t="s">
        <v>364</v>
      </c>
      <c r="I3506" s="69">
        <v>0</v>
      </c>
      <c r="J3506" s="69">
        <v>0</v>
      </c>
      <c r="K3506" s="91"/>
      <c r="L3506" s="91"/>
    </row>
    <row r="3507" spans="2:12" x14ac:dyDescent="0.25">
      <c r="B3507" s="67" t="s">
        <v>402</v>
      </c>
      <c r="C3507" s="67" t="s">
        <v>403</v>
      </c>
      <c r="D3507" s="68" t="s">
        <v>369</v>
      </c>
      <c r="E3507" s="67" t="s">
        <v>370</v>
      </c>
      <c r="F3507" s="68" t="s">
        <v>438</v>
      </c>
      <c r="G3507" s="67" t="s">
        <v>439</v>
      </c>
      <c r="H3507" s="68" t="s">
        <v>362</v>
      </c>
      <c r="I3507" s="69">
        <v>104</v>
      </c>
      <c r="J3507" s="69">
        <v>168</v>
      </c>
      <c r="K3507" s="91"/>
      <c r="L3507" s="91"/>
    </row>
    <row r="3508" spans="2:12" x14ac:dyDescent="0.25">
      <c r="B3508" s="67" t="s">
        <v>402</v>
      </c>
      <c r="C3508" s="67" t="s">
        <v>403</v>
      </c>
      <c r="D3508" s="68" t="s">
        <v>369</v>
      </c>
      <c r="E3508" s="67" t="s">
        <v>370</v>
      </c>
      <c r="F3508" s="68" t="s">
        <v>438</v>
      </c>
      <c r="G3508" s="67" t="s">
        <v>439</v>
      </c>
      <c r="H3508" s="68" t="s">
        <v>363</v>
      </c>
      <c r="I3508" s="69">
        <v>138</v>
      </c>
      <c r="J3508" s="69">
        <v>179</v>
      </c>
      <c r="K3508" s="91"/>
      <c r="L3508" s="91"/>
    </row>
    <row r="3509" spans="2:12" x14ac:dyDescent="0.25">
      <c r="B3509" s="67" t="s">
        <v>402</v>
      </c>
      <c r="C3509" s="67" t="s">
        <v>403</v>
      </c>
      <c r="D3509" s="68" t="s">
        <v>369</v>
      </c>
      <c r="E3509" s="67" t="s">
        <v>370</v>
      </c>
      <c r="F3509" s="68" t="s">
        <v>438</v>
      </c>
      <c r="G3509" s="67" t="s">
        <v>439</v>
      </c>
      <c r="H3509" s="68" t="s">
        <v>364</v>
      </c>
      <c r="I3509" s="69">
        <v>63</v>
      </c>
      <c r="J3509" s="69">
        <v>69</v>
      </c>
      <c r="K3509" s="91"/>
      <c r="L3509" s="91"/>
    </row>
    <row r="3510" spans="2:12" x14ac:dyDescent="0.25">
      <c r="B3510" s="67" t="s">
        <v>402</v>
      </c>
      <c r="C3510" s="67" t="s">
        <v>403</v>
      </c>
      <c r="D3510" s="68" t="s">
        <v>369</v>
      </c>
      <c r="E3510" s="67" t="s">
        <v>370</v>
      </c>
      <c r="F3510" s="68" t="s">
        <v>438</v>
      </c>
      <c r="G3510" s="67" t="s">
        <v>439</v>
      </c>
      <c r="H3510" s="68" t="s">
        <v>362</v>
      </c>
      <c r="I3510" s="69">
        <v>0</v>
      </c>
      <c r="J3510" s="69">
        <v>0</v>
      </c>
      <c r="K3510" s="91"/>
      <c r="L3510" s="91"/>
    </row>
    <row r="3511" spans="2:12" x14ac:dyDescent="0.25">
      <c r="B3511" s="67" t="s">
        <v>402</v>
      </c>
      <c r="C3511" s="67" t="s">
        <v>403</v>
      </c>
      <c r="D3511" s="68" t="s">
        <v>369</v>
      </c>
      <c r="E3511" s="67" t="s">
        <v>370</v>
      </c>
      <c r="F3511" s="68" t="s">
        <v>438</v>
      </c>
      <c r="G3511" s="67" t="s">
        <v>439</v>
      </c>
      <c r="H3511" s="68" t="s">
        <v>363</v>
      </c>
      <c r="I3511" s="69">
        <v>47</v>
      </c>
      <c r="J3511" s="69">
        <v>61</v>
      </c>
      <c r="K3511" s="91"/>
      <c r="L3511" s="91"/>
    </row>
    <row r="3512" spans="2:12" x14ac:dyDescent="0.25">
      <c r="B3512" s="67" t="s">
        <v>402</v>
      </c>
      <c r="C3512" s="67" t="s">
        <v>403</v>
      </c>
      <c r="D3512" s="68" t="s">
        <v>369</v>
      </c>
      <c r="E3512" s="67" t="s">
        <v>370</v>
      </c>
      <c r="F3512" s="68" t="s">
        <v>438</v>
      </c>
      <c r="G3512" s="67" t="s">
        <v>439</v>
      </c>
      <c r="H3512" s="68" t="s">
        <v>364</v>
      </c>
      <c r="I3512" s="69">
        <v>21</v>
      </c>
      <c r="J3512" s="69">
        <v>24</v>
      </c>
      <c r="K3512" s="91"/>
      <c r="L3512" s="91"/>
    </row>
    <row r="3513" spans="2:12" x14ac:dyDescent="0.25">
      <c r="B3513" s="67" t="s">
        <v>402</v>
      </c>
      <c r="C3513" s="67" t="s">
        <v>403</v>
      </c>
      <c r="D3513" s="68" t="s">
        <v>369</v>
      </c>
      <c r="E3513" s="67" t="s">
        <v>370</v>
      </c>
      <c r="F3513" s="68" t="s">
        <v>438</v>
      </c>
      <c r="G3513" s="67" t="s">
        <v>439</v>
      </c>
      <c r="H3513" s="68" t="s">
        <v>362</v>
      </c>
      <c r="I3513" s="69">
        <v>0</v>
      </c>
      <c r="J3513" s="69">
        <v>20</v>
      </c>
      <c r="K3513" s="91"/>
      <c r="L3513" s="91"/>
    </row>
    <row r="3514" spans="2:12" x14ac:dyDescent="0.25">
      <c r="B3514" s="67" t="s">
        <v>402</v>
      </c>
      <c r="C3514" s="67" t="s">
        <v>403</v>
      </c>
      <c r="D3514" s="68" t="s">
        <v>369</v>
      </c>
      <c r="E3514" s="67" t="s">
        <v>370</v>
      </c>
      <c r="F3514" s="68" t="s">
        <v>438</v>
      </c>
      <c r="G3514" s="67" t="s">
        <v>439</v>
      </c>
      <c r="H3514" s="68" t="s">
        <v>363</v>
      </c>
      <c r="I3514" s="69">
        <v>14</v>
      </c>
      <c r="J3514" s="69">
        <v>10</v>
      </c>
      <c r="K3514" s="91"/>
      <c r="L3514" s="91"/>
    </row>
    <row r="3515" spans="2:12" x14ac:dyDescent="0.25">
      <c r="B3515" s="67" t="s">
        <v>402</v>
      </c>
      <c r="C3515" s="67" t="s">
        <v>403</v>
      </c>
      <c r="D3515" s="68" t="s">
        <v>369</v>
      </c>
      <c r="E3515" s="67" t="s">
        <v>370</v>
      </c>
      <c r="F3515" s="68" t="s">
        <v>438</v>
      </c>
      <c r="G3515" s="67" t="s">
        <v>439</v>
      </c>
      <c r="H3515" s="68" t="s">
        <v>364</v>
      </c>
      <c r="I3515" s="69">
        <v>21</v>
      </c>
      <c r="J3515" s="69">
        <v>22</v>
      </c>
      <c r="K3515" s="91"/>
      <c r="L3515" s="91"/>
    </row>
    <row r="3516" spans="2:12" x14ac:dyDescent="0.25">
      <c r="B3516" s="67" t="s">
        <v>402</v>
      </c>
      <c r="C3516" s="67" t="s">
        <v>403</v>
      </c>
      <c r="D3516" s="68" t="s">
        <v>369</v>
      </c>
      <c r="E3516" s="67" t="s">
        <v>370</v>
      </c>
      <c r="F3516" s="68" t="s">
        <v>438</v>
      </c>
      <c r="G3516" s="67" t="s">
        <v>439</v>
      </c>
      <c r="H3516" s="68" t="s">
        <v>362</v>
      </c>
      <c r="I3516" s="69">
        <v>0</v>
      </c>
      <c r="J3516" s="69">
        <v>0</v>
      </c>
      <c r="K3516" s="91"/>
      <c r="L3516" s="91"/>
    </row>
    <row r="3517" spans="2:12" x14ac:dyDescent="0.25">
      <c r="B3517" s="67" t="s">
        <v>402</v>
      </c>
      <c r="C3517" s="67" t="s">
        <v>403</v>
      </c>
      <c r="D3517" s="68" t="s">
        <v>369</v>
      </c>
      <c r="E3517" s="67" t="s">
        <v>370</v>
      </c>
      <c r="F3517" s="68" t="s">
        <v>438</v>
      </c>
      <c r="G3517" s="67" t="s">
        <v>439</v>
      </c>
      <c r="H3517" s="68" t="s">
        <v>364</v>
      </c>
      <c r="I3517" s="69">
        <v>0</v>
      </c>
      <c r="J3517" s="69">
        <v>0</v>
      </c>
      <c r="K3517" s="91"/>
      <c r="L3517" s="91"/>
    </row>
    <row r="3518" spans="2:12" x14ac:dyDescent="0.25">
      <c r="B3518" s="67" t="s">
        <v>402</v>
      </c>
      <c r="C3518" s="67" t="s">
        <v>403</v>
      </c>
      <c r="D3518" s="68" t="s">
        <v>369</v>
      </c>
      <c r="E3518" s="67" t="s">
        <v>370</v>
      </c>
      <c r="F3518" s="68" t="s">
        <v>438</v>
      </c>
      <c r="G3518" s="67" t="s">
        <v>439</v>
      </c>
      <c r="H3518" s="68" t="s">
        <v>362</v>
      </c>
      <c r="I3518" s="69">
        <v>51</v>
      </c>
      <c r="J3518" s="69">
        <v>50</v>
      </c>
      <c r="K3518" s="91"/>
      <c r="L3518" s="91"/>
    </row>
    <row r="3519" spans="2:12" x14ac:dyDescent="0.25">
      <c r="B3519" s="67" t="s">
        <v>402</v>
      </c>
      <c r="C3519" s="67" t="s">
        <v>403</v>
      </c>
      <c r="D3519" s="68" t="s">
        <v>369</v>
      </c>
      <c r="E3519" s="67" t="s">
        <v>370</v>
      </c>
      <c r="F3519" s="68" t="s">
        <v>438</v>
      </c>
      <c r="G3519" s="67" t="s">
        <v>439</v>
      </c>
      <c r="H3519" s="68" t="s">
        <v>363</v>
      </c>
      <c r="I3519" s="69">
        <v>41</v>
      </c>
      <c r="J3519" s="69">
        <v>35</v>
      </c>
      <c r="K3519" s="91"/>
      <c r="L3519" s="91"/>
    </row>
    <row r="3520" spans="2:12" x14ac:dyDescent="0.25">
      <c r="B3520" s="67" t="s">
        <v>402</v>
      </c>
      <c r="C3520" s="67" t="s">
        <v>403</v>
      </c>
      <c r="D3520" s="68" t="s">
        <v>369</v>
      </c>
      <c r="E3520" s="67" t="s">
        <v>370</v>
      </c>
      <c r="F3520" s="68" t="s">
        <v>438</v>
      </c>
      <c r="G3520" s="67" t="s">
        <v>439</v>
      </c>
      <c r="H3520" s="68" t="s">
        <v>364</v>
      </c>
      <c r="I3520" s="69">
        <v>0</v>
      </c>
      <c r="J3520" s="69">
        <v>11</v>
      </c>
      <c r="K3520" s="91"/>
      <c r="L3520" s="91"/>
    </row>
    <row r="3521" spans="2:12" x14ac:dyDescent="0.25">
      <c r="B3521" s="67" t="s">
        <v>402</v>
      </c>
      <c r="C3521" s="67" t="s">
        <v>403</v>
      </c>
      <c r="D3521" s="68" t="s">
        <v>369</v>
      </c>
      <c r="E3521" s="67" t="s">
        <v>370</v>
      </c>
      <c r="F3521" s="68" t="s">
        <v>438</v>
      </c>
      <c r="G3521" s="67" t="s">
        <v>439</v>
      </c>
      <c r="H3521" s="68" t="s">
        <v>362</v>
      </c>
      <c r="I3521" s="69">
        <v>0</v>
      </c>
      <c r="J3521" s="69">
        <v>0</v>
      </c>
      <c r="K3521" s="91"/>
      <c r="L3521" s="91"/>
    </row>
    <row r="3522" spans="2:12" x14ac:dyDescent="0.25">
      <c r="B3522" s="67" t="s">
        <v>402</v>
      </c>
      <c r="C3522" s="67" t="s">
        <v>403</v>
      </c>
      <c r="D3522" s="68" t="s">
        <v>369</v>
      </c>
      <c r="E3522" s="67" t="s">
        <v>370</v>
      </c>
      <c r="F3522" s="68" t="s">
        <v>438</v>
      </c>
      <c r="G3522" s="67" t="s">
        <v>439</v>
      </c>
      <c r="H3522" s="68" t="s">
        <v>363</v>
      </c>
      <c r="I3522" s="69">
        <v>40</v>
      </c>
      <c r="J3522" s="69">
        <v>40</v>
      </c>
      <c r="K3522" s="91"/>
      <c r="L3522" s="91"/>
    </row>
    <row r="3523" spans="2:12" x14ac:dyDescent="0.25">
      <c r="B3523" s="67" t="s">
        <v>402</v>
      </c>
      <c r="C3523" s="67" t="s">
        <v>403</v>
      </c>
      <c r="D3523" s="68" t="s">
        <v>369</v>
      </c>
      <c r="E3523" s="67" t="s">
        <v>370</v>
      </c>
      <c r="F3523" s="68" t="s">
        <v>438</v>
      </c>
      <c r="G3523" s="67" t="s">
        <v>439</v>
      </c>
      <c r="H3523" s="68" t="s">
        <v>364</v>
      </c>
      <c r="I3523" s="69">
        <v>30</v>
      </c>
      <c r="J3523" s="69">
        <v>40</v>
      </c>
      <c r="K3523" s="91"/>
      <c r="L3523" s="91"/>
    </row>
    <row r="3524" spans="2:12" x14ac:dyDescent="0.25">
      <c r="B3524" s="67" t="s">
        <v>402</v>
      </c>
      <c r="C3524" s="67" t="s">
        <v>403</v>
      </c>
      <c r="D3524" s="68" t="s">
        <v>369</v>
      </c>
      <c r="E3524" s="67" t="s">
        <v>370</v>
      </c>
      <c r="F3524" s="68" t="s">
        <v>438</v>
      </c>
      <c r="G3524" s="67" t="s">
        <v>439</v>
      </c>
      <c r="H3524" s="68" t="s">
        <v>363</v>
      </c>
      <c r="I3524" s="69">
        <v>3</v>
      </c>
      <c r="J3524" s="69">
        <v>7</v>
      </c>
      <c r="K3524" s="91"/>
      <c r="L3524" s="91"/>
    </row>
    <row r="3525" spans="2:12" x14ac:dyDescent="0.25">
      <c r="B3525" s="67" t="s">
        <v>402</v>
      </c>
      <c r="C3525" s="67" t="s">
        <v>403</v>
      </c>
      <c r="D3525" s="68" t="s">
        <v>369</v>
      </c>
      <c r="E3525" s="67" t="s">
        <v>370</v>
      </c>
      <c r="F3525" s="68" t="s">
        <v>438</v>
      </c>
      <c r="G3525" s="67" t="s">
        <v>439</v>
      </c>
      <c r="H3525" s="68" t="s">
        <v>362</v>
      </c>
      <c r="I3525" s="69">
        <v>32</v>
      </c>
      <c r="J3525" s="69">
        <v>51</v>
      </c>
      <c r="K3525" s="91"/>
      <c r="L3525" s="91"/>
    </row>
    <row r="3526" spans="2:12" x14ac:dyDescent="0.25">
      <c r="B3526" s="67" t="s">
        <v>402</v>
      </c>
      <c r="C3526" s="67" t="s">
        <v>403</v>
      </c>
      <c r="D3526" s="68" t="s">
        <v>369</v>
      </c>
      <c r="E3526" s="67" t="s">
        <v>370</v>
      </c>
      <c r="F3526" s="68" t="s">
        <v>438</v>
      </c>
      <c r="G3526" s="67" t="s">
        <v>439</v>
      </c>
      <c r="H3526" s="68" t="s">
        <v>363</v>
      </c>
      <c r="I3526" s="69">
        <v>194</v>
      </c>
      <c r="J3526" s="69">
        <v>202</v>
      </c>
      <c r="K3526" s="91"/>
      <c r="L3526" s="91"/>
    </row>
    <row r="3527" spans="2:12" x14ac:dyDescent="0.25">
      <c r="B3527" s="67" t="s">
        <v>402</v>
      </c>
      <c r="C3527" s="67" t="s">
        <v>403</v>
      </c>
      <c r="D3527" s="68" t="s">
        <v>369</v>
      </c>
      <c r="E3527" s="67" t="s">
        <v>370</v>
      </c>
      <c r="F3527" s="68" t="s">
        <v>438</v>
      </c>
      <c r="G3527" s="67" t="s">
        <v>439</v>
      </c>
      <c r="H3527" s="68" t="s">
        <v>364</v>
      </c>
      <c r="I3527" s="69">
        <v>35</v>
      </c>
      <c r="J3527" s="69">
        <v>18</v>
      </c>
      <c r="K3527" s="91"/>
      <c r="L3527" s="91"/>
    </row>
    <row r="3528" spans="2:12" x14ac:dyDescent="0.25">
      <c r="B3528" s="67" t="s">
        <v>402</v>
      </c>
      <c r="C3528" s="67" t="s">
        <v>403</v>
      </c>
      <c r="D3528" s="68" t="s">
        <v>369</v>
      </c>
      <c r="E3528" s="67" t="s">
        <v>370</v>
      </c>
      <c r="F3528" s="68" t="s">
        <v>438</v>
      </c>
      <c r="G3528" s="67" t="s">
        <v>439</v>
      </c>
      <c r="H3528" s="68" t="s">
        <v>363</v>
      </c>
      <c r="I3528" s="69">
        <v>0</v>
      </c>
      <c r="J3528" s="69">
        <v>0</v>
      </c>
      <c r="K3528" s="91"/>
      <c r="L3528" s="91"/>
    </row>
    <row r="3529" spans="2:12" x14ac:dyDescent="0.25">
      <c r="B3529" s="67" t="s">
        <v>402</v>
      </c>
      <c r="C3529" s="67" t="s">
        <v>403</v>
      </c>
      <c r="D3529" s="68" t="s">
        <v>369</v>
      </c>
      <c r="E3529" s="67" t="s">
        <v>370</v>
      </c>
      <c r="F3529" s="68" t="s">
        <v>438</v>
      </c>
      <c r="G3529" s="67" t="s">
        <v>439</v>
      </c>
      <c r="H3529" s="68" t="s">
        <v>364</v>
      </c>
      <c r="I3529" s="69">
        <v>0</v>
      </c>
      <c r="J3529" s="69">
        <v>0</v>
      </c>
      <c r="K3529" s="91"/>
      <c r="L3529" s="91"/>
    </row>
    <row r="3530" spans="2:12" x14ac:dyDescent="0.25">
      <c r="B3530" s="67" t="s">
        <v>402</v>
      </c>
      <c r="C3530" s="67" t="s">
        <v>403</v>
      </c>
      <c r="D3530" s="68" t="s">
        <v>369</v>
      </c>
      <c r="E3530" s="67" t="s">
        <v>370</v>
      </c>
      <c r="F3530" s="68" t="s">
        <v>438</v>
      </c>
      <c r="G3530" s="67" t="s">
        <v>439</v>
      </c>
      <c r="H3530" s="68" t="s">
        <v>362</v>
      </c>
      <c r="I3530" s="69">
        <v>75</v>
      </c>
      <c r="J3530" s="69">
        <v>30</v>
      </c>
      <c r="K3530" s="91"/>
      <c r="L3530" s="91"/>
    </row>
    <row r="3531" spans="2:12" x14ac:dyDescent="0.25">
      <c r="B3531" s="67" t="s">
        <v>402</v>
      </c>
      <c r="C3531" s="67" t="s">
        <v>403</v>
      </c>
      <c r="D3531" s="68" t="s">
        <v>369</v>
      </c>
      <c r="E3531" s="67" t="s">
        <v>370</v>
      </c>
      <c r="F3531" s="68" t="s">
        <v>438</v>
      </c>
      <c r="G3531" s="67" t="s">
        <v>439</v>
      </c>
      <c r="H3531" s="68" t="s">
        <v>363</v>
      </c>
      <c r="I3531" s="69">
        <v>60</v>
      </c>
      <c r="J3531" s="69">
        <v>87</v>
      </c>
      <c r="K3531" s="91"/>
      <c r="L3531" s="91"/>
    </row>
    <row r="3532" spans="2:12" x14ac:dyDescent="0.25">
      <c r="B3532" s="67" t="s">
        <v>402</v>
      </c>
      <c r="C3532" s="67" t="s">
        <v>403</v>
      </c>
      <c r="D3532" s="68" t="s">
        <v>369</v>
      </c>
      <c r="E3532" s="67" t="s">
        <v>370</v>
      </c>
      <c r="F3532" s="68" t="s">
        <v>438</v>
      </c>
      <c r="G3532" s="67" t="s">
        <v>439</v>
      </c>
      <c r="H3532" s="68" t="s">
        <v>364</v>
      </c>
      <c r="I3532" s="69">
        <v>0</v>
      </c>
      <c r="J3532" s="69">
        <v>0</v>
      </c>
      <c r="K3532" s="91"/>
      <c r="L3532" s="91"/>
    </row>
    <row r="3533" spans="2:12" x14ac:dyDescent="0.25">
      <c r="B3533" s="67" t="s">
        <v>402</v>
      </c>
      <c r="C3533" s="67" t="s">
        <v>403</v>
      </c>
      <c r="D3533" s="68" t="s">
        <v>369</v>
      </c>
      <c r="E3533" s="67" t="s">
        <v>370</v>
      </c>
      <c r="F3533" s="68" t="s">
        <v>438</v>
      </c>
      <c r="G3533" s="67" t="s">
        <v>439</v>
      </c>
      <c r="H3533" s="68" t="s">
        <v>362</v>
      </c>
      <c r="I3533" s="69">
        <v>0</v>
      </c>
      <c r="J3533" s="69">
        <v>0</v>
      </c>
      <c r="K3533" s="91"/>
      <c r="L3533" s="91"/>
    </row>
    <row r="3534" spans="2:12" x14ac:dyDescent="0.25">
      <c r="B3534" s="67" t="s">
        <v>402</v>
      </c>
      <c r="C3534" s="67" t="s">
        <v>403</v>
      </c>
      <c r="D3534" s="68" t="s">
        <v>369</v>
      </c>
      <c r="E3534" s="67" t="s">
        <v>370</v>
      </c>
      <c r="F3534" s="68" t="s">
        <v>438</v>
      </c>
      <c r="G3534" s="67" t="s">
        <v>439</v>
      </c>
      <c r="H3534" s="68" t="s">
        <v>363</v>
      </c>
      <c r="I3534" s="69">
        <v>0</v>
      </c>
      <c r="J3534" s="69">
        <v>0</v>
      </c>
      <c r="K3534" s="91"/>
      <c r="L3534" s="91"/>
    </row>
    <row r="3535" spans="2:12" x14ac:dyDescent="0.25">
      <c r="B3535" s="67" t="s">
        <v>402</v>
      </c>
      <c r="C3535" s="67" t="s">
        <v>403</v>
      </c>
      <c r="D3535" s="68" t="s">
        <v>369</v>
      </c>
      <c r="E3535" s="67" t="s">
        <v>370</v>
      </c>
      <c r="F3535" s="68" t="s">
        <v>438</v>
      </c>
      <c r="G3535" s="67" t="s">
        <v>439</v>
      </c>
      <c r="H3535" s="68" t="s">
        <v>364</v>
      </c>
      <c r="I3535" s="69">
        <v>0</v>
      </c>
      <c r="J3535" s="69">
        <v>0</v>
      </c>
      <c r="K3535" s="91"/>
      <c r="L3535" s="91"/>
    </row>
    <row r="3536" spans="2:12" x14ac:dyDescent="0.25">
      <c r="B3536" s="67" t="s">
        <v>402</v>
      </c>
      <c r="C3536" s="67" t="s">
        <v>403</v>
      </c>
      <c r="D3536" s="68" t="s">
        <v>369</v>
      </c>
      <c r="E3536" s="67" t="s">
        <v>370</v>
      </c>
      <c r="F3536" s="68" t="s">
        <v>438</v>
      </c>
      <c r="G3536" s="67" t="s">
        <v>439</v>
      </c>
      <c r="H3536" s="68" t="s">
        <v>362</v>
      </c>
      <c r="I3536" s="69">
        <v>50</v>
      </c>
      <c r="J3536" s="69">
        <v>155</v>
      </c>
      <c r="K3536" s="91"/>
      <c r="L3536" s="91"/>
    </row>
    <row r="3537" spans="2:12" x14ac:dyDescent="0.25">
      <c r="B3537" s="67" t="s">
        <v>402</v>
      </c>
      <c r="C3537" s="67" t="s">
        <v>403</v>
      </c>
      <c r="D3537" s="68" t="s">
        <v>369</v>
      </c>
      <c r="E3537" s="67" t="s">
        <v>370</v>
      </c>
      <c r="F3537" s="68" t="s">
        <v>438</v>
      </c>
      <c r="G3537" s="67" t="s">
        <v>439</v>
      </c>
      <c r="H3537" s="68" t="s">
        <v>363</v>
      </c>
      <c r="I3537" s="69">
        <v>156</v>
      </c>
      <c r="J3537" s="69">
        <v>160</v>
      </c>
      <c r="K3537" s="91"/>
      <c r="L3537" s="91"/>
    </row>
    <row r="3538" spans="2:12" x14ac:dyDescent="0.25">
      <c r="B3538" s="67" t="s">
        <v>402</v>
      </c>
      <c r="C3538" s="67" t="s">
        <v>403</v>
      </c>
      <c r="D3538" s="68" t="s">
        <v>369</v>
      </c>
      <c r="E3538" s="67" t="s">
        <v>370</v>
      </c>
      <c r="F3538" s="68" t="s">
        <v>438</v>
      </c>
      <c r="G3538" s="67" t="s">
        <v>439</v>
      </c>
      <c r="H3538" s="68" t="s">
        <v>364</v>
      </c>
      <c r="I3538" s="69">
        <v>30</v>
      </c>
      <c r="J3538" s="69">
        <v>30</v>
      </c>
      <c r="K3538" s="91"/>
      <c r="L3538" s="91"/>
    </row>
    <row r="3539" spans="2:12" x14ac:dyDescent="0.25">
      <c r="B3539" s="67" t="s">
        <v>402</v>
      </c>
      <c r="C3539" s="67" t="s">
        <v>403</v>
      </c>
      <c r="D3539" s="68" t="s">
        <v>369</v>
      </c>
      <c r="E3539" s="67" t="s">
        <v>370</v>
      </c>
      <c r="F3539" s="68" t="s">
        <v>438</v>
      </c>
      <c r="G3539" s="67" t="s">
        <v>439</v>
      </c>
      <c r="H3539" s="68" t="s">
        <v>362</v>
      </c>
      <c r="I3539" s="69">
        <v>20</v>
      </c>
      <c r="J3539" s="69">
        <v>0</v>
      </c>
      <c r="K3539" s="91"/>
      <c r="L3539" s="91"/>
    </row>
    <row r="3540" spans="2:12" x14ac:dyDescent="0.25">
      <c r="B3540" s="67" t="s">
        <v>402</v>
      </c>
      <c r="C3540" s="67" t="s">
        <v>403</v>
      </c>
      <c r="D3540" s="68" t="s">
        <v>369</v>
      </c>
      <c r="E3540" s="67" t="s">
        <v>370</v>
      </c>
      <c r="F3540" s="68" t="s">
        <v>438</v>
      </c>
      <c r="G3540" s="67" t="s">
        <v>439</v>
      </c>
      <c r="H3540" s="68" t="s">
        <v>363</v>
      </c>
      <c r="I3540" s="69">
        <v>16</v>
      </c>
      <c r="J3540" s="69">
        <v>27</v>
      </c>
      <c r="K3540" s="91"/>
      <c r="L3540" s="91"/>
    </row>
    <row r="3541" spans="2:12" x14ac:dyDescent="0.25">
      <c r="B3541" s="67" t="s">
        <v>402</v>
      </c>
      <c r="C3541" s="67" t="s">
        <v>403</v>
      </c>
      <c r="D3541" s="68" t="s">
        <v>369</v>
      </c>
      <c r="E3541" s="67" t="s">
        <v>370</v>
      </c>
      <c r="F3541" s="68" t="s">
        <v>438</v>
      </c>
      <c r="G3541" s="67" t="s">
        <v>439</v>
      </c>
      <c r="H3541" s="68" t="s">
        <v>364</v>
      </c>
      <c r="I3541" s="69">
        <v>27</v>
      </c>
      <c r="J3541" s="69">
        <v>19</v>
      </c>
      <c r="K3541" s="91"/>
      <c r="L3541" s="91"/>
    </row>
    <row r="3542" spans="2:12" x14ac:dyDescent="0.25">
      <c r="B3542" s="67" t="s">
        <v>402</v>
      </c>
      <c r="C3542" s="67" t="s">
        <v>403</v>
      </c>
      <c r="D3542" s="68" t="s">
        <v>369</v>
      </c>
      <c r="E3542" s="67" t="s">
        <v>370</v>
      </c>
      <c r="F3542" s="68" t="s">
        <v>438</v>
      </c>
      <c r="G3542" s="67" t="s">
        <v>439</v>
      </c>
      <c r="H3542" s="68" t="s">
        <v>362</v>
      </c>
      <c r="I3542" s="69">
        <v>0</v>
      </c>
      <c r="J3542" s="69">
        <v>0</v>
      </c>
      <c r="K3542" s="91"/>
      <c r="L3542" s="91"/>
    </row>
    <row r="3543" spans="2:12" x14ac:dyDescent="0.25">
      <c r="B3543" s="67" t="s">
        <v>402</v>
      </c>
      <c r="C3543" s="67" t="s">
        <v>403</v>
      </c>
      <c r="D3543" s="68" t="s">
        <v>369</v>
      </c>
      <c r="E3543" s="67" t="s">
        <v>370</v>
      </c>
      <c r="F3543" s="68" t="s">
        <v>438</v>
      </c>
      <c r="G3543" s="67" t="s">
        <v>439</v>
      </c>
      <c r="H3543" s="68" t="s">
        <v>363</v>
      </c>
      <c r="I3543" s="69">
        <v>0</v>
      </c>
      <c r="J3543" s="69">
        <v>0</v>
      </c>
      <c r="K3543" s="91"/>
      <c r="L3543" s="91"/>
    </row>
    <row r="3544" spans="2:12" x14ac:dyDescent="0.25">
      <c r="B3544" s="67" t="s">
        <v>402</v>
      </c>
      <c r="C3544" s="67" t="s">
        <v>403</v>
      </c>
      <c r="D3544" s="68" t="s">
        <v>369</v>
      </c>
      <c r="E3544" s="67" t="s">
        <v>370</v>
      </c>
      <c r="F3544" s="68" t="s">
        <v>438</v>
      </c>
      <c r="G3544" s="67" t="s">
        <v>439</v>
      </c>
      <c r="H3544" s="68" t="s">
        <v>364</v>
      </c>
      <c r="I3544" s="69">
        <v>0</v>
      </c>
      <c r="J3544" s="69">
        <v>0</v>
      </c>
      <c r="K3544" s="91"/>
      <c r="L3544" s="91"/>
    </row>
    <row r="3545" spans="2:12" x14ac:dyDescent="0.25">
      <c r="B3545" s="67" t="s">
        <v>402</v>
      </c>
      <c r="C3545" s="67" t="s">
        <v>403</v>
      </c>
      <c r="D3545" s="68" t="s">
        <v>369</v>
      </c>
      <c r="E3545" s="67" t="s">
        <v>370</v>
      </c>
      <c r="F3545" s="68" t="s">
        <v>438</v>
      </c>
      <c r="G3545" s="67" t="s">
        <v>439</v>
      </c>
      <c r="H3545" s="68" t="s">
        <v>362</v>
      </c>
      <c r="I3545" s="69">
        <v>0</v>
      </c>
      <c r="J3545" s="69">
        <v>0</v>
      </c>
      <c r="K3545" s="91"/>
      <c r="L3545" s="91"/>
    </row>
    <row r="3546" spans="2:12" x14ac:dyDescent="0.25">
      <c r="B3546" s="67" t="s">
        <v>402</v>
      </c>
      <c r="C3546" s="67" t="s">
        <v>403</v>
      </c>
      <c r="D3546" s="68" t="s">
        <v>369</v>
      </c>
      <c r="E3546" s="67" t="s">
        <v>370</v>
      </c>
      <c r="F3546" s="68" t="s">
        <v>438</v>
      </c>
      <c r="G3546" s="67" t="s">
        <v>439</v>
      </c>
      <c r="H3546" s="68" t="s">
        <v>363</v>
      </c>
      <c r="I3546" s="69">
        <v>0</v>
      </c>
      <c r="J3546" s="69">
        <v>0</v>
      </c>
      <c r="K3546" s="91"/>
      <c r="L3546" s="91"/>
    </row>
    <row r="3547" spans="2:12" x14ac:dyDescent="0.25">
      <c r="B3547" s="67" t="s">
        <v>402</v>
      </c>
      <c r="C3547" s="67" t="s">
        <v>403</v>
      </c>
      <c r="D3547" s="68" t="s">
        <v>369</v>
      </c>
      <c r="E3547" s="67" t="s">
        <v>370</v>
      </c>
      <c r="F3547" s="68" t="s">
        <v>438</v>
      </c>
      <c r="G3547" s="67" t="s">
        <v>439</v>
      </c>
      <c r="H3547" s="68" t="s">
        <v>364</v>
      </c>
      <c r="I3547" s="69">
        <v>0</v>
      </c>
      <c r="J3547" s="69">
        <v>10</v>
      </c>
      <c r="K3547" s="91"/>
      <c r="L3547" s="91"/>
    </row>
    <row r="3548" spans="2:12" x14ac:dyDescent="0.25">
      <c r="B3548" s="67" t="s">
        <v>402</v>
      </c>
      <c r="C3548" s="67" t="s">
        <v>403</v>
      </c>
      <c r="D3548" s="68" t="s">
        <v>369</v>
      </c>
      <c r="E3548" s="67" t="s">
        <v>370</v>
      </c>
      <c r="F3548" s="68" t="s">
        <v>438</v>
      </c>
      <c r="G3548" s="67" t="s">
        <v>439</v>
      </c>
      <c r="H3548" s="68" t="s">
        <v>362</v>
      </c>
      <c r="I3548" s="69">
        <v>0</v>
      </c>
      <c r="J3548" s="69">
        <v>0</v>
      </c>
      <c r="K3548" s="91"/>
      <c r="L3548" s="91"/>
    </row>
    <row r="3549" spans="2:12" x14ac:dyDescent="0.25">
      <c r="B3549" s="67" t="s">
        <v>402</v>
      </c>
      <c r="C3549" s="67" t="s">
        <v>403</v>
      </c>
      <c r="D3549" s="68" t="s">
        <v>369</v>
      </c>
      <c r="E3549" s="67" t="s">
        <v>370</v>
      </c>
      <c r="F3549" s="68" t="s">
        <v>438</v>
      </c>
      <c r="G3549" s="67" t="s">
        <v>439</v>
      </c>
      <c r="H3549" s="68" t="s">
        <v>363</v>
      </c>
      <c r="I3549" s="69">
        <v>0</v>
      </c>
      <c r="J3549" s="69">
        <v>0</v>
      </c>
      <c r="K3549" s="91"/>
      <c r="L3549" s="91"/>
    </row>
    <row r="3550" spans="2:12" x14ac:dyDescent="0.25">
      <c r="B3550" s="67" t="s">
        <v>402</v>
      </c>
      <c r="C3550" s="67" t="s">
        <v>403</v>
      </c>
      <c r="D3550" s="68" t="s">
        <v>369</v>
      </c>
      <c r="E3550" s="67" t="s">
        <v>370</v>
      </c>
      <c r="F3550" s="68" t="s">
        <v>438</v>
      </c>
      <c r="G3550" s="67" t="s">
        <v>439</v>
      </c>
      <c r="H3550" s="68" t="s">
        <v>364</v>
      </c>
      <c r="I3550" s="69">
        <v>0</v>
      </c>
      <c r="J3550" s="69">
        <v>0</v>
      </c>
      <c r="K3550" s="91"/>
      <c r="L3550" s="91"/>
    </row>
    <row r="3551" spans="2:12" x14ac:dyDescent="0.25">
      <c r="B3551" s="67" t="s">
        <v>402</v>
      </c>
      <c r="C3551" s="67" t="s">
        <v>403</v>
      </c>
      <c r="D3551" s="68" t="s">
        <v>369</v>
      </c>
      <c r="E3551" s="67" t="s">
        <v>370</v>
      </c>
      <c r="F3551" s="68" t="s">
        <v>438</v>
      </c>
      <c r="G3551" s="67" t="s">
        <v>439</v>
      </c>
      <c r="H3551" s="68" t="s">
        <v>362</v>
      </c>
      <c r="I3551" s="69">
        <v>7</v>
      </c>
      <c r="J3551" s="69">
        <v>7</v>
      </c>
      <c r="K3551" s="91"/>
      <c r="L3551" s="91"/>
    </row>
    <row r="3552" spans="2:12" x14ac:dyDescent="0.25">
      <c r="B3552" s="67" t="s">
        <v>402</v>
      </c>
      <c r="C3552" s="67" t="s">
        <v>403</v>
      </c>
      <c r="D3552" s="68" t="s">
        <v>369</v>
      </c>
      <c r="E3552" s="67" t="s">
        <v>370</v>
      </c>
      <c r="F3552" s="68" t="s">
        <v>438</v>
      </c>
      <c r="G3552" s="67" t="s">
        <v>439</v>
      </c>
      <c r="H3552" s="68" t="s">
        <v>363</v>
      </c>
      <c r="I3552" s="69">
        <v>0</v>
      </c>
      <c r="J3552" s="69">
        <v>4</v>
      </c>
      <c r="K3552" s="91"/>
      <c r="L3552" s="91"/>
    </row>
    <row r="3553" spans="2:12" x14ac:dyDescent="0.25">
      <c r="B3553" s="67" t="s">
        <v>402</v>
      </c>
      <c r="C3553" s="67" t="s">
        <v>403</v>
      </c>
      <c r="D3553" s="68" t="s">
        <v>369</v>
      </c>
      <c r="E3553" s="67" t="s">
        <v>370</v>
      </c>
      <c r="F3553" s="68" t="s">
        <v>438</v>
      </c>
      <c r="G3553" s="67" t="s">
        <v>439</v>
      </c>
      <c r="H3553" s="68" t="s">
        <v>363</v>
      </c>
      <c r="I3553" s="69">
        <v>0</v>
      </c>
      <c r="J3553" s="69">
        <v>0</v>
      </c>
      <c r="K3553" s="91"/>
      <c r="L3553" s="91"/>
    </row>
    <row r="3554" spans="2:12" x14ac:dyDescent="0.25">
      <c r="B3554" s="67" t="s">
        <v>402</v>
      </c>
      <c r="C3554" s="67" t="s">
        <v>403</v>
      </c>
      <c r="D3554" s="68" t="s">
        <v>369</v>
      </c>
      <c r="E3554" s="67" t="s">
        <v>370</v>
      </c>
      <c r="F3554" s="68" t="s">
        <v>438</v>
      </c>
      <c r="G3554" s="67" t="s">
        <v>439</v>
      </c>
      <c r="H3554" s="68" t="s">
        <v>362</v>
      </c>
      <c r="I3554" s="69">
        <v>2</v>
      </c>
      <c r="J3554" s="69">
        <v>24</v>
      </c>
      <c r="K3554" s="91"/>
      <c r="L3554" s="91"/>
    </row>
    <row r="3555" spans="2:12" x14ac:dyDescent="0.25">
      <c r="B3555" s="67" t="s">
        <v>402</v>
      </c>
      <c r="C3555" s="67" t="s">
        <v>403</v>
      </c>
      <c r="D3555" s="68" t="s">
        <v>369</v>
      </c>
      <c r="E3555" s="67" t="s">
        <v>370</v>
      </c>
      <c r="F3555" s="68" t="s">
        <v>438</v>
      </c>
      <c r="G3555" s="67" t="s">
        <v>439</v>
      </c>
      <c r="H3555" s="68" t="s">
        <v>363</v>
      </c>
      <c r="I3555" s="69">
        <v>41</v>
      </c>
      <c r="J3555" s="69">
        <v>57</v>
      </c>
      <c r="K3555" s="91"/>
      <c r="L3555" s="91"/>
    </row>
    <row r="3556" spans="2:12" x14ac:dyDescent="0.25">
      <c r="B3556" s="67" t="s">
        <v>402</v>
      </c>
      <c r="C3556" s="67" t="s">
        <v>403</v>
      </c>
      <c r="D3556" s="68" t="s">
        <v>369</v>
      </c>
      <c r="E3556" s="67" t="s">
        <v>370</v>
      </c>
      <c r="F3556" s="68" t="s">
        <v>438</v>
      </c>
      <c r="G3556" s="67" t="s">
        <v>439</v>
      </c>
      <c r="H3556" s="68" t="s">
        <v>364</v>
      </c>
      <c r="I3556" s="69">
        <v>22</v>
      </c>
      <c r="J3556" s="69">
        <v>44</v>
      </c>
      <c r="K3556" s="91"/>
      <c r="L3556" s="91"/>
    </row>
    <row r="3557" spans="2:12" x14ac:dyDescent="0.25">
      <c r="B3557" s="67" t="s">
        <v>402</v>
      </c>
      <c r="C3557" s="67" t="s">
        <v>403</v>
      </c>
      <c r="D3557" s="68" t="s">
        <v>369</v>
      </c>
      <c r="E3557" s="67" t="s">
        <v>370</v>
      </c>
      <c r="F3557" s="68" t="s">
        <v>438</v>
      </c>
      <c r="G3557" s="67" t="s">
        <v>439</v>
      </c>
      <c r="H3557" s="68" t="s">
        <v>362</v>
      </c>
      <c r="I3557" s="69">
        <v>29</v>
      </c>
      <c r="J3557" s="69">
        <v>29</v>
      </c>
      <c r="K3557" s="91"/>
      <c r="L3557" s="91"/>
    </row>
    <row r="3558" spans="2:12" x14ac:dyDescent="0.25">
      <c r="B3558" s="67" t="s">
        <v>402</v>
      </c>
      <c r="C3558" s="67" t="s">
        <v>403</v>
      </c>
      <c r="D3558" s="68" t="s">
        <v>369</v>
      </c>
      <c r="E3558" s="67" t="s">
        <v>370</v>
      </c>
      <c r="F3558" s="68" t="s">
        <v>438</v>
      </c>
      <c r="G3558" s="67" t="s">
        <v>439</v>
      </c>
      <c r="H3558" s="68" t="s">
        <v>363</v>
      </c>
      <c r="I3558" s="69">
        <v>87</v>
      </c>
      <c r="J3558" s="69">
        <v>110</v>
      </c>
      <c r="K3558" s="91"/>
      <c r="L3558" s="91"/>
    </row>
    <row r="3559" spans="2:12" x14ac:dyDescent="0.25">
      <c r="B3559" s="67" t="s">
        <v>402</v>
      </c>
      <c r="C3559" s="67" t="s">
        <v>403</v>
      </c>
      <c r="D3559" s="68" t="s">
        <v>369</v>
      </c>
      <c r="E3559" s="67" t="s">
        <v>370</v>
      </c>
      <c r="F3559" s="68" t="s">
        <v>438</v>
      </c>
      <c r="G3559" s="67" t="s">
        <v>439</v>
      </c>
      <c r="H3559" s="68" t="s">
        <v>364</v>
      </c>
      <c r="I3559" s="69">
        <v>94</v>
      </c>
      <c r="J3559" s="69">
        <v>120</v>
      </c>
      <c r="K3559" s="91"/>
      <c r="L3559" s="91"/>
    </row>
    <row r="3560" spans="2:12" x14ac:dyDescent="0.25">
      <c r="B3560" s="67" t="s">
        <v>402</v>
      </c>
      <c r="C3560" s="67" t="s">
        <v>403</v>
      </c>
      <c r="D3560" s="68" t="s">
        <v>369</v>
      </c>
      <c r="E3560" s="67" t="s">
        <v>370</v>
      </c>
      <c r="F3560" s="68" t="s">
        <v>438</v>
      </c>
      <c r="G3560" s="67" t="s">
        <v>439</v>
      </c>
      <c r="H3560" s="68" t="s">
        <v>362</v>
      </c>
      <c r="I3560" s="69">
        <v>20</v>
      </c>
      <c r="J3560" s="69">
        <v>20</v>
      </c>
      <c r="K3560" s="91"/>
      <c r="L3560" s="91"/>
    </row>
    <row r="3561" spans="2:12" x14ac:dyDescent="0.25">
      <c r="B3561" s="67" t="s">
        <v>402</v>
      </c>
      <c r="C3561" s="67" t="s">
        <v>403</v>
      </c>
      <c r="D3561" s="68" t="s">
        <v>369</v>
      </c>
      <c r="E3561" s="67" t="s">
        <v>370</v>
      </c>
      <c r="F3561" s="68" t="s">
        <v>438</v>
      </c>
      <c r="G3561" s="67" t="s">
        <v>439</v>
      </c>
      <c r="H3561" s="68" t="s">
        <v>363</v>
      </c>
      <c r="I3561" s="69">
        <v>116</v>
      </c>
      <c r="J3561" s="69">
        <v>208</v>
      </c>
      <c r="K3561" s="91"/>
      <c r="L3561" s="91"/>
    </row>
    <row r="3562" spans="2:12" x14ac:dyDescent="0.25">
      <c r="B3562" s="67" t="s">
        <v>402</v>
      </c>
      <c r="C3562" s="67" t="s">
        <v>403</v>
      </c>
      <c r="D3562" s="68" t="s">
        <v>369</v>
      </c>
      <c r="E3562" s="67" t="s">
        <v>370</v>
      </c>
      <c r="F3562" s="68" t="s">
        <v>438</v>
      </c>
      <c r="G3562" s="67" t="s">
        <v>439</v>
      </c>
      <c r="H3562" s="68" t="s">
        <v>364</v>
      </c>
      <c r="I3562" s="69">
        <v>0</v>
      </c>
      <c r="J3562" s="69">
        <v>49</v>
      </c>
      <c r="K3562" s="91"/>
      <c r="L3562" s="91"/>
    </row>
    <row r="3563" spans="2:12" x14ac:dyDescent="0.25">
      <c r="B3563" s="67" t="s">
        <v>402</v>
      </c>
      <c r="C3563" s="67" t="s">
        <v>403</v>
      </c>
      <c r="D3563" s="68" t="s">
        <v>369</v>
      </c>
      <c r="E3563" s="67" t="s">
        <v>370</v>
      </c>
      <c r="F3563" s="68" t="s">
        <v>438</v>
      </c>
      <c r="G3563" s="67" t="s">
        <v>439</v>
      </c>
      <c r="H3563" s="68" t="s">
        <v>362</v>
      </c>
      <c r="I3563" s="69">
        <v>10</v>
      </c>
      <c r="J3563" s="69">
        <v>10</v>
      </c>
      <c r="K3563" s="91"/>
      <c r="L3563" s="91"/>
    </row>
    <row r="3564" spans="2:12" x14ac:dyDescent="0.25">
      <c r="B3564" s="67" t="s">
        <v>402</v>
      </c>
      <c r="C3564" s="67" t="s">
        <v>403</v>
      </c>
      <c r="D3564" s="68" t="s">
        <v>369</v>
      </c>
      <c r="E3564" s="67" t="s">
        <v>370</v>
      </c>
      <c r="F3564" s="68" t="s">
        <v>438</v>
      </c>
      <c r="G3564" s="67" t="s">
        <v>439</v>
      </c>
      <c r="H3564" s="68" t="s">
        <v>363</v>
      </c>
      <c r="I3564" s="69">
        <v>0</v>
      </c>
      <c r="J3564" s="69">
        <v>0</v>
      </c>
      <c r="K3564" s="91"/>
      <c r="L3564" s="91"/>
    </row>
    <row r="3565" spans="2:12" x14ac:dyDescent="0.25">
      <c r="B3565" s="67" t="s">
        <v>402</v>
      </c>
      <c r="C3565" s="67" t="s">
        <v>403</v>
      </c>
      <c r="D3565" s="68" t="s">
        <v>369</v>
      </c>
      <c r="E3565" s="67" t="s">
        <v>370</v>
      </c>
      <c r="F3565" s="68" t="s">
        <v>438</v>
      </c>
      <c r="G3565" s="67" t="s">
        <v>439</v>
      </c>
      <c r="H3565" s="68" t="s">
        <v>364</v>
      </c>
      <c r="I3565" s="69">
        <v>0</v>
      </c>
      <c r="J3565" s="69">
        <v>0</v>
      </c>
      <c r="K3565" s="91"/>
      <c r="L3565" s="91"/>
    </row>
    <row r="3566" spans="2:12" x14ac:dyDescent="0.25">
      <c r="B3566" s="67" t="s">
        <v>402</v>
      </c>
      <c r="C3566" s="67" t="s">
        <v>403</v>
      </c>
      <c r="D3566" s="68" t="s">
        <v>369</v>
      </c>
      <c r="E3566" s="67" t="s">
        <v>370</v>
      </c>
      <c r="F3566" s="68" t="s">
        <v>438</v>
      </c>
      <c r="G3566" s="67" t="s">
        <v>439</v>
      </c>
      <c r="H3566" s="68" t="s">
        <v>362</v>
      </c>
      <c r="I3566" s="69">
        <v>10</v>
      </c>
      <c r="J3566" s="69">
        <v>20</v>
      </c>
      <c r="K3566" s="91"/>
      <c r="L3566" s="91"/>
    </row>
    <row r="3567" spans="2:12" x14ac:dyDescent="0.25">
      <c r="B3567" s="67" t="s">
        <v>402</v>
      </c>
      <c r="C3567" s="67" t="s">
        <v>403</v>
      </c>
      <c r="D3567" s="68" t="s">
        <v>369</v>
      </c>
      <c r="E3567" s="67" t="s">
        <v>370</v>
      </c>
      <c r="F3567" s="68" t="s">
        <v>438</v>
      </c>
      <c r="G3567" s="67" t="s">
        <v>439</v>
      </c>
      <c r="H3567" s="68" t="s">
        <v>363</v>
      </c>
      <c r="I3567" s="69">
        <v>15</v>
      </c>
      <c r="J3567" s="69">
        <v>39</v>
      </c>
      <c r="K3567" s="91"/>
      <c r="L3567" s="91"/>
    </row>
    <row r="3568" spans="2:12" x14ac:dyDescent="0.25">
      <c r="B3568" s="67" t="s">
        <v>402</v>
      </c>
      <c r="C3568" s="67" t="s">
        <v>403</v>
      </c>
      <c r="D3568" s="68" t="s">
        <v>369</v>
      </c>
      <c r="E3568" s="67" t="s">
        <v>370</v>
      </c>
      <c r="F3568" s="68" t="s">
        <v>438</v>
      </c>
      <c r="G3568" s="67" t="s">
        <v>439</v>
      </c>
      <c r="H3568" s="68" t="s">
        <v>364</v>
      </c>
      <c r="I3568" s="69">
        <v>20</v>
      </c>
      <c r="J3568" s="69">
        <v>20</v>
      </c>
      <c r="K3568" s="91"/>
      <c r="L3568" s="91"/>
    </row>
    <row r="3569" spans="2:12" x14ac:dyDescent="0.25">
      <c r="B3569" s="67" t="s">
        <v>402</v>
      </c>
      <c r="C3569" s="67" t="s">
        <v>403</v>
      </c>
      <c r="D3569" s="68" t="s">
        <v>369</v>
      </c>
      <c r="E3569" s="67" t="s">
        <v>370</v>
      </c>
      <c r="F3569" s="68" t="s">
        <v>438</v>
      </c>
      <c r="G3569" s="67" t="s">
        <v>439</v>
      </c>
      <c r="H3569" s="68" t="s">
        <v>362</v>
      </c>
      <c r="I3569" s="69">
        <v>63</v>
      </c>
      <c r="J3569" s="69">
        <v>84</v>
      </c>
      <c r="K3569" s="91"/>
      <c r="L3569" s="91"/>
    </row>
    <row r="3570" spans="2:12" x14ac:dyDescent="0.25">
      <c r="B3570" s="67" t="s">
        <v>402</v>
      </c>
      <c r="C3570" s="67" t="s">
        <v>403</v>
      </c>
      <c r="D3570" s="68" t="s">
        <v>369</v>
      </c>
      <c r="E3570" s="67" t="s">
        <v>370</v>
      </c>
      <c r="F3570" s="68" t="s">
        <v>438</v>
      </c>
      <c r="G3570" s="67" t="s">
        <v>439</v>
      </c>
      <c r="H3570" s="68" t="s">
        <v>363</v>
      </c>
      <c r="I3570" s="69">
        <v>165</v>
      </c>
      <c r="J3570" s="69">
        <v>172</v>
      </c>
      <c r="K3570" s="91"/>
      <c r="L3570" s="91"/>
    </row>
    <row r="3571" spans="2:12" x14ac:dyDescent="0.25">
      <c r="B3571" s="67" t="s">
        <v>402</v>
      </c>
      <c r="C3571" s="67" t="s">
        <v>403</v>
      </c>
      <c r="D3571" s="68" t="s">
        <v>369</v>
      </c>
      <c r="E3571" s="67" t="s">
        <v>370</v>
      </c>
      <c r="F3571" s="68" t="s">
        <v>438</v>
      </c>
      <c r="G3571" s="67" t="s">
        <v>439</v>
      </c>
      <c r="H3571" s="68" t="s">
        <v>364</v>
      </c>
      <c r="I3571" s="69">
        <v>51</v>
      </c>
      <c r="J3571" s="69">
        <v>50</v>
      </c>
      <c r="K3571" s="91"/>
      <c r="L3571" s="91"/>
    </row>
    <row r="3572" spans="2:12" x14ac:dyDescent="0.25">
      <c r="B3572" s="67" t="s">
        <v>402</v>
      </c>
      <c r="C3572" s="67" t="s">
        <v>403</v>
      </c>
      <c r="D3572" s="68" t="s">
        <v>369</v>
      </c>
      <c r="E3572" s="67" t="s">
        <v>370</v>
      </c>
      <c r="F3572" s="68" t="s">
        <v>438</v>
      </c>
      <c r="G3572" s="67" t="s">
        <v>439</v>
      </c>
      <c r="H3572" s="68" t="s">
        <v>362</v>
      </c>
      <c r="I3572" s="69">
        <v>130</v>
      </c>
      <c r="J3572" s="69">
        <v>110</v>
      </c>
      <c r="K3572" s="91"/>
      <c r="L3572" s="91"/>
    </row>
    <row r="3573" spans="2:12" x14ac:dyDescent="0.25">
      <c r="B3573" s="67" t="s">
        <v>402</v>
      </c>
      <c r="C3573" s="67" t="s">
        <v>403</v>
      </c>
      <c r="D3573" s="68" t="s">
        <v>369</v>
      </c>
      <c r="E3573" s="67" t="s">
        <v>370</v>
      </c>
      <c r="F3573" s="68" t="s">
        <v>438</v>
      </c>
      <c r="G3573" s="67" t="s">
        <v>439</v>
      </c>
      <c r="H3573" s="68" t="s">
        <v>363</v>
      </c>
      <c r="I3573" s="69">
        <v>370</v>
      </c>
      <c r="J3573" s="69">
        <v>330</v>
      </c>
      <c r="K3573" s="91"/>
      <c r="L3573" s="91"/>
    </row>
    <row r="3574" spans="2:12" x14ac:dyDescent="0.25">
      <c r="B3574" s="67" t="s">
        <v>402</v>
      </c>
      <c r="C3574" s="67" t="s">
        <v>403</v>
      </c>
      <c r="D3574" s="68" t="s">
        <v>369</v>
      </c>
      <c r="E3574" s="67" t="s">
        <v>370</v>
      </c>
      <c r="F3574" s="68" t="s">
        <v>438</v>
      </c>
      <c r="G3574" s="67" t="s">
        <v>439</v>
      </c>
      <c r="H3574" s="68" t="s">
        <v>364</v>
      </c>
      <c r="I3574" s="69">
        <v>120</v>
      </c>
      <c r="J3574" s="69">
        <v>180</v>
      </c>
      <c r="K3574" s="91"/>
      <c r="L3574" s="91"/>
    </row>
    <row r="3575" spans="2:12" x14ac:dyDescent="0.25">
      <c r="B3575" s="67" t="s">
        <v>402</v>
      </c>
      <c r="C3575" s="67" t="s">
        <v>403</v>
      </c>
      <c r="D3575" s="68" t="s">
        <v>369</v>
      </c>
      <c r="E3575" s="67" t="s">
        <v>370</v>
      </c>
      <c r="F3575" s="68" t="s">
        <v>438</v>
      </c>
      <c r="G3575" s="67" t="s">
        <v>439</v>
      </c>
      <c r="H3575" s="68" t="s">
        <v>362</v>
      </c>
      <c r="I3575" s="69">
        <v>5</v>
      </c>
      <c r="J3575" s="69">
        <v>9</v>
      </c>
      <c r="K3575" s="91"/>
      <c r="L3575" s="91"/>
    </row>
    <row r="3576" spans="2:12" x14ac:dyDescent="0.25">
      <c r="B3576" s="67" t="s">
        <v>402</v>
      </c>
      <c r="C3576" s="67" t="s">
        <v>403</v>
      </c>
      <c r="D3576" s="68" t="s">
        <v>369</v>
      </c>
      <c r="E3576" s="67" t="s">
        <v>370</v>
      </c>
      <c r="F3576" s="68" t="s">
        <v>438</v>
      </c>
      <c r="G3576" s="67" t="s">
        <v>439</v>
      </c>
      <c r="H3576" s="68" t="s">
        <v>363</v>
      </c>
      <c r="I3576" s="69">
        <v>0</v>
      </c>
      <c r="J3576" s="69">
        <v>0</v>
      </c>
      <c r="K3576" s="91"/>
      <c r="L3576" s="91"/>
    </row>
    <row r="3577" spans="2:12" x14ac:dyDescent="0.25">
      <c r="B3577" s="67" t="s">
        <v>402</v>
      </c>
      <c r="C3577" s="67" t="s">
        <v>403</v>
      </c>
      <c r="D3577" s="68" t="s">
        <v>369</v>
      </c>
      <c r="E3577" s="67" t="s">
        <v>370</v>
      </c>
      <c r="F3577" s="68" t="s">
        <v>438</v>
      </c>
      <c r="G3577" s="67" t="s">
        <v>439</v>
      </c>
      <c r="H3577" s="68" t="s">
        <v>364</v>
      </c>
      <c r="I3577" s="69">
        <v>0</v>
      </c>
      <c r="J3577" s="69">
        <v>0</v>
      </c>
      <c r="K3577" s="91"/>
      <c r="L3577" s="91"/>
    </row>
    <row r="3578" spans="2:12" x14ac:dyDescent="0.25">
      <c r="B3578" s="67" t="s">
        <v>402</v>
      </c>
      <c r="C3578" s="67" t="s">
        <v>403</v>
      </c>
      <c r="D3578" s="68" t="s">
        <v>369</v>
      </c>
      <c r="E3578" s="67" t="s">
        <v>370</v>
      </c>
      <c r="F3578" s="68" t="s">
        <v>438</v>
      </c>
      <c r="G3578" s="67" t="s">
        <v>439</v>
      </c>
      <c r="H3578" s="68" t="s">
        <v>362</v>
      </c>
      <c r="I3578" s="69">
        <v>75</v>
      </c>
      <c r="J3578" s="69">
        <v>124</v>
      </c>
      <c r="K3578" s="91"/>
      <c r="L3578" s="91"/>
    </row>
    <row r="3579" spans="2:12" x14ac:dyDescent="0.25">
      <c r="B3579" s="67" t="s">
        <v>402</v>
      </c>
      <c r="C3579" s="67" t="s">
        <v>403</v>
      </c>
      <c r="D3579" s="68" t="s">
        <v>369</v>
      </c>
      <c r="E3579" s="67" t="s">
        <v>370</v>
      </c>
      <c r="F3579" s="68" t="s">
        <v>438</v>
      </c>
      <c r="G3579" s="67" t="s">
        <v>439</v>
      </c>
      <c r="H3579" s="68" t="s">
        <v>363</v>
      </c>
      <c r="I3579" s="69">
        <v>49</v>
      </c>
      <c r="J3579" s="69">
        <v>137</v>
      </c>
      <c r="K3579" s="91"/>
      <c r="L3579" s="91"/>
    </row>
    <row r="3580" spans="2:12" x14ac:dyDescent="0.25">
      <c r="B3580" s="67" t="s">
        <v>402</v>
      </c>
      <c r="C3580" s="67" t="s">
        <v>403</v>
      </c>
      <c r="D3580" s="68" t="s">
        <v>369</v>
      </c>
      <c r="E3580" s="67" t="s">
        <v>370</v>
      </c>
      <c r="F3580" s="68" t="s">
        <v>438</v>
      </c>
      <c r="G3580" s="67" t="s">
        <v>439</v>
      </c>
      <c r="H3580" s="68" t="s">
        <v>364</v>
      </c>
      <c r="I3580" s="69">
        <v>30</v>
      </c>
      <c r="J3580" s="69">
        <v>110</v>
      </c>
      <c r="K3580" s="91"/>
      <c r="L3580" s="91"/>
    </row>
    <row r="3581" spans="2:12" x14ac:dyDescent="0.25">
      <c r="B3581" s="67" t="s">
        <v>402</v>
      </c>
      <c r="C3581" s="67" t="s">
        <v>403</v>
      </c>
      <c r="D3581" s="68" t="s">
        <v>369</v>
      </c>
      <c r="E3581" s="67" t="s">
        <v>370</v>
      </c>
      <c r="F3581" s="68" t="s">
        <v>438</v>
      </c>
      <c r="G3581" s="67" t="s">
        <v>439</v>
      </c>
      <c r="H3581" s="68" t="s">
        <v>362</v>
      </c>
      <c r="I3581" s="69">
        <v>0</v>
      </c>
      <c r="J3581" s="69">
        <v>0</v>
      </c>
      <c r="K3581" s="91"/>
      <c r="L3581" s="91"/>
    </row>
    <row r="3582" spans="2:12" x14ac:dyDescent="0.25">
      <c r="B3582" s="67" t="s">
        <v>402</v>
      </c>
      <c r="C3582" s="67" t="s">
        <v>403</v>
      </c>
      <c r="D3582" s="68" t="s">
        <v>369</v>
      </c>
      <c r="E3582" s="67" t="s">
        <v>370</v>
      </c>
      <c r="F3582" s="68" t="s">
        <v>438</v>
      </c>
      <c r="G3582" s="67" t="s">
        <v>439</v>
      </c>
      <c r="H3582" s="68" t="s">
        <v>363</v>
      </c>
      <c r="I3582" s="69">
        <v>0</v>
      </c>
      <c r="J3582" s="69">
        <v>0</v>
      </c>
      <c r="K3582" s="91"/>
      <c r="L3582" s="91"/>
    </row>
    <row r="3583" spans="2:12" x14ac:dyDescent="0.25">
      <c r="B3583" s="67" t="s">
        <v>402</v>
      </c>
      <c r="C3583" s="67" t="s">
        <v>403</v>
      </c>
      <c r="D3583" s="68" t="s">
        <v>369</v>
      </c>
      <c r="E3583" s="67" t="s">
        <v>370</v>
      </c>
      <c r="F3583" s="68" t="s">
        <v>438</v>
      </c>
      <c r="G3583" s="67" t="s">
        <v>439</v>
      </c>
      <c r="H3583" s="68" t="s">
        <v>364</v>
      </c>
      <c r="I3583" s="69">
        <v>0</v>
      </c>
      <c r="J3583" s="69">
        <v>0</v>
      </c>
      <c r="K3583" s="91"/>
      <c r="L3583" s="91"/>
    </row>
    <row r="3584" spans="2:12" x14ac:dyDescent="0.25">
      <c r="B3584" s="67" t="s">
        <v>402</v>
      </c>
      <c r="C3584" s="67" t="s">
        <v>403</v>
      </c>
      <c r="D3584" s="68" t="s">
        <v>369</v>
      </c>
      <c r="E3584" s="67" t="s">
        <v>370</v>
      </c>
      <c r="F3584" s="68" t="s">
        <v>438</v>
      </c>
      <c r="G3584" s="67" t="s">
        <v>439</v>
      </c>
      <c r="H3584" s="68" t="s">
        <v>362</v>
      </c>
      <c r="I3584" s="69">
        <v>45</v>
      </c>
      <c r="J3584" s="69">
        <v>0</v>
      </c>
      <c r="K3584" s="91"/>
      <c r="L3584" s="91"/>
    </row>
    <row r="3585" spans="2:12" x14ac:dyDescent="0.25">
      <c r="B3585" s="67" t="s">
        <v>402</v>
      </c>
      <c r="C3585" s="67" t="s">
        <v>403</v>
      </c>
      <c r="D3585" s="68" t="s">
        <v>369</v>
      </c>
      <c r="E3585" s="67" t="s">
        <v>370</v>
      </c>
      <c r="F3585" s="68" t="s">
        <v>438</v>
      </c>
      <c r="G3585" s="67" t="s">
        <v>439</v>
      </c>
      <c r="H3585" s="68" t="s">
        <v>363</v>
      </c>
      <c r="I3585" s="69">
        <v>34</v>
      </c>
      <c r="J3585" s="69">
        <v>29</v>
      </c>
      <c r="K3585" s="91"/>
      <c r="L3585" s="91"/>
    </row>
    <row r="3586" spans="2:12" x14ac:dyDescent="0.25">
      <c r="B3586" s="67" t="s">
        <v>402</v>
      </c>
      <c r="C3586" s="67" t="s">
        <v>403</v>
      </c>
      <c r="D3586" s="68" t="s">
        <v>369</v>
      </c>
      <c r="E3586" s="67" t="s">
        <v>370</v>
      </c>
      <c r="F3586" s="68" t="s">
        <v>438</v>
      </c>
      <c r="G3586" s="67" t="s">
        <v>439</v>
      </c>
      <c r="H3586" s="68" t="s">
        <v>364</v>
      </c>
      <c r="I3586" s="69">
        <v>36</v>
      </c>
      <c r="J3586" s="69">
        <v>47</v>
      </c>
      <c r="K3586" s="91"/>
      <c r="L3586" s="91"/>
    </row>
    <row r="3587" spans="2:12" x14ac:dyDescent="0.25">
      <c r="B3587" s="67" t="s">
        <v>402</v>
      </c>
      <c r="C3587" s="67" t="s">
        <v>403</v>
      </c>
      <c r="D3587" s="68" t="s">
        <v>369</v>
      </c>
      <c r="E3587" s="67" t="s">
        <v>370</v>
      </c>
      <c r="F3587" s="68" t="s">
        <v>438</v>
      </c>
      <c r="G3587" s="67" t="s">
        <v>439</v>
      </c>
      <c r="H3587" s="68" t="s">
        <v>362</v>
      </c>
      <c r="I3587" s="69">
        <v>15</v>
      </c>
      <c r="J3587" s="69">
        <v>0</v>
      </c>
      <c r="K3587" s="91"/>
      <c r="L3587" s="91"/>
    </row>
    <row r="3588" spans="2:12" x14ac:dyDescent="0.25">
      <c r="B3588" s="67" t="s">
        <v>402</v>
      </c>
      <c r="C3588" s="67" t="s">
        <v>403</v>
      </c>
      <c r="D3588" s="68" t="s">
        <v>369</v>
      </c>
      <c r="E3588" s="67" t="s">
        <v>370</v>
      </c>
      <c r="F3588" s="68" t="s">
        <v>438</v>
      </c>
      <c r="G3588" s="67" t="s">
        <v>439</v>
      </c>
      <c r="H3588" s="68" t="s">
        <v>363</v>
      </c>
      <c r="I3588" s="69">
        <v>32</v>
      </c>
      <c r="J3588" s="69">
        <v>68</v>
      </c>
      <c r="K3588" s="91"/>
      <c r="L3588" s="91"/>
    </row>
    <row r="3589" spans="2:12" x14ac:dyDescent="0.25">
      <c r="B3589" s="67" t="s">
        <v>402</v>
      </c>
      <c r="C3589" s="67" t="s">
        <v>403</v>
      </c>
      <c r="D3589" s="68" t="s">
        <v>369</v>
      </c>
      <c r="E3589" s="67" t="s">
        <v>370</v>
      </c>
      <c r="F3589" s="68" t="s">
        <v>438</v>
      </c>
      <c r="G3589" s="67" t="s">
        <v>439</v>
      </c>
      <c r="H3589" s="68" t="s">
        <v>362</v>
      </c>
      <c r="I3589" s="69">
        <v>11</v>
      </c>
      <c r="J3589" s="69">
        <v>0</v>
      </c>
      <c r="K3589" s="91"/>
      <c r="L3589" s="91"/>
    </row>
    <row r="3590" spans="2:12" x14ac:dyDescent="0.25">
      <c r="B3590" s="67" t="s">
        <v>402</v>
      </c>
      <c r="C3590" s="67" t="s">
        <v>403</v>
      </c>
      <c r="D3590" s="68" t="s">
        <v>369</v>
      </c>
      <c r="E3590" s="67" t="s">
        <v>370</v>
      </c>
      <c r="F3590" s="68" t="s">
        <v>438</v>
      </c>
      <c r="G3590" s="67" t="s">
        <v>439</v>
      </c>
      <c r="H3590" s="68" t="s">
        <v>363</v>
      </c>
      <c r="I3590" s="69">
        <v>118</v>
      </c>
      <c r="J3590" s="69">
        <v>80</v>
      </c>
      <c r="K3590" s="91"/>
      <c r="L3590" s="91"/>
    </row>
    <row r="3591" spans="2:12" x14ac:dyDescent="0.25">
      <c r="B3591" s="67" t="s">
        <v>402</v>
      </c>
      <c r="C3591" s="67" t="s">
        <v>403</v>
      </c>
      <c r="D3591" s="68" t="s">
        <v>369</v>
      </c>
      <c r="E3591" s="67" t="s">
        <v>370</v>
      </c>
      <c r="F3591" s="68" t="s">
        <v>438</v>
      </c>
      <c r="G3591" s="67" t="s">
        <v>439</v>
      </c>
      <c r="H3591" s="68" t="s">
        <v>364</v>
      </c>
      <c r="I3591" s="69">
        <v>0</v>
      </c>
      <c r="J3591" s="69">
        <v>0</v>
      </c>
      <c r="K3591" s="91"/>
      <c r="L3591" s="91"/>
    </row>
    <row r="3592" spans="2:12" x14ac:dyDescent="0.25">
      <c r="B3592" s="67" t="s">
        <v>402</v>
      </c>
      <c r="C3592" s="67" t="s">
        <v>403</v>
      </c>
      <c r="D3592" s="68" t="s">
        <v>369</v>
      </c>
      <c r="E3592" s="67" t="s">
        <v>370</v>
      </c>
      <c r="F3592" s="68" t="s">
        <v>438</v>
      </c>
      <c r="G3592" s="67" t="s">
        <v>439</v>
      </c>
      <c r="H3592" s="68" t="s">
        <v>362</v>
      </c>
      <c r="I3592" s="69">
        <v>0</v>
      </c>
      <c r="J3592" s="69">
        <v>26</v>
      </c>
      <c r="K3592" s="91"/>
      <c r="L3592" s="91"/>
    </row>
    <row r="3593" spans="2:12" x14ac:dyDescent="0.25">
      <c r="B3593" s="67" t="s">
        <v>402</v>
      </c>
      <c r="C3593" s="67" t="s">
        <v>403</v>
      </c>
      <c r="D3593" s="68" t="s">
        <v>369</v>
      </c>
      <c r="E3593" s="67" t="s">
        <v>370</v>
      </c>
      <c r="F3593" s="68" t="s">
        <v>438</v>
      </c>
      <c r="G3593" s="67" t="s">
        <v>439</v>
      </c>
      <c r="H3593" s="68" t="s">
        <v>363</v>
      </c>
      <c r="I3593" s="69">
        <v>32</v>
      </c>
      <c r="J3593" s="69">
        <v>76</v>
      </c>
      <c r="K3593" s="91"/>
      <c r="L3593" s="91"/>
    </row>
    <row r="3594" spans="2:12" x14ac:dyDescent="0.25">
      <c r="B3594" s="67" t="s">
        <v>402</v>
      </c>
      <c r="C3594" s="67" t="s">
        <v>403</v>
      </c>
      <c r="D3594" s="68" t="s">
        <v>369</v>
      </c>
      <c r="E3594" s="67" t="s">
        <v>370</v>
      </c>
      <c r="F3594" s="68" t="s">
        <v>438</v>
      </c>
      <c r="G3594" s="67" t="s">
        <v>439</v>
      </c>
      <c r="H3594" s="68" t="s">
        <v>362</v>
      </c>
      <c r="I3594" s="69">
        <v>20</v>
      </c>
      <c r="J3594" s="69">
        <v>61</v>
      </c>
      <c r="K3594" s="91"/>
      <c r="L3594" s="91"/>
    </row>
    <row r="3595" spans="2:12" x14ac:dyDescent="0.25">
      <c r="B3595" s="67" t="s">
        <v>402</v>
      </c>
      <c r="C3595" s="67" t="s">
        <v>403</v>
      </c>
      <c r="D3595" s="68" t="s">
        <v>369</v>
      </c>
      <c r="E3595" s="67" t="s">
        <v>370</v>
      </c>
      <c r="F3595" s="68" t="s">
        <v>438</v>
      </c>
      <c r="G3595" s="67" t="s">
        <v>439</v>
      </c>
      <c r="H3595" s="68" t="s">
        <v>363</v>
      </c>
      <c r="I3595" s="69">
        <v>48</v>
      </c>
      <c r="J3595" s="69">
        <v>56</v>
      </c>
      <c r="K3595" s="91"/>
      <c r="L3595" s="91"/>
    </row>
    <row r="3596" spans="2:12" x14ac:dyDescent="0.25">
      <c r="B3596" s="67" t="s">
        <v>402</v>
      </c>
      <c r="C3596" s="67" t="s">
        <v>403</v>
      </c>
      <c r="D3596" s="68" t="s">
        <v>369</v>
      </c>
      <c r="E3596" s="67" t="s">
        <v>370</v>
      </c>
      <c r="F3596" s="68" t="s">
        <v>438</v>
      </c>
      <c r="G3596" s="67" t="s">
        <v>439</v>
      </c>
      <c r="H3596" s="68" t="s">
        <v>364</v>
      </c>
      <c r="I3596" s="69">
        <v>20</v>
      </c>
      <c r="J3596" s="69">
        <v>30</v>
      </c>
      <c r="K3596" s="91"/>
      <c r="L3596" s="91"/>
    </row>
    <row r="3597" spans="2:12" x14ac:dyDescent="0.25">
      <c r="B3597" s="67" t="s">
        <v>402</v>
      </c>
      <c r="C3597" s="67" t="s">
        <v>403</v>
      </c>
      <c r="D3597" s="68" t="s">
        <v>369</v>
      </c>
      <c r="E3597" s="67" t="s">
        <v>370</v>
      </c>
      <c r="F3597" s="68" t="s">
        <v>438</v>
      </c>
      <c r="G3597" s="67" t="s">
        <v>439</v>
      </c>
      <c r="H3597" s="68" t="s">
        <v>362</v>
      </c>
      <c r="I3597" s="69">
        <v>0</v>
      </c>
      <c r="J3597" s="69">
        <v>0</v>
      </c>
      <c r="K3597" s="91"/>
      <c r="L3597" s="91"/>
    </row>
    <row r="3598" spans="2:12" x14ac:dyDescent="0.25">
      <c r="B3598" s="67" t="s">
        <v>402</v>
      </c>
      <c r="C3598" s="67" t="s">
        <v>403</v>
      </c>
      <c r="D3598" s="68" t="s">
        <v>369</v>
      </c>
      <c r="E3598" s="67" t="s">
        <v>370</v>
      </c>
      <c r="F3598" s="68" t="s">
        <v>438</v>
      </c>
      <c r="G3598" s="67" t="s">
        <v>439</v>
      </c>
      <c r="H3598" s="68" t="s">
        <v>363</v>
      </c>
      <c r="I3598" s="69">
        <v>0</v>
      </c>
      <c r="J3598" s="69">
        <v>0</v>
      </c>
      <c r="K3598" s="91"/>
      <c r="L3598" s="91"/>
    </row>
    <row r="3599" spans="2:12" x14ac:dyDescent="0.25">
      <c r="B3599" s="67" t="s">
        <v>402</v>
      </c>
      <c r="C3599" s="67" t="s">
        <v>403</v>
      </c>
      <c r="D3599" s="68" t="s">
        <v>369</v>
      </c>
      <c r="E3599" s="67" t="s">
        <v>370</v>
      </c>
      <c r="F3599" s="68" t="s">
        <v>438</v>
      </c>
      <c r="G3599" s="67" t="s">
        <v>439</v>
      </c>
      <c r="H3599" s="68" t="s">
        <v>364</v>
      </c>
      <c r="I3599" s="69">
        <v>0</v>
      </c>
      <c r="J3599" s="69">
        <v>0</v>
      </c>
      <c r="K3599" s="91"/>
      <c r="L3599" s="91"/>
    </row>
    <row r="3600" spans="2:12" x14ac:dyDescent="0.25">
      <c r="B3600" s="67" t="s">
        <v>402</v>
      </c>
      <c r="C3600" s="67" t="s">
        <v>403</v>
      </c>
      <c r="D3600" s="68" t="s">
        <v>369</v>
      </c>
      <c r="E3600" s="67" t="s">
        <v>370</v>
      </c>
      <c r="F3600" s="68" t="s">
        <v>438</v>
      </c>
      <c r="G3600" s="67" t="s">
        <v>439</v>
      </c>
      <c r="H3600" s="68" t="s">
        <v>363</v>
      </c>
      <c r="I3600" s="69">
        <v>0</v>
      </c>
      <c r="J3600" s="69">
        <v>1</v>
      </c>
      <c r="K3600" s="91"/>
      <c r="L3600" s="91"/>
    </row>
    <row r="3601" spans="2:12" x14ac:dyDescent="0.25">
      <c r="B3601" s="67" t="s">
        <v>402</v>
      </c>
      <c r="C3601" s="67" t="s">
        <v>403</v>
      </c>
      <c r="D3601" s="68" t="s">
        <v>369</v>
      </c>
      <c r="E3601" s="67" t="s">
        <v>370</v>
      </c>
      <c r="F3601" s="68" t="s">
        <v>438</v>
      </c>
      <c r="G3601" s="67" t="s">
        <v>439</v>
      </c>
      <c r="H3601" s="68" t="s">
        <v>362</v>
      </c>
      <c r="I3601" s="69">
        <v>0</v>
      </c>
      <c r="J3601" s="69">
        <v>0</v>
      </c>
      <c r="K3601" s="91"/>
      <c r="L3601" s="91"/>
    </row>
    <row r="3602" spans="2:12" x14ac:dyDescent="0.25">
      <c r="B3602" s="67" t="s">
        <v>402</v>
      </c>
      <c r="C3602" s="67" t="s">
        <v>403</v>
      </c>
      <c r="D3602" s="68" t="s">
        <v>369</v>
      </c>
      <c r="E3602" s="67" t="s">
        <v>370</v>
      </c>
      <c r="F3602" s="68" t="s">
        <v>438</v>
      </c>
      <c r="G3602" s="67" t="s">
        <v>439</v>
      </c>
      <c r="H3602" s="68" t="s">
        <v>363</v>
      </c>
      <c r="I3602" s="69">
        <v>0</v>
      </c>
      <c r="J3602" s="69">
        <v>0</v>
      </c>
      <c r="K3602" s="91"/>
      <c r="L3602" s="91"/>
    </row>
    <row r="3603" spans="2:12" x14ac:dyDescent="0.25">
      <c r="B3603" s="67" t="s">
        <v>402</v>
      </c>
      <c r="C3603" s="67" t="s">
        <v>403</v>
      </c>
      <c r="D3603" s="68" t="s">
        <v>369</v>
      </c>
      <c r="E3603" s="67" t="s">
        <v>370</v>
      </c>
      <c r="F3603" s="68" t="s">
        <v>438</v>
      </c>
      <c r="G3603" s="67" t="s">
        <v>439</v>
      </c>
      <c r="H3603" s="68" t="s">
        <v>364</v>
      </c>
      <c r="I3603" s="69">
        <v>0</v>
      </c>
      <c r="J3603" s="69">
        <v>0</v>
      </c>
      <c r="K3603" s="91"/>
      <c r="L3603" s="91"/>
    </row>
    <row r="3604" spans="2:12" x14ac:dyDescent="0.25">
      <c r="B3604" s="67" t="s">
        <v>402</v>
      </c>
      <c r="C3604" s="67" t="s">
        <v>403</v>
      </c>
      <c r="D3604" s="68" t="s">
        <v>369</v>
      </c>
      <c r="E3604" s="67" t="s">
        <v>370</v>
      </c>
      <c r="F3604" s="68" t="s">
        <v>438</v>
      </c>
      <c r="G3604" s="67" t="s">
        <v>439</v>
      </c>
      <c r="H3604" s="68" t="s">
        <v>363</v>
      </c>
      <c r="I3604" s="69">
        <v>12</v>
      </c>
      <c r="J3604" s="69">
        <v>12</v>
      </c>
      <c r="K3604" s="91"/>
      <c r="L3604" s="91"/>
    </row>
    <row r="3605" spans="2:12" x14ac:dyDescent="0.25">
      <c r="B3605" s="67" t="s">
        <v>402</v>
      </c>
      <c r="C3605" s="67" t="s">
        <v>403</v>
      </c>
      <c r="D3605" s="68" t="s">
        <v>369</v>
      </c>
      <c r="E3605" s="67" t="s">
        <v>370</v>
      </c>
      <c r="F3605" s="68" t="s">
        <v>438</v>
      </c>
      <c r="G3605" s="67" t="s">
        <v>439</v>
      </c>
      <c r="H3605" s="68" t="s">
        <v>362</v>
      </c>
      <c r="I3605" s="69">
        <v>0</v>
      </c>
      <c r="J3605" s="69">
        <v>0</v>
      </c>
      <c r="K3605" s="91"/>
      <c r="L3605" s="91"/>
    </row>
    <row r="3606" spans="2:12" x14ac:dyDescent="0.25">
      <c r="B3606" s="67" t="s">
        <v>402</v>
      </c>
      <c r="C3606" s="67" t="s">
        <v>403</v>
      </c>
      <c r="D3606" s="68" t="s">
        <v>369</v>
      </c>
      <c r="E3606" s="67" t="s">
        <v>370</v>
      </c>
      <c r="F3606" s="68" t="s">
        <v>438</v>
      </c>
      <c r="G3606" s="67" t="s">
        <v>439</v>
      </c>
      <c r="H3606" s="68" t="s">
        <v>363</v>
      </c>
      <c r="I3606" s="69">
        <v>0.3584</v>
      </c>
      <c r="J3606" s="69">
        <v>8.9599999999999999E-2</v>
      </c>
      <c r="K3606" s="91"/>
      <c r="L3606" s="91"/>
    </row>
    <row r="3607" spans="2:12" x14ac:dyDescent="0.25">
      <c r="B3607" s="67" t="s">
        <v>402</v>
      </c>
      <c r="C3607" s="67" t="s">
        <v>403</v>
      </c>
      <c r="D3607" s="68" t="s">
        <v>369</v>
      </c>
      <c r="E3607" s="67" t="s">
        <v>370</v>
      </c>
      <c r="F3607" s="68" t="s">
        <v>438</v>
      </c>
      <c r="G3607" s="67" t="s">
        <v>439</v>
      </c>
      <c r="H3607" s="68" t="s">
        <v>364</v>
      </c>
      <c r="I3607" s="69">
        <v>0</v>
      </c>
      <c r="J3607" s="69">
        <v>0</v>
      </c>
      <c r="K3607" s="91"/>
      <c r="L3607" s="91"/>
    </row>
    <row r="3608" spans="2:12" x14ac:dyDescent="0.25">
      <c r="B3608" s="67" t="s">
        <v>402</v>
      </c>
      <c r="C3608" s="67" t="s">
        <v>403</v>
      </c>
      <c r="D3608" s="68" t="s">
        <v>369</v>
      </c>
      <c r="E3608" s="67" t="s">
        <v>370</v>
      </c>
      <c r="F3608" s="68" t="s">
        <v>438</v>
      </c>
      <c r="G3608" s="67" t="s">
        <v>439</v>
      </c>
      <c r="H3608" s="68" t="s">
        <v>363</v>
      </c>
      <c r="I3608" s="69">
        <v>0</v>
      </c>
      <c r="J3608" s="69">
        <v>0</v>
      </c>
      <c r="K3608" s="91"/>
      <c r="L3608" s="91"/>
    </row>
    <row r="3609" spans="2:12" x14ac:dyDescent="0.25">
      <c r="B3609" s="67" t="s">
        <v>402</v>
      </c>
      <c r="C3609" s="67" t="s">
        <v>403</v>
      </c>
      <c r="D3609" s="68" t="s">
        <v>369</v>
      </c>
      <c r="E3609" s="67" t="s">
        <v>370</v>
      </c>
      <c r="F3609" s="68" t="s">
        <v>438</v>
      </c>
      <c r="G3609" s="67" t="s">
        <v>439</v>
      </c>
      <c r="H3609" s="68" t="s">
        <v>362</v>
      </c>
      <c r="I3609" s="69">
        <v>0</v>
      </c>
      <c r="J3609" s="69">
        <v>0</v>
      </c>
      <c r="K3609" s="91"/>
      <c r="L3609" s="91"/>
    </row>
    <row r="3610" spans="2:12" x14ac:dyDescent="0.25">
      <c r="B3610" s="67" t="s">
        <v>402</v>
      </c>
      <c r="C3610" s="67" t="s">
        <v>403</v>
      </c>
      <c r="D3610" s="68" t="s">
        <v>369</v>
      </c>
      <c r="E3610" s="67" t="s">
        <v>370</v>
      </c>
      <c r="F3610" s="68" t="s">
        <v>438</v>
      </c>
      <c r="G3610" s="67" t="s">
        <v>439</v>
      </c>
      <c r="H3610" s="68" t="s">
        <v>363</v>
      </c>
      <c r="I3610" s="69">
        <v>0</v>
      </c>
      <c r="J3610" s="69">
        <v>9</v>
      </c>
      <c r="K3610" s="91"/>
      <c r="L3610" s="91"/>
    </row>
    <row r="3611" spans="2:12" x14ac:dyDescent="0.25">
      <c r="B3611" s="67" t="s">
        <v>402</v>
      </c>
      <c r="C3611" s="67" t="s">
        <v>403</v>
      </c>
      <c r="D3611" s="68" t="s">
        <v>369</v>
      </c>
      <c r="E3611" s="67" t="s">
        <v>370</v>
      </c>
      <c r="F3611" s="68" t="s">
        <v>438</v>
      </c>
      <c r="G3611" s="67" t="s">
        <v>439</v>
      </c>
      <c r="H3611" s="68" t="s">
        <v>364</v>
      </c>
      <c r="I3611" s="69">
        <v>11</v>
      </c>
      <c r="J3611" s="69">
        <v>0</v>
      </c>
      <c r="K3611" s="91"/>
      <c r="L3611" s="91"/>
    </row>
    <row r="3612" spans="2:12" x14ac:dyDescent="0.25">
      <c r="B3612" s="67" t="s">
        <v>402</v>
      </c>
      <c r="C3612" s="67" t="s">
        <v>403</v>
      </c>
      <c r="D3612" s="68" t="s">
        <v>369</v>
      </c>
      <c r="E3612" s="67" t="s">
        <v>370</v>
      </c>
      <c r="F3612" s="68" t="s">
        <v>438</v>
      </c>
      <c r="G3612" s="67" t="s">
        <v>439</v>
      </c>
      <c r="H3612" s="68" t="s">
        <v>363</v>
      </c>
      <c r="I3612" s="69">
        <v>0</v>
      </c>
      <c r="J3612" s="69">
        <v>-9</v>
      </c>
      <c r="K3612" s="91"/>
      <c r="L3612" s="91"/>
    </row>
    <row r="3613" spans="2:12" x14ac:dyDescent="0.25">
      <c r="B3613" s="67" t="s">
        <v>402</v>
      </c>
      <c r="C3613" s="67" t="s">
        <v>403</v>
      </c>
      <c r="D3613" s="68" t="s">
        <v>369</v>
      </c>
      <c r="E3613" s="67" t="s">
        <v>370</v>
      </c>
      <c r="F3613" s="68" t="s">
        <v>438</v>
      </c>
      <c r="G3613" s="67" t="s">
        <v>439</v>
      </c>
      <c r="H3613" s="68" t="s">
        <v>362</v>
      </c>
      <c r="I3613" s="69">
        <v>100</v>
      </c>
      <c r="J3613" s="69">
        <v>86</v>
      </c>
      <c r="K3613" s="91"/>
      <c r="L3613" s="91"/>
    </row>
    <row r="3614" spans="2:12" x14ac:dyDescent="0.25">
      <c r="B3614" s="67" t="s">
        <v>402</v>
      </c>
      <c r="C3614" s="67" t="s">
        <v>403</v>
      </c>
      <c r="D3614" s="68" t="s">
        <v>369</v>
      </c>
      <c r="E3614" s="67" t="s">
        <v>370</v>
      </c>
      <c r="F3614" s="68" t="s">
        <v>438</v>
      </c>
      <c r="G3614" s="67" t="s">
        <v>439</v>
      </c>
      <c r="H3614" s="68" t="s">
        <v>363</v>
      </c>
      <c r="I3614" s="69">
        <v>171</v>
      </c>
      <c r="J3614" s="69">
        <v>184</v>
      </c>
      <c r="K3614" s="91"/>
      <c r="L3614" s="91"/>
    </row>
    <row r="3615" spans="2:12" x14ac:dyDescent="0.25">
      <c r="B3615" s="67" t="s">
        <v>402</v>
      </c>
      <c r="C3615" s="67" t="s">
        <v>403</v>
      </c>
      <c r="D3615" s="68" t="s">
        <v>369</v>
      </c>
      <c r="E3615" s="67" t="s">
        <v>370</v>
      </c>
      <c r="F3615" s="68" t="s">
        <v>438</v>
      </c>
      <c r="G3615" s="67" t="s">
        <v>439</v>
      </c>
      <c r="H3615" s="68" t="s">
        <v>364</v>
      </c>
      <c r="I3615" s="69">
        <v>31</v>
      </c>
      <c r="J3615" s="69">
        <v>4</v>
      </c>
      <c r="K3615" s="91"/>
      <c r="L3615" s="91"/>
    </row>
    <row r="3616" spans="2:12" x14ac:dyDescent="0.25">
      <c r="B3616" s="67" t="s">
        <v>402</v>
      </c>
      <c r="C3616" s="67" t="s">
        <v>403</v>
      </c>
      <c r="D3616" s="68" t="s">
        <v>369</v>
      </c>
      <c r="E3616" s="67" t="s">
        <v>370</v>
      </c>
      <c r="F3616" s="68" t="s">
        <v>438</v>
      </c>
      <c r="G3616" s="67" t="s">
        <v>439</v>
      </c>
      <c r="H3616" s="68" t="s">
        <v>362</v>
      </c>
      <c r="I3616" s="69">
        <v>23</v>
      </c>
      <c r="J3616" s="69">
        <v>20</v>
      </c>
      <c r="K3616" s="91"/>
      <c r="L3616" s="91"/>
    </row>
    <row r="3617" spans="2:12" x14ac:dyDescent="0.25">
      <c r="B3617" s="67" t="s">
        <v>402</v>
      </c>
      <c r="C3617" s="67" t="s">
        <v>403</v>
      </c>
      <c r="D3617" s="68" t="s">
        <v>369</v>
      </c>
      <c r="E3617" s="67" t="s">
        <v>370</v>
      </c>
      <c r="F3617" s="68" t="s">
        <v>438</v>
      </c>
      <c r="G3617" s="67" t="s">
        <v>439</v>
      </c>
      <c r="H3617" s="68" t="s">
        <v>363</v>
      </c>
      <c r="I3617" s="69">
        <v>122</v>
      </c>
      <c r="J3617" s="69">
        <v>160</v>
      </c>
      <c r="K3617" s="91"/>
      <c r="L3617" s="91"/>
    </row>
    <row r="3618" spans="2:12" x14ac:dyDescent="0.25">
      <c r="B3618" s="67" t="s">
        <v>402</v>
      </c>
      <c r="C3618" s="67" t="s">
        <v>403</v>
      </c>
      <c r="D3618" s="68" t="s">
        <v>369</v>
      </c>
      <c r="E3618" s="67" t="s">
        <v>370</v>
      </c>
      <c r="F3618" s="68" t="s">
        <v>438</v>
      </c>
      <c r="G3618" s="67" t="s">
        <v>439</v>
      </c>
      <c r="H3618" s="68" t="s">
        <v>364</v>
      </c>
      <c r="I3618" s="69">
        <v>0</v>
      </c>
      <c r="J3618" s="69">
        <v>0</v>
      </c>
      <c r="K3618" s="91"/>
      <c r="L3618" s="91"/>
    </row>
    <row r="3619" spans="2:12" x14ac:dyDescent="0.25">
      <c r="B3619" s="67" t="s">
        <v>402</v>
      </c>
      <c r="C3619" s="67" t="s">
        <v>403</v>
      </c>
      <c r="D3619" s="68" t="s">
        <v>369</v>
      </c>
      <c r="E3619" s="67" t="s">
        <v>370</v>
      </c>
      <c r="F3619" s="68" t="s">
        <v>438</v>
      </c>
      <c r="G3619" s="67" t="s">
        <v>439</v>
      </c>
      <c r="H3619" s="68" t="s">
        <v>362</v>
      </c>
      <c r="I3619" s="69">
        <v>0</v>
      </c>
      <c r="J3619" s="69">
        <v>0</v>
      </c>
      <c r="K3619" s="91"/>
      <c r="L3619" s="91"/>
    </row>
    <row r="3620" spans="2:12" x14ac:dyDescent="0.25">
      <c r="B3620" s="67" t="s">
        <v>402</v>
      </c>
      <c r="C3620" s="67" t="s">
        <v>403</v>
      </c>
      <c r="D3620" s="68" t="s">
        <v>369</v>
      </c>
      <c r="E3620" s="67" t="s">
        <v>370</v>
      </c>
      <c r="F3620" s="68" t="s">
        <v>438</v>
      </c>
      <c r="G3620" s="67" t="s">
        <v>439</v>
      </c>
      <c r="H3620" s="68" t="s">
        <v>363</v>
      </c>
      <c r="I3620" s="69">
        <v>0</v>
      </c>
      <c r="J3620" s="69">
        <v>0</v>
      </c>
      <c r="K3620" s="91"/>
      <c r="L3620" s="91"/>
    </row>
    <row r="3621" spans="2:12" x14ac:dyDescent="0.25">
      <c r="B3621" s="67" t="s">
        <v>402</v>
      </c>
      <c r="C3621" s="67" t="s">
        <v>403</v>
      </c>
      <c r="D3621" s="68" t="s">
        <v>369</v>
      </c>
      <c r="E3621" s="67" t="s">
        <v>370</v>
      </c>
      <c r="F3621" s="68" t="s">
        <v>438</v>
      </c>
      <c r="G3621" s="67" t="s">
        <v>439</v>
      </c>
      <c r="H3621" s="68" t="s">
        <v>364</v>
      </c>
      <c r="I3621" s="69">
        <v>0</v>
      </c>
      <c r="J3621" s="69">
        <v>0</v>
      </c>
      <c r="K3621" s="91"/>
      <c r="L3621" s="91"/>
    </row>
    <row r="3622" spans="2:12" x14ac:dyDescent="0.25">
      <c r="B3622" s="67" t="s">
        <v>402</v>
      </c>
      <c r="C3622" s="67" t="s">
        <v>403</v>
      </c>
      <c r="D3622" s="68" t="s">
        <v>369</v>
      </c>
      <c r="E3622" s="67" t="s">
        <v>370</v>
      </c>
      <c r="F3622" s="68" t="s">
        <v>438</v>
      </c>
      <c r="G3622" s="67" t="s">
        <v>439</v>
      </c>
      <c r="H3622" s="68" t="s">
        <v>363</v>
      </c>
      <c r="I3622" s="69">
        <v>0</v>
      </c>
      <c r="J3622" s="69">
        <v>0</v>
      </c>
      <c r="K3622" s="91"/>
      <c r="L3622" s="91"/>
    </row>
    <row r="3623" spans="2:12" x14ac:dyDescent="0.25">
      <c r="B3623" s="67" t="s">
        <v>402</v>
      </c>
      <c r="C3623" s="67" t="s">
        <v>403</v>
      </c>
      <c r="D3623" s="68" t="s">
        <v>369</v>
      </c>
      <c r="E3623" s="67" t="s">
        <v>370</v>
      </c>
      <c r="F3623" s="68" t="s">
        <v>438</v>
      </c>
      <c r="G3623" s="67" t="s">
        <v>439</v>
      </c>
      <c r="H3623" s="68" t="s">
        <v>362</v>
      </c>
      <c r="I3623" s="69">
        <v>0</v>
      </c>
      <c r="J3623" s="69">
        <v>0</v>
      </c>
      <c r="K3623" s="91"/>
      <c r="L3623" s="91"/>
    </row>
    <row r="3624" spans="2:12" x14ac:dyDescent="0.25">
      <c r="B3624" s="67" t="s">
        <v>402</v>
      </c>
      <c r="C3624" s="67" t="s">
        <v>403</v>
      </c>
      <c r="D3624" s="68" t="s">
        <v>369</v>
      </c>
      <c r="E3624" s="67" t="s">
        <v>370</v>
      </c>
      <c r="F3624" s="68" t="s">
        <v>438</v>
      </c>
      <c r="G3624" s="67" t="s">
        <v>439</v>
      </c>
      <c r="H3624" s="68" t="s">
        <v>363</v>
      </c>
      <c r="I3624" s="69">
        <v>0</v>
      </c>
      <c r="J3624" s="69">
        <v>0</v>
      </c>
      <c r="K3624" s="91"/>
      <c r="L3624" s="91"/>
    </row>
    <row r="3625" spans="2:12" x14ac:dyDescent="0.25">
      <c r="B3625" s="67" t="s">
        <v>402</v>
      </c>
      <c r="C3625" s="67" t="s">
        <v>403</v>
      </c>
      <c r="D3625" s="68" t="s">
        <v>369</v>
      </c>
      <c r="E3625" s="67" t="s">
        <v>370</v>
      </c>
      <c r="F3625" s="68" t="s">
        <v>438</v>
      </c>
      <c r="G3625" s="67" t="s">
        <v>439</v>
      </c>
      <c r="H3625" s="68" t="s">
        <v>364</v>
      </c>
      <c r="I3625" s="69">
        <v>0</v>
      </c>
      <c r="J3625" s="69">
        <v>0</v>
      </c>
      <c r="K3625" s="91"/>
      <c r="L3625" s="91"/>
    </row>
    <row r="3626" spans="2:12" x14ac:dyDescent="0.25">
      <c r="B3626" s="67" t="s">
        <v>402</v>
      </c>
      <c r="C3626" s="67" t="s">
        <v>403</v>
      </c>
      <c r="D3626" s="68" t="s">
        <v>369</v>
      </c>
      <c r="E3626" s="67" t="s">
        <v>370</v>
      </c>
      <c r="F3626" s="68" t="s">
        <v>438</v>
      </c>
      <c r="G3626" s="67" t="s">
        <v>439</v>
      </c>
      <c r="H3626" s="68" t="s">
        <v>363</v>
      </c>
      <c r="I3626" s="69">
        <v>0</v>
      </c>
      <c r="J3626" s="69">
        <v>10</v>
      </c>
      <c r="K3626" s="91"/>
      <c r="L3626" s="91"/>
    </row>
    <row r="3627" spans="2:12" x14ac:dyDescent="0.25">
      <c r="B3627" s="67" t="s">
        <v>402</v>
      </c>
      <c r="C3627" s="67" t="s">
        <v>403</v>
      </c>
      <c r="D3627" s="68" t="s">
        <v>369</v>
      </c>
      <c r="E3627" s="67" t="s">
        <v>370</v>
      </c>
      <c r="F3627" s="68" t="s">
        <v>438</v>
      </c>
      <c r="G3627" s="67" t="s">
        <v>439</v>
      </c>
      <c r="H3627" s="68" t="s">
        <v>364</v>
      </c>
      <c r="I3627" s="69">
        <v>0</v>
      </c>
      <c r="J3627" s="69">
        <v>0</v>
      </c>
      <c r="K3627" s="91"/>
      <c r="L3627" s="91"/>
    </row>
    <row r="3628" spans="2:12" x14ac:dyDescent="0.25">
      <c r="B3628" s="67" t="s">
        <v>402</v>
      </c>
      <c r="C3628" s="67" t="s">
        <v>403</v>
      </c>
      <c r="D3628" s="68" t="s">
        <v>369</v>
      </c>
      <c r="E3628" s="67" t="s">
        <v>370</v>
      </c>
      <c r="F3628" s="68" t="s">
        <v>438</v>
      </c>
      <c r="G3628" s="67" t="s">
        <v>439</v>
      </c>
      <c r="H3628" s="68" t="s">
        <v>363</v>
      </c>
      <c r="I3628" s="69">
        <v>0</v>
      </c>
      <c r="J3628" s="69">
        <v>0</v>
      </c>
      <c r="K3628" s="91"/>
      <c r="L3628" s="91"/>
    </row>
    <row r="3629" spans="2:12" x14ac:dyDescent="0.25">
      <c r="B3629" s="67" t="s">
        <v>402</v>
      </c>
      <c r="C3629" s="67" t="s">
        <v>403</v>
      </c>
      <c r="D3629" s="68" t="s">
        <v>369</v>
      </c>
      <c r="E3629" s="67" t="s">
        <v>370</v>
      </c>
      <c r="F3629" s="68" t="s">
        <v>438</v>
      </c>
      <c r="G3629" s="67" t="s">
        <v>439</v>
      </c>
      <c r="H3629" s="68" t="s">
        <v>362</v>
      </c>
      <c r="I3629" s="69">
        <v>5</v>
      </c>
      <c r="J3629" s="69">
        <v>5</v>
      </c>
      <c r="K3629" s="91"/>
      <c r="L3629" s="91"/>
    </row>
    <row r="3630" spans="2:12" x14ac:dyDescent="0.25">
      <c r="B3630" s="67" t="s">
        <v>402</v>
      </c>
      <c r="C3630" s="67" t="s">
        <v>403</v>
      </c>
      <c r="D3630" s="68" t="s">
        <v>369</v>
      </c>
      <c r="E3630" s="67" t="s">
        <v>370</v>
      </c>
      <c r="F3630" s="68" t="s">
        <v>438</v>
      </c>
      <c r="G3630" s="67" t="s">
        <v>439</v>
      </c>
      <c r="H3630" s="68" t="s">
        <v>363</v>
      </c>
      <c r="I3630" s="69">
        <v>4</v>
      </c>
      <c r="J3630" s="69">
        <v>4</v>
      </c>
      <c r="K3630" s="91"/>
      <c r="L3630" s="91"/>
    </row>
    <row r="3631" spans="2:12" x14ac:dyDescent="0.25">
      <c r="B3631" s="67" t="s">
        <v>402</v>
      </c>
      <c r="C3631" s="67" t="s">
        <v>403</v>
      </c>
      <c r="D3631" s="68" t="s">
        <v>369</v>
      </c>
      <c r="E3631" s="67" t="s">
        <v>370</v>
      </c>
      <c r="F3631" s="68" t="s">
        <v>438</v>
      </c>
      <c r="G3631" s="67" t="s">
        <v>439</v>
      </c>
      <c r="H3631" s="68" t="s">
        <v>363</v>
      </c>
      <c r="I3631" s="69">
        <v>0</v>
      </c>
      <c r="J3631" s="69">
        <v>0</v>
      </c>
      <c r="K3631" s="91"/>
      <c r="L3631" s="91"/>
    </row>
    <row r="3632" spans="2:12" x14ac:dyDescent="0.25">
      <c r="B3632" s="67" t="s">
        <v>402</v>
      </c>
      <c r="C3632" s="67" t="s">
        <v>403</v>
      </c>
      <c r="D3632" s="68" t="s">
        <v>369</v>
      </c>
      <c r="E3632" s="67" t="s">
        <v>370</v>
      </c>
      <c r="F3632" s="68" t="s">
        <v>438</v>
      </c>
      <c r="G3632" s="67" t="s">
        <v>439</v>
      </c>
      <c r="H3632" s="68" t="s">
        <v>362</v>
      </c>
      <c r="I3632" s="69">
        <v>76</v>
      </c>
      <c r="J3632" s="69">
        <v>48</v>
      </c>
      <c r="K3632" s="91"/>
      <c r="L3632" s="91"/>
    </row>
    <row r="3633" spans="2:12" x14ac:dyDescent="0.25">
      <c r="B3633" s="67" t="s">
        <v>402</v>
      </c>
      <c r="C3633" s="67" t="s">
        <v>403</v>
      </c>
      <c r="D3633" s="68" t="s">
        <v>369</v>
      </c>
      <c r="E3633" s="67" t="s">
        <v>370</v>
      </c>
      <c r="F3633" s="68" t="s">
        <v>438</v>
      </c>
      <c r="G3633" s="67" t="s">
        <v>439</v>
      </c>
      <c r="H3633" s="68" t="s">
        <v>363</v>
      </c>
      <c r="I3633" s="69">
        <v>96</v>
      </c>
      <c r="J3633" s="69">
        <v>187</v>
      </c>
      <c r="K3633" s="91"/>
      <c r="L3633" s="91"/>
    </row>
    <row r="3634" spans="2:12" x14ac:dyDescent="0.25">
      <c r="B3634" s="67" t="s">
        <v>402</v>
      </c>
      <c r="C3634" s="67" t="s">
        <v>403</v>
      </c>
      <c r="D3634" s="68" t="s">
        <v>369</v>
      </c>
      <c r="E3634" s="67" t="s">
        <v>370</v>
      </c>
      <c r="F3634" s="68" t="s">
        <v>438</v>
      </c>
      <c r="G3634" s="67" t="s">
        <v>439</v>
      </c>
      <c r="H3634" s="68" t="s">
        <v>364</v>
      </c>
      <c r="I3634" s="69">
        <v>100</v>
      </c>
      <c r="J3634" s="69">
        <v>178</v>
      </c>
      <c r="K3634" s="91"/>
      <c r="L3634" s="91"/>
    </row>
    <row r="3635" spans="2:12" x14ac:dyDescent="0.25">
      <c r="B3635" s="67" t="s">
        <v>402</v>
      </c>
      <c r="C3635" s="67" t="s">
        <v>403</v>
      </c>
      <c r="D3635" s="68" t="s">
        <v>369</v>
      </c>
      <c r="E3635" s="67" t="s">
        <v>370</v>
      </c>
      <c r="F3635" s="68" t="s">
        <v>438</v>
      </c>
      <c r="G3635" s="67" t="s">
        <v>439</v>
      </c>
      <c r="H3635" s="68" t="s">
        <v>362</v>
      </c>
      <c r="I3635" s="69">
        <v>0</v>
      </c>
      <c r="J3635" s="69">
        <v>0</v>
      </c>
      <c r="K3635" s="91"/>
      <c r="L3635" s="91"/>
    </row>
    <row r="3636" spans="2:12" x14ac:dyDescent="0.25">
      <c r="B3636" s="67" t="s">
        <v>402</v>
      </c>
      <c r="C3636" s="67" t="s">
        <v>403</v>
      </c>
      <c r="D3636" s="68" t="s">
        <v>369</v>
      </c>
      <c r="E3636" s="67" t="s">
        <v>370</v>
      </c>
      <c r="F3636" s="68" t="s">
        <v>438</v>
      </c>
      <c r="G3636" s="67" t="s">
        <v>439</v>
      </c>
      <c r="H3636" s="68" t="s">
        <v>363</v>
      </c>
      <c r="I3636" s="69">
        <v>0</v>
      </c>
      <c r="J3636" s="69">
        <v>0</v>
      </c>
      <c r="K3636" s="91"/>
      <c r="L3636" s="91"/>
    </row>
    <row r="3637" spans="2:12" x14ac:dyDescent="0.25">
      <c r="B3637" s="67" t="s">
        <v>402</v>
      </c>
      <c r="C3637" s="67" t="s">
        <v>403</v>
      </c>
      <c r="D3637" s="68" t="s">
        <v>369</v>
      </c>
      <c r="E3637" s="67" t="s">
        <v>370</v>
      </c>
      <c r="F3637" s="68" t="s">
        <v>438</v>
      </c>
      <c r="G3637" s="67" t="s">
        <v>439</v>
      </c>
      <c r="H3637" s="68" t="s">
        <v>364</v>
      </c>
      <c r="I3637" s="69">
        <v>0</v>
      </c>
      <c r="J3637" s="69">
        <v>0</v>
      </c>
      <c r="K3637" s="91"/>
      <c r="L3637" s="91"/>
    </row>
    <row r="3638" spans="2:12" x14ac:dyDescent="0.25">
      <c r="B3638" s="67" t="s">
        <v>402</v>
      </c>
      <c r="C3638" s="67" t="s">
        <v>403</v>
      </c>
      <c r="D3638" s="68" t="s">
        <v>369</v>
      </c>
      <c r="E3638" s="67" t="s">
        <v>370</v>
      </c>
      <c r="F3638" s="68" t="s">
        <v>438</v>
      </c>
      <c r="G3638" s="67" t="s">
        <v>439</v>
      </c>
      <c r="H3638" s="68" t="s">
        <v>363</v>
      </c>
      <c r="I3638" s="69">
        <v>0</v>
      </c>
      <c r="J3638" s="69">
        <v>0</v>
      </c>
      <c r="K3638" s="91"/>
      <c r="L3638" s="91"/>
    </row>
    <row r="3639" spans="2:12" x14ac:dyDescent="0.25">
      <c r="B3639" s="67" t="s">
        <v>402</v>
      </c>
      <c r="C3639" s="67" t="s">
        <v>403</v>
      </c>
      <c r="D3639" s="68" t="s">
        <v>369</v>
      </c>
      <c r="E3639" s="67" t="s">
        <v>370</v>
      </c>
      <c r="F3639" s="68" t="s">
        <v>438</v>
      </c>
      <c r="G3639" s="67" t="s">
        <v>439</v>
      </c>
      <c r="H3639" s="68" t="s">
        <v>362</v>
      </c>
      <c r="I3639" s="69">
        <v>40</v>
      </c>
      <c r="J3639" s="69">
        <v>108</v>
      </c>
      <c r="K3639" s="91"/>
      <c r="L3639" s="91"/>
    </row>
    <row r="3640" spans="2:12" x14ac:dyDescent="0.25">
      <c r="B3640" s="67" t="s">
        <v>402</v>
      </c>
      <c r="C3640" s="67" t="s">
        <v>403</v>
      </c>
      <c r="D3640" s="68" t="s">
        <v>369</v>
      </c>
      <c r="E3640" s="67" t="s">
        <v>370</v>
      </c>
      <c r="F3640" s="68" t="s">
        <v>438</v>
      </c>
      <c r="G3640" s="67" t="s">
        <v>439</v>
      </c>
      <c r="H3640" s="68" t="s">
        <v>363</v>
      </c>
      <c r="I3640" s="69">
        <v>99</v>
      </c>
      <c r="J3640" s="69">
        <v>146</v>
      </c>
      <c r="K3640" s="91"/>
      <c r="L3640" s="91"/>
    </row>
    <row r="3641" spans="2:12" x14ac:dyDescent="0.25">
      <c r="B3641" s="67" t="s">
        <v>402</v>
      </c>
      <c r="C3641" s="67" t="s">
        <v>403</v>
      </c>
      <c r="D3641" s="68" t="s">
        <v>369</v>
      </c>
      <c r="E3641" s="67" t="s">
        <v>370</v>
      </c>
      <c r="F3641" s="68" t="s">
        <v>438</v>
      </c>
      <c r="G3641" s="67" t="s">
        <v>439</v>
      </c>
      <c r="H3641" s="68" t="s">
        <v>364</v>
      </c>
      <c r="I3641" s="69">
        <v>37</v>
      </c>
      <c r="J3641" s="69">
        <v>22</v>
      </c>
      <c r="K3641" s="91"/>
      <c r="L3641" s="91"/>
    </row>
    <row r="3642" spans="2:12" x14ac:dyDescent="0.25">
      <c r="B3642" s="67" t="s">
        <v>402</v>
      </c>
      <c r="C3642" s="67" t="s">
        <v>403</v>
      </c>
      <c r="D3642" s="68" t="s">
        <v>369</v>
      </c>
      <c r="E3642" s="67" t="s">
        <v>370</v>
      </c>
      <c r="F3642" s="68" t="s">
        <v>438</v>
      </c>
      <c r="G3642" s="67" t="s">
        <v>439</v>
      </c>
      <c r="H3642" s="68" t="s">
        <v>363</v>
      </c>
      <c r="I3642" s="69">
        <v>0</v>
      </c>
      <c r="J3642" s="69">
        <v>0</v>
      </c>
      <c r="K3642" s="91"/>
      <c r="L3642" s="91"/>
    </row>
    <row r="3643" spans="2:12" x14ac:dyDescent="0.25">
      <c r="B3643" s="67" t="s">
        <v>402</v>
      </c>
      <c r="C3643" s="67" t="s">
        <v>403</v>
      </c>
      <c r="D3643" s="68" t="s">
        <v>369</v>
      </c>
      <c r="E3643" s="67" t="s">
        <v>370</v>
      </c>
      <c r="F3643" s="68" t="s">
        <v>438</v>
      </c>
      <c r="G3643" s="67" t="s">
        <v>439</v>
      </c>
      <c r="H3643" s="68" t="s">
        <v>363</v>
      </c>
      <c r="I3643" s="69">
        <v>0</v>
      </c>
      <c r="J3643" s="69">
        <v>0</v>
      </c>
      <c r="K3643" s="91"/>
      <c r="L3643" s="91"/>
    </row>
    <row r="3644" spans="2:12" x14ac:dyDescent="0.25">
      <c r="B3644" s="67" t="s">
        <v>402</v>
      </c>
      <c r="C3644" s="67" t="s">
        <v>403</v>
      </c>
      <c r="D3644" s="68" t="s">
        <v>369</v>
      </c>
      <c r="E3644" s="67" t="s">
        <v>370</v>
      </c>
      <c r="F3644" s="68" t="s">
        <v>438</v>
      </c>
      <c r="G3644" s="67" t="s">
        <v>439</v>
      </c>
      <c r="H3644" s="68" t="s">
        <v>363</v>
      </c>
      <c r="I3644" s="69">
        <v>0</v>
      </c>
      <c r="J3644" s="69">
        <v>0</v>
      </c>
      <c r="K3644" s="91"/>
      <c r="L3644" s="91"/>
    </row>
    <row r="3645" spans="2:12" x14ac:dyDescent="0.25">
      <c r="B3645" s="67" t="s">
        <v>402</v>
      </c>
      <c r="C3645" s="67" t="s">
        <v>403</v>
      </c>
      <c r="D3645" s="68" t="s">
        <v>369</v>
      </c>
      <c r="E3645" s="67" t="s">
        <v>370</v>
      </c>
      <c r="F3645" s="68" t="s">
        <v>438</v>
      </c>
      <c r="G3645" s="67" t="s">
        <v>439</v>
      </c>
      <c r="H3645" s="68" t="s">
        <v>362</v>
      </c>
      <c r="I3645" s="69">
        <v>76</v>
      </c>
      <c r="J3645" s="69">
        <v>83</v>
      </c>
      <c r="K3645" s="91"/>
      <c r="L3645" s="91"/>
    </row>
    <row r="3646" spans="2:12" x14ac:dyDescent="0.25">
      <c r="B3646" s="67" t="s">
        <v>402</v>
      </c>
      <c r="C3646" s="67" t="s">
        <v>403</v>
      </c>
      <c r="D3646" s="68" t="s">
        <v>369</v>
      </c>
      <c r="E3646" s="67" t="s">
        <v>370</v>
      </c>
      <c r="F3646" s="68" t="s">
        <v>438</v>
      </c>
      <c r="G3646" s="67" t="s">
        <v>439</v>
      </c>
      <c r="H3646" s="68" t="s">
        <v>363</v>
      </c>
      <c r="I3646" s="69">
        <v>122</v>
      </c>
      <c r="J3646" s="69">
        <v>109</v>
      </c>
      <c r="K3646" s="91"/>
      <c r="L3646" s="91"/>
    </row>
    <row r="3647" spans="2:12" x14ac:dyDescent="0.25">
      <c r="B3647" s="67" t="s">
        <v>402</v>
      </c>
      <c r="C3647" s="67" t="s">
        <v>403</v>
      </c>
      <c r="D3647" s="68" t="s">
        <v>369</v>
      </c>
      <c r="E3647" s="67" t="s">
        <v>370</v>
      </c>
      <c r="F3647" s="68" t="s">
        <v>438</v>
      </c>
      <c r="G3647" s="67" t="s">
        <v>439</v>
      </c>
      <c r="H3647" s="68" t="s">
        <v>364</v>
      </c>
      <c r="I3647" s="69">
        <v>69</v>
      </c>
      <c r="J3647" s="69">
        <v>61</v>
      </c>
      <c r="K3647" s="91"/>
      <c r="L3647" s="91"/>
    </row>
    <row r="3648" spans="2:12" x14ac:dyDescent="0.25">
      <c r="B3648" s="67" t="s">
        <v>402</v>
      </c>
      <c r="C3648" s="67" t="s">
        <v>403</v>
      </c>
      <c r="D3648" s="68" t="s">
        <v>369</v>
      </c>
      <c r="E3648" s="67" t="s">
        <v>370</v>
      </c>
      <c r="F3648" s="68" t="s">
        <v>438</v>
      </c>
      <c r="G3648" s="67" t="s">
        <v>439</v>
      </c>
      <c r="H3648" s="68" t="s">
        <v>362</v>
      </c>
      <c r="I3648" s="69">
        <v>0</v>
      </c>
      <c r="J3648" s="69">
        <v>0</v>
      </c>
      <c r="K3648" s="91"/>
      <c r="L3648" s="91"/>
    </row>
    <row r="3649" spans="2:12" x14ac:dyDescent="0.25">
      <c r="B3649" s="67" t="s">
        <v>402</v>
      </c>
      <c r="C3649" s="67" t="s">
        <v>403</v>
      </c>
      <c r="D3649" s="68" t="s">
        <v>369</v>
      </c>
      <c r="E3649" s="67" t="s">
        <v>370</v>
      </c>
      <c r="F3649" s="68" t="s">
        <v>438</v>
      </c>
      <c r="G3649" s="67" t="s">
        <v>439</v>
      </c>
      <c r="H3649" s="68" t="s">
        <v>364</v>
      </c>
      <c r="I3649" s="69">
        <v>0</v>
      </c>
      <c r="J3649" s="69">
        <v>0</v>
      </c>
      <c r="K3649" s="91"/>
      <c r="L3649" s="91"/>
    </row>
    <row r="3650" spans="2:12" x14ac:dyDescent="0.25">
      <c r="B3650" s="67" t="s">
        <v>402</v>
      </c>
      <c r="C3650" s="67" t="s">
        <v>403</v>
      </c>
      <c r="D3650" s="68" t="s">
        <v>369</v>
      </c>
      <c r="E3650" s="67" t="s">
        <v>370</v>
      </c>
      <c r="F3650" s="68" t="s">
        <v>438</v>
      </c>
      <c r="G3650" s="67" t="s">
        <v>439</v>
      </c>
      <c r="H3650" s="68" t="s">
        <v>363</v>
      </c>
      <c r="I3650" s="69">
        <v>0</v>
      </c>
      <c r="J3650" s="69">
        <v>0</v>
      </c>
      <c r="K3650" s="91"/>
      <c r="L3650" s="91"/>
    </row>
    <row r="3651" spans="2:12" x14ac:dyDescent="0.25">
      <c r="B3651" s="67" t="s">
        <v>402</v>
      </c>
      <c r="C3651" s="67" t="s">
        <v>403</v>
      </c>
      <c r="D3651" s="68" t="s">
        <v>369</v>
      </c>
      <c r="E3651" s="67" t="s">
        <v>370</v>
      </c>
      <c r="F3651" s="68" t="s">
        <v>440</v>
      </c>
      <c r="G3651" s="67" t="s">
        <v>441</v>
      </c>
      <c r="H3651" s="68" t="s">
        <v>363</v>
      </c>
      <c r="I3651" s="69">
        <v>0</v>
      </c>
      <c r="J3651" s="69">
        <v>0</v>
      </c>
      <c r="K3651" s="91"/>
      <c r="L3651" s="91"/>
    </row>
    <row r="3652" spans="2:12" x14ac:dyDescent="0.25">
      <c r="B3652" s="67" t="s">
        <v>402</v>
      </c>
      <c r="C3652" s="67" t="s">
        <v>403</v>
      </c>
      <c r="D3652" s="68" t="s">
        <v>369</v>
      </c>
      <c r="E3652" s="67" t="s">
        <v>370</v>
      </c>
      <c r="F3652" s="68" t="s">
        <v>440</v>
      </c>
      <c r="G3652" s="67" t="s">
        <v>441</v>
      </c>
      <c r="H3652" s="68" t="s">
        <v>362</v>
      </c>
      <c r="I3652" s="69">
        <v>1.875</v>
      </c>
      <c r="J3652" s="69">
        <v>5.625</v>
      </c>
      <c r="K3652" s="91"/>
      <c r="L3652" s="91"/>
    </row>
    <row r="3653" spans="2:12" x14ac:dyDescent="0.25">
      <c r="B3653" s="67" t="s">
        <v>402</v>
      </c>
      <c r="C3653" s="67" t="s">
        <v>403</v>
      </c>
      <c r="D3653" s="68" t="s">
        <v>369</v>
      </c>
      <c r="E3653" s="67" t="s">
        <v>370</v>
      </c>
      <c r="F3653" s="68" t="s">
        <v>440</v>
      </c>
      <c r="G3653" s="67" t="s">
        <v>441</v>
      </c>
      <c r="H3653" s="68" t="s">
        <v>363</v>
      </c>
      <c r="I3653" s="69">
        <v>10.5</v>
      </c>
      <c r="J3653" s="69">
        <v>12.75</v>
      </c>
      <c r="K3653" s="91"/>
      <c r="L3653" s="91"/>
    </row>
    <row r="3654" spans="2:12" x14ac:dyDescent="0.25">
      <c r="B3654" s="67" t="s">
        <v>402</v>
      </c>
      <c r="C3654" s="67" t="s">
        <v>403</v>
      </c>
      <c r="D3654" s="68" t="s">
        <v>369</v>
      </c>
      <c r="E3654" s="67" t="s">
        <v>370</v>
      </c>
      <c r="F3654" s="68" t="s">
        <v>440</v>
      </c>
      <c r="G3654" s="67" t="s">
        <v>441</v>
      </c>
      <c r="H3654" s="68" t="s">
        <v>364</v>
      </c>
      <c r="I3654" s="69">
        <v>2.5</v>
      </c>
      <c r="J3654" s="69">
        <v>11.25</v>
      </c>
      <c r="K3654" s="91"/>
      <c r="L3654" s="91"/>
    </row>
    <row r="3655" spans="2:12" x14ac:dyDescent="0.25">
      <c r="B3655" s="67" t="s">
        <v>402</v>
      </c>
      <c r="C3655" s="67" t="s">
        <v>403</v>
      </c>
      <c r="D3655" s="68" t="s">
        <v>369</v>
      </c>
      <c r="E3655" s="67" t="s">
        <v>370</v>
      </c>
      <c r="F3655" s="68" t="s">
        <v>440</v>
      </c>
      <c r="G3655" s="67" t="s">
        <v>441</v>
      </c>
      <c r="H3655" s="68" t="s">
        <v>362</v>
      </c>
      <c r="I3655" s="69">
        <v>0</v>
      </c>
      <c r="J3655" s="69">
        <v>0</v>
      </c>
      <c r="K3655" s="91"/>
      <c r="L3655" s="91"/>
    </row>
    <row r="3656" spans="2:12" x14ac:dyDescent="0.25">
      <c r="B3656" s="67" t="s">
        <v>402</v>
      </c>
      <c r="C3656" s="67" t="s">
        <v>403</v>
      </c>
      <c r="D3656" s="68" t="s">
        <v>369</v>
      </c>
      <c r="E3656" s="67" t="s">
        <v>370</v>
      </c>
      <c r="F3656" s="68" t="s">
        <v>440</v>
      </c>
      <c r="G3656" s="67" t="s">
        <v>441</v>
      </c>
      <c r="H3656" s="68" t="s">
        <v>363</v>
      </c>
      <c r="I3656" s="69">
        <v>0</v>
      </c>
      <c r="J3656" s="69">
        <v>0</v>
      </c>
      <c r="K3656" s="91"/>
      <c r="L3656" s="91"/>
    </row>
    <row r="3657" spans="2:12" x14ac:dyDescent="0.25">
      <c r="B3657" s="67" t="s">
        <v>402</v>
      </c>
      <c r="C3657" s="67" t="s">
        <v>403</v>
      </c>
      <c r="D3657" s="68" t="s">
        <v>369</v>
      </c>
      <c r="E3657" s="67" t="s">
        <v>370</v>
      </c>
      <c r="F3657" s="68" t="s">
        <v>440</v>
      </c>
      <c r="G3657" s="67" t="s">
        <v>441</v>
      </c>
      <c r="H3657" s="68" t="s">
        <v>364</v>
      </c>
      <c r="I3657" s="69">
        <v>0</v>
      </c>
      <c r="J3657" s="69">
        <v>0</v>
      </c>
      <c r="K3657" s="91"/>
      <c r="L3657" s="91"/>
    </row>
    <row r="3658" spans="2:12" x14ac:dyDescent="0.25">
      <c r="B3658" s="67" t="s">
        <v>402</v>
      </c>
      <c r="C3658" s="67" t="s">
        <v>403</v>
      </c>
      <c r="D3658" s="68" t="s">
        <v>369</v>
      </c>
      <c r="E3658" s="67" t="s">
        <v>370</v>
      </c>
      <c r="F3658" s="68" t="s">
        <v>440</v>
      </c>
      <c r="G3658" s="67" t="s">
        <v>441</v>
      </c>
      <c r="H3658" s="68" t="s">
        <v>362</v>
      </c>
      <c r="I3658" s="69">
        <v>27</v>
      </c>
      <c r="J3658" s="69">
        <v>49</v>
      </c>
      <c r="K3658" s="91"/>
      <c r="L3658" s="91"/>
    </row>
    <row r="3659" spans="2:12" x14ac:dyDescent="0.25">
      <c r="B3659" s="67" t="s">
        <v>402</v>
      </c>
      <c r="C3659" s="67" t="s">
        <v>403</v>
      </c>
      <c r="D3659" s="68" t="s">
        <v>369</v>
      </c>
      <c r="E3659" s="67" t="s">
        <v>370</v>
      </c>
      <c r="F3659" s="68" t="s">
        <v>440</v>
      </c>
      <c r="G3659" s="67" t="s">
        <v>441</v>
      </c>
      <c r="H3659" s="68" t="s">
        <v>363</v>
      </c>
      <c r="I3659" s="69">
        <v>38</v>
      </c>
      <c r="J3659" s="69">
        <v>76</v>
      </c>
      <c r="K3659" s="91"/>
      <c r="L3659" s="91"/>
    </row>
    <row r="3660" spans="2:12" x14ac:dyDescent="0.25">
      <c r="B3660" s="67" t="s">
        <v>402</v>
      </c>
      <c r="C3660" s="67" t="s">
        <v>403</v>
      </c>
      <c r="D3660" s="68" t="s">
        <v>369</v>
      </c>
      <c r="E3660" s="67" t="s">
        <v>370</v>
      </c>
      <c r="F3660" s="68" t="s">
        <v>440</v>
      </c>
      <c r="G3660" s="67" t="s">
        <v>441</v>
      </c>
      <c r="H3660" s="68" t="s">
        <v>364</v>
      </c>
      <c r="I3660" s="69">
        <v>40</v>
      </c>
      <c r="J3660" s="69">
        <v>25</v>
      </c>
      <c r="K3660" s="91"/>
      <c r="L3660" s="91"/>
    </row>
    <row r="3661" spans="2:12" x14ac:dyDescent="0.25">
      <c r="B3661" s="67" t="s">
        <v>402</v>
      </c>
      <c r="C3661" s="67" t="s">
        <v>403</v>
      </c>
      <c r="D3661" s="68" t="s">
        <v>369</v>
      </c>
      <c r="E3661" s="67" t="s">
        <v>370</v>
      </c>
      <c r="F3661" s="68" t="s">
        <v>440</v>
      </c>
      <c r="G3661" s="67" t="s">
        <v>441</v>
      </c>
      <c r="H3661" s="68" t="s">
        <v>362</v>
      </c>
      <c r="I3661" s="69">
        <v>1</v>
      </c>
      <c r="J3661" s="69">
        <v>0</v>
      </c>
      <c r="K3661" s="91"/>
      <c r="L3661" s="91"/>
    </row>
    <row r="3662" spans="2:12" x14ac:dyDescent="0.25">
      <c r="B3662" s="67" t="s">
        <v>402</v>
      </c>
      <c r="C3662" s="67" t="s">
        <v>403</v>
      </c>
      <c r="D3662" s="68" t="s">
        <v>369</v>
      </c>
      <c r="E3662" s="67" t="s">
        <v>370</v>
      </c>
      <c r="F3662" s="68" t="s">
        <v>440</v>
      </c>
      <c r="G3662" s="67" t="s">
        <v>441</v>
      </c>
      <c r="H3662" s="68" t="s">
        <v>363</v>
      </c>
      <c r="I3662" s="69">
        <v>0</v>
      </c>
      <c r="J3662" s="69">
        <v>0</v>
      </c>
      <c r="K3662" s="91"/>
      <c r="L3662" s="91"/>
    </row>
    <row r="3663" spans="2:12" x14ac:dyDescent="0.25">
      <c r="B3663" s="67" t="s">
        <v>402</v>
      </c>
      <c r="C3663" s="67" t="s">
        <v>403</v>
      </c>
      <c r="D3663" s="68" t="s">
        <v>369</v>
      </c>
      <c r="E3663" s="67" t="s">
        <v>370</v>
      </c>
      <c r="F3663" s="68" t="s">
        <v>440</v>
      </c>
      <c r="G3663" s="67" t="s">
        <v>441</v>
      </c>
      <c r="H3663" s="68" t="s">
        <v>364</v>
      </c>
      <c r="I3663" s="69">
        <v>0</v>
      </c>
      <c r="J3663" s="69">
        <v>0</v>
      </c>
      <c r="K3663" s="91"/>
      <c r="L3663" s="91"/>
    </row>
    <row r="3664" spans="2:12" x14ac:dyDescent="0.25">
      <c r="B3664" s="67" t="s">
        <v>402</v>
      </c>
      <c r="C3664" s="67" t="s">
        <v>403</v>
      </c>
      <c r="D3664" s="68" t="s">
        <v>369</v>
      </c>
      <c r="E3664" s="67" t="s">
        <v>370</v>
      </c>
      <c r="F3664" s="68" t="s">
        <v>440</v>
      </c>
      <c r="G3664" s="67" t="s">
        <v>441</v>
      </c>
      <c r="H3664" s="68" t="s">
        <v>362</v>
      </c>
      <c r="I3664" s="69">
        <v>0</v>
      </c>
      <c r="J3664" s="69">
        <v>0</v>
      </c>
      <c r="K3664" s="91"/>
      <c r="L3664" s="91"/>
    </row>
    <row r="3665" spans="2:12" x14ac:dyDescent="0.25">
      <c r="B3665" s="67" t="s">
        <v>402</v>
      </c>
      <c r="C3665" s="67" t="s">
        <v>403</v>
      </c>
      <c r="D3665" s="68" t="s">
        <v>369</v>
      </c>
      <c r="E3665" s="67" t="s">
        <v>370</v>
      </c>
      <c r="F3665" s="68" t="s">
        <v>440</v>
      </c>
      <c r="G3665" s="67" t="s">
        <v>441</v>
      </c>
      <c r="H3665" s="68" t="s">
        <v>363</v>
      </c>
      <c r="I3665" s="69">
        <v>0</v>
      </c>
      <c r="J3665" s="69">
        <v>0</v>
      </c>
      <c r="K3665" s="91"/>
      <c r="L3665" s="91"/>
    </row>
    <row r="3666" spans="2:12" x14ac:dyDescent="0.25">
      <c r="B3666" s="67" t="s">
        <v>402</v>
      </c>
      <c r="C3666" s="67" t="s">
        <v>403</v>
      </c>
      <c r="D3666" s="68" t="s">
        <v>369</v>
      </c>
      <c r="E3666" s="67" t="s">
        <v>370</v>
      </c>
      <c r="F3666" s="68" t="s">
        <v>440</v>
      </c>
      <c r="G3666" s="67" t="s">
        <v>441</v>
      </c>
      <c r="H3666" s="68" t="s">
        <v>364</v>
      </c>
      <c r="I3666" s="69">
        <v>0</v>
      </c>
      <c r="J3666" s="69">
        <v>0</v>
      </c>
      <c r="K3666" s="91"/>
      <c r="L3666" s="91"/>
    </row>
    <row r="3667" spans="2:12" x14ac:dyDescent="0.25">
      <c r="B3667" s="67" t="s">
        <v>402</v>
      </c>
      <c r="C3667" s="67" t="s">
        <v>403</v>
      </c>
      <c r="D3667" s="68" t="s">
        <v>369</v>
      </c>
      <c r="E3667" s="67" t="s">
        <v>370</v>
      </c>
      <c r="F3667" s="68" t="s">
        <v>440</v>
      </c>
      <c r="G3667" s="67" t="s">
        <v>441</v>
      </c>
      <c r="H3667" s="68" t="s">
        <v>362</v>
      </c>
      <c r="I3667" s="69">
        <v>0</v>
      </c>
      <c r="J3667" s="69">
        <v>0</v>
      </c>
      <c r="K3667" s="91"/>
      <c r="L3667" s="91"/>
    </row>
    <row r="3668" spans="2:12" x14ac:dyDescent="0.25">
      <c r="B3668" s="67" t="s">
        <v>402</v>
      </c>
      <c r="C3668" s="67" t="s">
        <v>403</v>
      </c>
      <c r="D3668" s="68" t="s">
        <v>369</v>
      </c>
      <c r="E3668" s="67" t="s">
        <v>370</v>
      </c>
      <c r="F3668" s="68" t="s">
        <v>440</v>
      </c>
      <c r="G3668" s="67" t="s">
        <v>441</v>
      </c>
      <c r="H3668" s="68" t="s">
        <v>362</v>
      </c>
      <c r="I3668" s="69">
        <v>0</v>
      </c>
      <c r="J3668" s="69">
        <v>0</v>
      </c>
      <c r="K3668" s="91"/>
      <c r="L3668" s="91"/>
    </row>
    <row r="3669" spans="2:12" x14ac:dyDescent="0.25">
      <c r="B3669" s="67" t="s">
        <v>402</v>
      </c>
      <c r="C3669" s="67" t="s">
        <v>403</v>
      </c>
      <c r="D3669" s="68" t="s">
        <v>369</v>
      </c>
      <c r="E3669" s="67" t="s">
        <v>370</v>
      </c>
      <c r="F3669" s="68" t="s">
        <v>440</v>
      </c>
      <c r="G3669" s="67" t="s">
        <v>441</v>
      </c>
      <c r="H3669" s="68" t="s">
        <v>363</v>
      </c>
      <c r="I3669" s="69">
        <v>0</v>
      </c>
      <c r="J3669" s="69">
        <v>0</v>
      </c>
      <c r="K3669" s="91"/>
      <c r="L3669" s="91"/>
    </row>
    <row r="3670" spans="2:12" x14ac:dyDescent="0.25">
      <c r="B3670" s="67" t="s">
        <v>402</v>
      </c>
      <c r="C3670" s="67" t="s">
        <v>403</v>
      </c>
      <c r="D3670" s="68" t="s">
        <v>369</v>
      </c>
      <c r="E3670" s="67" t="s">
        <v>370</v>
      </c>
      <c r="F3670" s="68" t="s">
        <v>440</v>
      </c>
      <c r="G3670" s="67" t="s">
        <v>441</v>
      </c>
      <c r="H3670" s="68" t="s">
        <v>364</v>
      </c>
      <c r="I3670" s="69">
        <v>0</v>
      </c>
      <c r="J3670" s="69">
        <v>0</v>
      </c>
      <c r="K3670" s="91"/>
      <c r="L3670" s="91"/>
    </row>
    <row r="3671" spans="2:12" x14ac:dyDescent="0.25">
      <c r="B3671" s="67" t="s">
        <v>402</v>
      </c>
      <c r="C3671" s="67" t="s">
        <v>403</v>
      </c>
      <c r="D3671" s="68" t="s">
        <v>369</v>
      </c>
      <c r="E3671" s="67" t="s">
        <v>370</v>
      </c>
      <c r="F3671" s="68" t="s">
        <v>440</v>
      </c>
      <c r="G3671" s="67" t="s">
        <v>441</v>
      </c>
      <c r="H3671" s="68" t="s">
        <v>362</v>
      </c>
      <c r="I3671" s="69">
        <v>0</v>
      </c>
      <c r="J3671" s="69">
        <v>0</v>
      </c>
      <c r="K3671" s="91"/>
      <c r="L3671" s="91"/>
    </row>
    <row r="3672" spans="2:12" x14ac:dyDescent="0.25">
      <c r="B3672" s="67" t="s">
        <v>402</v>
      </c>
      <c r="C3672" s="67" t="s">
        <v>403</v>
      </c>
      <c r="D3672" s="68" t="s">
        <v>369</v>
      </c>
      <c r="E3672" s="67" t="s">
        <v>370</v>
      </c>
      <c r="F3672" s="68" t="s">
        <v>440</v>
      </c>
      <c r="G3672" s="67" t="s">
        <v>441</v>
      </c>
      <c r="H3672" s="68" t="s">
        <v>362</v>
      </c>
      <c r="I3672" s="69">
        <v>10</v>
      </c>
      <c r="J3672" s="69">
        <v>45</v>
      </c>
      <c r="K3672" s="91"/>
      <c r="L3672" s="91"/>
    </row>
    <row r="3673" spans="2:12" x14ac:dyDescent="0.25">
      <c r="B3673" s="67" t="s">
        <v>402</v>
      </c>
      <c r="C3673" s="67" t="s">
        <v>403</v>
      </c>
      <c r="D3673" s="68" t="s">
        <v>369</v>
      </c>
      <c r="E3673" s="67" t="s">
        <v>370</v>
      </c>
      <c r="F3673" s="68" t="s">
        <v>440</v>
      </c>
      <c r="G3673" s="67" t="s">
        <v>441</v>
      </c>
      <c r="H3673" s="68" t="s">
        <v>363</v>
      </c>
      <c r="I3673" s="69">
        <v>16</v>
      </c>
      <c r="J3673" s="69">
        <v>16</v>
      </c>
      <c r="K3673" s="91"/>
      <c r="L3673" s="91"/>
    </row>
    <row r="3674" spans="2:12" x14ac:dyDescent="0.25">
      <c r="B3674" s="67" t="s">
        <v>402</v>
      </c>
      <c r="C3674" s="67" t="s">
        <v>403</v>
      </c>
      <c r="D3674" s="68" t="s">
        <v>369</v>
      </c>
      <c r="E3674" s="67" t="s">
        <v>370</v>
      </c>
      <c r="F3674" s="68" t="s">
        <v>440</v>
      </c>
      <c r="G3674" s="67" t="s">
        <v>441</v>
      </c>
      <c r="H3674" s="68" t="s">
        <v>364</v>
      </c>
      <c r="I3674" s="69">
        <v>12</v>
      </c>
      <c r="J3674" s="69">
        <v>24</v>
      </c>
      <c r="K3674" s="91"/>
      <c r="L3674" s="91"/>
    </row>
    <row r="3675" spans="2:12" x14ac:dyDescent="0.25">
      <c r="B3675" s="67" t="s">
        <v>402</v>
      </c>
      <c r="C3675" s="67" t="s">
        <v>403</v>
      </c>
      <c r="D3675" s="68" t="s">
        <v>369</v>
      </c>
      <c r="E3675" s="67" t="s">
        <v>370</v>
      </c>
      <c r="F3675" s="68" t="s">
        <v>440</v>
      </c>
      <c r="G3675" s="67" t="s">
        <v>441</v>
      </c>
      <c r="H3675" s="68" t="s">
        <v>362</v>
      </c>
      <c r="I3675" s="69">
        <v>46</v>
      </c>
      <c r="J3675" s="69">
        <v>58</v>
      </c>
      <c r="K3675" s="91"/>
      <c r="L3675" s="91"/>
    </row>
    <row r="3676" spans="2:12" x14ac:dyDescent="0.25">
      <c r="B3676" s="67" t="s">
        <v>402</v>
      </c>
      <c r="C3676" s="67" t="s">
        <v>403</v>
      </c>
      <c r="D3676" s="68" t="s">
        <v>369</v>
      </c>
      <c r="E3676" s="67" t="s">
        <v>370</v>
      </c>
      <c r="F3676" s="68" t="s">
        <v>440</v>
      </c>
      <c r="G3676" s="67" t="s">
        <v>441</v>
      </c>
      <c r="H3676" s="68" t="s">
        <v>363</v>
      </c>
      <c r="I3676" s="69">
        <v>137</v>
      </c>
      <c r="J3676" s="69">
        <v>242</v>
      </c>
      <c r="K3676" s="91"/>
      <c r="L3676" s="91"/>
    </row>
    <row r="3677" spans="2:12" x14ac:dyDescent="0.25">
      <c r="B3677" s="67" t="s">
        <v>402</v>
      </c>
      <c r="C3677" s="67" t="s">
        <v>403</v>
      </c>
      <c r="D3677" s="68" t="s">
        <v>369</v>
      </c>
      <c r="E3677" s="67" t="s">
        <v>370</v>
      </c>
      <c r="F3677" s="68" t="s">
        <v>440</v>
      </c>
      <c r="G3677" s="67" t="s">
        <v>441</v>
      </c>
      <c r="H3677" s="68" t="s">
        <v>364</v>
      </c>
      <c r="I3677" s="69">
        <v>20</v>
      </c>
      <c r="J3677" s="69">
        <v>57</v>
      </c>
      <c r="K3677" s="91"/>
      <c r="L3677" s="91"/>
    </row>
    <row r="3678" spans="2:12" x14ac:dyDescent="0.25">
      <c r="B3678" s="67" t="s">
        <v>402</v>
      </c>
      <c r="C3678" s="67" t="s">
        <v>403</v>
      </c>
      <c r="D3678" s="68" t="s">
        <v>369</v>
      </c>
      <c r="E3678" s="67" t="s">
        <v>370</v>
      </c>
      <c r="F3678" s="68" t="s">
        <v>440</v>
      </c>
      <c r="G3678" s="67" t="s">
        <v>441</v>
      </c>
      <c r="H3678" s="68" t="s">
        <v>362</v>
      </c>
      <c r="I3678" s="69">
        <v>19</v>
      </c>
      <c r="J3678" s="69">
        <v>3</v>
      </c>
      <c r="K3678" s="91"/>
      <c r="L3678" s="91"/>
    </row>
    <row r="3679" spans="2:12" x14ac:dyDescent="0.25">
      <c r="B3679" s="67" t="s">
        <v>402</v>
      </c>
      <c r="C3679" s="67" t="s">
        <v>403</v>
      </c>
      <c r="D3679" s="68" t="s">
        <v>369</v>
      </c>
      <c r="E3679" s="67" t="s">
        <v>370</v>
      </c>
      <c r="F3679" s="68" t="s">
        <v>440</v>
      </c>
      <c r="G3679" s="67" t="s">
        <v>441</v>
      </c>
      <c r="H3679" s="68" t="s">
        <v>363</v>
      </c>
      <c r="I3679" s="69">
        <v>17</v>
      </c>
      <c r="J3679" s="69">
        <v>49</v>
      </c>
      <c r="K3679" s="91"/>
      <c r="L3679" s="91"/>
    </row>
    <row r="3680" spans="2:12" x14ac:dyDescent="0.25">
      <c r="B3680" s="67" t="s">
        <v>402</v>
      </c>
      <c r="C3680" s="67" t="s">
        <v>403</v>
      </c>
      <c r="D3680" s="68" t="s">
        <v>369</v>
      </c>
      <c r="E3680" s="67" t="s">
        <v>370</v>
      </c>
      <c r="F3680" s="68" t="s">
        <v>440</v>
      </c>
      <c r="G3680" s="67" t="s">
        <v>441</v>
      </c>
      <c r="H3680" s="68" t="s">
        <v>364</v>
      </c>
      <c r="I3680" s="69">
        <v>36</v>
      </c>
      <c r="J3680" s="69">
        <v>42</v>
      </c>
      <c r="K3680" s="91"/>
      <c r="L3680" s="91"/>
    </row>
    <row r="3681" spans="2:12" x14ac:dyDescent="0.25">
      <c r="B3681" s="67" t="s">
        <v>402</v>
      </c>
      <c r="C3681" s="67" t="s">
        <v>403</v>
      </c>
      <c r="D3681" s="68" t="s">
        <v>369</v>
      </c>
      <c r="E3681" s="67" t="s">
        <v>370</v>
      </c>
      <c r="F3681" s="68" t="s">
        <v>440</v>
      </c>
      <c r="G3681" s="67" t="s">
        <v>441</v>
      </c>
      <c r="H3681" s="68" t="s">
        <v>363</v>
      </c>
      <c r="I3681" s="69">
        <v>0</v>
      </c>
      <c r="J3681" s="69">
        <v>0</v>
      </c>
      <c r="K3681" s="91"/>
      <c r="L3681" s="91"/>
    </row>
    <row r="3682" spans="2:12" x14ac:dyDescent="0.25">
      <c r="B3682" s="67" t="s">
        <v>402</v>
      </c>
      <c r="C3682" s="67" t="s">
        <v>403</v>
      </c>
      <c r="D3682" s="68" t="s">
        <v>369</v>
      </c>
      <c r="E3682" s="67" t="s">
        <v>370</v>
      </c>
      <c r="F3682" s="68" t="s">
        <v>440</v>
      </c>
      <c r="G3682" s="67" t="s">
        <v>441</v>
      </c>
      <c r="H3682" s="68" t="s">
        <v>362</v>
      </c>
      <c r="I3682" s="69">
        <v>0</v>
      </c>
      <c r="J3682" s="69">
        <v>0</v>
      </c>
      <c r="K3682" s="91"/>
      <c r="L3682" s="91"/>
    </row>
    <row r="3683" spans="2:12" x14ac:dyDescent="0.25">
      <c r="B3683" s="67" t="s">
        <v>402</v>
      </c>
      <c r="C3683" s="67" t="s">
        <v>403</v>
      </c>
      <c r="D3683" s="68" t="s">
        <v>369</v>
      </c>
      <c r="E3683" s="67" t="s">
        <v>370</v>
      </c>
      <c r="F3683" s="68" t="s">
        <v>440</v>
      </c>
      <c r="G3683" s="67" t="s">
        <v>441</v>
      </c>
      <c r="H3683" s="68" t="s">
        <v>363</v>
      </c>
      <c r="I3683" s="69">
        <v>30</v>
      </c>
      <c r="J3683" s="69">
        <v>21</v>
      </c>
      <c r="K3683" s="91"/>
      <c r="L3683" s="91"/>
    </row>
    <row r="3684" spans="2:12" x14ac:dyDescent="0.25">
      <c r="B3684" s="67" t="s">
        <v>402</v>
      </c>
      <c r="C3684" s="67" t="s">
        <v>403</v>
      </c>
      <c r="D3684" s="68" t="s">
        <v>369</v>
      </c>
      <c r="E3684" s="67" t="s">
        <v>370</v>
      </c>
      <c r="F3684" s="68" t="s">
        <v>440</v>
      </c>
      <c r="G3684" s="67" t="s">
        <v>441</v>
      </c>
      <c r="H3684" s="68" t="s">
        <v>364</v>
      </c>
      <c r="I3684" s="69">
        <v>0</v>
      </c>
      <c r="J3684" s="69">
        <v>0</v>
      </c>
      <c r="K3684" s="91"/>
      <c r="L3684" s="91"/>
    </row>
    <row r="3685" spans="2:12" x14ac:dyDescent="0.25">
      <c r="B3685" s="67" t="s">
        <v>402</v>
      </c>
      <c r="C3685" s="67" t="s">
        <v>403</v>
      </c>
      <c r="D3685" s="68" t="s">
        <v>369</v>
      </c>
      <c r="E3685" s="67" t="s">
        <v>370</v>
      </c>
      <c r="F3685" s="68" t="s">
        <v>440</v>
      </c>
      <c r="G3685" s="67" t="s">
        <v>441</v>
      </c>
      <c r="H3685" s="68" t="s">
        <v>362</v>
      </c>
      <c r="I3685" s="69">
        <v>0</v>
      </c>
      <c r="J3685" s="69">
        <v>0</v>
      </c>
      <c r="K3685" s="91"/>
      <c r="L3685" s="91"/>
    </row>
    <row r="3686" spans="2:12" x14ac:dyDescent="0.25">
      <c r="B3686" s="67" t="s">
        <v>402</v>
      </c>
      <c r="C3686" s="67" t="s">
        <v>403</v>
      </c>
      <c r="D3686" s="68" t="s">
        <v>369</v>
      </c>
      <c r="E3686" s="67" t="s">
        <v>370</v>
      </c>
      <c r="F3686" s="68" t="s">
        <v>440</v>
      </c>
      <c r="G3686" s="67" t="s">
        <v>441</v>
      </c>
      <c r="H3686" s="68" t="s">
        <v>363</v>
      </c>
      <c r="I3686" s="69">
        <v>17</v>
      </c>
      <c r="J3686" s="69">
        <v>20</v>
      </c>
      <c r="K3686" s="91"/>
      <c r="L3686" s="91"/>
    </row>
    <row r="3687" spans="2:12" x14ac:dyDescent="0.25">
      <c r="B3687" s="67" t="s">
        <v>402</v>
      </c>
      <c r="C3687" s="67" t="s">
        <v>403</v>
      </c>
      <c r="D3687" s="68" t="s">
        <v>369</v>
      </c>
      <c r="E3687" s="67" t="s">
        <v>370</v>
      </c>
      <c r="F3687" s="68" t="s">
        <v>440</v>
      </c>
      <c r="G3687" s="67" t="s">
        <v>441</v>
      </c>
      <c r="H3687" s="68" t="s">
        <v>364</v>
      </c>
      <c r="I3687" s="69">
        <v>0</v>
      </c>
      <c r="J3687" s="69">
        <v>11</v>
      </c>
      <c r="K3687" s="91"/>
      <c r="L3687" s="91"/>
    </row>
    <row r="3688" spans="2:12" x14ac:dyDescent="0.25">
      <c r="B3688" s="67" t="s">
        <v>402</v>
      </c>
      <c r="C3688" s="67" t="s">
        <v>403</v>
      </c>
      <c r="D3688" s="68" t="s">
        <v>369</v>
      </c>
      <c r="E3688" s="67" t="s">
        <v>370</v>
      </c>
      <c r="F3688" s="68" t="s">
        <v>440</v>
      </c>
      <c r="G3688" s="67" t="s">
        <v>441</v>
      </c>
      <c r="H3688" s="68" t="s">
        <v>362</v>
      </c>
      <c r="I3688" s="69">
        <v>0</v>
      </c>
      <c r="J3688" s="69">
        <v>0</v>
      </c>
      <c r="K3688" s="91"/>
      <c r="L3688" s="91"/>
    </row>
    <row r="3689" spans="2:12" x14ac:dyDescent="0.25">
      <c r="B3689" s="67" t="s">
        <v>402</v>
      </c>
      <c r="C3689" s="67" t="s">
        <v>403</v>
      </c>
      <c r="D3689" s="68" t="s">
        <v>369</v>
      </c>
      <c r="E3689" s="67" t="s">
        <v>370</v>
      </c>
      <c r="F3689" s="68" t="s">
        <v>440</v>
      </c>
      <c r="G3689" s="67" t="s">
        <v>441</v>
      </c>
      <c r="H3689" s="68" t="s">
        <v>363</v>
      </c>
      <c r="I3689" s="69">
        <v>15</v>
      </c>
      <c r="J3689" s="69">
        <v>14</v>
      </c>
      <c r="K3689" s="91"/>
      <c r="L3689" s="91"/>
    </row>
    <row r="3690" spans="2:12" x14ac:dyDescent="0.25">
      <c r="B3690" s="67" t="s">
        <v>402</v>
      </c>
      <c r="C3690" s="67" t="s">
        <v>403</v>
      </c>
      <c r="D3690" s="68" t="s">
        <v>369</v>
      </c>
      <c r="E3690" s="67" t="s">
        <v>370</v>
      </c>
      <c r="F3690" s="68" t="s">
        <v>440</v>
      </c>
      <c r="G3690" s="67" t="s">
        <v>441</v>
      </c>
      <c r="H3690" s="68" t="s">
        <v>362</v>
      </c>
      <c r="I3690" s="69">
        <v>0.309</v>
      </c>
      <c r="J3690" s="69">
        <v>0.20599999999999999</v>
      </c>
      <c r="K3690" s="91"/>
      <c r="L3690" s="91"/>
    </row>
    <row r="3691" spans="2:12" x14ac:dyDescent="0.25">
      <c r="B3691" s="67" t="s">
        <v>402</v>
      </c>
      <c r="C3691" s="67" t="s">
        <v>403</v>
      </c>
      <c r="D3691" s="68" t="s">
        <v>369</v>
      </c>
      <c r="E3691" s="67" t="s">
        <v>370</v>
      </c>
      <c r="F3691" s="68" t="s">
        <v>440</v>
      </c>
      <c r="G3691" s="67" t="s">
        <v>441</v>
      </c>
      <c r="H3691" s="68" t="s">
        <v>363</v>
      </c>
      <c r="I3691" s="69">
        <v>0.39140000000000003</v>
      </c>
      <c r="J3691" s="69">
        <v>0.55620000000000003</v>
      </c>
      <c r="K3691" s="91"/>
      <c r="L3691" s="91"/>
    </row>
    <row r="3692" spans="2:12" x14ac:dyDescent="0.25">
      <c r="B3692" s="67" t="s">
        <v>402</v>
      </c>
      <c r="C3692" s="67" t="s">
        <v>403</v>
      </c>
      <c r="D3692" s="68" t="s">
        <v>369</v>
      </c>
      <c r="E3692" s="67" t="s">
        <v>370</v>
      </c>
      <c r="F3692" s="68" t="s">
        <v>440</v>
      </c>
      <c r="G3692" s="67" t="s">
        <v>441</v>
      </c>
      <c r="H3692" s="68" t="s">
        <v>364</v>
      </c>
      <c r="I3692" s="69">
        <v>0.45319999999999999</v>
      </c>
      <c r="J3692" s="69">
        <v>0.28839999999999999</v>
      </c>
      <c r="K3692" s="91"/>
      <c r="L3692" s="91"/>
    </row>
    <row r="3693" spans="2:12" x14ac:dyDescent="0.25">
      <c r="B3693" s="67" t="s">
        <v>402</v>
      </c>
      <c r="C3693" s="67" t="s">
        <v>403</v>
      </c>
      <c r="D3693" s="68" t="s">
        <v>369</v>
      </c>
      <c r="E3693" s="67" t="s">
        <v>370</v>
      </c>
      <c r="F3693" s="68" t="s">
        <v>440</v>
      </c>
      <c r="G3693" s="67" t="s">
        <v>441</v>
      </c>
      <c r="H3693" s="68" t="s">
        <v>363</v>
      </c>
      <c r="I3693" s="69">
        <v>0</v>
      </c>
      <c r="J3693" s="69">
        <v>0</v>
      </c>
      <c r="K3693" s="91"/>
      <c r="L3693" s="91"/>
    </row>
    <row r="3694" spans="2:12" x14ac:dyDescent="0.25">
      <c r="B3694" s="67" t="s">
        <v>402</v>
      </c>
      <c r="C3694" s="67" t="s">
        <v>403</v>
      </c>
      <c r="D3694" s="68" t="s">
        <v>369</v>
      </c>
      <c r="E3694" s="67" t="s">
        <v>370</v>
      </c>
      <c r="F3694" s="68" t="s">
        <v>440</v>
      </c>
      <c r="G3694" s="67" t="s">
        <v>441</v>
      </c>
      <c r="H3694" s="68" t="s">
        <v>362</v>
      </c>
      <c r="I3694" s="69">
        <v>41</v>
      </c>
      <c r="J3694" s="69">
        <v>0</v>
      </c>
      <c r="K3694" s="91"/>
      <c r="L3694" s="91"/>
    </row>
    <row r="3695" spans="2:12" x14ac:dyDescent="0.25">
      <c r="B3695" s="67" t="s">
        <v>402</v>
      </c>
      <c r="C3695" s="67" t="s">
        <v>403</v>
      </c>
      <c r="D3695" s="68" t="s">
        <v>369</v>
      </c>
      <c r="E3695" s="67" t="s">
        <v>370</v>
      </c>
      <c r="F3695" s="68" t="s">
        <v>440</v>
      </c>
      <c r="G3695" s="67" t="s">
        <v>441</v>
      </c>
      <c r="H3695" s="68" t="s">
        <v>363</v>
      </c>
      <c r="I3695" s="69">
        <v>6</v>
      </c>
      <c r="J3695" s="69">
        <v>4</v>
      </c>
      <c r="K3695" s="91"/>
      <c r="L3695" s="91"/>
    </row>
    <row r="3696" spans="2:12" x14ac:dyDescent="0.25">
      <c r="B3696" s="67" t="s">
        <v>402</v>
      </c>
      <c r="C3696" s="67" t="s">
        <v>403</v>
      </c>
      <c r="D3696" s="68" t="s">
        <v>369</v>
      </c>
      <c r="E3696" s="67" t="s">
        <v>370</v>
      </c>
      <c r="F3696" s="68" t="s">
        <v>440</v>
      </c>
      <c r="G3696" s="67" t="s">
        <v>441</v>
      </c>
      <c r="H3696" s="68" t="s">
        <v>364</v>
      </c>
      <c r="I3696" s="69">
        <v>0</v>
      </c>
      <c r="J3696" s="69">
        <v>0</v>
      </c>
      <c r="K3696" s="91"/>
      <c r="L3696" s="91"/>
    </row>
    <row r="3697" spans="2:12" x14ac:dyDescent="0.25">
      <c r="B3697" s="67" t="s">
        <v>402</v>
      </c>
      <c r="C3697" s="67" t="s">
        <v>403</v>
      </c>
      <c r="D3697" s="68" t="s">
        <v>369</v>
      </c>
      <c r="E3697" s="67" t="s">
        <v>370</v>
      </c>
      <c r="F3697" s="68" t="s">
        <v>440</v>
      </c>
      <c r="G3697" s="67" t="s">
        <v>441</v>
      </c>
      <c r="H3697" s="68" t="s">
        <v>364</v>
      </c>
      <c r="I3697" s="69">
        <v>0</v>
      </c>
      <c r="J3697" s="69">
        <v>6</v>
      </c>
      <c r="K3697" s="91"/>
      <c r="L3697" s="91"/>
    </row>
    <row r="3698" spans="2:12" x14ac:dyDescent="0.25">
      <c r="B3698" s="67" t="s">
        <v>402</v>
      </c>
      <c r="C3698" s="67" t="s">
        <v>403</v>
      </c>
      <c r="D3698" s="68" t="s">
        <v>369</v>
      </c>
      <c r="E3698" s="67" t="s">
        <v>370</v>
      </c>
      <c r="F3698" s="68" t="s">
        <v>440</v>
      </c>
      <c r="G3698" s="67" t="s">
        <v>441</v>
      </c>
      <c r="H3698" s="68" t="s">
        <v>362</v>
      </c>
      <c r="I3698" s="69">
        <v>33</v>
      </c>
      <c r="J3698" s="69">
        <v>89</v>
      </c>
      <c r="K3698" s="91"/>
      <c r="L3698" s="91"/>
    </row>
    <row r="3699" spans="2:12" x14ac:dyDescent="0.25">
      <c r="B3699" s="67" t="s">
        <v>402</v>
      </c>
      <c r="C3699" s="67" t="s">
        <v>403</v>
      </c>
      <c r="D3699" s="68" t="s">
        <v>369</v>
      </c>
      <c r="E3699" s="67" t="s">
        <v>370</v>
      </c>
      <c r="F3699" s="68" t="s">
        <v>440</v>
      </c>
      <c r="G3699" s="67" t="s">
        <v>441</v>
      </c>
      <c r="H3699" s="68" t="s">
        <v>363</v>
      </c>
      <c r="I3699" s="69">
        <v>56</v>
      </c>
      <c r="J3699" s="69">
        <v>8</v>
      </c>
      <c r="K3699" s="91"/>
      <c r="L3699" s="91"/>
    </row>
    <row r="3700" spans="2:12" x14ac:dyDescent="0.25">
      <c r="B3700" s="67" t="s">
        <v>402</v>
      </c>
      <c r="C3700" s="67" t="s">
        <v>403</v>
      </c>
      <c r="D3700" s="68" t="s">
        <v>369</v>
      </c>
      <c r="E3700" s="67" t="s">
        <v>370</v>
      </c>
      <c r="F3700" s="68" t="s">
        <v>440</v>
      </c>
      <c r="G3700" s="67" t="s">
        <v>441</v>
      </c>
      <c r="H3700" s="68" t="s">
        <v>364</v>
      </c>
      <c r="I3700" s="69">
        <v>0</v>
      </c>
      <c r="J3700" s="69">
        <v>0</v>
      </c>
      <c r="K3700" s="91"/>
      <c r="L3700" s="91"/>
    </row>
    <row r="3701" spans="2:12" x14ac:dyDescent="0.25">
      <c r="B3701" s="67" t="s">
        <v>402</v>
      </c>
      <c r="C3701" s="67" t="s">
        <v>403</v>
      </c>
      <c r="D3701" s="68" t="s">
        <v>369</v>
      </c>
      <c r="E3701" s="67" t="s">
        <v>370</v>
      </c>
      <c r="F3701" s="68" t="s">
        <v>440</v>
      </c>
      <c r="G3701" s="67" t="s">
        <v>441</v>
      </c>
      <c r="H3701" s="68" t="s">
        <v>362</v>
      </c>
      <c r="I3701" s="69">
        <v>10</v>
      </c>
      <c r="J3701" s="69">
        <v>0</v>
      </c>
      <c r="K3701" s="91"/>
      <c r="L3701" s="91"/>
    </row>
    <row r="3702" spans="2:12" x14ac:dyDescent="0.25">
      <c r="B3702" s="67" t="s">
        <v>402</v>
      </c>
      <c r="C3702" s="67" t="s">
        <v>403</v>
      </c>
      <c r="D3702" s="68" t="s">
        <v>369</v>
      </c>
      <c r="E3702" s="67" t="s">
        <v>370</v>
      </c>
      <c r="F3702" s="68" t="s">
        <v>440</v>
      </c>
      <c r="G3702" s="67" t="s">
        <v>441</v>
      </c>
      <c r="H3702" s="68" t="s">
        <v>363</v>
      </c>
      <c r="I3702" s="69">
        <v>47</v>
      </c>
      <c r="J3702" s="69">
        <v>52</v>
      </c>
      <c r="K3702" s="91"/>
      <c r="L3702" s="91"/>
    </row>
    <row r="3703" spans="2:12" x14ac:dyDescent="0.25">
      <c r="B3703" s="67" t="s">
        <v>402</v>
      </c>
      <c r="C3703" s="67" t="s">
        <v>403</v>
      </c>
      <c r="D3703" s="68" t="s">
        <v>369</v>
      </c>
      <c r="E3703" s="67" t="s">
        <v>370</v>
      </c>
      <c r="F3703" s="68" t="s">
        <v>440</v>
      </c>
      <c r="G3703" s="67" t="s">
        <v>441</v>
      </c>
      <c r="H3703" s="68" t="s">
        <v>364</v>
      </c>
      <c r="I3703" s="69">
        <v>0</v>
      </c>
      <c r="J3703" s="69">
        <v>22</v>
      </c>
      <c r="K3703" s="91"/>
      <c r="L3703" s="91"/>
    </row>
    <row r="3704" spans="2:12" x14ac:dyDescent="0.25">
      <c r="B3704" s="67" t="s">
        <v>402</v>
      </c>
      <c r="C3704" s="67" t="s">
        <v>403</v>
      </c>
      <c r="D3704" s="68" t="s">
        <v>369</v>
      </c>
      <c r="E3704" s="67" t="s">
        <v>370</v>
      </c>
      <c r="F3704" s="68" t="s">
        <v>440</v>
      </c>
      <c r="G3704" s="67" t="s">
        <v>441</v>
      </c>
      <c r="H3704" s="68" t="s">
        <v>362</v>
      </c>
      <c r="I3704" s="69">
        <v>40</v>
      </c>
      <c r="J3704" s="69">
        <v>45</v>
      </c>
      <c r="K3704" s="91"/>
      <c r="L3704" s="91"/>
    </row>
    <row r="3705" spans="2:12" x14ac:dyDescent="0.25">
      <c r="B3705" s="67" t="s">
        <v>402</v>
      </c>
      <c r="C3705" s="67" t="s">
        <v>403</v>
      </c>
      <c r="D3705" s="68" t="s">
        <v>369</v>
      </c>
      <c r="E3705" s="67" t="s">
        <v>370</v>
      </c>
      <c r="F3705" s="68" t="s">
        <v>440</v>
      </c>
      <c r="G3705" s="67" t="s">
        <v>441</v>
      </c>
      <c r="H3705" s="68" t="s">
        <v>363</v>
      </c>
      <c r="I3705" s="69">
        <v>7</v>
      </c>
      <c r="J3705" s="69">
        <v>0</v>
      </c>
      <c r="K3705" s="91"/>
      <c r="L3705" s="91"/>
    </row>
    <row r="3706" spans="2:12" x14ac:dyDescent="0.25">
      <c r="B3706" s="67" t="s">
        <v>402</v>
      </c>
      <c r="C3706" s="67" t="s">
        <v>403</v>
      </c>
      <c r="D3706" s="68" t="s">
        <v>369</v>
      </c>
      <c r="E3706" s="67" t="s">
        <v>370</v>
      </c>
      <c r="F3706" s="68" t="s">
        <v>440</v>
      </c>
      <c r="G3706" s="67" t="s">
        <v>441</v>
      </c>
      <c r="H3706" s="68" t="s">
        <v>364</v>
      </c>
      <c r="I3706" s="69">
        <v>14</v>
      </c>
      <c r="J3706" s="69">
        <v>72</v>
      </c>
      <c r="K3706" s="91"/>
      <c r="L3706" s="91"/>
    </row>
    <row r="3707" spans="2:12" x14ac:dyDescent="0.25">
      <c r="B3707" s="67" t="s">
        <v>402</v>
      </c>
      <c r="C3707" s="67" t="s">
        <v>403</v>
      </c>
      <c r="D3707" s="68" t="s">
        <v>369</v>
      </c>
      <c r="E3707" s="67" t="s">
        <v>370</v>
      </c>
      <c r="F3707" s="68" t="s">
        <v>440</v>
      </c>
      <c r="G3707" s="67" t="s">
        <v>441</v>
      </c>
      <c r="H3707" s="68" t="s">
        <v>362</v>
      </c>
      <c r="I3707" s="69">
        <v>70</v>
      </c>
      <c r="J3707" s="69">
        <v>64</v>
      </c>
      <c r="K3707" s="91"/>
      <c r="L3707" s="91"/>
    </row>
    <row r="3708" spans="2:12" x14ac:dyDescent="0.25">
      <c r="B3708" s="67" t="s">
        <v>402</v>
      </c>
      <c r="C3708" s="67" t="s">
        <v>403</v>
      </c>
      <c r="D3708" s="68" t="s">
        <v>369</v>
      </c>
      <c r="E3708" s="67" t="s">
        <v>370</v>
      </c>
      <c r="F3708" s="68" t="s">
        <v>440</v>
      </c>
      <c r="G3708" s="67" t="s">
        <v>441</v>
      </c>
      <c r="H3708" s="68" t="s">
        <v>363</v>
      </c>
      <c r="I3708" s="69">
        <v>87</v>
      </c>
      <c r="J3708" s="69">
        <v>36</v>
      </c>
      <c r="K3708" s="91"/>
      <c r="L3708" s="91"/>
    </row>
    <row r="3709" spans="2:12" x14ac:dyDescent="0.25">
      <c r="B3709" s="67" t="s">
        <v>402</v>
      </c>
      <c r="C3709" s="67" t="s">
        <v>403</v>
      </c>
      <c r="D3709" s="68" t="s">
        <v>369</v>
      </c>
      <c r="E3709" s="67" t="s">
        <v>370</v>
      </c>
      <c r="F3709" s="68" t="s">
        <v>440</v>
      </c>
      <c r="G3709" s="67" t="s">
        <v>441</v>
      </c>
      <c r="H3709" s="68" t="s">
        <v>364</v>
      </c>
      <c r="I3709" s="69">
        <v>128</v>
      </c>
      <c r="J3709" s="69">
        <v>26</v>
      </c>
      <c r="K3709" s="91"/>
      <c r="L3709" s="91"/>
    </row>
    <row r="3710" spans="2:12" x14ac:dyDescent="0.25">
      <c r="B3710" s="67" t="s">
        <v>402</v>
      </c>
      <c r="C3710" s="67" t="s">
        <v>403</v>
      </c>
      <c r="D3710" s="68" t="s">
        <v>369</v>
      </c>
      <c r="E3710" s="67" t="s">
        <v>370</v>
      </c>
      <c r="F3710" s="68" t="s">
        <v>440</v>
      </c>
      <c r="G3710" s="67" t="s">
        <v>441</v>
      </c>
      <c r="H3710" s="68" t="s">
        <v>362</v>
      </c>
      <c r="I3710" s="69">
        <v>0</v>
      </c>
      <c r="J3710" s="69">
        <v>0</v>
      </c>
      <c r="K3710" s="91"/>
      <c r="L3710" s="91"/>
    </row>
    <row r="3711" spans="2:12" x14ac:dyDescent="0.25">
      <c r="B3711" s="67" t="s">
        <v>402</v>
      </c>
      <c r="C3711" s="67" t="s">
        <v>403</v>
      </c>
      <c r="D3711" s="68" t="s">
        <v>369</v>
      </c>
      <c r="E3711" s="67" t="s">
        <v>370</v>
      </c>
      <c r="F3711" s="68" t="s">
        <v>440</v>
      </c>
      <c r="G3711" s="67" t="s">
        <v>441</v>
      </c>
      <c r="H3711" s="68" t="s">
        <v>364</v>
      </c>
      <c r="I3711" s="69">
        <v>31</v>
      </c>
      <c r="J3711" s="69">
        <v>3</v>
      </c>
      <c r="K3711" s="91"/>
      <c r="L3711" s="91"/>
    </row>
    <row r="3712" spans="2:12" x14ac:dyDescent="0.25">
      <c r="B3712" s="67" t="s">
        <v>402</v>
      </c>
      <c r="C3712" s="67" t="s">
        <v>403</v>
      </c>
      <c r="D3712" s="68" t="s">
        <v>369</v>
      </c>
      <c r="E3712" s="67" t="s">
        <v>370</v>
      </c>
      <c r="F3712" s="68" t="s">
        <v>440</v>
      </c>
      <c r="G3712" s="67" t="s">
        <v>441</v>
      </c>
      <c r="H3712" s="68" t="s">
        <v>362</v>
      </c>
      <c r="I3712" s="69">
        <v>52</v>
      </c>
      <c r="J3712" s="69">
        <v>50</v>
      </c>
      <c r="K3712" s="91"/>
      <c r="L3712" s="91"/>
    </row>
    <row r="3713" spans="2:12" x14ac:dyDescent="0.25">
      <c r="B3713" s="67" t="s">
        <v>402</v>
      </c>
      <c r="C3713" s="67" t="s">
        <v>403</v>
      </c>
      <c r="D3713" s="68" t="s">
        <v>369</v>
      </c>
      <c r="E3713" s="67" t="s">
        <v>370</v>
      </c>
      <c r="F3713" s="68" t="s">
        <v>440</v>
      </c>
      <c r="G3713" s="67" t="s">
        <v>441</v>
      </c>
      <c r="H3713" s="68" t="s">
        <v>363</v>
      </c>
      <c r="I3713" s="69">
        <v>12</v>
      </c>
      <c r="J3713" s="69">
        <v>6</v>
      </c>
      <c r="K3713" s="91"/>
      <c r="L3713" s="91"/>
    </row>
    <row r="3714" spans="2:12" x14ac:dyDescent="0.25">
      <c r="B3714" s="67" t="s">
        <v>402</v>
      </c>
      <c r="C3714" s="67" t="s">
        <v>403</v>
      </c>
      <c r="D3714" s="68" t="s">
        <v>369</v>
      </c>
      <c r="E3714" s="67" t="s">
        <v>370</v>
      </c>
      <c r="F3714" s="68" t="s">
        <v>440</v>
      </c>
      <c r="G3714" s="67" t="s">
        <v>441</v>
      </c>
      <c r="H3714" s="68" t="s">
        <v>364</v>
      </c>
      <c r="I3714" s="69">
        <v>0</v>
      </c>
      <c r="J3714" s="69">
        <v>0</v>
      </c>
      <c r="K3714" s="91"/>
      <c r="L3714" s="91"/>
    </row>
    <row r="3715" spans="2:12" x14ac:dyDescent="0.25">
      <c r="B3715" s="67" t="s">
        <v>402</v>
      </c>
      <c r="C3715" s="67" t="s">
        <v>403</v>
      </c>
      <c r="D3715" s="68" t="s">
        <v>369</v>
      </c>
      <c r="E3715" s="67" t="s">
        <v>370</v>
      </c>
      <c r="F3715" s="68" t="s">
        <v>440</v>
      </c>
      <c r="G3715" s="67" t="s">
        <v>441</v>
      </c>
      <c r="H3715" s="68" t="s">
        <v>362</v>
      </c>
      <c r="I3715" s="69">
        <v>50</v>
      </c>
      <c r="J3715" s="69">
        <v>40</v>
      </c>
      <c r="K3715" s="91"/>
      <c r="L3715" s="91"/>
    </row>
    <row r="3716" spans="2:12" x14ac:dyDescent="0.25">
      <c r="B3716" s="67" t="s">
        <v>402</v>
      </c>
      <c r="C3716" s="67" t="s">
        <v>403</v>
      </c>
      <c r="D3716" s="68" t="s">
        <v>369</v>
      </c>
      <c r="E3716" s="67" t="s">
        <v>370</v>
      </c>
      <c r="F3716" s="68" t="s">
        <v>440</v>
      </c>
      <c r="G3716" s="67" t="s">
        <v>441</v>
      </c>
      <c r="H3716" s="68" t="s">
        <v>363</v>
      </c>
      <c r="I3716" s="69">
        <v>25</v>
      </c>
      <c r="J3716" s="69">
        <v>23</v>
      </c>
      <c r="K3716" s="91"/>
      <c r="L3716" s="91"/>
    </row>
    <row r="3717" spans="2:12" x14ac:dyDescent="0.25">
      <c r="B3717" s="67" t="s">
        <v>402</v>
      </c>
      <c r="C3717" s="67" t="s">
        <v>403</v>
      </c>
      <c r="D3717" s="68" t="s">
        <v>369</v>
      </c>
      <c r="E3717" s="67" t="s">
        <v>370</v>
      </c>
      <c r="F3717" s="68" t="s">
        <v>440</v>
      </c>
      <c r="G3717" s="67" t="s">
        <v>441</v>
      </c>
      <c r="H3717" s="68" t="s">
        <v>364</v>
      </c>
      <c r="I3717" s="69">
        <v>20</v>
      </c>
      <c r="J3717" s="69">
        <v>58</v>
      </c>
      <c r="K3717" s="91"/>
      <c r="L3717" s="91"/>
    </row>
    <row r="3718" spans="2:12" x14ac:dyDescent="0.25">
      <c r="B3718" s="67" t="s">
        <v>402</v>
      </c>
      <c r="C3718" s="67" t="s">
        <v>403</v>
      </c>
      <c r="D3718" s="68" t="s">
        <v>369</v>
      </c>
      <c r="E3718" s="67" t="s">
        <v>370</v>
      </c>
      <c r="F3718" s="68" t="s">
        <v>440</v>
      </c>
      <c r="G3718" s="67" t="s">
        <v>441</v>
      </c>
      <c r="H3718" s="68" t="s">
        <v>362</v>
      </c>
      <c r="I3718" s="69">
        <v>199</v>
      </c>
      <c r="J3718" s="69">
        <v>299</v>
      </c>
      <c r="K3718" s="91"/>
      <c r="L3718" s="91"/>
    </row>
    <row r="3719" spans="2:12" x14ac:dyDescent="0.25">
      <c r="B3719" s="67" t="s">
        <v>402</v>
      </c>
      <c r="C3719" s="67" t="s">
        <v>403</v>
      </c>
      <c r="D3719" s="68" t="s">
        <v>369</v>
      </c>
      <c r="E3719" s="67" t="s">
        <v>370</v>
      </c>
      <c r="F3719" s="68" t="s">
        <v>440</v>
      </c>
      <c r="G3719" s="67" t="s">
        <v>441</v>
      </c>
      <c r="H3719" s="68" t="s">
        <v>363</v>
      </c>
      <c r="I3719" s="69">
        <v>336</v>
      </c>
      <c r="J3719" s="69">
        <v>568</v>
      </c>
      <c r="K3719" s="91"/>
      <c r="L3719" s="91"/>
    </row>
    <row r="3720" spans="2:12" x14ac:dyDescent="0.25">
      <c r="B3720" s="67" t="s">
        <v>402</v>
      </c>
      <c r="C3720" s="67" t="s">
        <v>403</v>
      </c>
      <c r="D3720" s="68" t="s">
        <v>369</v>
      </c>
      <c r="E3720" s="67" t="s">
        <v>370</v>
      </c>
      <c r="F3720" s="68" t="s">
        <v>440</v>
      </c>
      <c r="G3720" s="67" t="s">
        <v>441</v>
      </c>
      <c r="H3720" s="68" t="s">
        <v>364</v>
      </c>
      <c r="I3720" s="69">
        <v>93</v>
      </c>
      <c r="J3720" s="69">
        <v>190</v>
      </c>
      <c r="K3720" s="91"/>
      <c r="L3720" s="91"/>
    </row>
    <row r="3721" spans="2:12" x14ac:dyDescent="0.25">
      <c r="B3721" s="67" t="s">
        <v>402</v>
      </c>
      <c r="C3721" s="67" t="s">
        <v>403</v>
      </c>
      <c r="D3721" s="68" t="s">
        <v>369</v>
      </c>
      <c r="E3721" s="67" t="s">
        <v>370</v>
      </c>
      <c r="F3721" s="68" t="s">
        <v>440</v>
      </c>
      <c r="G3721" s="67" t="s">
        <v>441</v>
      </c>
      <c r="H3721" s="68" t="s">
        <v>362</v>
      </c>
      <c r="I3721" s="69">
        <v>27</v>
      </c>
      <c r="J3721" s="69">
        <v>34</v>
      </c>
      <c r="K3721" s="91"/>
      <c r="L3721" s="91"/>
    </row>
    <row r="3722" spans="2:12" x14ac:dyDescent="0.25">
      <c r="B3722" s="67" t="s">
        <v>402</v>
      </c>
      <c r="C3722" s="67" t="s">
        <v>403</v>
      </c>
      <c r="D3722" s="68" t="s">
        <v>369</v>
      </c>
      <c r="E3722" s="67" t="s">
        <v>370</v>
      </c>
      <c r="F3722" s="68" t="s">
        <v>440</v>
      </c>
      <c r="G3722" s="67" t="s">
        <v>441</v>
      </c>
      <c r="H3722" s="68" t="s">
        <v>363</v>
      </c>
      <c r="I3722" s="69">
        <v>16</v>
      </c>
      <c r="J3722" s="69">
        <v>6</v>
      </c>
      <c r="K3722" s="91"/>
      <c r="L3722" s="91"/>
    </row>
    <row r="3723" spans="2:12" x14ac:dyDescent="0.25">
      <c r="B3723" s="67" t="s">
        <v>402</v>
      </c>
      <c r="C3723" s="67" t="s">
        <v>403</v>
      </c>
      <c r="D3723" s="68" t="s">
        <v>369</v>
      </c>
      <c r="E3723" s="67" t="s">
        <v>370</v>
      </c>
      <c r="F3723" s="68" t="s">
        <v>440</v>
      </c>
      <c r="G3723" s="67" t="s">
        <v>441</v>
      </c>
      <c r="H3723" s="68" t="s">
        <v>364</v>
      </c>
      <c r="I3723" s="69">
        <v>0</v>
      </c>
      <c r="J3723" s="69">
        <v>0</v>
      </c>
      <c r="K3723" s="91"/>
      <c r="L3723" s="91"/>
    </row>
    <row r="3724" spans="2:12" x14ac:dyDescent="0.25">
      <c r="B3724" s="67" t="s">
        <v>402</v>
      </c>
      <c r="C3724" s="67" t="s">
        <v>403</v>
      </c>
      <c r="D3724" s="68" t="s">
        <v>369</v>
      </c>
      <c r="E3724" s="67" t="s">
        <v>370</v>
      </c>
      <c r="F3724" s="68" t="s">
        <v>440</v>
      </c>
      <c r="G3724" s="67" t="s">
        <v>441</v>
      </c>
      <c r="H3724" s="68" t="s">
        <v>362</v>
      </c>
      <c r="I3724" s="69">
        <v>0</v>
      </c>
      <c r="J3724" s="69">
        <v>0</v>
      </c>
      <c r="K3724" s="91"/>
      <c r="L3724" s="91"/>
    </row>
    <row r="3725" spans="2:12" x14ac:dyDescent="0.25">
      <c r="B3725" s="67" t="s">
        <v>402</v>
      </c>
      <c r="C3725" s="67" t="s">
        <v>403</v>
      </c>
      <c r="D3725" s="68" t="s">
        <v>369</v>
      </c>
      <c r="E3725" s="67" t="s">
        <v>370</v>
      </c>
      <c r="F3725" s="68" t="s">
        <v>440</v>
      </c>
      <c r="G3725" s="67" t="s">
        <v>441</v>
      </c>
      <c r="H3725" s="68" t="s">
        <v>363</v>
      </c>
      <c r="I3725" s="69">
        <v>96</v>
      </c>
      <c r="J3725" s="69">
        <v>120</v>
      </c>
      <c r="K3725" s="91"/>
      <c r="L3725" s="91"/>
    </row>
    <row r="3726" spans="2:12" x14ac:dyDescent="0.25">
      <c r="B3726" s="67" t="s">
        <v>402</v>
      </c>
      <c r="C3726" s="67" t="s">
        <v>403</v>
      </c>
      <c r="D3726" s="68" t="s">
        <v>369</v>
      </c>
      <c r="E3726" s="67" t="s">
        <v>370</v>
      </c>
      <c r="F3726" s="68" t="s">
        <v>440</v>
      </c>
      <c r="G3726" s="67" t="s">
        <v>441</v>
      </c>
      <c r="H3726" s="68" t="s">
        <v>364</v>
      </c>
      <c r="I3726" s="69">
        <v>0</v>
      </c>
      <c r="J3726" s="69">
        <v>0</v>
      </c>
      <c r="K3726" s="91"/>
      <c r="L3726" s="91"/>
    </row>
    <row r="3727" spans="2:12" x14ac:dyDescent="0.25">
      <c r="B3727" s="67" t="s">
        <v>402</v>
      </c>
      <c r="C3727" s="67" t="s">
        <v>403</v>
      </c>
      <c r="D3727" s="68" t="s">
        <v>369</v>
      </c>
      <c r="E3727" s="67" t="s">
        <v>370</v>
      </c>
      <c r="F3727" s="68" t="s">
        <v>440</v>
      </c>
      <c r="G3727" s="67" t="s">
        <v>441</v>
      </c>
      <c r="H3727" s="68" t="s">
        <v>362</v>
      </c>
      <c r="I3727" s="69">
        <v>0</v>
      </c>
      <c r="J3727" s="69">
        <v>0</v>
      </c>
      <c r="K3727" s="91"/>
      <c r="L3727" s="91"/>
    </row>
    <row r="3728" spans="2:12" x14ac:dyDescent="0.25">
      <c r="B3728" s="67" t="s">
        <v>402</v>
      </c>
      <c r="C3728" s="67" t="s">
        <v>403</v>
      </c>
      <c r="D3728" s="68" t="s">
        <v>369</v>
      </c>
      <c r="E3728" s="67" t="s">
        <v>370</v>
      </c>
      <c r="F3728" s="68" t="s">
        <v>440</v>
      </c>
      <c r="G3728" s="67" t="s">
        <v>441</v>
      </c>
      <c r="H3728" s="68" t="s">
        <v>364</v>
      </c>
      <c r="I3728" s="69">
        <v>0</v>
      </c>
      <c r="J3728" s="69">
        <v>0</v>
      </c>
      <c r="K3728" s="91"/>
      <c r="L3728" s="91"/>
    </row>
    <row r="3729" spans="2:12" x14ac:dyDescent="0.25">
      <c r="B3729" s="67" t="s">
        <v>402</v>
      </c>
      <c r="C3729" s="67" t="s">
        <v>403</v>
      </c>
      <c r="D3729" s="68" t="s">
        <v>369</v>
      </c>
      <c r="E3729" s="67" t="s">
        <v>370</v>
      </c>
      <c r="F3729" s="68" t="s">
        <v>440</v>
      </c>
      <c r="G3729" s="67" t="s">
        <v>441</v>
      </c>
      <c r="H3729" s="68" t="s">
        <v>362</v>
      </c>
      <c r="I3729" s="69">
        <v>0</v>
      </c>
      <c r="J3729" s="69">
        <v>0</v>
      </c>
      <c r="K3729" s="91"/>
      <c r="L3729" s="91"/>
    </row>
    <row r="3730" spans="2:12" x14ac:dyDescent="0.25">
      <c r="B3730" s="67" t="s">
        <v>402</v>
      </c>
      <c r="C3730" s="67" t="s">
        <v>403</v>
      </c>
      <c r="D3730" s="68" t="s">
        <v>369</v>
      </c>
      <c r="E3730" s="67" t="s">
        <v>370</v>
      </c>
      <c r="F3730" s="68" t="s">
        <v>440</v>
      </c>
      <c r="G3730" s="67" t="s">
        <v>441</v>
      </c>
      <c r="H3730" s="68" t="s">
        <v>363</v>
      </c>
      <c r="I3730" s="69">
        <v>0</v>
      </c>
      <c r="J3730" s="69">
        <v>0</v>
      </c>
      <c r="K3730" s="91"/>
      <c r="L3730" s="91"/>
    </row>
    <row r="3731" spans="2:12" x14ac:dyDescent="0.25">
      <c r="B3731" s="67" t="s">
        <v>402</v>
      </c>
      <c r="C3731" s="67" t="s">
        <v>403</v>
      </c>
      <c r="D3731" s="68" t="s">
        <v>369</v>
      </c>
      <c r="E3731" s="67" t="s">
        <v>370</v>
      </c>
      <c r="F3731" s="68" t="s">
        <v>440</v>
      </c>
      <c r="G3731" s="67" t="s">
        <v>441</v>
      </c>
      <c r="H3731" s="68" t="s">
        <v>362</v>
      </c>
      <c r="I3731" s="69">
        <v>0</v>
      </c>
      <c r="J3731" s="69">
        <v>0</v>
      </c>
      <c r="K3731" s="91"/>
      <c r="L3731" s="91"/>
    </row>
    <row r="3732" spans="2:12" x14ac:dyDescent="0.25">
      <c r="B3732" s="67" t="s">
        <v>402</v>
      </c>
      <c r="C3732" s="67" t="s">
        <v>403</v>
      </c>
      <c r="D3732" s="68" t="s">
        <v>369</v>
      </c>
      <c r="E3732" s="67" t="s">
        <v>370</v>
      </c>
      <c r="F3732" s="68" t="s">
        <v>440</v>
      </c>
      <c r="G3732" s="67" t="s">
        <v>441</v>
      </c>
      <c r="H3732" s="68" t="s">
        <v>363</v>
      </c>
      <c r="I3732" s="69">
        <v>0</v>
      </c>
      <c r="J3732" s="69">
        <v>0</v>
      </c>
      <c r="K3732" s="91"/>
      <c r="L3732" s="91"/>
    </row>
    <row r="3733" spans="2:12" x14ac:dyDescent="0.25">
      <c r="B3733" s="67" t="s">
        <v>402</v>
      </c>
      <c r="C3733" s="67" t="s">
        <v>403</v>
      </c>
      <c r="D3733" s="68" t="s">
        <v>369</v>
      </c>
      <c r="E3733" s="67" t="s">
        <v>370</v>
      </c>
      <c r="F3733" s="68" t="s">
        <v>440</v>
      </c>
      <c r="G3733" s="67" t="s">
        <v>441</v>
      </c>
      <c r="H3733" s="68" t="s">
        <v>363</v>
      </c>
      <c r="I3733" s="69">
        <v>25</v>
      </c>
      <c r="J3733" s="69">
        <v>44</v>
      </c>
      <c r="K3733" s="91"/>
      <c r="L3733" s="91"/>
    </row>
    <row r="3734" spans="2:12" x14ac:dyDescent="0.25">
      <c r="B3734" s="67" t="s">
        <v>402</v>
      </c>
      <c r="C3734" s="67" t="s">
        <v>403</v>
      </c>
      <c r="D3734" s="68" t="s">
        <v>369</v>
      </c>
      <c r="E3734" s="67" t="s">
        <v>370</v>
      </c>
      <c r="F3734" s="68" t="s">
        <v>440</v>
      </c>
      <c r="G3734" s="67" t="s">
        <v>441</v>
      </c>
      <c r="H3734" s="68" t="s">
        <v>362</v>
      </c>
      <c r="I3734" s="69">
        <v>26</v>
      </c>
      <c r="J3734" s="69">
        <v>64</v>
      </c>
      <c r="K3734" s="91"/>
      <c r="L3734" s="91"/>
    </row>
    <row r="3735" spans="2:12" x14ac:dyDescent="0.25">
      <c r="B3735" s="67" t="s">
        <v>402</v>
      </c>
      <c r="C3735" s="67" t="s">
        <v>403</v>
      </c>
      <c r="D3735" s="68" t="s">
        <v>369</v>
      </c>
      <c r="E3735" s="67" t="s">
        <v>370</v>
      </c>
      <c r="F3735" s="68" t="s">
        <v>440</v>
      </c>
      <c r="G3735" s="67" t="s">
        <v>441</v>
      </c>
      <c r="H3735" s="68" t="s">
        <v>363</v>
      </c>
      <c r="I3735" s="69">
        <v>34</v>
      </c>
      <c r="J3735" s="69">
        <v>49</v>
      </c>
      <c r="K3735" s="91"/>
      <c r="L3735" s="91"/>
    </row>
    <row r="3736" spans="2:12" x14ac:dyDescent="0.25">
      <c r="B3736" s="67" t="s">
        <v>402</v>
      </c>
      <c r="C3736" s="67" t="s">
        <v>403</v>
      </c>
      <c r="D3736" s="68" t="s">
        <v>369</v>
      </c>
      <c r="E3736" s="67" t="s">
        <v>370</v>
      </c>
      <c r="F3736" s="68" t="s">
        <v>440</v>
      </c>
      <c r="G3736" s="67" t="s">
        <v>441</v>
      </c>
      <c r="H3736" s="68" t="s">
        <v>362</v>
      </c>
      <c r="I3736" s="69">
        <v>76</v>
      </c>
      <c r="J3736" s="69">
        <v>85</v>
      </c>
      <c r="K3736" s="91"/>
      <c r="L3736" s="91"/>
    </row>
    <row r="3737" spans="2:12" x14ac:dyDescent="0.25">
      <c r="B3737" s="67" t="s">
        <v>402</v>
      </c>
      <c r="C3737" s="67" t="s">
        <v>403</v>
      </c>
      <c r="D3737" s="68" t="s">
        <v>369</v>
      </c>
      <c r="E3737" s="67" t="s">
        <v>370</v>
      </c>
      <c r="F3737" s="68" t="s">
        <v>440</v>
      </c>
      <c r="G3737" s="67" t="s">
        <v>441</v>
      </c>
      <c r="H3737" s="68" t="s">
        <v>363</v>
      </c>
      <c r="I3737" s="69">
        <v>81</v>
      </c>
      <c r="J3737" s="69">
        <v>81</v>
      </c>
      <c r="K3737" s="91"/>
      <c r="L3737" s="91"/>
    </row>
    <row r="3738" spans="2:12" x14ac:dyDescent="0.25">
      <c r="B3738" s="67" t="s">
        <v>402</v>
      </c>
      <c r="C3738" s="67" t="s">
        <v>403</v>
      </c>
      <c r="D3738" s="68" t="s">
        <v>369</v>
      </c>
      <c r="E3738" s="67" t="s">
        <v>370</v>
      </c>
      <c r="F3738" s="68" t="s">
        <v>440</v>
      </c>
      <c r="G3738" s="67" t="s">
        <v>441</v>
      </c>
      <c r="H3738" s="68" t="s">
        <v>364</v>
      </c>
      <c r="I3738" s="69">
        <v>21</v>
      </c>
      <c r="J3738" s="69">
        <v>11</v>
      </c>
      <c r="K3738" s="91"/>
      <c r="L3738" s="91"/>
    </row>
    <row r="3739" spans="2:12" x14ac:dyDescent="0.25">
      <c r="B3739" s="67" t="s">
        <v>402</v>
      </c>
      <c r="C3739" s="67" t="s">
        <v>403</v>
      </c>
      <c r="D3739" s="68" t="s">
        <v>369</v>
      </c>
      <c r="E3739" s="67" t="s">
        <v>370</v>
      </c>
      <c r="F3739" s="68" t="s">
        <v>440</v>
      </c>
      <c r="G3739" s="67" t="s">
        <v>441</v>
      </c>
      <c r="H3739" s="68" t="s">
        <v>362</v>
      </c>
      <c r="I3739" s="69">
        <v>0</v>
      </c>
      <c r="J3739" s="69">
        <v>0</v>
      </c>
      <c r="K3739" s="91"/>
      <c r="L3739" s="91"/>
    </row>
    <row r="3740" spans="2:12" x14ac:dyDescent="0.25">
      <c r="B3740" s="67" t="s">
        <v>402</v>
      </c>
      <c r="C3740" s="67" t="s">
        <v>403</v>
      </c>
      <c r="D3740" s="68" t="s">
        <v>369</v>
      </c>
      <c r="E3740" s="67" t="s">
        <v>370</v>
      </c>
      <c r="F3740" s="68" t="s">
        <v>440</v>
      </c>
      <c r="G3740" s="67" t="s">
        <v>441</v>
      </c>
      <c r="H3740" s="68" t="s">
        <v>363</v>
      </c>
      <c r="I3740" s="69">
        <v>0</v>
      </c>
      <c r="J3740" s="69">
        <v>0</v>
      </c>
      <c r="K3740" s="91"/>
      <c r="L3740" s="91"/>
    </row>
    <row r="3741" spans="2:12" x14ac:dyDescent="0.25">
      <c r="B3741" s="67" t="s">
        <v>402</v>
      </c>
      <c r="C3741" s="67" t="s">
        <v>403</v>
      </c>
      <c r="D3741" s="68" t="s">
        <v>369</v>
      </c>
      <c r="E3741" s="67" t="s">
        <v>370</v>
      </c>
      <c r="F3741" s="68" t="s">
        <v>440</v>
      </c>
      <c r="G3741" s="67" t="s">
        <v>441</v>
      </c>
      <c r="H3741" s="68" t="s">
        <v>364</v>
      </c>
      <c r="I3741" s="69">
        <v>0</v>
      </c>
      <c r="J3741" s="69">
        <v>0</v>
      </c>
      <c r="K3741" s="91"/>
      <c r="L3741" s="91"/>
    </row>
    <row r="3742" spans="2:12" x14ac:dyDescent="0.25">
      <c r="B3742" s="67" t="s">
        <v>402</v>
      </c>
      <c r="C3742" s="67" t="s">
        <v>403</v>
      </c>
      <c r="D3742" s="68" t="s">
        <v>369</v>
      </c>
      <c r="E3742" s="67" t="s">
        <v>370</v>
      </c>
      <c r="F3742" s="68" t="s">
        <v>440</v>
      </c>
      <c r="G3742" s="67" t="s">
        <v>441</v>
      </c>
      <c r="H3742" s="68" t="s">
        <v>362</v>
      </c>
      <c r="I3742" s="69">
        <v>20</v>
      </c>
      <c r="J3742" s="69">
        <v>10</v>
      </c>
      <c r="K3742" s="91"/>
      <c r="L3742" s="91"/>
    </row>
    <row r="3743" spans="2:12" x14ac:dyDescent="0.25">
      <c r="B3743" s="67" t="s">
        <v>402</v>
      </c>
      <c r="C3743" s="67" t="s">
        <v>403</v>
      </c>
      <c r="D3743" s="68" t="s">
        <v>369</v>
      </c>
      <c r="E3743" s="67" t="s">
        <v>370</v>
      </c>
      <c r="F3743" s="68" t="s">
        <v>440</v>
      </c>
      <c r="G3743" s="67" t="s">
        <v>441</v>
      </c>
      <c r="H3743" s="68" t="s">
        <v>363</v>
      </c>
      <c r="I3743" s="69">
        <v>0</v>
      </c>
      <c r="J3743" s="69">
        <v>0</v>
      </c>
      <c r="K3743" s="91"/>
      <c r="L3743" s="91"/>
    </row>
    <row r="3744" spans="2:12" x14ac:dyDescent="0.25">
      <c r="B3744" s="67" t="s">
        <v>402</v>
      </c>
      <c r="C3744" s="67" t="s">
        <v>403</v>
      </c>
      <c r="D3744" s="68" t="s">
        <v>369</v>
      </c>
      <c r="E3744" s="67" t="s">
        <v>370</v>
      </c>
      <c r="F3744" s="68" t="s">
        <v>440</v>
      </c>
      <c r="G3744" s="67" t="s">
        <v>441</v>
      </c>
      <c r="H3744" s="68" t="s">
        <v>364</v>
      </c>
      <c r="I3744" s="69">
        <v>0</v>
      </c>
      <c r="J3744" s="69">
        <v>0</v>
      </c>
      <c r="K3744" s="91"/>
      <c r="L3744" s="91"/>
    </row>
    <row r="3745" spans="2:12" x14ac:dyDescent="0.25">
      <c r="B3745" s="67" t="s">
        <v>402</v>
      </c>
      <c r="C3745" s="67" t="s">
        <v>403</v>
      </c>
      <c r="D3745" s="68" t="s">
        <v>369</v>
      </c>
      <c r="E3745" s="67" t="s">
        <v>370</v>
      </c>
      <c r="F3745" s="68" t="s">
        <v>440</v>
      </c>
      <c r="G3745" s="67" t="s">
        <v>441</v>
      </c>
      <c r="H3745" s="68" t="s">
        <v>362</v>
      </c>
      <c r="I3745" s="69">
        <v>17</v>
      </c>
      <c r="J3745" s="69">
        <v>43</v>
      </c>
      <c r="K3745" s="91"/>
      <c r="L3745" s="91"/>
    </row>
    <row r="3746" spans="2:12" x14ac:dyDescent="0.25">
      <c r="B3746" s="67" t="s">
        <v>402</v>
      </c>
      <c r="C3746" s="67" t="s">
        <v>403</v>
      </c>
      <c r="D3746" s="68" t="s">
        <v>369</v>
      </c>
      <c r="E3746" s="67" t="s">
        <v>370</v>
      </c>
      <c r="F3746" s="68" t="s">
        <v>440</v>
      </c>
      <c r="G3746" s="67" t="s">
        <v>441</v>
      </c>
      <c r="H3746" s="68" t="s">
        <v>363</v>
      </c>
      <c r="I3746" s="69">
        <v>17</v>
      </c>
      <c r="J3746" s="69">
        <v>69</v>
      </c>
      <c r="K3746" s="91"/>
      <c r="L3746" s="91"/>
    </row>
    <row r="3747" spans="2:12" x14ac:dyDescent="0.25">
      <c r="B3747" s="67" t="s">
        <v>402</v>
      </c>
      <c r="C3747" s="67" t="s">
        <v>403</v>
      </c>
      <c r="D3747" s="68" t="s">
        <v>369</v>
      </c>
      <c r="E3747" s="67" t="s">
        <v>370</v>
      </c>
      <c r="F3747" s="68" t="s">
        <v>440</v>
      </c>
      <c r="G3747" s="67" t="s">
        <v>441</v>
      </c>
      <c r="H3747" s="68" t="s">
        <v>364</v>
      </c>
      <c r="I3747" s="69">
        <v>0</v>
      </c>
      <c r="J3747" s="69">
        <v>0</v>
      </c>
      <c r="K3747" s="91"/>
      <c r="L3747" s="91"/>
    </row>
    <row r="3748" spans="2:12" x14ac:dyDescent="0.25">
      <c r="B3748" s="67" t="s">
        <v>402</v>
      </c>
      <c r="C3748" s="67" t="s">
        <v>403</v>
      </c>
      <c r="D3748" s="68" t="s">
        <v>369</v>
      </c>
      <c r="E3748" s="67" t="s">
        <v>370</v>
      </c>
      <c r="F3748" s="68" t="s">
        <v>440</v>
      </c>
      <c r="G3748" s="67" t="s">
        <v>441</v>
      </c>
      <c r="H3748" s="68" t="s">
        <v>362</v>
      </c>
      <c r="I3748" s="69">
        <v>61</v>
      </c>
      <c r="J3748" s="69">
        <v>70</v>
      </c>
      <c r="K3748" s="91"/>
      <c r="L3748" s="91"/>
    </row>
    <row r="3749" spans="2:12" x14ac:dyDescent="0.25">
      <c r="B3749" s="67" t="s">
        <v>402</v>
      </c>
      <c r="C3749" s="67" t="s">
        <v>403</v>
      </c>
      <c r="D3749" s="68" t="s">
        <v>369</v>
      </c>
      <c r="E3749" s="67" t="s">
        <v>370</v>
      </c>
      <c r="F3749" s="68" t="s">
        <v>440</v>
      </c>
      <c r="G3749" s="67" t="s">
        <v>441</v>
      </c>
      <c r="H3749" s="68" t="s">
        <v>363</v>
      </c>
      <c r="I3749" s="69">
        <v>232</v>
      </c>
      <c r="J3749" s="69">
        <v>209</v>
      </c>
      <c r="K3749" s="91"/>
      <c r="L3749" s="91"/>
    </row>
    <row r="3750" spans="2:12" x14ac:dyDescent="0.25">
      <c r="B3750" s="67" t="s">
        <v>402</v>
      </c>
      <c r="C3750" s="67" t="s">
        <v>403</v>
      </c>
      <c r="D3750" s="68" t="s">
        <v>369</v>
      </c>
      <c r="E3750" s="67" t="s">
        <v>370</v>
      </c>
      <c r="F3750" s="68" t="s">
        <v>440</v>
      </c>
      <c r="G3750" s="67" t="s">
        <v>441</v>
      </c>
      <c r="H3750" s="68" t="s">
        <v>364</v>
      </c>
      <c r="I3750" s="69">
        <v>28</v>
      </c>
      <c r="J3750" s="69">
        <v>2</v>
      </c>
      <c r="K3750" s="91"/>
      <c r="L3750" s="91"/>
    </row>
    <row r="3751" spans="2:12" x14ac:dyDescent="0.25">
      <c r="B3751" s="67" t="s">
        <v>402</v>
      </c>
      <c r="C3751" s="67" t="s">
        <v>403</v>
      </c>
      <c r="D3751" s="68" t="s">
        <v>369</v>
      </c>
      <c r="E3751" s="67" t="s">
        <v>370</v>
      </c>
      <c r="F3751" s="68" t="s">
        <v>440</v>
      </c>
      <c r="G3751" s="67" t="s">
        <v>441</v>
      </c>
      <c r="H3751" s="68" t="s">
        <v>362</v>
      </c>
      <c r="I3751" s="69">
        <v>0</v>
      </c>
      <c r="J3751" s="69">
        <v>30</v>
      </c>
      <c r="K3751" s="91"/>
      <c r="L3751" s="91"/>
    </row>
    <row r="3752" spans="2:12" x14ac:dyDescent="0.25">
      <c r="B3752" s="67" t="s">
        <v>402</v>
      </c>
      <c r="C3752" s="67" t="s">
        <v>403</v>
      </c>
      <c r="D3752" s="68" t="s">
        <v>369</v>
      </c>
      <c r="E3752" s="67" t="s">
        <v>370</v>
      </c>
      <c r="F3752" s="68" t="s">
        <v>440</v>
      </c>
      <c r="G3752" s="67" t="s">
        <v>441</v>
      </c>
      <c r="H3752" s="68" t="s">
        <v>363</v>
      </c>
      <c r="I3752" s="69">
        <v>8</v>
      </c>
      <c r="J3752" s="69">
        <v>23</v>
      </c>
      <c r="K3752" s="91"/>
      <c r="L3752" s="91"/>
    </row>
    <row r="3753" spans="2:12" x14ac:dyDescent="0.25">
      <c r="B3753" s="67" t="s">
        <v>402</v>
      </c>
      <c r="C3753" s="67" t="s">
        <v>403</v>
      </c>
      <c r="D3753" s="68" t="s">
        <v>369</v>
      </c>
      <c r="E3753" s="67" t="s">
        <v>370</v>
      </c>
      <c r="F3753" s="68" t="s">
        <v>440</v>
      </c>
      <c r="G3753" s="67" t="s">
        <v>441</v>
      </c>
      <c r="H3753" s="68" t="s">
        <v>364</v>
      </c>
      <c r="I3753" s="69">
        <v>0</v>
      </c>
      <c r="J3753" s="69">
        <v>0</v>
      </c>
      <c r="K3753" s="91"/>
      <c r="L3753" s="91"/>
    </row>
    <row r="3754" spans="2:12" x14ac:dyDescent="0.25">
      <c r="B3754" s="67" t="s">
        <v>402</v>
      </c>
      <c r="C3754" s="67" t="s">
        <v>403</v>
      </c>
      <c r="D3754" s="68" t="s">
        <v>369</v>
      </c>
      <c r="E3754" s="67" t="s">
        <v>370</v>
      </c>
      <c r="F3754" s="68" t="s">
        <v>440</v>
      </c>
      <c r="G3754" s="67" t="s">
        <v>441</v>
      </c>
      <c r="H3754" s="68" t="s">
        <v>364</v>
      </c>
      <c r="I3754" s="69">
        <v>0</v>
      </c>
      <c r="J3754" s="69">
        <v>0</v>
      </c>
      <c r="K3754" s="91"/>
      <c r="L3754" s="91"/>
    </row>
    <row r="3755" spans="2:12" x14ac:dyDescent="0.25">
      <c r="B3755" s="67" t="s">
        <v>402</v>
      </c>
      <c r="C3755" s="67" t="s">
        <v>403</v>
      </c>
      <c r="D3755" s="68" t="s">
        <v>369</v>
      </c>
      <c r="E3755" s="67" t="s">
        <v>370</v>
      </c>
      <c r="F3755" s="68" t="s">
        <v>440</v>
      </c>
      <c r="G3755" s="67" t="s">
        <v>441</v>
      </c>
      <c r="H3755" s="68" t="s">
        <v>362</v>
      </c>
      <c r="I3755" s="69">
        <v>112</v>
      </c>
      <c r="J3755" s="69">
        <v>145</v>
      </c>
      <c r="K3755" s="91"/>
      <c r="L3755" s="91"/>
    </row>
    <row r="3756" spans="2:12" x14ac:dyDescent="0.25">
      <c r="B3756" s="67" t="s">
        <v>402</v>
      </c>
      <c r="C3756" s="67" t="s">
        <v>403</v>
      </c>
      <c r="D3756" s="68" t="s">
        <v>369</v>
      </c>
      <c r="E3756" s="67" t="s">
        <v>370</v>
      </c>
      <c r="F3756" s="68" t="s">
        <v>440</v>
      </c>
      <c r="G3756" s="67" t="s">
        <v>441</v>
      </c>
      <c r="H3756" s="68" t="s">
        <v>363</v>
      </c>
      <c r="I3756" s="69">
        <v>186</v>
      </c>
      <c r="J3756" s="69">
        <v>337</v>
      </c>
      <c r="K3756" s="91"/>
      <c r="L3756" s="91"/>
    </row>
    <row r="3757" spans="2:12" x14ac:dyDescent="0.25">
      <c r="B3757" s="67" t="s">
        <v>402</v>
      </c>
      <c r="C3757" s="67" t="s">
        <v>403</v>
      </c>
      <c r="D3757" s="68" t="s">
        <v>369</v>
      </c>
      <c r="E3757" s="67" t="s">
        <v>370</v>
      </c>
      <c r="F3757" s="68" t="s">
        <v>440</v>
      </c>
      <c r="G3757" s="67" t="s">
        <v>441</v>
      </c>
      <c r="H3757" s="68" t="s">
        <v>364</v>
      </c>
      <c r="I3757" s="69">
        <v>0</v>
      </c>
      <c r="J3757" s="69">
        <v>9</v>
      </c>
      <c r="K3757" s="91"/>
      <c r="L3757" s="91"/>
    </row>
    <row r="3758" spans="2:12" x14ac:dyDescent="0.25">
      <c r="B3758" s="67" t="s">
        <v>402</v>
      </c>
      <c r="C3758" s="67" t="s">
        <v>403</v>
      </c>
      <c r="D3758" s="68" t="s">
        <v>369</v>
      </c>
      <c r="E3758" s="67" t="s">
        <v>370</v>
      </c>
      <c r="F3758" s="68" t="s">
        <v>440</v>
      </c>
      <c r="G3758" s="67" t="s">
        <v>441</v>
      </c>
      <c r="H3758" s="68" t="s">
        <v>362</v>
      </c>
      <c r="I3758" s="69">
        <v>13</v>
      </c>
      <c r="J3758" s="69">
        <v>0</v>
      </c>
      <c r="K3758" s="91"/>
      <c r="L3758" s="91"/>
    </row>
    <row r="3759" spans="2:12" x14ac:dyDescent="0.25">
      <c r="B3759" s="67" t="s">
        <v>402</v>
      </c>
      <c r="C3759" s="67" t="s">
        <v>403</v>
      </c>
      <c r="D3759" s="68" t="s">
        <v>369</v>
      </c>
      <c r="E3759" s="67" t="s">
        <v>370</v>
      </c>
      <c r="F3759" s="68" t="s">
        <v>440</v>
      </c>
      <c r="G3759" s="67" t="s">
        <v>441</v>
      </c>
      <c r="H3759" s="68" t="s">
        <v>363</v>
      </c>
      <c r="I3759" s="69">
        <v>16</v>
      </c>
      <c r="J3759" s="69">
        <v>36</v>
      </c>
      <c r="K3759" s="91"/>
      <c r="L3759" s="91"/>
    </row>
    <row r="3760" spans="2:12" x14ac:dyDescent="0.25">
      <c r="B3760" s="67" t="s">
        <v>402</v>
      </c>
      <c r="C3760" s="67" t="s">
        <v>403</v>
      </c>
      <c r="D3760" s="68" t="s">
        <v>369</v>
      </c>
      <c r="E3760" s="67" t="s">
        <v>370</v>
      </c>
      <c r="F3760" s="68" t="s">
        <v>440</v>
      </c>
      <c r="G3760" s="67" t="s">
        <v>441</v>
      </c>
      <c r="H3760" s="68" t="s">
        <v>364</v>
      </c>
      <c r="I3760" s="69">
        <v>54</v>
      </c>
      <c r="J3760" s="69">
        <v>62</v>
      </c>
      <c r="K3760" s="91"/>
      <c r="L3760" s="91"/>
    </row>
    <row r="3761" spans="2:12" x14ac:dyDescent="0.25">
      <c r="B3761" s="67" t="s">
        <v>402</v>
      </c>
      <c r="C3761" s="67" t="s">
        <v>403</v>
      </c>
      <c r="D3761" s="68" t="s">
        <v>369</v>
      </c>
      <c r="E3761" s="67" t="s">
        <v>370</v>
      </c>
      <c r="F3761" s="68" t="s">
        <v>440</v>
      </c>
      <c r="G3761" s="67" t="s">
        <v>441</v>
      </c>
      <c r="H3761" s="68" t="s">
        <v>362</v>
      </c>
      <c r="I3761" s="69">
        <v>0</v>
      </c>
      <c r="J3761" s="69">
        <v>8</v>
      </c>
      <c r="K3761" s="91"/>
      <c r="L3761" s="91"/>
    </row>
    <row r="3762" spans="2:12" x14ac:dyDescent="0.25">
      <c r="B3762" s="67" t="s">
        <v>402</v>
      </c>
      <c r="C3762" s="67" t="s">
        <v>403</v>
      </c>
      <c r="D3762" s="68" t="s">
        <v>369</v>
      </c>
      <c r="E3762" s="67" t="s">
        <v>370</v>
      </c>
      <c r="F3762" s="68" t="s">
        <v>440</v>
      </c>
      <c r="G3762" s="67" t="s">
        <v>441</v>
      </c>
      <c r="H3762" s="68" t="s">
        <v>362</v>
      </c>
      <c r="I3762" s="69">
        <v>7</v>
      </c>
      <c r="J3762" s="69">
        <v>0</v>
      </c>
      <c r="K3762" s="91"/>
      <c r="L3762" s="91"/>
    </row>
    <row r="3763" spans="2:12" x14ac:dyDescent="0.25">
      <c r="B3763" s="67" t="s">
        <v>402</v>
      </c>
      <c r="C3763" s="67" t="s">
        <v>403</v>
      </c>
      <c r="D3763" s="68" t="s">
        <v>369</v>
      </c>
      <c r="E3763" s="67" t="s">
        <v>370</v>
      </c>
      <c r="F3763" s="68" t="s">
        <v>440</v>
      </c>
      <c r="G3763" s="67" t="s">
        <v>441</v>
      </c>
      <c r="H3763" s="68" t="s">
        <v>362</v>
      </c>
      <c r="I3763" s="69">
        <v>0</v>
      </c>
      <c r="J3763" s="69">
        <v>0</v>
      </c>
      <c r="K3763" s="91"/>
      <c r="L3763" s="91"/>
    </row>
    <row r="3764" spans="2:12" x14ac:dyDescent="0.25">
      <c r="B3764" s="67" t="s">
        <v>402</v>
      </c>
      <c r="C3764" s="67" t="s">
        <v>403</v>
      </c>
      <c r="D3764" s="68" t="s">
        <v>369</v>
      </c>
      <c r="E3764" s="67" t="s">
        <v>370</v>
      </c>
      <c r="F3764" s="68" t="s">
        <v>440</v>
      </c>
      <c r="G3764" s="67" t="s">
        <v>441</v>
      </c>
      <c r="H3764" s="68" t="s">
        <v>363</v>
      </c>
      <c r="I3764" s="69">
        <v>0</v>
      </c>
      <c r="J3764" s="69">
        <v>0</v>
      </c>
      <c r="K3764" s="91"/>
      <c r="L3764" s="91"/>
    </row>
    <row r="3765" spans="2:12" x14ac:dyDescent="0.25">
      <c r="B3765" s="67" t="s">
        <v>402</v>
      </c>
      <c r="C3765" s="67" t="s">
        <v>403</v>
      </c>
      <c r="D3765" s="68" t="s">
        <v>369</v>
      </c>
      <c r="E3765" s="67" t="s">
        <v>370</v>
      </c>
      <c r="F3765" s="68" t="s">
        <v>440</v>
      </c>
      <c r="G3765" s="67" t="s">
        <v>441</v>
      </c>
      <c r="H3765" s="68" t="s">
        <v>364</v>
      </c>
      <c r="I3765" s="69">
        <v>6</v>
      </c>
      <c r="J3765" s="69">
        <v>0</v>
      </c>
      <c r="K3765" s="91"/>
      <c r="L3765" s="91"/>
    </row>
    <row r="3766" spans="2:12" x14ac:dyDescent="0.25">
      <c r="B3766" s="67" t="s">
        <v>402</v>
      </c>
      <c r="C3766" s="67" t="s">
        <v>403</v>
      </c>
      <c r="D3766" s="68" t="s">
        <v>369</v>
      </c>
      <c r="E3766" s="67" t="s">
        <v>370</v>
      </c>
      <c r="F3766" s="68" t="s">
        <v>440</v>
      </c>
      <c r="G3766" s="67" t="s">
        <v>441</v>
      </c>
      <c r="H3766" s="68" t="s">
        <v>362</v>
      </c>
      <c r="I3766" s="69">
        <v>17</v>
      </c>
      <c r="J3766" s="69">
        <v>0</v>
      </c>
      <c r="K3766" s="91"/>
      <c r="L3766" s="91"/>
    </row>
    <row r="3767" spans="2:12" x14ac:dyDescent="0.25">
      <c r="B3767" s="67" t="s">
        <v>402</v>
      </c>
      <c r="C3767" s="67" t="s">
        <v>403</v>
      </c>
      <c r="D3767" s="68" t="s">
        <v>369</v>
      </c>
      <c r="E3767" s="67" t="s">
        <v>370</v>
      </c>
      <c r="F3767" s="68" t="s">
        <v>440</v>
      </c>
      <c r="G3767" s="67" t="s">
        <v>441</v>
      </c>
      <c r="H3767" s="68" t="s">
        <v>363</v>
      </c>
      <c r="I3767" s="69">
        <v>14</v>
      </c>
      <c r="J3767" s="69">
        <v>0</v>
      </c>
      <c r="K3767" s="91"/>
      <c r="L3767" s="91"/>
    </row>
    <row r="3768" spans="2:12" x14ac:dyDescent="0.25">
      <c r="B3768" s="67" t="s">
        <v>402</v>
      </c>
      <c r="C3768" s="67" t="s">
        <v>403</v>
      </c>
      <c r="D3768" s="68" t="s">
        <v>369</v>
      </c>
      <c r="E3768" s="67" t="s">
        <v>370</v>
      </c>
      <c r="F3768" s="68" t="s">
        <v>440</v>
      </c>
      <c r="G3768" s="67" t="s">
        <v>441</v>
      </c>
      <c r="H3768" s="68" t="s">
        <v>364</v>
      </c>
      <c r="I3768" s="69">
        <v>0</v>
      </c>
      <c r="J3768" s="69">
        <v>-11</v>
      </c>
      <c r="K3768" s="91"/>
      <c r="L3768" s="91"/>
    </row>
    <row r="3769" spans="2:12" x14ac:dyDescent="0.25">
      <c r="B3769" s="67" t="s">
        <v>402</v>
      </c>
      <c r="C3769" s="67" t="s">
        <v>403</v>
      </c>
      <c r="D3769" s="68" t="s">
        <v>369</v>
      </c>
      <c r="E3769" s="67" t="s">
        <v>370</v>
      </c>
      <c r="F3769" s="68" t="s">
        <v>440</v>
      </c>
      <c r="G3769" s="67" t="s">
        <v>441</v>
      </c>
      <c r="H3769" s="68" t="s">
        <v>362</v>
      </c>
      <c r="I3769" s="69">
        <v>52</v>
      </c>
      <c r="J3769" s="69">
        <v>15</v>
      </c>
      <c r="K3769" s="91"/>
      <c r="L3769" s="91"/>
    </row>
    <row r="3770" spans="2:12" x14ac:dyDescent="0.25">
      <c r="B3770" s="67" t="s">
        <v>402</v>
      </c>
      <c r="C3770" s="67" t="s">
        <v>403</v>
      </c>
      <c r="D3770" s="68" t="s">
        <v>369</v>
      </c>
      <c r="E3770" s="67" t="s">
        <v>370</v>
      </c>
      <c r="F3770" s="68" t="s">
        <v>440</v>
      </c>
      <c r="G3770" s="67" t="s">
        <v>441</v>
      </c>
      <c r="H3770" s="68" t="s">
        <v>363</v>
      </c>
      <c r="I3770" s="69">
        <v>21</v>
      </c>
      <c r="J3770" s="69">
        <v>42</v>
      </c>
      <c r="K3770" s="91"/>
      <c r="L3770" s="91"/>
    </row>
    <row r="3771" spans="2:12" x14ac:dyDescent="0.25">
      <c r="B3771" s="67" t="s">
        <v>402</v>
      </c>
      <c r="C3771" s="67" t="s">
        <v>403</v>
      </c>
      <c r="D3771" s="68" t="s">
        <v>369</v>
      </c>
      <c r="E3771" s="67" t="s">
        <v>370</v>
      </c>
      <c r="F3771" s="68" t="s">
        <v>440</v>
      </c>
      <c r="G3771" s="67" t="s">
        <v>441</v>
      </c>
      <c r="H3771" s="68" t="s">
        <v>364</v>
      </c>
      <c r="I3771" s="69">
        <v>67</v>
      </c>
      <c r="J3771" s="69">
        <v>37</v>
      </c>
      <c r="K3771" s="91"/>
      <c r="L3771" s="91"/>
    </row>
    <row r="3772" spans="2:12" x14ac:dyDescent="0.25">
      <c r="B3772" s="67" t="s">
        <v>402</v>
      </c>
      <c r="C3772" s="67" t="s">
        <v>403</v>
      </c>
      <c r="D3772" s="68" t="s">
        <v>369</v>
      </c>
      <c r="E3772" s="67" t="s">
        <v>370</v>
      </c>
      <c r="F3772" s="68" t="s">
        <v>440</v>
      </c>
      <c r="G3772" s="67" t="s">
        <v>441</v>
      </c>
      <c r="H3772" s="68" t="s">
        <v>362</v>
      </c>
      <c r="I3772" s="69">
        <v>16</v>
      </c>
      <c r="J3772" s="69">
        <v>36</v>
      </c>
      <c r="K3772" s="91"/>
      <c r="L3772" s="91"/>
    </row>
    <row r="3773" spans="2:12" x14ac:dyDescent="0.25">
      <c r="B3773" s="67" t="s">
        <v>402</v>
      </c>
      <c r="C3773" s="67" t="s">
        <v>403</v>
      </c>
      <c r="D3773" s="68" t="s">
        <v>369</v>
      </c>
      <c r="E3773" s="67" t="s">
        <v>370</v>
      </c>
      <c r="F3773" s="68" t="s">
        <v>440</v>
      </c>
      <c r="G3773" s="67" t="s">
        <v>441</v>
      </c>
      <c r="H3773" s="68" t="s">
        <v>363</v>
      </c>
      <c r="I3773" s="69">
        <v>10</v>
      </c>
      <c r="J3773" s="69">
        <v>10</v>
      </c>
      <c r="K3773" s="91"/>
      <c r="L3773" s="91"/>
    </row>
    <row r="3774" spans="2:12" x14ac:dyDescent="0.25">
      <c r="B3774" s="67" t="s">
        <v>402</v>
      </c>
      <c r="C3774" s="67" t="s">
        <v>403</v>
      </c>
      <c r="D3774" s="68" t="s">
        <v>369</v>
      </c>
      <c r="E3774" s="67" t="s">
        <v>370</v>
      </c>
      <c r="F3774" s="68" t="s">
        <v>440</v>
      </c>
      <c r="G3774" s="67" t="s">
        <v>441</v>
      </c>
      <c r="H3774" s="68" t="s">
        <v>364</v>
      </c>
      <c r="I3774" s="69">
        <v>12</v>
      </c>
      <c r="J3774" s="69">
        <v>20</v>
      </c>
      <c r="K3774" s="91"/>
      <c r="L3774" s="91"/>
    </row>
    <row r="3775" spans="2:12" x14ac:dyDescent="0.25">
      <c r="B3775" s="67" t="s">
        <v>402</v>
      </c>
      <c r="C3775" s="67" t="s">
        <v>403</v>
      </c>
      <c r="D3775" s="68" t="s">
        <v>369</v>
      </c>
      <c r="E3775" s="67" t="s">
        <v>370</v>
      </c>
      <c r="F3775" s="68" t="s">
        <v>440</v>
      </c>
      <c r="G3775" s="67" t="s">
        <v>441</v>
      </c>
      <c r="H3775" s="68" t="s">
        <v>362</v>
      </c>
      <c r="I3775" s="69">
        <v>0</v>
      </c>
      <c r="J3775" s="69">
        <v>0</v>
      </c>
      <c r="K3775" s="91"/>
      <c r="L3775" s="91"/>
    </row>
    <row r="3776" spans="2:12" x14ac:dyDescent="0.25">
      <c r="B3776" s="67" t="s">
        <v>402</v>
      </c>
      <c r="C3776" s="67" t="s">
        <v>403</v>
      </c>
      <c r="D3776" s="68" t="s">
        <v>369</v>
      </c>
      <c r="E3776" s="67" t="s">
        <v>370</v>
      </c>
      <c r="F3776" s="68" t="s">
        <v>440</v>
      </c>
      <c r="G3776" s="67" t="s">
        <v>441</v>
      </c>
      <c r="H3776" s="68" t="s">
        <v>363</v>
      </c>
      <c r="I3776" s="69">
        <v>0</v>
      </c>
      <c r="J3776" s="69">
        <v>0</v>
      </c>
      <c r="K3776" s="91"/>
      <c r="L3776" s="91"/>
    </row>
    <row r="3777" spans="2:12" x14ac:dyDescent="0.25">
      <c r="B3777" s="67" t="s">
        <v>402</v>
      </c>
      <c r="C3777" s="67" t="s">
        <v>403</v>
      </c>
      <c r="D3777" s="68" t="s">
        <v>369</v>
      </c>
      <c r="E3777" s="67" t="s">
        <v>370</v>
      </c>
      <c r="F3777" s="68" t="s">
        <v>440</v>
      </c>
      <c r="G3777" s="67" t="s">
        <v>441</v>
      </c>
      <c r="H3777" s="68" t="s">
        <v>364</v>
      </c>
      <c r="I3777" s="69">
        <v>0</v>
      </c>
      <c r="J3777" s="69">
        <v>0</v>
      </c>
      <c r="K3777" s="91"/>
      <c r="L3777" s="91"/>
    </row>
    <row r="3778" spans="2:12" x14ac:dyDescent="0.25">
      <c r="B3778" s="67" t="s">
        <v>402</v>
      </c>
      <c r="C3778" s="67" t="s">
        <v>403</v>
      </c>
      <c r="D3778" s="68" t="s">
        <v>369</v>
      </c>
      <c r="E3778" s="67" t="s">
        <v>370</v>
      </c>
      <c r="F3778" s="68" t="s">
        <v>440</v>
      </c>
      <c r="G3778" s="67" t="s">
        <v>441</v>
      </c>
      <c r="H3778" s="68" t="s">
        <v>362</v>
      </c>
      <c r="I3778" s="69">
        <v>0</v>
      </c>
      <c r="J3778" s="69">
        <v>14</v>
      </c>
      <c r="K3778" s="91"/>
      <c r="L3778" s="91"/>
    </row>
    <row r="3779" spans="2:12" x14ac:dyDescent="0.25">
      <c r="B3779" s="67" t="s">
        <v>402</v>
      </c>
      <c r="C3779" s="67" t="s">
        <v>403</v>
      </c>
      <c r="D3779" s="68" t="s">
        <v>369</v>
      </c>
      <c r="E3779" s="67" t="s">
        <v>370</v>
      </c>
      <c r="F3779" s="68" t="s">
        <v>440</v>
      </c>
      <c r="G3779" s="67" t="s">
        <v>441</v>
      </c>
      <c r="H3779" s="68" t="s">
        <v>363</v>
      </c>
      <c r="I3779" s="69">
        <v>0</v>
      </c>
      <c r="J3779" s="69">
        <v>20</v>
      </c>
      <c r="K3779" s="91"/>
      <c r="L3779" s="91"/>
    </row>
    <row r="3780" spans="2:12" x14ac:dyDescent="0.25">
      <c r="B3780" s="67" t="s">
        <v>402</v>
      </c>
      <c r="C3780" s="67" t="s">
        <v>403</v>
      </c>
      <c r="D3780" s="68" t="s">
        <v>369</v>
      </c>
      <c r="E3780" s="67" t="s">
        <v>370</v>
      </c>
      <c r="F3780" s="68" t="s">
        <v>440</v>
      </c>
      <c r="G3780" s="67" t="s">
        <v>441</v>
      </c>
      <c r="H3780" s="68" t="s">
        <v>364</v>
      </c>
      <c r="I3780" s="69">
        <v>10</v>
      </c>
      <c r="J3780" s="69">
        <v>14</v>
      </c>
      <c r="K3780" s="91"/>
      <c r="L3780" s="91"/>
    </row>
    <row r="3781" spans="2:12" x14ac:dyDescent="0.25">
      <c r="B3781" s="67" t="s">
        <v>402</v>
      </c>
      <c r="C3781" s="67" t="s">
        <v>403</v>
      </c>
      <c r="D3781" s="68" t="s">
        <v>369</v>
      </c>
      <c r="E3781" s="67" t="s">
        <v>370</v>
      </c>
      <c r="F3781" s="68" t="s">
        <v>440</v>
      </c>
      <c r="G3781" s="67" t="s">
        <v>441</v>
      </c>
      <c r="H3781" s="68" t="s">
        <v>362</v>
      </c>
      <c r="I3781" s="69">
        <v>7</v>
      </c>
      <c r="J3781" s="69">
        <v>80</v>
      </c>
      <c r="K3781" s="91"/>
      <c r="L3781" s="91"/>
    </row>
    <row r="3782" spans="2:12" x14ac:dyDescent="0.25">
      <c r="B3782" s="67" t="s">
        <v>402</v>
      </c>
      <c r="C3782" s="67" t="s">
        <v>403</v>
      </c>
      <c r="D3782" s="68" t="s">
        <v>369</v>
      </c>
      <c r="E3782" s="67" t="s">
        <v>370</v>
      </c>
      <c r="F3782" s="68" t="s">
        <v>440</v>
      </c>
      <c r="G3782" s="67" t="s">
        <v>441</v>
      </c>
      <c r="H3782" s="68" t="s">
        <v>363</v>
      </c>
      <c r="I3782" s="69">
        <v>0</v>
      </c>
      <c r="J3782" s="69">
        <v>128</v>
      </c>
      <c r="K3782" s="91"/>
      <c r="L3782" s="91"/>
    </row>
    <row r="3783" spans="2:12" x14ac:dyDescent="0.25">
      <c r="B3783" s="67" t="s">
        <v>402</v>
      </c>
      <c r="C3783" s="67" t="s">
        <v>403</v>
      </c>
      <c r="D3783" s="68" t="s">
        <v>369</v>
      </c>
      <c r="E3783" s="67" t="s">
        <v>370</v>
      </c>
      <c r="F3783" s="68" t="s">
        <v>440</v>
      </c>
      <c r="G3783" s="67" t="s">
        <v>441</v>
      </c>
      <c r="H3783" s="68" t="s">
        <v>364</v>
      </c>
      <c r="I3783" s="69">
        <v>6</v>
      </c>
      <c r="J3783" s="69">
        <v>26</v>
      </c>
      <c r="K3783" s="91"/>
      <c r="L3783" s="91"/>
    </row>
    <row r="3784" spans="2:12" x14ac:dyDescent="0.25">
      <c r="B3784" s="67" t="s">
        <v>402</v>
      </c>
      <c r="C3784" s="67" t="s">
        <v>403</v>
      </c>
      <c r="D3784" s="68" t="s">
        <v>369</v>
      </c>
      <c r="E3784" s="67" t="s">
        <v>370</v>
      </c>
      <c r="F3784" s="68" t="s">
        <v>440</v>
      </c>
      <c r="G3784" s="67" t="s">
        <v>441</v>
      </c>
      <c r="H3784" s="68" t="s">
        <v>362</v>
      </c>
      <c r="I3784" s="69">
        <v>50</v>
      </c>
      <c r="J3784" s="69">
        <v>113</v>
      </c>
      <c r="K3784" s="91"/>
      <c r="L3784" s="91"/>
    </row>
    <row r="3785" spans="2:12" x14ac:dyDescent="0.25">
      <c r="B3785" s="67" t="s">
        <v>402</v>
      </c>
      <c r="C3785" s="67" t="s">
        <v>403</v>
      </c>
      <c r="D3785" s="68" t="s">
        <v>369</v>
      </c>
      <c r="E3785" s="67" t="s">
        <v>370</v>
      </c>
      <c r="F3785" s="68" t="s">
        <v>440</v>
      </c>
      <c r="G3785" s="67" t="s">
        <v>441</v>
      </c>
      <c r="H3785" s="68" t="s">
        <v>363</v>
      </c>
      <c r="I3785" s="69">
        <v>292</v>
      </c>
      <c r="J3785" s="69">
        <v>314</v>
      </c>
      <c r="K3785" s="91"/>
      <c r="L3785" s="91"/>
    </row>
    <row r="3786" spans="2:12" x14ac:dyDescent="0.25">
      <c r="B3786" s="67" t="s">
        <v>402</v>
      </c>
      <c r="C3786" s="67" t="s">
        <v>403</v>
      </c>
      <c r="D3786" s="68" t="s">
        <v>369</v>
      </c>
      <c r="E3786" s="67" t="s">
        <v>370</v>
      </c>
      <c r="F3786" s="68" t="s">
        <v>440</v>
      </c>
      <c r="G3786" s="67" t="s">
        <v>441</v>
      </c>
      <c r="H3786" s="68" t="s">
        <v>364</v>
      </c>
      <c r="I3786" s="69">
        <v>58</v>
      </c>
      <c r="J3786" s="69">
        <v>43</v>
      </c>
      <c r="K3786" s="91"/>
      <c r="L3786" s="91"/>
    </row>
    <row r="3787" spans="2:12" x14ac:dyDescent="0.25">
      <c r="B3787" s="67" t="s">
        <v>402</v>
      </c>
      <c r="C3787" s="67" t="s">
        <v>403</v>
      </c>
      <c r="D3787" s="68" t="s">
        <v>369</v>
      </c>
      <c r="E3787" s="67" t="s">
        <v>370</v>
      </c>
      <c r="F3787" s="68" t="s">
        <v>440</v>
      </c>
      <c r="G3787" s="67" t="s">
        <v>441</v>
      </c>
      <c r="H3787" s="68" t="s">
        <v>362</v>
      </c>
      <c r="I3787" s="69">
        <v>0</v>
      </c>
      <c r="J3787" s="69">
        <v>80</v>
      </c>
      <c r="K3787" s="91"/>
      <c r="L3787" s="91"/>
    </row>
    <row r="3788" spans="2:12" x14ac:dyDescent="0.25">
      <c r="B3788" s="67" t="s">
        <v>402</v>
      </c>
      <c r="C3788" s="67" t="s">
        <v>403</v>
      </c>
      <c r="D3788" s="68" t="s">
        <v>369</v>
      </c>
      <c r="E3788" s="67" t="s">
        <v>370</v>
      </c>
      <c r="F3788" s="68" t="s">
        <v>440</v>
      </c>
      <c r="G3788" s="67" t="s">
        <v>441</v>
      </c>
      <c r="H3788" s="68" t="s">
        <v>363</v>
      </c>
      <c r="I3788" s="69">
        <v>0</v>
      </c>
      <c r="J3788" s="69">
        <v>136</v>
      </c>
      <c r="K3788" s="91"/>
      <c r="L3788" s="91"/>
    </row>
    <row r="3789" spans="2:12" x14ac:dyDescent="0.25">
      <c r="B3789" s="67" t="s">
        <v>402</v>
      </c>
      <c r="C3789" s="67" t="s">
        <v>403</v>
      </c>
      <c r="D3789" s="68" t="s">
        <v>369</v>
      </c>
      <c r="E3789" s="67" t="s">
        <v>370</v>
      </c>
      <c r="F3789" s="68" t="s">
        <v>440</v>
      </c>
      <c r="G3789" s="67" t="s">
        <v>441</v>
      </c>
      <c r="H3789" s="68" t="s">
        <v>364</v>
      </c>
      <c r="I3789" s="69">
        <v>15</v>
      </c>
      <c r="J3789" s="69">
        <v>65</v>
      </c>
      <c r="K3789" s="91"/>
      <c r="L3789" s="91"/>
    </row>
    <row r="3790" spans="2:12" x14ac:dyDescent="0.25">
      <c r="B3790" s="67" t="s">
        <v>402</v>
      </c>
      <c r="C3790" s="67" t="s">
        <v>403</v>
      </c>
      <c r="D3790" s="68" t="s">
        <v>369</v>
      </c>
      <c r="E3790" s="67" t="s">
        <v>370</v>
      </c>
      <c r="F3790" s="68" t="s">
        <v>440</v>
      </c>
      <c r="G3790" s="67" t="s">
        <v>441</v>
      </c>
      <c r="H3790" s="68" t="s">
        <v>362</v>
      </c>
      <c r="I3790" s="69">
        <v>10</v>
      </c>
      <c r="J3790" s="69">
        <v>60</v>
      </c>
      <c r="K3790" s="91"/>
      <c r="L3790" s="91"/>
    </row>
    <row r="3791" spans="2:12" x14ac:dyDescent="0.25">
      <c r="B3791" s="67" t="s">
        <v>402</v>
      </c>
      <c r="C3791" s="67" t="s">
        <v>403</v>
      </c>
      <c r="D3791" s="68" t="s">
        <v>369</v>
      </c>
      <c r="E3791" s="67" t="s">
        <v>370</v>
      </c>
      <c r="F3791" s="68" t="s">
        <v>440</v>
      </c>
      <c r="G3791" s="67" t="s">
        <v>441</v>
      </c>
      <c r="H3791" s="68" t="s">
        <v>363</v>
      </c>
      <c r="I3791" s="69">
        <v>0</v>
      </c>
      <c r="J3791" s="69">
        <v>0</v>
      </c>
      <c r="K3791" s="91"/>
      <c r="L3791" s="91"/>
    </row>
    <row r="3792" spans="2:12" x14ac:dyDescent="0.25">
      <c r="B3792" s="67" t="s">
        <v>402</v>
      </c>
      <c r="C3792" s="67" t="s">
        <v>403</v>
      </c>
      <c r="D3792" s="68" t="s">
        <v>369</v>
      </c>
      <c r="E3792" s="67" t="s">
        <v>370</v>
      </c>
      <c r="F3792" s="68" t="s">
        <v>440</v>
      </c>
      <c r="G3792" s="67" t="s">
        <v>441</v>
      </c>
      <c r="H3792" s="68" t="s">
        <v>364</v>
      </c>
      <c r="I3792" s="69">
        <v>0</v>
      </c>
      <c r="J3792" s="69">
        <v>0</v>
      </c>
      <c r="K3792" s="91"/>
      <c r="L3792" s="91"/>
    </row>
    <row r="3793" spans="2:12" x14ac:dyDescent="0.25">
      <c r="B3793" s="67" t="s">
        <v>402</v>
      </c>
      <c r="C3793" s="67" t="s">
        <v>403</v>
      </c>
      <c r="D3793" s="68" t="s">
        <v>369</v>
      </c>
      <c r="E3793" s="67" t="s">
        <v>370</v>
      </c>
      <c r="F3793" s="68" t="s">
        <v>440</v>
      </c>
      <c r="G3793" s="67" t="s">
        <v>441</v>
      </c>
      <c r="H3793" s="68" t="s">
        <v>362</v>
      </c>
      <c r="I3793" s="69">
        <v>32</v>
      </c>
      <c r="J3793" s="69">
        <v>32</v>
      </c>
      <c r="K3793" s="91"/>
      <c r="L3793" s="91"/>
    </row>
    <row r="3794" spans="2:12" x14ac:dyDescent="0.25">
      <c r="B3794" s="67" t="s">
        <v>402</v>
      </c>
      <c r="C3794" s="67" t="s">
        <v>403</v>
      </c>
      <c r="D3794" s="68" t="s">
        <v>369</v>
      </c>
      <c r="E3794" s="67" t="s">
        <v>370</v>
      </c>
      <c r="F3794" s="68" t="s">
        <v>440</v>
      </c>
      <c r="G3794" s="67" t="s">
        <v>441</v>
      </c>
      <c r="H3794" s="68" t="s">
        <v>363</v>
      </c>
      <c r="I3794" s="69">
        <v>67</v>
      </c>
      <c r="J3794" s="69">
        <v>74</v>
      </c>
      <c r="K3794" s="91"/>
      <c r="L3794" s="91"/>
    </row>
    <row r="3795" spans="2:12" x14ac:dyDescent="0.25">
      <c r="B3795" s="67" t="s">
        <v>402</v>
      </c>
      <c r="C3795" s="67" t="s">
        <v>403</v>
      </c>
      <c r="D3795" s="68" t="s">
        <v>369</v>
      </c>
      <c r="E3795" s="67" t="s">
        <v>370</v>
      </c>
      <c r="F3795" s="68" t="s">
        <v>440</v>
      </c>
      <c r="G3795" s="67" t="s">
        <v>441</v>
      </c>
      <c r="H3795" s="68" t="s">
        <v>364</v>
      </c>
      <c r="I3795" s="69">
        <v>0</v>
      </c>
      <c r="J3795" s="69">
        <v>0</v>
      </c>
      <c r="K3795" s="91"/>
      <c r="L3795" s="91"/>
    </row>
    <row r="3796" spans="2:12" x14ac:dyDescent="0.25">
      <c r="B3796" s="67" t="s">
        <v>402</v>
      </c>
      <c r="C3796" s="67" t="s">
        <v>403</v>
      </c>
      <c r="D3796" s="68" t="s">
        <v>369</v>
      </c>
      <c r="E3796" s="67" t="s">
        <v>370</v>
      </c>
      <c r="F3796" s="68" t="s">
        <v>440</v>
      </c>
      <c r="G3796" s="67" t="s">
        <v>441</v>
      </c>
      <c r="H3796" s="68" t="s">
        <v>362</v>
      </c>
      <c r="I3796" s="69">
        <v>0</v>
      </c>
      <c r="J3796" s="69">
        <v>11</v>
      </c>
      <c r="K3796" s="91"/>
      <c r="L3796" s="91"/>
    </row>
    <row r="3797" spans="2:12" x14ac:dyDescent="0.25">
      <c r="B3797" s="67" t="s">
        <v>402</v>
      </c>
      <c r="C3797" s="67" t="s">
        <v>403</v>
      </c>
      <c r="D3797" s="68" t="s">
        <v>369</v>
      </c>
      <c r="E3797" s="67" t="s">
        <v>370</v>
      </c>
      <c r="F3797" s="68" t="s">
        <v>440</v>
      </c>
      <c r="G3797" s="67" t="s">
        <v>441</v>
      </c>
      <c r="H3797" s="68" t="s">
        <v>364</v>
      </c>
      <c r="I3797" s="69">
        <v>20</v>
      </c>
      <c r="J3797" s="69">
        <v>0</v>
      </c>
      <c r="K3797" s="91"/>
      <c r="L3797" s="91"/>
    </row>
    <row r="3798" spans="2:12" x14ac:dyDescent="0.25">
      <c r="B3798" s="67" t="s">
        <v>402</v>
      </c>
      <c r="C3798" s="67" t="s">
        <v>403</v>
      </c>
      <c r="D3798" s="68" t="s">
        <v>369</v>
      </c>
      <c r="E3798" s="67" t="s">
        <v>370</v>
      </c>
      <c r="F3798" s="68" t="s">
        <v>440</v>
      </c>
      <c r="G3798" s="67" t="s">
        <v>441</v>
      </c>
      <c r="H3798" s="68" t="s">
        <v>362</v>
      </c>
      <c r="I3798" s="69">
        <v>123</v>
      </c>
      <c r="J3798" s="69">
        <v>141</v>
      </c>
      <c r="K3798" s="91"/>
      <c r="L3798" s="91"/>
    </row>
    <row r="3799" spans="2:12" x14ac:dyDescent="0.25">
      <c r="B3799" s="67" t="s">
        <v>402</v>
      </c>
      <c r="C3799" s="67" t="s">
        <v>403</v>
      </c>
      <c r="D3799" s="68" t="s">
        <v>369</v>
      </c>
      <c r="E3799" s="67" t="s">
        <v>370</v>
      </c>
      <c r="F3799" s="68" t="s">
        <v>440</v>
      </c>
      <c r="G3799" s="67" t="s">
        <v>441</v>
      </c>
      <c r="H3799" s="68" t="s">
        <v>363</v>
      </c>
      <c r="I3799" s="69">
        <v>440</v>
      </c>
      <c r="J3799" s="69">
        <v>478</v>
      </c>
      <c r="K3799" s="91"/>
      <c r="L3799" s="91"/>
    </row>
    <row r="3800" spans="2:12" x14ac:dyDescent="0.25">
      <c r="B3800" s="67" t="s">
        <v>402</v>
      </c>
      <c r="C3800" s="67" t="s">
        <v>403</v>
      </c>
      <c r="D3800" s="68" t="s">
        <v>369</v>
      </c>
      <c r="E3800" s="67" t="s">
        <v>370</v>
      </c>
      <c r="F3800" s="68" t="s">
        <v>440</v>
      </c>
      <c r="G3800" s="67" t="s">
        <v>441</v>
      </c>
      <c r="H3800" s="68" t="s">
        <v>364</v>
      </c>
      <c r="I3800" s="69">
        <v>7</v>
      </c>
      <c r="J3800" s="69">
        <v>28</v>
      </c>
      <c r="K3800" s="91"/>
      <c r="L3800" s="91"/>
    </row>
    <row r="3801" spans="2:12" x14ac:dyDescent="0.25">
      <c r="B3801" s="67" t="s">
        <v>402</v>
      </c>
      <c r="C3801" s="67" t="s">
        <v>403</v>
      </c>
      <c r="D3801" s="68" t="s">
        <v>369</v>
      </c>
      <c r="E3801" s="67" t="s">
        <v>370</v>
      </c>
      <c r="F3801" s="68" t="s">
        <v>440</v>
      </c>
      <c r="G3801" s="67" t="s">
        <v>441</v>
      </c>
      <c r="H3801" s="68" t="s">
        <v>362</v>
      </c>
      <c r="I3801" s="69">
        <v>47</v>
      </c>
      <c r="J3801" s="69">
        <v>56</v>
      </c>
      <c r="K3801" s="91"/>
      <c r="L3801" s="91"/>
    </row>
    <row r="3802" spans="2:12" x14ac:dyDescent="0.25">
      <c r="B3802" s="67" t="s">
        <v>402</v>
      </c>
      <c r="C3802" s="67" t="s">
        <v>403</v>
      </c>
      <c r="D3802" s="68" t="s">
        <v>369</v>
      </c>
      <c r="E3802" s="67" t="s">
        <v>370</v>
      </c>
      <c r="F3802" s="68" t="s">
        <v>440</v>
      </c>
      <c r="G3802" s="67" t="s">
        <v>441</v>
      </c>
      <c r="H3802" s="68" t="s">
        <v>363</v>
      </c>
      <c r="I3802" s="69">
        <v>131</v>
      </c>
      <c r="J3802" s="69">
        <v>157</v>
      </c>
      <c r="K3802" s="91"/>
      <c r="L3802" s="91"/>
    </row>
    <row r="3803" spans="2:12" x14ac:dyDescent="0.25">
      <c r="B3803" s="67" t="s">
        <v>402</v>
      </c>
      <c r="C3803" s="67" t="s">
        <v>403</v>
      </c>
      <c r="D3803" s="68" t="s">
        <v>369</v>
      </c>
      <c r="E3803" s="67" t="s">
        <v>370</v>
      </c>
      <c r="F3803" s="68" t="s">
        <v>440</v>
      </c>
      <c r="G3803" s="67" t="s">
        <v>441</v>
      </c>
      <c r="H3803" s="68" t="s">
        <v>364</v>
      </c>
      <c r="I3803" s="69">
        <v>50</v>
      </c>
      <c r="J3803" s="69">
        <v>36</v>
      </c>
      <c r="K3803" s="91"/>
      <c r="L3803" s="91"/>
    </row>
    <row r="3804" spans="2:12" x14ac:dyDescent="0.25">
      <c r="B3804" s="67" t="s">
        <v>402</v>
      </c>
      <c r="C3804" s="67" t="s">
        <v>403</v>
      </c>
      <c r="D3804" s="68" t="s">
        <v>369</v>
      </c>
      <c r="E3804" s="67" t="s">
        <v>370</v>
      </c>
      <c r="F3804" s="68" t="s">
        <v>440</v>
      </c>
      <c r="G3804" s="67" t="s">
        <v>441</v>
      </c>
      <c r="H3804" s="68" t="s">
        <v>362</v>
      </c>
      <c r="I3804" s="69">
        <v>32</v>
      </c>
      <c r="J3804" s="69">
        <v>33</v>
      </c>
      <c r="K3804" s="91"/>
      <c r="L3804" s="91"/>
    </row>
    <row r="3805" spans="2:12" x14ac:dyDescent="0.25">
      <c r="B3805" s="67" t="s">
        <v>402</v>
      </c>
      <c r="C3805" s="67" t="s">
        <v>403</v>
      </c>
      <c r="D3805" s="68" t="s">
        <v>369</v>
      </c>
      <c r="E3805" s="67" t="s">
        <v>370</v>
      </c>
      <c r="F3805" s="68" t="s">
        <v>440</v>
      </c>
      <c r="G3805" s="67" t="s">
        <v>441</v>
      </c>
      <c r="H3805" s="68" t="s">
        <v>363</v>
      </c>
      <c r="I3805" s="69">
        <v>26</v>
      </c>
      <c r="J3805" s="69">
        <v>40</v>
      </c>
      <c r="K3805" s="91"/>
      <c r="L3805" s="91"/>
    </row>
    <row r="3806" spans="2:12" x14ac:dyDescent="0.25">
      <c r="B3806" s="67" t="s">
        <v>402</v>
      </c>
      <c r="C3806" s="67" t="s">
        <v>403</v>
      </c>
      <c r="D3806" s="68" t="s">
        <v>369</v>
      </c>
      <c r="E3806" s="67" t="s">
        <v>370</v>
      </c>
      <c r="F3806" s="68" t="s">
        <v>440</v>
      </c>
      <c r="G3806" s="67" t="s">
        <v>441</v>
      </c>
      <c r="H3806" s="68" t="s">
        <v>362</v>
      </c>
      <c r="I3806" s="69">
        <v>111</v>
      </c>
      <c r="J3806" s="69">
        <v>127</v>
      </c>
      <c r="K3806" s="91"/>
      <c r="L3806" s="91"/>
    </row>
    <row r="3807" spans="2:12" x14ac:dyDescent="0.25">
      <c r="B3807" s="67" t="s">
        <v>402</v>
      </c>
      <c r="C3807" s="67" t="s">
        <v>403</v>
      </c>
      <c r="D3807" s="68" t="s">
        <v>369</v>
      </c>
      <c r="E3807" s="67" t="s">
        <v>370</v>
      </c>
      <c r="F3807" s="68" t="s">
        <v>440</v>
      </c>
      <c r="G3807" s="67" t="s">
        <v>441</v>
      </c>
      <c r="H3807" s="68" t="s">
        <v>363</v>
      </c>
      <c r="I3807" s="69">
        <v>106</v>
      </c>
      <c r="J3807" s="69">
        <v>150</v>
      </c>
      <c r="K3807" s="91"/>
      <c r="L3807" s="91"/>
    </row>
    <row r="3808" spans="2:12" x14ac:dyDescent="0.25">
      <c r="B3808" s="67" t="s">
        <v>402</v>
      </c>
      <c r="C3808" s="67" t="s">
        <v>403</v>
      </c>
      <c r="D3808" s="68" t="s">
        <v>369</v>
      </c>
      <c r="E3808" s="67" t="s">
        <v>370</v>
      </c>
      <c r="F3808" s="68" t="s">
        <v>440</v>
      </c>
      <c r="G3808" s="67" t="s">
        <v>441</v>
      </c>
      <c r="H3808" s="68" t="s">
        <v>364</v>
      </c>
      <c r="I3808" s="69">
        <v>37</v>
      </c>
      <c r="J3808" s="69">
        <v>25</v>
      </c>
      <c r="K3808" s="91"/>
      <c r="L3808" s="91"/>
    </row>
    <row r="3809" spans="2:12" x14ac:dyDescent="0.25">
      <c r="B3809" s="67" t="s">
        <v>402</v>
      </c>
      <c r="C3809" s="67" t="s">
        <v>403</v>
      </c>
      <c r="D3809" s="68" t="s">
        <v>369</v>
      </c>
      <c r="E3809" s="67" t="s">
        <v>370</v>
      </c>
      <c r="F3809" s="68" t="s">
        <v>440</v>
      </c>
      <c r="G3809" s="67" t="s">
        <v>441</v>
      </c>
      <c r="H3809" s="68" t="s">
        <v>364</v>
      </c>
      <c r="I3809" s="69">
        <v>17</v>
      </c>
      <c r="J3809" s="69">
        <v>0</v>
      </c>
      <c r="K3809" s="91"/>
      <c r="L3809" s="91"/>
    </row>
    <row r="3810" spans="2:12" x14ac:dyDescent="0.25">
      <c r="B3810" s="67" t="s">
        <v>402</v>
      </c>
      <c r="C3810" s="67" t="s">
        <v>403</v>
      </c>
      <c r="D3810" s="68" t="s">
        <v>369</v>
      </c>
      <c r="E3810" s="67" t="s">
        <v>370</v>
      </c>
      <c r="F3810" s="68" t="s">
        <v>440</v>
      </c>
      <c r="G3810" s="67" t="s">
        <v>441</v>
      </c>
      <c r="H3810" s="68" t="s">
        <v>362</v>
      </c>
      <c r="I3810" s="69">
        <v>64</v>
      </c>
      <c r="J3810" s="69">
        <v>61</v>
      </c>
      <c r="K3810" s="91"/>
      <c r="L3810" s="91"/>
    </row>
    <row r="3811" spans="2:12" x14ac:dyDescent="0.25">
      <c r="B3811" s="67" t="s">
        <v>402</v>
      </c>
      <c r="C3811" s="67" t="s">
        <v>403</v>
      </c>
      <c r="D3811" s="68" t="s">
        <v>369</v>
      </c>
      <c r="E3811" s="67" t="s">
        <v>370</v>
      </c>
      <c r="F3811" s="68" t="s">
        <v>440</v>
      </c>
      <c r="G3811" s="67" t="s">
        <v>441</v>
      </c>
      <c r="H3811" s="68" t="s">
        <v>363</v>
      </c>
      <c r="I3811" s="69">
        <v>43</v>
      </c>
      <c r="J3811" s="69">
        <v>90</v>
      </c>
      <c r="K3811" s="91"/>
      <c r="L3811" s="91"/>
    </row>
    <row r="3812" spans="2:12" x14ac:dyDescent="0.25">
      <c r="B3812" s="67" t="s">
        <v>402</v>
      </c>
      <c r="C3812" s="67" t="s">
        <v>403</v>
      </c>
      <c r="D3812" s="68" t="s">
        <v>369</v>
      </c>
      <c r="E3812" s="67" t="s">
        <v>370</v>
      </c>
      <c r="F3812" s="68" t="s">
        <v>440</v>
      </c>
      <c r="G3812" s="67" t="s">
        <v>441</v>
      </c>
      <c r="H3812" s="68" t="s">
        <v>364</v>
      </c>
      <c r="I3812" s="69">
        <v>0</v>
      </c>
      <c r="J3812" s="69">
        <v>31</v>
      </c>
      <c r="K3812" s="91"/>
      <c r="L3812" s="91"/>
    </row>
    <row r="3813" spans="2:12" x14ac:dyDescent="0.25">
      <c r="B3813" s="67" t="s">
        <v>402</v>
      </c>
      <c r="C3813" s="67" t="s">
        <v>403</v>
      </c>
      <c r="D3813" s="68" t="s">
        <v>369</v>
      </c>
      <c r="E3813" s="67" t="s">
        <v>370</v>
      </c>
      <c r="F3813" s="68" t="s">
        <v>440</v>
      </c>
      <c r="G3813" s="67" t="s">
        <v>441</v>
      </c>
      <c r="H3813" s="68" t="s">
        <v>362</v>
      </c>
      <c r="I3813" s="69">
        <v>49</v>
      </c>
      <c r="J3813" s="69">
        <v>35</v>
      </c>
      <c r="K3813" s="91"/>
      <c r="L3813" s="91"/>
    </row>
    <row r="3814" spans="2:12" x14ac:dyDescent="0.25">
      <c r="B3814" s="67" t="s">
        <v>402</v>
      </c>
      <c r="C3814" s="67" t="s">
        <v>403</v>
      </c>
      <c r="D3814" s="68" t="s">
        <v>369</v>
      </c>
      <c r="E3814" s="67" t="s">
        <v>370</v>
      </c>
      <c r="F3814" s="68" t="s">
        <v>440</v>
      </c>
      <c r="G3814" s="67" t="s">
        <v>441</v>
      </c>
      <c r="H3814" s="68" t="s">
        <v>363</v>
      </c>
      <c r="I3814" s="69">
        <v>28</v>
      </c>
      <c r="J3814" s="69">
        <v>39</v>
      </c>
      <c r="K3814" s="91"/>
      <c r="L3814" s="91"/>
    </row>
    <row r="3815" spans="2:12" x14ac:dyDescent="0.25">
      <c r="B3815" s="67" t="s">
        <v>402</v>
      </c>
      <c r="C3815" s="67" t="s">
        <v>403</v>
      </c>
      <c r="D3815" s="68" t="s">
        <v>369</v>
      </c>
      <c r="E3815" s="67" t="s">
        <v>370</v>
      </c>
      <c r="F3815" s="68" t="s">
        <v>440</v>
      </c>
      <c r="G3815" s="67" t="s">
        <v>441</v>
      </c>
      <c r="H3815" s="68" t="s">
        <v>364</v>
      </c>
      <c r="I3815" s="69">
        <v>0</v>
      </c>
      <c r="J3815" s="69">
        <v>21</v>
      </c>
      <c r="K3815" s="91"/>
      <c r="L3815" s="91"/>
    </row>
    <row r="3816" spans="2:12" x14ac:dyDescent="0.25">
      <c r="B3816" s="67" t="s">
        <v>402</v>
      </c>
      <c r="C3816" s="67" t="s">
        <v>403</v>
      </c>
      <c r="D3816" s="68" t="s">
        <v>369</v>
      </c>
      <c r="E3816" s="67" t="s">
        <v>370</v>
      </c>
      <c r="F3816" s="68" t="s">
        <v>440</v>
      </c>
      <c r="G3816" s="67" t="s">
        <v>441</v>
      </c>
      <c r="H3816" s="68" t="s">
        <v>362</v>
      </c>
      <c r="I3816" s="69">
        <v>0</v>
      </c>
      <c r="J3816" s="69">
        <v>0</v>
      </c>
      <c r="K3816" s="91"/>
      <c r="L3816" s="91"/>
    </row>
    <row r="3817" spans="2:12" x14ac:dyDescent="0.25">
      <c r="B3817" s="67" t="s">
        <v>402</v>
      </c>
      <c r="C3817" s="67" t="s">
        <v>403</v>
      </c>
      <c r="D3817" s="68" t="s">
        <v>369</v>
      </c>
      <c r="E3817" s="67" t="s">
        <v>370</v>
      </c>
      <c r="F3817" s="68" t="s">
        <v>440</v>
      </c>
      <c r="G3817" s="67" t="s">
        <v>441</v>
      </c>
      <c r="H3817" s="68" t="s">
        <v>364</v>
      </c>
      <c r="I3817" s="69">
        <v>0</v>
      </c>
      <c r="J3817" s="69">
        <v>0</v>
      </c>
      <c r="K3817" s="91"/>
      <c r="L3817" s="91"/>
    </row>
    <row r="3818" spans="2:12" x14ac:dyDescent="0.25">
      <c r="B3818" s="67" t="s">
        <v>402</v>
      </c>
      <c r="C3818" s="67" t="s">
        <v>403</v>
      </c>
      <c r="D3818" s="68" t="s">
        <v>369</v>
      </c>
      <c r="E3818" s="67" t="s">
        <v>370</v>
      </c>
      <c r="F3818" s="68" t="s">
        <v>440</v>
      </c>
      <c r="G3818" s="67" t="s">
        <v>441</v>
      </c>
      <c r="H3818" s="68" t="s">
        <v>362</v>
      </c>
      <c r="I3818" s="69">
        <v>0</v>
      </c>
      <c r="J3818" s="69">
        <v>0</v>
      </c>
      <c r="K3818" s="91"/>
      <c r="L3818" s="91"/>
    </row>
    <row r="3819" spans="2:12" x14ac:dyDescent="0.25">
      <c r="B3819" s="67" t="s">
        <v>402</v>
      </c>
      <c r="C3819" s="67" t="s">
        <v>403</v>
      </c>
      <c r="D3819" s="68" t="s">
        <v>369</v>
      </c>
      <c r="E3819" s="67" t="s">
        <v>370</v>
      </c>
      <c r="F3819" s="68" t="s">
        <v>440</v>
      </c>
      <c r="G3819" s="67" t="s">
        <v>441</v>
      </c>
      <c r="H3819" s="68" t="s">
        <v>363</v>
      </c>
      <c r="I3819" s="69">
        <v>0</v>
      </c>
      <c r="J3819" s="69">
        <v>0</v>
      </c>
      <c r="K3819" s="91"/>
      <c r="L3819" s="91"/>
    </row>
    <row r="3820" spans="2:12" x14ac:dyDescent="0.25">
      <c r="B3820" s="67" t="s">
        <v>402</v>
      </c>
      <c r="C3820" s="67" t="s">
        <v>403</v>
      </c>
      <c r="D3820" s="68" t="s">
        <v>369</v>
      </c>
      <c r="E3820" s="67" t="s">
        <v>370</v>
      </c>
      <c r="F3820" s="68" t="s">
        <v>440</v>
      </c>
      <c r="G3820" s="67" t="s">
        <v>441</v>
      </c>
      <c r="H3820" s="68" t="s">
        <v>364</v>
      </c>
      <c r="I3820" s="69">
        <v>0</v>
      </c>
      <c r="J3820" s="69">
        <v>0</v>
      </c>
      <c r="K3820" s="91"/>
      <c r="L3820" s="91"/>
    </row>
    <row r="3821" spans="2:12" x14ac:dyDescent="0.25">
      <c r="B3821" s="67" t="s">
        <v>402</v>
      </c>
      <c r="C3821" s="67" t="s">
        <v>403</v>
      </c>
      <c r="D3821" s="68" t="s">
        <v>369</v>
      </c>
      <c r="E3821" s="67" t="s">
        <v>370</v>
      </c>
      <c r="F3821" s="68" t="s">
        <v>440</v>
      </c>
      <c r="G3821" s="67" t="s">
        <v>441</v>
      </c>
      <c r="H3821" s="68" t="s">
        <v>362</v>
      </c>
      <c r="I3821" s="69">
        <v>0</v>
      </c>
      <c r="J3821" s="69">
        <v>0</v>
      </c>
      <c r="K3821" s="91"/>
      <c r="L3821" s="91"/>
    </row>
    <row r="3822" spans="2:12" x14ac:dyDescent="0.25">
      <c r="B3822" s="67" t="s">
        <v>402</v>
      </c>
      <c r="C3822" s="67" t="s">
        <v>403</v>
      </c>
      <c r="D3822" s="68" t="s">
        <v>369</v>
      </c>
      <c r="E3822" s="67" t="s">
        <v>370</v>
      </c>
      <c r="F3822" s="68" t="s">
        <v>440</v>
      </c>
      <c r="G3822" s="67" t="s">
        <v>441</v>
      </c>
      <c r="H3822" s="68" t="s">
        <v>363</v>
      </c>
      <c r="I3822" s="69">
        <v>0.3296</v>
      </c>
      <c r="J3822" s="69">
        <v>8.2400000000000001E-2</v>
      </c>
      <c r="K3822" s="91"/>
      <c r="L3822" s="91"/>
    </row>
    <row r="3823" spans="2:12" x14ac:dyDescent="0.25">
      <c r="B3823" s="67" t="s">
        <v>402</v>
      </c>
      <c r="C3823" s="67" t="s">
        <v>403</v>
      </c>
      <c r="D3823" s="68" t="s">
        <v>369</v>
      </c>
      <c r="E3823" s="67" t="s">
        <v>370</v>
      </c>
      <c r="F3823" s="68" t="s">
        <v>440</v>
      </c>
      <c r="G3823" s="67" t="s">
        <v>441</v>
      </c>
      <c r="H3823" s="68" t="s">
        <v>364</v>
      </c>
      <c r="I3823" s="69">
        <v>0</v>
      </c>
      <c r="J3823" s="69">
        <v>0</v>
      </c>
      <c r="K3823" s="91"/>
      <c r="L3823" s="91"/>
    </row>
    <row r="3824" spans="2:12" x14ac:dyDescent="0.25">
      <c r="B3824" s="67" t="s">
        <v>402</v>
      </c>
      <c r="C3824" s="67" t="s">
        <v>403</v>
      </c>
      <c r="D3824" s="68" t="s">
        <v>369</v>
      </c>
      <c r="E3824" s="67" t="s">
        <v>370</v>
      </c>
      <c r="F3824" s="68" t="s">
        <v>440</v>
      </c>
      <c r="G3824" s="67" t="s">
        <v>441</v>
      </c>
      <c r="H3824" s="68" t="s">
        <v>362</v>
      </c>
      <c r="I3824" s="69">
        <v>49</v>
      </c>
      <c r="J3824" s="69">
        <v>91</v>
      </c>
      <c r="K3824" s="91"/>
      <c r="L3824" s="91"/>
    </row>
    <row r="3825" spans="2:12" x14ac:dyDescent="0.25">
      <c r="B3825" s="67" t="s">
        <v>402</v>
      </c>
      <c r="C3825" s="67" t="s">
        <v>403</v>
      </c>
      <c r="D3825" s="68" t="s">
        <v>369</v>
      </c>
      <c r="E3825" s="67" t="s">
        <v>370</v>
      </c>
      <c r="F3825" s="68" t="s">
        <v>440</v>
      </c>
      <c r="G3825" s="67" t="s">
        <v>441</v>
      </c>
      <c r="H3825" s="68" t="s">
        <v>363</v>
      </c>
      <c r="I3825" s="69">
        <v>263</v>
      </c>
      <c r="J3825" s="69">
        <v>339</v>
      </c>
      <c r="K3825" s="91"/>
      <c r="L3825" s="91"/>
    </row>
    <row r="3826" spans="2:12" x14ac:dyDescent="0.25">
      <c r="B3826" s="67" t="s">
        <v>402</v>
      </c>
      <c r="C3826" s="67" t="s">
        <v>403</v>
      </c>
      <c r="D3826" s="68" t="s">
        <v>369</v>
      </c>
      <c r="E3826" s="67" t="s">
        <v>370</v>
      </c>
      <c r="F3826" s="68" t="s">
        <v>440</v>
      </c>
      <c r="G3826" s="67" t="s">
        <v>441</v>
      </c>
      <c r="H3826" s="68" t="s">
        <v>364</v>
      </c>
      <c r="I3826" s="69">
        <v>41</v>
      </c>
      <c r="J3826" s="69">
        <v>56</v>
      </c>
      <c r="K3826" s="91"/>
      <c r="L3826" s="91"/>
    </row>
    <row r="3827" spans="2:12" x14ac:dyDescent="0.25">
      <c r="B3827" s="67" t="s">
        <v>402</v>
      </c>
      <c r="C3827" s="67" t="s">
        <v>403</v>
      </c>
      <c r="D3827" s="68" t="s">
        <v>369</v>
      </c>
      <c r="E3827" s="67" t="s">
        <v>370</v>
      </c>
      <c r="F3827" s="68" t="s">
        <v>440</v>
      </c>
      <c r="G3827" s="67" t="s">
        <v>441</v>
      </c>
      <c r="H3827" s="68" t="s">
        <v>362</v>
      </c>
      <c r="I3827" s="69">
        <v>10</v>
      </c>
      <c r="J3827" s="69">
        <v>0</v>
      </c>
      <c r="K3827" s="91"/>
      <c r="L3827" s="91"/>
    </row>
    <row r="3828" spans="2:12" x14ac:dyDescent="0.25">
      <c r="B3828" s="67" t="s">
        <v>402</v>
      </c>
      <c r="C3828" s="67" t="s">
        <v>403</v>
      </c>
      <c r="D3828" s="68" t="s">
        <v>369</v>
      </c>
      <c r="E3828" s="67" t="s">
        <v>370</v>
      </c>
      <c r="F3828" s="68" t="s">
        <v>440</v>
      </c>
      <c r="G3828" s="67" t="s">
        <v>441</v>
      </c>
      <c r="H3828" s="68" t="s">
        <v>363</v>
      </c>
      <c r="I3828" s="69">
        <v>29</v>
      </c>
      <c r="J3828" s="69">
        <v>69</v>
      </c>
      <c r="K3828" s="91"/>
      <c r="L3828" s="91"/>
    </row>
    <row r="3829" spans="2:12" x14ac:dyDescent="0.25">
      <c r="B3829" s="67" t="s">
        <v>402</v>
      </c>
      <c r="C3829" s="67" t="s">
        <v>403</v>
      </c>
      <c r="D3829" s="68" t="s">
        <v>369</v>
      </c>
      <c r="E3829" s="67" t="s">
        <v>370</v>
      </c>
      <c r="F3829" s="68" t="s">
        <v>440</v>
      </c>
      <c r="G3829" s="67" t="s">
        <v>441</v>
      </c>
      <c r="H3829" s="68" t="s">
        <v>364</v>
      </c>
      <c r="I3829" s="69">
        <v>13</v>
      </c>
      <c r="J3829" s="69">
        <v>48</v>
      </c>
      <c r="K3829" s="91"/>
      <c r="L3829" s="91"/>
    </row>
    <row r="3830" spans="2:12" x14ac:dyDescent="0.25">
      <c r="B3830" s="67" t="s">
        <v>402</v>
      </c>
      <c r="C3830" s="67" t="s">
        <v>403</v>
      </c>
      <c r="D3830" s="68" t="s">
        <v>369</v>
      </c>
      <c r="E3830" s="67" t="s">
        <v>370</v>
      </c>
      <c r="F3830" s="68" t="s">
        <v>440</v>
      </c>
      <c r="G3830" s="67" t="s">
        <v>441</v>
      </c>
      <c r="H3830" s="68" t="s">
        <v>362</v>
      </c>
      <c r="I3830" s="69">
        <v>15</v>
      </c>
      <c r="J3830" s="69">
        <v>5</v>
      </c>
      <c r="K3830" s="91"/>
      <c r="L3830" s="91"/>
    </row>
    <row r="3831" spans="2:12" x14ac:dyDescent="0.25">
      <c r="B3831" s="67" t="s">
        <v>402</v>
      </c>
      <c r="C3831" s="67" t="s">
        <v>403</v>
      </c>
      <c r="D3831" s="68" t="s">
        <v>369</v>
      </c>
      <c r="E3831" s="67" t="s">
        <v>370</v>
      </c>
      <c r="F3831" s="68" t="s">
        <v>440</v>
      </c>
      <c r="G3831" s="67" t="s">
        <v>441</v>
      </c>
      <c r="H3831" s="68" t="s">
        <v>363</v>
      </c>
      <c r="I3831" s="69">
        <v>15</v>
      </c>
      <c r="J3831" s="69">
        <v>24</v>
      </c>
      <c r="K3831" s="91"/>
      <c r="L3831" s="91"/>
    </row>
    <row r="3832" spans="2:12" x14ac:dyDescent="0.25">
      <c r="B3832" s="67" t="s">
        <v>402</v>
      </c>
      <c r="C3832" s="67" t="s">
        <v>403</v>
      </c>
      <c r="D3832" s="68" t="s">
        <v>369</v>
      </c>
      <c r="E3832" s="67" t="s">
        <v>370</v>
      </c>
      <c r="F3832" s="68" t="s">
        <v>440</v>
      </c>
      <c r="G3832" s="67" t="s">
        <v>441</v>
      </c>
      <c r="H3832" s="68" t="s">
        <v>364</v>
      </c>
      <c r="I3832" s="69">
        <v>0</v>
      </c>
      <c r="J3832" s="69">
        <v>0</v>
      </c>
      <c r="K3832" s="91"/>
      <c r="L3832" s="91"/>
    </row>
    <row r="3833" spans="2:12" x14ac:dyDescent="0.25">
      <c r="B3833" s="67" t="s">
        <v>402</v>
      </c>
      <c r="C3833" s="67" t="s">
        <v>403</v>
      </c>
      <c r="D3833" s="68" t="s">
        <v>369</v>
      </c>
      <c r="E3833" s="67" t="s">
        <v>370</v>
      </c>
      <c r="F3833" s="68" t="s">
        <v>440</v>
      </c>
      <c r="G3833" s="67" t="s">
        <v>441</v>
      </c>
      <c r="H3833" s="68" t="s">
        <v>363</v>
      </c>
      <c r="I3833" s="69">
        <v>4</v>
      </c>
      <c r="J3833" s="69">
        <v>0</v>
      </c>
      <c r="K3833" s="91"/>
      <c r="L3833" s="91"/>
    </row>
    <row r="3834" spans="2:12" x14ac:dyDescent="0.25">
      <c r="B3834" s="67" t="s">
        <v>402</v>
      </c>
      <c r="C3834" s="67" t="s">
        <v>403</v>
      </c>
      <c r="D3834" s="68" t="s">
        <v>369</v>
      </c>
      <c r="E3834" s="67" t="s">
        <v>370</v>
      </c>
      <c r="F3834" s="68" t="s">
        <v>440</v>
      </c>
      <c r="G3834" s="67" t="s">
        <v>441</v>
      </c>
      <c r="H3834" s="68" t="s">
        <v>362</v>
      </c>
      <c r="I3834" s="69">
        <v>38</v>
      </c>
      <c r="J3834" s="69">
        <v>65</v>
      </c>
      <c r="K3834" s="91"/>
      <c r="L3834" s="91"/>
    </row>
    <row r="3835" spans="2:12" x14ac:dyDescent="0.25">
      <c r="B3835" s="67" t="s">
        <v>402</v>
      </c>
      <c r="C3835" s="67" t="s">
        <v>403</v>
      </c>
      <c r="D3835" s="68" t="s">
        <v>369</v>
      </c>
      <c r="E3835" s="67" t="s">
        <v>370</v>
      </c>
      <c r="F3835" s="68" t="s">
        <v>440</v>
      </c>
      <c r="G3835" s="67" t="s">
        <v>441</v>
      </c>
      <c r="H3835" s="68" t="s">
        <v>363</v>
      </c>
      <c r="I3835" s="69">
        <v>45</v>
      </c>
      <c r="J3835" s="69">
        <v>98</v>
      </c>
      <c r="K3835" s="91"/>
      <c r="L3835" s="91"/>
    </row>
    <row r="3836" spans="2:12" x14ac:dyDescent="0.25">
      <c r="B3836" s="67" t="s">
        <v>402</v>
      </c>
      <c r="C3836" s="67" t="s">
        <v>403</v>
      </c>
      <c r="D3836" s="68" t="s">
        <v>369</v>
      </c>
      <c r="E3836" s="67" t="s">
        <v>370</v>
      </c>
      <c r="F3836" s="68" t="s">
        <v>440</v>
      </c>
      <c r="G3836" s="67" t="s">
        <v>441</v>
      </c>
      <c r="H3836" s="68" t="s">
        <v>364</v>
      </c>
      <c r="I3836" s="69">
        <v>16</v>
      </c>
      <c r="J3836" s="69">
        <v>18</v>
      </c>
      <c r="K3836" s="91"/>
      <c r="L3836" s="91"/>
    </row>
    <row r="3837" spans="2:12" x14ac:dyDescent="0.25">
      <c r="B3837" s="67" t="s">
        <v>402</v>
      </c>
      <c r="C3837" s="67" t="s">
        <v>403</v>
      </c>
      <c r="D3837" s="68" t="s">
        <v>369</v>
      </c>
      <c r="E3837" s="67" t="s">
        <v>370</v>
      </c>
      <c r="F3837" s="68" t="s">
        <v>440</v>
      </c>
      <c r="G3837" s="67" t="s">
        <v>441</v>
      </c>
      <c r="H3837" s="68" t="s">
        <v>362</v>
      </c>
      <c r="I3837" s="69">
        <v>42</v>
      </c>
      <c r="J3837" s="69">
        <v>18</v>
      </c>
      <c r="K3837" s="91"/>
      <c r="L3837" s="91"/>
    </row>
    <row r="3838" spans="2:12" x14ac:dyDescent="0.25">
      <c r="B3838" s="67" t="s">
        <v>402</v>
      </c>
      <c r="C3838" s="67" t="s">
        <v>403</v>
      </c>
      <c r="D3838" s="68" t="s">
        <v>369</v>
      </c>
      <c r="E3838" s="67" t="s">
        <v>370</v>
      </c>
      <c r="F3838" s="68" t="s">
        <v>440</v>
      </c>
      <c r="G3838" s="67" t="s">
        <v>441</v>
      </c>
      <c r="H3838" s="68" t="s">
        <v>363</v>
      </c>
      <c r="I3838" s="69">
        <v>45</v>
      </c>
      <c r="J3838" s="69">
        <v>10</v>
      </c>
      <c r="K3838" s="91"/>
      <c r="L3838" s="91"/>
    </row>
    <row r="3839" spans="2:12" x14ac:dyDescent="0.25">
      <c r="B3839" s="67" t="s">
        <v>402</v>
      </c>
      <c r="C3839" s="67" t="s">
        <v>403</v>
      </c>
      <c r="D3839" s="68" t="s">
        <v>369</v>
      </c>
      <c r="E3839" s="67" t="s">
        <v>370</v>
      </c>
      <c r="F3839" s="68" t="s">
        <v>440</v>
      </c>
      <c r="G3839" s="67" t="s">
        <v>441</v>
      </c>
      <c r="H3839" s="68" t="s">
        <v>364</v>
      </c>
      <c r="I3839" s="69">
        <v>0</v>
      </c>
      <c r="J3839" s="69">
        <v>0</v>
      </c>
      <c r="K3839" s="91"/>
      <c r="L3839" s="91"/>
    </row>
    <row r="3840" spans="2:12" x14ac:dyDescent="0.25">
      <c r="B3840" s="67" t="s">
        <v>402</v>
      </c>
      <c r="C3840" s="67" t="s">
        <v>403</v>
      </c>
      <c r="D3840" s="68" t="s">
        <v>369</v>
      </c>
      <c r="E3840" s="67" t="s">
        <v>370</v>
      </c>
      <c r="F3840" s="68" t="s">
        <v>440</v>
      </c>
      <c r="G3840" s="67" t="s">
        <v>441</v>
      </c>
      <c r="H3840" s="68" t="s">
        <v>363</v>
      </c>
      <c r="I3840" s="69">
        <v>0</v>
      </c>
      <c r="J3840" s="69">
        <v>0</v>
      </c>
      <c r="K3840" s="91"/>
      <c r="L3840" s="91"/>
    </row>
    <row r="3841" spans="2:12" x14ac:dyDescent="0.25">
      <c r="B3841" s="67" t="s">
        <v>402</v>
      </c>
      <c r="C3841" s="67" t="s">
        <v>403</v>
      </c>
      <c r="D3841" s="68" t="s">
        <v>369</v>
      </c>
      <c r="E3841" s="67" t="s">
        <v>370</v>
      </c>
      <c r="F3841" s="68" t="s">
        <v>440</v>
      </c>
      <c r="G3841" s="67" t="s">
        <v>441</v>
      </c>
      <c r="H3841" s="68" t="s">
        <v>362</v>
      </c>
      <c r="I3841" s="69">
        <v>0</v>
      </c>
      <c r="J3841" s="69">
        <v>9</v>
      </c>
      <c r="K3841" s="91"/>
      <c r="L3841" s="91"/>
    </row>
    <row r="3842" spans="2:12" x14ac:dyDescent="0.25">
      <c r="B3842" s="67" t="s">
        <v>402</v>
      </c>
      <c r="C3842" s="67" t="s">
        <v>403</v>
      </c>
      <c r="D3842" s="68" t="s">
        <v>369</v>
      </c>
      <c r="E3842" s="67" t="s">
        <v>370</v>
      </c>
      <c r="F3842" s="68" t="s">
        <v>440</v>
      </c>
      <c r="G3842" s="67" t="s">
        <v>441</v>
      </c>
      <c r="H3842" s="68" t="s">
        <v>363</v>
      </c>
      <c r="I3842" s="69">
        <v>1</v>
      </c>
      <c r="J3842" s="69">
        <v>0</v>
      </c>
      <c r="K3842" s="91"/>
      <c r="L3842" s="91"/>
    </row>
    <row r="3843" spans="2:12" x14ac:dyDescent="0.25">
      <c r="B3843" s="67" t="s">
        <v>402</v>
      </c>
      <c r="C3843" s="67" t="s">
        <v>403</v>
      </c>
      <c r="D3843" s="68" t="s">
        <v>369</v>
      </c>
      <c r="E3843" s="67" t="s">
        <v>370</v>
      </c>
      <c r="F3843" s="68" t="s">
        <v>440</v>
      </c>
      <c r="G3843" s="67" t="s">
        <v>441</v>
      </c>
      <c r="H3843" s="68" t="s">
        <v>364</v>
      </c>
      <c r="I3843" s="69">
        <v>0</v>
      </c>
      <c r="J3843" s="69">
        <v>0</v>
      </c>
      <c r="K3843" s="91"/>
      <c r="L3843" s="91"/>
    </row>
    <row r="3844" spans="2:12" x14ac:dyDescent="0.25">
      <c r="B3844" s="67" t="s">
        <v>402</v>
      </c>
      <c r="C3844" s="67" t="s">
        <v>403</v>
      </c>
      <c r="D3844" s="68" t="s">
        <v>369</v>
      </c>
      <c r="E3844" s="67" t="s">
        <v>370</v>
      </c>
      <c r="F3844" s="68" t="s">
        <v>440</v>
      </c>
      <c r="G3844" s="67" t="s">
        <v>441</v>
      </c>
      <c r="H3844" s="68" t="s">
        <v>363</v>
      </c>
      <c r="I3844" s="69">
        <v>0</v>
      </c>
      <c r="J3844" s="69">
        <v>0</v>
      </c>
      <c r="K3844" s="91"/>
      <c r="L3844" s="91"/>
    </row>
    <row r="3845" spans="2:12" x14ac:dyDescent="0.25">
      <c r="B3845" s="67" t="s">
        <v>402</v>
      </c>
      <c r="C3845" s="67" t="s">
        <v>403</v>
      </c>
      <c r="D3845" s="68" t="s">
        <v>369</v>
      </c>
      <c r="E3845" s="67" t="s">
        <v>370</v>
      </c>
      <c r="F3845" s="68" t="s">
        <v>440</v>
      </c>
      <c r="G3845" s="67" t="s">
        <v>441</v>
      </c>
      <c r="H3845" s="68" t="s">
        <v>362</v>
      </c>
      <c r="I3845" s="69">
        <v>0</v>
      </c>
      <c r="J3845" s="69">
        <v>0</v>
      </c>
      <c r="K3845" s="91"/>
      <c r="L3845" s="91"/>
    </row>
    <row r="3846" spans="2:12" x14ac:dyDescent="0.25">
      <c r="B3846" s="67" t="s">
        <v>402</v>
      </c>
      <c r="C3846" s="67" t="s">
        <v>403</v>
      </c>
      <c r="D3846" s="68" t="s">
        <v>369</v>
      </c>
      <c r="E3846" s="67" t="s">
        <v>370</v>
      </c>
      <c r="F3846" s="68" t="s">
        <v>440</v>
      </c>
      <c r="G3846" s="67" t="s">
        <v>441</v>
      </c>
      <c r="H3846" s="68" t="s">
        <v>362</v>
      </c>
      <c r="I3846" s="69">
        <v>0</v>
      </c>
      <c r="J3846" s="69">
        <v>0</v>
      </c>
      <c r="K3846" s="91"/>
      <c r="L3846" s="91"/>
    </row>
    <row r="3847" spans="2:12" x14ac:dyDescent="0.25">
      <c r="B3847" s="67" t="s">
        <v>402</v>
      </c>
      <c r="C3847" s="67" t="s">
        <v>403</v>
      </c>
      <c r="D3847" s="68" t="s">
        <v>369</v>
      </c>
      <c r="E3847" s="67" t="s">
        <v>370</v>
      </c>
      <c r="F3847" s="68" t="s">
        <v>440</v>
      </c>
      <c r="G3847" s="67" t="s">
        <v>441</v>
      </c>
      <c r="H3847" s="68" t="s">
        <v>363</v>
      </c>
      <c r="I3847" s="69">
        <v>48</v>
      </c>
      <c r="J3847" s="69">
        <v>25</v>
      </c>
      <c r="K3847" s="91"/>
      <c r="L3847" s="91"/>
    </row>
    <row r="3848" spans="2:12" x14ac:dyDescent="0.25">
      <c r="B3848" s="67" t="s">
        <v>402</v>
      </c>
      <c r="C3848" s="67" t="s">
        <v>403</v>
      </c>
      <c r="D3848" s="68" t="s">
        <v>369</v>
      </c>
      <c r="E3848" s="67" t="s">
        <v>370</v>
      </c>
      <c r="F3848" s="68" t="s">
        <v>440</v>
      </c>
      <c r="G3848" s="67" t="s">
        <v>441</v>
      </c>
      <c r="H3848" s="68" t="s">
        <v>364</v>
      </c>
      <c r="I3848" s="69">
        <v>0</v>
      </c>
      <c r="J3848" s="69">
        <v>0</v>
      </c>
      <c r="K3848" s="91"/>
      <c r="L3848" s="91"/>
    </row>
    <row r="3849" spans="2:12" x14ac:dyDescent="0.25">
      <c r="B3849" s="67" t="s">
        <v>402</v>
      </c>
      <c r="C3849" s="67" t="s">
        <v>403</v>
      </c>
      <c r="D3849" s="68" t="s">
        <v>369</v>
      </c>
      <c r="E3849" s="67" t="s">
        <v>370</v>
      </c>
      <c r="F3849" s="68" t="s">
        <v>440</v>
      </c>
      <c r="G3849" s="67" t="s">
        <v>441</v>
      </c>
      <c r="H3849" s="68" t="s">
        <v>363</v>
      </c>
      <c r="I3849" s="69">
        <v>0</v>
      </c>
      <c r="J3849" s="69">
        <v>0</v>
      </c>
      <c r="K3849" s="91"/>
      <c r="L3849" s="91"/>
    </row>
    <row r="3850" spans="2:12" x14ac:dyDescent="0.25">
      <c r="B3850" s="67" t="s">
        <v>402</v>
      </c>
      <c r="C3850" s="67" t="s">
        <v>403</v>
      </c>
      <c r="D3850" s="68" t="s">
        <v>369</v>
      </c>
      <c r="E3850" s="67" t="s">
        <v>370</v>
      </c>
      <c r="F3850" s="68" t="s">
        <v>440</v>
      </c>
      <c r="G3850" s="67" t="s">
        <v>441</v>
      </c>
      <c r="H3850" s="68" t="s">
        <v>362</v>
      </c>
      <c r="I3850" s="69">
        <v>22</v>
      </c>
      <c r="J3850" s="69">
        <v>67</v>
      </c>
      <c r="K3850" s="91"/>
      <c r="L3850" s="91"/>
    </row>
    <row r="3851" spans="2:12" x14ac:dyDescent="0.25">
      <c r="B3851" s="67" t="s">
        <v>402</v>
      </c>
      <c r="C3851" s="67" t="s">
        <v>403</v>
      </c>
      <c r="D3851" s="68" t="s">
        <v>369</v>
      </c>
      <c r="E3851" s="67" t="s">
        <v>370</v>
      </c>
      <c r="F3851" s="68" t="s">
        <v>440</v>
      </c>
      <c r="G3851" s="67" t="s">
        <v>441</v>
      </c>
      <c r="H3851" s="68" t="s">
        <v>363</v>
      </c>
      <c r="I3851" s="69">
        <v>98</v>
      </c>
      <c r="J3851" s="69">
        <v>180</v>
      </c>
      <c r="K3851" s="91"/>
      <c r="L3851" s="91"/>
    </row>
    <row r="3852" spans="2:12" x14ac:dyDescent="0.25">
      <c r="B3852" s="67" t="s">
        <v>402</v>
      </c>
      <c r="C3852" s="67" t="s">
        <v>403</v>
      </c>
      <c r="D3852" s="68" t="s">
        <v>369</v>
      </c>
      <c r="E3852" s="67" t="s">
        <v>370</v>
      </c>
      <c r="F3852" s="68" t="s">
        <v>440</v>
      </c>
      <c r="G3852" s="67" t="s">
        <v>441</v>
      </c>
      <c r="H3852" s="68" t="s">
        <v>364</v>
      </c>
      <c r="I3852" s="69">
        <v>12</v>
      </c>
      <c r="J3852" s="69">
        <v>44</v>
      </c>
      <c r="K3852" s="91"/>
      <c r="L3852" s="91"/>
    </row>
    <row r="3853" spans="2:12" x14ac:dyDescent="0.25">
      <c r="B3853" s="67" t="s">
        <v>402</v>
      </c>
      <c r="C3853" s="67" t="s">
        <v>403</v>
      </c>
      <c r="D3853" s="68" t="s">
        <v>369</v>
      </c>
      <c r="E3853" s="67" t="s">
        <v>370</v>
      </c>
      <c r="F3853" s="68" t="s">
        <v>440</v>
      </c>
      <c r="G3853" s="67" t="s">
        <v>441</v>
      </c>
      <c r="H3853" s="68" t="s">
        <v>362</v>
      </c>
      <c r="I3853" s="69">
        <v>0</v>
      </c>
      <c r="J3853" s="69">
        <v>0</v>
      </c>
      <c r="K3853" s="91"/>
      <c r="L3853" s="91"/>
    </row>
    <row r="3854" spans="2:12" x14ac:dyDescent="0.25">
      <c r="B3854" s="67" t="s">
        <v>402</v>
      </c>
      <c r="C3854" s="67" t="s">
        <v>403</v>
      </c>
      <c r="D3854" s="68" t="s">
        <v>369</v>
      </c>
      <c r="E3854" s="67" t="s">
        <v>370</v>
      </c>
      <c r="F3854" s="68" t="s">
        <v>440</v>
      </c>
      <c r="G3854" s="67" t="s">
        <v>441</v>
      </c>
      <c r="H3854" s="68" t="s">
        <v>362</v>
      </c>
      <c r="I3854" s="69">
        <v>0</v>
      </c>
      <c r="J3854" s="69">
        <v>0</v>
      </c>
      <c r="K3854" s="91"/>
      <c r="L3854" s="91"/>
    </row>
    <row r="3855" spans="2:12" x14ac:dyDescent="0.25">
      <c r="B3855" s="67" t="s">
        <v>402</v>
      </c>
      <c r="C3855" s="67" t="s">
        <v>403</v>
      </c>
      <c r="D3855" s="68" t="s">
        <v>369</v>
      </c>
      <c r="E3855" s="67" t="s">
        <v>370</v>
      </c>
      <c r="F3855" s="68" t="s">
        <v>440</v>
      </c>
      <c r="G3855" s="67" t="s">
        <v>441</v>
      </c>
      <c r="H3855" s="68" t="s">
        <v>363</v>
      </c>
      <c r="I3855" s="69">
        <v>0</v>
      </c>
      <c r="J3855" s="69">
        <v>0</v>
      </c>
      <c r="K3855" s="91"/>
      <c r="L3855" s="91"/>
    </row>
    <row r="3856" spans="2:12" x14ac:dyDescent="0.25">
      <c r="B3856" s="67" t="s">
        <v>402</v>
      </c>
      <c r="C3856" s="67" t="s">
        <v>403</v>
      </c>
      <c r="D3856" s="68" t="s">
        <v>369</v>
      </c>
      <c r="E3856" s="67" t="s">
        <v>370</v>
      </c>
      <c r="F3856" s="68" t="s">
        <v>440</v>
      </c>
      <c r="G3856" s="67" t="s">
        <v>441</v>
      </c>
      <c r="H3856" s="68" t="s">
        <v>364</v>
      </c>
      <c r="I3856" s="69">
        <v>0</v>
      </c>
      <c r="J3856" s="69">
        <v>0</v>
      </c>
      <c r="K3856" s="91"/>
      <c r="L3856" s="91"/>
    </row>
    <row r="3857" spans="2:12" x14ac:dyDescent="0.25">
      <c r="B3857" s="67" t="s">
        <v>402</v>
      </c>
      <c r="C3857" s="67" t="s">
        <v>403</v>
      </c>
      <c r="D3857" s="68" t="s">
        <v>369</v>
      </c>
      <c r="E3857" s="67" t="s">
        <v>370</v>
      </c>
      <c r="F3857" s="68" t="s">
        <v>440</v>
      </c>
      <c r="G3857" s="67" t="s">
        <v>441</v>
      </c>
      <c r="H3857" s="68" t="s">
        <v>362</v>
      </c>
      <c r="I3857" s="69">
        <v>0</v>
      </c>
      <c r="J3857" s="69">
        <v>0</v>
      </c>
      <c r="K3857" s="91"/>
      <c r="L3857" s="91"/>
    </row>
    <row r="3858" spans="2:12" x14ac:dyDescent="0.25">
      <c r="B3858" s="67" t="s">
        <v>402</v>
      </c>
      <c r="C3858" s="67" t="s">
        <v>403</v>
      </c>
      <c r="D3858" s="68" t="s">
        <v>369</v>
      </c>
      <c r="E3858" s="67" t="s">
        <v>370</v>
      </c>
      <c r="F3858" s="68" t="s">
        <v>440</v>
      </c>
      <c r="G3858" s="67" t="s">
        <v>441</v>
      </c>
      <c r="H3858" s="68" t="s">
        <v>363</v>
      </c>
      <c r="I3858" s="69">
        <v>0</v>
      </c>
      <c r="J3858" s="69">
        <v>20</v>
      </c>
      <c r="K3858" s="91"/>
      <c r="L3858" s="91"/>
    </row>
    <row r="3859" spans="2:12" x14ac:dyDescent="0.25">
      <c r="B3859" s="67" t="s">
        <v>402</v>
      </c>
      <c r="C3859" s="67" t="s">
        <v>403</v>
      </c>
      <c r="D3859" s="68" t="s">
        <v>369</v>
      </c>
      <c r="E3859" s="67" t="s">
        <v>370</v>
      </c>
      <c r="F3859" s="68" t="s">
        <v>440</v>
      </c>
      <c r="G3859" s="67" t="s">
        <v>441</v>
      </c>
      <c r="H3859" s="68" t="s">
        <v>364</v>
      </c>
      <c r="I3859" s="69">
        <v>0</v>
      </c>
      <c r="J3859" s="69">
        <v>0</v>
      </c>
      <c r="K3859" s="91"/>
      <c r="L3859" s="91"/>
    </row>
    <row r="3860" spans="2:12" x14ac:dyDescent="0.25">
      <c r="B3860" s="67" t="s">
        <v>402</v>
      </c>
      <c r="C3860" s="67" t="s">
        <v>403</v>
      </c>
      <c r="D3860" s="68" t="s">
        <v>369</v>
      </c>
      <c r="E3860" s="67" t="s">
        <v>370</v>
      </c>
      <c r="F3860" s="68" t="s">
        <v>440</v>
      </c>
      <c r="G3860" s="67" t="s">
        <v>441</v>
      </c>
      <c r="H3860" s="68" t="s">
        <v>364</v>
      </c>
      <c r="I3860" s="69">
        <v>0</v>
      </c>
      <c r="J3860" s="69">
        <v>0</v>
      </c>
      <c r="K3860" s="91"/>
      <c r="L3860" s="91"/>
    </row>
    <row r="3861" spans="2:12" x14ac:dyDescent="0.25">
      <c r="B3861" s="67" t="s">
        <v>402</v>
      </c>
      <c r="C3861" s="67" t="s">
        <v>403</v>
      </c>
      <c r="D3861" s="68" t="s">
        <v>369</v>
      </c>
      <c r="E3861" s="67" t="s">
        <v>370</v>
      </c>
      <c r="F3861" s="68" t="s">
        <v>440</v>
      </c>
      <c r="G3861" s="67" t="s">
        <v>441</v>
      </c>
      <c r="H3861" s="68" t="s">
        <v>363</v>
      </c>
      <c r="I3861" s="69">
        <v>2</v>
      </c>
      <c r="J3861" s="69">
        <v>6</v>
      </c>
      <c r="K3861" s="91"/>
      <c r="L3861" s="91"/>
    </row>
    <row r="3862" spans="2:12" x14ac:dyDescent="0.25">
      <c r="B3862" s="67" t="s">
        <v>402</v>
      </c>
      <c r="C3862" s="67" t="s">
        <v>403</v>
      </c>
      <c r="D3862" s="68" t="s">
        <v>369</v>
      </c>
      <c r="E3862" s="67" t="s">
        <v>370</v>
      </c>
      <c r="F3862" s="68" t="s">
        <v>440</v>
      </c>
      <c r="G3862" s="67" t="s">
        <v>441</v>
      </c>
      <c r="H3862" s="68" t="s">
        <v>364</v>
      </c>
      <c r="I3862" s="69">
        <v>0</v>
      </c>
      <c r="J3862" s="69">
        <v>0</v>
      </c>
      <c r="K3862" s="91"/>
      <c r="L3862" s="91"/>
    </row>
    <row r="3863" spans="2:12" x14ac:dyDescent="0.25">
      <c r="B3863" s="67" t="s">
        <v>402</v>
      </c>
      <c r="C3863" s="67" t="s">
        <v>403</v>
      </c>
      <c r="D3863" s="68" t="s">
        <v>369</v>
      </c>
      <c r="E3863" s="67" t="s">
        <v>370</v>
      </c>
      <c r="F3863" s="68" t="s">
        <v>440</v>
      </c>
      <c r="G3863" s="67" t="s">
        <v>441</v>
      </c>
      <c r="H3863" s="68" t="s">
        <v>362</v>
      </c>
      <c r="I3863" s="69">
        <v>159</v>
      </c>
      <c r="J3863" s="69">
        <v>166</v>
      </c>
      <c r="K3863" s="91"/>
      <c r="L3863" s="91"/>
    </row>
    <row r="3864" spans="2:12" x14ac:dyDescent="0.25">
      <c r="B3864" s="67" t="s">
        <v>402</v>
      </c>
      <c r="C3864" s="67" t="s">
        <v>403</v>
      </c>
      <c r="D3864" s="68" t="s">
        <v>369</v>
      </c>
      <c r="E3864" s="67" t="s">
        <v>370</v>
      </c>
      <c r="F3864" s="68" t="s">
        <v>440</v>
      </c>
      <c r="G3864" s="67" t="s">
        <v>441</v>
      </c>
      <c r="H3864" s="68" t="s">
        <v>363</v>
      </c>
      <c r="I3864" s="69">
        <v>164</v>
      </c>
      <c r="J3864" s="69">
        <v>133</v>
      </c>
      <c r="K3864" s="91"/>
      <c r="L3864" s="91"/>
    </row>
    <row r="3865" spans="2:12" x14ac:dyDescent="0.25">
      <c r="B3865" s="67" t="s">
        <v>402</v>
      </c>
      <c r="C3865" s="67" t="s">
        <v>403</v>
      </c>
      <c r="D3865" s="68" t="s">
        <v>369</v>
      </c>
      <c r="E3865" s="67" t="s">
        <v>370</v>
      </c>
      <c r="F3865" s="68" t="s">
        <v>440</v>
      </c>
      <c r="G3865" s="67" t="s">
        <v>441</v>
      </c>
      <c r="H3865" s="68" t="s">
        <v>364</v>
      </c>
      <c r="I3865" s="69">
        <v>36</v>
      </c>
      <c r="J3865" s="69">
        <v>35</v>
      </c>
      <c r="K3865" s="91"/>
      <c r="L3865" s="91"/>
    </row>
    <row r="3866" spans="2:12" x14ac:dyDescent="0.25">
      <c r="B3866" s="67" t="s">
        <v>402</v>
      </c>
      <c r="C3866" s="67" t="s">
        <v>403</v>
      </c>
      <c r="D3866" s="68" t="s">
        <v>369</v>
      </c>
      <c r="E3866" s="67" t="s">
        <v>370</v>
      </c>
      <c r="F3866" s="68" t="s">
        <v>440</v>
      </c>
      <c r="G3866" s="67" t="s">
        <v>441</v>
      </c>
      <c r="H3866" s="68" t="s">
        <v>363</v>
      </c>
      <c r="I3866" s="69">
        <v>0</v>
      </c>
      <c r="J3866" s="69">
        <v>0</v>
      </c>
      <c r="K3866" s="91"/>
      <c r="L3866" s="91"/>
    </row>
    <row r="3867" spans="2:12" x14ac:dyDescent="0.25">
      <c r="B3867" s="67" t="s">
        <v>402</v>
      </c>
      <c r="C3867" s="67" t="s">
        <v>403</v>
      </c>
      <c r="D3867" s="68" t="s">
        <v>369</v>
      </c>
      <c r="E3867" s="67" t="s">
        <v>370</v>
      </c>
      <c r="F3867" s="68" t="s">
        <v>440</v>
      </c>
      <c r="G3867" s="67" t="s">
        <v>441</v>
      </c>
      <c r="H3867" s="68" t="s">
        <v>362</v>
      </c>
      <c r="I3867" s="69">
        <v>0</v>
      </c>
      <c r="J3867" s="69">
        <v>0</v>
      </c>
      <c r="K3867" s="91"/>
      <c r="L3867" s="91"/>
    </row>
    <row r="3868" spans="2:12" x14ac:dyDescent="0.25">
      <c r="B3868" s="67" t="s">
        <v>402</v>
      </c>
      <c r="C3868" s="67" t="s">
        <v>403</v>
      </c>
      <c r="D3868" s="68" t="s">
        <v>369</v>
      </c>
      <c r="E3868" s="67" t="s">
        <v>370</v>
      </c>
      <c r="F3868" s="68" t="s">
        <v>440</v>
      </c>
      <c r="G3868" s="67" t="s">
        <v>441</v>
      </c>
      <c r="H3868" s="68" t="s">
        <v>363</v>
      </c>
      <c r="I3868" s="69">
        <v>0</v>
      </c>
      <c r="J3868" s="69">
        <v>0</v>
      </c>
      <c r="K3868" s="91"/>
      <c r="L3868" s="91"/>
    </row>
    <row r="3869" spans="2:12" x14ac:dyDescent="0.25">
      <c r="B3869" s="67" t="s">
        <v>402</v>
      </c>
      <c r="C3869" s="67" t="s">
        <v>403</v>
      </c>
      <c r="D3869" s="68" t="s">
        <v>369</v>
      </c>
      <c r="E3869" s="67" t="s">
        <v>370</v>
      </c>
      <c r="F3869" s="68" t="s">
        <v>440</v>
      </c>
      <c r="G3869" s="67" t="s">
        <v>441</v>
      </c>
      <c r="H3869" s="68" t="s">
        <v>364</v>
      </c>
      <c r="I3869" s="69">
        <v>0</v>
      </c>
      <c r="J3869" s="69">
        <v>0</v>
      </c>
      <c r="K3869" s="91"/>
      <c r="L3869" s="91"/>
    </row>
    <row r="3870" spans="2:12" x14ac:dyDescent="0.25">
      <c r="B3870" s="67" t="s">
        <v>402</v>
      </c>
      <c r="C3870" s="67" t="s">
        <v>403</v>
      </c>
      <c r="D3870" s="68" t="s">
        <v>369</v>
      </c>
      <c r="E3870" s="67" t="s">
        <v>370</v>
      </c>
      <c r="F3870" s="68" t="s">
        <v>440</v>
      </c>
      <c r="G3870" s="67" t="s">
        <v>441</v>
      </c>
      <c r="H3870" s="68" t="s">
        <v>362</v>
      </c>
      <c r="I3870" s="69">
        <v>0</v>
      </c>
      <c r="J3870" s="69">
        <v>0</v>
      </c>
      <c r="K3870" s="91"/>
      <c r="L3870" s="91"/>
    </row>
    <row r="3871" spans="2:12" x14ac:dyDescent="0.25">
      <c r="B3871" s="67" t="s">
        <v>402</v>
      </c>
      <c r="C3871" s="67" t="s">
        <v>403</v>
      </c>
      <c r="D3871" s="68" t="s">
        <v>369</v>
      </c>
      <c r="E3871" s="67" t="s">
        <v>370</v>
      </c>
      <c r="F3871" s="68" t="s">
        <v>440</v>
      </c>
      <c r="G3871" s="67" t="s">
        <v>441</v>
      </c>
      <c r="H3871" s="68" t="s">
        <v>363</v>
      </c>
      <c r="I3871" s="69">
        <v>0</v>
      </c>
      <c r="J3871" s="69">
        <v>0</v>
      </c>
      <c r="K3871" s="91"/>
      <c r="L3871" s="91"/>
    </row>
    <row r="3872" spans="2:12" x14ac:dyDescent="0.25">
      <c r="B3872" s="67" t="s">
        <v>402</v>
      </c>
      <c r="C3872" s="67" t="s">
        <v>403</v>
      </c>
      <c r="D3872" s="68" t="s">
        <v>369</v>
      </c>
      <c r="E3872" s="67" t="s">
        <v>370</v>
      </c>
      <c r="F3872" s="68" t="s">
        <v>440</v>
      </c>
      <c r="G3872" s="67" t="s">
        <v>441</v>
      </c>
      <c r="H3872" s="68" t="s">
        <v>364</v>
      </c>
      <c r="I3872" s="69">
        <v>0</v>
      </c>
      <c r="J3872" s="69">
        <v>0</v>
      </c>
      <c r="K3872" s="91"/>
      <c r="L3872" s="91"/>
    </row>
    <row r="3873" spans="2:12" x14ac:dyDescent="0.25">
      <c r="B3873" s="67" t="s">
        <v>402</v>
      </c>
      <c r="C3873" s="67" t="s">
        <v>403</v>
      </c>
      <c r="D3873" s="68" t="s">
        <v>369</v>
      </c>
      <c r="E3873" s="67" t="s">
        <v>370</v>
      </c>
      <c r="F3873" s="68" t="s">
        <v>440</v>
      </c>
      <c r="G3873" s="67" t="s">
        <v>441</v>
      </c>
      <c r="H3873" s="68" t="s">
        <v>363</v>
      </c>
      <c r="I3873" s="69">
        <v>0</v>
      </c>
      <c r="J3873" s="69">
        <v>0</v>
      </c>
      <c r="K3873" s="91"/>
      <c r="L3873" s="91"/>
    </row>
    <row r="3874" spans="2:12" x14ac:dyDescent="0.25">
      <c r="B3874" s="67" t="s">
        <v>402</v>
      </c>
      <c r="C3874" s="67" t="s">
        <v>403</v>
      </c>
      <c r="D3874" s="68" t="s">
        <v>369</v>
      </c>
      <c r="E3874" s="67" t="s">
        <v>370</v>
      </c>
      <c r="F3874" s="68" t="s">
        <v>440</v>
      </c>
      <c r="G3874" s="67" t="s">
        <v>441</v>
      </c>
      <c r="H3874" s="68" t="s">
        <v>362</v>
      </c>
      <c r="I3874" s="69">
        <v>0</v>
      </c>
      <c r="J3874" s="69">
        <v>0</v>
      </c>
      <c r="K3874" s="91"/>
      <c r="L3874" s="91"/>
    </row>
    <row r="3875" spans="2:12" x14ac:dyDescent="0.25">
      <c r="B3875" s="67" t="s">
        <v>402</v>
      </c>
      <c r="C3875" s="67" t="s">
        <v>403</v>
      </c>
      <c r="D3875" s="68" t="s">
        <v>369</v>
      </c>
      <c r="E3875" s="67" t="s">
        <v>370</v>
      </c>
      <c r="F3875" s="68" t="s">
        <v>440</v>
      </c>
      <c r="G3875" s="67" t="s">
        <v>441</v>
      </c>
      <c r="H3875" s="68" t="s">
        <v>363</v>
      </c>
      <c r="I3875" s="69">
        <v>0</v>
      </c>
      <c r="J3875" s="69">
        <v>0</v>
      </c>
      <c r="K3875" s="91"/>
      <c r="L3875" s="91"/>
    </row>
    <row r="3876" spans="2:12" x14ac:dyDescent="0.25">
      <c r="B3876" s="67" t="s">
        <v>402</v>
      </c>
      <c r="C3876" s="67" t="s">
        <v>403</v>
      </c>
      <c r="D3876" s="68" t="s">
        <v>369</v>
      </c>
      <c r="E3876" s="67" t="s">
        <v>370</v>
      </c>
      <c r="F3876" s="68" t="s">
        <v>440</v>
      </c>
      <c r="G3876" s="67" t="s">
        <v>441</v>
      </c>
      <c r="H3876" s="68" t="s">
        <v>364</v>
      </c>
      <c r="I3876" s="69">
        <v>0</v>
      </c>
      <c r="J3876" s="69">
        <v>0</v>
      </c>
      <c r="K3876" s="91"/>
      <c r="L3876" s="91"/>
    </row>
    <row r="3877" spans="2:12" x14ac:dyDescent="0.25">
      <c r="B3877" s="67" t="s">
        <v>402</v>
      </c>
      <c r="C3877" s="67" t="s">
        <v>403</v>
      </c>
      <c r="D3877" s="68" t="s">
        <v>369</v>
      </c>
      <c r="E3877" s="67" t="s">
        <v>370</v>
      </c>
      <c r="F3877" s="68" t="s">
        <v>440</v>
      </c>
      <c r="G3877" s="67" t="s">
        <v>441</v>
      </c>
      <c r="H3877" s="68" t="s">
        <v>362</v>
      </c>
      <c r="I3877" s="69">
        <v>0</v>
      </c>
      <c r="J3877" s="69">
        <v>0</v>
      </c>
      <c r="K3877" s="91"/>
      <c r="L3877" s="91"/>
    </row>
    <row r="3878" spans="2:12" x14ac:dyDescent="0.25">
      <c r="B3878" s="67" t="s">
        <v>402</v>
      </c>
      <c r="C3878" s="67" t="s">
        <v>403</v>
      </c>
      <c r="D3878" s="68" t="s">
        <v>369</v>
      </c>
      <c r="E3878" s="67" t="s">
        <v>370</v>
      </c>
      <c r="F3878" s="68" t="s">
        <v>440</v>
      </c>
      <c r="G3878" s="67" t="s">
        <v>441</v>
      </c>
      <c r="H3878" s="68" t="s">
        <v>363</v>
      </c>
      <c r="I3878" s="69">
        <v>0</v>
      </c>
      <c r="J3878" s="69">
        <v>0</v>
      </c>
      <c r="K3878" s="91"/>
      <c r="L3878" s="91"/>
    </row>
    <row r="3879" spans="2:12" x14ac:dyDescent="0.25">
      <c r="B3879" s="67" t="s">
        <v>402</v>
      </c>
      <c r="C3879" s="67" t="s">
        <v>403</v>
      </c>
      <c r="D3879" s="68" t="s">
        <v>369</v>
      </c>
      <c r="E3879" s="67" t="s">
        <v>370</v>
      </c>
      <c r="F3879" s="68" t="s">
        <v>440</v>
      </c>
      <c r="G3879" s="67" t="s">
        <v>441</v>
      </c>
      <c r="H3879" s="68" t="s">
        <v>364</v>
      </c>
      <c r="I3879" s="69">
        <v>0</v>
      </c>
      <c r="J3879" s="69">
        <v>0</v>
      </c>
      <c r="K3879" s="91"/>
      <c r="L3879" s="91"/>
    </row>
    <row r="3880" spans="2:12" x14ac:dyDescent="0.25">
      <c r="B3880" s="67" t="s">
        <v>402</v>
      </c>
      <c r="C3880" s="67" t="s">
        <v>403</v>
      </c>
      <c r="D3880" s="68" t="s">
        <v>369</v>
      </c>
      <c r="E3880" s="67" t="s">
        <v>370</v>
      </c>
      <c r="F3880" s="68" t="s">
        <v>440</v>
      </c>
      <c r="G3880" s="67" t="s">
        <v>441</v>
      </c>
      <c r="H3880" s="68" t="s">
        <v>362</v>
      </c>
      <c r="I3880" s="69">
        <v>0</v>
      </c>
      <c r="J3880" s="69">
        <v>0</v>
      </c>
      <c r="K3880" s="91"/>
      <c r="L3880" s="91"/>
    </row>
    <row r="3881" spans="2:12" x14ac:dyDescent="0.25">
      <c r="B3881" s="67" t="s">
        <v>402</v>
      </c>
      <c r="C3881" s="67" t="s">
        <v>403</v>
      </c>
      <c r="D3881" s="68" t="s">
        <v>369</v>
      </c>
      <c r="E3881" s="67" t="s">
        <v>370</v>
      </c>
      <c r="F3881" s="68" t="s">
        <v>440</v>
      </c>
      <c r="G3881" s="67" t="s">
        <v>441</v>
      </c>
      <c r="H3881" s="68" t="s">
        <v>364</v>
      </c>
      <c r="I3881" s="69">
        <v>0</v>
      </c>
      <c r="J3881" s="69">
        <v>0</v>
      </c>
      <c r="K3881" s="91"/>
      <c r="L3881" s="91"/>
    </row>
    <row r="3882" spans="2:12" x14ac:dyDescent="0.25">
      <c r="B3882" s="67" t="s">
        <v>402</v>
      </c>
      <c r="C3882" s="67" t="s">
        <v>403</v>
      </c>
      <c r="D3882" s="68" t="s">
        <v>369</v>
      </c>
      <c r="E3882" s="67" t="s">
        <v>370</v>
      </c>
      <c r="F3882" s="68" t="s">
        <v>440</v>
      </c>
      <c r="G3882" s="67" t="s">
        <v>441</v>
      </c>
      <c r="H3882" s="68" t="s">
        <v>362</v>
      </c>
      <c r="I3882" s="69">
        <v>14</v>
      </c>
      <c r="J3882" s="69">
        <v>39</v>
      </c>
      <c r="K3882" s="91"/>
      <c r="L3882" s="91"/>
    </row>
    <row r="3883" spans="2:12" x14ac:dyDescent="0.25">
      <c r="B3883" s="67" t="s">
        <v>402</v>
      </c>
      <c r="C3883" s="67" t="s">
        <v>403</v>
      </c>
      <c r="D3883" s="68" t="s">
        <v>369</v>
      </c>
      <c r="E3883" s="67" t="s">
        <v>370</v>
      </c>
      <c r="F3883" s="68" t="s">
        <v>440</v>
      </c>
      <c r="G3883" s="67" t="s">
        <v>441</v>
      </c>
      <c r="H3883" s="68" t="s">
        <v>363</v>
      </c>
      <c r="I3883" s="69">
        <v>62</v>
      </c>
      <c r="J3883" s="69">
        <v>122</v>
      </c>
      <c r="K3883" s="91"/>
      <c r="L3883" s="91"/>
    </row>
    <row r="3884" spans="2:12" x14ac:dyDescent="0.25">
      <c r="B3884" s="67" t="s">
        <v>402</v>
      </c>
      <c r="C3884" s="67" t="s">
        <v>403</v>
      </c>
      <c r="D3884" s="68" t="s">
        <v>369</v>
      </c>
      <c r="E3884" s="67" t="s">
        <v>370</v>
      </c>
      <c r="F3884" s="68" t="s">
        <v>440</v>
      </c>
      <c r="G3884" s="67" t="s">
        <v>441</v>
      </c>
      <c r="H3884" s="68" t="s">
        <v>364</v>
      </c>
      <c r="I3884" s="69">
        <v>10</v>
      </c>
      <c r="J3884" s="69">
        <v>0</v>
      </c>
      <c r="K3884" s="91"/>
      <c r="L3884" s="91"/>
    </row>
    <row r="3885" spans="2:12" x14ac:dyDescent="0.25">
      <c r="B3885" s="67" t="s">
        <v>402</v>
      </c>
      <c r="C3885" s="67" t="s">
        <v>403</v>
      </c>
      <c r="D3885" s="68" t="s">
        <v>369</v>
      </c>
      <c r="E3885" s="67" t="s">
        <v>370</v>
      </c>
      <c r="F3885" s="68" t="s">
        <v>440</v>
      </c>
      <c r="G3885" s="67" t="s">
        <v>441</v>
      </c>
      <c r="H3885" s="68" t="s">
        <v>362</v>
      </c>
      <c r="I3885" s="69">
        <v>0</v>
      </c>
      <c r="J3885" s="69">
        <v>0</v>
      </c>
      <c r="K3885" s="91"/>
      <c r="L3885" s="91"/>
    </row>
    <row r="3886" spans="2:12" x14ac:dyDescent="0.25">
      <c r="B3886" s="67" t="s">
        <v>402</v>
      </c>
      <c r="C3886" s="67" t="s">
        <v>403</v>
      </c>
      <c r="D3886" s="68" t="s">
        <v>369</v>
      </c>
      <c r="E3886" s="67" t="s">
        <v>370</v>
      </c>
      <c r="F3886" s="68" t="s">
        <v>440</v>
      </c>
      <c r="G3886" s="67" t="s">
        <v>441</v>
      </c>
      <c r="H3886" s="68" t="s">
        <v>363</v>
      </c>
      <c r="I3886" s="69">
        <v>0</v>
      </c>
      <c r="J3886" s="69">
        <v>0</v>
      </c>
      <c r="K3886" s="91"/>
      <c r="L3886" s="91"/>
    </row>
    <row r="3887" spans="2:12" x14ac:dyDescent="0.25">
      <c r="B3887" s="67" t="s">
        <v>402</v>
      </c>
      <c r="C3887" s="67" t="s">
        <v>403</v>
      </c>
      <c r="D3887" s="68" t="s">
        <v>369</v>
      </c>
      <c r="E3887" s="67" t="s">
        <v>370</v>
      </c>
      <c r="F3887" s="68" t="s">
        <v>440</v>
      </c>
      <c r="G3887" s="67" t="s">
        <v>441</v>
      </c>
      <c r="H3887" s="68" t="s">
        <v>363</v>
      </c>
      <c r="I3887" s="69">
        <v>0</v>
      </c>
      <c r="J3887" s="69">
        <v>0</v>
      </c>
      <c r="K3887" s="91"/>
      <c r="L3887" s="91"/>
    </row>
    <row r="3888" spans="2:12" x14ac:dyDescent="0.25">
      <c r="B3888" s="67" t="s">
        <v>402</v>
      </c>
      <c r="C3888" s="67" t="s">
        <v>403</v>
      </c>
      <c r="D3888" s="68" t="s">
        <v>369</v>
      </c>
      <c r="E3888" s="67" t="s">
        <v>370</v>
      </c>
      <c r="F3888" s="68" t="s">
        <v>440</v>
      </c>
      <c r="G3888" s="67" t="s">
        <v>441</v>
      </c>
      <c r="H3888" s="68" t="s">
        <v>362</v>
      </c>
      <c r="I3888" s="69">
        <v>0</v>
      </c>
      <c r="J3888" s="69">
        <v>0</v>
      </c>
      <c r="K3888" s="91"/>
      <c r="L3888" s="91"/>
    </row>
    <row r="3889" spans="2:12" x14ac:dyDescent="0.25">
      <c r="B3889" s="67" t="s">
        <v>402</v>
      </c>
      <c r="C3889" s="67" t="s">
        <v>403</v>
      </c>
      <c r="D3889" s="68" t="s">
        <v>369</v>
      </c>
      <c r="E3889" s="67" t="s">
        <v>370</v>
      </c>
      <c r="F3889" s="68" t="s">
        <v>440</v>
      </c>
      <c r="G3889" s="67" t="s">
        <v>441</v>
      </c>
      <c r="H3889" s="68" t="s">
        <v>363</v>
      </c>
      <c r="I3889" s="69">
        <v>0</v>
      </c>
      <c r="J3889" s="69">
        <v>0</v>
      </c>
      <c r="K3889" s="91"/>
      <c r="L3889" s="91"/>
    </row>
    <row r="3890" spans="2:12" x14ac:dyDescent="0.25">
      <c r="B3890" s="67" t="s">
        <v>402</v>
      </c>
      <c r="C3890" s="67" t="s">
        <v>403</v>
      </c>
      <c r="D3890" s="68" t="s">
        <v>369</v>
      </c>
      <c r="E3890" s="67" t="s">
        <v>370</v>
      </c>
      <c r="F3890" s="68" t="s">
        <v>440</v>
      </c>
      <c r="G3890" s="67" t="s">
        <v>441</v>
      </c>
      <c r="H3890" s="68" t="s">
        <v>364</v>
      </c>
      <c r="I3890" s="69">
        <v>0</v>
      </c>
      <c r="J3890" s="69">
        <v>0</v>
      </c>
      <c r="K3890" s="91"/>
      <c r="L3890" s="91"/>
    </row>
    <row r="3891" spans="2:12" x14ac:dyDescent="0.25">
      <c r="B3891" s="67" t="s">
        <v>402</v>
      </c>
      <c r="C3891" s="67" t="s">
        <v>403</v>
      </c>
      <c r="D3891" s="68" t="s">
        <v>369</v>
      </c>
      <c r="E3891" s="67" t="s">
        <v>370</v>
      </c>
      <c r="F3891" s="68" t="s">
        <v>440</v>
      </c>
      <c r="G3891" s="67" t="s">
        <v>441</v>
      </c>
      <c r="H3891" s="68" t="s">
        <v>362</v>
      </c>
      <c r="I3891" s="69">
        <v>0</v>
      </c>
      <c r="J3891" s="69">
        <v>0</v>
      </c>
      <c r="K3891" s="91"/>
      <c r="L3891" s="91"/>
    </row>
    <row r="3892" spans="2:12" x14ac:dyDescent="0.25">
      <c r="B3892" s="67" t="s">
        <v>402</v>
      </c>
      <c r="C3892" s="67" t="s">
        <v>403</v>
      </c>
      <c r="D3892" s="68" t="s">
        <v>369</v>
      </c>
      <c r="E3892" s="67" t="s">
        <v>370</v>
      </c>
      <c r="F3892" s="68" t="s">
        <v>440</v>
      </c>
      <c r="G3892" s="67" t="s">
        <v>441</v>
      </c>
      <c r="H3892" s="68" t="s">
        <v>363</v>
      </c>
      <c r="I3892" s="69">
        <v>0</v>
      </c>
      <c r="J3892" s="69">
        <v>0</v>
      </c>
      <c r="K3892" s="91"/>
      <c r="L3892" s="91"/>
    </row>
    <row r="3893" spans="2:12" x14ac:dyDescent="0.25">
      <c r="B3893" s="67" t="s">
        <v>402</v>
      </c>
      <c r="C3893" s="67" t="s">
        <v>403</v>
      </c>
      <c r="D3893" s="68" t="s">
        <v>369</v>
      </c>
      <c r="E3893" s="67" t="s">
        <v>370</v>
      </c>
      <c r="F3893" s="68" t="s">
        <v>440</v>
      </c>
      <c r="G3893" s="67" t="s">
        <v>441</v>
      </c>
      <c r="H3893" s="68" t="s">
        <v>364</v>
      </c>
      <c r="I3893" s="69">
        <v>0</v>
      </c>
      <c r="J3893" s="69">
        <v>0</v>
      </c>
      <c r="K3893" s="91"/>
      <c r="L3893" s="91"/>
    </row>
    <row r="3894" spans="2:12" x14ac:dyDescent="0.25">
      <c r="B3894" s="67" t="s">
        <v>402</v>
      </c>
      <c r="C3894" s="67" t="s">
        <v>403</v>
      </c>
      <c r="D3894" s="68" t="s">
        <v>369</v>
      </c>
      <c r="E3894" s="67" t="s">
        <v>370</v>
      </c>
      <c r="F3894" s="68" t="s">
        <v>440</v>
      </c>
      <c r="G3894" s="67" t="s">
        <v>441</v>
      </c>
      <c r="H3894" s="68" t="s">
        <v>363</v>
      </c>
      <c r="I3894" s="69">
        <v>0</v>
      </c>
      <c r="J3894" s="69">
        <v>0</v>
      </c>
      <c r="K3894" s="91"/>
      <c r="L3894" s="91"/>
    </row>
    <row r="3895" spans="2:12" x14ac:dyDescent="0.25">
      <c r="B3895" s="67" t="s">
        <v>402</v>
      </c>
      <c r="C3895" s="67" t="s">
        <v>403</v>
      </c>
      <c r="D3895" s="68" t="s">
        <v>369</v>
      </c>
      <c r="E3895" s="67" t="s">
        <v>370</v>
      </c>
      <c r="F3895" s="68" t="s">
        <v>442</v>
      </c>
      <c r="G3895" s="67" t="s">
        <v>443</v>
      </c>
      <c r="H3895" s="68" t="s">
        <v>362</v>
      </c>
      <c r="I3895" s="69">
        <v>0</v>
      </c>
      <c r="J3895" s="69">
        <v>0</v>
      </c>
      <c r="K3895" s="91"/>
      <c r="L3895" s="91"/>
    </row>
    <row r="3896" spans="2:12" x14ac:dyDescent="0.25">
      <c r="B3896" s="67" t="s">
        <v>402</v>
      </c>
      <c r="C3896" s="67" t="s">
        <v>403</v>
      </c>
      <c r="D3896" s="68" t="s">
        <v>369</v>
      </c>
      <c r="E3896" s="67" t="s">
        <v>370</v>
      </c>
      <c r="F3896" s="68" t="s">
        <v>442</v>
      </c>
      <c r="G3896" s="67" t="s">
        <v>443</v>
      </c>
      <c r="H3896" s="68" t="s">
        <v>363</v>
      </c>
      <c r="I3896" s="69">
        <v>10.48</v>
      </c>
      <c r="J3896" s="69">
        <v>10.4925</v>
      </c>
      <c r="K3896" s="91"/>
      <c r="L3896" s="91"/>
    </row>
    <row r="3897" spans="2:12" x14ac:dyDescent="0.25">
      <c r="B3897" s="67" t="s">
        <v>402</v>
      </c>
      <c r="C3897" s="67" t="s">
        <v>403</v>
      </c>
      <c r="D3897" s="68" t="s">
        <v>369</v>
      </c>
      <c r="E3897" s="67" t="s">
        <v>370</v>
      </c>
      <c r="F3897" s="68" t="s">
        <v>442</v>
      </c>
      <c r="G3897" s="67" t="s">
        <v>443</v>
      </c>
      <c r="H3897" s="68" t="s">
        <v>364</v>
      </c>
      <c r="I3897" s="69">
        <v>0</v>
      </c>
      <c r="J3897" s="69">
        <v>0</v>
      </c>
      <c r="K3897" s="91"/>
      <c r="L3897" s="91"/>
    </row>
    <row r="3898" spans="2:12" x14ac:dyDescent="0.25">
      <c r="B3898" s="67" t="s">
        <v>402</v>
      </c>
      <c r="C3898" s="67" t="s">
        <v>403</v>
      </c>
      <c r="D3898" s="68" t="s">
        <v>369</v>
      </c>
      <c r="E3898" s="67" t="s">
        <v>370</v>
      </c>
      <c r="F3898" s="68" t="s">
        <v>442</v>
      </c>
      <c r="G3898" s="67" t="s">
        <v>443</v>
      </c>
      <c r="H3898" s="68" t="s">
        <v>363</v>
      </c>
      <c r="I3898" s="69">
        <v>0</v>
      </c>
      <c r="J3898" s="69">
        <v>0</v>
      </c>
      <c r="K3898" s="91"/>
      <c r="L3898" s="91"/>
    </row>
    <row r="3899" spans="2:12" x14ac:dyDescent="0.25">
      <c r="B3899" s="67" t="s">
        <v>402</v>
      </c>
      <c r="C3899" s="67" t="s">
        <v>403</v>
      </c>
      <c r="D3899" s="68" t="s">
        <v>369</v>
      </c>
      <c r="E3899" s="67" t="s">
        <v>370</v>
      </c>
      <c r="F3899" s="68" t="s">
        <v>442</v>
      </c>
      <c r="G3899" s="67" t="s">
        <v>443</v>
      </c>
      <c r="H3899" s="68" t="s">
        <v>363</v>
      </c>
      <c r="I3899" s="69">
        <v>0</v>
      </c>
      <c r="J3899" s="69">
        <v>0</v>
      </c>
      <c r="K3899" s="91"/>
      <c r="L3899" s="91"/>
    </row>
    <row r="3900" spans="2:12" x14ac:dyDescent="0.25">
      <c r="B3900" s="67" t="s">
        <v>402</v>
      </c>
      <c r="C3900" s="67" t="s">
        <v>403</v>
      </c>
      <c r="D3900" s="68" t="s">
        <v>369</v>
      </c>
      <c r="E3900" s="67" t="s">
        <v>370</v>
      </c>
      <c r="F3900" s="68" t="s">
        <v>442</v>
      </c>
      <c r="G3900" s="67" t="s">
        <v>443</v>
      </c>
      <c r="H3900" s="68" t="s">
        <v>362</v>
      </c>
      <c r="I3900" s="69">
        <v>0</v>
      </c>
      <c r="J3900" s="69">
        <v>0</v>
      </c>
      <c r="K3900" s="91"/>
      <c r="L3900" s="91"/>
    </row>
    <row r="3901" spans="2:12" x14ac:dyDescent="0.25">
      <c r="B3901" s="67" t="s">
        <v>402</v>
      </c>
      <c r="C3901" s="67" t="s">
        <v>403</v>
      </c>
      <c r="D3901" s="68" t="s">
        <v>369</v>
      </c>
      <c r="E3901" s="67" t="s">
        <v>370</v>
      </c>
      <c r="F3901" s="68" t="s">
        <v>442</v>
      </c>
      <c r="G3901" s="67" t="s">
        <v>443</v>
      </c>
      <c r="H3901" s="68" t="s">
        <v>363</v>
      </c>
      <c r="I3901" s="69">
        <v>0</v>
      </c>
      <c r="J3901" s="69">
        <v>0</v>
      </c>
      <c r="K3901" s="91"/>
      <c r="L3901" s="91"/>
    </row>
    <row r="3902" spans="2:12" x14ac:dyDescent="0.25">
      <c r="B3902" s="67" t="s">
        <v>402</v>
      </c>
      <c r="C3902" s="67" t="s">
        <v>403</v>
      </c>
      <c r="D3902" s="68" t="s">
        <v>369</v>
      </c>
      <c r="E3902" s="67" t="s">
        <v>370</v>
      </c>
      <c r="F3902" s="68" t="s">
        <v>442</v>
      </c>
      <c r="G3902" s="67" t="s">
        <v>443</v>
      </c>
      <c r="H3902" s="68" t="s">
        <v>364</v>
      </c>
      <c r="I3902" s="69">
        <v>0</v>
      </c>
      <c r="J3902" s="69">
        <v>0</v>
      </c>
      <c r="K3902" s="91"/>
      <c r="L3902" s="91"/>
    </row>
    <row r="3903" spans="2:12" x14ac:dyDescent="0.25">
      <c r="B3903" s="67" t="s">
        <v>402</v>
      </c>
      <c r="C3903" s="67" t="s">
        <v>403</v>
      </c>
      <c r="D3903" s="68" t="s">
        <v>369</v>
      </c>
      <c r="E3903" s="67" t="s">
        <v>370</v>
      </c>
      <c r="F3903" s="68" t="s">
        <v>442</v>
      </c>
      <c r="G3903" s="67" t="s">
        <v>443</v>
      </c>
      <c r="H3903" s="68" t="s">
        <v>362</v>
      </c>
      <c r="I3903" s="69">
        <v>0</v>
      </c>
      <c r="J3903" s="69">
        <v>0</v>
      </c>
      <c r="K3903" s="91"/>
      <c r="L3903" s="91"/>
    </row>
    <row r="3904" spans="2:12" x14ac:dyDescent="0.25">
      <c r="B3904" s="67" t="s">
        <v>402</v>
      </c>
      <c r="C3904" s="67" t="s">
        <v>403</v>
      </c>
      <c r="D3904" s="68" t="s">
        <v>369</v>
      </c>
      <c r="E3904" s="67" t="s">
        <v>370</v>
      </c>
      <c r="F3904" s="68" t="s">
        <v>442</v>
      </c>
      <c r="G3904" s="67" t="s">
        <v>443</v>
      </c>
      <c r="H3904" s="68" t="s">
        <v>364</v>
      </c>
      <c r="I3904" s="69">
        <v>0</v>
      </c>
      <c r="J3904" s="69">
        <v>0</v>
      </c>
      <c r="K3904" s="91"/>
      <c r="L3904" s="91"/>
    </row>
    <row r="3905" spans="2:12" x14ac:dyDescent="0.25">
      <c r="B3905" s="67" t="s">
        <v>402</v>
      </c>
      <c r="C3905" s="67" t="s">
        <v>403</v>
      </c>
      <c r="D3905" s="68" t="s">
        <v>369</v>
      </c>
      <c r="E3905" s="67" t="s">
        <v>370</v>
      </c>
      <c r="F3905" s="68" t="s">
        <v>442</v>
      </c>
      <c r="G3905" s="67" t="s">
        <v>443</v>
      </c>
      <c r="H3905" s="68" t="s">
        <v>362</v>
      </c>
      <c r="I3905" s="69">
        <v>0</v>
      </c>
      <c r="J3905" s="69">
        <v>0</v>
      </c>
      <c r="K3905" s="91"/>
      <c r="L3905" s="91"/>
    </row>
    <row r="3906" spans="2:12" x14ac:dyDescent="0.25">
      <c r="B3906" s="67" t="s">
        <v>402</v>
      </c>
      <c r="C3906" s="67" t="s">
        <v>403</v>
      </c>
      <c r="D3906" s="68" t="s">
        <v>369</v>
      </c>
      <c r="E3906" s="67" t="s">
        <v>370</v>
      </c>
      <c r="F3906" s="68" t="s">
        <v>442</v>
      </c>
      <c r="G3906" s="67" t="s">
        <v>443</v>
      </c>
      <c r="H3906" s="68" t="s">
        <v>363</v>
      </c>
      <c r="I3906" s="69">
        <v>0</v>
      </c>
      <c r="J3906" s="69">
        <v>0</v>
      </c>
      <c r="K3906" s="91"/>
      <c r="L3906" s="91"/>
    </row>
    <row r="3907" spans="2:12" x14ac:dyDescent="0.25">
      <c r="B3907" s="67" t="s">
        <v>402</v>
      </c>
      <c r="C3907" s="67" t="s">
        <v>403</v>
      </c>
      <c r="D3907" s="68" t="s">
        <v>369</v>
      </c>
      <c r="E3907" s="67" t="s">
        <v>370</v>
      </c>
      <c r="F3907" s="68" t="s">
        <v>442</v>
      </c>
      <c r="G3907" s="67" t="s">
        <v>443</v>
      </c>
      <c r="H3907" s="68" t="s">
        <v>364</v>
      </c>
      <c r="I3907" s="69">
        <v>0</v>
      </c>
      <c r="J3907" s="69">
        <v>0</v>
      </c>
      <c r="K3907" s="91"/>
      <c r="L3907" s="91"/>
    </row>
    <row r="3908" spans="2:12" x14ac:dyDescent="0.25">
      <c r="B3908" s="67" t="s">
        <v>402</v>
      </c>
      <c r="C3908" s="67" t="s">
        <v>403</v>
      </c>
      <c r="D3908" s="68" t="s">
        <v>369</v>
      </c>
      <c r="E3908" s="67" t="s">
        <v>370</v>
      </c>
      <c r="F3908" s="68" t="s">
        <v>442</v>
      </c>
      <c r="G3908" s="67" t="s">
        <v>443</v>
      </c>
      <c r="H3908" s="68" t="s">
        <v>362</v>
      </c>
      <c r="I3908" s="69">
        <v>19</v>
      </c>
      <c r="J3908" s="69">
        <v>29</v>
      </c>
      <c r="K3908" s="91"/>
      <c r="L3908" s="91"/>
    </row>
    <row r="3909" spans="2:12" x14ac:dyDescent="0.25">
      <c r="B3909" s="67" t="s">
        <v>402</v>
      </c>
      <c r="C3909" s="67" t="s">
        <v>403</v>
      </c>
      <c r="D3909" s="68" t="s">
        <v>369</v>
      </c>
      <c r="E3909" s="67" t="s">
        <v>370</v>
      </c>
      <c r="F3909" s="68" t="s">
        <v>442</v>
      </c>
      <c r="G3909" s="67" t="s">
        <v>443</v>
      </c>
      <c r="H3909" s="68" t="s">
        <v>363</v>
      </c>
      <c r="I3909" s="69">
        <v>24</v>
      </c>
      <c r="J3909" s="69">
        <v>38</v>
      </c>
      <c r="K3909" s="91"/>
      <c r="L3909" s="91"/>
    </row>
    <row r="3910" spans="2:12" x14ac:dyDescent="0.25">
      <c r="B3910" s="67" t="s">
        <v>402</v>
      </c>
      <c r="C3910" s="67" t="s">
        <v>403</v>
      </c>
      <c r="D3910" s="68" t="s">
        <v>369</v>
      </c>
      <c r="E3910" s="67" t="s">
        <v>370</v>
      </c>
      <c r="F3910" s="68" t="s">
        <v>442</v>
      </c>
      <c r="G3910" s="67" t="s">
        <v>443</v>
      </c>
      <c r="H3910" s="68" t="s">
        <v>364</v>
      </c>
      <c r="I3910" s="69">
        <v>12</v>
      </c>
      <c r="J3910" s="69">
        <v>8</v>
      </c>
      <c r="K3910" s="91"/>
      <c r="L3910" s="91"/>
    </row>
    <row r="3911" spans="2:12" x14ac:dyDescent="0.25">
      <c r="B3911" s="67" t="s">
        <v>402</v>
      </c>
      <c r="C3911" s="67" t="s">
        <v>403</v>
      </c>
      <c r="D3911" s="68" t="s">
        <v>369</v>
      </c>
      <c r="E3911" s="67" t="s">
        <v>370</v>
      </c>
      <c r="F3911" s="68" t="s">
        <v>442</v>
      </c>
      <c r="G3911" s="67" t="s">
        <v>443</v>
      </c>
      <c r="H3911" s="68" t="s">
        <v>362</v>
      </c>
      <c r="I3911" s="69">
        <v>39</v>
      </c>
      <c r="J3911" s="69">
        <v>32</v>
      </c>
      <c r="K3911" s="91"/>
      <c r="L3911" s="91"/>
    </row>
    <row r="3912" spans="2:12" x14ac:dyDescent="0.25">
      <c r="B3912" s="67" t="s">
        <v>402</v>
      </c>
      <c r="C3912" s="67" t="s">
        <v>403</v>
      </c>
      <c r="D3912" s="68" t="s">
        <v>369</v>
      </c>
      <c r="E3912" s="67" t="s">
        <v>370</v>
      </c>
      <c r="F3912" s="68" t="s">
        <v>442</v>
      </c>
      <c r="G3912" s="67" t="s">
        <v>443</v>
      </c>
      <c r="H3912" s="68" t="s">
        <v>363</v>
      </c>
      <c r="I3912" s="69">
        <v>73</v>
      </c>
      <c r="J3912" s="69">
        <v>14</v>
      </c>
      <c r="K3912" s="91"/>
      <c r="L3912" s="91"/>
    </row>
    <row r="3913" spans="2:12" x14ac:dyDescent="0.25">
      <c r="B3913" s="67" t="s">
        <v>402</v>
      </c>
      <c r="C3913" s="67" t="s">
        <v>403</v>
      </c>
      <c r="D3913" s="68" t="s">
        <v>369</v>
      </c>
      <c r="E3913" s="67" t="s">
        <v>370</v>
      </c>
      <c r="F3913" s="68" t="s">
        <v>442</v>
      </c>
      <c r="G3913" s="67" t="s">
        <v>443</v>
      </c>
      <c r="H3913" s="68" t="s">
        <v>364</v>
      </c>
      <c r="I3913" s="69">
        <v>68</v>
      </c>
      <c r="J3913" s="69">
        <v>15</v>
      </c>
      <c r="K3913" s="91"/>
      <c r="L3913" s="91"/>
    </row>
    <row r="3914" spans="2:12" x14ac:dyDescent="0.25">
      <c r="B3914" s="67" t="s">
        <v>402</v>
      </c>
      <c r="C3914" s="67" t="s">
        <v>403</v>
      </c>
      <c r="D3914" s="68" t="s">
        <v>369</v>
      </c>
      <c r="E3914" s="67" t="s">
        <v>370</v>
      </c>
      <c r="F3914" s="68" t="s">
        <v>442</v>
      </c>
      <c r="G3914" s="67" t="s">
        <v>443</v>
      </c>
      <c r="H3914" s="68" t="s">
        <v>362</v>
      </c>
      <c r="I3914" s="69">
        <v>0</v>
      </c>
      <c r="J3914" s="69">
        <v>0</v>
      </c>
      <c r="K3914" s="91"/>
      <c r="L3914" s="91"/>
    </row>
    <row r="3915" spans="2:12" x14ac:dyDescent="0.25">
      <c r="B3915" s="67" t="s">
        <v>402</v>
      </c>
      <c r="C3915" s="67" t="s">
        <v>403</v>
      </c>
      <c r="D3915" s="68" t="s">
        <v>369</v>
      </c>
      <c r="E3915" s="67" t="s">
        <v>370</v>
      </c>
      <c r="F3915" s="68" t="s">
        <v>442</v>
      </c>
      <c r="G3915" s="67" t="s">
        <v>443</v>
      </c>
      <c r="H3915" s="68" t="s">
        <v>363</v>
      </c>
      <c r="I3915" s="69">
        <v>8</v>
      </c>
      <c r="J3915" s="69">
        <v>9</v>
      </c>
      <c r="K3915" s="91"/>
      <c r="L3915" s="91"/>
    </row>
    <row r="3916" spans="2:12" x14ac:dyDescent="0.25">
      <c r="B3916" s="67" t="s">
        <v>402</v>
      </c>
      <c r="C3916" s="67" t="s">
        <v>403</v>
      </c>
      <c r="D3916" s="68" t="s">
        <v>369</v>
      </c>
      <c r="E3916" s="67" t="s">
        <v>370</v>
      </c>
      <c r="F3916" s="68" t="s">
        <v>442</v>
      </c>
      <c r="G3916" s="67" t="s">
        <v>443</v>
      </c>
      <c r="H3916" s="68" t="s">
        <v>363</v>
      </c>
      <c r="I3916" s="69">
        <v>0</v>
      </c>
      <c r="J3916" s="69">
        <v>0</v>
      </c>
      <c r="K3916" s="91"/>
      <c r="L3916" s="91"/>
    </row>
    <row r="3917" spans="2:12" x14ac:dyDescent="0.25">
      <c r="B3917" s="67" t="s">
        <v>402</v>
      </c>
      <c r="C3917" s="67" t="s">
        <v>403</v>
      </c>
      <c r="D3917" s="68" t="s">
        <v>369</v>
      </c>
      <c r="E3917" s="67" t="s">
        <v>370</v>
      </c>
      <c r="F3917" s="68" t="s">
        <v>442</v>
      </c>
      <c r="G3917" s="67" t="s">
        <v>443</v>
      </c>
      <c r="H3917" s="68" t="s">
        <v>362</v>
      </c>
      <c r="I3917" s="69">
        <v>0</v>
      </c>
      <c r="J3917" s="69">
        <v>0</v>
      </c>
      <c r="K3917" s="91"/>
      <c r="L3917" s="91"/>
    </row>
    <row r="3918" spans="2:12" x14ac:dyDescent="0.25">
      <c r="B3918" s="67" t="s">
        <v>402</v>
      </c>
      <c r="C3918" s="67" t="s">
        <v>403</v>
      </c>
      <c r="D3918" s="68" t="s">
        <v>369</v>
      </c>
      <c r="E3918" s="67" t="s">
        <v>370</v>
      </c>
      <c r="F3918" s="68" t="s">
        <v>442</v>
      </c>
      <c r="G3918" s="67" t="s">
        <v>443</v>
      </c>
      <c r="H3918" s="68" t="s">
        <v>363</v>
      </c>
      <c r="I3918" s="69">
        <v>0</v>
      </c>
      <c r="J3918" s="69">
        <v>0</v>
      </c>
      <c r="K3918" s="91"/>
      <c r="L3918" s="91"/>
    </row>
    <row r="3919" spans="2:12" x14ac:dyDescent="0.25">
      <c r="B3919" s="67" t="s">
        <v>402</v>
      </c>
      <c r="C3919" s="67" t="s">
        <v>403</v>
      </c>
      <c r="D3919" s="68" t="s">
        <v>369</v>
      </c>
      <c r="E3919" s="67" t="s">
        <v>370</v>
      </c>
      <c r="F3919" s="68" t="s">
        <v>442</v>
      </c>
      <c r="G3919" s="67" t="s">
        <v>443</v>
      </c>
      <c r="H3919" s="68" t="s">
        <v>364</v>
      </c>
      <c r="I3919" s="69">
        <v>8</v>
      </c>
      <c r="J3919" s="69">
        <v>0</v>
      </c>
      <c r="K3919" s="91"/>
      <c r="L3919" s="91"/>
    </row>
    <row r="3920" spans="2:12" x14ac:dyDescent="0.25">
      <c r="B3920" s="67" t="s">
        <v>402</v>
      </c>
      <c r="C3920" s="67" t="s">
        <v>403</v>
      </c>
      <c r="D3920" s="68" t="s">
        <v>369</v>
      </c>
      <c r="E3920" s="67" t="s">
        <v>370</v>
      </c>
      <c r="F3920" s="68" t="s">
        <v>442</v>
      </c>
      <c r="G3920" s="67" t="s">
        <v>443</v>
      </c>
      <c r="H3920" s="68" t="s">
        <v>362</v>
      </c>
      <c r="I3920" s="69">
        <v>-1</v>
      </c>
      <c r="J3920" s="69">
        <v>0</v>
      </c>
      <c r="K3920" s="91"/>
      <c r="L3920" s="91"/>
    </row>
    <row r="3921" spans="2:12" x14ac:dyDescent="0.25">
      <c r="B3921" s="67" t="s">
        <v>402</v>
      </c>
      <c r="C3921" s="67" t="s">
        <v>403</v>
      </c>
      <c r="D3921" s="68" t="s">
        <v>369</v>
      </c>
      <c r="E3921" s="67" t="s">
        <v>370</v>
      </c>
      <c r="F3921" s="68" t="s">
        <v>442</v>
      </c>
      <c r="G3921" s="67" t="s">
        <v>443</v>
      </c>
      <c r="H3921" s="68" t="s">
        <v>362</v>
      </c>
      <c r="I3921" s="69">
        <v>9</v>
      </c>
      <c r="J3921" s="69">
        <v>18</v>
      </c>
      <c r="K3921" s="91"/>
      <c r="L3921" s="91"/>
    </row>
    <row r="3922" spans="2:12" x14ac:dyDescent="0.25">
      <c r="B3922" s="67" t="s">
        <v>402</v>
      </c>
      <c r="C3922" s="67" t="s">
        <v>403</v>
      </c>
      <c r="D3922" s="68" t="s">
        <v>369</v>
      </c>
      <c r="E3922" s="67" t="s">
        <v>370</v>
      </c>
      <c r="F3922" s="68" t="s">
        <v>442</v>
      </c>
      <c r="G3922" s="67" t="s">
        <v>443</v>
      </c>
      <c r="H3922" s="68" t="s">
        <v>363</v>
      </c>
      <c r="I3922" s="69">
        <v>77</v>
      </c>
      <c r="J3922" s="69">
        <v>97</v>
      </c>
      <c r="K3922" s="91"/>
      <c r="L3922" s="91"/>
    </row>
    <row r="3923" spans="2:12" x14ac:dyDescent="0.25">
      <c r="B3923" s="67" t="s">
        <v>402</v>
      </c>
      <c r="C3923" s="67" t="s">
        <v>403</v>
      </c>
      <c r="D3923" s="68" t="s">
        <v>369</v>
      </c>
      <c r="E3923" s="67" t="s">
        <v>370</v>
      </c>
      <c r="F3923" s="68" t="s">
        <v>442</v>
      </c>
      <c r="G3923" s="67" t="s">
        <v>443</v>
      </c>
      <c r="H3923" s="68" t="s">
        <v>364</v>
      </c>
      <c r="I3923" s="69">
        <v>0</v>
      </c>
      <c r="J3923" s="69">
        <v>0</v>
      </c>
      <c r="K3923" s="91"/>
      <c r="L3923" s="91"/>
    </row>
    <row r="3924" spans="2:12" x14ac:dyDescent="0.25">
      <c r="B3924" s="67" t="s">
        <v>402</v>
      </c>
      <c r="C3924" s="67" t="s">
        <v>403</v>
      </c>
      <c r="D3924" s="68" t="s">
        <v>369</v>
      </c>
      <c r="E3924" s="67" t="s">
        <v>370</v>
      </c>
      <c r="F3924" s="68" t="s">
        <v>442</v>
      </c>
      <c r="G3924" s="67" t="s">
        <v>443</v>
      </c>
      <c r="H3924" s="68" t="s">
        <v>363</v>
      </c>
      <c r="I3924" s="69">
        <v>24</v>
      </c>
      <c r="J3924" s="69">
        <v>24</v>
      </c>
      <c r="K3924" s="91"/>
      <c r="L3924" s="91"/>
    </row>
    <row r="3925" spans="2:12" x14ac:dyDescent="0.25">
      <c r="B3925" s="67" t="s">
        <v>402</v>
      </c>
      <c r="C3925" s="67" t="s">
        <v>403</v>
      </c>
      <c r="D3925" s="68" t="s">
        <v>369</v>
      </c>
      <c r="E3925" s="67" t="s">
        <v>370</v>
      </c>
      <c r="F3925" s="68" t="s">
        <v>442</v>
      </c>
      <c r="G3925" s="67" t="s">
        <v>443</v>
      </c>
      <c r="H3925" s="68" t="s">
        <v>362</v>
      </c>
      <c r="I3925" s="69">
        <v>0</v>
      </c>
      <c r="J3925" s="69">
        <v>0</v>
      </c>
      <c r="K3925" s="91"/>
      <c r="L3925" s="91"/>
    </row>
    <row r="3926" spans="2:12" x14ac:dyDescent="0.25">
      <c r="B3926" s="67" t="s">
        <v>402</v>
      </c>
      <c r="C3926" s="67" t="s">
        <v>403</v>
      </c>
      <c r="D3926" s="68" t="s">
        <v>369</v>
      </c>
      <c r="E3926" s="67" t="s">
        <v>370</v>
      </c>
      <c r="F3926" s="68" t="s">
        <v>442</v>
      </c>
      <c r="G3926" s="67" t="s">
        <v>443</v>
      </c>
      <c r="H3926" s="68" t="s">
        <v>363</v>
      </c>
      <c r="I3926" s="69">
        <v>4</v>
      </c>
      <c r="J3926" s="69">
        <v>0</v>
      </c>
      <c r="K3926" s="91"/>
      <c r="L3926" s="91"/>
    </row>
    <row r="3927" spans="2:12" x14ac:dyDescent="0.25">
      <c r="B3927" s="67" t="s">
        <v>402</v>
      </c>
      <c r="C3927" s="67" t="s">
        <v>403</v>
      </c>
      <c r="D3927" s="68" t="s">
        <v>369</v>
      </c>
      <c r="E3927" s="67" t="s">
        <v>370</v>
      </c>
      <c r="F3927" s="68" t="s">
        <v>442</v>
      </c>
      <c r="G3927" s="67" t="s">
        <v>443</v>
      </c>
      <c r="H3927" s="68" t="s">
        <v>362</v>
      </c>
      <c r="I3927" s="69">
        <v>0</v>
      </c>
      <c r="J3927" s="69">
        <v>0</v>
      </c>
      <c r="K3927" s="91"/>
      <c r="L3927" s="91"/>
    </row>
    <row r="3928" spans="2:12" x14ac:dyDescent="0.25">
      <c r="B3928" s="67" t="s">
        <v>402</v>
      </c>
      <c r="C3928" s="67" t="s">
        <v>403</v>
      </c>
      <c r="D3928" s="68" t="s">
        <v>369</v>
      </c>
      <c r="E3928" s="67" t="s">
        <v>370</v>
      </c>
      <c r="F3928" s="68" t="s">
        <v>442</v>
      </c>
      <c r="G3928" s="67" t="s">
        <v>443</v>
      </c>
      <c r="H3928" s="68" t="s">
        <v>362</v>
      </c>
      <c r="I3928" s="69">
        <v>0.309</v>
      </c>
      <c r="J3928" s="69">
        <v>0.20599999999999999</v>
      </c>
      <c r="K3928" s="91"/>
      <c r="L3928" s="91"/>
    </row>
    <row r="3929" spans="2:12" x14ac:dyDescent="0.25">
      <c r="B3929" s="67" t="s">
        <v>402</v>
      </c>
      <c r="C3929" s="67" t="s">
        <v>403</v>
      </c>
      <c r="D3929" s="68" t="s">
        <v>369</v>
      </c>
      <c r="E3929" s="67" t="s">
        <v>370</v>
      </c>
      <c r="F3929" s="68" t="s">
        <v>442</v>
      </c>
      <c r="G3929" s="67" t="s">
        <v>443</v>
      </c>
      <c r="H3929" s="68" t="s">
        <v>363</v>
      </c>
      <c r="I3929" s="69">
        <v>0.39140000000000003</v>
      </c>
      <c r="J3929" s="69">
        <v>0.55620000000000003</v>
      </c>
      <c r="K3929" s="91"/>
      <c r="L3929" s="91"/>
    </row>
    <row r="3930" spans="2:12" x14ac:dyDescent="0.25">
      <c r="B3930" s="67" t="s">
        <v>402</v>
      </c>
      <c r="C3930" s="67" t="s">
        <v>403</v>
      </c>
      <c r="D3930" s="68" t="s">
        <v>369</v>
      </c>
      <c r="E3930" s="67" t="s">
        <v>370</v>
      </c>
      <c r="F3930" s="68" t="s">
        <v>442</v>
      </c>
      <c r="G3930" s="67" t="s">
        <v>443</v>
      </c>
      <c r="H3930" s="68" t="s">
        <v>364</v>
      </c>
      <c r="I3930" s="69">
        <v>0.45319999999999999</v>
      </c>
      <c r="J3930" s="69">
        <v>0.28839999999999999</v>
      </c>
      <c r="K3930" s="91"/>
      <c r="L3930" s="91"/>
    </row>
    <row r="3931" spans="2:12" x14ac:dyDescent="0.25">
      <c r="B3931" s="67" t="s">
        <v>402</v>
      </c>
      <c r="C3931" s="67" t="s">
        <v>403</v>
      </c>
      <c r="D3931" s="68" t="s">
        <v>369</v>
      </c>
      <c r="E3931" s="67" t="s">
        <v>370</v>
      </c>
      <c r="F3931" s="68" t="s">
        <v>442</v>
      </c>
      <c r="G3931" s="67" t="s">
        <v>443</v>
      </c>
      <c r="H3931" s="68" t="s">
        <v>362</v>
      </c>
      <c r="I3931" s="69">
        <v>0</v>
      </c>
      <c r="J3931" s="69">
        <v>0</v>
      </c>
      <c r="K3931" s="91"/>
      <c r="L3931" s="91"/>
    </row>
    <row r="3932" spans="2:12" x14ac:dyDescent="0.25">
      <c r="B3932" s="67" t="s">
        <v>402</v>
      </c>
      <c r="C3932" s="67" t="s">
        <v>403</v>
      </c>
      <c r="D3932" s="68" t="s">
        <v>369</v>
      </c>
      <c r="E3932" s="67" t="s">
        <v>370</v>
      </c>
      <c r="F3932" s="68" t="s">
        <v>442</v>
      </c>
      <c r="G3932" s="67" t="s">
        <v>443</v>
      </c>
      <c r="H3932" s="68" t="s">
        <v>363</v>
      </c>
      <c r="I3932" s="69">
        <v>0</v>
      </c>
      <c r="J3932" s="69">
        <v>0</v>
      </c>
      <c r="K3932" s="91"/>
      <c r="L3932" s="91"/>
    </row>
    <row r="3933" spans="2:12" x14ac:dyDescent="0.25">
      <c r="B3933" s="67" t="s">
        <v>402</v>
      </c>
      <c r="C3933" s="67" t="s">
        <v>403</v>
      </c>
      <c r="D3933" s="68" t="s">
        <v>369</v>
      </c>
      <c r="E3933" s="67" t="s">
        <v>370</v>
      </c>
      <c r="F3933" s="68" t="s">
        <v>442</v>
      </c>
      <c r="G3933" s="67" t="s">
        <v>443</v>
      </c>
      <c r="H3933" s="68" t="s">
        <v>364</v>
      </c>
      <c r="I3933" s="69">
        <v>20</v>
      </c>
      <c r="J3933" s="69">
        <v>25</v>
      </c>
      <c r="K3933" s="91"/>
      <c r="L3933" s="91"/>
    </row>
    <row r="3934" spans="2:12" x14ac:dyDescent="0.25">
      <c r="B3934" s="67" t="s">
        <v>402</v>
      </c>
      <c r="C3934" s="67" t="s">
        <v>403</v>
      </c>
      <c r="D3934" s="68" t="s">
        <v>369</v>
      </c>
      <c r="E3934" s="67" t="s">
        <v>370</v>
      </c>
      <c r="F3934" s="68" t="s">
        <v>442</v>
      </c>
      <c r="G3934" s="67" t="s">
        <v>443</v>
      </c>
      <c r="H3934" s="68" t="s">
        <v>362</v>
      </c>
      <c r="I3934" s="69">
        <v>0</v>
      </c>
      <c r="J3934" s="69">
        <v>0</v>
      </c>
      <c r="K3934" s="91"/>
      <c r="L3934" s="91"/>
    </row>
    <row r="3935" spans="2:12" x14ac:dyDescent="0.25">
      <c r="B3935" s="67" t="s">
        <v>402</v>
      </c>
      <c r="C3935" s="67" t="s">
        <v>403</v>
      </c>
      <c r="D3935" s="68" t="s">
        <v>369</v>
      </c>
      <c r="E3935" s="67" t="s">
        <v>370</v>
      </c>
      <c r="F3935" s="68" t="s">
        <v>442</v>
      </c>
      <c r="G3935" s="67" t="s">
        <v>443</v>
      </c>
      <c r="H3935" s="68" t="s">
        <v>363</v>
      </c>
      <c r="I3935" s="69">
        <v>0</v>
      </c>
      <c r="J3935" s="69">
        <v>0</v>
      </c>
      <c r="K3935" s="91"/>
      <c r="L3935" s="91"/>
    </row>
    <row r="3936" spans="2:12" x14ac:dyDescent="0.25">
      <c r="B3936" s="67" t="s">
        <v>402</v>
      </c>
      <c r="C3936" s="67" t="s">
        <v>403</v>
      </c>
      <c r="D3936" s="68" t="s">
        <v>369</v>
      </c>
      <c r="E3936" s="67" t="s">
        <v>370</v>
      </c>
      <c r="F3936" s="68" t="s">
        <v>442</v>
      </c>
      <c r="G3936" s="67" t="s">
        <v>443</v>
      </c>
      <c r="H3936" s="68" t="s">
        <v>364</v>
      </c>
      <c r="I3936" s="69">
        <v>0</v>
      </c>
      <c r="J3936" s="69">
        <v>0</v>
      </c>
      <c r="K3936" s="91"/>
      <c r="L3936" s="91"/>
    </row>
    <row r="3937" spans="2:12" x14ac:dyDescent="0.25">
      <c r="B3937" s="67" t="s">
        <v>402</v>
      </c>
      <c r="C3937" s="67" t="s">
        <v>403</v>
      </c>
      <c r="D3937" s="68" t="s">
        <v>369</v>
      </c>
      <c r="E3937" s="67" t="s">
        <v>370</v>
      </c>
      <c r="F3937" s="68" t="s">
        <v>442</v>
      </c>
      <c r="G3937" s="67" t="s">
        <v>443</v>
      </c>
      <c r="H3937" s="68" t="s">
        <v>363</v>
      </c>
      <c r="I3937" s="69">
        <v>2</v>
      </c>
      <c r="J3937" s="69">
        <v>0</v>
      </c>
      <c r="K3937" s="91"/>
      <c r="L3937" s="91"/>
    </row>
    <row r="3938" spans="2:12" x14ac:dyDescent="0.25">
      <c r="B3938" s="67" t="s">
        <v>402</v>
      </c>
      <c r="C3938" s="67" t="s">
        <v>403</v>
      </c>
      <c r="D3938" s="68" t="s">
        <v>369</v>
      </c>
      <c r="E3938" s="67" t="s">
        <v>370</v>
      </c>
      <c r="F3938" s="68" t="s">
        <v>442</v>
      </c>
      <c r="G3938" s="67" t="s">
        <v>443</v>
      </c>
      <c r="H3938" s="68" t="s">
        <v>362</v>
      </c>
      <c r="I3938" s="69">
        <v>0</v>
      </c>
      <c r="J3938" s="69">
        <v>30</v>
      </c>
      <c r="K3938" s="91"/>
      <c r="L3938" s="91"/>
    </row>
    <row r="3939" spans="2:12" x14ac:dyDescent="0.25">
      <c r="B3939" s="67" t="s">
        <v>402</v>
      </c>
      <c r="C3939" s="67" t="s">
        <v>403</v>
      </c>
      <c r="D3939" s="68" t="s">
        <v>369</v>
      </c>
      <c r="E3939" s="67" t="s">
        <v>370</v>
      </c>
      <c r="F3939" s="68" t="s">
        <v>442</v>
      </c>
      <c r="G3939" s="67" t="s">
        <v>443</v>
      </c>
      <c r="H3939" s="68" t="s">
        <v>363</v>
      </c>
      <c r="I3939" s="69">
        <v>0</v>
      </c>
      <c r="J3939" s="69">
        <v>0</v>
      </c>
      <c r="K3939" s="91"/>
      <c r="L3939" s="91"/>
    </row>
    <row r="3940" spans="2:12" x14ac:dyDescent="0.25">
      <c r="B3940" s="67" t="s">
        <v>402</v>
      </c>
      <c r="C3940" s="67" t="s">
        <v>403</v>
      </c>
      <c r="D3940" s="68" t="s">
        <v>369</v>
      </c>
      <c r="E3940" s="67" t="s">
        <v>370</v>
      </c>
      <c r="F3940" s="68" t="s">
        <v>442</v>
      </c>
      <c r="G3940" s="67" t="s">
        <v>443</v>
      </c>
      <c r="H3940" s="68" t="s">
        <v>364</v>
      </c>
      <c r="I3940" s="69">
        <v>0</v>
      </c>
      <c r="J3940" s="69">
        <v>0</v>
      </c>
      <c r="K3940" s="91"/>
      <c r="L3940" s="91"/>
    </row>
    <row r="3941" spans="2:12" x14ac:dyDescent="0.25">
      <c r="B3941" s="67" t="s">
        <v>402</v>
      </c>
      <c r="C3941" s="67" t="s">
        <v>403</v>
      </c>
      <c r="D3941" s="68" t="s">
        <v>369</v>
      </c>
      <c r="E3941" s="67" t="s">
        <v>370</v>
      </c>
      <c r="F3941" s="68" t="s">
        <v>442</v>
      </c>
      <c r="G3941" s="67" t="s">
        <v>443</v>
      </c>
      <c r="H3941" s="68" t="s">
        <v>362</v>
      </c>
      <c r="I3941" s="69">
        <v>0</v>
      </c>
      <c r="J3941" s="69">
        <v>0</v>
      </c>
      <c r="K3941" s="91"/>
      <c r="L3941" s="91"/>
    </row>
    <row r="3942" spans="2:12" x14ac:dyDescent="0.25">
      <c r="B3942" s="67" t="s">
        <v>402</v>
      </c>
      <c r="C3942" s="67" t="s">
        <v>403</v>
      </c>
      <c r="D3942" s="68" t="s">
        <v>369</v>
      </c>
      <c r="E3942" s="67" t="s">
        <v>370</v>
      </c>
      <c r="F3942" s="68" t="s">
        <v>442</v>
      </c>
      <c r="G3942" s="67" t="s">
        <v>443</v>
      </c>
      <c r="H3942" s="68" t="s">
        <v>363</v>
      </c>
      <c r="I3942" s="69">
        <v>4</v>
      </c>
      <c r="J3942" s="69">
        <v>0</v>
      </c>
      <c r="K3942" s="91"/>
      <c r="L3942" s="91"/>
    </row>
    <row r="3943" spans="2:12" x14ac:dyDescent="0.25">
      <c r="B3943" s="67" t="s">
        <v>402</v>
      </c>
      <c r="C3943" s="67" t="s">
        <v>403</v>
      </c>
      <c r="D3943" s="68" t="s">
        <v>369</v>
      </c>
      <c r="E3943" s="67" t="s">
        <v>370</v>
      </c>
      <c r="F3943" s="68" t="s">
        <v>442</v>
      </c>
      <c r="G3943" s="67" t="s">
        <v>443</v>
      </c>
      <c r="H3943" s="68" t="s">
        <v>364</v>
      </c>
      <c r="I3943" s="69">
        <v>0</v>
      </c>
      <c r="J3943" s="69">
        <v>0</v>
      </c>
      <c r="K3943" s="91"/>
      <c r="L3943" s="91"/>
    </row>
    <row r="3944" spans="2:12" x14ac:dyDescent="0.25">
      <c r="B3944" s="67" t="s">
        <v>402</v>
      </c>
      <c r="C3944" s="67" t="s">
        <v>403</v>
      </c>
      <c r="D3944" s="68" t="s">
        <v>369</v>
      </c>
      <c r="E3944" s="67" t="s">
        <v>370</v>
      </c>
      <c r="F3944" s="68" t="s">
        <v>442</v>
      </c>
      <c r="G3944" s="67" t="s">
        <v>443</v>
      </c>
      <c r="H3944" s="68" t="s">
        <v>362</v>
      </c>
      <c r="I3944" s="69">
        <v>33</v>
      </c>
      <c r="J3944" s="69">
        <v>22</v>
      </c>
      <c r="K3944" s="91"/>
      <c r="L3944" s="91"/>
    </row>
    <row r="3945" spans="2:12" x14ac:dyDescent="0.25">
      <c r="B3945" s="67" t="s">
        <v>402</v>
      </c>
      <c r="C3945" s="67" t="s">
        <v>403</v>
      </c>
      <c r="D3945" s="68" t="s">
        <v>369</v>
      </c>
      <c r="E3945" s="67" t="s">
        <v>370</v>
      </c>
      <c r="F3945" s="68" t="s">
        <v>442</v>
      </c>
      <c r="G3945" s="67" t="s">
        <v>443</v>
      </c>
      <c r="H3945" s="68" t="s">
        <v>363</v>
      </c>
      <c r="I3945" s="69">
        <v>48</v>
      </c>
      <c r="J3945" s="69">
        <v>74</v>
      </c>
      <c r="K3945" s="91"/>
      <c r="L3945" s="91"/>
    </row>
    <row r="3946" spans="2:12" x14ac:dyDescent="0.25">
      <c r="B3946" s="67" t="s">
        <v>402</v>
      </c>
      <c r="C3946" s="67" t="s">
        <v>403</v>
      </c>
      <c r="D3946" s="68" t="s">
        <v>369</v>
      </c>
      <c r="E3946" s="67" t="s">
        <v>370</v>
      </c>
      <c r="F3946" s="68" t="s">
        <v>442</v>
      </c>
      <c r="G3946" s="67" t="s">
        <v>443</v>
      </c>
      <c r="H3946" s="68" t="s">
        <v>364</v>
      </c>
      <c r="I3946" s="69">
        <v>37</v>
      </c>
      <c r="J3946" s="69">
        <v>78</v>
      </c>
      <c r="K3946" s="91"/>
      <c r="L3946" s="91"/>
    </row>
    <row r="3947" spans="2:12" x14ac:dyDescent="0.25">
      <c r="B3947" s="67" t="s">
        <v>402</v>
      </c>
      <c r="C3947" s="67" t="s">
        <v>403</v>
      </c>
      <c r="D3947" s="68" t="s">
        <v>369</v>
      </c>
      <c r="E3947" s="67" t="s">
        <v>370</v>
      </c>
      <c r="F3947" s="68" t="s">
        <v>442</v>
      </c>
      <c r="G3947" s="67" t="s">
        <v>443</v>
      </c>
      <c r="H3947" s="68" t="s">
        <v>362</v>
      </c>
      <c r="I3947" s="69">
        <v>30</v>
      </c>
      <c r="J3947" s="69">
        <v>103</v>
      </c>
      <c r="K3947" s="91"/>
      <c r="L3947" s="91"/>
    </row>
    <row r="3948" spans="2:12" x14ac:dyDescent="0.25">
      <c r="B3948" s="67" t="s">
        <v>402</v>
      </c>
      <c r="C3948" s="67" t="s">
        <v>403</v>
      </c>
      <c r="D3948" s="68" t="s">
        <v>369</v>
      </c>
      <c r="E3948" s="67" t="s">
        <v>370</v>
      </c>
      <c r="F3948" s="68" t="s">
        <v>442</v>
      </c>
      <c r="G3948" s="67" t="s">
        <v>443</v>
      </c>
      <c r="H3948" s="68" t="s">
        <v>363</v>
      </c>
      <c r="I3948" s="69">
        <v>72</v>
      </c>
      <c r="J3948" s="69">
        <v>98</v>
      </c>
      <c r="K3948" s="91"/>
      <c r="L3948" s="91"/>
    </row>
    <row r="3949" spans="2:12" x14ac:dyDescent="0.25">
      <c r="B3949" s="67" t="s">
        <v>402</v>
      </c>
      <c r="C3949" s="67" t="s">
        <v>403</v>
      </c>
      <c r="D3949" s="68" t="s">
        <v>369</v>
      </c>
      <c r="E3949" s="67" t="s">
        <v>370</v>
      </c>
      <c r="F3949" s="68" t="s">
        <v>442</v>
      </c>
      <c r="G3949" s="67" t="s">
        <v>443</v>
      </c>
      <c r="H3949" s="68" t="s">
        <v>364</v>
      </c>
      <c r="I3949" s="69">
        <v>117</v>
      </c>
      <c r="J3949" s="69">
        <v>148</v>
      </c>
      <c r="K3949" s="91"/>
      <c r="L3949" s="91"/>
    </row>
    <row r="3950" spans="2:12" x14ac:dyDescent="0.25">
      <c r="B3950" s="67" t="s">
        <v>402</v>
      </c>
      <c r="C3950" s="67" t="s">
        <v>403</v>
      </c>
      <c r="D3950" s="68" t="s">
        <v>369</v>
      </c>
      <c r="E3950" s="67" t="s">
        <v>370</v>
      </c>
      <c r="F3950" s="68" t="s">
        <v>442</v>
      </c>
      <c r="G3950" s="67" t="s">
        <v>443</v>
      </c>
      <c r="H3950" s="68" t="s">
        <v>362</v>
      </c>
      <c r="I3950" s="69">
        <v>0</v>
      </c>
      <c r="J3950" s="69">
        <v>40</v>
      </c>
      <c r="K3950" s="91"/>
      <c r="L3950" s="91"/>
    </row>
    <row r="3951" spans="2:12" x14ac:dyDescent="0.25">
      <c r="B3951" s="67" t="s">
        <v>402</v>
      </c>
      <c r="C3951" s="67" t="s">
        <v>403</v>
      </c>
      <c r="D3951" s="68" t="s">
        <v>369</v>
      </c>
      <c r="E3951" s="67" t="s">
        <v>370</v>
      </c>
      <c r="F3951" s="68" t="s">
        <v>442</v>
      </c>
      <c r="G3951" s="67" t="s">
        <v>443</v>
      </c>
      <c r="H3951" s="68" t="s">
        <v>363</v>
      </c>
      <c r="I3951" s="69">
        <v>21</v>
      </c>
      <c r="J3951" s="69">
        <v>14</v>
      </c>
      <c r="K3951" s="91"/>
      <c r="L3951" s="91"/>
    </row>
    <row r="3952" spans="2:12" x14ac:dyDescent="0.25">
      <c r="B3952" s="67" t="s">
        <v>402</v>
      </c>
      <c r="C3952" s="67" t="s">
        <v>403</v>
      </c>
      <c r="D3952" s="68" t="s">
        <v>369</v>
      </c>
      <c r="E3952" s="67" t="s">
        <v>370</v>
      </c>
      <c r="F3952" s="68" t="s">
        <v>442</v>
      </c>
      <c r="G3952" s="67" t="s">
        <v>443</v>
      </c>
      <c r="H3952" s="68" t="s">
        <v>364</v>
      </c>
      <c r="I3952" s="69">
        <v>0</v>
      </c>
      <c r="J3952" s="69">
        <v>0</v>
      </c>
      <c r="K3952" s="91"/>
      <c r="L3952" s="91"/>
    </row>
    <row r="3953" spans="2:12" x14ac:dyDescent="0.25">
      <c r="B3953" s="67" t="s">
        <v>402</v>
      </c>
      <c r="C3953" s="67" t="s">
        <v>403</v>
      </c>
      <c r="D3953" s="68" t="s">
        <v>369</v>
      </c>
      <c r="E3953" s="67" t="s">
        <v>370</v>
      </c>
      <c r="F3953" s="68" t="s">
        <v>442</v>
      </c>
      <c r="G3953" s="67" t="s">
        <v>443</v>
      </c>
      <c r="H3953" s="68" t="s">
        <v>363</v>
      </c>
      <c r="I3953" s="69">
        <v>0</v>
      </c>
      <c r="J3953" s="69">
        <v>0</v>
      </c>
      <c r="K3953" s="91"/>
      <c r="L3953" s="91"/>
    </row>
    <row r="3954" spans="2:12" x14ac:dyDescent="0.25">
      <c r="B3954" s="67" t="s">
        <v>402</v>
      </c>
      <c r="C3954" s="67" t="s">
        <v>403</v>
      </c>
      <c r="D3954" s="68" t="s">
        <v>369</v>
      </c>
      <c r="E3954" s="67" t="s">
        <v>370</v>
      </c>
      <c r="F3954" s="68" t="s">
        <v>442</v>
      </c>
      <c r="G3954" s="67" t="s">
        <v>443</v>
      </c>
      <c r="H3954" s="68" t="s">
        <v>364</v>
      </c>
      <c r="I3954" s="69">
        <v>0</v>
      </c>
      <c r="J3954" s="69">
        <v>0</v>
      </c>
      <c r="K3954" s="91"/>
      <c r="L3954" s="91"/>
    </row>
    <row r="3955" spans="2:12" x14ac:dyDescent="0.25">
      <c r="B3955" s="67" t="s">
        <v>402</v>
      </c>
      <c r="C3955" s="67" t="s">
        <v>403</v>
      </c>
      <c r="D3955" s="68" t="s">
        <v>369</v>
      </c>
      <c r="E3955" s="67" t="s">
        <v>370</v>
      </c>
      <c r="F3955" s="68" t="s">
        <v>442</v>
      </c>
      <c r="G3955" s="67" t="s">
        <v>443</v>
      </c>
      <c r="H3955" s="68" t="s">
        <v>363</v>
      </c>
      <c r="I3955" s="69">
        <v>0</v>
      </c>
      <c r="J3955" s="69">
        <v>0</v>
      </c>
      <c r="K3955" s="91"/>
      <c r="L3955" s="91"/>
    </row>
    <row r="3956" spans="2:12" x14ac:dyDescent="0.25">
      <c r="B3956" s="67" t="s">
        <v>402</v>
      </c>
      <c r="C3956" s="67" t="s">
        <v>403</v>
      </c>
      <c r="D3956" s="68" t="s">
        <v>369</v>
      </c>
      <c r="E3956" s="67" t="s">
        <v>370</v>
      </c>
      <c r="F3956" s="68" t="s">
        <v>442</v>
      </c>
      <c r="G3956" s="67" t="s">
        <v>443</v>
      </c>
      <c r="H3956" s="68" t="s">
        <v>363</v>
      </c>
      <c r="I3956" s="69">
        <v>0</v>
      </c>
      <c r="J3956" s="69">
        <v>0</v>
      </c>
      <c r="K3956" s="91"/>
      <c r="L3956" s="91"/>
    </row>
    <row r="3957" spans="2:12" x14ac:dyDescent="0.25">
      <c r="B3957" s="67" t="s">
        <v>402</v>
      </c>
      <c r="C3957" s="67" t="s">
        <v>403</v>
      </c>
      <c r="D3957" s="68" t="s">
        <v>369</v>
      </c>
      <c r="E3957" s="67" t="s">
        <v>370</v>
      </c>
      <c r="F3957" s="68" t="s">
        <v>442</v>
      </c>
      <c r="G3957" s="67" t="s">
        <v>443</v>
      </c>
      <c r="H3957" s="68" t="s">
        <v>363</v>
      </c>
      <c r="I3957" s="69">
        <v>0</v>
      </c>
      <c r="J3957" s="69">
        <v>0</v>
      </c>
      <c r="K3957" s="91"/>
      <c r="L3957" s="91"/>
    </row>
    <row r="3958" spans="2:12" x14ac:dyDescent="0.25">
      <c r="B3958" s="67" t="s">
        <v>402</v>
      </c>
      <c r="C3958" s="67" t="s">
        <v>403</v>
      </c>
      <c r="D3958" s="68" t="s">
        <v>369</v>
      </c>
      <c r="E3958" s="67" t="s">
        <v>370</v>
      </c>
      <c r="F3958" s="68" t="s">
        <v>442</v>
      </c>
      <c r="G3958" s="67" t="s">
        <v>443</v>
      </c>
      <c r="H3958" s="68" t="s">
        <v>362</v>
      </c>
      <c r="I3958" s="69">
        <v>40</v>
      </c>
      <c r="J3958" s="69">
        <v>75</v>
      </c>
      <c r="K3958" s="91"/>
      <c r="L3958" s="91"/>
    </row>
    <row r="3959" spans="2:12" x14ac:dyDescent="0.25">
      <c r="B3959" s="67" t="s">
        <v>402</v>
      </c>
      <c r="C3959" s="67" t="s">
        <v>403</v>
      </c>
      <c r="D3959" s="68" t="s">
        <v>369</v>
      </c>
      <c r="E3959" s="67" t="s">
        <v>370</v>
      </c>
      <c r="F3959" s="68" t="s">
        <v>442</v>
      </c>
      <c r="G3959" s="67" t="s">
        <v>443</v>
      </c>
      <c r="H3959" s="68" t="s">
        <v>363</v>
      </c>
      <c r="I3959" s="69">
        <v>82</v>
      </c>
      <c r="J3959" s="69">
        <v>135</v>
      </c>
      <c r="K3959" s="91"/>
      <c r="L3959" s="91"/>
    </row>
    <row r="3960" spans="2:12" x14ac:dyDescent="0.25">
      <c r="B3960" s="67" t="s">
        <v>402</v>
      </c>
      <c r="C3960" s="67" t="s">
        <v>403</v>
      </c>
      <c r="D3960" s="68" t="s">
        <v>369</v>
      </c>
      <c r="E3960" s="67" t="s">
        <v>370</v>
      </c>
      <c r="F3960" s="68" t="s">
        <v>442</v>
      </c>
      <c r="G3960" s="67" t="s">
        <v>443</v>
      </c>
      <c r="H3960" s="68" t="s">
        <v>364</v>
      </c>
      <c r="I3960" s="69">
        <v>18</v>
      </c>
      <c r="J3960" s="69">
        <v>17</v>
      </c>
      <c r="K3960" s="91"/>
      <c r="L3960" s="91"/>
    </row>
    <row r="3961" spans="2:12" x14ac:dyDescent="0.25">
      <c r="B3961" s="67" t="s">
        <v>402</v>
      </c>
      <c r="C3961" s="67" t="s">
        <v>403</v>
      </c>
      <c r="D3961" s="68" t="s">
        <v>369</v>
      </c>
      <c r="E3961" s="67" t="s">
        <v>370</v>
      </c>
      <c r="F3961" s="68" t="s">
        <v>442</v>
      </c>
      <c r="G3961" s="67" t="s">
        <v>443</v>
      </c>
      <c r="H3961" s="68" t="s">
        <v>362</v>
      </c>
      <c r="I3961" s="69">
        <v>18</v>
      </c>
      <c r="J3961" s="69">
        <v>20</v>
      </c>
      <c r="K3961" s="91"/>
      <c r="L3961" s="91"/>
    </row>
    <row r="3962" spans="2:12" x14ac:dyDescent="0.25">
      <c r="B3962" s="67" t="s">
        <v>402</v>
      </c>
      <c r="C3962" s="67" t="s">
        <v>403</v>
      </c>
      <c r="D3962" s="68" t="s">
        <v>369</v>
      </c>
      <c r="E3962" s="67" t="s">
        <v>370</v>
      </c>
      <c r="F3962" s="68" t="s">
        <v>442</v>
      </c>
      <c r="G3962" s="67" t="s">
        <v>443</v>
      </c>
      <c r="H3962" s="68" t="s">
        <v>363</v>
      </c>
      <c r="I3962" s="69">
        <v>5</v>
      </c>
      <c r="J3962" s="69">
        <v>31</v>
      </c>
      <c r="K3962" s="91"/>
      <c r="L3962" s="91"/>
    </row>
    <row r="3963" spans="2:12" x14ac:dyDescent="0.25">
      <c r="B3963" s="67" t="s">
        <v>402</v>
      </c>
      <c r="C3963" s="67" t="s">
        <v>403</v>
      </c>
      <c r="D3963" s="68" t="s">
        <v>369</v>
      </c>
      <c r="E3963" s="67" t="s">
        <v>370</v>
      </c>
      <c r="F3963" s="68" t="s">
        <v>442</v>
      </c>
      <c r="G3963" s="67" t="s">
        <v>443</v>
      </c>
      <c r="H3963" s="68" t="s">
        <v>364</v>
      </c>
      <c r="I3963" s="69">
        <v>0</v>
      </c>
      <c r="J3963" s="69">
        <v>12</v>
      </c>
      <c r="K3963" s="91"/>
      <c r="L3963" s="91"/>
    </row>
    <row r="3964" spans="2:12" x14ac:dyDescent="0.25">
      <c r="B3964" s="67" t="s">
        <v>402</v>
      </c>
      <c r="C3964" s="67" t="s">
        <v>403</v>
      </c>
      <c r="D3964" s="68" t="s">
        <v>369</v>
      </c>
      <c r="E3964" s="67" t="s">
        <v>370</v>
      </c>
      <c r="F3964" s="68" t="s">
        <v>442</v>
      </c>
      <c r="G3964" s="67" t="s">
        <v>443</v>
      </c>
      <c r="H3964" s="68" t="s">
        <v>362</v>
      </c>
      <c r="I3964" s="69">
        <v>0</v>
      </c>
      <c r="J3964" s="69">
        <v>0</v>
      </c>
      <c r="K3964" s="91"/>
      <c r="L3964" s="91"/>
    </row>
    <row r="3965" spans="2:12" x14ac:dyDescent="0.25">
      <c r="B3965" s="67" t="s">
        <v>402</v>
      </c>
      <c r="C3965" s="67" t="s">
        <v>403</v>
      </c>
      <c r="D3965" s="68" t="s">
        <v>369</v>
      </c>
      <c r="E3965" s="67" t="s">
        <v>370</v>
      </c>
      <c r="F3965" s="68" t="s">
        <v>442</v>
      </c>
      <c r="G3965" s="67" t="s">
        <v>443</v>
      </c>
      <c r="H3965" s="68" t="s">
        <v>363</v>
      </c>
      <c r="I3965" s="69">
        <v>0</v>
      </c>
      <c r="J3965" s="69">
        <v>0</v>
      </c>
      <c r="K3965" s="91"/>
      <c r="L3965" s="91"/>
    </row>
    <row r="3966" spans="2:12" x14ac:dyDescent="0.25">
      <c r="B3966" s="67" t="s">
        <v>402</v>
      </c>
      <c r="C3966" s="67" t="s">
        <v>403</v>
      </c>
      <c r="D3966" s="68" t="s">
        <v>369</v>
      </c>
      <c r="E3966" s="67" t="s">
        <v>370</v>
      </c>
      <c r="F3966" s="68" t="s">
        <v>442</v>
      </c>
      <c r="G3966" s="67" t="s">
        <v>443</v>
      </c>
      <c r="H3966" s="68" t="s">
        <v>364</v>
      </c>
      <c r="I3966" s="69">
        <v>0</v>
      </c>
      <c r="J3966" s="69">
        <v>0</v>
      </c>
      <c r="K3966" s="91"/>
      <c r="L3966" s="91"/>
    </row>
    <row r="3967" spans="2:12" x14ac:dyDescent="0.25">
      <c r="B3967" s="67" t="s">
        <v>402</v>
      </c>
      <c r="C3967" s="67" t="s">
        <v>403</v>
      </c>
      <c r="D3967" s="68" t="s">
        <v>369</v>
      </c>
      <c r="E3967" s="67" t="s">
        <v>370</v>
      </c>
      <c r="F3967" s="68" t="s">
        <v>442</v>
      </c>
      <c r="G3967" s="67" t="s">
        <v>443</v>
      </c>
      <c r="H3967" s="68" t="s">
        <v>362</v>
      </c>
      <c r="I3967" s="69">
        <v>0</v>
      </c>
      <c r="J3967" s="69">
        <v>0</v>
      </c>
      <c r="K3967" s="91"/>
      <c r="L3967" s="91"/>
    </row>
    <row r="3968" spans="2:12" x14ac:dyDescent="0.25">
      <c r="B3968" s="67" t="s">
        <v>402</v>
      </c>
      <c r="C3968" s="67" t="s">
        <v>403</v>
      </c>
      <c r="D3968" s="68" t="s">
        <v>369</v>
      </c>
      <c r="E3968" s="67" t="s">
        <v>370</v>
      </c>
      <c r="F3968" s="68" t="s">
        <v>442</v>
      </c>
      <c r="G3968" s="67" t="s">
        <v>443</v>
      </c>
      <c r="H3968" s="68" t="s">
        <v>364</v>
      </c>
      <c r="I3968" s="69">
        <v>0</v>
      </c>
      <c r="J3968" s="69">
        <v>0</v>
      </c>
      <c r="K3968" s="91"/>
      <c r="L3968" s="91"/>
    </row>
    <row r="3969" spans="2:12" x14ac:dyDescent="0.25">
      <c r="B3969" s="67" t="s">
        <v>402</v>
      </c>
      <c r="C3969" s="67" t="s">
        <v>403</v>
      </c>
      <c r="D3969" s="68" t="s">
        <v>369</v>
      </c>
      <c r="E3969" s="67" t="s">
        <v>370</v>
      </c>
      <c r="F3969" s="68" t="s">
        <v>442</v>
      </c>
      <c r="G3969" s="67" t="s">
        <v>443</v>
      </c>
      <c r="H3969" s="68" t="s">
        <v>363</v>
      </c>
      <c r="I3969" s="69">
        <v>9</v>
      </c>
      <c r="J3969" s="69">
        <v>0</v>
      </c>
      <c r="K3969" s="91"/>
      <c r="L3969" s="91"/>
    </row>
    <row r="3970" spans="2:12" x14ac:dyDescent="0.25">
      <c r="B3970" s="67" t="s">
        <v>402</v>
      </c>
      <c r="C3970" s="67" t="s">
        <v>403</v>
      </c>
      <c r="D3970" s="68" t="s">
        <v>369</v>
      </c>
      <c r="E3970" s="67" t="s">
        <v>370</v>
      </c>
      <c r="F3970" s="68" t="s">
        <v>442</v>
      </c>
      <c r="G3970" s="67" t="s">
        <v>443</v>
      </c>
      <c r="H3970" s="68" t="s">
        <v>363</v>
      </c>
      <c r="I3970" s="69">
        <v>0</v>
      </c>
      <c r="J3970" s="69">
        <v>14</v>
      </c>
      <c r="K3970" s="91"/>
      <c r="L3970" s="91"/>
    </row>
    <row r="3971" spans="2:12" x14ac:dyDescent="0.25">
      <c r="B3971" s="67" t="s">
        <v>402</v>
      </c>
      <c r="C3971" s="67" t="s">
        <v>403</v>
      </c>
      <c r="D3971" s="68" t="s">
        <v>369</v>
      </c>
      <c r="E3971" s="67" t="s">
        <v>370</v>
      </c>
      <c r="F3971" s="68" t="s">
        <v>442</v>
      </c>
      <c r="G3971" s="67" t="s">
        <v>443</v>
      </c>
      <c r="H3971" s="68" t="s">
        <v>364</v>
      </c>
      <c r="I3971" s="69">
        <v>0</v>
      </c>
      <c r="J3971" s="69">
        <v>0</v>
      </c>
      <c r="K3971" s="91"/>
      <c r="L3971" s="91"/>
    </row>
    <row r="3972" spans="2:12" x14ac:dyDescent="0.25">
      <c r="B3972" s="67" t="s">
        <v>402</v>
      </c>
      <c r="C3972" s="67" t="s">
        <v>403</v>
      </c>
      <c r="D3972" s="68" t="s">
        <v>369</v>
      </c>
      <c r="E3972" s="67" t="s">
        <v>370</v>
      </c>
      <c r="F3972" s="68" t="s">
        <v>442</v>
      </c>
      <c r="G3972" s="67" t="s">
        <v>443</v>
      </c>
      <c r="H3972" s="68" t="s">
        <v>362</v>
      </c>
      <c r="I3972" s="69">
        <v>0</v>
      </c>
      <c r="J3972" s="69">
        <v>5</v>
      </c>
      <c r="K3972" s="91"/>
      <c r="L3972" s="91"/>
    </row>
    <row r="3973" spans="2:12" x14ac:dyDescent="0.25">
      <c r="B3973" s="67" t="s">
        <v>402</v>
      </c>
      <c r="C3973" s="67" t="s">
        <v>403</v>
      </c>
      <c r="D3973" s="68" t="s">
        <v>369</v>
      </c>
      <c r="E3973" s="67" t="s">
        <v>370</v>
      </c>
      <c r="F3973" s="68" t="s">
        <v>442</v>
      </c>
      <c r="G3973" s="67" t="s">
        <v>443</v>
      </c>
      <c r="H3973" s="68" t="s">
        <v>363</v>
      </c>
      <c r="I3973" s="69">
        <v>0</v>
      </c>
      <c r="J3973" s="69">
        <v>8</v>
      </c>
      <c r="K3973" s="91"/>
      <c r="L3973" s="91"/>
    </row>
    <row r="3974" spans="2:12" x14ac:dyDescent="0.25">
      <c r="B3974" s="67" t="s">
        <v>402</v>
      </c>
      <c r="C3974" s="67" t="s">
        <v>403</v>
      </c>
      <c r="D3974" s="68" t="s">
        <v>369</v>
      </c>
      <c r="E3974" s="67" t="s">
        <v>370</v>
      </c>
      <c r="F3974" s="68" t="s">
        <v>442</v>
      </c>
      <c r="G3974" s="67" t="s">
        <v>443</v>
      </c>
      <c r="H3974" s="68" t="s">
        <v>364</v>
      </c>
      <c r="I3974" s="69">
        <v>0</v>
      </c>
      <c r="J3974" s="69">
        <v>0</v>
      </c>
      <c r="K3974" s="91"/>
      <c r="L3974" s="91"/>
    </row>
    <row r="3975" spans="2:12" x14ac:dyDescent="0.25">
      <c r="B3975" s="67" t="s">
        <v>402</v>
      </c>
      <c r="C3975" s="67" t="s">
        <v>403</v>
      </c>
      <c r="D3975" s="68" t="s">
        <v>369</v>
      </c>
      <c r="E3975" s="67" t="s">
        <v>370</v>
      </c>
      <c r="F3975" s="68" t="s">
        <v>442</v>
      </c>
      <c r="G3975" s="67" t="s">
        <v>443</v>
      </c>
      <c r="H3975" s="68" t="s">
        <v>362</v>
      </c>
      <c r="I3975" s="69">
        <v>3</v>
      </c>
      <c r="J3975" s="69">
        <v>9</v>
      </c>
      <c r="K3975" s="91"/>
      <c r="L3975" s="91"/>
    </row>
    <row r="3976" spans="2:12" x14ac:dyDescent="0.25">
      <c r="B3976" s="67" t="s">
        <v>402</v>
      </c>
      <c r="C3976" s="67" t="s">
        <v>403</v>
      </c>
      <c r="D3976" s="68" t="s">
        <v>369</v>
      </c>
      <c r="E3976" s="67" t="s">
        <v>370</v>
      </c>
      <c r="F3976" s="68" t="s">
        <v>442</v>
      </c>
      <c r="G3976" s="67" t="s">
        <v>443</v>
      </c>
      <c r="H3976" s="68" t="s">
        <v>363</v>
      </c>
      <c r="I3976" s="69">
        <v>0</v>
      </c>
      <c r="J3976" s="69">
        <v>0</v>
      </c>
      <c r="K3976" s="91"/>
      <c r="L3976" s="91"/>
    </row>
    <row r="3977" spans="2:12" x14ac:dyDescent="0.25">
      <c r="B3977" s="67" t="s">
        <v>402</v>
      </c>
      <c r="C3977" s="67" t="s">
        <v>403</v>
      </c>
      <c r="D3977" s="68" t="s">
        <v>369</v>
      </c>
      <c r="E3977" s="67" t="s">
        <v>370</v>
      </c>
      <c r="F3977" s="68" t="s">
        <v>442</v>
      </c>
      <c r="G3977" s="67" t="s">
        <v>443</v>
      </c>
      <c r="H3977" s="68" t="s">
        <v>363</v>
      </c>
      <c r="I3977" s="69">
        <v>0</v>
      </c>
      <c r="J3977" s="69">
        <v>0</v>
      </c>
      <c r="K3977" s="91"/>
      <c r="L3977" s="91"/>
    </row>
    <row r="3978" spans="2:12" x14ac:dyDescent="0.25">
      <c r="B3978" s="67" t="s">
        <v>402</v>
      </c>
      <c r="C3978" s="67" t="s">
        <v>403</v>
      </c>
      <c r="D3978" s="68" t="s">
        <v>369</v>
      </c>
      <c r="E3978" s="67" t="s">
        <v>370</v>
      </c>
      <c r="F3978" s="68" t="s">
        <v>442</v>
      </c>
      <c r="G3978" s="67" t="s">
        <v>443</v>
      </c>
      <c r="H3978" s="68" t="s">
        <v>363</v>
      </c>
      <c r="I3978" s="69">
        <v>0</v>
      </c>
      <c r="J3978" s="69">
        <v>0</v>
      </c>
      <c r="K3978" s="91"/>
      <c r="L3978" s="91"/>
    </row>
    <row r="3979" spans="2:12" x14ac:dyDescent="0.25">
      <c r="B3979" s="67" t="s">
        <v>402</v>
      </c>
      <c r="C3979" s="67" t="s">
        <v>403</v>
      </c>
      <c r="D3979" s="68" t="s">
        <v>369</v>
      </c>
      <c r="E3979" s="67" t="s">
        <v>370</v>
      </c>
      <c r="F3979" s="68" t="s">
        <v>442</v>
      </c>
      <c r="G3979" s="67" t="s">
        <v>443</v>
      </c>
      <c r="H3979" s="68" t="s">
        <v>362</v>
      </c>
      <c r="I3979" s="69">
        <v>0</v>
      </c>
      <c r="J3979" s="69">
        <v>0</v>
      </c>
      <c r="K3979" s="91"/>
      <c r="L3979" s="91"/>
    </row>
    <row r="3980" spans="2:12" x14ac:dyDescent="0.25">
      <c r="B3980" s="67" t="s">
        <v>402</v>
      </c>
      <c r="C3980" s="67" t="s">
        <v>403</v>
      </c>
      <c r="D3980" s="68" t="s">
        <v>369</v>
      </c>
      <c r="E3980" s="67" t="s">
        <v>370</v>
      </c>
      <c r="F3980" s="68" t="s">
        <v>442</v>
      </c>
      <c r="G3980" s="67" t="s">
        <v>443</v>
      </c>
      <c r="H3980" s="68" t="s">
        <v>363</v>
      </c>
      <c r="I3980" s="69">
        <v>4</v>
      </c>
      <c r="J3980" s="69">
        <v>12</v>
      </c>
      <c r="K3980" s="91"/>
      <c r="L3980" s="91"/>
    </row>
    <row r="3981" spans="2:12" x14ac:dyDescent="0.25">
      <c r="B3981" s="67" t="s">
        <v>402</v>
      </c>
      <c r="C3981" s="67" t="s">
        <v>403</v>
      </c>
      <c r="D3981" s="68" t="s">
        <v>369</v>
      </c>
      <c r="E3981" s="67" t="s">
        <v>370</v>
      </c>
      <c r="F3981" s="68" t="s">
        <v>442</v>
      </c>
      <c r="G3981" s="67" t="s">
        <v>443</v>
      </c>
      <c r="H3981" s="68" t="s">
        <v>364</v>
      </c>
      <c r="I3981" s="69">
        <v>1</v>
      </c>
      <c r="J3981" s="69">
        <v>7</v>
      </c>
      <c r="K3981" s="91"/>
      <c r="L3981" s="91"/>
    </row>
    <row r="3982" spans="2:12" x14ac:dyDescent="0.25">
      <c r="B3982" s="67" t="s">
        <v>402</v>
      </c>
      <c r="C3982" s="67" t="s">
        <v>403</v>
      </c>
      <c r="D3982" s="68" t="s">
        <v>369</v>
      </c>
      <c r="E3982" s="67" t="s">
        <v>370</v>
      </c>
      <c r="F3982" s="68" t="s">
        <v>442</v>
      </c>
      <c r="G3982" s="67" t="s">
        <v>443</v>
      </c>
      <c r="H3982" s="68" t="s">
        <v>362</v>
      </c>
      <c r="I3982" s="69">
        <v>9</v>
      </c>
      <c r="J3982" s="69">
        <v>0</v>
      </c>
      <c r="K3982" s="91"/>
      <c r="L3982" s="91"/>
    </row>
    <row r="3983" spans="2:12" x14ac:dyDescent="0.25">
      <c r="B3983" s="67" t="s">
        <v>402</v>
      </c>
      <c r="C3983" s="67" t="s">
        <v>403</v>
      </c>
      <c r="D3983" s="68" t="s">
        <v>369</v>
      </c>
      <c r="E3983" s="67" t="s">
        <v>370</v>
      </c>
      <c r="F3983" s="68" t="s">
        <v>442</v>
      </c>
      <c r="G3983" s="67" t="s">
        <v>443</v>
      </c>
      <c r="H3983" s="68" t="s">
        <v>363</v>
      </c>
      <c r="I3983" s="69">
        <v>18</v>
      </c>
      <c r="J3983" s="69">
        <v>38</v>
      </c>
      <c r="K3983" s="91"/>
      <c r="L3983" s="91"/>
    </row>
    <row r="3984" spans="2:12" x14ac:dyDescent="0.25">
      <c r="B3984" s="67" t="s">
        <v>402</v>
      </c>
      <c r="C3984" s="67" t="s">
        <v>403</v>
      </c>
      <c r="D3984" s="68" t="s">
        <v>369</v>
      </c>
      <c r="E3984" s="67" t="s">
        <v>370</v>
      </c>
      <c r="F3984" s="68" t="s">
        <v>442</v>
      </c>
      <c r="G3984" s="67" t="s">
        <v>443</v>
      </c>
      <c r="H3984" s="68" t="s">
        <v>362</v>
      </c>
      <c r="I3984" s="69">
        <v>0</v>
      </c>
      <c r="J3984" s="69">
        <v>0</v>
      </c>
      <c r="K3984" s="91"/>
      <c r="L3984" s="91"/>
    </row>
    <row r="3985" spans="2:12" x14ac:dyDescent="0.25">
      <c r="B3985" s="67" t="s">
        <v>402</v>
      </c>
      <c r="C3985" s="67" t="s">
        <v>403</v>
      </c>
      <c r="D3985" s="68" t="s">
        <v>369</v>
      </c>
      <c r="E3985" s="67" t="s">
        <v>370</v>
      </c>
      <c r="F3985" s="68" t="s">
        <v>442</v>
      </c>
      <c r="G3985" s="67" t="s">
        <v>443</v>
      </c>
      <c r="H3985" s="68" t="s">
        <v>363</v>
      </c>
      <c r="I3985" s="69">
        <v>0</v>
      </c>
      <c r="J3985" s="69">
        <v>0</v>
      </c>
      <c r="K3985" s="91"/>
      <c r="L3985" s="91"/>
    </row>
    <row r="3986" spans="2:12" x14ac:dyDescent="0.25">
      <c r="B3986" s="67" t="s">
        <v>402</v>
      </c>
      <c r="C3986" s="67" t="s">
        <v>403</v>
      </c>
      <c r="D3986" s="68" t="s">
        <v>369</v>
      </c>
      <c r="E3986" s="67" t="s">
        <v>370</v>
      </c>
      <c r="F3986" s="68" t="s">
        <v>442</v>
      </c>
      <c r="G3986" s="67" t="s">
        <v>443</v>
      </c>
      <c r="H3986" s="68" t="s">
        <v>363</v>
      </c>
      <c r="I3986" s="69">
        <v>1</v>
      </c>
      <c r="J3986" s="69">
        <v>0</v>
      </c>
      <c r="K3986" s="91"/>
      <c r="L3986" s="91"/>
    </row>
    <row r="3987" spans="2:12" x14ac:dyDescent="0.25">
      <c r="B3987" s="67" t="s">
        <v>402</v>
      </c>
      <c r="C3987" s="67" t="s">
        <v>403</v>
      </c>
      <c r="D3987" s="68" t="s">
        <v>369</v>
      </c>
      <c r="E3987" s="67" t="s">
        <v>370</v>
      </c>
      <c r="F3987" s="68" t="s">
        <v>442</v>
      </c>
      <c r="G3987" s="67" t="s">
        <v>443</v>
      </c>
      <c r="H3987" s="68" t="s">
        <v>363</v>
      </c>
      <c r="I3987" s="69">
        <v>0</v>
      </c>
      <c r="J3987" s="69">
        <v>0</v>
      </c>
      <c r="K3987" s="91"/>
      <c r="L3987" s="91"/>
    </row>
    <row r="3988" spans="2:12" x14ac:dyDescent="0.25">
      <c r="B3988" s="67" t="s">
        <v>402</v>
      </c>
      <c r="C3988" s="67" t="s">
        <v>403</v>
      </c>
      <c r="D3988" s="68" t="s">
        <v>369</v>
      </c>
      <c r="E3988" s="67" t="s">
        <v>370</v>
      </c>
      <c r="F3988" s="68" t="s">
        <v>442</v>
      </c>
      <c r="G3988" s="67" t="s">
        <v>443</v>
      </c>
      <c r="H3988" s="68" t="s">
        <v>364</v>
      </c>
      <c r="I3988" s="69">
        <v>0</v>
      </c>
      <c r="J3988" s="69">
        <v>0</v>
      </c>
      <c r="K3988" s="91"/>
      <c r="L3988" s="91"/>
    </row>
    <row r="3989" spans="2:12" x14ac:dyDescent="0.25">
      <c r="B3989" s="67" t="s">
        <v>402</v>
      </c>
      <c r="C3989" s="67" t="s">
        <v>403</v>
      </c>
      <c r="D3989" s="68" t="s">
        <v>369</v>
      </c>
      <c r="E3989" s="67" t="s">
        <v>370</v>
      </c>
      <c r="F3989" s="68" t="s">
        <v>442</v>
      </c>
      <c r="G3989" s="67" t="s">
        <v>443</v>
      </c>
      <c r="H3989" s="68" t="s">
        <v>362</v>
      </c>
      <c r="I3989" s="69">
        <v>0</v>
      </c>
      <c r="J3989" s="69">
        <v>0</v>
      </c>
      <c r="K3989" s="91"/>
      <c r="L3989" s="91"/>
    </row>
    <row r="3990" spans="2:12" x14ac:dyDescent="0.25">
      <c r="B3990" s="67" t="s">
        <v>402</v>
      </c>
      <c r="C3990" s="67" t="s">
        <v>403</v>
      </c>
      <c r="D3990" s="68" t="s">
        <v>369</v>
      </c>
      <c r="E3990" s="67" t="s">
        <v>370</v>
      </c>
      <c r="F3990" s="68" t="s">
        <v>442</v>
      </c>
      <c r="G3990" s="67" t="s">
        <v>443</v>
      </c>
      <c r="H3990" s="68" t="s">
        <v>363</v>
      </c>
      <c r="I3990" s="69">
        <v>59</v>
      </c>
      <c r="J3990" s="69">
        <v>82</v>
      </c>
      <c r="K3990" s="91"/>
      <c r="L3990" s="91"/>
    </row>
    <row r="3991" spans="2:12" x14ac:dyDescent="0.25">
      <c r="B3991" s="67" t="s">
        <v>402</v>
      </c>
      <c r="C3991" s="67" t="s">
        <v>403</v>
      </c>
      <c r="D3991" s="68" t="s">
        <v>369</v>
      </c>
      <c r="E3991" s="67" t="s">
        <v>370</v>
      </c>
      <c r="F3991" s="68" t="s">
        <v>442</v>
      </c>
      <c r="G3991" s="67" t="s">
        <v>443</v>
      </c>
      <c r="H3991" s="68" t="s">
        <v>364</v>
      </c>
      <c r="I3991" s="69">
        <v>30</v>
      </c>
      <c r="J3991" s="69">
        <v>42</v>
      </c>
      <c r="K3991" s="91"/>
      <c r="L3991" s="91"/>
    </row>
    <row r="3992" spans="2:12" x14ac:dyDescent="0.25">
      <c r="B3992" s="67" t="s">
        <v>402</v>
      </c>
      <c r="C3992" s="67" t="s">
        <v>403</v>
      </c>
      <c r="D3992" s="68" t="s">
        <v>369</v>
      </c>
      <c r="E3992" s="67" t="s">
        <v>370</v>
      </c>
      <c r="F3992" s="68" t="s">
        <v>442</v>
      </c>
      <c r="G3992" s="67" t="s">
        <v>443</v>
      </c>
      <c r="H3992" s="68" t="s">
        <v>364</v>
      </c>
      <c r="I3992" s="69">
        <v>6</v>
      </c>
      <c r="J3992" s="69">
        <v>0</v>
      </c>
      <c r="K3992" s="91"/>
      <c r="L3992" s="91"/>
    </row>
    <row r="3993" spans="2:12" x14ac:dyDescent="0.25">
      <c r="B3993" s="67" t="s">
        <v>402</v>
      </c>
      <c r="C3993" s="67" t="s">
        <v>403</v>
      </c>
      <c r="D3993" s="68" t="s">
        <v>369</v>
      </c>
      <c r="E3993" s="67" t="s">
        <v>370</v>
      </c>
      <c r="F3993" s="68" t="s">
        <v>442</v>
      </c>
      <c r="G3993" s="67" t="s">
        <v>443</v>
      </c>
      <c r="H3993" s="68" t="s">
        <v>362</v>
      </c>
      <c r="I3993" s="69">
        <v>10</v>
      </c>
      <c r="J3993" s="69">
        <v>0</v>
      </c>
      <c r="K3993" s="91"/>
      <c r="L3993" s="91"/>
    </row>
    <row r="3994" spans="2:12" x14ac:dyDescent="0.25">
      <c r="B3994" s="67" t="s">
        <v>402</v>
      </c>
      <c r="C3994" s="67" t="s">
        <v>403</v>
      </c>
      <c r="D3994" s="68" t="s">
        <v>369</v>
      </c>
      <c r="E3994" s="67" t="s">
        <v>370</v>
      </c>
      <c r="F3994" s="68" t="s">
        <v>442</v>
      </c>
      <c r="G3994" s="67" t="s">
        <v>443</v>
      </c>
      <c r="H3994" s="68" t="s">
        <v>363</v>
      </c>
      <c r="I3994" s="69">
        <v>2</v>
      </c>
      <c r="J3994" s="69">
        <v>8</v>
      </c>
      <c r="K3994" s="91"/>
      <c r="L3994" s="91"/>
    </row>
    <row r="3995" spans="2:12" x14ac:dyDescent="0.25">
      <c r="B3995" s="67" t="s">
        <v>402</v>
      </c>
      <c r="C3995" s="67" t="s">
        <v>403</v>
      </c>
      <c r="D3995" s="68" t="s">
        <v>369</v>
      </c>
      <c r="E3995" s="67" t="s">
        <v>370</v>
      </c>
      <c r="F3995" s="68" t="s">
        <v>442</v>
      </c>
      <c r="G3995" s="67" t="s">
        <v>443</v>
      </c>
      <c r="H3995" s="68" t="s">
        <v>364</v>
      </c>
      <c r="I3995" s="69">
        <v>0</v>
      </c>
      <c r="J3995" s="69">
        <v>8</v>
      </c>
      <c r="K3995" s="91"/>
      <c r="L3995" s="91"/>
    </row>
    <row r="3996" spans="2:12" x14ac:dyDescent="0.25">
      <c r="B3996" s="67" t="s">
        <v>402</v>
      </c>
      <c r="C3996" s="67" t="s">
        <v>403</v>
      </c>
      <c r="D3996" s="68" t="s">
        <v>369</v>
      </c>
      <c r="E3996" s="67" t="s">
        <v>370</v>
      </c>
      <c r="F3996" s="68" t="s">
        <v>442</v>
      </c>
      <c r="G3996" s="67" t="s">
        <v>443</v>
      </c>
      <c r="H3996" s="68" t="s">
        <v>362</v>
      </c>
      <c r="I3996" s="69">
        <v>12</v>
      </c>
      <c r="J3996" s="69">
        <v>17</v>
      </c>
      <c r="K3996" s="91"/>
      <c r="L3996" s="91"/>
    </row>
    <row r="3997" spans="2:12" x14ac:dyDescent="0.25">
      <c r="B3997" s="67" t="s">
        <v>402</v>
      </c>
      <c r="C3997" s="67" t="s">
        <v>403</v>
      </c>
      <c r="D3997" s="68" t="s">
        <v>369</v>
      </c>
      <c r="E3997" s="67" t="s">
        <v>370</v>
      </c>
      <c r="F3997" s="68" t="s">
        <v>442</v>
      </c>
      <c r="G3997" s="67" t="s">
        <v>443</v>
      </c>
      <c r="H3997" s="68" t="s">
        <v>363</v>
      </c>
      <c r="I3997" s="69">
        <v>55</v>
      </c>
      <c r="J3997" s="69">
        <v>120</v>
      </c>
      <c r="K3997" s="91"/>
      <c r="L3997" s="91"/>
    </row>
    <row r="3998" spans="2:12" x14ac:dyDescent="0.25">
      <c r="B3998" s="67" t="s">
        <v>402</v>
      </c>
      <c r="C3998" s="67" t="s">
        <v>403</v>
      </c>
      <c r="D3998" s="68" t="s">
        <v>369</v>
      </c>
      <c r="E3998" s="67" t="s">
        <v>370</v>
      </c>
      <c r="F3998" s="68" t="s">
        <v>442</v>
      </c>
      <c r="G3998" s="67" t="s">
        <v>443</v>
      </c>
      <c r="H3998" s="68" t="s">
        <v>364</v>
      </c>
      <c r="I3998" s="69">
        <v>0</v>
      </c>
      <c r="J3998" s="69">
        <v>28</v>
      </c>
      <c r="K3998" s="91"/>
      <c r="L3998" s="91"/>
    </row>
    <row r="3999" spans="2:12" x14ac:dyDescent="0.25">
      <c r="B3999" s="67" t="s">
        <v>402</v>
      </c>
      <c r="C3999" s="67" t="s">
        <v>403</v>
      </c>
      <c r="D3999" s="68" t="s">
        <v>369</v>
      </c>
      <c r="E3999" s="67" t="s">
        <v>370</v>
      </c>
      <c r="F3999" s="68" t="s">
        <v>442</v>
      </c>
      <c r="G3999" s="67" t="s">
        <v>443</v>
      </c>
      <c r="H3999" s="68" t="s">
        <v>362</v>
      </c>
      <c r="I3999" s="69">
        <v>120</v>
      </c>
      <c r="J3999" s="69">
        <v>205</v>
      </c>
      <c r="K3999" s="91"/>
      <c r="L3999" s="91"/>
    </row>
    <row r="4000" spans="2:12" x14ac:dyDescent="0.25">
      <c r="B4000" s="67" t="s">
        <v>402</v>
      </c>
      <c r="C4000" s="67" t="s">
        <v>403</v>
      </c>
      <c r="D4000" s="68" t="s">
        <v>369</v>
      </c>
      <c r="E4000" s="67" t="s">
        <v>370</v>
      </c>
      <c r="F4000" s="68" t="s">
        <v>442</v>
      </c>
      <c r="G4000" s="67" t="s">
        <v>443</v>
      </c>
      <c r="H4000" s="68" t="s">
        <v>363</v>
      </c>
      <c r="I4000" s="69">
        <v>60</v>
      </c>
      <c r="J4000" s="69">
        <v>106</v>
      </c>
      <c r="K4000" s="91"/>
      <c r="L4000" s="91"/>
    </row>
    <row r="4001" spans="2:12" x14ac:dyDescent="0.25">
      <c r="B4001" s="67" t="s">
        <v>402</v>
      </c>
      <c r="C4001" s="67" t="s">
        <v>403</v>
      </c>
      <c r="D4001" s="68" t="s">
        <v>369</v>
      </c>
      <c r="E4001" s="67" t="s">
        <v>370</v>
      </c>
      <c r="F4001" s="68" t="s">
        <v>442</v>
      </c>
      <c r="G4001" s="67" t="s">
        <v>443</v>
      </c>
      <c r="H4001" s="68" t="s">
        <v>364</v>
      </c>
      <c r="I4001" s="69">
        <v>55</v>
      </c>
      <c r="J4001" s="69">
        <v>30</v>
      </c>
      <c r="K4001" s="91"/>
      <c r="L4001" s="91"/>
    </row>
    <row r="4002" spans="2:12" x14ac:dyDescent="0.25">
      <c r="B4002" s="67" t="s">
        <v>402</v>
      </c>
      <c r="C4002" s="67" t="s">
        <v>403</v>
      </c>
      <c r="D4002" s="68" t="s">
        <v>369</v>
      </c>
      <c r="E4002" s="67" t="s">
        <v>370</v>
      </c>
      <c r="F4002" s="68" t="s">
        <v>442</v>
      </c>
      <c r="G4002" s="67" t="s">
        <v>443</v>
      </c>
      <c r="H4002" s="68" t="s">
        <v>362</v>
      </c>
      <c r="I4002" s="69">
        <v>0</v>
      </c>
      <c r="J4002" s="69">
        <v>0</v>
      </c>
      <c r="K4002" s="91"/>
      <c r="L4002" s="91"/>
    </row>
    <row r="4003" spans="2:12" x14ac:dyDescent="0.25">
      <c r="B4003" s="67" t="s">
        <v>402</v>
      </c>
      <c r="C4003" s="67" t="s">
        <v>403</v>
      </c>
      <c r="D4003" s="68" t="s">
        <v>369</v>
      </c>
      <c r="E4003" s="67" t="s">
        <v>370</v>
      </c>
      <c r="F4003" s="68" t="s">
        <v>442</v>
      </c>
      <c r="G4003" s="67" t="s">
        <v>443</v>
      </c>
      <c r="H4003" s="68" t="s">
        <v>364</v>
      </c>
      <c r="I4003" s="69">
        <v>0</v>
      </c>
      <c r="J4003" s="69">
        <v>0</v>
      </c>
      <c r="K4003" s="91"/>
      <c r="L4003" s="91"/>
    </row>
    <row r="4004" spans="2:12" x14ac:dyDescent="0.25">
      <c r="B4004" s="67" t="s">
        <v>402</v>
      </c>
      <c r="C4004" s="67" t="s">
        <v>403</v>
      </c>
      <c r="D4004" s="68" t="s">
        <v>369</v>
      </c>
      <c r="E4004" s="67" t="s">
        <v>370</v>
      </c>
      <c r="F4004" s="68" t="s">
        <v>442</v>
      </c>
      <c r="G4004" s="67" t="s">
        <v>443</v>
      </c>
      <c r="H4004" s="68" t="s">
        <v>362</v>
      </c>
      <c r="I4004" s="69">
        <v>0</v>
      </c>
      <c r="J4004" s="69">
        <v>0</v>
      </c>
      <c r="K4004" s="91"/>
      <c r="L4004" s="91"/>
    </row>
    <row r="4005" spans="2:12" x14ac:dyDescent="0.25">
      <c r="B4005" s="67" t="s">
        <v>402</v>
      </c>
      <c r="C4005" s="67" t="s">
        <v>403</v>
      </c>
      <c r="D4005" s="68" t="s">
        <v>369</v>
      </c>
      <c r="E4005" s="67" t="s">
        <v>370</v>
      </c>
      <c r="F4005" s="68" t="s">
        <v>442</v>
      </c>
      <c r="G4005" s="67" t="s">
        <v>443</v>
      </c>
      <c r="H4005" s="68" t="s">
        <v>364</v>
      </c>
      <c r="I4005" s="69">
        <v>0</v>
      </c>
      <c r="J4005" s="69">
        <v>0</v>
      </c>
      <c r="K4005" s="91"/>
      <c r="L4005" s="91"/>
    </row>
    <row r="4006" spans="2:12" x14ac:dyDescent="0.25">
      <c r="B4006" s="67" t="s">
        <v>402</v>
      </c>
      <c r="C4006" s="67" t="s">
        <v>403</v>
      </c>
      <c r="D4006" s="68" t="s">
        <v>369</v>
      </c>
      <c r="E4006" s="67" t="s">
        <v>370</v>
      </c>
      <c r="F4006" s="68" t="s">
        <v>442</v>
      </c>
      <c r="G4006" s="67" t="s">
        <v>443</v>
      </c>
      <c r="H4006" s="68" t="s">
        <v>362</v>
      </c>
      <c r="I4006" s="69">
        <v>99</v>
      </c>
      <c r="J4006" s="69">
        <v>192</v>
      </c>
      <c r="K4006" s="91"/>
      <c r="L4006" s="91"/>
    </row>
    <row r="4007" spans="2:12" x14ac:dyDescent="0.25">
      <c r="B4007" s="67" t="s">
        <v>402</v>
      </c>
      <c r="C4007" s="67" t="s">
        <v>403</v>
      </c>
      <c r="D4007" s="68" t="s">
        <v>369</v>
      </c>
      <c r="E4007" s="67" t="s">
        <v>370</v>
      </c>
      <c r="F4007" s="68" t="s">
        <v>442</v>
      </c>
      <c r="G4007" s="67" t="s">
        <v>443</v>
      </c>
      <c r="H4007" s="68" t="s">
        <v>363</v>
      </c>
      <c r="I4007" s="69">
        <v>115</v>
      </c>
      <c r="J4007" s="69">
        <v>223</v>
      </c>
      <c r="K4007" s="91"/>
      <c r="L4007" s="91"/>
    </row>
    <row r="4008" spans="2:12" x14ac:dyDescent="0.25">
      <c r="B4008" s="67" t="s">
        <v>402</v>
      </c>
      <c r="C4008" s="67" t="s">
        <v>403</v>
      </c>
      <c r="D4008" s="68" t="s">
        <v>369</v>
      </c>
      <c r="E4008" s="67" t="s">
        <v>370</v>
      </c>
      <c r="F4008" s="68" t="s">
        <v>442</v>
      </c>
      <c r="G4008" s="67" t="s">
        <v>443</v>
      </c>
      <c r="H4008" s="68" t="s">
        <v>364</v>
      </c>
      <c r="I4008" s="69">
        <v>65</v>
      </c>
      <c r="J4008" s="69">
        <v>176</v>
      </c>
      <c r="K4008" s="91"/>
      <c r="L4008" s="91"/>
    </row>
    <row r="4009" spans="2:12" x14ac:dyDescent="0.25">
      <c r="B4009" s="67" t="s">
        <v>402</v>
      </c>
      <c r="C4009" s="67" t="s">
        <v>403</v>
      </c>
      <c r="D4009" s="68" t="s">
        <v>369</v>
      </c>
      <c r="E4009" s="67" t="s">
        <v>370</v>
      </c>
      <c r="F4009" s="68" t="s">
        <v>442</v>
      </c>
      <c r="G4009" s="67" t="s">
        <v>443</v>
      </c>
      <c r="H4009" s="68" t="s">
        <v>363</v>
      </c>
      <c r="I4009" s="69">
        <v>6</v>
      </c>
      <c r="J4009" s="69">
        <v>12</v>
      </c>
      <c r="K4009" s="91"/>
      <c r="L4009" s="91"/>
    </row>
    <row r="4010" spans="2:12" x14ac:dyDescent="0.25">
      <c r="B4010" s="67" t="s">
        <v>402</v>
      </c>
      <c r="C4010" s="67" t="s">
        <v>403</v>
      </c>
      <c r="D4010" s="68" t="s">
        <v>369</v>
      </c>
      <c r="E4010" s="67" t="s">
        <v>370</v>
      </c>
      <c r="F4010" s="68" t="s">
        <v>442</v>
      </c>
      <c r="G4010" s="67" t="s">
        <v>443</v>
      </c>
      <c r="H4010" s="68" t="s">
        <v>362</v>
      </c>
      <c r="I4010" s="69">
        <v>0</v>
      </c>
      <c r="J4010" s="69">
        <v>20</v>
      </c>
      <c r="K4010" s="91"/>
      <c r="L4010" s="91"/>
    </row>
    <row r="4011" spans="2:12" x14ac:dyDescent="0.25">
      <c r="B4011" s="67" t="s">
        <v>402</v>
      </c>
      <c r="C4011" s="67" t="s">
        <v>403</v>
      </c>
      <c r="D4011" s="68" t="s">
        <v>369</v>
      </c>
      <c r="E4011" s="67" t="s">
        <v>370</v>
      </c>
      <c r="F4011" s="68" t="s">
        <v>442</v>
      </c>
      <c r="G4011" s="67" t="s">
        <v>443</v>
      </c>
      <c r="H4011" s="68" t="s">
        <v>363</v>
      </c>
      <c r="I4011" s="69">
        <v>41</v>
      </c>
      <c r="J4011" s="69">
        <v>56</v>
      </c>
      <c r="K4011" s="91"/>
      <c r="L4011" s="91"/>
    </row>
    <row r="4012" spans="2:12" x14ac:dyDescent="0.25">
      <c r="B4012" s="67" t="s">
        <v>402</v>
      </c>
      <c r="C4012" s="67" t="s">
        <v>403</v>
      </c>
      <c r="D4012" s="68" t="s">
        <v>369</v>
      </c>
      <c r="E4012" s="67" t="s">
        <v>370</v>
      </c>
      <c r="F4012" s="68" t="s">
        <v>442</v>
      </c>
      <c r="G4012" s="67" t="s">
        <v>443</v>
      </c>
      <c r="H4012" s="68" t="s">
        <v>364</v>
      </c>
      <c r="I4012" s="69">
        <v>5</v>
      </c>
      <c r="J4012" s="69">
        <v>0</v>
      </c>
      <c r="K4012" s="91"/>
      <c r="L4012" s="91"/>
    </row>
    <row r="4013" spans="2:12" x14ac:dyDescent="0.25">
      <c r="B4013" s="67" t="s">
        <v>402</v>
      </c>
      <c r="C4013" s="67" t="s">
        <v>403</v>
      </c>
      <c r="D4013" s="68" t="s">
        <v>369</v>
      </c>
      <c r="E4013" s="67" t="s">
        <v>370</v>
      </c>
      <c r="F4013" s="68" t="s">
        <v>442</v>
      </c>
      <c r="G4013" s="67" t="s">
        <v>443</v>
      </c>
      <c r="H4013" s="68" t="s">
        <v>363</v>
      </c>
      <c r="I4013" s="69">
        <v>7</v>
      </c>
      <c r="J4013" s="69">
        <v>3</v>
      </c>
      <c r="K4013" s="91"/>
      <c r="L4013" s="91"/>
    </row>
    <row r="4014" spans="2:12" x14ac:dyDescent="0.25">
      <c r="B4014" s="67" t="s">
        <v>402</v>
      </c>
      <c r="C4014" s="67" t="s">
        <v>403</v>
      </c>
      <c r="D4014" s="68" t="s">
        <v>369</v>
      </c>
      <c r="E4014" s="67" t="s">
        <v>370</v>
      </c>
      <c r="F4014" s="68" t="s">
        <v>442</v>
      </c>
      <c r="G4014" s="67" t="s">
        <v>443</v>
      </c>
      <c r="H4014" s="68" t="s">
        <v>362</v>
      </c>
      <c r="I4014" s="69">
        <v>32</v>
      </c>
      <c r="J4014" s="69">
        <v>66</v>
      </c>
      <c r="K4014" s="91"/>
      <c r="L4014" s="91"/>
    </row>
    <row r="4015" spans="2:12" x14ac:dyDescent="0.25">
      <c r="B4015" s="67" t="s">
        <v>402</v>
      </c>
      <c r="C4015" s="67" t="s">
        <v>403</v>
      </c>
      <c r="D4015" s="68" t="s">
        <v>369</v>
      </c>
      <c r="E4015" s="67" t="s">
        <v>370</v>
      </c>
      <c r="F4015" s="68" t="s">
        <v>442</v>
      </c>
      <c r="G4015" s="67" t="s">
        <v>443</v>
      </c>
      <c r="H4015" s="68" t="s">
        <v>363</v>
      </c>
      <c r="I4015" s="69">
        <v>13</v>
      </c>
      <c r="J4015" s="69">
        <v>48</v>
      </c>
      <c r="K4015" s="91"/>
      <c r="L4015" s="91"/>
    </row>
    <row r="4016" spans="2:12" x14ac:dyDescent="0.25">
      <c r="B4016" s="67" t="s">
        <v>402</v>
      </c>
      <c r="C4016" s="67" t="s">
        <v>403</v>
      </c>
      <c r="D4016" s="68" t="s">
        <v>369</v>
      </c>
      <c r="E4016" s="67" t="s">
        <v>370</v>
      </c>
      <c r="F4016" s="68" t="s">
        <v>442</v>
      </c>
      <c r="G4016" s="67" t="s">
        <v>443</v>
      </c>
      <c r="H4016" s="68" t="s">
        <v>364</v>
      </c>
      <c r="I4016" s="69">
        <v>0</v>
      </c>
      <c r="J4016" s="69">
        <v>20</v>
      </c>
      <c r="K4016" s="91"/>
      <c r="L4016" s="91"/>
    </row>
    <row r="4017" spans="2:12" x14ac:dyDescent="0.25">
      <c r="B4017" s="67" t="s">
        <v>402</v>
      </c>
      <c r="C4017" s="67" t="s">
        <v>403</v>
      </c>
      <c r="D4017" s="68" t="s">
        <v>369</v>
      </c>
      <c r="E4017" s="67" t="s">
        <v>370</v>
      </c>
      <c r="F4017" s="68" t="s">
        <v>442</v>
      </c>
      <c r="G4017" s="67" t="s">
        <v>443</v>
      </c>
      <c r="H4017" s="68" t="s">
        <v>362</v>
      </c>
      <c r="I4017" s="69">
        <v>46</v>
      </c>
      <c r="J4017" s="69">
        <v>22</v>
      </c>
      <c r="K4017" s="91"/>
      <c r="L4017" s="91"/>
    </row>
    <row r="4018" spans="2:12" x14ac:dyDescent="0.25">
      <c r="B4018" s="67" t="s">
        <v>402</v>
      </c>
      <c r="C4018" s="67" t="s">
        <v>403</v>
      </c>
      <c r="D4018" s="68" t="s">
        <v>369</v>
      </c>
      <c r="E4018" s="67" t="s">
        <v>370</v>
      </c>
      <c r="F4018" s="68" t="s">
        <v>442</v>
      </c>
      <c r="G4018" s="67" t="s">
        <v>443</v>
      </c>
      <c r="H4018" s="68" t="s">
        <v>363</v>
      </c>
      <c r="I4018" s="69">
        <v>52</v>
      </c>
      <c r="J4018" s="69">
        <v>36</v>
      </c>
      <c r="K4018" s="91"/>
      <c r="L4018" s="91"/>
    </row>
    <row r="4019" spans="2:12" x14ac:dyDescent="0.25">
      <c r="B4019" s="67" t="s">
        <v>402</v>
      </c>
      <c r="C4019" s="67" t="s">
        <v>403</v>
      </c>
      <c r="D4019" s="68" t="s">
        <v>369</v>
      </c>
      <c r="E4019" s="67" t="s">
        <v>370</v>
      </c>
      <c r="F4019" s="68" t="s">
        <v>442</v>
      </c>
      <c r="G4019" s="67" t="s">
        <v>443</v>
      </c>
      <c r="H4019" s="68" t="s">
        <v>364</v>
      </c>
      <c r="I4019" s="69">
        <v>0</v>
      </c>
      <c r="J4019" s="69">
        <v>0</v>
      </c>
      <c r="K4019" s="91"/>
      <c r="L4019" s="91"/>
    </row>
    <row r="4020" spans="2:12" x14ac:dyDescent="0.25">
      <c r="B4020" s="67" t="s">
        <v>402</v>
      </c>
      <c r="C4020" s="67" t="s">
        <v>403</v>
      </c>
      <c r="D4020" s="68" t="s">
        <v>369</v>
      </c>
      <c r="E4020" s="67" t="s">
        <v>370</v>
      </c>
      <c r="F4020" s="68" t="s">
        <v>442</v>
      </c>
      <c r="G4020" s="67" t="s">
        <v>443</v>
      </c>
      <c r="H4020" s="68" t="s">
        <v>362</v>
      </c>
      <c r="I4020" s="69">
        <v>91</v>
      </c>
      <c r="J4020" s="69">
        <v>111</v>
      </c>
      <c r="K4020" s="91"/>
      <c r="L4020" s="91"/>
    </row>
    <row r="4021" spans="2:12" x14ac:dyDescent="0.25">
      <c r="B4021" s="67" t="s">
        <v>402</v>
      </c>
      <c r="C4021" s="67" t="s">
        <v>403</v>
      </c>
      <c r="D4021" s="68" t="s">
        <v>369</v>
      </c>
      <c r="E4021" s="67" t="s">
        <v>370</v>
      </c>
      <c r="F4021" s="68" t="s">
        <v>442</v>
      </c>
      <c r="G4021" s="67" t="s">
        <v>443</v>
      </c>
      <c r="H4021" s="68" t="s">
        <v>363</v>
      </c>
      <c r="I4021" s="69">
        <v>105</v>
      </c>
      <c r="J4021" s="69">
        <v>498</v>
      </c>
      <c r="K4021" s="91"/>
      <c r="L4021" s="91"/>
    </row>
    <row r="4022" spans="2:12" x14ac:dyDescent="0.25">
      <c r="B4022" s="67" t="s">
        <v>402</v>
      </c>
      <c r="C4022" s="67" t="s">
        <v>403</v>
      </c>
      <c r="D4022" s="68" t="s">
        <v>369</v>
      </c>
      <c r="E4022" s="67" t="s">
        <v>370</v>
      </c>
      <c r="F4022" s="68" t="s">
        <v>442</v>
      </c>
      <c r="G4022" s="67" t="s">
        <v>443</v>
      </c>
      <c r="H4022" s="68" t="s">
        <v>364</v>
      </c>
      <c r="I4022" s="69">
        <v>67</v>
      </c>
      <c r="J4022" s="69">
        <v>128</v>
      </c>
      <c r="K4022" s="91"/>
      <c r="L4022" s="91"/>
    </row>
    <row r="4023" spans="2:12" x14ac:dyDescent="0.25">
      <c r="B4023" s="67" t="s">
        <v>402</v>
      </c>
      <c r="C4023" s="67" t="s">
        <v>403</v>
      </c>
      <c r="D4023" s="68" t="s">
        <v>369</v>
      </c>
      <c r="E4023" s="67" t="s">
        <v>370</v>
      </c>
      <c r="F4023" s="68" t="s">
        <v>442</v>
      </c>
      <c r="G4023" s="67" t="s">
        <v>443</v>
      </c>
      <c r="H4023" s="68" t="s">
        <v>362</v>
      </c>
      <c r="I4023" s="69">
        <v>10</v>
      </c>
      <c r="J4023" s="69">
        <v>0</v>
      </c>
      <c r="K4023" s="91"/>
      <c r="L4023" s="91"/>
    </row>
    <row r="4024" spans="2:12" x14ac:dyDescent="0.25">
      <c r="B4024" s="67" t="s">
        <v>402</v>
      </c>
      <c r="C4024" s="67" t="s">
        <v>403</v>
      </c>
      <c r="D4024" s="68" t="s">
        <v>369</v>
      </c>
      <c r="E4024" s="67" t="s">
        <v>370</v>
      </c>
      <c r="F4024" s="68" t="s">
        <v>442</v>
      </c>
      <c r="G4024" s="67" t="s">
        <v>443</v>
      </c>
      <c r="H4024" s="68" t="s">
        <v>364</v>
      </c>
      <c r="I4024" s="69">
        <v>0</v>
      </c>
      <c r="J4024" s="69">
        <v>0</v>
      </c>
      <c r="K4024" s="91"/>
      <c r="L4024" s="91"/>
    </row>
    <row r="4025" spans="2:12" x14ac:dyDescent="0.25">
      <c r="B4025" s="67" t="s">
        <v>402</v>
      </c>
      <c r="C4025" s="67" t="s">
        <v>403</v>
      </c>
      <c r="D4025" s="68" t="s">
        <v>369</v>
      </c>
      <c r="E4025" s="67" t="s">
        <v>370</v>
      </c>
      <c r="F4025" s="68" t="s">
        <v>442</v>
      </c>
      <c r="G4025" s="67" t="s">
        <v>443</v>
      </c>
      <c r="H4025" s="68" t="s">
        <v>362</v>
      </c>
      <c r="I4025" s="69">
        <v>3</v>
      </c>
      <c r="J4025" s="69">
        <v>23</v>
      </c>
      <c r="K4025" s="91"/>
      <c r="L4025" s="91"/>
    </row>
    <row r="4026" spans="2:12" x14ac:dyDescent="0.25">
      <c r="B4026" s="67" t="s">
        <v>402</v>
      </c>
      <c r="C4026" s="67" t="s">
        <v>403</v>
      </c>
      <c r="D4026" s="68" t="s">
        <v>369</v>
      </c>
      <c r="E4026" s="67" t="s">
        <v>370</v>
      </c>
      <c r="F4026" s="68" t="s">
        <v>442</v>
      </c>
      <c r="G4026" s="67" t="s">
        <v>443</v>
      </c>
      <c r="H4026" s="68" t="s">
        <v>363</v>
      </c>
      <c r="I4026" s="69">
        <v>52</v>
      </c>
      <c r="J4026" s="69">
        <v>35</v>
      </c>
      <c r="K4026" s="91"/>
      <c r="L4026" s="91"/>
    </row>
    <row r="4027" spans="2:12" x14ac:dyDescent="0.25">
      <c r="B4027" s="67" t="s">
        <v>402</v>
      </c>
      <c r="C4027" s="67" t="s">
        <v>403</v>
      </c>
      <c r="D4027" s="68" t="s">
        <v>369</v>
      </c>
      <c r="E4027" s="67" t="s">
        <v>370</v>
      </c>
      <c r="F4027" s="68" t="s">
        <v>442</v>
      </c>
      <c r="G4027" s="67" t="s">
        <v>443</v>
      </c>
      <c r="H4027" s="68" t="s">
        <v>364</v>
      </c>
      <c r="I4027" s="69">
        <v>16</v>
      </c>
      <c r="J4027" s="69">
        <v>7</v>
      </c>
      <c r="K4027" s="91"/>
      <c r="L4027" s="91"/>
    </row>
    <row r="4028" spans="2:12" x14ac:dyDescent="0.25">
      <c r="B4028" s="67" t="s">
        <v>402</v>
      </c>
      <c r="C4028" s="67" t="s">
        <v>403</v>
      </c>
      <c r="D4028" s="68" t="s">
        <v>369</v>
      </c>
      <c r="E4028" s="67" t="s">
        <v>370</v>
      </c>
      <c r="F4028" s="68" t="s">
        <v>442</v>
      </c>
      <c r="G4028" s="67" t="s">
        <v>443</v>
      </c>
      <c r="H4028" s="68" t="s">
        <v>362</v>
      </c>
      <c r="I4028" s="69">
        <v>10</v>
      </c>
      <c r="J4028" s="69">
        <v>30</v>
      </c>
      <c r="K4028" s="91"/>
      <c r="L4028" s="91"/>
    </row>
    <row r="4029" spans="2:12" x14ac:dyDescent="0.25">
      <c r="B4029" s="67" t="s">
        <v>402</v>
      </c>
      <c r="C4029" s="67" t="s">
        <v>403</v>
      </c>
      <c r="D4029" s="68" t="s">
        <v>369</v>
      </c>
      <c r="E4029" s="67" t="s">
        <v>370</v>
      </c>
      <c r="F4029" s="68" t="s">
        <v>442</v>
      </c>
      <c r="G4029" s="67" t="s">
        <v>443</v>
      </c>
      <c r="H4029" s="68" t="s">
        <v>363</v>
      </c>
      <c r="I4029" s="69">
        <v>0</v>
      </c>
      <c r="J4029" s="69">
        <v>20</v>
      </c>
      <c r="K4029" s="91"/>
      <c r="L4029" s="91"/>
    </row>
    <row r="4030" spans="2:12" x14ac:dyDescent="0.25">
      <c r="B4030" s="67" t="s">
        <v>402</v>
      </c>
      <c r="C4030" s="67" t="s">
        <v>403</v>
      </c>
      <c r="D4030" s="68" t="s">
        <v>369</v>
      </c>
      <c r="E4030" s="67" t="s">
        <v>370</v>
      </c>
      <c r="F4030" s="68" t="s">
        <v>442</v>
      </c>
      <c r="G4030" s="67" t="s">
        <v>443</v>
      </c>
      <c r="H4030" s="68" t="s">
        <v>364</v>
      </c>
      <c r="I4030" s="69">
        <v>18</v>
      </c>
      <c r="J4030" s="69">
        <v>49</v>
      </c>
      <c r="K4030" s="91"/>
      <c r="L4030" s="91"/>
    </row>
    <row r="4031" spans="2:12" x14ac:dyDescent="0.25">
      <c r="B4031" s="67" t="s">
        <v>402</v>
      </c>
      <c r="C4031" s="67" t="s">
        <v>403</v>
      </c>
      <c r="D4031" s="68" t="s">
        <v>369</v>
      </c>
      <c r="E4031" s="67" t="s">
        <v>370</v>
      </c>
      <c r="F4031" s="68" t="s">
        <v>442</v>
      </c>
      <c r="G4031" s="67" t="s">
        <v>443</v>
      </c>
      <c r="H4031" s="68" t="s">
        <v>362</v>
      </c>
      <c r="I4031" s="69">
        <v>5</v>
      </c>
      <c r="J4031" s="69">
        <v>0</v>
      </c>
      <c r="K4031" s="91"/>
      <c r="L4031" s="91"/>
    </row>
    <row r="4032" spans="2:12" x14ac:dyDescent="0.25">
      <c r="B4032" s="67" t="s">
        <v>402</v>
      </c>
      <c r="C4032" s="67" t="s">
        <v>403</v>
      </c>
      <c r="D4032" s="68" t="s">
        <v>369</v>
      </c>
      <c r="E4032" s="67" t="s">
        <v>370</v>
      </c>
      <c r="F4032" s="68" t="s">
        <v>442</v>
      </c>
      <c r="G4032" s="67" t="s">
        <v>443</v>
      </c>
      <c r="H4032" s="68" t="s">
        <v>363</v>
      </c>
      <c r="I4032" s="69">
        <v>74</v>
      </c>
      <c r="J4032" s="69">
        <v>155</v>
      </c>
      <c r="K4032" s="91"/>
      <c r="L4032" s="91"/>
    </row>
    <row r="4033" spans="2:12" x14ac:dyDescent="0.25">
      <c r="B4033" s="67" t="s">
        <v>402</v>
      </c>
      <c r="C4033" s="67" t="s">
        <v>403</v>
      </c>
      <c r="D4033" s="68" t="s">
        <v>369</v>
      </c>
      <c r="E4033" s="67" t="s">
        <v>370</v>
      </c>
      <c r="F4033" s="68" t="s">
        <v>442</v>
      </c>
      <c r="G4033" s="67" t="s">
        <v>443</v>
      </c>
      <c r="H4033" s="68" t="s">
        <v>364</v>
      </c>
      <c r="I4033" s="69">
        <v>0</v>
      </c>
      <c r="J4033" s="69">
        <v>6</v>
      </c>
      <c r="K4033" s="91"/>
      <c r="L4033" s="91"/>
    </row>
    <row r="4034" spans="2:12" x14ac:dyDescent="0.25">
      <c r="B4034" s="67" t="s">
        <v>402</v>
      </c>
      <c r="C4034" s="67" t="s">
        <v>403</v>
      </c>
      <c r="D4034" s="68" t="s">
        <v>369</v>
      </c>
      <c r="E4034" s="67" t="s">
        <v>370</v>
      </c>
      <c r="F4034" s="68" t="s">
        <v>442</v>
      </c>
      <c r="G4034" s="67" t="s">
        <v>443</v>
      </c>
      <c r="H4034" s="68" t="s">
        <v>362</v>
      </c>
      <c r="I4034" s="69">
        <v>0</v>
      </c>
      <c r="J4034" s="69">
        <v>0</v>
      </c>
      <c r="K4034" s="91"/>
      <c r="L4034" s="91"/>
    </row>
    <row r="4035" spans="2:12" x14ac:dyDescent="0.25">
      <c r="B4035" s="67" t="s">
        <v>402</v>
      </c>
      <c r="C4035" s="67" t="s">
        <v>403</v>
      </c>
      <c r="D4035" s="68" t="s">
        <v>369</v>
      </c>
      <c r="E4035" s="67" t="s">
        <v>370</v>
      </c>
      <c r="F4035" s="68" t="s">
        <v>442</v>
      </c>
      <c r="G4035" s="67" t="s">
        <v>443</v>
      </c>
      <c r="H4035" s="68" t="s">
        <v>363</v>
      </c>
      <c r="I4035" s="69">
        <v>0</v>
      </c>
      <c r="J4035" s="69">
        <v>46</v>
      </c>
      <c r="K4035" s="91"/>
      <c r="L4035" s="91"/>
    </row>
    <row r="4036" spans="2:12" x14ac:dyDescent="0.25">
      <c r="B4036" s="67" t="s">
        <v>402</v>
      </c>
      <c r="C4036" s="67" t="s">
        <v>403</v>
      </c>
      <c r="D4036" s="68" t="s">
        <v>369</v>
      </c>
      <c r="E4036" s="67" t="s">
        <v>370</v>
      </c>
      <c r="F4036" s="68" t="s">
        <v>442</v>
      </c>
      <c r="G4036" s="67" t="s">
        <v>443</v>
      </c>
      <c r="H4036" s="68" t="s">
        <v>364</v>
      </c>
      <c r="I4036" s="69">
        <v>0</v>
      </c>
      <c r="J4036" s="69">
        <v>9</v>
      </c>
      <c r="K4036" s="91"/>
      <c r="L4036" s="91"/>
    </row>
    <row r="4037" spans="2:12" x14ac:dyDescent="0.25">
      <c r="B4037" s="67" t="s">
        <v>402</v>
      </c>
      <c r="C4037" s="67" t="s">
        <v>403</v>
      </c>
      <c r="D4037" s="68" t="s">
        <v>369</v>
      </c>
      <c r="E4037" s="67" t="s">
        <v>370</v>
      </c>
      <c r="F4037" s="68" t="s">
        <v>442</v>
      </c>
      <c r="G4037" s="67" t="s">
        <v>443</v>
      </c>
      <c r="H4037" s="68" t="s">
        <v>362</v>
      </c>
      <c r="I4037" s="69">
        <v>0</v>
      </c>
      <c r="J4037" s="69">
        <v>0</v>
      </c>
      <c r="K4037" s="91"/>
      <c r="L4037" s="91"/>
    </row>
    <row r="4038" spans="2:12" x14ac:dyDescent="0.25">
      <c r="B4038" s="67" t="s">
        <v>402</v>
      </c>
      <c r="C4038" s="67" t="s">
        <v>403</v>
      </c>
      <c r="D4038" s="68" t="s">
        <v>369</v>
      </c>
      <c r="E4038" s="67" t="s">
        <v>370</v>
      </c>
      <c r="F4038" s="68" t="s">
        <v>442</v>
      </c>
      <c r="G4038" s="67" t="s">
        <v>443</v>
      </c>
      <c r="H4038" s="68" t="s">
        <v>363</v>
      </c>
      <c r="I4038" s="69">
        <v>20</v>
      </c>
      <c r="J4038" s="69">
        <v>19</v>
      </c>
      <c r="K4038" s="91"/>
      <c r="L4038" s="91"/>
    </row>
    <row r="4039" spans="2:12" x14ac:dyDescent="0.25">
      <c r="B4039" s="67" t="s">
        <v>402</v>
      </c>
      <c r="C4039" s="67" t="s">
        <v>403</v>
      </c>
      <c r="D4039" s="68" t="s">
        <v>369</v>
      </c>
      <c r="E4039" s="67" t="s">
        <v>370</v>
      </c>
      <c r="F4039" s="68" t="s">
        <v>442</v>
      </c>
      <c r="G4039" s="67" t="s">
        <v>443</v>
      </c>
      <c r="H4039" s="68" t="s">
        <v>364</v>
      </c>
      <c r="I4039" s="69">
        <v>0</v>
      </c>
      <c r="J4039" s="69">
        <v>0</v>
      </c>
      <c r="K4039" s="91"/>
      <c r="L4039" s="91"/>
    </row>
    <row r="4040" spans="2:12" x14ac:dyDescent="0.25">
      <c r="B4040" s="67" t="s">
        <v>402</v>
      </c>
      <c r="C4040" s="67" t="s">
        <v>403</v>
      </c>
      <c r="D4040" s="68" t="s">
        <v>369</v>
      </c>
      <c r="E4040" s="67" t="s">
        <v>370</v>
      </c>
      <c r="F4040" s="68" t="s">
        <v>442</v>
      </c>
      <c r="G4040" s="67" t="s">
        <v>443</v>
      </c>
      <c r="H4040" s="68" t="s">
        <v>363</v>
      </c>
      <c r="I4040" s="69">
        <v>14</v>
      </c>
      <c r="J4040" s="69">
        <v>14</v>
      </c>
      <c r="K4040" s="91"/>
      <c r="L4040" s="91"/>
    </row>
    <row r="4041" spans="2:12" x14ac:dyDescent="0.25">
      <c r="B4041" s="67" t="s">
        <v>402</v>
      </c>
      <c r="C4041" s="67" t="s">
        <v>403</v>
      </c>
      <c r="D4041" s="68" t="s">
        <v>369</v>
      </c>
      <c r="E4041" s="67" t="s">
        <v>370</v>
      </c>
      <c r="F4041" s="68" t="s">
        <v>442</v>
      </c>
      <c r="G4041" s="67" t="s">
        <v>443</v>
      </c>
      <c r="H4041" s="68" t="s">
        <v>362</v>
      </c>
      <c r="I4041" s="69">
        <v>60</v>
      </c>
      <c r="J4041" s="69">
        <v>50</v>
      </c>
      <c r="K4041" s="91"/>
      <c r="L4041" s="91"/>
    </row>
    <row r="4042" spans="2:12" x14ac:dyDescent="0.25">
      <c r="B4042" s="67" t="s">
        <v>402</v>
      </c>
      <c r="C4042" s="67" t="s">
        <v>403</v>
      </c>
      <c r="D4042" s="68" t="s">
        <v>369</v>
      </c>
      <c r="E4042" s="67" t="s">
        <v>370</v>
      </c>
      <c r="F4042" s="68" t="s">
        <v>442</v>
      </c>
      <c r="G4042" s="67" t="s">
        <v>443</v>
      </c>
      <c r="H4042" s="68" t="s">
        <v>363</v>
      </c>
      <c r="I4042" s="69">
        <v>32</v>
      </c>
      <c r="J4042" s="69">
        <v>30</v>
      </c>
      <c r="K4042" s="91"/>
      <c r="L4042" s="91"/>
    </row>
    <row r="4043" spans="2:12" x14ac:dyDescent="0.25">
      <c r="B4043" s="67" t="s">
        <v>402</v>
      </c>
      <c r="C4043" s="67" t="s">
        <v>403</v>
      </c>
      <c r="D4043" s="68" t="s">
        <v>369</v>
      </c>
      <c r="E4043" s="67" t="s">
        <v>370</v>
      </c>
      <c r="F4043" s="68" t="s">
        <v>442</v>
      </c>
      <c r="G4043" s="67" t="s">
        <v>443</v>
      </c>
      <c r="H4043" s="68" t="s">
        <v>364</v>
      </c>
      <c r="I4043" s="69">
        <v>0</v>
      </c>
      <c r="J4043" s="69">
        <v>0</v>
      </c>
      <c r="K4043" s="91"/>
      <c r="L4043" s="91"/>
    </row>
    <row r="4044" spans="2:12" x14ac:dyDescent="0.25">
      <c r="B4044" s="67" t="s">
        <v>402</v>
      </c>
      <c r="C4044" s="67" t="s">
        <v>403</v>
      </c>
      <c r="D4044" s="68" t="s">
        <v>369</v>
      </c>
      <c r="E4044" s="67" t="s">
        <v>370</v>
      </c>
      <c r="F4044" s="68" t="s">
        <v>442</v>
      </c>
      <c r="G4044" s="67" t="s">
        <v>443</v>
      </c>
      <c r="H4044" s="68" t="s">
        <v>362</v>
      </c>
      <c r="I4044" s="69">
        <v>30</v>
      </c>
      <c r="J4044" s="69">
        <v>14</v>
      </c>
      <c r="K4044" s="91"/>
      <c r="L4044" s="91"/>
    </row>
    <row r="4045" spans="2:12" x14ac:dyDescent="0.25">
      <c r="B4045" s="67" t="s">
        <v>402</v>
      </c>
      <c r="C4045" s="67" t="s">
        <v>403</v>
      </c>
      <c r="D4045" s="68" t="s">
        <v>369</v>
      </c>
      <c r="E4045" s="67" t="s">
        <v>370</v>
      </c>
      <c r="F4045" s="68" t="s">
        <v>442</v>
      </c>
      <c r="G4045" s="67" t="s">
        <v>443</v>
      </c>
      <c r="H4045" s="68" t="s">
        <v>363</v>
      </c>
      <c r="I4045" s="69">
        <v>70</v>
      </c>
      <c r="J4045" s="69">
        <v>36</v>
      </c>
      <c r="K4045" s="91"/>
      <c r="L4045" s="91"/>
    </row>
    <row r="4046" spans="2:12" x14ac:dyDescent="0.25">
      <c r="B4046" s="67" t="s">
        <v>402</v>
      </c>
      <c r="C4046" s="67" t="s">
        <v>403</v>
      </c>
      <c r="D4046" s="68" t="s">
        <v>369</v>
      </c>
      <c r="E4046" s="67" t="s">
        <v>370</v>
      </c>
      <c r="F4046" s="68" t="s">
        <v>442</v>
      </c>
      <c r="G4046" s="67" t="s">
        <v>443</v>
      </c>
      <c r="H4046" s="68" t="s">
        <v>364</v>
      </c>
      <c r="I4046" s="69">
        <v>107</v>
      </c>
      <c r="J4046" s="69">
        <v>154</v>
      </c>
      <c r="K4046" s="91"/>
      <c r="L4046" s="91"/>
    </row>
    <row r="4047" spans="2:12" x14ac:dyDescent="0.25">
      <c r="B4047" s="67" t="s">
        <v>402</v>
      </c>
      <c r="C4047" s="67" t="s">
        <v>403</v>
      </c>
      <c r="D4047" s="68" t="s">
        <v>369</v>
      </c>
      <c r="E4047" s="67" t="s">
        <v>370</v>
      </c>
      <c r="F4047" s="68" t="s">
        <v>442</v>
      </c>
      <c r="G4047" s="67" t="s">
        <v>443</v>
      </c>
      <c r="H4047" s="68" t="s">
        <v>362</v>
      </c>
      <c r="I4047" s="69">
        <v>59</v>
      </c>
      <c r="J4047" s="69">
        <v>48</v>
      </c>
      <c r="K4047" s="91"/>
      <c r="L4047" s="91"/>
    </row>
    <row r="4048" spans="2:12" x14ac:dyDescent="0.25">
      <c r="B4048" s="67" t="s">
        <v>402</v>
      </c>
      <c r="C4048" s="67" t="s">
        <v>403</v>
      </c>
      <c r="D4048" s="68" t="s">
        <v>369</v>
      </c>
      <c r="E4048" s="67" t="s">
        <v>370</v>
      </c>
      <c r="F4048" s="68" t="s">
        <v>442</v>
      </c>
      <c r="G4048" s="67" t="s">
        <v>443</v>
      </c>
      <c r="H4048" s="68" t="s">
        <v>363</v>
      </c>
      <c r="I4048" s="69">
        <v>43</v>
      </c>
      <c r="J4048" s="69">
        <v>65</v>
      </c>
      <c r="K4048" s="91"/>
      <c r="L4048" s="91"/>
    </row>
    <row r="4049" spans="2:12" x14ac:dyDescent="0.25">
      <c r="B4049" s="67" t="s">
        <v>402</v>
      </c>
      <c r="C4049" s="67" t="s">
        <v>403</v>
      </c>
      <c r="D4049" s="68" t="s">
        <v>369</v>
      </c>
      <c r="E4049" s="67" t="s">
        <v>370</v>
      </c>
      <c r="F4049" s="68" t="s">
        <v>442</v>
      </c>
      <c r="G4049" s="67" t="s">
        <v>443</v>
      </c>
      <c r="H4049" s="68" t="s">
        <v>364</v>
      </c>
      <c r="I4049" s="69">
        <v>132</v>
      </c>
      <c r="J4049" s="69">
        <v>162</v>
      </c>
      <c r="K4049" s="91"/>
      <c r="L4049" s="91"/>
    </row>
    <row r="4050" spans="2:12" x14ac:dyDescent="0.25">
      <c r="B4050" s="67" t="s">
        <v>402</v>
      </c>
      <c r="C4050" s="67" t="s">
        <v>403</v>
      </c>
      <c r="D4050" s="68" t="s">
        <v>369</v>
      </c>
      <c r="E4050" s="67" t="s">
        <v>370</v>
      </c>
      <c r="F4050" s="68" t="s">
        <v>442</v>
      </c>
      <c r="G4050" s="67" t="s">
        <v>443</v>
      </c>
      <c r="H4050" s="68" t="s">
        <v>362</v>
      </c>
      <c r="I4050" s="69">
        <v>67</v>
      </c>
      <c r="J4050" s="69">
        <v>78</v>
      </c>
      <c r="K4050" s="91"/>
      <c r="L4050" s="91"/>
    </row>
    <row r="4051" spans="2:12" x14ac:dyDescent="0.25">
      <c r="B4051" s="67" t="s">
        <v>402</v>
      </c>
      <c r="C4051" s="67" t="s">
        <v>403</v>
      </c>
      <c r="D4051" s="68" t="s">
        <v>369</v>
      </c>
      <c r="E4051" s="67" t="s">
        <v>370</v>
      </c>
      <c r="F4051" s="68" t="s">
        <v>442</v>
      </c>
      <c r="G4051" s="67" t="s">
        <v>443</v>
      </c>
      <c r="H4051" s="68" t="s">
        <v>363</v>
      </c>
      <c r="I4051" s="69">
        <v>145</v>
      </c>
      <c r="J4051" s="69">
        <v>212</v>
      </c>
      <c r="K4051" s="91"/>
      <c r="L4051" s="91"/>
    </row>
    <row r="4052" spans="2:12" x14ac:dyDescent="0.25">
      <c r="B4052" s="67" t="s">
        <v>402</v>
      </c>
      <c r="C4052" s="67" t="s">
        <v>403</v>
      </c>
      <c r="D4052" s="68" t="s">
        <v>369</v>
      </c>
      <c r="E4052" s="67" t="s">
        <v>370</v>
      </c>
      <c r="F4052" s="68" t="s">
        <v>442</v>
      </c>
      <c r="G4052" s="67" t="s">
        <v>443</v>
      </c>
      <c r="H4052" s="68" t="s">
        <v>364</v>
      </c>
      <c r="I4052" s="69">
        <v>17</v>
      </c>
      <c r="J4052" s="69">
        <v>11</v>
      </c>
      <c r="K4052" s="91"/>
      <c r="L4052" s="91"/>
    </row>
    <row r="4053" spans="2:12" x14ac:dyDescent="0.25">
      <c r="B4053" s="67" t="s">
        <v>402</v>
      </c>
      <c r="C4053" s="67" t="s">
        <v>403</v>
      </c>
      <c r="D4053" s="68" t="s">
        <v>369</v>
      </c>
      <c r="E4053" s="67" t="s">
        <v>370</v>
      </c>
      <c r="F4053" s="68" t="s">
        <v>442</v>
      </c>
      <c r="G4053" s="67" t="s">
        <v>443</v>
      </c>
      <c r="H4053" s="68" t="s">
        <v>362</v>
      </c>
      <c r="I4053" s="69">
        <v>21</v>
      </c>
      <c r="J4053" s="69">
        <v>26</v>
      </c>
      <c r="K4053" s="91"/>
      <c r="L4053" s="91"/>
    </row>
    <row r="4054" spans="2:12" x14ac:dyDescent="0.25">
      <c r="B4054" s="67" t="s">
        <v>402</v>
      </c>
      <c r="C4054" s="67" t="s">
        <v>403</v>
      </c>
      <c r="D4054" s="68" t="s">
        <v>369</v>
      </c>
      <c r="E4054" s="67" t="s">
        <v>370</v>
      </c>
      <c r="F4054" s="68" t="s">
        <v>442</v>
      </c>
      <c r="G4054" s="67" t="s">
        <v>443</v>
      </c>
      <c r="H4054" s="68" t="s">
        <v>363</v>
      </c>
      <c r="I4054" s="69">
        <v>59</v>
      </c>
      <c r="J4054" s="69">
        <v>72</v>
      </c>
      <c r="K4054" s="91"/>
      <c r="L4054" s="91"/>
    </row>
    <row r="4055" spans="2:12" x14ac:dyDescent="0.25">
      <c r="B4055" s="67" t="s">
        <v>402</v>
      </c>
      <c r="C4055" s="67" t="s">
        <v>403</v>
      </c>
      <c r="D4055" s="68" t="s">
        <v>369</v>
      </c>
      <c r="E4055" s="67" t="s">
        <v>370</v>
      </c>
      <c r="F4055" s="68" t="s">
        <v>442</v>
      </c>
      <c r="G4055" s="67" t="s">
        <v>443</v>
      </c>
      <c r="H4055" s="68" t="s">
        <v>364</v>
      </c>
      <c r="I4055" s="69">
        <v>28</v>
      </c>
      <c r="J4055" s="69">
        <v>45</v>
      </c>
      <c r="K4055" s="91"/>
      <c r="L4055" s="91"/>
    </row>
    <row r="4056" spans="2:12" x14ac:dyDescent="0.25">
      <c r="B4056" s="67" t="s">
        <v>402</v>
      </c>
      <c r="C4056" s="67" t="s">
        <v>403</v>
      </c>
      <c r="D4056" s="68" t="s">
        <v>369</v>
      </c>
      <c r="E4056" s="67" t="s">
        <v>370</v>
      </c>
      <c r="F4056" s="68" t="s">
        <v>442</v>
      </c>
      <c r="G4056" s="67" t="s">
        <v>443</v>
      </c>
      <c r="H4056" s="68" t="s">
        <v>362</v>
      </c>
      <c r="I4056" s="69">
        <v>32</v>
      </c>
      <c r="J4056" s="69">
        <v>65</v>
      </c>
      <c r="K4056" s="91"/>
      <c r="L4056" s="91"/>
    </row>
    <row r="4057" spans="2:12" x14ac:dyDescent="0.25">
      <c r="B4057" s="67" t="s">
        <v>402</v>
      </c>
      <c r="C4057" s="67" t="s">
        <v>403</v>
      </c>
      <c r="D4057" s="68" t="s">
        <v>369</v>
      </c>
      <c r="E4057" s="67" t="s">
        <v>370</v>
      </c>
      <c r="F4057" s="68" t="s">
        <v>442</v>
      </c>
      <c r="G4057" s="67" t="s">
        <v>443</v>
      </c>
      <c r="H4057" s="68" t="s">
        <v>363</v>
      </c>
      <c r="I4057" s="69">
        <v>14</v>
      </c>
      <c r="J4057" s="69">
        <v>60</v>
      </c>
      <c r="K4057" s="91"/>
      <c r="L4057" s="91"/>
    </row>
    <row r="4058" spans="2:12" x14ac:dyDescent="0.25">
      <c r="B4058" s="67" t="s">
        <v>402</v>
      </c>
      <c r="C4058" s="67" t="s">
        <v>403</v>
      </c>
      <c r="D4058" s="68" t="s">
        <v>369</v>
      </c>
      <c r="E4058" s="67" t="s">
        <v>370</v>
      </c>
      <c r="F4058" s="68" t="s">
        <v>442</v>
      </c>
      <c r="G4058" s="67" t="s">
        <v>443</v>
      </c>
      <c r="H4058" s="68" t="s">
        <v>364</v>
      </c>
      <c r="I4058" s="69">
        <v>33</v>
      </c>
      <c r="J4058" s="69">
        <v>73</v>
      </c>
      <c r="K4058" s="91"/>
      <c r="L4058" s="91"/>
    </row>
    <row r="4059" spans="2:12" x14ac:dyDescent="0.25">
      <c r="B4059" s="67" t="s">
        <v>402</v>
      </c>
      <c r="C4059" s="67" t="s">
        <v>403</v>
      </c>
      <c r="D4059" s="68" t="s">
        <v>369</v>
      </c>
      <c r="E4059" s="67" t="s">
        <v>370</v>
      </c>
      <c r="F4059" s="68" t="s">
        <v>442</v>
      </c>
      <c r="G4059" s="67" t="s">
        <v>443</v>
      </c>
      <c r="H4059" s="68" t="s">
        <v>362</v>
      </c>
      <c r="I4059" s="69">
        <v>36</v>
      </c>
      <c r="J4059" s="69">
        <v>128</v>
      </c>
      <c r="K4059" s="91"/>
      <c r="L4059" s="91"/>
    </row>
    <row r="4060" spans="2:12" x14ac:dyDescent="0.25">
      <c r="B4060" s="67" t="s">
        <v>402</v>
      </c>
      <c r="C4060" s="67" t="s">
        <v>403</v>
      </c>
      <c r="D4060" s="68" t="s">
        <v>369</v>
      </c>
      <c r="E4060" s="67" t="s">
        <v>370</v>
      </c>
      <c r="F4060" s="68" t="s">
        <v>442</v>
      </c>
      <c r="G4060" s="67" t="s">
        <v>443</v>
      </c>
      <c r="H4060" s="68" t="s">
        <v>363</v>
      </c>
      <c r="I4060" s="69">
        <v>210</v>
      </c>
      <c r="J4060" s="69">
        <v>289</v>
      </c>
      <c r="K4060" s="91"/>
      <c r="L4060" s="91"/>
    </row>
    <row r="4061" spans="2:12" x14ac:dyDescent="0.25">
      <c r="B4061" s="67" t="s">
        <v>402</v>
      </c>
      <c r="C4061" s="67" t="s">
        <v>403</v>
      </c>
      <c r="D4061" s="68" t="s">
        <v>369</v>
      </c>
      <c r="E4061" s="67" t="s">
        <v>370</v>
      </c>
      <c r="F4061" s="68" t="s">
        <v>442</v>
      </c>
      <c r="G4061" s="67" t="s">
        <v>443</v>
      </c>
      <c r="H4061" s="68" t="s">
        <v>364</v>
      </c>
      <c r="I4061" s="69">
        <v>8</v>
      </c>
      <c r="J4061" s="69">
        <v>28</v>
      </c>
      <c r="K4061" s="91"/>
      <c r="L4061" s="91"/>
    </row>
    <row r="4062" spans="2:12" x14ac:dyDescent="0.25">
      <c r="B4062" s="67" t="s">
        <v>402</v>
      </c>
      <c r="C4062" s="67" t="s">
        <v>403</v>
      </c>
      <c r="D4062" s="68" t="s">
        <v>369</v>
      </c>
      <c r="E4062" s="67" t="s">
        <v>370</v>
      </c>
      <c r="F4062" s="68" t="s">
        <v>442</v>
      </c>
      <c r="G4062" s="67" t="s">
        <v>443</v>
      </c>
      <c r="H4062" s="68" t="s">
        <v>362</v>
      </c>
      <c r="I4062" s="69">
        <v>65</v>
      </c>
      <c r="J4062" s="69">
        <v>40</v>
      </c>
      <c r="K4062" s="91"/>
      <c r="L4062" s="91"/>
    </row>
    <row r="4063" spans="2:12" x14ac:dyDescent="0.25">
      <c r="B4063" s="67" t="s">
        <v>402</v>
      </c>
      <c r="C4063" s="67" t="s">
        <v>403</v>
      </c>
      <c r="D4063" s="68" t="s">
        <v>369</v>
      </c>
      <c r="E4063" s="67" t="s">
        <v>370</v>
      </c>
      <c r="F4063" s="68" t="s">
        <v>442</v>
      </c>
      <c r="G4063" s="67" t="s">
        <v>443</v>
      </c>
      <c r="H4063" s="68" t="s">
        <v>363</v>
      </c>
      <c r="I4063" s="69">
        <v>84</v>
      </c>
      <c r="J4063" s="69">
        <v>146</v>
      </c>
      <c r="K4063" s="91"/>
      <c r="L4063" s="91"/>
    </row>
    <row r="4064" spans="2:12" x14ac:dyDescent="0.25">
      <c r="B4064" s="67" t="s">
        <v>402</v>
      </c>
      <c r="C4064" s="67" t="s">
        <v>403</v>
      </c>
      <c r="D4064" s="68" t="s">
        <v>369</v>
      </c>
      <c r="E4064" s="67" t="s">
        <v>370</v>
      </c>
      <c r="F4064" s="68" t="s">
        <v>442</v>
      </c>
      <c r="G4064" s="67" t="s">
        <v>443</v>
      </c>
      <c r="H4064" s="68" t="s">
        <v>364</v>
      </c>
      <c r="I4064" s="69">
        <v>16</v>
      </c>
      <c r="J4064" s="69">
        <v>0</v>
      </c>
      <c r="K4064" s="91"/>
      <c r="L4064" s="91"/>
    </row>
    <row r="4065" spans="2:12" x14ac:dyDescent="0.25">
      <c r="B4065" s="67" t="s">
        <v>402</v>
      </c>
      <c r="C4065" s="67" t="s">
        <v>403</v>
      </c>
      <c r="D4065" s="68" t="s">
        <v>369</v>
      </c>
      <c r="E4065" s="67" t="s">
        <v>370</v>
      </c>
      <c r="F4065" s="68" t="s">
        <v>442</v>
      </c>
      <c r="G4065" s="67" t="s">
        <v>443</v>
      </c>
      <c r="H4065" s="68" t="s">
        <v>362</v>
      </c>
      <c r="I4065" s="69">
        <v>45</v>
      </c>
      <c r="J4065" s="69">
        <v>40</v>
      </c>
      <c r="K4065" s="91"/>
      <c r="L4065" s="91"/>
    </row>
    <row r="4066" spans="2:12" x14ac:dyDescent="0.25">
      <c r="B4066" s="67" t="s">
        <v>402</v>
      </c>
      <c r="C4066" s="67" t="s">
        <v>403</v>
      </c>
      <c r="D4066" s="68" t="s">
        <v>369</v>
      </c>
      <c r="E4066" s="67" t="s">
        <v>370</v>
      </c>
      <c r="F4066" s="68" t="s">
        <v>442</v>
      </c>
      <c r="G4066" s="67" t="s">
        <v>443</v>
      </c>
      <c r="H4066" s="68" t="s">
        <v>363</v>
      </c>
      <c r="I4066" s="69">
        <v>127</v>
      </c>
      <c r="J4066" s="69">
        <v>180</v>
      </c>
      <c r="K4066" s="91"/>
      <c r="L4066" s="91"/>
    </row>
    <row r="4067" spans="2:12" x14ac:dyDescent="0.25">
      <c r="B4067" s="67" t="s">
        <v>402</v>
      </c>
      <c r="C4067" s="67" t="s">
        <v>403</v>
      </c>
      <c r="D4067" s="68" t="s">
        <v>369</v>
      </c>
      <c r="E4067" s="67" t="s">
        <v>370</v>
      </c>
      <c r="F4067" s="68" t="s">
        <v>442</v>
      </c>
      <c r="G4067" s="67" t="s">
        <v>443</v>
      </c>
      <c r="H4067" s="68" t="s">
        <v>364</v>
      </c>
      <c r="I4067" s="69">
        <v>49</v>
      </c>
      <c r="J4067" s="69">
        <v>32</v>
      </c>
      <c r="K4067" s="91"/>
      <c r="L4067" s="91"/>
    </row>
    <row r="4068" spans="2:12" x14ac:dyDescent="0.25">
      <c r="B4068" s="67" t="s">
        <v>402</v>
      </c>
      <c r="C4068" s="67" t="s">
        <v>403</v>
      </c>
      <c r="D4068" s="68" t="s">
        <v>369</v>
      </c>
      <c r="E4068" s="67" t="s">
        <v>370</v>
      </c>
      <c r="F4068" s="68" t="s">
        <v>442</v>
      </c>
      <c r="G4068" s="67" t="s">
        <v>443</v>
      </c>
      <c r="H4068" s="68" t="s">
        <v>363</v>
      </c>
      <c r="I4068" s="69">
        <v>0</v>
      </c>
      <c r="J4068" s="69">
        <v>0</v>
      </c>
      <c r="K4068" s="91"/>
      <c r="L4068" s="91"/>
    </row>
    <row r="4069" spans="2:12" x14ac:dyDescent="0.25">
      <c r="B4069" s="67" t="s">
        <v>402</v>
      </c>
      <c r="C4069" s="67" t="s">
        <v>403</v>
      </c>
      <c r="D4069" s="68" t="s">
        <v>369</v>
      </c>
      <c r="E4069" s="67" t="s">
        <v>370</v>
      </c>
      <c r="F4069" s="68" t="s">
        <v>442</v>
      </c>
      <c r="G4069" s="67" t="s">
        <v>443</v>
      </c>
      <c r="H4069" s="68" t="s">
        <v>362</v>
      </c>
      <c r="I4069" s="69">
        <v>150</v>
      </c>
      <c r="J4069" s="69">
        <v>200</v>
      </c>
      <c r="K4069" s="91"/>
      <c r="L4069" s="91"/>
    </row>
    <row r="4070" spans="2:12" x14ac:dyDescent="0.25">
      <c r="B4070" s="67" t="s">
        <v>402</v>
      </c>
      <c r="C4070" s="67" t="s">
        <v>403</v>
      </c>
      <c r="D4070" s="68" t="s">
        <v>369</v>
      </c>
      <c r="E4070" s="67" t="s">
        <v>370</v>
      </c>
      <c r="F4070" s="68" t="s">
        <v>442</v>
      </c>
      <c r="G4070" s="67" t="s">
        <v>443</v>
      </c>
      <c r="H4070" s="68" t="s">
        <v>363</v>
      </c>
      <c r="I4070" s="69">
        <v>520</v>
      </c>
      <c r="J4070" s="69">
        <v>620</v>
      </c>
      <c r="K4070" s="91"/>
      <c r="L4070" s="91"/>
    </row>
    <row r="4071" spans="2:12" x14ac:dyDescent="0.25">
      <c r="B4071" s="67" t="s">
        <v>402</v>
      </c>
      <c r="C4071" s="67" t="s">
        <v>403</v>
      </c>
      <c r="D4071" s="68" t="s">
        <v>369</v>
      </c>
      <c r="E4071" s="67" t="s">
        <v>370</v>
      </c>
      <c r="F4071" s="68" t="s">
        <v>442</v>
      </c>
      <c r="G4071" s="67" t="s">
        <v>443</v>
      </c>
      <c r="H4071" s="68" t="s">
        <v>364</v>
      </c>
      <c r="I4071" s="69">
        <v>180</v>
      </c>
      <c r="J4071" s="69">
        <v>205</v>
      </c>
      <c r="K4071" s="91"/>
      <c r="L4071" s="91"/>
    </row>
    <row r="4072" spans="2:12" x14ac:dyDescent="0.25">
      <c r="B4072" s="67" t="s">
        <v>402</v>
      </c>
      <c r="C4072" s="67" t="s">
        <v>403</v>
      </c>
      <c r="D4072" s="68" t="s">
        <v>369</v>
      </c>
      <c r="E4072" s="67" t="s">
        <v>370</v>
      </c>
      <c r="F4072" s="68" t="s">
        <v>442</v>
      </c>
      <c r="G4072" s="67" t="s">
        <v>443</v>
      </c>
      <c r="H4072" s="68" t="s">
        <v>362</v>
      </c>
      <c r="I4072" s="69">
        <v>0</v>
      </c>
      <c r="J4072" s="69">
        <v>0</v>
      </c>
      <c r="K4072" s="91"/>
      <c r="L4072" s="91"/>
    </row>
    <row r="4073" spans="2:12" x14ac:dyDescent="0.25">
      <c r="B4073" s="67" t="s">
        <v>402</v>
      </c>
      <c r="C4073" s="67" t="s">
        <v>403</v>
      </c>
      <c r="D4073" s="68" t="s">
        <v>369</v>
      </c>
      <c r="E4073" s="67" t="s">
        <v>370</v>
      </c>
      <c r="F4073" s="68" t="s">
        <v>442</v>
      </c>
      <c r="G4073" s="67" t="s">
        <v>443</v>
      </c>
      <c r="H4073" s="68" t="s">
        <v>363</v>
      </c>
      <c r="I4073" s="69">
        <v>0</v>
      </c>
      <c r="J4073" s="69">
        <v>0</v>
      </c>
      <c r="K4073" s="91"/>
      <c r="L4073" s="91"/>
    </row>
    <row r="4074" spans="2:12" x14ac:dyDescent="0.25">
      <c r="B4074" s="67" t="s">
        <v>402</v>
      </c>
      <c r="C4074" s="67" t="s">
        <v>403</v>
      </c>
      <c r="D4074" s="68" t="s">
        <v>369</v>
      </c>
      <c r="E4074" s="67" t="s">
        <v>370</v>
      </c>
      <c r="F4074" s="68" t="s">
        <v>442</v>
      </c>
      <c r="G4074" s="67" t="s">
        <v>443</v>
      </c>
      <c r="H4074" s="68" t="s">
        <v>364</v>
      </c>
      <c r="I4074" s="69">
        <v>0</v>
      </c>
      <c r="J4074" s="69">
        <v>0</v>
      </c>
      <c r="K4074" s="91"/>
      <c r="L4074" s="91"/>
    </row>
    <row r="4075" spans="2:12" x14ac:dyDescent="0.25">
      <c r="B4075" s="67" t="s">
        <v>402</v>
      </c>
      <c r="C4075" s="67" t="s">
        <v>403</v>
      </c>
      <c r="D4075" s="68" t="s">
        <v>369</v>
      </c>
      <c r="E4075" s="67" t="s">
        <v>370</v>
      </c>
      <c r="F4075" s="68" t="s">
        <v>442</v>
      </c>
      <c r="G4075" s="67" t="s">
        <v>443</v>
      </c>
      <c r="H4075" s="68" t="s">
        <v>362</v>
      </c>
      <c r="I4075" s="69">
        <v>0</v>
      </c>
      <c r="J4075" s="69">
        <v>0</v>
      </c>
      <c r="K4075" s="91"/>
      <c r="L4075" s="91"/>
    </row>
    <row r="4076" spans="2:12" x14ac:dyDescent="0.25">
      <c r="B4076" s="67" t="s">
        <v>402</v>
      </c>
      <c r="C4076" s="67" t="s">
        <v>403</v>
      </c>
      <c r="D4076" s="68" t="s">
        <v>369</v>
      </c>
      <c r="E4076" s="67" t="s">
        <v>370</v>
      </c>
      <c r="F4076" s="68" t="s">
        <v>442</v>
      </c>
      <c r="G4076" s="67" t="s">
        <v>443</v>
      </c>
      <c r="H4076" s="68" t="s">
        <v>363</v>
      </c>
      <c r="I4076" s="69">
        <v>0</v>
      </c>
      <c r="J4076" s="69">
        <v>0</v>
      </c>
      <c r="K4076" s="91"/>
      <c r="L4076" s="91"/>
    </row>
    <row r="4077" spans="2:12" x14ac:dyDescent="0.25">
      <c r="B4077" s="67" t="s">
        <v>402</v>
      </c>
      <c r="C4077" s="67" t="s">
        <v>403</v>
      </c>
      <c r="D4077" s="68" t="s">
        <v>369</v>
      </c>
      <c r="E4077" s="67" t="s">
        <v>370</v>
      </c>
      <c r="F4077" s="68" t="s">
        <v>442</v>
      </c>
      <c r="G4077" s="67" t="s">
        <v>443</v>
      </c>
      <c r="H4077" s="68" t="s">
        <v>364</v>
      </c>
      <c r="I4077" s="69">
        <v>0</v>
      </c>
      <c r="J4077" s="69">
        <v>0</v>
      </c>
      <c r="K4077" s="91"/>
      <c r="L4077" s="91"/>
    </row>
    <row r="4078" spans="2:12" x14ac:dyDescent="0.25">
      <c r="B4078" s="67" t="s">
        <v>402</v>
      </c>
      <c r="C4078" s="67" t="s">
        <v>403</v>
      </c>
      <c r="D4078" s="68" t="s">
        <v>369</v>
      </c>
      <c r="E4078" s="67" t="s">
        <v>370</v>
      </c>
      <c r="F4078" s="68" t="s">
        <v>442</v>
      </c>
      <c r="G4078" s="67" t="s">
        <v>443</v>
      </c>
      <c r="H4078" s="68" t="s">
        <v>362</v>
      </c>
      <c r="I4078" s="69">
        <v>10</v>
      </c>
      <c r="J4078" s="69">
        <v>0</v>
      </c>
      <c r="K4078" s="91"/>
      <c r="L4078" s="91"/>
    </row>
    <row r="4079" spans="2:12" x14ac:dyDescent="0.25">
      <c r="B4079" s="67" t="s">
        <v>402</v>
      </c>
      <c r="C4079" s="67" t="s">
        <v>403</v>
      </c>
      <c r="D4079" s="68" t="s">
        <v>369</v>
      </c>
      <c r="E4079" s="67" t="s">
        <v>370</v>
      </c>
      <c r="F4079" s="68" t="s">
        <v>442</v>
      </c>
      <c r="G4079" s="67" t="s">
        <v>443</v>
      </c>
      <c r="H4079" s="68" t="s">
        <v>363</v>
      </c>
      <c r="I4079" s="69">
        <v>24</v>
      </c>
      <c r="J4079" s="69">
        <v>56</v>
      </c>
      <c r="K4079" s="91"/>
      <c r="L4079" s="91"/>
    </row>
    <row r="4080" spans="2:12" x14ac:dyDescent="0.25">
      <c r="B4080" s="67" t="s">
        <v>402</v>
      </c>
      <c r="C4080" s="67" t="s">
        <v>403</v>
      </c>
      <c r="D4080" s="68" t="s">
        <v>369</v>
      </c>
      <c r="E4080" s="67" t="s">
        <v>370</v>
      </c>
      <c r="F4080" s="68" t="s">
        <v>442</v>
      </c>
      <c r="G4080" s="67" t="s">
        <v>443</v>
      </c>
      <c r="H4080" s="68" t="s">
        <v>364</v>
      </c>
      <c r="I4080" s="69">
        <v>0</v>
      </c>
      <c r="J4080" s="69">
        <v>0</v>
      </c>
      <c r="K4080" s="91"/>
      <c r="L4080" s="91"/>
    </row>
    <row r="4081" spans="2:12" x14ac:dyDescent="0.25">
      <c r="B4081" s="67" t="s">
        <v>402</v>
      </c>
      <c r="C4081" s="67" t="s">
        <v>403</v>
      </c>
      <c r="D4081" s="68" t="s">
        <v>369</v>
      </c>
      <c r="E4081" s="67" t="s">
        <v>370</v>
      </c>
      <c r="F4081" s="68" t="s">
        <v>442</v>
      </c>
      <c r="G4081" s="67" t="s">
        <v>443</v>
      </c>
      <c r="H4081" s="68" t="s">
        <v>362</v>
      </c>
      <c r="I4081" s="69">
        <v>91</v>
      </c>
      <c r="J4081" s="69">
        <v>72</v>
      </c>
      <c r="K4081" s="91"/>
      <c r="L4081" s="91"/>
    </row>
    <row r="4082" spans="2:12" x14ac:dyDescent="0.25">
      <c r="B4082" s="67" t="s">
        <v>402</v>
      </c>
      <c r="C4082" s="67" t="s">
        <v>403</v>
      </c>
      <c r="D4082" s="68" t="s">
        <v>369</v>
      </c>
      <c r="E4082" s="67" t="s">
        <v>370</v>
      </c>
      <c r="F4082" s="68" t="s">
        <v>442</v>
      </c>
      <c r="G4082" s="67" t="s">
        <v>443</v>
      </c>
      <c r="H4082" s="68" t="s">
        <v>363</v>
      </c>
      <c r="I4082" s="69">
        <v>146</v>
      </c>
      <c r="J4082" s="69">
        <v>173</v>
      </c>
      <c r="K4082" s="91"/>
      <c r="L4082" s="91"/>
    </row>
    <row r="4083" spans="2:12" x14ac:dyDescent="0.25">
      <c r="B4083" s="67" t="s">
        <v>402</v>
      </c>
      <c r="C4083" s="67" t="s">
        <v>403</v>
      </c>
      <c r="D4083" s="68" t="s">
        <v>369</v>
      </c>
      <c r="E4083" s="67" t="s">
        <v>370</v>
      </c>
      <c r="F4083" s="68" t="s">
        <v>442</v>
      </c>
      <c r="G4083" s="67" t="s">
        <v>443</v>
      </c>
      <c r="H4083" s="68" t="s">
        <v>364</v>
      </c>
      <c r="I4083" s="69">
        <v>69</v>
      </c>
      <c r="J4083" s="69">
        <v>97</v>
      </c>
      <c r="K4083" s="91"/>
      <c r="L4083" s="91"/>
    </row>
    <row r="4084" spans="2:12" x14ac:dyDescent="0.25">
      <c r="B4084" s="67" t="s">
        <v>402</v>
      </c>
      <c r="C4084" s="67" t="s">
        <v>403</v>
      </c>
      <c r="D4084" s="68" t="s">
        <v>369</v>
      </c>
      <c r="E4084" s="67" t="s">
        <v>370</v>
      </c>
      <c r="F4084" s="68" t="s">
        <v>442</v>
      </c>
      <c r="G4084" s="67" t="s">
        <v>443</v>
      </c>
      <c r="H4084" s="68" t="s">
        <v>362</v>
      </c>
      <c r="I4084" s="69">
        <v>0</v>
      </c>
      <c r="J4084" s="69">
        <v>15</v>
      </c>
      <c r="K4084" s="91"/>
      <c r="L4084" s="91"/>
    </row>
    <row r="4085" spans="2:12" x14ac:dyDescent="0.25">
      <c r="B4085" s="67" t="s">
        <v>402</v>
      </c>
      <c r="C4085" s="67" t="s">
        <v>403</v>
      </c>
      <c r="D4085" s="68" t="s">
        <v>369</v>
      </c>
      <c r="E4085" s="67" t="s">
        <v>370</v>
      </c>
      <c r="F4085" s="68" t="s">
        <v>442</v>
      </c>
      <c r="G4085" s="67" t="s">
        <v>443</v>
      </c>
      <c r="H4085" s="68" t="s">
        <v>364</v>
      </c>
      <c r="I4085" s="69">
        <v>0</v>
      </c>
      <c r="J4085" s="69">
        <v>0</v>
      </c>
      <c r="K4085" s="91"/>
      <c r="L4085" s="91"/>
    </row>
    <row r="4086" spans="2:12" x14ac:dyDescent="0.25">
      <c r="B4086" s="67" t="s">
        <v>402</v>
      </c>
      <c r="C4086" s="67" t="s">
        <v>403</v>
      </c>
      <c r="D4086" s="68" t="s">
        <v>369</v>
      </c>
      <c r="E4086" s="67" t="s">
        <v>370</v>
      </c>
      <c r="F4086" s="68" t="s">
        <v>442</v>
      </c>
      <c r="G4086" s="67" t="s">
        <v>443</v>
      </c>
      <c r="H4086" s="68" t="s">
        <v>362</v>
      </c>
      <c r="I4086" s="69">
        <v>21</v>
      </c>
      <c r="J4086" s="69">
        <v>27</v>
      </c>
      <c r="K4086" s="91"/>
      <c r="L4086" s="91"/>
    </row>
    <row r="4087" spans="2:12" x14ac:dyDescent="0.25">
      <c r="B4087" s="67" t="s">
        <v>402</v>
      </c>
      <c r="C4087" s="67" t="s">
        <v>403</v>
      </c>
      <c r="D4087" s="68" t="s">
        <v>369</v>
      </c>
      <c r="E4087" s="67" t="s">
        <v>370</v>
      </c>
      <c r="F4087" s="68" t="s">
        <v>442</v>
      </c>
      <c r="G4087" s="67" t="s">
        <v>443</v>
      </c>
      <c r="H4087" s="68" t="s">
        <v>363</v>
      </c>
      <c r="I4087" s="69">
        <v>52</v>
      </c>
      <c r="J4087" s="69">
        <v>30</v>
      </c>
      <c r="K4087" s="91"/>
      <c r="L4087" s="91"/>
    </row>
    <row r="4088" spans="2:12" x14ac:dyDescent="0.25">
      <c r="B4088" s="67" t="s">
        <v>402</v>
      </c>
      <c r="C4088" s="67" t="s">
        <v>403</v>
      </c>
      <c r="D4088" s="68" t="s">
        <v>369</v>
      </c>
      <c r="E4088" s="67" t="s">
        <v>370</v>
      </c>
      <c r="F4088" s="68" t="s">
        <v>442</v>
      </c>
      <c r="G4088" s="67" t="s">
        <v>443</v>
      </c>
      <c r="H4088" s="68" t="s">
        <v>364</v>
      </c>
      <c r="I4088" s="69">
        <v>0</v>
      </c>
      <c r="J4088" s="69">
        <v>0</v>
      </c>
      <c r="K4088" s="91"/>
      <c r="L4088" s="91"/>
    </row>
    <row r="4089" spans="2:12" x14ac:dyDescent="0.25">
      <c r="B4089" s="67" t="s">
        <v>402</v>
      </c>
      <c r="C4089" s="67" t="s">
        <v>403</v>
      </c>
      <c r="D4089" s="68" t="s">
        <v>369</v>
      </c>
      <c r="E4089" s="67" t="s">
        <v>370</v>
      </c>
      <c r="F4089" s="68" t="s">
        <v>442</v>
      </c>
      <c r="G4089" s="67" t="s">
        <v>443</v>
      </c>
      <c r="H4089" s="68" t="s">
        <v>362</v>
      </c>
      <c r="I4089" s="69">
        <v>0</v>
      </c>
      <c r="J4089" s="69">
        <v>0</v>
      </c>
      <c r="K4089" s="91"/>
      <c r="L4089" s="91"/>
    </row>
    <row r="4090" spans="2:12" x14ac:dyDescent="0.25">
      <c r="B4090" s="67" t="s">
        <v>402</v>
      </c>
      <c r="C4090" s="67" t="s">
        <v>403</v>
      </c>
      <c r="D4090" s="68" t="s">
        <v>369</v>
      </c>
      <c r="E4090" s="67" t="s">
        <v>370</v>
      </c>
      <c r="F4090" s="68" t="s">
        <v>442</v>
      </c>
      <c r="G4090" s="67" t="s">
        <v>443</v>
      </c>
      <c r="H4090" s="68" t="s">
        <v>363</v>
      </c>
      <c r="I4090" s="69">
        <v>0.3296</v>
      </c>
      <c r="J4090" s="69">
        <v>8.2400000000000001E-2</v>
      </c>
      <c r="K4090" s="91"/>
      <c r="L4090" s="91"/>
    </row>
    <row r="4091" spans="2:12" x14ac:dyDescent="0.25">
      <c r="B4091" s="67" t="s">
        <v>402</v>
      </c>
      <c r="C4091" s="67" t="s">
        <v>403</v>
      </c>
      <c r="D4091" s="68" t="s">
        <v>369</v>
      </c>
      <c r="E4091" s="67" t="s">
        <v>370</v>
      </c>
      <c r="F4091" s="68" t="s">
        <v>442</v>
      </c>
      <c r="G4091" s="67" t="s">
        <v>443</v>
      </c>
      <c r="H4091" s="68" t="s">
        <v>364</v>
      </c>
      <c r="I4091" s="69">
        <v>0</v>
      </c>
      <c r="J4091" s="69">
        <v>0</v>
      </c>
      <c r="K4091" s="91"/>
      <c r="L4091" s="91"/>
    </row>
    <row r="4092" spans="2:12" x14ac:dyDescent="0.25">
      <c r="B4092" s="67" t="s">
        <v>402</v>
      </c>
      <c r="C4092" s="67" t="s">
        <v>403</v>
      </c>
      <c r="D4092" s="68" t="s">
        <v>369</v>
      </c>
      <c r="E4092" s="67" t="s">
        <v>370</v>
      </c>
      <c r="F4092" s="68" t="s">
        <v>442</v>
      </c>
      <c r="G4092" s="67" t="s">
        <v>443</v>
      </c>
      <c r="H4092" s="68" t="s">
        <v>362</v>
      </c>
      <c r="I4092" s="69">
        <v>0</v>
      </c>
      <c r="J4092" s="69">
        <v>0</v>
      </c>
      <c r="K4092" s="91"/>
      <c r="L4092" s="91"/>
    </row>
    <row r="4093" spans="2:12" x14ac:dyDescent="0.25">
      <c r="B4093" s="67" t="s">
        <v>402</v>
      </c>
      <c r="C4093" s="67" t="s">
        <v>403</v>
      </c>
      <c r="D4093" s="68" t="s">
        <v>369</v>
      </c>
      <c r="E4093" s="67" t="s">
        <v>370</v>
      </c>
      <c r="F4093" s="68" t="s">
        <v>442</v>
      </c>
      <c r="G4093" s="67" t="s">
        <v>443</v>
      </c>
      <c r="H4093" s="68" t="s">
        <v>363</v>
      </c>
      <c r="I4093" s="69">
        <v>0</v>
      </c>
      <c r="J4093" s="69">
        <v>0</v>
      </c>
      <c r="K4093" s="91"/>
      <c r="L4093" s="91"/>
    </row>
    <row r="4094" spans="2:12" x14ac:dyDescent="0.25">
      <c r="B4094" s="67" t="s">
        <v>402</v>
      </c>
      <c r="C4094" s="67" t="s">
        <v>403</v>
      </c>
      <c r="D4094" s="68" t="s">
        <v>369</v>
      </c>
      <c r="E4094" s="67" t="s">
        <v>370</v>
      </c>
      <c r="F4094" s="68" t="s">
        <v>442</v>
      </c>
      <c r="G4094" s="67" t="s">
        <v>443</v>
      </c>
      <c r="H4094" s="68" t="s">
        <v>364</v>
      </c>
      <c r="I4094" s="69">
        <v>0</v>
      </c>
      <c r="J4094" s="69">
        <v>0</v>
      </c>
      <c r="K4094" s="91"/>
      <c r="L4094" s="91"/>
    </row>
    <row r="4095" spans="2:12" x14ac:dyDescent="0.25">
      <c r="B4095" s="67" t="s">
        <v>402</v>
      </c>
      <c r="C4095" s="67" t="s">
        <v>403</v>
      </c>
      <c r="D4095" s="68" t="s">
        <v>369</v>
      </c>
      <c r="E4095" s="67" t="s">
        <v>370</v>
      </c>
      <c r="F4095" s="68" t="s">
        <v>442</v>
      </c>
      <c r="G4095" s="67" t="s">
        <v>443</v>
      </c>
      <c r="H4095" s="68" t="s">
        <v>362</v>
      </c>
      <c r="I4095" s="69">
        <v>27</v>
      </c>
      <c r="J4095" s="69">
        <v>38</v>
      </c>
      <c r="K4095" s="91"/>
      <c r="L4095" s="91"/>
    </row>
    <row r="4096" spans="2:12" x14ac:dyDescent="0.25">
      <c r="B4096" s="67" t="s">
        <v>402</v>
      </c>
      <c r="C4096" s="67" t="s">
        <v>403</v>
      </c>
      <c r="D4096" s="68" t="s">
        <v>369</v>
      </c>
      <c r="E4096" s="67" t="s">
        <v>370</v>
      </c>
      <c r="F4096" s="68" t="s">
        <v>442</v>
      </c>
      <c r="G4096" s="67" t="s">
        <v>443</v>
      </c>
      <c r="H4096" s="68" t="s">
        <v>363</v>
      </c>
      <c r="I4096" s="69">
        <v>77</v>
      </c>
      <c r="J4096" s="69">
        <v>73</v>
      </c>
      <c r="K4096" s="91"/>
      <c r="L4096" s="91"/>
    </row>
    <row r="4097" spans="2:12" x14ac:dyDescent="0.25">
      <c r="B4097" s="67" t="s">
        <v>402</v>
      </c>
      <c r="C4097" s="67" t="s">
        <v>403</v>
      </c>
      <c r="D4097" s="68" t="s">
        <v>369</v>
      </c>
      <c r="E4097" s="67" t="s">
        <v>370</v>
      </c>
      <c r="F4097" s="68" t="s">
        <v>442</v>
      </c>
      <c r="G4097" s="67" t="s">
        <v>443</v>
      </c>
      <c r="H4097" s="68" t="s">
        <v>364</v>
      </c>
      <c r="I4097" s="69">
        <v>20</v>
      </c>
      <c r="J4097" s="69">
        <v>67</v>
      </c>
      <c r="K4097" s="91"/>
      <c r="L4097" s="91"/>
    </row>
    <row r="4098" spans="2:12" x14ac:dyDescent="0.25">
      <c r="B4098" s="67" t="s">
        <v>402</v>
      </c>
      <c r="C4098" s="67" t="s">
        <v>403</v>
      </c>
      <c r="D4098" s="68" t="s">
        <v>369</v>
      </c>
      <c r="E4098" s="67" t="s">
        <v>370</v>
      </c>
      <c r="F4098" s="68" t="s">
        <v>442</v>
      </c>
      <c r="G4098" s="67" t="s">
        <v>443</v>
      </c>
      <c r="H4098" s="68" t="s">
        <v>362</v>
      </c>
      <c r="I4098" s="69">
        <v>41</v>
      </c>
      <c r="J4098" s="69">
        <v>51</v>
      </c>
      <c r="K4098" s="91"/>
      <c r="L4098" s="91"/>
    </row>
    <row r="4099" spans="2:12" x14ac:dyDescent="0.25">
      <c r="B4099" s="67" t="s">
        <v>402</v>
      </c>
      <c r="C4099" s="67" t="s">
        <v>403</v>
      </c>
      <c r="D4099" s="68" t="s">
        <v>369</v>
      </c>
      <c r="E4099" s="67" t="s">
        <v>370</v>
      </c>
      <c r="F4099" s="68" t="s">
        <v>442</v>
      </c>
      <c r="G4099" s="67" t="s">
        <v>443</v>
      </c>
      <c r="H4099" s="68" t="s">
        <v>363</v>
      </c>
      <c r="I4099" s="69">
        <v>20</v>
      </c>
      <c r="J4099" s="69">
        <v>10</v>
      </c>
      <c r="K4099" s="91"/>
      <c r="L4099" s="91"/>
    </row>
    <row r="4100" spans="2:12" x14ac:dyDescent="0.25">
      <c r="B4100" s="67" t="s">
        <v>402</v>
      </c>
      <c r="C4100" s="67" t="s">
        <v>403</v>
      </c>
      <c r="D4100" s="68" t="s">
        <v>369</v>
      </c>
      <c r="E4100" s="67" t="s">
        <v>370</v>
      </c>
      <c r="F4100" s="68" t="s">
        <v>442</v>
      </c>
      <c r="G4100" s="67" t="s">
        <v>443</v>
      </c>
      <c r="H4100" s="68" t="s">
        <v>364</v>
      </c>
      <c r="I4100" s="69">
        <v>0</v>
      </c>
      <c r="J4100" s="69">
        <v>0</v>
      </c>
      <c r="K4100" s="91"/>
      <c r="L4100" s="91"/>
    </row>
    <row r="4101" spans="2:12" x14ac:dyDescent="0.25">
      <c r="B4101" s="67" t="s">
        <v>402</v>
      </c>
      <c r="C4101" s="67" t="s">
        <v>403</v>
      </c>
      <c r="D4101" s="68" t="s">
        <v>369</v>
      </c>
      <c r="E4101" s="67" t="s">
        <v>370</v>
      </c>
      <c r="F4101" s="68" t="s">
        <v>442</v>
      </c>
      <c r="G4101" s="67" t="s">
        <v>443</v>
      </c>
      <c r="H4101" s="68" t="s">
        <v>363</v>
      </c>
      <c r="I4101" s="69">
        <v>0</v>
      </c>
      <c r="J4101" s="69">
        <v>0</v>
      </c>
      <c r="K4101" s="91"/>
      <c r="L4101" s="91"/>
    </row>
    <row r="4102" spans="2:12" x14ac:dyDescent="0.25">
      <c r="B4102" s="67" t="s">
        <v>402</v>
      </c>
      <c r="C4102" s="67" t="s">
        <v>403</v>
      </c>
      <c r="D4102" s="68" t="s">
        <v>369</v>
      </c>
      <c r="E4102" s="67" t="s">
        <v>370</v>
      </c>
      <c r="F4102" s="68" t="s">
        <v>442</v>
      </c>
      <c r="G4102" s="67" t="s">
        <v>443</v>
      </c>
      <c r="H4102" s="68" t="s">
        <v>362</v>
      </c>
      <c r="I4102" s="69">
        <v>5</v>
      </c>
      <c r="J4102" s="69">
        <v>15</v>
      </c>
      <c r="K4102" s="91"/>
      <c r="L4102" s="91"/>
    </row>
    <row r="4103" spans="2:12" x14ac:dyDescent="0.25">
      <c r="B4103" s="67" t="s">
        <v>402</v>
      </c>
      <c r="C4103" s="67" t="s">
        <v>403</v>
      </c>
      <c r="D4103" s="68" t="s">
        <v>369</v>
      </c>
      <c r="E4103" s="67" t="s">
        <v>370</v>
      </c>
      <c r="F4103" s="68" t="s">
        <v>442</v>
      </c>
      <c r="G4103" s="67" t="s">
        <v>443</v>
      </c>
      <c r="H4103" s="68" t="s">
        <v>363</v>
      </c>
      <c r="I4103" s="69">
        <v>7</v>
      </c>
      <c r="J4103" s="69">
        <v>6</v>
      </c>
      <c r="K4103" s="91"/>
      <c r="L4103" s="91"/>
    </row>
    <row r="4104" spans="2:12" x14ac:dyDescent="0.25">
      <c r="B4104" s="67" t="s">
        <v>402</v>
      </c>
      <c r="C4104" s="67" t="s">
        <v>403</v>
      </c>
      <c r="D4104" s="68" t="s">
        <v>369</v>
      </c>
      <c r="E4104" s="67" t="s">
        <v>370</v>
      </c>
      <c r="F4104" s="68" t="s">
        <v>442</v>
      </c>
      <c r="G4104" s="67" t="s">
        <v>443</v>
      </c>
      <c r="H4104" s="68" t="s">
        <v>362</v>
      </c>
      <c r="I4104" s="69">
        <v>10</v>
      </c>
      <c r="J4104" s="69">
        <v>5</v>
      </c>
      <c r="K4104" s="91"/>
      <c r="L4104" s="91"/>
    </row>
    <row r="4105" spans="2:12" x14ac:dyDescent="0.25">
      <c r="B4105" s="67" t="s">
        <v>402</v>
      </c>
      <c r="C4105" s="67" t="s">
        <v>403</v>
      </c>
      <c r="D4105" s="68" t="s">
        <v>369</v>
      </c>
      <c r="E4105" s="67" t="s">
        <v>370</v>
      </c>
      <c r="F4105" s="68" t="s">
        <v>442</v>
      </c>
      <c r="G4105" s="67" t="s">
        <v>443</v>
      </c>
      <c r="H4105" s="68" t="s">
        <v>363</v>
      </c>
      <c r="I4105" s="69">
        <v>0</v>
      </c>
      <c r="J4105" s="69">
        <v>0</v>
      </c>
      <c r="K4105" s="91"/>
      <c r="L4105" s="91"/>
    </row>
    <row r="4106" spans="2:12" x14ac:dyDescent="0.25">
      <c r="B4106" s="67" t="s">
        <v>402</v>
      </c>
      <c r="C4106" s="67" t="s">
        <v>403</v>
      </c>
      <c r="D4106" s="68" t="s">
        <v>369</v>
      </c>
      <c r="E4106" s="67" t="s">
        <v>370</v>
      </c>
      <c r="F4106" s="68" t="s">
        <v>442</v>
      </c>
      <c r="G4106" s="67" t="s">
        <v>443</v>
      </c>
      <c r="H4106" s="68" t="s">
        <v>363</v>
      </c>
      <c r="I4106" s="69">
        <v>0</v>
      </c>
      <c r="J4106" s="69">
        <v>0</v>
      </c>
      <c r="K4106" s="91"/>
      <c r="L4106" s="91"/>
    </row>
    <row r="4107" spans="2:12" x14ac:dyDescent="0.25">
      <c r="B4107" s="67" t="s">
        <v>402</v>
      </c>
      <c r="C4107" s="67" t="s">
        <v>403</v>
      </c>
      <c r="D4107" s="68" t="s">
        <v>369</v>
      </c>
      <c r="E4107" s="67" t="s">
        <v>370</v>
      </c>
      <c r="F4107" s="68" t="s">
        <v>442</v>
      </c>
      <c r="G4107" s="67" t="s">
        <v>443</v>
      </c>
      <c r="H4107" s="68" t="s">
        <v>362</v>
      </c>
      <c r="I4107" s="69">
        <v>0</v>
      </c>
      <c r="J4107" s="69">
        <v>0</v>
      </c>
      <c r="K4107" s="91"/>
      <c r="L4107" s="91"/>
    </row>
    <row r="4108" spans="2:12" x14ac:dyDescent="0.25">
      <c r="B4108" s="67" t="s">
        <v>402</v>
      </c>
      <c r="C4108" s="67" t="s">
        <v>403</v>
      </c>
      <c r="D4108" s="68" t="s">
        <v>369</v>
      </c>
      <c r="E4108" s="67" t="s">
        <v>370</v>
      </c>
      <c r="F4108" s="68" t="s">
        <v>442</v>
      </c>
      <c r="G4108" s="67" t="s">
        <v>443</v>
      </c>
      <c r="H4108" s="68" t="s">
        <v>363</v>
      </c>
      <c r="I4108" s="69">
        <v>0</v>
      </c>
      <c r="J4108" s="69">
        <v>0</v>
      </c>
      <c r="K4108" s="91"/>
      <c r="L4108" s="91"/>
    </row>
    <row r="4109" spans="2:12" x14ac:dyDescent="0.25">
      <c r="B4109" s="67" t="s">
        <v>402</v>
      </c>
      <c r="C4109" s="67" t="s">
        <v>403</v>
      </c>
      <c r="D4109" s="68" t="s">
        <v>369</v>
      </c>
      <c r="E4109" s="67" t="s">
        <v>370</v>
      </c>
      <c r="F4109" s="68" t="s">
        <v>442</v>
      </c>
      <c r="G4109" s="67" t="s">
        <v>443</v>
      </c>
      <c r="H4109" s="68" t="s">
        <v>364</v>
      </c>
      <c r="I4109" s="69">
        <v>0</v>
      </c>
      <c r="J4109" s="69">
        <v>0</v>
      </c>
      <c r="K4109" s="91"/>
      <c r="L4109" s="91"/>
    </row>
    <row r="4110" spans="2:12" x14ac:dyDescent="0.25">
      <c r="B4110" s="67" t="s">
        <v>402</v>
      </c>
      <c r="C4110" s="67" t="s">
        <v>403</v>
      </c>
      <c r="D4110" s="68" t="s">
        <v>369</v>
      </c>
      <c r="E4110" s="67" t="s">
        <v>370</v>
      </c>
      <c r="F4110" s="68" t="s">
        <v>442</v>
      </c>
      <c r="G4110" s="67" t="s">
        <v>443</v>
      </c>
      <c r="H4110" s="68" t="s">
        <v>362</v>
      </c>
      <c r="I4110" s="69">
        <v>0</v>
      </c>
      <c r="J4110" s="69">
        <v>0</v>
      </c>
      <c r="K4110" s="91"/>
      <c r="L4110" s="91"/>
    </row>
    <row r="4111" spans="2:12" x14ac:dyDescent="0.25">
      <c r="B4111" s="67" t="s">
        <v>402</v>
      </c>
      <c r="C4111" s="67" t="s">
        <v>403</v>
      </c>
      <c r="D4111" s="68" t="s">
        <v>369</v>
      </c>
      <c r="E4111" s="67" t="s">
        <v>370</v>
      </c>
      <c r="F4111" s="68" t="s">
        <v>442</v>
      </c>
      <c r="G4111" s="67" t="s">
        <v>443</v>
      </c>
      <c r="H4111" s="68" t="s">
        <v>363</v>
      </c>
      <c r="I4111" s="69">
        <v>0</v>
      </c>
      <c r="J4111" s="69">
        <v>0</v>
      </c>
      <c r="K4111" s="91"/>
      <c r="L4111" s="91"/>
    </row>
    <row r="4112" spans="2:12" x14ac:dyDescent="0.25">
      <c r="B4112" s="67" t="s">
        <v>402</v>
      </c>
      <c r="C4112" s="67" t="s">
        <v>403</v>
      </c>
      <c r="D4112" s="68" t="s">
        <v>369</v>
      </c>
      <c r="E4112" s="67" t="s">
        <v>370</v>
      </c>
      <c r="F4112" s="68" t="s">
        <v>442</v>
      </c>
      <c r="G4112" s="67" t="s">
        <v>443</v>
      </c>
      <c r="H4112" s="68" t="s">
        <v>364</v>
      </c>
      <c r="I4112" s="69">
        <v>0</v>
      </c>
      <c r="J4112" s="69">
        <v>0</v>
      </c>
      <c r="K4112" s="91"/>
      <c r="L4112" s="91"/>
    </row>
    <row r="4113" spans="2:12" x14ac:dyDescent="0.25">
      <c r="B4113" s="67" t="s">
        <v>402</v>
      </c>
      <c r="C4113" s="67" t="s">
        <v>403</v>
      </c>
      <c r="D4113" s="68" t="s">
        <v>369</v>
      </c>
      <c r="E4113" s="67" t="s">
        <v>370</v>
      </c>
      <c r="F4113" s="68" t="s">
        <v>442</v>
      </c>
      <c r="G4113" s="67" t="s">
        <v>443</v>
      </c>
      <c r="H4113" s="68" t="s">
        <v>362</v>
      </c>
      <c r="I4113" s="69">
        <v>0</v>
      </c>
      <c r="J4113" s="69">
        <v>0</v>
      </c>
      <c r="K4113" s="91"/>
      <c r="L4113" s="91"/>
    </row>
    <row r="4114" spans="2:12" x14ac:dyDescent="0.25">
      <c r="B4114" s="67" t="s">
        <v>402</v>
      </c>
      <c r="C4114" s="67" t="s">
        <v>403</v>
      </c>
      <c r="D4114" s="68" t="s">
        <v>369</v>
      </c>
      <c r="E4114" s="67" t="s">
        <v>370</v>
      </c>
      <c r="F4114" s="68" t="s">
        <v>442</v>
      </c>
      <c r="G4114" s="67" t="s">
        <v>443</v>
      </c>
      <c r="H4114" s="68" t="s">
        <v>363</v>
      </c>
      <c r="I4114" s="69">
        <v>20</v>
      </c>
      <c r="J4114" s="69">
        <v>81</v>
      </c>
      <c r="K4114" s="91"/>
      <c r="L4114" s="91"/>
    </row>
    <row r="4115" spans="2:12" x14ac:dyDescent="0.25">
      <c r="B4115" s="67" t="s">
        <v>402</v>
      </c>
      <c r="C4115" s="67" t="s">
        <v>403</v>
      </c>
      <c r="D4115" s="68" t="s">
        <v>369</v>
      </c>
      <c r="E4115" s="67" t="s">
        <v>370</v>
      </c>
      <c r="F4115" s="68" t="s">
        <v>442</v>
      </c>
      <c r="G4115" s="67" t="s">
        <v>443</v>
      </c>
      <c r="H4115" s="68" t="s">
        <v>364</v>
      </c>
      <c r="I4115" s="69">
        <v>11</v>
      </c>
      <c r="J4115" s="69">
        <v>20</v>
      </c>
      <c r="K4115" s="91"/>
      <c r="L4115" s="91"/>
    </row>
    <row r="4116" spans="2:12" x14ac:dyDescent="0.25">
      <c r="B4116" s="67" t="s">
        <v>402</v>
      </c>
      <c r="C4116" s="67" t="s">
        <v>403</v>
      </c>
      <c r="D4116" s="68" t="s">
        <v>369</v>
      </c>
      <c r="E4116" s="67" t="s">
        <v>370</v>
      </c>
      <c r="F4116" s="68" t="s">
        <v>442</v>
      </c>
      <c r="G4116" s="67" t="s">
        <v>443</v>
      </c>
      <c r="H4116" s="68" t="s">
        <v>364</v>
      </c>
      <c r="I4116" s="69">
        <v>0</v>
      </c>
      <c r="J4116" s="69">
        <v>0</v>
      </c>
      <c r="K4116" s="91"/>
      <c r="L4116" s="91"/>
    </row>
    <row r="4117" spans="2:12" x14ac:dyDescent="0.25">
      <c r="B4117" s="67" t="s">
        <v>402</v>
      </c>
      <c r="C4117" s="67" t="s">
        <v>403</v>
      </c>
      <c r="D4117" s="68" t="s">
        <v>369</v>
      </c>
      <c r="E4117" s="67" t="s">
        <v>370</v>
      </c>
      <c r="F4117" s="68" t="s">
        <v>442</v>
      </c>
      <c r="G4117" s="67" t="s">
        <v>443</v>
      </c>
      <c r="H4117" s="68" t="s">
        <v>363</v>
      </c>
      <c r="I4117" s="69">
        <v>0</v>
      </c>
      <c r="J4117" s="69">
        <v>0</v>
      </c>
      <c r="K4117" s="91"/>
      <c r="L4117" s="91"/>
    </row>
    <row r="4118" spans="2:12" x14ac:dyDescent="0.25">
      <c r="B4118" s="67" t="s">
        <v>402</v>
      </c>
      <c r="C4118" s="67" t="s">
        <v>403</v>
      </c>
      <c r="D4118" s="68" t="s">
        <v>369</v>
      </c>
      <c r="E4118" s="67" t="s">
        <v>370</v>
      </c>
      <c r="F4118" s="68" t="s">
        <v>442</v>
      </c>
      <c r="G4118" s="67" t="s">
        <v>443</v>
      </c>
      <c r="H4118" s="68" t="s">
        <v>362</v>
      </c>
      <c r="I4118" s="69">
        <v>0</v>
      </c>
      <c r="J4118" s="69">
        <v>-20</v>
      </c>
      <c r="K4118" s="91"/>
      <c r="L4118" s="91"/>
    </row>
    <row r="4119" spans="2:12" x14ac:dyDescent="0.25">
      <c r="B4119" s="67" t="s">
        <v>402</v>
      </c>
      <c r="C4119" s="67" t="s">
        <v>403</v>
      </c>
      <c r="D4119" s="68" t="s">
        <v>369</v>
      </c>
      <c r="E4119" s="67" t="s">
        <v>370</v>
      </c>
      <c r="F4119" s="68" t="s">
        <v>442</v>
      </c>
      <c r="G4119" s="67" t="s">
        <v>443</v>
      </c>
      <c r="H4119" s="68" t="s">
        <v>363</v>
      </c>
      <c r="I4119" s="69">
        <v>36</v>
      </c>
      <c r="J4119" s="69">
        <v>64</v>
      </c>
      <c r="K4119" s="91"/>
      <c r="L4119" s="91"/>
    </row>
    <row r="4120" spans="2:12" x14ac:dyDescent="0.25">
      <c r="B4120" s="67" t="s">
        <v>402</v>
      </c>
      <c r="C4120" s="67" t="s">
        <v>403</v>
      </c>
      <c r="D4120" s="68" t="s">
        <v>369</v>
      </c>
      <c r="E4120" s="67" t="s">
        <v>370</v>
      </c>
      <c r="F4120" s="68" t="s">
        <v>442</v>
      </c>
      <c r="G4120" s="67" t="s">
        <v>443</v>
      </c>
      <c r="H4120" s="68" t="s">
        <v>364</v>
      </c>
      <c r="I4120" s="69">
        <v>27</v>
      </c>
      <c r="J4120" s="69">
        <v>21</v>
      </c>
      <c r="K4120" s="91"/>
      <c r="L4120" s="91"/>
    </row>
    <row r="4121" spans="2:12" x14ac:dyDescent="0.25">
      <c r="B4121" s="67" t="s">
        <v>402</v>
      </c>
      <c r="C4121" s="67" t="s">
        <v>403</v>
      </c>
      <c r="D4121" s="68" t="s">
        <v>369</v>
      </c>
      <c r="E4121" s="67" t="s">
        <v>370</v>
      </c>
      <c r="F4121" s="68" t="s">
        <v>442</v>
      </c>
      <c r="G4121" s="67" t="s">
        <v>443</v>
      </c>
      <c r="H4121" s="68" t="s">
        <v>362</v>
      </c>
      <c r="I4121" s="69">
        <v>0</v>
      </c>
      <c r="J4121" s="69">
        <v>0</v>
      </c>
      <c r="K4121" s="91"/>
      <c r="L4121" s="91"/>
    </row>
    <row r="4122" spans="2:12" x14ac:dyDescent="0.25">
      <c r="B4122" s="67" t="s">
        <v>402</v>
      </c>
      <c r="C4122" s="67" t="s">
        <v>403</v>
      </c>
      <c r="D4122" s="68" t="s">
        <v>369</v>
      </c>
      <c r="E4122" s="67" t="s">
        <v>370</v>
      </c>
      <c r="F4122" s="68" t="s">
        <v>442</v>
      </c>
      <c r="G4122" s="67" t="s">
        <v>443</v>
      </c>
      <c r="H4122" s="68" t="s">
        <v>363</v>
      </c>
      <c r="I4122" s="69">
        <v>8</v>
      </c>
      <c r="J4122" s="69">
        <v>20</v>
      </c>
      <c r="K4122" s="91"/>
      <c r="L4122" s="91"/>
    </row>
    <row r="4123" spans="2:12" x14ac:dyDescent="0.25">
      <c r="B4123" s="67" t="s">
        <v>402</v>
      </c>
      <c r="C4123" s="67" t="s">
        <v>403</v>
      </c>
      <c r="D4123" s="68" t="s">
        <v>369</v>
      </c>
      <c r="E4123" s="67" t="s">
        <v>370</v>
      </c>
      <c r="F4123" s="68" t="s">
        <v>442</v>
      </c>
      <c r="G4123" s="67" t="s">
        <v>443</v>
      </c>
      <c r="H4123" s="68" t="s">
        <v>364</v>
      </c>
      <c r="I4123" s="69">
        <v>0</v>
      </c>
      <c r="J4123" s="69">
        <v>0</v>
      </c>
      <c r="K4123" s="91"/>
      <c r="L4123" s="91"/>
    </row>
    <row r="4124" spans="2:12" x14ac:dyDescent="0.25">
      <c r="B4124" s="67" t="s">
        <v>402</v>
      </c>
      <c r="C4124" s="67" t="s">
        <v>403</v>
      </c>
      <c r="D4124" s="68" t="s">
        <v>369</v>
      </c>
      <c r="E4124" s="67" t="s">
        <v>370</v>
      </c>
      <c r="F4124" s="68" t="s">
        <v>442</v>
      </c>
      <c r="G4124" s="67" t="s">
        <v>443</v>
      </c>
      <c r="H4124" s="68" t="s">
        <v>362</v>
      </c>
      <c r="I4124" s="69">
        <v>10</v>
      </c>
      <c r="J4124" s="69">
        <v>18</v>
      </c>
      <c r="K4124" s="91"/>
      <c r="L4124" s="91"/>
    </row>
    <row r="4125" spans="2:12" x14ac:dyDescent="0.25">
      <c r="B4125" s="67" t="s">
        <v>402</v>
      </c>
      <c r="C4125" s="67" t="s">
        <v>403</v>
      </c>
      <c r="D4125" s="68" t="s">
        <v>369</v>
      </c>
      <c r="E4125" s="67" t="s">
        <v>370</v>
      </c>
      <c r="F4125" s="68" t="s">
        <v>442</v>
      </c>
      <c r="G4125" s="67" t="s">
        <v>443</v>
      </c>
      <c r="H4125" s="68" t="s">
        <v>363</v>
      </c>
      <c r="I4125" s="69">
        <v>45</v>
      </c>
      <c r="J4125" s="69">
        <v>60</v>
      </c>
      <c r="K4125" s="91"/>
      <c r="L4125" s="91"/>
    </row>
    <row r="4126" spans="2:12" x14ac:dyDescent="0.25">
      <c r="B4126" s="67" t="s">
        <v>402</v>
      </c>
      <c r="C4126" s="67" t="s">
        <v>403</v>
      </c>
      <c r="D4126" s="68" t="s">
        <v>369</v>
      </c>
      <c r="E4126" s="67" t="s">
        <v>370</v>
      </c>
      <c r="F4126" s="68" t="s">
        <v>442</v>
      </c>
      <c r="G4126" s="67" t="s">
        <v>443</v>
      </c>
      <c r="H4126" s="68" t="s">
        <v>364</v>
      </c>
      <c r="I4126" s="69">
        <v>25</v>
      </c>
      <c r="J4126" s="69">
        <v>69</v>
      </c>
      <c r="K4126" s="91"/>
      <c r="L4126" s="91"/>
    </row>
    <row r="4127" spans="2:12" x14ac:dyDescent="0.25">
      <c r="B4127" s="67" t="s">
        <v>402</v>
      </c>
      <c r="C4127" s="67" t="s">
        <v>403</v>
      </c>
      <c r="D4127" s="68" t="s">
        <v>369</v>
      </c>
      <c r="E4127" s="67" t="s">
        <v>370</v>
      </c>
      <c r="F4127" s="68" t="s">
        <v>442</v>
      </c>
      <c r="G4127" s="67" t="s">
        <v>443</v>
      </c>
      <c r="H4127" s="68" t="s">
        <v>362</v>
      </c>
      <c r="I4127" s="69">
        <v>0</v>
      </c>
      <c r="J4127" s="69">
        <v>20</v>
      </c>
      <c r="K4127" s="91"/>
      <c r="L4127" s="91"/>
    </row>
    <row r="4128" spans="2:12" x14ac:dyDescent="0.25">
      <c r="B4128" s="67" t="s">
        <v>402</v>
      </c>
      <c r="C4128" s="67" t="s">
        <v>403</v>
      </c>
      <c r="D4128" s="68" t="s">
        <v>369</v>
      </c>
      <c r="E4128" s="67" t="s">
        <v>370</v>
      </c>
      <c r="F4128" s="68" t="s">
        <v>442</v>
      </c>
      <c r="G4128" s="67" t="s">
        <v>443</v>
      </c>
      <c r="H4128" s="68" t="s">
        <v>363</v>
      </c>
      <c r="I4128" s="69">
        <v>7</v>
      </c>
      <c r="J4128" s="69">
        <v>21</v>
      </c>
      <c r="K4128" s="91"/>
      <c r="L4128" s="91"/>
    </row>
    <row r="4129" spans="2:12" x14ac:dyDescent="0.25">
      <c r="B4129" s="67" t="s">
        <v>402</v>
      </c>
      <c r="C4129" s="67" t="s">
        <v>403</v>
      </c>
      <c r="D4129" s="68" t="s">
        <v>369</v>
      </c>
      <c r="E4129" s="67" t="s">
        <v>370</v>
      </c>
      <c r="F4129" s="68" t="s">
        <v>442</v>
      </c>
      <c r="G4129" s="67" t="s">
        <v>443</v>
      </c>
      <c r="H4129" s="68" t="s">
        <v>364</v>
      </c>
      <c r="I4129" s="69">
        <v>0</v>
      </c>
      <c r="J4129" s="69">
        <v>0</v>
      </c>
      <c r="K4129" s="91"/>
      <c r="L4129" s="91"/>
    </row>
    <row r="4130" spans="2:12" x14ac:dyDescent="0.25">
      <c r="B4130" s="67" t="s">
        <v>402</v>
      </c>
      <c r="C4130" s="67" t="s">
        <v>403</v>
      </c>
      <c r="D4130" s="68" t="s">
        <v>369</v>
      </c>
      <c r="E4130" s="67" t="s">
        <v>370</v>
      </c>
      <c r="F4130" s="68" t="s">
        <v>442</v>
      </c>
      <c r="G4130" s="67" t="s">
        <v>443</v>
      </c>
      <c r="H4130" s="68" t="s">
        <v>362</v>
      </c>
      <c r="I4130" s="69">
        <v>37</v>
      </c>
      <c r="J4130" s="69">
        <v>98</v>
      </c>
      <c r="K4130" s="91"/>
      <c r="L4130" s="91"/>
    </row>
    <row r="4131" spans="2:12" x14ac:dyDescent="0.25">
      <c r="B4131" s="67" t="s">
        <v>402</v>
      </c>
      <c r="C4131" s="67" t="s">
        <v>403</v>
      </c>
      <c r="D4131" s="68" t="s">
        <v>369</v>
      </c>
      <c r="E4131" s="67" t="s">
        <v>370</v>
      </c>
      <c r="F4131" s="68" t="s">
        <v>442</v>
      </c>
      <c r="G4131" s="67" t="s">
        <v>443</v>
      </c>
      <c r="H4131" s="68" t="s">
        <v>363</v>
      </c>
      <c r="I4131" s="69">
        <v>179</v>
      </c>
      <c r="J4131" s="69">
        <v>271</v>
      </c>
      <c r="K4131" s="91"/>
      <c r="L4131" s="91"/>
    </row>
    <row r="4132" spans="2:12" x14ac:dyDescent="0.25">
      <c r="B4132" s="67" t="s">
        <v>402</v>
      </c>
      <c r="C4132" s="67" t="s">
        <v>403</v>
      </c>
      <c r="D4132" s="68" t="s">
        <v>369</v>
      </c>
      <c r="E4132" s="67" t="s">
        <v>370</v>
      </c>
      <c r="F4132" s="68" t="s">
        <v>442</v>
      </c>
      <c r="G4132" s="67" t="s">
        <v>443</v>
      </c>
      <c r="H4132" s="68" t="s">
        <v>364</v>
      </c>
      <c r="I4132" s="69">
        <v>132</v>
      </c>
      <c r="J4132" s="69">
        <v>186</v>
      </c>
      <c r="K4132" s="91"/>
      <c r="L4132" s="91"/>
    </row>
    <row r="4133" spans="2:12" x14ac:dyDescent="0.25">
      <c r="B4133" s="67" t="s">
        <v>402</v>
      </c>
      <c r="C4133" s="67" t="s">
        <v>403</v>
      </c>
      <c r="D4133" s="68" t="s">
        <v>369</v>
      </c>
      <c r="E4133" s="67" t="s">
        <v>370</v>
      </c>
      <c r="F4133" s="68" t="s">
        <v>442</v>
      </c>
      <c r="G4133" s="67" t="s">
        <v>443</v>
      </c>
      <c r="H4133" s="68" t="s">
        <v>364</v>
      </c>
      <c r="I4133" s="69">
        <v>0</v>
      </c>
      <c r="J4133" s="69">
        <v>0</v>
      </c>
      <c r="K4133" s="91"/>
      <c r="L4133" s="91"/>
    </row>
    <row r="4134" spans="2:12" x14ac:dyDescent="0.25">
      <c r="B4134" s="67" t="s">
        <v>402</v>
      </c>
      <c r="C4134" s="67" t="s">
        <v>403</v>
      </c>
      <c r="D4134" s="68" t="s">
        <v>369</v>
      </c>
      <c r="E4134" s="67" t="s">
        <v>370</v>
      </c>
      <c r="F4134" s="68" t="s">
        <v>442</v>
      </c>
      <c r="G4134" s="67" t="s">
        <v>443</v>
      </c>
      <c r="H4134" s="68" t="s">
        <v>362</v>
      </c>
      <c r="I4134" s="69">
        <v>0</v>
      </c>
      <c r="J4134" s="69">
        <v>0</v>
      </c>
      <c r="K4134" s="91"/>
      <c r="L4134" s="91"/>
    </row>
    <row r="4135" spans="2:12" x14ac:dyDescent="0.25">
      <c r="B4135" s="67" t="s">
        <v>402</v>
      </c>
      <c r="C4135" s="67" t="s">
        <v>403</v>
      </c>
      <c r="D4135" s="68" t="s">
        <v>369</v>
      </c>
      <c r="E4135" s="67" t="s">
        <v>370</v>
      </c>
      <c r="F4135" s="68" t="s">
        <v>442</v>
      </c>
      <c r="G4135" s="67" t="s">
        <v>443</v>
      </c>
      <c r="H4135" s="68" t="s">
        <v>363</v>
      </c>
      <c r="I4135" s="69">
        <v>52</v>
      </c>
      <c r="J4135" s="69">
        <v>70</v>
      </c>
      <c r="K4135" s="91"/>
      <c r="L4135" s="91"/>
    </row>
    <row r="4136" spans="2:12" x14ac:dyDescent="0.25">
      <c r="B4136" s="67" t="s">
        <v>402</v>
      </c>
      <c r="C4136" s="67" t="s">
        <v>403</v>
      </c>
      <c r="D4136" s="68" t="s">
        <v>369</v>
      </c>
      <c r="E4136" s="67" t="s">
        <v>370</v>
      </c>
      <c r="F4136" s="68" t="s">
        <v>442</v>
      </c>
      <c r="G4136" s="67" t="s">
        <v>443</v>
      </c>
      <c r="H4136" s="68" t="s">
        <v>364</v>
      </c>
      <c r="I4136" s="69">
        <v>0</v>
      </c>
      <c r="J4136" s="69">
        <v>0</v>
      </c>
      <c r="K4136" s="91"/>
      <c r="L4136" s="91"/>
    </row>
    <row r="4137" spans="2:12" x14ac:dyDescent="0.25">
      <c r="B4137" s="67" t="s">
        <v>402</v>
      </c>
      <c r="C4137" s="67" t="s">
        <v>403</v>
      </c>
      <c r="D4137" s="68" t="s">
        <v>369</v>
      </c>
      <c r="E4137" s="67" t="s">
        <v>370</v>
      </c>
      <c r="F4137" s="68" t="s">
        <v>442</v>
      </c>
      <c r="G4137" s="67" t="s">
        <v>443</v>
      </c>
      <c r="H4137" s="68" t="s">
        <v>362</v>
      </c>
      <c r="I4137" s="69">
        <v>37</v>
      </c>
      <c r="J4137" s="69">
        <v>37</v>
      </c>
      <c r="K4137" s="91"/>
      <c r="L4137" s="91"/>
    </row>
    <row r="4138" spans="2:12" x14ac:dyDescent="0.25">
      <c r="B4138" s="67" t="s">
        <v>402</v>
      </c>
      <c r="C4138" s="67" t="s">
        <v>403</v>
      </c>
      <c r="D4138" s="68" t="s">
        <v>369</v>
      </c>
      <c r="E4138" s="67" t="s">
        <v>370</v>
      </c>
      <c r="F4138" s="68" t="s">
        <v>442</v>
      </c>
      <c r="G4138" s="67" t="s">
        <v>443</v>
      </c>
      <c r="H4138" s="68" t="s">
        <v>363</v>
      </c>
      <c r="I4138" s="69">
        <v>25</v>
      </c>
      <c r="J4138" s="69">
        <v>47</v>
      </c>
      <c r="K4138" s="91"/>
      <c r="L4138" s="91"/>
    </row>
    <row r="4139" spans="2:12" x14ac:dyDescent="0.25">
      <c r="B4139" s="67" t="s">
        <v>402</v>
      </c>
      <c r="C4139" s="67" t="s">
        <v>403</v>
      </c>
      <c r="D4139" s="68" t="s">
        <v>369</v>
      </c>
      <c r="E4139" s="67" t="s">
        <v>370</v>
      </c>
      <c r="F4139" s="68" t="s">
        <v>442</v>
      </c>
      <c r="G4139" s="67" t="s">
        <v>443</v>
      </c>
      <c r="H4139" s="68" t="s">
        <v>364</v>
      </c>
      <c r="I4139" s="69">
        <v>15</v>
      </c>
      <c r="J4139" s="69">
        <v>20</v>
      </c>
      <c r="K4139" s="91"/>
      <c r="L4139" s="91"/>
    </row>
    <row r="4140" spans="2:12" x14ac:dyDescent="0.25">
      <c r="B4140" s="67" t="s">
        <v>402</v>
      </c>
      <c r="C4140" s="67" t="s">
        <v>403</v>
      </c>
      <c r="D4140" s="68" t="s">
        <v>369</v>
      </c>
      <c r="E4140" s="67" t="s">
        <v>370</v>
      </c>
      <c r="F4140" s="68" t="s">
        <v>442</v>
      </c>
      <c r="G4140" s="67" t="s">
        <v>443</v>
      </c>
      <c r="H4140" s="68" t="s">
        <v>363</v>
      </c>
      <c r="I4140" s="69">
        <v>0</v>
      </c>
      <c r="J4140" s="69">
        <v>0</v>
      </c>
      <c r="K4140" s="91"/>
      <c r="L4140" s="91"/>
    </row>
    <row r="4141" spans="2:12" x14ac:dyDescent="0.25">
      <c r="B4141" s="67" t="s">
        <v>402</v>
      </c>
      <c r="C4141" s="67" t="s">
        <v>403</v>
      </c>
      <c r="D4141" s="68" t="s">
        <v>369</v>
      </c>
      <c r="E4141" s="67" t="s">
        <v>370</v>
      </c>
      <c r="F4141" s="68" t="s">
        <v>442</v>
      </c>
      <c r="G4141" s="67" t="s">
        <v>443</v>
      </c>
      <c r="H4141" s="68" t="s">
        <v>362</v>
      </c>
      <c r="I4141" s="69">
        <v>123</v>
      </c>
      <c r="J4141" s="69">
        <v>239</v>
      </c>
      <c r="K4141" s="91"/>
      <c r="L4141" s="91"/>
    </row>
    <row r="4142" spans="2:12" x14ac:dyDescent="0.25">
      <c r="B4142" s="67" t="s">
        <v>402</v>
      </c>
      <c r="C4142" s="67" t="s">
        <v>403</v>
      </c>
      <c r="D4142" s="68" t="s">
        <v>369</v>
      </c>
      <c r="E4142" s="67" t="s">
        <v>370</v>
      </c>
      <c r="F4142" s="68" t="s">
        <v>442</v>
      </c>
      <c r="G4142" s="67" t="s">
        <v>443</v>
      </c>
      <c r="H4142" s="68" t="s">
        <v>363</v>
      </c>
      <c r="I4142" s="69">
        <v>154</v>
      </c>
      <c r="J4142" s="69">
        <v>270</v>
      </c>
      <c r="K4142" s="91"/>
      <c r="L4142" s="91"/>
    </row>
    <row r="4143" spans="2:12" x14ac:dyDescent="0.25">
      <c r="B4143" s="67" t="s">
        <v>402</v>
      </c>
      <c r="C4143" s="67" t="s">
        <v>403</v>
      </c>
      <c r="D4143" s="68" t="s">
        <v>369</v>
      </c>
      <c r="E4143" s="67" t="s">
        <v>370</v>
      </c>
      <c r="F4143" s="68" t="s">
        <v>442</v>
      </c>
      <c r="G4143" s="67" t="s">
        <v>443</v>
      </c>
      <c r="H4143" s="68" t="s">
        <v>364</v>
      </c>
      <c r="I4143" s="69">
        <v>88</v>
      </c>
      <c r="J4143" s="69">
        <v>85</v>
      </c>
      <c r="K4143" s="91"/>
      <c r="L4143" s="91"/>
    </row>
    <row r="4144" spans="2:12" x14ac:dyDescent="0.25">
      <c r="B4144" s="67" t="s">
        <v>402</v>
      </c>
      <c r="C4144" s="67" t="s">
        <v>403</v>
      </c>
      <c r="D4144" s="68" t="s">
        <v>369</v>
      </c>
      <c r="E4144" s="67" t="s">
        <v>370</v>
      </c>
      <c r="F4144" s="68" t="s">
        <v>442</v>
      </c>
      <c r="G4144" s="67" t="s">
        <v>443</v>
      </c>
      <c r="H4144" s="68" t="s">
        <v>362</v>
      </c>
      <c r="I4144" s="69">
        <v>0</v>
      </c>
      <c r="J4144" s="69">
        <v>0</v>
      </c>
      <c r="K4144" s="91"/>
      <c r="L4144" s="91"/>
    </row>
    <row r="4145" spans="2:12" x14ac:dyDescent="0.25">
      <c r="B4145" s="67" t="s">
        <v>402</v>
      </c>
      <c r="C4145" s="67" t="s">
        <v>403</v>
      </c>
      <c r="D4145" s="68" t="s">
        <v>369</v>
      </c>
      <c r="E4145" s="67" t="s">
        <v>370</v>
      </c>
      <c r="F4145" s="68" t="s">
        <v>442</v>
      </c>
      <c r="G4145" s="67" t="s">
        <v>443</v>
      </c>
      <c r="H4145" s="68" t="s">
        <v>363</v>
      </c>
      <c r="I4145" s="69">
        <v>0</v>
      </c>
      <c r="J4145" s="69">
        <v>0</v>
      </c>
      <c r="K4145" s="91"/>
      <c r="L4145" s="91"/>
    </row>
    <row r="4146" spans="2:12" x14ac:dyDescent="0.25">
      <c r="B4146" s="67" t="s">
        <v>402</v>
      </c>
      <c r="C4146" s="67" t="s">
        <v>403</v>
      </c>
      <c r="D4146" s="68" t="s">
        <v>369</v>
      </c>
      <c r="E4146" s="67" t="s">
        <v>370</v>
      </c>
      <c r="F4146" s="68" t="s">
        <v>442</v>
      </c>
      <c r="G4146" s="67" t="s">
        <v>443</v>
      </c>
      <c r="H4146" s="68" t="s">
        <v>364</v>
      </c>
      <c r="I4146" s="69">
        <v>0</v>
      </c>
      <c r="J4146" s="69">
        <v>0</v>
      </c>
      <c r="K4146" s="91"/>
      <c r="L4146" s="91"/>
    </row>
    <row r="4147" spans="2:12" x14ac:dyDescent="0.25">
      <c r="B4147" s="67" t="s">
        <v>402</v>
      </c>
      <c r="C4147" s="67" t="s">
        <v>403</v>
      </c>
      <c r="D4147" s="68" t="s">
        <v>369</v>
      </c>
      <c r="E4147" s="67" t="s">
        <v>370</v>
      </c>
      <c r="F4147" s="68" t="s">
        <v>442</v>
      </c>
      <c r="G4147" s="67" t="s">
        <v>443</v>
      </c>
      <c r="H4147" s="68" t="s">
        <v>363</v>
      </c>
      <c r="I4147" s="69">
        <v>1</v>
      </c>
      <c r="J4147" s="69">
        <v>1</v>
      </c>
      <c r="K4147" s="91"/>
      <c r="L4147" s="91"/>
    </row>
    <row r="4148" spans="2:12" x14ac:dyDescent="0.25">
      <c r="B4148" s="67" t="s">
        <v>402</v>
      </c>
      <c r="C4148" s="67" t="s">
        <v>403</v>
      </c>
      <c r="D4148" s="68" t="s">
        <v>369</v>
      </c>
      <c r="E4148" s="67" t="s">
        <v>370</v>
      </c>
      <c r="F4148" s="68" t="s">
        <v>442</v>
      </c>
      <c r="G4148" s="67" t="s">
        <v>443</v>
      </c>
      <c r="H4148" s="68" t="s">
        <v>362</v>
      </c>
      <c r="I4148" s="69">
        <v>0</v>
      </c>
      <c r="J4148" s="69">
        <v>0</v>
      </c>
      <c r="K4148" s="91"/>
      <c r="L4148" s="91"/>
    </row>
    <row r="4149" spans="2:12" x14ac:dyDescent="0.25">
      <c r="B4149" s="67" t="s">
        <v>402</v>
      </c>
      <c r="C4149" s="67" t="s">
        <v>403</v>
      </c>
      <c r="D4149" s="68" t="s">
        <v>369</v>
      </c>
      <c r="E4149" s="67" t="s">
        <v>370</v>
      </c>
      <c r="F4149" s="68" t="s">
        <v>442</v>
      </c>
      <c r="G4149" s="67" t="s">
        <v>443</v>
      </c>
      <c r="H4149" s="68" t="s">
        <v>362</v>
      </c>
      <c r="I4149" s="69">
        <v>10</v>
      </c>
      <c r="J4149" s="69">
        <v>0</v>
      </c>
      <c r="K4149" s="91"/>
      <c r="L4149" s="91"/>
    </row>
    <row r="4150" spans="2:12" x14ac:dyDescent="0.25">
      <c r="B4150" s="67" t="s">
        <v>402</v>
      </c>
      <c r="C4150" s="67" t="s">
        <v>403</v>
      </c>
      <c r="D4150" s="68" t="s">
        <v>369</v>
      </c>
      <c r="E4150" s="67" t="s">
        <v>370</v>
      </c>
      <c r="F4150" s="68" t="s">
        <v>442</v>
      </c>
      <c r="G4150" s="67" t="s">
        <v>443</v>
      </c>
      <c r="H4150" s="68" t="s">
        <v>363</v>
      </c>
      <c r="I4150" s="69">
        <v>43</v>
      </c>
      <c r="J4150" s="69">
        <v>58</v>
      </c>
      <c r="K4150" s="91"/>
      <c r="L4150" s="91"/>
    </row>
    <row r="4151" spans="2:12" x14ac:dyDescent="0.25">
      <c r="B4151" s="67" t="s">
        <v>402</v>
      </c>
      <c r="C4151" s="67" t="s">
        <v>403</v>
      </c>
      <c r="D4151" s="68" t="s">
        <v>369</v>
      </c>
      <c r="E4151" s="67" t="s">
        <v>370</v>
      </c>
      <c r="F4151" s="68" t="s">
        <v>442</v>
      </c>
      <c r="G4151" s="67" t="s">
        <v>443</v>
      </c>
      <c r="H4151" s="68" t="s">
        <v>364</v>
      </c>
      <c r="I4151" s="69">
        <v>15</v>
      </c>
      <c r="J4151" s="69">
        <v>47</v>
      </c>
      <c r="K4151" s="91"/>
      <c r="L4151" s="91"/>
    </row>
    <row r="4152" spans="2:12" x14ac:dyDescent="0.25">
      <c r="B4152" s="67" t="s">
        <v>402</v>
      </c>
      <c r="C4152" s="67" t="s">
        <v>403</v>
      </c>
      <c r="D4152" s="68" t="s">
        <v>369</v>
      </c>
      <c r="E4152" s="67" t="s">
        <v>370</v>
      </c>
      <c r="F4152" s="68" t="s">
        <v>442</v>
      </c>
      <c r="G4152" s="67" t="s">
        <v>443</v>
      </c>
      <c r="H4152" s="68" t="s">
        <v>362</v>
      </c>
      <c r="I4152" s="69">
        <v>0</v>
      </c>
      <c r="J4152" s="69">
        <v>0</v>
      </c>
      <c r="K4152" s="91"/>
      <c r="L4152" s="91"/>
    </row>
    <row r="4153" spans="2:12" x14ac:dyDescent="0.25">
      <c r="B4153" s="67" t="s">
        <v>402</v>
      </c>
      <c r="C4153" s="67" t="s">
        <v>403</v>
      </c>
      <c r="D4153" s="68" t="s">
        <v>369</v>
      </c>
      <c r="E4153" s="67" t="s">
        <v>370</v>
      </c>
      <c r="F4153" s="68" t="s">
        <v>442</v>
      </c>
      <c r="G4153" s="67" t="s">
        <v>443</v>
      </c>
      <c r="H4153" s="68" t="s">
        <v>363</v>
      </c>
      <c r="I4153" s="69">
        <v>0</v>
      </c>
      <c r="J4153" s="69">
        <v>0</v>
      </c>
      <c r="K4153" s="91"/>
      <c r="L4153" s="91"/>
    </row>
    <row r="4154" spans="2:12" x14ac:dyDescent="0.25">
      <c r="B4154" s="67" t="s">
        <v>402</v>
      </c>
      <c r="C4154" s="67" t="s">
        <v>403</v>
      </c>
      <c r="D4154" s="68" t="s">
        <v>369</v>
      </c>
      <c r="E4154" s="67" t="s">
        <v>370</v>
      </c>
      <c r="F4154" s="68" t="s">
        <v>442</v>
      </c>
      <c r="G4154" s="67" t="s">
        <v>443</v>
      </c>
      <c r="H4154" s="68" t="s">
        <v>364</v>
      </c>
      <c r="I4154" s="69">
        <v>0</v>
      </c>
      <c r="J4154" s="69">
        <v>0</v>
      </c>
      <c r="K4154" s="91"/>
      <c r="L4154" s="91"/>
    </row>
    <row r="4155" spans="2:12" x14ac:dyDescent="0.25">
      <c r="B4155" s="67" t="s">
        <v>402</v>
      </c>
      <c r="C4155" s="67" t="s">
        <v>403</v>
      </c>
      <c r="D4155" s="68" t="s">
        <v>369</v>
      </c>
      <c r="E4155" s="67" t="s">
        <v>370</v>
      </c>
      <c r="F4155" s="68" t="s">
        <v>442</v>
      </c>
      <c r="G4155" s="67" t="s">
        <v>443</v>
      </c>
      <c r="H4155" s="68" t="s">
        <v>362</v>
      </c>
      <c r="I4155" s="69">
        <v>0</v>
      </c>
      <c r="J4155" s="69">
        <v>0</v>
      </c>
      <c r="K4155" s="91"/>
      <c r="L4155" s="91"/>
    </row>
    <row r="4156" spans="2:12" x14ac:dyDescent="0.25">
      <c r="B4156" s="67" t="s">
        <v>402</v>
      </c>
      <c r="C4156" s="67" t="s">
        <v>403</v>
      </c>
      <c r="D4156" s="68" t="s">
        <v>369</v>
      </c>
      <c r="E4156" s="67" t="s">
        <v>370</v>
      </c>
      <c r="F4156" s="68" t="s">
        <v>442</v>
      </c>
      <c r="G4156" s="67" t="s">
        <v>443</v>
      </c>
      <c r="H4156" s="68" t="s">
        <v>363</v>
      </c>
      <c r="I4156" s="69">
        <v>0</v>
      </c>
      <c r="J4156" s="69">
        <v>0</v>
      </c>
      <c r="K4156" s="91"/>
      <c r="L4156" s="91"/>
    </row>
    <row r="4157" spans="2:12" x14ac:dyDescent="0.25">
      <c r="B4157" s="67" t="s">
        <v>402</v>
      </c>
      <c r="C4157" s="67" t="s">
        <v>403</v>
      </c>
      <c r="D4157" s="68" t="s">
        <v>369</v>
      </c>
      <c r="E4157" s="67" t="s">
        <v>370</v>
      </c>
      <c r="F4157" s="68" t="s">
        <v>444</v>
      </c>
      <c r="G4157" s="67" t="s">
        <v>445</v>
      </c>
      <c r="H4157" s="68" t="s">
        <v>362</v>
      </c>
      <c r="I4157" s="69">
        <v>52</v>
      </c>
      <c r="J4157" s="69">
        <v>42</v>
      </c>
      <c r="K4157" s="91"/>
      <c r="L4157" s="91"/>
    </row>
    <row r="4158" spans="2:12" x14ac:dyDescent="0.25">
      <c r="B4158" s="67" t="s">
        <v>402</v>
      </c>
      <c r="C4158" s="67" t="s">
        <v>403</v>
      </c>
      <c r="D4158" s="68" t="s">
        <v>369</v>
      </c>
      <c r="E4158" s="67" t="s">
        <v>370</v>
      </c>
      <c r="F4158" s="68" t="s">
        <v>444</v>
      </c>
      <c r="G4158" s="67" t="s">
        <v>445</v>
      </c>
      <c r="H4158" s="68" t="s">
        <v>363</v>
      </c>
      <c r="I4158" s="69">
        <v>86</v>
      </c>
      <c r="J4158" s="69">
        <v>156</v>
      </c>
      <c r="K4158" s="91"/>
      <c r="L4158" s="91"/>
    </row>
    <row r="4159" spans="2:12" x14ac:dyDescent="0.25">
      <c r="B4159" s="67" t="s">
        <v>402</v>
      </c>
      <c r="C4159" s="67" t="s">
        <v>403</v>
      </c>
      <c r="D4159" s="68" t="s">
        <v>369</v>
      </c>
      <c r="E4159" s="67" t="s">
        <v>370</v>
      </c>
      <c r="F4159" s="68" t="s">
        <v>444</v>
      </c>
      <c r="G4159" s="67" t="s">
        <v>445</v>
      </c>
      <c r="H4159" s="68" t="s">
        <v>364</v>
      </c>
      <c r="I4159" s="69">
        <v>0</v>
      </c>
      <c r="J4159" s="69">
        <v>10</v>
      </c>
      <c r="K4159" s="91"/>
      <c r="L4159" s="91"/>
    </row>
    <row r="4160" spans="2:12" x14ac:dyDescent="0.25">
      <c r="B4160" s="67" t="s">
        <v>402</v>
      </c>
      <c r="C4160" s="67" t="s">
        <v>403</v>
      </c>
      <c r="D4160" s="68" t="s">
        <v>369</v>
      </c>
      <c r="E4160" s="67" t="s">
        <v>370</v>
      </c>
      <c r="F4160" s="68" t="s">
        <v>444</v>
      </c>
      <c r="G4160" s="67" t="s">
        <v>445</v>
      </c>
      <c r="H4160" s="68" t="s">
        <v>362</v>
      </c>
      <c r="I4160" s="69">
        <v>0</v>
      </c>
      <c r="J4160" s="69">
        <v>0</v>
      </c>
      <c r="K4160" s="91"/>
      <c r="L4160" s="91"/>
    </row>
    <row r="4161" spans="2:12" x14ac:dyDescent="0.25">
      <c r="B4161" s="67" t="s">
        <v>402</v>
      </c>
      <c r="C4161" s="67" t="s">
        <v>403</v>
      </c>
      <c r="D4161" s="68" t="s">
        <v>369</v>
      </c>
      <c r="E4161" s="67" t="s">
        <v>370</v>
      </c>
      <c r="F4161" s="68" t="s">
        <v>444</v>
      </c>
      <c r="G4161" s="67" t="s">
        <v>445</v>
      </c>
      <c r="H4161" s="68" t="s">
        <v>363</v>
      </c>
      <c r="I4161" s="69">
        <v>0</v>
      </c>
      <c r="J4161" s="69">
        <v>-1</v>
      </c>
      <c r="K4161" s="91"/>
      <c r="L4161" s="91"/>
    </row>
    <row r="4162" spans="2:12" x14ac:dyDescent="0.25">
      <c r="B4162" s="67" t="s">
        <v>402</v>
      </c>
      <c r="C4162" s="67" t="s">
        <v>403</v>
      </c>
      <c r="D4162" s="68" t="s">
        <v>369</v>
      </c>
      <c r="E4162" s="67" t="s">
        <v>370</v>
      </c>
      <c r="F4162" s="68" t="s">
        <v>444</v>
      </c>
      <c r="G4162" s="67" t="s">
        <v>445</v>
      </c>
      <c r="H4162" s="68" t="s">
        <v>364</v>
      </c>
      <c r="I4162" s="69">
        <v>0</v>
      </c>
      <c r="J4162" s="69">
        <v>0</v>
      </c>
      <c r="K4162" s="91"/>
      <c r="L4162" s="91"/>
    </row>
    <row r="4163" spans="2:12" x14ac:dyDescent="0.25">
      <c r="B4163" s="67" t="s">
        <v>402</v>
      </c>
      <c r="C4163" s="67" t="s">
        <v>403</v>
      </c>
      <c r="D4163" s="68" t="s">
        <v>369</v>
      </c>
      <c r="E4163" s="67" t="s">
        <v>370</v>
      </c>
      <c r="F4163" s="68" t="s">
        <v>444</v>
      </c>
      <c r="G4163" s="67" t="s">
        <v>445</v>
      </c>
      <c r="H4163" s="68" t="s">
        <v>362</v>
      </c>
      <c r="I4163" s="69">
        <v>44</v>
      </c>
      <c r="J4163" s="69">
        <v>74</v>
      </c>
      <c r="K4163" s="91"/>
      <c r="L4163" s="91"/>
    </row>
    <row r="4164" spans="2:12" x14ac:dyDescent="0.25">
      <c r="B4164" s="67" t="s">
        <v>402</v>
      </c>
      <c r="C4164" s="67" t="s">
        <v>403</v>
      </c>
      <c r="D4164" s="68" t="s">
        <v>369</v>
      </c>
      <c r="E4164" s="67" t="s">
        <v>370</v>
      </c>
      <c r="F4164" s="68" t="s">
        <v>444</v>
      </c>
      <c r="G4164" s="67" t="s">
        <v>445</v>
      </c>
      <c r="H4164" s="68" t="s">
        <v>363</v>
      </c>
      <c r="I4164" s="69">
        <v>84</v>
      </c>
      <c r="J4164" s="69">
        <v>86</v>
      </c>
      <c r="K4164" s="91"/>
      <c r="L4164" s="91"/>
    </row>
    <row r="4165" spans="2:12" x14ac:dyDescent="0.25">
      <c r="B4165" s="67" t="s">
        <v>402</v>
      </c>
      <c r="C4165" s="67" t="s">
        <v>403</v>
      </c>
      <c r="D4165" s="68" t="s">
        <v>369</v>
      </c>
      <c r="E4165" s="67" t="s">
        <v>370</v>
      </c>
      <c r="F4165" s="68" t="s">
        <v>444</v>
      </c>
      <c r="G4165" s="67" t="s">
        <v>445</v>
      </c>
      <c r="H4165" s="68" t="s">
        <v>364</v>
      </c>
      <c r="I4165" s="69">
        <v>64</v>
      </c>
      <c r="J4165" s="69">
        <v>96</v>
      </c>
      <c r="K4165" s="91"/>
      <c r="L4165" s="91"/>
    </row>
    <row r="4166" spans="2:12" x14ac:dyDescent="0.25">
      <c r="B4166" s="67" t="s">
        <v>402</v>
      </c>
      <c r="C4166" s="67" t="s">
        <v>403</v>
      </c>
      <c r="D4166" s="68" t="s">
        <v>369</v>
      </c>
      <c r="E4166" s="67" t="s">
        <v>370</v>
      </c>
      <c r="F4166" s="68" t="s">
        <v>444</v>
      </c>
      <c r="G4166" s="67" t="s">
        <v>445</v>
      </c>
      <c r="H4166" s="68" t="s">
        <v>362</v>
      </c>
      <c r="I4166" s="69">
        <v>2</v>
      </c>
      <c r="J4166" s="69">
        <v>17</v>
      </c>
      <c r="K4166" s="91"/>
      <c r="L4166" s="91"/>
    </row>
    <row r="4167" spans="2:12" x14ac:dyDescent="0.25">
      <c r="B4167" s="67" t="s">
        <v>402</v>
      </c>
      <c r="C4167" s="67" t="s">
        <v>403</v>
      </c>
      <c r="D4167" s="68" t="s">
        <v>369</v>
      </c>
      <c r="E4167" s="67" t="s">
        <v>370</v>
      </c>
      <c r="F4167" s="68" t="s">
        <v>444</v>
      </c>
      <c r="G4167" s="67" t="s">
        <v>445</v>
      </c>
      <c r="H4167" s="68" t="s">
        <v>363</v>
      </c>
      <c r="I4167" s="69">
        <v>12</v>
      </c>
      <c r="J4167" s="69">
        <v>616</v>
      </c>
      <c r="K4167" s="91"/>
      <c r="L4167" s="91"/>
    </row>
    <row r="4168" spans="2:12" x14ac:dyDescent="0.25">
      <c r="B4168" s="67" t="s">
        <v>402</v>
      </c>
      <c r="C4168" s="67" t="s">
        <v>403</v>
      </c>
      <c r="D4168" s="68" t="s">
        <v>369</v>
      </c>
      <c r="E4168" s="67" t="s">
        <v>370</v>
      </c>
      <c r="F4168" s="68" t="s">
        <v>444</v>
      </c>
      <c r="G4168" s="67" t="s">
        <v>445</v>
      </c>
      <c r="H4168" s="68" t="s">
        <v>364</v>
      </c>
      <c r="I4168" s="69">
        <v>196</v>
      </c>
      <c r="J4168" s="69">
        <v>200</v>
      </c>
      <c r="K4168" s="91"/>
      <c r="L4168" s="91"/>
    </row>
    <row r="4169" spans="2:12" x14ac:dyDescent="0.25">
      <c r="B4169" s="67" t="s">
        <v>402</v>
      </c>
      <c r="C4169" s="67" t="s">
        <v>403</v>
      </c>
      <c r="D4169" s="68" t="s">
        <v>369</v>
      </c>
      <c r="E4169" s="67" t="s">
        <v>370</v>
      </c>
      <c r="F4169" s="68" t="s">
        <v>444</v>
      </c>
      <c r="G4169" s="67" t="s">
        <v>445</v>
      </c>
      <c r="H4169" s="68" t="s">
        <v>363</v>
      </c>
      <c r="I4169" s="69">
        <v>5</v>
      </c>
      <c r="J4169" s="69">
        <v>5</v>
      </c>
      <c r="K4169" s="91"/>
      <c r="L4169" s="91"/>
    </row>
    <row r="4170" spans="2:12" x14ac:dyDescent="0.25">
      <c r="B4170" s="67" t="s">
        <v>402</v>
      </c>
      <c r="C4170" s="67" t="s">
        <v>403</v>
      </c>
      <c r="D4170" s="68" t="s">
        <v>369</v>
      </c>
      <c r="E4170" s="67" t="s">
        <v>370</v>
      </c>
      <c r="F4170" s="68" t="s">
        <v>444</v>
      </c>
      <c r="G4170" s="67" t="s">
        <v>445</v>
      </c>
      <c r="H4170" s="68" t="s">
        <v>364</v>
      </c>
      <c r="I4170" s="69">
        <v>0</v>
      </c>
      <c r="J4170" s="69">
        <v>0</v>
      </c>
      <c r="K4170" s="91"/>
      <c r="L4170" s="91"/>
    </row>
    <row r="4171" spans="2:12" x14ac:dyDescent="0.25">
      <c r="B4171" s="67" t="s">
        <v>402</v>
      </c>
      <c r="C4171" s="67" t="s">
        <v>403</v>
      </c>
      <c r="D4171" s="68" t="s">
        <v>369</v>
      </c>
      <c r="E4171" s="67" t="s">
        <v>370</v>
      </c>
      <c r="F4171" s="68" t="s">
        <v>444</v>
      </c>
      <c r="G4171" s="67" t="s">
        <v>445</v>
      </c>
      <c r="H4171" s="68" t="s">
        <v>362</v>
      </c>
      <c r="I4171" s="69">
        <v>-9</v>
      </c>
      <c r="J4171" s="69">
        <v>0</v>
      </c>
      <c r="K4171" s="91"/>
      <c r="L4171" s="91"/>
    </row>
    <row r="4172" spans="2:12" x14ac:dyDescent="0.25">
      <c r="B4172" s="67" t="s">
        <v>402</v>
      </c>
      <c r="C4172" s="67" t="s">
        <v>403</v>
      </c>
      <c r="D4172" s="68" t="s">
        <v>369</v>
      </c>
      <c r="E4172" s="67" t="s">
        <v>370</v>
      </c>
      <c r="F4172" s="68" t="s">
        <v>444</v>
      </c>
      <c r="G4172" s="67" t="s">
        <v>445</v>
      </c>
      <c r="H4172" s="68" t="s">
        <v>363</v>
      </c>
      <c r="I4172" s="69">
        <v>28</v>
      </c>
      <c r="J4172" s="69">
        <v>78</v>
      </c>
      <c r="K4172" s="91"/>
      <c r="L4172" s="91"/>
    </row>
    <row r="4173" spans="2:12" x14ac:dyDescent="0.25">
      <c r="B4173" s="67" t="s">
        <v>402</v>
      </c>
      <c r="C4173" s="67" t="s">
        <v>403</v>
      </c>
      <c r="D4173" s="68" t="s">
        <v>369</v>
      </c>
      <c r="E4173" s="67" t="s">
        <v>370</v>
      </c>
      <c r="F4173" s="68" t="s">
        <v>444</v>
      </c>
      <c r="G4173" s="67" t="s">
        <v>445</v>
      </c>
      <c r="H4173" s="68" t="s">
        <v>364</v>
      </c>
      <c r="I4173" s="69">
        <v>0</v>
      </c>
      <c r="J4173" s="69">
        <v>0</v>
      </c>
      <c r="K4173" s="91"/>
      <c r="L4173" s="91"/>
    </row>
    <row r="4174" spans="2:12" x14ac:dyDescent="0.25">
      <c r="B4174" s="67" t="s">
        <v>402</v>
      </c>
      <c r="C4174" s="67" t="s">
        <v>403</v>
      </c>
      <c r="D4174" s="68" t="s">
        <v>369</v>
      </c>
      <c r="E4174" s="67" t="s">
        <v>370</v>
      </c>
      <c r="F4174" s="68" t="s">
        <v>444</v>
      </c>
      <c r="G4174" s="67" t="s">
        <v>445</v>
      </c>
      <c r="H4174" s="68" t="s">
        <v>362</v>
      </c>
      <c r="I4174" s="69">
        <v>73</v>
      </c>
      <c r="J4174" s="69">
        <v>45</v>
      </c>
      <c r="K4174" s="91"/>
      <c r="L4174" s="91"/>
    </row>
    <row r="4175" spans="2:12" x14ac:dyDescent="0.25">
      <c r="B4175" s="67" t="s">
        <v>402</v>
      </c>
      <c r="C4175" s="67" t="s">
        <v>403</v>
      </c>
      <c r="D4175" s="68" t="s">
        <v>369</v>
      </c>
      <c r="E4175" s="67" t="s">
        <v>370</v>
      </c>
      <c r="F4175" s="68" t="s">
        <v>444</v>
      </c>
      <c r="G4175" s="67" t="s">
        <v>445</v>
      </c>
      <c r="H4175" s="68" t="s">
        <v>363</v>
      </c>
      <c r="I4175" s="69">
        <v>36</v>
      </c>
      <c r="J4175" s="69">
        <v>60</v>
      </c>
      <c r="K4175" s="91"/>
      <c r="L4175" s="91"/>
    </row>
    <row r="4176" spans="2:12" x14ac:dyDescent="0.25">
      <c r="B4176" s="67" t="s">
        <v>402</v>
      </c>
      <c r="C4176" s="67" t="s">
        <v>403</v>
      </c>
      <c r="D4176" s="68" t="s">
        <v>369</v>
      </c>
      <c r="E4176" s="67" t="s">
        <v>370</v>
      </c>
      <c r="F4176" s="68" t="s">
        <v>444</v>
      </c>
      <c r="G4176" s="67" t="s">
        <v>445</v>
      </c>
      <c r="H4176" s="68" t="s">
        <v>364</v>
      </c>
      <c r="I4176" s="69">
        <v>37</v>
      </c>
      <c r="J4176" s="69">
        <v>36</v>
      </c>
      <c r="K4176" s="91"/>
      <c r="L4176" s="91"/>
    </row>
    <row r="4177" spans="2:12" x14ac:dyDescent="0.25">
      <c r="B4177" s="67" t="s">
        <v>402</v>
      </c>
      <c r="C4177" s="67" t="s">
        <v>403</v>
      </c>
      <c r="D4177" s="68" t="s">
        <v>369</v>
      </c>
      <c r="E4177" s="67" t="s">
        <v>370</v>
      </c>
      <c r="F4177" s="68" t="s">
        <v>444</v>
      </c>
      <c r="G4177" s="67" t="s">
        <v>445</v>
      </c>
      <c r="H4177" s="68" t="s">
        <v>363</v>
      </c>
      <c r="I4177" s="69">
        <v>0</v>
      </c>
      <c r="J4177" s="69">
        <v>0</v>
      </c>
      <c r="K4177" s="91"/>
      <c r="L4177" s="91"/>
    </row>
    <row r="4178" spans="2:12" x14ac:dyDescent="0.25">
      <c r="B4178" s="67" t="s">
        <v>402</v>
      </c>
      <c r="C4178" s="67" t="s">
        <v>403</v>
      </c>
      <c r="D4178" s="68" t="s">
        <v>369</v>
      </c>
      <c r="E4178" s="67" t="s">
        <v>370</v>
      </c>
      <c r="F4178" s="68" t="s">
        <v>444</v>
      </c>
      <c r="G4178" s="67" t="s">
        <v>445</v>
      </c>
      <c r="H4178" s="68" t="s">
        <v>362</v>
      </c>
      <c r="I4178" s="69">
        <v>6</v>
      </c>
      <c r="J4178" s="69">
        <v>66</v>
      </c>
      <c r="K4178" s="91"/>
      <c r="L4178" s="91"/>
    </row>
    <row r="4179" spans="2:12" x14ac:dyDescent="0.25">
      <c r="B4179" s="67" t="s">
        <v>402</v>
      </c>
      <c r="C4179" s="67" t="s">
        <v>403</v>
      </c>
      <c r="D4179" s="68" t="s">
        <v>369</v>
      </c>
      <c r="E4179" s="67" t="s">
        <v>370</v>
      </c>
      <c r="F4179" s="68" t="s">
        <v>444</v>
      </c>
      <c r="G4179" s="67" t="s">
        <v>445</v>
      </c>
      <c r="H4179" s="68" t="s">
        <v>363</v>
      </c>
      <c r="I4179" s="69">
        <v>142</v>
      </c>
      <c r="J4179" s="69">
        <v>134</v>
      </c>
      <c r="K4179" s="91"/>
      <c r="L4179" s="91"/>
    </row>
    <row r="4180" spans="2:12" x14ac:dyDescent="0.25">
      <c r="B4180" s="67" t="s">
        <v>402</v>
      </c>
      <c r="C4180" s="67" t="s">
        <v>403</v>
      </c>
      <c r="D4180" s="68" t="s">
        <v>369</v>
      </c>
      <c r="E4180" s="67" t="s">
        <v>370</v>
      </c>
      <c r="F4180" s="68" t="s">
        <v>444</v>
      </c>
      <c r="G4180" s="67" t="s">
        <v>445</v>
      </c>
      <c r="H4180" s="68" t="s">
        <v>364</v>
      </c>
      <c r="I4180" s="69">
        <v>94</v>
      </c>
      <c r="J4180" s="69">
        <v>66</v>
      </c>
      <c r="K4180" s="91"/>
      <c r="L4180" s="91"/>
    </row>
    <row r="4181" spans="2:12" x14ac:dyDescent="0.25">
      <c r="B4181" s="67" t="s">
        <v>402</v>
      </c>
      <c r="C4181" s="67" t="s">
        <v>403</v>
      </c>
      <c r="D4181" s="68" t="s">
        <v>369</v>
      </c>
      <c r="E4181" s="67" t="s">
        <v>370</v>
      </c>
      <c r="F4181" s="68" t="s">
        <v>444</v>
      </c>
      <c r="G4181" s="67" t="s">
        <v>445</v>
      </c>
      <c r="H4181" s="68" t="s">
        <v>362</v>
      </c>
      <c r="I4181" s="69">
        <v>20</v>
      </c>
      <c r="J4181" s="69">
        <v>60</v>
      </c>
      <c r="K4181" s="91"/>
      <c r="L4181" s="91"/>
    </row>
    <row r="4182" spans="2:12" x14ac:dyDescent="0.25">
      <c r="B4182" s="67" t="s">
        <v>402</v>
      </c>
      <c r="C4182" s="67" t="s">
        <v>403</v>
      </c>
      <c r="D4182" s="68" t="s">
        <v>369</v>
      </c>
      <c r="E4182" s="67" t="s">
        <v>370</v>
      </c>
      <c r="F4182" s="68" t="s">
        <v>444</v>
      </c>
      <c r="G4182" s="67" t="s">
        <v>445</v>
      </c>
      <c r="H4182" s="68" t="s">
        <v>363</v>
      </c>
      <c r="I4182" s="69">
        <v>93</v>
      </c>
      <c r="J4182" s="69">
        <v>107</v>
      </c>
      <c r="K4182" s="91"/>
      <c r="L4182" s="91"/>
    </row>
    <row r="4183" spans="2:12" x14ac:dyDescent="0.25">
      <c r="B4183" s="67" t="s">
        <v>402</v>
      </c>
      <c r="C4183" s="67" t="s">
        <v>403</v>
      </c>
      <c r="D4183" s="68" t="s">
        <v>369</v>
      </c>
      <c r="E4183" s="67" t="s">
        <v>370</v>
      </c>
      <c r="F4183" s="68" t="s">
        <v>444</v>
      </c>
      <c r="G4183" s="67" t="s">
        <v>445</v>
      </c>
      <c r="H4183" s="68" t="s">
        <v>364</v>
      </c>
      <c r="I4183" s="69">
        <v>74</v>
      </c>
      <c r="J4183" s="69">
        <v>78</v>
      </c>
      <c r="K4183" s="91"/>
      <c r="L4183" s="91"/>
    </row>
    <row r="4184" spans="2:12" x14ac:dyDescent="0.25">
      <c r="B4184" s="67" t="s">
        <v>402</v>
      </c>
      <c r="C4184" s="67" t="s">
        <v>403</v>
      </c>
      <c r="D4184" s="68" t="s">
        <v>369</v>
      </c>
      <c r="E4184" s="67" t="s">
        <v>370</v>
      </c>
      <c r="F4184" s="68" t="s">
        <v>444</v>
      </c>
      <c r="G4184" s="67" t="s">
        <v>445</v>
      </c>
      <c r="H4184" s="68" t="s">
        <v>362</v>
      </c>
      <c r="I4184" s="69">
        <v>356</v>
      </c>
      <c r="J4184" s="69">
        <v>540</v>
      </c>
      <c r="K4184" s="91"/>
      <c r="L4184" s="91"/>
    </row>
    <row r="4185" spans="2:12" x14ac:dyDescent="0.25">
      <c r="B4185" s="67" t="s">
        <v>402</v>
      </c>
      <c r="C4185" s="67" t="s">
        <v>403</v>
      </c>
      <c r="D4185" s="68" t="s">
        <v>369</v>
      </c>
      <c r="E4185" s="67" t="s">
        <v>370</v>
      </c>
      <c r="F4185" s="68" t="s">
        <v>444</v>
      </c>
      <c r="G4185" s="67" t="s">
        <v>445</v>
      </c>
      <c r="H4185" s="68" t="s">
        <v>363</v>
      </c>
      <c r="I4185" s="69">
        <v>614</v>
      </c>
      <c r="J4185" s="69">
        <v>608</v>
      </c>
      <c r="K4185" s="91"/>
      <c r="L4185" s="91"/>
    </row>
    <row r="4186" spans="2:12" x14ac:dyDescent="0.25">
      <c r="B4186" s="67" t="s">
        <v>402</v>
      </c>
      <c r="C4186" s="67" t="s">
        <v>403</v>
      </c>
      <c r="D4186" s="68" t="s">
        <v>369</v>
      </c>
      <c r="E4186" s="67" t="s">
        <v>370</v>
      </c>
      <c r="F4186" s="68" t="s">
        <v>444</v>
      </c>
      <c r="G4186" s="67" t="s">
        <v>445</v>
      </c>
      <c r="H4186" s="68" t="s">
        <v>364</v>
      </c>
      <c r="I4186" s="69">
        <v>154</v>
      </c>
      <c r="J4186" s="69">
        <v>280</v>
      </c>
      <c r="K4186" s="91"/>
      <c r="L4186" s="91"/>
    </row>
    <row r="4187" spans="2:12" x14ac:dyDescent="0.25">
      <c r="B4187" s="67" t="s">
        <v>402</v>
      </c>
      <c r="C4187" s="67" t="s">
        <v>403</v>
      </c>
      <c r="D4187" s="68" t="s">
        <v>369</v>
      </c>
      <c r="E4187" s="67" t="s">
        <v>370</v>
      </c>
      <c r="F4187" s="68" t="s">
        <v>444</v>
      </c>
      <c r="G4187" s="67" t="s">
        <v>445</v>
      </c>
      <c r="H4187" s="68" t="s">
        <v>363</v>
      </c>
      <c r="I4187" s="69">
        <v>3</v>
      </c>
      <c r="J4187" s="69">
        <v>51</v>
      </c>
      <c r="K4187" s="91"/>
      <c r="L4187" s="91"/>
    </row>
    <row r="4188" spans="2:12" x14ac:dyDescent="0.25">
      <c r="B4188" s="67" t="s">
        <v>402</v>
      </c>
      <c r="C4188" s="67" t="s">
        <v>403</v>
      </c>
      <c r="D4188" s="68" t="s">
        <v>369</v>
      </c>
      <c r="E4188" s="67" t="s">
        <v>370</v>
      </c>
      <c r="F4188" s="68" t="s">
        <v>444</v>
      </c>
      <c r="G4188" s="67" t="s">
        <v>445</v>
      </c>
      <c r="H4188" s="68" t="s">
        <v>364</v>
      </c>
      <c r="I4188" s="69">
        <v>0</v>
      </c>
      <c r="J4188" s="69">
        <v>0</v>
      </c>
      <c r="K4188" s="91"/>
      <c r="L4188" s="91"/>
    </row>
    <row r="4189" spans="2:12" x14ac:dyDescent="0.25">
      <c r="B4189" s="67" t="s">
        <v>402</v>
      </c>
      <c r="C4189" s="67" t="s">
        <v>403</v>
      </c>
      <c r="D4189" s="68" t="s">
        <v>369</v>
      </c>
      <c r="E4189" s="67" t="s">
        <v>370</v>
      </c>
      <c r="F4189" s="68" t="s">
        <v>444</v>
      </c>
      <c r="G4189" s="67" t="s">
        <v>445</v>
      </c>
      <c r="H4189" s="68" t="s">
        <v>363</v>
      </c>
      <c r="I4189" s="69">
        <v>6</v>
      </c>
      <c r="J4189" s="69">
        <v>24</v>
      </c>
      <c r="K4189" s="91"/>
      <c r="L4189" s="91"/>
    </row>
    <row r="4190" spans="2:12" x14ac:dyDescent="0.25">
      <c r="B4190" s="67" t="s">
        <v>402</v>
      </c>
      <c r="C4190" s="67" t="s">
        <v>403</v>
      </c>
      <c r="D4190" s="68" t="s">
        <v>369</v>
      </c>
      <c r="E4190" s="67" t="s">
        <v>370</v>
      </c>
      <c r="F4190" s="68" t="s">
        <v>444</v>
      </c>
      <c r="G4190" s="67" t="s">
        <v>445</v>
      </c>
      <c r="H4190" s="68" t="s">
        <v>364</v>
      </c>
      <c r="I4190" s="69">
        <v>0</v>
      </c>
      <c r="J4190" s="69">
        <v>0</v>
      </c>
      <c r="K4190" s="91"/>
      <c r="L4190" s="91"/>
    </row>
    <row r="4191" spans="2:12" x14ac:dyDescent="0.25">
      <c r="B4191" s="67" t="s">
        <v>402</v>
      </c>
      <c r="C4191" s="67" t="s">
        <v>403</v>
      </c>
      <c r="D4191" s="68" t="s">
        <v>369</v>
      </c>
      <c r="E4191" s="67" t="s">
        <v>370</v>
      </c>
      <c r="F4191" s="68" t="s">
        <v>444</v>
      </c>
      <c r="G4191" s="67" t="s">
        <v>445</v>
      </c>
      <c r="H4191" s="68" t="s">
        <v>363</v>
      </c>
      <c r="I4191" s="69">
        <v>0</v>
      </c>
      <c r="J4191" s="69">
        <v>0</v>
      </c>
      <c r="K4191" s="91"/>
      <c r="L4191" s="91"/>
    </row>
    <row r="4192" spans="2:12" x14ac:dyDescent="0.25">
      <c r="B4192" s="67" t="s">
        <v>402</v>
      </c>
      <c r="C4192" s="67" t="s">
        <v>403</v>
      </c>
      <c r="D4192" s="68" t="s">
        <v>369</v>
      </c>
      <c r="E4192" s="67" t="s">
        <v>370</v>
      </c>
      <c r="F4192" s="68" t="s">
        <v>444</v>
      </c>
      <c r="G4192" s="67" t="s">
        <v>445</v>
      </c>
      <c r="H4192" s="68" t="s">
        <v>362</v>
      </c>
      <c r="I4192" s="69">
        <v>140</v>
      </c>
      <c r="J4192" s="69">
        <v>270</v>
      </c>
      <c r="K4192" s="91"/>
      <c r="L4192" s="91"/>
    </row>
    <row r="4193" spans="2:12" x14ac:dyDescent="0.25">
      <c r="B4193" s="67" t="s">
        <v>402</v>
      </c>
      <c r="C4193" s="67" t="s">
        <v>403</v>
      </c>
      <c r="D4193" s="68" t="s">
        <v>369</v>
      </c>
      <c r="E4193" s="67" t="s">
        <v>370</v>
      </c>
      <c r="F4193" s="68" t="s">
        <v>444</v>
      </c>
      <c r="G4193" s="67" t="s">
        <v>445</v>
      </c>
      <c r="H4193" s="68" t="s">
        <v>363</v>
      </c>
      <c r="I4193" s="69">
        <v>384</v>
      </c>
      <c r="J4193" s="69">
        <v>8</v>
      </c>
      <c r="K4193" s="91"/>
      <c r="L4193" s="91"/>
    </row>
    <row r="4194" spans="2:12" x14ac:dyDescent="0.25">
      <c r="B4194" s="67" t="s">
        <v>402</v>
      </c>
      <c r="C4194" s="67" t="s">
        <v>403</v>
      </c>
      <c r="D4194" s="68" t="s">
        <v>369</v>
      </c>
      <c r="E4194" s="67" t="s">
        <v>370</v>
      </c>
      <c r="F4194" s="68" t="s">
        <v>444</v>
      </c>
      <c r="G4194" s="67" t="s">
        <v>445</v>
      </c>
      <c r="H4194" s="68" t="s">
        <v>364</v>
      </c>
      <c r="I4194" s="69">
        <v>30</v>
      </c>
      <c r="J4194" s="69">
        <v>6</v>
      </c>
      <c r="K4194" s="91"/>
      <c r="L4194" s="91"/>
    </row>
    <row r="4195" spans="2:12" x14ac:dyDescent="0.25">
      <c r="B4195" s="67" t="s">
        <v>402</v>
      </c>
      <c r="C4195" s="67" t="s">
        <v>403</v>
      </c>
      <c r="D4195" s="68" t="s">
        <v>369</v>
      </c>
      <c r="E4195" s="67" t="s">
        <v>370</v>
      </c>
      <c r="F4195" s="68" t="s">
        <v>444</v>
      </c>
      <c r="G4195" s="67" t="s">
        <v>445</v>
      </c>
      <c r="H4195" s="68" t="s">
        <v>363</v>
      </c>
      <c r="I4195" s="69">
        <v>0</v>
      </c>
      <c r="J4195" s="69">
        <v>0</v>
      </c>
      <c r="K4195" s="91"/>
      <c r="L4195" s="91"/>
    </row>
    <row r="4196" spans="2:12" x14ac:dyDescent="0.25">
      <c r="B4196" s="67" t="s">
        <v>402</v>
      </c>
      <c r="C4196" s="67" t="s">
        <v>403</v>
      </c>
      <c r="D4196" s="68" t="s">
        <v>369</v>
      </c>
      <c r="E4196" s="67" t="s">
        <v>370</v>
      </c>
      <c r="F4196" s="68" t="s">
        <v>444</v>
      </c>
      <c r="G4196" s="67" t="s">
        <v>445</v>
      </c>
      <c r="H4196" s="68" t="s">
        <v>364</v>
      </c>
      <c r="I4196" s="69">
        <v>0</v>
      </c>
      <c r="J4196" s="69">
        <v>0</v>
      </c>
      <c r="K4196" s="91"/>
      <c r="L4196" s="91"/>
    </row>
    <row r="4197" spans="2:12" x14ac:dyDescent="0.25">
      <c r="B4197" s="67" t="s">
        <v>402</v>
      </c>
      <c r="C4197" s="67" t="s">
        <v>403</v>
      </c>
      <c r="D4197" s="68" t="s">
        <v>369</v>
      </c>
      <c r="E4197" s="67" t="s">
        <v>370</v>
      </c>
      <c r="F4197" s="68" t="s">
        <v>444</v>
      </c>
      <c r="G4197" s="67" t="s">
        <v>445</v>
      </c>
      <c r="H4197" s="68" t="s">
        <v>363</v>
      </c>
      <c r="I4197" s="69">
        <v>0</v>
      </c>
      <c r="J4197" s="69">
        <v>0</v>
      </c>
      <c r="K4197" s="91"/>
      <c r="L4197" s="91"/>
    </row>
    <row r="4198" spans="2:12" x14ac:dyDescent="0.25">
      <c r="B4198" s="67" t="s">
        <v>402</v>
      </c>
      <c r="C4198" s="67" t="s">
        <v>403</v>
      </c>
      <c r="D4198" s="68" t="s">
        <v>369</v>
      </c>
      <c r="E4198" s="67" t="s">
        <v>370</v>
      </c>
      <c r="F4198" s="68" t="s">
        <v>444</v>
      </c>
      <c r="G4198" s="67" t="s">
        <v>445</v>
      </c>
      <c r="H4198" s="68" t="s">
        <v>364</v>
      </c>
      <c r="I4198" s="69">
        <v>0</v>
      </c>
      <c r="J4198" s="69">
        <v>0</v>
      </c>
      <c r="K4198" s="91"/>
      <c r="L4198" s="91"/>
    </row>
    <row r="4199" spans="2:12" x14ac:dyDescent="0.25">
      <c r="B4199" s="67" t="s">
        <v>402</v>
      </c>
      <c r="C4199" s="67" t="s">
        <v>403</v>
      </c>
      <c r="D4199" s="68" t="s">
        <v>369</v>
      </c>
      <c r="E4199" s="67" t="s">
        <v>370</v>
      </c>
      <c r="F4199" s="68" t="s">
        <v>444</v>
      </c>
      <c r="G4199" s="67" t="s">
        <v>445</v>
      </c>
      <c r="H4199" s="68" t="s">
        <v>362</v>
      </c>
      <c r="I4199" s="69">
        <v>10</v>
      </c>
      <c r="J4199" s="69">
        <v>20</v>
      </c>
      <c r="K4199" s="91"/>
      <c r="L4199" s="91"/>
    </row>
    <row r="4200" spans="2:12" x14ac:dyDescent="0.25">
      <c r="B4200" s="67" t="s">
        <v>402</v>
      </c>
      <c r="C4200" s="67" t="s">
        <v>403</v>
      </c>
      <c r="D4200" s="68" t="s">
        <v>369</v>
      </c>
      <c r="E4200" s="67" t="s">
        <v>370</v>
      </c>
      <c r="F4200" s="68" t="s">
        <v>444</v>
      </c>
      <c r="G4200" s="67" t="s">
        <v>445</v>
      </c>
      <c r="H4200" s="68" t="s">
        <v>363</v>
      </c>
      <c r="I4200" s="69">
        <v>3</v>
      </c>
      <c r="J4200" s="69">
        <v>12</v>
      </c>
      <c r="K4200" s="91"/>
      <c r="L4200" s="91"/>
    </row>
    <row r="4201" spans="2:12" x14ac:dyDescent="0.25">
      <c r="B4201" s="67" t="s">
        <v>402</v>
      </c>
      <c r="C4201" s="67" t="s">
        <v>403</v>
      </c>
      <c r="D4201" s="68" t="s">
        <v>369</v>
      </c>
      <c r="E4201" s="67" t="s">
        <v>370</v>
      </c>
      <c r="F4201" s="68" t="s">
        <v>444</v>
      </c>
      <c r="G4201" s="67" t="s">
        <v>445</v>
      </c>
      <c r="H4201" s="68" t="s">
        <v>364</v>
      </c>
      <c r="I4201" s="69">
        <v>12</v>
      </c>
      <c r="J4201" s="69">
        <v>0</v>
      </c>
      <c r="K4201" s="91"/>
      <c r="L4201" s="91"/>
    </row>
    <row r="4202" spans="2:12" x14ac:dyDescent="0.25">
      <c r="B4202" s="67" t="s">
        <v>402</v>
      </c>
      <c r="C4202" s="67" t="s">
        <v>403</v>
      </c>
      <c r="D4202" s="68" t="s">
        <v>369</v>
      </c>
      <c r="E4202" s="67" t="s">
        <v>370</v>
      </c>
      <c r="F4202" s="68" t="s">
        <v>444</v>
      </c>
      <c r="G4202" s="67" t="s">
        <v>445</v>
      </c>
      <c r="H4202" s="68" t="s">
        <v>362</v>
      </c>
      <c r="I4202" s="69">
        <v>0</v>
      </c>
      <c r="J4202" s="69">
        <v>0</v>
      </c>
      <c r="K4202" s="91"/>
      <c r="L4202" s="91"/>
    </row>
    <row r="4203" spans="2:12" x14ac:dyDescent="0.25">
      <c r="B4203" s="67" t="s">
        <v>402</v>
      </c>
      <c r="C4203" s="67" t="s">
        <v>403</v>
      </c>
      <c r="D4203" s="68" t="s">
        <v>369</v>
      </c>
      <c r="E4203" s="67" t="s">
        <v>370</v>
      </c>
      <c r="F4203" s="68" t="s">
        <v>444</v>
      </c>
      <c r="G4203" s="67" t="s">
        <v>445</v>
      </c>
      <c r="H4203" s="68" t="s">
        <v>363</v>
      </c>
      <c r="I4203" s="69">
        <v>104</v>
      </c>
      <c r="J4203" s="69">
        <v>128</v>
      </c>
      <c r="K4203" s="91"/>
      <c r="L4203" s="91"/>
    </row>
    <row r="4204" spans="2:12" x14ac:dyDescent="0.25">
      <c r="B4204" s="67" t="s">
        <v>402</v>
      </c>
      <c r="C4204" s="67" t="s">
        <v>403</v>
      </c>
      <c r="D4204" s="68" t="s">
        <v>369</v>
      </c>
      <c r="E4204" s="67" t="s">
        <v>370</v>
      </c>
      <c r="F4204" s="68" t="s">
        <v>444</v>
      </c>
      <c r="G4204" s="67" t="s">
        <v>445</v>
      </c>
      <c r="H4204" s="68" t="s">
        <v>364</v>
      </c>
      <c r="I4204" s="69">
        <v>48</v>
      </c>
      <c r="J4204" s="69">
        <v>24</v>
      </c>
      <c r="K4204" s="91"/>
      <c r="L4204" s="91"/>
    </row>
    <row r="4205" spans="2:12" x14ac:dyDescent="0.25">
      <c r="B4205" s="67" t="s">
        <v>402</v>
      </c>
      <c r="C4205" s="67" t="s">
        <v>403</v>
      </c>
      <c r="D4205" s="68" t="s">
        <v>369</v>
      </c>
      <c r="E4205" s="67" t="s">
        <v>370</v>
      </c>
      <c r="F4205" s="68" t="s">
        <v>444</v>
      </c>
      <c r="G4205" s="67" t="s">
        <v>445</v>
      </c>
      <c r="H4205" s="68" t="s">
        <v>362</v>
      </c>
      <c r="I4205" s="69">
        <v>62</v>
      </c>
      <c r="J4205" s="69">
        <v>37</v>
      </c>
      <c r="K4205" s="91"/>
      <c r="L4205" s="91"/>
    </row>
    <row r="4206" spans="2:12" x14ac:dyDescent="0.25">
      <c r="B4206" s="67" t="s">
        <v>402</v>
      </c>
      <c r="C4206" s="67" t="s">
        <v>403</v>
      </c>
      <c r="D4206" s="68" t="s">
        <v>369</v>
      </c>
      <c r="E4206" s="67" t="s">
        <v>370</v>
      </c>
      <c r="F4206" s="68" t="s">
        <v>444</v>
      </c>
      <c r="G4206" s="67" t="s">
        <v>445</v>
      </c>
      <c r="H4206" s="68" t="s">
        <v>363</v>
      </c>
      <c r="I4206" s="69">
        <v>142</v>
      </c>
      <c r="J4206" s="69">
        <v>111</v>
      </c>
      <c r="K4206" s="91"/>
      <c r="L4206" s="91"/>
    </row>
    <row r="4207" spans="2:12" x14ac:dyDescent="0.25">
      <c r="B4207" s="67" t="s">
        <v>402</v>
      </c>
      <c r="C4207" s="67" t="s">
        <v>403</v>
      </c>
      <c r="D4207" s="68" t="s">
        <v>369</v>
      </c>
      <c r="E4207" s="67" t="s">
        <v>370</v>
      </c>
      <c r="F4207" s="68" t="s">
        <v>444</v>
      </c>
      <c r="G4207" s="67" t="s">
        <v>445</v>
      </c>
      <c r="H4207" s="68" t="s">
        <v>362</v>
      </c>
      <c r="I4207" s="69">
        <v>21</v>
      </c>
      <c r="J4207" s="69">
        <v>8</v>
      </c>
      <c r="K4207" s="91"/>
      <c r="L4207" s="91"/>
    </row>
    <row r="4208" spans="2:12" x14ac:dyDescent="0.25">
      <c r="B4208" s="67" t="s">
        <v>402</v>
      </c>
      <c r="C4208" s="67" t="s">
        <v>403</v>
      </c>
      <c r="D4208" s="68" t="s">
        <v>369</v>
      </c>
      <c r="E4208" s="67" t="s">
        <v>370</v>
      </c>
      <c r="F4208" s="68" t="s">
        <v>444</v>
      </c>
      <c r="G4208" s="67" t="s">
        <v>445</v>
      </c>
      <c r="H4208" s="68" t="s">
        <v>363</v>
      </c>
      <c r="I4208" s="69">
        <v>120</v>
      </c>
      <c r="J4208" s="69">
        <v>12</v>
      </c>
      <c r="K4208" s="91"/>
      <c r="L4208" s="91"/>
    </row>
    <row r="4209" spans="2:12" x14ac:dyDescent="0.25">
      <c r="B4209" s="67" t="s">
        <v>402</v>
      </c>
      <c r="C4209" s="67" t="s">
        <v>403</v>
      </c>
      <c r="D4209" s="68" t="s">
        <v>369</v>
      </c>
      <c r="E4209" s="67" t="s">
        <v>370</v>
      </c>
      <c r="F4209" s="68" t="s">
        <v>444</v>
      </c>
      <c r="G4209" s="67" t="s">
        <v>445</v>
      </c>
      <c r="H4209" s="68" t="s">
        <v>364</v>
      </c>
      <c r="I4209" s="69">
        <v>27</v>
      </c>
      <c r="J4209" s="69">
        <v>0</v>
      </c>
      <c r="K4209" s="91"/>
      <c r="L4209" s="91"/>
    </row>
    <row r="4210" spans="2:12" x14ac:dyDescent="0.25">
      <c r="B4210" s="67" t="s">
        <v>402</v>
      </c>
      <c r="C4210" s="67" t="s">
        <v>403</v>
      </c>
      <c r="D4210" s="68" t="s">
        <v>369</v>
      </c>
      <c r="E4210" s="67" t="s">
        <v>370</v>
      </c>
      <c r="F4210" s="68" t="s">
        <v>444</v>
      </c>
      <c r="G4210" s="67" t="s">
        <v>445</v>
      </c>
      <c r="H4210" s="68" t="s">
        <v>362</v>
      </c>
      <c r="I4210" s="69">
        <v>0</v>
      </c>
      <c r="J4210" s="69">
        <v>5</v>
      </c>
      <c r="K4210" s="91"/>
      <c r="L4210" s="91"/>
    </row>
    <row r="4211" spans="2:12" x14ac:dyDescent="0.25">
      <c r="B4211" s="67" t="s">
        <v>402</v>
      </c>
      <c r="C4211" s="67" t="s">
        <v>403</v>
      </c>
      <c r="D4211" s="68" t="s">
        <v>369</v>
      </c>
      <c r="E4211" s="67" t="s">
        <v>370</v>
      </c>
      <c r="F4211" s="68" t="s">
        <v>444</v>
      </c>
      <c r="G4211" s="67" t="s">
        <v>445</v>
      </c>
      <c r="H4211" s="68" t="s">
        <v>363</v>
      </c>
      <c r="I4211" s="69">
        <v>54</v>
      </c>
      <c r="J4211" s="69">
        <v>70</v>
      </c>
      <c r="K4211" s="91"/>
      <c r="L4211" s="91"/>
    </row>
    <row r="4212" spans="2:12" x14ac:dyDescent="0.25">
      <c r="B4212" s="67" t="s">
        <v>402</v>
      </c>
      <c r="C4212" s="67" t="s">
        <v>403</v>
      </c>
      <c r="D4212" s="68" t="s">
        <v>369</v>
      </c>
      <c r="E4212" s="67" t="s">
        <v>370</v>
      </c>
      <c r="F4212" s="68" t="s">
        <v>444</v>
      </c>
      <c r="G4212" s="67" t="s">
        <v>445</v>
      </c>
      <c r="H4212" s="68" t="s">
        <v>364</v>
      </c>
      <c r="I4212" s="69">
        <v>0</v>
      </c>
      <c r="J4212" s="69">
        <v>0</v>
      </c>
      <c r="K4212" s="91"/>
      <c r="L4212" s="91"/>
    </row>
    <row r="4213" spans="2:12" x14ac:dyDescent="0.25">
      <c r="B4213" s="67" t="s">
        <v>402</v>
      </c>
      <c r="C4213" s="67" t="s">
        <v>403</v>
      </c>
      <c r="D4213" s="68" t="s">
        <v>369</v>
      </c>
      <c r="E4213" s="67" t="s">
        <v>370</v>
      </c>
      <c r="F4213" s="68" t="s">
        <v>444</v>
      </c>
      <c r="G4213" s="67" t="s">
        <v>445</v>
      </c>
      <c r="H4213" s="68" t="s">
        <v>362</v>
      </c>
      <c r="I4213" s="69">
        <v>30</v>
      </c>
      <c r="J4213" s="69">
        <v>94</v>
      </c>
      <c r="K4213" s="91"/>
      <c r="L4213" s="91"/>
    </row>
    <row r="4214" spans="2:12" x14ac:dyDescent="0.25">
      <c r="B4214" s="67" t="s">
        <v>402</v>
      </c>
      <c r="C4214" s="67" t="s">
        <v>403</v>
      </c>
      <c r="D4214" s="68" t="s">
        <v>369</v>
      </c>
      <c r="E4214" s="67" t="s">
        <v>370</v>
      </c>
      <c r="F4214" s="68" t="s">
        <v>444</v>
      </c>
      <c r="G4214" s="67" t="s">
        <v>445</v>
      </c>
      <c r="H4214" s="68" t="s">
        <v>363</v>
      </c>
      <c r="I4214" s="69">
        <v>76</v>
      </c>
      <c r="J4214" s="69">
        <v>114</v>
      </c>
      <c r="K4214" s="91"/>
      <c r="L4214" s="91"/>
    </row>
    <row r="4215" spans="2:12" x14ac:dyDescent="0.25">
      <c r="B4215" s="67" t="s">
        <v>402</v>
      </c>
      <c r="C4215" s="67" t="s">
        <v>403</v>
      </c>
      <c r="D4215" s="68" t="s">
        <v>369</v>
      </c>
      <c r="E4215" s="67" t="s">
        <v>370</v>
      </c>
      <c r="F4215" s="68" t="s">
        <v>444</v>
      </c>
      <c r="G4215" s="67" t="s">
        <v>445</v>
      </c>
      <c r="H4215" s="68" t="s">
        <v>364</v>
      </c>
      <c r="I4215" s="69">
        <v>0</v>
      </c>
      <c r="J4215" s="69">
        <v>0</v>
      </c>
      <c r="K4215" s="91"/>
      <c r="L4215" s="91"/>
    </row>
    <row r="4216" spans="2:12" x14ac:dyDescent="0.25">
      <c r="B4216" s="67" t="s">
        <v>402</v>
      </c>
      <c r="C4216" s="67" t="s">
        <v>403</v>
      </c>
      <c r="D4216" s="68" t="s">
        <v>369</v>
      </c>
      <c r="E4216" s="67" t="s">
        <v>370</v>
      </c>
      <c r="F4216" s="68" t="s">
        <v>444</v>
      </c>
      <c r="G4216" s="67" t="s">
        <v>445</v>
      </c>
      <c r="H4216" s="68" t="s">
        <v>362</v>
      </c>
      <c r="I4216" s="69">
        <v>15</v>
      </c>
      <c r="J4216" s="69">
        <v>14</v>
      </c>
      <c r="K4216" s="91"/>
      <c r="L4216" s="91"/>
    </row>
    <row r="4217" spans="2:12" x14ac:dyDescent="0.25">
      <c r="B4217" s="67" t="s">
        <v>402</v>
      </c>
      <c r="C4217" s="67" t="s">
        <v>403</v>
      </c>
      <c r="D4217" s="68" t="s">
        <v>369</v>
      </c>
      <c r="E4217" s="67" t="s">
        <v>370</v>
      </c>
      <c r="F4217" s="68" t="s">
        <v>444</v>
      </c>
      <c r="G4217" s="67" t="s">
        <v>445</v>
      </c>
      <c r="H4217" s="68" t="s">
        <v>363</v>
      </c>
      <c r="I4217" s="69">
        <v>11</v>
      </c>
      <c r="J4217" s="69">
        <v>22</v>
      </c>
      <c r="K4217" s="91"/>
      <c r="L4217" s="91"/>
    </row>
    <row r="4218" spans="2:12" x14ac:dyDescent="0.25">
      <c r="B4218" s="67" t="s">
        <v>402</v>
      </c>
      <c r="C4218" s="67" t="s">
        <v>403</v>
      </c>
      <c r="D4218" s="68" t="s">
        <v>369</v>
      </c>
      <c r="E4218" s="67" t="s">
        <v>370</v>
      </c>
      <c r="F4218" s="68" t="s">
        <v>444</v>
      </c>
      <c r="G4218" s="67" t="s">
        <v>445</v>
      </c>
      <c r="H4218" s="68" t="s">
        <v>364</v>
      </c>
      <c r="I4218" s="69">
        <v>28</v>
      </c>
      <c r="J4218" s="69">
        <v>12</v>
      </c>
      <c r="K4218" s="91"/>
      <c r="L4218" s="91"/>
    </row>
    <row r="4219" spans="2:12" x14ac:dyDescent="0.25">
      <c r="B4219" s="67" t="s">
        <v>402</v>
      </c>
      <c r="C4219" s="67" t="s">
        <v>403</v>
      </c>
      <c r="D4219" s="68" t="s">
        <v>369</v>
      </c>
      <c r="E4219" s="67" t="s">
        <v>370</v>
      </c>
      <c r="F4219" s="68" t="s">
        <v>444</v>
      </c>
      <c r="G4219" s="67" t="s">
        <v>445</v>
      </c>
      <c r="H4219" s="68" t="s">
        <v>362</v>
      </c>
      <c r="I4219" s="69">
        <v>29</v>
      </c>
      <c r="J4219" s="69">
        <v>27</v>
      </c>
      <c r="K4219" s="91"/>
      <c r="L4219" s="91"/>
    </row>
    <row r="4220" spans="2:12" x14ac:dyDescent="0.25">
      <c r="B4220" s="67" t="s">
        <v>402</v>
      </c>
      <c r="C4220" s="67" t="s">
        <v>403</v>
      </c>
      <c r="D4220" s="68" t="s">
        <v>369</v>
      </c>
      <c r="E4220" s="67" t="s">
        <v>370</v>
      </c>
      <c r="F4220" s="68" t="s">
        <v>444</v>
      </c>
      <c r="G4220" s="67" t="s">
        <v>445</v>
      </c>
      <c r="H4220" s="68" t="s">
        <v>363</v>
      </c>
      <c r="I4220" s="69">
        <v>36</v>
      </c>
      <c r="J4220" s="69">
        <v>69</v>
      </c>
      <c r="K4220" s="91"/>
      <c r="L4220" s="91"/>
    </row>
    <row r="4221" spans="2:12" x14ac:dyDescent="0.25">
      <c r="B4221" s="67" t="s">
        <v>402</v>
      </c>
      <c r="C4221" s="67" t="s">
        <v>403</v>
      </c>
      <c r="D4221" s="68" t="s">
        <v>369</v>
      </c>
      <c r="E4221" s="67" t="s">
        <v>370</v>
      </c>
      <c r="F4221" s="68" t="s">
        <v>444</v>
      </c>
      <c r="G4221" s="67" t="s">
        <v>445</v>
      </c>
      <c r="H4221" s="68" t="s">
        <v>364</v>
      </c>
      <c r="I4221" s="69">
        <v>0</v>
      </c>
      <c r="J4221" s="69">
        <v>0</v>
      </c>
      <c r="K4221" s="91"/>
      <c r="L4221" s="91"/>
    </row>
    <row r="4222" spans="2:12" x14ac:dyDescent="0.25">
      <c r="B4222" s="67" t="s">
        <v>402</v>
      </c>
      <c r="C4222" s="67" t="s">
        <v>403</v>
      </c>
      <c r="D4222" s="68" t="s">
        <v>369</v>
      </c>
      <c r="E4222" s="67" t="s">
        <v>370</v>
      </c>
      <c r="F4222" s="68" t="s">
        <v>444</v>
      </c>
      <c r="G4222" s="67" t="s">
        <v>445</v>
      </c>
      <c r="H4222" s="68" t="s">
        <v>363</v>
      </c>
      <c r="I4222" s="69">
        <v>0</v>
      </c>
      <c r="J4222" s="69">
        <v>0</v>
      </c>
      <c r="K4222" s="91"/>
      <c r="L4222" s="91"/>
    </row>
    <row r="4223" spans="2:12" x14ac:dyDescent="0.25">
      <c r="B4223" s="67" t="s">
        <v>402</v>
      </c>
      <c r="C4223" s="67" t="s">
        <v>403</v>
      </c>
      <c r="D4223" s="68" t="s">
        <v>369</v>
      </c>
      <c r="E4223" s="67" t="s">
        <v>370</v>
      </c>
      <c r="F4223" s="68" t="s">
        <v>444</v>
      </c>
      <c r="G4223" s="67" t="s">
        <v>445</v>
      </c>
      <c r="H4223" s="68" t="s">
        <v>364</v>
      </c>
      <c r="I4223" s="69">
        <v>0</v>
      </c>
      <c r="J4223" s="69">
        <v>0</v>
      </c>
      <c r="K4223" s="91"/>
      <c r="L4223" s="91"/>
    </row>
    <row r="4224" spans="2:12" x14ac:dyDescent="0.25">
      <c r="B4224" s="67" t="s">
        <v>402</v>
      </c>
      <c r="C4224" s="67" t="s">
        <v>403</v>
      </c>
      <c r="D4224" s="68" t="s">
        <v>369</v>
      </c>
      <c r="E4224" s="67" t="s">
        <v>370</v>
      </c>
      <c r="F4224" s="68" t="s">
        <v>444</v>
      </c>
      <c r="G4224" s="67" t="s">
        <v>445</v>
      </c>
      <c r="H4224" s="68" t="s">
        <v>363</v>
      </c>
      <c r="I4224" s="69">
        <v>0</v>
      </c>
      <c r="J4224" s="69">
        <v>0</v>
      </c>
      <c r="K4224" s="91"/>
      <c r="L4224" s="91"/>
    </row>
    <row r="4225" spans="2:12" x14ac:dyDescent="0.25">
      <c r="B4225" s="67" t="s">
        <v>402</v>
      </c>
      <c r="C4225" s="67" t="s">
        <v>403</v>
      </c>
      <c r="D4225" s="68" t="s">
        <v>369</v>
      </c>
      <c r="E4225" s="67" t="s">
        <v>370</v>
      </c>
      <c r="F4225" s="68" t="s">
        <v>444</v>
      </c>
      <c r="G4225" s="67" t="s">
        <v>445</v>
      </c>
      <c r="H4225" s="68" t="s">
        <v>364</v>
      </c>
      <c r="I4225" s="69">
        <v>0</v>
      </c>
      <c r="J4225" s="69">
        <v>0</v>
      </c>
      <c r="K4225" s="91"/>
      <c r="L4225" s="91"/>
    </row>
    <row r="4226" spans="2:12" x14ac:dyDescent="0.25">
      <c r="B4226" s="67" t="s">
        <v>402</v>
      </c>
      <c r="C4226" s="67" t="s">
        <v>403</v>
      </c>
      <c r="D4226" s="68" t="s">
        <v>369</v>
      </c>
      <c r="E4226" s="67" t="s">
        <v>370</v>
      </c>
      <c r="F4226" s="68" t="s">
        <v>444</v>
      </c>
      <c r="G4226" s="67" t="s">
        <v>445</v>
      </c>
      <c r="H4226" s="68" t="s">
        <v>362</v>
      </c>
      <c r="I4226" s="69">
        <v>10</v>
      </c>
      <c r="J4226" s="69">
        <v>10</v>
      </c>
      <c r="K4226" s="91"/>
      <c r="L4226" s="91"/>
    </row>
    <row r="4227" spans="2:12" x14ac:dyDescent="0.25">
      <c r="B4227" s="67" t="s">
        <v>402</v>
      </c>
      <c r="C4227" s="67" t="s">
        <v>403</v>
      </c>
      <c r="D4227" s="68" t="s">
        <v>369</v>
      </c>
      <c r="E4227" s="67" t="s">
        <v>370</v>
      </c>
      <c r="F4227" s="68" t="s">
        <v>444</v>
      </c>
      <c r="G4227" s="67" t="s">
        <v>445</v>
      </c>
      <c r="H4227" s="68" t="s">
        <v>363</v>
      </c>
      <c r="I4227" s="69">
        <v>65</v>
      </c>
      <c r="J4227" s="69">
        <v>33</v>
      </c>
      <c r="K4227" s="91"/>
      <c r="L4227" s="91"/>
    </row>
    <row r="4228" spans="2:12" x14ac:dyDescent="0.25">
      <c r="B4228" s="67" t="s">
        <v>402</v>
      </c>
      <c r="C4228" s="67" t="s">
        <v>403</v>
      </c>
      <c r="D4228" s="68" t="s">
        <v>369</v>
      </c>
      <c r="E4228" s="67" t="s">
        <v>370</v>
      </c>
      <c r="F4228" s="68" t="s">
        <v>444</v>
      </c>
      <c r="G4228" s="67" t="s">
        <v>445</v>
      </c>
      <c r="H4228" s="68" t="s">
        <v>364</v>
      </c>
      <c r="I4228" s="69">
        <v>0</v>
      </c>
      <c r="J4228" s="69">
        <v>8</v>
      </c>
      <c r="K4228" s="91"/>
      <c r="L4228" s="91"/>
    </row>
    <row r="4229" spans="2:12" x14ac:dyDescent="0.25">
      <c r="B4229" s="67" t="s">
        <v>402</v>
      </c>
      <c r="C4229" s="67" t="s">
        <v>403</v>
      </c>
      <c r="D4229" s="68" t="s">
        <v>369</v>
      </c>
      <c r="E4229" s="67" t="s">
        <v>370</v>
      </c>
      <c r="F4229" s="68" t="s">
        <v>444</v>
      </c>
      <c r="G4229" s="67" t="s">
        <v>445</v>
      </c>
      <c r="H4229" s="68" t="s">
        <v>363</v>
      </c>
      <c r="I4229" s="69">
        <v>0</v>
      </c>
      <c r="J4229" s="69">
        <v>0</v>
      </c>
      <c r="K4229" s="91"/>
      <c r="L4229" s="91"/>
    </row>
    <row r="4230" spans="2:12" x14ac:dyDescent="0.25">
      <c r="B4230" s="67" t="s">
        <v>402</v>
      </c>
      <c r="C4230" s="67" t="s">
        <v>403</v>
      </c>
      <c r="D4230" s="68" t="s">
        <v>369</v>
      </c>
      <c r="E4230" s="67" t="s">
        <v>370</v>
      </c>
      <c r="F4230" s="68" t="s">
        <v>444</v>
      </c>
      <c r="G4230" s="67" t="s">
        <v>445</v>
      </c>
      <c r="H4230" s="68" t="s">
        <v>362</v>
      </c>
      <c r="I4230" s="69">
        <v>74</v>
      </c>
      <c r="J4230" s="69">
        <v>112</v>
      </c>
      <c r="K4230" s="91"/>
      <c r="L4230" s="91"/>
    </row>
    <row r="4231" spans="2:12" x14ac:dyDescent="0.25">
      <c r="B4231" s="67" t="s">
        <v>402</v>
      </c>
      <c r="C4231" s="67" t="s">
        <v>403</v>
      </c>
      <c r="D4231" s="68" t="s">
        <v>369</v>
      </c>
      <c r="E4231" s="67" t="s">
        <v>370</v>
      </c>
      <c r="F4231" s="68" t="s">
        <v>444</v>
      </c>
      <c r="G4231" s="67" t="s">
        <v>445</v>
      </c>
      <c r="H4231" s="68" t="s">
        <v>363</v>
      </c>
      <c r="I4231" s="69">
        <v>162</v>
      </c>
      <c r="J4231" s="69">
        <v>185</v>
      </c>
      <c r="K4231" s="91"/>
      <c r="L4231" s="91"/>
    </row>
    <row r="4232" spans="2:12" x14ac:dyDescent="0.25">
      <c r="B4232" s="67" t="s">
        <v>402</v>
      </c>
      <c r="C4232" s="67" t="s">
        <v>403</v>
      </c>
      <c r="D4232" s="68" t="s">
        <v>369</v>
      </c>
      <c r="E4232" s="67" t="s">
        <v>370</v>
      </c>
      <c r="F4232" s="68" t="s">
        <v>444</v>
      </c>
      <c r="G4232" s="67" t="s">
        <v>445</v>
      </c>
      <c r="H4232" s="68" t="s">
        <v>364</v>
      </c>
      <c r="I4232" s="69">
        <v>42</v>
      </c>
      <c r="J4232" s="69">
        <v>72</v>
      </c>
      <c r="K4232" s="91"/>
      <c r="L4232" s="91"/>
    </row>
    <row r="4233" spans="2:12" x14ac:dyDescent="0.25">
      <c r="B4233" s="67" t="s">
        <v>402</v>
      </c>
      <c r="C4233" s="67" t="s">
        <v>403</v>
      </c>
      <c r="D4233" s="68" t="s">
        <v>369</v>
      </c>
      <c r="E4233" s="67" t="s">
        <v>370</v>
      </c>
      <c r="F4233" s="68" t="s">
        <v>444</v>
      </c>
      <c r="G4233" s="67" t="s">
        <v>445</v>
      </c>
      <c r="H4233" s="68" t="s">
        <v>362</v>
      </c>
      <c r="I4233" s="69">
        <v>9</v>
      </c>
      <c r="J4233" s="69">
        <v>-1</v>
      </c>
      <c r="K4233" s="91"/>
      <c r="L4233" s="91"/>
    </row>
    <row r="4234" spans="2:12" x14ac:dyDescent="0.25">
      <c r="B4234" s="67" t="s">
        <v>402</v>
      </c>
      <c r="C4234" s="67" t="s">
        <v>403</v>
      </c>
      <c r="D4234" s="68" t="s">
        <v>369</v>
      </c>
      <c r="E4234" s="67" t="s">
        <v>370</v>
      </c>
      <c r="F4234" s="68" t="s">
        <v>444</v>
      </c>
      <c r="G4234" s="67" t="s">
        <v>445</v>
      </c>
      <c r="H4234" s="68" t="s">
        <v>363</v>
      </c>
      <c r="I4234" s="69">
        <v>11</v>
      </c>
      <c r="J4234" s="69">
        <v>0</v>
      </c>
      <c r="K4234" s="91"/>
      <c r="L4234" s="91"/>
    </row>
    <row r="4235" spans="2:12" x14ac:dyDescent="0.25">
      <c r="B4235" s="67" t="s">
        <v>402</v>
      </c>
      <c r="C4235" s="67" t="s">
        <v>403</v>
      </c>
      <c r="D4235" s="68" t="s">
        <v>369</v>
      </c>
      <c r="E4235" s="67" t="s">
        <v>370</v>
      </c>
      <c r="F4235" s="68" t="s">
        <v>444</v>
      </c>
      <c r="G4235" s="67" t="s">
        <v>445</v>
      </c>
      <c r="H4235" s="68" t="s">
        <v>364</v>
      </c>
      <c r="I4235" s="69">
        <v>0</v>
      </c>
      <c r="J4235" s="69">
        <v>0</v>
      </c>
      <c r="K4235" s="91"/>
      <c r="L4235" s="91"/>
    </row>
    <row r="4236" spans="2:12" x14ac:dyDescent="0.25">
      <c r="B4236" s="67" t="s">
        <v>402</v>
      </c>
      <c r="C4236" s="67" t="s">
        <v>403</v>
      </c>
      <c r="D4236" s="68" t="s">
        <v>369</v>
      </c>
      <c r="E4236" s="67" t="s">
        <v>370</v>
      </c>
      <c r="F4236" s="68" t="s">
        <v>444</v>
      </c>
      <c r="G4236" s="67" t="s">
        <v>445</v>
      </c>
      <c r="H4236" s="68" t="s">
        <v>362</v>
      </c>
      <c r="I4236" s="69">
        <v>0</v>
      </c>
      <c r="J4236" s="69">
        <v>10</v>
      </c>
      <c r="K4236" s="91"/>
      <c r="L4236" s="91"/>
    </row>
    <row r="4237" spans="2:12" x14ac:dyDescent="0.25">
      <c r="B4237" s="67" t="s">
        <v>402</v>
      </c>
      <c r="C4237" s="67" t="s">
        <v>403</v>
      </c>
      <c r="D4237" s="68" t="s">
        <v>369</v>
      </c>
      <c r="E4237" s="67" t="s">
        <v>370</v>
      </c>
      <c r="F4237" s="68" t="s">
        <v>444</v>
      </c>
      <c r="G4237" s="67" t="s">
        <v>445</v>
      </c>
      <c r="H4237" s="68" t="s">
        <v>363</v>
      </c>
      <c r="I4237" s="69">
        <v>0</v>
      </c>
      <c r="J4237" s="69">
        <v>38</v>
      </c>
      <c r="K4237" s="91"/>
      <c r="L4237" s="91"/>
    </row>
    <row r="4238" spans="2:12" x14ac:dyDescent="0.25">
      <c r="B4238" s="67" t="s">
        <v>402</v>
      </c>
      <c r="C4238" s="67" t="s">
        <v>403</v>
      </c>
      <c r="D4238" s="68" t="s">
        <v>369</v>
      </c>
      <c r="E4238" s="67" t="s">
        <v>370</v>
      </c>
      <c r="F4238" s="68" t="s">
        <v>444</v>
      </c>
      <c r="G4238" s="67" t="s">
        <v>445</v>
      </c>
      <c r="H4238" s="68" t="s">
        <v>364</v>
      </c>
      <c r="I4238" s="69">
        <v>16</v>
      </c>
      <c r="J4238" s="69">
        <v>3</v>
      </c>
      <c r="K4238" s="91"/>
      <c r="L4238" s="91"/>
    </row>
    <row r="4239" spans="2:12" x14ac:dyDescent="0.25">
      <c r="B4239" s="67" t="s">
        <v>402</v>
      </c>
      <c r="C4239" s="67" t="s">
        <v>403</v>
      </c>
      <c r="D4239" s="68" t="s">
        <v>369</v>
      </c>
      <c r="E4239" s="67" t="s">
        <v>370</v>
      </c>
      <c r="F4239" s="68" t="s">
        <v>444</v>
      </c>
      <c r="G4239" s="67" t="s">
        <v>445</v>
      </c>
      <c r="H4239" s="68" t="s">
        <v>362</v>
      </c>
      <c r="I4239" s="69">
        <v>0</v>
      </c>
      <c r="J4239" s="69">
        <v>0</v>
      </c>
      <c r="K4239" s="91"/>
      <c r="L4239" s="91"/>
    </row>
    <row r="4240" spans="2:12" x14ac:dyDescent="0.25">
      <c r="B4240" s="67" t="s">
        <v>402</v>
      </c>
      <c r="C4240" s="67" t="s">
        <v>403</v>
      </c>
      <c r="D4240" s="68" t="s">
        <v>369</v>
      </c>
      <c r="E4240" s="67" t="s">
        <v>370</v>
      </c>
      <c r="F4240" s="68" t="s">
        <v>444</v>
      </c>
      <c r="G4240" s="67" t="s">
        <v>445</v>
      </c>
      <c r="H4240" s="68" t="s">
        <v>363</v>
      </c>
      <c r="I4240" s="69">
        <v>0</v>
      </c>
      <c r="J4240" s="69">
        <v>0</v>
      </c>
      <c r="K4240" s="91"/>
      <c r="L4240" s="91"/>
    </row>
    <row r="4241" spans="2:12" x14ac:dyDescent="0.25">
      <c r="B4241" s="67" t="s">
        <v>402</v>
      </c>
      <c r="C4241" s="67" t="s">
        <v>403</v>
      </c>
      <c r="D4241" s="68" t="s">
        <v>369</v>
      </c>
      <c r="E4241" s="67" t="s">
        <v>370</v>
      </c>
      <c r="F4241" s="68" t="s">
        <v>444</v>
      </c>
      <c r="G4241" s="67" t="s">
        <v>445</v>
      </c>
      <c r="H4241" s="68" t="s">
        <v>364</v>
      </c>
      <c r="I4241" s="69">
        <v>4</v>
      </c>
      <c r="J4241" s="69">
        <v>0</v>
      </c>
      <c r="K4241" s="91"/>
      <c r="L4241" s="91"/>
    </row>
    <row r="4242" spans="2:12" x14ac:dyDescent="0.25">
      <c r="B4242" s="67" t="s">
        <v>402</v>
      </c>
      <c r="C4242" s="67" t="s">
        <v>403</v>
      </c>
      <c r="D4242" s="68" t="s">
        <v>369</v>
      </c>
      <c r="E4242" s="67" t="s">
        <v>370</v>
      </c>
      <c r="F4242" s="68" t="s">
        <v>444</v>
      </c>
      <c r="G4242" s="67" t="s">
        <v>445</v>
      </c>
      <c r="H4242" s="68" t="s">
        <v>362</v>
      </c>
      <c r="I4242" s="69">
        <v>40</v>
      </c>
      <c r="J4242" s="69">
        <v>35</v>
      </c>
      <c r="K4242" s="91"/>
      <c r="L4242" s="91"/>
    </row>
    <row r="4243" spans="2:12" x14ac:dyDescent="0.25">
      <c r="B4243" s="67" t="s">
        <v>402</v>
      </c>
      <c r="C4243" s="67" t="s">
        <v>403</v>
      </c>
      <c r="D4243" s="68" t="s">
        <v>369</v>
      </c>
      <c r="E4243" s="67" t="s">
        <v>370</v>
      </c>
      <c r="F4243" s="68" t="s">
        <v>444</v>
      </c>
      <c r="G4243" s="67" t="s">
        <v>445</v>
      </c>
      <c r="H4243" s="68" t="s">
        <v>363</v>
      </c>
      <c r="I4243" s="69">
        <v>316</v>
      </c>
      <c r="J4243" s="69">
        <v>461</v>
      </c>
      <c r="K4243" s="91"/>
      <c r="L4243" s="91"/>
    </row>
    <row r="4244" spans="2:12" x14ac:dyDescent="0.25">
      <c r="B4244" s="67" t="s">
        <v>402</v>
      </c>
      <c r="C4244" s="67" t="s">
        <v>403</v>
      </c>
      <c r="D4244" s="68" t="s">
        <v>369</v>
      </c>
      <c r="E4244" s="67" t="s">
        <v>370</v>
      </c>
      <c r="F4244" s="68" t="s">
        <v>444</v>
      </c>
      <c r="G4244" s="67" t="s">
        <v>445</v>
      </c>
      <c r="H4244" s="68" t="s">
        <v>364</v>
      </c>
      <c r="I4244" s="69">
        <v>0</v>
      </c>
      <c r="J4244" s="69">
        <v>0</v>
      </c>
      <c r="K4244" s="91"/>
      <c r="L4244" s="91"/>
    </row>
    <row r="4245" spans="2:12" x14ac:dyDescent="0.25">
      <c r="B4245" s="67" t="s">
        <v>402</v>
      </c>
      <c r="C4245" s="67" t="s">
        <v>403</v>
      </c>
      <c r="D4245" s="68" t="s">
        <v>369</v>
      </c>
      <c r="E4245" s="67" t="s">
        <v>370</v>
      </c>
      <c r="F4245" s="68" t="s">
        <v>444</v>
      </c>
      <c r="G4245" s="67" t="s">
        <v>445</v>
      </c>
      <c r="H4245" s="68" t="s">
        <v>362</v>
      </c>
      <c r="I4245" s="69">
        <v>0</v>
      </c>
      <c r="J4245" s="69">
        <v>0</v>
      </c>
      <c r="K4245" s="91"/>
      <c r="L4245" s="91"/>
    </row>
    <row r="4246" spans="2:12" x14ac:dyDescent="0.25">
      <c r="B4246" s="67" t="s">
        <v>402</v>
      </c>
      <c r="C4246" s="67" t="s">
        <v>403</v>
      </c>
      <c r="D4246" s="68" t="s">
        <v>369</v>
      </c>
      <c r="E4246" s="67" t="s">
        <v>370</v>
      </c>
      <c r="F4246" s="68" t="s">
        <v>444</v>
      </c>
      <c r="G4246" s="67" t="s">
        <v>445</v>
      </c>
      <c r="H4246" s="68" t="s">
        <v>363</v>
      </c>
      <c r="I4246" s="69">
        <v>0</v>
      </c>
      <c r="J4246" s="69">
        <v>0</v>
      </c>
      <c r="K4246" s="91"/>
      <c r="L4246" s="91"/>
    </row>
    <row r="4247" spans="2:12" x14ac:dyDescent="0.25">
      <c r="B4247" s="67" t="s">
        <v>402</v>
      </c>
      <c r="C4247" s="67" t="s">
        <v>403</v>
      </c>
      <c r="D4247" s="68" t="s">
        <v>369</v>
      </c>
      <c r="E4247" s="67" t="s">
        <v>370</v>
      </c>
      <c r="F4247" s="68" t="s">
        <v>444</v>
      </c>
      <c r="G4247" s="67" t="s">
        <v>445</v>
      </c>
      <c r="H4247" s="68" t="s">
        <v>363</v>
      </c>
      <c r="I4247" s="69">
        <v>-6</v>
      </c>
      <c r="J4247" s="69">
        <v>0</v>
      </c>
      <c r="K4247" s="91"/>
      <c r="L4247" s="91"/>
    </row>
    <row r="4248" spans="2:12" x14ac:dyDescent="0.25">
      <c r="B4248" s="67" t="s">
        <v>402</v>
      </c>
      <c r="C4248" s="67" t="s">
        <v>403</v>
      </c>
      <c r="D4248" s="68" t="s">
        <v>369</v>
      </c>
      <c r="E4248" s="67" t="s">
        <v>370</v>
      </c>
      <c r="F4248" s="68" t="s">
        <v>444</v>
      </c>
      <c r="G4248" s="67" t="s">
        <v>445</v>
      </c>
      <c r="H4248" s="68" t="s">
        <v>362</v>
      </c>
      <c r="I4248" s="69">
        <v>0</v>
      </c>
      <c r="J4248" s="69">
        <v>0</v>
      </c>
      <c r="K4248" s="91"/>
      <c r="L4248" s="91"/>
    </row>
    <row r="4249" spans="2:12" x14ac:dyDescent="0.25">
      <c r="B4249" s="67" t="s">
        <v>402</v>
      </c>
      <c r="C4249" s="67" t="s">
        <v>403</v>
      </c>
      <c r="D4249" s="68" t="s">
        <v>369</v>
      </c>
      <c r="E4249" s="67" t="s">
        <v>370</v>
      </c>
      <c r="F4249" s="68" t="s">
        <v>444</v>
      </c>
      <c r="G4249" s="67" t="s">
        <v>445</v>
      </c>
      <c r="H4249" s="68" t="s">
        <v>363</v>
      </c>
      <c r="I4249" s="69">
        <v>0</v>
      </c>
      <c r="J4249" s="69">
        <v>0</v>
      </c>
      <c r="K4249" s="91"/>
      <c r="L4249" s="91"/>
    </row>
    <row r="4250" spans="2:12" x14ac:dyDescent="0.25">
      <c r="B4250" s="67" t="s">
        <v>402</v>
      </c>
      <c r="C4250" s="67" t="s">
        <v>403</v>
      </c>
      <c r="D4250" s="68" t="s">
        <v>369</v>
      </c>
      <c r="E4250" s="67" t="s">
        <v>370</v>
      </c>
      <c r="F4250" s="68" t="s">
        <v>444</v>
      </c>
      <c r="G4250" s="67" t="s">
        <v>445</v>
      </c>
      <c r="H4250" s="68" t="s">
        <v>362</v>
      </c>
      <c r="I4250" s="69">
        <v>0</v>
      </c>
      <c r="J4250" s="69">
        <v>0</v>
      </c>
      <c r="K4250" s="91"/>
      <c r="L4250" s="91"/>
    </row>
    <row r="4251" spans="2:12" x14ac:dyDescent="0.25">
      <c r="B4251" s="67" t="s">
        <v>402</v>
      </c>
      <c r="C4251" s="67" t="s">
        <v>403</v>
      </c>
      <c r="D4251" s="68" t="s">
        <v>369</v>
      </c>
      <c r="E4251" s="67" t="s">
        <v>370</v>
      </c>
      <c r="F4251" s="68" t="s">
        <v>444</v>
      </c>
      <c r="G4251" s="67" t="s">
        <v>445</v>
      </c>
      <c r="H4251" s="68" t="s">
        <v>363</v>
      </c>
      <c r="I4251" s="69">
        <v>0</v>
      </c>
      <c r="J4251" s="69">
        <v>2</v>
      </c>
      <c r="K4251" s="91"/>
      <c r="L4251" s="91"/>
    </row>
    <row r="4252" spans="2:12" x14ac:dyDescent="0.25">
      <c r="B4252" s="67" t="s">
        <v>402</v>
      </c>
      <c r="C4252" s="67" t="s">
        <v>403</v>
      </c>
      <c r="D4252" s="68" t="s">
        <v>369</v>
      </c>
      <c r="E4252" s="67" t="s">
        <v>370</v>
      </c>
      <c r="F4252" s="68" t="s">
        <v>444</v>
      </c>
      <c r="G4252" s="67" t="s">
        <v>445</v>
      </c>
      <c r="H4252" s="68" t="s">
        <v>364</v>
      </c>
      <c r="I4252" s="69">
        <v>8</v>
      </c>
      <c r="J4252" s="69">
        <v>2</v>
      </c>
      <c r="K4252" s="91"/>
      <c r="L4252" s="91"/>
    </row>
    <row r="4253" spans="2:12" x14ac:dyDescent="0.25">
      <c r="B4253" s="67" t="s">
        <v>402</v>
      </c>
      <c r="C4253" s="67" t="s">
        <v>403</v>
      </c>
      <c r="D4253" s="68" t="s">
        <v>369</v>
      </c>
      <c r="E4253" s="67" t="s">
        <v>370</v>
      </c>
      <c r="F4253" s="68" t="s">
        <v>444</v>
      </c>
      <c r="G4253" s="67" t="s">
        <v>445</v>
      </c>
      <c r="H4253" s="68" t="s">
        <v>362</v>
      </c>
      <c r="I4253" s="69">
        <v>11</v>
      </c>
      <c r="J4253" s="69">
        <v>11</v>
      </c>
      <c r="K4253" s="91"/>
      <c r="L4253" s="91"/>
    </row>
    <row r="4254" spans="2:12" x14ac:dyDescent="0.25">
      <c r="B4254" s="67" t="s">
        <v>402</v>
      </c>
      <c r="C4254" s="67" t="s">
        <v>403</v>
      </c>
      <c r="D4254" s="68" t="s">
        <v>369</v>
      </c>
      <c r="E4254" s="67" t="s">
        <v>370</v>
      </c>
      <c r="F4254" s="68" t="s">
        <v>444</v>
      </c>
      <c r="G4254" s="67" t="s">
        <v>445</v>
      </c>
      <c r="H4254" s="68" t="s">
        <v>363</v>
      </c>
      <c r="I4254" s="69">
        <v>7</v>
      </c>
      <c r="J4254" s="69">
        <v>11</v>
      </c>
      <c r="K4254" s="91"/>
      <c r="L4254" s="91"/>
    </row>
    <row r="4255" spans="2:12" x14ac:dyDescent="0.25">
      <c r="B4255" s="67" t="s">
        <v>402</v>
      </c>
      <c r="C4255" s="67" t="s">
        <v>403</v>
      </c>
      <c r="D4255" s="68" t="s">
        <v>369</v>
      </c>
      <c r="E4255" s="67" t="s">
        <v>370</v>
      </c>
      <c r="F4255" s="68" t="s">
        <v>444</v>
      </c>
      <c r="G4255" s="67" t="s">
        <v>445</v>
      </c>
      <c r="H4255" s="68" t="s">
        <v>364</v>
      </c>
      <c r="I4255" s="69">
        <v>0</v>
      </c>
      <c r="J4255" s="69">
        <v>0</v>
      </c>
      <c r="K4255" s="91"/>
      <c r="L4255" s="91"/>
    </row>
    <row r="4256" spans="2:12" x14ac:dyDescent="0.25">
      <c r="B4256" s="67" t="s">
        <v>402</v>
      </c>
      <c r="C4256" s="67" t="s">
        <v>403</v>
      </c>
      <c r="D4256" s="68" t="s">
        <v>369</v>
      </c>
      <c r="E4256" s="67" t="s">
        <v>370</v>
      </c>
      <c r="F4256" s="68" t="s">
        <v>444</v>
      </c>
      <c r="G4256" s="67" t="s">
        <v>445</v>
      </c>
      <c r="H4256" s="68" t="s">
        <v>362</v>
      </c>
      <c r="I4256" s="69">
        <v>0</v>
      </c>
      <c r="J4256" s="69">
        <v>10</v>
      </c>
      <c r="K4256" s="91"/>
      <c r="L4256" s="91"/>
    </row>
    <row r="4257" spans="2:12" x14ac:dyDescent="0.25">
      <c r="B4257" s="67" t="s">
        <v>402</v>
      </c>
      <c r="C4257" s="67" t="s">
        <v>403</v>
      </c>
      <c r="D4257" s="68" t="s">
        <v>369</v>
      </c>
      <c r="E4257" s="67" t="s">
        <v>370</v>
      </c>
      <c r="F4257" s="68" t="s">
        <v>444</v>
      </c>
      <c r="G4257" s="67" t="s">
        <v>445</v>
      </c>
      <c r="H4257" s="68" t="s">
        <v>362</v>
      </c>
      <c r="I4257" s="69">
        <v>0</v>
      </c>
      <c r="J4257" s="69">
        <v>35</v>
      </c>
      <c r="K4257" s="91"/>
      <c r="L4257" s="91"/>
    </row>
    <row r="4258" spans="2:12" x14ac:dyDescent="0.25">
      <c r="B4258" s="67" t="s">
        <v>402</v>
      </c>
      <c r="C4258" s="67" t="s">
        <v>403</v>
      </c>
      <c r="D4258" s="68" t="s">
        <v>369</v>
      </c>
      <c r="E4258" s="67" t="s">
        <v>370</v>
      </c>
      <c r="F4258" s="68" t="s">
        <v>444</v>
      </c>
      <c r="G4258" s="67" t="s">
        <v>445</v>
      </c>
      <c r="H4258" s="68" t="s">
        <v>363</v>
      </c>
      <c r="I4258" s="69">
        <v>0</v>
      </c>
      <c r="J4258" s="69">
        <v>0</v>
      </c>
      <c r="K4258" s="91"/>
      <c r="L4258" s="91"/>
    </row>
    <row r="4259" spans="2:12" x14ac:dyDescent="0.25">
      <c r="B4259" s="67" t="s">
        <v>402</v>
      </c>
      <c r="C4259" s="67" t="s">
        <v>403</v>
      </c>
      <c r="D4259" s="68" t="s">
        <v>369</v>
      </c>
      <c r="E4259" s="67" t="s">
        <v>370</v>
      </c>
      <c r="F4259" s="68" t="s">
        <v>444</v>
      </c>
      <c r="G4259" s="67" t="s">
        <v>445</v>
      </c>
      <c r="H4259" s="68" t="s">
        <v>364</v>
      </c>
      <c r="I4259" s="69">
        <v>0</v>
      </c>
      <c r="J4259" s="69">
        <v>6</v>
      </c>
      <c r="K4259" s="91"/>
      <c r="L4259" s="91"/>
    </row>
    <row r="4260" spans="2:12" x14ac:dyDescent="0.25">
      <c r="B4260" s="67" t="s">
        <v>402</v>
      </c>
      <c r="C4260" s="67" t="s">
        <v>403</v>
      </c>
      <c r="D4260" s="68" t="s">
        <v>369</v>
      </c>
      <c r="E4260" s="67" t="s">
        <v>370</v>
      </c>
      <c r="F4260" s="68" t="s">
        <v>444</v>
      </c>
      <c r="G4260" s="67" t="s">
        <v>445</v>
      </c>
      <c r="H4260" s="68" t="s">
        <v>363</v>
      </c>
      <c r="I4260" s="69">
        <v>0</v>
      </c>
      <c r="J4260" s="69">
        <v>0</v>
      </c>
      <c r="K4260" s="91"/>
      <c r="L4260" s="91"/>
    </row>
    <row r="4261" spans="2:12" x14ac:dyDescent="0.25">
      <c r="B4261" s="67" t="s">
        <v>402</v>
      </c>
      <c r="C4261" s="67" t="s">
        <v>403</v>
      </c>
      <c r="D4261" s="68" t="s">
        <v>369</v>
      </c>
      <c r="E4261" s="67" t="s">
        <v>370</v>
      </c>
      <c r="F4261" s="68" t="s">
        <v>444</v>
      </c>
      <c r="G4261" s="67" t="s">
        <v>445</v>
      </c>
      <c r="H4261" s="68" t="s">
        <v>364</v>
      </c>
      <c r="I4261" s="69">
        <v>0</v>
      </c>
      <c r="J4261" s="69">
        <v>0</v>
      </c>
      <c r="K4261" s="91"/>
      <c r="L4261" s="91"/>
    </row>
    <row r="4262" spans="2:12" x14ac:dyDescent="0.25">
      <c r="B4262" s="67" t="s">
        <v>402</v>
      </c>
      <c r="C4262" s="67" t="s">
        <v>403</v>
      </c>
      <c r="D4262" s="68" t="s">
        <v>369</v>
      </c>
      <c r="E4262" s="67" t="s">
        <v>370</v>
      </c>
      <c r="F4262" s="68" t="s">
        <v>444</v>
      </c>
      <c r="G4262" s="67" t="s">
        <v>445</v>
      </c>
      <c r="H4262" s="68" t="s">
        <v>362</v>
      </c>
      <c r="I4262" s="69">
        <v>0</v>
      </c>
      <c r="J4262" s="69">
        <v>0</v>
      </c>
      <c r="K4262" s="91"/>
      <c r="L4262" s="91"/>
    </row>
    <row r="4263" spans="2:12" x14ac:dyDescent="0.25">
      <c r="B4263" s="67" t="s">
        <v>402</v>
      </c>
      <c r="C4263" s="67" t="s">
        <v>403</v>
      </c>
      <c r="D4263" s="68" t="s">
        <v>369</v>
      </c>
      <c r="E4263" s="67" t="s">
        <v>370</v>
      </c>
      <c r="F4263" s="68" t="s">
        <v>444</v>
      </c>
      <c r="G4263" s="67" t="s">
        <v>445</v>
      </c>
      <c r="H4263" s="68" t="s">
        <v>363</v>
      </c>
      <c r="I4263" s="69">
        <v>0</v>
      </c>
      <c r="J4263" s="69">
        <v>18</v>
      </c>
      <c r="K4263" s="91"/>
      <c r="L4263" s="91"/>
    </row>
    <row r="4264" spans="2:12" x14ac:dyDescent="0.25">
      <c r="B4264" s="67" t="s">
        <v>402</v>
      </c>
      <c r="C4264" s="67" t="s">
        <v>403</v>
      </c>
      <c r="D4264" s="68" t="s">
        <v>369</v>
      </c>
      <c r="E4264" s="67" t="s">
        <v>370</v>
      </c>
      <c r="F4264" s="68" t="s">
        <v>444</v>
      </c>
      <c r="G4264" s="67" t="s">
        <v>445</v>
      </c>
      <c r="H4264" s="68" t="s">
        <v>364</v>
      </c>
      <c r="I4264" s="69">
        <v>0</v>
      </c>
      <c r="J4264" s="69">
        <v>0</v>
      </c>
      <c r="K4264" s="91"/>
      <c r="L4264" s="91"/>
    </row>
    <row r="4265" spans="2:12" x14ac:dyDescent="0.25">
      <c r="B4265" s="67" t="s">
        <v>402</v>
      </c>
      <c r="C4265" s="67" t="s">
        <v>403</v>
      </c>
      <c r="D4265" s="68" t="s">
        <v>369</v>
      </c>
      <c r="E4265" s="67" t="s">
        <v>370</v>
      </c>
      <c r="F4265" s="68" t="s">
        <v>444</v>
      </c>
      <c r="G4265" s="67" t="s">
        <v>445</v>
      </c>
      <c r="H4265" s="68" t="s">
        <v>362</v>
      </c>
      <c r="I4265" s="69">
        <v>0</v>
      </c>
      <c r="J4265" s="69">
        <v>0</v>
      </c>
      <c r="K4265" s="91"/>
      <c r="L4265" s="91"/>
    </row>
    <row r="4266" spans="2:12" x14ac:dyDescent="0.25">
      <c r="B4266" s="67" t="s">
        <v>402</v>
      </c>
      <c r="C4266" s="67" t="s">
        <v>403</v>
      </c>
      <c r="D4266" s="68" t="s">
        <v>369</v>
      </c>
      <c r="E4266" s="67" t="s">
        <v>370</v>
      </c>
      <c r="F4266" s="68" t="s">
        <v>444</v>
      </c>
      <c r="G4266" s="67" t="s">
        <v>445</v>
      </c>
      <c r="H4266" s="68" t="s">
        <v>363</v>
      </c>
      <c r="I4266" s="69">
        <v>0</v>
      </c>
      <c r="J4266" s="69">
        <v>0</v>
      </c>
      <c r="K4266" s="91"/>
      <c r="L4266" s="91"/>
    </row>
    <row r="4267" spans="2:12" x14ac:dyDescent="0.25">
      <c r="B4267" s="67" t="s">
        <v>402</v>
      </c>
      <c r="C4267" s="67" t="s">
        <v>403</v>
      </c>
      <c r="D4267" s="68" t="s">
        <v>369</v>
      </c>
      <c r="E4267" s="67" t="s">
        <v>370</v>
      </c>
      <c r="F4267" s="68" t="s">
        <v>444</v>
      </c>
      <c r="G4267" s="67" t="s">
        <v>445</v>
      </c>
      <c r="H4267" s="68" t="s">
        <v>364</v>
      </c>
      <c r="I4267" s="69">
        <v>0</v>
      </c>
      <c r="J4267" s="69">
        <v>0</v>
      </c>
      <c r="K4267" s="91"/>
      <c r="L4267" s="91"/>
    </row>
    <row r="4268" spans="2:12" x14ac:dyDescent="0.25">
      <c r="B4268" s="67" t="s">
        <v>402</v>
      </c>
      <c r="C4268" s="67" t="s">
        <v>403</v>
      </c>
      <c r="D4268" s="68" t="s">
        <v>369</v>
      </c>
      <c r="E4268" s="67" t="s">
        <v>370</v>
      </c>
      <c r="F4268" s="68" t="s">
        <v>444</v>
      </c>
      <c r="G4268" s="67" t="s">
        <v>445</v>
      </c>
      <c r="H4268" s="68" t="s">
        <v>362</v>
      </c>
      <c r="I4268" s="69">
        <v>0</v>
      </c>
      <c r="J4268" s="69">
        <v>0</v>
      </c>
      <c r="K4268" s="91"/>
      <c r="L4268" s="91"/>
    </row>
    <row r="4269" spans="2:12" x14ac:dyDescent="0.25">
      <c r="B4269" s="67" t="s">
        <v>402</v>
      </c>
      <c r="C4269" s="67" t="s">
        <v>403</v>
      </c>
      <c r="D4269" s="68" t="s">
        <v>369</v>
      </c>
      <c r="E4269" s="67" t="s">
        <v>370</v>
      </c>
      <c r="F4269" s="68" t="s">
        <v>444</v>
      </c>
      <c r="G4269" s="67" t="s">
        <v>445</v>
      </c>
      <c r="H4269" s="68" t="s">
        <v>363</v>
      </c>
      <c r="I4269" s="69">
        <v>0</v>
      </c>
      <c r="J4269" s="69">
        <v>0</v>
      </c>
      <c r="K4269" s="91"/>
      <c r="L4269" s="91"/>
    </row>
    <row r="4270" spans="2:12" x14ac:dyDescent="0.25">
      <c r="B4270" s="67" t="s">
        <v>402</v>
      </c>
      <c r="C4270" s="67" t="s">
        <v>403</v>
      </c>
      <c r="D4270" s="68" t="s">
        <v>369</v>
      </c>
      <c r="E4270" s="67" t="s">
        <v>370</v>
      </c>
      <c r="F4270" s="68" t="s">
        <v>444</v>
      </c>
      <c r="G4270" s="67" t="s">
        <v>445</v>
      </c>
      <c r="H4270" s="68" t="s">
        <v>363</v>
      </c>
      <c r="I4270" s="69">
        <v>5</v>
      </c>
      <c r="J4270" s="69">
        <v>14</v>
      </c>
      <c r="K4270" s="91"/>
      <c r="L4270" s="91"/>
    </row>
    <row r="4271" spans="2:12" x14ac:dyDescent="0.25">
      <c r="B4271" s="67" t="s">
        <v>402</v>
      </c>
      <c r="C4271" s="67" t="s">
        <v>403</v>
      </c>
      <c r="D4271" s="68" t="s">
        <v>369</v>
      </c>
      <c r="E4271" s="67" t="s">
        <v>370</v>
      </c>
      <c r="F4271" s="68" t="s">
        <v>444</v>
      </c>
      <c r="G4271" s="67" t="s">
        <v>445</v>
      </c>
      <c r="H4271" s="68" t="s">
        <v>364</v>
      </c>
      <c r="I4271" s="69">
        <v>0</v>
      </c>
      <c r="J4271" s="69">
        <v>0</v>
      </c>
      <c r="K4271" s="91"/>
      <c r="L4271" s="91"/>
    </row>
    <row r="4272" spans="2:12" x14ac:dyDescent="0.25">
      <c r="B4272" s="67" t="s">
        <v>402</v>
      </c>
      <c r="C4272" s="67" t="s">
        <v>403</v>
      </c>
      <c r="D4272" s="68" t="s">
        <v>369</v>
      </c>
      <c r="E4272" s="67" t="s">
        <v>370</v>
      </c>
      <c r="F4272" s="68" t="s">
        <v>444</v>
      </c>
      <c r="G4272" s="67" t="s">
        <v>445</v>
      </c>
      <c r="H4272" s="68" t="s">
        <v>362</v>
      </c>
      <c r="I4272" s="69">
        <v>0</v>
      </c>
      <c r="J4272" s="69">
        <v>0</v>
      </c>
      <c r="K4272" s="91"/>
      <c r="L4272" s="91"/>
    </row>
    <row r="4273" spans="2:12" x14ac:dyDescent="0.25">
      <c r="B4273" s="67" t="s">
        <v>402</v>
      </c>
      <c r="C4273" s="67" t="s">
        <v>403</v>
      </c>
      <c r="D4273" s="68" t="s">
        <v>369</v>
      </c>
      <c r="E4273" s="67" t="s">
        <v>370</v>
      </c>
      <c r="F4273" s="68" t="s">
        <v>444</v>
      </c>
      <c r="G4273" s="67" t="s">
        <v>445</v>
      </c>
      <c r="H4273" s="68" t="s">
        <v>362</v>
      </c>
      <c r="I4273" s="69">
        <v>0</v>
      </c>
      <c r="J4273" s="69">
        <v>0</v>
      </c>
      <c r="K4273" s="91"/>
      <c r="L4273" s="91"/>
    </row>
    <row r="4274" spans="2:12" x14ac:dyDescent="0.25">
      <c r="B4274" s="67" t="s">
        <v>402</v>
      </c>
      <c r="C4274" s="67" t="s">
        <v>403</v>
      </c>
      <c r="D4274" s="68" t="s">
        <v>369</v>
      </c>
      <c r="E4274" s="67" t="s">
        <v>370</v>
      </c>
      <c r="F4274" s="68" t="s">
        <v>444</v>
      </c>
      <c r="G4274" s="67" t="s">
        <v>445</v>
      </c>
      <c r="H4274" s="68" t="s">
        <v>362</v>
      </c>
      <c r="I4274" s="69">
        <v>0</v>
      </c>
      <c r="J4274" s="69">
        <v>0</v>
      </c>
      <c r="K4274" s="91"/>
      <c r="L4274" s="91"/>
    </row>
    <row r="4275" spans="2:12" x14ac:dyDescent="0.25">
      <c r="B4275" s="67" t="s">
        <v>402</v>
      </c>
      <c r="C4275" s="67" t="s">
        <v>403</v>
      </c>
      <c r="D4275" s="68" t="s">
        <v>369</v>
      </c>
      <c r="E4275" s="67" t="s">
        <v>370</v>
      </c>
      <c r="F4275" s="68" t="s">
        <v>444</v>
      </c>
      <c r="G4275" s="67" t="s">
        <v>445</v>
      </c>
      <c r="H4275" s="68" t="s">
        <v>363</v>
      </c>
      <c r="I4275" s="69">
        <v>0</v>
      </c>
      <c r="J4275" s="69">
        <v>8</v>
      </c>
      <c r="K4275" s="91"/>
      <c r="L4275" s="91"/>
    </row>
    <row r="4276" spans="2:12" x14ac:dyDescent="0.25">
      <c r="B4276" s="67" t="s">
        <v>402</v>
      </c>
      <c r="C4276" s="67" t="s">
        <v>403</v>
      </c>
      <c r="D4276" s="68" t="s">
        <v>369</v>
      </c>
      <c r="E4276" s="67" t="s">
        <v>370</v>
      </c>
      <c r="F4276" s="68" t="s">
        <v>444</v>
      </c>
      <c r="G4276" s="67" t="s">
        <v>445</v>
      </c>
      <c r="H4276" s="68" t="s">
        <v>362</v>
      </c>
      <c r="I4276" s="69">
        <v>10</v>
      </c>
      <c r="J4276" s="69">
        <v>20</v>
      </c>
      <c r="K4276" s="91"/>
      <c r="L4276" s="91"/>
    </row>
    <row r="4277" spans="2:12" x14ac:dyDescent="0.25">
      <c r="B4277" s="67" t="s">
        <v>402</v>
      </c>
      <c r="C4277" s="67" t="s">
        <v>403</v>
      </c>
      <c r="D4277" s="68" t="s">
        <v>369</v>
      </c>
      <c r="E4277" s="67" t="s">
        <v>370</v>
      </c>
      <c r="F4277" s="68" t="s">
        <v>444</v>
      </c>
      <c r="G4277" s="67" t="s">
        <v>445</v>
      </c>
      <c r="H4277" s="68" t="s">
        <v>363</v>
      </c>
      <c r="I4277" s="69">
        <v>31</v>
      </c>
      <c r="J4277" s="69">
        <v>12</v>
      </c>
      <c r="K4277" s="91"/>
      <c r="L4277" s="91"/>
    </row>
    <row r="4278" spans="2:12" x14ac:dyDescent="0.25">
      <c r="B4278" s="67" t="s">
        <v>402</v>
      </c>
      <c r="C4278" s="67" t="s">
        <v>403</v>
      </c>
      <c r="D4278" s="68" t="s">
        <v>369</v>
      </c>
      <c r="E4278" s="67" t="s">
        <v>370</v>
      </c>
      <c r="F4278" s="68" t="s">
        <v>444</v>
      </c>
      <c r="G4278" s="67" t="s">
        <v>445</v>
      </c>
      <c r="H4278" s="68" t="s">
        <v>364</v>
      </c>
      <c r="I4278" s="69">
        <v>12</v>
      </c>
      <c r="J4278" s="69">
        <v>0</v>
      </c>
      <c r="K4278" s="91"/>
      <c r="L4278" s="91"/>
    </row>
    <row r="4279" spans="2:12" x14ac:dyDescent="0.25">
      <c r="B4279" s="67" t="s">
        <v>402</v>
      </c>
      <c r="C4279" s="67" t="s">
        <v>403</v>
      </c>
      <c r="D4279" s="68" t="s">
        <v>369</v>
      </c>
      <c r="E4279" s="67" t="s">
        <v>370</v>
      </c>
      <c r="F4279" s="68" t="s">
        <v>444</v>
      </c>
      <c r="G4279" s="67" t="s">
        <v>445</v>
      </c>
      <c r="H4279" s="68" t="s">
        <v>363</v>
      </c>
      <c r="I4279" s="69">
        <v>0</v>
      </c>
      <c r="J4279" s="69">
        <v>0</v>
      </c>
      <c r="K4279" s="91"/>
      <c r="L4279" s="91"/>
    </row>
    <row r="4280" spans="2:12" x14ac:dyDescent="0.25">
      <c r="B4280" s="67" t="s">
        <v>402</v>
      </c>
      <c r="C4280" s="67" t="s">
        <v>403</v>
      </c>
      <c r="D4280" s="68" t="s">
        <v>369</v>
      </c>
      <c r="E4280" s="67" t="s">
        <v>370</v>
      </c>
      <c r="F4280" s="68" t="s">
        <v>444</v>
      </c>
      <c r="G4280" s="67" t="s">
        <v>445</v>
      </c>
      <c r="H4280" s="68" t="s">
        <v>362</v>
      </c>
      <c r="I4280" s="69">
        <v>0</v>
      </c>
      <c r="J4280" s="69">
        <v>3</v>
      </c>
      <c r="K4280" s="91"/>
      <c r="L4280" s="91"/>
    </row>
    <row r="4281" spans="2:12" x14ac:dyDescent="0.25">
      <c r="B4281" s="67" t="s">
        <v>402</v>
      </c>
      <c r="C4281" s="67" t="s">
        <v>403</v>
      </c>
      <c r="D4281" s="68" t="s">
        <v>369</v>
      </c>
      <c r="E4281" s="67" t="s">
        <v>370</v>
      </c>
      <c r="F4281" s="68" t="s">
        <v>444</v>
      </c>
      <c r="G4281" s="67" t="s">
        <v>445</v>
      </c>
      <c r="H4281" s="68" t="s">
        <v>363</v>
      </c>
      <c r="I4281" s="69">
        <v>0</v>
      </c>
      <c r="J4281" s="69">
        <v>0</v>
      </c>
      <c r="K4281" s="91"/>
      <c r="L4281" s="91"/>
    </row>
    <row r="4282" spans="2:12" x14ac:dyDescent="0.25">
      <c r="B4282" s="67" t="s">
        <v>402</v>
      </c>
      <c r="C4282" s="67" t="s">
        <v>403</v>
      </c>
      <c r="D4282" s="68" t="s">
        <v>369</v>
      </c>
      <c r="E4282" s="67" t="s">
        <v>370</v>
      </c>
      <c r="F4282" s="68" t="s">
        <v>444</v>
      </c>
      <c r="G4282" s="67" t="s">
        <v>445</v>
      </c>
      <c r="H4282" s="68" t="s">
        <v>364</v>
      </c>
      <c r="I4282" s="69">
        <v>0</v>
      </c>
      <c r="J4282" s="69">
        <v>0</v>
      </c>
      <c r="K4282" s="91"/>
      <c r="L4282" s="91"/>
    </row>
    <row r="4283" spans="2:12" x14ac:dyDescent="0.25">
      <c r="B4283" s="67" t="s">
        <v>402</v>
      </c>
      <c r="C4283" s="67" t="s">
        <v>403</v>
      </c>
      <c r="D4283" s="68" t="s">
        <v>369</v>
      </c>
      <c r="E4283" s="67" t="s">
        <v>370</v>
      </c>
      <c r="F4283" s="68" t="s">
        <v>444</v>
      </c>
      <c r="G4283" s="67" t="s">
        <v>445</v>
      </c>
      <c r="H4283" s="68" t="s">
        <v>362</v>
      </c>
      <c r="I4283" s="69">
        <v>38</v>
      </c>
      <c r="J4283" s="69">
        <v>97</v>
      </c>
      <c r="K4283" s="91"/>
      <c r="L4283" s="91"/>
    </row>
    <row r="4284" spans="2:12" x14ac:dyDescent="0.25">
      <c r="B4284" s="67" t="s">
        <v>402</v>
      </c>
      <c r="C4284" s="67" t="s">
        <v>403</v>
      </c>
      <c r="D4284" s="68" t="s">
        <v>369</v>
      </c>
      <c r="E4284" s="67" t="s">
        <v>370</v>
      </c>
      <c r="F4284" s="68" t="s">
        <v>444</v>
      </c>
      <c r="G4284" s="67" t="s">
        <v>445</v>
      </c>
      <c r="H4284" s="68" t="s">
        <v>363</v>
      </c>
      <c r="I4284" s="69">
        <v>92</v>
      </c>
      <c r="J4284" s="69">
        <v>139</v>
      </c>
      <c r="K4284" s="91"/>
      <c r="L4284" s="91"/>
    </row>
    <row r="4285" spans="2:12" x14ac:dyDescent="0.25">
      <c r="B4285" s="67" t="s">
        <v>402</v>
      </c>
      <c r="C4285" s="67" t="s">
        <v>403</v>
      </c>
      <c r="D4285" s="68" t="s">
        <v>369</v>
      </c>
      <c r="E4285" s="67" t="s">
        <v>370</v>
      </c>
      <c r="F4285" s="68" t="s">
        <v>444</v>
      </c>
      <c r="G4285" s="67" t="s">
        <v>445</v>
      </c>
      <c r="H4285" s="68" t="s">
        <v>364</v>
      </c>
      <c r="I4285" s="69">
        <v>0</v>
      </c>
      <c r="J4285" s="69">
        <v>0</v>
      </c>
      <c r="K4285" s="91"/>
      <c r="L4285" s="91"/>
    </row>
    <row r="4286" spans="2:12" x14ac:dyDescent="0.25">
      <c r="B4286" s="67" t="s">
        <v>402</v>
      </c>
      <c r="C4286" s="67" t="s">
        <v>403</v>
      </c>
      <c r="D4286" s="68" t="s">
        <v>369</v>
      </c>
      <c r="E4286" s="67" t="s">
        <v>370</v>
      </c>
      <c r="F4286" s="68" t="s">
        <v>444</v>
      </c>
      <c r="G4286" s="67" t="s">
        <v>445</v>
      </c>
      <c r="H4286" s="68" t="s">
        <v>362</v>
      </c>
      <c r="I4286" s="69">
        <v>0.309</v>
      </c>
      <c r="J4286" s="69">
        <v>0.20599999999999999</v>
      </c>
      <c r="K4286" s="91"/>
      <c r="L4286" s="91"/>
    </row>
    <row r="4287" spans="2:12" x14ac:dyDescent="0.25">
      <c r="B4287" s="67" t="s">
        <v>402</v>
      </c>
      <c r="C4287" s="67" t="s">
        <v>403</v>
      </c>
      <c r="D4287" s="68" t="s">
        <v>369</v>
      </c>
      <c r="E4287" s="67" t="s">
        <v>370</v>
      </c>
      <c r="F4287" s="68" t="s">
        <v>444</v>
      </c>
      <c r="G4287" s="67" t="s">
        <v>445</v>
      </c>
      <c r="H4287" s="68" t="s">
        <v>363</v>
      </c>
      <c r="I4287" s="69">
        <v>0.39140000000000003</v>
      </c>
      <c r="J4287" s="69">
        <v>0.55620000000000003</v>
      </c>
      <c r="K4287" s="91"/>
      <c r="L4287" s="91"/>
    </row>
    <row r="4288" spans="2:12" x14ac:dyDescent="0.25">
      <c r="B4288" s="67" t="s">
        <v>402</v>
      </c>
      <c r="C4288" s="67" t="s">
        <v>403</v>
      </c>
      <c r="D4288" s="68" t="s">
        <v>369</v>
      </c>
      <c r="E4288" s="67" t="s">
        <v>370</v>
      </c>
      <c r="F4288" s="68" t="s">
        <v>444</v>
      </c>
      <c r="G4288" s="67" t="s">
        <v>445</v>
      </c>
      <c r="H4288" s="68" t="s">
        <v>364</v>
      </c>
      <c r="I4288" s="69">
        <v>0.45319999999999999</v>
      </c>
      <c r="J4288" s="69">
        <v>0.28839999999999999</v>
      </c>
      <c r="K4288" s="91"/>
      <c r="L4288" s="91"/>
    </row>
    <row r="4289" spans="2:12" x14ac:dyDescent="0.25">
      <c r="B4289" s="67" t="s">
        <v>402</v>
      </c>
      <c r="C4289" s="67" t="s">
        <v>403</v>
      </c>
      <c r="D4289" s="68" t="s">
        <v>369</v>
      </c>
      <c r="E4289" s="67" t="s">
        <v>370</v>
      </c>
      <c r="F4289" s="68" t="s">
        <v>444</v>
      </c>
      <c r="G4289" s="67" t="s">
        <v>445</v>
      </c>
      <c r="H4289" s="68" t="s">
        <v>362</v>
      </c>
      <c r="I4289" s="69">
        <v>171</v>
      </c>
      <c r="J4289" s="69">
        <v>167</v>
      </c>
      <c r="K4289" s="91"/>
      <c r="L4289" s="91"/>
    </row>
    <row r="4290" spans="2:12" x14ac:dyDescent="0.25">
      <c r="B4290" s="67" t="s">
        <v>402</v>
      </c>
      <c r="C4290" s="67" t="s">
        <v>403</v>
      </c>
      <c r="D4290" s="68" t="s">
        <v>369</v>
      </c>
      <c r="E4290" s="67" t="s">
        <v>370</v>
      </c>
      <c r="F4290" s="68" t="s">
        <v>444</v>
      </c>
      <c r="G4290" s="67" t="s">
        <v>445</v>
      </c>
      <c r="H4290" s="68" t="s">
        <v>363</v>
      </c>
      <c r="I4290" s="69">
        <v>161</v>
      </c>
      <c r="J4290" s="69">
        <v>171</v>
      </c>
      <c r="K4290" s="91"/>
      <c r="L4290" s="91"/>
    </row>
    <row r="4291" spans="2:12" x14ac:dyDescent="0.25">
      <c r="B4291" s="67" t="s">
        <v>402</v>
      </c>
      <c r="C4291" s="67" t="s">
        <v>403</v>
      </c>
      <c r="D4291" s="68" t="s">
        <v>369</v>
      </c>
      <c r="E4291" s="67" t="s">
        <v>370</v>
      </c>
      <c r="F4291" s="68" t="s">
        <v>444</v>
      </c>
      <c r="G4291" s="67" t="s">
        <v>445</v>
      </c>
      <c r="H4291" s="68" t="s">
        <v>364</v>
      </c>
      <c r="I4291" s="69">
        <v>140</v>
      </c>
      <c r="J4291" s="69">
        <v>178</v>
      </c>
      <c r="K4291" s="91"/>
      <c r="L4291" s="91"/>
    </row>
    <row r="4292" spans="2:12" x14ac:dyDescent="0.25">
      <c r="B4292" s="67" t="s">
        <v>402</v>
      </c>
      <c r="C4292" s="67" t="s">
        <v>403</v>
      </c>
      <c r="D4292" s="68" t="s">
        <v>369</v>
      </c>
      <c r="E4292" s="67" t="s">
        <v>370</v>
      </c>
      <c r="F4292" s="68" t="s">
        <v>444</v>
      </c>
      <c r="G4292" s="67" t="s">
        <v>445</v>
      </c>
      <c r="H4292" s="68" t="s">
        <v>363</v>
      </c>
      <c r="I4292" s="69">
        <v>44</v>
      </c>
      <c r="J4292" s="69">
        <v>36</v>
      </c>
      <c r="K4292" s="91"/>
      <c r="L4292" s="91"/>
    </row>
    <row r="4293" spans="2:12" x14ac:dyDescent="0.25">
      <c r="B4293" s="67" t="s">
        <v>402</v>
      </c>
      <c r="C4293" s="67" t="s">
        <v>403</v>
      </c>
      <c r="D4293" s="68" t="s">
        <v>369</v>
      </c>
      <c r="E4293" s="67" t="s">
        <v>370</v>
      </c>
      <c r="F4293" s="68" t="s">
        <v>444</v>
      </c>
      <c r="G4293" s="67" t="s">
        <v>445</v>
      </c>
      <c r="H4293" s="68" t="s">
        <v>362</v>
      </c>
      <c r="I4293" s="69">
        <v>0</v>
      </c>
      <c r="J4293" s="69">
        <v>0</v>
      </c>
      <c r="K4293" s="91"/>
      <c r="L4293" s="91"/>
    </row>
    <row r="4294" spans="2:12" x14ac:dyDescent="0.25">
      <c r="B4294" s="67" t="s">
        <v>402</v>
      </c>
      <c r="C4294" s="67" t="s">
        <v>403</v>
      </c>
      <c r="D4294" s="68" t="s">
        <v>369</v>
      </c>
      <c r="E4294" s="67" t="s">
        <v>370</v>
      </c>
      <c r="F4294" s="68" t="s">
        <v>444</v>
      </c>
      <c r="G4294" s="67" t="s">
        <v>445</v>
      </c>
      <c r="H4294" s="68" t="s">
        <v>363</v>
      </c>
      <c r="I4294" s="69">
        <v>0</v>
      </c>
      <c r="J4294" s="69">
        <v>0</v>
      </c>
      <c r="K4294" s="91"/>
      <c r="L4294" s="91"/>
    </row>
    <row r="4295" spans="2:12" x14ac:dyDescent="0.25">
      <c r="B4295" s="67" t="s">
        <v>402</v>
      </c>
      <c r="C4295" s="67" t="s">
        <v>403</v>
      </c>
      <c r="D4295" s="68" t="s">
        <v>369</v>
      </c>
      <c r="E4295" s="67" t="s">
        <v>370</v>
      </c>
      <c r="F4295" s="68" t="s">
        <v>444</v>
      </c>
      <c r="G4295" s="67" t="s">
        <v>445</v>
      </c>
      <c r="H4295" s="68" t="s">
        <v>364</v>
      </c>
      <c r="I4295" s="69">
        <v>0</v>
      </c>
      <c r="J4295" s="69">
        <v>0</v>
      </c>
      <c r="K4295" s="91"/>
      <c r="L4295" s="91"/>
    </row>
    <row r="4296" spans="2:12" x14ac:dyDescent="0.25">
      <c r="B4296" s="67" t="s">
        <v>402</v>
      </c>
      <c r="C4296" s="67" t="s">
        <v>403</v>
      </c>
      <c r="D4296" s="68" t="s">
        <v>369</v>
      </c>
      <c r="E4296" s="67" t="s">
        <v>370</v>
      </c>
      <c r="F4296" s="68" t="s">
        <v>444</v>
      </c>
      <c r="G4296" s="67" t="s">
        <v>445</v>
      </c>
      <c r="H4296" s="68" t="s">
        <v>362</v>
      </c>
      <c r="I4296" s="69">
        <v>0</v>
      </c>
      <c r="J4296" s="69">
        <v>0</v>
      </c>
      <c r="K4296" s="91"/>
      <c r="L4296" s="91"/>
    </row>
    <row r="4297" spans="2:12" x14ac:dyDescent="0.25">
      <c r="B4297" s="67" t="s">
        <v>402</v>
      </c>
      <c r="C4297" s="67" t="s">
        <v>403</v>
      </c>
      <c r="D4297" s="68" t="s">
        <v>369</v>
      </c>
      <c r="E4297" s="67" t="s">
        <v>370</v>
      </c>
      <c r="F4297" s="68" t="s">
        <v>444</v>
      </c>
      <c r="G4297" s="67" t="s">
        <v>445</v>
      </c>
      <c r="H4297" s="68" t="s">
        <v>364</v>
      </c>
      <c r="I4297" s="69">
        <v>0</v>
      </c>
      <c r="J4297" s="69">
        <v>0</v>
      </c>
      <c r="K4297" s="91"/>
      <c r="L4297" s="91"/>
    </row>
    <row r="4298" spans="2:12" x14ac:dyDescent="0.25">
      <c r="B4298" s="67" t="s">
        <v>402</v>
      </c>
      <c r="C4298" s="67" t="s">
        <v>403</v>
      </c>
      <c r="D4298" s="68" t="s">
        <v>369</v>
      </c>
      <c r="E4298" s="67" t="s">
        <v>370</v>
      </c>
      <c r="F4298" s="68" t="s">
        <v>444</v>
      </c>
      <c r="G4298" s="67" t="s">
        <v>445</v>
      </c>
      <c r="H4298" s="68" t="s">
        <v>363</v>
      </c>
      <c r="I4298" s="69">
        <v>0</v>
      </c>
      <c r="J4298" s="69">
        <v>0</v>
      </c>
      <c r="K4298" s="91"/>
      <c r="L4298" s="91"/>
    </row>
    <row r="4299" spans="2:12" x14ac:dyDescent="0.25">
      <c r="B4299" s="67" t="s">
        <v>402</v>
      </c>
      <c r="C4299" s="67" t="s">
        <v>403</v>
      </c>
      <c r="D4299" s="68" t="s">
        <v>369</v>
      </c>
      <c r="E4299" s="67" t="s">
        <v>370</v>
      </c>
      <c r="F4299" s="68" t="s">
        <v>444</v>
      </c>
      <c r="G4299" s="67" t="s">
        <v>445</v>
      </c>
      <c r="H4299" s="68" t="s">
        <v>362</v>
      </c>
      <c r="I4299" s="69">
        <v>0</v>
      </c>
      <c r="J4299" s="69">
        <v>10</v>
      </c>
      <c r="K4299" s="91"/>
      <c r="L4299" s="91"/>
    </row>
    <row r="4300" spans="2:12" x14ac:dyDescent="0.25">
      <c r="B4300" s="67" t="s">
        <v>402</v>
      </c>
      <c r="C4300" s="67" t="s">
        <v>403</v>
      </c>
      <c r="D4300" s="68" t="s">
        <v>369</v>
      </c>
      <c r="E4300" s="67" t="s">
        <v>370</v>
      </c>
      <c r="F4300" s="68" t="s">
        <v>444</v>
      </c>
      <c r="G4300" s="67" t="s">
        <v>445</v>
      </c>
      <c r="H4300" s="68" t="s">
        <v>363</v>
      </c>
      <c r="I4300" s="69">
        <v>19</v>
      </c>
      <c r="J4300" s="69">
        <v>14</v>
      </c>
      <c r="K4300" s="91"/>
      <c r="L4300" s="91"/>
    </row>
    <row r="4301" spans="2:12" x14ac:dyDescent="0.25">
      <c r="B4301" s="67" t="s">
        <v>402</v>
      </c>
      <c r="C4301" s="67" t="s">
        <v>403</v>
      </c>
      <c r="D4301" s="68" t="s">
        <v>369</v>
      </c>
      <c r="E4301" s="67" t="s">
        <v>370</v>
      </c>
      <c r="F4301" s="68" t="s">
        <v>444</v>
      </c>
      <c r="G4301" s="67" t="s">
        <v>445</v>
      </c>
      <c r="H4301" s="68" t="s">
        <v>364</v>
      </c>
      <c r="I4301" s="69">
        <v>0</v>
      </c>
      <c r="J4301" s="69">
        <v>0</v>
      </c>
      <c r="K4301" s="91"/>
      <c r="L4301" s="91"/>
    </row>
    <row r="4302" spans="2:12" x14ac:dyDescent="0.25">
      <c r="B4302" s="67" t="s">
        <v>402</v>
      </c>
      <c r="C4302" s="67" t="s">
        <v>403</v>
      </c>
      <c r="D4302" s="68" t="s">
        <v>369</v>
      </c>
      <c r="E4302" s="67" t="s">
        <v>370</v>
      </c>
      <c r="F4302" s="68" t="s">
        <v>444</v>
      </c>
      <c r="G4302" s="67" t="s">
        <v>445</v>
      </c>
      <c r="H4302" s="68" t="s">
        <v>362</v>
      </c>
      <c r="I4302" s="69">
        <v>8</v>
      </c>
      <c r="J4302" s="69">
        <v>0</v>
      </c>
      <c r="K4302" s="91"/>
      <c r="L4302" s="91"/>
    </row>
    <row r="4303" spans="2:12" x14ac:dyDescent="0.25">
      <c r="B4303" s="67" t="s">
        <v>402</v>
      </c>
      <c r="C4303" s="67" t="s">
        <v>403</v>
      </c>
      <c r="D4303" s="68" t="s">
        <v>369</v>
      </c>
      <c r="E4303" s="67" t="s">
        <v>370</v>
      </c>
      <c r="F4303" s="68" t="s">
        <v>444</v>
      </c>
      <c r="G4303" s="67" t="s">
        <v>445</v>
      </c>
      <c r="H4303" s="68" t="s">
        <v>363</v>
      </c>
      <c r="I4303" s="69">
        <v>0</v>
      </c>
      <c r="J4303" s="69">
        <v>0</v>
      </c>
      <c r="K4303" s="91"/>
      <c r="L4303" s="91"/>
    </row>
    <row r="4304" spans="2:12" x14ac:dyDescent="0.25">
      <c r="B4304" s="67" t="s">
        <v>402</v>
      </c>
      <c r="C4304" s="67" t="s">
        <v>403</v>
      </c>
      <c r="D4304" s="68" t="s">
        <v>369</v>
      </c>
      <c r="E4304" s="67" t="s">
        <v>370</v>
      </c>
      <c r="F4304" s="68" t="s">
        <v>444</v>
      </c>
      <c r="G4304" s="67" t="s">
        <v>445</v>
      </c>
      <c r="H4304" s="68" t="s">
        <v>364</v>
      </c>
      <c r="I4304" s="69">
        <v>0</v>
      </c>
      <c r="J4304" s="69">
        <v>0</v>
      </c>
      <c r="K4304" s="91"/>
      <c r="L4304" s="91"/>
    </row>
    <row r="4305" spans="2:12" x14ac:dyDescent="0.25">
      <c r="B4305" s="67" t="s">
        <v>402</v>
      </c>
      <c r="C4305" s="67" t="s">
        <v>403</v>
      </c>
      <c r="D4305" s="68" t="s">
        <v>369</v>
      </c>
      <c r="E4305" s="67" t="s">
        <v>370</v>
      </c>
      <c r="F4305" s="68" t="s">
        <v>444</v>
      </c>
      <c r="G4305" s="67" t="s">
        <v>445</v>
      </c>
      <c r="H4305" s="68" t="s">
        <v>363</v>
      </c>
      <c r="I4305" s="69">
        <v>0</v>
      </c>
      <c r="J4305" s="69">
        <v>0</v>
      </c>
      <c r="K4305" s="91"/>
      <c r="L4305" s="91"/>
    </row>
    <row r="4306" spans="2:12" x14ac:dyDescent="0.25">
      <c r="B4306" s="67" t="s">
        <v>402</v>
      </c>
      <c r="C4306" s="67" t="s">
        <v>403</v>
      </c>
      <c r="D4306" s="68" t="s">
        <v>369</v>
      </c>
      <c r="E4306" s="67" t="s">
        <v>370</v>
      </c>
      <c r="F4306" s="68" t="s">
        <v>444</v>
      </c>
      <c r="G4306" s="67" t="s">
        <v>445</v>
      </c>
      <c r="H4306" s="68" t="s">
        <v>362</v>
      </c>
      <c r="I4306" s="69">
        <v>10</v>
      </c>
      <c r="J4306" s="69">
        <v>0</v>
      </c>
      <c r="K4306" s="91"/>
      <c r="L4306" s="91"/>
    </row>
    <row r="4307" spans="2:12" x14ac:dyDescent="0.25">
      <c r="B4307" s="67" t="s">
        <v>402</v>
      </c>
      <c r="C4307" s="67" t="s">
        <v>403</v>
      </c>
      <c r="D4307" s="68" t="s">
        <v>369</v>
      </c>
      <c r="E4307" s="67" t="s">
        <v>370</v>
      </c>
      <c r="F4307" s="68" t="s">
        <v>444</v>
      </c>
      <c r="G4307" s="67" t="s">
        <v>445</v>
      </c>
      <c r="H4307" s="68" t="s">
        <v>363</v>
      </c>
      <c r="I4307" s="69">
        <v>0</v>
      </c>
      <c r="J4307" s="69">
        <v>0</v>
      </c>
      <c r="K4307" s="91"/>
      <c r="L4307" s="91"/>
    </row>
    <row r="4308" spans="2:12" x14ac:dyDescent="0.25">
      <c r="B4308" s="67" t="s">
        <v>402</v>
      </c>
      <c r="C4308" s="67" t="s">
        <v>403</v>
      </c>
      <c r="D4308" s="68" t="s">
        <v>369</v>
      </c>
      <c r="E4308" s="67" t="s">
        <v>370</v>
      </c>
      <c r="F4308" s="68" t="s">
        <v>444</v>
      </c>
      <c r="G4308" s="67" t="s">
        <v>445</v>
      </c>
      <c r="H4308" s="68" t="s">
        <v>364</v>
      </c>
      <c r="I4308" s="69">
        <v>20</v>
      </c>
      <c r="J4308" s="69">
        <v>42</v>
      </c>
      <c r="K4308" s="91"/>
      <c r="L4308" s="91"/>
    </row>
    <row r="4309" spans="2:12" x14ac:dyDescent="0.25">
      <c r="B4309" s="67" t="s">
        <v>402</v>
      </c>
      <c r="C4309" s="67" t="s">
        <v>403</v>
      </c>
      <c r="D4309" s="68" t="s">
        <v>369</v>
      </c>
      <c r="E4309" s="67" t="s">
        <v>370</v>
      </c>
      <c r="F4309" s="68" t="s">
        <v>444</v>
      </c>
      <c r="G4309" s="67" t="s">
        <v>445</v>
      </c>
      <c r="H4309" s="68" t="s">
        <v>362</v>
      </c>
      <c r="I4309" s="69">
        <v>8</v>
      </c>
      <c r="J4309" s="69">
        <v>0</v>
      </c>
      <c r="K4309" s="91"/>
      <c r="L4309" s="91"/>
    </row>
    <row r="4310" spans="2:12" x14ac:dyDescent="0.25">
      <c r="B4310" s="67" t="s">
        <v>402</v>
      </c>
      <c r="C4310" s="67" t="s">
        <v>403</v>
      </c>
      <c r="D4310" s="68" t="s">
        <v>369</v>
      </c>
      <c r="E4310" s="67" t="s">
        <v>370</v>
      </c>
      <c r="F4310" s="68" t="s">
        <v>444</v>
      </c>
      <c r="G4310" s="67" t="s">
        <v>445</v>
      </c>
      <c r="H4310" s="68" t="s">
        <v>363</v>
      </c>
      <c r="I4310" s="69">
        <v>69</v>
      </c>
      <c r="J4310" s="69">
        <v>91</v>
      </c>
      <c r="K4310" s="91"/>
      <c r="L4310" s="91"/>
    </row>
    <row r="4311" spans="2:12" x14ac:dyDescent="0.25">
      <c r="B4311" s="67" t="s">
        <v>402</v>
      </c>
      <c r="C4311" s="67" t="s">
        <v>403</v>
      </c>
      <c r="D4311" s="68" t="s">
        <v>369</v>
      </c>
      <c r="E4311" s="67" t="s">
        <v>370</v>
      </c>
      <c r="F4311" s="68" t="s">
        <v>444</v>
      </c>
      <c r="G4311" s="67" t="s">
        <v>445</v>
      </c>
      <c r="H4311" s="68" t="s">
        <v>364</v>
      </c>
      <c r="I4311" s="69">
        <v>46</v>
      </c>
      <c r="J4311" s="69">
        <v>44</v>
      </c>
      <c r="K4311" s="91"/>
      <c r="L4311" s="91"/>
    </row>
    <row r="4312" spans="2:12" x14ac:dyDescent="0.25">
      <c r="B4312" s="67" t="s">
        <v>402</v>
      </c>
      <c r="C4312" s="67" t="s">
        <v>403</v>
      </c>
      <c r="D4312" s="68" t="s">
        <v>369</v>
      </c>
      <c r="E4312" s="67" t="s">
        <v>370</v>
      </c>
      <c r="F4312" s="68" t="s">
        <v>444</v>
      </c>
      <c r="G4312" s="67" t="s">
        <v>445</v>
      </c>
      <c r="H4312" s="68" t="s">
        <v>362</v>
      </c>
      <c r="I4312" s="69">
        <v>0</v>
      </c>
      <c r="J4312" s="69">
        <v>0</v>
      </c>
      <c r="K4312" s="91"/>
      <c r="L4312" s="91"/>
    </row>
    <row r="4313" spans="2:12" x14ac:dyDescent="0.25">
      <c r="B4313" s="67" t="s">
        <v>402</v>
      </c>
      <c r="C4313" s="67" t="s">
        <v>403</v>
      </c>
      <c r="D4313" s="68" t="s">
        <v>369</v>
      </c>
      <c r="E4313" s="67" t="s">
        <v>370</v>
      </c>
      <c r="F4313" s="68" t="s">
        <v>444</v>
      </c>
      <c r="G4313" s="67" t="s">
        <v>445</v>
      </c>
      <c r="H4313" s="68" t="s">
        <v>362</v>
      </c>
      <c r="I4313" s="69">
        <v>12</v>
      </c>
      <c r="J4313" s="69">
        <v>26</v>
      </c>
      <c r="K4313" s="91"/>
      <c r="L4313" s="91"/>
    </row>
    <row r="4314" spans="2:12" x14ac:dyDescent="0.25">
      <c r="B4314" s="67" t="s">
        <v>402</v>
      </c>
      <c r="C4314" s="67" t="s">
        <v>403</v>
      </c>
      <c r="D4314" s="68" t="s">
        <v>369</v>
      </c>
      <c r="E4314" s="67" t="s">
        <v>370</v>
      </c>
      <c r="F4314" s="68" t="s">
        <v>444</v>
      </c>
      <c r="G4314" s="67" t="s">
        <v>445</v>
      </c>
      <c r="H4314" s="68" t="s">
        <v>363</v>
      </c>
      <c r="I4314" s="69">
        <v>10</v>
      </c>
      <c r="J4314" s="69">
        <v>30</v>
      </c>
      <c r="K4314" s="91"/>
      <c r="L4314" s="91"/>
    </row>
    <row r="4315" spans="2:12" x14ac:dyDescent="0.25">
      <c r="B4315" s="67" t="s">
        <v>402</v>
      </c>
      <c r="C4315" s="67" t="s">
        <v>403</v>
      </c>
      <c r="D4315" s="68" t="s">
        <v>369</v>
      </c>
      <c r="E4315" s="67" t="s">
        <v>370</v>
      </c>
      <c r="F4315" s="68" t="s">
        <v>444</v>
      </c>
      <c r="G4315" s="67" t="s">
        <v>445</v>
      </c>
      <c r="H4315" s="68" t="s">
        <v>364</v>
      </c>
      <c r="I4315" s="69">
        <v>0</v>
      </c>
      <c r="J4315" s="69">
        <v>0</v>
      </c>
      <c r="K4315" s="91"/>
      <c r="L4315" s="91"/>
    </row>
    <row r="4316" spans="2:12" x14ac:dyDescent="0.25">
      <c r="B4316" s="67" t="s">
        <v>402</v>
      </c>
      <c r="C4316" s="67" t="s">
        <v>403</v>
      </c>
      <c r="D4316" s="68" t="s">
        <v>369</v>
      </c>
      <c r="E4316" s="67" t="s">
        <v>370</v>
      </c>
      <c r="F4316" s="68" t="s">
        <v>444</v>
      </c>
      <c r="G4316" s="67" t="s">
        <v>445</v>
      </c>
      <c r="H4316" s="68" t="s">
        <v>362</v>
      </c>
      <c r="I4316" s="69">
        <v>0</v>
      </c>
      <c r="J4316" s="69">
        <v>0</v>
      </c>
      <c r="K4316" s="91"/>
      <c r="L4316" s="91"/>
    </row>
    <row r="4317" spans="2:12" x14ac:dyDescent="0.25">
      <c r="B4317" s="67" t="s">
        <v>402</v>
      </c>
      <c r="C4317" s="67" t="s">
        <v>403</v>
      </c>
      <c r="D4317" s="68" t="s">
        <v>369</v>
      </c>
      <c r="E4317" s="67" t="s">
        <v>370</v>
      </c>
      <c r="F4317" s="68" t="s">
        <v>444</v>
      </c>
      <c r="G4317" s="67" t="s">
        <v>445</v>
      </c>
      <c r="H4317" s="68" t="s">
        <v>363</v>
      </c>
      <c r="I4317" s="69">
        <v>140</v>
      </c>
      <c r="J4317" s="69">
        <v>240</v>
      </c>
      <c r="K4317" s="91"/>
      <c r="L4317" s="91"/>
    </row>
    <row r="4318" spans="2:12" x14ac:dyDescent="0.25">
      <c r="B4318" s="67" t="s">
        <v>402</v>
      </c>
      <c r="C4318" s="67" t="s">
        <v>403</v>
      </c>
      <c r="D4318" s="68" t="s">
        <v>369</v>
      </c>
      <c r="E4318" s="67" t="s">
        <v>370</v>
      </c>
      <c r="F4318" s="68" t="s">
        <v>444</v>
      </c>
      <c r="G4318" s="67" t="s">
        <v>445</v>
      </c>
      <c r="H4318" s="68" t="s">
        <v>362</v>
      </c>
      <c r="I4318" s="69">
        <v>0</v>
      </c>
      <c r="J4318" s="69">
        <v>0</v>
      </c>
      <c r="K4318" s="91"/>
      <c r="L4318" s="91"/>
    </row>
    <row r="4319" spans="2:12" x14ac:dyDescent="0.25">
      <c r="B4319" s="67" t="s">
        <v>402</v>
      </c>
      <c r="C4319" s="67" t="s">
        <v>403</v>
      </c>
      <c r="D4319" s="68" t="s">
        <v>369</v>
      </c>
      <c r="E4319" s="67" t="s">
        <v>370</v>
      </c>
      <c r="F4319" s="68" t="s">
        <v>444</v>
      </c>
      <c r="G4319" s="67" t="s">
        <v>445</v>
      </c>
      <c r="H4319" s="68" t="s">
        <v>363</v>
      </c>
      <c r="I4319" s="69">
        <v>60</v>
      </c>
      <c r="J4319" s="69">
        <v>0</v>
      </c>
      <c r="K4319" s="91"/>
      <c r="L4319" s="91"/>
    </row>
    <row r="4320" spans="2:12" x14ac:dyDescent="0.25">
      <c r="B4320" s="67" t="s">
        <v>402</v>
      </c>
      <c r="C4320" s="67" t="s">
        <v>403</v>
      </c>
      <c r="D4320" s="68" t="s">
        <v>369</v>
      </c>
      <c r="E4320" s="67" t="s">
        <v>370</v>
      </c>
      <c r="F4320" s="68" t="s">
        <v>444</v>
      </c>
      <c r="G4320" s="67" t="s">
        <v>445</v>
      </c>
      <c r="H4320" s="68" t="s">
        <v>364</v>
      </c>
      <c r="I4320" s="69">
        <v>0</v>
      </c>
      <c r="J4320" s="69">
        <v>0</v>
      </c>
      <c r="K4320" s="91"/>
      <c r="L4320" s="91"/>
    </row>
    <row r="4321" spans="2:12" x14ac:dyDescent="0.25">
      <c r="B4321" s="67" t="s">
        <v>402</v>
      </c>
      <c r="C4321" s="67" t="s">
        <v>403</v>
      </c>
      <c r="D4321" s="68" t="s">
        <v>369</v>
      </c>
      <c r="E4321" s="67" t="s">
        <v>370</v>
      </c>
      <c r="F4321" s="68" t="s">
        <v>444</v>
      </c>
      <c r="G4321" s="67" t="s">
        <v>445</v>
      </c>
      <c r="H4321" s="68" t="s">
        <v>362</v>
      </c>
      <c r="I4321" s="69">
        <v>-10</v>
      </c>
      <c r="J4321" s="69">
        <v>0</v>
      </c>
      <c r="K4321" s="91"/>
      <c r="L4321" s="91"/>
    </row>
    <row r="4322" spans="2:12" x14ac:dyDescent="0.25">
      <c r="B4322" s="67" t="s">
        <v>402</v>
      </c>
      <c r="C4322" s="67" t="s">
        <v>403</v>
      </c>
      <c r="D4322" s="68" t="s">
        <v>369</v>
      </c>
      <c r="E4322" s="67" t="s">
        <v>370</v>
      </c>
      <c r="F4322" s="68" t="s">
        <v>444</v>
      </c>
      <c r="G4322" s="67" t="s">
        <v>445</v>
      </c>
      <c r="H4322" s="68" t="s">
        <v>362</v>
      </c>
      <c r="I4322" s="69">
        <v>10</v>
      </c>
      <c r="J4322" s="69">
        <v>10</v>
      </c>
      <c r="K4322" s="91"/>
      <c r="L4322" s="91"/>
    </row>
    <row r="4323" spans="2:12" x14ac:dyDescent="0.25">
      <c r="B4323" s="67" t="s">
        <v>402</v>
      </c>
      <c r="C4323" s="67" t="s">
        <v>403</v>
      </c>
      <c r="D4323" s="68" t="s">
        <v>369</v>
      </c>
      <c r="E4323" s="67" t="s">
        <v>370</v>
      </c>
      <c r="F4323" s="68" t="s">
        <v>444</v>
      </c>
      <c r="G4323" s="67" t="s">
        <v>445</v>
      </c>
      <c r="H4323" s="68" t="s">
        <v>363</v>
      </c>
      <c r="I4323" s="69">
        <v>25</v>
      </c>
      <c r="J4323" s="69">
        <v>44</v>
      </c>
      <c r="K4323" s="91"/>
      <c r="L4323" s="91"/>
    </row>
    <row r="4324" spans="2:12" x14ac:dyDescent="0.25">
      <c r="B4324" s="67" t="s">
        <v>402</v>
      </c>
      <c r="C4324" s="67" t="s">
        <v>403</v>
      </c>
      <c r="D4324" s="68" t="s">
        <v>369</v>
      </c>
      <c r="E4324" s="67" t="s">
        <v>370</v>
      </c>
      <c r="F4324" s="68" t="s">
        <v>444</v>
      </c>
      <c r="G4324" s="67" t="s">
        <v>445</v>
      </c>
      <c r="H4324" s="68" t="s">
        <v>364</v>
      </c>
      <c r="I4324" s="69">
        <v>10</v>
      </c>
      <c r="J4324" s="69">
        <v>30</v>
      </c>
      <c r="K4324" s="91"/>
      <c r="L4324" s="91"/>
    </row>
    <row r="4325" spans="2:12" x14ac:dyDescent="0.25">
      <c r="B4325" s="67" t="s">
        <v>402</v>
      </c>
      <c r="C4325" s="67" t="s">
        <v>403</v>
      </c>
      <c r="D4325" s="68" t="s">
        <v>369</v>
      </c>
      <c r="E4325" s="67" t="s">
        <v>370</v>
      </c>
      <c r="F4325" s="68" t="s">
        <v>444</v>
      </c>
      <c r="G4325" s="67" t="s">
        <v>445</v>
      </c>
      <c r="H4325" s="68" t="s">
        <v>363</v>
      </c>
      <c r="I4325" s="69">
        <v>0</v>
      </c>
      <c r="J4325" s="69">
        <v>4</v>
      </c>
      <c r="K4325" s="91"/>
      <c r="L4325" s="91"/>
    </row>
    <row r="4326" spans="2:12" x14ac:dyDescent="0.25">
      <c r="B4326" s="67" t="s">
        <v>402</v>
      </c>
      <c r="C4326" s="67" t="s">
        <v>403</v>
      </c>
      <c r="D4326" s="68" t="s">
        <v>369</v>
      </c>
      <c r="E4326" s="67" t="s">
        <v>370</v>
      </c>
      <c r="F4326" s="68" t="s">
        <v>444</v>
      </c>
      <c r="G4326" s="67" t="s">
        <v>445</v>
      </c>
      <c r="H4326" s="68" t="s">
        <v>362</v>
      </c>
      <c r="I4326" s="69">
        <v>0</v>
      </c>
      <c r="J4326" s="69">
        <v>0</v>
      </c>
      <c r="K4326" s="91"/>
      <c r="L4326" s="91"/>
    </row>
    <row r="4327" spans="2:12" x14ac:dyDescent="0.25">
      <c r="B4327" s="67" t="s">
        <v>402</v>
      </c>
      <c r="C4327" s="67" t="s">
        <v>403</v>
      </c>
      <c r="D4327" s="68" t="s">
        <v>369</v>
      </c>
      <c r="E4327" s="67" t="s">
        <v>370</v>
      </c>
      <c r="F4327" s="68" t="s">
        <v>444</v>
      </c>
      <c r="G4327" s="67" t="s">
        <v>445</v>
      </c>
      <c r="H4327" s="68" t="s">
        <v>363</v>
      </c>
      <c r="I4327" s="69">
        <v>0.3296</v>
      </c>
      <c r="J4327" s="69">
        <v>8.2400000000000001E-2</v>
      </c>
      <c r="K4327" s="91"/>
      <c r="L4327" s="91"/>
    </row>
    <row r="4328" spans="2:12" x14ac:dyDescent="0.25">
      <c r="B4328" s="67" t="s">
        <v>402</v>
      </c>
      <c r="C4328" s="67" t="s">
        <v>403</v>
      </c>
      <c r="D4328" s="68" t="s">
        <v>369</v>
      </c>
      <c r="E4328" s="67" t="s">
        <v>370</v>
      </c>
      <c r="F4328" s="68" t="s">
        <v>444</v>
      </c>
      <c r="G4328" s="67" t="s">
        <v>445</v>
      </c>
      <c r="H4328" s="68" t="s">
        <v>364</v>
      </c>
      <c r="I4328" s="69">
        <v>0</v>
      </c>
      <c r="J4328" s="69">
        <v>0</v>
      </c>
      <c r="K4328" s="91"/>
      <c r="L4328" s="91"/>
    </row>
    <row r="4329" spans="2:12" x14ac:dyDescent="0.25">
      <c r="B4329" s="67" t="s">
        <v>402</v>
      </c>
      <c r="C4329" s="67" t="s">
        <v>403</v>
      </c>
      <c r="D4329" s="68" t="s">
        <v>369</v>
      </c>
      <c r="E4329" s="67" t="s">
        <v>370</v>
      </c>
      <c r="F4329" s="68" t="s">
        <v>444</v>
      </c>
      <c r="G4329" s="67" t="s">
        <v>445</v>
      </c>
      <c r="H4329" s="68" t="s">
        <v>362</v>
      </c>
      <c r="I4329" s="69">
        <v>85</v>
      </c>
      <c r="J4329" s="69">
        <v>197</v>
      </c>
      <c r="K4329" s="91"/>
      <c r="L4329" s="91"/>
    </row>
    <row r="4330" spans="2:12" x14ac:dyDescent="0.25">
      <c r="B4330" s="67" t="s">
        <v>402</v>
      </c>
      <c r="C4330" s="67" t="s">
        <v>403</v>
      </c>
      <c r="D4330" s="68" t="s">
        <v>369</v>
      </c>
      <c r="E4330" s="67" t="s">
        <v>370</v>
      </c>
      <c r="F4330" s="68" t="s">
        <v>444</v>
      </c>
      <c r="G4330" s="67" t="s">
        <v>445</v>
      </c>
      <c r="H4330" s="68" t="s">
        <v>363</v>
      </c>
      <c r="I4330" s="69">
        <v>220</v>
      </c>
      <c r="J4330" s="69">
        <v>435</v>
      </c>
      <c r="K4330" s="91"/>
      <c r="L4330" s="91"/>
    </row>
    <row r="4331" spans="2:12" x14ac:dyDescent="0.25">
      <c r="B4331" s="67" t="s">
        <v>402</v>
      </c>
      <c r="C4331" s="67" t="s">
        <v>403</v>
      </c>
      <c r="D4331" s="68" t="s">
        <v>369</v>
      </c>
      <c r="E4331" s="67" t="s">
        <v>370</v>
      </c>
      <c r="F4331" s="68" t="s">
        <v>444</v>
      </c>
      <c r="G4331" s="67" t="s">
        <v>445</v>
      </c>
      <c r="H4331" s="68" t="s">
        <v>364</v>
      </c>
      <c r="I4331" s="69">
        <v>34</v>
      </c>
      <c r="J4331" s="69">
        <v>114</v>
      </c>
      <c r="K4331" s="91"/>
      <c r="L4331" s="91"/>
    </row>
    <row r="4332" spans="2:12" x14ac:dyDescent="0.25">
      <c r="B4332" s="67" t="s">
        <v>402</v>
      </c>
      <c r="C4332" s="67" t="s">
        <v>403</v>
      </c>
      <c r="D4332" s="68" t="s">
        <v>369</v>
      </c>
      <c r="E4332" s="67" t="s">
        <v>370</v>
      </c>
      <c r="F4332" s="68" t="s">
        <v>444</v>
      </c>
      <c r="G4332" s="67" t="s">
        <v>445</v>
      </c>
      <c r="H4332" s="68" t="s">
        <v>364</v>
      </c>
      <c r="I4332" s="69">
        <v>0</v>
      </c>
      <c r="J4332" s="69">
        <v>0</v>
      </c>
      <c r="K4332" s="91"/>
      <c r="L4332" s="91"/>
    </row>
    <row r="4333" spans="2:12" x14ac:dyDescent="0.25">
      <c r="B4333" s="67" t="s">
        <v>402</v>
      </c>
      <c r="C4333" s="67" t="s">
        <v>403</v>
      </c>
      <c r="D4333" s="68" t="s">
        <v>369</v>
      </c>
      <c r="E4333" s="67" t="s">
        <v>370</v>
      </c>
      <c r="F4333" s="68" t="s">
        <v>444</v>
      </c>
      <c r="G4333" s="67" t="s">
        <v>445</v>
      </c>
      <c r="H4333" s="68" t="s">
        <v>362</v>
      </c>
      <c r="I4333" s="69">
        <v>10</v>
      </c>
      <c r="J4333" s="69">
        <v>50</v>
      </c>
      <c r="K4333" s="91"/>
      <c r="L4333" s="91"/>
    </row>
    <row r="4334" spans="2:12" x14ac:dyDescent="0.25">
      <c r="B4334" s="67" t="s">
        <v>402</v>
      </c>
      <c r="C4334" s="67" t="s">
        <v>403</v>
      </c>
      <c r="D4334" s="68" t="s">
        <v>369</v>
      </c>
      <c r="E4334" s="67" t="s">
        <v>370</v>
      </c>
      <c r="F4334" s="68" t="s">
        <v>444</v>
      </c>
      <c r="G4334" s="67" t="s">
        <v>445</v>
      </c>
      <c r="H4334" s="68" t="s">
        <v>363</v>
      </c>
      <c r="I4334" s="69">
        <v>0</v>
      </c>
      <c r="J4334" s="69">
        <v>56</v>
      </c>
      <c r="K4334" s="91"/>
      <c r="L4334" s="91"/>
    </row>
    <row r="4335" spans="2:12" x14ac:dyDescent="0.25">
      <c r="B4335" s="67" t="s">
        <v>402</v>
      </c>
      <c r="C4335" s="67" t="s">
        <v>403</v>
      </c>
      <c r="D4335" s="68" t="s">
        <v>369</v>
      </c>
      <c r="E4335" s="67" t="s">
        <v>370</v>
      </c>
      <c r="F4335" s="68" t="s">
        <v>444</v>
      </c>
      <c r="G4335" s="67" t="s">
        <v>445</v>
      </c>
      <c r="H4335" s="68" t="s">
        <v>364</v>
      </c>
      <c r="I4335" s="69">
        <v>0</v>
      </c>
      <c r="J4335" s="69">
        <v>3</v>
      </c>
      <c r="K4335" s="91"/>
      <c r="L4335" s="91"/>
    </row>
    <row r="4336" spans="2:12" x14ac:dyDescent="0.25">
      <c r="B4336" s="67" t="s">
        <v>402</v>
      </c>
      <c r="C4336" s="67" t="s">
        <v>403</v>
      </c>
      <c r="D4336" s="68" t="s">
        <v>369</v>
      </c>
      <c r="E4336" s="67" t="s">
        <v>370</v>
      </c>
      <c r="F4336" s="68" t="s">
        <v>444</v>
      </c>
      <c r="G4336" s="67" t="s">
        <v>445</v>
      </c>
      <c r="H4336" s="68" t="s">
        <v>362</v>
      </c>
      <c r="I4336" s="69">
        <v>0</v>
      </c>
      <c r="J4336" s="69">
        <v>16</v>
      </c>
      <c r="K4336" s="91"/>
      <c r="L4336" s="91"/>
    </row>
    <row r="4337" spans="2:12" x14ac:dyDescent="0.25">
      <c r="B4337" s="67" t="s">
        <v>402</v>
      </c>
      <c r="C4337" s="67" t="s">
        <v>403</v>
      </c>
      <c r="D4337" s="68" t="s">
        <v>369</v>
      </c>
      <c r="E4337" s="67" t="s">
        <v>370</v>
      </c>
      <c r="F4337" s="68" t="s">
        <v>444</v>
      </c>
      <c r="G4337" s="67" t="s">
        <v>445</v>
      </c>
      <c r="H4337" s="68" t="s">
        <v>363</v>
      </c>
      <c r="I4337" s="69">
        <v>20</v>
      </c>
      <c r="J4337" s="69">
        <v>26</v>
      </c>
      <c r="K4337" s="91"/>
      <c r="L4337" s="91"/>
    </row>
    <row r="4338" spans="2:12" x14ac:dyDescent="0.25">
      <c r="B4338" s="67" t="s">
        <v>402</v>
      </c>
      <c r="C4338" s="67" t="s">
        <v>403</v>
      </c>
      <c r="D4338" s="68" t="s">
        <v>369</v>
      </c>
      <c r="E4338" s="67" t="s">
        <v>370</v>
      </c>
      <c r="F4338" s="68" t="s">
        <v>444</v>
      </c>
      <c r="G4338" s="67" t="s">
        <v>445</v>
      </c>
      <c r="H4338" s="68" t="s">
        <v>364</v>
      </c>
      <c r="I4338" s="69">
        <v>22</v>
      </c>
      <c r="J4338" s="69">
        <v>20</v>
      </c>
      <c r="K4338" s="91"/>
      <c r="L4338" s="91"/>
    </row>
    <row r="4339" spans="2:12" x14ac:dyDescent="0.25">
      <c r="B4339" s="67" t="s">
        <v>402</v>
      </c>
      <c r="C4339" s="67" t="s">
        <v>403</v>
      </c>
      <c r="D4339" s="68" t="s">
        <v>369</v>
      </c>
      <c r="E4339" s="67" t="s">
        <v>370</v>
      </c>
      <c r="F4339" s="68" t="s">
        <v>444</v>
      </c>
      <c r="G4339" s="67" t="s">
        <v>445</v>
      </c>
      <c r="H4339" s="68" t="s">
        <v>362</v>
      </c>
      <c r="I4339" s="69">
        <v>9</v>
      </c>
      <c r="J4339" s="69">
        <v>25</v>
      </c>
      <c r="K4339" s="91"/>
      <c r="L4339" s="91"/>
    </row>
    <row r="4340" spans="2:12" x14ac:dyDescent="0.25">
      <c r="B4340" s="67" t="s">
        <v>402</v>
      </c>
      <c r="C4340" s="67" t="s">
        <v>403</v>
      </c>
      <c r="D4340" s="68" t="s">
        <v>369</v>
      </c>
      <c r="E4340" s="67" t="s">
        <v>370</v>
      </c>
      <c r="F4340" s="68" t="s">
        <v>444</v>
      </c>
      <c r="G4340" s="67" t="s">
        <v>445</v>
      </c>
      <c r="H4340" s="68" t="s">
        <v>363</v>
      </c>
      <c r="I4340" s="69">
        <v>0</v>
      </c>
      <c r="J4340" s="69">
        <v>0</v>
      </c>
      <c r="K4340" s="91"/>
      <c r="L4340" s="91"/>
    </row>
    <row r="4341" spans="2:12" x14ac:dyDescent="0.25">
      <c r="B4341" s="67" t="s">
        <v>402</v>
      </c>
      <c r="C4341" s="67" t="s">
        <v>403</v>
      </c>
      <c r="D4341" s="68" t="s">
        <v>369</v>
      </c>
      <c r="E4341" s="67" t="s">
        <v>370</v>
      </c>
      <c r="F4341" s="68" t="s">
        <v>444</v>
      </c>
      <c r="G4341" s="67" t="s">
        <v>445</v>
      </c>
      <c r="H4341" s="68" t="s">
        <v>362</v>
      </c>
      <c r="I4341" s="69">
        <v>18</v>
      </c>
      <c r="J4341" s="69">
        <v>0</v>
      </c>
      <c r="K4341" s="91"/>
      <c r="L4341" s="91"/>
    </row>
    <row r="4342" spans="2:12" x14ac:dyDescent="0.25">
      <c r="B4342" s="67" t="s">
        <v>402</v>
      </c>
      <c r="C4342" s="67" t="s">
        <v>403</v>
      </c>
      <c r="D4342" s="68" t="s">
        <v>369</v>
      </c>
      <c r="E4342" s="67" t="s">
        <v>370</v>
      </c>
      <c r="F4342" s="68" t="s">
        <v>444</v>
      </c>
      <c r="G4342" s="67" t="s">
        <v>445</v>
      </c>
      <c r="H4342" s="68" t="s">
        <v>363</v>
      </c>
      <c r="I4342" s="69">
        <v>0</v>
      </c>
      <c r="J4342" s="69">
        <v>72</v>
      </c>
      <c r="K4342" s="91"/>
      <c r="L4342" s="91"/>
    </row>
    <row r="4343" spans="2:12" x14ac:dyDescent="0.25">
      <c r="B4343" s="67" t="s">
        <v>402</v>
      </c>
      <c r="C4343" s="67" t="s">
        <v>403</v>
      </c>
      <c r="D4343" s="68" t="s">
        <v>369</v>
      </c>
      <c r="E4343" s="67" t="s">
        <v>370</v>
      </c>
      <c r="F4343" s="68" t="s">
        <v>444</v>
      </c>
      <c r="G4343" s="67" t="s">
        <v>445</v>
      </c>
      <c r="H4343" s="68" t="s">
        <v>364</v>
      </c>
      <c r="I4343" s="69">
        <v>80</v>
      </c>
      <c r="J4343" s="69">
        <v>82</v>
      </c>
      <c r="K4343" s="91"/>
      <c r="L4343" s="91"/>
    </row>
    <row r="4344" spans="2:12" x14ac:dyDescent="0.25">
      <c r="B4344" s="67" t="s">
        <v>402</v>
      </c>
      <c r="C4344" s="67" t="s">
        <v>403</v>
      </c>
      <c r="D4344" s="68" t="s">
        <v>369</v>
      </c>
      <c r="E4344" s="67" t="s">
        <v>370</v>
      </c>
      <c r="F4344" s="68" t="s">
        <v>444</v>
      </c>
      <c r="G4344" s="67" t="s">
        <v>445</v>
      </c>
      <c r="H4344" s="68" t="s">
        <v>362</v>
      </c>
      <c r="I4344" s="69">
        <v>16</v>
      </c>
      <c r="J4344" s="69">
        <v>25</v>
      </c>
      <c r="K4344" s="91"/>
      <c r="L4344" s="91"/>
    </row>
    <row r="4345" spans="2:12" x14ac:dyDescent="0.25">
      <c r="B4345" s="67" t="s">
        <v>402</v>
      </c>
      <c r="C4345" s="67" t="s">
        <v>403</v>
      </c>
      <c r="D4345" s="68" t="s">
        <v>369</v>
      </c>
      <c r="E4345" s="67" t="s">
        <v>370</v>
      </c>
      <c r="F4345" s="68" t="s">
        <v>444</v>
      </c>
      <c r="G4345" s="67" t="s">
        <v>445</v>
      </c>
      <c r="H4345" s="68" t="s">
        <v>363</v>
      </c>
      <c r="I4345" s="69">
        <v>36</v>
      </c>
      <c r="J4345" s="69">
        <v>30</v>
      </c>
      <c r="K4345" s="91"/>
      <c r="L4345" s="91"/>
    </row>
    <row r="4346" spans="2:12" x14ac:dyDescent="0.25">
      <c r="B4346" s="67" t="s">
        <v>402</v>
      </c>
      <c r="C4346" s="67" t="s">
        <v>403</v>
      </c>
      <c r="D4346" s="68" t="s">
        <v>369</v>
      </c>
      <c r="E4346" s="67" t="s">
        <v>370</v>
      </c>
      <c r="F4346" s="68" t="s">
        <v>444</v>
      </c>
      <c r="G4346" s="67" t="s">
        <v>445</v>
      </c>
      <c r="H4346" s="68" t="s">
        <v>364</v>
      </c>
      <c r="I4346" s="69">
        <v>0</v>
      </c>
      <c r="J4346" s="69">
        <v>0</v>
      </c>
      <c r="K4346" s="91"/>
      <c r="L4346" s="91"/>
    </row>
    <row r="4347" spans="2:12" x14ac:dyDescent="0.25">
      <c r="B4347" s="67" t="s">
        <v>402</v>
      </c>
      <c r="C4347" s="67" t="s">
        <v>403</v>
      </c>
      <c r="D4347" s="68" t="s">
        <v>369</v>
      </c>
      <c r="E4347" s="67" t="s">
        <v>370</v>
      </c>
      <c r="F4347" s="68" t="s">
        <v>444</v>
      </c>
      <c r="G4347" s="67" t="s">
        <v>445</v>
      </c>
      <c r="H4347" s="68" t="s">
        <v>362</v>
      </c>
      <c r="I4347" s="69">
        <v>0</v>
      </c>
      <c r="J4347" s="69">
        <v>0</v>
      </c>
      <c r="K4347" s="91"/>
      <c r="L4347" s="91"/>
    </row>
    <row r="4348" spans="2:12" x14ac:dyDescent="0.25">
      <c r="B4348" s="67" t="s">
        <v>402</v>
      </c>
      <c r="C4348" s="67" t="s">
        <v>403</v>
      </c>
      <c r="D4348" s="68" t="s">
        <v>369</v>
      </c>
      <c r="E4348" s="67" t="s">
        <v>370</v>
      </c>
      <c r="F4348" s="68" t="s">
        <v>444</v>
      </c>
      <c r="G4348" s="67" t="s">
        <v>445</v>
      </c>
      <c r="H4348" s="68" t="s">
        <v>363</v>
      </c>
      <c r="I4348" s="69">
        <v>4</v>
      </c>
      <c r="J4348" s="69">
        <v>56</v>
      </c>
      <c r="K4348" s="91"/>
      <c r="L4348" s="91"/>
    </row>
    <row r="4349" spans="2:12" x14ac:dyDescent="0.25">
      <c r="B4349" s="67" t="s">
        <v>402</v>
      </c>
      <c r="C4349" s="67" t="s">
        <v>403</v>
      </c>
      <c r="D4349" s="68" t="s">
        <v>369</v>
      </c>
      <c r="E4349" s="67" t="s">
        <v>370</v>
      </c>
      <c r="F4349" s="68" t="s">
        <v>444</v>
      </c>
      <c r="G4349" s="67" t="s">
        <v>445</v>
      </c>
      <c r="H4349" s="68" t="s">
        <v>364</v>
      </c>
      <c r="I4349" s="69">
        <v>0</v>
      </c>
      <c r="J4349" s="69">
        <v>0</v>
      </c>
      <c r="K4349" s="91"/>
      <c r="L4349" s="91"/>
    </row>
    <row r="4350" spans="2:12" x14ac:dyDescent="0.25">
      <c r="B4350" s="67" t="s">
        <v>402</v>
      </c>
      <c r="C4350" s="67" t="s">
        <v>403</v>
      </c>
      <c r="D4350" s="68" t="s">
        <v>369</v>
      </c>
      <c r="E4350" s="67" t="s">
        <v>370</v>
      </c>
      <c r="F4350" s="68" t="s">
        <v>444</v>
      </c>
      <c r="G4350" s="67" t="s">
        <v>445</v>
      </c>
      <c r="H4350" s="68" t="s">
        <v>363</v>
      </c>
      <c r="I4350" s="69">
        <v>0</v>
      </c>
      <c r="J4350" s="69">
        <v>0</v>
      </c>
      <c r="K4350" s="91"/>
      <c r="L4350" s="91"/>
    </row>
    <row r="4351" spans="2:12" x14ac:dyDescent="0.25">
      <c r="B4351" s="67" t="s">
        <v>402</v>
      </c>
      <c r="C4351" s="67" t="s">
        <v>403</v>
      </c>
      <c r="D4351" s="68" t="s">
        <v>369</v>
      </c>
      <c r="E4351" s="67" t="s">
        <v>370</v>
      </c>
      <c r="F4351" s="68" t="s">
        <v>444</v>
      </c>
      <c r="G4351" s="67" t="s">
        <v>445</v>
      </c>
      <c r="H4351" s="68" t="s">
        <v>362</v>
      </c>
      <c r="I4351" s="69">
        <v>0</v>
      </c>
      <c r="J4351" s="69">
        <v>0</v>
      </c>
      <c r="K4351" s="91"/>
      <c r="L4351" s="91"/>
    </row>
    <row r="4352" spans="2:12" x14ac:dyDescent="0.25">
      <c r="B4352" s="67" t="s">
        <v>402</v>
      </c>
      <c r="C4352" s="67" t="s">
        <v>403</v>
      </c>
      <c r="D4352" s="68" t="s">
        <v>369</v>
      </c>
      <c r="E4352" s="67" t="s">
        <v>370</v>
      </c>
      <c r="F4352" s="68" t="s">
        <v>444</v>
      </c>
      <c r="G4352" s="67" t="s">
        <v>445</v>
      </c>
      <c r="H4352" s="68" t="s">
        <v>363</v>
      </c>
      <c r="I4352" s="69">
        <v>0</v>
      </c>
      <c r="J4352" s="69">
        <v>44</v>
      </c>
      <c r="K4352" s="91"/>
      <c r="L4352" s="91"/>
    </row>
    <row r="4353" spans="2:12" x14ac:dyDescent="0.25">
      <c r="B4353" s="67" t="s">
        <v>402</v>
      </c>
      <c r="C4353" s="67" t="s">
        <v>403</v>
      </c>
      <c r="D4353" s="68" t="s">
        <v>369</v>
      </c>
      <c r="E4353" s="67" t="s">
        <v>370</v>
      </c>
      <c r="F4353" s="68" t="s">
        <v>444</v>
      </c>
      <c r="G4353" s="67" t="s">
        <v>445</v>
      </c>
      <c r="H4353" s="68" t="s">
        <v>364</v>
      </c>
      <c r="I4353" s="69">
        <v>0</v>
      </c>
      <c r="J4353" s="69">
        <v>0</v>
      </c>
      <c r="K4353" s="91"/>
      <c r="L4353" s="91"/>
    </row>
    <row r="4354" spans="2:12" x14ac:dyDescent="0.25">
      <c r="B4354" s="67" t="s">
        <v>402</v>
      </c>
      <c r="C4354" s="67" t="s">
        <v>403</v>
      </c>
      <c r="D4354" s="68" t="s">
        <v>369</v>
      </c>
      <c r="E4354" s="67" t="s">
        <v>370</v>
      </c>
      <c r="F4354" s="68" t="s">
        <v>444</v>
      </c>
      <c r="G4354" s="67" t="s">
        <v>445</v>
      </c>
      <c r="H4354" s="68" t="s">
        <v>364</v>
      </c>
      <c r="I4354" s="69">
        <v>0</v>
      </c>
      <c r="J4354" s="69">
        <v>0</v>
      </c>
      <c r="K4354" s="91"/>
      <c r="L4354" s="91"/>
    </row>
    <row r="4355" spans="2:12" x14ac:dyDescent="0.25">
      <c r="B4355" s="67" t="s">
        <v>402</v>
      </c>
      <c r="C4355" s="67" t="s">
        <v>403</v>
      </c>
      <c r="D4355" s="68" t="s">
        <v>369</v>
      </c>
      <c r="E4355" s="67" t="s">
        <v>370</v>
      </c>
      <c r="F4355" s="68" t="s">
        <v>444</v>
      </c>
      <c r="G4355" s="67" t="s">
        <v>445</v>
      </c>
      <c r="H4355" s="68" t="s">
        <v>362</v>
      </c>
      <c r="I4355" s="69">
        <v>50</v>
      </c>
      <c r="J4355" s="69">
        <v>80</v>
      </c>
      <c r="K4355" s="91"/>
      <c r="L4355" s="91"/>
    </row>
    <row r="4356" spans="2:12" x14ac:dyDescent="0.25">
      <c r="B4356" s="67" t="s">
        <v>402</v>
      </c>
      <c r="C4356" s="67" t="s">
        <v>403</v>
      </c>
      <c r="D4356" s="68" t="s">
        <v>369</v>
      </c>
      <c r="E4356" s="67" t="s">
        <v>370</v>
      </c>
      <c r="F4356" s="68" t="s">
        <v>444</v>
      </c>
      <c r="G4356" s="67" t="s">
        <v>445</v>
      </c>
      <c r="H4356" s="68" t="s">
        <v>363</v>
      </c>
      <c r="I4356" s="69">
        <v>126</v>
      </c>
      <c r="J4356" s="69">
        <v>128</v>
      </c>
      <c r="K4356" s="91"/>
      <c r="L4356" s="91"/>
    </row>
    <row r="4357" spans="2:12" x14ac:dyDescent="0.25">
      <c r="B4357" s="67" t="s">
        <v>402</v>
      </c>
      <c r="C4357" s="67" t="s">
        <v>403</v>
      </c>
      <c r="D4357" s="68" t="s">
        <v>369</v>
      </c>
      <c r="E4357" s="67" t="s">
        <v>370</v>
      </c>
      <c r="F4357" s="68" t="s">
        <v>444</v>
      </c>
      <c r="G4357" s="67" t="s">
        <v>445</v>
      </c>
      <c r="H4357" s="68" t="s">
        <v>364</v>
      </c>
      <c r="I4357" s="69">
        <v>0</v>
      </c>
      <c r="J4357" s="69">
        <v>0</v>
      </c>
      <c r="K4357" s="91"/>
      <c r="L4357" s="91"/>
    </row>
    <row r="4358" spans="2:12" x14ac:dyDescent="0.25">
      <c r="B4358" s="67" t="s">
        <v>402</v>
      </c>
      <c r="C4358" s="67" t="s">
        <v>403</v>
      </c>
      <c r="D4358" s="68" t="s">
        <v>369</v>
      </c>
      <c r="E4358" s="67" t="s">
        <v>370</v>
      </c>
      <c r="F4358" s="68" t="s">
        <v>444</v>
      </c>
      <c r="G4358" s="67" t="s">
        <v>445</v>
      </c>
      <c r="H4358" s="68" t="s">
        <v>362</v>
      </c>
      <c r="I4358" s="69">
        <v>0</v>
      </c>
      <c r="J4358" s="69">
        <v>0</v>
      </c>
      <c r="K4358" s="91"/>
      <c r="L4358" s="91"/>
    </row>
    <row r="4359" spans="2:12" x14ac:dyDescent="0.25">
      <c r="B4359" s="67" t="s">
        <v>402</v>
      </c>
      <c r="C4359" s="67" t="s">
        <v>403</v>
      </c>
      <c r="D4359" s="68" t="s">
        <v>369</v>
      </c>
      <c r="E4359" s="67" t="s">
        <v>370</v>
      </c>
      <c r="F4359" s="68" t="s">
        <v>444</v>
      </c>
      <c r="G4359" s="67" t="s">
        <v>445</v>
      </c>
      <c r="H4359" s="68" t="s">
        <v>363</v>
      </c>
      <c r="I4359" s="69">
        <v>0</v>
      </c>
      <c r="J4359" s="69">
        <v>0</v>
      </c>
      <c r="K4359" s="91"/>
      <c r="L4359" s="91"/>
    </row>
    <row r="4360" spans="2:12" x14ac:dyDescent="0.25">
      <c r="B4360" s="67" t="s">
        <v>402</v>
      </c>
      <c r="C4360" s="67" t="s">
        <v>403</v>
      </c>
      <c r="D4360" s="68" t="s">
        <v>369</v>
      </c>
      <c r="E4360" s="67" t="s">
        <v>370</v>
      </c>
      <c r="F4360" s="68" t="s">
        <v>444</v>
      </c>
      <c r="G4360" s="67" t="s">
        <v>445</v>
      </c>
      <c r="H4360" s="68" t="s">
        <v>364</v>
      </c>
      <c r="I4360" s="69">
        <v>0</v>
      </c>
      <c r="J4360" s="69">
        <v>0</v>
      </c>
      <c r="K4360" s="91"/>
      <c r="L4360" s="91"/>
    </row>
    <row r="4361" spans="2:12" x14ac:dyDescent="0.25">
      <c r="B4361" s="67" t="s">
        <v>402</v>
      </c>
      <c r="C4361" s="67" t="s">
        <v>403</v>
      </c>
      <c r="D4361" s="68" t="s">
        <v>369</v>
      </c>
      <c r="E4361" s="67" t="s">
        <v>370</v>
      </c>
      <c r="F4361" s="68" t="s">
        <v>444</v>
      </c>
      <c r="G4361" s="67" t="s">
        <v>445</v>
      </c>
      <c r="H4361" s="68" t="s">
        <v>362</v>
      </c>
      <c r="I4361" s="69">
        <v>0</v>
      </c>
      <c r="J4361" s="69">
        <v>0</v>
      </c>
      <c r="K4361" s="91"/>
      <c r="L4361" s="91"/>
    </row>
    <row r="4362" spans="2:12" x14ac:dyDescent="0.25">
      <c r="B4362" s="67" t="s">
        <v>402</v>
      </c>
      <c r="C4362" s="67" t="s">
        <v>403</v>
      </c>
      <c r="D4362" s="68" t="s">
        <v>369</v>
      </c>
      <c r="E4362" s="67" t="s">
        <v>370</v>
      </c>
      <c r="F4362" s="68" t="s">
        <v>444</v>
      </c>
      <c r="G4362" s="67" t="s">
        <v>445</v>
      </c>
      <c r="H4362" s="68" t="s">
        <v>363</v>
      </c>
      <c r="I4362" s="69">
        <v>0</v>
      </c>
      <c r="J4362" s="69">
        <v>0</v>
      </c>
      <c r="K4362" s="91"/>
      <c r="L4362" s="91"/>
    </row>
    <row r="4363" spans="2:12" x14ac:dyDescent="0.25">
      <c r="B4363" s="67" t="s">
        <v>402</v>
      </c>
      <c r="C4363" s="67" t="s">
        <v>403</v>
      </c>
      <c r="D4363" s="68" t="s">
        <v>369</v>
      </c>
      <c r="E4363" s="67" t="s">
        <v>370</v>
      </c>
      <c r="F4363" s="68" t="s">
        <v>444</v>
      </c>
      <c r="G4363" s="67" t="s">
        <v>445</v>
      </c>
      <c r="H4363" s="68" t="s">
        <v>364</v>
      </c>
      <c r="I4363" s="69">
        <v>0</v>
      </c>
      <c r="J4363" s="69">
        <v>0</v>
      </c>
      <c r="K4363" s="91"/>
      <c r="L4363" s="91"/>
    </row>
    <row r="4364" spans="2:12" x14ac:dyDescent="0.25">
      <c r="B4364" s="67" t="s">
        <v>402</v>
      </c>
      <c r="C4364" s="67" t="s">
        <v>403</v>
      </c>
      <c r="D4364" s="68" t="s">
        <v>369</v>
      </c>
      <c r="E4364" s="67" t="s">
        <v>370</v>
      </c>
      <c r="F4364" s="68" t="s">
        <v>444</v>
      </c>
      <c r="G4364" s="67" t="s">
        <v>445</v>
      </c>
      <c r="H4364" s="68" t="s">
        <v>362</v>
      </c>
      <c r="I4364" s="69">
        <v>0</v>
      </c>
      <c r="J4364" s="69">
        <v>0</v>
      </c>
      <c r="K4364" s="91"/>
      <c r="L4364" s="91"/>
    </row>
    <row r="4365" spans="2:12" x14ac:dyDescent="0.25">
      <c r="B4365" s="67" t="s">
        <v>402</v>
      </c>
      <c r="C4365" s="67" t="s">
        <v>403</v>
      </c>
      <c r="D4365" s="68" t="s">
        <v>369</v>
      </c>
      <c r="E4365" s="67" t="s">
        <v>370</v>
      </c>
      <c r="F4365" s="68" t="s">
        <v>444</v>
      </c>
      <c r="G4365" s="67" t="s">
        <v>445</v>
      </c>
      <c r="H4365" s="68" t="s">
        <v>363</v>
      </c>
      <c r="I4365" s="69">
        <v>33</v>
      </c>
      <c r="J4365" s="69">
        <v>16</v>
      </c>
      <c r="K4365" s="91"/>
      <c r="L4365" s="91"/>
    </row>
    <row r="4366" spans="2:12" x14ac:dyDescent="0.25">
      <c r="B4366" s="67" t="s">
        <v>402</v>
      </c>
      <c r="C4366" s="67" t="s">
        <v>403</v>
      </c>
      <c r="D4366" s="68" t="s">
        <v>369</v>
      </c>
      <c r="E4366" s="67" t="s">
        <v>370</v>
      </c>
      <c r="F4366" s="68" t="s">
        <v>444</v>
      </c>
      <c r="G4366" s="67" t="s">
        <v>445</v>
      </c>
      <c r="H4366" s="68" t="s">
        <v>362</v>
      </c>
      <c r="I4366" s="69">
        <v>0</v>
      </c>
      <c r="J4366" s="69">
        <v>0</v>
      </c>
      <c r="K4366" s="91"/>
      <c r="L4366" s="91"/>
    </row>
    <row r="4367" spans="2:12" x14ac:dyDescent="0.25">
      <c r="B4367" s="67" t="s">
        <v>402</v>
      </c>
      <c r="C4367" s="67" t="s">
        <v>403</v>
      </c>
      <c r="D4367" s="68" t="s">
        <v>369</v>
      </c>
      <c r="E4367" s="67" t="s">
        <v>370</v>
      </c>
      <c r="F4367" s="68" t="s">
        <v>444</v>
      </c>
      <c r="G4367" s="67" t="s">
        <v>445</v>
      </c>
      <c r="H4367" s="68" t="s">
        <v>363</v>
      </c>
      <c r="I4367" s="69">
        <v>0</v>
      </c>
      <c r="J4367" s="69">
        <v>0</v>
      </c>
      <c r="K4367" s="91"/>
      <c r="L4367" s="91"/>
    </row>
    <row r="4368" spans="2:12" x14ac:dyDescent="0.25">
      <c r="B4368" s="67" t="s">
        <v>402</v>
      </c>
      <c r="C4368" s="67" t="s">
        <v>403</v>
      </c>
      <c r="D4368" s="68" t="s">
        <v>369</v>
      </c>
      <c r="E4368" s="67" t="s">
        <v>370</v>
      </c>
      <c r="F4368" s="68" t="s">
        <v>444</v>
      </c>
      <c r="G4368" s="67" t="s">
        <v>445</v>
      </c>
      <c r="H4368" s="68" t="s">
        <v>363</v>
      </c>
      <c r="I4368" s="69">
        <v>0</v>
      </c>
      <c r="J4368" s="69">
        <v>0</v>
      </c>
      <c r="K4368" s="91"/>
      <c r="L4368" s="91"/>
    </row>
    <row r="4369" spans="2:12" x14ac:dyDescent="0.25">
      <c r="B4369" s="67" t="s">
        <v>402</v>
      </c>
      <c r="C4369" s="67" t="s">
        <v>403</v>
      </c>
      <c r="D4369" s="68" t="s">
        <v>369</v>
      </c>
      <c r="E4369" s="67" t="s">
        <v>370</v>
      </c>
      <c r="F4369" s="68" t="s">
        <v>444</v>
      </c>
      <c r="G4369" s="67" t="s">
        <v>445</v>
      </c>
      <c r="H4369" s="68" t="s">
        <v>362</v>
      </c>
      <c r="I4369" s="69">
        <v>50</v>
      </c>
      <c r="J4369" s="69">
        <v>0</v>
      </c>
      <c r="K4369" s="91"/>
      <c r="L4369" s="91"/>
    </row>
    <row r="4370" spans="2:12" x14ac:dyDescent="0.25">
      <c r="B4370" s="67" t="s">
        <v>402</v>
      </c>
      <c r="C4370" s="67" t="s">
        <v>403</v>
      </c>
      <c r="D4370" s="68" t="s">
        <v>369</v>
      </c>
      <c r="E4370" s="67" t="s">
        <v>370</v>
      </c>
      <c r="F4370" s="68" t="s">
        <v>444</v>
      </c>
      <c r="G4370" s="67" t="s">
        <v>445</v>
      </c>
      <c r="H4370" s="68" t="s">
        <v>363</v>
      </c>
      <c r="I4370" s="69">
        <v>110</v>
      </c>
      <c r="J4370" s="69">
        <v>58</v>
      </c>
      <c r="K4370" s="91"/>
      <c r="L4370" s="91"/>
    </row>
    <row r="4371" spans="2:12" x14ac:dyDescent="0.25">
      <c r="B4371" s="67" t="s">
        <v>402</v>
      </c>
      <c r="C4371" s="67" t="s">
        <v>403</v>
      </c>
      <c r="D4371" s="68" t="s">
        <v>369</v>
      </c>
      <c r="E4371" s="67" t="s">
        <v>370</v>
      </c>
      <c r="F4371" s="68" t="s">
        <v>444</v>
      </c>
      <c r="G4371" s="67" t="s">
        <v>445</v>
      </c>
      <c r="H4371" s="68" t="s">
        <v>364</v>
      </c>
      <c r="I4371" s="69">
        <v>12</v>
      </c>
      <c r="J4371" s="69">
        <v>10</v>
      </c>
      <c r="K4371" s="91"/>
      <c r="L4371" s="91"/>
    </row>
    <row r="4372" spans="2:12" x14ac:dyDescent="0.25">
      <c r="B4372" s="67" t="s">
        <v>402</v>
      </c>
      <c r="C4372" s="67" t="s">
        <v>403</v>
      </c>
      <c r="D4372" s="68" t="s">
        <v>369</v>
      </c>
      <c r="E4372" s="67" t="s">
        <v>370</v>
      </c>
      <c r="F4372" s="68" t="s">
        <v>446</v>
      </c>
      <c r="G4372" s="67" t="s">
        <v>447</v>
      </c>
      <c r="H4372" s="68" t="s">
        <v>363</v>
      </c>
      <c r="I4372" s="69">
        <v>0</v>
      </c>
      <c r="J4372" s="69">
        <v>0</v>
      </c>
      <c r="K4372" s="91"/>
      <c r="L4372" s="91"/>
    </row>
    <row r="4373" spans="2:12" x14ac:dyDescent="0.25">
      <c r="B4373" s="67" t="s">
        <v>402</v>
      </c>
      <c r="C4373" s="67" t="s">
        <v>403</v>
      </c>
      <c r="D4373" s="68" t="s">
        <v>369</v>
      </c>
      <c r="E4373" s="67" t="s">
        <v>370</v>
      </c>
      <c r="F4373" s="68" t="s">
        <v>446</v>
      </c>
      <c r="G4373" s="67" t="s">
        <v>447</v>
      </c>
      <c r="H4373" s="68" t="s">
        <v>362</v>
      </c>
      <c r="I4373" s="69">
        <v>0</v>
      </c>
      <c r="J4373" s="69">
        <v>20</v>
      </c>
      <c r="K4373" s="91"/>
      <c r="L4373" s="91"/>
    </row>
    <row r="4374" spans="2:12" x14ac:dyDescent="0.25">
      <c r="B4374" s="67" t="s">
        <v>402</v>
      </c>
      <c r="C4374" s="67" t="s">
        <v>403</v>
      </c>
      <c r="D4374" s="68" t="s">
        <v>369</v>
      </c>
      <c r="E4374" s="67" t="s">
        <v>370</v>
      </c>
      <c r="F4374" s="68" t="s">
        <v>446</v>
      </c>
      <c r="G4374" s="67" t="s">
        <v>447</v>
      </c>
      <c r="H4374" s="68" t="s">
        <v>363</v>
      </c>
      <c r="I4374" s="69">
        <v>0</v>
      </c>
      <c r="J4374" s="69">
        <v>2</v>
      </c>
      <c r="K4374" s="91"/>
      <c r="L4374" s="91"/>
    </row>
    <row r="4375" spans="2:12" x14ac:dyDescent="0.25">
      <c r="B4375" s="67" t="s">
        <v>402</v>
      </c>
      <c r="C4375" s="67" t="s">
        <v>403</v>
      </c>
      <c r="D4375" s="68" t="s">
        <v>369</v>
      </c>
      <c r="E4375" s="67" t="s">
        <v>370</v>
      </c>
      <c r="F4375" s="68" t="s">
        <v>446</v>
      </c>
      <c r="G4375" s="67" t="s">
        <v>447</v>
      </c>
      <c r="H4375" s="68" t="s">
        <v>364</v>
      </c>
      <c r="I4375" s="69">
        <v>0</v>
      </c>
      <c r="J4375" s="69">
        <v>0</v>
      </c>
      <c r="K4375" s="91"/>
      <c r="L4375" s="91"/>
    </row>
    <row r="4376" spans="2:12" x14ac:dyDescent="0.25">
      <c r="B4376" s="67" t="s">
        <v>402</v>
      </c>
      <c r="C4376" s="67" t="s">
        <v>403</v>
      </c>
      <c r="D4376" s="68" t="s">
        <v>369</v>
      </c>
      <c r="E4376" s="67" t="s">
        <v>370</v>
      </c>
      <c r="F4376" s="68" t="s">
        <v>446</v>
      </c>
      <c r="G4376" s="67" t="s">
        <v>447</v>
      </c>
      <c r="H4376" s="68" t="s">
        <v>363</v>
      </c>
      <c r="I4376" s="69">
        <v>3</v>
      </c>
      <c r="J4376" s="69">
        <v>0</v>
      </c>
      <c r="K4376" s="91"/>
      <c r="L4376" s="91"/>
    </row>
    <row r="4377" spans="2:12" x14ac:dyDescent="0.25">
      <c r="B4377" s="67" t="s">
        <v>402</v>
      </c>
      <c r="C4377" s="67" t="s">
        <v>403</v>
      </c>
      <c r="D4377" s="68" t="s">
        <v>369</v>
      </c>
      <c r="E4377" s="67" t="s">
        <v>370</v>
      </c>
      <c r="F4377" s="68" t="s">
        <v>446</v>
      </c>
      <c r="G4377" s="67" t="s">
        <v>447</v>
      </c>
      <c r="H4377" s="68" t="s">
        <v>364</v>
      </c>
      <c r="I4377" s="69">
        <v>0</v>
      </c>
      <c r="J4377" s="69">
        <v>0</v>
      </c>
      <c r="K4377" s="91"/>
      <c r="L4377" s="91"/>
    </row>
    <row r="4378" spans="2:12" x14ac:dyDescent="0.25">
      <c r="B4378" s="67" t="s">
        <v>402</v>
      </c>
      <c r="C4378" s="67" t="s">
        <v>403</v>
      </c>
      <c r="D4378" s="68" t="s">
        <v>369</v>
      </c>
      <c r="E4378" s="67" t="s">
        <v>370</v>
      </c>
      <c r="F4378" s="68" t="s">
        <v>446</v>
      </c>
      <c r="G4378" s="67" t="s">
        <v>447</v>
      </c>
      <c r="H4378" s="68" t="s">
        <v>362</v>
      </c>
      <c r="I4378" s="69">
        <v>17</v>
      </c>
      <c r="J4378" s="69">
        <v>18</v>
      </c>
      <c r="K4378" s="91"/>
      <c r="L4378" s="91"/>
    </row>
    <row r="4379" spans="2:12" x14ac:dyDescent="0.25">
      <c r="B4379" s="67" t="s">
        <v>402</v>
      </c>
      <c r="C4379" s="67" t="s">
        <v>403</v>
      </c>
      <c r="D4379" s="68" t="s">
        <v>369</v>
      </c>
      <c r="E4379" s="67" t="s">
        <v>370</v>
      </c>
      <c r="F4379" s="68" t="s">
        <v>446</v>
      </c>
      <c r="G4379" s="67" t="s">
        <v>447</v>
      </c>
      <c r="H4379" s="68" t="s">
        <v>363</v>
      </c>
      <c r="I4379" s="69">
        <v>19</v>
      </c>
      <c r="J4379" s="69">
        <v>18</v>
      </c>
      <c r="K4379" s="91"/>
      <c r="L4379" s="91"/>
    </row>
    <row r="4380" spans="2:12" x14ac:dyDescent="0.25">
      <c r="B4380" s="67" t="s">
        <v>402</v>
      </c>
      <c r="C4380" s="67" t="s">
        <v>403</v>
      </c>
      <c r="D4380" s="68" t="s">
        <v>369</v>
      </c>
      <c r="E4380" s="67" t="s">
        <v>370</v>
      </c>
      <c r="F4380" s="68" t="s">
        <v>446</v>
      </c>
      <c r="G4380" s="67" t="s">
        <v>447</v>
      </c>
      <c r="H4380" s="68" t="s">
        <v>362</v>
      </c>
      <c r="I4380" s="69">
        <v>20</v>
      </c>
      <c r="J4380" s="69">
        <v>20</v>
      </c>
      <c r="K4380" s="91"/>
      <c r="L4380" s="91"/>
    </row>
    <row r="4381" spans="2:12" x14ac:dyDescent="0.25">
      <c r="B4381" s="67" t="s">
        <v>402</v>
      </c>
      <c r="C4381" s="67" t="s">
        <v>403</v>
      </c>
      <c r="D4381" s="68" t="s">
        <v>369</v>
      </c>
      <c r="E4381" s="67" t="s">
        <v>370</v>
      </c>
      <c r="F4381" s="68" t="s">
        <v>446</v>
      </c>
      <c r="G4381" s="67" t="s">
        <v>447</v>
      </c>
      <c r="H4381" s="68" t="s">
        <v>363</v>
      </c>
      <c r="I4381" s="69">
        <v>61</v>
      </c>
      <c r="J4381" s="69">
        <v>93</v>
      </c>
      <c r="K4381" s="91"/>
      <c r="L4381" s="91"/>
    </row>
    <row r="4382" spans="2:12" x14ac:dyDescent="0.25">
      <c r="B4382" s="67" t="s">
        <v>402</v>
      </c>
      <c r="C4382" s="67" t="s">
        <v>403</v>
      </c>
      <c r="D4382" s="68" t="s">
        <v>369</v>
      </c>
      <c r="E4382" s="67" t="s">
        <v>370</v>
      </c>
      <c r="F4382" s="68" t="s">
        <v>446</v>
      </c>
      <c r="G4382" s="67" t="s">
        <v>447</v>
      </c>
      <c r="H4382" s="68" t="s">
        <v>364</v>
      </c>
      <c r="I4382" s="69">
        <v>4</v>
      </c>
      <c r="J4382" s="69">
        <v>10</v>
      </c>
      <c r="K4382" s="91"/>
      <c r="L4382" s="91"/>
    </row>
    <row r="4383" spans="2:12" x14ac:dyDescent="0.25">
      <c r="B4383" s="67" t="s">
        <v>402</v>
      </c>
      <c r="C4383" s="67" t="s">
        <v>403</v>
      </c>
      <c r="D4383" s="68" t="s">
        <v>369</v>
      </c>
      <c r="E4383" s="67" t="s">
        <v>370</v>
      </c>
      <c r="F4383" s="68" t="s">
        <v>446</v>
      </c>
      <c r="G4383" s="67" t="s">
        <v>447</v>
      </c>
      <c r="H4383" s="68" t="s">
        <v>363</v>
      </c>
      <c r="I4383" s="69">
        <v>0</v>
      </c>
      <c r="J4383" s="69">
        <v>0</v>
      </c>
      <c r="K4383" s="91"/>
      <c r="L4383" s="91"/>
    </row>
    <row r="4384" spans="2:12" x14ac:dyDescent="0.25">
      <c r="B4384" s="67" t="s">
        <v>402</v>
      </c>
      <c r="C4384" s="67" t="s">
        <v>403</v>
      </c>
      <c r="D4384" s="68" t="s">
        <v>369</v>
      </c>
      <c r="E4384" s="67" t="s">
        <v>370</v>
      </c>
      <c r="F4384" s="68" t="s">
        <v>446</v>
      </c>
      <c r="G4384" s="67" t="s">
        <v>447</v>
      </c>
      <c r="H4384" s="68" t="s">
        <v>362</v>
      </c>
      <c r="I4384" s="69">
        <v>0</v>
      </c>
      <c r="J4384" s="69">
        <v>0</v>
      </c>
      <c r="K4384" s="91"/>
      <c r="L4384" s="91"/>
    </row>
    <row r="4385" spans="2:12" x14ac:dyDescent="0.25">
      <c r="B4385" s="67" t="s">
        <v>402</v>
      </c>
      <c r="C4385" s="67" t="s">
        <v>403</v>
      </c>
      <c r="D4385" s="68" t="s">
        <v>369</v>
      </c>
      <c r="E4385" s="67" t="s">
        <v>370</v>
      </c>
      <c r="F4385" s="68" t="s">
        <v>446</v>
      </c>
      <c r="G4385" s="67" t="s">
        <v>447</v>
      </c>
      <c r="H4385" s="68" t="s">
        <v>363</v>
      </c>
      <c r="I4385" s="69">
        <v>0</v>
      </c>
      <c r="J4385" s="69">
        <v>0</v>
      </c>
      <c r="K4385" s="91"/>
      <c r="L4385" s="91"/>
    </row>
    <row r="4386" spans="2:12" x14ac:dyDescent="0.25">
      <c r="B4386" s="67" t="s">
        <v>402</v>
      </c>
      <c r="C4386" s="67" t="s">
        <v>403</v>
      </c>
      <c r="D4386" s="68" t="s">
        <v>369</v>
      </c>
      <c r="E4386" s="67" t="s">
        <v>370</v>
      </c>
      <c r="F4386" s="68" t="s">
        <v>446</v>
      </c>
      <c r="G4386" s="67" t="s">
        <v>447</v>
      </c>
      <c r="H4386" s="68" t="s">
        <v>362</v>
      </c>
      <c r="I4386" s="69">
        <v>92</v>
      </c>
      <c r="J4386" s="69">
        <v>79</v>
      </c>
      <c r="K4386" s="91"/>
      <c r="L4386" s="91"/>
    </row>
    <row r="4387" spans="2:12" x14ac:dyDescent="0.25">
      <c r="B4387" s="67" t="s">
        <v>402</v>
      </c>
      <c r="C4387" s="67" t="s">
        <v>403</v>
      </c>
      <c r="D4387" s="68" t="s">
        <v>369</v>
      </c>
      <c r="E4387" s="67" t="s">
        <v>370</v>
      </c>
      <c r="F4387" s="68" t="s">
        <v>446</v>
      </c>
      <c r="G4387" s="67" t="s">
        <v>447</v>
      </c>
      <c r="H4387" s="68" t="s">
        <v>363</v>
      </c>
      <c r="I4387" s="69">
        <v>92</v>
      </c>
      <c r="J4387" s="69">
        <v>234</v>
      </c>
      <c r="K4387" s="91"/>
      <c r="L4387" s="91"/>
    </row>
    <row r="4388" spans="2:12" x14ac:dyDescent="0.25">
      <c r="B4388" s="67" t="s">
        <v>402</v>
      </c>
      <c r="C4388" s="67" t="s">
        <v>403</v>
      </c>
      <c r="D4388" s="68" t="s">
        <v>369</v>
      </c>
      <c r="E4388" s="67" t="s">
        <v>370</v>
      </c>
      <c r="F4388" s="68" t="s">
        <v>446</v>
      </c>
      <c r="G4388" s="67" t="s">
        <v>447</v>
      </c>
      <c r="H4388" s="68" t="s">
        <v>364</v>
      </c>
      <c r="I4388" s="69">
        <v>32</v>
      </c>
      <c r="J4388" s="69">
        <v>9</v>
      </c>
      <c r="K4388" s="91"/>
      <c r="L4388" s="91"/>
    </row>
    <row r="4389" spans="2:12" x14ac:dyDescent="0.25">
      <c r="B4389" s="67" t="s">
        <v>402</v>
      </c>
      <c r="C4389" s="67" t="s">
        <v>403</v>
      </c>
      <c r="D4389" s="68" t="s">
        <v>369</v>
      </c>
      <c r="E4389" s="67" t="s">
        <v>370</v>
      </c>
      <c r="F4389" s="68" t="s">
        <v>446</v>
      </c>
      <c r="G4389" s="67" t="s">
        <v>447</v>
      </c>
      <c r="H4389" s="68" t="s">
        <v>363</v>
      </c>
      <c r="I4389" s="69">
        <v>0</v>
      </c>
      <c r="J4389" s="69">
        <v>0</v>
      </c>
      <c r="K4389" s="91"/>
      <c r="L4389" s="91"/>
    </row>
    <row r="4390" spans="2:12" x14ac:dyDescent="0.25">
      <c r="B4390" s="67" t="s">
        <v>402</v>
      </c>
      <c r="C4390" s="67" t="s">
        <v>403</v>
      </c>
      <c r="D4390" s="68" t="s">
        <v>369</v>
      </c>
      <c r="E4390" s="67" t="s">
        <v>370</v>
      </c>
      <c r="F4390" s="68" t="s">
        <v>446</v>
      </c>
      <c r="G4390" s="67" t="s">
        <v>447</v>
      </c>
      <c r="H4390" s="68" t="s">
        <v>362</v>
      </c>
      <c r="I4390" s="69">
        <v>0</v>
      </c>
      <c r="J4390" s="69">
        <v>0</v>
      </c>
      <c r="K4390" s="91"/>
      <c r="L4390" s="91"/>
    </row>
    <row r="4391" spans="2:12" x14ac:dyDescent="0.25">
      <c r="B4391" s="67" t="s">
        <v>402</v>
      </c>
      <c r="C4391" s="67" t="s">
        <v>403</v>
      </c>
      <c r="D4391" s="68" t="s">
        <v>369</v>
      </c>
      <c r="E4391" s="67" t="s">
        <v>370</v>
      </c>
      <c r="F4391" s="68" t="s">
        <v>446</v>
      </c>
      <c r="G4391" s="67" t="s">
        <v>447</v>
      </c>
      <c r="H4391" s="68" t="s">
        <v>363</v>
      </c>
      <c r="I4391" s="69">
        <v>20</v>
      </c>
      <c r="J4391" s="69">
        <v>74</v>
      </c>
      <c r="K4391" s="91"/>
      <c r="L4391" s="91"/>
    </row>
    <row r="4392" spans="2:12" x14ac:dyDescent="0.25">
      <c r="B4392" s="67" t="s">
        <v>402</v>
      </c>
      <c r="C4392" s="67" t="s">
        <v>403</v>
      </c>
      <c r="D4392" s="68" t="s">
        <v>369</v>
      </c>
      <c r="E4392" s="67" t="s">
        <v>370</v>
      </c>
      <c r="F4392" s="68" t="s">
        <v>446</v>
      </c>
      <c r="G4392" s="67" t="s">
        <v>447</v>
      </c>
      <c r="H4392" s="68" t="s">
        <v>364</v>
      </c>
      <c r="I4392" s="69">
        <v>0</v>
      </c>
      <c r="J4392" s="69">
        <v>0</v>
      </c>
      <c r="K4392" s="91"/>
      <c r="L4392" s="91"/>
    </row>
    <row r="4393" spans="2:12" x14ac:dyDescent="0.25">
      <c r="B4393" s="67" t="s">
        <v>402</v>
      </c>
      <c r="C4393" s="67" t="s">
        <v>403</v>
      </c>
      <c r="D4393" s="68" t="s">
        <v>369</v>
      </c>
      <c r="E4393" s="67" t="s">
        <v>370</v>
      </c>
      <c r="F4393" s="68" t="s">
        <v>446</v>
      </c>
      <c r="G4393" s="67" t="s">
        <v>447</v>
      </c>
      <c r="H4393" s="68" t="s">
        <v>362</v>
      </c>
      <c r="I4393" s="69">
        <v>72</v>
      </c>
      <c r="J4393" s="69">
        <v>93</v>
      </c>
      <c r="K4393" s="91"/>
      <c r="L4393" s="91"/>
    </row>
    <row r="4394" spans="2:12" x14ac:dyDescent="0.25">
      <c r="B4394" s="67" t="s">
        <v>402</v>
      </c>
      <c r="C4394" s="67" t="s">
        <v>403</v>
      </c>
      <c r="D4394" s="68" t="s">
        <v>369</v>
      </c>
      <c r="E4394" s="67" t="s">
        <v>370</v>
      </c>
      <c r="F4394" s="68" t="s">
        <v>446</v>
      </c>
      <c r="G4394" s="67" t="s">
        <v>447</v>
      </c>
      <c r="H4394" s="68" t="s">
        <v>363</v>
      </c>
      <c r="I4394" s="69">
        <v>166</v>
      </c>
      <c r="J4394" s="69">
        <v>172</v>
      </c>
      <c r="K4394" s="91"/>
      <c r="L4394" s="91"/>
    </row>
    <row r="4395" spans="2:12" x14ac:dyDescent="0.25">
      <c r="B4395" s="67" t="s">
        <v>402</v>
      </c>
      <c r="C4395" s="67" t="s">
        <v>403</v>
      </c>
      <c r="D4395" s="68" t="s">
        <v>369</v>
      </c>
      <c r="E4395" s="67" t="s">
        <v>370</v>
      </c>
      <c r="F4395" s="68" t="s">
        <v>446</v>
      </c>
      <c r="G4395" s="67" t="s">
        <v>447</v>
      </c>
      <c r="H4395" s="68" t="s">
        <v>364</v>
      </c>
      <c r="I4395" s="69">
        <v>25</v>
      </c>
      <c r="J4395" s="69">
        <v>33</v>
      </c>
      <c r="K4395" s="91"/>
      <c r="L4395" s="91"/>
    </row>
    <row r="4396" spans="2:12" x14ac:dyDescent="0.25">
      <c r="B4396" s="67" t="s">
        <v>402</v>
      </c>
      <c r="C4396" s="67" t="s">
        <v>403</v>
      </c>
      <c r="D4396" s="68" t="s">
        <v>369</v>
      </c>
      <c r="E4396" s="67" t="s">
        <v>370</v>
      </c>
      <c r="F4396" s="68" t="s">
        <v>446</v>
      </c>
      <c r="G4396" s="67" t="s">
        <v>447</v>
      </c>
      <c r="H4396" s="68" t="s">
        <v>362</v>
      </c>
      <c r="I4396" s="69">
        <v>0</v>
      </c>
      <c r="J4396" s="69">
        <v>0</v>
      </c>
      <c r="K4396" s="91"/>
      <c r="L4396" s="91"/>
    </row>
    <row r="4397" spans="2:12" x14ac:dyDescent="0.25">
      <c r="B4397" s="67" t="s">
        <v>402</v>
      </c>
      <c r="C4397" s="67" t="s">
        <v>403</v>
      </c>
      <c r="D4397" s="68" t="s">
        <v>369</v>
      </c>
      <c r="E4397" s="67" t="s">
        <v>370</v>
      </c>
      <c r="F4397" s="68" t="s">
        <v>446</v>
      </c>
      <c r="G4397" s="67" t="s">
        <v>447</v>
      </c>
      <c r="H4397" s="68" t="s">
        <v>363</v>
      </c>
      <c r="I4397" s="69">
        <v>0</v>
      </c>
      <c r="J4397" s="69">
        <v>0</v>
      </c>
      <c r="K4397" s="91"/>
      <c r="L4397" s="91"/>
    </row>
    <row r="4398" spans="2:12" x14ac:dyDescent="0.25">
      <c r="B4398" s="67" t="s">
        <v>402</v>
      </c>
      <c r="C4398" s="67" t="s">
        <v>403</v>
      </c>
      <c r="D4398" s="68" t="s">
        <v>369</v>
      </c>
      <c r="E4398" s="67" t="s">
        <v>370</v>
      </c>
      <c r="F4398" s="68" t="s">
        <v>446</v>
      </c>
      <c r="G4398" s="67" t="s">
        <v>447</v>
      </c>
      <c r="H4398" s="68" t="s">
        <v>364</v>
      </c>
      <c r="I4398" s="69">
        <v>0</v>
      </c>
      <c r="J4398" s="69">
        <v>0</v>
      </c>
      <c r="K4398" s="91"/>
      <c r="L4398" s="91"/>
    </row>
    <row r="4399" spans="2:12" x14ac:dyDescent="0.25">
      <c r="B4399" s="67" t="s">
        <v>402</v>
      </c>
      <c r="C4399" s="67" t="s">
        <v>403</v>
      </c>
      <c r="D4399" s="68" t="s">
        <v>369</v>
      </c>
      <c r="E4399" s="67" t="s">
        <v>370</v>
      </c>
      <c r="F4399" s="68" t="s">
        <v>446</v>
      </c>
      <c r="G4399" s="67" t="s">
        <v>447</v>
      </c>
      <c r="H4399" s="68" t="s">
        <v>362</v>
      </c>
      <c r="I4399" s="69">
        <v>5</v>
      </c>
      <c r="J4399" s="69">
        <v>5</v>
      </c>
      <c r="K4399" s="91"/>
      <c r="L4399" s="91"/>
    </row>
    <row r="4400" spans="2:12" x14ac:dyDescent="0.25">
      <c r="B4400" s="67" t="s">
        <v>402</v>
      </c>
      <c r="C4400" s="67" t="s">
        <v>403</v>
      </c>
      <c r="D4400" s="68" t="s">
        <v>369</v>
      </c>
      <c r="E4400" s="67" t="s">
        <v>370</v>
      </c>
      <c r="F4400" s="68" t="s">
        <v>446</v>
      </c>
      <c r="G4400" s="67" t="s">
        <v>447</v>
      </c>
      <c r="H4400" s="68" t="s">
        <v>363</v>
      </c>
      <c r="I4400" s="69">
        <v>3</v>
      </c>
      <c r="J4400" s="69">
        <v>8</v>
      </c>
      <c r="K4400" s="91"/>
      <c r="L4400" s="91"/>
    </row>
    <row r="4401" spans="2:12" x14ac:dyDescent="0.25">
      <c r="B4401" s="67" t="s">
        <v>402</v>
      </c>
      <c r="C4401" s="67" t="s">
        <v>403</v>
      </c>
      <c r="D4401" s="68" t="s">
        <v>369</v>
      </c>
      <c r="E4401" s="67" t="s">
        <v>370</v>
      </c>
      <c r="F4401" s="68" t="s">
        <v>446</v>
      </c>
      <c r="G4401" s="67" t="s">
        <v>447</v>
      </c>
      <c r="H4401" s="68" t="s">
        <v>364</v>
      </c>
      <c r="I4401" s="69">
        <v>0</v>
      </c>
      <c r="J4401" s="69">
        <v>0</v>
      </c>
      <c r="K4401" s="91"/>
      <c r="L4401" s="91"/>
    </row>
    <row r="4402" spans="2:12" x14ac:dyDescent="0.25">
      <c r="B4402" s="67" t="s">
        <v>402</v>
      </c>
      <c r="C4402" s="67" t="s">
        <v>403</v>
      </c>
      <c r="D4402" s="68" t="s">
        <v>369</v>
      </c>
      <c r="E4402" s="67" t="s">
        <v>370</v>
      </c>
      <c r="F4402" s="68" t="s">
        <v>446</v>
      </c>
      <c r="G4402" s="67" t="s">
        <v>447</v>
      </c>
      <c r="H4402" s="68" t="s">
        <v>362</v>
      </c>
      <c r="I4402" s="69">
        <v>28</v>
      </c>
      <c r="J4402" s="69">
        <v>30</v>
      </c>
      <c r="K4402" s="91"/>
      <c r="L4402" s="91"/>
    </row>
    <row r="4403" spans="2:12" x14ac:dyDescent="0.25">
      <c r="B4403" s="67" t="s">
        <v>402</v>
      </c>
      <c r="C4403" s="67" t="s">
        <v>403</v>
      </c>
      <c r="D4403" s="68" t="s">
        <v>369</v>
      </c>
      <c r="E4403" s="67" t="s">
        <v>370</v>
      </c>
      <c r="F4403" s="68" t="s">
        <v>446</v>
      </c>
      <c r="G4403" s="67" t="s">
        <v>447</v>
      </c>
      <c r="H4403" s="68" t="s">
        <v>363</v>
      </c>
      <c r="I4403" s="69">
        <v>4</v>
      </c>
      <c r="J4403" s="69">
        <v>24</v>
      </c>
      <c r="K4403" s="91"/>
      <c r="L4403" s="91"/>
    </row>
    <row r="4404" spans="2:12" x14ac:dyDescent="0.25">
      <c r="B4404" s="67" t="s">
        <v>402</v>
      </c>
      <c r="C4404" s="67" t="s">
        <v>403</v>
      </c>
      <c r="D4404" s="68" t="s">
        <v>369</v>
      </c>
      <c r="E4404" s="67" t="s">
        <v>370</v>
      </c>
      <c r="F4404" s="68" t="s">
        <v>446</v>
      </c>
      <c r="G4404" s="67" t="s">
        <v>447</v>
      </c>
      <c r="H4404" s="68" t="s">
        <v>364</v>
      </c>
      <c r="I4404" s="69">
        <v>5</v>
      </c>
      <c r="J4404" s="69">
        <v>22</v>
      </c>
      <c r="K4404" s="91"/>
      <c r="L4404" s="91"/>
    </row>
    <row r="4405" spans="2:12" x14ac:dyDescent="0.25">
      <c r="B4405" s="67" t="s">
        <v>402</v>
      </c>
      <c r="C4405" s="67" t="s">
        <v>403</v>
      </c>
      <c r="D4405" s="68" t="s">
        <v>369</v>
      </c>
      <c r="E4405" s="67" t="s">
        <v>370</v>
      </c>
      <c r="F4405" s="68" t="s">
        <v>446</v>
      </c>
      <c r="G4405" s="67" t="s">
        <v>447</v>
      </c>
      <c r="H4405" s="68" t="s">
        <v>362</v>
      </c>
      <c r="I4405" s="69">
        <v>0</v>
      </c>
      <c r="J4405" s="69">
        <v>9</v>
      </c>
      <c r="K4405" s="91"/>
      <c r="L4405" s="91"/>
    </row>
    <row r="4406" spans="2:12" x14ac:dyDescent="0.25">
      <c r="B4406" s="67" t="s">
        <v>402</v>
      </c>
      <c r="C4406" s="67" t="s">
        <v>403</v>
      </c>
      <c r="D4406" s="68" t="s">
        <v>369</v>
      </c>
      <c r="E4406" s="67" t="s">
        <v>370</v>
      </c>
      <c r="F4406" s="68" t="s">
        <v>446</v>
      </c>
      <c r="G4406" s="67" t="s">
        <v>447</v>
      </c>
      <c r="H4406" s="68" t="s">
        <v>363</v>
      </c>
      <c r="I4406" s="69">
        <v>114</v>
      </c>
      <c r="J4406" s="69">
        <v>89</v>
      </c>
      <c r="K4406" s="91"/>
      <c r="L4406" s="91"/>
    </row>
    <row r="4407" spans="2:12" x14ac:dyDescent="0.25">
      <c r="B4407" s="67" t="s">
        <v>402</v>
      </c>
      <c r="C4407" s="67" t="s">
        <v>403</v>
      </c>
      <c r="D4407" s="68" t="s">
        <v>369</v>
      </c>
      <c r="E4407" s="67" t="s">
        <v>370</v>
      </c>
      <c r="F4407" s="68" t="s">
        <v>446</v>
      </c>
      <c r="G4407" s="67" t="s">
        <v>447</v>
      </c>
      <c r="H4407" s="68" t="s">
        <v>364</v>
      </c>
      <c r="I4407" s="69">
        <v>4</v>
      </c>
      <c r="J4407" s="69">
        <v>20</v>
      </c>
      <c r="K4407" s="91"/>
      <c r="L4407" s="91"/>
    </row>
    <row r="4408" spans="2:12" x14ac:dyDescent="0.25">
      <c r="B4408" s="67" t="s">
        <v>402</v>
      </c>
      <c r="C4408" s="67" t="s">
        <v>403</v>
      </c>
      <c r="D4408" s="68" t="s">
        <v>369</v>
      </c>
      <c r="E4408" s="67" t="s">
        <v>370</v>
      </c>
      <c r="F4408" s="68" t="s">
        <v>446</v>
      </c>
      <c r="G4408" s="67" t="s">
        <v>447</v>
      </c>
      <c r="H4408" s="68" t="s">
        <v>362</v>
      </c>
      <c r="I4408" s="69">
        <v>0</v>
      </c>
      <c r="J4408" s="69">
        <v>0</v>
      </c>
      <c r="K4408" s="91"/>
      <c r="L4408" s="91"/>
    </row>
    <row r="4409" spans="2:12" x14ac:dyDescent="0.25">
      <c r="B4409" s="67" t="s">
        <v>402</v>
      </c>
      <c r="C4409" s="67" t="s">
        <v>403</v>
      </c>
      <c r="D4409" s="68" t="s">
        <v>369</v>
      </c>
      <c r="E4409" s="67" t="s">
        <v>370</v>
      </c>
      <c r="F4409" s="68" t="s">
        <v>446</v>
      </c>
      <c r="G4409" s="67" t="s">
        <v>447</v>
      </c>
      <c r="H4409" s="68" t="s">
        <v>363</v>
      </c>
      <c r="I4409" s="69">
        <v>28</v>
      </c>
      <c r="J4409" s="69">
        <v>0</v>
      </c>
      <c r="K4409" s="91"/>
      <c r="L4409" s="91"/>
    </row>
    <row r="4410" spans="2:12" x14ac:dyDescent="0.25">
      <c r="B4410" s="67" t="s">
        <v>402</v>
      </c>
      <c r="C4410" s="67" t="s">
        <v>403</v>
      </c>
      <c r="D4410" s="68" t="s">
        <v>369</v>
      </c>
      <c r="E4410" s="67" t="s">
        <v>370</v>
      </c>
      <c r="F4410" s="68" t="s">
        <v>446</v>
      </c>
      <c r="G4410" s="67" t="s">
        <v>447</v>
      </c>
      <c r="H4410" s="68" t="s">
        <v>364</v>
      </c>
      <c r="I4410" s="69">
        <v>0</v>
      </c>
      <c r="J4410" s="69">
        <v>0</v>
      </c>
      <c r="K4410" s="91"/>
      <c r="L4410" s="91"/>
    </row>
    <row r="4411" spans="2:12" x14ac:dyDescent="0.25">
      <c r="B4411" s="67" t="s">
        <v>402</v>
      </c>
      <c r="C4411" s="67" t="s">
        <v>403</v>
      </c>
      <c r="D4411" s="68" t="s">
        <v>369</v>
      </c>
      <c r="E4411" s="67" t="s">
        <v>370</v>
      </c>
      <c r="F4411" s="68" t="s">
        <v>446</v>
      </c>
      <c r="G4411" s="67" t="s">
        <v>447</v>
      </c>
      <c r="H4411" s="68" t="s">
        <v>362</v>
      </c>
      <c r="I4411" s="69">
        <v>27</v>
      </c>
      <c r="J4411" s="69">
        <v>20</v>
      </c>
      <c r="K4411" s="91"/>
      <c r="L4411" s="91"/>
    </row>
    <row r="4412" spans="2:12" x14ac:dyDescent="0.25">
      <c r="B4412" s="67" t="s">
        <v>402</v>
      </c>
      <c r="C4412" s="67" t="s">
        <v>403</v>
      </c>
      <c r="D4412" s="68" t="s">
        <v>369</v>
      </c>
      <c r="E4412" s="67" t="s">
        <v>370</v>
      </c>
      <c r="F4412" s="68" t="s">
        <v>446</v>
      </c>
      <c r="G4412" s="67" t="s">
        <v>447</v>
      </c>
      <c r="H4412" s="68" t="s">
        <v>363</v>
      </c>
      <c r="I4412" s="69">
        <v>142</v>
      </c>
      <c r="J4412" s="69">
        <v>138</v>
      </c>
      <c r="K4412" s="91"/>
      <c r="L4412" s="91"/>
    </row>
    <row r="4413" spans="2:12" x14ac:dyDescent="0.25">
      <c r="B4413" s="67" t="s">
        <v>402</v>
      </c>
      <c r="C4413" s="67" t="s">
        <v>403</v>
      </c>
      <c r="D4413" s="68" t="s">
        <v>369</v>
      </c>
      <c r="E4413" s="67" t="s">
        <v>370</v>
      </c>
      <c r="F4413" s="68" t="s">
        <v>446</v>
      </c>
      <c r="G4413" s="67" t="s">
        <v>447</v>
      </c>
      <c r="H4413" s="68" t="s">
        <v>364</v>
      </c>
      <c r="I4413" s="69">
        <v>33</v>
      </c>
      <c r="J4413" s="69">
        <v>63</v>
      </c>
      <c r="K4413" s="91"/>
      <c r="L4413" s="91"/>
    </row>
    <row r="4414" spans="2:12" x14ac:dyDescent="0.25">
      <c r="B4414" s="67" t="s">
        <v>402</v>
      </c>
      <c r="C4414" s="67" t="s">
        <v>403</v>
      </c>
      <c r="D4414" s="68" t="s">
        <v>369</v>
      </c>
      <c r="E4414" s="67" t="s">
        <v>370</v>
      </c>
      <c r="F4414" s="68" t="s">
        <v>446</v>
      </c>
      <c r="G4414" s="67" t="s">
        <v>447</v>
      </c>
      <c r="H4414" s="68" t="s">
        <v>362</v>
      </c>
      <c r="I4414" s="69">
        <v>68</v>
      </c>
      <c r="J4414" s="69">
        <v>131</v>
      </c>
      <c r="K4414" s="91"/>
      <c r="L4414" s="91"/>
    </row>
    <row r="4415" spans="2:12" x14ac:dyDescent="0.25">
      <c r="B4415" s="67" t="s">
        <v>402</v>
      </c>
      <c r="C4415" s="67" t="s">
        <v>403</v>
      </c>
      <c r="D4415" s="68" t="s">
        <v>369</v>
      </c>
      <c r="E4415" s="67" t="s">
        <v>370</v>
      </c>
      <c r="F4415" s="68" t="s">
        <v>446</v>
      </c>
      <c r="G4415" s="67" t="s">
        <v>447</v>
      </c>
      <c r="H4415" s="68" t="s">
        <v>363</v>
      </c>
      <c r="I4415" s="69">
        <v>207</v>
      </c>
      <c r="J4415" s="69">
        <v>288</v>
      </c>
      <c r="K4415" s="91"/>
      <c r="L4415" s="91"/>
    </row>
    <row r="4416" spans="2:12" x14ac:dyDescent="0.25">
      <c r="B4416" s="67" t="s">
        <v>402</v>
      </c>
      <c r="C4416" s="67" t="s">
        <v>403</v>
      </c>
      <c r="D4416" s="68" t="s">
        <v>369</v>
      </c>
      <c r="E4416" s="67" t="s">
        <v>370</v>
      </c>
      <c r="F4416" s="68" t="s">
        <v>446</v>
      </c>
      <c r="G4416" s="67" t="s">
        <v>447</v>
      </c>
      <c r="H4416" s="68" t="s">
        <v>364</v>
      </c>
      <c r="I4416" s="69">
        <v>47</v>
      </c>
      <c r="J4416" s="69">
        <v>60</v>
      </c>
      <c r="K4416" s="91"/>
      <c r="L4416" s="91"/>
    </row>
    <row r="4417" spans="2:12" x14ac:dyDescent="0.25">
      <c r="B4417" s="67" t="s">
        <v>402</v>
      </c>
      <c r="C4417" s="67" t="s">
        <v>403</v>
      </c>
      <c r="D4417" s="68" t="s">
        <v>369</v>
      </c>
      <c r="E4417" s="67" t="s">
        <v>370</v>
      </c>
      <c r="F4417" s="68" t="s">
        <v>446</v>
      </c>
      <c r="G4417" s="67" t="s">
        <v>447</v>
      </c>
      <c r="H4417" s="68" t="s">
        <v>362</v>
      </c>
      <c r="I4417" s="69">
        <v>9</v>
      </c>
      <c r="J4417" s="69">
        <v>28</v>
      </c>
      <c r="K4417" s="91"/>
      <c r="L4417" s="91"/>
    </row>
    <row r="4418" spans="2:12" x14ac:dyDescent="0.25">
      <c r="B4418" s="67" t="s">
        <v>402</v>
      </c>
      <c r="C4418" s="67" t="s">
        <v>403</v>
      </c>
      <c r="D4418" s="68" t="s">
        <v>369</v>
      </c>
      <c r="E4418" s="67" t="s">
        <v>370</v>
      </c>
      <c r="F4418" s="68" t="s">
        <v>446</v>
      </c>
      <c r="G4418" s="67" t="s">
        <v>447</v>
      </c>
      <c r="H4418" s="68" t="s">
        <v>363</v>
      </c>
      <c r="I4418" s="69">
        <v>210</v>
      </c>
      <c r="J4418" s="69">
        <v>239</v>
      </c>
      <c r="K4418" s="91"/>
      <c r="L4418" s="91"/>
    </row>
    <row r="4419" spans="2:12" x14ac:dyDescent="0.25">
      <c r="B4419" s="67" t="s">
        <v>402</v>
      </c>
      <c r="C4419" s="67" t="s">
        <v>403</v>
      </c>
      <c r="D4419" s="68" t="s">
        <v>369</v>
      </c>
      <c r="E4419" s="67" t="s">
        <v>370</v>
      </c>
      <c r="F4419" s="68" t="s">
        <v>446</v>
      </c>
      <c r="G4419" s="67" t="s">
        <v>447</v>
      </c>
      <c r="H4419" s="68" t="s">
        <v>364</v>
      </c>
      <c r="I4419" s="69">
        <v>108</v>
      </c>
      <c r="J4419" s="69">
        <v>121</v>
      </c>
      <c r="K4419" s="91"/>
      <c r="L4419" s="91"/>
    </row>
    <row r="4420" spans="2:12" x14ac:dyDescent="0.25">
      <c r="B4420" s="67" t="s">
        <v>402</v>
      </c>
      <c r="C4420" s="67" t="s">
        <v>403</v>
      </c>
      <c r="D4420" s="68" t="s">
        <v>369</v>
      </c>
      <c r="E4420" s="67" t="s">
        <v>370</v>
      </c>
      <c r="F4420" s="68" t="s">
        <v>446</v>
      </c>
      <c r="G4420" s="67" t="s">
        <v>447</v>
      </c>
      <c r="H4420" s="68" t="s">
        <v>362</v>
      </c>
      <c r="I4420" s="69">
        <v>0</v>
      </c>
      <c r="J4420" s="69">
        <v>6</v>
      </c>
      <c r="K4420" s="91"/>
      <c r="L4420" s="91"/>
    </row>
    <row r="4421" spans="2:12" x14ac:dyDescent="0.25">
      <c r="B4421" s="67" t="s">
        <v>402</v>
      </c>
      <c r="C4421" s="67" t="s">
        <v>403</v>
      </c>
      <c r="D4421" s="68" t="s">
        <v>369</v>
      </c>
      <c r="E4421" s="67" t="s">
        <v>370</v>
      </c>
      <c r="F4421" s="68" t="s">
        <v>446</v>
      </c>
      <c r="G4421" s="67" t="s">
        <v>447</v>
      </c>
      <c r="H4421" s="68" t="s">
        <v>363</v>
      </c>
      <c r="I4421" s="69">
        <v>168</v>
      </c>
      <c r="J4421" s="69">
        <v>236</v>
      </c>
      <c r="K4421" s="91"/>
      <c r="L4421" s="91"/>
    </row>
    <row r="4422" spans="2:12" x14ac:dyDescent="0.25">
      <c r="B4422" s="67" t="s">
        <v>402</v>
      </c>
      <c r="C4422" s="67" t="s">
        <v>403</v>
      </c>
      <c r="D4422" s="68" t="s">
        <v>369</v>
      </c>
      <c r="E4422" s="67" t="s">
        <v>370</v>
      </c>
      <c r="F4422" s="68" t="s">
        <v>446</v>
      </c>
      <c r="G4422" s="67" t="s">
        <v>447</v>
      </c>
      <c r="H4422" s="68" t="s">
        <v>364</v>
      </c>
      <c r="I4422" s="69">
        <v>31</v>
      </c>
      <c r="J4422" s="69">
        <v>34</v>
      </c>
      <c r="K4422" s="91"/>
      <c r="L4422" s="91"/>
    </row>
    <row r="4423" spans="2:12" x14ac:dyDescent="0.25">
      <c r="B4423" s="67" t="s">
        <v>402</v>
      </c>
      <c r="C4423" s="67" t="s">
        <v>403</v>
      </c>
      <c r="D4423" s="68" t="s">
        <v>369</v>
      </c>
      <c r="E4423" s="67" t="s">
        <v>370</v>
      </c>
      <c r="F4423" s="68" t="s">
        <v>446</v>
      </c>
      <c r="G4423" s="67" t="s">
        <v>447</v>
      </c>
      <c r="H4423" s="68" t="s">
        <v>362</v>
      </c>
      <c r="I4423" s="69">
        <v>-2</v>
      </c>
      <c r="J4423" s="69">
        <v>0</v>
      </c>
      <c r="K4423" s="91"/>
      <c r="L4423" s="91"/>
    </row>
    <row r="4424" spans="2:12" x14ac:dyDescent="0.25">
      <c r="B4424" s="67" t="s">
        <v>402</v>
      </c>
      <c r="C4424" s="67" t="s">
        <v>403</v>
      </c>
      <c r="D4424" s="68" t="s">
        <v>369</v>
      </c>
      <c r="E4424" s="67" t="s">
        <v>370</v>
      </c>
      <c r="F4424" s="68" t="s">
        <v>446</v>
      </c>
      <c r="G4424" s="67" t="s">
        <v>447</v>
      </c>
      <c r="H4424" s="68" t="s">
        <v>363</v>
      </c>
      <c r="I4424" s="69">
        <v>0</v>
      </c>
      <c r="J4424" s="69">
        <v>6</v>
      </c>
      <c r="K4424" s="91"/>
      <c r="L4424" s="91"/>
    </row>
    <row r="4425" spans="2:12" x14ac:dyDescent="0.25">
      <c r="B4425" s="67" t="s">
        <v>402</v>
      </c>
      <c r="C4425" s="67" t="s">
        <v>403</v>
      </c>
      <c r="D4425" s="68" t="s">
        <v>369</v>
      </c>
      <c r="E4425" s="67" t="s">
        <v>370</v>
      </c>
      <c r="F4425" s="68" t="s">
        <v>446</v>
      </c>
      <c r="G4425" s="67" t="s">
        <v>447</v>
      </c>
      <c r="H4425" s="68" t="s">
        <v>364</v>
      </c>
      <c r="I4425" s="69">
        <v>0</v>
      </c>
      <c r="J4425" s="69">
        <v>16</v>
      </c>
      <c r="K4425" s="91"/>
      <c r="L4425" s="91"/>
    </row>
    <row r="4426" spans="2:12" x14ac:dyDescent="0.25">
      <c r="B4426" s="67" t="s">
        <v>402</v>
      </c>
      <c r="C4426" s="67" t="s">
        <v>403</v>
      </c>
      <c r="D4426" s="68" t="s">
        <v>369</v>
      </c>
      <c r="E4426" s="67" t="s">
        <v>370</v>
      </c>
      <c r="F4426" s="68" t="s">
        <v>446</v>
      </c>
      <c r="G4426" s="67" t="s">
        <v>447</v>
      </c>
      <c r="H4426" s="68" t="s">
        <v>363</v>
      </c>
      <c r="I4426" s="69">
        <v>0</v>
      </c>
      <c r="J4426" s="69">
        <v>0</v>
      </c>
      <c r="K4426" s="91"/>
      <c r="L4426" s="91"/>
    </row>
    <row r="4427" spans="2:12" x14ac:dyDescent="0.25">
      <c r="B4427" s="67" t="s">
        <v>402</v>
      </c>
      <c r="C4427" s="67" t="s">
        <v>403</v>
      </c>
      <c r="D4427" s="68" t="s">
        <v>369</v>
      </c>
      <c r="E4427" s="67" t="s">
        <v>370</v>
      </c>
      <c r="F4427" s="68" t="s">
        <v>446</v>
      </c>
      <c r="G4427" s="67" t="s">
        <v>447</v>
      </c>
      <c r="H4427" s="68" t="s">
        <v>364</v>
      </c>
      <c r="I4427" s="69">
        <v>0</v>
      </c>
      <c r="J4427" s="69">
        <v>0</v>
      </c>
      <c r="K4427" s="91"/>
      <c r="L4427" s="91"/>
    </row>
    <row r="4428" spans="2:12" x14ac:dyDescent="0.25">
      <c r="B4428" s="67" t="s">
        <v>402</v>
      </c>
      <c r="C4428" s="67" t="s">
        <v>403</v>
      </c>
      <c r="D4428" s="68" t="s">
        <v>369</v>
      </c>
      <c r="E4428" s="67" t="s">
        <v>370</v>
      </c>
      <c r="F4428" s="68" t="s">
        <v>446</v>
      </c>
      <c r="G4428" s="67" t="s">
        <v>447</v>
      </c>
      <c r="H4428" s="68" t="s">
        <v>362</v>
      </c>
      <c r="I4428" s="69">
        <v>0</v>
      </c>
      <c r="J4428" s="69">
        <v>0</v>
      </c>
      <c r="K4428" s="91"/>
      <c r="L4428" s="91"/>
    </row>
    <row r="4429" spans="2:12" x14ac:dyDescent="0.25">
      <c r="B4429" s="67" t="s">
        <v>402</v>
      </c>
      <c r="C4429" s="67" t="s">
        <v>403</v>
      </c>
      <c r="D4429" s="68" t="s">
        <v>369</v>
      </c>
      <c r="E4429" s="67" t="s">
        <v>370</v>
      </c>
      <c r="F4429" s="68" t="s">
        <v>446</v>
      </c>
      <c r="G4429" s="67" t="s">
        <v>447</v>
      </c>
      <c r="H4429" s="68" t="s">
        <v>363</v>
      </c>
      <c r="I4429" s="69">
        <v>1</v>
      </c>
      <c r="J4429" s="69">
        <v>45</v>
      </c>
      <c r="K4429" s="91"/>
      <c r="L4429" s="91"/>
    </row>
    <row r="4430" spans="2:12" x14ac:dyDescent="0.25">
      <c r="B4430" s="67" t="s">
        <v>402</v>
      </c>
      <c r="C4430" s="67" t="s">
        <v>403</v>
      </c>
      <c r="D4430" s="68" t="s">
        <v>369</v>
      </c>
      <c r="E4430" s="67" t="s">
        <v>370</v>
      </c>
      <c r="F4430" s="68" t="s">
        <v>446</v>
      </c>
      <c r="G4430" s="67" t="s">
        <v>447</v>
      </c>
      <c r="H4430" s="68" t="s">
        <v>364</v>
      </c>
      <c r="I4430" s="69">
        <v>0</v>
      </c>
      <c r="J4430" s="69">
        <v>0</v>
      </c>
      <c r="K4430" s="91"/>
      <c r="L4430" s="91"/>
    </row>
    <row r="4431" spans="2:12" x14ac:dyDescent="0.25">
      <c r="B4431" s="67" t="s">
        <v>402</v>
      </c>
      <c r="C4431" s="67" t="s">
        <v>403</v>
      </c>
      <c r="D4431" s="68" t="s">
        <v>369</v>
      </c>
      <c r="E4431" s="67" t="s">
        <v>370</v>
      </c>
      <c r="F4431" s="68" t="s">
        <v>446</v>
      </c>
      <c r="G4431" s="67" t="s">
        <v>447</v>
      </c>
      <c r="H4431" s="68" t="s">
        <v>364</v>
      </c>
      <c r="I4431" s="69">
        <v>0</v>
      </c>
      <c r="J4431" s="69">
        <v>0</v>
      </c>
      <c r="K4431" s="91"/>
      <c r="L4431" s="91"/>
    </row>
    <row r="4432" spans="2:12" x14ac:dyDescent="0.25">
      <c r="B4432" s="67" t="s">
        <v>402</v>
      </c>
      <c r="C4432" s="67" t="s">
        <v>403</v>
      </c>
      <c r="D4432" s="68" t="s">
        <v>369</v>
      </c>
      <c r="E4432" s="67" t="s">
        <v>370</v>
      </c>
      <c r="F4432" s="68" t="s">
        <v>446</v>
      </c>
      <c r="G4432" s="67" t="s">
        <v>447</v>
      </c>
      <c r="H4432" s="68" t="s">
        <v>362</v>
      </c>
      <c r="I4432" s="69">
        <v>0</v>
      </c>
      <c r="J4432" s="69">
        <v>0</v>
      </c>
      <c r="K4432" s="91"/>
      <c r="L4432" s="91"/>
    </row>
    <row r="4433" spans="2:12" x14ac:dyDescent="0.25">
      <c r="B4433" s="67" t="s">
        <v>402</v>
      </c>
      <c r="C4433" s="67" t="s">
        <v>403</v>
      </c>
      <c r="D4433" s="68" t="s">
        <v>369</v>
      </c>
      <c r="E4433" s="67" t="s">
        <v>370</v>
      </c>
      <c r="F4433" s="68" t="s">
        <v>446</v>
      </c>
      <c r="G4433" s="67" t="s">
        <v>447</v>
      </c>
      <c r="H4433" s="68" t="s">
        <v>363</v>
      </c>
      <c r="I4433" s="69">
        <v>76</v>
      </c>
      <c r="J4433" s="69">
        <v>0</v>
      </c>
      <c r="K4433" s="91"/>
      <c r="L4433" s="91"/>
    </row>
    <row r="4434" spans="2:12" x14ac:dyDescent="0.25">
      <c r="B4434" s="67" t="s">
        <v>402</v>
      </c>
      <c r="C4434" s="67" t="s">
        <v>403</v>
      </c>
      <c r="D4434" s="68" t="s">
        <v>369</v>
      </c>
      <c r="E4434" s="67" t="s">
        <v>370</v>
      </c>
      <c r="F4434" s="68" t="s">
        <v>446</v>
      </c>
      <c r="G4434" s="67" t="s">
        <v>447</v>
      </c>
      <c r="H4434" s="68" t="s">
        <v>364</v>
      </c>
      <c r="I4434" s="69">
        <v>10</v>
      </c>
      <c r="J4434" s="69">
        <v>12</v>
      </c>
      <c r="K4434" s="91"/>
      <c r="L4434" s="91"/>
    </row>
    <row r="4435" spans="2:12" x14ac:dyDescent="0.25">
      <c r="B4435" s="67" t="s">
        <v>402</v>
      </c>
      <c r="C4435" s="67" t="s">
        <v>403</v>
      </c>
      <c r="D4435" s="68" t="s">
        <v>369</v>
      </c>
      <c r="E4435" s="67" t="s">
        <v>370</v>
      </c>
      <c r="F4435" s="68" t="s">
        <v>446</v>
      </c>
      <c r="G4435" s="67" t="s">
        <v>447</v>
      </c>
      <c r="H4435" s="68" t="s">
        <v>362</v>
      </c>
      <c r="I4435" s="69">
        <v>0</v>
      </c>
      <c r="J4435" s="69">
        <v>10</v>
      </c>
      <c r="K4435" s="91"/>
      <c r="L4435" s="91"/>
    </row>
    <row r="4436" spans="2:12" x14ac:dyDescent="0.25">
      <c r="B4436" s="67" t="s">
        <v>402</v>
      </c>
      <c r="C4436" s="67" t="s">
        <v>403</v>
      </c>
      <c r="D4436" s="68" t="s">
        <v>369</v>
      </c>
      <c r="E4436" s="67" t="s">
        <v>370</v>
      </c>
      <c r="F4436" s="68" t="s">
        <v>446</v>
      </c>
      <c r="G4436" s="67" t="s">
        <v>447</v>
      </c>
      <c r="H4436" s="68" t="s">
        <v>363</v>
      </c>
      <c r="I4436" s="69">
        <v>68</v>
      </c>
      <c r="J4436" s="69">
        <v>88</v>
      </c>
      <c r="K4436" s="91"/>
      <c r="L4436" s="91"/>
    </row>
    <row r="4437" spans="2:12" x14ac:dyDescent="0.25">
      <c r="B4437" s="67" t="s">
        <v>402</v>
      </c>
      <c r="C4437" s="67" t="s">
        <v>403</v>
      </c>
      <c r="D4437" s="68" t="s">
        <v>369</v>
      </c>
      <c r="E4437" s="67" t="s">
        <v>370</v>
      </c>
      <c r="F4437" s="68" t="s">
        <v>446</v>
      </c>
      <c r="G4437" s="67" t="s">
        <v>447</v>
      </c>
      <c r="H4437" s="68" t="s">
        <v>364</v>
      </c>
      <c r="I4437" s="69">
        <v>24</v>
      </c>
      <c r="J4437" s="69">
        <v>36</v>
      </c>
      <c r="K4437" s="91"/>
      <c r="L4437" s="91"/>
    </row>
    <row r="4438" spans="2:12" x14ac:dyDescent="0.25">
      <c r="B4438" s="67" t="s">
        <v>402</v>
      </c>
      <c r="C4438" s="67" t="s">
        <v>403</v>
      </c>
      <c r="D4438" s="68" t="s">
        <v>369</v>
      </c>
      <c r="E4438" s="67" t="s">
        <v>370</v>
      </c>
      <c r="F4438" s="68" t="s">
        <v>446</v>
      </c>
      <c r="G4438" s="67" t="s">
        <v>447</v>
      </c>
      <c r="H4438" s="68" t="s">
        <v>362</v>
      </c>
      <c r="I4438" s="69">
        <v>107</v>
      </c>
      <c r="J4438" s="69">
        <v>85</v>
      </c>
      <c r="K4438" s="91"/>
      <c r="L4438" s="91"/>
    </row>
    <row r="4439" spans="2:12" x14ac:dyDescent="0.25">
      <c r="B4439" s="67" t="s">
        <v>402</v>
      </c>
      <c r="C4439" s="67" t="s">
        <v>403</v>
      </c>
      <c r="D4439" s="68" t="s">
        <v>369</v>
      </c>
      <c r="E4439" s="67" t="s">
        <v>370</v>
      </c>
      <c r="F4439" s="68" t="s">
        <v>446</v>
      </c>
      <c r="G4439" s="67" t="s">
        <v>447</v>
      </c>
      <c r="H4439" s="68" t="s">
        <v>363</v>
      </c>
      <c r="I4439" s="69">
        <v>12</v>
      </c>
      <c r="J4439" s="69">
        <v>41</v>
      </c>
      <c r="K4439" s="91"/>
      <c r="L4439" s="91"/>
    </row>
    <row r="4440" spans="2:12" x14ac:dyDescent="0.25">
      <c r="B4440" s="67" t="s">
        <v>402</v>
      </c>
      <c r="C4440" s="67" t="s">
        <v>403</v>
      </c>
      <c r="D4440" s="68" t="s">
        <v>369</v>
      </c>
      <c r="E4440" s="67" t="s">
        <v>370</v>
      </c>
      <c r="F4440" s="68" t="s">
        <v>446</v>
      </c>
      <c r="G4440" s="67" t="s">
        <v>447</v>
      </c>
      <c r="H4440" s="68" t="s">
        <v>364</v>
      </c>
      <c r="I4440" s="69">
        <v>22</v>
      </c>
      <c r="J4440" s="69">
        <v>0</v>
      </c>
      <c r="K4440" s="91"/>
      <c r="L4440" s="91"/>
    </row>
    <row r="4441" spans="2:12" x14ac:dyDescent="0.25">
      <c r="B4441" s="67" t="s">
        <v>402</v>
      </c>
      <c r="C4441" s="67" t="s">
        <v>403</v>
      </c>
      <c r="D4441" s="68" t="s">
        <v>369</v>
      </c>
      <c r="E4441" s="67" t="s">
        <v>370</v>
      </c>
      <c r="F4441" s="68" t="s">
        <v>446</v>
      </c>
      <c r="G4441" s="67" t="s">
        <v>447</v>
      </c>
      <c r="H4441" s="68" t="s">
        <v>363</v>
      </c>
      <c r="I4441" s="69">
        <v>1</v>
      </c>
      <c r="J4441" s="69">
        <v>0</v>
      </c>
      <c r="K4441" s="91"/>
      <c r="L4441" s="91"/>
    </row>
    <row r="4442" spans="2:12" x14ac:dyDescent="0.25">
      <c r="B4442" s="67" t="s">
        <v>402</v>
      </c>
      <c r="C4442" s="67" t="s">
        <v>403</v>
      </c>
      <c r="D4442" s="68" t="s">
        <v>369</v>
      </c>
      <c r="E4442" s="67" t="s">
        <v>370</v>
      </c>
      <c r="F4442" s="68" t="s">
        <v>446</v>
      </c>
      <c r="G4442" s="67" t="s">
        <v>447</v>
      </c>
      <c r="H4442" s="68" t="s">
        <v>362</v>
      </c>
      <c r="I4442" s="69">
        <v>0</v>
      </c>
      <c r="J4442" s="69">
        <v>0</v>
      </c>
      <c r="K4442" s="91"/>
      <c r="L4442" s="91"/>
    </row>
    <row r="4443" spans="2:12" x14ac:dyDescent="0.25">
      <c r="B4443" s="67" t="s">
        <v>402</v>
      </c>
      <c r="C4443" s="67" t="s">
        <v>403</v>
      </c>
      <c r="D4443" s="68" t="s">
        <v>369</v>
      </c>
      <c r="E4443" s="67" t="s">
        <v>370</v>
      </c>
      <c r="F4443" s="68" t="s">
        <v>446</v>
      </c>
      <c r="G4443" s="67" t="s">
        <v>447</v>
      </c>
      <c r="H4443" s="68" t="s">
        <v>363</v>
      </c>
      <c r="I4443" s="69">
        <v>26</v>
      </c>
      <c r="J4443" s="69">
        <v>24</v>
      </c>
      <c r="K4443" s="91"/>
      <c r="L4443" s="91"/>
    </row>
    <row r="4444" spans="2:12" x14ac:dyDescent="0.25">
      <c r="B4444" s="67" t="s">
        <v>402</v>
      </c>
      <c r="C4444" s="67" t="s">
        <v>403</v>
      </c>
      <c r="D4444" s="68" t="s">
        <v>369</v>
      </c>
      <c r="E4444" s="67" t="s">
        <v>370</v>
      </c>
      <c r="F4444" s="68" t="s">
        <v>446</v>
      </c>
      <c r="G4444" s="67" t="s">
        <v>447</v>
      </c>
      <c r="H4444" s="68" t="s">
        <v>362</v>
      </c>
      <c r="I4444" s="69">
        <v>2</v>
      </c>
      <c r="J4444" s="69">
        <v>4</v>
      </c>
      <c r="K4444" s="91"/>
      <c r="L4444" s="91"/>
    </row>
    <row r="4445" spans="2:12" x14ac:dyDescent="0.25">
      <c r="B4445" s="67" t="s">
        <v>402</v>
      </c>
      <c r="C4445" s="67" t="s">
        <v>403</v>
      </c>
      <c r="D4445" s="68" t="s">
        <v>369</v>
      </c>
      <c r="E4445" s="67" t="s">
        <v>370</v>
      </c>
      <c r="F4445" s="68" t="s">
        <v>446</v>
      </c>
      <c r="G4445" s="67" t="s">
        <v>447</v>
      </c>
      <c r="H4445" s="68" t="s">
        <v>363</v>
      </c>
      <c r="I4445" s="69">
        <v>114</v>
      </c>
      <c r="J4445" s="69">
        <v>111</v>
      </c>
      <c r="K4445" s="91"/>
      <c r="L4445" s="91"/>
    </row>
    <row r="4446" spans="2:12" x14ac:dyDescent="0.25">
      <c r="B4446" s="67" t="s">
        <v>402</v>
      </c>
      <c r="C4446" s="67" t="s">
        <v>403</v>
      </c>
      <c r="D4446" s="68" t="s">
        <v>369</v>
      </c>
      <c r="E4446" s="67" t="s">
        <v>370</v>
      </c>
      <c r="F4446" s="68" t="s">
        <v>446</v>
      </c>
      <c r="G4446" s="67" t="s">
        <v>447</v>
      </c>
      <c r="H4446" s="68" t="s">
        <v>364</v>
      </c>
      <c r="I4446" s="69">
        <v>0</v>
      </c>
      <c r="J4446" s="69">
        <v>0</v>
      </c>
      <c r="K4446" s="91"/>
      <c r="L4446" s="91"/>
    </row>
    <row r="4447" spans="2:12" x14ac:dyDescent="0.25">
      <c r="B4447" s="67" t="s">
        <v>402</v>
      </c>
      <c r="C4447" s="67" t="s">
        <v>403</v>
      </c>
      <c r="D4447" s="68" t="s">
        <v>369</v>
      </c>
      <c r="E4447" s="67" t="s">
        <v>370</v>
      </c>
      <c r="F4447" s="68" t="s">
        <v>446</v>
      </c>
      <c r="G4447" s="67" t="s">
        <v>447</v>
      </c>
      <c r="H4447" s="68" t="s">
        <v>362</v>
      </c>
      <c r="I4447" s="69">
        <v>60</v>
      </c>
      <c r="J4447" s="69">
        <v>60</v>
      </c>
      <c r="K4447" s="91"/>
      <c r="L4447" s="91"/>
    </row>
    <row r="4448" spans="2:12" x14ac:dyDescent="0.25">
      <c r="B4448" s="67" t="s">
        <v>402</v>
      </c>
      <c r="C4448" s="67" t="s">
        <v>403</v>
      </c>
      <c r="D4448" s="68" t="s">
        <v>369</v>
      </c>
      <c r="E4448" s="67" t="s">
        <v>370</v>
      </c>
      <c r="F4448" s="68" t="s">
        <v>446</v>
      </c>
      <c r="G4448" s="67" t="s">
        <v>447</v>
      </c>
      <c r="H4448" s="68" t="s">
        <v>363</v>
      </c>
      <c r="I4448" s="69">
        <v>140</v>
      </c>
      <c r="J4448" s="69">
        <v>120</v>
      </c>
      <c r="K4448" s="91"/>
      <c r="L4448" s="91"/>
    </row>
    <row r="4449" spans="2:12" x14ac:dyDescent="0.25">
      <c r="B4449" s="67" t="s">
        <v>402</v>
      </c>
      <c r="C4449" s="67" t="s">
        <v>403</v>
      </c>
      <c r="D4449" s="68" t="s">
        <v>369</v>
      </c>
      <c r="E4449" s="67" t="s">
        <v>370</v>
      </c>
      <c r="F4449" s="68" t="s">
        <v>446</v>
      </c>
      <c r="G4449" s="67" t="s">
        <v>447</v>
      </c>
      <c r="H4449" s="68" t="s">
        <v>364</v>
      </c>
      <c r="I4449" s="69">
        <v>0</v>
      </c>
      <c r="J4449" s="69">
        <v>0</v>
      </c>
      <c r="K4449" s="91"/>
      <c r="L4449" s="91"/>
    </row>
    <row r="4450" spans="2:12" x14ac:dyDescent="0.25">
      <c r="B4450" s="67" t="s">
        <v>402</v>
      </c>
      <c r="C4450" s="67" t="s">
        <v>403</v>
      </c>
      <c r="D4450" s="68" t="s">
        <v>369</v>
      </c>
      <c r="E4450" s="67" t="s">
        <v>370</v>
      </c>
      <c r="F4450" s="68" t="s">
        <v>446</v>
      </c>
      <c r="G4450" s="67" t="s">
        <v>447</v>
      </c>
      <c r="H4450" s="68" t="s">
        <v>362</v>
      </c>
      <c r="I4450" s="69">
        <v>0</v>
      </c>
      <c r="J4450" s="69">
        <v>0</v>
      </c>
      <c r="K4450" s="91"/>
      <c r="L4450" s="91"/>
    </row>
    <row r="4451" spans="2:12" x14ac:dyDescent="0.25">
      <c r="B4451" s="67" t="s">
        <v>402</v>
      </c>
      <c r="C4451" s="67" t="s">
        <v>403</v>
      </c>
      <c r="D4451" s="68" t="s">
        <v>369</v>
      </c>
      <c r="E4451" s="67" t="s">
        <v>370</v>
      </c>
      <c r="F4451" s="68" t="s">
        <v>446</v>
      </c>
      <c r="G4451" s="67" t="s">
        <v>447</v>
      </c>
      <c r="H4451" s="68" t="s">
        <v>363</v>
      </c>
      <c r="I4451" s="69">
        <v>0</v>
      </c>
      <c r="J4451" s="69">
        <v>0</v>
      </c>
      <c r="K4451" s="91"/>
      <c r="L4451" s="91"/>
    </row>
    <row r="4452" spans="2:12" x14ac:dyDescent="0.25">
      <c r="B4452" s="67" t="s">
        <v>402</v>
      </c>
      <c r="C4452" s="67" t="s">
        <v>403</v>
      </c>
      <c r="D4452" s="68" t="s">
        <v>369</v>
      </c>
      <c r="E4452" s="67" t="s">
        <v>370</v>
      </c>
      <c r="F4452" s="68" t="s">
        <v>446</v>
      </c>
      <c r="G4452" s="67" t="s">
        <v>447</v>
      </c>
      <c r="H4452" s="68" t="s">
        <v>364</v>
      </c>
      <c r="I4452" s="69">
        <v>0</v>
      </c>
      <c r="J4452" s="69">
        <v>0</v>
      </c>
      <c r="K4452" s="91"/>
      <c r="L4452" s="91"/>
    </row>
    <row r="4453" spans="2:12" x14ac:dyDescent="0.25">
      <c r="B4453" s="67" t="s">
        <v>402</v>
      </c>
      <c r="C4453" s="67" t="s">
        <v>403</v>
      </c>
      <c r="D4453" s="68" t="s">
        <v>369</v>
      </c>
      <c r="E4453" s="67" t="s">
        <v>370</v>
      </c>
      <c r="F4453" s="68" t="s">
        <v>446</v>
      </c>
      <c r="G4453" s="67" t="s">
        <v>447</v>
      </c>
      <c r="H4453" s="68" t="s">
        <v>362</v>
      </c>
      <c r="I4453" s="69">
        <v>7</v>
      </c>
      <c r="J4453" s="69">
        <v>10</v>
      </c>
      <c r="K4453" s="91"/>
      <c r="L4453" s="91"/>
    </row>
    <row r="4454" spans="2:12" x14ac:dyDescent="0.25">
      <c r="B4454" s="67" t="s">
        <v>402</v>
      </c>
      <c r="C4454" s="67" t="s">
        <v>403</v>
      </c>
      <c r="D4454" s="68" t="s">
        <v>369</v>
      </c>
      <c r="E4454" s="67" t="s">
        <v>370</v>
      </c>
      <c r="F4454" s="68" t="s">
        <v>446</v>
      </c>
      <c r="G4454" s="67" t="s">
        <v>447</v>
      </c>
      <c r="H4454" s="68" t="s">
        <v>363</v>
      </c>
      <c r="I4454" s="69">
        <v>6</v>
      </c>
      <c r="J4454" s="69">
        <v>2</v>
      </c>
      <c r="K4454" s="91"/>
      <c r="L4454" s="91"/>
    </row>
    <row r="4455" spans="2:12" x14ac:dyDescent="0.25">
      <c r="B4455" s="67" t="s">
        <v>402</v>
      </c>
      <c r="C4455" s="67" t="s">
        <v>403</v>
      </c>
      <c r="D4455" s="68" t="s">
        <v>369</v>
      </c>
      <c r="E4455" s="67" t="s">
        <v>370</v>
      </c>
      <c r="F4455" s="68" t="s">
        <v>446</v>
      </c>
      <c r="G4455" s="67" t="s">
        <v>447</v>
      </c>
      <c r="H4455" s="68" t="s">
        <v>364</v>
      </c>
      <c r="I4455" s="69">
        <v>0</v>
      </c>
      <c r="J4455" s="69">
        <v>15</v>
      </c>
      <c r="K4455" s="91"/>
      <c r="L4455" s="91"/>
    </row>
    <row r="4456" spans="2:12" x14ac:dyDescent="0.25">
      <c r="B4456" s="67" t="s">
        <v>402</v>
      </c>
      <c r="C4456" s="67" t="s">
        <v>403</v>
      </c>
      <c r="D4456" s="68" t="s">
        <v>369</v>
      </c>
      <c r="E4456" s="67" t="s">
        <v>370</v>
      </c>
      <c r="F4456" s="68" t="s">
        <v>446</v>
      </c>
      <c r="G4456" s="67" t="s">
        <v>447</v>
      </c>
      <c r="H4456" s="68" t="s">
        <v>362</v>
      </c>
      <c r="I4456" s="69">
        <v>20</v>
      </c>
      <c r="J4456" s="69">
        <v>15</v>
      </c>
      <c r="K4456" s="91"/>
      <c r="L4456" s="91"/>
    </row>
    <row r="4457" spans="2:12" x14ac:dyDescent="0.25">
      <c r="B4457" s="67" t="s">
        <v>402</v>
      </c>
      <c r="C4457" s="67" t="s">
        <v>403</v>
      </c>
      <c r="D4457" s="68" t="s">
        <v>369</v>
      </c>
      <c r="E4457" s="67" t="s">
        <v>370</v>
      </c>
      <c r="F4457" s="68" t="s">
        <v>446</v>
      </c>
      <c r="G4457" s="67" t="s">
        <v>447</v>
      </c>
      <c r="H4457" s="68" t="s">
        <v>363</v>
      </c>
      <c r="I4457" s="69">
        <v>21</v>
      </c>
      <c r="J4457" s="69">
        <v>29</v>
      </c>
      <c r="K4457" s="91"/>
      <c r="L4457" s="91"/>
    </row>
    <row r="4458" spans="2:12" x14ac:dyDescent="0.25">
      <c r="B4458" s="67" t="s">
        <v>402</v>
      </c>
      <c r="C4458" s="67" t="s">
        <v>403</v>
      </c>
      <c r="D4458" s="68" t="s">
        <v>369</v>
      </c>
      <c r="E4458" s="67" t="s">
        <v>370</v>
      </c>
      <c r="F4458" s="68" t="s">
        <v>446</v>
      </c>
      <c r="G4458" s="67" t="s">
        <v>447</v>
      </c>
      <c r="H4458" s="68" t="s">
        <v>364</v>
      </c>
      <c r="I4458" s="69">
        <v>0</v>
      </c>
      <c r="J4458" s="69">
        <v>0</v>
      </c>
      <c r="K4458" s="91"/>
      <c r="L4458" s="91"/>
    </row>
    <row r="4459" spans="2:12" x14ac:dyDescent="0.25">
      <c r="B4459" s="67" t="s">
        <v>402</v>
      </c>
      <c r="C4459" s="67" t="s">
        <v>403</v>
      </c>
      <c r="D4459" s="68" t="s">
        <v>369</v>
      </c>
      <c r="E4459" s="67" t="s">
        <v>370</v>
      </c>
      <c r="F4459" s="68" t="s">
        <v>446</v>
      </c>
      <c r="G4459" s="67" t="s">
        <v>447</v>
      </c>
      <c r="H4459" s="68" t="s">
        <v>362</v>
      </c>
      <c r="I4459" s="69">
        <v>0</v>
      </c>
      <c r="J4459" s="69">
        <v>0</v>
      </c>
      <c r="K4459" s="91"/>
      <c r="L4459" s="91"/>
    </row>
    <row r="4460" spans="2:12" x14ac:dyDescent="0.25">
      <c r="B4460" s="67" t="s">
        <v>402</v>
      </c>
      <c r="C4460" s="67" t="s">
        <v>403</v>
      </c>
      <c r="D4460" s="68" t="s">
        <v>369</v>
      </c>
      <c r="E4460" s="67" t="s">
        <v>370</v>
      </c>
      <c r="F4460" s="68" t="s">
        <v>446</v>
      </c>
      <c r="G4460" s="67" t="s">
        <v>447</v>
      </c>
      <c r="H4460" s="68" t="s">
        <v>363</v>
      </c>
      <c r="I4460" s="69">
        <v>34</v>
      </c>
      <c r="J4460" s="69">
        <v>29</v>
      </c>
      <c r="K4460" s="91"/>
      <c r="L4460" s="91"/>
    </row>
    <row r="4461" spans="2:12" x14ac:dyDescent="0.25">
      <c r="B4461" s="67" t="s">
        <v>402</v>
      </c>
      <c r="C4461" s="67" t="s">
        <v>403</v>
      </c>
      <c r="D4461" s="68" t="s">
        <v>369</v>
      </c>
      <c r="E4461" s="67" t="s">
        <v>370</v>
      </c>
      <c r="F4461" s="68" t="s">
        <v>446</v>
      </c>
      <c r="G4461" s="67" t="s">
        <v>447</v>
      </c>
      <c r="H4461" s="68" t="s">
        <v>362</v>
      </c>
      <c r="I4461" s="69">
        <v>83</v>
      </c>
      <c r="J4461" s="69">
        <v>122</v>
      </c>
      <c r="K4461" s="91"/>
      <c r="L4461" s="91"/>
    </row>
    <row r="4462" spans="2:12" x14ac:dyDescent="0.25">
      <c r="B4462" s="67" t="s">
        <v>402</v>
      </c>
      <c r="C4462" s="67" t="s">
        <v>403</v>
      </c>
      <c r="D4462" s="68" t="s">
        <v>369</v>
      </c>
      <c r="E4462" s="67" t="s">
        <v>370</v>
      </c>
      <c r="F4462" s="68" t="s">
        <v>446</v>
      </c>
      <c r="G4462" s="67" t="s">
        <v>447</v>
      </c>
      <c r="H4462" s="68" t="s">
        <v>363</v>
      </c>
      <c r="I4462" s="69">
        <v>185</v>
      </c>
      <c r="J4462" s="69">
        <v>204</v>
      </c>
      <c r="K4462" s="91"/>
      <c r="L4462" s="91"/>
    </row>
    <row r="4463" spans="2:12" x14ac:dyDescent="0.25">
      <c r="B4463" s="67" t="s">
        <v>402</v>
      </c>
      <c r="C4463" s="67" t="s">
        <v>403</v>
      </c>
      <c r="D4463" s="68" t="s">
        <v>369</v>
      </c>
      <c r="E4463" s="67" t="s">
        <v>370</v>
      </c>
      <c r="F4463" s="68" t="s">
        <v>446</v>
      </c>
      <c r="G4463" s="67" t="s">
        <v>447</v>
      </c>
      <c r="H4463" s="68" t="s">
        <v>364</v>
      </c>
      <c r="I4463" s="69">
        <v>32</v>
      </c>
      <c r="J4463" s="69">
        <v>17</v>
      </c>
      <c r="K4463" s="91"/>
      <c r="L4463" s="91"/>
    </row>
    <row r="4464" spans="2:12" x14ac:dyDescent="0.25">
      <c r="B4464" s="67" t="s">
        <v>402</v>
      </c>
      <c r="C4464" s="67" t="s">
        <v>403</v>
      </c>
      <c r="D4464" s="68" t="s">
        <v>369</v>
      </c>
      <c r="E4464" s="67" t="s">
        <v>370</v>
      </c>
      <c r="F4464" s="68" t="s">
        <v>446</v>
      </c>
      <c r="G4464" s="67" t="s">
        <v>447</v>
      </c>
      <c r="H4464" s="68" t="s">
        <v>362</v>
      </c>
      <c r="I4464" s="69">
        <v>0</v>
      </c>
      <c r="J4464" s="69">
        <v>0</v>
      </c>
      <c r="K4464" s="91"/>
      <c r="L4464" s="91"/>
    </row>
    <row r="4465" spans="2:12" x14ac:dyDescent="0.25">
      <c r="B4465" s="67" t="s">
        <v>402</v>
      </c>
      <c r="C4465" s="67" t="s">
        <v>403</v>
      </c>
      <c r="D4465" s="68" t="s">
        <v>369</v>
      </c>
      <c r="E4465" s="67" t="s">
        <v>370</v>
      </c>
      <c r="F4465" s="68" t="s">
        <v>446</v>
      </c>
      <c r="G4465" s="67" t="s">
        <v>447</v>
      </c>
      <c r="H4465" s="68" t="s">
        <v>363</v>
      </c>
      <c r="I4465" s="69">
        <v>11</v>
      </c>
      <c r="J4465" s="69">
        <v>0</v>
      </c>
      <c r="K4465" s="91"/>
      <c r="L4465" s="91"/>
    </row>
    <row r="4466" spans="2:12" x14ac:dyDescent="0.25">
      <c r="B4466" s="67" t="s">
        <v>402</v>
      </c>
      <c r="C4466" s="67" t="s">
        <v>403</v>
      </c>
      <c r="D4466" s="68" t="s">
        <v>369</v>
      </c>
      <c r="E4466" s="67" t="s">
        <v>370</v>
      </c>
      <c r="F4466" s="68" t="s">
        <v>446</v>
      </c>
      <c r="G4466" s="67" t="s">
        <v>447</v>
      </c>
      <c r="H4466" s="68" t="s">
        <v>362</v>
      </c>
      <c r="I4466" s="69">
        <v>0</v>
      </c>
      <c r="J4466" s="69">
        <v>0</v>
      </c>
      <c r="K4466" s="91"/>
      <c r="L4466" s="91"/>
    </row>
    <row r="4467" spans="2:12" x14ac:dyDescent="0.25">
      <c r="B4467" s="67" t="s">
        <v>402</v>
      </c>
      <c r="C4467" s="67" t="s">
        <v>403</v>
      </c>
      <c r="D4467" s="68" t="s">
        <v>369</v>
      </c>
      <c r="E4467" s="67" t="s">
        <v>370</v>
      </c>
      <c r="F4467" s="68" t="s">
        <v>446</v>
      </c>
      <c r="G4467" s="67" t="s">
        <v>447</v>
      </c>
      <c r="H4467" s="68" t="s">
        <v>363</v>
      </c>
      <c r="I4467" s="69">
        <v>0</v>
      </c>
      <c r="J4467" s="69">
        <v>0</v>
      </c>
      <c r="K4467" s="91"/>
      <c r="L4467" s="91"/>
    </row>
    <row r="4468" spans="2:12" x14ac:dyDescent="0.25">
      <c r="B4468" s="67" t="s">
        <v>402</v>
      </c>
      <c r="C4468" s="67" t="s">
        <v>403</v>
      </c>
      <c r="D4468" s="68" t="s">
        <v>369</v>
      </c>
      <c r="E4468" s="67" t="s">
        <v>370</v>
      </c>
      <c r="F4468" s="68" t="s">
        <v>446</v>
      </c>
      <c r="G4468" s="67" t="s">
        <v>447</v>
      </c>
      <c r="H4468" s="68" t="s">
        <v>362</v>
      </c>
      <c r="I4468" s="69">
        <v>22</v>
      </c>
      <c r="J4468" s="69">
        <v>34</v>
      </c>
      <c r="K4468" s="91"/>
      <c r="L4468" s="91"/>
    </row>
    <row r="4469" spans="2:12" x14ac:dyDescent="0.25">
      <c r="B4469" s="67" t="s">
        <v>402</v>
      </c>
      <c r="C4469" s="67" t="s">
        <v>403</v>
      </c>
      <c r="D4469" s="68" t="s">
        <v>369</v>
      </c>
      <c r="E4469" s="67" t="s">
        <v>370</v>
      </c>
      <c r="F4469" s="68" t="s">
        <v>446</v>
      </c>
      <c r="G4469" s="67" t="s">
        <v>447</v>
      </c>
      <c r="H4469" s="68" t="s">
        <v>363</v>
      </c>
      <c r="I4469" s="69">
        <v>163</v>
      </c>
      <c r="J4469" s="69">
        <v>128</v>
      </c>
      <c r="K4469" s="91"/>
      <c r="L4469" s="91"/>
    </row>
    <row r="4470" spans="2:12" x14ac:dyDescent="0.25">
      <c r="B4470" s="67" t="s">
        <v>402</v>
      </c>
      <c r="C4470" s="67" t="s">
        <v>403</v>
      </c>
      <c r="D4470" s="68" t="s">
        <v>369</v>
      </c>
      <c r="E4470" s="67" t="s">
        <v>370</v>
      </c>
      <c r="F4470" s="68" t="s">
        <v>446</v>
      </c>
      <c r="G4470" s="67" t="s">
        <v>447</v>
      </c>
      <c r="H4470" s="68" t="s">
        <v>364</v>
      </c>
      <c r="I4470" s="69">
        <v>34</v>
      </c>
      <c r="J4470" s="69">
        <v>44</v>
      </c>
      <c r="K4470" s="91"/>
      <c r="L4470" s="91"/>
    </row>
    <row r="4471" spans="2:12" x14ac:dyDescent="0.25">
      <c r="B4471" s="67" t="s">
        <v>402</v>
      </c>
      <c r="C4471" s="67" t="s">
        <v>403</v>
      </c>
      <c r="D4471" s="68" t="s">
        <v>369</v>
      </c>
      <c r="E4471" s="67" t="s">
        <v>370</v>
      </c>
      <c r="F4471" s="68" t="s">
        <v>446</v>
      </c>
      <c r="G4471" s="67" t="s">
        <v>447</v>
      </c>
      <c r="H4471" s="68" t="s">
        <v>362</v>
      </c>
      <c r="I4471" s="69">
        <v>0</v>
      </c>
      <c r="J4471" s="69">
        <v>0</v>
      </c>
      <c r="K4471" s="91"/>
      <c r="L4471" s="91"/>
    </row>
    <row r="4472" spans="2:12" x14ac:dyDescent="0.25">
      <c r="B4472" s="67" t="s">
        <v>402</v>
      </c>
      <c r="C4472" s="67" t="s">
        <v>403</v>
      </c>
      <c r="D4472" s="68" t="s">
        <v>369</v>
      </c>
      <c r="E4472" s="67" t="s">
        <v>370</v>
      </c>
      <c r="F4472" s="68" t="s">
        <v>446</v>
      </c>
      <c r="G4472" s="67" t="s">
        <v>447</v>
      </c>
      <c r="H4472" s="68" t="s">
        <v>363</v>
      </c>
      <c r="I4472" s="69">
        <v>32</v>
      </c>
      <c r="J4472" s="69">
        <v>0</v>
      </c>
      <c r="K4472" s="91"/>
      <c r="L4472" s="91"/>
    </row>
    <row r="4473" spans="2:12" x14ac:dyDescent="0.25">
      <c r="B4473" s="67" t="s">
        <v>402</v>
      </c>
      <c r="C4473" s="67" t="s">
        <v>403</v>
      </c>
      <c r="D4473" s="68" t="s">
        <v>369</v>
      </c>
      <c r="E4473" s="67" t="s">
        <v>370</v>
      </c>
      <c r="F4473" s="68" t="s">
        <v>446</v>
      </c>
      <c r="G4473" s="67" t="s">
        <v>447</v>
      </c>
      <c r="H4473" s="68" t="s">
        <v>364</v>
      </c>
      <c r="I4473" s="69">
        <v>0</v>
      </c>
      <c r="J4473" s="69">
        <v>0</v>
      </c>
      <c r="K4473" s="91"/>
      <c r="L4473" s="91"/>
    </row>
    <row r="4474" spans="2:12" x14ac:dyDescent="0.25">
      <c r="B4474" s="67" t="s">
        <v>402</v>
      </c>
      <c r="C4474" s="67" t="s">
        <v>403</v>
      </c>
      <c r="D4474" s="68" t="s">
        <v>369</v>
      </c>
      <c r="E4474" s="67" t="s">
        <v>370</v>
      </c>
      <c r="F4474" s="68" t="s">
        <v>446</v>
      </c>
      <c r="G4474" s="67" t="s">
        <v>447</v>
      </c>
      <c r="H4474" s="68" t="s">
        <v>362</v>
      </c>
      <c r="I4474" s="69">
        <v>0</v>
      </c>
      <c r="J4474" s="69">
        <v>0</v>
      </c>
      <c r="K4474" s="91"/>
      <c r="L4474" s="91"/>
    </row>
    <row r="4475" spans="2:12" x14ac:dyDescent="0.25">
      <c r="B4475" s="67" t="s">
        <v>402</v>
      </c>
      <c r="C4475" s="67" t="s">
        <v>403</v>
      </c>
      <c r="D4475" s="68" t="s">
        <v>369</v>
      </c>
      <c r="E4475" s="67" t="s">
        <v>370</v>
      </c>
      <c r="F4475" s="68" t="s">
        <v>446</v>
      </c>
      <c r="G4475" s="67" t="s">
        <v>447</v>
      </c>
      <c r="H4475" s="68" t="s">
        <v>363</v>
      </c>
      <c r="I4475" s="69">
        <v>0</v>
      </c>
      <c r="J4475" s="69">
        <v>0</v>
      </c>
      <c r="K4475" s="91"/>
      <c r="L4475" s="91"/>
    </row>
    <row r="4476" spans="2:12" x14ac:dyDescent="0.25">
      <c r="B4476" s="67" t="s">
        <v>402</v>
      </c>
      <c r="C4476" s="67" t="s">
        <v>403</v>
      </c>
      <c r="D4476" s="68" t="s">
        <v>369</v>
      </c>
      <c r="E4476" s="67" t="s">
        <v>370</v>
      </c>
      <c r="F4476" s="68" t="s">
        <v>446</v>
      </c>
      <c r="G4476" s="67" t="s">
        <v>447</v>
      </c>
      <c r="H4476" s="68" t="s">
        <v>364</v>
      </c>
      <c r="I4476" s="69">
        <v>0</v>
      </c>
      <c r="J4476" s="69">
        <v>6</v>
      </c>
      <c r="K4476" s="91"/>
      <c r="L4476" s="91"/>
    </row>
    <row r="4477" spans="2:12" x14ac:dyDescent="0.25">
      <c r="B4477" s="67" t="s">
        <v>402</v>
      </c>
      <c r="C4477" s="67" t="s">
        <v>403</v>
      </c>
      <c r="D4477" s="68" t="s">
        <v>369</v>
      </c>
      <c r="E4477" s="67" t="s">
        <v>370</v>
      </c>
      <c r="F4477" s="68" t="s">
        <v>446</v>
      </c>
      <c r="G4477" s="67" t="s">
        <v>447</v>
      </c>
      <c r="H4477" s="68" t="s">
        <v>362</v>
      </c>
      <c r="I4477" s="69">
        <v>10</v>
      </c>
      <c r="J4477" s="69">
        <v>20</v>
      </c>
      <c r="K4477" s="91"/>
      <c r="L4477" s="91"/>
    </row>
    <row r="4478" spans="2:12" x14ac:dyDescent="0.25">
      <c r="B4478" s="67" t="s">
        <v>402</v>
      </c>
      <c r="C4478" s="67" t="s">
        <v>403</v>
      </c>
      <c r="D4478" s="68" t="s">
        <v>369</v>
      </c>
      <c r="E4478" s="67" t="s">
        <v>370</v>
      </c>
      <c r="F4478" s="68" t="s">
        <v>446</v>
      </c>
      <c r="G4478" s="67" t="s">
        <v>447</v>
      </c>
      <c r="H4478" s="68" t="s">
        <v>363</v>
      </c>
      <c r="I4478" s="69">
        <v>71</v>
      </c>
      <c r="J4478" s="69">
        <v>74</v>
      </c>
      <c r="K4478" s="91"/>
      <c r="L4478" s="91"/>
    </row>
    <row r="4479" spans="2:12" x14ac:dyDescent="0.25">
      <c r="B4479" s="67" t="s">
        <v>402</v>
      </c>
      <c r="C4479" s="67" t="s">
        <v>403</v>
      </c>
      <c r="D4479" s="68" t="s">
        <v>369</v>
      </c>
      <c r="E4479" s="67" t="s">
        <v>370</v>
      </c>
      <c r="F4479" s="68" t="s">
        <v>446</v>
      </c>
      <c r="G4479" s="67" t="s">
        <v>447</v>
      </c>
      <c r="H4479" s="68" t="s">
        <v>364</v>
      </c>
      <c r="I4479" s="69">
        <v>16</v>
      </c>
      <c r="J4479" s="69">
        <v>51</v>
      </c>
      <c r="K4479" s="91"/>
      <c r="L4479" s="91"/>
    </row>
    <row r="4480" spans="2:12" x14ac:dyDescent="0.25">
      <c r="B4480" s="67" t="s">
        <v>402</v>
      </c>
      <c r="C4480" s="67" t="s">
        <v>403</v>
      </c>
      <c r="D4480" s="68" t="s">
        <v>369</v>
      </c>
      <c r="E4480" s="67" t="s">
        <v>370</v>
      </c>
      <c r="F4480" s="68" t="s">
        <v>446</v>
      </c>
      <c r="G4480" s="67" t="s">
        <v>447</v>
      </c>
      <c r="H4480" s="68" t="s">
        <v>362</v>
      </c>
      <c r="I4480" s="69">
        <v>0</v>
      </c>
      <c r="J4480" s="69">
        <v>0</v>
      </c>
      <c r="K4480" s="91"/>
      <c r="L4480" s="91"/>
    </row>
    <row r="4481" spans="2:12" x14ac:dyDescent="0.25">
      <c r="B4481" s="67" t="s">
        <v>402</v>
      </c>
      <c r="C4481" s="67" t="s">
        <v>403</v>
      </c>
      <c r="D4481" s="68" t="s">
        <v>369</v>
      </c>
      <c r="E4481" s="67" t="s">
        <v>370</v>
      </c>
      <c r="F4481" s="68" t="s">
        <v>446</v>
      </c>
      <c r="G4481" s="67" t="s">
        <v>447</v>
      </c>
      <c r="H4481" s="68" t="s">
        <v>363</v>
      </c>
      <c r="I4481" s="69">
        <v>0</v>
      </c>
      <c r="J4481" s="69">
        <v>0</v>
      </c>
      <c r="K4481" s="91"/>
      <c r="L4481" s="91"/>
    </row>
    <row r="4482" spans="2:12" x14ac:dyDescent="0.25">
      <c r="B4482" s="67" t="s">
        <v>402</v>
      </c>
      <c r="C4482" s="67" t="s">
        <v>403</v>
      </c>
      <c r="D4482" s="68" t="s">
        <v>369</v>
      </c>
      <c r="E4482" s="67" t="s">
        <v>370</v>
      </c>
      <c r="F4482" s="68" t="s">
        <v>446</v>
      </c>
      <c r="G4482" s="67" t="s">
        <v>447</v>
      </c>
      <c r="H4482" s="68" t="s">
        <v>364</v>
      </c>
      <c r="I4482" s="69">
        <v>0</v>
      </c>
      <c r="J4482" s="69">
        <v>0</v>
      </c>
      <c r="K4482" s="91"/>
      <c r="L4482" s="91"/>
    </row>
    <row r="4483" spans="2:12" x14ac:dyDescent="0.25">
      <c r="B4483" s="67" t="s">
        <v>402</v>
      </c>
      <c r="C4483" s="67" t="s">
        <v>403</v>
      </c>
      <c r="D4483" s="68" t="s">
        <v>369</v>
      </c>
      <c r="E4483" s="67" t="s">
        <v>370</v>
      </c>
      <c r="F4483" s="68" t="s">
        <v>446</v>
      </c>
      <c r="G4483" s="67" t="s">
        <v>447</v>
      </c>
      <c r="H4483" s="68" t="s">
        <v>362</v>
      </c>
      <c r="I4483" s="69">
        <v>5</v>
      </c>
      <c r="J4483" s="69">
        <v>0</v>
      </c>
      <c r="K4483" s="91"/>
      <c r="L4483" s="91"/>
    </row>
    <row r="4484" spans="2:12" x14ac:dyDescent="0.25">
      <c r="B4484" s="67" t="s">
        <v>402</v>
      </c>
      <c r="C4484" s="67" t="s">
        <v>403</v>
      </c>
      <c r="D4484" s="68" t="s">
        <v>369</v>
      </c>
      <c r="E4484" s="67" t="s">
        <v>370</v>
      </c>
      <c r="F4484" s="68" t="s">
        <v>446</v>
      </c>
      <c r="G4484" s="67" t="s">
        <v>447</v>
      </c>
      <c r="H4484" s="68" t="s">
        <v>363</v>
      </c>
      <c r="I4484" s="69">
        <v>46</v>
      </c>
      <c r="J4484" s="69">
        <v>85</v>
      </c>
      <c r="K4484" s="91"/>
      <c r="L4484" s="91"/>
    </row>
    <row r="4485" spans="2:12" x14ac:dyDescent="0.25">
      <c r="B4485" s="67" t="s">
        <v>402</v>
      </c>
      <c r="C4485" s="67" t="s">
        <v>403</v>
      </c>
      <c r="D4485" s="68" t="s">
        <v>369</v>
      </c>
      <c r="E4485" s="67" t="s">
        <v>370</v>
      </c>
      <c r="F4485" s="68" t="s">
        <v>446</v>
      </c>
      <c r="G4485" s="67" t="s">
        <v>447</v>
      </c>
      <c r="H4485" s="68" t="s">
        <v>364</v>
      </c>
      <c r="I4485" s="69">
        <v>0</v>
      </c>
      <c r="J4485" s="69">
        <v>0</v>
      </c>
      <c r="K4485" s="91"/>
      <c r="L4485" s="91"/>
    </row>
    <row r="4486" spans="2:12" x14ac:dyDescent="0.25">
      <c r="B4486" s="67" t="s">
        <v>402</v>
      </c>
      <c r="C4486" s="67" t="s">
        <v>403</v>
      </c>
      <c r="D4486" s="68" t="s">
        <v>369</v>
      </c>
      <c r="E4486" s="67" t="s">
        <v>370</v>
      </c>
      <c r="F4486" s="68" t="s">
        <v>446</v>
      </c>
      <c r="G4486" s="67" t="s">
        <v>447</v>
      </c>
      <c r="H4486" s="68" t="s">
        <v>362</v>
      </c>
      <c r="I4486" s="69">
        <v>13</v>
      </c>
      <c r="J4486" s="69">
        <v>22</v>
      </c>
      <c r="K4486" s="91"/>
      <c r="L4486" s="91"/>
    </row>
    <row r="4487" spans="2:12" x14ac:dyDescent="0.25">
      <c r="B4487" s="67" t="s">
        <v>402</v>
      </c>
      <c r="C4487" s="67" t="s">
        <v>403</v>
      </c>
      <c r="D4487" s="68" t="s">
        <v>369</v>
      </c>
      <c r="E4487" s="67" t="s">
        <v>370</v>
      </c>
      <c r="F4487" s="68" t="s">
        <v>446</v>
      </c>
      <c r="G4487" s="67" t="s">
        <v>447</v>
      </c>
      <c r="H4487" s="68" t="s">
        <v>363</v>
      </c>
      <c r="I4487" s="69">
        <v>135</v>
      </c>
      <c r="J4487" s="69">
        <v>110</v>
      </c>
      <c r="K4487" s="91"/>
      <c r="L4487" s="91"/>
    </row>
    <row r="4488" spans="2:12" x14ac:dyDescent="0.25">
      <c r="B4488" s="67" t="s">
        <v>402</v>
      </c>
      <c r="C4488" s="67" t="s">
        <v>403</v>
      </c>
      <c r="D4488" s="68" t="s">
        <v>369</v>
      </c>
      <c r="E4488" s="67" t="s">
        <v>370</v>
      </c>
      <c r="F4488" s="68" t="s">
        <v>446</v>
      </c>
      <c r="G4488" s="67" t="s">
        <v>447</v>
      </c>
      <c r="H4488" s="68" t="s">
        <v>364</v>
      </c>
      <c r="I4488" s="69">
        <v>0</v>
      </c>
      <c r="J4488" s="69">
        <v>0</v>
      </c>
      <c r="K4488" s="91"/>
      <c r="L4488" s="91"/>
    </row>
    <row r="4489" spans="2:12" x14ac:dyDescent="0.25">
      <c r="B4489" s="67" t="s">
        <v>402</v>
      </c>
      <c r="C4489" s="67" t="s">
        <v>403</v>
      </c>
      <c r="D4489" s="68" t="s">
        <v>369</v>
      </c>
      <c r="E4489" s="67" t="s">
        <v>370</v>
      </c>
      <c r="F4489" s="68" t="s">
        <v>446</v>
      </c>
      <c r="G4489" s="67" t="s">
        <v>447</v>
      </c>
      <c r="H4489" s="68" t="s">
        <v>362</v>
      </c>
      <c r="I4489" s="69">
        <v>8</v>
      </c>
      <c r="J4489" s="69">
        <v>9</v>
      </c>
      <c r="K4489" s="91"/>
      <c r="L4489" s="91"/>
    </row>
    <row r="4490" spans="2:12" x14ac:dyDescent="0.25">
      <c r="B4490" s="67" t="s">
        <v>402</v>
      </c>
      <c r="C4490" s="67" t="s">
        <v>403</v>
      </c>
      <c r="D4490" s="68" t="s">
        <v>369</v>
      </c>
      <c r="E4490" s="67" t="s">
        <v>370</v>
      </c>
      <c r="F4490" s="68" t="s">
        <v>446</v>
      </c>
      <c r="G4490" s="67" t="s">
        <v>447</v>
      </c>
      <c r="H4490" s="68" t="s">
        <v>363</v>
      </c>
      <c r="I4490" s="69">
        <v>9</v>
      </c>
      <c r="J4490" s="69">
        <v>19</v>
      </c>
      <c r="K4490" s="91"/>
      <c r="L4490" s="91"/>
    </row>
    <row r="4491" spans="2:12" x14ac:dyDescent="0.25">
      <c r="B4491" s="67" t="s">
        <v>402</v>
      </c>
      <c r="C4491" s="67" t="s">
        <v>403</v>
      </c>
      <c r="D4491" s="68" t="s">
        <v>369</v>
      </c>
      <c r="E4491" s="67" t="s">
        <v>370</v>
      </c>
      <c r="F4491" s="68" t="s">
        <v>446</v>
      </c>
      <c r="G4491" s="67" t="s">
        <v>447</v>
      </c>
      <c r="H4491" s="68" t="s">
        <v>364</v>
      </c>
      <c r="I4491" s="69">
        <v>0</v>
      </c>
      <c r="J4491" s="69">
        <v>0</v>
      </c>
      <c r="K4491" s="91"/>
      <c r="L4491" s="91"/>
    </row>
    <row r="4492" spans="2:12" x14ac:dyDescent="0.25">
      <c r="B4492" s="67" t="s">
        <v>402</v>
      </c>
      <c r="C4492" s="67" t="s">
        <v>403</v>
      </c>
      <c r="D4492" s="68" t="s">
        <v>369</v>
      </c>
      <c r="E4492" s="67" t="s">
        <v>370</v>
      </c>
      <c r="F4492" s="68" t="s">
        <v>446</v>
      </c>
      <c r="G4492" s="67" t="s">
        <v>447</v>
      </c>
      <c r="H4492" s="68" t="s">
        <v>362</v>
      </c>
      <c r="I4492" s="69">
        <v>141</v>
      </c>
      <c r="J4492" s="69">
        <v>138</v>
      </c>
      <c r="K4492" s="91"/>
      <c r="L4492" s="91"/>
    </row>
    <row r="4493" spans="2:12" x14ac:dyDescent="0.25">
      <c r="B4493" s="67" t="s">
        <v>402</v>
      </c>
      <c r="C4493" s="67" t="s">
        <v>403</v>
      </c>
      <c r="D4493" s="68" t="s">
        <v>369</v>
      </c>
      <c r="E4493" s="67" t="s">
        <v>370</v>
      </c>
      <c r="F4493" s="68" t="s">
        <v>446</v>
      </c>
      <c r="G4493" s="67" t="s">
        <v>447</v>
      </c>
      <c r="H4493" s="68" t="s">
        <v>363</v>
      </c>
      <c r="I4493" s="69">
        <v>324</v>
      </c>
      <c r="J4493" s="69">
        <v>416</v>
      </c>
      <c r="K4493" s="91"/>
      <c r="L4493" s="91"/>
    </row>
    <row r="4494" spans="2:12" x14ac:dyDescent="0.25">
      <c r="B4494" s="67" t="s">
        <v>402</v>
      </c>
      <c r="C4494" s="67" t="s">
        <v>403</v>
      </c>
      <c r="D4494" s="68" t="s">
        <v>369</v>
      </c>
      <c r="E4494" s="67" t="s">
        <v>370</v>
      </c>
      <c r="F4494" s="68" t="s">
        <v>446</v>
      </c>
      <c r="G4494" s="67" t="s">
        <v>447</v>
      </c>
      <c r="H4494" s="68" t="s">
        <v>364</v>
      </c>
      <c r="I4494" s="69">
        <v>52</v>
      </c>
      <c r="J4494" s="69">
        <v>86</v>
      </c>
      <c r="K4494" s="91"/>
      <c r="L4494" s="91"/>
    </row>
    <row r="4495" spans="2:12" x14ac:dyDescent="0.25">
      <c r="B4495" s="67" t="s">
        <v>402</v>
      </c>
      <c r="C4495" s="67" t="s">
        <v>403</v>
      </c>
      <c r="D4495" s="68" t="s">
        <v>369</v>
      </c>
      <c r="E4495" s="67" t="s">
        <v>370</v>
      </c>
      <c r="F4495" s="68" t="s">
        <v>446</v>
      </c>
      <c r="G4495" s="67" t="s">
        <v>447</v>
      </c>
      <c r="H4495" s="68" t="s">
        <v>362</v>
      </c>
      <c r="I4495" s="69">
        <v>1</v>
      </c>
      <c r="J4495" s="69">
        <v>26</v>
      </c>
      <c r="K4495" s="91"/>
      <c r="L4495" s="91"/>
    </row>
    <row r="4496" spans="2:12" x14ac:dyDescent="0.25">
      <c r="B4496" s="67" t="s">
        <v>402</v>
      </c>
      <c r="C4496" s="67" t="s">
        <v>403</v>
      </c>
      <c r="D4496" s="68" t="s">
        <v>369</v>
      </c>
      <c r="E4496" s="67" t="s">
        <v>370</v>
      </c>
      <c r="F4496" s="68" t="s">
        <v>446</v>
      </c>
      <c r="G4496" s="67" t="s">
        <v>447</v>
      </c>
      <c r="H4496" s="68" t="s">
        <v>363</v>
      </c>
      <c r="I4496" s="69">
        <v>24</v>
      </c>
      <c r="J4496" s="69">
        <v>41</v>
      </c>
      <c r="K4496" s="91"/>
      <c r="L4496" s="91"/>
    </row>
    <row r="4497" spans="2:12" x14ac:dyDescent="0.25">
      <c r="B4497" s="67" t="s">
        <v>402</v>
      </c>
      <c r="C4497" s="67" t="s">
        <v>403</v>
      </c>
      <c r="D4497" s="68" t="s">
        <v>369</v>
      </c>
      <c r="E4497" s="67" t="s">
        <v>370</v>
      </c>
      <c r="F4497" s="68" t="s">
        <v>446</v>
      </c>
      <c r="G4497" s="67" t="s">
        <v>447</v>
      </c>
      <c r="H4497" s="68" t="s">
        <v>364</v>
      </c>
      <c r="I4497" s="69">
        <v>82</v>
      </c>
      <c r="J4497" s="69">
        <v>107</v>
      </c>
      <c r="K4497" s="91"/>
      <c r="L4497" s="91"/>
    </row>
    <row r="4498" spans="2:12" x14ac:dyDescent="0.25">
      <c r="B4498" s="67" t="s">
        <v>402</v>
      </c>
      <c r="C4498" s="67" t="s">
        <v>403</v>
      </c>
      <c r="D4498" s="68" t="s">
        <v>369</v>
      </c>
      <c r="E4498" s="67" t="s">
        <v>370</v>
      </c>
      <c r="F4498" s="68" t="s">
        <v>446</v>
      </c>
      <c r="G4498" s="67" t="s">
        <v>447</v>
      </c>
      <c r="H4498" s="68" t="s">
        <v>363</v>
      </c>
      <c r="I4498" s="69">
        <v>0</v>
      </c>
      <c r="J4498" s="69">
        <v>0</v>
      </c>
      <c r="K4498" s="91"/>
      <c r="L4498" s="91"/>
    </row>
    <row r="4499" spans="2:12" x14ac:dyDescent="0.25">
      <c r="B4499" s="67" t="s">
        <v>402</v>
      </c>
      <c r="C4499" s="67" t="s">
        <v>403</v>
      </c>
      <c r="D4499" s="68" t="s">
        <v>369</v>
      </c>
      <c r="E4499" s="67" t="s">
        <v>370</v>
      </c>
      <c r="F4499" s="68" t="s">
        <v>446</v>
      </c>
      <c r="G4499" s="67" t="s">
        <v>447</v>
      </c>
      <c r="H4499" s="68" t="s">
        <v>362</v>
      </c>
      <c r="I4499" s="69">
        <v>0</v>
      </c>
      <c r="J4499" s="69">
        <v>0</v>
      </c>
      <c r="K4499" s="91"/>
      <c r="L4499" s="91"/>
    </row>
    <row r="4500" spans="2:12" x14ac:dyDescent="0.25">
      <c r="B4500" s="67" t="s">
        <v>402</v>
      </c>
      <c r="C4500" s="67" t="s">
        <v>403</v>
      </c>
      <c r="D4500" s="68" t="s">
        <v>369</v>
      </c>
      <c r="E4500" s="67" t="s">
        <v>370</v>
      </c>
      <c r="F4500" s="68" t="s">
        <v>446</v>
      </c>
      <c r="G4500" s="67" t="s">
        <v>447</v>
      </c>
      <c r="H4500" s="68" t="s">
        <v>363</v>
      </c>
      <c r="I4500" s="69">
        <v>0</v>
      </c>
      <c r="J4500" s="69">
        <v>0</v>
      </c>
      <c r="K4500" s="91"/>
      <c r="L4500" s="91"/>
    </row>
    <row r="4501" spans="2:12" x14ac:dyDescent="0.25">
      <c r="B4501" s="67" t="s">
        <v>402</v>
      </c>
      <c r="C4501" s="67" t="s">
        <v>403</v>
      </c>
      <c r="D4501" s="68" t="s">
        <v>369</v>
      </c>
      <c r="E4501" s="67" t="s">
        <v>370</v>
      </c>
      <c r="F4501" s="68" t="s">
        <v>446</v>
      </c>
      <c r="G4501" s="67" t="s">
        <v>447</v>
      </c>
      <c r="H4501" s="68" t="s">
        <v>364</v>
      </c>
      <c r="I4501" s="69">
        <v>0</v>
      </c>
      <c r="J4501" s="69">
        <v>0</v>
      </c>
      <c r="K4501" s="91"/>
      <c r="L4501" s="91"/>
    </row>
    <row r="4502" spans="2:12" x14ac:dyDescent="0.25">
      <c r="B4502" s="67" t="s">
        <v>402</v>
      </c>
      <c r="C4502" s="67" t="s">
        <v>403</v>
      </c>
      <c r="D4502" s="68" t="s">
        <v>369</v>
      </c>
      <c r="E4502" s="67" t="s">
        <v>370</v>
      </c>
      <c r="F4502" s="68" t="s">
        <v>446</v>
      </c>
      <c r="G4502" s="67" t="s">
        <v>447</v>
      </c>
      <c r="H4502" s="68" t="s">
        <v>362</v>
      </c>
      <c r="I4502" s="69">
        <v>4</v>
      </c>
      <c r="J4502" s="69">
        <v>10</v>
      </c>
      <c r="K4502" s="91"/>
      <c r="L4502" s="91"/>
    </row>
    <row r="4503" spans="2:12" x14ac:dyDescent="0.25">
      <c r="B4503" s="67" t="s">
        <v>402</v>
      </c>
      <c r="C4503" s="67" t="s">
        <v>403</v>
      </c>
      <c r="D4503" s="68" t="s">
        <v>369</v>
      </c>
      <c r="E4503" s="67" t="s">
        <v>370</v>
      </c>
      <c r="F4503" s="68" t="s">
        <v>446</v>
      </c>
      <c r="G4503" s="67" t="s">
        <v>447</v>
      </c>
      <c r="H4503" s="68" t="s">
        <v>363</v>
      </c>
      <c r="I4503" s="69">
        <v>26</v>
      </c>
      <c r="J4503" s="69">
        <v>0</v>
      </c>
      <c r="K4503" s="91"/>
      <c r="L4503" s="91"/>
    </row>
    <row r="4504" spans="2:12" x14ac:dyDescent="0.25">
      <c r="B4504" s="67" t="s">
        <v>402</v>
      </c>
      <c r="C4504" s="67" t="s">
        <v>403</v>
      </c>
      <c r="D4504" s="68" t="s">
        <v>369</v>
      </c>
      <c r="E4504" s="67" t="s">
        <v>370</v>
      </c>
      <c r="F4504" s="68" t="s">
        <v>446</v>
      </c>
      <c r="G4504" s="67" t="s">
        <v>447</v>
      </c>
      <c r="H4504" s="68" t="s">
        <v>364</v>
      </c>
      <c r="I4504" s="69">
        <v>0</v>
      </c>
      <c r="J4504" s="69">
        <v>0</v>
      </c>
      <c r="K4504" s="91"/>
      <c r="L4504" s="91"/>
    </row>
    <row r="4505" spans="2:12" x14ac:dyDescent="0.25">
      <c r="B4505" s="67" t="s">
        <v>402</v>
      </c>
      <c r="C4505" s="67" t="s">
        <v>403</v>
      </c>
      <c r="D4505" s="68" t="s">
        <v>369</v>
      </c>
      <c r="E4505" s="67" t="s">
        <v>370</v>
      </c>
      <c r="F4505" s="68" t="s">
        <v>446</v>
      </c>
      <c r="G4505" s="67" t="s">
        <v>447</v>
      </c>
      <c r="H4505" s="68" t="s">
        <v>362</v>
      </c>
      <c r="I4505" s="69">
        <v>0</v>
      </c>
      <c r="J4505" s="69">
        <v>0</v>
      </c>
      <c r="K4505" s="91"/>
      <c r="L4505" s="91"/>
    </row>
    <row r="4506" spans="2:12" x14ac:dyDescent="0.25">
      <c r="B4506" s="67" t="s">
        <v>402</v>
      </c>
      <c r="C4506" s="67" t="s">
        <v>403</v>
      </c>
      <c r="D4506" s="68" t="s">
        <v>369</v>
      </c>
      <c r="E4506" s="67" t="s">
        <v>370</v>
      </c>
      <c r="F4506" s="68" t="s">
        <v>446</v>
      </c>
      <c r="G4506" s="67" t="s">
        <v>447</v>
      </c>
      <c r="H4506" s="68" t="s">
        <v>363</v>
      </c>
      <c r="I4506" s="69">
        <v>32</v>
      </c>
      <c r="J4506" s="69">
        <v>24</v>
      </c>
      <c r="K4506" s="91"/>
      <c r="L4506" s="91"/>
    </row>
    <row r="4507" spans="2:12" x14ac:dyDescent="0.25">
      <c r="B4507" s="67" t="s">
        <v>402</v>
      </c>
      <c r="C4507" s="67" t="s">
        <v>403</v>
      </c>
      <c r="D4507" s="68" t="s">
        <v>369</v>
      </c>
      <c r="E4507" s="67" t="s">
        <v>370</v>
      </c>
      <c r="F4507" s="68" t="s">
        <v>446</v>
      </c>
      <c r="G4507" s="67" t="s">
        <v>447</v>
      </c>
      <c r="H4507" s="68" t="s">
        <v>364</v>
      </c>
      <c r="I4507" s="69">
        <v>19</v>
      </c>
      <c r="J4507" s="69">
        <v>98</v>
      </c>
      <c r="K4507" s="91"/>
      <c r="L4507" s="91"/>
    </row>
    <row r="4508" spans="2:12" x14ac:dyDescent="0.25">
      <c r="B4508" s="67" t="s">
        <v>402</v>
      </c>
      <c r="C4508" s="67" t="s">
        <v>403</v>
      </c>
      <c r="D4508" s="68" t="s">
        <v>369</v>
      </c>
      <c r="E4508" s="67" t="s">
        <v>370</v>
      </c>
      <c r="F4508" s="68" t="s">
        <v>446</v>
      </c>
      <c r="G4508" s="67" t="s">
        <v>447</v>
      </c>
      <c r="H4508" s="68" t="s">
        <v>363</v>
      </c>
      <c r="I4508" s="69">
        <v>0</v>
      </c>
      <c r="J4508" s="69">
        <v>0</v>
      </c>
      <c r="K4508" s="91"/>
      <c r="L4508" s="91"/>
    </row>
    <row r="4509" spans="2:12" x14ac:dyDescent="0.25">
      <c r="B4509" s="67" t="s">
        <v>402</v>
      </c>
      <c r="C4509" s="67" t="s">
        <v>403</v>
      </c>
      <c r="D4509" s="68" t="s">
        <v>369</v>
      </c>
      <c r="E4509" s="67" t="s">
        <v>370</v>
      </c>
      <c r="F4509" s="68" t="s">
        <v>446</v>
      </c>
      <c r="G4509" s="67" t="s">
        <v>447</v>
      </c>
      <c r="H4509" s="68" t="s">
        <v>362</v>
      </c>
      <c r="I4509" s="69">
        <v>59</v>
      </c>
      <c r="J4509" s="69">
        <v>40</v>
      </c>
      <c r="K4509" s="91"/>
      <c r="L4509" s="91"/>
    </row>
    <row r="4510" spans="2:12" x14ac:dyDescent="0.25">
      <c r="B4510" s="67" t="s">
        <v>402</v>
      </c>
      <c r="C4510" s="67" t="s">
        <v>403</v>
      </c>
      <c r="D4510" s="68" t="s">
        <v>369</v>
      </c>
      <c r="E4510" s="67" t="s">
        <v>370</v>
      </c>
      <c r="F4510" s="68" t="s">
        <v>446</v>
      </c>
      <c r="G4510" s="67" t="s">
        <v>447</v>
      </c>
      <c r="H4510" s="68" t="s">
        <v>363</v>
      </c>
      <c r="I4510" s="69">
        <v>24</v>
      </c>
      <c r="J4510" s="69">
        <v>0</v>
      </c>
      <c r="K4510" s="91"/>
      <c r="L4510" s="91"/>
    </row>
    <row r="4511" spans="2:12" x14ac:dyDescent="0.25">
      <c r="B4511" s="67" t="s">
        <v>402</v>
      </c>
      <c r="C4511" s="67" t="s">
        <v>403</v>
      </c>
      <c r="D4511" s="68" t="s">
        <v>369</v>
      </c>
      <c r="E4511" s="67" t="s">
        <v>370</v>
      </c>
      <c r="F4511" s="68" t="s">
        <v>446</v>
      </c>
      <c r="G4511" s="67" t="s">
        <v>447</v>
      </c>
      <c r="H4511" s="68" t="s">
        <v>364</v>
      </c>
      <c r="I4511" s="69">
        <v>18</v>
      </c>
      <c r="J4511" s="69">
        <v>20</v>
      </c>
      <c r="K4511" s="91"/>
      <c r="L4511" s="91"/>
    </row>
    <row r="4512" spans="2:12" x14ac:dyDescent="0.25">
      <c r="B4512" s="67" t="s">
        <v>402</v>
      </c>
      <c r="C4512" s="67" t="s">
        <v>403</v>
      </c>
      <c r="D4512" s="68" t="s">
        <v>369</v>
      </c>
      <c r="E4512" s="67" t="s">
        <v>370</v>
      </c>
      <c r="F4512" s="68" t="s">
        <v>446</v>
      </c>
      <c r="G4512" s="67" t="s">
        <v>447</v>
      </c>
      <c r="H4512" s="68" t="s">
        <v>362</v>
      </c>
      <c r="I4512" s="69">
        <v>18</v>
      </c>
      <c r="J4512" s="69">
        <v>9</v>
      </c>
      <c r="K4512" s="91"/>
      <c r="L4512" s="91"/>
    </row>
    <row r="4513" spans="2:12" x14ac:dyDescent="0.25">
      <c r="B4513" s="67" t="s">
        <v>402</v>
      </c>
      <c r="C4513" s="67" t="s">
        <v>403</v>
      </c>
      <c r="D4513" s="68" t="s">
        <v>369</v>
      </c>
      <c r="E4513" s="67" t="s">
        <v>370</v>
      </c>
      <c r="F4513" s="68" t="s">
        <v>446</v>
      </c>
      <c r="G4513" s="67" t="s">
        <v>447</v>
      </c>
      <c r="H4513" s="68" t="s">
        <v>363</v>
      </c>
      <c r="I4513" s="69">
        <v>26</v>
      </c>
      <c r="J4513" s="69">
        <v>29</v>
      </c>
      <c r="K4513" s="91"/>
      <c r="L4513" s="91"/>
    </row>
    <row r="4514" spans="2:12" x14ac:dyDescent="0.25">
      <c r="B4514" s="67" t="s">
        <v>402</v>
      </c>
      <c r="C4514" s="67" t="s">
        <v>403</v>
      </c>
      <c r="D4514" s="68" t="s">
        <v>369</v>
      </c>
      <c r="E4514" s="67" t="s">
        <v>370</v>
      </c>
      <c r="F4514" s="68" t="s">
        <v>446</v>
      </c>
      <c r="G4514" s="67" t="s">
        <v>447</v>
      </c>
      <c r="H4514" s="68" t="s">
        <v>364</v>
      </c>
      <c r="I4514" s="69">
        <v>22</v>
      </c>
      <c r="J4514" s="69">
        <v>17</v>
      </c>
      <c r="K4514" s="91"/>
      <c r="L4514" s="91"/>
    </row>
    <row r="4515" spans="2:12" x14ac:dyDescent="0.25">
      <c r="B4515" s="67" t="s">
        <v>402</v>
      </c>
      <c r="C4515" s="67" t="s">
        <v>403</v>
      </c>
      <c r="D4515" s="68" t="s">
        <v>369</v>
      </c>
      <c r="E4515" s="67" t="s">
        <v>370</v>
      </c>
      <c r="F4515" s="68" t="s">
        <v>446</v>
      </c>
      <c r="G4515" s="67" t="s">
        <v>447</v>
      </c>
      <c r="H4515" s="68" t="s">
        <v>362</v>
      </c>
      <c r="I4515" s="69">
        <v>0</v>
      </c>
      <c r="J4515" s="69">
        <v>0</v>
      </c>
      <c r="K4515" s="91"/>
      <c r="L4515" s="91"/>
    </row>
    <row r="4516" spans="2:12" x14ac:dyDescent="0.25">
      <c r="B4516" s="67" t="s">
        <v>402</v>
      </c>
      <c r="C4516" s="67" t="s">
        <v>403</v>
      </c>
      <c r="D4516" s="68" t="s">
        <v>369</v>
      </c>
      <c r="E4516" s="67" t="s">
        <v>370</v>
      </c>
      <c r="F4516" s="68" t="s">
        <v>446</v>
      </c>
      <c r="G4516" s="67" t="s">
        <v>447</v>
      </c>
      <c r="H4516" s="68" t="s">
        <v>363</v>
      </c>
      <c r="I4516" s="69">
        <v>0</v>
      </c>
      <c r="J4516" s="69">
        <v>0</v>
      </c>
      <c r="K4516" s="91"/>
      <c r="L4516" s="91"/>
    </row>
    <row r="4517" spans="2:12" x14ac:dyDescent="0.25">
      <c r="B4517" s="67" t="s">
        <v>402</v>
      </c>
      <c r="C4517" s="67" t="s">
        <v>403</v>
      </c>
      <c r="D4517" s="68" t="s">
        <v>369</v>
      </c>
      <c r="E4517" s="67" t="s">
        <v>370</v>
      </c>
      <c r="F4517" s="68" t="s">
        <v>446</v>
      </c>
      <c r="G4517" s="67" t="s">
        <v>447</v>
      </c>
      <c r="H4517" s="68" t="s">
        <v>364</v>
      </c>
      <c r="I4517" s="69">
        <v>0</v>
      </c>
      <c r="J4517" s="69">
        <v>0</v>
      </c>
      <c r="K4517" s="91"/>
      <c r="L4517" s="91"/>
    </row>
    <row r="4518" spans="2:12" x14ac:dyDescent="0.25">
      <c r="B4518" s="67" t="s">
        <v>402</v>
      </c>
      <c r="C4518" s="67" t="s">
        <v>403</v>
      </c>
      <c r="D4518" s="68" t="s">
        <v>369</v>
      </c>
      <c r="E4518" s="67" t="s">
        <v>370</v>
      </c>
      <c r="F4518" s="68" t="s">
        <v>446</v>
      </c>
      <c r="G4518" s="67" t="s">
        <v>447</v>
      </c>
      <c r="H4518" s="68" t="s">
        <v>363</v>
      </c>
      <c r="I4518" s="69">
        <v>0</v>
      </c>
      <c r="J4518" s="69">
        <v>0</v>
      </c>
      <c r="K4518" s="91"/>
      <c r="L4518" s="91"/>
    </row>
    <row r="4519" spans="2:12" x14ac:dyDescent="0.25">
      <c r="B4519" s="67" t="s">
        <v>402</v>
      </c>
      <c r="C4519" s="67" t="s">
        <v>403</v>
      </c>
      <c r="D4519" s="68" t="s">
        <v>369</v>
      </c>
      <c r="E4519" s="67" t="s">
        <v>370</v>
      </c>
      <c r="F4519" s="68" t="s">
        <v>446</v>
      </c>
      <c r="G4519" s="67" t="s">
        <v>447</v>
      </c>
      <c r="H4519" s="68" t="s">
        <v>362</v>
      </c>
      <c r="I4519" s="69">
        <v>63</v>
      </c>
      <c r="J4519" s="69">
        <v>53</v>
      </c>
      <c r="K4519" s="91"/>
      <c r="L4519" s="91"/>
    </row>
    <row r="4520" spans="2:12" x14ac:dyDescent="0.25">
      <c r="B4520" s="67" t="s">
        <v>402</v>
      </c>
      <c r="C4520" s="67" t="s">
        <v>403</v>
      </c>
      <c r="D4520" s="68" t="s">
        <v>369</v>
      </c>
      <c r="E4520" s="67" t="s">
        <v>370</v>
      </c>
      <c r="F4520" s="68" t="s">
        <v>446</v>
      </c>
      <c r="G4520" s="67" t="s">
        <v>447</v>
      </c>
      <c r="H4520" s="68" t="s">
        <v>363</v>
      </c>
      <c r="I4520" s="69">
        <v>99</v>
      </c>
      <c r="J4520" s="69">
        <v>125</v>
      </c>
      <c r="K4520" s="91"/>
      <c r="L4520" s="91"/>
    </row>
    <row r="4521" spans="2:12" x14ac:dyDescent="0.25">
      <c r="B4521" s="67" t="s">
        <v>402</v>
      </c>
      <c r="C4521" s="67" t="s">
        <v>403</v>
      </c>
      <c r="D4521" s="68" t="s">
        <v>369</v>
      </c>
      <c r="E4521" s="67" t="s">
        <v>370</v>
      </c>
      <c r="F4521" s="68" t="s">
        <v>446</v>
      </c>
      <c r="G4521" s="67" t="s">
        <v>447</v>
      </c>
      <c r="H4521" s="68" t="s">
        <v>364</v>
      </c>
      <c r="I4521" s="69">
        <v>12</v>
      </c>
      <c r="J4521" s="69">
        <v>6</v>
      </c>
      <c r="K4521" s="91"/>
      <c r="L4521" s="91"/>
    </row>
    <row r="4522" spans="2:12" x14ac:dyDescent="0.25">
      <c r="B4522" s="67" t="s">
        <v>402</v>
      </c>
      <c r="C4522" s="67" t="s">
        <v>403</v>
      </c>
      <c r="D4522" s="68" t="s">
        <v>369</v>
      </c>
      <c r="E4522" s="67" t="s">
        <v>370</v>
      </c>
      <c r="F4522" s="68" t="s">
        <v>446</v>
      </c>
      <c r="G4522" s="67" t="s">
        <v>447</v>
      </c>
      <c r="H4522" s="68" t="s">
        <v>362</v>
      </c>
      <c r="I4522" s="69">
        <v>70</v>
      </c>
      <c r="J4522" s="69">
        <v>64</v>
      </c>
      <c r="K4522" s="91"/>
      <c r="L4522" s="91"/>
    </row>
    <row r="4523" spans="2:12" x14ac:dyDescent="0.25">
      <c r="B4523" s="67" t="s">
        <v>402</v>
      </c>
      <c r="C4523" s="67" t="s">
        <v>403</v>
      </c>
      <c r="D4523" s="68" t="s">
        <v>369</v>
      </c>
      <c r="E4523" s="67" t="s">
        <v>370</v>
      </c>
      <c r="F4523" s="68" t="s">
        <v>446</v>
      </c>
      <c r="G4523" s="67" t="s">
        <v>447</v>
      </c>
      <c r="H4523" s="68" t="s">
        <v>363</v>
      </c>
      <c r="I4523" s="69">
        <v>17</v>
      </c>
      <c r="J4523" s="69">
        <v>16</v>
      </c>
      <c r="K4523" s="91"/>
      <c r="L4523" s="91"/>
    </row>
    <row r="4524" spans="2:12" x14ac:dyDescent="0.25">
      <c r="B4524" s="67" t="s">
        <v>402</v>
      </c>
      <c r="C4524" s="67" t="s">
        <v>403</v>
      </c>
      <c r="D4524" s="68" t="s">
        <v>369</v>
      </c>
      <c r="E4524" s="67" t="s">
        <v>370</v>
      </c>
      <c r="F4524" s="68" t="s">
        <v>446</v>
      </c>
      <c r="G4524" s="67" t="s">
        <v>447</v>
      </c>
      <c r="H4524" s="68" t="s">
        <v>364</v>
      </c>
      <c r="I4524" s="69">
        <v>4</v>
      </c>
      <c r="J4524" s="69">
        <v>2</v>
      </c>
      <c r="K4524" s="91"/>
      <c r="L4524" s="91"/>
    </row>
    <row r="4525" spans="2:12" x14ac:dyDescent="0.25">
      <c r="B4525" s="67" t="s">
        <v>402</v>
      </c>
      <c r="C4525" s="67" t="s">
        <v>403</v>
      </c>
      <c r="D4525" s="68" t="s">
        <v>369</v>
      </c>
      <c r="E4525" s="67" t="s">
        <v>370</v>
      </c>
      <c r="F4525" s="68" t="s">
        <v>446</v>
      </c>
      <c r="G4525" s="67" t="s">
        <v>447</v>
      </c>
      <c r="H4525" s="68" t="s">
        <v>363</v>
      </c>
      <c r="I4525" s="69">
        <v>0</v>
      </c>
      <c r="J4525" s="69">
        <v>0</v>
      </c>
      <c r="K4525" s="91"/>
      <c r="L4525" s="91"/>
    </row>
    <row r="4526" spans="2:12" x14ac:dyDescent="0.25">
      <c r="B4526" s="67" t="s">
        <v>402</v>
      </c>
      <c r="C4526" s="67" t="s">
        <v>403</v>
      </c>
      <c r="D4526" s="68" t="s">
        <v>369</v>
      </c>
      <c r="E4526" s="67" t="s">
        <v>370</v>
      </c>
      <c r="F4526" s="68" t="s">
        <v>446</v>
      </c>
      <c r="G4526" s="67" t="s">
        <v>447</v>
      </c>
      <c r="H4526" s="68" t="s">
        <v>364</v>
      </c>
      <c r="I4526" s="69">
        <v>0</v>
      </c>
      <c r="J4526" s="69">
        <v>5</v>
      </c>
      <c r="K4526" s="91"/>
      <c r="L4526" s="91"/>
    </row>
    <row r="4527" spans="2:12" x14ac:dyDescent="0.25">
      <c r="B4527" s="67" t="s">
        <v>402</v>
      </c>
      <c r="C4527" s="67" t="s">
        <v>403</v>
      </c>
      <c r="D4527" s="68" t="s">
        <v>369</v>
      </c>
      <c r="E4527" s="67" t="s">
        <v>370</v>
      </c>
      <c r="F4527" s="68" t="s">
        <v>446</v>
      </c>
      <c r="G4527" s="67" t="s">
        <v>447</v>
      </c>
      <c r="H4527" s="68" t="s">
        <v>362</v>
      </c>
      <c r="I4527" s="69">
        <v>0</v>
      </c>
      <c r="J4527" s="69">
        <v>0</v>
      </c>
      <c r="K4527" s="91"/>
      <c r="L4527" s="91"/>
    </row>
    <row r="4528" spans="2:12" x14ac:dyDescent="0.25">
      <c r="B4528" s="67" t="s">
        <v>402</v>
      </c>
      <c r="C4528" s="67" t="s">
        <v>403</v>
      </c>
      <c r="D4528" s="68" t="s">
        <v>369</v>
      </c>
      <c r="E4528" s="67" t="s">
        <v>370</v>
      </c>
      <c r="F4528" s="68" t="s">
        <v>446</v>
      </c>
      <c r="G4528" s="67" t="s">
        <v>447</v>
      </c>
      <c r="H4528" s="68" t="s">
        <v>363</v>
      </c>
      <c r="I4528" s="69">
        <v>0</v>
      </c>
      <c r="J4528" s="69">
        <v>0</v>
      </c>
      <c r="K4528" s="91"/>
      <c r="L4528" s="91"/>
    </row>
    <row r="4529" spans="2:12" x14ac:dyDescent="0.25">
      <c r="B4529" s="67" t="s">
        <v>402</v>
      </c>
      <c r="C4529" s="67" t="s">
        <v>403</v>
      </c>
      <c r="D4529" s="68" t="s">
        <v>369</v>
      </c>
      <c r="E4529" s="67" t="s">
        <v>370</v>
      </c>
      <c r="F4529" s="68" t="s">
        <v>446</v>
      </c>
      <c r="G4529" s="67" t="s">
        <v>447</v>
      </c>
      <c r="H4529" s="68" t="s">
        <v>364</v>
      </c>
      <c r="I4529" s="69">
        <v>0</v>
      </c>
      <c r="J4529" s="69">
        <v>0</v>
      </c>
      <c r="K4529" s="91"/>
      <c r="L4529" s="91"/>
    </row>
    <row r="4530" spans="2:12" x14ac:dyDescent="0.25">
      <c r="B4530" s="67" t="s">
        <v>402</v>
      </c>
      <c r="C4530" s="67" t="s">
        <v>403</v>
      </c>
      <c r="D4530" s="68" t="s">
        <v>369</v>
      </c>
      <c r="E4530" s="67" t="s">
        <v>370</v>
      </c>
      <c r="F4530" s="68" t="s">
        <v>446</v>
      </c>
      <c r="G4530" s="67" t="s">
        <v>447</v>
      </c>
      <c r="H4530" s="68" t="s">
        <v>362</v>
      </c>
      <c r="I4530" s="69">
        <v>0.309</v>
      </c>
      <c r="J4530" s="69">
        <v>0.20599999999999999</v>
      </c>
      <c r="K4530" s="91"/>
      <c r="L4530" s="91"/>
    </row>
    <row r="4531" spans="2:12" x14ac:dyDescent="0.25">
      <c r="B4531" s="67" t="s">
        <v>402</v>
      </c>
      <c r="C4531" s="67" t="s">
        <v>403</v>
      </c>
      <c r="D4531" s="68" t="s">
        <v>369</v>
      </c>
      <c r="E4531" s="67" t="s">
        <v>370</v>
      </c>
      <c r="F4531" s="68" t="s">
        <v>446</v>
      </c>
      <c r="G4531" s="67" t="s">
        <v>447</v>
      </c>
      <c r="H4531" s="68" t="s">
        <v>363</v>
      </c>
      <c r="I4531" s="69">
        <v>0.39140000000000003</v>
      </c>
      <c r="J4531" s="69">
        <v>0.55620000000000003</v>
      </c>
      <c r="K4531" s="91"/>
      <c r="L4531" s="91"/>
    </row>
    <row r="4532" spans="2:12" x14ac:dyDescent="0.25">
      <c r="B4532" s="67" t="s">
        <v>402</v>
      </c>
      <c r="C4532" s="67" t="s">
        <v>403</v>
      </c>
      <c r="D4532" s="68" t="s">
        <v>369</v>
      </c>
      <c r="E4532" s="67" t="s">
        <v>370</v>
      </c>
      <c r="F4532" s="68" t="s">
        <v>446</v>
      </c>
      <c r="G4532" s="67" t="s">
        <v>447</v>
      </c>
      <c r="H4532" s="68" t="s">
        <v>364</v>
      </c>
      <c r="I4532" s="69">
        <v>0.45319999999999999</v>
      </c>
      <c r="J4532" s="69">
        <v>0.28839999999999999</v>
      </c>
      <c r="K4532" s="91"/>
      <c r="L4532" s="91"/>
    </row>
    <row r="4533" spans="2:12" x14ac:dyDescent="0.25">
      <c r="B4533" s="67" t="s">
        <v>402</v>
      </c>
      <c r="C4533" s="67" t="s">
        <v>403</v>
      </c>
      <c r="D4533" s="68" t="s">
        <v>369</v>
      </c>
      <c r="E4533" s="67" t="s">
        <v>370</v>
      </c>
      <c r="F4533" s="68" t="s">
        <v>446</v>
      </c>
      <c r="G4533" s="67" t="s">
        <v>447</v>
      </c>
      <c r="H4533" s="68" t="s">
        <v>362</v>
      </c>
      <c r="I4533" s="69">
        <v>0</v>
      </c>
      <c r="J4533" s="69">
        <v>50</v>
      </c>
      <c r="K4533" s="91"/>
      <c r="L4533" s="91"/>
    </row>
    <row r="4534" spans="2:12" x14ac:dyDescent="0.25">
      <c r="B4534" s="67" t="s">
        <v>402</v>
      </c>
      <c r="C4534" s="67" t="s">
        <v>403</v>
      </c>
      <c r="D4534" s="68" t="s">
        <v>369</v>
      </c>
      <c r="E4534" s="67" t="s">
        <v>370</v>
      </c>
      <c r="F4534" s="68" t="s">
        <v>446</v>
      </c>
      <c r="G4534" s="67" t="s">
        <v>447</v>
      </c>
      <c r="H4534" s="68" t="s">
        <v>363</v>
      </c>
      <c r="I4534" s="69">
        <v>0</v>
      </c>
      <c r="J4534" s="69">
        <v>77</v>
      </c>
      <c r="K4534" s="91"/>
      <c r="L4534" s="91"/>
    </row>
    <row r="4535" spans="2:12" x14ac:dyDescent="0.25">
      <c r="B4535" s="67" t="s">
        <v>402</v>
      </c>
      <c r="C4535" s="67" t="s">
        <v>403</v>
      </c>
      <c r="D4535" s="68" t="s">
        <v>369</v>
      </c>
      <c r="E4535" s="67" t="s">
        <v>370</v>
      </c>
      <c r="F4535" s="68" t="s">
        <v>446</v>
      </c>
      <c r="G4535" s="67" t="s">
        <v>447</v>
      </c>
      <c r="H4535" s="68" t="s">
        <v>364</v>
      </c>
      <c r="I4535" s="69">
        <v>0</v>
      </c>
      <c r="J4535" s="69">
        <v>0</v>
      </c>
      <c r="K4535" s="91"/>
      <c r="L4535" s="91"/>
    </row>
    <row r="4536" spans="2:12" x14ac:dyDescent="0.25">
      <c r="B4536" s="67" t="s">
        <v>402</v>
      </c>
      <c r="C4536" s="67" t="s">
        <v>403</v>
      </c>
      <c r="D4536" s="68" t="s">
        <v>369</v>
      </c>
      <c r="E4536" s="67" t="s">
        <v>370</v>
      </c>
      <c r="F4536" s="68" t="s">
        <v>446</v>
      </c>
      <c r="G4536" s="67" t="s">
        <v>447</v>
      </c>
      <c r="H4536" s="68" t="s">
        <v>363</v>
      </c>
      <c r="I4536" s="69">
        <v>0</v>
      </c>
      <c r="J4536" s="69">
        <v>0</v>
      </c>
      <c r="K4536" s="91"/>
      <c r="L4536" s="91"/>
    </row>
    <row r="4537" spans="2:12" x14ac:dyDescent="0.25">
      <c r="B4537" s="67" t="s">
        <v>402</v>
      </c>
      <c r="C4537" s="67" t="s">
        <v>403</v>
      </c>
      <c r="D4537" s="68" t="s">
        <v>369</v>
      </c>
      <c r="E4537" s="67" t="s">
        <v>370</v>
      </c>
      <c r="F4537" s="68" t="s">
        <v>446</v>
      </c>
      <c r="G4537" s="67" t="s">
        <v>447</v>
      </c>
      <c r="H4537" s="68" t="s">
        <v>362</v>
      </c>
      <c r="I4537" s="69">
        <v>15</v>
      </c>
      <c r="J4537" s="69">
        <v>46</v>
      </c>
      <c r="K4537" s="91"/>
      <c r="L4537" s="91"/>
    </row>
    <row r="4538" spans="2:12" x14ac:dyDescent="0.25">
      <c r="B4538" s="67" t="s">
        <v>402</v>
      </c>
      <c r="C4538" s="67" t="s">
        <v>403</v>
      </c>
      <c r="D4538" s="68" t="s">
        <v>369</v>
      </c>
      <c r="E4538" s="67" t="s">
        <v>370</v>
      </c>
      <c r="F4538" s="68" t="s">
        <v>446</v>
      </c>
      <c r="G4538" s="67" t="s">
        <v>447</v>
      </c>
      <c r="H4538" s="68" t="s">
        <v>363</v>
      </c>
      <c r="I4538" s="69">
        <v>84</v>
      </c>
      <c r="J4538" s="69">
        <v>114</v>
      </c>
      <c r="K4538" s="91"/>
      <c r="L4538" s="91"/>
    </row>
    <row r="4539" spans="2:12" x14ac:dyDescent="0.25">
      <c r="B4539" s="67" t="s">
        <v>402</v>
      </c>
      <c r="C4539" s="67" t="s">
        <v>403</v>
      </c>
      <c r="D4539" s="68" t="s">
        <v>369</v>
      </c>
      <c r="E4539" s="67" t="s">
        <v>370</v>
      </c>
      <c r="F4539" s="68" t="s">
        <v>446</v>
      </c>
      <c r="G4539" s="67" t="s">
        <v>447</v>
      </c>
      <c r="H4539" s="68" t="s">
        <v>364</v>
      </c>
      <c r="I4539" s="69">
        <v>36</v>
      </c>
      <c r="J4539" s="69">
        <v>46</v>
      </c>
      <c r="K4539" s="91"/>
      <c r="L4539" s="91"/>
    </row>
    <row r="4540" spans="2:12" x14ac:dyDescent="0.25">
      <c r="B4540" s="67" t="s">
        <v>402</v>
      </c>
      <c r="C4540" s="67" t="s">
        <v>403</v>
      </c>
      <c r="D4540" s="68" t="s">
        <v>369</v>
      </c>
      <c r="E4540" s="67" t="s">
        <v>370</v>
      </c>
      <c r="F4540" s="68" t="s">
        <v>446</v>
      </c>
      <c r="G4540" s="67" t="s">
        <v>447</v>
      </c>
      <c r="H4540" s="68" t="s">
        <v>362</v>
      </c>
      <c r="I4540" s="69">
        <v>0</v>
      </c>
      <c r="J4540" s="69">
        <v>0</v>
      </c>
      <c r="K4540" s="91"/>
      <c r="L4540" s="91"/>
    </row>
    <row r="4541" spans="2:12" x14ac:dyDescent="0.25">
      <c r="B4541" s="67" t="s">
        <v>402</v>
      </c>
      <c r="C4541" s="67" t="s">
        <v>403</v>
      </c>
      <c r="D4541" s="68" t="s">
        <v>369</v>
      </c>
      <c r="E4541" s="67" t="s">
        <v>370</v>
      </c>
      <c r="F4541" s="68" t="s">
        <v>446</v>
      </c>
      <c r="G4541" s="67" t="s">
        <v>447</v>
      </c>
      <c r="H4541" s="68" t="s">
        <v>363</v>
      </c>
      <c r="I4541" s="69">
        <v>0</v>
      </c>
      <c r="J4541" s="69">
        <v>0</v>
      </c>
      <c r="K4541" s="91"/>
      <c r="L4541" s="91"/>
    </row>
    <row r="4542" spans="2:12" x14ac:dyDescent="0.25">
      <c r="B4542" s="67" t="s">
        <v>402</v>
      </c>
      <c r="C4542" s="67" t="s">
        <v>403</v>
      </c>
      <c r="D4542" s="68" t="s">
        <v>369</v>
      </c>
      <c r="E4542" s="67" t="s">
        <v>370</v>
      </c>
      <c r="F4542" s="68" t="s">
        <v>446</v>
      </c>
      <c r="G4542" s="67" t="s">
        <v>447</v>
      </c>
      <c r="H4542" s="68" t="s">
        <v>364</v>
      </c>
      <c r="I4542" s="69">
        <v>0</v>
      </c>
      <c r="J4542" s="69">
        <v>0</v>
      </c>
      <c r="K4542" s="91"/>
      <c r="L4542" s="91"/>
    </row>
    <row r="4543" spans="2:12" x14ac:dyDescent="0.25">
      <c r="B4543" s="67" t="s">
        <v>402</v>
      </c>
      <c r="C4543" s="67" t="s">
        <v>403</v>
      </c>
      <c r="D4543" s="68" t="s">
        <v>369</v>
      </c>
      <c r="E4543" s="67" t="s">
        <v>370</v>
      </c>
      <c r="F4543" s="68" t="s">
        <v>446</v>
      </c>
      <c r="G4543" s="67" t="s">
        <v>447</v>
      </c>
      <c r="H4543" s="68" t="s">
        <v>362</v>
      </c>
      <c r="I4543" s="69">
        <v>20</v>
      </c>
      <c r="J4543" s="69">
        <v>41</v>
      </c>
      <c r="K4543" s="91"/>
      <c r="L4543" s="91"/>
    </row>
    <row r="4544" spans="2:12" x14ac:dyDescent="0.25">
      <c r="B4544" s="67" t="s">
        <v>402</v>
      </c>
      <c r="C4544" s="67" t="s">
        <v>403</v>
      </c>
      <c r="D4544" s="68" t="s">
        <v>369</v>
      </c>
      <c r="E4544" s="67" t="s">
        <v>370</v>
      </c>
      <c r="F4544" s="68" t="s">
        <v>446</v>
      </c>
      <c r="G4544" s="67" t="s">
        <v>447</v>
      </c>
      <c r="H4544" s="68" t="s">
        <v>363</v>
      </c>
      <c r="I4544" s="69">
        <v>73</v>
      </c>
      <c r="J4544" s="69">
        <v>87</v>
      </c>
      <c r="K4544" s="91"/>
      <c r="L4544" s="91"/>
    </row>
    <row r="4545" spans="2:12" x14ac:dyDescent="0.25">
      <c r="B4545" s="67" t="s">
        <v>402</v>
      </c>
      <c r="C4545" s="67" t="s">
        <v>403</v>
      </c>
      <c r="D4545" s="68" t="s">
        <v>369</v>
      </c>
      <c r="E4545" s="67" t="s">
        <v>370</v>
      </c>
      <c r="F4545" s="68" t="s">
        <v>446</v>
      </c>
      <c r="G4545" s="67" t="s">
        <v>447</v>
      </c>
      <c r="H4545" s="68" t="s">
        <v>364</v>
      </c>
      <c r="I4545" s="69">
        <v>40</v>
      </c>
      <c r="J4545" s="69">
        <v>68</v>
      </c>
      <c r="K4545" s="91"/>
      <c r="L4545" s="91"/>
    </row>
    <row r="4546" spans="2:12" x14ac:dyDescent="0.25">
      <c r="B4546" s="67" t="s">
        <v>402</v>
      </c>
      <c r="C4546" s="67" t="s">
        <v>403</v>
      </c>
      <c r="D4546" s="68" t="s">
        <v>369</v>
      </c>
      <c r="E4546" s="67" t="s">
        <v>370</v>
      </c>
      <c r="F4546" s="68" t="s">
        <v>446</v>
      </c>
      <c r="G4546" s="67" t="s">
        <v>447</v>
      </c>
      <c r="H4546" s="68" t="s">
        <v>363</v>
      </c>
      <c r="I4546" s="69">
        <v>0</v>
      </c>
      <c r="J4546" s="69">
        <v>0</v>
      </c>
      <c r="K4546" s="91"/>
      <c r="L4546" s="91"/>
    </row>
    <row r="4547" spans="2:12" x14ac:dyDescent="0.25">
      <c r="B4547" s="67" t="s">
        <v>402</v>
      </c>
      <c r="C4547" s="67" t="s">
        <v>403</v>
      </c>
      <c r="D4547" s="68" t="s">
        <v>369</v>
      </c>
      <c r="E4547" s="67" t="s">
        <v>370</v>
      </c>
      <c r="F4547" s="68" t="s">
        <v>446</v>
      </c>
      <c r="G4547" s="67" t="s">
        <v>447</v>
      </c>
      <c r="H4547" s="68" t="s">
        <v>362</v>
      </c>
      <c r="I4547" s="69">
        <v>71</v>
      </c>
      <c r="J4547" s="69">
        <v>89</v>
      </c>
      <c r="K4547" s="91"/>
      <c r="L4547" s="91"/>
    </row>
    <row r="4548" spans="2:12" x14ac:dyDescent="0.25">
      <c r="B4548" s="67" t="s">
        <v>402</v>
      </c>
      <c r="C4548" s="67" t="s">
        <v>403</v>
      </c>
      <c r="D4548" s="68" t="s">
        <v>369</v>
      </c>
      <c r="E4548" s="67" t="s">
        <v>370</v>
      </c>
      <c r="F4548" s="68" t="s">
        <v>446</v>
      </c>
      <c r="G4548" s="67" t="s">
        <v>447</v>
      </c>
      <c r="H4548" s="68" t="s">
        <v>363</v>
      </c>
      <c r="I4548" s="69">
        <v>101</v>
      </c>
      <c r="J4548" s="69">
        <v>139</v>
      </c>
      <c r="K4548" s="91"/>
      <c r="L4548" s="91"/>
    </row>
    <row r="4549" spans="2:12" x14ac:dyDescent="0.25">
      <c r="B4549" s="67" t="s">
        <v>402</v>
      </c>
      <c r="C4549" s="67" t="s">
        <v>403</v>
      </c>
      <c r="D4549" s="68" t="s">
        <v>369</v>
      </c>
      <c r="E4549" s="67" t="s">
        <v>370</v>
      </c>
      <c r="F4549" s="68" t="s">
        <v>446</v>
      </c>
      <c r="G4549" s="67" t="s">
        <v>447</v>
      </c>
      <c r="H4549" s="68" t="s">
        <v>364</v>
      </c>
      <c r="I4549" s="69">
        <v>51</v>
      </c>
      <c r="J4549" s="69">
        <v>70</v>
      </c>
      <c r="K4549" s="91"/>
      <c r="L4549" s="91"/>
    </row>
    <row r="4550" spans="2:12" x14ac:dyDescent="0.25">
      <c r="B4550" s="67" t="s">
        <v>402</v>
      </c>
      <c r="C4550" s="67" t="s">
        <v>403</v>
      </c>
      <c r="D4550" s="68" t="s">
        <v>369</v>
      </c>
      <c r="E4550" s="67" t="s">
        <v>370</v>
      </c>
      <c r="F4550" s="68" t="s">
        <v>446</v>
      </c>
      <c r="G4550" s="67" t="s">
        <v>447</v>
      </c>
      <c r="H4550" s="68" t="s">
        <v>362</v>
      </c>
      <c r="I4550" s="69">
        <v>0</v>
      </c>
      <c r="J4550" s="69">
        <v>13</v>
      </c>
      <c r="K4550" s="91"/>
      <c r="L4550" s="91"/>
    </row>
    <row r="4551" spans="2:12" x14ac:dyDescent="0.25">
      <c r="B4551" s="67" t="s">
        <v>402</v>
      </c>
      <c r="C4551" s="67" t="s">
        <v>403</v>
      </c>
      <c r="D4551" s="68" t="s">
        <v>369</v>
      </c>
      <c r="E4551" s="67" t="s">
        <v>370</v>
      </c>
      <c r="F4551" s="68" t="s">
        <v>446</v>
      </c>
      <c r="G4551" s="67" t="s">
        <v>447</v>
      </c>
      <c r="H4551" s="68" t="s">
        <v>363</v>
      </c>
      <c r="I4551" s="69">
        <v>85</v>
      </c>
      <c r="J4551" s="69">
        <v>113</v>
      </c>
      <c r="K4551" s="91"/>
      <c r="L4551" s="91"/>
    </row>
    <row r="4552" spans="2:12" x14ac:dyDescent="0.25">
      <c r="B4552" s="67" t="s">
        <v>402</v>
      </c>
      <c r="C4552" s="67" t="s">
        <v>403</v>
      </c>
      <c r="D4552" s="68" t="s">
        <v>369</v>
      </c>
      <c r="E4552" s="67" t="s">
        <v>370</v>
      </c>
      <c r="F4552" s="68" t="s">
        <v>446</v>
      </c>
      <c r="G4552" s="67" t="s">
        <v>447</v>
      </c>
      <c r="H4552" s="68" t="s">
        <v>364</v>
      </c>
      <c r="I4552" s="69">
        <v>0</v>
      </c>
      <c r="J4552" s="69">
        <v>0</v>
      </c>
      <c r="K4552" s="91"/>
      <c r="L4552" s="91"/>
    </row>
    <row r="4553" spans="2:12" x14ac:dyDescent="0.25">
      <c r="B4553" s="67" t="s">
        <v>402</v>
      </c>
      <c r="C4553" s="67" t="s">
        <v>403</v>
      </c>
      <c r="D4553" s="68" t="s">
        <v>369</v>
      </c>
      <c r="E4553" s="67" t="s">
        <v>370</v>
      </c>
      <c r="F4553" s="68" t="s">
        <v>446</v>
      </c>
      <c r="G4553" s="67" t="s">
        <v>447</v>
      </c>
      <c r="H4553" s="68" t="s">
        <v>362</v>
      </c>
      <c r="I4553" s="69">
        <v>29</v>
      </c>
      <c r="J4553" s="69">
        <v>15</v>
      </c>
      <c r="K4553" s="91"/>
      <c r="L4553" s="91"/>
    </row>
    <row r="4554" spans="2:12" x14ac:dyDescent="0.25">
      <c r="B4554" s="67" t="s">
        <v>402</v>
      </c>
      <c r="C4554" s="67" t="s">
        <v>403</v>
      </c>
      <c r="D4554" s="68" t="s">
        <v>369</v>
      </c>
      <c r="E4554" s="67" t="s">
        <v>370</v>
      </c>
      <c r="F4554" s="68" t="s">
        <v>446</v>
      </c>
      <c r="G4554" s="67" t="s">
        <v>447</v>
      </c>
      <c r="H4554" s="68" t="s">
        <v>363</v>
      </c>
      <c r="I4554" s="69">
        <v>118</v>
      </c>
      <c r="J4554" s="69">
        <v>70</v>
      </c>
      <c r="K4554" s="91"/>
      <c r="L4554" s="91"/>
    </row>
    <row r="4555" spans="2:12" x14ac:dyDescent="0.25">
      <c r="B4555" s="67" t="s">
        <v>402</v>
      </c>
      <c r="C4555" s="67" t="s">
        <v>403</v>
      </c>
      <c r="D4555" s="68" t="s">
        <v>369</v>
      </c>
      <c r="E4555" s="67" t="s">
        <v>370</v>
      </c>
      <c r="F4555" s="68" t="s">
        <v>446</v>
      </c>
      <c r="G4555" s="67" t="s">
        <v>447</v>
      </c>
      <c r="H4555" s="68" t="s">
        <v>364</v>
      </c>
      <c r="I4555" s="69">
        <v>0</v>
      </c>
      <c r="J4555" s="69">
        <v>0</v>
      </c>
      <c r="K4555" s="91"/>
      <c r="L4555" s="91"/>
    </row>
    <row r="4556" spans="2:12" x14ac:dyDescent="0.25">
      <c r="B4556" s="67" t="s">
        <v>402</v>
      </c>
      <c r="C4556" s="67" t="s">
        <v>403</v>
      </c>
      <c r="D4556" s="68" t="s">
        <v>369</v>
      </c>
      <c r="E4556" s="67" t="s">
        <v>370</v>
      </c>
      <c r="F4556" s="68" t="s">
        <v>446</v>
      </c>
      <c r="G4556" s="67" t="s">
        <v>447</v>
      </c>
      <c r="H4556" s="68" t="s">
        <v>363</v>
      </c>
      <c r="I4556" s="69">
        <v>0</v>
      </c>
      <c r="J4556" s="69">
        <v>0</v>
      </c>
      <c r="K4556" s="91"/>
      <c r="L4556" s="91"/>
    </row>
    <row r="4557" spans="2:12" x14ac:dyDescent="0.25">
      <c r="B4557" s="67" t="s">
        <v>402</v>
      </c>
      <c r="C4557" s="67" t="s">
        <v>403</v>
      </c>
      <c r="D4557" s="68" t="s">
        <v>369</v>
      </c>
      <c r="E4557" s="67" t="s">
        <v>370</v>
      </c>
      <c r="F4557" s="68" t="s">
        <v>446</v>
      </c>
      <c r="G4557" s="67" t="s">
        <v>447</v>
      </c>
      <c r="H4557" s="68" t="s">
        <v>362</v>
      </c>
      <c r="I4557" s="69">
        <v>93</v>
      </c>
      <c r="J4557" s="69">
        <v>143</v>
      </c>
      <c r="K4557" s="91"/>
      <c r="L4557" s="91"/>
    </row>
    <row r="4558" spans="2:12" x14ac:dyDescent="0.25">
      <c r="B4558" s="67" t="s">
        <v>402</v>
      </c>
      <c r="C4558" s="67" t="s">
        <v>403</v>
      </c>
      <c r="D4558" s="68" t="s">
        <v>369</v>
      </c>
      <c r="E4558" s="67" t="s">
        <v>370</v>
      </c>
      <c r="F4558" s="68" t="s">
        <v>446</v>
      </c>
      <c r="G4558" s="67" t="s">
        <v>447</v>
      </c>
      <c r="H4558" s="68" t="s">
        <v>363</v>
      </c>
      <c r="I4558" s="69">
        <v>348</v>
      </c>
      <c r="J4558" s="69">
        <v>456</v>
      </c>
      <c r="K4558" s="91"/>
      <c r="L4558" s="91"/>
    </row>
    <row r="4559" spans="2:12" x14ac:dyDescent="0.25">
      <c r="B4559" s="67" t="s">
        <v>402</v>
      </c>
      <c r="C4559" s="67" t="s">
        <v>403</v>
      </c>
      <c r="D4559" s="68" t="s">
        <v>369</v>
      </c>
      <c r="E4559" s="67" t="s">
        <v>370</v>
      </c>
      <c r="F4559" s="68" t="s">
        <v>446</v>
      </c>
      <c r="G4559" s="67" t="s">
        <v>447</v>
      </c>
      <c r="H4559" s="68" t="s">
        <v>364</v>
      </c>
      <c r="I4559" s="69">
        <v>50</v>
      </c>
      <c r="J4559" s="69">
        <v>53</v>
      </c>
      <c r="K4559" s="91"/>
      <c r="L4559" s="91"/>
    </row>
    <row r="4560" spans="2:12" x14ac:dyDescent="0.25">
      <c r="B4560" s="67" t="s">
        <v>402</v>
      </c>
      <c r="C4560" s="67" t="s">
        <v>403</v>
      </c>
      <c r="D4560" s="68" t="s">
        <v>369</v>
      </c>
      <c r="E4560" s="67" t="s">
        <v>370</v>
      </c>
      <c r="F4560" s="68" t="s">
        <v>446</v>
      </c>
      <c r="G4560" s="67" t="s">
        <v>447</v>
      </c>
      <c r="H4560" s="68" t="s">
        <v>363</v>
      </c>
      <c r="I4560" s="69">
        <v>0</v>
      </c>
      <c r="J4560" s="69">
        <v>0</v>
      </c>
      <c r="K4560" s="91"/>
      <c r="L4560" s="91"/>
    </row>
    <row r="4561" spans="2:12" x14ac:dyDescent="0.25">
      <c r="B4561" s="67" t="s">
        <v>402</v>
      </c>
      <c r="C4561" s="67" t="s">
        <v>403</v>
      </c>
      <c r="D4561" s="68" t="s">
        <v>369</v>
      </c>
      <c r="E4561" s="67" t="s">
        <v>370</v>
      </c>
      <c r="F4561" s="68" t="s">
        <v>446</v>
      </c>
      <c r="G4561" s="67" t="s">
        <v>447</v>
      </c>
      <c r="H4561" s="68" t="s">
        <v>362</v>
      </c>
      <c r="I4561" s="69">
        <v>0</v>
      </c>
      <c r="J4561" s="69">
        <v>0</v>
      </c>
      <c r="K4561" s="91"/>
      <c r="L4561" s="91"/>
    </row>
    <row r="4562" spans="2:12" x14ac:dyDescent="0.25">
      <c r="B4562" s="67" t="s">
        <v>402</v>
      </c>
      <c r="C4562" s="67" t="s">
        <v>403</v>
      </c>
      <c r="D4562" s="68" t="s">
        <v>369</v>
      </c>
      <c r="E4562" s="67" t="s">
        <v>370</v>
      </c>
      <c r="F4562" s="68" t="s">
        <v>446</v>
      </c>
      <c r="G4562" s="67" t="s">
        <v>447</v>
      </c>
      <c r="H4562" s="68" t="s">
        <v>363</v>
      </c>
      <c r="I4562" s="69">
        <v>0</v>
      </c>
      <c r="J4562" s="69">
        <v>0</v>
      </c>
      <c r="K4562" s="91"/>
      <c r="L4562" s="91"/>
    </row>
    <row r="4563" spans="2:12" x14ac:dyDescent="0.25">
      <c r="B4563" s="67" t="s">
        <v>402</v>
      </c>
      <c r="C4563" s="67" t="s">
        <v>403</v>
      </c>
      <c r="D4563" s="68" t="s">
        <v>369</v>
      </c>
      <c r="E4563" s="67" t="s">
        <v>370</v>
      </c>
      <c r="F4563" s="68" t="s">
        <v>446</v>
      </c>
      <c r="G4563" s="67" t="s">
        <v>447</v>
      </c>
      <c r="H4563" s="68" t="s">
        <v>364</v>
      </c>
      <c r="I4563" s="69">
        <v>0</v>
      </c>
      <c r="J4563" s="69">
        <v>0</v>
      </c>
      <c r="K4563" s="91"/>
      <c r="L4563" s="91"/>
    </row>
    <row r="4564" spans="2:12" x14ac:dyDescent="0.25">
      <c r="B4564" s="67" t="s">
        <v>402</v>
      </c>
      <c r="C4564" s="67" t="s">
        <v>403</v>
      </c>
      <c r="D4564" s="68" t="s">
        <v>369</v>
      </c>
      <c r="E4564" s="67" t="s">
        <v>370</v>
      </c>
      <c r="F4564" s="68" t="s">
        <v>446</v>
      </c>
      <c r="G4564" s="67" t="s">
        <v>447</v>
      </c>
      <c r="H4564" s="68" t="s">
        <v>362</v>
      </c>
      <c r="I4564" s="69">
        <v>0</v>
      </c>
      <c r="J4564" s="69">
        <v>0</v>
      </c>
      <c r="K4564" s="91"/>
      <c r="L4564" s="91"/>
    </row>
    <row r="4565" spans="2:12" x14ac:dyDescent="0.25">
      <c r="B4565" s="67" t="s">
        <v>402</v>
      </c>
      <c r="C4565" s="67" t="s">
        <v>403</v>
      </c>
      <c r="D4565" s="68" t="s">
        <v>369</v>
      </c>
      <c r="E4565" s="67" t="s">
        <v>370</v>
      </c>
      <c r="F4565" s="68" t="s">
        <v>446</v>
      </c>
      <c r="G4565" s="67" t="s">
        <v>447</v>
      </c>
      <c r="H4565" s="68" t="s">
        <v>363</v>
      </c>
      <c r="I4565" s="69">
        <v>0.3296</v>
      </c>
      <c r="J4565" s="69">
        <v>8.2400000000000001E-2</v>
      </c>
      <c r="K4565" s="91"/>
      <c r="L4565" s="91"/>
    </row>
    <row r="4566" spans="2:12" x14ac:dyDescent="0.25">
      <c r="B4566" s="67" t="s">
        <v>402</v>
      </c>
      <c r="C4566" s="67" t="s">
        <v>403</v>
      </c>
      <c r="D4566" s="68" t="s">
        <v>369</v>
      </c>
      <c r="E4566" s="67" t="s">
        <v>370</v>
      </c>
      <c r="F4566" s="68" t="s">
        <v>446</v>
      </c>
      <c r="G4566" s="67" t="s">
        <v>447</v>
      </c>
      <c r="H4566" s="68" t="s">
        <v>364</v>
      </c>
      <c r="I4566" s="69">
        <v>0</v>
      </c>
      <c r="J4566" s="69">
        <v>0</v>
      </c>
      <c r="K4566" s="91"/>
      <c r="L4566" s="91"/>
    </row>
    <row r="4567" spans="2:12" x14ac:dyDescent="0.25">
      <c r="B4567" s="67" t="s">
        <v>402</v>
      </c>
      <c r="C4567" s="67" t="s">
        <v>403</v>
      </c>
      <c r="D4567" s="68" t="s">
        <v>369</v>
      </c>
      <c r="E4567" s="67" t="s">
        <v>370</v>
      </c>
      <c r="F4567" s="68" t="s">
        <v>446</v>
      </c>
      <c r="G4567" s="67" t="s">
        <v>447</v>
      </c>
      <c r="H4567" s="68" t="s">
        <v>362</v>
      </c>
      <c r="I4567" s="69">
        <v>27</v>
      </c>
      <c r="J4567" s="69">
        <v>46</v>
      </c>
      <c r="K4567" s="91"/>
      <c r="L4567" s="91"/>
    </row>
    <row r="4568" spans="2:12" x14ac:dyDescent="0.25">
      <c r="B4568" s="67" t="s">
        <v>402</v>
      </c>
      <c r="C4568" s="67" t="s">
        <v>403</v>
      </c>
      <c r="D4568" s="68" t="s">
        <v>369</v>
      </c>
      <c r="E4568" s="67" t="s">
        <v>370</v>
      </c>
      <c r="F4568" s="68" t="s">
        <v>446</v>
      </c>
      <c r="G4568" s="67" t="s">
        <v>447</v>
      </c>
      <c r="H4568" s="68" t="s">
        <v>363</v>
      </c>
      <c r="I4568" s="69">
        <v>271</v>
      </c>
      <c r="J4568" s="69">
        <v>311</v>
      </c>
      <c r="K4568" s="91"/>
      <c r="L4568" s="91"/>
    </row>
    <row r="4569" spans="2:12" x14ac:dyDescent="0.25">
      <c r="B4569" s="67" t="s">
        <v>402</v>
      </c>
      <c r="C4569" s="67" t="s">
        <v>403</v>
      </c>
      <c r="D4569" s="68" t="s">
        <v>369</v>
      </c>
      <c r="E4569" s="67" t="s">
        <v>370</v>
      </c>
      <c r="F4569" s="68" t="s">
        <v>446</v>
      </c>
      <c r="G4569" s="67" t="s">
        <v>447</v>
      </c>
      <c r="H4569" s="68" t="s">
        <v>364</v>
      </c>
      <c r="I4569" s="69">
        <v>54</v>
      </c>
      <c r="J4569" s="69">
        <v>72</v>
      </c>
      <c r="K4569" s="91"/>
      <c r="L4569" s="91"/>
    </row>
    <row r="4570" spans="2:12" x14ac:dyDescent="0.25">
      <c r="B4570" s="67" t="s">
        <v>402</v>
      </c>
      <c r="C4570" s="67" t="s">
        <v>403</v>
      </c>
      <c r="D4570" s="68" t="s">
        <v>369</v>
      </c>
      <c r="E4570" s="67" t="s">
        <v>370</v>
      </c>
      <c r="F4570" s="68" t="s">
        <v>446</v>
      </c>
      <c r="G4570" s="67" t="s">
        <v>447</v>
      </c>
      <c r="H4570" s="68" t="s">
        <v>362</v>
      </c>
      <c r="I4570" s="69">
        <v>20</v>
      </c>
      <c r="J4570" s="69">
        <v>30</v>
      </c>
      <c r="K4570" s="91"/>
      <c r="L4570" s="91"/>
    </row>
    <row r="4571" spans="2:12" x14ac:dyDescent="0.25">
      <c r="B4571" s="67" t="s">
        <v>402</v>
      </c>
      <c r="C4571" s="67" t="s">
        <v>403</v>
      </c>
      <c r="D4571" s="68" t="s">
        <v>369</v>
      </c>
      <c r="E4571" s="67" t="s">
        <v>370</v>
      </c>
      <c r="F4571" s="68" t="s">
        <v>446</v>
      </c>
      <c r="G4571" s="67" t="s">
        <v>447</v>
      </c>
      <c r="H4571" s="68" t="s">
        <v>362</v>
      </c>
      <c r="I4571" s="69">
        <v>45</v>
      </c>
      <c r="J4571" s="69">
        <v>86</v>
      </c>
      <c r="K4571" s="91"/>
      <c r="L4571" s="91"/>
    </row>
    <row r="4572" spans="2:12" x14ac:dyDescent="0.25">
      <c r="B4572" s="67" t="s">
        <v>402</v>
      </c>
      <c r="C4572" s="67" t="s">
        <v>403</v>
      </c>
      <c r="D4572" s="68" t="s">
        <v>369</v>
      </c>
      <c r="E4572" s="67" t="s">
        <v>370</v>
      </c>
      <c r="F4572" s="68" t="s">
        <v>446</v>
      </c>
      <c r="G4572" s="67" t="s">
        <v>447</v>
      </c>
      <c r="H4572" s="68" t="s">
        <v>363</v>
      </c>
      <c r="I4572" s="69">
        <v>349</v>
      </c>
      <c r="J4572" s="69">
        <v>356</v>
      </c>
      <c r="K4572" s="91"/>
      <c r="L4572" s="91"/>
    </row>
    <row r="4573" spans="2:12" x14ac:dyDescent="0.25">
      <c r="B4573" s="67" t="s">
        <v>402</v>
      </c>
      <c r="C4573" s="67" t="s">
        <v>403</v>
      </c>
      <c r="D4573" s="68" t="s">
        <v>369</v>
      </c>
      <c r="E4573" s="67" t="s">
        <v>370</v>
      </c>
      <c r="F4573" s="68" t="s">
        <v>446</v>
      </c>
      <c r="G4573" s="67" t="s">
        <v>447</v>
      </c>
      <c r="H4573" s="68" t="s">
        <v>364</v>
      </c>
      <c r="I4573" s="69">
        <v>78</v>
      </c>
      <c r="J4573" s="69">
        <v>107</v>
      </c>
      <c r="K4573" s="91"/>
      <c r="L4573" s="91"/>
    </row>
    <row r="4574" spans="2:12" x14ac:dyDescent="0.25">
      <c r="B4574" s="67" t="s">
        <v>402</v>
      </c>
      <c r="C4574" s="67" t="s">
        <v>403</v>
      </c>
      <c r="D4574" s="68" t="s">
        <v>369</v>
      </c>
      <c r="E4574" s="67" t="s">
        <v>370</v>
      </c>
      <c r="F4574" s="68" t="s">
        <v>446</v>
      </c>
      <c r="G4574" s="67" t="s">
        <v>447</v>
      </c>
      <c r="H4574" s="68" t="s">
        <v>363</v>
      </c>
      <c r="I4574" s="69">
        <v>0</v>
      </c>
      <c r="J4574" s="69">
        <v>4</v>
      </c>
      <c r="K4574" s="91"/>
      <c r="L4574" s="91"/>
    </row>
    <row r="4575" spans="2:12" x14ac:dyDescent="0.25">
      <c r="B4575" s="67" t="s">
        <v>402</v>
      </c>
      <c r="C4575" s="67" t="s">
        <v>403</v>
      </c>
      <c r="D4575" s="68" t="s">
        <v>369</v>
      </c>
      <c r="E4575" s="67" t="s">
        <v>370</v>
      </c>
      <c r="F4575" s="68" t="s">
        <v>446</v>
      </c>
      <c r="G4575" s="67" t="s">
        <v>447</v>
      </c>
      <c r="H4575" s="68" t="s">
        <v>362</v>
      </c>
      <c r="I4575" s="69">
        <v>0</v>
      </c>
      <c r="J4575" s="69">
        <v>0</v>
      </c>
      <c r="K4575" s="91"/>
      <c r="L4575" s="91"/>
    </row>
    <row r="4576" spans="2:12" x14ac:dyDescent="0.25">
      <c r="B4576" s="67" t="s">
        <v>402</v>
      </c>
      <c r="C4576" s="67" t="s">
        <v>403</v>
      </c>
      <c r="D4576" s="68" t="s">
        <v>369</v>
      </c>
      <c r="E4576" s="67" t="s">
        <v>370</v>
      </c>
      <c r="F4576" s="68" t="s">
        <v>446</v>
      </c>
      <c r="G4576" s="67" t="s">
        <v>447</v>
      </c>
      <c r="H4576" s="68" t="s">
        <v>363</v>
      </c>
      <c r="I4576" s="69">
        <v>43</v>
      </c>
      <c r="J4576" s="69">
        <v>54</v>
      </c>
      <c r="K4576" s="91"/>
      <c r="L4576" s="91"/>
    </row>
    <row r="4577" spans="2:12" x14ac:dyDescent="0.25">
      <c r="B4577" s="67" t="s">
        <v>402</v>
      </c>
      <c r="C4577" s="67" t="s">
        <v>403</v>
      </c>
      <c r="D4577" s="68" t="s">
        <v>369</v>
      </c>
      <c r="E4577" s="67" t="s">
        <v>370</v>
      </c>
      <c r="F4577" s="68" t="s">
        <v>446</v>
      </c>
      <c r="G4577" s="67" t="s">
        <v>447</v>
      </c>
      <c r="H4577" s="68" t="s">
        <v>362</v>
      </c>
      <c r="I4577" s="69">
        <v>10</v>
      </c>
      <c r="J4577" s="69">
        <v>26</v>
      </c>
      <c r="K4577" s="91"/>
      <c r="L4577" s="91"/>
    </row>
    <row r="4578" spans="2:12" x14ac:dyDescent="0.25">
      <c r="B4578" s="67" t="s">
        <v>402</v>
      </c>
      <c r="C4578" s="67" t="s">
        <v>403</v>
      </c>
      <c r="D4578" s="68" t="s">
        <v>369</v>
      </c>
      <c r="E4578" s="67" t="s">
        <v>370</v>
      </c>
      <c r="F4578" s="68" t="s">
        <v>446</v>
      </c>
      <c r="G4578" s="67" t="s">
        <v>447</v>
      </c>
      <c r="H4578" s="68" t="s">
        <v>363</v>
      </c>
      <c r="I4578" s="69">
        <v>43</v>
      </c>
      <c r="J4578" s="69">
        <v>40</v>
      </c>
      <c r="K4578" s="91"/>
      <c r="L4578" s="91"/>
    </row>
    <row r="4579" spans="2:12" x14ac:dyDescent="0.25">
      <c r="B4579" s="67" t="s">
        <v>402</v>
      </c>
      <c r="C4579" s="67" t="s">
        <v>403</v>
      </c>
      <c r="D4579" s="68" t="s">
        <v>369</v>
      </c>
      <c r="E4579" s="67" t="s">
        <v>370</v>
      </c>
      <c r="F4579" s="68" t="s">
        <v>446</v>
      </c>
      <c r="G4579" s="67" t="s">
        <v>447</v>
      </c>
      <c r="H4579" s="68" t="s">
        <v>364</v>
      </c>
      <c r="I4579" s="69">
        <v>48</v>
      </c>
      <c r="J4579" s="69">
        <v>45</v>
      </c>
      <c r="K4579" s="91"/>
      <c r="L4579" s="91"/>
    </row>
    <row r="4580" spans="2:12" x14ac:dyDescent="0.25">
      <c r="B4580" s="67" t="s">
        <v>402</v>
      </c>
      <c r="C4580" s="67" t="s">
        <v>403</v>
      </c>
      <c r="D4580" s="68" t="s">
        <v>369</v>
      </c>
      <c r="E4580" s="67" t="s">
        <v>370</v>
      </c>
      <c r="F4580" s="68" t="s">
        <v>446</v>
      </c>
      <c r="G4580" s="67" t="s">
        <v>447</v>
      </c>
      <c r="H4580" s="68" t="s">
        <v>362</v>
      </c>
      <c r="I4580" s="69">
        <v>0</v>
      </c>
      <c r="J4580" s="69">
        <v>0</v>
      </c>
      <c r="K4580" s="91"/>
      <c r="L4580" s="91"/>
    </row>
    <row r="4581" spans="2:12" x14ac:dyDescent="0.25">
      <c r="B4581" s="67" t="s">
        <v>402</v>
      </c>
      <c r="C4581" s="67" t="s">
        <v>403</v>
      </c>
      <c r="D4581" s="68" t="s">
        <v>369</v>
      </c>
      <c r="E4581" s="67" t="s">
        <v>370</v>
      </c>
      <c r="F4581" s="68" t="s">
        <v>446</v>
      </c>
      <c r="G4581" s="67" t="s">
        <v>447</v>
      </c>
      <c r="H4581" s="68" t="s">
        <v>363</v>
      </c>
      <c r="I4581" s="69">
        <v>40</v>
      </c>
      <c r="J4581" s="69">
        <v>20</v>
      </c>
      <c r="K4581" s="91"/>
      <c r="L4581" s="91"/>
    </row>
    <row r="4582" spans="2:12" x14ac:dyDescent="0.25">
      <c r="B4582" s="67" t="s">
        <v>402</v>
      </c>
      <c r="C4582" s="67" t="s">
        <v>403</v>
      </c>
      <c r="D4582" s="68" t="s">
        <v>369</v>
      </c>
      <c r="E4582" s="67" t="s">
        <v>370</v>
      </c>
      <c r="F4582" s="68" t="s">
        <v>446</v>
      </c>
      <c r="G4582" s="67" t="s">
        <v>447</v>
      </c>
      <c r="H4582" s="68" t="s">
        <v>362</v>
      </c>
      <c r="I4582" s="69">
        <v>23</v>
      </c>
      <c r="J4582" s="69">
        <v>31</v>
      </c>
      <c r="K4582" s="91"/>
      <c r="L4582" s="91"/>
    </row>
    <row r="4583" spans="2:12" x14ac:dyDescent="0.25">
      <c r="B4583" s="67" t="s">
        <v>402</v>
      </c>
      <c r="C4583" s="67" t="s">
        <v>403</v>
      </c>
      <c r="D4583" s="68" t="s">
        <v>369</v>
      </c>
      <c r="E4583" s="67" t="s">
        <v>370</v>
      </c>
      <c r="F4583" s="68" t="s">
        <v>446</v>
      </c>
      <c r="G4583" s="67" t="s">
        <v>447</v>
      </c>
      <c r="H4583" s="68" t="s">
        <v>363</v>
      </c>
      <c r="I4583" s="69">
        <v>92</v>
      </c>
      <c r="J4583" s="69">
        <v>176</v>
      </c>
      <c r="K4583" s="91"/>
      <c r="L4583" s="91"/>
    </row>
    <row r="4584" spans="2:12" x14ac:dyDescent="0.25">
      <c r="B4584" s="67" t="s">
        <v>402</v>
      </c>
      <c r="C4584" s="67" t="s">
        <v>403</v>
      </c>
      <c r="D4584" s="68" t="s">
        <v>369</v>
      </c>
      <c r="E4584" s="67" t="s">
        <v>370</v>
      </c>
      <c r="F4584" s="68" t="s">
        <v>446</v>
      </c>
      <c r="G4584" s="67" t="s">
        <v>447</v>
      </c>
      <c r="H4584" s="68" t="s">
        <v>364</v>
      </c>
      <c r="I4584" s="69">
        <v>101</v>
      </c>
      <c r="J4584" s="69">
        <v>97</v>
      </c>
      <c r="K4584" s="91"/>
      <c r="L4584" s="91"/>
    </row>
    <row r="4585" spans="2:12" x14ac:dyDescent="0.25">
      <c r="B4585" s="67" t="s">
        <v>402</v>
      </c>
      <c r="C4585" s="67" t="s">
        <v>403</v>
      </c>
      <c r="D4585" s="68" t="s">
        <v>369</v>
      </c>
      <c r="E4585" s="67" t="s">
        <v>370</v>
      </c>
      <c r="F4585" s="68" t="s">
        <v>446</v>
      </c>
      <c r="G4585" s="67" t="s">
        <v>447</v>
      </c>
      <c r="H4585" s="68" t="s">
        <v>362</v>
      </c>
      <c r="I4585" s="69">
        <v>153</v>
      </c>
      <c r="J4585" s="69">
        <v>195</v>
      </c>
      <c r="K4585" s="91"/>
      <c r="L4585" s="91"/>
    </row>
    <row r="4586" spans="2:12" x14ac:dyDescent="0.25">
      <c r="B4586" s="67" t="s">
        <v>402</v>
      </c>
      <c r="C4586" s="67" t="s">
        <v>403</v>
      </c>
      <c r="D4586" s="68" t="s">
        <v>369</v>
      </c>
      <c r="E4586" s="67" t="s">
        <v>370</v>
      </c>
      <c r="F4586" s="68" t="s">
        <v>446</v>
      </c>
      <c r="G4586" s="67" t="s">
        <v>447</v>
      </c>
      <c r="H4586" s="68" t="s">
        <v>363</v>
      </c>
      <c r="I4586" s="69">
        <v>445</v>
      </c>
      <c r="J4586" s="69">
        <v>394</v>
      </c>
      <c r="K4586" s="91"/>
      <c r="L4586" s="91"/>
    </row>
    <row r="4587" spans="2:12" x14ac:dyDescent="0.25">
      <c r="B4587" s="67" t="s">
        <v>402</v>
      </c>
      <c r="C4587" s="67" t="s">
        <v>403</v>
      </c>
      <c r="D4587" s="68" t="s">
        <v>369</v>
      </c>
      <c r="E4587" s="67" t="s">
        <v>370</v>
      </c>
      <c r="F4587" s="68" t="s">
        <v>446</v>
      </c>
      <c r="G4587" s="67" t="s">
        <v>447</v>
      </c>
      <c r="H4587" s="68" t="s">
        <v>364</v>
      </c>
      <c r="I4587" s="69">
        <v>189</v>
      </c>
      <c r="J4587" s="69">
        <v>211</v>
      </c>
      <c r="K4587" s="91"/>
      <c r="L4587" s="91"/>
    </row>
    <row r="4588" spans="2:12" x14ac:dyDescent="0.25">
      <c r="B4588" s="67" t="s">
        <v>402</v>
      </c>
      <c r="C4588" s="67" t="s">
        <v>403</v>
      </c>
      <c r="D4588" s="68" t="s">
        <v>369</v>
      </c>
      <c r="E4588" s="67" t="s">
        <v>370</v>
      </c>
      <c r="F4588" s="68" t="s">
        <v>446</v>
      </c>
      <c r="G4588" s="67" t="s">
        <v>447</v>
      </c>
      <c r="H4588" s="68" t="s">
        <v>362</v>
      </c>
      <c r="I4588" s="69">
        <v>10</v>
      </c>
      <c r="J4588" s="69">
        <v>10</v>
      </c>
      <c r="K4588" s="91"/>
      <c r="L4588" s="91"/>
    </row>
    <row r="4589" spans="2:12" x14ac:dyDescent="0.25">
      <c r="B4589" s="67" t="s">
        <v>402</v>
      </c>
      <c r="C4589" s="67" t="s">
        <v>403</v>
      </c>
      <c r="D4589" s="68" t="s">
        <v>369</v>
      </c>
      <c r="E4589" s="67" t="s">
        <v>370</v>
      </c>
      <c r="F4589" s="68" t="s">
        <v>446</v>
      </c>
      <c r="G4589" s="67" t="s">
        <v>447</v>
      </c>
      <c r="H4589" s="68" t="s">
        <v>363</v>
      </c>
      <c r="I4589" s="69">
        <v>148</v>
      </c>
      <c r="J4589" s="69">
        <v>170</v>
      </c>
      <c r="K4589" s="91"/>
      <c r="L4589" s="91"/>
    </row>
    <row r="4590" spans="2:12" x14ac:dyDescent="0.25">
      <c r="B4590" s="67" t="s">
        <v>402</v>
      </c>
      <c r="C4590" s="67" t="s">
        <v>403</v>
      </c>
      <c r="D4590" s="68" t="s">
        <v>369</v>
      </c>
      <c r="E4590" s="67" t="s">
        <v>370</v>
      </c>
      <c r="F4590" s="68" t="s">
        <v>446</v>
      </c>
      <c r="G4590" s="67" t="s">
        <v>447</v>
      </c>
      <c r="H4590" s="68" t="s">
        <v>364</v>
      </c>
      <c r="I4590" s="69">
        <v>10</v>
      </c>
      <c r="J4590" s="69">
        <v>27</v>
      </c>
      <c r="K4590" s="91"/>
      <c r="L4590" s="91"/>
    </row>
    <row r="4591" spans="2:12" x14ac:dyDescent="0.25">
      <c r="B4591" s="67" t="s">
        <v>402</v>
      </c>
      <c r="C4591" s="67" t="s">
        <v>403</v>
      </c>
      <c r="D4591" s="68" t="s">
        <v>369</v>
      </c>
      <c r="E4591" s="67" t="s">
        <v>370</v>
      </c>
      <c r="F4591" s="68" t="s">
        <v>446</v>
      </c>
      <c r="G4591" s="67" t="s">
        <v>447</v>
      </c>
      <c r="H4591" s="68" t="s">
        <v>362</v>
      </c>
      <c r="I4591" s="69">
        <v>0</v>
      </c>
      <c r="J4591" s="69">
        <v>0</v>
      </c>
      <c r="K4591" s="91"/>
      <c r="L4591" s="91"/>
    </row>
    <row r="4592" spans="2:12" x14ac:dyDescent="0.25">
      <c r="B4592" s="67" t="s">
        <v>402</v>
      </c>
      <c r="C4592" s="67" t="s">
        <v>403</v>
      </c>
      <c r="D4592" s="68" t="s">
        <v>369</v>
      </c>
      <c r="E4592" s="67" t="s">
        <v>370</v>
      </c>
      <c r="F4592" s="68" t="s">
        <v>446</v>
      </c>
      <c r="G4592" s="67" t="s">
        <v>447</v>
      </c>
      <c r="H4592" s="68" t="s">
        <v>363</v>
      </c>
      <c r="I4592" s="69">
        <v>0</v>
      </c>
      <c r="J4592" s="69">
        <v>0</v>
      </c>
      <c r="K4592" s="91"/>
      <c r="L4592" s="91"/>
    </row>
    <row r="4593" spans="2:12" x14ac:dyDescent="0.25">
      <c r="B4593" s="67" t="s">
        <v>402</v>
      </c>
      <c r="C4593" s="67" t="s">
        <v>403</v>
      </c>
      <c r="D4593" s="68" t="s">
        <v>369</v>
      </c>
      <c r="E4593" s="67" t="s">
        <v>370</v>
      </c>
      <c r="F4593" s="68" t="s">
        <v>446</v>
      </c>
      <c r="G4593" s="67" t="s">
        <v>447</v>
      </c>
      <c r="H4593" s="68" t="s">
        <v>364</v>
      </c>
      <c r="I4593" s="69">
        <v>0</v>
      </c>
      <c r="J4593" s="69">
        <v>0</v>
      </c>
      <c r="K4593" s="91"/>
      <c r="L4593" s="91"/>
    </row>
    <row r="4594" spans="2:12" x14ac:dyDescent="0.25">
      <c r="B4594" s="67" t="s">
        <v>402</v>
      </c>
      <c r="C4594" s="67" t="s">
        <v>403</v>
      </c>
      <c r="D4594" s="68" t="s">
        <v>369</v>
      </c>
      <c r="E4594" s="67" t="s">
        <v>370</v>
      </c>
      <c r="F4594" s="68" t="s">
        <v>446</v>
      </c>
      <c r="G4594" s="67" t="s">
        <v>447</v>
      </c>
      <c r="H4594" s="68" t="s">
        <v>362</v>
      </c>
      <c r="I4594" s="69">
        <v>0</v>
      </c>
      <c r="J4594" s="69">
        <v>0</v>
      </c>
      <c r="K4594" s="91"/>
      <c r="L4594" s="91"/>
    </row>
    <row r="4595" spans="2:12" x14ac:dyDescent="0.25">
      <c r="B4595" s="67" t="s">
        <v>402</v>
      </c>
      <c r="C4595" s="67" t="s">
        <v>403</v>
      </c>
      <c r="D4595" s="68" t="s">
        <v>369</v>
      </c>
      <c r="E4595" s="67" t="s">
        <v>370</v>
      </c>
      <c r="F4595" s="68" t="s">
        <v>446</v>
      </c>
      <c r="G4595" s="67" t="s">
        <v>447</v>
      </c>
      <c r="H4595" s="68" t="s">
        <v>363</v>
      </c>
      <c r="I4595" s="69">
        <v>0</v>
      </c>
      <c r="J4595" s="69">
        <v>0</v>
      </c>
      <c r="K4595" s="91"/>
      <c r="L4595" s="91"/>
    </row>
    <row r="4596" spans="2:12" x14ac:dyDescent="0.25">
      <c r="B4596" s="67" t="s">
        <v>402</v>
      </c>
      <c r="C4596" s="67" t="s">
        <v>403</v>
      </c>
      <c r="D4596" s="68" t="s">
        <v>369</v>
      </c>
      <c r="E4596" s="67" t="s">
        <v>370</v>
      </c>
      <c r="F4596" s="68" t="s">
        <v>446</v>
      </c>
      <c r="G4596" s="67" t="s">
        <v>447</v>
      </c>
      <c r="H4596" s="68" t="s">
        <v>363</v>
      </c>
      <c r="I4596" s="69">
        <v>0</v>
      </c>
      <c r="J4596" s="69">
        <v>0</v>
      </c>
      <c r="K4596" s="91"/>
      <c r="L4596" s="91"/>
    </row>
    <row r="4597" spans="2:12" x14ac:dyDescent="0.25">
      <c r="B4597" s="67" t="s">
        <v>402</v>
      </c>
      <c r="C4597" s="67" t="s">
        <v>403</v>
      </c>
      <c r="D4597" s="68" t="s">
        <v>369</v>
      </c>
      <c r="E4597" s="67" t="s">
        <v>370</v>
      </c>
      <c r="F4597" s="68" t="s">
        <v>446</v>
      </c>
      <c r="G4597" s="67" t="s">
        <v>447</v>
      </c>
      <c r="H4597" s="68" t="s">
        <v>364</v>
      </c>
      <c r="I4597" s="69">
        <v>0</v>
      </c>
      <c r="J4597" s="69">
        <v>0</v>
      </c>
      <c r="K4597" s="91"/>
      <c r="L4597" s="91"/>
    </row>
    <row r="4598" spans="2:12" x14ac:dyDescent="0.25">
      <c r="B4598" s="67" t="s">
        <v>402</v>
      </c>
      <c r="C4598" s="67" t="s">
        <v>403</v>
      </c>
      <c r="D4598" s="68" t="s">
        <v>369</v>
      </c>
      <c r="E4598" s="67" t="s">
        <v>370</v>
      </c>
      <c r="F4598" s="68" t="s">
        <v>446</v>
      </c>
      <c r="G4598" s="67" t="s">
        <v>447</v>
      </c>
      <c r="H4598" s="68" t="s">
        <v>362</v>
      </c>
      <c r="I4598" s="69">
        <v>0</v>
      </c>
      <c r="J4598" s="69">
        <v>0</v>
      </c>
      <c r="K4598" s="91"/>
      <c r="L4598" s="91"/>
    </row>
    <row r="4599" spans="2:12" x14ac:dyDescent="0.25">
      <c r="B4599" s="67" t="s">
        <v>402</v>
      </c>
      <c r="C4599" s="67" t="s">
        <v>403</v>
      </c>
      <c r="D4599" s="68" t="s">
        <v>369</v>
      </c>
      <c r="E4599" s="67" t="s">
        <v>370</v>
      </c>
      <c r="F4599" s="68" t="s">
        <v>446</v>
      </c>
      <c r="G4599" s="67" t="s">
        <v>447</v>
      </c>
      <c r="H4599" s="68" t="s">
        <v>363</v>
      </c>
      <c r="I4599" s="69">
        <v>0</v>
      </c>
      <c r="J4599" s="69">
        <v>0</v>
      </c>
      <c r="K4599" s="91"/>
      <c r="L4599" s="91"/>
    </row>
    <row r="4600" spans="2:12" x14ac:dyDescent="0.25">
      <c r="B4600" s="67" t="s">
        <v>402</v>
      </c>
      <c r="C4600" s="67" t="s">
        <v>403</v>
      </c>
      <c r="D4600" s="68" t="s">
        <v>369</v>
      </c>
      <c r="E4600" s="67" t="s">
        <v>370</v>
      </c>
      <c r="F4600" s="68" t="s">
        <v>446</v>
      </c>
      <c r="G4600" s="67" t="s">
        <v>447</v>
      </c>
      <c r="H4600" s="68" t="s">
        <v>362</v>
      </c>
      <c r="I4600" s="69">
        <v>0</v>
      </c>
      <c r="J4600" s="69">
        <v>0</v>
      </c>
      <c r="K4600" s="91"/>
      <c r="L4600" s="91"/>
    </row>
    <row r="4601" spans="2:12" x14ac:dyDescent="0.25">
      <c r="B4601" s="67" t="s">
        <v>402</v>
      </c>
      <c r="C4601" s="67" t="s">
        <v>403</v>
      </c>
      <c r="D4601" s="68" t="s">
        <v>369</v>
      </c>
      <c r="E4601" s="67" t="s">
        <v>370</v>
      </c>
      <c r="F4601" s="68" t="s">
        <v>446</v>
      </c>
      <c r="G4601" s="67" t="s">
        <v>447</v>
      </c>
      <c r="H4601" s="68" t="s">
        <v>363</v>
      </c>
      <c r="I4601" s="69">
        <v>0</v>
      </c>
      <c r="J4601" s="69">
        <v>0</v>
      </c>
      <c r="K4601" s="91"/>
      <c r="L4601" s="91"/>
    </row>
    <row r="4602" spans="2:12" x14ac:dyDescent="0.25">
      <c r="B4602" s="67" t="s">
        <v>402</v>
      </c>
      <c r="C4602" s="67" t="s">
        <v>403</v>
      </c>
      <c r="D4602" s="68" t="s">
        <v>369</v>
      </c>
      <c r="E4602" s="67" t="s">
        <v>370</v>
      </c>
      <c r="F4602" s="68" t="s">
        <v>446</v>
      </c>
      <c r="G4602" s="67" t="s">
        <v>447</v>
      </c>
      <c r="H4602" s="68" t="s">
        <v>364</v>
      </c>
      <c r="I4602" s="69">
        <v>0</v>
      </c>
      <c r="J4602" s="69">
        <v>0</v>
      </c>
      <c r="K4602" s="91"/>
      <c r="L4602" s="91"/>
    </row>
    <row r="4603" spans="2:12" x14ac:dyDescent="0.25">
      <c r="B4603" s="67" t="s">
        <v>402</v>
      </c>
      <c r="C4603" s="67" t="s">
        <v>403</v>
      </c>
      <c r="D4603" s="68" t="s">
        <v>369</v>
      </c>
      <c r="E4603" s="67" t="s">
        <v>370</v>
      </c>
      <c r="F4603" s="68" t="s">
        <v>446</v>
      </c>
      <c r="G4603" s="67" t="s">
        <v>447</v>
      </c>
      <c r="H4603" s="68" t="s">
        <v>362</v>
      </c>
      <c r="I4603" s="69">
        <v>67</v>
      </c>
      <c r="J4603" s="69">
        <v>130</v>
      </c>
      <c r="K4603" s="91"/>
      <c r="L4603" s="91"/>
    </row>
    <row r="4604" spans="2:12" x14ac:dyDescent="0.25">
      <c r="B4604" s="67" t="s">
        <v>402</v>
      </c>
      <c r="C4604" s="67" t="s">
        <v>403</v>
      </c>
      <c r="D4604" s="68" t="s">
        <v>369</v>
      </c>
      <c r="E4604" s="67" t="s">
        <v>370</v>
      </c>
      <c r="F4604" s="68" t="s">
        <v>446</v>
      </c>
      <c r="G4604" s="67" t="s">
        <v>447</v>
      </c>
      <c r="H4604" s="68" t="s">
        <v>363</v>
      </c>
      <c r="I4604" s="69">
        <v>0</v>
      </c>
      <c r="J4604" s="69">
        <v>0</v>
      </c>
      <c r="K4604" s="91"/>
      <c r="L4604" s="91"/>
    </row>
    <row r="4605" spans="2:12" x14ac:dyDescent="0.25">
      <c r="B4605" s="67" t="s">
        <v>402</v>
      </c>
      <c r="C4605" s="67" t="s">
        <v>403</v>
      </c>
      <c r="D4605" s="68" t="s">
        <v>369</v>
      </c>
      <c r="E4605" s="67" t="s">
        <v>370</v>
      </c>
      <c r="F4605" s="68" t="s">
        <v>446</v>
      </c>
      <c r="G4605" s="67" t="s">
        <v>447</v>
      </c>
      <c r="H4605" s="68" t="s">
        <v>364</v>
      </c>
      <c r="I4605" s="69">
        <v>0</v>
      </c>
      <c r="J4605" s="69">
        <v>0</v>
      </c>
      <c r="K4605" s="91"/>
      <c r="L4605" s="91"/>
    </row>
    <row r="4606" spans="2:12" x14ac:dyDescent="0.25">
      <c r="B4606" s="67" t="s">
        <v>402</v>
      </c>
      <c r="C4606" s="67" t="s">
        <v>403</v>
      </c>
      <c r="D4606" s="68" t="s">
        <v>369</v>
      </c>
      <c r="E4606" s="67" t="s">
        <v>370</v>
      </c>
      <c r="F4606" s="68" t="s">
        <v>446</v>
      </c>
      <c r="G4606" s="67" t="s">
        <v>447</v>
      </c>
      <c r="H4606" s="68" t="s">
        <v>363</v>
      </c>
      <c r="I4606" s="69">
        <v>0</v>
      </c>
      <c r="J4606" s="69">
        <v>4</v>
      </c>
      <c r="K4606" s="91"/>
      <c r="L4606" s="91"/>
    </row>
    <row r="4607" spans="2:12" x14ac:dyDescent="0.25">
      <c r="B4607" s="67" t="s">
        <v>402</v>
      </c>
      <c r="C4607" s="67" t="s">
        <v>403</v>
      </c>
      <c r="D4607" s="68" t="s">
        <v>369</v>
      </c>
      <c r="E4607" s="67" t="s">
        <v>370</v>
      </c>
      <c r="F4607" s="68" t="s">
        <v>446</v>
      </c>
      <c r="G4607" s="67" t="s">
        <v>447</v>
      </c>
      <c r="H4607" s="68" t="s">
        <v>363</v>
      </c>
      <c r="I4607" s="69">
        <v>0</v>
      </c>
      <c r="J4607" s="69">
        <v>0</v>
      </c>
      <c r="K4607" s="91"/>
      <c r="L4607" s="91"/>
    </row>
    <row r="4608" spans="2:12" x14ac:dyDescent="0.25">
      <c r="B4608" s="67" t="s">
        <v>402</v>
      </c>
      <c r="C4608" s="67" t="s">
        <v>403</v>
      </c>
      <c r="D4608" s="68" t="s">
        <v>369</v>
      </c>
      <c r="E4608" s="67" t="s">
        <v>370</v>
      </c>
      <c r="F4608" s="68" t="s">
        <v>446</v>
      </c>
      <c r="G4608" s="67" t="s">
        <v>447</v>
      </c>
      <c r="H4608" s="68" t="s">
        <v>364</v>
      </c>
      <c r="I4608" s="69">
        <v>0</v>
      </c>
      <c r="J4608" s="69">
        <v>0</v>
      </c>
      <c r="K4608" s="91"/>
      <c r="L4608" s="91"/>
    </row>
    <row r="4609" spans="2:12" x14ac:dyDescent="0.25">
      <c r="B4609" s="67" t="s">
        <v>402</v>
      </c>
      <c r="C4609" s="67" t="s">
        <v>403</v>
      </c>
      <c r="D4609" s="68" t="s">
        <v>369</v>
      </c>
      <c r="E4609" s="67" t="s">
        <v>370</v>
      </c>
      <c r="F4609" s="68" t="s">
        <v>446</v>
      </c>
      <c r="G4609" s="67" t="s">
        <v>447</v>
      </c>
      <c r="H4609" s="68" t="s">
        <v>362</v>
      </c>
      <c r="I4609" s="69">
        <v>0</v>
      </c>
      <c r="J4609" s="69">
        <v>10</v>
      </c>
      <c r="K4609" s="91"/>
      <c r="L4609" s="91"/>
    </row>
    <row r="4610" spans="2:12" x14ac:dyDescent="0.25">
      <c r="B4610" s="67" t="s">
        <v>402</v>
      </c>
      <c r="C4610" s="67" t="s">
        <v>403</v>
      </c>
      <c r="D4610" s="68" t="s">
        <v>369</v>
      </c>
      <c r="E4610" s="67" t="s">
        <v>370</v>
      </c>
      <c r="F4610" s="68" t="s">
        <v>446</v>
      </c>
      <c r="G4610" s="67" t="s">
        <v>447</v>
      </c>
      <c r="H4610" s="68" t="s">
        <v>364</v>
      </c>
      <c r="I4610" s="69">
        <v>0</v>
      </c>
      <c r="J4610" s="69">
        <v>17</v>
      </c>
      <c r="K4610" s="91"/>
      <c r="L4610" s="91"/>
    </row>
    <row r="4611" spans="2:12" x14ac:dyDescent="0.25">
      <c r="B4611" s="67" t="s">
        <v>402</v>
      </c>
      <c r="C4611" s="67" t="s">
        <v>403</v>
      </c>
      <c r="D4611" s="68" t="s">
        <v>369</v>
      </c>
      <c r="E4611" s="67" t="s">
        <v>370</v>
      </c>
      <c r="F4611" s="68" t="s">
        <v>446</v>
      </c>
      <c r="G4611" s="67" t="s">
        <v>447</v>
      </c>
      <c r="H4611" s="68" t="s">
        <v>362</v>
      </c>
      <c r="I4611" s="69">
        <v>0</v>
      </c>
      <c r="J4611" s="69">
        <v>0</v>
      </c>
      <c r="K4611" s="91"/>
      <c r="L4611" s="91"/>
    </row>
    <row r="4612" spans="2:12" x14ac:dyDescent="0.25">
      <c r="B4612" s="67" t="s">
        <v>402</v>
      </c>
      <c r="C4612" s="67" t="s">
        <v>403</v>
      </c>
      <c r="D4612" s="68" t="s">
        <v>369</v>
      </c>
      <c r="E4612" s="67" t="s">
        <v>370</v>
      </c>
      <c r="F4612" s="68" t="s">
        <v>446</v>
      </c>
      <c r="G4612" s="67" t="s">
        <v>447</v>
      </c>
      <c r="H4612" s="68" t="s">
        <v>363</v>
      </c>
      <c r="I4612" s="69">
        <v>0</v>
      </c>
      <c r="J4612" s="69">
        <v>0</v>
      </c>
      <c r="K4612" s="91"/>
      <c r="L4612" s="91"/>
    </row>
    <row r="4613" spans="2:12" x14ac:dyDescent="0.25">
      <c r="B4613" s="67" t="s">
        <v>402</v>
      </c>
      <c r="C4613" s="67" t="s">
        <v>403</v>
      </c>
      <c r="D4613" s="68" t="s">
        <v>369</v>
      </c>
      <c r="E4613" s="67" t="s">
        <v>370</v>
      </c>
      <c r="F4613" s="68" t="s">
        <v>446</v>
      </c>
      <c r="G4613" s="67" t="s">
        <v>447</v>
      </c>
      <c r="H4613" s="68" t="s">
        <v>364</v>
      </c>
      <c r="I4613" s="69">
        <v>0</v>
      </c>
      <c r="J4613" s="69">
        <v>0</v>
      </c>
      <c r="K4613" s="91"/>
      <c r="L4613" s="91"/>
    </row>
    <row r="4614" spans="2:12" x14ac:dyDescent="0.25">
      <c r="B4614" s="67" t="s">
        <v>402</v>
      </c>
      <c r="C4614" s="67" t="s">
        <v>403</v>
      </c>
      <c r="D4614" s="68" t="s">
        <v>369</v>
      </c>
      <c r="E4614" s="67" t="s">
        <v>370</v>
      </c>
      <c r="F4614" s="68" t="s">
        <v>446</v>
      </c>
      <c r="G4614" s="67" t="s">
        <v>447</v>
      </c>
      <c r="H4614" s="68" t="s">
        <v>362</v>
      </c>
      <c r="I4614" s="69">
        <v>38</v>
      </c>
      <c r="J4614" s="69">
        <v>54</v>
      </c>
      <c r="K4614" s="91"/>
      <c r="L4614" s="91"/>
    </row>
    <row r="4615" spans="2:12" x14ac:dyDescent="0.25">
      <c r="B4615" s="67" t="s">
        <v>402</v>
      </c>
      <c r="C4615" s="67" t="s">
        <v>403</v>
      </c>
      <c r="D4615" s="68" t="s">
        <v>369</v>
      </c>
      <c r="E4615" s="67" t="s">
        <v>370</v>
      </c>
      <c r="F4615" s="68" t="s">
        <v>446</v>
      </c>
      <c r="G4615" s="67" t="s">
        <v>447</v>
      </c>
      <c r="H4615" s="68" t="s">
        <v>363</v>
      </c>
      <c r="I4615" s="69">
        <v>55</v>
      </c>
      <c r="J4615" s="69">
        <v>69</v>
      </c>
      <c r="K4615" s="91"/>
      <c r="L4615" s="91"/>
    </row>
    <row r="4616" spans="2:12" x14ac:dyDescent="0.25">
      <c r="B4616" s="67" t="s">
        <v>402</v>
      </c>
      <c r="C4616" s="67" t="s">
        <v>403</v>
      </c>
      <c r="D4616" s="68" t="s">
        <v>369</v>
      </c>
      <c r="E4616" s="67" t="s">
        <v>370</v>
      </c>
      <c r="F4616" s="68" t="s">
        <v>446</v>
      </c>
      <c r="G4616" s="67" t="s">
        <v>447</v>
      </c>
      <c r="H4616" s="68" t="s">
        <v>364</v>
      </c>
      <c r="I4616" s="69">
        <v>14</v>
      </c>
      <c r="J4616" s="69">
        <v>19</v>
      </c>
      <c r="K4616" s="91"/>
      <c r="L4616" s="91"/>
    </row>
    <row r="4617" spans="2:12" x14ac:dyDescent="0.25">
      <c r="B4617" s="67" t="s">
        <v>402</v>
      </c>
      <c r="C4617" s="67" t="s">
        <v>403</v>
      </c>
      <c r="D4617" s="68" t="s">
        <v>369</v>
      </c>
      <c r="E4617" s="67" t="s">
        <v>370</v>
      </c>
      <c r="F4617" s="68" t="s">
        <v>446</v>
      </c>
      <c r="G4617" s="67" t="s">
        <v>447</v>
      </c>
      <c r="H4617" s="68" t="s">
        <v>362</v>
      </c>
      <c r="I4617" s="69">
        <v>0</v>
      </c>
      <c r="J4617" s="69">
        <v>0</v>
      </c>
      <c r="K4617" s="91"/>
      <c r="L4617" s="91"/>
    </row>
    <row r="4618" spans="2:12" x14ac:dyDescent="0.25">
      <c r="B4618" s="67" t="s">
        <v>402</v>
      </c>
      <c r="C4618" s="67" t="s">
        <v>403</v>
      </c>
      <c r="D4618" s="68" t="s">
        <v>369</v>
      </c>
      <c r="E4618" s="67" t="s">
        <v>370</v>
      </c>
      <c r="F4618" s="68" t="s">
        <v>446</v>
      </c>
      <c r="G4618" s="67" t="s">
        <v>447</v>
      </c>
      <c r="H4618" s="68" t="s">
        <v>362</v>
      </c>
      <c r="I4618" s="69">
        <v>0</v>
      </c>
      <c r="J4618" s="69">
        <v>0</v>
      </c>
      <c r="K4618" s="91"/>
      <c r="L4618" s="91"/>
    </row>
    <row r="4619" spans="2:12" x14ac:dyDescent="0.25">
      <c r="B4619" s="67" t="s">
        <v>402</v>
      </c>
      <c r="C4619" s="67" t="s">
        <v>403</v>
      </c>
      <c r="D4619" s="68" t="s">
        <v>369</v>
      </c>
      <c r="E4619" s="67" t="s">
        <v>370</v>
      </c>
      <c r="F4619" s="68" t="s">
        <v>446</v>
      </c>
      <c r="G4619" s="67" t="s">
        <v>447</v>
      </c>
      <c r="H4619" s="68" t="s">
        <v>363</v>
      </c>
      <c r="I4619" s="69">
        <v>0</v>
      </c>
      <c r="J4619" s="69">
        <v>0</v>
      </c>
      <c r="K4619" s="91"/>
      <c r="L4619" s="91"/>
    </row>
    <row r="4620" spans="2:12" x14ac:dyDescent="0.25">
      <c r="B4620" s="67" t="s">
        <v>402</v>
      </c>
      <c r="C4620" s="67" t="s">
        <v>403</v>
      </c>
      <c r="D4620" s="68" t="s">
        <v>369</v>
      </c>
      <c r="E4620" s="67" t="s">
        <v>370</v>
      </c>
      <c r="F4620" s="68" t="s">
        <v>446</v>
      </c>
      <c r="G4620" s="67" t="s">
        <v>447</v>
      </c>
      <c r="H4620" s="68" t="s">
        <v>364</v>
      </c>
      <c r="I4620" s="69">
        <v>0</v>
      </c>
      <c r="J4620" s="69">
        <v>0</v>
      </c>
      <c r="K4620" s="91"/>
      <c r="L4620" s="91"/>
    </row>
    <row r="4621" spans="2:12" x14ac:dyDescent="0.25">
      <c r="B4621" s="67" t="s">
        <v>402</v>
      </c>
      <c r="C4621" s="67" t="s">
        <v>403</v>
      </c>
      <c r="D4621" s="68" t="s">
        <v>369</v>
      </c>
      <c r="E4621" s="67" t="s">
        <v>370</v>
      </c>
      <c r="F4621" s="68" t="s">
        <v>448</v>
      </c>
      <c r="G4621" s="67" t="s">
        <v>449</v>
      </c>
      <c r="H4621" s="68" t="s">
        <v>362</v>
      </c>
      <c r="I4621" s="69">
        <v>0</v>
      </c>
      <c r="J4621" s="69">
        <v>0</v>
      </c>
      <c r="K4621" s="91"/>
      <c r="L4621" s="91"/>
    </row>
    <row r="4622" spans="2:12" x14ac:dyDescent="0.25">
      <c r="B4622" s="67" t="s">
        <v>402</v>
      </c>
      <c r="C4622" s="67" t="s">
        <v>403</v>
      </c>
      <c r="D4622" s="68" t="s">
        <v>369</v>
      </c>
      <c r="E4622" s="67" t="s">
        <v>370</v>
      </c>
      <c r="F4622" s="68" t="s">
        <v>448</v>
      </c>
      <c r="G4622" s="67" t="s">
        <v>449</v>
      </c>
      <c r="H4622" s="68" t="s">
        <v>364</v>
      </c>
      <c r="I4622" s="69">
        <v>0</v>
      </c>
      <c r="J4622" s="69">
        <v>0</v>
      </c>
      <c r="K4622" s="91"/>
      <c r="L4622" s="91"/>
    </row>
    <row r="4623" spans="2:12" x14ac:dyDescent="0.25">
      <c r="B4623" s="67" t="s">
        <v>402</v>
      </c>
      <c r="C4623" s="67" t="s">
        <v>403</v>
      </c>
      <c r="D4623" s="68" t="s">
        <v>369</v>
      </c>
      <c r="E4623" s="67" t="s">
        <v>370</v>
      </c>
      <c r="F4623" s="68" t="s">
        <v>448</v>
      </c>
      <c r="G4623" s="67" t="s">
        <v>449</v>
      </c>
      <c r="H4623" s="68" t="s">
        <v>362</v>
      </c>
      <c r="I4623" s="69">
        <v>0</v>
      </c>
      <c r="J4623" s="69">
        <v>0</v>
      </c>
      <c r="K4623" s="91"/>
      <c r="L4623" s="91"/>
    </row>
    <row r="4624" spans="2:12" x14ac:dyDescent="0.25">
      <c r="B4624" s="67" t="s">
        <v>402</v>
      </c>
      <c r="C4624" s="67" t="s">
        <v>403</v>
      </c>
      <c r="D4624" s="68" t="s">
        <v>369</v>
      </c>
      <c r="E4624" s="67" t="s">
        <v>370</v>
      </c>
      <c r="F4624" s="68" t="s">
        <v>448</v>
      </c>
      <c r="G4624" s="67" t="s">
        <v>449</v>
      </c>
      <c r="H4624" s="68" t="s">
        <v>363</v>
      </c>
      <c r="I4624" s="69">
        <v>4</v>
      </c>
      <c r="J4624" s="69">
        <v>4</v>
      </c>
      <c r="K4624" s="91"/>
      <c r="L4624" s="91"/>
    </row>
    <row r="4625" spans="2:12" x14ac:dyDescent="0.25">
      <c r="B4625" s="67" t="s">
        <v>402</v>
      </c>
      <c r="C4625" s="67" t="s">
        <v>403</v>
      </c>
      <c r="D4625" s="68" t="s">
        <v>369</v>
      </c>
      <c r="E4625" s="67" t="s">
        <v>370</v>
      </c>
      <c r="F4625" s="68" t="s">
        <v>448</v>
      </c>
      <c r="G4625" s="67" t="s">
        <v>449</v>
      </c>
      <c r="H4625" s="68" t="s">
        <v>364</v>
      </c>
      <c r="I4625" s="69">
        <v>0</v>
      </c>
      <c r="J4625" s="69">
        <v>0</v>
      </c>
      <c r="K4625" s="91"/>
      <c r="L4625" s="91"/>
    </row>
    <row r="4626" spans="2:12" x14ac:dyDescent="0.25">
      <c r="B4626" s="67" t="s">
        <v>402</v>
      </c>
      <c r="C4626" s="67" t="s">
        <v>403</v>
      </c>
      <c r="D4626" s="68" t="s">
        <v>369</v>
      </c>
      <c r="E4626" s="67" t="s">
        <v>370</v>
      </c>
      <c r="F4626" s="68" t="s">
        <v>448</v>
      </c>
      <c r="G4626" s="67" t="s">
        <v>449</v>
      </c>
      <c r="H4626" s="68" t="s">
        <v>362</v>
      </c>
      <c r="I4626" s="69">
        <v>0</v>
      </c>
      <c r="J4626" s="69">
        <v>0</v>
      </c>
      <c r="K4626" s="91"/>
      <c r="L4626" s="91"/>
    </row>
    <row r="4627" spans="2:12" x14ac:dyDescent="0.25">
      <c r="B4627" s="67" t="s">
        <v>402</v>
      </c>
      <c r="C4627" s="67" t="s">
        <v>403</v>
      </c>
      <c r="D4627" s="68" t="s">
        <v>369</v>
      </c>
      <c r="E4627" s="67" t="s">
        <v>370</v>
      </c>
      <c r="F4627" s="68" t="s">
        <v>448</v>
      </c>
      <c r="G4627" s="67" t="s">
        <v>449</v>
      </c>
      <c r="H4627" s="68" t="s">
        <v>363</v>
      </c>
      <c r="I4627" s="69">
        <v>0</v>
      </c>
      <c r="J4627" s="69">
        <v>0</v>
      </c>
      <c r="K4627" s="91"/>
      <c r="L4627" s="91"/>
    </row>
    <row r="4628" spans="2:12" x14ac:dyDescent="0.25">
      <c r="B4628" s="67" t="s">
        <v>402</v>
      </c>
      <c r="C4628" s="67" t="s">
        <v>403</v>
      </c>
      <c r="D4628" s="68" t="s">
        <v>369</v>
      </c>
      <c r="E4628" s="67" t="s">
        <v>370</v>
      </c>
      <c r="F4628" s="68" t="s">
        <v>448</v>
      </c>
      <c r="G4628" s="67" t="s">
        <v>449</v>
      </c>
      <c r="H4628" s="68" t="s">
        <v>364</v>
      </c>
      <c r="I4628" s="69">
        <v>-8</v>
      </c>
      <c r="J4628" s="69">
        <v>0</v>
      </c>
      <c r="K4628" s="91"/>
      <c r="L4628" s="91"/>
    </row>
    <row r="4629" spans="2:12" x14ac:dyDescent="0.25">
      <c r="B4629" s="67" t="s">
        <v>402</v>
      </c>
      <c r="C4629" s="67" t="s">
        <v>403</v>
      </c>
      <c r="D4629" s="68" t="s">
        <v>369</v>
      </c>
      <c r="E4629" s="67" t="s">
        <v>370</v>
      </c>
      <c r="F4629" s="68" t="s">
        <v>448</v>
      </c>
      <c r="G4629" s="67" t="s">
        <v>449</v>
      </c>
      <c r="H4629" s="68" t="s">
        <v>362</v>
      </c>
      <c r="I4629" s="69">
        <v>81</v>
      </c>
      <c r="J4629" s="69">
        <v>93</v>
      </c>
      <c r="K4629" s="91"/>
      <c r="L4629" s="91"/>
    </row>
    <row r="4630" spans="2:12" x14ac:dyDescent="0.25">
      <c r="B4630" s="67" t="s">
        <v>402</v>
      </c>
      <c r="C4630" s="67" t="s">
        <v>403</v>
      </c>
      <c r="D4630" s="68" t="s">
        <v>369</v>
      </c>
      <c r="E4630" s="67" t="s">
        <v>370</v>
      </c>
      <c r="F4630" s="68" t="s">
        <v>448</v>
      </c>
      <c r="G4630" s="67" t="s">
        <v>449</v>
      </c>
      <c r="H4630" s="68" t="s">
        <v>363</v>
      </c>
      <c r="I4630" s="69">
        <v>133</v>
      </c>
      <c r="J4630" s="69">
        <v>135</v>
      </c>
      <c r="K4630" s="91"/>
      <c r="L4630" s="91"/>
    </row>
    <row r="4631" spans="2:12" x14ac:dyDescent="0.25">
      <c r="B4631" s="67" t="s">
        <v>402</v>
      </c>
      <c r="C4631" s="67" t="s">
        <v>403</v>
      </c>
      <c r="D4631" s="68" t="s">
        <v>369</v>
      </c>
      <c r="E4631" s="67" t="s">
        <v>370</v>
      </c>
      <c r="F4631" s="68" t="s">
        <v>448</v>
      </c>
      <c r="G4631" s="67" t="s">
        <v>449</v>
      </c>
      <c r="H4631" s="68" t="s">
        <v>364</v>
      </c>
      <c r="I4631" s="69">
        <v>34</v>
      </c>
      <c r="J4631" s="69">
        <v>47</v>
      </c>
      <c r="K4631" s="91"/>
      <c r="L4631" s="91"/>
    </row>
    <row r="4632" spans="2:12" x14ac:dyDescent="0.25">
      <c r="B4632" s="67" t="s">
        <v>402</v>
      </c>
      <c r="C4632" s="67" t="s">
        <v>403</v>
      </c>
      <c r="D4632" s="68" t="s">
        <v>369</v>
      </c>
      <c r="E4632" s="67" t="s">
        <v>370</v>
      </c>
      <c r="F4632" s="68" t="s">
        <v>448</v>
      </c>
      <c r="G4632" s="67" t="s">
        <v>449</v>
      </c>
      <c r="H4632" s="68" t="s">
        <v>362</v>
      </c>
      <c r="I4632" s="69">
        <v>8</v>
      </c>
      <c r="J4632" s="69">
        <v>16</v>
      </c>
      <c r="K4632" s="91"/>
      <c r="L4632" s="91"/>
    </row>
    <row r="4633" spans="2:12" x14ac:dyDescent="0.25">
      <c r="B4633" s="67" t="s">
        <v>402</v>
      </c>
      <c r="C4633" s="67" t="s">
        <v>403</v>
      </c>
      <c r="D4633" s="68" t="s">
        <v>369</v>
      </c>
      <c r="E4633" s="67" t="s">
        <v>370</v>
      </c>
      <c r="F4633" s="68" t="s">
        <v>448</v>
      </c>
      <c r="G4633" s="67" t="s">
        <v>449</v>
      </c>
      <c r="H4633" s="68" t="s">
        <v>363</v>
      </c>
      <c r="I4633" s="69">
        <v>37</v>
      </c>
      <c r="J4633" s="69">
        <v>99</v>
      </c>
      <c r="K4633" s="91"/>
      <c r="L4633" s="91"/>
    </row>
    <row r="4634" spans="2:12" x14ac:dyDescent="0.25">
      <c r="B4634" s="67" t="s">
        <v>402</v>
      </c>
      <c r="C4634" s="67" t="s">
        <v>403</v>
      </c>
      <c r="D4634" s="68" t="s">
        <v>369</v>
      </c>
      <c r="E4634" s="67" t="s">
        <v>370</v>
      </c>
      <c r="F4634" s="68" t="s">
        <v>448</v>
      </c>
      <c r="G4634" s="67" t="s">
        <v>449</v>
      </c>
      <c r="H4634" s="68" t="s">
        <v>364</v>
      </c>
      <c r="I4634" s="69">
        <v>10</v>
      </c>
      <c r="J4634" s="69">
        <v>18</v>
      </c>
      <c r="K4634" s="91"/>
      <c r="L4634" s="91"/>
    </row>
    <row r="4635" spans="2:12" x14ac:dyDescent="0.25">
      <c r="B4635" s="67" t="s">
        <v>402</v>
      </c>
      <c r="C4635" s="67" t="s">
        <v>403</v>
      </c>
      <c r="D4635" s="68" t="s">
        <v>369</v>
      </c>
      <c r="E4635" s="67" t="s">
        <v>370</v>
      </c>
      <c r="F4635" s="68" t="s">
        <v>448</v>
      </c>
      <c r="G4635" s="67" t="s">
        <v>449</v>
      </c>
      <c r="H4635" s="68" t="s">
        <v>362</v>
      </c>
      <c r="I4635" s="69">
        <v>0</v>
      </c>
      <c r="J4635" s="69">
        <v>37</v>
      </c>
      <c r="K4635" s="91"/>
      <c r="L4635" s="91"/>
    </row>
    <row r="4636" spans="2:12" x14ac:dyDescent="0.25">
      <c r="B4636" s="67" t="s">
        <v>402</v>
      </c>
      <c r="C4636" s="67" t="s">
        <v>403</v>
      </c>
      <c r="D4636" s="68" t="s">
        <v>369</v>
      </c>
      <c r="E4636" s="67" t="s">
        <v>370</v>
      </c>
      <c r="F4636" s="68" t="s">
        <v>448</v>
      </c>
      <c r="G4636" s="67" t="s">
        <v>449</v>
      </c>
      <c r="H4636" s="68" t="s">
        <v>363</v>
      </c>
      <c r="I4636" s="69">
        <v>0</v>
      </c>
      <c r="J4636" s="69">
        <v>0</v>
      </c>
      <c r="K4636" s="91"/>
      <c r="L4636" s="91"/>
    </row>
    <row r="4637" spans="2:12" x14ac:dyDescent="0.25">
      <c r="B4637" s="67" t="s">
        <v>402</v>
      </c>
      <c r="C4637" s="67" t="s">
        <v>403</v>
      </c>
      <c r="D4637" s="68" t="s">
        <v>369</v>
      </c>
      <c r="E4637" s="67" t="s">
        <v>370</v>
      </c>
      <c r="F4637" s="68" t="s">
        <v>448</v>
      </c>
      <c r="G4637" s="67" t="s">
        <v>449</v>
      </c>
      <c r="H4637" s="68" t="s">
        <v>362</v>
      </c>
      <c r="I4637" s="69">
        <v>3</v>
      </c>
      <c r="J4637" s="69">
        <v>0</v>
      </c>
      <c r="K4637" s="91"/>
      <c r="L4637" s="91"/>
    </row>
    <row r="4638" spans="2:12" x14ac:dyDescent="0.25">
      <c r="B4638" s="67" t="s">
        <v>402</v>
      </c>
      <c r="C4638" s="67" t="s">
        <v>403</v>
      </c>
      <c r="D4638" s="68" t="s">
        <v>369</v>
      </c>
      <c r="E4638" s="67" t="s">
        <v>370</v>
      </c>
      <c r="F4638" s="68" t="s">
        <v>448</v>
      </c>
      <c r="G4638" s="67" t="s">
        <v>449</v>
      </c>
      <c r="H4638" s="68" t="s">
        <v>363</v>
      </c>
      <c r="I4638" s="69">
        <v>4</v>
      </c>
      <c r="J4638" s="69">
        <v>4</v>
      </c>
      <c r="K4638" s="91"/>
      <c r="L4638" s="91"/>
    </row>
    <row r="4639" spans="2:12" x14ac:dyDescent="0.25">
      <c r="B4639" s="67" t="s">
        <v>402</v>
      </c>
      <c r="C4639" s="67" t="s">
        <v>403</v>
      </c>
      <c r="D4639" s="68" t="s">
        <v>369</v>
      </c>
      <c r="E4639" s="67" t="s">
        <v>370</v>
      </c>
      <c r="F4639" s="68" t="s">
        <v>448</v>
      </c>
      <c r="G4639" s="67" t="s">
        <v>449</v>
      </c>
      <c r="H4639" s="68" t="s">
        <v>362</v>
      </c>
      <c r="I4639" s="69">
        <v>38</v>
      </c>
      <c r="J4639" s="69">
        <v>88</v>
      </c>
      <c r="K4639" s="91"/>
      <c r="L4639" s="91"/>
    </row>
    <row r="4640" spans="2:12" x14ac:dyDescent="0.25">
      <c r="B4640" s="67" t="s">
        <v>402</v>
      </c>
      <c r="C4640" s="67" t="s">
        <v>403</v>
      </c>
      <c r="D4640" s="68" t="s">
        <v>369</v>
      </c>
      <c r="E4640" s="67" t="s">
        <v>370</v>
      </c>
      <c r="F4640" s="68" t="s">
        <v>448</v>
      </c>
      <c r="G4640" s="67" t="s">
        <v>449</v>
      </c>
      <c r="H4640" s="68" t="s">
        <v>363</v>
      </c>
      <c r="I4640" s="69">
        <v>60</v>
      </c>
      <c r="J4640" s="69">
        <v>87</v>
      </c>
      <c r="K4640" s="91"/>
      <c r="L4640" s="91"/>
    </row>
    <row r="4641" spans="2:12" x14ac:dyDescent="0.25">
      <c r="B4641" s="67" t="s">
        <v>402</v>
      </c>
      <c r="C4641" s="67" t="s">
        <v>403</v>
      </c>
      <c r="D4641" s="68" t="s">
        <v>369</v>
      </c>
      <c r="E4641" s="67" t="s">
        <v>370</v>
      </c>
      <c r="F4641" s="68" t="s">
        <v>448</v>
      </c>
      <c r="G4641" s="67" t="s">
        <v>449</v>
      </c>
      <c r="H4641" s="68" t="s">
        <v>364</v>
      </c>
      <c r="I4641" s="69">
        <v>74</v>
      </c>
      <c r="J4641" s="69">
        <v>99</v>
      </c>
      <c r="K4641" s="91"/>
      <c r="L4641" s="91"/>
    </row>
    <row r="4642" spans="2:12" x14ac:dyDescent="0.25">
      <c r="B4642" s="67" t="s">
        <v>402</v>
      </c>
      <c r="C4642" s="67" t="s">
        <v>403</v>
      </c>
      <c r="D4642" s="68" t="s">
        <v>369</v>
      </c>
      <c r="E4642" s="67" t="s">
        <v>370</v>
      </c>
      <c r="F4642" s="68" t="s">
        <v>448</v>
      </c>
      <c r="G4642" s="67" t="s">
        <v>449</v>
      </c>
      <c r="H4642" s="68" t="s">
        <v>362</v>
      </c>
      <c r="I4642" s="69">
        <v>33</v>
      </c>
      <c r="J4642" s="69">
        <v>79</v>
      </c>
      <c r="K4642" s="91"/>
      <c r="L4642" s="91"/>
    </row>
    <row r="4643" spans="2:12" x14ac:dyDescent="0.25">
      <c r="B4643" s="67" t="s">
        <v>402</v>
      </c>
      <c r="C4643" s="67" t="s">
        <v>403</v>
      </c>
      <c r="D4643" s="68" t="s">
        <v>369</v>
      </c>
      <c r="E4643" s="67" t="s">
        <v>370</v>
      </c>
      <c r="F4643" s="68" t="s">
        <v>448</v>
      </c>
      <c r="G4643" s="67" t="s">
        <v>449</v>
      </c>
      <c r="H4643" s="68" t="s">
        <v>363</v>
      </c>
      <c r="I4643" s="69">
        <v>100</v>
      </c>
      <c r="J4643" s="69">
        <v>121</v>
      </c>
      <c r="K4643" s="91"/>
      <c r="L4643" s="91"/>
    </row>
    <row r="4644" spans="2:12" x14ac:dyDescent="0.25">
      <c r="B4644" s="67" t="s">
        <v>402</v>
      </c>
      <c r="C4644" s="67" t="s">
        <v>403</v>
      </c>
      <c r="D4644" s="68" t="s">
        <v>369</v>
      </c>
      <c r="E4644" s="67" t="s">
        <v>370</v>
      </c>
      <c r="F4644" s="68" t="s">
        <v>448</v>
      </c>
      <c r="G4644" s="67" t="s">
        <v>449</v>
      </c>
      <c r="H4644" s="68" t="s">
        <v>364</v>
      </c>
      <c r="I4644" s="69">
        <v>16</v>
      </c>
      <c r="J4644" s="69">
        <v>16</v>
      </c>
      <c r="K4644" s="91"/>
      <c r="L4644" s="91"/>
    </row>
    <row r="4645" spans="2:12" x14ac:dyDescent="0.25">
      <c r="B4645" s="67" t="s">
        <v>402</v>
      </c>
      <c r="C4645" s="67" t="s">
        <v>403</v>
      </c>
      <c r="D4645" s="68" t="s">
        <v>369</v>
      </c>
      <c r="E4645" s="67" t="s">
        <v>370</v>
      </c>
      <c r="F4645" s="68" t="s">
        <v>448</v>
      </c>
      <c r="G4645" s="67" t="s">
        <v>449</v>
      </c>
      <c r="H4645" s="68" t="s">
        <v>362</v>
      </c>
      <c r="I4645" s="69">
        <v>9</v>
      </c>
      <c r="J4645" s="69">
        <v>0</v>
      </c>
      <c r="K4645" s="91"/>
      <c r="L4645" s="91"/>
    </row>
    <row r="4646" spans="2:12" x14ac:dyDescent="0.25">
      <c r="B4646" s="67" t="s">
        <v>402</v>
      </c>
      <c r="C4646" s="67" t="s">
        <v>403</v>
      </c>
      <c r="D4646" s="68" t="s">
        <v>369</v>
      </c>
      <c r="E4646" s="67" t="s">
        <v>370</v>
      </c>
      <c r="F4646" s="68" t="s">
        <v>448</v>
      </c>
      <c r="G4646" s="67" t="s">
        <v>449</v>
      </c>
      <c r="H4646" s="68" t="s">
        <v>363</v>
      </c>
      <c r="I4646" s="69">
        <v>0</v>
      </c>
      <c r="J4646" s="69">
        <v>25</v>
      </c>
      <c r="K4646" s="91"/>
      <c r="L4646" s="91"/>
    </row>
    <row r="4647" spans="2:12" x14ac:dyDescent="0.25">
      <c r="B4647" s="67" t="s">
        <v>402</v>
      </c>
      <c r="C4647" s="67" t="s">
        <v>403</v>
      </c>
      <c r="D4647" s="68" t="s">
        <v>369</v>
      </c>
      <c r="E4647" s="67" t="s">
        <v>370</v>
      </c>
      <c r="F4647" s="68" t="s">
        <v>448</v>
      </c>
      <c r="G4647" s="67" t="s">
        <v>449</v>
      </c>
      <c r="H4647" s="68" t="s">
        <v>364</v>
      </c>
      <c r="I4647" s="69">
        <v>0</v>
      </c>
      <c r="J4647" s="69">
        <v>9</v>
      </c>
      <c r="K4647" s="91"/>
      <c r="L4647" s="91"/>
    </row>
    <row r="4648" spans="2:12" x14ac:dyDescent="0.25">
      <c r="B4648" s="67" t="s">
        <v>402</v>
      </c>
      <c r="C4648" s="67" t="s">
        <v>403</v>
      </c>
      <c r="D4648" s="68" t="s">
        <v>369</v>
      </c>
      <c r="E4648" s="67" t="s">
        <v>370</v>
      </c>
      <c r="F4648" s="68" t="s">
        <v>448</v>
      </c>
      <c r="G4648" s="67" t="s">
        <v>449</v>
      </c>
      <c r="H4648" s="68" t="s">
        <v>363</v>
      </c>
      <c r="I4648" s="69">
        <v>11</v>
      </c>
      <c r="J4648" s="69">
        <v>0</v>
      </c>
      <c r="K4648" s="91"/>
      <c r="L4648" s="91"/>
    </row>
    <row r="4649" spans="2:12" x14ac:dyDescent="0.25">
      <c r="B4649" s="67" t="s">
        <v>402</v>
      </c>
      <c r="C4649" s="67" t="s">
        <v>403</v>
      </c>
      <c r="D4649" s="68" t="s">
        <v>369</v>
      </c>
      <c r="E4649" s="67" t="s">
        <v>370</v>
      </c>
      <c r="F4649" s="68" t="s">
        <v>448</v>
      </c>
      <c r="G4649" s="67" t="s">
        <v>449</v>
      </c>
      <c r="H4649" s="68" t="s">
        <v>363</v>
      </c>
      <c r="I4649" s="69">
        <v>2</v>
      </c>
      <c r="J4649" s="69">
        <v>2</v>
      </c>
      <c r="K4649" s="91"/>
      <c r="L4649" s="91"/>
    </row>
    <row r="4650" spans="2:12" x14ac:dyDescent="0.25">
      <c r="B4650" s="67" t="s">
        <v>402</v>
      </c>
      <c r="C4650" s="67" t="s">
        <v>403</v>
      </c>
      <c r="D4650" s="68" t="s">
        <v>369</v>
      </c>
      <c r="E4650" s="67" t="s">
        <v>370</v>
      </c>
      <c r="F4650" s="68" t="s">
        <v>448</v>
      </c>
      <c r="G4650" s="67" t="s">
        <v>449</v>
      </c>
      <c r="H4650" s="68" t="s">
        <v>362</v>
      </c>
      <c r="I4650" s="69">
        <v>0</v>
      </c>
      <c r="J4650" s="69">
        <v>0</v>
      </c>
      <c r="K4650" s="91"/>
      <c r="L4650" s="91"/>
    </row>
    <row r="4651" spans="2:12" x14ac:dyDescent="0.25">
      <c r="B4651" s="67" t="s">
        <v>402</v>
      </c>
      <c r="C4651" s="67" t="s">
        <v>403</v>
      </c>
      <c r="D4651" s="68" t="s">
        <v>369</v>
      </c>
      <c r="E4651" s="67" t="s">
        <v>370</v>
      </c>
      <c r="F4651" s="68" t="s">
        <v>448</v>
      </c>
      <c r="G4651" s="67" t="s">
        <v>449</v>
      </c>
      <c r="H4651" s="68" t="s">
        <v>363</v>
      </c>
      <c r="I4651" s="69">
        <v>0</v>
      </c>
      <c r="J4651" s="69">
        <v>4</v>
      </c>
      <c r="K4651" s="91"/>
      <c r="L4651" s="91"/>
    </row>
    <row r="4652" spans="2:12" x14ac:dyDescent="0.25">
      <c r="B4652" s="67" t="s">
        <v>402</v>
      </c>
      <c r="C4652" s="67" t="s">
        <v>403</v>
      </c>
      <c r="D4652" s="68" t="s">
        <v>369</v>
      </c>
      <c r="E4652" s="67" t="s">
        <v>370</v>
      </c>
      <c r="F4652" s="68" t="s">
        <v>448</v>
      </c>
      <c r="G4652" s="67" t="s">
        <v>449</v>
      </c>
      <c r="H4652" s="68" t="s">
        <v>364</v>
      </c>
      <c r="I4652" s="69">
        <v>0</v>
      </c>
      <c r="J4652" s="69">
        <v>1</v>
      </c>
      <c r="K4652" s="91"/>
      <c r="L4652" s="91"/>
    </row>
    <row r="4653" spans="2:12" x14ac:dyDescent="0.25">
      <c r="B4653" s="67" t="s">
        <v>402</v>
      </c>
      <c r="C4653" s="67" t="s">
        <v>403</v>
      </c>
      <c r="D4653" s="68" t="s">
        <v>369</v>
      </c>
      <c r="E4653" s="67" t="s">
        <v>370</v>
      </c>
      <c r="F4653" s="68" t="s">
        <v>448</v>
      </c>
      <c r="G4653" s="67" t="s">
        <v>449</v>
      </c>
      <c r="H4653" s="68" t="s">
        <v>362</v>
      </c>
      <c r="I4653" s="69">
        <v>0</v>
      </c>
      <c r="J4653" s="69">
        <v>10</v>
      </c>
      <c r="K4653" s="91"/>
      <c r="L4653" s="91"/>
    </row>
    <row r="4654" spans="2:12" x14ac:dyDescent="0.25">
      <c r="B4654" s="67" t="s">
        <v>402</v>
      </c>
      <c r="C4654" s="67" t="s">
        <v>403</v>
      </c>
      <c r="D4654" s="68" t="s">
        <v>369</v>
      </c>
      <c r="E4654" s="67" t="s">
        <v>370</v>
      </c>
      <c r="F4654" s="68" t="s">
        <v>448</v>
      </c>
      <c r="G4654" s="67" t="s">
        <v>449</v>
      </c>
      <c r="H4654" s="68" t="s">
        <v>363</v>
      </c>
      <c r="I4654" s="69">
        <v>28</v>
      </c>
      <c r="J4654" s="69">
        <v>4</v>
      </c>
      <c r="K4654" s="91"/>
      <c r="L4654" s="91"/>
    </row>
    <row r="4655" spans="2:12" x14ac:dyDescent="0.25">
      <c r="B4655" s="67" t="s">
        <v>402</v>
      </c>
      <c r="C4655" s="67" t="s">
        <v>403</v>
      </c>
      <c r="D4655" s="68" t="s">
        <v>369</v>
      </c>
      <c r="E4655" s="67" t="s">
        <v>370</v>
      </c>
      <c r="F4655" s="68" t="s">
        <v>448</v>
      </c>
      <c r="G4655" s="67" t="s">
        <v>449</v>
      </c>
      <c r="H4655" s="68" t="s">
        <v>364</v>
      </c>
      <c r="I4655" s="69">
        <v>0</v>
      </c>
      <c r="J4655" s="69">
        <v>0</v>
      </c>
      <c r="K4655" s="91"/>
      <c r="L4655" s="91"/>
    </row>
    <row r="4656" spans="2:12" x14ac:dyDescent="0.25">
      <c r="B4656" s="67" t="s">
        <v>402</v>
      </c>
      <c r="C4656" s="67" t="s">
        <v>403</v>
      </c>
      <c r="D4656" s="68" t="s">
        <v>369</v>
      </c>
      <c r="E4656" s="67" t="s">
        <v>370</v>
      </c>
      <c r="F4656" s="68" t="s">
        <v>448</v>
      </c>
      <c r="G4656" s="67" t="s">
        <v>449</v>
      </c>
      <c r="H4656" s="68" t="s">
        <v>362</v>
      </c>
      <c r="I4656" s="69">
        <v>10</v>
      </c>
      <c r="J4656" s="69">
        <v>35</v>
      </c>
      <c r="K4656" s="91"/>
      <c r="L4656" s="91"/>
    </row>
    <row r="4657" spans="2:12" x14ac:dyDescent="0.25">
      <c r="B4657" s="67" t="s">
        <v>402</v>
      </c>
      <c r="C4657" s="67" t="s">
        <v>403</v>
      </c>
      <c r="D4657" s="68" t="s">
        <v>369</v>
      </c>
      <c r="E4657" s="67" t="s">
        <v>370</v>
      </c>
      <c r="F4657" s="68" t="s">
        <v>448</v>
      </c>
      <c r="G4657" s="67" t="s">
        <v>449</v>
      </c>
      <c r="H4657" s="68" t="s">
        <v>363</v>
      </c>
      <c r="I4657" s="69">
        <v>66</v>
      </c>
      <c r="J4657" s="69">
        <v>83</v>
      </c>
      <c r="K4657" s="91"/>
      <c r="L4657" s="91"/>
    </row>
    <row r="4658" spans="2:12" x14ac:dyDescent="0.25">
      <c r="B4658" s="67" t="s">
        <v>402</v>
      </c>
      <c r="C4658" s="67" t="s">
        <v>403</v>
      </c>
      <c r="D4658" s="68" t="s">
        <v>369</v>
      </c>
      <c r="E4658" s="67" t="s">
        <v>370</v>
      </c>
      <c r="F4658" s="68" t="s">
        <v>448</v>
      </c>
      <c r="G4658" s="67" t="s">
        <v>449</v>
      </c>
      <c r="H4658" s="68" t="s">
        <v>364</v>
      </c>
      <c r="I4658" s="69">
        <v>0</v>
      </c>
      <c r="J4658" s="69">
        <v>0</v>
      </c>
      <c r="K4658" s="91"/>
      <c r="L4658" s="91"/>
    </row>
    <row r="4659" spans="2:12" x14ac:dyDescent="0.25">
      <c r="B4659" s="67" t="s">
        <v>402</v>
      </c>
      <c r="C4659" s="67" t="s">
        <v>403</v>
      </c>
      <c r="D4659" s="68" t="s">
        <v>369</v>
      </c>
      <c r="E4659" s="67" t="s">
        <v>370</v>
      </c>
      <c r="F4659" s="68" t="s">
        <v>448</v>
      </c>
      <c r="G4659" s="67" t="s">
        <v>449</v>
      </c>
      <c r="H4659" s="68" t="s">
        <v>362</v>
      </c>
      <c r="I4659" s="69">
        <v>0</v>
      </c>
      <c r="J4659" s="69">
        <v>0</v>
      </c>
      <c r="K4659" s="91"/>
      <c r="L4659" s="91"/>
    </row>
    <row r="4660" spans="2:12" x14ac:dyDescent="0.25">
      <c r="B4660" s="67" t="s">
        <v>402</v>
      </c>
      <c r="C4660" s="67" t="s">
        <v>403</v>
      </c>
      <c r="D4660" s="68" t="s">
        <v>369</v>
      </c>
      <c r="E4660" s="67" t="s">
        <v>370</v>
      </c>
      <c r="F4660" s="68" t="s">
        <v>448</v>
      </c>
      <c r="G4660" s="67" t="s">
        <v>449</v>
      </c>
      <c r="H4660" s="68" t="s">
        <v>363</v>
      </c>
      <c r="I4660" s="69">
        <v>16</v>
      </c>
      <c r="J4660" s="69">
        <v>20</v>
      </c>
      <c r="K4660" s="91"/>
      <c r="L4660" s="91"/>
    </row>
    <row r="4661" spans="2:12" x14ac:dyDescent="0.25">
      <c r="B4661" s="67" t="s">
        <v>402</v>
      </c>
      <c r="C4661" s="67" t="s">
        <v>403</v>
      </c>
      <c r="D4661" s="68" t="s">
        <v>369</v>
      </c>
      <c r="E4661" s="67" t="s">
        <v>370</v>
      </c>
      <c r="F4661" s="68" t="s">
        <v>448</v>
      </c>
      <c r="G4661" s="67" t="s">
        <v>449</v>
      </c>
      <c r="H4661" s="68" t="s">
        <v>364</v>
      </c>
      <c r="I4661" s="69">
        <v>0</v>
      </c>
      <c r="J4661" s="69">
        <v>0</v>
      </c>
      <c r="K4661" s="91"/>
      <c r="L4661" s="91"/>
    </row>
    <row r="4662" spans="2:12" x14ac:dyDescent="0.25">
      <c r="B4662" s="67" t="s">
        <v>402</v>
      </c>
      <c r="C4662" s="67" t="s">
        <v>403</v>
      </c>
      <c r="D4662" s="68" t="s">
        <v>369</v>
      </c>
      <c r="E4662" s="67" t="s">
        <v>370</v>
      </c>
      <c r="F4662" s="68" t="s">
        <v>448</v>
      </c>
      <c r="G4662" s="67" t="s">
        <v>449</v>
      </c>
      <c r="H4662" s="68" t="s">
        <v>362</v>
      </c>
      <c r="I4662" s="69">
        <v>0</v>
      </c>
      <c r="J4662" s="69">
        <v>0</v>
      </c>
      <c r="K4662" s="91"/>
      <c r="L4662" s="91"/>
    </row>
    <row r="4663" spans="2:12" x14ac:dyDescent="0.25">
      <c r="B4663" s="67" t="s">
        <v>402</v>
      </c>
      <c r="C4663" s="67" t="s">
        <v>403</v>
      </c>
      <c r="D4663" s="68" t="s">
        <v>369</v>
      </c>
      <c r="E4663" s="67" t="s">
        <v>370</v>
      </c>
      <c r="F4663" s="68" t="s">
        <v>448</v>
      </c>
      <c r="G4663" s="67" t="s">
        <v>449</v>
      </c>
      <c r="H4663" s="68" t="s">
        <v>363</v>
      </c>
      <c r="I4663" s="69">
        <v>24</v>
      </c>
      <c r="J4663" s="69">
        <v>10</v>
      </c>
      <c r="K4663" s="91"/>
      <c r="L4663" s="91"/>
    </row>
    <row r="4664" spans="2:12" x14ac:dyDescent="0.25">
      <c r="B4664" s="67" t="s">
        <v>402</v>
      </c>
      <c r="C4664" s="67" t="s">
        <v>403</v>
      </c>
      <c r="D4664" s="68" t="s">
        <v>369</v>
      </c>
      <c r="E4664" s="67" t="s">
        <v>370</v>
      </c>
      <c r="F4664" s="68" t="s">
        <v>448</v>
      </c>
      <c r="G4664" s="67" t="s">
        <v>449</v>
      </c>
      <c r="H4664" s="68" t="s">
        <v>364</v>
      </c>
      <c r="I4664" s="69">
        <v>8</v>
      </c>
      <c r="J4664" s="69">
        <v>0</v>
      </c>
      <c r="K4664" s="91"/>
      <c r="L4664" s="91"/>
    </row>
    <row r="4665" spans="2:12" x14ac:dyDescent="0.25">
      <c r="B4665" s="67" t="s">
        <v>402</v>
      </c>
      <c r="C4665" s="67" t="s">
        <v>403</v>
      </c>
      <c r="D4665" s="68" t="s">
        <v>369</v>
      </c>
      <c r="E4665" s="67" t="s">
        <v>370</v>
      </c>
      <c r="F4665" s="68" t="s">
        <v>448</v>
      </c>
      <c r="G4665" s="67" t="s">
        <v>449</v>
      </c>
      <c r="H4665" s="68" t="s">
        <v>362</v>
      </c>
      <c r="I4665" s="69">
        <v>45</v>
      </c>
      <c r="J4665" s="69">
        <v>33</v>
      </c>
      <c r="K4665" s="91"/>
      <c r="L4665" s="91"/>
    </row>
    <row r="4666" spans="2:12" x14ac:dyDescent="0.25">
      <c r="B4666" s="67" t="s">
        <v>402</v>
      </c>
      <c r="C4666" s="67" t="s">
        <v>403</v>
      </c>
      <c r="D4666" s="68" t="s">
        <v>369</v>
      </c>
      <c r="E4666" s="67" t="s">
        <v>370</v>
      </c>
      <c r="F4666" s="68" t="s">
        <v>448</v>
      </c>
      <c r="G4666" s="67" t="s">
        <v>449</v>
      </c>
      <c r="H4666" s="68" t="s">
        <v>363</v>
      </c>
      <c r="I4666" s="69">
        <v>24</v>
      </c>
      <c r="J4666" s="69">
        <v>16</v>
      </c>
      <c r="K4666" s="91"/>
      <c r="L4666" s="91"/>
    </row>
    <row r="4667" spans="2:12" x14ac:dyDescent="0.25">
      <c r="B4667" s="67" t="s">
        <v>402</v>
      </c>
      <c r="C4667" s="67" t="s">
        <v>403</v>
      </c>
      <c r="D4667" s="68" t="s">
        <v>369</v>
      </c>
      <c r="E4667" s="67" t="s">
        <v>370</v>
      </c>
      <c r="F4667" s="68" t="s">
        <v>448</v>
      </c>
      <c r="G4667" s="67" t="s">
        <v>449</v>
      </c>
      <c r="H4667" s="68" t="s">
        <v>364</v>
      </c>
      <c r="I4667" s="69">
        <v>30</v>
      </c>
      <c r="J4667" s="69">
        <v>62</v>
      </c>
      <c r="K4667" s="91"/>
      <c r="L4667" s="91"/>
    </row>
    <row r="4668" spans="2:12" x14ac:dyDescent="0.25">
      <c r="B4668" s="67" t="s">
        <v>402</v>
      </c>
      <c r="C4668" s="67" t="s">
        <v>403</v>
      </c>
      <c r="D4668" s="68" t="s">
        <v>369</v>
      </c>
      <c r="E4668" s="67" t="s">
        <v>370</v>
      </c>
      <c r="F4668" s="68" t="s">
        <v>448</v>
      </c>
      <c r="G4668" s="67" t="s">
        <v>449</v>
      </c>
      <c r="H4668" s="68" t="s">
        <v>362</v>
      </c>
      <c r="I4668" s="69">
        <v>0</v>
      </c>
      <c r="J4668" s="69">
        <v>5</v>
      </c>
      <c r="K4668" s="91"/>
      <c r="L4668" s="91"/>
    </row>
    <row r="4669" spans="2:12" x14ac:dyDescent="0.25">
      <c r="B4669" s="67" t="s">
        <v>402</v>
      </c>
      <c r="C4669" s="67" t="s">
        <v>403</v>
      </c>
      <c r="D4669" s="68" t="s">
        <v>369</v>
      </c>
      <c r="E4669" s="67" t="s">
        <v>370</v>
      </c>
      <c r="F4669" s="68" t="s">
        <v>448</v>
      </c>
      <c r="G4669" s="67" t="s">
        <v>449</v>
      </c>
      <c r="H4669" s="68" t="s">
        <v>363</v>
      </c>
      <c r="I4669" s="69">
        <v>20</v>
      </c>
      <c r="J4669" s="69">
        <v>29</v>
      </c>
      <c r="K4669" s="91"/>
      <c r="L4669" s="91"/>
    </row>
    <row r="4670" spans="2:12" x14ac:dyDescent="0.25">
      <c r="B4670" s="67" t="s">
        <v>402</v>
      </c>
      <c r="C4670" s="67" t="s">
        <v>403</v>
      </c>
      <c r="D4670" s="68" t="s">
        <v>369</v>
      </c>
      <c r="E4670" s="67" t="s">
        <v>370</v>
      </c>
      <c r="F4670" s="68" t="s">
        <v>448</v>
      </c>
      <c r="G4670" s="67" t="s">
        <v>449</v>
      </c>
      <c r="H4670" s="68" t="s">
        <v>364</v>
      </c>
      <c r="I4670" s="69">
        <v>25</v>
      </c>
      <c r="J4670" s="69">
        <v>15</v>
      </c>
      <c r="K4670" s="91"/>
      <c r="L4670" s="91"/>
    </row>
    <row r="4671" spans="2:12" x14ac:dyDescent="0.25">
      <c r="B4671" s="67" t="s">
        <v>402</v>
      </c>
      <c r="C4671" s="67" t="s">
        <v>403</v>
      </c>
      <c r="D4671" s="68" t="s">
        <v>369</v>
      </c>
      <c r="E4671" s="67" t="s">
        <v>370</v>
      </c>
      <c r="F4671" s="68" t="s">
        <v>448</v>
      </c>
      <c r="G4671" s="67" t="s">
        <v>449</v>
      </c>
      <c r="H4671" s="68" t="s">
        <v>362</v>
      </c>
      <c r="I4671" s="69">
        <v>0</v>
      </c>
      <c r="J4671" s="69">
        <v>0</v>
      </c>
      <c r="K4671" s="91"/>
      <c r="L4671" s="91"/>
    </row>
    <row r="4672" spans="2:12" x14ac:dyDescent="0.25">
      <c r="B4672" s="67" t="s">
        <v>402</v>
      </c>
      <c r="C4672" s="67" t="s">
        <v>403</v>
      </c>
      <c r="D4672" s="68" t="s">
        <v>369</v>
      </c>
      <c r="E4672" s="67" t="s">
        <v>370</v>
      </c>
      <c r="F4672" s="68" t="s">
        <v>448</v>
      </c>
      <c r="G4672" s="67" t="s">
        <v>449</v>
      </c>
      <c r="H4672" s="68" t="s">
        <v>363</v>
      </c>
      <c r="I4672" s="69">
        <v>41</v>
      </c>
      <c r="J4672" s="69">
        <v>8</v>
      </c>
      <c r="K4672" s="91"/>
      <c r="L4672" s="91"/>
    </row>
    <row r="4673" spans="2:12" x14ac:dyDescent="0.25">
      <c r="B4673" s="67" t="s">
        <v>402</v>
      </c>
      <c r="C4673" s="67" t="s">
        <v>403</v>
      </c>
      <c r="D4673" s="68" t="s">
        <v>369</v>
      </c>
      <c r="E4673" s="67" t="s">
        <v>370</v>
      </c>
      <c r="F4673" s="68" t="s">
        <v>448</v>
      </c>
      <c r="G4673" s="67" t="s">
        <v>449</v>
      </c>
      <c r="H4673" s="68" t="s">
        <v>362</v>
      </c>
      <c r="I4673" s="69">
        <v>0</v>
      </c>
      <c r="J4673" s="69">
        <v>0</v>
      </c>
      <c r="K4673" s="91"/>
      <c r="L4673" s="91"/>
    </row>
    <row r="4674" spans="2:12" x14ac:dyDescent="0.25">
      <c r="B4674" s="67" t="s">
        <v>402</v>
      </c>
      <c r="C4674" s="67" t="s">
        <v>403</v>
      </c>
      <c r="D4674" s="68" t="s">
        <v>369</v>
      </c>
      <c r="E4674" s="67" t="s">
        <v>370</v>
      </c>
      <c r="F4674" s="68" t="s">
        <v>448</v>
      </c>
      <c r="G4674" s="67" t="s">
        <v>449</v>
      </c>
      <c r="H4674" s="68" t="s">
        <v>363</v>
      </c>
      <c r="I4674" s="69">
        <v>4</v>
      </c>
      <c r="J4674" s="69">
        <v>14</v>
      </c>
      <c r="K4674" s="91"/>
      <c r="L4674" s="91"/>
    </row>
    <row r="4675" spans="2:12" x14ac:dyDescent="0.25">
      <c r="B4675" s="67" t="s">
        <v>402</v>
      </c>
      <c r="C4675" s="67" t="s">
        <v>403</v>
      </c>
      <c r="D4675" s="68" t="s">
        <v>369</v>
      </c>
      <c r="E4675" s="67" t="s">
        <v>370</v>
      </c>
      <c r="F4675" s="68" t="s">
        <v>448</v>
      </c>
      <c r="G4675" s="67" t="s">
        <v>449</v>
      </c>
      <c r="H4675" s="68" t="s">
        <v>363</v>
      </c>
      <c r="I4675" s="69">
        <v>4</v>
      </c>
      <c r="J4675" s="69">
        <v>8</v>
      </c>
      <c r="K4675" s="91"/>
      <c r="L4675" s="91"/>
    </row>
    <row r="4676" spans="2:12" x14ac:dyDescent="0.25">
      <c r="B4676" s="67" t="s">
        <v>402</v>
      </c>
      <c r="C4676" s="67" t="s">
        <v>403</v>
      </c>
      <c r="D4676" s="68" t="s">
        <v>369</v>
      </c>
      <c r="E4676" s="67" t="s">
        <v>370</v>
      </c>
      <c r="F4676" s="68" t="s">
        <v>448</v>
      </c>
      <c r="G4676" s="67" t="s">
        <v>449</v>
      </c>
      <c r="H4676" s="68" t="s">
        <v>364</v>
      </c>
      <c r="I4676" s="69">
        <v>4</v>
      </c>
      <c r="J4676" s="69">
        <v>0</v>
      </c>
      <c r="K4676" s="91"/>
      <c r="L4676" s="91"/>
    </row>
    <row r="4677" spans="2:12" x14ac:dyDescent="0.25">
      <c r="B4677" s="67" t="s">
        <v>402</v>
      </c>
      <c r="C4677" s="67" t="s">
        <v>403</v>
      </c>
      <c r="D4677" s="68" t="s">
        <v>369</v>
      </c>
      <c r="E4677" s="67" t="s">
        <v>370</v>
      </c>
      <c r="F4677" s="68" t="s">
        <v>448</v>
      </c>
      <c r="G4677" s="67" t="s">
        <v>449</v>
      </c>
      <c r="H4677" s="68" t="s">
        <v>363</v>
      </c>
      <c r="I4677" s="69">
        <v>10</v>
      </c>
      <c r="J4677" s="69">
        <v>0</v>
      </c>
      <c r="K4677" s="91"/>
      <c r="L4677" s="91"/>
    </row>
    <row r="4678" spans="2:12" x14ac:dyDescent="0.25">
      <c r="B4678" s="67" t="s">
        <v>402</v>
      </c>
      <c r="C4678" s="67" t="s">
        <v>403</v>
      </c>
      <c r="D4678" s="68" t="s">
        <v>369</v>
      </c>
      <c r="E4678" s="67" t="s">
        <v>370</v>
      </c>
      <c r="F4678" s="68" t="s">
        <v>448</v>
      </c>
      <c r="G4678" s="67" t="s">
        <v>449</v>
      </c>
      <c r="H4678" s="68" t="s">
        <v>362</v>
      </c>
      <c r="I4678" s="69">
        <v>0</v>
      </c>
      <c r="J4678" s="69">
        <v>0</v>
      </c>
      <c r="K4678" s="91"/>
      <c r="L4678" s="91"/>
    </row>
    <row r="4679" spans="2:12" x14ac:dyDescent="0.25">
      <c r="B4679" s="67" t="s">
        <v>402</v>
      </c>
      <c r="C4679" s="67" t="s">
        <v>403</v>
      </c>
      <c r="D4679" s="68" t="s">
        <v>369</v>
      </c>
      <c r="E4679" s="67" t="s">
        <v>370</v>
      </c>
      <c r="F4679" s="68" t="s">
        <v>448</v>
      </c>
      <c r="G4679" s="67" t="s">
        <v>449</v>
      </c>
      <c r="H4679" s="68" t="s">
        <v>363</v>
      </c>
      <c r="I4679" s="69">
        <v>23</v>
      </c>
      <c r="J4679" s="69">
        <v>39</v>
      </c>
      <c r="K4679" s="91"/>
      <c r="L4679" s="91"/>
    </row>
    <row r="4680" spans="2:12" x14ac:dyDescent="0.25">
      <c r="B4680" s="67" t="s">
        <v>402</v>
      </c>
      <c r="C4680" s="67" t="s">
        <v>403</v>
      </c>
      <c r="D4680" s="68" t="s">
        <v>369</v>
      </c>
      <c r="E4680" s="67" t="s">
        <v>370</v>
      </c>
      <c r="F4680" s="68" t="s">
        <v>448</v>
      </c>
      <c r="G4680" s="67" t="s">
        <v>449</v>
      </c>
      <c r="H4680" s="68" t="s">
        <v>362</v>
      </c>
      <c r="I4680" s="69">
        <v>0</v>
      </c>
      <c r="J4680" s="69">
        <v>0</v>
      </c>
      <c r="K4680" s="91"/>
      <c r="L4680" s="91"/>
    </row>
    <row r="4681" spans="2:12" x14ac:dyDescent="0.25">
      <c r="B4681" s="67" t="s">
        <v>402</v>
      </c>
      <c r="C4681" s="67" t="s">
        <v>403</v>
      </c>
      <c r="D4681" s="68" t="s">
        <v>369</v>
      </c>
      <c r="E4681" s="67" t="s">
        <v>370</v>
      </c>
      <c r="F4681" s="68" t="s">
        <v>448</v>
      </c>
      <c r="G4681" s="67" t="s">
        <v>449</v>
      </c>
      <c r="H4681" s="68" t="s">
        <v>363</v>
      </c>
      <c r="I4681" s="69">
        <v>0</v>
      </c>
      <c r="J4681" s="69">
        <v>0</v>
      </c>
      <c r="K4681" s="91"/>
      <c r="L4681" s="91"/>
    </row>
    <row r="4682" spans="2:12" x14ac:dyDescent="0.25">
      <c r="B4682" s="67" t="s">
        <v>402</v>
      </c>
      <c r="C4682" s="67" t="s">
        <v>403</v>
      </c>
      <c r="D4682" s="68" t="s">
        <v>369</v>
      </c>
      <c r="E4682" s="67" t="s">
        <v>370</v>
      </c>
      <c r="F4682" s="68" t="s">
        <v>448</v>
      </c>
      <c r="G4682" s="67" t="s">
        <v>449</v>
      </c>
      <c r="H4682" s="68" t="s">
        <v>362</v>
      </c>
      <c r="I4682" s="69">
        <v>95</v>
      </c>
      <c r="J4682" s="69">
        <v>190</v>
      </c>
      <c r="K4682" s="91"/>
      <c r="L4682" s="91"/>
    </row>
    <row r="4683" spans="2:12" x14ac:dyDescent="0.25">
      <c r="B4683" s="67" t="s">
        <v>402</v>
      </c>
      <c r="C4683" s="67" t="s">
        <v>403</v>
      </c>
      <c r="D4683" s="68" t="s">
        <v>369</v>
      </c>
      <c r="E4683" s="67" t="s">
        <v>370</v>
      </c>
      <c r="F4683" s="68" t="s">
        <v>448</v>
      </c>
      <c r="G4683" s="67" t="s">
        <v>449</v>
      </c>
      <c r="H4683" s="68" t="s">
        <v>363</v>
      </c>
      <c r="I4683" s="69">
        <v>148</v>
      </c>
      <c r="J4683" s="69">
        <v>191</v>
      </c>
      <c r="K4683" s="91"/>
      <c r="L4683" s="91"/>
    </row>
    <row r="4684" spans="2:12" x14ac:dyDescent="0.25">
      <c r="B4684" s="67" t="s">
        <v>402</v>
      </c>
      <c r="C4684" s="67" t="s">
        <v>403</v>
      </c>
      <c r="D4684" s="68" t="s">
        <v>369</v>
      </c>
      <c r="E4684" s="67" t="s">
        <v>370</v>
      </c>
      <c r="F4684" s="68" t="s">
        <v>448</v>
      </c>
      <c r="G4684" s="67" t="s">
        <v>449</v>
      </c>
      <c r="H4684" s="68" t="s">
        <v>364</v>
      </c>
      <c r="I4684" s="69">
        <v>39</v>
      </c>
      <c r="J4684" s="69">
        <v>72</v>
      </c>
      <c r="K4684" s="91"/>
      <c r="L4684" s="91"/>
    </row>
    <row r="4685" spans="2:12" x14ac:dyDescent="0.25">
      <c r="B4685" s="67" t="s">
        <v>402</v>
      </c>
      <c r="C4685" s="67" t="s">
        <v>403</v>
      </c>
      <c r="D4685" s="68" t="s">
        <v>369</v>
      </c>
      <c r="E4685" s="67" t="s">
        <v>370</v>
      </c>
      <c r="F4685" s="68" t="s">
        <v>448</v>
      </c>
      <c r="G4685" s="67" t="s">
        <v>449</v>
      </c>
      <c r="H4685" s="68" t="s">
        <v>364</v>
      </c>
      <c r="I4685" s="69">
        <v>0</v>
      </c>
      <c r="J4685" s="69">
        <v>0</v>
      </c>
      <c r="K4685" s="91"/>
      <c r="L4685" s="91"/>
    </row>
    <row r="4686" spans="2:12" x14ac:dyDescent="0.25">
      <c r="B4686" s="67" t="s">
        <v>402</v>
      </c>
      <c r="C4686" s="67" t="s">
        <v>403</v>
      </c>
      <c r="D4686" s="68" t="s">
        <v>369</v>
      </c>
      <c r="E4686" s="67" t="s">
        <v>370</v>
      </c>
      <c r="F4686" s="68" t="s">
        <v>448</v>
      </c>
      <c r="G4686" s="67" t="s">
        <v>449</v>
      </c>
      <c r="H4686" s="68" t="s">
        <v>362</v>
      </c>
      <c r="I4686" s="69">
        <v>0</v>
      </c>
      <c r="J4686" s="69">
        <v>0</v>
      </c>
      <c r="K4686" s="91"/>
      <c r="L4686" s="91"/>
    </row>
    <row r="4687" spans="2:12" x14ac:dyDescent="0.25">
      <c r="B4687" s="67" t="s">
        <v>402</v>
      </c>
      <c r="C4687" s="67" t="s">
        <v>403</v>
      </c>
      <c r="D4687" s="68" t="s">
        <v>369</v>
      </c>
      <c r="E4687" s="67" t="s">
        <v>370</v>
      </c>
      <c r="F4687" s="68" t="s">
        <v>448</v>
      </c>
      <c r="G4687" s="67" t="s">
        <v>449</v>
      </c>
      <c r="H4687" s="68" t="s">
        <v>363</v>
      </c>
      <c r="I4687" s="69">
        <v>20</v>
      </c>
      <c r="J4687" s="69">
        <v>8</v>
      </c>
      <c r="K4687" s="91"/>
      <c r="L4687" s="91"/>
    </row>
    <row r="4688" spans="2:12" x14ac:dyDescent="0.25">
      <c r="B4688" s="67" t="s">
        <v>402</v>
      </c>
      <c r="C4688" s="67" t="s">
        <v>403</v>
      </c>
      <c r="D4688" s="68" t="s">
        <v>369</v>
      </c>
      <c r="E4688" s="67" t="s">
        <v>370</v>
      </c>
      <c r="F4688" s="68" t="s">
        <v>448</v>
      </c>
      <c r="G4688" s="67" t="s">
        <v>449</v>
      </c>
      <c r="H4688" s="68" t="s">
        <v>363</v>
      </c>
      <c r="I4688" s="69">
        <v>0</v>
      </c>
      <c r="J4688" s="69">
        <v>0</v>
      </c>
      <c r="K4688" s="91"/>
      <c r="L4688" s="91"/>
    </row>
    <row r="4689" spans="2:12" x14ac:dyDescent="0.25">
      <c r="B4689" s="67" t="s">
        <v>402</v>
      </c>
      <c r="C4689" s="67" t="s">
        <v>403</v>
      </c>
      <c r="D4689" s="68" t="s">
        <v>369</v>
      </c>
      <c r="E4689" s="67" t="s">
        <v>370</v>
      </c>
      <c r="F4689" s="68" t="s">
        <v>448</v>
      </c>
      <c r="G4689" s="67" t="s">
        <v>449</v>
      </c>
      <c r="H4689" s="68" t="s">
        <v>363</v>
      </c>
      <c r="I4689" s="69">
        <v>0</v>
      </c>
      <c r="J4689" s="69">
        <v>0</v>
      </c>
      <c r="K4689" s="91"/>
      <c r="L4689" s="91"/>
    </row>
    <row r="4690" spans="2:12" x14ac:dyDescent="0.25">
      <c r="B4690" s="67" t="s">
        <v>402</v>
      </c>
      <c r="C4690" s="67" t="s">
        <v>403</v>
      </c>
      <c r="D4690" s="68" t="s">
        <v>369</v>
      </c>
      <c r="E4690" s="67" t="s">
        <v>370</v>
      </c>
      <c r="F4690" s="68" t="s">
        <v>448</v>
      </c>
      <c r="G4690" s="67" t="s">
        <v>449</v>
      </c>
      <c r="H4690" s="68" t="s">
        <v>364</v>
      </c>
      <c r="I4690" s="69">
        <v>0</v>
      </c>
      <c r="J4690" s="69">
        <v>0</v>
      </c>
      <c r="K4690" s="91"/>
      <c r="L4690" s="91"/>
    </row>
    <row r="4691" spans="2:12" x14ac:dyDescent="0.25">
      <c r="B4691" s="67" t="s">
        <v>402</v>
      </c>
      <c r="C4691" s="67" t="s">
        <v>403</v>
      </c>
      <c r="D4691" s="68" t="s">
        <v>369</v>
      </c>
      <c r="E4691" s="67" t="s">
        <v>370</v>
      </c>
      <c r="F4691" s="68" t="s">
        <v>448</v>
      </c>
      <c r="G4691" s="67" t="s">
        <v>449</v>
      </c>
      <c r="H4691" s="68" t="s">
        <v>362</v>
      </c>
      <c r="I4691" s="69">
        <v>20</v>
      </c>
      <c r="J4691" s="69">
        <v>21</v>
      </c>
      <c r="K4691" s="91"/>
      <c r="L4691" s="91"/>
    </row>
    <row r="4692" spans="2:12" x14ac:dyDescent="0.25">
      <c r="B4692" s="67" t="s">
        <v>402</v>
      </c>
      <c r="C4692" s="67" t="s">
        <v>403</v>
      </c>
      <c r="D4692" s="68" t="s">
        <v>369</v>
      </c>
      <c r="E4692" s="67" t="s">
        <v>370</v>
      </c>
      <c r="F4692" s="68" t="s">
        <v>448</v>
      </c>
      <c r="G4692" s="67" t="s">
        <v>449</v>
      </c>
      <c r="H4692" s="68" t="s">
        <v>363</v>
      </c>
      <c r="I4692" s="69">
        <v>114</v>
      </c>
      <c r="J4692" s="69">
        <v>117</v>
      </c>
      <c r="K4692" s="91"/>
      <c r="L4692" s="91"/>
    </row>
    <row r="4693" spans="2:12" x14ac:dyDescent="0.25">
      <c r="B4693" s="67" t="s">
        <v>402</v>
      </c>
      <c r="C4693" s="67" t="s">
        <v>403</v>
      </c>
      <c r="D4693" s="68" t="s">
        <v>369</v>
      </c>
      <c r="E4693" s="67" t="s">
        <v>370</v>
      </c>
      <c r="F4693" s="68" t="s">
        <v>448</v>
      </c>
      <c r="G4693" s="67" t="s">
        <v>449</v>
      </c>
      <c r="H4693" s="68" t="s">
        <v>364</v>
      </c>
      <c r="I4693" s="69">
        <v>0</v>
      </c>
      <c r="J4693" s="69">
        <v>0</v>
      </c>
      <c r="K4693" s="91"/>
      <c r="L4693" s="91"/>
    </row>
    <row r="4694" spans="2:12" x14ac:dyDescent="0.25">
      <c r="B4694" s="67" t="s">
        <v>402</v>
      </c>
      <c r="C4694" s="67" t="s">
        <v>403</v>
      </c>
      <c r="D4694" s="68" t="s">
        <v>369</v>
      </c>
      <c r="E4694" s="67" t="s">
        <v>370</v>
      </c>
      <c r="F4694" s="68" t="s">
        <v>448</v>
      </c>
      <c r="G4694" s="67" t="s">
        <v>449</v>
      </c>
      <c r="H4694" s="68" t="s">
        <v>362</v>
      </c>
      <c r="I4694" s="69">
        <v>5</v>
      </c>
      <c r="J4694" s="69">
        <v>10</v>
      </c>
      <c r="K4694" s="91"/>
      <c r="L4694" s="91"/>
    </row>
    <row r="4695" spans="2:12" x14ac:dyDescent="0.25">
      <c r="B4695" s="67" t="s">
        <v>402</v>
      </c>
      <c r="C4695" s="67" t="s">
        <v>403</v>
      </c>
      <c r="D4695" s="68" t="s">
        <v>369</v>
      </c>
      <c r="E4695" s="67" t="s">
        <v>370</v>
      </c>
      <c r="F4695" s="68" t="s">
        <v>448</v>
      </c>
      <c r="G4695" s="67" t="s">
        <v>449</v>
      </c>
      <c r="H4695" s="68" t="s">
        <v>363</v>
      </c>
      <c r="I4695" s="69">
        <v>21</v>
      </c>
      <c r="J4695" s="69">
        <v>28</v>
      </c>
      <c r="K4695" s="91"/>
      <c r="L4695" s="91"/>
    </row>
    <row r="4696" spans="2:12" x14ac:dyDescent="0.25">
      <c r="B4696" s="67" t="s">
        <v>402</v>
      </c>
      <c r="C4696" s="67" t="s">
        <v>403</v>
      </c>
      <c r="D4696" s="68" t="s">
        <v>369</v>
      </c>
      <c r="E4696" s="67" t="s">
        <v>370</v>
      </c>
      <c r="F4696" s="68" t="s">
        <v>448</v>
      </c>
      <c r="G4696" s="67" t="s">
        <v>449</v>
      </c>
      <c r="H4696" s="68" t="s">
        <v>364</v>
      </c>
      <c r="I4696" s="69">
        <v>5</v>
      </c>
      <c r="J4696" s="69">
        <v>10</v>
      </c>
      <c r="K4696" s="91"/>
      <c r="L4696" s="91"/>
    </row>
    <row r="4697" spans="2:12" x14ac:dyDescent="0.25">
      <c r="B4697" s="67" t="s">
        <v>402</v>
      </c>
      <c r="C4697" s="67" t="s">
        <v>403</v>
      </c>
      <c r="D4697" s="68" t="s">
        <v>369</v>
      </c>
      <c r="E4697" s="67" t="s">
        <v>370</v>
      </c>
      <c r="F4697" s="68" t="s">
        <v>448</v>
      </c>
      <c r="G4697" s="67" t="s">
        <v>449</v>
      </c>
      <c r="H4697" s="68" t="s">
        <v>362</v>
      </c>
      <c r="I4697" s="69">
        <v>0</v>
      </c>
      <c r="J4697" s="69">
        <v>2</v>
      </c>
      <c r="K4697" s="91"/>
      <c r="L4697" s="91"/>
    </row>
    <row r="4698" spans="2:12" x14ac:dyDescent="0.25">
      <c r="B4698" s="67" t="s">
        <v>402</v>
      </c>
      <c r="C4698" s="67" t="s">
        <v>403</v>
      </c>
      <c r="D4698" s="68" t="s">
        <v>369</v>
      </c>
      <c r="E4698" s="67" t="s">
        <v>370</v>
      </c>
      <c r="F4698" s="68" t="s">
        <v>448</v>
      </c>
      <c r="G4698" s="67" t="s">
        <v>449</v>
      </c>
      <c r="H4698" s="68" t="s">
        <v>363</v>
      </c>
      <c r="I4698" s="69">
        <v>32</v>
      </c>
      <c r="J4698" s="69">
        <v>7</v>
      </c>
      <c r="K4698" s="91"/>
      <c r="L4698" s="91"/>
    </row>
    <row r="4699" spans="2:12" x14ac:dyDescent="0.25">
      <c r="B4699" s="67" t="s">
        <v>402</v>
      </c>
      <c r="C4699" s="67" t="s">
        <v>403</v>
      </c>
      <c r="D4699" s="68" t="s">
        <v>369</v>
      </c>
      <c r="E4699" s="67" t="s">
        <v>370</v>
      </c>
      <c r="F4699" s="68" t="s">
        <v>448</v>
      </c>
      <c r="G4699" s="67" t="s">
        <v>449</v>
      </c>
      <c r="H4699" s="68" t="s">
        <v>362</v>
      </c>
      <c r="I4699" s="69">
        <v>0</v>
      </c>
      <c r="J4699" s="69">
        <v>0</v>
      </c>
      <c r="K4699" s="91"/>
      <c r="L4699" s="91"/>
    </row>
    <row r="4700" spans="2:12" x14ac:dyDescent="0.25">
      <c r="B4700" s="67" t="s">
        <v>402</v>
      </c>
      <c r="C4700" s="67" t="s">
        <v>403</v>
      </c>
      <c r="D4700" s="68" t="s">
        <v>369</v>
      </c>
      <c r="E4700" s="67" t="s">
        <v>370</v>
      </c>
      <c r="F4700" s="68" t="s">
        <v>448</v>
      </c>
      <c r="G4700" s="67" t="s">
        <v>449</v>
      </c>
      <c r="H4700" s="68" t="s">
        <v>363</v>
      </c>
      <c r="I4700" s="69">
        <v>0</v>
      </c>
      <c r="J4700" s="69">
        <v>0</v>
      </c>
      <c r="K4700" s="91"/>
      <c r="L4700" s="91"/>
    </row>
    <row r="4701" spans="2:12" x14ac:dyDescent="0.25">
      <c r="B4701" s="67" t="s">
        <v>402</v>
      </c>
      <c r="C4701" s="67" t="s">
        <v>403</v>
      </c>
      <c r="D4701" s="68" t="s">
        <v>369</v>
      </c>
      <c r="E4701" s="67" t="s">
        <v>370</v>
      </c>
      <c r="F4701" s="68" t="s">
        <v>448</v>
      </c>
      <c r="G4701" s="67" t="s">
        <v>449</v>
      </c>
      <c r="H4701" s="68" t="s">
        <v>364</v>
      </c>
      <c r="I4701" s="69">
        <v>0</v>
      </c>
      <c r="J4701" s="69">
        <v>0</v>
      </c>
      <c r="K4701" s="91"/>
      <c r="L4701" s="91"/>
    </row>
    <row r="4702" spans="2:12" x14ac:dyDescent="0.25">
      <c r="B4702" s="67" t="s">
        <v>402</v>
      </c>
      <c r="C4702" s="67" t="s">
        <v>403</v>
      </c>
      <c r="D4702" s="68" t="s">
        <v>369</v>
      </c>
      <c r="E4702" s="67" t="s">
        <v>370</v>
      </c>
      <c r="F4702" s="68" t="s">
        <v>448</v>
      </c>
      <c r="G4702" s="67" t="s">
        <v>449</v>
      </c>
      <c r="H4702" s="68" t="s">
        <v>362</v>
      </c>
      <c r="I4702" s="69">
        <v>82</v>
      </c>
      <c r="J4702" s="69">
        <v>95</v>
      </c>
      <c r="K4702" s="91"/>
      <c r="L4702" s="91"/>
    </row>
    <row r="4703" spans="2:12" x14ac:dyDescent="0.25">
      <c r="B4703" s="67" t="s">
        <v>402</v>
      </c>
      <c r="C4703" s="67" t="s">
        <v>403</v>
      </c>
      <c r="D4703" s="68" t="s">
        <v>369</v>
      </c>
      <c r="E4703" s="67" t="s">
        <v>370</v>
      </c>
      <c r="F4703" s="68" t="s">
        <v>448</v>
      </c>
      <c r="G4703" s="67" t="s">
        <v>449</v>
      </c>
      <c r="H4703" s="68" t="s">
        <v>363</v>
      </c>
      <c r="I4703" s="69">
        <v>67</v>
      </c>
      <c r="J4703" s="69">
        <v>126</v>
      </c>
      <c r="K4703" s="91"/>
      <c r="L4703" s="91"/>
    </row>
    <row r="4704" spans="2:12" x14ac:dyDescent="0.25">
      <c r="B4704" s="67" t="s">
        <v>402</v>
      </c>
      <c r="C4704" s="67" t="s">
        <v>403</v>
      </c>
      <c r="D4704" s="68" t="s">
        <v>369</v>
      </c>
      <c r="E4704" s="67" t="s">
        <v>370</v>
      </c>
      <c r="F4704" s="68" t="s">
        <v>448</v>
      </c>
      <c r="G4704" s="67" t="s">
        <v>449</v>
      </c>
      <c r="H4704" s="68" t="s">
        <v>364</v>
      </c>
      <c r="I4704" s="69">
        <v>30</v>
      </c>
      <c r="J4704" s="69">
        <v>47</v>
      </c>
      <c r="K4704" s="91"/>
      <c r="L4704" s="91"/>
    </row>
    <row r="4705" spans="2:12" x14ac:dyDescent="0.25">
      <c r="B4705" s="67" t="s">
        <v>402</v>
      </c>
      <c r="C4705" s="67" t="s">
        <v>403</v>
      </c>
      <c r="D4705" s="68" t="s">
        <v>369</v>
      </c>
      <c r="E4705" s="67" t="s">
        <v>370</v>
      </c>
      <c r="F4705" s="68" t="s">
        <v>448</v>
      </c>
      <c r="G4705" s="67" t="s">
        <v>449</v>
      </c>
      <c r="H4705" s="68" t="s">
        <v>363</v>
      </c>
      <c r="I4705" s="69">
        <v>0</v>
      </c>
      <c r="J4705" s="69">
        <v>0</v>
      </c>
      <c r="K4705" s="91"/>
      <c r="L4705" s="91"/>
    </row>
    <row r="4706" spans="2:12" x14ac:dyDescent="0.25">
      <c r="B4706" s="67" t="s">
        <v>402</v>
      </c>
      <c r="C4706" s="67" t="s">
        <v>403</v>
      </c>
      <c r="D4706" s="68" t="s">
        <v>369</v>
      </c>
      <c r="E4706" s="67" t="s">
        <v>370</v>
      </c>
      <c r="F4706" s="68" t="s">
        <v>448</v>
      </c>
      <c r="G4706" s="67" t="s">
        <v>449</v>
      </c>
      <c r="H4706" s="68" t="s">
        <v>362</v>
      </c>
      <c r="I4706" s="69">
        <v>6</v>
      </c>
      <c r="J4706" s="69">
        <v>104</v>
      </c>
      <c r="K4706" s="91"/>
      <c r="L4706" s="91"/>
    </row>
    <row r="4707" spans="2:12" x14ac:dyDescent="0.25">
      <c r="B4707" s="67" t="s">
        <v>402</v>
      </c>
      <c r="C4707" s="67" t="s">
        <v>403</v>
      </c>
      <c r="D4707" s="68" t="s">
        <v>369</v>
      </c>
      <c r="E4707" s="67" t="s">
        <v>370</v>
      </c>
      <c r="F4707" s="68" t="s">
        <v>448</v>
      </c>
      <c r="G4707" s="67" t="s">
        <v>449</v>
      </c>
      <c r="H4707" s="68" t="s">
        <v>363</v>
      </c>
      <c r="I4707" s="69">
        <v>20</v>
      </c>
      <c r="J4707" s="69">
        <v>67</v>
      </c>
      <c r="K4707" s="91"/>
      <c r="L4707" s="91"/>
    </row>
    <row r="4708" spans="2:12" x14ac:dyDescent="0.25">
      <c r="B4708" s="67" t="s">
        <v>402</v>
      </c>
      <c r="C4708" s="67" t="s">
        <v>403</v>
      </c>
      <c r="D4708" s="68" t="s">
        <v>369</v>
      </c>
      <c r="E4708" s="67" t="s">
        <v>370</v>
      </c>
      <c r="F4708" s="68" t="s">
        <v>448</v>
      </c>
      <c r="G4708" s="67" t="s">
        <v>449</v>
      </c>
      <c r="H4708" s="68" t="s">
        <v>364</v>
      </c>
      <c r="I4708" s="69">
        <v>0</v>
      </c>
      <c r="J4708" s="69">
        <v>16</v>
      </c>
      <c r="K4708" s="91"/>
      <c r="L4708" s="91"/>
    </row>
    <row r="4709" spans="2:12" x14ac:dyDescent="0.25">
      <c r="B4709" s="67" t="s">
        <v>402</v>
      </c>
      <c r="C4709" s="67" t="s">
        <v>403</v>
      </c>
      <c r="D4709" s="68" t="s">
        <v>369</v>
      </c>
      <c r="E4709" s="67" t="s">
        <v>370</v>
      </c>
      <c r="F4709" s="68" t="s">
        <v>448</v>
      </c>
      <c r="G4709" s="67" t="s">
        <v>449</v>
      </c>
      <c r="H4709" s="68" t="s">
        <v>363</v>
      </c>
      <c r="I4709" s="69">
        <v>0</v>
      </c>
      <c r="J4709" s="69">
        <v>0</v>
      </c>
      <c r="K4709" s="91"/>
      <c r="L4709" s="91"/>
    </row>
    <row r="4710" spans="2:12" x14ac:dyDescent="0.25">
      <c r="B4710" s="67" t="s">
        <v>402</v>
      </c>
      <c r="C4710" s="67" t="s">
        <v>403</v>
      </c>
      <c r="D4710" s="68" t="s">
        <v>369</v>
      </c>
      <c r="E4710" s="67" t="s">
        <v>370</v>
      </c>
      <c r="F4710" s="68" t="s">
        <v>448</v>
      </c>
      <c r="G4710" s="67" t="s">
        <v>449</v>
      </c>
      <c r="H4710" s="68" t="s">
        <v>364</v>
      </c>
      <c r="I4710" s="69">
        <v>0</v>
      </c>
      <c r="J4710" s="69">
        <v>0</v>
      </c>
      <c r="K4710" s="91"/>
      <c r="L4710" s="91"/>
    </row>
    <row r="4711" spans="2:12" x14ac:dyDescent="0.25">
      <c r="B4711" s="67" t="s">
        <v>402</v>
      </c>
      <c r="C4711" s="67" t="s">
        <v>403</v>
      </c>
      <c r="D4711" s="68" t="s">
        <v>369</v>
      </c>
      <c r="E4711" s="67" t="s">
        <v>370</v>
      </c>
      <c r="F4711" s="68" t="s">
        <v>448</v>
      </c>
      <c r="G4711" s="67" t="s">
        <v>449</v>
      </c>
      <c r="H4711" s="68" t="s">
        <v>362</v>
      </c>
      <c r="I4711" s="69">
        <v>19</v>
      </c>
      <c r="J4711" s="69">
        <v>6</v>
      </c>
      <c r="K4711" s="91"/>
      <c r="L4711" s="91"/>
    </row>
    <row r="4712" spans="2:12" x14ac:dyDescent="0.25">
      <c r="B4712" s="67" t="s">
        <v>402</v>
      </c>
      <c r="C4712" s="67" t="s">
        <v>403</v>
      </c>
      <c r="D4712" s="68" t="s">
        <v>369</v>
      </c>
      <c r="E4712" s="67" t="s">
        <v>370</v>
      </c>
      <c r="F4712" s="68" t="s">
        <v>448</v>
      </c>
      <c r="G4712" s="67" t="s">
        <v>449</v>
      </c>
      <c r="H4712" s="68" t="s">
        <v>363</v>
      </c>
      <c r="I4712" s="69">
        <v>20</v>
      </c>
      <c r="J4712" s="69">
        <v>46</v>
      </c>
      <c r="K4712" s="91"/>
      <c r="L4712" s="91"/>
    </row>
    <row r="4713" spans="2:12" x14ac:dyDescent="0.25">
      <c r="B4713" s="67" t="s">
        <v>402</v>
      </c>
      <c r="C4713" s="67" t="s">
        <v>403</v>
      </c>
      <c r="D4713" s="68" t="s">
        <v>369</v>
      </c>
      <c r="E4713" s="67" t="s">
        <v>370</v>
      </c>
      <c r="F4713" s="68" t="s">
        <v>448</v>
      </c>
      <c r="G4713" s="67" t="s">
        <v>449</v>
      </c>
      <c r="H4713" s="68" t="s">
        <v>364</v>
      </c>
      <c r="I4713" s="69">
        <v>14</v>
      </c>
      <c r="J4713" s="69">
        <v>10</v>
      </c>
      <c r="K4713" s="91"/>
      <c r="L4713" s="91"/>
    </row>
    <row r="4714" spans="2:12" x14ac:dyDescent="0.25">
      <c r="B4714" s="67" t="s">
        <v>402</v>
      </c>
      <c r="C4714" s="67" t="s">
        <v>403</v>
      </c>
      <c r="D4714" s="68" t="s">
        <v>369</v>
      </c>
      <c r="E4714" s="67" t="s">
        <v>370</v>
      </c>
      <c r="F4714" s="68" t="s">
        <v>448</v>
      </c>
      <c r="G4714" s="67" t="s">
        <v>449</v>
      </c>
      <c r="H4714" s="68" t="s">
        <v>362</v>
      </c>
      <c r="I4714" s="69">
        <v>50</v>
      </c>
      <c r="J4714" s="69">
        <v>10</v>
      </c>
      <c r="K4714" s="91"/>
      <c r="L4714" s="91"/>
    </row>
    <row r="4715" spans="2:12" x14ac:dyDescent="0.25">
      <c r="B4715" s="67" t="s">
        <v>402</v>
      </c>
      <c r="C4715" s="67" t="s">
        <v>403</v>
      </c>
      <c r="D4715" s="68" t="s">
        <v>369</v>
      </c>
      <c r="E4715" s="67" t="s">
        <v>370</v>
      </c>
      <c r="F4715" s="68" t="s">
        <v>448</v>
      </c>
      <c r="G4715" s="67" t="s">
        <v>449</v>
      </c>
      <c r="H4715" s="68" t="s">
        <v>363</v>
      </c>
      <c r="I4715" s="69">
        <v>78</v>
      </c>
      <c r="J4715" s="69">
        <v>43</v>
      </c>
      <c r="K4715" s="91"/>
      <c r="L4715" s="91"/>
    </row>
    <row r="4716" spans="2:12" x14ac:dyDescent="0.25">
      <c r="B4716" s="67" t="s">
        <v>402</v>
      </c>
      <c r="C4716" s="67" t="s">
        <v>403</v>
      </c>
      <c r="D4716" s="68" t="s">
        <v>369</v>
      </c>
      <c r="E4716" s="67" t="s">
        <v>370</v>
      </c>
      <c r="F4716" s="68" t="s">
        <v>448</v>
      </c>
      <c r="G4716" s="67" t="s">
        <v>449</v>
      </c>
      <c r="H4716" s="68" t="s">
        <v>364</v>
      </c>
      <c r="I4716" s="69">
        <v>59</v>
      </c>
      <c r="J4716" s="69">
        <v>58</v>
      </c>
      <c r="K4716" s="91"/>
      <c r="L4716" s="91"/>
    </row>
    <row r="4717" spans="2:12" x14ac:dyDescent="0.25">
      <c r="B4717" s="67" t="s">
        <v>402</v>
      </c>
      <c r="C4717" s="67" t="s">
        <v>403</v>
      </c>
      <c r="D4717" s="68" t="s">
        <v>369</v>
      </c>
      <c r="E4717" s="67" t="s">
        <v>370</v>
      </c>
      <c r="F4717" s="68" t="s">
        <v>448</v>
      </c>
      <c r="G4717" s="67" t="s">
        <v>449</v>
      </c>
      <c r="H4717" s="68" t="s">
        <v>362</v>
      </c>
      <c r="I4717" s="69">
        <v>25</v>
      </c>
      <c r="J4717" s="69">
        <v>5</v>
      </c>
      <c r="K4717" s="91"/>
      <c r="L4717" s="91"/>
    </row>
    <row r="4718" spans="2:12" x14ac:dyDescent="0.25">
      <c r="B4718" s="67" t="s">
        <v>402</v>
      </c>
      <c r="C4718" s="67" t="s">
        <v>403</v>
      </c>
      <c r="D4718" s="68" t="s">
        <v>369</v>
      </c>
      <c r="E4718" s="67" t="s">
        <v>370</v>
      </c>
      <c r="F4718" s="68" t="s">
        <v>448</v>
      </c>
      <c r="G4718" s="67" t="s">
        <v>449</v>
      </c>
      <c r="H4718" s="68" t="s">
        <v>363</v>
      </c>
      <c r="I4718" s="69">
        <v>4</v>
      </c>
      <c r="J4718" s="69">
        <v>4</v>
      </c>
      <c r="K4718" s="91"/>
      <c r="L4718" s="91"/>
    </row>
    <row r="4719" spans="2:12" x14ac:dyDescent="0.25">
      <c r="B4719" s="67" t="s">
        <v>402</v>
      </c>
      <c r="C4719" s="67" t="s">
        <v>403</v>
      </c>
      <c r="D4719" s="68" t="s">
        <v>369</v>
      </c>
      <c r="E4719" s="67" t="s">
        <v>370</v>
      </c>
      <c r="F4719" s="68" t="s">
        <v>448</v>
      </c>
      <c r="G4719" s="67" t="s">
        <v>449</v>
      </c>
      <c r="H4719" s="68" t="s">
        <v>364</v>
      </c>
      <c r="I4719" s="69">
        <v>0</v>
      </c>
      <c r="J4719" s="69">
        <v>0</v>
      </c>
      <c r="K4719" s="91"/>
      <c r="L4719" s="91"/>
    </row>
    <row r="4720" spans="2:12" x14ac:dyDescent="0.25">
      <c r="B4720" s="67" t="s">
        <v>402</v>
      </c>
      <c r="C4720" s="67" t="s">
        <v>403</v>
      </c>
      <c r="D4720" s="68" t="s">
        <v>369</v>
      </c>
      <c r="E4720" s="67" t="s">
        <v>370</v>
      </c>
      <c r="F4720" s="68" t="s">
        <v>448</v>
      </c>
      <c r="G4720" s="67" t="s">
        <v>449</v>
      </c>
      <c r="H4720" s="68" t="s">
        <v>362</v>
      </c>
      <c r="I4720" s="69">
        <v>0</v>
      </c>
      <c r="J4720" s="69">
        <v>8</v>
      </c>
      <c r="K4720" s="91"/>
      <c r="L4720" s="91"/>
    </row>
    <row r="4721" spans="2:12" x14ac:dyDescent="0.25">
      <c r="B4721" s="67" t="s">
        <v>402</v>
      </c>
      <c r="C4721" s="67" t="s">
        <v>403</v>
      </c>
      <c r="D4721" s="68" t="s">
        <v>369</v>
      </c>
      <c r="E4721" s="67" t="s">
        <v>370</v>
      </c>
      <c r="F4721" s="68" t="s">
        <v>448</v>
      </c>
      <c r="G4721" s="67" t="s">
        <v>449</v>
      </c>
      <c r="H4721" s="68" t="s">
        <v>363</v>
      </c>
      <c r="I4721" s="69">
        <v>0</v>
      </c>
      <c r="J4721" s="69">
        <v>0</v>
      </c>
      <c r="K4721" s="91"/>
      <c r="L4721" s="91"/>
    </row>
    <row r="4722" spans="2:12" x14ac:dyDescent="0.25">
      <c r="B4722" s="67" t="s">
        <v>402</v>
      </c>
      <c r="C4722" s="67" t="s">
        <v>403</v>
      </c>
      <c r="D4722" s="68" t="s">
        <v>369</v>
      </c>
      <c r="E4722" s="67" t="s">
        <v>370</v>
      </c>
      <c r="F4722" s="68" t="s">
        <v>448</v>
      </c>
      <c r="G4722" s="67" t="s">
        <v>449</v>
      </c>
      <c r="H4722" s="68" t="s">
        <v>363</v>
      </c>
      <c r="I4722" s="69">
        <v>0</v>
      </c>
      <c r="J4722" s="69">
        <v>0</v>
      </c>
      <c r="K4722" s="91"/>
      <c r="L4722" s="91"/>
    </row>
    <row r="4723" spans="2:12" x14ac:dyDescent="0.25">
      <c r="B4723" s="67" t="s">
        <v>402</v>
      </c>
      <c r="C4723" s="67" t="s">
        <v>403</v>
      </c>
      <c r="D4723" s="68" t="s">
        <v>369</v>
      </c>
      <c r="E4723" s="67" t="s">
        <v>370</v>
      </c>
      <c r="F4723" s="68" t="s">
        <v>448</v>
      </c>
      <c r="G4723" s="67" t="s">
        <v>449</v>
      </c>
      <c r="H4723" s="68" t="s">
        <v>362</v>
      </c>
      <c r="I4723" s="69">
        <v>35</v>
      </c>
      <c r="J4723" s="69">
        <v>40</v>
      </c>
      <c r="K4723" s="91"/>
      <c r="L4723" s="91"/>
    </row>
    <row r="4724" spans="2:12" x14ac:dyDescent="0.25">
      <c r="B4724" s="67" t="s">
        <v>402</v>
      </c>
      <c r="C4724" s="67" t="s">
        <v>403</v>
      </c>
      <c r="D4724" s="68" t="s">
        <v>369</v>
      </c>
      <c r="E4724" s="67" t="s">
        <v>370</v>
      </c>
      <c r="F4724" s="68" t="s">
        <v>448</v>
      </c>
      <c r="G4724" s="67" t="s">
        <v>449</v>
      </c>
      <c r="H4724" s="68" t="s">
        <v>363</v>
      </c>
      <c r="I4724" s="69">
        <v>9</v>
      </c>
      <c r="J4724" s="69">
        <v>11</v>
      </c>
      <c r="K4724" s="91"/>
      <c r="L4724" s="91"/>
    </row>
    <row r="4725" spans="2:12" x14ac:dyDescent="0.25">
      <c r="B4725" s="67" t="s">
        <v>402</v>
      </c>
      <c r="C4725" s="67" t="s">
        <v>403</v>
      </c>
      <c r="D4725" s="68" t="s">
        <v>369</v>
      </c>
      <c r="E4725" s="67" t="s">
        <v>370</v>
      </c>
      <c r="F4725" s="68" t="s">
        <v>448</v>
      </c>
      <c r="G4725" s="67" t="s">
        <v>449</v>
      </c>
      <c r="H4725" s="68" t="s">
        <v>364</v>
      </c>
      <c r="I4725" s="69">
        <v>25</v>
      </c>
      <c r="J4725" s="69">
        <v>23</v>
      </c>
      <c r="K4725" s="91"/>
      <c r="L4725" s="91"/>
    </row>
    <row r="4726" spans="2:12" x14ac:dyDescent="0.25">
      <c r="B4726" s="67" t="s">
        <v>402</v>
      </c>
      <c r="C4726" s="67" t="s">
        <v>403</v>
      </c>
      <c r="D4726" s="68" t="s">
        <v>369</v>
      </c>
      <c r="E4726" s="67" t="s">
        <v>370</v>
      </c>
      <c r="F4726" s="68" t="s">
        <v>448</v>
      </c>
      <c r="G4726" s="67" t="s">
        <v>449</v>
      </c>
      <c r="H4726" s="68" t="s">
        <v>362</v>
      </c>
      <c r="I4726" s="69">
        <v>81</v>
      </c>
      <c r="J4726" s="69">
        <v>150</v>
      </c>
      <c r="K4726" s="91"/>
      <c r="L4726" s="91"/>
    </row>
    <row r="4727" spans="2:12" x14ac:dyDescent="0.25">
      <c r="B4727" s="67" t="s">
        <v>402</v>
      </c>
      <c r="C4727" s="67" t="s">
        <v>403</v>
      </c>
      <c r="D4727" s="68" t="s">
        <v>369</v>
      </c>
      <c r="E4727" s="67" t="s">
        <v>370</v>
      </c>
      <c r="F4727" s="68" t="s">
        <v>448</v>
      </c>
      <c r="G4727" s="67" t="s">
        <v>449</v>
      </c>
      <c r="H4727" s="68" t="s">
        <v>363</v>
      </c>
      <c r="I4727" s="69">
        <v>171</v>
      </c>
      <c r="J4727" s="69">
        <v>231</v>
      </c>
      <c r="K4727" s="91"/>
      <c r="L4727" s="91"/>
    </row>
    <row r="4728" spans="2:12" x14ac:dyDescent="0.25">
      <c r="B4728" s="67" t="s">
        <v>402</v>
      </c>
      <c r="C4728" s="67" t="s">
        <v>403</v>
      </c>
      <c r="D4728" s="68" t="s">
        <v>369</v>
      </c>
      <c r="E4728" s="67" t="s">
        <v>370</v>
      </c>
      <c r="F4728" s="68" t="s">
        <v>448</v>
      </c>
      <c r="G4728" s="67" t="s">
        <v>449</v>
      </c>
      <c r="H4728" s="68" t="s">
        <v>364</v>
      </c>
      <c r="I4728" s="69">
        <v>24</v>
      </c>
      <c r="J4728" s="69">
        <v>24</v>
      </c>
      <c r="K4728" s="91"/>
      <c r="L4728" s="91"/>
    </row>
    <row r="4729" spans="2:12" x14ac:dyDescent="0.25">
      <c r="B4729" s="67" t="s">
        <v>402</v>
      </c>
      <c r="C4729" s="67" t="s">
        <v>403</v>
      </c>
      <c r="D4729" s="68" t="s">
        <v>369</v>
      </c>
      <c r="E4729" s="67" t="s">
        <v>370</v>
      </c>
      <c r="F4729" s="68" t="s">
        <v>448</v>
      </c>
      <c r="G4729" s="67" t="s">
        <v>449</v>
      </c>
      <c r="H4729" s="68" t="s">
        <v>362</v>
      </c>
      <c r="I4729" s="69">
        <v>0</v>
      </c>
      <c r="J4729" s="69">
        <v>0</v>
      </c>
      <c r="K4729" s="91"/>
      <c r="L4729" s="91"/>
    </row>
    <row r="4730" spans="2:12" x14ac:dyDescent="0.25">
      <c r="B4730" s="67" t="s">
        <v>402</v>
      </c>
      <c r="C4730" s="67" t="s">
        <v>403</v>
      </c>
      <c r="D4730" s="68" t="s">
        <v>369</v>
      </c>
      <c r="E4730" s="67" t="s">
        <v>370</v>
      </c>
      <c r="F4730" s="68" t="s">
        <v>448</v>
      </c>
      <c r="G4730" s="67" t="s">
        <v>449</v>
      </c>
      <c r="H4730" s="68" t="s">
        <v>363</v>
      </c>
      <c r="I4730" s="69">
        <v>4</v>
      </c>
      <c r="J4730" s="69">
        <v>0</v>
      </c>
      <c r="K4730" s="91"/>
      <c r="L4730" s="91"/>
    </row>
    <row r="4731" spans="2:12" x14ac:dyDescent="0.25">
      <c r="B4731" s="67" t="s">
        <v>402</v>
      </c>
      <c r="C4731" s="67" t="s">
        <v>403</v>
      </c>
      <c r="D4731" s="68" t="s">
        <v>369</v>
      </c>
      <c r="E4731" s="67" t="s">
        <v>370</v>
      </c>
      <c r="F4731" s="68" t="s">
        <v>448</v>
      </c>
      <c r="G4731" s="67" t="s">
        <v>449</v>
      </c>
      <c r="H4731" s="68" t="s">
        <v>363</v>
      </c>
      <c r="I4731" s="69">
        <v>0</v>
      </c>
      <c r="J4731" s="69">
        <v>0</v>
      </c>
      <c r="K4731" s="91"/>
      <c r="L4731" s="91"/>
    </row>
    <row r="4732" spans="2:12" x14ac:dyDescent="0.25">
      <c r="B4732" s="67" t="s">
        <v>402</v>
      </c>
      <c r="C4732" s="67" t="s">
        <v>403</v>
      </c>
      <c r="D4732" s="68" t="s">
        <v>369</v>
      </c>
      <c r="E4732" s="67" t="s">
        <v>370</v>
      </c>
      <c r="F4732" s="68" t="s">
        <v>448</v>
      </c>
      <c r="G4732" s="67" t="s">
        <v>449</v>
      </c>
      <c r="H4732" s="68" t="s">
        <v>362</v>
      </c>
      <c r="I4732" s="69">
        <v>0.309</v>
      </c>
      <c r="J4732" s="69">
        <v>0.20599999999999999</v>
      </c>
      <c r="K4732" s="91"/>
      <c r="L4732" s="91"/>
    </row>
    <row r="4733" spans="2:12" x14ac:dyDescent="0.25">
      <c r="B4733" s="67" t="s">
        <v>402</v>
      </c>
      <c r="C4733" s="67" t="s">
        <v>403</v>
      </c>
      <c r="D4733" s="68" t="s">
        <v>369</v>
      </c>
      <c r="E4733" s="67" t="s">
        <v>370</v>
      </c>
      <c r="F4733" s="68" t="s">
        <v>448</v>
      </c>
      <c r="G4733" s="67" t="s">
        <v>449</v>
      </c>
      <c r="H4733" s="68" t="s">
        <v>363</v>
      </c>
      <c r="I4733" s="69">
        <v>0.39140000000000003</v>
      </c>
      <c r="J4733" s="69">
        <v>0.55620000000000003</v>
      </c>
      <c r="K4733" s="91"/>
      <c r="L4733" s="91"/>
    </row>
    <row r="4734" spans="2:12" x14ac:dyDescent="0.25">
      <c r="B4734" s="67" t="s">
        <v>402</v>
      </c>
      <c r="C4734" s="67" t="s">
        <v>403</v>
      </c>
      <c r="D4734" s="68" t="s">
        <v>369</v>
      </c>
      <c r="E4734" s="67" t="s">
        <v>370</v>
      </c>
      <c r="F4734" s="68" t="s">
        <v>448</v>
      </c>
      <c r="G4734" s="67" t="s">
        <v>449</v>
      </c>
      <c r="H4734" s="68" t="s">
        <v>364</v>
      </c>
      <c r="I4734" s="69">
        <v>0.45319999999999999</v>
      </c>
      <c r="J4734" s="69">
        <v>0.28839999999999999</v>
      </c>
      <c r="K4734" s="91"/>
      <c r="L4734" s="91"/>
    </row>
    <row r="4735" spans="2:12" x14ac:dyDescent="0.25">
      <c r="B4735" s="67" t="s">
        <v>402</v>
      </c>
      <c r="C4735" s="67" t="s">
        <v>403</v>
      </c>
      <c r="D4735" s="68" t="s">
        <v>369</v>
      </c>
      <c r="E4735" s="67" t="s">
        <v>370</v>
      </c>
      <c r="F4735" s="68" t="s">
        <v>448</v>
      </c>
      <c r="G4735" s="67" t="s">
        <v>449</v>
      </c>
      <c r="H4735" s="68" t="s">
        <v>362</v>
      </c>
      <c r="I4735" s="69">
        <v>30</v>
      </c>
      <c r="J4735" s="69">
        <v>28</v>
      </c>
      <c r="K4735" s="91"/>
      <c r="L4735" s="91"/>
    </row>
    <row r="4736" spans="2:12" x14ac:dyDescent="0.25">
      <c r="B4736" s="67" t="s">
        <v>402</v>
      </c>
      <c r="C4736" s="67" t="s">
        <v>403</v>
      </c>
      <c r="D4736" s="68" t="s">
        <v>369</v>
      </c>
      <c r="E4736" s="67" t="s">
        <v>370</v>
      </c>
      <c r="F4736" s="68" t="s">
        <v>448</v>
      </c>
      <c r="G4736" s="67" t="s">
        <v>449</v>
      </c>
      <c r="H4736" s="68" t="s">
        <v>363</v>
      </c>
      <c r="I4736" s="69">
        <v>39</v>
      </c>
      <c r="J4736" s="69">
        <v>20</v>
      </c>
      <c r="K4736" s="91"/>
      <c r="L4736" s="91"/>
    </row>
    <row r="4737" spans="2:12" x14ac:dyDescent="0.25">
      <c r="B4737" s="67" t="s">
        <v>402</v>
      </c>
      <c r="C4737" s="67" t="s">
        <v>403</v>
      </c>
      <c r="D4737" s="68" t="s">
        <v>369</v>
      </c>
      <c r="E4737" s="67" t="s">
        <v>370</v>
      </c>
      <c r="F4737" s="68" t="s">
        <v>448</v>
      </c>
      <c r="G4737" s="67" t="s">
        <v>449</v>
      </c>
      <c r="H4737" s="68" t="s">
        <v>364</v>
      </c>
      <c r="I4737" s="69">
        <v>0</v>
      </c>
      <c r="J4737" s="69">
        <v>0</v>
      </c>
      <c r="K4737" s="91"/>
      <c r="L4737" s="91"/>
    </row>
    <row r="4738" spans="2:12" x14ac:dyDescent="0.25">
      <c r="B4738" s="67" t="s">
        <v>402</v>
      </c>
      <c r="C4738" s="67" t="s">
        <v>403</v>
      </c>
      <c r="D4738" s="68" t="s">
        <v>369</v>
      </c>
      <c r="E4738" s="67" t="s">
        <v>370</v>
      </c>
      <c r="F4738" s="68" t="s">
        <v>448</v>
      </c>
      <c r="G4738" s="67" t="s">
        <v>449</v>
      </c>
      <c r="H4738" s="68" t="s">
        <v>362</v>
      </c>
      <c r="I4738" s="69">
        <v>80</v>
      </c>
      <c r="J4738" s="69">
        <v>175</v>
      </c>
      <c r="K4738" s="91"/>
      <c r="L4738" s="91"/>
    </row>
    <row r="4739" spans="2:12" x14ac:dyDescent="0.25">
      <c r="B4739" s="67" t="s">
        <v>402</v>
      </c>
      <c r="C4739" s="67" t="s">
        <v>403</v>
      </c>
      <c r="D4739" s="68" t="s">
        <v>369</v>
      </c>
      <c r="E4739" s="67" t="s">
        <v>370</v>
      </c>
      <c r="F4739" s="68" t="s">
        <v>448</v>
      </c>
      <c r="G4739" s="67" t="s">
        <v>449</v>
      </c>
      <c r="H4739" s="68" t="s">
        <v>363</v>
      </c>
      <c r="I4739" s="69">
        <v>81</v>
      </c>
      <c r="J4739" s="69">
        <v>60</v>
      </c>
      <c r="K4739" s="91"/>
      <c r="L4739" s="91"/>
    </row>
    <row r="4740" spans="2:12" x14ac:dyDescent="0.25">
      <c r="B4740" s="67" t="s">
        <v>402</v>
      </c>
      <c r="C4740" s="67" t="s">
        <v>403</v>
      </c>
      <c r="D4740" s="68" t="s">
        <v>369</v>
      </c>
      <c r="E4740" s="67" t="s">
        <v>370</v>
      </c>
      <c r="F4740" s="68" t="s">
        <v>448</v>
      </c>
      <c r="G4740" s="67" t="s">
        <v>449</v>
      </c>
      <c r="H4740" s="68" t="s">
        <v>364</v>
      </c>
      <c r="I4740" s="69">
        <v>63</v>
      </c>
      <c r="J4740" s="69">
        <v>84</v>
      </c>
      <c r="K4740" s="91"/>
      <c r="L4740" s="91"/>
    </row>
    <row r="4741" spans="2:12" x14ac:dyDescent="0.25">
      <c r="B4741" s="67" t="s">
        <v>402</v>
      </c>
      <c r="C4741" s="67" t="s">
        <v>403</v>
      </c>
      <c r="D4741" s="68" t="s">
        <v>369</v>
      </c>
      <c r="E4741" s="67" t="s">
        <v>370</v>
      </c>
      <c r="F4741" s="68" t="s">
        <v>448</v>
      </c>
      <c r="G4741" s="67" t="s">
        <v>449</v>
      </c>
      <c r="H4741" s="68" t="s">
        <v>362</v>
      </c>
      <c r="I4741" s="69">
        <v>0</v>
      </c>
      <c r="J4741" s="69">
        <v>0</v>
      </c>
      <c r="K4741" s="91"/>
      <c r="L4741" s="91"/>
    </row>
    <row r="4742" spans="2:12" x14ac:dyDescent="0.25">
      <c r="B4742" s="67" t="s">
        <v>402</v>
      </c>
      <c r="C4742" s="67" t="s">
        <v>403</v>
      </c>
      <c r="D4742" s="68" t="s">
        <v>369</v>
      </c>
      <c r="E4742" s="67" t="s">
        <v>370</v>
      </c>
      <c r="F4742" s="68" t="s">
        <v>448</v>
      </c>
      <c r="G4742" s="67" t="s">
        <v>449</v>
      </c>
      <c r="H4742" s="68" t="s">
        <v>363</v>
      </c>
      <c r="I4742" s="69">
        <v>25</v>
      </c>
      <c r="J4742" s="69">
        <v>8</v>
      </c>
      <c r="K4742" s="91"/>
      <c r="L4742" s="91"/>
    </row>
    <row r="4743" spans="2:12" x14ac:dyDescent="0.25">
      <c r="B4743" s="67" t="s">
        <v>402</v>
      </c>
      <c r="C4743" s="67" t="s">
        <v>403</v>
      </c>
      <c r="D4743" s="68" t="s">
        <v>369</v>
      </c>
      <c r="E4743" s="67" t="s">
        <v>370</v>
      </c>
      <c r="F4743" s="68" t="s">
        <v>448</v>
      </c>
      <c r="G4743" s="67" t="s">
        <v>449</v>
      </c>
      <c r="H4743" s="68" t="s">
        <v>364</v>
      </c>
      <c r="I4743" s="69">
        <v>0</v>
      </c>
      <c r="J4743" s="69">
        <v>0</v>
      </c>
      <c r="K4743" s="91"/>
      <c r="L4743" s="91"/>
    </row>
    <row r="4744" spans="2:12" x14ac:dyDescent="0.25">
      <c r="B4744" s="67" t="s">
        <v>402</v>
      </c>
      <c r="C4744" s="67" t="s">
        <v>403</v>
      </c>
      <c r="D4744" s="68" t="s">
        <v>369</v>
      </c>
      <c r="E4744" s="67" t="s">
        <v>370</v>
      </c>
      <c r="F4744" s="68" t="s">
        <v>448</v>
      </c>
      <c r="G4744" s="67" t="s">
        <v>449</v>
      </c>
      <c r="H4744" s="68" t="s">
        <v>362</v>
      </c>
      <c r="I4744" s="69">
        <v>0</v>
      </c>
      <c r="J4744" s="69">
        <v>0</v>
      </c>
      <c r="K4744" s="91"/>
      <c r="L4744" s="91"/>
    </row>
    <row r="4745" spans="2:12" x14ac:dyDescent="0.25">
      <c r="B4745" s="67" t="s">
        <v>402</v>
      </c>
      <c r="C4745" s="67" t="s">
        <v>403</v>
      </c>
      <c r="D4745" s="68" t="s">
        <v>369</v>
      </c>
      <c r="E4745" s="67" t="s">
        <v>370</v>
      </c>
      <c r="F4745" s="68" t="s">
        <v>448</v>
      </c>
      <c r="G4745" s="67" t="s">
        <v>449</v>
      </c>
      <c r="H4745" s="68" t="s">
        <v>363</v>
      </c>
      <c r="I4745" s="69">
        <v>9</v>
      </c>
      <c r="J4745" s="69">
        <v>-9</v>
      </c>
      <c r="K4745" s="91"/>
      <c r="L4745" s="91"/>
    </row>
    <row r="4746" spans="2:12" x14ac:dyDescent="0.25">
      <c r="B4746" s="67" t="s">
        <v>402</v>
      </c>
      <c r="C4746" s="67" t="s">
        <v>403</v>
      </c>
      <c r="D4746" s="68" t="s">
        <v>369</v>
      </c>
      <c r="E4746" s="67" t="s">
        <v>370</v>
      </c>
      <c r="F4746" s="68" t="s">
        <v>448</v>
      </c>
      <c r="G4746" s="67" t="s">
        <v>449</v>
      </c>
      <c r="H4746" s="68" t="s">
        <v>362</v>
      </c>
      <c r="I4746" s="69">
        <v>36</v>
      </c>
      <c r="J4746" s="69">
        <v>39</v>
      </c>
      <c r="K4746" s="91"/>
      <c r="L4746" s="91"/>
    </row>
    <row r="4747" spans="2:12" x14ac:dyDescent="0.25">
      <c r="B4747" s="67" t="s">
        <v>402</v>
      </c>
      <c r="C4747" s="67" t="s">
        <v>403</v>
      </c>
      <c r="D4747" s="68" t="s">
        <v>369</v>
      </c>
      <c r="E4747" s="67" t="s">
        <v>370</v>
      </c>
      <c r="F4747" s="68" t="s">
        <v>448</v>
      </c>
      <c r="G4747" s="67" t="s">
        <v>449</v>
      </c>
      <c r="H4747" s="68" t="s">
        <v>363</v>
      </c>
      <c r="I4747" s="69">
        <v>36</v>
      </c>
      <c r="J4747" s="69">
        <v>51</v>
      </c>
      <c r="K4747" s="91"/>
      <c r="L4747" s="91"/>
    </row>
    <row r="4748" spans="2:12" x14ac:dyDescent="0.25">
      <c r="B4748" s="67" t="s">
        <v>402</v>
      </c>
      <c r="C4748" s="67" t="s">
        <v>403</v>
      </c>
      <c r="D4748" s="68" t="s">
        <v>369</v>
      </c>
      <c r="E4748" s="67" t="s">
        <v>370</v>
      </c>
      <c r="F4748" s="68" t="s">
        <v>448</v>
      </c>
      <c r="G4748" s="67" t="s">
        <v>449</v>
      </c>
      <c r="H4748" s="68" t="s">
        <v>362</v>
      </c>
      <c r="I4748" s="69">
        <v>0</v>
      </c>
      <c r="J4748" s="69">
        <v>0</v>
      </c>
      <c r="K4748" s="91"/>
      <c r="L4748" s="91"/>
    </row>
    <row r="4749" spans="2:12" x14ac:dyDescent="0.25">
      <c r="B4749" s="67" t="s">
        <v>402</v>
      </c>
      <c r="C4749" s="67" t="s">
        <v>403</v>
      </c>
      <c r="D4749" s="68" t="s">
        <v>369</v>
      </c>
      <c r="E4749" s="67" t="s">
        <v>370</v>
      </c>
      <c r="F4749" s="68" t="s">
        <v>448</v>
      </c>
      <c r="G4749" s="67" t="s">
        <v>449</v>
      </c>
      <c r="H4749" s="68" t="s">
        <v>363</v>
      </c>
      <c r="I4749" s="69">
        <v>0</v>
      </c>
      <c r="J4749" s="69">
        <v>0</v>
      </c>
      <c r="K4749" s="91"/>
      <c r="L4749" s="91"/>
    </row>
    <row r="4750" spans="2:12" x14ac:dyDescent="0.25">
      <c r="B4750" s="67" t="s">
        <v>402</v>
      </c>
      <c r="C4750" s="67" t="s">
        <v>403</v>
      </c>
      <c r="D4750" s="68" t="s">
        <v>369</v>
      </c>
      <c r="E4750" s="67" t="s">
        <v>370</v>
      </c>
      <c r="F4750" s="68" t="s">
        <v>448</v>
      </c>
      <c r="G4750" s="67" t="s">
        <v>449</v>
      </c>
      <c r="H4750" s="68" t="s">
        <v>362</v>
      </c>
      <c r="I4750" s="69">
        <v>0</v>
      </c>
      <c r="J4750" s="69">
        <v>0</v>
      </c>
      <c r="K4750" s="91"/>
      <c r="L4750" s="91"/>
    </row>
    <row r="4751" spans="2:12" x14ac:dyDescent="0.25">
      <c r="B4751" s="67" t="s">
        <v>402</v>
      </c>
      <c r="C4751" s="67" t="s">
        <v>403</v>
      </c>
      <c r="D4751" s="68" t="s">
        <v>369</v>
      </c>
      <c r="E4751" s="67" t="s">
        <v>370</v>
      </c>
      <c r="F4751" s="68" t="s">
        <v>448</v>
      </c>
      <c r="G4751" s="67" t="s">
        <v>449</v>
      </c>
      <c r="H4751" s="68" t="s">
        <v>363</v>
      </c>
      <c r="I4751" s="69">
        <v>0</v>
      </c>
      <c r="J4751" s="69">
        <v>0</v>
      </c>
      <c r="K4751" s="91"/>
      <c r="L4751" s="91"/>
    </row>
    <row r="4752" spans="2:12" x14ac:dyDescent="0.25">
      <c r="B4752" s="67" t="s">
        <v>402</v>
      </c>
      <c r="C4752" s="67" t="s">
        <v>403</v>
      </c>
      <c r="D4752" s="68" t="s">
        <v>369</v>
      </c>
      <c r="E4752" s="67" t="s">
        <v>370</v>
      </c>
      <c r="F4752" s="68" t="s">
        <v>448</v>
      </c>
      <c r="G4752" s="67" t="s">
        <v>449</v>
      </c>
      <c r="H4752" s="68" t="s">
        <v>362</v>
      </c>
      <c r="I4752" s="69">
        <v>15</v>
      </c>
      <c r="J4752" s="69">
        <v>50</v>
      </c>
      <c r="K4752" s="91"/>
      <c r="L4752" s="91"/>
    </row>
    <row r="4753" spans="2:12" x14ac:dyDescent="0.25">
      <c r="B4753" s="67" t="s">
        <v>402</v>
      </c>
      <c r="C4753" s="67" t="s">
        <v>403</v>
      </c>
      <c r="D4753" s="68" t="s">
        <v>369</v>
      </c>
      <c r="E4753" s="67" t="s">
        <v>370</v>
      </c>
      <c r="F4753" s="68" t="s">
        <v>448</v>
      </c>
      <c r="G4753" s="67" t="s">
        <v>449</v>
      </c>
      <c r="H4753" s="68" t="s">
        <v>363</v>
      </c>
      <c r="I4753" s="69">
        <v>43</v>
      </c>
      <c r="J4753" s="69">
        <v>52</v>
      </c>
      <c r="K4753" s="91"/>
      <c r="L4753" s="91"/>
    </row>
    <row r="4754" spans="2:12" x14ac:dyDescent="0.25">
      <c r="B4754" s="67" t="s">
        <v>402</v>
      </c>
      <c r="C4754" s="67" t="s">
        <v>403</v>
      </c>
      <c r="D4754" s="68" t="s">
        <v>369</v>
      </c>
      <c r="E4754" s="67" t="s">
        <v>370</v>
      </c>
      <c r="F4754" s="68" t="s">
        <v>448</v>
      </c>
      <c r="G4754" s="67" t="s">
        <v>449</v>
      </c>
      <c r="H4754" s="68" t="s">
        <v>364</v>
      </c>
      <c r="I4754" s="69">
        <v>20</v>
      </c>
      <c r="J4754" s="69">
        <v>0</v>
      </c>
      <c r="K4754" s="91"/>
      <c r="L4754" s="91"/>
    </row>
    <row r="4755" spans="2:12" x14ac:dyDescent="0.25">
      <c r="B4755" s="67" t="s">
        <v>402</v>
      </c>
      <c r="C4755" s="67" t="s">
        <v>403</v>
      </c>
      <c r="D4755" s="68" t="s">
        <v>369</v>
      </c>
      <c r="E4755" s="67" t="s">
        <v>370</v>
      </c>
      <c r="F4755" s="68" t="s">
        <v>448</v>
      </c>
      <c r="G4755" s="67" t="s">
        <v>449</v>
      </c>
      <c r="H4755" s="68" t="s">
        <v>363</v>
      </c>
      <c r="I4755" s="69">
        <v>0</v>
      </c>
      <c r="J4755" s="69">
        <v>0</v>
      </c>
      <c r="K4755" s="91"/>
      <c r="L4755" s="91"/>
    </row>
    <row r="4756" spans="2:12" x14ac:dyDescent="0.25">
      <c r="B4756" s="67" t="s">
        <v>402</v>
      </c>
      <c r="C4756" s="67" t="s">
        <v>403</v>
      </c>
      <c r="D4756" s="68" t="s">
        <v>369</v>
      </c>
      <c r="E4756" s="67" t="s">
        <v>370</v>
      </c>
      <c r="F4756" s="68" t="s">
        <v>448</v>
      </c>
      <c r="G4756" s="67" t="s">
        <v>449</v>
      </c>
      <c r="H4756" s="68" t="s">
        <v>362</v>
      </c>
      <c r="I4756" s="69">
        <v>17</v>
      </c>
      <c r="J4756" s="69">
        <v>35</v>
      </c>
      <c r="K4756" s="91"/>
      <c r="L4756" s="91"/>
    </row>
    <row r="4757" spans="2:12" x14ac:dyDescent="0.25">
      <c r="B4757" s="67" t="s">
        <v>402</v>
      </c>
      <c r="C4757" s="67" t="s">
        <v>403</v>
      </c>
      <c r="D4757" s="68" t="s">
        <v>369</v>
      </c>
      <c r="E4757" s="67" t="s">
        <v>370</v>
      </c>
      <c r="F4757" s="68" t="s">
        <v>448</v>
      </c>
      <c r="G4757" s="67" t="s">
        <v>449</v>
      </c>
      <c r="H4757" s="68" t="s">
        <v>363</v>
      </c>
      <c r="I4757" s="69">
        <v>55</v>
      </c>
      <c r="J4757" s="69">
        <v>82</v>
      </c>
      <c r="K4757" s="91"/>
      <c r="L4757" s="91"/>
    </row>
    <row r="4758" spans="2:12" x14ac:dyDescent="0.25">
      <c r="B4758" s="67" t="s">
        <v>402</v>
      </c>
      <c r="C4758" s="67" t="s">
        <v>403</v>
      </c>
      <c r="D4758" s="68" t="s">
        <v>369</v>
      </c>
      <c r="E4758" s="67" t="s">
        <v>370</v>
      </c>
      <c r="F4758" s="68" t="s">
        <v>448</v>
      </c>
      <c r="G4758" s="67" t="s">
        <v>449</v>
      </c>
      <c r="H4758" s="68" t="s">
        <v>364</v>
      </c>
      <c r="I4758" s="69">
        <v>21</v>
      </c>
      <c r="J4758" s="69">
        <v>20</v>
      </c>
      <c r="K4758" s="91"/>
      <c r="L4758" s="91"/>
    </row>
    <row r="4759" spans="2:12" x14ac:dyDescent="0.25">
      <c r="B4759" s="67" t="s">
        <v>402</v>
      </c>
      <c r="C4759" s="67" t="s">
        <v>403</v>
      </c>
      <c r="D4759" s="68" t="s">
        <v>369</v>
      </c>
      <c r="E4759" s="67" t="s">
        <v>370</v>
      </c>
      <c r="F4759" s="68" t="s">
        <v>448</v>
      </c>
      <c r="G4759" s="67" t="s">
        <v>449</v>
      </c>
      <c r="H4759" s="68" t="s">
        <v>362</v>
      </c>
      <c r="I4759" s="69">
        <v>0</v>
      </c>
      <c r="J4759" s="69">
        <v>0</v>
      </c>
      <c r="K4759" s="91"/>
      <c r="L4759" s="91"/>
    </row>
    <row r="4760" spans="2:12" x14ac:dyDescent="0.25">
      <c r="B4760" s="67" t="s">
        <v>402</v>
      </c>
      <c r="C4760" s="67" t="s">
        <v>403</v>
      </c>
      <c r="D4760" s="68" t="s">
        <v>369</v>
      </c>
      <c r="E4760" s="67" t="s">
        <v>370</v>
      </c>
      <c r="F4760" s="68" t="s">
        <v>448</v>
      </c>
      <c r="G4760" s="67" t="s">
        <v>449</v>
      </c>
      <c r="H4760" s="68" t="s">
        <v>364</v>
      </c>
      <c r="I4760" s="69">
        <v>0</v>
      </c>
      <c r="J4760" s="69">
        <v>0</v>
      </c>
      <c r="K4760" s="91"/>
      <c r="L4760" s="91"/>
    </row>
    <row r="4761" spans="2:12" x14ac:dyDescent="0.25">
      <c r="B4761" s="67" t="s">
        <v>402</v>
      </c>
      <c r="C4761" s="67" t="s">
        <v>403</v>
      </c>
      <c r="D4761" s="68" t="s">
        <v>369</v>
      </c>
      <c r="E4761" s="67" t="s">
        <v>370</v>
      </c>
      <c r="F4761" s="68" t="s">
        <v>448</v>
      </c>
      <c r="G4761" s="67" t="s">
        <v>449</v>
      </c>
      <c r="H4761" s="68" t="s">
        <v>362</v>
      </c>
      <c r="I4761" s="69">
        <v>60</v>
      </c>
      <c r="J4761" s="69">
        <v>50</v>
      </c>
      <c r="K4761" s="91"/>
      <c r="L4761" s="91"/>
    </row>
    <row r="4762" spans="2:12" x14ac:dyDescent="0.25">
      <c r="B4762" s="67" t="s">
        <v>402</v>
      </c>
      <c r="C4762" s="67" t="s">
        <v>403</v>
      </c>
      <c r="D4762" s="68" t="s">
        <v>369</v>
      </c>
      <c r="E4762" s="67" t="s">
        <v>370</v>
      </c>
      <c r="F4762" s="68" t="s">
        <v>448</v>
      </c>
      <c r="G4762" s="67" t="s">
        <v>449</v>
      </c>
      <c r="H4762" s="68" t="s">
        <v>363</v>
      </c>
      <c r="I4762" s="69">
        <v>45</v>
      </c>
      <c r="J4762" s="69">
        <v>66</v>
      </c>
      <c r="K4762" s="91"/>
      <c r="L4762" s="91"/>
    </row>
    <row r="4763" spans="2:12" x14ac:dyDescent="0.25">
      <c r="B4763" s="67" t="s">
        <v>402</v>
      </c>
      <c r="C4763" s="67" t="s">
        <v>403</v>
      </c>
      <c r="D4763" s="68" t="s">
        <v>369</v>
      </c>
      <c r="E4763" s="67" t="s">
        <v>370</v>
      </c>
      <c r="F4763" s="68" t="s">
        <v>448</v>
      </c>
      <c r="G4763" s="67" t="s">
        <v>449</v>
      </c>
      <c r="H4763" s="68" t="s">
        <v>364</v>
      </c>
      <c r="I4763" s="69">
        <v>0</v>
      </c>
      <c r="J4763" s="69">
        <v>8</v>
      </c>
      <c r="K4763" s="91"/>
      <c r="L4763" s="91"/>
    </row>
    <row r="4764" spans="2:12" x14ac:dyDescent="0.25">
      <c r="B4764" s="67" t="s">
        <v>402</v>
      </c>
      <c r="C4764" s="67" t="s">
        <v>403</v>
      </c>
      <c r="D4764" s="68" t="s">
        <v>369</v>
      </c>
      <c r="E4764" s="67" t="s">
        <v>370</v>
      </c>
      <c r="F4764" s="68" t="s">
        <v>448</v>
      </c>
      <c r="G4764" s="67" t="s">
        <v>449</v>
      </c>
      <c r="H4764" s="68" t="s">
        <v>362</v>
      </c>
      <c r="I4764" s="69">
        <v>0</v>
      </c>
      <c r="J4764" s="69">
        <v>29</v>
      </c>
      <c r="K4764" s="91"/>
      <c r="L4764" s="91"/>
    </row>
    <row r="4765" spans="2:12" x14ac:dyDescent="0.25">
      <c r="B4765" s="67" t="s">
        <v>402</v>
      </c>
      <c r="C4765" s="67" t="s">
        <v>403</v>
      </c>
      <c r="D4765" s="68" t="s">
        <v>369</v>
      </c>
      <c r="E4765" s="67" t="s">
        <v>370</v>
      </c>
      <c r="F4765" s="68" t="s">
        <v>448</v>
      </c>
      <c r="G4765" s="67" t="s">
        <v>449</v>
      </c>
      <c r="H4765" s="68" t="s">
        <v>363</v>
      </c>
      <c r="I4765" s="69">
        <v>12</v>
      </c>
      <c r="J4765" s="69">
        <v>0</v>
      </c>
      <c r="K4765" s="91"/>
      <c r="L4765" s="91"/>
    </row>
    <row r="4766" spans="2:12" x14ac:dyDescent="0.25">
      <c r="B4766" s="67" t="s">
        <v>402</v>
      </c>
      <c r="C4766" s="67" t="s">
        <v>403</v>
      </c>
      <c r="D4766" s="68" t="s">
        <v>369</v>
      </c>
      <c r="E4766" s="67" t="s">
        <v>370</v>
      </c>
      <c r="F4766" s="68" t="s">
        <v>448</v>
      </c>
      <c r="G4766" s="67" t="s">
        <v>449</v>
      </c>
      <c r="H4766" s="68" t="s">
        <v>364</v>
      </c>
      <c r="I4766" s="69">
        <v>6</v>
      </c>
      <c r="J4766" s="69">
        <v>46</v>
      </c>
      <c r="K4766" s="91"/>
      <c r="L4766" s="91"/>
    </row>
    <row r="4767" spans="2:12" x14ac:dyDescent="0.25">
      <c r="B4767" s="67" t="s">
        <v>402</v>
      </c>
      <c r="C4767" s="67" t="s">
        <v>403</v>
      </c>
      <c r="D4767" s="68" t="s">
        <v>369</v>
      </c>
      <c r="E4767" s="67" t="s">
        <v>370</v>
      </c>
      <c r="F4767" s="68" t="s">
        <v>448</v>
      </c>
      <c r="G4767" s="67" t="s">
        <v>449</v>
      </c>
      <c r="H4767" s="68" t="s">
        <v>362</v>
      </c>
      <c r="I4767" s="69">
        <v>73</v>
      </c>
      <c r="J4767" s="69">
        <v>81</v>
      </c>
      <c r="K4767" s="91"/>
      <c r="L4767" s="91"/>
    </row>
    <row r="4768" spans="2:12" x14ac:dyDescent="0.25">
      <c r="B4768" s="67" t="s">
        <v>402</v>
      </c>
      <c r="C4768" s="67" t="s">
        <v>403</v>
      </c>
      <c r="D4768" s="68" t="s">
        <v>369</v>
      </c>
      <c r="E4768" s="67" t="s">
        <v>370</v>
      </c>
      <c r="F4768" s="68" t="s">
        <v>448</v>
      </c>
      <c r="G4768" s="67" t="s">
        <v>449</v>
      </c>
      <c r="H4768" s="68" t="s">
        <v>363</v>
      </c>
      <c r="I4768" s="69">
        <v>272</v>
      </c>
      <c r="J4768" s="69">
        <v>254</v>
      </c>
      <c r="K4768" s="91"/>
      <c r="L4768" s="91"/>
    </row>
    <row r="4769" spans="2:12" x14ac:dyDescent="0.25">
      <c r="B4769" s="67" t="s">
        <v>402</v>
      </c>
      <c r="C4769" s="67" t="s">
        <v>403</v>
      </c>
      <c r="D4769" s="68" t="s">
        <v>369</v>
      </c>
      <c r="E4769" s="67" t="s">
        <v>370</v>
      </c>
      <c r="F4769" s="68" t="s">
        <v>448</v>
      </c>
      <c r="G4769" s="67" t="s">
        <v>449</v>
      </c>
      <c r="H4769" s="68" t="s">
        <v>364</v>
      </c>
      <c r="I4769" s="69">
        <v>153</v>
      </c>
      <c r="J4769" s="69">
        <v>189</v>
      </c>
      <c r="K4769" s="91"/>
      <c r="L4769" s="91"/>
    </row>
    <row r="4770" spans="2:12" x14ac:dyDescent="0.25">
      <c r="B4770" s="67" t="s">
        <v>402</v>
      </c>
      <c r="C4770" s="67" t="s">
        <v>403</v>
      </c>
      <c r="D4770" s="68" t="s">
        <v>369</v>
      </c>
      <c r="E4770" s="67" t="s">
        <v>370</v>
      </c>
      <c r="F4770" s="68" t="s">
        <v>448</v>
      </c>
      <c r="G4770" s="67" t="s">
        <v>449</v>
      </c>
      <c r="H4770" s="68" t="s">
        <v>362</v>
      </c>
      <c r="I4770" s="69">
        <v>29</v>
      </c>
      <c r="J4770" s="69">
        <v>23</v>
      </c>
      <c r="K4770" s="91"/>
      <c r="L4770" s="91"/>
    </row>
    <row r="4771" spans="2:12" x14ac:dyDescent="0.25">
      <c r="B4771" s="67" t="s">
        <v>402</v>
      </c>
      <c r="C4771" s="67" t="s">
        <v>403</v>
      </c>
      <c r="D4771" s="68" t="s">
        <v>369</v>
      </c>
      <c r="E4771" s="67" t="s">
        <v>370</v>
      </c>
      <c r="F4771" s="68" t="s">
        <v>448</v>
      </c>
      <c r="G4771" s="67" t="s">
        <v>449</v>
      </c>
      <c r="H4771" s="68" t="s">
        <v>363</v>
      </c>
      <c r="I4771" s="69">
        <v>217</v>
      </c>
      <c r="J4771" s="69">
        <v>230</v>
      </c>
      <c r="K4771" s="91"/>
      <c r="L4771" s="91"/>
    </row>
    <row r="4772" spans="2:12" x14ac:dyDescent="0.25">
      <c r="B4772" s="67" t="s">
        <v>402</v>
      </c>
      <c r="C4772" s="67" t="s">
        <v>403</v>
      </c>
      <c r="D4772" s="68" t="s">
        <v>369</v>
      </c>
      <c r="E4772" s="67" t="s">
        <v>370</v>
      </c>
      <c r="F4772" s="68" t="s">
        <v>448</v>
      </c>
      <c r="G4772" s="67" t="s">
        <v>449</v>
      </c>
      <c r="H4772" s="68" t="s">
        <v>364</v>
      </c>
      <c r="I4772" s="69">
        <v>59</v>
      </c>
      <c r="J4772" s="69">
        <v>65</v>
      </c>
      <c r="K4772" s="91"/>
      <c r="L4772" s="91"/>
    </row>
    <row r="4773" spans="2:12" x14ac:dyDescent="0.25">
      <c r="B4773" s="67" t="s">
        <v>402</v>
      </c>
      <c r="C4773" s="67" t="s">
        <v>403</v>
      </c>
      <c r="D4773" s="68" t="s">
        <v>369</v>
      </c>
      <c r="E4773" s="67" t="s">
        <v>370</v>
      </c>
      <c r="F4773" s="68" t="s">
        <v>448</v>
      </c>
      <c r="G4773" s="67" t="s">
        <v>449</v>
      </c>
      <c r="H4773" s="68" t="s">
        <v>362</v>
      </c>
      <c r="I4773" s="69">
        <v>32</v>
      </c>
      <c r="J4773" s="69">
        <v>0</v>
      </c>
      <c r="K4773" s="91"/>
      <c r="L4773" s="91"/>
    </row>
    <row r="4774" spans="2:12" x14ac:dyDescent="0.25">
      <c r="B4774" s="67" t="s">
        <v>402</v>
      </c>
      <c r="C4774" s="67" t="s">
        <v>403</v>
      </c>
      <c r="D4774" s="68" t="s">
        <v>369</v>
      </c>
      <c r="E4774" s="67" t="s">
        <v>370</v>
      </c>
      <c r="F4774" s="68" t="s">
        <v>448</v>
      </c>
      <c r="G4774" s="67" t="s">
        <v>449</v>
      </c>
      <c r="H4774" s="68" t="s">
        <v>363</v>
      </c>
      <c r="I4774" s="69">
        <v>4</v>
      </c>
      <c r="J4774" s="69">
        <v>59</v>
      </c>
      <c r="K4774" s="91"/>
      <c r="L4774" s="91"/>
    </row>
    <row r="4775" spans="2:12" x14ac:dyDescent="0.25">
      <c r="B4775" s="67" t="s">
        <v>402</v>
      </c>
      <c r="C4775" s="67" t="s">
        <v>403</v>
      </c>
      <c r="D4775" s="68" t="s">
        <v>369</v>
      </c>
      <c r="E4775" s="67" t="s">
        <v>370</v>
      </c>
      <c r="F4775" s="68" t="s">
        <v>448</v>
      </c>
      <c r="G4775" s="67" t="s">
        <v>449</v>
      </c>
      <c r="H4775" s="68" t="s">
        <v>364</v>
      </c>
      <c r="I4775" s="69">
        <v>15</v>
      </c>
      <c r="J4775" s="69">
        <v>45</v>
      </c>
      <c r="K4775" s="91"/>
      <c r="L4775" s="91"/>
    </row>
    <row r="4776" spans="2:12" x14ac:dyDescent="0.25">
      <c r="B4776" s="67" t="s">
        <v>402</v>
      </c>
      <c r="C4776" s="67" t="s">
        <v>403</v>
      </c>
      <c r="D4776" s="68" t="s">
        <v>369</v>
      </c>
      <c r="E4776" s="67" t="s">
        <v>370</v>
      </c>
      <c r="F4776" s="68" t="s">
        <v>448</v>
      </c>
      <c r="G4776" s="67" t="s">
        <v>449</v>
      </c>
      <c r="H4776" s="68" t="s">
        <v>362</v>
      </c>
      <c r="I4776" s="69">
        <v>0</v>
      </c>
      <c r="J4776" s="69">
        <v>20</v>
      </c>
      <c r="K4776" s="91"/>
      <c r="L4776" s="91"/>
    </row>
    <row r="4777" spans="2:12" x14ac:dyDescent="0.25">
      <c r="B4777" s="67" t="s">
        <v>402</v>
      </c>
      <c r="C4777" s="67" t="s">
        <v>403</v>
      </c>
      <c r="D4777" s="68" t="s">
        <v>369</v>
      </c>
      <c r="E4777" s="67" t="s">
        <v>370</v>
      </c>
      <c r="F4777" s="68" t="s">
        <v>448</v>
      </c>
      <c r="G4777" s="67" t="s">
        <v>449</v>
      </c>
      <c r="H4777" s="68" t="s">
        <v>363</v>
      </c>
      <c r="I4777" s="69">
        <v>8</v>
      </c>
      <c r="J4777" s="69">
        <v>16</v>
      </c>
      <c r="K4777" s="91"/>
      <c r="L4777" s="91"/>
    </row>
    <row r="4778" spans="2:12" x14ac:dyDescent="0.25">
      <c r="B4778" s="67" t="s">
        <v>402</v>
      </c>
      <c r="C4778" s="67" t="s">
        <v>403</v>
      </c>
      <c r="D4778" s="68" t="s">
        <v>369</v>
      </c>
      <c r="E4778" s="67" t="s">
        <v>370</v>
      </c>
      <c r="F4778" s="68" t="s">
        <v>448</v>
      </c>
      <c r="G4778" s="67" t="s">
        <v>449</v>
      </c>
      <c r="H4778" s="68" t="s">
        <v>363</v>
      </c>
      <c r="I4778" s="69">
        <v>0</v>
      </c>
      <c r="J4778" s="69">
        <v>0</v>
      </c>
      <c r="K4778" s="91"/>
      <c r="L4778" s="91"/>
    </row>
    <row r="4779" spans="2:12" x14ac:dyDescent="0.25">
      <c r="B4779" s="67" t="s">
        <v>402</v>
      </c>
      <c r="C4779" s="67" t="s">
        <v>403</v>
      </c>
      <c r="D4779" s="68" t="s">
        <v>369</v>
      </c>
      <c r="E4779" s="67" t="s">
        <v>370</v>
      </c>
      <c r="F4779" s="68" t="s">
        <v>448</v>
      </c>
      <c r="G4779" s="67" t="s">
        <v>449</v>
      </c>
      <c r="H4779" s="68" t="s">
        <v>362</v>
      </c>
      <c r="I4779" s="69">
        <v>33</v>
      </c>
      <c r="J4779" s="69">
        <v>49</v>
      </c>
      <c r="K4779" s="91"/>
      <c r="L4779" s="91"/>
    </row>
    <row r="4780" spans="2:12" x14ac:dyDescent="0.25">
      <c r="B4780" s="67" t="s">
        <v>402</v>
      </c>
      <c r="C4780" s="67" t="s">
        <v>403</v>
      </c>
      <c r="D4780" s="68" t="s">
        <v>369</v>
      </c>
      <c r="E4780" s="67" t="s">
        <v>370</v>
      </c>
      <c r="F4780" s="68" t="s">
        <v>448</v>
      </c>
      <c r="G4780" s="67" t="s">
        <v>449</v>
      </c>
      <c r="H4780" s="68" t="s">
        <v>363</v>
      </c>
      <c r="I4780" s="69">
        <v>151</v>
      </c>
      <c r="J4780" s="69">
        <v>188</v>
      </c>
      <c r="K4780" s="91"/>
      <c r="L4780" s="91"/>
    </row>
    <row r="4781" spans="2:12" x14ac:dyDescent="0.25">
      <c r="B4781" s="67" t="s">
        <v>402</v>
      </c>
      <c r="C4781" s="67" t="s">
        <v>403</v>
      </c>
      <c r="D4781" s="68" t="s">
        <v>369</v>
      </c>
      <c r="E4781" s="67" t="s">
        <v>370</v>
      </c>
      <c r="F4781" s="68" t="s">
        <v>448</v>
      </c>
      <c r="G4781" s="67" t="s">
        <v>449</v>
      </c>
      <c r="H4781" s="68" t="s">
        <v>364</v>
      </c>
      <c r="I4781" s="69">
        <v>104</v>
      </c>
      <c r="J4781" s="69">
        <v>125</v>
      </c>
      <c r="K4781" s="91"/>
      <c r="L4781" s="91"/>
    </row>
    <row r="4782" spans="2:12" x14ac:dyDescent="0.25">
      <c r="B4782" s="67" t="s">
        <v>402</v>
      </c>
      <c r="C4782" s="67" t="s">
        <v>403</v>
      </c>
      <c r="D4782" s="68" t="s">
        <v>369</v>
      </c>
      <c r="E4782" s="67" t="s">
        <v>370</v>
      </c>
      <c r="F4782" s="68" t="s">
        <v>448</v>
      </c>
      <c r="G4782" s="67" t="s">
        <v>449</v>
      </c>
      <c r="H4782" s="68" t="s">
        <v>362</v>
      </c>
      <c r="I4782" s="69">
        <v>30</v>
      </c>
      <c r="J4782" s="69">
        <v>46</v>
      </c>
      <c r="K4782" s="91"/>
      <c r="L4782" s="91"/>
    </row>
    <row r="4783" spans="2:12" x14ac:dyDescent="0.25">
      <c r="B4783" s="67" t="s">
        <v>402</v>
      </c>
      <c r="C4783" s="67" t="s">
        <v>403</v>
      </c>
      <c r="D4783" s="68" t="s">
        <v>369</v>
      </c>
      <c r="E4783" s="67" t="s">
        <v>370</v>
      </c>
      <c r="F4783" s="68" t="s">
        <v>448</v>
      </c>
      <c r="G4783" s="67" t="s">
        <v>449</v>
      </c>
      <c r="H4783" s="68" t="s">
        <v>363</v>
      </c>
      <c r="I4783" s="69">
        <v>3</v>
      </c>
      <c r="J4783" s="69">
        <v>10</v>
      </c>
      <c r="K4783" s="91"/>
      <c r="L4783" s="91"/>
    </row>
    <row r="4784" spans="2:12" x14ac:dyDescent="0.25">
      <c r="B4784" s="67" t="s">
        <v>402</v>
      </c>
      <c r="C4784" s="67" t="s">
        <v>403</v>
      </c>
      <c r="D4784" s="68" t="s">
        <v>369</v>
      </c>
      <c r="E4784" s="67" t="s">
        <v>370</v>
      </c>
      <c r="F4784" s="68" t="s">
        <v>448</v>
      </c>
      <c r="G4784" s="67" t="s">
        <v>449</v>
      </c>
      <c r="H4784" s="68" t="s">
        <v>364</v>
      </c>
      <c r="I4784" s="69">
        <v>19</v>
      </c>
      <c r="J4784" s="69">
        <v>35</v>
      </c>
      <c r="K4784" s="91"/>
      <c r="L4784" s="91"/>
    </row>
    <row r="4785" spans="2:12" x14ac:dyDescent="0.25">
      <c r="B4785" s="67" t="s">
        <v>402</v>
      </c>
      <c r="C4785" s="67" t="s">
        <v>403</v>
      </c>
      <c r="D4785" s="68" t="s">
        <v>369</v>
      </c>
      <c r="E4785" s="67" t="s">
        <v>370</v>
      </c>
      <c r="F4785" s="68" t="s">
        <v>448</v>
      </c>
      <c r="G4785" s="67" t="s">
        <v>449</v>
      </c>
      <c r="H4785" s="68" t="s">
        <v>362</v>
      </c>
      <c r="I4785" s="69">
        <v>85</v>
      </c>
      <c r="J4785" s="69">
        <v>110</v>
      </c>
      <c r="K4785" s="91"/>
      <c r="L4785" s="91"/>
    </row>
    <row r="4786" spans="2:12" x14ac:dyDescent="0.25">
      <c r="B4786" s="67" t="s">
        <v>402</v>
      </c>
      <c r="C4786" s="67" t="s">
        <v>403</v>
      </c>
      <c r="D4786" s="68" t="s">
        <v>369</v>
      </c>
      <c r="E4786" s="67" t="s">
        <v>370</v>
      </c>
      <c r="F4786" s="68" t="s">
        <v>448</v>
      </c>
      <c r="G4786" s="67" t="s">
        <v>449</v>
      </c>
      <c r="H4786" s="68" t="s">
        <v>363</v>
      </c>
      <c r="I4786" s="69">
        <v>44</v>
      </c>
      <c r="J4786" s="69">
        <v>43</v>
      </c>
      <c r="K4786" s="91"/>
      <c r="L4786" s="91"/>
    </row>
    <row r="4787" spans="2:12" x14ac:dyDescent="0.25">
      <c r="B4787" s="67" t="s">
        <v>402</v>
      </c>
      <c r="C4787" s="67" t="s">
        <v>403</v>
      </c>
      <c r="D4787" s="68" t="s">
        <v>369</v>
      </c>
      <c r="E4787" s="67" t="s">
        <v>370</v>
      </c>
      <c r="F4787" s="68" t="s">
        <v>448</v>
      </c>
      <c r="G4787" s="67" t="s">
        <v>449</v>
      </c>
      <c r="H4787" s="68" t="s">
        <v>364</v>
      </c>
      <c r="I4787" s="69">
        <v>0</v>
      </c>
      <c r="J4787" s="69">
        <v>0</v>
      </c>
      <c r="K4787" s="91"/>
      <c r="L4787" s="91"/>
    </row>
    <row r="4788" spans="2:12" x14ac:dyDescent="0.25">
      <c r="B4788" s="67" t="s">
        <v>402</v>
      </c>
      <c r="C4788" s="67" t="s">
        <v>403</v>
      </c>
      <c r="D4788" s="68" t="s">
        <v>369</v>
      </c>
      <c r="E4788" s="67" t="s">
        <v>370</v>
      </c>
      <c r="F4788" s="68" t="s">
        <v>448</v>
      </c>
      <c r="G4788" s="67" t="s">
        <v>449</v>
      </c>
      <c r="H4788" s="68" t="s">
        <v>362</v>
      </c>
      <c r="I4788" s="69">
        <v>0</v>
      </c>
      <c r="J4788" s="69">
        <v>0</v>
      </c>
      <c r="K4788" s="91"/>
      <c r="L4788" s="91"/>
    </row>
    <row r="4789" spans="2:12" x14ac:dyDescent="0.25">
      <c r="B4789" s="67" t="s">
        <v>402</v>
      </c>
      <c r="C4789" s="67" t="s">
        <v>403</v>
      </c>
      <c r="D4789" s="68" t="s">
        <v>369</v>
      </c>
      <c r="E4789" s="67" t="s">
        <v>370</v>
      </c>
      <c r="F4789" s="68" t="s">
        <v>448</v>
      </c>
      <c r="G4789" s="67" t="s">
        <v>449</v>
      </c>
      <c r="H4789" s="68" t="s">
        <v>363</v>
      </c>
      <c r="I4789" s="69">
        <v>28</v>
      </c>
      <c r="J4789" s="69">
        <v>0</v>
      </c>
      <c r="K4789" s="91"/>
      <c r="L4789" s="91"/>
    </row>
    <row r="4790" spans="2:12" x14ac:dyDescent="0.25">
      <c r="B4790" s="67" t="s">
        <v>402</v>
      </c>
      <c r="C4790" s="67" t="s">
        <v>403</v>
      </c>
      <c r="D4790" s="68" t="s">
        <v>369</v>
      </c>
      <c r="E4790" s="67" t="s">
        <v>370</v>
      </c>
      <c r="F4790" s="68" t="s">
        <v>448</v>
      </c>
      <c r="G4790" s="67" t="s">
        <v>449</v>
      </c>
      <c r="H4790" s="68" t="s">
        <v>364</v>
      </c>
      <c r="I4790" s="69">
        <v>0</v>
      </c>
      <c r="J4790" s="69">
        <v>15</v>
      </c>
      <c r="K4790" s="91"/>
      <c r="L4790" s="91"/>
    </row>
    <row r="4791" spans="2:12" x14ac:dyDescent="0.25">
      <c r="B4791" s="67" t="s">
        <v>402</v>
      </c>
      <c r="C4791" s="67" t="s">
        <v>403</v>
      </c>
      <c r="D4791" s="68" t="s">
        <v>369</v>
      </c>
      <c r="E4791" s="67" t="s">
        <v>370</v>
      </c>
      <c r="F4791" s="68" t="s">
        <v>448</v>
      </c>
      <c r="G4791" s="67" t="s">
        <v>449</v>
      </c>
      <c r="H4791" s="68" t="s">
        <v>363</v>
      </c>
      <c r="I4791" s="69">
        <v>0</v>
      </c>
      <c r="J4791" s="69">
        <v>0</v>
      </c>
      <c r="K4791" s="91"/>
      <c r="L4791" s="91"/>
    </row>
    <row r="4792" spans="2:12" x14ac:dyDescent="0.25">
      <c r="B4792" s="67" t="s">
        <v>402</v>
      </c>
      <c r="C4792" s="67" t="s">
        <v>403</v>
      </c>
      <c r="D4792" s="68" t="s">
        <v>369</v>
      </c>
      <c r="E4792" s="67" t="s">
        <v>370</v>
      </c>
      <c r="F4792" s="68" t="s">
        <v>448</v>
      </c>
      <c r="G4792" s="67" t="s">
        <v>449</v>
      </c>
      <c r="H4792" s="68" t="s">
        <v>362</v>
      </c>
      <c r="I4792" s="69">
        <v>4</v>
      </c>
      <c r="J4792" s="69">
        <v>0</v>
      </c>
      <c r="K4792" s="91"/>
      <c r="L4792" s="91"/>
    </row>
    <row r="4793" spans="2:12" x14ac:dyDescent="0.25">
      <c r="B4793" s="67" t="s">
        <v>402</v>
      </c>
      <c r="C4793" s="67" t="s">
        <v>403</v>
      </c>
      <c r="D4793" s="68" t="s">
        <v>369</v>
      </c>
      <c r="E4793" s="67" t="s">
        <v>370</v>
      </c>
      <c r="F4793" s="68" t="s">
        <v>448</v>
      </c>
      <c r="G4793" s="67" t="s">
        <v>449</v>
      </c>
      <c r="H4793" s="68" t="s">
        <v>363</v>
      </c>
      <c r="I4793" s="69">
        <v>4</v>
      </c>
      <c r="J4793" s="69">
        <v>8</v>
      </c>
      <c r="K4793" s="91"/>
      <c r="L4793" s="91"/>
    </row>
    <row r="4794" spans="2:12" x14ac:dyDescent="0.25">
      <c r="B4794" s="67" t="s">
        <v>402</v>
      </c>
      <c r="C4794" s="67" t="s">
        <v>403</v>
      </c>
      <c r="D4794" s="68" t="s">
        <v>369</v>
      </c>
      <c r="E4794" s="67" t="s">
        <v>370</v>
      </c>
      <c r="F4794" s="68" t="s">
        <v>448</v>
      </c>
      <c r="G4794" s="67" t="s">
        <v>449</v>
      </c>
      <c r="H4794" s="68" t="s">
        <v>364</v>
      </c>
      <c r="I4794" s="69">
        <v>4</v>
      </c>
      <c r="J4794" s="69">
        <v>0</v>
      </c>
      <c r="K4794" s="91"/>
      <c r="L4794" s="91"/>
    </row>
    <row r="4795" spans="2:12" x14ac:dyDescent="0.25">
      <c r="B4795" s="67" t="s">
        <v>402</v>
      </c>
      <c r="C4795" s="67" t="s">
        <v>403</v>
      </c>
      <c r="D4795" s="68" t="s">
        <v>369</v>
      </c>
      <c r="E4795" s="67" t="s">
        <v>370</v>
      </c>
      <c r="F4795" s="68" t="s">
        <v>448</v>
      </c>
      <c r="G4795" s="67" t="s">
        <v>449</v>
      </c>
      <c r="H4795" s="68" t="s">
        <v>362</v>
      </c>
      <c r="I4795" s="69">
        <v>28</v>
      </c>
      <c r="J4795" s="69">
        <v>39</v>
      </c>
      <c r="K4795" s="91"/>
      <c r="L4795" s="91"/>
    </row>
    <row r="4796" spans="2:12" x14ac:dyDescent="0.25">
      <c r="B4796" s="67" t="s">
        <v>402</v>
      </c>
      <c r="C4796" s="67" t="s">
        <v>403</v>
      </c>
      <c r="D4796" s="68" t="s">
        <v>369</v>
      </c>
      <c r="E4796" s="67" t="s">
        <v>370</v>
      </c>
      <c r="F4796" s="68" t="s">
        <v>448</v>
      </c>
      <c r="G4796" s="67" t="s">
        <v>449</v>
      </c>
      <c r="H4796" s="68" t="s">
        <v>363</v>
      </c>
      <c r="I4796" s="69">
        <v>84</v>
      </c>
      <c r="J4796" s="69">
        <v>90</v>
      </c>
      <c r="K4796" s="91"/>
      <c r="L4796" s="91"/>
    </row>
    <row r="4797" spans="2:12" x14ac:dyDescent="0.25">
      <c r="B4797" s="67" t="s">
        <v>402</v>
      </c>
      <c r="C4797" s="67" t="s">
        <v>403</v>
      </c>
      <c r="D4797" s="68" t="s">
        <v>369</v>
      </c>
      <c r="E4797" s="67" t="s">
        <v>370</v>
      </c>
      <c r="F4797" s="68" t="s">
        <v>448</v>
      </c>
      <c r="G4797" s="67" t="s">
        <v>449</v>
      </c>
      <c r="H4797" s="68" t="s">
        <v>364</v>
      </c>
      <c r="I4797" s="69">
        <v>96</v>
      </c>
      <c r="J4797" s="69">
        <v>113</v>
      </c>
      <c r="K4797" s="91"/>
      <c r="L4797" s="91"/>
    </row>
    <row r="4798" spans="2:12" x14ac:dyDescent="0.25">
      <c r="B4798" s="67" t="s">
        <v>402</v>
      </c>
      <c r="C4798" s="67" t="s">
        <v>403</v>
      </c>
      <c r="D4798" s="68" t="s">
        <v>369</v>
      </c>
      <c r="E4798" s="67" t="s">
        <v>370</v>
      </c>
      <c r="F4798" s="68" t="s">
        <v>448</v>
      </c>
      <c r="G4798" s="67" t="s">
        <v>449</v>
      </c>
      <c r="H4798" s="68" t="s">
        <v>362</v>
      </c>
      <c r="I4798" s="69">
        <v>113</v>
      </c>
      <c r="J4798" s="69">
        <v>32</v>
      </c>
      <c r="K4798" s="91"/>
      <c r="L4798" s="91"/>
    </row>
    <row r="4799" spans="2:12" x14ac:dyDescent="0.25">
      <c r="B4799" s="67" t="s">
        <v>402</v>
      </c>
      <c r="C4799" s="67" t="s">
        <v>403</v>
      </c>
      <c r="D4799" s="68" t="s">
        <v>369</v>
      </c>
      <c r="E4799" s="67" t="s">
        <v>370</v>
      </c>
      <c r="F4799" s="68" t="s">
        <v>448</v>
      </c>
      <c r="G4799" s="67" t="s">
        <v>449</v>
      </c>
      <c r="H4799" s="68" t="s">
        <v>363</v>
      </c>
      <c r="I4799" s="69">
        <v>181</v>
      </c>
      <c r="J4799" s="69">
        <v>304</v>
      </c>
      <c r="K4799" s="91"/>
      <c r="L4799" s="91"/>
    </row>
    <row r="4800" spans="2:12" x14ac:dyDescent="0.25">
      <c r="B4800" s="67" t="s">
        <v>402</v>
      </c>
      <c r="C4800" s="67" t="s">
        <v>403</v>
      </c>
      <c r="D4800" s="68" t="s">
        <v>369</v>
      </c>
      <c r="E4800" s="67" t="s">
        <v>370</v>
      </c>
      <c r="F4800" s="68" t="s">
        <v>448</v>
      </c>
      <c r="G4800" s="67" t="s">
        <v>449</v>
      </c>
      <c r="H4800" s="68" t="s">
        <v>364</v>
      </c>
      <c r="I4800" s="69">
        <v>20</v>
      </c>
      <c r="J4800" s="69">
        <v>0</v>
      </c>
      <c r="K4800" s="91"/>
      <c r="L4800" s="91"/>
    </row>
    <row r="4801" spans="2:12" x14ac:dyDescent="0.25">
      <c r="B4801" s="67" t="s">
        <v>402</v>
      </c>
      <c r="C4801" s="67" t="s">
        <v>403</v>
      </c>
      <c r="D4801" s="68" t="s">
        <v>369</v>
      </c>
      <c r="E4801" s="67" t="s">
        <v>370</v>
      </c>
      <c r="F4801" s="68" t="s">
        <v>448</v>
      </c>
      <c r="G4801" s="67" t="s">
        <v>449</v>
      </c>
      <c r="H4801" s="68" t="s">
        <v>363</v>
      </c>
      <c r="I4801" s="69">
        <v>0</v>
      </c>
      <c r="J4801" s="69">
        <v>0</v>
      </c>
      <c r="K4801" s="91"/>
      <c r="L4801" s="91"/>
    </row>
    <row r="4802" spans="2:12" x14ac:dyDescent="0.25">
      <c r="B4802" s="67" t="s">
        <v>402</v>
      </c>
      <c r="C4802" s="67" t="s">
        <v>403</v>
      </c>
      <c r="D4802" s="68" t="s">
        <v>369</v>
      </c>
      <c r="E4802" s="67" t="s">
        <v>370</v>
      </c>
      <c r="F4802" s="68" t="s">
        <v>448</v>
      </c>
      <c r="G4802" s="67" t="s">
        <v>449</v>
      </c>
      <c r="H4802" s="68" t="s">
        <v>363</v>
      </c>
      <c r="I4802" s="69">
        <v>0</v>
      </c>
      <c r="J4802" s="69">
        <v>0</v>
      </c>
      <c r="K4802" s="91"/>
      <c r="L4802" s="91"/>
    </row>
    <row r="4803" spans="2:12" x14ac:dyDescent="0.25">
      <c r="B4803" s="67" t="s">
        <v>402</v>
      </c>
      <c r="C4803" s="67" t="s">
        <v>403</v>
      </c>
      <c r="D4803" s="68" t="s">
        <v>369</v>
      </c>
      <c r="E4803" s="67" t="s">
        <v>370</v>
      </c>
      <c r="F4803" s="68" t="s">
        <v>448</v>
      </c>
      <c r="G4803" s="67" t="s">
        <v>449</v>
      </c>
      <c r="H4803" s="68" t="s">
        <v>363</v>
      </c>
      <c r="I4803" s="69">
        <v>0</v>
      </c>
      <c r="J4803" s="69">
        <v>0</v>
      </c>
      <c r="K4803" s="91"/>
      <c r="L4803" s="91"/>
    </row>
    <row r="4804" spans="2:12" x14ac:dyDescent="0.25">
      <c r="B4804" s="67" t="s">
        <v>402</v>
      </c>
      <c r="C4804" s="67" t="s">
        <v>403</v>
      </c>
      <c r="D4804" s="68" t="s">
        <v>369</v>
      </c>
      <c r="E4804" s="67" t="s">
        <v>370</v>
      </c>
      <c r="F4804" s="68" t="s">
        <v>448</v>
      </c>
      <c r="G4804" s="67" t="s">
        <v>449</v>
      </c>
      <c r="H4804" s="68" t="s">
        <v>362</v>
      </c>
      <c r="I4804" s="69">
        <v>0</v>
      </c>
      <c r="J4804" s="69">
        <v>0</v>
      </c>
      <c r="K4804" s="91"/>
      <c r="L4804" s="91"/>
    </row>
    <row r="4805" spans="2:12" x14ac:dyDescent="0.25">
      <c r="B4805" s="67" t="s">
        <v>402</v>
      </c>
      <c r="C4805" s="67" t="s">
        <v>403</v>
      </c>
      <c r="D4805" s="68" t="s">
        <v>369</v>
      </c>
      <c r="E4805" s="67" t="s">
        <v>370</v>
      </c>
      <c r="F4805" s="68" t="s">
        <v>448</v>
      </c>
      <c r="G4805" s="67" t="s">
        <v>449</v>
      </c>
      <c r="H4805" s="68" t="s">
        <v>363</v>
      </c>
      <c r="I4805" s="69">
        <v>0.3296</v>
      </c>
      <c r="J4805" s="69">
        <v>8.2400000000000001E-2</v>
      </c>
      <c r="K4805" s="91"/>
      <c r="L4805" s="91"/>
    </row>
    <row r="4806" spans="2:12" x14ac:dyDescent="0.25">
      <c r="B4806" s="67" t="s">
        <v>402</v>
      </c>
      <c r="C4806" s="67" t="s">
        <v>403</v>
      </c>
      <c r="D4806" s="68" t="s">
        <v>369</v>
      </c>
      <c r="E4806" s="67" t="s">
        <v>370</v>
      </c>
      <c r="F4806" s="68" t="s">
        <v>448</v>
      </c>
      <c r="G4806" s="67" t="s">
        <v>449</v>
      </c>
      <c r="H4806" s="68" t="s">
        <v>364</v>
      </c>
      <c r="I4806" s="69">
        <v>0</v>
      </c>
      <c r="J4806" s="69">
        <v>0</v>
      </c>
      <c r="K4806" s="91"/>
      <c r="L4806" s="91"/>
    </row>
    <row r="4807" spans="2:12" x14ac:dyDescent="0.25">
      <c r="B4807" s="67" t="s">
        <v>402</v>
      </c>
      <c r="C4807" s="67" t="s">
        <v>403</v>
      </c>
      <c r="D4807" s="68" t="s">
        <v>369</v>
      </c>
      <c r="E4807" s="67" t="s">
        <v>370</v>
      </c>
      <c r="F4807" s="68" t="s">
        <v>448</v>
      </c>
      <c r="G4807" s="67" t="s">
        <v>449</v>
      </c>
      <c r="H4807" s="68" t="s">
        <v>363</v>
      </c>
      <c r="I4807" s="69">
        <v>0</v>
      </c>
      <c r="J4807" s="69">
        <v>1</v>
      </c>
      <c r="K4807" s="91"/>
      <c r="L4807" s="91"/>
    </row>
    <row r="4808" spans="2:12" x14ac:dyDescent="0.25">
      <c r="B4808" s="67" t="s">
        <v>402</v>
      </c>
      <c r="C4808" s="67" t="s">
        <v>403</v>
      </c>
      <c r="D4808" s="68" t="s">
        <v>369</v>
      </c>
      <c r="E4808" s="67" t="s">
        <v>370</v>
      </c>
      <c r="F4808" s="68" t="s">
        <v>448</v>
      </c>
      <c r="G4808" s="67" t="s">
        <v>449</v>
      </c>
      <c r="H4808" s="68" t="s">
        <v>364</v>
      </c>
      <c r="I4808" s="69">
        <v>0</v>
      </c>
      <c r="J4808" s="69">
        <v>0</v>
      </c>
      <c r="K4808" s="91"/>
      <c r="L4808" s="91"/>
    </row>
    <row r="4809" spans="2:12" x14ac:dyDescent="0.25">
      <c r="B4809" s="67" t="s">
        <v>402</v>
      </c>
      <c r="C4809" s="67" t="s">
        <v>403</v>
      </c>
      <c r="D4809" s="68" t="s">
        <v>369</v>
      </c>
      <c r="E4809" s="67" t="s">
        <v>370</v>
      </c>
      <c r="F4809" s="68" t="s">
        <v>448</v>
      </c>
      <c r="G4809" s="67" t="s">
        <v>449</v>
      </c>
      <c r="H4809" s="68" t="s">
        <v>363</v>
      </c>
      <c r="I4809" s="69">
        <v>0</v>
      </c>
      <c r="J4809" s="69">
        <v>0</v>
      </c>
      <c r="K4809" s="91"/>
      <c r="L4809" s="91"/>
    </row>
    <row r="4810" spans="2:12" x14ac:dyDescent="0.25">
      <c r="B4810" s="67" t="s">
        <v>402</v>
      </c>
      <c r="C4810" s="67" t="s">
        <v>403</v>
      </c>
      <c r="D4810" s="68" t="s">
        <v>369</v>
      </c>
      <c r="E4810" s="67" t="s">
        <v>370</v>
      </c>
      <c r="F4810" s="68" t="s">
        <v>448</v>
      </c>
      <c r="G4810" s="67" t="s">
        <v>449</v>
      </c>
      <c r="H4810" s="68" t="s">
        <v>362</v>
      </c>
      <c r="I4810" s="69">
        <v>59</v>
      </c>
      <c r="J4810" s="69">
        <v>72</v>
      </c>
      <c r="K4810" s="91"/>
      <c r="L4810" s="91"/>
    </row>
    <row r="4811" spans="2:12" x14ac:dyDescent="0.25">
      <c r="B4811" s="67" t="s">
        <v>402</v>
      </c>
      <c r="C4811" s="67" t="s">
        <v>403</v>
      </c>
      <c r="D4811" s="68" t="s">
        <v>369</v>
      </c>
      <c r="E4811" s="67" t="s">
        <v>370</v>
      </c>
      <c r="F4811" s="68" t="s">
        <v>448</v>
      </c>
      <c r="G4811" s="67" t="s">
        <v>449</v>
      </c>
      <c r="H4811" s="68" t="s">
        <v>363</v>
      </c>
      <c r="I4811" s="69">
        <v>15</v>
      </c>
      <c r="J4811" s="69">
        <v>14</v>
      </c>
      <c r="K4811" s="91"/>
      <c r="L4811" s="91"/>
    </row>
    <row r="4812" spans="2:12" x14ac:dyDescent="0.25">
      <c r="B4812" s="67" t="s">
        <v>402</v>
      </c>
      <c r="C4812" s="67" t="s">
        <v>403</v>
      </c>
      <c r="D4812" s="68" t="s">
        <v>369</v>
      </c>
      <c r="E4812" s="67" t="s">
        <v>370</v>
      </c>
      <c r="F4812" s="68" t="s">
        <v>448</v>
      </c>
      <c r="G4812" s="67" t="s">
        <v>449</v>
      </c>
      <c r="H4812" s="68" t="s">
        <v>364</v>
      </c>
      <c r="I4812" s="69">
        <v>45</v>
      </c>
      <c r="J4812" s="69">
        <v>15</v>
      </c>
      <c r="K4812" s="91"/>
      <c r="L4812" s="91"/>
    </row>
    <row r="4813" spans="2:12" x14ac:dyDescent="0.25">
      <c r="B4813" s="67" t="s">
        <v>402</v>
      </c>
      <c r="C4813" s="67" t="s">
        <v>403</v>
      </c>
      <c r="D4813" s="68" t="s">
        <v>369</v>
      </c>
      <c r="E4813" s="67" t="s">
        <v>370</v>
      </c>
      <c r="F4813" s="68" t="s">
        <v>448</v>
      </c>
      <c r="G4813" s="67" t="s">
        <v>449</v>
      </c>
      <c r="H4813" s="68" t="s">
        <v>363</v>
      </c>
      <c r="I4813" s="69">
        <v>0</v>
      </c>
      <c r="J4813" s="69">
        <v>0</v>
      </c>
      <c r="K4813" s="91"/>
      <c r="L4813" s="91"/>
    </row>
    <row r="4814" spans="2:12" x14ac:dyDescent="0.25">
      <c r="B4814" s="67" t="s">
        <v>402</v>
      </c>
      <c r="C4814" s="67" t="s">
        <v>403</v>
      </c>
      <c r="D4814" s="68" t="s">
        <v>369</v>
      </c>
      <c r="E4814" s="67" t="s">
        <v>370</v>
      </c>
      <c r="F4814" s="68" t="s">
        <v>448</v>
      </c>
      <c r="G4814" s="67" t="s">
        <v>449</v>
      </c>
      <c r="H4814" s="68" t="s">
        <v>362</v>
      </c>
      <c r="I4814" s="69">
        <v>0</v>
      </c>
      <c r="J4814" s="69">
        <v>0</v>
      </c>
      <c r="K4814" s="91"/>
      <c r="L4814" s="91"/>
    </row>
    <row r="4815" spans="2:12" x14ac:dyDescent="0.25">
      <c r="B4815" s="67" t="s">
        <v>402</v>
      </c>
      <c r="C4815" s="67" t="s">
        <v>403</v>
      </c>
      <c r="D4815" s="68" t="s">
        <v>369</v>
      </c>
      <c r="E4815" s="67" t="s">
        <v>370</v>
      </c>
      <c r="F4815" s="68" t="s">
        <v>448</v>
      </c>
      <c r="G4815" s="67" t="s">
        <v>449</v>
      </c>
      <c r="H4815" s="68" t="s">
        <v>363</v>
      </c>
      <c r="I4815" s="69">
        <v>0</v>
      </c>
      <c r="J4815" s="69">
        <v>0</v>
      </c>
      <c r="K4815" s="91"/>
      <c r="L4815" s="91"/>
    </row>
    <row r="4816" spans="2:12" x14ac:dyDescent="0.25">
      <c r="B4816" s="67" t="s">
        <v>402</v>
      </c>
      <c r="C4816" s="67" t="s">
        <v>403</v>
      </c>
      <c r="D4816" s="68" t="s">
        <v>369</v>
      </c>
      <c r="E4816" s="67" t="s">
        <v>370</v>
      </c>
      <c r="F4816" s="68" t="s">
        <v>448</v>
      </c>
      <c r="G4816" s="67" t="s">
        <v>449</v>
      </c>
      <c r="H4816" s="68" t="s">
        <v>364</v>
      </c>
      <c r="I4816" s="69">
        <v>0</v>
      </c>
      <c r="J4816" s="69">
        <v>0</v>
      </c>
      <c r="K4816" s="91"/>
      <c r="L4816" s="91"/>
    </row>
    <row r="4817" spans="2:12" x14ac:dyDescent="0.25">
      <c r="B4817" s="67" t="s">
        <v>402</v>
      </c>
      <c r="C4817" s="67" t="s">
        <v>403</v>
      </c>
      <c r="D4817" s="68" t="s">
        <v>369</v>
      </c>
      <c r="E4817" s="67" t="s">
        <v>370</v>
      </c>
      <c r="F4817" s="68" t="s">
        <v>448</v>
      </c>
      <c r="G4817" s="67" t="s">
        <v>449</v>
      </c>
      <c r="H4817" s="68" t="s">
        <v>362</v>
      </c>
      <c r="I4817" s="69">
        <v>64</v>
      </c>
      <c r="J4817" s="69">
        <v>31</v>
      </c>
      <c r="K4817" s="91"/>
      <c r="L4817" s="91"/>
    </row>
    <row r="4818" spans="2:12" x14ac:dyDescent="0.25">
      <c r="B4818" s="67" t="s">
        <v>402</v>
      </c>
      <c r="C4818" s="67" t="s">
        <v>403</v>
      </c>
      <c r="D4818" s="68" t="s">
        <v>369</v>
      </c>
      <c r="E4818" s="67" t="s">
        <v>370</v>
      </c>
      <c r="F4818" s="68" t="s">
        <v>448</v>
      </c>
      <c r="G4818" s="67" t="s">
        <v>449</v>
      </c>
      <c r="H4818" s="68" t="s">
        <v>363</v>
      </c>
      <c r="I4818" s="69">
        <v>129</v>
      </c>
      <c r="J4818" s="69">
        <v>137</v>
      </c>
      <c r="K4818" s="91"/>
      <c r="L4818" s="91"/>
    </row>
    <row r="4819" spans="2:12" x14ac:dyDescent="0.25">
      <c r="B4819" s="67" t="s">
        <v>402</v>
      </c>
      <c r="C4819" s="67" t="s">
        <v>403</v>
      </c>
      <c r="D4819" s="68" t="s">
        <v>369</v>
      </c>
      <c r="E4819" s="67" t="s">
        <v>370</v>
      </c>
      <c r="F4819" s="68" t="s">
        <v>448</v>
      </c>
      <c r="G4819" s="67" t="s">
        <v>449</v>
      </c>
      <c r="H4819" s="68" t="s">
        <v>364</v>
      </c>
      <c r="I4819" s="69">
        <v>18</v>
      </c>
      <c r="J4819" s="69">
        <v>0</v>
      </c>
      <c r="K4819" s="91"/>
      <c r="L4819" s="91"/>
    </row>
    <row r="4820" spans="2:12" x14ac:dyDescent="0.25">
      <c r="B4820" s="67" t="s">
        <v>402</v>
      </c>
      <c r="C4820" s="67" t="s">
        <v>403</v>
      </c>
      <c r="D4820" s="68" t="s">
        <v>369</v>
      </c>
      <c r="E4820" s="67" t="s">
        <v>370</v>
      </c>
      <c r="F4820" s="68" t="s">
        <v>448</v>
      </c>
      <c r="G4820" s="67" t="s">
        <v>449</v>
      </c>
      <c r="H4820" s="68" t="s">
        <v>362</v>
      </c>
      <c r="I4820" s="69">
        <v>70</v>
      </c>
      <c r="J4820" s="69">
        <v>123</v>
      </c>
      <c r="K4820" s="91"/>
      <c r="L4820" s="91"/>
    </row>
    <row r="4821" spans="2:12" x14ac:dyDescent="0.25">
      <c r="B4821" s="67" t="s">
        <v>402</v>
      </c>
      <c r="C4821" s="67" t="s">
        <v>403</v>
      </c>
      <c r="D4821" s="68" t="s">
        <v>369</v>
      </c>
      <c r="E4821" s="67" t="s">
        <v>370</v>
      </c>
      <c r="F4821" s="68" t="s">
        <v>448</v>
      </c>
      <c r="G4821" s="67" t="s">
        <v>449</v>
      </c>
      <c r="H4821" s="68" t="s">
        <v>363</v>
      </c>
      <c r="I4821" s="69">
        <v>105</v>
      </c>
      <c r="J4821" s="69">
        <v>323</v>
      </c>
      <c r="K4821" s="91"/>
      <c r="L4821" s="91"/>
    </row>
    <row r="4822" spans="2:12" x14ac:dyDescent="0.25">
      <c r="B4822" s="67" t="s">
        <v>402</v>
      </c>
      <c r="C4822" s="67" t="s">
        <v>403</v>
      </c>
      <c r="D4822" s="68" t="s">
        <v>369</v>
      </c>
      <c r="E4822" s="67" t="s">
        <v>370</v>
      </c>
      <c r="F4822" s="68" t="s">
        <v>448</v>
      </c>
      <c r="G4822" s="67" t="s">
        <v>449</v>
      </c>
      <c r="H4822" s="68" t="s">
        <v>364</v>
      </c>
      <c r="I4822" s="69">
        <v>62</v>
      </c>
      <c r="J4822" s="69">
        <v>104</v>
      </c>
      <c r="K4822" s="91"/>
      <c r="L4822" s="91"/>
    </row>
    <row r="4823" spans="2:12" x14ac:dyDescent="0.25">
      <c r="B4823" s="67" t="s">
        <v>402</v>
      </c>
      <c r="C4823" s="67" t="s">
        <v>403</v>
      </c>
      <c r="D4823" s="68" t="s">
        <v>369</v>
      </c>
      <c r="E4823" s="67" t="s">
        <v>370</v>
      </c>
      <c r="F4823" s="68" t="s">
        <v>448</v>
      </c>
      <c r="G4823" s="67" t="s">
        <v>449</v>
      </c>
      <c r="H4823" s="68" t="s">
        <v>362</v>
      </c>
      <c r="I4823" s="69">
        <v>0</v>
      </c>
      <c r="J4823" s="69">
        <v>0</v>
      </c>
      <c r="K4823" s="91"/>
      <c r="L4823" s="91"/>
    </row>
    <row r="4824" spans="2:12" x14ac:dyDescent="0.25">
      <c r="B4824" s="67" t="s">
        <v>402</v>
      </c>
      <c r="C4824" s="67" t="s">
        <v>403</v>
      </c>
      <c r="D4824" s="68" t="s">
        <v>369</v>
      </c>
      <c r="E4824" s="67" t="s">
        <v>370</v>
      </c>
      <c r="F4824" s="68" t="s">
        <v>448</v>
      </c>
      <c r="G4824" s="67" t="s">
        <v>449</v>
      </c>
      <c r="H4824" s="68" t="s">
        <v>363</v>
      </c>
      <c r="I4824" s="69">
        <v>21</v>
      </c>
      <c r="J4824" s="69">
        <v>14</v>
      </c>
      <c r="K4824" s="91"/>
      <c r="L4824" s="91"/>
    </row>
    <row r="4825" spans="2:12" x14ac:dyDescent="0.25">
      <c r="B4825" s="67" t="s">
        <v>402</v>
      </c>
      <c r="C4825" s="67" t="s">
        <v>403</v>
      </c>
      <c r="D4825" s="68" t="s">
        <v>369</v>
      </c>
      <c r="E4825" s="67" t="s">
        <v>370</v>
      </c>
      <c r="F4825" s="68" t="s">
        <v>448</v>
      </c>
      <c r="G4825" s="67" t="s">
        <v>449</v>
      </c>
      <c r="H4825" s="68" t="s">
        <v>362</v>
      </c>
      <c r="I4825" s="69">
        <v>63</v>
      </c>
      <c r="J4825" s="69">
        <v>20</v>
      </c>
      <c r="K4825" s="91"/>
      <c r="L4825" s="91"/>
    </row>
    <row r="4826" spans="2:12" x14ac:dyDescent="0.25">
      <c r="B4826" s="67" t="s">
        <v>402</v>
      </c>
      <c r="C4826" s="67" t="s">
        <v>403</v>
      </c>
      <c r="D4826" s="68" t="s">
        <v>369</v>
      </c>
      <c r="E4826" s="67" t="s">
        <v>370</v>
      </c>
      <c r="F4826" s="68" t="s">
        <v>448</v>
      </c>
      <c r="G4826" s="67" t="s">
        <v>449</v>
      </c>
      <c r="H4826" s="68" t="s">
        <v>363</v>
      </c>
      <c r="I4826" s="69">
        <v>106</v>
      </c>
      <c r="J4826" s="69">
        <v>0</v>
      </c>
      <c r="K4826" s="91"/>
      <c r="L4826" s="91"/>
    </row>
    <row r="4827" spans="2:12" x14ac:dyDescent="0.25">
      <c r="B4827" s="67" t="s">
        <v>402</v>
      </c>
      <c r="C4827" s="67" t="s">
        <v>403</v>
      </c>
      <c r="D4827" s="68" t="s">
        <v>369</v>
      </c>
      <c r="E4827" s="67" t="s">
        <v>370</v>
      </c>
      <c r="F4827" s="68" t="s">
        <v>448</v>
      </c>
      <c r="G4827" s="67" t="s">
        <v>449</v>
      </c>
      <c r="H4827" s="68" t="s">
        <v>364</v>
      </c>
      <c r="I4827" s="69">
        <v>4</v>
      </c>
      <c r="J4827" s="69">
        <v>14</v>
      </c>
      <c r="K4827" s="91"/>
      <c r="L4827" s="91"/>
    </row>
    <row r="4828" spans="2:12" x14ac:dyDescent="0.25">
      <c r="B4828" s="67" t="s">
        <v>402</v>
      </c>
      <c r="C4828" s="67" t="s">
        <v>403</v>
      </c>
      <c r="D4828" s="68" t="s">
        <v>369</v>
      </c>
      <c r="E4828" s="67" t="s">
        <v>370</v>
      </c>
      <c r="F4828" s="68" t="s">
        <v>448</v>
      </c>
      <c r="G4828" s="67" t="s">
        <v>449</v>
      </c>
      <c r="H4828" s="68" t="s">
        <v>362</v>
      </c>
      <c r="I4828" s="69">
        <v>0</v>
      </c>
      <c r="J4828" s="69">
        <v>0</v>
      </c>
      <c r="K4828" s="91"/>
      <c r="L4828" s="91"/>
    </row>
    <row r="4829" spans="2:12" x14ac:dyDescent="0.25">
      <c r="B4829" s="67" t="s">
        <v>402</v>
      </c>
      <c r="C4829" s="67" t="s">
        <v>403</v>
      </c>
      <c r="D4829" s="68" t="s">
        <v>369</v>
      </c>
      <c r="E4829" s="67" t="s">
        <v>370</v>
      </c>
      <c r="F4829" s="68" t="s">
        <v>448</v>
      </c>
      <c r="G4829" s="67" t="s">
        <v>449</v>
      </c>
      <c r="H4829" s="68" t="s">
        <v>363</v>
      </c>
      <c r="I4829" s="69">
        <v>0</v>
      </c>
      <c r="J4829" s="69">
        <v>0</v>
      </c>
      <c r="K4829" s="91"/>
      <c r="L4829" s="91"/>
    </row>
    <row r="4830" spans="2:12" x14ac:dyDescent="0.25">
      <c r="B4830" s="67" t="s">
        <v>402</v>
      </c>
      <c r="C4830" s="67" t="s">
        <v>403</v>
      </c>
      <c r="D4830" s="68" t="s">
        <v>369</v>
      </c>
      <c r="E4830" s="67" t="s">
        <v>370</v>
      </c>
      <c r="F4830" s="68" t="s">
        <v>448</v>
      </c>
      <c r="G4830" s="67" t="s">
        <v>449</v>
      </c>
      <c r="H4830" s="68" t="s">
        <v>362</v>
      </c>
      <c r="I4830" s="69">
        <v>0</v>
      </c>
      <c r="J4830" s="69">
        <v>10</v>
      </c>
      <c r="K4830" s="91"/>
      <c r="L4830" s="91"/>
    </row>
    <row r="4831" spans="2:12" x14ac:dyDescent="0.25">
      <c r="B4831" s="67" t="s">
        <v>402</v>
      </c>
      <c r="C4831" s="67" t="s">
        <v>403</v>
      </c>
      <c r="D4831" s="68" t="s">
        <v>369</v>
      </c>
      <c r="E4831" s="67" t="s">
        <v>370</v>
      </c>
      <c r="F4831" s="68" t="s">
        <v>448</v>
      </c>
      <c r="G4831" s="67" t="s">
        <v>449</v>
      </c>
      <c r="H4831" s="68" t="s">
        <v>363</v>
      </c>
      <c r="I4831" s="69">
        <v>0</v>
      </c>
      <c r="J4831" s="69">
        <v>15</v>
      </c>
      <c r="K4831" s="91"/>
      <c r="L4831" s="91"/>
    </row>
    <row r="4832" spans="2:12" x14ac:dyDescent="0.25">
      <c r="B4832" s="67" t="s">
        <v>402</v>
      </c>
      <c r="C4832" s="67" t="s">
        <v>403</v>
      </c>
      <c r="D4832" s="68" t="s">
        <v>369</v>
      </c>
      <c r="E4832" s="67" t="s">
        <v>370</v>
      </c>
      <c r="F4832" s="68" t="s">
        <v>448</v>
      </c>
      <c r="G4832" s="67" t="s">
        <v>449</v>
      </c>
      <c r="H4832" s="68" t="s">
        <v>364</v>
      </c>
      <c r="I4832" s="69">
        <v>0</v>
      </c>
      <c r="J4832" s="69">
        <v>0</v>
      </c>
      <c r="K4832" s="91"/>
      <c r="L4832" s="91"/>
    </row>
    <row r="4833" spans="2:12" x14ac:dyDescent="0.25">
      <c r="B4833" s="67" t="s">
        <v>402</v>
      </c>
      <c r="C4833" s="67" t="s">
        <v>403</v>
      </c>
      <c r="D4833" s="68" t="s">
        <v>369</v>
      </c>
      <c r="E4833" s="67" t="s">
        <v>370</v>
      </c>
      <c r="F4833" s="68" t="s">
        <v>448</v>
      </c>
      <c r="G4833" s="67" t="s">
        <v>449</v>
      </c>
      <c r="H4833" s="68" t="s">
        <v>362</v>
      </c>
      <c r="I4833" s="69">
        <v>33</v>
      </c>
      <c r="J4833" s="69">
        <v>44</v>
      </c>
      <c r="K4833" s="91"/>
      <c r="L4833" s="91"/>
    </row>
    <row r="4834" spans="2:12" x14ac:dyDescent="0.25">
      <c r="B4834" s="67" t="s">
        <v>402</v>
      </c>
      <c r="C4834" s="67" t="s">
        <v>403</v>
      </c>
      <c r="D4834" s="68" t="s">
        <v>369</v>
      </c>
      <c r="E4834" s="67" t="s">
        <v>370</v>
      </c>
      <c r="F4834" s="68" t="s">
        <v>448</v>
      </c>
      <c r="G4834" s="67" t="s">
        <v>449</v>
      </c>
      <c r="H4834" s="68" t="s">
        <v>363</v>
      </c>
      <c r="I4834" s="69">
        <v>55</v>
      </c>
      <c r="J4834" s="69">
        <v>50</v>
      </c>
      <c r="K4834" s="91"/>
      <c r="L4834" s="91"/>
    </row>
    <row r="4835" spans="2:12" x14ac:dyDescent="0.25">
      <c r="B4835" s="67" t="s">
        <v>402</v>
      </c>
      <c r="C4835" s="67" t="s">
        <v>403</v>
      </c>
      <c r="D4835" s="68" t="s">
        <v>369</v>
      </c>
      <c r="E4835" s="67" t="s">
        <v>370</v>
      </c>
      <c r="F4835" s="68" t="s">
        <v>448</v>
      </c>
      <c r="G4835" s="67" t="s">
        <v>449</v>
      </c>
      <c r="H4835" s="68" t="s">
        <v>364</v>
      </c>
      <c r="I4835" s="69">
        <v>0</v>
      </c>
      <c r="J4835" s="69">
        <v>0</v>
      </c>
      <c r="K4835" s="91"/>
      <c r="L4835" s="91"/>
    </row>
    <row r="4836" spans="2:12" x14ac:dyDescent="0.25">
      <c r="B4836" s="67" t="s">
        <v>402</v>
      </c>
      <c r="C4836" s="67" t="s">
        <v>403</v>
      </c>
      <c r="D4836" s="68" t="s">
        <v>369</v>
      </c>
      <c r="E4836" s="67" t="s">
        <v>370</v>
      </c>
      <c r="F4836" s="68" t="s">
        <v>448</v>
      </c>
      <c r="G4836" s="67" t="s">
        <v>449</v>
      </c>
      <c r="H4836" s="68" t="s">
        <v>362</v>
      </c>
      <c r="I4836" s="69">
        <v>0</v>
      </c>
      <c r="J4836" s="69">
        <v>0</v>
      </c>
      <c r="K4836" s="91"/>
      <c r="L4836" s="91"/>
    </row>
    <row r="4837" spans="2:12" x14ac:dyDescent="0.25">
      <c r="B4837" s="67" t="s">
        <v>402</v>
      </c>
      <c r="C4837" s="67" t="s">
        <v>403</v>
      </c>
      <c r="D4837" s="68" t="s">
        <v>369</v>
      </c>
      <c r="E4837" s="67" t="s">
        <v>370</v>
      </c>
      <c r="F4837" s="68" t="s">
        <v>448</v>
      </c>
      <c r="G4837" s="67" t="s">
        <v>449</v>
      </c>
      <c r="H4837" s="68" t="s">
        <v>363</v>
      </c>
      <c r="I4837" s="69">
        <v>0</v>
      </c>
      <c r="J4837" s="69">
        <v>0</v>
      </c>
      <c r="K4837" s="91"/>
      <c r="L4837" s="91"/>
    </row>
    <row r="4838" spans="2:12" x14ac:dyDescent="0.25">
      <c r="B4838" s="67" t="s">
        <v>402</v>
      </c>
      <c r="C4838" s="67" t="s">
        <v>403</v>
      </c>
      <c r="D4838" s="68" t="s">
        <v>369</v>
      </c>
      <c r="E4838" s="67" t="s">
        <v>370</v>
      </c>
      <c r="F4838" s="68" t="s">
        <v>448</v>
      </c>
      <c r="G4838" s="67" t="s">
        <v>449</v>
      </c>
      <c r="H4838" s="68" t="s">
        <v>364</v>
      </c>
      <c r="I4838" s="69">
        <v>0</v>
      </c>
      <c r="J4838" s="69">
        <v>0</v>
      </c>
      <c r="K4838" s="91"/>
      <c r="L4838" s="91"/>
    </row>
    <row r="4839" spans="2:12" x14ac:dyDescent="0.25">
      <c r="B4839" s="67" t="s">
        <v>402</v>
      </c>
      <c r="C4839" s="67" t="s">
        <v>403</v>
      </c>
      <c r="D4839" s="68" t="s">
        <v>369</v>
      </c>
      <c r="E4839" s="67" t="s">
        <v>370</v>
      </c>
      <c r="F4839" s="68" t="s">
        <v>448</v>
      </c>
      <c r="G4839" s="67" t="s">
        <v>449</v>
      </c>
      <c r="H4839" s="68" t="s">
        <v>362</v>
      </c>
      <c r="I4839" s="69">
        <v>5</v>
      </c>
      <c r="J4839" s="69">
        <v>5</v>
      </c>
      <c r="K4839" s="91"/>
      <c r="L4839" s="91"/>
    </row>
    <row r="4840" spans="2:12" x14ac:dyDescent="0.25">
      <c r="B4840" s="67" t="s">
        <v>402</v>
      </c>
      <c r="C4840" s="67" t="s">
        <v>403</v>
      </c>
      <c r="D4840" s="68" t="s">
        <v>369</v>
      </c>
      <c r="E4840" s="67" t="s">
        <v>370</v>
      </c>
      <c r="F4840" s="68" t="s">
        <v>448</v>
      </c>
      <c r="G4840" s="67" t="s">
        <v>449</v>
      </c>
      <c r="H4840" s="68" t="s">
        <v>363</v>
      </c>
      <c r="I4840" s="69">
        <v>56</v>
      </c>
      <c r="J4840" s="69">
        <v>60</v>
      </c>
      <c r="K4840" s="91"/>
      <c r="L4840" s="91"/>
    </row>
    <row r="4841" spans="2:12" x14ac:dyDescent="0.25">
      <c r="B4841" s="67" t="s">
        <v>402</v>
      </c>
      <c r="C4841" s="67" t="s">
        <v>403</v>
      </c>
      <c r="D4841" s="68" t="s">
        <v>369</v>
      </c>
      <c r="E4841" s="67" t="s">
        <v>370</v>
      </c>
      <c r="F4841" s="68" t="s">
        <v>448</v>
      </c>
      <c r="G4841" s="67" t="s">
        <v>449</v>
      </c>
      <c r="H4841" s="68" t="s">
        <v>364</v>
      </c>
      <c r="I4841" s="69">
        <v>0</v>
      </c>
      <c r="J4841" s="69">
        <v>2</v>
      </c>
      <c r="K4841" s="91"/>
      <c r="L4841" s="91"/>
    </row>
    <row r="4842" spans="2:12" x14ac:dyDescent="0.25">
      <c r="B4842" s="67" t="s">
        <v>402</v>
      </c>
      <c r="C4842" s="67" t="s">
        <v>403</v>
      </c>
      <c r="D4842" s="68" t="s">
        <v>369</v>
      </c>
      <c r="E4842" s="67" t="s">
        <v>370</v>
      </c>
      <c r="F4842" s="68" t="s">
        <v>448</v>
      </c>
      <c r="G4842" s="67" t="s">
        <v>449</v>
      </c>
      <c r="H4842" s="68" t="s">
        <v>364</v>
      </c>
      <c r="I4842" s="69">
        <v>0</v>
      </c>
      <c r="J4842" s="69">
        <v>0</v>
      </c>
      <c r="K4842" s="91"/>
      <c r="L4842" s="91"/>
    </row>
    <row r="4843" spans="2:12" x14ac:dyDescent="0.25">
      <c r="B4843" s="67" t="s">
        <v>402</v>
      </c>
      <c r="C4843" s="67" t="s">
        <v>403</v>
      </c>
      <c r="D4843" s="68" t="s">
        <v>369</v>
      </c>
      <c r="E4843" s="67" t="s">
        <v>370</v>
      </c>
      <c r="F4843" s="68" t="s">
        <v>448</v>
      </c>
      <c r="G4843" s="67" t="s">
        <v>449</v>
      </c>
      <c r="H4843" s="68" t="s">
        <v>363</v>
      </c>
      <c r="I4843" s="69">
        <v>24</v>
      </c>
      <c r="J4843" s="69">
        <v>8</v>
      </c>
      <c r="K4843" s="91"/>
      <c r="L4843" s="91"/>
    </row>
    <row r="4844" spans="2:12" x14ac:dyDescent="0.25">
      <c r="B4844" s="67" t="s">
        <v>402</v>
      </c>
      <c r="C4844" s="67" t="s">
        <v>403</v>
      </c>
      <c r="D4844" s="68" t="s">
        <v>369</v>
      </c>
      <c r="E4844" s="67" t="s">
        <v>370</v>
      </c>
      <c r="F4844" s="68" t="s">
        <v>448</v>
      </c>
      <c r="G4844" s="67" t="s">
        <v>449</v>
      </c>
      <c r="H4844" s="68" t="s">
        <v>362</v>
      </c>
      <c r="I4844" s="69">
        <v>0</v>
      </c>
      <c r="J4844" s="69">
        <v>0</v>
      </c>
      <c r="K4844" s="91"/>
      <c r="L4844" s="91"/>
    </row>
    <row r="4845" spans="2:12" x14ac:dyDescent="0.25">
      <c r="B4845" s="67" t="s">
        <v>402</v>
      </c>
      <c r="C4845" s="67" t="s">
        <v>403</v>
      </c>
      <c r="D4845" s="68" t="s">
        <v>369</v>
      </c>
      <c r="E4845" s="67" t="s">
        <v>370</v>
      </c>
      <c r="F4845" s="68" t="s">
        <v>448</v>
      </c>
      <c r="G4845" s="67" t="s">
        <v>449</v>
      </c>
      <c r="H4845" s="68" t="s">
        <v>363</v>
      </c>
      <c r="I4845" s="69">
        <v>8</v>
      </c>
      <c r="J4845" s="69">
        <v>62</v>
      </c>
      <c r="K4845" s="91"/>
      <c r="L4845" s="91"/>
    </row>
    <row r="4846" spans="2:12" x14ac:dyDescent="0.25">
      <c r="B4846" s="67" t="s">
        <v>402</v>
      </c>
      <c r="C4846" s="67" t="s">
        <v>403</v>
      </c>
      <c r="D4846" s="68" t="s">
        <v>369</v>
      </c>
      <c r="E4846" s="67" t="s">
        <v>370</v>
      </c>
      <c r="F4846" s="68" t="s">
        <v>448</v>
      </c>
      <c r="G4846" s="67" t="s">
        <v>449</v>
      </c>
      <c r="H4846" s="68" t="s">
        <v>362</v>
      </c>
      <c r="I4846" s="69">
        <v>0</v>
      </c>
      <c r="J4846" s="69">
        <v>9</v>
      </c>
      <c r="K4846" s="91"/>
      <c r="L4846" s="91"/>
    </row>
    <row r="4847" spans="2:12" x14ac:dyDescent="0.25">
      <c r="B4847" s="67" t="s">
        <v>402</v>
      </c>
      <c r="C4847" s="67" t="s">
        <v>403</v>
      </c>
      <c r="D4847" s="68" t="s">
        <v>369</v>
      </c>
      <c r="E4847" s="67" t="s">
        <v>370</v>
      </c>
      <c r="F4847" s="68" t="s">
        <v>448</v>
      </c>
      <c r="G4847" s="67" t="s">
        <v>449</v>
      </c>
      <c r="H4847" s="68" t="s">
        <v>363</v>
      </c>
      <c r="I4847" s="69">
        <v>3</v>
      </c>
      <c r="J4847" s="69">
        <v>24</v>
      </c>
      <c r="K4847" s="91"/>
      <c r="L4847" s="91"/>
    </row>
    <row r="4848" spans="2:12" x14ac:dyDescent="0.25">
      <c r="B4848" s="67" t="s">
        <v>402</v>
      </c>
      <c r="C4848" s="67" t="s">
        <v>403</v>
      </c>
      <c r="D4848" s="68" t="s">
        <v>369</v>
      </c>
      <c r="E4848" s="67" t="s">
        <v>370</v>
      </c>
      <c r="F4848" s="68" t="s">
        <v>448</v>
      </c>
      <c r="G4848" s="67" t="s">
        <v>449</v>
      </c>
      <c r="H4848" s="68" t="s">
        <v>364</v>
      </c>
      <c r="I4848" s="69">
        <v>47</v>
      </c>
      <c r="J4848" s="69">
        <v>24</v>
      </c>
      <c r="K4848" s="91"/>
      <c r="L4848" s="91"/>
    </row>
    <row r="4849" spans="2:12" x14ac:dyDescent="0.25">
      <c r="B4849" s="67" t="s">
        <v>402</v>
      </c>
      <c r="C4849" s="67" t="s">
        <v>403</v>
      </c>
      <c r="D4849" s="68" t="s">
        <v>369</v>
      </c>
      <c r="E4849" s="67" t="s">
        <v>370</v>
      </c>
      <c r="F4849" s="68" t="s">
        <v>448</v>
      </c>
      <c r="G4849" s="67" t="s">
        <v>449</v>
      </c>
      <c r="H4849" s="68" t="s">
        <v>362</v>
      </c>
      <c r="I4849" s="69">
        <v>60</v>
      </c>
      <c r="J4849" s="69">
        <v>106</v>
      </c>
      <c r="K4849" s="91"/>
      <c r="L4849" s="91"/>
    </row>
    <row r="4850" spans="2:12" x14ac:dyDescent="0.25">
      <c r="B4850" s="67" t="s">
        <v>402</v>
      </c>
      <c r="C4850" s="67" t="s">
        <v>403</v>
      </c>
      <c r="D4850" s="68" t="s">
        <v>369</v>
      </c>
      <c r="E4850" s="67" t="s">
        <v>370</v>
      </c>
      <c r="F4850" s="68" t="s">
        <v>448</v>
      </c>
      <c r="G4850" s="67" t="s">
        <v>449</v>
      </c>
      <c r="H4850" s="68" t="s">
        <v>363</v>
      </c>
      <c r="I4850" s="69">
        <v>133</v>
      </c>
      <c r="J4850" s="69">
        <v>215</v>
      </c>
      <c r="K4850" s="91"/>
      <c r="L4850" s="91"/>
    </row>
    <row r="4851" spans="2:12" x14ac:dyDescent="0.25">
      <c r="B4851" s="67" t="s">
        <v>402</v>
      </c>
      <c r="C4851" s="67" t="s">
        <v>403</v>
      </c>
      <c r="D4851" s="68" t="s">
        <v>369</v>
      </c>
      <c r="E4851" s="67" t="s">
        <v>370</v>
      </c>
      <c r="F4851" s="68" t="s">
        <v>448</v>
      </c>
      <c r="G4851" s="67" t="s">
        <v>449</v>
      </c>
      <c r="H4851" s="68" t="s">
        <v>364</v>
      </c>
      <c r="I4851" s="69">
        <v>27</v>
      </c>
      <c r="J4851" s="69">
        <v>25</v>
      </c>
      <c r="K4851" s="91"/>
      <c r="L4851" s="91"/>
    </row>
    <row r="4852" spans="2:12" x14ac:dyDescent="0.25">
      <c r="B4852" s="67" t="s">
        <v>402</v>
      </c>
      <c r="C4852" s="67" t="s">
        <v>403</v>
      </c>
      <c r="D4852" s="68" t="s">
        <v>369</v>
      </c>
      <c r="E4852" s="67" t="s">
        <v>370</v>
      </c>
      <c r="F4852" s="68" t="s">
        <v>448</v>
      </c>
      <c r="G4852" s="67" t="s">
        <v>449</v>
      </c>
      <c r="H4852" s="68" t="s">
        <v>362</v>
      </c>
      <c r="I4852" s="69">
        <v>0</v>
      </c>
      <c r="J4852" s="69">
        <v>0</v>
      </c>
      <c r="K4852" s="91"/>
      <c r="L4852" s="91"/>
    </row>
    <row r="4853" spans="2:12" x14ac:dyDescent="0.25">
      <c r="B4853" s="67" t="s">
        <v>402</v>
      </c>
      <c r="C4853" s="67" t="s">
        <v>403</v>
      </c>
      <c r="D4853" s="68" t="s">
        <v>369</v>
      </c>
      <c r="E4853" s="67" t="s">
        <v>370</v>
      </c>
      <c r="F4853" s="68" t="s">
        <v>448</v>
      </c>
      <c r="G4853" s="67" t="s">
        <v>449</v>
      </c>
      <c r="H4853" s="68" t="s">
        <v>363</v>
      </c>
      <c r="I4853" s="69">
        <v>6</v>
      </c>
      <c r="J4853" s="69">
        <v>0</v>
      </c>
      <c r="K4853" s="91"/>
      <c r="L4853" s="91"/>
    </row>
    <row r="4854" spans="2:12" x14ac:dyDescent="0.25">
      <c r="B4854" s="67" t="s">
        <v>402</v>
      </c>
      <c r="C4854" s="67" t="s">
        <v>403</v>
      </c>
      <c r="D4854" s="68" t="s">
        <v>369</v>
      </c>
      <c r="E4854" s="67" t="s">
        <v>370</v>
      </c>
      <c r="F4854" s="68" t="s">
        <v>448</v>
      </c>
      <c r="G4854" s="67" t="s">
        <v>449</v>
      </c>
      <c r="H4854" s="68" t="s">
        <v>364</v>
      </c>
      <c r="I4854" s="69">
        <v>49</v>
      </c>
      <c r="J4854" s="69">
        <v>24</v>
      </c>
      <c r="K4854" s="91"/>
      <c r="L4854" s="91"/>
    </row>
    <row r="4855" spans="2:12" x14ac:dyDescent="0.25">
      <c r="B4855" s="67" t="s">
        <v>402</v>
      </c>
      <c r="C4855" s="67" t="s">
        <v>403</v>
      </c>
      <c r="D4855" s="68" t="s">
        <v>369</v>
      </c>
      <c r="E4855" s="67" t="s">
        <v>370</v>
      </c>
      <c r="F4855" s="68" t="s">
        <v>448</v>
      </c>
      <c r="G4855" s="67" t="s">
        <v>449</v>
      </c>
      <c r="H4855" s="68" t="s">
        <v>363</v>
      </c>
      <c r="I4855" s="69">
        <v>0</v>
      </c>
      <c r="J4855" s="69">
        <v>0</v>
      </c>
      <c r="K4855" s="91"/>
      <c r="L4855" s="91"/>
    </row>
    <row r="4856" spans="2:12" x14ac:dyDescent="0.25">
      <c r="B4856" s="67" t="s">
        <v>402</v>
      </c>
      <c r="C4856" s="67" t="s">
        <v>403</v>
      </c>
      <c r="D4856" s="68" t="s">
        <v>369</v>
      </c>
      <c r="E4856" s="67" t="s">
        <v>370</v>
      </c>
      <c r="F4856" s="68" t="s">
        <v>448</v>
      </c>
      <c r="G4856" s="67" t="s">
        <v>449</v>
      </c>
      <c r="H4856" s="68" t="s">
        <v>364</v>
      </c>
      <c r="I4856" s="69">
        <v>0</v>
      </c>
      <c r="J4856" s="69">
        <v>0</v>
      </c>
      <c r="K4856" s="91"/>
      <c r="L4856" s="91"/>
    </row>
    <row r="4857" spans="2:12" x14ac:dyDescent="0.25">
      <c r="B4857" s="67" t="s">
        <v>402</v>
      </c>
      <c r="C4857" s="67" t="s">
        <v>403</v>
      </c>
      <c r="D4857" s="68" t="s">
        <v>369</v>
      </c>
      <c r="E4857" s="67" t="s">
        <v>370</v>
      </c>
      <c r="F4857" s="68" t="s">
        <v>448</v>
      </c>
      <c r="G4857" s="67" t="s">
        <v>449</v>
      </c>
      <c r="H4857" s="68" t="s">
        <v>362</v>
      </c>
      <c r="I4857" s="69">
        <v>0</v>
      </c>
      <c r="J4857" s="69">
        <v>0</v>
      </c>
      <c r="K4857" s="91"/>
      <c r="L4857" s="91"/>
    </row>
    <row r="4858" spans="2:12" x14ac:dyDescent="0.25">
      <c r="B4858" s="67" t="s">
        <v>402</v>
      </c>
      <c r="C4858" s="67" t="s">
        <v>403</v>
      </c>
      <c r="D4858" s="68" t="s">
        <v>369</v>
      </c>
      <c r="E4858" s="67" t="s">
        <v>370</v>
      </c>
      <c r="F4858" s="68" t="s">
        <v>448</v>
      </c>
      <c r="G4858" s="67" t="s">
        <v>449</v>
      </c>
      <c r="H4858" s="68" t="s">
        <v>363</v>
      </c>
      <c r="I4858" s="69">
        <v>0</v>
      </c>
      <c r="J4858" s="69">
        <v>0</v>
      </c>
      <c r="K4858" s="91"/>
      <c r="L4858" s="91"/>
    </row>
    <row r="4859" spans="2:12" x14ac:dyDescent="0.25">
      <c r="B4859" s="67" t="s">
        <v>402</v>
      </c>
      <c r="C4859" s="67" t="s">
        <v>403</v>
      </c>
      <c r="D4859" s="68" t="s">
        <v>369</v>
      </c>
      <c r="E4859" s="67" t="s">
        <v>370</v>
      </c>
      <c r="F4859" s="68" t="s">
        <v>448</v>
      </c>
      <c r="G4859" s="67" t="s">
        <v>449</v>
      </c>
      <c r="H4859" s="68" t="s">
        <v>364</v>
      </c>
      <c r="I4859" s="69">
        <v>0</v>
      </c>
      <c r="J4859" s="69">
        <v>0</v>
      </c>
      <c r="K4859" s="91"/>
      <c r="L4859" s="91"/>
    </row>
    <row r="4860" spans="2:12" x14ac:dyDescent="0.25">
      <c r="B4860" s="67" t="s">
        <v>402</v>
      </c>
      <c r="C4860" s="67" t="s">
        <v>403</v>
      </c>
      <c r="D4860" s="68" t="s">
        <v>369</v>
      </c>
      <c r="E4860" s="67" t="s">
        <v>370</v>
      </c>
      <c r="F4860" s="68" t="s">
        <v>448</v>
      </c>
      <c r="G4860" s="67" t="s">
        <v>449</v>
      </c>
      <c r="H4860" s="68" t="s">
        <v>363</v>
      </c>
      <c r="I4860" s="69">
        <v>0</v>
      </c>
      <c r="J4860" s="69">
        <v>0</v>
      </c>
      <c r="K4860" s="91"/>
      <c r="L4860" s="91"/>
    </row>
    <row r="4861" spans="2:12" x14ac:dyDescent="0.25">
      <c r="B4861" s="67" t="s">
        <v>402</v>
      </c>
      <c r="C4861" s="67" t="s">
        <v>403</v>
      </c>
      <c r="D4861" s="68" t="s">
        <v>369</v>
      </c>
      <c r="E4861" s="67" t="s">
        <v>370</v>
      </c>
      <c r="F4861" s="68" t="s">
        <v>448</v>
      </c>
      <c r="G4861" s="67" t="s">
        <v>449</v>
      </c>
      <c r="H4861" s="68" t="s">
        <v>364</v>
      </c>
      <c r="I4861" s="69">
        <v>0</v>
      </c>
      <c r="J4861" s="69">
        <v>0</v>
      </c>
      <c r="K4861" s="91"/>
      <c r="L4861" s="91"/>
    </row>
    <row r="4862" spans="2:12" x14ac:dyDescent="0.25">
      <c r="B4862" s="67" t="s">
        <v>402</v>
      </c>
      <c r="C4862" s="67" t="s">
        <v>403</v>
      </c>
      <c r="D4862" s="68" t="s">
        <v>369</v>
      </c>
      <c r="E4862" s="67" t="s">
        <v>370</v>
      </c>
      <c r="F4862" s="68" t="s">
        <v>448</v>
      </c>
      <c r="G4862" s="67" t="s">
        <v>449</v>
      </c>
      <c r="H4862" s="68" t="s">
        <v>363</v>
      </c>
      <c r="I4862" s="69">
        <v>0</v>
      </c>
      <c r="J4862" s="69">
        <v>0</v>
      </c>
      <c r="K4862" s="91"/>
      <c r="L4862" s="91"/>
    </row>
    <row r="4863" spans="2:12" x14ac:dyDescent="0.25">
      <c r="B4863" s="67" t="s">
        <v>402</v>
      </c>
      <c r="C4863" s="67" t="s">
        <v>403</v>
      </c>
      <c r="D4863" s="68" t="s">
        <v>369</v>
      </c>
      <c r="E4863" s="67" t="s">
        <v>370</v>
      </c>
      <c r="F4863" s="68" t="s">
        <v>448</v>
      </c>
      <c r="G4863" s="67" t="s">
        <v>449</v>
      </c>
      <c r="H4863" s="68" t="s">
        <v>364</v>
      </c>
      <c r="I4863" s="69">
        <v>0</v>
      </c>
      <c r="J4863" s="69">
        <v>0</v>
      </c>
      <c r="K4863" s="91"/>
      <c r="L4863" s="91"/>
    </row>
    <row r="4864" spans="2:12" x14ac:dyDescent="0.25">
      <c r="B4864" s="67" t="s">
        <v>402</v>
      </c>
      <c r="C4864" s="67" t="s">
        <v>403</v>
      </c>
      <c r="D4864" s="68" t="s">
        <v>369</v>
      </c>
      <c r="E4864" s="67" t="s">
        <v>370</v>
      </c>
      <c r="F4864" s="68" t="s">
        <v>448</v>
      </c>
      <c r="G4864" s="67" t="s">
        <v>449</v>
      </c>
      <c r="H4864" s="68" t="s">
        <v>362</v>
      </c>
      <c r="I4864" s="69">
        <v>0</v>
      </c>
      <c r="J4864" s="69">
        <v>0</v>
      </c>
      <c r="K4864" s="91"/>
      <c r="L4864" s="91"/>
    </row>
    <row r="4865" spans="2:12" x14ac:dyDescent="0.25">
      <c r="B4865" s="67" t="s">
        <v>402</v>
      </c>
      <c r="C4865" s="67" t="s">
        <v>403</v>
      </c>
      <c r="D4865" s="68" t="s">
        <v>369</v>
      </c>
      <c r="E4865" s="67" t="s">
        <v>370</v>
      </c>
      <c r="F4865" s="68" t="s">
        <v>448</v>
      </c>
      <c r="G4865" s="67" t="s">
        <v>449</v>
      </c>
      <c r="H4865" s="68" t="s">
        <v>363</v>
      </c>
      <c r="I4865" s="69">
        <v>0</v>
      </c>
      <c r="J4865" s="69">
        <v>0</v>
      </c>
      <c r="K4865" s="91"/>
      <c r="L4865" s="91"/>
    </row>
    <row r="4866" spans="2:12" x14ac:dyDescent="0.25">
      <c r="B4866" s="67" t="s">
        <v>402</v>
      </c>
      <c r="C4866" s="67" t="s">
        <v>403</v>
      </c>
      <c r="D4866" s="68" t="s">
        <v>369</v>
      </c>
      <c r="E4866" s="67" t="s">
        <v>370</v>
      </c>
      <c r="F4866" s="68" t="s">
        <v>448</v>
      </c>
      <c r="G4866" s="67" t="s">
        <v>449</v>
      </c>
      <c r="H4866" s="68" t="s">
        <v>364</v>
      </c>
      <c r="I4866" s="69">
        <v>0</v>
      </c>
      <c r="J4866" s="69">
        <v>0</v>
      </c>
      <c r="K4866" s="91"/>
      <c r="L4866" s="91"/>
    </row>
    <row r="4867" spans="2:12" x14ac:dyDescent="0.25">
      <c r="B4867" s="67" t="s">
        <v>402</v>
      </c>
      <c r="C4867" s="67" t="s">
        <v>403</v>
      </c>
      <c r="D4867" s="68" t="s">
        <v>369</v>
      </c>
      <c r="E4867" s="67" t="s">
        <v>370</v>
      </c>
      <c r="F4867" s="68" t="s">
        <v>448</v>
      </c>
      <c r="G4867" s="67" t="s">
        <v>449</v>
      </c>
      <c r="H4867" s="68" t="s">
        <v>362</v>
      </c>
      <c r="I4867" s="69">
        <v>0</v>
      </c>
      <c r="J4867" s="69">
        <v>0</v>
      </c>
      <c r="K4867" s="91"/>
      <c r="L4867" s="91"/>
    </row>
    <row r="4868" spans="2:12" x14ac:dyDescent="0.25">
      <c r="B4868" s="67" t="s">
        <v>402</v>
      </c>
      <c r="C4868" s="67" t="s">
        <v>403</v>
      </c>
      <c r="D4868" s="68" t="s">
        <v>369</v>
      </c>
      <c r="E4868" s="67" t="s">
        <v>370</v>
      </c>
      <c r="F4868" s="68" t="s">
        <v>448</v>
      </c>
      <c r="G4868" s="67" t="s">
        <v>449</v>
      </c>
      <c r="H4868" s="68" t="s">
        <v>363</v>
      </c>
      <c r="I4868" s="69">
        <v>0</v>
      </c>
      <c r="J4868" s="69">
        <v>0</v>
      </c>
      <c r="K4868" s="91"/>
      <c r="L4868" s="91"/>
    </row>
    <row r="4869" spans="2:12" x14ac:dyDescent="0.25">
      <c r="B4869" s="67" t="s">
        <v>402</v>
      </c>
      <c r="C4869" s="67" t="s">
        <v>403</v>
      </c>
      <c r="D4869" s="68" t="s">
        <v>369</v>
      </c>
      <c r="E4869" s="67" t="s">
        <v>370</v>
      </c>
      <c r="F4869" s="68" t="s">
        <v>448</v>
      </c>
      <c r="G4869" s="67" t="s">
        <v>449</v>
      </c>
      <c r="H4869" s="68" t="s">
        <v>364</v>
      </c>
      <c r="I4869" s="69">
        <v>0</v>
      </c>
      <c r="J4869" s="69">
        <v>0</v>
      </c>
      <c r="K4869" s="91"/>
      <c r="L4869" s="91"/>
    </row>
    <row r="4870" spans="2:12" x14ac:dyDescent="0.25">
      <c r="B4870" s="67" t="s">
        <v>402</v>
      </c>
      <c r="C4870" s="67" t="s">
        <v>403</v>
      </c>
      <c r="D4870" s="68" t="s">
        <v>369</v>
      </c>
      <c r="E4870" s="67" t="s">
        <v>370</v>
      </c>
      <c r="F4870" s="68" t="s">
        <v>448</v>
      </c>
      <c r="G4870" s="67" t="s">
        <v>449</v>
      </c>
      <c r="H4870" s="68" t="s">
        <v>362</v>
      </c>
      <c r="I4870" s="69">
        <v>0</v>
      </c>
      <c r="J4870" s="69">
        <v>0</v>
      </c>
      <c r="K4870" s="91"/>
      <c r="L4870" s="91"/>
    </row>
    <row r="4871" spans="2:12" x14ac:dyDescent="0.25">
      <c r="B4871" s="67" t="s">
        <v>402</v>
      </c>
      <c r="C4871" s="67" t="s">
        <v>403</v>
      </c>
      <c r="D4871" s="68" t="s">
        <v>369</v>
      </c>
      <c r="E4871" s="67" t="s">
        <v>370</v>
      </c>
      <c r="F4871" s="68" t="s">
        <v>448</v>
      </c>
      <c r="G4871" s="67" t="s">
        <v>449</v>
      </c>
      <c r="H4871" s="68" t="s">
        <v>363</v>
      </c>
      <c r="I4871" s="69">
        <v>0</v>
      </c>
      <c r="J4871" s="69">
        <v>0</v>
      </c>
      <c r="K4871" s="91"/>
      <c r="L4871" s="91"/>
    </row>
    <row r="4872" spans="2:12" x14ac:dyDescent="0.25">
      <c r="B4872" s="67" t="s">
        <v>402</v>
      </c>
      <c r="C4872" s="67" t="s">
        <v>403</v>
      </c>
      <c r="D4872" s="68" t="s">
        <v>369</v>
      </c>
      <c r="E4872" s="67" t="s">
        <v>370</v>
      </c>
      <c r="F4872" s="68" t="s">
        <v>448</v>
      </c>
      <c r="G4872" s="67" t="s">
        <v>449</v>
      </c>
      <c r="H4872" s="68" t="s">
        <v>364</v>
      </c>
      <c r="I4872" s="69">
        <v>0</v>
      </c>
      <c r="J4872" s="69">
        <v>0</v>
      </c>
      <c r="K4872" s="91"/>
      <c r="L4872" s="91"/>
    </row>
    <row r="4873" spans="2:12" x14ac:dyDescent="0.25">
      <c r="B4873" s="67" t="s">
        <v>402</v>
      </c>
      <c r="C4873" s="67" t="s">
        <v>403</v>
      </c>
      <c r="D4873" s="68" t="s">
        <v>369</v>
      </c>
      <c r="E4873" s="67" t="s">
        <v>370</v>
      </c>
      <c r="F4873" s="68" t="s">
        <v>448</v>
      </c>
      <c r="G4873" s="67" t="s">
        <v>449</v>
      </c>
      <c r="H4873" s="68" t="s">
        <v>362</v>
      </c>
      <c r="I4873" s="69">
        <v>60</v>
      </c>
      <c r="J4873" s="69">
        <v>60</v>
      </c>
      <c r="K4873" s="91"/>
      <c r="L4873" s="91"/>
    </row>
    <row r="4874" spans="2:12" x14ac:dyDescent="0.25">
      <c r="B4874" s="67" t="s">
        <v>402</v>
      </c>
      <c r="C4874" s="67" t="s">
        <v>403</v>
      </c>
      <c r="D4874" s="68" t="s">
        <v>369</v>
      </c>
      <c r="E4874" s="67" t="s">
        <v>370</v>
      </c>
      <c r="F4874" s="68" t="s">
        <v>448</v>
      </c>
      <c r="G4874" s="67" t="s">
        <v>449</v>
      </c>
      <c r="H4874" s="68" t="s">
        <v>363</v>
      </c>
      <c r="I4874" s="69">
        <v>30</v>
      </c>
      <c r="J4874" s="69">
        <v>112</v>
      </c>
      <c r="K4874" s="91"/>
      <c r="L4874" s="91"/>
    </row>
    <row r="4875" spans="2:12" x14ac:dyDescent="0.25">
      <c r="B4875" s="67" t="s">
        <v>402</v>
      </c>
      <c r="C4875" s="67" t="s">
        <v>403</v>
      </c>
      <c r="D4875" s="68" t="s">
        <v>369</v>
      </c>
      <c r="E4875" s="67" t="s">
        <v>370</v>
      </c>
      <c r="F4875" s="68" t="s">
        <v>448</v>
      </c>
      <c r="G4875" s="67" t="s">
        <v>449</v>
      </c>
      <c r="H4875" s="68" t="s">
        <v>364</v>
      </c>
      <c r="I4875" s="69">
        <v>10</v>
      </c>
      <c r="J4875" s="69">
        <v>6</v>
      </c>
      <c r="K4875" s="91"/>
      <c r="L4875" s="91"/>
    </row>
    <row r="4876" spans="2:12" x14ac:dyDescent="0.25">
      <c r="B4876" s="67" t="s">
        <v>402</v>
      </c>
      <c r="C4876" s="67" t="s">
        <v>403</v>
      </c>
      <c r="D4876" s="68" t="s">
        <v>369</v>
      </c>
      <c r="E4876" s="67" t="s">
        <v>370</v>
      </c>
      <c r="F4876" s="68" t="s">
        <v>448</v>
      </c>
      <c r="G4876" s="67" t="s">
        <v>449</v>
      </c>
      <c r="H4876" s="68" t="s">
        <v>362</v>
      </c>
      <c r="I4876" s="69">
        <v>0</v>
      </c>
      <c r="J4876" s="69">
        <v>0</v>
      </c>
      <c r="K4876" s="91"/>
      <c r="L4876" s="91"/>
    </row>
    <row r="4877" spans="2:12" x14ac:dyDescent="0.25">
      <c r="B4877" s="67" t="s">
        <v>402</v>
      </c>
      <c r="C4877" s="67" t="s">
        <v>403</v>
      </c>
      <c r="D4877" s="68" t="s">
        <v>369</v>
      </c>
      <c r="E4877" s="67" t="s">
        <v>370</v>
      </c>
      <c r="F4877" s="68" t="s">
        <v>448</v>
      </c>
      <c r="G4877" s="67" t="s">
        <v>449</v>
      </c>
      <c r="H4877" s="68" t="s">
        <v>363</v>
      </c>
      <c r="I4877" s="69">
        <v>0</v>
      </c>
      <c r="J4877" s="69">
        <v>0</v>
      </c>
      <c r="K4877" s="91"/>
      <c r="L4877" s="91"/>
    </row>
    <row r="4878" spans="2:12" x14ac:dyDescent="0.25">
      <c r="B4878" s="67" t="s">
        <v>402</v>
      </c>
      <c r="C4878" s="67" t="s">
        <v>403</v>
      </c>
      <c r="D4878" s="68" t="s">
        <v>369</v>
      </c>
      <c r="E4878" s="67" t="s">
        <v>370</v>
      </c>
      <c r="F4878" s="68" t="s">
        <v>448</v>
      </c>
      <c r="G4878" s="67" t="s">
        <v>449</v>
      </c>
      <c r="H4878" s="68" t="s">
        <v>364</v>
      </c>
      <c r="I4878" s="69">
        <v>0</v>
      </c>
      <c r="J4878" s="69">
        <v>0</v>
      </c>
      <c r="K4878" s="91"/>
      <c r="L4878" s="91"/>
    </row>
    <row r="4879" spans="2:12" x14ac:dyDescent="0.25">
      <c r="B4879" s="67" t="s">
        <v>402</v>
      </c>
      <c r="C4879" s="67" t="s">
        <v>403</v>
      </c>
      <c r="D4879" s="68" t="s">
        <v>369</v>
      </c>
      <c r="E4879" s="67" t="s">
        <v>370</v>
      </c>
      <c r="F4879" s="68" t="s">
        <v>448</v>
      </c>
      <c r="G4879" s="67" t="s">
        <v>449</v>
      </c>
      <c r="H4879" s="68" t="s">
        <v>363</v>
      </c>
      <c r="I4879" s="69">
        <v>0</v>
      </c>
      <c r="J4879" s="69">
        <v>0</v>
      </c>
      <c r="K4879" s="91"/>
      <c r="L4879" s="91"/>
    </row>
    <row r="4880" spans="2:12" x14ac:dyDescent="0.25">
      <c r="B4880" s="67" t="s">
        <v>402</v>
      </c>
      <c r="C4880" s="67" t="s">
        <v>403</v>
      </c>
      <c r="D4880" s="68" t="s">
        <v>369</v>
      </c>
      <c r="E4880" s="67" t="s">
        <v>370</v>
      </c>
      <c r="F4880" s="68" t="s">
        <v>448</v>
      </c>
      <c r="G4880" s="67" t="s">
        <v>449</v>
      </c>
      <c r="H4880" s="68" t="s">
        <v>363</v>
      </c>
      <c r="I4880" s="69">
        <v>0</v>
      </c>
      <c r="J4880" s="69">
        <v>0</v>
      </c>
      <c r="K4880" s="91"/>
      <c r="L4880" s="91"/>
    </row>
    <row r="4881" spans="2:12" x14ac:dyDescent="0.25">
      <c r="B4881" s="67" t="s">
        <v>402</v>
      </c>
      <c r="C4881" s="67" t="s">
        <v>403</v>
      </c>
      <c r="D4881" s="68" t="s">
        <v>369</v>
      </c>
      <c r="E4881" s="67" t="s">
        <v>370</v>
      </c>
      <c r="F4881" s="68" t="s">
        <v>450</v>
      </c>
      <c r="G4881" s="67" t="s">
        <v>451</v>
      </c>
      <c r="H4881" s="68" t="s">
        <v>362</v>
      </c>
      <c r="I4881" s="69">
        <v>35</v>
      </c>
      <c r="J4881" s="69">
        <v>59</v>
      </c>
      <c r="K4881" s="91"/>
      <c r="L4881" s="91"/>
    </row>
    <row r="4882" spans="2:12" x14ac:dyDescent="0.25">
      <c r="B4882" s="67" t="s">
        <v>402</v>
      </c>
      <c r="C4882" s="67" t="s">
        <v>403</v>
      </c>
      <c r="D4882" s="68" t="s">
        <v>369</v>
      </c>
      <c r="E4882" s="67" t="s">
        <v>370</v>
      </c>
      <c r="F4882" s="68" t="s">
        <v>450</v>
      </c>
      <c r="G4882" s="67" t="s">
        <v>451</v>
      </c>
      <c r="H4882" s="68" t="s">
        <v>363</v>
      </c>
      <c r="I4882" s="69">
        <v>16</v>
      </c>
      <c r="J4882" s="69">
        <v>95</v>
      </c>
      <c r="K4882" s="91"/>
      <c r="L4882" s="91"/>
    </row>
    <row r="4883" spans="2:12" x14ac:dyDescent="0.25">
      <c r="B4883" s="67" t="s">
        <v>402</v>
      </c>
      <c r="C4883" s="67" t="s">
        <v>403</v>
      </c>
      <c r="D4883" s="68" t="s">
        <v>369</v>
      </c>
      <c r="E4883" s="67" t="s">
        <v>370</v>
      </c>
      <c r="F4883" s="68" t="s">
        <v>450</v>
      </c>
      <c r="G4883" s="67" t="s">
        <v>451</v>
      </c>
      <c r="H4883" s="68" t="s">
        <v>364</v>
      </c>
      <c r="I4883" s="69">
        <v>27</v>
      </c>
      <c r="J4883" s="69">
        <v>7</v>
      </c>
      <c r="K4883" s="91"/>
      <c r="L4883" s="91"/>
    </row>
    <row r="4884" spans="2:12" x14ac:dyDescent="0.25">
      <c r="B4884" s="67" t="s">
        <v>402</v>
      </c>
      <c r="C4884" s="67" t="s">
        <v>403</v>
      </c>
      <c r="D4884" s="68" t="s">
        <v>369</v>
      </c>
      <c r="E4884" s="67" t="s">
        <v>370</v>
      </c>
      <c r="F4884" s="68" t="s">
        <v>450</v>
      </c>
      <c r="G4884" s="67" t="s">
        <v>451</v>
      </c>
      <c r="H4884" s="68" t="s">
        <v>362</v>
      </c>
      <c r="I4884" s="69">
        <v>15</v>
      </c>
      <c r="J4884" s="69">
        <v>15</v>
      </c>
      <c r="K4884" s="91"/>
      <c r="L4884" s="91"/>
    </row>
    <row r="4885" spans="2:12" x14ac:dyDescent="0.25">
      <c r="B4885" s="67" t="s">
        <v>402</v>
      </c>
      <c r="C4885" s="67" t="s">
        <v>403</v>
      </c>
      <c r="D4885" s="68" t="s">
        <v>369</v>
      </c>
      <c r="E4885" s="67" t="s">
        <v>370</v>
      </c>
      <c r="F4885" s="68" t="s">
        <v>450</v>
      </c>
      <c r="G4885" s="67" t="s">
        <v>451</v>
      </c>
      <c r="H4885" s="68" t="s">
        <v>363</v>
      </c>
      <c r="I4885" s="69">
        <v>0</v>
      </c>
      <c r="J4885" s="69">
        <v>0</v>
      </c>
      <c r="K4885" s="91"/>
      <c r="L4885" s="91"/>
    </row>
    <row r="4886" spans="2:12" x14ac:dyDescent="0.25">
      <c r="B4886" s="67" t="s">
        <v>402</v>
      </c>
      <c r="C4886" s="67" t="s">
        <v>403</v>
      </c>
      <c r="D4886" s="68" t="s">
        <v>369</v>
      </c>
      <c r="E4886" s="67" t="s">
        <v>370</v>
      </c>
      <c r="F4886" s="68" t="s">
        <v>450</v>
      </c>
      <c r="G4886" s="67" t="s">
        <v>451</v>
      </c>
      <c r="H4886" s="68" t="s">
        <v>364</v>
      </c>
      <c r="I4886" s="69">
        <v>0</v>
      </c>
      <c r="J4886" s="69">
        <v>6</v>
      </c>
      <c r="K4886" s="91"/>
      <c r="L4886" s="91"/>
    </row>
    <row r="4887" spans="2:12" x14ac:dyDescent="0.25">
      <c r="B4887" s="67" t="s">
        <v>402</v>
      </c>
      <c r="C4887" s="67" t="s">
        <v>403</v>
      </c>
      <c r="D4887" s="68" t="s">
        <v>369</v>
      </c>
      <c r="E4887" s="67" t="s">
        <v>370</v>
      </c>
      <c r="F4887" s="68" t="s">
        <v>450</v>
      </c>
      <c r="G4887" s="67" t="s">
        <v>451</v>
      </c>
      <c r="H4887" s="68" t="s">
        <v>362</v>
      </c>
      <c r="I4887" s="69">
        <v>61</v>
      </c>
      <c r="J4887" s="69">
        <v>60</v>
      </c>
      <c r="K4887" s="91"/>
      <c r="L4887" s="91"/>
    </row>
    <row r="4888" spans="2:12" x14ac:dyDescent="0.25">
      <c r="B4888" s="67" t="s">
        <v>402</v>
      </c>
      <c r="C4888" s="67" t="s">
        <v>403</v>
      </c>
      <c r="D4888" s="68" t="s">
        <v>369</v>
      </c>
      <c r="E4888" s="67" t="s">
        <v>370</v>
      </c>
      <c r="F4888" s="68" t="s">
        <v>450</v>
      </c>
      <c r="G4888" s="67" t="s">
        <v>451</v>
      </c>
      <c r="H4888" s="68" t="s">
        <v>363</v>
      </c>
      <c r="I4888" s="69">
        <v>213</v>
      </c>
      <c r="J4888" s="69">
        <v>358</v>
      </c>
      <c r="K4888" s="91"/>
      <c r="L4888" s="91"/>
    </row>
    <row r="4889" spans="2:12" x14ac:dyDescent="0.25">
      <c r="B4889" s="67" t="s">
        <v>402</v>
      </c>
      <c r="C4889" s="67" t="s">
        <v>403</v>
      </c>
      <c r="D4889" s="68" t="s">
        <v>369</v>
      </c>
      <c r="E4889" s="67" t="s">
        <v>370</v>
      </c>
      <c r="F4889" s="68" t="s">
        <v>450</v>
      </c>
      <c r="G4889" s="67" t="s">
        <v>451</v>
      </c>
      <c r="H4889" s="68" t="s">
        <v>364</v>
      </c>
      <c r="I4889" s="69">
        <v>59</v>
      </c>
      <c r="J4889" s="69">
        <v>114</v>
      </c>
      <c r="K4889" s="91"/>
      <c r="L4889" s="91"/>
    </row>
    <row r="4890" spans="2:12" x14ac:dyDescent="0.25">
      <c r="B4890" s="67" t="s">
        <v>402</v>
      </c>
      <c r="C4890" s="67" t="s">
        <v>403</v>
      </c>
      <c r="D4890" s="68" t="s">
        <v>369</v>
      </c>
      <c r="E4890" s="67" t="s">
        <v>370</v>
      </c>
      <c r="F4890" s="68" t="s">
        <v>450</v>
      </c>
      <c r="G4890" s="67" t="s">
        <v>451</v>
      </c>
      <c r="H4890" s="68" t="s">
        <v>363</v>
      </c>
      <c r="I4890" s="69">
        <v>0</v>
      </c>
      <c r="J4890" s="69">
        <v>0</v>
      </c>
      <c r="K4890" s="91"/>
      <c r="L4890" s="91"/>
    </row>
    <row r="4891" spans="2:12" x14ac:dyDescent="0.25">
      <c r="B4891" s="67" t="s">
        <v>402</v>
      </c>
      <c r="C4891" s="67" t="s">
        <v>403</v>
      </c>
      <c r="D4891" s="68" t="s">
        <v>369</v>
      </c>
      <c r="E4891" s="67" t="s">
        <v>370</v>
      </c>
      <c r="F4891" s="68" t="s">
        <v>450</v>
      </c>
      <c r="G4891" s="67" t="s">
        <v>451</v>
      </c>
      <c r="H4891" s="68" t="s">
        <v>364</v>
      </c>
      <c r="I4891" s="69">
        <v>0</v>
      </c>
      <c r="J4891" s="69">
        <v>0</v>
      </c>
      <c r="K4891" s="91"/>
      <c r="L4891" s="91"/>
    </row>
    <row r="4892" spans="2:12" x14ac:dyDescent="0.25">
      <c r="B4892" s="67" t="s">
        <v>402</v>
      </c>
      <c r="C4892" s="67" t="s">
        <v>403</v>
      </c>
      <c r="D4892" s="68" t="s">
        <v>369</v>
      </c>
      <c r="E4892" s="67" t="s">
        <v>370</v>
      </c>
      <c r="F4892" s="68" t="s">
        <v>450</v>
      </c>
      <c r="G4892" s="67" t="s">
        <v>451</v>
      </c>
      <c r="H4892" s="68" t="s">
        <v>363</v>
      </c>
      <c r="I4892" s="69">
        <v>0</v>
      </c>
      <c r="J4892" s="69">
        <v>0</v>
      </c>
      <c r="K4892" s="91"/>
      <c r="L4892" s="91"/>
    </row>
    <row r="4893" spans="2:12" x14ac:dyDescent="0.25">
      <c r="B4893" s="67" t="s">
        <v>402</v>
      </c>
      <c r="C4893" s="67" t="s">
        <v>403</v>
      </c>
      <c r="D4893" s="68" t="s">
        <v>369</v>
      </c>
      <c r="E4893" s="67" t="s">
        <v>370</v>
      </c>
      <c r="F4893" s="68" t="s">
        <v>450</v>
      </c>
      <c r="G4893" s="67" t="s">
        <v>451</v>
      </c>
      <c r="H4893" s="68" t="s">
        <v>363</v>
      </c>
      <c r="I4893" s="69">
        <v>0</v>
      </c>
      <c r="J4893" s="69">
        <v>0</v>
      </c>
      <c r="K4893" s="91"/>
      <c r="L4893" s="91"/>
    </row>
    <row r="4894" spans="2:12" x14ac:dyDescent="0.25">
      <c r="B4894" s="67" t="s">
        <v>402</v>
      </c>
      <c r="C4894" s="67" t="s">
        <v>403</v>
      </c>
      <c r="D4894" s="68" t="s">
        <v>369</v>
      </c>
      <c r="E4894" s="67" t="s">
        <v>370</v>
      </c>
      <c r="F4894" s="68" t="s">
        <v>450</v>
      </c>
      <c r="G4894" s="67" t="s">
        <v>451</v>
      </c>
      <c r="H4894" s="68" t="s">
        <v>362</v>
      </c>
      <c r="I4894" s="69">
        <v>0</v>
      </c>
      <c r="J4894" s="69">
        <v>0</v>
      </c>
      <c r="K4894" s="91"/>
      <c r="L4894" s="91"/>
    </row>
    <row r="4895" spans="2:12" x14ac:dyDescent="0.25">
      <c r="B4895" s="67" t="s">
        <v>402</v>
      </c>
      <c r="C4895" s="67" t="s">
        <v>403</v>
      </c>
      <c r="D4895" s="68" t="s">
        <v>369</v>
      </c>
      <c r="E4895" s="67" t="s">
        <v>370</v>
      </c>
      <c r="F4895" s="68" t="s">
        <v>450</v>
      </c>
      <c r="G4895" s="67" t="s">
        <v>451</v>
      </c>
      <c r="H4895" s="68" t="s">
        <v>363</v>
      </c>
      <c r="I4895" s="69">
        <v>48</v>
      </c>
      <c r="J4895" s="69">
        <v>10</v>
      </c>
      <c r="K4895" s="91"/>
      <c r="L4895" s="91"/>
    </row>
    <row r="4896" spans="2:12" x14ac:dyDescent="0.25">
      <c r="B4896" s="67" t="s">
        <v>402</v>
      </c>
      <c r="C4896" s="67" t="s">
        <v>403</v>
      </c>
      <c r="D4896" s="68" t="s">
        <v>369</v>
      </c>
      <c r="E4896" s="67" t="s">
        <v>370</v>
      </c>
      <c r="F4896" s="68" t="s">
        <v>450</v>
      </c>
      <c r="G4896" s="67" t="s">
        <v>451</v>
      </c>
      <c r="H4896" s="68" t="s">
        <v>362</v>
      </c>
      <c r="I4896" s="69">
        <v>0</v>
      </c>
      <c r="J4896" s="69">
        <v>0</v>
      </c>
      <c r="K4896" s="91"/>
      <c r="L4896" s="91"/>
    </row>
    <row r="4897" spans="2:12" x14ac:dyDescent="0.25">
      <c r="B4897" s="67" t="s">
        <v>402</v>
      </c>
      <c r="C4897" s="67" t="s">
        <v>403</v>
      </c>
      <c r="D4897" s="68" t="s">
        <v>369</v>
      </c>
      <c r="E4897" s="67" t="s">
        <v>370</v>
      </c>
      <c r="F4897" s="68" t="s">
        <v>450</v>
      </c>
      <c r="G4897" s="67" t="s">
        <v>451</v>
      </c>
      <c r="H4897" s="68" t="s">
        <v>363</v>
      </c>
      <c r="I4897" s="69">
        <v>0</v>
      </c>
      <c r="J4897" s="69">
        <v>0</v>
      </c>
      <c r="K4897" s="91"/>
      <c r="L4897" s="91"/>
    </row>
    <row r="4898" spans="2:12" x14ac:dyDescent="0.25">
      <c r="B4898" s="67" t="s">
        <v>402</v>
      </c>
      <c r="C4898" s="67" t="s">
        <v>403</v>
      </c>
      <c r="D4898" s="68" t="s">
        <v>369</v>
      </c>
      <c r="E4898" s="67" t="s">
        <v>370</v>
      </c>
      <c r="F4898" s="68" t="s">
        <v>450</v>
      </c>
      <c r="G4898" s="67" t="s">
        <v>451</v>
      </c>
      <c r="H4898" s="68" t="s">
        <v>362</v>
      </c>
      <c r="I4898" s="69">
        <v>0</v>
      </c>
      <c r="J4898" s="69">
        <v>41</v>
      </c>
      <c r="K4898" s="91"/>
      <c r="L4898" s="91"/>
    </row>
    <row r="4899" spans="2:12" x14ac:dyDescent="0.25">
      <c r="B4899" s="67" t="s">
        <v>402</v>
      </c>
      <c r="C4899" s="67" t="s">
        <v>403</v>
      </c>
      <c r="D4899" s="68" t="s">
        <v>369</v>
      </c>
      <c r="E4899" s="67" t="s">
        <v>370</v>
      </c>
      <c r="F4899" s="68" t="s">
        <v>450</v>
      </c>
      <c r="G4899" s="67" t="s">
        <v>451</v>
      </c>
      <c r="H4899" s="68" t="s">
        <v>363</v>
      </c>
      <c r="I4899" s="69">
        <v>33</v>
      </c>
      <c r="J4899" s="69">
        <v>28</v>
      </c>
      <c r="K4899" s="91"/>
      <c r="L4899" s="91"/>
    </row>
    <row r="4900" spans="2:12" x14ac:dyDescent="0.25">
      <c r="B4900" s="67" t="s">
        <v>402</v>
      </c>
      <c r="C4900" s="67" t="s">
        <v>403</v>
      </c>
      <c r="D4900" s="68" t="s">
        <v>369</v>
      </c>
      <c r="E4900" s="67" t="s">
        <v>370</v>
      </c>
      <c r="F4900" s="68" t="s">
        <v>450</v>
      </c>
      <c r="G4900" s="67" t="s">
        <v>451</v>
      </c>
      <c r="H4900" s="68" t="s">
        <v>363</v>
      </c>
      <c r="I4900" s="69">
        <v>1</v>
      </c>
      <c r="J4900" s="69">
        <v>0</v>
      </c>
      <c r="K4900" s="91"/>
      <c r="L4900" s="91"/>
    </row>
    <row r="4901" spans="2:12" x14ac:dyDescent="0.25">
      <c r="B4901" s="67" t="s">
        <v>402</v>
      </c>
      <c r="C4901" s="67" t="s">
        <v>403</v>
      </c>
      <c r="D4901" s="68" t="s">
        <v>369</v>
      </c>
      <c r="E4901" s="67" t="s">
        <v>370</v>
      </c>
      <c r="F4901" s="68" t="s">
        <v>450</v>
      </c>
      <c r="G4901" s="67" t="s">
        <v>451</v>
      </c>
      <c r="H4901" s="68" t="s">
        <v>363</v>
      </c>
      <c r="I4901" s="69">
        <v>4</v>
      </c>
      <c r="J4901" s="69">
        <v>0</v>
      </c>
      <c r="K4901" s="91"/>
      <c r="L4901" s="91"/>
    </row>
    <row r="4902" spans="2:12" x14ac:dyDescent="0.25">
      <c r="B4902" s="67" t="s">
        <v>402</v>
      </c>
      <c r="C4902" s="67" t="s">
        <v>403</v>
      </c>
      <c r="D4902" s="68" t="s">
        <v>369</v>
      </c>
      <c r="E4902" s="67" t="s">
        <v>370</v>
      </c>
      <c r="F4902" s="68" t="s">
        <v>450</v>
      </c>
      <c r="G4902" s="67" t="s">
        <v>451</v>
      </c>
      <c r="H4902" s="68" t="s">
        <v>362</v>
      </c>
      <c r="I4902" s="69">
        <v>16</v>
      </c>
      <c r="J4902" s="69">
        <v>8</v>
      </c>
      <c r="K4902" s="91"/>
      <c r="L4902" s="91"/>
    </row>
    <row r="4903" spans="2:12" x14ac:dyDescent="0.25">
      <c r="B4903" s="67" t="s">
        <v>402</v>
      </c>
      <c r="C4903" s="67" t="s">
        <v>403</v>
      </c>
      <c r="D4903" s="68" t="s">
        <v>369</v>
      </c>
      <c r="E4903" s="67" t="s">
        <v>370</v>
      </c>
      <c r="F4903" s="68" t="s">
        <v>450</v>
      </c>
      <c r="G4903" s="67" t="s">
        <v>451</v>
      </c>
      <c r="H4903" s="68" t="s">
        <v>363</v>
      </c>
      <c r="I4903" s="69">
        <v>0</v>
      </c>
      <c r="J4903" s="69">
        <v>0</v>
      </c>
      <c r="K4903" s="91"/>
      <c r="L4903" s="91"/>
    </row>
    <row r="4904" spans="2:12" x14ac:dyDescent="0.25">
      <c r="B4904" s="67" t="s">
        <v>402</v>
      </c>
      <c r="C4904" s="67" t="s">
        <v>403</v>
      </c>
      <c r="D4904" s="68" t="s">
        <v>369</v>
      </c>
      <c r="E4904" s="67" t="s">
        <v>370</v>
      </c>
      <c r="F4904" s="68" t="s">
        <v>450</v>
      </c>
      <c r="G4904" s="67" t="s">
        <v>451</v>
      </c>
      <c r="H4904" s="68" t="s">
        <v>362</v>
      </c>
      <c r="I4904" s="69">
        <v>0</v>
      </c>
      <c r="J4904" s="69">
        <v>0</v>
      </c>
      <c r="K4904" s="91"/>
      <c r="L4904" s="91"/>
    </row>
    <row r="4905" spans="2:12" x14ac:dyDescent="0.25">
      <c r="B4905" s="67" t="s">
        <v>402</v>
      </c>
      <c r="C4905" s="67" t="s">
        <v>403</v>
      </c>
      <c r="D4905" s="68" t="s">
        <v>369</v>
      </c>
      <c r="E4905" s="67" t="s">
        <v>370</v>
      </c>
      <c r="F4905" s="68" t="s">
        <v>450</v>
      </c>
      <c r="G4905" s="67" t="s">
        <v>451</v>
      </c>
      <c r="H4905" s="68" t="s">
        <v>363</v>
      </c>
      <c r="I4905" s="69">
        <v>0</v>
      </c>
      <c r="J4905" s="69">
        <v>0</v>
      </c>
      <c r="K4905" s="91"/>
      <c r="L4905" s="91"/>
    </row>
    <row r="4906" spans="2:12" x14ac:dyDescent="0.25">
      <c r="B4906" s="67" t="s">
        <v>402</v>
      </c>
      <c r="C4906" s="67" t="s">
        <v>403</v>
      </c>
      <c r="D4906" s="68" t="s">
        <v>369</v>
      </c>
      <c r="E4906" s="67" t="s">
        <v>370</v>
      </c>
      <c r="F4906" s="68" t="s">
        <v>450</v>
      </c>
      <c r="G4906" s="67" t="s">
        <v>451</v>
      </c>
      <c r="H4906" s="68" t="s">
        <v>364</v>
      </c>
      <c r="I4906" s="69">
        <v>0</v>
      </c>
      <c r="J4906" s="69">
        <v>0</v>
      </c>
      <c r="K4906" s="91"/>
      <c r="L4906" s="91"/>
    </row>
    <row r="4907" spans="2:12" x14ac:dyDescent="0.25">
      <c r="B4907" s="67" t="s">
        <v>402</v>
      </c>
      <c r="C4907" s="67" t="s">
        <v>403</v>
      </c>
      <c r="D4907" s="68" t="s">
        <v>369</v>
      </c>
      <c r="E4907" s="67" t="s">
        <v>370</v>
      </c>
      <c r="F4907" s="68" t="s">
        <v>450</v>
      </c>
      <c r="G4907" s="67" t="s">
        <v>451</v>
      </c>
      <c r="H4907" s="68" t="s">
        <v>362</v>
      </c>
      <c r="I4907" s="69">
        <v>0</v>
      </c>
      <c r="J4907" s="69">
        <v>0</v>
      </c>
      <c r="K4907" s="91"/>
      <c r="L4907" s="91"/>
    </row>
    <row r="4908" spans="2:12" x14ac:dyDescent="0.25">
      <c r="B4908" s="67" t="s">
        <v>402</v>
      </c>
      <c r="C4908" s="67" t="s">
        <v>403</v>
      </c>
      <c r="D4908" s="68" t="s">
        <v>369</v>
      </c>
      <c r="E4908" s="67" t="s">
        <v>370</v>
      </c>
      <c r="F4908" s="68" t="s">
        <v>450</v>
      </c>
      <c r="G4908" s="67" t="s">
        <v>451</v>
      </c>
      <c r="H4908" s="68" t="s">
        <v>363</v>
      </c>
      <c r="I4908" s="69">
        <v>14</v>
      </c>
      <c r="J4908" s="69">
        <v>19</v>
      </c>
      <c r="K4908" s="91"/>
      <c r="L4908" s="91"/>
    </row>
    <row r="4909" spans="2:12" x14ac:dyDescent="0.25">
      <c r="B4909" s="67" t="s">
        <v>402</v>
      </c>
      <c r="C4909" s="67" t="s">
        <v>403</v>
      </c>
      <c r="D4909" s="68" t="s">
        <v>369</v>
      </c>
      <c r="E4909" s="67" t="s">
        <v>370</v>
      </c>
      <c r="F4909" s="68" t="s">
        <v>450</v>
      </c>
      <c r="G4909" s="67" t="s">
        <v>451</v>
      </c>
      <c r="H4909" s="68" t="s">
        <v>364</v>
      </c>
      <c r="I4909" s="69">
        <v>0</v>
      </c>
      <c r="J4909" s="69">
        <v>0</v>
      </c>
      <c r="K4909" s="91"/>
      <c r="L4909" s="91"/>
    </row>
    <row r="4910" spans="2:12" x14ac:dyDescent="0.25">
      <c r="B4910" s="67" t="s">
        <v>402</v>
      </c>
      <c r="C4910" s="67" t="s">
        <v>403</v>
      </c>
      <c r="D4910" s="68" t="s">
        <v>369</v>
      </c>
      <c r="E4910" s="67" t="s">
        <v>370</v>
      </c>
      <c r="F4910" s="68" t="s">
        <v>450</v>
      </c>
      <c r="G4910" s="67" t="s">
        <v>451</v>
      </c>
      <c r="H4910" s="68" t="s">
        <v>362</v>
      </c>
      <c r="I4910" s="69">
        <v>5</v>
      </c>
      <c r="J4910" s="69">
        <v>0</v>
      </c>
      <c r="K4910" s="91"/>
      <c r="L4910" s="91"/>
    </row>
    <row r="4911" spans="2:12" x14ac:dyDescent="0.25">
      <c r="B4911" s="67" t="s">
        <v>402</v>
      </c>
      <c r="C4911" s="67" t="s">
        <v>403</v>
      </c>
      <c r="D4911" s="68" t="s">
        <v>369</v>
      </c>
      <c r="E4911" s="67" t="s">
        <v>370</v>
      </c>
      <c r="F4911" s="68" t="s">
        <v>450</v>
      </c>
      <c r="G4911" s="67" t="s">
        <v>451</v>
      </c>
      <c r="H4911" s="68" t="s">
        <v>363</v>
      </c>
      <c r="I4911" s="69">
        <v>8</v>
      </c>
      <c r="J4911" s="69">
        <v>16</v>
      </c>
      <c r="K4911" s="91"/>
      <c r="L4911" s="91"/>
    </row>
    <row r="4912" spans="2:12" x14ac:dyDescent="0.25">
      <c r="B4912" s="67" t="s">
        <v>402</v>
      </c>
      <c r="C4912" s="67" t="s">
        <v>403</v>
      </c>
      <c r="D4912" s="68" t="s">
        <v>369</v>
      </c>
      <c r="E4912" s="67" t="s">
        <v>370</v>
      </c>
      <c r="F4912" s="68" t="s">
        <v>450</v>
      </c>
      <c r="G4912" s="67" t="s">
        <v>451</v>
      </c>
      <c r="H4912" s="68" t="s">
        <v>364</v>
      </c>
      <c r="I4912" s="69">
        <v>15</v>
      </c>
      <c r="J4912" s="69">
        <v>25</v>
      </c>
      <c r="K4912" s="91"/>
      <c r="L4912" s="91"/>
    </row>
    <row r="4913" spans="2:12" x14ac:dyDescent="0.25">
      <c r="B4913" s="67" t="s">
        <v>402</v>
      </c>
      <c r="C4913" s="67" t="s">
        <v>403</v>
      </c>
      <c r="D4913" s="68" t="s">
        <v>369</v>
      </c>
      <c r="E4913" s="67" t="s">
        <v>370</v>
      </c>
      <c r="F4913" s="68" t="s">
        <v>450</v>
      </c>
      <c r="G4913" s="67" t="s">
        <v>451</v>
      </c>
      <c r="H4913" s="68" t="s">
        <v>362</v>
      </c>
      <c r="I4913" s="69">
        <v>61</v>
      </c>
      <c r="J4913" s="69">
        <v>65</v>
      </c>
      <c r="K4913" s="91"/>
      <c r="L4913" s="91"/>
    </row>
    <row r="4914" spans="2:12" x14ac:dyDescent="0.25">
      <c r="B4914" s="67" t="s">
        <v>402</v>
      </c>
      <c r="C4914" s="67" t="s">
        <v>403</v>
      </c>
      <c r="D4914" s="68" t="s">
        <v>369</v>
      </c>
      <c r="E4914" s="67" t="s">
        <v>370</v>
      </c>
      <c r="F4914" s="68" t="s">
        <v>450</v>
      </c>
      <c r="G4914" s="67" t="s">
        <v>451</v>
      </c>
      <c r="H4914" s="68" t="s">
        <v>363</v>
      </c>
      <c r="I4914" s="69">
        <v>72</v>
      </c>
      <c r="J4914" s="69">
        <v>82</v>
      </c>
      <c r="K4914" s="91"/>
      <c r="L4914" s="91"/>
    </row>
    <row r="4915" spans="2:12" x14ac:dyDescent="0.25">
      <c r="B4915" s="67" t="s">
        <v>402</v>
      </c>
      <c r="C4915" s="67" t="s">
        <v>403</v>
      </c>
      <c r="D4915" s="68" t="s">
        <v>369</v>
      </c>
      <c r="E4915" s="67" t="s">
        <v>370</v>
      </c>
      <c r="F4915" s="68" t="s">
        <v>450</v>
      </c>
      <c r="G4915" s="67" t="s">
        <v>451</v>
      </c>
      <c r="H4915" s="68" t="s">
        <v>364</v>
      </c>
      <c r="I4915" s="69">
        <v>47</v>
      </c>
      <c r="J4915" s="69">
        <v>36</v>
      </c>
      <c r="K4915" s="91"/>
      <c r="L4915" s="91"/>
    </row>
    <row r="4916" spans="2:12" x14ac:dyDescent="0.25">
      <c r="B4916" s="67" t="s">
        <v>402</v>
      </c>
      <c r="C4916" s="67" t="s">
        <v>403</v>
      </c>
      <c r="D4916" s="68" t="s">
        <v>369</v>
      </c>
      <c r="E4916" s="67" t="s">
        <v>370</v>
      </c>
      <c r="F4916" s="68" t="s">
        <v>450</v>
      </c>
      <c r="G4916" s="67" t="s">
        <v>451</v>
      </c>
      <c r="H4916" s="68" t="s">
        <v>363</v>
      </c>
      <c r="I4916" s="69">
        <v>20</v>
      </c>
      <c r="J4916" s="69">
        <v>36</v>
      </c>
      <c r="K4916" s="91"/>
      <c r="L4916" s="91"/>
    </row>
    <row r="4917" spans="2:12" x14ac:dyDescent="0.25">
      <c r="B4917" s="67" t="s">
        <v>402</v>
      </c>
      <c r="C4917" s="67" t="s">
        <v>403</v>
      </c>
      <c r="D4917" s="68" t="s">
        <v>369</v>
      </c>
      <c r="E4917" s="67" t="s">
        <v>370</v>
      </c>
      <c r="F4917" s="68" t="s">
        <v>450</v>
      </c>
      <c r="G4917" s="67" t="s">
        <v>451</v>
      </c>
      <c r="H4917" s="68" t="s">
        <v>363</v>
      </c>
      <c r="I4917" s="69">
        <v>0</v>
      </c>
      <c r="J4917" s="69">
        <v>0</v>
      </c>
      <c r="K4917" s="91"/>
      <c r="L4917" s="91"/>
    </row>
    <row r="4918" spans="2:12" x14ac:dyDescent="0.25">
      <c r="B4918" s="67" t="s">
        <v>402</v>
      </c>
      <c r="C4918" s="67" t="s">
        <v>403</v>
      </c>
      <c r="D4918" s="68" t="s">
        <v>369</v>
      </c>
      <c r="E4918" s="67" t="s">
        <v>370</v>
      </c>
      <c r="F4918" s="68" t="s">
        <v>450</v>
      </c>
      <c r="G4918" s="67" t="s">
        <v>451</v>
      </c>
      <c r="H4918" s="68" t="s">
        <v>364</v>
      </c>
      <c r="I4918" s="69">
        <v>0</v>
      </c>
      <c r="J4918" s="69">
        <v>0</v>
      </c>
      <c r="K4918" s="91"/>
      <c r="L4918" s="91"/>
    </row>
    <row r="4919" spans="2:12" x14ac:dyDescent="0.25">
      <c r="B4919" s="67" t="s">
        <v>402</v>
      </c>
      <c r="C4919" s="67" t="s">
        <v>403</v>
      </c>
      <c r="D4919" s="68" t="s">
        <v>369</v>
      </c>
      <c r="E4919" s="67" t="s">
        <v>370</v>
      </c>
      <c r="F4919" s="68" t="s">
        <v>450</v>
      </c>
      <c r="G4919" s="67" t="s">
        <v>451</v>
      </c>
      <c r="H4919" s="68" t="s">
        <v>363</v>
      </c>
      <c r="I4919" s="69">
        <v>0</v>
      </c>
      <c r="J4919" s="69">
        <v>0</v>
      </c>
      <c r="K4919" s="91"/>
      <c r="L4919" s="91"/>
    </row>
    <row r="4920" spans="2:12" x14ac:dyDescent="0.25">
      <c r="B4920" s="67" t="s">
        <v>402</v>
      </c>
      <c r="C4920" s="67" t="s">
        <v>403</v>
      </c>
      <c r="D4920" s="68" t="s">
        <v>369</v>
      </c>
      <c r="E4920" s="67" t="s">
        <v>370</v>
      </c>
      <c r="F4920" s="68" t="s">
        <v>450</v>
      </c>
      <c r="G4920" s="67" t="s">
        <v>451</v>
      </c>
      <c r="H4920" s="68" t="s">
        <v>362</v>
      </c>
      <c r="I4920" s="69">
        <v>0</v>
      </c>
      <c r="J4920" s="69">
        <v>0</v>
      </c>
      <c r="K4920" s="91"/>
      <c r="L4920" s="91"/>
    </row>
    <row r="4921" spans="2:12" x14ac:dyDescent="0.25">
      <c r="B4921" s="67" t="s">
        <v>402</v>
      </c>
      <c r="C4921" s="67" t="s">
        <v>403</v>
      </c>
      <c r="D4921" s="68" t="s">
        <v>369</v>
      </c>
      <c r="E4921" s="67" t="s">
        <v>370</v>
      </c>
      <c r="F4921" s="68" t="s">
        <v>450</v>
      </c>
      <c r="G4921" s="67" t="s">
        <v>451</v>
      </c>
      <c r="H4921" s="68" t="s">
        <v>363</v>
      </c>
      <c r="I4921" s="69">
        <v>12</v>
      </c>
      <c r="J4921" s="69">
        <v>24</v>
      </c>
      <c r="K4921" s="91"/>
      <c r="L4921" s="91"/>
    </row>
    <row r="4922" spans="2:12" x14ac:dyDescent="0.25">
      <c r="B4922" s="67" t="s">
        <v>402</v>
      </c>
      <c r="C4922" s="67" t="s">
        <v>403</v>
      </c>
      <c r="D4922" s="68" t="s">
        <v>369</v>
      </c>
      <c r="E4922" s="67" t="s">
        <v>370</v>
      </c>
      <c r="F4922" s="68" t="s">
        <v>450</v>
      </c>
      <c r="G4922" s="67" t="s">
        <v>451</v>
      </c>
      <c r="H4922" s="68" t="s">
        <v>364</v>
      </c>
      <c r="I4922" s="69">
        <v>0</v>
      </c>
      <c r="J4922" s="69">
        <v>0</v>
      </c>
      <c r="K4922" s="91"/>
      <c r="L4922" s="91"/>
    </row>
    <row r="4923" spans="2:12" x14ac:dyDescent="0.25">
      <c r="B4923" s="67" t="s">
        <v>402</v>
      </c>
      <c r="C4923" s="67" t="s">
        <v>403</v>
      </c>
      <c r="D4923" s="68" t="s">
        <v>369</v>
      </c>
      <c r="E4923" s="67" t="s">
        <v>370</v>
      </c>
      <c r="F4923" s="68" t="s">
        <v>450</v>
      </c>
      <c r="G4923" s="67" t="s">
        <v>451</v>
      </c>
      <c r="H4923" s="68" t="s">
        <v>362</v>
      </c>
      <c r="I4923" s="69">
        <v>24</v>
      </c>
      <c r="J4923" s="69">
        <v>35</v>
      </c>
      <c r="K4923" s="91"/>
      <c r="L4923" s="91"/>
    </row>
    <row r="4924" spans="2:12" x14ac:dyDescent="0.25">
      <c r="B4924" s="67" t="s">
        <v>402</v>
      </c>
      <c r="C4924" s="67" t="s">
        <v>403</v>
      </c>
      <c r="D4924" s="68" t="s">
        <v>369</v>
      </c>
      <c r="E4924" s="67" t="s">
        <v>370</v>
      </c>
      <c r="F4924" s="68" t="s">
        <v>450</v>
      </c>
      <c r="G4924" s="67" t="s">
        <v>451</v>
      </c>
      <c r="H4924" s="68" t="s">
        <v>363</v>
      </c>
      <c r="I4924" s="69">
        <v>0</v>
      </c>
      <c r="J4924" s="69">
        <v>8</v>
      </c>
      <c r="K4924" s="91"/>
      <c r="L4924" s="91"/>
    </row>
    <row r="4925" spans="2:12" x14ac:dyDescent="0.25">
      <c r="B4925" s="67" t="s">
        <v>402</v>
      </c>
      <c r="C4925" s="67" t="s">
        <v>403</v>
      </c>
      <c r="D4925" s="68" t="s">
        <v>369</v>
      </c>
      <c r="E4925" s="67" t="s">
        <v>370</v>
      </c>
      <c r="F4925" s="68" t="s">
        <v>450</v>
      </c>
      <c r="G4925" s="67" t="s">
        <v>451</v>
      </c>
      <c r="H4925" s="68" t="s">
        <v>364</v>
      </c>
      <c r="I4925" s="69">
        <v>0</v>
      </c>
      <c r="J4925" s="69">
        <v>34</v>
      </c>
      <c r="K4925" s="91"/>
      <c r="L4925" s="91"/>
    </row>
    <row r="4926" spans="2:12" x14ac:dyDescent="0.25">
      <c r="B4926" s="67" t="s">
        <v>402</v>
      </c>
      <c r="C4926" s="67" t="s">
        <v>403</v>
      </c>
      <c r="D4926" s="68" t="s">
        <v>369</v>
      </c>
      <c r="E4926" s="67" t="s">
        <v>370</v>
      </c>
      <c r="F4926" s="68" t="s">
        <v>450</v>
      </c>
      <c r="G4926" s="67" t="s">
        <v>451</v>
      </c>
      <c r="H4926" s="68" t="s">
        <v>362</v>
      </c>
      <c r="I4926" s="69">
        <v>0</v>
      </c>
      <c r="J4926" s="69">
        <v>0</v>
      </c>
      <c r="K4926" s="91"/>
      <c r="L4926" s="91"/>
    </row>
    <row r="4927" spans="2:12" x14ac:dyDescent="0.25">
      <c r="B4927" s="67" t="s">
        <v>402</v>
      </c>
      <c r="C4927" s="67" t="s">
        <v>403</v>
      </c>
      <c r="D4927" s="68" t="s">
        <v>369</v>
      </c>
      <c r="E4927" s="67" t="s">
        <v>370</v>
      </c>
      <c r="F4927" s="68" t="s">
        <v>450</v>
      </c>
      <c r="G4927" s="67" t="s">
        <v>451</v>
      </c>
      <c r="H4927" s="68" t="s">
        <v>363</v>
      </c>
      <c r="I4927" s="69">
        <v>0</v>
      </c>
      <c r="J4927" s="69">
        <v>0</v>
      </c>
      <c r="K4927" s="91"/>
      <c r="L4927" s="91"/>
    </row>
    <row r="4928" spans="2:12" x14ac:dyDescent="0.25">
      <c r="B4928" s="67" t="s">
        <v>402</v>
      </c>
      <c r="C4928" s="67" t="s">
        <v>403</v>
      </c>
      <c r="D4928" s="68" t="s">
        <v>369</v>
      </c>
      <c r="E4928" s="67" t="s">
        <v>370</v>
      </c>
      <c r="F4928" s="68" t="s">
        <v>450</v>
      </c>
      <c r="G4928" s="67" t="s">
        <v>451</v>
      </c>
      <c r="H4928" s="68" t="s">
        <v>364</v>
      </c>
      <c r="I4928" s="69">
        <v>0</v>
      </c>
      <c r="J4928" s="69">
        <v>0</v>
      </c>
      <c r="K4928" s="91"/>
      <c r="L4928" s="91"/>
    </row>
    <row r="4929" spans="2:12" x14ac:dyDescent="0.25">
      <c r="B4929" s="67" t="s">
        <v>402</v>
      </c>
      <c r="C4929" s="67" t="s">
        <v>403</v>
      </c>
      <c r="D4929" s="68" t="s">
        <v>369</v>
      </c>
      <c r="E4929" s="67" t="s">
        <v>370</v>
      </c>
      <c r="F4929" s="68" t="s">
        <v>450</v>
      </c>
      <c r="G4929" s="67" t="s">
        <v>451</v>
      </c>
      <c r="H4929" s="68" t="s">
        <v>362</v>
      </c>
      <c r="I4929" s="69">
        <v>0</v>
      </c>
      <c r="J4929" s="69">
        <v>0</v>
      </c>
      <c r="K4929" s="91"/>
      <c r="L4929" s="91"/>
    </row>
    <row r="4930" spans="2:12" x14ac:dyDescent="0.25">
      <c r="B4930" s="67" t="s">
        <v>402</v>
      </c>
      <c r="C4930" s="67" t="s">
        <v>403</v>
      </c>
      <c r="D4930" s="68" t="s">
        <v>369</v>
      </c>
      <c r="E4930" s="67" t="s">
        <v>370</v>
      </c>
      <c r="F4930" s="68" t="s">
        <v>450</v>
      </c>
      <c r="G4930" s="67" t="s">
        <v>451</v>
      </c>
      <c r="H4930" s="68" t="s">
        <v>363</v>
      </c>
      <c r="I4930" s="69">
        <v>47</v>
      </c>
      <c r="J4930" s="69">
        <v>61</v>
      </c>
      <c r="K4930" s="91"/>
      <c r="L4930" s="91"/>
    </row>
    <row r="4931" spans="2:12" x14ac:dyDescent="0.25">
      <c r="B4931" s="67" t="s">
        <v>402</v>
      </c>
      <c r="C4931" s="67" t="s">
        <v>403</v>
      </c>
      <c r="D4931" s="68" t="s">
        <v>369</v>
      </c>
      <c r="E4931" s="67" t="s">
        <v>370</v>
      </c>
      <c r="F4931" s="68" t="s">
        <v>450</v>
      </c>
      <c r="G4931" s="67" t="s">
        <v>451</v>
      </c>
      <c r="H4931" s="68" t="s">
        <v>364</v>
      </c>
      <c r="I4931" s="69">
        <v>30</v>
      </c>
      <c r="J4931" s="69">
        <v>0</v>
      </c>
      <c r="K4931" s="91"/>
      <c r="L4931" s="91"/>
    </row>
    <row r="4932" spans="2:12" x14ac:dyDescent="0.25">
      <c r="B4932" s="67" t="s">
        <v>402</v>
      </c>
      <c r="C4932" s="67" t="s">
        <v>403</v>
      </c>
      <c r="D4932" s="68" t="s">
        <v>369</v>
      </c>
      <c r="E4932" s="67" t="s">
        <v>370</v>
      </c>
      <c r="F4932" s="68" t="s">
        <v>450</v>
      </c>
      <c r="G4932" s="67" t="s">
        <v>451</v>
      </c>
      <c r="H4932" s="68" t="s">
        <v>362</v>
      </c>
      <c r="I4932" s="69">
        <v>0</v>
      </c>
      <c r="J4932" s="69">
        <v>12</v>
      </c>
      <c r="K4932" s="91"/>
      <c r="L4932" s="91"/>
    </row>
    <row r="4933" spans="2:12" x14ac:dyDescent="0.25">
      <c r="B4933" s="67" t="s">
        <v>402</v>
      </c>
      <c r="C4933" s="67" t="s">
        <v>403</v>
      </c>
      <c r="D4933" s="68" t="s">
        <v>369</v>
      </c>
      <c r="E4933" s="67" t="s">
        <v>370</v>
      </c>
      <c r="F4933" s="68" t="s">
        <v>450</v>
      </c>
      <c r="G4933" s="67" t="s">
        <v>451</v>
      </c>
      <c r="H4933" s="68" t="s">
        <v>363</v>
      </c>
      <c r="I4933" s="69">
        <v>0</v>
      </c>
      <c r="J4933" s="69">
        <v>0</v>
      </c>
      <c r="K4933" s="91"/>
      <c r="L4933" s="91"/>
    </row>
    <row r="4934" spans="2:12" x14ac:dyDescent="0.25">
      <c r="B4934" s="67" t="s">
        <v>402</v>
      </c>
      <c r="C4934" s="67" t="s">
        <v>403</v>
      </c>
      <c r="D4934" s="68" t="s">
        <v>369</v>
      </c>
      <c r="E4934" s="67" t="s">
        <v>370</v>
      </c>
      <c r="F4934" s="68" t="s">
        <v>450</v>
      </c>
      <c r="G4934" s="67" t="s">
        <v>451</v>
      </c>
      <c r="H4934" s="68" t="s">
        <v>364</v>
      </c>
      <c r="I4934" s="69">
        <v>18</v>
      </c>
      <c r="J4934" s="69">
        <v>21</v>
      </c>
      <c r="K4934" s="91"/>
      <c r="L4934" s="91"/>
    </row>
    <row r="4935" spans="2:12" x14ac:dyDescent="0.25">
      <c r="B4935" s="67" t="s">
        <v>402</v>
      </c>
      <c r="C4935" s="67" t="s">
        <v>403</v>
      </c>
      <c r="D4935" s="68" t="s">
        <v>369</v>
      </c>
      <c r="E4935" s="67" t="s">
        <v>370</v>
      </c>
      <c r="F4935" s="68" t="s">
        <v>450</v>
      </c>
      <c r="G4935" s="67" t="s">
        <v>451</v>
      </c>
      <c r="H4935" s="68" t="s">
        <v>362</v>
      </c>
      <c r="I4935" s="69">
        <v>0</v>
      </c>
      <c r="J4935" s="69">
        <v>0</v>
      </c>
      <c r="K4935" s="91"/>
      <c r="L4935" s="91"/>
    </row>
    <row r="4936" spans="2:12" x14ac:dyDescent="0.25">
      <c r="B4936" s="67" t="s">
        <v>402</v>
      </c>
      <c r="C4936" s="67" t="s">
        <v>403</v>
      </c>
      <c r="D4936" s="68" t="s">
        <v>369</v>
      </c>
      <c r="E4936" s="67" t="s">
        <v>370</v>
      </c>
      <c r="F4936" s="68" t="s">
        <v>450</v>
      </c>
      <c r="G4936" s="67" t="s">
        <v>451</v>
      </c>
      <c r="H4936" s="68" t="s">
        <v>363</v>
      </c>
      <c r="I4936" s="69">
        <v>5</v>
      </c>
      <c r="J4936" s="69">
        <v>10</v>
      </c>
      <c r="K4936" s="91"/>
      <c r="L4936" s="91"/>
    </row>
    <row r="4937" spans="2:12" x14ac:dyDescent="0.25">
      <c r="B4937" s="67" t="s">
        <v>402</v>
      </c>
      <c r="C4937" s="67" t="s">
        <v>403</v>
      </c>
      <c r="D4937" s="68" t="s">
        <v>369</v>
      </c>
      <c r="E4937" s="67" t="s">
        <v>370</v>
      </c>
      <c r="F4937" s="68" t="s">
        <v>450</v>
      </c>
      <c r="G4937" s="67" t="s">
        <v>451</v>
      </c>
      <c r="H4937" s="68" t="s">
        <v>364</v>
      </c>
      <c r="I4937" s="69">
        <v>0</v>
      </c>
      <c r="J4937" s="69">
        <v>0</v>
      </c>
      <c r="K4937" s="91"/>
      <c r="L4937" s="91"/>
    </row>
    <row r="4938" spans="2:12" x14ac:dyDescent="0.25">
      <c r="B4938" s="67" t="s">
        <v>402</v>
      </c>
      <c r="C4938" s="67" t="s">
        <v>403</v>
      </c>
      <c r="D4938" s="68" t="s">
        <v>369</v>
      </c>
      <c r="E4938" s="67" t="s">
        <v>370</v>
      </c>
      <c r="F4938" s="68" t="s">
        <v>450</v>
      </c>
      <c r="G4938" s="67" t="s">
        <v>451</v>
      </c>
      <c r="H4938" s="68" t="s">
        <v>362</v>
      </c>
      <c r="I4938" s="69">
        <v>0</v>
      </c>
      <c r="J4938" s="69">
        <v>0</v>
      </c>
      <c r="K4938" s="91"/>
      <c r="L4938" s="91"/>
    </row>
    <row r="4939" spans="2:12" x14ac:dyDescent="0.25">
      <c r="B4939" s="67" t="s">
        <v>402</v>
      </c>
      <c r="C4939" s="67" t="s">
        <v>403</v>
      </c>
      <c r="D4939" s="68" t="s">
        <v>369</v>
      </c>
      <c r="E4939" s="67" t="s">
        <v>370</v>
      </c>
      <c r="F4939" s="68" t="s">
        <v>450</v>
      </c>
      <c r="G4939" s="67" t="s">
        <v>451</v>
      </c>
      <c r="H4939" s="68" t="s">
        <v>363</v>
      </c>
      <c r="I4939" s="69">
        <v>0</v>
      </c>
      <c r="J4939" s="69">
        <v>0</v>
      </c>
      <c r="K4939" s="91"/>
      <c r="L4939" s="91"/>
    </row>
    <row r="4940" spans="2:12" x14ac:dyDescent="0.25">
      <c r="B4940" s="67" t="s">
        <v>402</v>
      </c>
      <c r="C4940" s="67" t="s">
        <v>403</v>
      </c>
      <c r="D4940" s="68" t="s">
        <v>369</v>
      </c>
      <c r="E4940" s="67" t="s">
        <v>370</v>
      </c>
      <c r="F4940" s="68" t="s">
        <v>450</v>
      </c>
      <c r="G4940" s="67" t="s">
        <v>451</v>
      </c>
      <c r="H4940" s="68" t="s">
        <v>362</v>
      </c>
      <c r="I4940" s="69">
        <v>70</v>
      </c>
      <c r="J4940" s="69">
        <v>130</v>
      </c>
      <c r="K4940" s="91"/>
      <c r="L4940" s="91"/>
    </row>
    <row r="4941" spans="2:12" x14ac:dyDescent="0.25">
      <c r="B4941" s="67" t="s">
        <v>402</v>
      </c>
      <c r="C4941" s="67" t="s">
        <v>403</v>
      </c>
      <c r="D4941" s="68" t="s">
        <v>369</v>
      </c>
      <c r="E4941" s="67" t="s">
        <v>370</v>
      </c>
      <c r="F4941" s="68" t="s">
        <v>450</v>
      </c>
      <c r="G4941" s="67" t="s">
        <v>451</v>
      </c>
      <c r="H4941" s="68" t="s">
        <v>363</v>
      </c>
      <c r="I4941" s="69">
        <v>71</v>
      </c>
      <c r="J4941" s="69">
        <v>159</v>
      </c>
      <c r="K4941" s="91"/>
      <c r="L4941" s="91"/>
    </row>
    <row r="4942" spans="2:12" x14ac:dyDescent="0.25">
      <c r="B4942" s="67" t="s">
        <v>402</v>
      </c>
      <c r="C4942" s="67" t="s">
        <v>403</v>
      </c>
      <c r="D4942" s="68" t="s">
        <v>369</v>
      </c>
      <c r="E4942" s="67" t="s">
        <v>370</v>
      </c>
      <c r="F4942" s="68" t="s">
        <v>450</v>
      </c>
      <c r="G4942" s="67" t="s">
        <v>451</v>
      </c>
      <c r="H4942" s="68" t="s">
        <v>364</v>
      </c>
      <c r="I4942" s="69">
        <v>10</v>
      </c>
      <c r="J4942" s="69">
        <v>26</v>
      </c>
      <c r="K4942" s="91"/>
      <c r="L4942" s="91"/>
    </row>
    <row r="4943" spans="2:12" x14ac:dyDescent="0.25">
      <c r="B4943" s="67" t="s">
        <v>402</v>
      </c>
      <c r="C4943" s="67" t="s">
        <v>403</v>
      </c>
      <c r="D4943" s="68" t="s">
        <v>369</v>
      </c>
      <c r="E4943" s="67" t="s">
        <v>370</v>
      </c>
      <c r="F4943" s="68" t="s">
        <v>450</v>
      </c>
      <c r="G4943" s="67" t="s">
        <v>451</v>
      </c>
      <c r="H4943" s="68" t="s">
        <v>363</v>
      </c>
      <c r="I4943" s="69">
        <v>7</v>
      </c>
      <c r="J4943" s="69">
        <v>0</v>
      </c>
      <c r="K4943" s="91"/>
      <c r="L4943" s="91"/>
    </row>
    <row r="4944" spans="2:12" x14ac:dyDescent="0.25">
      <c r="B4944" s="67" t="s">
        <v>402</v>
      </c>
      <c r="C4944" s="67" t="s">
        <v>403</v>
      </c>
      <c r="D4944" s="68" t="s">
        <v>369</v>
      </c>
      <c r="E4944" s="67" t="s">
        <v>370</v>
      </c>
      <c r="F4944" s="68" t="s">
        <v>450</v>
      </c>
      <c r="G4944" s="67" t="s">
        <v>451</v>
      </c>
      <c r="H4944" s="68" t="s">
        <v>362</v>
      </c>
      <c r="I4944" s="69">
        <v>15</v>
      </c>
      <c r="J4944" s="69">
        <v>30</v>
      </c>
      <c r="K4944" s="91"/>
      <c r="L4944" s="91"/>
    </row>
    <row r="4945" spans="2:12" x14ac:dyDescent="0.25">
      <c r="B4945" s="67" t="s">
        <v>402</v>
      </c>
      <c r="C4945" s="67" t="s">
        <v>403</v>
      </c>
      <c r="D4945" s="68" t="s">
        <v>369</v>
      </c>
      <c r="E4945" s="67" t="s">
        <v>370</v>
      </c>
      <c r="F4945" s="68" t="s">
        <v>450</v>
      </c>
      <c r="G4945" s="67" t="s">
        <v>451</v>
      </c>
      <c r="H4945" s="68" t="s">
        <v>363</v>
      </c>
      <c r="I4945" s="69">
        <v>57</v>
      </c>
      <c r="J4945" s="69">
        <v>50</v>
      </c>
      <c r="K4945" s="91"/>
      <c r="L4945" s="91"/>
    </row>
    <row r="4946" spans="2:12" x14ac:dyDescent="0.25">
      <c r="B4946" s="67" t="s">
        <v>402</v>
      </c>
      <c r="C4946" s="67" t="s">
        <v>403</v>
      </c>
      <c r="D4946" s="68" t="s">
        <v>369</v>
      </c>
      <c r="E4946" s="67" t="s">
        <v>370</v>
      </c>
      <c r="F4946" s="68" t="s">
        <v>450</v>
      </c>
      <c r="G4946" s="67" t="s">
        <v>451</v>
      </c>
      <c r="H4946" s="68" t="s">
        <v>364</v>
      </c>
      <c r="I4946" s="69">
        <v>0</v>
      </c>
      <c r="J4946" s="69">
        <v>0</v>
      </c>
      <c r="K4946" s="91"/>
      <c r="L4946" s="91"/>
    </row>
    <row r="4947" spans="2:12" x14ac:dyDescent="0.25">
      <c r="B4947" s="67" t="s">
        <v>402</v>
      </c>
      <c r="C4947" s="67" t="s">
        <v>403</v>
      </c>
      <c r="D4947" s="68" t="s">
        <v>369</v>
      </c>
      <c r="E4947" s="67" t="s">
        <v>370</v>
      </c>
      <c r="F4947" s="68" t="s">
        <v>450</v>
      </c>
      <c r="G4947" s="67" t="s">
        <v>451</v>
      </c>
      <c r="H4947" s="68" t="s">
        <v>363</v>
      </c>
      <c r="I4947" s="69">
        <v>0</v>
      </c>
      <c r="J4947" s="69">
        <v>0</v>
      </c>
      <c r="K4947" s="91"/>
      <c r="L4947" s="91"/>
    </row>
    <row r="4948" spans="2:12" x14ac:dyDescent="0.25">
      <c r="B4948" s="67" t="s">
        <v>402</v>
      </c>
      <c r="C4948" s="67" t="s">
        <v>403</v>
      </c>
      <c r="D4948" s="68" t="s">
        <v>369</v>
      </c>
      <c r="E4948" s="67" t="s">
        <v>370</v>
      </c>
      <c r="F4948" s="68" t="s">
        <v>450</v>
      </c>
      <c r="G4948" s="67" t="s">
        <v>451</v>
      </c>
      <c r="H4948" s="68" t="s">
        <v>362</v>
      </c>
      <c r="I4948" s="69">
        <v>15</v>
      </c>
      <c r="J4948" s="69">
        <v>44</v>
      </c>
      <c r="K4948" s="91"/>
      <c r="L4948" s="91"/>
    </row>
    <row r="4949" spans="2:12" x14ac:dyDescent="0.25">
      <c r="B4949" s="67" t="s">
        <v>402</v>
      </c>
      <c r="C4949" s="67" t="s">
        <v>403</v>
      </c>
      <c r="D4949" s="68" t="s">
        <v>369</v>
      </c>
      <c r="E4949" s="67" t="s">
        <v>370</v>
      </c>
      <c r="F4949" s="68" t="s">
        <v>450</v>
      </c>
      <c r="G4949" s="67" t="s">
        <v>451</v>
      </c>
      <c r="H4949" s="68" t="s">
        <v>363</v>
      </c>
      <c r="I4949" s="69">
        <v>25</v>
      </c>
      <c r="J4949" s="69">
        <v>4</v>
      </c>
      <c r="K4949" s="91"/>
      <c r="L4949" s="91"/>
    </row>
    <row r="4950" spans="2:12" x14ac:dyDescent="0.25">
      <c r="B4950" s="67" t="s">
        <v>402</v>
      </c>
      <c r="C4950" s="67" t="s">
        <v>403</v>
      </c>
      <c r="D4950" s="68" t="s">
        <v>369</v>
      </c>
      <c r="E4950" s="67" t="s">
        <v>370</v>
      </c>
      <c r="F4950" s="68" t="s">
        <v>450</v>
      </c>
      <c r="G4950" s="67" t="s">
        <v>451</v>
      </c>
      <c r="H4950" s="68" t="s">
        <v>364</v>
      </c>
      <c r="I4950" s="69">
        <v>20</v>
      </c>
      <c r="J4950" s="69">
        <v>6</v>
      </c>
      <c r="K4950" s="91"/>
      <c r="L4950" s="91"/>
    </row>
    <row r="4951" spans="2:12" x14ac:dyDescent="0.25">
      <c r="B4951" s="67" t="s">
        <v>402</v>
      </c>
      <c r="C4951" s="67" t="s">
        <v>403</v>
      </c>
      <c r="D4951" s="68" t="s">
        <v>369</v>
      </c>
      <c r="E4951" s="67" t="s">
        <v>370</v>
      </c>
      <c r="F4951" s="68" t="s">
        <v>450</v>
      </c>
      <c r="G4951" s="67" t="s">
        <v>451</v>
      </c>
      <c r="H4951" s="68" t="s">
        <v>363</v>
      </c>
      <c r="I4951" s="69">
        <v>0</v>
      </c>
      <c r="J4951" s="69">
        <v>0</v>
      </c>
      <c r="K4951" s="91"/>
      <c r="L4951" s="91"/>
    </row>
    <row r="4952" spans="2:12" x14ac:dyDescent="0.25">
      <c r="B4952" s="67" t="s">
        <v>402</v>
      </c>
      <c r="C4952" s="67" t="s">
        <v>403</v>
      </c>
      <c r="D4952" s="68" t="s">
        <v>369</v>
      </c>
      <c r="E4952" s="67" t="s">
        <v>370</v>
      </c>
      <c r="F4952" s="68" t="s">
        <v>450</v>
      </c>
      <c r="G4952" s="67" t="s">
        <v>451</v>
      </c>
      <c r="H4952" s="68" t="s">
        <v>362</v>
      </c>
      <c r="I4952" s="69">
        <v>186</v>
      </c>
      <c r="J4952" s="69">
        <v>249</v>
      </c>
      <c r="K4952" s="91"/>
      <c r="L4952" s="91"/>
    </row>
    <row r="4953" spans="2:12" x14ac:dyDescent="0.25">
      <c r="B4953" s="67" t="s">
        <v>402</v>
      </c>
      <c r="C4953" s="67" t="s">
        <v>403</v>
      </c>
      <c r="D4953" s="68" t="s">
        <v>369</v>
      </c>
      <c r="E4953" s="67" t="s">
        <v>370</v>
      </c>
      <c r="F4953" s="68" t="s">
        <v>450</v>
      </c>
      <c r="G4953" s="67" t="s">
        <v>451</v>
      </c>
      <c r="H4953" s="68" t="s">
        <v>363</v>
      </c>
      <c r="I4953" s="69">
        <v>235</v>
      </c>
      <c r="J4953" s="69">
        <v>277</v>
      </c>
      <c r="K4953" s="91"/>
      <c r="L4953" s="91"/>
    </row>
    <row r="4954" spans="2:12" x14ac:dyDescent="0.25">
      <c r="B4954" s="67" t="s">
        <v>402</v>
      </c>
      <c r="C4954" s="67" t="s">
        <v>403</v>
      </c>
      <c r="D4954" s="68" t="s">
        <v>369</v>
      </c>
      <c r="E4954" s="67" t="s">
        <v>370</v>
      </c>
      <c r="F4954" s="68" t="s">
        <v>450</v>
      </c>
      <c r="G4954" s="67" t="s">
        <v>451</v>
      </c>
      <c r="H4954" s="68" t="s">
        <v>364</v>
      </c>
      <c r="I4954" s="69">
        <v>30</v>
      </c>
      <c r="J4954" s="69">
        <v>52</v>
      </c>
      <c r="K4954" s="91"/>
      <c r="L4954" s="91"/>
    </row>
    <row r="4955" spans="2:12" x14ac:dyDescent="0.25">
      <c r="B4955" s="67" t="s">
        <v>402</v>
      </c>
      <c r="C4955" s="67" t="s">
        <v>403</v>
      </c>
      <c r="D4955" s="68" t="s">
        <v>369</v>
      </c>
      <c r="E4955" s="67" t="s">
        <v>370</v>
      </c>
      <c r="F4955" s="68" t="s">
        <v>450</v>
      </c>
      <c r="G4955" s="67" t="s">
        <v>451</v>
      </c>
      <c r="H4955" s="68" t="s">
        <v>362</v>
      </c>
      <c r="I4955" s="69">
        <v>0</v>
      </c>
      <c r="J4955" s="69">
        <v>0</v>
      </c>
      <c r="K4955" s="91"/>
      <c r="L4955" s="91"/>
    </row>
    <row r="4956" spans="2:12" x14ac:dyDescent="0.25">
      <c r="B4956" s="67" t="s">
        <v>402</v>
      </c>
      <c r="C4956" s="67" t="s">
        <v>403</v>
      </c>
      <c r="D4956" s="68" t="s">
        <v>369</v>
      </c>
      <c r="E4956" s="67" t="s">
        <v>370</v>
      </c>
      <c r="F4956" s="68" t="s">
        <v>450</v>
      </c>
      <c r="G4956" s="67" t="s">
        <v>451</v>
      </c>
      <c r="H4956" s="68" t="s">
        <v>363</v>
      </c>
      <c r="I4956" s="69">
        <v>0</v>
      </c>
      <c r="J4956" s="69">
        <v>0</v>
      </c>
      <c r="K4956" s="91"/>
      <c r="L4956" s="91"/>
    </row>
    <row r="4957" spans="2:12" x14ac:dyDescent="0.25">
      <c r="B4957" s="67" t="s">
        <v>402</v>
      </c>
      <c r="C4957" s="67" t="s">
        <v>403</v>
      </c>
      <c r="D4957" s="68" t="s">
        <v>369</v>
      </c>
      <c r="E4957" s="67" t="s">
        <v>370</v>
      </c>
      <c r="F4957" s="68" t="s">
        <v>450</v>
      </c>
      <c r="G4957" s="67" t="s">
        <v>451</v>
      </c>
      <c r="H4957" s="68" t="s">
        <v>364</v>
      </c>
      <c r="I4957" s="69">
        <v>0</v>
      </c>
      <c r="J4957" s="69">
        <v>0</v>
      </c>
      <c r="K4957" s="91"/>
      <c r="L4957" s="91"/>
    </row>
    <row r="4958" spans="2:12" x14ac:dyDescent="0.25">
      <c r="B4958" s="67" t="s">
        <v>402</v>
      </c>
      <c r="C4958" s="67" t="s">
        <v>403</v>
      </c>
      <c r="D4958" s="68" t="s">
        <v>369</v>
      </c>
      <c r="E4958" s="67" t="s">
        <v>370</v>
      </c>
      <c r="F4958" s="68" t="s">
        <v>450</v>
      </c>
      <c r="G4958" s="67" t="s">
        <v>451</v>
      </c>
      <c r="H4958" s="68" t="s">
        <v>362</v>
      </c>
      <c r="I4958" s="69">
        <v>0</v>
      </c>
      <c r="J4958" s="69">
        <v>0</v>
      </c>
      <c r="K4958" s="91"/>
      <c r="L4958" s="91"/>
    </row>
    <row r="4959" spans="2:12" x14ac:dyDescent="0.25">
      <c r="B4959" s="67" t="s">
        <v>402</v>
      </c>
      <c r="C4959" s="67" t="s">
        <v>403</v>
      </c>
      <c r="D4959" s="68" t="s">
        <v>369</v>
      </c>
      <c r="E4959" s="67" t="s">
        <v>370</v>
      </c>
      <c r="F4959" s="68" t="s">
        <v>450</v>
      </c>
      <c r="G4959" s="67" t="s">
        <v>451</v>
      </c>
      <c r="H4959" s="68" t="s">
        <v>363</v>
      </c>
      <c r="I4959" s="69">
        <v>0</v>
      </c>
      <c r="J4959" s="69">
        <v>0</v>
      </c>
      <c r="K4959" s="91"/>
      <c r="L4959" s="91"/>
    </row>
    <row r="4960" spans="2:12" x14ac:dyDescent="0.25">
      <c r="B4960" s="67" t="s">
        <v>402</v>
      </c>
      <c r="C4960" s="67" t="s">
        <v>403</v>
      </c>
      <c r="D4960" s="68" t="s">
        <v>369</v>
      </c>
      <c r="E4960" s="67" t="s">
        <v>370</v>
      </c>
      <c r="F4960" s="68" t="s">
        <v>450</v>
      </c>
      <c r="G4960" s="67" t="s">
        <v>451</v>
      </c>
      <c r="H4960" s="68" t="s">
        <v>364</v>
      </c>
      <c r="I4960" s="69">
        <v>0</v>
      </c>
      <c r="J4960" s="69">
        <v>11</v>
      </c>
      <c r="K4960" s="91"/>
      <c r="L4960" s="91"/>
    </row>
    <row r="4961" spans="2:12" x14ac:dyDescent="0.25">
      <c r="B4961" s="67" t="s">
        <v>402</v>
      </c>
      <c r="C4961" s="67" t="s">
        <v>403</v>
      </c>
      <c r="D4961" s="68" t="s">
        <v>369</v>
      </c>
      <c r="E4961" s="67" t="s">
        <v>370</v>
      </c>
      <c r="F4961" s="68" t="s">
        <v>450</v>
      </c>
      <c r="G4961" s="67" t="s">
        <v>451</v>
      </c>
      <c r="H4961" s="68" t="s">
        <v>363</v>
      </c>
      <c r="I4961" s="69">
        <v>0</v>
      </c>
      <c r="J4961" s="69">
        <v>0</v>
      </c>
      <c r="K4961" s="91"/>
      <c r="L4961" s="91"/>
    </row>
    <row r="4962" spans="2:12" x14ac:dyDescent="0.25">
      <c r="B4962" s="67" t="s">
        <v>402</v>
      </c>
      <c r="C4962" s="67" t="s">
        <v>403</v>
      </c>
      <c r="D4962" s="68" t="s">
        <v>369</v>
      </c>
      <c r="E4962" s="67" t="s">
        <v>370</v>
      </c>
      <c r="F4962" s="68" t="s">
        <v>450</v>
      </c>
      <c r="G4962" s="67" t="s">
        <v>451</v>
      </c>
      <c r="H4962" s="68" t="s">
        <v>362</v>
      </c>
      <c r="I4962" s="69">
        <v>20</v>
      </c>
      <c r="J4962" s="69">
        <v>10</v>
      </c>
      <c r="K4962" s="91"/>
      <c r="L4962" s="91"/>
    </row>
    <row r="4963" spans="2:12" x14ac:dyDescent="0.25">
      <c r="B4963" s="67" t="s">
        <v>402</v>
      </c>
      <c r="C4963" s="67" t="s">
        <v>403</v>
      </c>
      <c r="D4963" s="68" t="s">
        <v>369</v>
      </c>
      <c r="E4963" s="67" t="s">
        <v>370</v>
      </c>
      <c r="F4963" s="68" t="s">
        <v>450</v>
      </c>
      <c r="G4963" s="67" t="s">
        <v>451</v>
      </c>
      <c r="H4963" s="68" t="s">
        <v>363</v>
      </c>
      <c r="I4963" s="69">
        <v>23</v>
      </c>
      <c r="J4963" s="69">
        <v>8</v>
      </c>
      <c r="K4963" s="91"/>
      <c r="L4963" s="91"/>
    </row>
    <row r="4964" spans="2:12" x14ac:dyDescent="0.25">
      <c r="B4964" s="67" t="s">
        <v>402</v>
      </c>
      <c r="C4964" s="67" t="s">
        <v>403</v>
      </c>
      <c r="D4964" s="68" t="s">
        <v>369</v>
      </c>
      <c r="E4964" s="67" t="s">
        <v>370</v>
      </c>
      <c r="F4964" s="68" t="s">
        <v>450</v>
      </c>
      <c r="G4964" s="67" t="s">
        <v>451</v>
      </c>
      <c r="H4964" s="68" t="s">
        <v>364</v>
      </c>
      <c r="I4964" s="69">
        <v>38</v>
      </c>
      <c r="J4964" s="69">
        <v>0</v>
      </c>
      <c r="K4964" s="91"/>
      <c r="L4964" s="91"/>
    </row>
    <row r="4965" spans="2:12" x14ac:dyDescent="0.25">
      <c r="B4965" s="67" t="s">
        <v>402</v>
      </c>
      <c r="C4965" s="67" t="s">
        <v>403</v>
      </c>
      <c r="D4965" s="68" t="s">
        <v>369</v>
      </c>
      <c r="E4965" s="67" t="s">
        <v>370</v>
      </c>
      <c r="F4965" s="68" t="s">
        <v>450</v>
      </c>
      <c r="G4965" s="67" t="s">
        <v>451</v>
      </c>
      <c r="H4965" s="68" t="s">
        <v>362</v>
      </c>
      <c r="I4965" s="69">
        <v>0</v>
      </c>
      <c r="J4965" s="69">
        <v>0</v>
      </c>
      <c r="K4965" s="91"/>
      <c r="L4965" s="91"/>
    </row>
    <row r="4966" spans="2:12" x14ac:dyDescent="0.25">
      <c r="B4966" s="67" t="s">
        <v>402</v>
      </c>
      <c r="C4966" s="67" t="s">
        <v>403</v>
      </c>
      <c r="D4966" s="68" t="s">
        <v>369</v>
      </c>
      <c r="E4966" s="67" t="s">
        <v>370</v>
      </c>
      <c r="F4966" s="68" t="s">
        <v>450</v>
      </c>
      <c r="G4966" s="67" t="s">
        <v>451</v>
      </c>
      <c r="H4966" s="68" t="s">
        <v>362</v>
      </c>
      <c r="I4966" s="69">
        <v>0</v>
      </c>
      <c r="J4966" s="69">
        <v>32</v>
      </c>
      <c r="K4966" s="91"/>
      <c r="L4966" s="91"/>
    </row>
    <row r="4967" spans="2:12" x14ac:dyDescent="0.25">
      <c r="B4967" s="67" t="s">
        <v>402</v>
      </c>
      <c r="C4967" s="67" t="s">
        <v>403</v>
      </c>
      <c r="D4967" s="68" t="s">
        <v>369</v>
      </c>
      <c r="E4967" s="67" t="s">
        <v>370</v>
      </c>
      <c r="F4967" s="68" t="s">
        <v>450</v>
      </c>
      <c r="G4967" s="67" t="s">
        <v>451</v>
      </c>
      <c r="H4967" s="68" t="s">
        <v>364</v>
      </c>
      <c r="I4967" s="69">
        <v>0</v>
      </c>
      <c r="J4967" s="69">
        <v>0</v>
      </c>
      <c r="K4967" s="91"/>
      <c r="L4967" s="91"/>
    </row>
    <row r="4968" spans="2:12" x14ac:dyDescent="0.25">
      <c r="B4968" s="67" t="s">
        <v>402</v>
      </c>
      <c r="C4968" s="67" t="s">
        <v>403</v>
      </c>
      <c r="D4968" s="68" t="s">
        <v>369</v>
      </c>
      <c r="E4968" s="67" t="s">
        <v>370</v>
      </c>
      <c r="F4968" s="68" t="s">
        <v>450</v>
      </c>
      <c r="G4968" s="67" t="s">
        <v>451</v>
      </c>
      <c r="H4968" s="68" t="s">
        <v>362</v>
      </c>
      <c r="I4968" s="69">
        <v>74</v>
      </c>
      <c r="J4968" s="69">
        <v>116</v>
      </c>
      <c r="K4968" s="91"/>
      <c r="L4968" s="91"/>
    </row>
    <row r="4969" spans="2:12" x14ac:dyDescent="0.25">
      <c r="B4969" s="67" t="s">
        <v>402</v>
      </c>
      <c r="C4969" s="67" t="s">
        <v>403</v>
      </c>
      <c r="D4969" s="68" t="s">
        <v>369</v>
      </c>
      <c r="E4969" s="67" t="s">
        <v>370</v>
      </c>
      <c r="F4969" s="68" t="s">
        <v>450</v>
      </c>
      <c r="G4969" s="67" t="s">
        <v>451</v>
      </c>
      <c r="H4969" s="68" t="s">
        <v>363</v>
      </c>
      <c r="I4969" s="69">
        <v>222</v>
      </c>
      <c r="J4969" s="69">
        <v>229</v>
      </c>
      <c r="K4969" s="91"/>
      <c r="L4969" s="91"/>
    </row>
    <row r="4970" spans="2:12" x14ac:dyDescent="0.25">
      <c r="B4970" s="67" t="s">
        <v>402</v>
      </c>
      <c r="C4970" s="67" t="s">
        <v>403</v>
      </c>
      <c r="D4970" s="68" t="s">
        <v>369</v>
      </c>
      <c r="E4970" s="67" t="s">
        <v>370</v>
      </c>
      <c r="F4970" s="68" t="s">
        <v>450</v>
      </c>
      <c r="G4970" s="67" t="s">
        <v>451</v>
      </c>
      <c r="H4970" s="68" t="s">
        <v>364</v>
      </c>
      <c r="I4970" s="69">
        <v>20</v>
      </c>
      <c r="J4970" s="69">
        <v>47</v>
      </c>
      <c r="K4970" s="91"/>
      <c r="L4970" s="91"/>
    </row>
    <row r="4971" spans="2:12" x14ac:dyDescent="0.25">
      <c r="B4971" s="67" t="s">
        <v>402</v>
      </c>
      <c r="C4971" s="67" t="s">
        <v>403</v>
      </c>
      <c r="D4971" s="68" t="s">
        <v>369</v>
      </c>
      <c r="E4971" s="67" t="s">
        <v>370</v>
      </c>
      <c r="F4971" s="68" t="s">
        <v>450</v>
      </c>
      <c r="G4971" s="67" t="s">
        <v>451</v>
      </c>
      <c r="H4971" s="68" t="s">
        <v>362</v>
      </c>
      <c r="I4971" s="69">
        <v>0</v>
      </c>
      <c r="J4971" s="69">
        <v>0</v>
      </c>
      <c r="K4971" s="91"/>
      <c r="L4971" s="91"/>
    </row>
    <row r="4972" spans="2:12" x14ac:dyDescent="0.25">
      <c r="B4972" s="67" t="s">
        <v>402</v>
      </c>
      <c r="C4972" s="67" t="s">
        <v>403</v>
      </c>
      <c r="D4972" s="68" t="s">
        <v>369</v>
      </c>
      <c r="E4972" s="67" t="s">
        <v>370</v>
      </c>
      <c r="F4972" s="68" t="s">
        <v>450</v>
      </c>
      <c r="G4972" s="67" t="s">
        <v>451</v>
      </c>
      <c r="H4972" s="68" t="s">
        <v>362</v>
      </c>
      <c r="I4972" s="69">
        <v>0</v>
      </c>
      <c r="J4972" s="69">
        <v>0</v>
      </c>
      <c r="K4972" s="91"/>
      <c r="L4972" s="91"/>
    </row>
    <row r="4973" spans="2:12" x14ac:dyDescent="0.25">
      <c r="B4973" s="67" t="s">
        <v>402</v>
      </c>
      <c r="C4973" s="67" t="s">
        <v>403</v>
      </c>
      <c r="D4973" s="68" t="s">
        <v>369</v>
      </c>
      <c r="E4973" s="67" t="s">
        <v>370</v>
      </c>
      <c r="F4973" s="68" t="s">
        <v>450</v>
      </c>
      <c r="G4973" s="67" t="s">
        <v>451</v>
      </c>
      <c r="H4973" s="68" t="s">
        <v>363</v>
      </c>
      <c r="I4973" s="69">
        <v>1</v>
      </c>
      <c r="J4973" s="69">
        <v>67</v>
      </c>
      <c r="K4973" s="91"/>
      <c r="L4973" s="91"/>
    </row>
    <row r="4974" spans="2:12" x14ac:dyDescent="0.25">
      <c r="B4974" s="67" t="s">
        <v>402</v>
      </c>
      <c r="C4974" s="67" t="s">
        <v>403</v>
      </c>
      <c r="D4974" s="68" t="s">
        <v>369</v>
      </c>
      <c r="E4974" s="67" t="s">
        <v>370</v>
      </c>
      <c r="F4974" s="68" t="s">
        <v>450</v>
      </c>
      <c r="G4974" s="67" t="s">
        <v>451</v>
      </c>
      <c r="H4974" s="68" t="s">
        <v>364</v>
      </c>
      <c r="I4974" s="69">
        <v>0</v>
      </c>
      <c r="J4974" s="69">
        <v>0</v>
      </c>
      <c r="K4974" s="91"/>
      <c r="L4974" s="91"/>
    </row>
    <row r="4975" spans="2:12" x14ac:dyDescent="0.25">
      <c r="B4975" s="67" t="s">
        <v>402</v>
      </c>
      <c r="C4975" s="67" t="s">
        <v>403</v>
      </c>
      <c r="D4975" s="68" t="s">
        <v>369</v>
      </c>
      <c r="E4975" s="67" t="s">
        <v>370</v>
      </c>
      <c r="F4975" s="68" t="s">
        <v>450</v>
      </c>
      <c r="G4975" s="67" t="s">
        <v>451</v>
      </c>
      <c r="H4975" s="68" t="s">
        <v>362</v>
      </c>
      <c r="I4975" s="69">
        <v>60</v>
      </c>
      <c r="J4975" s="69">
        <v>116</v>
      </c>
      <c r="K4975" s="91"/>
      <c r="L4975" s="91"/>
    </row>
    <row r="4976" spans="2:12" x14ac:dyDescent="0.25">
      <c r="B4976" s="67" t="s">
        <v>402</v>
      </c>
      <c r="C4976" s="67" t="s">
        <v>403</v>
      </c>
      <c r="D4976" s="68" t="s">
        <v>369</v>
      </c>
      <c r="E4976" s="67" t="s">
        <v>370</v>
      </c>
      <c r="F4976" s="68" t="s">
        <v>450</v>
      </c>
      <c r="G4976" s="67" t="s">
        <v>451</v>
      </c>
      <c r="H4976" s="68" t="s">
        <v>363</v>
      </c>
      <c r="I4976" s="69">
        <v>150</v>
      </c>
      <c r="J4976" s="69">
        <v>189</v>
      </c>
      <c r="K4976" s="91"/>
      <c r="L4976" s="91"/>
    </row>
    <row r="4977" spans="2:12" x14ac:dyDescent="0.25">
      <c r="B4977" s="67" t="s">
        <v>402</v>
      </c>
      <c r="C4977" s="67" t="s">
        <v>403</v>
      </c>
      <c r="D4977" s="68" t="s">
        <v>369</v>
      </c>
      <c r="E4977" s="67" t="s">
        <v>370</v>
      </c>
      <c r="F4977" s="68" t="s">
        <v>450</v>
      </c>
      <c r="G4977" s="67" t="s">
        <v>451</v>
      </c>
      <c r="H4977" s="68" t="s">
        <v>364</v>
      </c>
      <c r="I4977" s="69">
        <v>92</v>
      </c>
      <c r="J4977" s="69">
        <v>124</v>
      </c>
      <c r="K4977" s="91"/>
      <c r="L4977" s="91"/>
    </row>
    <row r="4978" spans="2:12" x14ac:dyDescent="0.25">
      <c r="B4978" s="67" t="s">
        <v>402</v>
      </c>
      <c r="C4978" s="67" t="s">
        <v>403</v>
      </c>
      <c r="D4978" s="68" t="s">
        <v>369</v>
      </c>
      <c r="E4978" s="67" t="s">
        <v>370</v>
      </c>
      <c r="F4978" s="68" t="s">
        <v>450</v>
      </c>
      <c r="G4978" s="67" t="s">
        <v>451</v>
      </c>
      <c r="H4978" s="68" t="s">
        <v>362</v>
      </c>
      <c r="I4978" s="69">
        <v>0.309</v>
      </c>
      <c r="J4978" s="69">
        <v>0.20599999999999999</v>
      </c>
      <c r="K4978" s="91"/>
      <c r="L4978" s="91"/>
    </row>
    <row r="4979" spans="2:12" x14ac:dyDescent="0.25">
      <c r="B4979" s="67" t="s">
        <v>402</v>
      </c>
      <c r="C4979" s="67" t="s">
        <v>403</v>
      </c>
      <c r="D4979" s="68" t="s">
        <v>369</v>
      </c>
      <c r="E4979" s="67" t="s">
        <v>370</v>
      </c>
      <c r="F4979" s="68" t="s">
        <v>450</v>
      </c>
      <c r="G4979" s="67" t="s">
        <v>451</v>
      </c>
      <c r="H4979" s="68" t="s">
        <v>363</v>
      </c>
      <c r="I4979" s="69">
        <v>0.39140000000000003</v>
      </c>
      <c r="J4979" s="69">
        <v>0.55620000000000003</v>
      </c>
      <c r="K4979" s="91"/>
      <c r="L4979" s="91"/>
    </row>
    <row r="4980" spans="2:12" x14ac:dyDescent="0.25">
      <c r="B4980" s="67" t="s">
        <v>402</v>
      </c>
      <c r="C4980" s="67" t="s">
        <v>403</v>
      </c>
      <c r="D4980" s="68" t="s">
        <v>369</v>
      </c>
      <c r="E4980" s="67" t="s">
        <v>370</v>
      </c>
      <c r="F4980" s="68" t="s">
        <v>450</v>
      </c>
      <c r="G4980" s="67" t="s">
        <v>451</v>
      </c>
      <c r="H4980" s="68" t="s">
        <v>364</v>
      </c>
      <c r="I4980" s="69">
        <v>0.45319999999999999</v>
      </c>
      <c r="J4980" s="69">
        <v>0.28839999999999999</v>
      </c>
      <c r="K4980" s="91"/>
      <c r="L4980" s="91"/>
    </row>
    <row r="4981" spans="2:12" x14ac:dyDescent="0.25">
      <c r="B4981" s="67" t="s">
        <v>402</v>
      </c>
      <c r="C4981" s="67" t="s">
        <v>403</v>
      </c>
      <c r="D4981" s="68" t="s">
        <v>369</v>
      </c>
      <c r="E4981" s="67" t="s">
        <v>370</v>
      </c>
      <c r="F4981" s="68" t="s">
        <v>450</v>
      </c>
      <c r="G4981" s="67" t="s">
        <v>451</v>
      </c>
      <c r="H4981" s="68" t="s">
        <v>362</v>
      </c>
      <c r="I4981" s="69">
        <v>0</v>
      </c>
      <c r="J4981" s="69">
        <v>0</v>
      </c>
      <c r="K4981" s="91"/>
      <c r="L4981" s="91"/>
    </row>
    <row r="4982" spans="2:12" x14ac:dyDescent="0.25">
      <c r="B4982" s="67" t="s">
        <v>402</v>
      </c>
      <c r="C4982" s="67" t="s">
        <v>403</v>
      </c>
      <c r="D4982" s="68" t="s">
        <v>369</v>
      </c>
      <c r="E4982" s="67" t="s">
        <v>370</v>
      </c>
      <c r="F4982" s="68" t="s">
        <v>450</v>
      </c>
      <c r="G4982" s="67" t="s">
        <v>451</v>
      </c>
      <c r="H4982" s="68" t="s">
        <v>363</v>
      </c>
      <c r="I4982" s="69">
        <v>3</v>
      </c>
      <c r="J4982" s="69">
        <v>4</v>
      </c>
      <c r="K4982" s="91"/>
      <c r="L4982" s="91"/>
    </row>
    <row r="4983" spans="2:12" x14ac:dyDescent="0.25">
      <c r="B4983" s="67" t="s">
        <v>402</v>
      </c>
      <c r="C4983" s="67" t="s">
        <v>403</v>
      </c>
      <c r="D4983" s="68" t="s">
        <v>369</v>
      </c>
      <c r="E4983" s="67" t="s">
        <v>370</v>
      </c>
      <c r="F4983" s="68" t="s">
        <v>450</v>
      </c>
      <c r="G4983" s="67" t="s">
        <v>451</v>
      </c>
      <c r="H4983" s="68" t="s">
        <v>362</v>
      </c>
      <c r="I4983" s="69">
        <v>0</v>
      </c>
      <c r="J4983" s="69">
        <v>-8</v>
      </c>
      <c r="K4983" s="91"/>
      <c r="L4983" s="91"/>
    </row>
    <row r="4984" spans="2:12" x14ac:dyDescent="0.25">
      <c r="B4984" s="67" t="s">
        <v>402</v>
      </c>
      <c r="C4984" s="67" t="s">
        <v>403</v>
      </c>
      <c r="D4984" s="68" t="s">
        <v>369</v>
      </c>
      <c r="E4984" s="67" t="s">
        <v>370</v>
      </c>
      <c r="F4984" s="68" t="s">
        <v>450</v>
      </c>
      <c r="G4984" s="67" t="s">
        <v>451</v>
      </c>
      <c r="H4984" s="68" t="s">
        <v>363</v>
      </c>
      <c r="I4984" s="69">
        <v>6</v>
      </c>
      <c r="J4984" s="69">
        <v>14</v>
      </c>
      <c r="K4984" s="91"/>
      <c r="L4984" s="91"/>
    </row>
    <row r="4985" spans="2:12" x14ac:dyDescent="0.25">
      <c r="B4985" s="67" t="s">
        <v>402</v>
      </c>
      <c r="C4985" s="67" t="s">
        <v>403</v>
      </c>
      <c r="D4985" s="68" t="s">
        <v>369</v>
      </c>
      <c r="E4985" s="67" t="s">
        <v>370</v>
      </c>
      <c r="F4985" s="68" t="s">
        <v>450</v>
      </c>
      <c r="G4985" s="67" t="s">
        <v>451</v>
      </c>
      <c r="H4985" s="68" t="s">
        <v>364</v>
      </c>
      <c r="I4985" s="69">
        <v>0</v>
      </c>
      <c r="J4985" s="69">
        <v>0</v>
      </c>
      <c r="K4985" s="91"/>
      <c r="L4985" s="91"/>
    </row>
    <row r="4986" spans="2:12" x14ac:dyDescent="0.25">
      <c r="B4986" s="67" t="s">
        <v>402</v>
      </c>
      <c r="C4986" s="67" t="s">
        <v>403</v>
      </c>
      <c r="D4986" s="68" t="s">
        <v>369</v>
      </c>
      <c r="E4986" s="67" t="s">
        <v>370</v>
      </c>
      <c r="F4986" s="68" t="s">
        <v>450</v>
      </c>
      <c r="G4986" s="67" t="s">
        <v>451</v>
      </c>
      <c r="H4986" s="68" t="s">
        <v>362</v>
      </c>
      <c r="I4986" s="69">
        <v>0</v>
      </c>
      <c r="J4986" s="69">
        <v>0</v>
      </c>
      <c r="K4986" s="91"/>
      <c r="L4986" s="91"/>
    </row>
    <row r="4987" spans="2:12" x14ac:dyDescent="0.25">
      <c r="B4987" s="67" t="s">
        <v>402</v>
      </c>
      <c r="C4987" s="67" t="s">
        <v>403</v>
      </c>
      <c r="D4987" s="68" t="s">
        <v>369</v>
      </c>
      <c r="E4987" s="67" t="s">
        <v>370</v>
      </c>
      <c r="F4987" s="68" t="s">
        <v>450</v>
      </c>
      <c r="G4987" s="67" t="s">
        <v>451</v>
      </c>
      <c r="H4987" s="68" t="s">
        <v>363</v>
      </c>
      <c r="I4987" s="69">
        <v>0</v>
      </c>
      <c r="J4987" s="69">
        <v>0</v>
      </c>
      <c r="K4987" s="91"/>
      <c r="L4987" s="91"/>
    </row>
    <row r="4988" spans="2:12" x14ac:dyDescent="0.25">
      <c r="B4988" s="67" t="s">
        <v>402</v>
      </c>
      <c r="C4988" s="67" t="s">
        <v>403</v>
      </c>
      <c r="D4988" s="68" t="s">
        <v>369</v>
      </c>
      <c r="E4988" s="67" t="s">
        <v>370</v>
      </c>
      <c r="F4988" s="68" t="s">
        <v>450</v>
      </c>
      <c r="G4988" s="67" t="s">
        <v>451</v>
      </c>
      <c r="H4988" s="68" t="s">
        <v>364</v>
      </c>
      <c r="I4988" s="69">
        <v>0</v>
      </c>
      <c r="J4988" s="69">
        <v>0</v>
      </c>
      <c r="K4988" s="91"/>
      <c r="L4988" s="91"/>
    </row>
    <row r="4989" spans="2:12" x14ac:dyDescent="0.25">
      <c r="B4989" s="67" t="s">
        <v>402</v>
      </c>
      <c r="C4989" s="67" t="s">
        <v>403</v>
      </c>
      <c r="D4989" s="68" t="s">
        <v>369</v>
      </c>
      <c r="E4989" s="67" t="s">
        <v>370</v>
      </c>
      <c r="F4989" s="68" t="s">
        <v>450</v>
      </c>
      <c r="G4989" s="67" t="s">
        <v>451</v>
      </c>
      <c r="H4989" s="68" t="s">
        <v>363</v>
      </c>
      <c r="I4989" s="69">
        <v>0</v>
      </c>
      <c r="J4989" s="69">
        <v>0</v>
      </c>
      <c r="K4989" s="91"/>
      <c r="L4989" s="91"/>
    </row>
    <row r="4990" spans="2:12" x14ac:dyDescent="0.25">
      <c r="B4990" s="67" t="s">
        <v>402</v>
      </c>
      <c r="C4990" s="67" t="s">
        <v>403</v>
      </c>
      <c r="D4990" s="68" t="s">
        <v>369</v>
      </c>
      <c r="E4990" s="67" t="s">
        <v>370</v>
      </c>
      <c r="F4990" s="68" t="s">
        <v>450</v>
      </c>
      <c r="G4990" s="67" t="s">
        <v>451</v>
      </c>
      <c r="H4990" s="68" t="s">
        <v>364</v>
      </c>
      <c r="I4990" s="69">
        <v>0</v>
      </c>
      <c r="J4990" s="69">
        <v>0</v>
      </c>
      <c r="K4990" s="91"/>
      <c r="L4990" s="91"/>
    </row>
    <row r="4991" spans="2:12" x14ac:dyDescent="0.25">
      <c r="B4991" s="67" t="s">
        <v>402</v>
      </c>
      <c r="C4991" s="67" t="s">
        <v>403</v>
      </c>
      <c r="D4991" s="68" t="s">
        <v>369</v>
      </c>
      <c r="E4991" s="67" t="s">
        <v>370</v>
      </c>
      <c r="F4991" s="68" t="s">
        <v>450</v>
      </c>
      <c r="G4991" s="67" t="s">
        <v>451</v>
      </c>
      <c r="H4991" s="68" t="s">
        <v>362</v>
      </c>
      <c r="I4991" s="69">
        <v>0</v>
      </c>
      <c r="J4991" s="69">
        <v>0</v>
      </c>
      <c r="K4991" s="91"/>
      <c r="L4991" s="91"/>
    </row>
    <row r="4992" spans="2:12" x14ac:dyDescent="0.25">
      <c r="B4992" s="67" t="s">
        <v>402</v>
      </c>
      <c r="C4992" s="67" t="s">
        <v>403</v>
      </c>
      <c r="D4992" s="68" t="s">
        <v>369</v>
      </c>
      <c r="E4992" s="67" t="s">
        <v>370</v>
      </c>
      <c r="F4992" s="68" t="s">
        <v>450</v>
      </c>
      <c r="G4992" s="67" t="s">
        <v>451</v>
      </c>
      <c r="H4992" s="68" t="s">
        <v>362</v>
      </c>
      <c r="I4992" s="69">
        <v>9</v>
      </c>
      <c r="J4992" s="69">
        <v>5</v>
      </c>
      <c r="K4992" s="91"/>
      <c r="L4992" s="91"/>
    </row>
    <row r="4993" spans="2:12" x14ac:dyDescent="0.25">
      <c r="B4993" s="67" t="s">
        <v>402</v>
      </c>
      <c r="C4993" s="67" t="s">
        <v>403</v>
      </c>
      <c r="D4993" s="68" t="s">
        <v>369</v>
      </c>
      <c r="E4993" s="67" t="s">
        <v>370</v>
      </c>
      <c r="F4993" s="68" t="s">
        <v>450</v>
      </c>
      <c r="G4993" s="67" t="s">
        <v>451</v>
      </c>
      <c r="H4993" s="68" t="s">
        <v>363</v>
      </c>
      <c r="I4993" s="69">
        <v>31</v>
      </c>
      <c r="J4993" s="69">
        <v>49</v>
      </c>
      <c r="K4993" s="91"/>
      <c r="L4993" s="91"/>
    </row>
    <row r="4994" spans="2:12" x14ac:dyDescent="0.25">
      <c r="B4994" s="67" t="s">
        <v>402</v>
      </c>
      <c r="C4994" s="67" t="s">
        <v>403</v>
      </c>
      <c r="D4994" s="68" t="s">
        <v>369</v>
      </c>
      <c r="E4994" s="67" t="s">
        <v>370</v>
      </c>
      <c r="F4994" s="68" t="s">
        <v>450</v>
      </c>
      <c r="G4994" s="67" t="s">
        <v>451</v>
      </c>
      <c r="H4994" s="68" t="s">
        <v>364</v>
      </c>
      <c r="I4994" s="69">
        <v>8</v>
      </c>
      <c r="J4994" s="69">
        <v>14</v>
      </c>
      <c r="K4994" s="91"/>
      <c r="L4994" s="91"/>
    </row>
    <row r="4995" spans="2:12" x14ac:dyDescent="0.25">
      <c r="B4995" s="67" t="s">
        <v>402</v>
      </c>
      <c r="C4995" s="67" t="s">
        <v>403</v>
      </c>
      <c r="D4995" s="68" t="s">
        <v>369</v>
      </c>
      <c r="E4995" s="67" t="s">
        <v>370</v>
      </c>
      <c r="F4995" s="68" t="s">
        <v>450</v>
      </c>
      <c r="G4995" s="67" t="s">
        <v>451</v>
      </c>
      <c r="H4995" s="68" t="s">
        <v>362</v>
      </c>
      <c r="I4995" s="69">
        <v>0</v>
      </c>
      <c r="J4995" s="69">
        <v>0</v>
      </c>
      <c r="K4995" s="91"/>
      <c r="L4995" s="91"/>
    </row>
    <row r="4996" spans="2:12" x14ac:dyDescent="0.25">
      <c r="B4996" s="67" t="s">
        <v>402</v>
      </c>
      <c r="C4996" s="67" t="s">
        <v>403</v>
      </c>
      <c r="D4996" s="68" t="s">
        <v>369</v>
      </c>
      <c r="E4996" s="67" t="s">
        <v>370</v>
      </c>
      <c r="F4996" s="68" t="s">
        <v>450</v>
      </c>
      <c r="G4996" s="67" t="s">
        <v>451</v>
      </c>
      <c r="H4996" s="68" t="s">
        <v>362</v>
      </c>
      <c r="I4996" s="69">
        <v>0</v>
      </c>
      <c r="J4996" s="69">
        <v>0</v>
      </c>
      <c r="K4996" s="91"/>
      <c r="L4996" s="91"/>
    </row>
    <row r="4997" spans="2:12" x14ac:dyDescent="0.25">
      <c r="B4997" s="67" t="s">
        <v>402</v>
      </c>
      <c r="C4997" s="67" t="s">
        <v>403</v>
      </c>
      <c r="D4997" s="68" t="s">
        <v>369</v>
      </c>
      <c r="E4997" s="67" t="s">
        <v>370</v>
      </c>
      <c r="F4997" s="68" t="s">
        <v>450</v>
      </c>
      <c r="G4997" s="67" t="s">
        <v>451</v>
      </c>
      <c r="H4997" s="68" t="s">
        <v>363</v>
      </c>
      <c r="I4997" s="69">
        <v>0</v>
      </c>
      <c r="J4997" s="69">
        <v>23</v>
      </c>
      <c r="K4997" s="91"/>
      <c r="L4997" s="91"/>
    </row>
    <row r="4998" spans="2:12" x14ac:dyDescent="0.25">
      <c r="B4998" s="67" t="s">
        <v>402</v>
      </c>
      <c r="C4998" s="67" t="s">
        <v>403</v>
      </c>
      <c r="D4998" s="68" t="s">
        <v>369</v>
      </c>
      <c r="E4998" s="67" t="s">
        <v>370</v>
      </c>
      <c r="F4998" s="68" t="s">
        <v>450</v>
      </c>
      <c r="G4998" s="67" t="s">
        <v>451</v>
      </c>
      <c r="H4998" s="68" t="s">
        <v>364</v>
      </c>
      <c r="I4998" s="69">
        <v>0</v>
      </c>
      <c r="J4998" s="69">
        <v>6</v>
      </c>
      <c r="K4998" s="91"/>
      <c r="L4998" s="91"/>
    </row>
    <row r="4999" spans="2:12" x14ac:dyDescent="0.25">
      <c r="B4999" s="67" t="s">
        <v>402</v>
      </c>
      <c r="C4999" s="67" t="s">
        <v>403</v>
      </c>
      <c r="D4999" s="68" t="s">
        <v>369</v>
      </c>
      <c r="E4999" s="67" t="s">
        <v>370</v>
      </c>
      <c r="F4999" s="68" t="s">
        <v>450</v>
      </c>
      <c r="G4999" s="67" t="s">
        <v>451</v>
      </c>
      <c r="H4999" s="68" t="s">
        <v>363</v>
      </c>
      <c r="I4999" s="69">
        <v>0</v>
      </c>
      <c r="J4999" s="69">
        <v>0</v>
      </c>
      <c r="K4999" s="91"/>
      <c r="L4999" s="91"/>
    </row>
    <row r="5000" spans="2:12" x14ac:dyDescent="0.25">
      <c r="B5000" s="67" t="s">
        <v>402</v>
      </c>
      <c r="C5000" s="67" t="s">
        <v>403</v>
      </c>
      <c r="D5000" s="68" t="s">
        <v>369</v>
      </c>
      <c r="E5000" s="67" t="s">
        <v>370</v>
      </c>
      <c r="F5000" s="68" t="s">
        <v>450</v>
      </c>
      <c r="G5000" s="67" t="s">
        <v>451</v>
      </c>
      <c r="H5000" s="68" t="s">
        <v>362</v>
      </c>
      <c r="I5000" s="69">
        <v>0</v>
      </c>
      <c r="J5000" s="69">
        <v>0</v>
      </c>
      <c r="K5000" s="91"/>
      <c r="L5000" s="91"/>
    </row>
    <row r="5001" spans="2:12" x14ac:dyDescent="0.25">
      <c r="B5001" s="67" t="s">
        <v>402</v>
      </c>
      <c r="C5001" s="67" t="s">
        <v>403</v>
      </c>
      <c r="D5001" s="68" t="s">
        <v>369</v>
      </c>
      <c r="E5001" s="67" t="s">
        <v>370</v>
      </c>
      <c r="F5001" s="68" t="s">
        <v>450</v>
      </c>
      <c r="G5001" s="67" t="s">
        <v>451</v>
      </c>
      <c r="H5001" s="68" t="s">
        <v>363</v>
      </c>
      <c r="I5001" s="69">
        <v>0</v>
      </c>
      <c r="J5001" s="69">
        <v>0</v>
      </c>
      <c r="K5001" s="91"/>
      <c r="L5001" s="91"/>
    </row>
    <row r="5002" spans="2:12" x14ac:dyDescent="0.25">
      <c r="B5002" s="67" t="s">
        <v>402</v>
      </c>
      <c r="C5002" s="67" t="s">
        <v>403</v>
      </c>
      <c r="D5002" s="68" t="s">
        <v>369</v>
      </c>
      <c r="E5002" s="67" t="s">
        <v>370</v>
      </c>
      <c r="F5002" s="68" t="s">
        <v>450</v>
      </c>
      <c r="G5002" s="67" t="s">
        <v>451</v>
      </c>
      <c r="H5002" s="68" t="s">
        <v>364</v>
      </c>
      <c r="I5002" s="69">
        <v>0</v>
      </c>
      <c r="J5002" s="69">
        <v>0</v>
      </c>
      <c r="K5002" s="91"/>
      <c r="L5002" s="91"/>
    </row>
    <row r="5003" spans="2:12" x14ac:dyDescent="0.25">
      <c r="B5003" s="67" t="s">
        <v>402</v>
      </c>
      <c r="C5003" s="67" t="s">
        <v>403</v>
      </c>
      <c r="D5003" s="68" t="s">
        <v>369</v>
      </c>
      <c r="E5003" s="67" t="s">
        <v>370</v>
      </c>
      <c r="F5003" s="68" t="s">
        <v>450</v>
      </c>
      <c r="G5003" s="67" t="s">
        <v>451</v>
      </c>
      <c r="H5003" s="68" t="s">
        <v>364</v>
      </c>
      <c r="I5003" s="69">
        <v>0</v>
      </c>
      <c r="J5003" s="69">
        <v>0</v>
      </c>
      <c r="K5003" s="91"/>
      <c r="L5003" s="91"/>
    </row>
    <row r="5004" spans="2:12" x14ac:dyDescent="0.25">
      <c r="B5004" s="67" t="s">
        <v>402</v>
      </c>
      <c r="C5004" s="67" t="s">
        <v>403</v>
      </c>
      <c r="D5004" s="68" t="s">
        <v>369</v>
      </c>
      <c r="E5004" s="67" t="s">
        <v>370</v>
      </c>
      <c r="F5004" s="68" t="s">
        <v>450</v>
      </c>
      <c r="G5004" s="67" t="s">
        <v>451</v>
      </c>
      <c r="H5004" s="68" t="s">
        <v>363</v>
      </c>
      <c r="I5004" s="69">
        <v>0</v>
      </c>
      <c r="J5004" s="69">
        <v>4</v>
      </c>
      <c r="K5004" s="91"/>
      <c r="L5004" s="91"/>
    </row>
    <row r="5005" spans="2:12" x14ac:dyDescent="0.25">
      <c r="B5005" s="67" t="s">
        <v>402</v>
      </c>
      <c r="C5005" s="67" t="s">
        <v>403</v>
      </c>
      <c r="D5005" s="68" t="s">
        <v>369</v>
      </c>
      <c r="E5005" s="67" t="s">
        <v>370</v>
      </c>
      <c r="F5005" s="68" t="s">
        <v>450</v>
      </c>
      <c r="G5005" s="67" t="s">
        <v>451</v>
      </c>
      <c r="H5005" s="68" t="s">
        <v>362</v>
      </c>
      <c r="I5005" s="69">
        <v>67</v>
      </c>
      <c r="J5005" s="69">
        <v>134</v>
      </c>
      <c r="K5005" s="91"/>
      <c r="L5005" s="91"/>
    </row>
    <row r="5006" spans="2:12" x14ac:dyDescent="0.25">
      <c r="B5006" s="67" t="s">
        <v>402</v>
      </c>
      <c r="C5006" s="67" t="s">
        <v>403</v>
      </c>
      <c r="D5006" s="68" t="s">
        <v>369</v>
      </c>
      <c r="E5006" s="67" t="s">
        <v>370</v>
      </c>
      <c r="F5006" s="68" t="s">
        <v>450</v>
      </c>
      <c r="G5006" s="67" t="s">
        <v>451</v>
      </c>
      <c r="H5006" s="68" t="s">
        <v>363</v>
      </c>
      <c r="I5006" s="69">
        <v>292</v>
      </c>
      <c r="J5006" s="69">
        <v>400</v>
      </c>
      <c r="K5006" s="91"/>
      <c r="L5006" s="91"/>
    </row>
    <row r="5007" spans="2:12" x14ac:dyDescent="0.25">
      <c r="B5007" s="67" t="s">
        <v>402</v>
      </c>
      <c r="C5007" s="67" t="s">
        <v>403</v>
      </c>
      <c r="D5007" s="68" t="s">
        <v>369</v>
      </c>
      <c r="E5007" s="67" t="s">
        <v>370</v>
      </c>
      <c r="F5007" s="68" t="s">
        <v>450</v>
      </c>
      <c r="G5007" s="67" t="s">
        <v>451</v>
      </c>
      <c r="H5007" s="68" t="s">
        <v>364</v>
      </c>
      <c r="I5007" s="69">
        <v>24</v>
      </c>
      <c r="J5007" s="69">
        <v>6</v>
      </c>
      <c r="K5007" s="91"/>
      <c r="L5007" s="91"/>
    </row>
    <row r="5008" spans="2:12" x14ac:dyDescent="0.25">
      <c r="B5008" s="67" t="s">
        <v>402</v>
      </c>
      <c r="C5008" s="67" t="s">
        <v>403</v>
      </c>
      <c r="D5008" s="68" t="s">
        <v>369</v>
      </c>
      <c r="E5008" s="67" t="s">
        <v>370</v>
      </c>
      <c r="F5008" s="68" t="s">
        <v>450</v>
      </c>
      <c r="G5008" s="67" t="s">
        <v>451</v>
      </c>
      <c r="H5008" s="68" t="s">
        <v>364</v>
      </c>
      <c r="I5008" s="69">
        <v>0</v>
      </c>
      <c r="J5008" s="69">
        <v>0</v>
      </c>
      <c r="K5008" s="91"/>
      <c r="L5008" s="91"/>
    </row>
    <row r="5009" spans="2:12" x14ac:dyDescent="0.25">
      <c r="B5009" s="67" t="s">
        <v>402</v>
      </c>
      <c r="C5009" s="67" t="s">
        <v>403</v>
      </c>
      <c r="D5009" s="68" t="s">
        <v>369</v>
      </c>
      <c r="E5009" s="67" t="s">
        <v>370</v>
      </c>
      <c r="F5009" s="68" t="s">
        <v>450</v>
      </c>
      <c r="G5009" s="67" t="s">
        <v>451</v>
      </c>
      <c r="H5009" s="68" t="s">
        <v>362</v>
      </c>
      <c r="I5009" s="69">
        <v>0</v>
      </c>
      <c r="J5009" s="69">
        <v>0</v>
      </c>
      <c r="K5009" s="91"/>
      <c r="L5009" s="91"/>
    </row>
    <row r="5010" spans="2:12" x14ac:dyDescent="0.25">
      <c r="B5010" s="67" t="s">
        <v>402</v>
      </c>
      <c r="C5010" s="67" t="s">
        <v>403</v>
      </c>
      <c r="D5010" s="68" t="s">
        <v>369</v>
      </c>
      <c r="E5010" s="67" t="s">
        <v>370</v>
      </c>
      <c r="F5010" s="68" t="s">
        <v>450</v>
      </c>
      <c r="G5010" s="67" t="s">
        <v>451</v>
      </c>
      <c r="H5010" s="68" t="s">
        <v>363</v>
      </c>
      <c r="I5010" s="69">
        <v>48</v>
      </c>
      <c r="J5010" s="69">
        <v>56</v>
      </c>
      <c r="K5010" s="91"/>
      <c r="L5010" s="91"/>
    </row>
    <row r="5011" spans="2:12" x14ac:dyDescent="0.25">
      <c r="B5011" s="67" t="s">
        <v>402</v>
      </c>
      <c r="C5011" s="67" t="s">
        <v>403</v>
      </c>
      <c r="D5011" s="68" t="s">
        <v>369</v>
      </c>
      <c r="E5011" s="67" t="s">
        <v>370</v>
      </c>
      <c r="F5011" s="68" t="s">
        <v>450</v>
      </c>
      <c r="G5011" s="67" t="s">
        <v>451</v>
      </c>
      <c r="H5011" s="68" t="s">
        <v>364</v>
      </c>
      <c r="I5011" s="69">
        <v>0</v>
      </c>
      <c r="J5011" s="69">
        <v>13</v>
      </c>
      <c r="K5011" s="91"/>
      <c r="L5011" s="91"/>
    </row>
    <row r="5012" spans="2:12" x14ac:dyDescent="0.25">
      <c r="B5012" s="67" t="s">
        <v>402</v>
      </c>
      <c r="C5012" s="67" t="s">
        <v>403</v>
      </c>
      <c r="D5012" s="68" t="s">
        <v>369</v>
      </c>
      <c r="E5012" s="67" t="s">
        <v>370</v>
      </c>
      <c r="F5012" s="68" t="s">
        <v>450</v>
      </c>
      <c r="G5012" s="67" t="s">
        <v>451</v>
      </c>
      <c r="H5012" s="68" t="s">
        <v>362</v>
      </c>
      <c r="I5012" s="69">
        <v>91</v>
      </c>
      <c r="J5012" s="69">
        <v>143</v>
      </c>
      <c r="K5012" s="91"/>
      <c r="L5012" s="91"/>
    </row>
    <row r="5013" spans="2:12" x14ac:dyDescent="0.25">
      <c r="B5013" s="67" t="s">
        <v>402</v>
      </c>
      <c r="C5013" s="67" t="s">
        <v>403</v>
      </c>
      <c r="D5013" s="68" t="s">
        <v>369</v>
      </c>
      <c r="E5013" s="67" t="s">
        <v>370</v>
      </c>
      <c r="F5013" s="68" t="s">
        <v>450</v>
      </c>
      <c r="G5013" s="67" t="s">
        <v>451</v>
      </c>
      <c r="H5013" s="68" t="s">
        <v>363</v>
      </c>
      <c r="I5013" s="69">
        <v>107</v>
      </c>
      <c r="J5013" s="69">
        <v>66</v>
      </c>
      <c r="K5013" s="91"/>
      <c r="L5013" s="91"/>
    </row>
    <row r="5014" spans="2:12" x14ac:dyDescent="0.25">
      <c r="B5014" s="67" t="s">
        <v>402</v>
      </c>
      <c r="C5014" s="67" t="s">
        <v>403</v>
      </c>
      <c r="D5014" s="68" t="s">
        <v>369</v>
      </c>
      <c r="E5014" s="67" t="s">
        <v>370</v>
      </c>
      <c r="F5014" s="68" t="s">
        <v>450</v>
      </c>
      <c r="G5014" s="67" t="s">
        <v>451</v>
      </c>
      <c r="H5014" s="68" t="s">
        <v>364</v>
      </c>
      <c r="I5014" s="69">
        <v>66</v>
      </c>
      <c r="J5014" s="69">
        <v>117</v>
      </c>
      <c r="K5014" s="91"/>
      <c r="L5014" s="91"/>
    </row>
    <row r="5015" spans="2:12" x14ac:dyDescent="0.25">
      <c r="B5015" s="67" t="s">
        <v>402</v>
      </c>
      <c r="C5015" s="67" t="s">
        <v>403</v>
      </c>
      <c r="D5015" s="68" t="s">
        <v>369</v>
      </c>
      <c r="E5015" s="67" t="s">
        <v>370</v>
      </c>
      <c r="F5015" s="68" t="s">
        <v>450</v>
      </c>
      <c r="G5015" s="67" t="s">
        <v>451</v>
      </c>
      <c r="H5015" s="68" t="s">
        <v>363</v>
      </c>
      <c r="I5015" s="69">
        <v>0</v>
      </c>
      <c r="J5015" s="69">
        <v>5</v>
      </c>
      <c r="K5015" s="91"/>
      <c r="L5015" s="91"/>
    </row>
    <row r="5016" spans="2:12" x14ac:dyDescent="0.25">
      <c r="B5016" s="67" t="s">
        <v>402</v>
      </c>
      <c r="C5016" s="67" t="s">
        <v>403</v>
      </c>
      <c r="D5016" s="68" t="s">
        <v>369</v>
      </c>
      <c r="E5016" s="67" t="s">
        <v>370</v>
      </c>
      <c r="F5016" s="68" t="s">
        <v>450</v>
      </c>
      <c r="G5016" s="67" t="s">
        <v>451</v>
      </c>
      <c r="H5016" s="68" t="s">
        <v>362</v>
      </c>
      <c r="I5016" s="69">
        <v>0</v>
      </c>
      <c r="J5016" s="69">
        <v>0</v>
      </c>
      <c r="K5016" s="91"/>
      <c r="L5016" s="91"/>
    </row>
    <row r="5017" spans="2:12" x14ac:dyDescent="0.25">
      <c r="B5017" s="67" t="s">
        <v>402</v>
      </c>
      <c r="C5017" s="67" t="s">
        <v>403</v>
      </c>
      <c r="D5017" s="68" t="s">
        <v>369</v>
      </c>
      <c r="E5017" s="67" t="s">
        <v>370</v>
      </c>
      <c r="F5017" s="68" t="s">
        <v>450</v>
      </c>
      <c r="G5017" s="67" t="s">
        <v>451</v>
      </c>
      <c r="H5017" s="68" t="s">
        <v>363</v>
      </c>
      <c r="I5017" s="69">
        <v>38</v>
      </c>
      <c r="J5017" s="69">
        <v>35</v>
      </c>
      <c r="K5017" s="91"/>
      <c r="L5017" s="91"/>
    </row>
    <row r="5018" spans="2:12" x14ac:dyDescent="0.25">
      <c r="B5018" s="67" t="s">
        <v>402</v>
      </c>
      <c r="C5018" s="67" t="s">
        <v>403</v>
      </c>
      <c r="D5018" s="68" t="s">
        <v>369</v>
      </c>
      <c r="E5018" s="67" t="s">
        <v>370</v>
      </c>
      <c r="F5018" s="68" t="s">
        <v>450</v>
      </c>
      <c r="G5018" s="67" t="s">
        <v>451</v>
      </c>
      <c r="H5018" s="68" t="s">
        <v>364</v>
      </c>
      <c r="I5018" s="69">
        <v>32</v>
      </c>
      <c r="J5018" s="69">
        <v>28</v>
      </c>
      <c r="K5018" s="91"/>
      <c r="L5018" s="91"/>
    </row>
    <row r="5019" spans="2:12" x14ac:dyDescent="0.25">
      <c r="B5019" s="67" t="s">
        <v>402</v>
      </c>
      <c r="C5019" s="67" t="s">
        <v>403</v>
      </c>
      <c r="D5019" s="68" t="s">
        <v>369</v>
      </c>
      <c r="E5019" s="67" t="s">
        <v>370</v>
      </c>
      <c r="F5019" s="68" t="s">
        <v>450</v>
      </c>
      <c r="G5019" s="67" t="s">
        <v>451</v>
      </c>
      <c r="H5019" s="68" t="s">
        <v>362</v>
      </c>
      <c r="I5019" s="69">
        <v>18</v>
      </c>
      <c r="J5019" s="69">
        <v>18</v>
      </c>
      <c r="K5019" s="91"/>
      <c r="L5019" s="91"/>
    </row>
    <row r="5020" spans="2:12" x14ac:dyDescent="0.25">
      <c r="B5020" s="67" t="s">
        <v>402</v>
      </c>
      <c r="C5020" s="67" t="s">
        <v>403</v>
      </c>
      <c r="D5020" s="68" t="s">
        <v>369</v>
      </c>
      <c r="E5020" s="67" t="s">
        <v>370</v>
      </c>
      <c r="F5020" s="68" t="s">
        <v>450</v>
      </c>
      <c r="G5020" s="67" t="s">
        <v>451</v>
      </c>
      <c r="H5020" s="68" t="s">
        <v>363</v>
      </c>
      <c r="I5020" s="69">
        <v>22</v>
      </c>
      <c r="J5020" s="69">
        <v>11</v>
      </c>
      <c r="K5020" s="91"/>
      <c r="L5020" s="91"/>
    </row>
    <row r="5021" spans="2:12" x14ac:dyDescent="0.25">
      <c r="B5021" s="67" t="s">
        <v>402</v>
      </c>
      <c r="C5021" s="67" t="s">
        <v>403</v>
      </c>
      <c r="D5021" s="68" t="s">
        <v>369</v>
      </c>
      <c r="E5021" s="67" t="s">
        <v>370</v>
      </c>
      <c r="F5021" s="68" t="s">
        <v>450</v>
      </c>
      <c r="G5021" s="67" t="s">
        <v>451</v>
      </c>
      <c r="H5021" s="68" t="s">
        <v>364</v>
      </c>
      <c r="I5021" s="69">
        <v>0</v>
      </c>
      <c r="J5021" s="69">
        <v>17</v>
      </c>
      <c r="K5021" s="91"/>
      <c r="L5021" s="91"/>
    </row>
    <row r="5022" spans="2:12" x14ac:dyDescent="0.25">
      <c r="B5022" s="67" t="s">
        <v>402</v>
      </c>
      <c r="C5022" s="67" t="s">
        <v>403</v>
      </c>
      <c r="D5022" s="68" t="s">
        <v>369</v>
      </c>
      <c r="E5022" s="67" t="s">
        <v>370</v>
      </c>
      <c r="F5022" s="68" t="s">
        <v>450</v>
      </c>
      <c r="G5022" s="67" t="s">
        <v>451</v>
      </c>
      <c r="H5022" s="68" t="s">
        <v>363</v>
      </c>
      <c r="I5022" s="69">
        <v>18</v>
      </c>
      <c r="J5022" s="69">
        <v>14</v>
      </c>
      <c r="K5022" s="91"/>
      <c r="L5022" s="91"/>
    </row>
    <row r="5023" spans="2:12" x14ac:dyDescent="0.25">
      <c r="B5023" s="67" t="s">
        <v>402</v>
      </c>
      <c r="C5023" s="67" t="s">
        <v>403</v>
      </c>
      <c r="D5023" s="68" t="s">
        <v>369</v>
      </c>
      <c r="E5023" s="67" t="s">
        <v>370</v>
      </c>
      <c r="F5023" s="68" t="s">
        <v>450</v>
      </c>
      <c r="G5023" s="67" t="s">
        <v>451</v>
      </c>
      <c r="H5023" s="68" t="s">
        <v>363</v>
      </c>
      <c r="I5023" s="69">
        <v>0</v>
      </c>
      <c r="J5023" s="69">
        <v>0</v>
      </c>
      <c r="K5023" s="91"/>
      <c r="L5023" s="91"/>
    </row>
    <row r="5024" spans="2:12" x14ac:dyDescent="0.25">
      <c r="B5024" s="67" t="s">
        <v>402</v>
      </c>
      <c r="C5024" s="67" t="s">
        <v>403</v>
      </c>
      <c r="D5024" s="68" t="s">
        <v>369</v>
      </c>
      <c r="E5024" s="67" t="s">
        <v>370</v>
      </c>
      <c r="F5024" s="68" t="s">
        <v>450</v>
      </c>
      <c r="G5024" s="67" t="s">
        <v>451</v>
      </c>
      <c r="H5024" s="68" t="s">
        <v>363</v>
      </c>
      <c r="I5024" s="69">
        <v>9</v>
      </c>
      <c r="J5024" s="69">
        <v>18</v>
      </c>
      <c r="K5024" s="91"/>
      <c r="L5024" s="91"/>
    </row>
    <row r="5025" spans="2:12" x14ac:dyDescent="0.25">
      <c r="B5025" s="67" t="s">
        <v>402</v>
      </c>
      <c r="C5025" s="67" t="s">
        <v>403</v>
      </c>
      <c r="D5025" s="68" t="s">
        <v>369</v>
      </c>
      <c r="E5025" s="67" t="s">
        <v>370</v>
      </c>
      <c r="F5025" s="68" t="s">
        <v>450</v>
      </c>
      <c r="G5025" s="67" t="s">
        <v>451</v>
      </c>
      <c r="H5025" s="68" t="s">
        <v>362</v>
      </c>
      <c r="I5025" s="69">
        <v>53</v>
      </c>
      <c r="J5025" s="69">
        <v>76</v>
      </c>
      <c r="K5025" s="91"/>
      <c r="L5025" s="91"/>
    </row>
    <row r="5026" spans="2:12" x14ac:dyDescent="0.25">
      <c r="B5026" s="67" t="s">
        <v>402</v>
      </c>
      <c r="C5026" s="67" t="s">
        <v>403</v>
      </c>
      <c r="D5026" s="68" t="s">
        <v>369</v>
      </c>
      <c r="E5026" s="67" t="s">
        <v>370</v>
      </c>
      <c r="F5026" s="68" t="s">
        <v>450</v>
      </c>
      <c r="G5026" s="67" t="s">
        <v>451</v>
      </c>
      <c r="H5026" s="68" t="s">
        <v>363</v>
      </c>
      <c r="I5026" s="69">
        <v>207</v>
      </c>
      <c r="J5026" s="69">
        <v>176</v>
      </c>
      <c r="K5026" s="91"/>
      <c r="L5026" s="91"/>
    </row>
    <row r="5027" spans="2:12" x14ac:dyDescent="0.25">
      <c r="B5027" s="67" t="s">
        <v>402</v>
      </c>
      <c r="C5027" s="67" t="s">
        <v>403</v>
      </c>
      <c r="D5027" s="68" t="s">
        <v>369</v>
      </c>
      <c r="E5027" s="67" t="s">
        <v>370</v>
      </c>
      <c r="F5027" s="68" t="s">
        <v>450</v>
      </c>
      <c r="G5027" s="67" t="s">
        <v>451</v>
      </c>
      <c r="H5027" s="68" t="s">
        <v>364</v>
      </c>
      <c r="I5027" s="69">
        <v>35</v>
      </c>
      <c r="J5027" s="69">
        <v>58</v>
      </c>
      <c r="K5027" s="91"/>
      <c r="L5027" s="91"/>
    </row>
    <row r="5028" spans="2:12" x14ac:dyDescent="0.25">
      <c r="B5028" s="67" t="s">
        <v>402</v>
      </c>
      <c r="C5028" s="67" t="s">
        <v>403</v>
      </c>
      <c r="D5028" s="68" t="s">
        <v>369</v>
      </c>
      <c r="E5028" s="67" t="s">
        <v>370</v>
      </c>
      <c r="F5028" s="68" t="s">
        <v>450</v>
      </c>
      <c r="G5028" s="67" t="s">
        <v>451</v>
      </c>
      <c r="H5028" s="68" t="s">
        <v>362</v>
      </c>
      <c r="I5028" s="69">
        <v>0</v>
      </c>
      <c r="J5028" s="69">
        <v>0</v>
      </c>
      <c r="K5028" s="91"/>
      <c r="L5028" s="91"/>
    </row>
    <row r="5029" spans="2:12" x14ac:dyDescent="0.25">
      <c r="B5029" s="67" t="s">
        <v>402</v>
      </c>
      <c r="C5029" s="67" t="s">
        <v>403</v>
      </c>
      <c r="D5029" s="68" t="s">
        <v>369</v>
      </c>
      <c r="E5029" s="67" t="s">
        <v>370</v>
      </c>
      <c r="F5029" s="68" t="s">
        <v>450</v>
      </c>
      <c r="G5029" s="67" t="s">
        <v>451</v>
      </c>
      <c r="H5029" s="68" t="s">
        <v>363</v>
      </c>
      <c r="I5029" s="69">
        <v>0</v>
      </c>
      <c r="J5029" s="69">
        <v>0</v>
      </c>
      <c r="K5029" s="91"/>
      <c r="L5029" s="91"/>
    </row>
    <row r="5030" spans="2:12" x14ac:dyDescent="0.25">
      <c r="B5030" s="67" t="s">
        <v>402</v>
      </c>
      <c r="C5030" s="67" t="s">
        <v>403</v>
      </c>
      <c r="D5030" s="68" t="s">
        <v>369</v>
      </c>
      <c r="E5030" s="67" t="s">
        <v>370</v>
      </c>
      <c r="F5030" s="68" t="s">
        <v>450</v>
      </c>
      <c r="G5030" s="67" t="s">
        <v>451</v>
      </c>
      <c r="H5030" s="68" t="s">
        <v>364</v>
      </c>
      <c r="I5030" s="69">
        <v>0</v>
      </c>
      <c r="J5030" s="69">
        <v>0</v>
      </c>
      <c r="K5030" s="91"/>
      <c r="L5030" s="91"/>
    </row>
    <row r="5031" spans="2:12" x14ac:dyDescent="0.25">
      <c r="B5031" s="67" t="s">
        <v>402</v>
      </c>
      <c r="C5031" s="67" t="s">
        <v>403</v>
      </c>
      <c r="D5031" s="68" t="s">
        <v>369</v>
      </c>
      <c r="E5031" s="67" t="s">
        <v>370</v>
      </c>
      <c r="F5031" s="68" t="s">
        <v>450</v>
      </c>
      <c r="G5031" s="67" t="s">
        <v>451</v>
      </c>
      <c r="H5031" s="68" t="s">
        <v>362</v>
      </c>
      <c r="I5031" s="69">
        <v>0</v>
      </c>
      <c r="J5031" s="69">
        <v>0</v>
      </c>
      <c r="K5031" s="91"/>
      <c r="L5031" s="91"/>
    </row>
    <row r="5032" spans="2:12" x14ac:dyDescent="0.25">
      <c r="B5032" s="67" t="s">
        <v>402</v>
      </c>
      <c r="C5032" s="67" t="s">
        <v>403</v>
      </c>
      <c r="D5032" s="68" t="s">
        <v>369</v>
      </c>
      <c r="E5032" s="67" t="s">
        <v>370</v>
      </c>
      <c r="F5032" s="68" t="s">
        <v>450</v>
      </c>
      <c r="G5032" s="67" t="s">
        <v>451</v>
      </c>
      <c r="H5032" s="68" t="s">
        <v>364</v>
      </c>
      <c r="I5032" s="69">
        <v>0</v>
      </c>
      <c r="J5032" s="69">
        <v>0</v>
      </c>
      <c r="K5032" s="91"/>
      <c r="L5032" s="91"/>
    </row>
    <row r="5033" spans="2:12" x14ac:dyDescent="0.25">
      <c r="B5033" s="67" t="s">
        <v>402</v>
      </c>
      <c r="C5033" s="67" t="s">
        <v>403</v>
      </c>
      <c r="D5033" s="68" t="s">
        <v>369</v>
      </c>
      <c r="E5033" s="67" t="s">
        <v>370</v>
      </c>
      <c r="F5033" s="68" t="s">
        <v>450</v>
      </c>
      <c r="G5033" s="67" t="s">
        <v>451</v>
      </c>
      <c r="H5033" s="68" t="s">
        <v>363</v>
      </c>
      <c r="I5033" s="69">
        <v>12</v>
      </c>
      <c r="J5033" s="69">
        <v>8</v>
      </c>
      <c r="K5033" s="91"/>
      <c r="L5033" s="91"/>
    </row>
    <row r="5034" spans="2:12" x14ac:dyDescent="0.25">
      <c r="B5034" s="67" t="s">
        <v>402</v>
      </c>
      <c r="C5034" s="67" t="s">
        <v>403</v>
      </c>
      <c r="D5034" s="68" t="s">
        <v>369</v>
      </c>
      <c r="E5034" s="67" t="s">
        <v>370</v>
      </c>
      <c r="F5034" s="68" t="s">
        <v>450</v>
      </c>
      <c r="G5034" s="67" t="s">
        <v>451</v>
      </c>
      <c r="H5034" s="68" t="s">
        <v>364</v>
      </c>
      <c r="I5034" s="69">
        <v>12</v>
      </c>
      <c r="J5034" s="69">
        <v>9</v>
      </c>
      <c r="K5034" s="91"/>
      <c r="L5034" s="91"/>
    </row>
    <row r="5035" spans="2:12" x14ac:dyDescent="0.25">
      <c r="B5035" s="67" t="s">
        <v>402</v>
      </c>
      <c r="C5035" s="67" t="s">
        <v>403</v>
      </c>
      <c r="D5035" s="68" t="s">
        <v>369</v>
      </c>
      <c r="E5035" s="67" t="s">
        <v>370</v>
      </c>
      <c r="F5035" s="68" t="s">
        <v>450</v>
      </c>
      <c r="G5035" s="67" t="s">
        <v>451</v>
      </c>
      <c r="H5035" s="68" t="s">
        <v>362</v>
      </c>
      <c r="I5035" s="69">
        <v>0</v>
      </c>
      <c r="J5035" s="69">
        <v>0</v>
      </c>
      <c r="K5035" s="91"/>
      <c r="L5035" s="91"/>
    </row>
    <row r="5036" spans="2:12" x14ac:dyDescent="0.25">
      <c r="B5036" s="67" t="s">
        <v>402</v>
      </c>
      <c r="C5036" s="67" t="s">
        <v>403</v>
      </c>
      <c r="D5036" s="68" t="s">
        <v>369</v>
      </c>
      <c r="E5036" s="67" t="s">
        <v>370</v>
      </c>
      <c r="F5036" s="68" t="s">
        <v>450</v>
      </c>
      <c r="G5036" s="67" t="s">
        <v>451</v>
      </c>
      <c r="H5036" s="68" t="s">
        <v>363</v>
      </c>
      <c r="I5036" s="69">
        <v>0.3296</v>
      </c>
      <c r="J5036" s="69">
        <v>8.2400000000000001E-2</v>
      </c>
      <c r="K5036" s="91"/>
      <c r="L5036" s="91"/>
    </row>
    <row r="5037" spans="2:12" x14ac:dyDescent="0.25">
      <c r="B5037" s="67" t="s">
        <v>402</v>
      </c>
      <c r="C5037" s="67" t="s">
        <v>403</v>
      </c>
      <c r="D5037" s="68" t="s">
        <v>369</v>
      </c>
      <c r="E5037" s="67" t="s">
        <v>370</v>
      </c>
      <c r="F5037" s="68" t="s">
        <v>450</v>
      </c>
      <c r="G5037" s="67" t="s">
        <v>451</v>
      </c>
      <c r="H5037" s="68" t="s">
        <v>364</v>
      </c>
      <c r="I5037" s="69">
        <v>0</v>
      </c>
      <c r="J5037" s="69">
        <v>0</v>
      </c>
      <c r="K5037" s="91"/>
      <c r="L5037" s="91"/>
    </row>
    <row r="5038" spans="2:12" x14ac:dyDescent="0.25">
      <c r="B5038" s="67" t="s">
        <v>402</v>
      </c>
      <c r="C5038" s="67" t="s">
        <v>403</v>
      </c>
      <c r="D5038" s="68" t="s">
        <v>369</v>
      </c>
      <c r="E5038" s="67" t="s">
        <v>370</v>
      </c>
      <c r="F5038" s="68" t="s">
        <v>450</v>
      </c>
      <c r="G5038" s="67" t="s">
        <v>451</v>
      </c>
      <c r="H5038" s="68" t="s">
        <v>362</v>
      </c>
      <c r="I5038" s="69">
        <v>0</v>
      </c>
      <c r="J5038" s="69">
        <v>0</v>
      </c>
      <c r="K5038" s="91"/>
      <c r="L5038" s="91"/>
    </row>
    <row r="5039" spans="2:12" x14ac:dyDescent="0.25">
      <c r="B5039" s="67" t="s">
        <v>402</v>
      </c>
      <c r="C5039" s="67" t="s">
        <v>403</v>
      </c>
      <c r="D5039" s="68" t="s">
        <v>369</v>
      </c>
      <c r="E5039" s="67" t="s">
        <v>370</v>
      </c>
      <c r="F5039" s="68" t="s">
        <v>450</v>
      </c>
      <c r="G5039" s="67" t="s">
        <v>451</v>
      </c>
      <c r="H5039" s="68" t="s">
        <v>363</v>
      </c>
      <c r="I5039" s="69">
        <v>8</v>
      </c>
      <c r="J5039" s="69">
        <v>17</v>
      </c>
      <c r="K5039" s="91"/>
      <c r="L5039" s="91"/>
    </row>
    <row r="5040" spans="2:12" x14ac:dyDescent="0.25">
      <c r="B5040" s="67" t="s">
        <v>402</v>
      </c>
      <c r="C5040" s="67" t="s">
        <v>403</v>
      </c>
      <c r="D5040" s="68" t="s">
        <v>369</v>
      </c>
      <c r="E5040" s="67" t="s">
        <v>370</v>
      </c>
      <c r="F5040" s="68" t="s">
        <v>450</v>
      </c>
      <c r="G5040" s="67" t="s">
        <v>451</v>
      </c>
      <c r="H5040" s="68" t="s">
        <v>362</v>
      </c>
      <c r="I5040" s="69">
        <v>75</v>
      </c>
      <c r="J5040" s="69">
        <v>56</v>
      </c>
      <c r="K5040" s="91"/>
      <c r="L5040" s="91"/>
    </row>
    <row r="5041" spans="2:12" x14ac:dyDescent="0.25">
      <c r="B5041" s="67" t="s">
        <v>402</v>
      </c>
      <c r="C5041" s="67" t="s">
        <v>403</v>
      </c>
      <c r="D5041" s="68" t="s">
        <v>369</v>
      </c>
      <c r="E5041" s="67" t="s">
        <v>370</v>
      </c>
      <c r="F5041" s="68" t="s">
        <v>450</v>
      </c>
      <c r="G5041" s="67" t="s">
        <v>451</v>
      </c>
      <c r="H5041" s="68" t="s">
        <v>363</v>
      </c>
      <c r="I5041" s="69">
        <v>273</v>
      </c>
      <c r="J5041" s="69">
        <v>436</v>
      </c>
      <c r="K5041" s="91"/>
      <c r="L5041" s="91"/>
    </row>
    <row r="5042" spans="2:12" x14ac:dyDescent="0.25">
      <c r="B5042" s="67" t="s">
        <v>402</v>
      </c>
      <c r="C5042" s="67" t="s">
        <v>403</v>
      </c>
      <c r="D5042" s="68" t="s">
        <v>369</v>
      </c>
      <c r="E5042" s="67" t="s">
        <v>370</v>
      </c>
      <c r="F5042" s="68" t="s">
        <v>450</v>
      </c>
      <c r="G5042" s="67" t="s">
        <v>451</v>
      </c>
      <c r="H5042" s="68" t="s">
        <v>364</v>
      </c>
      <c r="I5042" s="69">
        <v>22</v>
      </c>
      <c r="J5042" s="69">
        <v>32</v>
      </c>
      <c r="K5042" s="91"/>
      <c r="L5042" s="91"/>
    </row>
    <row r="5043" spans="2:12" x14ac:dyDescent="0.25">
      <c r="B5043" s="67" t="s">
        <v>402</v>
      </c>
      <c r="C5043" s="67" t="s">
        <v>403</v>
      </c>
      <c r="D5043" s="68" t="s">
        <v>369</v>
      </c>
      <c r="E5043" s="67" t="s">
        <v>370</v>
      </c>
      <c r="F5043" s="68" t="s">
        <v>450</v>
      </c>
      <c r="G5043" s="67" t="s">
        <v>451</v>
      </c>
      <c r="H5043" s="68" t="s">
        <v>363</v>
      </c>
      <c r="I5043" s="69">
        <v>0</v>
      </c>
      <c r="J5043" s="69">
        <v>4</v>
      </c>
      <c r="K5043" s="91"/>
      <c r="L5043" s="91"/>
    </row>
    <row r="5044" spans="2:12" x14ac:dyDescent="0.25">
      <c r="B5044" s="67" t="s">
        <v>402</v>
      </c>
      <c r="C5044" s="67" t="s">
        <v>403</v>
      </c>
      <c r="D5044" s="68" t="s">
        <v>369</v>
      </c>
      <c r="E5044" s="67" t="s">
        <v>370</v>
      </c>
      <c r="F5044" s="68" t="s">
        <v>450</v>
      </c>
      <c r="G5044" s="67" t="s">
        <v>451</v>
      </c>
      <c r="H5044" s="68" t="s">
        <v>362</v>
      </c>
      <c r="I5044" s="69">
        <v>18</v>
      </c>
      <c r="J5044" s="69">
        <v>45</v>
      </c>
      <c r="K5044" s="91"/>
      <c r="L5044" s="91"/>
    </row>
    <row r="5045" spans="2:12" x14ac:dyDescent="0.25">
      <c r="B5045" s="67" t="s">
        <v>402</v>
      </c>
      <c r="C5045" s="67" t="s">
        <v>403</v>
      </c>
      <c r="D5045" s="68" t="s">
        <v>369</v>
      </c>
      <c r="E5045" s="67" t="s">
        <v>370</v>
      </c>
      <c r="F5045" s="68" t="s">
        <v>450</v>
      </c>
      <c r="G5045" s="67" t="s">
        <v>451</v>
      </c>
      <c r="H5045" s="68" t="s">
        <v>363</v>
      </c>
      <c r="I5045" s="69">
        <v>179</v>
      </c>
      <c r="J5045" s="69">
        <v>279</v>
      </c>
      <c r="K5045" s="91"/>
      <c r="L5045" s="91"/>
    </row>
    <row r="5046" spans="2:12" x14ac:dyDescent="0.25">
      <c r="B5046" s="67" t="s">
        <v>402</v>
      </c>
      <c r="C5046" s="67" t="s">
        <v>403</v>
      </c>
      <c r="D5046" s="68" t="s">
        <v>369</v>
      </c>
      <c r="E5046" s="67" t="s">
        <v>370</v>
      </c>
      <c r="F5046" s="68" t="s">
        <v>450</v>
      </c>
      <c r="G5046" s="67" t="s">
        <v>451</v>
      </c>
      <c r="H5046" s="68" t="s">
        <v>364</v>
      </c>
      <c r="I5046" s="69">
        <v>144</v>
      </c>
      <c r="J5046" s="69">
        <v>200</v>
      </c>
      <c r="K5046" s="91"/>
      <c r="L5046" s="91"/>
    </row>
    <row r="5047" spans="2:12" x14ac:dyDescent="0.25">
      <c r="B5047" s="67" t="s">
        <v>402</v>
      </c>
      <c r="C5047" s="67" t="s">
        <v>403</v>
      </c>
      <c r="D5047" s="68" t="s">
        <v>369</v>
      </c>
      <c r="E5047" s="67" t="s">
        <v>370</v>
      </c>
      <c r="F5047" s="68" t="s">
        <v>450</v>
      </c>
      <c r="G5047" s="67" t="s">
        <v>451</v>
      </c>
      <c r="H5047" s="68" t="s">
        <v>362</v>
      </c>
      <c r="I5047" s="69">
        <v>0</v>
      </c>
      <c r="J5047" s="69">
        <v>0</v>
      </c>
      <c r="K5047" s="91"/>
      <c r="L5047" s="91"/>
    </row>
    <row r="5048" spans="2:12" x14ac:dyDescent="0.25">
      <c r="B5048" s="67" t="s">
        <v>402</v>
      </c>
      <c r="C5048" s="67" t="s">
        <v>403</v>
      </c>
      <c r="D5048" s="68" t="s">
        <v>369</v>
      </c>
      <c r="E5048" s="67" t="s">
        <v>370</v>
      </c>
      <c r="F5048" s="68" t="s">
        <v>450</v>
      </c>
      <c r="G5048" s="67" t="s">
        <v>451</v>
      </c>
      <c r="H5048" s="68" t="s">
        <v>363</v>
      </c>
      <c r="I5048" s="69">
        <v>0</v>
      </c>
      <c r="J5048" s="69">
        <v>0</v>
      </c>
      <c r="K5048" s="91"/>
      <c r="L5048" s="91"/>
    </row>
    <row r="5049" spans="2:12" x14ac:dyDescent="0.25">
      <c r="B5049" s="67" t="s">
        <v>402</v>
      </c>
      <c r="C5049" s="67" t="s">
        <v>403</v>
      </c>
      <c r="D5049" s="68" t="s">
        <v>369</v>
      </c>
      <c r="E5049" s="67" t="s">
        <v>370</v>
      </c>
      <c r="F5049" s="68" t="s">
        <v>450</v>
      </c>
      <c r="G5049" s="67" t="s">
        <v>451</v>
      </c>
      <c r="H5049" s="68" t="s">
        <v>364</v>
      </c>
      <c r="I5049" s="69">
        <v>0</v>
      </c>
      <c r="J5049" s="69">
        <v>0</v>
      </c>
      <c r="K5049" s="91"/>
      <c r="L5049" s="91"/>
    </row>
    <row r="5050" spans="2:12" x14ac:dyDescent="0.25">
      <c r="B5050" s="67" t="s">
        <v>402</v>
      </c>
      <c r="C5050" s="67" t="s">
        <v>403</v>
      </c>
      <c r="D5050" s="68" t="s">
        <v>369</v>
      </c>
      <c r="E5050" s="67" t="s">
        <v>370</v>
      </c>
      <c r="F5050" s="68" t="s">
        <v>450</v>
      </c>
      <c r="G5050" s="67" t="s">
        <v>451</v>
      </c>
      <c r="H5050" s="68" t="s">
        <v>363</v>
      </c>
      <c r="I5050" s="69">
        <v>4</v>
      </c>
      <c r="J5050" s="69">
        <v>0</v>
      </c>
      <c r="K5050" s="91"/>
      <c r="L5050" s="91"/>
    </row>
    <row r="5051" spans="2:12" x14ac:dyDescent="0.25">
      <c r="B5051" s="67" t="s">
        <v>402</v>
      </c>
      <c r="C5051" s="67" t="s">
        <v>403</v>
      </c>
      <c r="D5051" s="68" t="s">
        <v>369</v>
      </c>
      <c r="E5051" s="67" t="s">
        <v>370</v>
      </c>
      <c r="F5051" s="68" t="s">
        <v>450</v>
      </c>
      <c r="G5051" s="67" t="s">
        <v>451</v>
      </c>
      <c r="H5051" s="68" t="s">
        <v>362</v>
      </c>
      <c r="I5051" s="69">
        <v>0</v>
      </c>
      <c r="J5051" s="69">
        <v>0</v>
      </c>
      <c r="K5051" s="91"/>
      <c r="L5051" s="91"/>
    </row>
    <row r="5052" spans="2:12" x14ac:dyDescent="0.25">
      <c r="B5052" s="67" t="s">
        <v>402</v>
      </c>
      <c r="C5052" s="67" t="s">
        <v>403</v>
      </c>
      <c r="D5052" s="68" t="s">
        <v>369</v>
      </c>
      <c r="E5052" s="67" t="s">
        <v>370</v>
      </c>
      <c r="F5052" s="68" t="s">
        <v>450</v>
      </c>
      <c r="G5052" s="67" t="s">
        <v>451</v>
      </c>
      <c r="H5052" s="68" t="s">
        <v>363</v>
      </c>
      <c r="I5052" s="69">
        <v>0</v>
      </c>
      <c r="J5052" s="69">
        <v>0</v>
      </c>
      <c r="K5052" s="91"/>
      <c r="L5052" s="91"/>
    </row>
    <row r="5053" spans="2:12" x14ac:dyDescent="0.25">
      <c r="B5053" s="67" t="s">
        <v>402</v>
      </c>
      <c r="C5053" s="67" t="s">
        <v>403</v>
      </c>
      <c r="D5053" s="68" t="s">
        <v>369</v>
      </c>
      <c r="E5053" s="67" t="s">
        <v>370</v>
      </c>
      <c r="F5053" s="68" t="s">
        <v>450</v>
      </c>
      <c r="G5053" s="67" t="s">
        <v>451</v>
      </c>
      <c r="H5053" s="68" t="s">
        <v>364</v>
      </c>
      <c r="I5053" s="69">
        <v>16</v>
      </c>
      <c r="J5053" s="69">
        <v>0</v>
      </c>
      <c r="K5053" s="91"/>
      <c r="L5053" s="91"/>
    </row>
    <row r="5054" spans="2:12" x14ac:dyDescent="0.25">
      <c r="B5054" s="67" t="s">
        <v>402</v>
      </c>
      <c r="C5054" s="67" t="s">
        <v>403</v>
      </c>
      <c r="D5054" s="68" t="s">
        <v>369</v>
      </c>
      <c r="E5054" s="67" t="s">
        <v>370</v>
      </c>
      <c r="F5054" s="68" t="s">
        <v>450</v>
      </c>
      <c r="G5054" s="67" t="s">
        <v>451</v>
      </c>
      <c r="H5054" s="68" t="s">
        <v>363</v>
      </c>
      <c r="I5054" s="69">
        <v>0</v>
      </c>
      <c r="J5054" s="69">
        <v>0</v>
      </c>
      <c r="K5054" s="91"/>
      <c r="L5054" s="91"/>
    </row>
    <row r="5055" spans="2:12" x14ac:dyDescent="0.25">
      <c r="B5055" s="67" t="s">
        <v>402</v>
      </c>
      <c r="C5055" s="67" t="s">
        <v>403</v>
      </c>
      <c r="D5055" s="68" t="s">
        <v>369</v>
      </c>
      <c r="E5055" s="67" t="s">
        <v>370</v>
      </c>
      <c r="F5055" s="68" t="s">
        <v>450</v>
      </c>
      <c r="G5055" s="67" t="s">
        <v>451</v>
      </c>
      <c r="H5055" s="68" t="s">
        <v>364</v>
      </c>
      <c r="I5055" s="69">
        <v>0</v>
      </c>
      <c r="J5055" s="69">
        <v>7</v>
      </c>
      <c r="K5055" s="91"/>
      <c r="L5055" s="91"/>
    </row>
    <row r="5056" spans="2:12" x14ac:dyDescent="0.25">
      <c r="B5056" s="67" t="s">
        <v>402</v>
      </c>
      <c r="C5056" s="67" t="s">
        <v>403</v>
      </c>
      <c r="D5056" s="68" t="s">
        <v>369</v>
      </c>
      <c r="E5056" s="67" t="s">
        <v>370</v>
      </c>
      <c r="F5056" s="68" t="s">
        <v>450</v>
      </c>
      <c r="G5056" s="67" t="s">
        <v>451</v>
      </c>
      <c r="H5056" s="68" t="s">
        <v>362</v>
      </c>
      <c r="I5056" s="69">
        <v>0</v>
      </c>
      <c r="J5056" s="69">
        <v>0</v>
      </c>
      <c r="K5056" s="91"/>
      <c r="L5056" s="91"/>
    </row>
    <row r="5057" spans="2:12" x14ac:dyDescent="0.25">
      <c r="B5057" s="67" t="s">
        <v>402</v>
      </c>
      <c r="C5057" s="67" t="s">
        <v>403</v>
      </c>
      <c r="D5057" s="68" t="s">
        <v>369</v>
      </c>
      <c r="E5057" s="67" t="s">
        <v>370</v>
      </c>
      <c r="F5057" s="68" t="s">
        <v>450</v>
      </c>
      <c r="G5057" s="67" t="s">
        <v>451</v>
      </c>
      <c r="H5057" s="68" t="s">
        <v>363</v>
      </c>
      <c r="I5057" s="69">
        <v>42</v>
      </c>
      <c r="J5057" s="69">
        <v>80</v>
      </c>
      <c r="K5057" s="91"/>
      <c r="L5057" s="91"/>
    </row>
    <row r="5058" spans="2:12" x14ac:dyDescent="0.25">
      <c r="B5058" s="67" t="s">
        <v>402</v>
      </c>
      <c r="C5058" s="67" t="s">
        <v>403</v>
      </c>
      <c r="D5058" s="68" t="s">
        <v>369</v>
      </c>
      <c r="E5058" s="67" t="s">
        <v>370</v>
      </c>
      <c r="F5058" s="68" t="s">
        <v>450</v>
      </c>
      <c r="G5058" s="67" t="s">
        <v>451</v>
      </c>
      <c r="H5058" s="68" t="s">
        <v>364</v>
      </c>
      <c r="I5058" s="69">
        <v>0</v>
      </c>
      <c r="J5058" s="69">
        <v>0</v>
      </c>
      <c r="K5058" s="91"/>
      <c r="L5058" s="91"/>
    </row>
    <row r="5059" spans="2:12" x14ac:dyDescent="0.25">
      <c r="B5059" s="67" t="s">
        <v>402</v>
      </c>
      <c r="C5059" s="67" t="s">
        <v>403</v>
      </c>
      <c r="D5059" s="68" t="s">
        <v>369</v>
      </c>
      <c r="E5059" s="67" t="s">
        <v>370</v>
      </c>
      <c r="F5059" s="68" t="s">
        <v>450</v>
      </c>
      <c r="G5059" s="67" t="s">
        <v>451</v>
      </c>
      <c r="H5059" s="68" t="s">
        <v>363</v>
      </c>
      <c r="I5059" s="69">
        <v>0</v>
      </c>
      <c r="J5059" s="69">
        <v>0</v>
      </c>
      <c r="K5059" s="91"/>
      <c r="L5059" s="91"/>
    </row>
    <row r="5060" spans="2:12" x14ac:dyDescent="0.25">
      <c r="B5060" s="67" t="s">
        <v>402</v>
      </c>
      <c r="C5060" s="67" t="s">
        <v>403</v>
      </c>
      <c r="D5060" s="68" t="s">
        <v>369</v>
      </c>
      <c r="E5060" s="67" t="s">
        <v>370</v>
      </c>
      <c r="F5060" s="68" t="s">
        <v>450</v>
      </c>
      <c r="G5060" s="67" t="s">
        <v>451</v>
      </c>
      <c r="H5060" s="68" t="s">
        <v>362</v>
      </c>
      <c r="I5060" s="69">
        <v>0</v>
      </c>
      <c r="J5060" s="69">
        <v>0</v>
      </c>
      <c r="K5060" s="91"/>
      <c r="L5060" s="91"/>
    </row>
    <row r="5061" spans="2:12" x14ac:dyDescent="0.25">
      <c r="B5061" s="67" t="s">
        <v>402</v>
      </c>
      <c r="C5061" s="67" t="s">
        <v>403</v>
      </c>
      <c r="D5061" s="68" t="s">
        <v>369</v>
      </c>
      <c r="E5061" s="67" t="s">
        <v>370</v>
      </c>
      <c r="F5061" s="68" t="s">
        <v>450</v>
      </c>
      <c r="G5061" s="67" t="s">
        <v>451</v>
      </c>
      <c r="H5061" s="68" t="s">
        <v>363</v>
      </c>
      <c r="I5061" s="69">
        <v>0</v>
      </c>
      <c r="J5061" s="69">
        <v>0</v>
      </c>
      <c r="K5061" s="91"/>
      <c r="L5061" s="91"/>
    </row>
    <row r="5062" spans="2:12" x14ac:dyDescent="0.25">
      <c r="B5062" s="67" t="s">
        <v>402</v>
      </c>
      <c r="C5062" s="67" t="s">
        <v>403</v>
      </c>
      <c r="D5062" s="68" t="s">
        <v>369</v>
      </c>
      <c r="E5062" s="67" t="s">
        <v>370</v>
      </c>
      <c r="F5062" s="68" t="s">
        <v>450</v>
      </c>
      <c r="G5062" s="67" t="s">
        <v>451</v>
      </c>
      <c r="H5062" s="68" t="s">
        <v>364</v>
      </c>
      <c r="I5062" s="69">
        <v>0</v>
      </c>
      <c r="J5062" s="69">
        <v>0</v>
      </c>
      <c r="K5062" s="91"/>
      <c r="L5062" s="91"/>
    </row>
    <row r="5063" spans="2:12" x14ac:dyDescent="0.25">
      <c r="B5063" s="67" t="s">
        <v>402</v>
      </c>
      <c r="C5063" s="67" t="s">
        <v>403</v>
      </c>
      <c r="D5063" s="68" t="s">
        <v>369</v>
      </c>
      <c r="E5063" s="67" t="s">
        <v>370</v>
      </c>
      <c r="F5063" s="68" t="s">
        <v>452</v>
      </c>
      <c r="G5063" s="67" t="s">
        <v>453</v>
      </c>
      <c r="H5063" s="68" t="s">
        <v>363</v>
      </c>
      <c r="I5063" s="69">
        <v>0</v>
      </c>
      <c r="J5063" s="69">
        <v>0</v>
      </c>
      <c r="K5063" s="91"/>
      <c r="L5063" s="91"/>
    </row>
    <row r="5064" spans="2:12" x14ac:dyDescent="0.25">
      <c r="B5064" s="67" t="s">
        <v>402</v>
      </c>
      <c r="C5064" s="67" t="s">
        <v>403</v>
      </c>
      <c r="D5064" s="68" t="s">
        <v>369</v>
      </c>
      <c r="E5064" s="67" t="s">
        <v>370</v>
      </c>
      <c r="F5064" s="68" t="s">
        <v>452</v>
      </c>
      <c r="G5064" s="67" t="s">
        <v>453</v>
      </c>
      <c r="H5064" s="68" t="s">
        <v>362</v>
      </c>
      <c r="I5064" s="69">
        <v>42</v>
      </c>
      <c r="J5064" s="69">
        <v>31</v>
      </c>
      <c r="K5064" s="91"/>
      <c r="L5064" s="91"/>
    </row>
    <row r="5065" spans="2:12" x14ac:dyDescent="0.25">
      <c r="B5065" s="67" t="s">
        <v>402</v>
      </c>
      <c r="C5065" s="67" t="s">
        <v>403</v>
      </c>
      <c r="D5065" s="68" t="s">
        <v>369</v>
      </c>
      <c r="E5065" s="67" t="s">
        <v>370</v>
      </c>
      <c r="F5065" s="68" t="s">
        <v>452</v>
      </c>
      <c r="G5065" s="67" t="s">
        <v>453</v>
      </c>
      <c r="H5065" s="68" t="s">
        <v>363</v>
      </c>
      <c r="I5065" s="69">
        <v>8</v>
      </c>
      <c r="J5065" s="69">
        <v>36</v>
      </c>
      <c r="K5065" s="91"/>
      <c r="L5065" s="91"/>
    </row>
    <row r="5066" spans="2:12" x14ac:dyDescent="0.25">
      <c r="B5066" s="67" t="s">
        <v>402</v>
      </c>
      <c r="C5066" s="67" t="s">
        <v>403</v>
      </c>
      <c r="D5066" s="68" t="s">
        <v>369</v>
      </c>
      <c r="E5066" s="67" t="s">
        <v>370</v>
      </c>
      <c r="F5066" s="68" t="s">
        <v>452</v>
      </c>
      <c r="G5066" s="67" t="s">
        <v>453</v>
      </c>
      <c r="H5066" s="68" t="s">
        <v>364</v>
      </c>
      <c r="I5066" s="69">
        <v>88</v>
      </c>
      <c r="J5066" s="69">
        <v>94</v>
      </c>
      <c r="K5066" s="91"/>
      <c r="L5066" s="91"/>
    </row>
    <row r="5067" spans="2:12" x14ac:dyDescent="0.25">
      <c r="B5067" s="67" t="s">
        <v>402</v>
      </c>
      <c r="C5067" s="67" t="s">
        <v>403</v>
      </c>
      <c r="D5067" s="68" t="s">
        <v>369</v>
      </c>
      <c r="E5067" s="67" t="s">
        <v>370</v>
      </c>
      <c r="F5067" s="68" t="s">
        <v>452</v>
      </c>
      <c r="G5067" s="67" t="s">
        <v>453</v>
      </c>
      <c r="H5067" s="68" t="s">
        <v>363</v>
      </c>
      <c r="I5067" s="69">
        <v>0</v>
      </c>
      <c r="J5067" s="69">
        <v>0</v>
      </c>
      <c r="K5067" s="91"/>
      <c r="L5067" s="91"/>
    </row>
    <row r="5068" spans="2:12" x14ac:dyDescent="0.25">
      <c r="B5068" s="67" t="s">
        <v>402</v>
      </c>
      <c r="C5068" s="67" t="s">
        <v>403</v>
      </c>
      <c r="D5068" s="68" t="s">
        <v>369</v>
      </c>
      <c r="E5068" s="67" t="s">
        <v>370</v>
      </c>
      <c r="F5068" s="68" t="s">
        <v>452</v>
      </c>
      <c r="G5068" s="67" t="s">
        <v>453</v>
      </c>
      <c r="H5068" s="68" t="s">
        <v>364</v>
      </c>
      <c r="I5068" s="69">
        <v>57</v>
      </c>
      <c r="J5068" s="69">
        <v>0</v>
      </c>
      <c r="K5068" s="91"/>
      <c r="L5068" s="91"/>
    </row>
    <row r="5069" spans="2:12" x14ac:dyDescent="0.25">
      <c r="B5069" s="67" t="s">
        <v>402</v>
      </c>
      <c r="C5069" s="67" t="s">
        <v>403</v>
      </c>
      <c r="D5069" s="68" t="s">
        <v>369</v>
      </c>
      <c r="E5069" s="67" t="s">
        <v>370</v>
      </c>
      <c r="F5069" s="68" t="s">
        <v>452</v>
      </c>
      <c r="G5069" s="67" t="s">
        <v>453</v>
      </c>
      <c r="H5069" s="68" t="s">
        <v>362</v>
      </c>
      <c r="I5069" s="69">
        <v>31</v>
      </c>
      <c r="J5069" s="69">
        <v>49</v>
      </c>
      <c r="K5069" s="91"/>
      <c r="L5069" s="91"/>
    </row>
    <row r="5070" spans="2:12" x14ac:dyDescent="0.25">
      <c r="B5070" s="67" t="s">
        <v>402</v>
      </c>
      <c r="C5070" s="67" t="s">
        <v>403</v>
      </c>
      <c r="D5070" s="68" t="s">
        <v>369</v>
      </c>
      <c r="E5070" s="67" t="s">
        <v>370</v>
      </c>
      <c r="F5070" s="68" t="s">
        <v>452</v>
      </c>
      <c r="G5070" s="67" t="s">
        <v>453</v>
      </c>
      <c r="H5070" s="68" t="s">
        <v>363</v>
      </c>
      <c r="I5070" s="69">
        <v>82</v>
      </c>
      <c r="J5070" s="69">
        <v>126</v>
      </c>
      <c r="K5070" s="91"/>
      <c r="L5070" s="91"/>
    </row>
    <row r="5071" spans="2:12" x14ac:dyDescent="0.25">
      <c r="B5071" s="67" t="s">
        <v>402</v>
      </c>
      <c r="C5071" s="67" t="s">
        <v>403</v>
      </c>
      <c r="D5071" s="68" t="s">
        <v>369</v>
      </c>
      <c r="E5071" s="67" t="s">
        <v>370</v>
      </c>
      <c r="F5071" s="68" t="s">
        <v>452</v>
      </c>
      <c r="G5071" s="67" t="s">
        <v>453</v>
      </c>
      <c r="H5071" s="68" t="s">
        <v>364</v>
      </c>
      <c r="I5071" s="69">
        <v>40</v>
      </c>
      <c r="J5071" s="69">
        <v>20</v>
      </c>
      <c r="K5071" s="91"/>
      <c r="L5071" s="91"/>
    </row>
    <row r="5072" spans="2:12" x14ac:dyDescent="0.25">
      <c r="B5072" s="67" t="s">
        <v>402</v>
      </c>
      <c r="C5072" s="67" t="s">
        <v>403</v>
      </c>
      <c r="D5072" s="68" t="s">
        <v>369</v>
      </c>
      <c r="E5072" s="67" t="s">
        <v>370</v>
      </c>
      <c r="F5072" s="68" t="s">
        <v>452</v>
      </c>
      <c r="G5072" s="67" t="s">
        <v>453</v>
      </c>
      <c r="H5072" s="68" t="s">
        <v>362</v>
      </c>
      <c r="I5072" s="69">
        <v>0</v>
      </c>
      <c r="J5072" s="69">
        <v>0</v>
      </c>
      <c r="K5072" s="91"/>
      <c r="L5072" s="91"/>
    </row>
    <row r="5073" spans="2:12" x14ac:dyDescent="0.25">
      <c r="B5073" s="67" t="s">
        <v>402</v>
      </c>
      <c r="C5073" s="67" t="s">
        <v>403</v>
      </c>
      <c r="D5073" s="68" t="s">
        <v>369</v>
      </c>
      <c r="E5073" s="67" t="s">
        <v>370</v>
      </c>
      <c r="F5073" s="68" t="s">
        <v>452</v>
      </c>
      <c r="G5073" s="67" t="s">
        <v>453</v>
      </c>
      <c r="H5073" s="68" t="s">
        <v>364</v>
      </c>
      <c r="I5073" s="69">
        <v>0</v>
      </c>
      <c r="J5073" s="69">
        <v>12</v>
      </c>
      <c r="K5073" s="91"/>
      <c r="L5073" s="91"/>
    </row>
    <row r="5074" spans="2:12" x14ac:dyDescent="0.25">
      <c r="B5074" s="67" t="s">
        <v>402</v>
      </c>
      <c r="C5074" s="67" t="s">
        <v>403</v>
      </c>
      <c r="D5074" s="68" t="s">
        <v>369</v>
      </c>
      <c r="E5074" s="67" t="s">
        <v>370</v>
      </c>
      <c r="F5074" s="68" t="s">
        <v>452</v>
      </c>
      <c r="G5074" s="67" t="s">
        <v>453</v>
      </c>
      <c r="H5074" s="68" t="s">
        <v>362</v>
      </c>
      <c r="I5074" s="69">
        <v>200</v>
      </c>
      <c r="J5074" s="69">
        <v>200</v>
      </c>
      <c r="K5074" s="91"/>
      <c r="L5074" s="91"/>
    </row>
    <row r="5075" spans="2:12" x14ac:dyDescent="0.25">
      <c r="B5075" s="67" t="s">
        <v>402</v>
      </c>
      <c r="C5075" s="67" t="s">
        <v>403</v>
      </c>
      <c r="D5075" s="68" t="s">
        <v>369</v>
      </c>
      <c r="E5075" s="67" t="s">
        <v>370</v>
      </c>
      <c r="F5075" s="68" t="s">
        <v>452</v>
      </c>
      <c r="G5075" s="67" t="s">
        <v>453</v>
      </c>
      <c r="H5075" s="68" t="s">
        <v>363</v>
      </c>
      <c r="I5075" s="69">
        <v>114</v>
      </c>
      <c r="J5075" s="69">
        <v>60</v>
      </c>
      <c r="K5075" s="91"/>
      <c r="L5075" s="91"/>
    </row>
    <row r="5076" spans="2:12" x14ac:dyDescent="0.25">
      <c r="B5076" s="67" t="s">
        <v>402</v>
      </c>
      <c r="C5076" s="67" t="s">
        <v>403</v>
      </c>
      <c r="D5076" s="68" t="s">
        <v>369</v>
      </c>
      <c r="E5076" s="67" t="s">
        <v>370</v>
      </c>
      <c r="F5076" s="68" t="s">
        <v>452</v>
      </c>
      <c r="G5076" s="67" t="s">
        <v>453</v>
      </c>
      <c r="H5076" s="68" t="s">
        <v>364</v>
      </c>
      <c r="I5076" s="69">
        <v>48</v>
      </c>
      <c r="J5076" s="69">
        <v>190</v>
      </c>
      <c r="K5076" s="91"/>
      <c r="L5076" s="91"/>
    </row>
    <row r="5077" spans="2:12" x14ac:dyDescent="0.25">
      <c r="B5077" s="67" t="s">
        <v>402</v>
      </c>
      <c r="C5077" s="67" t="s">
        <v>403</v>
      </c>
      <c r="D5077" s="68" t="s">
        <v>369</v>
      </c>
      <c r="E5077" s="67" t="s">
        <v>370</v>
      </c>
      <c r="F5077" s="68" t="s">
        <v>452</v>
      </c>
      <c r="G5077" s="67" t="s">
        <v>453</v>
      </c>
      <c r="H5077" s="68" t="s">
        <v>364</v>
      </c>
      <c r="I5077" s="69">
        <v>0</v>
      </c>
      <c r="J5077" s="69">
        <v>0</v>
      </c>
      <c r="K5077" s="91"/>
      <c r="L5077" s="91"/>
    </row>
    <row r="5078" spans="2:12" x14ac:dyDescent="0.25">
      <c r="B5078" s="67" t="s">
        <v>402</v>
      </c>
      <c r="C5078" s="67" t="s">
        <v>403</v>
      </c>
      <c r="D5078" s="68" t="s">
        <v>369</v>
      </c>
      <c r="E5078" s="67" t="s">
        <v>370</v>
      </c>
      <c r="F5078" s="68" t="s">
        <v>452</v>
      </c>
      <c r="G5078" s="67" t="s">
        <v>453</v>
      </c>
      <c r="H5078" s="68" t="s">
        <v>362</v>
      </c>
      <c r="I5078" s="69">
        <v>34</v>
      </c>
      <c r="J5078" s="69">
        <v>96</v>
      </c>
      <c r="K5078" s="91"/>
      <c r="L5078" s="91"/>
    </row>
    <row r="5079" spans="2:12" x14ac:dyDescent="0.25">
      <c r="B5079" s="67" t="s">
        <v>402</v>
      </c>
      <c r="C5079" s="67" t="s">
        <v>403</v>
      </c>
      <c r="D5079" s="68" t="s">
        <v>369</v>
      </c>
      <c r="E5079" s="67" t="s">
        <v>370</v>
      </c>
      <c r="F5079" s="68" t="s">
        <v>452</v>
      </c>
      <c r="G5079" s="67" t="s">
        <v>453</v>
      </c>
      <c r="H5079" s="68" t="s">
        <v>363</v>
      </c>
      <c r="I5079" s="69">
        <v>83</v>
      </c>
      <c r="J5079" s="69">
        <v>85</v>
      </c>
      <c r="K5079" s="91"/>
      <c r="L5079" s="91"/>
    </row>
    <row r="5080" spans="2:12" x14ac:dyDescent="0.25">
      <c r="B5080" s="67" t="s">
        <v>402</v>
      </c>
      <c r="C5080" s="67" t="s">
        <v>403</v>
      </c>
      <c r="D5080" s="68" t="s">
        <v>369</v>
      </c>
      <c r="E5080" s="67" t="s">
        <v>370</v>
      </c>
      <c r="F5080" s="68" t="s">
        <v>452</v>
      </c>
      <c r="G5080" s="67" t="s">
        <v>453</v>
      </c>
      <c r="H5080" s="68" t="s">
        <v>364</v>
      </c>
      <c r="I5080" s="69">
        <v>55</v>
      </c>
      <c r="J5080" s="69">
        <v>97</v>
      </c>
      <c r="K5080" s="91"/>
      <c r="L5080" s="91"/>
    </row>
    <row r="5081" spans="2:12" x14ac:dyDescent="0.25">
      <c r="B5081" s="67" t="s">
        <v>402</v>
      </c>
      <c r="C5081" s="67" t="s">
        <v>403</v>
      </c>
      <c r="D5081" s="68" t="s">
        <v>369</v>
      </c>
      <c r="E5081" s="67" t="s">
        <v>370</v>
      </c>
      <c r="F5081" s="68" t="s">
        <v>452</v>
      </c>
      <c r="G5081" s="67" t="s">
        <v>453</v>
      </c>
      <c r="H5081" s="68" t="s">
        <v>362</v>
      </c>
      <c r="I5081" s="69">
        <v>10</v>
      </c>
      <c r="J5081" s="69">
        <v>10</v>
      </c>
      <c r="K5081" s="91"/>
      <c r="L5081" s="91"/>
    </row>
    <row r="5082" spans="2:12" x14ac:dyDescent="0.25">
      <c r="B5082" s="67" t="s">
        <v>402</v>
      </c>
      <c r="C5082" s="67" t="s">
        <v>403</v>
      </c>
      <c r="D5082" s="68" t="s">
        <v>369</v>
      </c>
      <c r="E5082" s="67" t="s">
        <v>370</v>
      </c>
      <c r="F5082" s="68" t="s">
        <v>452</v>
      </c>
      <c r="G5082" s="67" t="s">
        <v>453</v>
      </c>
      <c r="H5082" s="68" t="s">
        <v>363</v>
      </c>
      <c r="I5082" s="69">
        <v>12</v>
      </c>
      <c r="J5082" s="69">
        <v>12</v>
      </c>
      <c r="K5082" s="91"/>
      <c r="L5082" s="91"/>
    </row>
    <row r="5083" spans="2:12" x14ac:dyDescent="0.25">
      <c r="B5083" s="67" t="s">
        <v>402</v>
      </c>
      <c r="C5083" s="67" t="s">
        <v>403</v>
      </c>
      <c r="D5083" s="68" t="s">
        <v>369</v>
      </c>
      <c r="E5083" s="67" t="s">
        <v>370</v>
      </c>
      <c r="F5083" s="68" t="s">
        <v>452</v>
      </c>
      <c r="G5083" s="67" t="s">
        <v>453</v>
      </c>
      <c r="H5083" s="68" t="s">
        <v>364</v>
      </c>
      <c r="I5083" s="69">
        <v>-7</v>
      </c>
      <c r="J5083" s="69">
        <v>0</v>
      </c>
      <c r="K5083" s="91"/>
      <c r="L5083" s="91"/>
    </row>
    <row r="5084" spans="2:12" x14ac:dyDescent="0.25">
      <c r="B5084" s="67" t="s">
        <v>402</v>
      </c>
      <c r="C5084" s="67" t="s">
        <v>403</v>
      </c>
      <c r="D5084" s="68" t="s">
        <v>369</v>
      </c>
      <c r="E5084" s="67" t="s">
        <v>370</v>
      </c>
      <c r="F5084" s="68" t="s">
        <v>452</v>
      </c>
      <c r="G5084" s="67" t="s">
        <v>453</v>
      </c>
      <c r="H5084" s="68" t="s">
        <v>362</v>
      </c>
      <c r="I5084" s="69">
        <v>4</v>
      </c>
      <c r="J5084" s="69">
        <v>5</v>
      </c>
      <c r="K5084" s="91"/>
      <c r="L5084" s="91"/>
    </row>
    <row r="5085" spans="2:12" x14ac:dyDescent="0.25">
      <c r="B5085" s="67" t="s">
        <v>402</v>
      </c>
      <c r="C5085" s="67" t="s">
        <v>403</v>
      </c>
      <c r="D5085" s="68" t="s">
        <v>369</v>
      </c>
      <c r="E5085" s="67" t="s">
        <v>370</v>
      </c>
      <c r="F5085" s="68" t="s">
        <v>452</v>
      </c>
      <c r="G5085" s="67" t="s">
        <v>453</v>
      </c>
      <c r="H5085" s="68" t="s">
        <v>363</v>
      </c>
      <c r="I5085" s="69">
        <v>47</v>
      </c>
      <c r="J5085" s="69">
        <v>53</v>
      </c>
      <c r="K5085" s="91"/>
      <c r="L5085" s="91"/>
    </row>
    <row r="5086" spans="2:12" x14ac:dyDescent="0.25">
      <c r="B5086" s="67" t="s">
        <v>402</v>
      </c>
      <c r="C5086" s="67" t="s">
        <v>403</v>
      </c>
      <c r="D5086" s="68" t="s">
        <v>369</v>
      </c>
      <c r="E5086" s="67" t="s">
        <v>370</v>
      </c>
      <c r="F5086" s="68" t="s">
        <v>452</v>
      </c>
      <c r="G5086" s="67" t="s">
        <v>453</v>
      </c>
      <c r="H5086" s="68" t="s">
        <v>364</v>
      </c>
      <c r="I5086" s="69">
        <v>-8</v>
      </c>
      <c r="J5086" s="69">
        <v>0</v>
      </c>
      <c r="K5086" s="91"/>
      <c r="L5086" s="91"/>
    </row>
    <row r="5087" spans="2:12" x14ac:dyDescent="0.25">
      <c r="B5087" s="67" t="s">
        <v>402</v>
      </c>
      <c r="C5087" s="67" t="s">
        <v>403</v>
      </c>
      <c r="D5087" s="68" t="s">
        <v>369</v>
      </c>
      <c r="E5087" s="67" t="s">
        <v>370</v>
      </c>
      <c r="F5087" s="68" t="s">
        <v>452</v>
      </c>
      <c r="G5087" s="67" t="s">
        <v>453</v>
      </c>
      <c r="H5087" s="68" t="s">
        <v>362</v>
      </c>
      <c r="I5087" s="69">
        <v>0</v>
      </c>
      <c r="J5087" s="69">
        <v>0</v>
      </c>
      <c r="K5087" s="91"/>
      <c r="L5087" s="91"/>
    </row>
    <row r="5088" spans="2:12" x14ac:dyDescent="0.25">
      <c r="B5088" s="67" t="s">
        <v>402</v>
      </c>
      <c r="C5088" s="67" t="s">
        <v>403</v>
      </c>
      <c r="D5088" s="68" t="s">
        <v>369</v>
      </c>
      <c r="E5088" s="67" t="s">
        <v>370</v>
      </c>
      <c r="F5088" s="68" t="s">
        <v>452</v>
      </c>
      <c r="G5088" s="67" t="s">
        <v>453</v>
      </c>
      <c r="H5088" s="68" t="s">
        <v>363</v>
      </c>
      <c r="I5088" s="69">
        <v>0</v>
      </c>
      <c r="J5088" s="69">
        <v>0</v>
      </c>
      <c r="K5088" s="91"/>
      <c r="L5088" s="91"/>
    </row>
    <row r="5089" spans="2:12" x14ac:dyDescent="0.25">
      <c r="B5089" s="67" t="s">
        <v>402</v>
      </c>
      <c r="C5089" s="67" t="s">
        <v>403</v>
      </c>
      <c r="D5089" s="68" t="s">
        <v>369</v>
      </c>
      <c r="E5089" s="67" t="s">
        <v>370</v>
      </c>
      <c r="F5089" s="68" t="s">
        <v>452</v>
      </c>
      <c r="G5089" s="67" t="s">
        <v>453</v>
      </c>
      <c r="H5089" s="68" t="s">
        <v>364</v>
      </c>
      <c r="I5089" s="69">
        <v>0</v>
      </c>
      <c r="J5089" s="69">
        <v>0</v>
      </c>
      <c r="K5089" s="91"/>
      <c r="L5089" s="91"/>
    </row>
    <row r="5090" spans="2:12" x14ac:dyDescent="0.25">
      <c r="B5090" s="67" t="s">
        <v>402</v>
      </c>
      <c r="C5090" s="67" t="s">
        <v>403</v>
      </c>
      <c r="D5090" s="68" t="s">
        <v>369</v>
      </c>
      <c r="E5090" s="67" t="s">
        <v>370</v>
      </c>
      <c r="F5090" s="68" t="s">
        <v>452</v>
      </c>
      <c r="G5090" s="67" t="s">
        <v>453</v>
      </c>
      <c r="H5090" s="68" t="s">
        <v>362</v>
      </c>
      <c r="I5090" s="69">
        <v>20</v>
      </c>
      <c r="J5090" s="69">
        <v>20</v>
      </c>
      <c r="K5090" s="91"/>
      <c r="L5090" s="91"/>
    </row>
    <row r="5091" spans="2:12" x14ac:dyDescent="0.25">
      <c r="B5091" s="67" t="s">
        <v>402</v>
      </c>
      <c r="C5091" s="67" t="s">
        <v>403</v>
      </c>
      <c r="D5091" s="68" t="s">
        <v>369</v>
      </c>
      <c r="E5091" s="67" t="s">
        <v>370</v>
      </c>
      <c r="F5091" s="68" t="s">
        <v>452</v>
      </c>
      <c r="G5091" s="67" t="s">
        <v>453</v>
      </c>
      <c r="H5091" s="68" t="s">
        <v>363</v>
      </c>
      <c r="I5091" s="69">
        <v>43</v>
      </c>
      <c r="J5091" s="69">
        <v>88</v>
      </c>
      <c r="K5091" s="91"/>
      <c r="L5091" s="91"/>
    </row>
    <row r="5092" spans="2:12" x14ac:dyDescent="0.25">
      <c r="B5092" s="67" t="s">
        <v>402</v>
      </c>
      <c r="C5092" s="67" t="s">
        <v>403</v>
      </c>
      <c r="D5092" s="68" t="s">
        <v>369</v>
      </c>
      <c r="E5092" s="67" t="s">
        <v>370</v>
      </c>
      <c r="F5092" s="68" t="s">
        <v>452</v>
      </c>
      <c r="G5092" s="67" t="s">
        <v>453</v>
      </c>
      <c r="H5092" s="68" t="s">
        <v>364</v>
      </c>
      <c r="I5092" s="69">
        <v>20</v>
      </c>
      <c r="J5092" s="69">
        <v>33</v>
      </c>
      <c r="K5092" s="91"/>
      <c r="L5092" s="91"/>
    </row>
    <row r="5093" spans="2:12" x14ac:dyDescent="0.25">
      <c r="B5093" s="67" t="s">
        <v>402</v>
      </c>
      <c r="C5093" s="67" t="s">
        <v>403</v>
      </c>
      <c r="D5093" s="68" t="s">
        <v>369</v>
      </c>
      <c r="E5093" s="67" t="s">
        <v>370</v>
      </c>
      <c r="F5093" s="68" t="s">
        <v>452</v>
      </c>
      <c r="G5093" s="67" t="s">
        <v>453</v>
      </c>
      <c r="H5093" s="68" t="s">
        <v>362</v>
      </c>
      <c r="I5093" s="69">
        <v>10</v>
      </c>
      <c r="J5093" s="69">
        <v>7</v>
      </c>
      <c r="K5093" s="91"/>
      <c r="L5093" s="91"/>
    </row>
    <row r="5094" spans="2:12" x14ac:dyDescent="0.25">
      <c r="B5094" s="67" t="s">
        <v>402</v>
      </c>
      <c r="C5094" s="67" t="s">
        <v>403</v>
      </c>
      <c r="D5094" s="68" t="s">
        <v>369</v>
      </c>
      <c r="E5094" s="67" t="s">
        <v>370</v>
      </c>
      <c r="F5094" s="68" t="s">
        <v>452</v>
      </c>
      <c r="G5094" s="67" t="s">
        <v>453</v>
      </c>
      <c r="H5094" s="68" t="s">
        <v>363</v>
      </c>
      <c r="I5094" s="69">
        <v>2</v>
      </c>
      <c r="J5094" s="69">
        <v>42</v>
      </c>
      <c r="K5094" s="91"/>
      <c r="L5094" s="91"/>
    </row>
    <row r="5095" spans="2:12" x14ac:dyDescent="0.25">
      <c r="B5095" s="67" t="s">
        <v>402</v>
      </c>
      <c r="C5095" s="67" t="s">
        <v>403</v>
      </c>
      <c r="D5095" s="68" t="s">
        <v>369</v>
      </c>
      <c r="E5095" s="67" t="s">
        <v>370</v>
      </c>
      <c r="F5095" s="68" t="s">
        <v>452</v>
      </c>
      <c r="G5095" s="67" t="s">
        <v>453</v>
      </c>
      <c r="H5095" s="68" t="s">
        <v>364</v>
      </c>
      <c r="I5095" s="69">
        <v>0</v>
      </c>
      <c r="J5095" s="69">
        <v>0</v>
      </c>
      <c r="K5095" s="91"/>
      <c r="L5095" s="91"/>
    </row>
    <row r="5096" spans="2:12" x14ac:dyDescent="0.25">
      <c r="B5096" s="67" t="s">
        <v>402</v>
      </c>
      <c r="C5096" s="67" t="s">
        <v>403</v>
      </c>
      <c r="D5096" s="68" t="s">
        <v>369</v>
      </c>
      <c r="E5096" s="67" t="s">
        <v>370</v>
      </c>
      <c r="F5096" s="68" t="s">
        <v>452</v>
      </c>
      <c r="G5096" s="67" t="s">
        <v>453</v>
      </c>
      <c r="H5096" s="68" t="s">
        <v>362</v>
      </c>
      <c r="I5096" s="69">
        <v>55</v>
      </c>
      <c r="J5096" s="69">
        <v>28</v>
      </c>
      <c r="K5096" s="91"/>
      <c r="L5096" s="91"/>
    </row>
    <row r="5097" spans="2:12" x14ac:dyDescent="0.25">
      <c r="B5097" s="67" t="s">
        <v>402</v>
      </c>
      <c r="C5097" s="67" t="s">
        <v>403</v>
      </c>
      <c r="D5097" s="68" t="s">
        <v>369</v>
      </c>
      <c r="E5097" s="67" t="s">
        <v>370</v>
      </c>
      <c r="F5097" s="68" t="s">
        <v>452</v>
      </c>
      <c r="G5097" s="67" t="s">
        <v>453</v>
      </c>
      <c r="H5097" s="68" t="s">
        <v>363</v>
      </c>
      <c r="I5097" s="69">
        <v>58</v>
      </c>
      <c r="J5097" s="69">
        <v>28</v>
      </c>
      <c r="K5097" s="91"/>
      <c r="L5097" s="91"/>
    </row>
    <row r="5098" spans="2:12" x14ac:dyDescent="0.25">
      <c r="B5098" s="67" t="s">
        <v>402</v>
      </c>
      <c r="C5098" s="67" t="s">
        <v>403</v>
      </c>
      <c r="D5098" s="68" t="s">
        <v>369</v>
      </c>
      <c r="E5098" s="67" t="s">
        <v>370</v>
      </c>
      <c r="F5098" s="68" t="s">
        <v>452</v>
      </c>
      <c r="G5098" s="67" t="s">
        <v>453</v>
      </c>
      <c r="H5098" s="68" t="s">
        <v>364</v>
      </c>
      <c r="I5098" s="69">
        <v>0</v>
      </c>
      <c r="J5098" s="69">
        <v>0</v>
      </c>
      <c r="K5098" s="91"/>
      <c r="L5098" s="91"/>
    </row>
    <row r="5099" spans="2:12" x14ac:dyDescent="0.25">
      <c r="B5099" s="67" t="s">
        <v>402</v>
      </c>
      <c r="C5099" s="67" t="s">
        <v>403</v>
      </c>
      <c r="D5099" s="68" t="s">
        <v>369</v>
      </c>
      <c r="E5099" s="67" t="s">
        <v>370</v>
      </c>
      <c r="F5099" s="68" t="s">
        <v>452</v>
      </c>
      <c r="G5099" s="67" t="s">
        <v>453</v>
      </c>
      <c r="H5099" s="68" t="s">
        <v>362</v>
      </c>
      <c r="I5099" s="69">
        <v>0</v>
      </c>
      <c r="J5099" s="69">
        <v>0</v>
      </c>
      <c r="K5099" s="91"/>
      <c r="L5099" s="91"/>
    </row>
    <row r="5100" spans="2:12" x14ac:dyDescent="0.25">
      <c r="B5100" s="67" t="s">
        <v>402</v>
      </c>
      <c r="C5100" s="67" t="s">
        <v>403</v>
      </c>
      <c r="D5100" s="68" t="s">
        <v>369</v>
      </c>
      <c r="E5100" s="67" t="s">
        <v>370</v>
      </c>
      <c r="F5100" s="68" t="s">
        <v>452</v>
      </c>
      <c r="G5100" s="67" t="s">
        <v>453</v>
      </c>
      <c r="H5100" s="68" t="s">
        <v>362</v>
      </c>
      <c r="I5100" s="69">
        <v>70</v>
      </c>
      <c r="J5100" s="69">
        <v>115</v>
      </c>
      <c r="K5100" s="91"/>
      <c r="L5100" s="91"/>
    </row>
    <row r="5101" spans="2:12" x14ac:dyDescent="0.25">
      <c r="B5101" s="67" t="s">
        <v>402</v>
      </c>
      <c r="C5101" s="67" t="s">
        <v>403</v>
      </c>
      <c r="D5101" s="68" t="s">
        <v>369</v>
      </c>
      <c r="E5101" s="67" t="s">
        <v>370</v>
      </c>
      <c r="F5101" s="68" t="s">
        <v>452</v>
      </c>
      <c r="G5101" s="67" t="s">
        <v>453</v>
      </c>
      <c r="H5101" s="68" t="s">
        <v>363</v>
      </c>
      <c r="I5101" s="69">
        <v>36</v>
      </c>
      <c r="J5101" s="69">
        <v>104</v>
      </c>
      <c r="K5101" s="91"/>
      <c r="L5101" s="91"/>
    </row>
    <row r="5102" spans="2:12" x14ac:dyDescent="0.25">
      <c r="B5102" s="67" t="s">
        <v>402</v>
      </c>
      <c r="C5102" s="67" t="s">
        <v>403</v>
      </c>
      <c r="D5102" s="68" t="s">
        <v>369</v>
      </c>
      <c r="E5102" s="67" t="s">
        <v>370</v>
      </c>
      <c r="F5102" s="68" t="s">
        <v>452</v>
      </c>
      <c r="G5102" s="67" t="s">
        <v>453</v>
      </c>
      <c r="H5102" s="68" t="s">
        <v>364</v>
      </c>
      <c r="I5102" s="69">
        <v>60</v>
      </c>
      <c r="J5102" s="69">
        <v>50</v>
      </c>
      <c r="K5102" s="91"/>
      <c r="L5102" s="91"/>
    </row>
    <row r="5103" spans="2:12" x14ac:dyDescent="0.25">
      <c r="B5103" s="67" t="s">
        <v>402</v>
      </c>
      <c r="C5103" s="67" t="s">
        <v>403</v>
      </c>
      <c r="D5103" s="68" t="s">
        <v>369</v>
      </c>
      <c r="E5103" s="67" t="s">
        <v>370</v>
      </c>
      <c r="F5103" s="68" t="s">
        <v>452</v>
      </c>
      <c r="G5103" s="67" t="s">
        <v>453</v>
      </c>
      <c r="H5103" s="68" t="s">
        <v>362</v>
      </c>
      <c r="I5103" s="69">
        <v>0</v>
      </c>
      <c r="J5103" s="69">
        <v>30</v>
      </c>
      <c r="K5103" s="91"/>
      <c r="L5103" s="91"/>
    </row>
    <row r="5104" spans="2:12" x14ac:dyDescent="0.25">
      <c r="B5104" s="67" t="s">
        <v>402</v>
      </c>
      <c r="C5104" s="67" t="s">
        <v>403</v>
      </c>
      <c r="D5104" s="68" t="s">
        <v>369</v>
      </c>
      <c r="E5104" s="67" t="s">
        <v>370</v>
      </c>
      <c r="F5104" s="68" t="s">
        <v>452</v>
      </c>
      <c r="G5104" s="67" t="s">
        <v>453</v>
      </c>
      <c r="H5104" s="68" t="s">
        <v>363</v>
      </c>
      <c r="I5104" s="69">
        <v>96</v>
      </c>
      <c r="J5104" s="69">
        <v>98</v>
      </c>
      <c r="K5104" s="91"/>
      <c r="L5104" s="91"/>
    </row>
    <row r="5105" spans="2:12" x14ac:dyDescent="0.25">
      <c r="B5105" s="67" t="s">
        <v>402</v>
      </c>
      <c r="C5105" s="67" t="s">
        <v>403</v>
      </c>
      <c r="D5105" s="68" t="s">
        <v>369</v>
      </c>
      <c r="E5105" s="67" t="s">
        <v>370</v>
      </c>
      <c r="F5105" s="68" t="s">
        <v>452</v>
      </c>
      <c r="G5105" s="67" t="s">
        <v>453</v>
      </c>
      <c r="H5105" s="68" t="s">
        <v>364</v>
      </c>
      <c r="I5105" s="69">
        <v>60</v>
      </c>
      <c r="J5105" s="69">
        <v>50</v>
      </c>
      <c r="K5105" s="91"/>
      <c r="L5105" s="91"/>
    </row>
    <row r="5106" spans="2:12" x14ac:dyDescent="0.25">
      <c r="B5106" s="67" t="s">
        <v>402</v>
      </c>
      <c r="C5106" s="67" t="s">
        <v>403</v>
      </c>
      <c r="D5106" s="68" t="s">
        <v>369</v>
      </c>
      <c r="E5106" s="67" t="s">
        <v>370</v>
      </c>
      <c r="F5106" s="68" t="s">
        <v>452</v>
      </c>
      <c r="G5106" s="67" t="s">
        <v>453</v>
      </c>
      <c r="H5106" s="68" t="s">
        <v>362</v>
      </c>
      <c r="I5106" s="69">
        <v>33</v>
      </c>
      <c r="J5106" s="69">
        <v>28</v>
      </c>
      <c r="K5106" s="91"/>
      <c r="L5106" s="91"/>
    </row>
    <row r="5107" spans="2:12" x14ac:dyDescent="0.25">
      <c r="B5107" s="67" t="s">
        <v>402</v>
      </c>
      <c r="C5107" s="67" t="s">
        <v>403</v>
      </c>
      <c r="D5107" s="68" t="s">
        <v>369</v>
      </c>
      <c r="E5107" s="67" t="s">
        <v>370</v>
      </c>
      <c r="F5107" s="68" t="s">
        <v>452</v>
      </c>
      <c r="G5107" s="67" t="s">
        <v>453</v>
      </c>
      <c r="H5107" s="68" t="s">
        <v>363</v>
      </c>
      <c r="I5107" s="69">
        <v>9</v>
      </c>
      <c r="J5107" s="69">
        <v>18</v>
      </c>
      <c r="K5107" s="91"/>
      <c r="L5107" s="91"/>
    </row>
    <row r="5108" spans="2:12" x14ac:dyDescent="0.25">
      <c r="B5108" s="67" t="s">
        <v>402</v>
      </c>
      <c r="C5108" s="67" t="s">
        <v>403</v>
      </c>
      <c r="D5108" s="68" t="s">
        <v>369</v>
      </c>
      <c r="E5108" s="67" t="s">
        <v>370</v>
      </c>
      <c r="F5108" s="68" t="s">
        <v>452</v>
      </c>
      <c r="G5108" s="67" t="s">
        <v>453</v>
      </c>
      <c r="H5108" s="68" t="s">
        <v>364</v>
      </c>
      <c r="I5108" s="69">
        <v>26</v>
      </c>
      <c r="J5108" s="69">
        <v>29</v>
      </c>
      <c r="K5108" s="91"/>
      <c r="L5108" s="91"/>
    </row>
    <row r="5109" spans="2:12" x14ac:dyDescent="0.25">
      <c r="B5109" s="67" t="s">
        <v>402</v>
      </c>
      <c r="C5109" s="67" t="s">
        <v>403</v>
      </c>
      <c r="D5109" s="68" t="s">
        <v>369</v>
      </c>
      <c r="E5109" s="67" t="s">
        <v>370</v>
      </c>
      <c r="F5109" s="68" t="s">
        <v>452</v>
      </c>
      <c r="G5109" s="67" t="s">
        <v>453</v>
      </c>
      <c r="H5109" s="68" t="s">
        <v>362</v>
      </c>
      <c r="I5109" s="69">
        <v>0</v>
      </c>
      <c r="J5109" s="69">
        <v>0</v>
      </c>
      <c r="K5109" s="91"/>
      <c r="L5109" s="91"/>
    </row>
    <row r="5110" spans="2:12" x14ac:dyDescent="0.25">
      <c r="B5110" s="67" t="s">
        <v>402</v>
      </c>
      <c r="C5110" s="67" t="s">
        <v>403</v>
      </c>
      <c r="D5110" s="68" t="s">
        <v>369</v>
      </c>
      <c r="E5110" s="67" t="s">
        <v>370</v>
      </c>
      <c r="F5110" s="68" t="s">
        <v>452</v>
      </c>
      <c r="G5110" s="67" t="s">
        <v>453</v>
      </c>
      <c r="H5110" s="68" t="s">
        <v>363</v>
      </c>
      <c r="I5110" s="69">
        <v>26</v>
      </c>
      <c r="J5110" s="69">
        <v>29</v>
      </c>
      <c r="K5110" s="91"/>
      <c r="L5110" s="91"/>
    </row>
    <row r="5111" spans="2:12" x14ac:dyDescent="0.25">
      <c r="B5111" s="67" t="s">
        <v>402</v>
      </c>
      <c r="C5111" s="67" t="s">
        <v>403</v>
      </c>
      <c r="D5111" s="68" t="s">
        <v>369</v>
      </c>
      <c r="E5111" s="67" t="s">
        <v>370</v>
      </c>
      <c r="F5111" s="68" t="s">
        <v>452</v>
      </c>
      <c r="G5111" s="67" t="s">
        <v>453</v>
      </c>
      <c r="H5111" s="68" t="s">
        <v>362</v>
      </c>
      <c r="I5111" s="69">
        <v>0</v>
      </c>
      <c r="J5111" s="69">
        <v>0</v>
      </c>
      <c r="K5111" s="91"/>
      <c r="L5111" s="91"/>
    </row>
    <row r="5112" spans="2:12" x14ac:dyDescent="0.25">
      <c r="B5112" s="67" t="s">
        <v>402</v>
      </c>
      <c r="C5112" s="67" t="s">
        <v>403</v>
      </c>
      <c r="D5112" s="68" t="s">
        <v>369</v>
      </c>
      <c r="E5112" s="67" t="s">
        <v>370</v>
      </c>
      <c r="F5112" s="68" t="s">
        <v>452</v>
      </c>
      <c r="G5112" s="67" t="s">
        <v>453</v>
      </c>
      <c r="H5112" s="68" t="s">
        <v>363</v>
      </c>
      <c r="I5112" s="69">
        <v>0</v>
      </c>
      <c r="J5112" s="69">
        <v>0</v>
      </c>
      <c r="K5112" s="91"/>
      <c r="L5112" s="91"/>
    </row>
    <row r="5113" spans="2:12" x14ac:dyDescent="0.25">
      <c r="B5113" s="67" t="s">
        <v>402</v>
      </c>
      <c r="C5113" s="67" t="s">
        <v>403</v>
      </c>
      <c r="D5113" s="68" t="s">
        <v>369</v>
      </c>
      <c r="E5113" s="67" t="s">
        <v>370</v>
      </c>
      <c r="F5113" s="68" t="s">
        <v>452</v>
      </c>
      <c r="G5113" s="67" t="s">
        <v>453</v>
      </c>
      <c r="H5113" s="68" t="s">
        <v>364</v>
      </c>
      <c r="I5113" s="69">
        <v>0</v>
      </c>
      <c r="J5113" s="69">
        <v>0</v>
      </c>
      <c r="K5113" s="91"/>
      <c r="L5113" s="91"/>
    </row>
    <row r="5114" spans="2:12" x14ac:dyDescent="0.25">
      <c r="B5114" s="67" t="s">
        <v>402</v>
      </c>
      <c r="C5114" s="67" t="s">
        <v>403</v>
      </c>
      <c r="D5114" s="68" t="s">
        <v>369</v>
      </c>
      <c r="E5114" s="67" t="s">
        <v>370</v>
      </c>
      <c r="F5114" s="68" t="s">
        <v>452</v>
      </c>
      <c r="G5114" s="67" t="s">
        <v>453</v>
      </c>
      <c r="H5114" s="68" t="s">
        <v>362</v>
      </c>
      <c r="I5114" s="69">
        <v>6</v>
      </c>
      <c r="J5114" s="69">
        <v>8</v>
      </c>
      <c r="K5114" s="91"/>
      <c r="L5114" s="91"/>
    </row>
    <row r="5115" spans="2:12" x14ac:dyDescent="0.25">
      <c r="B5115" s="67" t="s">
        <v>402</v>
      </c>
      <c r="C5115" s="67" t="s">
        <v>403</v>
      </c>
      <c r="D5115" s="68" t="s">
        <v>369</v>
      </c>
      <c r="E5115" s="67" t="s">
        <v>370</v>
      </c>
      <c r="F5115" s="68" t="s">
        <v>452</v>
      </c>
      <c r="G5115" s="67" t="s">
        <v>453</v>
      </c>
      <c r="H5115" s="68" t="s">
        <v>363</v>
      </c>
      <c r="I5115" s="69">
        <v>14</v>
      </c>
      <c r="J5115" s="69">
        <v>12</v>
      </c>
      <c r="K5115" s="91"/>
      <c r="L5115" s="91"/>
    </row>
    <row r="5116" spans="2:12" x14ac:dyDescent="0.25">
      <c r="B5116" s="67" t="s">
        <v>402</v>
      </c>
      <c r="C5116" s="67" t="s">
        <v>403</v>
      </c>
      <c r="D5116" s="68" t="s">
        <v>369</v>
      </c>
      <c r="E5116" s="67" t="s">
        <v>370</v>
      </c>
      <c r="F5116" s="68" t="s">
        <v>452</v>
      </c>
      <c r="G5116" s="67" t="s">
        <v>453</v>
      </c>
      <c r="H5116" s="68" t="s">
        <v>364</v>
      </c>
      <c r="I5116" s="69">
        <v>0</v>
      </c>
      <c r="J5116" s="69">
        <v>0</v>
      </c>
      <c r="K5116" s="91"/>
      <c r="L5116" s="91"/>
    </row>
    <row r="5117" spans="2:12" x14ac:dyDescent="0.25">
      <c r="B5117" s="67" t="s">
        <v>402</v>
      </c>
      <c r="C5117" s="67" t="s">
        <v>403</v>
      </c>
      <c r="D5117" s="68" t="s">
        <v>369</v>
      </c>
      <c r="E5117" s="67" t="s">
        <v>370</v>
      </c>
      <c r="F5117" s="68" t="s">
        <v>452</v>
      </c>
      <c r="G5117" s="67" t="s">
        <v>453</v>
      </c>
      <c r="H5117" s="68" t="s">
        <v>362</v>
      </c>
      <c r="I5117" s="69">
        <v>30</v>
      </c>
      <c r="J5117" s="69">
        <v>62</v>
      </c>
      <c r="K5117" s="91"/>
      <c r="L5117" s="91"/>
    </row>
    <row r="5118" spans="2:12" x14ac:dyDescent="0.25">
      <c r="B5118" s="67" t="s">
        <v>402</v>
      </c>
      <c r="C5118" s="67" t="s">
        <v>403</v>
      </c>
      <c r="D5118" s="68" t="s">
        <v>369</v>
      </c>
      <c r="E5118" s="67" t="s">
        <v>370</v>
      </c>
      <c r="F5118" s="68" t="s">
        <v>452</v>
      </c>
      <c r="G5118" s="67" t="s">
        <v>453</v>
      </c>
      <c r="H5118" s="68" t="s">
        <v>363</v>
      </c>
      <c r="I5118" s="69">
        <v>63</v>
      </c>
      <c r="J5118" s="69">
        <v>85</v>
      </c>
      <c r="K5118" s="91"/>
      <c r="L5118" s="91"/>
    </row>
    <row r="5119" spans="2:12" x14ac:dyDescent="0.25">
      <c r="B5119" s="67" t="s">
        <v>402</v>
      </c>
      <c r="C5119" s="67" t="s">
        <v>403</v>
      </c>
      <c r="D5119" s="68" t="s">
        <v>369</v>
      </c>
      <c r="E5119" s="67" t="s">
        <v>370</v>
      </c>
      <c r="F5119" s="68" t="s">
        <v>452</v>
      </c>
      <c r="G5119" s="67" t="s">
        <v>453</v>
      </c>
      <c r="H5119" s="68" t="s">
        <v>364</v>
      </c>
      <c r="I5119" s="69">
        <v>10</v>
      </c>
      <c r="J5119" s="69">
        <v>8</v>
      </c>
      <c r="K5119" s="91"/>
      <c r="L5119" s="91"/>
    </row>
    <row r="5120" spans="2:12" x14ac:dyDescent="0.25">
      <c r="B5120" s="67" t="s">
        <v>402</v>
      </c>
      <c r="C5120" s="67" t="s">
        <v>403</v>
      </c>
      <c r="D5120" s="68" t="s">
        <v>369</v>
      </c>
      <c r="E5120" s="67" t="s">
        <v>370</v>
      </c>
      <c r="F5120" s="68" t="s">
        <v>452</v>
      </c>
      <c r="G5120" s="67" t="s">
        <v>453</v>
      </c>
      <c r="H5120" s="68" t="s">
        <v>362</v>
      </c>
      <c r="I5120" s="69">
        <v>106</v>
      </c>
      <c r="J5120" s="69">
        <v>73</v>
      </c>
      <c r="K5120" s="91"/>
      <c r="L5120" s="91"/>
    </row>
    <row r="5121" spans="2:12" x14ac:dyDescent="0.25">
      <c r="B5121" s="67" t="s">
        <v>402</v>
      </c>
      <c r="C5121" s="67" t="s">
        <v>403</v>
      </c>
      <c r="D5121" s="68" t="s">
        <v>369</v>
      </c>
      <c r="E5121" s="67" t="s">
        <v>370</v>
      </c>
      <c r="F5121" s="68" t="s">
        <v>452</v>
      </c>
      <c r="G5121" s="67" t="s">
        <v>453</v>
      </c>
      <c r="H5121" s="68" t="s">
        <v>363</v>
      </c>
      <c r="I5121" s="69">
        <v>96</v>
      </c>
      <c r="J5121" s="69">
        <v>116</v>
      </c>
      <c r="K5121" s="91"/>
      <c r="L5121" s="91"/>
    </row>
    <row r="5122" spans="2:12" x14ac:dyDescent="0.25">
      <c r="B5122" s="67" t="s">
        <v>402</v>
      </c>
      <c r="C5122" s="67" t="s">
        <v>403</v>
      </c>
      <c r="D5122" s="68" t="s">
        <v>369</v>
      </c>
      <c r="E5122" s="67" t="s">
        <v>370</v>
      </c>
      <c r="F5122" s="68" t="s">
        <v>452</v>
      </c>
      <c r="G5122" s="67" t="s">
        <v>453</v>
      </c>
      <c r="H5122" s="68" t="s">
        <v>364</v>
      </c>
      <c r="I5122" s="69">
        <v>45</v>
      </c>
      <c r="J5122" s="69">
        <v>69</v>
      </c>
      <c r="K5122" s="91"/>
      <c r="L5122" s="91"/>
    </row>
    <row r="5123" spans="2:12" x14ac:dyDescent="0.25">
      <c r="B5123" s="67" t="s">
        <v>402</v>
      </c>
      <c r="C5123" s="67" t="s">
        <v>403</v>
      </c>
      <c r="D5123" s="68" t="s">
        <v>369</v>
      </c>
      <c r="E5123" s="67" t="s">
        <v>370</v>
      </c>
      <c r="F5123" s="68" t="s">
        <v>452</v>
      </c>
      <c r="G5123" s="67" t="s">
        <v>453</v>
      </c>
      <c r="H5123" s="68" t="s">
        <v>362</v>
      </c>
      <c r="I5123" s="69">
        <v>0</v>
      </c>
      <c r="J5123" s="69">
        <v>0</v>
      </c>
      <c r="K5123" s="91"/>
      <c r="L5123" s="91"/>
    </row>
    <row r="5124" spans="2:12" x14ac:dyDescent="0.25">
      <c r="B5124" s="67" t="s">
        <v>402</v>
      </c>
      <c r="C5124" s="67" t="s">
        <v>403</v>
      </c>
      <c r="D5124" s="68" t="s">
        <v>369</v>
      </c>
      <c r="E5124" s="67" t="s">
        <v>370</v>
      </c>
      <c r="F5124" s="68" t="s">
        <v>452</v>
      </c>
      <c r="G5124" s="67" t="s">
        <v>453</v>
      </c>
      <c r="H5124" s="68" t="s">
        <v>363</v>
      </c>
      <c r="I5124" s="69">
        <v>8</v>
      </c>
      <c r="J5124" s="69">
        <v>0</v>
      </c>
      <c r="K5124" s="91"/>
      <c r="L5124" s="91"/>
    </row>
    <row r="5125" spans="2:12" x14ac:dyDescent="0.25">
      <c r="B5125" s="67" t="s">
        <v>402</v>
      </c>
      <c r="C5125" s="67" t="s">
        <v>403</v>
      </c>
      <c r="D5125" s="68" t="s">
        <v>369</v>
      </c>
      <c r="E5125" s="67" t="s">
        <v>370</v>
      </c>
      <c r="F5125" s="68" t="s">
        <v>452</v>
      </c>
      <c r="G5125" s="67" t="s">
        <v>453</v>
      </c>
      <c r="H5125" s="68" t="s">
        <v>362</v>
      </c>
      <c r="I5125" s="69">
        <v>0</v>
      </c>
      <c r="J5125" s="69">
        <v>10</v>
      </c>
      <c r="K5125" s="91"/>
      <c r="L5125" s="91"/>
    </row>
    <row r="5126" spans="2:12" x14ac:dyDescent="0.25">
      <c r="B5126" s="67" t="s">
        <v>402</v>
      </c>
      <c r="C5126" s="67" t="s">
        <v>403</v>
      </c>
      <c r="D5126" s="68" t="s">
        <v>369</v>
      </c>
      <c r="E5126" s="67" t="s">
        <v>370</v>
      </c>
      <c r="F5126" s="68" t="s">
        <v>452</v>
      </c>
      <c r="G5126" s="67" t="s">
        <v>453</v>
      </c>
      <c r="H5126" s="68" t="s">
        <v>363</v>
      </c>
      <c r="I5126" s="69">
        <v>65</v>
      </c>
      <c r="J5126" s="69">
        <v>70</v>
      </c>
      <c r="K5126" s="91"/>
      <c r="L5126" s="91"/>
    </row>
    <row r="5127" spans="2:12" x14ac:dyDescent="0.25">
      <c r="B5127" s="67" t="s">
        <v>402</v>
      </c>
      <c r="C5127" s="67" t="s">
        <v>403</v>
      </c>
      <c r="D5127" s="68" t="s">
        <v>369</v>
      </c>
      <c r="E5127" s="67" t="s">
        <v>370</v>
      </c>
      <c r="F5127" s="68" t="s">
        <v>452</v>
      </c>
      <c r="G5127" s="67" t="s">
        <v>453</v>
      </c>
      <c r="H5127" s="68" t="s">
        <v>364</v>
      </c>
      <c r="I5127" s="69">
        <v>23</v>
      </c>
      <c r="J5127" s="69">
        <v>0</v>
      </c>
      <c r="K5127" s="91"/>
      <c r="L5127" s="91"/>
    </row>
    <row r="5128" spans="2:12" x14ac:dyDescent="0.25">
      <c r="B5128" s="67" t="s">
        <v>402</v>
      </c>
      <c r="C5128" s="67" t="s">
        <v>403</v>
      </c>
      <c r="D5128" s="68" t="s">
        <v>369</v>
      </c>
      <c r="E5128" s="67" t="s">
        <v>370</v>
      </c>
      <c r="F5128" s="68" t="s">
        <v>452</v>
      </c>
      <c r="G5128" s="67" t="s">
        <v>453</v>
      </c>
      <c r="H5128" s="68" t="s">
        <v>363</v>
      </c>
      <c r="I5128" s="69">
        <v>0</v>
      </c>
      <c r="J5128" s="69">
        <v>0</v>
      </c>
      <c r="K5128" s="91"/>
      <c r="L5128" s="91"/>
    </row>
    <row r="5129" spans="2:12" x14ac:dyDescent="0.25">
      <c r="B5129" s="67" t="s">
        <v>402</v>
      </c>
      <c r="C5129" s="67" t="s">
        <v>403</v>
      </c>
      <c r="D5129" s="68" t="s">
        <v>369</v>
      </c>
      <c r="E5129" s="67" t="s">
        <v>370</v>
      </c>
      <c r="F5129" s="68" t="s">
        <v>452</v>
      </c>
      <c r="G5129" s="67" t="s">
        <v>453</v>
      </c>
      <c r="H5129" s="68" t="s">
        <v>362</v>
      </c>
      <c r="I5129" s="69">
        <v>0</v>
      </c>
      <c r="J5129" s="69">
        <v>0</v>
      </c>
      <c r="K5129" s="91"/>
      <c r="L5129" s="91"/>
    </row>
    <row r="5130" spans="2:12" x14ac:dyDescent="0.25">
      <c r="B5130" s="67" t="s">
        <v>402</v>
      </c>
      <c r="C5130" s="67" t="s">
        <v>403</v>
      </c>
      <c r="D5130" s="68" t="s">
        <v>369</v>
      </c>
      <c r="E5130" s="67" t="s">
        <v>370</v>
      </c>
      <c r="F5130" s="68" t="s">
        <v>452</v>
      </c>
      <c r="G5130" s="67" t="s">
        <v>453</v>
      </c>
      <c r="H5130" s="68" t="s">
        <v>364</v>
      </c>
      <c r="I5130" s="69">
        <v>0</v>
      </c>
      <c r="J5130" s="69">
        <v>0</v>
      </c>
      <c r="K5130" s="91"/>
      <c r="L5130" s="91"/>
    </row>
    <row r="5131" spans="2:12" x14ac:dyDescent="0.25">
      <c r="B5131" s="67" t="s">
        <v>402</v>
      </c>
      <c r="C5131" s="67" t="s">
        <v>403</v>
      </c>
      <c r="D5131" s="68" t="s">
        <v>369</v>
      </c>
      <c r="E5131" s="67" t="s">
        <v>370</v>
      </c>
      <c r="F5131" s="68" t="s">
        <v>452</v>
      </c>
      <c r="G5131" s="67" t="s">
        <v>453</v>
      </c>
      <c r="H5131" s="68" t="s">
        <v>362</v>
      </c>
      <c r="I5131" s="69">
        <v>0</v>
      </c>
      <c r="J5131" s="69">
        <v>0</v>
      </c>
      <c r="K5131" s="91"/>
      <c r="L5131" s="91"/>
    </row>
    <row r="5132" spans="2:12" x14ac:dyDescent="0.25">
      <c r="B5132" s="67" t="s">
        <v>402</v>
      </c>
      <c r="C5132" s="67" t="s">
        <v>403</v>
      </c>
      <c r="D5132" s="68" t="s">
        <v>369</v>
      </c>
      <c r="E5132" s="67" t="s">
        <v>370</v>
      </c>
      <c r="F5132" s="68" t="s">
        <v>452</v>
      </c>
      <c r="G5132" s="67" t="s">
        <v>453</v>
      </c>
      <c r="H5132" s="68" t="s">
        <v>363</v>
      </c>
      <c r="I5132" s="69">
        <v>16</v>
      </c>
      <c r="J5132" s="69">
        <v>20</v>
      </c>
      <c r="K5132" s="91"/>
      <c r="L5132" s="91"/>
    </row>
    <row r="5133" spans="2:12" x14ac:dyDescent="0.25">
      <c r="B5133" s="67" t="s">
        <v>402</v>
      </c>
      <c r="C5133" s="67" t="s">
        <v>403</v>
      </c>
      <c r="D5133" s="68" t="s">
        <v>369</v>
      </c>
      <c r="E5133" s="67" t="s">
        <v>370</v>
      </c>
      <c r="F5133" s="68" t="s">
        <v>452</v>
      </c>
      <c r="G5133" s="67" t="s">
        <v>453</v>
      </c>
      <c r="H5133" s="68" t="s">
        <v>364</v>
      </c>
      <c r="I5133" s="69">
        <v>0</v>
      </c>
      <c r="J5133" s="69">
        <v>0</v>
      </c>
      <c r="K5133" s="91"/>
      <c r="L5133" s="91"/>
    </row>
    <row r="5134" spans="2:12" x14ac:dyDescent="0.25">
      <c r="B5134" s="67" t="s">
        <v>402</v>
      </c>
      <c r="C5134" s="67" t="s">
        <v>403</v>
      </c>
      <c r="D5134" s="68" t="s">
        <v>369</v>
      </c>
      <c r="E5134" s="67" t="s">
        <v>370</v>
      </c>
      <c r="F5134" s="68" t="s">
        <v>452</v>
      </c>
      <c r="G5134" s="67" t="s">
        <v>453</v>
      </c>
      <c r="H5134" s="68" t="s">
        <v>362</v>
      </c>
      <c r="I5134" s="69">
        <v>0</v>
      </c>
      <c r="J5134" s="69">
        <v>0</v>
      </c>
      <c r="K5134" s="91"/>
      <c r="L5134" s="91"/>
    </row>
    <row r="5135" spans="2:12" x14ac:dyDescent="0.25">
      <c r="B5135" s="67" t="s">
        <v>402</v>
      </c>
      <c r="C5135" s="67" t="s">
        <v>403</v>
      </c>
      <c r="D5135" s="68" t="s">
        <v>369</v>
      </c>
      <c r="E5135" s="67" t="s">
        <v>370</v>
      </c>
      <c r="F5135" s="68" t="s">
        <v>452</v>
      </c>
      <c r="G5135" s="67" t="s">
        <v>453</v>
      </c>
      <c r="H5135" s="68" t="s">
        <v>363</v>
      </c>
      <c r="I5135" s="69">
        <v>0</v>
      </c>
      <c r="J5135" s="69">
        <v>0</v>
      </c>
      <c r="K5135" s="91"/>
      <c r="L5135" s="91"/>
    </row>
    <row r="5136" spans="2:12" x14ac:dyDescent="0.25">
      <c r="B5136" s="67" t="s">
        <v>402</v>
      </c>
      <c r="C5136" s="67" t="s">
        <v>403</v>
      </c>
      <c r="D5136" s="68" t="s">
        <v>369</v>
      </c>
      <c r="E5136" s="67" t="s">
        <v>370</v>
      </c>
      <c r="F5136" s="68" t="s">
        <v>452</v>
      </c>
      <c r="G5136" s="67" t="s">
        <v>453</v>
      </c>
      <c r="H5136" s="68" t="s">
        <v>364</v>
      </c>
      <c r="I5136" s="69">
        <v>0</v>
      </c>
      <c r="J5136" s="69">
        <v>0</v>
      </c>
      <c r="K5136" s="91"/>
      <c r="L5136" s="91"/>
    </row>
    <row r="5137" spans="2:12" x14ac:dyDescent="0.25">
      <c r="B5137" s="67" t="s">
        <v>402</v>
      </c>
      <c r="C5137" s="67" t="s">
        <v>403</v>
      </c>
      <c r="D5137" s="68" t="s">
        <v>369</v>
      </c>
      <c r="E5137" s="67" t="s">
        <v>370</v>
      </c>
      <c r="F5137" s="68" t="s">
        <v>452</v>
      </c>
      <c r="G5137" s="67" t="s">
        <v>453</v>
      </c>
      <c r="H5137" s="68" t="s">
        <v>362</v>
      </c>
      <c r="I5137" s="69">
        <v>0</v>
      </c>
      <c r="J5137" s="69">
        <v>0</v>
      </c>
      <c r="K5137" s="91"/>
      <c r="L5137" s="91"/>
    </row>
    <row r="5138" spans="2:12" x14ac:dyDescent="0.25">
      <c r="B5138" s="67" t="s">
        <v>402</v>
      </c>
      <c r="C5138" s="67" t="s">
        <v>403</v>
      </c>
      <c r="D5138" s="68" t="s">
        <v>369</v>
      </c>
      <c r="E5138" s="67" t="s">
        <v>370</v>
      </c>
      <c r="F5138" s="68" t="s">
        <v>452</v>
      </c>
      <c r="G5138" s="67" t="s">
        <v>453</v>
      </c>
      <c r="H5138" s="68" t="s">
        <v>363</v>
      </c>
      <c r="I5138" s="69">
        <v>0</v>
      </c>
      <c r="J5138" s="69">
        <v>0</v>
      </c>
      <c r="K5138" s="91"/>
      <c r="L5138" s="91"/>
    </row>
    <row r="5139" spans="2:12" x14ac:dyDescent="0.25">
      <c r="B5139" s="67" t="s">
        <v>402</v>
      </c>
      <c r="C5139" s="67" t="s">
        <v>403</v>
      </c>
      <c r="D5139" s="68" t="s">
        <v>369</v>
      </c>
      <c r="E5139" s="67" t="s">
        <v>370</v>
      </c>
      <c r="F5139" s="68" t="s">
        <v>452</v>
      </c>
      <c r="G5139" s="67" t="s">
        <v>453</v>
      </c>
      <c r="H5139" s="68" t="s">
        <v>364</v>
      </c>
      <c r="I5139" s="69">
        <v>0</v>
      </c>
      <c r="J5139" s="69">
        <v>0</v>
      </c>
      <c r="K5139" s="91"/>
      <c r="L5139" s="91"/>
    </row>
    <row r="5140" spans="2:12" x14ac:dyDescent="0.25">
      <c r="B5140" s="67" t="s">
        <v>402</v>
      </c>
      <c r="C5140" s="67" t="s">
        <v>403</v>
      </c>
      <c r="D5140" s="68" t="s">
        <v>369</v>
      </c>
      <c r="E5140" s="67" t="s">
        <v>370</v>
      </c>
      <c r="F5140" s="68" t="s">
        <v>452</v>
      </c>
      <c r="G5140" s="67" t="s">
        <v>453</v>
      </c>
      <c r="H5140" s="68" t="s">
        <v>362</v>
      </c>
      <c r="I5140" s="69">
        <v>0</v>
      </c>
      <c r="J5140" s="69">
        <v>0</v>
      </c>
      <c r="K5140" s="91"/>
      <c r="L5140" s="91"/>
    </row>
    <row r="5141" spans="2:12" x14ac:dyDescent="0.25">
      <c r="B5141" s="67" t="s">
        <v>402</v>
      </c>
      <c r="C5141" s="67" t="s">
        <v>403</v>
      </c>
      <c r="D5141" s="68" t="s">
        <v>369</v>
      </c>
      <c r="E5141" s="67" t="s">
        <v>370</v>
      </c>
      <c r="F5141" s="68" t="s">
        <v>452</v>
      </c>
      <c r="G5141" s="67" t="s">
        <v>453</v>
      </c>
      <c r="H5141" s="68" t="s">
        <v>363</v>
      </c>
      <c r="I5141" s="69">
        <v>0</v>
      </c>
      <c r="J5141" s="69">
        <v>0</v>
      </c>
      <c r="K5141" s="91"/>
      <c r="L5141" s="91"/>
    </row>
    <row r="5142" spans="2:12" x14ac:dyDescent="0.25">
      <c r="B5142" s="67" t="s">
        <v>402</v>
      </c>
      <c r="C5142" s="67" t="s">
        <v>403</v>
      </c>
      <c r="D5142" s="68" t="s">
        <v>369</v>
      </c>
      <c r="E5142" s="67" t="s">
        <v>370</v>
      </c>
      <c r="F5142" s="68" t="s">
        <v>452</v>
      </c>
      <c r="G5142" s="67" t="s">
        <v>453</v>
      </c>
      <c r="H5142" s="68" t="s">
        <v>364</v>
      </c>
      <c r="I5142" s="69">
        <v>0</v>
      </c>
      <c r="J5142" s="69">
        <v>0</v>
      </c>
      <c r="K5142" s="91"/>
      <c r="L5142" s="91"/>
    </row>
    <row r="5143" spans="2:12" x14ac:dyDescent="0.25">
      <c r="B5143" s="67" t="s">
        <v>402</v>
      </c>
      <c r="C5143" s="67" t="s">
        <v>403</v>
      </c>
      <c r="D5143" s="68" t="s">
        <v>369</v>
      </c>
      <c r="E5143" s="67" t="s">
        <v>370</v>
      </c>
      <c r="F5143" s="68" t="s">
        <v>452</v>
      </c>
      <c r="G5143" s="67" t="s">
        <v>453</v>
      </c>
      <c r="H5143" s="68" t="s">
        <v>363</v>
      </c>
      <c r="I5143" s="69">
        <v>0</v>
      </c>
      <c r="J5143" s="69">
        <v>0</v>
      </c>
      <c r="K5143" s="91"/>
      <c r="L5143" s="91"/>
    </row>
    <row r="5144" spans="2:12" x14ac:dyDescent="0.25">
      <c r="B5144" s="67" t="s">
        <v>402</v>
      </c>
      <c r="C5144" s="67" t="s">
        <v>403</v>
      </c>
      <c r="D5144" s="68" t="s">
        <v>369</v>
      </c>
      <c r="E5144" s="67" t="s">
        <v>370</v>
      </c>
      <c r="F5144" s="68" t="s">
        <v>452</v>
      </c>
      <c r="G5144" s="67" t="s">
        <v>453</v>
      </c>
      <c r="H5144" s="68" t="s">
        <v>364</v>
      </c>
      <c r="I5144" s="69">
        <v>0</v>
      </c>
      <c r="J5144" s="69">
        <v>0</v>
      </c>
      <c r="K5144" s="91"/>
      <c r="L5144" s="91"/>
    </row>
    <row r="5145" spans="2:12" x14ac:dyDescent="0.25">
      <c r="B5145" s="67" t="s">
        <v>402</v>
      </c>
      <c r="C5145" s="67" t="s">
        <v>403</v>
      </c>
      <c r="D5145" s="68" t="s">
        <v>369</v>
      </c>
      <c r="E5145" s="67" t="s">
        <v>370</v>
      </c>
      <c r="F5145" s="68" t="s">
        <v>452</v>
      </c>
      <c r="G5145" s="67" t="s">
        <v>453</v>
      </c>
      <c r="H5145" s="68" t="s">
        <v>363</v>
      </c>
      <c r="I5145" s="69">
        <v>0</v>
      </c>
      <c r="J5145" s="69">
        <v>0</v>
      </c>
      <c r="K5145" s="91"/>
      <c r="L5145" s="91"/>
    </row>
    <row r="5146" spans="2:12" x14ac:dyDescent="0.25">
      <c r="B5146" s="67" t="s">
        <v>454</v>
      </c>
      <c r="C5146" s="67" t="s">
        <v>455</v>
      </c>
      <c r="D5146" s="68" t="s">
        <v>371</v>
      </c>
      <c r="E5146" s="67" t="s">
        <v>372</v>
      </c>
      <c r="F5146" s="68" t="s">
        <v>456</v>
      </c>
      <c r="G5146" s="67" t="s">
        <v>457</v>
      </c>
      <c r="H5146" s="68" t="s">
        <v>362</v>
      </c>
      <c r="I5146" s="69">
        <v>-3</v>
      </c>
      <c r="J5146" s="69">
        <v>0</v>
      </c>
      <c r="K5146" s="91"/>
      <c r="L5146" s="91"/>
    </row>
    <row r="5147" spans="2:12" x14ac:dyDescent="0.25">
      <c r="B5147" s="67" t="s">
        <v>454</v>
      </c>
      <c r="C5147" s="67" t="s">
        <v>455</v>
      </c>
      <c r="D5147" s="68" t="s">
        <v>371</v>
      </c>
      <c r="E5147" s="67" t="s">
        <v>372</v>
      </c>
      <c r="F5147" s="68" t="s">
        <v>456</v>
      </c>
      <c r="G5147" s="67" t="s">
        <v>457</v>
      </c>
      <c r="H5147" s="68" t="s">
        <v>363</v>
      </c>
      <c r="I5147" s="69">
        <v>50</v>
      </c>
      <c r="J5147" s="69">
        <v>52</v>
      </c>
      <c r="K5147" s="91"/>
      <c r="L5147" s="91"/>
    </row>
    <row r="5148" spans="2:12" x14ac:dyDescent="0.25">
      <c r="B5148" s="67" t="s">
        <v>454</v>
      </c>
      <c r="C5148" s="67" t="s">
        <v>455</v>
      </c>
      <c r="D5148" s="68" t="s">
        <v>371</v>
      </c>
      <c r="E5148" s="67" t="s">
        <v>372</v>
      </c>
      <c r="F5148" s="68" t="s">
        <v>456</v>
      </c>
      <c r="G5148" s="67" t="s">
        <v>457</v>
      </c>
      <c r="H5148" s="68" t="s">
        <v>364</v>
      </c>
      <c r="I5148" s="69">
        <v>0</v>
      </c>
      <c r="J5148" s="69">
        <v>0</v>
      </c>
      <c r="K5148" s="91"/>
      <c r="L5148" s="91"/>
    </row>
    <row r="5149" spans="2:12" x14ac:dyDescent="0.25">
      <c r="B5149" s="67" t="s">
        <v>454</v>
      </c>
      <c r="C5149" s="67" t="s">
        <v>455</v>
      </c>
      <c r="D5149" s="68" t="s">
        <v>371</v>
      </c>
      <c r="E5149" s="67" t="s">
        <v>372</v>
      </c>
      <c r="F5149" s="68" t="s">
        <v>456</v>
      </c>
      <c r="G5149" s="67" t="s">
        <v>457</v>
      </c>
      <c r="H5149" s="68" t="s">
        <v>362</v>
      </c>
      <c r="I5149" s="69">
        <v>140</v>
      </c>
      <c r="J5149" s="69">
        <v>195</v>
      </c>
      <c r="K5149" s="91"/>
      <c r="L5149" s="91"/>
    </row>
    <row r="5150" spans="2:12" x14ac:dyDescent="0.25">
      <c r="B5150" s="67" t="s">
        <v>454</v>
      </c>
      <c r="C5150" s="67" t="s">
        <v>455</v>
      </c>
      <c r="D5150" s="68" t="s">
        <v>371</v>
      </c>
      <c r="E5150" s="67" t="s">
        <v>372</v>
      </c>
      <c r="F5150" s="68" t="s">
        <v>456</v>
      </c>
      <c r="G5150" s="67" t="s">
        <v>457</v>
      </c>
      <c r="H5150" s="68" t="s">
        <v>363</v>
      </c>
      <c r="I5150" s="69">
        <v>786</v>
      </c>
      <c r="J5150" s="69">
        <v>1085</v>
      </c>
      <c r="K5150" s="91"/>
      <c r="L5150" s="91"/>
    </row>
    <row r="5151" spans="2:12" x14ac:dyDescent="0.25">
      <c r="B5151" s="67" t="s">
        <v>454</v>
      </c>
      <c r="C5151" s="67" t="s">
        <v>455</v>
      </c>
      <c r="D5151" s="68" t="s">
        <v>371</v>
      </c>
      <c r="E5151" s="67" t="s">
        <v>372</v>
      </c>
      <c r="F5151" s="68" t="s">
        <v>456</v>
      </c>
      <c r="G5151" s="67" t="s">
        <v>457</v>
      </c>
      <c r="H5151" s="68" t="s">
        <v>364</v>
      </c>
      <c r="I5151" s="69">
        <v>125</v>
      </c>
      <c r="J5151" s="69">
        <v>121</v>
      </c>
      <c r="K5151" s="91"/>
      <c r="L5151" s="91"/>
    </row>
    <row r="5152" spans="2:12" x14ac:dyDescent="0.25">
      <c r="B5152" s="67" t="s">
        <v>454</v>
      </c>
      <c r="C5152" s="67" t="s">
        <v>455</v>
      </c>
      <c r="D5152" s="68" t="s">
        <v>371</v>
      </c>
      <c r="E5152" s="67" t="s">
        <v>372</v>
      </c>
      <c r="F5152" s="68" t="s">
        <v>456</v>
      </c>
      <c r="G5152" s="67" t="s">
        <v>457</v>
      </c>
      <c r="H5152" s="68" t="s">
        <v>363</v>
      </c>
      <c r="I5152" s="69">
        <v>18</v>
      </c>
      <c r="J5152" s="69">
        <v>18</v>
      </c>
      <c r="K5152" s="91"/>
      <c r="L5152" s="91"/>
    </row>
    <row r="5153" spans="2:12" x14ac:dyDescent="0.25">
      <c r="B5153" s="67" t="s">
        <v>454</v>
      </c>
      <c r="C5153" s="67" t="s">
        <v>455</v>
      </c>
      <c r="D5153" s="68" t="s">
        <v>371</v>
      </c>
      <c r="E5153" s="67" t="s">
        <v>372</v>
      </c>
      <c r="F5153" s="68" t="s">
        <v>456</v>
      </c>
      <c r="G5153" s="67" t="s">
        <v>457</v>
      </c>
      <c r="H5153" s="68" t="s">
        <v>364</v>
      </c>
      <c r="I5153" s="69">
        <v>0</v>
      </c>
      <c r="J5153" s="69">
        <v>0</v>
      </c>
      <c r="K5153" s="91"/>
      <c r="L5153" s="91"/>
    </row>
    <row r="5154" spans="2:12" x14ac:dyDescent="0.25">
      <c r="B5154" s="67" t="s">
        <v>454</v>
      </c>
      <c r="C5154" s="67" t="s">
        <v>455</v>
      </c>
      <c r="D5154" s="68" t="s">
        <v>371</v>
      </c>
      <c r="E5154" s="67" t="s">
        <v>372</v>
      </c>
      <c r="F5154" s="68" t="s">
        <v>456</v>
      </c>
      <c r="G5154" s="67" t="s">
        <v>457</v>
      </c>
      <c r="H5154" s="68" t="s">
        <v>362</v>
      </c>
      <c r="I5154" s="69">
        <v>35</v>
      </c>
      <c r="J5154" s="69">
        <v>69</v>
      </c>
      <c r="K5154" s="91"/>
      <c r="L5154" s="91"/>
    </row>
    <row r="5155" spans="2:12" x14ac:dyDescent="0.25">
      <c r="B5155" s="67" t="s">
        <v>454</v>
      </c>
      <c r="C5155" s="67" t="s">
        <v>455</v>
      </c>
      <c r="D5155" s="68" t="s">
        <v>371</v>
      </c>
      <c r="E5155" s="67" t="s">
        <v>372</v>
      </c>
      <c r="F5155" s="68" t="s">
        <v>456</v>
      </c>
      <c r="G5155" s="67" t="s">
        <v>457</v>
      </c>
      <c r="H5155" s="68" t="s">
        <v>363</v>
      </c>
      <c r="I5155" s="69">
        <v>116</v>
      </c>
      <c r="J5155" s="69">
        <v>100</v>
      </c>
      <c r="K5155" s="91"/>
      <c r="L5155" s="91"/>
    </row>
    <row r="5156" spans="2:12" x14ac:dyDescent="0.25">
      <c r="B5156" s="67" t="s">
        <v>454</v>
      </c>
      <c r="C5156" s="67" t="s">
        <v>455</v>
      </c>
      <c r="D5156" s="68" t="s">
        <v>371</v>
      </c>
      <c r="E5156" s="67" t="s">
        <v>372</v>
      </c>
      <c r="F5156" s="68" t="s">
        <v>456</v>
      </c>
      <c r="G5156" s="67" t="s">
        <v>457</v>
      </c>
      <c r="H5156" s="68" t="s">
        <v>364</v>
      </c>
      <c r="I5156" s="69">
        <v>0</v>
      </c>
      <c r="J5156" s="69">
        <v>0</v>
      </c>
      <c r="K5156" s="91"/>
      <c r="L5156" s="91"/>
    </row>
    <row r="5157" spans="2:12" x14ac:dyDescent="0.25">
      <c r="B5157" s="67" t="s">
        <v>454</v>
      </c>
      <c r="C5157" s="67" t="s">
        <v>455</v>
      </c>
      <c r="D5157" s="68" t="s">
        <v>371</v>
      </c>
      <c r="E5157" s="67" t="s">
        <v>372</v>
      </c>
      <c r="F5157" s="68" t="s">
        <v>456</v>
      </c>
      <c r="G5157" s="67" t="s">
        <v>457</v>
      </c>
      <c r="H5157" s="68" t="s">
        <v>364</v>
      </c>
      <c r="I5157" s="69">
        <v>0</v>
      </c>
      <c r="J5157" s="69">
        <v>0</v>
      </c>
      <c r="K5157" s="91"/>
      <c r="L5157" s="91"/>
    </row>
    <row r="5158" spans="2:12" x14ac:dyDescent="0.25">
      <c r="B5158" s="67" t="s">
        <v>454</v>
      </c>
      <c r="C5158" s="67" t="s">
        <v>455</v>
      </c>
      <c r="D5158" s="68" t="s">
        <v>371</v>
      </c>
      <c r="E5158" s="67" t="s">
        <v>372</v>
      </c>
      <c r="F5158" s="68" t="s">
        <v>456</v>
      </c>
      <c r="G5158" s="67" t="s">
        <v>457</v>
      </c>
      <c r="H5158" s="68" t="s">
        <v>362</v>
      </c>
      <c r="I5158" s="69">
        <v>0</v>
      </c>
      <c r="J5158" s="69">
        <v>0</v>
      </c>
      <c r="K5158" s="91"/>
      <c r="L5158" s="91"/>
    </row>
    <row r="5159" spans="2:12" x14ac:dyDescent="0.25">
      <c r="B5159" s="67" t="s">
        <v>454</v>
      </c>
      <c r="C5159" s="67" t="s">
        <v>455</v>
      </c>
      <c r="D5159" s="68" t="s">
        <v>371</v>
      </c>
      <c r="E5159" s="67" t="s">
        <v>372</v>
      </c>
      <c r="F5159" s="68" t="s">
        <v>456</v>
      </c>
      <c r="G5159" s="67" t="s">
        <v>457</v>
      </c>
      <c r="H5159" s="68" t="s">
        <v>364</v>
      </c>
      <c r="I5159" s="69">
        <v>0</v>
      </c>
      <c r="J5159" s="69">
        <v>0</v>
      </c>
      <c r="K5159" s="91"/>
      <c r="L5159" s="91"/>
    </row>
    <row r="5160" spans="2:12" x14ac:dyDescent="0.25">
      <c r="B5160" s="67" t="s">
        <v>454</v>
      </c>
      <c r="C5160" s="67" t="s">
        <v>455</v>
      </c>
      <c r="D5160" s="68" t="s">
        <v>371</v>
      </c>
      <c r="E5160" s="67" t="s">
        <v>372</v>
      </c>
      <c r="F5160" s="68" t="s">
        <v>456</v>
      </c>
      <c r="G5160" s="67" t="s">
        <v>457</v>
      </c>
      <c r="H5160" s="68" t="s">
        <v>362</v>
      </c>
      <c r="I5160" s="69">
        <v>0</v>
      </c>
      <c r="J5160" s="69">
        <v>0</v>
      </c>
      <c r="K5160" s="91"/>
      <c r="L5160" s="91"/>
    </row>
    <row r="5161" spans="2:12" x14ac:dyDescent="0.25">
      <c r="B5161" s="67" t="s">
        <v>454</v>
      </c>
      <c r="C5161" s="67" t="s">
        <v>455</v>
      </c>
      <c r="D5161" s="68" t="s">
        <v>371</v>
      </c>
      <c r="E5161" s="67" t="s">
        <v>372</v>
      </c>
      <c r="F5161" s="68" t="s">
        <v>456</v>
      </c>
      <c r="G5161" s="67" t="s">
        <v>457</v>
      </c>
      <c r="H5161" s="68" t="s">
        <v>363</v>
      </c>
      <c r="I5161" s="69">
        <v>0</v>
      </c>
      <c r="J5161" s="69">
        <v>0</v>
      </c>
      <c r="K5161" s="91"/>
      <c r="L5161" s="91"/>
    </row>
    <row r="5162" spans="2:12" x14ac:dyDescent="0.25">
      <c r="B5162" s="67" t="s">
        <v>454</v>
      </c>
      <c r="C5162" s="67" t="s">
        <v>455</v>
      </c>
      <c r="D5162" s="68" t="s">
        <v>371</v>
      </c>
      <c r="E5162" s="67" t="s">
        <v>372</v>
      </c>
      <c r="F5162" s="68" t="s">
        <v>456</v>
      </c>
      <c r="G5162" s="67" t="s">
        <v>457</v>
      </c>
      <c r="H5162" s="68" t="s">
        <v>362</v>
      </c>
      <c r="I5162" s="69">
        <v>0</v>
      </c>
      <c r="J5162" s="69">
        <v>0</v>
      </c>
      <c r="K5162" s="91"/>
      <c r="L5162" s="91"/>
    </row>
    <row r="5163" spans="2:12" x14ac:dyDescent="0.25">
      <c r="B5163" s="67" t="s">
        <v>454</v>
      </c>
      <c r="C5163" s="67" t="s">
        <v>455</v>
      </c>
      <c r="D5163" s="68" t="s">
        <v>371</v>
      </c>
      <c r="E5163" s="67" t="s">
        <v>372</v>
      </c>
      <c r="F5163" s="68" t="s">
        <v>456</v>
      </c>
      <c r="G5163" s="67" t="s">
        <v>457</v>
      </c>
      <c r="H5163" s="68" t="s">
        <v>363</v>
      </c>
      <c r="I5163" s="69">
        <v>0</v>
      </c>
      <c r="J5163" s="69">
        <v>16</v>
      </c>
      <c r="K5163" s="91"/>
      <c r="L5163" s="91"/>
    </row>
    <row r="5164" spans="2:12" x14ac:dyDescent="0.25">
      <c r="B5164" s="67" t="s">
        <v>454</v>
      </c>
      <c r="C5164" s="67" t="s">
        <v>455</v>
      </c>
      <c r="D5164" s="68" t="s">
        <v>371</v>
      </c>
      <c r="E5164" s="67" t="s">
        <v>372</v>
      </c>
      <c r="F5164" s="68" t="s">
        <v>456</v>
      </c>
      <c r="G5164" s="67" t="s">
        <v>457</v>
      </c>
      <c r="H5164" s="68" t="s">
        <v>364</v>
      </c>
      <c r="I5164" s="69">
        <v>0</v>
      </c>
      <c r="J5164" s="69">
        <v>0</v>
      </c>
      <c r="K5164" s="91"/>
      <c r="L5164" s="91"/>
    </row>
    <row r="5165" spans="2:12" x14ac:dyDescent="0.25">
      <c r="B5165" s="67" t="s">
        <v>454</v>
      </c>
      <c r="C5165" s="67" t="s">
        <v>455</v>
      </c>
      <c r="D5165" s="68" t="s">
        <v>371</v>
      </c>
      <c r="E5165" s="67" t="s">
        <v>372</v>
      </c>
      <c r="F5165" s="68" t="s">
        <v>456</v>
      </c>
      <c r="G5165" s="67" t="s">
        <v>457</v>
      </c>
      <c r="H5165" s="68" t="s">
        <v>362</v>
      </c>
      <c r="I5165" s="69">
        <v>0</v>
      </c>
      <c r="J5165" s="69">
        <v>0</v>
      </c>
      <c r="K5165" s="91"/>
      <c r="L5165" s="91"/>
    </row>
    <row r="5166" spans="2:12" x14ac:dyDescent="0.25">
      <c r="B5166" s="67" t="s">
        <v>454</v>
      </c>
      <c r="C5166" s="67" t="s">
        <v>455</v>
      </c>
      <c r="D5166" s="68" t="s">
        <v>371</v>
      </c>
      <c r="E5166" s="67" t="s">
        <v>372</v>
      </c>
      <c r="F5166" s="68" t="s">
        <v>456</v>
      </c>
      <c r="G5166" s="67" t="s">
        <v>457</v>
      </c>
      <c r="H5166" s="68" t="s">
        <v>363</v>
      </c>
      <c r="I5166" s="69">
        <v>4</v>
      </c>
      <c r="J5166" s="69">
        <v>0</v>
      </c>
      <c r="K5166" s="91"/>
      <c r="L5166" s="91"/>
    </row>
    <row r="5167" spans="2:12" x14ac:dyDescent="0.25">
      <c r="B5167" s="67" t="s">
        <v>454</v>
      </c>
      <c r="C5167" s="67" t="s">
        <v>455</v>
      </c>
      <c r="D5167" s="68" t="s">
        <v>371</v>
      </c>
      <c r="E5167" s="67" t="s">
        <v>372</v>
      </c>
      <c r="F5167" s="68" t="s">
        <v>456</v>
      </c>
      <c r="G5167" s="67" t="s">
        <v>457</v>
      </c>
      <c r="H5167" s="68" t="s">
        <v>364</v>
      </c>
      <c r="I5167" s="69">
        <v>0</v>
      </c>
      <c r="J5167" s="69">
        <v>0</v>
      </c>
      <c r="K5167" s="91"/>
      <c r="L5167" s="91"/>
    </row>
    <row r="5168" spans="2:12" x14ac:dyDescent="0.25">
      <c r="B5168" s="67" t="s">
        <v>454</v>
      </c>
      <c r="C5168" s="67" t="s">
        <v>455</v>
      </c>
      <c r="D5168" s="68" t="s">
        <v>371</v>
      </c>
      <c r="E5168" s="67" t="s">
        <v>372</v>
      </c>
      <c r="F5168" s="68" t="s">
        <v>456</v>
      </c>
      <c r="G5168" s="67" t="s">
        <v>457</v>
      </c>
      <c r="H5168" s="68" t="s">
        <v>362</v>
      </c>
      <c r="I5168" s="69">
        <v>79</v>
      </c>
      <c r="J5168" s="69">
        <v>116</v>
      </c>
      <c r="K5168" s="91"/>
      <c r="L5168" s="91"/>
    </row>
    <row r="5169" spans="2:12" x14ac:dyDescent="0.25">
      <c r="B5169" s="67" t="s">
        <v>454</v>
      </c>
      <c r="C5169" s="67" t="s">
        <v>455</v>
      </c>
      <c r="D5169" s="68" t="s">
        <v>371</v>
      </c>
      <c r="E5169" s="67" t="s">
        <v>372</v>
      </c>
      <c r="F5169" s="68" t="s">
        <v>456</v>
      </c>
      <c r="G5169" s="67" t="s">
        <v>457</v>
      </c>
      <c r="H5169" s="68" t="s">
        <v>363</v>
      </c>
      <c r="I5169" s="69">
        <v>395</v>
      </c>
      <c r="J5169" s="69">
        <v>428</v>
      </c>
      <c r="K5169" s="91"/>
      <c r="L5169" s="91"/>
    </row>
    <row r="5170" spans="2:12" x14ac:dyDescent="0.25">
      <c r="B5170" s="67" t="s">
        <v>454</v>
      </c>
      <c r="C5170" s="67" t="s">
        <v>455</v>
      </c>
      <c r="D5170" s="68" t="s">
        <v>371</v>
      </c>
      <c r="E5170" s="67" t="s">
        <v>372</v>
      </c>
      <c r="F5170" s="68" t="s">
        <v>456</v>
      </c>
      <c r="G5170" s="67" t="s">
        <v>457</v>
      </c>
      <c r="H5170" s="68" t="s">
        <v>364</v>
      </c>
      <c r="I5170" s="69">
        <v>39</v>
      </c>
      <c r="J5170" s="69">
        <v>44</v>
      </c>
      <c r="K5170" s="91"/>
      <c r="L5170" s="91"/>
    </row>
    <row r="5171" spans="2:12" x14ac:dyDescent="0.25">
      <c r="B5171" s="67" t="s">
        <v>454</v>
      </c>
      <c r="C5171" s="67" t="s">
        <v>455</v>
      </c>
      <c r="D5171" s="68" t="s">
        <v>371</v>
      </c>
      <c r="E5171" s="67" t="s">
        <v>372</v>
      </c>
      <c r="F5171" s="68" t="s">
        <v>456</v>
      </c>
      <c r="G5171" s="67" t="s">
        <v>457</v>
      </c>
      <c r="H5171" s="68" t="s">
        <v>363</v>
      </c>
      <c r="I5171" s="69">
        <v>0</v>
      </c>
      <c r="J5171" s="69">
        <v>1</v>
      </c>
      <c r="K5171" s="91"/>
      <c r="L5171" s="91"/>
    </row>
    <row r="5172" spans="2:12" x14ac:dyDescent="0.25">
      <c r="B5172" s="67" t="s">
        <v>454</v>
      </c>
      <c r="C5172" s="67" t="s">
        <v>455</v>
      </c>
      <c r="D5172" s="68" t="s">
        <v>371</v>
      </c>
      <c r="E5172" s="67" t="s">
        <v>372</v>
      </c>
      <c r="F5172" s="68" t="s">
        <v>456</v>
      </c>
      <c r="G5172" s="67" t="s">
        <v>457</v>
      </c>
      <c r="H5172" s="68" t="s">
        <v>362</v>
      </c>
      <c r="I5172" s="69">
        <v>21</v>
      </c>
      <c r="J5172" s="69">
        <v>46</v>
      </c>
      <c r="K5172" s="91"/>
      <c r="L5172" s="91"/>
    </row>
    <row r="5173" spans="2:12" x14ac:dyDescent="0.25">
      <c r="B5173" s="67" t="s">
        <v>454</v>
      </c>
      <c r="C5173" s="67" t="s">
        <v>455</v>
      </c>
      <c r="D5173" s="68" t="s">
        <v>371</v>
      </c>
      <c r="E5173" s="67" t="s">
        <v>372</v>
      </c>
      <c r="F5173" s="68" t="s">
        <v>456</v>
      </c>
      <c r="G5173" s="67" t="s">
        <v>457</v>
      </c>
      <c r="H5173" s="68" t="s">
        <v>363</v>
      </c>
      <c r="I5173" s="69">
        <v>57</v>
      </c>
      <c r="J5173" s="69">
        <v>114</v>
      </c>
      <c r="K5173" s="91"/>
      <c r="L5173" s="91"/>
    </row>
    <row r="5174" spans="2:12" x14ac:dyDescent="0.25">
      <c r="B5174" s="67" t="s">
        <v>454</v>
      </c>
      <c r="C5174" s="67" t="s">
        <v>455</v>
      </c>
      <c r="D5174" s="68" t="s">
        <v>371</v>
      </c>
      <c r="E5174" s="67" t="s">
        <v>372</v>
      </c>
      <c r="F5174" s="68" t="s">
        <v>456</v>
      </c>
      <c r="G5174" s="67" t="s">
        <v>457</v>
      </c>
      <c r="H5174" s="68" t="s">
        <v>364</v>
      </c>
      <c r="I5174" s="69">
        <v>34</v>
      </c>
      <c r="J5174" s="69">
        <v>27</v>
      </c>
      <c r="K5174" s="91"/>
      <c r="L5174" s="91"/>
    </row>
    <row r="5175" spans="2:12" x14ac:dyDescent="0.25">
      <c r="B5175" s="67" t="s">
        <v>454</v>
      </c>
      <c r="C5175" s="67" t="s">
        <v>455</v>
      </c>
      <c r="D5175" s="68" t="s">
        <v>371</v>
      </c>
      <c r="E5175" s="67" t="s">
        <v>372</v>
      </c>
      <c r="F5175" s="68" t="s">
        <v>456</v>
      </c>
      <c r="G5175" s="67" t="s">
        <v>457</v>
      </c>
      <c r="H5175" s="68" t="s">
        <v>363</v>
      </c>
      <c r="I5175" s="69">
        <v>21</v>
      </c>
      <c r="J5175" s="69">
        <v>34</v>
      </c>
      <c r="K5175" s="91"/>
      <c r="L5175" s="91"/>
    </row>
    <row r="5176" spans="2:12" x14ac:dyDescent="0.25">
      <c r="B5176" s="67" t="s">
        <v>454</v>
      </c>
      <c r="C5176" s="67" t="s">
        <v>455</v>
      </c>
      <c r="D5176" s="68" t="s">
        <v>371</v>
      </c>
      <c r="E5176" s="67" t="s">
        <v>372</v>
      </c>
      <c r="F5176" s="68" t="s">
        <v>456</v>
      </c>
      <c r="G5176" s="67" t="s">
        <v>457</v>
      </c>
      <c r="H5176" s="68" t="s">
        <v>364</v>
      </c>
      <c r="I5176" s="69">
        <v>0</v>
      </c>
      <c r="J5176" s="69">
        <v>0</v>
      </c>
      <c r="K5176" s="91"/>
      <c r="L5176" s="91"/>
    </row>
    <row r="5177" spans="2:12" x14ac:dyDescent="0.25">
      <c r="B5177" s="67" t="s">
        <v>454</v>
      </c>
      <c r="C5177" s="67" t="s">
        <v>455</v>
      </c>
      <c r="D5177" s="68" t="s">
        <v>371</v>
      </c>
      <c r="E5177" s="67" t="s">
        <v>372</v>
      </c>
      <c r="F5177" s="68" t="s">
        <v>456</v>
      </c>
      <c r="G5177" s="67" t="s">
        <v>457</v>
      </c>
      <c r="H5177" s="68" t="s">
        <v>363</v>
      </c>
      <c r="I5177" s="69">
        <v>0</v>
      </c>
      <c r="J5177" s="69">
        <v>0</v>
      </c>
      <c r="K5177" s="91"/>
      <c r="L5177" s="91"/>
    </row>
    <row r="5178" spans="2:12" x14ac:dyDescent="0.25">
      <c r="B5178" s="67" t="s">
        <v>454</v>
      </c>
      <c r="C5178" s="67" t="s">
        <v>455</v>
      </c>
      <c r="D5178" s="68" t="s">
        <v>371</v>
      </c>
      <c r="E5178" s="67" t="s">
        <v>372</v>
      </c>
      <c r="F5178" s="68" t="s">
        <v>456</v>
      </c>
      <c r="G5178" s="67" t="s">
        <v>457</v>
      </c>
      <c r="H5178" s="68" t="s">
        <v>362</v>
      </c>
      <c r="I5178" s="69">
        <v>21</v>
      </c>
      <c r="J5178" s="69">
        <v>18</v>
      </c>
      <c r="K5178" s="91"/>
      <c r="L5178" s="91"/>
    </row>
    <row r="5179" spans="2:12" x14ac:dyDescent="0.25">
      <c r="B5179" s="67" t="s">
        <v>454</v>
      </c>
      <c r="C5179" s="67" t="s">
        <v>455</v>
      </c>
      <c r="D5179" s="68" t="s">
        <v>371</v>
      </c>
      <c r="E5179" s="67" t="s">
        <v>372</v>
      </c>
      <c r="F5179" s="68" t="s">
        <v>456</v>
      </c>
      <c r="G5179" s="67" t="s">
        <v>457</v>
      </c>
      <c r="H5179" s="68" t="s">
        <v>363</v>
      </c>
      <c r="I5179" s="69">
        <v>19</v>
      </c>
      <c r="J5179" s="69">
        <v>16</v>
      </c>
      <c r="K5179" s="91"/>
      <c r="L5179" s="91"/>
    </row>
    <row r="5180" spans="2:12" x14ac:dyDescent="0.25">
      <c r="B5180" s="67" t="s">
        <v>454</v>
      </c>
      <c r="C5180" s="67" t="s">
        <v>455</v>
      </c>
      <c r="D5180" s="68" t="s">
        <v>371</v>
      </c>
      <c r="E5180" s="67" t="s">
        <v>372</v>
      </c>
      <c r="F5180" s="68" t="s">
        <v>456</v>
      </c>
      <c r="G5180" s="67" t="s">
        <v>457</v>
      </c>
      <c r="H5180" s="68" t="s">
        <v>364</v>
      </c>
      <c r="I5180" s="69">
        <v>8</v>
      </c>
      <c r="J5180" s="69">
        <v>25</v>
      </c>
      <c r="K5180" s="91"/>
      <c r="L5180" s="91"/>
    </row>
    <row r="5181" spans="2:12" x14ac:dyDescent="0.25">
      <c r="B5181" s="67" t="s">
        <v>454</v>
      </c>
      <c r="C5181" s="67" t="s">
        <v>455</v>
      </c>
      <c r="D5181" s="68" t="s">
        <v>371</v>
      </c>
      <c r="E5181" s="67" t="s">
        <v>372</v>
      </c>
      <c r="F5181" s="68" t="s">
        <v>456</v>
      </c>
      <c r="G5181" s="67" t="s">
        <v>457</v>
      </c>
      <c r="H5181" s="68" t="s">
        <v>362</v>
      </c>
      <c r="I5181" s="69">
        <v>0</v>
      </c>
      <c r="J5181" s="69">
        <v>0</v>
      </c>
      <c r="K5181" s="91"/>
      <c r="L5181" s="91"/>
    </row>
    <row r="5182" spans="2:12" x14ac:dyDescent="0.25">
      <c r="B5182" s="67" t="s">
        <v>454</v>
      </c>
      <c r="C5182" s="67" t="s">
        <v>455</v>
      </c>
      <c r="D5182" s="68" t="s">
        <v>371</v>
      </c>
      <c r="E5182" s="67" t="s">
        <v>372</v>
      </c>
      <c r="F5182" s="68" t="s">
        <v>456</v>
      </c>
      <c r="G5182" s="67" t="s">
        <v>457</v>
      </c>
      <c r="H5182" s="68" t="s">
        <v>364</v>
      </c>
      <c r="I5182" s="69">
        <v>0</v>
      </c>
      <c r="J5182" s="69">
        <v>0</v>
      </c>
      <c r="K5182" s="91"/>
      <c r="L5182" s="91"/>
    </row>
    <row r="5183" spans="2:12" x14ac:dyDescent="0.25">
      <c r="B5183" s="67" t="s">
        <v>454</v>
      </c>
      <c r="C5183" s="67" t="s">
        <v>455</v>
      </c>
      <c r="D5183" s="68" t="s">
        <v>371</v>
      </c>
      <c r="E5183" s="67" t="s">
        <v>372</v>
      </c>
      <c r="F5183" s="68" t="s">
        <v>456</v>
      </c>
      <c r="G5183" s="67" t="s">
        <v>457</v>
      </c>
      <c r="H5183" s="68" t="s">
        <v>362</v>
      </c>
      <c r="I5183" s="69">
        <v>159</v>
      </c>
      <c r="J5183" s="69">
        <v>239</v>
      </c>
      <c r="K5183" s="91"/>
      <c r="L5183" s="91"/>
    </row>
    <row r="5184" spans="2:12" x14ac:dyDescent="0.25">
      <c r="B5184" s="67" t="s">
        <v>454</v>
      </c>
      <c r="C5184" s="67" t="s">
        <v>455</v>
      </c>
      <c r="D5184" s="68" t="s">
        <v>371</v>
      </c>
      <c r="E5184" s="67" t="s">
        <v>372</v>
      </c>
      <c r="F5184" s="68" t="s">
        <v>456</v>
      </c>
      <c r="G5184" s="67" t="s">
        <v>457</v>
      </c>
      <c r="H5184" s="68" t="s">
        <v>363</v>
      </c>
      <c r="I5184" s="69">
        <v>80</v>
      </c>
      <c r="J5184" s="69">
        <v>221</v>
      </c>
      <c r="K5184" s="91"/>
      <c r="L5184" s="91"/>
    </row>
    <row r="5185" spans="2:12" x14ac:dyDescent="0.25">
      <c r="B5185" s="67" t="s">
        <v>454</v>
      </c>
      <c r="C5185" s="67" t="s">
        <v>455</v>
      </c>
      <c r="D5185" s="68" t="s">
        <v>371</v>
      </c>
      <c r="E5185" s="67" t="s">
        <v>372</v>
      </c>
      <c r="F5185" s="68" t="s">
        <v>456</v>
      </c>
      <c r="G5185" s="67" t="s">
        <v>457</v>
      </c>
      <c r="H5185" s="68" t="s">
        <v>364</v>
      </c>
      <c r="I5185" s="69">
        <v>56</v>
      </c>
      <c r="J5185" s="69">
        <v>29</v>
      </c>
      <c r="K5185" s="91"/>
      <c r="L5185" s="91"/>
    </row>
    <row r="5186" spans="2:12" x14ac:dyDescent="0.25">
      <c r="B5186" s="67" t="s">
        <v>454</v>
      </c>
      <c r="C5186" s="67" t="s">
        <v>455</v>
      </c>
      <c r="D5186" s="68" t="s">
        <v>371</v>
      </c>
      <c r="E5186" s="67" t="s">
        <v>372</v>
      </c>
      <c r="F5186" s="68" t="s">
        <v>456</v>
      </c>
      <c r="G5186" s="67" t="s">
        <v>457</v>
      </c>
      <c r="H5186" s="68" t="s">
        <v>362</v>
      </c>
      <c r="I5186" s="69">
        <v>9</v>
      </c>
      <c r="J5186" s="69">
        <v>26</v>
      </c>
      <c r="K5186" s="91"/>
      <c r="L5186" s="91"/>
    </row>
    <row r="5187" spans="2:12" x14ac:dyDescent="0.25">
      <c r="B5187" s="67" t="s">
        <v>454</v>
      </c>
      <c r="C5187" s="67" t="s">
        <v>455</v>
      </c>
      <c r="D5187" s="68" t="s">
        <v>371</v>
      </c>
      <c r="E5187" s="67" t="s">
        <v>372</v>
      </c>
      <c r="F5187" s="68" t="s">
        <v>456</v>
      </c>
      <c r="G5187" s="67" t="s">
        <v>457</v>
      </c>
      <c r="H5187" s="68" t="s">
        <v>363</v>
      </c>
      <c r="I5187" s="69">
        <v>0</v>
      </c>
      <c r="J5187" s="69">
        <v>0</v>
      </c>
      <c r="K5187" s="91"/>
      <c r="L5187" s="91"/>
    </row>
    <row r="5188" spans="2:12" x14ac:dyDescent="0.25">
      <c r="B5188" s="67" t="s">
        <v>454</v>
      </c>
      <c r="C5188" s="67" t="s">
        <v>455</v>
      </c>
      <c r="D5188" s="68" t="s">
        <v>371</v>
      </c>
      <c r="E5188" s="67" t="s">
        <v>372</v>
      </c>
      <c r="F5188" s="68" t="s">
        <v>456</v>
      </c>
      <c r="G5188" s="67" t="s">
        <v>457</v>
      </c>
      <c r="H5188" s="68" t="s">
        <v>364</v>
      </c>
      <c r="I5188" s="69">
        <v>0</v>
      </c>
      <c r="J5188" s="69">
        <v>0</v>
      </c>
      <c r="K5188" s="91"/>
      <c r="L5188" s="91"/>
    </row>
    <row r="5189" spans="2:12" x14ac:dyDescent="0.25">
      <c r="B5189" s="67" t="s">
        <v>454</v>
      </c>
      <c r="C5189" s="67" t="s">
        <v>455</v>
      </c>
      <c r="D5189" s="68" t="s">
        <v>371</v>
      </c>
      <c r="E5189" s="67" t="s">
        <v>372</v>
      </c>
      <c r="F5189" s="68" t="s">
        <v>456</v>
      </c>
      <c r="G5189" s="67" t="s">
        <v>457</v>
      </c>
      <c r="H5189" s="68" t="s">
        <v>362</v>
      </c>
      <c r="I5189" s="69">
        <v>11</v>
      </c>
      <c r="J5189" s="69">
        <v>23</v>
      </c>
      <c r="K5189" s="91"/>
      <c r="L5189" s="91"/>
    </row>
    <row r="5190" spans="2:12" x14ac:dyDescent="0.25">
      <c r="B5190" s="67" t="s">
        <v>454</v>
      </c>
      <c r="C5190" s="67" t="s">
        <v>455</v>
      </c>
      <c r="D5190" s="68" t="s">
        <v>371</v>
      </c>
      <c r="E5190" s="67" t="s">
        <v>372</v>
      </c>
      <c r="F5190" s="68" t="s">
        <v>456</v>
      </c>
      <c r="G5190" s="67" t="s">
        <v>457</v>
      </c>
      <c r="H5190" s="68" t="s">
        <v>363</v>
      </c>
      <c r="I5190" s="69">
        <v>67</v>
      </c>
      <c r="J5190" s="69">
        <v>101</v>
      </c>
      <c r="K5190" s="91"/>
      <c r="L5190" s="91"/>
    </row>
    <row r="5191" spans="2:12" x14ac:dyDescent="0.25">
      <c r="B5191" s="67" t="s">
        <v>454</v>
      </c>
      <c r="C5191" s="67" t="s">
        <v>455</v>
      </c>
      <c r="D5191" s="68" t="s">
        <v>371</v>
      </c>
      <c r="E5191" s="67" t="s">
        <v>372</v>
      </c>
      <c r="F5191" s="68" t="s">
        <v>456</v>
      </c>
      <c r="G5191" s="67" t="s">
        <v>457</v>
      </c>
      <c r="H5191" s="68" t="s">
        <v>364</v>
      </c>
      <c r="I5191" s="69">
        <v>14</v>
      </c>
      <c r="J5191" s="69">
        <v>37</v>
      </c>
      <c r="K5191" s="91"/>
      <c r="L5191" s="91"/>
    </row>
    <row r="5192" spans="2:12" x14ac:dyDescent="0.25">
      <c r="B5192" s="67" t="s">
        <v>454</v>
      </c>
      <c r="C5192" s="67" t="s">
        <v>455</v>
      </c>
      <c r="D5192" s="68" t="s">
        <v>371</v>
      </c>
      <c r="E5192" s="67" t="s">
        <v>372</v>
      </c>
      <c r="F5192" s="68" t="s">
        <v>456</v>
      </c>
      <c r="G5192" s="67" t="s">
        <v>457</v>
      </c>
      <c r="H5192" s="68" t="s">
        <v>363</v>
      </c>
      <c r="I5192" s="69">
        <v>0</v>
      </c>
      <c r="J5192" s="69">
        <v>25</v>
      </c>
      <c r="K5192" s="91"/>
      <c r="L5192" s="91"/>
    </row>
    <row r="5193" spans="2:12" x14ac:dyDescent="0.25">
      <c r="B5193" s="67" t="s">
        <v>454</v>
      </c>
      <c r="C5193" s="67" t="s">
        <v>455</v>
      </c>
      <c r="D5193" s="68" t="s">
        <v>371</v>
      </c>
      <c r="E5193" s="67" t="s">
        <v>372</v>
      </c>
      <c r="F5193" s="68" t="s">
        <v>456</v>
      </c>
      <c r="G5193" s="67" t="s">
        <v>457</v>
      </c>
      <c r="H5193" s="68" t="s">
        <v>362</v>
      </c>
      <c r="I5193" s="69">
        <v>32</v>
      </c>
      <c r="J5193" s="69">
        <v>59</v>
      </c>
      <c r="K5193" s="91"/>
      <c r="L5193" s="91"/>
    </row>
    <row r="5194" spans="2:12" x14ac:dyDescent="0.25">
      <c r="B5194" s="67" t="s">
        <v>454</v>
      </c>
      <c r="C5194" s="67" t="s">
        <v>455</v>
      </c>
      <c r="D5194" s="68" t="s">
        <v>371</v>
      </c>
      <c r="E5194" s="67" t="s">
        <v>372</v>
      </c>
      <c r="F5194" s="68" t="s">
        <v>456</v>
      </c>
      <c r="G5194" s="67" t="s">
        <v>457</v>
      </c>
      <c r="H5194" s="68" t="s">
        <v>363</v>
      </c>
      <c r="I5194" s="69">
        <v>166</v>
      </c>
      <c r="J5194" s="69">
        <v>156</v>
      </c>
      <c r="K5194" s="91"/>
      <c r="L5194" s="91"/>
    </row>
    <row r="5195" spans="2:12" x14ac:dyDescent="0.25">
      <c r="B5195" s="67" t="s">
        <v>454</v>
      </c>
      <c r="C5195" s="67" t="s">
        <v>455</v>
      </c>
      <c r="D5195" s="68" t="s">
        <v>371</v>
      </c>
      <c r="E5195" s="67" t="s">
        <v>372</v>
      </c>
      <c r="F5195" s="68" t="s">
        <v>456</v>
      </c>
      <c r="G5195" s="67" t="s">
        <v>457</v>
      </c>
      <c r="H5195" s="68" t="s">
        <v>364</v>
      </c>
      <c r="I5195" s="69">
        <v>9</v>
      </c>
      <c r="J5195" s="69">
        <v>40</v>
      </c>
      <c r="K5195" s="91"/>
      <c r="L5195" s="91"/>
    </row>
    <row r="5196" spans="2:12" x14ac:dyDescent="0.25">
      <c r="B5196" s="67" t="s">
        <v>454</v>
      </c>
      <c r="C5196" s="67" t="s">
        <v>455</v>
      </c>
      <c r="D5196" s="68" t="s">
        <v>371</v>
      </c>
      <c r="E5196" s="67" t="s">
        <v>372</v>
      </c>
      <c r="F5196" s="68" t="s">
        <v>456</v>
      </c>
      <c r="G5196" s="67" t="s">
        <v>457</v>
      </c>
      <c r="H5196" s="68" t="s">
        <v>363</v>
      </c>
      <c r="I5196" s="69">
        <v>0</v>
      </c>
      <c r="J5196" s="69">
        <v>0</v>
      </c>
      <c r="K5196" s="91"/>
      <c r="L5196" s="91"/>
    </row>
    <row r="5197" spans="2:12" x14ac:dyDescent="0.25">
      <c r="B5197" s="67" t="s">
        <v>454</v>
      </c>
      <c r="C5197" s="67" t="s">
        <v>455</v>
      </c>
      <c r="D5197" s="68" t="s">
        <v>371</v>
      </c>
      <c r="E5197" s="67" t="s">
        <v>372</v>
      </c>
      <c r="F5197" s="68" t="s">
        <v>456</v>
      </c>
      <c r="G5197" s="67" t="s">
        <v>457</v>
      </c>
      <c r="H5197" s="68" t="s">
        <v>362</v>
      </c>
      <c r="I5197" s="69">
        <v>90</v>
      </c>
      <c r="J5197" s="69">
        <v>310</v>
      </c>
      <c r="K5197" s="91"/>
      <c r="L5197" s="91"/>
    </row>
    <row r="5198" spans="2:12" x14ac:dyDescent="0.25">
      <c r="B5198" s="67" t="s">
        <v>454</v>
      </c>
      <c r="C5198" s="67" t="s">
        <v>455</v>
      </c>
      <c r="D5198" s="68" t="s">
        <v>371</v>
      </c>
      <c r="E5198" s="67" t="s">
        <v>372</v>
      </c>
      <c r="F5198" s="68" t="s">
        <v>456</v>
      </c>
      <c r="G5198" s="67" t="s">
        <v>457</v>
      </c>
      <c r="H5198" s="68" t="s">
        <v>363</v>
      </c>
      <c r="I5198" s="69">
        <v>605</v>
      </c>
      <c r="J5198" s="69">
        <v>601</v>
      </c>
      <c r="K5198" s="91"/>
      <c r="L5198" s="91"/>
    </row>
    <row r="5199" spans="2:12" x14ac:dyDescent="0.25">
      <c r="B5199" s="67" t="s">
        <v>454</v>
      </c>
      <c r="C5199" s="67" t="s">
        <v>455</v>
      </c>
      <c r="D5199" s="68" t="s">
        <v>371</v>
      </c>
      <c r="E5199" s="67" t="s">
        <v>372</v>
      </c>
      <c r="F5199" s="68" t="s">
        <v>456</v>
      </c>
      <c r="G5199" s="67" t="s">
        <v>457</v>
      </c>
      <c r="H5199" s="68" t="s">
        <v>364</v>
      </c>
      <c r="I5199" s="69">
        <v>60</v>
      </c>
      <c r="J5199" s="69">
        <v>70</v>
      </c>
      <c r="K5199" s="91"/>
      <c r="L5199" s="91"/>
    </row>
    <row r="5200" spans="2:12" x14ac:dyDescent="0.25">
      <c r="B5200" s="67" t="s">
        <v>454</v>
      </c>
      <c r="C5200" s="67" t="s">
        <v>455</v>
      </c>
      <c r="D5200" s="68" t="s">
        <v>371</v>
      </c>
      <c r="E5200" s="67" t="s">
        <v>372</v>
      </c>
      <c r="F5200" s="68" t="s">
        <v>456</v>
      </c>
      <c r="G5200" s="67" t="s">
        <v>457</v>
      </c>
      <c r="H5200" s="68" t="s">
        <v>362</v>
      </c>
      <c r="I5200" s="69">
        <v>21</v>
      </c>
      <c r="J5200" s="69">
        <v>46</v>
      </c>
      <c r="K5200" s="91"/>
      <c r="L5200" s="91"/>
    </row>
    <row r="5201" spans="2:12" x14ac:dyDescent="0.25">
      <c r="B5201" s="67" t="s">
        <v>454</v>
      </c>
      <c r="C5201" s="67" t="s">
        <v>455</v>
      </c>
      <c r="D5201" s="68" t="s">
        <v>371</v>
      </c>
      <c r="E5201" s="67" t="s">
        <v>372</v>
      </c>
      <c r="F5201" s="68" t="s">
        <v>456</v>
      </c>
      <c r="G5201" s="67" t="s">
        <v>457</v>
      </c>
      <c r="H5201" s="68" t="s">
        <v>363</v>
      </c>
      <c r="I5201" s="69">
        <v>0</v>
      </c>
      <c r="J5201" s="69">
        <v>44</v>
      </c>
      <c r="K5201" s="91"/>
      <c r="L5201" s="91"/>
    </row>
    <row r="5202" spans="2:12" x14ac:dyDescent="0.25">
      <c r="B5202" s="67" t="s">
        <v>454</v>
      </c>
      <c r="C5202" s="67" t="s">
        <v>455</v>
      </c>
      <c r="D5202" s="68" t="s">
        <v>371</v>
      </c>
      <c r="E5202" s="67" t="s">
        <v>372</v>
      </c>
      <c r="F5202" s="68" t="s">
        <v>456</v>
      </c>
      <c r="G5202" s="67" t="s">
        <v>457</v>
      </c>
      <c r="H5202" s="68" t="s">
        <v>364</v>
      </c>
      <c r="I5202" s="69">
        <v>19</v>
      </c>
      <c r="J5202" s="69">
        <v>18</v>
      </c>
      <c r="K5202" s="91"/>
      <c r="L5202" s="91"/>
    </row>
    <row r="5203" spans="2:12" x14ac:dyDescent="0.25">
      <c r="B5203" s="67" t="s">
        <v>454</v>
      </c>
      <c r="C5203" s="67" t="s">
        <v>455</v>
      </c>
      <c r="D5203" s="68" t="s">
        <v>371</v>
      </c>
      <c r="E5203" s="67" t="s">
        <v>372</v>
      </c>
      <c r="F5203" s="68" t="s">
        <v>456</v>
      </c>
      <c r="G5203" s="67" t="s">
        <v>457</v>
      </c>
      <c r="H5203" s="68" t="s">
        <v>362</v>
      </c>
      <c r="I5203" s="69">
        <v>0</v>
      </c>
      <c r="J5203" s="69">
        <v>-10</v>
      </c>
      <c r="K5203" s="91"/>
      <c r="L5203" s="91"/>
    </row>
    <row r="5204" spans="2:12" x14ac:dyDescent="0.25">
      <c r="B5204" s="67" t="s">
        <v>454</v>
      </c>
      <c r="C5204" s="67" t="s">
        <v>455</v>
      </c>
      <c r="D5204" s="68" t="s">
        <v>371</v>
      </c>
      <c r="E5204" s="67" t="s">
        <v>372</v>
      </c>
      <c r="F5204" s="68" t="s">
        <v>456</v>
      </c>
      <c r="G5204" s="67" t="s">
        <v>457</v>
      </c>
      <c r="H5204" s="68" t="s">
        <v>363</v>
      </c>
      <c r="I5204" s="69">
        <v>-5</v>
      </c>
      <c r="J5204" s="69">
        <v>0</v>
      </c>
      <c r="K5204" s="91"/>
      <c r="L5204" s="91"/>
    </row>
    <row r="5205" spans="2:12" x14ac:dyDescent="0.25">
      <c r="B5205" s="67" t="s">
        <v>454</v>
      </c>
      <c r="C5205" s="67" t="s">
        <v>455</v>
      </c>
      <c r="D5205" s="68" t="s">
        <v>371</v>
      </c>
      <c r="E5205" s="67" t="s">
        <v>372</v>
      </c>
      <c r="F5205" s="68" t="s">
        <v>456</v>
      </c>
      <c r="G5205" s="67" t="s">
        <v>457</v>
      </c>
      <c r="H5205" s="68" t="s">
        <v>363</v>
      </c>
      <c r="I5205" s="69">
        <v>10</v>
      </c>
      <c r="J5205" s="69">
        <v>0</v>
      </c>
      <c r="K5205" s="91"/>
      <c r="L5205" s="91"/>
    </row>
    <row r="5206" spans="2:12" x14ac:dyDescent="0.25">
      <c r="B5206" s="67" t="s">
        <v>454</v>
      </c>
      <c r="C5206" s="67" t="s">
        <v>455</v>
      </c>
      <c r="D5206" s="68" t="s">
        <v>371</v>
      </c>
      <c r="E5206" s="67" t="s">
        <v>372</v>
      </c>
      <c r="F5206" s="68" t="s">
        <v>456</v>
      </c>
      <c r="G5206" s="67" t="s">
        <v>457</v>
      </c>
      <c r="H5206" s="68" t="s">
        <v>364</v>
      </c>
      <c r="I5206" s="69">
        <v>0</v>
      </c>
      <c r="J5206" s="69">
        <v>0</v>
      </c>
      <c r="K5206" s="91"/>
      <c r="L5206" s="91"/>
    </row>
    <row r="5207" spans="2:12" x14ac:dyDescent="0.25">
      <c r="B5207" s="67" t="s">
        <v>454</v>
      </c>
      <c r="C5207" s="67" t="s">
        <v>455</v>
      </c>
      <c r="D5207" s="68" t="s">
        <v>371</v>
      </c>
      <c r="E5207" s="67" t="s">
        <v>372</v>
      </c>
      <c r="F5207" s="68" t="s">
        <v>456</v>
      </c>
      <c r="G5207" s="67" t="s">
        <v>457</v>
      </c>
      <c r="H5207" s="68" t="s">
        <v>362</v>
      </c>
      <c r="I5207" s="69">
        <v>0</v>
      </c>
      <c r="J5207" s="69">
        <v>0</v>
      </c>
      <c r="K5207" s="91"/>
      <c r="L5207" s="91"/>
    </row>
    <row r="5208" spans="2:12" x14ac:dyDescent="0.25">
      <c r="B5208" s="67" t="s">
        <v>454</v>
      </c>
      <c r="C5208" s="67" t="s">
        <v>455</v>
      </c>
      <c r="D5208" s="68" t="s">
        <v>371</v>
      </c>
      <c r="E5208" s="67" t="s">
        <v>372</v>
      </c>
      <c r="F5208" s="68" t="s">
        <v>456</v>
      </c>
      <c r="G5208" s="67" t="s">
        <v>457</v>
      </c>
      <c r="H5208" s="68" t="s">
        <v>363</v>
      </c>
      <c r="I5208" s="69">
        <v>6</v>
      </c>
      <c r="J5208" s="69">
        <v>12</v>
      </c>
      <c r="K5208" s="91"/>
      <c r="L5208" s="91"/>
    </row>
    <row r="5209" spans="2:12" x14ac:dyDescent="0.25">
      <c r="B5209" s="67" t="s">
        <v>454</v>
      </c>
      <c r="C5209" s="67" t="s">
        <v>455</v>
      </c>
      <c r="D5209" s="68" t="s">
        <v>371</v>
      </c>
      <c r="E5209" s="67" t="s">
        <v>372</v>
      </c>
      <c r="F5209" s="68" t="s">
        <v>456</v>
      </c>
      <c r="G5209" s="67" t="s">
        <v>457</v>
      </c>
      <c r="H5209" s="68" t="s">
        <v>362</v>
      </c>
      <c r="I5209" s="69">
        <v>0</v>
      </c>
      <c r="J5209" s="69">
        <v>0</v>
      </c>
      <c r="K5209" s="91"/>
      <c r="L5209" s="91"/>
    </row>
    <row r="5210" spans="2:12" x14ac:dyDescent="0.25">
      <c r="B5210" s="67" t="s">
        <v>454</v>
      </c>
      <c r="C5210" s="67" t="s">
        <v>455</v>
      </c>
      <c r="D5210" s="68" t="s">
        <v>371</v>
      </c>
      <c r="E5210" s="67" t="s">
        <v>372</v>
      </c>
      <c r="F5210" s="68" t="s">
        <v>456</v>
      </c>
      <c r="G5210" s="67" t="s">
        <v>457</v>
      </c>
      <c r="H5210" s="68" t="s">
        <v>364</v>
      </c>
      <c r="I5210" s="69">
        <v>0</v>
      </c>
      <c r="J5210" s="69">
        <v>0</v>
      </c>
      <c r="K5210" s="91"/>
      <c r="L5210" s="91"/>
    </row>
    <row r="5211" spans="2:12" x14ac:dyDescent="0.25">
      <c r="B5211" s="67" t="s">
        <v>454</v>
      </c>
      <c r="C5211" s="67" t="s">
        <v>455</v>
      </c>
      <c r="D5211" s="68" t="s">
        <v>371</v>
      </c>
      <c r="E5211" s="67" t="s">
        <v>372</v>
      </c>
      <c r="F5211" s="68" t="s">
        <v>456</v>
      </c>
      <c r="G5211" s="67" t="s">
        <v>457</v>
      </c>
      <c r="H5211" s="68" t="s">
        <v>362</v>
      </c>
      <c r="I5211" s="69">
        <v>0</v>
      </c>
      <c r="J5211" s="69">
        <v>5</v>
      </c>
      <c r="K5211" s="91"/>
      <c r="L5211" s="91"/>
    </row>
    <row r="5212" spans="2:12" x14ac:dyDescent="0.25">
      <c r="B5212" s="67" t="s">
        <v>454</v>
      </c>
      <c r="C5212" s="67" t="s">
        <v>455</v>
      </c>
      <c r="D5212" s="68" t="s">
        <v>371</v>
      </c>
      <c r="E5212" s="67" t="s">
        <v>372</v>
      </c>
      <c r="F5212" s="68" t="s">
        <v>456</v>
      </c>
      <c r="G5212" s="67" t="s">
        <v>457</v>
      </c>
      <c r="H5212" s="68" t="s">
        <v>363</v>
      </c>
      <c r="I5212" s="69">
        <v>17</v>
      </c>
      <c r="J5212" s="69">
        <v>14</v>
      </c>
      <c r="K5212" s="91"/>
      <c r="L5212" s="91"/>
    </row>
    <row r="5213" spans="2:12" x14ac:dyDescent="0.25">
      <c r="B5213" s="67" t="s">
        <v>454</v>
      </c>
      <c r="C5213" s="67" t="s">
        <v>455</v>
      </c>
      <c r="D5213" s="68" t="s">
        <v>371</v>
      </c>
      <c r="E5213" s="67" t="s">
        <v>372</v>
      </c>
      <c r="F5213" s="68" t="s">
        <v>456</v>
      </c>
      <c r="G5213" s="67" t="s">
        <v>457</v>
      </c>
      <c r="H5213" s="68" t="s">
        <v>363</v>
      </c>
      <c r="I5213" s="69">
        <v>0</v>
      </c>
      <c r="J5213" s="69">
        <v>0</v>
      </c>
      <c r="K5213" s="91"/>
      <c r="L5213" s="91"/>
    </row>
    <row r="5214" spans="2:12" x14ac:dyDescent="0.25">
      <c r="B5214" s="67" t="s">
        <v>454</v>
      </c>
      <c r="C5214" s="67" t="s">
        <v>455</v>
      </c>
      <c r="D5214" s="68" t="s">
        <v>371</v>
      </c>
      <c r="E5214" s="67" t="s">
        <v>372</v>
      </c>
      <c r="F5214" s="68" t="s">
        <v>456</v>
      </c>
      <c r="G5214" s="67" t="s">
        <v>457</v>
      </c>
      <c r="H5214" s="68" t="s">
        <v>362</v>
      </c>
      <c r="I5214" s="69">
        <v>0</v>
      </c>
      <c r="J5214" s="69">
        <v>0</v>
      </c>
      <c r="K5214" s="91"/>
      <c r="L5214" s="91"/>
    </row>
    <row r="5215" spans="2:12" x14ac:dyDescent="0.25">
      <c r="B5215" s="67" t="s">
        <v>454</v>
      </c>
      <c r="C5215" s="67" t="s">
        <v>455</v>
      </c>
      <c r="D5215" s="68" t="s">
        <v>371</v>
      </c>
      <c r="E5215" s="67" t="s">
        <v>372</v>
      </c>
      <c r="F5215" s="68" t="s">
        <v>456</v>
      </c>
      <c r="G5215" s="67" t="s">
        <v>457</v>
      </c>
      <c r="H5215" s="68" t="s">
        <v>363</v>
      </c>
      <c r="I5215" s="69">
        <v>0</v>
      </c>
      <c r="J5215" s="69">
        <v>0</v>
      </c>
      <c r="K5215" s="91"/>
      <c r="L5215" s="91"/>
    </row>
    <row r="5216" spans="2:12" x14ac:dyDescent="0.25">
      <c r="B5216" s="67" t="s">
        <v>454</v>
      </c>
      <c r="C5216" s="67" t="s">
        <v>455</v>
      </c>
      <c r="D5216" s="68" t="s">
        <v>371</v>
      </c>
      <c r="E5216" s="67" t="s">
        <v>372</v>
      </c>
      <c r="F5216" s="68" t="s">
        <v>456</v>
      </c>
      <c r="G5216" s="67" t="s">
        <v>457</v>
      </c>
      <c r="H5216" s="68" t="s">
        <v>364</v>
      </c>
      <c r="I5216" s="69">
        <v>0</v>
      </c>
      <c r="J5216" s="69">
        <v>0</v>
      </c>
      <c r="K5216" s="91"/>
      <c r="L5216" s="91"/>
    </row>
    <row r="5217" spans="2:12" x14ac:dyDescent="0.25">
      <c r="B5217" s="67" t="s">
        <v>454</v>
      </c>
      <c r="C5217" s="67" t="s">
        <v>455</v>
      </c>
      <c r="D5217" s="68" t="s">
        <v>371</v>
      </c>
      <c r="E5217" s="67" t="s">
        <v>372</v>
      </c>
      <c r="F5217" s="68" t="s">
        <v>456</v>
      </c>
      <c r="G5217" s="67" t="s">
        <v>457</v>
      </c>
      <c r="H5217" s="68" t="s">
        <v>362</v>
      </c>
      <c r="I5217" s="69">
        <v>113</v>
      </c>
      <c r="J5217" s="69">
        <v>169</v>
      </c>
      <c r="K5217" s="91"/>
      <c r="L5217" s="91"/>
    </row>
    <row r="5218" spans="2:12" x14ac:dyDescent="0.25">
      <c r="B5218" s="67" t="s">
        <v>454</v>
      </c>
      <c r="C5218" s="67" t="s">
        <v>455</v>
      </c>
      <c r="D5218" s="68" t="s">
        <v>371</v>
      </c>
      <c r="E5218" s="67" t="s">
        <v>372</v>
      </c>
      <c r="F5218" s="68" t="s">
        <v>456</v>
      </c>
      <c r="G5218" s="67" t="s">
        <v>457</v>
      </c>
      <c r="H5218" s="68" t="s">
        <v>363</v>
      </c>
      <c r="I5218" s="69">
        <v>139</v>
      </c>
      <c r="J5218" s="69">
        <v>185</v>
      </c>
      <c r="K5218" s="91"/>
      <c r="L5218" s="91"/>
    </row>
    <row r="5219" spans="2:12" x14ac:dyDescent="0.25">
      <c r="B5219" s="67" t="s">
        <v>454</v>
      </c>
      <c r="C5219" s="67" t="s">
        <v>455</v>
      </c>
      <c r="D5219" s="68" t="s">
        <v>371</v>
      </c>
      <c r="E5219" s="67" t="s">
        <v>372</v>
      </c>
      <c r="F5219" s="68" t="s">
        <v>456</v>
      </c>
      <c r="G5219" s="67" t="s">
        <v>457</v>
      </c>
      <c r="H5219" s="68" t="s">
        <v>364</v>
      </c>
      <c r="I5219" s="69">
        <v>84</v>
      </c>
      <c r="J5219" s="69">
        <v>101</v>
      </c>
      <c r="K5219" s="91"/>
      <c r="L5219" s="91"/>
    </row>
    <row r="5220" spans="2:12" x14ac:dyDescent="0.25">
      <c r="B5220" s="67" t="s">
        <v>454</v>
      </c>
      <c r="C5220" s="67" t="s">
        <v>455</v>
      </c>
      <c r="D5220" s="68" t="s">
        <v>371</v>
      </c>
      <c r="E5220" s="67" t="s">
        <v>372</v>
      </c>
      <c r="F5220" s="68" t="s">
        <v>456</v>
      </c>
      <c r="G5220" s="67" t="s">
        <v>457</v>
      </c>
      <c r="H5220" s="68" t="s">
        <v>362</v>
      </c>
      <c r="I5220" s="69">
        <v>0</v>
      </c>
      <c r="J5220" s="69">
        <v>0</v>
      </c>
      <c r="K5220" s="91"/>
      <c r="L5220" s="91"/>
    </row>
    <row r="5221" spans="2:12" x14ac:dyDescent="0.25">
      <c r="B5221" s="67" t="s">
        <v>454</v>
      </c>
      <c r="C5221" s="67" t="s">
        <v>455</v>
      </c>
      <c r="D5221" s="68" t="s">
        <v>371</v>
      </c>
      <c r="E5221" s="67" t="s">
        <v>372</v>
      </c>
      <c r="F5221" s="68" t="s">
        <v>456</v>
      </c>
      <c r="G5221" s="67" t="s">
        <v>457</v>
      </c>
      <c r="H5221" s="68" t="s">
        <v>362</v>
      </c>
      <c r="I5221" s="69">
        <v>0</v>
      </c>
      <c r="J5221" s="69">
        <v>0</v>
      </c>
      <c r="K5221" s="91"/>
      <c r="L5221" s="91"/>
    </row>
    <row r="5222" spans="2:12" x14ac:dyDescent="0.25">
      <c r="B5222" s="67" t="s">
        <v>454</v>
      </c>
      <c r="C5222" s="67" t="s">
        <v>455</v>
      </c>
      <c r="D5222" s="68" t="s">
        <v>371</v>
      </c>
      <c r="E5222" s="67" t="s">
        <v>372</v>
      </c>
      <c r="F5222" s="68" t="s">
        <v>456</v>
      </c>
      <c r="G5222" s="67" t="s">
        <v>457</v>
      </c>
      <c r="H5222" s="68" t="s">
        <v>363</v>
      </c>
      <c r="I5222" s="69">
        <v>0</v>
      </c>
      <c r="J5222" s="69">
        <v>0</v>
      </c>
      <c r="K5222" s="91"/>
      <c r="L5222" s="91"/>
    </row>
    <row r="5223" spans="2:12" x14ac:dyDescent="0.25">
      <c r="B5223" s="67" t="s">
        <v>454</v>
      </c>
      <c r="C5223" s="67" t="s">
        <v>455</v>
      </c>
      <c r="D5223" s="68" t="s">
        <v>371</v>
      </c>
      <c r="E5223" s="67" t="s">
        <v>372</v>
      </c>
      <c r="F5223" s="68" t="s">
        <v>456</v>
      </c>
      <c r="G5223" s="67" t="s">
        <v>457</v>
      </c>
      <c r="H5223" s="68" t="s">
        <v>362</v>
      </c>
      <c r="I5223" s="69">
        <v>0</v>
      </c>
      <c r="J5223" s="69">
        <v>0</v>
      </c>
      <c r="K5223" s="91"/>
      <c r="L5223" s="91"/>
    </row>
    <row r="5224" spans="2:12" x14ac:dyDescent="0.25">
      <c r="B5224" s="67" t="s">
        <v>454</v>
      </c>
      <c r="C5224" s="67" t="s">
        <v>455</v>
      </c>
      <c r="D5224" s="68" t="s">
        <v>371</v>
      </c>
      <c r="E5224" s="67" t="s">
        <v>372</v>
      </c>
      <c r="F5224" s="68" t="s">
        <v>456</v>
      </c>
      <c r="G5224" s="67" t="s">
        <v>457</v>
      </c>
      <c r="H5224" s="68" t="s">
        <v>363</v>
      </c>
      <c r="I5224" s="69">
        <v>14</v>
      </c>
      <c r="J5224" s="69">
        <v>4</v>
      </c>
      <c r="K5224" s="91"/>
      <c r="L5224" s="91"/>
    </row>
    <row r="5225" spans="2:12" x14ac:dyDescent="0.25">
      <c r="B5225" s="67" t="s">
        <v>454</v>
      </c>
      <c r="C5225" s="67" t="s">
        <v>455</v>
      </c>
      <c r="D5225" s="68" t="s">
        <v>371</v>
      </c>
      <c r="E5225" s="67" t="s">
        <v>372</v>
      </c>
      <c r="F5225" s="68" t="s">
        <v>456</v>
      </c>
      <c r="G5225" s="67" t="s">
        <v>457</v>
      </c>
      <c r="H5225" s="68" t="s">
        <v>364</v>
      </c>
      <c r="I5225" s="69">
        <v>0</v>
      </c>
      <c r="J5225" s="69">
        <v>0</v>
      </c>
      <c r="K5225" s="91"/>
      <c r="L5225" s="91"/>
    </row>
    <row r="5226" spans="2:12" x14ac:dyDescent="0.25">
      <c r="B5226" s="67" t="s">
        <v>454</v>
      </c>
      <c r="C5226" s="67" t="s">
        <v>455</v>
      </c>
      <c r="D5226" s="68" t="s">
        <v>371</v>
      </c>
      <c r="E5226" s="67" t="s">
        <v>372</v>
      </c>
      <c r="F5226" s="68" t="s">
        <v>456</v>
      </c>
      <c r="G5226" s="67" t="s">
        <v>457</v>
      </c>
      <c r="H5226" s="68" t="s">
        <v>362</v>
      </c>
      <c r="I5226" s="69">
        <v>0</v>
      </c>
      <c r="J5226" s="69">
        <v>0</v>
      </c>
      <c r="K5226" s="91"/>
      <c r="L5226" s="91"/>
    </row>
    <row r="5227" spans="2:12" x14ac:dyDescent="0.25">
      <c r="B5227" s="67" t="s">
        <v>454</v>
      </c>
      <c r="C5227" s="67" t="s">
        <v>455</v>
      </c>
      <c r="D5227" s="68" t="s">
        <v>371</v>
      </c>
      <c r="E5227" s="67" t="s">
        <v>372</v>
      </c>
      <c r="F5227" s="68" t="s">
        <v>456</v>
      </c>
      <c r="G5227" s="67" t="s">
        <v>457</v>
      </c>
      <c r="H5227" s="68" t="s">
        <v>363</v>
      </c>
      <c r="I5227" s="69">
        <v>0</v>
      </c>
      <c r="J5227" s="69">
        <v>0</v>
      </c>
      <c r="K5227" s="91"/>
      <c r="L5227" s="91"/>
    </row>
    <row r="5228" spans="2:12" x14ac:dyDescent="0.25">
      <c r="B5228" s="67" t="s">
        <v>454</v>
      </c>
      <c r="C5228" s="67" t="s">
        <v>455</v>
      </c>
      <c r="D5228" s="68" t="s">
        <v>371</v>
      </c>
      <c r="E5228" s="67" t="s">
        <v>372</v>
      </c>
      <c r="F5228" s="68" t="s">
        <v>456</v>
      </c>
      <c r="G5228" s="67" t="s">
        <v>457</v>
      </c>
      <c r="H5228" s="68" t="s">
        <v>362</v>
      </c>
      <c r="I5228" s="69">
        <v>11</v>
      </c>
      <c r="J5228" s="69">
        <v>0</v>
      </c>
      <c r="K5228" s="91"/>
      <c r="L5228" s="91"/>
    </row>
    <row r="5229" spans="2:12" x14ac:dyDescent="0.25">
      <c r="B5229" s="67" t="s">
        <v>454</v>
      </c>
      <c r="C5229" s="67" t="s">
        <v>455</v>
      </c>
      <c r="D5229" s="68" t="s">
        <v>371</v>
      </c>
      <c r="E5229" s="67" t="s">
        <v>372</v>
      </c>
      <c r="F5229" s="68" t="s">
        <v>456</v>
      </c>
      <c r="G5229" s="67" t="s">
        <v>457</v>
      </c>
      <c r="H5229" s="68" t="s">
        <v>363</v>
      </c>
      <c r="I5229" s="69">
        <v>0</v>
      </c>
      <c r="J5229" s="69">
        <v>0</v>
      </c>
      <c r="K5229" s="91"/>
      <c r="L5229" s="91"/>
    </row>
    <row r="5230" spans="2:12" x14ac:dyDescent="0.25">
      <c r="B5230" s="67" t="s">
        <v>454</v>
      </c>
      <c r="C5230" s="67" t="s">
        <v>455</v>
      </c>
      <c r="D5230" s="68" t="s">
        <v>371</v>
      </c>
      <c r="E5230" s="67" t="s">
        <v>372</v>
      </c>
      <c r="F5230" s="68" t="s">
        <v>456</v>
      </c>
      <c r="G5230" s="67" t="s">
        <v>457</v>
      </c>
      <c r="H5230" s="68" t="s">
        <v>362</v>
      </c>
      <c r="I5230" s="69">
        <v>103</v>
      </c>
      <c r="J5230" s="69">
        <v>92</v>
      </c>
      <c r="K5230" s="91"/>
      <c r="L5230" s="91"/>
    </row>
    <row r="5231" spans="2:12" x14ac:dyDescent="0.25">
      <c r="B5231" s="67" t="s">
        <v>454</v>
      </c>
      <c r="C5231" s="67" t="s">
        <v>455</v>
      </c>
      <c r="D5231" s="68" t="s">
        <v>371</v>
      </c>
      <c r="E5231" s="67" t="s">
        <v>372</v>
      </c>
      <c r="F5231" s="68" t="s">
        <v>456</v>
      </c>
      <c r="G5231" s="67" t="s">
        <v>457</v>
      </c>
      <c r="H5231" s="68" t="s">
        <v>363</v>
      </c>
      <c r="I5231" s="69">
        <v>208</v>
      </c>
      <c r="J5231" s="69">
        <v>281</v>
      </c>
      <c r="K5231" s="91"/>
      <c r="L5231" s="91"/>
    </row>
    <row r="5232" spans="2:12" x14ac:dyDescent="0.25">
      <c r="B5232" s="67" t="s">
        <v>454</v>
      </c>
      <c r="C5232" s="67" t="s">
        <v>455</v>
      </c>
      <c r="D5232" s="68" t="s">
        <v>371</v>
      </c>
      <c r="E5232" s="67" t="s">
        <v>372</v>
      </c>
      <c r="F5232" s="68" t="s">
        <v>456</v>
      </c>
      <c r="G5232" s="67" t="s">
        <v>457</v>
      </c>
      <c r="H5232" s="68" t="s">
        <v>364</v>
      </c>
      <c r="I5232" s="69">
        <v>16</v>
      </c>
      <c r="J5232" s="69">
        <v>27</v>
      </c>
      <c r="K5232" s="91"/>
      <c r="L5232" s="91"/>
    </row>
    <row r="5233" spans="2:12" x14ac:dyDescent="0.25">
      <c r="B5233" s="67" t="s">
        <v>454</v>
      </c>
      <c r="C5233" s="67" t="s">
        <v>455</v>
      </c>
      <c r="D5233" s="68" t="s">
        <v>371</v>
      </c>
      <c r="E5233" s="67" t="s">
        <v>372</v>
      </c>
      <c r="F5233" s="68" t="s">
        <v>456</v>
      </c>
      <c r="G5233" s="67" t="s">
        <v>457</v>
      </c>
      <c r="H5233" s="68" t="s">
        <v>362</v>
      </c>
      <c r="I5233" s="69">
        <v>53</v>
      </c>
      <c r="J5233" s="69">
        <v>82</v>
      </c>
      <c r="K5233" s="91"/>
      <c r="L5233" s="91"/>
    </row>
    <row r="5234" spans="2:12" x14ac:dyDescent="0.25">
      <c r="B5234" s="67" t="s">
        <v>454</v>
      </c>
      <c r="C5234" s="67" t="s">
        <v>455</v>
      </c>
      <c r="D5234" s="68" t="s">
        <v>371</v>
      </c>
      <c r="E5234" s="67" t="s">
        <v>372</v>
      </c>
      <c r="F5234" s="68" t="s">
        <v>456</v>
      </c>
      <c r="G5234" s="67" t="s">
        <v>457</v>
      </c>
      <c r="H5234" s="68" t="s">
        <v>363</v>
      </c>
      <c r="I5234" s="69">
        <v>127</v>
      </c>
      <c r="J5234" s="69">
        <v>140</v>
      </c>
      <c r="K5234" s="91"/>
      <c r="L5234" s="91"/>
    </row>
    <row r="5235" spans="2:12" x14ac:dyDescent="0.25">
      <c r="B5235" s="67" t="s">
        <v>454</v>
      </c>
      <c r="C5235" s="67" t="s">
        <v>455</v>
      </c>
      <c r="D5235" s="68" t="s">
        <v>371</v>
      </c>
      <c r="E5235" s="67" t="s">
        <v>372</v>
      </c>
      <c r="F5235" s="68" t="s">
        <v>456</v>
      </c>
      <c r="G5235" s="67" t="s">
        <v>457</v>
      </c>
      <c r="H5235" s="68" t="s">
        <v>364</v>
      </c>
      <c r="I5235" s="69">
        <v>0</v>
      </c>
      <c r="J5235" s="69">
        <v>0</v>
      </c>
      <c r="K5235" s="91"/>
      <c r="L5235" s="91"/>
    </row>
    <row r="5236" spans="2:12" x14ac:dyDescent="0.25">
      <c r="B5236" s="67" t="s">
        <v>454</v>
      </c>
      <c r="C5236" s="67" t="s">
        <v>455</v>
      </c>
      <c r="D5236" s="68" t="s">
        <v>371</v>
      </c>
      <c r="E5236" s="67" t="s">
        <v>372</v>
      </c>
      <c r="F5236" s="68" t="s">
        <v>456</v>
      </c>
      <c r="G5236" s="67" t="s">
        <v>457</v>
      </c>
      <c r="H5236" s="68" t="s">
        <v>362</v>
      </c>
      <c r="I5236" s="69">
        <v>0</v>
      </c>
      <c r="J5236" s="69">
        <v>0</v>
      </c>
      <c r="K5236" s="91"/>
      <c r="L5236" s="91"/>
    </row>
    <row r="5237" spans="2:12" x14ac:dyDescent="0.25">
      <c r="B5237" s="67" t="s">
        <v>454</v>
      </c>
      <c r="C5237" s="67" t="s">
        <v>455</v>
      </c>
      <c r="D5237" s="68" t="s">
        <v>371</v>
      </c>
      <c r="E5237" s="67" t="s">
        <v>372</v>
      </c>
      <c r="F5237" s="68" t="s">
        <v>456</v>
      </c>
      <c r="G5237" s="67" t="s">
        <v>457</v>
      </c>
      <c r="H5237" s="68" t="s">
        <v>362</v>
      </c>
      <c r="I5237" s="69">
        <v>0</v>
      </c>
      <c r="J5237" s="69">
        <v>0</v>
      </c>
      <c r="K5237" s="91"/>
      <c r="L5237" s="91"/>
    </row>
    <row r="5238" spans="2:12" x14ac:dyDescent="0.25">
      <c r="B5238" s="67" t="s">
        <v>454</v>
      </c>
      <c r="C5238" s="67" t="s">
        <v>455</v>
      </c>
      <c r="D5238" s="68" t="s">
        <v>371</v>
      </c>
      <c r="E5238" s="67" t="s">
        <v>372</v>
      </c>
      <c r="F5238" s="68" t="s">
        <v>456</v>
      </c>
      <c r="G5238" s="67" t="s">
        <v>457</v>
      </c>
      <c r="H5238" s="68" t="s">
        <v>363</v>
      </c>
      <c r="I5238" s="69">
        <v>0</v>
      </c>
      <c r="J5238" s="69">
        <v>0</v>
      </c>
      <c r="K5238" s="91"/>
      <c r="L5238" s="91"/>
    </row>
    <row r="5239" spans="2:12" x14ac:dyDescent="0.25">
      <c r="B5239" s="67" t="s">
        <v>454</v>
      </c>
      <c r="C5239" s="67" t="s">
        <v>455</v>
      </c>
      <c r="D5239" s="68" t="s">
        <v>371</v>
      </c>
      <c r="E5239" s="67" t="s">
        <v>372</v>
      </c>
      <c r="F5239" s="68" t="s">
        <v>456</v>
      </c>
      <c r="G5239" s="67" t="s">
        <v>457</v>
      </c>
      <c r="H5239" s="68" t="s">
        <v>362</v>
      </c>
      <c r="I5239" s="69">
        <v>0.309</v>
      </c>
      <c r="J5239" s="69">
        <v>0.20599999999999999</v>
      </c>
      <c r="K5239" s="91"/>
      <c r="L5239" s="91"/>
    </row>
    <row r="5240" spans="2:12" x14ac:dyDescent="0.25">
      <c r="B5240" s="67" t="s">
        <v>454</v>
      </c>
      <c r="C5240" s="67" t="s">
        <v>455</v>
      </c>
      <c r="D5240" s="68" t="s">
        <v>371</v>
      </c>
      <c r="E5240" s="67" t="s">
        <v>372</v>
      </c>
      <c r="F5240" s="68" t="s">
        <v>456</v>
      </c>
      <c r="G5240" s="67" t="s">
        <v>457</v>
      </c>
      <c r="H5240" s="68" t="s">
        <v>363</v>
      </c>
      <c r="I5240" s="69">
        <v>0.39140000000000003</v>
      </c>
      <c r="J5240" s="69">
        <v>0.55620000000000003</v>
      </c>
      <c r="K5240" s="91"/>
      <c r="L5240" s="91"/>
    </row>
    <row r="5241" spans="2:12" x14ac:dyDescent="0.25">
      <c r="B5241" s="67" t="s">
        <v>454</v>
      </c>
      <c r="C5241" s="67" t="s">
        <v>455</v>
      </c>
      <c r="D5241" s="68" t="s">
        <v>371</v>
      </c>
      <c r="E5241" s="67" t="s">
        <v>372</v>
      </c>
      <c r="F5241" s="68" t="s">
        <v>456</v>
      </c>
      <c r="G5241" s="67" t="s">
        <v>457</v>
      </c>
      <c r="H5241" s="68" t="s">
        <v>364</v>
      </c>
      <c r="I5241" s="69">
        <v>0.45319999999999999</v>
      </c>
      <c r="J5241" s="69">
        <v>0.28839999999999999</v>
      </c>
      <c r="K5241" s="91"/>
      <c r="L5241" s="91"/>
    </row>
    <row r="5242" spans="2:12" x14ac:dyDescent="0.25">
      <c r="B5242" s="67" t="s">
        <v>454</v>
      </c>
      <c r="C5242" s="67" t="s">
        <v>455</v>
      </c>
      <c r="D5242" s="68" t="s">
        <v>371</v>
      </c>
      <c r="E5242" s="67" t="s">
        <v>372</v>
      </c>
      <c r="F5242" s="68" t="s">
        <v>456</v>
      </c>
      <c r="G5242" s="67" t="s">
        <v>457</v>
      </c>
      <c r="H5242" s="68" t="s">
        <v>362</v>
      </c>
      <c r="I5242" s="69">
        <v>0</v>
      </c>
      <c r="J5242" s="69">
        <v>0</v>
      </c>
      <c r="K5242" s="91"/>
      <c r="L5242" s="91"/>
    </row>
    <row r="5243" spans="2:12" x14ac:dyDescent="0.25">
      <c r="B5243" s="67" t="s">
        <v>454</v>
      </c>
      <c r="C5243" s="67" t="s">
        <v>455</v>
      </c>
      <c r="D5243" s="68" t="s">
        <v>371</v>
      </c>
      <c r="E5243" s="67" t="s">
        <v>372</v>
      </c>
      <c r="F5243" s="68" t="s">
        <v>456</v>
      </c>
      <c r="G5243" s="67" t="s">
        <v>457</v>
      </c>
      <c r="H5243" s="68" t="s">
        <v>363</v>
      </c>
      <c r="I5243" s="69">
        <v>0</v>
      </c>
      <c r="J5243" s="69">
        <v>5</v>
      </c>
      <c r="K5243" s="91"/>
      <c r="L5243" s="91"/>
    </row>
    <row r="5244" spans="2:12" x14ac:dyDescent="0.25">
      <c r="B5244" s="67" t="s">
        <v>454</v>
      </c>
      <c r="C5244" s="67" t="s">
        <v>455</v>
      </c>
      <c r="D5244" s="68" t="s">
        <v>371</v>
      </c>
      <c r="E5244" s="67" t="s">
        <v>372</v>
      </c>
      <c r="F5244" s="68" t="s">
        <v>456</v>
      </c>
      <c r="G5244" s="67" t="s">
        <v>457</v>
      </c>
      <c r="H5244" s="68" t="s">
        <v>364</v>
      </c>
      <c r="I5244" s="69">
        <v>0</v>
      </c>
      <c r="J5244" s="69">
        <v>0</v>
      </c>
      <c r="K5244" s="91"/>
      <c r="L5244" s="91"/>
    </row>
    <row r="5245" spans="2:12" x14ac:dyDescent="0.25">
      <c r="B5245" s="67" t="s">
        <v>454</v>
      </c>
      <c r="C5245" s="67" t="s">
        <v>455</v>
      </c>
      <c r="D5245" s="68" t="s">
        <v>371</v>
      </c>
      <c r="E5245" s="67" t="s">
        <v>372</v>
      </c>
      <c r="F5245" s="68" t="s">
        <v>456</v>
      </c>
      <c r="G5245" s="67" t="s">
        <v>457</v>
      </c>
      <c r="H5245" s="68" t="s">
        <v>363</v>
      </c>
      <c r="I5245" s="69">
        <v>6</v>
      </c>
      <c r="J5245" s="69">
        <v>7</v>
      </c>
      <c r="K5245" s="91"/>
      <c r="L5245" s="91"/>
    </row>
    <row r="5246" spans="2:12" x14ac:dyDescent="0.25">
      <c r="B5246" s="67" t="s">
        <v>454</v>
      </c>
      <c r="C5246" s="67" t="s">
        <v>455</v>
      </c>
      <c r="D5246" s="68" t="s">
        <v>371</v>
      </c>
      <c r="E5246" s="67" t="s">
        <v>372</v>
      </c>
      <c r="F5246" s="68" t="s">
        <v>456</v>
      </c>
      <c r="G5246" s="67" t="s">
        <v>457</v>
      </c>
      <c r="H5246" s="68" t="s">
        <v>362</v>
      </c>
      <c r="I5246" s="69">
        <v>90</v>
      </c>
      <c r="J5246" s="69">
        <v>113</v>
      </c>
      <c r="K5246" s="91"/>
      <c r="L5246" s="91"/>
    </row>
    <row r="5247" spans="2:12" x14ac:dyDescent="0.25">
      <c r="B5247" s="67" t="s">
        <v>454</v>
      </c>
      <c r="C5247" s="67" t="s">
        <v>455</v>
      </c>
      <c r="D5247" s="68" t="s">
        <v>371</v>
      </c>
      <c r="E5247" s="67" t="s">
        <v>372</v>
      </c>
      <c r="F5247" s="68" t="s">
        <v>456</v>
      </c>
      <c r="G5247" s="67" t="s">
        <v>457</v>
      </c>
      <c r="H5247" s="68" t="s">
        <v>363</v>
      </c>
      <c r="I5247" s="69">
        <v>47</v>
      </c>
      <c r="J5247" s="69">
        <v>43</v>
      </c>
      <c r="K5247" s="91"/>
      <c r="L5247" s="91"/>
    </row>
    <row r="5248" spans="2:12" x14ac:dyDescent="0.25">
      <c r="B5248" s="67" t="s">
        <v>454</v>
      </c>
      <c r="C5248" s="67" t="s">
        <v>455</v>
      </c>
      <c r="D5248" s="68" t="s">
        <v>371</v>
      </c>
      <c r="E5248" s="67" t="s">
        <v>372</v>
      </c>
      <c r="F5248" s="68" t="s">
        <v>456</v>
      </c>
      <c r="G5248" s="67" t="s">
        <v>457</v>
      </c>
      <c r="H5248" s="68" t="s">
        <v>364</v>
      </c>
      <c r="I5248" s="69">
        <v>10</v>
      </c>
      <c r="J5248" s="69">
        <v>0</v>
      </c>
      <c r="K5248" s="91"/>
      <c r="L5248" s="91"/>
    </row>
    <row r="5249" spans="2:12" x14ac:dyDescent="0.25">
      <c r="B5249" s="67" t="s">
        <v>454</v>
      </c>
      <c r="C5249" s="67" t="s">
        <v>455</v>
      </c>
      <c r="D5249" s="68" t="s">
        <v>371</v>
      </c>
      <c r="E5249" s="67" t="s">
        <v>372</v>
      </c>
      <c r="F5249" s="68" t="s">
        <v>456</v>
      </c>
      <c r="G5249" s="67" t="s">
        <v>457</v>
      </c>
      <c r="H5249" s="68" t="s">
        <v>362</v>
      </c>
      <c r="I5249" s="69">
        <v>0</v>
      </c>
      <c r="J5249" s="69">
        <v>0</v>
      </c>
      <c r="K5249" s="91"/>
      <c r="L5249" s="91"/>
    </row>
    <row r="5250" spans="2:12" x14ac:dyDescent="0.25">
      <c r="B5250" s="67" t="s">
        <v>454</v>
      </c>
      <c r="C5250" s="67" t="s">
        <v>455</v>
      </c>
      <c r="D5250" s="68" t="s">
        <v>371</v>
      </c>
      <c r="E5250" s="67" t="s">
        <v>372</v>
      </c>
      <c r="F5250" s="68" t="s">
        <v>456</v>
      </c>
      <c r="G5250" s="67" t="s">
        <v>457</v>
      </c>
      <c r="H5250" s="68" t="s">
        <v>363</v>
      </c>
      <c r="I5250" s="69">
        <v>8</v>
      </c>
      <c r="J5250" s="69">
        <v>17</v>
      </c>
      <c r="K5250" s="91"/>
      <c r="L5250" s="91"/>
    </row>
    <row r="5251" spans="2:12" x14ac:dyDescent="0.25">
      <c r="B5251" s="67" t="s">
        <v>454</v>
      </c>
      <c r="C5251" s="67" t="s">
        <v>455</v>
      </c>
      <c r="D5251" s="68" t="s">
        <v>371</v>
      </c>
      <c r="E5251" s="67" t="s">
        <v>372</v>
      </c>
      <c r="F5251" s="68" t="s">
        <v>456</v>
      </c>
      <c r="G5251" s="67" t="s">
        <v>457</v>
      </c>
      <c r="H5251" s="68" t="s">
        <v>363</v>
      </c>
      <c r="I5251" s="69">
        <v>9</v>
      </c>
      <c r="J5251" s="69">
        <v>9</v>
      </c>
      <c r="K5251" s="91"/>
      <c r="L5251" s="91"/>
    </row>
    <row r="5252" spans="2:12" x14ac:dyDescent="0.25">
      <c r="B5252" s="67" t="s">
        <v>454</v>
      </c>
      <c r="C5252" s="67" t="s">
        <v>455</v>
      </c>
      <c r="D5252" s="68" t="s">
        <v>371</v>
      </c>
      <c r="E5252" s="67" t="s">
        <v>372</v>
      </c>
      <c r="F5252" s="68" t="s">
        <v>456</v>
      </c>
      <c r="G5252" s="67" t="s">
        <v>457</v>
      </c>
      <c r="H5252" s="68" t="s">
        <v>362</v>
      </c>
      <c r="I5252" s="69">
        <v>30</v>
      </c>
      <c r="J5252" s="69">
        <v>45</v>
      </c>
      <c r="K5252" s="91"/>
      <c r="L5252" s="91"/>
    </row>
    <row r="5253" spans="2:12" x14ac:dyDescent="0.25">
      <c r="B5253" s="67" t="s">
        <v>454</v>
      </c>
      <c r="C5253" s="67" t="s">
        <v>455</v>
      </c>
      <c r="D5253" s="68" t="s">
        <v>371</v>
      </c>
      <c r="E5253" s="67" t="s">
        <v>372</v>
      </c>
      <c r="F5253" s="68" t="s">
        <v>456</v>
      </c>
      <c r="G5253" s="67" t="s">
        <v>457</v>
      </c>
      <c r="H5253" s="68" t="s">
        <v>363</v>
      </c>
      <c r="I5253" s="69">
        <v>0</v>
      </c>
      <c r="J5253" s="69">
        <v>8</v>
      </c>
      <c r="K5253" s="91"/>
      <c r="L5253" s="91"/>
    </row>
    <row r="5254" spans="2:12" x14ac:dyDescent="0.25">
      <c r="B5254" s="67" t="s">
        <v>454</v>
      </c>
      <c r="C5254" s="67" t="s">
        <v>455</v>
      </c>
      <c r="D5254" s="68" t="s">
        <v>371</v>
      </c>
      <c r="E5254" s="67" t="s">
        <v>372</v>
      </c>
      <c r="F5254" s="68" t="s">
        <v>456</v>
      </c>
      <c r="G5254" s="67" t="s">
        <v>457</v>
      </c>
      <c r="H5254" s="68" t="s">
        <v>362</v>
      </c>
      <c r="I5254" s="69">
        <v>111</v>
      </c>
      <c r="J5254" s="69">
        <v>145</v>
      </c>
      <c r="K5254" s="91"/>
      <c r="L5254" s="91"/>
    </row>
    <row r="5255" spans="2:12" x14ac:dyDescent="0.25">
      <c r="B5255" s="67" t="s">
        <v>454</v>
      </c>
      <c r="C5255" s="67" t="s">
        <v>455</v>
      </c>
      <c r="D5255" s="68" t="s">
        <v>371</v>
      </c>
      <c r="E5255" s="67" t="s">
        <v>372</v>
      </c>
      <c r="F5255" s="68" t="s">
        <v>456</v>
      </c>
      <c r="G5255" s="67" t="s">
        <v>457</v>
      </c>
      <c r="H5255" s="68" t="s">
        <v>363</v>
      </c>
      <c r="I5255" s="69">
        <v>285</v>
      </c>
      <c r="J5255" s="69">
        <v>397</v>
      </c>
      <c r="K5255" s="91"/>
      <c r="L5255" s="91"/>
    </row>
    <row r="5256" spans="2:12" x14ac:dyDescent="0.25">
      <c r="B5256" s="67" t="s">
        <v>454</v>
      </c>
      <c r="C5256" s="67" t="s">
        <v>455</v>
      </c>
      <c r="D5256" s="68" t="s">
        <v>371</v>
      </c>
      <c r="E5256" s="67" t="s">
        <v>372</v>
      </c>
      <c r="F5256" s="68" t="s">
        <v>456</v>
      </c>
      <c r="G5256" s="67" t="s">
        <v>457</v>
      </c>
      <c r="H5256" s="68" t="s">
        <v>364</v>
      </c>
      <c r="I5256" s="69">
        <v>89</v>
      </c>
      <c r="J5256" s="69">
        <v>114</v>
      </c>
      <c r="K5256" s="91"/>
      <c r="L5256" s="91"/>
    </row>
    <row r="5257" spans="2:12" x14ac:dyDescent="0.25">
      <c r="B5257" s="67" t="s">
        <v>454</v>
      </c>
      <c r="C5257" s="67" t="s">
        <v>455</v>
      </c>
      <c r="D5257" s="68" t="s">
        <v>371</v>
      </c>
      <c r="E5257" s="67" t="s">
        <v>372</v>
      </c>
      <c r="F5257" s="68" t="s">
        <v>456</v>
      </c>
      <c r="G5257" s="67" t="s">
        <v>457</v>
      </c>
      <c r="H5257" s="68" t="s">
        <v>362</v>
      </c>
      <c r="I5257" s="69">
        <v>54</v>
      </c>
      <c r="J5257" s="69">
        <v>68</v>
      </c>
      <c r="K5257" s="91"/>
      <c r="L5257" s="91"/>
    </row>
    <row r="5258" spans="2:12" x14ac:dyDescent="0.25">
      <c r="B5258" s="67" t="s">
        <v>454</v>
      </c>
      <c r="C5258" s="67" t="s">
        <v>455</v>
      </c>
      <c r="D5258" s="68" t="s">
        <v>371</v>
      </c>
      <c r="E5258" s="67" t="s">
        <v>372</v>
      </c>
      <c r="F5258" s="68" t="s">
        <v>456</v>
      </c>
      <c r="G5258" s="67" t="s">
        <v>457</v>
      </c>
      <c r="H5258" s="68" t="s">
        <v>363</v>
      </c>
      <c r="I5258" s="69">
        <v>149</v>
      </c>
      <c r="J5258" s="69">
        <v>186</v>
      </c>
      <c r="K5258" s="91"/>
      <c r="L5258" s="91"/>
    </row>
    <row r="5259" spans="2:12" x14ac:dyDescent="0.25">
      <c r="B5259" s="67" t="s">
        <v>454</v>
      </c>
      <c r="C5259" s="67" t="s">
        <v>455</v>
      </c>
      <c r="D5259" s="68" t="s">
        <v>371</v>
      </c>
      <c r="E5259" s="67" t="s">
        <v>372</v>
      </c>
      <c r="F5259" s="68" t="s">
        <v>456</v>
      </c>
      <c r="G5259" s="67" t="s">
        <v>457</v>
      </c>
      <c r="H5259" s="68" t="s">
        <v>364</v>
      </c>
      <c r="I5259" s="69">
        <v>0</v>
      </c>
      <c r="J5259" s="69">
        <v>12</v>
      </c>
      <c r="K5259" s="91"/>
      <c r="L5259" s="91"/>
    </row>
    <row r="5260" spans="2:12" x14ac:dyDescent="0.25">
      <c r="B5260" s="67" t="s">
        <v>454</v>
      </c>
      <c r="C5260" s="67" t="s">
        <v>455</v>
      </c>
      <c r="D5260" s="68" t="s">
        <v>371</v>
      </c>
      <c r="E5260" s="67" t="s">
        <v>372</v>
      </c>
      <c r="F5260" s="68" t="s">
        <v>456</v>
      </c>
      <c r="G5260" s="67" t="s">
        <v>457</v>
      </c>
      <c r="H5260" s="68" t="s">
        <v>362</v>
      </c>
      <c r="I5260" s="69">
        <v>8</v>
      </c>
      <c r="J5260" s="69">
        <v>3</v>
      </c>
      <c r="K5260" s="91"/>
      <c r="L5260" s="91"/>
    </row>
    <row r="5261" spans="2:12" x14ac:dyDescent="0.25">
      <c r="B5261" s="67" t="s">
        <v>454</v>
      </c>
      <c r="C5261" s="67" t="s">
        <v>455</v>
      </c>
      <c r="D5261" s="68" t="s">
        <v>371</v>
      </c>
      <c r="E5261" s="67" t="s">
        <v>372</v>
      </c>
      <c r="F5261" s="68" t="s">
        <v>456</v>
      </c>
      <c r="G5261" s="67" t="s">
        <v>457</v>
      </c>
      <c r="H5261" s="68" t="s">
        <v>363</v>
      </c>
      <c r="I5261" s="69">
        <v>28</v>
      </c>
      <c r="J5261" s="69">
        <v>34</v>
      </c>
      <c r="K5261" s="91"/>
      <c r="L5261" s="91"/>
    </row>
    <row r="5262" spans="2:12" x14ac:dyDescent="0.25">
      <c r="B5262" s="67" t="s">
        <v>454</v>
      </c>
      <c r="C5262" s="67" t="s">
        <v>455</v>
      </c>
      <c r="D5262" s="68" t="s">
        <v>371</v>
      </c>
      <c r="E5262" s="67" t="s">
        <v>372</v>
      </c>
      <c r="F5262" s="68" t="s">
        <v>456</v>
      </c>
      <c r="G5262" s="67" t="s">
        <v>457</v>
      </c>
      <c r="H5262" s="68" t="s">
        <v>362</v>
      </c>
      <c r="I5262" s="69">
        <v>0</v>
      </c>
      <c r="J5262" s="69">
        <v>0</v>
      </c>
      <c r="K5262" s="91"/>
      <c r="L5262" s="91"/>
    </row>
    <row r="5263" spans="2:12" x14ac:dyDescent="0.25">
      <c r="B5263" s="67" t="s">
        <v>454</v>
      </c>
      <c r="C5263" s="67" t="s">
        <v>455</v>
      </c>
      <c r="D5263" s="68" t="s">
        <v>371</v>
      </c>
      <c r="E5263" s="67" t="s">
        <v>372</v>
      </c>
      <c r="F5263" s="68" t="s">
        <v>456</v>
      </c>
      <c r="G5263" s="67" t="s">
        <v>457</v>
      </c>
      <c r="H5263" s="68" t="s">
        <v>363</v>
      </c>
      <c r="I5263" s="69">
        <v>52</v>
      </c>
      <c r="J5263" s="69">
        <v>67</v>
      </c>
      <c r="K5263" s="91"/>
      <c r="L5263" s="91"/>
    </row>
    <row r="5264" spans="2:12" x14ac:dyDescent="0.25">
      <c r="B5264" s="67" t="s">
        <v>454</v>
      </c>
      <c r="C5264" s="67" t="s">
        <v>455</v>
      </c>
      <c r="D5264" s="68" t="s">
        <v>371</v>
      </c>
      <c r="E5264" s="67" t="s">
        <v>372</v>
      </c>
      <c r="F5264" s="68" t="s">
        <v>456</v>
      </c>
      <c r="G5264" s="67" t="s">
        <v>457</v>
      </c>
      <c r="H5264" s="68" t="s">
        <v>362</v>
      </c>
      <c r="I5264" s="69">
        <v>140</v>
      </c>
      <c r="J5264" s="69">
        <v>190</v>
      </c>
      <c r="K5264" s="91"/>
      <c r="L5264" s="91"/>
    </row>
    <row r="5265" spans="2:12" x14ac:dyDescent="0.25">
      <c r="B5265" s="67" t="s">
        <v>454</v>
      </c>
      <c r="C5265" s="67" t="s">
        <v>455</v>
      </c>
      <c r="D5265" s="68" t="s">
        <v>371</v>
      </c>
      <c r="E5265" s="67" t="s">
        <v>372</v>
      </c>
      <c r="F5265" s="68" t="s">
        <v>456</v>
      </c>
      <c r="G5265" s="67" t="s">
        <v>457</v>
      </c>
      <c r="H5265" s="68" t="s">
        <v>363</v>
      </c>
      <c r="I5265" s="69">
        <v>294</v>
      </c>
      <c r="J5265" s="69">
        <v>282</v>
      </c>
      <c r="K5265" s="91"/>
      <c r="L5265" s="91"/>
    </row>
    <row r="5266" spans="2:12" x14ac:dyDescent="0.25">
      <c r="B5266" s="67" t="s">
        <v>454</v>
      </c>
      <c r="C5266" s="67" t="s">
        <v>455</v>
      </c>
      <c r="D5266" s="68" t="s">
        <v>371</v>
      </c>
      <c r="E5266" s="67" t="s">
        <v>372</v>
      </c>
      <c r="F5266" s="68" t="s">
        <v>456</v>
      </c>
      <c r="G5266" s="67" t="s">
        <v>457</v>
      </c>
      <c r="H5266" s="68" t="s">
        <v>364</v>
      </c>
      <c r="I5266" s="69">
        <v>42</v>
      </c>
      <c r="J5266" s="69">
        <v>86</v>
      </c>
      <c r="K5266" s="91"/>
      <c r="L5266" s="91"/>
    </row>
    <row r="5267" spans="2:12" x14ac:dyDescent="0.25">
      <c r="B5267" s="67" t="s">
        <v>454</v>
      </c>
      <c r="C5267" s="67" t="s">
        <v>455</v>
      </c>
      <c r="D5267" s="68" t="s">
        <v>371</v>
      </c>
      <c r="E5267" s="67" t="s">
        <v>372</v>
      </c>
      <c r="F5267" s="68" t="s">
        <v>456</v>
      </c>
      <c r="G5267" s="67" t="s">
        <v>457</v>
      </c>
      <c r="H5267" s="68" t="s">
        <v>363</v>
      </c>
      <c r="I5267" s="69">
        <v>4</v>
      </c>
      <c r="J5267" s="69">
        <v>2</v>
      </c>
      <c r="K5267" s="91"/>
      <c r="L5267" s="91"/>
    </row>
    <row r="5268" spans="2:12" x14ac:dyDescent="0.25">
      <c r="B5268" s="67" t="s">
        <v>454</v>
      </c>
      <c r="C5268" s="67" t="s">
        <v>455</v>
      </c>
      <c r="D5268" s="68" t="s">
        <v>371</v>
      </c>
      <c r="E5268" s="67" t="s">
        <v>372</v>
      </c>
      <c r="F5268" s="68" t="s">
        <v>456</v>
      </c>
      <c r="G5268" s="67" t="s">
        <v>457</v>
      </c>
      <c r="H5268" s="68" t="s">
        <v>363</v>
      </c>
      <c r="I5268" s="69">
        <v>20</v>
      </c>
      <c r="J5268" s="69">
        <v>42</v>
      </c>
      <c r="K5268" s="91"/>
      <c r="L5268" s="91"/>
    </row>
    <row r="5269" spans="2:12" x14ac:dyDescent="0.25">
      <c r="B5269" s="67" t="s">
        <v>454</v>
      </c>
      <c r="C5269" s="67" t="s">
        <v>455</v>
      </c>
      <c r="D5269" s="68" t="s">
        <v>371</v>
      </c>
      <c r="E5269" s="67" t="s">
        <v>372</v>
      </c>
      <c r="F5269" s="68" t="s">
        <v>456</v>
      </c>
      <c r="G5269" s="67" t="s">
        <v>457</v>
      </c>
      <c r="H5269" s="68" t="s">
        <v>362</v>
      </c>
      <c r="I5269" s="69">
        <v>49</v>
      </c>
      <c r="J5269" s="69">
        <v>102</v>
      </c>
      <c r="K5269" s="91"/>
      <c r="L5269" s="91"/>
    </row>
    <row r="5270" spans="2:12" x14ac:dyDescent="0.25">
      <c r="B5270" s="67" t="s">
        <v>454</v>
      </c>
      <c r="C5270" s="67" t="s">
        <v>455</v>
      </c>
      <c r="D5270" s="68" t="s">
        <v>371</v>
      </c>
      <c r="E5270" s="67" t="s">
        <v>372</v>
      </c>
      <c r="F5270" s="68" t="s">
        <v>456</v>
      </c>
      <c r="G5270" s="67" t="s">
        <v>457</v>
      </c>
      <c r="H5270" s="68" t="s">
        <v>363</v>
      </c>
      <c r="I5270" s="69">
        <v>313</v>
      </c>
      <c r="J5270" s="69">
        <v>471</v>
      </c>
      <c r="K5270" s="91"/>
      <c r="L5270" s="91"/>
    </row>
    <row r="5271" spans="2:12" x14ac:dyDescent="0.25">
      <c r="B5271" s="67" t="s">
        <v>454</v>
      </c>
      <c r="C5271" s="67" t="s">
        <v>455</v>
      </c>
      <c r="D5271" s="68" t="s">
        <v>371</v>
      </c>
      <c r="E5271" s="67" t="s">
        <v>372</v>
      </c>
      <c r="F5271" s="68" t="s">
        <v>456</v>
      </c>
      <c r="G5271" s="67" t="s">
        <v>457</v>
      </c>
      <c r="H5271" s="68" t="s">
        <v>364</v>
      </c>
      <c r="I5271" s="69">
        <v>65</v>
      </c>
      <c r="J5271" s="69">
        <v>77</v>
      </c>
      <c r="K5271" s="91"/>
      <c r="L5271" s="91"/>
    </row>
    <row r="5272" spans="2:12" x14ac:dyDescent="0.25">
      <c r="B5272" s="67" t="s">
        <v>454</v>
      </c>
      <c r="C5272" s="67" t="s">
        <v>455</v>
      </c>
      <c r="D5272" s="68" t="s">
        <v>371</v>
      </c>
      <c r="E5272" s="67" t="s">
        <v>372</v>
      </c>
      <c r="F5272" s="68" t="s">
        <v>456</v>
      </c>
      <c r="G5272" s="67" t="s">
        <v>457</v>
      </c>
      <c r="H5272" s="68" t="s">
        <v>362</v>
      </c>
      <c r="I5272" s="69">
        <v>23</v>
      </c>
      <c r="J5272" s="69">
        <v>43</v>
      </c>
      <c r="K5272" s="91"/>
      <c r="L5272" s="91"/>
    </row>
    <row r="5273" spans="2:12" x14ac:dyDescent="0.25">
      <c r="B5273" s="67" t="s">
        <v>454</v>
      </c>
      <c r="C5273" s="67" t="s">
        <v>455</v>
      </c>
      <c r="D5273" s="68" t="s">
        <v>371</v>
      </c>
      <c r="E5273" s="67" t="s">
        <v>372</v>
      </c>
      <c r="F5273" s="68" t="s">
        <v>456</v>
      </c>
      <c r="G5273" s="67" t="s">
        <v>457</v>
      </c>
      <c r="H5273" s="68" t="s">
        <v>363</v>
      </c>
      <c r="I5273" s="69">
        <v>60</v>
      </c>
      <c r="J5273" s="69">
        <v>59</v>
      </c>
      <c r="K5273" s="91"/>
      <c r="L5273" s="91"/>
    </row>
    <row r="5274" spans="2:12" x14ac:dyDescent="0.25">
      <c r="B5274" s="67" t="s">
        <v>454</v>
      </c>
      <c r="C5274" s="67" t="s">
        <v>455</v>
      </c>
      <c r="D5274" s="68" t="s">
        <v>371</v>
      </c>
      <c r="E5274" s="67" t="s">
        <v>372</v>
      </c>
      <c r="F5274" s="68" t="s">
        <v>456</v>
      </c>
      <c r="G5274" s="67" t="s">
        <v>457</v>
      </c>
      <c r="H5274" s="68" t="s">
        <v>364</v>
      </c>
      <c r="I5274" s="69">
        <v>39</v>
      </c>
      <c r="J5274" s="69">
        <v>81</v>
      </c>
      <c r="K5274" s="91"/>
      <c r="L5274" s="91"/>
    </row>
    <row r="5275" spans="2:12" x14ac:dyDescent="0.25">
      <c r="B5275" s="67" t="s">
        <v>454</v>
      </c>
      <c r="C5275" s="67" t="s">
        <v>455</v>
      </c>
      <c r="D5275" s="68" t="s">
        <v>371</v>
      </c>
      <c r="E5275" s="67" t="s">
        <v>372</v>
      </c>
      <c r="F5275" s="68" t="s">
        <v>456</v>
      </c>
      <c r="G5275" s="67" t="s">
        <v>457</v>
      </c>
      <c r="H5275" s="68" t="s">
        <v>363</v>
      </c>
      <c r="I5275" s="69">
        <v>0</v>
      </c>
      <c r="J5275" s="69">
        <v>4</v>
      </c>
      <c r="K5275" s="91"/>
      <c r="L5275" s="91"/>
    </row>
    <row r="5276" spans="2:12" x14ac:dyDescent="0.25">
      <c r="B5276" s="67" t="s">
        <v>454</v>
      </c>
      <c r="C5276" s="67" t="s">
        <v>455</v>
      </c>
      <c r="D5276" s="68" t="s">
        <v>371</v>
      </c>
      <c r="E5276" s="67" t="s">
        <v>372</v>
      </c>
      <c r="F5276" s="68" t="s">
        <v>456</v>
      </c>
      <c r="G5276" s="67" t="s">
        <v>457</v>
      </c>
      <c r="H5276" s="68" t="s">
        <v>362</v>
      </c>
      <c r="I5276" s="69">
        <v>0</v>
      </c>
      <c r="J5276" s="69">
        <v>0</v>
      </c>
      <c r="K5276" s="91"/>
      <c r="L5276" s="91"/>
    </row>
    <row r="5277" spans="2:12" x14ac:dyDescent="0.25">
      <c r="B5277" s="67" t="s">
        <v>454</v>
      </c>
      <c r="C5277" s="67" t="s">
        <v>455</v>
      </c>
      <c r="D5277" s="68" t="s">
        <v>371</v>
      </c>
      <c r="E5277" s="67" t="s">
        <v>372</v>
      </c>
      <c r="F5277" s="68" t="s">
        <v>456</v>
      </c>
      <c r="G5277" s="67" t="s">
        <v>457</v>
      </c>
      <c r="H5277" s="68" t="s">
        <v>364</v>
      </c>
      <c r="I5277" s="69">
        <v>0</v>
      </c>
      <c r="J5277" s="69">
        <v>0</v>
      </c>
      <c r="K5277" s="91"/>
      <c r="L5277" s="91"/>
    </row>
    <row r="5278" spans="2:12" x14ac:dyDescent="0.25">
      <c r="B5278" s="67" t="s">
        <v>454</v>
      </c>
      <c r="C5278" s="67" t="s">
        <v>455</v>
      </c>
      <c r="D5278" s="68" t="s">
        <v>371</v>
      </c>
      <c r="E5278" s="67" t="s">
        <v>372</v>
      </c>
      <c r="F5278" s="68" t="s">
        <v>456</v>
      </c>
      <c r="G5278" s="67" t="s">
        <v>457</v>
      </c>
      <c r="H5278" s="68" t="s">
        <v>362</v>
      </c>
      <c r="I5278" s="69">
        <v>0</v>
      </c>
      <c r="J5278" s="69">
        <v>0</v>
      </c>
      <c r="K5278" s="91"/>
      <c r="L5278" s="91"/>
    </row>
    <row r="5279" spans="2:12" x14ac:dyDescent="0.25">
      <c r="B5279" s="67" t="s">
        <v>454</v>
      </c>
      <c r="C5279" s="67" t="s">
        <v>455</v>
      </c>
      <c r="D5279" s="68" t="s">
        <v>371</v>
      </c>
      <c r="E5279" s="67" t="s">
        <v>372</v>
      </c>
      <c r="F5279" s="68" t="s">
        <v>456</v>
      </c>
      <c r="G5279" s="67" t="s">
        <v>457</v>
      </c>
      <c r="H5279" s="68" t="s">
        <v>363</v>
      </c>
      <c r="I5279" s="69">
        <v>0.3296</v>
      </c>
      <c r="J5279" s="69">
        <v>8.2400000000000001E-2</v>
      </c>
      <c r="K5279" s="91"/>
      <c r="L5279" s="91"/>
    </row>
    <row r="5280" spans="2:12" x14ac:dyDescent="0.25">
      <c r="B5280" s="67" t="s">
        <v>454</v>
      </c>
      <c r="C5280" s="67" t="s">
        <v>455</v>
      </c>
      <c r="D5280" s="68" t="s">
        <v>371</v>
      </c>
      <c r="E5280" s="67" t="s">
        <v>372</v>
      </c>
      <c r="F5280" s="68" t="s">
        <v>456</v>
      </c>
      <c r="G5280" s="67" t="s">
        <v>457</v>
      </c>
      <c r="H5280" s="68" t="s">
        <v>364</v>
      </c>
      <c r="I5280" s="69">
        <v>0</v>
      </c>
      <c r="J5280" s="69">
        <v>0</v>
      </c>
      <c r="K5280" s="91"/>
      <c r="L5280" s="91"/>
    </row>
    <row r="5281" spans="2:12" x14ac:dyDescent="0.25">
      <c r="B5281" s="67" t="s">
        <v>454</v>
      </c>
      <c r="C5281" s="67" t="s">
        <v>455</v>
      </c>
      <c r="D5281" s="68" t="s">
        <v>371</v>
      </c>
      <c r="E5281" s="67" t="s">
        <v>372</v>
      </c>
      <c r="F5281" s="68" t="s">
        <v>456</v>
      </c>
      <c r="G5281" s="67" t="s">
        <v>457</v>
      </c>
      <c r="H5281" s="68" t="s">
        <v>362</v>
      </c>
      <c r="I5281" s="69">
        <v>18</v>
      </c>
      <c r="J5281" s="69">
        <v>5</v>
      </c>
      <c r="K5281" s="91"/>
      <c r="L5281" s="91"/>
    </row>
    <row r="5282" spans="2:12" x14ac:dyDescent="0.25">
      <c r="B5282" s="67" t="s">
        <v>454</v>
      </c>
      <c r="C5282" s="67" t="s">
        <v>455</v>
      </c>
      <c r="D5282" s="68" t="s">
        <v>371</v>
      </c>
      <c r="E5282" s="67" t="s">
        <v>372</v>
      </c>
      <c r="F5282" s="68" t="s">
        <v>456</v>
      </c>
      <c r="G5282" s="67" t="s">
        <v>457</v>
      </c>
      <c r="H5282" s="68" t="s">
        <v>363</v>
      </c>
      <c r="I5282" s="69">
        <v>60</v>
      </c>
      <c r="J5282" s="69">
        <v>67</v>
      </c>
      <c r="K5282" s="91"/>
      <c r="L5282" s="91"/>
    </row>
    <row r="5283" spans="2:12" x14ac:dyDescent="0.25">
      <c r="B5283" s="67" t="s">
        <v>454</v>
      </c>
      <c r="C5283" s="67" t="s">
        <v>455</v>
      </c>
      <c r="D5283" s="68" t="s">
        <v>371</v>
      </c>
      <c r="E5283" s="67" t="s">
        <v>372</v>
      </c>
      <c r="F5283" s="68" t="s">
        <v>456</v>
      </c>
      <c r="G5283" s="67" t="s">
        <v>457</v>
      </c>
      <c r="H5283" s="68" t="s">
        <v>364</v>
      </c>
      <c r="I5283" s="69">
        <v>0</v>
      </c>
      <c r="J5283" s="69">
        <v>0</v>
      </c>
      <c r="K5283" s="91"/>
      <c r="L5283" s="91"/>
    </row>
    <row r="5284" spans="2:12" x14ac:dyDescent="0.25">
      <c r="B5284" s="67" t="s">
        <v>454</v>
      </c>
      <c r="C5284" s="67" t="s">
        <v>455</v>
      </c>
      <c r="D5284" s="68" t="s">
        <v>371</v>
      </c>
      <c r="E5284" s="67" t="s">
        <v>372</v>
      </c>
      <c r="F5284" s="68" t="s">
        <v>456</v>
      </c>
      <c r="G5284" s="67" t="s">
        <v>457</v>
      </c>
      <c r="H5284" s="68" t="s">
        <v>362</v>
      </c>
      <c r="I5284" s="69">
        <v>0</v>
      </c>
      <c r="J5284" s="69">
        <v>0</v>
      </c>
      <c r="K5284" s="91"/>
      <c r="L5284" s="91"/>
    </row>
    <row r="5285" spans="2:12" x14ac:dyDescent="0.25">
      <c r="B5285" s="67" t="s">
        <v>454</v>
      </c>
      <c r="C5285" s="67" t="s">
        <v>455</v>
      </c>
      <c r="D5285" s="68" t="s">
        <v>371</v>
      </c>
      <c r="E5285" s="67" t="s">
        <v>372</v>
      </c>
      <c r="F5285" s="68" t="s">
        <v>456</v>
      </c>
      <c r="G5285" s="67" t="s">
        <v>457</v>
      </c>
      <c r="H5285" s="68" t="s">
        <v>363</v>
      </c>
      <c r="I5285" s="69">
        <v>72</v>
      </c>
      <c r="J5285" s="69">
        <v>48</v>
      </c>
      <c r="K5285" s="91"/>
      <c r="L5285" s="91"/>
    </row>
    <row r="5286" spans="2:12" x14ac:dyDescent="0.25">
      <c r="B5286" s="67" t="s">
        <v>454</v>
      </c>
      <c r="C5286" s="67" t="s">
        <v>455</v>
      </c>
      <c r="D5286" s="68" t="s">
        <v>371</v>
      </c>
      <c r="E5286" s="67" t="s">
        <v>372</v>
      </c>
      <c r="F5286" s="68" t="s">
        <v>456</v>
      </c>
      <c r="G5286" s="67" t="s">
        <v>457</v>
      </c>
      <c r="H5286" s="68" t="s">
        <v>364</v>
      </c>
      <c r="I5286" s="69">
        <v>0</v>
      </c>
      <c r="J5286" s="69">
        <v>0</v>
      </c>
      <c r="K5286" s="91"/>
      <c r="L5286" s="91"/>
    </row>
    <row r="5287" spans="2:12" x14ac:dyDescent="0.25">
      <c r="B5287" s="67" t="s">
        <v>454</v>
      </c>
      <c r="C5287" s="67" t="s">
        <v>455</v>
      </c>
      <c r="D5287" s="68" t="s">
        <v>371</v>
      </c>
      <c r="E5287" s="67" t="s">
        <v>372</v>
      </c>
      <c r="F5287" s="68" t="s">
        <v>456</v>
      </c>
      <c r="G5287" s="67" t="s">
        <v>457</v>
      </c>
      <c r="H5287" s="68" t="s">
        <v>362</v>
      </c>
      <c r="I5287" s="69">
        <v>21</v>
      </c>
      <c r="J5287" s="69">
        <v>46</v>
      </c>
      <c r="K5287" s="91"/>
      <c r="L5287" s="91"/>
    </row>
    <row r="5288" spans="2:12" x14ac:dyDescent="0.25">
      <c r="B5288" s="67" t="s">
        <v>454</v>
      </c>
      <c r="C5288" s="67" t="s">
        <v>455</v>
      </c>
      <c r="D5288" s="68" t="s">
        <v>371</v>
      </c>
      <c r="E5288" s="67" t="s">
        <v>372</v>
      </c>
      <c r="F5288" s="68" t="s">
        <v>456</v>
      </c>
      <c r="G5288" s="67" t="s">
        <v>457</v>
      </c>
      <c r="H5288" s="68" t="s">
        <v>363</v>
      </c>
      <c r="I5288" s="69">
        <v>0</v>
      </c>
      <c r="J5288" s="69">
        <v>44</v>
      </c>
      <c r="K5288" s="91"/>
      <c r="L5288" s="91"/>
    </row>
    <row r="5289" spans="2:12" x14ac:dyDescent="0.25">
      <c r="B5289" s="67" t="s">
        <v>454</v>
      </c>
      <c r="C5289" s="67" t="s">
        <v>455</v>
      </c>
      <c r="D5289" s="68" t="s">
        <v>371</v>
      </c>
      <c r="E5289" s="67" t="s">
        <v>372</v>
      </c>
      <c r="F5289" s="68" t="s">
        <v>456</v>
      </c>
      <c r="G5289" s="67" t="s">
        <v>457</v>
      </c>
      <c r="H5289" s="68" t="s">
        <v>364</v>
      </c>
      <c r="I5289" s="69">
        <v>19</v>
      </c>
      <c r="J5289" s="69">
        <v>18</v>
      </c>
      <c r="K5289" s="91"/>
      <c r="L5289" s="91"/>
    </row>
    <row r="5290" spans="2:12" x14ac:dyDescent="0.25">
      <c r="B5290" s="67" t="s">
        <v>454</v>
      </c>
      <c r="C5290" s="67" t="s">
        <v>455</v>
      </c>
      <c r="D5290" s="68" t="s">
        <v>371</v>
      </c>
      <c r="E5290" s="67" t="s">
        <v>372</v>
      </c>
      <c r="F5290" s="68" t="s">
        <v>456</v>
      </c>
      <c r="G5290" s="67" t="s">
        <v>457</v>
      </c>
      <c r="H5290" s="68" t="s">
        <v>362</v>
      </c>
      <c r="I5290" s="69">
        <v>105</v>
      </c>
      <c r="J5290" s="69">
        <v>123</v>
      </c>
      <c r="K5290" s="91"/>
      <c r="L5290" s="91"/>
    </row>
    <row r="5291" spans="2:12" x14ac:dyDescent="0.25">
      <c r="B5291" s="67" t="s">
        <v>454</v>
      </c>
      <c r="C5291" s="67" t="s">
        <v>455</v>
      </c>
      <c r="D5291" s="68" t="s">
        <v>371</v>
      </c>
      <c r="E5291" s="67" t="s">
        <v>372</v>
      </c>
      <c r="F5291" s="68" t="s">
        <v>456</v>
      </c>
      <c r="G5291" s="67" t="s">
        <v>457</v>
      </c>
      <c r="H5291" s="68" t="s">
        <v>363</v>
      </c>
      <c r="I5291" s="69">
        <v>170</v>
      </c>
      <c r="J5291" s="69">
        <v>214</v>
      </c>
      <c r="K5291" s="91"/>
      <c r="L5291" s="91"/>
    </row>
    <row r="5292" spans="2:12" x14ac:dyDescent="0.25">
      <c r="B5292" s="67" t="s">
        <v>454</v>
      </c>
      <c r="C5292" s="67" t="s">
        <v>455</v>
      </c>
      <c r="D5292" s="68" t="s">
        <v>371</v>
      </c>
      <c r="E5292" s="67" t="s">
        <v>372</v>
      </c>
      <c r="F5292" s="68" t="s">
        <v>456</v>
      </c>
      <c r="G5292" s="67" t="s">
        <v>457</v>
      </c>
      <c r="H5292" s="68" t="s">
        <v>364</v>
      </c>
      <c r="I5292" s="69">
        <v>36</v>
      </c>
      <c r="J5292" s="69">
        <v>59</v>
      </c>
      <c r="K5292" s="91"/>
      <c r="L5292" s="91"/>
    </row>
    <row r="5293" spans="2:12" x14ac:dyDescent="0.25">
      <c r="B5293" s="67" t="s">
        <v>454</v>
      </c>
      <c r="C5293" s="67" t="s">
        <v>455</v>
      </c>
      <c r="D5293" s="68" t="s">
        <v>371</v>
      </c>
      <c r="E5293" s="67" t="s">
        <v>372</v>
      </c>
      <c r="F5293" s="68" t="s">
        <v>456</v>
      </c>
      <c r="G5293" s="67" t="s">
        <v>457</v>
      </c>
      <c r="H5293" s="68" t="s">
        <v>363</v>
      </c>
      <c r="I5293" s="69">
        <v>15</v>
      </c>
      <c r="J5293" s="69">
        <v>15</v>
      </c>
      <c r="K5293" s="91"/>
      <c r="L5293" s="91"/>
    </row>
    <row r="5294" spans="2:12" x14ac:dyDescent="0.25">
      <c r="B5294" s="67" t="s">
        <v>454</v>
      </c>
      <c r="C5294" s="67" t="s">
        <v>455</v>
      </c>
      <c r="D5294" s="68" t="s">
        <v>371</v>
      </c>
      <c r="E5294" s="67" t="s">
        <v>372</v>
      </c>
      <c r="F5294" s="68" t="s">
        <v>456</v>
      </c>
      <c r="G5294" s="67" t="s">
        <v>457</v>
      </c>
      <c r="H5294" s="68" t="s">
        <v>362</v>
      </c>
      <c r="I5294" s="69">
        <v>0</v>
      </c>
      <c r="J5294" s="69">
        <v>7</v>
      </c>
      <c r="K5294" s="91"/>
      <c r="L5294" s="91"/>
    </row>
    <row r="5295" spans="2:12" x14ac:dyDescent="0.25">
      <c r="B5295" s="67" t="s">
        <v>454</v>
      </c>
      <c r="C5295" s="67" t="s">
        <v>455</v>
      </c>
      <c r="D5295" s="68" t="s">
        <v>371</v>
      </c>
      <c r="E5295" s="67" t="s">
        <v>372</v>
      </c>
      <c r="F5295" s="68" t="s">
        <v>456</v>
      </c>
      <c r="G5295" s="67" t="s">
        <v>457</v>
      </c>
      <c r="H5295" s="68" t="s">
        <v>363</v>
      </c>
      <c r="I5295" s="69">
        <v>58</v>
      </c>
      <c r="J5295" s="69">
        <v>59</v>
      </c>
      <c r="K5295" s="91"/>
      <c r="L5295" s="91"/>
    </row>
    <row r="5296" spans="2:12" x14ac:dyDescent="0.25">
      <c r="B5296" s="67" t="s">
        <v>454</v>
      </c>
      <c r="C5296" s="67" t="s">
        <v>455</v>
      </c>
      <c r="D5296" s="68" t="s">
        <v>371</v>
      </c>
      <c r="E5296" s="67" t="s">
        <v>372</v>
      </c>
      <c r="F5296" s="68" t="s">
        <v>456</v>
      </c>
      <c r="G5296" s="67" t="s">
        <v>457</v>
      </c>
      <c r="H5296" s="68" t="s">
        <v>364</v>
      </c>
      <c r="I5296" s="69">
        <v>0</v>
      </c>
      <c r="J5296" s="69">
        <v>0</v>
      </c>
      <c r="K5296" s="91"/>
      <c r="L5296" s="91"/>
    </row>
    <row r="5297" spans="2:12" x14ac:dyDescent="0.25">
      <c r="B5297" s="67" t="s">
        <v>454</v>
      </c>
      <c r="C5297" s="67" t="s">
        <v>455</v>
      </c>
      <c r="D5297" s="68" t="s">
        <v>371</v>
      </c>
      <c r="E5297" s="67" t="s">
        <v>372</v>
      </c>
      <c r="F5297" s="68" t="s">
        <v>456</v>
      </c>
      <c r="G5297" s="67" t="s">
        <v>457</v>
      </c>
      <c r="H5297" s="68" t="s">
        <v>362</v>
      </c>
      <c r="I5297" s="69">
        <v>0</v>
      </c>
      <c r="J5297" s="69">
        <v>0</v>
      </c>
      <c r="K5297" s="91"/>
      <c r="L5297" s="91"/>
    </row>
    <row r="5298" spans="2:12" x14ac:dyDescent="0.25">
      <c r="B5298" s="67" t="s">
        <v>454</v>
      </c>
      <c r="C5298" s="67" t="s">
        <v>455</v>
      </c>
      <c r="D5298" s="68" t="s">
        <v>371</v>
      </c>
      <c r="E5298" s="67" t="s">
        <v>372</v>
      </c>
      <c r="F5298" s="68" t="s">
        <v>456</v>
      </c>
      <c r="G5298" s="67" t="s">
        <v>457</v>
      </c>
      <c r="H5298" s="68" t="s">
        <v>363</v>
      </c>
      <c r="I5298" s="69">
        <v>0</v>
      </c>
      <c r="J5298" s="69">
        <v>0</v>
      </c>
      <c r="K5298" s="91"/>
      <c r="L5298" s="91"/>
    </row>
    <row r="5299" spans="2:12" x14ac:dyDescent="0.25">
      <c r="B5299" s="67" t="s">
        <v>454</v>
      </c>
      <c r="C5299" s="67" t="s">
        <v>455</v>
      </c>
      <c r="D5299" s="68" t="s">
        <v>371</v>
      </c>
      <c r="E5299" s="67" t="s">
        <v>372</v>
      </c>
      <c r="F5299" s="68" t="s">
        <v>456</v>
      </c>
      <c r="G5299" s="67" t="s">
        <v>457</v>
      </c>
      <c r="H5299" s="68" t="s">
        <v>364</v>
      </c>
      <c r="I5299" s="69">
        <v>0</v>
      </c>
      <c r="J5299" s="69">
        <v>0</v>
      </c>
      <c r="K5299" s="91"/>
      <c r="L5299" s="91"/>
    </row>
    <row r="5300" spans="2:12" x14ac:dyDescent="0.25">
      <c r="B5300" s="67" t="s">
        <v>454</v>
      </c>
      <c r="C5300" s="67" t="s">
        <v>455</v>
      </c>
      <c r="D5300" s="68" t="s">
        <v>371</v>
      </c>
      <c r="E5300" s="67" t="s">
        <v>372</v>
      </c>
      <c r="F5300" s="68" t="s">
        <v>456</v>
      </c>
      <c r="G5300" s="67" t="s">
        <v>457</v>
      </c>
      <c r="H5300" s="68" t="s">
        <v>362</v>
      </c>
      <c r="I5300" s="69">
        <v>0</v>
      </c>
      <c r="J5300" s="69">
        <v>0</v>
      </c>
      <c r="K5300" s="91"/>
      <c r="L5300" s="91"/>
    </row>
    <row r="5301" spans="2:12" x14ac:dyDescent="0.25">
      <c r="B5301" s="67" t="s">
        <v>454</v>
      </c>
      <c r="C5301" s="67" t="s">
        <v>455</v>
      </c>
      <c r="D5301" s="68" t="s">
        <v>371</v>
      </c>
      <c r="E5301" s="67" t="s">
        <v>372</v>
      </c>
      <c r="F5301" s="68" t="s">
        <v>456</v>
      </c>
      <c r="G5301" s="67" t="s">
        <v>457</v>
      </c>
      <c r="H5301" s="68" t="s">
        <v>362</v>
      </c>
      <c r="I5301" s="69">
        <v>0</v>
      </c>
      <c r="J5301" s="69">
        <v>0</v>
      </c>
      <c r="K5301" s="91"/>
      <c r="L5301" s="91"/>
    </row>
    <row r="5302" spans="2:12" x14ac:dyDescent="0.25">
      <c r="B5302" s="67" t="s">
        <v>454</v>
      </c>
      <c r="C5302" s="67" t="s">
        <v>455</v>
      </c>
      <c r="D5302" s="68" t="s">
        <v>371</v>
      </c>
      <c r="E5302" s="67" t="s">
        <v>372</v>
      </c>
      <c r="F5302" s="68" t="s">
        <v>456</v>
      </c>
      <c r="G5302" s="67" t="s">
        <v>457</v>
      </c>
      <c r="H5302" s="68" t="s">
        <v>363</v>
      </c>
      <c r="I5302" s="69">
        <v>58</v>
      </c>
      <c r="J5302" s="69">
        <v>14</v>
      </c>
      <c r="K5302" s="91"/>
      <c r="L5302" s="91"/>
    </row>
    <row r="5303" spans="2:12" x14ac:dyDescent="0.25">
      <c r="B5303" s="67" t="s">
        <v>454</v>
      </c>
      <c r="C5303" s="67" t="s">
        <v>455</v>
      </c>
      <c r="D5303" s="68" t="s">
        <v>371</v>
      </c>
      <c r="E5303" s="67" t="s">
        <v>372</v>
      </c>
      <c r="F5303" s="68" t="s">
        <v>456</v>
      </c>
      <c r="G5303" s="67" t="s">
        <v>457</v>
      </c>
      <c r="H5303" s="68" t="s">
        <v>364</v>
      </c>
      <c r="I5303" s="69">
        <v>0</v>
      </c>
      <c r="J5303" s="69">
        <v>0</v>
      </c>
      <c r="K5303" s="91"/>
      <c r="L5303" s="91"/>
    </row>
    <row r="5304" spans="2:12" x14ac:dyDescent="0.25">
      <c r="B5304" s="67" t="s">
        <v>454</v>
      </c>
      <c r="C5304" s="67" t="s">
        <v>455</v>
      </c>
      <c r="D5304" s="68" t="s">
        <v>371</v>
      </c>
      <c r="E5304" s="67" t="s">
        <v>372</v>
      </c>
      <c r="F5304" s="68" t="s">
        <v>456</v>
      </c>
      <c r="G5304" s="67" t="s">
        <v>457</v>
      </c>
      <c r="H5304" s="68" t="s">
        <v>362</v>
      </c>
      <c r="I5304" s="69">
        <v>62</v>
      </c>
      <c r="J5304" s="69">
        <v>99</v>
      </c>
      <c r="K5304" s="91"/>
      <c r="L5304" s="91"/>
    </row>
    <row r="5305" spans="2:12" x14ac:dyDescent="0.25">
      <c r="B5305" s="67" t="s">
        <v>454</v>
      </c>
      <c r="C5305" s="67" t="s">
        <v>455</v>
      </c>
      <c r="D5305" s="68" t="s">
        <v>371</v>
      </c>
      <c r="E5305" s="67" t="s">
        <v>372</v>
      </c>
      <c r="F5305" s="68" t="s">
        <v>456</v>
      </c>
      <c r="G5305" s="67" t="s">
        <v>457</v>
      </c>
      <c r="H5305" s="68" t="s">
        <v>363</v>
      </c>
      <c r="I5305" s="69">
        <v>100</v>
      </c>
      <c r="J5305" s="69">
        <v>134</v>
      </c>
      <c r="K5305" s="91"/>
      <c r="L5305" s="91"/>
    </row>
    <row r="5306" spans="2:12" x14ac:dyDescent="0.25">
      <c r="B5306" s="67" t="s">
        <v>454</v>
      </c>
      <c r="C5306" s="67" t="s">
        <v>455</v>
      </c>
      <c r="D5306" s="68" t="s">
        <v>371</v>
      </c>
      <c r="E5306" s="67" t="s">
        <v>372</v>
      </c>
      <c r="F5306" s="68" t="s">
        <v>456</v>
      </c>
      <c r="G5306" s="67" t="s">
        <v>457</v>
      </c>
      <c r="H5306" s="68" t="s">
        <v>364</v>
      </c>
      <c r="I5306" s="69">
        <v>0</v>
      </c>
      <c r="J5306" s="69">
        <v>0</v>
      </c>
      <c r="K5306" s="91"/>
      <c r="L5306" s="91"/>
    </row>
    <row r="5307" spans="2:12" x14ac:dyDescent="0.25">
      <c r="B5307" s="67" t="s">
        <v>454</v>
      </c>
      <c r="C5307" s="67" t="s">
        <v>455</v>
      </c>
      <c r="D5307" s="68" t="s">
        <v>371</v>
      </c>
      <c r="E5307" s="67" t="s">
        <v>372</v>
      </c>
      <c r="F5307" s="68" t="s">
        <v>456</v>
      </c>
      <c r="G5307" s="67" t="s">
        <v>457</v>
      </c>
      <c r="H5307" s="68" t="s">
        <v>362</v>
      </c>
      <c r="I5307" s="69">
        <v>0</v>
      </c>
      <c r="J5307" s="69">
        <v>0</v>
      </c>
      <c r="K5307" s="91"/>
      <c r="L5307" s="91"/>
    </row>
    <row r="5308" spans="2:12" x14ac:dyDescent="0.25">
      <c r="B5308" s="67" t="s">
        <v>454</v>
      </c>
      <c r="C5308" s="67" t="s">
        <v>455</v>
      </c>
      <c r="D5308" s="68" t="s">
        <v>371</v>
      </c>
      <c r="E5308" s="67" t="s">
        <v>372</v>
      </c>
      <c r="F5308" s="68" t="s">
        <v>456</v>
      </c>
      <c r="G5308" s="67" t="s">
        <v>457</v>
      </c>
      <c r="H5308" s="68" t="s">
        <v>363</v>
      </c>
      <c r="I5308" s="69">
        <v>0</v>
      </c>
      <c r="J5308" s="69">
        <v>0</v>
      </c>
      <c r="K5308" s="91"/>
      <c r="L5308" s="91"/>
    </row>
    <row r="5309" spans="2:12" x14ac:dyDescent="0.25">
      <c r="B5309" s="67" t="s">
        <v>454</v>
      </c>
      <c r="C5309" s="67" t="s">
        <v>455</v>
      </c>
      <c r="D5309" s="68" t="s">
        <v>371</v>
      </c>
      <c r="E5309" s="67" t="s">
        <v>372</v>
      </c>
      <c r="F5309" s="68" t="s">
        <v>456</v>
      </c>
      <c r="G5309" s="67" t="s">
        <v>457</v>
      </c>
      <c r="H5309" s="68" t="s">
        <v>363</v>
      </c>
      <c r="I5309" s="69">
        <v>10</v>
      </c>
      <c r="J5309" s="69">
        <v>30</v>
      </c>
      <c r="K5309" s="91"/>
      <c r="L5309" s="91"/>
    </row>
    <row r="5310" spans="2:12" x14ac:dyDescent="0.25">
      <c r="B5310" s="67" t="s">
        <v>454</v>
      </c>
      <c r="C5310" s="67" t="s">
        <v>455</v>
      </c>
      <c r="D5310" s="68" t="s">
        <v>371</v>
      </c>
      <c r="E5310" s="67" t="s">
        <v>372</v>
      </c>
      <c r="F5310" s="68" t="s">
        <v>456</v>
      </c>
      <c r="G5310" s="67" t="s">
        <v>457</v>
      </c>
      <c r="H5310" s="68" t="s">
        <v>364</v>
      </c>
      <c r="I5310" s="69">
        <v>14</v>
      </c>
      <c r="J5310" s="69">
        <v>38</v>
      </c>
      <c r="K5310" s="91"/>
      <c r="L5310" s="91"/>
    </row>
    <row r="5311" spans="2:12" x14ac:dyDescent="0.25">
      <c r="B5311" s="67" t="s">
        <v>454</v>
      </c>
      <c r="C5311" s="67" t="s">
        <v>455</v>
      </c>
      <c r="D5311" s="68" t="s">
        <v>371</v>
      </c>
      <c r="E5311" s="67" t="s">
        <v>372</v>
      </c>
      <c r="F5311" s="68" t="s">
        <v>456</v>
      </c>
      <c r="G5311" s="67" t="s">
        <v>457</v>
      </c>
      <c r="H5311" s="68" t="s">
        <v>363</v>
      </c>
      <c r="I5311" s="69">
        <v>0</v>
      </c>
      <c r="J5311" s="69">
        <v>0</v>
      </c>
      <c r="K5311" s="91"/>
      <c r="L5311" s="91"/>
    </row>
    <row r="5312" spans="2:12" x14ac:dyDescent="0.25">
      <c r="B5312" s="67" t="s">
        <v>454</v>
      </c>
      <c r="C5312" s="67" t="s">
        <v>455</v>
      </c>
      <c r="D5312" s="68" t="s">
        <v>371</v>
      </c>
      <c r="E5312" s="67" t="s">
        <v>372</v>
      </c>
      <c r="F5312" s="68" t="s">
        <v>456</v>
      </c>
      <c r="G5312" s="67" t="s">
        <v>457</v>
      </c>
      <c r="H5312" s="68" t="s">
        <v>363</v>
      </c>
      <c r="I5312" s="69">
        <v>0</v>
      </c>
      <c r="J5312" s="69">
        <v>0</v>
      </c>
      <c r="K5312" s="91"/>
      <c r="L5312" s="91"/>
    </row>
    <row r="5313" spans="2:12" x14ac:dyDescent="0.25">
      <c r="B5313" s="67" t="s">
        <v>454</v>
      </c>
      <c r="C5313" s="67" t="s">
        <v>455</v>
      </c>
      <c r="D5313" s="68" t="s">
        <v>371</v>
      </c>
      <c r="E5313" s="67" t="s">
        <v>372</v>
      </c>
      <c r="F5313" s="68" t="s">
        <v>456</v>
      </c>
      <c r="G5313" s="67" t="s">
        <v>457</v>
      </c>
      <c r="H5313" s="68" t="s">
        <v>362</v>
      </c>
      <c r="I5313" s="69">
        <v>0</v>
      </c>
      <c r="J5313" s="69">
        <v>0</v>
      </c>
      <c r="K5313" s="91"/>
      <c r="L5313" s="91"/>
    </row>
    <row r="5314" spans="2:12" x14ac:dyDescent="0.25">
      <c r="B5314" s="67" t="s">
        <v>454</v>
      </c>
      <c r="C5314" s="67" t="s">
        <v>455</v>
      </c>
      <c r="D5314" s="68" t="s">
        <v>371</v>
      </c>
      <c r="E5314" s="67" t="s">
        <v>372</v>
      </c>
      <c r="F5314" s="68" t="s">
        <v>456</v>
      </c>
      <c r="G5314" s="67" t="s">
        <v>457</v>
      </c>
      <c r="H5314" s="68" t="s">
        <v>363</v>
      </c>
      <c r="I5314" s="69">
        <v>0</v>
      </c>
      <c r="J5314" s="69">
        <v>0</v>
      </c>
      <c r="K5314" s="91"/>
      <c r="L5314" s="91"/>
    </row>
    <row r="5315" spans="2:12" x14ac:dyDescent="0.25">
      <c r="B5315" s="67" t="s">
        <v>454</v>
      </c>
      <c r="C5315" s="67" t="s">
        <v>455</v>
      </c>
      <c r="D5315" s="68" t="s">
        <v>371</v>
      </c>
      <c r="E5315" s="67" t="s">
        <v>372</v>
      </c>
      <c r="F5315" s="68" t="s">
        <v>456</v>
      </c>
      <c r="G5315" s="67" t="s">
        <v>457</v>
      </c>
      <c r="H5315" s="68" t="s">
        <v>362</v>
      </c>
      <c r="I5315" s="69">
        <v>0</v>
      </c>
      <c r="J5315" s="69">
        <v>20</v>
      </c>
      <c r="K5315" s="91"/>
      <c r="L5315" s="91"/>
    </row>
    <row r="5316" spans="2:12" x14ac:dyDescent="0.25">
      <c r="B5316" s="67" t="s">
        <v>454</v>
      </c>
      <c r="C5316" s="67" t="s">
        <v>455</v>
      </c>
      <c r="D5316" s="68" t="s">
        <v>371</v>
      </c>
      <c r="E5316" s="67" t="s">
        <v>372</v>
      </c>
      <c r="F5316" s="68" t="s">
        <v>456</v>
      </c>
      <c r="G5316" s="67" t="s">
        <v>457</v>
      </c>
      <c r="H5316" s="68" t="s">
        <v>363</v>
      </c>
      <c r="I5316" s="69">
        <v>26</v>
      </c>
      <c r="J5316" s="69">
        <v>25</v>
      </c>
      <c r="K5316" s="91"/>
      <c r="L5316" s="91"/>
    </row>
    <row r="5317" spans="2:12" x14ac:dyDescent="0.25">
      <c r="B5317" s="67" t="s">
        <v>454</v>
      </c>
      <c r="C5317" s="67" t="s">
        <v>455</v>
      </c>
      <c r="D5317" s="68" t="s">
        <v>371</v>
      </c>
      <c r="E5317" s="67" t="s">
        <v>372</v>
      </c>
      <c r="F5317" s="68" t="s">
        <v>456</v>
      </c>
      <c r="G5317" s="67" t="s">
        <v>457</v>
      </c>
      <c r="H5317" s="68" t="s">
        <v>364</v>
      </c>
      <c r="I5317" s="69">
        <v>12</v>
      </c>
      <c r="J5317" s="69">
        <v>0</v>
      </c>
      <c r="K5317" s="91"/>
      <c r="L5317" s="91"/>
    </row>
    <row r="5318" spans="2:12" x14ac:dyDescent="0.25">
      <c r="B5318" s="67" t="s">
        <v>454</v>
      </c>
      <c r="C5318" s="67" t="s">
        <v>455</v>
      </c>
      <c r="D5318" s="68" t="s">
        <v>371</v>
      </c>
      <c r="E5318" s="67" t="s">
        <v>372</v>
      </c>
      <c r="F5318" s="68" t="s">
        <v>456</v>
      </c>
      <c r="G5318" s="67" t="s">
        <v>457</v>
      </c>
      <c r="H5318" s="68" t="s">
        <v>362</v>
      </c>
      <c r="I5318" s="69">
        <v>0</v>
      </c>
      <c r="J5318" s="69">
        <v>0</v>
      </c>
      <c r="K5318" s="91"/>
      <c r="L5318" s="91"/>
    </row>
    <row r="5319" spans="2:12" x14ac:dyDescent="0.25">
      <c r="B5319" s="67" t="s">
        <v>454</v>
      </c>
      <c r="C5319" s="67" t="s">
        <v>455</v>
      </c>
      <c r="D5319" s="68" t="s">
        <v>371</v>
      </c>
      <c r="E5319" s="67" t="s">
        <v>372</v>
      </c>
      <c r="F5319" s="68" t="s">
        <v>456</v>
      </c>
      <c r="G5319" s="67" t="s">
        <v>457</v>
      </c>
      <c r="H5319" s="68" t="s">
        <v>363</v>
      </c>
      <c r="I5319" s="69">
        <v>0</v>
      </c>
      <c r="J5319" s="69">
        <v>0</v>
      </c>
      <c r="K5319" s="91"/>
      <c r="L5319" s="91"/>
    </row>
    <row r="5320" spans="2:12" x14ac:dyDescent="0.25">
      <c r="B5320" s="67" t="s">
        <v>454</v>
      </c>
      <c r="C5320" s="67" t="s">
        <v>455</v>
      </c>
      <c r="D5320" s="68" t="s">
        <v>371</v>
      </c>
      <c r="E5320" s="67" t="s">
        <v>372</v>
      </c>
      <c r="F5320" s="68" t="s">
        <v>456</v>
      </c>
      <c r="G5320" s="67" t="s">
        <v>457</v>
      </c>
      <c r="H5320" s="68" t="s">
        <v>362</v>
      </c>
      <c r="I5320" s="69">
        <v>29</v>
      </c>
      <c r="J5320" s="69">
        <v>31</v>
      </c>
      <c r="K5320" s="91"/>
      <c r="L5320" s="91"/>
    </row>
    <row r="5321" spans="2:12" x14ac:dyDescent="0.25">
      <c r="B5321" s="67" t="s">
        <v>454</v>
      </c>
      <c r="C5321" s="67" t="s">
        <v>455</v>
      </c>
      <c r="D5321" s="68" t="s">
        <v>371</v>
      </c>
      <c r="E5321" s="67" t="s">
        <v>372</v>
      </c>
      <c r="F5321" s="68" t="s">
        <v>456</v>
      </c>
      <c r="G5321" s="67" t="s">
        <v>457</v>
      </c>
      <c r="H5321" s="68" t="s">
        <v>363</v>
      </c>
      <c r="I5321" s="69">
        <v>34</v>
      </c>
      <c r="J5321" s="69">
        <v>80</v>
      </c>
      <c r="K5321" s="91"/>
      <c r="L5321" s="91"/>
    </row>
    <row r="5322" spans="2:12" x14ac:dyDescent="0.25">
      <c r="B5322" s="67" t="s">
        <v>454</v>
      </c>
      <c r="C5322" s="67" t="s">
        <v>455</v>
      </c>
      <c r="D5322" s="68" t="s">
        <v>371</v>
      </c>
      <c r="E5322" s="67" t="s">
        <v>372</v>
      </c>
      <c r="F5322" s="68" t="s">
        <v>456</v>
      </c>
      <c r="G5322" s="67" t="s">
        <v>457</v>
      </c>
      <c r="H5322" s="68" t="s">
        <v>362</v>
      </c>
      <c r="I5322" s="69">
        <v>0</v>
      </c>
      <c r="J5322" s="69">
        <v>0</v>
      </c>
      <c r="K5322" s="91"/>
      <c r="L5322" s="91"/>
    </row>
    <row r="5323" spans="2:12" x14ac:dyDescent="0.25">
      <c r="B5323" s="67" t="s">
        <v>454</v>
      </c>
      <c r="C5323" s="67" t="s">
        <v>455</v>
      </c>
      <c r="D5323" s="68" t="s">
        <v>371</v>
      </c>
      <c r="E5323" s="67" t="s">
        <v>372</v>
      </c>
      <c r="F5323" s="68" t="s">
        <v>456</v>
      </c>
      <c r="G5323" s="67" t="s">
        <v>457</v>
      </c>
      <c r="H5323" s="68" t="s">
        <v>363</v>
      </c>
      <c r="I5323" s="69">
        <v>0</v>
      </c>
      <c r="J5323" s="69">
        <v>0</v>
      </c>
      <c r="K5323" s="91"/>
      <c r="L5323" s="91"/>
    </row>
    <row r="5324" spans="2:12" x14ac:dyDescent="0.25">
      <c r="B5324" s="67" t="s">
        <v>454</v>
      </c>
      <c r="C5324" s="67" t="s">
        <v>455</v>
      </c>
      <c r="D5324" s="68" t="s">
        <v>371</v>
      </c>
      <c r="E5324" s="67" t="s">
        <v>372</v>
      </c>
      <c r="F5324" s="68" t="s">
        <v>456</v>
      </c>
      <c r="G5324" s="67" t="s">
        <v>457</v>
      </c>
      <c r="H5324" s="68" t="s">
        <v>364</v>
      </c>
      <c r="I5324" s="69">
        <v>0</v>
      </c>
      <c r="J5324" s="69">
        <v>0</v>
      </c>
      <c r="K5324" s="91"/>
      <c r="L5324" s="91"/>
    </row>
    <row r="5325" spans="2:12" x14ac:dyDescent="0.25">
      <c r="B5325" s="67" t="s">
        <v>454</v>
      </c>
      <c r="C5325" s="67" t="s">
        <v>455</v>
      </c>
      <c r="D5325" s="68" t="s">
        <v>371</v>
      </c>
      <c r="E5325" s="67" t="s">
        <v>372</v>
      </c>
      <c r="F5325" s="68" t="s">
        <v>456</v>
      </c>
      <c r="G5325" s="67" t="s">
        <v>457</v>
      </c>
      <c r="H5325" s="68" t="s">
        <v>363</v>
      </c>
      <c r="I5325" s="69">
        <v>0</v>
      </c>
      <c r="J5325" s="69">
        <v>0</v>
      </c>
      <c r="K5325" s="91"/>
      <c r="L5325" s="91"/>
    </row>
    <row r="5326" spans="2:12" x14ac:dyDescent="0.25">
      <c r="B5326" s="67" t="s">
        <v>454</v>
      </c>
      <c r="C5326" s="67" t="s">
        <v>455</v>
      </c>
      <c r="D5326" s="68" t="s">
        <v>371</v>
      </c>
      <c r="E5326" s="67" t="s">
        <v>372</v>
      </c>
      <c r="F5326" s="68" t="s">
        <v>456</v>
      </c>
      <c r="G5326" s="67" t="s">
        <v>457</v>
      </c>
      <c r="H5326" s="68" t="s">
        <v>362</v>
      </c>
      <c r="I5326" s="69">
        <v>110</v>
      </c>
      <c r="J5326" s="69">
        <v>139</v>
      </c>
      <c r="K5326" s="91"/>
      <c r="L5326" s="91"/>
    </row>
    <row r="5327" spans="2:12" x14ac:dyDescent="0.25">
      <c r="B5327" s="67" t="s">
        <v>454</v>
      </c>
      <c r="C5327" s="67" t="s">
        <v>455</v>
      </c>
      <c r="D5327" s="68" t="s">
        <v>371</v>
      </c>
      <c r="E5327" s="67" t="s">
        <v>372</v>
      </c>
      <c r="F5327" s="68" t="s">
        <v>456</v>
      </c>
      <c r="G5327" s="67" t="s">
        <v>457</v>
      </c>
      <c r="H5327" s="68" t="s">
        <v>363</v>
      </c>
      <c r="I5327" s="69">
        <v>318</v>
      </c>
      <c r="J5327" s="69">
        <v>359</v>
      </c>
      <c r="K5327" s="91"/>
      <c r="L5327" s="91"/>
    </row>
    <row r="5328" spans="2:12" x14ac:dyDescent="0.25">
      <c r="B5328" s="67" t="s">
        <v>454</v>
      </c>
      <c r="C5328" s="67" t="s">
        <v>455</v>
      </c>
      <c r="D5328" s="68" t="s">
        <v>371</v>
      </c>
      <c r="E5328" s="67" t="s">
        <v>372</v>
      </c>
      <c r="F5328" s="68" t="s">
        <v>458</v>
      </c>
      <c r="G5328" s="67" t="s">
        <v>459</v>
      </c>
      <c r="H5328" s="68" t="s">
        <v>362</v>
      </c>
      <c r="I5328" s="69">
        <v>47</v>
      </c>
      <c r="J5328" s="69">
        <v>58</v>
      </c>
      <c r="K5328" s="91"/>
      <c r="L5328" s="91"/>
    </row>
    <row r="5329" spans="2:12" x14ac:dyDescent="0.25">
      <c r="B5329" s="67" t="s">
        <v>454</v>
      </c>
      <c r="C5329" s="67" t="s">
        <v>455</v>
      </c>
      <c r="D5329" s="68" t="s">
        <v>371</v>
      </c>
      <c r="E5329" s="67" t="s">
        <v>372</v>
      </c>
      <c r="F5329" s="68" t="s">
        <v>458</v>
      </c>
      <c r="G5329" s="67" t="s">
        <v>459</v>
      </c>
      <c r="H5329" s="68" t="s">
        <v>363</v>
      </c>
      <c r="I5329" s="69">
        <v>2</v>
      </c>
      <c r="J5329" s="69">
        <v>36</v>
      </c>
      <c r="K5329" s="91"/>
      <c r="L5329" s="91"/>
    </row>
    <row r="5330" spans="2:12" x14ac:dyDescent="0.25">
      <c r="B5330" s="67" t="s">
        <v>454</v>
      </c>
      <c r="C5330" s="67" t="s">
        <v>455</v>
      </c>
      <c r="D5330" s="68" t="s">
        <v>371</v>
      </c>
      <c r="E5330" s="67" t="s">
        <v>372</v>
      </c>
      <c r="F5330" s="68" t="s">
        <v>458</v>
      </c>
      <c r="G5330" s="67" t="s">
        <v>459</v>
      </c>
      <c r="H5330" s="68" t="s">
        <v>364</v>
      </c>
      <c r="I5330" s="69">
        <v>4</v>
      </c>
      <c r="J5330" s="69">
        <v>8</v>
      </c>
      <c r="K5330" s="91"/>
      <c r="L5330" s="91"/>
    </row>
    <row r="5331" spans="2:12" x14ac:dyDescent="0.25">
      <c r="B5331" s="67" t="s">
        <v>454</v>
      </c>
      <c r="C5331" s="67" t="s">
        <v>455</v>
      </c>
      <c r="D5331" s="68" t="s">
        <v>371</v>
      </c>
      <c r="E5331" s="67" t="s">
        <v>372</v>
      </c>
      <c r="F5331" s="68" t="s">
        <v>458</v>
      </c>
      <c r="G5331" s="67" t="s">
        <v>459</v>
      </c>
      <c r="H5331" s="68" t="s">
        <v>363</v>
      </c>
      <c r="I5331" s="69">
        <v>0</v>
      </c>
      <c r="J5331" s="69">
        <v>4</v>
      </c>
      <c r="K5331" s="91"/>
      <c r="L5331" s="91"/>
    </row>
    <row r="5332" spans="2:12" x14ac:dyDescent="0.25">
      <c r="B5332" s="67" t="s">
        <v>454</v>
      </c>
      <c r="C5332" s="67" t="s">
        <v>455</v>
      </c>
      <c r="D5332" s="68" t="s">
        <v>371</v>
      </c>
      <c r="E5332" s="67" t="s">
        <v>372</v>
      </c>
      <c r="F5332" s="68" t="s">
        <v>458</v>
      </c>
      <c r="G5332" s="67" t="s">
        <v>459</v>
      </c>
      <c r="H5332" s="68" t="s">
        <v>364</v>
      </c>
      <c r="I5332" s="69">
        <v>0</v>
      </c>
      <c r="J5332" s="69">
        <v>0</v>
      </c>
      <c r="K5332" s="91"/>
      <c r="L5332" s="91"/>
    </row>
    <row r="5333" spans="2:12" x14ac:dyDescent="0.25">
      <c r="B5333" s="67" t="s">
        <v>454</v>
      </c>
      <c r="C5333" s="67" t="s">
        <v>455</v>
      </c>
      <c r="D5333" s="68" t="s">
        <v>371</v>
      </c>
      <c r="E5333" s="67" t="s">
        <v>372</v>
      </c>
      <c r="F5333" s="68" t="s">
        <v>458</v>
      </c>
      <c r="G5333" s="67" t="s">
        <v>459</v>
      </c>
      <c r="H5333" s="68" t="s">
        <v>362</v>
      </c>
      <c r="I5333" s="69">
        <v>40</v>
      </c>
      <c r="J5333" s="69">
        <v>15</v>
      </c>
      <c r="K5333" s="91"/>
      <c r="L5333" s="91"/>
    </row>
    <row r="5334" spans="2:12" x14ac:dyDescent="0.25">
      <c r="B5334" s="67" t="s">
        <v>454</v>
      </c>
      <c r="C5334" s="67" t="s">
        <v>455</v>
      </c>
      <c r="D5334" s="68" t="s">
        <v>371</v>
      </c>
      <c r="E5334" s="67" t="s">
        <v>372</v>
      </c>
      <c r="F5334" s="68" t="s">
        <v>458</v>
      </c>
      <c r="G5334" s="67" t="s">
        <v>459</v>
      </c>
      <c r="H5334" s="68" t="s">
        <v>363</v>
      </c>
      <c r="I5334" s="69">
        <v>11</v>
      </c>
      <c r="J5334" s="69">
        <v>14</v>
      </c>
      <c r="K5334" s="91"/>
      <c r="L5334" s="91"/>
    </row>
    <row r="5335" spans="2:12" x14ac:dyDescent="0.25">
      <c r="B5335" s="67" t="s">
        <v>454</v>
      </c>
      <c r="C5335" s="67" t="s">
        <v>455</v>
      </c>
      <c r="D5335" s="68" t="s">
        <v>371</v>
      </c>
      <c r="E5335" s="67" t="s">
        <v>372</v>
      </c>
      <c r="F5335" s="68" t="s">
        <v>458</v>
      </c>
      <c r="G5335" s="67" t="s">
        <v>459</v>
      </c>
      <c r="H5335" s="68" t="s">
        <v>364</v>
      </c>
      <c r="I5335" s="69">
        <v>0</v>
      </c>
      <c r="J5335" s="69">
        <v>0</v>
      </c>
      <c r="K5335" s="91"/>
      <c r="L5335" s="91"/>
    </row>
    <row r="5336" spans="2:12" x14ac:dyDescent="0.25">
      <c r="B5336" s="67" t="s">
        <v>454</v>
      </c>
      <c r="C5336" s="67" t="s">
        <v>455</v>
      </c>
      <c r="D5336" s="68" t="s">
        <v>371</v>
      </c>
      <c r="E5336" s="67" t="s">
        <v>372</v>
      </c>
      <c r="F5336" s="68" t="s">
        <v>458</v>
      </c>
      <c r="G5336" s="67" t="s">
        <v>459</v>
      </c>
      <c r="H5336" s="68" t="s">
        <v>362</v>
      </c>
      <c r="I5336" s="69">
        <v>0</v>
      </c>
      <c r="J5336" s="69">
        <v>0</v>
      </c>
      <c r="K5336" s="91"/>
      <c r="L5336" s="91"/>
    </row>
    <row r="5337" spans="2:12" x14ac:dyDescent="0.25">
      <c r="B5337" s="67" t="s">
        <v>454</v>
      </c>
      <c r="C5337" s="67" t="s">
        <v>455</v>
      </c>
      <c r="D5337" s="68" t="s">
        <v>371</v>
      </c>
      <c r="E5337" s="67" t="s">
        <v>372</v>
      </c>
      <c r="F5337" s="68" t="s">
        <v>458</v>
      </c>
      <c r="G5337" s="67" t="s">
        <v>459</v>
      </c>
      <c r="H5337" s="68" t="s">
        <v>363</v>
      </c>
      <c r="I5337" s="69">
        <v>24</v>
      </c>
      <c r="J5337" s="69">
        <v>16</v>
      </c>
      <c r="K5337" s="91"/>
      <c r="L5337" s="91"/>
    </row>
    <row r="5338" spans="2:12" x14ac:dyDescent="0.25">
      <c r="B5338" s="67" t="s">
        <v>454</v>
      </c>
      <c r="C5338" s="67" t="s">
        <v>455</v>
      </c>
      <c r="D5338" s="68" t="s">
        <v>371</v>
      </c>
      <c r="E5338" s="67" t="s">
        <v>372</v>
      </c>
      <c r="F5338" s="68" t="s">
        <v>458</v>
      </c>
      <c r="G5338" s="67" t="s">
        <v>459</v>
      </c>
      <c r="H5338" s="68" t="s">
        <v>364</v>
      </c>
      <c r="I5338" s="69">
        <v>0</v>
      </c>
      <c r="J5338" s="69">
        <v>0</v>
      </c>
      <c r="K5338" s="91"/>
      <c r="L5338" s="91"/>
    </row>
    <row r="5339" spans="2:12" x14ac:dyDescent="0.25">
      <c r="B5339" s="67" t="s">
        <v>454</v>
      </c>
      <c r="C5339" s="67" t="s">
        <v>455</v>
      </c>
      <c r="D5339" s="68" t="s">
        <v>371</v>
      </c>
      <c r="E5339" s="67" t="s">
        <v>372</v>
      </c>
      <c r="F5339" s="68" t="s">
        <v>458</v>
      </c>
      <c r="G5339" s="67" t="s">
        <v>459</v>
      </c>
      <c r="H5339" s="68" t="s">
        <v>362</v>
      </c>
      <c r="I5339" s="69">
        <v>0</v>
      </c>
      <c r="J5339" s="69">
        <v>0</v>
      </c>
      <c r="K5339" s="91"/>
      <c r="L5339" s="91"/>
    </row>
    <row r="5340" spans="2:12" x14ac:dyDescent="0.25">
      <c r="B5340" s="67" t="s">
        <v>454</v>
      </c>
      <c r="C5340" s="67" t="s">
        <v>455</v>
      </c>
      <c r="D5340" s="68" t="s">
        <v>371</v>
      </c>
      <c r="E5340" s="67" t="s">
        <v>372</v>
      </c>
      <c r="F5340" s="68" t="s">
        <v>458</v>
      </c>
      <c r="G5340" s="67" t="s">
        <v>459</v>
      </c>
      <c r="H5340" s="68" t="s">
        <v>364</v>
      </c>
      <c r="I5340" s="69">
        <v>0</v>
      </c>
      <c r="J5340" s="69">
        <v>6</v>
      </c>
      <c r="K5340" s="91"/>
      <c r="L5340" s="91"/>
    </row>
    <row r="5341" spans="2:12" x14ac:dyDescent="0.25">
      <c r="B5341" s="67" t="s">
        <v>454</v>
      </c>
      <c r="C5341" s="67" t="s">
        <v>455</v>
      </c>
      <c r="D5341" s="68" t="s">
        <v>371</v>
      </c>
      <c r="E5341" s="67" t="s">
        <v>372</v>
      </c>
      <c r="F5341" s="68" t="s">
        <v>458</v>
      </c>
      <c r="G5341" s="67" t="s">
        <v>459</v>
      </c>
      <c r="H5341" s="68" t="s">
        <v>362</v>
      </c>
      <c r="I5341" s="69">
        <v>0</v>
      </c>
      <c r="J5341" s="69">
        <v>8</v>
      </c>
      <c r="K5341" s="91"/>
      <c r="L5341" s="91"/>
    </row>
    <row r="5342" spans="2:12" x14ac:dyDescent="0.25">
      <c r="B5342" s="67" t="s">
        <v>454</v>
      </c>
      <c r="C5342" s="67" t="s">
        <v>455</v>
      </c>
      <c r="D5342" s="68" t="s">
        <v>371</v>
      </c>
      <c r="E5342" s="67" t="s">
        <v>372</v>
      </c>
      <c r="F5342" s="68" t="s">
        <v>458</v>
      </c>
      <c r="G5342" s="67" t="s">
        <v>459</v>
      </c>
      <c r="H5342" s="68" t="s">
        <v>363</v>
      </c>
      <c r="I5342" s="69">
        <v>0</v>
      </c>
      <c r="J5342" s="69">
        <v>0</v>
      </c>
      <c r="K5342" s="91"/>
      <c r="L5342" s="91"/>
    </row>
    <row r="5343" spans="2:12" x14ac:dyDescent="0.25">
      <c r="B5343" s="67" t="s">
        <v>454</v>
      </c>
      <c r="C5343" s="67" t="s">
        <v>455</v>
      </c>
      <c r="D5343" s="68" t="s">
        <v>371</v>
      </c>
      <c r="E5343" s="67" t="s">
        <v>372</v>
      </c>
      <c r="F5343" s="68" t="s">
        <v>458</v>
      </c>
      <c r="G5343" s="67" t="s">
        <v>459</v>
      </c>
      <c r="H5343" s="68" t="s">
        <v>362</v>
      </c>
      <c r="I5343" s="69">
        <v>0</v>
      </c>
      <c r="J5343" s="69">
        <v>0</v>
      </c>
      <c r="K5343" s="91"/>
      <c r="L5343" s="91"/>
    </row>
    <row r="5344" spans="2:12" x14ac:dyDescent="0.25">
      <c r="B5344" s="67" t="s">
        <v>454</v>
      </c>
      <c r="C5344" s="67" t="s">
        <v>455</v>
      </c>
      <c r="D5344" s="68" t="s">
        <v>371</v>
      </c>
      <c r="E5344" s="67" t="s">
        <v>372</v>
      </c>
      <c r="F5344" s="68" t="s">
        <v>458</v>
      </c>
      <c r="G5344" s="67" t="s">
        <v>459</v>
      </c>
      <c r="H5344" s="68" t="s">
        <v>363</v>
      </c>
      <c r="I5344" s="69">
        <v>8</v>
      </c>
      <c r="J5344" s="69">
        <v>8</v>
      </c>
      <c r="K5344" s="91"/>
      <c r="L5344" s="91"/>
    </row>
    <row r="5345" spans="2:12" x14ac:dyDescent="0.25">
      <c r="B5345" s="67" t="s">
        <v>454</v>
      </c>
      <c r="C5345" s="67" t="s">
        <v>455</v>
      </c>
      <c r="D5345" s="68" t="s">
        <v>371</v>
      </c>
      <c r="E5345" s="67" t="s">
        <v>372</v>
      </c>
      <c r="F5345" s="68" t="s">
        <v>458</v>
      </c>
      <c r="G5345" s="67" t="s">
        <v>459</v>
      </c>
      <c r="H5345" s="68" t="s">
        <v>362</v>
      </c>
      <c r="I5345" s="69">
        <v>0</v>
      </c>
      <c r="J5345" s="69">
        <v>16</v>
      </c>
      <c r="K5345" s="91"/>
      <c r="L5345" s="91"/>
    </row>
    <row r="5346" spans="2:12" x14ac:dyDescent="0.25">
      <c r="B5346" s="67" t="s">
        <v>454</v>
      </c>
      <c r="C5346" s="67" t="s">
        <v>455</v>
      </c>
      <c r="D5346" s="68" t="s">
        <v>371</v>
      </c>
      <c r="E5346" s="67" t="s">
        <v>372</v>
      </c>
      <c r="F5346" s="68" t="s">
        <v>458</v>
      </c>
      <c r="G5346" s="67" t="s">
        <v>459</v>
      </c>
      <c r="H5346" s="68" t="s">
        <v>363</v>
      </c>
      <c r="I5346" s="69">
        <v>38</v>
      </c>
      <c r="J5346" s="69">
        <v>50</v>
      </c>
      <c r="K5346" s="91"/>
      <c r="L5346" s="91"/>
    </row>
    <row r="5347" spans="2:12" x14ac:dyDescent="0.25">
      <c r="B5347" s="67" t="s">
        <v>454</v>
      </c>
      <c r="C5347" s="67" t="s">
        <v>455</v>
      </c>
      <c r="D5347" s="68" t="s">
        <v>371</v>
      </c>
      <c r="E5347" s="67" t="s">
        <v>372</v>
      </c>
      <c r="F5347" s="68" t="s">
        <v>458</v>
      </c>
      <c r="G5347" s="67" t="s">
        <v>459</v>
      </c>
      <c r="H5347" s="68" t="s">
        <v>364</v>
      </c>
      <c r="I5347" s="69">
        <v>25</v>
      </c>
      <c r="J5347" s="69">
        <v>15</v>
      </c>
      <c r="K5347" s="91"/>
      <c r="L5347" s="91"/>
    </row>
    <row r="5348" spans="2:12" x14ac:dyDescent="0.25">
      <c r="B5348" s="67" t="s">
        <v>454</v>
      </c>
      <c r="C5348" s="67" t="s">
        <v>455</v>
      </c>
      <c r="D5348" s="68" t="s">
        <v>371</v>
      </c>
      <c r="E5348" s="67" t="s">
        <v>372</v>
      </c>
      <c r="F5348" s="68" t="s">
        <v>458</v>
      </c>
      <c r="G5348" s="67" t="s">
        <v>459</v>
      </c>
      <c r="H5348" s="68" t="s">
        <v>362</v>
      </c>
      <c r="I5348" s="69">
        <v>22</v>
      </c>
      <c r="J5348" s="69">
        <v>0</v>
      </c>
      <c r="K5348" s="91"/>
      <c r="L5348" s="91"/>
    </row>
    <row r="5349" spans="2:12" x14ac:dyDescent="0.25">
      <c r="B5349" s="67" t="s">
        <v>454</v>
      </c>
      <c r="C5349" s="67" t="s">
        <v>455</v>
      </c>
      <c r="D5349" s="68" t="s">
        <v>371</v>
      </c>
      <c r="E5349" s="67" t="s">
        <v>372</v>
      </c>
      <c r="F5349" s="68" t="s">
        <v>458</v>
      </c>
      <c r="G5349" s="67" t="s">
        <v>459</v>
      </c>
      <c r="H5349" s="68" t="s">
        <v>363</v>
      </c>
      <c r="I5349" s="69">
        <v>31</v>
      </c>
      <c r="J5349" s="69">
        <v>0</v>
      </c>
      <c r="K5349" s="91"/>
      <c r="L5349" s="91"/>
    </row>
    <row r="5350" spans="2:12" x14ac:dyDescent="0.25">
      <c r="B5350" s="67" t="s">
        <v>454</v>
      </c>
      <c r="C5350" s="67" t="s">
        <v>455</v>
      </c>
      <c r="D5350" s="68" t="s">
        <v>371</v>
      </c>
      <c r="E5350" s="67" t="s">
        <v>372</v>
      </c>
      <c r="F5350" s="68" t="s">
        <v>458</v>
      </c>
      <c r="G5350" s="67" t="s">
        <v>459</v>
      </c>
      <c r="H5350" s="68" t="s">
        <v>364</v>
      </c>
      <c r="I5350" s="69">
        <v>4</v>
      </c>
      <c r="J5350" s="69">
        <v>0</v>
      </c>
      <c r="K5350" s="91"/>
      <c r="L5350" s="91"/>
    </row>
    <row r="5351" spans="2:12" x14ac:dyDescent="0.25">
      <c r="B5351" s="67" t="s">
        <v>454</v>
      </c>
      <c r="C5351" s="67" t="s">
        <v>455</v>
      </c>
      <c r="D5351" s="68" t="s">
        <v>371</v>
      </c>
      <c r="E5351" s="67" t="s">
        <v>372</v>
      </c>
      <c r="F5351" s="68" t="s">
        <v>458</v>
      </c>
      <c r="G5351" s="67" t="s">
        <v>459</v>
      </c>
      <c r="H5351" s="68" t="s">
        <v>362</v>
      </c>
      <c r="I5351" s="69">
        <v>18</v>
      </c>
      <c r="J5351" s="69">
        <v>15</v>
      </c>
      <c r="K5351" s="91"/>
      <c r="L5351" s="91"/>
    </row>
    <row r="5352" spans="2:12" x14ac:dyDescent="0.25">
      <c r="B5352" s="67" t="s">
        <v>454</v>
      </c>
      <c r="C5352" s="67" t="s">
        <v>455</v>
      </c>
      <c r="D5352" s="68" t="s">
        <v>371</v>
      </c>
      <c r="E5352" s="67" t="s">
        <v>372</v>
      </c>
      <c r="F5352" s="68" t="s">
        <v>458</v>
      </c>
      <c r="G5352" s="67" t="s">
        <v>459</v>
      </c>
      <c r="H5352" s="68" t="s">
        <v>363</v>
      </c>
      <c r="I5352" s="69">
        <v>16</v>
      </c>
      <c r="J5352" s="69">
        <v>32</v>
      </c>
      <c r="K5352" s="91"/>
      <c r="L5352" s="91"/>
    </row>
    <row r="5353" spans="2:12" x14ac:dyDescent="0.25">
      <c r="B5353" s="67" t="s">
        <v>454</v>
      </c>
      <c r="C5353" s="67" t="s">
        <v>455</v>
      </c>
      <c r="D5353" s="68" t="s">
        <v>371</v>
      </c>
      <c r="E5353" s="67" t="s">
        <v>372</v>
      </c>
      <c r="F5353" s="68" t="s">
        <v>458</v>
      </c>
      <c r="G5353" s="67" t="s">
        <v>459</v>
      </c>
      <c r="H5353" s="68" t="s">
        <v>362</v>
      </c>
      <c r="I5353" s="69">
        <v>0</v>
      </c>
      <c r="J5353" s="69">
        <v>0</v>
      </c>
      <c r="K5353" s="91"/>
      <c r="L5353" s="91"/>
    </row>
    <row r="5354" spans="2:12" x14ac:dyDescent="0.25">
      <c r="B5354" s="67" t="s">
        <v>454</v>
      </c>
      <c r="C5354" s="67" t="s">
        <v>455</v>
      </c>
      <c r="D5354" s="68" t="s">
        <v>371</v>
      </c>
      <c r="E5354" s="67" t="s">
        <v>372</v>
      </c>
      <c r="F5354" s="68" t="s">
        <v>458</v>
      </c>
      <c r="G5354" s="67" t="s">
        <v>459</v>
      </c>
      <c r="H5354" s="68" t="s">
        <v>363</v>
      </c>
      <c r="I5354" s="69">
        <v>0</v>
      </c>
      <c r="J5354" s="69">
        <v>0</v>
      </c>
      <c r="K5354" s="91"/>
      <c r="L5354" s="91"/>
    </row>
    <row r="5355" spans="2:12" x14ac:dyDescent="0.25">
      <c r="B5355" s="67" t="s">
        <v>454</v>
      </c>
      <c r="C5355" s="67" t="s">
        <v>455</v>
      </c>
      <c r="D5355" s="68" t="s">
        <v>371</v>
      </c>
      <c r="E5355" s="67" t="s">
        <v>372</v>
      </c>
      <c r="F5355" s="68" t="s">
        <v>458</v>
      </c>
      <c r="G5355" s="67" t="s">
        <v>459</v>
      </c>
      <c r="H5355" s="68" t="s">
        <v>364</v>
      </c>
      <c r="I5355" s="69">
        <v>0</v>
      </c>
      <c r="J5355" s="69">
        <v>0</v>
      </c>
      <c r="K5355" s="91"/>
      <c r="L5355" s="91"/>
    </row>
    <row r="5356" spans="2:12" x14ac:dyDescent="0.25">
      <c r="B5356" s="67" t="s">
        <v>454</v>
      </c>
      <c r="C5356" s="67" t="s">
        <v>455</v>
      </c>
      <c r="D5356" s="68" t="s">
        <v>371</v>
      </c>
      <c r="E5356" s="67" t="s">
        <v>372</v>
      </c>
      <c r="F5356" s="68" t="s">
        <v>458</v>
      </c>
      <c r="G5356" s="67" t="s">
        <v>459</v>
      </c>
      <c r="H5356" s="68" t="s">
        <v>362</v>
      </c>
      <c r="I5356" s="69">
        <v>0</v>
      </c>
      <c r="J5356" s="69">
        <v>0</v>
      </c>
      <c r="K5356" s="91"/>
      <c r="L5356" s="91"/>
    </row>
    <row r="5357" spans="2:12" x14ac:dyDescent="0.25">
      <c r="B5357" s="67" t="s">
        <v>454</v>
      </c>
      <c r="C5357" s="67" t="s">
        <v>455</v>
      </c>
      <c r="D5357" s="68" t="s">
        <v>371</v>
      </c>
      <c r="E5357" s="67" t="s">
        <v>372</v>
      </c>
      <c r="F5357" s="68" t="s">
        <v>458</v>
      </c>
      <c r="G5357" s="67" t="s">
        <v>459</v>
      </c>
      <c r="H5357" s="68" t="s">
        <v>363</v>
      </c>
      <c r="I5357" s="69">
        <v>0</v>
      </c>
      <c r="J5357" s="69">
        <v>0</v>
      </c>
      <c r="K5357" s="91"/>
      <c r="L5357" s="91"/>
    </row>
    <row r="5358" spans="2:12" x14ac:dyDescent="0.25">
      <c r="B5358" s="67" t="s">
        <v>454</v>
      </c>
      <c r="C5358" s="67" t="s">
        <v>455</v>
      </c>
      <c r="D5358" s="68" t="s">
        <v>371</v>
      </c>
      <c r="E5358" s="67" t="s">
        <v>372</v>
      </c>
      <c r="F5358" s="68" t="s">
        <v>458</v>
      </c>
      <c r="G5358" s="67" t="s">
        <v>459</v>
      </c>
      <c r="H5358" s="68" t="s">
        <v>363</v>
      </c>
      <c r="I5358" s="69">
        <v>0</v>
      </c>
      <c r="J5358" s="69">
        <v>0</v>
      </c>
      <c r="K5358" s="91"/>
      <c r="L5358" s="91"/>
    </row>
    <row r="5359" spans="2:12" x14ac:dyDescent="0.25">
      <c r="B5359" s="67" t="s">
        <v>454</v>
      </c>
      <c r="C5359" s="67" t="s">
        <v>455</v>
      </c>
      <c r="D5359" s="68" t="s">
        <v>371</v>
      </c>
      <c r="E5359" s="67" t="s">
        <v>372</v>
      </c>
      <c r="F5359" s="68" t="s">
        <v>458</v>
      </c>
      <c r="G5359" s="67" t="s">
        <v>459</v>
      </c>
      <c r="H5359" s="68" t="s">
        <v>363</v>
      </c>
      <c r="I5359" s="69">
        <v>2</v>
      </c>
      <c r="J5359" s="69">
        <v>0</v>
      </c>
      <c r="K5359" s="91"/>
      <c r="L5359" s="91"/>
    </row>
    <row r="5360" spans="2:12" x14ac:dyDescent="0.25">
      <c r="B5360" s="67" t="s">
        <v>454</v>
      </c>
      <c r="C5360" s="67" t="s">
        <v>455</v>
      </c>
      <c r="D5360" s="68" t="s">
        <v>371</v>
      </c>
      <c r="E5360" s="67" t="s">
        <v>372</v>
      </c>
      <c r="F5360" s="68" t="s">
        <v>458</v>
      </c>
      <c r="G5360" s="67" t="s">
        <v>459</v>
      </c>
      <c r="H5360" s="68" t="s">
        <v>363</v>
      </c>
      <c r="I5360" s="69">
        <v>0</v>
      </c>
      <c r="J5360" s="69">
        <v>0</v>
      </c>
      <c r="K5360" s="91"/>
      <c r="L5360" s="91"/>
    </row>
    <row r="5361" spans="2:12" x14ac:dyDescent="0.25">
      <c r="B5361" s="67" t="s">
        <v>454</v>
      </c>
      <c r="C5361" s="67" t="s">
        <v>455</v>
      </c>
      <c r="D5361" s="68" t="s">
        <v>371</v>
      </c>
      <c r="E5361" s="67" t="s">
        <v>372</v>
      </c>
      <c r="F5361" s="68" t="s">
        <v>458</v>
      </c>
      <c r="G5361" s="67" t="s">
        <v>459</v>
      </c>
      <c r="H5361" s="68" t="s">
        <v>362</v>
      </c>
      <c r="I5361" s="69">
        <v>20</v>
      </c>
      <c r="J5361" s="69">
        <v>5</v>
      </c>
      <c r="K5361" s="91"/>
      <c r="L5361" s="91"/>
    </row>
    <row r="5362" spans="2:12" x14ac:dyDescent="0.25">
      <c r="B5362" s="67" t="s">
        <v>454</v>
      </c>
      <c r="C5362" s="67" t="s">
        <v>455</v>
      </c>
      <c r="D5362" s="68" t="s">
        <v>371</v>
      </c>
      <c r="E5362" s="67" t="s">
        <v>372</v>
      </c>
      <c r="F5362" s="68" t="s">
        <v>458</v>
      </c>
      <c r="G5362" s="67" t="s">
        <v>459</v>
      </c>
      <c r="H5362" s="68" t="s">
        <v>363</v>
      </c>
      <c r="I5362" s="69">
        <v>115</v>
      </c>
      <c r="J5362" s="69">
        <v>117</v>
      </c>
      <c r="K5362" s="91"/>
      <c r="L5362" s="91"/>
    </row>
    <row r="5363" spans="2:12" x14ac:dyDescent="0.25">
      <c r="B5363" s="67" t="s">
        <v>454</v>
      </c>
      <c r="C5363" s="67" t="s">
        <v>455</v>
      </c>
      <c r="D5363" s="68" t="s">
        <v>371</v>
      </c>
      <c r="E5363" s="67" t="s">
        <v>372</v>
      </c>
      <c r="F5363" s="68" t="s">
        <v>458</v>
      </c>
      <c r="G5363" s="67" t="s">
        <v>459</v>
      </c>
      <c r="H5363" s="68" t="s">
        <v>364</v>
      </c>
      <c r="I5363" s="69">
        <v>6</v>
      </c>
      <c r="J5363" s="69">
        <v>0</v>
      </c>
      <c r="K5363" s="91"/>
      <c r="L5363" s="91"/>
    </row>
    <row r="5364" spans="2:12" x14ac:dyDescent="0.25">
      <c r="B5364" s="67" t="s">
        <v>454</v>
      </c>
      <c r="C5364" s="67" t="s">
        <v>455</v>
      </c>
      <c r="D5364" s="68" t="s">
        <v>371</v>
      </c>
      <c r="E5364" s="67" t="s">
        <v>372</v>
      </c>
      <c r="F5364" s="68" t="s">
        <v>458</v>
      </c>
      <c r="G5364" s="67" t="s">
        <v>459</v>
      </c>
      <c r="H5364" s="68" t="s">
        <v>362</v>
      </c>
      <c r="I5364" s="69">
        <v>35</v>
      </c>
      <c r="J5364" s="69">
        <v>55</v>
      </c>
      <c r="K5364" s="91"/>
      <c r="L5364" s="91"/>
    </row>
    <row r="5365" spans="2:12" x14ac:dyDescent="0.25">
      <c r="B5365" s="67" t="s">
        <v>454</v>
      </c>
      <c r="C5365" s="67" t="s">
        <v>455</v>
      </c>
      <c r="D5365" s="68" t="s">
        <v>371</v>
      </c>
      <c r="E5365" s="67" t="s">
        <v>372</v>
      </c>
      <c r="F5365" s="68" t="s">
        <v>458</v>
      </c>
      <c r="G5365" s="67" t="s">
        <v>459</v>
      </c>
      <c r="H5365" s="68" t="s">
        <v>363</v>
      </c>
      <c r="I5365" s="69">
        <v>0</v>
      </c>
      <c r="J5365" s="69">
        <v>0</v>
      </c>
      <c r="K5365" s="91"/>
      <c r="L5365" s="91"/>
    </row>
    <row r="5366" spans="2:12" x14ac:dyDescent="0.25">
      <c r="B5366" s="67" t="s">
        <v>454</v>
      </c>
      <c r="C5366" s="67" t="s">
        <v>455</v>
      </c>
      <c r="D5366" s="68" t="s">
        <v>371</v>
      </c>
      <c r="E5366" s="67" t="s">
        <v>372</v>
      </c>
      <c r="F5366" s="68" t="s">
        <v>458</v>
      </c>
      <c r="G5366" s="67" t="s">
        <v>459</v>
      </c>
      <c r="H5366" s="68" t="s">
        <v>364</v>
      </c>
      <c r="I5366" s="69">
        <v>2</v>
      </c>
      <c r="J5366" s="69">
        <v>7</v>
      </c>
      <c r="K5366" s="91"/>
      <c r="L5366" s="91"/>
    </row>
    <row r="5367" spans="2:12" x14ac:dyDescent="0.25">
      <c r="B5367" s="67" t="s">
        <v>454</v>
      </c>
      <c r="C5367" s="67" t="s">
        <v>455</v>
      </c>
      <c r="D5367" s="68" t="s">
        <v>371</v>
      </c>
      <c r="E5367" s="67" t="s">
        <v>372</v>
      </c>
      <c r="F5367" s="68" t="s">
        <v>458</v>
      </c>
      <c r="G5367" s="67" t="s">
        <v>459</v>
      </c>
      <c r="H5367" s="68" t="s">
        <v>362</v>
      </c>
      <c r="I5367" s="69">
        <v>0</v>
      </c>
      <c r="J5367" s="69">
        <v>0</v>
      </c>
      <c r="K5367" s="91"/>
      <c r="L5367" s="91"/>
    </row>
    <row r="5368" spans="2:12" x14ac:dyDescent="0.25">
      <c r="B5368" s="67" t="s">
        <v>454</v>
      </c>
      <c r="C5368" s="67" t="s">
        <v>455</v>
      </c>
      <c r="D5368" s="68" t="s">
        <v>371</v>
      </c>
      <c r="E5368" s="67" t="s">
        <v>372</v>
      </c>
      <c r="F5368" s="68" t="s">
        <v>458</v>
      </c>
      <c r="G5368" s="67" t="s">
        <v>459</v>
      </c>
      <c r="H5368" s="68" t="s">
        <v>363</v>
      </c>
      <c r="I5368" s="69">
        <v>0</v>
      </c>
      <c r="J5368" s="69">
        <v>0</v>
      </c>
      <c r="K5368" s="91"/>
      <c r="L5368" s="91"/>
    </row>
    <row r="5369" spans="2:12" x14ac:dyDescent="0.25">
      <c r="B5369" s="67" t="s">
        <v>454</v>
      </c>
      <c r="C5369" s="67" t="s">
        <v>455</v>
      </c>
      <c r="D5369" s="68" t="s">
        <v>371</v>
      </c>
      <c r="E5369" s="67" t="s">
        <v>372</v>
      </c>
      <c r="F5369" s="68" t="s">
        <v>458</v>
      </c>
      <c r="G5369" s="67" t="s">
        <v>459</v>
      </c>
      <c r="H5369" s="68" t="s">
        <v>364</v>
      </c>
      <c r="I5369" s="69">
        <v>0</v>
      </c>
      <c r="J5369" s="69">
        <v>0</v>
      </c>
      <c r="K5369" s="91"/>
      <c r="L5369" s="91"/>
    </row>
    <row r="5370" spans="2:12" x14ac:dyDescent="0.25">
      <c r="B5370" s="67" t="s">
        <v>454</v>
      </c>
      <c r="C5370" s="67" t="s">
        <v>455</v>
      </c>
      <c r="D5370" s="68" t="s">
        <v>371</v>
      </c>
      <c r="E5370" s="67" t="s">
        <v>372</v>
      </c>
      <c r="F5370" s="68" t="s">
        <v>458</v>
      </c>
      <c r="G5370" s="67" t="s">
        <v>459</v>
      </c>
      <c r="H5370" s="68" t="s">
        <v>363</v>
      </c>
      <c r="I5370" s="69">
        <v>63</v>
      </c>
      <c r="J5370" s="69">
        <v>65</v>
      </c>
      <c r="K5370" s="91"/>
      <c r="L5370" s="91"/>
    </row>
    <row r="5371" spans="2:12" x14ac:dyDescent="0.25">
      <c r="B5371" s="67" t="s">
        <v>454</v>
      </c>
      <c r="C5371" s="67" t="s">
        <v>455</v>
      </c>
      <c r="D5371" s="68" t="s">
        <v>371</v>
      </c>
      <c r="E5371" s="67" t="s">
        <v>372</v>
      </c>
      <c r="F5371" s="68" t="s">
        <v>458</v>
      </c>
      <c r="G5371" s="67" t="s">
        <v>459</v>
      </c>
      <c r="H5371" s="68" t="s">
        <v>362</v>
      </c>
      <c r="I5371" s="69">
        <v>90</v>
      </c>
      <c r="J5371" s="69">
        <v>65</v>
      </c>
      <c r="K5371" s="91"/>
      <c r="L5371" s="91"/>
    </row>
    <row r="5372" spans="2:12" x14ac:dyDescent="0.25">
      <c r="B5372" s="67" t="s">
        <v>454</v>
      </c>
      <c r="C5372" s="67" t="s">
        <v>455</v>
      </c>
      <c r="D5372" s="68" t="s">
        <v>371</v>
      </c>
      <c r="E5372" s="67" t="s">
        <v>372</v>
      </c>
      <c r="F5372" s="68" t="s">
        <v>458</v>
      </c>
      <c r="G5372" s="67" t="s">
        <v>459</v>
      </c>
      <c r="H5372" s="68" t="s">
        <v>363</v>
      </c>
      <c r="I5372" s="69">
        <v>50</v>
      </c>
      <c r="J5372" s="69">
        <v>70</v>
      </c>
      <c r="K5372" s="91"/>
      <c r="L5372" s="91"/>
    </row>
    <row r="5373" spans="2:12" x14ac:dyDescent="0.25">
      <c r="B5373" s="67" t="s">
        <v>454</v>
      </c>
      <c r="C5373" s="67" t="s">
        <v>455</v>
      </c>
      <c r="D5373" s="68" t="s">
        <v>371</v>
      </c>
      <c r="E5373" s="67" t="s">
        <v>372</v>
      </c>
      <c r="F5373" s="68" t="s">
        <v>458</v>
      </c>
      <c r="G5373" s="67" t="s">
        <v>459</v>
      </c>
      <c r="H5373" s="68" t="s">
        <v>364</v>
      </c>
      <c r="I5373" s="69">
        <v>0</v>
      </c>
      <c r="J5373" s="69">
        <v>0</v>
      </c>
      <c r="K5373" s="91"/>
      <c r="L5373" s="91"/>
    </row>
    <row r="5374" spans="2:12" x14ac:dyDescent="0.25">
      <c r="B5374" s="67" t="s">
        <v>454</v>
      </c>
      <c r="C5374" s="67" t="s">
        <v>455</v>
      </c>
      <c r="D5374" s="68" t="s">
        <v>371</v>
      </c>
      <c r="E5374" s="67" t="s">
        <v>372</v>
      </c>
      <c r="F5374" s="68" t="s">
        <v>458</v>
      </c>
      <c r="G5374" s="67" t="s">
        <v>459</v>
      </c>
      <c r="H5374" s="68" t="s">
        <v>362</v>
      </c>
      <c r="I5374" s="69">
        <v>0</v>
      </c>
      <c r="J5374" s="69">
        <v>22</v>
      </c>
      <c r="K5374" s="91"/>
      <c r="L5374" s="91"/>
    </row>
    <row r="5375" spans="2:12" x14ac:dyDescent="0.25">
      <c r="B5375" s="67" t="s">
        <v>454</v>
      </c>
      <c r="C5375" s="67" t="s">
        <v>455</v>
      </c>
      <c r="D5375" s="68" t="s">
        <v>371</v>
      </c>
      <c r="E5375" s="67" t="s">
        <v>372</v>
      </c>
      <c r="F5375" s="68" t="s">
        <v>458</v>
      </c>
      <c r="G5375" s="67" t="s">
        <v>459</v>
      </c>
      <c r="H5375" s="68" t="s">
        <v>363</v>
      </c>
      <c r="I5375" s="69">
        <v>12</v>
      </c>
      <c r="J5375" s="69">
        <v>6</v>
      </c>
      <c r="K5375" s="91"/>
      <c r="L5375" s="91"/>
    </row>
    <row r="5376" spans="2:12" x14ac:dyDescent="0.25">
      <c r="B5376" s="67" t="s">
        <v>454</v>
      </c>
      <c r="C5376" s="67" t="s">
        <v>455</v>
      </c>
      <c r="D5376" s="68" t="s">
        <v>371</v>
      </c>
      <c r="E5376" s="67" t="s">
        <v>372</v>
      </c>
      <c r="F5376" s="68" t="s">
        <v>458</v>
      </c>
      <c r="G5376" s="67" t="s">
        <v>459</v>
      </c>
      <c r="H5376" s="68" t="s">
        <v>364</v>
      </c>
      <c r="I5376" s="69">
        <v>3</v>
      </c>
      <c r="J5376" s="69">
        <v>0</v>
      </c>
      <c r="K5376" s="91"/>
      <c r="L5376" s="91"/>
    </row>
    <row r="5377" spans="2:12" x14ac:dyDescent="0.25">
      <c r="B5377" s="67" t="s">
        <v>454</v>
      </c>
      <c r="C5377" s="67" t="s">
        <v>455</v>
      </c>
      <c r="D5377" s="68" t="s">
        <v>371</v>
      </c>
      <c r="E5377" s="67" t="s">
        <v>372</v>
      </c>
      <c r="F5377" s="68" t="s">
        <v>458</v>
      </c>
      <c r="G5377" s="67" t="s">
        <v>459</v>
      </c>
      <c r="H5377" s="68" t="s">
        <v>362</v>
      </c>
      <c r="I5377" s="69">
        <v>0</v>
      </c>
      <c r="J5377" s="69">
        <v>0</v>
      </c>
      <c r="K5377" s="91"/>
      <c r="L5377" s="91"/>
    </row>
    <row r="5378" spans="2:12" x14ac:dyDescent="0.25">
      <c r="B5378" s="67" t="s">
        <v>454</v>
      </c>
      <c r="C5378" s="67" t="s">
        <v>455</v>
      </c>
      <c r="D5378" s="68" t="s">
        <v>371</v>
      </c>
      <c r="E5378" s="67" t="s">
        <v>372</v>
      </c>
      <c r="F5378" s="68" t="s">
        <v>458</v>
      </c>
      <c r="G5378" s="67" t="s">
        <v>459</v>
      </c>
      <c r="H5378" s="68" t="s">
        <v>362</v>
      </c>
      <c r="I5378" s="69">
        <v>38</v>
      </c>
      <c r="J5378" s="69">
        <v>48</v>
      </c>
      <c r="K5378" s="91"/>
      <c r="L5378" s="91"/>
    </row>
    <row r="5379" spans="2:12" x14ac:dyDescent="0.25">
      <c r="B5379" s="67" t="s">
        <v>454</v>
      </c>
      <c r="C5379" s="67" t="s">
        <v>455</v>
      </c>
      <c r="D5379" s="68" t="s">
        <v>371</v>
      </c>
      <c r="E5379" s="67" t="s">
        <v>372</v>
      </c>
      <c r="F5379" s="68" t="s">
        <v>458</v>
      </c>
      <c r="G5379" s="67" t="s">
        <v>459</v>
      </c>
      <c r="H5379" s="68" t="s">
        <v>363</v>
      </c>
      <c r="I5379" s="69">
        <v>66</v>
      </c>
      <c r="J5379" s="69">
        <v>113</v>
      </c>
      <c r="K5379" s="91"/>
      <c r="L5379" s="91"/>
    </row>
    <row r="5380" spans="2:12" x14ac:dyDescent="0.25">
      <c r="B5380" s="67" t="s">
        <v>454</v>
      </c>
      <c r="C5380" s="67" t="s">
        <v>455</v>
      </c>
      <c r="D5380" s="68" t="s">
        <v>371</v>
      </c>
      <c r="E5380" s="67" t="s">
        <v>372</v>
      </c>
      <c r="F5380" s="68" t="s">
        <v>458</v>
      </c>
      <c r="G5380" s="67" t="s">
        <v>459</v>
      </c>
      <c r="H5380" s="68" t="s">
        <v>364</v>
      </c>
      <c r="I5380" s="69">
        <v>0</v>
      </c>
      <c r="J5380" s="69">
        <v>0</v>
      </c>
      <c r="K5380" s="91"/>
      <c r="L5380" s="91"/>
    </row>
    <row r="5381" spans="2:12" x14ac:dyDescent="0.25">
      <c r="B5381" s="67" t="s">
        <v>454</v>
      </c>
      <c r="C5381" s="67" t="s">
        <v>455</v>
      </c>
      <c r="D5381" s="68" t="s">
        <v>371</v>
      </c>
      <c r="E5381" s="67" t="s">
        <v>372</v>
      </c>
      <c r="F5381" s="68" t="s">
        <v>458</v>
      </c>
      <c r="G5381" s="67" t="s">
        <v>459</v>
      </c>
      <c r="H5381" s="68" t="s">
        <v>362</v>
      </c>
      <c r="I5381" s="69">
        <v>18</v>
      </c>
      <c r="J5381" s="69">
        <v>5</v>
      </c>
      <c r="K5381" s="91"/>
      <c r="L5381" s="91"/>
    </row>
    <row r="5382" spans="2:12" x14ac:dyDescent="0.25">
      <c r="B5382" s="67" t="s">
        <v>454</v>
      </c>
      <c r="C5382" s="67" t="s">
        <v>455</v>
      </c>
      <c r="D5382" s="68" t="s">
        <v>371</v>
      </c>
      <c r="E5382" s="67" t="s">
        <v>372</v>
      </c>
      <c r="F5382" s="68" t="s">
        <v>458</v>
      </c>
      <c r="G5382" s="67" t="s">
        <v>459</v>
      </c>
      <c r="H5382" s="68" t="s">
        <v>363</v>
      </c>
      <c r="I5382" s="69">
        <v>30</v>
      </c>
      <c r="J5382" s="69">
        <v>38</v>
      </c>
      <c r="K5382" s="91"/>
      <c r="L5382" s="91"/>
    </row>
    <row r="5383" spans="2:12" x14ac:dyDescent="0.25">
      <c r="B5383" s="67" t="s">
        <v>454</v>
      </c>
      <c r="C5383" s="67" t="s">
        <v>455</v>
      </c>
      <c r="D5383" s="68" t="s">
        <v>371</v>
      </c>
      <c r="E5383" s="67" t="s">
        <v>372</v>
      </c>
      <c r="F5383" s="68" t="s">
        <v>458</v>
      </c>
      <c r="G5383" s="67" t="s">
        <v>459</v>
      </c>
      <c r="H5383" s="68" t="s">
        <v>364</v>
      </c>
      <c r="I5383" s="69">
        <v>-5</v>
      </c>
      <c r="J5383" s="69">
        <v>0</v>
      </c>
      <c r="K5383" s="91"/>
      <c r="L5383" s="91"/>
    </row>
    <row r="5384" spans="2:12" x14ac:dyDescent="0.25">
      <c r="B5384" s="67" t="s">
        <v>454</v>
      </c>
      <c r="C5384" s="67" t="s">
        <v>455</v>
      </c>
      <c r="D5384" s="68" t="s">
        <v>371</v>
      </c>
      <c r="E5384" s="67" t="s">
        <v>372</v>
      </c>
      <c r="F5384" s="68" t="s">
        <v>458</v>
      </c>
      <c r="G5384" s="67" t="s">
        <v>459</v>
      </c>
      <c r="H5384" s="68" t="s">
        <v>362</v>
      </c>
      <c r="I5384" s="69">
        <v>0</v>
      </c>
      <c r="J5384" s="69">
        <v>0</v>
      </c>
      <c r="K5384" s="91"/>
      <c r="L5384" s="91"/>
    </row>
    <row r="5385" spans="2:12" x14ac:dyDescent="0.25">
      <c r="B5385" s="67" t="s">
        <v>454</v>
      </c>
      <c r="C5385" s="67" t="s">
        <v>455</v>
      </c>
      <c r="D5385" s="68" t="s">
        <v>371</v>
      </c>
      <c r="E5385" s="67" t="s">
        <v>372</v>
      </c>
      <c r="F5385" s="68" t="s">
        <v>458</v>
      </c>
      <c r="G5385" s="67" t="s">
        <v>459</v>
      </c>
      <c r="H5385" s="68" t="s">
        <v>363</v>
      </c>
      <c r="I5385" s="69">
        <v>44</v>
      </c>
      <c r="J5385" s="69">
        <v>87</v>
      </c>
      <c r="K5385" s="91"/>
      <c r="L5385" s="91"/>
    </row>
    <row r="5386" spans="2:12" x14ac:dyDescent="0.25">
      <c r="B5386" s="67" t="s">
        <v>454</v>
      </c>
      <c r="C5386" s="67" t="s">
        <v>455</v>
      </c>
      <c r="D5386" s="68" t="s">
        <v>371</v>
      </c>
      <c r="E5386" s="67" t="s">
        <v>372</v>
      </c>
      <c r="F5386" s="68" t="s">
        <v>458</v>
      </c>
      <c r="G5386" s="67" t="s">
        <v>459</v>
      </c>
      <c r="H5386" s="68" t="s">
        <v>362</v>
      </c>
      <c r="I5386" s="69">
        <v>2</v>
      </c>
      <c r="J5386" s="69">
        <v>0</v>
      </c>
      <c r="K5386" s="91"/>
      <c r="L5386" s="91"/>
    </row>
    <row r="5387" spans="2:12" x14ac:dyDescent="0.25">
      <c r="B5387" s="67" t="s">
        <v>454</v>
      </c>
      <c r="C5387" s="67" t="s">
        <v>455</v>
      </c>
      <c r="D5387" s="68" t="s">
        <v>371</v>
      </c>
      <c r="E5387" s="67" t="s">
        <v>372</v>
      </c>
      <c r="F5387" s="68" t="s">
        <v>458</v>
      </c>
      <c r="G5387" s="67" t="s">
        <v>459</v>
      </c>
      <c r="H5387" s="68" t="s">
        <v>363</v>
      </c>
      <c r="I5387" s="69">
        <v>0</v>
      </c>
      <c r="J5387" s="69">
        <v>4</v>
      </c>
      <c r="K5387" s="91"/>
      <c r="L5387" s="91"/>
    </row>
    <row r="5388" spans="2:12" x14ac:dyDescent="0.25">
      <c r="B5388" s="67" t="s">
        <v>454</v>
      </c>
      <c r="C5388" s="67" t="s">
        <v>455</v>
      </c>
      <c r="D5388" s="68" t="s">
        <v>371</v>
      </c>
      <c r="E5388" s="67" t="s">
        <v>372</v>
      </c>
      <c r="F5388" s="68" t="s">
        <v>458</v>
      </c>
      <c r="G5388" s="67" t="s">
        <v>459</v>
      </c>
      <c r="H5388" s="68" t="s">
        <v>363</v>
      </c>
      <c r="I5388" s="69">
        <v>12</v>
      </c>
      <c r="J5388" s="69">
        <v>8</v>
      </c>
      <c r="K5388" s="91"/>
      <c r="L5388" s="91"/>
    </row>
    <row r="5389" spans="2:12" x14ac:dyDescent="0.25">
      <c r="B5389" s="67" t="s">
        <v>454</v>
      </c>
      <c r="C5389" s="67" t="s">
        <v>455</v>
      </c>
      <c r="D5389" s="68" t="s">
        <v>371</v>
      </c>
      <c r="E5389" s="67" t="s">
        <v>372</v>
      </c>
      <c r="F5389" s="68" t="s">
        <v>458</v>
      </c>
      <c r="G5389" s="67" t="s">
        <v>459</v>
      </c>
      <c r="H5389" s="68" t="s">
        <v>362</v>
      </c>
      <c r="I5389" s="69">
        <v>0</v>
      </c>
      <c r="J5389" s="69">
        <v>0</v>
      </c>
      <c r="K5389" s="91"/>
      <c r="L5389" s="91"/>
    </row>
    <row r="5390" spans="2:12" x14ac:dyDescent="0.25">
      <c r="B5390" s="67" t="s">
        <v>454</v>
      </c>
      <c r="C5390" s="67" t="s">
        <v>455</v>
      </c>
      <c r="D5390" s="68" t="s">
        <v>371</v>
      </c>
      <c r="E5390" s="67" t="s">
        <v>372</v>
      </c>
      <c r="F5390" s="68" t="s">
        <v>458</v>
      </c>
      <c r="G5390" s="67" t="s">
        <v>459</v>
      </c>
      <c r="H5390" s="68" t="s">
        <v>363</v>
      </c>
      <c r="I5390" s="69">
        <v>14</v>
      </c>
      <c r="J5390" s="69">
        <v>42</v>
      </c>
      <c r="K5390" s="91"/>
      <c r="L5390" s="91"/>
    </row>
    <row r="5391" spans="2:12" x14ac:dyDescent="0.25">
      <c r="B5391" s="67" t="s">
        <v>454</v>
      </c>
      <c r="C5391" s="67" t="s">
        <v>455</v>
      </c>
      <c r="D5391" s="68" t="s">
        <v>371</v>
      </c>
      <c r="E5391" s="67" t="s">
        <v>372</v>
      </c>
      <c r="F5391" s="68" t="s">
        <v>458</v>
      </c>
      <c r="G5391" s="67" t="s">
        <v>459</v>
      </c>
      <c r="H5391" s="68" t="s">
        <v>364</v>
      </c>
      <c r="I5391" s="69">
        <v>0</v>
      </c>
      <c r="J5391" s="69">
        <v>0</v>
      </c>
      <c r="K5391" s="91"/>
      <c r="L5391" s="91"/>
    </row>
    <row r="5392" spans="2:12" x14ac:dyDescent="0.25">
      <c r="B5392" s="67" t="s">
        <v>454</v>
      </c>
      <c r="C5392" s="67" t="s">
        <v>455</v>
      </c>
      <c r="D5392" s="68" t="s">
        <v>371</v>
      </c>
      <c r="E5392" s="67" t="s">
        <v>372</v>
      </c>
      <c r="F5392" s="68" t="s">
        <v>458</v>
      </c>
      <c r="G5392" s="67" t="s">
        <v>459</v>
      </c>
      <c r="H5392" s="68" t="s">
        <v>362</v>
      </c>
      <c r="I5392" s="69">
        <v>12</v>
      </c>
      <c r="J5392" s="69">
        <v>22</v>
      </c>
      <c r="K5392" s="91"/>
      <c r="L5392" s="91"/>
    </row>
    <row r="5393" spans="2:12" x14ac:dyDescent="0.25">
      <c r="B5393" s="67" t="s">
        <v>454</v>
      </c>
      <c r="C5393" s="67" t="s">
        <v>455</v>
      </c>
      <c r="D5393" s="68" t="s">
        <v>371</v>
      </c>
      <c r="E5393" s="67" t="s">
        <v>372</v>
      </c>
      <c r="F5393" s="68" t="s">
        <v>458</v>
      </c>
      <c r="G5393" s="67" t="s">
        <v>459</v>
      </c>
      <c r="H5393" s="68" t="s">
        <v>363</v>
      </c>
      <c r="I5393" s="69">
        <v>100</v>
      </c>
      <c r="J5393" s="69">
        <v>186</v>
      </c>
      <c r="K5393" s="91"/>
      <c r="L5393" s="91"/>
    </row>
    <row r="5394" spans="2:12" x14ac:dyDescent="0.25">
      <c r="B5394" s="67" t="s">
        <v>454</v>
      </c>
      <c r="C5394" s="67" t="s">
        <v>455</v>
      </c>
      <c r="D5394" s="68" t="s">
        <v>371</v>
      </c>
      <c r="E5394" s="67" t="s">
        <v>372</v>
      </c>
      <c r="F5394" s="68" t="s">
        <v>458</v>
      </c>
      <c r="G5394" s="67" t="s">
        <v>459</v>
      </c>
      <c r="H5394" s="68" t="s">
        <v>364</v>
      </c>
      <c r="I5394" s="69">
        <v>0</v>
      </c>
      <c r="J5394" s="69">
        <v>0</v>
      </c>
      <c r="K5394" s="91"/>
      <c r="L5394" s="91"/>
    </row>
    <row r="5395" spans="2:12" x14ac:dyDescent="0.25">
      <c r="B5395" s="67" t="s">
        <v>454</v>
      </c>
      <c r="C5395" s="67" t="s">
        <v>455</v>
      </c>
      <c r="D5395" s="68" t="s">
        <v>371</v>
      </c>
      <c r="E5395" s="67" t="s">
        <v>372</v>
      </c>
      <c r="F5395" s="68" t="s">
        <v>458</v>
      </c>
      <c r="G5395" s="67" t="s">
        <v>459</v>
      </c>
      <c r="H5395" s="68" t="s">
        <v>362</v>
      </c>
      <c r="I5395" s="69">
        <v>82</v>
      </c>
      <c r="J5395" s="69">
        <v>139</v>
      </c>
      <c r="K5395" s="91"/>
      <c r="L5395" s="91"/>
    </row>
    <row r="5396" spans="2:12" x14ac:dyDescent="0.25">
      <c r="B5396" s="67" t="s">
        <v>454</v>
      </c>
      <c r="C5396" s="67" t="s">
        <v>455</v>
      </c>
      <c r="D5396" s="68" t="s">
        <v>371</v>
      </c>
      <c r="E5396" s="67" t="s">
        <v>372</v>
      </c>
      <c r="F5396" s="68" t="s">
        <v>458</v>
      </c>
      <c r="G5396" s="67" t="s">
        <v>459</v>
      </c>
      <c r="H5396" s="68" t="s">
        <v>363</v>
      </c>
      <c r="I5396" s="69">
        <v>239</v>
      </c>
      <c r="J5396" s="69">
        <v>305</v>
      </c>
      <c r="K5396" s="91"/>
      <c r="L5396" s="91"/>
    </row>
    <row r="5397" spans="2:12" x14ac:dyDescent="0.25">
      <c r="B5397" s="67" t="s">
        <v>454</v>
      </c>
      <c r="C5397" s="67" t="s">
        <v>455</v>
      </c>
      <c r="D5397" s="68" t="s">
        <v>371</v>
      </c>
      <c r="E5397" s="67" t="s">
        <v>372</v>
      </c>
      <c r="F5397" s="68" t="s">
        <v>458</v>
      </c>
      <c r="G5397" s="67" t="s">
        <v>459</v>
      </c>
      <c r="H5397" s="68" t="s">
        <v>364</v>
      </c>
      <c r="I5397" s="69">
        <v>31</v>
      </c>
      <c r="J5397" s="69">
        <v>9</v>
      </c>
      <c r="K5397" s="91"/>
      <c r="L5397" s="91"/>
    </row>
    <row r="5398" spans="2:12" x14ac:dyDescent="0.25">
      <c r="B5398" s="67" t="s">
        <v>454</v>
      </c>
      <c r="C5398" s="67" t="s">
        <v>455</v>
      </c>
      <c r="D5398" s="68" t="s">
        <v>371</v>
      </c>
      <c r="E5398" s="67" t="s">
        <v>372</v>
      </c>
      <c r="F5398" s="68" t="s">
        <v>458</v>
      </c>
      <c r="G5398" s="67" t="s">
        <v>459</v>
      </c>
      <c r="H5398" s="68" t="s">
        <v>362</v>
      </c>
      <c r="I5398" s="69">
        <v>88</v>
      </c>
      <c r="J5398" s="69">
        <v>155</v>
      </c>
      <c r="K5398" s="91"/>
      <c r="L5398" s="91"/>
    </row>
    <row r="5399" spans="2:12" x14ac:dyDescent="0.25">
      <c r="B5399" s="67" t="s">
        <v>454</v>
      </c>
      <c r="C5399" s="67" t="s">
        <v>455</v>
      </c>
      <c r="D5399" s="68" t="s">
        <v>371</v>
      </c>
      <c r="E5399" s="67" t="s">
        <v>372</v>
      </c>
      <c r="F5399" s="68" t="s">
        <v>458</v>
      </c>
      <c r="G5399" s="67" t="s">
        <v>459</v>
      </c>
      <c r="H5399" s="68" t="s">
        <v>363</v>
      </c>
      <c r="I5399" s="69">
        <v>185</v>
      </c>
      <c r="J5399" s="69">
        <v>368</v>
      </c>
      <c r="K5399" s="91"/>
      <c r="L5399" s="91"/>
    </row>
    <row r="5400" spans="2:12" x14ac:dyDescent="0.25">
      <c r="B5400" s="67" t="s">
        <v>454</v>
      </c>
      <c r="C5400" s="67" t="s">
        <v>455</v>
      </c>
      <c r="D5400" s="68" t="s">
        <v>371</v>
      </c>
      <c r="E5400" s="67" t="s">
        <v>372</v>
      </c>
      <c r="F5400" s="68" t="s">
        <v>458</v>
      </c>
      <c r="G5400" s="67" t="s">
        <v>459</v>
      </c>
      <c r="H5400" s="68" t="s">
        <v>364</v>
      </c>
      <c r="I5400" s="69">
        <v>19</v>
      </c>
      <c r="J5400" s="69">
        <v>22</v>
      </c>
      <c r="K5400" s="91"/>
      <c r="L5400" s="91"/>
    </row>
    <row r="5401" spans="2:12" x14ac:dyDescent="0.25">
      <c r="B5401" s="67" t="s">
        <v>454</v>
      </c>
      <c r="C5401" s="67" t="s">
        <v>455</v>
      </c>
      <c r="D5401" s="68" t="s">
        <v>371</v>
      </c>
      <c r="E5401" s="67" t="s">
        <v>372</v>
      </c>
      <c r="F5401" s="68" t="s">
        <v>458</v>
      </c>
      <c r="G5401" s="67" t="s">
        <v>459</v>
      </c>
      <c r="H5401" s="68" t="s">
        <v>362</v>
      </c>
      <c r="I5401" s="69">
        <v>60</v>
      </c>
      <c r="J5401" s="69">
        <v>32</v>
      </c>
      <c r="K5401" s="91"/>
      <c r="L5401" s="91"/>
    </row>
    <row r="5402" spans="2:12" x14ac:dyDescent="0.25">
      <c r="B5402" s="67" t="s">
        <v>454</v>
      </c>
      <c r="C5402" s="67" t="s">
        <v>455</v>
      </c>
      <c r="D5402" s="68" t="s">
        <v>371</v>
      </c>
      <c r="E5402" s="67" t="s">
        <v>372</v>
      </c>
      <c r="F5402" s="68" t="s">
        <v>458</v>
      </c>
      <c r="G5402" s="67" t="s">
        <v>459</v>
      </c>
      <c r="H5402" s="68" t="s">
        <v>363</v>
      </c>
      <c r="I5402" s="69">
        <v>102</v>
      </c>
      <c r="J5402" s="69">
        <v>197</v>
      </c>
      <c r="K5402" s="91"/>
      <c r="L5402" s="91"/>
    </row>
    <row r="5403" spans="2:12" x14ac:dyDescent="0.25">
      <c r="B5403" s="67" t="s">
        <v>454</v>
      </c>
      <c r="C5403" s="67" t="s">
        <v>455</v>
      </c>
      <c r="D5403" s="68" t="s">
        <v>371</v>
      </c>
      <c r="E5403" s="67" t="s">
        <v>372</v>
      </c>
      <c r="F5403" s="68" t="s">
        <v>458</v>
      </c>
      <c r="G5403" s="67" t="s">
        <v>459</v>
      </c>
      <c r="H5403" s="68" t="s">
        <v>364</v>
      </c>
      <c r="I5403" s="69">
        <v>10</v>
      </c>
      <c r="J5403" s="69">
        <v>5</v>
      </c>
      <c r="K5403" s="91"/>
      <c r="L5403" s="91"/>
    </row>
    <row r="5404" spans="2:12" x14ac:dyDescent="0.25">
      <c r="B5404" s="67" t="s">
        <v>454</v>
      </c>
      <c r="C5404" s="67" t="s">
        <v>455</v>
      </c>
      <c r="D5404" s="68" t="s">
        <v>371</v>
      </c>
      <c r="E5404" s="67" t="s">
        <v>372</v>
      </c>
      <c r="F5404" s="68" t="s">
        <v>458</v>
      </c>
      <c r="G5404" s="67" t="s">
        <v>459</v>
      </c>
      <c r="H5404" s="68" t="s">
        <v>362</v>
      </c>
      <c r="I5404" s="69">
        <v>0</v>
      </c>
      <c r="J5404" s="69">
        <v>0</v>
      </c>
      <c r="K5404" s="91"/>
      <c r="L5404" s="91"/>
    </row>
    <row r="5405" spans="2:12" x14ac:dyDescent="0.25">
      <c r="B5405" s="67" t="s">
        <v>454</v>
      </c>
      <c r="C5405" s="67" t="s">
        <v>455</v>
      </c>
      <c r="D5405" s="68" t="s">
        <v>371</v>
      </c>
      <c r="E5405" s="67" t="s">
        <v>372</v>
      </c>
      <c r="F5405" s="68" t="s">
        <v>458</v>
      </c>
      <c r="G5405" s="67" t="s">
        <v>459</v>
      </c>
      <c r="H5405" s="68" t="s">
        <v>363</v>
      </c>
      <c r="I5405" s="69">
        <v>12</v>
      </c>
      <c r="J5405" s="69">
        <v>0</v>
      </c>
      <c r="K5405" s="91"/>
      <c r="L5405" s="91"/>
    </row>
    <row r="5406" spans="2:12" x14ac:dyDescent="0.25">
      <c r="B5406" s="67" t="s">
        <v>454</v>
      </c>
      <c r="C5406" s="67" t="s">
        <v>455</v>
      </c>
      <c r="D5406" s="68" t="s">
        <v>371</v>
      </c>
      <c r="E5406" s="67" t="s">
        <v>372</v>
      </c>
      <c r="F5406" s="68" t="s">
        <v>458</v>
      </c>
      <c r="G5406" s="67" t="s">
        <v>459</v>
      </c>
      <c r="H5406" s="68" t="s">
        <v>362</v>
      </c>
      <c r="I5406" s="69">
        <v>0</v>
      </c>
      <c r="J5406" s="69">
        <v>0</v>
      </c>
      <c r="K5406" s="91"/>
      <c r="L5406" s="91"/>
    </row>
    <row r="5407" spans="2:12" x14ac:dyDescent="0.25">
      <c r="B5407" s="67" t="s">
        <v>454</v>
      </c>
      <c r="C5407" s="67" t="s">
        <v>455</v>
      </c>
      <c r="D5407" s="68" t="s">
        <v>371</v>
      </c>
      <c r="E5407" s="67" t="s">
        <v>372</v>
      </c>
      <c r="F5407" s="68" t="s">
        <v>458</v>
      </c>
      <c r="G5407" s="67" t="s">
        <v>459</v>
      </c>
      <c r="H5407" s="68" t="s">
        <v>363</v>
      </c>
      <c r="I5407" s="69">
        <v>0</v>
      </c>
      <c r="J5407" s="69">
        <v>12</v>
      </c>
      <c r="K5407" s="91"/>
      <c r="L5407" s="91"/>
    </row>
    <row r="5408" spans="2:12" x14ac:dyDescent="0.25">
      <c r="B5408" s="67" t="s">
        <v>454</v>
      </c>
      <c r="C5408" s="67" t="s">
        <v>455</v>
      </c>
      <c r="D5408" s="68" t="s">
        <v>371</v>
      </c>
      <c r="E5408" s="67" t="s">
        <v>372</v>
      </c>
      <c r="F5408" s="68" t="s">
        <v>458</v>
      </c>
      <c r="G5408" s="67" t="s">
        <v>459</v>
      </c>
      <c r="H5408" s="68" t="s">
        <v>364</v>
      </c>
      <c r="I5408" s="69">
        <v>0</v>
      </c>
      <c r="J5408" s="69">
        <v>0</v>
      </c>
      <c r="K5408" s="91"/>
      <c r="L5408" s="91"/>
    </row>
    <row r="5409" spans="2:12" x14ac:dyDescent="0.25">
      <c r="B5409" s="67" t="s">
        <v>454</v>
      </c>
      <c r="C5409" s="67" t="s">
        <v>455</v>
      </c>
      <c r="D5409" s="68" t="s">
        <v>371</v>
      </c>
      <c r="E5409" s="67" t="s">
        <v>372</v>
      </c>
      <c r="F5409" s="68" t="s">
        <v>458</v>
      </c>
      <c r="G5409" s="67" t="s">
        <v>459</v>
      </c>
      <c r="H5409" s="68" t="s">
        <v>362</v>
      </c>
      <c r="I5409" s="69">
        <v>0.309</v>
      </c>
      <c r="J5409" s="69">
        <v>0.20599999999999999</v>
      </c>
      <c r="K5409" s="91"/>
      <c r="L5409" s="91"/>
    </row>
    <row r="5410" spans="2:12" x14ac:dyDescent="0.25">
      <c r="B5410" s="67" t="s">
        <v>454</v>
      </c>
      <c r="C5410" s="67" t="s">
        <v>455</v>
      </c>
      <c r="D5410" s="68" t="s">
        <v>371</v>
      </c>
      <c r="E5410" s="67" t="s">
        <v>372</v>
      </c>
      <c r="F5410" s="68" t="s">
        <v>458</v>
      </c>
      <c r="G5410" s="67" t="s">
        <v>459</v>
      </c>
      <c r="H5410" s="68" t="s">
        <v>363</v>
      </c>
      <c r="I5410" s="69">
        <v>0.39140000000000003</v>
      </c>
      <c r="J5410" s="69">
        <v>0.55620000000000003</v>
      </c>
      <c r="K5410" s="91"/>
      <c r="L5410" s="91"/>
    </row>
    <row r="5411" spans="2:12" x14ac:dyDescent="0.25">
      <c r="B5411" s="67" t="s">
        <v>454</v>
      </c>
      <c r="C5411" s="67" t="s">
        <v>455</v>
      </c>
      <c r="D5411" s="68" t="s">
        <v>371</v>
      </c>
      <c r="E5411" s="67" t="s">
        <v>372</v>
      </c>
      <c r="F5411" s="68" t="s">
        <v>458</v>
      </c>
      <c r="G5411" s="67" t="s">
        <v>459</v>
      </c>
      <c r="H5411" s="68" t="s">
        <v>364</v>
      </c>
      <c r="I5411" s="69">
        <v>0.45319999999999999</v>
      </c>
      <c r="J5411" s="69">
        <v>0.28839999999999999</v>
      </c>
      <c r="K5411" s="91"/>
      <c r="L5411" s="91"/>
    </row>
    <row r="5412" spans="2:12" x14ac:dyDescent="0.25">
      <c r="B5412" s="67" t="s">
        <v>454</v>
      </c>
      <c r="C5412" s="67" t="s">
        <v>455</v>
      </c>
      <c r="D5412" s="68" t="s">
        <v>371</v>
      </c>
      <c r="E5412" s="67" t="s">
        <v>372</v>
      </c>
      <c r="F5412" s="68" t="s">
        <v>458</v>
      </c>
      <c r="G5412" s="67" t="s">
        <v>459</v>
      </c>
      <c r="H5412" s="68" t="s">
        <v>362</v>
      </c>
      <c r="I5412" s="69">
        <v>12</v>
      </c>
      <c r="J5412" s="69">
        <v>44</v>
      </c>
      <c r="K5412" s="91"/>
      <c r="L5412" s="91"/>
    </row>
    <row r="5413" spans="2:12" x14ac:dyDescent="0.25">
      <c r="B5413" s="67" t="s">
        <v>454</v>
      </c>
      <c r="C5413" s="67" t="s">
        <v>455</v>
      </c>
      <c r="D5413" s="68" t="s">
        <v>371</v>
      </c>
      <c r="E5413" s="67" t="s">
        <v>372</v>
      </c>
      <c r="F5413" s="68" t="s">
        <v>458</v>
      </c>
      <c r="G5413" s="67" t="s">
        <v>459</v>
      </c>
      <c r="H5413" s="68" t="s">
        <v>363</v>
      </c>
      <c r="I5413" s="69">
        <v>8</v>
      </c>
      <c r="J5413" s="69">
        <v>92</v>
      </c>
      <c r="K5413" s="91"/>
      <c r="L5413" s="91"/>
    </row>
    <row r="5414" spans="2:12" x14ac:dyDescent="0.25">
      <c r="B5414" s="67" t="s">
        <v>454</v>
      </c>
      <c r="C5414" s="67" t="s">
        <v>455</v>
      </c>
      <c r="D5414" s="68" t="s">
        <v>371</v>
      </c>
      <c r="E5414" s="67" t="s">
        <v>372</v>
      </c>
      <c r="F5414" s="68" t="s">
        <v>458</v>
      </c>
      <c r="G5414" s="67" t="s">
        <v>459</v>
      </c>
      <c r="H5414" s="68" t="s">
        <v>364</v>
      </c>
      <c r="I5414" s="69">
        <v>13</v>
      </c>
      <c r="J5414" s="69">
        <v>14</v>
      </c>
      <c r="K5414" s="91"/>
      <c r="L5414" s="91"/>
    </row>
    <row r="5415" spans="2:12" x14ac:dyDescent="0.25">
      <c r="B5415" s="67" t="s">
        <v>454</v>
      </c>
      <c r="C5415" s="67" t="s">
        <v>455</v>
      </c>
      <c r="D5415" s="68" t="s">
        <v>371</v>
      </c>
      <c r="E5415" s="67" t="s">
        <v>372</v>
      </c>
      <c r="F5415" s="68" t="s">
        <v>458</v>
      </c>
      <c r="G5415" s="67" t="s">
        <v>459</v>
      </c>
      <c r="H5415" s="68" t="s">
        <v>362</v>
      </c>
      <c r="I5415" s="69">
        <v>20</v>
      </c>
      <c r="J5415" s="69">
        <v>20</v>
      </c>
      <c r="K5415" s="91"/>
      <c r="L5415" s="91"/>
    </row>
    <row r="5416" spans="2:12" x14ac:dyDescent="0.25">
      <c r="B5416" s="67" t="s">
        <v>454</v>
      </c>
      <c r="C5416" s="67" t="s">
        <v>455</v>
      </c>
      <c r="D5416" s="68" t="s">
        <v>371</v>
      </c>
      <c r="E5416" s="67" t="s">
        <v>372</v>
      </c>
      <c r="F5416" s="68" t="s">
        <v>458</v>
      </c>
      <c r="G5416" s="67" t="s">
        <v>459</v>
      </c>
      <c r="H5416" s="68" t="s">
        <v>363</v>
      </c>
      <c r="I5416" s="69">
        <v>51</v>
      </c>
      <c r="J5416" s="69">
        <v>75</v>
      </c>
      <c r="K5416" s="91"/>
      <c r="L5416" s="91"/>
    </row>
    <row r="5417" spans="2:12" x14ac:dyDescent="0.25">
      <c r="B5417" s="67" t="s">
        <v>454</v>
      </c>
      <c r="C5417" s="67" t="s">
        <v>455</v>
      </c>
      <c r="D5417" s="68" t="s">
        <v>371</v>
      </c>
      <c r="E5417" s="67" t="s">
        <v>372</v>
      </c>
      <c r="F5417" s="68" t="s">
        <v>458</v>
      </c>
      <c r="G5417" s="67" t="s">
        <v>459</v>
      </c>
      <c r="H5417" s="68" t="s">
        <v>364</v>
      </c>
      <c r="I5417" s="69">
        <v>0</v>
      </c>
      <c r="J5417" s="69">
        <v>0</v>
      </c>
      <c r="K5417" s="91"/>
      <c r="L5417" s="91"/>
    </row>
    <row r="5418" spans="2:12" x14ac:dyDescent="0.25">
      <c r="B5418" s="67" t="s">
        <v>454</v>
      </c>
      <c r="C5418" s="67" t="s">
        <v>455</v>
      </c>
      <c r="D5418" s="68" t="s">
        <v>371</v>
      </c>
      <c r="E5418" s="67" t="s">
        <v>372</v>
      </c>
      <c r="F5418" s="68" t="s">
        <v>458</v>
      </c>
      <c r="G5418" s="67" t="s">
        <v>459</v>
      </c>
      <c r="H5418" s="68" t="s">
        <v>362</v>
      </c>
      <c r="I5418" s="69">
        <v>0</v>
      </c>
      <c r="J5418" s="69">
        <v>0</v>
      </c>
      <c r="K5418" s="91"/>
      <c r="L5418" s="91"/>
    </row>
    <row r="5419" spans="2:12" x14ac:dyDescent="0.25">
      <c r="B5419" s="67" t="s">
        <v>454</v>
      </c>
      <c r="C5419" s="67" t="s">
        <v>455</v>
      </c>
      <c r="D5419" s="68" t="s">
        <v>371</v>
      </c>
      <c r="E5419" s="67" t="s">
        <v>372</v>
      </c>
      <c r="F5419" s="68" t="s">
        <v>458</v>
      </c>
      <c r="G5419" s="67" t="s">
        <v>459</v>
      </c>
      <c r="H5419" s="68" t="s">
        <v>363</v>
      </c>
      <c r="I5419" s="69">
        <v>0</v>
      </c>
      <c r="J5419" s="69">
        <v>0</v>
      </c>
      <c r="K5419" s="91"/>
      <c r="L5419" s="91"/>
    </row>
    <row r="5420" spans="2:12" x14ac:dyDescent="0.25">
      <c r="B5420" s="67" t="s">
        <v>454</v>
      </c>
      <c r="C5420" s="67" t="s">
        <v>455</v>
      </c>
      <c r="D5420" s="68" t="s">
        <v>371</v>
      </c>
      <c r="E5420" s="67" t="s">
        <v>372</v>
      </c>
      <c r="F5420" s="68" t="s">
        <v>458</v>
      </c>
      <c r="G5420" s="67" t="s">
        <v>459</v>
      </c>
      <c r="H5420" s="68" t="s">
        <v>364</v>
      </c>
      <c r="I5420" s="69">
        <v>0</v>
      </c>
      <c r="J5420" s="69">
        <v>0</v>
      </c>
      <c r="K5420" s="91"/>
      <c r="L5420" s="91"/>
    </row>
    <row r="5421" spans="2:12" x14ac:dyDescent="0.25">
      <c r="B5421" s="67" t="s">
        <v>454</v>
      </c>
      <c r="C5421" s="67" t="s">
        <v>455</v>
      </c>
      <c r="D5421" s="68" t="s">
        <v>371</v>
      </c>
      <c r="E5421" s="67" t="s">
        <v>372</v>
      </c>
      <c r="F5421" s="68" t="s">
        <v>458</v>
      </c>
      <c r="G5421" s="67" t="s">
        <v>459</v>
      </c>
      <c r="H5421" s="68" t="s">
        <v>362</v>
      </c>
      <c r="I5421" s="69">
        <v>20</v>
      </c>
      <c r="J5421" s="69">
        <v>30</v>
      </c>
      <c r="K5421" s="91"/>
      <c r="L5421" s="91"/>
    </row>
    <row r="5422" spans="2:12" x14ac:dyDescent="0.25">
      <c r="B5422" s="67" t="s">
        <v>454</v>
      </c>
      <c r="C5422" s="67" t="s">
        <v>455</v>
      </c>
      <c r="D5422" s="68" t="s">
        <v>371</v>
      </c>
      <c r="E5422" s="67" t="s">
        <v>372</v>
      </c>
      <c r="F5422" s="68" t="s">
        <v>458</v>
      </c>
      <c r="G5422" s="67" t="s">
        <v>459</v>
      </c>
      <c r="H5422" s="68" t="s">
        <v>363</v>
      </c>
      <c r="I5422" s="69">
        <v>68</v>
      </c>
      <c r="J5422" s="69">
        <v>126</v>
      </c>
      <c r="K5422" s="91"/>
      <c r="L5422" s="91"/>
    </row>
    <row r="5423" spans="2:12" x14ac:dyDescent="0.25">
      <c r="B5423" s="67" t="s">
        <v>454</v>
      </c>
      <c r="C5423" s="67" t="s">
        <v>455</v>
      </c>
      <c r="D5423" s="68" t="s">
        <v>371</v>
      </c>
      <c r="E5423" s="67" t="s">
        <v>372</v>
      </c>
      <c r="F5423" s="68" t="s">
        <v>458</v>
      </c>
      <c r="G5423" s="67" t="s">
        <v>459</v>
      </c>
      <c r="H5423" s="68" t="s">
        <v>362</v>
      </c>
      <c r="I5423" s="69">
        <v>10</v>
      </c>
      <c r="J5423" s="69">
        <v>0</v>
      </c>
      <c r="K5423" s="91"/>
      <c r="L5423" s="91"/>
    </row>
    <row r="5424" spans="2:12" x14ac:dyDescent="0.25">
      <c r="B5424" s="67" t="s">
        <v>454</v>
      </c>
      <c r="C5424" s="67" t="s">
        <v>455</v>
      </c>
      <c r="D5424" s="68" t="s">
        <v>371</v>
      </c>
      <c r="E5424" s="67" t="s">
        <v>372</v>
      </c>
      <c r="F5424" s="68" t="s">
        <v>458</v>
      </c>
      <c r="G5424" s="67" t="s">
        <v>459</v>
      </c>
      <c r="H5424" s="68" t="s">
        <v>363</v>
      </c>
      <c r="I5424" s="69">
        <v>0</v>
      </c>
      <c r="J5424" s="69">
        <v>1</v>
      </c>
      <c r="K5424" s="91"/>
      <c r="L5424" s="91"/>
    </row>
    <row r="5425" spans="2:12" x14ac:dyDescent="0.25">
      <c r="B5425" s="67" t="s">
        <v>454</v>
      </c>
      <c r="C5425" s="67" t="s">
        <v>455</v>
      </c>
      <c r="D5425" s="68" t="s">
        <v>371</v>
      </c>
      <c r="E5425" s="67" t="s">
        <v>372</v>
      </c>
      <c r="F5425" s="68" t="s">
        <v>458</v>
      </c>
      <c r="G5425" s="67" t="s">
        <v>459</v>
      </c>
      <c r="H5425" s="68" t="s">
        <v>364</v>
      </c>
      <c r="I5425" s="69">
        <v>0</v>
      </c>
      <c r="J5425" s="69">
        <v>0</v>
      </c>
      <c r="K5425" s="91"/>
      <c r="L5425" s="91"/>
    </row>
    <row r="5426" spans="2:12" x14ac:dyDescent="0.25">
      <c r="B5426" s="67" t="s">
        <v>454</v>
      </c>
      <c r="C5426" s="67" t="s">
        <v>455</v>
      </c>
      <c r="D5426" s="68" t="s">
        <v>371</v>
      </c>
      <c r="E5426" s="67" t="s">
        <v>372</v>
      </c>
      <c r="F5426" s="68" t="s">
        <v>458</v>
      </c>
      <c r="G5426" s="67" t="s">
        <v>459</v>
      </c>
      <c r="H5426" s="68" t="s">
        <v>363</v>
      </c>
      <c r="I5426" s="69">
        <v>3</v>
      </c>
      <c r="J5426" s="69">
        <v>0</v>
      </c>
      <c r="K5426" s="91"/>
      <c r="L5426" s="91"/>
    </row>
    <row r="5427" spans="2:12" x14ac:dyDescent="0.25">
      <c r="B5427" s="67" t="s">
        <v>454</v>
      </c>
      <c r="C5427" s="67" t="s">
        <v>455</v>
      </c>
      <c r="D5427" s="68" t="s">
        <v>371</v>
      </c>
      <c r="E5427" s="67" t="s">
        <v>372</v>
      </c>
      <c r="F5427" s="68" t="s">
        <v>458</v>
      </c>
      <c r="G5427" s="67" t="s">
        <v>459</v>
      </c>
      <c r="H5427" s="68" t="s">
        <v>362</v>
      </c>
      <c r="I5427" s="69">
        <v>0</v>
      </c>
      <c r="J5427" s="69">
        <v>0</v>
      </c>
      <c r="K5427" s="91"/>
      <c r="L5427" s="91"/>
    </row>
    <row r="5428" spans="2:12" x14ac:dyDescent="0.25">
      <c r="B5428" s="67" t="s">
        <v>454</v>
      </c>
      <c r="C5428" s="67" t="s">
        <v>455</v>
      </c>
      <c r="D5428" s="68" t="s">
        <v>371</v>
      </c>
      <c r="E5428" s="67" t="s">
        <v>372</v>
      </c>
      <c r="F5428" s="68" t="s">
        <v>458</v>
      </c>
      <c r="G5428" s="67" t="s">
        <v>459</v>
      </c>
      <c r="H5428" s="68" t="s">
        <v>363</v>
      </c>
      <c r="I5428" s="69">
        <v>0</v>
      </c>
      <c r="J5428" s="69">
        <v>0</v>
      </c>
      <c r="K5428" s="91"/>
      <c r="L5428" s="91"/>
    </row>
    <row r="5429" spans="2:12" x14ac:dyDescent="0.25">
      <c r="B5429" s="67" t="s">
        <v>454</v>
      </c>
      <c r="C5429" s="67" t="s">
        <v>455</v>
      </c>
      <c r="D5429" s="68" t="s">
        <v>371</v>
      </c>
      <c r="E5429" s="67" t="s">
        <v>372</v>
      </c>
      <c r="F5429" s="68" t="s">
        <v>458</v>
      </c>
      <c r="G5429" s="67" t="s">
        <v>459</v>
      </c>
      <c r="H5429" s="68" t="s">
        <v>364</v>
      </c>
      <c r="I5429" s="69">
        <v>0</v>
      </c>
      <c r="J5429" s="69">
        <v>0</v>
      </c>
      <c r="K5429" s="91"/>
      <c r="L5429" s="91"/>
    </row>
    <row r="5430" spans="2:12" x14ac:dyDescent="0.25">
      <c r="B5430" s="67" t="s">
        <v>454</v>
      </c>
      <c r="C5430" s="67" t="s">
        <v>455</v>
      </c>
      <c r="D5430" s="68" t="s">
        <v>371</v>
      </c>
      <c r="E5430" s="67" t="s">
        <v>372</v>
      </c>
      <c r="F5430" s="68" t="s">
        <v>458</v>
      </c>
      <c r="G5430" s="67" t="s">
        <v>459</v>
      </c>
      <c r="H5430" s="68" t="s">
        <v>362</v>
      </c>
      <c r="I5430" s="69">
        <v>14</v>
      </c>
      <c r="J5430" s="69">
        <v>82</v>
      </c>
      <c r="K5430" s="91"/>
      <c r="L5430" s="91"/>
    </row>
    <row r="5431" spans="2:12" x14ac:dyDescent="0.25">
      <c r="B5431" s="67" t="s">
        <v>454</v>
      </c>
      <c r="C5431" s="67" t="s">
        <v>455</v>
      </c>
      <c r="D5431" s="68" t="s">
        <v>371</v>
      </c>
      <c r="E5431" s="67" t="s">
        <v>372</v>
      </c>
      <c r="F5431" s="68" t="s">
        <v>458</v>
      </c>
      <c r="G5431" s="67" t="s">
        <v>459</v>
      </c>
      <c r="H5431" s="68" t="s">
        <v>363</v>
      </c>
      <c r="I5431" s="69">
        <v>30</v>
      </c>
      <c r="J5431" s="69">
        <v>49</v>
      </c>
      <c r="K5431" s="91"/>
      <c r="L5431" s="91"/>
    </row>
    <row r="5432" spans="2:12" x14ac:dyDescent="0.25">
      <c r="B5432" s="67" t="s">
        <v>454</v>
      </c>
      <c r="C5432" s="67" t="s">
        <v>455</v>
      </c>
      <c r="D5432" s="68" t="s">
        <v>371</v>
      </c>
      <c r="E5432" s="67" t="s">
        <v>372</v>
      </c>
      <c r="F5432" s="68" t="s">
        <v>458</v>
      </c>
      <c r="G5432" s="67" t="s">
        <v>459</v>
      </c>
      <c r="H5432" s="68" t="s">
        <v>364</v>
      </c>
      <c r="I5432" s="69">
        <v>20</v>
      </c>
      <c r="J5432" s="69">
        <v>20</v>
      </c>
      <c r="K5432" s="91"/>
      <c r="L5432" s="91"/>
    </row>
    <row r="5433" spans="2:12" x14ac:dyDescent="0.25">
      <c r="B5433" s="67" t="s">
        <v>454</v>
      </c>
      <c r="C5433" s="67" t="s">
        <v>455</v>
      </c>
      <c r="D5433" s="68" t="s">
        <v>371</v>
      </c>
      <c r="E5433" s="67" t="s">
        <v>372</v>
      </c>
      <c r="F5433" s="68" t="s">
        <v>458</v>
      </c>
      <c r="G5433" s="67" t="s">
        <v>459</v>
      </c>
      <c r="H5433" s="68" t="s">
        <v>362</v>
      </c>
      <c r="I5433" s="69">
        <v>16</v>
      </c>
      <c r="J5433" s="69">
        <v>25</v>
      </c>
      <c r="K5433" s="91"/>
      <c r="L5433" s="91"/>
    </row>
    <row r="5434" spans="2:12" x14ac:dyDescent="0.25">
      <c r="B5434" s="67" t="s">
        <v>454</v>
      </c>
      <c r="C5434" s="67" t="s">
        <v>455</v>
      </c>
      <c r="D5434" s="68" t="s">
        <v>371</v>
      </c>
      <c r="E5434" s="67" t="s">
        <v>372</v>
      </c>
      <c r="F5434" s="68" t="s">
        <v>458</v>
      </c>
      <c r="G5434" s="67" t="s">
        <v>459</v>
      </c>
      <c r="H5434" s="68" t="s">
        <v>363</v>
      </c>
      <c r="I5434" s="69">
        <v>61</v>
      </c>
      <c r="J5434" s="69">
        <v>51</v>
      </c>
      <c r="K5434" s="91"/>
      <c r="L5434" s="91"/>
    </row>
    <row r="5435" spans="2:12" x14ac:dyDescent="0.25">
      <c r="B5435" s="67" t="s">
        <v>454</v>
      </c>
      <c r="C5435" s="67" t="s">
        <v>455</v>
      </c>
      <c r="D5435" s="68" t="s">
        <v>371</v>
      </c>
      <c r="E5435" s="67" t="s">
        <v>372</v>
      </c>
      <c r="F5435" s="68" t="s">
        <v>458</v>
      </c>
      <c r="G5435" s="67" t="s">
        <v>459</v>
      </c>
      <c r="H5435" s="68" t="s">
        <v>362</v>
      </c>
      <c r="I5435" s="69">
        <v>26</v>
      </c>
      <c r="J5435" s="69">
        <v>17</v>
      </c>
      <c r="K5435" s="91"/>
      <c r="L5435" s="91"/>
    </row>
    <row r="5436" spans="2:12" x14ac:dyDescent="0.25">
      <c r="B5436" s="67" t="s">
        <v>454</v>
      </c>
      <c r="C5436" s="67" t="s">
        <v>455</v>
      </c>
      <c r="D5436" s="68" t="s">
        <v>371</v>
      </c>
      <c r="E5436" s="67" t="s">
        <v>372</v>
      </c>
      <c r="F5436" s="68" t="s">
        <v>458</v>
      </c>
      <c r="G5436" s="67" t="s">
        <v>459</v>
      </c>
      <c r="H5436" s="68" t="s">
        <v>363</v>
      </c>
      <c r="I5436" s="69">
        <v>34</v>
      </c>
      <c r="J5436" s="69">
        <v>27</v>
      </c>
      <c r="K5436" s="91"/>
      <c r="L5436" s="91"/>
    </row>
    <row r="5437" spans="2:12" x14ac:dyDescent="0.25">
      <c r="B5437" s="67" t="s">
        <v>454</v>
      </c>
      <c r="C5437" s="67" t="s">
        <v>455</v>
      </c>
      <c r="D5437" s="68" t="s">
        <v>371</v>
      </c>
      <c r="E5437" s="67" t="s">
        <v>372</v>
      </c>
      <c r="F5437" s="68" t="s">
        <v>458</v>
      </c>
      <c r="G5437" s="67" t="s">
        <v>459</v>
      </c>
      <c r="H5437" s="68" t="s">
        <v>364</v>
      </c>
      <c r="I5437" s="69">
        <v>8</v>
      </c>
      <c r="J5437" s="69">
        <v>0</v>
      </c>
      <c r="K5437" s="91"/>
      <c r="L5437" s="91"/>
    </row>
    <row r="5438" spans="2:12" x14ac:dyDescent="0.25">
      <c r="B5438" s="67" t="s">
        <v>454</v>
      </c>
      <c r="C5438" s="67" t="s">
        <v>455</v>
      </c>
      <c r="D5438" s="68" t="s">
        <v>371</v>
      </c>
      <c r="E5438" s="67" t="s">
        <v>372</v>
      </c>
      <c r="F5438" s="68" t="s">
        <v>458</v>
      </c>
      <c r="G5438" s="67" t="s">
        <v>459</v>
      </c>
      <c r="H5438" s="68" t="s">
        <v>362</v>
      </c>
      <c r="I5438" s="69">
        <v>0</v>
      </c>
      <c r="J5438" s="69">
        <v>0</v>
      </c>
      <c r="K5438" s="91"/>
      <c r="L5438" s="91"/>
    </row>
    <row r="5439" spans="2:12" x14ac:dyDescent="0.25">
      <c r="B5439" s="67" t="s">
        <v>454</v>
      </c>
      <c r="C5439" s="67" t="s">
        <v>455</v>
      </c>
      <c r="D5439" s="68" t="s">
        <v>371</v>
      </c>
      <c r="E5439" s="67" t="s">
        <v>372</v>
      </c>
      <c r="F5439" s="68" t="s">
        <v>458</v>
      </c>
      <c r="G5439" s="67" t="s">
        <v>459</v>
      </c>
      <c r="H5439" s="68" t="s">
        <v>363</v>
      </c>
      <c r="I5439" s="69">
        <v>0</v>
      </c>
      <c r="J5439" s="69">
        <v>0</v>
      </c>
      <c r="K5439" s="91"/>
      <c r="L5439" s="91"/>
    </row>
    <row r="5440" spans="2:12" x14ac:dyDescent="0.25">
      <c r="B5440" s="67" t="s">
        <v>454</v>
      </c>
      <c r="C5440" s="67" t="s">
        <v>455</v>
      </c>
      <c r="D5440" s="68" t="s">
        <v>371</v>
      </c>
      <c r="E5440" s="67" t="s">
        <v>372</v>
      </c>
      <c r="F5440" s="68" t="s">
        <v>458</v>
      </c>
      <c r="G5440" s="67" t="s">
        <v>459</v>
      </c>
      <c r="H5440" s="68" t="s">
        <v>364</v>
      </c>
      <c r="I5440" s="69">
        <v>0</v>
      </c>
      <c r="J5440" s="69">
        <v>0</v>
      </c>
      <c r="K5440" s="91"/>
      <c r="L5440" s="91"/>
    </row>
    <row r="5441" spans="2:12" x14ac:dyDescent="0.25">
      <c r="B5441" s="67" t="s">
        <v>454</v>
      </c>
      <c r="C5441" s="67" t="s">
        <v>455</v>
      </c>
      <c r="D5441" s="68" t="s">
        <v>371</v>
      </c>
      <c r="E5441" s="67" t="s">
        <v>372</v>
      </c>
      <c r="F5441" s="68" t="s">
        <v>458</v>
      </c>
      <c r="G5441" s="67" t="s">
        <v>459</v>
      </c>
      <c r="H5441" s="68" t="s">
        <v>362</v>
      </c>
      <c r="I5441" s="69">
        <v>0</v>
      </c>
      <c r="J5441" s="69">
        <v>0</v>
      </c>
      <c r="K5441" s="91"/>
      <c r="L5441" s="91"/>
    </row>
    <row r="5442" spans="2:12" x14ac:dyDescent="0.25">
      <c r="B5442" s="67" t="s">
        <v>454</v>
      </c>
      <c r="C5442" s="67" t="s">
        <v>455</v>
      </c>
      <c r="D5442" s="68" t="s">
        <v>371</v>
      </c>
      <c r="E5442" s="67" t="s">
        <v>372</v>
      </c>
      <c r="F5442" s="68" t="s">
        <v>458</v>
      </c>
      <c r="G5442" s="67" t="s">
        <v>459</v>
      </c>
      <c r="H5442" s="68" t="s">
        <v>363</v>
      </c>
      <c r="I5442" s="69">
        <v>0</v>
      </c>
      <c r="J5442" s="69">
        <v>0</v>
      </c>
      <c r="K5442" s="91"/>
      <c r="L5442" s="91"/>
    </row>
    <row r="5443" spans="2:12" x14ac:dyDescent="0.25">
      <c r="B5443" s="67" t="s">
        <v>454</v>
      </c>
      <c r="C5443" s="67" t="s">
        <v>455</v>
      </c>
      <c r="D5443" s="68" t="s">
        <v>371</v>
      </c>
      <c r="E5443" s="67" t="s">
        <v>372</v>
      </c>
      <c r="F5443" s="68" t="s">
        <v>458</v>
      </c>
      <c r="G5443" s="67" t="s">
        <v>459</v>
      </c>
      <c r="H5443" s="68" t="s">
        <v>364</v>
      </c>
      <c r="I5443" s="69">
        <v>0</v>
      </c>
      <c r="J5443" s="69">
        <v>0</v>
      </c>
      <c r="K5443" s="91"/>
      <c r="L5443" s="91"/>
    </row>
    <row r="5444" spans="2:12" x14ac:dyDescent="0.25">
      <c r="B5444" s="67" t="s">
        <v>454</v>
      </c>
      <c r="C5444" s="67" t="s">
        <v>455</v>
      </c>
      <c r="D5444" s="68" t="s">
        <v>371</v>
      </c>
      <c r="E5444" s="67" t="s">
        <v>372</v>
      </c>
      <c r="F5444" s="68" t="s">
        <v>458</v>
      </c>
      <c r="G5444" s="67" t="s">
        <v>459</v>
      </c>
      <c r="H5444" s="68" t="s">
        <v>362</v>
      </c>
      <c r="I5444" s="69">
        <v>71</v>
      </c>
      <c r="J5444" s="69">
        <v>46</v>
      </c>
      <c r="K5444" s="91"/>
      <c r="L5444" s="91"/>
    </row>
    <row r="5445" spans="2:12" x14ac:dyDescent="0.25">
      <c r="B5445" s="67" t="s">
        <v>454</v>
      </c>
      <c r="C5445" s="67" t="s">
        <v>455</v>
      </c>
      <c r="D5445" s="68" t="s">
        <v>371</v>
      </c>
      <c r="E5445" s="67" t="s">
        <v>372</v>
      </c>
      <c r="F5445" s="68" t="s">
        <v>458</v>
      </c>
      <c r="G5445" s="67" t="s">
        <v>459</v>
      </c>
      <c r="H5445" s="68" t="s">
        <v>363</v>
      </c>
      <c r="I5445" s="69">
        <v>149</v>
      </c>
      <c r="J5445" s="69">
        <v>156</v>
      </c>
      <c r="K5445" s="91"/>
      <c r="L5445" s="91"/>
    </row>
    <row r="5446" spans="2:12" x14ac:dyDescent="0.25">
      <c r="B5446" s="67" t="s">
        <v>454</v>
      </c>
      <c r="C5446" s="67" t="s">
        <v>455</v>
      </c>
      <c r="D5446" s="68" t="s">
        <v>371</v>
      </c>
      <c r="E5446" s="67" t="s">
        <v>372</v>
      </c>
      <c r="F5446" s="68" t="s">
        <v>458</v>
      </c>
      <c r="G5446" s="67" t="s">
        <v>459</v>
      </c>
      <c r="H5446" s="68" t="s">
        <v>364</v>
      </c>
      <c r="I5446" s="69">
        <v>0</v>
      </c>
      <c r="J5446" s="69">
        <v>0</v>
      </c>
      <c r="K5446" s="91"/>
      <c r="L5446" s="91"/>
    </row>
    <row r="5447" spans="2:12" x14ac:dyDescent="0.25">
      <c r="B5447" s="67" t="s">
        <v>454</v>
      </c>
      <c r="C5447" s="67" t="s">
        <v>455</v>
      </c>
      <c r="D5447" s="68" t="s">
        <v>371</v>
      </c>
      <c r="E5447" s="67" t="s">
        <v>372</v>
      </c>
      <c r="F5447" s="68" t="s">
        <v>458</v>
      </c>
      <c r="G5447" s="67" t="s">
        <v>459</v>
      </c>
      <c r="H5447" s="68" t="s">
        <v>362</v>
      </c>
      <c r="I5447" s="69">
        <v>38</v>
      </c>
      <c r="J5447" s="69">
        <v>33</v>
      </c>
      <c r="K5447" s="91"/>
      <c r="L5447" s="91"/>
    </row>
    <row r="5448" spans="2:12" x14ac:dyDescent="0.25">
      <c r="B5448" s="67" t="s">
        <v>454</v>
      </c>
      <c r="C5448" s="67" t="s">
        <v>455</v>
      </c>
      <c r="D5448" s="68" t="s">
        <v>371</v>
      </c>
      <c r="E5448" s="67" t="s">
        <v>372</v>
      </c>
      <c r="F5448" s="68" t="s">
        <v>458</v>
      </c>
      <c r="G5448" s="67" t="s">
        <v>459</v>
      </c>
      <c r="H5448" s="68" t="s">
        <v>363</v>
      </c>
      <c r="I5448" s="69">
        <v>83</v>
      </c>
      <c r="J5448" s="69">
        <v>113</v>
      </c>
      <c r="K5448" s="91"/>
      <c r="L5448" s="91"/>
    </row>
    <row r="5449" spans="2:12" x14ac:dyDescent="0.25">
      <c r="B5449" s="67" t="s">
        <v>454</v>
      </c>
      <c r="C5449" s="67" t="s">
        <v>455</v>
      </c>
      <c r="D5449" s="68" t="s">
        <v>371</v>
      </c>
      <c r="E5449" s="67" t="s">
        <v>372</v>
      </c>
      <c r="F5449" s="68" t="s">
        <v>458</v>
      </c>
      <c r="G5449" s="67" t="s">
        <v>459</v>
      </c>
      <c r="H5449" s="68" t="s">
        <v>364</v>
      </c>
      <c r="I5449" s="69">
        <v>18</v>
      </c>
      <c r="J5449" s="69">
        <v>18</v>
      </c>
      <c r="K5449" s="91"/>
      <c r="L5449" s="91"/>
    </row>
    <row r="5450" spans="2:12" x14ac:dyDescent="0.25">
      <c r="B5450" s="67" t="s">
        <v>454</v>
      </c>
      <c r="C5450" s="67" t="s">
        <v>455</v>
      </c>
      <c r="D5450" s="68" t="s">
        <v>371</v>
      </c>
      <c r="E5450" s="67" t="s">
        <v>372</v>
      </c>
      <c r="F5450" s="68" t="s">
        <v>458</v>
      </c>
      <c r="G5450" s="67" t="s">
        <v>459</v>
      </c>
      <c r="H5450" s="68" t="s">
        <v>362</v>
      </c>
      <c r="I5450" s="69">
        <v>47</v>
      </c>
      <c r="J5450" s="69">
        <v>70</v>
      </c>
      <c r="K5450" s="91"/>
      <c r="L5450" s="91"/>
    </row>
    <row r="5451" spans="2:12" x14ac:dyDescent="0.25">
      <c r="B5451" s="67" t="s">
        <v>454</v>
      </c>
      <c r="C5451" s="67" t="s">
        <v>455</v>
      </c>
      <c r="D5451" s="68" t="s">
        <v>371</v>
      </c>
      <c r="E5451" s="67" t="s">
        <v>372</v>
      </c>
      <c r="F5451" s="68" t="s">
        <v>458</v>
      </c>
      <c r="G5451" s="67" t="s">
        <v>459</v>
      </c>
      <c r="H5451" s="68" t="s">
        <v>363</v>
      </c>
      <c r="I5451" s="69">
        <v>65</v>
      </c>
      <c r="J5451" s="69">
        <v>129</v>
      </c>
      <c r="K5451" s="91"/>
      <c r="L5451" s="91"/>
    </row>
    <row r="5452" spans="2:12" x14ac:dyDescent="0.25">
      <c r="B5452" s="67" t="s">
        <v>454</v>
      </c>
      <c r="C5452" s="67" t="s">
        <v>455</v>
      </c>
      <c r="D5452" s="68" t="s">
        <v>371</v>
      </c>
      <c r="E5452" s="67" t="s">
        <v>372</v>
      </c>
      <c r="F5452" s="68" t="s">
        <v>458</v>
      </c>
      <c r="G5452" s="67" t="s">
        <v>459</v>
      </c>
      <c r="H5452" s="68" t="s">
        <v>364</v>
      </c>
      <c r="I5452" s="69">
        <v>11</v>
      </c>
      <c r="J5452" s="69">
        <v>59</v>
      </c>
      <c r="K5452" s="91"/>
      <c r="L5452" s="91"/>
    </row>
    <row r="5453" spans="2:12" x14ac:dyDescent="0.25">
      <c r="B5453" s="67" t="s">
        <v>454</v>
      </c>
      <c r="C5453" s="67" t="s">
        <v>455</v>
      </c>
      <c r="D5453" s="68" t="s">
        <v>371</v>
      </c>
      <c r="E5453" s="67" t="s">
        <v>372</v>
      </c>
      <c r="F5453" s="68" t="s">
        <v>458</v>
      </c>
      <c r="G5453" s="67" t="s">
        <v>459</v>
      </c>
      <c r="H5453" s="68" t="s">
        <v>362</v>
      </c>
      <c r="I5453" s="69">
        <v>89</v>
      </c>
      <c r="J5453" s="69">
        <v>40</v>
      </c>
      <c r="K5453" s="91"/>
      <c r="L5453" s="91"/>
    </row>
    <row r="5454" spans="2:12" x14ac:dyDescent="0.25">
      <c r="B5454" s="67" t="s">
        <v>454</v>
      </c>
      <c r="C5454" s="67" t="s">
        <v>455</v>
      </c>
      <c r="D5454" s="68" t="s">
        <v>371</v>
      </c>
      <c r="E5454" s="67" t="s">
        <v>372</v>
      </c>
      <c r="F5454" s="68" t="s">
        <v>458</v>
      </c>
      <c r="G5454" s="67" t="s">
        <v>459</v>
      </c>
      <c r="H5454" s="68" t="s">
        <v>363</v>
      </c>
      <c r="I5454" s="69">
        <v>144</v>
      </c>
      <c r="J5454" s="69">
        <v>186</v>
      </c>
      <c r="K5454" s="91"/>
      <c r="L5454" s="91"/>
    </row>
    <row r="5455" spans="2:12" x14ac:dyDescent="0.25">
      <c r="B5455" s="67" t="s">
        <v>454</v>
      </c>
      <c r="C5455" s="67" t="s">
        <v>455</v>
      </c>
      <c r="D5455" s="68" t="s">
        <v>371</v>
      </c>
      <c r="E5455" s="67" t="s">
        <v>372</v>
      </c>
      <c r="F5455" s="68" t="s">
        <v>458</v>
      </c>
      <c r="G5455" s="67" t="s">
        <v>459</v>
      </c>
      <c r="H5455" s="68" t="s">
        <v>364</v>
      </c>
      <c r="I5455" s="69">
        <v>52</v>
      </c>
      <c r="J5455" s="69">
        <v>52</v>
      </c>
      <c r="K5455" s="91"/>
      <c r="L5455" s="91"/>
    </row>
    <row r="5456" spans="2:12" x14ac:dyDescent="0.25">
      <c r="B5456" s="67" t="s">
        <v>454</v>
      </c>
      <c r="C5456" s="67" t="s">
        <v>455</v>
      </c>
      <c r="D5456" s="68" t="s">
        <v>371</v>
      </c>
      <c r="E5456" s="67" t="s">
        <v>372</v>
      </c>
      <c r="F5456" s="68" t="s">
        <v>458</v>
      </c>
      <c r="G5456" s="67" t="s">
        <v>459</v>
      </c>
      <c r="H5456" s="68" t="s">
        <v>362</v>
      </c>
      <c r="I5456" s="69">
        <v>10</v>
      </c>
      <c r="J5456" s="69">
        <v>53</v>
      </c>
      <c r="K5456" s="91"/>
      <c r="L5456" s="91"/>
    </row>
    <row r="5457" spans="2:12" x14ac:dyDescent="0.25">
      <c r="B5457" s="67" t="s">
        <v>454</v>
      </c>
      <c r="C5457" s="67" t="s">
        <v>455</v>
      </c>
      <c r="D5457" s="68" t="s">
        <v>371</v>
      </c>
      <c r="E5457" s="67" t="s">
        <v>372</v>
      </c>
      <c r="F5457" s="68" t="s">
        <v>458</v>
      </c>
      <c r="G5457" s="67" t="s">
        <v>459</v>
      </c>
      <c r="H5457" s="68" t="s">
        <v>363</v>
      </c>
      <c r="I5457" s="69">
        <v>1</v>
      </c>
      <c r="J5457" s="69">
        <v>0</v>
      </c>
      <c r="K5457" s="91"/>
      <c r="L5457" s="91"/>
    </row>
    <row r="5458" spans="2:12" x14ac:dyDescent="0.25">
      <c r="B5458" s="67" t="s">
        <v>454</v>
      </c>
      <c r="C5458" s="67" t="s">
        <v>455</v>
      </c>
      <c r="D5458" s="68" t="s">
        <v>371</v>
      </c>
      <c r="E5458" s="67" t="s">
        <v>372</v>
      </c>
      <c r="F5458" s="68" t="s">
        <v>458</v>
      </c>
      <c r="G5458" s="67" t="s">
        <v>459</v>
      </c>
      <c r="H5458" s="68" t="s">
        <v>364</v>
      </c>
      <c r="I5458" s="69">
        <v>0</v>
      </c>
      <c r="J5458" s="69">
        <v>0</v>
      </c>
      <c r="K5458" s="91"/>
      <c r="L5458" s="91"/>
    </row>
    <row r="5459" spans="2:12" x14ac:dyDescent="0.25">
      <c r="B5459" s="67" t="s">
        <v>454</v>
      </c>
      <c r="C5459" s="67" t="s">
        <v>455</v>
      </c>
      <c r="D5459" s="68" t="s">
        <v>371</v>
      </c>
      <c r="E5459" s="67" t="s">
        <v>372</v>
      </c>
      <c r="F5459" s="68" t="s">
        <v>458</v>
      </c>
      <c r="G5459" s="67" t="s">
        <v>459</v>
      </c>
      <c r="H5459" s="68" t="s">
        <v>362</v>
      </c>
      <c r="I5459" s="69">
        <v>0</v>
      </c>
      <c r="J5459" s="69">
        <v>0</v>
      </c>
      <c r="K5459" s="91"/>
      <c r="L5459" s="91"/>
    </row>
    <row r="5460" spans="2:12" x14ac:dyDescent="0.25">
      <c r="B5460" s="67" t="s">
        <v>454</v>
      </c>
      <c r="C5460" s="67" t="s">
        <v>455</v>
      </c>
      <c r="D5460" s="68" t="s">
        <v>371</v>
      </c>
      <c r="E5460" s="67" t="s">
        <v>372</v>
      </c>
      <c r="F5460" s="68" t="s">
        <v>458</v>
      </c>
      <c r="G5460" s="67" t="s">
        <v>459</v>
      </c>
      <c r="H5460" s="68" t="s">
        <v>363</v>
      </c>
      <c r="I5460" s="69">
        <v>0.3296</v>
      </c>
      <c r="J5460" s="69">
        <v>8.2400000000000001E-2</v>
      </c>
      <c r="K5460" s="91"/>
      <c r="L5460" s="91"/>
    </row>
    <row r="5461" spans="2:12" x14ac:dyDescent="0.25">
      <c r="B5461" s="67" t="s">
        <v>454</v>
      </c>
      <c r="C5461" s="67" t="s">
        <v>455</v>
      </c>
      <c r="D5461" s="68" t="s">
        <v>371</v>
      </c>
      <c r="E5461" s="67" t="s">
        <v>372</v>
      </c>
      <c r="F5461" s="68" t="s">
        <v>458</v>
      </c>
      <c r="G5461" s="67" t="s">
        <v>459</v>
      </c>
      <c r="H5461" s="68" t="s">
        <v>364</v>
      </c>
      <c r="I5461" s="69">
        <v>0</v>
      </c>
      <c r="J5461" s="69">
        <v>0</v>
      </c>
      <c r="K5461" s="91"/>
      <c r="L5461" s="91"/>
    </row>
    <row r="5462" spans="2:12" x14ac:dyDescent="0.25">
      <c r="B5462" s="67" t="s">
        <v>454</v>
      </c>
      <c r="C5462" s="67" t="s">
        <v>455</v>
      </c>
      <c r="D5462" s="68" t="s">
        <v>371</v>
      </c>
      <c r="E5462" s="67" t="s">
        <v>372</v>
      </c>
      <c r="F5462" s="68" t="s">
        <v>458</v>
      </c>
      <c r="G5462" s="67" t="s">
        <v>459</v>
      </c>
      <c r="H5462" s="68" t="s">
        <v>362</v>
      </c>
      <c r="I5462" s="69">
        <v>0</v>
      </c>
      <c r="J5462" s="69">
        <v>8</v>
      </c>
      <c r="K5462" s="91"/>
      <c r="L5462" s="91"/>
    </row>
    <row r="5463" spans="2:12" x14ac:dyDescent="0.25">
      <c r="B5463" s="67" t="s">
        <v>454</v>
      </c>
      <c r="C5463" s="67" t="s">
        <v>455</v>
      </c>
      <c r="D5463" s="68" t="s">
        <v>371</v>
      </c>
      <c r="E5463" s="67" t="s">
        <v>372</v>
      </c>
      <c r="F5463" s="68" t="s">
        <v>458</v>
      </c>
      <c r="G5463" s="67" t="s">
        <v>459</v>
      </c>
      <c r="H5463" s="68" t="s">
        <v>363</v>
      </c>
      <c r="I5463" s="69">
        <v>0</v>
      </c>
      <c r="J5463" s="69">
        <v>0</v>
      </c>
      <c r="K5463" s="91"/>
      <c r="L5463" s="91"/>
    </row>
    <row r="5464" spans="2:12" x14ac:dyDescent="0.25">
      <c r="B5464" s="67" t="s">
        <v>454</v>
      </c>
      <c r="C5464" s="67" t="s">
        <v>455</v>
      </c>
      <c r="D5464" s="68" t="s">
        <v>371</v>
      </c>
      <c r="E5464" s="67" t="s">
        <v>372</v>
      </c>
      <c r="F5464" s="68" t="s">
        <v>458</v>
      </c>
      <c r="G5464" s="67" t="s">
        <v>459</v>
      </c>
      <c r="H5464" s="68" t="s">
        <v>362</v>
      </c>
      <c r="I5464" s="69">
        <v>0</v>
      </c>
      <c r="J5464" s="69">
        <v>12</v>
      </c>
      <c r="K5464" s="91"/>
      <c r="L5464" s="91"/>
    </row>
    <row r="5465" spans="2:12" x14ac:dyDescent="0.25">
      <c r="B5465" s="67" t="s">
        <v>454</v>
      </c>
      <c r="C5465" s="67" t="s">
        <v>455</v>
      </c>
      <c r="D5465" s="68" t="s">
        <v>371</v>
      </c>
      <c r="E5465" s="67" t="s">
        <v>372</v>
      </c>
      <c r="F5465" s="68" t="s">
        <v>458</v>
      </c>
      <c r="G5465" s="67" t="s">
        <v>459</v>
      </c>
      <c r="H5465" s="68" t="s">
        <v>363</v>
      </c>
      <c r="I5465" s="69">
        <v>0</v>
      </c>
      <c r="J5465" s="69">
        <v>0</v>
      </c>
      <c r="K5465" s="91"/>
      <c r="L5465" s="91"/>
    </row>
    <row r="5466" spans="2:12" x14ac:dyDescent="0.25">
      <c r="B5466" s="67" t="s">
        <v>454</v>
      </c>
      <c r="C5466" s="67" t="s">
        <v>455</v>
      </c>
      <c r="D5466" s="68" t="s">
        <v>371</v>
      </c>
      <c r="E5466" s="67" t="s">
        <v>372</v>
      </c>
      <c r="F5466" s="68" t="s">
        <v>458</v>
      </c>
      <c r="G5466" s="67" t="s">
        <v>459</v>
      </c>
      <c r="H5466" s="68" t="s">
        <v>364</v>
      </c>
      <c r="I5466" s="69">
        <v>0</v>
      </c>
      <c r="J5466" s="69">
        <v>0</v>
      </c>
      <c r="K5466" s="91"/>
      <c r="L5466" s="91"/>
    </row>
    <row r="5467" spans="2:12" x14ac:dyDescent="0.25">
      <c r="B5467" s="67" t="s">
        <v>454</v>
      </c>
      <c r="C5467" s="67" t="s">
        <v>455</v>
      </c>
      <c r="D5467" s="68" t="s">
        <v>371</v>
      </c>
      <c r="E5467" s="67" t="s">
        <v>372</v>
      </c>
      <c r="F5467" s="68" t="s">
        <v>458</v>
      </c>
      <c r="G5467" s="67" t="s">
        <v>459</v>
      </c>
      <c r="H5467" s="68" t="s">
        <v>363</v>
      </c>
      <c r="I5467" s="69">
        <v>0</v>
      </c>
      <c r="J5467" s="69">
        <v>0</v>
      </c>
      <c r="K5467" s="91"/>
      <c r="L5467" s="91"/>
    </row>
    <row r="5468" spans="2:12" x14ac:dyDescent="0.25">
      <c r="B5468" s="67" t="s">
        <v>454</v>
      </c>
      <c r="C5468" s="67" t="s">
        <v>455</v>
      </c>
      <c r="D5468" s="68" t="s">
        <v>371</v>
      </c>
      <c r="E5468" s="67" t="s">
        <v>372</v>
      </c>
      <c r="F5468" s="68" t="s">
        <v>458</v>
      </c>
      <c r="G5468" s="67" t="s">
        <v>459</v>
      </c>
      <c r="H5468" s="68" t="s">
        <v>364</v>
      </c>
      <c r="I5468" s="69">
        <v>0</v>
      </c>
      <c r="J5468" s="69">
        <v>0</v>
      </c>
      <c r="K5468" s="91"/>
      <c r="L5468" s="91"/>
    </row>
    <row r="5469" spans="2:12" x14ac:dyDescent="0.25">
      <c r="B5469" s="67" t="s">
        <v>454</v>
      </c>
      <c r="C5469" s="67" t="s">
        <v>455</v>
      </c>
      <c r="D5469" s="68" t="s">
        <v>371</v>
      </c>
      <c r="E5469" s="67" t="s">
        <v>372</v>
      </c>
      <c r="F5469" s="68" t="s">
        <v>458</v>
      </c>
      <c r="G5469" s="67" t="s">
        <v>459</v>
      </c>
      <c r="H5469" s="68" t="s">
        <v>362</v>
      </c>
      <c r="I5469" s="69">
        <v>125</v>
      </c>
      <c r="J5469" s="69">
        <v>122</v>
      </c>
      <c r="K5469" s="91"/>
      <c r="L5469" s="91"/>
    </row>
    <row r="5470" spans="2:12" x14ac:dyDescent="0.25">
      <c r="B5470" s="67" t="s">
        <v>454</v>
      </c>
      <c r="C5470" s="67" t="s">
        <v>455</v>
      </c>
      <c r="D5470" s="68" t="s">
        <v>371</v>
      </c>
      <c r="E5470" s="67" t="s">
        <v>372</v>
      </c>
      <c r="F5470" s="68" t="s">
        <v>458</v>
      </c>
      <c r="G5470" s="67" t="s">
        <v>459</v>
      </c>
      <c r="H5470" s="68" t="s">
        <v>363</v>
      </c>
      <c r="I5470" s="69">
        <v>174</v>
      </c>
      <c r="J5470" s="69">
        <v>188</v>
      </c>
      <c r="K5470" s="91"/>
      <c r="L5470" s="91"/>
    </row>
    <row r="5471" spans="2:12" x14ac:dyDescent="0.25">
      <c r="B5471" s="67" t="s">
        <v>454</v>
      </c>
      <c r="C5471" s="67" t="s">
        <v>455</v>
      </c>
      <c r="D5471" s="68" t="s">
        <v>371</v>
      </c>
      <c r="E5471" s="67" t="s">
        <v>372</v>
      </c>
      <c r="F5471" s="68" t="s">
        <v>458</v>
      </c>
      <c r="G5471" s="67" t="s">
        <v>459</v>
      </c>
      <c r="H5471" s="68" t="s">
        <v>364</v>
      </c>
      <c r="I5471" s="69">
        <v>18</v>
      </c>
      <c r="J5471" s="69">
        <v>52</v>
      </c>
      <c r="K5471" s="91"/>
      <c r="L5471" s="91"/>
    </row>
    <row r="5472" spans="2:12" x14ac:dyDescent="0.25">
      <c r="B5472" s="67" t="s">
        <v>454</v>
      </c>
      <c r="C5472" s="67" t="s">
        <v>455</v>
      </c>
      <c r="D5472" s="68" t="s">
        <v>371</v>
      </c>
      <c r="E5472" s="67" t="s">
        <v>372</v>
      </c>
      <c r="F5472" s="68" t="s">
        <v>458</v>
      </c>
      <c r="G5472" s="67" t="s">
        <v>459</v>
      </c>
      <c r="H5472" s="68" t="s">
        <v>363</v>
      </c>
      <c r="I5472" s="69">
        <v>0</v>
      </c>
      <c r="J5472" s="69">
        <v>0</v>
      </c>
      <c r="K5472" s="91"/>
      <c r="L5472" s="91"/>
    </row>
    <row r="5473" spans="2:12" x14ac:dyDescent="0.25">
      <c r="B5473" s="67" t="s">
        <v>454</v>
      </c>
      <c r="C5473" s="67" t="s">
        <v>455</v>
      </c>
      <c r="D5473" s="68" t="s">
        <v>371</v>
      </c>
      <c r="E5473" s="67" t="s">
        <v>372</v>
      </c>
      <c r="F5473" s="68" t="s">
        <v>458</v>
      </c>
      <c r="G5473" s="67" t="s">
        <v>459</v>
      </c>
      <c r="H5473" s="68" t="s">
        <v>362</v>
      </c>
      <c r="I5473" s="69">
        <v>264</v>
      </c>
      <c r="J5473" s="69">
        <v>222</v>
      </c>
      <c r="K5473" s="91"/>
      <c r="L5473" s="91"/>
    </row>
    <row r="5474" spans="2:12" x14ac:dyDescent="0.25">
      <c r="B5474" s="67" t="s">
        <v>454</v>
      </c>
      <c r="C5474" s="67" t="s">
        <v>455</v>
      </c>
      <c r="D5474" s="68" t="s">
        <v>371</v>
      </c>
      <c r="E5474" s="67" t="s">
        <v>372</v>
      </c>
      <c r="F5474" s="68" t="s">
        <v>458</v>
      </c>
      <c r="G5474" s="67" t="s">
        <v>459</v>
      </c>
      <c r="H5474" s="68" t="s">
        <v>363</v>
      </c>
      <c r="I5474" s="69">
        <v>801</v>
      </c>
      <c r="J5474" s="69">
        <v>826</v>
      </c>
      <c r="K5474" s="91"/>
      <c r="L5474" s="91"/>
    </row>
    <row r="5475" spans="2:12" x14ac:dyDescent="0.25">
      <c r="B5475" s="67" t="s">
        <v>454</v>
      </c>
      <c r="C5475" s="67" t="s">
        <v>455</v>
      </c>
      <c r="D5475" s="68" t="s">
        <v>371</v>
      </c>
      <c r="E5475" s="67" t="s">
        <v>372</v>
      </c>
      <c r="F5475" s="68" t="s">
        <v>458</v>
      </c>
      <c r="G5475" s="67" t="s">
        <v>459</v>
      </c>
      <c r="H5475" s="68" t="s">
        <v>364</v>
      </c>
      <c r="I5475" s="69">
        <v>78</v>
      </c>
      <c r="J5475" s="69">
        <v>119</v>
      </c>
      <c r="K5475" s="91"/>
      <c r="L5475" s="91"/>
    </row>
    <row r="5476" spans="2:12" x14ac:dyDescent="0.25">
      <c r="B5476" s="67" t="s">
        <v>454</v>
      </c>
      <c r="C5476" s="67" t="s">
        <v>455</v>
      </c>
      <c r="D5476" s="68" t="s">
        <v>371</v>
      </c>
      <c r="E5476" s="67" t="s">
        <v>372</v>
      </c>
      <c r="F5476" s="68" t="s">
        <v>458</v>
      </c>
      <c r="G5476" s="67" t="s">
        <v>459</v>
      </c>
      <c r="H5476" s="68" t="s">
        <v>363</v>
      </c>
      <c r="I5476" s="69">
        <v>0</v>
      </c>
      <c r="J5476" s="69">
        <v>0</v>
      </c>
      <c r="K5476" s="91"/>
      <c r="L5476" s="91"/>
    </row>
    <row r="5477" spans="2:12" x14ac:dyDescent="0.25">
      <c r="B5477" s="67" t="s">
        <v>454</v>
      </c>
      <c r="C5477" s="67" t="s">
        <v>455</v>
      </c>
      <c r="D5477" s="68" t="s">
        <v>371</v>
      </c>
      <c r="E5477" s="67" t="s">
        <v>372</v>
      </c>
      <c r="F5477" s="68" t="s">
        <v>458</v>
      </c>
      <c r="G5477" s="67" t="s">
        <v>459</v>
      </c>
      <c r="H5477" s="68" t="s">
        <v>362</v>
      </c>
      <c r="I5477" s="69">
        <v>0</v>
      </c>
      <c r="J5477" s="69">
        <v>0</v>
      </c>
      <c r="K5477" s="91"/>
      <c r="L5477" s="91"/>
    </row>
    <row r="5478" spans="2:12" x14ac:dyDescent="0.25">
      <c r="B5478" s="67" t="s">
        <v>454</v>
      </c>
      <c r="C5478" s="67" t="s">
        <v>455</v>
      </c>
      <c r="D5478" s="68" t="s">
        <v>371</v>
      </c>
      <c r="E5478" s="67" t="s">
        <v>372</v>
      </c>
      <c r="F5478" s="68" t="s">
        <v>458</v>
      </c>
      <c r="G5478" s="67" t="s">
        <v>459</v>
      </c>
      <c r="H5478" s="68" t="s">
        <v>364</v>
      </c>
      <c r="I5478" s="69">
        <v>0</v>
      </c>
      <c r="J5478" s="69">
        <v>0</v>
      </c>
      <c r="K5478" s="91"/>
      <c r="L5478" s="91"/>
    </row>
    <row r="5479" spans="2:12" x14ac:dyDescent="0.25">
      <c r="B5479" s="67" t="s">
        <v>454</v>
      </c>
      <c r="C5479" s="67" t="s">
        <v>455</v>
      </c>
      <c r="D5479" s="68" t="s">
        <v>371</v>
      </c>
      <c r="E5479" s="67" t="s">
        <v>372</v>
      </c>
      <c r="F5479" s="68" t="s">
        <v>458</v>
      </c>
      <c r="G5479" s="67" t="s">
        <v>459</v>
      </c>
      <c r="H5479" s="68" t="s">
        <v>362</v>
      </c>
      <c r="I5479" s="69">
        <v>0</v>
      </c>
      <c r="J5479" s="69">
        <v>0</v>
      </c>
      <c r="K5479" s="91"/>
      <c r="L5479" s="91"/>
    </row>
    <row r="5480" spans="2:12" x14ac:dyDescent="0.25">
      <c r="B5480" s="67" t="s">
        <v>454</v>
      </c>
      <c r="C5480" s="67" t="s">
        <v>455</v>
      </c>
      <c r="D5480" s="68" t="s">
        <v>371</v>
      </c>
      <c r="E5480" s="67" t="s">
        <v>372</v>
      </c>
      <c r="F5480" s="68" t="s">
        <v>458</v>
      </c>
      <c r="G5480" s="67" t="s">
        <v>459</v>
      </c>
      <c r="H5480" s="68" t="s">
        <v>363</v>
      </c>
      <c r="I5480" s="69">
        <v>48</v>
      </c>
      <c r="J5480" s="69">
        <v>64</v>
      </c>
      <c r="K5480" s="91"/>
      <c r="L5480" s="91"/>
    </row>
    <row r="5481" spans="2:12" x14ac:dyDescent="0.25">
      <c r="B5481" s="67" t="s">
        <v>454</v>
      </c>
      <c r="C5481" s="67" t="s">
        <v>455</v>
      </c>
      <c r="D5481" s="68" t="s">
        <v>371</v>
      </c>
      <c r="E5481" s="67" t="s">
        <v>372</v>
      </c>
      <c r="F5481" s="68" t="s">
        <v>458</v>
      </c>
      <c r="G5481" s="67" t="s">
        <v>459</v>
      </c>
      <c r="H5481" s="68" t="s">
        <v>362</v>
      </c>
      <c r="I5481" s="69">
        <v>9</v>
      </c>
      <c r="J5481" s="69">
        <v>0</v>
      </c>
      <c r="K5481" s="91"/>
      <c r="L5481" s="91"/>
    </row>
    <row r="5482" spans="2:12" x14ac:dyDescent="0.25">
      <c r="B5482" s="67" t="s">
        <v>454</v>
      </c>
      <c r="C5482" s="67" t="s">
        <v>455</v>
      </c>
      <c r="D5482" s="68" t="s">
        <v>371</v>
      </c>
      <c r="E5482" s="67" t="s">
        <v>372</v>
      </c>
      <c r="F5482" s="68" t="s">
        <v>458</v>
      </c>
      <c r="G5482" s="67" t="s">
        <v>459</v>
      </c>
      <c r="H5482" s="68" t="s">
        <v>363</v>
      </c>
      <c r="I5482" s="69">
        <v>156</v>
      </c>
      <c r="J5482" s="69">
        <v>154</v>
      </c>
      <c r="K5482" s="91"/>
      <c r="L5482" s="91"/>
    </row>
    <row r="5483" spans="2:12" x14ac:dyDescent="0.25">
      <c r="B5483" s="67" t="s">
        <v>454</v>
      </c>
      <c r="C5483" s="67" t="s">
        <v>455</v>
      </c>
      <c r="D5483" s="68" t="s">
        <v>371</v>
      </c>
      <c r="E5483" s="67" t="s">
        <v>372</v>
      </c>
      <c r="F5483" s="68" t="s">
        <v>458</v>
      </c>
      <c r="G5483" s="67" t="s">
        <v>459</v>
      </c>
      <c r="H5483" s="68" t="s">
        <v>364</v>
      </c>
      <c r="I5483" s="69">
        <v>16</v>
      </c>
      <c r="J5483" s="69">
        <v>14</v>
      </c>
      <c r="K5483" s="91"/>
      <c r="L5483" s="91"/>
    </row>
    <row r="5484" spans="2:12" x14ac:dyDescent="0.25">
      <c r="B5484" s="67" t="s">
        <v>454</v>
      </c>
      <c r="C5484" s="67" t="s">
        <v>455</v>
      </c>
      <c r="D5484" s="68" t="s">
        <v>371</v>
      </c>
      <c r="E5484" s="67" t="s">
        <v>372</v>
      </c>
      <c r="F5484" s="68" t="s">
        <v>458</v>
      </c>
      <c r="G5484" s="67" t="s">
        <v>459</v>
      </c>
      <c r="H5484" s="68" t="s">
        <v>362</v>
      </c>
      <c r="I5484" s="69">
        <v>0</v>
      </c>
      <c r="J5484" s="69">
        <v>0</v>
      </c>
      <c r="K5484" s="91"/>
      <c r="L5484" s="91"/>
    </row>
    <row r="5485" spans="2:12" x14ac:dyDescent="0.25">
      <c r="B5485" s="67" t="s">
        <v>454</v>
      </c>
      <c r="C5485" s="67" t="s">
        <v>455</v>
      </c>
      <c r="D5485" s="68" t="s">
        <v>371</v>
      </c>
      <c r="E5485" s="67" t="s">
        <v>372</v>
      </c>
      <c r="F5485" s="68" t="s">
        <v>458</v>
      </c>
      <c r="G5485" s="67" t="s">
        <v>459</v>
      </c>
      <c r="H5485" s="68" t="s">
        <v>363</v>
      </c>
      <c r="I5485" s="69">
        <v>0</v>
      </c>
      <c r="J5485" s="69">
        <v>1</v>
      </c>
      <c r="K5485" s="91"/>
      <c r="L5485" s="91"/>
    </row>
    <row r="5486" spans="2:12" x14ac:dyDescent="0.25">
      <c r="B5486" s="67" t="s">
        <v>454</v>
      </c>
      <c r="C5486" s="67" t="s">
        <v>455</v>
      </c>
      <c r="D5486" s="68" t="s">
        <v>371</v>
      </c>
      <c r="E5486" s="67" t="s">
        <v>372</v>
      </c>
      <c r="F5486" s="68" t="s">
        <v>458</v>
      </c>
      <c r="G5486" s="67" t="s">
        <v>459</v>
      </c>
      <c r="H5486" s="68" t="s">
        <v>364</v>
      </c>
      <c r="I5486" s="69">
        <v>0</v>
      </c>
      <c r="J5486" s="69">
        <v>0</v>
      </c>
      <c r="K5486" s="91"/>
      <c r="L5486" s="91"/>
    </row>
    <row r="5487" spans="2:12" x14ac:dyDescent="0.25">
      <c r="B5487" s="67" t="s">
        <v>454</v>
      </c>
      <c r="C5487" s="67" t="s">
        <v>455</v>
      </c>
      <c r="D5487" s="68" t="s">
        <v>371</v>
      </c>
      <c r="E5487" s="67" t="s">
        <v>372</v>
      </c>
      <c r="F5487" s="68" t="s">
        <v>458</v>
      </c>
      <c r="G5487" s="67" t="s">
        <v>459</v>
      </c>
      <c r="H5487" s="68" t="s">
        <v>362</v>
      </c>
      <c r="I5487" s="69">
        <v>0</v>
      </c>
      <c r="J5487" s="69">
        <v>0</v>
      </c>
      <c r="K5487" s="91"/>
      <c r="L5487" s="91"/>
    </row>
    <row r="5488" spans="2:12" x14ac:dyDescent="0.25">
      <c r="B5488" s="67" t="s">
        <v>454</v>
      </c>
      <c r="C5488" s="67" t="s">
        <v>455</v>
      </c>
      <c r="D5488" s="68" t="s">
        <v>371</v>
      </c>
      <c r="E5488" s="67" t="s">
        <v>372</v>
      </c>
      <c r="F5488" s="68" t="s">
        <v>458</v>
      </c>
      <c r="G5488" s="67" t="s">
        <v>459</v>
      </c>
      <c r="H5488" s="68" t="s">
        <v>363</v>
      </c>
      <c r="I5488" s="69">
        <v>0</v>
      </c>
      <c r="J5488" s="69">
        <v>0</v>
      </c>
      <c r="K5488" s="91"/>
      <c r="L5488" s="91"/>
    </row>
    <row r="5489" spans="2:12" x14ac:dyDescent="0.25">
      <c r="B5489" s="67" t="s">
        <v>454</v>
      </c>
      <c r="C5489" s="67" t="s">
        <v>455</v>
      </c>
      <c r="D5489" s="68" t="s">
        <v>371</v>
      </c>
      <c r="E5489" s="67" t="s">
        <v>372</v>
      </c>
      <c r="F5489" s="68" t="s">
        <v>458</v>
      </c>
      <c r="G5489" s="67" t="s">
        <v>459</v>
      </c>
      <c r="H5489" s="68" t="s">
        <v>364</v>
      </c>
      <c r="I5489" s="69">
        <v>0</v>
      </c>
      <c r="J5489" s="69">
        <v>0</v>
      </c>
      <c r="K5489" s="91"/>
      <c r="L5489" s="91"/>
    </row>
    <row r="5490" spans="2:12" x14ac:dyDescent="0.25">
      <c r="B5490" s="67" t="s">
        <v>454</v>
      </c>
      <c r="C5490" s="67" t="s">
        <v>455</v>
      </c>
      <c r="D5490" s="68" t="s">
        <v>371</v>
      </c>
      <c r="E5490" s="67" t="s">
        <v>372</v>
      </c>
      <c r="F5490" s="68" t="s">
        <v>458</v>
      </c>
      <c r="G5490" s="67" t="s">
        <v>459</v>
      </c>
      <c r="H5490" s="68" t="s">
        <v>362</v>
      </c>
      <c r="I5490" s="69">
        <v>94</v>
      </c>
      <c r="J5490" s="69">
        <v>155</v>
      </c>
      <c r="K5490" s="91"/>
      <c r="L5490" s="91"/>
    </row>
    <row r="5491" spans="2:12" x14ac:dyDescent="0.25">
      <c r="B5491" s="67" t="s">
        <v>454</v>
      </c>
      <c r="C5491" s="67" t="s">
        <v>455</v>
      </c>
      <c r="D5491" s="68" t="s">
        <v>371</v>
      </c>
      <c r="E5491" s="67" t="s">
        <v>372</v>
      </c>
      <c r="F5491" s="68" t="s">
        <v>458</v>
      </c>
      <c r="G5491" s="67" t="s">
        <v>459</v>
      </c>
      <c r="H5491" s="68" t="s">
        <v>363</v>
      </c>
      <c r="I5491" s="69">
        <v>76</v>
      </c>
      <c r="J5491" s="69">
        <v>114</v>
      </c>
      <c r="K5491" s="91"/>
      <c r="L5491" s="91"/>
    </row>
    <row r="5492" spans="2:12" x14ac:dyDescent="0.25">
      <c r="B5492" s="67" t="s">
        <v>454</v>
      </c>
      <c r="C5492" s="67" t="s">
        <v>455</v>
      </c>
      <c r="D5492" s="68" t="s">
        <v>371</v>
      </c>
      <c r="E5492" s="67" t="s">
        <v>372</v>
      </c>
      <c r="F5492" s="68" t="s">
        <v>458</v>
      </c>
      <c r="G5492" s="67" t="s">
        <v>459</v>
      </c>
      <c r="H5492" s="68" t="s">
        <v>364</v>
      </c>
      <c r="I5492" s="69">
        <v>0</v>
      </c>
      <c r="J5492" s="69">
        <v>13</v>
      </c>
      <c r="K5492" s="91"/>
      <c r="L5492" s="91"/>
    </row>
    <row r="5493" spans="2:12" x14ac:dyDescent="0.25">
      <c r="B5493" s="67" t="s">
        <v>454</v>
      </c>
      <c r="C5493" s="67" t="s">
        <v>455</v>
      </c>
      <c r="D5493" s="68" t="s">
        <v>371</v>
      </c>
      <c r="E5493" s="67" t="s">
        <v>372</v>
      </c>
      <c r="F5493" s="68" t="s">
        <v>458</v>
      </c>
      <c r="G5493" s="67" t="s">
        <v>459</v>
      </c>
      <c r="H5493" s="68" t="s">
        <v>362</v>
      </c>
      <c r="I5493" s="69">
        <v>0</v>
      </c>
      <c r="J5493" s="69">
        <v>0</v>
      </c>
      <c r="K5493" s="91"/>
      <c r="L5493" s="91"/>
    </row>
    <row r="5494" spans="2:12" x14ac:dyDescent="0.25">
      <c r="B5494" s="67" t="s">
        <v>454</v>
      </c>
      <c r="C5494" s="67" t="s">
        <v>455</v>
      </c>
      <c r="D5494" s="68" t="s">
        <v>371</v>
      </c>
      <c r="E5494" s="67" t="s">
        <v>372</v>
      </c>
      <c r="F5494" s="68" t="s">
        <v>458</v>
      </c>
      <c r="G5494" s="67" t="s">
        <v>459</v>
      </c>
      <c r="H5494" s="68" t="s">
        <v>363</v>
      </c>
      <c r="I5494" s="69">
        <v>0</v>
      </c>
      <c r="J5494" s="69">
        <v>0</v>
      </c>
      <c r="K5494" s="91"/>
      <c r="L5494" s="91"/>
    </row>
    <row r="5495" spans="2:12" x14ac:dyDescent="0.25">
      <c r="B5495" s="67" t="s">
        <v>454</v>
      </c>
      <c r="C5495" s="67" t="s">
        <v>455</v>
      </c>
      <c r="D5495" s="68" t="s">
        <v>371</v>
      </c>
      <c r="E5495" s="67" t="s">
        <v>372</v>
      </c>
      <c r="F5495" s="68" t="s">
        <v>458</v>
      </c>
      <c r="G5495" s="67" t="s">
        <v>459</v>
      </c>
      <c r="H5495" s="68" t="s">
        <v>364</v>
      </c>
      <c r="I5495" s="69">
        <v>0</v>
      </c>
      <c r="J5495" s="69">
        <v>0</v>
      </c>
      <c r="K5495" s="91"/>
      <c r="L5495" s="91"/>
    </row>
    <row r="5496" spans="2:12" x14ac:dyDescent="0.25">
      <c r="B5496" s="67" t="s">
        <v>454</v>
      </c>
      <c r="C5496" s="67" t="s">
        <v>455</v>
      </c>
      <c r="D5496" s="68" t="s">
        <v>371</v>
      </c>
      <c r="E5496" s="67" t="s">
        <v>372</v>
      </c>
      <c r="F5496" s="68" t="s">
        <v>460</v>
      </c>
      <c r="G5496" s="67" t="s">
        <v>461</v>
      </c>
      <c r="H5496" s="68" t="s">
        <v>362</v>
      </c>
      <c r="I5496" s="69">
        <v>0</v>
      </c>
      <c r="J5496" s="69">
        <v>33</v>
      </c>
      <c r="K5496" s="91"/>
      <c r="L5496" s="91"/>
    </row>
    <row r="5497" spans="2:12" x14ac:dyDescent="0.25">
      <c r="B5497" s="67" t="s">
        <v>454</v>
      </c>
      <c r="C5497" s="67" t="s">
        <v>455</v>
      </c>
      <c r="D5497" s="68" t="s">
        <v>371</v>
      </c>
      <c r="E5497" s="67" t="s">
        <v>372</v>
      </c>
      <c r="F5497" s="68" t="s">
        <v>460</v>
      </c>
      <c r="G5497" s="67" t="s">
        <v>461</v>
      </c>
      <c r="H5497" s="68" t="s">
        <v>364</v>
      </c>
      <c r="I5497" s="69">
        <v>0</v>
      </c>
      <c r="J5497" s="69">
        <v>0</v>
      </c>
      <c r="K5497" s="91"/>
      <c r="L5497" s="91"/>
    </row>
    <row r="5498" spans="2:12" x14ac:dyDescent="0.25">
      <c r="B5498" s="67" t="s">
        <v>454</v>
      </c>
      <c r="C5498" s="67" t="s">
        <v>455</v>
      </c>
      <c r="D5498" s="68" t="s">
        <v>371</v>
      </c>
      <c r="E5498" s="67" t="s">
        <v>372</v>
      </c>
      <c r="F5498" s="68" t="s">
        <v>460</v>
      </c>
      <c r="G5498" s="67" t="s">
        <v>461</v>
      </c>
      <c r="H5498" s="68" t="s">
        <v>362</v>
      </c>
      <c r="I5498" s="69">
        <v>0</v>
      </c>
      <c r="J5498" s="69">
        <v>0</v>
      </c>
      <c r="K5498" s="91"/>
      <c r="L5498" s="91"/>
    </row>
    <row r="5499" spans="2:12" x14ac:dyDescent="0.25">
      <c r="B5499" s="67" t="s">
        <v>454</v>
      </c>
      <c r="C5499" s="67" t="s">
        <v>455</v>
      </c>
      <c r="D5499" s="68" t="s">
        <v>371</v>
      </c>
      <c r="E5499" s="67" t="s">
        <v>372</v>
      </c>
      <c r="F5499" s="68" t="s">
        <v>460</v>
      </c>
      <c r="G5499" s="67" t="s">
        <v>461</v>
      </c>
      <c r="H5499" s="68" t="s">
        <v>363</v>
      </c>
      <c r="I5499" s="69">
        <v>0</v>
      </c>
      <c r="J5499" s="69">
        <v>0</v>
      </c>
      <c r="K5499" s="91"/>
      <c r="L5499" s="91"/>
    </row>
    <row r="5500" spans="2:12" x14ac:dyDescent="0.25">
      <c r="B5500" s="67" t="s">
        <v>454</v>
      </c>
      <c r="C5500" s="67" t="s">
        <v>455</v>
      </c>
      <c r="D5500" s="68" t="s">
        <v>371</v>
      </c>
      <c r="E5500" s="67" t="s">
        <v>372</v>
      </c>
      <c r="F5500" s="68" t="s">
        <v>460</v>
      </c>
      <c r="G5500" s="67" t="s">
        <v>461</v>
      </c>
      <c r="H5500" s="68" t="s">
        <v>364</v>
      </c>
      <c r="I5500" s="69">
        <v>0</v>
      </c>
      <c r="J5500" s="69">
        <v>0</v>
      </c>
      <c r="K5500" s="91"/>
      <c r="L5500" s="91"/>
    </row>
    <row r="5501" spans="2:12" x14ac:dyDescent="0.25">
      <c r="B5501" s="67" t="s">
        <v>454</v>
      </c>
      <c r="C5501" s="67" t="s">
        <v>455</v>
      </c>
      <c r="D5501" s="68" t="s">
        <v>371</v>
      </c>
      <c r="E5501" s="67" t="s">
        <v>372</v>
      </c>
      <c r="F5501" s="68" t="s">
        <v>460</v>
      </c>
      <c r="G5501" s="67" t="s">
        <v>461</v>
      </c>
      <c r="H5501" s="68" t="s">
        <v>362</v>
      </c>
      <c r="I5501" s="69">
        <v>20</v>
      </c>
      <c r="J5501" s="69">
        <v>0</v>
      </c>
      <c r="K5501" s="91"/>
      <c r="L5501" s="91"/>
    </row>
    <row r="5502" spans="2:12" x14ac:dyDescent="0.25">
      <c r="B5502" s="67" t="s">
        <v>454</v>
      </c>
      <c r="C5502" s="67" t="s">
        <v>455</v>
      </c>
      <c r="D5502" s="68" t="s">
        <v>371</v>
      </c>
      <c r="E5502" s="67" t="s">
        <v>372</v>
      </c>
      <c r="F5502" s="68" t="s">
        <v>460</v>
      </c>
      <c r="G5502" s="67" t="s">
        <v>461</v>
      </c>
      <c r="H5502" s="68" t="s">
        <v>363</v>
      </c>
      <c r="I5502" s="69">
        <v>34</v>
      </c>
      <c r="J5502" s="69">
        <v>50</v>
      </c>
      <c r="K5502" s="91"/>
      <c r="L5502" s="91"/>
    </row>
    <row r="5503" spans="2:12" x14ac:dyDescent="0.25">
      <c r="B5503" s="67" t="s">
        <v>454</v>
      </c>
      <c r="C5503" s="67" t="s">
        <v>455</v>
      </c>
      <c r="D5503" s="68" t="s">
        <v>371</v>
      </c>
      <c r="E5503" s="67" t="s">
        <v>372</v>
      </c>
      <c r="F5503" s="68" t="s">
        <v>460</v>
      </c>
      <c r="G5503" s="67" t="s">
        <v>461</v>
      </c>
      <c r="H5503" s="68" t="s">
        <v>364</v>
      </c>
      <c r="I5503" s="69">
        <v>0</v>
      </c>
      <c r="J5503" s="69">
        <v>10</v>
      </c>
      <c r="K5503" s="91"/>
      <c r="L5503" s="91"/>
    </row>
    <row r="5504" spans="2:12" x14ac:dyDescent="0.25">
      <c r="B5504" s="67" t="s">
        <v>454</v>
      </c>
      <c r="C5504" s="67" t="s">
        <v>455</v>
      </c>
      <c r="D5504" s="68" t="s">
        <v>371</v>
      </c>
      <c r="E5504" s="67" t="s">
        <v>372</v>
      </c>
      <c r="F5504" s="68" t="s">
        <v>460</v>
      </c>
      <c r="G5504" s="67" t="s">
        <v>461</v>
      </c>
      <c r="H5504" s="68" t="s">
        <v>362</v>
      </c>
      <c r="I5504" s="69">
        <v>45</v>
      </c>
      <c r="J5504" s="69">
        <v>20</v>
      </c>
      <c r="K5504" s="91"/>
      <c r="L5504" s="91"/>
    </row>
    <row r="5505" spans="2:12" x14ac:dyDescent="0.25">
      <c r="B5505" s="67" t="s">
        <v>454</v>
      </c>
      <c r="C5505" s="67" t="s">
        <v>455</v>
      </c>
      <c r="D5505" s="68" t="s">
        <v>371</v>
      </c>
      <c r="E5505" s="67" t="s">
        <v>372</v>
      </c>
      <c r="F5505" s="68" t="s">
        <v>460</v>
      </c>
      <c r="G5505" s="67" t="s">
        <v>461</v>
      </c>
      <c r="H5505" s="68" t="s">
        <v>363</v>
      </c>
      <c r="I5505" s="69">
        <v>4</v>
      </c>
      <c r="J5505" s="69">
        <v>8</v>
      </c>
      <c r="K5505" s="91"/>
      <c r="L5505" s="91"/>
    </row>
    <row r="5506" spans="2:12" x14ac:dyDescent="0.25">
      <c r="B5506" s="67" t="s">
        <v>454</v>
      </c>
      <c r="C5506" s="67" t="s">
        <v>455</v>
      </c>
      <c r="D5506" s="68" t="s">
        <v>371</v>
      </c>
      <c r="E5506" s="67" t="s">
        <v>372</v>
      </c>
      <c r="F5506" s="68" t="s">
        <v>460</v>
      </c>
      <c r="G5506" s="67" t="s">
        <v>461</v>
      </c>
      <c r="H5506" s="68" t="s">
        <v>364</v>
      </c>
      <c r="I5506" s="69">
        <v>0</v>
      </c>
      <c r="J5506" s="69">
        <v>0</v>
      </c>
      <c r="K5506" s="91"/>
      <c r="L5506" s="91"/>
    </row>
    <row r="5507" spans="2:12" x14ac:dyDescent="0.25">
      <c r="B5507" s="67" t="s">
        <v>454</v>
      </c>
      <c r="C5507" s="67" t="s">
        <v>455</v>
      </c>
      <c r="D5507" s="68" t="s">
        <v>371</v>
      </c>
      <c r="E5507" s="67" t="s">
        <v>372</v>
      </c>
      <c r="F5507" s="68" t="s">
        <v>460</v>
      </c>
      <c r="G5507" s="67" t="s">
        <v>461</v>
      </c>
      <c r="H5507" s="68" t="s">
        <v>362</v>
      </c>
      <c r="I5507" s="69">
        <v>0</v>
      </c>
      <c r="J5507" s="69">
        <v>0</v>
      </c>
      <c r="K5507" s="91"/>
      <c r="L5507" s="91"/>
    </row>
    <row r="5508" spans="2:12" x14ac:dyDescent="0.25">
      <c r="B5508" s="67" t="s">
        <v>454</v>
      </c>
      <c r="C5508" s="67" t="s">
        <v>455</v>
      </c>
      <c r="D5508" s="68" t="s">
        <v>371</v>
      </c>
      <c r="E5508" s="67" t="s">
        <v>372</v>
      </c>
      <c r="F5508" s="68" t="s">
        <v>460</v>
      </c>
      <c r="G5508" s="67" t="s">
        <v>461</v>
      </c>
      <c r="H5508" s="68" t="s">
        <v>363</v>
      </c>
      <c r="I5508" s="69">
        <v>0</v>
      </c>
      <c r="J5508" s="69">
        <v>0</v>
      </c>
      <c r="K5508" s="91"/>
      <c r="L5508" s="91"/>
    </row>
    <row r="5509" spans="2:12" x14ac:dyDescent="0.25">
      <c r="B5509" s="67" t="s">
        <v>454</v>
      </c>
      <c r="C5509" s="67" t="s">
        <v>455</v>
      </c>
      <c r="D5509" s="68" t="s">
        <v>371</v>
      </c>
      <c r="E5509" s="67" t="s">
        <v>372</v>
      </c>
      <c r="F5509" s="68" t="s">
        <v>460</v>
      </c>
      <c r="G5509" s="67" t="s">
        <v>461</v>
      </c>
      <c r="H5509" s="68" t="s">
        <v>364</v>
      </c>
      <c r="I5509" s="69">
        <v>0</v>
      </c>
      <c r="J5509" s="69">
        <v>0</v>
      </c>
      <c r="K5509" s="91"/>
      <c r="L5509" s="91"/>
    </row>
    <row r="5510" spans="2:12" x14ac:dyDescent="0.25">
      <c r="B5510" s="67" t="s">
        <v>454</v>
      </c>
      <c r="C5510" s="67" t="s">
        <v>455</v>
      </c>
      <c r="D5510" s="68" t="s">
        <v>371</v>
      </c>
      <c r="E5510" s="67" t="s">
        <v>372</v>
      </c>
      <c r="F5510" s="68" t="s">
        <v>460</v>
      </c>
      <c r="G5510" s="67" t="s">
        <v>461</v>
      </c>
      <c r="H5510" s="68" t="s">
        <v>362</v>
      </c>
      <c r="I5510" s="69">
        <v>28</v>
      </c>
      <c r="J5510" s="69">
        <v>59</v>
      </c>
      <c r="K5510" s="91"/>
      <c r="L5510" s="91"/>
    </row>
    <row r="5511" spans="2:12" x14ac:dyDescent="0.25">
      <c r="B5511" s="67" t="s">
        <v>454</v>
      </c>
      <c r="C5511" s="67" t="s">
        <v>455</v>
      </c>
      <c r="D5511" s="68" t="s">
        <v>371</v>
      </c>
      <c r="E5511" s="67" t="s">
        <v>372</v>
      </c>
      <c r="F5511" s="68" t="s">
        <v>460</v>
      </c>
      <c r="G5511" s="67" t="s">
        <v>461</v>
      </c>
      <c r="H5511" s="68" t="s">
        <v>363</v>
      </c>
      <c r="I5511" s="69">
        <v>0</v>
      </c>
      <c r="J5511" s="69">
        <v>15</v>
      </c>
      <c r="K5511" s="91"/>
      <c r="L5511" s="91"/>
    </row>
    <row r="5512" spans="2:12" x14ac:dyDescent="0.25">
      <c r="B5512" s="67" t="s">
        <v>454</v>
      </c>
      <c r="C5512" s="67" t="s">
        <v>455</v>
      </c>
      <c r="D5512" s="68" t="s">
        <v>371</v>
      </c>
      <c r="E5512" s="67" t="s">
        <v>372</v>
      </c>
      <c r="F5512" s="68" t="s">
        <v>460</v>
      </c>
      <c r="G5512" s="67" t="s">
        <v>461</v>
      </c>
      <c r="H5512" s="68" t="s">
        <v>364</v>
      </c>
      <c r="I5512" s="69">
        <v>0</v>
      </c>
      <c r="J5512" s="69">
        <v>0</v>
      </c>
      <c r="K5512" s="91"/>
      <c r="L5512" s="91"/>
    </row>
    <row r="5513" spans="2:12" x14ac:dyDescent="0.25">
      <c r="B5513" s="67" t="s">
        <v>454</v>
      </c>
      <c r="C5513" s="67" t="s">
        <v>455</v>
      </c>
      <c r="D5513" s="68" t="s">
        <v>371</v>
      </c>
      <c r="E5513" s="67" t="s">
        <v>372</v>
      </c>
      <c r="F5513" s="68" t="s">
        <v>460</v>
      </c>
      <c r="G5513" s="67" t="s">
        <v>461</v>
      </c>
      <c r="H5513" s="68" t="s">
        <v>363</v>
      </c>
      <c r="I5513" s="69">
        <v>0</v>
      </c>
      <c r="J5513" s="69">
        <v>9</v>
      </c>
      <c r="K5513" s="91"/>
      <c r="L5513" s="91"/>
    </row>
    <row r="5514" spans="2:12" x14ac:dyDescent="0.25">
      <c r="B5514" s="67" t="s">
        <v>454</v>
      </c>
      <c r="C5514" s="67" t="s">
        <v>455</v>
      </c>
      <c r="D5514" s="68" t="s">
        <v>371</v>
      </c>
      <c r="E5514" s="67" t="s">
        <v>372</v>
      </c>
      <c r="F5514" s="68" t="s">
        <v>460</v>
      </c>
      <c r="G5514" s="67" t="s">
        <v>461</v>
      </c>
      <c r="H5514" s="68" t="s">
        <v>362</v>
      </c>
      <c r="I5514" s="69">
        <v>0</v>
      </c>
      <c r="J5514" s="69">
        <v>0</v>
      </c>
      <c r="K5514" s="91"/>
      <c r="L5514" s="91"/>
    </row>
    <row r="5515" spans="2:12" x14ac:dyDescent="0.25">
      <c r="B5515" s="67" t="s">
        <v>454</v>
      </c>
      <c r="C5515" s="67" t="s">
        <v>455</v>
      </c>
      <c r="D5515" s="68" t="s">
        <v>371</v>
      </c>
      <c r="E5515" s="67" t="s">
        <v>372</v>
      </c>
      <c r="F5515" s="68" t="s">
        <v>460</v>
      </c>
      <c r="G5515" s="67" t="s">
        <v>461</v>
      </c>
      <c r="H5515" s="68" t="s">
        <v>363</v>
      </c>
      <c r="I5515" s="69">
        <v>0</v>
      </c>
      <c r="J5515" s="69">
        <v>0</v>
      </c>
      <c r="K5515" s="91"/>
      <c r="L5515" s="91"/>
    </row>
    <row r="5516" spans="2:12" x14ac:dyDescent="0.25">
      <c r="B5516" s="67" t="s">
        <v>454</v>
      </c>
      <c r="C5516" s="67" t="s">
        <v>455</v>
      </c>
      <c r="D5516" s="68" t="s">
        <v>371</v>
      </c>
      <c r="E5516" s="67" t="s">
        <v>372</v>
      </c>
      <c r="F5516" s="68" t="s">
        <v>460</v>
      </c>
      <c r="G5516" s="67" t="s">
        <v>461</v>
      </c>
      <c r="H5516" s="68" t="s">
        <v>362</v>
      </c>
      <c r="I5516" s="69">
        <v>0</v>
      </c>
      <c r="J5516" s="69">
        <v>0</v>
      </c>
      <c r="K5516" s="91"/>
      <c r="L5516" s="91"/>
    </row>
    <row r="5517" spans="2:12" x14ac:dyDescent="0.25">
      <c r="B5517" s="67" t="s">
        <v>454</v>
      </c>
      <c r="C5517" s="67" t="s">
        <v>455</v>
      </c>
      <c r="D5517" s="68" t="s">
        <v>371</v>
      </c>
      <c r="E5517" s="67" t="s">
        <v>372</v>
      </c>
      <c r="F5517" s="68" t="s">
        <v>460</v>
      </c>
      <c r="G5517" s="67" t="s">
        <v>461</v>
      </c>
      <c r="H5517" s="68" t="s">
        <v>363</v>
      </c>
      <c r="I5517" s="69">
        <v>36</v>
      </c>
      <c r="J5517" s="69">
        <v>79</v>
      </c>
      <c r="K5517" s="91"/>
      <c r="L5517" s="91"/>
    </row>
    <row r="5518" spans="2:12" x14ac:dyDescent="0.25">
      <c r="B5518" s="67" t="s">
        <v>454</v>
      </c>
      <c r="C5518" s="67" t="s">
        <v>455</v>
      </c>
      <c r="D5518" s="68" t="s">
        <v>371</v>
      </c>
      <c r="E5518" s="67" t="s">
        <v>372</v>
      </c>
      <c r="F5518" s="68" t="s">
        <v>460</v>
      </c>
      <c r="G5518" s="67" t="s">
        <v>461</v>
      </c>
      <c r="H5518" s="68" t="s">
        <v>362</v>
      </c>
      <c r="I5518" s="69">
        <v>0</v>
      </c>
      <c r="J5518" s="69">
        <v>0</v>
      </c>
      <c r="K5518" s="91"/>
      <c r="L5518" s="91"/>
    </row>
    <row r="5519" spans="2:12" x14ac:dyDescent="0.25">
      <c r="B5519" s="67" t="s">
        <v>454</v>
      </c>
      <c r="C5519" s="67" t="s">
        <v>455</v>
      </c>
      <c r="D5519" s="68" t="s">
        <v>371</v>
      </c>
      <c r="E5519" s="67" t="s">
        <v>372</v>
      </c>
      <c r="F5519" s="68" t="s">
        <v>460</v>
      </c>
      <c r="G5519" s="67" t="s">
        <v>461</v>
      </c>
      <c r="H5519" s="68" t="s">
        <v>363</v>
      </c>
      <c r="I5519" s="69">
        <v>82</v>
      </c>
      <c r="J5519" s="69">
        <v>124</v>
      </c>
      <c r="K5519" s="91"/>
      <c r="L5519" s="91"/>
    </row>
    <row r="5520" spans="2:12" x14ac:dyDescent="0.25">
      <c r="B5520" s="67" t="s">
        <v>454</v>
      </c>
      <c r="C5520" s="67" t="s">
        <v>455</v>
      </c>
      <c r="D5520" s="68" t="s">
        <v>371</v>
      </c>
      <c r="E5520" s="67" t="s">
        <v>372</v>
      </c>
      <c r="F5520" s="68" t="s">
        <v>460</v>
      </c>
      <c r="G5520" s="67" t="s">
        <v>461</v>
      </c>
      <c r="H5520" s="68" t="s">
        <v>362</v>
      </c>
      <c r="I5520" s="69">
        <v>0</v>
      </c>
      <c r="J5520" s="69">
        <v>0</v>
      </c>
      <c r="K5520" s="91"/>
      <c r="L5520" s="91"/>
    </row>
    <row r="5521" spans="2:12" x14ac:dyDescent="0.25">
      <c r="B5521" s="67" t="s">
        <v>454</v>
      </c>
      <c r="C5521" s="67" t="s">
        <v>455</v>
      </c>
      <c r="D5521" s="68" t="s">
        <v>371</v>
      </c>
      <c r="E5521" s="67" t="s">
        <v>372</v>
      </c>
      <c r="F5521" s="68" t="s">
        <v>460</v>
      </c>
      <c r="G5521" s="67" t="s">
        <v>461</v>
      </c>
      <c r="H5521" s="68" t="s">
        <v>363</v>
      </c>
      <c r="I5521" s="69">
        <v>4</v>
      </c>
      <c r="J5521" s="69">
        <v>14</v>
      </c>
      <c r="K5521" s="91"/>
      <c r="L5521" s="91"/>
    </row>
    <row r="5522" spans="2:12" x14ac:dyDescent="0.25">
      <c r="B5522" s="67" t="s">
        <v>454</v>
      </c>
      <c r="C5522" s="67" t="s">
        <v>455</v>
      </c>
      <c r="D5522" s="68" t="s">
        <v>371</v>
      </c>
      <c r="E5522" s="67" t="s">
        <v>372</v>
      </c>
      <c r="F5522" s="68" t="s">
        <v>460</v>
      </c>
      <c r="G5522" s="67" t="s">
        <v>461</v>
      </c>
      <c r="H5522" s="68" t="s">
        <v>364</v>
      </c>
      <c r="I5522" s="69">
        <v>9</v>
      </c>
      <c r="J5522" s="69">
        <v>0</v>
      </c>
      <c r="K5522" s="91"/>
      <c r="L5522" s="91"/>
    </row>
    <row r="5523" spans="2:12" x14ac:dyDescent="0.25">
      <c r="B5523" s="67" t="s">
        <v>454</v>
      </c>
      <c r="C5523" s="67" t="s">
        <v>455</v>
      </c>
      <c r="D5523" s="68" t="s">
        <v>371</v>
      </c>
      <c r="E5523" s="67" t="s">
        <v>372</v>
      </c>
      <c r="F5523" s="68" t="s">
        <v>460</v>
      </c>
      <c r="G5523" s="67" t="s">
        <v>461</v>
      </c>
      <c r="H5523" s="68" t="s">
        <v>362</v>
      </c>
      <c r="I5523" s="69">
        <v>86</v>
      </c>
      <c r="J5523" s="69">
        <v>0</v>
      </c>
      <c r="K5523" s="91"/>
      <c r="L5523" s="91"/>
    </row>
    <row r="5524" spans="2:12" x14ac:dyDescent="0.25">
      <c r="B5524" s="67" t="s">
        <v>454</v>
      </c>
      <c r="C5524" s="67" t="s">
        <v>455</v>
      </c>
      <c r="D5524" s="68" t="s">
        <v>371</v>
      </c>
      <c r="E5524" s="67" t="s">
        <v>372</v>
      </c>
      <c r="F5524" s="68" t="s">
        <v>460</v>
      </c>
      <c r="G5524" s="67" t="s">
        <v>461</v>
      </c>
      <c r="H5524" s="68" t="s">
        <v>363</v>
      </c>
      <c r="I5524" s="69">
        <v>53</v>
      </c>
      <c r="J5524" s="69">
        <v>0</v>
      </c>
      <c r="K5524" s="91"/>
      <c r="L5524" s="91"/>
    </row>
    <row r="5525" spans="2:12" x14ac:dyDescent="0.25">
      <c r="B5525" s="67" t="s">
        <v>454</v>
      </c>
      <c r="C5525" s="67" t="s">
        <v>455</v>
      </c>
      <c r="D5525" s="68" t="s">
        <v>371</v>
      </c>
      <c r="E5525" s="67" t="s">
        <v>372</v>
      </c>
      <c r="F5525" s="68" t="s">
        <v>460</v>
      </c>
      <c r="G5525" s="67" t="s">
        <v>461</v>
      </c>
      <c r="H5525" s="68" t="s">
        <v>364</v>
      </c>
      <c r="I5525" s="69">
        <v>19</v>
      </c>
      <c r="J5525" s="69">
        <v>0</v>
      </c>
      <c r="K5525" s="91"/>
      <c r="L5525" s="91"/>
    </row>
    <row r="5526" spans="2:12" x14ac:dyDescent="0.25">
      <c r="B5526" s="67" t="s">
        <v>454</v>
      </c>
      <c r="C5526" s="67" t="s">
        <v>455</v>
      </c>
      <c r="D5526" s="68" t="s">
        <v>371</v>
      </c>
      <c r="E5526" s="67" t="s">
        <v>372</v>
      </c>
      <c r="F5526" s="68" t="s">
        <v>460</v>
      </c>
      <c r="G5526" s="67" t="s">
        <v>461</v>
      </c>
      <c r="H5526" s="68" t="s">
        <v>362</v>
      </c>
      <c r="I5526" s="69">
        <v>0</v>
      </c>
      <c r="J5526" s="69">
        <v>15</v>
      </c>
      <c r="K5526" s="91"/>
      <c r="L5526" s="91"/>
    </row>
    <row r="5527" spans="2:12" x14ac:dyDescent="0.25">
      <c r="B5527" s="67" t="s">
        <v>454</v>
      </c>
      <c r="C5527" s="67" t="s">
        <v>455</v>
      </c>
      <c r="D5527" s="68" t="s">
        <v>371</v>
      </c>
      <c r="E5527" s="67" t="s">
        <v>372</v>
      </c>
      <c r="F5527" s="68" t="s">
        <v>460</v>
      </c>
      <c r="G5527" s="67" t="s">
        <v>461</v>
      </c>
      <c r="H5527" s="68" t="s">
        <v>363</v>
      </c>
      <c r="I5527" s="69">
        <v>0</v>
      </c>
      <c r="J5527" s="69">
        <v>0</v>
      </c>
      <c r="K5527" s="91"/>
      <c r="L5527" s="91"/>
    </row>
    <row r="5528" spans="2:12" x14ac:dyDescent="0.25">
      <c r="B5528" s="67" t="s">
        <v>454</v>
      </c>
      <c r="C5528" s="67" t="s">
        <v>455</v>
      </c>
      <c r="D5528" s="68" t="s">
        <v>371</v>
      </c>
      <c r="E5528" s="67" t="s">
        <v>372</v>
      </c>
      <c r="F5528" s="68" t="s">
        <v>460</v>
      </c>
      <c r="G5528" s="67" t="s">
        <v>461</v>
      </c>
      <c r="H5528" s="68" t="s">
        <v>364</v>
      </c>
      <c r="I5528" s="69">
        <v>0</v>
      </c>
      <c r="J5528" s="69">
        <v>0</v>
      </c>
      <c r="K5528" s="91"/>
      <c r="L5528" s="91"/>
    </row>
    <row r="5529" spans="2:12" x14ac:dyDescent="0.25">
      <c r="B5529" s="67" t="s">
        <v>454</v>
      </c>
      <c r="C5529" s="67" t="s">
        <v>455</v>
      </c>
      <c r="D5529" s="68" t="s">
        <v>371</v>
      </c>
      <c r="E5529" s="67" t="s">
        <v>372</v>
      </c>
      <c r="F5529" s="68" t="s">
        <v>460</v>
      </c>
      <c r="G5529" s="67" t="s">
        <v>461</v>
      </c>
      <c r="H5529" s="68" t="s">
        <v>362</v>
      </c>
      <c r="I5529" s="69">
        <v>0</v>
      </c>
      <c r="J5529" s="69">
        <v>0</v>
      </c>
      <c r="K5529" s="91"/>
      <c r="L5529" s="91"/>
    </row>
    <row r="5530" spans="2:12" x14ac:dyDescent="0.25">
      <c r="B5530" s="67" t="s">
        <v>454</v>
      </c>
      <c r="C5530" s="67" t="s">
        <v>455</v>
      </c>
      <c r="D5530" s="68" t="s">
        <v>371</v>
      </c>
      <c r="E5530" s="67" t="s">
        <v>372</v>
      </c>
      <c r="F5530" s="68" t="s">
        <v>460</v>
      </c>
      <c r="G5530" s="67" t="s">
        <v>461</v>
      </c>
      <c r="H5530" s="68" t="s">
        <v>362</v>
      </c>
      <c r="I5530" s="69">
        <v>87</v>
      </c>
      <c r="J5530" s="69">
        <v>194</v>
      </c>
      <c r="K5530" s="91"/>
      <c r="L5530" s="91"/>
    </row>
    <row r="5531" spans="2:12" x14ac:dyDescent="0.25">
      <c r="B5531" s="67" t="s">
        <v>454</v>
      </c>
      <c r="C5531" s="67" t="s">
        <v>455</v>
      </c>
      <c r="D5531" s="68" t="s">
        <v>371</v>
      </c>
      <c r="E5531" s="67" t="s">
        <v>372</v>
      </c>
      <c r="F5531" s="68" t="s">
        <v>460</v>
      </c>
      <c r="G5531" s="67" t="s">
        <v>461</v>
      </c>
      <c r="H5531" s="68" t="s">
        <v>363</v>
      </c>
      <c r="I5531" s="69">
        <v>80</v>
      </c>
      <c r="J5531" s="69">
        <v>76</v>
      </c>
      <c r="K5531" s="91"/>
      <c r="L5531" s="91"/>
    </row>
    <row r="5532" spans="2:12" x14ac:dyDescent="0.25">
      <c r="B5532" s="67" t="s">
        <v>454</v>
      </c>
      <c r="C5532" s="67" t="s">
        <v>455</v>
      </c>
      <c r="D5532" s="68" t="s">
        <v>371</v>
      </c>
      <c r="E5532" s="67" t="s">
        <v>372</v>
      </c>
      <c r="F5532" s="68" t="s">
        <v>460</v>
      </c>
      <c r="G5532" s="67" t="s">
        <v>461</v>
      </c>
      <c r="H5532" s="68" t="s">
        <v>364</v>
      </c>
      <c r="I5532" s="69">
        <v>9</v>
      </c>
      <c r="J5532" s="69">
        <v>0</v>
      </c>
      <c r="K5532" s="91"/>
      <c r="L5532" s="91"/>
    </row>
    <row r="5533" spans="2:12" x14ac:dyDescent="0.25">
      <c r="B5533" s="67" t="s">
        <v>454</v>
      </c>
      <c r="C5533" s="67" t="s">
        <v>455</v>
      </c>
      <c r="D5533" s="68" t="s">
        <v>371</v>
      </c>
      <c r="E5533" s="67" t="s">
        <v>372</v>
      </c>
      <c r="F5533" s="68" t="s">
        <v>460</v>
      </c>
      <c r="G5533" s="67" t="s">
        <v>461</v>
      </c>
      <c r="H5533" s="68" t="s">
        <v>362</v>
      </c>
      <c r="I5533" s="69">
        <v>0</v>
      </c>
      <c r="J5533" s="69">
        <v>14</v>
      </c>
      <c r="K5533" s="91"/>
      <c r="L5533" s="91"/>
    </row>
    <row r="5534" spans="2:12" x14ac:dyDescent="0.25">
      <c r="B5534" s="67" t="s">
        <v>454</v>
      </c>
      <c r="C5534" s="67" t="s">
        <v>455</v>
      </c>
      <c r="D5534" s="68" t="s">
        <v>371</v>
      </c>
      <c r="E5534" s="67" t="s">
        <v>372</v>
      </c>
      <c r="F5534" s="68" t="s">
        <v>460</v>
      </c>
      <c r="G5534" s="67" t="s">
        <v>461</v>
      </c>
      <c r="H5534" s="68" t="s">
        <v>363</v>
      </c>
      <c r="I5534" s="69">
        <v>34</v>
      </c>
      <c r="J5534" s="69">
        <v>47</v>
      </c>
      <c r="K5534" s="91"/>
      <c r="L5534" s="91"/>
    </row>
    <row r="5535" spans="2:12" x14ac:dyDescent="0.25">
      <c r="B5535" s="67" t="s">
        <v>454</v>
      </c>
      <c r="C5535" s="67" t="s">
        <v>455</v>
      </c>
      <c r="D5535" s="68" t="s">
        <v>371</v>
      </c>
      <c r="E5535" s="67" t="s">
        <v>372</v>
      </c>
      <c r="F5535" s="68" t="s">
        <v>460</v>
      </c>
      <c r="G5535" s="67" t="s">
        <v>461</v>
      </c>
      <c r="H5535" s="68" t="s">
        <v>364</v>
      </c>
      <c r="I5535" s="69">
        <v>0</v>
      </c>
      <c r="J5535" s="69">
        <v>0</v>
      </c>
      <c r="K5535" s="91"/>
      <c r="L5535" s="91"/>
    </row>
    <row r="5536" spans="2:12" x14ac:dyDescent="0.25">
      <c r="B5536" s="67" t="s">
        <v>454</v>
      </c>
      <c r="C5536" s="67" t="s">
        <v>455</v>
      </c>
      <c r="D5536" s="68" t="s">
        <v>371</v>
      </c>
      <c r="E5536" s="67" t="s">
        <v>372</v>
      </c>
      <c r="F5536" s="68" t="s">
        <v>460</v>
      </c>
      <c r="G5536" s="67" t="s">
        <v>461</v>
      </c>
      <c r="H5536" s="68" t="s">
        <v>362</v>
      </c>
      <c r="I5536" s="69">
        <v>0</v>
      </c>
      <c r="J5536" s="69">
        <v>0</v>
      </c>
      <c r="K5536" s="91"/>
      <c r="L5536" s="91"/>
    </row>
    <row r="5537" spans="2:12" x14ac:dyDescent="0.25">
      <c r="B5537" s="67" t="s">
        <v>454</v>
      </c>
      <c r="C5537" s="67" t="s">
        <v>455</v>
      </c>
      <c r="D5537" s="68" t="s">
        <v>371</v>
      </c>
      <c r="E5537" s="67" t="s">
        <v>372</v>
      </c>
      <c r="F5537" s="68" t="s">
        <v>460</v>
      </c>
      <c r="G5537" s="67" t="s">
        <v>461</v>
      </c>
      <c r="H5537" s="68" t="s">
        <v>363</v>
      </c>
      <c r="I5537" s="69">
        <v>10</v>
      </c>
      <c r="J5537" s="69">
        <v>12</v>
      </c>
      <c r="K5537" s="91"/>
      <c r="L5537" s="91"/>
    </row>
    <row r="5538" spans="2:12" x14ac:dyDescent="0.25">
      <c r="B5538" s="67" t="s">
        <v>454</v>
      </c>
      <c r="C5538" s="67" t="s">
        <v>455</v>
      </c>
      <c r="D5538" s="68" t="s">
        <v>371</v>
      </c>
      <c r="E5538" s="67" t="s">
        <v>372</v>
      </c>
      <c r="F5538" s="68" t="s">
        <v>460</v>
      </c>
      <c r="G5538" s="67" t="s">
        <v>461</v>
      </c>
      <c r="H5538" s="68" t="s">
        <v>364</v>
      </c>
      <c r="I5538" s="69">
        <v>0</v>
      </c>
      <c r="J5538" s="69">
        <v>0</v>
      </c>
      <c r="K5538" s="91"/>
      <c r="L5538" s="91"/>
    </row>
    <row r="5539" spans="2:12" x14ac:dyDescent="0.25">
      <c r="B5539" s="67" t="s">
        <v>454</v>
      </c>
      <c r="C5539" s="67" t="s">
        <v>455</v>
      </c>
      <c r="D5539" s="68" t="s">
        <v>371</v>
      </c>
      <c r="E5539" s="67" t="s">
        <v>372</v>
      </c>
      <c r="F5539" s="68" t="s">
        <v>460</v>
      </c>
      <c r="G5539" s="67" t="s">
        <v>461</v>
      </c>
      <c r="H5539" s="68" t="s">
        <v>362</v>
      </c>
      <c r="I5539" s="69">
        <v>7</v>
      </c>
      <c r="J5539" s="69">
        <v>5</v>
      </c>
      <c r="K5539" s="91"/>
      <c r="L5539" s="91"/>
    </row>
    <row r="5540" spans="2:12" x14ac:dyDescent="0.25">
      <c r="B5540" s="67" t="s">
        <v>454</v>
      </c>
      <c r="C5540" s="67" t="s">
        <v>455</v>
      </c>
      <c r="D5540" s="68" t="s">
        <v>371</v>
      </c>
      <c r="E5540" s="67" t="s">
        <v>372</v>
      </c>
      <c r="F5540" s="68" t="s">
        <v>460</v>
      </c>
      <c r="G5540" s="67" t="s">
        <v>461</v>
      </c>
      <c r="H5540" s="68" t="s">
        <v>363</v>
      </c>
      <c r="I5540" s="69">
        <v>20</v>
      </c>
      <c r="J5540" s="69">
        <v>18</v>
      </c>
      <c r="K5540" s="91"/>
      <c r="L5540" s="91"/>
    </row>
    <row r="5541" spans="2:12" x14ac:dyDescent="0.25">
      <c r="B5541" s="67" t="s">
        <v>454</v>
      </c>
      <c r="C5541" s="67" t="s">
        <v>455</v>
      </c>
      <c r="D5541" s="68" t="s">
        <v>371</v>
      </c>
      <c r="E5541" s="67" t="s">
        <v>372</v>
      </c>
      <c r="F5541" s="68" t="s">
        <v>460</v>
      </c>
      <c r="G5541" s="67" t="s">
        <v>461</v>
      </c>
      <c r="H5541" s="68" t="s">
        <v>362</v>
      </c>
      <c r="I5541" s="69">
        <v>0</v>
      </c>
      <c r="J5541" s="69">
        <v>26</v>
      </c>
      <c r="K5541" s="91"/>
      <c r="L5541" s="91"/>
    </row>
    <row r="5542" spans="2:12" x14ac:dyDescent="0.25">
      <c r="B5542" s="67" t="s">
        <v>454</v>
      </c>
      <c r="C5542" s="67" t="s">
        <v>455</v>
      </c>
      <c r="D5542" s="68" t="s">
        <v>371</v>
      </c>
      <c r="E5542" s="67" t="s">
        <v>372</v>
      </c>
      <c r="F5542" s="68" t="s">
        <v>460</v>
      </c>
      <c r="G5542" s="67" t="s">
        <v>461</v>
      </c>
      <c r="H5542" s="68" t="s">
        <v>363</v>
      </c>
      <c r="I5542" s="69">
        <v>30</v>
      </c>
      <c r="J5542" s="69">
        <v>72</v>
      </c>
      <c r="K5542" s="91"/>
      <c r="L5542" s="91"/>
    </row>
    <row r="5543" spans="2:12" x14ac:dyDescent="0.25">
      <c r="B5543" s="67" t="s">
        <v>454</v>
      </c>
      <c r="C5543" s="67" t="s">
        <v>455</v>
      </c>
      <c r="D5543" s="68" t="s">
        <v>371</v>
      </c>
      <c r="E5543" s="67" t="s">
        <v>372</v>
      </c>
      <c r="F5543" s="68" t="s">
        <v>460</v>
      </c>
      <c r="G5543" s="67" t="s">
        <v>461</v>
      </c>
      <c r="H5543" s="68" t="s">
        <v>364</v>
      </c>
      <c r="I5543" s="69">
        <v>12</v>
      </c>
      <c r="J5543" s="69">
        <v>23</v>
      </c>
      <c r="K5543" s="91"/>
      <c r="L5543" s="91"/>
    </row>
    <row r="5544" spans="2:12" x14ac:dyDescent="0.25">
      <c r="B5544" s="67" t="s">
        <v>454</v>
      </c>
      <c r="C5544" s="67" t="s">
        <v>455</v>
      </c>
      <c r="D5544" s="68" t="s">
        <v>371</v>
      </c>
      <c r="E5544" s="67" t="s">
        <v>372</v>
      </c>
      <c r="F5544" s="68" t="s">
        <v>460</v>
      </c>
      <c r="G5544" s="67" t="s">
        <v>461</v>
      </c>
      <c r="H5544" s="68" t="s">
        <v>362</v>
      </c>
      <c r="I5544" s="69">
        <v>0</v>
      </c>
      <c r="J5544" s="69">
        <v>0</v>
      </c>
      <c r="K5544" s="91"/>
      <c r="L5544" s="91"/>
    </row>
    <row r="5545" spans="2:12" x14ac:dyDescent="0.25">
      <c r="B5545" s="67" t="s">
        <v>454</v>
      </c>
      <c r="C5545" s="67" t="s">
        <v>455</v>
      </c>
      <c r="D5545" s="68" t="s">
        <v>371</v>
      </c>
      <c r="E5545" s="67" t="s">
        <v>372</v>
      </c>
      <c r="F5545" s="68" t="s">
        <v>460</v>
      </c>
      <c r="G5545" s="67" t="s">
        <v>461</v>
      </c>
      <c r="H5545" s="68" t="s">
        <v>363</v>
      </c>
      <c r="I5545" s="69">
        <v>0</v>
      </c>
      <c r="J5545" s="69">
        <v>0</v>
      </c>
      <c r="K5545" s="91"/>
      <c r="L5545" s="91"/>
    </row>
    <row r="5546" spans="2:12" x14ac:dyDescent="0.25">
      <c r="B5546" s="67" t="s">
        <v>454</v>
      </c>
      <c r="C5546" s="67" t="s">
        <v>455</v>
      </c>
      <c r="D5546" s="68" t="s">
        <v>371</v>
      </c>
      <c r="E5546" s="67" t="s">
        <v>372</v>
      </c>
      <c r="F5546" s="68" t="s">
        <v>460</v>
      </c>
      <c r="G5546" s="67" t="s">
        <v>461</v>
      </c>
      <c r="H5546" s="68" t="s">
        <v>364</v>
      </c>
      <c r="I5546" s="69">
        <v>0</v>
      </c>
      <c r="J5546" s="69">
        <v>0</v>
      </c>
      <c r="K5546" s="91"/>
      <c r="L5546" s="91"/>
    </row>
    <row r="5547" spans="2:12" x14ac:dyDescent="0.25">
      <c r="B5547" s="67" t="s">
        <v>454</v>
      </c>
      <c r="C5547" s="67" t="s">
        <v>455</v>
      </c>
      <c r="D5547" s="68" t="s">
        <v>371</v>
      </c>
      <c r="E5547" s="67" t="s">
        <v>372</v>
      </c>
      <c r="F5547" s="68" t="s">
        <v>460</v>
      </c>
      <c r="G5547" s="67" t="s">
        <v>461</v>
      </c>
      <c r="H5547" s="68" t="s">
        <v>362</v>
      </c>
      <c r="I5547" s="69">
        <v>5</v>
      </c>
      <c r="J5547" s="69">
        <v>40</v>
      </c>
      <c r="K5547" s="91"/>
      <c r="L5547" s="91"/>
    </row>
    <row r="5548" spans="2:12" x14ac:dyDescent="0.25">
      <c r="B5548" s="67" t="s">
        <v>454</v>
      </c>
      <c r="C5548" s="67" t="s">
        <v>455</v>
      </c>
      <c r="D5548" s="68" t="s">
        <v>371</v>
      </c>
      <c r="E5548" s="67" t="s">
        <v>372</v>
      </c>
      <c r="F5548" s="68" t="s">
        <v>460</v>
      </c>
      <c r="G5548" s="67" t="s">
        <v>461</v>
      </c>
      <c r="H5548" s="68" t="s">
        <v>363</v>
      </c>
      <c r="I5548" s="69">
        <v>0</v>
      </c>
      <c r="J5548" s="69">
        <v>0</v>
      </c>
      <c r="K5548" s="91"/>
      <c r="L5548" s="91"/>
    </row>
    <row r="5549" spans="2:12" x14ac:dyDescent="0.25">
      <c r="B5549" s="67" t="s">
        <v>454</v>
      </c>
      <c r="C5549" s="67" t="s">
        <v>455</v>
      </c>
      <c r="D5549" s="68" t="s">
        <v>371</v>
      </c>
      <c r="E5549" s="67" t="s">
        <v>372</v>
      </c>
      <c r="F5549" s="68" t="s">
        <v>460</v>
      </c>
      <c r="G5549" s="67" t="s">
        <v>461</v>
      </c>
      <c r="H5549" s="68" t="s">
        <v>364</v>
      </c>
      <c r="I5549" s="69">
        <v>0</v>
      </c>
      <c r="J5549" s="69">
        <v>0</v>
      </c>
      <c r="K5549" s="91"/>
      <c r="L5549" s="91"/>
    </row>
    <row r="5550" spans="2:12" x14ac:dyDescent="0.25">
      <c r="B5550" s="67" t="s">
        <v>454</v>
      </c>
      <c r="C5550" s="67" t="s">
        <v>455</v>
      </c>
      <c r="D5550" s="68" t="s">
        <v>371</v>
      </c>
      <c r="E5550" s="67" t="s">
        <v>372</v>
      </c>
      <c r="F5550" s="68" t="s">
        <v>460</v>
      </c>
      <c r="G5550" s="67" t="s">
        <v>461</v>
      </c>
      <c r="H5550" s="68" t="s">
        <v>363</v>
      </c>
      <c r="I5550" s="69">
        <v>0</v>
      </c>
      <c r="J5550" s="69">
        <v>0</v>
      </c>
      <c r="K5550" s="91"/>
      <c r="L5550" s="91"/>
    </row>
    <row r="5551" spans="2:12" x14ac:dyDescent="0.25">
      <c r="B5551" s="67" t="s">
        <v>454</v>
      </c>
      <c r="C5551" s="67" t="s">
        <v>455</v>
      </c>
      <c r="D5551" s="68" t="s">
        <v>371</v>
      </c>
      <c r="E5551" s="67" t="s">
        <v>372</v>
      </c>
      <c r="F5551" s="68" t="s">
        <v>460</v>
      </c>
      <c r="G5551" s="67" t="s">
        <v>461</v>
      </c>
      <c r="H5551" s="68" t="s">
        <v>362</v>
      </c>
      <c r="I5551" s="69">
        <v>70</v>
      </c>
      <c r="J5551" s="69">
        <v>69</v>
      </c>
      <c r="K5551" s="91"/>
      <c r="L5551" s="91"/>
    </row>
    <row r="5552" spans="2:12" x14ac:dyDescent="0.25">
      <c r="B5552" s="67" t="s">
        <v>454</v>
      </c>
      <c r="C5552" s="67" t="s">
        <v>455</v>
      </c>
      <c r="D5552" s="68" t="s">
        <v>371</v>
      </c>
      <c r="E5552" s="67" t="s">
        <v>372</v>
      </c>
      <c r="F5552" s="68" t="s">
        <v>460</v>
      </c>
      <c r="G5552" s="67" t="s">
        <v>461</v>
      </c>
      <c r="H5552" s="68" t="s">
        <v>363</v>
      </c>
      <c r="I5552" s="69">
        <v>212</v>
      </c>
      <c r="J5552" s="69">
        <v>367</v>
      </c>
      <c r="K5552" s="91"/>
      <c r="L5552" s="91"/>
    </row>
    <row r="5553" spans="2:12" x14ac:dyDescent="0.25">
      <c r="B5553" s="67" t="s">
        <v>454</v>
      </c>
      <c r="C5553" s="67" t="s">
        <v>455</v>
      </c>
      <c r="D5553" s="68" t="s">
        <v>371</v>
      </c>
      <c r="E5553" s="67" t="s">
        <v>372</v>
      </c>
      <c r="F5553" s="68" t="s">
        <v>460</v>
      </c>
      <c r="G5553" s="67" t="s">
        <v>461</v>
      </c>
      <c r="H5553" s="68" t="s">
        <v>364</v>
      </c>
      <c r="I5553" s="69">
        <v>28</v>
      </c>
      <c r="J5553" s="69">
        <v>75</v>
      </c>
      <c r="K5553" s="91"/>
      <c r="L5553" s="91"/>
    </row>
    <row r="5554" spans="2:12" x14ac:dyDescent="0.25">
      <c r="B5554" s="67" t="s">
        <v>454</v>
      </c>
      <c r="C5554" s="67" t="s">
        <v>455</v>
      </c>
      <c r="D5554" s="68" t="s">
        <v>371</v>
      </c>
      <c r="E5554" s="67" t="s">
        <v>372</v>
      </c>
      <c r="F5554" s="68" t="s">
        <v>460</v>
      </c>
      <c r="G5554" s="67" t="s">
        <v>461</v>
      </c>
      <c r="H5554" s="68" t="s">
        <v>362</v>
      </c>
      <c r="I5554" s="69">
        <v>0</v>
      </c>
      <c r="J5554" s="69">
        <v>0</v>
      </c>
      <c r="K5554" s="91"/>
      <c r="L5554" s="91"/>
    </row>
    <row r="5555" spans="2:12" x14ac:dyDescent="0.25">
      <c r="B5555" s="67" t="s">
        <v>454</v>
      </c>
      <c r="C5555" s="67" t="s">
        <v>455</v>
      </c>
      <c r="D5555" s="68" t="s">
        <v>371</v>
      </c>
      <c r="E5555" s="67" t="s">
        <v>372</v>
      </c>
      <c r="F5555" s="68" t="s">
        <v>460</v>
      </c>
      <c r="G5555" s="67" t="s">
        <v>461</v>
      </c>
      <c r="H5555" s="68" t="s">
        <v>363</v>
      </c>
      <c r="I5555" s="69">
        <v>0</v>
      </c>
      <c r="J5555" s="69">
        <v>0</v>
      </c>
      <c r="K5555" s="91"/>
      <c r="L5555" s="91"/>
    </row>
    <row r="5556" spans="2:12" x14ac:dyDescent="0.25">
      <c r="B5556" s="67" t="s">
        <v>454</v>
      </c>
      <c r="C5556" s="67" t="s">
        <v>455</v>
      </c>
      <c r="D5556" s="68" t="s">
        <v>371</v>
      </c>
      <c r="E5556" s="67" t="s">
        <v>372</v>
      </c>
      <c r="F5556" s="68" t="s">
        <v>460</v>
      </c>
      <c r="G5556" s="67" t="s">
        <v>461</v>
      </c>
      <c r="H5556" s="68" t="s">
        <v>364</v>
      </c>
      <c r="I5556" s="69">
        <v>0</v>
      </c>
      <c r="J5556" s="69">
        <v>0</v>
      </c>
      <c r="K5556" s="91"/>
      <c r="L5556" s="91"/>
    </row>
    <row r="5557" spans="2:12" x14ac:dyDescent="0.25">
      <c r="B5557" s="67" t="s">
        <v>454</v>
      </c>
      <c r="C5557" s="67" t="s">
        <v>455</v>
      </c>
      <c r="D5557" s="68" t="s">
        <v>371</v>
      </c>
      <c r="E5557" s="67" t="s">
        <v>372</v>
      </c>
      <c r="F5557" s="68" t="s">
        <v>460</v>
      </c>
      <c r="G5557" s="67" t="s">
        <v>461</v>
      </c>
      <c r="H5557" s="68" t="s">
        <v>362</v>
      </c>
      <c r="I5557" s="69">
        <v>0</v>
      </c>
      <c r="J5557" s="69">
        <v>0</v>
      </c>
      <c r="K5557" s="91"/>
      <c r="L5557" s="91"/>
    </row>
    <row r="5558" spans="2:12" x14ac:dyDescent="0.25">
      <c r="B5558" s="67" t="s">
        <v>454</v>
      </c>
      <c r="C5558" s="67" t="s">
        <v>455</v>
      </c>
      <c r="D5558" s="68" t="s">
        <v>371</v>
      </c>
      <c r="E5558" s="67" t="s">
        <v>372</v>
      </c>
      <c r="F5558" s="68" t="s">
        <v>460</v>
      </c>
      <c r="G5558" s="67" t="s">
        <v>461</v>
      </c>
      <c r="H5558" s="68" t="s">
        <v>363</v>
      </c>
      <c r="I5558" s="69">
        <v>59</v>
      </c>
      <c r="J5558" s="69">
        <v>73</v>
      </c>
      <c r="K5558" s="91"/>
      <c r="L5558" s="91"/>
    </row>
    <row r="5559" spans="2:12" x14ac:dyDescent="0.25">
      <c r="B5559" s="67" t="s">
        <v>454</v>
      </c>
      <c r="C5559" s="67" t="s">
        <v>455</v>
      </c>
      <c r="D5559" s="68" t="s">
        <v>371</v>
      </c>
      <c r="E5559" s="67" t="s">
        <v>372</v>
      </c>
      <c r="F5559" s="68" t="s">
        <v>460</v>
      </c>
      <c r="G5559" s="67" t="s">
        <v>461</v>
      </c>
      <c r="H5559" s="68" t="s">
        <v>363</v>
      </c>
      <c r="I5559" s="69">
        <v>0</v>
      </c>
      <c r="J5559" s="69">
        <v>0</v>
      </c>
      <c r="K5559" s="91"/>
      <c r="L5559" s="91"/>
    </row>
    <row r="5560" spans="2:12" x14ac:dyDescent="0.25">
      <c r="B5560" s="67" t="s">
        <v>454</v>
      </c>
      <c r="C5560" s="67" t="s">
        <v>455</v>
      </c>
      <c r="D5560" s="68" t="s">
        <v>371</v>
      </c>
      <c r="E5560" s="67" t="s">
        <v>372</v>
      </c>
      <c r="F5560" s="68" t="s">
        <v>460</v>
      </c>
      <c r="G5560" s="67" t="s">
        <v>461</v>
      </c>
      <c r="H5560" s="68" t="s">
        <v>362</v>
      </c>
      <c r="I5560" s="69">
        <v>0</v>
      </c>
      <c r="J5560" s="69">
        <v>0</v>
      </c>
      <c r="K5560" s="91"/>
      <c r="L5560" s="91"/>
    </row>
    <row r="5561" spans="2:12" x14ac:dyDescent="0.25">
      <c r="B5561" s="67" t="s">
        <v>454</v>
      </c>
      <c r="C5561" s="67" t="s">
        <v>455</v>
      </c>
      <c r="D5561" s="68" t="s">
        <v>371</v>
      </c>
      <c r="E5561" s="67" t="s">
        <v>372</v>
      </c>
      <c r="F5561" s="68" t="s">
        <v>460</v>
      </c>
      <c r="G5561" s="67" t="s">
        <v>461</v>
      </c>
      <c r="H5561" s="68" t="s">
        <v>363</v>
      </c>
      <c r="I5561" s="69">
        <v>0</v>
      </c>
      <c r="J5561" s="69">
        <v>12</v>
      </c>
      <c r="K5561" s="91"/>
      <c r="L5561" s="91"/>
    </row>
    <row r="5562" spans="2:12" x14ac:dyDescent="0.25">
      <c r="B5562" s="67" t="s">
        <v>454</v>
      </c>
      <c r="C5562" s="67" t="s">
        <v>455</v>
      </c>
      <c r="D5562" s="68" t="s">
        <v>371</v>
      </c>
      <c r="E5562" s="67" t="s">
        <v>372</v>
      </c>
      <c r="F5562" s="68" t="s">
        <v>460</v>
      </c>
      <c r="G5562" s="67" t="s">
        <v>461</v>
      </c>
      <c r="H5562" s="68" t="s">
        <v>363</v>
      </c>
      <c r="I5562" s="69">
        <v>0</v>
      </c>
      <c r="J5562" s="69">
        <v>0</v>
      </c>
      <c r="K5562" s="91"/>
      <c r="L5562" s="91"/>
    </row>
    <row r="5563" spans="2:12" x14ac:dyDescent="0.25">
      <c r="B5563" s="67" t="s">
        <v>454</v>
      </c>
      <c r="C5563" s="67" t="s">
        <v>455</v>
      </c>
      <c r="D5563" s="68" t="s">
        <v>371</v>
      </c>
      <c r="E5563" s="67" t="s">
        <v>372</v>
      </c>
      <c r="F5563" s="68" t="s">
        <v>460</v>
      </c>
      <c r="G5563" s="67" t="s">
        <v>461</v>
      </c>
      <c r="H5563" s="68" t="s">
        <v>364</v>
      </c>
      <c r="I5563" s="69">
        <v>0</v>
      </c>
      <c r="J5563" s="69">
        <v>0</v>
      </c>
      <c r="K5563" s="91"/>
      <c r="L5563" s="91"/>
    </row>
    <row r="5564" spans="2:12" x14ac:dyDescent="0.25">
      <c r="B5564" s="67" t="s">
        <v>454</v>
      </c>
      <c r="C5564" s="67" t="s">
        <v>455</v>
      </c>
      <c r="D5564" s="68" t="s">
        <v>371</v>
      </c>
      <c r="E5564" s="67" t="s">
        <v>372</v>
      </c>
      <c r="F5564" s="68" t="s">
        <v>460</v>
      </c>
      <c r="G5564" s="67" t="s">
        <v>461</v>
      </c>
      <c r="H5564" s="68" t="s">
        <v>362</v>
      </c>
      <c r="I5564" s="69">
        <v>0</v>
      </c>
      <c r="J5564" s="69">
        <v>0</v>
      </c>
      <c r="K5564" s="91"/>
      <c r="L5564" s="91"/>
    </row>
    <row r="5565" spans="2:12" x14ac:dyDescent="0.25">
      <c r="B5565" s="67" t="s">
        <v>454</v>
      </c>
      <c r="C5565" s="67" t="s">
        <v>455</v>
      </c>
      <c r="D5565" s="68" t="s">
        <v>371</v>
      </c>
      <c r="E5565" s="67" t="s">
        <v>372</v>
      </c>
      <c r="F5565" s="68" t="s">
        <v>460</v>
      </c>
      <c r="G5565" s="67" t="s">
        <v>461</v>
      </c>
      <c r="H5565" s="68" t="s">
        <v>363</v>
      </c>
      <c r="I5565" s="69">
        <v>20</v>
      </c>
      <c r="J5565" s="69">
        <v>0</v>
      </c>
      <c r="K5565" s="91"/>
      <c r="L5565" s="91"/>
    </row>
    <row r="5566" spans="2:12" x14ac:dyDescent="0.25">
      <c r="B5566" s="67" t="s">
        <v>454</v>
      </c>
      <c r="C5566" s="67" t="s">
        <v>455</v>
      </c>
      <c r="D5566" s="68" t="s">
        <v>371</v>
      </c>
      <c r="E5566" s="67" t="s">
        <v>372</v>
      </c>
      <c r="F5566" s="68" t="s">
        <v>460</v>
      </c>
      <c r="G5566" s="67" t="s">
        <v>461</v>
      </c>
      <c r="H5566" s="68" t="s">
        <v>364</v>
      </c>
      <c r="I5566" s="69">
        <v>0</v>
      </c>
      <c r="J5566" s="69">
        <v>0</v>
      </c>
      <c r="K5566" s="91"/>
      <c r="L5566" s="91"/>
    </row>
    <row r="5567" spans="2:12" x14ac:dyDescent="0.25">
      <c r="B5567" s="67" t="s">
        <v>454</v>
      </c>
      <c r="C5567" s="67" t="s">
        <v>455</v>
      </c>
      <c r="D5567" s="68" t="s">
        <v>371</v>
      </c>
      <c r="E5567" s="67" t="s">
        <v>372</v>
      </c>
      <c r="F5567" s="68" t="s">
        <v>460</v>
      </c>
      <c r="G5567" s="67" t="s">
        <v>461</v>
      </c>
      <c r="H5567" s="68" t="s">
        <v>362</v>
      </c>
      <c r="I5567" s="69">
        <v>0</v>
      </c>
      <c r="J5567" s="69">
        <v>0</v>
      </c>
      <c r="K5567" s="91"/>
      <c r="L5567" s="91"/>
    </row>
    <row r="5568" spans="2:12" x14ac:dyDescent="0.25">
      <c r="B5568" s="67" t="s">
        <v>454</v>
      </c>
      <c r="C5568" s="67" t="s">
        <v>455</v>
      </c>
      <c r="D5568" s="68" t="s">
        <v>371</v>
      </c>
      <c r="E5568" s="67" t="s">
        <v>372</v>
      </c>
      <c r="F5568" s="68" t="s">
        <v>460</v>
      </c>
      <c r="G5568" s="67" t="s">
        <v>461</v>
      </c>
      <c r="H5568" s="68" t="s">
        <v>363</v>
      </c>
      <c r="I5568" s="69">
        <v>25</v>
      </c>
      <c r="J5568" s="69">
        <v>33</v>
      </c>
      <c r="K5568" s="91"/>
      <c r="L5568" s="91"/>
    </row>
    <row r="5569" spans="2:12" x14ac:dyDescent="0.25">
      <c r="B5569" s="67" t="s">
        <v>454</v>
      </c>
      <c r="C5569" s="67" t="s">
        <v>455</v>
      </c>
      <c r="D5569" s="68" t="s">
        <v>371</v>
      </c>
      <c r="E5569" s="67" t="s">
        <v>372</v>
      </c>
      <c r="F5569" s="68" t="s">
        <v>460</v>
      </c>
      <c r="G5569" s="67" t="s">
        <v>461</v>
      </c>
      <c r="H5569" s="68" t="s">
        <v>364</v>
      </c>
      <c r="I5569" s="69">
        <v>0</v>
      </c>
      <c r="J5569" s="69">
        <v>0</v>
      </c>
      <c r="K5569" s="91"/>
      <c r="L5569" s="91"/>
    </row>
    <row r="5570" spans="2:12" x14ac:dyDescent="0.25">
      <c r="B5570" s="67" t="s">
        <v>454</v>
      </c>
      <c r="C5570" s="67" t="s">
        <v>455</v>
      </c>
      <c r="D5570" s="68" t="s">
        <v>371</v>
      </c>
      <c r="E5570" s="67" t="s">
        <v>372</v>
      </c>
      <c r="F5570" s="68" t="s">
        <v>460</v>
      </c>
      <c r="G5570" s="67" t="s">
        <v>461</v>
      </c>
      <c r="H5570" s="68" t="s">
        <v>362</v>
      </c>
      <c r="I5570" s="69">
        <v>0</v>
      </c>
      <c r="J5570" s="69">
        <v>20</v>
      </c>
      <c r="K5570" s="91"/>
      <c r="L5570" s="91"/>
    </row>
    <row r="5571" spans="2:12" x14ac:dyDescent="0.25">
      <c r="B5571" s="67" t="s">
        <v>454</v>
      </c>
      <c r="C5571" s="67" t="s">
        <v>455</v>
      </c>
      <c r="D5571" s="68" t="s">
        <v>371</v>
      </c>
      <c r="E5571" s="67" t="s">
        <v>372</v>
      </c>
      <c r="F5571" s="68" t="s">
        <v>460</v>
      </c>
      <c r="G5571" s="67" t="s">
        <v>461</v>
      </c>
      <c r="H5571" s="68" t="s">
        <v>363</v>
      </c>
      <c r="I5571" s="69">
        <v>56</v>
      </c>
      <c r="J5571" s="69">
        <v>161</v>
      </c>
      <c r="K5571" s="91"/>
      <c r="L5571" s="91"/>
    </row>
    <row r="5572" spans="2:12" x14ac:dyDescent="0.25">
      <c r="B5572" s="67" t="s">
        <v>454</v>
      </c>
      <c r="C5572" s="67" t="s">
        <v>455</v>
      </c>
      <c r="D5572" s="68" t="s">
        <v>371</v>
      </c>
      <c r="E5572" s="67" t="s">
        <v>372</v>
      </c>
      <c r="F5572" s="68" t="s">
        <v>460</v>
      </c>
      <c r="G5572" s="67" t="s">
        <v>461</v>
      </c>
      <c r="H5572" s="68" t="s">
        <v>364</v>
      </c>
      <c r="I5572" s="69">
        <v>26</v>
      </c>
      <c r="J5572" s="69">
        <v>31</v>
      </c>
      <c r="K5572" s="91"/>
      <c r="L5572" s="91"/>
    </row>
    <row r="5573" spans="2:12" x14ac:dyDescent="0.25">
      <c r="B5573" s="67" t="s">
        <v>454</v>
      </c>
      <c r="C5573" s="67" t="s">
        <v>455</v>
      </c>
      <c r="D5573" s="68" t="s">
        <v>371</v>
      </c>
      <c r="E5573" s="67" t="s">
        <v>372</v>
      </c>
      <c r="F5573" s="68" t="s">
        <v>460</v>
      </c>
      <c r="G5573" s="67" t="s">
        <v>461</v>
      </c>
      <c r="H5573" s="68" t="s">
        <v>362</v>
      </c>
      <c r="I5573" s="69">
        <v>0</v>
      </c>
      <c r="J5573" s="69">
        <v>0</v>
      </c>
      <c r="K5573" s="91"/>
      <c r="L5573" s="91"/>
    </row>
    <row r="5574" spans="2:12" x14ac:dyDescent="0.25">
      <c r="B5574" s="67" t="s">
        <v>454</v>
      </c>
      <c r="C5574" s="67" t="s">
        <v>455</v>
      </c>
      <c r="D5574" s="68" t="s">
        <v>371</v>
      </c>
      <c r="E5574" s="67" t="s">
        <v>372</v>
      </c>
      <c r="F5574" s="68" t="s">
        <v>460</v>
      </c>
      <c r="G5574" s="67" t="s">
        <v>461</v>
      </c>
      <c r="H5574" s="68" t="s">
        <v>363</v>
      </c>
      <c r="I5574" s="69">
        <v>68</v>
      </c>
      <c r="J5574" s="69">
        <v>94</v>
      </c>
      <c r="K5574" s="91"/>
      <c r="L5574" s="91"/>
    </row>
    <row r="5575" spans="2:12" x14ac:dyDescent="0.25">
      <c r="B5575" s="67" t="s">
        <v>454</v>
      </c>
      <c r="C5575" s="67" t="s">
        <v>455</v>
      </c>
      <c r="D5575" s="68" t="s">
        <v>371</v>
      </c>
      <c r="E5575" s="67" t="s">
        <v>372</v>
      </c>
      <c r="F5575" s="68" t="s">
        <v>460</v>
      </c>
      <c r="G5575" s="67" t="s">
        <v>461</v>
      </c>
      <c r="H5575" s="68" t="s">
        <v>364</v>
      </c>
      <c r="I5575" s="69">
        <v>0</v>
      </c>
      <c r="J5575" s="69">
        <v>0</v>
      </c>
      <c r="K5575" s="91"/>
      <c r="L5575" s="91"/>
    </row>
    <row r="5576" spans="2:12" x14ac:dyDescent="0.25">
      <c r="B5576" s="67" t="s">
        <v>454</v>
      </c>
      <c r="C5576" s="67" t="s">
        <v>455</v>
      </c>
      <c r="D5576" s="68" t="s">
        <v>371</v>
      </c>
      <c r="E5576" s="67" t="s">
        <v>372</v>
      </c>
      <c r="F5576" s="68" t="s">
        <v>460</v>
      </c>
      <c r="G5576" s="67" t="s">
        <v>461</v>
      </c>
      <c r="H5576" s="68" t="s">
        <v>362</v>
      </c>
      <c r="I5576" s="69">
        <v>0</v>
      </c>
      <c r="J5576" s="69">
        <v>0</v>
      </c>
      <c r="K5576" s="91"/>
      <c r="L5576" s="91"/>
    </row>
    <row r="5577" spans="2:12" x14ac:dyDescent="0.25">
      <c r="B5577" s="67" t="s">
        <v>454</v>
      </c>
      <c r="C5577" s="67" t="s">
        <v>455</v>
      </c>
      <c r="D5577" s="68" t="s">
        <v>371</v>
      </c>
      <c r="E5577" s="67" t="s">
        <v>372</v>
      </c>
      <c r="F5577" s="68" t="s">
        <v>460</v>
      </c>
      <c r="G5577" s="67" t="s">
        <v>461</v>
      </c>
      <c r="H5577" s="68" t="s">
        <v>363</v>
      </c>
      <c r="I5577" s="69">
        <v>0</v>
      </c>
      <c r="J5577" s="69">
        <v>0</v>
      </c>
      <c r="K5577" s="91"/>
      <c r="L5577" s="91"/>
    </row>
    <row r="5578" spans="2:12" x14ac:dyDescent="0.25">
      <c r="B5578" s="67" t="s">
        <v>454</v>
      </c>
      <c r="C5578" s="67" t="s">
        <v>455</v>
      </c>
      <c r="D5578" s="68" t="s">
        <v>371</v>
      </c>
      <c r="E5578" s="67" t="s">
        <v>372</v>
      </c>
      <c r="F5578" s="68" t="s">
        <v>460</v>
      </c>
      <c r="G5578" s="67" t="s">
        <v>461</v>
      </c>
      <c r="H5578" s="68" t="s">
        <v>363</v>
      </c>
      <c r="I5578" s="69">
        <v>12</v>
      </c>
      <c r="J5578" s="69">
        <v>14</v>
      </c>
      <c r="K5578" s="91"/>
      <c r="L5578" s="91"/>
    </row>
    <row r="5579" spans="2:12" x14ac:dyDescent="0.25">
      <c r="B5579" s="67" t="s">
        <v>454</v>
      </c>
      <c r="C5579" s="67" t="s">
        <v>455</v>
      </c>
      <c r="D5579" s="68" t="s">
        <v>371</v>
      </c>
      <c r="E5579" s="67" t="s">
        <v>372</v>
      </c>
      <c r="F5579" s="68" t="s">
        <v>460</v>
      </c>
      <c r="G5579" s="67" t="s">
        <v>461</v>
      </c>
      <c r="H5579" s="68" t="s">
        <v>362</v>
      </c>
      <c r="I5579" s="69">
        <v>9</v>
      </c>
      <c r="J5579" s="69">
        <v>20</v>
      </c>
      <c r="K5579" s="91"/>
      <c r="L5579" s="91"/>
    </row>
    <row r="5580" spans="2:12" x14ac:dyDescent="0.25">
      <c r="B5580" s="67" t="s">
        <v>454</v>
      </c>
      <c r="C5580" s="67" t="s">
        <v>455</v>
      </c>
      <c r="D5580" s="68" t="s">
        <v>371</v>
      </c>
      <c r="E5580" s="67" t="s">
        <v>372</v>
      </c>
      <c r="F5580" s="68" t="s">
        <v>460</v>
      </c>
      <c r="G5580" s="67" t="s">
        <v>461</v>
      </c>
      <c r="H5580" s="68" t="s">
        <v>363</v>
      </c>
      <c r="I5580" s="69">
        <v>50</v>
      </c>
      <c r="J5580" s="69">
        <v>79</v>
      </c>
      <c r="K5580" s="91"/>
      <c r="L5580" s="91"/>
    </row>
    <row r="5581" spans="2:12" x14ac:dyDescent="0.25">
      <c r="B5581" s="67" t="s">
        <v>454</v>
      </c>
      <c r="C5581" s="67" t="s">
        <v>455</v>
      </c>
      <c r="D5581" s="68" t="s">
        <v>371</v>
      </c>
      <c r="E5581" s="67" t="s">
        <v>372</v>
      </c>
      <c r="F5581" s="68" t="s">
        <v>460</v>
      </c>
      <c r="G5581" s="67" t="s">
        <v>461</v>
      </c>
      <c r="H5581" s="68" t="s">
        <v>363</v>
      </c>
      <c r="I5581" s="69">
        <v>0</v>
      </c>
      <c r="J5581" s="69">
        <v>0</v>
      </c>
      <c r="K5581" s="91"/>
      <c r="L5581" s="91"/>
    </row>
    <row r="5582" spans="2:12" x14ac:dyDescent="0.25">
      <c r="B5582" s="67" t="s">
        <v>454</v>
      </c>
      <c r="C5582" s="67" t="s">
        <v>455</v>
      </c>
      <c r="D5582" s="68" t="s">
        <v>371</v>
      </c>
      <c r="E5582" s="67" t="s">
        <v>372</v>
      </c>
      <c r="F5582" s="68" t="s">
        <v>460</v>
      </c>
      <c r="G5582" s="67" t="s">
        <v>461</v>
      </c>
      <c r="H5582" s="68" t="s">
        <v>362</v>
      </c>
      <c r="I5582" s="69">
        <v>0</v>
      </c>
      <c r="J5582" s="69">
        <v>0</v>
      </c>
      <c r="K5582" s="91"/>
      <c r="L5582" s="91"/>
    </row>
    <row r="5583" spans="2:12" x14ac:dyDescent="0.25">
      <c r="B5583" s="67" t="s">
        <v>454</v>
      </c>
      <c r="C5583" s="67" t="s">
        <v>455</v>
      </c>
      <c r="D5583" s="68" t="s">
        <v>371</v>
      </c>
      <c r="E5583" s="67" t="s">
        <v>372</v>
      </c>
      <c r="F5583" s="68" t="s">
        <v>460</v>
      </c>
      <c r="G5583" s="67" t="s">
        <v>461</v>
      </c>
      <c r="H5583" s="68" t="s">
        <v>363</v>
      </c>
      <c r="I5583" s="69">
        <v>12</v>
      </c>
      <c r="J5583" s="69">
        <v>12</v>
      </c>
      <c r="K5583" s="91"/>
      <c r="L5583" s="91"/>
    </row>
    <row r="5584" spans="2:12" x14ac:dyDescent="0.25">
      <c r="B5584" s="67" t="s">
        <v>454</v>
      </c>
      <c r="C5584" s="67" t="s">
        <v>455</v>
      </c>
      <c r="D5584" s="68" t="s">
        <v>371</v>
      </c>
      <c r="E5584" s="67" t="s">
        <v>372</v>
      </c>
      <c r="F5584" s="68" t="s">
        <v>460</v>
      </c>
      <c r="G5584" s="67" t="s">
        <v>461</v>
      </c>
      <c r="H5584" s="68" t="s">
        <v>362</v>
      </c>
      <c r="I5584" s="69">
        <v>0</v>
      </c>
      <c r="J5584" s="69">
        <v>0</v>
      </c>
      <c r="K5584" s="91"/>
      <c r="L5584" s="91"/>
    </row>
    <row r="5585" spans="2:12" x14ac:dyDescent="0.25">
      <c r="B5585" s="67" t="s">
        <v>454</v>
      </c>
      <c r="C5585" s="67" t="s">
        <v>455</v>
      </c>
      <c r="D5585" s="68" t="s">
        <v>371</v>
      </c>
      <c r="E5585" s="67" t="s">
        <v>372</v>
      </c>
      <c r="F5585" s="68" t="s">
        <v>460</v>
      </c>
      <c r="G5585" s="67" t="s">
        <v>461</v>
      </c>
      <c r="H5585" s="68" t="s">
        <v>363</v>
      </c>
      <c r="I5585" s="69">
        <v>21</v>
      </c>
      <c r="J5585" s="69">
        <v>14</v>
      </c>
      <c r="K5585" s="91"/>
      <c r="L5585" s="91"/>
    </row>
    <row r="5586" spans="2:12" x14ac:dyDescent="0.25">
      <c r="B5586" s="67" t="s">
        <v>454</v>
      </c>
      <c r="C5586" s="67" t="s">
        <v>455</v>
      </c>
      <c r="D5586" s="68" t="s">
        <v>371</v>
      </c>
      <c r="E5586" s="67" t="s">
        <v>372</v>
      </c>
      <c r="F5586" s="68" t="s">
        <v>460</v>
      </c>
      <c r="G5586" s="67" t="s">
        <v>461</v>
      </c>
      <c r="H5586" s="68" t="s">
        <v>364</v>
      </c>
      <c r="I5586" s="69">
        <v>0</v>
      </c>
      <c r="J5586" s="69">
        <v>0</v>
      </c>
      <c r="K5586" s="91"/>
      <c r="L5586" s="91"/>
    </row>
    <row r="5587" spans="2:12" x14ac:dyDescent="0.25">
      <c r="B5587" s="67" t="s">
        <v>454</v>
      </c>
      <c r="C5587" s="67" t="s">
        <v>455</v>
      </c>
      <c r="D5587" s="68" t="s">
        <v>371</v>
      </c>
      <c r="E5587" s="67" t="s">
        <v>372</v>
      </c>
      <c r="F5587" s="68" t="s">
        <v>460</v>
      </c>
      <c r="G5587" s="67" t="s">
        <v>461</v>
      </c>
      <c r="H5587" s="68" t="s">
        <v>362</v>
      </c>
      <c r="I5587" s="69">
        <v>0</v>
      </c>
      <c r="J5587" s="69">
        <v>0</v>
      </c>
      <c r="K5587" s="91"/>
      <c r="L5587" s="91"/>
    </row>
    <row r="5588" spans="2:12" x14ac:dyDescent="0.25">
      <c r="B5588" s="67" t="s">
        <v>454</v>
      </c>
      <c r="C5588" s="67" t="s">
        <v>455</v>
      </c>
      <c r="D5588" s="68" t="s">
        <v>371</v>
      </c>
      <c r="E5588" s="67" t="s">
        <v>372</v>
      </c>
      <c r="F5588" s="68" t="s">
        <v>460</v>
      </c>
      <c r="G5588" s="67" t="s">
        <v>461</v>
      </c>
      <c r="H5588" s="68" t="s">
        <v>363</v>
      </c>
      <c r="I5588" s="69">
        <v>0</v>
      </c>
      <c r="J5588" s="69">
        <v>1</v>
      </c>
      <c r="K5588" s="91"/>
      <c r="L5588" s="91"/>
    </row>
    <row r="5589" spans="2:12" x14ac:dyDescent="0.25">
      <c r="B5589" s="67" t="s">
        <v>454</v>
      </c>
      <c r="C5589" s="67" t="s">
        <v>455</v>
      </c>
      <c r="D5589" s="68" t="s">
        <v>371</v>
      </c>
      <c r="E5589" s="67" t="s">
        <v>372</v>
      </c>
      <c r="F5589" s="68" t="s">
        <v>460</v>
      </c>
      <c r="G5589" s="67" t="s">
        <v>461</v>
      </c>
      <c r="H5589" s="68" t="s">
        <v>364</v>
      </c>
      <c r="I5589" s="69">
        <v>0</v>
      </c>
      <c r="J5589" s="69">
        <v>0</v>
      </c>
      <c r="K5589" s="91"/>
      <c r="L5589" s="91"/>
    </row>
    <row r="5590" spans="2:12" x14ac:dyDescent="0.25">
      <c r="B5590" s="67" t="s">
        <v>454</v>
      </c>
      <c r="C5590" s="67" t="s">
        <v>455</v>
      </c>
      <c r="D5590" s="68" t="s">
        <v>371</v>
      </c>
      <c r="E5590" s="67" t="s">
        <v>372</v>
      </c>
      <c r="F5590" s="68" t="s">
        <v>460</v>
      </c>
      <c r="G5590" s="67" t="s">
        <v>461</v>
      </c>
      <c r="H5590" s="68" t="s">
        <v>362</v>
      </c>
      <c r="I5590" s="69">
        <v>0.309</v>
      </c>
      <c r="J5590" s="69">
        <v>0.20599999999999999</v>
      </c>
      <c r="K5590" s="91"/>
      <c r="L5590" s="91"/>
    </row>
    <row r="5591" spans="2:12" x14ac:dyDescent="0.25">
      <c r="B5591" s="67" t="s">
        <v>454</v>
      </c>
      <c r="C5591" s="67" t="s">
        <v>455</v>
      </c>
      <c r="D5591" s="68" t="s">
        <v>371</v>
      </c>
      <c r="E5591" s="67" t="s">
        <v>372</v>
      </c>
      <c r="F5591" s="68" t="s">
        <v>460</v>
      </c>
      <c r="G5591" s="67" t="s">
        <v>461</v>
      </c>
      <c r="H5591" s="68" t="s">
        <v>363</v>
      </c>
      <c r="I5591" s="69">
        <v>0.39140000000000003</v>
      </c>
      <c r="J5591" s="69">
        <v>0.55620000000000003</v>
      </c>
      <c r="K5591" s="91"/>
      <c r="L5591" s="91"/>
    </row>
    <row r="5592" spans="2:12" x14ac:dyDescent="0.25">
      <c r="B5592" s="67" t="s">
        <v>454</v>
      </c>
      <c r="C5592" s="67" t="s">
        <v>455</v>
      </c>
      <c r="D5592" s="68" t="s">
        <v>371</v>
      </c>
      <c r="E5592" s="67" t="s">
        <v>372</v>
      </c>
      <c r="F5592" s="68" t="s">
        <v>460</v>
      </c>
      <c r="G5592" s="67" t="s">
        <v>461</v>
      </c>
      <c r="H5592" s="68" t="s">
        <v>364</v>
      </c>
      <c r="I5592" s="69">
        <v>0.45319999999999999</v>
      </c>
      <c r="J5592" s="69">
        <v>0.28839999999999999</v>
      </c>
      <c r="K5592" s="91"/>
      <c r="L5592" s="91"/>
    </row>
    <row r="5593" spans="2:12" x14ac:dyDescent="0.25">
      <c r="B5593" s="67" t="s">
        <v>454</v>
      </c>
      <c r="C5593" s="67" t="s">
        <v>455</v>
      </c>
      <c r="D5593" s="68" t="s">
        <v>371</v>
      </c>
      <c r="E5593" s="67" t="s">
        <v>372</v>
      </c>
      <c r="F5593" s="68" t="s">
        <v>460</v>
      </c>
      <c r="G5593" s="67" t="s">
        <v>461</v>
      </c>
      <c r="H5593" s="68" t="s">
        <v>362</v>
      </c>
      <c r="I5593" s="69">
        <v>33</v>
      </c>
      <c r="J5593" s="69">
        <v>40</v>
      </c>
      <c r="K5593" s="91"/>
      <c r="L5593" s="91"/>
    </row>
    <row r="5594" spans="2:12" x14ac:dyDescent="0.25">
      <c r="B5594" s="67" t="s">
        <v>454</v>
      </c>
      <c r="C5594" s="67" t="s">
        <v>455</v>
      </c>
      <c r="D5594" s="68" t="s">
        <v>371</v>
      </c>
      <c r="E5594" s="67" t="s">
        <v>372</v>
      </c>
      <c r="F5594" s="68" t="s">
        <v>460</v>
      </c>
      <c r="G5594" s="67" t="s">
        <v>461</v>
      </c>
      <c r="H5594" s="68" t="s">
        <v>363</v>
      </c>
      <c r="I5594" s="69">
        <v>66</v>
      </c>
      <c r="J5594" s="69">
        <v>70</v>
      </c>
      <c r="K5594" s="91"/>
      <c r="L5594" s="91"/>
    </row>
    <row r="5595" spans="2:12" x14ac:dyDescent="0.25">
      <c r="B5595" s="67" t="s">
        <v>454</v>
      </c>
      <c r="C5595" s="67" t="s">
        <v>455</v>
      </c>
      <c r="D5595" s="68" t="s">
        <v>371</v>
      </c>
      <c r="E5595" s="67" t="s">
        <v>372</v>
      </c>
      <c r="F5595" s="68" t="s">
        <v>460</v>
      </c>
      <c r="G5595" s="67" t="s">
        <v>461</v>
      </c>
      <c r="H5595" s="68" t="s">
        <v>364</v>
      </c>
      <c r="I5595" s="69">
        <v>0</v>
      </c>
      <c r="J5595" s="69">
        <v>0</v>
      </c>
      <c r="K5595" s="91"/>
      <c r="L5595" s="91"/>
    </row>
    <row r="5596" spans="2:12" x14ac:dyDescent="0.25">
      <c r="B5596" s="67" t="s">
        <v>454</v>
      </c>
      <c r="C5596" s="67" t="s">
        <v>455</v>
      </c>
      <c r="D5596" s="68" t="s">
        <v>371</v>
      </c>
      <c r="E5596" s="67" t="s">
        <v>372</v>
      </c>
      <c r="F5596" s="68" t="s">
        <v>460</v>
      </c>
      <c r="G5596" s="67" t="s">
        <v>461</v>
      </c>
      <c r="H5596" s="68" t="s">
        <v>362</v>
      </c>
      <c r="I5596" s="69">
        <v>0</v>
      </c>
      <c r="J5596" s="69">
        <v>0</v>
      </c>
      <c r="K5596" s="91"/>
      <c r="L5596" s="91"/>
    </row>
    <row r="5597" spans="2:12" x14ac:dyDescent="0.25">
      <c r="B5597" s="67" t="s">
        <v>454</v>
      </c>
      <c r="C5597" s="67" t="s">
        <v>455</v>
      </c>
      <c r="D5597" s="68" t="s">
        <v>371</v>
      </c>
      <c r="E5597" s="67" t="s">
        <v>372</v>
      </c>
      <c r="F5597" s="68" t="s">
        <v>460</v>
      </c>
      <c r="G5597" s="67" t="s">
        <v>461</v>
      </c>
      <c r="H5597" s="68" t="s">
        <v>363</v>
      </c>
      <c r="I5597" s="69">
        <v>4</v>
      </c>
      <c r="J5597" s="69">
        <v>4</v>
      </c>
      <c r="K5597" s="91"/>
      <c r="L5597" s="91"/>
    </row>
    <row r="5598" spans="2:12" x14ac:dyDescent="0.25">
      <c r="B5598" s="67" t="s">
        <v>454</v>
      </c>
      <c r="C5598" s="67" t="s">
        <v>455</v>
      </c>
      <c r="D5598" s="68" t="s">
        <v>371</v>
      </c>
      <c r="E5598" s="67" t="s">
        <v>372</v>
      </c>
      <c r="F5598" s="68" t="s">
        <v>460</v>
      </c>
      <c r="G5598" s="67" t="s">
        <v>461</v>
      </c>
      <c r="H5598" s="68" t="s">
        <v>364</v>
      </c>
      <c r="I5598" s="69">
        <v>-12</v>
      </c>
      <c r="J5598" s="69">
        <v>0</v>
      </c>
      <c r="K5598" s="91"/>
      <c r="L5598" s="91"/>
    </row>
    <row r="5599" spans="2:12" x14ac:dyDescent="0.25">
      <c r="B5599" s="67" t="s">
        <v>454</v>
      </c>
      <c r="C5599" s="67" t="s">
        <v>455</v>
      </c>
      <c r="D5599" s="68" t="s">
        <v>371</v>
      </c>
      <c r="E5599" s="67" t="s">
        <v>372</v>
      </c>
      <c r="F5599" s="68" t="s">
        <v>460</v>
      </c>
      <c r="G5599" s="67" t="s">
        <v>461</v>
      </c>
      <c r="H5599" s="68" t="s">
        <v>363</v>
      </c>
      <c r="I5599" s="69">
        <v>0</v>
      </c>
      <c r="J5599" s="69">
        <v>0</v>
      </c>
      <c r="K5599" s="91"/>
      <c r="L5599" s="91"/>
    </row>
    <row r="5600" spans="2:12" x14ac:dyDescent="0.25">
      <c r="B5600" s="67" t="s">
        <v>454</v>
      </c>
      <c r="C5600" s="67" t="s">
        <v>455</v>
      </c>
      <c r="D5600" s="68" t="s">
        <v>371</v>
      </c>
      <c r="E5600" s="67" t="s">
        <v>372</v>
      </c>
      <c r="F5600" s="68" t="s">
        <v>460</v>
      </c>
      <c r="G5600" s="67" t="s">
        <v>461</v>
      </c>
      <c r="H5600" s="68" t="s">
        <v>362</v>
      </c>
      <c r="I5600" s="69">
        <v>23</v>
      </c>
      <c r="J5600" s="69">
        <v>75</v>
      </c>
      <c r="K5600" s="91"/>
      <c r="L5600" s="91"/>
    </row>
    <row r="5601" spans="2:12" x14ac:dyDescent="0.25">
      <c r="B5601" s="67" t="s">
        <v>454</v>
      </c>
      <c r="C5601" s="67" t="s">
        <v>455</v>
      </c>
      <c r="D5601" s="68" t="s">
        <v>371</v>
      </c>
      <c r="E5601" s="67" t="s">
        <v>372</v>
      </c>
      <c r="F5601" s="68" t="s">
        <v>460</v>
      </c>
      <c r="G5601" s="67" t="s">
        <v>461</v>
      </c>
      <c r="H5601" s="68" t="s">
        <v>363</v>
      </c>
      <c r="I5601" s="69">
        <v>88</v>
      </c>
      <c r="J5601" s="69">
        <v>149</v>
      </c>
      <c r="K5601" s="91"/>
      <c r="L5601" s="91"/>
    </row>
    <row r="5602" spans="2:12" x14ac:dyDescent="0.25">
      <c r="B5602" s="67" t="s">
        <v>454</v>
      </c>
      <c r="C5602" s="67" t="s">
        <v>455</v>
      </c>
      <c r="D5602" s="68" t="s">
        <v>371</v>
      </c>
      <c r="E5602" s="67" t="s">
        <v>372</v>
      </c>
      <c r="F5602" s="68" t="s">
        <v>460</v>
      </c>
      <c r="G5602" s="67" t="s">
        <v>461</v>
      </c>
      <c r="H5602" s="68" t="s">
        <v>364</v>
      </c>
      <c r="I5602" s="69">
        <v>44</v>
      </c>
      <c r="J5602" s="69">
        <v>49</v>
      </c>
      <c r="K5602" s="91"/>
      <c r="L5602" s="91"/>
    </row>
    <row r="5603" spans="2:12" x14ac:dyDescent="0.25">
      <c r="B5603" s="67" t="s">
        <v>454</v>
      </c>
      <c r="C5603" s="67" t="s">
        <v>455</v>
      </c>
      <c r="D5603" s="68" t="s">
        <v>371</v>
      </c>
      <c r="E5603" s="67" t="s">
        <v>372</v>
      </c>
      <c r="F5603" s="68" t="s">
        <v>460</v>
      </c>
      <c r="G5603" s="67" t="s">
        <v>461</v>
      </c>
      <c r="H5603" s="68" t="s">
        <v>362</v>
      </c>
      <c r="I5603" s="69">
        <v>43</v>
      </c>
      <c r="J5603" s="69">
        <v>30</v>
      </c>
      <c r="K5603" s="91"/>
      <c r="L5603" s="91"/>
    </row>
    <row r="5604" spans="2:12" x14ac:dyDescent="0.25">
      <c r="B5604" s="67" t="s">
        <v>454</v>
      </c>
      <c r="C5604" s="67" t="s">
        <v>455</v>
      </c>
      <c r="D5604" s="68" t="s">
        <v>371</v>
      </c>
      <c r="E5604" s="67" t="s">
        <v>372</v>
      </c>
      <c r="F5604" s="68" t="s">
        <v>460</v>
      </c>
      <c r="G5604" s="67" t="s">
        <v>461</v>
      </c>
      <c r="H5604" s="68" t="s">
        <v>363</v>
      </c>
      <c r="I5604" s="69">
        <v>160</v>
      </c>
      <c r="J5604" s="69">
        <v>199</v>
      </c>
      <c r="K5604" s="91"/>
      <c r="L5604" s="91"/>
    </row>
    <row r="5605" spans="2:12" x14ac:dyDescent="0.25">
      <c r="B5605" s="67" t="s">
        <v>454</v>
      </c>
      <c r="C5605" s="67" t="s">
        <v>455</v>
      </c>
      <c r="D5605" s="68" t="s">
        <v>371</v>
      </c>
      <c r="E5605" s="67" t="s">
        <v>372</v>
      </c>
      <c r="F5605" s="68" t="s">
        <v>460</v>
      </c>
      <c r="G5605" s="67" t="s">
        <v>461</v>
      </c>
      <c r="H5605" s="68" t="s">
        <v>364</v>
      </c>
      <c r="I5605" s="69">
        <v>0</v>
      </c>
      <c r="J5605" s="69">
        <v>32</v>
      </c>
      <c r="K5605" s="91"/>
      <c r="L5605" s="91"/>
    </row>
    <row r="5606" spans="2:12" x14ac:dyDescent="0.25">
      <c r="B5606" s="67" t="s">
        <v>454</v>
      </c>
      <c r="C5606" s="67" t="s">
        <v>455</v>
      </c>
      <c r="D5606" s="68" t="s">
        <v>371</v>
      </c>
      <c r="E5606" s="67" t="s">
        <v>372</v>
      </c>
      <c r="F5606" s="68" t="s">
        <v>460</v>
      </c>
      <c r="G5606" s="67" t="s">
        <v>461</v>
      </c>
      <c r="H5606" s="68" t="s">
        <v>362</v>
      </c>
      <c r="I5606" s="69">
        <v>0</v>
      </c>
      <c r="J5606" s="69">
        <v>0</v>
      </c>
      <c r="K5606" s="91"/>
      <c r="L5606" s="91"/>
    </row>
    <row r="5607" spans="2:12" x14ac:dyDescent="0.25">
      <c r="B5607" s="67" t="s">
        <v>454</v>
      </c>
      <c r="C5607" s="67" t="s">
        <v>455</v>
      </c>
      <c r="D5607" s="68" t="s">
        <v>371</v>
      </c>
      <c r="E5607" s="67" t="s">
        <v>372</v>
      </c>
      <c r="F5607" s="68" t="s">
        <v>460</v>
      </c>
      <c r="G5607" s="67" t="s">
        <v>461</v>
      </c>
      <c r="H5607" s="68" t="s">
        <v>363</v>
      </c>
      <c r="I5607" s="69">
        <v>36</v>
      </c>
      <c r="J5607" s="69">
        <v>30</v>
      </c>
      <c r="K5607" s="91"/>
      <c r="L5607" s="91"/>
    </row>
    <row r="5608" spans="2:12" x14ac:dyDescent="0.25">
      <c r="B5608" s="67" t="s">
        <v>454</v>
      </c>
      <c r="C5608" s="67" t="s">
        <v>455</v>
      </c>
      <c r="D5608" s="68" t="s">
        <v>371</v>
      </c>
      <c r="E5608" s="67" t="s">
        <v>372</v>
      </c>
      <c r="F5608" s="68" t="s">
        <v>460</v>
      </c>
      <c r="G5608" s="67" t="s">
        <v>461</v>
      </c>
      <c r="H5608" s="68" t="s">
        <v>364</v>
      </c>
      <c r="I5608" s="69">
        <v>0</v>
      </c>
      <c r="J5608" s="69">
        <v>18</v>
      </c>
      <c r="K5608" s="91"/>
      <c r="L5608" s="91"/>
    </row>
    <row r="5609" spans="2:12" x14ac:dyDescent="0.25">
      <c r="B5609" s="67" t="s">
        <v>454</v>
      </c>
      <c r="C5609" s="67" t="s">
        <v>455</v>
      </c>
      <c r="D5609" s="68" t="s">
        <v>371</v>
      </c>
      <c r="E5609" s="67" t="s">
        <v>372</v>
      </c>
      <c r="F5609" s="68" t="s">
        <v>460</v>
      </c>
      <c r="G5609" s="67" t="s">
        <v>461</v>
      </c>
      <c r="H5609" s="68" t="s">
        <v>362</v>
      </c>
      <c r="I5609" s="69">
        <v>30</v>
      </c>
      <c r="J5609" s="69">
        <v>20</v>
      </c>
      <c r="K5609" s="91"/>
      <c r="L5609" s="91"/>
    </row>
    <row r="5610" spans="2:12" x14ac:dyDescent="0.25">
      <c r="B5610" s="67" t="s">
        <v>454</v>
      </c>
      <c r="C5610" s="67" t="s">
        <v>455</v>
      </c>
      <c r="D5610" s="68" t="s">
        <v>371</v>
      </c>
      <c r="E5610" s="67" t="s">
        <v>372</v>
      </c>
      <c r="F5610" s="68" t="s">
        <v>460</v>
      </c>
      <c r="G5610" s="67" t="s">
        <v>461</v>
      </c>
      <c r="H5610" s="68" t="s">
        <v>363</v>
      </c>
      <c r="I5610" s="69">
        <v>36</v>
      </c>
      <c r="J5610" s="69">
        <v>64</v>
      </c>
      <c r="K5610" s="91"/>
      <c r="L5610" s="91"/>
    </row>
    <row r="5611" spans="2:12" x14ac:dyDescent="0.25">
      <c r="B5611" s="67" t="s">
        <v>454</v>
      </c>
      <c r="C5611" s="67" t="s">
        <v>455</v>
      </c>
      <c r="D5611" s="68" t="s">
        <v>371</v>
      </c>
      <c r="E5611" s="67" t="s">
        <v>372</v>
      </c>
      <c r="F5611" s="68" t="s">
        <v>460</v>
      </c>
      <c r="G5611" s="67" t="s">
        <v>461</v>
      </c>
      <c r="H5611" s="68" t="s">
        <v>364</v>
      </c>
      <c r="I5611" s="69">
        <v>0</v>
      </c>
      <c r="J5611" s="69">
        <v>0</v>
      </c>
      <c r="K5611" s="91"/>
      <c r="L5611" s="91"/>
    </row>
    <row r="5612" spans="2:12" x14ac:dyDescent="0.25">
      <c r="B5612" s="67" t="s">
        <v>454</v>
      </c>
      <c r="C5612" s="67" t="s">
        <v>455</v>
      </c>
      <c r="D5612" s="68" t="s">
        <v>371</v>
      </c>
      <c r="E5612" s="67" t="s">
        <v>372</v>
      </c>
      <c r="F5612" s="68" t="s">
        <v>460</v>
      </c>
      <c r="G5612" s="67" t="s">
        <v>461</v>
      </c>
      <c r="H5612" s="68" t="s">
        <v>362</v>
      </c>
      <c r="I5612" s="69">
        <v>0</v>
      </c>
      <c r="J5612" s="69">
        <v>0</v>
      </c>
      <c r="K5612" s="91"/>
      <c r="L5612" s="91"/>
    </row>
    <row r="5613" spans="2:12" x14ac:dyDescent="0.25">
      <c r="B5613" s="67" t="s">
        <v>454</v>
      </c>
      <c r="C5613" s="67" t="s">
        <v>455</v>
      </c>
      <c r="D5613" s="68" t="s">
        <v>371</v>
      </c>
      <c r="E5613" s="67" t="s">
        <v>372</v>
      </c>
      <c r="F5613" s="68" t="s">
        <v>460</v>
      </c>
      <c r="G5613" s="67" t="s">
        <v>461</v>
      </c>
      <c r="H5613" s="68" t="s">
        <v>363</v>
      </c>
      <c r="I5613" s="69">
        <v>65</v>
      </c>
      <c r="J5613" s="69">
        <v>56</v>
      </c>
      <c r="K5613" s="91"/>
      <c r="L5613" s="91"/>
    </row>
    <row r="5614" spans="2:12" x14ac:dyDescent="0.25">
      <c r="B5614" s="67" t="s">
        <v>454</v>
      </c>
      <c r="C5614" s="67" t="s">
        <v>455</v>
      </c>
      <c r="D5614" s="68" t="s">
        <v>371</v>
      </c>
      <c r="E5614" s="67" t="s">
        <v>372</v>
      </c>
      <c r="F5614" s="68" t="s">
        <v>460</v>
      </c>
      <c r="G5614" s="67" t="s">
        <v>461</v>
      </c>
      <c r="H5614" s="68" t="s">
        <v>364</v>
      </c>
      <c r="I5614" s="69">
        <v>32</v>
      </c>
      <c r="J5614" s="69">
        <v>30</v>
      </c>
      <c r="K5614" s="91"/>
      <c r="L5614" s="91"/>
    </row>
    <row r="5615" spans="2:12" x14ac:dyDescent="0.25">
      <c r="B5615" s="67" t="s">
        <v>454</v>
      </c>
      <c r="C5615" s="67" t="s">
        <v>455</v>
      </c>
      <c r="D5615" s="68" t="s">
        <v>371</v>
      </c>
      <c r="E5615" s="67" t="s">
        <v>372</v>
      </c>
      <c r="F5615" s="68" t="s">
        <v>460</v>
      </c>
      <c r="G5615" s="67" t="s">
        <v>461</v>
      </c>
      <c r="H5615" s="68" t="s">
        <v>362</v>
      </c>
      <c r="I5615" s="69">
        <v>104</v>
      </c>
      <c r="J5615" s="69">
        <v>110</v>
      </c>
      <c r="K5615" s="91"/>
      <c r="L5615" s="91"/>
    </row>
    <row r="5616" spans="2:12" x14ac:dyDescent="0.25">
      <c r="B5616" s="67" t="s">
        <v>454</v>
      </c>
      <c r="C5616" s="67" t="s">
        <v>455</v>
      </c>
      <c r="D5616" s="68" t="s">
        <v>371</v>
      </c>
      <c r="E5616" s="67" t="s">
        <v>372</v>
      </c>
      <c r="F5616" s="68" t="s">
        <v>460</v>
      </c>
      <c r="G5616" s="67" t="s">
        <v>461</v>
      </c>
      <c r="H5616" s="68" t="s">
        <v>363</v>
      </c>
      <c r="I5616" s="69">
        <v>0</v>
      </c>
      <c r="J5616" s="69">
        <v>24</v>
      </c>
      <c r="K5616" s="91"/>
      <c r="L5616" s="91"/>
    </row>
    <row r="5617" spans="2:12" x14ac:dyDescent="0.25">
      <c r="B5617" s="67" t="s">
        <v>454</v>
      </c>
      <c r="C5617" s="67" t="s">
        <v>455</v>
      </c>
      <c r="D5617" s="68" t="s">
        <v>371</v>
      </c>
      <c r="E5617" s="67" t="s">
        <v>372</v>
      </c>
      <c r="F5617" s="68" t="s">
        <v>460</v>
      </c>
      <c r="G5617" s="67" t="s">
        <v>461</v>
      </c>
      <c r="H5617" s="68" t="s">
        <v>364</v>
      </c>
      <c r="I5617" s="69">
        <v>0</v>
      </c>
      <c r="J5617" s="69">
        <v>0</v>
      </c>
      <c r="K5617" s="91"/>
      <c r="L5617" s="91"/>
    </row>
    <row r="5618" spans="2:12" x14ac:dyDescent="0.25">
      <c r="B5618" s="67" t="s">
        <v>454</v>
      </c>
      <c r="C5618" s="67" t="s">
        <v>455</v>
      </c>
      <c r="D5618" s="68" t="s">
        <v>371</v>
      </c>
      <c r="E5618" s="67" t="s">
        <v>372</v>
      </c>
      <c r="F5618" s="68" t="s">
        <v>460</v>
      </c>
      <c r="G5618" s="67" t="s">
        <v>461</v>
      </c>
      <c r="H5618" s="68" t="s">
        <v>362</v>
      </c>
      <c r="I5618" s="69">
        <v>36</v>
      </c>
      <c r="J5618" s="69">
        <v>63</v>
      </c>
      <c r="K5618" s="91"/>
      <c r="L5618" s="91"/>
    </row>
    <row r="5619" spans="2:12" x14ac:dyDescent="0.25">
      <c r="B5619" s="67" t="s">
        <v>454</v>
      </c>
      <c r="C5619" s="67" t="s">
        <v>455</v>
      </c>
      <c r="D5619" s="68" t="s">
        <v>371</v>
      </c>
      <c r="E5619" s="67" t="s">
        <v>372</v>
      </c>
      <c r="F5619" s="68" t="s">
        <v>460</v>
      </c>
      <c r="G5619" s="67" t="s">
        <v>461</v>
      </c>
      <c r="H5619" s="68" t="s">
        <v>363</v>
      </c>
      <c r="I5619" s="69">
        <v>53</v>
      </c>
      <c r="J5619" s="69">
        <v>67</v>
      </c>
      <c r="K5619" s="91"/>
      <c r="L5619" s="91"/>
    </row>
    <row r="5620" spans="2:12" x14ac:dyDescent="0.25">
      <c r="B5620" s="67" t="s">
        <v>454</v>
      </c>
      <c r="C5620" s="67" t="s">
        <v>455</v>
      </c>
      <c r="D5620" s="68" t="s">
        <v>371</v>
      </c>
      <c r="E5620" s="67" t="s">
        <v>372</v>
      </c>
      <c r="F5620" s="68" t="s">
        <v>460</v>
      </c>
      <c r="G5620" s="67" t="s">
        <v>461</v>
      </c>
      <c r="H5620" s="68" t="s">
        <v>362</v>
      </c>
      <c r="I5620" s="69">
        <v>440</v>
      </c>
      <c r="J5620" s="69">
        <v>437</v>
      </c>
      <c r="K5620" s="91"/>
      <c r="L5620" s="91"/>
    </row>
    <row r="5621" spans="2:12" x14ac:dyDescent="0.25">
      <c r="B5621" s="67" t="s">
        <v>454</v>
      </c>
      <c r="C5621" s="67" t="s">
        <v>455</v>
      </c>
      <c r="D5621" s="68" t="s">
        <v>371</v>
      </c>
      <c r="E5621" s="67" t="s">
        <v>372</v>
      </c>
      <c r="F5621" s="68" t="s">
        <v>460</v>
      </c>
      <c r="G5621" s="67" t="s">
        <v>461</v>
      </c>
      <c r="H5621" s="68" t="s">
        <v>363</v>
      </c>
      <c r="I5621" s="69">
        <v>1067</v>
      </c>
      <c r="J5621" s="69">
        <v>1402</v>
      </c>
      <c r="K5621" s="91"/>
      <c r="L5621" s="91"/>
    </row>
    <row r="5622" spans="2:12" x14ac:dyDescent="0.25">
      <c r="B5622" s="67" t="s">
        <v>454</v>
      </c>
      <c r="C5622" s="67" t="s">
        <v>455</v>
      </c>
      <c r="D5622" s="68" t="s">
        <v>371</v>
      </c>
      <c r="E5622" s="67" t="s">
        <v>372</v>
      </c>
      <c r="F5622" s="68" t="s">
        <v>460</v>
      </c>
      <c r="G5622" s="67" t="s">
        <v>461</v>
      </c>
      <c r="H5622" s="68" t="s">
        <v>364</v>
      </c>
      <c r="I5622" s="69">
        <v>170</v>
      </c>
      <c r="J5622" s="69">
        <v>268</v>
      </c>
      <c r="K5622" s="91"/>
      <c r="L5622" s="91"/>
    </row>
    <row r="5623" spans="2:12" x14ac:dyDescent="0.25">
      <c r="B5623" s="67" t="s">
        <v>454</v>
      </c>
      <c r="C5623" s="67" t="s">
        <v>455</v>
      </c>
      <c r="D5623" s="68" t="s">
        <v>371</v>
      </c>
      <c r="E5623" s="67" t="s">
        <v>372</v>
      </c>
      <c r="F5623" s="68" t="s">
        <v>460</v>
      </c>
      <c r="G5623" s="67" t="s">
        <v>461</v>
      </c>
      <c r="H5623" s="68" t="s">
        <v>363</v>
      </c>
      <c r="I5623" s="69">
        <v>0</v>
      </c>
      <c r="J5623" s="69">
        <v>0</v>
      </c>
      <c r="K5623" s="91"/>
      <c r="L5623" s="91"/>
    </row>
    <row r="5624" spans="2:12" x14ac:dyDescent="0.25">
      <c r="B5624" s="67" t="s">
        <v>454</v>
      </c>
      <c r="C5624" s="67" t="s">
        <v>455</v>
      </c>
      <c r="D5624" s="68" t="s">
        <v>371</v>
      </c>
      <c r="E5624" s="67" t="s">
        <v>372</v>
      </c>
      <c r="F5624" s="68" t="s">
        <v>460</v>
      </c>
      <c r="G5624" s="67" t="s">
        <v>461</v>
      </c>
      <c r="H5624" s="68" t="s">
        <v>362</v>
      </c>
      <c r="I5624" s="69">
        <v>0</v>
      </c>
      <c r="J5624" s="69">
        <v>20</v>
      </c>
      <c r="K5624" s="91"/>
      <c r="L5624" s="91"/>
    </row>
    <row r="5625" spans="2:12" x14ac:dyDescent="0.25">
      <c r="B5625" s="67" t="s">
        <v>454</v>
      </c>
      <c r="C5625" s="67" t="s">
        <v>455</v>
      </c>
      <c r="D5625" s="68" t="s">
        <v>371</v>
      </c>
      <c r="E5625" s="67" t="s">
        <v>372</v>
      </c>
      <c r="F5625" s="68" t="s">
        <v>460</v>
      </c>
      <c r="G5625" s="67" t="s">
        <v>461</v>
      </c>
      <c r="H5625" s="68" t="s">
        <v>363</v>
      </c>
      <c r="I5625" s="69">
        <v>327</v>
      </c>
      <c r="J5625" s="69">
        <v>485</v>
      </c>
      <c r="K5625" s="91"/>
      <c r="L5625" s="91"/>
    </row>
    <row r="5626" spans="2:12" x14ac:dyDescent="0.25">
      <c r="B5626" s="67" t="s">
        <v>454</v>
      </c>
      <c r="C5626" s="67" t="s">
        <v>455</v>
      </c>
      <c r="D5626" s="68" t="s">
        <v>371</v>
      </c>
      <c r="E5626" s="67" t="s">
        <v>372</v>
      </c>
      <c r="F5626" s="68" t="s">
        <v>460</v>
      </c>
      <c r="G5626" s="67" t="s">
        <v>461</v>
      </c>
      <c r="H5626" s="68" t="s">
        <v>364</v>
      </c>
      <c r="I5626" s="69">
        <v>16</v>
      </c>
      <c r="J5626" s="69">
        <v>23</v>
      </c>
      <c r="K5626" s="91"/>
      <c r="L5626" s="91"/>
    </row>
    <row r="5627" spans="2:12" x14ac:dyDescent="0.25">
      <c r="B5627" s="67" t="s">
        <v>454</v>
      </c>
      <c r="C5627" s="67" t="s">
        <v>455</v>
      </c>
      <c r="D5627" s="68" t="s">
        <v>371</v>
      </c>
      <c r="E5627" s="67" t="s">
        <v>372</v>
      </c>
      <c r="F5627" s="68" t="s">
        <v>460</v>
      </c>
      <c r="G5627" s="67" t="s">
        <v>461</v>
      </c>
      <c r="H5627" s="68" t="s">
        <v>362</v>
      </c>
      <c r="I5627" s="69">
        <v>0</v>
      </c>
      <c r="J5627" s="69">
        <v>0</v>
      </c>
      <c r="K5627" s="91"/>
      <c r="L5627" s="91"/>
    </row>
    <row r="5628" spans="2:12" x14ac:dyDescent="0.25">
      <c r="B5628" s="67" t="s">
        <v>454</v>
      </c>
      <c r="C5628" s="67" t="s">
        <v>455</v>
      </c>
      <c r="D5628" s="68" t="s">
        <v>371</v>
      </c>
      <c r="E5628" s="67" t="s">
        <v>372</v>
      </c>
      <c r="F5628" s="68" t="s">
        <v>460</v>
      </c>
      <c r="G5628" s="67" t="s">
        <v>461</v>
      </c>
      <c r="H5628" s="68" t="s">
        <v>363</v>
      </c>
      <c r="I5628" s="69">
        <v>30</v>
      </c>
      <c r="J5628" s="69">
        <v>30</v>
      </c>
      <c r="K5628" s="91"/>
      <c r="L5628" s="91"/>
    </row>
    <row r="5629" spans="2:12" x14ac:dyDescent="0.25">
      <c r="B5629" s="67" t="s">
        <v>454</v>
      </c>
      <c r="C5629" s="67" t="s">
        <v>455</v>
      </c>
      <c r="D5629" s="68" t="s">
        <v>371</v>
      </c>
      <c r="E5629" s="67" t="s">
        <v>372</v>
      </c>
      <c r="F5629" s="68" t="s">
        <v>460</v>
      </c>
      <c r="G5629" s="67" t="s">
        <v>461</v>
      </c>
      <c r="H5629" s="68" t="s">
        <v>364</v>
      </c>
      <c r="I5629" s="69">
        <v>21</v>
      </c>
      <c r="J5629" s="69">
        <v>27</v>
      </c>
      <c r="K5629" s="91"/>
      <c r="L5629" s="91"/>
    </row>
    <row r="5630" spans="2:12" x14ac:dyDescent="0.25">
      <c r="B5630" s="67" t="s">
        <v>454</v>
      </c>
      <c r="C5630" s="67" t="s">
        <v>455</v>
      </c>
      <c r="D5630" s="68" t="s">
        <v>371</v>
      </c>
      <c r="E5630" s="67" t="s">
        <v>372</v>
      </c>
      <c r="F5630" s="68" t="s">
        <v>460</v>
      </c>
      <c r="G5630" s="67" t="s">
        <v>461</v>
      </c>
      <c r="H5630" s="68" t="s">
        <v>362</v>
      </c>
      <c r="I5630" s="69">
        <v>332</v>
      </c>
      <c r="J5630" s="69">
        <v>428</v>
      </c>
      <c r="K5630" s="91"/>
      <c r="L5630" s="91"/>
    </row>
    <row r="5631" spans="2:12" x14ac:dyDescent="0.25">
      <c r="B5631" s="67" t="s">
        <v>454</v>
      </c>
      <c r="C5631" s="67" t="s">
        <v>455</v>
      </c>
      <c r="D5631" s="68" t="s">
        <v>371</v>
      </c>
      <c r="E5631" s="67" t="s">
        <v>372</v>
      </c>
      <c r="F5631" s="68" t="s">
        <v>460</v>
      </c>
      <c r="G5631" s="67" t="s">
        <v>461</v>
      </c>
      <c r="H5631" s="68" t="s">
        <v>363</v>
      </c>
      <c r="I5631" s="69">
        <v>728</v>
      </c>
      <c r="J5631" s="69">
        <v>946</v>
      </c>
      <c r="K5631" s="91"/>
      <c r="L5631" s="91"/>
    </row>
    <row r="5632" spans="2:12" x14ac:dyDescent="0.25">
      <c r="B5632" s="67" t="s">
        <v>454</v>
      </c>
      <c r="C5632" s="67" t="s">
        <v>455</v>
      </c>
      <c r="D5632" s="68" t="s">
        <v>371</v>
      </c>
      <c r="E5632" s="67" t="s">
        <v>372</v>
      </c>
      <c r="F5632" s="68" t="s">
        <v>460</v>
      </c>
      <c r="G5632" s="67" t="s">
        <v>461</v>
      </c>
      <c r="H5632" s="68" t="s">
        <v>364</v>
      </c>
      <c r="I5632" s="69">
        <v>98</v>
      </c>
      <c r="J5632" s="69">
        <v>84</v>
      </c>
      <c r="K5632" s="91"/>
      <c r="L5632" s="91"/>
    </row>
    <row r="5633" spans="2:12" x14ac:dyDescent="0.25">
      <c r="B5633" s="67" t="s">
        <v>454</v>
      </c>
      <c r="C5633" s="67" t="s">
        <v>455</v>
      </c>
      <c r="D5633" s="68" t="s">
        <v>371</v>
      </c>
      <c r="E5633" s="67" t="s">
        <v>372</v>
      </c>
      <c r="F5633" s="68" t="s">
        <v>460</v>
      </c>
      <c r="G5633" s="67" t="s">
        <v>461</v>
      </c>
      <c r="H5633" s="68" t="s">
        <v>362</v>
      </c>
      <c r="I5633" s="69">
        <v>0</v>
      </c>
      <c r="J5633" s="69">
        <v>10</v>
      </c>
      <c r="K5633" s="91"/>
      <c r="L5633" s="91"/>
    </row>
    <row r="5634" spans="2:12" x14ac:dyDescent="0.25">
      <c r="B5634" s="67" t="s">
        <v>454</v>
      </c>
      <c r="C5634" s="67" t="s">
        <v>455</v>
      </c>
      <c r="D5634" s="68" t="s">
        <v>371</v>
      </c>
      <c r="E5634" s="67" t="s">
        <v>372</v>
      </c>
      <c r="F5634" s="68" t="s">
        <v>460</v>
      </c>
      <c r="G5634" s="67" t="s">
        <v>461</v>
      </c>
      <c r="H5634" s="68" t="s">
        <v>363</v>
      </c>
      <c r="I5634" s="69">
        <v>78</v>
      </c>
      <c r="J5634" s="69">
        <v>77</v>
      </c>
      <c r="K5634" s="91"/>
      <c r="L5634" s="91"/>
    </row>
    <row r="5635" spans="2:12" x14ac:dyDescent="0.25">
      <c r="B5635" s="67" t="s">
        <v>454</v>
      </c>
      <c r="C5635" s="67" t="s">
        <v>455</v>
      </c>
      <c r="D5635" s="68" t="s">
        <v>371</v>
      </c>
      <c r="E5635" s="67" t="s">
        <v>372</v>
      </c>
      <c r="F5635" s="68" t="s">
        <v>460</v>
      </c>
      <c r="G5635" s="67" t="s">
        <v>461</v>
      </c>
      <c r="H5635" s="68" t="s">
        <v>362</v>
      </c>
      <c r="I5635" s="69">
        <v>0</v>
      </c>
      <c r="J5635" s="69">
        <v>44</v>
      </c>
      <c r="K5635" s="91"/>
      <c r="L5635" s="91"/>
    </row>
    <row r="5636" spans="2:12" x14ac:dyDescent="0.25">
      <c r="B5636" s="67" t="s">
        <v>454</v>
      </c>
      <c r="C5636" s="67" t="s">
        <v>455</v>
      </c>
      <c r="D5636" s="68" t="s">
        <v>371</v>
      </c>
      <c r="E5636" s="67" t="s">
        <v>372</v>
      </c>
      <c r="F5636" s="68" t="s">
        <v>460</v>
      </c>
      <c r="G5636" s="67" t="s">
        <v>461</v>
      </c>
      <c r="H5636" s="68" t="s">
        <v>363</v>
      </c>
      <c r="I5636" s="69">
        <v>195</v>
      </c>
      <c r="J5636" s="69">
        <v>223</v>
      </c>
      <c r="K5636" s="91"/>
      <c r="L5636" s="91"/>
    </row>
    <row r="5637" spans="2:12" x14ac:dyDescent="0.25">
      <c r="B5637" s="67" t="s">
        <v>454</v>
      </c>
      <c r="C5637" s="67" t="s">
        <v>455</v>
      </c>
      <c r="D5637" s="68" t="s">
        <v>371</v>
      </c>
      <c r="E5637" s="67" t="s">
        <v>372</v>
      </c>
      <c r="F5637" s="68" t="s">
        <v>460</v>
      </c>
      <c r="G5637" s="67" t="s">
        <v>461</v>
      </c>
      <c r="H5637" s="68" t="s">
        <v>364</v>
      </c>
      <c r="I5637" s="69">
        <v>24</v>
      </c>
      <c r="J5637" s="69">
        <v>47</v>
      </c>
      <c r="K5637" s="91"/>
      <c r="L5637" s="91"/>
    </row>
    <row r="5638" spans="2:12" x14ac:dyDescent="0.25">
      <c r="B5638" s="67" t="s">
        <v>454</v>
      </c>
      <c r="C5638" s="67" t="s">
        <v>455</v>
      </c>
      <c r="D5638" s="68" t="s">
        <v>371</v>
      </c>
      <c r="E5638" s="67" t="s">
        <v>372</v>
      </c>
      <c r="F5638" s="68" t="s">
        <v>460</v>
      </c>
      <c r="G5638" s="67" t="s">
        <v>461</v>
      </c>
      <c r="H5638" s="68" t="s">
        <v>362</v>
      </c>
      <c r="I5638" s="69">
        <v>0</v>
      </c>
      <c r="J5638" s="69">
        <v>0</v>
      </c>
      <c r="K5638" s="91"/>
      <c r="L5638" s="91"/>
    </row>
    <row r="5639" spans="2:12" x14ac:dyDescent="0.25">
      <c r="B5639" s="67" t="s">
        <v>454</v>
      </c>
      <c r="C5639" s="67" t="s">
        <v>455</v>
      </c>
      <c r="D5639" s="68" t="s">
        <v>371</v>
      </c>
      <c r="E5639" s="67" t="s">
        <v>372</v>
      </c>
      <c r="F5639" s="68" t="s">
        <v>460</v>
      </c>
      <c r="G5639" s="67" t="s">
        <v>461</v>
      </c>
      <c r="H5639" s="68" t="s">
        <v>363</v>
      </c>
      <c r="I5639" s="69">
        <v>0.3296</v>
      </c>
      <c r="J5639" s="69">
        <v>8.2400000000000001E-2</v>
      </c>
      <c r="K5639" s="91"/>
      <c r="L5639" s="91"/>
    </row>
    <row r="5640" spans="2:12" x14ac:dyDescent="0.25">
      <c r="B5640" s="67" t="s">
        <v>454</v>
      </c>
      <c r="C5640" s="67" t="s">
        <v>455</v>
      </c>
      <c r="D5640" s="68" t="s">
        <v>371</v>
      </c>
      <c r="E5640" s="67" t="s">
        <v>372</v>
      </c>
      <c r="F5640" s="68" t="s">
        <v>460</v>
      </c>
      <c r="G5640" s="67" t="s">
        <v>461</v>
      </c>
      <c r="H5640" s="68" t="s">
        <v>364</v>
      </c>
      <c r="I5640" s="69">
        <v>0</v>
      </c>
      <c r="J5640" s="69">
        <v>0</v>
      </c>
      <c r="K5640" s="91"/>
      <c r="L5640" s="91"/>
    </row>
    <row r="5641" spans="2:12" x14ac:dyDescent="0.25">
      <c r="B5641" s="67" t="s">
        <v>454</v>
      </c>
      <c r="C5641" s="67" t="s">
        <v>455</v>
      </c>
      <c r="D5641" s="68" t="s">
        <v>371</v>
      </c>
      <c r="E5641" s="67" t="s">
        <v>372</v>
      </c>
      <c r="F5641" s="68" t="s">
        <v>460</v>
      </c>
      <c r="G5641" s="67" t="s">
        <v>461</v>
      </c>
      <c r="H5641" s="68" t="s">
        <v>362</v>
      </c>
      <c r="I5641" s="69">
        <v>45</v>
      </c>
      <c r="J5641" s="69">
        <v>61</v>
      </c>
      <c r="K5641" s="91"/>
      <c r="L5641" s="91"/>
    </row>
    <row r="5642" spans="2:12" x14ac:dyDescent="0.25">
      <c r="B5642" s="67" t="s">
        <v>454</v>
      </c>
      <c r="C5642" s="67" t="s">
        <v>455</v>
      </c>
      <c r="D5642" s="68" t="s">
        <v>371</v>
      </c>
      <c r="E5642" s="67" t="s">
        <v>372</v>
      </c>
      <c r="F5642" s="68" t="s">
        <v>460</v>
      </c>
      <c r="G5642" s="67" t="s">
        <v>461</v>
      </c>
      <c r="H5642" s="68" t="s">
        <v>363</v>
      </c>
      <c r="I5642" s="69">
        <v>142</v>
      </c>
      <c r="J5642" s="69">
        <v>187</v>
      </c>
      <c r="K5642" s="91"/>
      <c r="L5642" s="91"/>
    </row>
    <row r="5643" spans="2:12" x14ac:dyDescent="0.25">
      <c r="B5643" s="67" t="s">
        <v>454</v>
      </c>
      <c r="C5643" s="67" t="s">
        <v>455</v>
      </c>
      <c r="D5643" s="68" t="s">
        <v>371</v>
      </c>
      <c r="E5643" s="67" t="s">
        <v>372</v>
      </c>
      <c r="F5643" s="68" t="s">
        <v>460</v>
      </c>
      <c r="G5643" s="67" t="s">
        <v>461</v>
      </c>
      <c r="H5643" s="68" t="s">
        <v>364</v>
      </c>
      <c r="I5643" s="69">
        <v>24</v>
      </c>
      <c r="J5643" s="69">
        <v>50</v>
      </c>
      <c r="K5643" s="91"/>
      <c r="L5643" s="91"/>
    </row>
    <row r="5644" spans="2:12" x14ac:dyDescent="0.25">
      <c r="B5644" s="67" t="s">
        <v>454</v>
      </c>
      <c r="C5644" s="67" t="s">
        <v>455</v>
      </c>
      <c r="D5644" s="68" t="s">
        <v>371</v>
      </c>
      <c r="E5644" s="67" t="s">
        <v>372</v>
      </c>
      <c r="F5644" s="68" t="s">
        <v>460</v>
      </c>
      <c r="G5644" s="67" t="s">
        <v>461</v>
      </c>
      <c r="H5644" s="68" t="s">
        <v>362</v>
      </c>
      <c r="I5644" s="69">
        <v>0</v>
      </c>
      <c r="J5644" s="69">
        <v>0</v>
      </c>
      <c r="K5644" s="91"/>
      <c r="L5644" s="91"/>
    </row>
    <row r="5645" spans="2:12" x14ac:dyDescent="0.25">
      <c r="B5645" s="67" t="s">
        <v>454</v>
      </c>
      <c r="C5645" s="67" t="s">
        <v>455</v>
      </c>
      <c r="D5645" s="68" t="s">
        <v>371</v>
      </c>
      <c r="E5645" s="67" t="s">
        <v>372</v>
      </c>
      <c r="F5645" s="68" t="s">
        <v>460</v>
      </c>
      <c r="G5645" s="67" t="s">
        <v>461</v>
      </c>
      <c r="H5645" s="68" t="s">
        <v>363</v>
      </c>
      <c r="I5645" s="69">
        <v>0</v>
      </c>
      <c r="J5645" s="69">
        <v>12</v>
      </c>
      <c r="K5645" s="91"/>
      <c r="L5645" s="91"/>
    </row>
    <row r="5646" spans="2:12" x14ac:dyDescent="0.25">
      <c r="B5646" s="67" t="s">
        <v>454</v>
      </c>
      <c r="C5646" s="67" t="s">
        <v>455</v>
      </c>
      <c r="D5646" s="68" t="s">
        <v>371</v>
      </c>
      <c r="E5646" s="67" t="s">
        <v>372</v>
      </c>
      <c r="F5646" s="68" t="s">
        <v>460</v>
      </c>
      <c r="G5646" s="67" t="s">
        <v>461</v>
      </c>
      <c r="H5646" s="68" t="s">
        <v>364</v>
      </c>
      <c r="I5646" s="69">
        <v>0</v>
      </c>
      <c r="J5646" s="69">
        <v>0</v>
      </c>
      <c r="K5646" s="91"/>
      <c r="L5646" s="91"/>
    </row>
    <row r="5647" spans="2:12" x14ac:dyDescent="0.25">
      <c r="B5647" s="67" t="s">
        <v>454</v>
      </c>
      <c r="C5647" s="67" t="s">
        <v>455</v>
      </c>
      <c r="D5647" s="68" t="s">
        <v>371</v>
      </c>
      <c r="E5647" s="67" t="s">
        <v>372</v>
      </c>
      <c r="F5647" s="68" t="s">
        <v>460</v>
      </c>
      <c r="G5647" s="67" t="s">
        <v>461</v>
      </c>
      <c r="H5647" s="68" t="s">
        <v>362</v>
      </c>
      <c r="I5647" s="69">
        <v>0</v>
      </c>
      <c r="J5647" s="69">
        <v>0</v>
      </c>
      <c r="K5647" s="91"/>
      <c r="L5647" s="91"/>
    </row>
    <row r="5648" spans="2:12" x14ac:dyDescent="0.25">
      <c r="B5648" s="67" t="s">
        <v>454</v>
      </c>
      <c r="C5648" s="67" t="s">
        <v>455</v>
      </c>
      <c r="D5648" s="68" t="s">
        <v>371</v>
      </c>
      <c r="E5648" s="67" t="s">
        <v>372</v>
      </c>
      <c r="F5648" s="68" t="s">
        <v>460</v>
      </c>
      <c r="G5648" s="67" t="s">
        <v>461</v>
      </c>
      <c r="H5648" s="68" t="s">
        <v>363</v>
      </c>
      <c r="I5648" s="69">
        <v>37</v>
      </c>
      <c r="J5648" s="69">
        <v>30</v>
      </c>
      <c r="K5648" s="91"/>
      <c r="L5648" s="91"/>
    </row>
    <row r="5649" spans="2:12" x14ac:dyDescent="0.25">
      <c r="B5649" s="67" t="s">
        <v>454</v>
      </c>
      <c r="C5649" s="67" t="s">
        <v>455</v>
      </c>
      <c r="D5649" s="68" t="s">
        <v>371</v>
      </c>
      <c r="E5649" s="67" t="s">
        <v>372</v>
      </c>
      <c r="F5649" s="68" t="s">
        <v>460</v>
      </c>
      <c r="G5649" s="67" t="s">
        <v>461</v>
      </c>
      <c r="H5649" s="68" t="s">
        <v>364</v>
      </c>
      <c r="I5649" s="69">
        <v>0</v>
      </c>
      <c r="J5649" s="69">
        <v>0</v>
      </c>
      <c r="K5649" s="91"/>
      <c r="L5649" s="91"/>
    </row>
    <row r="5650" spans="2:12" x14ac:dyDescent="0.25">
      <c r="B5650" s="67" t="s">
        <v>454</v>
      </c>
      <c r="C5650" s="67" t="s">
        <v>455</v>
      </c>
      <c r="D5650" s="68" t="s">
        <v>371</v>
      </c>
      <c r="E5650" s="67" t="s">
        <v>372</v>
      </c>
      <c r="F5650" s="68" t="s">
        <v>460</v>
      </c>
      <c r="G5650" s="67" t="s">
        <v>461</v>
      </c>
      <c r="H5650" s="68" t="s">
        <v>362</v>
      </c>
      <c r="I5650" s="69">
        <v>0</v>
      </c>
      <c r="J5650" s="69">
        <v>5</v>
      </c>
      <c r="K5650" s="91"/>
      <c r="L5650" s="91"/>
    </row>
    <row r="5651" spans="2:12" x14ac:dyDescent="0.25">
      <c r="B5651" s="67" t="s">
        <v>454</v>
      </c>
      <c r="C5651" s="67" t="s">
        <v>455</v>
      </c>
      <c r="D5651" s="68" t="s">
        <v>371</v>
      </c>
      <c r="E5651" s="67" t="s">
        <v>372</v>
      </c>
      <c r="F5651" s="68" t="s">
        <v>460</v>
      </c>
      <c r="G5651" s="67" t="s">
        <v>461</v>
      </c>
      <c r="H5651" s="68" t="s">
        <v>363</v>
      </c>
      <c r="I5651" s="69">
        <v>1</v>
      </c>
      <c r="J5651" s="69">
        <v>8</v>
      </c>
      <c r="K5651" s="91"/>
      <c r="L5651" s="91"/>
    </row>
    <row r="5652" spans="2:12" x14ac:dyDescent="0.25">
      <c r="B5652" s="67" t="s">
        <v>454</v>
      </c>
      <c r="C5652" s="67" t="s">
        <v>455</v>
      </c>
      <c r="D5652" s="68" t="s">
        <v>371</v>
      </c>
      <c r="E5652" s="67" t="s">
        <v>372</v>
      </c>
      <c r="F5652" s="68" t="s">
        <v>460</v>
      </c>
      <c r="G5652" s="67" t="s">
        <v>461</v>
      </c>
      <c r="H5652" s="68" t="s">
        <v>364</v>
      </c>
      <c r="I5652" s="69">
        <v>0</v>
      </c>
      <c r="J5652" s="69">
        <v>0</v>
      </c>
      <c r="K5652" s="91"/>
      <c r="L5652" s="91"/>
    </row>
    <row r="5653" spans="2:12" x14ac:dyDescent="0.25">
      <c r="B5653" s="67" t="s">
        <v>454</v>
      </c>
      <c r="C5653" s="67" t="s">
        <v>455</v>
      </c>
      <c r="D5653" s="68" t="s">
        <v>371</v>
      </c>
      <c r="E5653" s="67" t="s">
        <v>372</v>
      </c>
      <c r="F5653" s="68" t="s">
        <v>460</v>
      </c>
      <c r="G5653" s="67" t="s">
        <v>461</v>
      </c>
      <c r="H5653" s="68" t="s">
        <v>362</v>
      </c>
      <c r="I5653" s="69">
        <v>0</v>
      </c>
      <c r="J5653" s="69">
        <v>0</v>
      </c>
      <c r="K5653" s="91"/>
      <c r="L5653" s="91"/>
    </row>
    <row r="5654" spans="2:12" x14ac:dyDescent="0.25">
      <c r="B5654" s="67" t="s">
        <v>454</v>
      </c>
      <c r="C5654" s="67" t="s">
        <v>455</v>
      </c>
      <c r="D5654" s="68" t="s">
        <v>371</v>
      </c>
      <c r="E5654" s="67" t="s">
        <v>372</v>
      </c>
      <c r="F5654" s="68" t="s">
        <v>460</v>
      </c>
      <c r="G5654" s="67" t="s">
        <v>461</v>
      </c>
      <c r="H5654" s="68" t="s">
        <v>363</v>
      </c>
      <c r="I5654" s="69">
        <v>0</v>
      </c>
      <c r="J5654" s="69">
        <v>0</v>
      </c>
      <c r="K5654" s="91"/>
      <c r="L5654" s="91"/>
    </row>
    <row r="5655" spans="2:12" x14ac:dyDescent="0.25">
      <c r="B5655" s="67" t="s">
        <v>454</v>
      </c>
      <c r="C5655" s="67" t="s">
        <v>455</v>
      </c>
      <c r="D5655" s="68" t="s">
        <v>371</v>
      </c>
      <c r="E5655" s="67" t="s">
        <v>372</v>
      </c>
      <c r="F5655" s="68" t="s">
        <v>460</v>
      </c>
      <c r="G5655" s="67" t="s">
        <v>461</v>
      </c>
      <c r="H5655" s="68" t="s">
        <v>362</v>
      </c>
      <c r="I5655" s="69">
        <v>0</v>
      </c>
      <c r="J5655" s="69">
        <v>0</v>
      </c>
      <c r="K5655" s="91"/>
      <c r="L5655" s="91"/>
    </row>
    <row r="5656" spans="2:12" x14ac:dyDescent="0.25">
      <c r="B5656" s="67" t="s">
        <v>454</v>
      </c>
      <c r="C5656" s="67" t="s">
        <v>455</v>
      </c>
      <c r="D5656" s="68" t="s">
        <v>371</v>
      </c>
      <c r="E5656" s="67" t="s">
        <v>372</v>
      </c>
      <c r="F5656" s="68" t="s">
        <v>460</v>
      </c>
      <c r="G5656" s="67" t="s">
        <v>461</v>
      </c>
      <c r="H5656" s="68" t="s">
        <v>363</v>
      </c>
      <c r="I5656" s="69">
        <v>132</v>
      </c>
      <c r="J5656" s="69">
        <v>80</v>
      </c>
      <c r="K5656" s="91"/>
      <c r="L5656" s="91"/>
    </row>
    <row r="5657" spans="2:12" x14ac:dyDescent="0.25">
      <c r="B5657" s="67" t="s">
        <v>454</v>
      </c>
      <c r="C5657" s="67" t="s">
        <v>455</v>
      </c>
      <c r="D5657" s="68" t="s">
        <v>371</v>
      </c>
      <c r="E5657" s="67" t="s">
        <v>372</v>
      </c>
      <c r="F5657" s="68" t="s">
        <v>460</v>
      </c>
      <c r="G5657" s="67" t="s">
        <v>461</v>
      </c>
      <c r="H5657" s="68" t="s">
        <v>363</v>
      </c>
      <c r="I5657" s="69">
        <v>114</v>
      </c>
      <c r="J5657" s="69">
        <v>162</v>
      </c>
      <c r="K5657" s="91"/>
      <c r="L5657" s="91"/>
    </row>
    <row r="5658" spans="2:12" x14ac:dyDescent="0.25">
      <c r="B5658" s="67" t="s">
        <v>454</v>
      </c>
      <c r="C5658" s="67" t="s">
        <v>455</v>
      </c>
      <c r="D5658" s="68" t="s">
        <v>371</v>
      </c>
      <c r="E5658" s="67" t="s">
        <v>372</v>
      </c>
      <c r="F5658" s="68" t="s">
        <v>460</v>
      </c>
      <c r="G5658" s="67" t="s">
        <v>461</v>
      </c>
      <c r="H5658" s="68" t="s">
        <v>362</v>
      </c>
      <c r="I5658" s="69">
        <v>0</v>
      </c>
      <c r="J5658" s="69">
        <v>0</v>
      </c>
      <c r="K5658" s="91"/>
      <c r="L5658" s="91"/>
    </row>
    <row r="5659" spans="2:12" x14ac:dyDescent="0.25">
      <c r="B5659" s="67" t="s">
        <v>454</v>
      </c>
      <c r="C5659" s="67" t="s">
        <v>455</v>
      </c>
      <c r="D5659" s="68" t="s">
        <v>371</v>
      </c>
      <c r="E5659" s="67" t="s">
        <v>372</v>
      </c>
      <c r="F5659" s="68" t="s">
        <v>460</v>
      </c>
      <c r="G5659" s="67" t="s">
        <v>461</v>
      </c>
      <c r="H5659" s="68" t="s">
        <v>363</v>
      </c>
      <c r="I5659" s="69">
        <v>4</v>
      </c>
      <c r="J5659" s="69">
        <v>0</v>
      </c>
      <c r="K5659" s="91"/>
      <c r="L5659" s="91"/>
    </row>
    <row r="5660" spans="2:12" x14ac:dyDescent="0.25">
      <c r="B5660" s="67" t="s">
        <v>454</v>
      </c>
      <c r="C5660" s="67" t="s">
        <v>455</v>
      </c>
      <c r="D5660" s="68" t="s">
        <v>371</v>
      </c>
      <c r="E5660" s="67" t="s">
        <v>372</v>
      </c>
      <c r="F5660" s="68" t="s">
        <v>460</v>
      </c>
      <c r="G5660" s="67" t="s">
        <v>461</v>
      </c>
      <c r="H5660" s="68" t="s">
        <v>364</v>
      </c>
      <c r="I5660" s="69">
        <v>0</v>
      </c>
      <c r="J5660" s="69">
        <v>0</v>
      </c>
      <c r="K5660" s="91"/>
      <c r="L5660" s="91"/>
    </row>
    <row r="5661" spans="2:12" x14ac:dyDescent="0.25">
      <c r="B5661" s="67" t="s">
        <v>454</v>
      </c>
      <c r="C5661" s="67" t="s">
        <v>455</v>
      </c>
      <c r="D5661" s="68" t="s">
        <v>371</v>
      </c>
      <c r="E5661" s="67" t="s">
        <v>372</v>
      </c>
      <c r="F5661" s="68" t="s">
        <v>460</v>
      </c>
      <c r="G5661" s="67" t="s">
        <v>461</v>
      </c>
      <c r="H5661" s="68" t="s">
        <v>362</v>
      </c>
      <c r="I5661" s="69">
        <v>0</v>
      </c>
      <c r="J5661" s="69">
        <v>0</v>
      </c>
      <c r="K5661" s="91"/>
      <c r="L5661" s="91"/>
    </row>
    <row r="5662" spans="2:12" x14ac:dyDescent="0.25">
      <c r="B5662" s="67" t="s">
        <v>454</v>
      </c>
      <c r="C5662" s="67" t="s">
        <v>455</v>
      </c>
      <c r="D5662" s="68" t="s">
        <v>371</v>
      </c>
      <c r="E5662" s="67" t="s">
        <v>372</v>
      </c>
      <c r="F5662" s="68" t="s">
        <v>460</v>
      </c>
      <c r="G5662" s="67" t="s">
        <v>461</v>
      </c>
      <c r="H5662" s="68" t="s">
        <v>363</v>
      </c>
      <c r="I5662" s="69">
        <v>15</v>
      </c>
      <c r="J5662" s="69">
        <v>24</v>
      </c>
      <c r="K5662" s="91"/>
      <c r="L5662" s="91"/>
    </row>
    <row r="5663" spans="2:12" x14ac:dyDescent="0.25">
      <c r="B5663" s="67" t="s">
        <v>454</v>
      </c>
      <c r="C5663" s="67" t="s">
        <v>455</v>
      </c>
      <c r="D5663" s="68" t="s">
        <v>371</v>
      </c>
      <c r="E5663" s="67" t="s">
        <v>372</v>
      </c>
      <c r="F5663" s="68" t="s">
        <v>460</v>
      </c>
      <c r="G5663" s="67" t="s">
        <v>461</v>
      </c>
      <c r="H5663" s="68" t="s">
        <v>363</v>
      </c>
      <c r="I5663" s="69">
        <v>0</v>
      </c>
      <c r="J5663" s="69">
        <v>22</v>
      </c>
      <c r="K5663" s="91"/>
      <c r="L5663" s="91"/>
    </row>
    <row r="5664" spans="2:12" x14ac:dyDescent="0.25">
      <c r="B5664" s="67" t="s">
        <v>454</v>
      </c>
      <c r="C5664" s="67" t="s">
        <v>455</v>
      </c>
      <c r="D5664" s="68" t="s">
        <v>371</v>
      </c>
      <c r="E5664" s="67" t="s">
        <v>372</v>
      </c>
      <c r="F5664" s="68" t="s">
        <v>460</v>
      </c>
      <c r="G5664" s="67" t="s">
        <v>461</v>
      </c>
      <c r="H5664" s="68" t="s">
        <v>364</v>
      </c>
      <c r="I5664" s="69">
        <v>0</v>
      </c>
      <c r="J5664" s="69">
        <v>0</v>
      </c>
      <c r="K5664" s="91"/>
      <c r="L5664" s="91"/>
    </row>
    <row r="5665" spans="2:12" x14ac:dyDescent="0.25">
      <c r="B5665" s="67" t="s">
        <v>454</v>
      </c>
      <c r="C5665" s="67" t="s">
        <v>455</v>
      </c>
      <c r="D5665" s="68" t="s">
        <v>371</v>
      </c>
      <c r="E5665" s="67" t="s">
        <v>372</v>
      </c>
      <c r="F5665" s="68" t="s">
        <v>460</v>
      </c>
      <c r="G5665" s="67" t="s">
        <v>461</v>
      </c>
      <c r="H5665" s="68" t="s">
        <v>362</v>
      </c>
      <c r="I5665" s="69">
        <v>0</v>
      </c>
      <c r="J5665" s="69">
        <v>25</v>
      </c>
      <c r="K5665" s="91"/>
      <c r="L5665" s="91"/>
    </row>
    <row r="5666" spans="2:12" x14ac:dyDescent="0.25">
      <c r="B5666" s="67" t="s">
        <v>454</v>
      </c>
      <c r="C5666" s="67" t="s">
        <v>455</v>
      </c>
      <c r="D5666" s="68" t="s">
        <v>371</v>
      </c>
      <c r="E5666" s="67" t="s">
        <v>372</v>
      </c>
      <c r="F5666" s="68" t="s">
        <v>460</v>
      </c>
      <c r="G5666" s="67" t="s">
        <v>461</v>
      </c>
      <c r="H5666" s="68" t="s">
        <v>363</v>
      </c>
      <c r="I5666" s="69">
        <v>50</v>
      </c>
      <c r="J5666" s="69">
        <v>61</v>
      </c>
      <c r="K5666" s="91"/>
      <c r="L5666" s="91"/>
    </row>
    <row r="5667" spans="2:12" x14ac:dyDescent="0.25">
      <c r="B5667" s="67" t="s">
        <v>454</v>
      </c>
      <c r="C5667" s="67" t="s">
        <v>455</v>
      </c>
      <c r="D5667" s="68" t="s">
        <v>371</v>
      </c>
      <c r="E5667" s="67" t="s">
        <v>372</v>
      </c>
      <c r="F5667" s="68" t="s">
        <v>460</v>
      </c>
      <c r="G5667" s="67" t="s">
        <v>461</v>
      </c>
      <c r="H5667" s="68" t="s">
        <v>364</v>
      </c>
      <c r="I5667" s="69">
        <v>34</v>
      </c>
      <c r="J5667" s="69">
        <v>22</v>
      </c>
      <c r="K5667" s="91"/>
      <c r="L5667" s="91"/>
    </row>
    <row r="5668" spans="2:12" x14ac:dyDescent="0.25">
      <c r="B5668" s="67" t="s">
        <v>454</v>
      </c>
      <c r="C5668" s="67" t="s">
        <v>455</v>
      </c>
      <c r="D5668" s="68" t="s">
        <v>371</v>
      </c>
      <c r="E5668" s="67" t="s">
        <v>372</v>
      </c>
      <c r="F5668" s="68" t="s">
        <v>460</v>
      </c>
      <c r="G5668" s="67" t="s">
        <v>461</v>
      </c>
      <c r="H5668" s="68" t="s">
        <v>362</v>
      </c>
      <c r="I5668" s="69">
        <v>61</v>
      </c>
      <c r="J5668" s="69">
        <v>44</v>
      </c>
      <c r="K5668" s="91"/>
      <c r="L5668" s="91"/>
    </row>
    <row r="5669" spans="2:12" x14ac:dyDescent="0.25">
      <c r="B5669" s="67" t="s">
        <v>454</v>
      </c>
      <c r="C5669" s="67" t="s">
        <v>455</v>
      </c>
      <c r="D5669" s="68" t="s">
        <v>371</v>
      </c>
      <c r="E5669" s="67" t="s">
        <v>372</v>
      </c>
      <c r="F5669" s="68" t="s">
        <v>460</v>
      </c>
      <c r="G5669" s="67" t="s">
        <v>461</v>
      </c>
      <c r="H5669" s="68" t="s">
        <v>363</v>
      </c>
      <c r="I5669" s="69">
        <v>191</v>
      </c>
      <c r="J5669" s="69">
        <v>240</v>
      </c>
      <c r="K5669" s="91"/>
      <c r="L5669" s="91"/>
    </row>
    <row r="5670" spans="2:12" x14ac:dyDescent="0.25">
      <c r="B5670" s="67" t="s">
        <v>454</v>
      </c>
      <c r="C5670" s="67" t="s">
        <v>455</v>
      </c>
      <c r="D5670" s="68" t="s">
        <v>371</v>
      </c>
      <c r="E5670" s="67" t="s">
        <v>372</v>
      </c>
      <c r="F5670" s="68" t="s">
        <v>460</v>
      </c>
      <c r="G5670" s="67" t="s">
        <v>461</v>
      </c>
      <c r="H5670" s="68" t="s">
        <v>364</v>
      </c>
      <c r="I5670" s="69">
        <v>79</v>
      </c>
      <c r="J5670" s="69">
        <v>44</v>
      </c>
      <c r="K5670" s="91"/>
      <c r="L5670" s="91"/>
    </row>
    <row r="5671" spans="2:12" x14ac:dyDescent="0.25">
      <c r="B5671" s="67" t="s">
        <v>454</v>
      </c>
      <c r="C5671" s="67" t="s">
        <v>455</v>
      </c>
      <c r="D5671" s="68" t="s">
        <v>371</v>
      </c>
      <c r="E5671" s="67" t="s">
        <v>372</v>
      </c>
      <c r="F5671" s="68" t="s">
        <v>460</v>
      </c>
      <c r="G5671" s="67" t="s">
        <v>461</v>
      </c>
      <c r="H5671" s="68" t="s">
        <v>362</v>
      </c>
      <c r="I5671" s="69">
        <v>0</v>
      </c>
      <c r="J5671" s="69">
        <v>45</v>
      </c>
      <c r="K5671" s="91"/>
      <c r="L5671" s="91"/>
    </row>
    <row r="5672" spans="2:12" x14ac:dyDescent="0.25">
      <c r="B5672" s="67" t="s">
        <v>454</v>
      </c>
      <c r="C5672" s="67" t="s">
        <v>455</v>
      </c>
      <c r="D5672" s="68" t="s">
        <v>371</v>
      </c>
      <c r="E5672" s="67" t="s">
        <v>372</v>
      </c>
      <c r="F5672" s="68" t="s">
        <v>460</v>
      </c>
      <c r="G5672" s="67" t="s">
        <v>461</v>
      </c>
      <c r="H5672" s="68" t="s">
        <v>363</v>
      </c>
      <c r="I5672" s="69">
        <v>61</v>
      </c>
      <c r="J5672" s="69">
        <v>120</v>
      </c>
      <c r="K5672" s="91"/>
      <c r="L5672" s="91"/>
    </row>
    <row r="5673" spans="2:12" x14ac:dyDescent="0.25">
      <c r="B5673" s="67" t="s">
        <v>454</v>
      </c>
      <c r="C5673" s="67" t="s">
        <v>455</v>
      </c>
      <c r="D5673" s="68" t="s">
        <v>371</v>
      </c>
      <c r="E5673" s="67" t="s">
        <v>372</v>
      </c>
      <c r="F5673" s="68" t="s">
        <v>460</v>
      </c>
      <c r="G5673" s="67" t="s">
        <v>461</v>
      </c>
      <c r="H5673" s="68" t="s">
        <v>364</v>
      </c>
      <c r="I5673" s="69">
        <v>24</v>
      </c>
      <c r="J5673" s="69">
        <v>56</v>
      </c>
      <c r="K5673" s="91"/>
      <c r="L5673" s="91"/>
    </row>
    <row r="5674" spans="2:12" x14ac:dyDescent="0.25">
      <c r="B5674" s="67" t="s">
        <v>454</v>
      </c>
      <c r="C5674" s="67" t="s">
        <v>455</v>
      </c>
      <c r="D5674" s="68" t="s">
        <v>371</v>
      </c>
      <c r="E5674" s="67" t="s">
        <v>372</v>
      </c>
      <c r="F5674" s="68" t="s">
        <v>460</v>
      </c>
      <c r="G5674" s="67" t="s">
        <v>461</v>
      </c>
      <c r="H5674" s="68" t="s">
        <v>362</v>
      </c>
      <c r="I5674" s="69">
        <v>0</v>
      </c>
      <c r="J5674" s="69">
        <v>0</v>
      </c>
      <c r="K5674" s="91"/>
      <c r="L5674" s="91"/>
    </row>
    <row r="5675" spans="2:12" x14ac:dyDescent="0.25">
      <c r="B5675" s="67" t="s">
        <v>454</v>
      </c>
      <c r="C5675" s="67" t="s">
        <v>455</v>
      </c>
      <c r="D5675" s="68" t="s">
        <v>371</v>
      </c>
      <c r="E5675" s="67" t="s">
        <v>372</v>
      </c>
      <c r="F5675" s="68" t="s">
        <v>460</v>
      </c>
      <c r="G5675" s="67" t="s">
        <v>461</v>
      </c>
      <c r="H5675" s="68" t="s">
        <v>363</v>
      </c>
      <c r="I5675" s="69">
        <v>0</v>
      </c>
      <c r="J5675" s="69">
        <v>0</v>
      </c>
      <c r="K5675" s="91"/>
      <c r="L5675" s="91"/>
    </row>
    <row r="5676" spans="2:12" x14ac:dyDescent="0.25">
      <c r="B5676" s="67" t="s">
        <v>454</v>
      </c>
      <c r="C5676" s="67" t="s">
        <v>455</v>
      </c>
      <c r="D5676" s="68" t="s">
        <v>371</v>
      </c>
      <c r="E5676" s="67" t="s">
        <v>372</v>
      </c>
      <c r="F5676" s="68" t="s">
        <v>460</v>
      </c>
      <c r="G5676" s="67" t="s">
        <v>461</v>
      </c>
      <c r="H5676" s="68" t="s">
        <v>362</v>
      </c>
      <c r="I5676" s="69">
        <v>31</v>
      </c>
      <c r="J5676" s="69">
        <v>10</v>
      </c>
      <c r="K5676" s="91"/>
      <c r="L5676" s="91"/>
    </row>
    <row r="5677" spans="2:12" x14ac:dyDescent="0.25">
      <c r="B5677" s="67" t="s">
        <v>454</v>
      </c>
      <c r="C5677" s="67" t="s">
        <v>455</v>
      </c>
      <c r="D5677" s="68" t="s">
        <v>371</v>
      </c>
      <c r="E5677" s="67" t="s">
        <v>372</v>
      </c>
      <c r="F5677" s="68" t="s">
        <v>460</v>
      </c>
      <c r="G5677" s="67" t="s">
        <v>461</v>
      </c>
      <c r="H5677" s="68" t="s">
        <v>363</v>
      </c>
      <c r="I5677" s="69">
        <v>132</v>
      </c>
      <c r="J5677" s="69">
        <v>128</v>
      </c>
      <c r="K5677" s="91"/>
      <c r="L5677" s="91"/>
    </row>
    <row r="5678" spans="2:12" x14ac:dyDescent="0.25">
      <c r="B5678" s="67" t="s">
        <v>454</v>
      </c>
      <c r="C5678" s="67" t="s">
        <v>455</v>
      </c>
      <c r="D5678" s="68" t="s">
        <v>371</v>
      </c>
      <c r="E5678" s="67" t="s">
        <v>372</v>
      </c>
      <c r="F5678" s="68" t="s">
        <v>460</v>
      </c>
      <c r="G5678" s="67" t="s">
        <v>461</v>
      </c>
      <c r="H5678" s="68" t="s">
        <v>364</v>
      </c>
      <c r="I5678" s="69">
        <v>12</v>
      </c>
      <c r="J5678" s="69">
        <v>12</v>
      </c>
      <c r="K5678" s="91"/>
      <c r="L5678" s="91"/>
    </row>
    <row r="5679" spans="2:12" x14ac:dyDescent="0.25">
      <c r="B5679" s="67" t="s">
        <v>454</v>
      </c>
      <c r="C5679" s="67" t="s">
        <v>455</v>
      </c>
      <c r="D5679" s="68" t="s">
        <v>371</v>
      </c>
      <c r="E5679" s="67" t="s">
        <v>372</v>
      </c>
      <c r="F5679" s="68" t="s">
        <v>460</v>
      </c>
      <c r="G5679" s="67" t="s">
        <v>461</v>
      </c>
      <c r="H5679" s="68" t="s">
        <v>363</v>
      </c>
      <c r="I5679" s="69">
        <v>0</v>
      </c>
      <c r="J5679" s="69">
        <v>0</v>
      </c>
      <c r="K5679" s="91"/>
      <c r="L5679" s="91"/>
    </row>
    <row r="5680" spans="2:12" x14ac:dyDescent="0.25">
      <c r="B5680" s="67" t="s">
        <v>454</v>
      </c>
      <c r="C5680" s="67" t="s">
        <v>455</v>
      </c>
      <c r="D5680" s="68" t="s">
        <v>371</v>
      </c>
      <c r="E5680" s="67" t="s">
        <v>372</v>
      </c>
      <c r="F5680" s="68" t="s">
        <v>460</v>
      </c>
      <c r="G5680" s="67" t="s">
        <v>461</v>
      </c>
      <c r="H5680" s="68" t="s">
        <v>362</v>
      </c>
      <c r="I5680" s="69">
        <v>10</v>
      </c>
      <c r="J5680" s="69">
        <v>10</v>
      </c>
      <c r="K5680" s="91"/>
      <c r="L5680" s="91"/>
    </row>
    <row r="5681" spans="2:12" x14ac:dyDescent="0.25">
      <c r="B5681" s="67" t="s">
        <v>454</v>
      </c>
      <c r="C5681" s="67" t="s">
        <v>455</v>
      </c>
      <c r="D5681" s="68" t="s">
        <v>371</v>
      </c>
      <c r="E5681" s="67" t="s">
        <v>372</v>
      </c>
      <c r="F5681" s="68" t="s">
        <v>462</v>
      </c>
      <c r="G5681" s="67" t="s">
        <v>463</v>
      </c>
      <c r="H5681" s="68" t="s">
        <v>362</v>
      </c>
      <c r="I5681" s="69">
        <v>57</v>
      </c>
      <c r="J5681" s="69">
        <v>90</v>
      </c>
      <c r="K5681" s="91"/>
      <c r="L5681" s="91"/>
    </row>
    <row r="5682" spans="2:12" x14ac:dyDescent="0.25">
      <c r="B5682" s="67" t="s">
        <v>454</v>
      </c>
      <c r="C5682" s="67" t="s">
        <v>455</v>
      </c>
      <c r="D5682" s="68" t="s">
        <v>371</v>
      </c>
      <c r="E5682" s="67" t="s">
        <v>372</v>
      </c>
      <c r="F5682" s="68" t="s">
        <v>462</v>
      </c>
      <c r="G5682" s="67" t="s">
        <v>463</v>
      </c>
      <c r="H5682" s="68" t="s">
        <v>363</v>
      </c>
      <c r="I5682" s="69">
        <v>64</v>
      </c>
      <c r="J5682" s="69">
        <v>136</v>
      </c>
      <c r="K5682" s="91"/>
      <c r="L5682" s="91"/>
    </row>
    <row r="5683" spans="2:12" x14ac:dyDescent="0.25">
      <c r="B5683" s="67" t="s">
        <v>454</v>
      </c>
      <c r="C5683" s="67" t="s">
        <v>455</v>
      </c>
      <c r="D5683" s="68" t="s">
        <v>371</v>
      </c>
      <c r="E5683" s="67" t="s">
        <v>372</v>
      </c>
      <c r="F5683" s="68" t="s">
        <v>462</v>
      </c>
      <c r="G5683" s="67" t="s">
        <v>463</v>
      </c>
      <c r="H5683" s="68" t="s">
        <v>364</v>
      </c>
      <c r="I5683" s="69">
        <v>0</v>
      </c>
      <c r="J5683" s="69">
        <v>14</v>
      </c>
      <c r="K5683" s="91"/>
      <c r="L5683" s="91"/>
    </row>
    <row r="5684" spans="2:12" x14ac:dyDescent="0.25">
      <c r="B5684" s="67" t="s">
        <v>454</v>
      </c>
      <c r="C5684" s="67" t="s">
        <v>455</v>
      </c>
      <c r="D5684" s="68" t="s">
        <v>371</v>
      </c>
      <c r="E5684" s="67" t="s">
        <v>372</v>
      </c>
      <c r="F5684" s="68" t="s">
        <v>462</v>
      </c>
      <c r="G5684" s="67" t="s">
        <v>463</v>
      </c>
      <c r="H5684" s="68" t="s">
        <v>362</v>
      </c>
      <c r="I5684" s="69">
        <v>0</v>
      </c>
      <c r="J5684" s="69">
        <v>0</v>
      </c>
      <c r="K5684" s="91"/>
      <c r="L5684" s="91"/>
    </row>
    <row r="5685" spans="2:12" x14ac:dyDescent="0.25">
      <c r="B5685" s="67" t="s">
        <v>454</v>
      </c>
      <c r="C5685" s="67" t="s">
        <v>455</v>
      </c>
      <c r="D5685" s="68" t="s">
        <v>371</v>
      </c>
      <c r="E5685" s="67" t="s">
        <v>372</v>
      </c>
      <c r="F5685" s="68" t="s">
        <v>462</v>
      </c>
      <c r="G5685" s="67" t="s">
        <v>463</v>
      </c>
      <c r="H5685" s="68" t="s">
        <v>362</v>
      </c>
      <c r="I5685" s="69">
        <v>156</v>
      </c>
      <c r="J5685" s="69">
        <v>213</v>
      </c>
      <c r="K5685" s="91"/>
      <c r="L5685" s="91"/>
    </row>
    <row r="5686" spans="2:12" x14ac:dyDescent="0.25">
      <c r="B5686" s="67" t="s">
        <v>454</v>
      </c>
      <c r="C5686" s="67" t="s">
        <v>455</v>
      </c>
      <c r="D5686" s="68" t="s">
        <v>371</v>
      </c>
      <c r="E5686" s="67" t="s">
        <v>372</v>
      </c>
      <c r="F5686" s="68" t="s">
        <v>462</v>
      </c>
      <c r="G5686" s="67" t="s">
        <v>463</v>
      </c>
      <c r="H5686" s="68" t="s">
        <v>363</v>
      </c>
      <c r="I5686" s="69">
        <v>480</v>
      </c>
      <c r="J5686" s="69">
        <v>575</v>
      </c>
      <c r="K5686" s="91"/>
      <c r="L5686" s="91"/>
    </row>
    <row r="5687" spans="2:12" x14ac:dyDescent="0.25">
      <c r="B5687" s="67" t="s">
        <v>454</v>
      </c>
      <c r="C5687" s="67" t="s">
        <v>455</v>
      </c>
      <c r="D5687" s="68" t="s">
        <v>371</v>
      </c>
      <c r="E5687" s="67" t="s">
        <v>372</v>
      </c>
      <c r="F5687" s="68" t="s">
        <v>462</v>
      </c>
      <c r="G5687" s="67" t="s">
        <v>463</v>
      </c>
      <c r="H5687" s="68" t="s">
        <v>364</v>
      </c>
      <c r="I5687" s="69">
        <v>130</v>
      </c>
      <c r="J5687" s="69">
        <v>108</v>
      </c>
      <c r="K5687" s="91"/>
      <c r="L5687" s="91"/>
    </row>
    <row r="5688" spans="2:12" x14ac:dyDescent="0.25">
      <c r="B5688" s="67" t="s">
        <v>454</v>
      </c>
      <c r="C5688" s="67" t="s">
        <v>455</v>
      </c>
      <c r="D5688" s="68" t="s">
        <v>371</v>
      </c>
      <c r="E5688" s="67" t="s">
        <v>372</v>
      </c>
      <c r="F5688" s="68" t="s">
        <v>462</v>
      </c>
      <c r="G5688" s="67" t="s">
        <v>463</v>
      </c>
      <c r="H5688" s="68" t="s">
        <v>362</v>
      </c>
      <c r="I5688" s="69">
        <v>0</v>
      </c>
      <c r="J5688" s="69">
        <v>0</v>
      </c>
      <c r="K5688" s="91"/>
      <c r="L5688" s="91"/>
    </row>
    <row r="5689" spans="2:12" x14ac:dyDescent="0.25">
      <c r="B5689" s="67" t="s">
        <v>454</v>
      </c>
      <c r="C5689" s="67" t="s">
        <v>455</v>
      </c>
      <c r="D5689" s="68" t="s">
        <v>371</v>
      </c>
      <c r="E5689" s="67" t="s">
        <v>372</v>
      </c>
      <c r="F5689" s="68" t="s">
        <v>462</v>
      </c>
      <c r="G5689" s="67" t="s">
        <v>463</v>
      </c>
      <c r="H5689" s="68" t="s">
        <v>363</v>
      </c>
      <c r="I5689" s="69">
        <v>0</v>
      </c>
      <c r="J5689" s="69">
        <v>0</v>
      </c>
      <c r="K5689" s="91"/>
      <c r="L5689" s="91"/>
    </row>
    <row r="5690" spans="2:12" x14ac:dyDescent="0.25">
      <c r="B5690" s="67" t="s">
        <v>454</v>
      </c>
      <c r="C5690" s="67" t="s">
        <v>455</v>
      </c>
      <c r="D5690" s="68" t="s">
        <v>371</v>
      </c>
      <c r="E5690" s="67" t="s">
        <v>372</v>
      </c>
      <c r="F5690" s="68" t="s">
        <v>462</v>
      </c>
      <c r="G5690" s="67" t="s">
        <v>463</v>
      </c>
      <c r="H5690" s="68" t="s">
        <v>362</v>
      </c>
      <c r="I5690" s="69">
        <v>20</v>
      </c>
      <c r="J5690" s="69">
        <v>95</v>
      </c>
      <c r="K5690" s="91"/>
      <c r="L5690" s="91"/>
    </row>
    <row r="5691" spans="2:12" x14ac:dyDescent="0.25">
      <c r="B5691" s="67" t="s">
        <v>454</v>
      </c>
      <c r="C5691" s="67" t="s">
        <v>455</v>
      </c>
      <c r="D5691" s="68" t="s">
        <v>371</v>
      </c>
      <c r="E5691" s="67" t="s">
        <v>372</v>
      </c>
      <c r="F5691" s="68" t="s">
        <v>462</v>
      </c>
      <c r="G5691" s="67" t="s">
        <v>463</v>
      </c>
      <c r="H5691" s="68" t="s">
        <v>363</v>
      </c>
      <c r="I5691" s="69">
        <v>12</v>
      </c>
      <c r="J5691" s="69">
        <v>66</v>
      </c>
      <c r="K5691" s="91"/>
      <c r="L5691" s="91"/>
    </row>
    <row r="5692" spans="2:12" x14ac:dyDescent="0.25">
      <c r="B5692" s="67" t="s">
        <v>454</v>
      </c>
      <c r="C5692" s="67" t="s">
        <v>455</v>
      </c>
      <c r="D5692" s="68" t="s">
        <v>371</v>
      </c>
      <c r="E5692" s="67" t="s">
        <v>372</v>
      </c>
      <c r="F5692" s="68" t="s">
        <v>462</v>
      </c>
      <c r="G5692" s="67" t="s">
        <v>463</v>
      </c>
      <c r="H5692" s="68" t="s">
        <v>364</v>
      </c>
      <c r="I5692" s="69">
        <v>0</v>
      </c>
      <c r="J5692" s="69">
        <v>28</v>
      </c>
      <c r="K5692" s="91"/>
      <c r="L5692" s="91"/>
    </row>
    <row r="5693" spans="2:12" x14ac:dyDescent="0.25">
      <c r="B5693" s="67" t="s">
        <v>454</v>
      </c>
      <c r="C5693" s="67" t="s">
        <v>455</v>
      </c>
      <c r="D5693" s="68" t="s">
        <v>371</v>
      </c>
      <c r="E5693" s="67" t="s">
        <v>372</v>
      </c>
      <c r="F5693" s="68" t="s">
        <v>462</v>
      </c>
      <c r="G5693" s="67" t="s">
        <v>463</v>
      </c>
      <c r="H5693" s="68" t="s">
        <v>362</v>
      </c>
      <c r="I5693" s="69">
        <v>58</v>
      </c>
      <c r="J5693" s="69">
        <v>53</v>
      </c>
      <c r="K5693" s="91"/>
      <c r="L5693" s="91"/>
    </row>
    <row r="5694" spans="2:12" x14ac:dyDescent="0.25">
      <c r="B5694" s="67" t="s">
        <v>454</v>
      </c>
      <c r="C5694" s="67" t="s">
        <v>455</v>
      </c>
      <c r="D5694" s="68" t="s">
        <v>371</v>
      </c>
      <c r="E5694" s="67" t="s">
        <v>372</v>
      </c>
      <c r="F5694" s="68" t="s">
        <v>462</v>
      </c>
      <c r="G5694" s="67" t="s">
        <v>463</v>
      </c>
      <c r="H5694" s="68" t="s">
        <v>363</v>
      </c>
      <c r="I5694" s="69">
        <v>122</v>
      </c>
      <c r="J5694" s="69">
        <v>145</v>
      </c>
      <c r="K5694" s="91"/>
      <c r="L5694" s="91"/>
    </row>
    <row r="5695" spans="2:12" x14ac:dyDescent="0.25">
      <c r="B5695" s="67" t="s">
        <v>454</v>
      </c>
      <c r="C5695" s="67" t="s">
        <v>455</v>
      </c>
      <c r="D5695" s="68" t="s">
        <v>371</v>
      </c>
      <c r="E5695" s="67" t="s">
        <v>372</v>
      </c>
      <c r="F5695" s="68" t="s">
        <v>462</v>
      </c>
      <c r="G5695" s="67" t="s">
        <v>463</v>
      </c>
      <c r="H5695" s="68" t="s">
        <v>364</v>
      </c>
      <c r="I5695" s="69">
        <v>0</v>
      </c>
      <c r="J5695" s="69">
        <v>0</v>
      </c>
      <c r="K5695" s="91"/>
      <c r="L5695" s="91"/>
    </row>
    <row r="5696" spans="2:12" x14ac:dyDescent="0.25">
      <c r="B5696" s="67" t="s">
        <v>454</v>
      </c>
      <c r="C5696" s="67" t="s">
        <v>455</v>
      </c>
      <c r="D5696" s="68" t="s">
        <v>371</v>
      </c>
      <c r="E5696" s="67" t="s">
        <v>372</v>
      </c>
      <c r="F5696" s="68" t="s">
        <v>462</v>
      </c>
      <c r="G5696" s="67" t="s">
        <v>463</v>
      </c>
      <c r="H5696" s="68" t="s">
        <v>363</v>
      </c>
      <c r="I5696" s="69">
        <v>0</v>
      </c>
      <c r="J5696" s="69">
        <v>0</v>
      </c>
      <c r="K5696" s="91"/>
      <c r="L5696" s="91"/>
    </row>
    <row r="5697" spans="2:12" x14ac:dyDescent="0.25">
      <c r="B5697" s="67" t="s">
        <v>454</v>
      </c>
      <c r="C5697" s="67" t="s">
        <v>455</v>
      </c>
      <c r="D5697" s="68" t="s">
        <v>371</v>
      </c>
      <c r="E5697" s="67" t="s">
        <v>372</v>
      </c>
      <c r="F5697" s="68" t="s">
        <v>462</v>
      </c>
      <c r="G5697" s="67" t="s">
        <v>463</v>
      </c>
      <c r="H5697" s="68" t="s">
        <v>362</v>
      </c>
      <c r="I5697" s="69">
        <v>273</v>
      </c>
      <c r="J5697" s="69">
        <v>424</v>
      </c>
      <c r="K5697" s="91"/>
      <c r="L5697" s="91"/>
    </row>
    <row r="5698" spans="2:12" x14ac:dyDescent="0.25">
      <c r="B5698" s="67" t="s">
        <v>454</v>
      </c>
      <c r="C5698" s="67" t="s">
        <v>455</v>
      </c>
      <c r="D5698" s="68" t="s">
        <v>371</v>
      </c>
      <c r="E5698" s="67" t="s">
        <v>372</v>
      </c>
      <c r="F5698" s="68" t="s">
        <v>462</v>
      </c>
      <c r="G5698" s="67" t="s">
        <v>463</v>
      </c>
      <c r="H5698" s="68" t="s">
        <v>363</v>
      </c>
      <c r="I5698" s="69">
        <v>262</v>
      </c>
      <c r="J5698" s="69">
        <v>348</v>
      </c>
      <c r="K5698" s="91"/>
      <c r="L5698" s="91"/>
    </row>
    <row r="5699" spans="2:12" x14ac:dyDescent="0.25">
      <c r="B5699" s="67" t="s">
        <v>454</v>
      </c>
      <c r="C5699" s="67" t="s">
        <v>455</v>
      </c>
      <c r="D5699" s="68" t="s">
        <v>371</v>
      </c>
      <c r="E5699" s="67" t="s">
        <v>372</v>
      </c>
      <c r="F5699" s="68" t="s">
        <v>462</v>
      </c>
      <c r="G5699" s="67" t="s">
        <v>463</v>
      </c>
      <c r="H5699" s="68" t="s">
        <v>364</v>
      </c>
      <c r="I5699" s="69">
        <v>140</v>
      </c>
      <c r="J5699" s="69">
        <v>183</v>
      </c>
      <c r="K5699" s="91"/>
      <c r="L5699" s="91"/>
    </row>
    <row r="5700" spans="2:12" x14ac:dyDescent="0.25">
      <c r="B5700" s="67" t="s">
        <v>454</v>
      </c>
      <c r="C5700" s="67" t="s">
        <v>455</v>
      </c>
      <c r="D5700" s="68" t="s">
        <v>371</v>
      </c>
      <c r="E5700" s="67" t="s">
        <v>372</v>
      </c>
      <c r="F5700" s="68" t="s">
        <v>462</v>
      </c>
      <c r="G5700" s="67" t="s">
        <v>463</v>
      </c>
      <c r="H5700" s="68" t="s">
        <v>362</v>
      </c>
      <c r="I5700" s="69">
        <v>50</v>
      </c>
      <c r="J5700" s="69">
        <v>26</v>
      </c>
      <c r="K5700" s="91"/>
      <c r="L5700" s="91"/>
    </row>
    <row r="5701" spans="2:12" x14ac:dyDescent="0.25">
      <c r="B5701" s="67" t="s">
        <v>454</v>
      </c>
      <c r="C5701" s="67" t="s">
        <v>455</v>
      </c>
      <c r="D5701" s="68" t="s">
        <v>371</v>
      </c>
      <c r="E5701" s="67" t="s">
        <v>372</v>
      </c>
      <c r="F5701" s="68" t="s">
        <v>462</v>
      </c>
      <c r="G5701" s="67" t="s">
        <v>463</v>
      </c>
      <c r="H5701" s="68" t="s">
        <v>363</v>
      </c>
      <c r="I5701" s="69">
        <v>47</v>
      </c>
      <c r="J5701" s="69">
        <v>41</v>
      </c>
      <c r="K5701" s="91"/>
      <c r="L5701" s="91"/>
    </row>
    <row r="5702" spans="2:12" x14ac:dyDescent="0.25">
      <c r="B5702" s="67" t="s">
        <v>454</v>
      </c>
      <c r="C5702" s="67" t="s">
        <v>455</v>
      </c>
      <c r="D5702" s="68" t="s">
        <v>371</v>
      </c>
      <c r="E5702" s="67" t="s">
        <v>372</v>
      </c>
      <c r="F5702" s="68" t="s">
        <v>462</v>
      </c>
      <c r="G5702" s="67" t="s">
        <v>463</v>
      </c>
      <c r="H5702" s="68" t="s">
        <v>363</v>
      </c>
      <c r="I5702" s="69">
        <v>0</v>
      </c>
      <c r="J5702" s="69">
        <v>0</v>
      </c>
      <c r="K5702" s="91"/>
      <c r="L5702" s="91"/>
    </row>
    <row r="5703" spans="2:12" x14ac:dyDescent="0.25">
      <c r="B5703" s="67" t="s">
        <v>454</v>
      </c>
      <c r="C5703" s="67" t="s">
        <v>455</v>
      </c>
      <c r="D5703" s="68" t="s">
        <v>371</v>
      </c>
      <c r="E5703" s="67" t="s">
        <v>372</v>
      </c>
      <c r="F5703" s="68" t="s">
        <v>462</v>
      </c>
      <c r="G5703" s="67" t="s">
        <v>463</v>
      </c>
      <c r="H5703" s="68" t="s">
        <v>363</v>
      </c>
      <c r="I5703" s="69">
        <v>0</v>
      </c>
      <c r="J5703" s="69">
        <v>0</v>
      </c>
      <c r="K5703" s="91"/>
      <c r="L5703" s="91"/>
    </row>
    <row r="5704" spans="2:12" x14ac:dyDescent="0.25">
      <c r="B5704" s="67" t="s">
        <v>454</v>
      </c>
      <c r="C5704" s="67" t="s">
        <v>455</v>
      </c>
      <c r="D5704" s="68" t="s">
        <v>371</v>
      </c>
      <c r="E5704" s="67" t="s">
        <v>372</v>
      </c>
      <c r="F5704" s="68" t="s">
        <v>462</v>
      </c>
      <c r="G5704" s="67" t="s">
        <v>463</v>
      </c>
      <c r="H5704" s="68" t="s">
        <v>362</v>
      </c>
      <c r="I5704" s="69">
        <v>10</v>
      </c>
      <c r="J5704" s="69">
        <v>0</v>
      </c>
      <c r="K5704" s="91"/>
      <c r="L5704" s="91"/>
    </row>
    <row r="5705" spans="2:12" x14ac:dyDescent="0.25">
      <c r="B5705" s="67" t="s">
        <v>454</v>
      </c>
      <c r="C5705" s="67" t="s">
        <v>455</v>
      </c>
      <c r="D5705" s="68" t="s">
        <v>371</v>
      </c>
      <c r="E5705" s="67" t="s">
        <v>372</v>
      </c>
      <c r="F5705" s="68" t="s">
        <v>462</v>
      </c>
      <c r="G5705" s="67" t="s">
        <v>463</v>
      </c>
      <c r="H5705" s="68" t="s">
        <v>364</v>
      </c>
      <c r="I5705" s="69">
        <v>0</v>
      </c>
      <c r="J5705" s="69">
        <v>6</v>
      </c>
      <c r="K5705" s="91"/>
      <c r="L5705" s="91"/>
    </row>
    <row r="5706" spans="2:12" x14ac:dyDescent="0.25">
      <c r="B5706" s="67" t="s">
        <v>454</v>
      </c>
      <c r="C5706" s="67" t="s">
        <v>455</v>
      </c>
      <c r="D5706" s="68" t="s">
        <v>371</v>
      </c>
      <c r="E5706" s="67" t="s">
        <v>372</v>
      </c>
      <c r="F5706" s="68" t="s">
        <v>462</v>
      </c>
      <c r="G5706" s="67" t="s">
        <v>463</v>
      </c>
      <c r="H5706" s="68" t="s">
        <v>362</v>
      </c>
      <c r="I5706" s="69">
        <v>167</v>
      </c>
      <c r="J5706" s="69">
        <v>163</v>
      </c>
      <c r="K5706" s="91"/>
      <c r="L5706" s="91"/>
    </row>
    <row r="5707" spans="2:12" x14ac:dyDescent="0.25">
      <c r="B5707" s="67" t="s">
        <v>454</v>
      </c>
      <c r="C5707" s="67" t="s">
        <v>455</v>
      </c>
      <c r="D5707" s="68" t="s">
        <v>371</v>
      </c>
      <c r="E5707" s="67" t="s">
        <v>372</v>
      </c>
      <c r="F5707" s="68" t="s">
        <v>462</v>
      </c>
      <c r="G5707" s="67" t="s">
        <v>463</v>
      </c>
      <c r="H5707" s="68" t="s">
        <v>363</v>
      </c>
      <c r="I5707" s="69">
        <v>346</v>
      </c>
      <c r="J5707" s="69">
        <v>461</v>
      </c>
      <c r="K5707" s="91"/>
      <c r="L5707" s="91"/>
    </row>
    <row r="5708" spans="2:12" x14ac:dyDescent="0.25">
      <c r="B5708" s="67" t="s">
        <v>454</v>
      </c>
      <c r="C5708" s="67" t="s">
        <v>455</v>
      </c>
      <c r="D5708" s="68" t="s">
        <v>371</v>
      </c>
      <c r="E5708" s="67" t="s">
        <v>372</v>
      </c>
      <c r="F5708" s="68" t="s">
        <v>462</v>
      </c>
      <c r="G5708" s="67" t="s">
        <v>463</v>
      </c>
      <c r="H5708" s="68" t="s">
        <v>364</v>
      </c>
      <c r="I5708" s="69">
        <v>76</v>
      </c>
      <c r="J5708" s="69">
        <v>70</v>
      </c>
      <c r="K5708" s="91"/>
      <c r="L5708" s="91"/>
    </row>
    <row r="5709" spans="2:12" x14ac:dyDescent="0.25">
      <c r="B5709" s="67" t="s">
        <v>454</v>
      </c>
      <c r="C5709" s="67" t="s">
        <v>455</v>
      </c>
      <c r="D5709" s="68" t="s">
        <v>371</v>
      </c>
      <c r="E5709" s="67" t="s">
        <v>372</v>
      </c>
      <c r="F5709" s="68" t="s">
        <v>462</v>
      </c>
      <c r="G5709" s="67" t="s">
        <v>463</v>
      </c>
      <c r="H5709" s="68" t="s">
        <v>362</v>
      </c>
      <c r="I5709" s="69">
        <v>0</v>
      </c>
      <c r="J5709" s="69">
        <v>0</v>
      </c>
      <c r="K5709" s="91"/>
      <c r="L5709" s="91"/>
    </row>
    <row r="5710" spans="2:12" x14ac:dyDescent="0.25">
      <c r="B5710" s="67" t="s">
        <v>454</v>
      </c>
      <c r="C5710" s="67" t="s">
        <v>455</v>
      </c>
      <c r="D5710" s="68" t="s">
        <v>371</v>
      </c>
      <c r="E5710" s="67" t="s">
        <v>372</v>
      </c>
      <c r="F5710" s="68" t="s">
        <v>462</v>
      </c>
      <c r="G5710" s="67" t="s">
        <v>463</v>
      </c>
      <c r="H5710" s="68" t="s">
        <v>363</v>
      </c>
      <c r="I5710" s="69">
        <v>0</v>
      </c>
      <c r="J5710" s="69">
        <v>0</v>
      </c>
      <c r="K5710" s="91"/>
      <c r="L5710" s="91"/>
    </row>
    <row r="5711" spans="2:12" x14ac:dyDescent="0.25">
      <c r="B5711" s="67" t="s">
        <v>454</v>
      </c>
      <c r="C5711" s="67" t="s">
        <v>455</v>
      </c>
      <c r="D5711" s="68" t="s">
        <v>371</v>
      </c>
      <c r="E5711" s="67" t="s">
        <v>372</v>
      </c>
      <c r="F5711" s="68" t="s">
        <v>462</v>
      </c>
      <c r="G5711" s="67" t="s">
        <v>463</v>
      </c>
      <c r="H5711" s="68" t="s">
        <v>362</v>
      </c>
      <c r="I5711" s="69">
        <v>76</v>
      </c>
      <c r="J5711" s="69">
        <v>73</v>
      </c>
      <c r="K5711" s="91"/>
      <c r="L5711" s="91"/>
    </row>
    <row r="5712" spans="2:12" x14ac:dyDescent="0.25">
      <c r="B5712" s="67" t="s">
        <v>454</v>
      </c>
      <c r="C5712" s="67" t="s">
        <v>455</v>
      </c>
      <c r="D5712" s="68" t="s">
        <v>371</v>
      </c>
      <c r="E5712" s="67" t="s">
        <v>372</v>
      </c>
      <c r="F5712" s="68" t="s">
        <v>462</v>
      </c>
      <c r="G5712" s="67" t="s">
        <v>463</v>
      </c>
      <c r="H5712" s="68" t="s">
        <v>363</v>
      </c>
      <c r="I5712" s="69">
        <v>52</v>
      </c>
      <c r="J5712" s="69">
        <v>84</v>
      </c>
      <c r="K5712" s="91"/>
      <c r="L5712" s="91"/>
    </row>
    <row r="5713" spans="2:12" x14ac:dyDescent="0.25">
      <c r="B5713" s="67" t="s">
        <v>454</v>
      </c>
      <c r="C5713" s="67" t="s">
        <v>455</v>
      </c>
      <c r="D5713" s="68" t="s">
        <v>371</v>
      </c>
      <c r="E5713" s="67" t="s">
        <v>372</v>
      </c>
      <c r="F5713" s="68" t="s">
        <v>462</v>
      </c>
      <c r="G5713" s="67" t="s">
        <v>463</v>
      </c>
      <c r="H5713" s="68" t="s">
        <v>364</v>
      </c>
      <c r="I5713" s="69">
        <v>22</v>
      </c>
      <c r="J5713" s="69">
        <v>24</v>
      </c>
      <c r="K5713" s="91"/>
      <c r="L5713" s="91"/>
    </row>
    <row r="5714" spans="2:12" x14ac:dyDescent="0.25">
      <c r="B5714" s="67" t="s">
        <v>454</v>
      </c>
      <c r="C5714" s="67" t="s">
        <v>455</v>
      </c>
      <c r="D5714" s="68" t="s">
        <v>371</v>
      </c>
      <c r="E5714" s="67" t="s">
        <v>372</v>
      </c>
      <c r="F5714" s="68" t="s">
        <v>462</v>
      </c>
      <c r="G5714" s="67" t="s">
        <v>463</v>
      </c>
      <c r="H5714" s="68" t="s">
        <v>362</v>
      </c>
      <c r="I5714" s="69">
        <v>53</v>
      </c>
      <c r="J5714" s="69">
        <v>85</v>
      </c>
      <c r="K5714" s="91"/>
      <c r="L5714" s="91"/>
    </row>
    <row r="5715" spans="2:12" x14ac:dyDescent="0.25">
      <c r="B5715" s="67" t="s">
        <v>454</v>
      </c>
      <c r="C5715" s="67" t="s">
        <v>455</v>
      </c>
      <c r="D5715" s="68" t="s">
        <v>371</v>
      </c>
      <c r="E5715" s="67" t="s">
        <v>372</v>
      </c>
      <c r="F5715" s="68" t="s">
        <v>462</v>
      </c>
      <c r="G5715" s="67" t="s">
        <v>463</v>
      </c>
      <c r="H5715" s="68" t="s">
        <v>363</v>
      </c>
      <c r="I5715" s="69">
        <v>186</v>
      </c>
      <c r="J5715" s="69">
        <v>360</v>
      </c>
      <c r="K5715" s="91"/>
      <c r="L5715" s="91"/>
    </row>
    <row r="5716" spans="2:12" x14ac:dyDescent="0.25">
      <c r="B5716" s="67" t="s">
        <v>454</v>
      </c>
      <c r="C5716" s="67" t="s">
        <v>455</v>
      </c>
      <c r="D5716" s="68" t="s">
        <v>371</v>
      </c>
      <c r="E5716" s="67" t="s">
        <v>372</v>
      </c>
      <c r="F5716" s="68" t="s">
        <v>462</v>
      </c>
      <c r="G5716" s="67" t="s">
        <v>463</v>
      </c>
      <c r="H5716" s="68" t="s">
        <v>364</v>
      </c>
      <c r="I5716" s="69">
        <v>74</v>
      </c>
      <c r="J5716" s="69">
        <v>66</v>
      </c>
      <c r="K5716" s="91"/>
      <c r="L5716" s="91"/>
    </row>
    <row r="5717" spans="2:12" x14ac:dyDescent="0.25">
      <c r="B5717" s="67" t="s">
        <v>454</v>
      </c>
      <c r="C5717" s="67" t="s">
        <v>455</v>
      </c>
      <c r="D5717" s="68" t="s">
        <v>371</v>
      </c>
      <c r="E5717" s="67" t="s">
        <v>372</v>
      </c>
      <c r="F5717" s="68" t="s">
        <v>462</v>
      </c>
      <c r="G5717" s="67" t="s">
        <v>463</v>
      </c>
      <c r="H5717" s="68" t="s">
        <v>363</v>
      </c>
      <c r="I5717" s="69">
        <v>0</v>
      </c>
      <c r="J5717" s="69">
        <v>0</v>
      </c>
      <c r="K5717" s="91"/>
      <c r="L5717" s="91"/>
    </row>
    <row r="5718" spans="2:12" x14ac:dyDescent="0.25">
      <c r="B5718" s="67" t="s">
        <v>454</v>
      </c>
      <c r="C5718" s="67" t="s">
        <v>455</v>
      </c>
      <c r="D5718" s="68" t="s">
        <v>371</v>
      </c>
      <c r="E5718" s="67" t="s">
        <v>372</v>
      </c>
      <c r="F5718" s="68" t="s">
        <v>462</v>
      </c>
      <c r="G5718" s="67" t="s">
        <v>463</v>
      </c>
      <c r="H5718" s="68" t="s">
        <v>362</v>
      </c>
      <c r="I5718" s="69">
        <v>10</v>
      </c>
      <c r="J5718" s="69">
        <v>5</v>
      </c>
      <c r="K5718" s="91"/>
      <c r="L5718" s="91"/>
    </row>
    <row r="5719" spans="2:12" x14ac:dyDescent="0.25">
      <c r="B5719" s="67" t="s">
        <v>454</v>
      </c>
      <c r="C5719" s="67" t="s">
        <v>455</v>
      </c>
      <c r="D5719" s="68" t="s">
        <v>371</v>
      </c>
      <c r="E5719" s="67" t="s">
        <v>372</v>
      </c>
      <c r="F5719" s="68" t="s">
        <v>462</v>
      </c>
      <c r="G5719" s="67" t="s">
        <v>463</v>
      </c>
      <c r="H5719" s="68" t="s">
        <v>363</v>
      </c>
      <c r="I5719" s="69">
        <v>0</v>
      </c>
      <c r="J5719" s="69">
        <v>0</v>
      </c>
      <c r="K5719" s="91"/>
      <c r="L5719" s="91"/>
    </row>
    <row r="5720" spans="2:12" x14ac:dyDescent="0.25">
      <c r="B5720" s="67" t="s">
        <v>454</v>
      </c>
      <c r="C5720" s="67" t="s">
        <v>455</v>
      </c>
      <c r="D5720" s="68" t="s">
        <v>371</v>
      </c>
      <c r="E5720" s="67" t="s">
        <v>372</v>
      </c>
      <c r="F5720" s="68" t="s">
        <v>462</v>
      </c>
      <c r="G5720" s="67" t="s">
        <v>463</v>
      </c>
      <c r="H5720" s="68" t="s">
        <v>364</v>
      </c>
      <c r="I5720" s="69">
        <v>0</v>
      </c>
      <c r="J5720" s="69">
        <v>0</v>
      </c>
      <c r="K5720" s="91"/>
      <c r="L5720" s="91"/>
    </row>
    <row r="5721" spans="2:12" x14ac:dyDescent="0.25">
      <c r="B5721" s="67" t="s">
        <v>454</v>
      </c>
      <c r="C5721" s="67" t="s">
        <v>455</v>
      </c>
      <c r="D5721" s="68" t="s">
        <v>371</v>
      </c>
      <c r="E5721" s="67" t="s">
        <v>372</v>
      </c>
      <c r="F5721" s="68" t="s">
        <v>462</v>
      </c>
      <c r="G5721" s="67" t="s">
        <v>463</v>
      </c>
      <c r="H5721" s="68" t="s">
        <v>363</v>
      </c>
      <c r="I5721" s="69">
        <v>0</v>
      </c>
      <c r="J5721" s="69">
        <v>8</v>
      </c>
      <c r="K5721" s="91"/>
      <c r="L5721" s="91"/>
    </row>
    <row r="5722" spans="2:12" x14ac:dyDescent="0.25">
      <c r="B5722" s="67" t="s">
        <v>454</v>
      </c>
      <c r="C5722" s="67" t="s">
        <v>455</v>
      </c>
      <c r="D5722" s="68" t="s">
        <v>371</v>
      </c>
      <c r="E5722" s="67" t="s">
        <v>372</v>
      </c>
      <c r="F5722" s="68" t="s">
        <v>462</v>
      </c>
      <c r="G5722" s="67" t="s">
        <v>463</v>
      </c>
      <c r="H5722" s="68" t="s">
        <v>364</v>
      </c>
      <c r="I5722" s="69">
        <v>0</v>
      </c>
      <c r="J5722" s="69">
        <v>0</v>
      </c>
      <c r="K5722" s="91"/>
      <c r="L5722" s="91"/>
    </row>
    <row r="5723" spans="2:12" x14ac:dyDescent="0.25">
      <c r="B5723" s="67" t="s">
        <v>454</v>
      </c>
      <c r="C5723" s="67" t="s">
        <v>455</v>
      </c>
      <c r="D5723" s="68" t="s">
        <v>371</v>
      </c>
      <c r="E5723" s="67" t="s">
        <v>372</v>
      </c>
      <c r="F5723" s="68" t="s">
        <v>462</v>
      </c>
      <c r="G5723" s="67" t="s">
        <v>463</v>
      </c>
      <c r="H5723" s="68" t="s">
        <v>363</v>
      </c>
      <c r="I5723" s="69">
        <v>0</v>
      </c>
      <c r="J5723" s="69">
        <v>0</v>
      </c>
      <c r="K5723" s="91"/>
      <c r="L5723" s="91"/>
    </row>
    <row r="5724" spans="2:12" x14ac:dyDescent="0.25">
      <c r="B5724" s="67" t="s">
        <v>454</v>
      </c>
      <c r="C5724" s="67" t="s">
        <v>455</v>
      </c>
      <c r="D5724" s="68" t="s">
        <v>371</v>
      </c>
      <c r="E5724" s="67" t="s">
        <v>372</v>
      </c>
      <c r="F5724" s="68" t="s">
        <v>462</v>
      </c>
      <c r="G5724" s="67" t="s">
        <v>463</v>
      </c>
      <c r="H5724" s="68" t="s">
        <v>362</v>
      </c>
      <c r="I5724" s="69">
        <v>0</v>
      </c>
      <c r="J5724" s="69">
        <v>0</v>
      </c>
      <c r="K5724" s="91"/>
      <c r="L5724" s="91"/>
    </row>
    <row r="5725" spans="2:12" x14ac:dyDescent="0.25">
      <c r="B5725" s="67" t="s">
        <v>454</v>
      </c>
      <c r="C5725" s="67" t="s">
        <v>455</v>
      </c>
      <c r="D5725" s="68" t="s">
        <v>371</v>
      </c>
      <c r="E5725" s="67" t="s">
        <v>372</v>
      </c>
      <c r="F5725" s="68" t="s">
        <v>462</v>
      </c>
      <c r="G5725" s="67" t="s">
        <v>463</v>
      </c>
      <c r="H5725" s="68" t="s">
        <v>363</v>
      </c>
      <c r="I5725" s="69">
        <v>0</v>
      </c>
      <c r="J5725" s="69">
        <v>0</v>
      </c>
      <c r="K5725" s="91"/>
      <c r="L5725" s="91"/>
    </row>
    <row r="5726" spans="2:12" x14ac:dyDescent="0.25">
      <c r="B5726" s="67" t="s">
        <v>454</v>
      </c>
      <c r="C5726" s="67" t="s">
        <v>455</v>
      </c>
      <c r="D5726" s="68" t="s">
        <v>371</v>
      </c>
      <c r="E5726" s="67" t="s">
        <v>372</v>
      </c>
      <c r="F5726" s="68" t="s">
        <v>462</v>
      </c>
      <c r="G5726" s="67" t="s">
        <v>463</v>
      </c>
      <c r="H5726" s="68" t="s">
        <v>363</v>
      </c>
      <c r="I5726" s="69">
        <v>0</v>
      </c>
      <c r="J5726" s="69">
        <v>0</v>
      </c>
      <c r="K5726" s="91"/>
      <c r="L5726" s="91"/>
    </row>
    <row r="5727" spans="2:12" x14ac:dyDescent="0.25">
      <c r="B5727" s="67" t="s">
        <v>454</v>
      </c>
      <c r="C5727" s="67" t="s">
        <v>455</v>
      </c>
      <c r="D5727" s="68" t="s">
        <v>371</v>
      </c>
      <c r="E5727" s="67" t="s">
        <v>372</v>
      </c>
      <c r="F5727" s="68" t="s">
        <v>462</v>
      </c>
      <c r="G5727" s="67" t="s">
        <v>463</v>
      </c>
      <c r="H5727" s="68" t="s">
        <v>362</v>
      </c>
      <c r="I5727" s="69">
        <v>0</v>
      </c>
      <c r="J5727" s="69">
        <v>0</v>
      </c>
      <c r="K5727" s="91"/>
      <c r="L5727" s="91"/>
    </row>
    <row r="5728" spans="2:12" x14ac:dyDescent="0.25">
      <c r="B5728" s="67" t="s">
        <v>454</v>
      </c>
      <c r="C5728" s="67" t="s">
        <v>455</v>
      </c>
      <c r="D5728" s="68" t="s">
        <v>371</v>
      </c>
      <c r="E5728" s="67" t="s">
        <v>372</v>
      </c>
      <c r="F5728" s="68" t="s">
        <v>462</v>
      </c>
      <c r="G5728" s="67" t="s">
        <v>463</v>
      </c>
      <c r="H5728" s="68" t="s">
        <v>363</v>
      </c>
      <c r="I5728" s="69">
        <v>0</v>
      </c>
      <c r="J5728" s="69">
        <v>17</v>
      </c>
      <c r="K5728" s="91"/>
      <c r="L5728" s="91"/>
    </row>
    <row r="5729" spans="2:12" x14ac:dyDescent="0.25">
      <c r="B5729" s="67" t="s">
        <v>454</v>
      </c>
      <c r="C5729" s="67" t="s">
        <v>455</v>
      </c>
      <c r="D5729" s="68" t="s">
        <v>371</v>
      </c>
      <c r="E5729" s="67" t="s">
        <v>372</v>
      </c>
      <c r="F5729" s="68" t="s">
        <v>462</v>
      </c>
      <c r="G5729" s="67" t="s">
        <v>463</v>
      </c>
      <c r="H5729" s="68" t="s">
        <v>363</v>
      </c>
      <c r="I5729" s="69">
        <v>0</v>
      </c>
      <c r="J5729" s="69">
        <v>0</v>
      </c>
      <c r="K5729" s="91"/>
      <c r="L5729" s="91"/>
    </row>
    <row r="5730" spans="2:12" x14ac:dyDescent="0.25">
      <c r="B5730" s="67" t="s">
        <v>454</v>
      </c>
      <c r="C5730" s="67" t="s">
        <v>455</v>
      </c>
      <c r="D5730" s="68" t="s">
        <v>371</v>
      </c>
      <c r="E5730" s="67" t="s">
        <v>372</v>
      </c>
      <c r="F5730" s="68" t="s">
        <v>462</v>
      </c>
      <c r="G5730" s="67" t="s">
        <v>463</v>
      </c>
      <c r="H5730" s="68" t="s">
        <v>362</v>
      </c>
      <c r="I5730" s="69">
        <v>108</v>
      </c>
      <c r="J5730" s="69">
        <v>174</v>
      </c>
      <c r="K5730" s="91"/>
      <c r="L5730" s="91"/>
    </row>
    <row r="5731" spans="2:12" x14ac:dyDescent="0.25">
      <c r="B5731" s="67" t="s">
        <v>454</v>
      </c>
      <c r="C5731" s="67" t="s">
        <v>455</v>
      </c>
      <c r="D5731" s="68" t="s">
        <v>371</v>
      </c>
      <c r="E5731" s="67" t="s">
        <v>372</v>
      </c>
      <c r="F5731" s="68" t="s">
        <v>462</v>
      </c>
      <c r="G5731" s="67" t="s">
        <v>463</v>
      </c>
      <c r="H5731" s="68" t="s">
        <v>363</v>
      </c>
      <c r="I5731" s="69">
        <v>484</v>
      </c>
      <c r="J5731" s="69">
        <v>586</v>
      </c>
      <c r="K5731" s="91"/>
      <c r="L5731" s="91"/>
    </row>
    <row r="5732" spans="2:12" x14ac:dyDescent="0.25">
      <c r="B5732" s="67" t="s">
        <v>454</v>
      </c>
      <c r="C5732" s="67" t="s">
        <v>455</v>
      </c>
      <c r="D5732" s="68" t="s">
        <v>371</v>
      </c>
      <c r="E5732" s="67" t="s">
        <v>372</v>
      </c>
      <c r="F5732" s="68" t="s">
        <v>462</v>
      </c>
      <c r="G5732" s="67" t="s">
        <v>463</v>
      </c>
      <c r="H5732" s="68" t="s">
        <v>364</v>
      </c>
      <c r="I5732" s="69">
        <v>64</v>
      </c>
      <c r="J5732" s="69">
        <v>134</v>
      </c>
      <c r="K5732" s="91"/>
      <c r="L5732" s="91"/>
    </row>
    <row r="5733" spans="2:12" x14ac:dyDescent="0.25">
      <c r="B5733" s="67" t="s">
        <v>454</v>
      </c>
      <c r="C5733" s="67" t="s">
        <v>455</v>
      </c>
      <c r="D5733" s="68" t="s">
        <v>371</v>
      </c>
      <c r="E5733" s="67" t="s">
        <v>372</v>
      </c>
      <c r="F5733" s="68" t="s">
        <v>462</v>
      </c>
      <c r="G5733" s="67" t="s">
        <v>463</v>
      </c>
      <c r="H5733" s="68" t="s">
        <v>363</v>
      </c>
      <c r="I5733" s="69">
        <v>0</v>
      </c>
      <c r="J5733" s="69">
        <v>0</v>
      </c>
      <c r="K5733" s="91"/>
      <c r="L5733" s="91"/>
    </row>
    <row r="5734" spans="2:12" x14ac:dyDescent="0.25">
      <c r="B5734" s="67" t="s">
        <v>454</v>
      </c>
      <c r="C5734" s="67" t="s">
        <v>455</v>
      </c>
      <c r="D5734" s="68" t="s">
        <v>371</v>
      </c>
      <c r="E5734" s="67" t="s">
        <v>372</v>
      </c>
      <c r="F5734" s="68" t="s">
        <v>462</v>
      </c>
      <c r="G5734" s="67" t="s">
        <v>463</v>
      </c>
      <c r="H5734" s="68" t="s">
        <v>362</v>
      </c>
      <c r="I5734" s="69">
        <v>18</v>
      </c>
      <c r="J5734" s="69">
        <v>31</v>
      </c>
      <c r="K5734" s="91"/>
      <c r="L5734" s="91"/>
    </row>
    <row r="5735" spans="2:12" x14ac:dyDescent="0.25">
      <c r="B5735" s="67" t="s">
        <v>454</v>
      </c>
      <c r="C5735" s="67" t="s">
        <v>455</v>
      </c>
      <c r="D5735" s="68" t="s">
        <v>371</v>
      </c>
      <c r="E5735" s="67" t="s">
        <v>372</v>
      </c>
      <c r="F5735" s="68" t="s">
        <v>462</v>
      </c>
      <c r="G5735" s="67" t="s">
        <v>463</v>
      </c>
      <c r="H5735" s="68" t="s">
        <v>363</v>
      </c>
      <c r="I5735" s="69">
        <v>0</v>
      </c>
      <c r="J5735" s="69">
        <v>18</v>
      </c>
      <c r="K5735" s="91"/>
      <c r="L5735" s="91"/>
    </row>
    <row r="5736" spans="2:12" x14ac:dyDescent="0.25">
      <c r="B5736" s="67" t="s">
        <v>454</v>
      </c>
      <c r="C5736" s="67" t="s">
        <v>455</v>
      </c>
      <c r="D5736" s="68" t="s">
        <v>371</v>
      </c>
      <c r="E5736" s="67" t="s">
        <v>372</v>
      </c>
      <c r="F5736" s="68" t="s">
        <v>462</v>
      </c>
      <c r="G5736" s="67" t="s">
        <v>463</v>
      </c>
      <c r="H5736" s="68" t="s">
        <v>364</v>
      </c>
      <c r="I5736" s="69">
        <v>0</v>
      </c>
      <c r="J5736" s="69">
        <v>0</v>
      </c>
      <c r="K5736" s="91"/>
      <c r="L5736" s="91"/>
    </row>
    <row r="5737" spans="2:12" x14ac:dyDescent="0.25">
      <c r="B5737" s="67" t="s">
        <v>454</v>
      </c>
      <c r="C5737" s="67" t="s">
        <v>455</v>
      </c>
      <c r="D5737" s="68" t="s">
        <v>371</v>
      </c>
      <c r="E5737" s="67" t="s">
        <v>372</v>
      </c>
      <c r="F5737" s="68" t="s">
        <v>462</v>
      </c>
      <c r="G5737" s="67" t="s">
        <v>463</v>
      </c>
      <c r="H5737" s="68" t="s">
        <v>362</v>
      </c>
      <c r="I5737" s="69">
        <v>52</v>
      </c>
      <c r="J5737" s="69">
        <v>109</v>
      </c>
      <c r="K5737" s="91"/>
      <c r="L5737" s="91"/>
    </row>
    <row r="5738" spans="2:12" x14ac:dyDescent="0.25">
      <c r="B5738" s="67" t="s">
        <v>454</v>
      </c>
      <c r="C5738" s="67" t="s">
        <v>455</v>
      </c>
      <c r="D5738" s="68" t="s">
        <v>371</v>
      </c>
      <c r="E5738" s="67" t="s">
        <v>372</v>
      </c>
      <c r="F5738" s="68" t="s">
        <v>462</v>
      </c>
      <c r="G5738" s="67" t="s">
        <v>463</v>
      </c>
      <c r="H5738" s="68" t="s">
        <v>363</v>
      </c>
      <c r="I5738" s="69">
        <v>25</v>
      </c>
      <c r="J5738" s="69">
        <v>90</v>
      </c>
      <c r="K5738" s="91"/>
      <c r="L5738" s="91"/>
    </row>
    <row r="5739" spans="2:12" x14ac:dyDescent="0.25">
      <c r="B5739" s="67" t="s">
        <v>454</v>
      </c>
      <c r="C5739" s="67" t="s">
        <v>455</v>
      </c>
      <c r="D5739" s="68" t="s">
        <v>371</v>
      </c>
      <c r="E5739" s="67" t="s">
        <v>372</v>
      </c>
      <c r="F5739" s="68" t="s">
        <v>462</v>
      </c>
      <c r="G5739" s="67" t="s">
        <v>463</v>
      </c>
      <c r="H5739" s="68" t="s">
        <v>364</v>
      </c>
      <c r="I5739" s="69">
        <v>19</v>
      </c>
      <c r="J5739" s="69">
        <v>20</v>
      </c>
      <c r="K5739" s="91"/>
      <c r="L5739" s="91"/>
    </row>
    <row r="5740" spans="2:12" x14ac:dyDescent="0.25">
      <c r="B5740" s="67" t="s">
        <v>454</v>
      </c>
      <c r="C5740" s="67" t="s">
        <v>455</v>
      </c>
      <c r="D5740" s="68" t="s">
        <v>371</v>
      </c>
      <c r="E5740" s="67" t="s">
        <v>372</v>
      </c>
      <c r="F5740" s="68" t="s">
        <v>462</v>
      </c>
      <c r="G5740" s="67" t="s">
        <v>463</v>
      </c>
      <c r="H5740" s="68" t="s">
        <v>362</v>
      </c>
      <c r="I5740" s="69">
        <v>10</v>
      </c>
      <c r="J5740" s="69">
        <v>0</v>
      </c>
      <c r="K5740" s="91"/>
      <c r="L5740" s="91"/>
    </row>
    <row r="5741" spans="2:12" x14ac:dyDescent="0.25">
      <c r="B5741" s="67" t="s">
        <v>454</v>
      </c>
      <c r="C5741" s="67" t="s">
        <v>455</v>
      </c>
      <c r="D5741" s="68" t="s">
        <v>371</v>
      </c>
      <c r="E5741" s="67" t="s">
        <v>372</v>
      </c>
      <c r="F5741" s="68" t="s">
        <v>462</v>
      </c>
      <c r="G5741" s="67" t="s">
        <v>463</v>
      </c>
      <c r="H5741" s="68" t="s">
        <v>363</v>
      </c>
      <c r="I5741" s="69">
        <v>0</v>
      </c>
      <c r="J5741" s="69">
        <v>-19</v>
      </c>
      <c r="K5741" s="91"/>
      <c r="L5741" s="91"/>
    </row>
    <row r="5742" spans="2:12" x14ac:dyDescent="0.25">
      <c r="B5742" s="67" t="s">
        <v>454</v>
      </c>
      <c r="C5742" s="67" t="s">
        <v>455</v>
      </c>
      <c r="D5742" s="68" t="s">
        <v>371</v>
      </c>
      <c r="E5742" s="67" t="s">
        <v>372</v>
      </c>
      <c r="F5742" s="68" t="s">
        <v>462</v>
      </c>
      <c r="G5742" s="67" t="s">
        <v>463</v>
      </c>
      <c r="H5742" s="68" t="s">
        <v>364</v>
      </c>
      <c r="I5742" s="69">
        <v>68</v>
      </c>
      <c r="J5742" s="69">
        <v>48</v>
      </c>
      <c r="K5742" s="91"/>
      <c r="L5742" s="91"/>
    </row>
    <row r="5743" spans="2:12" x14ac:dyDescent="0.25">
      <c r="B5743" s="67" t="s">
        <v>454</v>
      </c>
      <c r="C5743" s="67" t="s">
        <v>455</v>
      </c>
      <c r="D5743" s="68" t="s">
        <v>371</v>
      </c>
      <c r="E5743" s="67" t="s">
        <v>372</v>
      </c>
      <c r="F5743" s="68" t="s">
        <v>462</v>
      </c>
      <c r="G5743" s="67" t="s">
        <v>463</v>
      </c>
      <c r="H5743" s="68" t="s">
        <v>362</v>
      </c>
      <c r="I5743" s="69">
        <v>80</v>
      </c>
      <c r="J5743" s="69">
        <v>98</v>
      </c>
      <c r="K5743" s="91"/>
      <c r="L5743" s="91"/>
    </row>
    <row r="5744" spans="2:12" x14ac:dyDescent="0.25">
      <c r="B5744" s="67" t="s">
        <v>454</v>
      </c>
      <c r="C5744" s="67" t="s">
        <v>455</v>
      </c>
      <c r="D5744" s="68" t="s">
        <v>371</v>
      </c>
      <c r="E5744" s="67" t="s">
        <v>372</v>
      </c>
      <c r="F5744" s="68" t="s">
        <v>462</v>
      </c>
      <c r="G5744" s="67" t="s">
        <v>463</v>
      </c>
      <c r="H5744" s="68" t="s">
        <v>363</v>
      </c>
      <c r="I5744" s="69">
        <v>49</v>
      </c>
      <c r="J5744" s="69">
        <v>48</v>
      </c>
      <c r="K5744" s="91"/>
      <c r="L5744" s="91"/>
    </row>
    <row r="5745" spans="2:12" x14ac:dyDescent="0.25">
      <c r="B5745" s="67" t="s">
        <v>454</v>
      </c>
      <c r="C5745" s="67" t="s">
        <v>455</v>
      </c>
      <c r="D5745" s="68" t="s">
        <v>371</v>
      </c>
      <c r="E5745" s="67" t="s">
        <v>372</v>
      </c>
      <c r="F5745" s="68" t="s">
        <v>462</v>
      </c>
      <c r="G5745" s="67" t="s">
        <v>463</v>
      </c>
      <c r="H5745" s="68" t="s">
        <v>364</v>
      </c>
      <c r="I5745" s="69">
        <v>0</v>
      </c>
      <c r="J5745" s="69">
        <v>0</v>
      </c>
      <c r="K5745" s="91"/>
      <c r="L5745" s="91"/>
    </row>
    <row r="5746" spans="2:12" x14ac:dyDescent="0.25">
      <c r="B5746" s="67" t="s">
        <v>454</v>
      </c>
      <c r="C5746" s="67" t="s">
        <v>455</v>
      </c>
      <c r="D5746" s="68" t="s">
        <v>371</v>
      </c>
      <c r="E5746" s="67" t="s">
        <v>372</v>
      </c>
      <c r="F5746" s="68" t="s">
        <v>462</v>
      </c>
      <c r="G5746" s="67" t="s">
        <v>463</v>
      </c>
      <c r="H5746" s="68" t="s">
        <v>362</v>
      </c>
      <c r="I5746" s="69">
        <v>17</v>
      </c>
      <c r="J5746" s="69">
        <v>47</v>
      </c>
      <c r="K5746" s="91"/>
      <c r="L5746" s="91"/>
    </row>
    <row r="5747" spans="2:12" x14ac:dyDescent="0.25">
      <c r="B5747" s="67" t="s">
        <v>454</v>
      </c>
      <c r="C5747" s="67" t="s">
        <v>455</v>
      </c>
      <c r="D5747" s="68" t="s">
        <v>371</v>
      </c>
      <c r="E5747" s="67" t="s">
        <v>372</v>
      </c>
      <c r="F5747" s="68" t="s">
        <v>462</v>
      </c>
      <c r="G5747" s="67" t="s">
        <v>463</v>
      </c>
      <c r="H5747" s="68" t="s">
        <v>363</v>
      </c>
      <c r="I5747" s="69">
        <v>245</v>
      </c>
      <c r="J5747" s="69">
        <v>240</v>
      </c>
      <c r="K5747" s="91"/>
      <c r="L5747" s="91"/>
    </row>
    <row r="5748" spans="2:12" x14ac:dyDescent="0.25">
      <c r="B5748" s="67" t="s">
        <v>454</v>
      </c>
      <c r="C5748" s="67" t="s">
        <v>455</v>
      </c>
      <c r="D5748" s="68" t="s">
        <v>371</v>
      </c>
      <c r="E5748" s="67" t="s">
        <v>372</v>
      </c>
      <c r="F5748" s="68" t="s">
        <v>462</v>
      </c>
      <c r="G5748" s="67" t="s">
        <v>463</v>
      </c>
      <c r="H5748" s="68" t="s">
        <v>364</v>
      </c>
      <c r="I5748" s="69">
        <v>13</v>
      </c>
      <c r="J5748" s="69">
        <v>57</v>
      </c>
      <c r="K5748" s="91"/>
      <c r="L5748" s="91"/>
    </row>
    <row r="5749" spans="2:12" x14ac:dyDescent="0.25">
      <c r="B5749" s="67" t="s">
        <v>454</v>
      </c>
      <c r="C5749" s="67" t="s">
        <v>455</v>
      </c>
      <c r="D5749" s="68" t="s">
        <v>371</v>
      </c>
      <c r="E5749" s="67" t="s">
        <v>372</v>
      </c>
      <c r="F5749" s="68" t="s">
        <v>462</v>
      </c>
      <c r="G5749" s="67" t="s">
        <v>463</v>
      </c>
      <c r="H5749" s="68" t="s">
        <v>363</v>
      </c>
      <c r="I5749" s="69">
        <v>0</v>
      </c>
      <c r="J5749" s="69">
        <v>1</v>
      </c>
      <c r="K5749" s="91"/>
      <c r="L5749" s="91"/>
    </row>
    <row r="5750" spans="2:12" x14ac:dyDescent="0.25">
      <c r="B5750" s="67" t="s">
        <v>454</v>
      </c>
      <c r="C5750" s="67" t="s">
        <v>455</v>
      </c>
      <c r="D5750" s="68" t="s">
        <v>371</v>
      </c>
      <c r="E5750" s="67" t="s">
        <v>372</v>
      </c>
      <c r="F5750" s="68" t="s">
        <v>462</v>
      </c>
      <c r="G5750" s="67" t="s">
        <v>463</v>
      </c>
      <c r="H5750" s="68" t="s">
        <v>362</v>
      </c>
      <c r="I5750" s="69">
        <v>25</v>
      </c>
      <c r="J5750" s="69">
        <v>10</v>
      </c>
      <c r="K5750" s="91"/>
      <c r="L5750" s="91"/>
    </row>
    <row r="5751" spans="2:12" x14ac:dyDescent="0.25">
      <c r="B5751" s="67" t="s">
        <v>454</v>
      </c>
      <c r="C5751" s="67" t="s">
        <v>455</v>
      </c>
      <c r="D5751" s="68" t="s">
        <v>371</v>
      </c>
      <c r="E5751" s="67" t="s">
        <v>372</v>
      </c>
      <c r="F5751" s="68" t="s">
        <v>462</v>
      </c>
      <c r="G5751" s="67" t="s">
        <v>463</v>
      </c>
      <c r="H5751" s="68" t="s">
        <v>363</v>
      </c>
      <c r="I5751" s="69">
        <v>91</v>
      </c>
      <c r="J5751" s="69">
        <v>63</v>
      </c>
      <c r="K5751" s="91"/>
      <c r="L5751" s="91"/>
    </row>
    <row r="5752" spans="2:12" x14ac:dyDescent="0.25">
      <c r="B5752" s="67" t="s">
        <v>454</v>
      </c>
      <c r="C5752" s="67" t="s">
        <v>455</v>
      </c>
      <c r="D5752" s="68" t="s">
        <v>371</v>
      </c>
      <c r="E5752" s="67" t="s">
        <v>372</v>
      </c>
      <c r="F5752" s="68" t="s">
        <v>462</v>
      </c>
      <c r="G5752" s="67" t="s">
        <v>463</v>
      </c>
      <c r="H5752" s="68" t="s">
        <v>364</v>
      </c>
      <c r="I5752" s="69">
        <v>10</v>
      </c>
      <c r="J5752" s="69">
        <v>10</v>
      </c>
      <c r="K5752" s="91"/>
      <c r="L5752" s="91"/>
    </row>
    <row r="5753" spans="2:12" x14ac:dyDescent="0.25">
      <c r="B5753" s="67" t="s">
        <v>454</v>
      </c>
      <c r="C5753" s="67" t="s">
        <v>455</v>
      </c>
      <c r="D5753" s="68" t="s">
        <v>371</v>
      </c>
      <c r="E5753" s="67" t="s">
        <v>372</v>
      </c>
      <c r="F5753" s="68" t="s">
        <v>462</v>
      </c>
      <c r="G5753" s="67" t="s">
        <v>463</v>
      </c>
      <c r="H5753" s="68" t="s">
        <v>362</v>
      </c>
      <c r="I5753" s="69">
        <v>40</v>
      </c>
      <c r="J5753" s="69">
        <v>10</v>
      </c>
      <c r="K5753" s="91"/>
      <c r="L5753" s="91"/>
    </row>
    <row r="5754" spans="2:12" x14ac:dyDescent="0.25">
      <c r="B5754" s="67" t="s">
        <v>454</v>
      </c>
      <c r="C5754" s="67" t="s">
        <v>455</v>
      </c>
      <c r="D5754" s="68" t="s">
        <v>371</v>
      </c>
      <c r="E5754" s="67" t="s">
        <v>372</v>
      </c>
      <c r="F5754" s="68" t="s">
        <v>462</v>
      </c>
      <c r="G5754" s="67" t="s">
        <v>463</v>
      </c>
      <c r="H5754" s="68" t="s">
        <v>363</v>
      </c>
      <c r="I5754" s="69">
        <v>0</v>
      </c>
      <c r="J5754" s="69">
        <v>0</v>
      </c>
      <c r="K5754" s="91"/>
      <c r="L5754" s="91"/>
    </row>
    <row r="5755" spans="2:12" x14ac:dyDescent="0.25">
      <c r="B5755" s="67" t="s">
        <v>454</v>
      </c>
      <c r="C5755" s="67" t="s">
        <v>455</v>
      </c>
      <c r="D5755" s="68" t="s">
        <v>371</v>
      </c>
      <c r="E5755" s="67" t="s">
        <v>372</v>
      </c>
      <c r="F5755" s="68" t="s">
        <v>462</v>
      </c>
      <c r="G5755" s="67" t="s">
        <v>463</v>
      </c>
      <c r="H5755" s="68" t="s">
        <v>364</v>
      </c>
      <c r="I5755" s="69">
        <v>0</v>
      </c>
      <c r="J5755" s="69">
        <v>3</v>
      </c>
      <c r="K5755" s="91"/>
      <c r="L5755" s="91"/>
    </row>
    <row r="5756" spans="2:12" x14ac:dyDescent="0.25">
      <c r="B5756" s="67" t="s">
        <v>454</v>
      </c>
      <c r="C5756" s="67" t="s">
        <v>455</v>
      </c>
      <c r="D5756" s="68" t="s">
        <v>371</v>
      </c>
      <c r="E5756" s="67" t="s">
        <v>372</v>
      </c>
      <c r="F5756" s="68" t="s">
        <v>462</v>
      </c>
      <c r="G5756" s="67" t="s">
        <v>463</v>
      </c>
      <c r="H5756" s="68" t="s">
        <v>362</v>
      </c>
      <c r="I5756" s="69">
        <v>29</v>
      </c>
      <c r="J5756" s="69">
        <v>77</v>
      </c>
      <c r="K5756" s="91"/>
      <c r="L5756" s="91"/>
    </row>
    <row r="5757" spans="2:12" x14ac:dyDescent="0.25">
      <c r="B5757" s="67" t="s">
        <v>454</v>
      </c>
      <c r="C5757" s="67" t="s">
        <v>455</v>
      </c>
      <c r="D5757" s="68" t="s">
        <v>371</v>
      </c>
      <c r="E5757" s="67" t="s">
        <v>372</v>
      </c>
      <c r="F5757" s="68" t="s">
        <v>462</v>
      </c>
      <c r="G5757" s="67" t="s">
        <v>463</v>
      </c>
      <c r="H5757" s="68" t="s">
        <v>363</v>
      </c>
      <c r="I5757" s="69">
        <v>8</v>
      </c>
      <c r="J5757" s="69">
        <v>18</v>
      </c>
      <c r="K5757" s="91"/>
      <c r="L5757" s="91"/>
    </row>
    <row r="5758" spans="2:12" x14ac:dyDescent="0.25">
      <c r="B5758" s="67" t="s">
        <v>454</v>
      </c>
      <c r="C5758" s="67" t="s">
        <v>455</v>
      </c>
      <c r="D5758" s="68" t="s">
        <v>371</v>
      </c>
      <c r="E5758" s="67" t="s">
        <v>372</v>
      </c>
      <c r="F5758" s="68" t="s">
        <v>462</v>
      </c>
      <c r="G5758" s="67" t="s">
        <v>463</v>
      </c>
      <c r="H5758" s="68" t="s">
        <v>364</v>
      </c>
      <c r="I5758" s="69">
        <v>0</v>
      </c>
      <c r="J5758" s="69">
        <v>0</v>
      </c>
      <c r="K5758" s="91"/>
      <c r="L5758" s="91"/>
    </row>
    <row r="5759" spans="2:12" x14ac:dyDescent="0.25">
      <c r="B5759" s="67" t="s">
        <v>454</v>
      </c>
      <c r="C5759" s="67" t="s">
        <v>455</v>
      </c>
      <c r="D5759" s="68" t="s">
        <v>371</v>
      </c>
      <c r="E5759" s="67" t="s">
        <v>372</v>
      </c>
      <c r="F5759" s="68" t="s">
        <v>462</v>
      </c>
      <c r="G5759" s="67" t="s">
        <v>463</v>
      </c>
      <c r="H5759" s="68" t="s">
        <v>363</v>
      </c>
      <c r="I5759" s="69">
        <v>0</v>
      </c>
      <c r="J5759" s="69">
        <v>0</v>
      </c>
      <c r="K5759" s="91"/>
      <c r="L5759" s="91"/>
    </row>
    <row r="5760" spans="2:12" x14ac:dyDescent="0.25">
      <c r="B5760" s="67" t="s">
        <v>454</v>
      </c>
      <c r="C5760" s="67" t="s">
        <v>455</v>
      </c>
      <c r="D5760" s="68" t="s">
        <v>371</v>
      </c>
      <c r="E5760" s="67" t="s">
        <v>372</v>
      </c>
      <c r="F5760" s="68" t="s">
        <v>462</v>
      </c>
      <c r="G5760" s="67" t="s">
        <v>463</v>
      </c>
      <c r="H5760" s="68" t="s">
        <v>362</v>
      </c>
      <c r="I5760" s="69">
        <v>0</v>
      </c>
      <c r="J5760" s="69">
        <v>0</v>
      </c>
      <c r="K5760" s="91"/>
      <c r="L5760" s="91"/>
    </row>
    <row r="5761" spans="2:12" x14ac:dyDescent="0.25">
      <c r="B5761" s="67" t="s">
        <v>454</v>
      </c>
      <c r="C5761" s="67" t="s">
        <v>455</v>
      </c>
      <c r="D5761" s="68" t="s">
        <v>371</v>
      </c>
      <c r="E5761" s="67" t="s">
        <v>372</v>
      </c>
      <c r="F5761" s="68" t="s">
        <v>462</v>
      </c>
      <c r="G5761" s="67" t="s">
        <v>463</v>
      </c>
      <c r="H5761" s="68" t="s">
        <v>363</v>
      </c>
      <c r="I5761" s="69">
        <v>0</v>
      </c>
      <c r="J5761" s="69">
        <v>0</v>
      </c>
      <c r="K5761" s="91"/>
      <c r="L5761" s="91"/>
    </row>
    <row r="5762" spans="2:12" x14ac:dyDescent="0.25">
      <c r="B5762" s="67" t="s">
        <v>454</v>
      </c>
      <c r="C5762" s="67" t="s">
        <v>455</v>
      </c>
      <c r="D5762" s="68" t="s">
        <v>371</v>
      </c>
      <c r="E5762" s="67" t="s">
        <v>372</v>
      </c>
      <c r="F5762" s="68" t="s">
        <v>462</v>
      </c>
      <c r="G5762" s="67" t="s">
        <v>463</v>
      </c>
      <c r="H5762" s="68" t="s">
        <v>364</v>
      </c>
      <c r="I5762" s="69">
        <v>16</v>
      </c>
      <c r="J5762" s="69">
        <v>7</v>
      </c>
      <c r="K5762" s="91"/>
      <c r="L5762" s="91"/>
    </row>
    <row r="5763" spans="2:12" x14ac:dyDescent="0.25">
      <c r="B5763" s="67" t="s">
        <v>454</v>
      </c>
      <c r="C5763" s="67" t="s">
        <v>455</v>
      </c>
      <c r="D5763" s="68" t="s">
        <v>371</v>
      </c>
      <c r="E5763" s="67" t="s">
        <v>372</v>
      </c>
      <c r="F5763" s="68" t="s">
        <v>462</v>
      </c>
      <c r="G5763" s="67" t="s">
        <v>463</v>
      </c>
      <c r="H5763" s="68" t="s">
        <v>362</v>
      </c>
      <c r="I5763" s="69">
        <v>12</v>
      </c>
      <c r="J5763" s="69">
        <v>6</v>
      </c>
      <c r="K5763" s="91"/>
      <c r="L5763" s="91"/>
    </row>
    <row r="5764" spans="2:12" x14ac:dyDescent="0.25">
      <c r="B5764" s="67" t="s">
        <v>454</v>
      </c>
      <c r="C5764" s="67" t="s">
        <v>455</v>
      </c>
      <c r="D5764" s="68" t="s">
        <v>371</v>
      </c>
      <c r="E5764" s="67" t="s">
        <v>372</v>
      </c>
      <c r="F5764" s="68" t="s">
        <v>462</v>
      </c>
      <c r="G5764" s="67" t="s">
        <v>463</v>
      </c>
      <c r="H5764" s="68" t="s">
        <v>363</v>
      </c>
      <c r="I5764" s="69">
        <v>50</v>
      </c>
      <c r="J5764" s="69">
        <v>30</v>
      </c>
      <c r="K5764" s="91"/>
      <c r="L5764" s="91"/>
    </row>
    <row r="5765" spans="2:12" x14ac:dyDescent="0.25">
      <c r="B5765" s="67" t="s">
        <v>454</v>
      </c>
      <c r="C5765" s="67" t="s">
        <v>455</v>
      </c>
      <c r="D5765" s="68" t="s">
        <v>371</v>
      </c>
      <c r="E5765" s="67" t="s">
        <v>372</v>
      </c>
      <c r="F5765" s="68" t="s">
        <v>462</v>
      </c>
      <c r="G5765" s="67" t="s">
        <v>463</v>
      </c>
      <c r="H5765" s="68" t="s">
        <v>364</v>
      </c>
      <c r="I5765" s="69">
        <v>0</v>
      </c>
      <c r="J5765" s="69">
        <v>0</v>
      </c>
      <c r="K5765" s="91"/>
      <c r="L5765" s="91"/>
    </row>
    <row r="5766" spans="2:12" x14ac:dyDescent="0.25">
      <c r="B5766" s="67" t="s">
        <v>454</v>
      </c>
      <c r="C5766" s="67" t="s">
        <v>455</v>
      </c>
      <c r="D5766" s="68" t="s">
        <v>371</v>
      </c>
      <c r="E5766" s="67" t="s">
        <v>372</v>
      </c>
      <c r="F5766" s="68" t="s">
        <v>462</v>
      </c>
      <c r="G5766" s="67" t="s">
        <v>463</v>
      </c>
      <c r="H5766" s="68" t="s">
        <v>362</v>
      </c>
      <c r="I5766" s="69">
        <v>51</v>
      </c>
      <c r="J5766" s="69">
        <v>80</v>
      </c>
      <c r="K5766" s="91"/>
      <c r="L5766" s="91"/>
    </row>
    <row r="5767" spans="2:12" x14ac:dyDescent="0.25">
      <c r="B5767" s="67" t="s">
        <v>454</v>
      </c>
      <c r="C5767" s="67" t="s">
        <v>455</v>
      </c>
      <c r="D5767" s="68" t="s">
        <v>371</v>
      </c>
      <c r="E5767" s="67" t="s">
        <v>372</v>
      </c>
      <c r="F5767" s="68" t="s">
        <v>462</v>
      </c>
      <c r="G5767" s="67" t="s">
        <v>463</v>
      </c>
      <c r="H5767" s="68" t="s">
        <v>363</v>
      </c>
      <c r="I5767" s="69">
        <v>126</v>
      </c>
      <c r="J5767" s="69">
        <v>76</v>
      </c>
      <c r="K5767" s="91"/>
      <c r="L5767" s="91"/>
    </row>
    <row r="5768" spans="2:12" x14ac:dyDescent="0.25">
      <c r="B5768" s="67" t="s">
        <v>454</v>
      </c>
      <c r="C5768" s="67" t="s">
        <v>455</v>
      </c>
      <c r="D5768" s="68" t="s">
        <v>371</v>
      </c>
      <c r="E5768" s="67" t="s">
        <v>372</v>
      </c>
      <c r="F5768" s="68" t="s">
        <v>462</v>
      </c>
      <c r="G5768" s="67" t="s">
        <v>463</v>
      </c>
      <c r="H5768" s="68" t="s">
        <v>364</v>
      </c>
      <c r="I5768" s="69">
        <v>19</v>
      </c>
      <c r="J5768" s="69">
        <v>14</v>
      </c>
      <c r="K5768" s="91"/>
      <c r="L5768" s="91"/>
    </row>
    <row r="5769" spans="2:12" x14ac:dyDescent="0.25">
      <c r="B5769" s="67" t="s">
        <v>454</v>
      </c>
      <c r="C5769" s="67" t="s">
        <v>455</v>
      </c>
      <c r="D5769" s="68" t="s">
        <v>371</v>
      </c>
      <c r="E5769" s="67" t="s">
        <v>372</v>
      </c>
      <c r="F5769" s="68" t="s">
        <v>462</v>
      </c>
      <c r="G5769" s="67" t="s">
        <v>463</v>
      </c>
      <c r="H5769" s="68" t="s">
        <v>362</v>
      </c>
      <c r="I5769" s="69">
        <v>0.309</v>
      </c>
      <c r="J5769" s="69">
        <v>0.20599999999999999</v>
      </c>
      <c r="K5769" s="91"/>
      <c r="L5769" s="91"/>
    </row>
    <row r="5770" spans="2:12" x14ac:dyDescent="0.25">
      <c r="B5770" s="67" t="s">
        <v>454</v>
      </c>
      <c r="C5770" s="67" t="s">
        <v>455</v>
      </c>
      <c r="D5770" s="68" t="s">
        <v>371</v>
      </c>
      <c r="E5770" s="67" t="s">
        <v>372</v>
      </c>
      <c r="F5770" s="68" t="s">
        <v>462</v>
      </c>
      <c r="G5770" s="67" t="s">
        <v>463</v>
      </c>
      <c r="H5770" s="68" t="s">
        <v>363</v>
      </c>
      <c r="I5770" s="69">
        <v>0.39140000000000003</v>
      </c>
      <c r="J5770" s="69">
        <v>0.55620000000000003</v>
      </c>
      <c r="K5770" s="91"/>
      <c r="L5770" s="91"/>
    </row>
    <row r="5771" spans="2:12" x14ac:dyDescent="0.25">
      <c r="B5771" s="67" t="s">
        <v>454</v>
      </c>
      <c r="C5771" s="67" t="s">
        <v>455</v>
      </c>
      <c r="D5771" s="68" t="s">
        <v>371</v>
      </c>
      <c r="E5771" s="67" t="s">
        <v>372</v>
      </c>
      <c r="F5771" s="68" t="s">
        <v>462</v>
      </c>
      <c r="G5771" s="67" t="s">
        <v>463</v>
      </c>
      <c r="H5771" s="68" t="s">
        <v>364</v>
      </c>
      <c r="I5771" s="69">
        <v>0.45319999999999999</v>
      </c>
      <c r="J5771" s="69">
        <v>0.28839999999999999</v>
      </c>
      <c r="K5771" s="91"/>
      <c r="L5771" s="91"/>
    </row>
    <row r="5772" spans="2:12" x14ac:dyDescent="0.25">
      <c r="B5772" s="67" t="s">
        <v>454</v>
      </c>
      <c r="C5772" s="67" t="s">
        <v>455</v>
      </c>
      <c r="D5772" s="68" t="s">
        <v>371</v>
      </c>
      <c r="E5772" s="67" t="s">
        <v>372</v>
      </c>
      <c r="F5772" s="68" t="s">
        <v>462</v>
      </c>
      <c r="G5772" s="67" t="s">
        <v>463</v>
      </c>
      <c r="H5772" s="68" t="s">
        <v>362</v>
      </c>
      <c r="I5772" s="69">
        <v>79</v>
      </c>
      <c r="J5772" s="69">
        <v>92</v>
      </c>
      <c r="K5772" s="91"/>
      <c r="L5772" s="91"/>
    </row>
    <row r="5773" spans="2:12" x14ac:dyDescent="0.25">
      <c r="B5773" s="67" t="s">
        <v>454</v>
      </c>
      <c r="C5773" s="67" t="s">
        <v>455</v>
      </c>
      <c r="D5773" s="68" t="s">
        <v>371</v>
      </c>
      <c r="E5773" s="67" t="s">
        <v>372</v>
      </c>
      <c r="F5773" s="68" t="s">
        <v>462</v>
      </c>
      <c r="G5773" s="67" t="s">
        <v>463</v>
      </c>
      <c r="H5773" s="68" t="s">
        <v>363</v>
      </c>
      <c r="I5773" s="69">
        <v>113</v>
      </c>
      <c r="J5773" s="69">
        <v>110</v>
      </c>
      <c r="K5773" s="91"/>
      <c r="L5773" s="91"/>
    </row>
    <row r="5774" spans="2:12" x14ac:dyDescent="0.25">
      <c r="B5774" s="67" t="s">
        <v>454</v>
      </c>
      <c r="C5774" s="67" t="s">
        <v>455</v>
      </c>
      <c r="D5774" s="68" t="s">
        <v>371</v>
      </c>
      <c r="E5774" s="67" t="s">
        <v>372</v>
      </c>
      <c r="F5774" s="68" t="s">
        <v>462</v>
      </c>
      <c r="G5774" s="67" t="s">
        <v>463</v>
      </c>
      <c r="H5774" s="68" t="s">
        <v>364</v>
      </c>
      <c r="I5774" s="69">
        <v>15</v>
      </c>
      <c r="J5774" s="69">
        <v>5</v>
      </c>
      <c r="K5774" s="91"/>
      <c r="L5774" s="91"/>
    </row>
    <row r="5775" spans="2:12" x14ac:dyDescent="0.25">
      <c r="B5775" s="67" t="s">
        <v>454</v>
      </c>
      <c r="C5775" s="67" t="s">
        <v>455</v>
      </c>
      <c r="D5775" s="68" t="s">
        <v>371</v>
      </c>
      <c r="E5775" s="67" t="s">
        <v>372</v>
      </c>
      <c r="F5775" s="68" t="s">
        <v>462</v>
      </c>
      <c r="G5775" s="67" t="s">
        <v>463</v>
      </c>
      <c r="H5775" s="68" t="s">
        <v>362</v>
      </c>
      <c r="I5775" s="69">
        <v>15</v>
      </c>
      <c r="J5775" s="69">
        <v>27</v>
      </c>
      <c r="K5775" s="91"/>
      <c r="L5775" s="91"/>
    </row>
    <row r="5776" spans="2:12" x14ac:dyDescent="0.25">
      <c r="B5776" s="67" t="s">
        <v>454</v>
      </c>
      <c r="C5776" s="67" t="s">
        <v>455</v>
      </c>
      <c r="D5776" s="68" t="s">
        <v>371</v>
      </c>
      <c r="E5776" s="67" t="s">
        <v>372</v>
      </c>
      <c r="F5776" s="68" t="s">
        <v>462</v>
      </c>
      <c r="G5776" s="67" t="s">
        <v>463</v>
      </c>
      <c r="H5776" s="68" t="s">
        <v>363</v>
      </c>
      <c r="I5776" s="69">
        <v>79</v>
      </c>
      <c r="J5776" s="69">
        <v>125</v>
      </c>
      <c r="K5776" s="91"/>
      <c r="L5776" s="91"/>
    </row>
    <row r="5777" spans="2:12" x14ac:dyDescent="0.25">
      <c r="B5777" s="67" t="s">
        <v>454</v>
      </c>
      <c r="C5777" s="67" t="s">
        <v>455</v>
      </c>
      <c r="D5777" s="68" t="s">
        <v>371</v>
      </c>
      <c r="E5777" s="67" t="s">
        <v>372</v>
      </c>
      <c r="F5777" s="68" t="s">
        <v>462</v>
      </c>
      <c r="G5777" s="67" t="s">
        <v>463</v>
      </c>
      <c r="H5777" s="68" t="s">
        <v>364</v>
      </c>
      <c r="I5777" s="69">
        <v>8</v>
      </c>
      <c r="J5777" s="69">
        <v>0</v>
      </c>
      <c r="K5777" s="91"/>
      <c r="L5777" s="91"/>
    </row>
    <row r="5778" spans="2:12" x14ac:dyDescent="0.25">
      <c r="B5778" s="67" t="s">
        <v>454</v>
      </c>
      <c r="C5778" s="67" t="s">
        <v>455</v>
      </c>
      <c r="D5778" s="68" t="s">
        <v>371</v>
      </c>
      <c r="E5778" s="67" t="s">
        <v>372</v>
      </c>
      <c r="F5778" s="68" t="s">
        <v>462</v>
      </c>
      <c r="G5778" s="67" t="s">
        <v>463</v>
      </c>
      <c r="H5778" s="68" t="s">
        <v>362</v>
      </c>
      <c r="I5778" s="69">
        <v>50</v>
      </c>
      <c r="J5778" s="69">
        <v>42</v>
      </c>
      <c r="K5778" s="91"/>
      <c r="L5778" s="91"/>
    </row>
    <row r="5779" spans="2:12" x14ac:dyDescent="0.25">
      <c r="B5779" s="67" t="s">
        <v>454</v>
      </c>
      <c r="C5779" s="67" t="s">
        <v>455</v>
      </c>
      <c r="D5779" s="68" t="s">
        <v>371</v>
      </c>
      <c r="E5779" s="67" t="s">
        <v>372</v>
      </c>
      <c r="F5779" s="68" t="s">
        <v>462</v>
      </c>
      <c r="G5779" s="67" t="s">
        <v>463</v>
      </c>
      <c r="H5779" s="68" t="s">
        <v>363</v>
      </c>
      <c r="I5779" s="69">
        <v>25</v>
      </c>
      <c r="J5779" s="69">
        <v>61</v>
      </c>
      <c r="K5779" s="91"/>
      <c r="L5779" s="91"/>
    </row>
    <row r="5780" spans="2:12" x14ac:dyDescent="0.25">
      <c r="B5780" s="67" t="s">
        <v>454</v>
      </c>
      <c r="C5780" s="67" t="s">
        <v>455</v>
      </c>
      <c r="D5780" s="68" t="s">
        <v>371</v>
      </c>
      <c r="E5780" s="67" t="s">
        <v>372</v>
      </c>
      <c r="F5780" s="68" t="s">
        <v>462</v>
      </c>
      <c r="G5780" s="67" t="s">
        <v>463</v>
      </c>
      <c r="H5780" s="68" t="s">
        <v>364</v>
      </c>
      <c r="I5780" s="69">
        <v>10</v>
      </c>
      <c r="J5780" s="69">
        <v>0</v>
      </c>
      <c r="K5780" s="91"/>
      <c r="L5780" s="91"/>
    </row>
    <row r="5781" spans="2:12" x14ac:dyDescent="0.25">
      <c r="B5781" s="67" t="s">
        <v>454</v>
      </c>
      <c r="C5781" s="67" t="s">
        <v>455</v>
      </c>
      <c r="D5781" s="68" t="s">
        <v>371</v>
      </c>
      <c r="E5781" s="67" t="s">
        <v>372</v>
      </c>
      <c r="F5781" s="68" t="s">
        <v>462</v>
      </c>
      <c r="G5781" s="67" t="s">
        <v>463</v>
      </c>
      <c r="H5781" s="68" t="s">
        <v>362</v>
      </c>
      <c r="I5781" s="69">
        <v>0</v>
      </c>
      <c r="J5781" s="69">
        <v>0</v>
      </c>
      <c r="K5781" s="91"/>
      <c r="L5781" s="91"/>
    </row>
    <row r="5782" spans="2:12" x14ac:dyDescent="0.25">
      <c r="B5782" s="67" t="s">
        <v>454</v>
      </c>
      <c r="C5782" s="67" t="s">
        <v>455</v>
      </c>
      <c r="D5782" s="68" t="s">
        <v>371</v>
      </c>
      <c r="E5782" s="67" t="s">
        <v>372</v>
      </c>
      <c r="F5782" s="68" t="s">
        <v>462</v>
      </c>
      <c r="G5782" s="67" t="s">
        <v>463</v>
      </c>
      <c r="H5782" s="68" t="s">
        <v>363</v>
      </c>
      <c r="I5782" s="69">
        <v>0</v>
      </c>
      <c r="J5782" s="69">
        <v>0</v>
      </c>
      <c r="K5782" s="91"/>
      <c r="L5782" s="91"/>
    </row>
    <row r="5783" spans="2:12" x14ac:dyDescent="0.25">
      <c r="B5783" s="67" t="s">
        <v>454</v>
      </c>
      <c r="C5783" s="67" t="s">
        <v>455</v>
      </c>
      <c r="D5783" s="68" t="s">
        <v>371</v>
      </c>
      <c r="E5783" s="67" t="s">
        <v>372</v>
      </c>
      <c r="F5783" s="68" t="s">
        <v>462</v>
      </c>
      <c r="G5783" s="67" t="s">
        <v>463</v>
      </c>
      <c r="H5783" s="68" t="s">
        <v>364</v>
      </c>
      <c r="I5783" s="69">
        <v>0</v>
      </c>
      <c r="J5783" s="69">
        <v>0</v>
      </c>
      <c r="K5783" s="91"/>
      <c r="L5783" s="91"/>
    </row>
    <row r="5784" spans="2:12" x14ac:dyDescent="0.25">
      <c r="B5784" s="67" t="s">
        <v>454</v>
      </c>
      <c r="C5784" s="67" t="s">
        <v>455</v>
      </c>
      <c r="D5784" s="68" t="s">
        <v>371</v>
      </c>
      <c r="E5784" s="67" t="s">
        <v>372</v>
      </c>
      <c r="F5784" s="68" t="s">
        <v>462</v>
      </c>
      <c r="G5784" s="67" t="s">
        <v>463</v>
      </c>
      <c r="H5784" s="68" t="s">
        <v>362</v>
      </c>
      <c r="I5784" s="69">
        <v>0</v>
      </c>
      <c r="J5784" s="69">
        <v>0</v>
      </c>
      <c r="K5784" s="91"/>
      <c r="L5784" s="91"/>
    </row>
    <row r="5785" spans="2:12" x14ac:dyDescent="0.25">
      <c r="B5785" s="67" t="s">
        <v>454</v>
      </c>
      <c r="C5785" s="67" t="s">
        <v>455</v>
      </c>
      <c r="D5785" s="68" t="s">
        <v>371</v>
      </c>
      <c r="E5785" s="67" t="s">
        <v>372</v>
      </c>
      <c r="F5785" s="68" t="s">
        <v>462</v>
      </c>
      <c r="G5785" s="67" t="s">
        <v>463</v>
      </c>
      <c r="H5785" s="68" t="s">
        <v>363</v>
      </c>
      <c r="I5785" s="69">
        <v>1</v>
      </c>
      <c r="J5785" s="69">
        <v>0</v>
      </c>
      <c r="K5785" s="91"/>
      <c r="L5785" s="91"/>
    </row>
    <row r="5786" spans="2:12" x14ac:dyDescent="0.25">
      <c r="B5786" s="67" t="s">
        <v>454</v>
      </c>
      <c r="C5786" s="67" t="s">
        <v>455</v>
      </c>
      <c r="D5786" s="68" t="s">
        <v>371</v>
      </c>
      <c r="E5786" s="67" t="s">
        <v>372</v>
      </c>
      <c r="F5786" s="68" t="s">
        <v>462</v>
      </c>
      <c r="G5786" s="67" t="s">
        <v>463</v>
      </c>
      <c r="H5786" s="68" t="s">
        <v>362</v>
      </c>
      <c r="I5786" s="69">
        <v>14</v>
      </c>
      <c r="J5786" s="69">
        <v>42</v>
      </c>
      <c r="K5786" s="91"/>
      <c r="L5786" s="91"/>
    </row>
    <row r="5787" spans="2:12" x14ac:dyDescent="0.25">
      <c r="B5787" s="67" t="s">
        <v>454</v>
      </c>
      <c r="C5787" s="67" t="s">
        <v>455</v>
      </c>
      <c r="D5787" s="68" t="s">
        <v>371</v>
      </c>
      <c r="E5787" s="67" t="s">
        <v>372</v>
      </c>
      <c r="F5787" s="68" t="s">
        <v>462</v>
      </c>
      <c r="G5787" s="67" t="s">
        <v>463</v>
      </c>
      <c r="H5787" s="68" t="s">
        <v>363</v>
      </c>
      <c r="I5787" s="69">
        <v>93</v>
      </c>
      <c r="J5787" s="69">
        <v>80</v>
      </c>
      <c r="K5787" s="91"/>
      <c r="L5787" s="91"/>
    </row>
    <row r="5788" spans="2:12" x14ac:dyDescent="0.25">
      <c r="B5788" s="67" t="s">
        <v>454</v>
      </c>
      <c r="C5788" s="67" t="s">
        <v>455</v>
      </c>
      <c r="D5788" s="68" t="s">
        <v>371</v>
      </c>
      <c r="E5788" s="67" t="s">
        <v>372</v>
      </c>
      <c r="F5788" s="68" t="s">
        <v>462</v>
      </c>
      <c r="G5788" s="67" t="s">
        <v>463</v>
      </c>
      <c r="H5788" s="68" t="s">
        <v>364</v>
      </c>
      <c r="I5788" s="69">
        <v>16</v>
      </c>
      <c r="J5788" s="69">
        <v>30</v>
      </c>
      <c r="K5788" s="91"/>
      <c r="L5788" s="91"/>
    </row>
    <row r="5789" spans="2:12" x14ac:dyDescent="0.25">
      <c r="B5789" s="67" t="s">
        <v>454</v>
      </c>
      <c r="C5789" s="67" t="s">
        <v>455</v>
      </c>
      <c r="D5789" s="68" t="s">
        <v>371</v>
      </c>
      <c r="E5789" s="67" t="s">
        <v>372</v>
      </c>
      <c r="F5789" s="68" t="s">
        <v>462</v>
      </c>
      <c r="G5789" s="67" t="s">
        <v>463</v>
      </c>
      <c r="H5789" s="68" t="s">
        <v>362</v>
      </c>
      <c r="I5789" s="69">
        <v>0</v>
      </c>
      <c r="J5789" s="69">
        <v>0</v>
      </c>
      <c r="K5789" s="91"/>
      <c r="L5789" s="91"/>
    </row>
    <row r="5790" spans="2:12" x14ac:dyDescent="0.25">
      <c r="B5790" s="67" t="s">
        <v>454</v>
      </c>
      <c r="C5790" s="67" t="s">
        <v>455</v>
      </c>
      <c r="D5790" s="68" t="s">
        <v>371</v>
      </c>
      <c r="E5790" s="67" t="s">
        <v>372</v>
      </c>
      <c r="F5790" s="68" t="s">
        <v>462</v>
      </c>
      <c r="G5790" s="67" t="s">
        <v>463</v>
      </c>
      <c r="H5790" s="68" t="s">
        <v>364</v>
      </c>
      <c r="I5790" s="69">
        <v>0</v>
      </c>
      <c r="J5790" s="69">
        <v>0</v>
      </c>
      <c r="K5790" s="91"/>
      <c r="L5790" s="91"/>
    </row>
    <row r="5791" spans="2:12" x14ac:dyDescent="0.25">
      <c r="B5791" s="67" t="s">
        <v>454</v>
      </c>
      <c r="C5791" s="67" t="s">
        <v>455</v>
      </c>
      <c r="D5791" s="68" t="s">
        <v>371</v>
      </c>
      <c r="E5791" s="67" t="s">
        <v>372</v>
      </c>
      <c r="F5791" s="68" t="s">
        <v>462</v>
      </c>
      <c r="G5791" s="67" t="s">
        <v>463</v>
      </c>
      <c r="H5791" s="68" t="s">
        <v>362</v>
      </c>
      <c r="I5791" s="69">
        <v>45</v>
      </c>
      <c r="J5791" s="69">
        <v>37</v>
      </c>
      <c r="K5791" s="91"/>
      <c r="L5791" s="91"/>
    </row>
    <row r="5792" spans="2:12" x14ac:dyDescent="0.25">
      <c r="B5792" s="67" t="s">
        <v>454</v>
      </c>
      <c r="C5792" s="67" t="s">
        <v>455</v>
      </c>
      <c r="D5792" s="68" t="s">
        <v>371</v>
      </c>
      <c r="E5792" s="67" t="s">
        <v>372</v>
      </c>
      <c r="F5792" s="68" t="s">
        <v>462</v>
      </c>
      <c r="G5792" s="67" t="s">
        <v>463</v>
      </c>
      <c r="H5792" s="68" t="s">
        <v>363</v>
      </c>
      <c r="I5792" s="69">
        <v>33</v>
      </c>
      <c r="J5792" s="69">
        <v>40</v>
      </c>
      <c r="K5792" s="91"/>
      <c r="L5792" s="91"/>
    </row>
    <row r="5793" spans="2:12" x14ac:dyDescent="0.25">
      <c r="B5793" s="67" t="s">
        <v>454</v>
      </c>
      <c r="C5793" s="67" t="s">
        <v>455</v>
      </c>
      <c r="D5793" s="68" t="s">
        <v>371</v>
      </c>
      <c r="E5793" s="67" t="s">
        <v>372</v>
      </c>
      <c r="F5793" s="68" t="s">
        <v>462</v>
      </c>
      <c r="G5793" s="67" t="s">
        <v>463</v>
      </c>
      <c r="H5793" s="68" t="s">
        <v>364</v>
      </c>
      <c r="I5793" s="69">
        <v>12</v>
      </c>
      <c r="J5793" s="69">
        <v>0</v>
      </c>
      <c r="K5793" s="91"/>
      <c r="L5793" s="91"/>
    </row>
    <row r="5794" spans="2:12" x14ac:dyDescent="0.25">
      <c r="B5794" s="67" t="s">
        <v>454</v>
      </c>
      <c r="C5794" s="67" t="s">
        <v>455</v>
      </c>
      <c r="D5794" s="68" t="s">
        <v>371</v>
      </c>
      <c r="E5794" s="67" t="s">
        <v>372</v>
      </c>
      <c r="F5794" s="68" t="s">
        <v>462</v>
      </c>
      <c r="G5794" s="67" t="s">
        <v>463</v>
      </c>
      <c r="H5794" s="68" t="s">
        <v>362</v>
      </c>
      <c r="I5794" s="69">
        <v>5</v>
      </c>
      <c r="J5794" s="69">
        <v>0</v>
      </c>
      <c r="K5794" s="91"/>
      <c r="L5794" s="91"/>
    </row>
    <row r="5795" spans="2:12" x14ac:dyDescent="0.25">
      <c r="B5795" s="67" t="s">
        <v>454</v>
      </c>
      <c r="C5795" s="67" t="s">
        <v>455</v>
      </c>
      <c r="D5795" s="68" t="s">
        <v>371</v>
      </c>
      <c r="E5795" s="67" t="s">
        <v>372</v>
      </c>
      <c r="F5795" s="68" t="s">
        <v>462</v>
      </c>
      <c r="G5795" s="67" t="s">
        <v>463</v>
      </c>
      <c r="H5795" s="68" t="s">
        <v>364</v>
      </c>
      <c r="I5795" s="69">
        <v>8</v>
      </c>
      <c r="J5795" s="69">
        <v>0</v>
      </c>
      <c r="K5795" s="91"/>
      <c r="L5795" s="91"/>
    </row>
    <row r="5796" spans="2:12" x14ac:dyDescent="0.25">
      <c r="B5796" s="67" t="s">
        <v>454</v>
      </c>
      <c r="C5796" s="67" t="s">
        <v>455</v>
      </c>
      <c r="D5796" s="68" t="s">
        <v>371</v>
      </c>
      <c r="E5796" s="67" t="s">
        <v>372</v>
      </c>
      <c r="F5796" s="68" t="s">
        <v>462</v>
      </c>
      <c r="G5796" s="67" t="s">
        <v>463</v>
      </c>
      <c r="H5796" s="68" t="s">
        <v>362</v>
      </c>
      <c r="I5796" s="69">
        <v>0</v>
      </c>
      <c r="J5796" s="69">
        <v>0</v>
      </c>
      <c r="K5796" s="91"/>
      <c r="L5796" s="91"/>
    </row>
    <row r="5797" spans="2:12" x14ac:dyDescent="0.25">
      <c r="B5797" s="67" t="s">
        <v>454</v>
      </c>
      <c r="C5797" s="67" t="s">
        <v>455</v>
      </c>
      <c r="D5797" s="68" t="s">
        <v>371</v>
      </c>
      <c r="E5797" s="67" t="s">
        <v>372</v>
      </c>
      <c r="F5797" s="68" t="s">
        <v>462</v>
      </c>
      <c r="G5797" s="67" t="s">
        <v>463</v>
      </c>
      <c r="H5797" s="68" t="s">
        <v>364</v>
      </c>
      <c r="I5797" s="69">
        <v>0</v>
      </c>
      <c r="J5797" s="69">
        <v>0</v>
      </c>
      <c r="K5797" s="91"/>
      <c r="L5797" s="91"/>
    </row>
    <row r="5798" spans="2:12" x14ac:dyDescent="0.25">
      <c r="B5798" s="67" t="s">
        <v>454</v>
      </c>
      <c r="C5798" s="67" t="s">
        <v>455</v>
      </c>
      <c r="D5798" s="68" t="s">
        <v>371</v>
      </c>
      <c r="E5798" s="67" t="s">
        <v>372</v>
      </c>
      <c r="F5798" s="68" t="s">
        <v>462</v>
      </c>
      <c r="G5798" s="67" t="s">
        <v>463</v>
      </c>
      <c r="H5798" s="68" t="s">
        <v>362</v>
      </c>
      <c r="I5798" s="69">
        <v>20</v>
      </c>
      <c r="J5798" s="69">
        <v>10</v>
      </c>
      <c r="K5798" s="91"/>
      <c r="L5798" s="91"/>
    </row>
    <row r="5799" spans="2:12" x14ac:dyDescent="0.25">
      <c r="B5799" s="67" t="s">
        <v>454</v>
      </c>
      <c r="C5799" s="67" t="s">
        <v>455</v>
      </c>
      <c r="D5799" s="68" t="s">
        <v>371</v>
      </c>
      <c r="E5799" s="67" t="s">
        <v>372</v>
      </c>
      <c r="F5799" s="68" t="s">
        <v>462</v>
      </c>
      <c r="G5799" s="67" t="s">
        <v>463</v>
      </c>
      <c r="H5799" s="68" t="s">
        <v>363</v>
      </c>
      <c r="I5799" s="69">
        <v>0</v>
      </c>
      <c r="J5799" s="69">
        <v>0</v>
      </c>
      <c r="K5799" s="91"/>
      <c r="L5799" s="91"/>
    </row>
    <row r="5800" spans="2:12" x14ac:dyDescent="0.25">
      <c r="B5800" s="67" t="s">
        <v>454</v>
      </c>
      <c r="C5800" s="67" t="s">
        <v>455</v>
      </c>
      <c r="D5800" s="68" t="s">
        <v>371</v>
      </c>
      <c r="E5800" s="67" t="s">
        <v>372</v>
      </c>
      <c r="F5800" s="68" t="s">
        <v>462</v>
      </c>
      <c r="G5800" s="67" t="s">
        <v>463</v>
      </c>
      <c r="H5800" s="68" t="s">
        <v>363</v>
      </c>
      <c r="I5800" s="69">
        <v>0</v>
      </c>
      <c r="J5800" s="69">
        <v>0</v>
      </c>
      <c r="K5800" s="91"/>
      <c r="L5800" s="91"/>
    </row>
    <row r="5801" spans="2:12" x14ac:dyDescent="0.25">
      <c r="B5801" s="67" t="s">
        <v>454</v>
      </c>
      <c r="C5801" s="67" t="s">
        <v>455</v>
      </c>
      <c r="D5801" s="68" t="s">
        <v>371</v>
      </c>
      <c r="E5801" s="67" t="s">
        <v>372</v>
      </c>
      <c r="F5801" s="68" t="s">
        <v>462</v>
      </c>
      <c r="G5801" s="67" t="s">
        <v>463</v>
      </c>
      <c r="H5801" s="68" t="s">
        <v>362</v>
      </c>
      <c r="I5801" s="69">
        <v>0</v>
      </c>
      <c r="J5801" s="69">
        <v>19</v>
      </c>
      <c r="K5801" s="91"/>
      <c r="L5801" s="91"/>
    </row>
    <row r="5802" spans="2:12" x14ac:dyDescent="0.25">
      <c r="B5802" s="67" t="s">
        <v>454</v>
      </c>
      <c r="C5802" s="67" t="s">
        <v>455</v>
      </c>
      <c r="D5802" s="68" t="s">
        <v>371</v>
      </c>
      <c r="E5802" s="67" t="s">
        <v>372</v>
      </c>
      <c r="F5802" s="68" t="s">
        <v>462</v>
      </c>
      <c r="G5802" s="67" t="s">
        <v>463</v>
      </c>
      <c r="H5802" s="68" t="s">
        <v>363</v>
      </c>
      <c r="I5802" s="69">
        <v>6</v>
      </c>
      <c r="J5802" s="69">
        <v>5</v>
      </c>
      <c r="K5802" s="91"/>
      <c r="L5802" s="91"/>
    </row>
    <row r="5803" spans="2:12" x14ac:dyDescent="0.25">
      <c r="B5803" s="67" t="s">
        <v>454</v>
      </c>
      <c r="C5803" s="67" t="s">
        <v>455</v>
      </c>
      <c r="D5803" s="68" t="s">
        <v>371</v>
      </c>
      <c r="E5803" s="67" t="s">
        <v>372</v>
      </c>
      <c r="F5803" s="68" t="s">
        <v>462</v>
      </c>
      <c r="G5803" s="67" t="s">
        <v>463</v>
      </c>
      <c r="H5803" s="68" t="s">
        <v>364</v>
      </c>
      <c r="I5803" s="69">
        <v>27</v>
      </c>
      <c r="J5803" s="69">
        <v>13</v>
      </c>
      <c r="K5803" s="91"/>
      <c r="L5803" s="91"/>
    </row>
    <row r="5804" spans="2:12" x14ac:dyDescent="0.25">
      <c r="B5804" s="67" t="s">
        <v>454</v>
      </c>
      <c r="C5804" s="67" t="s">
        <v>455</v>
      </c>
      <c r="D5804" s="68" t="s">
        <v>371</v>
      </c>
      <c r="E5804" s="67" t="s">
        <v>372</v>
      </c>
      <c r="F5804" s="68" t="s">
        <v>462</v>
      </c>
      <c r="G5804" s="67" t="s">
        <v>463</v>
      </c>
      <c r="H5804" s="68" t="s">
        <v>362</v>
      </c>
      <c r="I5804" s="69">
        <v>0</v>
      </c>
      <c r="J5804" s="69">
        <v>0</v>
      </c>
      <c r="K5804" s="91"/>
      <c r="L5804" s="91"/>
    </row>
    <row r="5805" spans="2:12" x14ac:dyDescent="0.25">
      <c r="B5805" s="67" t="s">
        <v>454</v>
      </c>
      <c r="C5805" s="67" t="s">
        <v>455</v>
      </c>
      <c r="D5805" s="68" t="s">
        <v>371</v>
      </c>
      <c r="E5805" s="67" t="s">
        <v>372</v>
      </c>
      <c r="F5805" s="68" t="s">
        <v>462</v>
      </c>
      <c r="G5805" s="67" t="s">
        <v>463</v>
      </c>
      <c r="H5805" s="68" t="s">
        <v>363</v>
      </c>
      <c r="I5805" s="69">
        <v>0</v>
      </c>
      <c r="J5805" s="69">
        <v>0</v>
      </c>
      <c r="K5805" s="91"/>
      <c r="L5805" s="91"/>
    </row>
    <row r="5806" spans="2:12" x14ac:dyDescent="0.25">
      <c r="B5806" s="67" t="s">
        <v>454</v>
      </c>
      <c r="C5806" s="67" t="s">
        <v>455</v>
      </c>
      <c r="D5806" s="68" t="s">
        <v>371</v>
      </c>
      <c r="E5806" s="67" t="s">
        <v>372</v>
      </c>
      <c r="F5806" s="68" t="s">
        <v>462</v>
      </c>
      <c r="G5806" s="67" t="s">
        <v>463</v>
      </c>
      <c r="H5806" s="68" t="s">
        <v>364</v>
      </c>
      <c r="I5806" s="69">
        <v>0</v>
      </c>
      <c r="J5806" s="69">
        <v>0</v>
      </c>
      <c r="K5806" s="91"/>
      <c r="L5806" s="91"/>
    </row>
    <row r="5807" spans="2:12" x14ac:dyDescent="0.25">
      <c r="B5807" s="67" t="s">
        <v>454</v>
      </c>
      <c r="C5807" s="67" t="s">
        <v>455</v>
      </c>
      <c r="D5807" s="68" t="s">
        <v>371</v>
      </c>
      <c r="E5807" s="67" t="s">
        <v>372</v>
      </c>
      <c r="F5807" s="68" t="s">
        <v>462</v>
      </c>
      <c r="G5807" s="67" t="s">
        <v>463</v>
      </c>
      <c r="H5807" s="68" t="s">
        <v>362</v>
      </c>
      <c r="I5807" s="69">
        <v>0</v>
      </c>
      <c r="J5807" s="69">
        <v>0</v>
      </c>
      <c r="K5807" s="91"/>
      <c r="L5807" s="91"/>
    </row>
    <row r="5808" spans="2:12" x14ac:dyDescent="0.25">
      <c r="B5808" s="67" t="s">
        <v>454</v>
      </c>
      <c r="C5808" s="67" t="s">
        <v>455</v>
      </c>
      <c r="D5808" s="68" t="s">
        <v>371</v>
      </c>
      <c r="E5808" s="67" t="s">
        <v>372</v>
      </c>
      <c r="F5808" s="68" t="s">
        <v>462</v>
      </c>
      <c r="G5808" s="67" t="s">
        <v>463</v>
      </c>
      <c r="H5808" s="68" t="s">
        <v>363</v>
      </c>
      <c r="I5808" s="69">
        <v>0</v>
      </c>
      <c r="J5808" s="69">
        <v>0</v>
      </c>
      <c r="K5808" s="91"/>
      <c r="L5808" s="91"/>
    </row>
    <row r="5809" spans="2:12" x14ac:dyDescent="0.25">
      <c r="B5809" s="67" t="s">
        <v>454</v>
      </c>
      <c r="C5809" s="67" t="s">
        <v>455</v>
      </c>
      <c r="D5809" s="68" t="s">
        <v>371</v>
      </c>
      <c r="E5809" s="67" t="s">
        <v>372</v>
      </c>
      <c r="F5809" s="68" t="s">
        <v>462</v>
      </c>
      <c r="G5809" s="67" t="s">
        <v>463</v>
      </c>
      <c r="H5809" s="68" t="s">
        <v>364</v>
      </c>
      <c r="I5809" s="69">
        <v>0</v>
      </c>
      <c r="J5809" s="69">
        <v>0</v>
      </c>
      <c r="K5809" s="91"/>
      <c r="L5809" s="91"/>
    </row>
    <row r="5810" spans="2:12" x14ac:dyDescent="0.25">
      <c r="B5810" s="67" t="s">
        <v>454</v>
      </c>
      <c r="C5810" s="67" t="s">
        <v>455</v>
      </c>
      <c r="D5810" s="68" t="s">
        <v>371</v>
      </c>
      <c r="E5810" s="67" t="s">
        <v>372</v>
      </c>
      <c r="F5810" s="68" t="s">
        <v>462</v>
      </c>
      <c r="G5810" s="67" t="s">
        <v>463</v>
      </c>
      <c r="H5810" s="68" t="s">
        <v>362</v>
      </c>
      <c r="I5810" s="69">
        <v>0</v>
      </c>
      <c r="J5810" s="69">
        <v>0</v>
      </c>
      <c r="K5810" s="91"/>
      <c r="L5810" s="91"/>
    </row>
    <row r="5811" spans="2:12" x14ac:dyDescent="0.25">
      <c r="B5811" s="67" t="s">
        <v>454</v>
      </c>
      <c r="C5811" s="67" t="s">
        <v>455</v>
      </c>
      <c r="D5811" s="68" t="s">
        <v>371</v>
      </c>
      <c r="E5811" s="67" t="s">
        <v>372</v>
      </c>
      <c r="F5811" s="68" t="s">
        <v>462</v>
      </c>
      <c r="G5811" s="67" t="s">
        <v>463</v>
      </c>
      <c r="H5811" s="68" t="s">
        <v>363</v>
      </c>
      <c r="I5811" s="69">
        <v>0</v>
      </c>
      <c r="J5811" s="69">
        <v>4</v>
      </c>
      <c r="K5811" s="91"/>
      <c r="L5811" s="91"/>
    </row>
    <row r="5812" spans="2:12" x14ac:dyDescent="0.25">
      <c r="B5812" s="67" t="s">
        <v>454</v>
      </c>
      <c r="C5812" s="67" t="s">
        <v>455</v>
      </c>
      <c r="D5812" s="68" t="s">
        <v>371</v>
      </c>
      <c r="E5812" s="67" t="s">
        <v>372</v>
      </c>
      <c r="F5812" s="68" t="s">
        <v>462</v>
      </c>
      <c r="G5812" s="67" t="s">
        <v>463</v>
      </c>
      <c r="H5812" s="68" t="s">
        <v>364</v>
      </c>
      <c r="I5812" s="69">
        <v>8</v>
      </c>
      <c r="J5812" s="69">
        <v>4</v>
      </c>
      <c r="K5812" s="91"/>
      <c r="L5812" s="91"/>
    </row>
    <row r="5813" spans="2:12" x14ac:dyDescent="0.25">
      <c r="B5813" s="67" t="s">
        <v>454</v>
      </c>
      <c r="C5813" s="67" t="s">
        <v>455</v>
      </c>
      <c r="D5813" s="68" t="s">
        <v>371</v>
      </c>
      <c r="E5813" s="67" t="s">
        <v>372</v>
      </c>
      <c r="F5813" s="68" t="s">
        <v>462</v>
      </c>
      <c r="G5813" s="67" t="s">
        <v>463</v>
      </c>
      <c r="H5813" s="68" t="s">
        <v>362</v>
      </c>
      <c r="I5813" s="69">
        <v>82</v>
      </c>
      <c r="J5813" s="69">
        <v>128</v>
      </c>
      <c r="K5813" s="91"/>
      <c r="L5813" s="91"/>
    </row>
    <row r="5814" spans="2:12" x14ac:dyDescent="0.25">
      <c r="B5814" s="67" t="s">
        <v>454</v>
      </c>
      <c r="C5814" s="67" t="s">
        <v>455</v>
      </c>
      <c r="D5814" s="68" t="s">
        <v>371</v>
      </c>
      <c r="E5814" s="67" t="s">
        <v>372</v>
      </c>
      <c r="F5814" s="68" t="s">
        <v>462</v>
      </c>
      <c r="G5814" s="67" t="s">
        <v>463</v>
      </c>
      <c r="H5814" s="68" t="s">
        <v>363</v>
      </c>
      <c r="I5814" s="69">
        <v>174</v>
      </c>
      <c r="J5814" s="69">
        <v>155</v>
      </c>
      <c r="K5814" s="91"/>
      <c r="L5814" s="91"/>
    </row>
    <row r="5815" spans="2:12" x14ac:dyDescent="0.25">
      <c r="B5815" s="67" t="s">
        <v>454</v>
      </c>
      <c r="C5815" s="67" t="s">
        <v>455</v>
      </c>
      <c r="D5815" s="68" t="s">
        <v>371</v>
      </c>
      <c r="E5815" s="67" t="s">
        <v>372</v>
      </c>
      <c r="F5815" s="68" t="s">
        <v>462</v>
      </c>
      <c r="G5815" s="67" t="s">
        <v>463</v>
      </c>
      <c r="H5815" s="68" t="s">
        <v>364</v>
      </c>
      <c r="I5815" s="69">
        <v>6</v>
      </c>
      <c r="J5815" s="69">
        <v>0</v>
      </c>
      <c r="K5815" s="91"/>
      <c r="L5815" s="91"/>
    </row>
    <row r="5816" spans="2:12" x14ac:dyDescent="0.25">
      <c r="B5816" s="67" t="s">
        <v>454</v>
      </c>
      <c r="C5816" s="67" t="s">
        <v>455</v>
      </c>
      <c r="D5816" s="68" t="s">
        <v>371</v>
      </c>
      <c r="E5816" s="67" t="s">
        <v>372</v>
      </c>
      <c r="F5816" s="68" t="s">
        <v>462</v>
      </c>
      <c r="G5816" s="67" t="s">
        <v>463</v>
      </c>
      <c r="H5816" s="68" t="s">
        <v>362</v>
      </c>
      <c r="I5816" s="69">
        <v>0</v>
      </c>
      <c r="J5816" s="69">
        <v>0</v>
      </c>
      <c r="K5816" s="91"/>
      <c r="L5816" s="91"/>
    </row>
    <row r="5817" spans="2:12" x14ac:dyDescent="0.25">
      <c r="B5817" s="67" t="s">
        <v>454</v>
      </c>
      <c r="C5817" s="67" t="s">
        <v>455</v>
      </c>
      <c r="D5817" s="68" t="s">
        <v>371</v>
      </c>
      <c r="E5817" s="67" t="s">
        <v>372</v>
      </c>
      <c r="F5817" s="68" t="s">
        <v>462</v>
      </c>
      <c r="G5817" s="67" t="s">
        <v>463</v>
      </c>
      <c r="H5817" s="68" t="s">
        <v>363</v>
      </c>
      <c r="I5817" s="69">
        <v>0.3296</v>
      </c>
      <c r="J5817" s="69">
        <v>8.2400000000000001E-2</v>
      </c>
      <c r="K5817" s="91"/>
      <c r="L5817" s="91"/>
    </row>
    <row r="5818" spans="2:12" x14ac:dyDescent="0.25">
      <c r="B5818" s="67" t="s">
        <v>454</v>
      </c>
      <c r="C5818" s="67" t="s">
        <v>455</v>
      </c>
      <c r="D5818" s="68" t="s">
        <v>371</v>
      </c>
      <c r="E5818" s="67" t="s">
        <v>372</v>
      </c>
      <c r="F5818" s="68" t="s">
        <v>462</v>
      </c>
      <c r="G5818" s="67" t="s">
        <v>463</v>
      </c>
      <c r="H5818" s="68" t="s">
        <v>364</v>
      </c>
      <c r="I5818" s="69">
        <v>0</v>
      </c>
      <c r="J5818" s="69">
        <v>0</v>
      </c>
      <c r="K5818" s="91"/>
      <c r="L5818" s="91"/>
    </row>
    <row r="5819" spans="2:12" x14ac:dyDescent="0.25">
      <c r="B5819" s="67" t="s">
        <v>454</v>
      </c>
      <c r="C5819" s="67" t="s">
        <v>455</v>
      </c>
      <c r="D5819" s="68" t="s">
        <v>371</v>
      </c>
      <c r="E5819" s="67" t="s">
        <v>372</v>
      </c>
      <c r="F5819" s="68" t="s">
        <v>462</v>
      </c>
      <c r="G5819" s="67" t="s">
        <v>463</v>
      </c>
      <c r="H5819" s="68" t="s">
        <v>362</v>
      </c>
      <c r="I5819" s="69">
        <v>0</v>
      </c>
      <c r="J5819" s="69">
        <v>0</v>
      </c>
      <c r="K5819" s="91"/>
      <c r="L5819" s="91"/>
    </row>
    <row r="5820" spans="2:12" x14ac:dyDescent="0.25">
      <c r="B5820" s="67" t="s">
        <v>454</v>
      </c>
      <c r="C5820" s="67" t="s">
        <v>455</v>
      </c>
      <c r="D5820" s="68" t="s">
        <v>371</v>
      </c>
      <c r="E5820" s="67" t="s">
        <v>372</v>
      </c>
      <c r="F5820" s="68" t="s">
        <v>462</v>
      </c>
      <c r="G5820" s="67" t="s">
        <v>463</v>
      </c>
      <c r="H5820" s="68" t="s">
        <v>363</v>
      </c>
      <c r="I5820" s="69">
        <v>0</v>
      </c>
      <c r="J5820" s="69">
        <v>0</v>
      </c>
      <c r="K5820" s="91"/>
      <c r="L5820" s="91"/>
    </row>
    <row r="5821" spans="2:12" x14ac:dyDescent="0.25">
      <c r="B5821" s="67" t="s">
        <v>454</v>
      </c>
      <c r="C5821" s="67" t="s">
        <v>455</v>
      </c>
      <c r="D5821" s="68" t="s">
        <v>371</v>
      </c>
      <c r="E5821" s="67" t="s">
        <v>372</v>
      </c>
      <c r="F5821" s="68" t="s">
        <v>462</v>
      </c>
      <c r="G5821" s="67" t="s">
        <v>463</v>
      </c>
      <c r="H5821" s="68" t="s">
        <v>362</v>
      </c>
      <c r="I5821" s="69">
        <v>16</v>
      </c>
      <c r="J5821" s="69">
        <v>0</v>
      </c>
      <c r="K5821" s="91"/>
      <c r="L5821" s="91"/>
    </row>
    <row r="5822" spans="2:12" x14ac:dyDescent="0.25">
      <c r="B5822" s="67" t="s">
        <v>454</v>
      </c>
      <c r="C5822" s="67" t="s">
        <v>455</v>
      </c>
      <c r="D5822" s="68" t="s">
        <v>371</v>
      </c>
      <c r="E5822" s="67" t="s">
        <v>372</v>
      </c>
      <c r="F5822" s="68" t="s">
        <v>462</v>
      </c>
      <c r="G5822" s="67" t="s">
        <v>463</v>
      </c>
      <c r="H5822" s="68" t="s">
        <v>363</v>
      </c>
      <c r="I5822" s="69">
        <v>49</v>
      </c>
      <c r="J5822" s="69">
        <v>41</v>
      </c>
      <c r="K5822" s="91"/>
      <c r="L5822" s="91"/>
    </row>
    <row r="5823" spans="2:12" x14ac:dyDescent="0.25">
      <c r="B5823" s="67" t="s">
        <v>454</v>
      </c>
      <c r="C5823" s="67" t="s">
        <v>455</v>
      </c>
      <c r="D5823" s="68" t="s">
        <v>371</v>
      </c>
      <c r="E5823" s="67" t="s">
        <v>372</v>
      </c>
      <c r="F5823" s="68" t="s">
        <v>462</v>
      </c>
      <c r="G5823" s="67" t="s">
        <v>463</v>
      </c>
      <c r="H5823" s="68" t="s">
        <v>364</v>
      </c>
      <c r="I5823" s="69">
        <v>1</v>
      </c>
      <c r="J5823" s="69">
        <v>9</v>
      </c>
      <c r="K5823" s="91"/>
      <c r="L5823" s="91"/>
    </row>
    <row r="5824" spans="2:12" x14ac:dyDescent="0.25">
      <c r="B5824" s="67" t="s">
        <v>454</v>
      </c>
      <c r="C5824" s="67" t="s">
        <v>455</v>
      </c>
      <c r="D5824" s="68" t="s">
        <v>371</v>
      </c>
      <c r="E5824" s="67" t="s">
        <v>372</v>
      </c>
      <c r="F5824" s="68" t="s">
        <v>462</v>
      </c>
      <c r="G5824" s="67" t="s">
        <v>463</v>
      </c>
      <c r="H5824" s="68" t="s">
        <v>362</v>
      </c>
      <c r="I5824" s="69">
        <v>0</v>
      </c>
      <c r="J5824" s="69">
        <v>0</v>
      </c>
      <c r="K5824" s="91"/>
      <c r="L5824" s="91"/>
    </row>
    <row r="5825" spans="2:12" x14ac:dyDescent="0.25">
      <c r="B5825" s="67" t="s">
        <v>454</v>
      </c>
      <c r="C5825" s="67" t="s">
        <v>455</v>
      </c>
      <c r="D5825" s="68" t="s">
        <v>371</v>
      </c>
      <c r="E5825" s="67" t="s">
        <v>372</v>
      </c>
      <c r="F5825" s="68" t="s">
        <v>462</v>
      </c>
      <c r="G5825" s="67" t="s">
        <v>463</v>
      </c>
      <c r="H5825" s="68" t="s">
        <v>363</v>
      </c>
      <c r="I5825" s="69">
        <v>0</v>
      </c>
      <c r="J5825" s="69">
        <v>0</v>
      </c>
      <c r="K5825" s="91"/>
      <c r="L5825" s="91"/>
    </row>
    <row r="5826" spans="2:12" x14ac:dyDescent="0.25">
      <c r="B5826" s="67" t="s">
        <v>454</v>
      </c>
      <c r="C5826" s="67" t="s">
        <v>455</v>
      </c>
      <c r="D5826" s="68" t="s">
        <v>371</v>
      </c>
      <c r="E5826" s="67" t="s">
        <v>372</v>
      </c>
      <c r="F5826" s="68" t="s">
        <v>462</v>
      </c>
      <c r="G5826" s="67" t="s">
        <v>463</v>
      </c>
      <c r="H5826" s="68" t="s">
        <v>364</v>
      </c>
      <c r="I5826" s="69">
        <v>0</v>
      </c>
      <c r="J5826" s="69">
        <v>0</v>
      </c>
      <c r="K5826" s="91"/>
      <c r="L5826" s="91"/>
    </row>
    <row r="5827" spans="2:12" x14ac:dyDescent="0.25">
      <c r="B5827" s="67" t="s">
        <v>454</v>
      </c>
      <c r="C5827" s="67" t="s">
        <v>455</v>
      </c>
      <c r="D5827" s="68" t="s">
        <v>371</v>
      </c>
      <c r="E5827" s="67" t="s">
        <v>372</v>
      </c>
      <c r="F5827" s="68" t="s">
        <v>462</v>
      </c>
      <c r="G5827" s="67" t="s">
        <v>463</v>
      </c>
      <c r="H5827" s="68" t="s">
        <v>362</v>
      </c>
      <c r="I5827" s="69">
        <v>21</v>
      </c>
      <c r="J5827" s="69">
        <v>20</v>
      </c>
      <c r="K5827" s="91"/>
      <c r="L5827" s="91"/>
    </row>
    <row r="5828" spans="2:12" x14ac:dyDescent="0.25">
      <c r="B5828" s="67" t="s">
        <v>454</v>
      </c>
      <c r="C5828" s="67" t="s">
        <v>455</v>
      </c>
      <c r="D5828" s="68" t="s">
        <v>371</v>
      </c>
      <c r="E5828" s="67" t="s">
        <v>372</v>
      </c>
      <c r="F5828" s="68" t="s">
        <v>462</v>
      </c>
      <c r="G5828" s="67" t="s">
        <v>463</v>
      </c>
      <c r="H5828" s="68" t="s">
        <v>363</v>
      </c>
      <c r="I5828" s="69">
        <v>8</v>
      </c>
      <c r="J5828" s="69">
        <v>0</v>
      </c>
      <c r="K5828" s="91"/>
      <c r="L5828" s="91"/>
    </row>
    <row r="5829" spans="2:12" x14ac:dyDescent="0.25">
      <c r="B5829" s="67" t="s">
        <v>454</v>
      </c>
      <c r="C5829" s="67" t="s">
        <v>455</v>
      </c>
      <c r="D5829" s="68" t="s">
        <v>371</v>
      </c>
      <c r="E5829" s="67" t="s">
        <v>372</v>
      </c>
      <c r="F5829" s="68" t="s">
        <v>462</v>
      </c>
      <c r="G5829" s="67" t="s">
        <v>463</v>
      </c>
      <c r="H5829" s="68" t="s">
        <v>362</v>
      </c>
      <c r="I5829" s="69">
        <v>10</v>
      </c>
      <c r="J5829" s="69">
        <v>25</v>
      </c>
      <c r="K5829" s="91"/>
      <c r="L5829" s="91"/>
    </row>
    <row r="5830" spans="2:12" x14ac:dyDescent="0.25">
      <c r="B5830" s="67" t="s">
        <v>454</v>
      </c>
      <c r="C5830" s="67" t="s">
        <v>455</v>
      </c>
      <c r="D5830" s="68" t="s">
        <v>371</v>
      </c>
      <c r="E5830" s="67" t="s">
        <v>372</v>
      </c>
      <c r="F5830" s="68" t="s">
        <v>462</v>
      </c>
      <c r="G5830" s="67" t="s">
        <v>463</v>
      </c>
      <c r="H5830" s="68" t="s">
        <v>363</v>
      </c>
      <c r="I5830" s="69">
        <v>0</v>
      </c>
      <c r="J5830" s="69">
        <v>30</v>
      </c>
      <c r="K5830" s="91"/>
      <c r="L5830" s="91"/>
    </row>
    <row r="5831" spans="2:12" x14ac:dyDescent="0.25">
      <c r="B5831" s="67" t="s">
        <v>454</v>
      </c>
      <c r="C5831" s="67" t="s">
        <v>455</v>
      </c>
      <c r="D5831" s="68" t="s">
        <v>371</v>
      </c>
      <c r="E5831" s="67" t="s">
        <v>372</v>
      </c>
      <c r="F5831" s="68" t="s">
        <v>462</v>
      </c>
      <c r="G5831" s="67" t="s">
        <v>463</v>
      </c>
      <c r="H5831" s="68" t="s">
        <v>364</v>
      </c>
      <c r="I5831" s="69">
        <v>0</v>
      </c>
      <c r="J5831" s="69">
        <v>0</v>
      </c>
      <c r="K5831" s="91"/>
      <c r="L5831" s="91"/>
    </row>
    <row r="5832" spans="2:12" x14ac:dyDescent="0.25">
      <c r="B5832" s="67" t="s">
        <v>454</v>
      </c>
      <c r="C5832" s="67" t="s">
        <v>455</v>
      </c>
      <c r="D5832" s="68" t="s">
        <v>371</v>
      </c>
      <c r="E5832" s="67" t="s">
        <v>372</v>
      </c>
      <c r="F5832" s="68" t="s">
        <v>462</v>
      </c>
      <c r="G5832" s="67" t="s">
        <v>463</v>
      </c>
      <c r="H5832" s="68" t="s">
        <v>363</v>
      </c>
      <c r="I5832" s="69">
        <v>0</v>
      </c>
      <c r="J5832" s="69">
        <v>0</v>
      </c>
      <c r="K5832" s="91"/>
      <c r="L5832" s="91"/>
    </row>
    <row r="5833" spans="2:12" x14ac:dyDescent="0.25">
      <c r="B5833" s="67" t="s">
        <v>454</v>
      </c>
      <c r="C5833" s="67" t="s">
        <v>455</v>
      </c>
      <c r="D5833" s="68" t="s">
        <v>371</v>
      </c>
      <c r="E5833" s="67" t="s">
        <v>372</v>
      </c>
      <c r="F5833" s="68" t="s">
        <v>462</v>
      </c>
      <c r="G5833" s="67" t="s">
        <v>463</v>
      </c>
      <c r="H5833" s="68" t="s">
        <v>362</v>
      </c>
      <c r="I5833" s="69">
        <v>176</v>
      </c>
      <c r="J5833" s="69">
        <v>237</v>
      </c>
      <c r="K5833" s="91"/>
      <c r="L5833" s="91"/>
    </row>
    <row r="5834" spans="2:12" x14ac:dyDescent="0.25">
      <c r="B5834" s="67" t="s">
        <v>454</v>
      </c>
      <c r="C5834" s="67" t="s">
        <v>455</v>
      </c>
      <c r="D5834" s="68" t="s">
        <v>371</v>
      </c>
      <c r="E5834" s="67" t="s">
        <v>372</v>
      </c>
      <c r="F5834" s="68" t="s">
        <v>462</v>
      </c>
      <c r="G5834" s="67" t="s">
        <v>463</v>
      </c>
      <c r="H5834" s="68" t="s">
        <v>363</v>
      </c>
      <c r="I5834" s="69">
        <v>163</v>
      </c>
      <c r="J5834" s="69">
        <v>180</v>
      </c>
      <c r="K5834" s="91"/>
      <c r="L5834" s="91"/>
    </row>
    <row r="5835" spans="2:12" x14ac:dyDescent="0.25">
      <c r="B5835" s="67" t="s">
        <v>454</v>
      </c>
      <c r="C5835" s="67" t="s">
        <v>455</v>
      </c>
      <c r="D5835" s="68" t="s">
        <v>371</v>
      </c>
      <c r="E5835" s="67" t="s">
        <v>372</v>
      </c>
      <c r="F5835" s="68" t="s">
        <v>462</v>
      </c>
      <c r="G5835" s="67" t="s">
        <v>463</v>
      </c>
      <c r="H5835" s="68" t="s">
        <v>364</v>
      </c>
      <c r="I5835" s="69">
        <v>47</v>
      </c>
      <c r="J5835" s="69">
        <v>87</v>
      </c>
      <c r="K5835" s="91"/>
      <c r="L5835" s="91"/>
    </row>
    <row r="5836" spans="2:12" x14ac:dyDescent="0.25">
      <c r="B5836" s="67" t="s">
        <v>454</v>
      </c>
      <c r="C5836" s="67" t="s">
        <v>455</v>
      </c>
      <c r="D5836" s="68" t="s">
        <v>371</v>
      </c>
      <c r="E5836" s="67" t="s">
        <v>372</v>
      </c>
      <c r="F5836" s="68" t="s">
        <v>462</v>
      </c>
      <c r="G5836" s="67" t="s">
        <v>463</v>
      </c>
      <c r="H5836" s="68" t="s">
        <v>363</v>
      </c>
      <c r="I5836" s="69">
        <v>0</v>
      </c>
      <c r="J5836" s="69">
        <v>1</v>
      </c>
      <c r="K5836" s="91"/>
      <c r="L5836" s="91"/>
    </row>
    <row r="5837" spans="2:12" x14ac:dyDescent="0.25">
      <c r="B5837" s="67" t="s">
        <v>454</v>
      </c>
      <c r="C5837" s="67" t="s">
        <v>455</v>
      </c>
      <c r="D5837" s="68" t="s">
        <v>371</v>
      </c>
      <c r="E5837" s="67" t="s">
        <v>372</v>
      </c>
      <c r="F5837" s="68" t="s">
        <v>462</v>
      </c>
      <c r="G5837" s="67" t="s">
        <v>463</v>
      </c>
      <c r="H5837" s="68" t="s">
        <v>363</v>
      </c>
      <c r="I5837" s="69">
        <v>0</v>
      </c>
      <c r="J5837" s="69">
        <v>0</v>
      </c>
      <c r="K5837" s="91"/>
      <c r="L5837" s="91"/>
    </row>
    <row r="5838" spans="2:12" x14ac:dyDescent="0.25">
      <c r="B5838" s="67" t="s">
        <v>454</v>
      </c>
      <c r="C5838" s="67" t="s">
        <v>455</v>
      </c>
      <c r="D5838" s="68" t="s">
        <v>371</v>
      </c>
      <c r="E5838" s="67" t="s">
        <v>372</v>
      </c>
      <c r="F5838" s="68" t="s">
        <v>462</v>
      </c>
      <c r="G5838" s="67" t="s">
        <v>463</v>
      </c>
      <c r="H5838" s="68" t="s">
        <v>362</v>
      </c>
      <c r="I5838" s="69">
        <v>0</v>
      </c>
      <c r="J5838" s="69">
        <v>0</v>
      </c>
      <c r="K5838" s="91"/>
      <c r="L5838" s="91"/>
    </row>
    <row r="5839" spans="2:12" x14ac:dyDescent="0.25">
      <c r="B5839" s="67" t="s">
        <v>454</v>
      </c>
      <c r="C5839" s="67" t="s">
        <v>455</v>
      </c>
      <c r="D5839" s="68" t="s">
        <v>371</v>
      </c>
      <c r="E5839" s="67" t="s">
        <v>372</v>
      </c>
      <c r="F5839" s="68" t="s">
        <v>462</v>
      </c>
      <c r="G5839" s="67" t="s">
        <v>463</v>
      </c>
      <c r="H5839" s="68" t="s">
        <v>363</v>
      </c>
      <c r="I5839" s="69">
        <v>0</v>
      </c>
      <c r="J5839" s="69">
        <v>0</v>
      </c>
      <c r="K5839" s="91"/>
      <c r="L5839" s="91"/>
    </row>
    <row r="5840" spans="2:12" x14ac:dyDescent="0.25">
      <c r="B5840" s="67" t="s">
        <v>454</v>
      </c>
      <c r="C5840" s="67" t="s">
        <v>455</v>
      </c>
      <c r="D5840" s="68" t="s">
        <v>371</v>
      </c>
      <c r="E5840" s="67" t="s">
        <v>372</v>
      </c>
      <c r="F5840" s="68" t="s">
        <v>462</v>
      </c>
      <c r="G5840" s="67" t="s">
        <v>463</v>
      </c>
      <c r="H5840" s="68" t="s">
        <v>364</v>
      </c>
      <c r="I5840" s="69">
        <v>0</v>
      </c>
      <c r="J5840" s="69">
        <v>0</v>
      </c>
      <c r="K5840" s="91"/>
      <c r="L5840" s="91"/>
    </row>
    <row r="5841" spans="2:12" x14ac:dyDescent="0.25">
      <c r="B5841" s="67" t="s">
        <v>454</v>
      </c>
      <c r="C5841" s="67" t="s">
        <v>455</v>
      </c>
      <c r="D5841" s="68" t="s">
        <v>371</v>
      </c>
      <c r="E5841" s="67" t="s">
        <v>372</v>
      </c>
      <c r="F5841" s="68" t="s">
        <v>462</v>
      </c>
      <c r="G5841" s="67" t="s">
        <v>463</v>
      </c>
      <c r="H5841" s="68" t="s">
        <v>362</v>
      </c>
      <c r="I5841" s="69">
        <v>0</v>
      </c>
      <c r="J5841" s="69">
        <v>0</v>
      </c>
      <c r="K5841" s="91"/>
      <c r="L5841" s="91"/>
    </row>
    <row r="5842" spans="2:12" x14ac:dyDescent="0.25">
      <c r="B5842" s="67" t="s">
        <v>454</v>
      </c>
      <c r="C5842" s="67" t="s">
        <v>455</v>
      </c>
      <c r="D5842" s="68" t="s">
        <v>371</v>
      </c>
      <c r="E5842" s="67" t="s">
        <v>372</v>
      </c>
      <c r="F5842" s="68" t="s">
        <v>462</v>
      </c>
      <c r="G5842" s="67" t="s">
        <v>463</v>
      </c>
      <c r="H5842" s="68" t="s">
        <v>363</v>
      </c>
      <c r="I5842" s="69">
        <v>0</v>
      </c>
      <c r="J5842" s="69">
        <v>0</v>
      </c>
      <c r="K5842" s="91"/>
      <c r="L5842" s="91"/>
    </row>
    <row r="5843" spans="2:12" x14ac:dyDescent="0.25">
      <c r="B5843" s="67" t="s">
        <v>454</v>
      </c>
      <c r="C5843" s="67" t="s">
        <v>455</v>
      </c>
      <c r="D5843" s="68" t="s">
        <v>371</v>
      </c>
      <c r="E5843" s="67" t="s">
        <v>372</v>
      </c>
      <c r="F5843" s="68" t="s">
        <v>462</v>
      </c>
      <c r="G5843" s="67" t="s">
        <v>463</v>
      </c>
      <c r="H5843" s="68" t="s">
        <v>364</v>
      </c>
      <c r="I5843" s="69">
        <v>0</v>
      </c>
      <c r="J5843" s="69">
        <v>0</v>
      </c>
      <c r="K5843" s="91"/>
      <c r="L5843" s="91"/>
    </row>
    <row r="5844" spans="2:12" x14ac:dyDescent="0.25">
      <c r="B5844" s="67" t="s">
        <v>454</v>
      </c>
      <c r="C5844" s="67" t="s">
        <v>455</v>
      </c>
      <c r="D5844" s="68" t="s">
        <v>371</v>
      </c>
      <c r="E5844" s="67" t="s">
        <v>372</v>
      </c>
      <c r="F5844" s="68" t="s">
        <v>462</v>
      </c>
      <c r="G5844" s="67" t="s">
        <v>463</v>
      </c>
      <c r="H5844" s="68" t="s">
        <v>362</v>
      </c>
      <c r="I5844" s="69">
        <v>0</v>
      </c>
      <c r="J5844" s="69">
        <v>0</v>
      </c>
      <c r="K5844" s="91"/>
      <c r="L5844" s="91"/>
    </row>
    <row r="5845" spans="2:12" x14ac:dyDescent="0.25">
      <c r="B5845" s="67" t="s">
        <v>454</v>
      </c>
      <c r="C5845" s="67" t="s">
        <v>455</v>
      </c>
      <c r="D5845" s="68" t="s">
        <v>371</v>
      </c>
      <c r="E5845" s="67" t="s">
        <v>372</v>
      </c>
      <c r="F5845" s="68" t="s">
        <v>462</v>
      </c>
      <c r="G5845" s="67" t="s">
        <v>463</v>
      </c>
      <c r="H5845" s="68" t="s">
        <v>363</v>
      </c>
      <c r="I5845" s="69">
        <v>0</v>
      </c>
      <c r="J5845" s="69">
        <v>0</v>
      </c>
      <c r="K5845" s="91"/>
      <c r="L5845" s="91"/>
    </row>
    <row r="5846" spans="2:12" x14ac:dyDescent="0.25">
      <c r="B5846" s="67" t="s">
        <v>454</v>
      </c>
      <c r="C5846" s="67" t="s">
        <v>455</v>
      </c>
      <c r="D5846" s="68" t="s">
        <v>371</v>
      </c>
      <c r="E5846" s="67" t="s">
        <v>372</v>
      </c>
      <c r="F5846" s="68" t="s">
        <v>462</v>
      </c>
      <c r="G5846" s="67" t="s">
        <v>463</v>
      </c>
      <c r="H5846" s="68" t="s">
        <v>364</v>
      </c>
      <c r="I5846" s="69">
        <v>0</v>
      </c>
      <c r="J5846" s="69">
        <v>0</v>
      </c>
      <c r="K5846" s="91"/>
      <c r="L5846" s="91"/>
    </row>
    <row r="5847" spans="2:12" x14ac:dyDescent="0.25">
      <c r="B5847" s="67" t="s">
        <v>454</v>
      </c>
      <c r="C5847" s="67" t="s">
        <v>455</v>
      </c>
      <c r="D5847" s="68" t="s">
        <v>371</v>
      </c>
      <c r="E5847" s="67" t="s">
        <v>372</v>
      </c>
      <c r="F5847" s="68" t="s">
        <v>462</v>
      </c>
      <c r="G5847" s="67" t="s">
        <v>463</v>
      </c>
      <c r="H5847" s="68" t="s">
        <v>362</v>
      </c>
      <c r="I5847" s="69">
        <v>0</v>
      </c>
      <c r="J5847" s="69">
        <v>0</v>
      </c>
      <c r="K5847" s="91"/>
      <c r="L5847" s="91"/>
    </row>
    <row r="5848" spans="2:12" x14ac:dyDescent="0.25">
      <c r="B5848" s="67" t="s">
        <v>454</v>
      </c>
      <c r="C5848" s="67" t="s">
        <v>455</v>
      </c>
      <c r="D5848" s="68" t="s">
        <v>371</v>
      </c>
      <c r="E5848" s="67" t="s">
        <v>372</v>
      </c>
      <c r="F5848" s="68" t="s">
        <v>462</v>
      </c>
      <c r="G5848" s="67" t="s">
        <v>463</v>
      </c>
      <c r="H5848" s="68" t="s">
        <v>363</v>
      </c>
      <c r="I5848" s="69">
        <v>0</v>
      </c>
      <c r="J5848" s="69">
        <v>0</v>
      </c>
      <c r="K5848" s="91"/>
      <c r="L5848" s="91"/>
    </row>
    <row r="5849" spans="2:12" x14ac:dyDescent="0.25">
      <c r="B5849" s="67" t="s">
        <v>454</v>
      </c>
      <c r="C5849" s="67" t="s">
        <v>455</v>
      </c>
      <c r="D5849" s="68" t="s">
        <v>371</v>
      </c>
      <c r="E5849" s="67" t="s">
        <v>372</v>
      </c>
      <c r="F5849" s="68" t="s">
        <v>462</v>
      </c>
      <c r="G5849" s="67" t="s">
        <v>463</v>
      </c>
      <c r="H5849" s="68" t="s">
        <v>364</v>
      </c>
      <c r="I5849" s="69">
        <v>0</v>
      </c>
      <c r="J5849" s="69">
        <v>0</v>
      </c>
      <c r="K5849" s="91"/>
      <c r="L5849" s="91"/>
    </row>
    <row r="5850" spans="2:12" x14ac:dyDescent="0.25">
      <c r="B5850" s="67" t="s">
        <v>454</v>
      </c>
      <c r="C5850" s="67" t="s">
        <v>455</v>
      </c>
      <c r="D5850" s="68" t="s">
        <v>371</v>
      </c>
      <c r="E5850" s="67" t="s">
        <v>372</v>
      </c>
      <c r="F5850" s="68" t="s">
        <v>462</v>
      </c>
      <c r="G5850" s="67" t="s">
        <v>463</v>
      </c>
      <c r="H5850" s="68" t="s">
        <v>363</v>
      </c>
      <c r="I5850" s="69">
        <v>0</v>
      </c>
      <c r="J5850" s="69">
        <v>0</v>
      </c>
      <c r="K5850" s="91"/>
      <c r="L5850" s="91"/>
    </row>
    <row r="5851" spans="2:12" x14ac:dyDescent="0.25">
      <c r="B5851" s="67" t="s">
        <v>454</v>
      </c>
      <c r="C5851" s="67" t="s">
        <v>455</v>
      </c>
      <c r="D5851" s="68" t="s">
        <v>371</v>
      </c>
      <c r="E5851" s="67" t="s">
        <v>372</v>
      </c>
      <c r="F5851" s="68" t="s">
        <v>462</v>
      </c>
      <c r="G5851" s="67" t="s">
        <v>463</v>
      </c>
      <c r="H5851" s="68" t="s">
        <v>363</v>
      </c>
      <c r="I5851" s="69">
        <v>0</v>
      </c>
      <c r="J5851" s="69">
        <v>0</v>
      </c>
      <c r="K5851" s="91"/>
      <c r="L5851" s="91"/>
    </row>
    <row r="5852" spans="2:12" x14ac:dyDescent="0.25">
      <c r="B5852" s="67" t="s">
        <v>454</v>
      </c>
      <c r="C5852" s="67" t="s">
        <v>455</v>
      </c>
      <c r="D5852" s="68" t="s">
        <v>371</v>
      </c>
      <c r="E5852" s="67" t="s">
        <v>372</v>
      </c>
      <c r="F5852" s="68" t="s">
        <v>462</v>
      </c>
      <c r="G5852" s="67" t="s">
        <v>463</v>
      </c>
      <c r="H5852" s="68" t="s">
        <v>363</v>
      </c>
      <c r="I5852" s="69">
        <v>0</v>
      </c>
      <c r="J5852" s="69">
        <v>0</v>
      </c>
      <c r="K5852" s="91"/>
      <c r="L5852" s="91"/>
    </row>
    <row r="5853" spans="2:12" x14ac:dyDescent="0.25">
      <c r="B5853" s="67" t="s">
        <v>454</v>
      </c>
      <c r="C5853" s="67" t="s">
        <v>455</v>
      </c>
      <c r="D5853" s="68" t="s">
        <v>371</v>
      </c>
      <c r="E5853" s="67" t="s">
        <v>372</v>
      </c>
      <c r="F5853" s="68" t="s">
        <v>462</v>
      </c>
      <c r="G5853" s="67" t="s">
        <v>463</v>
      </c>
      <c r="H5853" s="68" t="s">
        <v>362</v>
      </c>
      <c r="I5853" s="69">
        <v>0</v>
      </c>
      <c r="J5853" s="69">
        <v>0</v>
      </c>
      <c r="K5853" s="91"/>
      <c r="L5853" s="91"/>
    </row>
    <row r="5854" spans="2:12" x14ac:dyDescent="0.25">
      <c r="B5854" s="67" t="s">
        <v>454</v>
      </c>
      <c r="C5854" s="67" t="s">
        <v>455</v>
      </c>
      <c r="D5854" s="68" t="s">
        <v>371</v>
      </c>
      <c r="E5854" s="67" t="s">
        <v>372</v>
      </c>
      <c r="F5854" s="68" t="s">
        <v>462</v>
      </c>
      <c r="G5854" s="67" t="s">
        <v>463</v>
      </c>
      <c r="H5854" s="68" t="s">
        <v>364</v>
      </c>
      <c r="I5854" s="69">
        <v>0</v>
      </c>
      <c r="J5854" s="69">
        <v>0</v>
      </c>
      <c r="K5854" s="91"/>
      <c r="L5854" s="91"/>
    </row>
    <row r="5855" spans="2:12" x14ac:dyDescent="0.25">
      <c r="B5855" s="67" t="s">
        <v>454</v>
      </c>
      <c r="C5855" s="67" t="s">
        <v>455</v>
      </c>
      <c r="D5855" s="68" t="s">
        <v>371</v>
      </c>
      <c r="E5855" s="67" t="s">
        <v>372</v>
      </c>
      <c r="F5855" s="68" t="s">
        <v>462</v>
      </c>
      <c r="G5855" s="67" t="s">
        <v>463</v>
      </c>
      <c r="H5855" s="68" t="s">
        <v>362</v>
      </c>
      <c r="I5855" s="69">
        <v>0</v>
      </c>
      <c r="J5855" s="69">
        <v>0</v>
      </c>
      <c r="K5855" s="91"/>
      <c r="L5855" s="91"/>
    </row>
    <row r="5856" spans="2:12" x14ac:dyDescent="0.25">
      <c r="B5856" s="67" t="s">
        <v>454</v>
      </c>
      <c r="C5856" s="67" t="s">
        <v>455</v>
      </c>
      <c r="D5856" s="68" t="s">
        <v>371</v>
      </c>
      <c r="E5856" s="67" t="s">
        <v>372</v>
      </c>
      <c r="F5856" s="68" t="s">
        <v>462</v>
      </c>
      <c r="G5856" s="67" t="s">
        <v>463</v>
      </c>
      <c r="H5856" s="68" t="s">
        <v>363</v>
      </c>
      <c r="I5856" s="69">
        <v>0</v>
      </c>
      <c r="J5856" s="69">
        <v>0</v>
      </c>
      <c r="K5856" s="91"/>
      <c r="L5856" s="91"/>
    </row>
    <row r="5857" spans="2:12" x14ac:dyDescent="0.25">
      <c r="B5857" s="67" t="s">
        <v>454</v>
      </c>
      <c r="C5857" s="67" t="s">
        <v>455</v>
      </c>
      <c r="D5857" s="68" t="s">
        <v>371</v>
      </c>
      <c r="E5857" s="67" t="s">
        <v>372</v>
      </c>
      <c r="F5857" s="68" t="s">
        <v>462</v>
      </c>
      <c r="G5857" s="67" t="s">
        <v>463</v>
      </c>
      <c r="H5857" s="68" t="s">
        <v>364</v>
      </c>
      <c r="I5857" s="69">
        <v>0</v>
      </c>
      <c r="J5857" s="69">
        <v>0</v>
      </c>
      <c r="K5857" s="91"/>
      <c r="L5857" s="91"/>
    </row>
    <row r="5858" spans="2:12" x14ac:dyDescent="0.25">
      <c r="B5858" s="67" t="s">
        <v>454</v>
      </c>
      <c r="C5858" s="67" t="s">
        <v>455</v>
      </c>
      <c r="D5858" s="68" t="s">
        <v>371</v>
      </c>
      <c r="E5858" s="67" t="s">
        <v>372</v>
      </c>
      <c r="F5858" s="68" t="s">
        <v>462</v>
      </c>
      <c r="G5858" s="67" t="s">
        <v>463</v>
      </c>
      <c r="H5858" s="68" t="s">
        <v>362</v>
      </c>
      <c r="I5858" s="69">
        <v>0</v>
      </c>
      <c r="J5858" s="69">
        <v>0</v>
      </c>
      <c r="K5858" s="91"/>
      <c r="L5858" s="91"/>
    </row>
    <row r="5859" spans="2:12" x14ac:dyDescent="0.25">
      <c r="B5859" s="67" t="s">
        <v>454</v>
      </c>
      <c r="C5859" s="67" t="s">
        <v>455</v>
      </c>
      <c r="D5859" s="68" t="s">
        <v>371</v>
      </c>
      <c r="E5859" s="67" t="s">
        <v>372</v>
      </c>
      <c r="F5859" s="68" t="s">
        <v>462</v>
      </c>
      <c r="G5859" s="67" t="s">
        <v>463</v>
      </c>
      <c r="H5859" s="68" t="s">
        <v>363</v>
      </c>
      <c r="I5859" s="69">
        <v>0</v>
      </c>
      <c r="J5859" s="69">
        <v>0</v>
      </c>
      <c r="K5859" s="91"/>
      <c r="L5859" s="91"/>
    </row>
    <row r="5860" spans="2:12" x14ac:dyDescent="0.25">
      <c r="B5860" s="67" t="s">
        <v>454</v>
      </c>
      <c r="C5860" s="67" t="s">
        <v>455</v>
      </c>
      <c r="D5860" s="68" t="s">
        <v>371</v>
      </c>
      <c r="E5860" s="67" t="s">
        <v>372</v>
      </c>
      <c r="F5860" s="68" t="s">
        <v>462</v>
      </c>
      <c r="G5860" s="67" t="s">
        <v>463</v>
      </c>
      <c r="H5860" s="68" t="s">
        <v>364</v>
      </c>
      <c r="I5860" s="69">
        <v>0</v>
      </c>
      <c r="J5860" s="69">
        <v>0</v>
      </c>
      <c r="K5860" s="91"/>
      <c r="L5860" s="91"/>
    </row>
    <row r="5861" spans="2:12" x14ac:dyDescent="0.25">
      <c r="B5861" s="67" t="s">
        <v>454</v>
      </c>
      <c r="C5861" s="67" t="s">
        <v>455</v>
      </c>
      <c r="D5861" s="68" t="s">
        <v>371</v>
      </c>
      <c r="E5861" s="67" t="s">
        <v>372</v>
      </c>
      <c r="F5861" s="68" t="s">
        <v>462</v>
      </c>
      <c r="G5861" s="67" t="s">
        <v>463</v>
      </c>
      <c r="H5861" s="68" t="s">
        <v>362</v>
      </c>
      <c r="I5861" s="69">
        <v>0</v>
      </c>
      <c r="J5861" s="69">
        <v>0</v>
      </c>
      <c r="K5861" s="91"/>
      <c r="L5861" s="91"/>
    </row>
    <row r="5862" spans="2:12" x14ac:dyDescent="0.25">
      <c r="B5862" s="67" t="s">
        <v>454</v>
      </c>
      <c r="C5862" s="67" t="s">
        <v>455</v>
      </c>
      <c r="D5862" s="68" t="s">
        <v>371</v>
      </c>
      <c r="E5862" s="67" t="s">
        <v>372</v>
      </c>
      <c r="F5862" s="68" t="s">
        <v>462</v>
      </c>
      <c r="G5862" s="67" t="s">
        <v>463</v>
      </c>
      <c r="H5862" s="68" t="s">
        <v>363</v>
      </c>
      <c r="I5862" s="69">
        <v>0</v>
      </c>
      <c r="J5862" s="69">
        <v>0</v>
      </c>
      <c r="K5862" s="91"/>
      <c r="L5862" s="91"/>
    </row>
    <row r="5863" spans="2:12" x14ac:dyDescent="0.25">
      <c r="B5863" s="67" t="s">
        <v>454</v>
      </c>
      <c r="C5863" s="67" t="s">
        <v>455</v>
      </c>
      <c r="D5863" s="68" t="s">
        <v>371</v>
      </c>
      <c r="E5863" s="67" t="s">
        <v>372</v>
      </c>
      <c r="F5863" s="68" t="s">
        <v>462</v>
      </c>
      <c r="G5863" s="67" t="s">
        <v>463</v>
      </c>
      <c r="H5863" s="68" t="s">
        <v>364</v>
      </c>
      <c r="I5863" s="69">
        <v>0</v>
      </c>
      <c r="J5863" s="69">
        <v>0</v>
      </c>
      <c r="K5863" s="91"/>
      <c r="L5863" s="91"/>
    </row>
    <row r="5864" spans="2:12" x14ac:dyDescent="0.25">
      <c r="B5864" s="67" t="s">
        <v>454</v>
      </c>
      <c r="C5864" s="67" t="s">
        <v>455</v>
      </c>
      <c r="D5864" s="68" t="s">
        <v>371</v>
      </c>
      <c r="E5864" s="67" t="s">
        <v>372</v>
      </c>
      <c r="F5864" s="68" t="s">
        <v>462</v>
      </c>
      <c r="G5864" s="67" t="s">
        <v>463</v>
      </c>
      <c r="H5864" s="68" t="s">
        <v>362</v>
      </c>
      <c r="I5864" s="69">
        <v>0</v>
      </c>
      <c r="J5864" s="69">
        <v>0</v>
      </c>
      <c r="K5864" s="91"/>
      <c r="L5864" s="91"/>
    </row>
    <row r="5865" spans="2:12" x14ac:dyDescent="0.25">
      <c r="B5865" s="67" t="s">
        <v>454</v>
      </c>
      <c r="C5865" s="67" t="s">
        <v>455</v>
      </c>
      <c r="D5865" s="68" t="s">
        <v>371</v>
      </c>
      <c r="E5865" s="67" t="s">
        <v>372</v>
      </c>
      <c r="F5865" s="68" t="s">
        <v>462</v>
      </c>
      <c r="G5865" s="67" t="s">
        <v>463</v>
      </c>
      <c r="H5865" s="68" t="s">
        <v>364</v>
      </c>
      <c r="I5865" s="69">
        <v>0</v>
      </c>
      <c r="J5865" s="69">
        <v>0</v>
      </c>
      <c r="K5865" s="91"/>
      <c r="L5865" s="91"/>
    </row>
    <row r="5866" spans="2:12" x14ac:dyDescent="0.25">
      <c r="B5866" s="67" t="s">
        <v>454</v>
      </c>
      <c r="C5866" s="67" t="s">
        <v>455</v>
      </c>
      <c r="D5866" s="68" t="s">
        <v>371</v>
      </c>
      <c r="E5866" s="67" t="s">
        <v>372</v>
      </c>
      <c r="F5866" s="68" t="s">
        <v>462</v>
      </c>
      <c r="G5866" s="67" t="s">
        <v>463</v>
      </c>
      <c r="H5866" s="68" t="s">
        <v>362</v>
      </c>
      <c r="I5866" s="69">
        <v>0</v>
      </c>
      <c r="J5866" s="69">
        <v>0</v>
      </c>
      <c r="K5866" s="91"/>
      <c r="L5866" s="91"/>
    </row>
    <row r="5867" spans="2:12" x14ac:dyDescent="0.25">
      <c r="B5867" s="67" t="s">
        <v>454</v>
      </c>
      <c r="C5867" s="67" t="s">
        <v>455</v>
      </c>
      <c r="D5867" s="68" t="s">
        <v>371</v>
      </c>
      <c r="E5867" s="67" t="s">
        <v>372</v>
      </c>
      <c r="F5867" s="68" t="s">
        <v>462</v>
      </c>
      <c r="G5867" s="67" t="s">
        <v>463</v>
      </c>
      <c r="H5867" s="68" t="s">
        <v>363</v>
      </c>
      <c r="I5867" s="69">
        <v>0</v>
      </c>
      <c r="J5867" s="69">
        <v>0</v>
      </c>
      <c r="K5867" s="91"/>
      <c r="L5867" s="91"/>
    </row>
    <row r="5868" spans="2:12" x14ac:dyDescent="0.25">
      <c r="B5868" s="67" t="s">
        <v>454</v>
      </c>
      <c r="C5868" s="67" t="s">
        <v>455</v>
      </c>
      <c r="D5868" s="68" t="s">
        <v>371</v>
      </c>
      <c r="E5868" s="67" t="s">
        <v>372</v>
      </c>
      <c r="F5868" s="68" t="s">
        <v>462</v>
      </c>
      <c r="G5868" s="67" t="s">
        <v>463</v>
      </c>
      <c r="H5868" s="68" t="s">
        <v>364</v>
      </c>
      <c r="I5868" s="69">
        <v>0</v>
      </c>
      <c r="J5868" s="69">
        <v>0</v>
      </c>
      <c r="K5868" s="91"/>
      <c r="L5868" s="91"/>
    </row>
    <row r="5869" spans="2:12" x14ac:dyDescent="0.25">
      <c r="B5869" s="67" t="s">
        <v>454</v>
      </c>
      <c r="C5869" s="67" t="s">
        <v>455</v>
      </c>
      <c r="D5869" s="68" t="s">
        <v>371</v>
      </c>
      <c r="E5869" s="67" t="s">
        <v>372</v>
      </c>
      <c r="F5869" s="68" t="s">
        <v>462</v>
      </c>
      <c r="G5869" s="67" t="s">
        <v>463</v>
      </c>
      <c r="H5869" s="68" t="s">
        <v>363</v>
      </c>
      <c r="I5869" s="69">
        <v>41</v>
      </c>
      <c r="J5869" s="69">
        <v>111</v>
      </c>
      <c r="K5869" s="91"/>
      <c r="L5869" s="91"/>
    </row>
    <row r="5870" spans="2:12" x14ac:dyDescent="0.25">
      <c r="B5870" s="67" t="s">
        <v>454</v>
      </c>
      <c r="C5870" s="67" t="s">
        <v>455</v>
      </c>
      <c r="D5870" s="68" t="s">
        <v>371</v>
      </c>
      <c r="E5870" s="67" t="s">
        <v>372</v>
      </c>
      <c r="F5870" s="68" t="s">
        <v>462</v>
      </c>
      <c r="G5870" s="67" t="s">
        <v>463</v>
      </c>
      <c r="H5870" s="68" t="s">
        <v>362</v>
      </c>
      <c r="I5870" s="69">
        <v>0</v>
      </c>
      <c r="J5870" s="69">
        <v>0</v>
      </c>
      <c r="K5870" s="91"/>
      <c r="L5870" s="91"/>
    </row>
    <row r="5871" spans="2:12" x14ac:dyDescent="0.25">
      <c r="B5871" s="67" t="s">
        <v>454</v>
      </c>
      <c r="C5871" s="67" t="s">
        <v>455</v>
      </c>
      <c r="D5871" s="68" t="s">
        <v>371</v>
      </c>
      <c r="E5871" s="67" t="s">
        <v>372</v>
      </c>
      <c r="F5871" s="68" t="s">
        <v>464</v>
      </c>
      <c r="G5871" s="67" t="s">
        <v>465</v>
      </c>
      <c r="H5871" s="68" t="s">
        <v>363</v>
      </c>
      <c r="I5871" s="69">
        <v>0</v>
      </c>
      <c r="J5871" s="69">
        <v>0</v>
      </c>
      <c r="K5871" s="91"/>
      <c r="L5871" s="91"/>
    </row>
    <row r="5872" spans="2:12" x14ac:dyDescent="0.25">
      <c r="B5872" s="67" t="s">
        <v>454</v>
      </c>
      <c r="C5872" s="67" t="s">
        <v>455</v>
      </c>
      <c r="D5872" s="68" t="s">
        <v>371</v>
      </c>
      <c r="E5872" s="67" t="s">
        <v>372</v>
      </c>
      <c r="F5872" s="68" t="s">
        <v>464</v>
      </c>
      <c r="G5872" s="67" t="s">
        <v>465</v>
      </c>
      <c r="H5872" s="68" t="s">
        <v>362</v>
      </c>
      <c r="I5872" s="69">
        <v>8.92</v>
      </c>
      <c r="J5872" s="69">
        <v>8.91</v>
      </c>
      <c r="K5872" s="91"/>
      <c r="L5872" s="91"/>
    </row>
    <row r="5873" spans="2:12" x14ac:dyDescent="0.25">
      <c r="B5873" s="67" t="s">
        <v>454</v>
      </c>
      <c r="C5873" s="67" t="s">
        <v>455</v>
      </c>
      <c r="D5873" s="68" t="s">
        <v>371</v>
      </c>
      <c r="E5873" s="67" t="s">
        <v>372</v>
      </c>
      <c r="F5873" s="68" t="s">
        <v>464</v>
      </c>
      <c r="G5873" s="67" t="s">
        <v>465</v>
      </c>
      <c r="H5873" s="68" t="s">
        <v>363</v>
      </c>
      <c r="I5873" s="69">
        <v>0</v>
      </c>
      <c r="J5873" s="69">
        <v>0</v>
      </c>
      <c r="K5873" s="91"/>
      <c r="L5873" s="91"/>
    </row>
    <row r="5874" spans="2:12" x14ac:dyDescent="0.25">
      <c r="B5874" s="67" t="s">
        <v>454</v>
      </c>
      <c r="C5874" s="67" t="s">
        <v>455</v>
      </c>
      <c r="D5874" s="68" t="s">
        <v>371</v>
      </c>
      <c r="E5874" s="67" t="s">
        <v>372</v>
      </c>
      <c r="F5874" s="68" t="s">
        <v>464</v>
      </c>
      <c r="G5874" s="67" t="s">
        <v>465</v>
      </c>
      <c r="H5874" s="68" t="s">
        <v>364</v>
      </c>
      <c r="I5874" s="69">
        <v>0</v>
      </c>
      <c r="J5874" s="69">
        <v>0</v>
      </c>
      <c r="K5874" s="91"/>
      <c r="L5874" s="91"/>
    </row>
    <row r="5875" spans="2:12" x14ac:dyDescent="0.25">
      <c r="B5875" s="67" t="s">
        <v>454</v>
      </c>
      <c r="C5875" s="67" t="s">
        <v>455</v>
      </c>
      <c r="D5875" s="68" t="s">
        <v>371</v>
      </c>
      <c r="E5875" s="67" t="s">
        <v>372</v>
      </c>
      <c r="F5875" s="68" t="s">
        <v>464</v>
      </c>
      <c r="G5875" s="67" t="s">
        <v>465</v>
      </c>
      <c r="H5875" s="68" t="s">
        <v>362</v>
      </c>
      <c r="I5875" s="69">
        <v>10</v>
      </c>
      <c r="J5875" s="69">
        <v>47</v>
      </c>
      <c r="K5875" s="91"/>
      <c r="L5875" s="91"/>
    </row>
    <row r="5876" spans="2:12" x14ac:dyDescent="0.25">
      <c r="B5876" s="67" t="s">
        <v>454</v>
      </c>
      <c r="C5876" s="67" t="s">
        <v>455</v>
      </c>
      <c r="D5876" s="68" t="s">
        <v>371</v>
      </c>
      <c r="E5876" s="67" t="s">
        <v>372</v>
      </c>
      <c r="F5876" s="68" t="s">
        <v>464</v>
      </c>
      <c r="G5876" s="67" t="s">
        <v>465</v>
      </c>
      <c r="H5876" s="68" t="s">
        <v>363</v>
      </c>
      <c r="I5876" s="69">
        <v>69</v>
      </c>
      <c r="J5876" s="69">
        <v>112</v>
      </c>
      <c r="K5876" s="91"/>
      <c r="L5876" s="91"/>
    </row>
    <row r="5877" spans="2:12" x14ac:dyDescent="0.25">
      <c r="B5877" s="67" t="s">
        <v>454</v>
      </c>
      <c r="C5877" s="67" t="s">
        <v>455</v>
      </c>
      <c r="D5877" s="68" t="s">
        <v>371</v>
      </c>
      <c r="E5877" s="67" t="s">
        <v>372</v>
      </c>
      <c r="F5877" s="68" t="s">
        <v>464</v>
      </c>
      <c r="G5877" s="67" t="s">
        <v>465</v>
      </c>
      <c r="H5877" s="68" t="s">
        <v>364</v>
      </c>
      <c r="I5877" s="69">
        <v>12</v>
      </c>
      <c r="J5877" s="69">
        <v>20</v>
      </c>
      <c r="K5877" s="91"/>
      <c r="L5877" s="91"/>
    </row>
    <row r="5878" spans="2:12" x14ac:dyDescent="0.25">
      <c r="B5878" s="67" t="s">
        <v>454</v>
      </c>
      <c r="C5878" s="67" t="s">
        <v>455</v>
      </c>
      <c r="D5878" s="68" t="s">
        <v>371</v>
      </c>
      <c r="E5878" s="67" t="s">
        <v>372</v>
      </c>
      <c r="F5878" s="68" t="s">
        <v>464</v>
      </c>
      <c r="G5878" s="67" t="s">
        <v>465</v>
      </c>
      <c r="H5878" s="68" t="s">
        <v>362</v>
      </c>
      <c r="I5878" s="69">
        <v>5</v>
      </c>
      <c r="J5878" s="69">
        <v>21</v>
      </c>
      <c r="K5878" s="91"/>
      <c r="L5878" s="91"/>
    </row>
    <row r="5879" spans="2:12" x14ac:dyDescent="0.25">
      <c r="B5879" s="67" t="s">
        <v>454</v>
      </c>
      <c r="C5879" s="67" t="s">
        <v>455</v>
      </c>
      <c r="D5879" s="68" t="s">
        <v>371</v>
      </c>
      <c r="E5879" s="67" t="s">
        <v>372</v>
      </c>
      <c r="F5879" s="68" t="s">
        <v>464</v>
      </c>
      <c r="G5879" s="67" t="s">
        <v>465</v>
      </c>
      <c r="H5879" s="68" t="s">
        <v>363</v>
      </c>
      <c r="I5879" s="69">
        <v>4</v>
      </c>
      <c r="J5879" s="69">
        <v>7</v>
      </c>
      <c r="K5879" s="91"/>
      <c r="L5879" s="91"/>
    </row>
    <row r="5880" spans="2:12" x14ac:dyDescent="0.25">
      <c r="B5880" s="67" t="s">
        <v>454</v>
      </c>
      <c r="C5880" s="67" t="s">
        <v>455</v>
      </c>
      <c r="D5880" s="68" t="s">
        <v>371</v>
      </c>
      <c r="E5880" s="67" t="s">
        <v>372</v>
      </c>
      <c r="F5880" s="68" t="s">
        <v>464</v>
      </c>
      <c r="G5880" s="67" t="s">
        <v>465</v>
      </c>
      <c r="H5880" s="68" t="s">
        <v>362</v>
      </c>
      <c r="I5880" s="69">
        <v>0</v>
      </c>
      <c r="J5880" s="69">
        <v>0</v>
      </c>
      <c r="K5880" s="91"/>
      <c r="L5880" s="91"/>
    </row>
    <row r="5881" spans="2:12" x14ac:dyDescent="0.25">
      <c r="B5881" s="67" t="s">
        <v>454</v>
      </c>
      <c r="C5881" s="67" t="s">
        <v>455</v>
      </c>
      <c r="D5881" s="68" t="s">
        <v>371</v>
      </c>
      <c r="E5881" s="67" t="s">
        <v>372</v>
      </c>
      <c r="F5881" s="68" t="s">
        <v>464</v>
      </c>
      <c r="G5881" s="67" t="s">
        <v>465</v>
      </c>
      <c r="H5881" s="68" t="s">
        <v>364</v>
      </c>
      <c r="I5881" s="69">
        <v>0</v>
      </c>
      <c r="J5881" s="69">
        <v>0</v>
      </c>
      <c r="K5881" s="91"/>
      <c r="L5881" s="91"/>
    </row>
    <row r="5882" spans="2:12" x14ac:dyDescent="0.25">
      <c r="B5882" s="67" t="s">
        <v>454</v>
      </c>
      <c r="C5882" s="67" t="s">
        <v>455</v>
      </c>
      <c r="D5882" s="68" t="s">
        <v>371</v>
      </c>
      <c r="E5882" s="67" t="s">
        <v>372</v>
      </c>
      <c r="F5882" s="68" t="s">
        <v>464</v>
      </c>
      <c r="G5882" s="67" t="s">
        <v>465</v>
      </c>
      <c r="H5882" s="68" t="s">
        <v>362</v>
      </c>
      <c r="I5882" s="69">
        <v>32</v>
      </c>
      <c r="J5882" s="69">
        <v>30</v>
      </c>
      <c r="K5882" s="91"/>
      <c r="L5882" s="91"/>
    </row>
    <row r="5883" spans="2:12" x14ac:dyDescent="0.25">
      <c r="B5883" s="67" t="s">
        <v>454</v>
      </c>
      <c r="C5883" s="67" t="s">
        <v>455</v>
      </c>
      <c r="D5883" s="68" t="s">
        <v>371</v>
      </c>
      <c r="E5883" s="67" t="s">
        <v>372</v>
      </c>
      <c r="F5883" s="68" t="s">
        <v>464</v>
      </c>
      <c r="G5883" s="67" t="s">
        <v>465</v>
      </c>
      <c r="H5883" s="68" t="s">
        <v>363</v>
      </c>
      <c r="I5883" s="69">
        <v>0</v>
      </c>
      <c r="J5883" s="69">
        <v>16</v>
      </c>
      <c r="K5883" s="91"/>
      <c r="L5883" s="91"/>
    </row>
    <row r="5884" spans="2:12" x14ac:dyDescent="0.25">
      <c r="B5884" s="67" t="s">
        <v>454</v>
      </c>
      <c r="C5884" s="67" t="s">
        <v>455</v>
      </c>
      <c r="D5884" s="68" t="s">
        <v>371</v>
      </c>
      <c r="E5884" s="67" t="s">
        <v>372</v>
      </c>
      <c r="F5884" s="68" t="s">
        <v>464</v>
      </c>
      <c r="G5884" s="67" t="s">
        <v>465</v>
      </c>
      <c r="H5884" s="68" t="s">
        <v>364</v>
      </c>
      <c r="I5884" s="69">
        <v>16</v>
      </c>
      <c r="J5884" s="69">
        <v>16</v>
      </c>
      <c r="K5884" s="91"/>
      <c r="L5884" s="91"/>
    </row>
    <row r="5885" spans="2:12" x14ac:dyDescent="0.25">
      <c r="B5885" s="67" t="s">
        <v>454</v>
      </c>
      <c r="C5885" s="67" t="s">
        <v>455</v>
      </c>
      <c r="D5885" s="68" t="s">
        <v>371</v>
      </c>
      <c r="E5885" s="67" t="s">
        <v>372</v>
      </c>
      <c r="F5885" s="68" t="s">
        <v>464</v>
      </c>
      <c r="G5885" s="67" t="s">
        <v>465</v>
      </c>
      <c r="H5885" s="68" t="s">
        <v>362</v>
      </c>
      <c r="I5885" s="69">
        <v>0</v>
      </c>
      <c r="J5885" s="69">
        <v>116</v>
      </c>
      <c r="K5885" s="91"/>
      <c r="L5885" s="91"/>
    </row>
    <row r="5886" spans="2:12" x14ac:dyDescent="0.25">
      <c r="B5886" s="67" t="s">
        <v>454</v>
      </c>
      <c r="C5886" s="67" t="s">
        <v>455</v>
      </c>
      <c r="D5886" s="68" t="s">
        <v>371</v>
      </c>
      <c r="E5886" s="67" t="s">
        <v>372</v>
      </c>
      <c r="F5886" s="68" t="s">
        <v>464</v>
      </c>
      <c r="G5886" s="67" t="s">
        <v>465</v>
      </c>
      <c r="H5886" s="68" t="s">
        <v>363</v>
      </c>
      <c r="I5886" s="69">
        <v>0</v>
      </c>
      <c r="J5886" s="69">
        <v>154</v>
      </c>
      <c r="K5886" s="91"/>
      <c r="L5886" s="91"/>
    </row>
    <row r="5887" spans="2:12" x14ac:dyDescent="0.25">
      <c r="B5887" s="67" t="s">
        <v>454</v>
      </c>
      <c r="C5887" s="67" t="s">
        <v>455</v>
      </c>
      <c r="D5887" s="68" t="s">
        <v>371</v>
      </c>
      <c r="E5887" s="67" t="s">
        <v>372</v>
      </c>
      <c r="F5887" s="68" t="s">
        <v>464</v>
      </c>
      <c r="G5887" s="67" t="s">
        <v>465</v>
      </c>
      <c r="H5887" s="68" t="s">
        <v>364</v>
      </c>
      <c r="I5887" s="69">
        <v>0</v>
      </c>
      <c r="J5887" s="69">
        <v>78</v>
      </c>
      <c r="K5887" s="91"/>
      <c r="L5887" s="91"/>
    </row>
    <row r="5888" spans="2:12" x14ac:dyDescent="0.25">
      <c r="B5888" s="67" t="s">
        <v>454</v>
      </c>
      <c r="C5888" s="67" t="s">
        <v>455</v>
      </c>
      <c r="D5888" s="68" t="s">
        <v>371</v>
      </c>
      <c r="E5888" s="67" t="s">
        <v>372</v>
      </c>
      <c r="F5888" s="68" t="s">
        <v>464</v>
      </c>
      <c r="G5888" s="67" t="s">
        <v>465</v>
      </c>
      <c r="H5888" s="68" t="s">
        <v>362</v>
      </c>
      <c r="I5888" s="69">
        <v>0</v>
      </c>
      <c r="J5888" s="69">
        <v>0</v>
      </c>
      <c r="K5888" s="91"/>
      <c r="L5888" s="91"/>
    </row>
    <row r="5889" spans="2:12" x14ac:dyDescent="0.25">
      <c r="B5889" s="67" t="s">
        <v>454</v>
      </c>
      <c r="C5889" s="67" t="s">
        <v>455</v>
      </c>
      <c r="D5889" s="68" t="s">
        <v>371</v>
      </c>
      <c r="E5889" s="67" t="s">
        <v>372</v>
      </c>
      <c r="F5889" s="68" t="s">
        <v>464</v>
      </c>
      <c r="G5889" s="67" t="s">
        <v>465</v>
      </c>
      <c r="H5889" s="68" t="s">
        <v>362</v>
      </c>
      <c r="I5889" s="69">
        <v>0</v>
      </c>
      <c r="J5889" s="69">
        <v>0</v>
      </c>
      <c r="K5889" s="91"/>
      <c r="L5889" s="91"/>
    </row>
    <row r="5890" spans="2:12" x14ac:dyDescent="0.25">
      <c r="B5890" s="67" t="s">
        <v>454</v>
      </c>
      <c r="C5890" s="67" t="s">
        <v>455</v>
      </c>
      <c r="D5890" s="68" t="s">
        <v>371</v>
      </c>
      <c r="E5890" s="67" t="s">
        <v>372</v>
      </c>
      <c r="F5890" s="68" t="s">
        <v>464</v>
      </c>
      <c r="G5890" s="67" t="s">
        <v>465</v>
      </c>
      <c r="H5890" s="68" t="s">
        <v>363</v>
      </c>
      <c r="I5890" s="69">
        <v>24</v>
      </c>
      <c r="J5890" s="69">
        <v>42</v>
      </c>
      <c r="K5890" s="91"/>
      <c r="L5890" s="91"/>
    </row>
    <row r="5891" spans="2:12" x14ac:dyDescent="0.25">
      <c r="B5891" s="67" t="s">
        <v>454</v>
      </c>
      <c r="C5891" s="67" t="s">
        <v>455</v>
      </c>
      <c r="D5891" s="68" t="s">
        <v>371</v>
      </c>
      <c r="E5891" s="67" t="s">
        <v>372</v>
      </c>
      <c r="F5891" s="68" t="s">
        <v>464</v>
      </c>
      <c r="G5891" s="67" t="s">
        <v>465</v>
      </c>
      <c r="H5891" s="68" t="s">
        <v>364</v>
      </c>
      <c r="I5891" s="69">
        <v>0</v>
      </c>
      <c r="J5891" s="69">
        <v>0</v>
      </c>
      <c r="K5891" s="91"/>
      <c r="L5891" s="91"/>
    </row>
    <row r="5892" spans="2:12" x14ac:dyDescent="0.25">
      <c r="B5892" s="67" t="s">
        <v>454</v>
      </c>
      <c r="C5892" s="67" t="s">
        <v>455</v>
      </c>
      <c r="D5892" s="68" t="s">
        <v>371</v>
      </c>
      <c r="E5892" s="67" t="s">
        <v>372</v>
      </c>
      <c r="F5892" s="68" t="s">
        <v>464</v>
      </c>
      <c r="G5892" s="67" t="s">
        <v>465</v>
      </c>
      <c r="H5892" s="68" t="s">
        <v>362</v>
      </c>
      <c r="I5892" s="69">
        <v>0</v>
      </c>
      <c r="J5892" s="69">
        <v>20</v>
      </c>
      <c r="K5892" s="91"/>
      <c r="L5892" s="91"/>
    </row>
    <row r="5893" spans="2:12" x14ac:dyDescent="0.25">
      <c r="B5893" s="67" t="s">
        <v>454</v>
      </c>
      <c r="C5893" s="67" t="s">
        <v>455</v>
      </c>
      <c r="D5893" s="68" t="s">
        <v>371</v>
      </c>
      <c r="E5893" s="67" t="s">
        <v>372</v>
      </c>
      <c r="F5893" s="68" t="s">
        <v>464</v>
      </c>
      <c r="G5893" s="67" t="s">
        <v>465</v>
      </c>
      <c r="H5893" s="68" t="s">
        <v>363</v>
      </c>
      <c r="I5893" s="69">
        <v>26</v>
      </c>
      <c r="J5893" s="69">
        <v>90</v>
      </c>
      <c r="K5893" s="91"/>
      <c r="L5893" s="91"/>
    </row>
    <row r="5894" spans="2:12" x14ac:dyDescent="0.25">
      <c r="B5894" s="67" t="s">
        <v>454</v>
      </c>
      <c r="C5894" s="67" t="s">
        <v>455</v>
      </c>
      <c r="D5894" s="68" t="s">
        <v>371</v>
      </c>
      <c r="E5894" s="67" t="s">
        <v>372</v>
      </c>
      <c r="F5894" s="68" t="s">
        <v>464</v>
      </c>
      <c r="G5894" s="67" t="s">
        <v>465</v>
      </c>
      <c r="H5894" s="68" t="s">
        <v>364</v>
      </c>
      <c r="I5894" s="69">
        <v>26</v>
      </c>
      <c r="J5894" s="69">
        <v>12</v>
      </c>
      <c r="K5894" s="91"/>
      <c r="L5894" s="91"/>
    </row>
    <row r="5895" spans="2:12" x14ac:dyDescent="0.25">
      <c r="B5895" s="67" t="s">
        <v>454</v>
      </c>
      <c r="C5895" s="67" t="s">
        <v>455</v>
      </c>
      <c r="D5895" s="68" t="s">
        <v>371</v>
      </c>
      <c r="E5895" s="67" t="s">
        <v>372</v>
      </c>
      <c r="F5895" s="68" t="s">
        <v>464</v>
      </c>
      <c r="G5895" s="67" t="s">
        <v>465</v>
      </c>
      <c r="H5895" s="68" t="s">
        <v>362</v>
      </c>
      <c r="I5895" s="69">
        <v>60</v>
      </c>
      <c r="J5895" s="69">
        <v>49</v>
      </c>
      <c r="K5895" s="91"/>
      <c r="L5895" s="91"/>
    </row>
    <row r="5896" spans="2:12" x14ac:dyDescent="0.25">
      <c r="B5896" s="67" t="s">
        <v>454</v>
      </c>
      <c r="C5896" s="67" t="s">
        <v>455</v>
      </c>
      <c r="D5896" s="68" t="s">
        <v>371</v>
      </c>
      <c r="E5896" s="67" t="s">
        <v>372</v>
      </c>
      <c r="F5896" s="68" t="s">
        <v>464</v>
      </c>
      <c r="G5896" s="67" t="s">
        <v>465</v>
      </c>
      <c r="H5896" s="68" t="s">
        <v>363</v>
      </c>
      <c r="I5896" s="69">
        <v>107</v>
      </c>
      <c r="J5896" s="69">
        <v>136</v>
      </c>
      <c r="K5896" s="91"/>
      <c r="L5896" s="91"/>
    </row>
    <row r="5897" spans="2:12" x14ac:dyDescent="0.25">
      <c r="B5897" s="67" t="s">
        <v>454</v>
      </c>
      <c r="C5897" s="67" t="s">
        <v>455</v>
      </c>
      <c r="D5897" s="68" t="s">
        <v>371</v>
      </c>
      <c r="E5897" s="67" t="s">
        <v>372</v>
      </c>
      <c r="F5897" s="68" t="s">
        <v>464</v>
      </c>
      <c r="G5897" s="67" t="s">
        <v>465</v>
      </c>
      <c r="H5897" s="68" t="s">
        <v>364</v>
      </c>
      <c r="I5897" s="69">
        <v>42</v>
      </c>
      <c r="J5897" s="69">
        <v>39</v>
      </c>
      <c r="K5897" s="91"/>
      <c r="L5897" s="91"/>
    </row>
    <row r="5898" spans="2:12" x14ac:dyDescent="0.25">
      <c r="B5898" s="67" t="s">
        <v>454</v>
      </c>
      <c r="C5898" s="67" t="s">
        <v>455</v>
      </c>
      <c r="D5898" s="68" t="s">
        <v>371</v>
      </c>
      <c r="E5898" s="67" t="s">
        <v>372</v>
      </c>
      <c r="F5898" s="68" t="s">
        <v>464</v>
      </c>
      <c r="G5898" s="67" t="s">
        <v>465</v>
      </c>
      <c r="H5898" s="68" t="s">
        <v>363</v>
      </c>
      <c r="I5898" s="69">
        <v>1</v>
      </c>
      <c r="J5898" s="69">
        <v>7</v>
      </c>
      <c r="K5898" s="91"/>
      <c r="L5898" s="91"/>
    </row>
    <row r="5899" spans="2:12" x14ac:dyDescent="0.25">
      <c r="B5899" s="67" t="s">
        <v>454</v>
      </c>
      <c r="C5899" s="67" t="s">
        <v>455</v>
      </c>
      <c r="D5899" s="68" t="s">
        <v>371</v>
      </c>
      <c r="E5899" s="67" t="s">
        <v>372</v>
      </c>
      <c r="F5899" s="68" t="s">
        <v>464</v>
      </c>
      <c r="G5899" s="67" t="s">
        <v>465</v>
      </c>
      <c r="H5899" s="68" t="s">
        <v>362</v>
      </c>
      <c r="I5899" s="69">
        <v>230</v>
      </c>
      <c r="J5899" s="69">
        <v>266</v>
      </c>
      <c r="K5899" s="91"/>
      <c r="L5899" s="91"/>
    </row>
    <row r="5900" spans="2:12" x14ac:dyDescent="0.25">
      <c r="B5900" s="67" t="s">
        <v>454</v>
      </c>
      <c r="C5900" s="67" t="s">
        <v>455</v>
      </c>
      <c r="D5900" s="68" t="s">
        <v>371</v>
      </c>
      <c r="E5900" s="67" t="s">
        <v>372</v>
      </c>
      <c r="F5900" s="68" t="s">
        <v>464</v>
      </c>
      <c r="G5900" s="67" t="s">
        <v>465</v>
      </c>
      <c r="H5900" s="68" t="s">
        <v>363</v>
      </c>
      <c r="I5900" s="69">
        <v>279</v>
      </c>
      <c r="J5900" s="69">
        <v>262</v>
      </c>
      <c r="K5900" s="91"/>
      <c r="L5900" s="91"/>
    </row>
    <row r="5901" spans="2:12" x14ac:dyDescent="0.25">
      <c r="B5901" s="67" t="s">
        <v>454</v>
      </c>
      <c r="C5901" s="67" t="s">
        <v>455</v>
      </c>
      <c r="D5901" s="68" t="s">
        <v>371</v>
      </c>
      <c r="E5901" s="67" t="s">
        <v>372</v>
      </c>
      <c r="F5901" s="68" t="s">
        <v>464</v>
      </c>
      <c r="G5901" s="67" t="s">
        <v>465</v>
      </c>
      <c r="H5901" s="68" t="s">
        <v>364</v>
      </c>
      <c r="I5901" s="69">
        <v>140</v>
      </c>
      <c r="J5901" s="69">
        <v>185</v>
      </c>
      <c r="K5901" s="91"/>
      <c r="L5901" s="91"/>
    </row>
    <row r="5902" spans="2:12" x14ac:dyDescent="0.25">
      <c r="B5902" s="67" t="s">
        <v>454</v>
      </c>
      <c r="C5902" s="67" t="s">
        <v>455</v>
      </c>
      <c r="D5902" s="68" t="s">
        <v>371</v>
      </c>
      <c r="E5902" s="67" t="s">
        <v>372</v>
      </c>
      <c r="F5902" s="68" t="s">
        <v>464</v>
      </c>
      <c r="G5902" s="67" t="s">
        <v>465</v>
      </c>
      <c r="H5902" s="68" t="s">
        <v>362</v>
      </c>
      <c r="I5902" s="69">
        <v>0</v>
      </c>
      <c r="J5902" s="69">
        <v>0</v>
      </c>
      <c r="K5902" s="91"/>
      <c r="L5902" s="91"/>
    </row>
    <row r="5903" spans="2:12" x14ac:dyDescent="0.25">
      <c r="B5903" s="67" t="s">
        <v>454</v>
      </c>
      <c r="C5903" s="67" t="s">
        <v>455</v>
      </c>
      <c r="D5903" s="68" t="s">
        <v>371</v>
      </c>
      <c r="E5903" s="67" t="s">
        <v>372</v>
      </c>
      <c r="F5903" s="68" t="s">
        <v>464</v>
      </c>
      <c r="G5903" s="67" t="s">
        <v>465</v>
      </c>
      <c r="H5903" s="68" t="s">
        <v>363</v>
      </c>
      <c r="I5903" s="69">
        <v>68</v>
      </c>
      <c r="J5903" s="69">
        <v>80</v>
      </c>
      <c r="K5903" s="91"/>
      <c r="L5903" s="91"/>
    </row>
    <row r="5904" spans="2:12" x14ac:dyDescent="0.25">
      <c r="B5904" s="67" t="s">
        <v>454</v>
      </c>
      <c r="C5904" s="67" t="s">
        <v>455</v>
      </c>
      <c r="D5904" s="68" t="s">
        <v>371</v>
      </c>
      <c r="E5904" s="67" t="s">
        <v>372</v>
      </c>
      <c r="F5904" s="68" t="s">
        <v>464</v>
      </c>
      <c r="G5904" s="67" t="s">
        <v>465</v>
      </c>
      <c r="H5904" s="68" t="s">
        <v>364</v>
      </c>
      <c r="I5904" s="69">
        <v>0</v>
      </c>
      <c r="J5904" s="69">
        <v>34</v>
      </c>
      <c r="K5904" s="91"/>
      <c r="L5904" s="91"/>
    </row>
    <row r="5905" spans="2:12" x14ac:dyDescent="0.25">
      <c r="B5905" s="67" t="s">
        <v>454</v>
      </c>
      <c r="C5905" s="67" t="s">
        <v>455</v>
      </c>
      <c r="D5905" s="68" t="s">
        <v>371</v>
      </c>
      <c r="E5905" s="67" t="s">
        <v>372</v>
      </c>
      <c r="F5905" s="68" t="s">
        <v>464</v>
      </c>
      <c r="G5905" s="67" t="s">
        <v>465</v>
      </c>
      <c r="H5905" s="68" t="s">
        <v>362</v>
      </c>
      <c r="I5905" s="69">
        <v>-10</v>
      </c>
      <c r="J5905" s="69">
        <v>0</v>
      </c>
      <c r="K5905" s="91"/>
      <c r="L5905" s="91"/>
    </row>
    <row r="5906" spans="2:12" x14ac:dyDescent="0.25">
      <c r="B5906" s="67" t="s">
        <v>454</v>
      </c>
      <c r="C5906" s="67" t="s">
        <v>455</v>
      </c>
      <c r="D5906" s="68" t="s">
        <v>371</v>
      </c>
      <c r="E5906" s="67" t="s">
        <v>372</v>
      </c>
      <c r="F5906" s="68" t="s">
        <v>464</v>
      </c>
      <c r="G5906" s="67" t="s">
        <v>465</v>
      </c>
      <c r="H5906" s="68" t="s">
        <v>363</v>
      </c>
      <c r="I5906" s="69">
        <v>3</v>
      </c>
      <c r="J5906" s="69">
        <v>1</v>
      </c>
      <c r="K5906" s="91"/>
      <c r="L5906" s="91"/>
    </row>
    <row r="5907" spans="2:12" x14ac:dyDescent="0.25">
      <c r="B5907" s="67" t="s">
        <v>454</v>
      </c>
      <c r="C5907" s="67" t="s">
        <v>455</v>
      </c>
      <c r="D5907" s="68" t="s">
        <v>371</v>
      </c>
      <c r="E5907" s="67" t="s">
        <v>372</v>
      </c>
      <c r="F5907" s="68" t="s">
        <v>464</v>
      </c>
      <c r="G5907" s="67" t="s">
        <v>465</v>
      </c>
      <c r="H5907" s="68" t="s">
        <v>362</v>
      </c>
      <c r="I5907" s="69">
        <v>0</v>
      </c>
      <c r="J5907" s="69">
        <v>0</v>
      </c>
      <c r="K5907" s="91"/>
      <c r="L5907" s="91"/>
    </row>
    <row r="5908" spans="2:12" x14ac:dyDescent="0.25">
      <c r="B5908" s="67" t="s">
        <v>454</v>
      </c>
      <c r="C5908" s="67" t="s">
        <v>455</v>
      </c>
      <c r="D5908" s="68" t="s">
        <v>371</v>
      </c>
      <c r="E5908" s="67" t="s">
        <v>372</v>
      </c>
      <c r="F5908" s="68" t="s">
        <v>464</v>
      </c>
      <c r="G5908" s="67" t="s">
        <v>465</v>
      </c>
      <c r="H5908" s="68" t="s">
        <v>363</v>
      </c>
      <c r="I5908" s="69">
        <v>0</v>
      </c>
      <c r="J5908" s="69">
        <v>0</v>
      </c>
      <c r="K5908" s="91"/>
      <c r="L5908" s="91"/>
    </row>
    <row r="5909" spans="2:12" x14ac:dyDescent="0.25">
      <c r="B5909" s="67" t="s">
        <v>454</v>
      </c>
      <c r="C5909" s="67" t="s">
        <v>455</v>
      </c>
      <c r="D5909" s="68" t="s">
        <v>371</v>
      </c>
      <c r="E5909" s="67" t="s">
        <v>372</v>
      </c>
      <c r="F5909" s="68" t="s">
        <v>464</v>
      </c>
      <c r="G5909" s="67" t="s">
        <v>465</v>
      </c>
      <c r="H5909" s="68" t="s">
        <v>364</v>
      </c>
      <c r="I5909" s="69">
        <v>0</v>
      </c>
      <c r="J5909" s="69">
        <v>0</v>
      </c>
      <c r="K5909" s="91"/>
      <c r="L5909" s="91"/>
    </row>
    <row r="5910" spans="2:12" x14ac:dyDescent="0.25">
      <c r="B5910" s="67" t="s">
        <v>454</v>
      </c>
      <c r="C5910" s="67" t="s">
        <v>455</v>
      </c>
      <c r="D5910" s="68" t="s">
        <v>371</v>
      </c>
      <c r="E5910" s="67" t="s">
        <v>372</v>
      </c>
      <c r="F5910" s="68" t="s">
        <v>464</v>
      </c>
      <c r="G5910" s="67" t="s">
        <v>465</v>
      </c>
      <c r="H5910" s="68" t="s">
        <v>364</v>
      </c>
      <c r="I5910" s="69">
        <v>0</v>
      </c>
      <c r="J5910" s="69">
        <v>0</v>
      </c>
      <c r="K5910" s="91"/>
      <c r="L5910" s="91"/>
    </row>
    <row r="5911" spans="2:12" x14ac:dyDescent="0.25">
      <c r="B5911" s="67" t="s">
        <v>454</v>
      </c>
      <c r="C5911" s="67" t="s">
        <v>455</v>
      </c>
      <c r="D5911" s="68" t="s">
        <v>371</v>
      </c>
      <c r="E5911" s="67" t="s">
        <v>372</v>
      </c>
      <c r="F5911" s="68" t="s">
        <v>464</v>
      </c>
      <c r="G5911" s="67" t="s">
        <v>465</v>
      </c>
      <c r="H5911" s="68" t="s">
        <v>363</v>
      </c>
      <c r="I5911" s="69">
        <v>4</v>
      </c>
      <c r="J5911" s="69">
        <v>4</v>
      </c>
      <c r="K5911" s="91"/>
      <c r="L5911" s="91"/>
    </row>
    <row r="5912" spans="2:12" x14ac:dyDescent="0.25">
      <c r="B5912" s="67" t="s">
        <v>454</v>
      </c>
      <c r="C5912" s="67" t="s">
        <v>455</v>
      </c>
      <c r="D5912" s="68" t="s">
        <v>371</v>
      </c>
      <c r="E5912" s="67" t="s">
        <v>372</v>
      </c>
      <c r="F5912" s="68" t="s">
        <v>464</v>
      </c>
      <c r="G5912" s="67" t="s">
        <v>465</v>
      </c>
      <c r="H5912" s="68" t="s">
        <v>362</v>
      </c>
      <c r="I5912" s="69">
        <v>28</v>
      </c>
      <c r="J5912" s="69">
        <v>24</v>
      </c>
      <c r="K5912" s="91"/>
      <c r="L5912" s="91"/>
    </row>
    <row r="5913" spans="2:12" x14ac:dyDescent="0.25">
      <c r="B5913" s="67" t="s">
        <v>454</v>
      </c>
      <c r="C5913" s="67" t="s">
        <v>455</v>
      </c>
      <c r="D5913" s="68" t="s">
        <v>371</v>
      </c>
      <c r="E5913" s="67" t="s">
        <v>372</v>
      </c>
      <c r="F5913" s="68" t="s">
        <v>464</v>
      </c>
      <c r="G5913" s="67" t="s">
        <v>465</v>
      </c>
      <c r="H5913" s="68" t="s">
        <v>363</v>
      </c>
      <c r="I5913" s="69">
        <v>85</v>
      </c>
      <c r="J5913" s="69">
        <v>139</v>
      </c>
      <c r="K5913" s="91"/>
      <c r="L5913" s="91"/>
    </row>
    <row r="5914" spans="2:12" x14ac:dyDescent="0.25">
      <c r="B5914" s="67" t="s">
        <v>454</v>
      </c>
      <c r="C5914" s="67" t="s">
        <v>455</v>
      </c>
      <c r="D5914" s="68" t="s">
        <v>371</v>
      </c>
      <c r="E5914" s="67" t="s">
        <v>372</v>
      </c>
      <c r="F5914" s="68" t="s">
        <v>464</v>
      </c>
      <c r="G5914" s="67" t="s">
        <v>465</v>
      </c>
      <c r="H5914" s="68" t="s">
        <v>364</v>
      </c>
      <c r="I5914" s="69">
        <v>38</v>
      </c>
      <c r="J5914" s="69">
        <v>64</v>
      </c>
      <c r="K5914" s="91"/>
      <c r="L5914" s="91"/>
    </row>
    <row r="5915" spans="2:12" x14ac:dyDescent="0.25">
      <c r="B5915" s="67" t="s">
        <v>454</v>
      </c>
      <c r="C5915" s="67" t="s">
        <v>455</v>
      </c>
      <c r="D5915" s="68" t="s">
        <v>371</v>
      </c>
      <c r="E5915" s="67" t="s">
        <v>372</v>
      </c>
      <c r="F5915" s="68" t="s">
        <v>464</v>
      </c>
      <c r="G5915" s="67" t="s">
        <v>465</v>
      </c>
      <c r="H5915" s="68" t="s">
        <v>362</v>
      </c>
      <c r="I5915" s="69">
        <v>10</v>
      </c>
      <c r="J5915" s="69">
        <v>30</v>
      </c>
      <c r="K5915" s="91"/>
      <c r="L5915" s="91"/>
    </row>
    <row r="5916" spans="2:12" x14ac:dyDescent="0.25">
      <c r="B5916" s="67" t="s">
        <v>454</v>
      </c>
      <c r="C5916" s="67" t="s">
        <v>455</v>
      </c>
      <c r="D5916" s="68" t="s">
        <v>371</v>
      </c>
      <c r="E5916" s="67" t="s">
        <v>372</v>
      </c>
      <c r="F5916" s="68" t="s">
        <v>464</v>
      </c>
      <c r="G5916" s="67" t="s">
        <v>465</v>
      </c>
      <c r="H5916" s="68" t="s">
        <v>363</v>
      </c>
      <c r="I5916" s="69">
        <v>18</v>
      </c>
      <c r="J5916" s="69">
        <v>22</v>
      </c>
      <c r="K5916" s="91"/>
      <c r="L5916" s="91"/>
    </row>
    <row r="5917" spans="2:12" x14ac:dyDescent="0.25">
      <c r="B5917" s="67" t="s">
        <v>454</v>
      </c>
      <c r="C5917" s="67" t="s">
        <v>455</v>
      </c>
      <c r="D5917" s="68" t="s">
        <v>371</v>
      </c>
      <c r="E5917" s="67" t="s">
        <v>372</v>
      </c>
      <c r="F5917" s="68" t="s">
        <v>464</v>
      </c>
      <c r="G5917" s="67" t="s">
        <v>465</v>
      </c>
      <c r="H5917" s="68" t="s">
        <v>364</v>
      </c>
      <c r="I5917" s="69">
        <v>15</v>
      </c>
      <c r="J5917" s="69">
        <v>0</v>
      </c>
      <c r="K5917" s="91"/>
      <c r="L5917" s="91"/>
    </row>
    <row r="5918" spans="2:12" x14ac:dyDescent="0.25">
      <c r="B5918" s="67" t="s">
        <v>454</v>
      </c>
      <c r="C5918" s="67" t="s">
        <v>455</v>
      </c>
      <c r="D5918" s="68" t="s">
        <v>371</v>
      </c>
      <c r="E5918" s="67" t="s">
        <v>372</v>
      </c>
      <c r="F5918" s="68" t="s">
        <v>464</v>
      </c>
      <c r="G5918" s="67" t="s">
        <v>465</v>
      </c>
      <c r="H5918" s="68" t="s">
        <v>362</v>
      </c>
      <c r="I5918" s="69">
        <v>80</v>
      </c>
      <c r="J5918" s="69">
        <v>168</v>
      </c>
      <c r="K5918" s="91"/>
      <c r="L5918" s="91"/>
    </row>
    <row r="5919" spans="2:12" x14ac:dyDescent="0.25">
      <c r="B5919" s="67" t="s">
        <v>454</v>
      </c>
      <c r="C5919" s="67" t="s">
        <v>455</v>
      </c>
      <c r="D5919" s="68" t="s">
        <v>371</v>
      </c>
      <c r="E5919" s="67" t="s">
        <v>372</v>
      </c>
      <c r="F5919" s="68" t="s">
        <v>464</v>
      </c>
      <c r="G5919" s="67" t="s">
        <v>465</v>
      </c>
      <c r="H5919" s="68" t="s">
        <v>363</v>
      </c>
      <c r="I5919" s="69">
        <v>143</v>
      </c>
      <c r="J5919" s="69">
        <v>164</v>
      </c>
      <c r="K5919" s="91"/>
      <c r="L5919" s="91"/>
    </row>
    <row r="5920" spans="2:12" x14ac:dyDescent="0.25">
      <c r="B5920" s="67" t="s">
        <v>454</v>
      </c>
      <c r="C5920" s="67" t="s">
        <v>455</v>
      </c>
      <c r="D5920" s="68" t="s">
        <v>371</v>
      </c>
      <c r="E5920" s="67" t="s">
        <v>372</v>
      </c>
      <c r="F5920" s="68" t="s">
        <v>464</v>
      </c>
      <c r="G5920" s="67" t="s">
        <v>465</v>
      </c>
      <c r="H5920" s="68" t="s">
        <v>364</v>
      </c>
      <c r="I5920" s="69">
        <v>43</v>
      </c>
      <c r="J5920" s="69">
        <v>91</v>
      </c>
      <c r="K5920" s="91"/>
      <c r="L5920" s="91"/>
    </row>
    <row r="5921" spans="2:12" x14ac:dyDescent="0.25">
      <c r="B5921" s="67" t="s">
        <v>454</v>
      </c>
      <c r="C5921" s="67" t="s">
        <v>455</v>
      </c>
      <c r="D5921" s="68" t="s">
        <v>371</v>
      </c>
      <c r="E5921" s="67" t="s">
        <v>372</v>
      </c>
      <c r="F5921" s="68" t="s">
        <v>464</v>
      </c>
      <c r="G5921" s="67" t="s">
        <v>465</v>
      </c>
      <c r="H5921" s="68" t="s">
        <v>362</v>
      </c>
      <c r="I5921" s="69">
        <v>0</v>
      </c>
      <c r="J5921" s="69">
        <v>0</v>
      </c>
      <c r="K5921" s="91"/>
      <c r="L5921" s="91"/>
    </row>
    <row r="5922" spans="2:12" x14ac:dyDescent="0.25">
      <c r="B5922" s="67" t="s">
        <v>454</v>
      </c>
      <c r="C5922" s="67" t="s">
        <v>455</v>
      </c>
      <c r="D5922" s="68" t="s">
        <v>371</v>
      </c>
      <c r="E5922" s="67" t="s">
        <v>372</v>
      </c>
      <c r="F5922" s="68" t="s">
        <v>464</v>
      </c>
      <c r="G5922" s="67" t="s">
        <v>465</v>
      </c>
      <c r="H5922" s="68" t="s">
        <v>363</v>
      </c>
      <c r="I5922" s="69">
        <v>0</v>
      </c>
      <c r="J5922" s="69">
        <v>0</v>
      </c>
      <c r="K5922" s="91"/>
      <c r="L5922" s="91"/>
    </row>
    <row r="5923" spans="2:12" x14ac:dyDescent="0.25">
      <c r="B5923" s="67" t="s">
        <v>454</v>
      </c>
      <c r="C5923" s="67" t="s">
        <v>455</v>
      </c>
      <c r="D5923" s="68" t="s">
        <v>371</v>
      </c>
      <c r="E5923" s="67" t="s">
        <v>372</v>
      </c>
      <c r="F5923" s="68" t="s">
        <v>464</v>
      </c>
      <c r="G5923" s="67" t="s">
        <v>465</v>
      </c>
      <c r="H5923" s="68" t="s">
        <v>364</v>
      </c>
      <c r="I5923" s="69">
        <v>0</v>
      </c>
      <c r="J5923" s="69">
        <v>0</v>
      </c>
      <c r="K5923" s="91"/>
      <c r="L5923" s="91"/>
    </row>
    <row r="5924" spans="2:12" x14ac:dyDescent="0.25">
      <c r="B5924" s="67" t="s">
        <v>454</v>
      </c>
      <c r="C5924" s="67" t="s">
        <v>455</v>
      </c>
      <c r="D5924" s="68" t="s">
        <v>371</v>
      </c>
      <c r="E5924" s="67" t="s">
        <v>372</v>
      </c>
      <c r="F5924" s="68" t="s">
        <v>464</v>
      </c>
      <c r="G5924" s="67" t="s">
        <v>465</v>
      </c>
      <c r="H5924" s="68" t="s">
        <v>362</v>
      </c>
      <c r="I5924" s="69">
        <v>0</v>
      </c>
      <c r="J5924" s="69">
        <v>0</v>
      </c>
      <c r="K5924" s="91"/>
      <c r="L5924" s="91"/>
    </row>
    <row r="5925" spans="2:12" x14ac:dyDescent="0.25">
      <c r="B5925" s="67" t="s">
        <v>454</v>
      </c>
      <c r="C5925" s="67" t="s">
        <v>455</v>
      </c>
      <c r="D5925" s="68" t="s">
        <v>371</v>
      </c>
      <c r="E5925" s="67" t="s">
        <v>372</v>
      </c>
      <c r="F5925" s="68" t="s">
        <v>464</v>
      </c>
      <c r="G5925" s="67" t="s">
        <v>465</v>
      </c>
      <c r="H5925" s="68" t="s">
        <v>363</v>
      </c>
      <c r="I5925" s="69">
        <v>0</v>
      </c>
      <c r="J5925" s="69">
        <v>0</v>
      </c>
      <c r="K5925" s="91"/>
      <c r="L5925" s="91"/>
    </row>
    <row r="5926" spans="2:12" x14ac:dyDescent="0.25">
      <c r="B5926" s="67" t="s">
        <v>454</v>
      </c>
      <c r="C5926" s="67" t="s">
        <v>455</v>
      </c>
      <c r="D5926" s="68" t="s">
        <v>371</v>
      </c>
      <c r="E5926" s="67" t="s">
        <v>372</v>
      </c>
      <c r="F5926" s="68" t="s">
        <v>464</v>
      </c>
      <c r="G5926" s="67" t="s">
        <v>465</v>
      </c>
      <c r="H5926" s="68" t="s">
        <v>362</v>
      </c>
      <c r="I5926" s="69">
        <v>90</v>
      </c>
      <c r="J5926" s="69">
        <v>93</v>
      </c>
      <c r="K5926" s="91"/>
      <c r="L5926" s="91"/>
    </row>
    <row r="5927" spans="2:12" x14ac:dyDescent="0.25">
      <c r="B5927" s="67" t="s">
        <v>454</v>
      </c>
      <c r="C5927" s="67" t="s">
        <v>455</v>
      </c>
      <c r="D5927" s="68" t="s">
        <v>371</v>
      </c>
      <c r="E5927" s="67" t="s">
        <v>372</v>
      </c>
      <c r="F5927" s="68" t="s">
        <v>464</v>
      </c>
      <c r="G5927" s="67" t="s">
        <v>465</v>
      </c>
      <c r="H5927" s="68" t="s">
        <v>363</v>
      </c>
      <c r="I5927" s="69">
        <v>106</v>
      </c>
      <c r="J5927" s="69">
        <v>199</v>
      </c>
      <c r="K5927" s="91"/>
      <c r="L5927" s="91"/>
    </row>
    <row r="5928" spans="2:12" x14ac:dyDescent="0.25">
      <c r="B5928" s="67" t="s">
        <v>454</v>
      </c>
      <c r="C5928" s="67" t="s">
        <v>455</v>
      </c>
      <c r="D5928" s="68" t="s">
        <v>371</v>
      </c>
      <c r="E5928" s="67" t="s">
        <v>372</v>
      </c>
      <c r="F5928" s="68" t="s">
        <v>464</v>
      </c>
      <c r="G5928" s="67" t="s">
        <v>465</v>
      </c>
      <c r="H5928" s="68" t="s">
        <v>364</v>
      </c>
      <c r="I5928" s="69">
        <v>27</v>
      </c>
      <c r="J5928" s="69">
        <v>72</v>
      </c>
      <c r="K5928" s="91"/>
      <c r="L5928" s="91"/>
    </row>
    <row r="5929" spans="2:12" x14ac:dyDescent="0.25">
      <c r="B5929" s="67" t="s">
        <v>454</v>
      </c>
      <c r="C5929" s="67" t="s">
        <v>455</v>
      </c>
      <c r="D5929" s="68" t="s">
        <v>371</v>
      </c>
      <c r="E5929" s="67" t="s">
        <v>372</v>
      </c>
      <c r="F5929" s="68" t="s">
        <v>464</v>
      </c>
      <c r="G5929" s="67" t="s">
        <v>465</v>
      </c>
      <c r="H5929" s="68" t="s">
        <v>362</v>
      </c>
      <c r="I5929" s="69">
        <v>0</v>
      </c>
      <c r="J5929" s="69">
        <v>0</v>
      </c>
      <c r="K5929" s="91"/>
      <c r="L5929" s="91"/>
    </row>
    <row r="5930" spans="2:12" x14ac:dyDescent="0.25">
      <c r="B5930" s="67" t="s">
        <v>454</v>
      </c>
      <c r="C5930" s="67" t="s">
        <v>455</v>
      </c>
      <c r="D5930" s="68" t="s">
        <v>371</v>
      </c>
      <c r="E5930" s="67" t="s">
        <v>372</v>
      </c>
      <c r="F5930" s="68" t="s">
        <v>464</v>
      </c>
      <c r="G5930" s="67" t="s">
        <v>465</v>
      </c>
      <c r="H5930" s="68" t="s">
        <v>363</v>
      </c>
      <c r="I5930" s="69">
        <v>0</v>
      </c>
      <c r="J5930" s="69">
        <v>0</v>
      </c>
      <c r="K5930" s="91"/>
      <c r="L5930" s="91"/>
    </row>
    <row r="5931" spans="2:12" x14ac:dyDescent="0.25">
      <c r="B5931" s="67" t="s">
        <v>454</v>
      </c>
      <c r="C5931" s="67" t="s">
        <v>455</v>
      </c>
      <c r="D5931" s="68" t="s">
        <v>371</v>
      </c>
      <c r="E5931" s="67" t="s">
        <v>372</v>
      </c>
      <c r="F5931" s="68" t="s">
        <v>464</v>
      </c>
      <c r="G5931" s="67" t="s">
        <v>465</v>
      </c>
      <c r="H5931" s="68" t="s">
        <v>362</v>
      </c>
      <c r="I5931" s="69">
        <v>279</v>
      </c>
      <c r="J5931" s="69">
        <v>180</v>
      </c>
      <c r="K5931" s="91"/>
      <c r="L5931" s="91"/>
    </row>
    <row r="5932" spans="2:12" x14ac:dyDescent="0.25">
      <c r="B5932" s="67" t="s">
        <v>454</v>
      </c>
      <c r="C5932" s="67" t="s">
        <v>455</v>
      </c>
      <c r="D5932" s="68" t="s">
        <v>371</v>
      </c>
      <c r="E5932" s="67" t="s">
        <v>372</v>
      </c>
      <c r="F5932" s="68" t="s">
        <v>464</v>
      </c>
      <c r="G5932" s="67" t="s">
        <v>465</v>
      </c>
      <c r="H5932" s="68" t="s">
        <v>363</v>
      </c>
      <c r="I5932" s="69">
        <v>238</v>
      </c>
      <c r="J5932" s="69">
        <v>129</v>
      </c>
      <c r="K5932" s="91"/>
      <c r="L5932" s="91"/>
    </row>
    <row r="5933" spans="2:12" x14ac:dyDescent="0.25">
      <c r="B5933" s="67" t="s">
        <v>454</v>
      </c>
      <c r="C5933" s="67" t="s">
        <v>455</v>
      </c>
      <c r="D5933" s="68" t="s">
        <v>371</v>
      </c>
      <c r="E5933" s="67" t="s">
        <v>372</v>
      </c>
      <c r="F5933" s="68" t="s">
        <v>464</v>
      </c>
      <c r="G5933" s="67" t="s">
        <v>465</v>
      </c>
      <c r="H5933" s="68" t="s">
        <v>364</v>
      </c>
      <c r="I5933" s="69">
        <v>124</v>
      </c>
      <c r="J5933" s="69">
        <v>110</v>
      </c>
      <c r="K5933" s="91"/>
      <c r="L5933" s="91"/>
    </row>
    <row r="5934" spans="2:12" x14ac:dyDescent="0.25">
      <c r="B5934" s="67" t="s">
        <v>454</v>
      </c>
      <c r="C5934" s="67" t="s">
        <v>455</v>
      </c>
      <c r="D5934" s="68" t="s">
        <v>371</v>
      </c>
      <c r="E5934" s="67" t="s">
        <v>372</v>
      </c>
      <c r="F5934" s="68" t="s">
        <v>464</v>
      </c>
      <c r="G5934" s="67" t="s">
        <v>465</v>
      </c>
      <c r="H5934" s="68" t="s">
        <v>362</v>
      </c>
      <c r="I5934" s="69">
        <v>0</v>
      </c>
      <c r="J5934" s="69">
        <v>0</v>
      </c>
      <c r="K5934" s="91"/>
      <c r="L5934" s="91"/>
    </row>
    <row r="5935" spans="2:12" x14ac:dyDescent="0.25">
      <c r="B5935" s="67" t="s">
        <v>454</v>
      </c>
      <c r="C5935" s="67" t="s">
        <v>455</v>
      </c>
      <c r="D5935" s="68" t="s">
        <v>371</v>
      </c>
      <c r="E5935" s="67" t="s">
        <v>372</v>
      </c>
      <c r="F5935" s="68" t="s">
        <v>464</v>
      </c>
      <c r="G5935" s="67" t="s">
        <v>465</v>
      </c>
      <c r="H5935" s="68" t="s">
        <v>363</v>
      </c>
      <c r="I5935" s="69">
        <v>0</v>
      </c>
      <c r="J5935" s="69">
        <v>0</v>
      </c>
      <c r="K5935" s="91"/>
      <c r="L5935" s="91"/>
    </row>
    <row r="5936" spans="2:12" x14ac:dyDescent="0.25">
      <c r="B5936" s="67" t="s">
        <v>454</v>
      </c>
      <c r="C5936" s="67" t="s">
        <v>455</v>
      </c>
      <c r="D5936" s="68" t="s">
        <v>371</v>
      </c>
      <c r="E5936" s="67" t="s">
        <v>372</v>
      </c>
      <c r="F5936" s="68" t="s">
        <v>464</v>
      </c>
      <c r="G5936" s="67" t="s">
        <v>465</v>
      </c>
      <c r="H5936" s="68" t="s">
        <v>364</v>
      </c>
      <c r="I5936" s="69">
        <v>0</v>
      </c>
      <c r="J5936" s="69">
        <v>14</v>
      </c>
      <c r="K5936" s="91"/>
      <c r="L5936" s="91"/>
    </row>
    <row r="5937" spans="2:12" x14ac:dyDescent="0.25">
      <c r="B5937" s="67" t="s">
        <v>454</v>
      </c>
      <c r="C5937" s="67" t="s">
        <v>455</v>
      </c>
      <c r="D5937" s="68" t="s">
        <v>371</v>
      </c>
      <c r="E5937" s="67" t="s">
        <v>372</v>
      </c>
      <c r="F5937" s="68" t="s">
        <v>464</v>
      </c>
      <c r="G5937" s="67" t="s">
        <v>465</v>
      </c>
      <c r="H5937" s="68" t="s">
        <v>362</v>
      </c>
      <c r="I5937" s="69">
        <v>0</v>
      </c>
      <c r="J5937" s="69">
        <v>0</v>
      </c>
      <c r="K5937" s="91"/>
      <c r="L5937" s="91"/>
    </row>
    <row r="5938" spans="2:12" x14ac:dyDescent="0.25">
      <c r="B5938" s="67" t="s">
        <v>454</v>
      </c>
      <c r="C5938" s="67" t="s">
        <v>455</v>
      </c>
      <c r="D5938" s="68" t="s">
        <v>371</v>
      </c>
      <c r="E5938" s="67" t="s">
        <v>372</v>
      </c>
      <c r="F5938" s="68" t="s">
        <v>464</v>
      </c>
      <c r="G5938" s="67" t="s">
        <v>465</v>
      </c>
      <c r="H5938" s="68" t="s">
        <v>363</v>
      </c>
      <c r="I5938" s="69">
        <v>72</v>
      </c>
      <c r="J5938" s="69">
        <v>56</v>
      </c>
      <c r="K5938" s="91"/>
      <c r="L5938" s="91"/>
    </row>
    <row r="5939" spans="2:12" x14ac:dyDescent="0.25">
      <c r="B5939" s="67" t="s">
        <v>454</v>
      </c>
      <c r="C5939" s="67" t="s">
        <v>455</v>
      </c>
      <c r="D5939" s="68" t="s">
        <v>371</v>
      </c>
      <c r="E5939" s="67" t="s">
        <v>372</v>
      </c>
      <c r="F5939" s="68" t="s">
        <v>464</v>
      </c>
      <c r="G5939" s="67" t="s">
        <v>465</v>
      </c>
      <c r="H5939" s="68" t="s">
        <v>364</v>
      </c>
      <c r="I5939" s="69">
        <v>0</v>
      </c>
      <c r="J5939" s="69">
        <v>33</v>
      </c>
      <c r="K5939" s="91"/>
      <c r="L5939" s="91"/>
    </row>
    <row r="5940" spans="2:12" x14ac:dyDescent="0.25">
      <c r="B5940" s="67" t="s">
        <v>454</v>
      </c>
      <c r="C5940" s="67" t="s">
        <v>455</v>
      </c>
      <c r="D5940" s="68" t="s">
        <v>371</v>
      </c>
      <c r="E5940" s="67" t="s">
        <v>372</v>
      </c>
      <c r="F5940" s="68" t="s">
        <v>464</v>
      </c>
      <c r="G5940" s="67" t="s">
        <v>465</v>
      </c>
      <c r="H5940" s="68" t="s">
        <v>362</v>
      </c>
      <c r="I5940" s="69">
        <v>0</v>
      </c>
      <c r="J5940" s="69">
        <v>0</v>
      </c>
      <c r="K5940" s="91"/>
      <c r="L5940" s="91"/>
    </row>
    <row r="5941" spans="2:12" x14ac:dyDescent="0.25">
      <c r="B5941" s="67" t="s">
        <v>454</v>
      </c>
      <c r="C5941" s="67" t="s">
        <v>455</v>
      </c>
      <c r="D5941" s="68" t="s">
        <v>371</v>
      </c>
      <c r="E5941" s="67" t="s">
        <v>372</v>
      </c>
      <c r="F5941" s="68" t="s">
        <v>464</v>
      </c>
      <c r="G5941" s="67" t="s">
        <v>465</v>
      </c>
      <c r="H5941" s="68" t="s">
        <v>363</v>
      </c>
      <c r="I5941" s="69">
        <v>0</v>
      </c>
      <c r="J5941" s="69">
        <v>0</v>
      </c>
      <c r="K5941" s="91"/>
      <c r="L5941" s="91"/>
    </row>
    <row r="5942" spans="2:12" x14ac:dyDescent="0.25">
      <c r="B5942" s="67" t="s">
        <v>454</v>
      </c>
      <c r="C5942" s="67" t="s">
        <v>455</v>
      </c>
      <c r="D5942" s="68" t="s">
        <v>371</v>
      </c>
      <c r="E5942" s="67" t="s">
        <v>372</v>
      </c>
      <c r="F5942" s="68" t="s">
        <v>464</v>
      </c>
      <c r="G5942" s="67" t="s">
        <v>465</v>
      </c>
      <c r="H5942" s="68" t="s">
        <v>364</v>
      </c>
      <c r="I5942" s="69">
        <v>0</v>
      </c>
      <c r="J5942" s="69">
        <v>0</v>
      </c>
      <c r="K5942" s="91"/>
      <c r="L5942" s="91"/>
    </row>
    <row r="5943" spans="2:12" x14ac:dyDescent="0.25">
      <c r="B5943" s="67" t="s">
        <v>454</v>
      </c>
      <c r="C5943" s="67" t="s">
        <v>455</v>
      </c>
      <c r="D5943" s="68" t="s">
        <v>371</v>
      </c>
      <c r="E5943" s="67" t="s">
        <v>372</v>
      </c>
      <c r="F5943" s="68" t="s">
        <v>464</v>
      </c>
      <c r="G5943" s="67" t="s">
        <v>465</v>
      </c>
      <c r="H5943" s="68" t="s">
        <v>362</v>
      </c>
      <c r="I5943" s="69">
        <v>0</v>
      </c>
      <c r="J5943" s="69">
        <v>0</v>
      </c>
      <c r="K5943" s="91"/>
      <c r="L5943" s="91"/>
    </row>
    <row r="5944" spans="2:12" x14ac:dyDescent="0.25">
      <c r="B5944" s="67" t="s">
        <v>454</v>
      </c>
      <c r="C5944" s="67" t="s">
        <v>455</v>
      </c>
      <c r="D5944" s="68" t="s">
        <v>371</v>
      </c>
      <c r="E5944" s="67" t="s">
        <v>372</v>
      </c>
      <c r="F5944" s="68" t="s">
        <v>464</v>
      </c>
      <c r="G5944" s="67" t="s">
        <v>465</v>
      </c>
      <c r="H5944" s="68" t="s">
        <v>363</v>
      </c>
      <c r="I5944" s="69">
        <v>0</v>
      </c>
      <c r="J5944" s="69">
        <v>0</v>
      </c>
      <c r="K5944" s="91"/>
      <c r="L5944" s="91"/>
    </row>
    <row r="5945" spans="2:12" x14ac:dyDescent="0.25">
      <c r="B5945" s="67" t="s">
        <v>454</v>
      </c>
      <c r="C5945" s="67" t="s">
        <v>455</v>
      </c>
      <c r="D5945" s="68" t="s">
        <v>371</v>
      </c>
      <c r="E5945" s="67" t="s">
        <v>372</v>
      </c>
      <c r="F5945" s="68" t="s">
        <v>464</v>
      </c>
      <c r="G5945" s="67" t="s">
        <v>465</v>
      </c>
      <c r="H5945" s="68" t="s">
        <v>364</v>
      </c>
      <c r="I5945" s="69">
        <v>0</v>
      </c>
      <c r="J5945" s="69">
        <v>15</v>
      </c>
      <c r="K5945" s="91"/>
      <c r="L5945" s="91"/>
    </row>
    <row r="5946" spans="2:12" x14ac:dyDescent="0.25">
      <c r="B5946" s="67" t="s">
        <v>454</v>
      </c>
      <c r="C5946" s="67" t="s">
        <v>455</v>
      </c>
      <c r="D5946" s="68" t="s">
        <v>371</v>
      </c>
      <c r="E5946" s="67" t="s">
        <v>372</v>
      </c>
      <c r="F5946" s="68" t="s">
        <v>464</v>
      </c>
      <c r="G5946" s="67" t="s">
        <v>465</v>
      </c>
      <c r="H5946" s="68" t="s">
        <v>362</v>
      </c>
      <c r="I5946" s="69">
        <v>57</v>
      </c>
      <c r="J5946" s="69">
        <v>18</v>
      </c>
      <c r="K5946" s="91"/>
      <c r="L5946" s="91"/>
    </row>
    <row r="5947" spans="2:12" x14ac:dyDescent="0.25">
      <c r="B5947" s="67" t="s">
        <v>454</v>
      </c>
      <c r="C5947" s="67" t="s">
        <v>455</v>
      </c>
      <c r="D5947" s="68" t="s">
        <v>371</v>
      </c>
      <c r="E5947" s="67" t="s">
        <v>372</v>
      </c>
      <c r="F5947" s="68" t="s">
        <v>464</v>
      </c>
      <c r="G5947" s="67" t="s">
        <v>465</v>
      </c>
      <c r="H5947" s="68" t="s">
        <v>363</v>
      </c>
      <c r="I5947" s="69">
        <v>65</v>
      </c>
      <c r="J5947" s="69">
        <v>23</v>
      </c>
      <c r="K5947" s="91"/>
      <c r="L5947" s="91"/>
    </row>
    <row r="5948" spans="2:12" x14ac:dyDescent="0.25">
      <c r="B5948" s="67" t="s">
        <v>454</v>
      </c>
      <c r="C5948" s="67" t="s">
        <v>455</v>
      </c>
      <c r="D5948" s="68" t="s">
        <v>371</v>
      </c>
      <c r="E5948" s="67" t="s">
        <v>372</v>
      </c>
      <c r="F5948" s="68" t="s">
        <v>464</v>
      </c>
      <c r="G5948" s="67" t="s">
        <v>465</v>
      </c>
      <c r="H5948" s="68" t="s">
        <v>362</v>
      </c>
      <c r="I5948" s="69">
        <v>97</v>
      </c>
      <c r="J5948" s="69">
        <v>64</v>
      </c>
      <c r="K5948" s="91"/>
      <c r="L5948" s="91"/>
    </row>
    <row r="5949" spans="2:12" x14ac:dyDescent="0.25">
      <c r="B5949" s="67" t="s">
        <v>454</v>
      </c>
      <c r="C5949" s="67" t="s">
        <v>455</v>
      </c>
      <c r="D5949" s="68" t="s">
        <v>371</v>
      </c>
      <c r="E5949" s="67" t="s">
        <v>372</v>
      </c>
      <c r="F5949" s="68" t="s">
        <v>464</v>
      </c>
      <c r="G5949" s="67" t="s">
        <v>465</v>
      </c>
      <c r="H5949" s="68" t="s">
        <v>363</v>
      </c>
      <c r="I5949" s="69">
        <v>64</v>
      </c>
      <c r="J5949" s="69">
        <v>88</v>
      </c>
      <c r="K5949" s="91"/>
      <c r="L5949" s="91"/>
    </row>
    <row r="5950" spans="2:12" x14ac:dyDescent="0.25">
      <c r="B5950" s="67" t="s">
        <v>454</v>
      </c>
      <c r="C5950" s="67" t="s">
        <v>455</v>
      </c>
      <c r="D5950" s="68" t="s">
        <v>371</v>
      </c>
      <c r="E5950" s="67" t="s">
        <v>372</v>
      </c>
      <c r="F5950" s="68" t="s">
        <v>464</v>
      </c>
      <c r="G5950" s="67" t="s">
        <v>465</v>
      </c>
      <c r="H5950" s="68" t="s">
        <v>364</v>
      </c>
      <c r="I5950" s="69">
        <v>31</v>
      </c>
      <c r="J5950" s="69">
        <v>22</v>
      </c>
      <c r="K5950" s="91"/>
      <c r="L5950" s="91"/>
    </row>
    <row r="5951" spans="2:12" x14ac:dyDescent="0.25">
      <c r="B5951" s="67" t="s">
        <v>454</v>
      </c>
      <c r="C5951" s="67" t="s">
        <v>455</v>
      </c>
      <c r="D5951" s="68" t="s">
        <v>371</v>
      </c>
      <c r="E5951" s="67" t="s">
        <v>372</v>
      </c>
      <c r="F5951" s="68" t="s">
        <v>464</v>
      </c>
      <c r="G5951" s="67" t="s">
        <v>465</v>
      </c>
      <c r="H5951" s="68" t="s">
        <v>362</v>
      </c>
      <c r="I5951" s="69">
        <v>0</v>
      </c>
      <c r="J5951" s="69">
        <v>10</v>
      </c>
      <c r="K5951" s="91"/>
      <c r="L5951" s="91"/>
    </row>
    <row r="5952" spans="2:12" x14ac:dyDescent="0.25">
      <c r="B5952" s="67" t="s">
        <v>454</v>
      </c>
      <c r="C5952" s="67" t="s">
        <v>455</v>
      </c>
      <c r="D5952" s="68" t="s">
        <v>371</v>
      </c>
      <c r="E5952" s="67" t="s">
        <v>372</v>
      </c>
      <c r="F5952" s="68" t="s">
        <v>464</v>
      </c>
      <c r="G5952" s="67" t="s">
        <v>465</v>
      </c>
      <c r="H5952" s="68" t="s">
        <v>363</v>
      </c>
      <c r="I5952" s="69">
        <v>0</v>
      </c>
      <c r="J5952" s="69">
        <v>9</v>
      </c>
      <c r="K5952" s="91"/>
      <c r="L5952" s="91"/>
    </row>
    <row r="5953" spans="2:12" x14ac:dyDescent="0.25">
      <c r="B5953" s="67" t="s">
        <v>454</v>
      </c>
      <c r="C5953" s="67" t="s">
        <v>455</v>
      </c>
      <c r="D5953" s="68" t="s">
        <v>371</v>
      </c>
      <c r="E5953" s="67" t="s">
        <v>372</v>
      </c>
      <c r="F5953" s="68" t="s">
        <v>464</v>
      </c>
      <c r="G5953" s="67" t="s">
        <v>465</v>
      </c>
      <c r="H5953" s="68" t="s">
        <v>363</v>
      </c>
      <c r="I5953" s="69">
        <v>4</v>
      </c>
      <c r="J5953" s="69">
        <v>0</v>
      </c>
      <c r="K5953" s="91"/>
      <c r="L5953" s="91"/>
    </row>
    <row r="5954" spans="2:12" x14ac:dyDescent="0.25">
      <c r="B5954" s="67" t="s">
        <v>454</v>
      </c>
      <c r="C5954" s="67" t="s">
        <v>455</v>
      </c>
      <c r="D5954" s="68" t="s">
        <v>371</v>
      </c>
      <c r="E5954" s="67" t="s">
        <v>372</v>
      </c>
      <c r="F5954" s="68" t="s">
        <v>464</v>
      </c>
      <c r="G5954" s="67" t="s">
        <v>465</v>
      </c>
      <c r="H5954" s="68" t="s">
        <v>362</v>
      </c>
      <c r="I5954" s="69">
        <v>77</v>
      </c>
      <c r="J5954" s="69">
        <v>91</v>
      </c>
      <c r="K5954" s="91"/>
      <c r="L5954" s="91"/>
    </row>
    <row r="5955" spans="2:12" x14ac:dyDescent="0.25">
      <c r="B5955" s="67" t="s">
        <v>454</v>
      </c>
      <c r="C5955" s="67" t="s">
        <v>455</v>
      </c>
      <c r="D5955" s="68" t="s">
        <v>371</v>
      </c>
      <c r="E5955" s="67" t="s">
        <v>372</v>
      </c>
      <c r="F5955" s="68" t="s">
        <v>464</v>
      </c>
      <c r="G5955" s="67" t="s">
        <v>465</v>
      </c>
      <c r="H5955" s="68" t="s">
        <v>363</v>
      </c>
      <c r="I5955" s="69">
        <v>66</v>
      </c>
      <c r="J5955" s="69">
        <v>93</v>
      </c>
      <c r="K5955" s="91"/>
      <c r="L5955" s="91"/>
    </row>
    <row r="5956" spans="2:12" x14ac:dyDescent="0.25">
      <c r="B5956" s="67" t="s">
        <v>454</v>
      </c>
      <c r="C5956" s="67" t="s">
        <v>455</v>
      </c>
      <c r="D5956" s="68" t="s">
        <v>371</v>
      </c>
      <c r="E5956" s="67" t="s">
        <v>372</v>
      </c>
      <c r="F5956" s="68" t="s">
        <v>464</v>
      </c>
      <c r="G5956" s="67" t="s">
        <v>465</v>
      </c>
      <c r="H5956" s="68" t="s">
        <v>364</v>
      </c>
      <c r="I5956" s="69">
        <v>0</v>
      </c>
      <c r="J5956" s="69">
        <v>5</v>
      </c>
      <c r="K5956" s="91"/>
      <c r="L5956" s="91"/>
    </row>
    <row r="5957" spans="2:12" x14ac:dyDescent="0.25">
      <c r="B5957" s="67" t="s">
        <v>454</v>
      </c>
      <c r="C5957" s="67" t="s">
        <v>455</v>
      </c>
      <c r="D5957" s="68" t="s">
        <v>371</v>
      </c>
      <c r="E5957" s="67" t="s">
        <v>372</v>
      </c>
      <c r="F5957" s="68" t="s">
        <v>464</v>
      </c>
      <c r="G5957" s="67" t="s">
        <v>465</v>
      </c>
      <c r="H5957" s="68" t="s">
        <v>362</v>
      </c>
      <c r="I5957" s="69">
        <v>0</v>
      </c>
      <c r="J5957" s="69">
        <v>0</v>
      </c>
      <c r="K5957" s="91"/>
      <c r="L5957" s="91"/>
    </row>
    <row r="5958" spans="2:12" x14ac:dyDescent="0.25">
      <c r="B5958" s="67" t="s">
        <v>454</v>
      </c>
      <c r="C5958" s="67" t="s">
        <v>455</v>
      </c>
      <c r="D5958" s="68" t="s">
        <v>371</v>
      </c>
      <c r="E5958" s="67" t="s">
        <v>372</v>
      </c>
      <c r="F5958" s="68" t="s">
        <v>464</v>
      </c>
      <c r="G5958" s="67" t="s">
        <v>465</v>
      </c>
      <c r="H5958" s="68" t="s">
        <v>362</v>
      </c>
      <c r="I5958" s="69">
        <v>0</v>
      </c>
      <c r="J5958" s="69">
        <v>0</v>
      </c>
      <c r="K5958" s="91"/>
      <c r="L5958" s="91"/>
    </row>
    <row r="5959" spans="2:12" x14ac:dyDescent="0.25">
      <c r="B5959" s="67" t="s">
        <v>454</v>
      </c>
      <c r="C5959" s="67" t="s">
        <v>455</v>
      </c>
      <c r="D5959" s="68" t="s">
        <v>371</v>
      </c>
      <c r="E5959" s="67" t="s">
        <v>372</v>
      </c>
      <c r="F5959" s="68" t="s">
        <v>464</v>
      </c>
      <c r="G5959" s="67" t="s">
        <v>465</v>
      </c>
      <c r="H5959" s="68" t="s">
        <v>363</v>
      </c>
      <c r="I5959" s="69">
        <v>0</v>
      </c>
      <c r="J5959" s="69">
        <v>0</v>
      </c>
      <c r="K5959" s="91"/>
      <c r="L5959" s="91"/>
    </row>
    <row r="5960" spans="2:12" x14ac:dyDescent="0.25">
      <c r="B5960" s="67" t="s">
        <v>454</v>
      </c>
      <c r="C5960" s="67" t="s">
        <v>455</v>
      </c>
      <c r="D5960" s="68" t="s">
        <v>371</v>
      </c>
      <c r="E5960" s="67" t="s">
        <v>372</v>
      </c>
      <c r="F5960" s="68" t="s">
        <v>464</v>
      </c>
      <c r="G5960" s="67" t="s">
        <v>465</v>
      </c>
      <c r="H5960" s="68" t="s">
        <v>364</v>
      </c>
      <c r="I5960" s="69">
        <v>0</v>
      </c>
      <c r="J5960" s="69">
        <v>20</v>
      </c>
      <c r="K5960" s="91"/>
      <c r="L5960" s="91"/>
    </row>
    <row r="5961" spans="2:12" x14ac:dyDescent="0.25">
      <c r="B5961" s="67" t="s">
        <v>454</v>
      </c>
      <c r="C5961" s="67" t="s">
        <v>455</v>
      </c>
      <c r="D5961" s="68" t="s">
        <v>371</v>
      </c>
      <c r="E5961" s="67" t="s">
        <v>372</v>
      </c>
      <c r="F5961" s="68" t="s">
        <v>464</v>
      </c>
      <c r="G5961" s="67" t="s">
        <v>465</v>
      </c>
      <c r="H5961" s="68" t="s">
        <v>362</v>
      </c>
      <c r="I5961" s="69">
        <v>6</v>
      </c>
      <c r="J5961" s="69">
        <v>11</v>
      </c>
      <c r="K5961" s="91"/>
      <c r="L5961" s="91"/>
    </row>
    <row r="5962" spans="2:12" x14ac:dyDescent="0.25">
      <c r="B5962" s="67" t="s">
        <v>454</v>
      </c>
      <c r="C5962" s="67" t="s">
        <v>455</v>
      </c>
      <c r="D5962" s="68" t="s">
        <v>371</v>
      </c>
      <c r="E5962" s="67" t="s">
        <v>372</v>
      </c>
      <c r="F5962" s="68" t="s">
        <v>464</v>
      </c>
      <c r="G5962" s="67" t="s">
        <v>465</v>
      </c>
      <c r="H5962" s="68" t="s">
        <v>363</v>
      </c>
      <c r="I5962" s="69">
        <v>6</v>
      </c>
      <c r="J5962" s="69">
        <v>6</v>
      </c>
      <c r="K5962" s="91"/>
      <c r="L5962" s="91"/>
    </row>
    <row r="5963" spans="2:12" x14ac:dyDescent="0.25">
      <c r="B5963" s="67" t="s">
        <v>454</v>
      </c>
      <c r="C5963" s="67" t="s">
        <v>455</v>
      </c>
      <c r="D5963" s="68" t="s">
        <v>371</v>
      </c>
      <c r="E5963" s="67" t="s">
        <v>372</v>
      </c>
      <c r="F5963" s="68" t="s">
        <v>464</v>
      </c>
      <c r="G5963" s="67" t="s">
        <v>465</v>
      </c>
      <c r="H5963" s="68" t="s">
        <v>362</v>
      </c>
      <c r="I5963" s="69">
        <v>10</v>
      </c>
      <c r="J5963" s="69">
        <v>0</v>
      </c>
      <c r="K5963" s="91"/>
      <c r="L5963" s="91"/>
    </row>
    <row r="5964" spans="2:12" x14ac:dyDescent="0.25">
      <c r="B5964" s="67" t="s">
        <v>454</v>
      </c>
      <c r="C5964" s="67" t="s">
        <v>455</v>
      </c>
      <c r="D5964" s="68" t="s">
        <v>371</v>
      </c>
      <c r="E5964" s="67" t="s">
        <v>372</v>
      </c>
      <c r="F5964" s="68" t="s">
        <v>464</v>
      </c>
      <c r="G5964" s="67" t="s">
        <v>465</v>
      </c>
      <c r="H5964" s="68" t="s">
        <v>362</v>
      </c>
      <c r="I5964" s="69">
        <v>0</v>
      </c>
      <c r="J5964" s="69">
        <v>0</v>
      </c>
      <c r="K5964" s="91"/>
      <c r="L5964" s="91"/>
    </row>
    <row r="5965" spans="2:12" x14ac:dyDescent="0.25">
      <c r="B5965" s="67" t="s">
        <v>454</v>
      </c>
      <c r="C5965" s="67" t="s">
        <v>455</v>
      </c>
      <c r="D5965" s="68" t="s">
        <v>371</v>
      </c>
      <c r="E5965" s="67" t="s">
        <v>372</v>
      </c>
      <c r="F5965" s="68" t="s">
        <v>464</v>
      </c>
      <c r="G5965" s="67" t="s">
        <v>465</v>
      </c>
      <c r="H5965" s="68" t="s">
        <v>363</v>
      </c>
      <c r="I5965" s="69">
        <v>0</v>
      </c>
      <c r="J5965" s="69">
        <v>0</v>
      </c>
      <c r="K5965" s="91"/>
      <c r="L5965" s="91"/>
    </row>
    <row r="5966" spans="2:12" x14ac:dyDescent="0.25">
      <c r="B5966" s="67" t="s">
        <v>454</v>
      </c>
      <c r="C5966" s="67" t="s">
        <v>455</v>
      </c>
      <c r="D5966" s="68" t="s">
        <v>371</v>
      </c>
      <c r="E5966" s="67" t="s">
        <v>372</v>
      </c>
      <c r="F5966" s="68" t="s">
        <v>464</v>
      </c>
      <c r="G5966" s="67" t="s">
        <v>465</v>
      </c>
      <c r="H5966" s="68" t="s">
        <v>364</v>
      </c>
      <c r="I5966" s="69">
        <v>0</v>
      </c>
      <c r="J5966" s="69">
        <v>0</v>
      </c>
      <c r="K5966" s="91"/>
      <c r="L5966" s="91"/>
    </row>
    <row r="5967" spans="2:12" x14ac:dyDescent="0.25">
      <c r="B5967" s="67" t="s">
        <v>454</v>
      </c>
      <c r="C5967" s="67" t="s">
        <v>455</v>
      </c>
      <c r="D5967" s="68" t="s">
        <v>371</v>
      </c>
      <c r="E5967" s="67" t="s">
        <v>372</v>
      </c>
      <c r="F5967" s="68" t="s">
        <v>464</v>
      </c>
      <c r="G5967" s="67" t="s">
        <v>465</v>
      </c>
      <c r="H5967" s="68" t="s">
        <v>362</v>
      </c>
      <c r="I5967" s="69">
        <v>144</v>
      </c>
      <c r="J5967" s="69">
        <v>117</v>
      </c>
      <c r="K5967" s="91"/>
      <c r="L5967" s="91"/>
    </row>
    <row r="5968" spans="2:12" x14ac:dyDescent="0.25">
      <c r="B5968" s="67" t="s">
        <v>454</v>
      </c>
      <c r="C5968" s="67" t="s">
        <v>455</v>
      </c>
      <c r="D5968" s="68" t="s">
        <v>371</v>
      </c>
      <c r="E5968" s="67" t="s">
        <v>372</v>
      </c>
      <c r="F5968" s="68" t="s">
        <v>464</v>
      </c>
      <c r="G5968" s="67" t="s">
        <v>465</v>
      </c>
      <c r="H5968" s="68" t="s">
        <v>363</v>
      </c>
      <c r="I5968" s="69">
        <v>156</v>
      </c>
      <c r="J5968" s="69">
        <v>234</v>
      </c>
      <c r="K5968" s="91"/>
      <c r="L5968" s="91"/>
    </row>
    <row r="5969" spans="2:12" x14ac:dyDescent="0.25">
      <c r="B5969" s="67" t="s">
        <v>454</v>
      </c>
      <c r="C5969" s="67" t="s">
        <v>455</v>
      </c>
      <c r="D5969" s="68" t="s">
        <v>371</v>
      </c>
      <c r="E5969" s="67" t="s">
        <v>372</v>
      </c>
      <c r="F5969" s="68" t="s">
        <v>464</v>
      </c>
      <c r="G5969" s="67" t="s">
        <v>465</v>
      </c>
      <c r="H5969" s="68" t="s">
        <v>364</v>
      </c>
      <c r="I5969" s="69">
        <v>55</v>
      </c>
      <c r="J5969" s="69">
        <v>54</v>
      </c>
      <c r="K5969" s="91"/>
      <c r="L5969" s="91"/>
    </row>
    <row r="5970" spans="2:12" x14ac:dyDescent="0.25">
      <c r="B5970" s="67" t="s">
        <v>454</v>
      </c>
      <c r="C5970" s="67" t="s">
        <v>455</v>
      </c>
      <c r="D5970" s="68" t="s">
        <v>371</v>
      </c>
      <c r="E5970" s="67" t="s">
        <v>372</v>
      </c>
      <c r="F5970" s="68" t="s">
        <v>464</v>
      </c>
      <c r="G5970" s="67" t="s">
        <v>465</v>
      </c>
      <c r="H5970" s="68" t="s">
        <v>362</v>
      </c>
      <c r="I5970" s="69">
        <v>23</v>
      </c>
      <c r="J5970" s="69">
        <v>63</v>
      </c>
      <c r="K5970" s="91"/>
      <c r="L5970" s="91"/>
    </row>
    <row r="5971" spans="2:12" x14ac:dyDescent="0.25">
      <c r="B5971" s="67" t="s">
        <v>454</v>
      </c>
      <c r="C5971" s="67" t="s">
        <v>455</v>
      </c>
      <c r="D5971" s="68" t="s">
        <v>371</v>
      </c>
      <c r="E5971" s="67" t="s">
        <v>372</v>
      </c>
      <c r="F5971" s="68" t="s">
        <v>464</v>
      </c>
      <c r="G5971" s="67" t="s">
        <v>465</v>
      </c>
      <c r="H5971" s="68" t="s">
        <v>363</v>
      </c>
      <c r="I5971" s="69">
        <v>62</v>
      </c>
      <c r="J5971" s="69">
        <v>165</v>
      </c>
      <c r="K5971" s="91"/>
      <c r="L5971" s="91"/>
    </row>
    <row r="5972" spans="2:12" x14ac:dyDescent="0.25">
      <c r="B5972" s="67" t="s">
        <v>454</v>
      </c>
      <c r="C5972" s="67" t="s">
        <v>455</v>
      </c>
      <c r="D5972" s="68" t="s">
        <v>371</v>
      </c>
      <c r="E5972" s="67" t="s">
        <v>372</v>
      </c>
      <c r="F5972" s="68" t="s">
        <v>464</v>
      </c>
      <c r="G5972" s="67" t="s">
        <v>465</v>
      </c>
      <c r="H5972" s="68" t="s">
        <v>364</v>
      </c>
      <c r="I5972" s="69">
        <v>0</v>
      </c>
      <c r="J5972" s="69">
        <v>0</v>
      </c>
      <c r="K5972" s="91"/>
      <c r="L5972" s="91"/>
    </row>
    <row r="5973" spans="2:12" x14ac:dyDescent="0.25">
      <c r="B5973" s="67" t="s">
        <v>454</v>
      </c>
      <c r="C5973" s="67" t="s">
        <v>455</v>
      </c>
      <c r="D5973" s="68" t="s">
        <v>371</v>
      </c>
      <c r="E5973" s="67" t="s">
        <v>372</v>
      </c>
      <c r="F5973" s="68" t="s">
        <v>464</v>
      </c>
      <c r="G5973" s="67" t="s">
        <v>465</v>
      </c>
      <c r="H5973" s="68" t="s">
        <v>362</v>
      </c>
      <c r="I5973" s="69">
        <v>0.309</v>
      </c>
      <c r="J5973" s="69">
        <v>0.20599999999999999</v>
      </c>
      <c r="K5973" s="91"/>
      <c r="L5973" s="91"/>
    </row>
    <row r="5974" spans="2:12" x14ac:dyDescent="0.25">
      <c r="B5974" s="67" t="s">
        <v>454</v>
      </c>
      <c r="C5974" s="67" t="s">
        <v>455</v>
      </c>
      <c r="D5974" s="68" t="s">
        <v>371</v>
      </c>
      <c r="E5974" s="67" t="s">
        <v>372</v>
      </c>
      <c r="F5974" s="68" t="s">
        <v>464</v>
      </c>
      <c r="G5974" s="67" t="s">
        <v>465</v>
      </c>
      <c r="H5974" s="68" t="s">
        <v>363</v>
      </c>
      <c r="I5974" s="69">
        <v>0.39140000000000003</v>
      </c>
      <c r="J5974" s="69">
        <v>0.55620000000000003</v>
      </c>
      <c r="K5974" s="91"/>
      <c r="L5974" s="91"/>
    </row>
    <row r="5975" spans="2:12" x14ac:dyDescent="0.25">
      <c r="B5975" s="67" t="s">
        <v>454</v>
      </c>
      <c r="C5975" s="67" t="s">
        <v>455</v>
      </c>
      <c r="D5975" s="68" t="s">
        <v>371</v>
      </c>
      <c r="E5975" s="67" t="s">
        <v>372</v>
      </c>
      <c r="F5975" s="68" t="s">
        <v>464</v>
      </c>
      <c r="G5975" s="67" t="s">
        <v>465</v>
      </c>
      <c r="H5975" s="68" t="s">
        <v>364</v>
      </c>
      <c r="I5975" s="69">
        <v>0.45319999999999999</v>
      </c>
      <c r="J5975" s="69">
        <v>0.28839999999999999</v>
      </c>
      <c r="K5975" s="91"/>
      <c r="L5975" s="91"/>
    </row>
    <row r="5976" spans="2:12" x14ac:dyDescent="0.25">
      <c r="B5976" s="67" t="s">
        <v>454</v>
      </c>
      <c r="C5976" s="67" t="s">
        <v>455</v>
      </c>
      <c r="D5976" s="68" t="s">
        <v>371</v>
      </c>
      <c r="E5976" s="67" t="s">
        <v>372</v>
      </c>
      <c r="F5976" s="68" t="s">
        <v>464</v>
      </c>
      <c r="G5976" s="67" t="s">
        <v>465</v>
      </c>
      <c r="H5976" s="68" t="s">
        <v>362</v>
      </c>
      <c r="I5976" s="69">
        <v>0</v>
      </c>
      <c r="J5976" s="69">
        <v>0</v>
      </c>
      <c r="K5976" s="91"/>
      <c r="L5976" s="91"/>
    </row>
    <row r="5977" spans="2:12" x14ac:dyDescent="0.25">
      <c r="B5977" s="67" t="s">
        <v>454</v>
      </c>
      <c r="C5977" s="67" t="s">
        <v>455</v>
      </c>
      <c r="D5977" s="68" t="s">
        <v>371</v>
      </c>
      <c r="E5977" s="67" t="s">
        <v>372</v>
      </c>
      <c r="F5977" s="68" t="s">
        <v>464</v>
      </c>
      <c r="G5977" s="67" t="s">
        <v>465</v>
      </c>
      <c r="H5977" s="68" t="s">
        <v>363</v>
      </c>
      <c r="I5977" s="69">
        <v>120</v>
      </c>
      <c r="J5977" s="69">
        <v>48</v>
      </c>
      <c r="K5977" s="91"/>
      <c r="L5977" s="91"/>
    </row>
    <row r="5978" spans="2:12" x14ac:dyDescent="0.25">
      <c r="B5978" s="67" t="s">
        <v>454</v>
      </c>
      <c r="C5978" s="67" t="s">
        <v>455</v>
      </c>
      <c r="D5978" s="68" t="s">
        <v>371</v>
      </c>
      <c r="E5978" s="67" t="s">
        <v>372</v>
      </c>
      <c r="F5978" s="68" t="s">
        <v>464</v>
      </c>
      <c r="G5978" s="67" t="s">
        <v>465</v>
      </c>
      <c r="H5978" s="68" t="s">
        <v>364</v>
      </c>
      <c r="I5978" s="69">
        <v>23</v>
      </c>
      <c r="J5978" s="69">
        <v>40</v>
      </c>
      <c r="K5978" s="91"/>
      <c r="L5978" s="91"/>
    </row>
    <row r="5979" spans="2:12" x14ac:dyDescent="0.25">
      <c r="B5979" s="67" t="s">
        <v>454</v>
      </c>
      <c r="C5979" s="67" t="s">
        <v>455</v>
      </c>
      <c r="D5979" s="68" t="s">
        <v>371</v>
      </c>
      <c r="E5979" s="67" t="s">
        <v>372</v>
      </c>
      <c r="F5979" s="68" t="s">
        <v>464</v>
      </c>
      <c r="G5979" s="67" t="s">
        <v>465</v>
      </c>
      <c r="H5979" s="68" t="s">
        <v>362</v>
      </c>
      <c r="I5979" s="69">
        <v>173</v>
      </c>
      <c r="J5979" s="69">
        <v>180</v>
      </c>
      <c r="K5979" s="91"/>
      <c r="L5979" s="91"/>
    </row>
    <row r="5980" spans="2:12" x14ac:dyDescent="0.25">
      <c r="B5980" s="67" t="s">
        <v>454</v>
      </c>
      <c r="C5980" s="67" t="s">
        <v>455</v>
      </c>
      <c r="D5980" s="68" t="s">
        <v>371</v>
      </c>
      <c r="E5980" s="67" t="s">
        <v>372</v>
      </c>
      <c r="F5980" s="68" t="s">
        <v>464</v>
      </c>
      <c r="G5980" s="67" t="s">
        <v>465</v>
      </c>
      <c r="H5980" s="68" t="s">
        <v>363</v>
      </c>
      <c r="I5980" s="69">
        <v>1122</v>
      </c>
      <c r="J5980" s="69">
        <v>1518</v>
      </c>
      <c r="K5980" s="91"/>
      <c r="L5980" s="91"/>
    </row>
    <row r="5981" spans="2:12" x14ac:dyDescent="0.25">
      <c r="B5981" s="67" t="s">
        <v>454</v>
      </c>
      <c r="C5981" s="67" t="s">
        <v>455</v>
      </c>
      <c r="D5981" s="68" t="s">
        <v>371</v>
      </c>
      <c r="E5981" s="67" t="s">
        <v>372</v>
      </c>
      <c r="F5981" s="68" t="s">
        <v>464</v>
      </c>
      <c r="G5981" s="67" t="s">
        <v>465</v>
      </c>
      <c r="H5981" s="68" t="s">
        <v>364</v>
      </c>
      <c r="I5981" s="69">
        <v>186</v>
      </c>
      <c r="J5981" s="69">
        <v>218</v>
      </c>
      <c r="K5981" s="91"/>
      <c r="L5981" s="91"/>
    </row>
    <row r="5982" spans="2:12" x14ac:dyDescent="0.25">
      <c r="B5982" s="67" t="s">
        <v>454</v>
      </c>
      <c r="C5982" s="67" t="s">
        <v>455</v>
      </c>
      <c r="D5982" s="68" t="s">
        <v>371</v>
      </c>
      <c r="E5982" s="67" t="s">
        <v>372</v>
      </c>
      <c r="F5982" s="68" t="s">
        <v>464</v>
      </c>
      <c r="G5982" s="67" t="s">
        <v>465</v>
      </c>
      <c r="H5982" s="68" t="s">
        <v>362</v>
      </c>
      <c r="I5982" s="69">
        <v>53</v>
      </c>
      <c r="J5982" s="69">
        <v>137</v>
      </c>
      <c r="K5982" s="91"/>
      <c r="L5982" s="91"/>
    </row>
    <row r="5983" spans="2:12" x14ac:dyDescent="0.25">
      <c r="B5983" s="67" t="s">
        <v>454</v>
      </c>
      <c r="C5983" s="67" t="s">
        <v>455</v>
      </c>
      <c r="D5983" s="68" t="s">
        <v>371</v>
      </c>
      <c r="E5983" s="67" t="s">
        <v>372</v>
      </c>
      <c r="F5983" s="68" t="s">
        <v>464</v>
      </c>
      <c r="G5983" s="67" t="s">
        <v>465</v>
      </c>
      <c r="H5983" s="68" t="s">
        <v>363</v>
      </c>
      <c r="I5983" s="69">
        <v>208</v>
      </c>
      <c r="J5983" s="69">
        <v>188</v>
      </c>
      <c r="K5983" s="91"/>
      <c r="L5983" s="91"/>
    </row>
    <row r="5984" spans="2:12" x14ac:dyDescent="0.25">
      <c r="B5984" s="67" t="s">
        <v>454</v>
      </c>
      <c r="C5984" s="67" t="s">
        <v>455</v>
      </c>
      <c r="D5984" s="68" t="s">
        <v>371</v>
      </c>
      <c r="E5984" s="67" t="s">
        <v>372</v>
      </c>
      <c r="F5984" s="68" t="s">
        <v>464</v>
      </c>
      <c r="G5984" s="67" t="s">
        <v>465</v>
      </c>
      <c r="H5984" s="68" t="s">
        <v>364</v>
      </c>
      <c r="I5984" s="69">
        <v>0</v>
      </c>
      <c r="J5984" s="69">
        <v>0</v>
      </c>
      <c r="K5984" s="91"/>
      <c r="L5984" s="91"/>
    </row>
    <row r="5985" spans="2:12" x14ac:dyDescent="0.25">
      <c r="B5985" s="67" t="s">
        <v>454</v>
      </c>
      <c r="C5985" s="67" t="s">
        <v>455</v>
      </c>
      <c r="D5985" s="68" t="s">
        <v>371</v>
      </c>
      <c r="E5985" s="67" t="s">
        <v>372</v>
      </c>
      <c r="F5985" s="68" t="s">
        <v>464</v>
      </c>
      <c r="G5985" s="67" t="s">
        <v>465</v>
      </c>
      <c r="H5985" s="68" t="s">
        <v>363</v>
      </c>
      <c r="I5985" s="69">
        <v>5</v>
      </c>
      <c r="J5985" s="69">
        <v>0</v>
      </c>
      <c r="K5985" s="91"/>
      <c r="L5985" s="91"/>
    </row>
    <row r="5986" spans="2:12" x14ac:dyDescent="0.25">
      <c r="B5986" s="67" t="s">
        <v>454</v>
      </c>
      <c r="C5986" s="67" t="s">
        <v>455</v>
      </c>
      <c r="D5986" s="68" t="s">
        <v>371</v>
      </c>
      <c r="E5986" s="67" t="s">
        <v>372</v>
      </c>
      <c r="F5986" s="68" t="s">
        <v>464</v>
      </c>
      <c r="G5986" s="67" t="s">
        <v>465</v>
      </c>
      <c r="H5986" s="68" t="s">
        <v>362</v>
      </c>
      <c r="I5986" s="69">
        <v>0</v>
      </c>
      <c r="J5986" s="69">
        <v>0</v>
      </c>
      <c r="K5986" s="91"/>
      <c r="L5986" s="91"/>
    </row>
    <row r="5987" spans="2:12" x14ac:dyDescent="0.25">
      <c r="B5987" s="67" t="s">
        <v>454</v>
      </c>
      <c r="C5987" s="67" t="s">
        <v>455</v>
      </c>
      <c r="D5987" s="68" t="s">
        <v>371</v>
      </c>
      <c r="E5987" s="67" t="s">
        <v>372</v>
      </c>
      <c r="F5987" s="68" t="s">
        <v>464</v>
      </c>
      <c r="G5987" s="67" t="s">
        <v>465</v>
      </c>
      <c r="H5987" s="68" t="s">
        <v>363</v>
      </c>
      <c r="I5987" s="69">
        <v>34.365200000000002</v>
      </c>
      <c r="J5987" s="69">
        <v>8.09</v>
      </c>
      <c r="K5987" s="91"/>
      <c r="L5987" s="91"/>
    </row>
    <row r="5988" spans="2:12" x14ac:dyDescent="0.25">
      <c r="B5988" s="67" t="s">
        <v>454</v>
      </c>
      <c r="C5988" s="67" t="s">
        <v>455</v>
      </c>
      <c r="D5988" s="68" t="s">
        <v>371</v>
      </c>
      <c r="E5988" s="67" t="s">
        <v>372</v>
      </c>
      <c r="F5988" s="68" t="s">
        <v>464</v>
      </c>
      <c r="G5988" s="67" t="s">
        <v>465</v>
      </c>
      <c r="H5988" s="68" t="s">
        <v>364</v>
      </c>
      <c r="I5988" s="69">
        <v>56.5274</v>
      </c>
      <c r="J5988" s="69">
        <v>0</v>
      </c>
      <c r="K5988" s="91"/>
      <c r="L5988" s="91"/>
    </row>
    <row r="5989" spans="2:12" x14ac:dyDescent="0.25">
      <c r="B5989" s="67" t="s">
        <v>454</v>
      </c>
      <c r="C5989" s="67" t="s">
        <v>455</v>
      </c>
      <c r="D5989" s="68" t="s">
        <v>371</v>
      </c>
      <c r="E5989" s="67" t="s">
        <v>372</v>
      </c>
      <c r="F5989" s="68" t="s">
        <v>464</v>
      </c>
      <c r="G5989" s="67" t="s">
        <v>465</v>
      </c>
      <c r="H5989" s="68" t="s">
        <v>362</v>
      </c>
      <c r="I5989" s="69">
        <v>70</v>
      </c>
      <c r="J5989" s="69">
        <v>73</v>
      </c>
      <c r="K5989" s="91"/>
      <c r="L5989" s="91"/>
    </row>
    <row r="5990" spans="2:12" x14ac:dyDescent="0.25">
      <c r="B5990" s="67" t="s">
        <v>454</v>
      </c>
      <c r="C5990" s="67" t="s">
        <v>455</v>
      </c>
      <c r="D5990" s="68" t="s">
        <v>371</v>
      </c>
      <c r="E5990" s="67" t="s">
        <v>372</v>
      </c>
      <c r="F5990" s="68" t="s">
        <v>464</v>
      </c>
      <c r="G5990" s="67" t="s">
        <v>465</v>
      </c>
      <c r="H5990" s="68" t="s">
        <v>363</v>
      </c>
      <c r="I5990" s="69">
        <v>191</v>
      </c>
      <c r="J5990" s="69">
        <v>235</v>
      </c>
      <c r="K5990" s="91"/>
      <c r="L5990" s="91"/>
    </row>
    <row r="5991" spans="2:12" x14ac:dyDescent="0.25">
      <c r="B5991" s="67" t="s">
        <v>454</v>
      </c>
      <c r="C5991" s="67" t="s">
        <v>455</v>
      </c>
      <c r="D5991" s="68" t="s">
        <v>371</v>
      </c>
      <c r="E5991" s="67" t="s">
        <v>372</v>
      </c>
      <c r="F5991" s="68" t="s">
        <v>464</v>
      </c>
      <c r="G5991" s="67" t="s">
        <v>465</v>
      </c>
      <c r="H5991" s="68" t="s">
        <v>364</v>
      </c>
      <c r="I5991" s="69">
        <v>14</v>
      </c>
      <c r="J5991" s="69">
        <v>26</v>
      </c>
      <c r="K5991" s="91"/>
      <c r="L5991" s="91"/>
    </row>
    <row r="5992" spans="2:12" x14ac:dyDescent="0.25">
      <c r="B5992" s="67" t="s">
        <v>454</v>
      </c>
      <c r="C5992" s="67" t="s">
        <v>455</v>
      </c>
      <c r="D5992" s="68" t="s">
        <v>371</v>
      </c>
      <c r="E5992" s="67" t="s">
        <v>372</v>
      </c>
      <c r="F5992" s="68" t="s">
        <v>464</v>
      </c>
      <c r="G5992" s="67" t="s">
        <v>465</v>
      </c>
      <c r="H5992" s="68" t="s">
        <v>362</v>
      </c>
      <c r="I5992" s="69">
        <v>133</v>
      </c>
      <c r="J5992" s="69">
        <v>173</v>
      </c>
      <c r="K5992" s="91"/>
      <c r="L5992" s="91"/>
    </row>
    <row r="5993" spans="2:12" x14ac:dyDescent="0.25">
      <c r="B5993" s="67" t="s">
        <v>454</v>
      </c>
      <c r="C5993" s="67" t="s">
        <v>455</v>
      </c>
      <c r="D5993" s="68" t="s">
        <v>371</v>
      </c>
      <c r="E5993" s="67" t="s">
        <v>372</v>
      </c>
      <c r="F5993" s="68" t="s">
        <v>464</v>
      </c>
      <c r="G5993" s="67" t="s">
        <v>465</v>
      </c>
      <c r="H5993" s="68" t="s">
        <v>363</v>
      </c>
      <c r="I5993" s="69">
        <v>194</v>
      </c>
      <c r="J5993" s="69">
        <v>231</v>
      </c>
      <c r="K5993" s="91"/>
      <c r="L5993" s="91"/>
    </row>
    <row r="5994" spans="2:12" x14ac:dyDescent="0.25">
      <c r="B5994" s="67" t="s">
        <v>454</v>
      </c>
      <c r="C5994" s="67" t="s">
        <v>455</v>
      </c>
      <c r="D5994" s="68" t="s">
        <v>371</v>
      </c>
      <c r="E5994" s="67" t="s">
        <v>372</v>
      </c>
      <c r="F5994" s="68" t="s">
        <v>464</v>
      </c>
      <c r="G5994" s="67" t="s">
        <v>465</v>
      </c>
      <c r="H5994" s="68" t="s">
        <v>364</v>
      </c>
      <c r="I5994" s="69">
        <v>52</v>
      </c>
      <c r="J5994" s="69">
        <v>64</v>
      </c>
      <c r="K5994" s="91"/>
      <c r="L5994" s="91"/>
    </row>
    <row r="5995" spans="2:12" x14ac:dyDescent="0.25">
      <c r="B5995" s="67" t="s">
        <v>454</v>
      </c>
      <c r="C5995" s="67" t="s">
        <v>455</v>
      </c>
      <c r="D5995" s="68" t="s">
        <v>371</v>
      </c>
      <c r="E5995" s="67" t="s">
        <v>372</v>
      </c>
      <c r="F5995" s="68" t="s">
        <v>464</v>
      </c>
      <c r="G5995" s="67" t="s">
        <v>465</v>
      </c>
      <c r="H5995" s="68" t="s">
        <v>363</v>
      </c>
      <c r="I5995" s="69">
        <v>0</v>
      </c>
      <c r="J5995" s="69">
        <v>0</v>
      </c>
      <c r="K5995" s="91"/>
      <c r="L5995" s="91"/>
    </row>
    <row r="5996" spans="2:12" x14ac:dyDescent="0.25">
      <c r="B5996" s="67" t="s">
        <v>454</v>
      </c>
      <c r="C5996" s="67" t="s">
        <v>455</v>
      </c>
      <c r="D5996" s="68" t="s">
        <v>371</v>
      </c>
      <c r="E5996" s="67" t="s">
        <v>372</v>
      </c>
      <c r="F5996" s="68" t="s">
        <v>464</v>
      </c>
      <c r="G5996" s="67" t="s">
        <v>465</v>
      </c>
      <c r="H5996" s="68" t="s">
        <v>362</v>
      </c>
      <c r="I5996" s="69">
        <v>12</v>
      </c>
      <c r="J5996" s="69">
        <v>12</v>
      </c>
      <c r="K5996" s="91"/>
      <c r="L5996" s="91"/>
    </row>
    <row r="5997" spans="2:12" x14ac:dyDescent="0.25">
      <c r="B5997" s="67" t="s">
        <v>454</v>
      </c>
      <c r="C5997" s="67" t="s">
        <v>455</v>
      </c>
      <c r="D5997" s="68" t="s">
        <v>371</v>
      </c>
      <c r="E5997" s="67" t="s">
        <v>372</v>
      </c>
      <c r="F5997" s="68" t="s">
        <v>464</v>
      </c>
      <c r="G5997" s="67" t="s">
        <v>465</v>
      </c>
      <c r="H5997" s="68" t="s">
        <v>363</v>
      </c>
      <c r="I5997" s="69">
        <v>3</v>
      </c>
      <c r="J5997" s="69">
        <v>19</v>
      </c>
      <c r="K5997" s="91"/>
      <c r="L5997" s="91"/>
    </row>
    <row r="5998" spans="2:12" x14ac:dyDescent="0.25">
      <c r="B5998" s="67" t="s">
        <v>454</v>
      </c>
      <c r="C5998" s="67" t="s">
        <v>455</v>
      </c>
      <c r="D5998" s="68" t="s">
        <v>371</v>
      </c>
      <c r="E5998" s="67" t="s">
        <v>372</v>
      </c>
      <c r="F5998" s="68" t="s">
        <v>464</v>
      </c>
      <c r="G5998" s="67" t="s">
        <v>465</v>
      </c>
      <c r="H5998" s="68" t="s">
        <v>364</v>
      </c>
      <c r="I5998" s="69">
        <v>22</v>
      </c>
      <c r="J5998" s="69">
        <v>5</v>
      </c>
      <c r="K5998" s="91"/>
      <c r="L5998" s="91"/>
    </row>
    <row r="5999" spans="2:12" x14ac:dyDescent="0.25">
      <c r="B5999" s="67" t="s">
        <v>454</v>
      </c>
      <c r="C5999" s="67" t="s">
        <v>455</v>
      </c>
      <c r="D5999" s="68" t="s">
        <v>371</v>
      </c>
      <c r="E5999" s="67" t="s">
        <v>372</v>
      </c>
      <c r="F5999" s="68" t="s">
        <v>464</v>
      </c>
      <c r="G5999" s="67" t="s">
        <v>465</v>
      </c>
      <c r="H5999" s="68" t="s">
        <v>362</v>
      </c>
      <c r="I5999" s="69">
        <v>39</v>
      </c>
      <c r="J5999" s="69">
        <v>52</v>
      </c>
      <c r="K5999" s="91"/>
      <c r="L5999" s="91"/>
    </row>
    <row r="6000" spans="2:12" x14ac:dyDescent="0.25">
      <c r="B6000" s="67" t="s">
        <v>454</v>
      </c>
      <c r="C6000" s="67" t="s">
        <v>455</v>
      </c>
      <c r="D6000" s="68" t="s">
        <v>371</v>
      </c>
      <c r="E6000" s="67" t="s">
        <v>372</v>
      </c>
      <c r="F6000" s="68" t="s">
        <v>464</v>
      </c>
      <c r="G6000" s="67" t="s">
        <v>465</v>
      </c>
      <c r="H6000" s="68" t="s">
        <v>363</v>
      </c>
      <c r="I6000" s="69">
        <v>111</v>
      </c>
      <c r="J6000" s="69">
        <v>130</v>
      </c>
      <c r="K6000" s="91"/>
      <c r="L6000" s="91"/>
    </row>
    <row r="6001" spans="2:12" x14ac:dyDescent="0.25">
      <c r="B6001" s="67" t="s">
        <v>454</v>
      </c>
      <c r="C6001" s="67" t="s">
        <v>455</v>
      </c>
      <c r="D6001" s="68" t="s">
        <v>371</v>
      </c>
      <c r="E6001" s="67" t="s">
        <v>372</v>
      </c>
      <c r="F6001" s="68" t="s">
        <v>464</v>
      </c>
      <c r="G6001" s="67" t="s">
        <v>465</v>
      </c>
      <c r="H6001" s="68" t="s">
        <v>364</v>
      </c>
      <c r="I6001" s="69">
        <v>0</v>
      </c>
      <c r="J6001" s="69">
        <v>53</v>
      </c>
      <c r="K6001" s="91"/>
      <c r="L6001" s="91"/>
    </row>
    <row r="6002" spans="2:12" x14ac:dyDescent="0.25">
      <c r="B6002" s="67" t="s">
        <v>454</v>
      </c>
      <c r="C6002" s="67" t="s">
        <v>455</v>
      </c>
      <c r="D6002" s="68" t="s">
        <v>371</v>
      </c>
      <c r="E6002" s="67" t="s">
        <v>372</v>
      </c>
      <c r="F6002" s="68" t="s">
        <v>464</v>
      </c>
      <c r="G6002" s="67" t="s">
        <v>465</v>
      </c>
      <c r="H6002" s="68" t="s">
        <v>362</v>
      </c>
      <c r="I6002" s="69">
        <v>20</v>
      </c>
      <c r="J6002" s="69">
        <v>36</v>
      </c>
      <c r="K6002" s="91"/>
      <c r="L6002" s="91"/>
    </row>
    <row r="6003" spans="2:12" x14ac:dyDescent="0.25">
      <c r="B6003" s="67" t="s">
        <v>454</v>
      </c>
      <c r="C6003" s="67" t="s">
        <v>455</v>
      </c>
      <c r="D6003" s="68" t="s">
        <v>371</v>
      </c>
      <c r="E6003" s="67" t="s">
        <v>372</v>
      </c>
      <c r="F6003" s="68" t="s">
        <v>464</v>
      </c>
      <c r="G6003" s="67" t="s">
        <v>465</v>
      </c>
      <c r="H6003" s="68" t="s">
        <v>363</v>
      </c>
      <c r="I6003" s="69">
        <v>38</v>
      </c>
      <c r="J6003" s="69">
        <v>19</v>
      </c>
      <c r="K6003" s="91"/>
      <c r="L6003" s="91"/>
    </row>
    <row r="6004" spans="2:12" x14ac:dyDescent="0.25">
      <c r="B6004" s="67" t="s">
        <v>454</v>
      </c>
      <c r="C6004" s="67" t="s">
        <v>455</v>
      </c>
      <c r="D6004" s="68" t="s">
        <v>371</v>
      </c>
      <c r="E6004" s="67" t="s">
        <v>372</v>
      </c>
      <c r="F6004" s="68" t="s">
        <v>464</v>
      </c>
      <c r="G6004" s="67" t="s">
        <v>465</v>
      </c>
      <c r="H6004" s="68" t="s">
        <v>364</v>
      </c>
      <c r="I6004" s="69">
        <v>0</v>
      </c>
      <c r="J6004" s="69">
        <v>0</v>
      </c>
      <c r="K6004" s="91"/>
      <c r="L6004" s="91"/>
    </row>
    <row r="6005" spans="2:12" x14ac:dyDescent="0.25">
      <c r="B6005" s="67" t="s">
        <v>454</v>
      </c>
      <c r="C6005" s="67" t="s">
        <v>455</v>
      </c>
      <c r="D6005" s="68" t="s">
        <v>371</v>
      </c>
      <c r="E6005" s="67" t="s">
        <v>372</v>
      </c>
      <c r="F6005" s="68" t="s">
        <v>464</v>
      </c>
      <c r="G6005" s="67" t="s">
        <v>465</v>
      </c>
      <c r="H6005" s="68" t="s">
        <v>362</v>
      </c>
      <c r="I6005" s="69">
        <v>0</v>
      </c>
      <c r="J6005" s="69">
        <v>0</v>
      </c>
      <c r="K6005" s="91"/>
      <c r="L6005" s="91"/>
    </row>
    <row r="6006" spans="2:12" x14ac:dyDescent="0.25">
      <c r="B6006" s="67" t="s">
        <v>454</v>
      </c>
      <c r="C6006" s="67" t="s">
        <v>455</v>
      </c>
      <c r="D6006" s="68" t="s">
        <v>371</v>
      </c>
      <c r="E6006" s="67" t="s">
        <v>372</v>
      </c>
      <c r="F6006" s="68" t="s">
        <v>464</v>
      </c>
      <c r="G6006" s="67" t="s">
        <v>465</v>
      </c>
      <c r="H6006" s="68" t="s">
        <v>363</v>
      </c>
      <c r="I6006" s="69">
        <v>0.3296</v>
      </c>
      <c r="J6006" s="69">
        <v>8.2400000000000001E-2</v>
      </c>
      <c r="K6006" s="91"/>
      <c r="L6006" s="91"/>
    </row>
    <row r="6007" spans="2:12" x14ac:dyDescent="0.25">
      <c r="B6007" s="67" t="s">
        <v>454</v>
      </c>
      <c r="C6007" s="67" t="s">
        <v>455</v>
      </c>
      <c r="D6007" s="68" t="s">
        <v>371</v>
      </c>
      <c r="E6007" s="67" t="s">
        <v>372</v>
      </c>
      <c r="F6007" s="68" t="s">
        <v>464</v>
      </c>
      <c r="G6007" s="67" t="s">
        <v>465</v>
      </c>
      <c r="H6007" s="68" t="s">
        <v>364</v>
      </c>
      <c r="I6007" s="69">
        <v>0</v>
      </c>
      <c r="J6007" s="69">
        <v>0</v>
      </c>
      <c r="K6007" s="91"/>
      <c r="L6007" s="91"/>
    </row>
    <row r="6008" spans="2:12" x14ac:dyDescent="0.25">
      <c r="B6008" s="67" t="s">
        <v>454</v>
      </c>
      <c r="C6008" s="67" t="s">
        <v>455</v>
      </c>
      <c r="D6008" s="68" t="s">
        <v>371</v>
      </c>
      <c r="E6008" s="67" t="s">
        <v>372</v>
      </c>
      <c r="F6008" s="68" t="s">
        <v>464</v>
      </c>
      <c r="G6008" s="67" t="s">
        <v>465</v>
      </c>
      <c r="H6008" s="68" t="s">
        <v>362</v>
      </c>
      <c r="I6008" s="69">
        <v>0</v>
      </c>
      <c r="J6008" s="69">
        <v>0</v>
      </c>
      <c r="K6008" s="91"/>
      <c r="L6008" s="91"/>
    </row>
    <row r="6009" spans="2:12" x14ac:dyDescent="0.25">
      <c r="B6009" s="67" t="s">
        <v>454</v>
      </c>
      <c r="C6009" s="67" t="s">
        <v>455</v>
      </c>
      <c r="D6009" s="68" t="s">
        <v>371</v>
      </c>
      <c r="E6009" s="67" t="s">
        <v>372</v>
      </c>
      <c r="F6009" s="68" t="s">
        <v>464</v>
      </c>
      <c r="G6009" s="67" t="s">
        <v>465</v>
      </c>
      <c r="H6009" s="68" t="s">
        <v>363</v>
      </c>
      <c r="I6009" s="69">
        <v>0</v>
      </c>
      <c r="J6009" s="69">
        <v>0</v>
      </c>
      <c r="K6009" s="91"/>
      <c r="L6009" s="91"/>
    </row>
    <row r="6010" spans="2:12" x14ac:dyDescent="0.25">
      <c r="B6010" s="67" t="s">
        <v>454</v>
      </c>
      <c r="C6010" s="67" t="s">
        <v>455</v>
      </c>
      <c r="D6010" s="68" t="s">
        <v>371</v>
      </c>
      <c r="E6010" s="67" t="s">
        <v>372</v>
      </c>
      <c r="F6010" s="68" t="s">
        <v>464</v>
      </c>
      <c r="G6010" s="67" t="s">
        <v>465</v>
      </c>
      <c r="H6010" s="68" t="s">
        <v>364</v>
      </c>
      <c r="I6010" s="69">
        <v>0</v>
      </c>
      <c r="J6010" s="69">
        <v>0</v>
      </c>
      <c r="K6010" s="91"/>
      <c r="L6010" s="91"/>
    </row>
    <row r="6011" spans="2:12" x14ac:dyDescent="0.25">
      <c r="B6011" s="67" t="s">
        <v>454</v>
      </c>
      <c r="C6011" s="67" t="s">
        <v>455</v>
      </c>
      <c r="D6011" s="68" t="s">
        <v>371</v>
      </c>
      <c r="E6011" s="67" t="s">
        <v>372</v>
      </c>
      <c r="F6011" s="68" t="s">
        <v>464</v>
      </c>
      <c r="G6011" s="67" t="s">
        <v>465</v>
      </c>
      <c r="H6011" s="68" t="s">
        <v>362</v>
      </c>
      <c r="I6011" s="69">
        <v>15</v>
      </c>
      <c r="J6011" s="69">
        <v>37</v>
      </c>
      <c r="K6011" s="91"/>
      <c r="L6011" s="91"/>
    </row>
    <row r="6012" spans="2:12" x14ac:dyDescent="0.25">
      <c r="B6012" s="67" t="s">
        <v>454</v>
      </c>
      <c r="C6012" s="67" t="s">
        <v>455</v>
      </c>
      <c r="D6012" s="68" t="s">
        <v>371</v>
      </c>
      <c r="E6012" s="67" t="s">
        <v>372</v>
      </c>
      <c r="F6012" s="68" t="s">
        <v>464</v>
      </c>
      <c r="G6012" s="67" t="s">
        <v>465</v>
      </c>
      <c r="H6012" s="68" t="s">
        <v>363</v>
      </c>
      <c r="I6012" s="69">
        <v>24</v>
      </c>
      <c r="J6012" s="69">
        <v>0</v>
      </c>
      <c r="K6012" s="91"/>
      <c r="L6012" s="91"/>
    </row>
    <row r="6013" spans="2:12" x14ac:dyDescent="0.25">
      <c r="B6013" s="67" t="s">
        <v>454</v>
      </c>
      <c r="C6013" s="67" t="s">
        <v>455</v>
      </c>
      <c r="D6013" s="68" t="s">
        <v>371</v>
      </c>
      <c r="E6013" s="67" t="s">
        <v>372</v>
      </c>
      <c r="F6013" s="68" t="s">
        <v>464</v>
      </c>
      <c r="G6013" s="67" t="s">
        <v>465</v>
      </c>
      <c r="H6013" s="68" t="s">
        <v>364</v>
      </c>
      <c r="I6013" s="69">
        <v>17</v>
      </c>
      <c r="J6013" s="69">
        <v>25</v>
      </c>
      <c r="K6013" s="91"/>
      <c r="L6013" s="91"/>
    </row>
    <row r="6014" spans="2:12" x14ac:dyDescent="0.25">
      <c r="B6014" s="67" t="s">
        <v>454</v>
      </c>
      <c r="C6014" s="67" t="s">
        <v>455</v>
      </c>
      <c r="D6014" s="68" t="s">
        <v>371</v>
      </c>
      <c r="E6014" s="67" t="s">
        <v>372</v>
      </c>
      <c r="F6014" s="68" t="s">
        <v>464</v>
      </c>
      <c r="G6014" s="67" t="s">
        <v>465</v>
      </c>
      <c r="H6014" s="68" t="s">
        <v>362</v>
      </c>
      <c r="I6014" s="69">
        <v>20</v>
      </c>
      <c r="J6014" s="69">
        <v>35</v>
      </c>
      <c r="K6014" s="91"/>
      <c r="L6014" s="91"/>
    </row>
    <row r="6015" spans="2:12" x14ac:dyDescent="0.25">
      <c r="B6015" s="67" t="s">
        <v>454</v>
      </c>
      <c r="C6015" s="67" t="s">
        <v>455</v>
      </c>
      <c r="D6015" s="68" t="s">
        <v>371</v>
      </c>
      <c r="E6015" s="67" t="s">
        <v>372</v>
      </c>
      <c r="F6015" s="68" t="s">
        <v>464</v>
      </c>
      <c r="G6015" s="67" t="s">
        <v>465</v>
      </c>
      <c r="H6015" s="68" t="s">
        <v>363</v>
      </c>
      <c r="I6015" s="69">
        <v>4</v>
      </c>
      <c r="J6015" s="69">
        <v>12</v>
      </c>
      <c r="K6015" s="91"/>
      <c r="L6015" s="91"/>
    </row>
    <row r="6016" spans="2:12" x14ac:dyDescent="0.25">
      <c r="B6016" s="67" t="s">
        <v>454</v>
      </c>
      <c r="C6016" s="67" t="s">
        <v>455</v>
      </c>
      <c r="D6016" s="68" t="s">
        <v>371</v>
      </c>
      <c r="E6016" s="67" t="s">
        <v>372</v>
      </c>
      <c r="F6016" s="68" t="s">
        <v>464</v>
      </c>
      <c r="G6016" s="67" t="s">
        <v>465</v>
      </c>
      <c r="H6016" s="68" t="s">
        <v>364</v>
      </c>
      <c r="I6016" s="69">
        <v>4</v>
      </c>
      <c r="J6016" s="69">
        <v>0</v>
      </c>
      <c r="K6016" s="91"/>
      <c r="L6016" s="91"/>
    </row>
    <row r="6017" spans="2:12" x14ac:dyDescent="0.25">
      <c r="B6017" s="67" t="s">
        <v>454</v>
      </c>
      <c r="C6017" s="67" t="s">
        <v>455</v>
      </c>
      <c r="D6017" s="68" t="s">
        <v>371</v>
      </c>
      <c r="E6017" s="67" t="s">
        <v>372</v>
      </c>
      <c r="F6017" s="68" t="s">
        <v>464</v>
      </c>
      <c r="G6017" s="67" t="s">
        <v>465</v>
      </c>
      <c r="H6017" s="68" t="s">
        <v>362</v>
      </c>
      <c r="I6017" s="69">
        <v>0</v>
      </c>
      <c r="J6017" s="69">
        <v>0</v>
      </c>
      <c r="K6017" s="91"/>
      <c r="L6017" s="91"/>
    </row>
    <row r="6018" spans="2:12" x14ac:dyDescent="0.25">
      <c r="B6018" s="67" t="s">
        <v>454</v>
      </c>
      <c r="C6018" s="67" t="s">
        <v>455</v>
      </c>
      <c r="D6018" s="68" t="s">
        <v>371</v>
      </c>
      <c r="E6018" s="67" t="s">
        <v>372</v>
      </c>
      <c r="F6018" s="68" t="s">
        <v>464</v>
      </c>
      <c r="G6018" s="67" t="s">
        <v>465</v>
      </c>
      <c r="H6018" s="68" t="s">
        <v>362</v>
      </c>
      <c r="I6018" s="69">
        <v>18</v>
      </c>
      <c r="J6018" s="69">
        <v>52</v>
      </c>
      <c r="K6018" s="91"/>
      <c r="L6018" s="91"/>
    </row>
    <row r="6019" spans="2:12" x14ac:dyDescent="0.25">
      <c r="B6019" s="67" t="s">
        <v>454</v>
      </c>
      <c r="C6019" s="67" t="s">
        <v>455</v>
      </c>
      <c r="D6019" s="68" t="s">
        <v>371</v>
      </c>
      <c r="E6019" s="67" t="s">
        <v>372</v>
      </c>
      <c r="F6019" s="68" t="s">
        <v>464</v>
      </c>
      <c r="G6019" s="67" t="s">
        <v>465</v>
      </c>
      <c r="H6019" s="68" t="s">
        <v>363</v>
      </c>
      <c r="I6019" s="69">
        <v>88</v>
      </c>
      <c r="J6019" s="69">
        <v>118</v>
      </c>
      <c r="K6019" s="91"/>
      <c r="L6019" s="91"/>
    </row>
    <row r="6020" spans="2:12" x14ac:dyDescent="0.25">
      <c r="B6020" s="67" t="s">
        <v>454</v>
      </c>
      <c r="C6020" s="67" t="s">
        <v>455</v>
      </c>
      <c r="D6020" s="68" t="s">
        <v>371</v>
      </c>
      <c r="E6020" s="67" t="s">
        <v>372</v>
      </c>
      <c r="F6020" s="68" t="s">
        <v>464</v>
      </c>
      <c r="G6020" s="67" t="s">
        <v>465</v>
      </c>
      <c r="H6020" s="68" t="s">
        <v>364</v>
      </c>
      <c r="I6020" s="69">
        <v>0</v>
      </c>
      <c r="J6020" s="69">
        <v>23</v>
      </c>
      <c r="K6020" s="91"/>
      <c r="L6020" s="91"/>
    </row>
    <row r="6021" spans="2:12" x14ac:dyDescent="0.25">
      <c r="B6021" s="67" t="s">
        <v>454</v>
      </c>
      <c r="C6021" s="67" t="s">
        <v>455</v>
      </c>
      <c r="D6021" s="68" t="s">
        <v>371</v>
      </c>
      <c r="E6021" s="67" t="s">
        <v>372</v>
      </c>
      <c r="F6021" s="68" t="s">
        <v>464</v>
      </c>
      <c r="G6021" s="67" t="s">
        <v>465</v>
      </c>
      <c r="H6021" s="68" t="s">
        <v>362</v>
      </c>
      <c r="I6021" s="69">
        <v>6</v>
      </c>
      <c r="J6021" s="69">
        <v>5</v>
      </c>
      <c r="K6021" s="91"/>
      <c r="L6021" s="91"/>
    </row>
    <row r="6022" spans="2:12" x14ac:dyDescent="0.25">
      <c r="B6022" s="67" t="s">
        <v>454</v>
      </c>
      <c r="C6022" s="67" t="s">
        <v>455</v>
      </c>
      <c r="D6022" s="68" t="s">
        <v>371</v>
      </c>
      <c r="E6022" s="67" t="s">
        <v>372</v>
      </c>
      <c r="F6022" s="68" t="s">
        <v>464</v>
      </c>
      <c r="G6022" s="67" t="s">
        <v>465</v>
      </c>
      <c r="H6022" s="68" t="s">
        <v>363</v>
      </c>
      <c r="I6022" s="69">
        <v>0</v>
      </c>
      <c r="J6022" s="69">
        <v>0</v>
      </c>
      <c r="K6022" s="91"/>
      <c r="L6022" s="91"/>
    </row>
    <row r="6023" spans="2:12" x14ac:dyDescent="0.25">
      <c r="B6023" s="67" t="s">
        <v>454</v>
      </c>
      <c r="C6023" s="67" t="s">
        <v>455</v>
      </c>
      <c r="D6023" s="68" t="s">
        <v>371</v>
      </c>
      <c r="E6023" s="67" t="s">
        <v>372</v>
      </c>
      <c r="F6023" s="68" t="s">
        <v>464</v>
      </c>
      <c r="G6023" s="67" t="s">
        <v>465</v>
      </c>
      <c r="H6023" s="68" t="s">
        <v>362</v>
      </c>
      <c r="I6023" s="69">
        <v>42</v>
      </c>
      <c r="J6023" s="69">
        <v>115</v>
      </c>
      <c r="K6023" s="91"/>
      <c r="L6023" s="91"/>
    </row>
    <row r="6024" spans="2:12" x14ac:dyDescent="0.25">
      <c r="B6024" s="67" t="s">
        <v>454</v>
      </c>
      <c r="C6024" s="67" t="s">
        <v>455</v>
      </c>
      <c r="D6024" s="68" t="s">
        <v>371</v>
      </c>
      <c r="E6024" s="67" t="s">
        <v>372</v>
      </c>
      <c r="F6024" s="68" t="s">
        <v>464</v>
      </c>
      <c r="G6024" s="67" t="s">
        <v>465</v>
      </c>
      <c r="H6024" s="68" t="s">
        <v>363</v>
      </c>
      <c r="I6024" s="69">
        <v>44</v>
      </c>
      <c r="J6024" s="69">
        <v>93</v>
      </c>
      <c r="K6024" s="91"/>
      <c r="L6024" s="91"/>
    </row>
    <row r="6025" spans="2:12" x14ac:dyDescent="0.25">
      <c r="B6025" s="67" t="s">
        <v>454</v>
      </c>
      <c r="C6025" s="67" t="s">
        <v>455</v>
      </c>
      <c r="D6025" s="68" t="s">
        <v>371</v>
      </c>
      <c r="E6025" s="67" t="s">
        <v>372</v>
      </c>
      <c r="F6025" s="68" t="s">
        <v>464</v>
      </c>
      <c r="G6025" s="67" t="s">
        <v>465</v>
      </c>
      <c r="H6025" s="68" t="s">
        <v>364</v>
      </c>
      <c r="I6025" s="69">
        <v>7</v>
      </c>
      <c r="J6025" s="69">
        <v>20</v>
      </c>
      <c r="K6025" s="91"/>
      <c r="L6025" s="91"/>
    </row>
    <row r="6026" spans="2:12" x14ac:dyDescent="0.25">
      <c r="B6026" s="67" t="s">
        <v>454</v>
      </c>
      <c r="C6026" s="67" t="s">
        <v>455</v>
      </c>
      <c r="D6026" s="68" t="s">
        <v>371</v>
      </c>
      <c r="E6026" s="67" t="s">
        <v>372</v>
      </c>
      <c r="F6026" s="68" t="s">
        <v>464</v>
      </c>
      <c r="G6026" s="67" t="s">
        <v>465</v>
      </c>
      <c r="H6026" s="68" t="s">
        <v>363</v>
      </c>
      <c r="I6026" s="69">
        <v>0</v>
      </c>
      <c r="J6026" s="69">
        <v>0</v>
      </c>
      <c r="K6026" s="91"/>
      <c r="L6026" s="91"/>
    </row>
    <row r="6027" spans="2:12" x14ac:dyDescent="0.25">
      <c r="B6027" s="67" t="s">
        <v>454</v>
      </c>
      <c r="C6027" s="67" t="s">
        <v>455</v>
      </c>
      <c r="D6027" s="68" t="s">
        <v>371</v>
      </c>
      <c r="E6027" s="67" t="s">
        <v>372</v>
      </c>
      <c r="F6027" s="68" t="s">
        <v>464</v>
      </c>
      <c r="G6027" s="67" t="s">
        <v>465</v>
      </c>
      <c r="H6027" s="68" t="s">
        <v>363</v>
      </c>
      <c r="I6027" s="69">
        <v>0</v>
      </c>
      <c r="J6027" s="69">
        <v>0</v>
      </c>
      <c r="K6027" s="91"/>
      <c r="L6027" s="91"/>
    </row>
    <row r="6028" spans="2:12" x14ac:dyDescent="0.25">
      <c r="B6028" s="67" t="s">
        <v>454</v>
      </c>
      <c r="C6028" s="67" t="s">
        <v>455</v>
      </c>
      <c r="D6028" s="68" t="s">
        <v>371</v>
      </c>
      <c r="E6028" s="67" t="s">
        <v>372</v>
      </c>
      <c r="F6028" s="68" t="s">
        <v>464</v>
      </c>
      <c r="G6028" s="67" t="s">
        <v>465</v>
      </c>
      <c r="H6028" s="68" t="s">
        <v>363</v>
      </c>
      <c r="I6028" s="69">
        <v>0</v>
      </c>
      <c r="J6028" s="69">
        <v>0</v>
      </c>
      <c r="K6028" s="91"/>
      <c r="L6028" s="91"/>
    </row>
    <row r="6029" spans="2:12" x14ac:dyDescent="0.25">
      <c r="B6029" s="67" t="s">
        <v>454</v>
      </c>
      <c r="C6029" s="67" t="s">
        <v>455</v>
      </c>
      <c r="D6029" s="68" t="s">
        <v>371</v>
      </c>
      <c r="E6029" s="67" t="s">
        <v>372</v>
      </c>
      <c r="F6029" s="68" t="s">
        <v>464</v>
      </c>
      <c r="G6029" s="67" t="s">
        <v>465</v>
      </c>
      <c r="H6029" s="68" t="s">
        <v>362</v>
      </c>
      <c r="I6029" s="69">
        <v>51</v>
      </c>
      <c r="J6029" s="69">
        <v>78</v>
      </c>
      <c r="K6029" s="91"/>
      <c r="L6029" s="91"/>
    </row>
    <row r="6030" spans="2:12" x14ac:dyDescent="0.25">
      <c r="B6030" s="67" t="s">
        <v>454</v>
      </c>
      <c r="C6030" s="67" t="s">
        <v>455</v>
      </c>
      <c r="D6030" s="68" t="s">
        <v>371</v>
      </c>
      <c r="E6030" s="67" t="s">
        <v>372</v>
      </c>
      <c r="F6030" s="68" t="s">
        <v>464</v>
      </c>
      <c r="G6030" s="67" t="s">
        <v>465</v>
      </c>
      <c r="H6030" s="68" t="s">
        <v>363</v>
      </c>
      <c r="I6030" s="69">
        <v>263</v>
      </c>
      <c r="J6030" s="69">
        <v>274</v>
      </c>
      <c r="K6030" s="91"/>
      <c r="L6030" s="91"/>
    </row>
    <row r="6031" spans="2:12" x14ac:dyDescent="0.25">
      <c r="B6031" s="67" t="s">
        <v>454</v>
      </c>
      <c r="C6031" s="67" t="s">
        <v>455</v>
      </c>
      <c r="D6031" s="68" t="s">
        <v>371</v>
      </c>
      <c r="E6031" s="67" t="s">
        <v>372</v>
      </c>
      <c r="F6031" s="68" t="s">
        <v>464</v>
      </c>
      <c r="G6031" s="67" t="s">
        <v>465</v>
      </c>
      <c r="H6031" s="68" t="s">
        <v>364</v>
      </c>
      <c r="I6031" s="69">
        <v>29</v>
      </c>
      <c r="J6031" s="69">
        <v>49</v>
      </c>
      <c r="K6031" s="91"/>
      <c r="L6031" s="91"/>
    </row>
    <row r="6032" spans="2:12" x14ac:dyDescent="0.25">
      <c r="B6032" s="67" t="s">
        <v>454</v>
      </c>
      <c r="C6032" s="67" t="s">
        <v>455</v>
      </c>
      <c r="D6032" s="68" t="s">
        <v>371</v>
      </c>
      <c r="E6032" s="67" t="s">
        <v>372</v>
      </c>
      <c r="F6032" s="68" t="s">
        <v>464</v>
      </c>
      <c r="G6032" s="67" t="s">
        <v>465</v>
      </c>
      <c r="H6032" s="68" t="s">
        <v>362</v>
      </c>
      <c r="I6032" s="69">
        <v>55</v>
      </c>
      <c r="J6032" s="69">
        <v>50</v>
      </c>
      <c r="K6032" s="91"/>
      <c r="L6032" s="91"/>
    </row>
    <row r="6033" spans="2:12" x14ac:dyDescent="0.25">
      <c r="B6033" s="67" t="s">
        <v>454</v>
      </c>
      <c r="C6033" s="67" t="s">
        <v>455</v>
      </c>
      <c r="D6033" s="68" t="s">
        <v>371</v>
      </c>
      <c r="E6033" s="67" t="s">
        <v>372</v>
      </c>
      <c r="F6033" s="68" t="s">
        <v>464</v>
      </c>
      <c r="G6033" s="67" t="s">
        <v>465</v>
      </c>
      <c r="H6033" s="68" t="s">
        <v>363</v>
      </c>
      <c r="I6033" s="69">
        <v>50</v>
      </c>
      <c r="J6033" s="69">
        <v>41</v>
      </c>
      <c r="K6033" s="91"/>
      <c r="L6033" s="91"/>
    </row>
    <row r="6034" spans="2:12" x14ac:dyDescent="0.25">
      <c r="B6034" s="67" t="s">
        <v>454</v>
      </c>
      <c r="C6034" s="67" t="s">
        <v>455</v>
      </c>
      <c r="D6034" s="68" t="s">
        <v>371</v>
      </c>
      <c r="E6034" s="67" t="s">
        <v>372</v>
      </c>
      <c r="F6034" s="68" t="s">
        <v>464</v>
      </c>
      <c r="G6034" s="67" t="s">
        <v>465</v>
      </c>
      <c r="H6034" s="68" t="s">
        <v>362</v>
      </c>
      <c r="I6034" s="69">
        <v>0</v>
      </c>
      <c r="J6034" s="69">
        <v>0</v>
      </c>
      <c r="K6034" s="91"/>
      <c r="L6034" s="91"/>
    </row>
    <row r="6035" spans="2:12" x14ac:dyDescent="0.25">
      <c r="B6035" s="67" t="s">
        <v>454</v>
      </c>
      <c r="C6035" s="67" t="s">
        <v>455</v>
      </c>
      <c r="D6035" s="68" t="s">
        <v>371</v>
      </c>
      <c r="E6035" s="67" t="s">
        <v>372</v>
      </c>
      <c r="F6035" s="68" t="s">
        <v>464</v>
      </c>
      <c r="G6035" s="67" t="s">
        <v>465</v>
      </c>
      <c r="H6035" s="68" t="s">
        <v>363</v>
      </c>
      <c r="I6035" s="69">
        <v>0</v>
      </c>
      <c r="J6035" s="69">
        <v>0</v>
      </c>
      <c r="K6035" s="91"/>
      <c r="L6035" s="91"/>
    </row>
    <row r="6036" spans="2:12" x14ac:dyDescent="0.25">
      <c r="B6036" s="67" t="s">
        <v>454</v>
      </c>
      <c r="C6036" s="67" t="s">
        <v>455</v>
      </c>
      <c r="D6036" s="68" t="s">
        <v>371</v>
      </c>
      <c r="E6036" s="67" t="s">
        <v>372</v>
      </c>
      <c r="F6036" s="68" t="s">
        <v>464</v>
      </c>
      <c r="G6036" s="67" t="s">
        <v>465</v>
      </c>
      <c r="H6036" s="68" t="s">
        <v>364</v>
      </c>
      <c r="I6036" s="69">
        <v>0</v>
      </c>
      <c r="J6036" s="69">
        <v>0</v>
      </c>
      <c r="K6036" s="91"/>
      <c r="L6036" s="91"/>
    </row>
    <row r="6037" spans="2:12" x14ac:dyDescent="0.25">
      <c r="B6037" s="67" t="s">
        <v>454</v>
      </c>
      <c r="C6037" s="67" t="s">
        <v>455</v>
      </c>
      <c r="D6037" s="68" t="s">
        <v>371</v>
      </c>
      <c r="E6037" s="67" t="s">
        <v>372</v>
      </c>
      <c r="F6037" s="68" t="s">
        <v>464</v>
      </c>
      <c r="G6037" s="67" t="s">
        <v>465</v>
      </c>
      <c r="H6037" s="68" t="s">
        <v>362</v>
      </c>
      <c r="I6037" s="69">
        <v>44</v>
      </c>
      <c r="J6037" s="69">
        <v>77</v>
      </c>
      <c r="K6037" s="91"/>
      <c r="L6037" s="91"/>
    </row>
    <row r="6038" spans="2:12" x14ac:dyDescent="0.25">
      <c r="B6038" s="67" t="s">
        <v>454</v>
      </c>
      <c r="C6038" s="67" t="s">
        <v>455</v>
      </c>
      <c r="D6038" s="68" t="s">
        <v>371</v>
      </c>
      <c r="E6038" s="67" t="s">
        <v>372</v>
      </c>
      <c r="F6038" s="68" t="s">
        <v>464</v>
      </c>
      <c r="G6038" s="67" t="s">
        <v>465</v>
      </c>
      <c r="H6038" s="68" t="s">
        <v>363</v>
      </c>
      <c r="I6038" s="69">
        <v>31</v>
      </c>
      <c r="J6038" s="69">
        <v>20</v>
      </c>
      <c r="K6038" s="91"/>
      <c r="L6038" s="91"/>
    </row>
    <row r="6039" spans="2:12" x14ac:dyDescent="0.25">
      <c r="B6039" s="67" t="s">
        <v>454</v>
      </c>
      <c r="C6039" s="67" t="s">
        <v>455</v>
      </c>
      <c r="D6039" s="68" t="s">
        <v>371</v>
      </c>
      <c r="E6039" s="67" t="s">
        <v>372</v>
      </c>
      <c r="F6039" s="68" t="s">
        <v>464</v>
      </c>
      <c r="G6039" s="67" t="s">
        <v>465</v>
      </c>
      <c r="H6039" s="68" t="s">
        <v>364</v>
      </c>
      <c r="I6039" s="69">
        <v>16</v>
      </c>
      <c r="J6039" s="69">
        <v>12</v>
      </c>
      <c r="K6039" s="91"/>
      <c r="L6039" s="91"/>
    </row>
    <row r="6040" spans="2:12" x14ac:dyDescent="0.25">
      <c r="B6040" s="67" t="s">
        <v>454</v>
      </c>
      <c r="C6040" s="67" t="s">
        <v>455</v>
      </c>
      <c r="D6040" s="68" t="s">
        <v>371</v>
      </c>
      <c r="E6040" s="67" t="s">
        <v>372</v>
      </c>
      <c r="F6040" s="68" t="s">
        <v>464</v>
      </c>
      <c r="G6040" s="67" t="s">
        <v>465</v>
      </c>
      <c r="H6040" s="68" t="s">
        <v>362</v>
      </c>
      <c r="I6040" s="69">
        <v>0</v>
      </c>
      <c r="J6040" s="69">
        <v>0</v>
      </c>
      <c r="K6040" s="91"/>
      <c r="L6040" s="91"/>
    </row>
    <row r="6041" spans="2:12" x14ac:dyDescent="0.25">
      <c r="B6041" s="67" t="s">
        <v>454</v>
      </c>
      <c r="C6041" s="67" t="s">
        <v>455</v>
      </c>
      <c r="D6041" s="68" t="s">
        <v>371</v>
      </c>
      <c r="E6041" s="67" t="s">
        <v>372</v>
      </c>
      <c r="F6041" s="68" t="s">
        <v>464</v>
      </c>
      <c r="G6041" s="67" t="s">
        <v>465</v>
      </c>
      <c r="H6041" s="68" t="s">
        <v>362</v>
      </c>
      <c r="I6041" s="69">
        <v>0</v>
      </c>
      <c r="J6041" s="69">
        <v>0</v>
      </c>
      <c r="K6041" s="91"/>
      <c r="L6041" s="91"/>
    </row>
    <row r="6042" spans="2:12" x14ac:dyDescent="0.25">
      <c r="B6042" s="67" t="s">
        <v>454</v>
      </c>
      <c r="C6042" s="67" t="s">
        <v>455</v>
      </c>
      <c r="D6042" s="68" t="s">
        <v>371</v>
      </c>
      <c r="E6042" s="67" t="s">
        <v>372</v>
      </c>
      <c r="F6042" s="68" t="s">
        <v>464</v>
      </c>
      <c r="G6042" s="67" t="s">
        <v>465</v>
      </c>
      <c r="H6042" s="68" t="s">
        <v>364</v>
      </c>
      <c r="I6042" s="69">
        <v>28.3566</v>
      </c>
      <c r="J6042" s="69">
        <v>0</v>
      </c>
      <c r="K6042" s="91"/>
      <c r="L6042" s="91"/>
    </row>
    <row r="6043" spans="2:12" x14ac:dyDescent="0.25">
      <c r="B6043" s="67" t="s">
        <v>454</v>
      </c>
      <c r="C6043" s="67" t="s">
        <v>455</v>
      </c>
      <c r="D6043" s="68" t="s">
        <v>371</v>
      </c>
      <c r="E6043" s="67" t="s">
        <v>372</v>
      </c>
      <c r="F6043" s="68" t="s">
        <v>464</v>
      </c>
      <c r="G6043" s="67" t="s">
        <v>465</v>
      </c>
      <c r="H6043" s="68" t="s">
        <v>363</v>
      </c>
      <c r="I6043" s="69">
        <v>0</v>
      </c>
      <c r="J6043" s="69">
        <v>0</v>
      </c>
      <c r="K6043" s="91"/>
      <c r="L6043" s="91"/>
    </row>
    <row r="6044" spans="2:12" x14ac:dyDescent="0.25">
      <c r="B6044" s="67" t="s">
        <v>454</v>
      </c>
      <c r="C6044" s="67" t="s">
        <v>455</v>
      </c>
      <c r="D6044" s="68" t="s">
        <v>371</v>
      </c>
      <c r="E6044" s="67" t="s">
        <v>372</v>
      </c>
      <c r="F6044" s="68" t="s">
        <v>464</v>
      </c>
      <c r="G6044" s="67" t="s">
        <v>465</v>
      </c>
      <c r="H6044" s="68" t="s">
        <v>363</v>
      </c>
      <c r="I6044" s="69">
        <v>10.09</v>
      </c>
      <c r="J6044" s="69">
        <v>13.0875</v>
      </c>
      <c r="K6044" s="91"/>
      <c r="L6044" s="91"/>
    </row>
    <row r="6045" spans="2:12" x14ac:dyDescent="0.25">
      <c r="B6045" s="67" t="s">
        <v>454</v>
      </c>
      <c r="C6045" s="67" t="s">
        <v>455</v>
      </c>
      <c r="D6045" s="68" t="s">
        <v>371</v>
      </c>
      <c r="E6045" s="67" t="s">
        <v>372</v>
      </c>
      <c r="F6045" s="68" t="s">
        <v>464</v>
      </c>
      <c r="G6045" s="67" t="s">
        <v>465</v>
      </c>
      <c r="H6045" s="68" t="s">
        <v>364</v>
      </c>
      <c r="I6045" s="69">
        <v>0</v>
      </c>
      <c r="J6045" s="69">
        <v>0</v>
      </c>
      <c r="K6045" s="91"/>
      <c r="L6045" s="91"/>
    </row>
    <row r="6046" spans="2:12" x14ac:dyDescent="0.25">
      <c r="B6046" s="67" t="s">
        <v>454</v>
      </c>
      <c r="C6046" s="67" t="s">
        <v>455</v>
      </c>
      <c r="D6046" s="68" t="s">
        <v>371</v>
      </c>
      <c r="E6046" s="67" t="s">
        <v>372</v>
      </c>
      <c r="F6046" s="68" t="s">
        <v>464</v>
      </c>
      <c r="G6046" s="67" t="s">
        <v>465</v>
      </c>
      <c r="H6046" s="68" t="s">
        <v>362</v>
      </c>
      <c r="I6046" s="69">
        <v>0</v>
      </c>
      <c r="J6046" s="69">
        <v>0</v>
      </c>
      <c r="K6046" s="91"/>
      <c r="L6046" s="91"/>
    </row>
    <row r="6047" spans="2:12" x14ac:dyDescent="0.25">
      <c r="B6047" s="67" t="s">
        <v>454</v>
      </c>
      <c r="C6047" s="67" t="s">
        <v>455</v>
      </c>
      <c r="D6047" s="68" t="s">
        <v>371</v>
      </c>
      <c r="E6047" s="67" t="s">
        <v>372</v>
      </c>
      <c r="F6047" s="68" t="s">
        <v>464</v>
      </c>
      <c r="G6047" s="67" t="s">
        <v>465</v>
      </c>
      <c r="H6047" s="68" t="s">
        <v>363</v>
      </c>
      <c r="I6047" s="69">
        <v>0</v>
      </c>
      <c r="J6047" s="69">
        <v>0</v>
      </c>
      <c r="K6047" s="91"/>
      <c r="L6047" s="91"/>
    </row>
    <row r="6048" spans="2:12" x14ac:dyDescent="0.25">
      <c r="B6048" s="67" t="s">
        <v>454</v>
      </c>
      <c r="C6048" s="67" t="s">
        <v>455</v>
      </c>
      <c r="D6048" s="68" t="s">
        <v>371</v>
      </c>
      <c r="E6048" s="67" t="s">
        <v>372</v>
      </c>
      <c r="F6048" s="68" t="s">
        <v>464</v>
      </c>
      <c r="G6048" s="67" t="s">
        <v>465</v>
      </c>
      <c r="H6048" s="68" t="s">
        <v>364</v>
      </c>
      <c r="I6048" s="69">
        <v>0</v>
      </c>
      <c r="J6048" s="69">
        <v>0</v>
      </c>
      <c r="K6048" s="91"/>
      <c r="L6048" s="91"/>
    </row>
    <row r="6049" spans="2:12" x14ac:dyDescent="0.25">
      <c r="B6049" s="67" t="s">
        <v>454</v>
      </c>
      <c r="C6049" s="67" t="s">
        <v>455</v>
      </c>
      <c r="D6049" s="68" t="s">
        <v>371</v>
      </c>
      <c r="E6049" s="67" t="s">
        <v>372</v>
      </c>
      <c r="F6049" s="68" t="s">
        <v>464</v>
      </c>
      <c r="G6049" s="67" t="s">
        <v>465</v>
      </c>
      <c r="H6049" s="68" t="s">
        <v>362</v>
      </c>
      <c r="I6049" s="69">
        <v>0</v>
      </c>
      <c r="J6049" s="69">
        <v>0</v>
      </c>
      <c r="K6049" s="91"/>
      <c r="L6049" s="91"/>
    </row>
    <row r="6050" spans="2:12" x14ac:dyDescent="0.25">
      <c r="B6050" s="67" t="s">
        <v>454</v>
      </c>
      <c r="C6050" s="67" t="s">
        <v>455</v>
      </c>
      <c r="D6050" s="68" t="s">
        <v>371</v>
      </c>
      <c r="E6050" s="67" t="s">
        <v>372</v>
      </c>
      <c r="F6050" s="68" t="s">
        <v>464</v>
      </c>
      <c r="G6050" s="67" t="s">
        <v>465</v>
      </c>
      <c r="H6050" s="68" t="s">
        <v>363</v>
      </c>
      <c r="I6050" s="69">
        <v>0</v>
      </c>
      <c r="J6050" s="69">
        <v>0</v>
      </c>
      <c r="K6050" s="91"/>
      <c r="L6050" s="91"/>
    </row>
    <row r="6051" spans="2:12" x14ac:dyDescent="0.25">
      <c r="B6051" s="67" t="s">
        <v>454</v>
      </c>
      <c r="C6051" s="67" t="s">
        <v>455</v>
      </c>
      <c r="D6051" s="68" t="s">
        <v>371</v>
      </c>
      <c r="E6051" s="67" t="s">
        <v>372</v>
      </c>
      <c r="F6051" s="68" t="s">
        <v>464</v>
      </c>
      <c r="G6051" s="67" t="s">
        <v>465</v>
      </c>
      <c r="H6051" s="68" t="s">
        <v>363</v>
      </c>
      <c r="I6051" s="69">
        <v>46.414999999999999</v>
      </c>
      <c r="J6051" s="69">
        <v>18.202500000000001</v>
      </c>
      <c r="K6051" s="91"/>
      <c r="L6051" s="91"/>
    </row>
    <row r="6052" spans="2:12" x14ac:dyDescent="0.25">
      <c r="B6052" s="67" t="s">
        <v>454</v>
      </c>
      <c r="C6052" s="67" t="s">
        <v>455</v>
      </c>
      <c r="D6052" s="68" t="s">
        <v>371</v>
      </c>
      <c r="E6052" s="67" t="s">
        <v>372</v>
      </c>
      <c r="F6052" s="68" t="s">
        <v>464</v>
      </c>
      <c r="G6052" s="67" t="s">
        <v>465</v>
      </c>
      <c r="H6052" s="68" t="s">
        <v>362</v>
      </c>
      <c r="I6052" s="69">
        <v>11.1</v>
      </c>
      <c r="J6052" s="69">
        <v>11.15</v>
      </c>
      <c r="K6052" s="91"/>
      <c r="L6052" s="91"/>
    </row>
    <row r="6053" spans="2:12" x14ac:dyDescent="0.25">
      <c r="B6053" s="67" t="s">
        <v>454</v>
      </c>
      <c r="C6053" s="67" t="s">
        <v>455</v>
      </c>
      <c r="D6053" s="68" t="s">
        <v>371</v>
      </c>
      <c r="E6053" s="67" t="s">
        <v>372</v>
      </c>
      <c r="F6053" s="68" t="s">
        <v>464</v>
      </c>
      <c r="G6053" s="67" t="s">
        <v>465</v>
      </c>
      <c r="H6053" s="68" t="s">
        <v>363</v>
      </c>
      <c r="I6053" s="69">
        <v>0</v>
      </c>
      <c r="J6053" s="69">
        <v>8.08</v>
      </c>
      <c r="K6053" s="91"/>
      <c r="L6053" s="91"/>
    </row>
    <row r="6054" spans="2:12" x14ac:dyDescent="0.25">
      <c r="B6054" s="67" t="s">
        <v>454</v>
      </c>
      <c r="C6054" s="67" t="s">
        <v>455</v>
      </c>
      <c r="D6054" s="68" t="s">
        <v>371</v>
      </c>
      <c r="E6054" s="67" t="s">
        <v>372</v>
      </c>
      <c r="F6054" s="68" t="s">
        <v>464</v>
      </c>
      <c r="G6054" s="67" t="s">
        <v>465</v>
      </c>
      <c r="H6054" s="68" t="s">
        <v>364</v>
      </c>
      <c r="I6054" s="69">
        <v>36.502000000000002</v>
      </c>
      <c r="J6054" s="69">
        <v>23.156400000000001</v>
      </c>
      <c r="K6054" s="91"/>
      <c r="L6054" s="91"/>
    </row>
    <row r="6055" spans="2:12" x14ac:dyDescent="0.25">
      <c r="B6055" s="67" t="s">
        <v>454</v>
      </c>
      <c r="C6055" s="67" t="s">
        <v>455</v>
      </c>
      <c r="D6055" s="68" t="s">
        <v>371</v>
      </c>
      <c r="E6055" s="67" t="s">
        <v>372</v>
      </c>
      <c r="F6055" s="68" t="s">
        <v>464</v>
      </c>
      <c r="G6055" s="67" t="s">
        <v>465</v>
      </c>
      <c r="H6055" s="68" t="s">
        <v>363</v>
      </c>
      <c r="I6055" s="69">
        <v>0</v>
      </c>
      <c r="J6055" s="69">
        <v>0</v>
      </c>
      <c r="K6055" s="91"/>
      <c r="L6055" s="91"/>
    </row>
    <row r="6056" spans="2:12" x14ac:dyDescent="0.25">
      <c r="B6056" s="67" t="s">
        <v>454</v>
      </c>
      <c r="C6056" s="67" t="s">
        <v>455</v>
      </c>
      <c r="D6056" s="68" t="s">
        <v>371</v>
      </c>
      <c r="E6056" s="67" t="s">
        <v>372</v>
      </c>
      <c r="F6056" s="68" t="s">
        <v>466</v>
      </c>
      <c r="G6056" s="67" t="s">
        <v>467</v>
      </c>
      <c r="H6056" s="68" t="s">
        <v>364</v>
      </c>
      <c r="I6056" s="69">
        <v>0</v>
      </c>
      <c r="J6056" s="69">
        <v>0</v>
      </c>
      <c r="K6056" s="91"/>
      <c r="L6056" s="91"/>
    </row>
    <row r="6057" spans="2:12" x14ac:dyDescent="0.25">
      <c r="B6057" s="67" t="s">
        <v>454</v>
      </c>
      <c r="C6057" s="67" t="s">
        <v>455</v>
      </c>
      <c r="D6057" s="68" t="s">
        <v>371</v>
      </c>
      <c r="E6057" s="67" t="s">
        <v>372</v>
      </c>
      <c r="F6057" s="68" t="s">
        <v>466</v>
      </c>
      <c r="G6057" s="67" t="s">
        <v>467</v>
      </c>
      <c r="H6057" s="68" t="s">
        <v>362</v>
      </c>
      <c r="I6057" s="69">
        <v>0</v>
      </c>
      <c r="J6057" s="69">
        <v>0</v>
      </c>
      <c r="K6057" s="91"/>
      <c r="L6057" s="91"/>
    </row>
    <row r="6058" spans="2:12" x14ac:dyDescent="0.25">
      <c r="B6058" s="67" t="s">
        <v>454</v>
      </c>
      <c r="C6058" s="67" t="s">
        <v>455</v>
      </c>
      <c r="D6058" s="68" t="s">
        <v>371</v>
      </c>
      <c r="E6058" s="67" t="s">
        <v>372</v>
      </c>
      <c r="F6058" s="68" t="s">
        <v>466</v>
      </c>
      <c r="G6058" s="67" t="s">
        <v>467</v>
      </c>
      <c r="H6058" s="68" t="s">
        <v>363</v>
      </c>
      <c r="I6058" s="69">
        <v>0</v>
      </c>
      <c r="J6058" s="69">
        <v>0</v>
      </c>
      <c r="K6058" s="91"/>
      <c r="L6058" s="91"/>
    </row>
    <row r="6059" spans="2:12" x14ac:dyDescent="0.25">
      <c r="B6059" s="67" t="s">
        <v>454</v>
      </c>
      <c r="C6059" s="67" t="s">
        <v>455</v>
      </c>
      <c r="D6059" s="68" t="s">
        <v>371</v>
      </c>
      <c r="E6059" s="67" t="s">
        <v>372</v>
      </c>
      <c r="F6059" s="68" t="s">
        <v>466</v>
      </c>
      <c r="G6059" s="67" t="s">
        <v>467</v>
      </c>
      <c r="H6059" s="68" t="s">
        <v>362</v>
      </c>
      <c r="I6059" s="69">
        <v>10</v>
      </c>
      <c r="J6059" s="69">
        <v>0</v>
      </c>
      <c r="K6059" s="91"/>
      <c r="L6059" s="91"/>
    </row>
    <row r="6060" spans="2:12" x14ac:dyDescent="0.25">
      <c r="B6060" s="67" t="s">
        <v>454</v>
      </c>
      <c r="C6060" s="67" t="s">
        <v>455</v>
      </c>
      <c r="D6060" s="68" t="s">
        <v>371</v>
      </c>
      <c r="E6060" s="67" t="s">
        <v>372</v>
      </c>
      <c r="F6060" s="68" t="s">
        <v>466</v>
      </c>
      <c r="G6060" s="67" t="s">
        <v>467</v>
      </c>
      <c r="H6060" s="68" t="s">
        <v>362</v>
      </c>
      <c r="I6060" s="69">
        <v>22</v>
      </c>
      <c r="J6060" s="69">
        <v>15</v>
      </c>
      <c r="K6060" s="91"/>
      <c r="L6060" s="91"/>
    </row>
    <row r="6061" spans="2:12" x14ac:dyDescent="0.25">
      <c r="B6061" s="67" t="s">
        <v>454</v>
      </c>
      <c r="C6061" s="67" t="s">
        <v>455</v>
      </c>
      <c r="D6061" s="68" t="s">
        <v>371</v>
      </c>
      <c r="E6061" s="67" t="s">
        <v>372</v>
      </c>
      <c r="F6061" s="68" t="s">
        <v>466</v>
      </c>
      <c r="G6061" s="67" t="s">
        <v>467</v>
      </c>
      <c r="H6061" s="68" t="s">
        <v>363</v>
      </c>
      <c r="I6061" s="69">
        <v>142</v>
      </c>
      <c r="J6061" s="69">
        <v>114</v>
      </c>
      <c r="K6061" s="91"/>
      <c r="L6061" s="91"/>
    </row>
    <row r="6062" spans="2:12" x14ac:dyDescent="0.25">
      <c r="B6062" s="67" t="s">
        <v>454</v>
      </c>
      <c r="C6062" s="67" t="s">
        <v>455</v>
      </c>
      <c r="D6062" s="68" t="s">
        <v>371</v>
      </c>
      <c r="E6062" s="67" t="s">
        <v>372</v>
      </c>
      <c r="F6062" s="68" t="s">
        <v>466</v>
      </c>
      <c r="G6062" s="67" t="s">
        <v>467</v>
      </c>
      <c r="H6062" s="68" t="s">
        <v>364</v>
      </c>
      <c r="I6062" s="69">
        <v>76</v>
      </c>
      <c r="J6062" s="69">
        <v>89</v>
      </c>
      <c r="K6062" s="91"/>
      <c r="L6062" s="91"/>
    </row>
    <row r="6063" spans="2:12" x14ac:dyDescent="0.25">
      <c r="B6063" s="67" t="s">
        <v>454</v>
      </c>
      <c r="C6063" s="67" t="s">
        <v>455</v>
      </c>
      <c r="D6063" s="68" t="s">
        <v>371</v>
      </c>
      <c r="E6063" s="67" t="s">
        <v>372</v>
      </c>
      <c r="F6063" s="68" t="s">
        <v>466</v>
      </c>
      <c r="G6063" s="67" t="s">
        <v>467</v>
      </c>
      <c r="H6063" s="68" t="s">
        <v>362</v>
      </c>
      <c r="I6063" s="69">
        <v>0</v>
      </c>
      <c r="J6063" s="69">
        <v>0</v>
      </c>
      <c r="K6063" s="91"/>
      <c r="L6063" s="91"/>
    </row>
    <row r="6064" spans="2:12" x14ac:dyDescent="0.25">
      <c r="B6064" s="67" t="s">
        <v>454</v>
      </c>
      <c r="C6064" s="67" t="s">
        <v>455</v>
      </c>
      <c r="D6064" s="68" t="s">
        <v>371</v>
      </c>
      <c r="E6064" s="67" t="s">
        <v>372</v>
      </c>
      <c r="F6064" s="68" t="s">
        <v>466</v>
      </c>
      <c r="G6064" s="67" t="s">
        <v>467</v>
      </c>
      <c r="H6064" s="68" t="s">
        <v>363</v>
      </c>
      <c r="I6064" s="69">
        <v>20</v>
      </c>
      <c r="J6064" s="69">
        <v>12</v>
      </c>
      <c r="K6064" s="91"/>
      <c r="L6064" s="91"/>
    </row>
    <row r="6065" spans="2:12" x14ac:dyDescent="0.25">
      <c r="B6065" s="67" t="s">
        <v>454</v>
      </c>
      <c r="C6065" s="67" t="s">
        <v>455</v>
      </c>
      <c r="D6065" s="68" t="s">
        <v>371</v>
      </c>
      <c r="E6065" s="67" t="s">
        <v>372</v>
      </c>
      <c r="F6065" s="68" t="s">
        <v>466</v>
      </c>
      <c r="G6065" s="67" t="s">
        <v>467</v>
      </c>
      <c r="H6065" s="68" t="s">
        <v>364</v>
      </c>
      <c r="I6065" s="69">
        <v>5</v>
      </c>
      <c r="J6065" s="69">
        <v>6</v>
      </c>
      <c r="K6065" s="91"/>
      <c r="L6065" s="91"/>
    </row>
    <row r="6066" spans="2:12" x14ac:dyDescent="0.25">
      <c r="B6066" s="67" t="s">
        <v>454</v>
      </c>
      <c r="C6066" s="67" t="s">
        <v>455</v>
      </c>
      <c r="D6066" s="68" t="s">
        <v>371</v>
      </c>
      <c r="E6066" s="67" t="s">
        <v>372</v>
      </c>
      <c r="F6066" s="68" t="s">
        <v>466</v>
      </c>
      <c r="G6066" s="67" t="s">
        <v>467</v>
      </c>
      <c r="H6066" s="68" t="s">
        <v>363</v>
      </c>
      <c r="I6066" s="69">
        <v>0</v>
      </c>
      <c r="J6066" s="69">
        <v>0</v>
      </c>
      <c r="K6066" s="91"/>
      <c r="L6066" s="91"/>
    </row>
    <row r="6067" spans="2:12" x14ac:dyDescent="0.25">
      <c r="B6067" s="67" t="s">
        <v>454</v>
      </c>
      <c r="C6067" s="67" t="s">
        <v>455</v>
      </c>
      <c r="D6067" s="68" t="s">
        <v>371</v>
      </c>
      <c r="E6067" s="67" t="s">
        <v>372</v>
      </c>
      <c r="F6067" s="68" t="s">
        <v>466</v>
      </c>
      <c r="G6067" s="67" t="s">
        <v>467</v>
      </c>
      <c r="H6067" s="68" t="s">
        <v>362</v>
      </c>
      <c r="I6067" s="69">
        <v>10</v>
      </c>
      <c r="J6067" s="69">
        <v>10</v>
      </c>
      <c r="K6067" s="91"/>
      <c r="L6067" s="91"/>
    </row>
    <row r="6068" spans="2:12" x14ac:dyDescent="0.25">
      <c r="B6068" s="67" t="s">
        <v>454</v>
      </c>
      <c r="C6068" s="67" t="s">
        <v>455</v>
      </c>
      <c r="D6068" s="68" t="s">
        <v>371</v>
      </c>
      <c r="E6068" s="67" t="s">
        <v>372</v>
      </c>
      <c r="F6068" s="68" t="s">
        <v>466</v>
      </c>
      <c r="G6068" s="67" t="s">
        <v>467</v>
      </c>
      <c r="H6068" s="68" t="s">
        <v>363</v>
      </c>
      <c r="I6068" s="69">
        <v>26</v>
      </c>
      <c r="J6068" s="69">
        <v>45</v>
      </c>
      <c r="K6068" s="91"/>
      <c r="L6068" s="91"/>
    </row>
    <row r="6069" spans="2:12" x14ac:dyDescent="0.25">
      <c r="B6069" s="67" t="s">
        <v>454</v>
      </c>
      <c r="C6069" s="67" t="s">
        <v>455</v>
      </c>
      <c r="D6069" s="68" t="s">
        <v>371</v>
      </c>
      <c r="E6069" s="67" t="s">
        <v>372</v>
      </c>
      <c r="F6069" s="68" t="s">
        <v>466</v>
      </c>
      <c r="G6069" s="67" t="s">
        <v>467</v>
      </c>
      <c r="H6069" s="68" t="s">
        <v>364</v>
      </c>
      <c r="I6069" s="69">
        <v>10</v>
      </c>
      <c r="J6069" s="69">
        <v>15</v>
      </c>
      <c r="K6069" s="91"/>
      <c r="L6069" s="91"/>
    </row>
    <row r="6070" spans="2:12" x14ac:dyDescent="0.25">
      <c r="B6070" s="67" t="s">
        <v>454</v>
      </c>
      <c r="C6070" s="67" t="s">
        <v>455</v>
      </c>
      <c r="D6070" s="68" t="s">
        <v>371</v>
      </c>
      <c r="E6070" s="67" t="s">
        <v>372</v>
      </c>
      <c r="F6070" s="68" t="s">
        <v>466</v>
      </c>
      <c r="G6070" s="67" t="s">
        <v>467</v>
      </c>
      <c r="H6070" s="68" t="s">
        <v>362</v>
      </c>
      <c r="I6070" s="69">
        <v>-30</v>
      </c>
      <c r="J6070" s="69">
        <v>0</v>
      </c>
      <c r="K6070" s="91"/>
      <c r="L6070" s="91"/>
    </row>
    <row r="6071" spans="2:12" x14ac:dyDescent="0.25">
      <c r="B6071" s="67" t="s">
        <v>454</v>
      </c>
      <c r="C6071" s="67" t="s">
        <v>455</v>
      </c>
      <c r="D6071" s="68" t="s">
        <v>371</v>
      </c>
      <c r="E6071" s="67" t="s">
        <v>372</v>
      </c>
      <c r="F6071" s="68" t="s">
        <v>466</v>
      </c>
      <c r="G6071" s="67" t="s">
        <v>467</v>
      </c>
      <c r="H6071" s="68" t="s">
        <v>363</v>
      </c>
      <c r="I6071" s="69">
        <v>4</v>
      </c>
      <c r="J6071" s="69">
        <v>6</v>
      </c>
      <c r="K6071" s="91"/>
      <c r="L6071" s="91"/>
    </row>
    <row r="6072" spans="2:12" x14ac:dyDescent="0.25">
      <c r="B6072" s="67" t="s">
        <v>454</v>
      </c>
      <c r="C6072" s="67" t="s">
        <v>455</v>
      </c>
      <c r="D6072" s="68" t="s">
        <v>371</v>
      </c>
      <c r="E6072" s="67" t="s">
        <v>372</v>
      </c>
      <c r="F6072" s="68" t="s">
        <v>466</v>
      </c>
      <c r="G6072" s="67" t="s">
        <v>467</v>
      </c>
      <c r="H6072" s="68" t="s">
        <v>362</v>
      </c>
      <c r="I6072" s="69">
        <v>0</v>
      </c>
      <c r="J6072" s="69">
        <v>0</v>
      </c>
      <c r="K6072" s="91"/>
      <c r="L6072" s="91"/>
    </row>
    <row r="6073" spans="2:12" x14ac:dyDescent="0.25">
      <c r="B6073" s="67" t="s">
        <v>454</v>
      </c>
      <c r="C6073" s="67" t="s">
        <v>455</v>
      </c>
      <c r="D6073" s="68" t="s">
        <v>371</v>
      </c>
      <c r="E6073" s="67" t="s">
        <v>372</v>
      </c>
      <c r="F6073" s="68" t="s">
        <v>466</v>
      </c>
      <c r="G6073" s="67" t="s">
        <v>467</v>
      </c>
      <c r="H6073" s="68" t="s">
        <v>363</v>
      </c>
      <c r="I6073" s="69">
        <v>0</v>
      </c>
      <c r="J6073" s="69">
        <v>0</v>
      </c>
      <c r="K6073" s="91"/>
      <c r="L6073" s="91"/>
    </row>
    <row r="6074" spans="2:12" x14ac:dyDescent="0.25">
      <c r="B6074" s="67" t="s">
        <v>454</v>
      </c>
      <c r="C6074" s="67" t="s">
        <v>455</v>
      </c>
      <c r="D6074" s="68" t="s">
        <v>371</v>
      </c>
      <c r="E6074" s="67" t="s">
        <v>372</v>
      </c>
      <c r="F6074" s="68" t="s">
        <v>466</v>
      </c>
      <c r="G6074" s="67" t="s">
        <v>467</v>
      </c>
      <c r="H6074" s="68" t="s">
        <v>364</v>
      </c>
      <c r="I6074" s="69">
        <v>0</v>
      </c>
      <c r="J6074" s="69">
        <v>0</v>
      </c>
      <c r="K6074" s="91"/>
      <c r="L6074" s="91"/>
    </row>
    <row r="6075" spans="2:12" x14ac:dyDescent="0.25">
      <c r="B6075" s="67" t="s">
        <v>454</v>
      </c>
      <c r="C6075" s="67" t="s">
        <v>455</v>
      </c>
      <c r="D6075" s="68" t="s">
        <v>371</v>
      </c>
      <c r="E6075" s="67" t="s">
        <v>372</v>
      </c>
      <c r="F6075" s="68" t="s">
        <v>466</v>
      </c>
      <c r="G6075" s="67" t="s">
        <v>467</v>
      </c>
      <c r="H6075" s="68" t="s">
        <v>362</v>
      </c>
      <c r="I6075" s="69">
        <v>0</v>
      </c>
      <c r="J6075" s="69">
        <v>0</v>
      </c>
      <c r="K6075" s="91"/>
      <c r="L6075" s="91"/>
    </row>
    <row r="6076" spans="2:12" x14ac:dyDescent="0.25">
      <c r="B6076" s="67" t="s">
        <v>454</v>
      </c>
      <c r="C6076" s="67" t="s">
        <v>455</v>
      </c>
      <c r="D6076" s="68" t="s">
        <v>371</v>
      </c>
      <c r="E6076" s="67" t="s">
        <v>372</v>
      </c>
      <c r="F6076" s="68" t="s">
        <v>466</v>
      </c>
      <c r="G6076" s="67" t="s">
        <v>467</v>
      </c>
      <c r="H6076" s="68" t="s">
        <v>363</v>
      </c>
      <c r="I6076" s="69">
        <v>0</v>
      </c>
      <c r="J6076" s="69">
        <v>0</v>
      </c>
      <c r="K6076" s="91"/>
      <c r="L6076" s="91"/>
    </row>
    <row r="6077" spans="2:12" x14ac:dyDescent="0.25">
      <c r="B6077" s="67" t="s">
        <v>454</v>
      </c>
      <c r="C6077" s="67" t="s">
        <v>455</v>
      </c>
      <c r="D6077" s="68" t="s">
        <v>371</v>
      </c>
      <c r="E6077" s="67" t="s">
        <v>372</v>
      </c>
      <c r="F6077" s="68" t="s">
        <v>466</v>
      </c>
      <c r="G6077" s="67" t="s">
        <v>467</v>
      </c>
      <c r="H6077" s="68" t="s">
        <v>364</v>
      </c>
      <c r="I6077" s="69">
        <v>0</v>
      </c>
      <c r="J6077" s="69">
        <v>0</v>
      </c>
      <c r="K6077" s="91"/>
      <c r="L6077" s="91"/>
    </row>
    <row r="6078" spans="2:12" x14ac:dyDescent="0.25">
      <c r="B6078" s="67" t="s">
        <v>454</v>
      </c>
      <c r="C6078" s="67" t="s">
        <v>455</v>
      </c>
      <c r="D6078" s="68" t="s">
        <v>371</v>
      </c>
      <c r="E6078" s="67" t="s">
        <v>372</v>
      </c>
      <c r="F6078" s="68" t="s">
        <v>466</v>
      </c>
      <c r="G6078" s="67" t="s">
        <v>467</v>
      </c>
      <c r="H6078" s="68" t="s">
        <v>362</v>
      </c>
      <c r="I6078" s="69">
        <v>79</v>
      </c>
      <c r="J6078" s="69">
        <v>86</v>
      </c>
      <c r="K6078" s="91"/>
      <c r="L6078" s="91"/>
    </row>
    <row r="6079" spans="2:12" x14ac:dyDescent="0.25">
      <c r="B6079" s="67" t="s">
        <v>454</v>
      </c>
      <c r="C6079" s="67" t="s">
        <v>455</v>
      </c>
      <c r="D6079" s="68" t="s">
        <v>371</v>
      </c>
      <c r="E6079" s="67" t="s">
        <v>372</v>
      </c>
      <c r="F6079" s="68" t="s">
        <v>466</v>
      </c>
      <c r="G6079" s="67" t="s">
        <v>467</v>
      </c>
      <c r="H6079" s="68" t="s">
        <v>363</v>
      </c>
      <c r="I6079" s="69">
        <v>140</v>
      </c>
      <c r="J6079" s="69">
        <v>196</v>
      </c>
      <c r="K6079" s="91"/>
      <c r="L6079" s="91"/>
    </row>
    <row r="6080" spans="2:12" x14ac:dyDescent="0.25">
      <c r="B6080" s="67" t="s">
        <v>454</v>
      </c>
      <c r="C6080" s="67" t="s">
        <v>455</v>
      </c>
      <c r="D6080" s="68" t="s">
        <v>371</v>
      </c>
      <c r="E6080" s="67" t="s">
        <v>372</v>
      </c>
      <c r="F6080" s="68" t="s">
        <v>466</v>
      </c>
      <c r="G6080" s="67" t="s">
        <v>467</v>
      </c>
      <c r="H6080" s="68" t="s">
        <v>364</v>
      </c>
      <c r="I6080" s="69">
        <v>14</v>
      </c>
      <c r="J6080" s="69">
        <v>69</v>
      </c>
      <c r="K6080" s="91"/>
      <c r="L6080" s="91"/>
    </row>
    <row r="6081" spans="2:12" x14ac:dyDescent="0.25">
      <c r="B6081" s="67" t="s">
        <v>454</v>
      </c>
      <c r="C6081" s="67" t="s">
        <v>455</v>
      </c>
      <c r="D6081" s="68" t="s">
        <v>371</v>
      </c>
      <c r="E6081" s="67" t="s">
        <v>372</v>
      </c>
      <c r="F6081" s="68" t="s">
        <v>466</v>
      </c>
      <c r="G6081" s="67" t="s">
        <v>467</v>
      </c>
      <c r="H6081" s="68" t="s">
        <v>362</v>
      </c>
      <c r="I6081" s="69">
        <v>38</v>
      </c>
      <c r="J6081" s="69">
        <v>27</v>
      </c>
      <c r="K6081" s="91"/>
      <c r="L6081" s="91"/>
    </row>
    <row r="6082" spans="2:12" x14ac:dyDescent="0.25">
      <c r="B6082" s="67" t="s">
        <v>454</v>
      </c>
      <c r="C6082" s="67" t="s">
        <v>455</v>
      </c>
      <c r="D6082" s="68" t="s">
        <v>371</v>
      </c>
      <c r="E6082" s="67" t="s">
        <v>372</v>
      </c>
      <c r="F6082" s="68" t="s">
        <v>466</v>
      </c>
      <c r="G6082" s="67" t="s">
        <v>467</v>
      </c>
      <c r="H6082" s="68" t="s">
        <v>363</v>
      </c>
      <c r="I6082" s="69">
        <v>72</v>
      </c>
      <c r="J6082" s="69">
        <v>110</v>
      </c>
      <c r="K6082" s="91"/>
      <c r="L6082" s="91"/>
    </row>
    <row r="6083" spans="2:12" x14ac:dyDescent="0.25">
      <c r="B6083" s="67" t="s">
        <v>454</v>
      </c>
      <c r="C6083" s="67" t="s">
        <v>455</v>
      </c>
      <c r="D6083" s="68" t="s">
        <v>371</v>
      </c>
      <c r="E6083" s="67" t="s">
        <v>372</v>
      </c>
      <c r="F6083" s="68" t="s">
        <v>466</v>
      </c>
      <c r="G6083" s="67" t="s">
        <v>467</v>
      </c>
      <c r="H6083" s="68" t="s">
        <v>364</v>
      </c>
      <c r="I6083" s="69">
        <v>19</v>
      </c>
      <c r="J6083" s="69">
        <v>58</v>
      </c>
      <c r="K6083" s="91"/>
      <c r="L6083" s="91"/>
    </row>
    <row r="6084" spans="2:12" x14ac:dyDescent="0.25">
      <c r="B6084" s="67" t="s">
        <v>454</v>
      </c>
      <c r="C6084" s="67" t="s">
        <v>455</v>
      </c>
      <c r="D6084" s="68" t="s">
        <v>371</v>
      </c>
      <c r="E6084" s="67" t="s">
        <v>372</v>
      </c>
      <c r="F6084" s="68" t="s">
        <v>466</v>
      </c>
      <c r="G6084" s="67" t="s">
        <v>467</v>
      </c>
      <c r="H6084" s="68" t="s">
        <v>362</v>
      </c>
      <c r="I6084" s="69">
        <v>0</v>
      </c>
      <c r="J6084" s="69">
        <v>0</v>
      </c>
      <c r="K6084" s="91"/>
      <c r="L6084" s="91"/>
    </row>
    <row r="6085" spans="2:12" x14ac:dyDescent="0.25">
      <c r="B6085" s="67" t="s">
        <v>454</v>
      </c>
      <c r="C6085" s="67" t="s">
        <v>455</v>
      </c>
      <c r="D6085" s="68" t="s">
        <v>371</v>
      </c>
      <c r="E6085" s="67" t="s">
        <v>372</v>
      </c>
      <c r="F6085" s="68" t="s">
        <v>466</v>
      </c>
      <c r="G6085" s="67" t="s">
        <v>467</v>
      </c>
      <c r="H6085" s="68" t="s">
        <v>363</v>
      </c>
      <c r="I6085" s="69">
        <v>0</v>
      </c>
      <c r="J6085" s="69">
        <v>0</v>
      </c>
      <c r="K6085" s="91"/>
      <c r="L6085" s="91"/>
    </row>
    <row r="6086" spans="2:12" x14ac:dyDescent="0.25">
      <c r="B6086" s="67" t="s">
        <v>454</v>
      </c>
      <c r="C6086" s="67" t="s">
        <v>455</v>
      </c>
      <c r="D6086" s="68" t="s">
        <v>371</v>
      </c>
      <c r="E6086" s="67" t="s">
        <v>372</v>
      </c>
      <c r="F6086" s="68" t="s">
        <v>466</v>
      </c>
      <c r="G6086" s="67" t="s">
        <v>467</v>
      </c>
      <c r="H6086" s="68" t="s">
        <v>362</v>
      </c>
      <c r="I6086" s="69">
        <v>33</v>
      </c>
      <c r="J6086" s="69">
        <v>24</v>
      </c>
      <c r="K6086" s="91"/>
      <c r="L6086" s="91"/>
    </row>
    <row r="6087" spans="2:12" x14ac:dyDescent="0.25">
      <c r="B6087" s="67" t="s">
        <v>454</v>
      </c>
      <c r="C6087" s="67" t="s">
        <v>455</v>
      </c>
      <c r="D6087" s="68" t="s">
        <v>371</v>
      </c>
      <c r="E6087" s="67" t="s">
        <v>372</v>
      </c>
      <c r="F6087" s="68" t="s">
        <v>466</v>
      </c>
      <c r="G6087" s="67" t="s">
        <v>467</v>
      </c>
      <c r="H6087" s="68" t="s">
        <v>363</v>
      </c>
      <c r="I6087" s="69">
        <v>65</v>
      </c>
      <c r="J6087" s="69">
        <v>79</v>
      </c>
      <c r="K6087" s="91"/>
      <c r="L6087" s="91"/>
    </row>
    <row r="6088" spans="2:12" x14ac:dyDescent="0.25">
      <c r="B6088" s="67" t="s">
        <v>454</v>
      </c>
      <c r="C6088" s="67" t="s">
        <v>455</v>
      </c>
      <c r="D6088" s="68" t="s">
        <v>371</v>
      </c>
      <c r="E6088" s="67" t="s">
        <v>372</v>
      </c>
      <c r="F6088" s="68" t="s">
        <v>466</v>
      </c>
      <c r="G6088" s="67" t="s">
        <v>467</v>
      </c>
      <c r="H6088" s="68" t="s">
        <v>364</v>
      </c>
      <c r="I6088" s="69">
        <v>31</v>
      </c>
      <c r="J6088" s="69">
        <v>28</v>
      </c>
      <c r="K6088" s="91"/>
      <c r="L6088" s="91"/>
    </row>
    <row r="6089" spans="2:12" x14ac:dyDescent="0.25">
      <c r="B6089" s="67" t="s">
        <v>454</v>
      </c>
      <c r="C6089" s="67" t="s">
        <v>455</v>
      </c>
      <c r="D6089" s="68" t="s">
        <v>371</v>
      </c>
      <c r="E6089" s="67" t="s">
        <v>372</v>
      </c>
      <c r="F6089" s="68" t="s">
        <v>466</v>
      </c>
      <c r="G6089" s="67" t="s">
        <v>467</v>
      </c>
      <c r="H6089" s="68" t="s">
        <v>362</v>
      </c>
      <c r="I6089" s="69">
        <v>0</v>
      </c>
      <c r="J6089" s="69">
        <v>0</v>
      </c>
      <c r="K6089" s="91"/>
      <c r="L6089" s="91"/>
    </row>
    <row r="6090" spans="2:12" x14ac:dyDescent="0.25">
      <c r="B6090" s="67" t="s">
        <v>454</v>
      </c>
      <c r="C6090" s="67" t="s">
        <v>455</v>
      </c>
      <c r="D6090" s="68" t="s">
        <v>371</v>
      </c>
      <c r="E6090" s="67" t="s">
        <v>372</v>
      </c>
      <c r="F6090" s="68" t="s">
        <v>466</v>
      </c>
      <c r="G6090" s="67" t="s">
        <v>467</v>
      </c>
      <c r="H6090" s="68" t="s">
        <v>363</v>
      </c>
      <c r="I6090" s="69">
        <v>0</v>
      </c>
      <c r="J6090" s="69">
        <v>0</v>
      </c>
      <c r="K6090" s="91"/>
      <c r="L6090" s="91"/>
    </row>
    <row r="6091" spans="2:12" x14ac:dyDescent="0.25">
      <c r="B6091" s="67" t="s">
        <v>454</v>
      </c>
      <c r="C6091" s="67" t="s">
        <v>455</v>
      </c>
      <c r="D6091" s="68" t="s">
        <v>371</v>
      </c>
      <c r="E6091" s="67" t="s">
        <v>372</v>
      </c>
      <c r="F6091" s="68" t="s">
        <v>466</v>
      </c>
      <c r="G6091" s="67" t="s">
        <v>467</v>
      </c>
      <c r="H6091" s="68" t="s">
        <v>364</v>
      </c>
      <c r="I6091" s="69">
        <v>0</v>
      </c>
      <c r="J6091" s="69">
        <v>8</v>
      </c>
      <c r="K6091" s="91"/>
      <c r="L6091" s="91"/>
    </row>
    <row r="6092" spans="2:12" x14ac:dyDescent="0.25">
      <c r="B6092" s="67" t="s">
        <v>454</v>
      </c>
      <c r="C6092" s="67" t="s">
        <v>455</v>
      </c>
      <c r="D6092" s="68" t="s">
        <v>371</v>
      </c>
      <c r="E6092" s="67" t="s">
        <v>372</v>
      </c>
      <c r="F6092" s="68" t="s">
        <v>466</v>
      </c>
      <c r="G6092" s="67" t="s">
        <v>467</v>
      </c>
      <c r="H6092" s="68" t="s">
        <v>362</v>
      </c>
      <c r="I6092" s="69">
        <v>0</v>
      </c>
      <c r="J6092" s="69">
        <v>0</v>
      </c>
      <c r="K6092" s="91"/>
      <c r="L6092" s="91"/>
    </row>
    <row r="6093" spans="2:12" x14ac:dyDescent="0.25">
      <c r="B6093" s="67" t="s">
        <v>454</v>
      </c>
      <c r="C6093" s="67" t="s">
        <v>455</v>
      </c>
      <c r="D6093" s="68" t="s">
        <v>371</v>
      </c>
      <c r="E6093" s="67" t="s">
        <v>372</v>
      </c>
      <c r="F6093" s="68" t="s">
        <v>466</v>
      </c>
      <c r="G6093" s="67" t="s">
        <v>467</v>
      </c>
      <c r="H6093" s="68" t="s">
        <v>363</v>
      </c>
      <c r="I6093" s="69">
        <v>0</v>
      </c>
      <c r="J6093" s="69">
        <v>0</v>
      </c>
      <c r="K6093" s="91"/>
      <c r="L6093" s="91"/>
    </row>
    <row r="6094" spans="2:12" x14ac:dyDescent="0.25">
      <c r="B6094" s="67" t="s">
        <v>454</v>
      </c>
      <c r="C6094" s="67" t="s">
        <v>455</v>
      </c>
      <c r="D6094" s="68" t="s">
        <v>371</v>
      </c>
      <c r="E6094" s="67" t="s">
        <v>372</v>
      </c>
      <c r="F6094" s="68" t="s">
        <v>466</v>
      </c>
      <c r="G6094" s="67" t="s">
        <v>467</v>
      </c>
      <c r="H6094" s="68" t="s">
        <v>364</v>
      </c>
      <c r="I6094" s="69">
        <v>0</v>
      </c>
      <c r="J6094" s="69">
        <v>0</v>
      </c>
      <c r="K6094" s="91"/>
      <c r="L6094" s="91"/>
    </row>
    <row r="6095" spans="2:12" x14ac:dyDescent="0.25">
      <c r="B6095" s="67" t="s">
        <v>454</v>
      </c>
      <c r="C6095" s="67" t="s">
        <v>455</v>
      </c>
      <c r="D6095" s="68" t="s">
        <v>371</v>
      </c>
      <c r="E6095" s="67" t="s">
        <v>372</v>
      </c>
      <c r="F6095" s="68" t="s">
        <v>466</v>
      </c>
      <c r="G6095" s="67" t="s">
        <v>467</v>
      </c>
      <c r="H6095" s="68" t="s">
        <v>362</v>
      </c>
      <c r="I6095" s="69">
        <v>28</v>
      </c>
      <c r="J6095" s="69">
        <v>35</v>
      </c>
      <c r="K6095" s="91"/>
      <c r="L6095" s="91"/>
    </row>
    <row r="6096" spans="2:12" x14ac:dyDescent="0.25">
      <c r="B6096" s="67" t="s">
        <v>454</v>
      </c>
      <c r="C6096" s="67" t="s">
        <v>455</v>
      </c>
      <c r="D6096" s="68" t="s">
        <v>371</v>
      </c>
      <c r="E6096" s="67" t="s">
        <v>372</v>
      </c>
      <c r="F6096" s="68" t="s">
        <v>466</v>
      </c>
      <c r="G6096" s="67" t="s">
        <v>467</v>
      </c>
      <c r="H6096" s="68" t="s">
        <v>363</v>
      </c>
      <c r="I6096" s="69">
        <v>30</v>
      </c>
      <c r="J6096" s="69">
        <v>40</v>
      </c>
      <c r="K6096" s="91"/>
      <c r="L6096" s="91"/>
    </row>
    <row r="6097" spans="2:12" x14ac:dyDescent="0.25">
      <c r="B6097" s="67" t="s">
        <v>454</v>
      </c>
      <c r="C6097" s="67" t="s">
        <v>455</v>
      </c>
      <c r="D6097" s="68" t="s">
        <v>371</v>
      </c>
      <c r="E6097" s="67" t="s">
        <v>372</v>
      </c>
      <c r="F6097" s="68" t="s">
        <v>466</v>
      </c>
      <c r="G6097" s="67" t="s">
        <v>467</v>
      </c>
      <c r="H6097" s="68" t="s">
        <v>364</v>
      </c>
      <c r="I6097" s="69">
        <v>0</v>
      </c>
      <c r="J6097" s="69">
        <v>28</v>
      </c>
      <c r="K6097" s="91"/>
      <c r="L6097" s="91"/>
    </row>
    <row r="6098" spans="2:12" x14ac:dyDescent="0.25">
      <c r="B6098" s="67" t="s">
        <v>454</v>
      </c>
      <c r="C6098" s="67" t="s">
        <v>455</v>
      </c>
      <c r="D6098" s="68" t="s">
        <v>371</v>
      </c>
      <c r="E6098" s="67" t="s">
        <v>372</v>
      </c>
      <c r="F6098" s="68" t="s">
        <v>466</v>
      </c>
      <c r="G6098" s="67" t="s">
        <v>467</v>
      </c>
      <c r="H6098" s="68" t="s">
        <v>362</v>
      </c>
      <c r="I6098" s="69">
        <v>36</v>
      </c>
      <c r="J6098" s="69">
        <v>28</v>
      </c>
      <c r="K6098" s="91"/>
      <c r="L6098" s="91"/>
    </row>
    <row r="6099" spans="2:12" x14ac:dyDescent="0.25">
      <c r="B6099" s="67" t="s">
        <v>454</v>
      </c>
      <c r="C6099" s="67" t="s">
        <v>455</v>
      </c>
      <c r="D6099" s="68" t="s">
        <v>371</v>
      </c>
      <c r="E6099" s="67" t="s">
        <v>372</v>
      </c>
      <c r="F6099" s="68" t="s">
        <v>466</v>
      </c>
      <c r="G6099" s="67" t="s">
        <v>467</v>
      </c>
      <c r="H6099" s="68" t="s">
        <v>363</v>
      </c>
      <c r="I6099" s="69">
        <v>30</v>
      </c>
      <c r="J6099" s="69">
        <v>48</v>
      </c>
      <c r="K6099" s="91"/>
      <c r="L6099" s="91"/>
    </row>
    <row r="6100" spans="2:12" x14ac:dyDescent="0.25">
      <c r="B6100" s="67" t="s">
        <v>454</v>
      </c>
      <c r="C6100" s="67" t="s">
        <v>455</v>
      </c>
      <c r="D6100" s="68" t="s">
        <v>371</v>
      </c>
      <c r="E6100" s="67" t="s">
        <v>372</v>
      </c>
      <c r="F6100" s="68" t="s">
        <v>466</v>
      </c>
      <c r="G6100" s="67" t="s">
        <v>467</v>
      </c>
      <c r="H6100" s="68" t="s">
        <v>364</v>
      </c>
      <c r="I6100" s="69">
        <v>0</v>
      </c>
      <c r="J6100" s="69">
        <v>0</v>
      </c>
      <c r="K6100" s="91"/>
      <c r="L6100" s="91"/>
    </row>
    <row r="6101" spans="2:12" x14ac:dyDescent="0.25">
      <c r="B6101" s="67" t="s">
        <v>454</v>
      </c>
      <c r="C6101" s="67" t="s">
        <v>455</v>
      </c>
      <c r="D6101" s="68" t="s">
        <v>371</v>
      </c>
      <c r="E6101" s="67" t="s">
        <v>372</v>
      </c>
      <c r="F6101" s="68" t="s">
        <v>466</v>
      </c>
      <c r="G6101" s="67" t="s">
        <v>467</v>
      </c>
      <c r="H6101" s="68" t="s">
        <v>363</v>
      </c>
      <c r="I6101" s="69">
        <v>8</v>
      </c>
      <c r="J6101" s="69">
        <v>28</v>
      </c>
      <c r="K6101" s="91"/>
      <c r="L6101" s="91"/>
    </row>
    <row r="6102" spans="2:12" x14ac:dyDescent="0.25">
      <c r="B6102" s="67" t="s">
        <v>454</v>
      </c>
      <c r="C6102" s="67" t="s">
        <v>455</v>
      </c>
      <c r="D6102" s="68" t="s">
        <v>371</v>
      </c>
      <c r="E6102" s="67" t="s">
        <v>372</v>
      </c>
      <c r="F6102" s="68" t="s">
        <v>466</v>
      </c>
      <c r="G6102" s="67" t="s">
        <v>467</v>
      </c>
      <c r="H6102" s="68" t="s">
        <v>364</v>
      </c>
      <c r="I6102" s="69">
        <v>32</v>
      </c>
      <c r="J6102" s="69">
        <v>60</v>
      </c>
      <c r="K6102" s="91"/>
      <c r="L6102" s="91"/>
    </row>
    <row r="6103" spans="2:12" x14ac:dyDescent="0.25">
      <c r="B6103" s="67" t="s">
        <v>454</v>
      </c>
      <c r="C6103" s="67" t="s">
        <v>455</v>
      </c>
      <c r="D6103" s="68" t="s">
        <v>371</v>
      </c>
      <c r="E6103" s="67" t="s">
        <v>372</v>
      </c>
      <c r="F6103" s="68" t="s">
        <v>466</v>
      </c>
      <c r="G6103" s="67" t="s">
        <v>467</v>
      </c>
      <c r="H6103" s="68" t="s">
        <v>363</v>
      </c>
      <c r="I6103" s="69">
        <v>0</v>
      </c>
      <c r="J6103" s="69">
        <v>0</v>
      </c>
      <c r="K6103" s="91"/>
      <c r="L6103" s="91"/>
    </row>
    <row r="6104" spans="2:12" x14ac:dyDescent="0.25">
      <c r="B6104" s="67" t="s">
        <v>454</v>
      </c>
      <c r="C6104" s="67" t="s">
        <v>455</v>
      </c>
      <c r="D6104" s="68" t="s">
        <v>371</v>
      </c>
      <c r="E6104" s="67" t="s">
        <v>372</v>
      </c>
      <c r="F6104" s="68" t="s">
        <v>466</v>
      </c>
      <c r="G6104" s="67" t="s">
        <v>467</v>
      </c>
      <c r="H6104" s="68" t="s">
        <v>362</v>
      </c>
      <c r="I6104" s="69">
        <v>175</v>
      </c>
      <c r="J6104" s="69">
        <v>250</v>
      </c>
      <c r="K6104" s="91"/>
      <c r="L6104" s="91"/>
    </row>
    <row r="6105" spans="2:12" x14ac:dyDescent="0.25">
      <c r="B6105" s="67" t="s">
        <v>454</v>
      </c>
      <c r="C6105" s="67" t="s">
        <v>455</v>
      </c>
      <c r="D6105" s="68" t="s">
        <v>371</v>
      </c>
      <c r="E6105" s="67" t="s">
        <v>372</v>
      </c>
      <c r="F6105" s="68" t="s">
        <v>466</v>
      </c>
      <c r="G6105" s="67" t="s">
        <v>467</v>
      </c>
      <c r="H6105" s="68" t="s">
        <v>363</v>
      </c>
      <c r="I6105" s="69">
        <v>676</v>
      </c>
      <c r="J6105" s="69">
        <v>357</v>
      </c>
      <c r="K6105" s="91"/>
      <c r="L6105" s="91"/>
    </row>
    <row r="6106" spans="2:12" x14ac:dyDescent="0.25">
      <c r="B6106" s="67" t="s">
        <v>454</v>
      </c>
      <c r="C6106" s="67" t="s">
        <v>455</v>
      </c>
      <c r="D6106" s="68" t="s">
        <v>371</v>
      </c>
      <c r="E6106" s="67" t="s">
        <v>372</v>
      </c>
      <c r="F6106" s="68" t="s">
        <v>466</v>
      </c>
      <c r="G6106" s="67" t="s">
        <v>467</v>
      </c>
      <c r="H6106" s="68" t="s">
        <v>364</v>
      </c>
      <c r="I6106" s="69">
        <v>57</v>
      </c>
      <c r="J6106" s="69">
        <v>40</v>
      </c>
      <c r="K6106" s="91"/>
      <c r="L6106" s="91"/>
    </row>
    <row r="6107" spans="2:12" x14ac:dyDescent="0.25">
      <c r="B6107" s="67" t="s">
        <v>454</v>
      </c>
      <c r="C6107" s="67" t="s">
        <v>455</v>
      </c>
      <c r="D6107" s="68" t="s">
        <v>371</v>
      </c>
      <c r="E6107" s="67" t="s">
        <v>372</v>
      </c>
      <c r="F6107" s="68" t="s">
        <v>466</v>
      </c>
      <c r="G6107" s="67" t="s">
        <v>467</v>
      </c>
      <c r="H6107" s="68" t="s">
        <v>364</v>
      </c>
      <c r="I6107" s="69">
        <v>0</v>
      </c>
      <c r="J6107" s="69">
        <v>5</v>
      </c>
      <c r="K6107" s="91"/>
      <c r="L6107" s="91"/>
    </row>
    <row r="6108" spans="2:12" x14ac:dyDescent="0.25">
      <c r="B6108" s="67" t="s">
        <v>454</v>
      </c>
      <c r="C6108" s="67" t="s">
        <v>455</v>
      </c>
      <c r="D6108" s="68" t="s">
        <v>371</v>
      </c>
      <c r="E6108" s="67" t="s">
        <v>372</v>
      </c>
      <c r="F6108" s="68" t="s">
        <v>466</v>
      </c>
      <c r="G6108" s="67" t="s">
        <v>467</v>
      </c>
      <c r="H6108" s="68" t="s">
        <v>362</v>
      </c>
      <c r="I6108" s="69">
        <v>19</v>
      </c>
      <c r="J6108" s="69">
        <v>46</v>
      </c>
      <c r="K6108" s="91"/>
      <c r="L6108" s="91"/>
    </row>
    <row r="6109" spans="2:12" x14ac:dyDescent="0.25">
      <c r="B6109" s="67" t="s">
        <v>454</v>
      </c>
      <c r="C6109" s="67" t="s">
        <v>455</v>
      </c>
      <c r="D6109" s="68" t="s">
        <v>371</v>
      </c>
      <c r="E6109" s="67" t="s">
        <v>372</v>
      </c>
      <c r="F6109" s="68" t="s">
        <v>466</v>
      </c>
      <c r="G6109" s="67" t="s">
        <v>467</v>
      </c>
      <c r="H6109" s="68" t="s">
        <v>363</v>
      </c>
      <c r="I6109" s="69">
        <v>75</v>
      </c>
      <c r="J6109" s="69">
        <v>127</v>
      </c>
      <c r="K6109" s="91"/>
      <c r="L6109" s="91"/>
    </row>
    <row r="6110" spans="2:12" x14ac:dyDescent="0.25">
      <c r="B6110" s="67" t="s">
        <v>454</v>
      </c>
      <c r="C6110" s="67" t="s">
        <v>455</v>
      </c>
      <c r="D6110" s="68" t="s">
        <v>371</v>
      </c>
      <c r="E6110" s="67" t="s">
        <v>372</v>
      </c>
      <c r="F6110" s="68" t="s">
        <v>466</v>
      </c>
      <c r="G6110" s="67" t="s">
        <v>467</v>
      </c>
      <c r="H6110" s="68" t="s">
        <v>364</v>
      </c>
      <c r="I6110" s="69">
        <v>43</v>
      </c>
      <c r="J6110" s="69">
        <v>20</v>
      </c>
      <c r="K6110" s="91"/>
      <c r="L6110" s="91"/>
    </row>
    <row r="6111" spans="2:12" x14ac:dyDescent="0.25">
      <c r="B6111" s="67" t="s">
        <v>454</v>
      </c>
      <c r="C6111" s="67" t="s">
        <v>455</v>
      </c>
      <c r="D6111" s="68" t="s">
        <v>371</v>
      </c>
      <c r="E6111" s="67" t="s">
        <v>372</v>
      </c>
      <c r="F6111" s="68" t="s">
        <v>466</v>
      </c>
      <c r="G6111" s="67" t="s">
        <v>467</v>
      </c>
      <c r="H6111" s="68" t="s">
        <v>362</v>
      </c>
      <c r="I6111" s="69">
        <v>88</v>
      </c>
      <c r="J6111" s="69">
        <v>95</v>
      </c>
      <c r="K6111" s="91"/>
      <c r="L6111" s="91"/>
    </row>
    <row r="6112" spans="2:12" x14ac:dyDescent="0.25">
      <c r="B6112" s="67" t="s">
        <v>454</v>
      </c>
      <c r="C6112" s="67" t="s">
        <v>455</v>
      </c>
      <c r="D6112" s="68" t="s">
        <v>371</v>
      </c>
      <c r="E6112" s="67" t="s">
        <v>372</v>
      </c>
      <c r="F6112" s="68" t="s">
        <v>466</v>
      </c>
      <c r="G6112" s="67" t="s">
        <v>467</v>
      </c>
      <c r="H6112" s="68" t="s">
        <v>363</v>
      </c>
      <c r="I6112" s="69">
        <v>186</v>
      </c>
      <c r="J6112" s="69">
        <v>292</v>
      </c>
      <c r="K6112" s="91"/>
      <c r="L6112" s="91"/>
    </row>
    <row r="6113" spans="2:12" x14ac:dyDescent="0.25">
      <c r="B6113" s="67" t="s">
        <v>454</v>
      </c>
      <c r="C6113" s="67" t="s">
        <v>455</v>
      </c>
      <c r="D6113" s="68" t="s">
        <v>371</v>
      </c>
      <c r="E6113" s="67" t="s">
        <v>372</v>
      </c>
      <c r="F6113" s="68" t="s">
        <v>466</v>
      </c>
      <c r="G6113" s="67" t="s">
        <v>467</v>
      </c>
      <c r="H6113" s="68" t="s">
        <v>364</v>
      </c>
      <c r="I6113" s="69">
        <v>0</v>
      </c>
      <c r="J6113" s="69">
        <v>0</v>
      </c>
      <c r="K6113" s="91"/>
      <c r="L6113" s="91"/>
    </row>
    <row r="6114" spans="2:12" x14ac:dyDescent="0.25">
      <c r="B6114" s="67" t="s">
        <v>454</v>
      </c>
      <c r="C6114" s="67" t="s">
        <v>455</v>
      </c>
      <c r="D6114" s="68" t="s">
        <v>371</v>
      </c>
      <c r="E6114" s="67" t="s">
        <v>372</v>
      </c>
      <c r="F6114" s="68" t="s">
        <v>466</v>
      </c>
      <c r="G6114" s="67" t="s">
        <v>467</v>
      </c>
      <c r="H6114" s="68" t="s">
        <v>362</v>
      </c>
      <c r="I6114" s="69">
        <v>0</v>
      </c>
      <c r="J6114" s="69">
        <v>0</v>
      </c>
      <c r="K6114" s="91"/>
      <c r="L6114" s="91"/>
    </row>
    <row r="6115" spans="2:12" x14ac:dyDescent="0.25">
      <c r="B6115" s="67" t="s">
        <v>454</v>
      </c>
      <c r="C6115" s="67" t="s">
        <v>455</v>
      </c>
      <c r="D6115" s="68" t="s">
        <v>371</v>
      </c>
      <c r="E6115" s="67" t="s">
        <v>372</v>
      </c>
      <c r="F6115" s="68" t="s">
        <v>466</v>
      </c>
      <c r="G6115" s="67" t="s">
        <v>467</v>
      </c>
      <c r="H6115" s="68" t="s">
        <v>363</v>
      </c>
      <c r="I6115" s="69">
        <v>0</v>
      </c>
      <c r="J6115" s="69">
        <v>5</v>
      </c>
      <c r="K6115" s="91"/>
      <c r="L6115" s="91"/>
    </row>
    <row r="6116" spans="2:12" x14ac:dyDescent="0.25">
      <c r="B6116" s="67" t="s">
        <v>454</v>
      </c>
      <c r="C6116" s="67" t="s">
        <v>455</v>
      </c>
      <c r="D6116" s="68" t="s">
        <v>371</v>
      </c>
      <c r="E6116" s="67" t="s">
        <v>372</v>
      </c>
      <c r="F6116" s="68" t="s">
        <v>466</v>
      </c>
      <c r="G6116" s="67" t="s">
        <v>467</v>
      </c>
      <c r="H6116" s="68" t="s">
        <v>364</v>
      </c>
      <c r="I6116" s="69">
        <v>0</v>
      </c>
      <c r="J6116" s="69">
        <v>0</v>
      </c>
      <c r="K6116" s="91"/>
      <c r="L6116" s="91"/>
    </row>
    <row r="6117" spans="2:12" x14ac:dyDescent="0.25">
      <c r="B6117" s="67" t="s">
        <v>454</v>
      </c>
      <c r="C6117" s="67" t="s">
        <v>455</v>
      </c>
      <c r="D6117" s="68" t="s">
        <v>371</v>
      </c>
      <c r="E6117" s="67" t="s">
        <v>372</v>
      </c>
      <c r="F6117" s="68" t="s">
        <v>466</v>
      </c>
      <c r="G6117" s="67" t="s">
        <v>467</v>
      </c>
      <c r="H6117" s="68" t="s">
        <v>362</v>
      </c>
      <c r="I6117" s="69">
        <v>0</v>
      </c>
      <c r="J6117" s="69">
        <v>0</v>
      </c>
      <c r="K6117" s="91"/>
      <c r="L6117" s="91"/>
    </row>
    <row r="6118" spans="2:12" x14ac:dyDescent="0.25">
      <c r="B6118" s="67" t="s">
        <v>454</v>
      </c>
      <c r="C6118" s="67" t="s">
        <v>455</v>
      </c>
      <c r="D6118" s="68" t="s">
        <v>371</v>
      </c>
      <c r="E6118" s="67" t="s">
        <v>372</v>
      </c>
      <c r="F6118" s="68" t="s">
        <v>466</v>
      </c>
      <c r="G6118" s="67" t="s">
        <v>467</v>
      </c>
      <c r="H6118" s="68" t="s">
        <v>363</v>
      </c>
      <c r="I6118" s="69">
        <v>0</v>
      </c>
      <c r="J6118" s="69">
        <v>12</v>
      </c>
      <c r="K6118" s="91"/>
      <c r="L6118" s="91"/>
    </row>
    <row r="6119" spans="2:12" x14ac:dyDescent="0.25">
      <c r="B6119" s="67" t="s">
        <v>454</v>
      </c>
      <c r="C6119" s="67" t="s">
        <v>455</v>
      </c>
      <c r="D6119" s="68" t="s">
        <v>371</v>
      </c>
      <c r="E6119" s="67" t="s">
        <v>372</v>
      </c>
      <c r="F6119" s="68" t="s">
        <v>466</v>
      </c>
      <c r="G6119" s="67" t="s">
        <v>467</v>
      </c>
      <c r="H6119" s="68" t="s">
        <v>363</v>
      </c>
      <c r="I6119" s="69">
        <v>31</v>
      </c>
      <c r="J6119" s="69">
        <v>33</v>
      </c>
      <c r="K6119" s="91"/>
      <c r="L6119" s="91"/>
    </row>
    <row r="6120" spans="2:12" x14ac:dyDescent="0.25">
      <c r="B6120" s="67" t="s">
        <v>454</v>
      </c>
      <c r="C6120" s="67" t="s">
        <v>455</v>
      </c>
      <c r="D6120" s="68" t="s">
        <v>371</v>
      </c>
      <c r="E6120" s="67" t="s">
        <v>372</v>
      </c>
      <c r="F6120" s="68" t="s">
        <v>466</v>
      </c>
      <c r="G6120" s="67" t="s">
        <v>467</v>
      </c>
      <c r="H6120" s="68" t="s">
        <v>364</v>
      </c>
      <c r="I6120" s="69">
        <v>0</v>
      </c>
      <c r="J6120" s="69">
        <v>0</v>
      </c>
      <c r="K6120" s="91"/>
      <c r="L6120" s="91"/>
    </row>
    <row r="6121" spans="2:12" x14ac:dyDescent="0.25">
      <c r="B6121" s="67" t="s">
        <v>454</v>
      </c>
      <c r="C6121" s="67" t="s">
        <v>455</v>
      </c>
      <c r="D6121" s="68" t="s">
        <v>371</v>
      </c>
      <c r="E6121" s="67" t="s">
        <v>372</v>
      </c>
      <c r="F6121" s="68" t="s">
        <v>466</v>
      </c>
      <c r="G6121" s="67" t="s">
        <v>467</v>
      </c>
      <c r="H6121" s="68" t="s">
        <v>362</v>
      </c>
      <c r="I6121" s="69">
        <v>0</v>
      </c>
      <c r="J6121" s="69">
        <v>10</v>
      </c>
      <c r="K6121" s="91"/>
      <c r="L6121" s="91"/>
    </row>
    <row r="6122" spans="2:12" x14ac:dyDescent="0.25">
      <c r="B6122" s="67" t="s">
        <v>454</v>
      </c>
      <c r="C6122" s="67" t="s">
        <v>455</v>
      </c>
      <c r="D6122" s="68" t="s">
        <v>371</v>
      </c>
      <c r="E6122" s="67" t="s">
        <v>372</v>
      </c>
      <c r="F6122" s="68" t="s">
        <v>466</v>
      </c>
      <c r="G6122" s="67" t="s">
        <v>467</v>
      </c>
      <c r="H6122" s="68" t="s">
        <v>363</v>
      </c>
      <c r="I6122" s="69">
        <v>36</v>
      </c>
      <c r="J6122" s="69">
        <v>15</v>
      </c>
      <c r="K6122" s="91"/>
      <c r="L6122" s="91"/>
    </row>
    <row r="6123" spans="2:12" x14ac:dyDescent="0.25">
      <c r="B6123" s="67" t="s">
        <v>454</v>
      </c>
      <c r="C6123" s="67" t="s">
        <v>455</v>
      </c>
      <c r="D6123" s="68" t="s">
        <v>371</v>
      </c>
      <c r="E6123" s="67" t="s">
        <v>372</v>
      </c>
      <c r="F6123" s="68" t="s">
        <v>466</v>
      </c>
      <c r="G6123" s="67" t="s">
        <v>467</v>
      </c>
      <c r="H6123" s="68" t="s">
        <v>364</v>
      </c>
      <c r="I6123" s="69">
        <v>0</v>
      </c>
      <c r="J6123" s="69">
        <v>0</v>
      </c>
      <c r="K6123" s="91"/>
      <c r="L6123" s="91"/>
    </row>
    <row r="6124" spans="2:12" x14ac:dyDescent="0.25">
      <c r="B6124" s="67" t="s">
        <v>454</v>
      </c>
      <c r="C6124" s="67" t="s">
        <v>455</v>
      </c>
      <c r="D6124" s="68" t="s">
        <v>371</v>
      </c>
      <c r="E6124" s="67" t="s">
        <v>372</v>
      </c>
      <c r="F6124" s="68" t="s">
        <v>466</v>
      </c>
      <c r="G6124" s="67" t="s">
        <v>467</v>
      </c>
      <c r="H6124" s="68" t="s">
        <v>362</v>
      </c>
      <c r="I6124" s="69">
        <v>0</v>
      </c>
      <c r="J6124" s="69">
        <v>0</v>
      </c>
      <c r="K6124" s="91"/>
      <c r="L6124" s="91"/>
    </row>
    <row r="6125" spans="2:12" x14ac:dyDescent="0.25">
      <c r="B6125" s="67" t="s">
        <v>454</v>
      </c>
      <c r="C6125" s="67" t="s">
        <v>455</v>
      </c>
      <c r="D6125" s="68" t="s">
        <v>371</v>
      </c>
      <c r="E6125" s="67" t="s">
        <v>372</v>
      </c>
      <c r="F6125" s="68" t="s">
        <v>466</v>
      </c>
      <c r="G6125" s="67" t="s">
        <v>467</v>
      </c>
      <c r="H6125" s="68" t="s">
        <v>364</v>
      </c>
      <c r="I6125" s="69">
        <v>24</v>
      </c>
      <c r="J6125" s="69">
        <v>16</v>
      </c>
      <c r="K6125" s="91"/>
      <c r="L6125" s="91"/>
    </row>
    <row r="6126" spans="2:12" x14ac:dyDescent="0.25">
      <c r="B6126" s="67" t="s">
        <v>454</v>
      </c>
      <c r="C6126" s="67" t="s">
        <v>455</v>
      </c>
      <c r="D6126" s="68" t="s">
        <v>371</v>
      </c>
      <c r="E6126" s="67" t="s">
        <v>372</v>
      </c>
      <c r="F6126" s="68" t="s">
        <v>466</v>
      </c>
      <c r="G6126" s="67" t="s">
        <v>467</v>
      </c>
      <c r="H6126" s="68" t="s">
        <v>363</v>
      </c>
      <c r="I6126" s="69">
        <v>0</v>
      </c>
      <c r="J6126" s="69">
        <v>0</v>
      </c>
      <c r="K6126" s="91"/>
      <c r="L6126" s="91"/>
    </row>
    <row r="6127" spans="2:12" x14ac:dyDescent="0.25">
      <c r="B6127" s="67" t="s">
        <v>454</v>
      </c>
      <c r="C6127" s="67" t="s">
        <v>455</v>
      </c>
      <c r="D6127" s="68" t="s">
        <v>371</v>
      </c>
      <c r="E6127" s="67" t="s">
        <v>372</v>
      </c>
      <c r="F6127" s="68" t="s">
        <v>466</v>
      </c>
      <c r="G6127" s="67" t="s">
        <v>467</v>
      </c>
      <c r="H6127" s="68" t="s">
        <v>364</v>
      </c>
      <c r="I6127" s="69">
        <v>0</v>
      </c>
      <c r="J6127" s="69">
        <v>0</v>
      </c>
      <c r="K6127" s="91"/>
      <c r="L6127" s="91"/>
    </row>
    <row r="6128" spans="2:12" x14ac:dyDescent="0.25">
      <c r="B6128" s="67" t="s">
        <v>454</v>
      </c>
      <c r="C6128" s="67" t="s">
        <v>455</v>
      </c>
      <c r="D6128" s="68" t="s">
        <v>371</v>
      </c>
      <c r="E6128" s="67" t="s">
        <v>372</v>
      </c>
      <c r="F6128" s="68" t="s">
        <v>466</v>
      </c>
      <c r="G6128" s="67" t="s">
        <v>467</v>
      </c>
      <c r="H6128" s="68" t="s">
        <v>362</v>
      </c>
      <c r="I6128" s="69">
        <v>58</v>
      </c>
      <c r="J6128" s="69">
        <v>134</v>
      </c>
      <c r="K6128" s="91"/>
      <c r="L6128" s="91"/>
    </row>
    <row r="6129" spans="2:12" x14ac:dyDescent="0.25">
      <c r="B6129" s="67" t="s">
        <v>454</v>
      </c>
      <c r="C6129" s="67" t="s">
        <v>455</v>
      </c>
      <c r="D6129" s="68" t="s">
        <v>371</v>
      </c>
      <c r="E6129" s="67" t="s">
        <v>372</v>
      </c>
      <c r="F6129" s="68" t="s">
        <v>466</v>
      </c>
      <c r="G6129" s="67" t="s">
        <v>467</v>
      </c>
      <c r="H6129" s="68" t="s">
        <v>363</v>
      </c>
      <c r="I6129" s="69">
        <v>234</v>
      </c>
      <c r="J6129" s="69">
        <v>268</v>
      </c>
      <c r="K6129" s="91"/>
      <c r="L6129" s="91"/>
    </row>
    <row r="6130" spans="2:12" x14ac:dyDescent="0.25">
      <c r="B6130" s="67" t="s">
        <v>454</v>
      </c>
      <c r="C6130" s="67" t="s">
        <v>455</v>
      </c>
      <c r="D6130" s="68" t="s">
        <v>371</v>
      </c>
      <c r="E6130" s="67" t="s">
        <v>372</v>
      </c>
      <c r="F6130" s="68" t="s">
        <v>466</v>
      </c>
      <c r="G6130" s="67" t="s">
        <v>467</v>
      </c>
      <c r="H6130" s="68" t="s">
        <v>364</v>
      </c>
      <c r="I6130" s="69">
        <v>54</v>
      </c>
      <c r="J6130" s="69">
        <v>73</v>
      </c>
      <c r="K6130" s="91"/>
      <c r="L6130" s="91"/>
    </row>
    <row r="6131" spans="2:12" x14ac:dyDescent="0.25">
      <c r="B6131" s="67" t="s">
        <v>454</v>
      </c>
      <c r="C6131" s="67" t="s">
        <v>455</v>
      </c>
      <c r="D6131" s="68" t="s">
        <v>371</v>
      </c>
      <c r="E6131" s="67" t="s">
        <v>372</v>
      </c>
      <c r="F6131" s="68" t="s">
        <v>466</v>
      </c>
      <c r="G6131" s="67" t="s">
        <v>467</v>
      </c>
      <c r="H6131" s="68" t="s">
        <v>362</v>
      </c>
      <c r="I6131" s="69">
        <v>0</v>
      </c>
      <c r="J6131" s="69">
        <v>0</v>
      </c>
      <c r="K6131" s="91"/>
      <c r="L6131" s="91"/>
    </row>
    <row r="6132" spans="2:12" x14ac:dyDescent="0.25">
      <c r="B6132" s="67" t="s">
        <v>454</v>
      </c>
      <c r="C6132" s="67" t="s">
        <v>455</v>
      </c>
      <c r="D6132" s="68" t="s">
        <v>371</v>
      </c>
      <c r="E6132" s="67" t="s">
        <v>372</v>
      </c>
      <c r="F6132" s="68" t="s">
        <v>466</v>
      </c>
      <c r="G6132" s="67" t="s">
        <v>467</v>
      </c>
      <c r="H6132" s="68" t="s">
        <v>363</v>
      </c>
      <c r="I6132" s="69">
        <v>13</v>
      </c>
      <c r="J6132" s="69">
        <v>15</v>
      </c>
      <c r="K6132" s="91"/>
      <c r="L6132" s="91"/>
    </row>
    <row r="6133" spans="2:12" x14ac:dyDescent="0.25">
      <c r="B6133" s="67" t="s">
        <v>454</v>
      </c>
      <c r="C6133" s="67" t="s">
        <v>455</v>
      </c>
      <c r="D6133" s="68" t="s">
        <v>371</v>
      </c>
      <c r="E6133" s="67" t="s">
        <v>372</v>
      </c>
      <c r="F6133" s="68" t="s">
        <v>466</v>
      </c>
      <c r="G6133" s="67" t="s">
        <v>467</v>
      </c>
      <c r="H6133" s="68" t="s">
        <v>362</v>
      </c>
      <c r="I6133" s="69">
        <v>18</v>
      </c>
      <c r="J6133" s="69">
        <v>48</v>
      </c>
      <c r="K6133" s="91"/>
      <c r="L6133" s="91"/>
    </row>
    <row r="6134" spans="2:12" x14ac:dyDescent="0.25">
      <c r="B6134" s="67" t="s">
        <v>454</v>
      </c>
      <c r="C6134" s="67" t="s">
        <v>455</v>
      </c>
      <c r="D6134" s="68" t="s">
        <v>371</v>
      </c>
      <c r="E6134" s="67" t="s">
        <v>372</v>
      </c>
      <c r="F6134" s="68" t="s">
        <v>466</v>
      </c>
      <c r="G6134" s="67" t="s">
        <v>467</v>
      </c>
      <c r="H6134" s="68" t="s">
        <v>363</v>
      </c>
      <c r="I6134" s="69">
        <v>53</v>
      </c>
      <c r="J6134" s="69">
        <v>94</v>
      </c>
      <c r="K6134" s="91"/>
      <c r="L6134" s="91"/>
    </row>
    <row r="6135" spans="2:12" x14ac:dyDescent="0.25">
      <c r="B6135" s="67" t="s">
        <v>454</v>
      </c>
      <c r="C6135" s="67" t="s">
        <v>455</v>
      </c>
      <c r="D6135" s="68" t="s">
        <v>371</v>
      </c>
      <c r="E6135" s="67" t="s">
        <v>372</v>
      </c>
      <c r="F6135" s="68" t="s">
        <v>466</v>
      </c>
      <c r="G6135" s="67" t="s">
        <v>467</v>
      </c>
      <c r="H6135" s="68" t="s">
        <v>364</v>
      </c>
      <c r="I6135" s="69">
        <v>48</v>
      </c>
      <c r="J6135" s="69">
        <v>23</v>
      </c>
      <c r="K6135" s="91"/>
      <c r="L6135" s="91"/>
    </row>
    <row r="6136" spans="2:12" x14ac:dyDescent="0.25">
      <c r="B6136" s="67" t="s">
        <v>454</v>
      </c>
      <c r="C6136" s="67" t="s">
        <v>455</v>
      </c>
      <c r="D6136" s="68" t="s">
        <v>371</v>
      </c>
      <c r="E6136" s="67" t="s">
        <v>372</v>
      </c>
      <c r="F6136" s="68" t="s">
        <v>466</v>
      </c>
      <c r="G6136" s="67" t="s">
        <v>467</v>
      </c>
      <c r="H6136" s="68" t="s">
        <v>362</v>
      </c>
      <c r="I6136" s="69">
        <v>0</v>
      </c>
      <c r="J6136" s="69">
        <v>10</v>
      </c>
      <c r="K6136" s="91"/>
      <c r="L6136" s="91"/>
    </row>
    <row r="6137" spans="2:12" x14ac:dyDescent="0.25">
      <c r="B6137" s="67" t="s">
        <v>454</v>
      </c>
      <c r="C6137" s="67" t="s">
        <v>455</v>
      </c>
      <c r="D6137" s="68" t="s">
        <v>371</v>
      </c>
      <c r="E6137" s="67" t="s">
        <v>372</v>
      </c>
      <c r="F6137" s="68" t="s">
        <v>466</v>
      </c>
      <c r="G6137" s="67" t="s">
        <v>467</v>
      </c>
      <c r="H6137" s="68" t="s">
        <v>363</v>
      </c>
      <c r="I6137" s="69">
        <v>15</v>
      </c>
      <c r="J6137" s="69">
        <v>28</v>
      </c>
      <c r="K6137" s="91"/>
      <c r="L6137" s="91"/>
    </row>
    <row r="6138" spans="2:12" x14ac:dyDescent="0.25">
      <c r="B6138" s="67" t="s">
        <v>454</v>
      </c>
      <c r="C6138" s="67" t="s">
        <v>455</v>
      </c>
      <c r="D6138" s="68" t="s">
        <v>371</v>
      </c>
      <c r="E6138" s="67" t="s">
        <v>372</v>
      </c>
      <c r="F6138" s="68" t="s">
        <v>466</v>
      </c>
      <c r="G6138" s="67" t="s">
        <v>467</v>
      </c>
      <c r="H6138" s="68" t="s">
        <v>364</v>
      </c>
      <c r="I6138" s="69">
        <v>0</v>
      </c>
      <c r="J6138" s="69">
        <v>0</v>
      </c>
      <c r="K6138" s="91"/>
      <c r="L6138" s="91"/>
    </row>
    <row r="6139" spans="2:12" x14ac:dyDescent="0.25">
      <c r="B6139" s="67" t="s">
        <v>454</v>
      </c>
      <c r="C6139" s="67" t="s">
        <v>455</v>
      </c>
      <c r="D6139" s="68" t="s">
        <v>371</v>
      </c>
      <c r="E6139" s="67" t="s">
        <v>372</v>
      </c>
      <c r="F6139" s="68" t="s">
        <v>466</v>
      </c>
      <c r="G6139" s="67" t="s">
        <v>467</v>
      </c>
      <c r="H6139" s="68" t="s">
        <v>363</v>
      </c>
      <c r="I6139" s="69">
        <v>0</v>
      </c>
      <c r="J6139" s="69">
        <v>5</v>
      </c>
      <c r="K6139" s="91"/>
      <c r="L6139" s="91"/>
    </row>
    <row r="6140" spans="2:12" x14ac:dyDescent="0.25">
      <c r="B6140" s="67" t="s">
        <v>454</v>
      </c>
      <c r="C6140" s="67" t="s">
        <v>455</v>
      </c>
      <c r="D6140" s="68" t="s">
        <v>371</v>
      </c>
      <c r="E6140" s="67" t="s">
        <v>372</v>
      </c>
      <c r="F6140" s="68" t="s">
        <v>466</v>
      </c>
      <c r="G6140" s="67" t="s">
        <v>467</v>
      </c>
      <c r="H6140" s="68" t="s">
        <v>364</v>
      </c>
      <c r="I6140" s="69">
        <v>20</v>
      </c>
      <c r="J6140" s="69">
        <v>5</v>
      </c>
      <c r="K6140" s="91"/>
      <c r="L6140" s="91"/>
    </row>
    <row r="6141" spans="2:12" x14ac:dyDescent="0.25">
      <c r="B6141" s="67" t="s">
        <v>454</v>
      </c>
      <c r="C6141" s="67" t="s">
        <v>455</v>
      </c>
      <c r="D6141" s="68" t="s">
        <v>371</v>
      </c>
      <c r="E6141" s="67" t="s">
        <v>372</v>
      </c>
      <c r="F6141" s="68" t="s">
        <v>466</v>
      </c>
      <c r="G6141" s="67" t="s">
        <v>467</v>
      </c>
      <c r="H6141" s="68" t="s">
        <v>362</v>
      </c>
      <c r="I6141" s="69">
        <v>0</v>
      </c>
      <c r="J6141" s="69">
        <v>0</v>
      </c>
      <c r="K6141" s="91"/>
      <c r="L6141" s="91"/>
    </row>
    <row r="6142" spans="2:12" x14ac:dyDescent="0.25">
      <c r="B6142" s="67" t="s">
        <v>454</v>
      </c>
      <c r="C6142" s="67" t="s">
        <v>455</v>
      </c>
      <c r="D6142" s="68" t="s">
        <v>371</v>
      </c>
      <c r="E6142" s="67" t="s">
        <v>372</v>
      </c>
      <c r="F6142" s="68" t="s">
        <v>466</v>
      </c>
      <c r="G6142" s="67" t="s">
        <v>467</v>
      </c>
      <c r="H6142" s="68" t="s">
        <v>363</v>
      </c>
      <c r="I6142" s="69">
        <v>0</v>
      </c>
      <c r="J6142" s="69">
        <v>5</v>
      </c>
      <c r="K6142" s="91"/>
      <c r="L6142" s="91"/>
    </row>
    <row r="6143" spans="2:12" x14ac:dyDescent="0.25">
      <c r="B6143" s="67" t="s">
        <v>454</v>
      </c>
      <c r="C6143" s="67" t="s">
        <v>455</v>
      </c>
      <c r="D6143" s="68" t="s">
        <v>371</v>
      </c>
      <c r="E6143" s="67" t="s">
        <v>372</v>
      </c>
      <c r="F6143" s="68" t="s">
        <v>466</v>
      </c>
      <c r="G6143" s="67" t="s">
        <v>467</v>
      </c>
      <c r="H6143" s="68" t="s">
        <v>364</v>
      </c>
      <c r="I6143" s="69">
        <v>0</v>
      </c>
      <c r="J6143" s="69">
        <v>0</v>
      </c>
      <c r="K6143" s="91"/>
      <c r="L6143" s="91"/>
    </row>
    <row r="6144" spans="2:12" x14ac:dyDescent="0.25">
      <c r="B6144" s="67" t="s">
        <v>454</v>
      </c>
      <c r="C6144" s="67" t="s">
        <v>455</v>
      </c>
      <c r="D6144" s="68" t="s">
        <v>371</v>
      </c>
      <c r="E6144" s="67" t="s">
        <v>372</v>
      </c>
      <c r="F6144" s="68" t="s">
        <v>466</v>
      </c>
      <c r="G6144" s="67" t="s">
        <v>467</v>
      </c>
      <c r="H6144" s="68" t="s">
        <v>362</v>
      </c>
      <c r="I6144" s="69">
        <v>0.309</v>
      </c>
      <c r="J6144" s="69">
        <v>0.20599999999999999</v>
      </c>
      <c r="K6144" s="91"/>
      <c r="L6144" s="91"/>
    </row>
    <row r="6145" spans="2:12" x14ac:dyDescent="0.25">
      <c r="B6145" s="67" t="s">
        <v>454</v>
      </c>
      <c r="C6145" s="67" t="s">
        <v>455</v>
      </c>
      <c r="D6145" s="68" t="s">
        <v>371</v>
      </c>
      <c r="E6145" s="67" t="s">
        <v>372</v>
      </c>
      <c r="F6145" s="68" t="s">
        <v>466</v>
      </c>
      <c r="G6145" s="67" t="s">
        <v>467</v>
      </c>
      <c r="H6145" s="68" t="s">
        <v>363</v>
      </c>
      <c r="I6145" s="69">
        <v>0.39140000000000003</v>
      </c>
      <c r="J6145" s="69">
        <v>0.55620000000000003</v>
      </c>
      <c r="K6145" s="91"/>
      <c r="L6145" s="91"/>
    </row>
    <row r="6146" spans="2:12" x14ac:dyDescent="0.25">
      <c r="B6146" s="67" t="s">
        <v>454</v>
      </c>
      <c r="C6146" s="67" t="s">
        <v>455</v>
      </c>
      <c r="D6146" s="68" t="s">
        <v>371</v>
      </c>
      <c r="E6146" s="67" t="s">
        <v>372</v>
      </c>
      <c r="F6146" s="68" t="s">
        <v>466</v>
      </c>
      <c r="G6146" s="67" t="s">
        <v>467</v>
      </c>
      <c r="H6146" s="68" t="s">
        <v>364</v>
      </c>
      <c r="I6146" s="69">
        <v>0.45319999999999999</v>
      </c>
      <c r="J6146" s="69">
        <v>0.28839999999999999</v>
      </c>
      <c r="K6146" s="91"/>
      <c r="L6146" s="91"/>
    </row>
    <row r="6147" spans="2:12" x14ac:dyDescent="0.25">
      <c r="B6147" s="67" t="s">
        <v>454</v>
      </c>
      <c r="C6147" s="67" t="s">
        <v>455</v>
      </c>
      <c r="D6147" s="68" t="s">
        <v>371</v>
      </c>
      <c r="E6147" s="67" t="s">
        <v>372</v>
      </c>
      <c r="F6147" s="68" t="s">
        <v>466</v>
      </c>
      <c r="G6147" s="67" t="s">
        <v>467</v>
      </c>
      <c r="H6147" s="68" t="s">
        <v>362</v>
      </c>
      <c r="I6147" s="69">
        <v>0</v>
      </c>
      <c r="J6147" s="69">
        <v>32</v>
      </c>
      <c r="K6147" s="91"/>
      <c r="L6147" s="91"/>
    </row>
    <row r="6148" spans="2:12" x14ac:dyDescent="0.25">
      <c r="B6148" s="67" t="s">
        <v>454</v>
      </c>
      <c r="C6148" s="67" t="s">
        <v>455</v>
      </c>
      <c r="D6148" s="68" t="s">
        <v>371</v>
      </c>
      <c r="E6148" s="67" t="s">
        <v>372</v>
      </c>
      <c r="F6148" s="68" t="s">
        <v>466</v>
      </c>
      <c r="G6148" s="67" t="s">
        <v>467</v>
      </c>
      <c r="H6148" s="68" t="s">
        <v>363</v>
      </c>
      <c r="I6148" s="69">
        <v>-8</v>
      </c>
      <c r="J6148" s="69">
        <v>21</v>
      </c>
      <c r="K6148" s="91"/>
      <c r="L6148" s="91"/>
    </row>
    <row r="6149" spans="2:12" x14ac:dyDescent="0.25">
      <c r="B6149" s="67" t="s">
        <v>454</v>
      </c>
      <c r="C6149" s="67" t="s">
        <v>455</v>
      </c>
      <c r="D6149" s="68" t="s">
        <v>371</v>
      </c>
      <c r="E6149" s="67" t="s">
        <v>372</v>
      </c>
      <c r="F6149" s="68" t="s">
        <v>466</v>
      </c>
      <c r="G6149" s="67" t="s">
        <v>467</v>
      </c>
      <c r="H6149" s="68" t="s">
        <v>364</v>
      </c>
      <c r="I6149" s="69">
        <v>0</v>
      </c>
      <c r="J6149" s="69">
        <v>0</v>
      </c>
      <c r="K6149" s="91"/>
      <c r="L6149" s="91"/>
    </row>
    <row r="6150" spans="2:12" x14ac:dyDescent="0.25">
      <c r="B6150" s="67" t="s">
        <v>454</v>
      </c>
      <c r="C6150" s="67" t="s">
        <v>455</v>
      </c>
      <c r="D6150" s="68" t="s">
        <v>371</v>
      </c>
      <c r="E6150" s="67" t="s">
        <v>372</v>
      </c>
      <c r="F6150" s="68" t="s">
        <v>466</v>
      </c>
      <c r="G6150" s="67" t="s">
        <v>467</v>
      </c>
      <c r="H6150" s="68" t="s">
        <v>362</v>
      </c>
      <c r="I6150" s="69">
        <v>25</v>
      </c>
      <c r="J6150" s="69">
        <v>44</v>
      </c>
      <c r="K6150" s="91"/>
      <c r="L6150" s="91"/>
    </row>
    <row r="6151" spans="2:12" x14ac:dyDescent="0.25">
      <c r="B6151" s="67" t="s">
        <v>454</v>
      </c>
      <c r="C6151" s="67" t="s">
        <v>455</v>
      </c>
      <c r="D6151" s="68" t="s">
        <v>371</v>
      </c>
      <c r="E6151" s="67" t="s">
        <v>372</v>
      </c>
      <c r="F6151" s="68" t="s">
        <v>466</v>
      </c>
      <c r="G6151" s="67" t="s">
        <v>467</v>
      </c>
      <c r="H6151" s="68" t="s">
        <v>363</v>
      </c>
      <c r="I6151" s="69">
        <v>92</v>
      </c>
      <c r="J6151" s="69">
        <v>112</v>
      </c>
      <c r="K6151" s="91"/>
      <c r="L6151" s="91"/>
    </row>
    <row r="6152" spans="2:12" x14ac:dyDescent="0.25">
      <c r="B6152" s="67" t="s">
        <v>454</v>
      </c>
      <c r="C6152" s="67" t="s">
        <v>455</v>
      </c>
      <c r="D6152" s="68" t="s">
        <v>371</v>
      </c>
      <c r="E6152" s="67" t="s">
        <v>372</v>
      </c>
      <c r="F6152" s="68" t="s">
        <v>466</v>
      </c>
      <c r="G6152" s="67" t="s">
        <v>467</v>
      </c>
      <c r="H6152" s="68" t="s">
        <v>364</v>
      </c>
      <c r="I6152" s="69">
        <v>0</v>
      </c>
      <c r="J6152" s="69">
        <v>0</v>
      </c>
      <c r="K6152" s="91"/>
      <c r="L6152" s="91"/>
    </row>
    <row r="6153" spans="2:12" x14ac:dyDescent="0.25">
      <c r="B6153" s="67" t="s">
        <v>454</v>
      </c>
      <c r="C6153" s="67" t="s">
        <v>455</v>
      </c>
      <c r="D6153" s="68" t="s">
        <v>371</v>
      </c>
      <c r="E6153" s="67" t="s">
        <v>372</v>
      </c>
      <c r="F6153" s="68" t="s">
        <v>466</v>
      </c>
      <c r="G6153" s="67" t="s">
        <v>467</v>
      </c>
      <c r="H6153" s="68" t="s">
        <v>362</v>
      </c>
      <c r="I6153" s="69">
        <v>50</v>
      </c>
      <c r="J6153" s="69">
        <v>14</v>
      </c>
      <c r="K6153" s="91"/>
      <c r="L6153" s="91"/>
    </row>
    <row r="6154" spans="2:12" x14ac:dyDescent="0.25">
      <c r="B6154" s="67" t="s">
        <v>454</v>
      </c>
      <c r="C6154" s="67" t="s">
        <v>455</v>
      </c>
      <c r="D6154" s="68" t="s">
        <v>371</v>
      </c>
      <c r="E6154" s="67" t="s">
        <v>372</v>
      </c>
      <c r="F6154" s="68" t="s">
        <v>466</v>
      </c>
      <c r="G6154" s="67" t="s">
        <v>467</v>
      </c>
      <c r="H6154" s="68" t="s">
        <v>363</v>
      </c>
      <c r="I6154" s="69">
        <v>94</v>
      </c>
      <c r="J6154" s="69">
        <v>127</v>
      </c>
      <c r="K6154" s="91"/>
      <c r="L6154" s="91"/>
    </row>
    <row r="6155" spans="2:12" x14ac:dyDescent="0.25">
      <c r="B6155" s="67" t="s">
        <v>454</v>
      </c>
      <c r="C6155" s="67" t="s">
        <v>455</v>
      </c>
      <c r="D6155" s="68" t="s">
        <v>371</v>
      </c>
      <c r="E6155" s="67" t="s">
        <v>372</v>
      </c>
      <c r="F6155" s="68" t="s">
        <v>466</v>
      </c>
      <c r="G6155" s="67" t="s">
        <v>467</v>
      </c>
      <c r="H6155" s="68" t="s">
        <v>364</v>
      </c>
      <c r="I6155" s="69">
        <v>0</v>
      </c>
      <c r="J6155" s="69">
        <v>0</v>
      </c>
      <c r="K6155" s="91"/>
      <c r="L6155" s="91"/>
    </row>
    <row r="6156" spans="2:12" x14ac:dyDescent="0.25">
      <c r="B6156" s="67" t="s">
        <v>454</v>
      </c>
      <c r="C6156" s="67" t="s">
        <v>455</v>
      </c>
      <c r="D6156" s="68" t="s">
        <v>371</v>
      </c>
      <c r="E6156" s="67" t="s">
        <v>372</v>
      </c>
      <c r="F6156" s="68" t="s">
        <v>466</v>
      </c>
      <c r="G6156" s="67" t="s">
        <v>467</v>
      </c>
      <c r="H6156" s="68" t="s">
        <v>362</v>
      </c>
      <c r="I6156" s="69">
        <v>17</v>
      </c>
      <c r="J6156" s="69">
        <v>11</v>
      </c>
      <c r="K6156" s="91"/>
      <c r="L6156" s="91"/>
    </row>
    <row r="6157" spans="2:12" x14ac:dyDescent="0.25">
      <c r="B6157" s="67" t="s">
        <v>454</v>
      </c>
      <c r="C6157" s="67" t="s">
        <v>455</v>
      </c>
      <c r="D6157" s="68" t="s">
        <v>371</v>
      </c>
      <c r="E6157" s="67" t="s">
        <v>372</v>
      </c>
      <c r="F6157" s="68" t="s">
        <v>466</v>
      </c>
      <c r="G6157" s="67" t="s">
        <v>467</v>
      </c>
      <c r="H6157" s="68" t="s">
        <v>363</v>
      </c>
      <c r="I6157" s="69">
        <v>22</v>
      </c>
      <c r="J6157" s="69">
        <v>17</v>
      </c>
      <c r="K6157" s="91"/>
      <c r="L6157" s="91"/>
    </row>
    <row r="6158" spans="2:12" x14ac:dyDescent="0.25">
      <c r="B6158" s="67" t="s">
        <v>454</v>
      </c>
      <c r="C6158" s="67" t="s">
        <v>455</v>
      </c>
      <c r="D6158" s="68" t="s">
        <v>371</v>
      </c>
      <c r="E6158" s="67" t="s">
        <v>372</v>
      </c>
      <c r="F6158" s="68" t="s">
        <v>466</v>
      </c>
      <c r="G6158" s="67" t="s">
        <v>467</v>
      </c>
      <c r="H6158" s="68" t="s">
        <v>364</v>
      </c>
      <c r="I6158" s="69">
        <v>25</v>
      </c>
      <c r="J6158" s="69">
        <v>52</v>
      </c>
      <c r="K6158" s="91"/>
      <c r="L6158" s="91"/>
    </row>
    <row r="6159" spans="2:12" x14ac:dyDescent="0.25">
      <c r="B6159" s="67" t="s">
        <v>454</v>
      </c>
      <c r="C6159" s="67" t="s">
        <v>455</v>
      </c>
      <c r="D6159" s="68" t="s">
        <v>371</v>
      </c>
      <c r="E6159" s="67" t="s">
        <v>372</v>
      </c>
      <c r="F6159" s="68" t="s">
        <v>466</v>
      </c>
      <c r="G6159" s="67" t="s">
        <v>467</v>
      </c>
      <c r="H6159" s="68" t="s">
        <v>362</v>
      </c>
      <c r="I6159" s="69">
        <v>24</v>
      </c>
      <c r="J6159" s="69">
        <v>22</v>
      </c>
      <c r="K6159" s="91"/>
      <c r="L6159" s="91"/>
    </row>
    <row r="6160" spans="2:12" x14ac:dyDescent="0.25">
      <c r="B6160" s="67" t="s">
        <v>454</v>
      </c>
      <c r="C6160" s="67" t="s">
        <v>455</v>
      </c>
      <c r="D6160" s="68" t="s">
        <v>371</v>
      </c>
      <c r="E6160" s="67" t="s">
        <v>372</v>
      </c>
      <c r="F6160" s="68" t="s">
        <v>466</v>
      </c>
      <c r="G6160" s="67" t="s">
        <v>467</v>
      </c>
      <c r="H6160" s="68" t="s">
        <v>363</v>
      </c>
      <c r="I6160" s="69">
        <v>86</v>
      </c>
      <c r="J6160" s="69">
        <v>72</v>
      </c>
      <c r="K6160" s="91"/>
      <c r="L6160" s="91"/>
    </row>
    <row r="6161" spans="2:12" x14ac:dyDescent="0.25">
      <c r="B6161" s="67" t="s">
        <v>454</v>
      </c>
      <c r="C6161" s="67" t="s">
        <v>455</v>
      </c>
      <c r="D6161" s="68" t="s">
        <v>371</v>
      </c>
      <c r="E6161" s="67" t="s">
        <v>372</v>
      </c>
      <c r="F6161" s="68" t="s">
        <v>466</v>
      </c>
      <c r="G6161" s="67" t="s">
        <v>467</v>
      </c>
      <c r="H6161" s="68" t="s">
        <v>364</v>
      </c>
      <c r="I6161" s="69">
        <v>26</v>
      </c>
      <c r="J6161" s="69">
        <v>39</v>
      </c>
      <c r="K6161" s="91"/>
      <c r="L6161" s="91"/>
    </row>
    <row r="6162" spans="2:12" x14ac:dyDescent="0.25">
      <c r="B6162" s="67" t="s">
        <v>454</v>
      </c>
      <c r="C6162" s="67" t="s">
        <v>455</v>
      </c>
      <c r="D6162" s="68" t="s">
        <v>371</v>
      </c>
      <c r="E6162" s="67" t="s">
        <v>372</v>
      </c>
      <c r="F6162" s="68" t="s">
        <v>466</v>
      </c>
      <c r="G6162" s="67" t="s">
        <v>467</v>
      </c>
      <c r="H6162" s="68" t="s">
        <v>362</v>
      </c>
      <c r="I6162" s="69">
        <v>0</v>
      </c>
      <c r="J6162" s="69">
        <v>0</v>
      </c>
      <c r="K6162" s="91"/>
      <c r="L6162" s="91"/>
    </row>
    <row r="6163" spans="2:12" x14ac:dyDescent="0.25">
      <c r="B6163" s="67" t="s">
        <v>454</v>
      </c>
      <c r="C6163" s="67" t="s">
        <v>455</v>
      </c>
      <c r="D6163" s="68" t="s">
        <v>371</v>
      </c>
      <c r="E6163" s="67" t="s">
        <v>372</v>
      </c>
      <c r="F6163" s="68" t="s">
        <v>466</v>
      </c>
      <c r="G6163" s="67" t="s">
        <v>467</v>
      </c>
      <c r="H6163" s="68" t="s">
        <v>363</v>
      </c>
      <c r="I6163" s="69">
        <v>8</v>
      </c>
      <c r="J6163" s="69">
        <v>16</v>
      </c>
      <c r="K6163" s="91"/>
      <c r="L6163" s="91"/>
    </row>
    <row r="6164" spans="2:12" x14ac:dyDescent="0.25">
      <c r="B6164" s="67" t="s">
        <v>454</v>
      </c>
      <c r="C6164" s="67" t="s">
        <v>455</v>
      </c>
      <c r="D6164" s="68" t="s">
        <v>371</v>
      </c>
      <c r="E6164" s="67" t="s">
        <v>372</v>
      </c>
      <c r="F6164" s="68" t="s">
        <v>466</v>
      </c>
      <c r="G6164" s="67" t="s">
        <v>467</v>
      </c>
      <c r="H6164" s="68" t="s">
        <v>364</v>
      </c>
      <c r="I6164" s="69">
        <v>8</v>
      </c>
      <c r="J6164" s="69">
        <v>6</v>
      </c>
      <c r="K6164" s="91"/>
      <c r="L6164" s="91"/>
    </row>
    <row r="6165" spans="2:12" x14ac:dyDescent="0.25">
      <c r="B6165" s="67" t="s">
        <v>454</v>
      </c>
      <c r="C6165" s="67" t="s">
        <v>455</v>
      </c>
      <c r="D6165" s="68" t="s">
        <v>371</v>
      </c>
      <c r="E6165" s="67" t="s">
        <v>372</v>
      </c>
      <c r="F6165" s="68" t="s">
        <v>466</v>
      </c>
      <c r="G6165" s="67" t="s">
        <v>467</v>
      </c>
      <c r="H6165" s="68" t="s">
        <v>362</v>
      </c>
      <c r="I6165" s="69">
        <v>45</v>
      </c>
      <c r="J6165" s="69">
        <v>77</v>
      </c>
      <c r="K6165" s="91"/>
      <c r="L6165" s="91"/>
    </row>
    <row r="6166" spans="2:12" x14ac:dyDescent="0.25">
      <c r="B6166" s="67" t="s">
        <v>454</v>
      </c>
      <c r="C6166" s="67" t="s">
        <v>455</v>
      </c>
      <c r="D6166" s="68" t="s">
        <v>371</v>
      </c>
      <c r="E6166" s="67" t="s">
        <v>372</v>
      </c>
      <c r="F6166" s="68" t="s">
        <v>466</v>
      </c>
      <c r="G6166" s="67" t="s">
        <v>467</v>
      </c>
      <c r="H6166" s="68" t="s">
        <v>363</v>
      </c>
      <c r="I6166" s="69">
        <v>71</v>
      </c>
      <c r="J6166" s="69">
        <v>83</v>
      </c>
      <c r="K6166" s="91"/>
      <c r="L6166" s="91"/>
    </row>
    <row r="6167" spans="2:12" x14ac:dyDescent="0.25">
      <c r="B6167" s="67" t="s">
        <v>454</v>
      </c>
      <c r="C6167" s="67" t="s">
        <v>455</v>
      </c>
      <c r="D6167" s="68" t="s">
        <v>371</v>
      </c>
      <c r="E6167" s="67" t="s">
        <v>372</v>
      </c>
      <c r="F6167" s="68" t="s">
        <v>466</v>
      </c>
      <c r="G6167" s="67" t="s">
        <v>467</v>
      </c>
      <c r="H6167" s="68" t="s">
        <v>364</v>
      </c>
      <c r="I6167" s="69">
        <v>78</v>
      </c>
      <c r="J6167" s="69">
        <v>107</v>
      </c>
      <c r="K6167" s="91"/>
      <c r="L6167" s="91"/>
    </row>
    <row r="6168" spans="2:12" x14ac:dyDescent="0.25">
      <c r="B6168" s="67" t="s">
        <v>454</v>
      </c>
      <c r="C6168" s="67" t="s">
        <v>455</v>
      </c>
      <c r="D6168" s="68" t="s">
        <v>371</v>
      </c>
      <c r="E6168" s="67" t="s">
        <v>372</v>
      </c>
      <c r="F6168" s="68" t="s">
        <v>466</v>
      </c>
      <c r="G6168" s="67" t="s">
        <v>467</v>
      </c>
      <c r="H6168" s="68" t="s">
        <v>363</v>
      </c>
      <c r="I6168" s="69">
        <v>0</v>
      </c>
      <c r="J6168" s="69">
        <v>0</v>
      </c>
      <c r="K6168" s="91"/>
      <c r="L6168" s="91"/>
    </row>
    <row r="6169" spans="2:12" x14ac:dyDescent="0.25">
      <c r="B6169" s="67" t="s">
        <v>454</v>
      </c>
      <c r="C6169" s="67" t="s">
        <v>455</v>
      </c>
      <c r="D6169" s="68" t="s">
        <v>371</v>
      </c>
      <c r="E6169" s="67" t="s">
        <v>372</v>
      </c>
      <c r="F6169" s="68" t="s">
        <v>466</v>
      </c>
      <c r="G6169" s="67" t="s">
        <v>467</v>
      </c>
      <c r="H6169" s="68" t="s">
        <v>363</v>
      </c>
      <c r="I6169" s="69">
        <v>0</v>
      </c>
      <c r="J6169" s="69">
        <v>0</v>
      </c>
      <c r="K6169" s="91"/>
      <c r="L6169" s="91"/>
    </row>
    <row r="6170" spans="2:12" x14ac:dyDescent="0.25">
      <c r="B6170" s="67" t="s">
        <v>454</v>
      </c>
      <c r="C6170" s="67" t="s">
        <v>455</v>
      </c>
      <c r="D6170" s="68" t="s">
        <v>371</v>
      </c>
      <c r="E6170" s="67" t="s">
        <v>372</v>
      </c>
      <c r="F6170" s="68" t="s">
        <v>466</v>
      </c>
      <c r="G6170" s="67" t="s">
        <v>467</v>
      </c>
      <c r="H6170" s="68" t="s">
        <v>362</v>
      </c>
      <c r="I6170" s="69">
        <v>0</v>
      </c>
      <c r="J6170" s="69">
        <v>0</v>
      </c>
      <c r="K6170" s="91"/>
      <c r="L6170" s="91"/>
    </row>
    <row r="6171" spans="2:12" x14ac:dyDescent="0.25">
      <c r="B6171" s="67" t="s">
        <v>454</v>
      </c>
      <c r="C6171" s="67" t="s">
        <v>455</v>
      </c>
      <c r="D6171" s="68" t="s">
        <v>371</v>
      </c>
      <c r="E6171" s="67" t="s">
        <v>372</v>
      </c>
      <c r="F6171" s="68" t="s">
        <v>466</v>
      </c>
      <c r="G6171" s="67" t="s">
        <v>467</v>
      </c>
      <c r="H6171" s="68" t="s">
        <v>363</v>
      </c>
      <c r="I6171" s="69">
        <v>0.3296</v>
      </c>
      <c r="J6171" s="69">
        <v>8.2400000000000001E-2</v>
      </c>
      <c r="K6171" s="91"/>
      <c r="L6171" s="91"/>
    </row>
    <row r="6172" spans="2:12" x14ac:dyDescent="0.25">
      <c r="B6172" s="67" t="s">
        <v>454</v>
      </c>
      <c r="C6172" s="67" t="s">
        <v>455</v>
      </c>
      <c r="D6172" s="68" t="s">
        <v>371</v>
      </c>
      <c r="E6172" s="67" t="s">
        <v>372</v>
      </c>
      <c r="F6172" s="68" t="s">
        <v>466</v>
      </c>
      <c r="G6172" s="67" t="s">
        <v>467</v>
      </c>
      <c r="H6172" s="68" t="s">
        <v>364</v>
      </c>
      <c r="I6172" s="69">
        <v>0</v>
      </c>
      <c r="J6172" s="69">
        <v>0</v>
      </c>
      <c r="K6172" s="91"/>
      <c r="L6172" s="91"/>
    </row>
    <row r="6173" spans="2:12" x14ac:dyDescent="0.25">
      <c r="B6173" s="67" t="s">
        <v>454</v>
      </c>
      <c r="C6173" s="67" t="s">
        <v>455</v>
      </c>
      <c r="D6173" s="68" t="s">
        <v>371</v>
      </c>
      <c r="E6173" s="67" t="s">
        <v>372</v>
      </c>
      <c r="F6173" s="68" t="s">
        <v>466</v>
      </c>
      <c r="G6173" s="67" t="s">
        <v>467</v>
      </c>
      <c r="H6173" s="68" t="s">
        <v>363</v>
      </c>
      <c r="I6173" s="69">
        <v>0</v>
      </c>
      <c r="J6173" s="69">
        <v>4</v>
      </c>
      <c r="K6173" s="91"/>
      <c r="L6173" s="91"/>
    </row>
    <row r="6174" spans="2:12" x14ac:dyDescent="0.25">
      <c r="B6174" s="67" t="s">
        <v>454</v>
      </c>
      <c r="C6174" s="67" t="s">
        <v>455</v>
      </c>
      <c r="D6174" s="68" t="s">
        <v>371</v>
      </c>
      <c r="E6174" s="67" t="s">
        <v>372</v>
      </c>
      <c r="F6174" s="68" t="s">
        <v>466</v>
      </c>
      <c r="G6174" s="67" t="s">
        <v>467</v>
      </c>
      <c r="H6174" s="68" t="s">
        <v>364</v>
      </c>
      <c r="I6174" s="69">
        <v>0</v>
      </c>
      <c r="J6174" s="69">
        <v>4</v>
      </c>
      <c r="K6174" s="91"/>
      <c r="L6174" s="91"/>
    </row>
    <row r="6175" spans="2:12" x14ac:dyDescent="0.25">
      <c r="B6175" s="67" t="s">
        <v>454</v>
      </c>
      <c r="C6175" s="67" t="s">
        <v>455</v>
      </c>
      <c r="D6175" s="68" t="s">
        <v>371</v>
      </c>
      <c r="E6175" s="67" t="s">
        <v>372</v>
      </c>
      <c r="F6175" s="68" t="s">
        <v>466</v>
      </c>
      <c r="G6175" s="67" t="s">
        <v>467</v>
      </c>
      <c r="H6175" s="68" t="s">
        <v>362</v>
      </c>
      <c r="I6175" s="69">
        <v>93</v>
      </c>
      <c r="J6175" s="69">
        <v>88</v>
      </c>
      <c r="K6175" s="91"/>
      <c r="L6175" s="91"/>
    </row>
    <row r="6176" spans="2:12" x14ac:dyDescent="0.25">
      <c r="B6176" s="67" t="s">
        <v>454</v>
      </c>
      <c r="C6176" s="67" t="s">
        <v>455</v>
      </c>
      <c r="D6176" s="68" t="s">
        <v>371</v>
      </c>
      <c r="E6176" s="67" t="s">
        <v>372</v>
      </c>
      <c r="F6176" s="68" t="s">
        <v>466</v>
      </c>
      <c r="G6176" s="67" t="s">
        <v>467</v>
      </c>
      <c r="H6176" s="68" t="s">
        <v>363</v>
      </c>
      <c r="I6176" s="69">
        <v>221</v>
      </c>
      <c r="J6176" s="69">
        <v>290</v>
      </c>
      <c r="K6176" s="91"/>
      <c r="L6176" s="91"/>
    </row>
    <row r="6177" spans="2:12" x14ac:dyDescent="0.25">
      <c r="B6177" s="67" t="s">
        <v>454</v>
      </c>
      <c r="C6177" s="67" t="s">
        <v>455</v>
      </c>
      <c r="D6177" s="68" t="s">
        <v>371</v>
      </c>
      <c r="E6177" s="67" t="s">
        <v>372</v>
      </c>
      <c r="F6177" s="68" t="s">
        <v>466</v>
      </c>
      <c r="G6177" s="67" t="s">
        <v>467</v>
      </c>
      <c r="H6177" s="68" t="s">
        <v>364</v>
      </c>
      <c r="I6177" s="69">
        <v>9</v>
      </c>
      <c r="J6177" s="69">
        <v>50</v>
      </c>
      <c r="K6177" s="91"/>
      <c r="L6177" s="91"/>
    </row>
    <row r="6178" spans="2:12" x14ac:dyDescent="0.25">
      <c r="B6178" s="67" t="s">
        <v>454</v>
      </c>
      <c r="C6178" s="67" t="s">
        <v>455</v>
      </c>
      <c r="D6178" s="68" t="s">
        <v>371</v>
      </c>
      <c r="E6178" s="67" t="s">
        <v>372</v>
      </c>
      <c r="F6178" s="68" t="s">
        <v>466</v>
      </c>
      <c r="G6178" s="67" t="s">
        <v>467</v>
      </c>
      <c r="H6178" s="68" t="s">
        <v>362</v>
      </c>
      <c r="I6178" s="69">
        <v>11</v>
      </c>
      <c r="J6178" s="69">
        <v>48</v>
      </c>
      <c r="K6178" s="91"/>
      <c r="L6178" s="91"/>
    </row>
    <row r="6179" spans="2:12" x14ac:dyDescent="0.25">
      <c r="B6179" s="67" t="s">
        <v>454</v>
      </c>
      <c r="C6179" s="67" t="s">
        <v>455</v>
      </c>
      <c r="D6179" s="68" t="s">
        <v>371</v>
      </c>
      <c r="E6179" s="67" t="s">
        <v>372</v>
      </c>
      <c r="F6179" s="68" t="s">
        <v>466</v>
      </c>
      <c r="G6179" s="67" t="s">
        <v>467</v>
      </c>
      <c r="H6179" s="68" t="s">
        <v>363</v>
      </c>
      <c r="I6179" s="69">
        <v>25</v>
      </c>
      <c r="J6179" s="69">
        <v>30</v>
      </c>
      <c r="K6179" s="91"/>
      <c r="L6179" s="91"/>
    </row>
    <row r="6180" spans="2:12" x14ac:dyDescent="0.25">
      <c r="B6180" s="67" t="s">
        <v>454</v>
      </c>
      <c r="C6180" s="67" t="s">
        <v>455</v>
      </c>
      <c r="D6180" s="68" t="s">
        <v>371</v>
      </c>
      <c r="E6180" s="67" t="s">
        <v>372</v>
      </c>
      <c r="F6180" s="68" t="s">
        <v>466</v>
      </c>
      <c r="G6180" s="67" t="s">
        <v>467</v>
      </c>
      <c r="H6180" s="68" t="s">
        <v>364</v>
      </c>
      <c r="I6180" s="69">
        <v>38</v>
      </c>
      <c r="J6180" s="69">
        <v>63</v>
      </c>
      <c r="K6180" s="91"/>
      <c r="L6180" s="91"/>
    </row>
    <row r="6181" spans="2:12" x14ac:dyDescent="0.25">
      <c r="B6181" s="67" t="s">
        <v>454</v>
      </c>
      <c r="C6181" s="67" t="s">
        <v>455</v>
      </c>
      <c r="D6181" s="68" t="s">
        <v>371</v>
      </c>
      <c r="E6181" s="67" t="s">
        <v>372</v>
      </c>
      <c r="F6181" s="68" t="s">
        <v>466</v>
      </c>
      <c r="G6181" s="67" t="s">
        <v>467</v>
      </c>
      <c r="H6181" s="68" t="s">
        <v>362</v>
      </c>
      <c r="I6181" s="69">
        <v>0</v>
      </c>
      <c r="J6181" s="69">
        <v>20</v>
      </c>
      <c r="K6181" s="91"/>
      <c r="L6181" s="91"/>
    </row>
    <row r="6182" spans="2:12" x14ac:dyDescent="0.25">
      <c r="B6182" s="67" t="s">
        <v>454</v>
      </c>
      <c r="C6182" s="67" t="s">
        <v>455</v>
      </c>
      <c r="D6182" s="68" t="s">
        <v>371</v>
      </c>
      <c r="E6182" s="67" t="s">
        <v>372</v>
      </c>
      <c r="F6182" s="68" t="s">
        <v>466</v>
      </c>
      <c r="G6182" s="67" t="s">
        <v>467</v>
      </c>
      <c r="H6182" s="68" t="s">
        <v>363</v>
      </c>
      <c r="I6182" s="69">
        <v>38</v>
      </c>
      <c r="J6182" s="69">
        <v>66</v>
      </c>
      <c r="K6182" s="91"/>
      <c r="L6182" s="91"/>
    </row>
    <row r="6183" spans="2:12" x14ac:dyDescent="0.25">
      <c r="B6183" s="67" t="s">
        <v>454</v>
      </c>
      <c r="C6183" s="67" t="s">
        <v>455</v>
      </c>
      <c r="D6183" s="68" t="s">
        <v>371</v>
      </c>
      <c r="E6183" s="67" t="s">
        <v>372</v>
      </c>
      <c r="F6183" s="68" t="s">
        <v>466</v>
      </c>
      <c r="G6183" s="67" t="s">
        <v>467</v>
      </c>
      <c r="H6183" s="68" t="s">
        <v>362</v>
      </c>
      <c r="I6183" s="69">
        <v>0</v>
      </c>
      <c r="J6183" s="69">
        <v>0</v>
      </c>
      <c r="K6183" s="91"/>
      <c r="L6183" s="91"/>
    </row>
    <row r="6184" spans="2:12" x14ac:dyDescent="0.25">
      <c r="B6184" s="67" t="s">
        <v>454</v>
      </c>
      <c r="C6184" s="67" t="s">
        <v>455</v>
      </c>
      <c r="D6184" s="68" t="s">
        <v>371</v>
      </c>
      <c r="E6184" s="67" t="s">
        <v>372</v>
      </c>
      <c r="F6184" s="68" t="s">
        <v>466</v>
      </c>
      <c r="G6184" s="67" t="s">
        <v>467</v>
      </c>
      <c r="H6184" s="68" t="s">
        <v>363</v>
      </c>
      <c r="I6184" s="69">
        <v>0</v>
      </c>
      <c r="J6184" s="69">
        <v>0</v>
      </c>
      <c r="K6184" s="91"/>
      <c r="L6184" s="91"/>
    </row>
    <row r="6185" spans="2:12" x14ac:dyDescent="0.25">
      <c r="B6185" s="67" t="s">
        <v>454</v>
      </c>
      <c r="C6185" s="67" t="s">
        <v>455</v>
      </c>
      <c r="D6185" s="68" t="s">
        <v>371</v>
      </c>
      <c r="E6185" s="67" t="s">
        <v>372</v>
      </c>
      <c r="F6185" s="68" t="s">
        <v>466</v>
      </c>
      <c r="G6185" s="67" t="s">
        <v>467</v>
      </c>
      <c r="H6185" s="68" t="s">
        <v>362</v>
      </c>
      <c r="I6185" s="69">
        <v>0</v>
      </c>
      <c r="J6185" s="69">
        <v>0</v>
      </c>
      <c r="K6185" s="91"/>
      <c r="L6185" s="91"/>
    </row>
    <row r="6186" spans="2:12" x14ac:dyDescent="0.25">
      <c r="B6186" s="67" t="s">
        <v>454</v>
      </c>
      <c r="C6186" s="67" t="s">
        <v>455</v>
      </c>
      <c r="D6186" s="68" t="s">
        <v>371</v>
      </c>
      <c r="E6186" s="67" t="s">
        <v>372</v>
      </c>
      <c r="F6186" s="68" t="s">
        <v>466</v>
      </c>
      <c r="G6186" s="67" t="s">
        <v>467</v>
      </c>
      <c r="H6186" s="68" t="s">
        <v>362</v>
      </c>
      <c r="I6186" s="69">
        <v>47</v>
      </c>
      <c r="J6186" s="69">
        <v>173</v>
      </c>
      <c r="K6186" s="91"/>
      <c r="L6186" s="91"/>
    </row>
    <row r="6187" spans="2:12" x14ac:dyDescent="0.25">
      <c r="B6187" s="67" t="s">
        <v>454</v>
      </c>
      <c r="C6187" s="67" t="s">
        <v>455</v>
      </c>
      <c r="D6187" s="68" t="s">
        <v>371</v>
      </c>
      <c r="E6187" s="67" t="s">
        <v>372</v>
      </c>
      <c r="F6187" s="68" t="s">
        <v>466</v>
      </c>
      <c r="G6187" s="67" t="s">
        <v>467</v>
      </c>
      <c r="H6187" s="68" t="s">
        <v>363</v>
      </c>
      <c r="I6187" s="69">
        <v>212</v>
      </c>
      <c r="J6187" s="69">
        <v>416</v>
      </c>
      <c r="K6187" s="91"/>
      <c r="L6187" s="91"/>
    </row>
    <row r="6188" spans="2:12" x14ac:dyDescent="0.25">
      <c r="B6188" s="67" t="s">
        <v>454</v>
      </c>
      <c r="C6188" s="67" t="s">
        <v>455</v>
      </c>
      <c r="D6188" s="68" t="s">
        <v>371</v>
      </c>
      <c r="E6188" s="67" t="s">
        <v>372</v>
      </c>
      <c r="F6188" s="68" t="s">
        <v>466</v>
      </c>
      <c r="G6188" s="67" t="s">
        <v>467</v>
      </c>
      <c r="H6188" s="68" t="s">
        <v>364</v>
      </c>
      <c r="I6188" s="69">
        <v>72</v>
      </c>
      <c r="J6188" s="69">
        <v>116</v>
      </c>
      <c r="K6188" s="91"/>
      <c r="L6188" s="91"/>
    </row>
    <row r="6189" spans="2:12" x14ac:dyDescent="0.25">
      <c r="B6189" s="67" t="s">
        <v>454</v>
      </c>
      <c r="C6189" s="67" t="s">
        <v>455</v>
      </c>
      <c r="D6189" s="68" t="s">
        <v>371</v>
      </c>
      <c r="E6189" s="67" t="s">
        <v>372</v>
      </c>
      <c r="F6189" s="68" t="s">
        <v>466</v>
      </c>
      <c r="G6189" s="67" t="s">
        <v>467</v>
      </c>
      <c r="H6189" s="68" t="s">
        <v>362</v>
      </c>
      <c r="I6189" s="69">
        <v>15</v>
      </c>
      <c r="J6189" s="69">
        <v>30</v>
      </c>
      <c r="K6189" s="91"/>
      <c r="L6189" s="91"/>
    </row>
    <row r="6190" spans="2:12" x14ac:dyDescent="0.25">
      <c r="B6190" s="67" t="s">
        <v>454</v>
      </c>
      <c r="C6190" s="67" t="s">
        <v>455</v>
      </c>
      <c r="D6190" s="68" t="s">
        <v>371</v>
      </c>
      <c r="E6190" s="67" t="s">
        <v>372</v>
      </c>
      <c r="F6190" s="68" t="s">
        <v>466</v>
      </c>
      <c r="G6190" s="67" t="s">
        <v>467</v>
      </c>
      <c r="H6190" s="68" t="s">
        <v>363</v>
      </c>
      <c r="I6190" s="69">
        <v>58</v>
      </c>
      <c r="J6190" s="69">
        <v>94</v>
      </c>
      <c r="K6190" s="91"/>
      <c r="L6190" s="91"/>
    </row>
    <row r="6191" spans="2:12" x14ac:dyDescent="0.25">
      <c r="B6191" s="67" t="s">
        <v>454</v>
      </c>
      <c r="C6191" s="67" t="s">
        <v>455</v>
      </c>
      <c r="D6191" s="68" t="s">
        <v>371</v>
      </c>
      <c r="E6191" s="67" t="s">
        <v>372</v>
      </c>
      <c r="F6191" s="68" t="s">
        <v>466</v>
      </c>
      <c r="G6191" s="67" t="s">
        <v>467</v>
      </c>
      <c r="H6191" s="68" t="s">
        <v>364</v>
      </c>
      <c r="I6191" s="69">
        <v>10</v>
      </c>
      <c r="J6191" s="69">
        <v>0</v>
      </c>
      <c r="K6191" s="91"/>
      <c r="L6191" s="91"/>
    </row>
    <row r="6192" spans="2:12" x14ac:dyDescent="0.25">
      <c r="B6192" s="67" t="s">
        <v>454</v>
      </c>
      <c r="C6192" s="67" t="s">
        <v>455</v>
      </c>
      <c r="D6192" s="68" t="s">
        <v>371</v>
      </c>
      <c r="E6192" s="67" t="s">
        <v>372</v>
      </c>
      <c r="F6192" s="68" t="s">
        <v>466</v>
      </c>
      <c r="G6192" s="67" t="s">
        <v>467</v>
      </c>
      <c r="H6192" s="68" t="s">
        <v>362</v>
      </c>
      <c r="I6192" s="69">
        <v>4</v>
      </c>
      <c r="J6192" s="69">
        <v>0</v>
      </c>
      <c r="K6192" s="91"/>
      <c r="L6192" s="91"/>
    </row>
    <row r="6193" spans="2:12" x14ac:dyDescent="0.25">
      <c r="B6193" s="67" t="s">
        <v>454</v>
      </c>
      <c r="C6193" s="67" t="s">
        <v>455</v>
      </c>
      <c r="D6193" s="68" t="s">
        <v>371</v>
      </c>
      <c r="E6193" s="67" t="s">
        <v>372</v>
      </c>
      <c r="F6193" s="68" t="s">
        <v>466</v>
      </c>
      <c r="G6193" s="67" t="s">
        <v>467</v>
      </c>
      <c r="H6193" s="68" t="s">
        <v>363</v>
      </c>
      <c r="I6193" s="69">
        <v>7</v>
      </c>
      <c r="J6193" s="69">
        <v>33</v>
      </c>
      <c r="K6193" s="91"/>
      <c r="L6193" s="91"/>
    </row>
    <row r="6194" spans="2:12" x14ac:dyDescent="0.25">
      <c r="B6194" s="67" t="s">
        <v>454</v>
      </c>
      <c r="C6194" s="67" t="s">
        <v>455</v>
      </c>
      <c r="D6194" s="68" t="s">
        <v>371</v>
      </c>
      <c r="E6194" s="67" t="s">
        <v>372</v>
      </c>
      <c r="F6194" s="68" t="s">
        <v>466</v>
      </c>
      <c r="G6194" s="67" t="s">
        <v>467</v>
      </c>
      <c r="H6194" s="68" t="s">
        <v>364</v>
      </c>
      <c r="I6194" s="69">
        <v>0</v>
      </c>
      <c r="J6194" s="69">
        <v>0</v>
      </c>
      <c r="K6194" s="91"/>
      <c r="L6194" s="91"/>
    </row>
    <row r="6195" spans="2:12" x14ac:dyDescent="0.25">
      <c r="B6195" s="67" t="s">
        <v>454</v>
      </c>
      <c r="C6195" s="67" t="s">
        <v>455</v>
      </c>
      <c r="D6195" s="68" t="s">
        <v>371</v>
      </c>
      <c r="E6195" s="67" t="s">
        <v>372</v>
      </c>
      <c r="F6195" s="68" t="s">
        <v>466</v>
      </c>
      <c r="G6195" s="67" t="s">
        <v>467</v>
      </c>
      <c r="H6195" s="68" t="s">
        <v>362</v>
      </c>
      <c r="I6195" s="69">
        <v>0</v>
      </c>
      <c r="J6195" s="69">
        <v>0</v>
      </c>
      <c r="K6195" s="91"/>
      <c r="L6195" s="91"/>
    </row>
    <row r="6196" spans="2:12" x14ac:dyDescent="0.25">
      <c r="B6196" s="67" t="s">
        <v>454</v>
      </c>
      <c r="C6196" s="67" t="s">
        <v>455</v>
      </c>
      <c r="D6196" s="68" t="s">
        <v>371</v>
      </c>
      <c r="E6196" s="67" t="s">
        <v>372</v>
      </c>
      <c r="F6196" s="68" t="s">
        <v>466</v>
      </c>
      <c r="G6196" s="67" t="s">
        <v>467</v>
      </c>
      <c r="H6196" s="68" t="s">
        <v>363</v>
      </c>
      <c r="I6196" s="69">
        <v>24</v>
      </c>
      <c r="J6196" s="69">
        <v>0</v>
      </c>
      <c r="K6196" s="91"/>
      <c r="L6196" s="91"/>
    </row>
    <row r="6197" spans="2:12" x14ac:dyDescent="0.25">
      <c r="B6197" s="67" t="s">
        <v>454</v>
      </c>
      <c r="C6197" s="67" t="s">
        <v>455</v>
      </c>
      <c r="D6197" s="68" t="s">
        <v>371</v>
      </c>
      <c r="E6197" s="67" t="s">
        <v>372</v>
      </c>
      <c r="F6197" s="68" t="s">
        <v>466</v>
      </c>
      <c r="G6197" s="67" t="s">
        <v>467</v>
      </c>
      <c r="H6197" s="68" t="s">
        <v>362</v>
      </c>
      <c r="I6197" s="69">
        <v>77</v>
      </c>
      <c r="J6197" s="69">
        <v>154</v>
      </c>
      <c r="K6197" s="91"/>
      <c r="L6197" s="91"/>
    </row>
    <row r="6198" spans="2:12" x14ac:dyDescent="0.25">
      <c r="B6198" s="67" t="s">
        <v>454</v>
      </c>
      <c r="C6198" s="67" t="s">
        <v>455</v>
      </c>
      <c r="D6198" s="68" t="s">
        <v>371</v>
      </c>
      <c r="E6198" s="67" t="s">
        <v>372</v>
      </c>
      <c r="F6198" s="68" t="s">
        <v>466</v>
      </c>
      <c r="G6198" s="67" t="s">
        <v>467</v>
      </c>
      <c r="H6198" s="68" t="s">
        <v>363</v>
      </c>
      <c r="I6198" s="69">
        <v>305</v>
      </c>
      <c r="J6198" s="69">
        <v>311</v>
      </c>
      <c r="K6198" s="91"/>
      <c r="L6198" s="91"/>
    </row>
    <row r="6199" spans="2:12" x14ac:dyDescent="0.25">
      <c r="B6199" s="67" t="s">
        <v>454</v>
      </c>
      <c r="C6199" s="67" t="s">
        <v>455</v>
      </c>
      <c r="D6199" s="68" t="s">
        <v>371</v>
      </c>
      <c r="E6199" s="67" t="s">
        <v>372</v>
      </c>
      <c r="F6199" s="68" t="s">
        <v>466</v>
      </c>
      <c r="G6199" s="67" t="s">
        <v>467</v>
      </c>
      <c r="H6199" s="68" t="s">
        <v>364</v>
      </c>
      <c r="I6199" s="69">
        <v>12</v>
      </c>
      <c r="J6199" s="69">
        <v>16</v>
      </c>
      <c r="K6199" s="91"/>
      <c r="L6199" s="91"/>
    </row>
    <row r="6200" spans="2:12" x14ac:dyDescent="0.25">
      <c r="B6200" s="67" t="s">
        <v>454</v>
      </c>
      <c r="C6200" s="67" t="s">
        <v>455</v>
      </c>
      <c r="D6200" s="68" t="s">
        <v>371</v>
      </c>
      <c r="E6200" s="67" t="s">
        <v>372</v>
      </c>
      <c r="F6200" s="68" t="s">
        <v>466</v>
      </c>
      <c r="G6200" s="67" t="s">
        <v>467</v>
      </c>
      <c r="H6200" s="68" t="s">
        <v>362</v>
      </c>
      <c r="I6200" s="69">
        <v>0</v>
      </c>
      <c r="J6200" s="69">
        <v>0</v>
      </c>
      <c r="K6200" s="91"/>
      <c r="L6200" s="91"/>
    </row>
    <row r="6201" spans="2:12" x14ac:dyDescent="0.25">
      <c r="B6201" s="67" t="s">
        <v>454</v>
      </c>
      <c r="C6201" s="67" t="s">
        <v>455</v>
      </c>
      <c r="D6201" s="68" t="s">
        <v>371</v>
      </c>
      <c r="E6201" s="67" t="s">
        <v>372</v>
      </c>
      <c r="F6201" s="68" t="s">
        <v>466</v>
      </c>
      <c r="G6201" s="67" t="s">
        <v>467</v>
      </c>
      <c r="H6201" s="68" t="s">
        <v>363</v>
      </c>
      <c r="I6201" s="69">
        <v>0</v>
      </c>
      <c r="J6201" s="69">
        <v>0</v>
      </c>
      <c r="K6201" s="91"/>
      <c r="L6201" s="91"/>
    </row>
    <row r="6202" spans="2:12" x14ac:dyDescent="0.25">
      <c r="B6202" s="67" t="s">
        <v>454</v>
      </c>
      <c r="C6202" s="67" t="s">
        <v>455</v>
      </c>
      <c r="D6202" s="68" t="s">
        <v>371</v>
      </c>
      <c r="E6202" s="67" t="s">
        <v>372</v>
      </c>
      <c r="F6202" s="68" t="s">
        <v>466</v>
      </c>
      <c r="G6202" s="67" t="s">
        <v>467</v>
      </c>
      <c r="H6202" s="68" t="s">
        <v>364</v>
      </c>
      <c r="I6202" s="69">
        <v>0</v>
      </c>
      <c r="J6202" s="69">
        <v>0</v>
      </c>
      <c r="K6202" s="91"/>
      <c r="L6202" s="91"/>
    </row>
    <row r="6203" spans="2:12" x14ac:dyDescent="0.25">
      <c r="B6203" s="67" t="s">
        <v>454</v>
      </c>
      <c r="C6203" s="67" t="s">
        <v>455</v>
      </c>
      <c r="D6203" s="68" t="s">
        <v>371</v>
      </c>
      <c r="E6203" s="67" t="s">
        <v>372</v>
      </c>
      <c r="F6203" s="68" t="s">
        <v>466</v>
      </c>
      <c r="G6203" s="67" t="s">
        <v>467</v>
      </c>
      <c r="H6203" s="68" t="s">
        <v>362</v>
      </c>
      <c r="I6203" s="69">
        <v>0</v>
      </c>
      <c r="J6203" s="69">
        <v>0</v>
      </c>
      <c r="K6203" s="91"/>
      <c r="L6203" s="91"/>
    </row>
    <row r="6204" spans="2:12" x14ac:dyDescent="0.25">
      <c r="B6204" s="67" t="s">
        <v>454</v>
      </c>
      <c r="C6204" s="67" t="s">
        <v>455</v>
      </c>
      <c r="D6204" s="68" t="s">
        <v>371</v>
      </c>
      <c r="E6204" s="67" t="s">
        <v>372</v>
      </c>
      <c r="F6204" s="68" t="s">
        <v>466</v>
      </c>
      <c r="G6204" s="67" t="s">
        <v>467</v>
      </c>
      <c r="H6204" s="68" t="s">
        <v>363</v>
      </c>
      <c r="I6204" s="69">
        <v>0</v>
      </c>
      <c r="J6204" s="69">
        <v>0</v>
      </c>
      <c r="K6204" s="91"/>
      <c r="L6204" s="91"/>
    </row>
    <row r="6205" spans="2:12" x14ac:dyDescent="0.25">
      <c r="B6205" s="67" t="s">
        <v>454</v>
      </c>
      <c r="C6205" s="67" t="s">
        <v>455</v>
      </c>
      <c r="D6205" s="68" t="s">
        <v>371</v>
      </c>
      <c r="E6205" s="67" t="s">
        <v>372</v>
      </c>
      <c r="F6205" s="68" t="s">
        <v>468</v>
      </c>
      <c r="G6205" s="67" t="s">
        <v>469</v>
      </c>
      <c r="H6205" s="68" t="s">
        <v>362</v>
      </c>
      <c r="I6205" s="69">
        <v>81</v>
      </c>
      <c r="J6205" s="69">
        <v>70</v>
      </c>
      <c r="K6205" s="91"/>
      <c r="L6205" s="91"/>
    </row>
    <row r="6206" spans="2:12" x14ac:dyDescent="0.25">
      <c r="B6206" s="67" t="s">
        <v>454</v>
      </c>
      <c r="C6206" s="67" t="s">
        <v>455</v>
      </c>
      <c r="D6206" s="68" t="s">
        <v>371</v>
      </c>
      <c r="E6206" s="67" t="s">
        <v>372</v>
      </c>
      <c r="F6206" s="68" t="s">
        <v>468</v>
      </c>
      <c r="G6206" s="67" t="s">
        <v>469</v>
      </c>
      <c r="H6206" s="68" t="s">
        <v>363</v>
      </c>
      <c r="I6206" s="69">
        <v>184</v>
      </c>
      <c r="J6206" s="69">
        <v>303</v>
      </c>
      <c r="K6206" s="91"/>
      <c r="L6206" s="91"/>
    </row>
    <row r="6207" spans="2:12" x14ac:dyDescent="0.25">
      <c r="B6207" s="67" t="s">
        <v>454</v>
      </c>
      <c r="C6207" s="67" t="s">
        <v>455</v>
      </c>
      <c r="D6207" s="68" t="s">
        <v>371</v>
      </c>
      <c r="E6207" s="67" t="s">
        <v>372</v>
      </c>
      <c r="F6207" s="68" t="s">
        <v>468</v>
      </c>
      <c r="G6207" s="67" t="s">
        <v>469</v>
      </c>
      <c r="H6207" s="68" t="s">
        <v>364</v>
      </c>
      <c r="I6207" s="69">
        <v>57</v>
      </c>
      <c r="J6207" s="69">
        <v>85</v>
      </c>
      <c r="K6207" s="91"/>
      <c r="L6207" s="91"/>
    </row>
    <row r="6208" spans="2:12" x14ac:dyDescent="0.25">
      <c r="B6208" s="67" t="s">
        <v>454</v>
      </c>
      <c r="C6208" s="67" t="s">
        <v>455</v>
      </c>
      <c r="D6208" s="68" t="s">
        <v>371</v>
      </c>
      <c r="E6208" s="67" t="s">
        <v>372</v>
      </c>
      <c r="F6208" s="68" t="s">
        <v>468</v>
      </c>
      <c r="G6208" s="67" t="s">
        <v>469</v>
      </c>
      <c r="H6208" s="68" t="s">
        <v>362</v>
      </c>
      <c r="I6208" s="69">
        <v>10</v>
      </c>
      <c r="J6208" s="69">
        <v>16</v>
      </c>
      <c r="K6208" s="91"/>
      <c r="L6208" s="91"/>
    </row>
    <row r="6209" spans="2:12" x14ac:dyDescent="0.25">
      <c r="B6209" s="67" t="s">
        <v>454</v>
      </c>
      <c r="C6209" s="67" t="s">
        <v>455</v>
      </c>
      <c r="D6209" s="68" t="s">
        <v>371</v>
      </c>
      <c r="E6209" s="67" t="s">
        <v>372</v>
      </c>
      <c r="F6209" s="68" t="s">
        <v>468</v>
      </c>
      <c r="G6209" s="67" t="s">
        <v>469</v>
      </c>
      <c r="H6209" s="68" t="s">
        <v>363</v>
      </c>
      <c r="I6209" s="69">
        <v>22</v>
      </c>
      <c r="J6209" s="69">
        <v>14</v>
      </c>
      <c r="K6209" s="91"/>
      <c r="L6209" s="91"/>
    </row>
    <row r="6210" spans="2:12" x14ac:dyDescent="0.25">
      <c r="B6210" s="67" t="s">
        <v>454</v>
      </c>
      <c r="C6210" s="67" t="s">
        <v>455</v>
      </c>
      <c r="D6210" s="68" t="s">
        <v>371</v>
      </c>
      <c r="E6210" s="67" t="s">
        <v>372</v>
      </c>
      <c r="F6210" s="68" t="s">
        <v>468</v>
      </c>
      <c r="G6210" s="67" t="s">
        <v>469</v>
      </c>
      <c r="H6210" s="68" t="s">
        <v>364</v>
      </c>
      <c r="I6210" s="69">
        <v>24</v>
      </c>
      <c r="J6210" s="69">
        <v>2</v>
      </c>
      <c r="K6210" s="91"/>
      <c r="L6210" s="91"/>
    </row>
    <row r="6211" spans="2:12" x14ac:dyDescent="0.25">
      <c r="B6211" s="67" t="s">
        <v>454</v>
      </c>
      <c r="C6211" s="67" t="s">
        <v>455</v>
      </c>
      <c r="D6211" s="68" t="s">
        <v>371</v>
      </c>
      <c r="E6211" s="67" t="s">
        <v>372</v>
      </c>
      <c r="F6211" s="68" t="s">
        <v>468</v>
      </c>
      <c r="G6211" s="67" t="s">
        <v>469</v>
      </c>
      <c r="H6211" s="68" t="s">
        <v>362</v>
      </c>
      <c r="I6211" s="69">
        <v>5</v>
      </c>
      <c r="J6211" s="69">
        <v>0</v>
      </c>
      <c r="K6211" s="91"/>
      <c r="L6211" s="91"/>
    </row>
    <row r="6212" spans="2:12" x14ac:dyDescent="0.25">
      <c r="B6212" s="67" t="s">
        <v>454</v>
      </c>
      <c r="C6212" s="67" t="s">
        <v>455</v>
      </c>
      <c r="D6212" s="68" t="s">
        <v>371</v>
      </c>
      <c r="E6212" s="67" t="s">
        <v>372</v>
      </c>
      <c r="F6212" s="68" t="s">
        <v>468</v>
      </c>
      <c r="G6212" s="67" t="s">
        <v>469</v>
      </c>
      <c r="H6212" s="68" t="s">
        <v>364</v>
      </c>
      <c r="I6212" s="69">
        <v>0</v>
      </c>
      <c r="J6212" s="69">
        <v>0</v>
      </c>
      <c r="K6212" s="91"/>
      <c r="L6212" s="91"/>
    </row>
    <row r="6213" spans="2:12" x14ac:dyDescent="0.25">
      <c r="B6213" s="67" t="s">
        <v>454</v>
      </c>
      <c r="C6213" s="67" t="s">
        <v>455</v>
      </c>
      <c r="D6213" s="68" t="s">
        <v>371</v>
      </c>
      <c r="E6213" s="67" t="s">
        <v>372</v>
      </c>
      <c r="F6213" s="68" t="s">
        <v>468</v>
      </c>
      <c r="G6213" s="67" t="s">
        <v>469</v>
      </c>
      <c r="H6213" s="68" t="s">
        <v>363</v>
      </c>
      <c r="I6213" s="69">
        <v>0</v>
      </c>
      <c r="J6213" s="69">
        <v>0</v>
      </c>
      <c r="K6213" s="91"/>
      <c r="L6213" s="91"/>
    </row>
    <row r="6214" spans="2:12" x14ac:dyDescent="0.25">
      <c r="B6214" s="67" t="s">
        <v>454</v>
      </c>
      <c r="C6214" s="67" t="s">
        <v>455</v>
      </c>
      <c r="D6214" s="68" t="s">
        <v>371</v>
      </c>
      <c r="E6214" s="67" t="s">
        <v>372</v>
      </c>
      <c r="F6214" s="68" t="s">
        <v>468</v>
      </c>
      <c r="G6214" s="67" t="s">
        <v>469</v>
      </c>
      <c r="H6214" s="68" t="s">
        <v>363</v>
      </c>
      <c r="I6214" s="69">
        <v>0</v>
      </c>
      <c r="J6214" s="69">
        <v>0</v>
      </c>
      <c r="K6214" s="91"/>
      <c r="L6214" s="91"/>
    </row>
    <row r="6215" spans="2:12" x14ac:dyDescent="0.25">
      <c r="B6215" s="67" t="s">
        <v>454</v>
      </c>
      <c r="C6215" s="67" t="s">
        <v>455</v>
      </c>
      <c r="D6215" s="68" t="s">
        <v>371</v>
      </c>
      <c r="E6215" s="67" t="s">
        <v>372</v>
      </c>
      <c r="F6215" s="68" t="s">
        <v>468</v>
      </c>
      <c r="G6215" s="67" t="s">
        <v>469</v>
      </c>
      <c r="H6215" s="68" t="s">
        <v>363</v>
      </c>
      <c r="I6215" s="69">
        <v>4</v>
      </c>
      <c r="J6215" s="69">
        <v>4</v>
      </c>
      <c r="K6215" s="91"/>
      <c r="L6215" s="91"/>
    </row>
    <row r="6216" spans="2:12" x14ac:dyDescent="0.25">
      <c r="B6216" s="67" t="s">
        <v>454</v>
      </c>
      <c r="C6216" s="67" t="s">
        <v>455</v>
      </c>
      <c r="D6216" s="68" t="s">
        <v>371</v>
      </c>
      <c r="E6216" s="67" t="s">
        <v>372</v>
      </c>
      <c r="F6216" s="68" t="s">
        <v>468</v>
      </c>
      <c r="G6216" s="67" t="s">
        <v>469</v>
      </c>
      <c r="H6216" s="68" t="s">
        <v>363</v>
      </c>
      <c r="I6216" s="69">
        <v>0</v>
      </c>
      <c r="J6216" s="69">
        <v>0</v>
      </c>
      <c r="K6216" s="91"/>
      <c r="L6216" s="91"/>
    </row>
    <row r="6217" spans="2:12" x14ac:dyDescent="0.25">
      <c r="B6217" s="67" t="s">
        <v>454</v>
      </c>
      <c r="C6217" s="67" t="s">
        <v>455</v>
      </c>
      <c r="D6217" s="68" t="s">
        <v>371</v>
      </c>
      <c r="E6217" s="67" t="s">
        <v>372</v>
      </c>
      <c r="F6217" s="68" t="s">
        <v>468</v>
      </c>
      <c r="G6217" s="67" t="s">
        <v>469</v>
      </c>
      <c r="H6217" s="68" t="s">
        <v>362</v>
      </c>
      <c r="I6217" s="69">
        <v>30</v>
      </c>
      <c r="J6217" s="69">
        <v>25</v>
      </c>
      <c r="K6217" s="91"/>
      <c r="L6217" s="91"/>
    </row>
    <row r="6218" spans="2:12" x14ac:dyDescent="0.25">
      <c r="B6218" s="67" t="s">
        <v>454</v>
      </c>
      <c r="C6218" s="67" t="s">
        <v>455</v>
      </c>
      <c r="D6218" s="68" t="s">
        <v>371</v>
      </c>
      <c r="E6218" s="67" t="s">
        <v>372</v>
      </c>
      <c r="F6218" s="68" t="s">
        <v>468</v>
      </c>
      <c r="G6218" s="67" t="s">
        <v>469</v>
      </c>
      <c r="H6218" s="68" t="s">
        <v>363</v>
      </c>
      <c r="I6218" s="69">
        <v>0</v>
      </c>
      <c r="J6218" s="69">
        <v>43</v>
      </c>
      <c r="K6218" s="91"/>
      <c r="L6218" s="91"/>
    </row>
    <row r="6219" spans="2:12" x14ac:dyDescent="0.25">
      <c r="B6219" s="67" t="s">
        <v>454</v>
      </c>
      <c r="C6219" s="67" t="s">
        <v>455</v>
      </c>
      <c r="D6219" s="68" t="s">
        <v>371</v>
      </c>
      <c r="E6219" s="67" t="s">
        <v>372</v>
      </c>
      <c r="F6219" s="68" t="s">
        <v>468</v>
      </c>
      <c r="G6219" s="67" t="s">
        <v>469</v>
      </c>
      <c r="H6219" s="68" t="s">
        <v>364</v>
      </c>
      <c r="I6219" s="69">
        <v>2</v>
      </c>
      <c r="J6219" s="69">
        <v>6</v>
      </c>
      <c r="K6219" s="91"/>
      <c r="L6219" s="91"/>
    </row>
    <row r="6220" spans="2:12" x14ac:dyDescent="0.25">
      <c r="B6220" s="67" t="s">
        <v>454</v>
      </c>
      <c r="C6220" s="67" t="s">
        <v>455</v>
      </c>
      <c r="D6220" s="68" t="s">
        <v>371</v>
      </c>
      <c r="E6220" s="67" t="s">
        <v>372</v>
      </c>
      <c r="F6220" s="68" t="s">
        <v>468</v>
      </c>
      <c r="G6220" s="67" t="s">
        <v>469</v>
      </c>
      <c r="H6220" s="68" t="s">
        <v>362</v>
      </c>
      <c r="I6220" s="69">
        <v>0</v>
      </c>
      <c r="J6220" s="69">
        <v>-8</v>
      </c>
      <c r="K6220" s="91"/>
      <c r="L6220" s="91"/>
    </row>
    <row r="6221" spans="2:12" x14ac:dyDescent="0.25">
      <c r="B6221" s="67" t="s">
        <v>454</v>
      </c>
      <c r="C6221" s="67" t="s">
        <v>455</v>
      </c>
      <c r="D6221" s="68" t="s">
        <v>371</v>
      </c>
      <c r="E6221" s="67" t="s">
        <v>372</v>
      </c>
      <c r="F6221" s="68" t="s">
        <v>468</v>
      </c>
      <c r="G6221" s="67" t="s">
        <v>469</v>
      </c>
      <c r="H6221" s="68" t="s">
        <v>363</v>
      </c>
      <c r="I6221" s="69">
        <v>24</v>
      </c>
      <c r="J6221" s="69">
        <v>24</v>
      </c>
      <c r="K6221" s="91"/>
      <c r="L6221" s="91"/>
    </row>
    <row r="6222" spans="2:12" x14ac:dyDescent="0.25">
      <c r="B6222" s="67" t="s">
        <v>454</v>
      </c>
      <c r="C6222" s="67" t="s">
        <v>455</v>
      </c>
      <c r="D6222" s="68" t="s">
        <v>371</v>
      </c>
      <c r="E6222" s="67" t="s">
        <v>372</v>
      </c>
      <c r="F6222" s="68" t="s">
        <v>468</v>
      </c>
      <c r="G6222" s="67" t="s">
        <v>469</v>
      </c>
      <c r="H6222" s="68" t="s">
        <v>363</v>
      </c>
      <c r="I6222" s="69">
        <v>0</v>
      </c>
      <c r="J6222" s="69">
        <v>0</v>
      </c>
      <c r="K6222" s="91"/>
      <c r="L6222" s="91"/>
    </row>
    <row r="6223" spans="2:12" x14ac:dyDescent="0.25">
      <c r="B6223" s="67" t="s">
        <v>454</v>
      </c>
      <c r="C6223" s="67" t="s">
        <v>455</v>
      </c>
      <c r="D6223" s="68" t="s">
        <v>371</v>
      </c>
      <c r="E6223" s="67" t="s">
        <v>372</v>
      </c>
      <c r="F6223" s="68" t="s">
        <v>468</v>
      </c>
      <c r="G6223" s="67" t="s">
        <v>469</v>
      </c>
      <c r="H6223" s="68" t="s">
        <v>362</v>
      </c>
      <c r="I6223" s="69">
        <v>15</v>
      </c>
      <c r="J6223" s="69">
        <v>10</v>
      </c>
      <c r="K6223" s="91"/>
      <c r="L6223" s="91"/>
    </row>
    <row r="6224" spans="2:12" x14ac:dyDescent="0.25">
      <c r="B6224" s="67" t="s">
        <v>454</v>
      </c>
      <c r="C6224" s="67" t="s">
        <v>455</v>
      </c>
      <c r="D6224" s="68" t="s">
        <v>371</v>
      </c>
      <c r="E6224" s="67" t="s">
        <v>372</v>
      </c>
      <c r="F6224" s="68" t="s">
        <v>468</v>
      </c>
      <c r="G6224" s="67" t="s">
        <v>469</v>
      </c>
      <c r="H6224" s="68" t="s">
        <v>363</v>
      </c>
      <c r="I6224" s="69">
        <v>170</v>
      </c>
      <c r="J6224" s="69">
        <v>144</v>
      </c>
      <c r="K6224" s="91"/>
      <c r="L6224" s="91"/>
    </row>
    <row r="6225" spans="2:12" x14ac:dyDescent="0.25">
      <c r="B6225" s="67" t="s">
        <v>454</v>
      </c>
      <c r="C6225" s="67" t="s">
        <v>455</v>
      </c>
      <c r="D6225" s="68" t="s">
        <v>371</v>
      </c>
      <c r="E6225" s="67" t="s">
        <v>372</v>
      </c>
      <c r="F6225" s="68" t="s">
        <v>468</v>
      </c>
      <c r="G6225" s="67" t="s">
        <v>469</v>
      </c>
      <c r="H6225" s="68" t="s">
        <v>364</v>
      </c>
      <c r="I6225" s="69">
        <v>38</v>
      </c>
      <c r="J6225" s="69">
        <v>92</v>
      </c>
      <c r="K6225" s="91"/>
      <c r="L6225" s="91"/>
    </row>
    <row r="6226" spans="2:12" x14ac:dyDescent="0.25">
      <c r="B6226" s="67" t="s">
        <v>454</v>
      </c>
      <c r="C6226" s="67" t="s">
        <v>455</v>
      </c>
      <c r="D6226" s="68" t="s">
        <v>371</v>
      </c>
      <c r="E6226" s="67" t="s">
        <v>372</v>
      </c>
      <c r="F6226" s="68" t="s">
        <v>468</v>
      </c>
      <c r="G6226" s="67" t="s">
        <v>469</v>
      </c>
      <c r="H6226" s="68" t="s">
        <v>362</v>
      </c>
      <c r="I6226" s="69">
        <v>21</v>
      </c>
      <c r="J6226" s="69">
        <v>21</v>
      </c>
      <c r="K6226" s="91"/>
      <c r="L6226" s="91"/>
    </row>
    <row r="6227" spans="2:12" x14ac:dyDescent="0.25">
      <c r="B6227" s="67" t="s">
        <v>454</v>
      </c>
      <c r="C6227" s="67" t="s">
        <v>455</v>
      </c>
      <c r="D6227" s="68" t="s">
        <v>371</v>
      </c>
      <c r="E6227" s="67" t="s">
        <v>372</v>
      </c>
      <c r="F6227" s="68" t="s">
        <v>468</v>
      </c>
      <c r="G6227" s="67" t="s">
        <v>469</v>
      </c>
      <c r="H6227" s="68" t="s">
        <v>363</v>
      </c>
      <c r="I6227" s="69">
        <v>63</v>
      </c>
      <c r="J6227" s="69">
        <v>88</v>
      </c>
      <c r="K6227" s="91"/>
      <c r="L6227" s="91"/>
    </row>
    <row r="6228" spans="2:12" x14ac:dyDescent="0.25">
      <c r="B6228" s="67" t="s">
        <v>454</v>
      </c>
      <c r="C6228" s="67" t="s">
        <v>455</v>
      </c>
      <c r="D6228" s="68" t="s">
        <v>371</v>
      </c>
      <c r="E6228" s="67" t="s">
        <v>372</v>
      </c>
      <c r="F6228" s="68" t="s">
        <v>468</v>
      </c>
      <c r="G6228" s="67" t="s">
        <v>469</v>
      </c>
      <c r="H6228" s="68" t="s">
        <v>364</v>
      </c>
      <c r="I6228" s="69">
        <v>8</v>
      </c>
      <c r="J6228" s="69">
        <v>8</v>
      </c>
      <c r="K6228" s="91"/>
      <c r="L6228" s="91"/>
    </row>
    <row r="6229" spans="2:12" x14ac:dyDescent="0.25">
      <c r="B6229" s="67" t="s">
        <v>454</v>
      </c>
      <c r="C6229" s="67" t="s">
        <v>455</v>
      </c>
      <c r="D6229" s="68" t="s">
        <v>371</v>
      </c>
      <c r="E6229" s="67" t="s">
        <v>372</v>
      </c>
      <c r="F6229" s="68" t="s">
        <v>468</v>
      </c>
      <c r="G6229" s="67" t="s">
        <v>469</v>
      </c>
      <c r="H6229" s="68" t="s">
        <v>362</v>
      </c>
      <c r="I6229" s="69">
        <v>37</v>
      </c>
      <c r="J6229" s="69">
        <v>39</v>
      </c>
      <c r="K6229" s="91"/>
      <c r="L6229" s="91"/>
    </row>
    <row r="6230" spans="2:12" x14ac:dyDescent="0.25">
      <c r="B6230" s="67" t="s">
        <v>454</v>
      </c>
      <c r="C6230" s="67" t="s">
        <v>455</v>
      </c>
      <c r="D6230" s="68" t="s">
        <v>371</v>
      </c>
      <c r="E6230" s="67" t="s">
        <v>372</v>
      </c>
      <c r="F6230" s="68" t="s">
        <v>468</v>
      </c>
      <c r="G6230" s="67" t="s">
        <v>469</v>
      </c>
      <c r="H6230" s="68" t="s">
        <v>363</v>
      </c>
      <c r="I6230" s="69">
        <v>117</v>
      </c>
      <c r="J6230" s="69">
        <v>140</v>
      </c>
      <c r="K6230" s="91"/>
      <c r="L6230" s="91"/>
    </row>
    <row r="6231" spans="2:12" x14ac:dyDescent="0.25">
      <c r="B6231" s="67" t="s">
        <v>454</v>
      </c>
      <c r="C6231" s="67" t="s">
        <v>455</v>
      </c>
      <c r="D6231" s="68" t="s">
        <v>371</v>
      </c>
      <c r="E6231" s="67" t="s">
        <v>372</v>
      </c>
      <c r="F6231" s="68" t="s">
        <v>468</v>
      </c>
      <c r="G6231" s="67" t="s">
        <v>469</v>
      </c>
      <c r="H6231" s="68" t="s">
        <v>364</v>
      </c>
      <c r="I6231" s="69">
        <v>0</v>
      </c>
      <c r="J6231" s="69">
        <v>0</v>
      </c>
      <c r="K6231" s="91"/>
      <c r="L6231" s="91"/>
    </row>
    <row r="6232" spans="2:12" x14ac:dyDescent="0.25">
      <c r="B6232" s="67" t="s">
        <v>454</v>
      </c>
      <c r="C6232" s="67" t="s">
        <v>455</v>
      </c>
      <c r="D6232" s="68" t="s">
        <v>371</v>
      </c>
      <c r="E6232" s="67" t="s">
        <v>372</v>
      </c>
      <c r="F6232" s="68" t="s">
        <v>468</v>
      </c>
      <c r="G6232" s="67" t="s">
        <v>469</v>
      </c>
      <c r="H6232" s="68" t="s">
        <v>362</v>
      </c>
      <c r="I6232" s="69">
        <v>10</v>
      </c>
      <c r="J6232" s="69">
        <v>30</v>
      </c>
      <c r="K6232" s="91"/>
      <c r="L6232" s="91"/>
    </row>
    <row r="6233" spans="2:12" x14ac:dyDescent="0.25">
      <c r="B6233" s="67" t="s">
        <v>454</v>
      </c>
      <c r="C6233" s="67" t="s">
        <v>455</v>
      </c>
      <c r="D6233" s="68" t="s">
        <v>371</v>
      </c>
      <c r="E6233" s="67" t="s">
        <v>372</v>
      </c>
      <c r="F6233" s="68" t="s">
        <v>468</v>
      </c>
      <c r="G6233" s="67" t="s">
        <v>469</v>
      </c>
      <c r="H6233" s="68" t="s">
        <v>363</v>
      </c>
      <c r="I6233" s="69">
        <v>53</v>
      </c>
      <c r="J6233" s="69">
        <v>88</v>
      </c>
      <c r="K6233" s="91"/>
      <c r="L6233" s="91"/>
    </row>
    <row r="6234" spans="2:12" x14ac:dyDescent="0.25">
      <c r="B6234" s="67" t="s">
        <v>454</v>
      </c>
      <c r="C6234" s="67" t="s">
        <v>455</v>
      </c>
      <c r="D6234" s="68" t="s">
        <v>371</v>
      </c>
      <c r="E6234" s="67" t="s">
        <v>372</v>
      </c>
      <c r="F6234" s="68" t="s">
        <v>468</v>
      </c>
      <c r="G6234" s="67" t="s">
        <v>469</v>
      </c>
      <c r="H6234" s="68" t="s">
        <v>364</v>
      </c>
      <c r="I6234" s="69">
        <v>5</v>
      </c>
      <c r="J6234" s="69">
        <v>10</v>
      </c>
      <c r="K6234" s="91"/>
      <c r="L6234" s="91"/>
    </row>
    <row r="6235" spans="2:12" x14ac:dyDescent="0.25">
      <c r="B6235" s="67" t="s">
        <v>454</v>
      </c>
      <c r="C6235" s="67" t="s">
        <v>455</v>
      </c>
      <c r="D6235" s="68" t="s">
        <v>371</v>
      </c>
      <c r="E6235" s="67" t="s">
        <v>372</v>
      </c>
      <c r="F6235" s="68" t="s">
        <v>468</v>
      </c>
      <c r="G6235" s="67" t="s">
        <v>469</v>
      </c>
      <c r="H6235" s="68" t="s">
        <v>362</v>
      </c>
      <c r="I6235" s="69">
        <v>0</v>
      </c>
      <c r="J6235" s="69">
        <v>0</v>
      </c>
      <c r="K6235" s="91"/>
      <c r="L6235" s="91"/>
    </row>
    <row r="6236" spans="2:12" x14ac:dyDescent="0.25">
      <c r="B6236" s="67" t="s">
        <v>454</v>
      </c>
      <c r="C6236" s="67" t="s">
        <v>455</v>
      </c>
      <c r="D6236" s="68" t="s">
        <v>371</v>
      </c>
      <c r="E6236" s="67" t="s">
        <v>372</v>
      </c>
      <c r="F6236" s="68" t="s">
        <v>468</v>
      </c>
      <c r="G6236" s="67" t="s">
        <v>469</v>
      </c>
      <c r="H6236" s="68" t="s">
        <v>363</v>
      </c>
      <c r="I6236" s="69">
        <v>0</v>
      </c>
      <c r="J6236" s="69">
        <v>0</v>
      </c>
      <c r="K6236" s="91"/>
      <c r="L6236" s="91"/>
    </row>
    <row r="6237" spans="2:12" x14ac:dyDescent="0.25">
      <c r="B6237" s="67" t="s">
        <v>454</v>
      </c>
      <c r="C6237" s="67" t="s">
        <v>455</v>
      </c>
      <c r="D6237" s="68" t="s">
        <v>371</v>
      </c>
      <c r="E6237" s="67" t="s">
        <v>372</v>
      </c>
      <c r="F6237" s="68" t="s">
        <v>468</v>
      </c>
      <c r="G6237" s="67" t="s">
        <v>469</v>
      </c>
      <c r="H6237" s="68" t="s">
        <v>362</v>
      </c>
      <c r="I6237" s="69">
        <v>30</v>
      </c>
      <c r="J6237" s="69">
        <v>161</v>
      </c>
      <c r="K6237" s="91"/>
      <c r="L6237" s="91"/>
    </row>
    <row r="6238" spans="2:12" x14ac:dyDescent="0.25">
      <c r="B6238" s="67" t="s">
        <v>454</v>
      </c>
      <c r="C6238" s="67" t="s">
        <v>455</v>
      </c>
      <c r="D6238" s="68" t="s">
        <v>371</v>
      </c>
      <c r="E6238" s="67" t="s">
        <v>372</v>
      </c>
      <c r="F6238" s="68" t="s">
        <v>468</v>
      </c>
      <c r="G6238" s="67" t="s">
        <v>469</v>
      </c>
      <c r="H6238" s="68" t="s">
        <v>363</v>
      </c>
      <c r="I6238" s="69">
        <v>344</v>
      </c>
      <c r="J6238" s="69">
        <v>497</v>
      </c>
      <c r="K6238" s="91"/>
      <c r="L6238" s="91"/>
    </row>
    <row r="6239" spans="2:12" x14ac:dyDescent="0.25">
      <c r="B6239" s="67" t="s">
        <v>454</v>
      </c>
      <c r="C6239" s="67" t="s">
        <v>455</v>
      </c>
      <c r="D6239" s="68" t="s">
        <v>371</v>
      </c>
      <c r="E6239" s="67" t="s">
        <v>372</v>
      </c>
      <c r="F6239" s="68" t="s">
        <v>468</v>
      </c>
      <c r="G6239" s="67" t="s">
        <v>469</v>
      </c>
      <c r="H6239" s="68" t="s">
        <v>364</v>
      </c>
      <c r="I6239" s="69">
        <v>69</v>
      </c>
      <c r="J6239" s="69">
        <v>134</v>
      </c>
      <c r="K6239" s="91"/>
      <c r="L6239" s="91"/>
    </row>
    <row r="6240" spans="2:12" x14ac:dyDescent="0.25">
      <c r="B6240" s="67" t="s">
        <v>454</v>
      </c>
      <c r="C6240" s="67" t="s">
        <v>455</v>
      </c>
      <c r="D6240" s="68" t="s">
        <v>371</v>
      </c>
      <c r="E6240" s="67" t="s">
        <v>372</v>
      </c>
      <c r="F6240" s="68" t="s">
        <v>468</v>
      </c>
      <c r="G6240" s="67" t="s">
        <v>469</v>
      </c>
      <c r="H6240" s="68" t="s">
        <v>362</v>
      </c>
      <c r="I6240" s="69">
        <v>0</v>
      </c>
      <c r="J6240" s="69">
        <v>0</v>
      </c>
      <c r="K6240" s="91"/>
      <c r="L6240" s="91"/>
    </row>
    <row r="6241" spans="2:12" x14ac:dyDescent="0.25">
      <c r="B6241" s="67" t="s">
        <v>454</v>
      </c>
      <c r="C6241" s="67" t="s">
        <v>455</v>
      </c>
      <c r="D6241" s="68" t="s">
        <v>371</v>
      </c>
      <c r="E6241" s="67" t="s">
        <v>372</v>
      </c>
      <c r="F6241" s="68" t="s">
        <v>468</v>
      </c>
      <c r="G6241" s="67" t="s">
        <v>469</v>
      </c>
      <c r="H6241" s="68" t="s">
        <v>363</v>
      </c>
      <c r="I6241" s="69">
        <v>0</v>
      </c>
      <c r="J6241" s="69">
        <v>0</v>
      </c>
      <c r="K6241" s="91"/>
      <c r="L6241" s="91"/>
    </row>
    <row r="6242" spans="2:12" x14ac:dyDescent="0.25">
      <c r="B6242" s="67" t="s">
        <v>454</v>
      </c>
      <c r="C6242" s="67" t="s">
        <v>455</v>
      </c>
      <c r="D6242" s="68" t="s">
        <v>371</v>
      </c>
      <c r="E6242" s="67" t="s">
        <v>372</v>
      </c>
      <c r="F6242" s="68" t="s">
        <v>468</v>
      </c>
      <c r="G6242" s="67" t="s">
        <v>469</v>
      </c>
      <c r="H6242" s="68" t="s">
        <v>362</v>
      </c>
      <c r="I6242" s="69">
        <v>9</v>
      </c>
      <c r="J6242" s="69">
        <v>15</v>
      </c>
      <c r="K6242" s="91"/>
      <c r="L6242" s="91"/>
    </row>
    <row r="6243" spans="2:12" x14ac:dyDescent="0.25">
      <c r="B6243" s="67" t="s">
        <v>454</v>
      </c>
      <c r="C6243" s="67" t="s">
        <v>455</v>
      </c>
      <c r="D6243" s="68" t="s">
        <v>371</v>
      </c>
      <c r="E6243" s="67" t="s">
        <v>372</v>
      </c>
      <c r="F6243" s="68" t="s">
        <v>468</v>
      </c>
      <c r="G6243" s="67" t="s">
        <v>469</v>
      </c>
      <c r="H6243" s="68" t="s">
        <v>363</v>
      </c>
      <c r="I6243" s="69">
        <v>4</v>
      </c>
      <c r="J6243" s="69">
        <v>15</v>
      </c>
      <c r="K6243" s="91"/>
      <c r="L6243" s="91"/>
    </row>
    <row r="6244" spans="2:12" x14ac:dyDescent="0.25">
      <c r="B6244" s="67" t="s">
        <v>454</v>
      </c>
      <c r="C6244" s="67" t="s">
        <v>455</v>
      </c>
      <c r="D6244" s="68" t="s">
        <v>371</v>
      </c>
      <c r="E6244" s="67" t="s">
        <v>372</v>
      </c>
      <c r="F6244" s="68" t="s">
        <v>468</v>
      </c>
      <c r="G6244" s="67" t="s">
        <v>469</v>
      </c>
      <c r="H6244" s="68" t="s">
        <v>364</v>
      </c>
      <c r="I6244" s="69">
        <v>8</v>
      </c>
      <c r="J6244" s="69">
        <v>20</v>
      </c>
      <c r="K6244" s="91"/>
      <c r="L6244" s="91"/>
    </row>
    <row r="6245" spans="2:12" x14ac:dyDescent="0.25">
      <c r="B6245" s="67" t="s">
        <v>454</v>
      </c>
      <c r="C6245" s="67" t="s">
        <v>455</v>
      </c>
      <c r="D6245" s="68" t="s">
        <v>371</v>
      </c>
      <c r="E6245" s="67" t="s">
        <v>372</v>
      </c>
      <c r="F6245" s="68" t="s">
        <v>468</v>
      </c>
      <c r="G6245" s="67" t="s">
        <v>469</v>
      </c>
      <c r="H6245" s="68" t="s">
        <v>362</v>
      </c>
      <c r="I6245" s="69">
        <v>0</v>
      </c>
      <c r="J6245" s="69">
        <v>0</v>
      </c>
      <c r="K6245" s="91"/>
      <c r="L6245" s="91"/>
    </row>
    <row r="6246" spans="2:12" x14ac:dyDescent="0.25">
      <c r="B6246" s="67" t="s">
        <v>454</v>
      </c>
      <c r="C6246" s="67" t="s">
        <v>455</v>
      </c>
      <c r="D6246" s="68" t="s">
        <v>371</v>
      </c>
      <c r="E6246" s="67" t="s">
        <v>372</v>
      </c>
      <c r="F6246" s="68" t="s">
        <v>468</v>
      </c>
      <c r="G6246" s="67" t="s">
        <v>469</v>
      </c>
      <c r="H6246" s="68" t="s">
        <v>362</v>
      </c>
      <c r="I6246" s="69">
        <v>272</v>
      </c>
      <c r="J6246" s="69">
        <v>370</v>
      </c>
      <c r="K6246" s="91"/>
      <c r="L6246" s="91"/>
    </row>
    <row r="6247" spans="2:12" x14ac:dyDescent="0.25">
      <c r="B6247" s="67" t="s">
        <v>454</v>
      </c>
      <c r="C6247" s="67" t="s">
        <v>455</v>
      </c>
      <c r="D6247" s="68" t="s">
        <v>371</v>
      </c>
      <c r="E6247" s="67" t="s">
        <v>372</v>
      </c>
      <c r="F6247" s="68" t="s">
        <v>468</v>
      </c>
      <c r="G6247" s="67" t="s">
        <v>469</v>
      </c>
      <c r="H6247" s="68" t="s">
        <v>363</v>
      </c>
      <c r="I6247" s="69">
        <v>361</v>
      </c>
      <c r="J6247" s="69">
        <v>432</v>
      </c>
      <c r="K6247" s="91"/>
      <c r="L6247" s="91"/>
    </row>
    <row r="6248" spans="2:12" x14ac:dyDescent="0.25">
      <c r="B6248" s="67" t="s">
        <v>454</v>
      </c>
      <c r="C6248" s="67" t="s">
        <v>455</v>
      </c>
      <c r="D6248" s="68" t="s">
        <v>371</v>
      </c>
      <c r="E6248" s="67" t="s">
        <v>372</v>
      </c>
      <c r="F6248" s="68" t="s">
        <v>468</v>
      </c>
      <c r="G6248" s="67" t="s">
        <v>469</v>
      </c>
      <c r="H6248" s="68" t="s">
        <v>364</v>
      </c>
      <c r="I6248" s="69">
        <v>82</v>
      </c>
      <c r="J6248" s="69">
        <v>132</v>
      </c>
      <c r="K6248" s="91"/>
      <c r="L6248" s="91"/>
    </row>
    <row r="6249" spans="2:12" x14ac:dyDescent="0.25">
      <c r="B6249" s="67" t="s">
        <v>454</v>
      </c>
      <c r="C6249" s="67" t="s">
        <v>455</v>
      </c>
      <c r="D6249" s="68" t="s">
        <v>371</v>
      </c>
      <c r="E6249" s="67" t="s">
        <v>372</v>
      </c>
      <c r="F6249" s="68" t="s">
        <v>468</v>
      </c>
      <c r="G6249" s="67" t="s">
        <v>469</v>
      </c>
      <c r="H6249" s="68" t="s">
        <v>362</v>
      </c>
      <c r="I6249" s="69">
        <v>123</v>
      </c>
      <c r="J6249" s="69">
        <v>63</v>
      </c>
      <c r="K6249" s="91"/>
      <c r="L6249" s="91"/>
    </row>
    <row r="6250" spans="2:12" x14ac:dyDescent="0.25">
      <c r="B6250" s="67" t="s">
        <v>454</v>
      </c>
      <c r="C6250" s="67" t="s">
        <v>455</v>
      </c>
      <c r="D6250" s="68" t="s">
        <v>371</v>
      </c>
      <c r="E6250" s="67" t="s">
        <v>372</v>
      </c>
      <c r="F6250" s="68" t="s">
        <v>468</v>
      </c>
      <c r="G6250" s="67" t="s">
        <v>469</v>
      </c>
      <c r="H6250" s="68" t="s">
        <v>363</v>
      </c>
      <c r="I6250" s="69">
        <v>68</v>
      </c>
      <c r="J6250" s="69">
        <v>56</v>
      </c>
      <c r="K6250" s="91"/>
      <c r="L6250" s="91"/>
    </row>
    <row r="6251" spans="2:12" x14ac:dyDescent="0.25">
      <c r="B6251" s="67" t="s">
        <v>454</v>
      </c>
      <c r="C6251" s="67" t="s">
        <v>455</v>
      </c>
      <c r="D6251" s="68" t="s">
        <v>371</v>
      </c>
      <c r="E6251" s="67" t="s">
        <v>372</v>
      </c>
      <c r="F6251" s="68" t="s">
        <v>468</v>
      </c>
      <c r="G6251" s="67" t="s">
        <v>469</v>
      </c>
      <c r="H6251" s="68" t="s">
        <v>364</v>
      </c>
      <c r="I6251" s="69">
        <v>61</v>
      </c>
      <c r="J6251" s="69">
        <v>76</v>
      </c>
      <c r="K6251" s="91"/>
      <c r="L6251" s="91"/>
    </row>
    <row r="6252" spans="2:12" x14ac:dyDescent="0.25">
      <c r="B6252" s="67" t="s">
        <v>454</v>
      </c>
      <c r="C6252" s="67" t="s">
        <v>455</v>
      </c>
      <c r="D6252" s="68" t="s">
        <v>371</v>
      </c>
      <c r="E6252" s="67" t="s">
        <v>372</v>
      </c>
      <c r="F6252" s="68" t="s">
        <v>468</v>
      </c>
      <c r="G6252" s="67" t="s">
        <v>469</v>
      </c>
      <c r="H6252" s="68" t="s">
        <v>362</v>
      </c>
      <c r="I6252" s="69">
        <v>0</v>
      </c>
      <c r="J6252" s="69">
        <v>0</v>
      </c>
      <c r="K6252" s="91"/>
      <c r="L6252" s="91"/>
    </row>
    <row r="6253" spans="2:12" x14ac:dyDescent="0.25">
      <c r="B6253" s="67" t="s">
        <v>454</v>
      </c>
      <c r="C6253" s="67" t="s">
        <v>455</v>
      </c>
      <c r="D6253" s="68" t="s">
        <v>371</v>
      </c>
      <c r="E6253" s="67" t="s">
        <v>372</v>
      </c>
      <c r="F6253" s="68" t="s">
        <v>468</v>
      </c>
      <c r="G6253" s="67" t="s">
        <v>469</v>
      </c>
      <c r="H6253" s="68" t="s">
        <v>363</v>
      </c>
      <c r="I6253" s="69">
        <v>0</v>
      </c>
      <c r="J6253" s="69">
        <v>29</v>
      </c>
      <c r="K6253" s="91"/>
      <c r="L6253" s="91"/>
    </row>
    <row r="6254" spans="2:12" x14ac:dyDescent="0.25">
      <c r="B6254" s="67" t="s">
        <v>454</v>
      </c>
      <c r="C6254" s="67" t="s">
        <v>455</v>
      </c>
      <c r="D6254" s="68" t="s">
        <v>371</v>
      </c>
      <c r="E6254" s="67" t="s">
        <v>372</v>
      </c>
      <c r="F6254" s="68" t="s">
        <v>468</v>
      </c>
      <c r="G6254" s="67" t="s">
        <v>469</v>
      </c>
      <c r="H6254" s="68" t="s">
        <v>364</v>
      </c>
      <c r="I6254" s="69">
        <v>13</v>
      </c>
      <c r="J6254" s="69">
        <v>0</v>
      </c>
      <c r="K6254" s="91"/>
      <c r="L6254" s="91"/>
    </row>
    <row r="6255" spans="2:12" x14ac:dyDescent="0.25">
      <c r="B6255" s="67" t="s">
        <v>454</v>
      </c>
      <c r="C6255" s="67" t="s">
        <v>455</v>
      </c>
      <c r="D6255" s="68" t="s">
        <v>371</v>
      </c>
      <c r="E6255" s="67" t="s">
        <v>372</v>
      </c>
      <c r="F6255" s="68" t="s">
        <v>468</v>
      </c>
      <c r="G6255" s="67" t="s">
        <v>469</v>
      </c>
      <c r="H6255" s="68" t="s">
        <v>362</v>
      </c>
      <c r="I6255" s="69">
        <v>0</v>
      </c>
      <c r="J6255" s="69">
        <v>2.5</v>
      </c>
      <c r="K6255" s="91"/>
      <c r="L6255" s="91"/>
    </row>
    <row r="6256" spans="2:12" x14ac:dyDescent="0.25">
      <c r="B6256" s="67" t="s">
        <v>454</v>
      </c>
      <c r="C6256" s="67" t="s">
        <v>455</v>
      </c>
      <c r="D6256" s="68" t="s">
        <v>371</v>
      </c>
      <c r="E6256" s="67" t="s">
        <v>372</v>
      </c>
      <c r="F6256" s="68" t="s">
        <v>468</v>
      </c>
      <c r="G6256" s="67" t="s">
        <v>469</v>
      </c>
      <c r="H6256" s="68" t="s">
        <v>363</v>
      </c>
      <c r="I6256" s="69">
        <v>0</v>
      </c>
      <c r="J6256" s="69">
        <v>0</v>
      </c>
      <c r="K6256" s="91"/>
      <c r="L6256" s="91"/>
    </row>
    <row r="6257" spans="2:12" x14ac:dyDescent="0.25">
      <c r="B6257" s="67" t="s">
        <v>454</v>
      </c>
      <c r="C6257" s="67" t="s">
        <v>455</v>
      </c>
      <c r="D6257" s="68" t="s">
        <v>371</v>
      </c>
      <c r="E6257" s="67" t="s">
        <v>372</v>
      </c>
      <c r="F6257" s="68" t="s">
        <v>468</v>
      </c>
      <c r="G6257" s="67" t="s">
        <v>469</v>
      </c>
      <c r="H6257" s="68" t="s">
        <v>362</v>
      </c>
      <c r="I6257" s="69">
        <v>8</v>
      </c>
      <c r="J6257" s="69">
        <v>0</v>
      </c>
      <c r="K6257" s="91"/>
      <c r="L6257" s="91"/>
    </row>
    <row r="6258" spans="2:12" x14ac:dyDescent="0.25">
      <c r="B6258" s="67" t="s">
        <v>454</v>
      </c>
      <c r="C6258" s="67" t="s">
        <v>455</v>
      </c>
      <c r="D6258" s="68" t="s">
        <v>371</v>
      </c>
      <c r="E6258" s="67" t="s">
        <v>372</v>
      </c>
      <c r="F6258" s="68" t="s">
        <v>468</v>
      </c>
      <c r="G6258" s="67" t="s">
        <v>469</v>
      </c>
      <c r="H6258" s="68" t="s">
        <v>363</v>
      </c>
      <c r="I6258" s="69">
        <v>8</v>
      </c>
      <c r="J6258" s="69">
        <v>10</v>
      </c>
      <c r="K6258" s="91"/>
      <c r="L6258" s="91"/>
    </row>
    <row r="6259" spans="2:12" x14ac:dyDescent="0.25">
      <c r="B6259" s="67" t="s">
        <v>454</v>
      </c>
      <c r="C6259" s="67" t="s">
        <v>455</v>
      </c>
      <c r="D6259" s="68" t="s">
        <v>371</v>
      </c>
      <c r="E6259" s="67" t="s">
        <v>372</v>
      </c>
      <c r="F6259" s="68" t="s">
        <v>468</v>
      </c>
      <c r="G6259" s="67" t="s">
        <v>469</v>
      </c>
      <c r="H6259" s="68" t="s">
        <v>364</v>
      </c>
      <c r="I6259" s="69">
        <v>0</v>
      </c>
      <c r="J6259" s="69">
        <v>28</v>
      </c>
      <c r="K6259" s="91"/>
      <c r="L6259" s="91"/>
    </row>
    <row r="6260" spans="2:12" x14ac:dyDescent="0.25">
      <c r="B6260" s="67" t="s">
        <v>454</v>
      </c>
      <c r="C6260" s="67" t="s">
        <v>455</v>
      </c>
      <c r="D6260" s="68" t="s">
        <v>371</v>
      </c>
      <c r="E6260" s="67" t="s">
        <v>372</v>
      </c>
      <c r="F6260" s="68" t="s">
        <v>468</v>
      </c>
      <c r="G6260" s="67" t="s">
        <v>469</v>
      </c>
      <c r="H6260" s="68" t="s">
        <v>362</v>
      </c>
      <c r="I6260" s="69">
        <v>0</v>
      </c>
      <c r="J6260" s="69">
        <v>0</v>
      </c>
      <c r="K6260" s="91"/>
      <c r="L6260" s="91"/>
    </row>
    <row r="6261" spans="2:12" x14ac:dyDescent="0.25">
      <c r="B6261" s="67" t="s">
        <v>454</v>
      </c>
      <c r="C6261" s="67" t="s">
        <v>455</v>
      </c>
      <c r="D6261" s="68" t="s">
        <v>371</v>
      </c>
      <c r="E6261" s="67" t="s">
        <v>372</v>
      </c>
      <c r="F6261" s="68" t="s">
        <v>468</v>
      </c>
      <c r="G6261" s="67" t="s">
        <v>469</v>
      </c>
      <c r="H6261" s="68" t="s">
        <v>363</v>
      </c>
      <c r="I6261" s="69">
        <v>0</v>
      </c>
      <c r="J6261" s="69">
        <v>0</v>
      </c>
      <c r="K6261" s="91"/>
      <c r="L6261" s="91"/>
    </row>
    <row r="6262" spans="2:12" x14ac:dyDescent="0.25">
      <c r="B6262" s="67" t="s">
        <v>454</v>
      </c>
      <c r="C6262" s="67" t="s">
        <v>455</v>
      </c>
      <c r="D6262" s="68" t="s">
        <v>371</v>
      </c>
      <c r="E6262" s="67" t="s">
        <v>372</v>
      </c>
      <c r="F6262" s="68" t="s">
        <v>468</v>
      </c>
      <c r="G6262" s="67" t="s">
        <v>469</v>
      </c>
      <c r="H6262" s="68" t="s">
        <v>364</v>
      </c>
      <c r="I6262" s="69">
        <v>0</v>
      </c>
      <c r="J6262" s="69">
        <v>0</v>
      </c>
      <c r="K6262" s="91"/>
      <c r="L6262" s="91"/>
    </row>
    <row r="6263" spans="2:12" x14ac:dyDescent="0.25">
      <c r="B6263" s="67" t="s">
        <v>454</v>
      </c>
      <c r="C6263" s="67" t="s">
        <v>455</v>
      </c>
      <c r="D6263" s="68" t="s">
        <v>371</v>
      </c>
      <c r="E6263" s="67" t="s">
        <v>372</v>
      </c>
      <c r="F6263" s="68" t="s">
        <v>468</v>
      </c>
      <c r="G6263" s="67" t="s">
        <v>469</v>
      </c>
      <c r="H6263" s="68" t="s">
        <v>362</v>
      </c>
      <c r="I6263" s="69">
        <v>-1</v>
      </c>
      <c r="J6263" s="69">
        <v>0</v>
      </c>
      <c r="K6263" s="91"/>
      <c r="L6263" s="91"/>
    </row>
    <row r="6264" spans="2:12" x14ac:dyDescent="0.25">
      <c r="B6264" s="67" t="s">
        <v>454</v>
      </c>
      <c r="C6264" s="67" t="s">
        <v>455</v>
      </c>
      <c r="D6264" s="68" t="s">
        <v>371</v>
      </c>
      <c r="E6264" s="67" t="s">
        <v>372</v>
      </c>
      <c r="F6264" s="68" t="s">
        <v>468</v>
      </c>
      <c r="G6264" s="67" t="s">
        <v>469</v>
      </c>
      <c r="H6264" s="68" t="s">
        <v>363</v>
      </c>
      <c r="I6264" s="69">
        <v>0</v>
      </c>
      <c r="J6264" s="69">
        <v>0</v>
      </c>
      <c r="K6264" s="91"/>
      <c r="L6264" s="91"/>
    </row>
    <row r="6265" spans="2:12" x14ac:dyDescent="0.25">
      <c r="B6265" s="67" t="s">
        <v>454</v>
      </c>
      <c r="C6265" s="67" t="s">
        <v>455</v>
      </c>
      <c r="D6265" s="68" t="s">
        <v>371</v>
      </c>
      <c r="E6265" s="67" t="s">
        <v>372</v>
      </c>
      <c r="F6265" s="68" t="s">
        <v>468</v>
      </c>
      <c r="G6265" s="67" t="s">
        <v>469</v>
      </c>
      <c r="H6265" s="68" t="s">
        <v>364</v>
      </c>
      <c r="I6265" s="69">
        <v>0</v>
      </c>
      <c r="J6265" s="69">
        <v>0</v>
      </c>
      <c r="K6265" s="91"/>
      <c r="L6265" s="91"/>
    </row>
    <row r="6266" spans="2:12" x14ac:dyDescent="0.25">
      <c r="B6266" s="67" t="s">
        <v>454</v>
      </c>
      <c r="C6266" s="67" t="s">
        <v>455</v>
      </c>
      <c r="D6266" s="68" t="s">
        <v>371</v>
      </c>
      <c r="E6266" s="67" t="s">
        <v>372</v>
      </c>
      <c r="F6266" s="68" t="s">
        <v>468</v>
      </c>
      <c r="G6266" s="67" t="s">
        <v>469</v>
      </c>
      <c r="H6266" s="68" t="s">
        <v>362</v>
      </c>
      <c r="I6266" s="69">
        <v>0</v>
      </c>
      <c r="J6266" s="69">
        <v>0</v>
      </c>
      <c r="K6266" s="91"/>
      <c r="L6266" s="91"/>
    </row>
    <row r="6267" spans="2:12" x14ac:dyDescent="0.25">
      <c r="B6267" s="67" t="s">
        <v>454</v>
      </c>
      <c r="C6267" s="67" t="s">
        <v>455</v>
      </c>
      <c r="D6267" s="68" t="s">
        <v>371</v>
      </c>
      <c r="E6267" s="67" t="s">
        <v>372</v>
      </c>
      <c r="F6267" s="68" t="s">
        <v>468</v>
      </c>
      <c r="G6267" s="67" t="s">
        <v>469</v>
      </c>
      <c r="H6267" s="68" t="s">
        <v>363</v>
      </c>
      <c r="I6267" s="69">
        <v>53</v>
      </c>
      <c r="J6267" s="69">
        <v>79</v>
      </c>
      <c r="K6267" s="91"/>
      <c r="L6267" s="91"/>
    </row>
    <row r="6268" spans="2:12" x14ac:dyDescent="0.25">
      <c r="B6268" s="67" t="s">
        <v>454</v>
      </c>
      <c r="C6268" s="67" t="s">
        <v>455</v>
      </c>
      <c r="D6268" s="68" t="s">
        <v>371</v>
      </c>
      <c r="E6268" s="67" t="s">
        <v>372</v>
      </c>
      <c r="F6268" s="68" t="s">
        <v>468</v>
      </c>
      <c r="G6268" s="67" t="s">
        <v>469</v>
      </c>
      <c r="H6268" s="68" t="s">
        <v>364</v>
      </c>
      <c r="I6268" s="69">
        <v>26</v>
      </c>
      <c r="J6268" s="69">
        <v>63</v>
      </c>
      <c r="K6268" s="91"/>
      <c r="L6268" s="91"/>
    </row>
    <row r="6269" spans="2:12" x14ac:dyDescent="0.25">
      <c r="B6269" s="67" t="s">
        <v>454</v>
      </c>
      <c r="C6269" s="67" t="s">
        <v>455</v>
      </c>
      <c r="D6269" s="68" t="s">
        <v>371</v>
      </c>
      <c r="E6269" s="67" t="s">
        <v>372</v>
      </c>
      <c r="F6269" s="68" t="s">
        <v>468</v>
      </c>
      <c r="G6269" s="67" t="s">
        <v>469</v>
      </c>
      <c r="H6269" s="68" t="s">
        <v>362</v>
      </c>
      <c r="I6269" s="69">
        <v>0</v>
      </c>
      <c r="J6269" s="69">
        <v>0</v>
      </c>
      <c r="K6269" s="91"/>
      <c r="L6269" s="91"/>
    </row>
    <row r="6270" spans="2:12" x14ac:dyDescent="0.25">
      <c r="B6270" s="67" t="s">
        <v>454</v>
      </c>
      <c r="C6270" s="67" t="s">
        <v>455</v>
      </c>
      <c r="D6270" s="68" t="s">
        <v>371</v>
      </c>
      <c r="E6270" s="67" t="s">
        <v>372</v>
      </c>
      <c r="F6270" s="68" t="s">
        <v>468</v>
      </c>
      <c r="G6270" s="67" t="s">
        <v>469</v>
      </c>
      <c r="H6270" s="68" t="s">
        <v>363</v>
      </c>
      <c r="I6270" s="69">
        <v>0</v>
      </c>
      <c r="J6270" s="69">
        <v>0</v>
      </c>
      <c r="K6270" s="91"/>
      <c r="L6270" s="91"/>
    </row>
    <row r="6271" spans="2:12" x14ac:dyDescent="0.25">
      <c r="B6271" s="67" t="s">
        <v>454</v>
      </c>
      <c r="C6271" s="67" t="s">
        <v>455</v>
      </c>
      <c r="D6271" s="68" t="s">
        <v>371</v>
      </c>
      <c r="E6271" s="67" t="s">
        <v>372</v>
      </c>
      <c r="F6271" s="68" t="s">
        <v>468</v>
      </c>
      <c r="G6271" s="67" t="s">
        <v>469</v>
      </c>
      <c r="H6271" s="68" t="s">
        <v>363</v>
      </c>
      <c r="I6271" s="69">
        <v>0</v>
      </c>
      <c r="J6271" s="69">
        <v>0</v>
      </c>
      <c r="K6271" s="91"/>
      <c r="L6271" s="91"/>
    </row>
    <row r="6272" spans="2:12" x14ac:dyDescent="0.25">
      <c r="B6272" s="67" t="s">
        <v>454</v>
      </c>
      <c r="C6272" s="67" t="s">
        <v>455</v>
      </c>
      <c r="D6272" s="68" t="s">
        <v>371</v>
      </c>
      <c r="E6272" s="67" t="s">
        <v>372</v>
      </c>
      <c r="F6272" s="68" t="s">
        <v>468</v>
      </c>
      <c r="G6272" s="67" t="s">
        <v>469</v>
      </c>
      <c r="H6272" s="68" t="s">
        <v>362</v>
      </c>
      <c r="I6272" s="69">
        <v>15</v>
      </c>
      <c r="J6272" s="69">
        <v>10</v>
      </c>
      <c r="K6272" s="91"/>
      <c r="L6272" s="91"/>
    </row>
    <row r="6273" spans="2:12" x14ac:dyDescent="0.25">
      <c r="B6273" s="67" t="s">
        <v>454</v>
      </c>
      <c r="C6273" s="67" t="s">
        <v>455</v>
      </c>
      <c r="D6273" s="68" t="s">
        <v>371</v>
      </c>
      <c r="E6273" s="67" t="s">
        <v>372</v>
      </c>
      <c r="F6273" s="68" t="s">
        <v>468</v>
      </c>
      <c r="G6273" s="67" t="s">
        <v>469</v>
      </c>
      <c r="H6273" s="68" t="s">
        <v>363</v>
      </c>
      <c r="I6273" s="69">
        <v>32</v>
      </c>
      <c r="J6273" s="69">
        <v>138</v>
      </c>
      <c r="K6273" s="91"/>
      <c r="L6273" s="91"/>
    </row>
    <row r="6274" spans="2:12" x14ac:dyDescent="0.25">
      <c r="B6274" s="67" t="s">
        <v>454</v>
      </c>
      <c r="C6274" s="67" t="s">
        <v>455</v>
      </c>
      <c r="D6274" s="68" t="s">
        <v>371</v>
      </c>
      <c r="E6274" s="67" t="s">
        <v>372</v>
      </c>
      <c r="F6274" s="68" t="s">
        <v>468</v>
      </c>
      <c r="G6274" s="67" t="s">
        <v>469</v>
      </c>
      <c r="H6274" s="68" t="s">
        <v>364</v>
      </c>
      <c r="I6274" s="69">
        <v>1</v>
      </c>
      <c r="J6274" s="69">
        <v>0</v>
      </c>
      <c r="K6274" s="91"/>
      <c r="L6274" s="91"/>
    </row>
    <row r="6275" spans="2:12" x14ac:dyDescent="0.25">
      <c r="B6275" s="67" t="s">
        <v>454</v>
      </c>
      <c r="C6275" s="67" t="s">
        <v>455</v>
      </c>
      <c r="D6275" s="68" t="s">
        <v>371</v>
      </c>
      <c r="E6275" s="67" t="s">
        <v>372</v>
      </c>
      <c r="F6275" s="68" t="s">
        <v>468</v>
      </c>
      <c r="G6275" s="67" t="s">
        <v>469</v>
      </c>
      <c r="H6275" s="68" t="s">
        <v>362</v>
      </c>
      <c r="I6275" s="69">
        <v>0</v>
      </c>
      <c r="J6275" s="69">
        <v>-11</v>
      </c>
      <c r="K6275" s="91"/>
      <c r="L6275" s="91"/>
    </row>
    <row r="6276" spans="2:12" x14ac:dyDescent="0.25">
      <c r="B6276" s="67" t="s">
        <v>454</v>
      </c>
      <c r="C6276" s="67" t="s">
        <v>455</v>
      </c>
      <c r="D6276" s="68" t="s">
        <v>371</v>
      </c>
      <c r="E6276" s="67" t="s">
        <v>372</v>
      </c>
      <c r="F6276" s="68" t="s">
        <v>468</v>
      </c>
      <c r="G6276" s="67" t="s">
        <v>469</v>
      </c>
      <c r="H6276" s="68" t="s">
        <v>363</v>
      </c>
      <c r="I6276" s="69">
        <v>8</v>
      </c>
      <c r="J6276" s="69">
        <v>12</v>
      </c>
      <c r="K6276" s="91"/>
      <c r="L6276" s="91"/>
    </row>
    <row r="6277" spans="2:12" x14ac:dyDescent="0.25">
      <c r="B6277" s="67" t="s">
        <v>454</v>
      </c>
      <c r="C6277" s="67" t="s">
        <v>455</v>
      </c>
      <c r="D6277" s="68" t="s">
        <v>371</v>
      </c>
      <c r="E6277" s="67" t="s">
        <v>372</v>
      </c>
      <c r="F6277" s="68" t="s">
        <v>468</v>
      </c>
      <c r="G6277" s="67" t="s">
        <v>469</v>
      </c>
      <c r="H6277" s="68" t="s">
        <v>364</v>
      </c>
      <c r="I6277" s="69">
        <v>0</v>
      </c>
      <c r="J6277" s="69">
        <v>0</v>
      </c>
      <c r="K6277" s="91"/>
      <c r="L6277" s="91"/>
    </row>
    <row r="6278" spans="2:12" x14ac:dyDescent="0.25">
      <c r="B6278" s="67" t="s">
        <v>454</v>
      </c>
      <c r="C6278" s="67" t="s">
        <v>455</v>
      </c>
      <c r="D6278" s="68" t="s">
        <v>371</v>
      </c>
      <c r="E6278" s="67" t="s">
        <v>372</v>
      </c>
      <c r="F6278" s="68" t="s">
        <v>468</v>
      </c>
      <c r="G6278" s="67" t="s">
        <v>469</v>
      </c>
      <c r="H6278" s="68" t="s">
        <v>362</v>
      </c>
      <c r="I6278" s="69">
        <v>0</v>
      </c>
      <c r="J6278" s="69">
        <v>0</v>
      </c>
      <c r="K6278" s="91"/>
      <c r="L6278" s="91"/>
    </row>
    <row r="6279" spans="2:12" x14ac:dyDescent="0.25">
      <c r="B6279" s="67" t="s">
        <v>454</v>
      </c>
      <c r="C6279" s="67" t="s">
        <v>455</v>
      </c>
      <c r="D6279" s="68" t="s">
        <v>371</v>
      </c>
      <c r="E6279" s="67" t="s">
        <v>372</v>
      </c>
      <c r="F6279" s="68" t="s">
        <v>468</v>
      </c>
      <c r="G6279" s="67" t="s">
        <v>469</v>
      </c>
      <c r="H6279" s="68" t="s">
        <v>363</v>
      </c>
      <c r="I6279" s="69">
        <v>0</v>
      </c>
      <c r="J6279" s="69">
        <v>0</v>
      </c>
      <c r="K6279" s="91"/>
      <c r="L6279" s="91"/>
    </row>
    <row r="6280" spans="2:12" x14ac:dyDescent="0.25">
      <c r="B6280" s="67" t="s">
        <v>454</v>
      </c>
      <c r="C6280" s="67" t="s">
        <v>455</v>
      </c>
      <c r="D6280" s="68" t="s">
        <v>371</v>
      </c>
      <c r="E6280" s="67" t="s">
        <v>372</v>
      </c>
      <c r="F6280" s="68" t="s">
        <v>468</v>
      </c>
      <c r="G6280" s="67" t="s">
        <v>469</v>
      </c>
      <c r="H6280" s="68" t="s">
        <v>362</v>
      </c>
      <c r="I6280" s="69">
        <v>0</v>
      </c>
      <c r="J6280" s="69">
        <v>0</v>
      </c>
      <c r="K6280" s="91"/>
      <c r="L6280" s="91"/>
    </row>
    <row r="6281" spans="2:12" x14ac:dyDescent="0.25">
      <c r="B6281" s="67" t="s">
        <v>454</v>
      </c>
      <c r="C6281" s="67" t="s">
        <v>455</v>
      </c>
      <c r="D6281" s="68" t="s">
        <v>371</v>
      </c>
      <c r="E6281" s="67" t="s">
        <v>372</v>
      </c>
      <c r="F6281" s="68" t="s">
        <v>468</v>
      </c>
      <c r="G6281" s="67" t="s">
        <v>469</v>
      </c>
      <c r="H6281" s="68" t="s">
        <v>362</v>
      </c>
      <c r="I6281" s="69">
        <v>31</v>
      </c>
      <c r="J6281" s="69">
        <v>57</v>
      </c>
      <c r="K6281" s="91"/>
      <c r="L6281" s="91"/>
    </row>
    <row r="6282" spans="2:12" x14ac:dyDescent="0.25">
      <c r="B6282" s="67" t="s">
        <v>454</v>
      </c>
      <c r="C6282" s="67" t="s">
        <v>455</v>
      </c>
      <c r="D6282" s="68" t="s">
        <v>371</v>
      </c>
      <c r="E6282" s="67" t="s">
        <v>372</v>
      </c>
      <c r="F6282" s="68" t="s">
        <v>468</v>
      </c>
      <c r="G6282" s="67" t="s">
        <v>469</v>
      </c>
      <c r="H6282" s="68" t="s">
        <v>363</v>
      </c>
      <c r="I6282" s="69">
        <v>110</v>
      </c>
      <c r="J6282" s="69">
        <v>195</v>
      </c>
      <c r="K6282" s="91"/>
      <c r="L6282" s="91"/>
    </row>
    <row r="6283" spans="2:12" x14ac:dyDescent="0.25">
      <c r="B6283" s="67" t="s">
        <v>454</v>
      </c>
      <c r="C6283" s="67" t="s">
        <v>455</v>
      </c>
      <c r="D6283" s="68" t="s">
        <v>371</v>
      </c>
      <c r="E6283" s="67" t="s">
        <v>372</v>
      </c>
      <c r="F6283" s="68" t="s">
        <v>468</v>
      </c>
      <c r="G6283" s="67" t="s">
        <v>469</v>
      </c>
      <c r="H6283" s="68" t="s">
        <v>364</v>
      </c>
      <c r="I6283" s="69">
        <v>1</v>
      </c>
      <c r="J6283" s="69">
        <v>17</v>
      </c>
      <c r="K6283" s="91"/>
      <c r="L6283" s="91"/>
    </row>
    <row r="6284" spans="2:12" x14ac:dyDescent="0.25">
      <c r="B6284" s="67" t="s">
        <v>454</v>
      </c>
      <c r="C6284" s="67" t="s">
        <v>455</v>
      </c>
      <c r="D6284" s="68" t="s">
        <v>371</v>
      </c>
      <c r="E6284" s="67" t="s">
        <v>372</v>
      </c>
      <c r="F6284" s="68" t="s">
        <v>468</v>
      </c>
      <c r="G6284" s="67" t="s">
        <v>469</v>
      </c>
      <c r="H6284" s="68" t="s">
        <v>362</v>
      </c>
      <c r="I6284" s="69">
        <v>8</v>
      </c>
      <c r="J6284" s="69">
        <v>1</v>
      </c>
      <c r="K6284" s="91"/>
      <c r="L6284" s="91"/>
    </row>
    <row r="6285" spans="2:12" x14ac:dyDescent="0.25">
      <c r="B6285" s="67" t="s">
        <v>454</v>
      </c>
      <c r="C6285" s="67" t="s">
        <v>455</v>
      </c>
      <c r="D6285" s="68" t="s">
        <v>371</v>
      </c>
      <c r="E6285" s="67" t="s">
        <v>372</v>
      </c>
      <c r="F6285" s="68" t="s">
        <v>468</v>
      </c>
      <c r="G6285" s="67" t="s">
        <v>469</v>
      </c>
      <c r="H6285" s="68" t="s">
        <v>363</v>
      </c>
      <c r="I6285" s="69">
        <v>68</v>
      </c>
      <c r="J6285" s="69">
        <v>0</v>
      </c>
      <c r="K6285" s="91"/>
      <c r="L6285" s="91"/>
    </row>
    <row r="6286" spans="2:12" x14ac:dyDescent="0.25">
      <c r="B6286" s="67" t="s">
        <v>454</v>
      </c>
      <c r="C6286" s="67" t="s">
        <v>455</v>
      </c>
      <c r="D6286" s="68" t="s">
        <v>371</v>
      </c>
      <c r="E6286" s="67" t="s">
        <v>372</v>
      </c>
      <c r="F6286" s="68" t="s">
        <v>468</v>
      </c>
      <c r="G6286" s="67" t="s">
        <v>469</v>
      </c>
      <c r="H6286" s="68" t="s">
        <v>364</v>
      </c>
      <c r="I6286" s="69">
        <v>6</v>
      </c>
      <c r="J6286" s="69">
        <v>28</v>
      </c>
      <c r="K6286" s="91"/>
      <c r="L6286" s="91"/>
    </row>
    <row r="6287" spans="2:12" x14ac:dyDescent="0.25">
      <c r="B6287" s="67" t="s">
        <v>454</v>
      </c>
      <c r="C6287" s="67" t="s">
        <v>455</v>
      </c>
      <c r="D6287" s="68" t="s">
        <v>371</v>
      </c>
      <c r="E6287" s="67" t="s">
        <v>372</v>
      </c>
      <c r="F6287" s="68" t="s">
        <v>468</v>
      </c>
      <c r="G6287" s="67" t="s">
        <v>469</v>
      </c>
      <c r="H6287" s="68" t="s">
        <v>362</v>
      </c>
      <c r="I6287" s="69">
        <v>10</v>
      </c>
      <c r="J6287" s="69">
        <v>44</v>
      </c>
      <c r="K6287" s="91"/>
      <c r="L6287" s="91"/>
    </row>
    <row r="6288" spans="2:12" x14ac:dyDescent="0.25">
      <c r="B6288" s="67" t="s">
        <v>454</v>
      </c>
      <c r="C6288" s="67" t="s">
        <v>455</v>
      </c>
      <c r="D6288" s="68" t="s">
        <v>371</v>
      </c>
      <c r="E6288" s="67" t="s">
        <v>372</v>
      </c>
      <c r="F6288" s="68" t="s">
        <v>468</v>
      </c>
      <c r="G6288" s="67" t="s">
        <v>469</v>
      </c>
      <c r="H6288" s="68" t="s">
        <v>363</v>
      </c>
      <c r="I6288" s="69">
        <v>68</v>
      </c>
      <c r="J6288" s="69">
        <v>89</v>
      </c>
      <c r="K6288" s="91"/>
      <c r="L6288" s="91"/>
    </row>
    <row r="6289" spans="2:12" x14ac:dyDescent="0.25">
      <c r="B6289" s="67" t="s">
        <v>454</v>
      </c>
      <c r="C6289" s="67" t="s">
        <v>455</v>
      </c>
      <c r="D6289" s="68" t="s">
        <v>371</v>
      </c>
      <c r="E6289" s="67" t="s">
        <v>372</v>
      </c>
      <c r="F6289" s="68" t="s">
        <v>468</v>
      </c>
      <c r="G6289" s="67" t="s">
        <v>469</v>
      </c>
      <c r="H6289" s="68" t="s">
        <v>364</v>
      </c>
      <c r="I6289" s="69">
        <v>38</v>
      </c>
      <c r="J6289" s="69">
        <v>85</v>
      </c>
      <c r="K6289" s="91"/>
      <c r="L6289" s="91"/>
    </row>
    <row r="6290" spans="2:12" x14ac:dyDescent="0.25">
      <c r="B6290" s="67" t="s">
        <v>454</v>
      </c>
      <c r="C6290" s="67" t="s">
        <v>455</v>
      </c>
      <c r="D6290" s="68" t="s">
        <v>371</v>
      </c>
      <c r="E6290" s="67" t="s">
        <v>372</v>
      </c>
      <c r="F6290" s="68" t="s">
        <v>468</v>
      </c>
      <c r="G6290" s="67" t="s">
        <v>469</v>
      </c>
      <c r="H6290" s="68" t="s">
        <v>362</v>
      </c>
      <c r="I6290" s="69">
        <v>15</v>
      </c>
      <c r="J6290" s="69">
        <v>30</v>
      </c>
      <c r="K6290" s="91"/>
      <c r="L6290" s="91"/>
    </row>
    <row r="6291" spans="2:12" x14ac:dyDescent="0.25">
      <c r="B6291" s="67" t="s">
        <v>454</v>
      </c>
      <c r="C6291" s="67" t="s">
        <v>455</v>
      </c>
      <c r="D6291" s="68" t="s">
        <v>371</v>
      </c>
      <c r="E6291" s="67" t="s">
        <v>372</v>
      </c>
      <c r="F6291" s="68" t="s">
        <v>468</v>
      </c>
      <c r="G6291" s="67" t="s">
        <v>469</v>
      </c>
      <c r="H6291" s="68" t="s">
        <v>363</v>
      </c>
      <c r="I6291" s="69">
        <v>19</v>
      </c>
      <c r="J6291" s="69">
        <v>31</v>
      </c>
      <c r="K6291" s="91"/>
      <c r="L6291" s="91"/>
    </row>
    <row r="6292" spans="2:12" x14ac:dyDescent="0.25">
      <c r="B6292" s="67" t="s">
        <v>454</v>
      </c>
      <c r="C6292" s="67" t="s">
        <v>455</v>
      </c>
      <c r="D6292" s="68" t="s">
        <v>371</v>
      </c>
      <c r="E6292" s="67" t="s">
        <v>372</v>
      </c>
      <c r="F6292" s="68" t="s">
        <v>468</v>
      </c>
      <c r="G6292" s="67" t="s">
        <v>469</v>
      </c>
      <c r="H6292" s="68" t="s">
        <v>364</v>
      </c>
      <c r="I6292" s="69">
        <v>16</v>
      </c>
      <c r="J6292" s="69">
        <v>33</v>
      </c>
      <c r="K6292" s="91"/>
      <c r="L6292" s="91"/>
    </row>
    <row r="6293" spans="2:12" x14ac:dyDescent="0.25">
      <c r="B6293" s="67" t="s">
        <v>454</v>
      </c>
      <c r="C6293" s="67" t="s">
        <v>455</v>
      </c>
      <c r="D6293" s="68" t="s">
        <v>371</v>
      </c>
      <c r="E6293" s="67" t="s">
        <v>372</v>
      </c>
      <c r="F6293" s="68" t="s">
        <v>468</v>
      </c>
      <c r="G6293" s="67" t="s">
        <v>469</v>
      </c>
      <c r="H6293" s="68" t="s">
        <v>363</v>
      </c>
      <c r="I6293" s="69">
        <v>0</v>
      </c>
      <c r="J6293" s="69">
        <v>0</v>
      </c>
      <c r="K6293" s="91"/>
      <c r="L6293" s="91"/>
    </row>
    <row r="6294" spans="2:12" x14ac:dyDescent="0.25">
      <c r="B6294" s="67" t="s">
        <v>454</v>
      </c>
      <c r="C6294" s="67" t="s">
        <v>455</v>
      </c>
      <c r="D6294" s="68" t="s">
        <v>371</v>
      </c>
      <c r="E6294" s="67" t="s">
        <v>372</v>
      </c>
      <c r="F6294" s="68" t="s">
        <v>468</v>
      </c>
      <c r="G6294" s="67" t="s">
        <v>469</v>
      </c>
      <c r="H6294" s="68" t="s">
        <v>363</v>
      </c>
      <c r="I6294" s="69">
        <v>0</v>
      </c>
      <c r="J6294" s="69">
        <v>0</v>
      </c>
      <c r="K6294" s="91"/>
      <c r="L6294" s="91"/>
    </row>
    <row r="6295" spans="2:12" x14ac:dyDescent="0.25">
      <c r="B6295" s="67" t="s">
        <v>454</v>
      </c>
      <c r="C6295" s="67" t="s">
        <v>455</v>
      </c>
      <c r="D6295" s="68" t="s">
        <v>371</v>
      </c>
      <c r="E6295" s="67" t="s">
        <v>372</v>
      </c>
      <c r="F6295" s="68" t="s">
        <v>468</v>
      </c>
      <c r="G6295" s="67" t="s">
        <v>469</v>
      </c>
      <c r="H6295" s="68" t="s">
        <v>362</v>
      </c>
      <c r="I6295" s="69">
        <v>18</v>
      </c>
      <c r="J6295" s="69">
        <v>54</v>
      </c>
      <c r="K6295" s="91"/>
      <c r="L6295" s="91"/>
    </row>
    <row r="6296" spans="2:12" x14ac:dyDescent="0.25">
      <c r="B6296" s="67" t="s">
        <v>454</v>
      </c>
      <c r="C6296" s="67" t="s">
        <v>455</v>
      </c>
      <c r="D6296" s="68" t="s">
        <v>371</v>
      </c>
      <c r="E6296" s="67" t="s">
        <v>372</v>
      </c>
      <c r="F6296" s="68" t="s">
        <v>468</v>
      </c>
      <c r="G6296" s="67" t="s">
        <v>469</v>
      </c>
      <c r="H6296" s="68" t="s">
        <v>363</v>
      </c>
      <c r="I6296" s="69">
        <v>30</v>
      </c>
      <c r="J6296" s="69">
        <v>40</v>
      </c>
      <c r="K6296" s="91"/>
      <c r="L6296" s="91"/>
    </row>
    <row r="6297" spans="2:12" x14ac:dyDescent="0.25">
      <c r="B6297" s="67" t="s">
        <v>454</v>
      </c>
      <c r="C6297" s="67" t="s">
        <v>455</v>
      </c>
      <c r="D6297" s="68" t="s">
        <v>371</v>
      </c>
      <c r="E6297" s="67" t="s">
        <v>372</v>
      </c>
      <c r="F6297" s="68" t="s">
        <v>468</v>
      </c>
      <c r="G6297" s="67" t="s">
        <v>469</v>
      </c>
      <c r="H6297" s="68" t="s">
        <v>364</v>
      </c>
      <c r="I6297" s="69">
        <v>0</v>
      </c>
      <c r="J6297" s="69">
        <v>21</v>
      </c>
      <c r="K6297" s="91"/>
      <c r="L6297" s="91"/>
    </row>
    <row r="6298" spans="2:12" x14ac:dyDescent="0.25">
      <c r="B6298" s="67" t="s">
        <v>454</v>
      </c>
      <c r="C6298" s="67" t="s">
        <v>455</v>
      </c>
      <c r="D6298" s="68" t="s">
        <v>371</v>
      </c>
      <c r="E6298" s="67" t="s">
        <v>372</v>
      </c>
      <c r="F6298" s="68" t="s">
        <v>468</v>
      </c>
      <c r="G6298" s="67" t="s">
        <v>469</v>
      </c>
      <c r="H6298" s="68" t="s">
        <v>362</v>
      </c>
      <c r="I6298" s="69">
        <v>57</v>
      </c>
      <c r="J6298" s="69">
        <v>53</v>
      </c>
      <c r="K6298" s="91"/>
      <c r="L6298" s="91"/>
    </row>
    <row r="6299" spans="2:12" x14ac:dyDescent="0.25">
      <c r="B6299" s="67" t="s">
        <v>454</v>
      </c>
      <c r="C6299" s="67" t="s">
        <v>455</v>
      </c>
      <c r="D6299" s="68" t="s">
        <v>371</v>
      </c>
      <c r="E6299" s="67" t="s">
        <v>372</v>
      </c>
      <c r="F6299" s="68" t="s">
        <v>468</v>
      </c>
      <c r="G6299" s="67" t="s">
        <v>469</v>
      </c>
      <c r="H6299" s="68" t="s">
        <v>363</v>
      </c>
      <c r="I6299" s="69">
        <v>88</v>
      </c>
      <c r="J6299" s="69">
        <v>80</v>
      </c>
      <c r="K6299" s="91"/>
      <c r="L6299" s="91"/>
    </row>
    <row r="6300" spans="2:12" x14ac:dyDescent="0.25">
      <c r="B6300" s="67" t="s">
        <v>454</v>
      </c>
      <c r="C6300" s="67" t="s">
        <v>455</v>
      </c>
      <c r="D6300" s="68" t="s">
        <v>371</v>
      </c>
      <c r="E6300" s="67" t="s">
        <v>372</v>
      </c>
      <c r="F6300" s="68" t="s">
        <v>468</v>
      </c>
      <c r="G6300" s="67" t="s">
        <v>469</v>
      </c>
      <c r="H6300" s="68" t="s">
        <v>364</v>
      </c>
      <c r="I6300" s="69">
        <v>1</v>
      </c>
      <c r="J6300" s="69">
        <v>18</v>
      </c>
      <c r="K6300" s="91"/>
      <c r="L6300" s="91"/>
    </row>
    <row r="6301" spans="2:12" x14ac:dyDescent="0.25">
      <c r="B6301" s="67" t="s">
        <v>454</v>
      </c>
      <c r="C6301" s="67" t="s">
        <v>455</v>
      </c>
      <c r="D6301" s="68" t="s">
        <v>371</v>
      </c>
      <c r="E6301" s="67" t="s">
        <v>372</v>
      </c>
      <c r="F6301" s="68" t="s">
        <v>468</v>
      </c>
      <c r="G6301" s="67" t="s">
        <v>469</v>
      </c>
      <c r="H6301" s="68" t="s">
        <v>363</v>
      </c>
      <c r="I6301" s="69">
        <v>0</v>
      </c>
      <c r="J6301" s="69">
        <v>0</v>
      </c>
      <c r="K6301" s="91"/>
      <c r="L6301" s="91"/>
    </row>
    <row r="6302" spans="2:12" x14ac:dyDescent="0.25">
      <c r="B6302" s="67" t="s">
        <v>454</v>
      </c>
      <c r="C6302" s="67" t="s">
        <v>455</v>
      </c>
      <c r="D6302" s="68" t="s">
        <v>371</v>
      </c>
      <c r="E6302" s="67" t="s">
        <v>372</v>
      </c>
      <c r="F6302" s="68" t="s">
        <v>468</v>
      </c>
      <c r="G6302" s="67" t="s">
        <v>469</v>
      </c>
      <c r="H6302" s="68" t="s">
        <v>362</v>
      </c>
      <c r="I6302" s="69">
        <v>45</v>
      </c>
      <c r="J6302" s="69">
        <v>105</v>
      </c>
      <c r="K6302" s="91"/>
      <c r="L6302" s="91"/>
    </row>
    <row r="6303" spans="2:12" x14ac:dyDescent="0.25">
      <c r="B6303" s="67" t="s">
        <v>454</v>
      </c>
      <c r="C6303" s="67" t="s">
        <v>455</v>
      </c>
      <c r="D6303" s="68" t="s">
        <v>371</v>
      </c>
      <c r="E6303" s="67" t="s">
        <v>372</v>
      </c>
      <c r="F6303" s="68" t="s">
        <v>468</v>
      </c>
      <c r="G6303" s="67" t="s">
        <v>469</v>
      </c>
      <c r="H6303" s="68" t="s">
        <v>363</v>
      </c>
      <c r="I6303" s="69">
        <v>87</v>
      </c>
      <c r="J6303" s="69">
        <v>100</v>
      </c>
      <c r="K6303" s="91"/>
      <c r="L6303" s="91"/>
    </row>
    <row r="6304" spans="2:12" x14ac:dyDescent="0.25">
      <c r="B6304" s="67" t="s">
        <v>454</v>
      </c>
      <c r="C6304" s="67" t="s">
        <v>455</v>
      </c>
      <c r="D6304" s="68" t="s">
        <v>371</v>
      </c>
      <c r="E6304" s="67" t="s">
        <v>372</v>
      </c>
      <c r="F6304" s="68" t="s">
        <v>468</v>
      </c>
      <c r="G6304" s="67" t="s">
        <v>469</v>
      </c>
      <c r="H6304" s="68" t="s">
        <v>364</v>
      </c>
      <c r="I6304" s="69">
        <v>86</v>
      </c>
      <c r="J6304" s="69">
        <v>59</v>
      </c>
      <c r="K6304" s="91"/>
      <c r="L6304" s="91"/>
    </row>
    <row r="6305" spans="2:12" x14ac:dyDescent="0.25">
      <c r="B6305" s="67" t="s">
        <v>454</v>
      </c>
      <c r="C6305" s="67" t="s">
        <v>455</v>
      </c>
      <c r="D6305" s="68" t="s">
        <v>371</v>
      </c>
      <c r="E6305" s="67" t="s">
        <v>372</v>
      </c>
      <c r="F6305" s="68" t="s">
        <v>468</v>
      </c>
      <c r="G6305" s="67" t="s">
        <v>469</v>
      </c>
      <c r="H6305" s="68" t="s">
        <v>362</v>
      </c>
      <c r="I6305" s="69">
        <v>99</v>
      </c>
      <c r="J6305" s="69">
        <v>119</v>
      </c>
      <c r="K6305" s="91"/>
      <c r="L6305" s="91"/>
    </row>
    <row r="6306" spans="2:12" x14ac:dyDescent="0.25">
      <c r="B6306" s="67" t="s">
        <v>454</v>
      </c>
      <c r="C6306" s="67" t="s">
        <v>455</v>
      </c>
      <c r="D6306" s="68" t="s">
        <v>371</v>
      </c>
      <c r="E6306" s="67" t="s">
        <v>372</v>
      </c>
      <c r="F6306" s="68" t="s">
        <v>468</v>
      </c>
      <c r="G6306" s="67" t="s">
        <v>469</v>
      </c>
      <c r="H6306" s="68" t="s">
        <v>363</v>
      </c>
      <c r="I6306" s="69">
        <v>187</v>
      </c>
      <c r="J6306" s="69">
        <v>181</v>
      </c>
      <c r="K6306" s="91"/>
      <c r="L6306" s="91"/>
    </row>
    <row r="6307" spans="2:12" x14ac:dyDescent="0.25">
      <c r="B6307" s="67" t="s">
        <v>454</v>
      </c>
      <c r="C6307" s="67" t="s">
        <v>455</v>
      </c>
      <c r="D6307" s="68" t="s">
        <v>371</v>
      </c>
      <c r="E6307" s="67" t="s">
        <v>372</v>
      </c>
      <c r="F6307" s="68" t="s">
        <v>468</v>
      </c>
      <c r="G6307" s="67" t="s">
        <v>469</v>
      </c>
      <c r="H6307" s="68" t="s">
        <v>364</v>
      </c>
      <c r="I6307" s="69">
        <v>74</v>
      </c>
      <c r="J6307" s="69">
        <v>191</v>
      </c>
      <c r="K6307" s="91"/>
      <c r="L6307" s="91"/>
    </row>
    <row r="6308" spans="2:12" x14ac:dyDescent="0.25">
      <c r="B6308" s="67" t="s">
        <v>454</v>
      </c>
      <c r="C6308" s="67" t="s">
        <v>455</v>
      </c>
      <c r="D6308" s="68" t="s">
        <v>371</v>
      </c>
      <c r="E6308" s="67" t="s">
        <v>372</v>
      </c>
      <c r="F6308" s="68" t="s">
        <v>468</v>
      </c>
      <c r="G6308" s="67" t="s">
        <v>469</v>
      </c>
      <c r="H6308" s="68" t="s">
        <v>363</v>
      </c>
      <c r="I6308" s="69">
        <v>16</v>
      </c>
      <c r="J6308" s="69">
        <v>14</v>
      </c>
      <c r="K6308" s="91"/>
      <c r="L6308" s="91"/>
    </row>
    <row r="6309" spans="2:12" x14ac:dyDescent="0.25">
      <c r="B6309" s="67" t="s">
        <v>454</v>
      </c>
      <c r="C6309" s="67" t="s">
        <v>455</v>
      </c>
      <c r="D6309" s="68" t="s">
        <v>371</v>
      </c>
      <c r="E6309" s="67" t="s">
        <v>372</v>
      </c>
      <c r="F6309" s="68" t="s">
        <v>468</v>
      </c>
      <c r="G6309" s="67" t="s">
        <v>469</v>
      </c>
      <c r="H6309" s="68" t="s">
        <v>362</v>
      </c>
      <c r="I6309" s="69">
        <v>38</v>
      </c>
      <c r="J6309" s="69">
        <v>21</v>
      </c>
      <c r="K6309" s="91"/>
      <c r="L6309" s="91"/>
    </row>
    <row r="6310" spans="2:12" x14ac:dyDescent="0.25">
      <c r="B6310" s="67" t="s">
        <v>454</v>
      </c>
      <c r="C6310" s="67" t="s">
        <v>455</v>
      </c>
      <c r="D6310" s="68" t="s">
        <v>371</v>
      </c>
      <c r="E6310" s="67" t="s">
        <v>372</v>
      </c>
      <c r="F6310" s="68" t="s">
        <v>468</v>
      </c>
      <c r="G6310" s="67" t="s">
        <v>469</v>
      </c>
      <c r="H6310" s="68" t="s">
        <v>363</v>
      </c>
      <c r="I6310" s="69">
        <v>168</v>
      </c>
      <c r="J6310" s="69">
        <v>116</v>
      </c>
      <c r="K6310" s="91"/>
      <c r="L6310" s="91"/>
    </row>
    <row r="6311" spans="2:12" x14ac:dyDescent="0.25">
      <c r="B6311" s="67" t="s">
        <v>454</v>
      </c>
      <c r="C6311" s="67" t="s">
        <v>455</v>
      </c>
      <c r="D6311" s="68" t="s">
        <v>371</v>
      </c>
      <c r="E6311" s="67" t="s">
        <v>372</v>
      </c>
      <c r="F6311" s="68" t="s">
        <v>468</v>
      </c>
      <c r="G6311" s="67" t="s">
        <v>469</v>
      </c>
      <c r="H6311" s="68" t="s">
        <v>364</v>
      </c>
      <c r="I6311" s="69">
        <v>10</v>
      </c>
      <c r="J6311" s="69">
        <v>12</v>
      </c>
      <c r="K6311" s="91"/>
      <c r="L6311" s="91"/>
    </row>
    <row r="6312" spans="2:12" x14ac:dyDescent="0.25">
      <c r="B6312" s="67" t="s">
        <v>454</v>
      </c>
      <c r="C6312" s="67" t="s">
        <v>455</v>
      </c>
      <c r="D6312" s="68" t="s">
        <v>371</v>
      </c>
      <c r="E6312" s="67" t="s">
        <v>372</v>
      </c>
      <c r="F6312" s="68" t="s">
        <v>468</v>
      </c>
      <c r="G6312" s="67" t="s">
        <v>469</v>
      </c>
      <c r="H6312" s="68" t="s">
        <v>363</v>
      </c>
      <c r="I6312" s="69">
        <v>8</v>
      </c>
      <c r="J6312" s="69">
        <v>8</v>
      </c>
      <c r="K6312" s="91"/>
      <c r="L6312" s="91"/>
    </row>
    <row r="6313" spans="2:12" x14ac:dyDescent="0.25">
      <c r="B6313" s="67" t="s">
        <v>454</v>
      </c>
      <c r="C6313" s="67" t="s">
        <v>455</v>
      </c>
      <c r="D6313" s="68" t="s">
        <v>371</v>
      </c>
      <c r="E6313" s="67" t="s">
        <v>372</v>
      </c>
      <c r="F6313" s="68" t="s">
        <v>468</v>
      </c>
      <c r="G6313" s="67" t="s">
        <v>469</v>
      </c>
      <c r="H6313" s="68" t="s">
        <v>362</v>
      </c>
      <c r="I6313" s="69">
        <v>110</v>
      </c>
      <c r="J6313" s="69">
        <v>120</v>
      </c>
      <c r="K6313" s="91"/>
      <c r="L6313" s="91"/>
    </row>
    <row r="6314" spans="2:12" x14ac:dyDescent="0.25">
      <c r="B6314" s="67" t="s">
        <v>454</v>
      </c>
      <c r="C6314" s="67" t="s">
        <v>455</v>
      </c>
      <c r="D6314" s="68" t="s">
        <v>371</v>
      </c>
      <c r="E6314" s="67" t="s">
        <v>372</v>
      </c>
      <c r="F6314" s="68" t="s">
        <v>468</v>
      </c>
      <c r="G6314" s="67" t="s">
        <v>469</v>
      </c>
      <c r="H6314" s="68" t="s">
        <v>363</v>
      </c>
      <c r="I6314" s="69">
        <v>26</v>
      </c>
      <c r="J6314" s="69">
        <v>32</v>
      </c>
      <c r="K6314" s="91"/>
      <c r="L6314" s="91"/>
    </row>
    <row r="6315" spans="2:12" x14ac:dyDescent="0.25">
      <c r="B6315" s="67" t="s">
        <v>454</v>
      </c>
      <c r="C6315" s="67" t="s">
        <v>455</v>
      </c>
      <c r="D6315" s="68" t="s">
        <v>371</v>
      </c>
      <c r="E6315" s="67" t="s">
        <v>372</v>
      </c>
      <c r="F6315" s="68" t="s">
        <v>468</v>
      </c>
      <c r="G6315" s="67" t="s">
        <v>469</v>
      </c>
      <c r="H6315" s="68" t="s">
        <v>364</v>
      </c>
      <c r="I6315" s="69">
        <v>10</v>
      </c>
      <c r="J6315" s="69">
        <v>68</v>
      </c>
      <c r="K6315" s="91"/>
      <c r="L6315" s="91"/>
    </row>
    <row r="6316" spans="2:12" x14ac:dyDescent="0.25">
      <c r="B6316" s="67" t="s">
        <v>454</v>
      </c>
      <c r="C6316" s="67" t="s">
        <v>455</v>
      </c>
      <c r="D6316" s="68" t="s">
        <v>371</v>
      </c>
      <c r="E6316" s="67" t="s">
        <v>372</v>
      </c>
      <c r="F6316" s="68" t="s">
        <v>468</v>
      </c>
      <c r="G6316" s="67" t="s">
        <v>469</v>
      </c>
      <c r="H6316" s="68" t="s">
        <v>362</v>
      </c>
      <c r="I6316" s="69">
        <v>0</v>
      </c>
      <c r="J6316" s="69">
        <v>9</v>
      </c>
      <c r="K6316" s="91"/>
      <c r="L6316" s="91"/>
    </row>
    <row r="6317" spans="2:12" x14ac:dyDescent="0.25">
      <c r="B6317" s="67" t="s">
        <v>454</v>
      </c>
      <c r="C6317" s="67" t="s">
        <v>455</v>
      </c>
      <c r="D6317" s="68" t="s">
        <v>371</v>
      </c>
      <c r="E6317" s="67" t="s">
        <v>372</v>
      </c>
      <c r="F6317" s="68" t="s">
        <v>468</v>
      </c>
      <c r="G6317" s="67" t="s">
        <v>469</v>
      </c>
      <c r="H6317" s="68" t="s">
        <v>363</v>
      </c>
      <c r="I6317" s="69">
        <v>0</v>
      </c>
      <c r="J6317" s="69">
        <v>0</v>
      </c>
      <c r="K6317" s="91"/>
      <c r="L6317" s="91"/>
    </row>
    <row r="6318" spans="2:12" x14ac:dyDescent="0.25">
      <c r="B6318" s="67" t="s">
        <v>454</v>
      </c>
      <c r="C6318" s="67" t="s">
        <v>455</v>
      </c>
      <c r="D6318" s="68" t="s">
        <v>371</v>
      </c>
      <c r="E6318" s="67" t="s">
        <v>372</v>
      </c>
      <c r="F6318" s="68" t="s">
        <v>468</v>
      </c>
      <c r="G6318" s="67" t="s">
        <v>469</v>
      </c>
      <c r="H6318" s="68" t="s">
        <v>362</v>
      </c>
      <c r="I6318" s="69">
        <v>98</v>
      </c>
      <c r="J6318" s="69">
        <v>76</v>
      </c>
      <c r="K6318" s="91"/>
      <c r="L6318" s="91"/>
    </row>
    <row r="6319" spans="2:12" x14ac:dyDescent="0.25">
      <c r="B6319" s="67" t="s">
        <v>454</v>
      </c>
      <c r="C6319" s="67" t="s">
        <v>455</v>
      </c>
      <c r="D6319" s="68" t="s">
        <v>371</v>
      </c>
      <c r="E6319" s="67" t="s">
        <v>372</v>
      </c>
      <c r="F6319" s="68" t="s">
        <v>468</v>
      </c>
      <c r="G6319" s="67" t="s">
        <v>469</v>
      </c>
      <c r="H6319" s="68" t="s">
        <v>363</v>
      </c>
      <c r="I6319" s="69">
        <v>171</v>
      </c>
      <c r="J6319" s="69">
        <v>180</v>
      </c>
      <c r="K6319" s="91"/>
      <c r="L6319" s="91"/>
    </row>
    <row r="6320" spans="2:12" x14ac:dyDescent="0.25">
      <c r="B6320" s="67" t="s">
        <v>454</v>
      </c>
      <c r="C6320" s="67" t="s">
        <v>455</v>
      </c>
      <c r="D6320" s="68" t="s">
        <v>371</v>
      </c>
      <c r="E6320" s="67" t="s">
        <v>372</v>
      </c>
      <c r="F6320" s="68" t="s">
        <v>468</v>
      </c>
      <c r="G6320" s="67" t="s">
        <v>469</v>
      </c>
      <c r="H6320" s="68" t="s">
        <v>364</v>
      </c>
      <c r="I6320" s="69">
        <v>58</v>
      </c>
      <c r="J6320" s="69">
        <v>0</v>
      </c>
      <c r="K6320" s="91"/>
      <c r="L6320" s="91"/>
    </row>
    <row r="6321" spans="2:12" x14ac:dyDescent="0.25">
      <c r="B6321" s="67" t="s">
        <v>454</v>
      </c>
      <c r="C6321" s="67" t="s">
        <v>455</v>
      </c>
      <c r="D6321" s="68" t="s">
        <v>371</v>
      </c>
      <c r="E6321" s="67" t="s">
        <v>372</v>
      </c>
      <c r="F6321" s="68" t="s">
        <v>468</v>
      </c>
      <c r="G6321" s="67" t="s">
        <v>469</v>
      </c>
      <c r="H6321" s="68" t="s">
        <v>363</v>
      </c>
      <c r="I6321" s="69">
        <v>0</v>
      </c>
      <c r="J6321" s="69">
        <v>0</v>
      </c>
      <c r="K6321" s="91"/>
      <c r="L6321" s="91"/>
    </row>
    <row r="6322" spans="2:12" x14ac:dyDescent="0.25">
      <c r="B6322" s="67" t="s">
        <v>454</v>
      </c>
      <c r="C6322" s="67" t="s">
        <v>455</v>
      </c>
      <c r="D6322" s="68" t="s">
        <v>371</v>
      </c>
      <c r="E6322" s="67" t="s">
        <v>372</v>
      </c>
      <c r="F6322" s="68" t="s">
        <v>468</v>
      </c>
      <c r="G6322" s="67" t="s">
        <v>469</v>
      </c>
      <c r="H6322" s="68" t="s">
        <v>362</v>
      </c>
      <c r="I6322" s="69">
        <v>6</v>
      </c>
      <c r="J6322" s="69">
        <v>18</v>
      </c>
      <c r="K6322" s="91"/>
      <c r="L6322" s="91"/>
    </row>
    <row r="6323" spans="2:12" x14ac:dyDescent="0.25">
      <c r="B6323" s="67" t="s">
        <v>454</v>
      </c>
      <c r="C6323" s="67" t="s">
        <v>455</v>
      </c>
      <c r="D6323" s="68" t="s">
        <v>371</v>
      </c>
      <c r="E6323" s="67" t="s">
        <v>372</v>
      </c>
      <c r="F6323" s="68" t="s">
        <v>468</v>
      </c>
      <c r="G6323" s="67" t="s">
        <v>469</v>
      </c>
      <c r="H6323" s="68" t="s">
        <v>363</v>
      </c>
      <c r="I6323" s="69">
        <v>0</v>
      </c>
      <c r="J6323" s="69">
        <v>0</v>
      </c>
      <c r="K6323" s="91"/>
      <c r="L6323" s="91"/>
    </row>
    <row r="6324" spans="2:12" x14ac:dyDescent="0.25">
      <c r="B6324" s="67" t="s">
        <v>454</v>
      </c>
      <c r="C6324" s="67" t="s">
        <v>455</v>
      </c>
      <c r="D6324" s="68" t="s">
        <v>371</v>
      </c>
      <c r="E6324" s="67" t="s">
        <v>372</v>
      </c>
      <c r="F6324" s="68" t="s">
        <v>468</v>
      </c>
      <c r="G6324" s="67" t="s">
        <v>469</v>
      </c>
      <c r="H6324" s="68" t="s">
        <v>364</v>
      </c>
      <c r="I6324" s="69">
        <v>0</v>
      </c>
      <c r="J6324" s="69">
        <v>0</v>
      </c>
      <c r="K6324" s="91"/>
      <c r="L6324" s="91"/>
    </row>
    <row r="6325" spans="2:12" x14ac:dyDescent="0.25">
      <c r="B6325" s="67" t="s">
        <v>454</v>
      </c>
      <c r="C6325" s="67" t="s">
        <v>455</v>
      </c>
      <c r="D6325" s="68" t="s">
        <v>371</v>
      </c>
      <c r="E6325" s="67" t="s">
        <v>372</v>
      </c>
      <c r="F6325" s="68" t="s">
        <v>468</v>
      </c>
      <c r="G6325" s="67" t="s">
        <v>469</v>
      </c>
      <c r="H6325" s="68" t="s">
        <v>362</v>
      </c>
      <c r="I6325" s="69">
        <v>15</v>
      </c>
      <c r="J6325" s="69">
        <v>0</v>
      </c>
      <c r="K6325" s="91"/>
      <c r="L6325" s="91"/>
    </row>
    <row r="6326" spans="2:12" x14ac:dyDescent="0.25">
      <c r="B6326" s="67" t="s">
        <v>454</v>
      </c>
      <c r="C6326" s="67" t="s">
        <v>455</v>
      </c>
      <c r="D6326" s="68" t="s">
        <v>371</v>
      </c>
      <c r="E6326" s="67" t="s">
        <v>372</v>
      </c>
      <c r="F6326" s="68" t="s">
        <v>468</v>
      </c>
      <c r="G6326" s="67" t="s">
        <v>469</v>
      </c>
      <c r="H6326" s="68" t="s">
        <v>363</v>
      </c>
      <c r="I6326" s="69">
        <v>45</v>
      </c>
      <c r="J6326" s="69">
        <v>48</v>
      </c>
      <c r="K6326" s="91"/>
      <c r="L6326" s="91"/>
    </row>
    <row r="6327" spans="2:12" x14ac:dyDescent="0.25">
      <c r="B6327" s="67" t="s">
        <v>454</v>
      </c>
      <c r="C6327" s="67" t="s">
        <v>455</v>
      </c>
      <c r="D6327" s="68" t="s">
        <v>371</v>
      </c>
      <c r="E6327" s="67" t="s">
        <v>372</v>
      </c>
      <c r="F6327" s="68" t="s">
        <v>468</v>
      </c>
      <c r="G6327" s="67" t="s">
        <v>469</v>
      </c>
      <c r="H6327" s="68" t="s">
        <v>364</v>
      </c>
      <c r="I6327" s="69">
        <v>45</v>
      </c>
      <c r="J6327" s="69">
        <v>32</v>
      </c>
      <c r="K6327" s="91"/>
      <c r="L6327" s="91"/>
    </row>
    <row r="6328" spans="2:12" x14ac:dyDescent="0.25">
      <c r="B6328" s="67" t="s">
        <v>454</v>
      </c>
      <c r="C6328" s="67" t="s">
        <v>455</v>
      </c>
      <c r="D6328" s="68" t="s">
        <v>371</v>
      </c>
      <c r="E6328" s="67" t="s">
        <v>372</v>
      </c>
      <c r="F6328" s="68" t="s">
        <v>468</v>
      </c>
      <c r="G6328" s="67" t="s">
        <v>469</v>
      </c>
      <c r="H6328" s="68" t="s">
        <v>362</v>
      </c>
      <c r="I6328" s="69">
        <v>106</v>
      </c>
      <c r="J6328" s="69">
        <v>98</v>
      </c>
      <c r="K6328" s="91"/>
      <c r="L6328" s="91"/>
    </row>
    <row r="6329" spans="2:12" x14ac:dyDescent="0.25">
      <c r="B6329" s="67" t="s">
        <v>454</v>
      </c>
      <c r="C6329" s="67" t="s">
        <v>455</v>
      </c>
      <c r="D6329" s="68" t="s">
        <v>371</v>
      </c>
      <c r="E6329" s="67" t="s">
        <v>372</v>
      </c>
      <c r="F6329" s="68" t="s">
        <v>468</v>
      </c>
      <c r="G6329" s="67" t="s">
        <v>469</v>
      </c>
      <c r="H6329" s="68" t="s">
        <v>363</v>
      </c>
      <c r="I6329" s="69">
        <v>189</v>
      </c>
      <c r="J6329" s="69">
        <v>281</v>
      </c>
      <c r="K6329" s="91"/>
      <c r="L6329" s="91"/>
    </row>
    <row r="6330" spans="2:12" x14ac:dyDescent="0.25">
      <c r="B6330" s="67" t="s">
        <v>454</v>
      </c>
      <c r="C6330" s="67" t="s">
        <v>455</v>
      </c>
      <c r="D6330" s="68" t="s">
        <v>371</v>
      </c>
      <c r="E6330" s="67" t="s">
        <v>372</v>
      </c>
      <c r="F6330" s="68" t="s">
        <v>468</v>
      </c>
      <c r="G6330" s="67" t="s">
        <v>469</v>
      </c>
      <c r="H6330" s="68" t="s">
        <v>364</v>
      </c>
      <c r="I6330" s="69">
        <v>41</v>
      </c>
      <c r="J6330" s="69">
        <v>69</v>
      </c>
      <c r="K6330" s="91"/>
      <c r="L6330" s="91"/>
    </row>
    <row r="6331" spans="2:12" x14ac:dyDescent="0.25">
      <c r="B6331" s="67" t="s">
        <v>454</v>
      </c>
      <c r="C6331" s="67" t="s">
        <v>455</v>
      </c>
      <c r="D6331" s="68" t="s">
        <v>371</v>
      </c>
      <c r="E6331" s="67" t="s">
        <v>372</v>
      </c>
      <c r="F6331" s="68" t="s">
        <v>468</v>
      </c>
      <c r="G6331" s="67" t="s">
        <v>469</v>
      </c>
      <c r="H6331" s="68" t="s">
        <v>362</v>
      </c>
      <c r="I6331" s="69">
        <v>0</v>
      </c>
      <c r="J6331" s="69">
        <v>10</v>
      </c>
      <c r="K6331" s="91"/>
      <c r="L6331" s="91"/>
    </row>
    <row r="6332" spans="2:12" x14ac:dyDescent="0.25">
      <c r="B6332" s="67" t="s">
        <v>454</v>
      </c>
      <c r="C6332" s="67" t="s">
        <v>455</v>
      </c>
      <c r="D6332" s="68" t="s">
        <v>371</v>
      </c>
      <c r="E6332" s="67" t="s">
        <v>372</v>
      </c>
      <c r="F6332" s="68" t="s">
        <v>468</v>
      </c>
      <c r="G6332" s="67" t="s">
        <v>469</v>
      </c>
      <c r="H6332" s="68" t="s">
        <v>363</v>
      </c>
      <c r="I6332" s="69">
        <v>0</v>
      </c>
      <c r="J6332" s="69">
        <v>0</v>
      </c>
      <c r="K6332" s="91"/>
      <c r="L6332" s="91"/>
    </row>
    <row r="6333" spans="2:12" x14ac:dyDescent="0.25">
      <c r="B6333" s="67" t="s">
        <v>454</v>
      </c>
      <c r="C6333" s="67" t="s">
        <v>455</v>
      </c>
      <c r="D6333" s="68" t="s">
        <v>371</v>
      </c>
      <c r="E6333" s="67" t="s">
        <v>372</v>
      </c>
      <c r="F6333" s="68" t="s">
        <v>468</v>
      </c>
      <c r="G6333" s="67" t="s">
        <v>469</v>
      </c>
      <c r="H6333" s="68" t="s">
        <v>362</v>
      </c>
      <c r="I6333" s="69">
        <v>0</v>
      </c>
      <c r="J6333" s="69">
        <v>0</v>
      </c>
      <c r="K6333" s="91"/>
      <c r="L6333" s="91"/>
    </row>
    <row r="6334" spans="2:12" x14ac:dyDescent="0.25">
      <c r="B6334" s="67" t="s">
        <v>454</v>
      </c>
      <c r="C6334" s="67" t="s">
        <v>455</v>
      </c>
      <c r="D6334" s="68" t="s">
        <v>371</v>
      </c>
      <c r="E6334" s="67" t="s">
        <v>372</v>
      </c>
      <c r="F6334" s="68" t="s">
        <v>468</v>
      </c>
      <c r="G6334" s="67" t="s">
        <v>469</v>
      </c>
      <c r="H6334" s="68" t="s">
        <v>363</v>
      </c>
      <c r="I6334" s="69">
        <v>0</v>
      </c>
      <c r="J6334" s="69">
        <v>0</v>
      </c>
      <c r="K6334" s="91"/>
      <c r="L6334" s="91"/>
    </row>
    <row r="6335" spans="2:12" x14ac:dyDescent="0.25">
      <c r="B6335" s="67" t="s">
        <v>454</v>
      </c>
      <c r="C6335" s="67" t="s">
        <v>455</v>
      </c>
      <c r="D6335" s="68" t="s">
        <v>371</v>
      </c>
      <c r="E6335" s="67" t="s">
        <v>372</v>
      </c>
      <c r="F6335" s="68" t="s">
        <v>468</v>
      </c>
      <c r="G6335" s="67" t="s">
        <v>469</v>
      </c>
      <c r="H6335" s="68" t="s">
        <v>364</v>
      </c>
      <c r="I6335" s="69">
        <v>0</v>
      </c>
      <c r="J6335" s="69">
        <v>0</v>
      </c>
      <c r="K6335" s="91"/>
      <c r="L6335" s="91"/>
    </row>
    <row r="6336" spans="2:12" x14ac:dyDescent="0.25">
      <c r="B6336" s="67" t="s">
        <v>454</v>
      </c>
      <c r="C6336" s="67" t="s">
        <v>455</v>
      </c>
      <c r="D6336" s="68" t="s">
        <v>371</v>
      </c>
      <c r="E6336" s="67" t="s">
        <v>372</v>
      </c>
      <c r="F6336" s="68" t="s">
        <v>468</v>
      </c>
      <c r="G6336" s="67" t="s">
        <v>469</v>
      </c>
      <c r="H6336" s="68" t="s">
        <v>363</v>
      </c>
      <c r="I6336" s="69">
        <v>0</v>
      </c>
      <c r="J6336" s="69">
        <v>0</v>
      </c>
      <c r="K6336" s="91"/>
      <c r="L6336" s="91"/>
    </row>
    <row r="6337" spans="2:12" x14ac:dyDescent="0.25">
      <c r="B6337" s="67" t="s">
        <v>454</v>
      </c>
      <c r="C6337" s="67" t="s">
        <v>455</v>
      </c>
      <c r="D6337" s="68" t="s">
        <v>371</v>
      </c>
      <c r="E6337" s="67" t="s">
        <v>372</v>
      </c>
      <c r="F6337" s="68" t="s">
        <v>468</v>
      </c>
      <c r="G6337" s="67" t="s">
        <v>469</v>
      </c>
      <c r="H6337" s="68" t="s">
        <v>362</v>
      </c>
      <c r="I6337" s="69">
        <v>52</v>
      </c>
      <c r="J6337" s="69">
        <v>134</v>
      </c>
      <c r="K6337" s="91"/>
      <c r="L6337" s="91"/>
    </row>
    <row r="6338" spans="2:12" x14ac:dyDescent="0.25">
      <c r="B6338" s="67" t="s">
        <v>454</v>
      </c>
      <c r="C6338" s="67" t="s">
        <v>455</v>
      </c>
      <c r="D6338" s="68" t="s">
        <v>371</v>
      </c>
      <c r="E6338" s="67" t="s">
        <v>372</v>
      </c>
      <c r="F6338" s="68" t="s">
        <v>468</v>
      </c>
      <c r="G6338" s="67" t="s">
        <v>469</v>
      </c>
      <c r="H6338" s="68" t="s">
        <v>363</v>
      </c>
      <c r="I6338" s="69">
        <v>108</v>
      </c>
      <c r="J6338" s="69">
        <v>158</v>
      </c>
      <c r="K6338" s="91"/>
      <c r="L6338" s="91"/>
    </row>
    <row r="6339" spans="2:12" x14ac:dyDescent="0.25">
      <c r="B6339" s="67" t="s">
        <v>454</v>
      </c>
      <c r="C6339" s="67" t="s">
        <v>455</v>
      </c>
      <c r="D6339" s="68" t="s">
        <v>371</v>
      </c>
      <c r="E6339" s="67" t="s">
        <v>372</v>
      </c>
      <c r="F6339" s="68" t="s">
        <v>468</v>
      </c>
      <c r="G6339" s="67" t="s">
        <v>469</v>
      </c>
      <c r="H6339" s="68" t="s">
        <v>364</v>
      </c>
      <c r="I6339" s="69">
        <v>12</v>
      </c>
      <c r="J6339" s="69">
        <v>22</v>
      </c>
      <c r="K6339" s="91"/>
      <c r="L6339" s="91"/>
    </row>
    <row r="6340" spans="2:12" x14ac:dyDescent="0.25">
      <c r="B6340" s="67" t="s">
        <v>454</v>
      </c>
      <c r="C6340" s="67" t="s">
        <v>455</v>
      </c>
      <c r="D6340" s="68" t="s">
        <v>371</v>
      </c>
      <c r="E6340" s="67" t="s">
        <v>372</v>
      </c>
      <c r="F6340" s="68" t="s">
        <v>468</v>
      </c>
      <c r="G6340" s="67" t="s">
        <v>469</v>
      </c>
      <c r="H6340" s="68" t="s">
        <v>362</v>
      </c>
      <c r="I6340" s="69">
        <v>18</v>
      </c>
      <c r="J6340" s="69">
        <v>19</v>
      </c>
      <c r="K6340" s="91"/>
      <c r="L6340" s="91"/>
    </row>
    <row r="6341" spans="2:12" x14ac:dyDescent="0.25">
      <c r="B6341" s="67" t="s">
        <v>454</v>
      </c>
      <c r="C6341" s="67" t="s">
        <v>455</v>
      </c>
      <c r="D6341" s="68" t="s">
        <v>371</v>
      </c>
      <c r="E6341" s="67" t="s">
        <v>372</v>
      </c>
      <c r="F6341" s="68" t="s">
        <v>468</v>
      </c>
      <c r="G6341" s="67" t="s">
        <v>469</v>
      </c>
      <c r="H6341" s="68" t="s">
        <v>363</v>
      </c>
      <c r="I6341" s="69">
        <v>8</v>
      </c>
      <c r="J6341" s="69">
        <v>40</v>
      </c>
      <c r="K6341" s="91"/>
      <c r="L6341" s="91"/>
    </row>
    <row r="6342" spans="2:12" x14ac:dyDescent="0.25">
      <c r="B6342" s="67" t="s">
        <v>454</v>
      </c>
      <c r="C6342" s="67" t="s">
        <v>455</v>
      </c>
      <c r="D6342" s="68" t="s">
        <v>371</v>
      </c>
      <c r="E6342" s="67" t="s">
        <v>372</v>
      </c>
      <c r="F6342" s="68" t="s">
        <v>468</v>
      </c>
      <c r="G6342" s="67" t="s">
        <v>469</v>
      </c>
      <c r="H6342" s="68" t="s">
        <v>364</v>
      </c>
      <c r="I6342" s="69">
        <v>0</v>
      </c>
      <c r="J6342" s="69">
        <v>-20</v>
      </c>
      <c r="K6342" s="91"/>
      <c r="L6342" s="91"/>
    </row>
    <row r="6343" spans="2:12" x14ac:dyDescent="0.25">
      <c r="B6343" s="67" t="s">
        <v>454</v>
      </c>
      <c r="C6343" s="67" t="s">
        <v>455</v>
      </c>
      <c r="D6343" s="68" t="s">
        <v>371</v>
      </c>
      <c r="E6343" s="67" t="s">
        <v>372</v>
      </c>
      <c r="F6343" s="68" t="s">
        <v>468</v>
      </c>
      <c r="G6343" s="67" t="s">
        <v>469</v>
      </c>
      <c r="H6343" s="68" t="s">
        <v>363</v>
      </c>
      <c r="I6343" s="69">
        <v>0</v>
      </c>
      <c r="J6343" s="69">
        <v>0</v>
      </c>
      <c r="K6343" s="91"/>
      <c r="L6343" s="91"/>
    </row>
    <row r="6344" spans="2:12" x14ac:dyDescent="0.25">
      <c r="B6344" s="67" t="s">
        <v>454</v>
      </c>
      <c r="C6344" s="67" t="s">
        <v>455</v>
      </c>
      <c r="D6344" s="68" t="s">
        <v>371</v>
      </c>
      <c r="E6344" s="67" t="s">
        <v>372</v>
      </c>
      <c r="F6344" s="68" t="s">
        <v>468</v>
      </c>
      <c r="G6344" s="67" t="s">
        <v>469</v>
      </c>
      <c r="H6344" s="68" t="s">
        <v>363</v>
      </c>
      <c r="I6344" s="69">
        <v>0</v>
      </c>
      <c r="J6344" s="69">
        <v>0</v>
      </c>
      <c r="K6344" s="91"/>
      <c r="L6344" s="91"/>
    </row>
    <row r="6345" spans="2:12" x14ac:dyDescent="0.25">
      <c r="B6345" s="67" t="s">
        <v>454</v>
      </c>
      <c r="C6345" s="67" t="s">
        <v>455</v>
      </c>
      <c r="D6345" s="68" t="s">
        <v>371</v>
      </c>
      <c r="E6345" s="67" t="s">
        <v>372</v>
      </c>
      <c r="F6345" s="68" t="s">
        <v>468</v>
      </c>
      <c r="G6345" s="67" t="s">
        <v>469</v>
      </c>
      <c r="H6345" s="68" t="s">
        <v>362</v>
      </c>
      <c r="I6345" s="69">
        <v>0.309</v>
      </c>
      <c r="J6345" s="69">
        <v>0.20599999999999999</v>
      </c>
      <c r="K6345" s="91"/>
      <c r="L6345" s="91"/>
    </row>
    <row r="6346" spans="2:12" x14ac:dyDescent="0.25">
      <c r="B6346" s="67" t="s">
        <v>454</v>
      </c>
      <c r="C6346" s="67" t="s">
        <v>455</v>
      </c>
      <c r="D6346" s="68" t="s">
        <v>371</v>
      </c>
      <c r="E6346" s="67" t="s">
        <v>372</v>
      </c>
      <c r="F6346" s="68" t="s">
        <v>468</v>
      </c>
      <c r="G6346" s="67" t="s">
        <v>469</v>
      </c>
      <c r="H6346" s="68" t="s">
        <v>363</v>
      </c>
      <c r="I6346" s="69">
        <v>0.39140000000000003</v>
      </c>
      <c r="J6346" s="69">
        <v>0.55620000000000003</v>
      </c>
      <c r="K6346" s="91"/>
      <c r="L6346" s="91"/>
    </row>
    <row r="6347" spans="2:12" x14ac:dyDescent="0.25">
      <c r="B6347" s="67" t="s">
        <v>454</v>
      </c>
      <c r="C6347" s="67" t="s">
        <v>455</v>
      </c>
      <c r="D6347" s="68" t="s">
        <v>371</v>
      </c>
      <c r="E6347" s="67" t="s">
        <v>372</v>
      </c>
      <c r="F6347" s="68" t="s">
        <v>468</v>
      </c>
      <c r="G6347" s="67" t="s">
        <v>469</v>
      </c>
      <c r="H6347" s="68" t="s">
        <v>364</v>
      </c>
      <c r="I6347" s="69">
        <v>0.45319999999999999</v>
      </c>
      <c r="J6347" s="69">
        <v>0.28839999999999999</v>
      </c>
      <c r="K6347" s="91"/>
      <c r="L6347" s="91"/>
    </row>
    <row r="6348" spans="2:12" x14ac:dyDescent="0.25">
      <c r="B6348" s="67" t="s">
        <v>454</v>
      </c>
      <c r="C6348" s="67" t="s">
        <v>455</v>
      </c>
      <c r="D6348" s="68" t="s">
        <v>371</v>
      </c>
      <c r="E6348" s="67" t="s">
        <v>372</v>
      </c>
      <c r="F6348" s="68" t="s">
        <v>468</v>
      </c>
      <c r="G6348" s="67" t="s">
        <v>469</v>
      </c>
      <c r="H6348" s="68" t="s">
        <v>362</v>
      </c>
      <c r="I6348" s="69">
        <v>0</v>
      </c>
      <c r="J6348" s="69">
        <v>65</v>
      </c>
      <c r="K6348" s="91"/>
      <c r="L6348" s="91"/>
    </row>
    <row r="6349" spans="2:12" x14ac:dyDescent="0.25">
      <c r="B6349" s="67" t="s">
        <v>454</v>
      </c>
      <c r="C6349" s="67" t="s">
        <v>455</v>
      </c>
      <c r="D6349" s="68" t="s">
        <v>371</v>
      </c>
      <c r="E6349" s="67" t="s">
        <v>372</v>
      </c>
      <c r="F6349" s="68" t="s">
        <v>468</v>
      </c>
      <c r="G6349" s="67" t="s">
        <v>469</v>
      </c>
      <c r="H6349" s="68" t="s">
        <v>363</v>
      </c>
      <c r="I6349" s="69">
        <v>4</v>
      </c>
      <c r="J6349" s="69">
        <v>8</v>
      </c>
      <c r="K6349" s="91"/>
      <c r="L6349" s="91"/>
    </row>
    <row r="6350" spans="2:12" x14ac:dyDescent="0.25">
      <c r="B6350" s="67" t="s">
        <v>454</v>
      </c>
      <c r="C6350" s="67" t="s">
        <v>455</v>
      </c>
      <c r="D6350" s="68" t="s">
        <v>371</v>
      </c>
      <c r="E6350" s="67" t="s">
        <v>372</v>
      </c>
      <c r="F6350" s="68" t="s">
        <v>468</v>
      </c>
      <c r="G6350" s="67" t="s">
        <v>469</v>
      </c>
      <c r="H6350" s="68" t="s">
        <v>364</v>
      </c>
      <c r="I6350" s="69">
        <v>28</v>
      </c>
      <c r="J6350" s="69">
        <v>36</v>
      </c>
      <c r="K6350" s="91"/>
      <c r="L6350" s="91"/>
    </row>
    <row r="6351" spans="2:12" x14ac:dyDescent="0.25">
      <c r="B6351" s="67" t="s">
        <v>454</v>
      </c>
      <c r="C6351" s="67" t="s">
        <v>455</v>
      </c>
      <c r="D6351" s="68" t="s">
        <v>371</v>
      </c>
      <c r="E6351" s="67" t="s">
        <v>372</v>
      </c>
      <c r="F6351" s="68" t="s">
        <v>468</v>
      </c>
      <c r="G6351" s="67" t="s">
        <v>469</v>
      </c>
      <c r="H6351" s="68" t="s">
        <v>362</v>
      </c>
      <c r="I6351" s="69">
        <v>10</v>
      </c>
      <c r="J6351" s="69">
        <v>10</v>
      </c>
      <c r="K6351" s="91"/>
      <c r="L6351" s="91"/>
    </row>
    <row r="6352" spans="2:12" x14ac:dyDescent="0.25">
      <c r="B6352" s="67" t="s">
        <v>454</v>
      </c>
      <c r="C6352" s="67" t="s">
        <v>455</v>
      </c>
      <c r="D6352" s="68" t="s">
        <v>371</v>
      </c>
      <c r="E6352" s="67" t="s">
        <v>372</v>
      </c>
      <c r="F6352" s="68" t="s">
        <v>468</v>
      </c>
      <c r="G6352" s="67" t="s">
        <v>469</v>
      </c>
      <c r="H6352" s="68" t="s">
        <v>363</v>
      </c>
      <c r="I6352" s="69">
        <v>54</v>
      </c>
      <c r="J6352" s="69">
        <v>73</v>
      </c>
      <c r="K6352" s="91"/>
      <c r="L6352" s="91"/>
    </row>
    <row r="6353" spans="2:12" x14ac:dyDescent="0.25">
      <c r="B6353" s="67" t="s">
        <v>454</v>
      </c>
      <c r="C6353" s="67" t="s">
        <v>455</v>
      </c>
      <c r="D6353" s="68" t="s">
        <v>371</v>
      </c>
      <c r="E6353" s="67" t="s">
        <v>372</v>
      </c>
      <c r="F6353" s="68" t="s">
        <v>468</v>
      </c>
      <c r="G6353" s="67" t="s">
        <v>469</v>
      </c>
      <c r="H6353" s="68" t="s">
        <v>362</v>
      </c>
      <c r="I6353" s="69">
        <v>35</v>
      </c>
      <c r="J6353" s="69">
        <v>62</v>
      </c>
      <c r="K6353" s="91"/>
      <c r="L6353" s="91"/>
    </row>
    <row r="6354" spans="2:12" x14ac:dyDescent="0.25">
      <c r="B6354" s="67" t="s">
        <v>454</v>
      </c>
      <c r="C6354" s="67" t="s">
        <v>455</v>
      </c>
      <c r="D6354" s="68" t="s">
        <v>371</v>
      </c>
      <c r="E6354" s="67" t="s">
        <v>372</v>
      </c>
      <c r="F6354" s="68" t="s">
        <v>468</v>
      </c>
      <c r="G6354" s="67" t="s">
        <v>469</v>
      </c>
      <c r="H6354" s="68" t="s">
        <v>363</v>
      </c>
      <c r="I6354" s="69">
        <v>102</v>
      </c>
      <c r="J6354" s="69">
        <v>113</v>
      </c>
      <c r="K6354" s="91"/>
      <c r="L6354" s="91"/>
    </row>
    <row r="6355" spans="2:12" x14ac:dyDescent="0.25">
      <c r="B6355" s="67" t="s">
        <v>454</v>
      </c>
      <c r="C6355" s="67" t="s">
        <v>455</v>
      </c>
      <c r="D6355" s="68" t="s">
        <v>371</v>
      </c>
      <c r="E6355" s="67" t="s">
        <v>372</v>
      </c>
      <c r="F6355" s="68" t="s">
        <v>468</v>
      </c>
      <c r="G6355" s="67" t="s">
        <v>469</v>
      </c>
      <c r="H6355" s="68" t="s">
        <v>364</v>
      </c>
      <c r="I6355" s="69">
        <v>19</v>
      </c>
      <c r="J6355" s="69">
        <v>33</v>
      </c>
      <c r="K6355" s="91"/>
      <c r="L6355" s="91"/>
    </row>
    <row r="6356" spans="2:12" x14ac:dyDescent="0.25">
      <c r="B6356" s="67" t="s">
        <v>454</v>
      </c>
      <c r="C6356" s="67" t="s">
        <v>455</v>
      </c>
      <c r="D6356" s="68" t="s">
        <v>371</v>
      </c>
      <c r="E6356" s="67" t="s">
        <v>372</v>
      </c>
      <c r="F6356" s="68" t="s">
        <v>468</v>
      </c>
      <c r="G6356" s="67" t="s">
        <v>469</v>
      </c>
      <c r="H6356" s="68" t="s">
        <v>363</v>
      </c>
      <c r="I6356" s="69">
        <v>0</v>
      </c>
      <c r="J6356" s="69">
        <v>0</v>
      </c>
      <c r="K6356" s="91"/>
      <c r="L6356" s="91"/>
    </row>
    <row r="6357" spans="2:12" x14ac:dyDescent="0.25">
      <c r="B6357" s="67" t="s">
        <v>454</v>
      </c>
      <c r="C6357" s="67" t="s">
        <v>455</v>
      </c>
      <c r="D6357" s="68" t="s">
        <v>371</v>
      </c>
      <c r="E6357" s="67" t="s">
        <v>372</v>
      </c>
      <c r="F6357" s="68" t="s">
        <v>468</v>
      </c>
      <c r="G6357" s="67" t="s">
        <v>469</v>
      </c>
      <c r="H6357" s="68" t="s">
        <v>362</v>
      </c>
      <c r="I6357" s="69">
        <v>18</v>
      </c>
      <c r="J6357" s="69">
        <v>25</v>
      </c>
      <c r="K6357" s="91"/>
      <c r="L6357" s="91"/>
    </row>
    <row r="6358" spans="2:12" x14ac:dyDescent="0.25">
      <c r="B6358" s="67" t="s">
        <v>454</v>
      </c>
      <c r="C6358" s="67" t="s">
        <v>455</v>
      </c>
      <c r="D6358" s="68" t="s">
        <v>371</v>
      </c>
      <c r="E6358" s="67" t="s">
        <v>372</v>
      </c>
      <c r="F6358" s="68" t="s">
        <v>468</v>
      </c>
      <c r="G6358" s="67" t="s">
        <v>469</v>
      </c>
      <c r="H6358" s="68" t="s">
        <v>363</v>
      </c>
      <c r="I6358" s="69">
        <v>15</v>
      </c>
      <c r="J6358" s="69">
        <v>45</v>
      </c>
      <c r="K6358" s="91"/>
      <c r="L6358" s="91"/>
    </row>
    <row r="6359" spans="2:12" x14ac:dyDescent="0.25">
      <c r="B6359" s="67" t="s">
        <v>454</v>
      </c>
      <c r="C6359" s="67" t="s">
        <v>455</v>
      </c>
      <c r="D6359" s="68" t="s">
        <v>371</v>
      </c>
      <c r="E6359" s="67" t="s">
        <v>372</v>
      </c>
      <c r="F6359" s="68" t="s">
        <v>468</v>
      </c>
      <c r="G6359" s="67" t="s">
        <v>469</v>
      </c>
      <c r="H6359" s="68" t="s">
        <v>364</v>
      </c>
      <c r="I6359" s="69">
        <v>15</v>
      </c>
      <c r="J6359" s="69">
        <v>25</v>
      </c>
      <c r="K6359" s="91"/>
      <c r="L6359" s="91"/>
    </row>
    <row r="6360" spans="2:12" x14ac:dyDescent="0.25">
      <c r="B6360" s="67" t="s">
        <v>454</v>
      </c>
      <c r="C6360" s="67" t="s">
        <v>455</v>
      </c>
      <c r="D6360" s="68" t="s">
        <v>371</v>
      </c>
      <c r="E6360" s="67" t="s">
        <v>372</v>
      </c>
      <c r="F6360" s="68" t="s">
        <v>468</v>
      </c>
      <c r="G6360" s="67" t="s">
        <v>469</v>
      </c>
      <c r="H6360" s="68" t="s">
        <v>362</v>
      </c>
      <c r="I6360" s="69">
        <v>10</v>
      </c>
      <c r="J6360" s="69">
        <v>27</v>
      </c>
      <c r="K6360" s="91"/>
      <c r="L6360" s="91"/>
    </row>
    <row r="6361" spans="2:12" x14ac:dyDescent="0.25">
      <c r="B6361" s="67" t="s">
        <v>454</v>
      </c>
      <c r="C6361" s="67" t="s">
        <v>455</v>
      </c>
      <c r="D6361" s="68" t="s">
        <v>371</v>
      </c>
      <c r="E6361" s="67" t="s">
        <v>372</v>
      </c>
      <c r="F6361" s="68" t="s">
        <v>468</v>
      </c>
      <c r="G6361" s="67" t="s">
        <v>469</v>
      </c>
      <c r="H6361" s="68" t="s">
        <v>363</v>
      </c>
      <c r="I6361" s="69">
        <v>48</v>
      </c>
      <c r="J6361" s="69">
        <v>57</v>
      </c>
      <c r="K6361" s="91"/>
      <c r="L6361" s="91"/>
    </row>
    <row r="6362" spans="2:12" x14ac:dyDescent="0.25">
      <c r="B6362" s="67" t="s">
        <v>454</v>
      </c>
      <c r="C6362" s="67" t="s">
        <v>455</v>
      </c>
      <c r="D6362" s="68" t="s">
        <v>371</v>
      </c>
      <c r="E6362" s="67" t="s">
        <v>372</v>
      </c>
      <c r="F6362" s="68" t="s">
        <v>468</v>
      </c>
      <c r="G6362" s="67" t="s">
        <v>469</v>
      </c>
      <c r="H6362" s="68" t="s">
        <v>364</v>
      </c>
      <c r="I6362" s="69">
        <v>28</v>
      </c>
      <c r="J6362" s="69">
        <v>42</v>
      </c>
      <c r="K6362" s="91"/>
      <c r="L6362" s="91"/>
    </row>
    <row r="6363" spans="2:12" x14ac:dyDescent="0.25">
      <c r="B6363" s="67" t="s">
        <v>454</v>
      </c>
      <c r="C6363" s="67" t="s">
        <v>455</v>
      </c>
      <c r="D6363" s="68" t="s">
        <v>371</v>
      </c>
      <c r="E6363" s="67" t="s">
        <v>372</v>
      </c>
      <c r="F6363" s="68" t="s">
        <v>468</v>
      </c>
      <c r="G6363" s="67" t="s">
        <v>469</v>
      </c>
      <c r="H6363" s="68" t="s">
        <v>363</v>
      </c>
      <c r="I6363" s="69">
        <v>0</v>
      </c>
      <c r="J6363" s="69">
        <v>0</v>
      </c>
      <c r="K6363" s="91"/>
      <c r="L6363" s="91"/>
    </row>
    <row r="6364" spans="2:12" x14ac:dyDescent="0.25">
      <c r="B6364" s="67" t="s">
        <v>454</v>
      </c>
      <c r="C6364" s="67" t="s">
        <v>455</v>
      </c>
      <c r="D6364" s="68" t="s">
        <v>371</v>
      </c>
      <c r="E6364" s="67" t="s">
        <v>372</v>
      </c>
      <c r="F6364" s="68" t="s">
        <v>468</v>
      </c>
      <c r="G6364" s="67" t="s">
        <v>469</v>
      </c>
      <c r="H6364" s="68" t="s">
        <v>362</v>
      </c>
      <c r="I6364" s="69">
        <v>35</v>
      </c>
      <c r="J6364" s="69">
        <v>60</v>
      </c>
      <c r="K6364" s="91"/>
      <c r="L6364" s="91"/>
    </row>
    <row r="6365" spans="2:12" x14ac:dyDescent="0.25">
      <c r="B6365" s="67" t="s">
        <v>454</v>
      </c>
      <c r="C6365" s="67" t="s">
        <v>455</v>
      </c>
      <c r="D6365" s="68" t="s">
        <v>371</v>
      </c>
      <c r="E6365" s="67" t="s">
        <v>372</v>
      </c>
      <c r="F6365" s="68" t="s">
        <v>468</v>
      </c>
      <c r="G6365" s="67" t="s">
        <v>469</v>
      </c>
      <c r="H6365" s="68" t="s">
        <v>363</v>
      </c>
      <c r="I6365" s="69">
        <v>68</v>
      </c>
      <c r="J6365" s="69">
        <v>10</v>
      </c>
      <c r="K6365" s="91"/>
      <c r="L6365" s="91"/>
    </row>
    <row r="6366" spans="2:12" x14ac:dyDescent="0.25">
      <c r="B6366" s="67" t="s">
        <v>454</v>
      </c>
      <c r="C6366" s="67" t="s">
        <v>455</v>
      </c>
      <c r="D6366" s="68" t="s">
        <v>371</v>
      </c>
      <c r="E6366" s="67" t="s">
        <v>372</v>
      </c>
      <c r="F6366" s="68" t="s">
        <v>468</v>
      </c>
      <c r="G6366" s="67" t="s">
        <v>469</v>
      </c>
      <c r="H6366" s="68" t="s">
        <v>364</v>
      </c>
      <c r="I6366" s="69">
        <v>124</v>
      </c>
      <c r="J6366" s="69">
        <v>66</v>
      </c>
      <c r="K6366" s="91"/>
      <c r="L6366" s="91"/>
    </row>
    <row r="6367" spans="2:12" x14ac:dyDescent="0.25">
      <c r="B6367" s="67" t="s">
        <v>454</v>
      </c>
      <c r="C6367" s="67" t="s">
        <v>455</v>
      </c>
      <c r="D6367" s="68" t="s">
        <v>371</v>
      </c>
      <c r="E6367" s="67" t="s">
        <v>372</v>
      </c>
      <c r="F6367" s="68" t="s">
        <v>468</v>
      </c>
      <c r="G6367" s="67" t="s">
        <v>469</v>
      </c>
      <c r="H6367" s="68" t="s">
        <v>362</v>
      </c>
      <c r="I6367" s="69">
        <v>0</v>
      </c>
      <c r="J6367" s="69">
        <v>20</v>
      </c>
      <c r="K6367" s="91"/>
      <c r="L6367" s="91"/>
    </row>
    <row r="6368" spans="2:12" x14ac:dyDescent="0.25">
      <c r="B6368" s="67" t="s">
        <v>454</v>
      </c>
      <c r="C6368" s="67" t="s">
        <v>455</v>
      </c>
      <c r="D6368" s="68" t="s">
        <v>371</v>
      </c>
      <c r="E6368" s="67" t="s">
        <v>372</v>
      </c>
      <c r="F6368" s="68" t="s">
        <v>468</v>
      </c>
      <c r="G6368" s="67" t="s">
        <v>469</v>
      </c>
      <c r="H6368" s="68" t="s">
        <v>363</v>
      </c>
      <c r="I6368" s="69">
        <v>66</v>
      </c>
      <c r="J6368" s="69">
        <v>78</v>
      </c>
      <c r="K6368" s="91"/>
      <c r="L6368" s="91"/>
    </row>
    <row r="6369" spans="2:12" x14ac:dyDescent="0.25">
      <c r="B6369" s="67" t="s">
        <v>454</v>
      </c>
      <c r="C6369" s="67" t="s">
        <v>455</v>
      </c>
      <c r="D6369" s="68" t="s">
        <v>371</v>
      </c>
      <c r="E6369" s="67" t="s">
        <v>372</v>
      </c>
      <c r="F6369" s="68" t="s">
        <v>468</v>
      </c>
      <c r="G6369" s="67" t="s">
        <v>469</v>
      </c>
      <c r="H6369" s="68" t="s">
        <v>364</v>
      </c>
      <c r="I6369" s="69">
        <v>57</v>
      </c>
      <c r="J6369" s="69">
        <v>81</v>
      </c>
      <c r="K6369" s="91"/>
      <c r="L6369" s="91"/>
    </row>
    <row r="6370" spans="2:12" x14ac:dyDescent="0.25">
      <c r="B6370" s="67" t="s">
        <v>454</v>
      </c>
      <c r="C6370" s="67" t="s">
        <v>455</v>
      </c>
      <c r="D6370" s="68" t="s">
        <v>371</v>
      </c>
      <c r="E6370" s="67" t="s">
        <v>372</v>
      </c>
      <c r="F6370" s="68" t="s">
        <v>468</v>
      </c>
      <c r="G6370" s="67" t="s">
        <v>469</v>
      </c>
      <c r="H6370" s="68" t="s">
        <v>362</v>
      </c>
      <c r="I6370" s="69">
        <v>7</v>
      </c>
      <c r="J6370" s="69">
        <v>2</v>
      </c>
      <c r="K6370" s="91"/>
      <c r="L6370" s="91"/>
    </row>
    <row r="6371" spans="2:12" x14ac:dyDescent="0.25">
      <c r="B6371" s="67" t="s">
        <v>454</v>
      </c>
      <c r="C6371" s="67" t="s">
        <v>455</v>
      </c>
      <c r="D6371" s="68" t="s">
        <v>371</v>
      </c>
      <c r="E6371" s="67" t="s">
        <v>372</v>
      </c>
      <c r="F6371" s="68" t="s">
        <v>468</v>
      </c>
      <c r="G6371" s="67" t="s">
        <v>469</v>
      </c>
      <c r="H6371" s="68" t="s">
        <v>363</v>
      </c>
      <c r="I6371" s="69">
        <v>24</v>
      </c>
      <c r="J6371" s="69">
        <v>19</v>
      </c>
      <c r="K6371" s="91"/>
      <c r="L6371" s="91"/>
    </row>
    <row r="6372" spans="2:12" x14ac:dyDescent="0.25">
      <c r="B6372" s="67" t="s">
        <v>454</v>
      </c>
      <c r="C6372" s="67" t="s">
        <v>455</v>
      </c>
      <c r="D6372" s="68" t="s">
        <v>371</v>
      </c>
      <c r="E6372" s="67" t="s">
        <v>372</v>
      </c>
      <c r="F6372" s="68" t="s">
        <v>468</v>
      </c>
      <c r="G6372" s="67" t="s">
        <v>469</v>
      </c>
      <c r="H6372" s="68" t="s">
        <v>364</v>
      </c>
      <c r="I6372" s="69">
        <v>4</v>
      </c>
      <c r="J6372" s="69">
        <v>9</v>
      </c>
      <c r="K6372" s="91"/>
      <c r="L6372" s="91"/>
    </row>
    <row r="6373" spans="2:12" x14ac:dyDescent="0.25">
      <c r="B6373" s="67" t="s">
        <v>454</v>
      </c>
      <c r="C6373" s="67" t="s">
        <v>455</v>
      </c>
      <c r="D6373" s="68" t="s">
        <v>371</v>
      </c>
      <c r="E6373" s="67" t="s">
        <v>372</v>
      </c>
      <c r="F6373" s="68" t="s">
        <v>468</v>
      </c>
      <c r="G6373" s="67" t="s">
        <v>469</v>
      </c>
      <c r="H6373" s="68" t="s">
        <v>362</v>
      </c>
      <c r="I6373" s="69">
        <v>0</v>
      </c>
      <c r="J6373" s="69">
        <v>0</v>
      </c>
      <c r="K6373" s="91"/>
      <c r="L6373" s="91"/>
    </row>
    <row r="6374" spans="2:12" x14ac:dyDescent="0.25">
      <c r="B6374" s="67" t="s">
        <v>454</v>
      </c>
      <c r="C6374" s="67" t="s">
        <v>455</v>
      </c>
      <c r="D6374" s="68" t="s">
        <v>371</v>
      </c>
      <c r="E6374" s="67" t="s">
        <v>372</v>
      </c>
      <c r="F6374" s="68" t="s">
        <v>468</v>
      </c>
      <c r="G6374" s="67" t="s">
        <v>469</v>
      </c>
      <c r="H6374" s="68" t="s">
        <v>363</v>
      </c>
      <c r="I6374" s="69">
        <v>0</v>
      </c>
      <c r="J6374" s="69">
        <v>0</v>
      </c>
      <c r="K6374" s="91"/>
      <c r="L6374" s="91"/>
    </row>
    <row r="6375" spans="2:12" x14ac:dyDescent="0.25">
      <c r="B6375" s="67" t="s">
        <v>454</v>
      </c>
      <c r="C6375" s="67" t="s">
        <v>455</v>
      </c>
      <c r="D6375" s="68" t="s">
        <v>371</v>
      </c>
      <c r="E6375" s="67" t="s">
        <v>372</v>
      </c>
      <c r="F6375" s="68" t="s">
        <v>468</v>
      </c>
      <c r="G6375" s="67" t="s">
        <v>469</v>
      </c>
      <c r="H6375" s="68" t="s">
        <v>364</v>
      </c>
      <c r="I6375" s="69">
        <v>0</v>
      </c>
      <c r="J6375" s="69">
        <v>0</v>
      </c>
      <c r="K6375" s="91"/>
      <c r="L6375" s="91"/>
    </row>
    <row r="6376" spans="2:12" x14ac:dyDescent="0.25">
      <c r="B6376" s="67" t="s">
        <v>454</v>
      </c>
      <c r="C6376" s="67" t="s">
        <v>455</v>
      </c>
      <c r="D6376" s="68" t="s">
        <v>371</v>
      </c>
      <c r="E6376" s="67" t="s">
        <v>372</v>
      </c>
      <c r="F6376" s="68" t="s">
        <v>468</v>
      </c>
      <c r="G6376" s="67" t="s">
        <v>469</v>
      </c>
      <c r="H6376" s="68" t="s">
        <v>362</v>
      </c>
      <c r="I6376" s="69">
        <v>48</v>
      </c>
      <c r="J6376" s="69">
        <v>89</v>
      </c>
      <c r="K6376" s="91"/>
      <c r="L6376" s="91"/>
    </row>
    <row r="6377" spans="2:12" x14ac:dyDescent="0.25">
      <c r="B6377" s="67" t="s">
        <v>454</v>
      </c>
      <c r="C6377" s="67" t="s">
        <v>455</v>
      </c>
      <c r="D6377" s="68" t="s">
        <v>371</v>
      </c>
      <c r="E6377" s="67" t="s">
        <v>372</v>
      </c>
      <c r="F6377" s="68" t="s">
        <v>468</v>
      </c>
      <c r="G6377" s="67" t="s">
        <v>469</v>
      </c>
      <c r="H6377" s="68" t="s">
        <v>363</v>
      </c>
      <c r="I6377" s="69">
        <v>224</v>
      </c>
      <c r="J6377" s="69">
        <v>159</v>
      </c>
      <c r="K6377" s="91"/>
      <c r="L6377" s="91"/>
    </row>
    <row r="6378" spans="2:12" x14ac:dyDescent="0.25">
      <c r="B6378" s="67" t="s">
        <v>454</v>
      </c>
      <c r="C6378" s="67" t="s">
        <v>455</v>
      </c>
      <c r="D6378" s="68" t="s">
        <v>371</v>
      </c>
      <c r="E6378" s="67" t="s">
        <v>372</v>
      </c>
      <c r="F6378" s="68" t="s">
        <v>468</v>
      </c>
      <c r="G6378" s="67" t="s">
        <v>469</v>
      </c>
      <c r="H6378" s="68" t="s">
        <v>364</v>
      </c>
      <c r="I6378" s="69">
        <v>52</v>
      </c>
      <c r="J6378" s="69">
        <v>30</v>
      </c>
      <c r="K6378" s="91"/>
      <c r="L6378" s="91"/>
    </row>
    <row r="6379" spans="2:12" x14ac:dyDescent="0.25">
      <c r="B6379" s="67" t="s">
        <v>454</v>
      </c>
      <c r="C6379" s="67" t="s">
        <v>455</v>
      </c>
      <c r="D6379" s="68" t="s">
        <v>371</v>
      </c>
      <c r="E6379" s="67" t="s">
        <v>372</v>
      </c>
      <c r="F6379" s="68" t="s">
        <v>468</v>
      </c>
      <c r="G6379" s="67" t="s">
        <v>469</v>
      </c>
      <c r="H6379" s="68" t="s">
        <v>362</v>
      </c>
      <c r="I6379" s="69">
        <v>55</v>
      </c>
      <c r="J6379" s="69">
        <v>60</v>
      </c>
      <c r="K6379" s="91"/>
      <c r="L6379" s="91"/>
    </row>
    <row r="6380" spans="2:12" x14ac:dyDescent="0.25">
      <c r="B6380" s="67" t="s">
        <v>454</v>
      </c>
      <c r="C6380" s="67" t="s">
        <v>455</v>
      </c>
      <c r="D6380" s="68" t="s">
        <v>371</v>
      </c>
      <c r="E6380" s="67" t="s">
        <v>372</v>
      </c>
      <c r="F6380" s="68" t="s">
        <v>468</v>
      </c>
      <c r="G6380" s="67" t="s">
        <v>469</v>
      </c>
      <c r="H6380" s="68" t="s">
        <v>363</v>
      </c>
      <c r="I6380" s="69">
        <v>52</v>
      </c>
      <c r="J6380" s="69">
        <v>34</v>
      </c>
      <c r="K6380" s="91"/>
      <c r="L6380" s="91"/>
    </row>
    <row r="6381" spans="2:12" x14ac:dyDescent="0.25">
      <c r="B6381" s="67" t="s">
        <v>454</v>
      </c>
      <c r="C6381" s="67" t="s">
        <v>455</v>
      </c>
      <c r="D6381" s="68" t="s">
        <v>371</v>
      </c>
      <c r="E6381" s="67" t="s">
        <v>372</v>
      </c>
      <c r="F6381" s="68" t="s">
        <v>468</v>
      </c>
      <c r="G6381" s="67" t="s">
        <v>469</v>
      </c>
      <c r="H6381" s="68" t="s">
        <v>364</v>
      </c>
      <c r="I6381" s="69">
        <v>32</v>
      </c>
      <c r="J6381" s="69">
        <v>5</v>
      </c>
      <c r="K6381" s="91"/>
      <c r="L6381" s="91"/>
    </row>
    <row r="6382" spans="2:12" x14ac:dyDescent="0.25">
      <c r="B6382" s="67" t="s">
        <v>454</v>
      </c>
      <c r="C6382" s="67" t="s">
        <v>455</v>
      </c>
      <c r="D6382" s="68" t="s">
        <v>371</v>
      </c>
      <c r="E6382" s="67" t="s">
        <v>372</v>
      </c>
      <c r="F6382" s="68" t="s">
        <v>468</v>
      </c>
      <c r="G6382" s="67" t="s">
        <v>469</v>
      </c>
      <c r="H6382" s="68" t="s">
        <v>362</v>
      </c>
      <c r="I6382" s="69">
        <v>0</v>
      </c>
      <c r="J6382" s="69">
        <v>0</v>
      </c>
      <c r="K6382" s="91"/>
      <c r="L6382" s="91"/>
    </row>
    <row r="6383" spans="2:12" x14ac:dyDescent="0.25">
      <c r="B6383" s="67" t="s">
        <v>454</v>
      </c>
      <c r="C6383" s="67" t="s">
        <v>455</v>
      </c>
      <c r="D6383" s="68" t="s">
        <v>371</v>
      </c>
      <c r="E6383" s="67" t="s">
        <v>372</v>
      </c>
      <c r="F6383" s="68" t="s">
        <v>468</v>
      </c>
      <c r="G6383" s="67" t="s">
        <v>469</v>
      </c>
      <c r="H6383" s="68" t="s">
        <v>363</v>
      </c>
      <c r="I6383" s="69">
        <v>8</v>
      </c>
      <c r="J6383" s="69">
        <v>0</v>
      </c>
      <c r="K6383" s="91"/>
      <c r="L6383" s="91"/>
    </row>
    <row r="6384" spans="2:12" x14ac:dyDescent="0.25">
      <c r="B6384" s="67" t="s">
        <v>454</v>
      </c>
      <c r="C6384" s="67" t="s">
        <v>455</v>
      </c>
      <c r="D6384" s="68" t="s">
        <v>371</v>
      </c>
      <c r="E6384" s="67" t="s">
        <v>372</v>
      </c>
      <c r="F6384" s="68" t="s">
        <v>468</v>
      </c>
      <c r="G6384" s="67" t="s">
        <v>469</v>
      </c>
      <c r="H6384" s="68" t="s">
        <v>364</v>
      </c>
      <c r="I6384" s="69">
        <v>2</v>
      </c>
      <c r="J6384" s="69">
        <v>60</v>
      </c>
      <c r="K6384" s="91"/>
      <c r="L6384" s="91"/>
    </row>
    <row r="6385" spans="2:12" x14ac:dyDescent="0.25">
      <c r="B6385" s="67" t="s">
        <v>454</v>
      </c>
      <c r="C6385" s="67" t="s">
        <v>455</v>
      </c>
      <c r="D6385" s="68" t="s">
        <v>371</v>
      </c>
      <c r="E6385" s="67" t="s">
        <v>372</v>
      </c>
      <c r="F6385" s="68" t="s">
        <v>468</v>
      </c>
      <c r="G6385" s="67" t="s">
        <v>469</v>
      </c>
      <c r="H6385" s="68" t="s">
        <v>363</v>
      </c>
      <c r="I6385" s="69">
        <v>0</v>
      </c>
      <c r="J6385" s="69">
        <v>0</v>
      </c>
      <c r="K6385" s="91"/>
      <c r="L6385" s="91"/>
    </row>
    <row r="6386" spans="2:12" x14ac:dyDescent="0.25">
      <c r="B6386" s="67" t="s">
        <v>454</v>
      </c>
      <c r="C6386" s="67" t="s">
        <v>455</v>
      </c>
      <c r="D6386" s="68" t="s">
        <v>371</v>
      </c>
      <c r="E6386" s="67" t="s">
        <v>372</v>
      </c>
      <c r="F6386" s="68" t="s">
        <v>468</v>
      </c>
      <c r="G6386" s="67" t="s">
        <v>469</v>
      </c>
      <c r="H6386" s="68" t="s">
        <v>362</v>
      </c>
      <c r="I6386" s="69">
        <v>0</v>
      </c>
      <c r="J6386" s="69">
        <v>0</v>
      </c>
      <c r="K6386" s="91"/>
      <c r="L6386" s="91"/>
    </row>
    <row r="6387" spans="2:12" x14ac:dyDescent="0.25">
      <c r="B6387" s="67" t="s">
        <v>454</v>
      </c>
      <c r="C6387" s="67" t="s">
        <v>455</v>
      </c>
      <c r="D6387" s="68" t="s">
        <v>371</v>
      </c>
      <c r="E6387" s="67" t="s">
        <v>372</v>
      </c>
      <c r="F6387" s="68" t="s">
        <v>468</v>
      </c>
      <c r="G6387" s="67" t="s">
        <v>469</v>
      </c>
      <c r="H6387" s="68" t="s">
        <v>364</v>
      </c>
      <c r="I6387" s="69">
        <v>0</v>
      </c>
      <c r="J6387" s="69">
        <v>0</v>
      </c>
      <c r="K6387" s="91"/>
      <c r="L6387" s="91"/>
    </row>
    <row r="6388" spans="2:12" x14ac:dyDescent="0.25">
      <c r="B6388" s="67" t="s">
        <v>454</v>
      </c>
      <c r="C6388" s="67" t="s">
        <v>455</v>
      </c>
      <c r="D6388" s="68" t="s">
        <v>371</v>
      </c>
      <c r="E6388" s="67" t="s">
        <v>372</v>
      </c>
      <c r="F6388" s="68" t="s">
        <v>468</v>
      </c>
      <c r="G6388" s="67" t="s">
        <v>469</v>
      </c>
      <c r="H6388" s="68" t="s">
        <v>363</v>
      </c>
      <c r="I6388" s="69">
        <v>-4</v>
      </c>
      <c r="J6388" s="69">
        <v>0</v>
      </c>
      <c r="K6388" s="91"/>
      <c r="L6388" s="91"/>
    </row>
    <row r="6389" spans="2:12" x14ac:dyDescent="0.25">
      <c r="B6389" s="67" t="s">
        <v>454</v>
      </c>
      <c r="C6389" s="67" t="s">
        <v>455</v>
      </c>
      <c r="D6389" s="68" t="s">
        <v>371</v>
      </c>
      <c r="E6389" s="67" t="s">
        <v>372</v>
      </c>
      <c r="F6389" s="68" t="s">
        <v>468</v>
      </c>
      <c r="G6389" s="67" t="s">
        <v>469</v>
      </c>
      <c r="H6389" s="68" t="s">
        <v>362</v>
      </c>
      <c r="I6389" s="69">
        <v>20</v>
      </c>
      <c r="J6389" s="69">
        <v>26.5</v>
      </c>
      <c r="K6389" s="91"/>
      <c r="L6389" s="91"/>
    </row>
    <row r="6390" spans="2:12" x14ac:dyDescent="0.25">
      <c r="B6390" s="67" t="s">
        <v>454</v>
      </c>
      <c r="C6390" s="67" t="s">
        <v>455</v>
      </c>
      <c r="D6390" s="68" t="s">
        <v>371</v>
      </c>
      <c r="E6390" s="67" t="s">
        <v>372</v>
      </c>
      <c r="F6390" s="68" t="s">
        <v>468</v>
      </c>
      <c r="G6390" s="67" t="s">
        <v>469</v>
      </c>
      <c r="H6390" s="68" t="s">
        <v>363</v>
      </c>
      <c r="I6390" s="69">
        <v>22.5</v>
      </c>
      <c r="J6390" s="69">
        <v>37.5</v>
      </c>
      <c r="K6390" s="91"/>
      <c r="L6390" s="91"/>
    </row>
    <row r="6391" spans="2:12" x14ac:dyDescent="0.25">
      <c r="B6391" s="67" t="s">
        <v>454</v>
      </c>
      <c r="C6391" s="67" t="s">
        <v>455</v>
      </c>
      <c r="D6391" s="68" t="s">
        <v>371</v>
      </c>
      <c r="E6391" s="67" t="s">
        <v>372</v>
      </c>
      <c r="F6391" s="68" t="s">
        <v>468</v>
      </c>
      <c r="G6391" s="67" t="s">
        <v>469</v>
      </c>
      <c r="H6391" s="68" t="s">
        <v>364</v>
      </c>
      <c r="I6391" s="69">
        <v>7</v>
      </c>
      <c r="J6391" s="69">
        <v>5.5</v>
      </c>
      <c r="K6391" s="91"/>
      <c r="L6391" s="91"/>
    </row>
    <row r="6392" spans="2:12" x14ac:dyDescent="0.25">
      <c r="B6392" s="67" t="s">
        <v>454</v>
      </c>
      <c r="C6392" s="67" t="s">
        <v>455</v>
      </c>
      <c r="D6392" s="68" t="s">
        <v>371</v>
      </c>
      <c r="E6392" s="67" t="s">
        <v>372</v>
      </c>
      <c r="F6392" s="68" t="s">
        <v>468</v>
      </c>
      <c r="G6392" s="67" t="s">
        <v>469</v>
      </c>
      <c r="H6392" s="68" t="s">
        <v>362</v>
      </c>
      <c r="I6392" s="69">
        <v>0</v>
      </c>
      <c r="J6392" s="69">
        <v>0</v>
      </c>
      <c r="K6392" s="91"/>
      <c r="L6392" s="91"/>
    </row>
    <row r="6393" spans="2:12" x14ac:dyDescent="0.25">
      <c r="B6393" s="67" t="s">
        <v>454</v>
      </c>
      <c r="C6393" s="67" t="s">
        <v>455</v>
      </c>
      <c r="D6393" s="68" t="s">
        <v>371</v>
      </c>
      <c r="E6393" s="67" t="s">
        <v>372</v>
      </c>
      <c r="F6393" s="68" t="s">
        <v>468</v>
      </c>
      <c r="G6393" s="67" t="s">
        <v>469</v>
      </c>
      <c r="H6393" s="68" t="s">
        <v>363</v>
      </c>
      <c r="I6393" s="69">
        <v>0.3296</v>
      </c>
      <c r="J6393" s="69">
        <v>8.2400000000000001E-2</v>
      </c>
      <c r="K6393" s="91"/>
      <c r="L6393" s="91"/>
    </row>
    <row r="6394" spans="2:12" x14ac:dyDescent="0.25">
      <c r="B6394" s="67" t="s">
        <v>454</v>
      </c>
      <c r="C6394" s="67" t="s">
        <v>455</v>
      </c>
      <c r="D6394" s="68" t="s">
        <v>371</v>
      </c>
      <c r="E6394" s="67" t="s">
        <v>372</v>
      </c>
      <c r="F6394" s="68" t="s">
        <v>468</v>
      </c>
      <c r="G6394" s="67" t="s">
        <v>469</v>
      </c>
      <c r="H6394" s="68" t="s">
        <v>364</v>
      </c>
      <c r="I6394" s="69">
        <v>0</v>
      </c>
      <c r="J6394" s="69">
        <v>0</v>
      </c>
      <c r="K6394" s="91"/>
      <c r="L6394" s="91"/>
    </row>
    <row r="6395" spans="2:12" x14ac:dyDescent="0.25">
      <c r="B6395" s="67" t="s">
        <v>454</v>
      </c>
      <c r="C6395" s="67" t="s">
        <v>455</v>
      </c>
      <c r="D6395" s="68" t="s">
        <v>371</v>
      </c>
      <c r="E6395" s="67" t="s">
        <v>372</v>
      </c>
      <c r="F6395" s="68" t="s">
        <v>468</v>
      </c>
      <c r="G6395" s="67" t="s">
        <v>469</v>
      </c>
      <c r="H6395" s="68" t="s">
        <v>362</v>
      </c>
      <c r="I6395" s="69">
        <v>0</v>
      </c>
      <c r="J6395" s="69">
        <v>0</v>
      </c>
      <c r="K6395" s="91"/>
      <c r="L6395" s="91"/>
    </row>
    <row r="6396" spans="2:12" x14ac:dyDescent="0.25">
      <c r="B6396" s="67" t="s">
        <v>454</v>
      </c>
      <c r="C6396" s="67" t="s">
        <v>455</v>
      </c>
      <c r="D6396" s="68" t="s">
        <v>371</v>
      </c>
      <c r="E6396" s="67" t="s">
        <v>372</v>
      </c>
      <c r="F6396" s="68" t="s">
        <v>468</v>
      </c>
      <c r="G6396" s="67" t="s">
        <v>469</v>
      </c>
      <c r="H6396" s="68" t="s">
        <v>363</v>
      </c>
      <c r="I6396" s="69">
        <v>10</v>
      </c>
      <c r="J6396" s="69">
        <v>0</v>
      </c>
      <c r="K6396" s="91"/>
      <c r="L6396" s="91"/>
    </row>
    <row r="6397" spans="2:12" x14ac:dyDescent="0.25">
      <c r="B6397" s="67" t="s">
        <v>454</v>
      </c>
      <c r="C6397" s="67" t="s">
        <v>455</v>
      </c>
      <c r="D6397" s="68" t="s">
        <v>371</v>
      </c>
      <c r="E6397" s="67" t="s">
        <v>372</v>
      </c>
      <c r="F6397" s="68" t="s">
        <v>468</v>
      </c>
      <c r="G6397" s="67" t="s">
        <v>469</v>
      </c>
      <c r="H6397" s="68" t="s">
        <v>363</v>
      </c>
      <c r="I6397" s="69">
        <v>105</v>
      </c>
      <c r="J6397" s="69">
        <v>107</v>
      </c>
      <c r="K6397" s="91"/>
      <c r="L6397" s="91"/>
    </row>
    <row r="6398" spans="2:12" x14ac:dyDescent="0.25">
      <c r="B6398" s="67" t="s">
        <v>454</v>
      </c>
      <c r="C6398" s="67" t="s">
        <v>455</v>
      </c>
      <c r="D6398" s="68" t="s">
        <v>371</v>
      </c>
      <c r="E6398" s="67" t="s">
        <v>372</v>
      </c>
      <c r="F6398" s="68" t="s">
        <v>468</v>
      </c>
      <c r="G6398" s="67" t="s">
        <v>469</v>
      </c>
      <c r="H6398" s="68" t="s">
        <v>362</v>
      </c>
      <c r="I6398" s="69">
        <v>124</v>
      </c>
      <c r="J6398" s="69">
        <v>151</v>
      </c>
      <c r="K6398" s="91"/>
      <c r="L6398" s="91"/>
    </row>
    <row r="6399" spans="2:12" x14ac:dyDescent="0.25">
      <c r="B6399" s="67" t="s">
        <v>454</v>
      </c>
      <c r="C6399" s="67" t="s">
        <v>455</v>
      </c>
      <c r="D6399" s="68" t="s">
        <v>371</v>
      </c>
      <c r="E6399" s="67" t="s">
        <v>372</v>
      </c>
      <c r="F6399" s="68" t="s">
        <v>468</v>
      </c>
      <c r="G6399" s="67" t="s">
        <v>469</v>
      </c>
      <c r="H6399" s="68" t="s">
        <v>363</v>
      </c>
      <c r="I6399" s="69">
        <v>495</v>
      </c>
      <c r="J6399" s="69">
        <v>640</v>
      </c>
      <c r="K6399" s="91"/>
      <c r="L6399" s="91"/>
    </row>
    <row r="6400" spans="2:12" x14ac:dyDescent="0.25">
      <c r="B6400" s="67" t="s">
        <v>454</v>
      </c>
      <c r="C6400" s="67" t="s">
        <v>455</v>
      </c>
      <c r="D6400" s="68" t="s">
        <v>371</v>
      </c>
      <c r="E6400" s="67" t="s">
        <v>372</v>
      </c>
      <c r="F6400" s="68" t="s">
        <v>468</v>
      </c>
      <c r="G6400" s="67" t="s">
        <v>469</v>
      </c>
      <c r="H6400" s="68" t="s">
        <v>364</v>
      </c>
      <c r="I6400" s="69">
        <v>33</v>
      </c>
      <c r="J6400" s="69">
        <v>42</v>
      </c>
      <c r="K6400" s="91"/>
      <c r="L6400" s="91"/>
    </row>
    <row r="6401" spans="2:12" x14ac:dyDescent="0.25">
      <c r="B6401" s="67" t="s">
        <v>454</v>
      </c>
      <c r="C6401" s="67" t="s">
        <v>455</v>
      </c>
      <c r="D6401" s="68" t="s">
        <v>371</v>
      </c>
      <c r="E6401" s="67" t="s">
        <v>372</v>
      </c>
      <c r="F6401" s="68" t="s">
        <v>468</v>
      </c>
      <c r="G6401" s="67" t="s">
        <v>469</v>
      </c>
      <c r="H6401" s="68" t="s">
        <v>364</v>
      </c>
      <c r="I6401" s="69">
        <v>0</v>
      </c>
      <c r="J6401" s="69">
        <v>0</v>
      </c>
      <c r="K6401" s="91"/>
      <c r="L6401" s="91"/>
    </row>
    <row r="6402" spans="2:12" x14ac:dyDescent="0.25">
      <c r="B6402" s="67" t="s">
        <v>454</v>
      </c>
      <c r="C6402" s="67" t="s">
        <v>455</v>
      </c>
      <c r="D6402" s="68" t="s">
        <v>371</v>
      </c>
      <c r="E6402" s="67" t="s">
        <v>372</v>
      </c>
      <c r="F6402" s="68" t="s">
        <v>468</v>
      </c>
      <c r="G6402" s="67" t="s">
        <v>469</v>
      </c>
      <c r="H6402" s="68" t="s">
        <v>362</v>
      </c>
      <c r="I6402" s="69">
        <v>26</v>
      </c>
      <c r="J6402" s="69">
        <v>34</v>
      </c>
      <c r="K6402" s="91"/>
      <c r="L6402" s="91"/>
    </row>
    <row r="6403" spans="2:12" x14ac:dyDescent="0.25">
      <c r="B6403" s="67" t="s">
        <v>454</v>
      </c>
      <c r="C6403" s="67" t="s">
        <v>455</v>
      </c>
      <c r="D6403" s="68" t="s">
        <v>371</v>
      </c>
      <c r="E6403" s="67" t="s">
        <v>372</v>
      </c>
      <c r="F6403" s="68" t="s">
        <v>468</v>
      </c>
      <c r="G6403" s="67" t="s">
        <v>469</v>
      </c>
      <c r="H6403" s="68" t="s">
        <v>363</v>
      </c>
      <c r="I6403" s="69">
        <v>0</v>
      </c>
      <c r="J6403" s="69">
        <v>0</v>
      </c>
      <c r="K6403" s="91"/>
      <c r="L6403" s="91"/>
    </row>
    <row r="6404" spans="2:12" x14ac:dyDescent="0.25">
      <c r="B6404" s="67" t="s">
        <v>454</v>
      </c>
      <c r="C6404" s="67" t="s">
        <v>455</v>
      </c>
      <c r="D6404" s="68" t="s">
        <v>371</v>
      </c>
      <c r="E6404" s="67" t="s">
        <v>372</v>
      </c>
      <c r="F6404" s="68" t="s">
        <v>468</v>
      </c>
      <c r="G6404" s="67" t="s">
        <v>469</v>
      </c>
      <c r="H6404" s="68" t="s">
        <v>364</v>
      </c>
      <c r="I6404" s="69">
        <v>16</v>
      </c>
      <c r="J6404" s="69">
        <v>4</v>
      </c>
      <c r="K6404" s="91"/>
      <c r="L6404" s="91"/>
    </row>
    <row r="6405" spans="2:12" x14ac:dyDescent="0.25">
      <c r="B6405" s="67" t="s">
        <v>454</v>
      </c>
      <c r="C6405" s="67" t="s">
        <v>455</v>
      </c>
      <c r="D6405" s="68" t="s">
        <v>371</v>
      </c>
      <c r="E6405" s="67" t="s">
        <v>372</v>
      </c>
      <c r="F6405" s="68" t="s">
        <v>468</v>
      </c>
      <c r="G6405" s="67" t="s">
        <v>469</v>
      </c>
      <c r="H6405" s="68" t="s">
        <v>362</v>
      </c>
      <c r="I6405" s="69">
        <v>0</v>
      </c>
      <c r="J6405" s="69">
        <v>0</v>
      </c>
      <c r="K6405" s="91"/>
      <c r="L6405" s="91"/>
    </row>
    <row r="6406" spans="2:12" x14ac:dyDescent="0.25">
      <c r="B6406" s="67" t="s">
        <v>454</v>
      </c>
      <c r="C6406" s="67" t="s">
        <v>455</v>
      </c>
      <c r="D6406" s="68" t="s">
        <v>371</v>
      </c>
      <c r="E6406" s="67" t="s">
        <v>372</v>
      </c>
      <c r="F6406" s="68" t="s">
        <v>468</v>
      </c>
      <c r="G6406" s="67" t="s">
        <v>469</v>
      </c>
      <c r="H6406" s="68" t="s">
        <v>363</v>
      </c>
      <c r="I6406" s="69">
        <v>0</v>
      </c>
      <c r="J6406" s="69">
        <v>0</v>
      </c>
      <c r="K6406" s="91"/>
      <c r="L6406" s="91"/>
    </row>
    <row r="6407" spans="2:12" x14ac:dyDescent="0.25">
      <c r="B6407" s="67" t="s">
        <v>454</v>
      </c>
      <c r="C6407" s="67" t="s">
        <v>455</v>
      </c>
      <c r="D6407" s="68" t="s">
        <v>371</v>
      </c>
      <c r="E6407" s="67" t="s">
        <v>372</v>
      </c>
      <c r="F6407" s="68" t="s">
        <v>468</v>
      </c>
      <c r="G6407" s="67" t="s">
        <v>469</v>
      </c>
      <c r="H6407" s="68" t="s">
        <v>364</v>
      </c>
      <c r="I6407" s="69">
        <v>0</v>
      </c>
      <c r="J6407" s="69">
        <v>0</v>
      </c>
      <c r="K6407" s="91"/>
      <c r="L6407" s="91"/>
    </row>
    <row r="6408" spans="2:12" x14ac:dyDescent="0.25">
      <c r="B6408" s="67" t="s">
        <v>454</v>
      </c>
      <c r="C6408" s="67" t="s">
        <v>455</v>
      </c>
      <c r="D6408" s="68" t="s">
        <v>371</v>
      </c>
      <c r="E6408" s="67" t="s">
        <v>372</v>
      </c>
      <c r="F6408" s="68" t="s">
        <v>468</v>
      </c>
      <c r="G6408" s="67" t="s">
        <v>469</v>
      </c>
      <c r="H6408" s="68" t="s">
        <v>362</v>
      </c>
      <c r="I6408" s="69">
        <v>0</v>
      </c>
      <c r="J6408" s="69">
        <v>0</v>
      </c>
      <c r="K6408" s="91"/>
      <c r="L6408" s="91"/>
    </row>
    <row r="6409" spans="2:12" x14ac:dyDescent="0.25">
      <c r="B6409" s="67" t="s">
        <v>454</v>
      </c>
      <c r="C6409" s="67" t="s">
        <v>455</v>
      </c>
      <c r="D6409" s="68" t="s">
        <v>371</v>
      </c>
      <c r="E6409" s="67" t="s">
        <v>372</v>
      </c>
      <c r="F6409" s="68" t="s">
        <v>468</v>
      </c>
      <c r="G6409" s="67" t="s">
        <v>469</v>
      </c>
      <c r="H6409" s="68" t="s">
        <v>363</v>
      </c>
      <c r="I6409" s="69">
        <v>0</v>
      </c>
      <c r="J6409" s="69">
        <v>0</v>
      </c>
      <c r="K6409" s="91"/>
      <c r="L6409" s="91"/>
    </row>
    <row r="6410" spans="2:12" x14ac:dyDescent="0.25">
      <c r="B6410" s="67" t="s">
        <v>454</v>
      </c>
      <c r="C6410" s="67" t="s">
        <v>455</v>
      </c>
      <c r="D6410" s="68" t="s">
        <v>371</v>
      </c>
      <c r="E6410" s="67" t="s">
        <v>372</v>
      </c>
      <c r="F6410" s="68" t="s">
        <v>468</v>
      </c>
      <c r="G6410" s="67" t="s">
        <v>469</v>
      </c>
      <c r="H6410" s="68" t="s">
        <v>362</v>
      </c>
      <c r="I6410" s="69">
        <v>0</v>
      </c>
      <c r="J6410" s="69">
        <v>20</v>
      </c>
      <c r="K6410" s="91"/>
      <c r="L6410" s="91"/>
    </row>
    <row r="6411" spans="2:12" x14ac:dyDescent="0.25">
      <c r="B6411" s="67" t="s">
        <v>454</v>
      </c>
      <c r="C6411" s="67" t="s">
        <v>455</v>
      </c>
      <c r="D6411" s="68" t="s">
        <v>371</v>
      </c>
      <c r="E6411" s="67" t="s">
        <v>372</v>
      </c>
      <c r="F6411" s="68" t="s">
        <v>468</v>
      </c>
      <c r="G6411" s="67" t="s">
        <v>469</v>
      </c>
      <c r="H6411" s="68" t="s">
        <v>363</v>
      </c>
      <c r="I6411" s="69">
        <v>0</v>
      </c>
      <c r="J6411" s="69">
        <v>0</v>
      </c>
      <c r="K6411" s="91"/>
      <c r="L6411" s="91"/>
    </row>
    <row r="6412" spans="2:12" x14ac:dyDescent="0.25">
      <c r="B6412" s="67" t="s">
        <v>454</v>
      </c>
      <c r="C6412" s="67" t="s">
        <v>455</v>
      </c>
      <c r="D6412" s="68" t="s">
        <v>371</v>
      </c>
      <c r="E6412" s="67" t="s">
        <v>372</v>
      </c>
      <c r="F6412" s="68" t="s">
        <v>468</v>
      </c>
      <c r="G6412" s="67" t="s">
        <v>469</v>
      </c>
      <c r="H6412" s="68" t="s">
        <v>364</v>
      </c>
      <c r="I6412" s="69">
        <v>0</v>
      </c>
      <c r="J6412" s="69">
        <v>0</v>
      </c>
      <c r="K6412" s="91"/>
      <c r="L6412" s="91"/>
    </row>
    <row r="6413" spans="2:12" x14ac:dyDescent="0.25">
      <c r="B6413" s="67" t="s">
        <v>454</v>
      </c>
      <c r="C6413" s="67" t="s">
        <v>455</v>
      </c>
      <c r="D6413" s="68" t="s">
        <v>371</v>
      </c>
      <c r="E6413" s="67" t="s">
        <v>372</v>
      </c>
      <c r="F6413" s="68" t="s">
        <v>468</v>
      </c>
      <c r="G6413" s="67" t="s">
        <v>469</v>
      </c>
      <c r="H6413" s="68" t="s">
        <v>362</v>
      </c>
      <c r="I6413" s="69">
        <v>0</v>
      </c>
      <c r="J6413" s="69">
        <v>0</v>
      </c>
      <c r="K6413" s="91"/>
      <c r="L6413" s="91"/>
    </row>
    <row r="6414" spans="2:12" x14ac:dyDescent="0.25">
      <c r="B6414" s="67" t="s">
        <v>454</v>
      </c>
      <c r="C6414" s="67" t="s">
        <v>455</v>
      </c>
      <c r="D6414" s="68" t="s">
        <v>371</v>
      </c>
      <c r="E6414" s="67" t="s">
        <v>372</v>
      </c>
      <c r="F6414" s="68" t="s">
        <v>468</v>
      </c>
      <c r="G6414" s="67" t="s">
        <v>469</v>
      </c>
      <c r="H6414" s="68" t="s">
        <v>362</v>
      </c>
      <c r="I6414" s="69">
        <v>35</v>
      </c>
      <c r="J6414" s="69">
        <v>25</v>
      </c>
      <c r="K6414" s="91"/>
      <c r="L6414" s="91"/>
    </row>
    <row r="6415" spans="2:12" x14ac:dyDescent="0.25">
      <c r="B6415" s="67" t="s">
        <v>454</v>
      </c>
      <c r="C6415" s="67" t="s">
        <v>455</v>
      </c>
      <c r="D6415" s="68" t="s">
        <v>371</v>
      </c>
      <c r="E6415" s="67" t="s">
        <v>372</v>
      </c>
      <c r="F6415" s="68" t="s">
        <v>468</v>
      </c>
      <c r="G6415" s="67" t="s">
        <v>469</v>
      </c>
      <c r="H6415" s="68" t="s">
        <v>363</v>
      </c>
      <c r="I6415" s="69">
        <v>-136</v>
      </c>
      <c r="J6415" s="69">
        <v>0</v>
      </c>
      <c r="K6415" s="91"/>
      <c r="L6415" s="91"/>
    </row>
    <row r="6416" spans="2:12" x14ac:dyDescent="0.25">
      <c r="B6416" s="67" t="s">
        <v>454</v>
      </c>
      <c r="C6416" s="67" t="s">
        <v>455</v>
      </c>
      <c r="D6416" s="68" t="s">
        <v>371</v>
      </c>
      <c r="E6416" s="67" t="s">
        <v>372</v>
      </c>
      <c r="F6416" s="68" t="s">
        <v>468</v>
      </c>
      <c r="G6416" s="67" t="s">
        <v>469</v>
      </c>
      <c r="H6416" s="68" t="s">
        <v>364</v>
      </c>
      <c r="I6416" s="69">
        <v>26</v>
      </c>
      <c r="J6416" s="69">
        <v>0</v>
      </c>
      <c r="K6416" s="91"/>
      <c r="L6416" s="91"/>
    </row>
    <row r="6417" spans="2:12" x14ac:dyDescent="0.25">
      <c r="B6417" s="67" t="s">
        <v>454</v>
      </c>
      <c r="C6417" s="67" t="s">
        <v>455</v>
      </c>
      <c r="D6417" s="68" t="s">
        <v>371</v>
      </c>
      <c r="E6417" s="67" t="s">
        <v>372</v>
      </c>
      <c r="F6417" s="68" t="s">
        <v>468</v>
      </c>
      <c r="G6417" s="67" t="s">
        <v>469</v>
      </c>
      <c r="H6417" s="68" t="s">
        <v>363</v>
      </c>
      <c r="I6417" s="69">
        <v>0</v>
      </c>
      <c r="J6417" s="69">
        <v>1</v>
      </c>
      <c r="K6417" s="91"/>
      <c r="L6417" s="91"/>
    </row>
    <row r="6418" spans="2:12" x14ac:dyDescent="0.25">
      <c r="B6418" s="67" t="s">
        <v>454</v>
      </c>
      <c r="C6418" s="67" t="s">
        <v>455</v>
      </c>
      <c r="D6418" s="68" t="s">
        <v>371</v>
      </c>
      <c r="E6418" s="67" t="s">
        <v>372</v>
      </c>
      <c r="F6418" s="68" t="s">
        <v>468</v>
      </c>
      <c r="G6418" s="67" t="s">
        <v>469</v>
      </c>
      <c r="H6418" s="68" t="s">
        <v>362</v>
      </c>
      <c r="I6418" s="69">
        <v>0</v>
      </c>
      <c r="J6418" s="69">
        <v>10</v>
      </c>
      <c r="K6418" s="91"/>
      <c r="L6418" s="91"/>
    </row>
    <row r="6419" spans="2:12" x14ac:dyDescent="0.25">
      <c r="B6419" s="67" t="s">
        <v>454</v>
      </c>
      <c r="C6419" s="67" t="s">
        <v>455</v>
      </c>
      <c r="D6419" s="68" t="s">
        <v>371</v>
      </c>
      <c r="E6419" s="67" t="s">
        <v>372</v>
      </c>
      <c r="F6419" s="68" t="s">
        <v>468</v>
      </c>
      <c r="G6419" s="67" t="s">
        <v>469</v>
      </c>
      <c r="H6419" s="68" t="s">
        <v>363</v>
      </c>
      <c r="I6419" s="69">
        <v>16</v>
      </c>
      <c r="J6419" s="69">
        <v>4</v>
      </c>
      <c r="K6419" s="91"/>
      <c r="L6419" s="91"/>
    </row>
    <row r="6420" spans="2:12" x14ac:dyDescent="0.25">
      <c r="B6420" s="67" t="s">
        <v>454</v>
      </c>
      <c r="C6420" s="67" t="s">
        <v>455</v>
      </c>
      <c r="D6420" s="68" t="s">
        <v>371</v>
      </c>
      <c r="E6420" s="67" t="s">
        <v>372</v>
      </c>
      <c r="F6420" s="68" t="s">
        <v>468</v>
      </c>
      <c r="G6420" s="67" t="s">
        <v>469</v>
      </c>
      <c r="H6420" s="68" t="s">
        <v>363</v>
      </c>
      <c r="I6420" s="69">
        <v>0</v>
      </c>
      <c r="J6420" s="69">
        <v>0</v>
      </c>
      <c r="K6420" s="91"/>
      <c r="L6420" s="91"/>
    </row>
    <row r="6421" spans="2:12" x14ac:dyDescent="0.25">
      <c r="B6421" s="67" t="s">
        <v>454</v>
      </c>
      <c r="C6421" s="67" t="s">
        <v>455</v>
      </c>
      <c r="D6421" s="68" t="s">
        <v>371</v>
      </c>
      <c r="E6421" s="67" t="s">
        <v>372</v>
      </c>
      <c r="F6421" s="68" t="s">
        <v>468</v>
      </c>
      <c r="G6421" s="67" t="s">
        <v>469</v>
      </c>
      <c r="H6421" s="68" t="s">
        <v>362</v>
      </c>
      <c r="I6421" s="69">
        <v>17.5</v>
      </c>
      <c r="J6421" s="69">
        <v>10</v>
      </c>
      <c r="K6421" s="91"/>
      <c r="L6421" s="91"/>
    </row>
    <row r="6422" spans="2:12" x14ac:dyDescent="0.25">
      <c r="B6422" s="67" t="s">
        <v>454</v>
      </c>
      <c r="C6422" s="67" t="s">
        <v>455</v>
      </c>
      <c r="D6422" s="68" t="s">
        <v>371</v>
      </c>
      <c r="E6422" s="67" t="s">
        <v>372</v>
      </c>
      <c r="F6422" s="68" t="s">
        <v>468</v>
      </c>
      <c r="G6422" s="67" t="s">
        <v>469</v>
      </c>
      <c r="H6422" s="68" t="s">
        <v>363</v>
      </c>
      <c r="I6422" s="69">
        <v>11.5</v>
      </c>
      <c r="J6422" s="69">
        <v>12</v>
      </c>
      <c r="K6422" s="91"/>
      <c r="L6422" s="91"/>
    </row>
    <row r="6423" spans="2:12" x14ac:dyDescent="0.25">
      <c r="B6423" s="67" t="s">
        <v>454</v>
      </c>
      <c r="C6423" s="67" t="s">
        <v>455</v>
      </c>
      <c r="D6423" s="68" t="s">
        <v>371</v>
      </c>
      <c r="E6423" s="67" t="s">
        <v>372</v>
      </c>
      <c r="F6423" s="68" t="s">
        <v>468</v>
      </c>
      <c r="G6423" s="67" t="s">
        <v>469</v>
      </c>
      <c r="H6423" s="68" t="s">
        <v>364</v>
      </c>
      <c r="I6423" s="69">
        <v>10.5</v>
      </c>
      <c r="J6423" s="69">
        <v>3</v>
      </c>
      <c r="K6423" s="91"/>
      <c r="L6423" s="91"/>
    </row>
    <row r="6424" spans="2:12" x14ac:dyDescent="0.25">
      <c r="B6424" s="67" t="s">
        <v>454</v>
      </c>
      <c r="C6424" s="67" t="s">
        <v>455</v>
      </c>
      <c r="D6424" s="68" t="s">
        <v>371</v>
      </c>
      <c r="E6424" s="67" t="s">
        <v>372</v>
      </c>
      <c r="F6424" s="68" t="s">
        <v>468</v>
      </c>
      <c r="G6424" s="67" t="s">
        <v>469</v>
      </c>
      <c r="H6424" s="68" t="s">
        <v>362</v>
      </c>
      <c r="I6424" s="69">
        <v>0</v>
      </c>
      <c r="J6424" s="69">
        <v>0</v>
      </c>
      <c r="K6424" s="91"/>
      <c r="L6424" s="91"/>
    </row>
    <row r="6425" spans="2:12" x14ac:dyDescent="0.25">
      <c r="B6425" s="67" t="s">
        <v>454</v>
      </c>
      <c r="C6425" s="67" t="s">
        <v>455</v>
      </c>
      <c r="D6425" s="68" t="s">
        <v>371</v>
      </c>
      <c r="E6425" s="67" t="s">
        <v>372</v>
      </c>
      <c r="F6425" s="68" t="s">
        <v>468</v>
      </c>
      <c r="G6425" s="67" t="s">
        <v>469</v>
      </c>
      <c r="H6425" s="68" t="s">
        <v>363</v>
      </c>
      <c r="I6425" s="69">
        <v>0</v>
      </c>
      <c r="J6425" s="69">
        <v>88</v>
      </c>
      <c r="K6425" s="91"/>
      <c r="L6425" s="91"/>
    </row>
    <row r="6426" spans="2:12" x14ac:dyDescent="0.25">
      <c r="B6426" s="67" t="s">
        <v>454</v>
      </c>
      <c r="C6426" s="67" t="s">
        <v>455</v>
      </c>
      <c r="D6426" s="68" t="s">
        <v>371</v>
      </c>
      <c r="E6426" s="67" t="s">
        <v>372</v>
      </c>
      <c r="F6426" s="68" t="s">
        <v>468</v>
      </c>
      <c r="G6426" s="67" t="s">
        <v>469</v>
      </c>
      <c r="H6426" s="68" t="s">
        <v>364</v>
      </c>
      <c r="I6426" s="69">
        <v>0</v>
      </c>
      <c r="J6426" s="69">
        <v>18</v>
      </c>
      <c r="K6426" s="91"/>
      <c r="L6426" s="91"/>
    </row>
    <row r="6427" spans="2:12" x14ac:dyDescent="0.25">
      <c r="B6427" s="67" t="s">
        <v>454</v>
      </c>
      <c r="C6427" s="67" t="s">
        <v>455</v>
      </c>
      <c r="D6427" s="68" t="s">
        <v>371</v>
      </c>
      <c r="E6427" s="67" t="s">
        <v>372</v>
      </c>
      <c r="F6427" s="68" t="s">
        <v>468</v>
      </c>
      <c r="G6427" s="67" t="s">
        <v>469</v>
      </c>
      <c r="H6427" s="68" t="s">
        <v>362</v>
      </c>
      <c r="I6427" s="69">
        <v>21</v>
      </c>
      <c r="J6427" s="69">
        <v>0</v>
      </c>
      <c r="K6427" s="91"/>
      <c r="L6427" s="91"/>
    </row>
    <row r="6428" spans="2:12" x14ac:dyDescent="0.25">
      <c r="B6428" s="67" t="s">
        <v>454</v>
      </c>
      <c r="C6428" s="67" t="s">
        <v>455</v>
      </c>
      <c r="D6428" s="68" t="s">
        <v>371</v>
      </c>
      <c r="E6428" s="67" t="s">
        <v>372</v>
      </c>
      <c r="F6428" s="68" t="s">
        <v>468</v>
      </c>
      <c r="G6428" s="67" t="s">
        <v>469</v>
      </c>
      <c r="H6428" s="68" t="s">
        <v>363</v>
      </c>
      <c r="I6428" s="69">
        <v>12</v>
      </c>
      <c r="J6428" s="69">
        <v>61</v>
      </c>
      <c r="K6428" s="91"/>
      <c r="L6428" s="91"/>
    </row>
    <row r="6429" spans="2:12" x14ac:dyDescent="0.25">
      <c r="B6429" s="67" t="s">
        <v>454</v>
      </c>
      <c r="C6429" s="67" t="s">
        <v>455</v>
      </c>
      <c r="D6429" s="68" t="s">
        <v>371</v>
      </c>
      <c r="E6429" s="67" t="s">
        <v>372</v>
      </c>
      <c r="F6429" s="68" t="s">
        <v>468</v>
      </c>
      <c r="G6429" s="67" t="s">
        <v>469</v>
      </c>
      <c r="H6429" s="68" t="s">
        <v>364</v>
      </c>
      <c r="I6429" s="69">
        <v>0</v>
      </c>
      <c r="J6429" s="69">
        <v>0</v>
      </c>
      <c r="K6429" s="91"/>
      <c r="L6429" s="91"/>
    </row>
    <row r="6430" spans="2:12" x14ac:dyDescent="0.25">
      <c r="B6430" s="67" t="s">
        <v>454</v>
      </c>
      <c r="C6430" s="67" t="s">
        <v>455</v>
      </c>
      <c r="D6430" s="68" t="s">
        <v>371</v>
      </c>
      <c r="E6430" s="67" t="s">
        <v>372</v>
      </c>
      <c r="F6430" s="68" t="s">
        <v>468</v>
      </c>
      <c r="G6430" s="67" t="s">
        <v>469</v>
      </c>
      <c r="H6430" s="68" t="s">
        <v>363</v>
      </c>
      <c r="I6430" s="69">
        <v>0</v>
      </c>
      <c r="J6430" s="69">
        <v>0</v>
      </c>
      <c r="K6430" s="91"/>
      <c r="L6430" s="91"/>
    </row>
    <row r="6431" spans="2:12" x14ac:dyDescent="0.25">
      <c r="B6431" s="67" t="s">
        <v>454</v>
      </c>
      <c r="C6431" s="67" t="s">
        <v>455</v>
      </c>
      <c r="D6431" s="68" t="s">
        <v>371</v>
      </c>
      <c r="E6431" s="67" t="s">
        <v>372</v>
      </c>
      <c r="F6431" s="68" t="s">
        <v>470</v>
      </c>
      <c r="G6431" s="67" t="s">
        <v>471</v>
      </c>
      <c r="H6431" s="68" t="s">
        <v>363</v>
      </c>
      <c r="I6431" s="69">
        <v>0</v>
      </c>
      <c r="J6431" s="69">
        <v>0</v>
      </c>
      <c r="K6431" s="91"/>
      <c r="L6431" s="91"/>
    </row>
    <row r="6432" spans="2:12" x14ac:dyDescent="0.25">
      <c r="B6432" s="67" t="s">
        <v>454</v>
      </c>
      <c r="C6432" s="67" t="s">
        <v>455</v>
      </c>
      <c r="D6432" s="68" t="s">
        <v>371</v>
      </c>
      <c r="E6432" s="67" t="s">
        <v>372</v>
      </c>
      <c r="F6432" s="68" t="s">
        <v>470</v>
      </c>
      <c r="G6432" s="67" t="s">
        <v>471</v>
      </c>
      <c r="H6432" s="68" t="s">
        <v>364</v>
      </c>
      <c r="I6432" s="69">
        <v>0</v>
      </c>
      <c r="J6432" s="69">
        <v>0</v>
      </c>
      <c r="K6432" s="91"/>
      <c r="L6432" s="91"/>
    </row>
    <row r="6433" spans="2:12" x14ac:dyDescent="0.25">
      <c r="B6433" s="67" t="s">
        <v>454</v>
      </c>
      <c r="C6433" s="67" t="s">
        <v>455</v>
      </c>
      <c r="D6433" s="68" t="s">
        <v>371</v>
      </c>
      <c r="E6433" s="67" t="s">
        <v>372</v>
      </c>
      <c r="F6433" s="68" t="s">
        <v>470</v>
      </c>
      <c r="G6433" s="67" t="s">
        <v>471</v>
      </c>
      <c r="H6433" s="68" t="s">
        <v>362</v>
      </c>
      <c r="I6433" s="69">
        <v>100</v>
      </c>
      <c r="J6433" s="69">
        <v>122</v>
      </c>
      <c r="K6433" s="91"/>
      <c r="L6433" s="91"/>
    </row>
    <row r="6434" spans="2:12" x14ac:dyDescent="0.25">
      <c r="B6434" s="67" t="s">
        <v>454</v>
      </c>
      <c r="C6434" s="67" t="s">
        <v>455</v>
      </c>
      <c r="D6434" s="68" t="s">
        <v>371</v>
      </c>
      <c r="E6434" s="67" t="s">
        <v>372</v>
      </c>
      <c r="F6434" s="68" t="s">
        <v>470</v>
      </c>
      <c r="G6434" s="67" t="s">
        <v>471</v>
      </c>
      <c r="H6434" s="68" t="s">
        <v>363</v>
      </c>
      <c r="I6434" s="69">
        <v>110</v>
      </c>
      <c r="J6434" s="69">
        <v>183</v>
      </c>
      <c r="K6434" s="91"/>
      <c r="L6434" s="91"/>
    </row>
    <row r="6435" spans="2:12" x14ac:dyDescent="0.25">
      <c r="B6435" s="67" t="s">
        <v>454</v>
      </c>
      <c r="C6435" s="67" t="s">
        <v>455</v>
      </c>
      <c r="D6435" s="68" t="s">
        <v>371</v>
      </c>
      <c r="E6435" s="67" t="s">
        <v>372</v>
      </c>
      <c r="F6435" s="68" t="s">
        <v>470</v>
      </c>
      <c r="G6435" s="67" t="s">
        <v>471</v>
      </c>
      <c r="H6435" s="68" t="s">
        <v>364</v>
      </c>
      <c r="I6435" s="69">
        <v>24</v>
      </c>
      <c r="J6435" s="69">
        <v>57</v>
      </c>
      <c r="K6435" s="91"/>
      <c r="L6435" s="91"/>
    </row>
    <row r="6436" spans="2:12" x14ac:dyDescent="0.25">
      <c r="B6436" s="67" t="s">
        <v>454</v>
      </c>
      <c r="C6436" s="67" t="s">
        <v>455</v>
      </c>
      <c r="D6436" s="68" t="s">
        <v>371</v>
      </c>
      <c r="E6436" s="67" t="s">
        <v>372</v>
      </c>
      <c r="F6436" s="68" t="s">
        <v>470</v>
      </c>
      <c r="G6436" s="67" t="s">
        <v>471</v>
      </c>
      <c r="H6436" s="68" t="s">
        <v>363</v>
      </c>
      <c r="I6436" s="69">
        <v>120</v>
      </c>
      <c r="J6436" s="69">
        <v>150</v>
      </c>
      <c r="K6436" s="91"/>
      <c r="L6436" s="91"/>
    </row>
    <row r="6437" spans="2:12" x14ac:dyDescent="0.25">
      <c r="B6437" s="67" t="s">
        <v>454</v>
      </c>
      <c r="C6437" s="67" t="s">
        <v>455</v>
      </c>
      <c r="D6437" s="68" t="s">
        <v>371</v>
      </c>
      <c r="E6437" s="67" t="s">
        <v>372</v>
      </c>
      <c r="F6437" s="68" t="s">
        <v>470</v>
      </c>
      <c r="G6437" s="67" t="s">
        <v>471</v>
      </c>
      <c r="H6437" s="68" t="s">
        <v>364</v>
      </c>
      <c r="I6437" s="69">
        <v>0</v>
      </c>
      <c r="J6437" s="69">
        <v>0</v>
      </c>
      <c r="K6437" s="91"/>
      <c r="L6437" s="91"/>
    </row>
    <row r="6438" spans="2:12" x14ac:dyDescent="0.25">
      <c r="B6438" s="67" t="s">
        <v>454</v>
      </c>
      <c r="C6438" s="67" t="s">
        <v>455</v>
      </c>
      <c r="D6438" s="68" t="s">
        <v>371</v>
      </c>
      <c r="E6438" s="67" t="s">
        <v>372</v>
      </c>
      <c r="F6438" s="68" t="s">
        <v>470</v>
      </c>
      <c r="G6438" s="67" t="s">
        <v>471</v>
      </c>
      <c r="H6438" s="68" t="s">
        <v>362</v>
      </c>
      <c r="I6438" s="69">
        <v>35</v>
      </c>
      <c r="J6438" s="69">
        <v>30</v>
      </c>
      <c r="K6438" s="91"/>
      <c r="L6438" s="91"/>
    </row>
    <row r="6439" spans="2:12" x14ac:dyDescent="0.25">
      <c r="B6439" s="67" t="s">
        <v>454</v>
      </c>
      <c r="C6439" s="67" t="s">
        <v>455</v>
      </c>
      <c r="D6439" s="68" t="s">
        <v>371</v>
      </c>
      <c r="E6439" s="67" t="s">
        <v>372</v>
      </c>
      <c r="F6439" s="68" t="s">
        <v>470</v>
      </c>
      <c r="G6439" s="67" t="s">
        <v>471</v>
      </c>
      <c r="H6439" s="68" t="s">
        <v>363</v>
      </c>
      <c r="I6439" s="69">
        <v>368</v>
      </c>
      <c r="J6439" s="69">
        <v>444</v>
      </c>
      <c r="K6439" s="91"/>
      <c r="L6439" s="91"/>
    </row>
    <row r="6440" spans="2:12" x14ac:dyDescent="0.25">
      <c r="B6440" s="67" t="s">
        <v>454</v>
      </c>
      <c r="C6440" s="67" t="s">
        <v>455</v>
      </c>
      <c r="D6440" s="68" t="s">
        <v>371</v>
      </c>
      <c r="E6440" s="67" t="s">
        <v>372</v>
      </c>
      <c r="F6440" s="68" t="s">
        <v>470</v>
      </c>
      <c r="G6440" s="67" t="s">
        <v>471</v>
      </c>
      <c r="H6440" s="68" t="s">
        <v>364</v>
      </c>
      <c r="I6440" s="69">
        <v>0</v>
      </c>
      <c r="J6440" s="69">
        <v>0</v>
      </c>
      <c r="K6440" s="91"/>
      <c r="L6440" s="91"/>
    </row>
    <row r="6441" spans="2:12" x14ac:dyDescent="0.25">
      <c r="B6441" s="67" t="s">
        <v>454</v>
      </c>
      <c r="C6441" s="67" t="s">
        <v>455</v>
      </c>
      <c r="D6441" s="68" t="s">
        <v>371</v>
      </c>
      <c r="E6441" s="67" t="s">
        <v>372</v>
      </c>
      <c r="F6441" s="68" t="s">
        <v>470</v>
      </c>
      <c r="G6441" s="67" t="s">
        <v>471</v>
      </c>
      <c r="H6441" s="68" t="s">
        <v>363</v>
      </c>
      <c r="I6441" s="69">
        <v>8</v>
      </c>
      <c r="J6441" s="69">
        <v>0</v>
      </c>
      <c r="K6441" s="91"/>
      <c r="L6441" s="91"/>
    </row>
    <row r="6442" spans="2:12" x14ac:dyDescent="0.25">
      <c r="B6442" s="67" t="s">
        <v>454</v>
      </c>
      <c r="C6442" s="67" t="s">
        <v>455</v>
      </c>
      <c r="D6442" s="68" t="s">
        <v>371</v>
      </c>
      <c r="E6442" s="67" t="s">
        <v>372</v>
      </c>
      <c r="F6442" s="68" t="s">
        <v>470</v>
      </c>
      <c r="G6442" s="67" t="s">
        <v>471</v>
      </c>
      <c r="H6442" s="68" t="s">
        <v>363</v>
      </c>
      <c r="I6442" s="69">
        <v>0</v>
      </c>
      <c r="J6442" s="69">
        <v>0</v>
      </c>
      <c r="K6442" s="91"/>
      <c r="L6442" s="91"/>
    </row>
    <row r="6443" spans="2:12" x14ac:dyDescent="0.25">
      <c r="B6443" s="67" t="s">
        <v>454</v>
      </c>
      <c r="C6443" s="67" t="s">
        <v>455</v>
      </c>
      <c r="D6443" s="68" t="s">
        <v>371</v>
      </c>
      <c r="E6443" s="67" t="s">
        <v>372</v>
      </c>
      <c r="F6443" s="68" t="s">
        <v>470</v>
      </c>
      <c r="G6443" s="67" t="s">
        <v>471</v>
      </c>
      <c r="H6443" s="68" t="s">
        <v>362</v>
      </c>
      <c r="I6443" s="69">
        <v>0</v>
      </c>
      <c r="J6443" s="69">
        <v>0</v>
      </c>
      <c r="K6443" s="91"/>
      <c r="L6443" s="91"/>
    </row>
    <row r="6444" spans="2:12" x14ac:dyDescent="0.25">
      <c r="B6444" s="67" t="s">
        <v>454</v>
      </c>
      <c r="C6444" s="67" t="s">
        <v>455</v>
      </c>
      <c r="D6444" s="68" t="s">
        <v>371</v>
      </c>
      <c r="E6444" s="67" t="s">
        <v>372</v>
      </c>
      <c r="F6444" s="68" t="s">
        <v>470</v>
      </c>
      <c r="G6444" s="67" t="s">
        <v>471</v>
      </c>
      <c r="H6444" s="68" t="s">
        <v>363</v>
      </c>
      <c r="I6444" s="69">
        <v>12</v>
      </c>
      <c r="J6444" s="69">
        <v>12</v>
      </c>
      <c r="K6444" s="91"/>
      <c r="L6444" s="91"/>
    </row>
    <row r="6445" spans="2:12" x14ac:dyDescent="0.25">
      <c r="B6445" s="67" t="s">
        <v>454</v>
      </c>
      <c r="C6445" s="67" t="s">
        <v>455</v>
      </c>
      <c r="D6445" s="68" t="s">
        <v>371</v>
      </c>
      <c r="E6445" s="67" t="s">
        <v>372</v>
      </c>
      <c r="F6445" s="68" t="s">
        <v>470</v>
      </c>
      <c r="G6445" s="67" t="s">
        <v>471</v>
      </c>
      <c r="H6445" s="68" t="s">
        <v>364</v>
      </c>
      <c r="I6445" s="69">
        <v>0</v>
      </c>
      <c r="J6445" s="69">
        <v>0</v>
      </c>
      <c r="K6445" s="91"/>
      <c r="L6445" s="91"/>
    </row>
    <row r="6446" spans="2:12" x14ac:dyDescent="0.25">
      <c r="B6446" s="67" t="s">
        <v>454</v>
      </c>
      <c r="C6446" s="67" t="s">
        <v>455</v>
      </c>
      <c r="D6446" s="68" t="s">
        <v>371</v>
      </c>
      <c r="E6446" s="67" t="s">
        <v>372</v>
      </c>
      <c r="F6446" s="68" t="s">
        <v>470</v>
      </c>
      <c r="G6446" s="67" t="s">
        <v>471</v>
      </c>
      <c r="H6446" s="68" t="s">
        <v>362</v>
      </c>
      <c r="I6446" s="69">
        <v>10</v>
      </c>
      <c r="J6446" s="69">
        <v>20</v>
      </c>
      <c r="K6446" s="91"/>
      <c r="L6446" s="91"/>
    </row>
    <row r="6447" spans="2:12" x14ac:dyDescent="0.25">
      <c r="B6447" s="67" t="s">
        <v>454</v>
      </c>
      <c r="C6447" s="67" t="s">
        <v>455</v>
      </c>
      <c r="D6447" s="68" t="s">
        <v>371</v>
      </c>
      <c r="E6447" s="67" t="s">
        <v>372</v>
      </c>
      <c r="F6447" s="68" t="s">
        <v>470</v>
      </c>
      <c r="G6447" s="67" t="s">
        <v>471</v>
      </c>
      <c r="H6447" s="68" t="s">
        <v>364</v>
      </c>
      <c r="I6447" s="69">
        <v>20</v>
      </c>
      <c r="J6447" s="69">
        <v>77</v>
      </c>
      <c r="K6447" s="91"/>
      <c r="L6447" s="91"/>
    </row>
    <row r="6448" spans="2:12" x14ac:dyDescent="0.25">
      <c r="B6448" s="67" t="s">
        <v>454</v>
      </c>
      <c r="C6448" s="67" t="s">
        <v>455</v>
      </c>
      <c r="D6448" s="68" t="s">
        <v>371</v>
      </c>
      <c r="E6448" s="67" t="s">
        <v>372</v>
      </c>
      <c r="F6448" s="68" t="s">
        <v>470</v>
      </c>
      <c r="G6448" s="67" t="s">
        <v>471</v>
      </c>
      <c r="H6448" s="68" t="s">
        <v>362</v>
      </c>
      <c r="I6448" s="69">
        <v>60</v>
      </c>
      <c r="J6448" s="69">
        <v>150</v>
      </c>
      <c r="K6448" s="91"/>
      <c r="L6448" s="91"/>
    </row>
    <row r="6449" spans="2:12" x14ac:dyDescent="0.25">
      <c r="B6449" s="67" t="s">
        <v>454</v>
      </c>
      <c r="C6449" s="67" t="s">
        <v>455</v>
      </c>
      <c r="D6449" s="68" t="s">
        <v>371</v>
      </c>
      <c r="E6449" s="67" t="s">
        <v>372</v>
      </c>
      <c r="F6449" s="68" t="s">
        <v>470</v>
      </c>
      <c r="G6449" s="67" t="s">
        <v>471</v>
      </c>
      <c r="H6449" s="68" t="s">
        <v>363</v>
      </c>
      <c r="I6449" s="69">
        <v>290</v>
      </c>
      <c r="J6449" s="69">
        <v>230</v>
      </c>
      <c r="K6449" s="91"/>
      <c r="L6449" s="91"/>
    </row>
    <row r="6450" spans="2:12" x14ac:dyDescent="0.25">
      <c r="B6450" s="67" t="s">
        <v>454</v>
      </c>
      <c r="C6450" s="67" t="s">
        <v>455</v>
      </c>
      <c r="D6450" s="68" t="s">
        <v>371</v>
      </c>
      <c r="E6450" s="67" t="s">
        <v>372</v>
      </c>
      <c r="F6450" s="68" t="s">
        <v>470</v>
      </c>
      <c r="G6450" s="67" t="s">
        <v>471</v>
      </c>
      <c r="H6450" s="68" t="s">
        <v>364</v>
      </c>
      <c r="I6450" s="69">
        <v>130</v>
      </c>
      <c r="J6450" s="69">
        <v>205</v>
      </c>
      <c r="K6450" s="91"/>
      <c r="L6450" s="91"/>
    </row>
    <row r="6451" spans="2:12" x14ac:dyDescent="0.25">
      <c r="B6451" s="67" t="s">
        <v>454</v>
      </c>
      <c r="C6451" s="67" t="s">
        <v>455</v>
      </c>
      <c r="D6451" s="68" t="s">
        <v>371</v>
      </c>
      <c r="E6451" s="67" t="s">
        <v>372</v>
      </c>
      <c r="F6451" s="68" t="s">
        <v>470</v>
      </c>
      <c r="G6451" s="67" t="s">
        <v>471</v>
      </c>
      <c r="H6451" s="68" t="s">
        <v>362</v>
      </c>
      <c r="I6451" s="69">
        <v>0</v>
      </c>
      <c r="J6451" s="69">
        <v>0</v>
      </c>
      <c r="K6451" s="91"/>
      <c r="L6451" s="91"/>
    </row>
    <row r="6452" spans="2:12" x14ac:dyDescent="0.25">
      <c r="B6452" s="67" t="s">
        <v>454</v>
      </c>
      <c r="C6452" s="67" t="s">
        <v>455</v>
      </c>
      <c r="D6452" s="68" t="s">
        <v>371</v>
      </c>
      <c r="E6452" s="67" t="s">
        <v>372</v>
      </c>
      <c r="F6452" s="68" t="s">
        <v>470</v>
      </c>
      <c r="G6452" s="67" t="s">
        <v>471</v>
      </c>
      <c r="H6452" s="68" t="s">
        <v>363</v>
      </c>
      <c r="I6452" s="69">
        <v>0</v>
      </c>
      <c r="J6452" s="69">
        <v>16</v>
      </c>
      <c r="K6452" s="91"/>
      <c r="L6452" s="91"/>
    </row>
    <row r="6453" spans="2:12" x14ac:dyDescent="0.25">
      <c r="B6453" s="67" t="s">
        <v>454</v>
      </c>
      <c r="C6453" s="67" t="s">
        <v>455</v>
      </c>
      <c r="D6453" s="68" t="s">
        <v>371</v>
      </c>
      <c r="E6453" s="67" t="s">
        <v>372</v>
      </c>
      <c r="F6453" s="68" t="s">
        <v>470</v>
      </c>
      <c r="G6453" s="67" t="s">
        <v>471</v>
      </c>
      <c r="H6453" s="68" t="s">
        <v>364</v>
      </c>
      <c r="I6453" s="69">
        <v>19</v>
      </c>
      <c r="J6453" s="69">
        <v>20</v>
      </c>
      <c r="K6453" s="91"/>
      <c r="L6453" s="91"/>
    </row>
    <row r="6454" spans="2:12" x14ac:dyDescent="0.25">
      <c r="B6454" s="67" t="s">
        <v>454</v>
      </c>
      <c r="C6454" s="67" t="s">
        <v>455</v>
      </c>
      <c r="D6454" s="68" t="s">
        <v>371</v>
      </c>
      <c r="E6454" s="67" t="s">
        <v>372</v>
      </c>
      <c r="F6454" s="68" t="s">
        <v>470</v>
      </c>
      <c r="G6454" s="67" t="s">
        <v>471</v>
      </c>
      <c r="H6454" s="68" t="s">
        <v>363</v>
      </c>
      <c r="I6454" s="69">
        <v>0</v>
      </c>
      <c r="J6454" s="69">
        <v>0</v>
      </c>
      <c r="K6454" s="91"/>
      <c r="L6454" s="91"/>
    </row>
    <row r="6455" spans="2:12" x14ac:dyDescent="0.25">
      <c r="B6455" s="67" t="s">
        <v>454</v>
      </c>
      <c r="C6455" s="67" t="s">
        <v>455</v>
      </c>
      <c r="D6455" s="68" t="s">
        <v>371</v>
      </c>
      <c r="E6455" s="67" t="s">
        <v>372</v>
      </c>
      <c r="F6455" s="68" t="s">
        <v>470</v>
      </c>
      <c r="G6455" s="67" t="s">
        <v>471</v>
      </c>
      <c r="H6455" s="68" t="s">
        <v>362</v>
      </c>
      <c r="I6455" s="69">
        <v>0</v>
      </c>
      <c r="J6455" s="69">
        <v>0</v>
      </c>
      <c r="K6455" s="91"/>
      <c r="L6455" s="91"/>
    </row>
    <row r="6456" spans="2:12" x14ac:dyDescent="0.25">
      <c r="B6456" s="67" t="s">
        <v>454</v>
      </c>
      <c r="C6456" s="67" t="s">
        <v>455</v>
      </c>
      <c r="D6456" s="68" t="s">
        <v>371</v>
      </c>
      <c r="E6456" s="67" t="s">
        <v>372</v>
      </c>
      <c r="F6456" s="68" t="s">
        <v>470</v>
      </c>
      <c r="G6456" s="67" t="s">
        <v>471</v>
      </c>
      <c r="H6456" s="68" t="s">
        <v>362</v>
      </c>
      <c r="I6456" s="69">
        <v>40</v>
      </c>
      <c r="J6456" s="69">
        <v>78</v>
      </c>
      <c r="K6456" s="91"/>
      <c r="L6456" s="91"/>
    </row>
    <row r="6457" spans="2:12" x14ac:dyDescent="0.25">
      <c r="B6457" s="67" t="s">
        <v>454</v>
      </c>
      <c r="C6457" s="67" t="s">
        <v>455</v>
      </c>
      <c r="D6457" s="68" t="s">
        <v>371</v>
      </c>
      <c r="E6457" s="67" t="s">
        <v>372</v>
      </c>
      <c r="F6457" s="68" t="s">
        <v>470</v>
      </c>
      <c r="G6457" s="67" t="s">
        <v>471</v>
      </c>
      <c r="H6457" s="68" t="s">
        <v>363</v>
      </c>
      <c r="I6457" s="69">
        <v>0</v>
      </c>
      <c r="J6457" s="69">
        <v>53</v>
      </c>
      <c r="K6457" s="91"/>
      <c r="L6457" s="91"/>
    </row>
    <row r="6458" spans="2:12" x14ac:dyDescent="0.25">
      <c r="B6458" s="67" t="s">
        <v>454</v>
      </c>
      <c r="C6458" s="67" t="s">
        <v>455</v>
      </c>
      <c r="D6458" s="68" t="s">
        <v>371</v>
      </c>
      <c r="E6458" s="67" t="s">
        <v>372</v>
      </c>
      <c r="F6458" s="68" t="s">
        <v>470</v>
      </c>
      <c r="G6458" s="67" t="s">
        <v>471</v>
      </c>
      <c r="H6458" s="68" t="s">
        <v>364</v>
      </c>
      <c r="I6458" s="69">
        <v>15</v>
      </c>
      <c r="J6458" s="69">
        <v>10</v>
      </c>
      <c r="K6458" s="91"/>
      <c r="L6458" s="91"/>
    </row>
    <row r="6459" spans="2:12" x14ac:dyDescent="0.25">
      <c r="B6459" s="67" t="s">
        <v>454</v>
      </c>
      <c r="C6459" s="67" t="s">
        <v>455</v>
      </c>
      <c r="D6459" s="68" t="s">
        <v>371</v>
      </c>
      <c r="E6459" s="67" t="s">
        <v>372</v>
      </c>
      <c r="F6459" s="68" t="s">
        <v>470</v>
      </c>
      <c r="G6459" s="67" t="s">
        <v>471</v>
      </c>
      <c r="H6459" s="68" t="s">
        <v>362</v>
      </c>
      <c r="I6459" s="69">
        <v>0</v>
      </c>
      <c r="J6459" s="69">
        <v>0</v>
      </c>
      <c r="K6459" s="91"/>
      <c r="L6459" s="91"/>
    </row>
    <row r="6460" spans="2:12" x14ac:dyDescent="0.25">
      <c r="B6460" s="67" t="s">
        <v>454</v>
      </c>
      <c r="C6460" s="67" t="s">
        <v>455</v>
      </c>
      <c r="D6460" s="68" t="s">
        <v>371</v>
      </c>
      <c r="E6460" s="67" t="s">
        <v>372</v>
      </c>
      <c r="F6460" s="68" t="s">
        <v>470</v>
      </c>
      <c r="G6460" s="67" t="s">
        <v>471</v>
      </c>
      <c r="H6460" s="68" t="s">
        <v>364</v>
      </c>
      <c r="I6460" s="69">
        <v>2</v>
      </c>
      <c r="J6460" s="69">
        <v>6</v>
      </c>
      <c r="K6460" s="91"/>
      <c r="L6460" s="91"/>
    </row>
    <row r="6461" spans="2:12" x14ac:dyDescent="0.25">
      <c r="B6461" s="67" t="s">
        <v>454</v>
      </c>
      <c r="C6461" s="67" t="s">
        <v>455</v>
      </c>
      <c r="D6461" s="68" t="s">
        <v>371</v>
      </c>
      <c r="E6461" s="67" t="s">
        <v>372</v>
      </c>
      <c r="F6461" s="68" t="s">
        <v>470</v>
      </c>
      <c r="G6461" s="67" t="s">
        <v>471</v>
      </c>
      <c r="H6461" s="68" t="s">
        <v>363</v>
      </c>
      <c r="I6461" s="69">
        <v>4</v>
      </c>
      <c r="J6461" s="69">
        <v>0</v>
      </c>
      <c r="K6461" s="91"/>
      <c r="L6461" s="91"/>
    </row>
    <row r="6462" spans="2:12" x14ac:dyDescent="0.25">
      <c r="B6462" s="67" t="s">
        <v>454</v>
      </c>
      <c r="C6462" s="67" t="s">
        <v>455</v>
      </c>
      <c r="D6462" s="68" t="s">
        <v>371</v>
      </c>
      <c r="E6462" s="67" t="s">
        <v>372</v>
      </c>
      <c r="F6462" s="68" t="s">
        <v>470</v>
      </c>
      <c r="G6462" s="67" t="s">
        <v>471</v>
      </c>
      <c r="H6462" s="68" t="s">
        <v>362</v>
      </c>
      <c r="I6462" s="69">
        <v>0</v>
      </c>
      <c r="J6462" s="69">
        <v>0</v>
      </c>
      <c r="K6462" s="91"/>
      <c r="L6462" s="91"/>
    </row>
    <row r="6463" spans="2:12" x14ac:dyDescent="0.25">
      <c r="B6463" s="67" t="s">
        <v>454</v>
      </c>
      <c r="C6463" s="67" t="s">
        <v>455</v>
      </c>
      <c r="D6463" s="68" t="s">
        <v>371</v>
      </c>
      <c r="E6463" s="67" t="s">
        <v>372</v>
      </c>
      <c r="F6463" s="68" t="s">
        <v>470</v>
      </c>
      <c r="G6463" s="67" t="s">
        <v>471</v>
      </c>
      <c r="H6463" s="68" t="s">
        <v>363</v>
      </c>
      <c r="I6463" s="69">
        <v>16</v>
      </c>
      <c r="J6463" s="69">
        <v>16</v>
      </c>
      <c r="K6463" s="91"/>
      <c r="L6463" s="91"/>
    </row>
    <row r="6464" spans="2:12" x14ac:dyDescent="0.25">
      <c r="B6464" s="67" t="s">
        <v>454</v>
      </c>
      <c r="C6464" s="67" t="s">
        <v>455</v>
      </c>
      <c r="D6464" s="68" t="s">
        <v>371</v>
      </c>
      <c r="E6464" s="67" t="s">
        <v>372</v>
      </c>
      <c r="F6464" s="68" t="s">
        <v>470</v>
      </c>
      <c r="G6464" s="67" t="s">
        <v>471</v>
      </c>
      <c r="H6464" s="68" t="s">
        <v>364</v>
      </c>
      <c r="I6464" s="69">
        <v>0</v>
      </c>
      <c r="J6464" s="69">
        <v>0</v>
      </c>
      <c r="K6464" s="91"/>
      <c r="L6464" s="91"/>
    </row>
    <row r="6465" spans="2:12" x14ac:dyDescent="0.25">
      <c r="B6465" s="67" t="s">
        <v>454</v>
      </c>
      <c r="C6465" s="67" t="s">
        <v>455</v>
      </c>
      <c r="D6465" s="68" t="s">
        <v>371</v>
      </c>
      <c r="E6465" s="67" t="s">
        <v>372</v>
      </c>
      <c r="F6465" s="68" t="s">
        <v>470</v>
      </c>
      <c r="G6465" s="67" t="s">
        <v>471</v>
      </c>
      <c r="H6465" s="68" t="s">
        <v>362</v>
      </c>
      <c r="I6465" s="69">
        <v>99</v>
      </c>
      <c r="J6465" s="69">
        <v>141</v>
      </c>
      <c r="K6465" s="91"/>
      <c r="L6465" s="91"/>
    </row>
    <row r="6466" spans="2:12" x14ac:dyDescent="0.25">
      <c r="B6466" s="67" t="s">
        <v>454</v>
      </c>
      <c r="C6466" s="67" t="s">
        <v>455</v>
      </c>
      <c r="D6466" s="68" t="s">
        <v>371</v>
      </c>
      <c r="E6466" s="67" t="s">
        <v>372</v>
      </c>
      <c r="F6466" s="68" t="s">
        <v>470</v>
      </c>
      <c r="G6466" s="67" t="s">
        <v>471</v>
      </c>
      <c r="H6466" s="68" t="s">
        <v>363</v>
      </c>
      <c r="I6466" s="69">
        <v>277</v>
      </c>
      <c r="J6466" s="69">
        <v>328</v>
      </c>
      <c r="K6466" s="91"/>
      <c r="L6466" s="91"/>
    </row>
    <row r="6467" spans="2:12" x14ac:dyDescent="0.25">
      <c r="B6467" s="67" t="s">
        <v>454</v>
      </c>
      <c r="C6467" s="67" t="s">
        <v>455</v>
      </c>
      <c r="D6467" s="68" t="s">
        <v>371</v>
      </c>
      <c r="E6467" s="67" t="s">
        <v>372</v>
      </c>
      <c r="F6467" s="68" t="s">
        <v>470</v>
      </c>
      <c r="G6467" s="67" t="s">
        <v>471</v>
      </c>
      <c r="H6467" s="68" t="s">
        <v>364</v>
      </c>
      <c r="I6467" s="69">
        <v>43</v>
      </c>
      <c r="J6467" s="69">
        <v>35</v>
      </c>
      <c r="K6467" s="91"/>
      <c r="L6467" s="91"/>
    </row>
    <row r="6468" spans="2:12" x14ac:dyDescent="0.25">
      <c r="B6468" s="67" t="s">
        <v>454</v>
      </c>
      <c r="C6468" s="67" t="s">
        <v>455</v>
      </c>
      <c r="D6468" s="68" t="s">
        <v>371</v>
      </c>
      <c r="E6468" s="67" t="s">
        <v>372</v>
      </c>
      <c r="F6468" s="68" t="s">
        <v>470</v>
      </c>
      <c r="G6468" s="67" t="s">
        <v>471</v>
      </c>
      <c r="H6468" s="68" t="s">
        <v>362</v>
      </c>
      <c r="I6468" s="69">
        <v>0</v>
      </c>
      <c r="J6468" s="69">
        <v>0</v>
      </c>
      <c r="K6468" s="91"/>
      <c r="L6468" s="91"/>
    </row>
    <row r="6469" spans="2:12" x14ac:dyDescent="0.25">
      <c r="B6469" s="67" t="s">
        <v>454</v>
      </c>
      <c r="C6469" s="67" t="s">
        <v>455</v>
      </c>
      <c r="D6469" s="68" t="s">
        <v>371</v>
      </c>
      <c r="E6469" s="67" t="s">
        <v>372</v>
      </c>
      <c r="F6469" s="68" t="s">
        <v>470</v>
      </c>
      <c r="G6469" s="67" t="s">
        <v>471</v>
      </c>
      <c r="H6469" s="68" t="s">
        <v>363</v>
      </c>
      <c r="I6469" s="69">
        <v>8</v>
      </c>
      <c r="J6469" s="69">
        <v>8</v>
      </c>
      <c r="K6469" s="91"/>
      <c r="L6469" s="91"/>
    </row>
    <row r="6470" spans="2:12" x14ac:dyDescent="0.25">
      <c r="B6470" s="67" t="s">
        <v>454</v>
      </c>
      <c r="C6470" s="67" t="s">
        <v>455</v>
      </c>
      <c r="D6470" s="68" t="s">
        <v>371</v>
      </c>
      <c r="E6470" s="67" t="s">
        <v>372</v>
      </c>
      <c r="F6470" s="68" t="s">
        <v>470</v>
      </c>
      <c r="G6470" s="67" t="s">
        <v>471</v>
      </c>
      <c r="H6470" s="68" t="s">
        <v>364</v>
      </c>
      <c r="I6470" s="69">
        <v>0</v>
      </c>
      <c r="J6470" s="69">
        <v>0</v>
      </c>
      <c r="K6470" s="91"/>
      <c r="L6470" s="91"/>
    </row>
    <row r="6471" spans="2:12" x14ac:dyDescent="0.25">
      <c r="B6471" s="67" t="s">
        <v>454</v>
      </c>
      <c r="C6471" s="67" t="s">
        <v>455</v>
      </c>
      <c r="D6471" s="68" t="s">
        <v>371</v>
      </c>
      <c r="E6471" s="67" t="s">
        <v>372</v>
      </c>
      <c r="F6471" s="68" t="s">
        <v>470</v>
      </c>
      <c r="G6471" s="67" t="s">
        <v>471</v>
      </c>
      <c r="H6471" s="68" t="s">
        <v>364</v>
      </c>
      <c r="I6471" s="69">
        <v>0</v>
      </c>
      <c r="J6471" s="69">
        <v>0</v>
      </c>
      <c r="K6471" s="91"/>
      <c r="L6471" s="91"/>
    </row>
    <row r="6472" spans="2:12" x14ac:dyDescent="0.25">
      <c r="B6472" s="67" t="s">
        <v>454</v>
      </c>
      <c r="C6472" s="67" t="s">
        <v>455</v>
      </c>
      <c r="D6472" s="68" t="s">
        <v>371</v>
      </c>
      <c r="E6472" s="67" t="s">
        <v>372</v>
      </c>
      <c r="F6472" s="68" t="s">
        <v>470</v>
      </c>
      <c r="G6472" s="67" t="s">
        <v>471</v>
      </c>
      <c r="H6472" s="68" t="s">
        <v>362</v>
      </c>
      <c r="I6472" s="69">
        <v>62</v>
      </c>
      <c r="J6472" s="69">
        <v>67</v>
      </c>
      <c r="K6472" s="91"/>
      <c r="L6472" s="91"/>
    </row>
    <row r="6473" spans="2:12" x14ac:dyDescent="0.25">
      <c r="B6473" s="67" t="s">
        <v>454</v>
      </c>
      <c r="C6473" s="67" t="s">
        <v>455</v>
      </c>
      <c r="D6473" s="68" t="s">
        <v>371</v>
      </c>
      <c r="E6473" s="67" t="s">
        <v>372</v>
      </c>
      <c r="F6473" s="68" t="s">
        <v>470</v>
      </c>
      <c r="G6473" s="67" t="s">
        <v>471</v>
      </c>
      <c r="H6473" s="68" t="s">
        <v>363</v>
      </c>
      <c r="I6473" s="69">
        <v>254</v>
      </c>
      <c r="J6473" s="69">
        <v>366</v>
      </c>
      <c r="K6473" s="91"/>
      <c r="L6473" s="91"/>
    </row>
    <row r="6474" spans="2:12" x14ac:dyDescent="0.25">
      <c r="B6474" s="67" t="s">
        <v>454</v>
      </c>
      <c r="C6474" s="67" t="s">
        <v>455</v>
      </c>
      <c r="D6474" s="68" t="s">
        <v>371</v>
      </c>
      <c r="E6474" s="67" t="s">
        <v>372</v>
      </c>
      <c r="F6474" s="68" t="s">
        <v>470</v>
      </c>
      <c r="G6474" s="67" t="s">
        <v>471</v>
      </c>
      <c r="H6474" s="68" t="s">
        <v>364</v>
      </c>
      <c r="I6474" s="69">
        <v>92</v>
      </c>
      <c r="J6474" s="69">
        <v>136</v>
      </c>
      <c r="K6474" s="91"/>
      <c r="L6474" s="91"/>
    </row>
    <row r="6475" spans="2:12" x14ac:dyDescent="0.25">
      <c r="B6475" s="67" t="s">
        <v>454</v>
      </c>
      <c r="C6475" s="67" t="s">
        <v>455</v>
      </c>
      <c r="D6475" s="68" t="s">
        <v>371</v>
      </c>
      <c r="E6475" s="67" t="s">
        <v>372</v>
      </c>
      <c r="F6475" s="68" t="s">
        <v>470</v>
      </c>
      <c r="G6475" s="67" t="s">
        <v>471</v>
      </c>
      <c r="H6475" s="68" t="s">
        <v>362</v>
      </c>
      <c r="I6475" s="69">
        <v>10</v>
      </c>
      <c r="J6475" s="69">
        <v>10</v>
      </c>
      <c r="K6475" s="91"/>
      <c r="L6475" s="91"/>
    </row>
    <row r="6476" spans="2:12" x14ac:dyDescent="0.25">
      <c r="B6476" s="67" t="s">
        <v>454</v>
      </c>
      <c r="C6476" s="67" t="s">
        <v>455</v>
      </c>
      <c r="D6476" s="68" t="s">
        <v>371</v>
      </c>
      <c r="E6476" s="67" t="s">
        <v>372</v>
      </c>
      <c r="F6476" s="68" t="s">
        <v>470</v>
      </c>
      <c r="G6476" s="67" t="s">
        <v>471</v>
      </c>
      <c r="H6476" s="68" t="s">
        <v>363</v>
      </c>
      <c r="I6476" s="69">
        <v>201</v>
      </c>
      <c r="J6476" s="69">
        <v>143</v>
      </c>
      <c r="K6476" s="91"/>
      <c r="L6476" s="91"/>
    </row>
    <row r="6477" spans="2:12" x14ac:dyDescent="0.25">
      <c r="B6477" s="67" t="s">
        <v>454</v>
      </c>
      <c r="C6477" s="67" t="s">
        <v>455</v>
      </c>
      <c r="D6477" s="68" t="s">
        <v>371</v>
      </c>
      <c r="E6477" s="67" t="s">
        <v>372</v>
      </c>
      <c r="F6477" s="68" t="s">
        <v>470</v>
      </c>
      <c r="G6477" s="67" t="s">
        <v>471</v>
      </c>
      <c r="H6477" s="68" t="s">
        <v>364</v>
      </c>
      <c r="I6477" s="69">
        <v>40</v>
      </c>
      <c r="J6477" s="69">
        <v>36</v>
      </c>
      <c r="K6477" s="91"/>
      <c r="L6477" s="91"/>
    </row>
    <row r="6478" spans="2:12" x14ac:dyDescent="0.25">
      <c r="B6478" s="67" t="s">
        <v>454</v>
      </c>
      <c r="C6478" s="67" t="s">
        <v>455</v>
      </c>
      <c r="D6478" s="68" t="s">
        <v>371</v>
      </c>
      <c r="E6478" s="67" t="s">
        <v>372</v>
      </c>
      <c r="F6478" s="68" t="s">
        <v>470</v>
      </c>
      <c r="G6478" s="67" t="s">
        <v>471</v>
      </c>
      <c r="H6478" s="68" t="s">
        <v>362</v>
      </c>
      <c r="I6478" s="69">
        <v>0</v>
      </c>
      <c r="J6478" s="69">
        <v>0</v>
      </c>
      <c r="K6478" s="91"/>
      <c r="L6478" s="91"/>
    </row>
    <row r="6479" spans="2:12" x14ac:dyDescent="0.25">
      <c r="B6479" s="67" t="s">
        <v>454</v>
      </c>
      <c r="C6479" s="67" t="s">
        <v>455</v>
      </c>
      <c r="D6479" s="68" t="s">
        <v>371</v>
      </c>
      <c r="E6479" s="67" t="s">
        <v>372</v>
      </c>
      <c r="F6479" s="68" t="s">
        <v>470</v>
      </c>
      <c r="G6479" s="67" t="s">
        <v>471</v>
      </c>
      <c r="H6479" s="68" t="s">
        <v>362</v>
      </c>
      <c r="I6479" s="69">
        <v>0</v>
      </c>
      <c r="J6479" s="69">
        <v>10</v>
      </c>
      <c r="K6479" s="91"/>
      <c r="L6479" s="91"/>
    </row>
    <row r="6480" spans="2:12" x14ac:dyDescent="0.25">
      <c r="B6480" s="67" t="s">
        <v>454</v>
      </c>
      <c r="C6480" s="67" t="s">
        <v>455</v>
      </c>
      <c r="D6480" s="68" t="s">
        <v>371</v>
      </c>
      <c r="E6480" s="67" t="s">
        <v>372</v>
      </c>
      <c r="F6480" s="68" t="s">
        <v>470</v>
      </c>
      <c r="G6480" s="67" t="s">
        <v>471</v>
      </c>
      <c r="H6480" s="68" t="s">
        <v>362</v>
      </c>
      <c r="I6480" s="69">
        <v>15</v>
      </c>
      <c r="J6480" s="69">
        <v>58</v>
      </c>
      <c r="K6480" s="91"/>
      <c r="L6480" s="91"/>
    </row>
    <row r="6481" spans="2:12" x14ac:dyDescent="0.25">
      <c r="B6481" s="67" t="s">
        <v>454</v>
      </c>
      <c r="C6481" s="67" t="s">
        <v>455</v>
      </c>
      <c r="D6481" s="68" t="s">
        <v>371</v>
      </c>
      <c r="E6481" s="67" t="s">
        <v>372</v>
      </c>
      <c r="F6481" s="68" t="s">
        <v>470</v>
      </c>
      <c r="G6481" s="67" t="s">
        <v>471</v>
      </c>
      <c r="H6481" s="68" t="s">
        <v>363</v>
      </c>
      <c r="I6481" s="69">
        <v>52</v>
      </c>
      <c r="J6481" s="69">
        <v>43</v>
      </c>
      <c r="K6481" s="91"/>
      <c r="L6481" s="91"/>
    </row>
    <row r="6482" spans="2:12" x14ac:dyDescent="0.25">
      <c r="B6482" s="67" t="s">
        <v>454</v>
      </c>
      <c r="C6482" s="67" t="s">
        <v>455</v>
      </c>
      <c r="D6482" s="68" t="s">
        <v>371</v>
      </c>
      <c r="E6482" s="67" t="s">
        <v>372</v>
      </c>
      <c r="F6482" s="68" t="s">
        <v>470</v>
      </c>
      <c r="G6482" s="67" t="s">
        <v>471</v>
      </c>
      <c r="H6482" s="68" t="s">
        <v>364</v>
      </c>
      <c r="I6482" s="69">
        <v>99</v>
      </c>
      <c r="J6482" s="69">
        <v>103</v>
      </c>
      <c r="K6482" s="91"/>
      <c r="L6482" s="91"/>
    </row>
    <row r="6483" spans="2:12" x14ac:dyDescent="0.25">
      <c r="B6483" s="67" t="s">
        <v>454</v>
      </c>
      <c r="C6483" s="67" t="s">
        <v>455</v>
      </c>
      <c r="D6483" s="68" t="s">
        <v>371</v>
      </c>
      <c r="E6483" s="67" t="s">
        <v>372</v>
      </c>
      <c r="F6483" s="68" t="s">
        <v>470</v>
      </c>
      <c r="G6483" s="67" t="s">
        <v>471</v>
      </c>
      <c r="H6483" s="68" t="s">
        <v>363</v>
      </c>
      <c r="I6483" s="69">
        <v>137</v>
      </c>
      <c r="J6483" s="69">
        <v>154</v>
      </c>
      <c r="K6483" s="91"/>
      <c r="L6483" s="91"/>
    </row>
    <row r="6484" spans="2:12" x14ac:dyDescent="0.25">
      <c r="B6484" s="67" t="s">
        <v>454</v>
      </c>
      <c r="C6484" s="67" t="s">
        <v>455</v>
      </c>
      <c r="D6484" s="68" t="s">
        <v>371</v>
      </c>
      <c r="E6484" s="67" t="s">
        <v>372</v>
      </c>
      <c r="F6484" s="68" t="s">
        <v>470</v>
      </c>
      <c r="G6484" s="67" t="s">
        <v>471</v>
      </c>
      <c r="H6484" s="68" t="s">
        <v>362</v>
      </c>
      <c r="I6484" s="69">
        <v>20</v>
      </c>
      <c r="J6484" s="69">
        <v>10</v>
      </c>
      <c r="K6484" s="91"/>
      <c r="L6484" s="91"/>
    </row>
    <row r="6485" spans="2:12" x14ac:dyDescent="0.25">
      <c r="B6485" s="67" t="s">
        <v>454</v>
      </c>
      <c r="C6485" s="67" t="s">
        <v>455</v>
      </c>
      <c r="D6485" s="68" t="s">
        <v>371</v>
      </c>
      <c r="E6485" s="67" t="s">
        <v>372</v>
      </c>
      <c r="F6485" s="68" t="s">
        <v>470</v>
      </c>
      <c r="G6485" s="67" t="s">
        <v>471</v>
      </c>
      <c r="H6485" s="68" t="s">
        <v>363</v>
      </c>
      <c r="I6485" s="69">
        <v>110</v>
      </c>
      <c r="J6485" s="69">
        <v>164</v>
      </c>
      <c r="K6485" s="91"/>
      <c r="L6485" s="91"/>
    </row>
    <row r="6486" spans="2:12" x14ac:dyDescent="0.25">
      <c r="B6486" s="67" t="s">
        <v>454</v>
      </c>
      <c r="C6486" s="67" t="s">
        <v>455</v>
      </c>
      <c r="D6486" s="68" t="s">
        <v>371</v>
      </c>
      <c r="E6486" s="67" t="s">
        <v>372</v>
      </c>
      <c r="F6486" s="68" t="s">
        <v>470</v>
      </c>
      <c r="G6486" s="67" t="s">
        <v>471</v>
      </c>
      <c r="H6486" s="68" t="s">
        <v>364</v>
      </c>
      <c r="I6486" s="69">
        <v>15</v>
      </c>
      <c r="J6486" s="69">
        <v>37</v>
      </c>
      <c r="K6486" s="91"/>
      <c r="L6486" s="91"/>
    </row>
    <row r="6487" spans="2:12" x14ac:dyDescent="0.25">
      <c r="B6487" s="67" t="s">
        <v>454</v>
      </c>
      <c r="C6487" s="67" t="s">
        <v>455</v>
      </c>
      <c r="D6487" s="68" t="s">
        <v>371</v>
      </c>
      <c r="E6487" s="67" t="s">
        <v>372</v>
      </c>
      <c r="F6487" s="68" t="s">
        <v>470</v>
      </c>
      <c r="G6487" s="67" t="s">
        <v>471</v>
      </c>
      <c r="H6487" s="68" t="s">
        <v>362</v>
      </c>
      <c r="I6487" s="69">
        <v>13</v>
      </c>
      <c r="J6487" s="69">
        <v>13</v>
      </c>
      <c r="K6487" s="91"/>
      <c r="L6487" s="91"/>
    </row>
    <row r="6488" spans="2:12" x14ac:dyDescent="0.25">
      <c r="B6488" s="67" t="s">
        <v>454</v>
      </c>
      <c r="C6488" s="67" t="s">
        <v>455</v>
      </c>
      <c r="D6488" s="68" t="s">
        <v>371</v>
      </c>
      <c r="E6488" s="67" t="s">
        <v>372</v>
      </c>
      <c r="F6488" s="68" t="s">
        <v>470</v>
      </c>
      <c r="G6488" s="67" t="s">
        <v>471</v>
      </c>
      <c r="H6488" s="68" t="s">
        <v>363</v>
      </c>
      <c r="I6488" s="69">
        <v>0</v>
      </c>
      <c r="J6488" s="69">
        <v>0</v>
      </c>
      <c r="K6488" s="91"/>
      <c r="L6488" s="91"/>
    </row>
    <row r="6489" spans="2:12" x14ac:dyDescent="0.25">
      <c r="B6489" s="67" t="s">
        <v>454</v>
      </c>
      <c r="C6489" s="67" t="s">
        <v>455</v>
      </c>
      <c r="D6489" s="68" t="s">
        <v>371</v>
      </c>
      <c r="E6489" s="67" t="s">
        <v>372</v>
      </c>
      <c r="F6489" s="68" t="s">
        <v>470</v>
      </c>
      <c r="G6489" s="67" t="s">
        <v>471</v>
      </c>
      <c r="H6489" s="68" t="s">
        <v>364</v>
      </c>
      <c r="I6489" s="69">
        <v>0</v>
      </c>
      <c r="J6489" s="69">
        <v>0</v>
      </c>
      <c r="K6489" s="91"/>
      <c r="L6489" s="91"/>
    </row>
    <row r="6490" spans="2:12" x14ac:dyDescent="0.25">
      <c r="B6490" s="67" t="s">
        <v>454</v>
      </c>
      <c r="C6490" s="67" t="s">
        <v>455</v>
      </c>
      <c r="D6490" s="68" t="s">
        <v>371</v>
      </c>
      <c r="E6490" s="67" t="s">
        <v>372</v>
      </c>
      <c r="F6490" s="68" t="s">
        <v>470</v>
      </c>
      <c r="G6490" s="67" t="s">
        <v>471</v>
      </c>
      <c r="H6490" s="68" t="s">
        <v>362</v>
      </c>
      <c r="I6490" s="69">
        <v>0</v>
      </c>
      <c r="J6490" s="69">
        <v>0</v>
      </c>
      <c r="K6490" s="91"/>
      <c r="L6490" s="91"/>
    </row>
    <row r="6491" spans="2:12" x14ac:dyDescent="0.25">
      <c r="B6491" s="67" t="s">
        <v>454</v>
      </c>
      <c r="C6491" s="67" t="s">
        <v>455</v>
      </c>
      <c r="D6491" s="68" t="s">
        <v>371</v>
      </c>
      <c r="E6491" s="67" t="s">
        <v>372</v>
      </c>
      <c r="F6491" s="68" t="s">
        <v>470</v>
      </c>
      <c r="G6491" s="67" t="s">
        <v>471</v>
      </c>
      <c r="H6491" s="68" t="s">
        <v>363</v>
      </c>
      <c r="I6491" s="69">
        <v>0</v>
      </c>
      <c r="J6491" s="69">
        <v>36</v>
      </c>
      <c r="K6491" s="91"/>
      <c r="L6491" s="91"/>
    </row>
    <row r="6492" spans="2:12" x14ac:dyDescent="0.25">
      <c r="B6492" s="67" t="s">
        <v>454</v>
      </c>
      <c r="C6492" s="67" t="s">
        <v>455</v>
      </c>
      <c r="D6492" s="68" t="s">
        <v>371</v>
      </c>
      <c r="E6492" s="67" t="s">
        <v>372</v>
      </c>
      <c r="F6492" s="68" t="s">
        <v>470</v>
      </c>
      <c r="G6492" s="67" t="s">
        <v>471</v>
      </c>
      <c r="H6492" s="68" t="s">
        <v>364</v>
      </c>
      <c r="I6492" s="69">
        <v>50</v>
      </c>
      <c r="J6492" s="69">
        <v>10</v>
      </c>
      <c r="K6492" s="91"/>
      <c r="L6492" s="91"/>
    </row>
    <row r="6493" spans="2:12" x14ac:dyDescent="0.25">
      <c r="B6493" s="67" t="s">
        <v>454</v>
      </c>
      <c r="C6493" s="67" t="s">
        <v>455</v>
      </c>
      <c r="D6493" s="68" t="s">
        <v>371</v>
      </c>
      <c r="E6493" s="67" t="s">
        <v>372</v>
      </c>
      <c r="F6493" s="68" t="s">
        <v>470</v>
      </c>
      <c r="G6493" s="67" t="s">
        <v>471</v>
      </c>
      <c r="H6493" s="68" t="s">
        <v>362</v>
      </c>
      <c r="I6493" s="69">
        <v>15</v>
      </c>
      <c r="J6493" s="69">
        <v>28</v>
      </c>
      <c r="K6493" s="91"/>
      <c r="L6493" s="91"/>
    </row>
    <row r="6494" spans="2:12" x14ac:dyDescent="0.25">
      <c r="B6494" s="67" t="s">
        <v>454</v>
      </c>
      <c r="C6494" s="67" t="s">
        <v>455</v>
      </c>
      <c r="D6494" s="68" t="s">
        <v>371</v>
      </c>
      <c r="E6494" s="67" t="s">
        <v>372</v>
      </c>
      <c r="F6494" s="68" t="s">
        <v>470</v>
      </c>
      <c r="G6494" s="67" t="s">
        <v>471</v>
      </c>
      <c r="H6494" s="68" t="s">
        <v>363</v>
      </c>
      <c r="I6494" s="69">
        <v>8</v>
      </c>
      <c r="J6494" s="69">
        <v>24</v>
      </c>
      <c r="K6494" s="91"/>
      <c r="L6494" s="91"/>
    </row>
    <row r="6495" spans="2:12" x14ac:dyDescent="0.25">
      <c r="B6495" s="67" t="s">
        <v>454</v>
      </c>
      <c r="C6495" s="67" t="s">
        <v>455</v>
      </c>
      <c r="D6495" s="68" t="s">
        <v>371</v>
      </c>
      <c r="E6495" s="67" t="s">
        <v>372</v>
      </c>
      <c r="F6495" s="68" t="s">
        <v>470</v>
      </c>
      <c r="G6495" s="67" t="s">
        <v>471</v>
      </c>
      <c r="H6495" s="68" t="s">
        <v>364</v>
      </c>
      <c r="I6495" s="69">
        <v>0</v>
      </c>
      <c r="J6495" s="69">
        <v>0</v>
      </c>
      <c r="K6495" s="91"/>
      <c r="L6495" s="91"/>
    </row>
    <row r="6496" spans="2:12" x14ac:dyDescent="0.25">
      <c r="B6496" s="67" t="s">
        <v>454</v>
      </c>
      <c r="C6496" s="67" t="s">
        <v>455</v>
      </c>
      <c r="D6496" s="68" t="s">
        <v>371</v>
      </c>
      <c r="E6496" s="67" t="s">
        <v>372</v>
      </c>
      <c r="F6496" s="68" t="s">
        <v>470</v>
      </c>
      <c r="G6496" s="67" t="s">
        <v>471</v>
      </c>
      <c r="H6496" s="68" t="s">
        <v>362</v>
      </c>
      <c r="I6496" s="69">
        <v>0</v>
      </c>
      <c r="J6496" s="69">
        <v>0</v>
      </c>
      <c r="K6496" s="91"/>
      <c r="L6496" s="91"/>
    </row>
    <row r="6497" spans="2:12" x14ac:dyDescent="0.25">
      <c r="B6497" s="67" t="s">
        <v>454</v>
      </c>
      <c r="C6497" s="67" t="s">
        <v>455</v>
      </c>
      <c r="D6497" s="68" t="s">
        <v>371</v>
      </c>
      <c r="E6497" s="67" t="s">
        <v>372</v>
      </c>
      <c r="F6497" s="68" t="s">
        <v>470</v>
      </c>
      <c r="G6497" s="67" t="s">
        <v>471</v>
      </c>
      <c r="H6497" s="68" t="s">
        <v>363</v>
      </c>
      <c r="I6497" s="69">
        <v>0</v>
      </c>
      <c r="J6497" s="69">
        <v>75</v>
      </c>
      <c r="K6497" s="91"/>
      <c r="L6497" s="91"/>
    </row>
    <row r="6498" spans="2:12" x14ac:dyDescent="0.25">
      <c r="B6498" s="67" t="s">
        <v>454</v>
      </c>
      <c r="C6498" s="67" t="s">
        <v>455</v>
      </c>
      <c r="D6498" s="68" t="s">
        <v>371</v>
      </c>
      <c r="E6498" s="67" t="s">
        <v>372</v>
      </c>
      <c r="F6498" s="68" t="s">
        <v>470</v>
      </c>
      <c r="G6498" s="67" t="s">
        <v>471</v>
      </c>
      <c r="H6498" s="68" t="s">
        <v>364</v>
      </c>
      <c r="I6498" s="69">
        <v>20</v>
      </c>
      <c r="J6498" s="69">
        <v>18</v>
      </c>
      <c r="K6498" s="91"/>
      <c r="L6498" s="91"/>
    </row>
    <row r="6499" spans="2:12" x14ac:dyDescent="0.25">
      <c r="B6499" s="67" t="s">
        <v>454</v>
      </c>
      <c r="C6499" s="67" t="s">
        <v>455</v>
      </c>
      <c r="D6499" s="68" t="s">
        <v>371</v>
      </c>
      <c r="E6499" s="67" t="s">
        <v>372</v>
      </c>
      <c r="F6499" s="68" t="s">
        <v>470</v>
      </c>
      <c r="G6499" s="67" t="s">
        <v>471</v>
      </c>
      <c r="H6499" s="68" t="s">
        <v>362</v>
      </c>
      <c r="I6499" s="69">
        <v>10</v>
      </c>
      <c r="J6499" s="69">
        <v>0</v>
      </c>
      <c r="K6499" s="91"/>
      <c r="L6499" s="91"/>
    </row>
    <row r="6500" spans="2:12" x14ac:dyDescent="0.25">
      <c r="B6500" s="67" t="s">
        <v>454</v>
      </c>
      <c r="C6500" s="67" t="s">
        <v>455</v>
      </c>
      <c r="D6500" s="68" t="s">
        <v>371</v>
      </c>
      <c r="E6500" s="67" t="s">
        <v>372</v>
      </c>
      <c r="F6500" s="68" t="s">
        <v>470</v>
      </c>
      <c r="G6500" s="67" t="s">
        <v>471</v>
      </c>
      <c r="H6500" s="68" t="s">
        <v>364</v>
      </c>
      <c r="I6500" s="69">
        <v>0</v>
      </c>
      <c r="J6500" s="69">
        <v>0</v>
      </c>
      <c r="K6500" s="91"/>
      <c r="L6500" s="91"/>
    </row>
    <row r="6501" spans="2:12" x14ac:dyDescent="0.25">
      <c r="B6501" s="67" t="s">
        <v>454</v>
      </c>
      <c r="C6501" s="67" t="s">
        <v>455</v>
      </c>
      <c r="D6501" s="68" t="s">
        <v>371</v>
      </c>
      <c r="E6501" s="67" t="s">
        <v>372</v>
      </c>
      <c r="F6501" s="68" t="s">
        <v>470</v>
      </c>
      <c r="G6501" s="67" t="s">
        <v>471</v>
      </c>
      <c r="H6501" s="68" t="s">
        <v>362</v>
      </c>
      <c r="I6501" s="69">
        <v>59</v>
      </c>
      <c r="J6501" s="69">
        <v>68</v>
      </c>
      <c r="K6501" s="91"/>
      <c r="L6501" s="91"/>
    </row>
    <row r="6502" spans="2:12" x14ac:dyDescent="0.25">
      <c r="B6502" s="67" t="s">
        <v>454</v>
      </c>
      <c r="C6502" s="67" t="s">
        <v>455</v>
      </c>
      <c r="D6502" s="68" t="s">
        <v>371</v>
      </c>
      <c r="E6502" s="67" t="s">
        <v>372</v>
      </c>
      <c r="F6502" s="68" t="s">
        <v>470</v>
      </c>
      <c r="G6502" s="67" t="s">
        <v>471</v>
      </c>
      <c r="H6502" s="68" t="s">
        <v>363</v>
      </c>
      <c r="I6502" s="69">
        <v>203</v>
      </c>
      <c r="J6502" s="69">
        <v>136</v>
      </c>
      <c r="K6502" s="91"/>
      <c r="L6502" s="91"/>
    </row>
    <row r="6503" spans="2:12" x14ac:dyDescent="0.25">
      <c r="B6503" s="67" t="s">
        <v>454</v>
      </c>
      <c r="C6503" s="67" t="s">
        <v>455</v>
      </c>
      <c r="D6503" s="68" t="s">
        <v>371</v>
      </c>
      <c r="E6503" s="67" t="s">
        <v>372</v>
      </c>
      <c r="F6503" s="68" t="s">
        <v>470</v>
      </c>
      <c r="G6503" s="67" t="s">
        <v>471</v>
      </c>
      <c r="H6503" s="68" t="s">
        <v>364</v>
      </c>
      <c r="I6503" s="69">
        <v>47</v>
      </c>
      <c r="J6503" s="69">
        <v>51</v>
      </c>
      <c r="K6503" s="91"/>
      <c r="L6503" s="91"/>
    </row>
    <row r="6504" spans="2:12" x14ac:dyDescent="0.25">
      <c r="B6504" s="67" t="s">
        <v>454</v>
      </c>
      <c r="C6504" s="67" t="s">
        <v>455</v>
      </c>
      <c r="D6504" s="68" t="s">
        <v>371</v>
      </c>
      <c r="E6504" s="67" t="s">
        <v>372</v>
      </c>
      <c r="F6504" s="68" t="s">
        <v>470</v>
      </c>
      <c r="G6504" s="67" t="s">
        <v>471</v>
      </c>
      <c r="H6504" s="68" t="s">
        <v>363</v>
      </c>
      <c r="I6504" s="69">
        <v>0</v>
      </c>
      <c r="J6504" s="69">
        <v>0</v>
      </c>
      <c r="K6504" s="91"/>
      <c r="L6504" s="91"/>
    </row>
    <row r="6505" spans="2:12" x14ac:dyDescent="0.25">
      <c r="B6505" s="67" t="s">
        <v>454</v>
      </c>
      <c r="C6505" s="67" t="s">
        <v>455</v>
      </c>
      <c r="D6505" s="68" t="s">
        <v>371</v>
      </c>
      <c r="E6505" s="67" t="s">
        <v>372</v>
      </c>
      <c r="F6505" s="68" t="s">
        <v>470</v>
      </c>
      <c r="G6505" s="67" t="s">
        <v>471</v>
      </c>
      <c r="H6505" s="68" t="s">
        <v>362</v>
      </c>
      <c r="I6505" s="69">
        <v>17</v>
      </c>
      <c r="J6505" s="69">
        <v>52</v>
      </c>
      <c r="K6505" s="91"/>
      <c r="L6505" s="91"/>
    </row>
    <row r="6506" spans="2:12" x14ac:dyDescent="0.25">
      <c r="B6506" s="67" t="s">
        <v>454</v>
      </c>
      <c r="C6506" s="67" t="s">
        <v>455</v>
      </c>
      <c r="D6506" s="68" t="s">
        <v>371</v>
      </c>
      <c r="E6506" s="67" t="s">
        <v>372</v>
      </c>
      <c r="F6506" s="68" t="s">
        <v>470</v>
      </c>
      <c r="G6506" s="67" t="s">
        <v>471</v>
      </c>
      <c r="H6506" s="68" t="s">
        <v>363</v>
      </c>
      <c r="I6506" s="69">
        <v>140</v>
      </c>
      <c r="J6506" s="69">
        <v>301</v>
      </c>
      <c r="K6506" s="91"/>
      <c r="L6506" s="91"/>
    </row>
    <row r="6507" spans="2:12" x14ac:dyDescent="0.25">
      <c r="B6507" s="67" t="s">
        <v>454</v>
      </c>
      <c r="C6507" s="67" t="s">
        <v>455</v>
      </c>
      <c r="D6507" s="68" t="s">
        <v>371</v>
      </c>
      <c r="E6507" s="67" t="s">
        <v>372</v>
      </c>
      <c r="F6507" s="68" t="s">
        <v>470</v>
      </c>
      <c r="G6507" s="67" t="s">
        <v>471</v>
      </c>
      <c r="H6507" s="68" t="s">
        <v>364</v>
      </c>
      <c r="I6507" s="69">
        <v>93</v>
      </c>
      <c r="J6507" s="69">
        <v>181</v>
      </c>
      <c r="K6507" s="91"/>
      <c r="L6507" s="91"/>
    </row>
    <row r="6508" spans="2:12" x14ac:dyDescent="0.25">
      <c r="B6508" s="67" t="s">
        <v>454</v>
      </c>
      <c r="C6508" s="67" t="s">
        <v>455</v>
      </c>
      <c r="D6508" s="68" t="s">
        <v>371</v>
      </c>
      <c r="E6508" s="67" t="s">
        <v>372</v>
      </c>
      <c r="F6508" s="68" t="s">
        <v>470</v>
      </c>
      <c r="G6508" s="67" t="s">
        <v>471</v>
      </c>
      <c r="H6508" s="68" t="s">
        <v>362</v>
      </c>
      <c r="I6508" s="69">
        <v>0</v>
      </c>
      <c r="J6508" s="69">
        <v>0</v>
      </c>
      <c r="K6508" s="91"/>
      <c r="L6508" s="91"/>
    </row>
    <row r="6509" spans="2:12" x14ac:dyDescent="0.25">
      <c r="B6509" s="67" t="s">
        <v>454</v>
      </c>
      <c r="C6509" s="67" t="s">
        <v>455</v>
      </c>
      <c r="D6509" s="68" t="s">
        <v>371</v>
      </c>
      <c r="E6509" s="67" t="s">
        <v>372</v>
      </c>
      <c r="F6509" s="68" t="s">
        <v>470</v>
      </c>
      <c r="G6509" s="67" t="s">
        <v>471</v>
      </c>
      <c r="H6509" s="68" t="s">
        <v>362</v>
      </c>
      <c r="I6509" s="69">
        <v>3</v>
      </c>
      <c r="J6509" s="69">
        <v>19</v>
      </c>
      <c r="K6509" s="91"/>
      <c r="L6509" s="91"/>
    </row>
    <row r="6510" spans="2:12" x14ac:dyDescent="0.25">
      <c r="B6510" s="67" t="s">
        <v>454</v>
      </c>
      <c r="C6510" s="67" t="s">
        <v>455</v>
      </c>
      <c r="D6510" s="68" t="s">
        <v>371</v>
      </c>
      <c r="E6510" s="67" t="s">
        <v>372</v>
      </c>
      <c r="F6510" s="68" t="s">
        <v>470</v>
      </c>
      <c r="G6510" s="67" t="s">
        <v>471</v>
      </c>
      <c r="H6510" s="68" t="s">
        <v>363</v>
      </c>
      <c r="I6510" s="69">
        <v>56</v>
      </c>
      <c r="J6510" s="69">
        <v>64</v>
      </c>
      <c r="K6510" s="91"/>
      <c r="L6510" s="91"/>
    </row>
    <row r="6511" spans="2:12" x14ac:dyDescent="0.25">
      <c r="B6511" s="67" t="s">
        <v>454</v>
      </c>
      <c r="C6511" s="67" t="s">
        <v>455</v>
      </c>
      <c r="D6511" s="68" t="s">
        <v>371</v>
      </c>
      <c r="E6511" s="67" t="s">
        <v>372</v>
      </c>
      <c r="F6511" s="68" t="s">
        <v>470</v>
      </c>
      <c r="G6511" s="67" t="s">
        <v>471</v>
      </c>
      <c r="H6511" s="68" t="s">
        <v>364</v>
      </c>
      <c r="I6511" s="69">
        <v>59</v>
      </c>
      <c r="J6511" s="69">
        <v>55</v>
      </c>
      <c r="K6511" s="91"/>
      <c r="L6511" s="91"/>
    </row>
    <row r="6512" spans="2:12" x14ac:dyDescent="0.25">
      <c r="B6512" s="67" t="s">
        <v>454</v>
      </c>
      <c r="C6512" s="67" t="s">
        <v>455</v>
      </c>
      <c r="D6512" s="68" t="s">
        <v>371</v>
      </c>
      <c r="E6512" s="67" t="s">
        <v>372</v>
      </c>
      <c r="F6512" s="68" t="s">
        <v>470</v>
      </c>
      <c r="G6512" s="67" t="s">
        <v>471</v>
      </c>
      <c r="H6512" s="68" t="s">
        <v>363</v>
      </c>
      <c r="I6512" s="69">
        <v>12</v>
      </c>
      <c r="J6512" s="69">
        <v>12</v>
      </c>
      <c r="K6512" s="91"/>
      <c r="L6512" s="91"/>
    </row>
    <row r="6513" spans="2:12" x14ac:dyDescent="0.25">
      <c r="B6513" s="67" t="s">
        <v>454</v>
      </c>
      <c r="C6513" s="67" t="s">
        <v>455</v>
      </c>
      <c r="D6513" s="68" t="s">
        <v>371</v>
      </c>
      <c r="E6513" s="67" t="s">
        <v>372</v>
      </c>
      <c r="F6513" s="68" t="s">
        <v>470</v>
      </c>
      <c r="G6513" s="67" t="s">
        <v>471</v>
      </c>
      <c r="H6513" s="68" t="s">
        <v>362</v>
      </c>
      <c r="I6513" s="69">
        <v>0</v>
      </c>
      <c r="J6513" s="69">
        <v>2.5</v>
      </c>
      <c r="K6513" s="91"/>
      <c r="L6513" s="91"/>
    </row>
    <row r="6514" spans="2:12" x14ac:dyDescent="0.25">
      <c r="B6514" s="67" t="s">
        <v>454</v>
      </c>
      <c r="C6514" s="67" t="s">
        <v>455</v>
      </c>
      <c r="D6514" s="68" t="s">
        <v>371</v>
      </c>
      <c r="E6514" s="67" t="s">
        <v>372</v>
      </c>
      <c r="F6514" s="68" t="s">
        <v>470</v>
      </c>
      <c r="G6514" s="67" t="s">
        <v>471</v>
      </c>
      <c r="H6514" s="68" t="s">
        <v>363</v>
      </c>
      <c r="I6514" s="69">
        <v>0</v>
      </c>
      <c r="J6514" s="69">
        <v>0</v>
      </c>
      <c r="K6514" s="91"/>
      <c r="L6514" s="91"/>
    </row>
    <row r="6515" spans="2:12" x14ac:dyDescent="0.25">
      <c r="B6515" s="67" t="s">
        <v>454</v>
      </c>
      <c r="C6515" s="67" t="s">
        <v>455</v>
      </c>
      <c r="D6515" s="68" t="s">
        <v>371</v>
      </c>
      <c r="E6515" s="67" t="s">
        <v>372</v>
      </c>
      <c r="F6515" s="68" t="s">
        <v>470</v>
      </c>
      <c r="G6515" s="67" t="s">
        <v>471</v>
      </c>
      <c r="H6515" s="68" t="s">
        <v>362</v>
      </c>
      <c r="I6515" s="69">
        <v>0</v>
      </c>
      <c r="J6515" s="69">
        <v>0</v>
      </c>
      <c r="K6515" s="91"/>
      <c r="L6515" s="91"/>
    </row>
    <row r="6516" spans="2:12" x14ac:dyDescent="0.25">
      <c r="B6516" s="67" t="s">
        <v>454</v>
      </c>
      <c r="C6516" s="67" t="s">
        <v>455</v>
      </c>
      <c r="D6516" s="68" t="s">
        <v>371</v>
      </c>
      <c r="E6516" s="67" t="s">
        <v>372</v>
      </c>
      <c r="F6516" s="68" t="s">
        <v>470</v>
      </c>
      <c r="G6516" s="67" t="s">
        <v>471</v>
      </c>
      <c r="H6516" s="68" t="s">
        <v>363</v>
      </c>
      <c r="I6516" s="69">
        <v>0</v>
      </c>
      <c r="J6516" s="69">
        <v>0</v>
      </c>
      <c r="K6516" s="91"/>
      <c r="L6516" s="91"/>
    </row>
    <row r="6517" spans="2:12" x14ac:dyDescent="0.25">
      <c r="B6517" s="67" t="s">
        <v>454</v>
      </c>
      <c r="C6517" s="67" t="s">
        <v>455</v>
      </c>
      <c r="D6517" s="68" t="s">
        <v>371</v>
      </c>
      <c r="E6517" s="67" t="s">
        <v>372</v>
      </c>
      <c r="F6517" s="68" t="s">
        <v>470</v>
      </c>
      <c r="G6517" s="67" t="s">
        <v>471</v>
      </c>
      <c r="H6517" s="68" t="s">
        <v>362</v>
      </c>
      <c r="I6517" s="69">
        <v>38</v>
      </c>
      <c r="J6517" s="69">
        <v>21</v>
      </c>
      <c r="K6517" s="91"/>
      <c r="L6517" s="91"/>
    </row>
    <row r="6518" spans="2:12" x14ac:dyDescent="0.25">
      <c r="B6518" s="67" t="s">
        <v>454</v>
      </c>
      <c r="C6518" s="67" t="s">
        <v>455</v>
      </c>
      <c r="D6518" s="68" t="s">
        <v>371</v>
      </c>
      <c r="E6518" s="67" t="s">
        <v>372</v>
      </c>
      <c r="F6518" s="68" t="s">
        <v>470</v>
      </c>
      <c r="G6518" s="67" t="s">
        <v>471</v>
      </c>
      <c r="H6518" s="68" t="s">
        <v>363</v>
      </c>
      <c r="I6518" s="69">
        <v>168</v>
      </c>
      <c r="J6518" s="69">
        <v>116</v>
      </c>
      <c r="K6518" s="91"/>
      <c r="L6518" s="91"/>
    </row>
    <row r="6519" spans="2:12" x14ac:dyDescent="0.25">
      <c r="B6519" s="67" t="s">
        <v>454</v>
      </c>
      <c r="C6519" s="67" t="s">
        <v>455</v>
      </c>
      <c r="D6519" s="68" t="s">
        <v>371</v>
      </c>
      <c r="E6519" s="67" t="s">
        <v>372</v>
      </c>
      <c r="F6519" s="68" t="s">
        <v>470</v>
      </c>
      <c r="G6519" s="67" t="s">
        <v>471</v>
      </c>
      <c r="H6519" s="68" t="s">
        <v>364</v>
      </c>
      <c r="I6519" s="69">
        <v>10</v>
      </c>
      <c r="J6519" s="69">
        <v>12</v>
      </c>
      <c r="K6519" s="91"/>
      <c r="L6519" s="91"/>
    </row>
    <row r="6520" spans="2:12" x14ac:dyDescent="0.25">
      <c r="B6520" s="67" t="s">
        <v>454</v>
      </c>
      <c r="C6520" s="67" t="s">
        <v>455</v>
      </c>
      <c r="D6520" s="68" t="s">
        <v>371</v>
      </c>
      <c r="E6520" s="67" t="s">
        <v>372</v>
      </c>
      <c r="F6520" s="68" t="s">
        <v>470</v>
      </c>
      <c r="G6520" s="67" t="s">
        <v>471</v>
      </c>
      <c r="H6520" s="68" t="s">
        <v>364</v>
      </c>
      <c r="I6520" s="69">
        <v>18</v>
      </c>
      <c r="J6520" s="69">
        <v>0</v>
      </c>
      <c r="K6520" s="91"/>
      <c r="L6520" s="91"/>
    </row>
    <row r="6521" spans="2:12" x14ac:dyDescent="0.25">
      <c r="B6521" s="67" t="s">
        <v>454</v>
      </c>
      <c r="C6521" s="67" t="s">
        <v>455</v>
      </c>
      <c r="D6521" s="68" t="s">
        <v>371</v>
      </c>
      <c r="E6521" s="67" t="s">
        <v>372</v>
      </c>
      <c r="F6521" s="68" t="s">
        <v>470</v>
      </c>
      <c r="G6521" s="67" t="s">
        <v>471</v>
      </c>
      <c r="H6521" s="68" t="s">
        <v>362</v>
      </c>
      <c r="I6521" s="69">
        <v>0.309</v>
      </c>
      <c r="J6521" s="69">
        <v>0.20599999999999999</v>
      </c>
      <c r="K6521" s="91"/>
      <c r="L6521" s="91"/>
    </row>
    <row r="6522" spans="2:12" x14ac:dyDescent="0.25">
      <c r="B6522" s="67" t="s">
        <v>454</v>
      </c>
      <c r="C6522" s="67" t="s">
        <v>455</v>
      </c>
      <c r="D6522" s="68" t="s">
        <v>371</v>
      </c>
      <c r="E6522" s="67" t="s">
        <v>372</v>
      </c>
      <c r="F6522" s="68" t="s">
        <v>470</v>
      </c>
      <c r="G6522" s="67" t="s">
        <v>471</v>
      </c>
      <c r="H6522" s="68" t="s">
        <v>363</v>
      </c>
      <c r="I6522" s="69">
        <v>0.39140000000000003</v>
      </c>
      <c r="J6522" s="69">
        <v>0.55620000000000003</v>
      </c>
      <c r="K6522" s="91"/>
      <c r="L6522" s="91"/>
    </row>
    <row r="6523" spans="2:12" x14ac:dyDescent="0.25">
      <c r="B6523" s="67" t="s">
        <v>454</v>
      </c>
      <c r="C6523" s="67" t="s">
        <v>455</v>
      </c>
      <c r="D6523" s="68" t="s">
        <v>371</v>
      </c>
      <c r="E6523" s="67" t="s">
        <v>372</v>
      </c>
      <c r="F6523" s="68" t="s">
        <v>470</v>
      </c>
      <c r="G6523" s="67" t="s">
        <v>471</v>
      </c>
      <c r="H6523" s="68" t="s">
        <v>364</v>
      </c>
      <c r="I6523" s="69">
        <v>0.45319999999999999</v>
      </c>
      <c r="J6523" s="69">
        <v>0.28839999999999999</v>
      </c>
      <c r="K6523" s="91"/>
      <c r="L6523" s="91"/>
    </row>
    <row r="6524" spans="2:12" x14ac:dyDescent="0.25">
      <c r="B6524" s="67" t="s">
        <v>454</v>
      </c>
      <c r="C6524" s="67" t="s">
        <v>455</v>
      </c>
      <c r="D6524" s="68" t="s">
        <v>371</v>
      </c>
      <c r="E6524" s="67" t="s">
        <v>372</v>
      </c>
      <c r="F6524" s="68" t="s">
        <v>470</v>
      </c>
      <c r="G6524" s="67" t="s">
        <v>471</v>
      </c>
      <c r="H6524" s="68" t="s">
        <v>362</v>
      </c>
      <c r="I6524" s="69">
        <v>85</v>
      </c>
      <c r="J6524" s="69">
        <v>144</v>
      </c>
      <c r="K6524" s="91"/>
      <c r="L6524" s="91"/>
    </row>
    <row r="6525" spans="2:12" x14ac:dyDescent="0.25">
      <c r="B6525" s="67" t="s">
        <v>454</v>
      </c>
      <c r="C6525" s="67" t="s">
        <v>455</v>
      </c>
      <c r="D6525" s="68" t="s">
        <v>371</v>
      </c>
      <c r="E6525" s="67" t="s">
        <v>372</v>
      </c>
      <c r="F6525" s="68" t="s">
        <v>470</v>
      </c>
      <c r="G6525" s="67" t="s">
        <v>471</v>
      </c>
      <c r="H6525" s="68" t="s">
        <v>363</v>
      </c>
      <c r="I6525" s="69">
        <v>70</v>
      </c>
      <c r="J6525" s="69">
        <v>60</v>
      </c>
      <c r="K6525" s="91"/>
      <c r="L6525" s="91"/>
    </row>
    <row r="6526" spans="2:12" x14ac:dyDescent="0.25">
      <c r="B6526" s="67" t="s">
        <v>454</v>
      </c>
      <c r="C6526" s="67" t="s">
        <v>455</v>
      </c>
      <c r="D6526" s="68" t="s">
        <v>371</v>
      </c>
      <c r="E6526" s="67" t="s">
        <v>372</v>
      </c>
      <c r="F6526" s="68" t="s">
        <v>470</v>
      </c>
      <c r="G6526" s="67" t="s">
        <v>471</v>
      </c>
      <c r="H6526" s="68" t="s">
        <v>364</v>
      </c>
      <c r="I6526" s="69">
        <v>37</v>
      </c>
      <c r="J6526" s="69">
        <v>72</v>
      </c>
      <c r="K6526" s="91"/>
      <c r="L6526" s="91"/>
    </row>
    <row r="6527" spans="2:12" x14ac:dyDescent="0.25">
      <c r="B6527" s="67" t="s">
        <v>454</v>
      </c>
      <c r="C6527" s="67" t="s">
        <v>455</v>
      </c>
      <c r="D6527" s="68" t="s">
        <v>371</v>
      </c>
      <c r="E6527" s="67" t="s">
        <v>372</v>
      </c>
      <c r="F6527" s="68" t="s">
        <v>470</v>
      </c>
      <c r="G6527" s="67" t="s">
        <v>471</v>
      </c>
      <c r="H6527" s="68" t="s">
        <v>364</v>
      </c>
      <c r="I6527" s="69">
        <v>0</v>
      </c>
      <c r="J6527" s="69">
        <v>0</v>
      </c>
      <c r="K6527" s="91"/>
      <c r="L6527" s="91"/>
    </row>
    <row r="6528" spans="2:12" x14ac:dyDescent="0.25">
      <c r="B6528" s="67" t="s">
        <v>454</v>
      </c>
      <c r="C6528" s="67" t="s">
        <v>455</v>
      </c>
      <c r="D6528" s="68" t="s">
        <v>371</v>
      </c>
      <c r="E6528" s="67" t="s">
        <v>372</v>
      </c>
      <c r="F6528" s="68" t="s">
        <v>470</v>
      </c>
      <c r="G6528" s="67" t="s">
        <v>471</v>
      </c>
      <c r="H6528" s="68" t="s">
        <v>362</v>
      </c>
      <c r="I6528" s="69">
        <v>35</v>
      </c>
      <c r="J6528" s="69">
        <v>27</v>
      </c>
      <c r="K6528" s="91"/>
      <c r="L6528" s="91"/>
    </row>
    <row r="6529" spans="2:12" x14ac:dyDescent="0.25">
      <c r="B6529" s="67" t="s">
        <v>454</v>
      </c>
      <c r="C6529" s="67" t="s">
        <v>455</v>
      </c>
      <c r="D6529" s="68" t="s">
        <v>371</v>
      </c>
      <c r="E6529" s="67" t="s">
        <v>372</v>
      </c>
      <c r="F6529" s="68" t="s">
        <v>470</v>
      </c>
      <c r="G6529" s="67" t="s">
        <v>471</v>
      </c>
      <c r="H6529" s="68" t="s">
        <v>363</v>
      </c>
      <c r="I6529" s="69">
        <v>120</v>
      </c>
      <c r="J6529" s="69">
        <v>124</v>
      </c>
      <c r="K6529" s="91"/>
      <c r="L6529" s="91"/>
    </row>
    <row r="6530" spans="2:12" x14ac:dyDescent="0.25">
      <c r="B6530" s="67" t="s">
        <v>454</v>
      </c>
      <c r="C6530" s="67" t="s">
        <v>455</v>
      </c>
      <c r="D6530" s="68" t="s">
        <v>371</v>
      </c>
      <c r="E6530" s="67" t="s">
        <v>372</v>
      </c>
      <c r="F6530" s="68" t="s">
        <v>470</v>
      </c>
      <c r="G6530" s="67" t="s">
        <v>471</v>
      </c>
      <c r="H6530" s="68" t="s">
        <v>364</v>
      </c>
      <c r="I6530" s="69">
        <v>65</v>
      </c>
      <c r="J6530" s="69">
        <v>63</v>
      </c>
      <c r="K6530" s="91"/>
      <c r="L6530" s="91"/>
    </row>
    <row r="6531" spans="2:12" x14ac:dyDescent="0.25">
      <c r="B6531" s="67" t="s">
        <v>454</v>
      </c>
      <c r="C6531" s="67" t="s">
        <v>455</v>
      </c>
      <c r="D6531" s="68" t="s">
        <v>371</v>
      </c>
      <c r="E6531" s="67" t="s">
        <v>372</v>
      </c>
      <c r="F6531" s="68" t="s">
        <v>470</v>
      </c>
      <c r="G6531" s="67" t="s">
        <v>471</v>
      </c>
      <c r="H6531" s="68" t="s">
        <v>362</v>
      </c>
      <c r="I6531" s="69">
        <v>11</v>
      </c>
      <c r="J6531" s="69">
        <v>0</v>
      </c>
      <c r="K6531" s="91"/>
      <c r="L6531" s="91"/>
    </row>
    <row r="6532" spans="2:12" x14ac:dyDescent="0.25">
      <c r="B6532" s="67" t="s">
        <v>454</v>
      </c>
      <c r="C6532" s="67" t="s">
        <v>455</v>
      </c>
      <c r="D6532" s="68" t="s">
        <v>371</v>
      </c>
      <c r="E6532" s="67" t="s">
        <v>372</v>
      </c>
      <c r="F6532" s="68" t="s">
        <v>470</v>
      </c>
      <c r="G6532" s="67" t="s">
        <v>471</v>
      </c>
      <c r="H6532" s="68" t="s">
        <v>363</v>
      </c>
      <c r="I6532" s="69">
        <v>0</v>
      </c>
      <c r="J6532" s="69">
        <v>0</v>
      </c>
      <c r="K6532" s="91"/>
      <c r="L6532" s="91"/>
    </row>
    <row r="6533" spans="2:12" x14ac:dyDescent="0.25">
      <c r="B6533" s="67" t="s">
        <v>454</v>
      </c>
      <c r="C6533" s="67" t="s">
        <v>455</v>
      </c>
      <c r="D6533" s="68" t="s">
        <v>371</v>
      </c>
      <c r="E6533" s="67" t="s">
        <v>372</v>
      </c>
      <c r="F6533" s="68" t="s">
        <v>470</v>
      </c>
      <c r="G6533" s="67" t="s">
        <v>471</v>
      </c>
      <c r="H6533" s="68" t="s">
        <v>362</v>
      </c>
      <c r="I6533" s="69">
        <v>0</v>
      </c>
      <c r="J6533" s="69">
        <v>0</v>
      </c>
      <c r="K6533" s="91"/>
      <c r="L6533" s="91"/>
    </row>
    <row r="6534" spans="2:12" x14ac:dyDescent="0.25">
      <c r="B6534" s="67" t="s">
        <v>454</v>
      </c>
      <c r="C6534" s="67" t="s">
        <v>455</v>
      </c>
      <c r="D6534" s="68" t="s">
        <v>371</v>
      </c>
      <c r="E6534" s="67" t="s">
        <v>372</v>
      </c>
      <c r="F6534" s="68" t="s">
        <v>470</v>
      </c>
      <c r="G6534" s="67" t="s">
        <v>471</v>
      </c>
      <c r="H6534" s="68" t="s">
        <v>363</v>
      </c>
      <c r="I6534" s="69">
        <v>58</v>
      </c>
      <c r="J6534" s="69">
        <v>44</v>
      </c>
      <c r="K6534" s="91"/>
      <c r="L6534" s="91"/>
    </row>
    <row r="6535" spans="2:12" x14ac:dyDescent="0.25">
      <c r="B6535" s="67" t="s">
        <v>454</v>
      </c>
      <c r="C6535" s="67" t="s">
        <v>455</v>
      </c>
      <c r="D6535" s="68" t="s">
        <v>371</v>
      </c>
      <c r="E6535" s="67" t="s">
        <v>372</v>
      </c>
      <c r="F6535" s="68" t="s">
        <v>470</v>
      </c>
      <c r="G6535" s="67" t="s">
        <v>471</v>
      </c>
      <c r="H6535" s="68" t="s">
        <v>364</v>
      </c>
      <c r="I6535" s="69">
        <v>32</v>
      </c>
      <c r="J6535" s="69">
        <v>62</v>
      </c>
      <c r="K6535" s="91"/>
      <c r="L6535" s="91"/>
    </row>
    <row r="6536" spans="2:12" x14ac:dyDescent="0.25">
      <c r="B6536" s="67" t="s">
        <v>454</v>
      </c>
      <c r="C6536" s="67" t="s">
        <v>455</v>
      </c>
      <c r="D6536" s="68" t="s">
        <v>371</v>
      </c>
      <c r="E6536" s="67" t="s">
        <v>372</v>
      </c>
      <c r="F6536" s="68" t="s">
        <v>470</v>
      </c>
      <c r="G6536" s="67" t="s">
        <v>471</v>
      </c>
      <c r="H6536" s="68" t="s">
        <v>362</v>
      </c>
      <c r="I6536" s="69">
        <v>10</v>
      </c>
      <c r="J6536" s="69">
        <v>20</v>
      </c>
      <c r="K6536" s="91"/>
      <c r="L6536" s="91"/>
    </row>
    <row r="6537" spans="2:12" x14ac:dyDescent="0.25">
      <c r="B6537" s="67" t="s">
        <v>454</v>
      </c>
      <c r="C6537" s="67" t="s">
        <v>455</v>
      </c>
      <c r="D6537" s="68" t="s">
        <v>371</v>
      </c>
      <c r="E6537" s="67" t="s">
        <v>372</v>
      </c>
      <c r="F6537" s="68" t="s">
        <v>470</v>
      </c>
      <c r="G6537" s="67" t="s">
        <v>471</v>
      </c>
      <c r="H6537" s="68" t="s">
        <v>363</v>
      </c>
      <c r="I6537" s="69">
        <v>77</v>
      </c>
      <c r="J6537" s="69">
        <v>61</v>
      </c>
      <c r="K6537" s="91"/>
      <c r="L6537" s="91"/>
    </row>
    <row r="6538" spans="2:12" x14ac:dyDescent="0.25">
      <c r="B6538" s="67" t="s">
        <v>454</v>
      </c>
      <c r="C6538" s="67" t="s">
        <v>455</v>
      </c>
      <c r="D6538" s="68" t="s">
        <v>371</v>
      </c>
      <c r="E6538" s="67" t="s">
        <v>372</v>
      </c>
      <c r="F6538" s="68" t="s">
        <v>470</v>
      </c>
      <c r="G6538" s="67" t="s">
        <v>471</v>
      </c>
      <c r="H6538" s="68" t="s">
        <v>362</v>
      </c>
      <c r="I6538" s="69">
        <v>20</v>
      </c>
      <c r="J6538" s="69">
        <v>40</v>
      </c>
      <c r="K6538" s="91"/>
      <c r="L6538" s="91"/>
    </row>
    <row r="6539" spans="2:12" x14ac:dyDescent="0.25">
      <c r="B6539" s="67" t="s">
        <v>454</v>
      </c>
      <c r="C6539" s="67" t="s">
        <v>455</v>
      </c>
      <c r="D6539" s="68" t="s">
        <v>371</v>
      </c>
      <c r="E6539" s="67" t="s">
        <v>372</v>
      </c>
      <c r="F6539" s="68" t="s">
        <v>470</v>
      </c>
      <c r="G6539" s="67" t="s">
        <v>471</v>
      </c>
      <c r="H6539" s="68" t="s">
        <v>363</v>
      </c>
      <c r="I6539" s="69">
        <v>6</v>
      </c>
      <c r="J6539" s="69">
        <v>50</v>
      </c>
      <c r="K6539" s="91"/>
      <c r="L6539" s="91"/>
    </row>
    <row r="6540" spans="2:12" x14ac:dyDescent="0.25">
      <c r="B6540" s="67" t="s">
        <v>454</v>
      </c>
      <c r="C6540" s="67" t="s">
        <v>455</v>
      </c>
      <c r="D6540" s="68" t="s">
        <v>371</v>
      </c>
      <c r="E6540" s="67" t="s">
        <v>372</v>
      </c>
      <c r="F6540" s="68" t="s">
        <v>470</v>
      </c>
      <c r="G6540" s="67" t="s">
        <v>471</v>
      </c>
      <c r="H6540" s="68" t="s">
        <v>364</v>
      </c>
      <c r="I6540" s="69">
        <v>44</v>
      </c>
      <c r="J6540" s="69">
        <v>127</v>
      </c>
      <c r="K6540" s="91"/>
      <c r="L6540" s="91"/>
    </row>
    <row r="6541" spans="2:12" x14ac:dyDescent="0.25">
      <c r="B6541" s="67" t="s">
        <v>454</v>
      </c>
      <c r="C6541" s="67" t="s">
        <v>455</v>
      </c>
      <c r="D6541" s="68" t="s">
        <v>371</v>
      </c>
      <c r="E6541" s="67" t="s">
        <v>372</v>
      </c>
      <c r="F6541" s="68" t="s">
        <v>470</v>
      </c>
      <c r="G6541" s="67" t="s">
        <v>471</v>
      </c>
      <c r="H6541" s="68" t="s">
        <v>362</v>
      </c>
      <c r="I6541" s="69">
        <v>0</v>
      </c>
      <c r="J6541" s="69">
        <v>2</v>
      </c>
      <c r="K6541" s="91"/>
      <c r="L6541" s="91"/>
    </row>
    <row r="6542" spans="2:12" x14ac:dyDescent="0.25">
      <c r="B6542" s="67" t="s">
        <v>454</v>
      </c>
      <c r="C6542" s="67" t="s">
        <v>455</v>
      </c>
      <c r="D6542" s="68" t="s">
        <v>371</v>
      </c>
      <c r="E6542" s="67" t="s">
        <v>372</v>
      </c>
      <c r="F6542" s="68" t="s">
        <v>470</v>
      </c>
      <c r="G6542" s="67" t="s">
        <v>471</v>
      </c>
      <c r="H6542" s="68" t="s">
        <v>363</v>
      </c>
      <c r="I6542" s="69">
        <v>50</v>
      </c>
      <c r="J6542" s="69">
        <v>29</v>
      </c>
      <c r="K6542" s="91"/>
      <c r="L6542" s="91"/>
    </row>
    <row r="6543" spans="2:12" x14ac:dyDescent="0.25">
      <c r="B6543" s="67" t="s">
        <v>454</v>
      </c>
      <c r="C6543" s="67" t="s">
        <v>455</v>
      </c>
      <c r="D6543" s="68" t="s">
        <v>371</v>
      </c>
      <c r="E6543" s="67" t="s">
        <v>372</v>
      </c>
      <c r="F6543" s="68" t="s">
        <v>470</v>
      </c>
      <c r="G6543" s="67" t="s">
        <v>471</v>
      </c>
      <c r="H6543" s="68" t="s">
        <v>364</v>
      </c>
      <c r="I6543" s="69">
        <v>0</v>
      </c>
      <c r="J6543" s="69">
        <v>0</v>
      </c>
      <c r="K6543" s="91"/>
      <c r="L6543" s="91"/>
    </row>
    <row r="6544" spans="2:12" x14ac:dyDescent="0.25">
      <c r="B6544" s="67" t="s">
        <v>454</v>
      </c>
      <c r="C6544" s="67" t="s">
        <v>455</v>
      </c>
      <c r="D6544" s="68" t="s">
        <v>371</v>
      </c>
      <c r="E6544" s="67" t="s">
        <v>372</v>
      </c>
      <c r="F6544" s="68" t="s">
        <v>470</v>
      </c>
      <c r="G6544" s="67" t="s">
        <v>471</v>
      </c>
      <c r="H6544" s="68" t="s">
        <v>362</v>
      </c>
      <c r="I6544" s="69">
        <v>9</v>
      </c>
      <c r="J6544" s="69">
        <v>75</v>
      </c>
      <c r="K6544" s="91"/>
      <c r="L6544" s="91"/>
    </row>
    <row r="6545" spans="2:12" x14ac:dyDescent="0.25">
      <c r="B6545" s="67" t="s">
        <v>454</v>
      </c>
      <c r="C6545" s="67" t="s">
        <v>455</v>
      </c>
      <c r="D6545" s="68" t="s">
        <v>371</v>
      </c>
      <c r="E6545" s="67" t="s">
        <v>372</v>
      </c>
      <c r="F6545" s="68" t="s">
        <v>470</v>
      </c>
      <c r="G6545" s="67" t="s">
        <v>471</v>
      </c>
      <c r="H6545" s="68" t="s">
        <v>363</v>
      </c>
      <c r="I6545" s="69">
        <v>50</v>
      </c>
      <c r="J6545" s="69">
        <v>124</v>
      </c>
      <c r="K6545" s="91"/>
      <c r="L6545" s="91"/>
    </row>
    <row r="6546" spans="2:12" x14ac:dyDescent="0.25">
      <c r="B6546" s="67" t="s">
        <v>454</v>
      </c>
      <c r="C6546" s="67" t="s">
        <v>455</v>
      </c>
      <c r="D6546" s="68" t="s">
        <v>371</v>
      </c>
      <c r="E6546" s="67" t="s">
        <v>372</v>
      </c>
      <c r="F6546" s="68" t="s">
        <v>470</v>
      </c>
      <c r="G6546" s="67" t="s">
        <v>471</v>
      </c>
      <c r="H6546" s="68" t="s">
        <v>364</v>
      </c>
      <c r="I6546" s="69">
        <v>0</v>
      </c>
      <c r="J6546" s="69">
        <v>0</v>
      </c>
      <c r="K6546" s="91"/>
      <c r="L6546" s="91"/>
    </row>
    <row r="6547" spans="2:12" x14ac:dyDescent="0.25">
      <c r="B6547" s="67" t="s">
        <v>454</v>
      </c>
      <c r="C6547" s="67" t="s">
        <v>455</v>
      </c>
      <c r="D6547" s="68" t="s">
        <v>371</v>
      </c>
      <c r="E6547" s="67" t="s">
        <v>372</v>
      </c>
      <c r="F6547" s="68" t="s">
        <v>470</v>
      </c>
      <c r="G6547" s="67" t="s">
        <v>471</v>
      </c>
      <c r="H6547" s="68" t="s">
        <v>362</v>
      </c>
      <c r="I6547" s="69">
        <v>134</v>
      </c>
      <c r="J6547" s="69">
        <v>196</v>
      </c>
      <c r="K6547" s="91"/>
      <c r="L6547" s="91"/>
    </row>
    <row r="6548" spans="2:12" x14ac:dyDescent="0.25">
      <c r="B6548" s="67" t="s">
        <v>454</v>
      </c>
      <c r="C6548" s="67" t="s">
        <v>455</v>
      </c>
      <c r="D6548" s="68" t="s">
        <v>371</v>
      </c>
      <c r="E6548" s="67" t="s">
        <v>372</v>
      </c>
      <c r="F6548" s="68" t="s">
        <v>470</v>
      </c>
      <c r="G6548" s="67" t="s">
        <v>471</v>
      </c>
      <c r="H6548" s="68" t="s">
        <v>363</v>
      </c>
      <c r="I6548" s="69">
        <v>187</v>
      </c>
      <c r="J6548" s="69">
        <v>197</v>
      </c>
      <c r="K6548" s="91"/>
      <c r="L6548" s="91"/>
    </row>
    <row r="6549" spans="2:12" x14ac:dyDescent="0.25">
      <c r="B6549" s="67" t="s">
        <v>454</v>
      </c>
      <c r="C6549" s="67" t="s">
        <v>455</v>
      </c>
      <c r="D6549" s="68" t="s">
        <v>371</v>
      </c>
      <c r="E6549" s="67" t="s">
        <v>372</v>
      </c>
      <c r="F6549" s="68" t="s">
        <v>470</v>
      </c>
      <c r="G6549" s="67" t="s">
        <v>471</v>
      </c>
      <c r="H6549" s="68" t="s">
        <v>364</v>
      </c>
      <c r="I6549" s="69">
        <v>63</v>
      </c>
      <c r="J6549" s="69">
        <v>106</v>
      </c>
      <c r="K6549" s="91"/>
      <c r="L6549" s="91"/>
    </row>
    <row r="6550" spans="2:12" x14ac:dyDescent="0.25">
      <c r="B6550" s="67" t="s">
        <v>454</v>
      </c>
      <c r="C6550" s="67" t="s">
        <v>455</v>
      </c>
      <c r="D6550" s="68" t="s">
        <v>371</v>
      </c>
      <c r="E6550" s="67" t="s">
        <v>372</v>
      </c>
      <c r="F6550" s="68" t="s">
        <v>470</v>
      </c>
      <c r="G6550" s="67" t="s">
        <v>471</v>
      </c>
      <c r="H6550" s="68" t="s">
        <v>362</v>
      </c>
      <c r="I6550" s="69">
        <v>0</v>
      </c>
      <c r="J6550" s="69">
        <v>0</v>
      </c>
      <c r="K6550" s="91"/>
      <c r="L6550" s="91"/>
    </row>
    <row r="6551" spans="2:12" x14ac:dyDescent="0.25">
      <c r="B6551" s="67" t="s">
        <v>454</v>
      </c>
      <c r="C6551" s="67" t="s">
        <v>455</v>
      </c>
      <c r="D6551" s="68" t="s">
        <v>371</v>
      </c>
      <c r="E6551" s="67" t="s">
        <v>372</v>
      </c>
      <c r="F6551" s="68" t="s">
        <v>470</v>
      </c>
      <c r="G6551" s="67" t="s">
        <v>471</v>
      </c>
      <c r="H6551" s="68" t="s">
        <v>363</v>
      </c>
      <c r="I6551" s="69">
        <v>36</v>
      </c>
      <c r="J6551" s="69">
        <v>37</v>
      </c>
      <c r="K6551" s="91"/>
      <c r="L6551" s="91"/>
    </row>
    <row r="6552" spans="2:12" x14ac:dyDescent="0.25">
      <c r="B6552" s="67" t="s">
        <v>454</v>
      </c>
      <c r="C6552" s="67" t="s">
        <v>455</v>
      </c>
      <c r="D6552" s="68" t="s">
        <v>371</v>
      </c>
      <c r="E6552" s="67" t="s">
        <v>372</v>
      </c>
      <c r="F6552" s="68" t="s">
        <v>470</v>
      </c>
      <c r="G6552" s="67" t="s">
        <v>471</v>
      </c>
      <c r="H6552" s="68" t="s">
        <v>364</v>
      </c>
      <c r="I6552" s="69">
        <v>0</v>
      </c>
      <c r="J6552" s="69">
        <v>0</v>
      </c>
      <c r="K6552" s="91"/>
      <c r="L6552" s="91"/>
    </row>
    <row r="6553" spans="2:12" x14ac:dyDescent="0.25">
      <c r="B6553" s="67" t="s">
        <v>454</v>
      </c>
      <c r="C6553" s="67" t="s">
        <v>455</v>
      </c>
      <c r="D6553" s="68" t="s">
        <v>371</v>
      </c>
      <c r="E6553" s="67" t="s">
        <v>372</v>
      </c>
      <c r="F6553" s="68" t="s">
        <v>470</v>
      </c>
      <c r="G6553" s="67" t="s">
        <v>471</v>
      </c>
      <c r="H6553" s="68" t="s">
        <v>363</v>
      </c>
      <c r="I6553" s="69">
        <v>0</v>
      </c>
      <c r="J6553" s="69">
        <v>0</v>
      </c>
      <c r="K6553" s="91"/>
      <c r="L6553" s="91"/>
    </row>
    <row r="6554" spans="2:12" x14ac:dyDescent="0.25">
      <c r="B6554" s="67" t="s">
        <v>454</v>
      </c>
      <c r="C6554" s="67" t="s">
        <v>455</v>
      </c>
      <c r="D6554" s="68" t="s">
        <v>371</v>
      </c>
      <c r="E6554" s="67" t="s">
        <v>372</v>
      </c>
      <c r="F6554" s="68" t="s">
        <v>470</v>
      </c>
      <c r="G6554" s="67" t="s">
        <v>471</v>
      </c>
      <c r="H6554" s="68" t="s">
        <v>362</v>
      </c>
      <c r="I6554" s="69">
        <v>20</v>
      </c>
      <c r="J6554" s="69">
        <v>26.5</v>
      </c>
      <c r="K6554" s="91"/>
      <c r="L6554" s="91"/>
    </row>
    <row r="6555" spans="2:12" x14ac:dyDescent="0.25">
      <c r="B6555" s="67" t="s">
        <v>454</v>
      </c>
      <c r="C6555" s="67" t="s">
        <v>455</v>
      </c>
      <c r="D6555" s="68" t="s">
        <v>371</v>
      </c>
      <c r="E6555" s="67" t="s">
        <v>372</v>
      </c>
      <c r="F6555" s="68" t="s">
        <v>470</v>
      </c>
      <c r="G6555" s="67" t="s">
        <v>471</v>
      </c>
      <c r="H6555" s="68" t="s">
        <v>363</v>
      </c>
      <c r="I6555" s="69">
        <v>22.5</v>
      </c>
      <c r="J6555" s="69">
        <v>37.5</v>
      </c>
      <c r="K6555" s="91"/>
      <c r="L6555" s="91"/>
    </row>
    <row r="6556" spans="2:12" x14ac:dyDescent="0.25">
      <c r="B6556" s="67" t="s">
        <v>454</v>
      </c>
      <c r="C6556" s="67" t="s">
        <v>455</v>
      </c>
      <c r="D6556" s="68" t="s">
        <v>371</v>
      </c>
      <c r="E6556" s="67" t="s">
        <v>372</v>
      </c>
      <c r="F6556" s="68" t="s">
        <v>470</v>
      </c>
      <c r="G6556" s="67" t="s">
        <v>471</v>
      </c>
      <c r="H6556" s="68" t="s">
        <v>364</v>
      </c>
      <c r="I6556" s="69">
        <v>7</v>
      </c>
      <c r="J6556" s="69">
        <v>5.5</v>
      </c>
      <c r="K6556" s="91"/>
      <c r="L6556" s="91"/>
    </row>
    <row r="6557" spans="2:12" x14ac:dyDescent="0.25">
      <c r="B6557" s="67" t="s">
        <v>454</v>
      </c>
      <c r="C6557" s="67" t="s">
        <v>455</v>
      </c>
      <c r="D6557" s="68" t="s">
        <v>371</v>
      </c>
      <c r="E6557" s="67" t="s">
        <v>372</v>
      </c>
      <c r="F6557" s="68" t="s">
        <v>470</v>
      </c>
      <c r="G6557" s="67" t="s">
        <v>471</v>
      </c>
      <c r="H6557" s="68" t="s">
        <v>362</v>
      </c>
      <c r="I6557" s="69">
        <v>0</v>
      </c>
      <c r="J6557" s="69">
        <v>0</v>
      </c>
      <c r="K6557" s="91"/>
      <c r="L6557" s="91"/>
    </row>
    <row r="6558" spans="2:12" x14ac:dyDescent="0.25">
      <c r="B6558" s="67" t="s">
        <v>454</v>
      </c>
      <c r="C6558" s="67" t="s">
        <v>455</v>
      </c>
      <c r="D6558" s="68" t="s">
        <v>371</v>
      </c>
      <c r="E6558" s="67" t="s">
        <v>372</v>
      </c>
      <c r="F6558" s="68" t="s">
        <v>470</v>
      </c>
      <c r="G6558" s="67" t="s">
        <v>471</v>
      </c>
      <c r="H6558" s="68" t="s">
        <v>363</v>
      </c>
      <c r="I6558" s="69">
        <v>0.3296</v>
      </c>
      <c r="J6558" s="69">
        <v>8.2400000000000001E-2</v>
      </c>
      <c r="K6558" s="91"/>
      <c r="L6558" s="91"/>
    </row>
    <row r="6559" spans="2:12" x14ac:dyDescent="0.25">
      <c r="B6559" s="67" t="s">
        <v>454</v>
      </c>
      <c r="C6559" s="67" t="s">
        <v>455</v>
      </c>
      <c r="D6559" s="68" t="s">
        <v>371</v>
      </c>
      <c r="E6559" s="67" t="s">
        <v>372</v>
      </c>
      <c r="F6559" s="68" t="s">
        <v>470</v>
      </c>
      <c r="G6559" s="67" t="s">
        <v>471</v>
      </c>
      <c r="H6559" s="68" t="s">
        <v>364</v>
      </c>
      <c r="I6559" s="69">
        <v>0</v>
      </c>
      <c r="J6559" s="69">
        <v>0</v>
      </c>
      <c r="K6559" s="91"/>
      <c r="L6559" s="91"/>
    </row>
    <row r="6560" spans="2:12" x14ac:dyDescent="0.25">
      <c r="B6560" s="67" t="s">
        <v>454</v>
      </c>
      <c r="C6560" s="67" t="s">
        <v>455</v>
      </c>
      <c r="D6560" s="68" t="s">
        <v>371</v>
      </c>
      <c r="E6560" s="67" t="s">
        <v>372</v>
      </c>
      <c r="F6560" s="68" t="s">
        <v>470</v>
      </c>
      <c r="G6560" s="67" t="s">
        <v>471</v>
      </c>
      <c r="H6560" s="68" t="s">
        <v>362</v>
      </c>
      <c r="I6560" s="69">
        <v>5</v>
      </c>
      <c r="J6560" s="69">
        <v>24</v>
      </c>
      <c r="K6560" s="91"/>
      <c r="L6560" s="91"/>
    </row>
    <row r="6561" spans="2:12" x14ac:dyDescent="0.25">
      <c r="B6561" s="67" t="s">
        <v>454</v>
      </c>
      <c r="C6561" s="67" t="s">
        <v>455</v>
      </c>
      <c r="D6561" s="68" t="s">
        <v>371</v>
      </c>
      <c r="E6561" s="67" t="s">
        <v>372</v>
      </c>
      <c r="F6561" s="68" t="s">
        <v>470</v>
      </c>
      <c r="G6561" s="67" t="s">
        <v>471</v>
      </c>
      <c r="H6561" s="68" t="s">
        <v>363</v>
      </c>
      <c r="I6561" s="69">
        <v>98</v>
      </c>
      <c r="J6561" s="69">
        <v>91</v>
      </c>
      <c r="K6561" s="91"/>
      <c r="L6561" s="91"/>
    </row>
    <row r="6562" spans="2:12" x14ac:dyDescent="0.25">
      <c r="B6562" s="67" t="s">
        <v>454</v>
      </c>
      <c r="C6562" s="67" t="s">
        <v>455</v>
      </c>
      <c r="D6562" s="68" t="s">
        <v>371</v>
      </c>
      <c r="E6562" s="67" t="s">
        <v>372</v>
      </c>
      <c r="F6562" s="68" t="s">
        <v>470</v>
      </c>
      <c r="G6562" s="67" t="s">
        <v>471</v>
      </c>
      <c r="H6562" s="68" t="s">
        <v>364</v>
      </c>
      <c r="I6562" s="69">
        <v>0</v>
      </c>
      <c r="J6562" s="69">
        <v>0</v>
      </c>
      <c r="K6562" s="91"/>
      <c r="L6562" s="91"/>
    </row>
    <row r="6563" spans="2:12" x14ac:dyDescent="0.25">
      <c r="B6563" s="67" t="s">
        <v>454</v>
      </c>
      <c r="C6563" s="67" t="s">
        <v>455</v>
      </c>
      <c r="D6563" s="68" t="s">
        <v>371</v>
      </c>
      <c r="E6563" s="67" t="s">
        <v>372</v>
      </c>
      <c r="F6563" s="68" t="s">
        <v>470</v>
      </c>
      <c r="G6563" s="67" t="s">
        <v>471</v>
      </c>
      <c r="H6563" s="68" t="s">
        <v>364</v>
      </c>
      <c r="I6563" s="69">
        <v>0</v>
      </c>
      <c r="J6563" s="69">
        <v>0</v>
      </c>
      <c r="K6563" s="91"/>
      <c r="L6563" s="91"/>
    </row>
    <row r="6564" spans="2:12" x14ac:dyDescent="0.25">
      <c r="B6564" s="67" t="s">
        <v>454</v>
      </c>
      <c r="C6564" s="67" t="s">
        <v>455</v>
      </c>
      <c r="D6564" s="68" t="s">
        <v>371</v>
      </c>
      <c r="E6564" s="67" t="s">
        <v>372</v>
      </c>
      <c r="F6564" s="68" t="s">
        <v>470</v>
      </c>
      <c r="G6564" s="67" t="s">
        <v>471</v>
      </c>
      <c r="H6564" s="68" t="s">
        <v>363</v>
      </c>
      <c r="I6564" s="69">
        <v>72</v>
      </c>
      <c r="J6564" s="69">
        <v>78</v>
      </c>
      <c r="K6564" s="91"/>
      <c r="L6564" s="91"/>
    </row>
    <row r="6565" spans="2:12" x14ac:dyDescent="0.25">
      <c r="B6565" s="67" t="s">
        <v>454</v>
      </c>
      <c r="C6565" s="67" t="s">
        <v>455</v>
      </c>
      <c r="D6565" s="68" t="s">
        <v>371</v>
      </c>
      <c r="E6565" s="67" t="s">
        <v>372</v>
      </c>
      <c r="F6565" s="68" t="s">
        <v>470</v>
      </c>
      <c r="G6565" s="67" t="s">
        <v>471</v>
      </c>
      <c r="H6565" s="68" t="s">
        <v>363</v>
      </c>
      <c r="I6565" s="69">
        <v>0</v>
      </c>
      <c r="J6565" s="69">
        <v>0</v>
      </c>
      <c r="K6565" s="91"/>
      <c r="L6565" s="91"/>
    </row>
    <row r="6566" spans="2:12" x14ac:dyDescent="0.25">
      <c r="B6566" s="67" t="s">
        <v>454</v>
      </c>
      <c r="C6566" s="67" t="s">
        <v>455</v>
      </c>
      <c r="D6566" s="68" t="s">
        <v>371</v>
      </c>
      <c r="E6566" s="67" t="s">
        <v>372</v>
      </c>
      <c r="F6566" s="68" t="s">
        <v>470</v>
      </c>
      <c r="G6566" s="67" t="s">
        <v>471</v>
      </c>
      <c r="H6566" s="68" t="s">
        <v>364</v>
      </c>
      <c r="I6566" s="69">
        <v>0</v>
      </c>
      <c r="J6566" s="69">
        <v>0</v>
      </c>
      <c r="K6566" s="91"/>
      <c r="L6566" s="91"/>
    </row>
    <row r="6567" spans="2:12" x14ac:dyDescent="0.25">
      <c r="B6567" s="67" t="s">
        <v>454</v>
      </c>
      <c r="C6567" s="67" t="s">
        <v>455</v>
      </c>
      <c r="D6567" s="68" t="s">
        <v>371</v>
      </c>
      <c r="E6567" s="67" t="s">
        <v>372</v>
      </c>
      <c r="F6567" s="68" t="s">
        <v>470</v>
      </c>
      <c r="G6567" s="67" t="s">
        <v>471</v>
      </c>
      <c r="H6567" s="68" t="s">
        <v>363</v>
      </c>
      <c r="I6567" s="69">
        <v>0</v>
      </c>
      <c r="J6567" s="69">
        <v>1</v>
      </c>
      <c r="K6567" s="91"/>
      <c r="L6567" s="91"/>
    </row>
    <row r="6568" spans="2:12" x14ac:dyDescent="0.25">
      <c r="B6568" s="67" t="s">
        <v>454</v>
      </c>
      <c r="C6568" s="67" t="s">
        <v>455</v>
      </c>
      <c r="D6568" s="68" t="s">
        <v>371</v>
      </c>
      <c r="E6568" s="67" t="s">
        <v>372</v>
      </c>
      <c r="F6568" s="68" t="s">
        <v>470</v>
      </c>
      <c r="G6568" s="67" t="s">
        <v>471</v>
      </c>
      <c r="H6568" s="68" t="s">
        <v>364</v>
      </c>
      <c r="I6568" s="69">
        <v>0</v>
      </c>
      <c r="J6568" s="69">
        <v>0</v>
      </c>
      <c r="K6568" s="91"/>
      <c r="L6568" s="91"/>
    </row>
    <row r="6569" spans="2:12" x14ac:dyDescent="0.25">
      <c r="B6569" s="67" t="s">
        <v>454</v>
      </c>
      <c r="C6569" s="67" t="s">
        <v>455</v>
      </c>
      <c r="D6569" s="68" t="s">
        <v>371</v>
      </c>
      <c r="E6569" s="67" t="s">
        <v>372</v>
      </c>
      <c r="F6569" s="68" t="s">
        <v>470</v>
      </c>
      <c r="G6569" s="67" t="s">
        <v>471</v>
      </c>
      <c r="H6569" s="68" t="s">
        <v>363</v>
      </c>
      <c r="I6569" s="69">
        <v>0</v>
      </c>
      <c r="J6569" s="69">
        <v>0</v>
      </c>
      <c r="K6569" s="91"/>
      <c r="L6569" s="91"/>
    </row>
    <row r="6570" spans="2:12" x14ac:dyDescent="0.25">
      <c r="B6570" s="67" t="s">
        <v>454</v>
      </c>
      <c r="C6570" s="67" t="s">
        <v>455</v>
      </c>
      <c r="D6570" s="68" t="s">
        <v>371</v>
      </c>
      <c r="E6570" s="67" t="s">
        <v>372</v>
      </c>
      <c r="F6570" s="68" t="s">
        <v>470</v>
      </c>
      <c r="G6570" s="67" t="s">
        <v>471</v>
      </c>
      <c r="H6570" s="68" t="s">
        <v>362</v>
      </c>
      <c r="I6570" s="69">
        <v>17.5</v>
      </c>
      <c r="J6570" s="69">
        <v>10</v>
      </c>
      <c r="K6570" s="91"/>
      <c r="L6570" s="91"/>
    </row>
    <row r="6571" spans="2:12" x14ac:dyDescent="0.25">
      <c r="B6571" s="67" t="s">
        <v>454</v>
      </c>
      <c r="C6571" s="67" t="s">
        <v>455</v>
      </c>
      <c r="D6571" s="68" t="s">
        <v>371</v>
      </c>
      <c r="E6571" s="67" t="s">
        <v>372</v>
      </c>
      <c r="F6571" s="68" t="s">
        <v>470</v>
      </c>
      <c r="G6571" s="67" t="s">
        <v>471</v>
      </c>
      <c r="H6571" s="68" t="s">
        <v>363</v>
      </c>
      <c r="I6571" s="69">
        <v>11.5</v>
      </c>
      <c r="J6571" s="69">
        <v>12</v>
      </c>
      <c r="K6571" s="91"/>
      <c r="L6571" s="91"/>
    </row>
    <row r="6572" spans="2:12" x14ac:dyDescent="0.25">
      <c r="B6572" s="67" t="s">
        <v>454</v>
      </c>
      <c r="C6572" s="67" t="s">
        <v>455</v>
      </c>
      <c r="D6572" s="68" t="s">
        <v>371</v>
      </c>
      <c r="E6572" s="67" t="s">
        <v>372</v>
      </c>
      <c r="F6572" s="68" t="s">
        <v>470</v>
      </c>
      <c r="G6572" s="67" t="s">
        <v>471</v>
      </c>
      <c r="H6572" s="68" t="s">
        <v>364</v>
      </c>
      <c r="I6572" s="69">
        <v>10.5</v>
      </c>
      <c r="J6572" s="69">
        <v>3</v>
      </c>
      <c r="K6572" s="91"/>
      <c r="L6572" s="91"/>
    </row>
    <row r="6573" spans="2:12" x14ac:dyDescent="0.25">
      <c r="B6573" s="67" t="s">
        <v>454</v>
      </c>
      <c r="C6573" s="67" t="s">
        <v>455</v>
      </c>
      <c r="D6573" s="68" t="s">
        <v>371</v>
      </c>
      <c r="E6573" s="67" t="s">
        <v>372</v>
      </c>
      <c r="F6573" s="68" t="s">
        <v>470</v>
      </c>
      <c r="G6573" s="67" t="s">
        <v>471</v>
      </c>
      <c r="H6573" s="68" t="s">
        <v>363</v>
      </c>
      <c r="I6573" s="69">
        <v>0</v>
      </c>
      <c r="J6573" s="69">
        <v>0</v>
      </c>
      <c r="K6573" s="91"/>
      <c r="L6573" s="91"/>
    </row>
    <row r="6574" spans="2:12" x14ac:dyDescent="0.25">
      <c r="B6574" s="67" t="s">
        <v>454</v>
      </c>
      <c r="C6574" s="67" t="s">
        <v>455</v>
      </c>
      <c r="D6574" s="68" t="s">
        <v>371</v>
      </c>
      <c r="E6574" s="67" t="s">
        <v>372</v>
      </c>
      <c r="F6574" s="68" t="s">
        <v>470</v>
      </c>
      <c r="G6574" s="67" t="s">
        <v>471</v>
      </c>
      <c r="H6574" s="68" t="s">
        <v>362</v>
      </c>
      <c r="I6574" s="69">
        <v>0</v>
      </c>
      <c r="J6574" s="69">
        <v>9</v>
      </c>
      <c r="K6574" s="91"/>
      <c r="L6574" s="91"/>
    </row>
    <row r="6575" spans="2:12" x14ac:dyDescent="0.25">
      <c r="B6575" s="67" t="s">
        <v>454</v>
      </c>
      <c r="C6575" s="67" t="s">
        <v>455</v>
      </c>
      <c r="D6575" s="68" t="s">
        <v>371</v>
      </c>
      <c r="E6575" s="67" t="s">
        <v>372</v>
      </c>
      <c r="F6575" s="68" t="s">
        <v>470</v>
      </c>
      <c r="G6575" s="67" t="s">
        <v>471</v>
      </c>
      <c r="H6575" s="68" t="s">
        <v>363</v>
      </c>
      <c r="I6575" s="69">
        <v>28</v>
      </c>
      <c r="J6575" s="69">
        <v>20</v>
      </c>
      <c r="K6575" s="91"/>
      <c r="L6575" s="91"/>
    </row>
    <row r="6576" spans="2:12" x14ac:dyDescent="0.25">
      <c r="B6576" s="67" t="s">
        <v>454</v>
      </c>
      <c r="C6576" s="67" t="s">
        <v>455</v>
      </c>
      <c r="D6576" s="68" t="s">
        <v>371</v>
      </c>
      <c r="E6576" s="67" t="s">
        <v>372</v>
      </c>
      <c r="F6576" s="68" t="s">
        <v>470</v>
      </c>
      <c r="G6576" s="67" t="s">
        <v>471</v>
      </c>
      <c r="H6576" s="68" t="s">
        <v>364</v>
      </c>
      <c r="I6576" s="69">
        <v>0</v>
      </c>
      <c r="J6576" s="69">
        <v>0</v>
      </c>
      <c r="K6576" s="91"/>
      <c r="L6576" s="91"/>
    </row>
    <row r="6577" spans="2:12" x14ac:dyDescent="0.25">
      <c r="B6577" s="67" t="s">
        <v>454</v>
      </c>
      <c r="C6577" s="67" t="s">
        <v>455</v>
      </c>
      <c r="D6577" s="68" t="s">
        <v>371</v>
      </c>
      <c r="E6577" s="67" t="s">
        <v>372</v>
      </c>
      <c r="F6577" s="68" t="s">
        <v>470</v>
      </c>
      <c r="G6577" s="67" t="s">
        <v>471</v>
      </c>
      <c r="H6577" s="68" t="s">
        <v>362</v>
      </c>
      <c r="I6577" s="69">
        <v>0</v>
      </c>
      <c r="J6577" s="69">
        <v>0</v>
      </c>
      <c r="K6577" s="91"/>
      <c r="L6577" s="91"/>
    </row>
    <row r="6578" spans="2:12" x14ac:dyDescent="0.25">
      <c r="B6578" s="67" t="s">
        <v>454</v>
      </c>
      <c r="C6578" s="67" t="s">
        <v>455</v>
      </c>
      <c r="D6578" s="68" t="s">
        <v>371</v>
      </c>
      <c r="E6578" s="67" t="s">
        <v>372</v>
      </c>
      <c r="F6578" s="68" t="s">
        <v>470</v>
      </c>
      <c r="G6578" s="67" t="s">
        <v>471</v>
      </c>
      <c r="H6578" s="68" t="s">
        <v>363</v>
      </c>
      <c r="I6578" s="69">
        <v>0</v>
      </c>
      <c r="J6578" s="69">
        <v>20</v>
      </c>
      <c r="K6578" s="91"/>
      <c r="L6578" s="91"/>
    </row>
    <row r="6579" spans="2:12" x14ac:dyDescent="0.25">
      <c r="B6579" s="67" t="s">
        <v>454</v>
      </c>
      <c r="C6579" s="67" t="s">
        <v>455</v>
      </c>
      <c r="D6579" s="68" t="s">
        <v>371</v>
      </c>
      <c r="E6579" s="67" t="s">
        <v>372</v>
      </c>
      <c r="F6579" s="68" t="s">
        <v>470</v>
      </c>
      <c r="G6579" s="67" t="s">
        <v>471</v>
      </c>
      <c r="H6579" s="68" t="s">
        <v>362</v>
      </c>
      <c r="I6579" s="69">
        <v>0</v>
      </c>
      <c r="J6579" s="69">
        <v>0</v>
      </c>
      <c r="K6579" s="91"/>
      <c r="L6579" s="91"/>
    </row>
    <row r="6580" spans="2:12" x14ac:dyDescent="0.25">
      <c r="B6580" s="67" t="s">
        <v>454</v>
      </c>
      <c r="C6580" s="67" t="s">
        <v>455</v>
      </c>
      <c r="D6580" s="68" t="s">
        <v>371</v>
      </c>
      <c r="E6580" s="67" t="s">
        <v>372</v>
      </c>
      <c r="F6580" s="68" t="s">
        <v>470</v>
      </c>
      <c r="G6580" s="67" t="s">
        <v>471</v>
      </c>
      <c r="H6580" s="68" t="s">
        <v>364</v>
      </c>
      <c r="I6580" s="69">
        <v>0</v>
      </c>
      <c r="J6580" s="69">
        <v>2</v>
      </c>
      <c r="K6580" s="91"/>
      <c r="L6580" s="91"/>
    </row>
    <row r="6581" spans="2:12" x14ac:dyDescent="0.25">
      <c r="B6581" s="67" t="s">
        <v>454</v>
      </c>
      <c r="C6581" s="67" t="s">
        <v>455</v>
      </c>
      <c r="D6581" s="68" t="s">
        <v>371</v>
      </c>
      <c r="E6581" s="67" t="s">
        <v>372</v>
      </c>
      <c r="F6581" s="68" t="s">
        <v>470</v>
      </c>
      <c r="G6581" s="67" t="s">
        <v>471</v>
      </c>
      <c r="H6581" s="68" t="s">
        <v>363</v>
      </c>
      <c r="I6581" s="69">
        <v>0</v>
      </c>
      <c r="J6581" s="69">
        <v>33</v>
      </c>
      <c r="K6581" s="91"/>
      <c r="L6581" s="91"/>
    </row>
    <row r="6582" spans="2:12" x14ac:dyDescent="0.25">
      <c r="B6582" s="67" t="s">
        <v>454</v>
      </c>
      <c r="C6582" s="67" t="s">
        <v>455</v>
      </c>
      <c r="D6582" s="68" t="s">
        <v>371</v>
      </c>
      <c r="E6582" s="67" t="s">
        <v>372</v>
      </c>
      <c r="F6582" s="68" t="s">
        <v>470</v>
      </c>
      <c r="G6582" s="67" t="s">
        <v>471</v>
      </c>
      <c r="H6582" s="68" t="s">
        <v>362</v>
      </c>
      <c r="I6582" s="69">
        <v>30</v>
      </c>
      <c r="J6582" s="69">
        <v>20</v>
      </c>
      <c r="K6582" s="91"/>
      <c r="L6582" s="91"/>
    </row>
    <row r="6583" spans="2:12" x14ac:dyDescent="0.25">
      <c r="B6583" s="67" t="s">
        <v>454</v>
      </c>
      <c r="C6583" s="67" t="s">
        <v>455</v>
      </c>
      <c r="D6583" s="68" t="s">
        <v>371</v>
      </c>
      <c r="E6583" s="67" t="s">
        <v>372</v>
      </c>
      <c r="F6583" s="68" t="s">
        <v>470</v>
      </c>
      <c r="G6583" s="67" t="s">
        <v>471</v>
      </c>
      <c r="H6583" s="68" t="s">
        <v>363</v>
      </c>
      <c r="I6583" s="69">
        <v>54</v>
      </c>
      <c r="J6583" s="69">
        <v>23</v>
      </c>
      <c r="K6583" s="91"/>
      <c r="L6583" s="91"/>
    </row>
    <row r="6584" spans="2:12" x14ac:dyDescent="0.25">
      <c r="B6584" s="67" t="s">
        <v>454</v>
      </c>
      <c r="C6584" s="67" t="s">
        <v>455</v>
      </c>
      <c r="D6584" s="68" t="s">
        <v>371</v>
      </c>
      <c r="E6584" s="67" t="s">
        <v>372</v>
      </c>
      <c r="F6584" s="68" t="s">
        <v>470</v>
      </c>
      <c r="G6584" s="67" t="s">
        <v>471</v>
      </c>
      <c r="H6584" s="68" t="s">
        <v>364</v>
      </c>
      <c r="I6584" s="69">
        <v>0</v>
      </c>
      <c r="J6584" s="69">
        <v>0</v>
      </c>
      <c r="K6584" s="91"/>
      <c r="L6584" s="91"/>
    </row>
    <row r="6585" spans="2:12" x14ac:dyDescent="0.25">
      <c r="B6585" s="67" t="s">
        <v>454</v>
      </c>
      <c r="C6585" s="67" t="s">
        <v>455</v>
      </c>
      <c r="D6585" s="68" t="s">
        <v>373</v>
      </c>
      <c r="E6585" s="67" t="s">
        <v>374</v>
      </c>
      <c r="F6585" s="68" t="s">
        <v>472</v>
      </c>
      <c r="G6585" s="67" t="s">
        <v>473</v>
      </c>
      <c r="H6585" s="68" t="s">
        <v>363</v>
      </c>
      <c r="I6585" s="69">
        <v>0</v>
      </c>
      <c r="J6585" s="69">
        <v>0</v>
      </c>
      <c r="K6585" s="91"/>
      <c r="L6585" s="91"/>
    </row>
    <row r="6586" spans="2:12" x14ac:dyDescent="0.25">
      <c r="B6586" s="67" t="s">
        <v>454</v>
      </c>
      <c r="C6586" s="67" t="s">
        <v>455</v>
      </c>
      <c r="D6586" s="68" t="s">
        <v>373</v>
      </c>
      <c r="E6586" s="67" t="s">
        <v>374</v>
      </c>
      <c r="F6586" s="68" t="s">
        <v>472</v>
      </c>
      <c r="G6586" s="67" t="s">
        <v>473</v>
      </c>
      <c r="H6586" s="68" t="s">
        <v>362</v>
      </c>
      <c r="I6586" s="69">
        <v>0</v>
      </c>
      <c r="J6586" s="69">
        <v>0</v>
      </c>
      <c r="K6586" s="91"/>
      <c r="L6586" s="91"/>
    </row>
    <row r="6587" spans="2:12" x14ac:dyDescent="0.25">
      <c r="B6587" s="67" t="s">
        <v>454</v>
      </c>
      <c r="C6587" s="67" t="s">
        <v>455</v>
      </c>
      <c r="D6587" s="68" t="s">
        <v>373</v>
      </c>
      <c r="E6587" s="67" t="s">
        <v>374</v>
      </c>
      <c r="F6587" s="68" t="s">
        <v>472</v>
      </c>
      <c r="G6587" s="67" t="s">
        <v>473</v>
      </c>
      <c r="H6587" s="68" t="s">
        <v>363</v>
      </c>
      <c r="I6587" s="69">
        <v>0</v>
      </c>
      <c r="J6587" s="69">
        <v>0</v>
      </c>
      <c r="K6587" s="91"/>
      <c r="L6587" s="91"/>
    </row>
    <row r="6588" spans="2:12" x14ac:dyDescent="0.25">
      <c r="B6588" s="67" t="s">
        <v>454</v>
      </c>
      <c r="C6588" s="67" t="s">
        <v>455</v>
      </c>
      <c r="D6588" s="68" t="s">
        <v>373</v>
      </c>
      <c r="E6588" s="67" t="s">
        <v>374</v>
      </c>
      <c r="F6588" s="68" t="s">
        <v>472</v>
      </c>
      <c r="G6588" s="67" t="s">
        <v>473</v>
      </c>
      <c r="H6588" s="68" t="s">
        <v>363</v>
      </c>
      <c r="I6588" s="69">
        <v>0</v>
      </c>
      <c r="J6588" s="69">
        <v>0</v>
      </c>
      <c r="K6588" s="91"/>
      <c r="L6588" s="91"/>
    </row>
    <row r="6589" spans="2:12" x14ac:dyDescent="0.25">
      <c r="B6589" s="67" t="s">
        <v>454</v>
      </c>
      <c r="C6589" s="67" t="s">
        <v>455</v>
      </c>
      <c r="D6589" s="68" t="s">
        <v>373</v>
      </c>
      <c r="E6589" s="67" t="s">
        <v>374</v>
      </c>
      <c r="F6589" s="68" t="s">
        <v>472</v>
      </c>
      <c r="G6589" s="67" t="s">
        <v>473</v>
      </c>
      <c r="H6589" s="68" t="s">
        <v>363</v>
      </c>
      <c r="I6589" s="69">
        <v>0</v>
      </c>
      <c r="J6589" s="69">
        <v>0</v>
      </c>
      <c r="K6589" s="91"/>
      <c r="L6589" s="91"/>
    </row>
    <row r="6590" spans="2:12" x14ac:dyDescent="0.25">
      <c r="B6590" s="67" t="s">
        <v>454</v>
      </c>
      <c r="C6590" s="67" t="s">
        <v>455</v>
      </c>
      <c r="D6590" s="68" t="s">
        <v>373</v>
      </c>
      <c r="E6590" s="67" t="s">
        <v>374</v>
      </c>
      <c r="F6590" s="68" t="s">
        <v>472</v>
      </c>
      <c r="G6590" s="67" t="s">
        <v>473</v>
      </c>
      <c r="H6590" s="68" t="s">
        <v>362</v>
      </c>
      <c r="I6590" s="69">
        <v>159</v>
      </c>
      <c r="J6590" s="69">
        <v>188</v>
      </c>
      <c r="K6590" s="91"/>
      <c r="L6590" s="91"/>
    </row>
    <row r="6591" spans="2:12" x14ac:dyDescent="0.25">
      <c r="B6591" s="67" t="s">
        <v>454</v>
      </c>
      <c r="C6591" s="67" t="s">
        <v>455</v>
      </c>
      <c r="D6591" s="68" t="s">
        <v>373</v>
      </c>
      <c r="E6591" s="67" t="s">
        <v>374</v>
      </c>
      <c r="F6591" s="68" t="s">
        <v>472</v>
      </c>
      <c r="G6591" s="67" t="s">
        <v>473</v>
      </c>
      <c r="H6591" s="68" t="s">
        <v>363</v>
      </c>
      <c r="I6591" s="69">
        <v>311</v>
      </c>
      <c r="J6591" s="69">
        <v>337</v>
      </c>
      <c r="K6591" s="91"/>
      <c r="L6591" s="91"/>
    </row>
    <row r="6592" spans="2:12" x14ac:dyDescent="0.25">
      <c r="B6592" s="67" t="s">
        <v>454</v>
      </c>
      <c r="C6592" s="67" t="s">
        <v>455</v>
      </c>
      <c r="D6592" s="68" t="s">
        <v>373</v>
      </c>
      <c r="E6592" s="67" t="s">
        <v>374</v>
      </c>
      <c r="F6592" s="68" t="s">
        <v>472</v>
      </c>
      <c r="G6592" s="67" t="s">
        <v>473</v>
      </c>
      <c r="H6592" s="68" t="s">
        <v>364</v>
      </c>
      <c r="I6592" s="69">
        <v>79</v>
      </c>
      <c r="J6592" s="69">
        <v>98</v>
      </c>
      <c r="K6592" s="91"/>
      <c r="L6592" s="91"/>
    </row>
    <row r="6593" spans="2:12" x14ac:dyDescent="0.25">
      <c r="B6593" s="67" t="s">
        <v>454</v>
      </c>
      <c r="C6593" s="67" t="s">
        <v>455</v>
      </c>
      <c r="D6593" s="68" t="s">
        <v>373</v>
      </c>
      <c r="E6593" s="67" t="s">
        <v>374</v>
      </c>
      <c r="F6593" s="68" t="s">
        <v>472</v>
      </c>
      <c r="G6593" s="67" t="s">
        <v>473</v>
      </c>
      <c r="H6593" s="68" t="s">
        <v>362</v>
      </c>
      <c r="I6593" s="69">
        <v>0</v>
      </c>
      <c r="J6593" s="69">
        <v>0</v>
      </c>
      <c r="K6593" s="91"/>
      <c r="L6593" s="91"/>
    </row>
    <row r="6594" spans="2:12" x14ac:dyDescent="0.25">
      <c r="B6594" s="67" t="s">
        <v>454</v>
      </c>
      <c r="C6594" s="67" t="s">
        <v>455</v>
      </c>
      <c r="D6594" s="68" t="s">
        <v>373</v>
      </c>
      <c r="E6594" s="67" t="s">
        <v>374</v>
      </c>
      <c r="F6594" s="68" t="s">
        <v>472</v>
      </c>
      <c r="G6594" s="67" t="s">
        <v>473</v>
      </c>
      <c r="H6594" s="68" t="s">
        <v>364</v>
      </c>
      <c r="I6594" s="69">
        <v>0</v>
      </c>
      <c r="J6594" s="69">
        <v>0</v>
      </c>
      <c r="K6594" s="91"/>
      <c r="L6594" s="91"/>
    </row>
    <row r="6595" spans="2:12" x14ac:dyDescent="0.25">
      <c r="B6595" s="67" t="s">
        <v>454</v>
      </c>
      <c r="C6595" s="67" t="s">
        <v>455</v>
      </c>
      <c r="D6595" s="68" t="s">
        <v>373</v>
      </c>
      <c r="E6595" s="67" t="s">
        <v>374</v>
      </c>
      <c r="F6595" s="68" t="s">
        <v>472</v>
      </c>
      <c r="G6595" s="67" t="s">
        <v>473</v>
      </c>
      <c r="H6595" s="68" t="s">
        <v>362</v>
      </c>
      <c r="I6595" s="69">
        <v>5</v>
      </c>
      <c r="J6595" s="69">
        <v>20</v>
      </c>
      <c r="K6595" s="91"/>
      <c r="L6595" s="91"/>
    </row>
    <row r="6596" spans="2:12" x14ac:dyDescent="0.25">
      <c r="B6596" s="67" t="s">
        <v>454</v>
      </c>
      <c r="C6596" s="67" t="s">
        <v>455</v>
      </c>
      <c r="D6596" s="68" t="s">
        <v>373</v>
      </c>
      <c r="E6596" s="67" t="s">
        <v>374</v>
      </c>
      <c r="F6596" s="68" t="s">
        <v>472</v>
      </c>
      <c r="G6596" s="67" t="s">
        <v>473</v>
      </c>
      <c r="H6596" s="68" t="s">
        <v>363</v>
      </c>
      <c r="I6596" s="69">
        <v>0</v>
      </c>
      <c r="J6596" s="69">
        <v>25</v>
      </c>
      <c r="K6596" s="91"/>
      <c r="L6596" s="91"/>
    </row>
    <row r="6597" spans="2:12" x14ac:dyDescent="0.25">
      <c r="B6597" s="67" t="s">
        <v>454</v>
      </c>
      <c r="C6597" s="67" t="s">
        <v>455</v>
      </c>
      <c r="D6597" s="68" t="s">
        <v>373</v>
      </c>
      <c r="E6597" s="67" t="s">
        <v>374</v>
      </c>
      <c r="F6597" s="68" t="s">
        <v>472</v>
      </c>
      <c r="G6597" s="67" t="s">
        <v>473</v>
      </c>
      <c r="H6597" s="68" t="s">
        <v>362</v>
      </c>
      <c r="I6597" s="69">
        <v>88</v>
      </c>
      <c r="J6597" s="69">
        <v>28</v>
      </c>
      <c r="K6597" s="91"/>
      <c r="L6597" s="91"/>
    </row>
    <row r="6598" spans="2:12" x14ac:dyDescent="0.25">
      <c r="B6598" s="67" t="s">
        <v>454</v>
      </c>
      <c r="C6598" s="67" t="s">
        <v>455</v>
      </c>
      <c r="D6598" s="68" t="s">
        <v>373</v>
      </c>
      <c r="E6598" s="67" t="s">
        <v>374</v>
      </c>
      <c r="F6598" s="68" t="s">
        <v>472</v>
      </c>
      <c r="G6598" s="67" t="s">
        <v>473</v>
      </c>
      <c r="H6598" s="68" t="s">
        <v>363</v>
      </c>
      <c r="I6598" s="69">
        <v>86</v>
      </c>
      <c r="J6598" s="69">
        <v>107</v>
      </c>
      <c r="K6598" s="91"/>
      <c r="L6598" s="91"/>
    </row>
    <row r="6599" spans="2:12" x14ac:dyDescent="0.25">
      <c r="B6599" s="67" t="s">
        <v>454</v>
      </c>
      <c r="C6599" s="67" t="s">
        <v>455</v>
      </c>
      <c r="D6599" s="68" t="s">
        <v>373</v>
      </c>
      <c r="E6599" s="67" t="s">
        <v>374</v>
      </c>
      <c r="F6599" s="68" t="s">
        <v>472</v>
      </c>
      <c r="G6599" s="67" t="s">
        <v>473</v>
      </c>
      <c r="H6599" s="68" t="s">
        <v>364</v>
      </c>
      <c r="I6599" s="69">
        <v>73</v>
      </c>
      <c r="J6599" s="69">
        <v>87</v>
      </c>
      <c r="K6599" s="91"/>
      <c r="L6599" s="91"/>
    </row>
    <row r="6600" spans="2:12" x14ac:dyDescent="0.25">
      <c r="B6600" s="67" t="s">
        <v>454</v>
      </c>
      <c r="C6600" s="67" t="s">
        <v>455</v>
      </c>
      <c r="D6600" s="68" t="s">
        <v>373</v>
      </c>
      <c r="E6600" s="67" t="s">
        <v>374</v>
      </c>
      <c r="F6600" s="68" t="s">
        <v>472</v>
      </c>
      <c r="G6600" s="67" t="s">
        <v>473</v>
      </c>
      <c r="H6600" s="68" t="s">
        <v>362</v>
      </c>
      <c r="I6600" s="69">
        <v>0</v>
      </c>
      <c r="J6600" s="69">
        <v>0</v>
      </c>
      <c r="K6600" s="91"/>
      <c r="L6600" s="91"/>
    </row>
    <row r="6601" spans="2:12" x14ac:dyDescent="0.25">
      <c r="B6601" s="67" t="s">
        <v>454</v>
      </c>
      <c r="C6601" s="67" t="s">
        <v>455</v>
      </c>
      <c r="D6601" s="68" t="s">
        <v>373</v>
      </c>
      <c r="E6601" s="67" t="s">
        <v>374</v>
      </c>
      <c r="F6601" s="68" t="s">
        <v>472</v>
      </c>
      <c r="G6601" s="67" t="s">
        <v>473</v>
      </c>
      <c r="H6601" s="68" t="s">
        <v>364</v>
      </c>
      <c r="I6601" s="69">
        <v>0</v>
      </c>
      <c r="J6601" s="69">
        <v>0</v>
      </c>
      <c r="K6601" s="91"/>
      <c r="L6601" s="91"/>
    </row>
    <row r="6602" spans="2:12" x14ac:dyDescent="0.25">
      <c r="B6602" s="67" t="s">
        <v>454</v>
      </c>
      <c r="C6602" s="67" t="s">
        <v>455</v>
      </c>
      <c r="D6602" s="68" t="s">
        <v>373</v>
      </c>
      <c r="E6602" s="67" t="s">
        <v>374</v>
      </c>
      <c r="F6602" s="68" t="s">
        <v>472</v>
      </c>
      <c r="G6602" s="67" t="s">
        <v>473</v>
      </c>
      <c r="H6602" s="68" t="s">
        <v>363</v>
      </c>
      <c r="I6602" s="69">
        <v>0</v>
      </c>
      <c r="J6602" s="69">
        <v>4</v>
      </c>
      <c r="K6602" s="91"/>
      <c r="L6602" s="91"/>
    </row>
    <row r="6603" spans="2:12" x14ac:dyDescent="0.25">
      <c r="B6603" s="67" t="s">
        <v>454</v>
      </c>
      <c r="C6603" s="67" t="s">
        <v>455</v>
      </c>
      <c r="D6603" s="68" t="s">
        <v>373</v>
      </c>
      <c r="E6603" s="67" t="s">
        <v>374</v>
      </c>
      <c r="F6603" s="68" t="s">
        <v>472</v>
      </c>
      <c r="G6603" s="67" t="s">
        <v>473</v>
      </c>
      <c r="H6603" s="68" t="s">
        <v>364</v>
      </c>
      <c r="I6603" s="69">
        <v>0</v>
      </c>
      <c r="J6603" s="69">
        <v>0</v>
      </c>
      <c r="K6603" s="91"/>
      <c r="L6603" s="91"/>
    </row>
    <row r="6604" spans="2:12" x14ac:dyDescent="0.25">
      <c r="B6604" s="67" t="s">
        <v>454</v>
      </c>
      <c r="C6604" s="67" t="s">
        <v>455</v>
      </c>
      <c r="D6604" s="68" t="s">
        <v>373</v>
      </c>
      <c r="E6604" s="67" t="s">
        <v>374</v>
      </c>
      <c r="F6604" s="68" t="s">
        <v>472</v>
      </c>
      <c r="G6604" s="67" t="s">
        <v>473</v>
      </c>
      <c r="H6604" s="68" t="s">
        <v>362</v>
      </c>
      <c r="I6604" s="69">
        <v>77</v>
      </c>
      <c r="J6604" s="69">
        <v>19</v>
      </c>
      <c r="K6604" s="91"/>
      <c r="L6604" s="91"/>
    </row>
    <row r="6605" spans="2:12" x14ac:dyDescent="0.25">
      <c r="B6605" s="67" t="s">
        <v>454</v>
      </c>
      <c r="C6605" s="67" t="s">
        <v>455</v>
      </c>
      <c r="D6605" s="68" t="s">
        <v>373</v>
      </c>
      <c r="E6605" s="67" t="s">
        <v>374</v>
      </c>
      <c r="F6605" s="68" t="s">
        <v>472</v>
      </c>
      <c r="G6605" s="67" t="s">
        <v>473</v>
      </c>
      <c r="H6605" s="68" t="s">
        <v>363</v>
      </c>
      <c r="I6605" s="69">
        <v>47</v>
      </c>
      <c r="J6605" s="69">
        <v>79</v>
      </c>
      <c r="K6605" s="91"/>
      <c r="L6605" s="91"/>
    </row>
    <row r="6606" spans="2:12" x14ac:dyDescent="0.25">
      <c r="B6606" s="67" t="s">
        <v>454</v>
      </c>
      <c r="C6606" s="67" t="s">
        <v>455</v>
      </c>
      <c r="D6606" s="68" t="s">
        <v>373</v>
      </c>
      <c r="E6606" s="67" t="s">
        <v>374</v>
      </c>
      <c r="F6606" s="68" t="s">
        <v>472</v>
      </c>
      <c r="G6606" s="67" t="s">
        <v>473</v>
      </c>
      <c r="H6606" s="68" t="s">
        <v>364</v>
      </c>
      <c r="I6606" s="69">
        <v>20</v>
      </c>
      <c r="J6606" s="69">
        <v>5</v>
      </c>
      <c r="K6606" s="91"/>
      <c r="L6606" s="91"/>
    </row>
    <row r="6607" spans="2:12" x14ac:dyDescent="0.25">
      <c r="B6607" s="67" t="s">
        <v>454</v>
      </c>
      <c r="C6607" s="67" t="s">
        <v>455</v>
      </c>
      <c r="D6607" s="68" t="s">
        <v>373</v>
      </c>
      <c r="E6607" s="67" t="s">
        <v>374</v>
      </c>
      <c r="F6607" s="68" t="s">
        <v>472</v>
      </c>
      <c r="G6607" s="67" t="s">
        <v>473</v>
      </c>
      <c r="H6607" s="68" t="s">
        <v>362</v>
      </c>
      <c r="I6607" s="69">
        <v>52</v>
      </c>
      <c r="J6607" s="69">
        <v>94</v>
      </c>
      <c r="K6607" s="91"/>
      <c r="L6607" s="91"/>
    </row>
    <row r="6608" spans="2:12" x14ac:dyDescent="0.25">
      <c r="B6608" s="67" t="s">
        <v>454</v>
      </c>
      <c r="C6608" s="67" t="s">
        <v>455</v>
      </c>
      <c r="D6608" s="68" t="s">
        <v>373</v>
      </c>
      <c r="E6608" s="67" t="s">
        <v>374</v>
      </c>
      <c r="F6608" s="68" t="s">
        <v>472</v>
      </c>
      <c r="G6608" s="67" t="s">
        <v>473</v>
      </c>
      <c r="H6608" s="68" t="s">
        <v>363</v>
      </c>
      <c r="I6608" s="69">
        <v>35</v>
      </c>
      <c r="J6608" s="69">
        <v>82</v>
      </c>
      <c r="K6608" s="91"/>
      <c r="L6608" s="91"/>
    </row>
    <row r="6609" spans="2:12" x14ac:dyDescent="0.25">
      <c r="B6609" s="67" t="s">
        <v>454</v>
      </c>
      <c r="C6609" s="67" t="s">
        <v>455</v>
      </c>
      <c r="D6609" s="68" t="s">
        <v>373</v>
      </c>
      <c r="E6609" s="67" t="s">
        <v>374</v>
      </c>
      <c r="F6609" s="68" t="s">
        <v>472</v>
      </c>
      <c r="G6609" s="67" t="s">
        <v>473</v>
      </c>
      <c r="H6609" s="68" t="s">
        <v>364</v>
      </c>
      <c r="I6609" s="69">
        <v>20</v>
      </c>
      <c r="J6609" s="69">
        <v>31</v>
      </c>
      <c r="K6609" s="91"/>
      <c r="L6609" s="91"/>
    </row>
    <row r="6610" spans="2:12" x14ac:dyDescent="0.25">
      <c r="B6610" s="67" t="s">
        <v>454</v>
      </c>
      <c r="C6610" s="67" t="s">
        <v>455</v>
      </c>
      <c r="D6610" s="68" t="s">
        <v>373</v>
      </c>
      <c r="E6610" s="67" t="s">
        <v>374</v>
      </c>
      <c r="F6610" s="68" t="s">
        <v>472</v>
      </c>
      <c r="G6610" s="67" t="s">
        <v>473</v>
      </c>
      <c r="H6610" s="68" t="s">
        <v>363</v>
      </c>
      <c r="I6610" s="69">
        <v>0</v>
      </c>
      <c r="J6610" s="69">
        <v>4</v>
      </c>
      <c r="K6610" s="91"/>
      <c r="L6610" s="91"/>
    </row>
    <row r="6611" spans="2:12" x14ac:dyDescent="0.25">
      <c r="B6611" s="67" t="s">
        <v>454</v>
      </c>
      <c r="C6611" s="67" t="s">
        <v>455</v>
      </c>
      <c r="D6611" s="68" t="s">
        <v>373</v>
      </c>
      <c r="E6611" s="67" t="s">
        <v>374</v>
      </c>
      <c r="F6611" s="68" t="s">
        <v>472</v>
      </c>
      <c r="G6611" s="67" t="s">
        <v>473</v>
      </c>
      <c r="H6611" s="68" t="s">
        <v>363</v>
      </c>
      <c r="I6611" s="69">
        <v>0</v>
      </c>
      <c r="J6611" s="69">
        <v>8</v>
      </c>
      <c r="K6611" s="91"/>
      <c r="L6611" s="91"/>
    </row>
    <row r="6612" spans="2:12" x14ac:dyDescent="0.25">
      <c r="B6612" s="67" t="s">
        <v>454</v>
      </c>
      <c r="C6612" s="67" t="s">
        <v>455</v>
      </c>
      <c r="D6612" s="68" t="s">
        <v>373</v>
      </c>
      <c r="E6612" s="67" t="s">
        <v>374</v>
      </c>
      <c r="F6612" s="68" t="s">
        <v>472</v>
      </c>
      <c r="G6612" s="67" t="s">
        <v>473</v>
      </c>
      <c r="H6612" s="68" t="s">
        <v>362</v>
      </c>
      <c r="I6612" s="69">
        <v>0</v>
      </c>
      <c r="J6612" s="69">
        <v>0</v>
      </c>
      <c r="K6612" s="91"/>
      <c r="L6612" s="91"/>
    </row>
    <row r="6613" spans="2:12" x14ac:dyDescent="0.25">
      <c r="B6613" s="67" t="s">
        <v>454</v>
      </c>
      <c r="C6613" s="67" t="s">
        <v>455</v>
      </c>
      <c r="D6613" s="68" t="s">
        <v>373</v>
      </c>
      <c r="E6613" s="67" t="s">
        <v>374</v>
      </c>
      <c r="F6613" s="68" t="s">
        <v>472</v>
      </c>
      <c r="G6613" s="67" t="s">
        <v>473</v>
      </c>
      <c r="H6613" s="68" t="s">
        <v>363</v>
      </c>
      <c r="I6613" s="69">
        <v>84</v>
      </c>
      <c r="J6613" s="69">
        <v>111</v>
      </c>
      <c r="K6613" s="91"/>
      <c r="L6613" s="91"/>
    </row>
    <row r="6614" spans="2:12" x14ac:dyDescent="0.25">
      <c r="B6614" s="67" t="s">
        <v>454</v>
      </c>
      <c r="C6614" s="67" t="s">
        <v>455</v>
      </c>
      <c r="D6614" s="68" t="s">
        <v>373</v>
      </c>
      <c r="E6614" s="67" t="s">
        <v>374</v>
      </c>
      <c r="F6614" s="68" t="s">
        <v>472</v>
      </c>
      <c r="G6614" s="67" t="s">
        <v>473</v>
      </c>
      <c r="H6614" s="68" t="s">
        <v>364</v>
      </c>
      <c r="I6614" s="69">
        <v>10</v>
      </c>
      <c r="J6614" s="69">
        <v>18</v>
      </c>
      <c r="K6614" s="91"/>
      <c r="L6614" s="91"/>
    </row>
    <row r="6615" spans="2:12" x14ac:dyDescent="0.25">
      <c r="B6615" s="67" t="s">
        <v>454</v>
      </c>
      <c r="C6615" s="67" t="s">
        <v>455</v>
      </c>
      <c r="D6615" s="68" t="s">
        <v>373</v>
      </c>
      <c r="E6615" s="67" t="s">
        <v>374</v>
      </c>
      <c r="F6615" s="68" t="s">
        <v>472</v>
      </c>
      <c r="G6615" s="67" t="s">
        <v>473</v>
      </c>
      <c r="H6615" s="68" t="s">
        <v>362</v>
      </c>
      <c r="I6615" s="69">
        <v>9</v>
      </c>
      <c r="J6615" s="69">
        <v>9</v>
      </c>
      <c r="K6615" s="91"/>
      <c r="L6615" s="91"/>
    </row>
    <row r="6616" spans="2:12" x14ac:dyDescent="0.25">
      <c r="B6616" s="67" t="s">
        <v>454</v>
      </c>
      <c r="C6616" s="67" t="s">
        <v>455</v>
      </c>
      <c r="D6616" s="68" t="s">
        <v>373</v>
      </c>
      <c r="E6616" s="67" t="s">
        <v>374</v>
      </c>
      <c r="F6616" s="68" t="s">
        <v>472</v>
      </c>
      <c r="G6616" s="67" t="s">
        <v>473</v>
      </c>
      <c r="H6616" s="68" t="s">
        <v>363</v>
      </c>
      <c r="I6616" s="69">
        <v>11</v>
      </c>
      <c r="J6616" s="69">
        <v>19</v>
      </c>
      <c r="K6616" s="91"/>
      <c r="L6616" s="91"/>
    </row>
    <row r="6617" spans="2:12" x14ac:dyDescent="0.25">
      <c r="B6617" s="67" t="s">
        <v>454</v>
      </c>
      <c r="C6617" s="67" t="s">
        <v>455</v>
      </c>
      <c r="D6617" s="68" t="s">
        <v>373</v>
      </c>
      <c r="E6617" s="67" t="s">
        <v>374</v>
      </c>
      <c r="F6617" s="68" t="s">
        <v>472</v>
      </c>
      <c r="G6617" s="67" t="s">
        <v>473</v>
      </c>
      <c r="H6617" s="68" t="s">
        <v>364</v>
      </c>
      <c r="I6617" s="69">
        <v>0</v>
      </c>
      <c r="J6617" s="69">
        <v>22</v>
      </c>
      <c r="K6617" s="91"/>
      <c r="L6617" s="91"/>
    </row>
    <row r="6618" spans="2:12" x14ac:dyDescent="0.25">
      <c r="B6618" s="67" t="s">
        <v>454</v>
      </c>
      <c r="C6618" s="67" t="s">
        <v>455</v>
      </c>
      <c r="D6618" s="68" t="s">
        <v>373</v>
      </c>
      <c r="E6618" s="67" t="s">
        <v>374</v>
      </c>
      <c r="F6618" s="68" t="s">
        <v>472</v>
      </c>
      <c r="G6618" s="67" t="s">
        <v>473</v>
      </c>
      <c r="H6618" s="68" t="s">
        <v>363</v>
      </c>
      <c r="I6618" s="69">
        <v>0</v>
      </c>
      <c r="J6618" s="69">
        <v>0</v>
      </c>
      <c r="K6618" s="91"/>
      <c r="L6618" s="91"/>
    </row>
    <row r="6619" spans="2:12" x14ac:dyDescent="0.25">
      <c r="B6619" s="67" t="s">
        <v>454</v>
      </c>
      <c r="C6619" s="67" t="s">
        <v>455</v>
      </c>
      <c r="D6619" s="68" t="s">
        <v>373</v>
      </c>
      <c r="E6619" s="67" t="s">
        <v>374</v>
      </c>
      <c r="F6619" s="68" t="s">
        <v>472</v>
      </c>
      <c r="G6619" s="67" t="s">
        <v>473</v>
      </c>
      <c r="H6619" s="68" t="s">
        <v>364</v>
      </c>
      <c r="I6619" s="69">
        <v>0</v>
      </c>
      <c r="J6619" s="69">
        <v>0</v>
      </c>
      <c r="K6619" s="91"/>
      <c r="L6619" s="91"/>
    </row>
    <row r="6620" spans="2:12" x14ac:dyDescent="0.25">
      <c r="B6620" s="67" t="s">
        <v>454</v>
      </c>
      <c r="C6620" s="67" t="s">
        <v>455</v>
      </c>
      <c r="D6620" s="68" t="s">
        <v>373</v>
      </c>
      <c r="E6620" s="67" t="s">
        <v>374</v>
      </c>
      <c r="F6620" s="68" t="s">
        <v>472</v>
      </c>
      <c r="G6620" s="67" t="s">
        <v>473</v>
      </c>
      <c r="H6620" s="68" t="s">
        <v>362</v>
      </c>
      <c r="I6620" s="69">
        <v>5</v>
      </c>
      <c r="J6620" s="69">
        <v>0</v>
      </c>
      <c r="K6620" s="91"/>
      <c r="L6620" s="91"/>
    </row>
    <row r="6621" spans="2:12" x14ac:dyDescent="0.25">
      <c r="B6621" s="67" t="s">
        <v>454</v>
      </c>
      <c r="C6621" s="67" t="s">
        <v>455</v>
      </c>
      <c r="D6621" s="68" t="s">
        <v>373</v>
      </c>
      <c r="E6621" s="67" t="s">
        <v>374</v>
      </c>
      <c r="F6621" s="68" t="s">
        <v>472</v>
      </c>
      <c r="G6621" s="67" t="s">
        <v>473</v>
      </c>
      <c r="H6621" s="68" t="s">
        <v>363</v>
      </c>
      <c r="I6621" s="69">
        <v>8</v>
      </c>
      <c r="J6621" s="69">
        <v>0</v>
      </c>
      <c r="K6621" s="91"/>
      <c r="L6621" s="91"/>
    </row>
    <row r="6622" spans="2:12" x14ac:dyDescent="0.25">
      <c r="B6622" s="67" t="s">
        <v>454</v>
      </c>
      <c r="C6622" s="67" t="s">
        <v>455</v>
      </c>
      <c r="D6622" s="68" t="s">
        <v>373</v>
      </c>
      <c r="E6622" s="67" t="s">
        <v>374</v>
      </c>
      <c r="F6622" s="68" t="s">
        <v>472</v>
      </c>
      <c r="G6622" s="67" t="s">
        <v>473</v>
      </c>
      <c r="H6622" s="68" t="s">
        <v>364</v>
      </c>
      <c r="I6622" s="69">
        <v>0</v>
      </c>
      <c r="J6622" s="69">
        <v>0</v>
      </c>
      <c r="K6622" s="91"/>
      <c r="L6622" s="91"/>
    </row>
    <row r="6623" spans="2:12" x14ac:dyDescent="0.25">
      <c r="B6623" s="67" t="s">
        <v>454</v>
      </c>
      <c r="C6623" s="67" t="s">
        <v>455</v>
      </c>
      <c r="D6623" s="68" t="s">
        <v>373</v>
      </c>
      <c r="E6623" s="67" t="s">
        <v>374</v>
      </c>
      <c r="F6623" s="68" t="s">
        <v>472</v>
      </c>
      <c r="G6623" s="67" t="s">
        <v>473</v>
      </c>
      <c r="H6623" s="68" t="s">
        <v>362</v>
      </c>
      <c r="I6623" s="69">
        <v>10</v>
      </c>
      <c r="J6623" s="69">
        <v>0</v>
      </c>
      <c r="K6623" s="91"/>
      <c r="L6623" s="91"/>
    </row>
    <row r="6624" spans="2:12" x14ac:dyDescent="0.25">
      <c r="B6624" s="67" t="s">
        <v>454</v>
      </c>
      <c r="C6624" s="67" t="s">
        <v>455</v>
      </c>
      <c r="D6624" s="68" t="s">
        <v>373</v>
      </c>
      <c r="E6624" s="67" t="s">
        <v>374</v>
      </c>
      <c r="F6624" s="68" t="s">
        <v>472</v>
      </c>
      <c r="G6624" s="67" t="s">
        <v>473</v>
      </c>
      <c r="H6624" s="68" t="s">
        <v>363</v>
      </c>
      <c r="I6624" s="69">
        <v>0</v>
      </c>
      <c r="J6624" s="69">
        <v>5</v>
      </c>
      <c r="K6624" s="91"/>
      <c r="L6624" s="91"/>
    </row>
    <row r="6625" spans="2:12" x14ac:dyDescent="0.25">
      <c r="B6625" s="67" t="s">
        <v>454</v>
      </c>
      <c r="C6625" s="67" t="s">
        <v>455</v>
      </c>
      <c r="D6625" s="68" t="s">
        <v>373</v>
      </c>
      <c r="E6625" s="67" t="s">
        <v>374</v>
      </c>
      <c r="F6625" s="68" t="s">
        <v>472</v>
      </c>
      <c r="G6625" s="67" t="s">
        <v>473</v>
      </c>
      <c r="H6625" s="68" t="s">
        <v>362</v>
      </c>
      <c r="I6625" s="69">
        <v>0</v>
      </c>
      <c r="J6625" s="69">
        <v>10</v>
      </c>
      <c r="K6625" s="91"/>
      <c r="L6625" s="91"/>
    </row>
    <row r="6626" spans="2:12" x14ac:dyDescent="0.25">
      <c r="B6626" s="67" t="s">
        <v>454</v>
      </c>
      <c r="C6626" s="67" t="s">
        <v>455</v>
      </c>
      <c r="D6626" s="68" t="s">
        <v>373</v>
      </c>
      <c r="E6626" s="67" t="s">
        <v>374</v>
      </c>
      <c r="F6626" s="68" t="s">
        <v>472</v>
      </c>
      <c r="G6626" s="67" t="s">
        <v>473</v>
      </c>
      <c r="H6626" s="68" t="s">
        <v>363</v>
      </c>
      <c r="I6626" s="69">
        <v>0</v>
      </c>
      <c r="J6626" s="69">
        <v>10</v>
      </c>
      <c r="K6626" s="91"/>
      <c r="L6626" s="91"/>
    </row>
    <row r="6627" spans="2:12" x14ac:dyDescent="0.25">
      <c r="B6627" s="67" t="s">
        <v>454</v>
      </c>
      <c r="C6627" s="67" t="s">
        <v>455</v>
      </c>
      <c r="D6627" s="68" t="s">
        <v>373</v>
      </c>
      <c r="E6627" s="67" t="s">
        <v>374</v>
      </c>
      <c r="F6627" s="68" t="s">
        <v>472</v>
      </c>
      <c r="G6627" s="67" t="s">
        <v>473</v>
      </c>
      <c r="H6627" s="68" t="s">
        <v>364</v>
      </c>
      <c r="I6627" s="69">
        <v>0</v>
      </c>
      <c r="J6627" s="69">
        <v>0</v>
      </c>
      <c r="K6627" s="91"/>
      <c r="L6627" s="91"/>
    </row>
    <row r="6628" spans="2:12" x14ac:dyDescent="0.25">
      <c r="B6628" s="67" t="s">
        <v>454</v>
      </c>
      <c r="C6628" s="67" t="s">
        <v>455</v>
      </c>
      <c r="D6628" s="68" t="s">
        <v>373</v>
      </c>
      <c r="E6628" s="67" t="s">
        <v>374</v>
      </c>
      <c r="F6628" s="68" t="s">
        <v>472</v>
      </c>
      <c r="G6628" s="67" t="s">
        <v>473</v>
      </c>
      <c r="H6628" s="68" t="s">
        <v>362</v>
      </c>
      <c r="I6628" s="69">
        <v>0</v>
      </c>
      <c r="J6628" s="69">
        <v>0</v>
      </c>
      <c r="K6628" s="91"/>
      <c r="L6628" s="91"/>
    </row>
    <row r="6629" spans="2:12" x14ac:dyDescent="0.25">
      <c r="B6629" s="67" t="s">
        <v>454</v>
      </c>
      <c r="C6629" s="67" t="s">
        <v>455</v>
      </c>
      <c r="D6629" s="68" t="s">
        <v>373</v>
      </c>
      <c r="E6629" s="67" t="s">
        <v>374</v>
      </c>
      <c r="F6629" s="68" t="s">
        <v>472</v>
      </c>
      <c r="G6629" s="67" t="s">
        <v>473</v>
      </c>
      <c r="H6629" s="68" t="s">
        <v>363</v>
      </c>
      <c r="I6629" s="69">
        <v>0</v>
      </c>
      <c r="J6629" s="69">
        <v>0</v>
      </c>
      <c r="K6629" s="91"/>
      <c r="L6629" s="91"/>
    </row>
    <row r="6630" spans="2:12" x14ac:dyDescent="0.25">
      <c r="B6630" s="67" t="s">
        <v>454</v>
      </c>
      <c r="C6630" s="67" t="s">
        <v>455</v>
      </c>
      <c r="D6630" s="68" t="s">
        <v>373</v>
      </c>
      <c r="E6630" s="67" t="s">
        <v>374</v>
      </c>
      <c r="F6630" s="68" t="s">
        <v>472</v>
      </c>
      <c r="G6630" s="67" t="s">
        <v>473</v>
      </c>
      <c r="H6630" s="68" t="s">
        <v>364</v>
      </c>
      <c r="I6630" s="69">
        <v>0</v>
      </c>
      <c r="J6630" s="69">
        <v>1</v>
      </c>
      <c r="K6630" s="91"/>
      <c r="L6630" s="91"/>
    </row>
    <row r="6631" spans="2:12" x14ac:dyDescent="0.25">
      <c r="B6631" s="67" t="s">
        <v>454</v>
      </c>
      <c r="C6631" s="67" t="s">
        <v>455</v>
      </c>
      <c r="D6631" s="68" t="s">
        <v>373</v>
      </c>
      <c r="E6631" s="67" t="s">
        <v>374</v>
      </c>
      <c r="F6631" s="68" t="s">
        <v>472</v>
      </c>
      <c r="G6631" s="67" t="s">
        <v>473</v>
      </c>
      <c r="H6631" s="68" t="s">
        <v>362</v>
      </c>
      <c r="I6631" s="69">
        <v>62</v>
      </c>
      <c r="J6631" s="69">
        <v>65</v>
      </c>
      <c r="K6631" s="91"/>
      <c r="L6631" s="91"/>
    </row>
    <row r="6632" spans="2:12" x14ac:dyDescent="0.25">
      <c r="B6632" s="67" t="s">
        <v>454</v>
      </c>
      <c r="C6632" s="67" t="s">
        <v>455</v>
      </c>
      <c r="D6632" s="68" t="s">
        <v>373</v>
      </c>
      <c r="E6632" s="67" t="s">
        <v>374</v>
      </c>
      <c r="F6632" s="68" t="s">
        <v>472</v>
      </c>
      <c r="G6632" s="67" t="s">
        <v>473</v>
      </c>
      <c r="H6632" s="68" t="s">
        <v>363</v>
      </c>
      <c r="I6632" s="69">
        <v>194</v>
      </c>
      <c r="J6632" s="69">
        <v>273</v>
      </c>
      <c r="K6632" s="91"/>
      <c r="L6632" s="91"/>
    </row>
    <row r="6633" spans="2:12" x14ac:dyDescent="0.25">
      <c r="B6633" s="67" t="s">
        <v>454</v>
      </c>
      <c r="C6633" s="67" t="s">
        <v>455</v>
      </c>
      <c r="D6633" s="68" t="s">
        <v>373</v>
      </c>
      <c r="E6633" s="67" t="s">
        <v>374</v>
      </c>
      <c r="F6633" s="68" t="s">
        <v>472</v>
      </c>
      <c r="G6633" s="67" t="s">
        <v>473</v>
      </c>
      <c r="H6633" s="68" t="s">
        <v>364</v>
      </c>
      <c r="I6633" s="69">
        <v>58</v>
      </c>
      <c r="J6633" s="69">
        <v>111</v>
      </c>
      <c r="K6633" s="91"/>
      <c r="L6633" s="91"/>
    </row>
    <row r="6634" spans="2:12" x14ac:dyDescent="0.25">
      <c r="B6634" s="67" t="s">
        <v>454</v>
      </c>
      <c r="C6634" s="67" t="s">
        <v>455</v>
      </c>
      <c r="D6634" s="68" t="s">
        <v>373</v>
      </c>
      <c r="E6634" s="67" t="s">
        <v>374</v>
      </c>
      <c r="F6634" s="68" t="s">
        <v>472</v>
      </c>
      <c r="G6634" s="67" t="s">
        <v>473</v>
      </c>
      <c r="H6634" s="68" t="s">
        <v>363</v>
      </c>
      <c r="I6634" s="69">
        <v>22</v>
      </c>
      <c r="J6634" s="69">
        <v>20</v>
      </c>
      <c r="K6634" s="91"/>
      <c r="L6634" s="91"/>
    </row>
    <row r="6635" spans="2:12" x14ac:dyDescent="0.25">
      <c r="B6635" s="67" t="s">
        <v>454</v>
      </c>
      <c r="C6635" s="67" t="s">
        <v>455</v>
      </c>
      <c r="D6635" s="68" t="s">
        <v>373</v>
      </c>
      <c r="E6635" s="67" t="s">
        <v>374</v>
      </c>
      <c r="F6635" s="68" t="s">
        <v>472</v>
      </c>
      <c r="G6635" s="67" t="s">
        <v>473</v>
      </c>
      <c r="H6635" s="68" t="s">
        <v>364</v>
      </c>
      <c r="I6635" s="69">
        <v>0</v>
      </c>
      <c r="J6635" s="69">
        <v>0</v>
      </c>
      <c r="K6635" s="91"/>
      <c r="L6635" s="91"/>
    </row>
    <row r="6636" spans="2:12" x14ac:dyDescent="0.25">
      <c r="B6636" s="67" t="s">
        <v>454</v>
      </c>
      <c r="C6636" s="67" t="s">
        <v>455</v>
      </c>
      <c r="D6636" s="68" t="s">
        <v>373</v>
      </c>
      <c r="E6636" s="67" t="s">
        <v>374</v>
      </c>
      <c r="F6636" s="68" t="s">
        <v>472</v>
      </c>
      <c r="G6636" s="67" t="s">
        <v>473</v>
      </c>
      <c r="H6636" s="68" t="s">
        <v>363</v>
      </c>
      <c r="I6636" s="69">
        <v>12</v>
      </c>
      <c r="J6636" s="69">
        <v>3</v>
      </c>
      <c r="K6636" s="91"/>
      <c r="L6636" s="91"/>
    </row>
    <row r="6637" spans="2:12" x14ac:dyDescent="0.25">
      <c r="B6637" s="67" t="s">
        <v>454</v>
      </c>
      <c r="C6637" s="67" t="s">
        <v>455</v>
      </c>
      <c r="D6637" s="68" t="s">
        <v>373</v>
      </c>
      <c r="E6637" s="67" t="s">
        <v>374</v>
      </c>
      <c r="F6637" s="68" t="s">
        <v>472</v>
      </c>
      <c r="G6637" s="67" t="s">
        <v>473</v>
      </c>
      <c r="H6637" s="68" t="s">
        <v>362</v>
      </c>
      <c r="I6637" s="69">
        <v>0</v>
      </c>
      <c r="J6637" s="69">
        <v>0</v>
      </c>
      <c r="K6637" s="91"/>
      <c r="L6637" s="91"/>
    </row>
    <row r="6638" spans="2:12" x14ac:dyDescent="0.25">
      <c r="B6638" s="67" t="s">
        <v>454</v>
      </c>
      <c r="C6638" s="67" t="s">
        <v>455</v>
      </c>
      <c r="D6638" s="68" t="s">
        <v>373</v>
      </c>
      <c r="E6638" s="67" t="s">
        <v>374</v>
      </c>
      <c r="F6638" s="68" t="s">
        <v>472</v>
      </c>
      <c r="G6638" s="67" t="s">
        <v>473</v>
      </c>
      <c r="H6638" s="68" t="s">
        <v>363</v>
      </c>
      <c r="I6638" s="69">
        <v>0</v>
      </c>
      <c r="J6638" s="69">
        <v>0</v>
      </c>
      <c r="K6638" s="91"/>
      <c r="L6638" s="91"/>
    </row>
    <row r="6639" spans="2:12" x14ac:dyDescent="0.25">
      <c r="B6639" s="67" t="s">
        <v>454</v>
      </c>
      <c r="C6639" s="67" t="s">
        <v>455</v>
      </c>
      <c r="D6639" s="68" t="s">
        <v>373</v>
      </c>
      <c r="E6639" s="67" t="s">
        <v>374</v>
      </c>
      <c r="F6639" s="68" t="s">
        <v>472</v>
      </c>
      <c r="G6639" s="67" t="s">
        <v>473</v>
      </c>
      <c r="H6639" s="68" t="s">
        <v>364</v>
      </c>
      <c r="I6639" s="69">
        <v>0</v>
      </c>
      <c r="J6639" s="69">
        <v>0</v>
      </c>
      <c r="K6639" s="91"/>
      <c r="L6639" s="91"/>
    </row>
    <row r="6640" spans="2:12" x14ac:dyDescent="0.25">
      <c r="B6640" s="67" t="s">
        <v>454</v>
      </c>
      <c r="C6640" s="67" t="s">
        <v>455</v>
      </c>
      <c r="D6640" s="68" t="s">
        <v>373</v>
      </c>
      <c r="E6640" s="67" t="s">
        <v>374</v>
      </c>
      <c r="F6640" s="68" t="s">
        <v>472</v>
      </c>
      <c r="G6640" s="67" t="s">
        <v>473</v>
      </c>
      <c r="H6640" s="68" t="s">
        <v>363</v>
      </c>
      <c r="I6640" s="69">
        <v>20</v>
      </c>
      <c r="J6640" s="69">
        <v>14</v>
      </c>
      <c r="K6640" s="91"/>
      <c r="L6640" s="91"/>
    </row>
    <row r="6641" spans="2:12" x14ac:dyDescent="0.25">
      <c r="B6641" s="67" t="s">
        <v>454</v>
      </c>
      <c r="C6641" s="67" t="s">
        <v>455</v>
      </c>
      <c r="D6641" s="68" t="s">
        <v>373</v>
      </c>
      <c r="E6641" s="67" t="s">
        <v>374</v>
      </c>
      <c r="F6641" s="68" t="s">
        <v>472</v>
      </c>
      <c r="G6641" s="67" t="s">
        <v>473</v>
      </c>
      <c r="H6641" s="68" t="s">
        <v>364</v>
      </c>
      <c r="I6641" s="69">
        <v>77</v>
      </c>
      <c r="J6641" s="69">
        <v>30</v>
      </c>
      <c r="K6641" s="91"/>
      <c r="L6641" s="91"/>
    </row>
    <row r="6642" spans="2:12" x14ac:dyDescent="0.25">
      <c r="B6642" s="67" t="s">
        <v>454</v>
      </c>
      <c r="C6642" s="67" t="s">
        <v>455</v>
      </c>
      <c r="D6642" s="68" t="s">
        <v>373</v>
      </c>
      <c r="E6642" s="67" t="s">
        <v>374</v>
      </c>
      <c r="F6642" s="68" t="s">
        <v>472</v>
      </c>
      <c r="G6642" s="67" t="s">
        <v>473</v>
      </c>
      <c r="H6642" s="68" t="s">
        <v>362</v>
      </c>
      <c r="I6642" s="69">
        <v>12</v>
      </c>
      <c r="J6642" s="69">
        <v>10</v>
      </c>
      <c r="K6642" s="91"/>
      <c r="L6642" s="91"/>
    </row>
    <row r="6643" spans="2:12" x14ac:dyDescent="0.25">
      <c r="B6643" s="67" t="s">
        <v>454</v>
      </c>
      <c r="C6643" s="67" t="s">
        <v>455</v>
      </c>
      <c r="D6643" s="68" t="s">
        <v>373</v>
      </c>
      <c r="E6643" s="67" t="s">
        <v>374</v>
      </c>
      <c r="F6643" s="68" t="s">
        <v>472</v>
      </c>
      <c r="G6643" s="67" t="s">
        <v>473</v>
      </c>
      <c r="H6643" s="68" t="s">
        <v>363</v>
      </c>
      <c r="I6643" s="69">
        <v>52</v>
      </c>
      <c r="J6643" s="69">
        <v>19</v>
      </c>
      <c r="K6643" s="91"/>
      <c r="L6643" s="91"/>
    </row>
    <row r="6644" spans="2:12" x14ac:dyDescent="0.25">
      <c r="B6644" s="67" t="s">
        <v>454</v>
      </c>
      <c r="C6644" s="67" t="s">
        <v>455</v>
      </c>
      <c r="D6644" s="68" t="s">
        <v>373</v>
      </c>
      <c r="E6644" s="67" t="s">
        <v>374</v>
      </c>
      <c r="F6644" s="68" t="s">
        <v>472</v>
      </c>
      <c r="G6644" s="67" t="s">
        <v>473</v>
      </c>
      <c r="H6644" s="68" t="s">
        <v>364</v>
      </c>
      <c r="I6644" s="69">
        <v>8</v>
      </c>
      <c r="J6644" s="69">
        <v>18</v>
      </c>
      <c r="K6644" s="91"/>
      <c r="L6644" s="91"/>
    </row>
    <row r="6645" spans="2:12" x14ac:dyDescent="0.25">
      <c r="B6645" s="67" t="s">
        <v>454</v>
      </c>
      <c r="C6645" s="67" t="s">
        <v>455</v>
      </c>
      <c r="D6645" s="68" t="s">
        <v>373</v>
      </c>
      <c r="E6645" s="67" t="s">
        <v>374</v>
      </c>
      <c r="F6645" s="68" t="s">
        <v>472</v>
      </c>
      <c r="G6645" s="67" t="s">
        <v>473</v>
      </c>
      <c r="H6645" s="68" t="s">
        <v>362</v>
      </c>
      <c r="I6645" s="69">
        <v>0</v>
      </c>
      <c r="J6645" s="69">
        <v>0</v>
      </c>
      <c r="K6645" s="91"/>
      <c r="L6645" s="91"/>
    </row>
    <row r="6646" spans="2:12" x14ac:dyDescent="0.25">
      <c r="B6646" s="67" t="s">
        <v>454</v>
      </c>
      <c r="C6646" s="67" t="s">
        <v>455</v>
      </c>
      <c r="D6646" s="68" t="s">
        <v>373</v>
      </c>
      <c r="E6646" s="67" t="s">
        <v>374</v>
      </c>
      <c r="F6646" s="68" t="s">
        <v>472</v>
      </c>
      <c r="G6646" s="67" t="s">
        <v>473</v>
      </c>
      <c r="H6646" s="68" t="s">
        <v>363</v>
      </c>
      <c r="I6646" s="69">
        <v>0</v>
      </c>
      <c r="J6646" s="69">
        <v>0</v>
      </c>
      <c r="K6646" s="91"/>
      <c r="L6646" s="91"/>
    </row>
    <row r="6647" spans="2:12" x14ac:dyDescent="0.25">
      <c r="B6647" s="67" t="s">
        <v>454</v>
      </c>
      <c r="C6647" s="67" t="s">
        <v>455</v>
      </c>
      <c r="D6647" s="68" t="s">
        <v>373</v>
      </c>
      <c r="E6647" s="67" t="s">
        <v>374</v>
      </c>
      <c r="F6647" s="68" t="s">
        <v>472</v>
      </c>
      <c r="G6647" s="67" t="s">
        <v>473</v>
      </c>
      <c r="H6647" s="68" t="s">
        <v>362</v>
      </c>
      <c r="I6647" s="69">
        <v>0</v>
      </c>
      <c r="J6647" s="69">
        <v>10</v>
      </c>
      <c r="K6647" s="91"/>
      <c r="L6647" s="91"/>
    </row>
    <row r="6648" spans="2:12" x14ac:dyDescent="0.25">
      <c r="B6648" s="67" t="s">
        <v>454</v>
      </c>
      <c r="C6648" s="67" t="s">
        <v>455</v>
      </c>
      <c r="D6648" s="68" t="s">
        <v>373</v>
      </c>
      <c r="E6648" s="67" t="s">
        <v>374</v>
      </c>
      <c r="F6648" s="68" t="s">
        <v>472</v>
      </c>
      <c r="G6648" s="67" t="s">
        <v>473</v>
      </c>
      <c r="H6648" s="68" t="s">
        <v>363</v>
      </c>
      <c r="I6648" s="69">
        <v>36</v>
      </c>
      <c r="J6648" s="69">
        <v>12</v>
      </c>
      <c r="K6648" s="91"/>
      <c r="L6648" s="91"/>
    </row>
    <row r="6649" spans="2:12" x14ac:dyDescent="0.25">
      <c r="B6649" s="67" t="s">
        <v>454</v>
      </c>
      <c r="C6649" s="67" t="s">
        <v>455</v>
      </c>
      <c r="D6649" s="68" t="s">
        <v>373</v>
      </c>
      <c r="E6649" s="67" t="s">
        <v>374</v>
      </c>
      <c r="F6649" s="68" t="s">
        <v>472</v>
      </c>
      <c r="G6649" s="67" t="s">
        <v>473</v>
      </c>
      <c r="H6649" s="68" t="s">
        <v>362</v>
      </c>
      <c r="I6649" s="69">
        <v>0</v>
      </c>
      <c r="J6649" s="69">
        <v>0</v>
      </c>
      <c r="K6649" s="91"/>
      <c r="L6649" s="91"/>
    </row>
    <row r="6650" spans="2:12" x14ac:dyDescent="0.25">
      <c r="B6650" s="67" t="s">
        <v>454</v>
      </c>
      <c r="C6650" s="67" t="s">
        <v>455</v>
      </c>
      <c r="D6650" s="68" t="s">
        <v>373</v>
      </c>
      <c r="E6650" s="67" t="s">
        <v>374</v>
      </c>
      <c r="F6650" s="68" t="s">
        <v>472</v>
      </c>
      <c r="G6650" s="67" t="s">
        <v>473</v>
      </c>
      <c r="H6650" s="68" t="s">
        <v>363</v>
      </c>
      <c r="I6650" s="69">
        <v>0</v>
      </c>
      <c r="J6650" s="69">
        <v>4</v>
      </c>
      <c r="K6650" s="91"/>
      <c r="L6650" s="91"/>
    </row>
    <row r="6651" spans="2:12" x14ac:dyDescent="0.25">
      <c r="B6651" s="67" t="s">
        <v>454</v>
      </c>
      <c r="C6651" s="67" t="s">
        <v>455</v>
      </c>
      <c r="D6651" s="68" t="s">
        <v>373</v>
      </c>
      <c r="E6651" s="67" t="s">
        <v>374</v>
      </c>
      <c r="F6651" s="68" t="s">
        <v>472</v>
      </c>
      <c r="G6651" s="67" t="s">
        <v>473</v>
      </c>
      <c r="H6651" s="68" t="s">
        <v>364</v>
      </c>
      <c r="I6651" s="69">
        <v>8</v>
      </c>
      <c r="J6651" s="69">
        <v>4</v>
      </c>
      <c r="K6651" s="91"/>
      <c r="L6651" s="91"/>
    </row>
    <row r="6652" spans="2:12" x14ac:dyDescent="0.25">
      <c r="B6652" s="67" t="s">
        <v>454</v>
      </c>
      <c r="C6652" s="67" t="s">
        <v>455</v>
      </c>
      <c r="D6652" s="68" t="s">
        <v>373</v>
      </c>
      <c r="E6652" s="67" t="s">
        <v>374</v>
      </c>
      <c r="F6652" s="68" t="s">
        <v>472</v>
      </c>
      <c r="G6652" s="67" t="s">
        <v>473</v>
      </c>
      <c r="H6652" s="68" t="s">
        <v>362</v>
      </c>
      <c r="I6652" s="69">
        <v>150</v>
      </c>
      <c r="J6652" s="69">
        <v>151</v>
      </c>
      <c r="K6652" s="91"/>
      <c r="L6652" s="91"/>
    </row>
    <row r="6653" spans="2:12" x14ac:dyDescent="0.25">
      <c r="B6653" s="67" t="s">
        <v>454</v>
      </c>
      <c r="C6653" s="67" t="s">
        <v>455</v>
      </c>
      <c r="D6653" s="68" t="s">
        <v>373</v>
      </c>
      <c r="E6653" s="67" t="s">
        <v>374</v>
      </c>
      <c r="F6653" s="68" t="s">
        <v>472</v>
      </c>
      <c r="G6653" s="67" t="s">
        <v>473</v>
      </c>
      <c r="H6653" s="68" t="s">
        <v>363</v>
      </c>
      <c r="I6653" s="69">
        <v>32</v>
      </c>
      <c r="J6653" s="69">
        <v>57</v>
      </c>
      <c r="K6653" s="91"/>
      <c r="L6653" s="91"/>
    </row>
    <row r="6654" spans="2:12" x14ac:dyDescent="0.25">
      <c r="B6654" s="67" t="s">
        <v>454</v>
      </c>
      <c r="C6654" s="67" t="s">
        <v>455</v>
      </c>
      <c r="D6654" s="68" t="s">
        <v>373</v>
      </c>
      <c r="E6654" s="67" t="s">
        <v>374</v>
      </c>
      <c r="F6654" s="68" t="s">
        <v>472</v>
      </c>
      <c r="G6654" s="67" t="s">
        <v>473</v>
      </c>
      <c r="H6654" s="68" t="s">
        <v>364</v>
      </c>
      <c r="I6654" s="69">
        <v>31</v>
      </c>
      <c r="J6654" s="69">
        <v>41</v>
      </c>
      <c r="K6654" s="91"/>
      <c r="L6654" s="91"/>
    </row>
    <row r="6655" spans="2:12" x14ac:dyDescent="0.25">
      <c r="B6655" s="67" t="s">
        <v>454</v>
      </c>
      <c r="C6655" s="67" t="s">
        <v>455</v>
      </c>
      <c r="D6655" s="68" t="s">
        <v>373</v>
      </c>
      <c r="E6655" s="67" t="s">
        <v>374</v>
      </c>
      <c r="F6655" s="68" t="s">
        <v>472</v>
      </c>
      <c r="G6655" s="67" t="s">
        <v>473</v>
      </c>
      <c r="H6655" s="68" t="s">
        <v>362</v>
      </c>
      <c r="I6655" s="69">
        <v>0</v>
      </c>
      <c r="J6655" s="69">
        <v>0</v>
      </c>
      <c r="K6655" s="91"/>
      <c r="L6655" s="91"/>
    </row>
    <row r="6656" spans="2:12" x14ac:dyDescent="0.25">
      <c r="B6656" s="67" t="s">
        <v>454</v>
      </c>
      <c r="C6656" s="67" t="s">
        <v>455</v>
      </c>
      <c r="D6656" s="68" t="s">
        <v>373</v>
      </c>
      <c r="E6656" s="67" t="s">
        <v>374</v>
      </c>
      <c r="F6656" s="68" t="s">
        <v>472</v>
      </c>
      <c r="G6656" s="67" t="s">
        <v>473</v>
      </c>
      <c r="H6656" s="68" t="s">
        <v>363</v>
      </c>
      <c r="I6656" s="69">
        <v>0</v>
      </c>
      <c r="J6656" s="69">
        <v>0</v>
      </c>
      <c r="K6656" s="91"/>
      <c r="L6656" s="91"/>
    </row>
    <row r="6657" spans="2:12" x14ac:dyDescent="0.25">
      <c r="B6657" s="67" t="s">
        <v>454</v>
      </c>
      <c r="C6657" s="67" t="s">
        <v>455</v>
      </c>
      <c r="D6657" s="68" t="s">
        <v>373</v>
      </c>
      <c r="E6657" s="67" t="s">
        <v>374</v>
      </c>
      <c r="F6657" s="68" t="s">
        <v>472</v>
      </c>
      <c r="G6657" s="67" t="s">
        <v>473</v>
      </c>
      <c r="H6657" s="68" t="s">
        <v>362</v>
      </c>
      <c r="I6657" s="69">
        <v>58</v>
      </c>
      <c r="J6657" s="69">
        <v>23</v>
      </c>
      <c r="K6657" s="91"/>
      <c r="L6657" s="91"/>
    </row>
    <row r="6658" spans="2:12" x14ac:dyDescent="0.25">
      <c r="B6658" s="67" t="s">
        <v>454</v>
      </c>
      <c r="C6658" s="67" t="s">
        <v>455</v>
      </c>
      <c r="D6658" s="68" t="s">
        <v>373</v>
      </c>
      <c r="E6658" s="67" t="s">
        <v>374</v>
      </c>
      <c r="F6658" s="68" t="s">
        <v>472</v>
      </c>
      <c r="G6658" s="67" t="s">
        <v>473</v>
      </c>
      <c r="H6658" s="68" t="s">
        <v>363</v>
      </c>
      <c r="I6658" s="69">
        <v>9</v>
      </c>
      <c r="J6658" s="69">
        <v>8</v>
      </c>
      <c r="K6658" s="91"/>
      <c r="L6658" s="91"/>
    </row>
    <row r="6659" spans="2:12" x14ac:dyDescent="0.25">
      <c r="B6659" s="67" t="s">
        <v>454</v>
      </c>
      <c r="C6659" s="67" t="s">
        <v>455</v>
      </c>
      <c r="D6659" s="68" t="s">
        <v>373</v>
      </c>
      <c r="E6659" s="67" t="s">
        <v>374</v>
      </c>
      <c r="F6659" s="68" t="s">
        <v>472</v>
      </c>
      <c r="G6659" s="67" t="s">
        <v>473</v>
      </c>
      <c r="H6659" s="68" t="s">
        <v>364</v>
      </c>
      <c r="I6659" s="69">
        <v>20</v>
      </c>
      <c r="J6659" s="69">
        <v>30</v>
      </c>
      <c r="K6659" s="91"/>
      <c r="L6659" s="91"/>
    </row>
    <row r="6660" spans="2:12" x14ac:dyDescent="0.25">
      <c r="B6660" s="67" t="s">
        <v>454</v>
      </c>
      <c r="C6660" s="67" t="s">
        <v>455</v>
      </c>
      <c r="D6660" s="68" t="s">
        <v>373</v>
      </c>
      <c r="E6660" s="67" t="s">
        <v>374</v>
      </c>
      <c r="F6660" s="68" t="s">
        <v>472</v>
      </c>
      <c r="G6660" s="67" t="s">
        <v>473</v>
      </c>
      <c r="H6660" s="68" t="s">
        <v>362</v>
      </c>
      <c r="I6660" s="69">
        <v>38</v>
      </c>
      <c r="J6660" s="69">
        <v>78</v>
      </c>
      <c r="K6660" s="91"/>
      <c r="L6660" s="91"/>
    </row>
    <row r="6661" spans="2:12" x14ac:dyDescent="0.25">
      <c r="B6661" s="67" t="s">
        <v>454</v>
      </c>
      <c r="C6661" s="67" t="s">
        <v>455</v>
      </c>
      <c r="D6661" s="68" t="s">
        <v>373</v>
      </c>
      <c r="E6661" s="67" t="s">
        <v>374</v>
      </c>
      <c r="F6661" s="68" t="s">
        <v>472</v>
      </c>
      <c r="G6661" s="67" t="s">
        <v>473</v>
      </c>
      <c r="H6661" s="68" t="s">
        <v>363</v>
      </c>
      <c r="I6661" s="69">
        <v>156</v>
      </c>
      <c r="J6661" s="69">
        <v>222</v>
      </c>
      <c r="K6661" s="91"/>
      <c r="L6661" s="91"/>
    </row>
    <row r="6662" spans="2:12" x14ac:dyDescent="0.25">
      <c r="B6662" s="67" t="s">
        <v>454</v>
      </c>
      <c r="C6662" s="67" t="s">
        <v>455</v>
      </c>
      <c r="D6662" s="68" t="s">
        <v>373</v>
      </c>
      <c r="E6662" s="67" t="s">
        <v>374</v>
      </c>
      <c r="F6662" s="68" t="s">
        <v>472</v>
      </c>
      <c r="G6662" s="67" t="s">
        <v>473</v>
      </c>
      <c r="H6662" s="68" t="s">
        <v>364</v>
      </c>
      <c r="I6662" s="69">
        <v>1</v>
      </c>
      <c r="J6662" s="69">
        <v>15</v>
      </c>
      <c r="K6662" s="91"/>
      <c r="L6662" s="91"/>
    </row>
    <row r="6663" spans="2:12" x14ac:dyDescent="0.25">
      <c r="B6663" s="67" t="s">
        <v>454</v>
      </c>
      <c r="C6663" s="67" t="s">
        <v>455</v>
      </c>
      <c r="D6663" s="68" t="s">
        <v>373</v>
      </c>
      <c r="E6663" s="67" t="s">
        <v>374</v>
      </c>
      <c r="F6663" s="68" t="s">
        <v>472</v>
      </c>
      <c r="G6663" s="67" t="s">
        <v>473</v>
      </c>
      <c r="H6663" s="68" t="s">
        <v>362</v>
      </c>
      <c r="I6663" s="69">
        <v>0</v>
      </c>
      <c r="J6663" s="69">
        <v>0</v>
      </c>
      <c r="K6663" s="91"/>
      <c r="L6663" s="91"/>
    </row>
    <row r="6664" spans="2:12" x14ac:dyDescent="0.25">
      <c r="B6664" s="67" t="s">
        <v>454</v>
      </c>
      <c r="C6664" s="67" t="s">
        <v>455</v>
      </c>
      <c r="D6664" s="68" t="s">
        <v>373</v>
      </c>
      <c r="E6664" s="67" t="s">
        <v>374</v>
      </c>
      <c r="F6664" s="68" t="s">
        <v>472</v>
      </c>
      <c r="G6664" s="67" t="s">
        <v>473</v>
      </c>
      <c r="H6664" s="68" t="s">
        <v>364</v>
      </c>
      <c r="I6664" s="69">
        <v>0</v>
      </c>
      <c r="J6664" s="69">
        <v>0</v>
      </c>
      <c r="K6664" s="91"/>
      <c r="L6664" s="91"/>
    </row>
    <row r="6665" spans="2:12" x14ac:dyDescent="0.25">
      <c r="B6665" s="67" t="s">
        <v>454</v>
      </c>
      <c r="C6665" s="67" t="s">
        <v>455</v>
      </c>
      <c r="D6665" s="68" t="s">
        <v>373</v>
      </c>
      <c r="E6665" s="67" t="s">
        <v>374</v>
      </c>
      <c r="F6665" s="68" t="s">
        <v>472</v>
      </c>
      <c r="G6665" s="67" t="s">
        <v>473</v>
      </c>
      <c r="H6665" s="68" t="s">
        <v>363</v>
      </c>
      <c r="I6665" s="69">
        <v>0</v>
      </c>
      <c r="J6665" s="69">
        <v>0</v>
      </c>
      <c r="K6665" s="91"/>
      <c r="L6665" s="91"/>
    </row>
    <row r="6666" spans="2:12" x14ac:dyDescent="0.25">
      <c r="B6666" s="67" t="s">
        <v>454</v>
      </c>
      <c r="C6666" s="67" t="s">
        <v>455</v>
      </c>
      <c r="D6666" s="68" t="s">
        <v>373</v>
      </c>
      <c r="E6666" s="67" t="s">
        <v>374</v>
      </c>
      <c r="F6666" s="68" t="s">
        <v>472</v>
      </c>
      <c r="G6666" s="67" t="s">
        <v>473</v>
      </c>
      <c r="H6666" s="68" t="s">
        <v>362</v>
      </c>
      <c r="I6666" s="69">
        <v>0</v>
      </c>
      <c r="J6666" s="69">
        <v>0</v>
      </c>
      <c r="K6666" s="91"/>
      <c r="L6666" s="91"/>
    </row>
    <row r="6667" spans="2:12" x14ac:dyDescent="0.25">
      <c r="B6667" s="67" t="s">
        <v>454</v>
      </c>
      <c r="C6667" s="67" t="s">
        <v>455</v>
      </c>
      <c r="D6667" s="68" t="s">
        <v>373</v>
      </c>
      <c r="E6667" s="67" t="s">
        <v>374</v>
      </c>
      <c r="F6667" s="68" t="s">
        <v>472</v>
      </c>
      <c r="G6667" s="67" t="s">
        <v>473</v>
      </c>
      <c r="H6667" s="68" t="s">
        <v>362</v>
      </c>
      <c r="I6667" s="69">
        <v>49</v>
      </c>
      <c r="J6667" s="69">
        <v>117</v>
      </c>
      <c r="K6667" s="91"/>
      <c r="L6667" s="91"/>
    </row>
    <row r="6668" spans="2:12" x14ac:dyDescent="0.25">
      <c r="B6668" s="67" t="s">
        <v>454</v>
      </c>
      <c r="C6668" s="67" t="s">
        <v>455</v>
      </c>
      <c r="D6668" s="68" t="s">
        <v>373</v>
      </c>
      <c r="E6668" s="67" t="s">
        <v>374</v>
      </c>
      <c r="F6668" s="68" t="s">
        <v>472</v>
      </c>
      <c r="G6668" s="67" t="s">
        <v>473</v>
      </c>
      <c r="H6668" s="68" t="s">
        <v>363</v>
      </c>
      <c r="I6668" s="69">
        <v>0</v>
      </c>
      <c r="J6668" s="69">
        <v>50</v>
      </c>
      <c r="K6668" s="91"/>
      <c r="L6668" s="91"/>
    </row>
    <row r="6669" spans="2:12" x14ac:dyDescent="0.25">
      <c r="B6669" s="67" t="s">
        <v>454</v>
      </c>
      <c r="C6669" s="67" t="s">
        <v>455</v>
      </c>
      <c r="D6669" s="68" t="s">
        <v>373</v>
      </c>
      <c r="E6669" s="67" t="s">
        <v>374</v>
      </c>
      <c r="F6669" s="68" t="s">
        <v>472</v>
      </c>
      <c r="G6669" s="67" t="s">
        <v>473</v>
      </c>
      <c r="H6669" s="68" t="s">
        <v>364</v>
      </c>
      <c r="I6669" s="69">
        <v>20</v>
      </c>
      <c r="J6669" s="69">
        <v>33</v>
      </c>
      <c r="K6669" s="91"/>
      <c r="L6669" s="91"/>
    </row>
    <row r="6670" spans="2:12" x14ac:dyDescent="0.25">
      <c r="B6670" s="67" t="s">
        <v>454</v>
      </c>
      <c r="C6670" s="67" t="s">
        <v>455</v>
      </c>
      <c r="D6670" s="68" t="s">
        <v>373</v>
      </c>
      <c r="E6670" s="67" t="s">
        <v>374</v>
      </c>
      <c r="F6670" s="68" t="s">
        <v>472</v>
      </c>
      <c r="G6670" s="67" t="s">
        <v>473</v>
      </c>
      <c r="H6670" s="68" t="s">
        <v>362</v>
      </c>
      <c r="I6670" s="69">
        <v>0</v>
      </c>
      <c r="J6670" s="69">
        <v>0</v>
      </c>
      <c r="K6670" s="91"/>
      <c r="L6670" s="91"/>
    </row>
    <row r="6671" spans="2:12" x14ac:dyDescent="0.25">
      <c r="B6671" s="67" t="s">
        <v>454</v>
      </c>
      <c r="C6671" s="67" t="s">
        <v>455</v>
      </c>
      <c r="D6671" s="68" t="s">
        <v>373</v>
      </c>
      <c r="E6671" s="67" t="s">
        <v>374</v>
      </c>
      <c r="F6671" s="68" t="s">
        <v>472</v>
      </c>
      <c r="G6671" s="67" t="s">
        <v>473</v>
      </c>
      <c r="H6671" s="68" t="s">
        <v>363</v>
      </c>
      <c r="I6671" s="69">
        <v>8</v>
      </c>
      <c r="J6671" s="69">
        <v>8</v>
      </c>
      <c r="K6671" s="91"/>
      <c r="L6671" s="91"/>
    </row>
    <row r="6672" spans="2:12" x14ac:dyDescent="0.25">
      <c r="B6672" s="67" t="s">
        <v>454</v>
      </c>
      <c r="C6672" s="67" t="s">
        <v>455</v>
      </c>
      <c r="D6672" s="68" t="s">
        <v>373</v>
      </c>
      <c r="E6672" s="67" t="s">
        <v>374</v>
      </c>
      <c r="F6672" s="68" t="s">
        <v>472</v>
      </c>
      <c r="G6672" s="67" t="s">
        <v>473</v>
      </c>
      <c r="H6672" s="68" t="s">
        <v>364</v>
      </c>
      <c r="I6672" s="69">
        <v>14</v>
      </c>
      <c r="J6672" s="69">
        <v>20</v>
      </c>
      <c r="K6672" s="91"/>
      <c r="L6672" s="91"/>
    </row>
    <row r="6673" spans="2:12" x14ac:dyDescent="0.25">
      <c r="B6673" s="67" t="s">
        <v>454</v>
      </c>
      <c r="C6673" s="67" t="s">
        <v>455</v>
      </c>
      <c r="D6673" s="68" t="s">
        <v>373</v>
      </c>
      <c r="E6673" s="67" t="s">
        <v>374</v>
      </c>
      <c r="F6673" s="68" t="s">
        <v>472</v>
      </c>
      <c r="G6673" s="67" t="s">
        <v>473</v>
      </c>
      <c r="H6673" s="68" t="s">
        <v>362</v>
      </c>
      <c r="I6673" s="69">
        <v>0</v>
      </c>
      <c r="J6673" s="69">
        <v>0</v>
      </c>
      <c r="K6673" s="91"/>
      <c r="L6673" s="91"/>
    </row>
    <row r="6674" spans="2:12" x14ac:dyDescent="0.25">
      <c r="B6674" s="67" t="s">
        <v>454</v>
      </c>
      <c r="C6674" s="67" t="s">
        <v>455</v>
      </c>
      <c r="D6674" s="68" t="s">
        <v>373</v>
      </c>
      <c r="E6674" s="67" t="s">
        <v>374</v>
      </c>
      <c r="F6674" s="68" t="s">
        <v>472</v>
      </c>
      <c r="G6674" s="67" t="s">
        <v>473</v>
      </c>
      <c r="H6674" s="68" t="s">
        <v>363</v>
      </c>
      <c r="I6674" s="69">
        <v>0</v>
      </c>
      <c r="J6674" s="69">
        <v>0</v>
      </c>
      <c r="K6674" s="91"/>
      <c r="L6674" s="91"/>
    </row>
    <row r="6675" spans="2:12" x14ac:dyDescent="0.25">
      <c r="B6675" s="67" t="s">
        <v>454</v>
      </c>
      <c r="C6675" s="67" t="s">
        <v>455</v>
      </c>
      <c r="D6675" s="68" t="s">
        <v>373</v>
      </c>
      <c r="E6675" s="67" t="s">
        <v>374</v>
      </c>
      <c r="F6675" s="68" t="s">
        <v>472</v>
      </c>
      <c r="G6675" s="67" t="s">
        <v>473</v>
      </c>
      <c r="H6675" s="68" t="s">
        <v>364</v>
      </c>
      <c r="I6675" s="69">
        <v>0</v>
      </c>
      <c r="J6675" s="69">
        <v>16</v>
      </c>
      <c r="K6675" s="91"/>
      <c r="L6675" s="91"/>
    </row>
    <row r="6676" spans="2:12" x14ac:dyDescent="0.25">
      <c r="B6676" s="67" t="s">
        <v>454</v>
      </c>
      <c r="C6676" s="67" t="s">
        <v>455</v>
      </c>
      <c r="D6676" s="68" t="s">
        <v>373</v>
      </c>
      <c r="E6676" s="67" t="s">
        <v>374</v>
      </c>
      <c r="F6676" s="68" t="s">
        <v>472</v>
      </c>
      <c r="G6676" s="67" t="s">
        <v>473</v>
      </c>
      <c r="H6676" s="68" t="s">
        <v>362</v>
      </c>
      <c r="I6676" s="69">
        <v>89</v>
      </c>
      <c r="J6676" s="69">
        <v>87</v>
      </c>
      <c r="K6676" s="91"/>
      <c r="L6676" s="91"/>
    </row>
    <row r="6677" spans="2:12" x14ac:dyDescent="0.25">
      <c r="B6677" s="67" t="s">
        <v>454</v>
      </c>
      <c r="C6677" s="67" t="s">
        <v>455</v>
      </c>
      <c r="D6677" s="68" t="s">
        <v>373</v>
      </c>
      <c r="E6677" s="67" t="s">
        <v>374</v>
      </c>
      <c r="F6677" s="68" t="s">
        <v>472</v>
      </c>
      <c r="G6677" s="67" t="s">
        <v>473</v>
      </c>
      <c r="H6677" s="68" t="s">
        <v>363</v>
      </c>
      <c r="I6677" s="69">
        <v>24</v>
      </c>
      <c r="J6677" s="69">
        <v>32</v>
      </c>
      <c r="K6677" s="91"/>
      <c r="L6677" s="91"/>
    </row>
    <row r="6678" spans="2:12" x14ac:dyDescent="0.25">
      <c r="B6678" s="67" t="s">
        <v>454</v>
      </c>
      <c r="C6678" s="67" t="s">
        <v>455</v>
      </c>
      <c r="D6678" s="68" t="s">
        <v>373</v>
      </c>
      <c r="E6678" s="67" t="s">
        <v>374</v>
      </c>
      <c r="F6678" s="68" t="s">
        <v>472</v>
      </c>
      <c r="G6678" s="67" t="s">
        <v>473</v>
      </c>
      <c r="H6678" s="68" t="s">
        <v>364</v>
      </c>
      <c r="I6678" s="69">
        <v>75</v>
      </c>
      <c r="J6678" s="69">
        <v>73</v>
      </c>
      <c r="K6678" s="91"/>
      <c r="L6678" s="91"/>
    </row>
    <row r="6679" spans="2:12" x14ac:dyDescent="0.25">
      <c r="B6679" s="67" t="s">
        <v>454</v>
      </c>
      <c r="C6679" s="67" t="s">
        <v>455</v>
      </c>
      <c r="D6679" s="68" t="s">
        <v>373</v>
      </c>
      <c r="E6679" s="67" t="s">
        <v>374</v>
      </c>
      <c r="F6679" s="68" t="s">
        <v>472</v>
      </c>
      <c r="G6679" s="67" t="s">
        <v>473</v>
      </c>
      <c r="H6679" s="68" t="s">
        <v>362</v>
      </c>
      <c r="I6679" s="69">
        <v>2</v>
      </c>
      <c r="J6679" s="69">
        <v>22</v>
      </c>
      <c r="K6679" s="91"/>
      <c r="L6679" s="91"/>
    </row>
    <row r="6680" spans="2:12" x14ac:dyDescent="0.25">
      <c r="B6680" s="67" t="s">
        <v>454</v>
      </c>
      <c r="C6680" s="67" t="s">
        <v>455</v>
      </c>
      <c r="D6680" s="68" t="s">
        <v>373</v>
      </c>
      <c r="E6680" s="67" t="s">
        <v>374</v>
      </c>
      <c r="F6680" s="68" t="s">
        <v>472</v>
      </c>
      <c r="G6680" s="67" t="s">
        <v>473</v>
      </c>
      <c r="H6680" s="68" t="s">
        <v>363</v>
      </c>
      <c r="I6680" s="69">
        <v>70</v>
      </c>
      <c r="J6680" s="69">
        <v>57</v>
      </c>
      <c r="K6680" s="91"/>
      <c r="L6680" s="91"/>
    </row>
    <row r="6681" spans="2:12" x14ac:dyDescent="0.25">
      <c r="B6681" s="67" t="s">
        <v>454</v>
      </c>
      <c r="C6681" s="67" t="s">
        <v>455</v>
      </c>
      <c r="D6681" s="68" t="s">
        <v>373</v>
      </c>
      <c r="E6681" s="67" t="s">
        <v>374</v>
      </c>
      <c r="F6681" s="68" t="s">
        <v>472</v>
      </c>
      <c r="G6681" s="67" t="s">
        <v>473</v>
      </c>
      <c r="H6681" s="68" t="s">
        <v>364</v>
      </c>
      <c r="I6681" s="69">
        <v>17</v>
      </c>
      <c r="J6681" s="69">
        <v>30</v>
      </c>
      <c r="K6681" s="91"/>
      <c r="L6681" s="91"/>
    </row>
    <row r="6682" spans="2:12" x14ac:dyDescent="0.25">
      <c r="B6682" s="67" t="s">
        <v>454</v>
      </c>
      <c r="C6682" s="67" t="s">
        <v>455</v>
      </c>
      <c r="D6682" s="68" t="s">
        <v>373</v>
      </c>
      <c r="E6682" s="67" t="s">
        <v>374</v>
      </c>
      <c r="F6682" s="68" t="s">
        <v>472</v>
      </c>
      <c r="G6682" s="67" t="s">
        <v>473</v>
      </c>
      <c r="H6682" s="68" t="s">
        <v>362</v>
      </c>
      <c r="I6682" s="69">
        <v>0</v>
      </c>
      <c r="J6682" s="69">
        <v>0</v>
      </c>
      <c r="K6682" s="91"/>
      <c r="L6682" s="91"/>
    </row>
    <row r="6683" spans="2:12" x14ac:dyDescent="0.25">
      <c r="B6683" s="67" t="s">
        <v>454</v>
      </c>
      <c r="C6683" s="67" t="s">
        <v>455</v>
      </c>
      <c r="D6683" s="68" t="s">
        <v>373</v>
      </c>
      <c r="E6683" s="67" t="s">
        <v>374</v>
      </c>
      <c r="F6683" s="68" t="s">
        <v>472</v>
      </c>
      <c r="G6683" s="67" t="s">
        <v>473</v>
      </c>
      <c r="H6683" s="68" t="s">
        <v>362</v>
      </c>
      <c r="I6683" s="69">
        <v>57</v>
      </c>
      <c r="J6683" s="69">
        <v>74</v>
      </c>
      <c r="K6683" s="91"/>
      <c r="L6683" s="91"/>
    </row>
    <row r="6684" spans="2:12" x14ac:dyDescent="0.25">
      <c r="B6684" s="67" t="s">
        <v>454</v>
      </c>
      <c r="C6684" s="67" t="s">
        <v>455</v>
      </c>
      <c r="D6684" s="68" t="s">
        <v>373</v>
      </c>
      <c r="E6684" s="67" t="s">
        <v>374</v>
      </c>
      <c r="F6684" s="68" t="s">
        <v>472</v>
      </c>
      <c r="G6684" s="67" t="s">
        <v>473</v>
      </c>
      <c r="H6684" s="68" t="s">
        <v>363</v>
      </c>
      <c r="I6684" s="69">
        <v>174</v>
      </c>
      <c r="J6684" s="69">
        <v>210</v>
      </c>
      <c r="K6684" s="91"/>
      <c r="L6684" s="91"/>
    </row>
    <row r="6685" spans="2:12" x14ac:dyDescent="0.25">
      <c r="B6685" s="67" t="s">
        <v>454</v>
      </c>
      <c r="C6685" s="67" t="s">
        <v>455</v>
      </c>
      <c r="D6685" s="68" t="s">
        <v>373</v>
      </c>
      <c r="E6685" s="67" t="s">
        <v>374</v>
      </c>
      <c r="F6685" s="68" t="s">
        <v>472</v>
      </c>
      <c r="G6685" s="67" t="s">
        <v>473</v>
      </c>
      <c r="H6685" s="68" t="s">
        <v>364</v>
      </c>
      <c r="I6685" s="69">
        <v>5</v>
      </c>
      <c r="J6685" s="69">
        <v>15</v>
      </c>
      <c r="K6685" s="91"/>
      <c r="L6685" s="91"/>
    </row>
    <row r="6686" spans="2:12" x14ac:dyDescent="0.25">
      <c r="B6686" s="67" t="s">
        <v>454</v>
      </c>
      <c r="C6686" s="67" t="s">
        <v>455</v>
      </c>
      <c r="D6686" s="68" t="s">
        <v>373</v>
      </c>
      <c r="E6686" s="67" t="s">
        <v>374</v>
      </c>
      <c r="F6686" s="68" t="s">
        <v>472</v>
      </c>
      <c r="G6686" s="67" t="s">
        <v>473</v>
      </c>
      <c r="H6686" s="68" t="s">
        <v>363</v>
      </c>
      <c r="I6686" s="69">
        <v>0</v>
      </c>
      <c r="J6686" s="69">
        <v>0</v>
      </c>
      <c r="K6686" s="91"/>
      <c r="L6686" s="91"/>
    </row>
    <row r="6687" spans="2:12" x14ac:dyDescent="0.25">
      <c r="B6687" s="67" t="s">
        <v>454</v>
      </c>
      <c r="C6687" s="67" t="s">
        <v>455</v>
      </c>
      <c r="D6687" s="68" t="s">
        <v>373</v>
      </c>
      <c r="E6687" s="67" t="s">
        <v>374</v>
      </c>
      <c r="F6687" s="68" t="s">
        <v>472</v>
      </c>
      <c r="G6687" s="67" t="s">
        <v>473</v>
      </c>
      <c r="H6687" s="68" t="s">
        <v>363</v>
      </c>
      <c r="I6687" s="69">
        <v>0</v>
      </c>
      <c r="J6687" s="69">
        <v>0</v>
      </c>
      <c r="K6687" s="91"/>
      <c r="L6687" s="91"/>
    </row>
    <row r="6688" spans="2:12" x14ac:dyDescent="0.25">
      <c r="B6688" s="67" t="s">
        <v>454</v>
      </c>
      <c r="C6688" s="67" t="s">
        <v>455</v>
      </c>
      <c r="D6688" s="68" t="s">
        <v>373</v>
      </c>
      <c r="E6688" s="67" t="s">
        <v>374</v>
      </c>
      <c r="F6688" s="68" t="s">
        <v>472</v>
      </c>
      <c r="G6688" s="67" t="s">
        <v>473</v>
      </c>
      <c r="H6688" s="68" t="s">
        <v>364</v>
      </c>
      <c r="I6688" s="69">
        <v>0</v>
      </c>
      <c r="J6688" s="69">
        <v>0</v>
      </c>
      <c r="K6688" s="91"/>
      <c r="L6688" s="91"/>
    </row>
    <row r="6689" spans="2:12" x14ac:dyDescent="0.25">
      <c r="B6689" s="67" t="s">
        <v>454</v>
      </c>
      <c r="C6689" s="67" t="s">
        <v>455</v>
      </c>
      <c r="D6689" s="68" t="s">
        <v>373</v>
      </c>
      <c r="E6689" s="67" t="s">
        <v>374</v>
      </c>
      <c r="F6689" s="68" t="s">
        <v>472</v>
      </c>
      <c r="G6689" s="67" t="s">
        <v>473</v>
      </c>
      <c r="H6689" s="68" t="s">
        <v>363</v>
      </c>
      <c r="I6689" s="69">
        <v>0</v>
      </c>
      <c r="J6689" s="69">
        <v>0</v>
      </c>
      <c r="K6689" s="91"/>
      <c r="L6689" s="91"/>
    </row>
    <row r="6690" spans="2:12" x14ac:dyDescent="0.25">
      <c r="B6690" s="67" t="s">
        <v>454</v>
      </c>
      <c r="C6690" s="67" t="s">
        <v>455</v>
      </c>
      <c r="D6690" s="68" t="s">
        <v>373</v>
      </c>
      <c r="E6690" s="67" t="s">
        <v>374</v>
      </c>
      <c r="F6690" s="68" t="s">
        <v>472</v>
      </c>
      <c r="G6690" s="67" t="s">
        <v>473</v>
      </c>
      <c r="H6690" s="68" t="s">
        <v>362</v>
      </c>
      <c r="I6690" s="69">
        <v>22</v>
      </c>
      <c r="J6690" s="69">
        <v>6</v>
      </c>
      <c r="K6690" s="91"/>
      <c r="L6690" s="91"/>
    </row>
    <row r="6691" spans="2:12" x14ac:dyDescent="0.25">
      <c r="B6691" s="67" t="s">
        <v>454</v>
      </c>
      <c r="C6691" s="67" t="s">
        <v>455</v>
      </c>
      <c r="D6691" s="68" t="s">
        <v>373</v>
      </c>
      <c r="E6691" s="67" t="s">
        <v>374</v>
      </c>
      <c r="F6691" s="68" t="s">
        <v>472</v>
      </c>
      <c r="G6691" s="67" t="s">
        <v>473</v>
      </c>
      <c r="H6691" s="68" t="s">
        <v>363</v>
      </c>
      <c r="I6691" s="69">
        <v>44</v>
      </c>
      <c r="J6691" s="69">
        <v>37</v>
      </c>
      <c r="K6691" s="91"/>
      <c r="L6691" s="91"/>
    </row>
    <row r="6692" spans="2:12" x14ac:dyDescent="0.25">
      <c r="B6692" s="67" t="s">
        <v>454</v>
      </c>
      <c r="C6692" s="67" t="s">
        <v>455</v>
      </c>
      <c r="D6692" s="68" t="s">
        <v>373</v>
      </c>
      <c r="E6692" s="67" t="s">
        <v>374</v>
      </c>
      <c r="F6692" s="68" t="s">
        <v>472</v>
      </c>
      <c r="G6692" s="67" t="s">
        <v>473</v>
      </c>
      <c r="H6692" s="68" t="s">
        <v>364</v>
      </c>
      <c r="I6692" s="69">
        <v>0</v>
      </c>
      <c r="J6692" s="69">
        <v>0</v>
      </c>
      <c r="K6692" s="91"/>
      <c r="L6692" s="91"/>
    </row>
    <row r="6693" spans="2:12" x14ac:dyDescent="0.25">
      <c r="B6693" s="67" t="s">
        <v>454</v>
      </c>
      <c r="C6693" s="67" t="s">
        <v>455</v>
      </c>
      <c r="D6693" s="68" t="s">
        <v>373</v>
      </c>
      <c r="E6693" s="67" t="s">
        <v>374</v>
      </c>
      <c r="F6693" s="68" t="s">
        <v>472</v>
      </c>
      <c r="G6693" s="67" t="s">
        <v>473</v>
      </c>
      <c r="H6693" s="68" t="s">
        <v>363</v>
      </c>
      <c r="I6693" s="69">
        <v>0</v>
      </c>
      <c r="J6693" s="69">
        <v>0</v>
      </c>
      <c r="K6693" s="91"/>
      <c r="L6693" s="91"/>
    </row>
    <row r="6694" spans="2:12" x14ac:dyDescent="0.25">
      <c r="B6694" s="67" t="s">
        <v>454</v>
      </c>
      <c r="C6694" s="67" t="s">
        <v>455</v>
      </c>
      <c r="D6694" s="68" t="s">
        <v>373</v>
      </c>
      <c r="E6694" s="67" t="s">
        <v>374</v>
      </c>
      <c r="F6694" s="68" t="s">
        <v>472</v>
      </c>
      <c r="G6694" s="67" t="s">
        <v>473</v>
      </c>
      <c r="H6694" s="68" t="s">
        <v>362</v>
      </c>
      <c r="I6694" s="69">
        <v>0</v>
      </c>
      <c r="J6694" s="69">
        <v>0</v>
      </c>
      <c r="K6694" s="91"/>
      <c r="L6694" s="91"/>
    </row>
    <row r="6695" spans="2:12" x14ac:dyDescent="0.25">
      <c r="B6695" s="67" t="s">
        <v>454</v>
      </c>
      <c r="C6695" s="67" t="s">
        <v>455</v>
      </c>
      <c r="D6695" s="68" t="s">
        <v>373</v>
      </c>
      <c r="E6695" s="67" t="s">
        <v>374</v>
      </c>
      <c r="F6695" s="68" t="s">
        <v>472</v>
      </c>
      <c r="G6695" s="67" t="s">
        <v>473</v>
      </c>
      <c r="H6695" s="68" t="s">
        <v>363</v>
      </c>
      <c r="I6695" s="69">
        <v>0</v>
      </c>
      <c r="J6695" s="69">
        <v>0</v>
      </c>
      <c r="K6695" s="91"/>
      <c r="L6695" s="91"/>
    </row>
    <row r="6696" spans="2:12" x14ac:dyDescent="0.25">
      <c r="B6696" s="67" t="s">
        <v>454</v>
      </c>
      <c r="C6696" s="67" t="s">
        <v>455</v>
      </c>
      <c r="D6696" s="68" t="s">
        <v>373</v>
      </c>
      <c r="E6696" s="67" t="s">
        <v>374</v>
      </c>
      <c r="F6696" s="68" t="s">
        <v>472</v>
      </c>
      <c r="G6696" s="67" t="s">
        <v>473</v>
      </c>
      <c r="H6696" s="68" t="s">
        <v>364</v>
      </c>
      <c r="I6696" s="69">
        <v>0</v>
      </c>
      <c r="J6696" s="69">
        <v>0</v>
      </c>
      <c r="K6696" s="91"/>
      <c r="L6696" s="91"/>
    </row>
    <row r="6697" spans="2:12" x14ac:dyDescent="0.25">
      <c r="B6697" s="67" t="s">
        <v>454</v>
      </c>
      <c r="C6697" s="67" t="s">
        <v>455</v>
      </c>
      <c r="D6697" s="68" t="s">
        <v>373</v>
      </c>
      <c r="E6697" s="67" t="s">
        <v>374</v>
      </c>
      <c r="F6697" s="68" t="s">
        <v>472</v>
      </c>
      <c r="G6697" s="67" t="s">
        <v>473</v>
      </c>
      <c r="H6697" s="68" t="s">
        <v>363</v>
      </c>
      <c r="I6697" s="69">
        <v>0</v>
      </c>
      <c r="J6697" s="69">
        <v>0</v>
      </c>
      <c r="K6697" s="91"/>
      <c r="L6697" s="91"/>
    </row>
    <row r="6698" spans="2:12" x14ac:dyDescent="0.25">
      <c r="B6698" s="67" t="s">
        <v>454</v>
      </c>
      <c r="C6698" s="67" t="s">
        <v>455</v>
      </c>
      <c r="D6698" s="68" t="s">
        <v>373</v>
      </c>
      <c r="E6698" s="67" t="s">
        <v>374</v>
      </c>
      <c r="F6698" s="68" t="s">
        <v>472</v>
      </c>
      <c r="G6698" s="67" t="s">
        <v>473</v>
      </c>
      <c r="H6698" s="68" t="s">
        <v>362</v>
      </c>
      <c r="I6698" s="69">
        <v>0</v>
      </c>
      <c r="J6698" s="69">
        <v>0</v>
      </c>
      <c r="K6698" s="91"/>
      <c r="L6698" s="91"/>
    </row>
    <row r="6699" spans="2:12" x14ac:dyDescent="0.25">
      <c r="B6699" s="67" t="s">
        <v>454</v>
      </c>
      <c r="C6699" s="67" t="s">
        <v>455</v>
      </c>
      <c r="D6699" s="68" t="s">
        <v>373</v>
      </c>
      <c r="E6699" s="67" t="s">
        <v>374</v>
      </c>
      <c r="F6699" s="68" t="s">
        <v>472</v>
      </c>
      <c r="G6699" s="67" t="s">
        <v>473</v>
      </c>
      <c r="H6699" s="68" t="s">
        <v>363</v>
      </c>
      <c r="I6699" s="69">
        <v>61</v>
      </c>
      <c r="J6699" s="69">
        <v>59</v>
      </c>
      <c r="K6699" s="91"/>
      <c r="L6699" s="91"/>
    </row>
    <row r="6700" spans="2:12" x14ac:dyDescent="0.25">
      <c r="B6700" s="67" t="s">
        <v>454</v>
      </c>
      <c r="C6700" s="67" t="s">
        <v>455</v>
      </c>
      <c r="D6700" s="68" t="s">
        <v>373</v>
      </c>
      <c r="E6700" s="67" t="s">
        <v>374</v>
      </c>
      <c r="F6700" s="68" t="s">
        <v>472</v>
      </c>
      <c r="G6700" s="67" t="s">
        <v>473</v>
      </c>
      <c r="H6700" s="68" t="s">
        <v>364</v>
      </c>
      <c r="I6700" s="69">
        <v>4</v>
      </c>
      <c r="J6700" s="69">
        <v>3</v>
      </c>
      <c r="K6700" s="91"/>
      <c r="L6700" s="91"/>
    </row>
    <row r="6701" spans="2:12" x14ac:dyDescent="0.25">
      <c r="B6701" s="67" t="s">
        <v>454</v>
      </c>
      <c r="C6701" s="67" t="s">
        <v>455</v>
      </c>
      <c r="D6701" s="68" t="s">
        <v>373</v>
      </c>
      <c r="E6701" s="67" t="s">
        <v>374</v>
      </c>
      <c r="F6701" s="68" t="s">
        <v>472</v>
      </c>
      <c r="G6701" s="67" t="s">
        <v>473</v>
      </c>
      <c r="H6701" s="68" t="s">
        <v>362</v>
      </c>
      <c r="I6701" s="69">
        <v>79</v>
      </c>
      <c r="J6701" s="69">
        <v>79</v>
      </c>
      <c r="K6701" s="91"/>
      <c r="L6701" s="91"/>
    </row>
    <row r="6702" spans="2:12" x14ac:dyDescent="0.25">
      <c r="B6702" s="67" t="s">
        <v>454</v>
      </c>
      <c r="C6702" s="67" t="s">
        <v>455</v>
      </c>
      <c r="D6702" s="68" t="s">
        <v>373</v>
      </c>
      <c r="E6702" s="67" t="s">
        <v>374</v>
      </c>
      <c r="F6702" s="68" t="s">
        <v>472</v>
      </c>
      <c r="G6702" s="67" t="s">
        <v>473</v>
      </c>
      <c r="H6702" s="68" t="s">
        <v>363</v>
      </c>
      <c r="I6702" s="69">
        <v>112</v>
      </c>
      <c r="J6702" s="69">
        <v>173</v>
      </c>
      <c r="K6702" s="91"/>
      <c r="L6702" s="91"/>
    </row>
    <row r="6703" spans="2:12" x14ac:dyDescent="0.25">
      <c r="B6703" s="67" t="s">
        <v>454</v>
      </c>
      <c r="C6703" s="67" t="s">
        <v>455</v>
      </c>
      <c r="D6703" s="68" t="s">
        <v>373</v>
      </c>
      <c r="E6703" s="67" t="s">
        <v>374</v>
      </c>
      <c r="F6703" s="68" t="s">
        <v>472</v>
      </c>
      <c r="G6703" s="67" t="s">
        <v>473</v>
      </c>
      <c r="H6703" s="68" t="s">
        <v>364</v>
      </c>
      <c r="I6703" s="69">
        <v>83</v>
      </c>
      <c r="J6703" s="69">
        <v>90</v>
      </c>
      <c r="K6703" s="91"/>
      <c r="L6703" s="91"/>
    </row>
    <row r="6704" spans="2:12" x14ac:dyDescent="0.25">
      <c r="B6704" s="67" t="s">
        <v>454</v>
      </c>
      <c r="C6704" s="67" t="s">
        <v>455</v>
      </c>
      <c r="D6704" s="68" t="s">
        <v>373</v>
      </c>
      <c r="E6704" s="67" t="s">
        <v>374</v>
      </c>
      <c r="F6704" s="68" t="s">
        <v>472</v>
      </c>
      <c r="G6704" s="67" t="s">
        <v>473</v>
      </c>
      <c r="H6704" s="68" t="s">
        <v>363</v>
      </c>
      <c r="I6704" s="69">
        <v>0</v>
      </c>
      <c r="J6704" s="69">
        <v>0</v>
      </c>
      <c r="K6704" s="91"/>
      <c r="L6704" s="91"/>
    </row>
    <row r="6705" spans="2:12" x14ac:dyDescent="0.25">
      <c r="B6705" s="67" t="s">
        <v>454</v>
      </c>
      <c r="C6705" s="67" t="s">
        <v>455</v>
      </c>
      <c r="D6705" s="68" t="s">
        <v>373</v>
      </c>
      <c r="E6705" s="67" t="s">
        <v>374</v>
      </c>
      <c r="F6705" s="68" t="s">
        <v>472</v>
      </c>
      <c r="G6705" s="67" t="s">
        <v>473</v>
      </c>
      <c r="H6705" s="68" t="s">
        <v>362</v>
      </c>
      <c r="I6705" s="69">
        <v>35</v>
      </c>
      <c r="J6705" s="69">
        <v>60</v>
      </c>
      <c r="K6705" s="91"/>
      <c r="L6705" s="91"/>
    </row>
    <row r="6706" spans="2:12" x14ac:dyDescent="0.25">
      <c r="B6706" s="67" t="s">
        <v>454</v>
      </c>
      <c r="C6706" s="67" t="s">
        <v>455</v>
      </c>
      <c r="D6706" s="68" t="s">
        <v>373</v>
      </c>
      <c r="E6706" s="67" t="s">
        <v>374</v>
      </c>
      <c r="F6706" s="68" t="s">
        <v>472</v>
      </c>
      <c r="G6706" s="67" t="s">
        <v>473</v>
      </c>
      <c r="H6706" s="68" t="s">
        <v>363</v>
      </c>
      <c r="I6706" s="69">
        <v>22</v>
      </c>
      <c r="J6706" s="69">
        <v>8</v>
      </c>
      <c r="K6706" s="91"/>
      <c r="L6706" s="91"/>
    </row>
    <row r="6707" spans="2:12" x14ac:dyDescent="0.25">
      <c r="B6707" s="67" t="s">
        <v>454</v>
      </c>
      <c r="C6707" s="67" t="s">
        <v>455</v>
      </c>
      <c r="D6707" s="68" t="s">
        <v>373</v>
      </c>
      <c r="E6707" s="67" t="s">
        <v>374</v>
      </c>
      <c r="F6707" s="68" t="s">
        <v>472</v>
      </c>
      <c r="G6707" s="67" t="s">
        <v>473</v>
      </c>
      <c r="H6707" s="68" t="s">
        <v>364</v>
      </c>
      <c r="I6707" s="69">
        <v>36</v>
      </c>
      <c r="J6707" s="69">
        <v>46</v>
      </c>
      <c r="K6707" s="91"/>
      <c r="L6707" s="91"/>
    </row>
    <row r="6708" spans="2:12" x14ac:dyDescent="0.25">
      <c r="B6708" s="67" t="s">
        <v>454</v>
      </c>
      <c r="C6708" s="67" t="s">
        <v>455</v>
      </c>
      <c r="D6708" s="68" t="s">
        <v>373</v>
      </c>
      <c r="E6708" s="67" t="s">
        <v>374</v>
      </c>
      <c r="F6708" s="68" t="s">
        <v>472</v>
      </c>
      <c r="G6708" s="67" t="s">
        <v>473</v>
      </c>
      <c r="H6708" s="68" t="s">
        <v>362</v>
      </c>
      <c r="I6708" s="69">
        <v>0</v>
      </c>
      <c r="J6708" s="69">
        <v>10</v>
      </c>
      <c r="K6708" s="91"/>
      <c r="L6708" s="91"/>
    </row>
    <row r="6709" spans="2:12" x14ac:dyDescent="0.25">
      <c r="B6709" s="67" t="s">
        <v>454</v>
      </c>
      <c r="C6709" s="67" t="s">
        <v>455</v>
      </c>
      <c r="D6709" s="68" t="s">
        <v>373</v>
      </c>
      <c r="E6709" s="67" t="s">
        <v>374</v>
      </c>
      <c r="F6709" s="68" t="s">
        <v>472</v>
      </c>
      <c r="G6709" s="67" t="s">
        <v>473</v>
      </c>
      <c r="H6709" s="68" t="s">
        <v>363</v>
      </c>
      <c r="I6709" s="69">
        <v>13</v>
      </c>
      <c r="J6709" s="69">
        <v>33</v>
      </c>
      <c r="K6709" s="91"/>
      <c r="L6709" s="91"/>
    </row>
    <row r="6710" spans="2:12" x14ac:dyDescent="0.25">
      <c r="B6710" s="67" t="s">
        <v>454</v>
      </c>
      <c r="C6710" s="67" t="s">
        <v>455</v>
      </c>
      <c r="D6710" s="68" t="s">
        <v>373</v>
      </c>
      <c r="E6710" s="67" t="s">
        <v>374</v>
      </c>
      <c r="F6710" s="68" t="s">
        <v>472</v>
      </c>
      <c r="G6710" s="67" t="s">
        <v>473</v>
      </c>
      <c r="H6710" s="68" t="s">
        <v>362</v>
      </c>
      <c r="I6710" s="69">
        <v>39</v>
      </c>
      <c r="J6710" s="69">
        <v>29</v>
      </c>
      <c r="K6710" s="91"/>
      <c r="L6710" s="91"/>
    </row>
    <row r="6711" spans="2:12" x14ac:dyDescent="0.25">
      <c r="B6711" s="67" t="s">
        <v>454</v>
      </c>
      <c r="C6711" s="67" t="s">
        <v>455</v>
      </c>
      <c r="D6711" s="68" t="s">
        <v>373</v>
      </c>
      <c r="E6711" s="67" t="s">
        <v>374</v>
      </c>
      <c r="F6711" s="68" t="s">
        <v>472</v>
      </c>
      <c r="G6711" s="67" t="s">
        <v>473</v>
      </c>
      <c r="H6711" s="68" t="s">
        <v>363</v>
      </c>
      <c r="I6711" s="69">
        <v>40</v>
      </c>
      <c r="J6711" s="69">
        <v>86</v>
      </c>
      <c r="K6711" s="91"/>
      <c r="L6711" s="91"/>
    </row>
    <row r="6712" spans="2:12" x14ac:dyDescent="0.25">
      <c r="B6712" s="67" t="s">
        <v>454</v>
      </c>
      <c r="C6712" s="67" t="s">
        <v>455</v>
      </c>
      <c r="D6712" s="68" t="s">
        <v>373</v>
      </c>
      <c r="E6712" s="67" t="s">
        <v>374</v>
      </c>
      <c r="F6712" s="68" t="s">
        <v>472</v>
      </c>
      <c r="G6712" s="67" t="s">
        <v>473</v>
      </c>
      <c r="H6712" s="68" t="s">
        <v>364</v>
      </c>
      <c r="I6712" s="69">
        <v>20</v>
      </c>
      <c r="J6712" s="69">
        <v>15</v>
      </c>
      <c r="K6712" s="91"/>
      <c r="L6712" s="91"/>
    </row>
    <row r="6713" spans="2:12" x14ac:dyDescent="0.25">
      <c r="B6713" s="67" t="s">
        <v>454</v>
      </c>
      <c r="C6713" s="67" t="s">
        <v>455</v>
      </c>
      <c r="D6713" s="68" t="s">
        <v>373</v>
      </c>
      <c r="E6713" s="67" t="s">
        <v>374</v>
      </c>
      <c r="F6713" s="68" t="s">
        <v>472</v>
      </c>
      <c r="G6713" s="67" t="s">
        <v>473</v>
      </c>
      <c r="H6713" s="68" t="s">
        <v>362</v>
      </c>
      <c r="I6713" s="69">
        <v>0</v>
      </c>
      <c r="J6713" s="69">
        <v>0</v>
      </c>
      <c r="K6713" s="91"/>
      <c r="L6713" s="91"/>
    </row>
    <row r="6714" spans="2:12" x14ac:dyDescent="0.25">
      <c r="B6714" s="67" t="s">
        <v>454</v>
      </c>
      <c r="C6714" s="67" t="s">
        <v>455</v>
      </c>
      <c r="D6714" s="68" t="s">
        <v>373</v>
      </c>
      <c r="E6714" s="67" t="s">
        <v>374</v>
      </c>
      <c r="F6714" s="68" t="s">
        <v>472</v>
      </c>
      <c r="G6714" s="67" t="s">
        <v>473</v>
      </c>
      <c r="H6714" s="68" t="s">
        <v>362</v>
      </c>
      <c r="I6714" s="69">
        <v>0</v>
      </c>
      <c r="J6714" s="69">
        <v>0</v>
      </c>
      <c r="K6714" s="91"/>
      <c r="L6714" s="91"/>
    </row>
    <row r="6715" spans="2:12" x14ac:dyDescent="0.25">
      <c r="B6715" s="67" t="s">
        <v>454</v>
      </c>
      <c r="C6715" s="67" t="s">
        <v>455</v>
      </c>
      <c r="D6715" s="68" t="s">
        <v>373</v>
      </c>
      <c r="E6715" s="67" t="s">
        <v>374</v>
      </c>
      <c r="F6715" s="68" t="s">
        <v>472</v>
      </c>
      <c r="G6715" s="67" t="s">
        <v>473</v>
      </c>
      <c r="H6715" s="68" t="s">
        <v>364</v>
      </c>
      <c r="I6715" s="69">
        <v>0</v>
      </c>
      <c r="J6715" s="69">
        <v>0</v>
      </c>
      <c r="K6715" s="91"/>
      <c r="L6715" s="91"/>
    </row>
    <row r="6716" spans="2:12" x14ac:dyDescent="0.25">
      <c r="B6716" s="67" t="s">
        <v>454</v>
      </c>
      <c r="C6716" s="67" t="s">
        <v>455</v>
      </c>
      <c r="D6716" s="68" t="s">
        <v>373</v>
      </c>
      <c r="E6716" s="67" t="s">
        <v>374</v>
      </c>
      <c r="F6716" s="68" t="s">
        <v>472</v>
      </c>
      <c r="G6716" s="67" t="s">
        <v>473</v>
      </c>
      <c r="H6716" s="68" t="s">
        <v>362</v>
      </c>
      <c r="I6716" s="69">
        <v>10</v>
      </c>
      <c r="J6716" s="69">
        <v>9</v>
      </c>
      <c r="K6716" s="91"/>
      <c r="L6716" s="91"/>
    </row>
    <row r="6717" spans="2:12" x14ac:dyDescent="0.25">
      <c r="B6717" s="67" t="s">
        <v>454</v>
      </c>
      <c r="C6717" s="67" t="s">
        <v>455</v>
      </c>
      <c r="D6717" s="68" t="s">
        <v>373</v>
      </c>
      <c r="E6717" s="67" t="s">
        <v>374</v>
      </c>
      <c r="F6717" s="68" t="s">
        <v>472</v>
      </c>
      <c r="G6717" s="67" t="s">
        <v>473</v>
      </c>
      <c r="H6717" s="68" t="s">
        <v>363</v>
      </c>
      <c r="I6717" s="69">
        <v>27</v>
      </c>
      <c r="J6717" s="69">
        <v>51</v>
      </c>
      <c r="K6717" s="91"/>
      <c r="L6717" s="91"/>
    </row>
    <row r="6718" spans="2:12" x14ac:dyDescent="0.25">
      <c r="B6718" s="67" t="s">
        <v>454</v>
      </c>
      <c r="C6718" s="67" t="s">
        <v>455</v>
      </c>
      <c r="D6718" s="68" t="s">
        <v>373</v>
      </c>
      <c r="E6718" s="67" t="s">
        <v>374</v>
      </c>
      <c r="F6718" s="68" t="s">
        <v>472</v>
      </c>
      <c r="G6718" s="67" t="s">
        <v>473</v>
      </c>
      <c r="H6718" s="68" t="s">
        <v>364</v>
      </c>
      <c r="I6718" s="69">
        <v>0</v>
      </c>
      <c r="J6718" s="69">
        <v>0</v>
      </c>
      <c r="K6718" s="91"/>
      <c r="L6718" s="91"/>
    </row>
    <row r="6719" spans="2:12" x14ac:dyDescent="0.25">
      <c r="B6719" s="67" t="s">
        <v>454</v>
      </c>
      <c r="C6719" s="67" t="s">
        <v>455</v>
      </c>
      <c r="D6719" s="68" t="s">
        <v>373</v>
      </c>
      <c r="E6719" s="67" t="s">
        <v>374</v>
      </c>
      <c r="F6719" s="68" t="s">
        <v>472</v>
      </c>
      <c r="G6719" s="67" t="s">
        <v>473</v>
      </c>
      <c r="H6719" s="68" t="s">
        <v>362</v>
      </c>
      <c r="I6719" s="69">
        <v>-10</v>
      </c>
      <c r="J6719" s="69">
        <v>0</v>
      </c>
      <c r="K6719" s="91"/>
      <c r="L6719" s="91"/>
    </row>
    <row r="6720" spans="2:12" x14ac:dyDescent="0.25">
      <c r="B6720" s="67" t="s">
        <v>454</v>
      </c>
      <c r="C6720" s="67" t="s">
        <v>455</v>
      </c>
      <c r="D6720" s="68" t="s">
        <v>373</v>
      </c>
      <c r="E6720" s="67" t="s">
        <v>374</v>
      </c>
      <c r="F6720" s="68" t="s">
        <v>472</v>
      </c>
      <c r="G6720" s="67" t="s">
        <v>473</v>
      </c>
      <c r="H6720" s="68" t="s">
        <v>362</v>
      </c>
      <c r="I6720" s="69">
        <v>0</v>
      </c>
      <c r="J6720" s="69">
        <v>0</v>
      </c>
      <c r="K6720" s="91"/>
      <c r="L6720" s="91"/>
    </row>
    <row r="6721" spans="2:12" x14ac:dyDescent="0.25">
      <c r="B6721" s="67" t="s">
        <v>454</v>
      </c>
      <c r="C6721" s="67" t="s">
        <v>455</v>
      </c>
      <c r="D6721" s="68" t="s">
        <v>373</v>
      </c>
      <c r="E6721" s="67" t="s">
        <v>374</v>
      </c>
      <c r="F6721" s="68" t="s">
        <v>472</v>
      </c>
      <c r="G6721" s="67" t="s">
        <v>473</v>
      </c>
      <c r="H6721" s="68" t="s">
        <v>363</v>
      </c>
      <c r="I6721" s="69">
        <v>0</v>
      </c>
      <c r="J6721" s="69">
        <v>96</v>
      </c>
      <c r="K6721" s="91"/>
      <c r="L6721" s="91"/>
    </row>
    <row r="6722" spans="2:12" x14ac:dyDescent="0.25">
      <c r="B6722" s="67" t="s">
        <v>454</v>
      </c>
      <c r="C6722" s="67" t="s">
        <v>455</v>
      </c>
      <c r="D6722" s="68" t="s">
        <v>373</v>
      </c>
      <c r="E6722" s="67" t="s">
        <v>374</v>
      </c>
      <c r="F6722" s="68" t="s">
        <v>472</v>
      </c>
      <c r="G6722" s="67" t="s">
        <v>473</v>
      </c>
      <c r="H6722" s="68" t="s">
        <v>364</v>
      </c>
      <c r="I6722" s="69">
        <v>0</v>
      </c>
      <c r="J6722" s="69">
        <v>56</v>
      </c>
      <c r="K6722" s="91"/>
      <c r="L6722" s="91"/>
    </row>
    <row r="6723" spans="2:12" x14ac:dyDescent="0.25">
      <c r="B6723" s="67" t="s">
        <v>454</v>
      </c>
      <c r="C6723" s="67" t="s">
        <v>455</v>
      </c>
      <c r="D6723" s="68" t="s">
        <v>373</v>
      </c>
      <c r="E6723" s="67" t="s">
        <v>374</v>
      </c>
      <c r="F6723" s="68" t="s">
        <v>472</v>
      </c>
      <c r="G6723" s="67" t="s">
        <v>473</v>
      </c>
      <c r="H6723" s="68" t="s">
        <v>362</v>
      </c>
      <c r="I6723" s="69">
        <v>10</v>
      </c>
      <c r="J6723" s="69">
        <v>0</v>
      </c>
      <c r="K6723" s="91"/>
      <c r="L6723" s="91"/>
    </row>
    <row r="6724" spans="2:12" x14ac:dyDescent="0.25">
      <c r="B6724" s="67" t="s">
        <v>454</v>
      </c>
      <c r="C6724" s="67" t="s">
        <v>455</v>
      </c>
      <c r="D6724" s="68" t="s">
        <v>373</v>
      </c>
      <c r="E6724" s="67" t="s">
        <v>374</v>
      </c>
      <c r="F6724" s="68" t="s">
        <v>472</v>
      </c>
      <c r="G6724" s="67" t="s">
        <v>473</v>
      </c>
      <c r="H6724" s="68" t="s">
        <v>363</v>
      </c>
      <c r="I6724" s="69">
        <v>0</v>
      </c>
      <c r="J6724" s="69">
        <v>0</v>
      </c>
      <c r="K6724" s="91"/>
      <c r="L6724" s="91"/>
    </row>
    <row r="6725" spans="2:12" x14ac:dyDescent="0.25">
      <c r="B6725" s="67" t="s">
        <v>454</v>
      </c>
      <c r="C6725" s="67" t="s">
        <v>455</v>
      </c>
      <c r="D6725" s="68" t="s">
        <v>373</v>
      </c>
      <c r="E6725" s="67" t="s">
        <v>374</v>
      </c>
      <c r="F6725" s="68" t="s">
        <v>472</v>
      </c>
      <c r="G6725" s="67" t="s">
        <v>473</v>
      </c>
      <c r="H6725" s="68" t="s">
        <v>364</v>
      </c>
      <c r="I6725" s="69">
        <v>0</v>
      </c>
      <c r="J6725" s="69">
        <v>0</v>
      </c>
      <c r="K6725" s="91"/>
      <c r="L6725" s="91"/>
    </row>
    <row r="6726" spans="2:12" x14ac:dyDescent="0.25">
      <c r="B6726" s="67" t="s">
        <v>454</v>
      </c>
      <c r="C6726" s="67" t="s">
        <v>455</v>
      </c>
      <c r="D6726" s="68" t="s">
        <v>373</v>
      </c>
      <c r="E6726" s="67" t="s">
        <v>374</v>
      </c>
      <c r="F6726" s="68" t="s">
        <v>472</v>
      </c>
      <c r="G6726" s="67" t="s">
        <v>473</v>
      </c>
      <c r="H6726" s="68" t="s">
        <v>362</v>
      </c>
      <c r="I6726" s="69">
        <v>97</v>
      </c>
      <c r="J6726" s="69">
        <v>166</v>
      </c>
      <c r="K6726" s="91"/>
      <c r="L6726" s="91"/>
    </row>
    <row r="6727" spans="2:12" x14ac:dyDescent="0.25">
      <c r="B6727" s="67" t="s">
        <v>454</v>
      </c>
      <c r="C6727" s="67" t="s">
        <v>455</v>
      </c>
      <c r="D6727" s="68" t="s">
        <v>373</v>
      </c>
      <c r="E6727" s="67" t="s">
        <v>374</v>
      </c>
      <c r="F6727" s="68" t="s">
        <v>472</v>
      </c>
      <c r="G6727" s="67" t="s">
        <v>473</v>
      </c>
      <c r="H6727" s="68" t="s">
        <v>363</v>
      </c>
      <c r="I6727" s="69">
        <v>0</v>
      </c>
      <c r="J6727" s="69">
        <v>0</v>
      </c>
      <c r="K6727" s="91"/>
      <c r="L6727" s="91"/>
    </row>
    <row r="6728" spans="2:12" x14ac:dyDescent="0.25">
      <c r="B6728" s="67" t="s">
        <v>454</v>
      </c>
      <c r="C6728" s="67" t="s">
        <v>455</v>
      </c>
      <c r="D6728" s="68" t="s">
        <v>373</v>
      </c>
      <c r="E6728" s="67" t="s">
        <v>374</v>
      </c>
      <c r="F6728" s="68" t="s">
        <v>472</v>
      </c>
      <c r="G6728" s="67" t="s">
        <v>473</v>
      </c>
      <c r="H6728" s="68" t="s">
        <v>364</v>
      </c>
      <c r="I6728" s="69">
        <v>62</v>
      </c>
      <c r="J6728" s="69">
        <v>34</v>
      </c>
      <c r="K6728" s="91"/>
      <c r="L6728" s="91"/>
    </row>
    <row r="6729" spans="2:12" x14ac:dyDescent="0.25">
      <c r="B6729" s="67" t="s">
        <v>454</v>
      </c>
      <c r="C6729" s="67" t="s">
        <v>455</v>
      </c>
      <c r="D6729" s="68" t="s">
        <v>373</v>
      </c>
      <c r="E6729" s="67" t="s">
        <v>374</v>
      </c>
      <c r="F6729" s="68" t="s">
        <v>472</v>
      </c>
      <c r="G6729" s="67" t="s">
        <v>473</v>
      </c>
      <c r="H6729" s="68" t="s">
        <v>362</v>
      </c>
      <c r="I6729" s="69">
        <v>12</v>
      </c>
      <c r="J6729" s="69">
        <v>-5</v>
      </c>
      <c r="K6729" s="91"/>
      <c r="L6729" s="91"/>
    </row>
    <row r="6730" spans="2:12" x14ac:dyDescent="0.25">
      <c r="B6730" s="67" t="s">
        <v>454</v>
      </c>
      <c r="C6730" s="67" t="s">
        <v>455</v>
      </c>
      <c r="D6730" s="68" t="s">
        <v>373</v>
      </c>
      <c r="E6730" s="67" t="s">
        <v>374</v>
      </c>
      <c r="F6730" s="68" t="s">
        <v>472</v>
      </c>
      <c r="G6730" s="67" t="s">
        <v>473</v>
      </c>
      <c r="H6730" s="68" t="s">
        <v>363</v>
      </c>
      <c r="I6730" s="69">
        <v>20</v>
      </c>
      <c r="J6730" s="69">
        <v>8</v>
      </c>
      <c r="K6730" s="91"/>
      <c r="L6730" s="91"/>
    </row>
    <row r="6731" spans="2:12" x14ac:dyDescent="0.25">
      <c r="B6731" s="67" t="s">
        <v>454</v>
      </c>
      <c r="C6731" s="67" t="s">
        <v>455</v>
      </c>
      <c r="D6731" s="68" t="s">
        <v>373</v>
      </c>
      <c r="E6731" s="67" t="s">
        <v>374</v>
      </c>
      <c r="F6731" s="68" t="s">
        <v>472</v>
      </c>
      <c r="G6731" s="67" t="s">
        <v>473</v>
      </c>
      <c r="H6731" s="68" t="s">
        <v>364</v>
      </c>
      <c r="I6731" s="69">
        <v>0</v>
      </c>
      <c r="J6731" s="69">
        <v>0</v>
      </c>
      <c r="K6731" s="91"/>
      <c r="L6731" s="91"/>
    </row>
    <row r="6732" spans="2:12" x14ac:dyDescent="0.25">
      <c r="B6732" s="67" t="s">
        <v>454</v>
      </c>
      <c r="C6732" s="67" t="s">
        <v>455</v>
      </c>
      <c r="D6732" s="68" t="s">
        <v>373</v>
      </c>
      <c r="E6732" s="67" t="s">
        <v>374</v>
      </c>
      <c r="F6732" s="68" t="s">
        <v>472</v>
      </c>
      <c r="G6732" s="67" t="s">
        <v>473</v>
      </c>
      <c r="H6732" s="68" t="s">
        <v>362</v>
      </c>
      <c r="I6732" s="69">
        <v>0</v>
      </c>
      <c r="J6732" s="69">
        <v>0</v>
      </c>
      <c r="K6732" s="91"/>
      <c r="L6732" s="91"/>
    </row>
    <row r="6733" spans="2:12" x14ac:dyDescent="0.25">
      <c r="B6733" s="67" t="s">
        <v>454</v>
      </c>
      <c r="C6733" s="67" t="s">
        <v>455</v>
      </c>
      <c r="D6733" s="68" t="s">
        <v>373</v>
      </c>
      <c r="E6733" s="67" t="s">
        <v>374</v>
      </c>
      <c r="F6733" s="68" t="s">
        <v>472</v>
      </c>
      <c r="G6733" s="67" t="s">
        <v>473</v>
      </c>
      <c r="H6733" s="68" t="s">
        <v>363</v>
      </c>
      <c r="I6733" s="69">
        <v>8</v>
      </c>
      <c r="J6733" s="69">
        <v>0</v>
      </c>
      <c r="K6733" s="91"/>
      <c r="L6733" s="91"/>
    </row>
    <row r="6734" spans="2:12" x14ac:dyDescent="0.25">
      <c r="B6734" s="67" t="s">
        <v>454</v>
      </c>
      <c r="C6734" s="67" t="s">
        <v>455</v>
      </c>
      <c r="D6734" s="68" t="s">
        <v>373</v>
      </c>
      <c r="E6734" s="67" t="s">
        <v>374</v>
      </c>
      <c r="F6734" s="68" t="s">
        <v>472</v>
      </c>
      <c r="G6734" s="67" t="s">
        <v>473</v>
      </c>
      <c r="H6734" s="68" t="s">
        <v>362</v>
      </c>
      <c r="I6734" s="69">
        <v>10</v>
      </c>
      <c r="J6734" s="69">
        <v>10</v>
      </c>
      <c r="K6734" s="91"/>
      <c r="L6734" s="91"/>
    </row>
    <row r="6735" spans="2:12" x14ac:dyDescent="0.25">
      <c r="B6735" s="67" t="s">
        <v>454</v>
      </c>
      <c r="C6735" s="67" t="s">
        <v>455</v>
      </c>
      <c r="D6735" s="68" t="s">
        <v>373</v>
      </c>
      <c r="E6735" s="67" t="s">
        <v>374</v>
      </c>
      <c r="F6735" s="68" t="s">
        <v>472</v>
      </c>
      <c r="G6735" s="67" t="s">
        <v>473</v>
      </c>
      <c r="H6735" s="68" t="s">
        <v>363</v>
      </c>
      <c r="I6735" s="69">
        <v>0</v>
      </c>
      <c r="J6735" s="69">
        <v>0</v>
      </c>
      <c r="K6735" s="91"/>
      <c r="L6735" s="91"/>
    </row>
    <row r="6736" spans="2:12" x14ac:dyDescent="0.25">
      <c r="B6736" s="67" t="s">
        <v>454</v>
      </c>
      <c r="C6736" s="67" t="s">
        <v>455</v>
      </c>
      <c r="D6736" s="68" t="s">
        <v>373</v>
      </c>
      <c r="E6736" s="67" t="s">
        <v>374</v>
      </c>
      <c r="F6736" s="68" t="s">
        <v>472</v>
      </c>
      <c r="G6736" s="67" t="s">
        <v>473</v>
      </c>
      <c r="H6736" s="68" t="s">
        <v>364</v>
      </c>
      <c r="I6736" s="69">
        <v>0</v>
      </c>
      <c r="J6736" s="69">
        <v>0</v>
      </c>
      <c r="K6736" s="91"/>
      <c r="L6736" s="91"/>
    </row>
    <row r="6737" spans="2:12" x14ac:dyDescent="0.25">
      <c r="B6737" s="67" t="s">
        <v>454</v>
      </c>
      <c r="C6737" s="67" t="s">
        <v>455</v>
      </c>
      <c r="D6737" s="68" t="s">
        <v>373</v>
      </c>
      <c r="E6737" s="67" t="s">
        <v>374</v>
      </c>
      <c r="F6737" s="68" t="s">
        <v>472</v>
      </c>
      <c r="G6737" s="67" t="s">
        <v>473</v>
      </c>
      <c r="H6737" s="68" t="s">
        <v>362</v>
      </c>
      <c r="I6737" s="69">
        <v>0</v>
      </c>
      <c r="J6737" s="69">
        <v>0</v>
      </c>
      <c r="K6737" s="91"/>
      <c r="L6737" s="91"/>
    </row>
    <row r="6738" spans="2:12" x14ac:dyDescent="0.25">
      <c r="B6738" s="67" t="s">
        <v>454</v>
      </c>
      <c r="C6738" s="67" t="s">
        <v>455</v>
      </c>
      <c r="D6738" s="68" t="s">
        <v>373</v>
      </c>
      <c r="E6738" s="67" t="s">
        <v>374</v>
      </c>
      <c r="F6738" s="68" t="s">
        <v>472</v>
      </c>
      <c r="G6738" s="67" t="s">
        <v>473</v>
      </c>
      <c r="H6738" s="68" t="s">
        <v>363</v>
      </c>
      <c r="I6738" s="69">
        <v>0</v>
      </c>
      <c r="J6738" s="69">
        <v>0</v>
      </c>
      <c r="K6738" s="91"/>
      <c r="L6738" s="91"/>
    </row>
    <row r="6739" spans="2:12" x14ac:dyDescent="0.25">
      <c r="B6739" s="67" t="s">
        <v>454</v>
      </c>
      <c r="C6739" s="67" t="s">
        <v>455</v>
      </c>
      <c r="D6739" s="68" t="s">
        <v>373</v>
      </c>
      <c r="E6739" s="67" t="s">
        <v>374</v>
      </c>
      <c r="F6739" s="68" t="s">
        <v>472</v>
      </c>
      <c r="G6739" s="67" t="s">
        <v>473</v>
      </c>
      <c r="H6739" s="68" t="s">
        <v>362</v>
      </c>
      <c r="I6739" s="69">
        <v>0</v>
      </c>
      <c r="J6739" s="69">
        <v>0</v>
      </c>
      <c r="K6739" s="91"/>
      <c r="L6739" s="91"/>
    </row>
    <row r="6740" spans="2:12" x14ac:dyDescent="0.25">
      <c r="B6740" s="67" t="s">
        <v>454</v>
      </c>
      <c r="C6740" s="67" t="s">
        <v>455</v>
      </c>
      <c r="D6740" s="68" t="s">
        <v>373</v>
      </c>
      <c r="E6740" s="67" t="s">
        <v>374</v>
      </c>
      <c r="F6740" s="68" t="s">
        <v>472</v>
      </c>
      <c r="G6740" s="67" t="s">
        <v>473</v>
      </c>
      <c r="H6740" s="68" t="s">
        <v>363</v>
      </c>
      <c r="I6740" s="69">
        <v>15</v>
      </c>
      <c r="J6740" s="69">
        <v>5</v>
      </c>
      <c r="K6740" s="91"/>
      <c r="L6740" s="91"/>
    </row>
    <row r="6741" spans="2:12" x14ac:dyDescent="0.25">
      <c r="B6741" s="67" t="s">
        <v>454</v>
      </c>
      <c r="C6741" s="67" t="s">
        <v>455</v>
      </c>
      <c r="D6741" s="68" t="s">
        <v>373</v>
      </c>
      <c r="E6741" s="67" t="s">
        <v>374</v>
      </c>
      <c r="F6741" s="68" t="s">
        <v>472</v>
      </c>
      <c r="G6741" s="67" t="s">
        <v>473</v>
      </c>
      <c r="H6741" s="68" t="s">
        <v>364</v>
      </c>
      <c r="I6741" s="69">
        <v>5</v>
      </c>
      <c r="J6741" s="69">
        <v>0</v>
      </c>
      <c r="K6741" s="91"/>
      <c r="L6741" s="91"/>
    </row>
    <row r="6742" spans="2:12" x14ac:dyDescent="0.25">
      <c r="B6742" s="67" t="s">
        <v>454</v>
      </c>
      <c r="C6742" s="67" t="s">
        <v>455</v>
      </c>
      <c r="D6742" s="68" t="s">
        <v>373</v>
      </c>
      <c r="E6742" s="67" t="s">
        <v>374</v>
      </c>
      <c r="F6742" s="68" t="s">
        <v>472</v>
      </c>
      <c r="G6742" s="67" t="s">
        <v>473</v>
      </c>
      <c r="H6742" s="68" t="s">
        <v>362</v>
      </c>
      <c r="I6742" s="69">
        <v>10</v>
      </c>
      <c r="J6742" s="69">
        <v>35</v>
      </c>
      <c r="K6742" s="91"/>
      <c r="L6742" s="91"/>
    </row>
    <row r="6743" spans="2:12" x14ac:dyDescent="0.25">
      <c r="B6743" s="67" t="s">
        <v>454</v>
      </c>
      <c r="C6743" s="67" t="s">
        <v>455</v>
      </c>
      <c r="D6743" s="68" t="s">
        <v>373</v>
      </c>
      <c r="E6743" s="67" t="s">
        <v>374</v>
      </c>
      <c r="F6743" s="68" t="s">
        <v>472</v>
      </c>
      <c r="G6743" s="67" t="s">
        <v>473</v>
      </c>
      <c r="H6743" s="68" t="s">
        <v>363</v>
      </c>
      <c r="I6743" s="69">
        <v>0</v>
      </c>
      <c r="J6743" s="69">
        <v>20</v>
      </c>
      <c r="K6743" s="91"/>
      <c r="L6743" s="91"/>
    </row>
    <row r="6744" spans="2:12" x14ac:dyDescent="0.25">
      <c r="B6744" s="67" t="s">
        <v>454</v>
      </c>
      <c r="C6744" s="67" t="s">
        <v>455</v>
      </c>
      <c r="D6744" s="68" t="s">
        <v>373</v>
      </c>
      <c r="E6744" s="67" t="s">
        <v>374</v>
      </c>
      <c r="F6744" s="68" t="s">
        <v>472</v>
      </c>
      <c r="G6744" s="67" t="s">
        <v>473</v>
      </c>
      <c r="H6744" s="68" t="s">
        <v>364</v>
      </c>
      <c r="I6744" s="69">
        <v>11</v>
      </c>
      <c r="J6744" s="69">
        <v>0</v>
      </c>
      <c r="K6744" s="91"/>
      <c r="L6744" s="91"/>
    </row>
    <row r="6745" spans="2:12" x14ac:dyDescent="0.25">
      <c r="B6745" s="67" t="s">
        <v>454</v>
      </c>
      <c r="C6745" s="67" t="s">
        <v>455</v>
      </c>
      <c r="D6745" s="68" t="s">
        <v>373</v>
      </c>
      <c r="E6745" s="67" t="s">
        <v>374</v>
      </c>
      <c r="F6745" s="68" t="s">
        <v>472</v>
      </c>
      <c r="G6745" s="67" t="s">
        <v>473</v>
      </c>
      <c r="H6745" s="68" t="s">
        <v>364</v>
      </c>
      <c r="I6745" s="69">
        <v>-7</v>
      </c>
      <c r="J6745" s="69">
        <v>0</v>
      </c>
      <c r="K6745" s="91"/>
      <c r="L6745" s="91"/>
    </row>
    <row r="6746" spans="2:12" x14ac:dyDescent="0.25">
      <c r="B6746" s="67" t="s">
        <v>454</v>
      </c>
      <c r="C6746" s="67" t="s">
        <v>455</v>
      </c>
      <c r="D6746" s="68" t="s">
        <v>373</v>
      </c>
      <c r="E6746" s="67" t="s">
        <v>374</v>
      </c>
      <c r="F6746" s="68" t="s">
        <v>472</v>
      </c>
      <c r="G6746" s="67" t="s">
        <v>473</v>
      </c>
      <c r="H6746" s="68" t="s">
        <v>362</v>
      </c>
      <c r="I6746" s="69">
        <v>0</v>
      </c>
      <c r="J6746" s="69">
        <v>0</v>
      </c>
      <c r="K6746" s="91"/>
      <c r="L6746" s="91"/>
    </row>
    <row r="6747" spans="2:12" x14ac:dyDescent="0.25">
      <c r="B6747" s="67" t="s">
        <v>454</v>
      </c>
      <c r="C6747" s="67" t="s">
        <v>455</v>
      </c>
      <c r="D6747" s="68" t="s">
        <v>373</v>
      </c>
      <c r="E6747" s="67" t="s">
        <v>374</v>
      </c>
      <c r="F6747" s="68" t="s">
        <v>472</v>
      </c>
      <c r="G6747" s="67" t="s">
        <v>473</v>
      </c>
      <c r="H6747" s="68" t="s">
        <v>363</v>
      </c>
      <c r="I6747" s="69">
        <v>0</v>
      </c>
      <c r="J6747" s="69">
        <v>26</v>
      </c>
      <c r="K6747" s="91"/>
      <c r="L6747" s="91"/>
    </row>
    <row r="6748" spans="2:12" x14ac:dyDescent="0.25">
      <c r="B6748" s="67" t="s">
        <v>454</v>
      </c>
      <c r="C6748" s="67" t="s">
        <v>455</v>
      </c>
      <c r="D6748" s="68" t="s">
        <v>373</v>
      </c>
      <c r="E6748" s="67" t="s">
        <v>374</v>
      </c>
      <c r="F6748" s="68" t="s">
        <v>472</v>
      </c>
      <c r="G6748" s="67" t="s">
        <v>473</v>
      </c>
      <c r="H6748" s="68" t="s">
        <v>363</v>
      </c>
      <c r="I6748" s="69">
        <v>7</v>
      </c>
      <c r="J6748" s="69">
        <v>8</v>
      </c>
      <c r="K6748" s="91"/>
      <c r="L6748" s="91"/>
    </row>
    <row r="6749" spans="2:12" x14ac:dyDescent="0.25">
      <c r="B6749" s="67" t="s">
        <v>454</v>
      </c>
      <c r="C6749" s="67" t="s">
        <v>455</v>
      </c>
      <c r="D6749" s="68" t="s">
        <v>373</v>
      </c>
      <c r="E6749" s="67" t="s">
        <v>374</v>
      </c>
      <c r="F6749" s="68" t="s">
        <v>472</v>
      </c>
      <c r="G6749" s="67" t="s">
        <v>473</v>
      </c>
      <c r="H6749" s="68" t="s">
        <v>362</v>
      </c>
      <c r="I6749" s="69">
        <v>0</v>
      </c>
      <c r="J6749" s="69">
        <v>0</v>
      </c>
      <c r="K6749" s="91"/>
      <c r="L6749" s="91"/>
    </row>
    <row r="6750" spans="2:12" x14ac:dyDescent="0.25">
      <c r="B6750" s="67" t="s">
        <v>454</v>
      </c>
      <c r="C6750" s="67" t="s">
        <v>455</v>
      </c>
      <c r="D6750" s="68" t="s">
        <v>373</v>
      </c>
      <c r="E6750" s="67" t="s">
        <v>374</v>
      </c>
      <c r="F6750" s="68" t="s">
        <v>472</v>
      </c>
      <c r="G6750" s="67" t="s">
        <v>473</v>
      </c>
      <c r="H6750" s="68" t="s">
        <v>363</v>
      </c>
      <c r="I6750" s="69">
        <v>1</v>
      </c>
      <c r="J6750" s="69">
        <v>15</v>
      </c>
      <c r="K6750" s="91"/>
      <c r="L6750" s="91"/>
    </row>
    <row r="6751" spans="2:12" x14ac:dyDescent="0.25">
      <c r="B6751" s="67" t="s">
        <v>454</v>
      </c>
      <c r="C6751" s="67" t="s">
        <v>455</v>
      </c>
      <c r="D6751" s="68" t="s">
        <v>373</v>
      </c>
      <c r="E6751" s="67" t="s">
        <v>374</v>
      </c>
      <c r="F6751" s="68" t="s">
        <v>472</v>
      </c>
      <c r="G6751" s="67" t="s">
        <v>473</v>
      </c>
      <c r="H6751" s="68" t="s">
        <v>364</v>
      </c>
      <c r="I6751" s="69">
        <v>20</v>
      </c>
      <c r="J6751" s="69">
        <v>30</v>
      </c>
      <c r="K6751" s="91"/>
      <c r="L6751" s="91"/>
    </row>
    <row r="6752" spans="2:12" x14ac:dyDescent="0.25">
      <c r="B6752" s="67" t="s">
        <v>454</v>
      </c>
      <c r="C6752" s="67" t="s">
        <v>455</v>
      </c>
      <c r="D6752" s="68" t="s">
        <v>373</v>
      </c>
      <c r="E6752" s="67" t="s">
        <v>374</v>
      </c>
      <c r="F6752" s="68" t="s">
        <v>472</v>
      </c>
      <c r="G6752" s="67" t="s">
        <v>473</v>
      </c>
      <c r="H6752" s="68" t="s">
        <v>362</v>
      </c>
      <c r="I6752" s="69">
        <v>9</v>
      </c>
      <c r="J6752" s="69">
        <v>39</v>
      </c>
      <c r="K6752" s="91"/>
      <c r="L6752" s="91"/>
    </row>
    <row r="6753" spans="2:12" x14ac:dyDescent="0.25">
      <c r="B6753" s="67" t="s">
        <v>454</v>
      </c>
      <c r="C6753" s="67" t="s">
        <v>455</v>
      </c>
      <c r="D6753" s="68" t="s">
        <v>373</v>
      </c>
      <c r="E6753" s="67" t="s">
        <v>374</v>
      </c>
      <c r="F6753" s="68" t="s">
        <v>472</v>
      </c>
      <c r="G6753" s="67" t="s">
        <v>473</v>
      </c>
      <c r="H6753" s="68" t="s">
        <v>363</v>
      </c>
      <c r="I6753" s="69">
        <v>46</v>
      </c>
      <c r="J6753" s="69">
        <v>25</v>
      </c>
      <c r="K6753" s="91"/>
      <c r="L6753" s="91"/>
    </row>
    <row r="6754" spans="2:12" x14ac:dyDescent="0.25">
      <c r="B6754" s="67" t="s">
        <v>454</v>
      </c>
      <c r="C6754" s="67" t="s">
        <v>455</v>
      </c>
      <c r="D6754" s="68" t="s">
        <v>373</v>
      </c>
      <c r="E6754" s="67" t="s">
        <v>374</v>
      </c>
      <c r="F6754" s="68" t="s">
        <v>472</v>
      </c>
      <c r="G6754" s="67" t="s">
        <v>473</v>
      </c>
      <c r="H6754" s="68" t="s">
        <v>364</v>
      </c>
      <c r="I6754" s="69">
        <v>0</v>
      </c>
      <c r="J6754" s="69">
        <v>0</v>
      </c>
      <c r="K6754" s="91"/>
      <c r="L6754" s="91"/>
    </row>
    <row r="6755" spans="2:12" x14ac:dyDescent="0.25">
      <c r="B6755" s="67" t="s">
        <v>454</v>
      </c>
      <c r="C6755" s="67" t="s">
        <v>455</v>
      </c>
      <c r="D6755" s="68" t="s">
        <v>373</v>
      </c>
      <c r="E6755" s="67" t="s">
        <v>374</v>
      </c>
      <c r="F6755" s="68" t="s">
        <v>472</v>
      </c>
      <c r="G6755" s="67" t="s">
        <v>473</v>
      </c>
      <c r="H6755" s="68" t="s">
        <v>362</v>
      </c>
      <c r="I6755" s="69">
        <v>0</v>
      </c>
      <c r="J6755" s="69">
        <v>0</v>
      </c>
      <c r="K6755" s="91"/>
      <c r="L6755" s="91"/>
    </row>
    <row r="6756" spans="2:12" x14ac:dyDescent="0.25">
      <c r="B6756" s="67" t="s">
        <v>454</v>
      </c>
      <c r="C6756" s="67" t="s">
        <v>455</v>
      </c>
      <c r="D6756" s="68" t="s">
        <v>373</v>
      </c>
      <c r="E6756" s="67" t="s">
        <v>374</v>
      </c>
      <c r="F6756" s="68" t="s">
        <v>472</v>
      </c>
      <c r="G6756" s="67" t="s">
        <v>473</v>
      </c>
      <c r="H6756" s="68" t="s">
        <v>363</v>
      </c>
      <c r="I6756" s="69">
        <v>0</v>
      </c>
      <c r="J6756" s="69">
        <v>0</v>
      </c>
      <c r="K6756" s="91"/>
      <c r="L6756" s="91"/>
    </row>
    <row r="6757" spans="2:12" x14ac:dyDescent="0.25">
      <c r="B6757" s="67" t="s">
        <v>454</v>
      </c>
      <c r="C6757" s="67" t="s">
        <v>455</v>
      </c>
      <c r="D6757" s="68" t="s">
        <v>373</v>
      </c>
      <c r="E6757" s="67" t="s">
        <v>374</v>
      </c>
      <c r="F6757" s="68" t="s">
        <v>472</v>
      </c>
      <c r="G6757" s="67" t="s">
        <v>473</v>
      </c>
      <c r="H6757" s="68" t="s">
        <v>362</v>
      </c>
      <c r="I6757" s="69">
        <v>4</v>
      </c>
      <c r="J6757" s="69">
        <v>0</v>
      </c>
      <c r="K6757" s="91"/>
      <c r="L6757" s="91"/>
    </row>
    <row r="6758" spans="2:12" x14ac:dyDescent="0.25">
      <c r="B6758" s="67" t="s">
        <v>454</v>
      </c>
      <c r="C6758" s="67" t="s">
        <v>455</v>
      </c>
      <c r="D6758" s="68" t="s">
        <v>373</v>
      </c>
      <c r="E6758" s="67" t="s">
        <v>374</v>
      </c>
      <c r="F6758" s="68" t="s">
        <v>472</v>
      </c>
      <c r="G6758" s="67" t="s">
        <v>473</v>
      </c>
      <c r="H6758" s="68" t="s">
        <v>363</v>
      </c>
      <c r="I6758" s="69">
        <v>12</v>
      </c>
      <c r="J6758" s="69">
        <v>0</v>
      </c>
      <c r="K6758" s="91"/>
      <c r="L6758" s="91"/>
    </row>
    <row r="6759" spans="2:12" x14ac:dyDescent="0.25">
      <c r="B6759" s="67" t="s">
        <v>454</v>
      </c>
      <c r="C6759" s="67" t="s">
        <v>455</v>
      </c>
      <c r="D6759" s="68" t="s">
        <v>373</v>
      </c>
      <c r="E6759" s="67" t="s">
        <v>374</v>
      </c>
      <c r="F6759" s="68" t="s">
        <v>472</v>
      </c>
      <c r="G6759" s="67" t="s">
        <v>473</v>
      </c>
      <c r="H6759" s="68" t="s">
        <v>364</v>
      </c>
      <c r="I6759" s="69">
        <v>0</v>
      </c>
      <c r="J6759" s="69">
        <v>0</v>
      </c>
      <c r="K6759" s="91"/>
      <c r="L6759" s="91"/>
    </row>
    <row r="6760" spans="2:12" x14ac:dyDescent="0.25">
      <c r="B6760" s="67" t="s">
        <v>454</v>
      </c>
      <c r="C6760" s="67" t="s">
        <v>455</v>
      </c>
      <c r="D6760" s="68" t="s">
        <v>373</v>
      </c>
      <c r="E6760" s="67" t="s">
        <v>374</v>
      </c>
      <c r="F6760" s="68" t="s">
        <v>472</v>
      </c>
      <c r="G6760" s="67" t="s">
        <v>473</v>
      </c>
      <c r="H6760" s="68" t="s">
        <v>362</v>
      </c>
      <c r="I6760" s="69">
        <v>10</v>
      </c>
      <c r="J6760" s="69">
        <v>0</v>
      </c>
      <c r="K6760" s="91"/>
      <c r="L6760" s="91"/>
    </row>
    <row r="6761" spans="2:12" x14ac:dyDescent="0.25">
      <c r="B6761" s="67" t="s">
        <v>454</v>
      </c>
      <c r="C6761" s="67" t="s">
        <v>455</v>
      </c>
      <c r="D6761" s="68" t="s">
        <v>373</v>
      </c>
      <c r="E6761" s="67" t="s">
        <v>374</v>
      </c>
      <c r="F6761" s="68" t="s">
        <v>472</v>
      </c>
      <c r="G6761" s="67" t="s">
        <v>473</v>
      </c>
      <c r="H6761" s="68" t="s">
        <v>363</v>
      </c>
      <c r="I6761" s="69">
        <v>10</v>
      </c>
      <c r="J6761" s="69">
        <v>6</v>
      </c>
      <c r="K6761" s="91"/>
      <c r="L6761" s="91"/>
    </row>
    <row r="6762" spans="2:12" x14ac:dyDescent="0.25">
      <c r="B6762" s="67" t="s">
        <v>454</v>
      </c>
      <c r="C6762" s="67" t="s">
        <v>455</v>
      </c>
      <c r="D6762" s="68" t="s">
        <v>373</v>
      </c>
      <c r="E6762" s="67" t="s">
        <v>374</v>
      </c>
      <c r="F6762" s="68" t="s">
        <v>472</v>
      </c>
      <c r="G6762" s="67" t="s">
        <v>473</v>
      </c>
      <c r="H6762" s="68" t="s">
        <v>364</v>
      </c>
      <c r="I6762" s="69">
        <v>12</v>
      </c>
      <c r="J6762" s="69">
        <v>12</v>
      </c>
      <c r="K6762" s="91"/>
      <c r="L6762" s="91"/>
    </row>
    <row r="6763" spans="2:12" x14ac:dyDescent="0.25">
      <c r="B6763" s="67" t="s">
        <v>454</v>
      </c>
      <c r="C6763" s="67" t="s">
        <v>455</v>
      </c>
      <c r="D6763" s="68" t="s">
        <v>373</v>
      </c>
      <c r="E6763" s="67" t="s">
        <v>374</v>
      </c>
      <c r="F6763" s="68" t="s">
        <v>472</v>
      </c>
      <c r="G6763" s="67" t="s">
        <v>473</v>
      </c>
      <c r="H6763" s="68" t="s">
        <v>362</v>
      </c>
      <c r="I6763" s="69">
        <v>0.309</v>
      </c>
      <c r="J6763" s="69">
        <v>0.20599999999999999</v>
      </c>
      <c r="K6763" s="91"/>
      <c r="L6763" s="91"/>
    </row>
    <row r="6764" spans="2:12" x14ac:dyDescent="0.25">
      <c r="B6764" s="67" t="s">
        <v>454</v>
      </c>
      <c r="C6764" s="67" t="s">
        <v>455</v>
      </c>
      <c r="D6764" s="68" t="s">
        <v>373</v>
      </c>
      <c r="E6764" s="67" t="s">
        <v>374</v>
      </c>
      <c r="F6764" s="68" t="s">
        <v>472</v>
      </c>
      <c r="G6764" s="67" t="s">
        <v>473</v>
      </c>
      <c r="H6764" s="68" t="s">
        <v>363</v>
      </c>
      <c r="I6764" s="69">
        <v>0.39140000000000003</v>
      </c>
      <c r="J6764" s="69">
        <v>0.55620000000000003</v>
      </c>
      <c r="K6764" s="91"/>
      <c r="L6764" s="91"/>
    </row>
    <row r="6765" spans="2:12" x14ac:dyDescent="0.25">
      <c r="B6765" s="67" t="s">
        <v>454</v>
      </c>
      <c r="C6765" s="67" t="s">
        <v>455</v>
      </c>
      <c r="D6765" s="68" t="s">
        <v>373</v>
      </c>
      <c r="E6765" s="67" t="s">
        <v>374</v>
      </c>
      <c r="F6765" s="68" t="s">
        <v>472</v>
      </c>
      <c r="G6765" s="67" t="s">
        <v>473</v>
      </c>
      <c r="H6765" s="68" t="s">
        <v>364</v>
      </c>
      <c r="I6765" s="69">
        <v>0.45319999999999999</v>
      </c>
      <c r="J6765" s="69">
        <v>0.28839999999999999</v>
      </c>
      <c r="K6765" s="91"/>
      <c r="L6765" s="91"/>
    </row>
    <row r="6766" spans="2:12" x14ac:dyDescent="0.25">
      <c r="B6766" s="67" t="s">
        <v>454</v>
      </c>
      <c r="C6766" s="67" t="s">
        <v>455</v>
      </c>
      <c r="D6766" s="68" t="s">
        <v>373</v>
      </c>
      <c r="E6766" s="67" t="s">
        <v>374</v>
      </c>
      <c r="F6766" s="68" t="s">
        <v>472</v>
      </c>
      <c r="G6766" s="67" t="s">
        <v>473</v>
      </c>
      <c r="H6766" s="68" t="s">
        <v>362</v>
      </c>
      <c r="I6766" s="69">
        <v>0</v>
      </c>
      <c r="J6766" s="69">
        <v>0</v>
      </c>
      <c r="K6766" s="91"/>
      <c r="L6766" s="91"/>
    </row>
    <row r="6767" spans="2:12" x14ac:dyDescent="0.25">
      <c r="B6767" s="67" t="s">
        <v>454</v>
      </c>
      <c r="C6767" s="67" t="s">
        <v>455</v>
      </c>
      <c r="D6767" s="68" t="s">
        <v>373</v>
      </c>
      <c r="E6767" s="67" t="s">
        <v>374</v>
      </c>
      <c r="F6767" s="68" t="s">
        <v>472</v>
      </c>
      <c r="G6767" s="67" t="s">
        <v>473</v>
      </c>
      <c r="H6767" s="68" t="s">
        <v>363</v>
      </c>
      <c r="I6767" s="69">
        <v>0</v>
      </c>
      <c r="J6767" s="69">
        <v>0</v>
      </c>
      <c r="K6767" s="91"/>
      <c r="L6767" s="91"/>
    </row>
    <row r="6768" spans="2:12" x14ac:dyDescent="0.25">
      <c r="B6768" s="67" t="s">
        <v>454</v>
      </c>
      <c r="C6768" s="67" t="s">
        <v>455</v>
      </c>
      <c r="D6768" s="68" t="s">
        <v>373</v>
      </c>
      <c r="E6768" s="67" t="s">
        <v>374</v>
      </c>
      <c r="F6768" s="68" t="s">
        <v>472</v>
      </c>
      <c r="G6768" s="67" t="s">
        <v>473</v>
      </c>
      <c r="H6768" s="68" t="s">
        <v>364</v>
      </c>
      <c r="I6768" s="69">
        <v>0</v>
      </c>
      <c r="J6768" s="69">
        <v>0</v>
      </c>
      <c r="K6768" s="91"/>
      <c r="L6768" s="91"/>
    </row>
    <row r="6769" spans="2:12" x14ac:dyDescent="0.25">
      <c r="B6769" s="67" t="s">
        <v>454</v>
      </c>
      <c r="C6769" s="67" t="s">
        <v>455</v>
      </c>
      <c r="D6769" s="68" t="s">
        <v>373</v>
      </c>
      <c r="E6769" s="67" t="s">
        <v>374</v>
      </c>
      <c r="F6769" s="68" t="s">
        <v>472</v>
      </c>
      <c r="G6769" s="67" t="s">
        <v>473</v>
      </c>
      <c r="H6769" s="68" t="s">
        <v>362</v>
      </c>
      <c r="I6769" s="69">
        <v>30</v>
      </c>
      <c r="J6769" s="69">
        <v>30</v>
      </c>
      <c r="K6769" s="91"/>
      <c r="L6769" s="91"/>
    </row>
    <row r="6770" spans="2:12" x14ac:dyDescent="0.25">
      <c r="B6770" s="67" t="s">
        <v>454</v>
      </c>
      <c r="C6770" s="67" t="s">
        <v>455</v>
      </c>
      <c r="D6770" s="68" t="s">
        <v>373</v>
      </c>
      <c r="E6770" s="67" t="s">
        <v>374</v>
      </c>
      <c r="F6770" s="68" t="s">
        <v>472</v>
      </c>
      <c r="G6770" s="67" t="s">
        <v>473</v>
      </c>
      <c r="H6770" s="68" t="s">
        <v>363</v>
      </c>
      <c r="I6770" s="69">
        <v>20</v>
      </c>
      <c r="J6770" s="69">
        <v>56</v>
      </c>
      <c r="K6770" s="91"/>
      <c r="L6770" s="91"/>
    </row>
    <row r="6771" spans="2:12" x14ac:dyDescent="0.25">
      <c r="B6771" s="67" t="s">
        <v>454</v>
      </c>
      <c r="C6771" s="67" t="s">
        <v>455</v>
      </c>
      <c r="D6771" s="68" t="s">
        <v>373</v>
      </c>
      <c r="E6771" s="67" t="s">
        <v>374</v>
      </c>
      <c r="F6771" s="68" t="s">
        <v>472</v>
      </c>
      <c r="G6771" s="67" t="s">
        <v>473</v>
      </c>
      <c r="H6771" s="68" t="s">
        <v>364</v>
      </c>
      <c r="I6771" s="69">
        <v>0</v>
      </c>
      <c r="J6771" s="69">
        <v>8</v>
      </c>
      <c r="K6771" s="91"/>
      <c r="L6771" s="91"/>
    </row>
    <row r="6772" spans="2:12" x14ac:dyDescent="0.25">
      <c r="B6772" s="67" t="s">
        <v>454</v>
      </c>
      <c r="C6772" s="67" t="s">
        <v>455</v>
      </c>
      <c r="D6772" s="68" t="s">
        <v>373</v>
      </c>
      <c r="E6772" s="67" t="s">
        <v>374</v>
      </c>
      <c r="F6772" s="68" t="s">
        <v>472</v>
      </c>
      <c r="G6772" s="67" t="s">
        <v>473</v>
      </c>
      <c r="H6772" s="68" t="s">
        <v>362</v>
      </c>
      <c r="I6772" s="69">
        <v>8</v>
      </c>
      <c r="J6772" s="69">
        <v>10</v>
      </c>
      <c r="K6772" s="91"/>
      <c r="L6772" s="91"/>
    </row>
    <row r="6773" spans="2:12" x14ac:dyDescent="0.25">
      <c r="B6773" s="67" t="s">
        <v>454</v>
      </c>
      <c r="C6773" s="67" t="s">
        <v>455</v>
      </c>
      <c r="D6773" s="68" t="s">
        <v>373</v>
      </c>
      <c r="E6773" s="67" t="s">
        <v>374</v>
      </c>
      <c r="F6773" s="68" t="s">
        <v>472</v>
      </c>
      <c r="G6773" s="67" t="s">
        <v>473</v>
      </c>
      <c r="H6773" s="68" t="s">
        <v>363</v>
      </c>
      <c r="I6773" s="69">
        <v>37</v>
      </c>
      <c r="J6773" s="69">
        <v>23</v>
      </c>
      <c r="K6773" s="91"/>
      <c r="L6773" s="91"/>
    </row>
    <row r="6774" spans="2:12" x14ac:dyDescent="0.25">
      <c r="B6774" s="67" t="s">
        <v>454</v>
      </c>
      <c r="C6774" s="67" t="s">
        <v>455</v>
      </c>
      <c r="D6774" s="68" t="s">
        <v>373</v>
      </c>
      <c r="E6774" s="67" t="s">
        <v>374</v>
      </c>
      <c r="F6774" s="68" t="s">
        <v>472</v>
      </c>
      <c r="G6774" s="67" t="s">
        <v>473</v>
      </c>
      <c r="H6774" s="68" t="s">
        <v>363</v>
      </c>
      <c r="I6774" s="69">
        <v>2</v>
      </c>
      <c r="J6774" s="69">
        <v>2</v>
      </c>
      <c r="K6774" s="91"/>
      <c r="L6774" s="91"/>
    </row>
    <row r="6775" spans="2:12" x14ac:dyDescent="0.25">
      <c r="B6775" s="67" t="s">
        <v>454</v>
      </c>
      <c r="C6775" s="67" t="s">
        <v>455</v>
      </c>
      <c r="D6775" s="68" t="s">
        <v>373</v>
      </c>
      <c r="E6775" s="67" t="s">
        <v>374</v>
      </c>
      <c r="F6775" s="68" t="s">
        <v>472</v>
      </c>
      <c r="G6775" s="67" t="s">
        <v>473</v>
      </c>
      <c r="H6775" s="68" t="s">
        <v>362</v>
      </c>
      <c r="I6775" s="69">
        <v>-14</v>
      </c>
      <c r="J6775" s="69">
        <v>0</v>
      </c>
      <c r="K6775" s="91"/>
      <c r="L6775" s="91"/>
    </row>
    <row r="6776" spans="2:12" x14ac:dyDescent="0.25">
      <c r="B6776" s="67" t="s">
        <v>454</v>
      </c>
      <c r="C6776" s="67" t="s">
        <v>455</v>
      </c>
      <c r="D6776" s="68" t="s">
        <v>373</v>
      </c>
      <c r="E6776" s="67" t="s">
        <v>374</v>
      </c>
      <c r="F6776" s="68" t="s">
        <v>472</v>
      </c>
      <c r="G6776" s="67" t="s">
        <v>473</v>
      </c>
      <c r="H6776" s="68" t="s">
        <v>363</v>
      </c>
      <c r="I6776" s="69">
        <v>14</v>
      </c>
      <c r="J6776" s="69">
        <v>20</v>
      </c>
      <c r="K6776" s="91"/>
      <c r="L6776" s="91"/>
    </row>
    <row r="6777" spans="2:12" x14ac:dyDescent="0.25">
      <c r="B6777" s="67" t="s">
        <v>454</v>
      </c>
      <c r="C6777" s="67" t="s">
        <v>455</v>
      </c>
      <c r="D6777" s="68" t="s">
        <v>373</v>
      </c>
      <c r="E6777" s="67" t="s">
        <v>374</v>
      </c>
      <c r="F6777" s="68" t="s">
        <v>472</v>
      </c>
      <c r="G6777" s="67" t="s">
        <v>473</v>
      </c>
      <c r="H6777" s="68" t="s">
        <v>362</v>
      </c>
      <c r="I6777" s="69">
        <v>0</v>
      </c>
      <c r="J6777" s="69">
        <v>0</v>
      </c>
      <c r="K6777" s="91"/>
      <c r="L6777" s="91"/>
    </row>
    <row r="6778" spans="2:12" x14ac:dyDescent="0.25">
      <c r="B6778" s="67" t="s">
        <v>454</v>
      </c>
      <c r="C6778" s="67" t="s">
        <v>455</v>
      </c>
      <c r="D6778" s="68" t="s">
        <v>373</v>
      </c>
      <c r="E6778" s="67" t="s">
        <v>374</v>
      </c>
      <c r="F6778" s="68" t="s">
        <v>472</v>
      </c>
      <c r="G6778" s="67" t="s">
        <v>473</v>
      </c>
      <c r="H6778" s="68" t="s">
        <v>363</v>
      </c>
      <c r="I6778" s="69">
        <v>0</v>
      </c>
      <c r="J6778" s="69">
        <v>3</v>
      </c>
      <c r="K6778" s="91"/>
      <c r="L6778" s="91"/>
    </row>
    <row r="6779" spans="2:12" x14ac:dyDescent="0.25">
      <c r="B6779" s="67" t="s">
        <v>454</v>
      </c>
      <c r="C6779" s="67" t="s">
        <v>455</v>
      </c>
      <c r="D6779" s="68" t="s">
        <v>373</v>
      </c>
      <c r="E6779" s="67" t="s">
        <v>374</v>
      </c>
      <c r="F6779" s="68" t="s">
        <v>472</v>
      </c>
      <c r="G6779" s="67" t="s">
        <v>473</v>
      </c>
      <c r="H6779" s="68" t="s">
        <v>364</v>
      </c>
      <c r="I6779" s="69">
        <v>22</v>
      </c>
      <c r="J6779" s="69">
        <v>22</v>
      </c>
      <c r="K6779" s="91"/>
      <c r="L6779" s="91"/>
    </row>
    <row r="6780" spans="2:12" x14ac:dyDescent="0.25">
      <c r="B6780" s="67" t="s">
        <v>454</v>
      </c>
      <c r="C6780" s="67" t="s">
        <v>455</v>
      </c>
      <c r="D6780" s="68" t="s">
        <v>373</v>
      </c>
      <c r="E6780" s="67" t="s">
        <v>374</v>
      </c>
      <c r="F6780" s="68" t="s">
        <v>472</v>
      </c>
      <c r="G6780" s="67" t="s">
        <v>473</v>
      </c>
      <c r="H6780" s="68" t="s">
        <v>362</v>
      </c>
      <c r="I6780" s="69">
        <v>0</v>
      </c>
      <c r="J6780" s="69">
        <v>0</v>
      </c>
      <c r="K6780" s="91"/>
      <c r="L6780" s="91"/>
    </row>
    <row r="6781" spans="2:12" x14ac:dyDescent="0.25">
      <c r="B6781" s="67" t="s">
        <v>454</v>
      </c>
      <c r="C6781" s="67" t="s">
        <v>455</v>
      </c>
      <c r="D6781" s="68" t="s">
        <v>373</v>
      </c>
      <c r="E6781" s="67" t="s">
        <v>374</v>
      </c>
      <c r="F6781" s="68" t="s">
        <v>472</v>
      </c>
      <c r="G6781" s="67" t="s">
        <v>473</v>
      </c>
      <c r="H6781" s="68" t="s">
        <v>363</v>
      </c>
      <c r="I6781" s="69">
        <v>0</v>
      </c>
      <c r="J6781" s="69">
        <v>0</v>
      </c>
      <c r="K6781" s="91"/>
      <c r="L6781" s="91"/>
    </row>
    <row r="6782" spans="2:12" x14ac:dyDescent="0.25">
      <c r="B6782" s="67" t="s">
        <v>454</v>
      </c>
      <c r="C6782" s="67" t="s">
        <v>455</v>
      </c>
      <c r="D6782" s="68" t="s">
        <v>373</v>
      </c>
      <c r="E6782" s="67" t="s">
        <v>374</v>
      </c>
      <c r="F6782" s="68" t="s">
        <v>472</v>
      </c>
      <c r="G6782" s="67" t="s">
        <v>473</v>
      </c>
      <c r="H6782" s="68" t="s">
        <v>364</v>
      </c>
      <c r="I6782" s="69">
        <v>0</v>
      </c>
      <c r="J6782" s="69">
        <v>0</v>
      </c>
      <c r="K6782" s="91"/>
      <c r="L6782" s="91"/>
    </row>
    <row r="6783" spans="2:12" x14ac:dyDescent="0.25">
      <c r="B6783" s="67" t="s">
        <v>454</v>
      </c>
      <c r="C6783" s="67" t="s">
        <v>455</v>
      </c>
      <c r="D6783" s="68" t="s">
        <v>373</v>
      </c>
      <c r="E6783" s="67" t="s">
        <v>374</v>
      </c>
      <c r="F6783" s="68" t="s">
        <v>472</v>
      </c>
      <c r="G6783" s="67" t="s">
        <v>473</v>
      </c>
      <c r="H6783" s="68" t="s">
        <v>362</v>
      </c>
      <c r="I6783" s="69">
        <v>16</v>
      </c>
      <c r="J6783" s="69">
        <v>16</v>
      </c>
      <c r="K6783" s="91"/>
      <c r="L6783" s="91"/>
    </row>
    <row r="6784" spans="2:12" x14ac:dyDescent="0.25">
      <c r="B6784" s="67" t="s">
        <v>454</v>
      </c>
      <c r="C6784" s="67" t="s">
        <v>455</v>
      </c>
      <c r="D6784" s="68" t="s">
        <v>373</v>
      </c>
      <c r="E6784" s="67" t="s">
        <v>374</v>
      </c>
      <c r="F6784" s="68" t="s">
        <v>472</v>
      </c>
      <c r="G6784" s="67" t="s">
        <v>473</v>
      </c>
      <c r="H6784" s="68" t="s">
        <v>363</v>
      </c>
      <c r="I6784" s="69">
        <v>151</v>
      </c>
      <c r="J6784" s="69">
        <v>213</v>
      </c>
      <c r="K6784" s="91"/>
      <c r="L6784" s="91"/>
    </row>
    <row r="6785" spans="2:12" x14ac:dyDescent="0.25">
      <c r="B6785" s="67" t="s">
        <v>454</v>
      </c>
      <c r="C6785" s="67" t="s">
        <v>455</v>
      </c>
      <c r="D6785" s="68" t="s">
        <v>373</v>
      </c>
      <c r="E6785" s="67" t="s">
        <v>374</v>
      </c>
      <c r="F6785" s="68" t="s">
        <v>472</v>
      </c>
      <c r="G6785" s="67" t="s">
        <v>473</v>
      </c>
      <c r="H6785" s="68" t="s">
        <v>364</v>
      </c>
      <c r="I6785" s="69">
        <v>4</v>
      </c>
      <c r="J6785" s="69">
        <v>12</v>
      </c>
      <c r="K6785" s="91"/>
      <c r="L6785" s="91"/>
    </row>
    <row r="6786" spans="2:12" x14ac:dyDescent="0.25">
      <c r="B6786" s="67" t="s">
        <v>454</v>
      </c>
      <c r="C6786" s="67" t="s">
        <v>455</v>
      </c>
      <c r="D6786" s="68" t="s">
        <v>373</v>
      </c>
      <c r="E6786" s="67" t="s">
        <v>374</v>
      </c>
      <c r="F6786" s="68" t="s">
        <v>472</v>
      </c>
      <c r="G6786" s="67" t="s">
        <v>473</v>
      </c>
      <c r="H6786" s="68" t="s">
        <v>362</v>
      </c>
      <c r="I6786" s="69">
        <v>38</v>
      </c>
      <c r="J6786" s="69">
        <v>67</v>
      </c>
      <c r="K6786" s="91"/>
      <c r="L6786" s="91"/>
    </row>
    <row r="6787" spans="2:12" x14ac:dyDescent="0.25">
      <c r="B6787" s="67" t="s">
        <v>454</v>
      </c>
      <c r="C6787" s="67" t="s">
        <v>455</v>
      </c>
      <c r="D6787" s="68" t="s">
        <v>373</v>
      </c>
      <c r="E6787" s="67" t="s">
        <v>374</v>
      </c>
      <c r="F6787" s="68" t="s">
        <v>472</v>
      </c>
      <c r="G6787" s="67" t="s">
        <v>473</v>
      </c>
      <c r="H6787" s="68" t="s">
        <v>363</v>
      </c>
      <c r="I6787" s="69">
        <v>10</v>
      </c>
      <c r="J6787" s="69">
        <v>9</v>
      </c>
      <c r="K6787" s="91"/>
      <c r="L6787" s="91"/>
    </row>
    <row r="6788" spans="2:12" x14ac:dyDescent="0.25">
      <c r="B6788" s="67" t="s">
        <v>454</v>
      </c>
      <c r="C6788" s="67" t="s">
        <v>455</v>
      </c>
      <c r="D6788" s="68" t="s">
        <v>373</v>
      </c>
      <c r="E6788" s="67" t="s">
        <v>374</v>
      </c>
      <c r="F6788" s="68" t="s">
        <v>472</v>
      </c>
      <c r="G6788" s="67" t="s">
        <v>473</v>
      </c>
      <c r="H6788" s="68" t="s">
        <v>364</v>
      </c>
      <c r="I6788" s="69">
        <v>28</v>
      </c>
      <c r="J6788" s="69">
        <v>26</v>
      </c>
      <c r="K6788" s="91"/>
      <c r="L6788" s="91"/>
    </row>
    <row r="6789" spans="2:12" x14ac:dyDescent="0.25">
      <c r="B6789" s="67" t="s">
        <v>454</v>
      </c>
      <c r="C6789" s="67" t="s">
        <v>455</v>
      </c>
      <c r="D6789" s="68" t="s">
        <v>373</v>
      </c>
      <c r="E6789" s="67" t="s">
        <v>374</v>
      </c>
      <c r="F6789" s="68" t="s">
        <v>472</v>
      </c>
      <c r="G6789" s="67" t="s">
        <v>473</v>
      </c>
      <c r="H6789" s="68" t="s">
        <v>362</v>
      </c>
      <c r="I6789" s="69">
        <v>114</v>
      </c>
      <c r="J6789" s="69">
        <v>177</v>
      </c>
      <c r="K6789" s="91"/>
      <c r="L6789" s="91"/>
    </row>
    <row r="6790" spans="2:12" x14ac:dyDescent="0.25">
      <c r="B6790" s="67" t="s">
        <v>454</v>
      </c>
      <c r="C6790" s="67" t="s">
        <v>455</v>
      </c>
      <c r="D6790" s="68" t="s">
        <v>373</v>
      </c>
      <c r="E6790" s="67" t="s">
        <v>374</v>
      </c>
      <c r="F6790" s="68" t="s">
        <v>472</v>
      </c>
      <c r="G6790" s="67" t="s">
        <v>473</v>
      </c>
      <c r="H6790" s="68" t="s">
        <v>363</v>
      </c>
      <c r="I6790" s="69">
        <v>342</v>
      </c>
      <c r="J6790" s="69">
        <v>406</v>
      </c>
      <c r="K6790" s="91"/>
      <c r="L6790" s="91"/>
    </row>
    <row r="6791" spans="2:12" x14ac:dyDescent="0.25">
      <c r="B6791" s="67" t="s">
        <v>454</v>
      </c>
      <c r="C6791" s="67" t="s">
        <v>455</v>
      </c>
      <c r="D6791" s="68" t="s">
        <v>373</v>
      </c>
      <c r="E6791" s="67" t="s">
        <v>374</v>
      </c>
      <c r="F6791" s="68" t="s">
        <v>472</v>
      </c>
      <c r="G6791" s="67" t="s">
        <v>473</v>
      </c>
      <c r="H6791" s="68" t="s">
        <v>364</v>
      </c>
      <c r="I6791" s="69">
        <v>141</v>
      </c>
      <c r="J6791" s="69">
        <v>125</v>
      </c>
      <c r="K6791" s="91"/>
      <c r="L6791" s="91"/>
    </row>
    <row r="6792" spans="2:12" x14ac:dyDescent="0.25">
      <c r="B6792" s="67" t="s">
        <v>454</v>
      </c>
      <c r="C6792" s="67" t="s">
        <v>455</v>
      </c>
      <c r="D6792" s="68" t="s">
        <v>373</v>
      </c>
      <c r="E6792" s="67" t="s">
        <v>374</v>
      </c>
      <c r="F6792" s="68" t="s">
        <v>472</v>
      </c>
      <c r="G6792" s="67" t="s">
        <v>473</v>
      </c>
      <c r="H6792" s="68" t="s">
        <v>362</v>
      </c>
      <c r="I6792" s="69">
        <v>27</v>
      </c>
      <c r="J6792" s="69">
        <v>55</v>
      </c>
      <c r="K6792" s="91"/>
      <c r="L6792" s="91"/>
    </row>
    <row r="6793" spans="2:12" x14ac:dyDescent="0.25">
      <c r="B6793" s="67" t="s">
        <v>454</v>
      </c>
      <c r="C6793" s="67" t="s">
        <v>455</v>
      </c>
      <c r="D6793" s="68" t="s">
        <v>373</v>
      </c>
      <c r="E6793" s="67" t="s">
        <v>374</v>
      </c>
      <c r="F6793" s="68" t="s">
        <v>472</v>
      </c>
      <c r="G6793" s="67" t="s">
        <v>473</v>
      </c>
      <c r="H6793" s="68" t="s">
        <v>363</v>
      </c>
      <c r="I6793" s="69">
        <v>53</v>
      </c>
      <c r="J6793" s="69">
        <v>69</v>
      </c>
      <c r="K6793" s="91"/>
      <c r="L6793" s="91"/>
    </row>
    <row r="6794" spans="2:12" x14ac:dyDescent="0.25">
      <c r="B6794" s="67" t="s">
        <v>454</v>
      </c>
      <c r="C6794" s="67" t="s">
        <v>455</v>
      </c>
      <c r="D6794" s="68" t="s">
        <v>373</v>
      </c>
      <c r="E6794" s="67" t="s">
        <v>374</v>
      </c>
      <c r="F6794" s="68" t="s">
        <v>472</v>
      </c>
      <c r="G6794" s="67" t="s">
        <v>473</v>
      </c>
      <c r="H6794" s="68" t="s">
        <v>364</v>
      </c>
      <c r="I6794" s="69">
        <v>0</v>
      </c>
      <c r="J6794" s="69">
        <v>0</v>
      </c>
      <c r="K6794" s="91"/>
      <c r="L6794" s="91"/>
    </row>
    <row r="6795" spans="2:12" x14ac:dyDescent="0.25">
      <c r="B6795" s="67" t="s">
        <v>454</v>
      </c>
      <c r="C6795" s="67" t="s">
        <v>455</v>
      </c>
      <c r="D6795" s="68" t="s">
        <v>373</v>
      </c>
      <c r="E6795" s="67" t="s">
        <v>374</v>
      </c>
      <c r="F6795" s="68" t="s">
        <v>472</v>
      </c>
      <c r="G6795" s="67" t="s">
        <v>473</v>
      </c>
      <c r="H6795" s="68" t="s">
        <v>362</v>
      </c>
      <c r="I6795" s="69">
        <v>22</v>
      </c>
      <c r="J6795" s="69">
        <v>18</v>
      </c>
      <c r="K6795" s="91"/>
      <c r="L6795" s="91"/>
    </row>
    <row r="6796" spans="2:12" x14ac:dyDescent="0.25">
      <c r="B6796" s="67" t="s">
        <v>454</v>
      </c>
      <c r="C6796" s="67" t="s">
        <v>455</v>
      </c>
      <c r="D6796" s="68" t="s">
        <v>373</v>
      </c>
      <c r="E6796" s="67" t="s">
        <v>374</v>
      </c>
      <c r="F6796" s="68" t="s">
        <v>472</v>
      </c>
      <c r="G6796" s="67" t="s">
        <v>473</v>
      </c>
      <c r="H6796" s="68" t="s">
        <v>363</v>
      </c>
      <c r="I6796" s="69">
        <v>18</v>
      </c>
      <c r="J6796" s="69">
        <v>54</v>
      </c>
      <c r="K6796" s="91"/>
      <c r="L6796" s="91"/>
    </row>
    <row r="6797" spans="2:12" x14ac:dyDescent="0.25">
      <c r="B6797" s="67" t="s">
        <v>454</v>
      </c>
      <c r="C6797" s="67" t="s">
        <v>455</v>
      </c>
      <c r="D6797" s="68" t="s">
        <v>373</v>
      </c>
      <c r="E6797" s="67" t="s">
        <v>374</v>
      </c>
      <c r="F6797" s="68" t="s">
        <v>472</v>
      </c>
      <c r="G6797" s="67" t="s">
        <v>473</v>
      </c>
      <c r="H6797" s="68" t="s">
        <v>364</v>
      </c>
      <c r="I6797" s="69">
        <v>25</v>
      </c>
      <c r="J6797" s="69">
        <v>8</v>
      </c>
      <c r="K6797" s="91"/>
      <c r="L6797" s="91"/>
    </row>
    <row r="6798" spans="2:12" x14ac:dyDescent="0.25">
      <c r="B6798" s="67" t="s">
        <v>454</v>
      </c>
      <c r="C6798" s="67" t="s">
        <v>455</v>
      </c>
      <c r="D6798" s="68" t="s">
        <v>373</v>
      </c>
      <c r="E6798" s="67" t="s">
        <v>374</v>
      </c>
      <c r="F6798" s="68" t="s">
        <v>472</v>
      </c>
      <c r="G6798" s="67" t="s">
        <v>473</v>
      </c>
      <c r="H6798" s="68" t="s">
        <v>362</v>
      </c>
      <c r="I6798" s="69">
        <v>81</v>
      </c>
      <c r="J6798" s="69">
        <v>108</v>
      </c>
      <c r="K6798" s="91"/>
      <c r="L6798" s="91"/>
    </row>
    <row r="6799" spans="2:12" x14ac:dyDescent="0.25">
      <c r="B6799" s="67" t="s">
        <v>454</v>
      </c>
      <c r="C6799" s="67" t="s">
        <v>455</v>
      </c>
      <c r="D6799" s="68" t="s">
        <v>373</v>
      </c>
      <c r="E6799" s="67" t="s">
        <v>374</v>
      </c>
      <c r="F6799" s="68" t="s">
        <v>472</v>
      </c>
      <c r="G6799" s="67" t="s">
        <v>473</v>
      </c>
      <c r="H6799" s="68" t="s">
        <v>363</v>
      </c>
      <c r="I6799" s="69">
        <v>72</v>
      </c>
      <c r="J6799" s="69">
        <v>52</v>
      </c>
      <c r="K6799" s="91"/>
      <c r="L6799" s="91"/>
    </row>
    <row r="6800" spans="2:12" x14ac:dyDescent="0.25">
      <c r="B6800" s="67" t="s">
        <v>454</v>
      </c>
      <c r="C6800" s="67" t="s">
        <v>455</v>
      </c>
      <c r="D6800" s="68" t="s">
        <v>373</v>
      </c>
      <c r="E6800" s="67" t="s">
        <v>374</v>
      </c>
      <c r="F6800" s="68" t="s">
        <v>472</v>
      </c>
      <c r="G6800" s="67" t="s">
        <v>473</v>
      </c>
      <c r="H6800" s="68" t="s">
        <v>364</v>
      </c>
      <c r="I6800" s="69">
        <v>0</v>
      </c>
      <c r="J6800" s="69">
        <v>0</v>
      </c>
      <c r="K6800" s="91"/>
      <c r="L6800" s="91"/>
    </row>
    <row r="6801" spans="2:12" x14ac:dyDescent="0.25">
      <c r="B6801" s="67" t="s">
        <v>454</v>
      </c>
      <c r="C6801" s="67" t="s">
        <v>455</v>
      </c>
      <c r="D6801" s="68" t="s">
        <v>373</v>
      </c>
      <c r="E6801" s="67" t="s">
        <v>374</v>
      </c>
      <c r="F6801" s="68" t="s">
        <v>472</v>
      </c>
      <c r="G6801" s="67" t="s">
        <v>473</v>
      </c>
      <c r="H6801" s="68" t="s">
        <v>362</v>
      </c>
      <c r="I6801" s="69">
        <v>69</v>
      </c>
      <c r="J6801" s="69">
        <v>58</v>
      </c>
      <c r="K6801" s="91"/>
      <c r="L6801" s="91"/>
    </row>
    <row r="6802" spans="2:12" x14ac:dyDescent="0.25">
      <c r="B6802" s="67" t="s">
        <v>454</v>
      </c>
      <c r="C6802" s="67" t="s">
        <v>455</v>
      </c>
      <c r="D6802" s="68" t="s">
        <v>373</v>
      </c>
      <c r="E6802" s="67" t="s">
        <v>374</v>
      </c>
      <c r="F6802" s="68" t="s">
        <v>472</v>
      </c>
      <c r="G6802" s="67" t="s">
        <v>473</v>
      </c>
      <c r="H6802" s="68" t="s">
        <v>363</v>
      </c>
      <c r="I6802" s="69">
        <v>179</v>
      </c>
      <c r="J6802" s="69">
        <v>145</v>
      </c>
      <c r="K6802" s="91"/>
      <c r="L6802" s="91"/>
    </row>
    <row r="6803" spans="2:12" x14ac:dyDescent="0.25">
      <c r="B6803" s="67" t="s">
        <v>454</v>
      </c>
      <c r="C6803" s="67" t="s">
        <v>455</v>
      </c>
      <c r="D6803" s="68" t="s">
        <v>373</v>
      </c>
      <c r="E6803" s="67" t="s">
        <v>374</v>
      </c>
      <c r="F6803" s="68" t="s">
        <v>472</v>
      </c>
      <c r="G6803" s="67" t="s">
        <v>473</v>
      </c>
      <c r="H6803" s="68" t="s">
        <v>364</v>
      </c>
      <c r="I6803" s="69">
        <v>96</v>
      </c>
      <c r="J6803" s="69">
        <v>146</v>
      </c>
      <c r="K6803" s="91"/>
      <c r="L6803" s="91"/>
    </row>
    <row r="6804" spans="2:12" x14ac:dyDescent="0.25">
      <c r="B6804" s="67" t="s">
        <v>454</v>
      </c>
      <c r="C6804" s="67" t="s">
        <v>455</v>
      </c>
      <c r="D6804" s="68" t="s">
        <v>373</v>
      </c>
      <c r="E6804" s="67" t="s">
        <v>374</v>
      </c>
      <c r="F6804" s="68" t="s">
        <v>472</v>
      </c>
      <c r="G6804" s="67" t="s">
        <v>473</v>
      </c>
      <c r="H6804" s="68" t="s">
        <v>362</v>
      </c>
      <c r="I6804" s="69">
        <v>15</v>
      </c>
      <c r="J6804" s="69">
        <v>20</v>
      </c>
      <c r="K6804" s="91"/>
      <c r="L6804" s="91"/>
    </row>
    <row r="6805" spans="2:12" x14ac:dyDescent="0.25">
      <c r="B6805" s="67" t="s">
        <v>454</v>
      </c>
      <c r="C6805" s="67" t="s">
        <v>455</v>
      </c>
      <c r="D6805" s="68" t="s">
        <v>373</v>
      </c>
      <c r="E6805" s="67" t="s">
        <v>374</v>
      </c>
      <c r="F6805" s="68" t="s">
        <v>472</v>
      </c>
      <c r="G6805" s="67" t="s">
        <v>473</v>
      </c>
      <c r="H6805" s="68" t="s">
        <v>363</v>
      </c>
      <c r="I6805" s="69">
        <v>0</v>
      </c>
      <c r="J6805" s="69">
        <v>0</v>
      </c>
      <c r="K6805" s="91"/>
      <c r="L6805" s="91"/>
    </row>
    <row r="6806" spans="2:12" x14ac:dyDescent="0.25">
      <c r="B6806" s="67" t="s">
        <v>454</v>
      </c>
      <c r="C6806" s="67" t="s">
        <v>455</v>
      </c>
      <c r="D6806" s="68" t="s">
        <v>373</v>
      </c>
      <c r="E6806" s="67" t="s">
        <v>374</v>
      </c>
      <c r="F6806" s="68" t="s">
        <v>472</v>
      </c>
      <c r="G6806" s="67" t="s">
        <v>473</v>
      </c>
      <c r="H6806" s="68" t="s">
        <v>364</v>
      </c>
      <c r="I6806" s="69">
        <v>0</v>
      </c>
      <c r="J6806" s="69">
        <v>0</v>
      </c>
      <c r="K6806" s="91"/>
      <c r="L6806" s="91"/>
    </row>
    <row r="6807" spans="2:12" x14ac:dyDescent="0.25">
      <c r="B6807" s="67" t="s">
        <v>454</v>
      </c>
      <c r="C6807" s="67" t="s">
        <v>455</v>
      </c>
      <c r="D6807" s="68" t="s">
        <v>373</v>
      </c>
      <c r="E6807" s="67" t="s">
        <v>374</v>
      </c>
      <c r="F6807" s="68" t="s">
        <v>472</v>
      </c>
      <c r="G6807" s="67" t="s">
        <v>473</v>
      </c>
      <c r="H6807" s="68" t="s">
        <v>362</v>
      </c>
      <c r="I6807" s="69">
        <v>67</v>
      </c>
      <c r="J6807" s="69">
        <v>123</v>
      </c>
      <c r="K6807" s="91"/>
      <c r="L6807" s="91"/>
    </row>
    <row r="6808" spans="2:12" x14ac:dyDescent="0.25">
      <c r="B6808" s="67" t="s">
        <v>454</v>
      </c>
      <c r="C6808" s="67" t="s">
        <v>455</v>
      </c>
      <c r="D6808" s="68" t="s">
        <v>373</v>
      </c>
      <c r="E6808" s="67" t="s">
        <v>374</v>
      </c>
      <c r="F6808" s="68" t="s">
        <v>472</v>
      </c>
      <c r="G6808" s="67" t="s">
        <v>473</v>
      </c>
      <c r="H6808" s="68" t="s">
        <v>363</v>
      </c>
      <c r="I6808" s="69">
        <v>178</v>
      </c>
      <c r="J6808" s="69">
        <v>295</v>
      </c>
      <c r="K6808" s="91"/>
      <c r="L6808" s="91"/>
    </row>
    <row r="6809" spans="2:12" x14ac:dyDescent="0.25">
      <c r="B6809" s="67" t="s">
        <v>454</v>
      </c>
      <c r="C6809" s="67" t="s">
        <v>455</v>
      </c>
      <c r="D6809" s="68" t="s">
        <v>373</v>
      </c>
      <c r="E6809" s="67" t="s">
        <v>374</v>
      </c>
      <c r="F6809" s="68" t="s">
        <v>472</v>
      </c>
      <c r="G6809" s="67" t="s">
        <v>473</v>
      </c>
      <c r="H6809" s="68" t="s">
        <v>364</v>
      </c>
      <c r="I6809" s="69">
        <v>36</v>
      </c>
      <c r="J6809" s="69">
        <v>58</v>
      </c>
      <c r="K6809" s="91"/>
      <c r="L6809" s="91"/>
    </row>
    <row r="6810" spans="2:12" x14ac:dyDescent="0.25">
      <c r="B6810" s="67" t="s">
        <v>454</v>
      </c>
      <c r="C6810" s="67" t="s">
        <v>455</v>
      </c>
      <c r="D6810" s="68" t="s">
        <v>373</v>
      </c>
      <c r="E6810" s="67" t="s">
        <v>374</v>
      </c>
      <c r="F6810" s="68" t="s">
        <v>472</v>
      </c>
      <c r="G6810" s="67" t="s">
        <v>473</v>
      </c>
      <c r="H6810" s="68" t="s">
        <v>362</v>
      </c>
      <c r="I6810" s="69">
        <v>97</v>
      </c>
      <c r="J6810" s="69">
        <v>152</v>
      </c>
      <c r="K6810" s="91"/>
      <c r="L6810" s="91"/>
    </row>
    <row r="6811" spans="2:12" x14ac:dyDescent="0.25">
      <c r="B6811" s="67" t="s">
        <v>454</v>
      </c>
      <c r="C6811" s="67" t="s">
        <v>455</v>
      </c>
      <c r="D6811" s="68" t="s">
        <v>373</v>
      </c>
      <c r="E6811" s="67" t="s">
        <v>374</v>
      </c>
      <c r="F6811" s="68" t="s">
        <v>472</v>
      </c>
      <c r="G6811" s="67" t="s">
        <v>473</v>
      </c>
      <c r="H6811" s="68" t="s">
        <v>363</v>
      </c>
      <c r="I6811" s="69">
        <v>142</v>
      </c>
      <c r="J6811" s="69">
        <v>269</v>
      </c>
      <c r="K6811" s="91"/>
      <c r="L6811" s="91"/>
    </row>
    <row r="6812" spans="2:12" x14ac:dyDescent="0.25">
      <c r="B6812" s="67" t="s">
        <v>454</v>
      </c>
      <c r="C6812" s="67" t="s">
        <v>455</v>
      </c>
      <c r="D6812" s="68" t="s">
        <v>373</v>
      </c>
      <c r="E6812" s="67" t="s">
        <v>374</v>
      </c>
      <c r="F6812" s="68" t="s">
        <v>472</v>
      </c>
      <c r="G6812" s="67" t="s">
        <v>473</v>
      </c>
      <c r="H6812" s="68" t="s">
        <v>364</v>
      </c>
      <c r="I6812" s="69">
        <v>0</v>
      </c>
      <c r="J6812" s="69">
        <v>0</v>
      </c>
      <c r="K6812" s="91"/>
      <c r="L6812" s="91"/>
    </row>
    <row r="6813" spans="2:12" x14ac:dyDescent="0.25">
      <c r="B6813" s="67" t="s">
        <v>454</v>
      </c>
      <c r="C6813" s="67" t="s">
        <v>455</v>
      </c>
      <c r="D6813" s="68" t="s">
        <v>373</v>
      </c>
      <c r="E6813" s="67" t="s">
        <v>374</v>
      </c>
      <c r="F6813" s="68" t="s">
        <v>472</v>
      </c>
      <c r="G6813" s="67" t="s">
        <v>473</v>
      </c>
      <c r="H6813" s="68" t="s">
        <v>362</v>
      </c>
      <c r="I6813" s="69">
        <v>38</v>
      </c>
      <c r="J6813" s="69">
        <v>22</v>
      </c>
      <c r="K6813" s="91"/>
      <c r="L6813" s="91"/>
    </row>
    <row r="6814" spans="2:12" x14ac:dyDescent="0.25">
      <c r="B6814" s="67" t="s">
        <v>454</v>
      </c>
      <c r="C6814" s="67" t="s">
        <v>455</v>
      </c>
      <c r="D6814" s="68" t="s">
        <v>373</v>
      </c>
      <c r="E6814" s="67" t="s">
        <v>374</v>
      </c>
      <c r="F6814" s="68" t="s">
        <v>472</v>
      </c>
      <c r="G6814" s="67" t="s">
        <v>473</v>
      </c>
      <c r="H6814" s="68" t="s">
        <v>363</v>
      </c>
      <c r="I6814" s="69">
        <v>72</v>
      </c>
      <c r="J6814" s="69">
        <v>97</v>
      </c>
      <c r="K6814" s="91"/>
      <c r="L6814" s="91"/>
    </row>
    <row r="6815" spans="2:12" x14ac:dyDescent="0.25">
      <c r="B6815" s="67" t="s">
        <v>454</v>
      </c>
      <c r="C6815" s="67" t="s">
        <v>455</v>
      </c>
      <c r="D6815" s="68" t="s">
        <v>373</v>
      </c>
      <c r="E6815" s="67" t="s">
        <v>374</v>
      </c>
      <c r="F6815" s="68" t="s">
        <v>472</v>
      </c>
      <c r="G6815" s="67" t="s">
        <v>473</v>
      </c>
      <c r="H6815" s="68" t="s">
        <v>364</v>
      </c>
      <c r="I6815" s="69">
        <v>8</v>
      </c>
      <c r="J6815" s="69">
        <v>0</v>
      </c>
      <c r="K6815" s="91"/>
      <c r="L6815" s="91"/>
    </row>
    <row r="6816" spans="2:12" x14ac:dyDescent="0.25">
      <c r="B6816" s="67" t="s">
        <v>454</v>
      </c>
      <c r="C6816" s="67" t="s">
        <v>455</v>
      </c>
      <c r="D6816" s="68" t="s">
        <v>373</v>
      </c>
      <c r="E6816" s="67" t="s">
        <v>374</v>
      </c>
      <c r="F6816" s="68" t="s">
        <v>472</v>
      </c>
      <c r="G6816" s="67" t="s">
        <v>473</v>
      </c>
      <c r="H6816" s="68" t="s">
        <v>363</v>
      </c>
      <c r="I6816" s="69">
        <v>0</v>
      </c>
      <c r="J6816" s="69">
        <v>0</v>
      </c>
      <c r="K6816" s="91"/>
      <c r="L6816" s="91"/>
    </row>
    <row r="6817" spans="2:12" x14ac:dyDescent="0.25">
      <c r="B6817" s="67" t="s">
        <v>454</v>
      </c>
      <c r="C6817" s="67" t="s">
        <v>455</v>
      </c>
      <c r="D6817" s="68" t="s">
        <v>373</v>
      </c>
      <c r="E6817" s="67" t="s">
        <v>374</v>
      </c>
      <c r="F6817" s="68" t="s">
        <v>472</v>
      </c>
      <c r="G6817" s="67" t="s">
        <v>473</v>
      </c>
      <c r="H6817" s="68" t="s">
        <v>362</v>
      </c>
      <c r="I6817" s="69">
        <v>18</v>
      </c>
      <c r="J6817" s="69">
        <v>20</v>
      </c>
      <c r="K6817" s="91"/>
      <c r="L6817" s="91"/>
    </row>
    <row r="6818" spans="2:12" x14ac:dyDescent="0.25">
      <c r="B6818" s="67" t="s">
        <v>454</v>
      </c>
      <c r="C6818" s="67" t="s">
        <v>455</v>
      </c>
      <c r="D6818" s="68" t="s">
        <v>373</v>
      </c>
      <c r="E6818" s="67" t="s">
        <v>374</v>
      </c>
      <c r="F6818" s="68" t="s">
        <v>472</v>
      </c>
      <c r="G6818" s="67" t="s">
        <v>473</v>
      </c>
      <c r="H6818" s="68" t="s">
        <v>363</v>
      </c>
      <c r="I6818" s="69">
        <v>200</v>
      </c>
      <c r="J6818" s="69">
        <v>183</v>
      </c>
      <c r="K6818" s="91"/>
      <c r="L6818" s="91"/>
    </row>
    <row r="6819" spans="2:12" x14ac:dyDescent="0.25">
      <c r="B6819" s="67" t="s">
        <v>454</v>
      </c>
      <c r="C6819" s="67" t="s">
        <v>455</v>
      </c>
      <c r="D6819" s="68" t="s">
        <v>373</v>
      </c>
      <c r="E6819" s="67" t="s">
        <v>374</v>
      </c>
      <c r="F6819" s="68" t="s">
        <v>472</v>
      </c>
      <c r="G6819" s="67" t="s">
        <v>473</v>
      </c>
      <c r="H6819" s="68" t="s">
        <v>364</v>
      </c>
      <c r="I6819" s="69">
        <v>57</v>
      </c>
      <c r="J6819" s="69">
        <v>75</v>
      </c>
      <c r="K6819" s="91"/>
      <c r="L6819" s="91"/>
    </row>
    <row r="6820" spans="2:12" x14ac:dyDescent="0.25">
      <c r="B6820" s="67" t="s">
        <v>454</v>
      </c>
      <c r="C6820" s="67" t="s">
        <v>455</v>
      </c>
      <c r="D6820" s="68" t="s">
        <v>373</v>
      </c>
      <c r="E6820" s="67" t="s">
        <v>374</v>
      </c>
      <c r="F6820" s="68" t="s">
        <v>472</v>
      </c>
      <c r="G6820" s="67" t="s">
        <v>473</v>
      </c>
      <c r="H6820" s="68" t="s">
        <v>362</v>
      </c>
      <c r="I6820" s="69">
        <v>0</v>
      </c>
      <c r="J6820" s="69">
        <v>0</v>
      </c>
      <c r="K6820" s="91"/>
      <c r="L6820" s="91"/>
    </row>
    <row r="6821" spans="2:12" x14ac:dyDescent="0.25">
      <c r="B6821" s="67" t="s">
        <v>454</v>
      </c>
      <c r="C6821" s="67" t="s">
        <v>455</v>
      </c>
      <c r="D6821" s="68" t="s">
        <v>373</v>
      </c>
      <c r="E6821" s="67" t="s">
        <v>374</v>
      </c>
      <c r="F6821" s="68" t="s">
        <v>472</v>
      </c>
      <c r="G6821" s="67" t="s">
        <v>473</v>
      </c>
      <c r="H6821" s="68" t="s">
        <v>363</v>
      </c>
      <c r="I6821" s="69">
        <v>65</v>
      </c>
      <c r="J6821" s="69">
        <v>78</v>
      </c>
      <c r="K6821" s="91"/>
      <c r="L6821" s="91"/>
    </row>
    <row r="6822" spans="2:12" x14ac:dyDescent="0.25">
      <c r="B6822" s="67" t="s">
        <v>454</v>
      </c>
      <c r="C6822" s="67" t="s">
        <v>455</v>
      </c>
      <c r="D6822" s="68" t="s">
        <v>373</v>
      </c>
      <c r="E6822" s="67" t="s">
        <v>374</v>
      </c>
      <c r="F6822" s="68" t="s">
        <v>472</v>
      </c>
      <c r="G6822" s="67" t="s">
        <v>473</v>
      </c>
      <c r="H6822" s="68" t="s">
        <v>364</v>
      </c>
      <c r="I6822" s="69">
        <v>42</v>
      </c>
      <c r="J6822" s="69">
        <v>30</v>
      </c>
      <c r="K6822" s="91"/>
      <c r="L6822" s="91"/>
    </row>
    <row r="6823" spans="2:12" x14ac:dyDescent="0.25">
      <c r="B6823" s="67" t="s">
        <v>454</v>
      </c>
      <c r="C6823" s="67" t="s">
        <v>455</v>
      </c>
      <c r="D6823" s="68" t="s">
        <v>373</v>
      </c>
      <c r="E6823" s="67" t="s">
        <v>374</v>
      </c>
      <c r="F6823" s="68" t="s">
        <v>472</v>
      </c>
      <c r="G6823" s="67" t="s">
        <v>473</v>
      </c>
      <c r="H6823" s="68" t="s">
        <v>362</v>
      </c>
      <c r="I6823" s="69">
        <v>0</v>
      </c>
      <c r="J6823" s="69">
        <v>0</v>
      </c>
      <c r="K6823" s="91"/>
      <c r="L6823" s="91"/>
    </row>
    <row r="6824" spans="2:12" x14ac:dyDescent="0.25">
      <c r="B6824" s="67" t="s">
        <v>454</v>
      </c>
      <c r="C6824" s="67" t="s">
        <v>455</v>
      </c>
      <c r="D6824" s="68" t="s">
        <v>373</v>
      </c>
      <c r="E6824" s="67" t="s">
        <v>374</v>
      </c>
      <c r="F6824" s="68" t="s">
        <v>472</v>
      </c>
      <c r="G6824" s="67" t="s">
        <v>473</v>
      </c>
      <c r="H6824" s="68" t="s">
        <v>362</v>
      </c>
      <c r="I6824" s="69">
        <v>55</v>
      </c>
      <c r="J6824" s="69">
        <v>120</v>
      </c>
      <c r="K6824" s="91"/>
      <c r="L6824" s="91"/>
    </row>
    <row r="6825" spans="2:12" x14ac:dyDescent="0.25">
      <c r="B6825" s="67" t="s">
        <v>454</v>
      </c>
      <c r="C6825" s="67" t="s">
        <v>455</v>
      </c>
      <c r="D6825" s="68" t="s">
        <v>373</v>
      </c>
      <c r="E6825" s="67" t="s">
        <v>374</v>
      </c>
      <c r="F6825" s="68" t="s">
        <v>472</v>
      </c>
      <c r="G6825" s="67" t="s">
        <v>473</v>
      </c>
      <c r="H6825" s="68" t="s">
        <v>363</v>
      </c>
      <c r="I6825" s="69">
        <v>288</v>
      </c>
      <c r="J6825" s="69">
        <v>444</v>
      </c>
      <c r="K6825" s="91"/>
      <c r="L6825" s="91"/>
    </row>
    <row r="6826" spans="2:12" x14ac:dyDescent="0.25">
      <c r="B6826" s="67" t="s">
        <v>454</v>
      </c>
      <c r="C6826" s="67" t="s">
        <v>455</v>
      </c>
      <c r="D6826" s="68" t="s">
        <v>373</v>
      </c>
      <c r="E6826" s="67" t="s">
        <v>374</v>
      </c>
      <c r="F6826" s="68" t="s">
        <v>472</v>
      </c>
      <c r="G6826" s="67" t="s">
        <v>473</v>
      </c>
      <c r="H6826" s="68" t="s">
        <v>364</v>
      </c>
      <c r="I6826" s="69">
        <v>80</v>
      </c>
      <c r="J6826" s="69">
        <v>99</v>
      </c>
      <c r="K6826" s="91"/>
      <c r="L6826" s="91"/>
    </row>
    <row r="6827" spans="2:12" x14ac:dyDescent="0.25">
      <c r="B6827" s="67" t="s">
        <v>454</v>
      </c>
      <c r="C6827" s="67" t="s">
        <v>455</v>
      </c>
      <c r="D6827" s="68" t="s">
        <v>373</v>
      </c>
      <c r="E6827" s="67" t="s">
        <v>374</v>
      </c>
      <c r="F6827" s="68" t="s">
        <v>472</v>
      </c>
      <c r="G6827" s="67" t="s">
        <v>473</v>
      </c>
      <c r="H6827" s="68" t="s">
        <v>362</v>
      </c>
      <c r="I6827" s="69">
        <v>0</v>
      </c>
      <c r="J6827" s="69">
        <v>0</v>
      </c>
      <c r="K6827" s="91"/>
      <c r="L6827" s="91"/>
    </row>
    <row r="6828" spans="2:12" x14ac:dyDescent="0.25">
      <c r="B6828" s="67" t="s">
        <v>454</v>
      </c>
      <c r="C6828" s="67" t="s">
        <v>455</v>
      </c>
      <c r="D6828" s="68" t="s">
        <v>373</v>
      </c>
      <c r="E6828" s="67" t="s">
        <v>374</v>
      </c>
      <c r="F6828" s="68" t="s">
        <v>472</v>
      </c>
      <c r="G6828" s="67" t="s">
        <v>473</v>
      </c>
      <c r="H6828" s="68" t="s">
        <v>363</v>
      </c>
      <c r="I6828" s="69">
        <v>20</v>
      </c>
      <c r="J6828" s="69">
        <v>12</v>
      </c>
      <c r="K6828" s="91"/>
      <c r="L6828" s="91"/>
    </row>
    <row r="6829" spans="2:12" x14ac:dyDescent="0.25">
      <c r="B6829" s="67" t="s">
        <v>454</v>
      </c>
      <c r="C6829" s="67" t="s">
        <v>455</v>
      </c>
      <c r="D6829" s="68" t="s">
        <v>373</v>
      </c>
      <c r="E6829" s="67" t="s">
        <v>374</v>
      </c>
      <c r="F6829" s="68" t="s">
        <v>472</v>
      </c>
      <c r="G6829" s="67" t="s">
        <v>473</v>
      </c>
      <c r="H6829" s="68" t="s">
        <v>362</v>
      </c>
      <c r="I6829" s="69">
        <v>110</v>
      </c>
      <c r="J6829" s="69">
        <v>150</v>
      </c>
      <c r="K6829" s="91"/>
      <c r="L6829" s="91"/>
    </row>
    <row r="6830" spans="2:12" x14ac:dyDescent="0.25">
      <c r="B6830" s="67" t="s">
        <v>454</v>
      </c>
      <c r="C6830" s="67" t="s">
        <v>455</v>
      </c>
      <c r="D6830" s="68" t="s">
        <v>373</v>
      </c>
      <c r="E6830" s="67" t="s">
        <v>374</v>
      </c>
      <c r="F6830" s="68" t="s">
        <v>472</v>
      </c>
      <c r="G6830" s="67" t="s">
        <v>473</v>
      </c>
      <c r="H6830" s="68" t="s">
        <v>363</v>
      </c>
      <c r="I6830" s="69">
        <v>382</v>
      </c>
      <c r="J6830" s="69">
        <v>485</v>
      </c>
      <c r="K6830" s="91"/>
      <c r="L6830" s="91"/>
    </row>
    <row r="6831" spans="2:12" x14ac:dyDescent="0.25">
      <c r="B6831" s="67" t="s">
        <v>454</v>
      </c>
      <c r="C6831" s="67" t="s">
        <v>455</v>
      </c>
      <c r="D6831" s="68" t="s">
        <v>373</v>
      </c>
      <c r="E6831" s="67" t="s">
        <v>374</v>
      </c>
      <c r="F6831" s="68" t="s">
        <v>472</v>
      </c>
      <c r="G6831" s="67" t="s">
        <v>473</v>
      </c>
      <c r="H6831" s="68" t="s">
        <v>364</v>
      </c>
      <c r="I6831" s="69">
        <v>68</v>
      </c>
      <c r="J6831" s="69">
        <v>131</v>
      </c>
      <c r="K6831" s="91"/>
      <c r="L6831" s="91"/>
    </row>
    <row r="6832" spans="2:12" x14ac:dyDescent="0.25">
      <c r="B6832" s="67" t="s">
        <v>454</v>
      </c>
      <c r="C6832" s="67" t="s">
        <v>455</v>
      </c>
      <c r="D6832" s="68" t="s">
        <v>373</v>
      </c>
      <c r="E6832" s="67" t="s">
        <v>374</v>
      </c>
      <c r="F6832" s="68" t="s">
        <v>472</v>
      </c>
      <c r="G6832" s="67" t="s">
        <v>473</v>
      </c>
      <c r="H6832" s="68" t="s">
        <v>362</v>
      </c>
      <c r="I6832" s="69">
        <v>122</v>
      </c>
      <c r="J6832" s="69">
        <v>161</v>
      </c>
      <c r="K6832" s="91"/>
      <c r="L6832" s="91"/>
    </row>
    <row r="6833" spans="2:12" x14ac:dyDescent="0.25">
      <c r="B6833" s="67" t="s">
        <v>454</v>
      </c>
      <c r="C6833" s="67" t="s">
        <v>455</v>
      </c>
      <c r="D6833" s="68" t="s">
        <v>373</v>
      </c>
      <c r="E6833" s="67" t="s">
        <v>374</v>
      </c>
      <c r="F6833" s="68" t="s">
        <v>472</v>
      </c>
      <c r="G6833" s="67" t="s">
        <v>473</v>
      </c>
      <c r="H6833" s="68" t="s">
        <v>363</v>
      </c>
      <c r="I6833" s="69">
        <v>218</v>
      </c>
      <c r="J6833" s="69">
        <v>306</v>
      </c>
      <c r="K6833" s="91"/>
      <c r="L6833" s="91"/>
    </row>
    <row r="6834" spans="2:12" x14ac:dyDescent="0.25">
      <c r="B6834" s="67" t="s">
        <v>454</v>
      </c>
      <c r="C6834" s="67" t="s">
        <v>455</v>
      </c>
      <c r="D6834" s="68" t="s">
        <v>373</v>
      </c>
      <c r="E6834" s="67" t="s">
        <v>374</v>
      </c>
      <c r="F6834" s="68" t="s">
        <v>472</v>
      </c>
      <c r="G6834" s="67" t="s">
        <v>473</v>
      </c>
      <c r="H6834" s="68" t="s">
        <v>364</v>
      </c>
      <c r="I6834" s="69">
        <v>76</v>
      </c>
      <c r="J6834" s="69">
        <v>130</v>
      </c>
      <c r="K6834" s="91"/>
      <c r="L6834" s="91"/>
    </row>
    <row r="6835" spans="2:12" x14ac:dyDescent="0.25">
      <c r="B6835" s="67" t="s">
        <v>454</v>
      </c>
      <c r="C6835" s="67" t="s">
        <v>455</v>
      </c>
      <c r="D6835" s="68" t="s">
        <v>373</v>
      </c>
      <c r="E6835" s="67" t="s">
        <v>374</v>
      </c>
      <c r="F6835" s="68" t="s">
        <v>472</v>
      </c>
      <c r="G6835" s="67" t="s">
        <v>473</v>
      </c>
      <c r="H6835" s="68" t="s">
        <v>362</v>
      </c>
      <c r="I6835" s="69">
        <v>0</v>
      </c>
      <c r="J6835" s="69">
        <v>0</v>
      </c>
      <c r="K6835" s="91"/>
      <c r="L6835" s="91"/>
    </row>
    <row r="6836" spans="2:12" x14ac:dyDescent="0.25">
      <c r="B6836" s="67" t="s">
        <v>454</v>
      </c>
      <c r="C6836" s="67" t="s">
        <v>455</v>
      </c>
      <c r="D6836" s="68" t="s">
        <v>373</v>
      </c>
      <c r="E6836" s="67" t="s">
        <v>374</v>
      </c>
      <c r="F6836" s="68" t="s">
        <v>472</v>
      </c>
      <c r="G6836" s="67" t="s">
        <v>473</v>
      </c>
      <c r="H6836" s="68" t="s">
        <v>363</v>
      </c>
      <c r="I6836" s="69">
        <v>0.3296</v>
      </c>
      <c r="J6836" s="69">
        <v>8.2400000000000001E-2</v>
      </c>
      <c r="K6836" s="91"/>
      <c r="L6836" s="91"/>
    </row>
    <row r="6837" spans="2:12" x14ac:dyDescent="0.25">
      <c r="B6837" s="67" t="s">
        <v>454</v>
      </c>
      <c r="C6837" s="67" t="s">
        <v>455</v>
      </c>
      <c r="D6837" s="68" t="s">
        <v>373</v>
      </c>
      <c r="E6837" s="67" t="s">
        <v>374</v>
      </c>
      <c r="F6837" s="68" t="s">
        <v>472</v>
      </c>
      <c r="G6837" s="67" t="s">
        <v>473</v>
      </c>
      <c r="H6837" s="68" t="s">
        <v>364</v>
      </c>
      <c r="I6837" s="69">
        <v>0</v>
      </c>
      <c r="J6837" s="69">
        <v>0</v>
      </c>
      <c r="K6837" s="91"/>
      <c r="L6837" s="91"/>
    </row>
    <row r="6838" spans="2:12" x14ac:dyDescent="0.25">
      <c r="B6838" s="67" t="s">
        <v>454</v>
      </c>
      <c r="C6838" s="67" t="s">
        <v>455</v>
      </c>
      <c r="D6838" s="68" t="s">
        <v>373</v>
      </c>
      <c r="E6838" s="67" t="s">
        <v>374</v>
      </c>
      <c r="F6838" s="68" t="s">
        <v>472</v>
      </c>
      <c r="G6838" s="67" t="s">
        <v>473</v>
      </c>
      <c r="H6838" s="68" t="s">
        <v>362</v>
      </c>
      <c r="I6838" s="69">
        <v>0</v>
      </c>
      <c r="J6838" s="69">
        <v>0</v>
      </c>
      <c r="K6838" s="91"/>
      <c r="L6838" s="91"/>
    </row>
    <row r="6839" spans="2:12" x14ac:dyDescent="0.25">
      <c r="B6839" s="67" t="s">
        <v>454</v>
      </c>
      <c r="C6839" s="67" t="s">
        <v>455</v>
      </c>
      <c r="D6839" s="68" t="s">
        <v>373</v>
      </c>
      <c r="E6839" s="67" t="s">
        <v>374</v>
      </c>
      <c r="F6839" s="68" t="s">
        <v>472</v>
      </c>
      <c r="G6839" s="67" t="s">
        <v>473</v>
      </c>
      <c r="H6839" s="68" t="s">
        <v>363</v>
      </c>
      <c r="I6839" s="69">
        <v>49</v>
      </c>
      <c r="J6839" s="69">
        <v>67</v>
      </c>
      <c r="K6839" s="91"/>
      <c r="L6839" s="91"/>
    </row>
    <row r="6840" spans="2:12" x14ac:dyDescent="0.25">
      <c r="B6840" s="67" t="s">
        <v>454</v>
      </c>
      <c r="C6840" s="67" t="s">
        <v>455</v>
      </c>
      <c r="D6840" s="68" t="s">
        <v>373</v>
      </c>
      <c r="E6840" s="67" t="s">
        <v>374</v>
      </c>
      <c r="F6840" s="68" t="s">
        <v>472</v>
      </c>
      <c r="G6840" s="67" t="s">
        <v>473</v>
      </c>
      <c r="H6840" s="68" t="s">
        <v>364</v>
      </c>
      <c r="I6840" s="69">
        <v>0</v>
      </c>
      <c r="J6840" s="69">
        <v>0</v>
      </c>
      <c r="K6840" s="91"/>
      <c r="L6840" s="91"/>
    </row>
    <row r="6841" spans="2:12" x14ac:dyDescent="0.25">
      <c r="B6841" s="67" t="s">
        <v>454</v>
      </c>
      <c r="C6841" s="67" t="s">
        <v>455</v>
      </c>
      <c r="D6841" s="68" t="s">
        <v>373</v>
      </c>
      <c r="E6841" s="67" t="s">
        <v>374</v>
      </c>
      <c r="F6841" s="68" t="s">
        <v>472</v>
      </c>
      <c r="G6841" s="67" t="s">
        <v>473</v>
      </c>
      <c r="H6841" s="68" t="s">
        <v>362</v>
      </c>
      <c r="I6841" s="69">
        <v>70</v>
      </c>
      <c r="J6841" s="69">
        <v>80</v>
      </c>
      <c r="K6841" s="91"/>
      <c r="L6841" s="91"/>
    </row>
    <row r="6842" spans="2:12" x14ac:dyDescent="0.25">
      <c r="B6842" s="67" t="s">
        <v>454</v>
      </c>
      <c r="C6842" s="67" t="s">
        <v>455</v>
      </c>
      <c r="D6842" s="68" t="s">
        <v>373</v>
      </c>
      <c r="E6842" s="67" t="s">
        <v>374</v>
      </c>
      <c r="F6842" s="68" t="s">
        <v>472</v>
      </c>
      <c r="G6842" s="67" t="s">
        <v>473</v>
      </c>
      <c r="H6842" s="68" t="s">
        <v>363</v>
      </c>
      <c r="I6842" s="69">
        <v>37</v>
      </c>
      <c r="J6842" s="69">
        <v>38</v>
      </c>
      <c r="K6842" s="91"/>
      <c r="L6842" s="91"/>
    </row>
    <row r="6843" spans="2:12" x14ac:dyDescent="0.25">
      <c r="B6843" s="67" t="s">
        <v>454</v>
      </c>
      <c r="C6843" s="67" t="s">
        <v>455</v>
      </c>
      <c r="D6843" s="68" t="s">
        <v>373</v>
      </c>
      <c r="E6843" s="67" t="s">
        <v>374</v>
      </c>
      <c r="F6843" s="68" t="s">
        <v>472</v>
      </c>
      <c r="G6843" s="67" t="s">
        <v>473</v>
      </c>
      <c r="H6843" s="68" t="s">
        <v>364</v>
      </c>
      <c r="I6843" s="69">
        <v>26</v>
      </c>
      <c r="J6843" s="69">
        <v>91</v>
      </c>
      <c r="K6843" s="91"/>
      <c r="L6843" s="91"/>
    </row>
    <row r="6844" spans="2:12" x14ac:dyDescent="0.25">
      <c r="B6844" s="67" t="s">
        <v>454</v>
      </c>
      <c r="C6844" s="67" t="s">
        <v>455</v>
      </c>
      <c r="D6844" s="68" t="s">
        <v>373</v>
      </c>
      <c r="E6844" s="67" t="s">
        <v>374</v>
      </c>
      <c r="F6844" s="68" t="s">
        <v>472</v>
      </c>
      <c r="G6844" s="67" t="s">
        <v>473</v>
      </c>
      <c r="H6844" s="68" t="s">
        <v>362</v>
      </c>
      <c r="I6844" s="69">
        <v>21</v>
      </c>
      <c r="J6844" s="69">
        <v>5</v>
      </c>
      <c r="K6844" s="91"/>
      <c r="L6844" s="91"/>
    </row>
    <row r="6845" spans="2:12" x14ac:dyDescent="0.25">
      <c r="B6845" s="67" t="s">
        <v>454</v>
      </c>
      <c r="C6845" s="67" t="s">
        <v>455</v>
      </c>
      <c r="D6845" s="68" t="s">
        <v>373</v>
      </c>
      <c r="E6845" s="67" t="s">
        <v>374</v>
      </c>
      <c r="F6845" s="68" t="s">
        <v>472</v>
      </c>
      <c r="G6845" s="67" t="s">
        <v>473</v>
      </c>
      <c r="H6845" s="68" t="s">
        <v>363</v>
      </c>
      <c r="I6845" s="69">
        <v>36</v>
      </c>
      <c r="J6845" s="69">
        <v>66</v>
      </c>
      <c r="K6845" s="91"/>
      <c r="L6845" s="91"/>
    </row>
    <row r="6846" spans="2:12" x14ac:dyDescent="0.25">
      <c r="B6846" s="67" t="s">
        <v>454</v>
      </c>
      <c r="C6846" s="67" t="s">
        <v>455</v>
      </c>
      <c r="D6846" s="68" t="s">
        <v>373</v>
      </c>
      <c r="E6846" s="67" t="s">
        <v>374</v>
      </c>
      <c r="F6846" s="68" t="s">
        <v>472</v>
      </c>
      <c r="G6846" s="67" t="s">
        <v>473</v>
      </c>
      <c r="H6846" s="68" t="s">
        <v>364</v>
      </c>
      <c r="I6846" s="69">
        <v>0</v>
      </c>
      <c r="J6846" s="69">
        <v>0</v>
      </c>
      <c r="K6846" s="91"/>
      <c r="L6846" s="91"/>
    </row>
    <row r="6847" spans="2:12" x14ac:dyDescent="0.25">
      <c r="B6847" s="67" t="s">
        <v>454</v>
      </c>
      <c r="C6847" s="67" t="s">
        <v>455</v>
      </c>
      <c r="D6847" s="68" t="s">
        <v>373</v>
      </c>
      <c r="E6847" s="67" t="s">
        <v>374</v>
      </c>
      <c r="F6847" s="68" t="s">
        <v>472</v>
      </c>
      <c r="G6847" s="67" t="s">
        <v>473</v>
      </c>
      <c r="H6847" s="68" t="s">
        <v>362</v>
      </c>
      <c r="I6847" s="69">
        <v>0</v>
      </c>
      <c r="J6847" s="69">
        <v>0</v>
      </c>
      <c r="K6847" s="91"/>
      <c r="L6847" s="91"/>
    </row>
    <row r="6848" spans="2:12" x14ac:dyDescent="0.25">
      <c r="B6848" s="67" t="s">
        <v>454</v>
      </c>
      <c r="C6848" s="67" t="s">
        <v>455</v>
      </c>
      <c r="D6848" s="68" t="s">
        <v>373</v>
      </c>
      <c r="E6848" s="67" t="s">
        <v>374</v>
      </c>
      <c r="F6848" s="68" t="s">
        <v>472</v>
      </c>
      <c r="G6848" s="67" t="s">
        <v>473</v>
      </c>
      <c r="H6848" s="68" t="s">
        <v>363</v>
      </c>
      <c r="I6848" s="69">
        <v>0</v>
      </c>
      <c r="J6848" s="69">
        <v>16</v>
      </c>
      <c r="K6848" s="91"/>
      <c r="L6848" s="91"/>
    </row>
    <row r="6849" spans="2:12" x14ac:dyDescent="0.25">
      <c r="B6849" s="67" t="s">
        <v>454</v>
      </c>
      <c r="C6849" s="67" t="s">
        <v>455</v>
      </c>
      <c r="D6849" s="68" t="s">
        <v>373</v>
      </c>
      <c r="E6849" s="67" t="s">
        <v>374</v>
      </c>
      <c r="F6849" s="68" t="s">
        <v>472</v>
      </c>
      <c r="G6849" s="67" t="s">
        <v>473</v>
      </c>
      <c r="H6849" s="68" t="s">
        <v>362</v>
      </c>
      <c r="I6849" s="69">
        <v>15</v>
      </c>
      <c r="J6849" s="69">
        <v>50</v>
      </c>
      <c r="K6849" s="91"/>
      <c r="L6849" s="91"/>
    </row>
    <row r="6850" spans="2:12" x14ac:dyDescent="0.25">
      <c r="B6850" s="67" t="s">
        <v>454</v>
      </c>
      <c r="C6850" s="67" t="s">
        <v>455</v>
      </c>
      <c r="D6850" s="68" t="s">
        <v>373</v>
      </c>
      <c r="E6850" s="67" t="s">
        <v>374</v>
      </c>
      <c r="F6850" s="68" t="s">
        <v>472</v>
      </c>
      <c r="G6850" s="67" t="s">
        <v>473</v>
      </c>
      <c r="H6850" s="68" t="s">
        <v>363</v>
      </c>
      <c r="I6850" s="69">
        <v>122</v>
      </c>
      <c r="J6850" s="69">
        <v>158</v>
      </c>
      <c r="K6850" s="91"/>
      <c r="L6850" s="91"/>
    </row>
    <row r="6851" spans="2:12" x14ac:dyDescent="0.25">
      <c r="B6851" s="67" t="s">
        <v>454</v>
      </c>
      <c r="C6851" s="67" t="s">
        <v>455</v>
      </c>
      <c r="D6851" s="68" t="s">
        <v>373</v>
      </c>
      <c r="E6851" s="67" t="s">
        <v>374</v>
      </c>
      <c r="F6851" s="68" t="s">
        <v>472</v>
      </c>
      <c r="G6851" s="67" t="s">
        <v>473</v>
      </c>
      <c r="H6851" s="68" t="s">
        <v>362</v>
      </c>
      <c r="I6851" s="69">
        <v>0</v>
      </c>
      <c r="J6851" s="69">
        <v>0</v>
      </c>
      <c r="K6851" s="91"/>
      <c r="L6851" s="91"/>
    </row>
    <row r="6852" spans="2:12" x14ac:dyDescent="0.25">
      <c r="B6852" s="67" t="s">
        <v>454</v>
      </c>
      <c r="C6852" s="67" t="s">
        <v>455</v>
      </c>
      <c r="D6852" s="68" t="s">
        <v>373</v>
      </c>
      <c r="E6852" s="67" t="s">
        <v>374</v>
      </c>
      <c r="F6852" s="68" t="s">
        <v>472</v>
      </c>
      <c r="G6852" s="67" t="s">
        <v>473</v>
      </c>
      <c r="H6852" s="68" t="s">
        <v>363</v>
      </c>
      <c r="I6852" s="69">
        <v>140</v>
      </c>
      <c r="J6852" s="69">
        <v>218</v>
      </c>
      <c r="K6852" s="91"/>
      <c r="L6852" s="91"/>
    </row>
    <row r="6853" spans="2:12" x14ac:dyDescent="0.25">
      <c r="B6853" s="67" t="s">
        <v>454</v>
      </c>
      <c r="C6853" s="67" t="s">
        <v>455</v>
      </c>
      <c r="D6853" s="68" t="s">
        <v>373</v>
      </c>
      <c r="E6853" s="67" t="s">
        <v>374</v>
      </c>
      <c r="F6853" s="68" t="s">
        <v>472</v>
      </c>
      <c r="G6853" s="67" t="s">
        <v>473</v>
      </c>
      <c r="H6853" s="68" t="s">
        <v>364</v>
      </c>
      <c r="I6853" s="69">
        <v>76</v>
      </c>
      <c r="J6853" s="69">
        <v>102</v>
      </c>
      <c r="K6853" s="91"/>
      <c r="L6853" s="91"/>
    </row>
    <row r="6854" spans="2:12" x14ac:dyDescent="0.25">
      <c r="B6854" s="67" t="s">
        <v>454</v>
      </c>
      <c r="C6854" s="67" t="s">
        <v>455</v>
      </c>
      <c r="D6854" s="68" t="s">
        <v>373</v>
      </c>
      <c r="E6854" s="67" t="s">
        <v>374</v>
      </c>
      <c r="F6854" s="68" t="s">
        <v>472</v>
      </c>
      <c r="G6854" s="67" t="s">
        <v>473</v>
      </c>
      <c r="H6854" s="68" t="s">
        <v>362</v>
      </c>
      <c r="I6854" s="69">
        <v>9</v>
      </c>
      <c r="J6854" s="69">
        <v>28</v>
      </c>
      <c r="K6854" s="91"/>
      <c r="L6854" s="91"/>
    </row>
    <row r="6855" spans="2:12" x14ac:dyDescent="0.25">
      <c r="B6855" s="67" t="s">
        <v>454</v>
      </c>
      <c r="C6855" s="67" t="s">
        <v>455</v>
      </c>
      <c r="D6855" s="68" t="s">
        <v>373</v>
      </c>
      <c r="E6855" s="67" t="s">
        <v>374</v>
      </c>
      <c r="F6855" s="68" t="s">
        <v>472</v>
      </c>
      <c r="G6855" s="67" t="s">
        <v>473</v>
      </c>
      <c r="H6855" s="68" t="s">
        <v>363</v>
      </c>
      <c r="I6855" s="69">
        <v>255</v>
      </c>
      <c r="J6855" s="69">
        <v>313</v>
      </c>
      <c r="K6855" s="91"/>
      <c r="L6855" s="91"/>
    </row>
    <row r="6856" spans="2:12" x14ac:dyDescent="0.25">
      <c r="B6856" s="67" t="s">
        <v>454</v>
      </c>
      <c r="C6856" s="67" t="s">
        <v>455</v>
      </c>
      <c r="D6856" s="68" t="s">
        <v>373</v>
      </c>
      <c r="E6856" s="67" t="s">
        <v>374</v>
      </c>
      <c r="F6856" s="68" t="s">
        <v>472</v>
      </c>
      <c r="G6856" s="67" t="s">
        <v>473</v>
      </c>
      <c r="H6856" s="68" t="s">
        <v>364</v>
      </c>
      <c r="I6856" s="69">
        <v>9</v>
      </c>
      <c r="J6856" s="69">
        <v>25</v>
      </c>
      <c r="K6856" s="91"/>
      <c r="L6856" s="91"/>
    </row>
    <row r="6857" spans="2:12" x14ac:dyDescent="0.25">
      <c r="B6857" s="67" t="s">
        <v>454</v>
      </c>
      <c r="C6857" s="67" t="s">
        <v>455</v>
      </c>
      <c r="D6857" s="68" t="s">
        <v>373</v>
      </c>
      <c r="E6857" s="67" t="s">
        <v>374</v>
      </c>
      <c r="F6857" s="68" t="s">
        <v>472</v>
      </c>
      <c r="G6857" s="67" t="s">
        <v>473</v>
      </c>
      <c r="H6857" s="68" t="s">
        <v>362</v>
      </c>
      <c r="I6857" s="69">
        <v>0</v>
      </c>
      <c r="J6857" s="69">
        <v>0</v>
      </c>
      <c r="K6857" s="91"/>
      <c r="L6857" s="91"/>
    </row>
    <row r="6858" spans="2:12" x14ac:dyDescent="0.25">
      <c r="B6858" s="67" t="s">
        <v>454</v>
      </c>
      <c r="C6858" s="67" t="s">
        <v>455</v>
      </c>
      <c r="D6858" s="68" t="s">
        <v>373</v>
      </c>
      <c r="E6858" s="67" t="s">
        <v>374</v>
      </c>
      <c r="F6858" s="68" t="s">
        <v>472</v>
      </c>
      <c r="G6858" s="67" t="s">
        <v>473</v>
      </c>
      <c r="H6858" s="68" t="s">
        <v>363</v>
      </c>
      <c r="I6858" s="69">
        <v>0</v>
      </c>
      <c r="J6858" s="69">
        <v>0</v>
      </c>
      <c r="K6858" s="91"/>
      <c r="L6858" s="91"/>
    </row>
    <row r="6859" spans="2:12" x14ac:dyDescent="0.25">
      <c r="B6859" s="67" t="s">
        <v>454</v>
      </c>
      <c r="C6859" s="67" t="s">
        <v>455</v>
      </c>
      <c r="D6859" s="68" t="s">
        <v>373</v>
      </c>
      <c r="E6859" s="67" t="s">
        <v>374</v>
      </c>
      <c r="F6859" s="68" t="s">
        <v>472</v>
      </c>
      <c r="G6859" s="67" t="s">
        <v>473</v>
      </c>
      <c r="H6859" s="68" t="s">
        <v>364</v>
      </c>
      <c r="I6859" s="69">
        <v>0</v>
      </c>
      <c r="J6859" s="69">
        <v>0</v>
      </c>
      <c r="K6859" s="91"/>
      <c r="L6859" s="91"/>
    </row>
    <row r="6860" spans="2:12" x14ac:dyDescent="0.25">
      <c r="B6860" s="67" t="s">
        <v>454</v>
      </c>
      <c r="C6860" s="67" t="s">
        <v>455</v>
      </c>
      <c r="D6860" s="68" t="s">
        <v>373</v>
      </c>
      <c r="E6860" s="67" t="s">
        <v>374</v>
      </c>
      <c r="F6860" s="68" t="s">
        <v>472</v>
      </c>
      <c r="G6860" s="67" t="s">
        <v>473</v>
      </c>
      <c r="H6860" s="68" t="s">
        <v>363</v>
      </c>
      <c r="I6860" s="69">
        <v>0</v>
      </c>
      <c r="J6860" s="69">
        <v>0</v>
      </c>
      <c r="K6860" s="91"/>
      <c r="L6860" s="91"/>
    </row>
    <row r="6861" spans="2:12" x14ac:dyDescent="0.25">
      <c r="B6861" s="67" t="s">
        <v>454</v>
      </c>
      <c r="C6861" s="67" t="s">
        <v>455</v>
      </c>
      <c r="D6861" s="68" t="s">
        <v>373</v>
      </c>
      <c r="E6861" s="67" t="s">
        <v>374</v>
      </c>
      <c r="F6861" s="68" t="s">
        <v>472</v>
      </c>
      <c r="G6861" s="67" t="s">
        <v>473</v>
      </c>
      <c r="H6861" s="68" t="s">
        <v>362</v>
      </c>
      <c r="I6861" s="69">
        <v>12</v>
      </c>
      <c r="J6861" s="69">
        <v>34</v>
      </c>
      <c r="K6861" s="91"/>
      <c r="L6861" s="91"/>
    </row>
    <row r="6862" spans="2:12" x14ac:dyDescent="0.25">
      <c r="B6862" s="67" t="s">
        <v>454</v>
      </c>
      <c r="C6862" s="67" t="s">
        <v>455</v>
      </c>
      <c r="D6862" s="68" t="s">
        <v>373</v>
      </c>
      <c r="E6862" s="67" t="s">
        <v>374</v>
      </c>
      <c r="F6862" s="68" t="s">
        <v>472</v>
      </c>
      <c r="G6862" s="67" t="s">
        <v>473</v>
      </c>
      <c r="H6862" s="68" t="s">
        <v>363</v>
      </c>
      <c r="I6862" s="69">
        <v>76</v>
      </c>
      <c r="J6862" s="69">
        <v>119</v>
      </c>
      <c r="K6862" s="91"/>
      <c r="L6862" s="91"/>
    </row>
    <row r="6863" spans="2:12" x14ac:dyDescent="0.25">
      <c r="B6863" s="67" t="s">
        <v>454</v>
      </c>
      <c r="C6863" s="67" t="s">
        <v>455</v>
      </c>
      <c r="D6863" s="68" t="s">
        <v>373</v>
      </c>
      <c r="E6863" s="67" t="s">
        <v>374</v>
      </c>
      <c r="F6863" s="68" t="s">
        <v>472</v>
      </c>
      <c r="G6863" s="67" t="s">
        <v>473</v>
      </c>
      <c r="H6863" s="68" t="s">
        <v>364</v>
      </c>
      <c r="I6863" s="69">
        <v>16</v>
      </c>
      <c r="J6863" s="69">
        <v>42</v>
      </c>
      <c r="K6863" s="91"/>
      <c r="L6863" s="91"/>
    </row>
    <row r="6864" spans="2:12" x14ac:dyDescent="0.25">
      <c r="B6864" s="67" t="s">
        <v>454</v>
      </c>
      <c r="C6864" s="67" t="s">
        <v>455</v>
      </c>
      <c r="D6864" s="68" t="s">
        <v>373</v>
      </c>
      <c r="E6864" s="67" t="s">
        <v>374</v>
      </c>
      <c r="F6864" s="68" t="s">
        <v>472</v>
      </c>
      <c r="G6864" s="67" t="s">
        <v>473</v>
      </c>
      <c r="H6864" s="68" t="s">
        <v>362</v>
      </c>
      <c r="I6864" s="69">
        <v>0</v>
      </c>
      <c r="J6864" s="69">
        <v>0</v>
      </c>
      <c r="K6864" s="91"/>
      <c r="L6864" s="91"/>
    </row>
    <row r="6865" spans="2:12" x14ac:dyDescent="0.25">
      <c r="B6865" s="67" t="s">
        <v>454</v>
      </c>
      <c r="C6865" s="67" t="s">
        <v>455</v>
      </c>
      <c r="D6865" s="68" t="s">
        <v>373</v>
      </c>
      <c r="E6865" s="67" t="s">
        <v>374</v>
      </c>
      <c r="F6865" s="68" t="s">
        <v>472</v>
      </c>
      <c r="G6865" s="67" t="s">
        <v>473</v>
      </c>
      <c r="H6865" s="68" t="s">
        <v>363</v>
      </c>
      <c r="I6865" s="69">
        <v>150</v>
      </c>
      <c r="J6865" s="69">
        <v>175</v>
      </c>
      <c r="K6865" s="91"/>
      <c r="L6865" s="91"/>
    </row>
    <row r="6866" spans="2:12" x14ac:dyDescent="0.25">
      <c r="B6866" s="67" t="s">
        <v>454</v>
      </c>
      <c r="C6866" s="67" t="s">
        <v>455</v>
      </c>
      <c r="D6866" s="68" t="s">
        <v>373</v>
      </c>
      <c r="E6866" s="67" t="s">
        <v>374</v>
      </c>
      <c r="F6866" s="68" t="s">
        <v>472</v>
      </c>
      <c r="G6866" s="67" t="s">
        <v>473</v>
      </c>
      <c r="H6866" s="68" t="s">
        <v>364</v>
      </c>
      <c r="I6866" s="69">
        <v>0</v>
      </c>
      <c r="J6866" s="69">
        <v>0</v>
      </c>
      <c r="K6866" s="91"/>
      <c r="L6866" s="91"/>
    </row>
    <row r="6867" spans="2:12" x14ac:dyDescent="0.25">
      <c r="B6867" s="67" t="s">
        <v>454</v>
      </c>
      <c r="C6867" s="67" t="s">
        <v>455</v>
      </c>
      <c r="D6867" s="68" t="s">
        <v>373</v>
      </c>
      <c r="E6867" s="67" t="s">
        <v>374</v>
      </c>
      <c r="F6867" s="68" t="s">
        <v>472</v>
      </c>
      <c r="G6867" s="67" t="s">
        <v>473</v>
      </c>
      <c r="H6867" s="68" t="s">
        <v>362</v>
      </c>
      <c r="I6867" s="69">
        <v>0</v>
      </c>
      <c r="J6867" s="69">
        <v>0</v>
      </c>
      <c r="K6867" s="91"/>
      <c r="L6867" s="91"/>
    </row>
    <row r="6868" spans="2:12" x14ac:dyDescent="0.25">
      <c r="B6868" s="67" t="s">
        <v>454</v>
      </c>
      <c r="C6868" s="67" t="s">
        <v>455</v>
      </c>
      <c r="D6868" s="68" t="s">
        <v>373</v>
      </c>
      <c r="E6868" s="67" t="s">
        <v>374</v>
      </c>
      <c r="F6868" s="68" t="s">
        <v>472</v>
      </c>
      <c r="G6868" s="67" t="s">
        <v>473</v>
      </c>
      <c r="H6868" s="68" t="s">
        <v>363</v>
      </c>
      <c r="I6868" s="69">
        <v>0</v>
      </c>
      <c r="J6868" s="69">
        <v>0</v>
      </c>
      <c r="K6868" s="91"/>
      <c r="L6868" s="91"/>
    </row>
    <row r="6869" spans="2:12" x14ac:dyDescent="0.25">
      <c r="B6869" s="67" t="s">
        <v>454</v>
      </c>
      <c r="C6869" s="67" t="s">
        <v>455</v>
      </c>
      <c r="D6869" s="68" t="s">
        <v>373</v>
      </c>
      <c r="E6869" s="67" t="s">
        <v>374</v>
      </c>
      <c r="F6869" s="68" t="s">
        <v>472</v>
      </c>
      <c r="G6869" s="67" t="s">
        <v>473</v>
      </c>
      <c r="H6869" s="68" t="s">
        <v>364</v>
      </c>
      <c r="I6869" s="69">
        <v>0</v>
      </c>
      <c r="J6869" s="69">
        <v>0</v>
      </c>
      <c r="K6869" s="91"/>
      <c r="L6869" s="91"/>
    </row>
    <row r="6870" spans="2:12" x14ac:dyDescent="0.25">
      <c r="B6870" s="67" t="s">
        <v>454</v>
      </c>
      <c r="C6870" s="67" t="s">
        <v>455</v>
      </c>
      <c r="D6870" s="68" t="s">
        <v>373</v>
      </c>
      <c r="E6870" s="67" t="s">
        <v>374</v>
      </c>
      <c r="F6870" s="68" t="s">
        <v>472</v>
      </c>
      <c r="G6870" s="67" t="s">
        <v>473</v>
      </c>
      <c r="H6870" s="68" t="s">
        <v>362</v>
      </c>
      <c r="I6870" s="69">
        <v>0</v>
      </c>
      <c r="J6870" s="69">
        <v>0</v>
      </c>
      <c r="K6870" s="91"/>
      <c r="L6870" s="91"/>
    </row>
    <row r="6871" spans="2:12" x14ac:dyDescent="0.25">
      <c r="B6871" s="67" t="s">
        <v>454</v>
      </c>
      <c r="C6871" s="67" t="s">
        <v>455</v>
      </c>
      <c r="D6871" s="68" t="s">
        <v>373</v>
      </c>
      <c r="E6871" s="67" t="s">
        <v>374</v>
      </c>
      <c r="F6871" s="68" t="s">
        <v>472</v>
      </c>
      <c r="G6871" s="67" t="s">
        <v>473</v>
      </c>
      <c r="H6871" s="68" t="s">
        <v>362</v>
      </c>
      <c r="I6871" s="69">
        <v>9</v>
      </c>
      <c r="J6871" s="69">
        <v>4</v>
      </c>
      <c r="K6871" s="91"/>
      <c r="L6871" s="91"/>
    </row>
    <row r="6872" spans="2:12" x14ac:dyDescent="0.25">
      <c r="B6872" s="67" t="s">
        <v>454</v>
      </c>
      <c r="C6872" s="67" t="s">
        <v>455</v>
      </c>
      <c r="D6872" s="68" t="s">
        <v>373</v>
      </c>
      <c r="E6872" s="67" t="s">
        <v>374</v>
      </c>
      <c r="F6872" s="68" t="s">
        <v>472</v>
      </c>
      <c r="G6872" s="67" t="s">
        <v>473</v>
      </c>
      <c r="H6872" s="68" t="s">
        <v>363</v>
      </c>
      <c r="I6872" s="69">
        <v>0</v>
      </c>
      <c r="J6872" s="69">
        <v>0</v>
      </c>
      <c r="K6872" s="91"/>
      <c r="L6872" s="91"/>
    </row>
    <row r="6873" spans="2:12" x14ac:dyDescent="0.25">
      <c r="B6873" s="67" t="s">
        <v>454</v>
      </c>
      <c r="C6873" s="67" t="s">
        <v>455</v>
      </c>
      <c r="D6873" s="68" t="s">
        <v>373</v>
      </c>
      <c r="E6873" s="67" t="s">
        <v>374</v>
      </c>
      <c r="F6873" s="68" t="s">
        <v>472</v>
      </c>
      <c r="G6873" s="67" t="s">
        <v>473</v>
      </c>
      <c r="H6873" s="68" t="s">
        <v>364</v>
      </c>
      <c r="I6873" s="69">
        <v>49</v>
      </c>
      <c r="J6873" s="69">
        <v>53</v>
      </c>
      <c r="K6873" s="91"/>
      <c r="L6873" s="91"/>
    </row>
    <row r="6874" spans="2:12" x14ac:dyDescent="0.25">
      <c r="B6874" s="67" t="s">
        <v>454</v>
      </c>
      <c r="C6874" s="67" t="s">
        <v>455</v>
      </c>
      <c r="D6874" s="68" t="s">
        <v>373</v>
      </c>
      <c r="E6874" s="67" t="s">
        <v>374</v>
      </c>
      <c r="F6874" s="68" t="s">
        <v>472</v>
      </c>
      <c r="G6874" s="67" t="s">
        <v>473</v>
      </c>
      <c r="H6874" s="68" t="s">
        <v>362</v>
      </c>
      <c r="I6874" s="69">
        <v>18</v>
      </c>
      <c r="J6874" s="69">
        <v>3</v>
      </c>
      <c r="K6874" s="91"/>
      <c r="L6874" s="91"/>
    </row>
    <row r="6875" spans="2:12" x14ac:dyDescent="0.25">
      <c r="B6875" s="67" t="s">
        <v>454</v>
      </c>
      <c r="C6875" s="67" t="s">
        <v>455</v>
      </c>
      <c r="D6875" s="68" t="s">
        <v>373</v>
      </c>
      <c r="E6875" s="67" t="s">
        <v>374</v>
      </c>
      <c r="F6875" s="68" t="s">
        <v>472</v>
      </c>
      <c r="G6875" s="67" t="s">
        <v>473</v>
      </c>
      <c r="H6875" s="68" t="s">
        <v>363</v>
      </c>
      <c r="I6875" s="69">
        <v>8</v>
      </c>
      <c r="J6875" s="69">
        <v>0</v>
      </c>
      <c r="K6875" s="91"/>
      <c r="L6875" s="91"/>
    </row>
    <row r="6876" spans="2:12" x14ac:dyDescent="0.25">
      <c r="B6876" s="67" t="s">
        <v>454</v>
      </c>
      <c r="C6876" s="67" t="s">
        <v>455</v>
      </c>
      <c r="D6876" s="68" t="s">
        <v>373</v>
      </c>
      <c r="E6876" s="67" t="s">
        <v>374</v>
      </c>
      <c r="F6876" s="68" t="s">
        <v>472</v>
      </c>
      <c r="G6876" s="67" t="s">
        <v>473</v>
      </c>
      <c r="H6876" s="68" t="s">
        <v>364</v>
      </c>
      <c r="I6876" s="69">
        <v>43</v>
      </c>
      <c r="J6876" s="69">
        <v>46</v>
      </c>
      <c r="K6876" s="91"/>
      <c r="L6876" s="91"/>
    </row>
    <row r="6877" spans="2:12" x14ac:dyDescent="0.25">
      <c r="B6877" s="67" t="s">
        <v>454</v>
      </c>
      <c r="C6877" s="67" t="s">
        <v>455</v>
      </c>
      <c r="D6877" s="68" t="s">
        <v>373</v>
      </c>
      <c r="E6877" s="67" t="s">
        <v>374</v>
      </c>
      <c r="F6877" s="68" t="s">
        <v>472</v>
      </c>
      <c r="G6877" s="67" t="s">
        <v>473</v>
      </c>
      <c r="H6877" s="68" t="s">
        <v>362</v>
      </c>
      <c r="I6877" s="69">
        <v>90</v>
      </c>
      <c r="J6877" s="69">
        <v>181</v>
      </c>
      <c r="K6877" s="91"/>
      <c r="L6877" s="91"/>
    </row>
    <row r="6878" spans="2:12" x14ac:dyDescent="0.25">
      <c r="B6878" s="67" t="s">
        <v>454</v>
      </c>
      <c r="C6878" s="67" t="s">
        <v>455</v>
      </c>
      <c r="D6878" s="68" t="s">
        <v>373</v>
      </c>
      <c r="E6878" s="67" t="s">
        <v>374</v>
      </c>
      <c r="F6878" s="68" t="s">
        <v>472</v>
      </c>
      <c r="G6878" s="67" t="s">
        <v>473</v>
      </c>
      <c r="H6878" s="68" t="s">
        <v>363</v>
      </c>
      <c r="I6878" s="69">
        <v>267</v>
      </c>
      <c r="J6878" s="69">
        <v>275</v>
      </c>
      <c r="K6878" s="91"/>
      <c r="L6878" s="91"/>
    </row>
    <row r="6879" spans="2:12" x14ac:dyDescent="0.25">
      <c r="B6879" s="67" t="s">
        <v>454</v>
      </c>
      <c r="C6879" s="67" t="s">
        <v>455</v>
      </c>
      <c r="D6879" s="68" t="s">
        <v>373</v>
      </c>
      <c r="E6879" s="67" t="s">
        <v>374</v>
      </c>
      <c r="F6879" s="68" t="s">
        <v>472</v>
      </c>
      <c r="G6879" s="67" t="s">
        <v>473</v>
      </c>
      <c r="H6879" s="68" t="s">
        <v>364</v>
      </c>
      <c r="I6879" s="69">
        <v>79</v>
      </c>
      <c r="J6879" s="69">
        <v>123</v>
      </c>
      <c r="K6879" s="91"/>
      <c r="L6879" s="91"/>
    </row>
    <row r="6880" spans="2:12" x14ac:dyDescent="0.25">
      <c r="B6880" s="67" t="s">
        <v>454</v>
      </c>
      <c r="C6880" s="67" t="s">
        <v>455</v>
      </c>
      <c r="D6880" s="68" t="s">
        <v>373</v>
      </c>
      <c r="E6880" s="67" t="s">
        <v>374</v>
      </c>
      <c r="F6880" s="68" t="s">
        <v>472</v>
      </c>
      <c r="G6880" s="67" t="s">
        <v>473</v>
      </c>
      <c r="H6880" s="68" t="s">
        <v>362</v>
      </c>
      <c r="I6880" s="69">
        <v>0</v>
      </c>
      <c r="J6880" s="69">
        <v>0</v>
      </c>
      <c r="K6880" s="91"/>
      <c r="L6880" s="91"/>
    </row>
    <row r="6881" spans="2:12" x14ac:dyDescent="0.25">
      <c r="B6881" s="67" t="s">
        <v>454</v>
      </c>
      <c r="C6881" s="67" t="s">
        <v>455</v>
      </c>
      <c r="D6881" s="68" t="s">
        <v>373</v>
      </c>
      <c r="E6881" s="67" t="s">
        <v>374</v>
      </c>
      <c r="F6881" s="68" t="s">
        <v>472</v>
      </c>
      <c r="G6881" s="67" t="s">
        <v>473</v>
      </c>
      <c r="H6881" s="68" t="s">
        <v>363</v>
      </c>
      <c r="I6881" s="69">
        <v>0</v>
      </c>
      <c r="J6881" s="69">
        <v>0</v>
      </c>
      <c r="K6881" s="91"/>
      <c r="L6881" s="91"/>
    </row>
    <row r="6882" spans="2:12" x14ac:dyDescent="0.25">
      <c r="B6882" s="67" t="s">
        <v>454</v>
      </c>
      <c r="C6882" s="67" t="s">
        <v>455</v>
      </c>
      <c r="D6882" s="68" t="s">
        <v>373</v>
      </c>
      <c r="E6882" s="67" t="s">
        <v>374</v>
      </c>
      <c r="F6882" s="68" t="s">
        <v>472</v>
      </c>
      <c r="G6882" s="67" t="s">
        <v>473</v>
      </c>
      <c r="H6882" s="68" t="s">
        <v>364</v>
      </c>
      <c r="I6882" s="69">
        <v>0</v>
      </c>
      <c r="J6882" s="69">
        <v>0</v>
      </c>
      <c r="K6882" s="91"/>
      <c r="L6882" s="91"/>
    </row>
    <row r="6883" spans="2:12" x14ac:dyDescent="0.25">
      <c r="B6883" s="67" t="s">
        <v>454</v>
      </c>
      <c r="C6883" s="67" t="s">
        <v>455</v>
      </c>
      <c r="D6883" s="68" t="s">
        <v>373</v>
      </c>
      <c r="E6883" s="67" t="s">
        <v>374</v>
      </c>
      <c r="F6883" s="68" t="s">
        <v>472</v>
      </c>
      <c r="G6883" s="67" t="s">
        <v>473</v>
      </c>
      <c r="H6883" s="68" t="s">
        <v>362</v>
      </c>
      <c r="I6883" s="69">
        <v>0</v>
      </c>
      <c r="J6883" s="69">
        <v>0</v>
      </c>
      <c r="K6883" s="91"/>
      <c r="L6883" s="91"/>
    </row>
    <row r="6884" spans="2:12" x14ac:dyDescent="0.25">
      <c r="B6884" s="67" t="s">
        <v>454</v>
      </c>
      <c r="C6884" s="67" t="s">
        <v>455</v>
      </c>
      <c r="D6884" s="68" t="s">
        <v>373</v>
      </c>
      <c r="E6884" s="67" t="s">
        <v>374</v>
      </c>
      <c r="F6884" s="68" t="s">
        <v>472</v>
      </c>
      <c r="G6884" s="67" t="s">
        <v>473</v>
      </c>
      <c r="H6884" s="68" t="s">
        <v>363</v>
      </c>
      <c r="I6884" s="69">
        <v>0</v>
      </c>
      <c r="J6884" s="69">
        <v>0</v>
      </c>
      <c r="K6884" s="91"/>
      <c r="L6884" s="91"/>
    </row>
    <row r="6885" spans="2:12" x14ac:dyDescent="0.25">
      <c r="B6885" s="67" t="s">
        <v>454</v>
      </c>
      <c r="C6885" s="67" t="s">
        <v>455</v>
      </c>
      <c r="D6885" s="68" t="s">
        <v>373</v>
      </c>
      <c r="E6885" s="67" t="s">
        <v>374</v>
      </c>
      <c r="F6885" s="68" t="s">
        <v>472</v>
      </c>
      <c r="G6885" s="67" t="s">
        <v>473</v>
      </c>
      <c r="H6885" s="68" t="s">
        <v>362</v>
      </c>
      <c r="I6885" s="69">
        <v>0</v>
      </c>
      <c r="J6885" s="69">
        <v>0</v>
      </c>
      <c r="K6885" s="91"/>
      <c r="L6885" s="91"/>
    </row>
    <row r="6886" spans="2:12" x14ac:dyDescent="0.25">
      <c r="B6886" s="67" t="s">
        <v>454</v>
      </c>
      <c r="C6886" s="67" t="s">
        <v>455</v>
      </c>
      <c r="D6886" s="68" t="s">
        <v>373</v>
      </c>
      <c r="E6886" s="67" t="s">
        <v>374</v>
      </c>
      <c r="F6886" s="68" t="s">
        <v>472</v>
      </c>
      <c r="G6886" s="67" t="s">
        <v>473</v>
      </c>
      <c r="H6886" s="68" t="s">
        <v>363</v>
      </c>
      <c r="I6886" s="69">
        <v>0</v>
      </c>
      <c r="J6886" s="69">
        <v>0</v>
      </c>
      <c r="K6886" s="91"/>
      <c r="L6886" s="91"/>
    </row>
    <row r="6887" spans="2:12" x14ac:dyDescent="0.25">
      <c r="B6887" s="67" t="s">
        <v>454</v>
      </c>
      <c r="C6887" s="67" t="s">
        <v>455</v>
      </c>
      <c r="D6887" s="68" t="s">
        <v>373</v>
      </c>
      <c r="E6887" s="67" t="s">
        <v>374</v>
      </c>
      <c r="F6887" s="68" t="s">
        <v>472</v>
      </c>
      <c r="G6887" s="67" t="s">
        <v>473</v>
      </c>
      <c r="H6887" s="68" t="s">
        <v>364</v>
      </c>
      <c r="I6887" s="69">
        <v>0</v>
      </c>
      <c r="J6887" s="69">
        <v>0</v>
      </c>
      <c r="K6887" s="91"/>
      <c r="L6887" s="91"/>
    </row>
    <row r="6888" spans="2:12" x14ac:dyDescent="0.25">
      <c r="B6888" s="67" t="s">
        <v>454</v>
      </c>
      <c r="C6888" s="67" t="s">
        <v>455</v>
      </c>
      <c r="D6888" s="68" t="s">
        <v>373</v>
      </c>
      <c r="E6888" s="67" t="s">
        <v>374</v>
      </c>
      <c r="F6888" s="68" t="s">
        <v>472</v>
      </c>
      <c r="G6888" s="67" t="s">
        <v>473</v>
      </c>
      <c r="H6888" s="68" t="s">
        <v>362</v>
      </c>
      <c r="I6888" s="69">
        <v>0</v>
      </c>
      <c r="J6888" s="69">
        <v>0</v>
      </c>
      <c r="K6888" s="91"/>
      <c r="L6888" s="91"/>
    </row>
    <row r="6889" spans="2:12" x14ac:dyDescent="0.25">
      <c r="B6889" s="67" t="s">
        <v>454</v>
      </c>
      <c r="C6889" s="67" t="s">
        <v>455</v>
      </c>
      <c r="D6889" s="68" t="s">
        <v>373</v>
      </c>
      <c r="E6889" s="67" t="s">
        <v>374</v>
      </c>
      <c r="F6889" s="68" t="s">
        <v>472</v>
      </c>
      <c r="G6889" s="67" t="s">
        <v>473</v>
      </c>
      <c r="H6889" s="68" t="s">
        <v>363</v>
      </c>
      <c r="I6889" s="69">
        <v>0</v>
      </c>
      <c r="J6889" s="69">
        <v>0</v>
      </c>
      <c r="K6889" s="91"/>
      <c r="L6889" s="91"/>
    </row>
    <row r="6890" spans="2:12" x14ac:dyDescent="0.25">
      <c r="B6890" s="67" t="s">
        <v>454</v>
      </c>
      <c r="C6890" s="67" t="s">
        <v>455</v>
      </c>
      <c r="D6890" s="68" t="s">
        <v>373</v>
      </c>
      <c r="E6890" s="67" t="s">
        <v>374</v>
      </c>
      <c r="F6890" s="68" t="s">
        <v>472</v>
      </c>
      <c r="G6890" s="67" t="s">
        <v>473</v>
      </c>
      <c r="H6890" s="68" t="s">
        <v>364</v>
      </c>
      <c r="I6890" s="69">
        <v>0</v>
      </c>
      <c r="J6890" s="69">
        <v>0</v>
      </c>
      <c r="K6890" s="91"/>
      <c r="L6890" s="91"/>
    </row>
    <row r="6891" spans="2:12" x14ac:dyDescent="0.25">
      <c r="B6891" s="67" t="s">
        <v>454</v>
      </c>
      <c r="C6891" s="67" t="s">
        <v>455</v>
      </c>
      <c r="D6891" s="68" t="s">
        <v>373</v>
      </c>
      <c r="E6891" s="67" t="s">
        <v>374</v>
      </c>
      <c r="F6891" s="68" t="s">
        <v>472</v>
      </c>
      <c r="G6891" s="67" t="s">
        <v>473</v>
      </c>
      <c r="H6891" s="68" t="s">
        <v>362</v>
      </c>
      <c r="I6891" s="69">
        <v>0</v>
      </c>
      <c r="J6891" s="69">
        <v>0</v>
      </c>
      <c r="K6891" s="91"/>
      <c r="L6891" s="91"/>
    </row>
    <row r="6892" spans="2:12" x14ac:dyDescent="0.25">
      <c r="B6892" s="67" t="s">
        <v>454</v>
      </c>
      <c r="C6892" s="67" t="s">
        <v>455</v>
      </c>
      <c r="D6892" s="68" t="s">
        <v>373</v>
      </c>
      <c r="E6892" s="67" t="s">
        <v>374</v>
      </c>
      <c r="F6892" s="68" t="s">
        <v>472</v>
      </c>
      <c r="G6892" s="67" t="s">
        <v>473</v>
      </c>
      <c r="H6892" s="68" t="s">
        <v>364</v>
      </c>
      <c r="I6892" s="69">
        <v>0</v>
      </c>
      <c r="J6892" s="69">
        <v>19</v>
      </c>
      <c r="K6892" s="91"/>
      <c r="L6892" s="91"/>
    </row>
    <row r="6893" spans="2:12" x14ac:dyDescent="0.25">
      <c r="B6893" s="67" t="s">
        <v>454</v>
      </c>
      <c r="C6893" s="67" t="s">
        <v>455</v>
      </c>
      <c r="D6893" s="68" t="s">
        <v>373</v>
      </c>
      <c r="E6893" s="67" t="s">
        <v>374</v>
      </c>
      <c r="F6893" s="68" t="s">
        <v>472</v>
      </c>
      <c r="G6893" s="67" t="s">
        <v>473</v>
      </c>
      <c r="H6893" s="68" t="s">
        <v>362</v>
      </c>
      <c r="I6893" s="69">
        <v>0</v>
      </c>
      <c r="J6893" s="69">
        <v>0</v>
      </c>
      <c r="K6893" s="91"/>
      <c r="L6893" s="91"/>
    </row>
    <row r="6894" spans="2:12" x14ac:dyDescent="0.25">
      <c r="B6894" s="67" t="s">
        <v>454</v>
      </c>
      <c r="C6894" s="67" t="s">
        <v>455</v>
      </c>
      <c r="D6894" s="68" t="s">
        <v>373</v>
      </c>
      <c r="E6894" s="67" t="s">
        <v>374</v>
      </c>
      <c r="F6894" s="68" t="s">
        <v>472</v>
      </c>
      <c r="G6894" s="67" t="s">
        <v>473</v>
      </c>
      <c r="H6894" s="68" t="s">
        <v>363</v>
      </c>
      <c r="I6894" s="69">
        <v>0</v>
      </c>
      <c r="J6894" s="69">
        <v>0</v>
      </c>
      <c r="K6894" s="91"/>
      <c r="L6894" s="91"/>
    </row>
    <row r="6895" spans="2:12" x14ac:dyDescent="0.25">
      <c r="B6895" s="67" t="s">
        <v>454</v>
      </c>
      <c r="C6895" s="67" t="s">
        <v>455</v>
      </c>
      <c r="D6895" s="68" t="s">
        <v>373</v>
      </c>
      <c r="E6895" s="67" t="s">
        <v>374</v>
      </c>
      <c r="F6895" s="68" t="s">
        <v>472</v>
      </c>
      <c r="G6895" s="67" t="s">
        <v>473</v>
      </c>
      <c r="H6895" s="68" t="s">
        <v>364</v>
      </c>
      <c r="I6895" s="69">
        <v>0</v>
      </c>
      <c r="J6895" s="69">
        <v>0</v>
      </c>
      <c r="K6895" s="91"/>
      <c r="L6895" s="91"/>
    </row>
    <row r="6896" spans="2:12" x14ac:dyDescent="0.25">
      <c r="B6896" s="67" t="s">
        <v>454</v>
      </c>
      <c r="C6896" s="67" t="s">
        <v>455</v>
      </c>
      <c r="D6896" s="68" t="s">
        <v>373</v>
      </c>
      <c r="E6896" s="67" t="s">
        <v>374</v>
      </c>
      <c r="F6896" s="68" t="s">
        <v>472</v>
      </c>
      <c r="G6896" s="67" t="s">
        <v>473</v>
      </c>
      <c r="H6896" s="68" t="s">
        <v>363</v>
      </c>
      <c r="I6896" s="69">
        <v>33.002400000000002</v>
      </c>
      <c r="J6896" s="69">
        <v>21</v>
      </c>
      <c r="K6896" s="91"/>
      <c r="L6896" s="91"/>
    </row>
    <row r="6897" spans="2:12" x14ac:dyDescent="0.25">
      <c r="B6897" s="67" t="s">
        <v>454</v>
      </c>
      <c r="C6897" s="67" t="s">
        <v>455</v>
      </c>
      <c r="D6897" s="68" t="s">
        <v>373</v>
      </c>
      <c r="E6897" s="67" t="s">
        <v>374</v>
      </c>
      <c r="F6897" s="68" t="s">
        <v>472</v>
      </c>
      <c r="G6897" s="67" t="s">
        <v>473</v>
      </c>
      <c r="H6897" s="68" t="s">
        <v>363</v>
      </c>
      <c r="I6897" s="69">
        <v>0</v>
      </c>
      <c r="J6897" s="69">
        <v>0</v>
      </c>
      <c r="K6897" s="91"/>
      <c r="L6897" s="91"/>
    </row>
    <row r="6898" spans="2:12" x14ac:dyDescent="0.25">
      <c r="B6898" s="67" t="s">
        <v>454</v>
      </c>
      <c r="C6898" s="67" t="s">
        <v>455</v>
      </c>
      <c r="D6898" s="68" t="s">
        <v>373</v>
      </c>
      <c r="E6898" s="67" t="s">
        <v>374</v>
      </c>
      <c r="F6898" s="68" t="s">
        <v>472</v>
      </c>
      <c r="G6898" s="67" t="s">
        <v>473</v>
      </c>
      <c r="H6898" s="68" t="s">
        <v>362</v>
      </c>
      <c r="I6898" s="69">
        <v>50</v>
      </c>
      <c r="J6898" s="69">
        <v>80</v>
      </c>
      <c r="K6898" s="91"/>
      <c r="L6898" s="91"/>
    </row>
    <row r="6899" spans="2:12" x14ac:dyDescent="0.25">
      <c r="B6899" s="67" t="s">
        <v>454</v>
      </c>
      <c r="C6899" s="67" t="s">
        <v>455</v>
      </c>
      <c r="D6899" s="68" t="s">
        <v>373</v>
      </c>
      <c r="E6899" s="67" t="s">
        <v>374</v>
      </c>
      <c r="F6899" s="68" t="s">
        <v>472</v>
      </c>
      <c r="G6899" s="67" t="s">
        <v>473</v>
      </c>
      <c r="H6899" s="68" t="s">
        <v>363</v>
      </c>
      <c r="I6899" s="69">
        <v>132</v>
      </c>
      <c r="J6899" s="69">
        <v>217</v>
      </c>
      <c r="K6899" s="91"/>
      <c r="L6899" s="91"/>
    </row>
    <row r="6900" spans="2:12" x14ac:dyDescent="0.25">
      <c r="B6900" s="67" t="s">
        <v>454</v>
      </c>
      <c r="C6900" s="67" t="s">
        <v>455</v>
      </c>
      <c r="D6900" s="68" t="s">
        <v>373</v>
      </c>
      <c r="E6900" s="67" t="s">
        <v>374</v>
      </c>
      <c r="F6900" s="68" t="s">
        <v>472</v>
      </c>
      <c r="G6900" s="67" t="s">
        <v>473</v>
      </c>
      <c r="H6900" s="68" t="s">
        <v>364</v>
      </c>
      <c r="I6900" s="69">
        <v>28</v>
      </c>
      <c r="J6900" s="69">
        <v>17</v>
      </c>
      <c r="K6900" s="91"/>
      <c r="L6900" s="91"/>
    </row>
    <row r="6901" spans="2:12" x14ac:dyDescent="0.25">
      <c r="B6901" s="67" t="s">
        <v>454</v>
      </c>
      <c r="C6901" s="67" t="s">
        <v>455</v>
      </c>
      <c r="D6901" s="68" t="s">
        <v>373</v>
      </c>
      <c r="E6901" s="67" t="s">
        <v>374</v>
      </c>
      <c r="F6901" s="68" t="s">
        <v>472</v>
      </c>
      <c r="G6901" s="67" t="s">
        <v>473</v>
      </c>
      <c r="H6901" s="68" t="s">
        <v>363</v>
      </c>
      <c r="I6901" s="69">
        <v>0</v>
      </c>
      <c r="J6901" s="69">
        <v>0</v>
      </c>
      <c r="K6901" s="91"/>
      <c r="L6901" s="91"/>
    </row>
    <row r="6902" spans="2:12" x14ac:dyDescent="0.25">
      <c r="B6902" s="67" t="s">
        <v>454</v>
      </c>
      <c r="C6902" s="67" t="s">
        <v>455</v>
      </c>
      <c r="D6902" s="68" t="s">
        <v>373</v>
      </c>
      <c r="E6902" s="67" t="s">
        <v>374</v>
      </c>
      <c r="F6902" s="68" t="s">
        <v>472</v>
      </c>
      <c r="G6902" s="67" t="s">
        <v>473</v>
      </c>
      <c r="H6902" s="68" t="s">
        <v>362</v>
      </c>
      <c r="I6902" s="69">
        <v>0</v>
      </c>
      <c r="J6902" s="69">
        <v>0</v>
      </c>
      <c r="K6902" s="91"/>
      <c r="L6902" s="91"/>
    </row>
    <row r="6903" spans="2:12" x14ac:dyDescent="0.25">
      <c r="B6903" s="67" t="s">
        <v>454</v>
      </c>
      <c r="C6903" s="67" t="s">
        <v>455</v>
      </c>
      <c r="D6903" s="68" t="s">
        <v>373</v>
      </c>
      <c r="E6903" s="67" t="s">
        <v>374</v>
      </c>
      <c r="F6903" s="68" t="s">
        <v>472</v>
      </c>
      <c r="G6903" s="67" t="s">
        <v>473</v>
      </c>
      <c r="H6903" s="68" t="s">
        <v>363</v>
      </c>
      <c r="I6903" s="69">
        <v>0</v>
      </c>
      <c r="J6903" s="69">
        <v>0</v>
      </c>
      <c r="K6903" s="91"/>
      <c r="L6903" s="91"/>
    </row>
    <row r="6904" spans="2:12" x14ac:dyDescent="0.25">
      <c r="B6904" s="67" t="s">
        <v>454</v>
      </c>
      <c r="C6904" s="67" t="s">
        <v>455</v>
      </c>
      <c r="D6904" s="68" t="s">
        <v>373</v>
      </c>
      <c r="E6904" s="67" t="s">
        <v>374</v>
      </c>
      <c r="F6904" s="68" t="s">
        <v>472</v>
      </c>
      <c r="G6904" s="67" t="s">
        <v>473</v>
      </c>
      <c r="H6904" s="68" t="s">
        <v>364</v>
      </c>
      <c r="I6904" s="69">
        <v>0</v>
      </c>
      <c r="J6904" s="69">
        <v>0</v>
      </c>
      <c r="K6904" s="91"/>
      <c r="L6904" s="91"/>
    </row>
    <row r="6905" spans="2:12" x14ac:dyDescent="0.25">
      <c r="B6905" s="67" t="s">
        <v>454</v>
      </c>
      <c r="C6905" s="67" t="s">
        <v>455</v>
      </c>
      <c r="D6905" s="68" t="s">
        <v>373</v>
      </c>
      <c r="E6905" s="67" t="s">
        <v>374</v>
      </c>
      <c r="F6905" s="68" t="s">
        <v>474</v>
      </c>
      <c r="G6905" s="67" t="s">
        <v>475</v>
      </c>
      <c r="H6905" s="68" t="s">
        <v>362</v>
      </c>
      <c r="I6905" s="69">
        <v>0</v>
      </c>
      <c r="J6905" s="69">
        <v>0</v>
      </c>
      <c r="K6905" s="91"/>
      <c r="L6905" s="91"/>
    </row>
    <row r="6906" spans="2:12" x14ac:dyDescent="0.25">
      <c r="B6906" s="67" t="s">
        <v>454</v>
      </c>
      <c r="C6906" s="67" t="s">
        <v>455</v>
      </c>
      <c r="D6906" s="68" t="s">
        <v>373</v>
      </c>
      <c r="E6906" s="67" t="s">
        <v>374</v>
      </c>
      <c r="F6906" s="68" t="s">
        <v>474</v>
      </c>
      <c r="G6906" s="67" t="s">
        <v>475</v>
      </c>
      <c r="H6906" s="68" t="s">
        <v>363</v>
      </c>
      <c r="I6906" s="69">
        <v>0</v>
      </c>
      <c r="J6906" s="69">
        <v>0</v>
      </c>
      <c r="K6906" s="91"/>
      <c r="L6906" s="91"/>
    </row>
    <row r="6907" spans="2:12" x14ac:dyDescent="0.25">
      <c r="B6907" s="67" t="s">
        <v>454</v>
      </c>
      <c r="C6907" s="67" t="s">
        <v>455</v>
      </c>
      <c r="D6907" s="68" t="s">
        <v>373</v>
      </c>
      <c r="E6907" s="67" t="s">
        <v>374</v>
      </c>
      <c r="F6907" s="68" t="s">
        <v>474</v>
      </c>
      <c r="G6907" s="67" t="s">
        <v>475</v>
      </c>
      <c r="H6907" s="68" t="s">
        <v>363</v>
      </c>
      <c r="I6907" s="69">
        <v>0</v>
      </c>
      <c r="J6907" s="69">
        <v>24</v>
      </c>
      <c r="K6907" s="91"/>
      <c r="L6907" s="91"/>
    </row>
    <row r="6908" spans="2:12" x14ac:dyDescent="0.25">
      <c r="B6908" s="67" t="s">
        <v>454</v>
      </c>
      <c r="C6908" s="67" t="s">
        <v>455</v>
      </c>
      <c r="D6908" s="68" t="s">
        <v>373</v>
      </c>
      <c r="E6908" s="67" t="s">
        <v>374</v>
      </c>
      <c r="F6908" s="68" t="s">
        <v>474</v>
      </c>
      <c r="G6908" s="67" t="s">
        <v>475</v>
      </c>
      <c r="H6908" s="68" t="s">
        <v>364</v>
      </c>
      <c r="I6908" s="69">
        <v>10</v>
      </c>
      <c r="J6908" s="69">
        <v>28</v>
      </c>
      <c r="K6908" s="91"/>
      <c r="L6908" s="91"/>
    </row>
    <row r="6909" spans="2:12" x14ac:dyDescent="0.25">
      <c r="B6909" s="67" t="s">
        <v>454</v>
      </c>
      <c r="C6909" s="67" t="s">
        <v>455</v>
      </c>
      <c r="D6909" s="68" t="s">
        <v>373</v>
      </c>
      <c r="E6909" s="67" t="s">
        <v>374</v>
      </c>
      <c r="F6909" s="68" t="s">
        <v>474</v>
      </c>
      <c r="G6909" s="67" t="s">
        <v>475</v>
      </c>
      <c r="H6909" s="68" t="s">
        <v>362</v>
      </c>
      <c r="I6909" s="69">
        <v>0</v>
      </c>
      <c r="J6909" s="69">
        <v>0</v>
      </c>
      <c r="K6909" s="91"/>
      <c r="L6909" s="91"/>
    </row>
    <row r="6910" spans="2:12" x14ac:dyDescent="0.25">
      <c r="B6910" s="67" t="s">
        <v>454</v>
      </c>
      <c r="C6910" s="67" t="s">
        <v>455</v>
      </c>
      <c r="D6910" s="68" t="s">
        <v>373</v>
      </c>
      <c r="E6910" s="67" t="s">
        <v>374</v>
      </c>
      <c r="F6910" s="68" t="s">
        <v>474</v>
      </c>
      <c r="G6910" s="67" t="s">
        <v>475</v>
      </c>
      <c r="H6910" s="68" t="s">
        <v>363</v>
      </c>
      <c r="I6910" s="69">
        <v>13</v>
      </c>
      <c r="J6910" s="69">
        <v>9</v>
      </c>
      <c r="K6910" s="91"/>
      <c r="L6910" s="91"/>
    </row>
    <row r="6911" spans="2:12" x14ac:dyDescent="0.25">
      <c r="B6911" s="67" t="s">
        <v>454</v>
      </c>
      <c r="C6911" s="67" t="s">
        <v>455</v>
      </c>
      <c r="D6911" s="68" t="s">
        <v>373</v>
      </c>
      <c r="E6911" s="67" t="s">
        <v>374</v>
      </c>
      <c r="F6911" s="68" t="s">
        <v>474</v>
      </c>
      <c r="G6911" s="67" t="s">
        <v>475</v>
      </c>
      <c r="H6911" s="68" t="s">
        <v>364</v>
      </c>
      <c r="I6911" s="69">
        <v>0</v>
      </c>
      <c r="J6911" s="69">
        <v>0</v>
      </c>
      <c r="K6911" s="91"/>
      <c r="L6911" s="91"/>
    </row>
    <row r="6912" spans="2:12" x14ac:dyDescent="0.25">
      <c r="B6912" s="67" t="s">
        <v>454</v>
      </c>
      <c r="C6912" s="67" t="s">
        <v>455</v>
      </c>
      <c r="D6912" s="68" t="s">
        <v>373</v>
      </c>
      <c r="E6912" s="67" t="s">
        <v>374</v>
      </c>
      <c r="F6912" s="68" t="s">
        <v>474</v>
      </c>
      <c r="G6912" s="67" t="s">
        <v>475</v>
      </c>
      <c r="H6912" s="68" t="s">
        <v>362</v>
      </c>
      <c r="I6912" s="69">
        <v>0</v>
      </c>
      <c r="J6912" s="69">
        <v>0</v>
      </c>
      <c r="K6912" s="91"/>
      <c r="L6912" s="91"/>
    </row>
    <row r="6913" spans="2:12" x14ac:dyDescent="0.25">
      <c r="B6913" s="67" t="s">
        <v>454</v>
      </c>
      <c r="C6913" s="67" t="s">
        <v>455</v>
      </c>
      <c r="D6913" s="68" t="s">
        <v>373</v>
      </c>
      <c r="E6913" s="67" t="s">
        <v>374</v>
      </c>
      <c r="F6913" s="68" t="s">
        <v>474</v>
      </c>
      <c r="G6913" s="67" t="s">
        <v>475</v>
      </c>
      <c r="H6913" s="68" t="s">
        <v>363</v>
      </c>
      <c r="I6913" s="69">
        <v>15</v>
      </c>
      <c r="J6913" s="69">
        <v>12</v>
      </c>
      <c r="K6913" s="91"/>
      <c r="L6913" s="91"/>
    </row>
    <row r="6914" spans="2:12" x14ac:dyDescent="0.25">
      <c r="B6914" s="67" t="s">
        <v>454</v>
      </c>
      <c r="C6914" s="67" t="s">
        <v>455</v>
      </c>
      <c r="D6914" s="68" t="s">
        <v>373</v>
      </c>
      <c r="E6914" s="67" t="s">
        <v>374</v>
      </c>
      <c r="F6914" s="68" t="s">
        <v>474</v>
      </c>
      <c r="G6914" s="67" t="s">
        <v>475</v>
      </c>
      <c r="H6914" s="68" t="s">
        <v>364</v>
      </c>
      <c r="I6914" s="69">
        <v>0</v>
      </c>
      <c r="J6914" s="69">
        <v>0</v>
      </c>
      <c r="K6914" s="91"/>
      <c r="L6914" s="91"/>
    </row>
    <row r="6915" spans="2:12" x14ac:dyDescent="0.25">
      <c r="B6915" s="67" t="s">
        <v>454</v>
      </c>
      <c r="C6915" s="67" t="s">
        <v>455</v>
      </c>
      <c r="D6915" s="68" t="s">
        <v>373</v>
      </c>
      <c r="E6915" s="67" t="s">
        <v>374</v>
      </c>
      <c r="F6915" s="68" t="s">
        <v>474</v>
      </c>
      <c r="G6915" s="67" t="s">
        <v>475</v>
      </c>
      <c r="H6915" s="68" t="s">
        <v>362</v>
      </c>
      <c r="I6915" s="69">
        <v>0</v>
      </c>
      <c r="J6915" s="69">
        <v>0</v>
      </c>
      <c r="K6915" s="91"/>
      <c r="L6915" s="91"/>
    </row>
    <row r="6916" spans="2:12" x14ac:dyDescent="0.25">
      <c r="B6916" s="67" t="s">
        <v>454</v>
      </c>
      <c r="C6916" s="67" t="s">
        <v>455</v>
      </c>
      <c r="D6916" s="68" t="s">
        <v>373</v>
      </c>
      <c r="E6916" s="67" t="s">
        <v>374</v>
      </c>
      <c r="F6916" s="68" t="s">
        <v>474</v>
      </c>
      <c r="G6916" s="67" t="s">
        <v>475</v>
      </c>
      <c r="H6916" s="68" t="s">
        <v>364</v>
      </c>
      <c r="I6916" s="69">
        <v>0</v>
      </c>
      <c r="J6916" s="69">
        <v>0</v>
      </c>
      <c r="K6916" s="91"/>
      <c r="L6916" s="91"/>
    </row>
    <row r="6917" spans="2:12" x14ac:dyDescent="0.25">
      <c r="B6917" s="67" t="s">
        <v>454</v>
      </c>
      <c r="C6917" s="67" t="s">
        <v>455</v>
      </c>
      <c r="D6917" s="68" t="s">
        <v>373</v>
      </c>
      <c r="E6917" s="67" t="s">
        <v>374</v>
      </c>
      <c r="F6917" s="68" t="s">
        <v>474</v>
      </c>
      <c r="G6917" s="67" t="s">
        <v>475</v>
      </c>
      <c r="H6917" s="68" t="s">
        <v>363</v>
      </c>
      <c r="I6917" s="69">
        <v>8</v>
      </c>
      <c r="J6917" s="69">
        <v>8</v>
      </c>
      <c r="K6917" s="91"/>
      <c r="L6917" s="91"/>
    </row>
    <row r="6918" spans="2:12" x14ac:dyDescent="0.25">
      <c r="B6918" s="67" t="s">
        <v>454</v>
      </c>
      <c r="C6918" s="67" t="s">
        <v>455</v>
      </c>
      <c r="D6918" s="68" t="s">
        <v>373</v>
      </c>
      <c r="E6918" s="67" t="s">
        <v>374</v>
      </c>
      <c r="F6918" s="68" t="s">
        <v>474</v>
      </c>
      <c r="G6918" s="67" t="s">
        <v>475</v>
      </c>
      <c r="H6918" s="68" t="s">
        <v>363</v>
      </c>
      <c r="I6918" s="69">
        <v>0</v>
      </c>
      <c r="J6918" s="69">
        <v>0</v>
      </c>
      <c r="K6918" s="91"/>
      <c r="L6918" s="91"/>
    </row>
    <row r="6919" spans="2:12" x14ac:dyDescent="0.25">
      <c r="B6919" s="67" t="s">
        <v>454</v>
      </c>
      <c r="C6919" s="67" t="s">
        <v>455</v>
      </c>
      <c r="D6919" s="68" t="s">
        <v>373</v>
      </c>
      <c r="E6919" s="67" t="s">
        <v>374</v>
      </c>
      <c r="F6919" s="68" t="s">
        <v>474</v>
      </c>
      <c r="G6919" s="67" t="s">
        <v>475</v>
      </c>
      <c r="H6919" s="68" t="s">
        <v>362</v>
      </c>
      <c r="I6919" s="69">
        <v>20</v>
      </c>
      <c r="J6919" s="69">
        <v>0</v>
      </c>
      <c r="K6919" s="91"/>
      <c r="L6919" s="91"/>
    </row>
    <row r="6920" spans="2:12" x14ac:dyDescent="0.25">
      <c r="B6920" s="67" t="s">
        <v>454</v>
      </c>
      <c r="C6920" s="67" t="s">
        <v>455</v>
      </c>
      <c r="D6920" s="68" t="s">
        <v>373</v>
      </c>
      <c r="E6920" s="67" t="s">
        <v>374</v>
      </c>
      <c r="F6920" s="68" t="s">
        <v>474</v>
      </c>
      <c r="G6920" s="67" t="s">
        <v>475</v>
      </c>
      <c r="H6920" s="68" t="s">
        <v>363</v>
      </c>
      <c r="I6920" s="69">
        <v>67</v>
      </c>
      <c r="J6920" s="69">
        <v>38</v>
      </c>
      <c r="K6920" s="91"/>
      <c r="L6920" s="91"/>
    </row>
    <row r="6921" spans="2:12" x14ac:dyDescent="0.25">
      <c r="B6921" s="67" t="s">
        <v>454</v>
      </c>
      <c r="C6921" s="67" t="s">
        <v>455</v>
      </c>
      <c r="D6921" s="68" t="s">
        <v>373</v>
      </c>
      <c r="E6921" s="67" t="s">
        <v>374</v>
      </c>
      <c r="F6921" s="68" t="s">
        <v>474</v>
      </c>
      <c r="G6921" s="67" t="s">
        <v>475</v>
      </c>
      <c r="H6921" s="68" t="s">
        <v>364</v>
      </c>
      <c r="I6921" s="69">
        <v>12</v>
      </c>
      <c r="J6921" s="69">
        <v>36</v>
      </c>
      <c r="K6921" s="91"/>
      <c r="L6921" s="91"/>
    </row>
    <row r="6922" spans="2:12" x14ac:dyDescent="0.25">
      <c r="B6922" s="67" t="s">
        <v>454</v>
      </c>
      <c r="C6922" s="67" t="s">
        <v>455</v>
      </c>
      <c r="D6922" s="68" t="s">
        <v>373</v>
      </c>
      <c r="E6922" s="67" t="s">
        <v>374</v>
      </c>
      <c r="F6922" s="68" t="s">
        <v>474</v>
      </c>
      <c r="G6922" s="67" t="s">
        <v>475</v>
      </c>
      <c r="H6922" s="68" t="s">
        <v>363</v>
      </c>
      <c r="I6922" s="69">
        <v>0</v>
      </c>
      <c r="J6922" s="69">
        <v>0</v>
      </c>
      <c r="K6922" s="91"/>
      <c r="L6922" s="91"/>
    </row>
    <row r="6923" spans="2:12" x14ac:dyDescent="0.25">
      <c r="B6923" s="67" t="s">
        <v>454</v>
      </c>
      <c r="C6923" s="67" t="s">
        <v>455</v>
      </c>
      <c r="D6923" s="68" t="s">
        <v>373</v>
      </c>
      <c r="E6923" s="67" t="s">
        <v>374</v>
      </c>
      <c r="F6923" s="68" t="s">
        <v>474</v>
      </c>
      <c r="G6923" s="67" t="s">
        <v>475</v>
      </c>
      <c r="H6923" s="68" t="s">
        <v>364</v>
      </c>
      <c r="I6923" s="69">
        <v>0</v>
      </c>
      <c r="J6923" s="69">
        <v>0</v>
      </c>
      <c r="K6923" s="91"/>
      <c r="L6923" s="91"/>
    </row>
    <row r="6924" spans="2:12" x14ac:dyDescent="0.25">
      <c r="B6924" s="67" t="s">
        <v>454</v>
      </c>
      <c r="C6924" s="67" t="s">
        <v>455</v>
      </c>
      <c r="D6924" s="68" t="s">
        <v>373</v>
      </c>
      <c r="E6924" s="67" t="s">
        <v>374</v>
      </c>
      <c r="F6924" s="68" t="s">
        <v>474</v>
      </c>
      <c r="G6924" s="67" t="s">
        <v>475</v>
      </c>
      <c r="H6924" s="68" t="s">
        <v>362</v>
      </c>
      <c r="I6924" s="69">
        <v>456</v>
      </c>
      <c r="J6924" s="69">
        <v>418</v>
      </c>
      <c r="K6924" s="91"/>
      <c r="L6924" s="91"/>
    </row>
    <row r="6925" spans="2:12" x14ac:dyDescent="0.25">
      <c r="B6925" s="67" t="s">
        <v>454</v>
      </c>
      <c r="C6925" s="67" t="s">
        <v>455</v>
      </c>
      <c r="D6925" s="68" t="s">
        <v>373</v>
      </c>
      <c r="E6925" s="67" t="s">
        <v>374</v>
      </c>
      <c r="F6925" s="68" t="s">
        <v>474</v>
      </c>
      <c r="G6925" s="67" t="s">
        <v>475</v>
      </c>
      <c r="H6925" s="68" t="s">
        <v>363</v>
      </c>
      <c r="I6925" s="69">
        <v>851.2</v>
      </c>
      <c r="J6925" s="69">
        <v>1219.04</v>
      </c>
      <c r="K6925" s="91"/>
      <c r="L6925" s="91"/>
    </row>
    <row r="6926" spans="2:12" x14ac:dyDescent="0.25">
      <c r="B6926" s="67" t="s">
        <v>454</v>
      </c>
      <c r="C6926" s="67" t="s">
        <v>455</v>
      </c>
      <c r="D6926" s="68" t="s">
        <v>373</v>
      </c>
      <c r="E6926" s="67" t="s">
        <v>374</v>
      </c>
      <c r="F6926" s="68" t="s">
        <v>474</v>
      </c>
      <c r="G6926" s="67" t="s">
        <v>475</v>
      </c>
      <c r="H6926" s="68" t="s">
        <v>364</v>
      </c>
      <c r="I6926" s="69">
        <v>273.60000000000002</v>
      </c>
      <c r="J6926" s="69">
        <v>200.64</v>
      </c>
      <c r="K6926" s="91"/>
      <c r="L6926" s="91"/>
    </row>
    <row r="6927" spans="2:12" x14ac:dyDescent="0.25">
      <c r="B6927" s="67" t="s">
        <v>454</v>
      </c>
      <c r="C6927" s="67" t="s">
        <v>455</v>
      </c>
      <c r="D6927" s="68" t="s">
        <v>373</v>
      </c>
      <c r="E6927" s="67" t="s">
        <v>374</v>
      </c>
      <c r="F6927" s="68" t="s">
        <v>474</v>
      </c>
      <c r="G6927" s="67" t="s">
        <v>475</v>
      </c>
      <c r="H6927" s="68" t="s">
        <v>362</v>
      </c>
      <c r="I6927" s="69">
        <v>79.8</v>
      </c>
      <c r="J6927" s="69">
        <v>98.8</v>
      </c>
      <c r="K6927" s="91"/>
      <c r="L6927" s="91"/>
    </row>
    <row r="6928" spans="2:12" x14ac:dyDescent="0.25">
      <c r="B6928" s="67" t="s">
        <v>454</v>
      </c>
      <c r="C6928" s="67" t="s">
        <v>455</v>
      </c>
      <c r="D6928" s="68" t="s">
        <v>373</v>
      </c>
      <c r="E6928" s="67" t="s">
        <v>374</v>
      </c>
      <c r="F6928" s="68" t="s">
        <v>474</v>
      </c>
      <c r="G6928" s="67" t="s">
        <v>475</v>
      </c>
      <c r="H6928" s="68" t="s">
        <v>363</v>
      </c>
      <c r="I6928" s="69">
        <v>115.52</v>
      </c>
      <c r="J6928" s="69">
        <v>118.56</v>
      </c>
      <c r="K6928" s="91"/>
      <c r="L6928" s="91"/>
    </row>
    <row r="6929" spans="2:12" x14ac:dyDescent="0.25">
      <c r="B6929" s="67" t="s">
        <v>454</v>
      </c>
      <c r="C6929" s="67" t="s">
        <v>455</v>
      </c>
      <c r="D6929" s="68" t="s">
        <v>373</v>
      </c>
      <c r="E6929" s="67" t="s">
        <v>374</v>
      </c>
      <c r="F6929" s="68" t="s">
        <v>474</v>
      </c>
      <c r="G6929" s="67" t="s">
        <v>475</v>
      </c>
      <c r="H6929" s="68" t="s">
        <v>364</v>
      </c>
      <c r="I6929" s="69">
        <v>70.680000000000007</v>
      </c>
      <c r="J6929" s="69">
        <v>76.760000000000005</v>
      </c>
      <c r="K6929" s="91"/>
      <c r="L6929" s="91"/>
    </row>
    <row r="6930" spans="2:12" x14ac:dyDescent="0.25">
      <c r="B6930" s="67" t="s">
        <v>454</v>
      </c>
      <c r="C6930" s="67" t="s">
        <v>455</v>
      </c>
      <c r="D6930" s="68" t="s">
        <v>373</v>
      </c>
      <c r="E6930" s="67" t="s">
        <v>374</v>
      </c>
      <c r="F6930" s="68" t="s">
        <v>474</v>
      </c>
      <c r="G6930" s="67" t="s">
        <v>475</v>
      </c>
      <c r="H6930" s="68" t="s">
        <v>362</v>
      </c>
      <c r="I6930" s="69">
        <v>0</v>
      </c>
      <c r="J6930" s="69">
        <v>0</v>
      </c>
      <c r="K6930" s="91"/>
      <c r="L6930" s="91"/>
    </row>
    <row r="6931" spans="2:12" x14ac:dyDescent="0.25">
      <c r="B6931" s="67" t="s">
        <v>454</v>
      </c>
      <c r="C6931" s="67" t="s">
        <v>455</v>
      </c>
      <c r="D6931" s="68" t="s">
        <v>373</v>
      </c>
      <c r="E6931" s="67" t="s">
        <v>374</v>
      </c>
      <c r="F6931" s="68" t="s">
        <v>474</v>
      </c>
      <c r="G6931" s="67" t="s">
        <v>475</v>
      </c>
      <c r="H6931" s="68" t="s">
        <v>363</v>
      </c>
      <c r="I6931" s="69">
        <v>0</v>
      </c>
      <c r="J6931" s="69">
        <v>0</v>
      </c>
      <c r="K6931" s="91"/>
      <c r="L6931" s="91"/>
    </row>
    <row r="6932" spans="2:12" x14ac:dyDescent="0.25">
      <c r="B6932" s="67" t="s">
        <v>454</v>
      </c>
      <c r="C6932" s="67" t="s">
        <v>455</v>
      </c>
      <c r="D6932" s="68" t="s">
        <v>373</v>
      </c>
      <c r="E6932" s="67" t="s">
        <v>374</v>
      </c>
      <c r="F6932" s="68" t="s">
        <v>474</v>
      </c>
      <c r="G6932" s="67" t="s">
        <v>475</v>
      </c>
      <c r="H6932" s="68" t="s">
        <v>364</v>
      </c>
      <c r="I6932" s="69">
        <v>0</v>
      </c>
      <c r="J6932" s="69">
        <v>0</v>
      </c>
      <c r="K6932" s="91"/>
      <c r="L6932" s="91"/>
    </row>
    <row r="6933" spans="2:12" x14ac:dyDescent="0.25">
      <c r="B6933" s="67" t="s">
        <v>454</v>
      </c>
      <c r="C6933" s="67" t="s">
        <v>455</v>
      </c>
      <c r="D6933" s="68" t="s">
        <v>373</v>
      </c>
      <c r="E6933" s="67" t="s">
        <v>374</v>
      </c>
      <c r="F6933" s="68" t="s">
        <v>474</v>
      </c>
      <c r="G6933" s="67" t="s">
        <v>475</v>
      </c>
      <c r="H6933" s="68" t="s">
        <v>362</v>
      </c>
      <c r="I6933" s="69">
        <v>0</v>
      </c>
      <c r="J6933" s="69">
        <v>0</v>
      </c>
      <c r="K6933" s="91"/>
      <c r="L6933" s="91"/>
    </row>
    <row r="6934" spans="2:12" x14ac:dyDescent="0.25">
      <c r="B6934" s="67" t="s">
        <v>454</v>
      </c>
      <c r="C6934" s="67" t="s">
        <v>455</v>
      </c>
      <c r="D6934" s="68" t="s">
        <v>373</v>
      </c>
      <c r="E6934" s="67" t="s">
        <v>374</v>
      </c>
      <c r="F6934" s="68" t="s">
        <v>474</v>
      </c>
      <c r="G6934" s="67" t="s">
        <v>475</v>
      </c>
      <c r="H6934" s="68" t="s">
        <v>363</v>
      </c>
      <c r="I6934" s="69">
        <v>0</v>
      </c>
      <c r="J6934" s="69">
        <v>0</v>
      </c>
      <c r="K6934" s="91"/>
      <c r="L6934" s="91"/>
    </row>
    <row r="6935" spans="2:12" x14ac:dyDescent="0.25">
      <c r="B6935" s="67" t="s">
        <v>454</v>
      </c>
      <c r="C6935" s="67" t="s">
        <v>455</v>
      </c>
      <c r="D6935" s="68" t="s">
        <v>373</v>
      </c>
      <c r="E6935" s="67" t="s">
        <v>374</v>
      </c>
      <c r="F6935" s="68" t="s">
        <v>474</v>
      </c>
      <c r="G6935" s="67" t="s">
        <v>475</v>
      </c>
      <c r="H6935" s="68" t="s">
        <v>362</v>
      </c>
      <c r="I6935" s="69">
        <v>0</v>
      </c>
      <c r="J6935" s="69">
        <v>0</v>
      </c>
      <c r="K6935" s="91"/>
      <c r="L6935" s="91"/>
    </row>
    <row r="6936" spans="2:12" x14ac:dyDescent="0.25">
      <c r="B6936" s="67" t="s">
        <v>454</v>
      </c>
      <c r="C6936" s="67" t="s">
        <v>455</v>
      </c>
      <c r="D6936" s="68" t="s">
        <v>373</v>
      </c>
      <c r="E6936" s="67" t="s">
        <v>374</v>
      </c>
      <c r="F6936" s="68" t="s">
        <v>474</v>
      </c>
      <c r="G6936" s="67" t="s">
        <v>475</v>
      </c>
      <c r="H6936" s="68" t="s">
        <v>363</v>
      </c>
      <c r="I6936" s="69">
        <v>0</v>
      </c>
      <c r="J6936" s="69">
        <v>0</v>
      </c>
      <c r="K6936" s="91"/>
      <c r="L6936" s="91"/>
    </row>
    <row r="6937" spans="2:12" x14ac:dyDescent="0.25">
      <c r="B6937" s="67" t="s">
        <v>454</v>
      </c>
      <c r="C6937" s="67" t="s">
        <v>455</v>
      </c>
      <c r="D6937" s="68" t="s">
        <v>373</v>
      </c>
      <c r="E6937" s="67" t="s">
        <v>374</v>
      </c>
      <c r="F6937" s="68" t="s">
        <v>474</v>
      </c>
      <c r="G6937" s="67" t="s">
        <v>475</v>
      </c>
      <c r="H6937" s="68" t="s">
        <v>364</v>
      </c>
      <c r="I6937" s="69">
        <v>6</v>
      </c>
      <c r="J6937" s="69">
        <v>0</v>
      </c>
      <c r="K6937" s="91"/>
      <c r="L6937" s="91"/>
    </row>
    <row r="6938" spans="2:12" x14ac:dyDescent="0.25">
      <c r="B6938" s="67" t="s">
        <v>454</v>
      </c>
      <c r="C6938" s="67" t="s">
        <v>455</v>
      </c>
      <c r="D6938" s="68" t="s">
        <v>373</v>
      </c>
      <c r="E6938" s="67" t="s">
        <v>374</v>
      </c>
      <c r="F6938" s="68" t="s">
        <v>474</v>
      </c>
      <c r="G6938" s="67" t="s">
        <v>475</v>
      </c>
      <c r="H6938" s="68" t="s">
        <v>362</v>
      </c>
      <c r="I6938" s="69">
        <v>455</v>
      </c>
      <c r="J6938" s="69">
        <v>180</v>
      </c>
      <c r="K6938" s="91"/>
      <c r="L6938" s="91"/>
    </row>
    <row r="6939" spans="2:12" x14ac:dyDescent="0.25">
      <c r="B6939" s="67" t="s">
        <v>454</v>
      </c>
      <c r="C6939" s="67" t="s">
        <v>455</v>
      </c>
      <c r="D6939" s="68" t="s">
        <v>373</v>
      </c>
      <c r="E6939" s="67" t="s">
        <v>374</v>
      </c>
      <c r="F6939" s="68" t="s">
        <v>474</v>
      </c>
      <c r="G6939" s="67" t="s">
        <v>475</v>
      </c>
      <c r="H6939" s="68" t="s">
        <v>363</v>
      </c>
      <c r="I6939" s="69">
        <v>497</v>
      </c>
      <c r="J6939" s="69">
        <v>614</v>
      </c>
      <c r="K6939" s="91"/>
      <c r="L6939" s="91"/>
    </row>
    <row r="6940" spans="2:12" x14ac:dyDescent="0.25">
      <c r="B6940" s="67" t="s">
        <v>454</v>
      </c>
      <c r="C6940" s="67" t="s">
        <v>455</v>
      </c>
      <c r="D6940" s="68" t="s">
        <v>373</v>
      </c>
      <c r="E6940" s="67" t="s">
        <v>374</v>
      </c>
      <c r="F6940" s="68" t="s">
        <v>474</v>
      </c>
      <c r="G6940" s="67" t="s">
        <v>475</v>
      </c>
      <c r="H6940" s="68" t="s">
        <v>364</v>
      </c>
      <c r="I6940" s="69">
        <v>79</v>
      </c>
      <c r="J6940" s="69">
        <v>78</v>
      </c>
      <c r="K6940" s="91"/>
      <c r="L6940" s="91"/>
    </row>
    <row r="6941" spans="2:12" x14ac:dyDescent="0.25">
      <c r="B6941" s="67" t="s">
        <v>454</v>
      </c>
      <c r="C6941" s="67" t="s">
        <v>455</v>
      </c>
      <c r="D6941" s="68" t="s">
        <v>373</v>
      </c>
      <c r="E6941" s="67" t="s">
        <v>374</v>
      </c>
      <c r="F6941" s="68" t="s">
        <v>474</v>
      </c>
      <c r="G6941" s="67" t="s">
        <v>475</v>
      </c>
      <c r="H6941" s="68" t="s">
        <v>362</v>
      </c>
      <c r="I6941" s="69">
        <v>0</v>
      </c>
      <c r="J6941" s="69">
        <v>0</v>
      </c>
      <c r="K6941" s="91"/>
      <c r="L6941" s="91"/>
    </row>
    <row r="6942" spans="2:12" x14ac:dyDescent="0.25">
      <c r="B6942" s="67" t="s">
        <v>454</v>
      </c>
      <c r="C6942" s="67" t="s">
        <v>455</v>
      </c>
      <c r="D6942" s="68" t="s">
        <v>373</v>
      </c>
      <c r="E6942" s="67" t="s">
        <v>374</v>
      </c>
      <c r="F6942" s="68" t="s">
        <v>474</v>
      </c>
      <c r="G6942" s="67" t="s">
        <v>475</v>
      </c>
      <c r="H6942" s="68" t="s">
        <v>363</v>
      </c>
      <c r="I6942" s="69">
        <v>0</v>
      </c>
      <c r="J6942" s="69">
        <v>0</v>
      </c>
      <c r="K6942" s="91"/>
      <c r="L6942" s="91"/>
    </row>
    <row r="6943" spans="2:12" x14ac:dyDescent="0.25">
      <c r="B6943" s="67" t="s">
        <v>454</v>
      </c>
      <c r="C6943" s="67" t="s">
        <v>455</v>
      </c>
      <c r="D6943" s="68" t="s">
        <v>373</v>
      </c>
      <c r="E6943" s="67" t="s">
        <v>374</v>
      </c>
      <c r="F6943" s="68" t="s">
        <v>474</v>
      </c>
      <c r="G6943" s="67" t="s">
        <v>475</v>
      </c>
      <c r="H6943" s="68" t="s">
        <v>364</v>
      </c>
      <c r="I6943" s="69">
        <v>0</v>
      </c>
      <c r="J6943" s="69">
        <v>0</v>
      </c>
      <c r="K6943" s="91"/>
      <c r="L6943" s="91"/>
    </row>
    <row r="6944" spans="2:12" x14ac:dyDescent="0.25">
      <c r="B6944" s="67" t="s">
        <v>454</v>
      </c>
      <c r="C6944" s="67" t="s">
        <v>455</v>
      </c>
      <c r="D6944" s="68" t="s">
        <v>373</v>
      </c>
      <c r="E6944" s="67" t="s">
        <v>374</v>
      </c>
      <c r="F6944" s="68" t="s">
        <v>474</v>
      </c>
      <c r="G6944" s="67" t="s">
        <v>475</v>
      </c>
      <c r="H6944" s="68" t="s">
        <v>362</v>
      </c>
      <c r="I6944" s="69">
        <v>20</v>
      </c>
      <c r="J6944" s="69">
        <v>20</v>
      </c>
      <c r="K6944" s="91"/>
      <c r="L6944" s="91"/>
    </row>
    <row r="6945" spans="2:12" x14ac:dyDescent="0.25">
      <c r="B6945" s="67" t="s">
        <v>454</v>
      </c>
      <c r="C6945" s="67" t="s">
        <v>455</v>
      </c>
      <c r="D6945" s="68" t="s">
        <v>373</v>
      </c>
      <c r="E6945" s="67" t="s">
        <v>374</v>
      </c>
      <c r="F6945" s="68" t="s">
        <v>474</v>
      </c>
      <c r="G6945" s="67" t="s">
        <v>475</v>
      </c>
      <c r="H6945" s="68" t="s">
        <v>363</v>
      </c>
      <c r="I6945" s="69">
        <v>340</v>
      </c>
      <c r="J6945" s="69">
        <v>488</v>
      </c>
      <c r="K6945" s="91"/>
      <c r="L6945" s="91"/>
    </row>
    <row r="6946" spans="2:12" x14ac:dyDescent="0.25">
      <c r="B6946" s="67" t="s">
        <v>454</v>
      </c>
      <c r="C6946" s="67" t="s">
        <v>455</v>
      </c>
      <c r="D6946" s="68" t="s">
        <v>373</v>
      </c>
      <c r="E6946" s="67" t="s">
        <v>374</v>
      </c>
      <c r="F6946" s="68" t="s">
        <v>474</v>
      </c>
      <c r="G6946" s="67" t="s">
        <v>475</v>
      </c>
      <c r="H6946" s="68" t="s">
        <v>364</v>
      </c>
      <c r="I6946" s="69">
        <v>48</v>
      </c>
      <c r="J6946" s="69">
        <v>50</v>
      </c>
      <c r="K6946" s="91"/>
      <c r="L6946" s="91"/>
    </row>
    <row r="6947" spans="2:12" x14ac:dyDescent="0.25">
      <c r="B6947" s="67" t="s">
        <v>454</v>
      </c>
      <c r="C6947" s="67" t="s">
        <v>455</v>
      </c>
      <c r="D6947" s="68" t="s">
        <v>373</v>
      </c>
      <c r="E6947" s="67" t="s">
        <v>374</v>
      </c>
      <c r="F6947" s="68" t="s">
        <v>474</v>
      </c>
      <c r="G6947" s="67" t="s">
        <v>475</v>
      </c>
      <c r="H6947" s="68" t="s">
        <v>362</v>
      </c>
      <c r="I6947" s="69">
        <v>0</v>
      </c>
      <c r="J6947" s="69">
        <v>0</v>
      </c>
      <c r="K6947" s="91"/>
      <c r="L6947" s="91"/>
    </row>
    <row r="6948" spans="2:12" x14ac:dyDescent="0.25">
      <c r="B6948" s="67" t="s">
        <v>454</v>
      </c>
      <c r="C6948" s="67" t="s">
        <v>455</v>
      </c>
      <c r="D6948" s="68" t="s">
        <v>373</v>
      </c>
      <c r="E6948" s="67" t="s">
        <v>374</v>
      </c>
      <c r="F6948" s="68" t="s">
        <v>474</v>
      </c>
      <c r="G6948" s="67" t="s">
        <v>475</v>
      </c>
      <c r="H6948" s="68" t="s">
        <v>363</v>
      </c>
      <c r="I6948" s="69">
        <v>0</v>
      </c>
      <c r="J6948" s="69">
        <v>9</v>
      </c>
      <c r="K6948" s="91"/>
      <c r="L6948" s="91"/>
    </row>
    <row r="6949" spans="2:12" x14ac:dyDescent="0.25">
      <c r="B6949" s="67" t="s">
        <v>454</v>
      </c>
      <c r="C6949" s="67" t="s">
        <v>455</v>
      </c>
      <c r="D6949" s="68" t="s">
        <v>373</v>
      </c>
      <c r="E6949" s="67" t="s">
        <v>374</v>
      </c>
      <c r="F6949" s="68" t="s">
        <v>474</v>
      </c>
      <c r="G6949" s="67" t="s">
        <v>475</v>
      </c>
      <c r="H6949" s="68" t="s">
        <v>364</v>
      </c>
      <c r="I6949" s="69">
        <v>18</v>
      </c>
      <c r="J6949" s="69">
        <v>42</v>
      </c>
      <c r="K6949" s="91"/>
      <c r="L6949" s="91"/>
    </row>
    <row r="6950" spans="2:12" x14ac:dyDescent="0.25">
      <c r="B6950" s="67" t="s">
        <v>454</v>
      </c>
      <c r="C6950" s="67" t="s">
        <v>455</v>
      </c>
      <c r="D6950" s="68" t="s">
        <v>373</v>
      </c>
      <c r="E6950" s="67" t="s">
        <v>374</v>
      </c>
      <c r="F6950" s="68" t="s">
        <v>474</v>
      </c>
      <c r="G6950" s="67" t="s">
        <v>475</v>
      </c>
      <c r="H6950" s="68" t="s">
        <v>362</v>
      </c>
      <c r="I6950" s="69">
        <v>30</v>
      </c>
      <c r="J6950" s="69">
        <v>40</v>
      </c>
      <c r="K6950" s="91"/>
      <c r="L6950" s="91"/>
    </row>
    <row r="6951" spans="2:12" x14ac:dyDescent="0.25">
      <c r="B6951" s="67" t="s">
        <v>454</v>
      </c>
      <c r="C6951" s="67" t="s">
        <v>455</v>
      </c>
      <c r="D6951" s="68" t="s">
        <v>373</v>
      </c>
      <c r="E6951" s="67" t="s">
        <v>374</v>
      </c>
      <c r="F6951" s="68" t="s">
        <v>474</v>
      </c>
      <c r="G6951" s="67" t="s">
        <v>475</v>
      </c>
      <c r="H6951" s="68" t="s">
        <v>363</v>
      </c>
      <c r="I6951" s="69">
        <v>2</v>
      </c>
      <c r="J6951" s="69">
        <v>10</v>
      </c>
      <c r="K6951" s="91"/>
      <c r="L6951" s="91"/>
    </row>
    <row r="6952" spans="2:12" x14ac:dyDescent="0.25">
      <c r="B6952" s="67" t="s">
        <v>454</v>
      </c>
      <c r="C6952" s="67" t="s">
        <v>455</v>
      </c>
      <c r="D6952" s="68" t="s">
        <v>373</v>
      </c>
      <c r="E6952" s="67" t="s">
        <v>374</v>
      </c>
      <c r="F6952" s="68" t="s">
        <v>474</v>
      </c>
      <c r="G6952" s="67" t="s">
        <v>475</v>
      </c>
      <c r="H6952" s="68" t="s">
        <v>364</v>
      </c>
      <c r="I6952" s="69">
        <v>0</v>
      </c>
      <c r="J6952" s="69">
        <v>0</v>
      </c>
      <c r="K6952" s="91"/>
      <c r="L6952" s="91"/>
    </row>
    <row r="6953" spans="2:12" x14ac:dyDescent="0.25">
      <c r="B6953" s="67" t="s">
        <v>454</v>
      </c>
      <c r="C6953" s="67" t="s">
        <v>455</v>
      </c>
      <c r="D6953" s="68" t="s">
        <v>373</v>
      </c>
      <c r="E6953" s="67" t="s">
        <v>374</v>
      </c>
      <c r="F6953" s="68" t="s">
        <v>474</v>
      </c>
      <c r="G6953" s="67" t="s">
        <v>475</v>
      </c>
      <c r="H6953" s="68" t="s">
        <v>362</v>
      </c>
      <c r="I6953" s="69">
        <v>0</v>
      </c>
      <c r="J6953" s="69">
        <v>0</v>
      </c>
      <c r="K6953" s="91"/>
      <c r="L6953" s="91"/>
    </row>
    <row r="6954" spans="2:12" x14ac:dyDescent="0.25">
      <c r="B6954" s="67" t="s">
        <v>454</v>
      </c>
      <c r="C6954" s="67" t="s">
        <v>455</v>
      </c>
      <c r="D6954" s="68" t="s">
        <v>373</v>
      </c>
      <c r="E6954" s="67" t="s">
        <v>374</v>
      </c>
      <c r="F6954" s="68" t="s">
        <v>474</v>
      </c>
      <c r="G6954" s="67" t="s">
        <v>475</v>
      </c>
      <c r="H6954" s="68" t="s">
        <v>363</v>
      </c>
      <c r="I6954" s="69">
        <v>0</v>
      </c>
      <c r="J6954" s="69">
        <v>0</v>
      </c>
      <c r="K6954" s="91"/>
      <c r="L6954" s="91"/>
    </row>
    <row r="6955" spans="2:12" x14ac:dyDescent="0.25">
      <c r="B6955" s="67" t="s">
        <v>454</v>
      </c>
      <c r="C6955" s="67" t="s">
        <v>455</v>
      </c>
      <c r="D6955" s="68" t="s">
        <v>373</v>
      </c>
      <c r="E6955" s="67" t="s">
        <v>374</v>
      </c>
      <c r="F6955" s="68" t="s">
        <v>474</v>
      </c>
      <c r="G6955" s="67" t="s">
        <v>475</v>
      </c>
      <c r="H6955" s="68" t="s">
        <v>362</v>
      </c>
      <c r="I6955" s="69">
        <v>20</v>
      </c>
      <c r="J6955" s="69">
        <v>9</v>
      </c>
      <c r="K6955" s="91"/>
      <c r="L6955" s="91"/>
    </row>
    <row r="6956" spans="2:12" x14ac:dyDescent="0.25">
      <c r="B6956" s="67" t="s">
        <v>454</v>
      </c>
      <c r="C6956" s="67" t="s">
        <v>455</v>
      </c>
      <c r="D6956" s="68" t="s">
        <v>373</v>
      </c>
      <c r="E6956" s="67" t="s">
        <v>374</v>
      </c>
      <c r="F6956" s="68" t="s">
        <v>474</v>
      </c>
      <c r="G6956" s="67" t="s">
        <v>475</v>
      </c>
      <c r="H6956" s="68" t="s">
        <v>363</v>
      </c>
      <c r="I6956" s="69">
        <v>0</v>
      </c>
      <c r="J6956" s="69">
        <v>6</v>
      </c>
      <c r="K6956" s="91"/>
      <c r="L6956" s="91"/>
    </row>
    <row r="6957" spans="2:12" x14ac:dyDescent="0.25">
      <c r="B6957" s="67" t="s">
        <v>454</v>
      </c>
      <c r="C6957" s="67" t="s">
        <v>455</v>
      </c>
      <c r="D6957" s="68" t="s">
        <v>373</v>
      </c>
      <c r="E6957" s="67" t="s">
        <v>374</v>
      </c>
      <c r="F6957" s="68" t="s">
        <v>474</v>
      </c>
      <c r="G6957" s="67" t="s">
        <v>475</v>
      </c>
      <c r="H6957" s="68" t="s">
        <v>363</v>
      </c>
      <c r="I6957" s="69">
        <v>0</v>
      </c>
      <c r="J6957" s="69">
        <v>24</v>
      </c>
      <c r="K6957" s="91"/>
      <c r="L6957" s="91"/>
    </row>
    <row r="6958" spans="2:12" x14ac:dyDescent="0.25">
      <c r="B6958" s="67" t="s">
        <v>454</v>
      </c>
      <c r="C6958" s="67" t="s">
        <v>455</v>
      </c>
      <c r="D6958" s="68" t="s">
        <v>373</v>
      </c>
      <c r="E6958" s="67" t="s">
        <v>374</v>
      </c>
      <c r="F6958" s="68" t="s">
        <v>474</v>
      </c>
      <c r="G6958" s="67" t="s">
        <v>475</v>
      </c>
      <c r="H6958" s="68" t="s">
        <v>364</v>
      </c>
      <c r="I6958" s="69">
        <v>0</v>
      </c>
      <c r="J6958" s="69">
        <v>0</v>
      </c>
      <c r="K6958" s="91"/>
      <c r="L6958" s="91"/>
    </row>
    <row r="6959" spans="2:12" x14ac:dyDescent="0.25">
      <c r="B6959" s="67" t="s">
        <v>454</v>
      </c>
      <c r="C6959" s="67" t="s">
        <v>455</v>
      </c>
      <c r="D6959" s="68" t="s">
        <v>373</v>
      </c>
      <c r="E6959" s="67" t="s">
        <v>374</v>
      </c>
      <c r="F6959" s="68" t="s">
        <v>474</v>
      </c>
      <c r="G6959" s="67" t="s">
        <v>475</v>
      </c>
      <c r="H6959" s="68" t="s">
        <v>362</v>
      </c>
      <c r="I6959" s="69">
        <v>55</v>
      </c>
      <c r="J6959" s="69">
        <v>20</v>
      </c>
      <c r="K6959" s="91"/>
      <c r="L6959" s="91"/>
    </row>
    <row r="6960" spans="2:12" x14ac:dyDescent="0.25">
      <c r="B6960" s="67" t="s">
        <v>454</v>
      </c>
      <c r="C6960" s="67" t="s">
        <v>455</v>
      </c>
      <c r="D6960" s="68" t="s">
        <v>373</v>
      </c>
      <c r="E6960" s="67" t="s">
        <v>374</v>
      </c>
      <c r="F6960" s="68" t="s">
        <v>474</v>
      </c>
      <c r="G6960" s="67" t="s">
        <v>475</v>
      </c>
      <c r="H6960" s="68" t="s">
        <v>363</v>
      </c>
      <c r="I6960" s="69">
        <v>0</v>
      </c>
      <c r="J6960" s="69">
        <v>0</v>
      </c>
      <c r="K6960" s="91"/>
      <c r="L6960" s="91"/>
    </row>
    <row r="6961" spans="2:12" x14ac:dyDescent="0.25">
      <c r="B6961" s="67" t="s">
        <v>454</v>
      </c>
      <c r="C6961" s="67" t="s">
        <v>455</v>
      </c>
      <c r="D6961" s="68" t="s">
        <v>373</v>
      </c>
      <c r="E6961" s="67" t="s">
        <v>374</v>
      </c>
      <c r="F6961" s="68" t="s">
        <v>474</v>
      </c>
      <c r="G6961" s="67" t="s">
        <v>475</v>
      </c>
      <c r="H6961" s="68" t="s">
        <v>364</v>
      </c>
      <c r="I6961" s="69">
        <v>36</v>
      </c>
      <c r="J6961" s="69">
        <v>36</v>
      </c>
      <c r="K6961" s="91"/>
      <c r="L6961" s="91"/>
    </row>
    <row r="6962" spans="2:12" x14ac:dyDescent="0.25">
      <c r="B6962" s="67" t="s">
        <v>454</v>
      </c>
      <c r="C6962" s="67" t="s">
        <v>455</v>
      </c>
      <c r="D6962" s="68" t="s">
        <v>373</v>
      </c>
      <c r="E6962" s="67" t="s">
        <v>374</v>
      </c>
      <c r="F6962" s="68" t="s">
        <v>474</v>
      </c>
      <c r="G6962" s="67" t="s">
        <v>475</v>
      </c>
      <c r="H6962" s="68" t="s">
        <v>363</v>
      </c>
      <c r="I6962" s="69">
        <v>0</v>
      </c>
      <c r="J6962" s="69">
        <v>0</v>
      </c>
      <c r="K6962" s="91"/>
      <c r="L6962" s="91"/>
    </row>
    <row r="6963" spans="2:12" x14ac:dyDescent="0.25">
      <c r="B6963" s="67" t="s">
        <v>454</v>
      </c>
      <c r="C6963" s="67" t="s">
        <v>455</v>
      </c>
      <c r="D6963" s="68" t="s">
        <v>373</v>
      </c>
      <c r="E6963" s="67" t="s">
        <v>374</v>
      </c>
      <c r="F6963" s="68" t="s">
        <v>474</v>
      </c>
      <c r="G6963" s="67" t="s">
        <v>475</v>
      </c>
      <c r="H6963" s="68" t="s">
        <v>363</v>
      </c>
      <c r="I6963" s="69">
        <v>0</v>
      </c>
      <c r="J6963" s="69">
        <v>0</v>
      </c>
      <c r="K6963" s="91"/>
      <c r="L6963" s="91"/>
    </row>
    <row r="6964" spans="2:12" x14ac:dyDescent="0.25">
      <c r="B6964" s="67" t="s">
        <v>454</v>
      </c>
      <c r="C6964" s="67" t="s">
        <v>455</v>
      </c>
      <c r="D6964" s="68" t="s">
        <v>373</v>
      </c>
      <c r="E6964" s="67" t="s">
        <v>374</v>
      </c>
      <c r="F6964" s="68" t="s">
        <v>474</v>
      </c>
      <c r="G6964" s="67" t="s">
        <v>475</v>
      </c>
      <c r="H6964" s="68" t="s">
        <v>362</v>
      </c>
      <c r="I6964" s="69">
        <v>0</v>
      </c>
      <c r="J6964" s="69">
        <v>0</v>
      </c>
      <c r="K6964" s="91"/>
      <c r="L6964" s="91"/>
    </row>
    <row r="6965" spans="2:12" x14ac:dyDescent="0.25">
      <c r="B6965" s="67" t="s">
        <v>454</v>
      </c>
      <c r="C6965" s="67" t="s">
        <v>455</v>
      </c>
      <c r="D6965" s="68" t="s">
        <v>373</v>
      </c>
      <c r="E6965" s="67" t="s">
        <v>374</v>
      </c>
      <c r="F6965" s="68" t="s">
        <v>474</v>
      </c>
      <c r="G6965" s="67" t="s">
        <v>475</v>
      </c>
      <c r="H6965" s="68" t="s">
        <v>363</v>
      </c>
      <c r="I6965" s="69">
        <v>0</v>
      </c>
      <c r="J6965" s="69">
        <v>0</v>
      </c>
      <c r="K6965" s="91"/>
      <c r="L6965" s="91"/>
    </row>
    <row r="6966" spans="2:12" x14ac:dyDescent="0.25">
      <c r="B6966" s="67" t="s">
        <v>454</v>
      </c>
      <c r="C6966" s="67" t="s">
        <v>455</v>
      </c>
      <c r="D6966" s="68" t="s">
        <v>373</v>
      </c>
      <c r="E6966" s="67" t="s">
        <v>374</v>
      </c>
      <c r="F6966" s="68" t="s">
        <v>474</v>
      </c>
      <c r="G6966" s="67" t="s">
        <v>475</v>
      </c>
      <c r="H6966" s="68" t="s">
        <v>362</v>
      </c>
      <c r="I6966" s="69">
        <v>0</v>
      </c>
      <c r="J6966" s="69">
        <v>0</v>
      </c>
      <c r="K6966" s="91"/>
      <c r="L6966" s="91"/>
    </row>
    <row r="6967" spans="2:12" x14ac:dyDescent="0.25">
      <c r="B6967" s="67" t="s">
        <v>454</v>
      </c>
      <c r="C6967" s="67" t="s">
        <v>455</v>
      </c>
      <c r="D6967" s="68" t="s">
        <v>373</v>
      </c>
      <c r="E6967" s="67" t="s">
        <v>374</v>
      </c>
      <c r="F6967" s="68" t="s">
        <v>474</v>
      </c>
      <c r="G6967" s="67" t="s">
        <v>475</v>
      </c>
      <c r="H6967" s="68" t="s">
        <v>363</v>
      </c>
      <c r="I6967" s="69">
        <v>16</v>
      </c>
      <c r="J6967" s="69">
        <v>8</v>
      </c>
      <c r="K6967" s="91"/>
      <c r="L6967" s="91"/>
    </row>
    <row r="6968" spans="2:12" x14ac:dyDescent="0.25">
      <c r="B6968" s="67" t="s">
        <v>454</v>
      </c>
      <c r="C6968" s="67" t="s">
        <v>455</v>
      </c>
      <c r="D6968" s="68" t="s">
        <v>373</v>
      </c>
      <c r="E6968" s="67" t="s">
        <v>374</v>
      </c>
      <c r="F6968" s="68" t="s">
        <v>474</v>
      </c>
      <c r="G6968" s="67" t="s">
        <v>475</v>
      </c>
      <c r="H6968" s="68" t="s">
        <v>364</v>
      </c>
      <c r="I6968" s="69">
        <v>0</v>
      </c>
      <c r="J6968" s="69">
        <v>0</v>
      </c>
      <c r="K6968" s="91"/>
      <c r="L6968" s="91"/>
    </row>
    <row r="6969" spans="2:12" x14ac:dyDescent="0.25">
      <c r="B6969" s="67" t="s">
        <v>454</v>
      </c>
      <c r="C6969" s="67" t="s">
        <v>455</v>
      </c>
      <c r="D6969" s="68" t="s">
        <v>373</v>
      </c>
      <c r="E6969" s="67" t="s">
        <v>374</v>
      </c>
      <c r="F6969" s="68" t="s">
        <v>474</v>
      </c>
      <c r="G6969" s="67" t="s">
        <v>475</v>
      </c>
      <c r="H6969" s="68" t="s">
        <v>362</v>
      </c>
      <c r="I6969" s="69">
        <v>10</v>
      </c>
      <c r="J6969" s="69">
        <v>0</v>
      </c>
      <c r="K6969" s="91"/>
      <c r="L6969" s="91"/>
    </row>
    <row r="6970" spans="2:12" x14ac:dyDescent="0.25">
      <c r="B6970" s="67" t="s">
        <v>454</v>
      </c>
      <c r="C6970" s="67" t="s">
        <v>455</v>
      </c>
      <c r="D6970" s="68" t="s">
        <v>373</v>
      </c>
      <c r="E6970" s="67" t="s">
        <v>374</v>
      </c>
      <c r="F6970" s="68" t="s">
        <v>474</v>
      </c>
      <c r="G6970" s="67" t="s">
        <v>475</v>
      </c>
      <c r="H6970" s="68" t="s">
        <v>363</v>
      </c>
      <c r="I6970" s="69">
        <v>4</v>
      </c>
      <c r="J6970" s="69">
        <v>4</v>
      </c>
      <c r="K6970" s="91"/>
      <c r="L6970" s="91"/>
    </row>
    <row r="6971" spans="2:12" x14ac:dyDescent="0.25">
      <c r="B6971" s="67" t="s">
        <v>454</v>
      </c>
      <c r="C6971" s="67" t="s">
        <v>455</v>
      </c>
      <c r="D6971" s="68" t="s">
        <v>373</v>
      </c>
      <c r="E6971" s="67" t="s">
        <v>374</v>
      </c>
      <c r="F6971" s="68" t="s">
        <v>474</v>
      </c>
      <c r="G6971" s="67" t="s">
        <v>475</v>
      </c>
      <c r="H6971" s="68" t="s">
        <v>364</v>
      </c>
      <c r="I6971" s="69">
        <v>0</v>
      </c>
      <c r="J6971" s="69">
        <v>0</v>
      </c>
      <c r="K6971" s="91"/>
      <c r="L6971" s="91"/>
    </row>
    <row r="6972" spans="2:12" x14ac:dyDescent="0.25">
      <c r="B6972" s="67" t="s">
        <v>454</v>
      </c>
      <c r="C6972" s="67" t="s">
        <v>455</v>
      </c>
      <c r="D6972" s="68" t="s">
        <v>373</v>
      </c>
      <c r="E6972" s="67" t="s">
        <v>374</v>
      </c>
      <c r="F6972" s="68" t="s">
        <v>474</v>
      </c>
      <c r="G6972" s="67" t="s">
        <v>475</v>
      </c>
      <c r="H6972" s="68" t="s">
        <v>363</v>
      </c>
      <c r="I6972" s="69">
        <v>0</v>
      </c>
      <c r="J6972" s="69">
        <v>0</v>
      </c>
      <c r="K6972" s="91"/>
      <c r="L6972" s="91"/>
    </row>
    <row r="6973" spans="2:12" x14ac:dyDescent="0.25">
      <c r="B6973" s="67" t="s">
        <v>454</v>
      </c>
      <c r="C6973" s="67" t="s">
        <v>455</v>
      </c>
      <c r="D6973" s="68" t="s">
        <v>373</v>
      </c>
      <c r="E6973" s="67" t="s">
        <v>374</v>
      </c>
      <c r="F6973" s="68" t="s">
        <v>474</v>
      </c>
      <c r="G6973" s="67" t="s">
        <v>475</v>
      </c>
      <c r="H6973" s="68" t="s">
        <v>364</v>
      </c>
      <c r="I6973" s="69">
        <v>0</v>
      </c>
      <c r="J6973" s="69">
        <v>0</v>
      </c>
      <c r="K6973" s="91"/>
      <c r="L6973" s="91"/>
    </row>
    <row r="6974" spans="2:12" x14ac:dyDescent="0.25">
      <c r="B6974" s="67" t="s">
        <v>454</v>
      </c>
      <c r="C6974" s="67" t="s">
        <v>455</v>
      </c>
      <c r="D6974" s="68" t="s">
        <v>373</v>
      </c>
      <c r="E6974" s="67" t="s">
        <v>374</v>
      </c>
      <c r="F6974" s="68" t="s">
        <v>474</v>
      </c>
      <c r="G6974" s="67" t="s">
        <v>475</v>
      </c>
      <c r="H6974" s="68" t="s">
        <v>362</v>
      </c>
      <c r="I6974" s="69">
        <v>30</v>
      </c>
      <c r="J6974" s="69">
        <v>30</v>
      </c>
      <c r="K6974" s="91"/>
      <c r="L6974" s="91"/>
    </row>
    <row r="6975" spans="2:12" x14ac:dyDescent="0.25">
      <c r="B6975" s="67" t="s">
        <v>454</v>
      </c>
      <c r="C6975" s="67" t="s">
        <v>455</v>
      </c>
      <c r="D6975" s="68" t="s">
        <v>373</v>
      </c>
      <c r="E6975" s="67" t="s">
        <v>374</v>
      </c>
      <c r="F6975" s="68" t="s">
        <v>474</v>
      </c>
      <c r="G6975" s="67" t="s">
        <v>475</v>
      </c>
      <c r="H6975" s="68" t="s">
        <v>363</v>
      </c>
      <c r="I6975" s="69">
        <v>22</v>
      </c>
      <c r="J6975" s="69">
        <v>28</v>
      </c>
      <c r="K6975" s="91"/>
      <c r="L6975" s="91"/>
    </row>
    <row r="6976" spans="2:12" x14ac:dyDescent="0.25">
      <c r="B6976" s="67" t="s">
        <v>454</v>
      </c>
      <c r="C6976" s="67" t="s">
        <v>455</v>
      </c>
      <c r="D6976" s="68" t="s">
        <v>373</v>
      </c>
      <c r="E6976" s="67" t="s">
        <v>374</v>
      </c>
      <c r="F6976" s="68" t="s">
        <v>474</v>
      </c>
      <c r="G6976" s="67" t="s">
        <v>475</v>
      </c>
      <c r="H6976" s="68" t="s">
        <v>364</v>
      </c>
      <c r="I6976" s="69">
        <v>0</v>
      </c>
      <c r="J6976" s="69">
        <v>0</v>
      </c>
      <c r="K6976" s="91"/>
      <c r="L6976" s="91"/>
    </row>
    <row r="6977" spans="2:12" x14ac:dyDescent="0.25">
      <c r="B6977" s="67" t="s">
        <v>454</v>
      </c>
      <c r="C6977" s="67" t="s">
        <v>455</v>
      </c>
      <c r="D6977" s="68" t="s">
        <v>373</v>
      </c>
      <c r="E6977" s="67" t="s">
        <v>374</v>
      </c>
      <c r="F6977" s="68" t="s">
        <v>474</v>
      </c>
      <c r="G6977" s="67" t="s">
        <v>475</v>
      </c>
      <c r="H6977" s="68" t="s">
        <v>363</v>
      </c>
      <c r="I6977" s="69">
        <v>0</v>
      </c>
      <c r="J6977" s="69">
        <v>0</v>
      </c>
      <c r="K6977" s="91"/>
      <c r="L6977" s="91"/>
    </row>
    <row r="6978" spans="2:12" x14ac:dyDescent="0.25">
      <c r="B6978" s="67" t="s">
        <v>454</v>
      </c>
      <c r="C6978" s="67" t="s">
        <v>455</v>
      </c>
      <c r="D6978" s="68" t="s">
        <v>373</v>
      </c>
      <c r="E6978" s="67" t="s">
        <v>374</v>
      </c>
      <c r="F6978" s="68" t="s">
        <v>474</v>
      </c>
      <c r="G6978" s="67" t="s">
        <v>475</v>
      </c>
      <c r="H6978" s="68" t="s">
        <v>364</v>
      </c>
      <c r="I6978" s="69">
        <v>0</v>
      </c>
      <c r="J6978" s="69">
        <v>0</v>
      </c>
      <c r="K6978" s="91"/>
      <c r="L6978" s="91"/>
    </row>
    <row r="6979" spans="2:12" x14ac:dyDescent="0.25">
      <c r="B6979" s="67" t="s">
        <v>454</v>
      </c>
      <c r="C6979" s="67" t="s">
        <v>455</v>
      </c>
      <c r="D6979" s="68" t="s">
        <v>373</v>
      </c>
      <c r="E6979" s="67" t="s">
        <v>374</v>
      </c>
      <c r="F6979" s="68" t="s">
        <v>474</v>
      </c>
      <c r="G6979" s="67" t="s">
        <v>475</v>
      </c>
      <c r="H6979" s="68" t="s">
        <v>362</v>
      </c>
      <c r="I6979" s="69">
        <v>0</v>
      </c>
      <c r="J6979" s="69">
        <v>0</v>
      </c>
      <c r="K6979" s="91"/>
      <c r="L6979" s="91"/>
    </row>
    <row r="6980" spans="2:12" x14ac:dyDescent="0.25">
      <c r="B6980" s="67" t="s">
        <v>454</v>
      </c>
      <c r="C6980" s="67" t="s">
        <v>455</v>
      </c>
      <c r="D6980" s="68" t="s">
        <v>373</v>
      </c>
      <c r="E6980" s="67" t="s">
        <v>374</v>
      </c>
      <c r="F6980" s="68" t="s">
        <v>474</v>
      </c>
      <c r="G6980" s="67" t="s">
        <v>475</v>
      </c>
      <c r="H6980" s="68" t="s">
        <v>362</v>
      </c>
      <c r="I6980" s="69">
        <v>0</v>
      </c>
      <c r="J6980" s="69">
        <v>0</v>
      </c>
      <c r="K6980" s="91"/>
      <c r="L6980" s="91"/>
    </row>
    <row r="6981" spans="2:12" x14ac:dyDescent="0.25">
      <c r="B6981" s="67" t="s">
        <v>454</v>
      </c>
      <c r="C6981" s="67" t="s">
        <v>455</v>
      </c>
      <c r="D6981" s="68" t="s">
        <v>373</v>
      </c>
      <c r="E6981" s="67" t="s">
        <v>374</v>
      </c>
      <c r="F6981" s="68" t="s">
        <v>474</v>
      </c>
      <c r="G6981" s="67" t="s">
        <v>475</v>
      </c>
      <c r="H6981" s="68" t="s">
        <v>363</v>
      </c>
      <c r="I6981" s="69">
        <v>57</v>
      </c>
      <c r="J6981" s="69">
        <v>60</v>
      </c>
      <c r="K6981" s="91"/>
      <c r="L6981" s="91"/>
    </row>
    <row r="6982" spans="2:12" x14ac:dyDescent="0.25">
      <c r="B6982" s="67" t="s">
        <v>454</v>
      </c>
      <c r="C6982" s="67" t="s">
        <v>455</v>
      </c>
      <c r="D6982" s="68" t="s">
        <v>373</v>
      </c>
      <c r="E6982" s="67" t="s">
        <v>374</v>
      </c>
      <c r="F6982" s="68" t="s">
        <v>474</v>
      </c>
      <c r="G6982" s="67" t="s">
        <v>475</v>
      </c>
      <c r="H6982" s="68" t="s">
        <v>364</v>
      </c>
      <c r="I6982" s="69">
        <v>20</v>
      </c>
      <c r="J6982" s="69">
        <v>25</v>
      </c>
      <c r="K6982" s="91"/>
      <c r="L6982" s="91"/>
    </row>
    <row r="6983" spans="2:12" x14ac:dyDescent="0.25">
      <c r="B6983" s="67" t="s">
        <v>454</v>
      </c>
      <c r="C6983" s="67" t="s">
        <v>455</v>
      </c>
      <c r="D6983" s="68" t="s">
        <v>373</v>
      </c>
      <c r="E6983" s="67" t="s">
        <v>374</v>
      </c>
      <c r="F6983" s="68" t="s">
        <v>474</v>
      </c>
      <c r="G6983" s="67" t="s">
        <v>475</v>
      </c>
      <c r="H6983" s="68" t="s">
        <v>362</v>
      </c>
      <c r="I6983" s="69">
        <v>0</v>
      </c>
      <c r="J6983" s="69">
        <v>0</v>
      </c>
      <c r="K6983" s="91"/>
      <c r="L6983" s="91"/>
    </row>
    <row r="6984" spans="2:12" x14ac:dyDescent="0.25">
      <c r="B6984" s="67" t="s">
        <v>454</v>
      </c>
      <c r="C6984" s="67" t="s">
        <v>455</v>
      </c>
      <c r="D6984" s="68" t="s">
        <v>373</v>
      </c>
      <c r="E6984" s="67" t="s">
        <v>374</v>
      </c>
      <c r="F6984" s="68" t="s">
        <v>474</v>
      </c>
      <c r="G6984" s="67" t="s">
        <v>475</v>
      </c>
      <c r="H6984" s="68" t="s">
        <v>363</v>
      </c>
      <c r="I6984" s="69">
        <v>0</v>
      </c>
      <c r="J6984" s="69">
        <v>8</v>
      </c>
      <c r="K6984" s="91"/>
      <c r="L6984" s="91"/>
    </row>
    <row r="6985" spans="2:12" x14ac:dyDescent="0.25">
      <c r="B6985" s="67" t="s">
        <v>454</v>
      </c>
      <c r="C6985" s="67" t="s">
        <v>455</v>
      </c>
      <c r="D6985" s="68" t="s">
        <v>373</v>
      </c>
      <c r="E6985" s="67" t="s">
        <v>374</v>
      </c>
      <c r="F6985" s="68" t="s">
        <v>474</v>
      </c>
      <c r="G6985" s="67" t="s">
        <v>475</v>
      </c>
      <c r="H6985" s="68" t="s">
        <v>364</v>
      </c>
      <c r="I6985" s="69">
        <v>0</v>
      </c>
      <c r="J6985" s="69">
        <v>0</v>
      </c>
      <c r="K6985" s="91"/>
      <c r="L6985" s="91"/>
    </row>
    <row r="6986" spans="2:12" x14ac:dyDescent="0.25">
      <c r="B6986" s="67" t="s">
        <v>454</v>
      </c>
      <c r="C6986" s="67" t="s">
        <v>455</v>
      </c>
      <c r="D6986" s="68" t="s">
        <v>373</v>
      </c>
      <c r="E6986" s="67" t="s">
        <v>374</v>
      </c>
      <c r="F6986" s="68" t="s">
        <v>474</v>
      </c>
      <c r="G6986" s="67" t="s">
        <v>475</v>
      </c>
      <c r="H6986" s="68" t="s">
        <v>362</v>
      </c>
      <c r="I6986" s="69">
        <v>0</v>
      </c>
      <c r="J6986" s="69">
        <v>0</v>
      </c>
      <c r="K6986" s="91"/>
      <c r="L6986" s="91"/>
    </row>
    <row r="6987" spans="2:12" x14ac:dyDescent="0.25">
      <c r="B6987" s="67" t="s">
        <v>454</v>
      </c>
      <c r="C6987" s="67" t="s">
        <v>455</v>
      </c>
      <c r="D6987" s="68" t="s">
        <v>373</v>
      </c>
      <c r="E6987" s="67" t="s">
        <v>374</v>
      </c>
      <c r="F6987" s="68" t="s">
        <v>474</v>
      </c>
      <c r="G6987" s="67" t="s">
        <v>475</v>
      </c>
      <c r="H6987" s="68" t="s">
        <v>363</v>
      </c>
      <c r="I6987" s="69">
        <v>0</v>
      </c>
      <c r="J6987" s="69">
        <v>0</v>
      </c>
      <c r="K6987" s="91"/>
      <c r="L6987" s="91"/>
    </row>
    <row r="6988" spans="2:12" x14ac:dyDescent="0.25">
      <c r="B6988" s="67" t="s">
        <v>454</v>
      </c>
      <c r="C6988" s="67" t="s">
        <v>455</v>
      </c>
      <c r="D6988" s="68" t="s">
        <v>373</v>
      </c>
      <c r="E6988" s="67" t="s">
        <v>374</v>
      </c>
      <c r="F6988" s="68" t="s">
        <v>474</v>
      </c>
      <c r="G6988" s="67" t="s">
        <v>475</v>
      </c>
      <c r="H6988" s="68" t="s">
        <v>362</v>
      </c>
      <c r="I6988" s="69">
        <v>75</v>
      </c>
      <c r="J6988" s="69">
        <v>79</v>
      </c>
      <c r="K6988" s="91"/>
      <c r="L6988" s="91"/>
    </row>
    <row r="6989" spans="2:12" x14ac:dyDescent="0.25">
      <c r="B6989" s="67" t="s">
        <v>454</v>
      </c>
      <c r="C6989" s="67" t="s">
        <v>455</v>
      </c>
      <c r="D6989" s="68" t="s">
        <v>373</v>
      </c>
      <c r="E6989" s="67" t="s">
        <v>374</v>
      </c>
      <c r="F6989" s="68" t="s">
        <v>474</v>
      </c>
      <c r="G6989" s="67" t="s">
        <v>475</v>
      </c>
      <c r="H6989" s="68" t="s">
        <v>363</v>
      </c>
      <c r="I6989" s="69">
        <v>101</v>
      </c>
      <c r="J6989" s="69">
        <v>136</v>
      </c>
      <c r="K6989" s="91"/>
      <c r="L6989" s="91"/>
    </row>
    <row r="6990" spans="2:12" x14ac:dyDescent="0.25">
      <c r="B6990" s="67" t="s">
        <v>454</v>
      </c>
      <c r="C6990" s="67" t="s">
        <v>455</v>
      </c>
      <c r="D6990" s="68" t="s">
        <v>373</v>
      </c>
      <c r="E6990" s="67" t="s">
        <v>374</v>
      </c>
      <c r="F6990" s="68" t="s">
        <v>474</v>
      </c>
      <c r="G6990" s="67" t="s">
        <v>475</v>
      </c>
      <c r="H6990" s="68" t="s">
        <v>364</v>
      </c>
      <c r="I6990" s="69">
        <v>46</v>
      </c>
      <c r="J6990" s="69">
        <v>37</v>
      </c>
      <c r="K6990" s="91"/>
      <c r="L6990" s="91"/>
    </row>
    <row r="6991" spans="2:12" x14ac:dyDescent="0.25">
      <c r="B6991" s="67" t="s">
        <v>454</v>
      </c>
      <c r="C6991" s="67" t="s">
        <v>455</v>
      </c>
      <c r="D6991" s="68" t="s">
        <v>373</v>
      </c>
      <c r="E6991" s="67" t="s">
        <v>374</v>
      </c>
      <c r="F6991" s="68" t="s">
        <v>474</v>
      </c>
      <c r="G6991" s="67" t="s">
        <v>475</v>
      </c>
      <c r="H6991" s="68" t="s">
        <v>362</v>
      </c>
      <c r="I6991" s="69">
        <v>0</v>
      </c>
      <c r="J6991" s="69">
        <v>0</v>
      </c>
      <c r="K6991" s="91"/>
      <c r="L6991" s="91"/>
    </row>
    <row r="6992" spans="2:12" x14ac:dyDescent="0.25">
      <c r="B6992" s="67" t="s">
        <v>454</v>
      </c>
      <c r="C6992" s="67" t="s">
        <v>455</v>
      </c>
      <c r="D6992" s="68" t="s">
        <v>373</v>
      </c>
      <c r="E6992" s="67" t="s">
        <v>374</v>
      </c>
      <c r="F6992" s="68" t="s">
        <v>474</v>
      </c>
      <c r="G6992" s="67" t="s">
        <v>475</v>
      </c>
      <c r="H6992" s="68" t="s">
        <v>363</v>
      </c>
      <c r="I6992" s="69">
        <v>114</v>
      </c>
      <c r="J6992" s="69">
        <v>85</v>
      </c>
      <c r="K6992" s="91"/>
      <c r="L6992" s="91"/>
    </row>
    <row r="6993" spans="2:12" x14ac:dyDescent="0.25">
      <c r="B6993" s="67" t="s">
        <v>454</v>
      </c>
      <c r="C6993" s="67" t="s">
        <v>455</v>
      </c>
      <c r="D6993" s="68" t="s">
        <v>373</v>
      </c>
      <c r="E6993" s="67" t="s">
        <v>374</v>
      </c>
      <c r="F6993" s="68" t="s">
        <v>474</v>
      </c>
      <c r="G6993" s="67" t="s">
        <v>475</v>
      </c>
      <c r="H6993" s="68" t="s">
        <v>364</v>
      </c>
      <c r="I6993" s="69">
        <v>10</v>
      </c>
      <c r="J6993" s="69">
        <v>40</v>
      </c>
      <c r="K6993" s="91"/>
      <c r="L6993" s="91"/>
    </row>
    <row r="6994" spans="2:12" x14ac:dyDescent="0.25">
      <c r="B6994" s="67" t="s">
        <v>454</v>
      </c>
      <c r="C6994" s="67" t="s">
        <v>455</v>
      </c>
      <c r="D6994" s="68" t="s">
        <v>373</v>
      </c>
      <c r="E6994" s="67" t="s">
        <v>374</v>
      </c>
      <c r="F6994" s="68" t="s">
        <v>474</v>
      </c>
      <c r="G6994" s="67" t="s">
        <v>475</v>
      </c>
      <c r="H6994" s="68" t="s">
        <v>362</v>
      </c>
      <c r="I6994" s="69">
        <v>27</v>
      </c>
      <c r="J6994" s="69">
        <v>54</v>
      </c>
      <c r="K6994" s="91"/>
      <c r="L6994" s="91"/>
    </row>
    <row r="6995" spans="2:12" x14ac:dyDescent="0.25">
      <c r="B6995" s="67" t="s">
        <v>454</v>
      </c>
      <c r="C6995" s="67" t="s">
        <v>455</v>
      </c>
      <c r="D6995" s="68" t="s">
        <v>373</v>
      </c>
      <c r="E6995" s="67" t="s">
        <v>374</v>
      </c>
      <c r="F6995" s="68" t="s">
        <v>474</v>
      </c>
      <c r="G6995" s="67" t="s">
        <v>475</v>
      </c>
      <c r="H6995" s="68" t="s">
        <v>363</v>
      </c>
      <c r="I6995" s="69">
        <v>25</v>
      </c>
      <c r="J6995" s="69">
        <v>30</v>
      </c>
      <c r="K6995" s="91"/>
      <c r="L6995" s="91"/>
    </row>
    <row r="6996" spans="2:12" x14ac:dyDescent="0.25">
      <c r="B6996" s="67" t="s">
        <v>454</v>
      </c>
      <c r="C6996" s="67" t="s">
        <v>455</v>
      </c>
      <c r="D6996" s="68" t="s">
        <v>373</v>
      </c>
      <c r="E6996" s="67" t="s">
        <v>374</v>
      </c>
      <c r="F6996" s="68" t="s">
        <v>474</v>
      </c>
      <c r="G6996" s="67" t="s">
        <v>475</v>
      </c>
      <c r="H6996" s="68" t="s">
        <v>364</v>
      </c>
      <c r="I6996" s="69">
        <v>40</v>
      </c>
      <c r="J6996" s="69">
        <v>45</v>
      </c>
      <c r="K6996" s="91"/>
      <c r="L6996" s="91"/>
    </row>
    <row r="6997" spans="2:12" x14ac:dyDescent="0.25">
      <c r="B6997" s="67" t="s">
        <v>454</v>
      </c>
      <c r="C6997" s="67" t="s">
        <v>455</v>
      </c>
      <c r="D6997" s="68" t="s">
        <v>373</v>
      </c>
      <c r="E6997" s="67" t="s">
        <v>374</v>
      </c>
      <c r="F6997" s="68" t="s">
        <v>474</v>
      </c>
      <c r="G6997" s="67" t="s">
        <v>475</v>
      </c>
      <c r="H6997" s="68" t="s">
        <v>362</v>
      </c>
      <c r="I6997" s="69">
        <v>0</v>
      </c>
      <c r="J6997" s="69">
        <v>20</v>
      </c>
      <c r="K6997" s="91"/>
      <c r="L6997" s="91"/>
    </row>
    <row r="6998" spans="2:12" x14ac:dyDescent="0.25">
      <c r="B6998" s="67" t="s">
        <v>454</v>
      </c>
      <c r="C6998" s="67" t="s">
        <v>455</v>
      </c>
      <c r="D6998" s="68" t="s">
        <v>373</v>
      </c>
      <c r="E6998" s="67" t="s">
        <v>374</v>
      </c>
      <c r="F6998" s="68" t="s">
        <v>474</v>
      </c>
      <c r="G6998" s="67" t="s">
        <v>475</v>
      </c>
      <c r="H6998" s="68" t="s">
        <v>363</v>
      </c>
      <c r="I6998" s="69">
        <v>184</v>
      </c>
      <c r="J6998" s="69">
        <v>251</v>
      </c>
      <c r="K6998" s="91"/>
      <c r="L6998" s="91"/>
    </row>
    <row r="6999" spans="2:12" x14ac:dyDescent="0.25">
      <c r="B6999" s="67" t="s">
        <v>454</v>
      </c>
      <c r="C6999" s="67" t="s">
        <v>455</v>
      </c>
      <c r="D6999" s="68" t="s">
        <v>373</v>
      </c>
      <c r="E6999" s="67" t="s">
        <v>374</v>
      </c>
      <c r="F6999" s="68" t="s">
        <v>474</v>
      </c>
      <c r="G6999" s="67" t="s">
        <v>475</v>
      </c>
      <c r="H6999" s="68" t="s">
        <v>364</v>
      </c>
      <c r="I6999" s="69">
        <v>44</v>
      </c>
      <c r="J6999" s="69">
        <v>63</v>
      </c>
      <c r="K6999" s="91"/>
      <c r="L6999" s="91"/>
    </row>
    <row r="7000" spans="2:12" x14ac:dyDescent="0.25">
      <c r="B7000" s="67" t="s">
        <v>454</v>
      </c>
      <c r="C7000" s="67" t="s">
        <v>455</v>
      </c>
      <c r="D7000" s="68" t="s">
        <v>373</v>
      </c>
      <c r="E7000" s="67" t="s">
        <v>374</v>
      </c>
      <c r="F7000" s="68" t="s">
        <v>474</v>
      </c>
      <c r="G7000" s="67" t="s">
        <v>475</v>
      </c>
      <c r="H7000" s="68" t="s">
        <v>362</v>
      </c>
      <c r="I7000" s="69">
        <v>490.2</v>
      </c>
      <c r="J7000" s="69">
        <v>440.8</v>
      </c>
      <c r="K7000" s="91"/>
      <c r="L7000" s="91"/>
    </row>
    <row r="7001" spans="2:12" x14ac:dyDescent="0.25">
      <c r="B7001" s="67" t="s">
        <v>454</v>
      </c>
      <c r="C7001" s="67" t="s">
        <v>455</v>
      </c>
      <c r="D7001" s="68" t="s">
        <v>373</v>
      </c>
      <c r="E7001" s="67" t="s">
        <v>374</v>
      </c>
      <c r="F7001" s="68" t="s">
        <v>474</v>
      </c>
      <c r="G7001" s="67" t="s">
        <v>475</v>
      </c>
      <c r="H7001" s="68" t="s">
        <v>363</v>
      </c>
      <c r="I7001" s="69">
        <v>819.28</v>
      </c>
      <c r="J7001" s="69">
        <v>1368</v>
      </c>
      <c r="K7001" s="91"/>
      <c r="L7001" s="91"/>
    </row>
    <row r="7002" spans="2:12" x14ac:dyDescent="0.25">
      <c r="B7002" s="67" t="s">
        <v>454</v>
      </c>
      <c r="C7002" s="67" t="s">
        <v>455</v>
      </c>
      <c r="D7002" s="68" t="s">
        <v>373</v>
      </c>
      <c r="E7002" s="67" t="s">
        <v>374</v>
      </c>
      <c r="F7002" s="68" t="s">
        <v>474</v>
      </c>
      <c r="G7002" s="67" t="s">
        <v>475</v>
      </c>
      <c r="H7002" s="68" t="s">
        <v>364</v>
      </c>
      <c r="I7002" s="69">
        <v>326.8</v>
      </c>
      <c r="J7002" s="69">
        <v>439.28</v>
      </c>
      <c r="K7002" s="91"/>
      <c r="L7002" s="91"/>
    </row>
    <row r="7003" spans="2:12" x14ac:dyDescent="0.25">
      <c r="B7003" s="67" t="s">
        <v>454</v>
      </c>
      <c r="C7003" s="67" t="s">
        <v>455</v>
      </c>
      <c r="D7003" s="68" t="s">
        <v>373</v>
      </c>
      <c r="E7003" s="67" t="s">
        <v>374</v>
      </c>
      <c r="F7003" s="68" t="s">
        <v>474</v>
      </c>
      <c r="G7003" s="67" t="s">
        <v>475</v>
      </c>
      <c r="H7003" s="68" t="s">
        <v>362</v>
      </c>
      <c r="I7003" s="69">
        <v>0</v>
      </c>
      <c r="J7003" s="69">
        <v>0</v>
      </c>
      <c r="K7003" s="91"/>
      <c r="L7003" s="91"/>
    </row>
    <row r="7004" spans="2:12" x14ac:dyDescent="0.25">
      <c r="B7004" s="67" t="s">
        <v>454</v>
      </c>
      <c r="C7004" s="67" t="s">
        <v>455</v>
      </c>
      <c r="D7004" s="68" t="s">
        <v>373</v>
      </c>
      <c r="E7004" s="67" t="s">
        <v>374</v>
      </c>
      <c r="F7004" s="68" t="s">
        <v>474</v>
      </c>
      <c r="G7004" s="67" t="s">
        <v>475</v>
      </c>
      <c r="H7004" s="68" t="s">
        <v>363</v>
      </c>
      <c r="I7004" s="69">
        <v>0</v>
      </c>
      <c r="J7004" s="69">
        <v>0</v>
      </c>
      <c r="K7004" s="91"/>
      <c r="L7004" s="91"/>
    </row>
    <row r="7005" spans="2:12" x14ac:dyDescent="0.25">
      <c r="B7005" s="67" t="s">
        <v>454</v>
      </c>
      <c r="C7005" s="67" t="s">
        <v>455</v>
      </c>
      <c r="D7005" s="68" t="s">
        <v>373</v>
      </c>
      <c r="E7005" s="67" t="s">
        <v>374</v>
      </c>
      <c r="F7005" s="68" t="s">
        <v>474</v>
      </c>
      <c r="G7005" s="67" t="s">
        <v>475</v>
      </c>
      <c r="H7005" s="68" t="s">
        <v>364</v>
      </c>
      <c r="I7005" s="69">
        <v>0</v>
      </c>
      <c r="J7005" s="69">
        <v>0</v>
      </c>
      <c r="K7005" s="91"/>
      <c r="L7005" s="91"/>
    </row>
    <row r="7006" spans="2:12" x14ac:dyDescent="0.25">
      <c r="B7006" s="67" t="s">
        <v>454</v>
      </c>
      <c r="C7006" s="67" t="s">
        <v>455</v>
      </c>
      <c r="D7006" s="68" t="s">
        <v>373</v>
      </c>
      <c r="E7006" s="67" t="s">
        <v>374</v>
      </c>
      <c r="F7006" s="68" t="s">
        <v>474</v>
      </c>
      <c r="G7006" s="67" t="s">
        <v>475</v>
      </c>
      <c r="H7006" s="68" t="s">
        <v>362</v>
      </c>
      <c r="I7006" s="69">
        <v>48</v>
      </c>
      <c r="J7006" s="69">
        <v>40</v>
      </c>
      <c r="K7006" s="91"/>
      <c r="L7006" s="91"/>
    </row>
    <row r="7007" spans="2:12" x14ac:dyDescent="0.25">
      <c r="B7007" s="67" t="s">
        <v>454</v>
      </c>
      <c r="C7007" s="67" t="s">
        <v>455</v>
      </c>
      <c r="D7007" s="68" t="s">
        <v>373</v>
      </c>
      <c r="E7007" s="67" t="s">
        <v>374</v>
      </c>
      <c r="F7007" s="68" t="s">
        <v>474</v>
      </c>
      <c r="G7007" s="67" t="s">
        <v>475</v>
      </c>
      <c r="H7007" s="68" t="s">
        <v>363</v>
      </c>
      <c r="I7007" s="69">
        <v>50</v>
      </c>
      <c r="J7007" s="69">
        <v>59</v>
      </c>
      <c r="K7007" s="91"/>
      <c r="L7007" s="91"/>
    </row>
    <row r="7008" spans="2:12" x14ac:dyDescent="0.25">
      <c r="B7008" s="67" t="s">
        <v>454</v>
      </c>
      <c r="C7008" s="67" t="s">
        <v>455</v>
      </c>
      <c r="D7008" s="68" t="s">
        <v>373</v>
      </c>
      <c r="E7008" s="67" t="s">
        <v>374</v>
      </c>
      <c r="F7008" s="68" t="s">
        <v>474</v>
      </c>
      <c r="G7008" s="67" t="s">
        <v>475</v>
      </c>
      <c r="H7008" s="68" t="s">
        <v>364</v>
      </c>
      <c r="I7008" s="69">
        <v>41</v>
      </c>
      <c r="J7008" s="69">
        <v>62</v>
      </c>
      <c r="K7008" s="91"/>
      <c r="L7008" s="91"/>
    </row>
    <row r="7009" spans="2:12" x14ac:dyDescent="0.25">
      <c r="B7009" s="67" t="s">
        <v>454</v>
      </c>
      <c r="C7009" s="67" t="s">
        <v>455</v>
      </c>
      <c r="D7009" s="68" t="s">
        <v>373</v>
      </c>
      <c r="E7009" s="67" t="s">
        <v>374</v>
      </c>
      <c r="F7009" s="68" t="s">
        <v>474</v>
      </c>
      <c r="G7009" s="67" t="s">
        <v>475</v>
      </c>
      <c r="H7009" s="68" t="s">
        <v>362</v>
      </c>
      <c r="I7009" s="69">
        <v>12</v>
      </c>
      <c r="J7009" s="69">
        <v>0</v>
      </c>
      <c r="K7009" s="91"/>
      <c r="L7009" s="91"/>
    </row>
    <row r="7010" spans="2:12" x14ac:dyDescent="0.25">
      <c r="B7010" s="67" t="s">
        <v>454</v>
      </c>
      <c r="C7010" s="67" t="s">
        <v>455</v>
      </c>
      <c r="D7010" s="68" t="s">
        <v>373</v>
      </c>
      <c r="E7010" s="67" t="s">
        <v>374</v>
      </c>
      <c r="F7010" s="68" t="s">
        <v>474</v>
      </c>
      <c r="G7010" s="67" t="s">
        <v>475</v>
      </c>
      <c r="H7010" s="68" t="s">
        <v>363</v>
      </c>
      <c r="I7010" s="69">
        <v>9</v>
      </c>
      <c r="J7010" s="69">
        <v>10</v>
      </c>
      <c r="K7010" s="91"/>
      <c r="L7010" s="91"/>
    </row>
    <row r="7011" spans="2:12" x14ac:dyDescent="0.25">
      <c r="B7011" s="67" t="s">
        <v>454</v>
      </c>
      <c r="C7011" s="67" t="s">
        <v>455</v>
      </c>
      <c r="D7011" s="68" t="s">
        <v>373</v>
      </c>
      <c r="E7011" s="67" t="s">
        <v>374</v>
      </c>
      <c r="F7011" s="68" t="s">
        <v>474</v>
      </c>
      <c r="G7011" s="67" t="s">
        <v>475</v>
      </c>
      <c r="H7011" s="68" t="s">
        <v>364</v>
      </c>
      <c r="I7011" s="69">
        <v>43</v>
      </c>
      <c r="J7011" s="69">
        <v>76</v>
      </c>
      <c r="K7011" s="91"/>
      <c r="L7011" s="91"/>
    </row>
    <row r="7012" spans="2:12" x14ac:dyDescent="0.25">
      <c r="B7012" s="67" t="s">
        <v>454</v>
      </c>
      <c r="C7012" s="67" t="s">
        <v>455</v>
      </c>
      <c r="D7012" s="68" t="s">
        <v>373</v>
      </c>
      <c r="E7012" s="67" t="s">
        <v>374</v>
      </c>
      <c r="F7012" s="68" t="s">
        <v>474</v>
      </c>
      <c r="G7012" s="67" t="s">
        <v>475</v>
      </c>
      <c r="H7012" s="68" t="s">
        <v>362</v>
      </c>
      <c r="I7012" s="69">
        <v>0</v>
      </c>
      <c r="J7012" s="69">
        <v>0</v>
      </c>
      <c r="K7012" s="91"/>
      <c r="L7012" s="91"/>
    </row>
    <row r="7013" spans="2:12" x14ac:dyDescent="0.25">
      <c r="B7013" s="67" t="s">
        <v>454</v>
      </c>
      <c r="C7013" s="67" t="s">
        <v>455</v>
      </c>
      <c r="D7013" s="68" t="s">
        <v>373</v>
      </c>
      <c r="E7013" s="67" t="s">
        <v>374</v>
      </c>
      <c r="F7013" s="68" t="s">
        <v>474</v>
      </c>
      <c r="G7013" s="67" t="s">
        <v>475</v>
      </c>
      <c r="H7013" s="68" t="s">
        <v>362</v>
      </c>
      <c r="I7013" s="69">
        <v>20</v>
      </c>
      <c r="J7013" s="69">
        <v>0</v>
      </c>
      <c r="K7013" s="91"/>
      <c r="L7013" s="91"/>
    </row>
    <row r="7014" spans="2:12" x14ac:dyDescent="0.25">
      <c r="B7014" s="67" t="s">
        <v>454</v>
      </c>
      <c r="C7014" s="67" t="s">
        <v>455</v>
      </c>
      <c r="D7014" s="68" t="s">
        <v>373</v>
      </c>
      <c r="E7014" s="67" t="s">
        <v>374</v>
      </c>
      <c r="F7014" s="68" t="s">
        <v>474</v>
      </c>
      <c r="G7014" s="67" t="s">
        <v>475</v>
      </c>
      <c r="H7014" s="68" t="s">
        <v>363</v>
      </c>
      <c r="I7014" s="69">
        <v>72</v>
      </c>
      <c r="J7014" s="69">
        <v>16</v>
      </c>
      <c r="K7014" s="91"/>
      <c r="L7014" s="91"/>
    </row>
    <row r="7015" spans="2:12" x14ac:dyDescent="0.25">
      <c r="B7015" s="67" t="s">
        <v>454</v>
      </c>
      <c r="C7015" s="67" t="s">
        <v>455</v>
      </c>
      <c r="D7015" s="68" t="s">
        <v>373</v>
      </c>
      <c r="E7015" s="67" t="s">
        <v>374</v>
      </c>
      <c r="F7015" s="68" t="s">
        <v>474</v>
      </c>
      <c r="G7015" s="67" t="s">
        <v>475</v>
      </c>
      <c r="H7015" s="68" t="s">
        <v>364</v>
      </c>
      <c r="I7015" s="69">
        <v>0</v>
      </c>
      <c r="J7015" s="69">
        <v>0</v>
      </c>
      <c r="K7015" s="91"/>
      <c r="L7015" s="91"/>
    </row>
    <row r="7016" spans="2:12" x14ac:dyDescent="0.25">
      <c r="B7016" s="67" t="s">
        <v>454</v>
      </c>
      <c r="C7016" s="67" t="s">
        <v>455</v>
      </c>
      <c r="D7016" s="68" t="s">
        <v>373</v>
      </c>
      <c r="E7016" s="67" t="s">
        <v>374</v>
      </c>
      <c r="F7016" s="68" t="s">
        <v>474</v>
      </c>
      <c r="G7016" s="67" t="s">
        <v>475</v>
      </c>
      <c r="H7016" s="68" t="s">
        <v>362</v>
      </c>
      <c r="I7016" s="69">
        <v>0</v>
      </c>
      <c r="J7016" s="69">
        <v>0</v>
      </c>
      <c r="K7016" s="91"/>
      <c r="L7016" s="91"/>
    </row>
    <row r="7017" spans="2:12" x14ac:dyDescent="0.25">
      <c r="B7017" s="67" t="s">
        <v>454</v>
      </c>
      <c r="C7017" s="67" t="s">
        <v>455</v>
      </c>
      <c r="D7017" s="68" t="s">
        <v>373</v>
      </c>
      <c r="E7017" s="67" t="s">
        <v>374</v>
      </c>
      <c r="F7017" s="68" t="s">
        <v>474</v>
      </c>
      <c r="G7017" s="67" t="s">
        <v>475</v>
      </c>
      <c r="H7017" s="68" t="s">
        <v>363</v>
      </c>
      <c r="I7017" s="69">
        <v>0</v>
      </c>
      <c r="J7017" s="69">
        <v>0</v>
      </c>
      <c r="K7017" s="91"/>
      <c r="L7017" s="91"/>
    </row>
    <row r="7018" spans="2:12" x14ac:dyDescent="0.25">
      <c r="B7018" s="67" t="s">
        <v>454</v>
      </c>
      <c r="C7018" s="67" t="s">
        <v>455</v>
      </c>
      <c r="D7018" s="68" t="s">
        <v>373</v>
      </c>
      <c r="E7018" s="67" t="s">
        <v>374</v>
      </c>
      <c r="F7018" s="68" t="s">
        <v>474</v>
      </c>
      <c r="G7018" s="67" t="s">
        <v>475</v>
      </c>
      <c r="H7018" s="68" t="s">
        <v>362</v>
      </c>
      <c r="I7018" s="69">
        <v>0.309</v>
      </c>
      <c r="J7018" s="69">
        <v>0.20599999999999999</v>
      </c>
      <c r="K7018" s="91"/>
      <c r="L7018" s="91"/>
    </row>
    <row r="7019" spans="2:12" x14ac:dyDescent="0.25">
      <c r="B7019" s="67" t="s">
        <v>454</v>
      </c>
      <c r="C7019" s="67" t="s">
        <v>455</v>
      </c>
      <c r="D7019" s="68" t="s">
        <v>373</v>
      </c>
      <c r="E7019" s="67" t="s">
        <v>374</v>
      </c>
      <c r="F7019" s="68" t="s">
        <v>474</v>
      </c>
      <c r="G7019" s="67" t="s">
        <v>475</v>
      </c>
      <c r="H7019" s="68" t="s">
        <v>363</v>
      </c>
      <c r="I7019" s="69">
        <v>0.39140000000000003</v>
      </c>
      <c r="J7019" s="69">
        <v>0.55620000000000003</v>
      </c>
      <c r="K7019" s="91"/>
      <c r="L7019" s="91"/>
    </row>
    <row r="7020" spans="2:12" x14ac:dyDescent="0.25">
      <c r="B7020" s="67" t="s">
        <v>454</v>
      </c>
      <c r="C7020" s="67" t="s">
        <v>455</v>
      </c>
      <c r="D7020" s="68" t="s">
        <v>373</v>
      </c>
      <c r="E7020" s="67" t="s">
        <v>374</v>
      </c>
      <c r="F7020" s="68" t="s">
        <v>474</v>
      </c>
      <c r="G7020" s="67" t="s">
        <v>475</v>
      </c>
      <c r="H7020" s="68" t="s">
        <v>364</v>
      </c>
      <c r="I7020" s="69">
        <v>0.45319999999999999</v>
      </c>
      <c r="J7020" s="69">
        <v>0.28839999999999999</v>
      </c>
      <c r="K7020" s="91"/>
      <c r="L7020" s="91"/>
    </row>
    <row r="7021" spans="2:12" x14ac:dyDescent="0.25">
      <c r="B7021" s="67" t="s">
        <v>454</v>
      </c>
      <c r="C7021" s="67" t="s">
        <v>455</v>
      </c>
      <c r="D7021" s="68" t="s">
        <v>373</v>
      </c>
      <c r="E7021" s="67" t="s">
        <v>374</v>
      </c>
      <c r="F7021" s="68" t="s">
        <v>474</v>
      </c>
      <c r="G7021" s="67" t="s">
        <v>475</v>
      </c>
      <c r="H7021" s="68" t="s">
        <v>363</v>
      </c>
      <c r="I7021" s="69">
        <v>0</v>
      </c>
      <c r="J7021" s="69">
        <v>0</v>
      </c>
      <c r="K7021" s="91"/>
      <c r="L7021" s="91"/>
    </row>
    <row r="7022" spans="2:12" x14ac:dyDescent="0.25">
      <c r="B7022" s="67" t="s">
        <v>454</v>
      </c>
      <c r="C7022" s="67" t="s">
        <v>455</v>
      </c>
      <c r="D7022" s="68" t="s">
        <v>373</v>
      </c>
      <c r="E7022" s="67" t="s">
        <v>374</v>
      </c>
      <c r="F7022" s="68" t="s">
        <v>474</v>
      </c>
      <c r="G7022" s="67" t="s">
        <v>475</v>
      </c>
      <c r="H7022" s="68" t="s">
        <v>363</v>
      </c>
      <c r="I7022" s="69">
        <v>0</v>
      </c>
      <c r="J7022" s="69">
        <v>0</v>
      </c>
      <c r="K7022" s="91"/>
      <c r="L7022" s="91"/>
    </row>
    <row r="7023" spans="2:12" x14ac:dyDescent="0.25">
      <c r="B7023" s="67" t="s">
        <v>454</v>
      </c>
      <c r="C7023" s="67" t="s">
        <v>455</v>
      </c>
      <c r="D7023" s="68" t="s">
        <v>373</v>
      </c>
      <c r="E7023" s="67" t="s">
        <v>374</v>
      </c>
      <c r="F7023" s="68" t="s">
        <v>474</v>
      </c>
      <c r="G7023" s="67" t="s">
        <v>475</v>
      </c>
      <c r="H7023" s="68" t="s">
        <v>362</v>
      </c>
      <c r="I7023" s="69">
        <v>10</v>
      </c>
      <c r="J7023" s="69">
        <v>9</v>
      </c>
      <c r="K7023" s="91"/>
      <c r="L7023" s="91"/>
    </row>
    <row r="7024" spans="2:12" x14ac:dyDescent="0.25">
      <c r="B7024" s="67" t="s">
        <v>454</v>
      </c>
      <c r="C7024" s="67" t="s">
        <v>455</v>
      </c>
      <c r="D7024" s="68" t="s">
        <v>373</v>
      </c>
      <c r="E7024" s="67" t="s">
        <v>374</v>
      </c>
      <c r="F7024" s="68" t="s">
        <v>474</v>
      </c>
      <c r="G7024" s="67" t="s">
        <v>475</v>
      </c>
      <c r="H7024" s="68" t="s">
        <v>363</v>
      </c>
      <c r="I7024" s="69">
        <v>0</v>
      </c>
      <c r="J7024" s="69">
        <v>16</v>
      </c>
      <c r="K7024" s="91"/>
      <c r="L7024" s="91"/>
    </row>
    <row r="7025" spans="2:12" x14ac:dyDescent="0.25">
      <c r="B7025" s="67" t="s">
        <v>454</v>
      </c>
      <c r="C7025" s="67" t="s">
        <v>455</v>
      </c>
      <c r="D7025" s="68" t="s">
        <v>373</v>
      </c>
      <c r="E7025" s="67" t="s">
        <v>374</v>
      </c>
      <c r="F7025" s="68" t="s">
        <v>474</v>
      </c>
      <c r="G7025" s="67" t="s">
        <v>475</v>
      </c>
      <c r="H7025" s="68" t="s">
        <v>364</v>
      </c>
      <c r="I7025" s="69">
        <v>35</v>
      </c>
      <c r="J7025" s="69">
        <v>0</v>
      </c>
      <c r="K7025" s="91"/>
      <c r="L7025" s="91"/>
    </row>
    <row r="7026" spans="2:12" x14ac:dyDescent="0.25">
      <c r="B7026" s="67" t="s">
        <v>454</v>
      </c>
      <c r="C7026" s="67" t="s">
        <v>455</v>
      </c>
      <c r="D7026" s="68" t="s">
        <v>373</v>
      </c>
      <c r="E7026" s="67" t="s">
        <v>374</v>
      </c>
      <c r="F7026" s="68" t="s">
        <v>474</v>
      </c>
      <c r="G7026" s="67" t="s">
        <v>475</v>
      </c>
      <c r="H7026" s="68" t="s">
        <v>362</v>
      </c>
      <c r="I7026" s="69">
        <v>24</v>
      </c>
      <c r="J7026" s="69">
        <v>8</v>
      </c>
      <c r="K7026" s="91"/>
      <c r="L7026" s="91"/>
    </row>
    <row r="7027" spans="2:12" x14ac:dyDescent="0.25">
      <c r="B7027" s="67" t="s">
        <v>454</v>
      </c>
      <c r="C7027" s="67" t="s">
        <v>455</v>
      </c>
      <c r="D7027" s="68" t="s">
        <v>373</v>
      </c>
      <c r="E7027" s="67" t="s">
        <v>374</v>
      </c>
      <c r="F7027" s="68" t="s">
        <v>474</v>
      </c>
      <c r="G7027" s="67" t="s">
        <v>475</v>
      </c>
      <c r="H7027" s="68" t="s">
        <v>363</v>
      </c>
      <c r="I7027" s="69">
        <v>57</v>
      </c>
      <c r="J7027" s="69">
        <v>54</v>
      </c>
      <c r="K7027" s="91"/>
      <c r="L7027" s="91"/>
    </row>
    <row r="7028" spans="2:12" x14ac:dyDescent="0.25">
      <c r="B7028" s="67" t="s">
        <v>454</v>
      </c>
      <c r="C7028" s="67" t="s">
        <v>455</v>
      </c>
      <c r="D7028" s="68" t="s">
        <v>373</v>
      </c>
      <c r="E7028" s="67" t="s">
        <v>374</v>
      </c>
      <c r="F7028" s="68" t="s">
        <v>474</v>
      </c>
      <c r="G7028" s="67" t="s">
        <v>475</v>
      </c>
      <c r="H7028" s="68" t="s">
        <v>364</v>
      </c>
      <c r="I7028" s="69">
        <v>0</v>
      </c>
      <c r="J7028" s="69">
        <v>29</v>
      </c>
      <c r="K7028" s="91"/>
      <c r="L7028" s="91"/>
    </row>
    <row r="7029" spans="2:12" x14ac:dyDescent="0.25">
      <c r="B7029" s="67" t="s">
        <v>454</v>
      </c>
      <c r="C7029" s="67" t="s">
        <v>455</v>
      </c>
      <c r="D7029" s="68" t="s">
        <v>373</v>
      </c>
      <c r="E7029" s="67" t="s">
        <v>374</v>
      </c>
      <c r="F7029" s="68" t="s">
        <v>474</v>
      </c>
      <c r="G7029" s="67" t="s">
        <v>475</v>
      </c>
      <c r="H7029" s="68" t="s">
        <v>363</v>
      </c>
      <c r="I7029" s="69">
        <v>111</v>
      </c>
      <c r="J7029" s="69">
        <v>116</v>
      </c>
      <c r="K7029" s="91"/>
      <c r="L7029" s="91"/>
    </row>
    <row r="7030" spans="2:12" x14ac:dyDescent="0.25">
      <c r="B7030" s="67" t="s">
        <v>454</v>
      </c>
      <c r="C7030" s="67" t="s">
        <v>455</v>
      </c>
      <c r="D7030" s="68" t="s">
        <v>373</v>
      </c>
      <c r="E7030" s="67" t="s">
        <v>374</v>
      </c>
      <c r="F7030" s="68" t="s">
        <v>474</v>
      </c>
      <c r="G7030" s="67" t="s">
        <v>475</v>
      </c>
      <c r="H7030" s="68" t="s">
        <v>364</v>
      </c>
      <c r="I7030" s="69">
        <v>13</v>
      </c>
      <c r="J7030" s="69">
        <v>20</v>
      </c>
      <c r="K7030" s="91"/>
      <c r="L7030" s="91"/>
    </row>
    <row r="7031" spans="2:12" x14ac:dyDescent="0.25">
      <c r="B7031" s="67" t="s">
        <v>454</v>
      </c>
      <c r="C7031" s="67" t="s">
        <v>455</v>
      </c>
      <c r="D7031" s="68" t="s">
        <v>373</v>
      </c>
      <c r="E7031" s="67" t="s">
        <v>374</v>
      </c>
      <c r="F7031" s="68" t="s">
        <v>474</v>
      </c>
      <c r="G7031" s="67" t="s">
        <v>475</v>
      </c>
      <c r="H7031" s="68" t="s">
        <v>362</v>
      </c>
      <c r="I7031" s="69">
        <v>0</v>
      </c>
      <c r="J7031" s="69">
        <v>0</v>
      </c>
      <c r="K7031" s="91"/>
      <c r="L7031" s="91"/>
    </row>
    <row r="7032" spans="2:12" x14ac:dyDescent="0.25">
      <c r="B7032" s="67" t="s">
        <v>454</v>
      </c>
      <c r="C7032" s="67" t="s">
        <v>455</v>
      </c>
      <c r="D7032" s="68" t="s">
        <v>373</v>
      </c>
      <c r="E7032" s="67" t="s">
        <v>374</v>
      </c>
      <c r="F7032" s="68" t="s">
        <v>474</v>
      </c>
      <c r="G7032" s="67" t="s">
        <v>475</v>
      </c>
      <c r="H7032" s="68" t="s">
        <v>363</v>
      </c>
      <c r="I7032" s="69">
        <v>10</v>
      </c>
      <c r="J7032" s="69">
        <v>14</v>
      </c>
      <c r="K7032" s="91"/>
      <c r="L7032" s="91"/>
    </row>
    <row r="7033" spans="2:12" x14ac:dyDescent="0.25">
      <c r="B7033" s="67" t="s">
        <v>454</v>
      </c>
      <c r="C7033" s="67" t="s">
        <v>455</v>
      </c>
      <c r="D7033" s="68" t="s">
        <v>373</v>
      </c>
      <c r="E7033" s="67" t="s">
        <v>374</v>
      </c>
      <c r="F7033" s="68" t="s">
        <v>474</v>
      </c>
      <c r="G7033" s="67" t="s">
        <v>475</v>
      </c>
      <c r="H7033" s="68" t="s">
        <v>364</v>
      </c>
      <c r="I7033" s="69">
        <v>0</v>
      </c>
      <c r="J7033" s="69">
        <v>0</v>
      </c>
      <c r="K7033" s="91"/>
      <c r="L7033" s="91"/>
    </row>
    <row r="7034" spans="2:12" x14ac:dyDescent="0.25">
      <c r="B7034" s="67" t="s">
        <v>454</v>
      </c>
      <c r="C7034" s="67" t="s">
        <v>455</v>
      </c>
      <c r="D7034" s="68" t="s">
        <v>373</v>
      </c>
      <c r="E7034" s="67" t="s">
        <v>374</v>
      </c>
      <c r="F7034" s="68" t="s">
        <v>474</v>
      </c>
      <c r="G7034" s="67" t="s">
        <v>475</v>
      </c>
      <c r="H7034" s="68" t="s">
        <v>362</v>
      </c>
      <c r="I7034" s="69">
        <v>69</v>
      </c>
      <c r="J7034" s="69">
        <v>44</v>
      </c>
      <c r="K7034" s="91"/>
      <c r="L7034" s="91"/>
    </row>
    <row r="7035" spans="2:12" x14ac:dyDescent="0.25">
      <c r="B7035" s="67" t="s">
        <v>454</v>
      </c>
      <c r="C7035" s="67" t="s">
        <v>455</v>
      </c>
      <c r="D7035" s="68" t="s">
        <v>373</v>
      </c>
      <c r="E7035" s="67" t="s">
        <v>374</v>
      </c>
      <c r="F7035" s="68" t="s">
        <v>474</v>
      </c>
      <c r="G7035" s="67" t="s">
        <v>475</v>
      </c>
      <c r="H7035" s="68" t="s">
        <v>363</v>
      </c>
      <c r="I7035" s="69">
        <v>131</v>
      </c>
      <c r="J7035" s="69">
        <v>204</v>
      </c>
      <c r="K7035" s="91"/>
      <c r="L7035" s="91"/>
    </row>
    <row r="7036" spans="2:12" x14ac:dyDescent="0.25">
      <c r="B7036" s="67" t="s">
        <v>454</v>
      </c>
      <c r="C7036" s="67" t="s">
        <v>455</v>
      </c>
      <c r="D7036" s="68" t="s">
        <v>373</v>
      </c>
      <c r="E7036" s="67" t="s">
        <v>374</v>
      </c>
      <c r="F7036" s="68" t="s">
        <v>474</v>
      </c>
      <c r="G7036" s="67" t="s">
        <v>475</v>
      </c>
      <c r="H7036" s="68" t="s">
        <v>364</v>
      </c>
      <c r="I7036" s="69">
        <v>44</v>
      </c>
      <c r="J7036" s="69">
        <v>1</v>
      </c>
      <c r="K7036" s="91"/>
      <c r="L7036" s="91"/>
    </row>
    <row r="7037" spans="2:12" x14ac:dyDescent="0.25">
      <c r="B7037" s="67" t="s">
        <v>454</v>
      </c>
      <c r="C7037" s="67" t="s">
        <v>455</v>
      </c>
      <c r="D7037" s="68" t="s">
        <v>373</v>
      </c>
      <c r="E7037" s="67" t="s">
        <v>374</v>
      </c>
      <c r="F7037" s="68" t="s">
        <v>474</v>
      </c>
      <c r="G7037" s="67" t="s">
        <v>475</v>
      </c>
      <c r="H7037" s="68" t="s">
        <v>363</v>
      </c>
      <c r="I7037" s="69">
        <v>14</v>
      </c>
      <c r="J7037" s="69">
        <v>16</v>
      </c>
      <c r="K7037" s="91"/>
      <c r="L7037" s="91"/>
    </row>
    <row r="7038" spans="2:12" x14ac:dyDescent="0.25">
      <c r="B7038" s="67" t="s">
        <v>454</v>
      </c>
      <c r="C7038" s="67" t="s">
        <v>455</v>
      </c>
      <c r="D7038" s="68" t="s">
        <v>373</v>
      </c>
      <c r="E7038" s="67" t="s">
        <v>374</v>
      </c>
      <c r="F7038" s="68" t="s">
        <v>474</v>
      </c>
      <c r="G7038" s="67" t="s">
        <v>475</v>
      </c>
      <c r="H7038" s="68" t="s">
        <v>364</v>
      </c>
      <c r="I7038" s="69">
        <v>17</v>
      </c>
      <c r="J7038" s="69">
        <v>28</v>
      </c>
      <c r="K7038" s="91"/>
      <c r="L7038" s="91"/>
    </row>
    <row r="7039" spans="2:12" x14ac:dyDescent="0.25">
      <c r="B7039" s="67" t="s">
        <v>454</v>
      </c>
      <c r="C7039" s="67" t="s">
        <v>455</v>
      </c>
      <c r="D7039" s="68" t="s">
        <v>373</v>
      </c>
      <c r="E7039" s="67" t="s">
        <v>374</v>
      </c>
      <c r="F7039" s="68" t="s">
        <v>474</v>
      </c>
      <c r="G7039" s="67" t="s">
        <v>475</v>
      </c>
      <c r="H7039" s="68" t="s">
        <v>362</v>
      </c>
      <c r="I7039" s="69">
        <v>5</v>
      </c>
      <c r="J7039" s="69">
        <v>5</v>
      </c>
      <c r="K7039" s="91"/>
      <c r="L7039" s="91"/>
    </row>
    <row r="7040" spans="2:12" x14ac:dyDescent="0.25">
      <c r="B7040" s="67" t="s">
        <v>454</v>
      </c>
      <c r="C7040" s="67" t="s">
        <v>455</v>
      </c>
      <c r="D7040" s="68" t="s">
        <v>373</v>
      </c>
      <c r="E7040" s="67" t="s">
        <v>374</v>
      </c>
      <c r="F7040" s="68" t="s">
        <v>474</v>
      </c>
      <c r="G7040" s="67" t="s">
        <v>475</v>
      </c>
      <c r="H7040" s="68" t="s">
        <v>363</v>
      </c>
      <c r="I7040" s="69">
        <v>0</v>
      </c>
      <c r="J7040" s="69">
        <v>0</v>
      </c>
      <c r="K7040" s="91"/>
      <c r="L7040" s="91"/>
    </row>
    <row r="7041" spans="2:12" x14ac:dyDescent="0.25">
      <c r="B7041" s="67" t="s">
        <v>454</v>
      </c>
      <c r="C7041" s="67" t="s">
        <v>455</v>
      </c>
      <c r="D7041" s="68" t="s">
        <v>373</v>
      </c>
      <c r="E7041" s="67" t="s">
        <v>374</v>
      </c>
      <c r="F7041" s="68" t="s">
        <v>474</v>
      </c>
      <c r="G7041" s="67" t="s">
        <v>475</v>
      </c>
      <c r="H7041" s="68" t="s">
        <v>362</v>
      </c>
      <c r="I7041" s="69">
        <v>30</v>
      </c>
      <c r="J7041" s="69">
        <v>45</v>
      </c>
      <c r="K7041" s="91"/>
      <c r="L7041" s="91"/>
    </row>
    <row r="7042" spans="2:12" x14ac:dyDescent="0.25">
      <c r="B7042" s="67" t="s">
        <v>454</v>
      </c>
      <c r="C7042" s="67" t="s">
        <v>455</v>
      </c>
      <c r="D7042" s="68" t="s">
        <v>373</v>
      </c>
      <c r="E7042" s="67" t="s">
        <v>374</v>
      </c>
      <c r="F7042" s="68" t="s">
        <v>474</v>
      </c>
      <c r="G7042" s="67" t="s">
        <v>475</v>
      </c>
      <c r="H7042" s="68" t="s">
        <v>363</v>
      </c>
      <c r="I7042" s="69">
        <v>74</v>
      </c>
      <c r="J7042" s="69">
        <v>133</v>
      </c>
      <c r="K7042" s="91"/>
      <c r="L7042" s="91"/>
    </row>
    <row r="7043" spans="2:12" x14ac:dyDescent="0.25">
      <c r="B7043" s="67" t="s">
        <v>454</v>
      </c>
      <c r="C7043" s="67" t="s">
        <v>455</v>
      </c>
      <c r="D7043" s="68" t="s">
        <v>373</v>
      </c>
      <c r="E7043" s="67" t="s">
        <v>374</v>
      </c>
      <c r="F7043" s="68" t="s">
        <v>474</v>
      </c>
      <c r="G7043" s="67" t="s">
        <v>475</v>
      </c>
      <c r="H7043" s="68" t="s">
        <v>364</v>
      </c>
      <c r="I7043" s="69">
        <v>30</v>
      </c>
      <c r="J7043" s="69">
        <v>100</v>
      </c>
      <c r="K7043" s="91"/>
      <c r="L7043" s="91"/>
    </row>
    <row r="7044" spans="2:12" x14ac:dyDescent="0.25">
      <c r="B7044" s="67" t="s">
        <v>454</v>
      </c>
      <c r="C7044" s="67" t="s">
        <v>455</v>
      </c>
      <c r="D7044" s="68" t="s">
        <v>373</v>
      </c>
      <c r="E7044" s="67" t="s">
        <v>374</v>
      </c>
      <c r="F7044" s="68" t="s">
        <v>474</v>
      </c>
      <c r="G7044" s="67" t="s">
        <v>475</v>
      </c>
      <c r="H7044" s="68" t="s">
        <v>362</v>
      </c>
      <c r="I7044" s="69">
        <v>0</v>
      </c>
      <c r="J7044" s="69">
        <v>0</v>
      </c>
      <c r="K7044" s="91"/>
      <c r="L7044" s="91"/>
    </row>
    <row r="7045" spans="2:12" x14ac:dyDescent="0.25">
      <c r="B7045" s="67" t="s">
        <v>454</v>
      </c>
      <c r="C7045" s="67" t="s">
        <v>455</v>
      </c>
      <c r="D7045" s="68" t="s">
        <v>373</v>
      </c>
      <c r="E7045" s="67" t="s">
        <v>374</v>
      </c>
      <c r="F7045" s="68" t="s">
        <v>474</v>
      </c>
      <c r="G7045" s="67" t="s">
        <v>475</v>
      </c>
      <c r="H7045" s="68" t="s">
        <v>363</v>
      </c>
      <c r="I7045" s="69">
        <v>0</v>
      </c>
      <c r="J7045" s="69">
        <v>4</v>
      </c>
      <c r="K7045" s="91"/>
      <c r="L7045" s="91"/>
    </row>
    <row r="7046" spans="2:12" x14ac:dyDescent="0.25">
      <c r="B7046" s="67" t="s">
        <v>454</v>
      </c>
      <c r="C7046" s="67" t="s">
        <v>455</v>
      </c>
      <c r="D7046" s="68" t="s">
        <v>373</v>
      </c>
      <c r="E7046" s="67" t="s">
        <v>374</v>
      </c>
      <c r="F7046" s="68" t="s">
        <v>474</v>
      </c>
      <c r="G7046" s="67" t="s">
        <v>475</v>
      </c>
      <c r="H7046" s="68" t="s">
        <v>364</v>
      </c>
      <c r="I7046" s="69">
        <v>19</v>
      </c>
      <c r="J7046" s="69">
        <v>17</v>
      </c>
      <c r="K7046" s="91"/>
      <c r="L7046" s="91"/>
    </row>
    <row r="7047" spans="2:12" x14ac:dyDescent="0.25">
      <c r="B7047" s="67" t="s">
        <v>454</v>
      </c>
      <c r="C7047" s="67" t="s">
        <v>455</v>
      </c>
      <c r="D7047" s="68" t="s">
        <v>373</v>
      </c>
      <c r="E7047" s="67" t="s">
        <v>374</v>
      </c>
      <c r="F7047" s="68" t="s">
        <v>474</v>
      </c>
      <c r="G7047" s="67" t="s">
        <v>475</v>
      </c>
      <c r="H7047" s="68" t="s">
        <v>362</v>
      </c>
      <c r="I7047" s="69">
        <v>2</v>
      </c>
      <c r="J7047" s="69">
        <v>12</v>
      </c>
      <c r="K7047" s="91"/>
      <c r="L7047" s="91"/>
    </row>
    <row r="7048" spans="2:12" x14ac:dyDescent="0.25">
      <c r="B7048" s="67" t="s">
        <v>454</v>
      </c>
      <c r="C7048" s="67" t="s">
        <v>455</v>
      </c>
      <c r="D7048" s="68" t="s">
        <v>373</v>
      </c>
      <c r="E7048" s="67" t="s">
        <v>374</v>
      </c>
      <c r="F7048" s="68" t="s">
        <v>474</v>
      </c>
      <c r="G7048" s="67" t="s">
        <v>475</v>
      </c>
      <c r="H7048" s="68" t="s">
        <v>363</v>
      </c>
      <c r="I7048" s="69">
        <v>170</v>
      </c>
      <c r="J7048" s="69">
        <v>229</v>
      </c>
      <c r="K7048" s="91"/>
      <c r="L7048" s="91"/>
    </row>
    <row r="7049" spans="2:12" x14ac:dyDescent="0.25">
      <c r="B7049" s="67" t="s">
        <v>454</v>
      </c>
      <c r="C7049" s="67" t="s">
        <v>455</v>
      </c>
      <c r="D7049" s="68" t="s">
        <v>373</v>
      </c>
      <c r="E7049" s="67" t="s">
        <v>374</v>
      </c>
      <c r="F7049" s="68" t="s">
        <v>474</v>
      </c>
      <c r="G7049" s="67" t="s">
        <v>475</v>
      </c>
      <c r="H7049" s="68" t="s">
        <v>364</v>
      </c>
      <c r="I7049" s="69">
        <v>62</v>
      </c>
      <c r="J7049" s="69">
        <v>92</v>
      </c>
      <c r="K7049" s="91"/>
      <c r="L7049" s="91"/>
    </row>
    <row r="7050" spans="2:12" x14ac:dyDescent="0.25">
      <c r="B7050" s="67" t="s">
        <v>454</v>
      </c>
      <c r="C7050" s="67" t="s">
        <v>455</v>
      </c>
      <c r="D7050" s="68" t="s">
        <v>373</v>
      </c>
      <c r="E7050" s="67" t="s">
        <v>374</v>
      </c>
      <c r="F7050" s="68" t="s">
        <v>474</v>
      </c>
      <c r="G7050" s="67" t="s">
        <v>475</v>
      </c>
      <c r="H7050" s="68" t="s">
        <v>362</v>
      </c>
      <c r="I7050" s="69">
        <v>120</v>
      </c>
      <c r="J7050" s="69">
        <v>100</v>
      </c>
      <c r="K7050" s="91"/>
      <c r="L7050" s="91"/>
    </row>
    <row r="7051" spans="2:12" x14ac:dyDescent="0.25">
      <c r="B7051" s="67" t="s">
        <v>454</v>
      </c>
      <c r="C7051" s="67" t="s">
        <v>455</v>
      </c>
      <c r="D7051" s="68" t="s">
        <v>373</v>
      </c>
      <c r="E7051" s="67" t="s">
        <v>374</v>
      </c>
      <c r="F7051" s="68" t="s">
        <v>474</v>
      </c>
      <c r="G7051" s="67" t="s">
        <v>475</v>
      </c>
      <c r="H7051" s="68" t="s">
        <v>363</v>
      </c>
      <c r="I7051" s="69">
        <v>127</v>
      </c>
      <c r="J7051" s="69">
        <v>171</v>
      </c>
      <c r="K7051" s="91"/>
      <c r="L7051" s="91"/>
    </row>
    <row r="7052" spans="2:12" x14ac:dyDescent="0.25">
      <c r="B7052" s="67" t="s">
        <v>454</v>
      </c>
      <c r="C7052" s="67" t="s">
        <v>455</v>
      </c>
      <c r="D7052" s="68" t="s">
        <v>373</v>
      </c>
      <c r="E7052" s="67" t="s">
        <v>374</v>
      </c>
      <c r="F7052" s="68" t="s">
        <v>474</v>
      </c>
      <c r="G7052" s="67" t="s">
        <v>475</v>
      </c>
      <c r="H7052" s="68" t="s">
        <v>364</v>
      </c>
      <c r="I7052" s="69">
        <v>12</v>
      </c>
      <c r="J7052" s="69">
        <v>30</v>
      </c>
      <c r="K7052" s="91"/>
      <c r="L7052" s="91"/>
    </row>
    <row r="7053" spans="2:12" x14ac:dyDescent="0.25">
      <c r="B7053" s="67" t="s">
        <v>454</v>
      </c>
      <c r="C7053" s="67" t="s">
        <v>455</v>
      </c>
      <c r="D7053" s="68" t="s">
        <v>373</v>
      </c>
      <c r="E7053" s="67" t="s">
        <v>374</v>
      </c>
      <c r="F7053" s="68" t="s">
        <v>474</v>
      </c>
      <c r="G7053" s="67" t="s">
        <v>475</v>
      </c>
      <c r="H7053" s="68" t="s">
        <v>362</v>
      </c>
      <c r="I7053" s="69">
        <v>18</v>
      </c>
      <c r="J7053" s="69">
        <v>18</v>
      </c>
      <c r="K7053" s="91"/>
      <c r="L7053" s="91"/>
    </row>
    <row r="7054" spans="2:12" x14ac:dyDescent="0.25">
      <c r="B7054" s="67" t="s">
        <v>454</v>
      </c>
      <c r="C7054" s="67" t="s">
        <v>455</v>
      </c>
      <c r="D7054" s="68" t="s">
        <v>373</v>
      </c>
      <c r="E7054" s="67" t="s">
        <v>374</v>
      </c>
      <c r="F7054" s="68" t="s">
        <v>474</v>
      </c>
      <c r="G7054" s="67" t="s">
        <v>475</v>
      </c>
      <c r="H7054" s="68" t="s">
        <v>363</v>
      </c>
      <c r="I7054" s="69">
        <v>48</v>
      </c>
      <c r="J7054" s="69">
        <v>68</v>
      </c>
      <c r="K7054" s="91"/>
      <c r="L7054" s="91"/>
    </row>
    <row r="7055" spans="2:12" x14ac:dyDescent="0.25">
      <c r="B7055" s="67" t="s">
        <v>454</v>
      </c>
      <c r="C7055" s="67" t="s">
        <v>455</v>
      </c>
      <c r="D7055" s="68" t="s">
        <v>373</v>
      </c>
      <c r="E7055" s="67" t="s">
        <v>374</v>
      </c>
      <c r="F7055" s="68" t="s">
        <v>474</v>
      </c>
      <c r="G7055" s="67" t="s">
        <v>475</v>
      </c>
      <c r="H7055" s="68" t="s">
        <v>364</v>
      </c>
      <c r="I7055" s="69">
        <v>0</v>
      </c>
      <c r="J7055" s="69">
        <v>18</v>
      </c>
      <c r="K7055" s="91"/>
      <c r="L7055" s="91"/>
    </row>
    <row r="7056" spans="2:12" x14ac:dyDescent="0.25">
      <c r="B7056" s="67" t="s">
        <v>454</v>
      </c>
      <c r="C7056" s="67" t="s">
        <v>455</v>
      </c>
      <c r="D7056" s="68" t="s">
        <v>373</v>
      </c>
      <c r="E7056" s="67" t="s">
        <v>374</v>
      </c>
      <c r="F7056" s="68" t="s">
        <v>474</v>
      </c>
      <c r="G7056" s="67" t="s">
        <v>475</v>
      </c>
      <c r="H7056" s="68" t="s">
        <v>363</v>
      </c>
      <c r="I7056" s="69">
        <v>40</v>
      </c>
      <c r="J7056" s="69">
        <v>32</v>
      </c>
      <c r="K7056" s="91"/>
      <c r="L7056" s="91"/>
    </row>
    <row r="7057" spans="2:12" x14ac:dyDescent="0.25">
      <c r="B7057" s="67" t="s">
        <v>454</v>
      </c>
      <c r="C7057" s="67" t="s">
        <v>455</v>
      </c>
      <c r="D7057" s="68" t="s">
        <v>373</v>
      </c>
      <c r="E7057" s="67" t="s">
        <v>374</v>
      </c>
      <c r="F7057" s="68" t="s">
        <v>474</v>
      </c>
      <c r="G7057" s="67" t="s">
        <v>475</v>
      </c>
      <c r="H7057" s="68" t="s">
        <v>362</v>
      </c>
      <c r="I7057" s="69">
        <v>35</v>
      </c>
      <c r="J7057" s="69">
        <v>38</v>
      </c>
      <c r="K7057" s="91"/>
      <c r="L7057" s="91"/>
    </row>
    <row r="7058" spans="2:12" x14ac:dyDescent="0.25">
      <c r="B7058" s="67" t="s">
        <v>454</v>
      </c>
      <c r="C7058" s="67" t="s">
        <v>455</v>
      </c>
      <c r="D7058" s="68" t="s">
        <v>373</v>
      </c>
      <c r="E7058" s="67" t="s">
        <v>374</v>
      </c>
      <c r="F7058" s="68" t="s">
        <v>474</v>
      </c>
      <c r="G7058" s="67" t="s">
        <v>475</v>
      </c>
      <c r="H7058" s="68" t="s">
        <v>363</v>
      </c>
      <c r="I7058" s="69">
        <v>102</v>
      </c>
      <c r="J7058" s="69">
        <v>83</v>
      </c>
      <c r="K7058" s="91"/>
      <c r="L7058" s="91"/>
    </row>
    <row r="7059" spans="2:12" x14ac:dyDescent="0.25">
      <c r="B7059" s="67" t="s">
        <v>454</v>
      </c>
      <c r="C7059" s="67" t="s">
        <v>455</v>
      </c>
      <c r="D7059" s="68" t="s">
        <v>373</v>
      </c>
      <c r="E7059" s="67" t="s">
        <v>374</v>
      </c>
      <c r="F7059" s="68" t="s">
        <v>474</v>
      </c>
      <c r="G7059" s="67" t="s">
        <v>475</v>
      </c>
      <c r="H7059" s="68" t="s">
        <v>364</v>
      </c>
      <c r="I7059" s="69">
        <v>19</v>
      </c>
      <c r="J7059" s="69">
        <v>1</v>
      </c>
      <c r="K7059" s="91"/>
      <c r="L7059" s="91"/>
    </row>
    <row r="7060" spans="2:12" x14ac:dyDescent="0.25">
      <c r="B7060" s="67" t="s">
        <v>454</v>
      </c>
      <c r="C7060" s="67" t="s">
        <v>455</v>
      </c>
      <c r="D7060" s="68" t="s">
        <v>373</v>
      </c>
      <c r="E7060" s="67" t="s">
        <v>374</v>
      </c>
      <c r="F7060" s="68" t="s">
        <v>474</v>
      </c>
      <c r="G7060" s="67" t="s">
        <v>475</v>
      </c>
      <c r="H7060" s="68" t="s">
        <v>362</v>
      </c>
      <c r="I7060" s="69">
        <v>0</v>
      </c>
      <c r="J7060" s="69">
        <v>0</v>
      </c>
      <c r="K7060" s="91"/>
      <c r="L7060" s="91"/>
    </row>
    <row r="7061" spans="2:12" x14ac:dyDescent="0.25">
      <c r="B7061" s="67" t="s">
        <v>454</v>
      </c>
      <c r="C7061" s="67" t="s">
        <v>455</v>
      </c>
      <c r="D7061" s="68" t="s">
        <v>373</v>
      </c>
      <c r="E7061" s="67" t="s">
        <v>374</v>
      </c>
      <c r="F7061" s="68" t="s">
        <v>474</v>
      </c>
      <c r="G7061" s="67" t="s">
        <v>475</v>
      </c>
      <c r="H7061" s="68" t="s">
        <v>363</v>
      </c>
      <c r="I7061" s="69">
        <v>0.3296</v>
      </c>
      <c r="J7061" s="69">
        <v>8.2400000000000001E-2</v>
      </c>
      <c r="K7061" s="91"/>
      <c r="L7061" s="91"/>
    </row>
    <row r="7062" spans="2:12" x14ac:dyDescent="0.25">
      <c r="B7062" s="67" t="s">
        <v>454</v>
      </c>
      <c r="C7062" s="67" t="s">
        <v>455</v>
      </c>
      <c r="D7062" s="68" t="s">
        <v>373</v>
      </c>
      <c r="E7062" s="67" t="s">
        <v>374</v>
      </c>
      <c r="F7062" s="68" t="s">
        <v>474</v>
      </c>
      <c r="G7062" s="67" t="s">
        <v>475</v>
      </c>
      <c r="H7062" s="68" t="s">
        <v>364</v>
      </c>
      <c r="I7062" s="69">
        <v>0</v>
      </c>
      <c r="J7062" s="69">
        <v>0</v>
      </c>
      <c r="K7062" s="91"/>
      <c r="L7062" s="91"/>
    </row>
    <row r="7063" spans="2:12" x14ac:dyDescent="0.25">
      <c r="B7063" s="67" t="s">
        <v>454</v>
      </c>
      <c r="C7063" s="67" t="s">
        <v>455</v>
      </c>
      <c r="D7063" s="68" t="s">
        <v>373</v>
      </c>
      <c r="E7063" s="67" t="s">
        <v>374</v>
      </c>
      <c r="F7063" s="68" t="s">
        <v>474</v>
      </c>
      <c r="G7063" s="67" t="s">
        <v>475</v>
      </c>
      <c r="H7063" s="68" t="s">
        <v>363</v>
      </c>
      <c r="I7063" s="69">
        <v>0</v>
      </c>
      <c r="J7063" s="69">
        <v>0</v>
      </c>
      <c r="K7063" s="91"/>
      <c r="L7063" s="91"/>
    </row>
    <row r="7064" spans="2:12" x14ac:dyDescent="0.25">
      <c r="B7064" s="67" t="s">
        <v>454</v>
      </c>
      <c r="C7064" s="67" t="s">
        <v>455</v>
      </c>
      <c r="D7064" s="68" t="s">
        <v>373</v>
      </c>
      <c r="E7064" s="67" t="s">
        <v>374</v>
      </c>
      <c r="F7064" s="68" t="s">
        <v>474</v>
      </c>
      <c r="G7064" s="67" t="s">
        <v>475</v>
      </c>
      <c r="H7064" s="68" t="s">
        <v>364</v>
      </c>
      <c r="I7064" s="69">
        <v>0</v>
      </c>
      <c r="J7064" s="69">
        <v>0</v>
      </c>
      <c r="K7064" s="91"/>
      <c r="L7064" s="91"/>
    </row>
    <row r="7065" spans="2:12" x14ac:dyDescent="0.25">
      <c r="B7065" s="67" t="s">
        <v>454</v>
      </c>
      <c r="C7065" s="67" t="s">
        <v>455</v>
      </c>
      <c r="D7065" s="68" t="s">
        <v>373</v>
      </c>
      <c r="E7065" s="67" t="s">
        <v>374</v>
      </c>
      <c r="F7065" s="68" t="s">
        <v>474</v>
      </c>
      <c r="G7065" s="67" t="s">
        <v>475</v>
      </c>
      <c r="H7065" s="68" t="s">
        <v>362</v>
      </c>
      <c r="I7065" s="69">
        <v>14</v>
      </c>
      <c r="J7065" s="69">
        <v>40</v>
      </c>
      <c r="K7065" s="91"/>
      <c r="L7065" s="91"/>
    </row>
    <row r="7066" spans="2:12" x14ac:dyDescent="0.25">
      <c r="B7066" s="67" t="s">
        <v>454</v>
      </c>
      <c r="C7066" s="67" t="s">
        <v>455</v>
      </c>
      <c r="D7066" s="68" t="s">
        <v>373</v>
      </c>
      <c r="E7066" s="67" t="s">
        <v>374</v>
      </c>
      <c r="F7066" s="68" t="s">
        <v>474</v>
      </c>
      <c r="G7066" s="67" t="s">
        <v>475</v>
      </c>
      <c r="H7066" s="68" t="s">
        <v>363</v>
      </c>
      <c r="I7066" s="69">
        <v>108</v>
      </c>
      <c r="J7066" s="69">
        <v>111</v>
      </c>
      <c r="K7066" s="91"/>
      <c r="L7066" s="91"/>
    </row>
    <row r="7067" spans="2:12" x14ac:dyDescent="0.25">
      <c r="B7067" s="67" t="s">
        <v>454</v>
      </c>
      <c r="C7067" s="67" t="s">
        <v>455</v>
      </c>
      <c r="D7067" s="68" t="s">
        <v>373</v>
      </c>
      <c r="E7067" s="67" t="s">
        <v>374</v>
      </c>
      <c r="F7067" s="68" t="s">
        <v>474</v>
      </c>
      <c r="G7067" s="67" t="s">
        <v>475</v>
      </c>
      <c r="H7067" s="68" t="s">
        <v>364</v>
      </c>
      <c r="I7067" s="69">
        <v>33</v>
      </c>
      <c r="J7067" s="69">
        <v>75</v>
      </c>
      <c r="K7067" s="91"/>
      <c r="L7067" s="91"/>
    </row>
    <row r="7068" spans="2:12" x14ac:dyDescent="0.25">
      <c r="B7068" s="67" t="s">
        <v>454</v>
      </c>
      <c r="C7068" s="67" t="s">
        <v>455</v>
      </c>
      <c r="D7068" s="68" t="s">
        <v>373</v>
      </c>
      <c r="E7068" s="67" t="s">
        <v>374</v>
      </c>
      <c r="F7068" s="68" t="s">
        <v>474</v>
      </c>
      <c r="G7068" s="67" t="s">
        <v>475</v>
      </c>
      <c r="H7068" s="68" t="s">
        <v>362</v>
      </c>
      <c r="I7068" s="69">
        <v>40</v>
      </c>
      <c r="J7068" s="69">
        <v>115</v>
      </c>
      <c r="K7068" s="91"/>
      <c r="L7068" s="91"/>
    </row>
    <row r="7069" spans="2:12" x14ac:dyDescent="0.25">
      <c r="B7069" s="67" t="s">
        <v>454</v>
      </c>
      <c r="C7069" s="67" t="s">
        <v>455</v>
      </c>
      <c r="D7069" s="68" t="s">
        <v>373</v>
      </c>
      <c r="E7069" s="67" t="s">
        <v>374</v>
      </c>
      <c r="F7069" s="68" t="s">
        <v>474</v>
      </c>
      <c r="G7069" s="67" t="s">
        <v>475</v>
      </c>
      <c r="H7069" s="68" t="s">
        <v>363</v>
      </c>
      <c r="I7069" s="69">
        <v>215</v>
      </c>
      <c r="J7069" s="69">
        <v>385</v>
      </c>
      <c r="K7069" s="91"/>
      <c r="L7069" s="91"/>
    </row>
    <row r="7070" spans="2:12" x14ac:dyDescent="0.25">
      <c r="B7070" s="67" t="s">
        <v>454</v>
      </c>
      <c r="C7070" s="67" t="s">
        <v>455</v>
      </c>
      <c r="D7070" s="68" t="s">
        <v>373</v>
      </c>
      <c r="E7070" s="67" t="s">
        <v>374</v>
      </c>
      <c r="F7070" s="68" t="s">
        <v>474</v>
      </c>
      <c r="G7070" s="67" t="s">
        <v>475</v>
      </c>
      <c r="H7070" s="68" t="s">
        <v>364</v>
      </c>
      <c r="I7070" s="69">
        <v>150</v>
      </c>
      <c r="J7070" s="69">
        <v>270</v>
      </c>
      <c r="K7070" s="91"/>
      <c r="L7070" s="91"/>
    </row>
    <row r="7071" spans="2:12" x14ac:dyDescent="0.25">
      <c r="B7071" s="67" t="s">
        <v>454</v>
      </c>
      <c r="C7071" s="67" t="s">
        <v>455</v>
      </c>
      <c r="D7071" s="68" t="s">
        <v>373</v>
      </c>
      <c r="E7071" s="67" t="s">
        <v>374</v>
      </c>
      <c r="F7071" s="68" t="s">
        <v>474</v>
      </c>
      <c r="G7071" s="67" t="s">
        <v>475</v>
      </c>
      <c r="H7071" s="68" t="s">
        <v>362</v>
      </c>
      <c r="I7071" s="69">
        <v>0</v>
      </c>
      <c r="J7071" s="69">
        <v>0</v>
      </c>
      <c r="K7071" s="91"/>
      <c r="L7071" s="91"/>
    </row>
    <row r="7072" spans="2:12" x14ac:dyDescent="0.25">
      <c r="B7072" s="67" t="s">
        <v>454</v>
      </c>
      <c r="C7072" s="67" t="s">
        <v>455</v>
      </c>
      <c r="D7072" s="68" t="s">
        <v>373</v>
      </c>
      <c r="E7072" s="67" t="s">
        <v>374</v>
      </c>
      <c r="F7072" s="68" t="s">
        <v>474</v>
      </c>
      <c r="G7072" s="67" t="s">
        <v>475</v>
      </c>
      <c r="H7072" s="68" t="s">
        <v>363</v>
      </c>
      <c r="I7072" s="69">
        <v>38</v>
      </c>
      <c r="J7072" s="69">
        <v>23</v>
      </c>
      <c r="K7072" s="91"/>
      <c r="L7072" s="91"/>
    </row>
    <row r="7073" spans="2:12" x14ac:dyDescent="0.25">
      <c r="B7073" s="67" t="s">
        <v>454</v>
      </c>
      <c r="C7073" s="67" t="s">
        <v>455</v>
      </c>
      <c r="D7073" s="68" t="s">
        <v>373</v>
      </c>
      <c r="E7073" s="67" t="s">
        <v>374</v>
      </c>
      <c r="F7073" s="68" t="s">
        <v>474</v>
      </c>
      <c r="G7073" s="67" t="s">
        <v>475</v>
      </c>
      <c r="H7073" s="68" t="s">
        <v>364</v>
      </c>
      <c r="I7073" s="69">
        <v>9</v>
      </c>
      <c r="J7073" s="69">
        <v>0</v>
      </c>
      <c r="K7073" s="91"/>
      <c r="L7073" s="91"/>
    </row>
    <row r="7074" spans="2:12" x14ac:dyDescent="0.25">
      <c r="B7074" s="67" t="s">
        <v>454</v>
      </c>
      <c r="C7074" s="67" t="s">
        <v>455</v>
      </c>
      <c r="D7074" s="68" t="s">
        <v>373</v>
      </c>
      <c r="E7074" s="67" t="s">
        <v>374</v>
      </c>
      <c r="F7074" s="68" t="s">
        <v>474</v>
      </c>
      <c r="G7074" s="67" t="s">
        <v>475</v>
      </c>
      <c r="H7074" s="68" t="s">
        <v>362</v>
      </c>
      <c r="I7074" s="69">
        <v>0</v>
      </c>
      <c r="J7074" s="69">
        <v>0</v>
      </c>
      <c r="K7074" s="91"/>
      <c r="L7074" s="91"/>
    </row>
    <row r="7075" spans="2:12" x14ac:dyDescent="0.25">
      <c r="B7075" s="67" t="s">
        <v>454</v>
      </c>
      <c r="C7075" s="67" t="s">
        <v>455</v>
      </c>
      <c r="D7075" s="68" t="s">
        <v>373</v>
      </c>
      <c r="E7075" s="67" t="s">
        <v>374</v>
      </c>
      <c r="F7075" s="68" t="s">
        <v>474</v>
      </c>
      <c r="G7075" s="67" t="s">
        <v>475</v>
      </c>
      <c r="H7075" s="68" t="s">
        <v>364</v>
      </c>
      <c r="I7075" s="69">
        <v>0</v>
      </c>
      <c r="J7075" s="69">
        <v>0</v>
      </c>
      <c r="K7075" s="91"/>
      <c r="L7075" s="91"/>
    </row>
    <row r="7076" spans="2:12" x14ac:dyDescent="0.25">
      <c r="B7076" s="67" t="s">
        <v>454</v>
      </c>
      <c r="C7076" s="67" t="s">
        <v>455</v>
      </c>
      <c r="D7076" s="68" t="s">
        <v>373</v>
      </c>
      <c r="E7076" s="67" t="s">
        <v>374</v>
      </c>
      <c r="F7076" s="68" t="s">
        <v>474</v>
      </c>
      <c r="G7076" s="67" t="s">
        <v>475</v>
      </c>
      <c r="H7076" s="68" t="s">
        <v>363</v>
      </c>
      <c r="I7076" s="69">
        <v>0</v>
      </c>
      <c r="J7076" s="69">
        <v>0</v>
      </c>
      <c r="K7076" s="91"/>
      <c r="L7076" s="91"/>
    </row>
    <row r="7077" spans="2:12" x14ac:dyDescent="0.25">
      <c r="B7077" s="67" t="s">
        <v>454</v>
      </c>
      <c r="C7077" s="67" t="s">
        <v>455</v>
      </c>
      <c r="D7077" s="68" t="s">
        <v>373</v>
      </c>
      <c r="E7077" s="67" t="s">
        <v>374</v>
      </c>
      <c r="F7077" s="68" t="s">
        <v>474</v>
      </c>
      <c r="G7077" s="67" t="s">
        <v>475</v>
      </c>
      <c r="H7077" s="68" t="s">
        <v>363</v>
      </c>
      <c r="I7077" s="69">
        <v>0</v>
      </c>
      <c r="J7077" s="69">
        <v>14</v>
      </c>
      <c r="K7077" s="91"/>
      <c r="L7077" s="91"/>
    </row>
    <row r="7078" spans="2:12" x14ac:dyDescent="0.25">
      <c r="B7078" s="67" t="s">
        <v>454</v>
      </c>
      <c r="C7078" s="67" t="s">
        <v>455</v>
      </c>
      <c r="D7078" s="68" t="s">
        <v>373</v>
      </c>
      <c r="E7078" s="67" t="s">
        <v>374</v>
      </c>
      <c r="F7078" s="68" t="s">
        <v>474</v>
      </c>
      <c r="G7078" s="67" t="s">
        <v>475</v>
      </c>
      <c r="H7078" s="68" t="s">
        <v>364</v>
      </c>
      <c r="I7078" s="69">
        <v>0</v>
      </c>
      <c r="J7078" s="69">
        <v>0</v>
      </c>
      <c r="K7078" s="91"/>
      <c r="L7078" s="91"/>
    </row>
    <row r="7079" spans="2:12" x14ac:dyDescent="0.25">
      <c r="B7079" s="67" t="s">
        <v>454</v>
      </c>
      <c r="C7079" s="67" t="s">
        <v>455</v>
      </c>
      <c r="D7079" s="68" t="s">
        <v>373</v>
      </c>
      <c r="E7079" s="67" t="s">
        <v>374</v>
      </c>
      <c r="F7079" s="68" t="s">
        <v>474</v>
      </c>
      <c r="G7079" s="67" t="s">
        <v>475</v>
      </c>
      <c r="H7079" s="68" t="s">
        <v>362</v>
      </c>
      <c r="I7079" s="69">
        <v>0</v>
      </c>
      <c r="J7079" s="69">
        <v>10</v>
      </c>
      <c r="K7079" s="91"/>
      <c r="L7079" s="91"/>
    </row>
    <row r="7080" spans="2:12" x14ac:dyDescent="0.25">
      <c r="B7080" s="67" t="s">
        <v>454</v>
      </c>
      <c r="C7080" s="67" t="s">
        <v>455</v>
      </c>
      <c r="D7080" s="68" t="s">
        <v>373</v>
      </c>
      <c r="E7080" s="67" t="s">
        <v>374</v>
      </c>
      <c r="F7080" s="68" t="s">
        <v>474</v>
      </c>
      <c r="G7080" s="67" t="s">
        <v>475</v>
      </c>
      <c r="H7080" s="68" t="s">
        <v>363</v>
      </c>
      <c r="I7080" s="69">
        <v>6</v>
      </c>
      <c r="J7080" s="69">
        <v>43</v>
      </c>
      <c r="K7080" s="91"/>
      <c r="L7080" s="91"/>
    </row>
    <row r="7081" spans="2:12" x14ac:dyDescent="0.25">
      <c r="B7081" s="67" t="s">
        <v>454</v>
      </c>
      <c r="C7081" s="67" t="s">
        <v>455</v>
      </c>
      <c r="D7081" s="68" t="s">
        <v>373</v>
      </c>
      <c r="E7081" s="67" t="s">
        <v>374</v>
      </c>
      <c r="F7081" s="68" t="s">
        <v>474</v>
      </c>
      <c r="G7081" s="67" t="s">
        <v>475</v>
      </c>
      <c r="H7081" s="68" t="s">
        <v>364</v>
      </c>
      <c r="I7081" s="69">
        <v>11</v>
      </c>
      <c r="J7081" s="69">
        <v>27</v>
      </c>
      <c r="K7081" s="91"/>
      <c r="L7081" s="91"/>
    </row>
    <row r="7082" spans="2:12" x14ac:dyDescent="0.25">
      <c r="B7082" s="67" t="s">
        <v>454</v>
      </c>
      <c r="C7082" s="67" t="s">
        <v>455</v>
      </c>
      <c r="D7082" s="68" t="s">
        <v>373</v>
      </c>
      <c r="E7082" s="67" t="s">
        <v>374</v>
      </c>
      <c r="F7082" s="68" t="s">
        <v>474</v>
      </c>
      <c r="G7082" s="67" t="s">
        <v>475</v>
      </c>
      <c r="H7082" s="68" t="s">
        <v>362</v>
      </c>
      <c r="I7082" s="69">
        <v>10</v>
      </c>
      <c r="J7082" s="69">
        <v>20</v>
      </c>
      <c r="K7082" s="91"/>
      <c r="L7082" s="91"/>
    </row>
    <row r="7083" spans="2:12" x14ac:dyDescent="0.25">
      <c r="B7083" s="67" t="s">
        <v>454</v>
      </c>
      <c r="C7083" s="67" t="s">
        <v>455</v>
      </c>
      <c r="D7083" s="68" t="s">
        <v>373</v>
      </c>
      <c r="E7083" s="67" t="s">
        <v>374</v>
      </c>
      <c r="F7083" s="68" t="s">
        <v>474</v>
      </c>
      <c r="G7083" s="67" t="s">
        <v>475</v>
      </c>
      <c r="H7083" s="68" t="s">
        <v>363</v>
      </c>
      <c r="I7083" s="69">
        <v>41</v>
      </c>
      <c r="J7083" s="69">
        <v>83</v>
      </c>
      <c r="K7083" s="91"/>
      <c r="L7083" s="91"/>
    </row>
    <row r="7084" spans="2:12" x14ac:dyDescent="0.25">
      <c r="B7084" s="67" t="s">
        <v>454</v>
      </c>
      <c r="C7084" s="67" t="s">
        <v>455</v>
      </c>
      <c r="D7084" s="68" t="s">
        <v>373</v>
      </c>
      <c r="E7084" s="67" t="s">
        <v>374</v>
      </c>
      <c r="F7084" s="68" t="s">
        <v>474</v>
      </c>
      <c r="G7084" s="67" t="s">
        <v>475</v>
      </c>
      <c r="H7084" s="68" t="s">
        <v>364</v>
      </c>
      <c r="I7084" s="69">
        <v>30</v>
      </c>
      <c r="J7084" s="69">
        <v>27</v>
      </c>
      <c r="K7084" s="91"/>
      <c r="L7084" s="91"/>
    </row>
    <row r="7085" spans="2:12" x14ac:dyDescent="0.25">
      <c r="B7085" s="67" t="s">
        <v>454</v>
      </c>
      <c r="C7085" s="67" t="s">
        <v>455</v>
      </c>
      <c r="D7085" s="68" t="s">
        <v>373</v>
      </c>
      <c r="E7085" s="67" t="s">
        <v>374</v>
      </c>
      <c r="F7085" s="68" t="s">
        <v>474</v>
      </c>
      <c r="G7085" s="67" t="s">
        <v>475</v>
      </c>
      <c r="H7085" s="68" t="s">
        <v>363</v>
      </c>
      <c r="I7085" s="69">
        <v>0</v>
      </c>
      <c r="J7085" s="69">
        <v>4</v>
      </c>
      <c r="K7085" s="91"/>
      <c r="L7085" s="91"/>
    </row>
    <row r="7086" spans="2:12" x14ac:dyDescent="0.25">
      <c r="B7086" s="67" t="s">
        <v>454</v>
      </c>
      <c r="C7086" s="67" t="s">
        <v>455</v>
      </c>
      <c r="D7086" s="68" t="s">
        <v>373</v>
      </c>
      <c r="E7086" s="67" t="s">
        <v>374</v>
      </c>
      <c r="F7086" s="68" t="s">
        <v>474</v>
      </c>
      <c r="G7086" s="67" t="s">
        <v>475</v>
      </c>
      <c r="H7086" s="68" t="s">
        <v>362</v>
      </c>
      <c r="I7086" s="69">
        <v>10</v>
      </c>
      <c r="J7086" s="69">
        <v>0</v>
      </c>
      <c r="K7086" s="91"/>
      <c r="L7086" s="91"/>
    </row>
    <row r="7087" spans="2:12" x14ac:dyDescent="0.25">
      <c r="B7087" s="67" t="s">
        <v>454</v>
      </c>
      <c r="C7087" s="67" t="s">
        <v>455</v>
      </c>
      <c r="D7087" s="68" t="s">
        <v>373</v>
      </c>
      <c r="E7087" s="67" t="s">
        <v>374</v>
      </c>
      <c r="F7087" s="68" t="s">
        <v>474</v>
      </c>
      <c r="G7087" s="67" t="s">
        <v>475</v>
      </c>
      <c r="H7087" s="68" t="s">
        <v>363</v>
      </c>
      <c r="I7087" s="69">
        <v>0</v>
      </c>
      <c r="J7087" s="69">
        <v>27</v>
      </c>
      <c r="K7087" s="91"/>
      <c r="L7087" s="91"/>
    </row>
    <row r="7088" spans="2:12" x14ac:dyDescent="0.25">
      <c r="B7088" s="67" t="s">
        <v>454</v>
      </c>
      <c r="C7088" s="67" t="s">
        <v>455</v>
      </c>
      <c r="D7088" s="68" t="s">
        <v>373</v>
      </c>
      <c r="E7088" s="67" t="s">
        <v>374</v>
      </c>
      <c r="F7088" s="68" t="s">
        <v>474</v>
      </c>
      <c r="G7088" s="67" t="s">
        <v>475</v>
      </c>
      <c r="H7088" s="68" t="s">
        <v>364</v>
      </c>
      <c r="I7088" s="69">
        <v>6</v>
      </c>
      <c r="J7088" s="69">
        <v>18</v>
      </c>
      <c r="K7088" s="91"/>
      <c r="L7088" s="91"/>
    </row>
    <row r="7089" spans="2:12" x14ac:dyDescent="0.25">
      <c r="B7089" s="67" t="s">
        <v>454</v>
      </c>
      <c r="C7089" s="67" t="s">
        <v>455</v>
      </c>
      <c r="D7089" s="68" t="s">
        <v>373</v>
      </c>
      <c r="E7089" s="67" t="s">
        <v>374</v>
      </c>
      <c r="F7089" s="68" t="s">
        <v>474</v>
      </c>
      <c r="G7089" s="67" t="s">
        <v>475</v>
      </c>
      <c r="H7089" s="68" t="s">
        <v>362</v>
      </c>
      <c r="I7089" s="69">
        <v>0</v>
      </c>
      <c r="J7089" s="69">
        <v>0</v>
      </c>
      <c r="K7089" s="91"/>
      <c r="L7089" s="91"/>
    </row>
    <row r="7090" spans="2:12" x14ac:dyDescent="0.25">
      <c r="B7090" s="67" t="s">
        <v>454</v>
      </c>
      <c r="C7090" s="67" t="s">
        <v>455</v>
      </c>
      <c r="D7090" s="68" t="s">
        <v>373</v>
      </c>
      <c r="E7090" s="67" t="s">
        <v>374</v>
      </c>
      <c r="F7090" s="68" t="s">
        <v>474</v>
      </c>
      <c r="G7090" s="67" t="s">
        <v>475</v>
      </c>
      <c r="H7090" s="68" t="s">
        <v>362</v>
      </c>
      <c r="I7090" s="69">
        <v>0</v>
      </c>
      <c r="J7090" s="69">
        <v>0</v>
      </c>
      <c r="K7090" s="91"/>
      <c r="L7090" s="91"/>
    </row>
    <row r="7091" spans="2:12" x14ac:dyDescent="0.25">
      <c r="B7091" s="67" t="s">
        <v>454</v>
      </c>
      <c r="C7091" s="67" t="s">
        <v>455</v>
      </c>
      <c r="D7091" s="68" t="s">
        <v>373</v>
      </c>
      <c r="E7091" s="67" t="s">
        <v>374</v>
      </c>
      <c r="F7091" s="68" t="s">
        <v>474</v>
      </c>
      <c r="G7091" s="67" t="s">
        <v>475</v>
      </c>
      <c r="H7091" s="68" t="s">
        <v>362</v>
      </c>
      <c r="I7091" s="69">
        <v>0</v>
      </c>
      <c r="J7091" s="69">
        <v>0</v>
      </c>
      <c r="K7091" s="91"/>
      <c r="L7091" s="91"/>
    </row>
    <row r="7092" spans="2:12" x14ac:dyDescent="0.25">
      <c r="B7092" s="67" t="s">
        <v>454</v>
      </c>
      <c r="C7092" s="67" t="s">
        <v>455</v>
      </c>
      <c r="D7092" s="68" t="s">
        <v>373</v>
      </c>
      <c r="E7092" s="67" t="s">
        <v>374</v>
      </c>
      <c r="F7092" s="68" t="s">
        <v>474</v>
      </c>
      <c r="G7092" s="67" t="s">
        <v>475</v>
      </c>
      <c r="H7092" s="68" t="s">
        <v>362</v>
      </c>
      <c r="I7092" s="69">
        <v>0</v>
      </c>
      <c r="J7092" s="69">
        <v>0</v>
      </c>
      <c r="K7092" s="91"/>
      <c r="L7092" s="91"/>
    </row>
    <row r="7093" spans="2:12" x14ac:dyDescent="0.25">
      <c r="B7093" s="67" t="s">
        <v>454</v>
      </c>
      <c r="C7093" s="67" t="s">
        <v>455</v>
      </c>
      <c r="D7093" s="68" t="s">
        <v>373</v>
      </c>
      <c r="E7093" s="67" t="s">
        <v>374</v>
      </c>
      <c r="F7093" s="68" t="s">
        <v>474</v>
      </c>
      <c r="G7093" s="67" t="s">
        <v>475</v>
      </c>
      <c r="H7093" s="68" t="s">
        <v>363</v>
      </c>
      <c r="I7093" s="69">
        <v>0</v>
      </c>
      <c r="J7093" s="69">
        <v>0</v>
      </c>
      <c r="K7093" s="91"/>
      <c r="L7093" s="91"/>
    </row>
    <row r="7094" spans="2:12" x14ac:dyDescent="0.25">
      <c r="B7094" s="67" t="s">
        <v>454</v>
      </c>
      <c r="C7094" s="67" t="s">
        <v>455</v>
      </c>
      <c r="D7094" s="68" t="s">
        <v>373</v>
      </c>
      <c r="E7094" s="67" t="s">
        <v>374</v>
      </c>
      <c r="F7094" s="68" t="s">
        <v>474</v>
      </c>
      <c r="G7094" s="67" t="s">
        <v>475</v>
      </c>
      <c r="H7094" s="68" t="s">
        <v>364</v>
      </c>
      <c r="I7094" s="69">
        <v>0</v>
      </c>
      <c r="J7094" s="69">
        <v>0</v>
      </c>
      <c r="K7094" s="91"/>
      <c r="L7094" s="91"/>
    </row>
    <row r="7095" spans="2:12" x14ac:dyDescent="0.25">
      <c r="B7095" s="67" t="s">
        <v>454</v>
      </c>
      <c r="C7095" s="67" t="s">
        <v>455</v>
      </c>
      <c r="D7095" s="68" t="s">
        <v>373</v>
      </c>
      <c r="E7095" s="67" t="s">
        <v>374</v>
      </c>
      <c r="F7095" s="68" t="s">
        <v>474</v>
      </c>
      <c r="G7095" s="67" t="s">
        <v>475</v>
      </c>
      <c r="H7095" s="68" t="s">
        <v>363</v>
      </c>
      <c r="I7095" s="69">
        <v>0</v>
      </c>
      <c r="J7095" s="69">
        <v>0</v>
      </c>
      <c r="K7095" s="91"/>
      <c r="L7095" s="91"/>
    </row>
    <row r="7096" spans="2:12" x14ac:dyDescent="0.25">
      <c r="B7096" s="67" t="s">
        <v>454</v>
      </c>
      <c r="C7096" s="67" t="s">
        <v>455</v>
      </c>
      <c r="D7096" s="68" t="s">
        <v>373</v>
      </c>
      <c r="E7096" s="67" t="s">
        <v>374</v>
      </c>
      <c r="F7096" s="68" t="s">
        <v>474</v>
      </c>
      <c r="G7096" s="67" t="s">
        <v>475</v>
      </c>
      <c r="H7096" s="68" t="s">
        <v>363</v>
      </c>
      <c r="I7096" s="69">
        <v>0</v>
      </c>
      <c r="J7096" s="69">
        <v>0</v>
      </c>
      <c r="K7096" s="91"/>
      <c r="L7096" s="91"/>
    </row>
    <row r="7097" spans="2:12" x14ac:dyDescent="0.25">
      <c r="B7097" s="67" t="s">
        <v>454</v>
      </c>
      <c r="C7097" s="67" t="s">
        <v>455</v>
      </c>
      <c r="D7097" s="68" t="s">
        <v>373</v>
      </c>
      <c r="E7097" s="67" t="s">
        <v>374</v>
      </c>
      <c r="F7097" s="68" t="s">
        <v>476</v>
      </c>
      <c r="G7097" s="67" t="s">
        <v>477</v>
      </c>
      <c r="H7097" s="68" t="s">
        <v>363</v>
      </c>
      <c r="I7097" s="69">
        <v>0</v>
      </c>
      <c r="J7097" s="69">
        <v>0</v>
      </c>
      <c r="K7097" s="91"/>
      <c r="L7097" s="91"/>
    </row>
    <row r="7098" spans="2:12" x14ac:dyDescent="0.25">
      <c r="B7098" s="67" t="s">
        <v>454</v>
      </c>
      <c r="C7098" s="67" t="s">
        <v>455</v>
      </c>
      <c r="D7098" s="68" t="s">
        <v>373</v>
      </c>
      <c r="E7098" s="67" t="s">
        <v>374</v>
      </c>
      <c r="F7098" s="68" t="s">
        <v>476</v>
      </c>
      <c r="G7098" s="67" t="s">
        <v>477</v>
      </c>
      <c r="H7098" s="68" t="s">
        <v>362</v>
      </c>
      <c r="I7098" s="69">
        <v>90</v>
      </c>
      <c r="J7098" s="69">
        <v>100</v>
      </c>
      <c r="K7098" s="91"/>
      <c r="L7098" s="91"/>
    </row>
    <row r="7099" spans="2:12" x14ac:dyDescent="0.25">
      <c r="B7099" s="67" t="s">
        <v>454</v>
      </c>
      <c r="C7099" s="67" t="s">
        <v>455</v>
      </c>
      <c r="D7099" s="68" t="s">
        <v>373</v>
      </c>
      <c r="E7099" s="67" t="s">
        <v>374</v>
      </c>
      <c r="F7099" s="68" t="s">
        <v>476</v>
      </c>
      <c r="G7099" s="67" t="s">
        <v>477</v>
      </c>
      <c r="H7099" s="68" t="s">
        <v>363</v>
      </c>
      <c r="I7099" s="69">
        <v>93</v>
      </c>
      <c r="J7099" s="69">
        <v>133</v>
      </c>
      <c r="K7099" s="91"/>
      <c r="L7099" s="91"/>
    </row>
    <row r="7100" spans="2:12" x14ac:dyDescent="0.25">
      <c r="B7100" s="67" t="s">
        <v>454</v>
      </c>
      <c r="C7100" s="67" t="s">
        <v>455</v>
      </c>
      <c r="D7100" s="68" t="s">
        <v>373</v>
      </c>
      <c r="E7100" s="67" t="s">
        <v>374</v>
      </c>
      <c r="F7100" s="68" t="s">
        <v>476</v>
      </c>
      <c r="G7100" s="67" t="s">
        <v>477</v>
      </c>
      <c r="H7100" s="68" t="s">
        <v>364</v>
      </c>
      <c r="I7100" s="69">
        <v>12</v>
      </c>
      <c r="J7100" s="69">
        <v>8</v>
      </c>
      <c r="K7100" s="91"/>
      <c r="L7100" s="91"/>
    </row>
    <row r="7101" spans="2:12" x14ac:dyDescent="0.25">
      <c r="B7101" s="67" t="s">
        <v>454</v>
      </c>
      <c r="C7101" s="67" t="s">
        <v>455</v>
      </c>
      <c r="D7101" s="68" t="s">
        <v>373</v>
      </c>
      <c r="E7101" s="67" t="s">
        <v>374</v>
      </c>
      <c r="F7101" s="68" t="s">
        <v>476</v>
      </c>
      <c r="G7101" s="67" t="s">
        <v>477</v>
      </c>
      <c r="H7101" s="68" t="s">
        <v>362</v>
      </c>
      <c r="I7101" s="69">
        <v>5</v>
      </c>
      <c r="J7101" s="69">
        <v>-5</v>
      </c>
      <c r="K7101" s="91"/>
      <c r="L7101" s="91"/>
    </row>
    <row r="7102" spans="2:12" x14ac:dyDescent="0.25">
      <c r="B7102" s="67" t="s">
        <v>454</v>
      </c>
      <c r="C7102" s="67" t="s">
        <v>455</v>
      </c>
      <c r="D7102" s="68" t="s">
        <v>373</v>
      </c>
      <c r="E7102" s="67" t="s">
        <v>374</v>
      </c>
      <c r="F7102" s="68" t="s">
        <v>476</v>
      </c>
      <c r="G7102" s="67" t="s">
        <v>477</v>
      </c>
      <c r="H7102" s="68" t="s">
        <v>363</v>
      </c>
      <c r="I7102" s="69">
        <v>5</v>
      </c>
      <c r="J7102" s="69">
        <v>0</v>
      </c>
      <c r="K7102" s="91"/>
      <c r="L7102" s="91"/>
    </row>
    <row r="7103" spans="2:12" x14ac:dyDescent="0.25">
      <c r="B7103" s="67" t="s">
        <v>454</v>
      </c>
      <c r="C7103" s="67" t="s">
        <v>455</v>
      </c>
      <c r="D7103" s="68" t="s">
        <v>373</v>
      </c>
      <c r="E7103" s="67" t="s">
        <v>374</v>
      </c>
      <c r="F7103" s="68" t="s">
        <v>476</v>
      </c>
      <c r="G7103" s="67" t="s">
        <v>477</v>
      </c>
      <c r="H7103" s="68" t="s">
        <v>364</v>
      </c>
      <c r="I7103" s="69">
        <v>0</v>
      </c>
      <c r="J7103" s="69">
        <v>0</v>
      </c>
      <c r="K7103" s="91"/>
      <c r="L7103" s="91"/>
    </row>
    <row r="7104" spans="2:12" x14ac:dyDescent="0.25">
      <c r="B7104" s="67" t="s">
        <v>454</v>
      </c>
      <c r="C7104" s="67" t="s">
        <v>455</v>
      </c>
      <c r="D7104" s="68" t="s">
        <v>373</v>
      </c>
      <c r="E7104" s="67" t="s">
        <v>374</v>
      </c>
      <c r="F7104" s="68" t="s">
        <v>476</v>
      </c>
      <c r="G7104" s="67" t="s">
        <v>477</v>
      </c>
      <c r="H7104" s="68" t="s">
        <v>362</v>
      </c>
      <c r="I7104" s="69">
        <v>12</v>
      </c>
      <c r="J7104" s="69">
        <v>22</v>
      </c>
      <c r="K7104" s="91"/>
      <c r="L7104" s="91"/>
    </row>
    <row r="7105" spans="2:12" x14ac:dyDescent="0.25">
      <c r="B7105" s="67" t="s">
        <v>454</v>
      </c>
      <c r="C7105" s="67" t="s">
        <v>455</v>
      </c>
      <c r="D7105" s="68" t="s">
        <v>373</v>
      </c>
      <c r="E7105" s="67" t="s">
        <v>374</v>
      </c>
      <c r="F7105" s="68" t="s">
        <v>476</v>
      </c>
      <c r="G7105" s="67" t="s">
        <v>477</v>
      </c>
      <c r="H7105" s="68" t="s">
        <v>363</v>
      </c>
      <c r="I7105" s="69">
        <v>56</v>
      </c>
      <c r="J7105" s="69">
        <v>45</v>
      </c>
      <c r="K7105" s="91"/>
      <c r="L7105" s="91"/>
    </row>
    <row r="7106" spans="2:12" x14ac:dyDescent="0.25">
      <c r="B7106" s="67" t="s">
        <v>454</v>
      </c>
      <c r="C7106" s="67" t="s">
        <v>455</v>
      </c>
      <c r="D7106" s="68" t="s">
        <v>373</v>
      </c>
      <c r="E7106" s="67" t="s">
        <v>374</v>
      </c>
      <c r="F7106" s="68" t="s">
        <v>476</v>
      </c>
      <c r="G7106" s="67" t="s">
        <v>477</v>
      </c>
      <c r="H7106" s="68" t="s">
        <v>364</v>
      </c>
      <c r="I7106" s="69">
        <v>6</v>
      </c>
      <c r="J7106" s="69">
        <v>9</v>
      </c>
      <c r="K7106" s="91"/>
      <c r="L7106" s="91"/>
    </row>
    <row r="7107" spans="2:12" x14ac:dyDescent="0.25">
      <c r="B7107" s="67" t="s">
        <v>454</v>
      </c>
      <c r="C7107" s="67" t="s">
        <v>455</v>
      </c>
      <c r="D7107" s="68" t="s">
        <v>373</v>
      </c>
      <c r="E7107" s="67" t="s">
        <v>374</v>
      </c>
      <c r="F7107" s="68" t="s">
        <v>476</v>
      </c>
      <c r="G7107" s="67" t="s">
        <v>477</v>
      </c>
      <c r="H7107" s="68" t="s">
        <v>362</v>
      </c>
      <c r="I7107" s="69">
        <v>5</v>
      </c>
      <c r="J7107" s="69">
        <v>22</v>
      </c>
      <c r="K7107" s="91"/>
      <c r="L7107" s="91"/>
    </row>
    <row r="7108" spans="2:12" x14ac:dyDescent="0.25">
      <c r="B7108" s="67" t="s">
        <v>454</v>
      </c>
      <c r="C7108" s="67" t="s">
        <v>455</v>
      </c>
      <c r="D7108" s="68" t="s">
        <v>373</v>
      </c>
      <c r="E7108" s="67" t="s">
        <v>374</v>
      </c>
      <c r="F7108" s="68" t="s">
        <v>476</v>
      </c>
      <c r="G7108" s="67" t="s">
        <v>477</v>
      </c>
      <c r="H7108" s="68" t="s">
        <v>363</v>
      </c>
      <c r="I7108" s="69">
        <v>0</v>
      </c>
      <c r="J7108" s="69">
        <v>0</v>
      </c>
      <c r="K7108" s="91"/>
      <c r="L7108" s="91"/>
    </row>
    <row r="7109" spans="2:12" x14ac:dyDescent="0.25">
      <c r="B7109" s="67" t="s">
        <v>454</v>
      </c>
      <c r="C7109" s="67" t="s">
        <v>455</v>
      </c>
      <c r="D7109" s="68" t="s">
        <v>373</v>
      </c>
      <c r="E7109" s="67" t="s">
        <v>374</v>
      </c>
      <c r="F7109" s="68" t="s">
        <v>476</v>
      </c>
      <c r="G7109" s="67" t="s">
        <v>477</v>
      </c>
      <c r="H7109" s="68" t="s">
        <v>364</v>
      </c>
      <c r="I7109" s="69">
        <v>30</v>
      </c>
      <c r="J7109" s="69">
        <v>30</v>
      </c>
      <c r="K7109" s="91"/>
      <c r="L7109" s="91"/>
    </row>
    <row r="7110" spans="2:12" x14ac:dyDescent="0.25">
      <c r="B7110" s="67" t="s">
        <v>454</v>
      </c>
      <c r="C7110" s="67" t="s">
        <v>455</v>
      </c>
      <c r="D7110" s="68" t="s">
        <v>373</v>
      </c>
      <c r="E7110" s="67" t="s">
        <v>374</v>
      </c>
      <c r="F7110" s="68" t="s">
        <v>476</v>
      </c>
      <c r="G7110" s="67" t="s">
        <v>477</v>
      </c>
      <c r="H7110" s="68" t="s">
        <v>362</v>
      </c>
      <c r="I7110" s="69">
        <v>17</v>
      </c>
      <c r="J7110" s="69">
        <v>17</v>
      </c>
      <c r="K7110" s="91"/>
      <c r="L7110" s="91"/>
    </row>
    <row r="7111" spans="2:12" x14ac:dyDescent="0.25">
      <c r="B7111" s="67" t="s">
        <v>454</v>
      </c>
      <c r="C7111" s="67" t="s">
        <v>455</v>
      </c>
      <c r="D7111" s="68" t="s">
        <v>373</v>
      </c>
      <c r="E7111" s="67" t="s">
        <v>374</v>
      </c>
      <c r="F7111" s="68" t="s">
        <v>476</v>
      </c>
      <c r="G7111" s="67" t="s">
        <v>477</v>
      </c>
      <c r="H7111" s="68" t="s">
        <v>363</v>
      </c>
      <c r="I7111" s="69">
        <v>60</v>
      </c>
      <c r="J7111" s="69">
        <v>49</v>
      </c>
      <c r="K7111" s="91"/>
      <c r="L7111" s="91"/>
    </row>
    <row r="7112" spans="2:12" x14ac:dyDescent="0.25">
      <c r="B7112" s="67" t="s">
        <v>454</v>
      </c>
      <c r="C7112" s="67" t="s">
        <v>455</v>
      </c>
      <c r="D7112" s="68" t="s">
        <v>373</v>
      </c>
      <c r="E7112" s="67" t="s">
        <v>374</v>
      </c>
      <c r="F7112" s="68" t="s">
        <v>476</v>
      </c>
      <c r="G7112" s="67" t="s">
        <v>477</v>
      </c>
      <c r="H7112" s="68" t="s">
        <v>364</v>
      </c>
      <c r="I7112" s="69">
        <v>23</v>
      </c>
      <c r="J7112" s="69">
        <v>11</v>
      </c>
      <c r="K7112" s="91"/>
      <c r="L7112" s="91"/>
    </row>
    <row r="7113" spans="2:12" x14ac:dyDescent="0.25">
      <c r="B7113" s="67" t="s">
        <v>454</v>
      </c>
      <c r="C7113" s="67" t="s">
        <v>455</v>
      </c>
      <c r="D7113" s="68" t="s">
        <v>373</v>
      </c>
      <c r="E7113" s="67" t="s">
        <v>374</v>
      </c>
      <c r="F7113" s="68" t="s">
        <v>476</v>
      </c>
      <c r="G7113" s="67" t="s">
        <v>477</v>
      </c>
      <c r="H7113" s="68" t="s">
        <v>362</v>
      </c>
      <c r="I7113" s="69">
        <v>15</v>
      </c>
      <c r="J7113" s="69">
        <v>35</v>
      </c>
      <c r="K7113" s="91"/>
      <c r="L7113" s="91"/>
    </row>
    <row r="7114" spans="2:12" x14ac:dyDescent="0.25">
      <c r="B7114" s="67" t="s">
        <v>454</v>
      </c>
      <c r="C7114" s="67" t="s">
        <v>455</v>
      </c>
      <c r="D7114" s="68" t="s">
        <v>373</v>
      </c>
      <c r="E7114" s="67" t="s">
        <v>374</v>
      </c>
      <c r="F7114" s="68" t="s">
        <v>476</v>
      </c>
      <c r="G7114" s="67" t="s">
        <v>477</v>
      </c>
      <c r="H7114" s="68" t="s">
        <v>363</v>
      </c>
      <c r="I7114" s="69">
        <v>60</v>
      </c>
      <c r="J7114" s="69">
        <v>77</v>
      </c>
      <c r="K7114" s="91"/>
      <c r="L7114" s="91"/>
    </row>
    <row r="7115" spans="2:12" x14ac:dyDescent="0.25">
      <c r="B7115" s="67" t="s">
        <v>454</v>
      </c>
      <c r="C7115" s="67" t="s">
        <v>455</v>
      </c>
      <c r="D7115" s="68" t="s">
        <v>373</v>
      </c>
      <c r="E7115" s="67" t="s">
        <v>374</v>
      </c>
      <c r="F7115" s="68" t="s">
        <v>476</v>
      </c>
      <c r="G7115" s="67" t="s">
        <v>477</v>
      </c>
      <c r="H7115" s="68" t="s">
        <v>364</v>
      </c>
      <c r="I7115" s="69">
        <v>5</v>
      </c>
      <c r="J7115" s="69">
        <v>13</v>
      </c>
      <c r="K7115" s="91"/>
      <c r="L7115" s="91"/>
    </row>
    <row r="7116" spans="2:12" x14ac:dyDescent="0.25">
      <c r="B7116" s="67" t="s">
        <v>454</v>
      </c>
      <c r="C7116" s="67" t="s">
        <v>455</v>
      </c>
      <c r="D7116" s="68" t="s">
        <v>373</v>
      </c>
      <c r="E7116" s="67" t="s">
        <v>374</v>
      </c>
      <c r="F7116" s="68" t="s">
        <v>476</v>
      </c>
      <c r="G7116" s="67" t="s">
        <v>477</v>
      </c>
      <c r="H7116" s="68" t="s">
        <v>363</v>
      </c>
      <c r="I7116" s="69">
        <v>0</v>
      </c>
      <c r="J7116" s="69">
        <v>0</v>
      </c>
      <c r="K7116" s="91"/>
      <c r="L7116" s="91"/>
    </row>
    <row r="7117" spans="2:12" x14ac:dyDescent="0.25">
      <c r="B7117" s="67" t="s">
        <v>454</v>
      </c>
      <c r="C7117" s="67" t="s">
        <v>455</v>
      </c>
      <c r="D7117" s="68" t="s">
        <v>373</v>
      </c>
      <c r="E7117" s="67" t="s">
        <v>374</v>
      </c>
      <c r="F7117" s="68" t="s">
        <v>476</v>
      </c>
      <c r="G7117" s="67" t="s">
        <v>477</v>
      </c>
      <c r="H7117" s="68" t="s">
        <v>364</v>
      </c>
      <c r="I7117" s="69">
        <v>17</v>
      </c>
      <c r="J7117" s="69">
        <v>20</v>
      </c>
      <c r="K7117" s="91"/>
      <c r="L7117" s="91"/>
    </row>
    <row r="7118" spans="2:12" x14ac:dyDescent="0.25">
      <c r="B7118" s="67" t="s">
        <v>454</v>
      </c>
      <c r="C7118" s="67" t="s">
        <v>455</v>
      </c>
      <c r="D7118" s="68" t="s">
        <v>373</v>
      </c>
      <c r="E7118" s="67" t="s">
        <v>374</v>
      </c>
      <c r="F7118" s="68" t="s">
        <v>476</v>
      </c>
      <c r="G7118" s="67" t="s">
        <v>477</v>
      </c>
      <c r="H7118" s="68" t="s">
        <v>362</v>
      </c>
      <c r="I7118" s="69">
        <v>0</v>
      </c>
      <c r="J7118" s="69">
        <v>0</v>
      </c>
      <c r="K7118" s="91"/>
      <c r="L7118" s="91"/>
    </row>
    <row r="7119" spans="2:12" x14ac:dyDescent="0.25">
      <c r="B7119" s="67" t="s">
        <v>454</v>
      </c>
      <c r="C7119" s="67" t="s">
        <v>455</v>
      </c>
      <c r="D7119" s="68" t="s">
        <v>373</v>
      </c>
      <c r="E7119" s="67" t="s">
        <v>374</v>
      </c>
      <c r="F7119" s="68" t="s">
        <v>476</v>
      </c>
      <c r="G7119" s="67" t="s">
        <v>477</v>
      </c>
      <c r="H7119" s="68" t="s">
        <v>363</v>
      </c>
      <c r="I7119" s="69">
        <v>37</v>
      </c>
      <c r="J7119" s="69">
        <v>48</v>
      </c>
      <c r="K7119" s="91"/>
      <c r="L7119" s="91"/>
    </row>
    <row r="7120" spans="2:12" x14ac:dyDescent="0.25">
      <c r="B7120" s="67" t="s">
        <v>454</v>
      </c>
      <c r="C7120" s="67" t="s">
        <v>455</v>
      </c>
      <c r="D7120" s="68" t="s">
        <v>373</v>
      </c>
      <c r="E7120" s="67" t="s">
        <v>374</v>
      </c>
      <c r="F7120" s="68" t="s">
        <v>476</v>
      </c>
      <c r="G7120" s="67" t="s">
        <v>477</v>
      </c>
      <c r="H7120" s="68" t="s">
        <v>364</v>
      </c>
      <c r="I7120" s="69">
        <v>0</v>
      </c>
      <c r="J7120" s="69">
        <v>21</v>
      </c>
      <c r="K7120" s="91"/>
      <c r="L7120" s="91"/>
    </row>
    <row r="7121" spans="2:12" x14ac:dyDescent="0.25">
      <c r="B7121" s="67" t="s">
        <v>454</v>
      </c>
      <c r="C7121" s="67" t="s">
        <v>455</v>
      </c>
      <c r="D7121" s="68" t="s">
        <v>373</v>
      </c>
      <c r="E7121" s="67" t="s">
        <v>374</v>
      </c>
      <c r="F7121" s="68" t="s">
        <v>476</v>
      </c>
      <c r="G7121" s="67" t="s">
        <v>477</v>
      </c>
      <c r="H7121" s="68" t="s">
        <v>362</v>
      </c>
      <c r="I7121" s="69">
        <v>0</v>
      </c>
      <c r="J7121" s="69">
        <v>0</v>
      </c>
      <c r="K7121" s="91"/>
      <c r="L7121" s="91"/>
    </row>
    <row r="7122" spans="2:12" x14ac:dyDescent="0.25">
      <c r="B7122" s="67" t="s">
        <v>454</v>
      </c>
      <c r="C7122" s="67" t="s">
        <v>455</v>
      </c>
      <c r="D7122" s="68" t="s">
        <v>373</v>
      </c>
      <c r="E7122" s="67" t="s">
        <v>374</v>
      </c>
      <c r="F7122" s="68" t="s">
        <v>476</v>
      </c>
      <c r="G7122" s="67" t="s">
        <v>477</v>
      </c>
      <c r="H7122" s="68" t="s">
        <v>363</v>
      </c>
      <c r="I7122" s="69">
        <v>0</v>
      </c>
      <c r="J7122" s="69">
        <v>14</v>
      </c>
      <c r="K7122" s="91"/>
      <c r="L7122" s="91"/>
    </row>
    <row r="7123" spans="2:12" x14ac:dyDescent="0.25">
      <c r="B7123" s="67" t="s">
        <v>454</v>
      </c>
      <c r="C7123" s="67" t="s">
        <v>455</v>
      </c>
      <c r="D7123" s="68" t="s">
        <v>373</v>
      </c>
      <c r="E7123" s="67" t="s">
        <v>374</v>
      </c>
      <c r="F7123" s="68" t="s">
        <v>476</v>
      </c>
      <c r="G7123" s="67" t="s">
        <v>477</v>
      </c>
      <c r="H7123" s="68" t="s">
        <v>364</v>
      </c>
      <c r="I7123" s="69">
        <v>0</v>
      </c>
      <c r="J7123" s="69">
        <v>0</v>
      </c>
      <c r="K7123" s="91"/>
      <c r="L7123" s="91"/>
    </row>
    <row r="7124" spans="2:12" x14ac:dyDescent="0.25">
      <c r="B7124" s="67" t="s">
        <v>454</v>
      </c>
      <c r="C7124" s="67" t="s">
        <v>455</v>
      </c>
      <c r="D7124" s="68" t="s">
        <v>373</v>
      </c>
      <c r="E7124" s="67" t="s">
        <v>374</v>
      </c>
      <c r="F7124" s="68" t="s">
        <v>476</v>
      </c>
      <c r="G7124" s="67" t="s">
        <v>477</v>
      </c>
      <c r="H7124" s="68" t="s">
        <v>363</v>
      </c>
      <c r="I7124" s="69">
        <v>-7</v>
      </c>
      <c r="J7124" s="69">
        <v>0</v>
      </c>
      <c r="K7124" s="91"/>
      <c r="L7124" s="91"/>
    </row>
    <row r="7125" spans="2:12" x14ac:dyDescent="0.25">
      <c r="B7125" s="67" t="s">
        <v>454</v>
      </c>
      <c r="C7125" s="67" t="s">
        <v>455</v>
      </c>
      <c r="D7125" s="68" t="s">
        <v>373</v>
      </c>
      <c r="E7125" s="67" t="s">
        <v>374</v>
      </c>
      <c r="F7125" s="68" t="s">
        <v>476</v>
      </c>
      <c r="G7125" s="67" t="s">
        <v>477</v>
      </c>
      <c r="H7125" s="68" t="s">
        <v>364</v>
      </c>
      <c r="I7125" s="69">
        <v>0</v>
      </c>
      <c r="J7125" s="69">
        <v>0</v>
      </c>
      <c r="K7125" s="91"/>
      <c r="L7125" s="91"/>
    </row>
    <row r="7126" spans="2:12" x14ac:dyDescent="0.25">
      <c r="B7126" s="67" t="s">
        <v>454</v>
      </c>
      <c r="C7126" s="67" t="s">
        <v>455</v>
      </c>
      <c r="D7126" s="68" t="s">
        <v>373</v>
      </c>
      <c r="E7126" s="67" t="s">
        <v>374</v>
      </c>
      <c r="F7126" s="68" t="s">
        <v>476</v>
      </c>
      <c r="G7126" s="67" t="s">
        <v>477</v>
      </c>
      <c r="H7126" s="68" t="s">
        <v>362</v>
      </c>
      <c r="I7126" s="69">
        <v>144</v>
      </c>
      <c r="J7126" s="69">
        <v>132</v>
      </c>
      <c r="K7126" s="91"/>
      <c r="L7126" s="91"/>
    </row>
    <row r="7127" spans="2:12" x14ac:dyDescent="0.25">
      <c r="B7127" s="67" t="s">
        <v>454</v>
      </c>
      <c r="C7127" s="67" t="s">
        <v>455</v>
      </c>
      <c r="D7127" s="68" t="s">
        <v>373</v>
      </c>
      <c r="E7127" s="67" t="s">
        <v>374</v>
      </c>
      <c r="F7127" s="68" t="s">
        <v>476</v>
      </c>
      <c r="G7127" s="67" t="s">
        <v>477</v>
      </c>
      <c r="H7127" s="68" t="s">
        <v>363</v>
      </c>
      <c r="I7127" s="69">
        <v>268.8</v>
      </c>
      <c r="J7127" s="69">
        <v>384.96</v>
      </c>
      <c r="K7127" s="91"/>
      <c r="L7127" s="91"/>
    </row>
    <row r="7128" spans="2:12" x14ac:dyDescent="0.25">
      <c r="B7128" s="67" t="s">
        <v>454</v>
      </c>
      <c r="C7128" s="67" t="s">
        <v>455</v>
      </c>
      <c r="D7128" s="68" t="s">
        <v>373</v>
      </c>
      <c r="E7128" s="67" t="s">
        <v>374</v>
      </c>
      <c r="F7128" s="68" t="s">
        <v>476</v>
      </c>
      <c r="G7128" s="67" t="s">
        <v>477</v>
      </c>
      <c r="H7128" s="68" t="s">
        <v>364</v>
      </c>
      <c r="I7128" s="69">
        <v>86.4</v>
      </c>
      <c r="J7128" s="69">
        <v>63.36</v>
      </c>
      <c r="K7128" s="91"/>
      <c r="L7128" s="91"/>
    </row>
    <row r="7129" spans="2:12" x14ac:dyDescent="0.25">
      <c r="B7129" s="67" t="s">
        <v>454</v>
      </c>
      <c r="C7129" s="67" t="s">
        <v>455</v>
      </c>
      <c r="D7129" s="68" t="s">
        <v>373</v>
      </c>
      <c r="E7129" s="67" t="s">
        <v>374</v>
      </c>
      <c r="F7129" s="68" t="s">
        <v>476</v>
      </c>
      <c r="G7129" s="67" t="s">
        <v>477</v>
      </c>
      <c r="H7129" s="68" t="s">
        <v>363</v>
      </c>
      <c r="I7129" s="69">
        <v>0</v>
      </c>
      <c r="J7129" s="69">
        <v>0</v>
      </c>
      <c r="K7129" s="91"/>
      <c r="L7129" s="91"/>
    </row>
    <row r="7130" spans="2:12" x14ac:dyDescent="0.25">
      <c r="B7130" s="67" t="s">
        <v>454</v>
      </c>
      <c r="C7130" s="67" t="s">
        <v>455</v>
      </c>
      <c r="D7130" s="68" t="s">
        <v>373</v>
      </c>
      <c r="E7130" s="67" t="s">
        <v>374</v>
      </c>
      <c r="F7130" s="68" t="s">
        <v>476</v>
      </c>
      <c r="G7130" s="67" t="s">
        <v>477</v>
      </c>
      <c r="H7130" s="68" t="s">
        <v>362</v>
      </c>
      <c r="I7130" s="69">
        <v>25.2</v>
      </c>
      <c r="J7130" s="69">
        <v>31.2</v>
      </c>
      <c r="K7130" s="91"/>
      <c r="L7130" s="91"/>
    </row>
    <row r="7131" spans="2:12" x14ac:dyDescent="0.25">
      <c r="B7131" s="67" t="s">
        <v>454</v>
      </c>
      <c r="C7131" s="67" t="s">
        <v>455</v>
      </c>
      <c r="D7131" s="68" t="s">
        <v>373</v>
      </c>
      <c r="E7131" s="67" t="s">
        <v>374</v>
      </c>
      <c r="F7131" s="68" t="s">
        <v>476</v>
      </c>
      <c r="G7131" s="67" t="s">
        <v>477</v>
      </c>
      <c r="H7131" s="68" t="s">
        <v>363</v>
      </c>
      <c r="I7131" s="69">
        <v>36.479999999999997</v>
      </c>
      <c r="J7131" s="69">
        <v>37.44</v>
      </c>
      <c r="K7131" s="91"/>
      <c r="L7131" s="91"/>
    </row>
    <row r="7132" spans="2:12" x14ac:dyDescent="0.25">
      <c r="B7132" s="67" t="s">
        <v>454</v>
      </c>
      <c r="C7132" s="67" t="s">
        <v>455</v>
      </c>
      <c r="D7132" s="68" t="s">
        <v>373</v>
      </c>
      <c r="E7132" s="67" t="s">
        <v>374</v>
      </c>
      <c r="F7132" s="68" t="s">
        <v>476</v>
      </c>
      <c r="G7132" s="67" t="s">
        <v>477</v>
      </c>
      <c r="H7132" s="68" t="s">
        <v>364</v>
      </c>
      <c r="I7132" s="69">
        <v>22.32</v>
      </c>
      <c r="J7132" s="69">
        <v>24.24</v>
      </c>
      <c r="K7132" s="91"/>
      <c r="L7132" s="91"/>
    </row>
    <row r="7133" spans="2:12" x14ac:dyDescent="0.25">
      <c r="B7133" s="67" t="s">
        <v>454</v>
      </c>
      <c r="C7133" s="67" t="s">
        <v>455</v>
      </c>
      <c r="D7133" s="68" t="s">
        <v>373</v>
      </c>
      <c r="E7133" s="67" t="s">
        <v>374</v>
      </c>
      <c r="F7133" s="68" t="s">
        <v>476</v>
      </c>
      <c r="G7133" s="67" t="s">
        <v>477</v>
      </c>
      <c r="H7133" s="68" t="s">
        <v>363</v>
      </c>
      <c r="I7133" s="69">
        <v>0</v>
      </c>
      <c r="J7133" s="69">
        <v>0</v>
      </c>
      <c r="K7133" s="91"/>
      <c r="L7133" s="91"/>
    </row>
    <row r="7134" spans="2:12" x14ac:dyDescent="0.25">
      <c r="B7134" s="67" t="s">
        <v>454</v>
      </c>
      <c r="C7134" s="67" t="s">
        <v>455</v>
      </c>
      <c r="D7134" s="68" t="s">
        <v>373</v>
      </c>
      <c r="E7134" s="67" t="s">
        <v>374</v>
      </c>
      <c r="F7134" s="68" t="s">
        <v>476</v>
      </c>
      <c r="G7134" s="67" t="s">
        <v>477</v>
      </c>
      <c r="H7134" s="68" t="s">
        <v>362</v>
      </c>
      <c r="I7134" s="69">
        <v>68</v>
      </c>
      <c r="J7134" s="69">
        <v>88</v>
      </c>
      <c r="K7134" s="91"/>
      <c r="L7134" s="91"/>
    </row>
    <row r="7135" spans="2:12" x14ac:dyDescent="0.25">
      <c r="B7135" s="67" t="s">
        <v>454</v>
      </c>
      <c r="C7135" s="67" t="s">
        <v>455</v>
      </c>
      <c r="D7135" s="68" t="s">
        <v>373</v>
      </c>
      <c r="E7135" s="67" t="s">
        <v>374</v>
      </c>
      <c r="F7135" s="68" t="s">
        <v>476</v>
      </c>
      <c r="G7135" s="67" t="s">
        <v>477</v>
      </c>
      <c r="H7135" s="68" t="s">
        <v>363</v>
      </c>
      <c r="I7135" s="69">
        <v>170</v>
      </c>
      <c r="J7135" s="69">
        <v>175</v>
      </c>
      <c r="K7135" s="91"/>
      <c r="L7135" s="91"/>
    </row>
    <row r="7136" spans="2:12" x14ac:dyDescent="0.25">
      <c r="B7136" s="67" t="s">
        <v>454</v>
      </c>
      <c r="C7136" s="67" t="s">
        <v>455</v>
      </c>
      <c r="D7136" s="68" t="s">
        <v>373</v>
      </c>
      <c r="E7136" s="67" t="s">
        <v>374</v>
      </c>
      <c r="F7136" s="68" t="s">
        <v>476</v>
      </c>
      <c r="G7136" s="67" t="s">
        <v>477</v>
      </c>
      <c r="H7136" s="68" t="s">
        <v>364</v>
      </c>
      <c r="I7136" s="69">
        <v>11</v>
      </c>
      <c r="J7136" s="69">
        <v>40</v>
      </c>
      <c r="K7136" s="91"/>
      <c r="L7136" s="91"/>
    </row>
    <row r="7137" spans="2:12" x14ac:dyDescent="0.25">
      <c r="B7137" s="67" t="s">
        <v>454</v>
      </c>
      <c r="C7137" s="67" t="s">
        <v>455</v>
      </c>
      <c r="D7137" s="68" t="s">
        <v>373</v>
      </c>
      <c r="E7137" s="67" t="s">
        <v>374</v>
      </c>
      <c r="F7137" s="68" t="s">
        <v>476</v>
      </c>
      <c r="G7137" s="67" t="s">
        <v>477</v>
      </c>
      <c r="H7137" s="68" t="s">
        <v>362</v>
      </c>
      <c r="I7137" s="69">
        <v>0</v>
      </c>
      <c r="J7137" s="69">
        <v>0</v>
      </c>
      <c r="K7137" s="91"/>
      <c r="L7137" s="91"/>
    </row>
    <row r="7138" spans="2:12" x14ac:dyDescent="0.25">
      <c r="B7138" s="67" t="s">
        <v>454</v>
      </c>
      <c r="C7138" s="67" t="s">
        <v>455</v>
      </c>
      <c r="D7138" s="68" t="s">
        <v>373</v>
      </c>
      <c r="E7138" s="67" t="s">
        <v>374</v>
      </c>
      <c r="F7138" s="68" t="s">
        <v>476</v>
      </c>
      <c r="G7138" s="67" t="s">
        <v>477</v>
      </c>
      <c r="H7138" s="68" t="s">
        <v>362</v>
      </c>
      <c r="I7138" s="69">
        <v>9</v>
      </c>
      <c r="J7138" s="69">
        <v>26</v>
      </c>
      <c r="K7138" s="91"/>
      <c r="L7138" s="91"/>
    </row>
    <row r="7139" spans="2:12" x14ac:dyDescent="0.25">
      <c r="B7139" s="67" t="s">
        <v>454</v>
      </c>
      <c r="C7139" s="67" t="s">
        <v>455</v>
      </c>
      <c r="D7139" s="68" t="s">
        <v>373</v>
      </c>
      <c r="E7139" s="67" t="s">
        <v>374</v>
      </c>
      <c r="F7139" s="68" t="s">
        <v>476</v>
      </c>
      <c r="G7139" s="67" t="s">
        <v>477</v>
      </c>
      <c r="H7139" s="68" t="s">
        <v>363</v>
      </c>
      <c r="I7139" s="69">
        <v>43</v>
      </c>
      <c r="J7139" s="69">
        <v>16</v>
      </c>
      <c r="K7139" s="91"/>
      <c r="L7139" s="91"/>
    </row>
    <row r="7140" spans="2:12" x14ac:dyDescent="0.25">
      <c r="B7140" s="67" t="s">
        <v>454</v>
      </c>
      <c r="C7140" s="67" t="s">
        <v>455</v>
      </c>
      <c r="D7140" s="68" t="s">
        <v>373</v>
      </c>
      <c r="E7140" s="67" t="s">
        <v>374</v>
      </c>
      <c r="F7140" s="68" t="s">
        <v>476</v>
      </c>
      <c r="G7140" s="67" t="s">
        <v>477</v>
      </c>
      <c r="H7140" s="68" t="s">
        <v>364</v>
      </c>
      <c r="I7140" s="69">
        <v>51</v>
      </c>
      <c r="J7140" s="69">
        <v>23</v>
      </c>
      <c r="K7140" s="91"/>
      <c r="L7140" s="91"/>
    </row>
    <row r="7141" spans="2:12" x14ac:dyDescent="0.25">
      <c r="B7141" s="67" t="s">
        <v>454</v>
      </c>
      <c r="C7141" s="67" t="s">
        <v>455</v>
      </c>
      <c r="D7141" s="68" t="s">
        <v>373</v>
      </c>
      <c r="E7141" s="67" t="s">
        <v>374</v>
      </c>
      <c r="F7141" s="68" t="s">
        <v>476</v>
      </c>
      <c r="G7141" s="67" t="s">
        <v>477</v>
      </c>
      <c r="H7141" s="68" t="s">
        <v>362</v>
      </c>
      <c r="I7141" s="69">
        <v>0</v>
      </c>
      <c r="J7141" s="69">
        <v>0</v>
      </c>
      <c r="K7141" s="91"/>
      <c r="L7141" s="91"/>
    </row>
    <row r="7142" spans="2:12" x14ac:dyDescent="0.25">
      <c r="B7142" s="67" t="s">
        <v>454</v>
      </c>
      <c r="C7142" s="67" t="s">
        <v>455</v>
      </c>
      <c r="D7142" s="68" t="s">
        <v>373</v>
      </c>
      <c r="E7142" s="67" t="s">
        <v>374</v>
      </c>
      <c r="F7142" s="68" t="s">
        <v>476</v>
      </c>
      <c r="G7142" s="67" t="s">
        <v>477</v>
      </c>
      <c r="H7142" s="68" t="s">
        <v>363</v>
      </c>
      <c r="I7142" s="69">
        <v>0</v>
      </c>
      <c r="J7142" s="69">
        <v>0</v>
      </c>
      <c r="K7142" s="91"/>
      <c r="L7142" s="91"/>
    </row>
    <row r="7143" spans="2:12" x14ac:dyDescent="0.25">
      <c r="B7143" s="67" t="s">
        <v>454</v>
      </c>
      <c r="C7143" s="67" t="s">
        <v>455</v>
      </c>
      <c r="D7143" s="68" t="s">
        <v>373</v>
      </c>
      <c r="E7143" s="67" t="s">
        <v>374</v>
      </c>
      <c r="F7143" s="68" t="s">
        <v>476</v>
      </c>
      <c r="G7143" s="67" t="s">
        <v>477</v>
      </c>
      <c r="H7143" s="68" t="s">
        <v>364</v>
      </c>
      <c r="I7143" s="69">
        <v>0</v>
      </c>
      <c r="J7143" s="69">
        <v>0</v>
      </c>
      <c r="K7143" s="91"/>
      <c r="L7143" s="91"/>
    </row>
    <row r="7144" spans="2:12" x14ac:dyDescent="0.25">
      <c r="B7144" s="67" t="s">
        <v>454</v>
      </c>
      <c r="C7144" s="67" t="s">
        <v>455</v>
      </c>
      <c r="D7144" s="68" t="s">
        <v>373</v>
      </c>
      <c r="E7144" s="67" t="s">
        <v>374</v>
      </c>
      <c r="F7144" s="68" t="s">
        <v>476</v>
      </c>
      <c r="G7144" s="67" t="s">
        <v>477</v>
      </c>
      <c r="H7144" s="68" t="s">
        <v>363</v>
      </c>
      <c r="I7144" s="69">
        <v>0</v>
      </c>
      <c r="J7144" s="69">
        <v>0</v>
      </c>
      <c r="K7144" s="91"/>
      <c r="L7144" s="91"/>
    </row>
    <row r="7145" spans="2:12" x14ac:dyDescent="0.25">
      <c r="B7145" s="67" t="s">
        <v>454</v>
      </c>
      <c r="C7145" s="67" t="s">
        <v>455</v>
      </c>
      <c r="D7145" s="68" t="s">
        <v>373</v>
      </c>
      <c r="E7145" s="67" t="s">
        <v>374</v>
      </c>
      <c r="F7145" s="68" t="s">
        <v>476</v>
      </c>
      <c r="G7145" s="67" t="s">
        <v>477</v>
      </c>
      <c r="H7145" s="68" t="s">
        <v>362</v>
      </c>
      <c r="I7145" s="69">
        <v>0</v>
      </c>
      <c r="J7145" s="69">
        <v>0</v>
      </c>
      <c r="K7145" s="91"/>
      <c r="L7145" s="91"/>
    </row>
    <row r="7146" spans="2:12" x14ac:dyDescent="0.25">
      <c r="B7146" s="67" t="s">
        <v>454</v>
      </c>
      <c r="C7146" s="67" t="s">
        <v>455</v>
      </c>
      <c r="D7146" s="68" t="s">
        <v>373</v>
      </c>
      <c r="E7146" s="67" t="s">
        <v>374</v>
      </c>
      <c r="F7146" s="68" t="s">
        <v>476</v>
      </c>
      <c r="G7146" s="67" t="s">
        <v>477</v>
      </c>
      <c r="H7146" s="68" t="s">
        <v>363</v>
      </c>
      <c r="I7146" s="69">
        <v>0</v>
      </c>
      <c r="J7146" s="69">
        <v>0</v>
      </c>
      <c r="K7146" s="91"/>
      <c r="L7146" s="91"/>
    </row>
    <row r="7147" spans="2:12" x14ac:dyDescent="0.25">
      <c r="B7147" s="67" t="s">
        <v>454</v>
      </c>
      <c r="C7147" s="67" t="s">
        <v>455</v>
      </c>
      <c r="D7147" s="68" t="s">
        <v>373</v>
      </c>
      <c r="E7147" s="67" t="s">
        <v>374</v>
      </c>
      <c r="F7147" s="68" t="s">
        <v>476</v>
      </c>
      <c r="G7147" s="67" t="s">
        <v>477</v>
      </c>
      <c r="H7147" s="68" t="s">
        <v>364</v>
      </c>
      <c r="I7147" s="69">
        <v>0</v>
      </c>
      <c r="J7147" s="69">
        <v>0</v>
      </c>
      <c r="K7147" s="91"/>
      <c r="L7147" s="91"/>
    </row>
    <row r="7148" spans="2:12" x14ac:dyDescent="0.25">
      <c r="B7148" s="67" t="s">
        <v>454</v>
      </c>
      <c r="C7148" s="67" t="s">
        <v>455</v>
      </c>
      <c r="D7148" s="68" t="s">
        <v>373</v>
      </c>
      <c r="E7148" s="67" t="s">
        <v>374</v>
      </c>
      <c r="F7148" s="68" t="s">
        <v>476</v>
      </c>
      <c r="G7148" s="67" t="s">
        <v>477</v>
      </c>
      <c r="H7148" s="68" t="s">
        <v>363</v>
      </c>
      <c r="I7148" s="69">
        <v>0</v>
      </c>
      <c r="J7148" s="69">
        <v>0</v>
      </c>
      <c r="K7148" s="91"/>
      <c r="L7148" s="91"/>
    </row>
    <row r="7149" spans="2:12" x14ac:dyDescent="0.25">
      <c r="B7149" s="67" t="s">
        <v>454</v>
      </c>
      <c r="C7149" s="67" t="s">
        <v>455</v>
      </c>
      <c r="D7149" s="68" t="s">
        <v>373</v>
      </c>
      <c r="E7149" s="67" t="s">
        <v>374</v>
      </c>
      <c r="F7149" s="68" t="s">
        <v>476</v>
      </c>
      <c r="G7149" s="67" t="s">
        <v>477</v>
      </c>
      <c r="H7149" s="68" t="s">
        <v>362</v>
      </c>
      <c r="I7149" s="69">
        <v>50</v>
      </c>
      <c r="J7149" s="69">
        <v>4</v>
      </c>
      <c r="K7149" s="91"/>
      <c r="L7149" s="91"/>
    </row>
    <row r="7150" spans="2:12" x14ac:dyDescent="0.25">
      <c r="B7150" s="67" t="s">
        <v>454</v>
      </c>
      <c r="C7150" s="67" t="s">
        <v>455</v>
      </c>
      <c r="D7150" s="68" t="s">
        <v>373</v>
      </c>
      <c r="E7150" s="67" t="s">
        <v>374</v>
      </c>
      <c r="F7150" s="68" t="s">
        <v>476</v>
      </c>
      <c r="G7150" s="67" t="s">
        <v>477</v>
      </c>
      <c r="H7150" s="68" t="s">
        <v>363</v>
      </c>
      <c r="I7150" s="69">
        <v>154</v>
      </c>
      <c r="J7150" s="69">
        <v>154</v>
      </c>
      <c r="K7150" s="91"/>
      <c r="L7150" s="91"/>
    </row>
    <row r="7151" spans="2:12" x14ac:dyDescent="0.25">
      <c r="B7151" s="67" t="s">
        <v>454</v>
      </c>
      <c r="C7151" s="67" t="s">
        <v>455</v>
      </c>
      <c r="D7151" s="68" t="s">
        <v>373</v>
      </c>
      <c r="E7151" s="67" t="s">
        <v>374</v>
      </c>
      <c r="F7151" s="68" t="s">
        <v>476</v>
      </c>
      <c r="G7151" s="67" t="s">
        <v>477</v>
      </c>
      <c r="H7151" s="68" t="s">
        <v>364</v>
      </c>
      <c r="I7151" s="69">
        <v>30</v>
      </c>
      <c r="J7151" s="69">
        <v>31</v>
      </c>
      <c r="K7151" s="91"/>
      <c r="L7151" s="91"/>
    </row>
    <row r="7152" spans="2:12" x14ac:dyDescent="0.25">
      <c r="B7152" s="67" t="s">
        <v>454</v>
      </c>
      <c r="C7152" s="67" t="s">
        <v>455</v>
      </c>
      <c r="D7152" s="68" t="s">
        <v>373</v>
      </c>
      <c r="E7152" s="67" t="s">
        <v>374</v>
      </c>
      <c r="F7152" s="68" t="s">
        <v>476</v>
      </c>
      <c r="G7152" s="67" t="s">
        <v>477</v>
      </c>
      <c r="H7152" s="68" t="s">
        <v>362</v>
      </c>
      <c r="I7152" s="69">
        <v>70</v>
      </c>
      <c r="J7152" s="69">
        <v>15</v>
      </c>
      <c r="K7152" s="91"/>
      <c r="L7152" s="91"/>
    </row>
    <row r="7153" spans="2:12" x14ac:dyDescent="0.25">
      <c r="B7153" s="67" t="s">
        <v>454</v>
      </c>
      <c r="C7153" s="67" t="s">
        <v>455</v>
      </c>
      <c r="D7153" s="68" t="s">
        <v>373</v>
      </c>
      <c r="E7153" s="67" t="s">
        <v>374</v>
      </c>
      <c r="F7153" s="68" t="s">
        <v>476</v>
      </c>
      <c r="G7153" s="67" t="s">
        <v>477</v>
      </c>
      <c r="H7153" s="68" t="s">
        <v>363</v>
      </c>
      <c r="I7153" s="69">
        <v>69</v>
      </c>
      <c r="J7153" s="69">
        <v>113</v>
      </c>
      <c r="K7153" s="91"/>
      <c r="L7153" s="91"/>
    </row>
    <row r="7154" spans="2:12" x14ac:dyDescent="0.25">
      <c r="B7154" s="67" t="s">
        <v>454</v>
      </c>
      <c r="C7154" s="67" t="s">
        <v>455</v>
      </c>
      <c r="D7154" s="68" t="s">
        <v>373</v>
      </c>
      <c r="E7154" s="67" t="s">
        <v>374</v>
      </c>
      <c r="F7154" s="68" t="s">
        <v>476</v>
      </c>
      <c r="G7154" s="67" t="s">
        <v>477</v>
      </c>
      <c r="H7154" s="68" t="s">
        <v>364</v>
      </c>
      <c r="I7154" s="69">
        <v>0</v>
      </c>
      <c r="J7154" s="69">
        <v>0</v>
      </c>
      <c r="K7154" s="91"/>
      <c r="L7154" s="91"/>
    </row>
    <row r="7155" spans="2:12" x14ac:dyDescent="0.25">
      <c r="B7155" s="67" t="s">
        <v>454</v>
      </c>
      <c r="C7155" s="67" t="s">
        <v>455</v>
      </c>
      <c r="D7155" s="68" t="s">
        <v>373</v>
      </c>
      <c r="E7155" s="67" t="s">
        <v>374</v>
      </c>
      <c r="F7155" s="68" t="s">
        <v>476</v>
      </c>
      <c r="G7155" s="67" t="s">
        <v>477</v>
      </c>
      <c r="H7155" s="68" t="s">
        <v>362</v>
      </c>
      <c r="I7155" s="69">
        <v>0</v>
      </c>
      <c r="J7155" s="69">
        <v>0</v>
      </c>
      <c r="K7155" s="91"/>
      <c r="L7155" s="91"/>
    </row>
    <row r="7156" spans="2:12" x14ac:dyDescent="0.25">
      <c r="B7156" s="67" t="s">
        <v>454</v>
      </c>
      <c r="C7156" s="67" t="s">
        <v>455</v>
      </c>
      <c r="D7156" s="68" t="s">
        <v>373</v>
      </c>
      <c r="E7156" s="67" t="s">
        <v>374</v>
      </c>
      <c r="F7156" s="68" t="s">
        <v>476</v>
      </c>
      <c r="G7156" s="67" t="s">
        <v>477</v>
      </c>
      <c r="H7156" s="68" t="s">
        <v>363</v>
      </c>
      <c r="I7156" s="69">
        <v>0</v>
      </c>
      <c r="J7156" s="69">
        <v>0</v>
      </c>
      <c r="K7156" s="91"/>
      <c r="L7156" s="91"/>
    </row>
    <row r="7157" spans="2:12" x14ac:dyDescent="0.25">
      <c r="B7157" s="67" t="s">
        <v>454</v>
      </c>
      <c r="C7157" s="67" t="s">
        <v>455</v>
      </c>
      <c r="D7157" s="68" t="s">
        <v>373</v>
      </c>
      <c r="E7157" s="67" t="s">
        <v>374</v>
      </c>
      <c r="F7157" s="68" t="s">
        <v>476</v>
      </c>
      <c r="G7157" s="67" t="s">
        <v>477</v>
      </c>
      <c r="H7157" s="68" t="s">
        <v>362</v>
      </c>
      <c r="I7157" s="69">
        <v>9</v>
      </c>
      <c r="J7157" s="69">
        <v>0</v>
      </c>
      <c r="K7157" s="91"/>
      <c r="L7157" s="91"/>
    </row>
    <row r="7158" spans="2:12" x14ac:dyDescent="0.25">
      <c r="B7158" s="67" t="s">
        <v>454</v>
      </c>
      <c r="C7158" s="67" t="s">
        <v>455</v>
      </c>
      <c r="D7158" s="68" t="s">
        <v>373</v>
      </c>
      <c r="E7158" s="67" t="s">
        <v>374</v>
      </c>
      <c r="F7158" s="68" t="s">
        <v>476</v>
      </c>
      <c r="G7158" s="67" t="s">
        <v>477</v>
      </c>
      <c r="H7158" s="68" t="s">
        <v>363</v>
      </c>
      <c r="I7158" s="69">
        <v>112</v>
      </c>
      <c r="J7158" s="69">
        <v>150</v>
      </c>
      <c r="K7158" s="91"/>
      <c r="L7158" s="91"/>
    </row>
    <row r="7159" spans="2:12" x14ac:dyDescent="0.25">
      <c r="B7159" s="67" t="s">
        <v>454</v>
      </c>
      <c r="C7159" s="67" t="s">
        <v>455</v>
      </c>
      <c r="D7159" s="68" t="s">
        <v>373</v>
      </c>
      <c r="E7159" s="67" t="s">
        <v>374</v>
      </c>
      <c r="F7159" s="68" t="s">
        <v>476</v>
      </c>
      <c r="G7159" s="67" t="s">
        <v>477</v>
      </c>
      <c r="H7159" s="68" t="s">
        <v>362</v>
      </c>
      <c r="I7159" s="69">
        <v>0</v>
      </c>
      <c r="J7159" s="69">
        <v>0</v>
      </c>
      <c r="K7159" s="91"/>
      <c r="L7159" s="91"/>
    </row>
    <row r="7160" spans="2:12" x14ac:dyDescent="0.25">
      <c r="B7160" s="67" t="s">
        <v>454</v>
      </c>
      <c r="C7160" s="67" t="s">
        <v>455</v>
      </c>
      <c r="D7160" s="68" t="s">
        <v>373</v>
      </c>
      <c r="E7160" s="67" t="s">
        <v>374</v>
      </c>
      <c r="F7160" s="68" t="s">
        <v>476</v>
      </c>
      <c r="G7160" s="67" t="s">
        <v>477</v>
      </c>
      <c r="H7160" s="68" t="s">
        <v>362</v>
      </c>
      <c r="I7160" s="69">
        <v>0</v>
      </c>
      <c r="J7160" s="69">
        <v>0</v>
      </c>
      <c r="K7160" s="91"/>
      <c r="L7160" s="91"/>
    </row>
    <row r="7161" spans="2:12" x14ac:dyDescent="0.25">
      <c r="B7161" s="67" t="s">
        <v>454</v>
      </c>
      <c r="C7161" s="67" t="s">
        <v>455</v>
      </c>
      <c r="D7161" s="68" t="s">
        <v>373</v>
      </c>
      <c r="E7161" s="67" t="s">
        <v>374</v>
      </c>
      <c r="F7161" s="68" t="s">
        <v>476</v>
      </c>
      <c r="G7161" s="67" t="s">
        <v>477</v>
      </c>
      <c r="H7161" s="68" t="s">
        <v>363</v>
      </c>
      <c r="I7161" s="69">
        <v>3</v>
      </c>
      <c r="J7161" s="69">
        <v>3</v>
      </c>
      <c r="K7161" s="91"/>
      <c r="L7161" s="91"/>
    </row>
    <row r="7162" spans="2:12" x14ac:dyDescent="0.25">
      <c r="B7162" s="67" t="s">
        <v>454</v>
      </c>
      <c r="C7162" s="67" t="s">
        <v>455</v>
      </c>
      <c r="D7162" s="68" t="s">
        <v>373</v>
      </c>
      <c r="E7162" s="67" t="s">
        <v>374</v>
      </c>
      <c r="F7162" s="68" t="s">
        <v>476</v>
      </c>
      <c r="G7162" s="67" t="s">
        <v>477</v>
      </c>
      <c r="H7162" s="68" t="s">
        <v>364</v>
      </c>
      <c r="I7162" s="69">
        <v>0</v>
      </c>
      <c r="J7162" s="69">
        <v>18</v>
      </c>
      <c r="K7162" s="91"/>
      <c r="L7162" s="91"/>
    </row>
    <row r="7163" spans="2:12" x14ac:dyDescent="0.25">
      <c r="B7163" s="67" t="s">
        <v>454</v>
      </c>
      <c r="C7163" s="67" t="s">
        <v>455</v>
      </c>
      <c r="D7163" s="68" t="s">
        <v>373</v>
      </c>
      <c r="E7163" s="67" t="s">
        <v>374</v>
      </c>
      <c r="F7163" s="68" t="s">
        <v>476</v>
      </c>
      <c r="G7163" s="67" t="s">
        <v>477</v>
      </c>
      <c r="H7163" s="68" t="s">
        <v>362</v>
      </c>
      <c r="I7163" s="69">
        <v>0</v>
      </c>
      <c r="J7163" s="69">
        <v>0</v>
      </c>
      <c r="K7163" s="91"/>
      <c r="L7163" s="91"/>
    </row>
    <row r="7164" spans="2:12" x14ac:dyDescent="0.25">
      <c r="B7164" s="67" t="s">
        <v>454</v>
      </c>
      <c r="C7164" s="67" t="s">
        <v>455</v>
      </c>
      <c r="D7164" s="68" t="s">
        <v>373</v>
      </c>
      <c r="E7164" s="67" t="s">
        <v>374</v>
      </c>
      <c r="F7164" s="68" t="s">
        <v>476</v>
      </c>
      <c r="G7164" s="67" t="s">
        <v>477</v>
      </c>
      <c r="H7164" s="68" t="s">
        <v>363</v>
      </c>
      <c r="I7164" s="69">
        <v>0</v>
      </c>
      <c r="J7164" s="69">
        <v>0</v>
      </c>
      <c r="K7164" s="91"/>
      <c r="L7164" s="91"/>
    </row>
    <row r="7165" spans="2:12" x14ac:dyDescent="0.25">
      <c r="B7165" s="67" t="s">
        <v>454</v>
      </c>
      <c r="C7165" s="67" t="s">
        <v>455</v>
      </c>
      <c r="D7165" s="68" t="s">
        <v>373</v>
      </c>
      <c r="E7165" s="67" t="s">
        <v>374</v>
      </c>
      <c r="F7165" s="68" t="s">
        <v>476</v>
      </c>
      <c r="G7165" s="67" t="s">
        <v>477</v>
      </c>
      <c r="H7165" s="68" t="s">
        <v>364</v>
      </c>
      <c r="I7165" s="69">
        <v>0</v>
      </c>
      <c r="J7165" s="69">
        <v>0</v>
      </c>
      <c r="K7165" s="91"/>
      <c r="L7165" s="91"/>
    </row>
    <row r="7166" spans="2:12" x14ac:dyDescent="0.25">
      <c r="B7166" s="67" t="s">
        <v>454</v>
      </c>
      <c r="C7166" s="67" t="s">
        <v>455</v>
      </c>
      <c r="D7166" s="68" t="s">
        <v>373</v>
      </c>
      <c r="E7166" s="67" t="s">
        <v>374</v>
      </c>
      <c r="F7166" s="68" t="s">
        <v>476</v>
      </c>
      <c r="G7166" s="67" t="s">
        <v>477</v>
      </c>
      <c r="H7166" s="68" t="s">
        <v>363</v>
      </c>
      <c r="I7166" s="69">
        <v>0</v>
      </c>
      <c r="J7166" s="69">
        <v>0</v>
      </c>
      <c r="K7166" s="91"/>
      <c r="L7166" s="91"/>
    </row>
    <row r="7167" spans="2:12" x14ac:dyDescent="0.25">
      <c r="B7167" s="67" t="s">
        <v>454</v>
      </c>
      <c r="C7167" s="67" t="s">
        <v>455</v>
      </c>
      <c r="D7167" s="68" t="s">
        <v>373</v>
      </c>
      <c r="E7167" s="67" t="s">
        <v>374</v>
      </c>
      <c r="F7167" s="68" t="s">
        <v>476</v>
      </c>
      <c r="G7167" s="67" t="s">
        <v>477</v>
      </c>
      <c r="H7167" s="68" t="s">
        <v>362</v>
      </c>
      <c r="I7167" s="69">
        <v>10</v>
      </c>
      <c r="J7167" s="69">
        <v>0</v>
      </c>
      <c r="K7167" s="91"/>
      <c r="L7167" s="91"/>
    </row>
    <row r="7168" spans="2:12" x14ac:dyDescent="0.25">
      <c r="B7168" s="67" t="s">
        <v>454</v>
      </c>
      <c r="C7168" s="67" t="s">
        <v>455</v>
      </c>
      <c r="D7168" s="68" t="s">
        <v>373</v>
      </c>
      <c r="E7168" s="67" t="s">
        <v>374</v>
      </c>
      <c r="F7168" s="68" t="s">
        <v>476</v>
      </c>
      <c r="G7168" s="67" t="s">
        <v>477</v>
      </c>
      <c r="H7168" s="68" t="s">
        <v>363</v>
      </c>
      <c r="I7168" s="69">
        <v>31</v>
      </c>
      <c r="J7168" s="69">
        <v>24</v>
      </c>
      <c r="K7168" s="91"/>
      <c r="L7168" s="91"/>
    </row>
    <row r="7169" spans="2:12" x14ac:dyDescent="0.25">
      <c r="B7169" s="67" t="s">
        <v>454</v>
      </c>
      <c r="C7169" s="67" t="s">
        <v>455</v>
      </c>
      <c r="D7169" s="68" t="s">
        <v>373</v>
      </c>
      <c r="E7169" s="67" t="s">
        <v>374</v>
      </c>
      <c r="F7169" s="68" t="s">
        <v>476</v>
      </c>
      <c r="G7169" s="67" t="s">
        <v>477</v>
      </c>
      <c r="H7169" s="68" t="s">
        <v>364</v>
      </c>
      <c r="I7169" s="69">
        <v>16</v>
      </c>
      <c r="J7169" s="69">
        <v>15</v>
      </c>
      <c r="K7169" s="91"/>
      <c r="L7169" s="91"/>
    </row>
    <row r="7170" spans="2:12" x14ac:dyDescent="0.25">
      <c r="B7170" s="67" t="s">
        <v>454</v>
      </c>
      <c r="C7170" s="67" t="s">
        <v>455</v>
      </c>
      <c r="D7170" s="68" t="s">
        <v>373</v>
      </c>
      <c r="E7170" s="67" t="s">
        <v>374</v>
      </c>
      <c r="F7170" s="68" t="s">
        <v>476</v>
      </c>
      <c r="G7170" s="67" t="s">
        <v>477</v>
      </c>
      <c r="H7170" s="68" t="s">
        <v>362</v>
      </c>
      <c r="I7170" s="69">
        <v>0</v>
      </c>
      <c r="J7170" s="69">
        <v>0</v>
      </c>
      <c r="K7170" s="91"/>
      <c r="L7170" s="91"/>
    </row>
    <row r="7171" spans="2:12" x14ac:dyDescent="0.25">
      <c r="B7171" s="67" t="s">
        <v>454</v>
      </c>
      <c r="C7171" s="67" t="s">
        <v>455</v>
      </c>
      <c r="D7171" s="68" t="s">
        <v>373</v>
      </c>
      <c r="E7171" s="67" t="s">
        <v>374</v>
      </c>
      <c r="F7171" s="68" t="s">
        <v>476</v>
      </c>
      <c r="G7171" s="67" t="s">
        <v>477</v>
      </c>
      <c r="H7171" s="68" t="s">
        <v>362</v>
      </c>
      <c r="I7171" s="69">
        <v>0</v>
      </c>
      <c r="J7171" s="69">
        <v>0</v>
      </c>
      <c r="K7171" s="91"/>
      <c r="L7171" s="91"/>
    </row>
    <row r="7172" spans="2:12" x14ac:dyDescent="0.25">
      <c r="B7172" s="67" t="s">
        <v>454</v>
      </c>
      <c r="C7172" s="67" t="s">
        <v>455</v>
      </c>
      <c r="D7172" s="68" t="s">
        <v>373</v>
      </c>
      <c r="E7172" s="67" t="s">
        <v>374</v>
      </c>
      <c r="F7172" s="68" t="s">
        <v>476</v>
      </c>
      <c r="G7172" s="67" t="s">
        <v>477</v>
      </c>
      <c r="H7172" s="68" t="s">
        <v>363</v>
      </c>
      <c r="I7172" s="69">
        <v>24</v>
      </c>
      <c r="J7172" s="69">
        <v>44</v>
      </c>
      <c r="K7172" s="91"/>
      <c r="L7172" s="91"/>
    </row>
    <row r="7173" spans="2:12" x14ac:dyDescent="0.25">
      <c r="B7173" s="67" t="s">
        <v>454</v>
      </c>
      <c r="C7173" s="67" t="s">
        <v>455</v>
      </c>
      <c r="D7173" s="68" t="s">
        <v>373</v>
      </c>
      <c r="E7173" s="67" t="s">
        <v>374</v>
      </c>
      <c r="F7173" s="68" t="s">
        <v>476</v>
      </c>
      <c r="G7173" s="67" t="s">
        <v>477</v>
      </c>
      <c r="H7173" s="68" t="s">
        <v>364</v>
      </c>
      <c r="I7173" s="69">
        <v>9</v>
      </c>
      <c r="J7173" s="69">
        <v>14</v>
      </c>
      <c r="K7173" s="91"/>
      <c r="L7173" s="91"/>
    </row>
    <row r="7174" spans="2:12" x14ac:dyDescent="0.25">
      <c r="B7174" s="67" t="s">
        <v>454</v>
      </c>
      <c r="C7174" s="67" t="s">
        <v>455</v>
      </c>
      <c r="D7174" s="68" t="s">
        <v>373</v>
      </c>
      <c r="E7174" s="67" t="s">
        <v>374</v>
      </c>
      <c r="F7174" s="68" t="s">
        <v>476</v>
      </c>
      <c r="G7174" s="67" t="s">
        <v>477</v>
      </c>
      <c r="H7174" s="68" t="s">
        <v>362</v>
      </c>
      <c r="I7174" s="69">
        <v>100</v>
      </c>
      <c r="J7174" s="69">
        <v>125</v>
      </c>
      <c r="K7174" s="91"/>
      <c r="L7174" s="91"/>
    </row>
    <row r="7175" spans="2:12" x14ac:dyDescent="0.25">
      <c r="B7175" s="67" t="s">
        <v>454</v>
      </c>
      <c r="C7175" s="67" t="s">
        <v>455</v>
      </c>
      <c r="D7175" s="68" t="s">
        <v>373</v>
      </c>
      <c r="E7175" s="67" t="s">
        <v>374</v>
      </c>
      <c r="F7175" s="68" t="s">
        <v>476</v>
      </c>
      <c r="G7175" s="67" t="s">
        <v>477</v>
      </c>
      <c r="H7175" s="68" t="s">
        <v>363</v>
      </c>
      <c r="I7175" s="69">
        <v>300</v>
      </c>
      <c r="J7175" s="69">
        <v>360</v>
      </c>
      <c r="K7175" s="91"/>
      <c r="L7175" s="91"/>
    </row>
    <row r="7176" spans="2:12" x14ac:dyDescent="0.25">
      <c r="B7176" s="67" t="s">
        <v>454</v>
      </c>
      <c r="C7176" s="67" t="s">
        <v>455</v>
      </c>
      <c r="D7176" s="68" t="s">
        <v>373</v>
      </c>
      <c r="E7176" s="67" t="s">
        <v>374</v>
      </c>
      <c r="F7176" s="68" t="s">
        <v>476</v>
      </c>
      <c r="G7176" s="67" t="s">
        <v>477</v>
      </c>
      <c r="H7176" s="68" t="s">
        <v>364</v>
      </c>
      <c r="I7176" s="69">
        <v>100</v>
      </c>
      <c r="J7176" s="69">
        <v>110</v>
      </c>
      <c r="K7176" s="91"/>
      <c r="L7176" s="91"/>
    </row>
    <row r="7177" spans="2:12" x14ac:dyDescent="0.25">
      <c r="B7177" s="67" t="s">
        <v>454</v>
      </c>
      <c r="C7177" s="67" t="s">
        <v>455</v>
      </c>
      <c r="D7177" s="68" t="s">
        <v>373</v>
      </c>
      <c r="E7177" s="67" t="s">
        <v>374</v>
      </c>
      <c r="F7177" s="68" t="s">
        <v>476</v>
      </c>
      <c r="G7177" s="67" t="s">
        <v>477</v>
      </c>
      <c r="H7177" s="68" t="s">
        <v>362</v>
      </c>
      <c r="I7177" s="69">
        <v>0</v>
      </c>
      <c r="J7177" s="69">
        <v>0</v>
      </c>
      <c r="K7177" s="91"/>
      <c r="L7177" s="91"/>
    </row>
    <row r="7178" spans="2:12" x14ac:dyDescent="0.25">
      <c r="B7178" s="67" t="s">
        <v>454</v>
      </c>
      <c r="C7178" s="67" t="s">
        <v>455</v>
      </c>
      <c r="D7178" s="68" t="s">
        <v>373</v>
      </c>
      <c r="E7178" s="67" t="s">
        <v>374</v>
      </c>
      <c r="F7178" s="68" t="s">
        <v>476</v>
      </c>
      <c r="G7178" s="67" t="s">
        <v>477</v>
      </c>
      <c r="H7178" s="68" t="s">
        <v>363</v>
      </c>
      <c r="I7178" s="69">
        <v>0</v>
      </c>
      <c r="J7178" s="69">
        <v>11</v>
      </c>
      <c r="K7178" s="91"/>
      <c r="L7178" s="91"/>
    </row>
    <row r="7179" spans="2:12" x14ac:dyDescent="0.25">
      <c r="B7179" s="67" t="s">
        <v>454</v>
      </c>
      <c r="C7179" s="67" t="s">
        <v>455</v>
      </c>
      <c r="D7179" s="68" t="s">
        <v>373</v>
      </c>
      <c r="E7179" s="67" t="s">
        <v>374</v>
      </c>
      <c r="F7179" s="68" t="s">
        <v>476</v>
      </c>
      <c r="G7179" s="67" t="s">
        <v>477</v>
      </c>
      <c r="H7179" s="68" t="s">
        <v>364</v>
      </c>
      <c r="I7179" s="69">
        <v>0</v>
      </c>
      <c r="J7179" s="69">
        <v>0</v>
      </c>
      <c r="K7179" s="91"/>
      <c r="L7179" s="91"/>
    </row>
    <row r="7180" spans="2:12" x14ac:dyDescent="0.25">
      <c r="B7180" s="67" t="s">
        <v>454</v>
      </c>
      <c r="C7180" s="67" t="s">
        <v>455</v>
      </c>
      <c r="D7180" s="68" t="s">
        <v>373</v>
      </c>
      <c r="E7180" s="67" t="s">
        <v>374</v>
      </c>
      <c r="F7180" s="68" t="s">
        <v>476</v>
      </c>
      <c r="G7180" s="67" t="s">
        <v>477</v>
      </c>
      <c r="H7180" s="68" t="s">
        <v>362</v>
      </c>
      <c r="I7180" s="69">
        <v>0</v>
      </c>
      <c r="J7180" s="69">
        <v>14</v>
      </c>
      <c r="K7180" s="91"/>
      <c r="L7180" s="91"/>
    </row>
    <row r="7181" spans="2:12" x14ac:dyDescent="0.25">
      <c r="B7181" s="67" t="s">
        <v>454</v>
      </c>
      <c r="C7181" s="67" t="s">
        <v>455</v>
      </c>
      <c r="D7181" s="68" t="s">
        <v>373</v>
      </c>
      <c r="E7181" s="67" t="s">
        <v>374</v>
      </c>
      <c r="F7181" s="68" t="s">
        <v>476</v>
      </c>
      <c r="G7181" s="67" t="s">
        <v>477</v>
      </c>
      <c r="H7181" s="68" t="s">
        <v>363</v>
      </c>
      <c r="I7181" s="69">
        <v>12</v>
      </c>
      <c r="J7181" s="69">
        <v>30</v>
      </c>
      <c r="K7181" s="91"/>
      <c r="L7181" s="91"/>
    </row>
    <row r="7182" spans="2:12" x14ac:dyDescent="0.25">
      <c r="B7182" s="67" t="s">
        <v>454</v>
      </c>
      <c r="C7182" s="67" t="s">
        <v>455</v>
      </c>
      <c r="D7182" s="68" t="s">
        <v>373</v>
      </c>
      <c r="E7182" s="67" t="s">
        <v>374</v>
      </c>
      <c r="F7182" s="68" t="s">
        <v>476</v>
      </c>
      <c r="G7182" s="67" t="s">
        <v>477</v>
      </c>
      <c r="H7182" s="68" t="s">
        <v>364</v>
      </c>
      <c r="I7182" s="69">
        <v>0</v>
      </c>
      <c r="J7182" s="69">
        <v>10</v>
      </c>
      <c r="K7182" s="91"/>
      <c r="L7182" s="91"/>
    </row>
    <row r="7183" spans="2:12" x14ac:dyDescent="0.25">
      <c r="B7183" s="67" t="s">
        <v>454</v>
      </c>
      <c r="C7183" s="67" t="s">
        <v>455</v>
      </c>
      <c r="D7183" s="68" t="s">
        <v>373</v>
      </c>
      <c r="E7183" s="67" t="s">
        <v>374</v>
      </c>
      <c r="F7183" s="68" t="s">
        <v>476</v>
      </c>
      <c r="G7183" s="67" t="s">
        <v>477</v>
      </c>
      <c r="H7183" s="68" t="s">
        <v>362</v>
      </c>
      <c r="I7183" s="69">
        <v>73</v>
      </c>
      <c r="J7183" s="69">
        <v>43</v>
      </c>
      <c r="K7183" s="91"/>
      <c r="L7183" s="91"/>
    </row>
    <row r="7184" spans="2:12" x14ac:dyDescent="0.25">
      <c r="B7184" s="67" t="s">
        <v>454</v>
      </c>
      <c r="C7184" s="67" t="s">
        <v>455</v>
      </c>
      <c r="D7184" s="68" t="s">
        <v>373</v>
      </c>
      <c r="E7184" s="67" t="s">
        <v>374</v>
      </c>
      <c r="F7184" s="68" t="s">
        <v>476</v>
      </c>
      <c r="G7184" s="67" t="s">
        <v>477</v>
      </c>
      <c r="H7184" s="68" t="s">
        <v>363</v>
      </c>
      <c r="I7184" s="69">
        <v>68</v>
      </c>
      <c r="J7184" s="69">
        <v>58</v>
      </c>
      <c r="K7184" s="91"/>
      <c r="L7184" s="91"/>
    </row>
    <row r="7185" spans="2:12" x14ac:dyDescent="0.25">
      <c r="B7185" s="67" t="s">
        <v>454</v>
      </c>
      <c r="C7185" s="67" t="s">
        <v>455</v>
      </c>
      <c r="D7185" s="68" t="s">
        <v>373</v>
      </c>
      <c r="E7185" s="67" t="s">
        <v>374</v>
      </c>
      <c r="F7185" s="68" t="s">
        <v>476</v>
      </c>
      <c r="G7185" s="67" t="s">
        <v>477</v>
      </c>
      <c r="H7185" s="68" t="s">
        <v>364</v>
      </c>
      <c r="I7185" s="69">
        <v>21</v>
      </c>
      <c r="J7185" s="69">
        <v>9</v>
      </c>
      <c r="K7185" s="91"/>
      <c r="L7185" s="91"/>
    </row>
    <row r="7186" spans="2:12" x14ac:dyDescent="0.25">
      <c r="B7186" s="67" t="s">
        <v>454</v>
      </c>
      <c r="C7186" s="67" t="s">
        <v>455</v>
      </c>
      <c r="D7186" s="68" t="s">
        <v>373</v>
      </c>
      <c r="E7186" s="67" t="s">
        <v>374</v>
      </c>
      <c r="F7186" s="68" t="s">
        <v>476</v>
      </c>
      <c r="G7186" s="67" t="s">
        <v>477</v>
      </c>
      <c r="H7186" s="68" t="s">
        <v>362</v>
      </c>
      <c r="I7186" s="69">
        <v>154.80000000000001</v>
      </c>
      <c r="J7186" s="69">
        <v>139.19999999999999</v>
      </c>
      <c r="K7186" s="91"/>
      <c r="L7186" s="91"/>
    </row>
    <row r="7187" spans="2:12" x14ac:dyDescent="0.25">
      <c r="B7187" s="67" t="s">
        <v>454</v>
      </c>
      <c r="C7187" s="67" t="s">
        <v>455</v>
      </c>
      <c r="D7187" s="68" t="s">
        <v>373</v>
      </c>
      <c r="E7187" s="67" t="s">
        <v>374</v>
      </c>
      <c r="F7187" s="68" t="s">
        <v>476</v>
      </c>
      <c r="G7187" s="67" t="s">
        <v>477</v>
      </c>
      <c r="H7187" s="68" t="s">
        <v>363</v>
      </c>
      <c r="I7187" s="69">
        <v>258.72000000000003</v>
      </c>
      <c r="J7187" s="69">
        <v>432</v>
      </c>
      <c r="K7187" s="91"/>
      <c r="L7187" s="91"/>
    </row>
    <row r="7188" spans="2:12" x14ac:dyDescent="0.25">
      <c r="B7188" s="67" t="s">
        <v>454</v>
      </c>
      <c r="C7188" s="67" t="s">
        <v>455</v>
      </c>
      <c r="D7188" s="68" t="s">
        <v>373</v>
      </c>
      <c r="E7188" s="67" t="s">
        <v>374</v>
      </c>
      <c r="F7188" s="68" t="s">
        <v>476</v>
      </c>
      <c r="G7188" s="67" t="s">
        <v>477</v>
      </c>
      <c r="H7188" s="68" t="s">
        <v>364</v>
      </c>
      <c r="I7188" s="69">
        <v>103.2</v>
      </c>
      <c r="J7188" s="69">
        <v>138.72</v>
      </c>
      <c r="K7188" s="91"/>
      <c r="L7188" s="91"/>
    </row>
    <row r="7189" spans="2:12" x14ac:dyDescent="0.25">
      <c r="B7189" s="67" t="s">
        <v>454</v>
      </c>
      <c r="C7189" s="67" t="s">
        <v>455</v>
      </c>
      <c r="D7189" s="68" t="s">
        <v>373</v>
      </c>
      <c r="E7189" s="67" t="s">
        <v>374</v>
      </c>
      <c r="F7189" s="68" t="s">
        <v>476</v>
      </c>
      <c r="G7189" s="67" t="s">
        <v>477</v>
      </c>
      <c r="H7189" s="68" t="s">
        <v>363</v>
      </c>
      <c r="I7189" s="69">
        <v>24</v>
      </c>
      <c r="J7189" s="69">
        <v>20</v>
      </c>
      <c r="K7189" s="91"/>
      <c r="L7189" s="91"/>
    </row>
    <row r="7190" spans="2:12" x14ac:dyDescent="0.25">
      <c r="B7190" s="67" t="s">
        <v>454</v>
      </c>
      <c r="C7190" s="67" t="s">
        <v>455</v>
      </c>
      <c r="D7190" s="68" t="s">
        <v>373</v>
      </c>
      <c r="E7190" s="67" t="s">
        <v>374</v>
      </c>
      <c r="F7190" s="68" t="s">
        <v>476</v>
      </c>
      <c r="G7190" s="67" t="s">
        <v>477</v>
      </c>
      <c r="H7190" s="68" t="s">
        <v>364</v>
      </c>
      <c r="I7190" s="69">
        <v>12</v>
      </c>
      <c r="J7190" s="69">
        <v>0</v>
      </c>
      <c r="K7190" s="91"/>
      <c r="L7190" s="91"/>
    </row>
    <row r="7191" spans="2:12" x14ac:dyDescent="0.25">
      <c r="B7191" s="67" t="s">
        <v>454</v>
      </c>
      <c r="C7191" s="67" t="s">
        <v>455</v>
      </c>
      <c r="D7191" s="68" t="s">
        <v>373</v>
      </c>
      <c r="E7191" s="67" t="s">
        <v>374</v>
      </c>
      <c r="F7191" s="68" t="s">
        <v>476</v>
      </c>
      <c r="G7191" s="67" t="s">
        <v>477</v>
      </c>
      <c r="H7191" s="68" t="s">
        <v>363</v>
      </c>
      <c r="I7191" s="69">
        <v>16</v>
      </c>
      <c r="J7191" s="69">
        <v>57</v>
      </c>
      <c r="K7191" s="91"/>
      <c r="L7191" s="91"/>
    </row>
    <row r="7192" spans="2:12" x14ac:dyDescent="0.25">
      <c r="B7192" s="67" t="s">
        <v>454</v>
      </c>
      <c r="C7192" s="67" t="s">
        <v>455</v>
      </c>
      <c r="D7192" s="68" t="s">
        <v>373</v>
      </c>
      <c r="E7192" s="67" t="s">
        <v>374</v>
      </c>
      <c r="F7192" s="68" t="s">
        <v>476</v>
      </c>
      <c r="G7192" s="67" t="s">
        <v>477</v>
      </c>
      <c r="H7192" s="68" t="s">
        <v>362</v>
      </c>
      <c r="I7192" s="69">
        <v>70</v>
      </c>
      <c r="J7192" s="69">
        <v>85</v>
      </c>
      <c r="K7192" s="91"/>
      <c r="L7192" s="91"/>
    </row>
    <row r="7193" spans="2:12" x14ac:dyDescent="0.25">
      <c r="B7193" s="67" t="s">
        <v>454</v>
      </c>
      <c r="C7193" s="67" t="s">
        <v>455</v>
      </c>
      <c r="D7193" s="68" t="s">
        <v>373</v>
      </c>
      <c r="E7193" s="67" t="s">
        <v>374</v>
      </c>
      <c r="F7193" s="68" t="s">
        <v>476</v>
      </c>
      <c r="G7193" s="67" t="s">
        <v>477</v>
      </c>
      <c r="H7193" s="68" t="s">
        <v>363</v>
      </c>
      <c r="I7193" s="69">
        <v>334</v>
      </c>
      <c r="J7193" s="69">
        <v>322</v>
      </c>
      <c r="K7193" s="91"/>
      <c r="L7193" s="91"/>
    </row>
    <row r="7194" spans="2:12" x14ac:dyDescent="0.25">
      <c r="B7194" s="67" t="s">
        <v>454</v>
      </c>
      <c r="C7194" s="67" t="s">
        <v>455</v>
      </c>
      <c r="D7194" s="68" t="s">
        <v>373</v>
      </c>
      <c r="E7194" s="67" t="s">
        <v>374</v>
      </c>
      <c r="F7194" s="68" t="s">
        <v>476</v>
      </c>
      <c r="G7194" s="67" t="s">
        <v>477</v>
      </c>
      <c r="H7194" s="68" t="s">
        <v>364</v>
      </c>
      <c r="I7194" s="69">
        <v>46</v>
      </c>
      <c r="J7194" s="69">
        <v>105</v>
      </c>
      <c r="K7194" s="91"/>
      <c r="L7194" s="91"/>
    </row>
    <row r="7195" spans="2:12" x14ac:dyDescent="0.25">
      <c r="B7195" s="67" t="s">
        <v>454</v>
      </c>
      <c r="C7195" s="67" t="s">
        <v>455</v>
      </c>
      <c r="D7195" s="68" t="s">
        <v>373</v>
      </c>
      <c r="E7195" s="67" t="s">
        <v>374</v>
      </c>
      <c r="F7195" s="68" t="s">
        <v>476</v>
      </c>
      <c r="G7195" s="67" t="s">
        <v>477</v>
      </c>
      <c r="H7195" s="68" t="s">
        <v>362</v>
      </c>
      <c r="I7195" s="69">
        <v>0</v>
      </c>
      <c r="J7195" s="69">
        <v>0</v>
      </c>
      <c r="K7195" s="91"/>
      <c r="L7195" s="91"/>
    </row>
    <row r="7196" spans="2:12" x14ac:dyDescent="0.25">
      <c r="B7196" s="67" t="s">
        <v>454</v>
      </c>
      <c r="C7196" s="67" t="s">
        <v>455</v>
      </c>
      <c r="D7196" s="68" t="s">
        <v>373</v>
      </c>
      <c r="E7196" s="67" t="s">
        <v>374</v>
      </c>
      <c r="F7196" s="68" t="s">
        <v>476</v>
      </c>
      <c r="G7196" s="67" t="s">
        <v>477</v>
      </c>
      <c r="H7196" s="68" t="s">
        <v>363</v>
      </c>
      <c r="I7196" s="69">
        <v>26</v>
      </c>
      <c r="J7196" s="69">
        <v>27</v>
      </c>
      <c r="K7196" s="91"/>
      <c r="L7196" s="91"/>
    </row>
    <row r="7197" spans="2:12" x14ac:dyDescent="0.25">
      <c r="B7197" s="67" t="s">
        <v>454</v>
      </c>
      <c r="C7197" s="67" t="s">
        <v>455</v>
      </c>
      <c r="D7197" s="68" t="s">
        <v>373</v>
      </c>
      <c r="E7197" s="67" t="s">
        <v>374</v>
      </c>
      <c r="F7197" s="68" t="s">
        <v>476</v>
      </c>
      <c r="G7197" s="67" t="s">
        <v>477</v>
      </c>
      <c r="H7197" s="68" t="s">
        <v>364</v>
      </c>
      <c r="I7197" s="69">
        <v>5</v>
      </c>
      <c r="J7197" s="69">
        <v>10</v>
      </c>
      <c r="K7197" s="91"/>
      <c r="L7197" s="91"/>
    </row>
    <row r="7198" spans="2:12" x14ac:dyDescent="0.25">
      <c r="B7198" s="67" t="s">
        <v>454</v>
      </c>
      <c r="C7198" s="67" t="s">
        <v>455</v>
      </c>
      <c r="D7198" s="68" t="s">
        <v>373</v>
      </c>
      <c r="E7198" s="67" t="s">
        <v>374</v>
      </c>
      <c r="F7198" s="68" t="s">
        <v>476</v>
      </c>
      <c r="G7198" s="67" t="s">
        <v>477</v>
      </c>
      <c r="H7198" s="68" t="s">
        <v>362</v>
      </c>
      <c r="I7198" s="69">
        <v>24</v>
      </c>
      <c r="J7198" s="69">
        <v>12</v>
      </c>
      <c r="K7198" s="91"/>
      <c r="L7198" s="91"/>
    </row>
    <row r="7199" spans="2:12" x14ac:dyDescent="0.25">
      <c r="B7199" s="67" t="s">
        <v>454</v>
      </c>
      <c r="C7199" s="67" t="s">
        <v>455</v>
      </c>
      <c r="D7199" s="68" t="s">
        <v>373</v>
      </c>
      <c r="E7199" s="67" t="s">
        <v>374</v>
      </c>
      <c r="F7199" s="68" t="s">
        <v>476</v>
      </c>
      <c r="G7199" s="67" t="s">
        <v>477</v>
      </c>
      <c r="H7199" s="68" t="s">
        <v>363</v>
      </c>
      <c r="I7199" s="69">
        <v>183</v>
      </c>
      <c r="J7199" s="69">
        <v>175</v>
      </c>
      <c r="K7199" s="91"/>
      <c r="L7199" s="91"/>
    </row>
    <row r="7200" spans="2:12" x14ac:dyDescent="0.25">
      <c r="B7200" s="67" t="s">
        <v>454</v>
      </c>
      <c r="C7200" s="67" t="s">
        <v>455</v>
      </c>
      <c r="D7200" s="68" t="s">
        <v>373</v>
      </c>
      <c r="E7200" s="67" t="s">
        <v>374</v>
      </c>
      <c r="F7200" s="68" t="s">
        <v>476</v>
      </c>
      <c r="G7200" s="67" t="s">
        <v>477</v>
      </c>
      <c r="H7200" s="68" t="s">
        <v>364</v>
      </c>
      <c r="I7200" s="69">
        <v>0</v>
      </c>
      <c r="J7200" s="69">
        <v>0</v>
      </c>
      <c r="K7200" s="91"/>
      <c r="L7200" s="91"/>
    </row>
    <row r="7201" spans="2:12" x14ac:dyDescent="0.25">
      <c r="B7201" s="67" t="s">
        <v>454</v>
      </c>
      <c r="C7201" s="67" t="s">
        <v>455</v>
      </c>
      <c r="D7201" s="68" t="s">
        <v>373</v>
      </c>
      <c r="E7201" s="67" t="s">
        <v>374</v>
      </c>
      <c r="F7201" s="68" t="s">
        <v>476</v>
      </c>
      <c r="G7201" s="67" t="s">
        <v>477</v>
      </c>
      <c r="H7201" s="68" t="s">
        <v>362</v>
      </c>
      <c r="I7201" s="69">
        <v>10</v>
      </c>
      <c r="J7201" s="69">
        <v>56</v>
      </c>
      <c r="K7201" s="91"/>
      <c r="L7201" s="91"/>
    </row>
    <row r="7202" spans="2:12" x14ac:dyDescent="0.25">
      <c r="B7202" s="67" t="s">
        <v>454</v>
      </c>
      <c r="C7202" s="67" t="s">
        <v>455</v>
      </c>
      <c r="D7202" s="68" t="s">
        <v>373</v>
      </c>
      <c r="E7202" s="67" t="s">
        <v>374</v>
      </c>
      <c r="F7202" s="68" t="s">
        <v>476</v>
      </c>
      <c r="G7202" s="67" t="s">
        <v>477</v>
      </c>
      <c r="H7202" s="68" t="s">
        <v>363</v>
      </c>
      <c r="I7202" s="69">
        <v>18</v>
      </c>
      <c r="J7202" s="69">
        <v>50</v>
      </c>
      <c r="K7202" s="91"/>
      <c r="L7202" s="91"/>
    </row>
    <row r="7203" spans="2:12" x14ac:dyDescent="0.25">
      <c r="B7203" s="67" t="s">
        <v>454</v>
      </c>
      <c r="C7203" s="67" t="s">
        <v>455</v>
      </c>
      <c r="D7203" s="68" t="s">
        <v>373</v>
      </c>
      <c r="E7203" s="67" t="s">
        <v>374</v>
      </c>
      <c r="F7203" s="68" t="s">
        <v>476</v>
      </c>
      <c r="G7203" s="67" t="s">
        <v>477</v>
      </c>
      <c r="H7203" s="68" t="s">
        <v>364</v>
      </c>
      <c r="I7203" s="69">
        <v>6</v>
      </c>
      <c r="J7203" s="69">
        <v>6</v>
      </c>
      <c r="K7203" s="91"/>
      <c r="L7203" s="91"/>
    </row>
    <row r="7204" spans="2:12" x14ac:dyDescent="0.25">
      <c r="B7204" s="67" t="s">
        <v>454</v>
      </c>
      <c r="C7204" s="67" t="s">
        <v>455</v>
      </c>
      <c r="D7204" s="68" t="s">
        <v>373</v>
      </c>
      <c r="E7204" s="67" t="s">
        <v>374</v>
      </c>
      <c r="F7204" s="68" t="s">
        <v>476</v>
      </c>
      <c r="G7204" s="67" t="s">
        <v>477</v>
      </c>
      <c r="H7204" s="68" t="s">
        <v>362</v>
      </c>
      <c r="I7204" s="69">
        <v>0.309</v>
      </c>
      <c r="J7204" s="69">
        <v>0.20599999999999999</v>
      </c>
      <c r="K7204" s="91"/>
      <c r="L7204" s="91"/>
    </row>
    <row r="7205" spans="2:12" x14ac:dyDescent="0.25">
      <c r="B7205" s="67" t="s">
        <v>454</v>
      </c>
      <c r="C7205" s="67" t="s">
        <v>455</v>
      </c>
      <c r="D7205" s="68" t="s">
        <v>373</v>
      </c>
      <c r="E7205" s="67" t="s">
        <v>374</v>
      </c>
      <c r="F7205" s="68" t="s">
        <v>476</v>
      </c>
      <c r="G7205" s="67" t="s">
        <v>477</v>
      </c>
      <c r="H7205" s="68" t="s">
        <v>363</v>
      </c>
      <c r="I7205" s="69">
        <v>0.39140000000000003</v>
      </c>
      <c r="J7205" s="69">
        <v>0.55620000000000003</v>
      </c>
      <c r="K7205" s="91"/>
      <c r="L7205" s="91"/>
    </row>
    <row r="7206" spans="2:12" x14ac:dyDescent="0.25">
      <c r="B7206" s="67" t="s">
        <v>454</v>
      </c>
      <c r="C7206" s="67" t="s">
        <v>455</v>
      </c>
      <c r="D7206" s="68" t="s">
        <v>373</v>
      </c>
      <c r="E7206" s="67" t="s">
        <v>374</v>
      </c>
      <c r="F7206" s="68" t="s">
        <v>476</v>
      </c>
      <c r="G7206" s="67" t="s">
        <v>477</v>
      </c>
      <c r="H7206" s="68" t="s">
        <v>364</v>
      </c>
      <c r="I7206" s="69">
        <v>0.45319999999999999</v>
      </c>
      <c r="J7206" s="69">
        <v>0.28839999999999999</v>
      </c>
      <c r="K7206" s="91"/>
      <c r="L7206" s="91"/>
    </row>
    <row r="7207" spans="2:12" x14ac:dyDescent="0.25">
      <c r="B7207" s="67" t="s">
        <v>454</v>
      </c>
      <c r="C7207" s="67" t="s">
        <v>455</v>
      </c>
      <c r="D7207" s="68" t="s">
        <v>373</v>
      </c>
      <c r="E7207" s="67" t="s">
        <v>374</v>
      </c>
      <c r="F7207" s="68" t="s">
        <v>476</v>
      </c>
      <c r="G7207" s="67" t="s">
        <v>477</v>
      </c>
      <c r="H7207" s="68" t="s">
        <v>362</v>
      </c>
      <c r="I7207" s="69">
        <v>0</v>
      </c>
      <c r="J7207" s="69">
        <v>0</v>
      </c>
      <c r="K7207" s="91"/>
      <c r="L7207" s="91"/>
    </row>
    <row r="7208" spans="2:12" x14ac:dyDescent="0.25">
      <c r="B7208" s="67" t="s">
        <v>454</v>
      </c>
      <c r="C7208" s="67" t="s">
        <v>455</v>
      </c>
      <c r="D7208" s="68" t="s">
        <v>373</v>
      </c>
      <c r="E7208" s="67" t="s">
        <v>374</v>
      </c>
      <c r="F7208" s="68" t="s">
        <v>476</v>
      </c>
      <c r="G7208" s="67" t="s">
        <v>477</v>
      </c>
      <c r="H7208" s="68" t="s">
        <v>363</v>
      </c>
      <c r="I7208" s="69">
        <v>10</v>
      </c>
      <c r="J7208" s="69">
        <v>0</v>
      </c>
      <c r="K7208" s="91"/>
      <c r="L7208" s="91"/>
    </row>
    <row r="7209" spans="2:12" x14ac:dyDescent="0.25">
      <c r="B7209" s="67" t="s">
        <v>454</v>
      </c>
      <c r="C7209" s="67" t="s">
        <v>455</v>
      </c>
      <c r="D7209" s="68" t="s">
        <v>373</v>
      </c>
      <c r="E7209" s="67" t="s">
        <v>374</v>
      </c>
      <c r="F7209" s="68" t="s">
        <v>476</v>
      </c>
      <c r="G7209" s="67" t="s">
        <v>477</v>
      </c>
      <c r="H7209" s="68" t="s">
        <v>364</v>
      </c>
      <c r="I7209" s="69">
        <v>0</v>
      </c>
      <c r="J7209" s="69">
        <v>0</v>
      </c>
      <c r="K7209" s="91"/>
      <c r="L7209" s="91"/>
    </row>
    <row r="7210" spans="2:12" x14ac:dyDescent="0.25">
      <c r="B7210" s="67" t="s">
        <v>454</v>
      </c>
      <c r="C7210" s="67" t="s">
        <v>455</v>
      </c>
      <c r="D7210" s="68" t="s">
        <v>373</v>
      </c>
      <c r="E7210" s="67" t="s">
        <v>374</v>
      </c>
      <c r="F7210" s="68" t="s">
        <v>476</v>
      </c>
      <c r="G7210" s="67" t="s">
        <v>477</v>
      </c>
      <c r="H7210" s="68" t="s">
        <v>363</v>
      </c>
      <c r="I7210" s="69">
        <v>0</v>
      </c>
      <c r="J7210" s="69">
        <v>0</v>
      </c>
      <c r="K7210" s="91"/>
      <c r="L7210" s="91"/>
    </row>
    <row r="7211" spans="2:12" x14ac:dyDescent="0.25">
      <c r="B7211" s="67" t="s">
        <v>454</v>
      </c>
      <c r="C7211" s="67" t="s">
        <v>455</v>
      </c>
      <c r="D7211" s="68" t="s">
        <v>373</v>
      </c>
      <c r="E7211" s="67" t="s">
        <v>374</v>
      </c>
      <c r="F7211" s="68" t="s">
        <v>476</v>
      </c>
      <c r="G7211" s="67" t="s">
        <v>477</v>
      </c>
      <c r="H7211" s="68" t="s">
        <v>364</v>
      </c>
      <c r="I7211" s="69">
        <v>20</v>
      </c>
      <c r="J7211" s="69">
        <v>0</v>
      </c>
      <c r="K7211" s="91"/>
      <c r="L7211" s="91"/>
    </row>
    <row r="7212" spans="2:12" x14ac:dyDescent="0.25">
      <c r="B7212" s="67" t="s">
        <v>454</v>
      </c>
      <c r="C7212" s="67" t="s">
        <v>455</v>
      </c>
      <c r="D7212" s="68" t="s">
        <v>373</v>
      </c>
      <c r="E7212" s="67" t="s">
        <v>374</v>
      </c>
      <c r="F7212" s="68" t="s">
        <v>476</v>
      </c>
      <c r="G7212" s="67" t="s">
        <v>477</v>
      </c>
      <c r="H7212" s="68" t="s">
        <v>362</v>
      </c>
      <c r="I7212" s="69">
        <v>0</v>
      </c>
      <c r="J7212" s="69">
        <v>0</v>
      </c>
      <c r="K7212" s="91"/>
      <c r="L7212" s="91"/>
    </row>
    <row r="7213" spans="2:12" x14ac:dyDescent="0.25">
      <c r="B7213" s="67" t="s">
        <v>454</v>
      </c>
      <c r="C7213" s="67" t="s">
        <v>455</v>
      </c>
      <c r="D7213" s="68" t="s">
        <v>373</v>
      </c>
      <c r="E7213" s="67" t="s">
        <v>374</v>
      </c>
      <c r="F7213" s="68" t="s">
        <v>476</v>
      </c>
      <c r="G7213" s="67" t="s">
        <v>477</v>
      </c>
      <c r="H7213" s="68" t="s">
        <v>363</v>
      </c>
      <c r="I7213" s="69">
        <v>20</v>
      </c>
      <c r="J7213" s="69">
        <v>56</v>
      </c>
      <c r="K7213" s="91"/>
      <c r="L7213" s="91"/>
    </row>
    <row r="7214" spans="2:12" x14ac:dyDescent="0.25">
      <c r="B7214" s="67" t="s">
        <v>454</v>
      </c>
      <c r="C7214" s="67" t="s">
        <v>455</v>
      </c>
      <c r="D7214" s="68" t="s">
        <v>373</v>
      </c>
      <c r="E7214" s="67" t="s">
        <v>374</v>
      </c>
      <c r="F7214" s="68" t="s">
        <v>476</v>
      </c>
      <c r="G7214" s="67" t="s">
        <v>477</v>
      </c>
      <c r="H7214" s="68" t="s">
        <v>364</v>
      </c>
      <c r="I7214" s="69">
        <v>0</v>
      </c>
      <c r="J7214" s="69">
        <v>0</v>
      </c>
      <c r="K7214" s="91"/>
      <c r="L7214" s="91"/>
    </row>
    <row r="7215" spans="2:12" x14ac:dyDescent="0.25">
      <c r="B7215" s="67" t="s">
        <v>454</v>
      </c>
      <c r="C7215" s="67" t="s">
        <v>455</v>
      </c>
      <c r="D7215" s="68" t="s">
        <v>373</v>
      </c>
      <c r="E7215" s="67" t="s">
        <v>374</v>
      </c>
      <c r="F7215" s="68" t="s">
        <v>476</v>
      </c>
      <c r="G7215" s="67" t="s">
        <v>477</v>
      </c>
      <c r="H7215" s="68" t="s">
        <v>362</v>
      </c>
      <c r="I7215" s="69">
        <v>24</v>
      </c>
      <c r="J7215" s="69">
        <v>8</v>
      </c>
      <c r="K7215" s="91"/>
      <c r="L7215" s="91"/>
    </row>
    <row r="7216" spans="2:12" x14ac:dyDescent="0.25">
      <c r="B7216" s="67" t="s">
        <v>454</v>
      </c>
      <c r="C7216" s="67" t="s">
        <v>455</v>
      </c>
      <c r="D7216" s="68" t="s">
        <v>373</v>
      </c>
      <c r="E7216" s="67" t="s">
        <v>374</v>
      </c>
      <c r="F7216" s="68" t="s">
        <v>476</v>
      </c>
      <c r="G7216" s="67" t="s">
        <v>477</v>
      </c>
      <c r="H7216" s="68" t="s">
        <v>363</v>
      </c>
      <c r="I7216" s="69">
        <v>39</v>
      </c>
      <c r="J7216" s="69">
        <v>27</v>
      </c>
      <c r="K7216" s="91"/>
      <c r="L7216" s="91"/>
    </row>
    <row r="7217" spans="2:12" x14ac:dyDescent="0.25">
      <c r="B7217" s="67" t="s">
        <v>454</v>
      </c>
      <c r="C7217" s="67" t="s">
        <v>455</v>
      </c>
      <c r="D7217" s="68" t="s">
        <v>373</v>
      </c>
      <c r="E7217" s="67" t="s">
        <v>374</v>
      </c>
      <c r="F7217" s="68" t="s">
        <v>476</v>
      </c>
      <c r="G7217" s="67" t="s">
        <v>477</v>
      </c>
      <c r="H7217" s="68" t="s">
        <v>364</v>
      </c>
      <c r="I7217" s="69">
        <v>0</v>
      </c>
      <c r="J7217" s="69">
        <v>10</v>
      </c>
      <c r="K7217" s="91"/>
      <c r="L7217" s="91"/>
    </row>
    <row r="7218" spans="2:12" x14ac:dyDescent="0.25">
      <c r="B7218" s="67" t="s">
        <v>454</v>
      </c>
      <c r="C7218" s="67" t="s">
        <v>455</v>
      </c>
      <c r="D7218" s="68" t="s">
        <v>373</v>
      </c>
      <c r="E7218" s="67" t="s">
        <v>374</v>
      </c>
      <c r="F7218" s="68" t="s">
        <v>476</v>
      </c>
      <c r="G7218" s="67" t="s">
        <v>477</v>
      </c>
      <c r="H7218" s="68" t="s">
        <v>362</v>
      </c>
      <c r="I7218" s="69">
        <v>2</v>
      </c>
      <c r="J7218" s="69">
        <v>20</v>
      </c>
      <c r="K7218" s="91"/>
      <c r="L7218" s="91"/>
    </row>
    <row r="7219" spans="2:12" x14ac:dyDescent="0.25">
      <c r="B7219" s="67" t="s">
        <v>454</v>
      </c>
      <c r="C7219" s="67" t="s">
        <v>455</v>
      </c>
      <c r="D7219" s="68" t="s">
        <v>373</v>
      </c>
      <c r="E7219" s="67" t="s">
        <v>374</v>
      </c>
      <c r="F7219" s="68" t="s">
        <v>476</v>
      </c>
      <c r="G7219" s="67" t="s">
        <v>477</v>
      </c>
      <c r="H7219" s="68" t="s">
        <v>363</v>
      </c>
      <c r="I7219" s="69">
        <v>12</v>
      </c>
      <c r="J7219" s="69">
        <v>4</v>
      </c>
      <c r="K7219" s="91"/>
      <c r="L7219" s="91"/>
    </row>
    <row r="7220" spans="2:12" x14ac:dyDescent="0.25">
      <c r="B7220" s="67" t="s">
        <v>454</v>
      </c>
      <c r="C7220" s="67" t="s">
        <v>455</v>
      </c>
      <c r="D7220" s="68" t="s">
        <v>373</v>
      </c>
      <c r="E7220" s="67" t="s">
        <v>374</v>
      </c>
      <c r="F7220" s="68" t="s">
        <v>476</v>
      </c>
      <c r="G7220" s="67" t="s">
        <v>477</v>
      </c>
      <c r="H7220" s="68" t="s">
        <v>364</v>
      </c>
      <c r="I7220" s="69">
        <v>5</v>
      </c>
      <c r="J7220" s="69">
        <v>15</v>
      </c>
      <c r="K7220" s="91"/>
      <c r="L7220" s="91"/>
    </row>
    <row r="7221" spans="2:12" x14ac:dyDescent="0.25">
      <c r="B7221" s="67" t="s">
        <v>454</v>
      </c>
      <c r="C7221" s="67" t="s">
        <v>455</v>
      </c>
      <c r="D7221" s="68" t="s">
        <v>373</v>
      </c>
      <c r="E7221" s="67" t="s">
        <v>374</v>
      </c>
      <c r="F7221" s="68" t="s">
        <v>476</v>
      </c>
      <c r="G7221" s="67" t="s">
        <v>477</v>
      </c>
      <c r="H7221" s="68" t="s">
        <v>362</v>
      </c>
      <c r="I7221" s="69">
        <v>20</v>
      </c>
      <c r="J7221" s="69">
        <v>20</v>
      </c>
      <c r="K7221" s="91"/>
      <c r="L7221" s="91"/>
    </row>
    <row r="7222" spans="2:12" x14ac:dyDescent="0.25">
      <c r="B7222" s="67" t="s">
        <v>454</v>
      </c>
      <c r="C7222" s="67" t="s">
        <v>455</v>
      </c>
      <c r="D7222" s="68" t="s">
        <v>373</v>
      </c>
      <c r="E7222" s="67" t="s">
        <v>374</v>
      </c>
      <c r="F7222" s="68" t="s">
        <v>476</v>
      </c>
      <c r="G7222" s="67" t="s">
        <v>477</v>
      </c>
      <c r="H7222" s="68" t="s">
        <v>363</v>
      </c>
      <c r="I7222" s="69">
        <v>0</v>
      </c>
      <c r="J7222" s="69">
        <v>0</v>
      </c>
      <c r="K7222" s="91"/>
      <c r="L7222" s="91"/>
    </row>
    <row r="7223" spans="2:12" x14ac:dyDescent="0.25">
      <c r="B7223" s="67" t="s">
        <v>454</v>
      </c>
      <c r="C7223" s="67" t="s">
        <v>455</v>
      </c>
      <c r="D7223" s="68" t="s">
        <v>373</v>
      </c>
      <c r="E7223" s="67" t="s">
        <v>374</v>
      </c>
      <c r="F7223" s="68" t="s">
        <v>476</v>
      </c>
      <c r="G7223" s="67" t="s">
        <v>477</v>
      </c>
      <c r="H7223" s="68" t="s">
        <v>364</v>
      </c>
      <c r="I7223" s="69">
        <v>52</v>
      </c>
      <c r="J7223" s="69">
        <v>44</v>
      </c>
      <c r="K7223" s="91"/>
      <c r="L7223" s="91"/>
    </row>
    <row r="7224" spans="2:12" x14ac:dyDescent="0.25">
      <c r="B7224" s="67" t="s">
        <v>454</v>
      </c>
      <c r="C7224" s="67" t="s">
        <v>455</v>
      </c>
      <c r="D7224" s="68" t="s">
        <v>373</v>
      </c>
      <c r="E7224" s="67" t="s">
        <v>374</v>
      </c>
      <c r="F7224" s="68" t="s">
        <v>476</v>
      </c>
      <c r="G7224" s="67" t="s">
        <v>477</v>
      </c>
      <c r="H7224" s="68" t="s">
        <v>362</v>
      </c>
      <c r="I7224" s="69">
        <v>39</v>
      </c>
      <c r="J7224" s="69">
        <v>81</v>
      </c>
      <c r="K7224" s="91"/>
      <c r="L7224" s="91"/>
    </row>
    <row r="7225" spans="2:12" x14ac:dyDescent="0.25">
      <c r="B7225" s="67" t="s">
        <v>454</v>
      </c>
      <c r="C7225" s="67" t="s">
        <v>455</v>
      </c>
      <c r="D7225" s="68" t="s">
        <v>373</v>
      </c>
      <c r="E7225" s="67" t="s">
        <v>374</v>
      </c>
      <c r="F7225" s="68" t="s">
        <v>476</v>
      </c>
      <c r="G7225" s="67" t="s">
        <v>477</v>
      </c>
      <c r="H7225" s="68" t="s">
        <v>363</v>
      </c>
      <c r="I7225" s="69">
        <v>56</v>
      </c>
      <c r="J7225" s="69">
        <v>49</v>
      </c>
      <c r="K7225" s="91"/>
      <c r="L7225" s="91"/>
    </row>
    <row r="7226" spans="2:12" x14ac:dyDescent="0.25">
      <c r="B7226" s="67" t="s">
        <v>454</v>
      </c>
      <c r="C7226" s="67" t="s">
        <v>455</v>
      </c>
      <c r="D7226" s="68" t="s">
        <v>373</v>
      </c>
      <c r="E7226" s="67" t="s">
        <v>374</v>
      </c>
      <c r="F7226" s="68" t="s">
        <v>476</v>
      </c>
      <c r="G7226" s="67" t="s">
        <v>477</v>
      </c>
      <c r="H7226" s="68" t="s">
        <v>364</v>
      </c>
      <c r="I7226" s="69">
        <v>30</v>
      </c>
      <c r="J7226" s="69">
        <v>21</v>
      </c>
      <c r="K7226" s="91"/>
      <c r="L7226" s="91"/>
    </row>
    <row r="7227" spans="2:12" x14ac:dyDescent="0.25">
      <c r="B7227" s="67" t="s">
        <v>454</v>
      </c>
      <c r="C7227" s="67" t="s">
        <v>455</v>
      </c>
      <c r="D7227" s="68" t="s">
        <v>373</v>
      </c>
      <c r="E7227" s="67" t="s">
        <v>374</v>
      </c>
      <c r="F7227" s="68" t="s">
        <v>476</v>
      </c>
      <c r="G7227" s="67" t="s">
        <v>477</v>
      </c>
      <c r="H7227" s="68" t="s">
        <v>362</v>
      </c>
      <c r="I7227" s="69">
        <v>131</v>
      </c>
      <c r="J7227" s="69">
        <v>148</v>
      </c>
      <c r="K7227" s="91"/>
      <c r="L7227" s="91"/>
    </row>
    <row r="7228" spans="2:12" x14ac:dyDescent="0.25">
      <c r="B7228" s="67" t="s">
        <v>454</v>
      </c>
      <c r="C7228" s="67" t="s">
        <v>455</v>
      </c>
      <c r="D7228" s="68" t="s">
        <v>373</v>
      </c>
      <c r="E7228" s="67" t="s">
        <v>374</v>
      </c>
      <c r="F7228" s="68" t="s">
        <v>476</v>
      </c>
      <c r="G7228" s="67" t="s">
        <v>477</v>
      </c>
      <c r="H7228" s="68" t="s">
        <v>363</v>
      </c>
      <c r="I7228" s="69">
        <v>184</v>
      </c>
      <c r="J7228" s="69">
        <v>211</v>
      </c>
      <c r="K7228" s="91"/>
      <c r="L7228" s="91"/>
    </row>
    <row r="7229" spans="2:12" x14ac:dyDescent="0.25">
      <c r="B7229" s="67" t="s">
        <v>454</v>
      </c>
      <c r="C7229" s="67" t="s">
        <v>455</v>
      </c>
      <c r="D7229" s="68" t="s">
        <v>373</v>
      </c>
      <c r="E7229" s="67" t="s">
        <v>374</v>
      </c>
      <c r="F7229" s="68" t="s">
        <v>476</v>
      </c>
      <c r="G7229" s="67" t="s">
        <v>477</v>
      </c>
      <c r="H7229" s="68" t="s">
        <v>364</v>
      </c>
      <c r="I7229" s="69">
        <v>54</v>
      </c>
      <c r="J7229" s="69">
        <v>119</v>
      </c>
      <c r="K7229" s="91"/>
      <c r="L7229" s="91"/>
    </row>
    <row r="7230" spans="2:12" x14ac:dyDescent="0.25">
      <c r="B7230" s="67" t="s">
        <v>454</v>
      </c>
      <c r="C7230" s="67" t="s">
        <v>455</v>
      </c>
      <c r="D7230" s="68" t="s">
        <v>373</v>
      </c>
      <c r="E7230" s="67" t="s">
        <v>374</v>
      </c>
      <c r="F7230" s="68" t="s">
        <v>476</v>
      </c>
      <c r="G7230" s="67" t="s">
        <v>477</v>
      </c>
      <c r="H7230" s="68" t="s">
        <v>362</v>
      </c>
      <c r="I7230" s="69">
        <v>29</v>
      </c>
      <c r="J7230" s="69">
        <v>24</v>
      </c>
      <c r="K7230" s="91"/>
      <c r="L7230" s="91"/>
    </row>
    <row r="7231" spans="2:12" x14ac:dyDescent="0.25">
      <c r="B7231" s="67" t="s">
        <v>454</v>
      </c>
      <c r="C7231" s="67" t="s">
        <v>455</v>
      </c>
      <c r="D7231" s="68" t="s">
        <v>373</v>
      </c>
      <c r="E7231" s="67" t="s">
        <v>374</v>
      </c>
      <c r="F7231" s="68" t="s">
        <v>476</v>
      </c>
      <c r="G7231" s="67" t="s">
        <v>477</v>
      </c>
      <c r="H7231" s="68" t="s">
        <v>363</v>
      </c>
      <c r="I7231" s="69">
        <v>84</v>
      </c>
      <c r="J7231" s="69">
        <v>113</v>
      </c>
      <c r="K7231" s="91"/>
      <c r="L7231" s="91"/>
    </row>
    <row r="7232" spans="2:12" x14ac:dyDescent="0.25">
      <c r="B7232" s="67" t="s">
        <v>454</v>
      </c>
      <c r="C7232" s="67" t="s">
        <v>455</v>
      </c>
      <c r="D7232" s="68" t="s">
        <v>373</v>
      </c>
      <c r="E7232" s="67" t="s">
        <v>374</v>
      </c>
      <c r="F7232" s="68" t="s">
        <v>476</v>
      </c>
      <c r="G7232" s="67" t="s">
        <v>477</v>
      </c>
      <c r="H7232" s="68" t="s">
        <v>364</v>
      </c>
      <c r="I7232" s="69">
        <v>12</v>
      </c>
      <c r="J7232" s="69">
        <v>12</v>
      </c>
      <c r="K7232" s="91"/>
      <c r="L7232" s="91"/>
    </row>
    <row r="7233" spans="2:12" x14ac:dyDescent="0.25">
      <c r="B7233" s="67" t="s">
        <v>454</v>
      </c>
      <c r="C7233" s="67" t="s">
        <v>455</v>
      </c>
      <c r="D7233" s="68" t="s">
        <v>373</v>
      </c>
      <c r="E7233" s="67" t="s">
        <v>374</v>
      </c>
      <c r="F7233" s="68" t="s">
        <v>476</v>
      </c>
      <c r="G7233" s="67" t="s">
        <v>477</v>
      </c>
      <c r="H7233" s="68" t="s">
        <v>362</v>
      </c>
      <c r="I7233" s="69">
        <v>0</v>
      </c>
      <c r="J7233" s="69">
        <v>18</v>
      </c>
      <c r="K7233" s="91"/>
      <c r="L7233" s="91"/>
    </row>
    <row r="7234" spans="2:12" x14ac:dyDescent="0.25">
      <c r="B7234" s="67" t="s">
        <v>454</v>
      </c>
      <c r="C7234" s="67" t="s">
        <v>455</v>
      </c>
      <c r="D7234" s="68" t="s">
        <v>373</v>
      </c>
      <c r="E7234" s="67" t="s">
        <v>374</v>
      </c>
      <c r="F7234" s="68" t="s">
        <v>476</v>
      </c>
      <c r="G7234" s="67" t="s">
        <v>477</v>
      </c>
      <c r="H7234" s="68" t="s">
        <v>363</v>
      </c>
      <c r="I7234" s="69">
        <v>44</v>
      </c>
      <c r="J7234" s="69">
        <v>53</v>
      </c>
      <c r="K7234" s="91"/>
      <c r="L7234" s="91"/>
    </row>
    <row r="7235" spans="2:12" x14ac:dyDescent="0.25">
      <c r="B7235" s="67" t="s">
        <v>454</v>
      </c>
      <c r="C7235" s="67" t="s">
        <v>455</v>
      </c>
      <c r="D7235" s="68" t="s">
        <v>373</v>
      </c>
      <c r="E7235" s="67" t="s">
        <v>374</v>
      </c>
      <c r="F7235" s="68" t="s">
        <v>476</v>
      </c>
      <c r="G7235" s="67" t="s">
        <v>477</v>
      </c>
      <c r="H7235" s="68" t="s">
        <v>364</v>
      </c>
      <c r="I7235" s="69">
        <v>0</v>
      </c>
      <c r="J7235" s="69">
        <v>10</v>
      </c>
      <c r="K7235" s="91"/>
      <c r="L7235" s="91"/>
    </row>
    <row r="7236" spans="2:12" x14ac:dyDescent="0.25">
      <c r="B7236" s="67" t="s">
        <v>454</v>
      </c>
      <c r="C7236" s="67" t="s">
        <v>455</v>
      </c>
      <c r="D7236" s="68" t="s">
        <v>373</v>
      </c>
      <c r="E7236" s="67" t="s">
        <v>374</v>
      </c>
      <c r="F7236" s="68" t="s">
        <v>476</v>
      </c>
      <c r="G7236" s="67" t="s">
        <v>477</v>
      </c>
      <c r="H7236" s="68" t="s">
        <v>363</v>
      </c>
      <c r="I7236" s="69">
        <v>0</v>
      </c>
      <c r="J7236" s="69">
        <v>43</v>
      </c>
      <c r="K7236" s="91"/>
      <c r="L7236" s="91"/>
    </row>
    <row r="7237" spans="2:12" x14ac:dyDescent="0.25">
      <c r="B7237" s="67" t="s">
        <v>454</v>
      </c>
      <c r="C7237" s="67" t="s">
        <v>455</v>
      </c>
      <c r="D7237" s="68" t="s">
        <v>373</v>
      </c>
      <c r="E7237" s="67" t="s">
        <v>374</v>
      </c>
      <c r="F7237" s="68" t="s">
        <v>476</v>
      </c>
      <c r="G7237" s="67" t="s">
        <v>477</v>
      </c>
      <c r="H7237" s="68" t="s">
        <v>364</v>
      </c>
      <c r="I7237" s="69">
        <v>0</v>
      </c>
      <c r="J7237" s="69">
        <v>0</v>
      </c>
      <c r="K7237" s="91"/>
      <c r="L7237" s="91"/>
    </row>
    <row r="7238" spans="2:12" x14ac:dyDescent="0.25">
      <c r="B7238" s="67" t="s">
        <v>454</v>
      </c>
      <c r="C7238" s="67" t="s">
        <v>455</v>
      </c>
      <c r="D7238" s="68" t="s">
        <v>373</v>
      </c>
      <c r="E7238" s="67" t="s">
        <v>374</v>
      </c>
      <c r="F7238" s="68" t="s">
        <v>476</v>
      </c>
      <c r="G7238" s="67" t="s">
        <v>477</v>
      </c>
      <c r="H7238" s="68" t="s">
        <v>362</v>
      </c>
      <c r="I7238" s="69">
        <v>17</v>
      </c>
      <c r="J7238" s="69">
        <v>30</v>
      </c>
      <c r="K7238" s="91"/>
      <c r="L7238" s="91"/>
    </row>
    <row r="7239" spans="2:12" x14ac:dyDescent="0.25">
      <c r="B7239" s="67" t="s">
        <v>454</v>
      </c>
      <c r="C7239" s="67" t="s">
        <v>455</v>
      </c>
      <c r="D7239" s="68" t="s">
        <v>373</v>
      </c>
      <c r="E7239" s="67" t="s">
        <v>374</v>
      </c>
      <c r="F7239" s="68" t="s">
        <v>476</v>
      </c>
      <c r="G7239" s="67" t="s">
        <v>477</v>
      </c>
      <c r="H7239" s="68" t="s">
        <v>363</v>
      </c>
      <c r="I7239" s="69">
        <v>69</v>
      </c>
      <c r="J7239" s="69">
        <v>56</v>
      </c>
      <c r="K7239" s="91"/>
      <c r="L7239" s="91"/>
    </row>
    <row r="7240" spans="2:12" x14ac:dyDescent="0.25">
      <c r="B7240" s="67" t="s">
        <v>454</v>
      </c>
      <c r="C7240" s="67" t="s">
        <v>455</v>
      </c>
      <c r="D7240" s="68" t="s">
        <v>373</v>
      </c>
      <c r="E7240" s="67" t="s">
        <v>374</v>
      </c>
      <c r="F7240" s="68" t="s">
        <v>476</v>
      </c>
      <c r="G7240" s="67" t="s">
        <v>477</v>
      </c>
      <c r="H7240" s="68" t="s">
        <v>364</v>
      </c>
      <c r="I7240" s="69">
        <v>14</v>
      </c>
      <c r="J7240" s="69">
        <v>21</v>
      </c>
      <c r="K7240" s="91"/>
      <c r="L7240" s="91"/>
    </row>
    <row r="7241" spans="2:12" x14ac:dyDescent="0.25">
      <c r="B7241" s="67" t="s">
        <v>454</v>
      </c>
      <c r="C7241" s="67" t="s">
        <v>455</v>
      </c>
      <c r="D7241" s="68" t="s">
        <v>373</v>
      </c>
      <c r="E7241" s="67" t="s">
        <v>374</v>
      </c>
      <c r="F7241" s="68" t="s">
        <v>476</v>
      </c>
      <c r="G7241" s="67" t="s">
        <v>477</v>
      </c>
      <c r="H7241" s="68" t="s">
        <v>362</v>
      </c>
      <c r="I7241" s="69">
        <v>29</v>
      </c>
      <c r="J7241" s="69">
        <v>17</v>
      </c>
      <c r="K7241" s="91"/>
      <c r="L7241" s="91"/>
    </row>
    <row r="7242" spans="2:12" x14ac:dyDescent="0.25">
      <c r="B7242" s="67" t="s">
        <v>454</v>
      </c>
      <c r="C7242" s="67" t="s">
        <v>455</v>
      </c>
      <c r="D7242" s="68" t="s">
        <v>373</v>
      </c>
      <c r="E7242" s="67" t="s">
        <v>374</v>
      </c>
      <c r="F7242" s="68" t="s">
        <v>476</v>
      </c>
      <c r="G7242" s="67" t="s">
        <v>477</v>
      </c>
      <c r="H7242" s="68" t="s">
        <v>363</v>
      </c>
      <c r="I7242" s="69">
        <v>0</v>
      </c>
      <c r="J7242" s="69">
        <v>5</v>
      </c>
      <c r="K7242" s="91"/>
      <c r="L7242" s="91"/>
    </row>
    <row r="7243" spans="2:12" x14ac:dyDescent="0.25">
      <c r="B7243" s="67" t="s">
        <v>454</v>
      </c>
      <c r="C7243" s="67" t="s">
        <v>455</v>
      </c>
      <c r="D7243" s="68" t="s">
        <v>373</v>
      </c>
      <c r="E7243" s="67" t="s">
        <v>374</v>
      </c>
      <c r="F7243" s="68" t="s">
        <v>476</v>
      </c>
      <c r="G7243" s="67" t="s">
        <v>477</v>
      </c>
      <c r="H7243" s="68" t="s">
        <v>364</v>
      </c>
      <c r="I7243" s="69">
        <v>15</v>
      </c>
      <c r="J7243" s="69">
        <v>25</v>
      </c>
      <c r="K7243" s="91"/>
      <c r="L7243" s="91"/>
    </row>
    <row r="7244" spans="2:12" x14ac:dyDescent="0.25">
      <c r="B7244" s="67" t="s">
        <v>454</v>
      </c>
      <c r="C7244" s="67" t="s">
        <v>455</v>
      </c>
      <c r="D7244" s="68" t="s">
        <v>373</v>
      </c>
      <c r="E7244" s="67" t="s">
        <v>374</v>
      </c>
      <c r="F7244" s="68" t="s">
        <v>476</v>
      </c>
      <c r="G7244" s="67" t="s">
        <v>477</v>
      </c>
      <c r="H7244" s="68" t="s">
        <v>363</v>
      </c>
      <c r="I7244" s="69">
        <v>68</v>
      </c>
      <c r="J7244" s="69">
        <v>96</v>
      </c>
      <c r="K7244" s="91"/>
      <c r="L7244" s="91"/>
    </row>
    <row r="7245" spans="2:12" x14ac:dyDescent="0.25">
      <c r="B7245" s="67" t="s">
        <v>454</v>
      </c>
      <c r="C7245" s="67" t="s">
        <v>455</v>
      </c>
      <c r="D7245" s="68" t="s">
        <v>373</v>
      </c>
      <c r="E7245" s="67" t="s">
        <v>374</v>
      </c>
      <c r="F7245" s="68" t="s">
        <v>476</v>
      </c>
      <c r="G7245" s="67" t="s">
        <v>477</v>
      </c>
      <c r="H7245" s="68" t="s">
        <v>362</v>
      </c>
      <c r="I7245" s="69">
        <v>0</v>
      </c>
      <c r="J7245" s="69">
        <v>0</v>
      </c>
      <c r="K7245" s="91"/>
      <c r="L7245" s="91"/>
    </row>
    <row r="7246" spans="2:12" x14ac:dyDescent="0.25">
      <c r="B7246" s="67" t="s">
        <v>454</v>
      </c>
      <c r="C7246" s="67" t="s">
        <v>455</v>
      </c>
      <c r="D7246" s="68" t="s">
        <v>373</v>
      </c>
      <c r="E7246" s="67" t="s">
        <v>374</v>
      </c>
      <c r="F7246" s="68" t="s">
        <v>476</v>
      </c>
      <c r="G7246" s="67" t="s">
        <v>477</v>
      </c>
      <c r="H7246" s="68" t="s">
        <v>363</v>
      </c>
      <c r="I7246" s="69">
        <v>22</v>
      </c>
      <c r="J7246" s="69">
        <v>29</v>
      </c>
      <c r="K7246" s="91"/>
      <c r="L7246" s="91"/>
    </row>
    <row r="7247" spans="2:12" x14ac:dyDescent="0.25">
      <c r="B7247" s="67" t="s">
        <v>454</v>
      </c>
      <c r="C7247" s="67" t="s">
        <v>455</v>
      </c>
      <c r="D7247" s="68" t="s">
        <v>373</v>
      </c>
      <c r="E7247" s="67" t="s">
        <v>374</v>
      </c>
      <c r="F7247" s="68" t="s">
        <v>476</v>
      </c>
      <c r="G7247" s="67" t="s">
        <v>477</v>
      </c>
      <c r="H7247" s="68" t="s">
        <v>364</v>
      </c>
      <c r="I7247" s="69">
        <v>22</v>
      </c>
      <c r="J7247" s="69">
        <v>30</v>
      </c>
      <c r="K7247" s="91"/>
      <c r="L7247" s="91"/>
    </row>
    <row r="7248" spans="2:12" x14ac:dyDescent="0.25">
      <c r="B7248" s="67" t="s">
        <v>454</v>
      </c>
      <c r="C7248" s="67" t="s">
        <v>455</v>
      </c>
      <c r="D7248" s="68" t="s">
        <v>373</v>
      </c>
      <c r="E7248" s="67" t="s">
        <v>374</v>
      </c>
      <c r="F7248" s="68" t="s">
        <v>476</v>
      </c>
      <c r="G7248" s="67" t="s">
        <v>477</v>
      </c>
      <c r="H7248" s="68" t="s">
        <v>362</v>
      </c>
      <c r="I7248" s="69">
        <v>49</v>
      </c>
      <c r="J7248" s="69">
        <v>55</v>
      </c>
      <c r="K7248" s="91"/>
      <c r="L7248" s="91"/>
    </row>
    <row r="7249" spans="2:12" x14ac:dyDescent="0.25">
      <c r="B7249" s="67" t="s">
        <v>454</v>
      </c>
      <c r="C7249" s="67" t="s">
        <v>455</v>
      </c>
      <c r="D7249" s="68" t="s">
        <v>373</v>
      </c>
      <c r="E7249" s="67" t="s">
        <v>374</v>
      </c>
      <c r="F7249" s="68" t="s">
        <v>476</v>
      </c>
      <c r="G7249" s="67" t="s">
        <v>477</v>
      </c>
      <c r="H7249" s="68" t="s">
        <v>363</v>
      </c>
      <c r="I7249" s="69">
        <v>50</v>
      </c>
      <c r="J7249" s="69">
        <v>60</v>
      </c>
      <c r="K7249" s="91"/>
      <c r="L7249" s="91"/>
    </row>
    <row r="7250" spans="2:12" x14ac:dyDescent="0.25">
      <c r="B7250" s="67" t="s">
        <v>454</v>
      </c>
      <c r="C7250" s="67" t="s">
        <v>455</v>
      </c>
      <c r="D7250" s="68" t="s">
        <v>373</v>
      </c>
      <c r="E7250" s="67" t="s">
        <v>374</v>
      </c>
      <c r="F7250" s="68" t="s">
        <v>476</v>
      </c>
      <c r="G7250" s="67" t="s">
        <v>477</v>
      </c>
      <c r="H7250" s="68" t="s">
        <v>364</v>
      </c>
      <c r="I7250" s="69">
        <v>12</v>
      </c>
      <c r="J7250" s="69">
        <v>24</v>
      </c>
      <c r="K7250" s="91"/>
      <c r="L7250" s="91"/>
    </row>
    <row r="7251" spans="2:12" x14ac:dyDescent="0.25">
      <c r="B7251" s="67" t="s">
        <v>454</v>
      </c>
      <c r="C7251" s="67" t="s">
        <v>455</v>
      </c>
      <c r="D7251" s="68" t="s">
        <v>373</v>
      </c>
      <c r="E7251" s="67" t="s">
        <v>374</v>
      </c>
      <c r="F7251" s="68" t="s">
        <v>476</v>
      </c>
      <c r="G7251" s="67" t="s">
        <v>477</v>
      </c>
      <c r="H7251" s="68" t="s">
        <v>362</v>
      </c>
      <c r="I7251" s="69">
        <v>63</v>
      </c>
      <c r="J7251" s="69">
        <v>112</v>
      </c>
      <c r="K7251" s="91"/>
      <c r="L7251" s="91"/>
    </row>
    <row r="7252" spans="2:12" x14ac:dyDescent="0.25">
      <c r="B7252" s="67" t="s">
        <v>454</v>
      </c>
      <c r="C7252" s="67" t="s">
        <v>455</v>
      </c>
      <c r="D7252" s="68" t="s">
        <v>373</v>
      </c>
      <c r="E7252" s="67" t="s">
        <v>374</v>
      </c>
      <c r="F7252" s="68" t="s">
        <v>476</v>
      </c>
      <c r="G7252" s="67" t="s">
        <v>477</v>
      </c>
      <c r="H7252" s="68" t="s">
        <v>363</v>
      </c>
      <c r="I7252" s="69">
        <v>48</v>
      </c>
      <c r="J7252" s="69">
        <v>67</v>
      </c>
      <c r="K7252" s="91"/>
      <c r="L7252" s="91"/>
    </row>
    <row r="7253" spans="2:12" x14ac:dyDescent="0.25">
      <c r="B7253" s="67" t="s">
        <v>454</v>
      </c>
      <c r="C7253" s="67" t="s">
        <v>455</v>
      </c>
      <c r="D7253" s="68" t="s">
        <v>373</v>
      </c>
      <c r="E7253" s="67" t="s">
        <v>374</v>
      </c>
      <c r="F7253" s="68" t="s">
        <v>476</v>
      </c>
      <c r="G7253" s="67" t="s">
        <v>477</v>
      </c>
      <c r="H7253" s="68" t="s">
        <v>364</v>
      </c>
      <c r="I7253" s="69">
        <v>86</v>
      </c>
      <c r="J7253" s="69">
        <v>52</v>
      </c>
      <c r="K7253" s="91"/>
      <c r="L7253" s="91"/>
    </row>
    <row r="7254" spans="2:12" x14ac:dyDescent="0.25">
      <c r="B7254" s="67" t="s">
        <v>454</v>
      </c>
      <c r="C7254" s="67" t="s">
        <v>455</v>
      </c>
      <c r="D7254" s="68" t="s">
        <v>373</v>
      </c>
      <c r="E7254" s="67" t="s">
        <v>374</v>
      </c>
      <c r="F7254" s="68" t="s">
        <v>476</v>
      </c>
      <c r="G7254" s="67" t="s">
        <v>477</v>
      </c>
      <c r="H7254" s="68" t="s">
        <v>363</v>
      </c>
      <c r="I7254" s="69">
        <v>0</v>
      </c>
      <c r="J7254" s="69">
        <v>0</v>
      </c>
      <c r="K7254" s="91"/>
      <c r="L7254" s="91"/>
    </row>
    <row r="7255" spans="2:12" x14ac:dyDescent="0.25">
      <c r="B7255" s="67" t="s">
        <v>454</v>
      </c>
      <c r="C7255" s="67" t="s">
        <v>455</v>
      </c>
      <c r="D7255" s="68" t="s">
        <v>373</v>
      </c>
      <c r="E7255" s="67" t="s">
        <v>374</v>
      </c>
      <c r="F7255" s="68" t="s">
        <v>476</v>
      </c>
      <c r="G7255" s="67" t="s">
        <v>477</v>
      </c>
      <c r="H7255" s="68" t="s">
        <v>363</v>
      </c>
      <c r="I7255" s="69">
        <v>0</v>
      </c>
      <c r="J7255" s="69">
        <v>0</v>
      </c>
      <c r="K7255" s="91"/>
      <c r="L7255" s="91"/>
    </row>
    <row r="7256" spans="2:12" x14ac:dyDescent="0.25">
      <c r="B7256" s="67" t="s">
        <v>454</v>
      </c>
      <c r="C7256" s="67" t="s">
        <v>455</v>
      </c>
      <c r="D7256" s="68" t="s">
        <v>373</v>
      </c>
      <c r="E7256" s="67" t="s">
        <v>374</v>
      </c>
      <c r="F7256" s="68" t="s">
        <v>476</v>
      </c>
      <c r="G7256" s="67" t="s">
        <v>477</v>
      </c>
      <c r="H7256" s="68" t="s">
        <v>362</v>
      </c>
      <c r="I7256" s="69">
        <v>42</v>
      </c>
      <c r="J7256" s="69">
        <v>31</v>
      </c>
      <c r="K7256" s="91"/>
      <c r="L7256" s="91"/>
    </row>
    <row r="7257" spans="2:12" x14ac:dyDescent="0.25">
      <c r="B7257" s="67" t="s">
        <v>454</v>
      </c>
      <c r="C7257" s="67" t="s">
        <v>455</v>
      </c>
      <c r="D7257" s="68" t="s">
        <v>373</v>
      </c>
      <c r="E7257" s="67" t="s">
        <v>374</v>
      </c>
      <c r="F7257" s="68" t="s">
        <v>476</v>
      </c>
      <c r="G7257" s="67" t="s">
        <v>477</v>
      </c>
      <c r="H7257" s="68" t="s">
        <v>363</v>
      </c>
      <c r="I7257" s="69">
        <v>57</v>
      </c>
      <c r="J7257" s="69">
        <v>63</v>
      </c>
      <c r="K7257" s="91"/>
      <c r="L7257" s="91"/>
    </row>
    <row r="7258" spans="2:12" x14ac:dyDescent="0.25">
      <c r="B7258" s="67" t="s">
        <v>454</v>
      </c>
      <c r="C7258" s="67" t="s">
        <v>455</v>
      </c>
      <c r="D7258" s="68" t="s">
        <v>373</v>
      </c>
      <c r="E7258" s="67" t="s">
        <v>374</v>
      </c>
      <c r="F7258" s="68" t="s">
        <v>476</v>
      </c>
      <c r="G7258" s="67" t="s">
        <v>477</v>
      </c>
      <c r="H7258" s="68" t="s">
        <v>364</v>
      </c>
      <c r="I7258" s="69">
        <v>5</v>
      </c>
      <c r="J7258" s="69">
        <v>0</v>
      </c>
      <c r="K7258" s="91"/>
      <c r="L7258" s="91"/>
    </row>
    <row r="7259" spans="2:12" x14ac:dyDescent="0.25">
      <c r="B7259" s="67" t="s">
        <v>454</v>
      </c>
      <c r="C7259" s="67" t="s">
        <v>455</v>
      </c>
      <c r="D7259" s="68" t="s">
        <v>373</v>
      </c>
      <c r="E7259" s="67" t="s">
        <v>374</v>
      </c>
      <c r="F7259" s="68" t="s">
        <v>476</v>
      </c>
      <c r="G7259" s="67" t="s">
        <v>477</v>
      </c>
      <c r="H7259" s="68" t="s">
        <v>362</v>
      </c>
      <c r="I7259" s="69">
        <v>43</v>
      </c>
      <c r="J7259" s="69">
        <v>92</v>
      </c>
      <c r="K7259" s="91"/>
      <c r="L7259" s="91"/>
    </row>
    <row r="7260" spans="2:12" x14ac:dyDescent="0.25">
      <c r="B7260" s="67" t="s">
        <v>454</v>
      </c>
      <c r="C7260" s="67" t="s">
        <v>455</v>
      </c>
      <c r="D7260" s="68" t="s">
        <v>373</v>
      </c>
      <c r="E7260" s="67" t="s">
        <v>374</v>
      </c>
      <c r="F7260" s="68" t="s">
        <v>476</v>
      </c>
      <c r="G7260" s="67" t="s">
        <v>477</v>
      </c>
      <c r="H7260" s="68" t="s">
        <v>363</v>
      </c>
      <c r="I7260" s="69">
        <v>250</v>
      </c>
      <c r="J7260" s="69">
        <v>294</v>
      </c>
      <c r="K7260" s="91"/>
      <c r="L7260" s="91"/>
    </row>
    <row r="7261" spans="2:12" x14ac:dyDescent="0.25">
      <c r="B7261" s="67" t="s">
        <v>454</v>
      </c>
      <c r="C7261" s="67" t="s">
        <v>455</v>
      </c>
      <c r="D7261" s="68" t="s">
        <v>373</v>
      </c>
      <c r="E7261" s="67" t="s">
        <v>374</v>
      </c>
      <c r="F7261" s="68" t="s">
        <v>476</v>
      </c>
      <c r="G7261" s="67" t="s">
        <v>477</v>
      </c>
      <c r="H7261" s="68" t="s">
        <v>364</v>
      </c>
      <c r="I7261" s="69">
        <v>47</v>
      </c>
      <c r="J7261" s="69">
        <v>62</v>
      </c>
      <c r="K7261" s="91"/>
      <c r="L7261" s="91"/>
    </row>
    <row r="7262" spans="2:12" x14ac:dyDescent="0.25">
      <c r="B7262" s="67" t="s">
        <v>454</v>
      </c>
      <c r="C7262" s="67" t="s">
        <v>455</v>
      </c>
      <c r="D7262" s="68" t="s">
        <v>373</v>
      </c>
      <c r="E7262" s="67" t="s">
        <v>374</v>
      </c>
      <c r="F7262" s="68" t="s">
        <v>476</v>
      </c>
      <c r="G7262" s="67" t="s">
        <v>477</v>
      </c>
      <c r="H7262" s="68" t="s">
        <v>362</v>
      </c>
      <c r="I7262" s="69">
        <v>20</v>
      </c>
      <c r="J7262" s="69">
        <v>30</v>
      </c>
      <c r="K7262" s="91"/>
      <c r="L7262" s="91"/>
    </row>
    <row r="7263" spans="2:12" x14ac:dyDescent="0.25">
      <c r="B7263" s="67" t="s">
        <v>454</v>
      </c>
      <c r="C7263" s="67" t="s">
        <v>455</v>
      </c>
      <c r="D7263" s="68" t="s">
        <v>373</v>
      </c>
      <c r="E7263" s="67" t="s">
        <v>374</v>
      </c>
      <c r="F7263" s="68" t="s">
        <v>476</v>
      </c>
      <c r="G7263" s="67" t="s">
        <v>477</v>
      </c>
      <c r="H7263" s="68" t="s">
        <v>363</v>
      </c>
      <c r="I7263" s="69">
        <v>44</v>
      </c>
      <c r="J7263" s="69">
        <v>76</v>
      </c>
      <c r="K7263" s="91"/>
      <c r="L7263" s="91"/>
    </row>
    <row r="7264" spans="2:12" x14ac:dyDescent="0.25">
      <c r="B7264" s="67" t="s">
        <v>454</v>
      </c>
      <c r="C7264" s="67" t="s">
        <v>455</v>
      </c>
      <c r="D7264" s="68" t="s">
        <v>373</v>
      </c>
      <c r="E7264" s="67" t="s">
        <v>374</v>
      </c>
      <c r="F7264" s="68" t="s">
        <v>476</v>
      </c>
      <c r="G7264" s="67" t="s">
        <v>477</v>
      </c>
      <c r="H7264" s="68" t="s">
        <v>364</v>
      </c>
      <c r="I7264" s="69">
        <v>84</v>
      </c>
      <c r="J7264" s="69">
        <v>42</v>
      </c>
      <c r="K7264" s="91"/>
      <c r="L7264" s="91"/>
    </row>
    <row r="7265" spans="2:12" x14ac:dyDescent="0.25">
      <c r="B7265" s="67" t="s">
        <v>454</v>
      </c>
      <c r="C7265" s="67" t="s">
        <v>455</v>
      </c>
      <c r="D7265" s="68" t="s">
        <v>373</v>
      </c>
      <c r="E7265" s="67" t="s">
        <v>374</v>
      </c>
      <c r="F7265" s="68" t="s">
        <v>476</v>
      </c>
      <c r="G7265" s="67" t="s">
        <v>477</v>
      </c>
      <c r="H7265" s="68" t="s">
        <v>362</v>
      </c>
      <c r="I7265" s="69">
        <v>0</v>
      </c>
      <c r="J7265" s="69">
        <v>0</v>
      </c>
      <c r="K7265" s="91"/>
      <c r="L7265" s="91"/>
    </row>
    <row r="7266" spans="2:12" x14ac:dyDescent="0.25">
      <c r="B7266" s="67" t="s">
        <v>454</v>
      </c>
      <c r="C7266" s="67" t="s">
        <v>455</v>
      </c>
      <c r="D7266" s="68" t="s">
        <v>373</v>
      </c>
      <c r="E7266" s="67" t="s">
        <v>374</v>
      </c>
      <c r="F7266" s="68" t="s">
        <v>476</v>
      </c>
      <c r="G7266" s="67" t="s">
        <v>477</v>
      </c>
      <c r="H7266" s="68" t="s">
        <v>363</v>
      </c>
      <c r="I7266" s="69">
        <v>16</v>
      </c>
      <c r="J7266" s="69">
        <v>12</v>
      </c>
      <c r="K7266" s="91"/>
      <c r="L7266" s="91"/>
    </row>
    <row r="7267" spans="2:12" x14ac:dyDescent="0.25">
      <c r="B7267" s="67" t="s">
        <v>454</v>
      </c>
      <c r="C7267" s="67" t="s">
        <v>455</v>
      </c>
      <c r="D7267" s="68" t="s">
        <v>373</v>
      </c>
      <c r="E7267" s="67" t="s">
        <v>374</v>
      </c>
      <c r="F7267" s="68" t="s">
        <v>476</v>
      </c>
      <c r="G7267" s="67" t="s">
        <v>477</v>
      </c>
      <c r="H7267" s="68" t="s">
        <v>364</v>
      </c>
      <c r="I7267" s="69">
        <v>0</v>
      </c>
      <c r="J7267" s="69">
        <v>27</v>
      </c>
      <c r="K7267" s="91"/>
      <c r="L7267" s="91"/>
    </row>
    <row r="7268" spans="2:12" x14ac:dyDescent="0.25">
      <c r="B7268" s="67" t="s">
        <v>454</v>
      </c>
      <c r="C7268" s="67" t="s">
        <v>455</v>
      </c>
      <c r="D7268" s="68" t="s">
        <v>373</v>
      </c>
      <c r="E7268" s="67" t="s">
        <v>374</v>
      </c>
      <c r="F7268" s="68" t="s">
        <v>476</v>
      </c>
      <c r="G7268" s="67" t="s">
        <v>477</v>
      </c>
      <c r="H7268" s="68" t="s">
        <v>362</v>
      </c>
      <c r="I7268" s="69">
        <v>42</v>
      </c>
      <c r="J7268" s="69">
        <v>54</v>
      </c>
      <c r="K7268" s="91"/>
      <c r="L7268" s="91"/>
    </row>
    <row r="7269" spans="2:12" x14ac:dyDescent="0.25">
      <c r="B7269" s="67" t="s">
        <v>454</v>
      </c>
      <c r="C7269" s="67" t="s">
        <v>455</v>
      </c>
      <c r="D7269" s="68" t="s">
        <v>373</v>
      </c>
      <c r="E7269" s="67" t="s">
        <v>374</v>
      </c>
      <c r="F7269" s="68" t="s">
        <v>476</v>
      </c>
      <c r="G7269" s="67" t="s">
        <v>477</v>
      </c>
      <c r="H7269" s="68" t="s">
        <v>363</v>
      </c>
      <c r="I7269" s="69">
        <v>46</v>
      </c>
      <c r="J7269" s="69">
        <v>12</v>
      </c>
      <c r="K7269" s="91"/>
      <c r="L7269" s="91"/>
    </row>
    <row r="7270" spans="2:12" x14ac:dyDescent="0.25">
      <c r="B7270" s="67" t="s">
        <v>454</v>
      </c>
      <c r="C7270" s="67" t="s">
        <v>455</v>
      </c>
      <c r="D7270" s="68" t="s">
        <v>373</v>
      </c>
      <c r="E7270" s="67" t="s">
        <v>374</v>
      </c>
      <c r="F7270" s="68" t="s">
        <v>476</v>
      </c>
      <c r="G7270" s="67" t="s">
        <v>477</v>
      </c>
      <c r="H7270" s="68" t="s">
        <v>364</v>
      </c>
      <c r="I7270" s="69">
        <v>0</v>
      </c>
      <c r="J7270" s="69">
        <v>0</v>
      </c>
      <c r="K7270" s="91"/>
      <c r="L7270" s="91"/>
    </row>
    <row r="7271" spans="2:12" x14ac:dyDescent="0.25">
      <c r="B7271" s="67" t="s">
        <v>454</v>
      </c>
      <c r="C7271" s="67" t="s">
        <v>455</v>
      </c>
      <c r="D7271" s="68" t="s">
        <v>373</v>
      </c>
      <c r="E7271" s="67" t="s">
        <v>374</v>
      </c>
      <c r="F7271" s="68" t="s">
        <v>476</v>
      </c>
      <c r="G7271" s="67" t="s">
        <v>477</v>
      </c>
      <c r="H7271" s="68" t="s">
        <v>363</v>
      </c>
      <c r="I7271" s="69">
        <v>0</v>
      </c>
      <c r="J7271" s="69">
        <v>0</v>
      </c>
      <c r="K7271" s="91"/>
      <c r="L7271" s="91"/>
    </row>
    <row r="7272" spans="2:12" x14ac:dyDescent="0.25">
      <c r="B7272" s="67" t="s">
        <v>454</v>
      </c>
      <c r="C7272" s="67" t="s">
        <v>455</v>
      </c>
      <c r="D7272" s="68" t="s">
        <v>373</v>
      </c>
      <c r="E7272" s="67" t="s">
        <v>374</v>
      </c>
      <c r="F7272" s="68" t="s">
        <v>476</v>
      </c>
      <c r="G7272" s="67" t="s">
        <v>477</v>
      </c>
      <c r="H7272" s="68" t="s">
        <v>364</v>
      </c>
      <c r="I7272" s="69">
        <v>5</v>
      </c>
      <c r="J7272" s="69">
        <v>0</v>
      </c>
      <c r="K7272" s="91"/>
      <c r="L7272" s="91"/>
    </row>
    <row r="7273" spans="2:12" x14ac:dyDescent="0.25">
      <c r="B7273" s="67" t="s">
        <v>454</v>
      </c>
      <c r="C7273" s="67" t="s">
        <v>455</v>
      </c>
      <c r="D7273" s="68" t="s">
        <v>373</v>
      </c>
      <c r="E7273" s="67" t="s">
        <v>374</v>
      </c>
      <c r="F7273" s="68" t="s">
        <v>476</v>
      </c>
      <c r="G7273" s="67" t="s">
        <v>477</v>
      </c>
      <c r="H7273" s="68" t="s">
        <v>362</v>
      </c>
      <c r="I7273" s="69">
        <v>8</v>
      </c>
      <c r="J7273" s="69">
        <v>45</v>
      </c>
      <c r="K7273" s="91"/>
      <c r="L7273" s="91"/>
    </row>
    <row r="7274" spans="2:12" x14ac:dyDescent="0.25">
      <c r="B7274" s="67" t="s">
        <v>454</v>
      </c>
      <c r="C7274" s="67" t="s">
        <v>455</v>
      </c>
      <c r="D7274" s="68" t="s">
        <v>373</v>
      </c>
      <c r="E7274" s="67" t="s">
        <v>374</v>
      </c>
      <c r="F7274" s="68" t="s">
        <v>476</v>
      </c>
      <c r="G7274" s="67" t="s">
        <v>477</v>
      </c>
      <c r="H7274" s="68" t="s">
        <v>363</v>
      </c>
      <c r="I7274" s="69">
        <v>12</v>
      </c>
      <c r="J7274" s="69">
        <v>24</v>
      </c>
      <c r="K7274" s="91"/>
      <c r="L7274" s="91"/>
    </row>
    <row r="7275" spans="2:12" x14ac:dyDescent="0.25">
      <c r="B7275" s="67" t="s">
        <v>454</v>
      </c>
      <c r="C7275" s="67" t="s">
        <v>455</v>
      </c>
      <c r="D7275" s="68" t="s">
        <v>373</v>
      </c>
      <c r="E7275" s="67" t="s">
        <v>374</v>
      </c>
      <c r="F7275" s="68" t="s">
        <v>476</v>
      </c>
      <c r="G7275" s="67" t="s">
        <v>477</v>
      </c>
      <c r="H7275" s="68" t="s">
        <v>364</v>
      </c>
      <c r="I7275" s="69">
        <v>82</v>
      </c>
      <c r="J7275" s="69">
        <v>56</v>
      </c>
      <c r="K7275" s="91"/>
      <c r="L7275" s="91"/>
    </row>
    <row r="7276" spans="2:12" x14ac:dyDescent="0.25">
      <c r="B7276" s="67" t="s">
        <v>454</v>
      </c>
      <c r="C7276" s="67" t="s">
        <v>455</v>
      </c>
      <c r="D7276" s="68" t="s">
        <v>373</v>
      </c>
      <c r="E7276" s="67" t="s">
        <v>374</v>
      </c>
      <c r="F7276" s="68" t="s">
        <v>476</v>
      </c>
      <c r="G7276" s="67" t="s">
        <v>477</v>
      </c>
      <c r="H7276" s="68" t="s">
        <v>362</v>
      </c>
      <c r="I7276" s="69">
        <v>100</v>
      </c>
      <c r="J7276" s="69">
        <v>158</v>
      </c>
      <c r="K7276" s="91"/>
      <c r="L7276" s="91"/>
    </row>
    <row r="7277" spans="2:12" x14ac:dyDescent="0.25">
      <c r="B7277" s="67" t="s">
        <v>454</v>
      </c>
      <c r="C7277" s="67" t="s">
        <v>455</v>
      </c>
      <c r="D7277" s="68" t="s">
        <v>373</v>
      </c>
      <c r="E7277" s="67" t="s">
        <v>374</v>
      </c>
      <c r="F7277" s="68" t="s">
        <v>476</v>
      </c>
      <c r="G7277" s="67" t="s">
        <v>477</v>
      </c>
      <c r="H7277" s="68" t="s">
        <v>363</v>
      </c>
      <c r="I7277" s="69">
        <v>280</v>
      </c>
      <c r="J7277" s="69">
        <v>260</v>
      </c>
      <c r="K7277" s="91"/>
      <c r="L7277" s="91"/>
    </row>
    <row r="7278" spans="2:12" x14ac:dyDescent="0.25">
      <c r="B7278" s="67" t="s">
        <v>454</v>
      </c>
      <c r="C7278" s="67" t="s">
        <v>455</v>
      </c>
      <c r="D7278" s="68" t="s">
        <v>373</v>
      </c>
      <c r="E7278" s="67" t="s">
        <v>374</v>
      </c>
      <c r="F7278" s="68" t="s">
        <v>476</v>
      </c>
      <c r="G7278" s="67" t="s">
        <v>477</v>
      </c>
      <c r="H7278" s="68" t="s">
        <v>364</v>
      </c>
      <c r="I7278" s="69">
        <v>200</v>
      </c>
      <c r="J7278" s="69">
        <v>140</v>
      </c>
      <c r="K7278" s="91"/>
      <c r="L7278" s="91"/>
    </row>
    <row r="7279" spans="2:12" x14ac:dyDescent="0.25">
      <c r="B7279" s="67" t="s">
        <v>454</v>
      </c>
      <c r="C7279" s="67" t="s">
        <v>455</v>
      </c>
      <c r="D7279" s="68" t="s">
        <v>373</v>
      </c>
      <c r="E7279" s="67" t="s">
        <v>374</v>
      </c>
      <c r="F7279" s="68" t="s">
        <v>476</v>
      </c>
      <c r="G7279" s="67" t="s">
        <v>477</v>
      </c>
      <c r="H7279" s="68" t="s">
        <v>362</v>
      </c>
      <c r="I7279" s="69">
        <v>0</v>
      </c>
      <c r="J7279" s="69">
        <v>0</v>
      </c>
      <c r="K7279" s="91"/>
      <c r="L7279" s="91"/>
    </row>
    <row r="7280" spans="2:12" x14ac:dyDescent="0.25">
      <c r="B7280" s="67" t="s">
        <v>454</v>
      </c>
      <c r="C7280" s="67" t="s">
        <v>455</v>
      </c>
      <c r="D7280" s="68" t="s">
        <v>373</v>
      </c>
      <c r="E7280" s="67" t="s">
        <v>374</v>
      </c>
      <c r="F7280" s="68" t="s">
        <v>476</v>
      </c>
      <c r="G7280" s="67" t="s">
        <v>477</v>
      </c>
      <c r="H7280" s="68" t="s">
        <v>363</v>
      </c>
      <c r="I7280" s="69">
        <v>37</v>
      </c>
      <c r="J7280" s="69">
        <v>54</v>
      </c>
      <c r="K7280" s="91"/>
      <c r="L7280" s="91"/>
    </row>
    <row r="7281" spans="2:12" x14ac:dyDescent="0.25">
      <c r="B7281" s="67" t="s">
        <v>454</v>
      </c>
      <c r="C7281" s="67" t="s">
        <v>455</v>
      </c>
      <c r="D7281" s="68" t="s">
        <v>373</v>
      </c>
      <c r="E7281" s="67" t="s">
        <v>374</v>
      </c>
      <c r="F7281" s="68" t="s">
        <v>476</v>
      </c>
      <c r="G7281" s="67" t="s">
        <v>477</v>
      </c>
      <c r="H7281" s="68" t="s">
        <v>364</v>
      </c>
      <c r="I7281" s="69">
        <v>0</v>
      </c>
      <c r="J7281" s="69">
        <v>0</v>
      </c>
      <c r="K7281" s="91"/>
      <c r="L7281" s="91"/>
    </row>
    <row r="7282" spans="2:12" x14ac:dyDescent="0.25">
      <c r="B7282" s="67" t="s">
        <v>454</v>
      </c>
      <c r="C7282" s="67" t="s">
        <v>455</v>
      </c>
      <c r="D7282" s="68" t="s">
        <v>373</v>
      </c>
      <c r="E7282" s="67" t="s">
        <v>374</v>
      </c>
      <c r="F7282" s="68" t="s">
        <v>476</v>
      </c>
      <c r="G7282" s="67" t="s">
        <v>477</v>
      </c>
      <c r="H7282" s="68" t="s">
        <v>362</v>
      </c>
      <c r="I7282" s="69">
        <v>0</v>
      </c>
      <c r="J7282" s="69">
        <v>0</v>
      </c>
      <c r="K7282" s="91"/>
      <c r="L7282" s="91"/>
    </row>
    <row r="7283" spans="2:12" x14ac:dyDescent="0.25">
      <c r="B7283" s="67" t="s">
        <v>454</v>
      </c>
      <c r="C7283" s="67" t="s">
        <v>455</v>
      </c>
      <c r="D7283" s="68" t="s">
        <v>373</v>
      </c>
      <c r="E7283" s="67" t="s">
        <v>374</v>
      </c>
      <c r="F7283" s="68" t="s">
        <v>476</v>
      </c>
      <c r="G7283" s="67" t="s">
        <v>477</v>
      </c>
      <c r="H7283" s="68" t="s">
        <v>363</v>
      </c>
      <c r="I7283" s="69">
        <v>29</v>
      </c>
      <c r="J7283" s="69">
        <v>72</v>
      </c>
      <c r="K7283" s="91"/>
      <c r="L7283" s="91"/>
    </row>
    <row r="7284" spans="2:12" x14ac:dyDescent="0.25">
      <c r="B7284" s="67" t="s">
        <v>454</v>
      </c>
      <c r="C7284" s="67" t="s">
        <v>455</v>
      </c>
      <c r="D7284" s="68" t="s">
        <v>373</v>
      </c>
      <c r="E7284" s="67" t="s">
        <v>374</v>
      </c>
      <c r="F7284" s="68" t="s">
        <v>476</v>
      </c>
      <c r="G7284" s="67" t="s">
        <v>477</v>
      </c>
      <c r="H7284" s="68" t="s">
        <v>364</v>
      </c>
      <c r="I7284" s="69">
        <v>0</v>
      </c>
      <c r="J7284" s="69">
        <v>0</v>
      </c>
      <c r="K7284" s="91"/>
      <c r="L7284" s="91"/>
    </row>
    <row r="7285" spans="2:12" x14ac:dyDescent="0.25">
      <c r="B7285" s="67" t="s">
        <v>454</v>
      </c>
      <c r="C7285" s="67" t="s">
        <v>455</v>
      </c>
      <c r="D7285" s="68" t="s">
        <v>373</v>
      </c>
      <c r="E7285" s="67" t="s">
        <v>374</v>
      </c>
      <c r="F7285" s="68" t="s">
        <v>476</v>
      </c>
      <c r="G7285" s="67" t="s">
        <v>477</v>
      </c>
      <c r="H7285" s="68" t="s">
        <v>363</v>
      </c>
      <c r="I7285" s="69">
        <v>0</v>
      </c>
      <c r="J7285" s="69">
        <v>0</v>
      </c>
      <c r="K7285" s="91"/>
      <c r="L7285" s="91"/>
    </row>
    <row r="7286" spans="2:12" x14ac:dyDescent="0.25">
      <c r="B7286" s="67" t="s">
        <v>454</v>
      </c>
      <c r="C7286" s="67" t="s">
        <v>455</v>
      </c>
      <c r="D7286" s="68" t="s">
        <v>373</v>
      </c>
      <c r="E7286" s="67" t="s">
        <v>374</v>
      </c>
      <c r="F7286" s="68" t="s">
        <v>476</v>
      </c>
      <c r="G7286" s="67" t="s">
        <v>477</v>
      </c>
      <c r="H7286" s="68" t="s">
        <v>362</v>
      </c>
      <c r="I7286" s="69">
        <v>0</v>
      </c>
      <c r="J7286" s="69">
        <v>0</v>
      </c>
      <c r="K7286" s="91"/>
      <c r="L7286" s="91"/>
    </row>
    <row r="7287" spans="2:12" x14ac:dyDescent="0.25">
      <c r="B7287" s="67" t="s">
        <v>454</v>
      </c>
      <c r="C7287" s="67" t="s">
        <v>455</v>
      </c>
      <c r="D7287" s="68" t="s">
        <v>373</v>
      </c>
      <c r="E7287" s="67" t="s">
        <v>374</v>
      </c>
      <c r="F7287" s="68" t="s">
        <v>476</v>
      </c>
      <c r="G7287" s="67" t="s">
        <v>477</v>
      </c>
      <c r="H7287" s="68" t="s">
        <v>363</v>
      </c>
      <c r="I7287" s="69">
        <v>0.3296</v>
      </c>
      <c r="J7287" s="69">
        <v>8.2400000000000001E-2</v>
      </c>
      <c r="K7287" s="91"/>
      <c r="L7287" s="91"/>
    </row>
    <row r="7288" spans="2:12" x14ac:dyDescent="0.25">
      <c r="B7288" s="67" t="s">
        <v>454</v>
      </c>
      <c r="C7288" s="67" t="s">
        <v>455</v>
      </c>
      <c r="D7288" s="68" t="s">
        <v>373</v>
      </c>
      <c r="E7288" s="67" t="s">
        <v>374</v>
      </c>
      <c r="F7288" s="68" t="s">
        <v>476</v>
      </c>
      <c r="G7288" s="67" t="s">
        <v>477</v>
      </c>
      <c r="H7288" s="68" t="s">
        <v>364</v>
      </c>
      <c r="I7288" s="69">
        <v>0</v>
      </c>
      <c r="J7288" s="69">
        <v>0</v>
      </c>
      <c r="K7288" s="91"/>
      <c r="L7288" s="91"/>
    </row>
    <row r="7289" spans="2:12" x14ac:dyDescent="0.25">
      <c r="B7289" s="67" t="s">
        <v>454</v>
      </c>
      <c r="C7289" s="67" t="s">
        <v>455</v>
      </c>
      <c r="D7289" s="68" t="s">
        <v>373</v>
      </c>
      <c r="E7289" s="67" t="s">
        <v>374</v>
      </c>
      <c r="F7289" s="68" t="s">
        <v>476</v>
      </c>
      <c r="G7289" s="67" t="s">
        <v>477</v>
      </c>
      <c r="H7289" s="68" t="s">
        <v>363</v>
      </c>
      <c r="I7289" s="69">
        <v>0</v>
      </c>
      <c r="J7289" s="69">
        <v>0</v>
      </c>
      <c r="K7289" s="91"/>
      <c r="L7289" s="91"/>
    </row>
    <row r="7290" spans="2:12" x14ac:dyDescent="0.25">
      <c r="B7290" s="67" t="s">
        <v>454</v>
      </c>
      <c r="C7290" s="67" t="s">
        <v>455</v>
      </c>
      <c r="D7290" s="68" t="s">
        <v>373</v>
      </c>
      <c r="E7290" s="67" t="s">
        <v>374</v>
      </c>
      <c r="F7290" s="68" t="s">
        <v>476</v>
      </c>
      <c r="G7290" s="67" t="s">
        <v>477</v>
      </c>
      <c r="H7290" s="68" t="s">
        <v>362</v>
      </c>
      <c r="I7290" s="69">
        <v>16</v>
      </c>
      <c r="J7290" s="69">
        <v>40</v>
      </c>
      <c r="K7290" s="91"/>
      <c r="L7290" s="91"/>
    </row>
    <row r="7291" spans="2:12" x14ac:dyDescent="0.25">
      <c r="B7291" s="67" t="s">
        <v>454</v>
      </c>
      <c r="C7291" s="67" t="s">
        <v>455</v>
      </c>
      <c r="D7291" s="68" t="s">
        <v>373</v>
      </c>
      <c r="E7291" s="67" t="s">
        <v>374</v>
      </c>
      <c r="F7291" s="68" t="s">
        <v>476</v>
      </c>
      <c r="G7291" s="67" t="s">
        <v>477</v>
      </c>
      <c r="H7291" s="68" t="s">
        <v>363</v>
      </c>
      <c r="I7291" s="69">
        <v>68</v>
      </c>
      <c r="J7291" s="69">
        <v>197</v>
      </c>
      <c r="K7291" s="91"/>
      <c r="L7291" s="91"/>
    </row>
    <row r="7292" spans="2:12" x14ac:dyDescent="0.25">
      <c r="B7292" s="67" t="s">
        <v>454</v>
      </c>
      <c r="C7292" s="67" t="s">
        <v>455</v>
      </c>
      <c r="D7292" s="68" t="s">
        <v>373</v>
      </c>
      <c r="E7292" s="67" t="s">
        <v>374</v>
      </c>
      <c r="F7292" s="68" t="s">
        <v>476</v>
      </c>
      <c r="G7292" s="67" t="s">
        <v>477</v>
      </c>
      <c r="H7292" s="68" t="s">
        <v>364</v>
      </c>
      <c r="I7292" s="69">
        <v>22</v>
      </c>
      <c r="J7292" s="69">
        <v>19</v>
      </c>
      <c r="K7292" s="91"/>
      <c r="L7292" s="91"/>
    </row>
    <row r="7293" spans="2:12" x14ac:dyDescent="0.25">
      <c r="B7293" s="67" t="s">
        <v>454</v>
      </c>
      <c r="C7293" s="67" t="s">
        <v>455</v>
      </c>
      <c r="D7293" s="68" t="s">
        <v>373</v>
      </c>
      <c r="E7293" s="67" t="s">
        <v>374</v>
      </c>
      <c r="F7293" s="68" t="s">
        <v>476</v>
      </c>
      <c r="G7293" s="67" t="s">
        <v>477</v>
      </c>
      <c r="H7293" s="68" t="s">
        <v>362</v>
      </c>
      <c r="I7293" s="69">
        <v>40</v>
      </c>
      <c r="J7293" s="69">
        <v>103</v>
      </c>
      <c r="K7293" s="91"/>
      <c r="L7293" s="91"/>
    </row>
    <row r="7294" spans="2:12" x14ac:dyDescent="0.25">
      <c r="B7294" s="67" t="s">
        <v>454</v>
      </c>
      <c r="C7294" s="67" t="s">
        <v>455</v>
      </c>
      <c r="D7294" s="68" t="s">
        <v>373</v>
      </c>
      <c r="E7294" s="67" t="s">
        <v>374</v>
      </c>
      <c r="F7294" s="68" t="s">
        <v>476</v>
      </c>
      <c r="G7294" s="67" t="s">
        <v>477</v>
      </c>
      <c r="H7294" s="68" t="s">
        <v>363</v>
      </c>
      <c r="I7294" s="69">
        <v>248</v>
      </c>
      <c r="J7294" s="69">
        <v>432</v>
      </c>
      <c r="K7294" s="91"/>
      <c r="L7294" s="91"/>
    </row>
    <row r="7295" spans="2:12" x14ac:dyDescent="0.25">
      <c r="B7295" s="67" t="s">
        <v>454</v>
      </c>
      <c r="C7295" s="67" t="s">
        <v>455</v>
      </c>
      <c r="D7295" s="68" t="s">
        <v>373</v>
      </c>
      <c r="E7295" s="67" t="s">
        <v>374</v>
      </c>
      <c r="F7295" s="68" t="s">
        <v>476</v>
      </c>
      <c r="G7295" s="67" t="s">
        <v>477</v>
      </c>
      <c r="H7295" s="68" t="s">
        <v>364</v>
      </c>
      <c r="I7295" s="69">
        <v>132</v>
      </c>
      <c r="J7295" s="69">
        <v>202</v>
      </c>
      <c r="K7295" s="91"/>
      <c r="L7295" s="91"/>
    </row>
    <row r="7296" spans="2:12" x14ac:dyDescent="0.25">
      <c r="B7296" s="67" t="s">
        <v>454</v>
      </c>
      <c r="C7296" s="67" t="s">
        <v>455</v>
      </c>
      <c r="D7296" s="68" t="s">
        <v>373</v>
      </c>
      <c r="E7296" s="67" t="s">
        <v>374</v>
      </c>
      <c r="F7296" s="68" t="s">
        <v>476</v>
      </c>
      <c r="G7296" s="67" t="s">
        <v>477</v>
      </c>
      <c r="H7296" s="68" t="s">
        <v>362</v>
      </c>
      <c r="I7296" s="69">
        <v>20</v>
      </c>
      <c r="J7296" s="69">
        <v>28</v>
      </c>
      <c r="K7296" s="91"/>
      <c r="L7296" s="91"/>
    </row>
    <row r="7297" spans="2:12" x14ac:dyDescent="0.25">
      <c r="B7297" s="67" t="s">
        <v>454</v>
      </c>
      <c r="C7297" s="67" t="s">
        <v>455</v>
      </c>
      <c r="D7297" s="68" t="s">
        <v>373</v>
      </c>
      <c r="E7297" s="67" t="s">
        <v>374</v>
      </c>
      <c r="F7297" s="68" t="s">
        <v>476</v>
      </c>
      <c r="G7297" s="67" t="s">
        <v>477</v>
      </c>
      <c r="H7297" s="68" t="s">
        <v>363</v>
      </c>
      <c r="I7297" s="69">
        <v>144</v>
      </c>
      <c r="J7297" s="69">
        <v>234</v>
      </c>
      <c r="K7297" s="91"/>
      <c r="L7297" s="91"/>
    </row>
    <row r="7298" spans="2:12" x14ac:dyDescent="0.25">
      <c r="B7298" s="67" t="s">
        <v>454</v>
      </c>
      <c r="C7298" s="67" t="s">
        <v>455</v>
      </c>
      <c r="D7298" s="68" t="s">
        <v>373</v>
      </c>
      <c r="E7298" s="67" t="s">
        <v>374</v>
      </c>
      <c r="F7298" s="68" t="s">
        <v>476</v>
      </c>
      <c r="G7298" s="67" t="s">
        <v>477</v>
      </c>
      <c r="H7298" s="68" t="s">
        <v>364</v>
      </c>
      <c r="I7298" s="69">
        <v>57</v>
      </c>
      <c r="J7298" s="69">
        <v>66</v>
      </c>
      <c r="K7298" s="91"/>
      <c r="L7298" s="91"/>
    </row>
    <row r="7299" spans="2:12" x14ac:dyDescent="0.25">
      <c r="B7299" s="67" t="s">
        <v>454</v>
      </c>
      <c r="C7299" s="67" t="s">
        <v>455</v>
      </c>
      <c r="D7299" s="68" t="s">
        <v>373</v>
      </c>
      <c r="E7299" s="67" t="s">
        <v>374</v>
      </c>
      <c r="F7299" s="68" t="s">
        <v>476</v>
      </c>
      <c r="G7299" s="67" t="s">
        <v>477</v>
      </c>
      <c r="H7299" s="68" t="s">
        <v>362</v>
      </c>
      <c r="I7299" s="69">
        <v>0</v>
      </c>
      <c r="J7299" s="69">
        <v>0</v>
      </c>
      <c r="K7299" s="91"/>
      <c r="L7299" s="91"/>
    </row>
    <row r="7300" spans="2:12" x14ac:dyDescent="0.25">
      <c r="B7300" s="67" t="s">
        <v>454</v>
      </c>
      <c r="C7300" s="67" t="s">
        <v>455</v>
      </c>
      <c r="D7300" s="68" t="s">
        <v>373</v>
      </c>
      <c r="E7300" s="67" t="s">
        <v>374</v>
      </c>
      <c r="F7300" s="68" t="s">
        <v>476</v>
      </c>
      <c r="G7300" s="67" t="s">
        <v>477</v>
      </c>
      <c r="H7300" s="68" t="s">
        <v>362</v>
      </c>
      <c r="I7300" s="69">
        <v>0</v>
      </c>
      <c r="J7300" s="69">
        <v>0</v>
      </c>
      <c r="K7300" s="91"/>
      <c r="L7300" s="91"/>
    </row>
    <row r="7301" spans="2:12" x14ac:dyDescent="0.25">
      <c r="B7301" s="67" t="s">
        <v>454</v>
      </c>
      <c r="C7301" s="67" t="s">
        <v>455</v>
      </c>
      <c r="D7301" s="68" t="s">
        <v>373</v>
      </c>
      <c r="E7301" s="67" t="s">
        <v>374</v>
      </c>
      <c r="F7301" s="68" t="s">
        <v>476</v>
      </c>
      <c r="G7301" s="67" t="s">
        <v>477</v>
      </c>
      <c r="H7301" s="68" t="s">
        <v>364</v>
      </c>
      <c r="I7301" s="69">
        <v>57</v>
      </c>
      <c r="J7301" s="69">
        <v>19</v>
      </c>
      <c r="K7301" s="91"/>
      <c r="L7301" s="91"/>
    </row>
    <row r="7302" spans="2:12" x14ac:dyDescent="0.25">
      <c r="B7302" s="67" t="s">
        <v>454</v>
      </c>
      <c r="C7302" s="67" t="s">
        <v>455</v>
      </c>
      <c r="D7302" s="68" t="s">
        <v>373</v>
      </c>
      <c r="E7302" s="67" t="s">
        <v>374</v>
      </c>
      <c r="F7302" s="68" t="s">
        <v>476</v>
      </c>
      <c r="G7302" s="67" t="s">
        <v>477</v>
      </c>
      <c r="H7302" s="68" t="s">
        <v>363</v>
      </c>
      <c r="I7302" s="69">
        <v>0</v>
      </c>
      <c r="J7302" s="69">
        <v>0</v>
      </c>
      <c r="K7302" s="91"/>
      <c r="L7302" s="91"/>
    </row>
    <row r="7303" spans="2:12" x14ac:dyDescent="0.25">
      <c r="B7303" s="67" t="s">
        <v>454</v>
      </c>
      <c r="C7303" s="67" t="s">
        <v>455</v>
      </c>
      <c r="D7303" s="68" t="s">
        <v>373</v>
      </c>
      <c r="E7303" s="67" t="s">
        <v>374</v>
      </c>
      <c r="F7303" s="68" t="s">
        <v>476</v>
      </c>
      <c r="G7303" s="67" t="s">
        <v>477</v>
      </c>
      <c r="H7303" s="68" t="s">
        <v>362</v>
      </c>
      <c r="I7303" s="69">
        <v>0</v>
      </c>
      <c r="J7303" s="69">
        <v>0</v>
      </c>
      <c r="K7303" s="91"/>
      <c r="L7303" s="91"/>
    </row>
    <row r="7304" spans="2:12" x14ac:dyDescent="0.25">
      <c r="B7304" s="67" t="s">
        <v>454</v>
      </c>
      <c r="C7304" s="67" t="s">
        <v>455</v>
      </c>
      <c r="D7304" s="68" t="s">
        <v>373</v>
      </c>
      <c r="E7304" s="67" t="s">
        <v>374</v>
      </c>
      <c r="F7304" s="68" t="s">
        <v>476</v>
      </c>
      <c r="G7304" s="67" t="s">
        <v>477</v>
      </c>
      <c r="H7304" s="68" t="s">
        <v>363</v>
      </c>
      <c r="I7304" s="69">
        <v>0</v>
      </c>
      <c r="J7304" s="69">
        <v>0</v>
      </c>
      <c r="K7304" s="91"/>
      <c r="L7304" s="91"/>
    </row>
    <row r="7305" spans="2:12" x14ac:dyDescent="0.25">
      <c r="B7305" s="67" t="s">
        <v>454</v>
      </c>
      <c r="C7305" s="67" t="s">
        <v>455</v>
      </c>
      <c r="D7305" s="68" t="s">
        <v>373</v>
      </c>
      <c r="E7305" s="67" t="s">
        <v>374</v>
      </c>
      <c r="F7305" s="68" t="s">
        <v>476</v>
      </c>
      <c r="G7305" s="67" t="s">
        <v>477</v>
      </c>
      <c r="H7305" s="68" t="s">
        <v>364</v>
      </c>
      <c r="I7305" s="69">
        <v>0</v>
      </c>
      <c r="J7305" s="69">
        <v>0</v>
      </c>
      <c r="K7305" s="91"/>
      <c r="L7305" s="91"/>
    </row>
    <row r="7306" spans="2:12" x14ac:dyDescent="0.25">
      <c r="B7306" s="67" t="s">
        <v>454</v>
      </c>
      <c r="C7306" s="67" t="s">
        <v>455</v>
      </c>
      <c r="D7306" s="68" t="s">
        <v>373</v>
      </c>
      <c r="E7306" s="67" t="s">
        <v>374</v>
      </c>
      <c r="F7306" s="68" t="s">
        <v>476</v>
      </c>
      <c r="G7306" s="67" t="s">
        <v>477</v>
      </c>
      <c r="H7306" s="68" t="s">
        <v>362</v>
      </c>
      <c r="I7306" s="69">
        <v>50</v>
      </c>
      <c r="J7306" s="69">
        <v>86</v>
      </c>
      <c r="K7306" s="91"/>
      <c r="L7306" s="91"/>
    </row>
    <row r="7307" spans="2:12" x14ac:dyDescent="0.25">
      <c r="B7307" s="67" t="s">
        <v>454</v>
      </c>
      <c r="C7307" s="67" t="s">
        <v>455</v>
      </c>
      <c r="D7307" s="68" t="s">
        <v>373</v>
      </c>
      <c r="E7307" s="67" t="s">
        <v>374</v>
      </c>
      <c r="F7307" s="68" t="s">
        <v>476</v>
      </c>
      <c r="G7307" s="67" t="s">
        <v>477</v>
      </c>
      <c r="H7307" s="68" t="s">
        <v>363</v>
      </c>
      <c r="I7307" s="69">
        <v>280</v>
      </c>
      <c r="J7307" s="69">
        <v>253</v>
      </c>
      <c r="K7307" s="91"/>
      <c r="L7307" s="91"/>
    </row>
    <row r="7308" spans="2:12" x14ac:dyDescent="0.25">
      <c r="B7308" s="67" t="s">
        <v>454</v>
      </c>
      <c r="C7308" s="67" t="s">
        <v>455</v>
      </c>
      <c r="D7308" s="68" t="s">
        <v>373</v>
      </c>
      <c r="E7308" s="67" t="s">
        <v>374</v>
      </c>
      <c r="F7308" s="68" t="s">
        <v>476</v>
      </c>
      <c r="G7308" s="67" t="s">
        <v>477</v>
      </c>
      <c r="H7308" s="68" t="s">
        <v>364</v>
      </c>
      <c r="I7308" s="69">
        <v>16</v>
      </c>
      <c r="J7308" s="69">
        <v>20</v>
      </c>
      <c r="K7308" s="91"/>
      <c r="L7308" s="91"/>
    </row>
    <row r="7309" spans="2:12" x14ac:dyDescent="0.25">
      <c r="B7309" s="67" t="s">
        <v>454</v>
      </c>
      <c r="C7309" s="67" t="s">
        <v>455</v>
      </c>
      <c r="D7309" s="68" t="s">
        <v>373</v>
      </c>
      <c r="E7309" s="67" t="s">
        <v>374</v>
      </c>
      <c r="F7309" s="68" t="s">
        <v>476</v>
      </c>
      <c r="G7309" s="67" t="s">
        <v>477</v>
      </c>
      <c r="H7309" s="68" t="s">
        <v>362</v>
      </c>
      <c r="I7309" s="69">
        <v>6</v>
      </c>
      <c r="J7309" s="69">
        <v>0</v>
      </c>
      <c r="K7309" s="91"/>
      <c r="L7309" s="91"/>
    </row>
    <row r="7310" spans="2:12" x14ac:dyDescent="0.25">
      <c r="B7310" s="67" t="s">
        <v>454</v>
      </c>
      <c r="C7310" s="67" t="s">
        <v>455</v>
      </c>
      <c r="D7310" s="68" t="s">
        <v>373</v>
      </c>
      <c r="E7310" s="67" t="s">
        <v>374</v>
      </c>
      <c r="F7310" s="68" t="s">
        <v>476</v>
      </c>
      <c r="G7310" s="67" t="s">
        <v>477</v>
      </c>
      <c r="H7310" s="68" t="s">
        <v>364</v>
      </c>
      <c r="I7310" s="69">
        <v>16</v>
      </c>
      <c r="J7310" s="69">
        <v>-2</v>
      </c>
      <c r="K7310" s="91"/>
      <c r="L7310" s="91"/>
    </row>
    <row r="7311" spans="2:12" x14ac:dyDescent="0.25">
      <c r="B7311" s="67" t="s">
        <v>454</v>
      </c>
      <c r="C7311" s="67" t="s">
        <v>455</v>
      </c>
      <c r="D7311" s="68" t="s">
        <v>373</v>
      </c>
      <c r="E7311" s="67" t="s">
        <v>374</v>
      </c>
      <c r="F7311" s="68" t="s">
        <v>476</v>
      </c>
      <c r="G7311" s="67" t="s">
        <v>477</v>
      </c>
      <c r="H7311" s="68" t="s">
        <v>362</v>
      </c>
      <c r="I7311" s="69">
        <v>0</v>
      </c>
      <c r="J7311" s="69">
        <v>0</v>
      </c>
      <c r="K7311" s="91"/>
      <c r="L7311" s="91"/>
    </row>
    <row r="7312" spans="2:12" x14ac:dyDescent="0.25">
      <c r="B7312" s="67" t="s">
        <v>454</v>
      </c>
      <c r="C7312" s="67" t="s">
        <v>455</v>
      </c>
      <c r="D7312" s="68" t="s">
        <v>373</v>
      </c>
      <c r="E7312" s="67" t="s">
        <v>374</v>
      </c>
      <c r="F7312" s="68" t="s">
        <v>476</v>
      </c>
      <c r="G7312" s="67" t="s">
        <v>477</v>
      </c>
      <c r="H7312" s="68" t="s">
        <v>364</v>
      </c>
      <c r="I7312" s="69">
        <v>0</v>
      </c>
      <c r="J7312" s="69">
        <v>0</v>
      </c>
      <c r="K7312" s="91"/>
      <c r="L7312" s="91"/>
    </row>
    <row r="7313" spans="2:12" x14ac:dyDescent="0.25">
      <c r="B7313" s="67" t="s">
        <v>454</v>
      </c>
      <c r="C7313" s="67" t="s">
        <v>455</v>
      </c>
      <c r="D7313" s="68" t="s">
        <v>373</v>
      </c>
      <c r="E7313" s="67" t="s">
        <v>374</v>
      </c>
      <c r="F7313" s="68" t="s">
        <v>476</v>
      </c>
      <c r="G7313" s="67" t="s">
        <v>477</v>
      </c>
      <c r="H7313" s="68" t="s">
        <v>362</v>
      </c>
      <c r="I7313" s="69">
        <v>9</v>
      </c>
      <c r="J7313" s="69">
        <v>16</v>
      </c>
      <c r="K7313" s="91"/>
      <c r="L7313" s="91"/>
    </row>
    <row r="7314" spans="2:12" x14ac:dyDescent="0.25">
      <c r="B7314" s="67" t="s">
        <v>454</v>
      </c>
      <c r="C7314" s="67" t="s">
        <v>455</v>
      </c>
      <c r="D7314" s="68" t="s">
        <v>373</v>
      </c>
      <c r="E7314" s="67" t="s">
        <v>374</v>
      </c>
      <c r="F7314" s="68" t="s">
        <v>476</v>
      </c>
      <c r="G7314" s="67" t="s">
        <v>477</v>
      </c>
      <c r="H7314" s="68" t="s">
        <v>363</v>
      </c>
      <c r="I7314" s="69">
        <v>23</v>
      </c>
      <c r="J7314" s="69">
        <v>46</v>
      </c>
      <c r="K7314" s="91"/>
      <c r="L7314" s="91"/>
    </row>
    <row r="7315" spans="2:12" x14ac:dyDescent="0.25">
      <c r="B7315" s="67" t="s">
        <v>454</v>
      </c>
      <c r="C7315" s="67" t="s">
        <v>455</v>
      </c>
      <c r="D7315" s="68" t="s">
        <v>373</v>
      </c>
      <c r="E7315" s="67" t="s">
        <v>374</v>
      </c>
      <c r="F7315" s="68" t="s">
        <v>476</v>
      </c>
      <c r="G7315" s="67" t="s">
        <v>477</v>
      </c>
      <c r="H7315" s="68" t="s">
        <v>364</v>
      </c>
      <c r="I7315" s="69">
        <v>0</v>
      </c>
      <c r="J7315" s="69">
        <v>0</v>
      </c>
      <c r="K7315" s="91"/>
      <c r="L7315" s="91"/>
    </row>
    <row r="7316" spans="2:12" x14ac:dyDescent="0.25">
      <c r="B7316" s="67" t="s">
        <v>454</v>
      </c>
      <c r="C7316" s="67" t="s">
        <v>455</v>
      </c>
      <c r="D7316" s="68" t="s">
        <v>373</v>
      </c>
      <c r="E7316" s="67" t="s">
        <v>374</v>
      </c>
      <c r="F7316" s="68" t="s">
        <v>476</v>
      </c>
      <c r="G7316" s="67" t="s">
        <v>477</v>
      </c>
      <c r="H7316" s="68" t="s">
        <v>362</v>
      </c>
      <c r="I7316" s="69">
        <v>10</v>
      </c>
      <c r="J7316" s="69">
        <v>52</v>
      </c>
      <c r="K7316" s="91"/>
      <c r="L7316" s="91"/>
    </row>
    <row r="7317" spans="2:12" x14ac:dyDescent="0.25">
      <c r="B7317" s="67" t="s">
        <v>454</v>
      </c>
      <c r="C7317" s="67" t="s">
        <v>455</v>
      </c>
      <c r="D7317" s="68" t="s">
        <v>373</v>
      </c>
      <c r="E7317" s="67" t="s">
        <v>374</v>
      </c>
      <c r="F7317" s="68" t="s">
        <v>476</v>
      </c>
      <c r="G7317" s="67" t="s">
        <v>477</v>
      </c>
      <c r="H7317" s="68" t="s">
        <v>363</v>
      </c>
      <c r="I7317" s="69">
        <v>40</v>
      </c>
      <c r="J7317" s="69">
        <v>50</v>
      </c>
      <c r="K7317" s="91"/>
      <c r="L7317" s="91"/>
    </row>
    <row r="7318" spans="2:12" x14ac:dyDescent="0.25">
      <c r="B7318" s="67" t="s">
        <v>454</v>
      </c>
      <c r="C7318" s="67" t="s">
        <v>455</v>
      </c>
      <c r="D7318" s="68" t="s">
        <v>373</v>
      </c>
      <c r="E7318" s="67" t="s">
        <v>374</v>
      </c>
      <c r="F7318" s="68" t="s">
        <v>476</v>
      </c>
      <c r="G7318" s="67" t="s">
        <v>477</v>
      </c>
      <c r="H7318" s="68" t="s">
        <v>364</v>
      </c>
      <c r="I7318" s="69">
        <v>0</v>
      </c>
      <c r="J7318" s="69">
        <v>26</v>
      </c>
      <c r="K7318" s="91"/>
      <c r="L7318" s="91"/>
    </row>
    <row r="7319" spans="2:12" x14ac:dyDescent="0.25">
      <c r="B7319" s="67" t="s">
        <v>454</v>
      </c>
      <c r="C7319" s="67" t="s">
        <v>455</v>
      </c>
      <c r="D7319" s="68" t="s">
        <v>373</v>
      </c>
      <c r="E7319" s="67" t="s">
        <v>374</v>
      </c>
      <c r="F7319" s="68" t="s">
        <v>476</v>
      </c>
      <c r="G7319" s="67" t="s">
        <v>477</v>
      </c>
      <c r="H7319" s="68" t="s">
        <v>362</v>
      </c>
      <c r="I7319" s="69">
        <v>0</v>
      </c>
      <c r="J7319" s="69">
        <v>9</v>
      </c>
      <c r="K7319" s="91"/>
      <c r="L7319" s="91"/>
    </row>
    <row r="7320" spans="2:12" x14ac:dyDescent="0.25">
      <c r="B7320" s="67" t="s">
        <v>454</v>
      </c>
      <c r="C7320" s="67" t="s">
        <v>455</v>
      </c>
      <c r="D7320" s="68" t="s">
        <v>373</v>
      </c>
      <c r="E7320" s="67" t="s">
        <v>374</v>
      </c>
      <c r="F7320" s="68" t="s">
        <v>476</v>
      </c>
      <c r="G7320" s="67" t="s">
        <v>477</v>
      </c>
      <c r="H7320" s="68" t="s">
        <v>363</v>
      </c>
      <c r="I7320" s="69">
        <v>8</v>
      </c>
      <c r="J7320" s="69">
        <v>8</v>
      </c>
      <c r="K7320" s="91"/>
      <c r="L7320" s="91"/>
    </row>
    <row r="7321" spans="2:12" x14ac:dyDescent="0.25">
      <c r="B7321" s="67" t="s">
        <v>454</v>
      </c>
      <c r="C7321" s="67" t="s">
        <v>455</v>
      </c>
      <c r="D7321" s="68" t="s">
        <v>373</v>
      </c>
      <c r="E7321" s="67" t="s">
        <v>374</v>
      </c>
      <c r="F7321" s="68" t="s">
        <v>476</v>
      </c>
      <c r="G7321" s="67" t="s">
        <v>477</v>
      </c>
      <c r="H7321" s="68" t="s">
        <v>364</v>
      </c>
      <c r="I7321" s="69">
        <v>0</v>
      </c>
      <c r="J7321" s="69">
        <v>0</v>
      </c>
      <c r="K7321" s="91"/>
      <c r="L7321" s="91"/>
    </row>
    <row r="7322" spans="2:12" x14ac:dyDescent="0.25">
      <c r="B7322" s="67" t="s">
        <v>454</v>
      </c>
      <c r="C7322" s="67" t="s">
        <v>455</v>
      </c>
      <c r="D7322" s="68" t="s">
        <v>373</v>
      </c>
      <c r="E7322" s="67" t="s">
        <v>374</v>
      </c>
      <c r="F7322" s="68" t="s">
        <v>476</v>
      </c>
      <c r="G7322" s="67" t="s">
        <v>477</v>
      </c>
      <c r="H7322" s="68" t="s">
        <v>363</v>
      </c>
      <c r="I7322" s="69">
        <v>2</v>
      </c>
      <c r="J7322" s="69">
        <v>2</v>
      </c>
      <c r="K7322" s="91"/>
      <c r="L7322" s="91"/>
    </row>
    <row r="7323" spans="2:12" x14ac:dyDescent="0.25">
      <c r="B7323" s="67" t="s">
        <v>454</v>
      </c>
      <c r="C7323" s="67" t="s">
        <v>455</v>
      </c>
      <c r="D7323" s="68" t="s">
        <v>373</v>
      </c>
      <c r="E7323" s="67" t="s">
        <v>374</v>
      </c>
      <c r="F7323" s="68" t="s">
        <v>476</v>
      </c>
      <c r="G7323" s="67" t="s">
        <v>477</v>
      </c>
      <c r="H7323" s="68" t="s">
        <v>364</v>
      </c>
      <c r="I7323" s="69">
        <v>8</v>
      </c>
      <c r="J7323" s="69">
        <v>6</v>
      </c>
      <c r="K7323" s="91"/>
      <c r="L7323" s="91"/>
    </row>
    <row r="7324" spans="2:12" x14ac:dyDescent="0.25">
      <c r="B7324" s="67" t="s">
        <v>454</v>
      </c>
      <c r="C7324" s="67" t="s">
        <v>455</v>
      </c>
      <c r="D7324" s="68" t="s">
        <v>373</v>
      </c>
      <c r="E7324" s="67" t="s">
        <v>374</v>
      </c>
      <c r="F7324" s="68" t="s">
        <v>476</v>
      </c>
      <c r="G7324" s="67" t="s">
        <v>477</v>
      </c>
      <c r="H7324" s="68" t="s">
        <v>362</v>
      </c>
      <c r="I7324" s="69">
        <v>0</v>
      </c>
      <c r="J7324" s="69">
        <v>0</v>
      </c>
      <c r="K7324" s="91"/>
      <c r="L7324" s="91"/>
    </row>
    <row r="7325" spans="2:12" x14ac:dyDescent="0.25">
      <c r="B7325" s="67" t="s">
        <v>454</v>
      </c>
      <c r="C7325" s="67" t="s">
        <v>455</v>
      </c>
      <c r="D7325" s="68" t="s">
        <v>373</v>
      </c>
      <c r="E7325" s="67" t="s">
        <v>374</v>
      </c>
      <c r="F7325" s="68" t="s">
        <v>476</v>
      </c>
      <c r="G7325" s="67" t="s">
        <v>477</v>
      </c>
      <c r="H7325" s="68" t="s">
        <v>363</v>
      </c>
      <c r="I7325" s="69">
        <v>0</v>
      </c>
      <c r="J7325" s="69">
        <v>0</v>
      </c>
      <c r="K7325" s="91"/>
      <c r="L7325" s="91"/>
    </row>
    <row r="7326" spans="2:12" x14ac:dyDescent="0.25">
      <c r="B7326" s="67" t="s">
        <v>454</v>
      </c>
      <c r="C7326" s="67" t="s">
        <v>455</v>
      </c>
      <c r="D7326" s="68" t="s">
        <v>373</v>
      </c>
      <c r="E7326" s="67" t="s">
        <v>374</v>
      </c>
      <c r="F7326" s="68" t="s">
        <v>476</v>
      </c>
      <c r="G7326" s="67" t="s">
        <v>477</v>
      </c>
      <c r="H7326" s="68" t="s">
        <v>363</v>
      </c>
      <c r="I7326" s="69">
        <v>0</v>
      </c>
      <c r="J7326" s="69">
        <v>0</v>
      </c>
      <c r="K7326" s="91"/>
      <c r="L7326" s="91"/>
    </row>
    <row r="7327" spans="2:12" x14ac:dyDescent="0.25">
      <c r="B7327" s="67" t="s">
        <v>454</v>
      </c>
      <c r="C7327" s="67" t="s">
        <v>455</v>
      </c>
      <c r="D7327" s="68" t="s">
        <v>373</v>
      </c>
      <c r="E7327" s="67" t="s">
        <v>374</v>
      </c>
      <c r="F7327" s="68" t="s">
        <v>476</v>
      </c>
      <c r="G7327" s="67" t="s">
        <v>477</v>
      </c>
      <c r="H7327" s="68" t="s">
        <v>362</v>
      </c>
      <c r="I7327" s="69">
        <v>10</v>
      </c>
      <c r="J7327" s="69">
        <v>15</v>
      </c>
      <c r="K7327" s="91"/>
      <c r="L7327" s="91"/>
    </row>
    <row r="7328" spans="2:12" x14ac:dyDescent="0.25">
      <c r="B7328" s="67" t="s">
        <v>454</v>
      </c>
      <c r="C7328" s="67" t="s">
        <v>455</v>
      </c>
      <c r="D7328" s="68" t="s">
        <v>373</v>
      </c>
      <c r="E7328" s="67" t="s">
        <v>374</v>
      </c>
      <c r="F7328" s="68" t="s">
        <v>476</v>
      </c>
      <c r="G7328" s="67" t="s">
        <v>477</v>
      </c>
      <c r="H7328" s="68" t="s">
        <v>363</v>
      </c>
      <c r="I7328" s="69">
        <v>8</v>
      </c>
      <c r="J7328" s="69">
        <v>6</v>
      </c>
      <c r="K7328" s="91"/>
      <c r="L7328" s="91"/>
    </row>
    <row r="7329" spans="2:12" x14ac:dyDescent="0.25">
      <c r="B7329" s="67" t="s">
        <v>454</v>
      </c>
      <c r="C7329" s="67" t="s">
        <v>455</v>
      </c>
      <c r="D7329" s="68" t="s">
        <v>373</v>
      </c>
      <c r="E7329" s="67" t="s">
        <v>374</v>
      </c>
      <c r="F7329" s="68" t="s">
        <v>476</v>
      </c>
      <c r="G7329" s="67" t="s">
        <v>477</v>
      </c>
      <c r="H7329" s="68" t="s">
        <v>364</v>
      </c>
      <c r="I7329" s="69">
        <v>0</v>
      </c>
      <c r="J7329" s="69">
        <v>0</v>
      </c>
      <c r="K7329" s="91"/>
      <c r="L7329" s="91"/>
    </row>
    <row r="7330" spans="2:12" x14ac:dyDescent="0.25">
      <c r="B7330" s="67" t="s">
        <v>454</v>
      </c>
      <c r="C7330" s="67" t="s">
        <v>455</v>
      </c>
      <c r="D7330" s="68" t="s">
        <v>373</v>
      </c>
      <c r="E7330" s="67" t="s">
        <v>374</v>
      </c>
      <c r="F7330" s="68" t="s">
        <v>476</v>
      </c>
      <c r="G7330" s="67" t="s">
        <v>477</v>
      </c>
      <c r="H7330" s="68" t="s">
        <v>362</v>
      </c>
      <c r="I7330" s="69">
        <v>17</v>
      </c>
      <c r="J7330" s="69">
        <v>15</v>
      </c>
      <c r="K7330" s="91"/>
      <c r="L7330" s="91"/>
    </row>
    <row r="7331" spans="2:12" x14ac:dyDescent="0.25">
      <c r="B7331" s="67" t="s">
        <v>454</v>
      </c>
      <c r="C7331" s="67" t="s">
        <v>455</v>
      </c>
      <c r="D7331" s="68" t="s">
        <v>373</v>
      </c>
      <c r="E7331" s="67" t="s">
        <v>374</v>
      </c>
      <c r="F7331" s="68" t="s">
        <v>476</v>
      </c>
      <c r="G7331" s="67" t="s">
        <v>477</v>
      </c>
      <c r="H7331" s="68" t="s">
        <v>363</v>
      </c>
      <c r="I7331" s="69">
        <v>44</v>
      </c>
      <c r="J7331" s="69">
        <v>78</v>
      </c>
      <c r="K7331" s="91"/>
      <c r="L7331" s="91"/>
    </row>
    <row r="7332" spans="2:12" x14ac:dyDescent="0.25">
      <c r="B7332" s="67" t="s">
        <v>454</v>
      </c>
      <c r="C7332" s="67" t="s">
        <v>455</v>
      </c>
      <c r="D7332" s="68" t="s">
        <v>373</v>
      </c>
      <c r="E7332" s="67" t="s">
        <v>374</v>
      </c>
      <c r="F7332" s="68" t="s">
        <v>476</v>
      </c>
      <c r="G7332" s="67" t="s">
        <v>477</v>
      </c>
      <c r="H7332" s="68" t="s">
        <v>364</v>
      </c>
      <c r="I7332" s="69">
        <v>12</v>
      </c>
      <c r="J7332" s="69">
        <v>25</v>
      </c>
      <c r="K7332" s="91"/>
      <c r="L7332" s="91"/>
    </row>
    <row r="7333" spans="2:12" x14ac:dyDescent="0.25">
      <c r="B7333" s="67" t="s">
        <v>454</v>
      </c>
      <c r="C7333" s="67" t="s">
        <v>455</v>
      </c>
      <c r="D7333" s="68" t="s">
        <v>373</v>
      </c>
      <c r="E7333" s="67" t="s">
        <v>374</v>
      </c>
      <c r="F7333" s="68" t="s">
        <v>476</v>
      </c>
      <c r="G7333" s="67" t="s">
        <v>477</v>
      </c>
      <c r="H7333" s="68" t="s">
        <v>362</v>
      </c>
      <c r="I7333" s="69">
        <v>0</v>
      </c>
      <c r="J7333" s="69">
        <v>25</v>
      </c>
      <c r="K7333" s="91"/>
      <c r="L7333" s="91"/>
    </row>
    <row r="7334" spans="2:12" x14ac:dyDescent="0.25">
      <c r="B7334" s="67" t="s">
        <v>454</v>
      </c>
      <c r="C7334" s="67" t="s">
        <v>455</v>
      </c>
      <c r="D7334" s="68" t="s">
        <v>373</v>
      </c>
      <c r="E7334" s="67" t="s">
        <v>374</v>
      </c>
      <c r="F7334" s="68" t="s">
        <v>476</v>
      </c>
      <c r="G7334" s="67" t="s">
        <v>477</v>
      </c>
      <c r="H7334" s="68" t="s">
        <v>363</v>
      </c>
      <c r="I7334" s="69">
        <v>8</v>
      </c>
      <c r="J7334" s="69">
        <v>4</v>
      </c>
      <c r="K7334" s="91"/>
      <c r="L7334" s="91"/>
    </row>
    <row r="7335" spans="2:12" x14ac:dyDescent="0.25">
      <c r="B7335" s="67" t="s">
        <v>454</v>
      </c>
      <c r="C7335" s="67" t="s">
        <v>455</v>
      </c>
      <c r="D7335" s="68" t="s">
        <v>373</v>
      </c>
      <c r="E7335" s="67" t="s">
        <v>374</v>
      </c>
      <c r="F7335" s="68" t="s">
        <v>476</v>
      </c>
      <c r="G7335" s="67" t="s">
        <v>477</v>
      </c>
      <c r="H7335" s="68" t="s">
        <v>364</v>
      </c>
      <c r="I7335" s="69">
        <v>0</v>
      </c>
      <c r="J7335" s="69">
        <v>4</v>
      </c>
      <c r="K7335" s="91"/>
      <c r="L7335" s="91"/>
    </row>
    <row r="7336" spans="2:12" x14ac:dyDescent="0.25">
      <c r="B7336" s="67" t="s">
        <v>454</v>
      </c>
      <c r="C7336" s="67" t="s">
        <v>455</v>
      </c>
      <c r="D7336" s="68" t="s">
        <v>373</v>
      </c>
      <c r="E7336" s="67" t="s">
        <v>374</v>
      </c>
      <c r="F7336" s="68" t="s">
        <v>476</v>
      </c>
      <c r="G7336" s="67" t="s">
        <v>477</v>
      </c>
      <c r="H7336" s="68" t="s">
        <v>362</v>
      </c>
      <c r="I7336" s="69">
        <v>0</v>
      </c>
      <c r="J7336" s="69">
        <v>0</v>
      </c>
      <c r="K7336" s="91"/>
      <c r="L7336" s="91"/>
    </row>
    <row r="7337" spans="2:12" x14ac:dyDescent="0.25">
      <c r="B7337" s="67" t="s">
        <v>454</v>
      </c>
      <c r="C7337" s="67" t="s">
        <v>455</v>
      </c>
      <c r="D7337" s="68" t="s">
        <v>373</v>
      </c>
      <c r="E7337" s="67" t="s">
        <v>374</v>
      </c>
      <c r="F7337" s="68" t="s">
        <v>476</v>
      </c>
      <c r="G7337" s="67" t="s">
        <v>477</v>
      </c>
      <c r="H7337" s="68" t="s">
        <v>363</v>
      </c>
      <c r="I7337" s="69">
        <v>0</v>
      </c>
      <c r="J7337" s="69">
        <v>32</v>
      </c>
      <c r="K7337" s="91"/>
      <c r="L7337" s="91"/>
    </row>
    <row r="7338" spans="2:12" x14ac:dyDescent="0.25">
      <c r="B7338" s="67" t="s">
        <v>454</v>
      </c>
      <c r="C7338" s="67" t="s">
        <v>455</v>
      </c>
      <c r="D7338" s="68" t="s">
        <v>373</v>
      </c>
      <c r="E7338" s="67" t="s">
        <v>374</v>
      </c>
      <c r="F7338" s="68" t="s">
        <v>476</v>
      </c>
      <c r="G7338" s="67" t="s">
        <v>477</v>
      </c>
      <c r="H7338" s="68" t="s">
        <v>362</v>
      </c>
      <c r="I7338" s="69">
        <v>24</v>
      </c>
      <c r="J7338" s="69">
        <v>16</v>
      </c>
      <c r="K7338" s="91"/>
      <c r="L7338" s="91"/>
    </row>
    <row r="7339" spans="2:12" x14ac:dyDescent="0.25">
      <c r="B7339" s="67" t="s">
        <v>454</v>
      </c>
      <c r="C7339" s="67" t="s">
        <v>455</v>
      </c>
      <c r="D7339" s="68" t="s">
        <v>373</v>
      </c>
      <c r="E7339" s="67" t="s">
        <v>374</v>
      </c>
      <c r="F7339" s="68" t="s">
        <v>476</v>
      </c>
      <c r="G7339" s="67" t="s">
        <v>477</v>
      </c>
      <c r="H7339" s="68" t="s">
        <v>363</v>
      </c>
      <c r="I7339" s="69">
        <v>39</v>
      </c>
      <c r="J7339" s="69">
        <v>55</v>
      </c>
      <c r="K7339" s="91"/>
      <c r="L7339" s="91"/>
    </row>
    <row r="7340" spans="2:12" x14ac:dyDescent="0.25">
      <c r="B7340" s="67" t="s">
        <v>454</v>
      </c>
      <c r="C7340" s="67" t="s">
        <v>455</v>
      </c>
      <c r="D7340" s="68" t="s">
        <v>373</v>
      </c>
      <c r="E7340" s="67" t="s">
        <v>374</v>
      </c>
      <c r="F7340" s="68" t="s">
        <v>476</v>
      </c>
      <c r="G7340" s="67" t="s">
        <v>477</v>
      </c>
      <c r="H7340" s="68" t="s">
        <v>364</v>
      </c>
      <c r="I7340" s="69">
        <v>0</v>
      </c>
      <c r="J7340" s="69">
        <v>18</v>
      </c>
      <c r="K7340" s="91"/>
      <c r="L7340" s="91"/>
    </row>
    <row r="7341" spans="2:12" x14ac:dyDescent="0.25">
      <c r="B7341" s="67" t="s">
        <v>454</v>
      </c>
      <c r="C7341" s="67" t="s">
        <v>455</v>
      </c>
      <c r="D7341" s="68" t="s">
        <v>373</v>
      </c>
      <c r="E7341" s="67" t="s">
        <v>374</v>
      </c>
      <c r="F7341" s="68" t="s">
        <v>476</v>
      </c>
      <c r="G7341" s="67" t="s">
        <v>477</v>
      </c>
      <c r="H7341" s="68" t="s">
        <v>363</v>
      </c>
      <c r="I7341" s="69">
        <v>9</v>
      </c>
      <c r="J7341" s="69">
        <v>33</v>
      </c>
      <c r="K7341" s="91"/>
      <c r="L7341" s="91"/>
    </row>
    <row r="7342" spans="2:12" x14ac:dyDescent="0.25">
      <c r="B7342" s="67" t="s">
        <v>454</v>
      </c>
      <c r="C7342" s="67" t="s">
        <v>455</v>
      </c>
      <c r="D7342" s="68" t="s">
        <v>373</v>
      </c>
      <c r="E7342" s="67" t="s">
        <v>374</v>
      </c>
      <c r="F7342" s="68" t="s">
        <v>476</v>
      </c>
      <c r="G7342" s="67" t="s">
        <v>477</v>
      </c>
      <c r="H7342" s="68" t="s">
        <v>362</v>
      </c>
      <c r="I7342" s="69">
        <v>0</v>
      </c>
      <c r="J7342" s="69">
        <v>8</v>
      </c>
      <c r="K7342" s="91"/>
      <c r="L7342" s="91"/>
    </row>
    <row r="7343" spans="2:12" x14ac:dyDescent="0.25">
      <c r="B7343" s="67" t="s">
        <v>454</v>
      </c>
      <c r="C7343" s="67" t="s">
        <v>455</v>
      </c>
      <c r="D7343" s="68" t="s">
        <v>373</v>
      </c>
      <c r="E7343" s="67" t="s">
        <v>374</v>
      </c>
      <c r="F7343" s="68" t="s">
        <v>476</v>
      </c>
      <c r="G7343" s="67" t="s">
        <v>477</v>
      </c>
      <c r="H7343" s="68" t="s">
        <v>362</v>
      </c>
      <c r="I7343" s="69">
        <v>0</v>
      </c>
      <c r="J7343" s="69">
        <v>0</v>
      </c>
      <c r="K7343" s="91"/>
      <c r="L7343" s="91"/>
    </row>
    <row r="7344" spans="2:12" x14ac:dyDescent="0.25">
      <c r="B7344" s="67" t="s">
        <v>454</v>
      </c>
      <c r="C7344" s="67" t="s">
        <v>455</v>
      </c>
      <c r="D7344" s="68" t="s">
        <v>373</v>
      </c>
      <c r="E7344" s="67" t="s">
        <v>374</v>
      </c>
      <c r="F7344" s="68" t="s">
        <v>476</v>
      </c>
      <c r="G7344" s="67" t="s">
        <v>477</v>
      </c>
      <c r="H7344" s="68" t="s">
        <v>363</v>
      </c>
      <c r="I7344" s="69">
        <v>0</v>
      </c>
      <c r="J7344" s="69">
        <v>0</v>
      </c>
      <c r="K7344" s="91"/>
      <c r="L7344" s="91"/>
    </row>
    <row r="7345" spans="2:12" x14ac:dyDescent="0.25">
      <c r="B7345" s="67" t="s">
        <v>454</v>
      </c>
      <c r="C7345" s="67" t="s">
        <v>455</v>
      </c>
      <c r="D7345" s="68" t="s">
        <v>373</v>
      </c>
      <c r="E7345" s="67" t="s">
        <v>374</v>
      </c>
      <c r="F7345" s="68" t="s">
        <v>476</v>
      </c>
      <c r="G7345" s="67" t="s">
        <v>477</v>
      </c>
      <c r="H7345" s="68" t="s">
        <v>364</v>
      </c>
      <c r="I7345" s="69">
        <v>0</v>
      </c>
      <c r="J7345" s="69">
        <v>0</v>
      </c>
      <c r="K7345" s="91"/>
      <c r="L7345" s="91"/>
    </row>
    <row r="7346" spans="2:12" x14ac:dyDescent="0.25">
      <c r="B7346" s="67" t="s">
        <v>454</v>
      </c>
      <c r="C7346" s="67" t="s">
        <v>455</v>
      </c>
      <c r="D7346" s="68" t="s">
        <v>373</v>
      </c>
      <c r="E7346" s="67" t="s">
        <v>374</v>
      </c>
      <c r="F7346" s="68" t="s">
        <v>476</v>
      </c>
      <c r="G7346" s="67" t="s">
        <v>477</v>
      </c>
      <c r="H7346" s="68" t="s">
        <v>363</v>
      </c>
      <c r="I7346" s="69">
        <v>0</v>
      </c>
      <c r="J7346" s="69">
        <v>0</v>
      </c>
      <c r="K7346" s="91"/>
      <c r="L7346" s="91"/>
    </row>
    <row r="7347" spans="2:12" x14ac:dyDescent="0.25">
      <c r="B7347" s="67" t="s">
        <v>454</v>
      </c>
      <c r="C7347" s="67" t="s">
        <v>455</v>
      </c>
      <c r="D7347" s="68" t="s">
        <v>373</v>
      </c>
      <c r="E7347" s="67" t="s">
        <v>374</v>
      </c>
      <c r="F7347" s="68" t="s">
        <v>476</v>
      </c>
      <c r="G7347" s="67" t="s">
        <v>477</v>
      </c>
      <c r="H7347" s="68" t="s">
        <v>363</v>
      </c>
      <c r="I7347" s="69">
        <v>6</v>
      </c>
      <c r="J7347" s="69">
        <v>14</v>
      </c>
      <c r="K7347" s="91"/>
      <c r="L7347" s="91"/>
    </row>
    <row r="7348" spans="2:12" x14ac:dyDescent="0.25">
      <c r="B7348" s="67" t="s">
        <v>454</v>
      </c>
      <c r="C7348" s="67" t="s">
        <v>455</v>
      </c>
      <c r="D7348" s="68" t="s">
        <v>373</v>
      </c>
      <c r="E7348" s="67" t="s">
        <v>374</v>
      </c>
      <c r="F7348" s="68" t="s">
        <v>476</v>
      </c>
      <c r="G7348" s="67" t="s">
        <v>477</v>
      </c>
      <c r="H7348" s="68" t="s">
        <v>364</v>
      </c>
      <c r="I7348" s="69">
        <v>20</v>
      </c>
      <c r="J7348" s="69">
        <v>15</v>
      </c>
      <c r="K7348" s="91"/>
      <c r="L7348" s="91"/>
    </row>
    <row r="7349" spans="2:12" x14ac:dyDescent="0.25">
      <c r="B7349" s="67" t="s">
        <v>454</v>
      </c>
      <c r="C7349" s="67" t="s">
        <v>455</v>
      </c>
      <c r="D7349" s="68" t="s">
        <v>373</v>
      </c>
      <c r="E7349" s="67" t="s">
        <v>374</v>
      </c>
      <c r="F7349" s="68" t="s">
        <v>476</v>
      </c>
      <c r="G7349" s="67" t="s">
        <v>477</v>
      </c>
      <c r="H7349" s="68" t="s">
        <v>362</v>
      </c>
      <c r="I7349" s="69">
        <v>0</v>
      </c>
      <c r="J7349" s="69">
        <v>0</v>
      </c>
      <c r="K7349" s="91"/>
      <c r="L7349" s="91"/>
    </row>
    <row r="7350" spans="2:12" x14ac:dyDescent="0.25">
      <c r="B7350" s="67" t="s">
        <v>454</v>
      </c>
      <c r="C7350" s="67" t="s">
        <v>455</v>
      </c>
      <c r="D7350" s="68" t="s">
        <v>373</v>
      </c>
      <c r="E7350" s="67" t="s">
        <v>374</v>
      </c>
      <c r="F7350" s="68" t="s">
        <v>476</v>
      </c>
      <c r="G7350" s="67" t="s">
        <v>477</v>
      </c>
      <c r="H7350" s="68" t="s">
        <v>363</v>
      </c>
      <c r="I7350" s="69">
        <v>19</v>
      </c>
      <c r="J7350" s="69">
        <v>24</v>
      </c>
      <c r="K7350" s="91"/>
      <c r="L7350" s="91"/>
    </row>
    <row r="7351" spans="2:12" x14ac:dyDescent="0.25">
      <c r="B7351" s="67" t="s">
        <v>454</v>
      </c>
      <c r="C7351" s="67" t="s">
        <v>455</v>
      </c>
      <c r="D7351" s="68" t="s">
        <v>373</v>
      </c>
      <c r="E7351" s="67" t="s">
        <v>374</v>
      </c>
      <c r="F7351" s="68" t="s">
        <v>476</v>
      </c>
      <c r="G7351" s="67" t="s">
        <v>477</v>
      </c>
      <c r="H7351" s="68" t="s">
        <v>362</v>
      </c>
      <c r="I7351" s="69">
        <v>0</v>
      </c>
      <c r="J7351" s="69">
        <v>0</v>
      </c>
      <c r="K7351" s="91"/>
      <c r="L7351" s="91"/>
    </row>
    <row r="7352" spans="2:12" x14ac:dyDescent="0.25">
      <c r="B7352" s="67" t="s">
        <v>454</v>
      </c>
      <c r="C7352" s="67" t="s">
        <v>455</v>
      </c>
      <c r="D7352" s="68" t="s">
        <v>373</v>
      </c>
      <c r="E7352" s="67" t="s">
        <v>374</v>
      </c>
      <c r="F7352" s="68" t="s">
        <v>476</v>
      </c>
      <c r="G7352" s="67" t="s">
        <v>477</v>
      </c>
      <c r="H7352" s="68" t="s">
        <v>363</v>
      </c>
      <c r="I7352" s="69">
        <v>0</v>
      </c>
      <c r="J7352" s="69">
        <v>0</v>
      </c>
      <c r="K7352" s="91"/>
      <c r="L7352" s="91"/>
    </row>
    <row r="7353" spans="2:12" x14ac:dyDescent="0.25">
      <c r="B7353" s="67" t="s">
        <v>454</v>
      </c>
      <c r="C7353" s="67" t="s">
        <v>455</v>
      </c>
      <c r="D7353" s="68" t="s">
        <v>373</v>
      </c>
      <c r="E7353" s="67" t="s">
        <v>374</v>
      </c>
      <c r="F7353" s="68" t="s">
        <v>476</v>
      </c>
      <c r="G7353" s="67" t="s">
        <v>477</v>
      </c>
      <c r="H7353" s="68" t="s">
        <v>364</v>
      </c>
      <c r="I7353" s="69">
        <v>0</v>
      </c>
      <c r="J7353" s="69">
        <v>0</v>
      </c>
      <c r="K7353" s="91"/>
      <c r="L7353" s="91"/>
    </row>
    <row r="7354" spans="2:12" x14ac:dyDescent="0.25">
      <c r="B7354" s="67" t="s">
        <v>454</v>
      </c>
      <c r="C7354" s="67" t="s">
        <v>455</v>
      </c>
      <c r="D7354" s="68" t="s">
        <v>373</v>
      </c>
      <c r="E7354" s="67" t="s">
        <v>374</v>
      </c>
      <c r="F7354" s="68" t="s">
        <v>476</v>
      </c>
      <c r="G7354" s="67" t="s">
        <v>477</v>
      </c>
      <c r="H7354" s="68" t="s">
        <v>362</v>
      </c>
      <c r="I7354" s="69">
        <v>0</v>
      </c>
      <c r="J7354" s="69">
        <v>0</v>
      </c>
      <c r="K7354" s="91"/>
      <c r="L7354" s="91"/>
    </row>
    <row r="7355" spans="2:12" x14ac:dyDescent="0.25">
      <c r="B7355" s="67" t="s">
        <v>454</v>
      </c>
      <c r="C7355" s="67" t="s">
        <v>455</v>
      </c>
      <c r="D7355" s="68" t="s">
        <v>373</v>
      </c>
      <c r="E7355" s="67" t="s">
        <v>374</v>
      </c>
      <c r="F7355" s="68" t="s">
        <v>476</v>
      </c>
      <c r="G7355" s="67" t="s">
        <v>477</v>
      </c>
      <c r="H7355" s="68" t="s">
        <v>363</v>
      </c>
      <c r="I7355" s="69">
        <v>0</v>
      </c>
      <c r="J7355" s="69">
        <v>0</v>
      </c>
      <c r="K7355" s="91"/>
      <c r="L7355" s="91"/>
    </row>
    <row r="7356" spans="2:12" x14ac:dyDescent="0.25">
      <c r="B7356" s="67" t="s">
        <v>454</v>
      </c>
      <c r="C7356" s="67" t="s">
        <v>455</v>
      </c>
      <c r="D7356" s="68" t="s">
        <v>373</v>
      </c>
      <c r="E7356" s="67" t="s">
        <v>374</v>
      </c>
      <c r="F7356" s="68" t="s">
        <v>476</v>
      </c>
      <c r="G7356" s="67" t="s">
        <v>477</v>
      </c>
      <c r="H7356" s="68" t="s">
        <v>364</v>
      </c>
      <c r="I7356" s="69">
        <v>0</v>
      </c>
      <c r="J7356" s="69">
        <v>0</v>
      </c>
      <c r="K7356" s="91"/>
      <c r="L7356" s="91"/>
    </row>
    <row r="7357" spans="2:12" x14ac:dyDescent="0.25">
      <c r="B7357" s="67" t="s">
        <v>454</v>
      </c>
      <c r="C7357" s="67" t="s">
        <v>455</v>
      </c>
      <c r="D7357" s="68" t="s">
        <v>373</v>
      </c>
      <c r="E7357" s="67" t="s">
        <v>374</v>
      </c>
      <c r="F7357" s="68" t="s">
        <v>476</v>
      </c>
      <c r="G7357" s="67" t="s">
        <v>477</v>
      </c>
      <c r="H7357" s="68" t="s">
        <v>362</v>
      </c>
      <c r="I7357" s="69">
        <v>0</v>
      </c>
      <c r="J7357" s="69">
        <v>0</v>
      </c>
      <c r="K7357" s="91"/>
      <c r="L7357" s="91"/>
    </row>
    <row r="7358" spans="2:12" x14ac:dyDescent="0.25">
      <c r="B7358" s="67" t="s">
        <v>454</v>
      </c>
      <c r="C7358" s="67" t="s">
        <v>455</v>
      </c>
      <c r="D7358" s="68" t="s">
        <v>373</v>
      </c>
      <c r="E7358" s="67" t="s">
        <v>374</v>
      </c>
      <c r="F7358" s="68" t="s">
        <v>476</v>
      </c>
      <c r="G7358" s="67" t="s">
        <v>477</v>
      </c>
      <c r="H7358" s="68" t="s">
        <v>363</v>
      </c>
      <c r="I7358" s="69">
        <v>0</v>
      </c>
      <c r="J7358" s="69">
        <v>0</v>
      </c>
      <c r="K7358" s="91"/>
      <c r="L7358" s="91"/>
    </row>
    <row r="7359" spans="2:12" x14ac:dyDescent="0.25">
      <c r="B7359" s="67" t="s">
        <v>454</v>
      </c>
      <c r="C7359" s="67" t="s">
        <v>455</v>
      </c>
      <c r="D7359" s="68" t="s">
        <v>373</v>
      </c>
      <c r="E7359" s="67" t="s">
        <v>374</v>
      </c>
      <c r="F7359" s="68" t="s">
        <v>476</v>
      </c>
      <c r="G7359" s="67" t="s">
        <v>477</v>
      </c>
      <c r="H7359" s="68" t="s">
        <v>364</v>
      </c>
      <c r="I7359" s="69">
        <v>0</v>
      </c>
      <c r="J7359" s="69">
        <v>15</v>
      </c>
      <c r="K7359" s="91"/>
      <c r="L7359" s="91"/>
    </row>
    <row r="7360" spans="2:12" x14ac:dyDescent="0.25">
      <c r="B7360" s="67" t="s">
        <v>454</v>
      </c>
      <c r="C7360" s="67" t="s">
        <v>455</v>
      </c>
      <c r="D7360" s="68" t="s">
        <v>373</v>
      </c>
      <c r="E7360" s="67" t="s">
        <v>374</v>
      </c>
      <c r="F7360" s="68" t="s">
        <v>476</v>
      </c>
      <c r="G7360" s="67" t="s">
        <v>477</v>
      </c>
      <c r="H7360" s="68" t="s">
        <v>363</v>
      </c>
      <c r="I7360" s="69">
        <v>8</v>
      </c>
      <c r="J7360" s="69">
        <v>8</v>
      </c>
      <c r="K7360" s="91"/>
      <c r="L7360" s="91"/>
    </row>
    <row r="7361" spans="2:12" x14ac:dyDescent="0.25">
      <c r="B7361" s="67" t="s">
        <v>454</v>
      </c>
      <c r="C7361" s="67" t="s">
        <v>455</v>
      </c>
      <c r="D7361" s="68" t="s">
        <v>373</v>
      </c>
      <c r="E7361" s="67" t="s">
        <v>374</v>
      </c>
      <c r="F7361" s="68" t="s">
        <v>476</v>
      </c>
      <c r="G7361" s="67" t="s">
        <v>477</v>
      </c>
      <c r="H7361" s="68" t="s">
        <v>363</v>
      </c>
      <c r="I7361" s="69">
        <v>0</v>
      </c>
      <c r="J7361" s="69">
        <v>0</v>
      </c>
      <c r="K7361" s="91"/>
      <c r="L7361" s="91"/>
    </row>
    <row r="7362" spans="2:12" x14ac:dyDescent="0.25">
      <c r="B7362" s="67" t="s">
        <v>454</v>
      </c>
      <c r="C7362" s="67" t="s">
        <v>455</v>
      </c>
      <c r="D7362" s="68" t="s">
        <v>373</v>
      </c>
      <c r="E7362" s="67" t="s">
        <v>374</v>
      </c>
      <c r="F7362" s="68" t="s">
        <v>476</v>
      </c>
      <c r="G7362" s="67" t="s">
        <v>477</v>
      </c>
      <c r="H7362" s="68" t="s">
        <v>363</v>
      </c>
      <c r="I7362" s="69">
        <v>0</v>
      </c>
      <c r="J7362" s="69">
        <v>0</v>
      </c>
      <c r="K7362" s="91"/>
      <c r="L7362" s="91"/>
    </row>
    <row r="7363" spans="2:12" x14ac:dyDescent="0.25">
      <c r="B7363" s="67" t="s">
        <v>454</v>
      </c>
      <c r="C7363" s="67" t="s">
        <v>455</v>
      </c>
      <c r="D7363" s="68" t="s">
        <v>373</v>
      </c>
      <c r="E7363" s="67" t="s">
        <v>374</v>
      </c>
      <c r="F7363" s="68" t="s">
        <v>478</v>
      </c>
      <c r="G7363" s="67" t="s">
        <v>479</v>
      </c>
      <c r="H7363" s="68" t="s">
        <v>362</v>
      </c>
      <c r="I7363" s="69">
        <v>11</v>
      </c>
      <c r="J7363" s="69">
        <v>42</v>
      </c>
      <c r="K7363" s="91"/>
      <c r="L7363" s="91"/>
    </row>
    <row r="7364" spans="2:12" x14ac:dyDescent="0.25">
      <c r="B7364" s="67" t="s">
        <v>454</v>
      </c>
      <c r="C7364" s="67" t="s">
        <v>455</v>
      </c>
      <c r="D7364" s="68" t="s">
        <v>373</v>
      </c>
      <c r="E7364" s="67" t="s">
        <v>374</v>
      </c>
      <c r="F7364" s="68" t="s">
        <v>478</v>
      </c>
      <c r="G7364" s="67" t="s">
        <v>479</v>
      </c>
      <c r="H7364" s="68" t="s">
        <v>363</v>
      </c>
      <c r="I7364" s="69">
        <v>42</v>
      </c>
      <c r="J7364" s="69">
        <v>104</v>
      </c>
      <c r="K7364" s="91"/>
      <c r="L7364" s="91"/>
    </row>
    <row r="7365" spans="2:12" x14ac:dyDescent="0.25">
      <c r="B7365" s="67" t="s">
        <v>454</v>
      </c>
      <c r="C7365" s="67" t="s">
        <v>455</v>
      </c>
      <c r="D7365" s="68" t="s">
        <v>373</v>
      </c>
      <c r="E7365" s="67" t="s">
        <v>374</v>
      </c>
      <c r="F7365" s="68" t="s">
        <v>478</v>
      </c>
      <c r="G7365" s="67" t="s">
        <v>479</v>
      </c>
      <c r="H7365" s="68" t="s">
        <v>364</v>
      </c>
      <c r="I7365" s="69">
        <v>60</v>
      </c>
      <c r="J7365" s="69">
        <v>70</v>
      </c>
      <c r="K7365" s="91"/>
      <c r="L7365" s="91"/>
    </row>
    <row r="7366" spans="2:12" x14ac:dyDescent="0.25">
      <c r="B7366" s="67" t="s">
        <v>454</v>
      </c>
      <c r="C7366" s="67" t="s">
        <v>455</v>
      </c>
      <c r="D7366" s="68" t="s">
        <v>373</v>
      </c>
      <c r="E7366" s="67" t="s">
        <v>374</v>
      </c>
      <c r="F7366" s="68" t="s">
        <v>478</v>
      </c>
      <c r="G7366" s="67" t="s">
        <v>479</v>
      </c>
      <c r="H7366" s="68" t="s">
        <v>362</v>
      </c>
      <c r="I7366" s="69">
        <v>0</v>
      </c>
      <c r="J7366" s="69">
        <v>0</v>
      </c>
      <c r="K7366" s="91"/>
      <c r="L7366" s="91"/>
    </row>
    <row r="7367" spans="2:12" x14ac:dyDescent="0.25">
      <c r="B7367" s="67" t="s">
        <v>454</v>
      </c>
      <c r="C7367" s="67" t="s">
        <v>455</v>
      </c>
      <c r="D7367" s="68" t="s">
        <v>373</v>
      </c>
      <c r="E7367" s="67" t="s">
        <v>374</v>
      </c>
      <c r="F7367" s="68" t="s">
        <v>478</v>
      </c>
      <c r="G7367" s="67" t="s">
        <v>479</v>
      </c>
      <c r="H7367" s="68" t="s">
        <v>363</v>
      </c>
      <c r="I7367" s="69">
        <v>0</v>
      </c>
      <c r="J7367" s="69">
        <v>0</v>
      </c>
      <c r="K7367" s="91"/>
      <c r="L7367" s="91"/>
    </row>
    <row r="7368" spans="2:12" x14ac:dyDescent="0.25">
      <c r="B7368" s="67" t="s">
        <v>454</v>
      </c>
      <c r="C7368" s="67" t="s">
        <v>455</v>
      </c>
      <c r="D7368" s="68" t="s">
        <v>373</v>
      </c>
      <c r="E7368" s="67" t="s">
        <v>374</v>
      </c>
      <c r="F7368" s="68" t="s">
        <v>478</v>
      </c>
      <c r="G7368" s="67" t="s">
        <v>479</v>
      </c>
      <c r="H7368" s="68" t="s">
        <v>364</v>
      </c>
      <c r="I7368" s="69">
        <v>0</v>
      </c>
      <c r="J7368" s="69">
        <v>0</v>
      </c>
      <c r="K7368" s="91"/>
      <c r="L7368" s="91"/>
    </row>
    <row r="7369" spans="2:12" x14ac:dyDescent="0.25">
      <c r="B7369" s="67" t="s">
        <v>454</v>
      </c>
      <c r="C7369" s="67" t="s">
        <v>455</v>
      </c>
      <c r="D7369" s="68" t="s">
        <v>373</v>
      </c>
      <c r="E7369" s="67" t="s">
        <v>374</v>
      </c>
      <c r="F7369" s="68" t="s">
        <v>478</v>
      </c>
      <c r="G7369" s="67" t="s">
        <v>479</v>
      </c>
      <c r="H7369" s="68" t="s">
        <v>362</v>
      </c>
      <c r="I7369" s="69">
        <v>0</v>
      </c>
      <c r="J7369" s="69">
        <v>0</v>
      </c>
      <c r="K7369" s="91"/>
      <c r="L7369" s="91"/>
    </row>
    <row r="7370" spans="2:12" x14ac:dyDescent="0.25">
      <c r="B7370" s="67" t="s">
        <v>454</v>
      </c>
      <c r="C7370" s="67" t="s">
        <v>455</v>
      </c>
      <c r="D7370" s="68" t="s">
        <v>373</v>
      </c>
      <c r="E7370" s="67" t="s">
        <v>374</v>
      </c>
      <c r="F7370" s="68" t="s">
        <v>478</v>
      </c>
      <c r="G7370" s="67" t="s">
        <v>479</v>
      </c>
      <c r="H7370" s="68" t="s">
        <v>363</v>
      </c>
      <c r="I7370" s="69">
        <v>0</v>
      </c>
      <c r="J7370" s="69">
        <v>0</v>
      </c>
      <c r="K7370" s="91"/>
      <c r="L7370" s="91"/>
    </row>
    <row r="7371" spans="2:12" x14ac:dyDescent="0.25">
      <c r="B7371" s="67" t="s">
        <v>454</v>
      </c>
      <c r="C7371" s="67" t="s">
        <v>455</v>
      </c>
      <c r="D7371" s="68" t="s">
        <v>373</v>
      </c>
      <c r="E7371" s="67" t="s">
        <v>374</v>
      </c>
      <c r="F7371" s="68" t="s">
        <v>478</v>
      </c>
      <c r="G7371" s="67" t="s">
        <v>479</v>
      </c>
      <c r="H7371" s="68" t="s">
        <v>364</v>
      </c>
      <c r="I7371" s="69">
        <v>0</v>
      </c>
      <c r="J7371" s="69">
        <v>0</v>
      </c>
      <c r="K7371" s="91"/>
      <c r="L7371" s="91"/>
    </row>
    <row r="7372" spans="2:12" x14ac:dyDescent="0.25">
      <c r="B7372" s="67" t="s">
        <v>454</v>
      </c>
      <c r="C7372" s="67" t="s">
        <v>455</v>
      </c>
      <c r="D7372" s="68" t="s">
        <v>373</v>
      </c>
      <c r="E7372" s="67" t="s">
        <v>374</v>
      </c>
      <c r="F7372" s="68" t="s">
        <v>478</v>
      </c>
      <c r="G7372" s="67" t="s">
        <v>479</v>
      </c>
      <c r="H7372" s="68" t="s">
        <v>362</v>
      </c>
      <c r="I7372" s="69">
        <v>0</v>
      </c>
      <c r="J7372" s="69">
        <v>5</v>
      </c>
      <c r="K7372" s="91"/>
      <c r="L7372" s="91"/>
    </row>
    <row r="7373" spans="2:12" x14ac:dyDescent="0.25">
      <c r="B7373" s="67" t="s">
        <v>454</v>
      </c>
      <c r="C7373" s="67" t="s">
        <v>455</v>
      </c>
      <c r="D7373" s="68" t="s">
        <v>373</v>
      </c>
      <c r="E7373" s="67" t="s">
        <v>374</v>
      </c>
      <c r="F7373" s="68" t="s">
        <v>478</v>
      </c>
      <c r="G7373" s="67" t="s">
        <v>479</v>
      </c>
      <c r="H7373" s="68" t="s">
        <v>363</v>
      </c>
      <c r="I7373" s="69">
        <v>4</v>
      </c>
      <c r="J7373" s="69">
        <v>0</v>
      </c>
      <c r="K7373" s="91"/>
      <c r="L7373" s="91"/>
    </row>
    <row r="7374" spans="2:12" x14ac:dyDescent="0.25">
      <c r="B7374" s="67" t="s">
        <v>454</v>
      </c>
      <c r="C7374" s="67" t="s">
        <v>455</v>
      </c>
      <c r="D7374" s="68" t="s">
        <v>373</v>
      </c>
      <c r="E7374" s="67" t="s">
        <v>374</v>
      </c>
      <c r="F7374" s="68" t="s">
        <v>478</v>
      </c>
      <c r="G7374" s="67" t="s">
        <v>479</v>
      </c>
      <c r="H7374" s="68" t="s">
        <v>363</v>
      </c>
      <c r="I7374" s="69">
        <v>0</v>
      </c>
      <c r="J7374" s="69">
        <v>0</v>
      </c>
      <c r="K7374" s="91"/>
      <c r="L7374" s="91"/>
    </row>
    <row r="7375" spans="2:12" x14ac:dyDescent="0.25">
      <c r="B7375" s="67" t="s">
        <v>454</v>
      </c>
      <c r="C7375" s="67" t="s">
        <v>455</v>
      </c>
      <c r="D7375" s="68" t="s">
        <v>373</v>
      </c>
      <c r="E7375" s="67" t="s">
        <v>374</v>
      </c>
      <c r="F7375" s="68" t="s">
        <v>478</v>
      </c>
      <c r="G7375" s="67" t="s">
        <v>479</v>
      </c>
      <c r="H7375" s="68" t="s">
        <v>362</v>
      </c>
      <c r="I7375" s="69">
        <v>0</v>
      </c>
      <c r="J7375" s="69">
        <v>0</v>
      </c>
      <c r="K7375" s="91"/>
      <c r="L7375" s="91"/>
    </row>
    <row r="7376" spans="2:12" x14ac:dyDescent="0.25">
      <c r="B7376" s="67" t="s">
        <v>454</v>
      </c>
      <c r="C7376" s="67" t="s">
        <v>455</v>
      </c>
      <c r="D7376" s="68" t="s">
        <v>373</v>
      </c>
      <c r="E7376" s="67" t="s">
        <v>374</v>
      </c>
      <c r="F7376" s="68" t="s">
        <v>478</v>
      </c>
      <c r="G7376" s="67" t="s">
        <v>479</v>
      </c>
      <c r="H7376" s="68" t="s">
        <v>363</v>
      </c>
      <c r="I7376" s="69">
        <v>0</v>
      </c>
      <c r="J7376" s="69">
        <v>0</v>
      </c>
      <c r="K7376" s="91"/>
      <c r="L7376" s="91"/>
    </row>
    <row r="7377" spans="2:12" x14ac:dyDescent="0.25">
      <c r="B7377" s="67" t="s">
        <v>454</v>
      </c>
      <c r="C7377" s="67" t="s">
        <v>455</v>
      </c>
      <c r="D7377" s="68" t="s">
        <v>373</v>
      </c>
      <c r="E7377" s="67" t="s">
        <v>374</v>
      </c>
      <c r="F7377" s="68" t="s">
        <v>478</v>
      </c>
      <c r="G7377" s="67" t="s">
        <v>479</v>
      </c>
      <c r="H7377" s="68" t="s">
        <v>364</v>
      </c>
      <c r="I7377" s="69">
        <v>0</v>
      </c>
      <c r="J7377" s="69">
        <v>20</v>
      </c>
      <c r="K7377" s="91"/>
      <c r="L7377" s="91"/>
    </row>
    <row r="7378" spans="2:12" x14ac:dyDescent="0.25">
      <c r="B7378" s="67" t="s">
        <v>454</v>
      </c>
      <c r="C7378" s="67" t="s">
        <v>455</v>
      </c>
      <c r="D7378" s="68" t="s">
        <v>373</v>
      </c>
      <c r="E7378" s="67" t="s">
        <v>374</v>
      </c>
      <c r="F7378" s="68" t="s">
        <v>478</v>
      </c>
      <c r="G7378" s="67" t="s">
        <v>479</v>
      </c>
      <c r="H7378" s="68" t="s">
        <v>362</v>
      </c>
      <c r="I7378" s="69">
        <v>56</v>
      </c>
      <c r="J7378" s="69">
        <v>76</v>
      </c>
      <c r="K7378" s="91"/>
      <c r="L7378" s="91"/>
    </row>
    <row r="7379" spans="2:12" x14ac:dyDescent="0.25">
      <c r="B7379" s="67" t="s">
        <v>454</v>
      </c>
      <c r="C7379" s="67" t="s">
        <v>455</v>
      </c>
      <c r="D7379" s="68" t="s">
        <v>373</v>
      </c>
      <c r="E7379" s="67" t="s">
        <v>374</v>
      </c>
      <c r="F7379" s="68" t="s">
        <v>478</v>
      </c>
      <c r="G7379" s="67" t="s">
        <v>479</v>
      </c>
      <c r="H7379" s="68" t="s">
        <v>363</v>
      </c>
      <c r="I7379" s="69">
        <v>244</v>
      </c>
      <c r="J7379" s="69">
        <v>452</v>
      </c>
      <c r="K7379" s="91"/>
      <c r="L7379" s="91"/>
    </row>
    <row r="7380" spans="2:12" x14ac:dyDescent="0.25">
      <c r="B7380" s="67" t="s">
        <v>454</v>
      </c>
      <c r="C7380" s="67" t="s">
        <v>455</v>
      </c>
      <c r="D7380" s="68" t="s">
        <v>373</v>
      </c>
      <c r="E7380" s="67" t="s">
        <v>374</v>
      </c>
      <c r="F7380" s="68" t="s">
        <v>478</v>
      </c>
      <c r="G7380" s="67" t="s">
        <v>479</v>
      </c>
      <c r="H7380" s="68" t="s">
        <v>364</v>
      </c>
      <c r="I7380" s="69">
        <v>117</v>
      </c>
      <c r="J7380" s="69">
        <v>187</v>
      </c>
      <c r="K7380" s="91"/>
      <c r="L7380" s="91"/>
    </row>
    <row r="7381" spans="2:12" x14ac:dyDescent="0.25">
      <c r="B7381" s="67" t="s">
        <v>454</v>
      </c>
      <c r="C7381" s="67" t="s">
        <v>455</v>
      </c>
      <c r="D7381" s="68" t="s">
        <v>373</v>
      </c>
      <c r="E7381" s="67" t="s">
        <v>374</v>
      </c>
      <c r="F7381" s="68" t="s">
        <v>478</v>
      </c>
      <c r="G7381" s="67" t="s">
        <v>479</v>
      </c>
      <c r="H7381" s="68" t="s">
        <v>363</v>
      </c>
      <c r="I7381" s="69">
        <v>0</v>
      </c>
      <c r="J7381" s="69">
        <v>0</v>
      </c>
      <c r="K7381" s="91"/>
      <c r="L7381" s="91"/>
    </row>
    <row r="7382" spans="2:12" x14ac:dyDescent="0.25">
      <c r="B7382" s="67" t="s">
        <v>454</v>
      </c>
      <c r="C7382" s="67" t="s">
        <v>455</v>
      </c>
      <c r="D7382" s="68" t="s">
        <v>373</v>
      </c>
      <c r="E7382" s="67" t="s">
        <v>374</v>
      </c>
      <c r="F7382" s="68" t="s">
        <v>478</v>
      </c>
      <c r="G7382" s="67" t="s">
        <v>479</v>
      </c>
      <c r="H7382" s="68" t="s">
        <v>364</v>
      </c>
      <c r="I7382" s="69">
        <v>0</v>
      </c>
      <c r="J7382" s="69">
        <v>0</v>
      </c>
      <c r="K7382" s="91"/>
      <c r="L7382" s="91"/>
    </row>
    <row r="7383" spans="2:12" x14ac:dyDescent="0.25">
      <c r="B7383" s="67" t="s">
        <v>454</v>
      </c>
      <c r="C7383" s="67" t="s">
        <v>455</v>
      </c>
      <c r="D7383" s="68" t="s">
        <v>373</v>
      </c>
      <c r="E7383" s="67" t="s">
        <v>374</v>
      </c>
      <c r="F7383" s="68" t="s">
        <v>478</v>
      </c>
      <c r="G7383" s="67" t="s">
        <v>479</v>
      </c>
      <c r="H7383" s="68" t="s">
        <v>362</v>
      </c>
      <c r="I7383" s="69">
        <v>0</v>
      </c>
      <c r="J7383" s="69">
        <v>10</v>
      </c>
      <c r="K7383" s="91"/>
      <c r="L7383" s="91"/>
    </row>
    <row r="7384" spans="2:12" x14ac:dyDescent="0.25">
      <c r="B7384" s="67" t="s">
        <v>454</v>
      </c>
      <c r="C7384" s="67" t="s">
        <v>455</v>
      </c>
      <c r="D7384" s="68" t="s">
        <v>373</v>
      </c>
      <c r="E7384" s="67" t="s">
        <v>374</v>
      </c>
      <c r="F7384" s="68" t="s">
        <v>478</v>
      </c>
      <c r="G7384" s="67" t="s">
        <v>479</v>
      </c>
      <c r="H7384" s="68" t="s">
        <v>363</v>
      </c>
      <c r="I7384" s="69">
        <v>0</v>
      </c>
      <c r="J7384" s="69">
        <v>3</v>
      </c>
      <c r="K7384" s="91"/>
      <c r="L7384" s="91"/>
    </row>
    <row r="7385" spans="2:12" x14ac:dyDescent="0.25">
      <c r="B7385" s="67" t="s">
        <v>454</v>
      </c>
      <c r="C7385" s="67" t="s">
        <v>455</v>
      </c>
      <c r="D7385" s="68" t="s">
        <v>373</v>
      </c>
      <c r="E7385" s="67" t="s">
        <v>374</v>
      </c>
      <c r="F7385" s="68" t="s">
        <v>478</v>
      </c>
      <c r="G7385" s="67" t="s">
        <v>479</v>
      </c>
      <c r="H7385" s="68" t="s">
        <v>364</v>
      </c>
      <c r="I7385" s="69">
        <v>0</v>
      </c>
      <c r="J7385" s="69">
        <v>6</v>
      </c>
      <c r="K7385" s="91"/>
      <c r="L7385" s="91"/>
    </row>
    <row r="7386" spans="2:12" x14ac:dyDescent="0.25">
      <c r="B7386" s="67" t="s">
        <v>454</v>
      </c>
      <c r="C7386" s="67" t="s">
        <v>455</v>
      </c>
      <c r="D7386" s="68" t="s">
        <v>373</v>
      </c>
      <c r="E7386" s="67" t="s">
        <v>374</v>
      </c>
      <c r="F7386" s="68" t="s">
        <v>478</v>
      </c>
      <c r="G7386" s="67" t="s">
        <v>479</v>
      </c>
      <c r="H7386" s="68" t="s">
        <v>362</v>
      </c>
      <c r="I7386" s="69">
        <v>0</v>
      </c>
      <c r="J7386" s="69">
        <v>0</v>
      </c>
      <c r="K7386" s="91"/>
      <c r="L7386" s="91"/>
    </row>
    <row r="7387" spans="2:12" x14ac:dyDescent="0.25">
      <c r="B7387" s="67" t="s">
        <v>454</v>
      </c>
      <c r="C7387" s="67" t="s">
        <v>455</v>
      </c>
      <c r="D7387" s="68" t="s">
        <v>373</v>
      </c>
      <c r="E7387" s="67" t="s">
        <v>374</v>
      </c>
      <c r="F7387" s="68" t="s">
        <v>478</v>
      </c>
      <c r="G7387" s="67" t="s">
        <v>479</v>
      </c>
      <c r="H7387" s="68" t="s">
        <v>363</v>
      </c>
      <c r="I7387" s="69">
        <v>0</v>
      </c>
      <c r="J7387" s="69">
        <v>14</v>
      </c>
      <c r="K7387" s="91"/>
      <c r="L7387" s="91"/>
    </row>
    <row r="7388" spans="2:12" x14ac:dyDescent="0.25">
      <c r="B7388" s="67" t="s">
        <v>454</v>
      </c>
      <c r="C7388" s="67" t="s">
        <v>455</v>
      </c>
      <c r="D7388" s="68" t="s">
        <v>373</v>
      </c>
      <c r="E7388" s="67" t="s">
        <v>374</v>
      </c>
      <c r="F7388" s="68" t="s">
        <v>478</v>
      </c>
      <c r="G7388" s="67" t="s">
        <v>479</v>
      </c>
      <c r="H7388" s="68" t="s">
        <v>364</v>
      </c>
      <c r="I7388" s="69">
        <v>0</v>
      </c>
      <c r="J7388" s="69">
        <v>0</v>
      </c>
      <c r="K7388" s="91"/>
      <c r="L7388" s="91"/>
    </row>
    <row r="7389" spans="2:12" x14ac:dyDescent="0.25">
      <c r="B7389" s="67" t="s">
        <v>454</v>
      </c>
      <c r="C7389" s="67" t="s">
        <v>455</v>
      </c>
      <c r="D7389" s="68" t="s">
        <v>373</v>
      </c>
      <c r="E7389" s="67" t="s">
        <v>374</v>
      </c>
      <c r="F7389" s="68" t="s">
        <v>478</v>
      </c>
      <c r="G7389" s="67" t="s">
        <v>479</v>
      </c>
      <c r="H7389" s="68" t="s">
        <v>362</v>
      </c>
      <c r="I7389" s="69">
        <v>153</v>
      </c>
      <c r="J7389" s="69">
        <v>179</v>
      </c>
      <c r="K7389" s="91"/>
      <c r="L7389" s="91"/>
    </row>
    <row r="7390" spans="2:12" x14ac:dyDescent="0.25">
      <c r="B7390" s="67" t="s">
        <v>454</v>
      </c>
      <c r="C7390" s="67" t="s">
        <v>455</v>
      </c>
      <c r="D7390" s="68" t="s">
        <v>373</v>
      </c>
      <c r="E7390" s="67" t="s">
        <v>374</v>
      </c>
      <c r="F7390" s="68" t="s">
        <v>478</v>
      </c>
      <c r="G7390" s="67" t="s">
        <v>479</v>
      </c>
      <c r="H7390" s="68" t="s">
        <v>363</v>
      </c>
      <c r="I7390" s="69">
        <v>617</v>
      </c>
      <c r="J7390" s="69">
        <v>973</v>
      </c>
      <c r="K7390" s="91"/>
      <c r="L7390" s="91"/>
    </row>
    <row r="7391" spans="2:12" x14ac:dyDescent="0.25">
      <c r="B7391" s="67" t="s">
        <v>454</v>
      </c>
      <c r="C7391" s="67" t="s">
        <v>455</v>
      </c>
      <c r="D7391" s="68" t="s">
        <v>373</v>
      </c>
      <c r="E7391" s="67" t="s">
        <v>374</v>
      </c>
      <c r="F7391" s="68" t="s">
        <v>478</v>
      </c>
      <c r="G7391" s="67" t="s">
        <v>479</v>
      </c>
      <c r="H7391" s="68" t="s">
        <v>364</v>
      </c>
      <c r="I7391" s="69">
        <v>279</v>
      </c>
      <c r="J7391" s="69">
        <v>218</v>
      </c>
      <c r="K7391" s="91"/>
      <c r="L7391" s="91"/>
    </row>
    <row r="7392" spans="2:12" x14ac:dyDescent="0.25">
      <c r="B7392" s="67" t="s">
        <v>454</v>
      </c>
      <c r="C7392" s="67" t="s">
        <v>455</v>
      </c>
      <c r="D7392" s="68" t="s">
        <v>373</v>
      </c>
      <c r="E7392" s="67" t="s">
        <v>374</v>
      </c>
      <c r="F7392" s="68" t="s">
        <v>478</v>
      </c>
      <c r="G7392" s="67" t="s">
        <v>479</v>
      </c>
      <c r="H7392" s="68" t="s">
        <v>362</v>
      </c>
      <c r="I7392" s="69">
        <v>0</v>
      </c>
      <c r="J7392" s="69">
        <v>0</v>
      </c>
      <c r="K7392" s="91"/>
      <c r="L7392" s="91"/>
    </row>
    <row r="7393" spans="2:12" x14ac:dyDescent="0.25">
      <c r="B7393" s="67" t="s">
        <v>454</v>
      </c>
      <c r="C7393" s="67" t="s">
        <v>455</v>
      </c>
      <c r="D7393" s="68" t="s">
        <v>373</v>
      </c>
      <c r="E7393" s="67" t="s">
        <v>374</v>
      </c>
      <c r="F7393" s="68" t="s">
        <v>478</v>
      </c>
      <c r="G7393" s="67" t="s">
        <v>479</v>
      </c>
      <c r="H7393" s="68" t="s">
        <v>363</v>
      </c>
      <c r="I7393" s="69">
        <v>0</v>
      </c>
      <c r="J7393" s="69">
        <v>0</v>
      </c>
      <c r="K7393" s="91"/>
      <c r="L7393" s="91"/>
    </row>
    <row r="7394" spans="2:12" x14ac:dyDescent="0.25">
      <c r="B7394" s="67" t="s">
        <v>454</v>
      </c>
      <c r="C7394" s="67" t="s">
        <v>455</v>
      </c>
      <c r="D7394" s="68" t="s">
        <v>373</v>
      </c>
      <c r="E7394" s="67" t="s">
        <v>374</v>
      </c>
      <c r="F7394" s="68" t="s">
        <v>478</v>
      </c>
      <c r="G7394" s="67" t="s">
        <v>479</v>
      </c>
      <c r="H7394" s="68" t="s">
        <v>364</v>
      </c>
      <c r="I7394" s="69">
        <v>0</v>
      </c>
      <c r="J7394" s="69">
        <v>0</v>
      </c>
      <c r="K7394" s="91"/>
      <c r="L7394" s="91"/>
    </row>
    <row r="7395" spans="2:12" x14ac:dyDescent="0.25">
      <c r="B7395" s="67" t="s">
        <v>454</v>
      </c>
      <c r="C7395" s="67" t="s">
        <v>455</v>
      </c>
      <c r="D7395" s="68" t="s">
        <v>373</v>
      </c>
      <c r="E7395" s="67" t="s">
        <v>374</v>
      </c>
      <c r="F7395" s="68" t="s">
        <v>478</v>
      </c>
      <c r="G7395" s="67" t="s">
        <v>479</v>
      </c>
      <c r="H7395" s="68" t="s">
        <v>363</v>
      </c>
      <c r="I7395" s="69">
        <v>0</v>
      </c>
      <c r="J7395" s="69">
        <v>0</v>
      </c>
      <c r="K7395" s="91"/>
      <c r="L7395" s="91"/>
    </row>
    <row r="7396" spans="2:12" x14ac:dyDescent="0.25">
      <c r="B7396" s="67" t="s">
        <v>454</v>
      </c>
      <c r="C7396" s="67" t="s">
        <v>455</v>
      </c>
      <c r="D7396" s="68" t="s">
        <v>373</v>
      </c>
      <c r="E7396" s="67" t="s">
        <v>374</v>
      </c>
      <c r="F7396" s="68" t="s">
        <v>478</v>
      </c>
      <c r="G7396" s="67" t="s">
        <v>479</v>
      </c>
      <c r="H7396" s="68" t="s">
        <v>362</v>
      </c>
      <c r="I7396" s="69">
        <v>30</v>
      </c>
      <c r="J7396" s="69">
        <v>62</v>
      </c>
      <c r="K7396" s="91"/>
      <c r="L7396" s="91"/>
    </row>
    <row r="7397" spans="2:12" x14ac:dyDescent="0.25">
      <c r="B7397" s="67" t="s">
        <v>454</v>
      </c>
      <c r="C7397" s="67" t="s">
        <v>455</v>
      </c>
      <c r="D7397" s="68" t="s">
        <v>373</v>
      </c>
      <c r="E7397" s="67" t="s">
        <v>374</v>
      </c>
      <c r="F7397" s="68" t="s">
        <v>478</v>
      </c>
      <c r="G7397" s="67" t="s">
        <v>479</v>
      </c>
      <c r="H7397" s="68" t="s">
        <v>363</v>
      </c>
      <c r="I7397" s="69">
        <v>179</v>
      </c>
      <c r="J7397" s="69">
        <v>270</v>
      </c>
      <c r="K7397" s="91"/>
      <c r="L7397" s="91"/>
    </row>
    <row r="7398" spans="2:12" x14ac:dyDescent="0.25">
      <c r="B7398" s="67" t="s">
        <v>454</v>
      </c>
      <c r="C7398" s="67" t="s">
        <v>455</v>
      </c>
      <c r="D7398" s="68" t="s">
        <v>373</v>
      </c>
      <c r="E7398" s="67" t="s">
        <v>374</v>
      </c>
      <c r="F7398" s="68" t="s">
        <v>478</v>
      </c>
      <c r="G7398" s="67" t="s">
        <v>479</v>
      </c>
      <c r="H7398" s="68" t="s">
        <v>364</v>
      </c>
      <c r="I7398" s="69">
        <v>12</v>
      </c>
      <c r="J7398" s="69">
        <v>16</v>
      </c>
      <c r="K7398" s="91"/>
      <c r="L7398" s="91"/>
    </row>
    <row r="7399" spans="2:12" x14ac:dyDescent="0.25">
      <c r="B7399" s="67" t="s">
        <v>454</v>
      </c>
      <c r="C7399" s="67" t="s">
        <v>455</v>
      </c>
      <c r="D7399" s="68" t="s">
        <v>373</v>
      </c>
      <c r="E7399" s="67" t="s">
        <v>374</v>
      </c>
      <c r="F7399" s="68" t="s">
        <v>478</v>
      </c>
      <c r="G7399" s="67" t="s">
        <v>479</v>
      </c>
      <c r="H7399" s="68" t="s">
        <v>362</v>
      </c>
      <c r="I7399" s="69">
        <v>0</v>
      </c>
      <c r="J7399" s="69">
        <v>0</v>
      </c>
      <c r="K7399" s="91"/>
      <c r="L7399" s="91"/>
    </row>
    <row r="7400" spans="2:12" x14ac:dyDescent="0.25">
      <c r="B7400" s="67" t="s">
        <v>454</v>
      </c>
      <c r="C7400" s="67" t="s">
        <v>455</v>
      </c>
      <c r="D7400" s="68" t="s">
        <v>373</v>
      </c>
      <c r="E7400" s="67" t="s">
        <v>374</v>
      </c>
      <c r="F7400" s="68" t="s">
        <v>478</v>
      </c>
      <c r="G7400" s="67" t="s">
        <v>479</v>
      </c>
      <c r="H7400" s="68" t="s">
        <v>363</v>
      </c>
      <c r="I7400" s="69">
        <v>8</v>
      </c>
      <c r="J7400" s="69">
        <v>0</v>
      </c>
      <c r="K7400" s="91"/>
      <c r="L7400" s="91"/>
    </row>
    <row r="7401" spans="2:12" x14ac:dyDescent="0.25">
      <c r="B7401" s="67" t="s">
        <v>454</v>
      </c>
      <c r="C7401" s="67" t="s">
        <v>455</v>
      </c>
      <c r="D7401" s="68" t="s">
        <v>373</v>
      </c>
      <c r="E7401" s="67" t="s">
        <v>374</v>
      </c>
      <c r="F7401" s="68" t="s">
        <v>478</v>
      </c>
      <c r="G7401" s="67" t="s">
        <v>479</v>
      </c>
      <c r="H7401" s="68" t="s">
        <v>364</v>
      </c>
      <c r="I7401" s="69">
        <v>0</v>
      </c>
      <c r="J7401" s="69">
        <v>0</v>
      </c>
      <c r="K7401" s="91"/>
      <c r="L7401" s="91"/>
    </row>
    <row r="7402" spans="2:12" x14ac:dyDescent="0.25">
      <c r="B7402" s="67" t="s">
        <v>454</v>
      </c>
      <c r="C7402" s="67" t="s">
        <v>455</v>
      </c>
      <c r="D7402" s="68" t="s">
        <v>373</v>
      </c>
      <c r="E7402" s="67" t="s">
        <v>374</v>
      </c>
      <c r="F7402" s="68" t="s">
        <v>478</v>
      </c>
      <c r="G7402" s="67" t="s">
        <v>479</v>
      </c>
      <c r="H7402" s="68" t="s">
        <v>362</v>
      </c>
      <c r="I7402" s="69">
        <v>20</v>
      </c>
      <c r="J7402" s="69">
        <v>5</v>
      </c>
      <c r="K7402" s="91"/>
      <c r="L7402" s="91"/>
    </row>
    <row r="7403" spans="2:12" x14ac:dyDescent="0.25">
      <c r="B7403" s="67" t="s">
        <v>454</v>
      </c>
      <c r="C7403" s="67" t="s">
        <v>455</v>
      </c>
      <c r="D7403" s="68" t="s">
        <v>373</v>
      </c>
      <c r="E7403" s="67" t="s">
        <v>374</v>
      </c>
      <c r="F7403" s="68" t="s">
        <v>478</v>
      </c>
      <c r="G7403" s="67" t="s">
        <v>479</v>
      </c>
      <c r="H7403" s="68" t="s">
        <v>363</v>
      </c>
      <c r="I7403" s="69">
        <v>40</v>
      </c>
      <c r="J7403" s="69">
        <v>24</v>
      </c>
      <c r="K7403" s="91"/>
      <c r="L7403" s="91"/>
    </row>
    <row r="7404" spans="2:12" x14ac:dyDescent="0.25">
      <c r="B7404" s="67" t="s">
        <v>454</v>
      </c>
      <c r="C7404" s="67" t="s">
        <v>455</v>
      </c>
      <c r="D7404" s="68" t="s">
        <v>373</v>
      </c>
      <c r="E7404" s="67" t="s">
        <v>374</v>
      </c>
      <c r="F7404" s="68" t="s">
        <v>478</v>
      </c>
      <c r="G7404" s="67" t="s">
        <v>479</v>
      </c>
      <c r="H7404" s="68" t="s">
        <v>364</v>
      </c>
      <c r="I7404" s="69">
        <v>45</v>
      </c>
      <c r="J7404" s="69">
        <v>101</v>
      </c>
      <c r="K7404" s="91"/>
      <c r="L7404" s="91"/>
    </row>
    <row r="7405" spans="2:12" x14ac:dyDescent="0.25">
      <c r="B7405" s="67" t="s">
        <v>454</v>
      </c>
      <c r="C7405" s="67" t="s">
        <v>455</v>
      </c>
      <c r="D7405" s="68" t="s">
        <v>373</v>
      </c>
      <c r="E7405" s="67" t="s">
        <v>374</v>
      </c>
      <c r="F7405" s="68" t="s">
        <v>478</v>
      </c>
      <c r="G7405" s="67" t="s">
        <v>479</v>
      </c>
      <c r="H7405" s="68" t="s">
        <v>362</v>
      </c>
      <c r="I7405" s="69">
        <v>0</v>
      </c>
      <c r="J7405" s="69">
        <v>10</v>
      </c>
      <c r="K7405" s="91"/>
      <c r="L7405" s="91"/>
    </row>
    <row r="7406" spans="2:12" x14ac:dyDescent="0.25">
      <c r="B7406" s="67" t="s">
        <v>454</v>
      </c>
      <c r="C7406" s="67" t="s">
        <v>455</v>
      </c>
      <c r="D7406" s="68" t="s">
        <v>373</v>
      </c>
      <c r="E7406" s="67" t="s">
        <v>374</v>
      </c>
      <c r="F7406" s="68" t="s">
        <v>478</v>
      </c>
      <c r="G7406" s="67" t="s">
        <v>479</v>
      </c>
      <c r="H7406" s="68" t="s">
        <v>364</v>
      </c>
      <c r="I7406" s="69">
        <v>0</v>
      </c>
      <c r="J7406" s="69">
        <v>0</v>
      </c>
      <c r="K7406" s="91"/>
      <c r="L7406" s="91"/>
    </row>
    <row r="7407" spans="2:12" x14ac:dyDescent="0.25">
      <c r="B7407" s="67" t="s">
        <v>454</v>
      </c>
      <c r="C7407" s="67" t="s">
        <v>455</v>
      </c>
      <c r="D7407" s="68" t="s">
        <v>373</v>
      </c>
      <c r="E7407" s="67" t="s">
        <v>374</v>
      </c>
      <c r="F7407" s="68" t="s">
        <v>478</v>
      </c>
      <c r="G7407" s="67" t="s">
        <v>479</v>
      </c>
      <c r="H7407" s="68" t="s">
        <v>362</v>
      </c>
      <c r="I7407" s="69">
        <v>73</v>
      </c>
      <c r="J7407" s="69">
        <v>57</v>
      </c>
      <c r="K7407" s="91"/>
      <c r="L7407" s="91"/>
    </row>
    <row r="7408" spans="2:12" x14ac:dyDescent="0.25">
      <c r="B7408" s="67" t="s">
        <v>454</v>
      </c>
      <c r="C7408" s="67" t="s">
        <v>455</v>
      </c>
      <c r="D7408" s="68" t="s">
        <v>373</v>
      </c>
      <c r="E7408" s="67" t="s">
        <v>374</v>
      </c>
      <c r="F7408" s="68" t="s">
        <v>478</v>
      </c>
      <c r="G7408" s="67" t="s">
        <v>479</v>
      </c>
      <c r="H7408" s="68" t="s">
        <v>363</v>
      </c>
      <c r="I7408" s="69">
        <v>19</v>
      </c>
      <c r="J7408" s="69">
        <v>15</v>
      </c>
      <c r="K7408" s="91"/>
      <c r="L7408" s="91"/>
    </row>
    <row r="7409" spans="2:12" x14ac:dyDescent="0.25">
      <c r="B7409" s="67" t="s">
        <v>454</v>
      </c>
      <c r="C7409" s="67" t="s">
        <v>455</v>
      </c>
      <c r="D7409" s="68" t="s">
        <v>373</v>
      </c>
      <c r="E7409" s="67" t="s">
        <v>374</v>
      </c>
      <c r="F7409" s="68" t="s">
        <v>478</v>
      </c>
      <c r="G7409" s="67" t="s">
        <v>479</v>
      </c>
      <c r="H7409" s="68" t="s">
        <v>364</v>
      </c>
      <c r="I7409" s="69">
        <v>31</v>
      </c>
      <c r="J7409" s="69">
        <v>62</v>
      </c>
      <c r="K7409" s="91"/>
      <c r="L7409" s="91"/>
    </row>
    <row r="7410" spans="2:12" x14ac:dyDescent="0.25">
      <c r="B7410" s="67" t="s">
        <v>454</v>
      </c>
      <c r="C7410" s="67" t="s">
        <v>455</v>
      </c>
      <c r="D7410" s="68" t="s">
        <v>373</v>
      </c>
      <c r="E7410" s="67" t="s">
        <v>374</v>
      </c>
      <c r="F7410" s="68" t="s">
        <v>478</v>
      </c>
      <c r="G7410" s="67" t="s">
        <v>479</v>
      </c>
      <c r="H7410" s="68" t="s">
        <v>362</v>
      </c>
      <c r="I7410" s="69">
        <v>0</v>
      </c>
      <c r="J7410" s="69">
        <v>0</v>
      </c>
      <c r="K7410" s="91"/>
      <c r="L7410" s="91"/>
    </row>
    <row r="7411" spans="2:12" x14ac:dyDescent="0.25">
      <c r="B7411" s="67" t="s">
        <v>454</v>
      </c>
      <c r="C7411" s="67" t="s">
        <v>455</v>
      </c>
      <c r="D7411" s="68" t="s">
        <v>373</v>
      </c>
      <c r="E7411" s="67" t="s">
        <v>374</v>
      </c>
      <c r="F7411" s="68" t="s">
        <v>478</v>
      </c>
      <c r="G7411" s="67" t="s">
        <v>479</v>
      </c>
      <c r="H7411" s="68" t="s">
        <v>363</v>
      </c>
      <c r="I7411" s="69">
        <v>0</v>
      </c>
      <c r="J7411" s="69">
        <v>0</v>
      </c>
      <c r="K7411" s="91"/>
      <c r="L7411" s="91"/>
    </row>
    <row r="7412" spans="2:12" x14ac:dyDescent="0.25">
      <c r="B7412" s="67" t="s">
        <v>454</v>
      </c>
      <c r="C7412" s="67" t="s">
        <v>455</v>
      </c>
      <c r="D7412" s="68" t="s">
        <v>373</v>
      </c>
      <c r="E7412" s="67" t="s">
        <v>374</v>
      </c>
      <c r="F7412" s="68" t="s">
        <v>478</v>
      </c>
      <c r="G7412" s="67" t="s">
        <v>479</v>
      </c>
      <c r="H7412" s="68" t="s">
        <v>364</v>
      </c>
      <c r="I7412" s="69">
        <v>8</v>
      </c>
      <c r="J7412" s="69">
        <v>0</v>
      </c>
      <c r="K7412" s="91"/>
      <c r="L7412" s="91"/>
    </row>
    <row r="7413" spans="2:12" x14ac:dyDescent="0.25">
      <c r="B7413" s="67" t="s">
        <v>454</v>
      </c>
      <c r="C7413" s="67" t="s">
        <v>455</v>
      </c>
      <c r="D7413" s="68" t="s">
        <v>373</v>
      </c>
      <c r="E7413" s="67" t="s">
        <v>374</v>
      </c>
      <c r="F7413" s="68" t="s">
        <v>478</v>
      </c>
      <c r="G7413" s="67" t="s">
        <v>479</v>
      </c>
      <c r="H7413" s="68" t="s">
        <v>362</v>
      </c>
      <c r="I7413" s="69">
        <v>15</v>
      </c>
      <c r="J7413" s="69">
        <v>0</v>
      </c>
      <c r="K7413" s="91"/>
      <c r="L7413" s="91"/>
    </row>
    <row r="7414" spans="2:12" x14ac:dyDescent="0.25">
      <c r="B7414" s="67" t="s">
        <v>454</v>
      </c>
      <c r="C7414" s="67" t="s">
        <v>455</v>
      </c>
      <c r="D7414" s="68" t="s">
        <v>373</v>
      </c>
      <c r="E7414" s="67" t="s">
        <v>374</v>
      </c>
      <c r="F7414" s="68" t="s">
        <v>478</v>
      </c>
      <c r="G7414" s="67" t="s">
        <v>479</v>
      </c>
      <c r="H7414" s="68" t="s">
        <v>363</v>
      </c>
      <c r="I7414" s="69">
        <v>12</v>
      </c>
      <c r="J7414" s="69">
        <v>8</v>
      </c>
      <c r="K7414" s="91"/>
      <c r="L7414" s="91"/>
    </row>
    <row r="7415" spans="2:12" x14ac:dyDescent="0.25">
      <c r="B7415" s="67" t="s">
        <v>454</v>
      </c>
      <c r="C7415" s="67" t="s">
        <v>455</v>
      </c>
      <c r="D7415" s="68" t="s">
        <v>373</v>
      </c>
      <c r="E7415" s="67" t="s">
        <v>374</v>
      </c>
      <c r="F7415" s="68" t="s">
        <v>478</v>
      </c>
      <c r="G7415" s="67" t="s">
        <v>479</v>
      </c>
      <c r="H7415" s="68" t="s">
        <v>364</v>
      </c>
      <c r="I7415" s="69">
        <v>0</v>
      </c>
      <c r="J7415" s="69">
        <v>0</v>
      </c>
      <c r="K7415" s="91"/>
      <c r="L7415" s="91"/>
    </row>
    <row r="7416" spans="2:12" x14ac:dyDescent="0.25">
      <c r="B7416" s="67" t="s">
        <v>454</v>
      </c>
      <c r="C7416" s="67" t="s">
        <v>455</v>
      </c>
      <c r="D7416" s="68" t="s">
        <v>373</v>
      </c>
      <c r="E7416" s="67" t="s">
        <v>374</v>
      </c>
      <c r="F7416" s="68" t="s">
        <v>478</v>
      </c>
      <c r="G7416" s="67" t="s">
        <v>479</v>
      </c>
      <c r="H7416" s="68" t="s">
        <v>362</v>
      </c>
      <c r="I7416" s="69">
        <v>0</v>
      </c>
      <c r="J7416" s="69">
        <v>0</v>
      </c>
      <c r="K7416" s="91"/>
      <c r="L7416" s="91"/>
    </row>
    <row r="7417" spans="2:12" x14ac:dyDescent="0.25">
      <c r="B7417" s="67" t="s">
        <v>454</v>
      </c>
      <c r="C7417" s="67" t="s">
        <v>455</v>
      </c>
      <c r="D7417" s="68" t="s">
        <v>373</v>
      </c>
      <c r="E7417" s="67" t="s">
        <v>374</v>
      </c>
      <c r="F7417" s="68" t="s">
        <v>478</v>
      </c>
      <c r="G7417" s="67" t="s">
        <v>479</v>
      </c>
      <c r="H7417" s="68" t="s">
        <v>363</v>
      </c>
      <c r="I7417" s="69">
        <v>0</v>
      </c>
      <c r="J7417" s="69">
        <v>0</v>
      </c>
      <c r="K7417" s="91"/>
      <c r="L7417" s="91"/>
    </row>
    <row r="7418" spans="2:12" x14ac:dyDescent="0.25">
      <c r="B7418" s="67" t="s">
        <v>454</v>
      </c>
      <c r="C7418" s="67" t="s">
        <v>455</v>
      </c>
      <c r="D7418" s="68" t="s">
        <v>373</v>
      </c>
      <c r="E7418" s="67" t="s">
        <v>374</v>
      </c>
      <c r="F7418" s="68" t="s">
        <v>478</v>
      </c>
      <c r="G7418" s="67" t="s">
        <v>479</v>
      </c>
      <c r="H7418" s="68" t="s">
        <v>364</v>
      </c>
      <c r="I7418" s="69">
        <v>0</v>
      </c>
      <c r="J7418" s="69">
        <v>0</v>
      </c>
      <c r="K7418" s="91"/>
      <c r="L7418" s="91"/>
    </row>
    <row r="7419" spans="2:12" x14ac:dyDescent="0.25">
      <c r="B7419" s="67" t="s">
        <v>454</v>
      </c>
      <c r="C7419" s="67" t="s">
        <v>455</v>
      </c>
      <c r="D7419" s="68" t="s">
        <v>373</v>
      </c>
      <c r="E7419" s="67" t="s">
        <v>374</v>
      </c>
      <c r="F7419" s="68" t="s">
        <v>478</v>
      </c>
      <c r="G7419" s="67" t="s">
        <v>479</v>
      </c>
      <c r="H7419" s="68" t="s">
        <v>362</v>
      </c>
      <c r="I7419" s="69">
        <v>0</v>
      </c>
      <c r="J7419" s="69">
        <v>0</v>
      </c>
      <c r="K7419" s="91"/>
      <c r="L7419" s="91"/>
    </row>
    <row r="7420" spans="2:12" x14ac:dyDescent="0.25">
      <c r="B7420" s="67" t="s">
        <v>454</v>
      </c>
      <c r="C7420" s="67" t="s">
        <v>455</v>
      </c>
      <c r="D7420" s="68" t="s">
        <v>373</v>
      </c>
      <c r="E7420" s="67" t="s">
        <v>374</v>
      </c>
      <c r="F7420" s="68" t="s">
        <v>478</v>
      </c>
      <c r="G7420" s="67" t="s">
        <v>479</v>
      </c>
      <c r="H7420" s="68" t="s">
        <v>363</v>
      </c>
      <c r="I7420" s="69">
        <v>18</v>
      </c>
      <c r="J7420" s="69">
        <v>21</v>
      </c>
      <c r="K7420" s="91"/>
      <c r="L7420" s="91"/>
    </row>
    <row r="7421" spans="2:12" x14ac:dyDescent="0.25">
      <c r="B7421" s="67" t="s">
        <v>454</v>
      </c>
      <c r="C7421" s="67" t="s">
        <v>455</v>
      </c>
      <c r="D7421" s="68" t="s">
        <v>373</v>
      </c>
      <c r="E7421" s="67" t="s">
        <v>374</v>
      </c>
      <c r="F7421" s="68" t="s">
        <v>478</v>
      </c>
      <c r="G7421" s="67" t="s">
        <v>479</v>
      </c>
      <c r="H7421" s="68" t="s">
        <v>364</v>
      </c>
      <c r="I7421" s="69">
        <v>22</v>
      </c>
      <c r="J7421" s="69">
        <v>6</v>
      </c>
      <c r="K7421" s="91"/>
      <c r="L7421" s="91"/>
    </row>
    <row r="7422" spans="2:12" x14ac:dyDescent="0.25">
      <c r="B7422" s="67" t="s">
        <v>454</v>
      </c>
      <c r="C7422" s="67" t="s">
        <v>455</v>
      </c>
      <c r="D7422" s="68" t="s">
        <v>373</v>
      </c>
      <c r="E7422" s="67" t="s">
        <v>374</v>
      </c>
      <c r="F7422" s="68" t="s">
        <v>478</v>
      </c>
      <c r="G7422" s="67" t="s">
        <v>479</v>
      </c>
      <c r="H7422" s="68" t="s">
        <v>362</v>
      </c>
      <c r="I7422" s="69">
        <v>0</v>
      </c>
      <c r="J7422" s="69">
        <v>0</v>
      </c>
      <c r="K7422" s="91"/>
      <c r="L7422" s="91"/>
    </row>
    <row r="7423" spans="2:12" x14ac:dyDescent="0.25">
      <c r="B7423" s="67" t="s">
        <v>454</v>
      </c>
      <c r="C7423" s="67" t="s">
        <v>455</v>
      </c>
      <c r="D7423" s="68" t="s">
        <v>373</v>
      </c>
      <c r="E7423" s="67" t="s">
        <v>374</v>
      </c>
      <c r="F7423" s="68" t="s">
        <v>478</v>
      </c>
      <c r="G7423" s="67" t="s">
        <v>479</v>
      </c>
      <c r="H7423" s="68" t="s">
        <v>363</v>
      </c>
      <c r="I7423" s="69">
        <v>28</v>
      </c>
      <c r="J7423" s="69">
        <v>37</v>
      </c>
      <c r="K7423" s="91"/>
      <c r="L7423" s="91"/>
    </row>
    <row r="7424" spans="2:12" x14ac:dyDescent="0.25">
      <c r="B7424" s="67" t="s">
        <v>454</v>
      </c>
      <c r="C7424" s="67" t="s">
        <v>455</v>
      </c>
      <c r="D7424" s="68" t="s">
        <v>373</v>
      </c>
      <c r="E7424" s="67" t="s">
        <v>374</v>
      </c>
      <c r="F7424" s="68" t="s">
        <v>478</v>
      </c>
      <c r="G7424" s="67" t="s">
        <v>479</v>
      </c>
      <c r="H7424" s="68" t="s">
        <v>364</v>
      </c>
      <c r="I7424" s="69">
        <v>0</v>
      </c>
      <c r="J7424" s="69">
        <v>0</v>
      </c>
      <c r="K7424" s="91"/>
      <c r="L7424" s="91"/>
    </row>
    <row r="7425" spans="2:12" x14ac:dyDescent="0.25">
      <c r="B7425" s="67" t="s">
        <v>454</v>
      </c>
      <c r="C7425" s="67" t="s">
        <v>455</v>
      </c>
      <c r="D7425" s="68" t="s">
        <v>373</v>
      </c>
      <c r="E7425" s="67" t="s">
        <v>374</v>
      </c>
      <c r="F7425" s="68" t="s">
        <v>478</v>
      </c>
      <c r="G7425" s="67" t="s">
        <v>479</v>
      </c>
      <c r="H7425" s="68" t="s">
        <v>363</v>
      </c>
      <c r="I7425" s="69">
        <v>0</v>
      </c>
      <c r="J7425" s="69">
        <v>0</v>
      </c>
      <c r="K7425" s="91"/>
      <c r="L7425" s="91"/>
    </row>
    <row r="7426" spans="2:12" x14ac:dyDescent="0.25">
      <c r="B7426" s="67" t="s">
        <v>454</v>
      </c>
      <c r="C7426" s="67" t="s">
        <v>455</v>
      </c>
      <c r="D7426" s="68" t="s">
        <v>373</v>
      </c>
      <c r="E7426" s="67" t="s">
        <v>374</v>
      </c>
      <c r="F7426" s="68" t="s">
        <v>478</v>
      </c>
      <c r="G7426" s="67" t="s">
        <v>479</v>
      </c>
      <c r="H7426" s="68" t="s">
        <v>362</v>
      </c>
      <c r="I7426" s="69">
        <v>0</v>
      </c>
      <c r="J7426" s="69">
        <v>0</v>
      </c>
      <c r="K7426" s="91"/>
      <c r="L7426" s="91"/>
    </row>
    <row r="7427" spans="2:12" x14ac:dyDescent="0.25">
      <c r="B7427" s="67" t="s">
        <v>454</v>
      </c>
      <c r="C7427" s="67" t="s">
        <v>455</v>
      </c>
      <c r="D7427" s="68" t="s">
        <v>373</v>
      </c>
      <c r="E7427" s="67" t="s">
        <v>374</v>
      </c>
      <c r="F7427" s="68" t="s">
        <v>478</v>
      </c>
      <c r="G7427" s="67" t="s">
        <v>479</v>
      </c>
      <c r="H7427" s="68" t="s">
        <v>363</v>
      </c>
      <c r="I7427" s="69">
        <v>11</v>
      </c>
      <c r="J7427" s="69">
        <v>36</v>
      </c>
      <c r="K7427" s="91"/>
      <c r="L7427" s="91"/>
    </row>
    <row r="7428" spans="2:12" x14ac:dyDescent="0.25">
      <c r="B7428" s="67" t="s">
        <v>454</v>
      </c>
      <c r="C7428" s="67" t="s">
        <v>455</v>
      </c>
      <c r="D7428" s="68" t="s">
        <v>373</v>
      </c>
      <c r="E7428" s="67" t="s">
        <v>374</v>
      </c>
      <c r="F7428" s="68" t="s">
        <v>478</v>
      </c>
      <c r="G7428" s="67" t="s">
        <v>479</v>
      </c>
      <c r="H7428" s="68" t="s">
        <v>364</v>
      </c>
      <c r="I7428" s="69">
        <v>19</v>
      </c>
      <c r="J7428" s="69">
        <v>6</v>
      </c>
      <c r="K7428" s="91"/>
      <c r="L7428" s="91"/>
    </row>
    <row r="7429" spans="2:12" x14ac:dyDescent="0.25">
      <c r="B7429" s="67" t="s">
        <v>454</v>
      </c>
      <c r="C7429" s="67" t="s">
        <v>455</v>
      </c>
      <c r="D7429" s="68" t="s">
        <v>373</v>
      </c>
      <c r="E7429" s="67" t="s">
        <v>374</v>
      </c>
      <c r="F7429" s="68" t="s">
        <v>478</v>
      </c>
      <c r="G7429" s="67" t="s">
        <v>479</v>
      </c>
      <c r="H7429" s="68" t="s">
        <v>362</v>
      </c>
      <c r="I7429" s="69">
        <v>0</v>
      </c>
      <c r="J7429" s="69">
        <v>0</v>
      </c>
      <c r="K7429" s="91"/>
      <c r="L7429" s="91"/>
    </row>
    <row r="7430" spans="2:12" x14ac:dyDescent="0.25">
      <c r="B7430" s="67" t="s">
        <v>454</v>
      </c>
      <c r="C7430" s="67" t="s">
        <v>455</v>
      </c>
      <c r="D7430" s="68" t="s">
        <v>373</v>
      </c>
      <c r="E7430" s="67" t="s">
        <v>374</v>
      </c>
      <c r="F7430" s="68" t="s">
        <v>478</v>
      </c>
      <c r="G7430" s="67" t="s">
        <v>479</v>
      </c>
      <c r="H7430" s="68" t="s">
        <v>363</v>
      </c>
      <c r="I7430" s="69">
        <v>0</v>
      </c>
      <c r="J7430" s="69">
        <v>0</v>
      </c>
      <c r="K7430" s="91"/>
      <c r="L7430" s="91"/>
    </row>
    <row r="7431" spans="2:12" x14ac:dyDescent="0.25">
      <c r="B7431" s="67" t="s">
        <v>454</v>
      </c>
      <c r="C7431" s="67" t="s">
        <v>455</v>
      </c>
      <c r="D7431" s="68" t="s">
        <v>373</v>
      </c>
      <c r="E7431" s="67" t="s">
        <v>374</v>
      </c>
      <c r="F7431" s="68" t="s">
        <v>478</v>
      </c>
      <c r="G7431" s="67" t="s">
        <v>479</v>
      </c>
      <c r="H7431" s="68" t="s">
        <v>362</v>
      </c>
      <c r="I7431" s="69">
        <v>44</v>
      </c>
      <c r="J7431" s="69">
        <v>72</v>
      </c>
      <c r="K7431" s="91"/>
      <c r="L7431" s="91"/>
    </row>
    <row r="7432" spans="2:12" x14ac:dyDescent="0.25">
      <c r="B7432" s="67" t="s">
        <v>454</v>
      </c>
      <c r="C7432" s="67" t="s">
        <v>455</v>
      </c>
      <c r="D7432" s="68" t="s">
        <v>373</v>
      </c>
      <c r="E7432" s="67" t="s">
        <v>374</v>
      </c>
      <c r="F7432" s="68" t="s">
        <v>478</v>
      </c>
      <c r="G7432" s="67" t="s">
        <v>479</v>
      </c>
      <c r="H7432" s="68" t="s">
        <v>363</v>
      </c>
      <c r="I7432" s="69">
        <v>70</v>
      </c>
      <c r="J7432" s="69">
        <v>98</v>
      </c>
      <c r="K7432" s="91"/>
      <c r="L7432" s="91"/>
    </row>
    <row r="7433" spans="2:12" x14ac:dyDescent="0.25">
      <c r="B7433" s="67" t="s">
        <v>454</v>
      </c>
      <c r="C7433" s="67" t="s">
        <v>455</v>
      </c>
      <c r="D7433" s="68" t="s">
        <v>373</v>
      </c>
      <c r="E7433" s="67" t="s">
        <v>374</v>
      </c>
      <c r="F7433" s="68" t="s">
        <v>478</v>
      </c>
      <c r="G7433" s="67" t="s">
        <v>479</v>
      </c>
      <c r="H7433" s="68" t="s">
        <v>364</v>
      </c>
      <c r="I7433" s="69">
        <v>14</v>
      </c>
      <c r="J7433" s="69">
        <v>51</v>
      </c>
      <c r="K7433" s="91"/>
      <c r="L7433" s="91"/>
    </row>
    <row r="7434" spans="2:12" x14ac:dyDescent="0.25">
      <c r="B7434" s="67" t="s">
        <v>454</v>
      </c>
      <c r="C7434" s="67" t="s">
        <v>455</v>
      </c>
      <c r="D7434" s="68" t="s">
        <v>373</v>
      </c>
      <c r="E7434" s="67" t="s">
        <v>374</v>
      </c>
      <c r="F7434" s="68" t="s">
        <v>478</v>
      </c>
      <c r="G7434" s="67" t="s">
        <v>479</v>
      </c>
      <c r="H7434" s="68" t="s">
        <v>362</v>
      </c>
      <c r="I7434" s="69">
        <v>64</v>
      </c>
      <c r="J7434" s="69">
        <v>99</v>
      </c>
      <c r="K7434" s="91"/>
      <c r="L7434" s="91"/>
    </row>
    <row r="7435" spans="2:12" x14ac:dyDescent="0.25">
      <c r="B7435" s="67" t="s">
        <v>454</v>
      </c>
      <c r="C7435" s="67" t="s">
        <v>455</v>
      </c>
      <c r="D7435" s="68" t="s">
        <v>373</v>
      </c>
      <c r="E7435" s="67" t="s">
        <v>374</v>
      </c>
      <c r="F7435" s="68" t="s">
        <v>478</v>
      </c>
      <c r="G7435" s="67" t="s">
        <v>479</v>
      </c>
      <c r="H7435" s="68" t="s">
        <v>363</v>
      </c>
      <c r="I7435" s="69">
        <v>224</v>
      </c>
      <c r="J7435" s="69">
        <v>269</v>
      </c>
      <c r="K7435" s="91"/>
      <c r="L7435" s="91"/>
    </row>
    <row r="7436" spans="2:12" x14ac:dyDescent="0.25">
      <c r="B7436" s="67" t="s">
        <v>454</v>
      </c>
      <c r="C7436" s="67" t="s">
        <v>455</v>
      </c>
      <c r="D7436" s="68" t="s">
        <v>373</v>
      </c>
      <c r="E7436" s="67" t="s">
        <v>374</v>
      </c>
      <c r="F7436" s="68" t="s">
        <v>478</v>
      </c>
      <c r="G7436" s="67" t="s">
        <v>479</v>
      </c>
      <c r="H7436" s="68" t="s">
        <v>364</v>
      </c>
      <c r="I7436" s="69">
        <v>47</v>
      </c>
      <c r="J7436" s="69">
        <v>50</v>
      </c>
      <c r="K7436" s="91"/>
      <c r="L7436" s="91"/>
    </row>
    <row r="7437" spans="2:12" x14ac:dyDescent="0.25">
      <c r="B7437" s="67" t="s">
        <v>454</v>
      </c>
      <c r="C7437" s="67" t="s">
        <v>455</v>
      </c>
      <c r="D7437" s="68" t="s">
        <v>373</v>
      </c>
      <c r="E7437" s="67" t="s">
        <v>374</v>
      </c>
      <c r="F7437" s="68" t="s">
        <v>478</v>
      </c>
      <c r="G7437" s="67" t="s">
        <v>479</v>
      </c>
      <c r="H7437" s="68" t="s">
        <v>362</v>
      </c>
      <c r="I7437" s="69">
        <v>39</v>
      </c>
      <c r="J7437" s="69">
        <v>24</v>
      </c>
      <c r="K7437" s="91"/>
      <c r="L7437" s="91"/>
    </row>
    <row r="7438" spans="2:12" x14ac:dyDescent="0.25">
      <c r="B7438" s="67" t="s">
        <v>454</v>
      </c>
      <c r="C7438" s="67" t="s">
        <v>455</v>
      </c>
      <c r="D7438" s="68" t="s">
        <v>373</v>
      </c>
      <c r="E7438" s="67" t="s">
        <v>374</v>
      </c>
      <c r="F7438" s="68" t="s">
        <v>478</v>
      </c>
      <c r="G7438" s="67" t="s">
        <v>479</v>
      </c>
      <c r="H7438" s="68" t="s">
        <v>363</v>
      </c>
      <c r="I7438" s="69">
        <v>47</v>
      </c>
      <c r="J7438" s="69">
        <v>76</v>
      </c>
      <c r="K7438" s="91"/>
      <c r="L7438" s="91"/>
    </row>
    <row r="7439" spans="2:12" x14ac:dyDescent="0.25">
      <c r="B7439" s="67" t="s">
        <v>454</v>
      </c>
      <c r="C7439" s="67" t="s">
        <v>455</v>
      </c>
      <c r="D7439" s="68" t="s">
        <v>373</v>
      </c>
      <c r="E7439" s="67" t="s">
        <v>374</v>
      </c>
      <c r="F7439" s="68" t="s">
        <v>478</v>
      </c>
      <c r="G7439" s="67" t="s">
        <v>479</v>
      </c>
      <c r="H7439" s="68" t="s">
        <v>364</v>
      </c>
      <c r="I7439" s="69">
        <v>34</v>
      </c>
      <c r="J7439" s="69">
        <v>58</v>
      </c>
      <c r="K7439" s="91"/>
      <c r="L7439" s="91"/>
    </row>
    <row r="7440" spans="2:12" x14ac:dyDescent="0.25">
      <c r="B7440" s="67" t="s">
        <v>454</v>
      </c>
      <c r="C7440" s="67" t="s">
        <v>455</v>
      </c>
      <c r="D7440" s="68" t="s">
        <v>373</v>
      </c>
      <c r="E7440" s="67" t="s">
        <v>374</v>
      </c>
      <c r="F7440" s="68" t="s">
        <v>478</v>
      </c>
      <c r="G7440" s="67" t="s">
        <v>479</v>
      </c>
      <c r="H7440" s="68" t="s">
        <v>362</v>
      </c>
      <c r="I7440" s="69">
        <v>135.1</v>
      </c>
      <c r="J7440" s="69">
        <v>121.1</v>
      </c>
      <c r="K7440" s="91"/>
      <c r="L7440" s="91"/>
    </row>
    <row r="7441" spans="2:12" x14ac:dyDescent="0.25">
      <c r="B7441" s="67" t="s">
        <v>454</v>
      </c>
      <c r="C7441" s="67" t="s">
        <v>455</v>
      </c>
      <c r="D7441" s="68" t="s">
        <v>373</v>
      </c>
      <c r="E7441" s="67" t="s">
        <v>374</v>
      </c>
      <c r="F7441" s="68" t="s">
        <v>478</v>
      </c>
      <c r="G7441" s="67" t="s">
        <v>479</v>
      </c>
      <c r="H7441" s="68" t="s">
        <v>363</v>
      </c>
      <c r="I7441" s="69">
        <v>239.4</v>
      </c>
      <c r="J7441" s="69">
        <v>288.39999999999998</v>
      </c>
      <c r="K7441" s="91"/>
      <c r="L7441" s="91"/>
    </row>
    <row r="7442" spans="2:12" x14ac:dyDescent="0.25">
      <c r="B7442" s="67" t="s">
        <v>454</v>
      </c>
      <c r="C7442" s="67" t="s">
        <v>455</v>
      </c>
      <c r="D7442" s="68" t="s">
        <v>373</v>
      </c>
      <c r="E7442" s="67" t="s">
        <v>374</v>
      </c>
      <c r="F7442" s="68" t="s">
        <v>478</v>
      </c>
      <c r="G7442" s="67" t="s">
        <v>479</v>
      </c>
      <c r="H7442" s="68" t="s">
        <v>364</v>
      </c>
      <c r="I7442" s="69">
        <v>74.900000000000006</v>
      </c>
      <c r="J7442" s="69">
        <v>95.9</v>
      </c>
      <c r="K7442" s="91"/>
      <c r="L7442" s="91"/>
    </row>
    <row r="7443" spans="2:12" x14ac:dyDescent="0.25">
      <c r="B7443" s="67" t="s">
        <v>454</v>
      </c>
      <c r="C7443" s="67" t="s">
        <v>455</v>
      </c>
      <c r="D7443" s="68" t="s">
        <v>373</v>
      </c>
      <c r="E7443" s="67" t="s">
        <v>374</v>
      </c>
      <c r="F7443" s="68" t="s">
        <v>478</v>
      </c>
      <c r="G7443" s="67" t="s">
        <v>479</v>
      </c>
      <c r="H7443" s="68" t="s">
        <v>362</v>
      </c>
      <c r="I7443" s="69">
        <v>11</v>
      </c>
      <c r="J7443" s="69">
        <v>12</v>
      </c>
      <c r="K7443" s="91"/>
      <c r="L7443" s="91"/>
    </row>
    <row r="7444" spans="2:12" x14ac:dyDescent="0.25">
      <c r="B7444" s="67" t="s">
        <v>454</v>
      </c>
      <c r="C7444" s="67" t="s">
        <v>455</v>
      </c>
      <c r="D7444" s="68" t="s">
        <v>373</v>
      </c>
      <c r="E7444" s="67" t="s">
        <v>374</v>
      </c>
      <c r="F7444" s="68" t="s">
        <v>478</v>
      </c>
      <c r="G7444" s="67" t="s">
        <v>479</v>
      </c>
      <c r="H7444" s="68" t="s">
        <v>363</v>
      </c>
      <c r="I7444" s="69">
        <v>28</v>
      </c>
      <c r="J7444" s="69">
        <v>67</v>
      </c>
      <c r="K7444" s="91"/>
      <c r="L7444" s="91"/>
    </row>
    <row r="7445" spans="2:12" x14ac:dyDescent="0.25">
      <c r="B7445" s="67" t="s">
        <v>454</v>
      </c>
      <c r="C7445" s="67" t="s">
        <v>455</v>
      </c>
      <c r="D7445" s="68" t="s">
        <v>373</v>
      </c>
      <c r="E7445" s="67" t="s">
        <v>374</v>
      </c>
      <c r="F7445" s="68" t="s">
        <v>478</v>
      </c>
      <c r="G7445" s="67" t="s">
        <v>479</v>
      </c>
      <c r="H7445" s="68" t="s">
        <v>364</v>
      </c>
      <c r="I7445" s="69">
        <v>14</v>
      </c>
      <c r="J7445" s="69">
        <v>6</v>
      </c>
      <c r="K7445" s="91"/>
      <c r="L7445" s="91"/>
    </row>
    <row r="7446" spans="2:12" x14ac:dyDescent="0.25">
      <c r="B7446" s="67" t="s">
        <v>454</v>
      </c>
      <c r="C7446" s="67" t="s">
        <v>455</v>
      </c>
      <c r="D7446" s="68" t="s">
        <v>373</v>
      </c>
      <c r="E7446" s="67" t="s">
        <v>374</v>
      </c>
      <c r="F7446" s="68" t="s">
        <v>478</v>
      </c>
      <c r="G7446" s="67" t="s">
        <v>479</v>
      </c>
      <c r="H7446" s="68" t="s">
        <v>364</v>
      </c>
      <c r="I7446" s="69">
        <v>0</v>
      </c>
      <c r="J7446" s="69">
        <v>0</v>
      </c>
      <c r="K7446" s="91"/>
      <c r="L7446" s="91"/>
    </row>
    <row r="7447" spans="2:12" x14ac:dyDescent="0.25">
      <c r="B7447" s="67" t="s">
        <v>454</v>
      </c>
      <c r="C7447" s="67" t="s">
        <v>455</v>
      </c>
      <c r="D7447" s="68" t="s">
        <v>373</v>
      </c>
      <c r="E7447" s="67" t="s">
        <v>374</v>
      </c>
      <c r="F7447" s="68" t="s">
        <v>478</v>
      </c>
      <c r="G7447" s="67" t="s">
        <v>479</v>
      </c>
      <c r="H7447" s="68" t="s">
        <v>362</v>
      </c>
      <c r="I7447" s="69">
        <v>163</v>
      </c>
      <c r="J7447" s="69">
        <v>129</v>
      </c>
      <c r="K7447" s="91"/>
      <c r="L7447" s="91"/>
    </row>
    <row r="7448" spans="2:12" x14ac:dyDescent="0.25">
      <c r="B7448" s="67" t="s">
        <v>454</v>
      </c>
      <c r="C7448" s="67" t="s">
        <v>455</v>
      </c>
      <c r="D7448" s="68" t="s">
        <v>373</v>
      </c>
      <c r="E7448" s="67" t="s">
        <v>374</v>
      </c>
      <c r="F7448" s="68" t="s">
        <v>478</v>
      </c>
      <c r="G7448" s="67" t="s">
        <v>479</v>
      </c>
      <c r="H7448" s="68" t="s">
        <v>363</v>
      </c>
      <c r="I7448" s="69">
        <v>556</v>
      </c>
      <c r="J7448" s="69">
        <v>476</v>
      </c>
      <c r="K7448" s="91"/>
      <c r="L7448" s="91"/>
    </row>
    <row r="7449" spans="2:12" x14ac:dyDescent="0.25">
      <c r="B7449" s="67" t="s">
        <v>454</v>
      </c>
      <c r="C7449" s="67" t="s">
        <v>455</v>
      </c>
      <c r="D7449" s="68" t="s">
        <v>373</v>
      </c>
      <c r="E7449" s="67" t="s">
        <v>374</v>
      </c>
      <c r="F7449" s="68" t="s">
        <v>478</v>
      </c>
      <c r="G7449" s="67" t="s">
        <v>479</v>
      </c>
      <c r="H7449" s="68" t="s">
        <v>364</v>
      </c>
      <c r="I7449" s="69">
        <v>194</v>
      </c>
      <c r="J7449" s="69">
        <v>336</v>
      </c>
      <c r="K7449" s="91"/>
      <c r="L7449" s="91"/>
    </row>
    <row r="7450" spans="2:12" x14ac:dyDescent="0.25">
      <c r="B7450" s="67" t="s">
        <v>454</v>
      </c>
      <c r="C7450" s="67" t="s">
        <v>455</v>
      </c>
      <c r="D7450" s="68" t="s">
        <v>373</v>
      </c>
      <c r="E7450" s="67" t="s">
        <v>374</v>
      </c>
      <c r="F7450" s="68" t="s">
        <v>478</v>
      </c>
      <c r="G7450" s="67" t="s">
        <v>479</v>
      </c>
      <c r="H7450" s="68" t="s">
        <v>362</v>
      </c>
      <c r="I7450" s="69">
        <v>0</v>
      </c>
      <c r="J7450" s="69">
        <v>0</v>
      </c>
      <c r="K7450" s="91"/>
      <c r="L7450" s="91"/>
    </row>
    <row r="7451" spans="2:12" x14ac:dyDescent="0.25">
      <c r="B7451" s="67" t="s">
        <v>454</v>
      </c>
      <c r="C7451" s="67" t="s">
        <v>455</v>
      </c>
      <c r="D7451" s="68" t="s">
        <v>373</v>
      </c>
      <c r="E7451" s="67" t="s">
        <v>374</v>
      </c>
      <c r="F7451" s="68" t="s">
        <v>478</v>
      </c>
      <c r="G7451" s="67" t="s">
        <v>479</v>
      </c>
      <c r="H7451" s="68" t="s">
        <v>363</v>
      </c>
      <c r="I7451" s="69">
        <v>0</v>
      </c>
      <c r="J7451" s="69">
        <v>0</v>
      </c>
      <c r="K7451" s="91"/>
      <c r="L7451" s="91"/>
    </row>
    <row r="7452" spans="2:12" x14ac:dyDescent="0.25">
      <c r="B7452" s="67" t="s">
        <v>454</v>
      </c>
      <c r="C7452" s="67" t="s">
        <v>455</v>
      </c>
      <c r="D7452" s="68" t="s">
        <v>373</v>
      </c>
      <c r="E7452" s="67" t="s">
        <v>374</v>
      </c>
      <c r="F7452" s="68" t="s">
        <v>478</v>
      </c>
      <c r="G7452" s="67" t="s">
        <v>479</v>
      </c>
      <c r="H7452" s="68" t="s">
        <v>362</v>
      </c>
      <c r="I7452" s="69">
        <v>10</v>
      </c>
      <c r="J7452" s="69">
        <v>0</v>
      </c>
      <c r="K7452" s="91"/>
      <c r="L7452" s="91"/>
    </row>
    <row r="7453" spans="2:12" x14ac:dyDescent="0.25">
      <c r="B7453" s="67" t="s">
        <v>454</v>
      </c>
      <c r="C7453" s="67" t="s">
        <v>455</v>
      </c>
      <c r="D7453" s="68" t="s">
        <v>373</v>
      </c>
      <c r="E7453" s="67" t="s">
        <v>374</v>
      </c>
      <c r="F7453" s="68" t="s">
        <v>478</v>
      </c>
      <c r="G7453" s="67" t="s">
        <v>479</v>
      </c>
      <c r="H7453" s="68" t="s">
        <v>363</v>
      </c>
      <c r="I7453" s="69">
        <v>0</v>
      </c>
      <c r="J7453" s="69">
        <v>0</v>
      </c>
      <c r="K7453" s="91"/>
      <c r="L7453" s="91"/>
    </row>
    <row r="7454" spans="2:12" x14ac:dyDescent="0.25">
      <c r="B7454" s="67" t="s">
        <v>454</v>
      </c>
      <c r="C7454" s="67" t="s">
        <v>455</v>
      </c>
      <c r="D7454" s="68" t="s">
        <v>373</v>
      </c>
      <c r="E7454" s="67" t="s">
        <v>374</v>
      </c>
      <c r="F7454" s="68" t="s">
        <v>478</v>
      </c>
      <c r="G7454" s="67" t="s">
        <v>479</v>
      </c>
      <c r="H7454" s="68" t="s">
        <v>364</v>
      </c>
      <c r="I7454" s="69">
        <v>6</v>
      </c>
      <c r="J7454" s="69">
        <v>20</v>
      </c>
      <c r="K7454" s="91"/>
      <c r="L7454" s="91"/>
    </row>
    <row r="7455" spans="2:12" x14ac:dyDescent="0.25">
      <c r="B7455" s="67" t="s">
        <v>454</v>
      </c>
      <c r="C7455" s="67" t="s">
        <v>455</v>
      </c>
      <c r="D7455" s="68" t="s">
        <v>373</v>
      </c>
      <c r="E7455" s="67" t="s">
        <v>374</v>
      </c>
      <c r="F7455" s="68" t="s">
        <v>478</v>
      </c>
      <c r="G7455" s="67" t="s">
        <v>479</v>
      </c>
      <c r="H7455" s="68" t="s">
        <v>362</v>
      </c>
      <c r="I7455" s="69">
        <v>40</v>
      </c>
      <c r="J7455" s="69">
        <v>10</v>
      </c>
      <c r="K7455" s="91"/>
      <c r="L7455" s="91"/>
    </row>
    <row r="7456" spans="2:12" x14ac:dyDescent="0.25">
      <c r="B7456" s="67" t="s">
        <v>454</v>
      </c>
      <c r="C7456" s="67" t="s">
        <v>455</v>
      </c>
      <c r="D7456" s="68" t="s">
        <v>373</v>
      </c>
      <c r="E7456" s="67" t="s">
        <v>374</v>
      </c>
      <c r="F7456" s="68" t="s">
        <v>478</v>
      </c>
      <c r="G7456" s="67" t="s">
        <v>479</v>
      </c>
      <c r="H7456" s="68" t="s">
        <v>363</v>
      </c>
      <c r="I7456" s="69">
        <v>149</v>
      </c>
      <c r="J7456" s="69">
        <v>148</v>
      </c>
      <c r="K7456" s="91"/>
      <c r="L7456" s="91"/>
    </row>
    <row r="7457" spans="2:12" x14ac:dyDescent="0.25">
      <c r="B7457" s="67" t="s">
        <v>454</v>
      </c>
      <c r="C7457" s="67" t="s">
        <v>455</v>
      </c>
      <c r="D7457" s="68" t="s">
        <v>373</v>
      </c>
      <c r="E7457" s="67" t="s">
        <v>374</v>
      </c>
      <c r="F7457" s="68" t="s">
        <v>478</v>
      </c>
      <c r="G7457" s="67" t="s">
        <v>479</v>
      </c>
      <c r="H7457" s="68" t="s">
        <v>364</v>
      </c>
      <c r="I7457" s="69">
        <v>26</v>
      </c>
      <c r="J7457" s="69">
        <v>45</v>
      </c>
      <c r="K7457" s="91"/>
      <c r="L7457" s="91"/>
    </row>
    <row r="7458" spans="2:12" x14ac:dyDescent="0.25">
      <c r="B7458" s="67" t="s">
        <v>454</v>
      </c>
      <c r="C7458" s="67" t="s">
        <v>455</v>
      </c>
      <c r="D7458" s="68" t="s">
        <v>373</v>
      </c>
      <c r="E7458" s="67" t="s">
        <v>374</v>
      </c>
      <c r="F7458" s="68" t="s">
        <v>478</v>
      </c>
      <c r="G7458" s="67" t="s">
        <v>479</v>
      </c>
      <c r="H7458" s="68" t="s">
        <v>362</v>
      </c>
      <c r="I7458" s="69">
        <v>0</v>
      </c>
      <c r="J7458" s="69">
        <v>0</v>
      </c>
      <c r="K7458" s="91"/>
      <c r="L7458" s="91"/>
    </row>
    <row r="7459" spans="2:12" x14ac:dyDescent="0.25">
      <c r="B7459" s="67" t="s">
        <v>454</v>
      </c>
      <c r="C7459" s="67" t="s">
        <v>455</v>
      </c>
      <c r="D7459" s="68" t="s">
        <v>373</v>
      </c>
      <c r="E7459" s="67" t="s">
        <v>374</v>
      </c>
      <c r="F7459" s="68" t="s">
        <v>478</v>
      </c>
      <c r="G7459" s="67" t="s">
        <v>479</v>
      </c>
      <c r="H7459" s="68" t="s">
        <v>363</v>
      </c>
      <c r="I7459" s="69">
        <v>0</v>
      </c>
      <c r="J7459" s="69">
        <v>0</v>
      </c>
      <c r="K7459" s="91"/>
      <c r="L7459" s="91"/>
    </row>
    <row r="7460" spans="2:12" x14ac:dyDescent="0.25">
      <c r="B7460" s="67" t="s">
        <v>454</v>
      </c>
      <c r="C7460" s="67" t="s">
        <v>455</v>
      </c>
      <c r="D7460" s="68" t="s">
        <v>373</v>
      </c>
      <c r="E7460" s="67" t="s">
        <v>374</v>
      </c>
      <c r="F7460" s="68" t="s">
        <v>478</v>
      </c>
      <c r="G7460" s="67" t="s">
        <v>479</v>
      </c>
      <c r="H7460" s="68" t="s">
        <v>364</v>
      </c>
      <c r="I7460" s="69">
        <v>0</v>
      </c>
      <c r="J7460" s="69">
        <v>4</v>
      </c>
      <c r="K7460" s="91"/>
      <c r="L7460" s="91"/>
    </row>
    <row r="7461" spans="2:12" x14ac:dyDescent="0.25">
      <c r="B7461" s="67" t="s">
        <v>454</v>
      </c>
      <c r="C7461" s="67" t="s">
        <v>455</v>
      </c>
      <c r="D7461" s="68" t="s">
        <v>373</v>
      </c>
      <c r="E7461" s="67" t="s">
        <v>374</v>
      </c>
      <c r="F7461" s="68" t="s">
        <v>478</v>
      </c>
      <c r="G7461" s="67" t="s">
        <v>479</v>
      </c>
      <c r="H7461" s="68" t="s">
        <v>362</v>
      </c>
      <c r="I7461" s="69">
        <v>30</v>
      </c>
      <c r="J7461" s="69">
        <v>67</v>
      </c>
      <c r="K7461" s="91"/>
      <c r="L7461" s="91"/>
    </row>
    <row r="7462" spans="2:12" x14ac:dyDescent="0.25">
      <c r="B7462" s="67" t="s">
        <v>454</v>
      </c>
      <c r="C7462" s="67" t="s">
        <v>455</v>
      </c>
      <c r="D7462" s="68" t="s">
        <v>373</v>
      </c>
      <c r="E7462" s="67" t="s">
        <v>374</v>
      </c>
      <c r="F7462" s="68" t="s">
        <v>478</v>
      </c>
      <c r="G7462" s="67" t="s">
        <v>479</v>
      </c>
      <c r="H7462" s="68" t="s">
        <v>363</v>
      </c>
      <c r="I7462" s="69">
        <v>99</v>
      </c>
      <c r="J7462" s="69">
        <v>116</v>
      </c>
      <c r="K7462" s="91"/>
      <c r="L7462" s="91"/>
    </row>
    <row r="7463" spans="2:12" x14ac:dyDescent="0.25">
      <c r="B7463" s="67" t="s">
        <v>454</v>
      </c>
      <c r="C7463" s="67" t="s">
        <v>455</v>
      </c>
      <c r="D7463" s="68" t="s">
        <v>373</v>
      </c>
      <c r="E7463" s="67" t="s">
        <v>374</v>
      </c>
      <c r="F7463" s="68" t="s">
        <v>478</v>
      </c>
      <c r="G7463" s="67" t="s">
        <v>479</v>
      </c>
      <c r="H7463" s="68" t="s">
        <v>364</v>
      </c>
      <c r="I7463" s="69">
        <v>64</v>
      </c>
      <c r="J7463" s="69">
        <v>75</v>
      </c>
      <c r="K7463" s="91"/>
      <c r="L7463" s="91"/>
    </row>
    <row r="7464" spans="2:12" x14ac:dyDescent="0.25">
      <c r="B7464" s="67" t="s">
        <v>454</v>
      </c>
      <c r="C7464" s="67" t="s">
        <v>455</v>
      </c>
      <c r="D7464" s="68" t="s">
        <v>373</v>
      </c>
      <c r="E7464" s="67" t="s">
        <v>374</v>
      </c>
      <c r="F7464" s="68" t="s">
        <v>478</v>
      </c>
      <c r="G7464" s="67" t="s">
        <v>479</v>
      </c>
      <c r="H7464" s="68" t="s">
        <v>363</v>
      </c>
      <c r="I7464" s="69">
        <v>0</v>
      </c>
      <c r="J7464" s="69">
        <v>0</v>
      </c>
      <c r="K7464" s="91"/>
      <c r="L7464" s="91"/>
    </row>
    <row r="7465" spans="2:12" x14ac:dyDescent="0.25">
      <c r="B7465" s="67" t="s">
        <v>454</v>
      </c>
      <c r="C7465" s="67" t="s">
        <v>455</v>
      </c>
      <c r="D7465" s="68" t="s">
        <v>373</v>
      </c>
      <c r="E7465" s="67" t="s">
        <v>374</v>
      </c>
      <c r="F7465" s="68" t="s">
        <v>478</v>
      </c>
      <c r="G7465" s="67" t="s">
        <v>479</v>
      </c>
      <c r="H7465" s="68" t="s">
        <v>362</v>
      </c>
      <c r="I7465" s="69">
        <v>0</v>
      </c>
      <c r="J7465" s="69">
        <v>0</v>
      </c>
      <c r="K7465" s="91"/>
      <c r="L7465" s="91"/>
    </row>
    <row r="7466" spans="2:12" x14ac:dyDescent="0.25">
      <c r="B7466" s="67" t="s">
        <v>454</v>
      </c>
      <c r="C7466" s="67" t="s">
        <v>455</v>
      </c>
      <c r="D7466" s="68" t="s">
        <v>373</v>
      </c>
      <c r="E7466" s="67" t="s">
        <v>374</v>
      </c>
      <c r="F7466" s="68" t="s">
        <v>478</v>
      </c>
      <c r="G7466" s="67" t="s">
        <v>479</v>
      </c>
      <c r="H7466" s="68" t="s">
        <v>363</v>
      </c>
      <c r="I7466" s="69">
        <v>21</v>
      </c>
      <c r="J7466" s="69">
        <v>34</v>
      </c>
      <c r="K7466" s="91"/>
      <c r="L7466" s="91"/>
    </row>
    <row r="7467" spans="2:12" x14ac:dyDescent="0.25">
      <c r="B7467" s="67" t="s">
        <v>454</v>
      </c>
      <c r="C7467" s="67" t="s">
        <v>455</v>
      </c>
      <c r="D7467" s="68" t="s">
        <v>373</v>
      </c>
      <c r="E7467" s="67" t="s">
        <v>374</v>
      </c>
      <c r="F7467" s="68" t="s">
        <v>478</v>
      </c>
      <c r="G7467" s="67" t="s">
        <v>479</v>
      </c>
      <c r="H7467" s="68" t="s">
        <v>364</v>
      </c>
      <c r="I7467" s="69">
        <v>1</v>
      </c>
      <c r="J7467" s="69">
        <v>12</v>
      </c>
      <c r="K7467" s="91"/>
      <c r="L7467" s="91"/>
    </row>
    <row r="7468" spans="2:12" x14ac:dyDescent="0.25">
      <c r="B7468" s="67" t="s">
        <v>454</v>
      </c>
      <c r="C7468" s="67" t="s">
        <v>455</v>
      </c>
      <c r="D7468" s="68" t="s">
        <v>373</v>
      </c>
      <c r="E7468" s="67" t="s">
        <v>374</v>
      </c>
      <c r="F7468" s="68" t="s">
        <v>478</v>
      </c>
      <c r="G7468" s="67" t="s">
        <v>479</v>
      </c>
      <c r="H7468" s="68" t="s">
        <v>362</v>
      </c>
      <c r="I7468" s="69">
        <v>0.309</v>
      </c>
      <c r="J7468" s="69">
        <v>0.20599999999999999</v>
      </c>
      <c r="K7468" s="91"/>
      <c r="L7468" s="91"/>
    </row>
    <row r="7469" spans="2:12" x14ac:dyDescent="0.25">
      <c r="B7469" s="67" t="s">
        <v>454</v>
      </c>
      <c r="C7469" s="67" t="s">
        <v>455</v>
      </c>
      <c r="D7469" s="68" t="s">
        <v>373</v>
      </c>
      <c r="E7469" s="67" t="s">
        <v>374</v>
      </c>
      <c r="F7469" s="68" t="s">
        <v>478</v>
      </c>
      <c r="G7469" s="67" t="s">
        <v>479</v>
      </c>
      <c r="H7469" s="68" t="s">
        <v>363</v>
      </c>
      <c r="I7469" s="69">
        <v>0.39140000000000003</v>
      </c>
      <c r="J7469" s="69">
        <v>0.55620000000000003</v>
      </c>
      <c r="K7469" s="91"/>
      <c r="L7469" s="91"/>
    </row>
    <row r="7470" spans="2:12" x14ac:dyDescent="0.25">
      <c r="B7470" s="67" t="s">
        <v>454</v>
      </c>
      <c r="C7470" s="67" t="s">
        <v>455</v>
      </c>
      <c r="D7470" s="68" t="s">
        <v>373</v>
      </c>
      <c r="E7470" s="67" t="s">
        <v>374</v>
      </c>
      <c r="F7470" s="68" t="s">
        <v>478</v>
      </c>
      <c r="G7470" s="67" t="s">
        <v>479</v>
      </c>
      <c r="H7470" s="68" t="s">
        <v>364</v>
      </c>
      <c r="I7470" s="69">
        <v>0.45319999999999999</v>
      </c>
      <c r="J7470" s="69">
        <v>0.28839999999999999</v>
      </c>
      <c r="K7470" s="91"/>
      <c r="L7470" s="91"/>
    </row>
    <row r="7471" spans="2:12" x14ac:dyDescent="0.25">
      <c r="B7471" s="67" t="s">
        <v>454</v>
      </c>
      <c r="C7471" s="67" t="s">
        <v>455</v>
      </c>
      <c r="D7471" s="68" t="s">
        <v>373</v>
      </c>
      <c r="E7471" s="67" t="s">
        <v>374</v>
      </c>
      <c r="F7471" s="68" t="s">
        <v>478</v>
      </c>
      <c r="G7471" s="67" t="s">
        <v>479</v>
      </c>
      <c r="H7471" s="68" t="s">
        <v>362</v>
      </c>
      <c r="I7471" s="69">
        <v>47</v>
      </c>
      <c r="J7471" s="69">
        <v>20</v>
      </c>
      <c r="K7471" s="91"/>
      <c r="L7471" s="91"/>
    </row>
    <row r="7472" spans="2:12" x14ac:dyDescent="0.25">
      <c r="B7472" s="67" t="s">
        <v>454</v>
      </c>
      <c r="C7472" s="67" t="s">
        <v>455</v>
      </c>
      <c r="D7472" s="68" t="s">
        <v>373</v>
      </c>
      <c r="E7472" s="67" t="s">
        <v>374</v>
      </c>
      <c r="F7472" s="68" t="s">
        <v>478</v>
      </c>
      <c r="G7472" s="67" t="s">
        <v>479</v>
      </c>
      <c r="H7472" s="68" t="s">
        <v>363</v>
      </c>
      <c r="I7472" s="69">
        <v>133</v>
      </c>
      <c r="J7472" s="69">
        <v>119</v>
      </c>
      <c r="K7472" s="91"/>
      <c r="L7472" s="91"/>
    </row>
    <row r="7473" spans="2:12" x14ac:dyDescent="0.25">
      <c r="B7473" s="67" t="s">
        <v>454</v>
      </c>
      <c r="C7473" s="67" t="s">
        <v>455</v>
      </c>
      <c r="D7473" s="68" t="s">
        <v>373</v>
      </c>
      <c r="E7473" s="67" t="s">
        <v>374</v>
      </c>
      <c r="F7473" s="68" t="s">
        <v>478</v>
      </c>
      <c r="G7473" s="67" t="s">
        <v>479</v>
      </c>
      <c r="H7473" s="68" t="s">
        <v>364</v>
      </c>
      <c r="I7473" s="69">
        <v>17</v>
      </c>
      <c r="J7473" s="69">
        <v>35</v>
      </c>
      <c r="K7473" s="91"/>
      <c r="L7473" s="91"/>
    </row>
    <row r="7474" spans="2:12" x14ac:dyDescent="0.25">
      <c r="B7474" s="67" t="s">
        <v>454</v>
      </c>
      <c r="C7474" s="67" t="s">
        <v>455</v>
      </c>
      <c r="D7474" s="68" t="s">
        <v>373</v>
      </c>
      <c r="E7474" s="67" t="s">
        <v>374</v>
      </c>
      <c r="F7474" s="68" t="s">
        <v>478</v>
      </c>
      <c r="G7474" s="67" t="s">
        <v>479</v>
      </c>
      <c r="H7474" s="68" t="s">
        <v>362</v>
      </c>
      <c r="I7474" s="69">
        <v>0</v>
      </c>
      <c r="J7474" s="69">
        <v>5</v>
      </c>
      <c r="K7474" s="91"/>
      <c r="L7474" s="91"/>
    </row>
    <row r="7475" spans="2:12" x14ac:dyDescent="0.25">
      <c r="B7475" s="67" t="s">
        <v>454</v>
      </c>
      <c r="C7475" s="67" t="s">
        <v>455</v>
      </c>
      <c r="D7475" s="68" t="s">
        <v>373</v>
      </c>
      <c r="E7475" s="67" t="s">
        <v>374</v>
      </c>
      <c r="F7475" s="68" t="s">
        <v>478</v>
      </c>
      <c r="G7475" s="67" t="s">
        <v>479</v>
      </c>
      <c r="H7475" s="68" t="s">
        <v>363</v>
      </c>
      <c r="I7475" s="69">
        <v>0</v>
      </c>
      <c r="J7475" s="69">
        <v>0</v>
      </c>
      <c r="K7475" s="91"/>
      <c r="L7475" s="91"/>
    </row>
    <row r="7476" spans="2:12" x14ac:dyDescent="0.25">
      <c r="B7476" s="67" t="s">
        <v>454</v>
      </c>
      <c r="C7476" s="67" t="s">
        <v>455</v>
      </c>
      <c r="D7476" s="68" t="s">
        <v>373</v>
      </c>
      <c r="E7476" s="67" t="s">
        <v>374</v>
      </c>
      <c r="F7476" s="68" t="s">
        <v>478</v>
      </c>
      <c r="G7476" s="67" t="s">
        <v>479</v>
      </c>
      <c r="H7476" s="68" t="s">
        <v>362</v>
      </c>
      <c r="I7476" s="69">
        <v>6</v>
      </c>
      <c r="J7476" s="69">
        <v>32</v>
      </c>
      <c r="K7476" s="91"/>
      <c r="L7476" s="91"/>
    </row>
    <row r="7477" spans="2:12" x14ac:dyDescent="0.25">
      <c r="B7477" s="67" t="s">
        <v>454</v>
      </c>
      <c r="C7477" s="67" t="s">
        <v>455</v>
      </c>
      <c r="D7477" s="68" t="s">
        <v>373</v>
      </c>
      <c r="E7477" s="67" t="s">
        <v>374</v>
      </c>
      <c r="F7477" s="68" t="s">
        <v>478</v>
      </c>
      <c r="G7477" s="67" t="s">
        <v>479</v>
      </c>
      <c r="H7477" s="68" t="s">
        <v>363</v>
      </c>
      <c r="I7477" s="69">
        <v>28</v>
      </c>
      <c r="J7477" s="69">
        <v>14</v>
      </c>
      <c r="K7477" s="91"/>
      <c r="L7477" s="91"/>
    </row>
    <row r="7478" spans="2:12" x14ac:dyDescent="0.25">
      <c r="B7478" s="67" t="s">
        <v>454</v>
      </c>
      <c r="C7478" s="67" t="s">
        <v>455</v>
      </c>
      <c r="D7478" s="68" t="s">
        <v>373</v>
      </c>
      <c r="E7478" s="67" t="s">
        <v>374</v>
      </c>
      <c r="F7478" s="68" t="s">
        <v>478</v>
      </c>
      <c r="G7478" s="67" t="s">
        <v>479</v>
      </c>
      <c r="H7478" s="68" t="s">
        <v>364</v>
      </c>
      <c r="I7478" s="69">
        <v>32</v>
      </c>
      <c r="J7478" s="69">
        <v>58</v>
      </c>
      <c r="K7478" s="91"/>
      <c r="L7478" s="91"/>
    </row>
    <row r="7479" spans="2:12" x14ac:dyDescent="0.25">
      <c r="B7479" s="67" t="s">
        <v>454</v>
      </c>
      <c r="C7479" s="67" t="s">
        <v>455</v>
      </c>
      <c r="D7479" s="68" t="s">
        <v>373</v>
      </c>
      <c r="E7479" s="67" t="s">
        <v>374</v>
      </c>
      <c r="F7479" s="68" t="s">
        <v>478</v>
      </c>
      <c r="G7479" s="67" t="s">
        <v>479</v>
      </c>
      <c r="H7479" s="68" t="s">
        <v>362</v>
      </c>
      <c r="I7479" s="69">
        <v>47</v>
      </c>
      <c r="J7479" s="69">
        <v>30</v>
      </c>
      <c r="K7479" s="91"/>
      <c r="L7479" s="91"/>
    </row>
    <row r="7480" spans="2:12" x14ac:dyDescent="0.25">
      <c r="B7480" s="67" t="s">
        <v>454</v>
      </c>
      <c r="C7480" s="67" t="s">
        <v>455</v>
      </c>
      <c r="D7480" s="68" t="s">
        <v>373</v>
      </c>
      <c r="E7480" s="67" t="s">
        <v>374</v>
      </c>
      <c r="F7480" s="68" t="s">
        <v>478</v>
      </c>
      <c r="G7480" s="67" t="s">
        <v>479</v>
      </c>
      <c r="H7480" s="68" t="s">
        <v>363</v>
      </c>
      <c r="I7480" s="69">
        <v>128</v>
      </c>
      <c r="J7480" s="69">
        <v>159</v>
      </c>
      <c r="K7480" s="91"/>
      <c r="L7480" s="91"/>
    </row>
    <row r="7481" spans="2:12" x14ac:dyDescent="0.25">
      <c r="B7481" s="67" t="s">
        <v>454</v>
      </c>
      <c r="C7481" s="67" t="s">
        <v>455</v>
      </c>
      <c r="D7481" s="68" t="s">
        <v>373</v>
      </c>
      <c r="E7481" s="67" t="s">
        <v>374</v>
      </c>
      <c r="F7481" s="68" t="s">
        <v>478</v>
      </c>
      <c r="G7481" s="67" t="s">
        <v>479</v>
      </c>
      <c r="H7481" s="68" t="s">
        <v>364</v>
      </c>
      <c r="I7481" s="69">
        <v>120</v>
      </c>
      <c r="J7481" s="69">
        <v>195</v>
      </c>
      <c r="K7481" s="91"/>
      <c r="L7481" s="91"/>
    </row>
    <row r="7482" spans="2:12" x14ac:dyDescent="0.25">
      <c r="B7482" s="67" t="s">
        <v>454</v>
      </c>
      <c r="C7482" s="67" t="s">
        <v>455</v>
      </c>
      <c r="D7482" s="68" t="s">
        <v>373</v>
      </c>
      <c r="E7482" s="67" t="s">
        <v>374</v>
      </c>
      <c r="F7482" s="68" t="s">
        <v>478</v>
      </c>
      <c r="G7482" s="67" t="s">
        <v>479</v>
      </c>
      <c r="H7482" s="68" t="s">
        <v>362</v>
      </c>
      <c r="I7482" s="69">
        <v>65</v>
      </c>
      <c r="J7482" s="69">
        <v>31</v>
      </c>
      <c r="K7482" s="91"/>
      <c r="L7482" s="91"/>
    </row>
    <row r="7483" spans="2:12" x14ac:dyDescent="0.25">
      <c r="B7483" s="67" t="s">
        <v>454</v>
      </c>
      <c r="C7483" s="67" t="s">
        <v>455</v>
      </c>
      <c r="D7483" s="68" t="s">
        <v>373</v>
      </c>
      <c r="E7483" s="67" t="s">
        <v>374</v>
      </c>
      <c r="F7483" s="68" t="s">
        <v>478</v>
      </c>
      <c r="G7483" s="67" t="s">
        <v>479</v>
      </c>
      <c r="H7483" s="68" t="s">
        <v>363</v>
      </c>
      <c r="I7483" s="69">
        <v>106</v>
      </c>
      <c r="J7483" s="69">
        <v>182</v>
      </c>
      <c r="K7483" s="91"/>
      <c r="L7483" s="91"/>
    </row>
    <row r="7484" spans="2:12" x14ac:dyDescent="0.25">
      <c r="B7484" s="67" t="s">
        <v>454</v>
      </c>
      <c r="C7484" s="67" t="s">
        <v>455</v>
      </c>
      <c r="D7484" s="68" t="s">
        <v>373</v>
      </c>
      <c r="E7484" s="67" t="s">
        <v>374</v>
      </c>
      <c r="F7484" s="68" t="s">
        <v>478</v>
      </c>
      <c r="G7484" s="67" t="s">
        <v>479</v>
      </c>
      <c r="H7484" s="68" t="s">
        <v>364</v>
      </c>
      <c r="I7484" s="69">
        <v>34</v>
      </c>
      <c r="J7484" s="69">
        <v>43</v>
      </c>
      <c r="K7484" s="91"/>
      <c r="L7484" s="91"/>
    </row>
    <row r="7485" spans="2:12" x14ac:dyDescent="0.25">
      <c r="B7485" s="67" t="s">
        <v>454</v>
      </c>
      <c r="C7485" s="67" t="s">
        <v>455</v>
      </c>
      <c r="D7485" s="68" t="s">
        <v>373</v>
      </c>
      <c r="E7485" s="67" t="s">
        <v>374</v>
      </c>
      <c r="F7485" s="68" t="s">
        <v>478</v>
      </c>
      <c r="G7485" s="67" t="s">
        <v>479</v>
      </c>
      <c r="H7485" s="68" t="s">
        <v>363</v>
      </c>
      <c r="I7485" s="69">
        <v>0</v>
      </c>
      <c r="J7485" s="69">
        <v>0</v>
      </c>
      <c r="K7485" s="91"/>
      <c r="L7485" s="91"/>
    </row>
    <row r="7486" spans="2:12" x14ac:dyDescent="0.25">
      <c r="B7486" s="67" t="s">
        <v>454</v>
      </c>
      <c r="C7486" s="67" t="s">
        <v>455</v>
      </c>
      <c r="D7486" s="68" t="s">
        <v>373</v>
      </c>
      <c r="E7486" s="67" t="s">
        <v>374</v>
      </c>
      <c r="F7486" s="68" t="s">
        <v>478</v>
      </c>
      <c r="G7486" s="67" t="s">
        <v>479</v>
      </c>
      <c r="H7486" s="68" t="s">
        <v>364</v>
      </c>
      <c r="I7486" s="69">
        <v>26</v>
      </c>
      <c r="J7486" s="69">
        <v>16</v>
      </c>
      <c r="K7486" s="91"/>
      <c r="L7486" s="91"/>
    </row>
    <row r="7487" spans="2:12" x14ac:dyDescent="0.25">
      <c r="B7487" s="67" t="s">
        <v>454</v>
      </c>
      <c r="C7487" s="67" t="s">
        <v>455</v>
      </c>
      <c r="D7487" s="68" t="s">
        <v>373</v>
      </c>
      <c r="E7487" s="67" t="s">
        <v>374</v>
      </c>
      <c r="F7487" s="68" t="s">
        <v>478</v>
      </c>
      <c r="G7487" s="67" t="s">
        <v>479</v>
      </c>
      <c r="H7487" s="68" t="s">
        <v>362</v>
      </c>
      <c r="I7487" s="69">
        <v>43</v>
      </c>
      <c r="J7487" s="69">
        <v>49</v>
      </c>
      <c r="K7487" s="91"/>
      <c r="L7487" s="91"/>
    </row>
    <row r="7488" spans="2:12" x14ac:dyDescent="0.25">
      <c r="B7488" s="67" t="s">
        <v>454</v>
      </c>
      <c r="C7488" s="67" t="s">
        <v>455</v>
      </c>
      <c r="D7488" s="68" t="s">
        <v>373</v>
      </c>
      <c r="E7488" s="67" t="s">
        <v>374</v>
      </c>
      <c r="F7488" s="68" t="s">
        <v>478</v>
      </c>
      <c r="G7488" s="67" t="s">
        <v>479</v>
      </c>
      <c r="H7488" s="68" t="s">
        <v>363</v>
      </c>
      <c r="I7488" s="69">
        <v>19</v>
      </c>
      <c r="J7488" s="69">
        <v>15</v>
      </c>
      <c r="K7488" s="91"/>
      <c r="L7488" s="91"/>
    </row>
    <row r="7489" spans="2:12" x14ac:dyDescent="0.25">
      <c r="B7489" s="67" t="s">
        <v>454</v>
      </c>
      <c r="C7489" s="67" t="s">
        <v>455</v>
      </c>
      <c r="D7489" s="68" t="s">
        <v>373</v>
      </c>
      <c r="E7489" s="67" t="s">
        <v>374</v>
      </c>
      <c r="F7489" s="68" t="s">
        <v>478</v>
      </c>
      <c r="G7489" s="67" t="s">
        <v>479</v>
      </c>
      <c r="H7489" s="68" t="s">
        <v>364</v>
      </c>
      <c r="I7489" s="69">
        <v>25</v>
      </c>
      <c r="J7489" s="69">
        <v>56</v>
      </c>
      <c r="K7489" s="91"/>
      <c r="L7489" s="91"/>
    </row>
    <row r="7490" spans="2:12" x14ac:dyDescent="0.25">
      <c r="B7490" s="67" t="s">
        <v>454</v>
      </c>
      <c r="C7490" s="67" t="s">
        <v>455</v>
      </c>
      <c r="D7490" s="68" t="s">
        <v>373</v>
      </c>
      <c r="E7490" s="67" t="s">
        <v>374</v>
      </c>
      <c r="F7490" s="68" t="s">
        <v>478</v>
      </c>
      <c r="G7490" s="67" t="s">
        <v>479</v>
      </c>
      <c r="H7490" s="68" t="s">
        <v>363</v>
      </c>
      <c r="I7490" s="69">
        <v>24</v>
      </c>
      <c r="J7490" s="69">
        <v>64</v>
      </c>
      <c r="K7490" s="91"/>
      <c r="L7490" s="91"/>
    </row>
    <row r="7491" spans="2:12" x14ac:dyDescent="0.25">
      <c r="B7491" s="67" t="s">
        <v>454</v>
      </c>
      <c r="C7491" s="67" t="s">
        <v>455</v>
      </c>
      <c r="D7491" s="68" t="s">
        <v>373</v>
      </c>
      <c r="E7491" s="67" t="s">
        <v>374</v>
      </c>
      <c r="F7491" s="68" t="s">
        <v>478</v>
      </c>
      <c r="G7491" s="67" t="s">
        <v>479</v>
      </c>
      <c r="H7491" s="68" t="s">
        <v>364</v>
      </c>
      <c r="I7491" s="69">
        <v>42</v>
      </c>
      <c r="J7491" s="69">
        <v>52</v>
      </c>
      <c r="K7491" s="91"/>
      <c r="L7491" s="91"/>
    </row>
    <row r="7492" spans="2:12" x14ac:dyDescent="0.25">
      <c r="B7492" s="67" t="s">
        <v>454</v>
      </c>
      <c r="C7492" s="67" t="s">
        <v>455</v>
      </c>
      <c r="D7492" s="68" t="s">
        <v>373</v>
      </c>
      <c r="E7492" s="67" t="s">
        <v>374</v>
      </c>
      <c r="F7492" s="68" t="s">
        <v>478</v>
      </c>
      <c r="G7492" s="67" t="s">
        <v>479</v>
      </c>
      <c r="H7492" s="68" t="s">
        <v>363</v>
      </c>
      <c r="I7492" s="69">
        <v>3</v>
      </c>
      <c r="J7492" s="69">
        <v>2</v>
      </c>
      <c r="K7492" s="91"/>
      <c r="L7492" s="91"/>
    </row>
    <row r="7493" spans="2:12" x14ac:dyDescent="0.25">
      <c r="B7493" s="67" t="s">
        <v>454</v>
      </c>
      <c r="C7493" s="67" t="s">
        <v>455</v>
      </c>
      <c r="D7493" s="68" t="s">
        <v>373</v>
      </c>
      <c r="E7493" s="67" t="s">
        <v>374</v>
      </c>
      <c r="F7493" s="68" t="s">
        <v>478</v>
      </c>
      <c r="G7493" s="67" t="s">
        <v>479</v>
      </c>
      <c r="H7493" s="68" t="s">
        <v>364</v>
      </c>
      <c r="I7493" s="69">
        <v>5</v>
      </c>
      <c r="J7493" s="69">
        <v>14</v>
      </c>
      <c r="K7493" s="91"/>
      <c r="L7493" s="91"/>
    </row>
    <row r="7494" spans="2:12" x14ac:dyDescent="0.25">
      <c r="B7494" s="67" t="s">
        <v>454</v>
      </c>
      <c r="C7494" s="67" t="s">
        <v>455</v>
      </c>
      <c r="D7494" s="68" t="s">
        <v>373</v>
      </c>
      <c r="E7494" s="67" t="s">
        <v>374</v>
      </c>
      <c r="F7494" s="68" t="s">
        <v>478</v>
      </c>
      <c r="G7494" s="67" t="s">
        <v>479</v>
      </c>
      <c r="H7494" s="68" t="s">
        <v>362</v>
      </c>
      <c r="I7494" s="69">
        <v>0</v>
      </c>
      <c r="J7494" s="69">
        <v>0</v>
      </c>
      <c r="K7494" s="91"/>
      <c r="L7494" s="91"/>
    </row>
    <row r="7495" spans="2:12" x14ac:dyDescent="0.25">
      <c r="B7495" s="67" t="s">
        <v>454</v>
      </c>
      <c r="C7495" s="67" t="s">
        <v>455</v>
      </c>
      <c r="D7495" s="68" t="s">
        <v>373</v>
      </c>
      <c r="E7495" s="67" t="s">
        <v>374</v>
      </c>
      <c r="F7495" s="68" t="s">
        <v>478</v>
      </c>
      <c r="G7495" s="67" t="s">
        <v>479</v>
      </c>
      <c r="H7495" s="68" t="s">
        <v>363</v>
      </c>
      <c r="I7495" s="69">
        <v>8</v>
      </c>
      <c r="J7495" s="69">
        <v>4</v>
      </c>
      <c r="K7495" s="91"/>
      <c r="L7495" s="91"/>
    </row>
    <row r="7496" spans="2:12" x14ac:dyDescent="0.25">
      <c r="B7496" s="67" t="s">
        <v>454</v>
      </c>
      <c r="C7496" s="67" t="s">
        <v>455</v>
      </c>
      <c r="D7496" s="68" t="s">
        <v>373</v>
      </c>
      <c r="E7496" s="67" t="s">
        <v>374</v>
      </c>
      <c r="F7496" s="68" t="s">
        <v>478</v>
      </c>
      <c r="G7496" s="67" t="s">
        <v>479</v>
      </c>
      <c r="H7496" s="68" t="s">
        <v>364</v>
      </c>
      <c r="I7496" s="69">
        <v>15</v>
      </c>
      <c r="J7496" s="69">
        <v>50</v>
      </c>
      <c r="K7496" s="91"/>
      <c r="L7496" s="91"/>
    </row>
    <row r="7497" spans="2:12" x14ac:dyDescent="0.25">
      <c r="B7497" s="67" t="s">
        <v>454</v>
      </c>
      <c r="C7497" s="67" t="s">
        <v>455</v>
      </c>
      <c r="D7497" s="68" t="s">
        <v>373</v>
      </c>
      <c r="E7497" s="67" t="s">
        <v>374</v>
      </c>
      <c r="F7497" s="68" t="s">
        <v>478</v>
      </c>
      <c r="G7497" s="67" t="s">
        <v>479</v>
      </c>
      <c r="H7497" s="68" t="s">
        <v>362</v>
      </c>
      <c r="I7497" s="69">
        <v>0</v>
      </c>
      <c r="J7497" s="69">
        <v>0</v>
      </c>
      <c r="K7497" s="91"/>
      <c r="L7497" s="91"/>
    </row>
    <row r="7498" spans="2:12" x14ac:dyDescent="0.25">
      <c r="B7498" s="67" t="s">
        <v>454</v>
      </c>
      <c r="C7498" s="67" t="s">
        <v>455</v>
      </c>
      <c r="D7498" s="68" t="s">
        <v>373</v>
      </c>
      <c r="E7498" s="67" t="s">
        <v>374</v>
      </c>
      <c r="F7498" s="68" t="s">
        <v>478</v>
      </c>
      <c r="G7498" s="67" t="s">
        <v>479</v>
      </c>
      <c r="H7498" s="68" t="s">
        <v>363</v>
      </c>
      <c r="I7498" s="69">
        <v>0.3296</v>
      </c>
      <c r="J7498" s="69">
        <v>8.2400000000000001E-2</v>
      </c>
      <c r="K7498" s="91"/>
      <c r="L7498" s="91"/>
    </row>
    <row r="7499" spans="2:12" x14ac:dyDescent="0.25">
      <c r="B7499" s="67" t="s">
        <v>454</v>
      </c>
      <c r="C7499" s="67" t="s">
        <v>455</v>
      </c>
      <c r="D7499" s="68" t="s">
        <v>373</v>
      </c>
      <c r="E7499" s="67" t="s">
        <v>374</v>
      </c>
      <c r="F7499" s="68" t="s">
        <v>478</v>
      </c>
      <c r="G7499" s="67" t="s">
        <v>479</v>
      </c>
      <c r="H7499" s="68" t="s">
        <v>364</v>
      </c>
      <c r="I7499" s="69">
        <v>0</v>
      </c>
      <c r="J7499" s="69">
        <v>0</v>
      </c>
      <c r="K7499" s="91"/>
      <c r="L7499" s="91"/>
    </row>
    <row r="7500" spans="2:12" x14ac:dyDescent="0.25">
      <c r="B7500" s="67" t="s">
        <v>454</v>
      </c>
      <c r="C7500" s="67" t="s">
        <v>455</v>
      </c>
      <c r="D7500" s="68" t="s">
        <v>373</v>
      </c>
      <c r="E7500" s="67" t="s">
        <v>374</v>
      </c>
      <c r="F7500" s="68" t="s">
        <v>478</v>
      </c>
      <c r="G7500" s="67" t="s">
        <v>479</v>
      </c>
      <c r="H7500" s="68" t="s">
        <v>362</v>
      </c>
      <c r="I7500" s="69">
        <v>0</v>
      </c>
      <c r="J7500" s="69">
        <v>0</v>
      </c>
      <c r="K7500" s="91"/>
      <c r="L7500" s="91"/>
    </row>
    <row r="7501" spans="2:12" x14ac:dyDescent="0.25">
      <c r="B7501" s="67" t="s">
        <v>454</v>
      </c>
      <c r="C7501" s="67" t="s">
        <v>455</v>
      </c>
      <c r="D7501" s="68" t="s">
        <v>373</v>
      </c>
      <c r="E7501" s="67" t="s">
        <v>374</v>
      </c>
      <c r="F7501" s="68" t="s">
        <v>478</v>
      </c>
      <c r="G7501" s="67" t="s">
        <v>479</v>
      </c>
      <c r="H7501" s="68" t="s">
        <v>363</v>
      </c>
      <c r="I7501" s="69">
        <v>0</v>
      </c>
      <c r="J7501" s="69">
        <v>0</v>
      </c>
      <c r="K7501" s="91"/>
      <c r="L7501" s="91"/>
    </row>
    <row r="7502" spans="2:12" x14ac:dyDescent="0.25">
      <c r="B7502" s="67" t="s">
        <v>454</v>
      </c>
      <c r="C7502" s="67" t="s">
        <v>455</v>
      </c>
      <c r="D7502" s="68" t="s">
        <v>373</v>
      </c>
      <c r="E7502" s="67" t="s">
        <v>374</v>
      </c>
      <c r="F7502" s="68" t="s">
        <v>478</v>
      </c>
      <c r="G7502" s="67" t="s">
        <v>479</v>
      </c>
      <c r="H7502" s="68" t="s">
        <v>363</v>
      </c>
      <c r="I7502" s="69">
        <v>0</v>
      </c>
      <c r="J7502" s="69">
        <v>0</v>
      </c>
      <c r="K7502" s="91"/>
      <c r="L7502" s="91"/>
    </row>
    <row r="7503" spans="2:12" x14ac:dyDescent="0.25">
      <c r="B7503" s="67" t="s">
        <v>454</v>
      </c>
      <c r="C7503" s="67" t="s">
        <v>455</v>
      </c>
      <c r="D7503" s="68" t="s">
        <v>373</v>
      </c>
      <c r="E7503" s="67" t="s">
        <v>374</v>
      </c>
      <c r="F7503" s="68" t="s">
        <v>478</v>
      </c>
      <c r="G7503" s="67" t="s">
        <v>479</v>
      </c>
      <c r="H7503" s="68" t="s">
        <v>364</v>
      </c>
      <c r="I7503" s="69">
        <v>0</v>
      </c>
      <c r="J7503" s="69">
        <v>0</v>
      </c>
      <c r="K7503" s="91"/>
      <c r="L7503" s="91"/>
    </row>
    <row r="7504" spans="2:12" x14ac:dyDescent="0.25">
      <c r="B7504" s="67" t="s">
        <v>454</v>
      </c>
      <c r="C7504" s="67" t="s">
        <v>455</v>
      </c>
      <c r="D7504" s="68" t="s">
        <v>373</v>
      </c>
      <c r="E7504" s="67" t="s">
        <v>374</v>
      </c>
      <c r="F7504" s="68" t="s">
        <v>478</v>
      </c>
      <c r="G7504" s="67" t="s">
        <v>479</v>
      </c>
      <c r="H7504" s="68" t="s">
        <v>363</v>
      </c>
      <c r="I7504" s="69">
        <v>0</v>
      </c>
      <c r="J7504" s="69">
        <v>0</v>
      </c>
      <c r="K7504" s="91"/>
      <c r="L7504" s="91"/>
    </row>
    <row r="7505" spans="2:12" x14ac:dyDescent="0.25">
      <c r="B7505" s="67" t="s">
        <v>454</v>
      </c>
      <c r="C7505" s="67" t="s">
        <v>455</v>
      </c>
      <c r="D7505" s="68" t="s">
        <v>373</v>
      </c>
      <c r="E7505" s="67" t="s">
        <v>374</v>
      </c>
      <c r="F7505" s="68" t="s">
        <v>478</v>
      </c>
      <c r="G7505" s="67" t="s">
        <v>479</v>
      </c>
      <c r="H7505" s="68" t="s">
        <v>362</v>
      </c>
      <c r="I7505" s="69">
        <v>0</v>
      </c>
      <c r="J7505" s="69">
        <v>0</v>
      </c>
      <c r="K7505" s="91"/>
      <c r="L7505" s="91"/>
    </row>
    <row r="7506" spans="2:12" x14ac:dyDescent="0.25">
      <c r="B7506" s="67" t="s">
        <v>454</v>
      </c>
      <c r="C7506" s="67" t="s">
        <v>455</v>
      </c>
      <c r="D7506" s="68" t="s">
        <v>373</v>
      </c>
      <c r="E7506" s="67" t="s">
        <v>374</v>
      </c>
      <c r="F7506" s="68" t="s">
        <v>478</v>
      </c>
      <c r="G7506" s="67" t="s">
        <v>479</v>
      </c>
      <c r="H7506" s="68" t="s">
        <v>362</v>
      </c>
      <c r="I7506" s="69">
        <v>0</v>
      </c>
      <c r="J7506" s="69">
        <v>0</v>
      </c>
      <c r="K7506" s="91"/>
      <c r="L7506" s="91"/>
    </row>
    <row r="7507" spans="2:12" x14ac:dyDescent="0.25">
      <c r="B7507" s="67" t="s">
        <v>454</v>
      </c>
      <c r="C7507" s="67" t="s">
        <v>455</v>
      </c>
      <c r="D7507" s="68" t="s">
        <v>373</v>
      </c>
      <c r="E7507" s="67" t="s">
        <v>374</v>
      </c>
      <c r="F7507" s="68" t="s">
        <v>478</v>
      </c>
      <c r="G7507" s="67" t="s">
        <v>479</v>
      </c>
      <c r="H7507" s="68" t="s">
        <v>363</v>
      </c>
      <c r="I7507" s="69">
        <v>0</v>
      </c>
      <c r="J7507" s="69">
        <v>0</v>
      </c>
      <c r="K7507" s="91"/>
      <c r="L7507" s="91"/>
    </row>
    <row r="7508" spans="2:12" x14ac:dyDescent="0.25">
      <c r="B7508" s="67" t="s">
        <v>454</v>
      </c>
      <c r="C7508" s="67" t="s">
        <v>455</v>
      </c>
      <c r="D7508" s="68" t="s">
        <v>373</v>
      </c>
      <c r="E7508" s="67" t="s">
        <v>374</v>
      </c>
      <c r="F7508" s="68" t="s">
        <v>478</v>
      </c>
      <c r="G7508" s="67" t="s">
        <v>479</v>
      </c>
      <c r="H7508" s="68" t="s">
        <v>364</v>
      </c>
      <c r="I7508" s="69">
        <v>0</v>
      </c>
      <c r="J7508" s="69">
        <v>0</v>
      </c>
      <c r="K7508" s="91"/>
      <c r="L7508" s="91"/>
    </row>
    <row r="7509" spans="2:12" x14ac:dyDescent="0.25">
      <c r="B7509" s="67" t="s">
        <v>454</v>
      </c>
      <c r="C7509" s="67" t="s">
        <v>455</v>
      </c>
      <c r="D7509" s="68" t="s">
        <v>373</v>
      </c>
      <c r="E7509" s="67" t="s">
        <v>374</v>
      </c>
      <c r="F7509" s="68" t="s">
        <v>478</v>
      </c>
      <c r="G7509" s="67" t="s">
        <v>479</v>
      </c>
      <c r="H7509" s="68" t="s">
        <v>362</v>
      </c>
      <c r="I7509" s="69">
        <v>186</v>
      </c>
      <c r="J7509" s="69">
        <v>357</v>
      </c>
      <c r="K7509" s="91"/>
      <c r="L7509" s="91"/>
    </row>
    <row r="7510" spans="2:12" x14ac:dyDescent="0.25">
      <c r="B7510" s="67" t="s">
        <v>454</v>
      </c>
      <c r="C7510" s="67" t="s">
        <v>455</v>
      </c>
      <c r="D7510" s="68" t="s">
        <v>373</v>
      </c>
      <c r="E7510" s="67" t="s">
        <v>374</v>
      </c>
      <c r="F7510" s="68" t="s">
        <v>478</v>
      </c>
      <c r="G7510" s="67" t="s">
        <v>479</v>
      </c>
      <c r="H7510" s="68" t="s">
        <v>363</v>
      </c>
      <c r="I7510" s="69">
        <v>525</v>
      </c>
      <c r="J7510" s="69">
        <v>671</v>
      </c>
      <c r="K7510" s="91"/>
      <c r="L7510" s="91"/>
    </row>
    <row r="7511" spans="2:12" x14ac:dyDescent="0.25">
      <c r="B7511" s="67" t="s">
        <v>454</v>
      </c>
      <c r="C7511" s="67" t="s">
        <v>455</v>
      </c>
      <c r="D7511" s="68" t="s">
        <v>373</v>
      </c>
      <c r="E7511" s="67" t="s">
        <v>374</v>
      </c>
      <c r="F7511" s="68" t="s">
        <v>478</v>
      </c>
      <c r="G7511" s="67" t="s">
        <v>479</v>
      </c>
      <c r="H7511" s="68" t="s">
        <v>364</v>
      </c>
      <c r="I7511" s="69">
        <v>76</v>
      </c>
      <c r="J7511" s="69">
        <v>62</v>
      </c>
      <c r="K7511" s="91"/>
      <c r="L7511" s="91"/>
    </row>
    <row r="7512" spans="2:12" x14ac:dyDescent="0.25">
      <c r="B7512" s="67" t="s">
        <v>454</v>
      </c>
      <c r="C7512" s="67" t="s">
        <v>455</v>
      </c>
      <c r="D7512" s="68" t="s">
        <v>373</v>
      </c>
      <c r="E7512" s="67" t="s">
        <v>374</v>
      </c>
      <c r="F7512" s="68" t="s">
        <v>478</v>
      </c>
      <c r="G7512" s="67" t="s">
        <v>479</v>
      </c>
      <c r="H7512" s="68" t="s">
        <v>362</v>
      </c>
      <c r="I7512" s="69">
        <v>0</v>
      </c>
      <c r="J7512" s="69">
        <v>0</v>
      </c>
      <c r="K7512" s="91"/>
      <c r="L7512" s="91"/>
    </row>
    <row r="7513" spans="2:12" x14ac:dyDescent="0.25">
      <c r="B7513" s="67" t="s">
        <v>454</v>
      </c>
      <c r="C7513" s="67" t="s">
        <v>455</v>
      </c>
      <c r="D7513" s="68" t="s">
        <v>373</v>
      </c>
      <c r="E7513" s="67" t="s">
        <v>374</v>
      </c>
      <c r="F7513" s="68" t="s">
        <v>478</v>
      </c>
      <c r="G7513" s="67" t="s">
        <v>479</v>
      </c>
      <c r="H7513" s="68" t="s">
        <v>363</v>
      </c>
      <c r="I7513" s="69">
        <v>0</v>
      </c>
      <c r="J7513" s="69">
        <v>0</v>
      </c>
      <c r="K7513" s="91"/>
      <c r="L7513" s="91"/>
    </row>
    <row r="7514" spans="2:12" x14ac:dyDescent="0.25">
      <c r="B7514" s="67" t="s">
        <v>454</v>
      </c>
      <c r="C7514" s="67" t="s">
        <v>455</v>
      </c>
      <c r="D7514" s="68" t="s">
        <v>373</v>
      </c>
      <c r="E7514" s="67" t="s">
        <v>374</v>
      </c>
      <c r="F7514" s="68" t="s">
        <v>478</v>
      </c>
      <c r="G7514" s="67" t="s">
        <v>479</v>
      </c>
      <c r="H7514" s="68" t="s">
        <v>364</v>
      </c>
      <c r="I7514" s="69">
        <v>0</v>
      </c>
      <c r="J7514" s="69">
        <v>0</v>
      </c>
      <c r="K7514" s="91"/>
      <c r="L7514" s="91"/>
    </row>
    <row r="7515" spans="2:12" x14ac:dyDescent="0.25">
      <c r="B7515" s="67" t="s">
        <v>454</v>
      </c>
      <c r="C7515" s="67" t="s">
        <v>455</v>
      </c>
      <c r="D7515" s="68" t="s">
        <v>373</v>
      </c>
      <c r="E7515" s="67" t="s">
        <v>374</v>
      </c>
      <c r="F7515" s="68" t="s">
        <v>478</v>
      </c>
      <c r="G7515" s="67" t="s">
        <v>479</v>
      </c>
      <c r="H7515" s="68" t="s">
        <v>362</v>
      </c>
      <c r="I7515" s="69">
        <v>35</v>
      </c>
      <c r="J7515" s="69">
        <v>120</v>
      </c>
      <c r="K7515" s="91"/>
      <c r="L7515" s="91"/>
    </row>
    <row r="7516" spans="2:12" x14ac:dyDescent="0.25">
      <c r="B7516" s="67" t="s">
        <v>454</v>
      </c>
      <c r="C7516" s="67" t="s">
        <v>455</v>
      </c>
      <c r="D7516" s="68" t="s">
        <v>373</v>
      </c>
      <c r="E7516" s="67" t="s">
        <v>374</v>
      </c>
      <c r="F7516" s="68" t="s">
        <v>478</v>
      </c>
      <c r="G7516" s="67" t="s">
        <v>479</v>
      </c>
      <c r="H7516" s="68" t="s">
        <v>363</v>
      </c>
      <c r="I7516" s="69">
        <v>47</v>
      </c>
      <c r="J7516" s="69">
        <v>8</v>
      </c>
      <c r="K7516" s="91"/>
      <c r="L7516" s="91"/>
    </row>
    <row r="7517" spans="2:12" x14ac:dyDescent="0.25">
      <c r="B7517" s="67" t="s">
        <v>454</v>
      </c>
      <c r="C7517" s="67" t="s">
        <v>455</v>
      </c>
      <c r="D7517" s="68" t="s">
        <v>373</v>
      </c>
      <c r="E7517" s="67" t="s">
        <v>374</v>
      </c>
      <c r="F7517" s="68" t="s">
        <v>478</v>
      </c>
      <c r="G7517" s="67" t="s">
        <v>479</v>
      </c>
      <c r="H7517" s="68" t="s">
        <v>364</v>
      </c>
      <c r="I7517" s="69">
        <v>20</v>
      </c>
      <c r="J7517" s="69">
        <v>115</v>
      </c>
      <c r="K7517" s="91"/>
      <c r="L7517" s="91"/>
    </row>
    <row r="7518" spans="2:12" x14ac:dyDescent="0.25">
      <c r="B7518" s="67" t="s">
        <v>454</v>
      </c>
      <c r="C7518" s="67" t="s">
        <v>455</v>
      </c>
      <c r="D7518" s="68" t="s">
        <v>373</v>
      </c>
      <c r="E7518" s="67" t="s">
        <v>374</v>
      </c>
      <c r="F7518" s="68" t="s">
        <v>478</v>
      </c>
      <c r="G7518" s="67" t="s">
        <v>479</v>
      </c>
      <c r="H7518" s="68" t="s">
        <v>362</v>
      </c>
      <c r="I7518" s="69">
        <v>-10</v>
      </c>
      <c r="J7518" s="69">
        <v>0</v>
      </c>
      <c r="K7518" s="91"/>
      <c r="L7518" s="91"/>
    </row>
    <row r="7519" spans="2:12" x14ac:dyDescent="0.25">
      <c r="B7519" s="67" t="s">
        <v>454</v>
      </c>
      <c r="C7519" s="67" t="s">
        <v>455</v>
      </c>
      <c r="D7519" s="68" t="s">
        <v>373</v>
      </c>
      <c r="E7519" s="67" t="s">
        <v>374</v>
      </c>
      <c r="F7519" s="68" t="s">
        <v>478</v>
      </c>
      <c r="G7519" s="67" t="s">
        <v>479</v>
      </c>
      <c r="H7519" s="68" t="s">
        <v>362</v>
      </c>
      <c r="I7519" s="69">
        <v>0</v>
      </c>
      <c r="J7519" s="69">
        <v>0</v>
      </c>
      <c r="K7519" s="91"/>
      <c r="L7519" s="91"/>
    </row>
    <row r="7520" spans="2:12" x14ac:dyDescent="0.25">
      <c r="B7520" s="67" t="s">
        <v>454</v>
      </c>
      <c r="C7520" s="67" t="s">
        <v>455</v>
      </c>
      <c r="D7520" s="68" t="s">
        <v>373</v>
      </c>
      <c r="E7520" s="67" t="s">
        <v>374</v>
      </c>
      <c r="F7520" s="68" t="s">
        <v>478</v>
      </c>
      <c r="G7520" s="67" t="s">
        <v>479</v>
      </c>
      <c r="H7520" s="68" t="s">
        <v>363</v>
      </c>
      <c r="I7520" s="69">
        <v>0</v>
      </c>
      <c r="J7520" s="69">
        <v>0</v>
      </c>
      <c r="K7520" s="91"/>
      <c r="L7520" s="91"/>
    </row>
    <row r="7521" spans="2:12" x14ac:dyDescent="0.25">
      <c r="B7521" s="67" t="s">
        <v>454</v>
      </c>
      <c r="C7521" s="67" t="s">
        <v>455</v>
      </c>
      <c r="D7521" s="68" t="s">
        <v>373</v>
      </c>
      <c r="E7521" s="67" t="s">
        <v>374</v>
      </c>
      <c r="F7521" s="68" t="s">
        <v>478</v>
      </c>
      <c r="G7521" s="67" t="s">
        <v>479</v>
      </c>
      <c r="H7521" s="68" t="s">
        <v>364</v>
      </c>
      <c r="I7521" s="69">
        <v>0</v>
      </c>
      <c r="J7521" s="69">
        <v>0</v>
      </c>
      <c r="K7521" s="91"/>
      <c r="L7521" s="91"/>
    </row>
    <row r="7522" spans="2:12" x14ac:dyDescent="0.25">
      <c r="B7522" s="67" t="s">
        <v>454</v>
      </c>
      <c r="C7522" s="67" t="s">
        <v>455</v>
      </c>
      <c r="D7522" s="68" t="s">
        <v>373</v>
      </c>
      <c r="E7522" s="67" t="s">
        <v>374</v>
      </c>
      <c r="F7522" s="68" t="s">
        <v>478</v>
      </c>
      <c r="G7522" s="67" t="s">
        <v>479</v>
      </c>
      <c r="H7522" s="68" t="s">
        <v>364</v>
      </c>
      <c r="I7522" s="69">
        <v>0</v>
      </c>
      <c r="J7522" s="69">
        <v>0</v>
      </c>
      <c r="K7522" s="91"/>
      <c r="L7522" s="91"/>
    </row>
    <row r="7523" spans="2:12" x14ac:dyDescent="0.25">
      <c r="B7523" s="67" t="s">
        <v>454</v>
      </c>
      <c r="C7523" s="67" t="s">
        <v>455</v>
      </c>
      <c r="D7523" s="68" t="s">
        <v>373</v>
      </c>
      <c r="E7523" s="67" t="s">
        <v>374</v>
      </c>
      <c r="F7523" s="68" t="s">
        <v>478</v>
      </c>
      <c r="G7523" s="67" t="s">
        <v>479</v>
      </c>
      <c r="H7523" s="68" t="s">
        <v>362</v>
      </c>
      <c r="I7523" s="69">
        <v>20</v>
      </c>
      <c r="J7523" s="69">
        <v>10</v>
      </c>
      <c r="K7523" s="91"/>
      <c r="L7523" s="91"/>
    </row>
    <row r="7524" spans="2:12" x14ac:dyDescent="0.25">
      <c r="B7524" s="67" t="s">
        <v>454</v>
      </c>
      <c r="C7524" s="67" t="s">
        <v>455</v>
      </c>
      <c r="D7524" s="68" t="s">
        <v>373</v>
      </c>
      <c r="E7524" s="67" t="s">
        <v>374</v>
      </c>
      <c r="F7524" s="68" t="s">
        <v>478</v>
      </c>
      <c r="G7524" s="67" t="s">
        <v>479</v>
      </c>
      <c r="H7524" s="68" t="s">
        <v>363</v>
      </c>
      <c r="I7524" s="69">
        <v>0</v>
      </c>
      <c r="J7524" s="69">
        <v>0</v>
      </c>
      <c r="K7524" s="91"/>
      <c r="L7524" s="91"/>
    </row>
    <row r="7525" spans="2:12" x14ac:dyDescent="0.25">
      <c r="B7525" s="67" t="s">
        <v>454</v>
      </c>
      <c r="C7525" s="67" t="s">
        <v>455</v>
      </c>
      <c r="D7525" s="68" t="s">
        <v>373</v>
      </c>
      <c r="E7525" s="67" t="s">
        <v>374</v>
      </c>
      <c r="F7525" s="68" t="s">
        <v>480</v>
      </c>
      <c r="G7525" s="67" t="s">
        <v>481</v>
      </c>
      <c r="H7525" s="68" t="s">
        <v>362</v>
      </c>
      <c r="I7525" s="69">
        <v>0</v>
      </c>
      <c r="J7525" s="69">
        <v>0</v>
      </c>
      <c r="K7525" s="91"/>
      <c r="L7525" s="91"/>
    </row>
    <row r="7526" spans="2:12" x14ac:dyDescent="0.25">
      <c r="B7526" s="67" t="s">
        <v>454</v>
      </c>
      <c r="C7526" s="67" t="s">
        <v>455</v>
      </c>
      <c r="D7526" s="68" t="s">
        <v>373</v>
      </c>
      <c r="E7526" s="67" t="s">
        <v>374</v>
      </c>
      <c r="F7526" s="68" t="s">
        <v>480</v>
      </c>
      <c r="G7526" s="67" t="s">
        <v>481</v>
      </c>
      <c r="H7526" s="68" t="s">
        <v>363</v>
      </c>
      <c r="I7526" s="69">
        <v>0</v>
      </c>
      <c r="J7526" s="69">
        <v>0</v>
      </c>
      <c r="K7526" s="91"/>
      <c r="L7526" s="91"/>
    </row>
    <row r="7527" spans="2:12" x14ac:dyDescent="0.25">
      <c r="B7527" s="67" t="s">
        <v>454</v>
      </c>
      <c r="C7527" s="67" t="s">
        <v>455</v>
      </c>
      <c r="D7527" s="68" t="s">
        <v>373</v>
      </c>
      <c r="E7527" s="67" t="s">
        <v>374</v>
      </c>
      <c r="F7527" s="68" t="s">
        <v>480</v>
      </c>
      <c r="G7527" s="67" t="s">
        <v>481</v>
      </c>
      <c r="H7527" s="68" t="s">
        <v>364</v>
      </c>
      <c r="I7527" s="69">
        <v>0</v>
      </c>
      <c r="J7527" s="69">
        <v>0</v>
      </c>
      <c r="K7527" s="91"/>
      <c r="L7527" s="91"/>
    </row>
    <row r="7528" spans="2:12" x14ac:dyDescent="0.25">
      <c r="B7528" s="67" t="s">
        <v>454</v>
      </c>
      <c r="C7528" s="67" t="s">
        <v>455</v>
      </c>
      <c r="D7528" s="68" t="s">
        <v>373</v>
      </c>
      <c r="E7528" s="67" t="s">
        <v>374</v>
      </c>
      <c r="F7528" s="68" t="s">
        <v>480</v>
      </c>
      <c r="G7528" s="67" t="s">
        <v>481</v>
      </c>
      <c r="H7528" s="68" t="s">
        <v>362</v>
      </c>
      <c r="I7528" s="69">
        <v>0</v>
      </c>
      <c r="J7528" s="69">
        <v>0</v>
      </c>
      <c r="K7528" s="91"/>
      <c r="L7528" s="91"/>
    </row>
    <row r="7529" spans="2:12" x14ac:dyDescent="0.25">
      <c r="B7529" s="67" t="s">
        <v>454</v>
      </c>
      <c r="C7529" s="67" t="s">
        <v>455</v>
      </c>
      <c r="D7529" s="68" t="s">
        <v>373</v>
      </c>
      <c r="E7529" s="67" t="s">
        <v>374</v>
      </c>
      <c r="F7529" s="68" t="s">
        <v>480</v>
      </c>
      <c r="G7529" s="67" t="s">
        <v>481</v>
      </c>
      <c r="H7529" s="68" t="s">
        <v>363</v>
      </c>
      <c r="I7529" s="69">
        <v>90</v>
      </c>
      <c r="J7529" s="69">
        <v>39</v>
      </c>
      <c r="K7529" s="91"/>
      <c r="L7529" s="91"/>
    </row>
    <row r="7530" spans="2:12" x14ac:dyDescent="0.25">
      <c r="B7530" s="67" t="s">
        <v>454</v>
      </c>
      <c r="C7530" s="67" t="s">
        <v>455</v>
      </c>
      <c r="D7530" s="68" t="s">
        <v>373</v>
      </c>
      <c r="E7530" s="67" t="s">
        <v>374</v>
      </c>
      <c r="F7530" s="68" t="s">
        <v>480</v>
      </c>
      <c r="G7530" s="67" t="s">
        <v>481</v>
      </c>
      <c r="H7530" s="68" t="s">
        <v>364</v>
      </c>
      <c r="I7530" s="69">
        <v>2</v>
      </c>
      <c r="J7530" s="69">
        <v>0</v>
      </c>
      <c r="K7530" s="91"/>
      <c r="L7530" s="91"/>
    </row>
    <row r="7531" spans="2:12" x14ac:dyDescent="0.25">
      <c r="B7531" s="67" t="s">
        <v>454</v>
      </c>
      <c r="C7531" s="67" t="s">
        <v>455</v>
      </c>
      <c r="D7531" s="68" t="s">
        <v>373</v>
      </c>
      <c r="E7531" s="67" t="s">
        <v>374</v>
      </c>
      <c r="F7531" s="68" t="s">
        <v>480</v>
      </c>
      <c r="G7531" s="67" t="s">
        <v>481</v>
      </c>
      <c r="H7531" s="68" t="s">
        <v>362</v>
      </c>
      <c r="I7531" s="69">
        <v>55</v>
      </c>
      <c r="J7531" s="69">
        <v>101</v>
      </c>
      <c r="K7531" s="91"/>
      <c r="L7531" s="91"/>
    </row>
    <row r="7532" spans="2:12" x14ac:dyDescent="0.25">
      <c r="B7532" s="67" t="s">
        <v>454</v>
      </c>
      <c r="C7532" s="67" t="s">
        <v>455</v>
      </c>
      <c r="D7532" s="68" t="s">
        <v>373</v>
      </c>
      <c r="E7532" s="67" t="s">
        <v>374</v>
      </c>
      <c r="F7532" s="68" t="s">
        <v>480</v>
      </c>
      <c r="G7532" s="67" t="s">
        <v>481</v>
      </c>
      <c r="H7532" s="68" t="s">
        <v>363</v>
      </c>
      <c r="I7532" s="69">
        <v>85</v>
      </c>
      <c r="J7532" s="69">
        <v>115</v>
      </c>
      <c r="K7532" s="91"/>
      <c r="L7532" s="91"/>
    </row>
    <row r="7533" spans="2:12" x14ac:dyDescent="0.25">
      <c r="B7533" s="67" t="s">
        <v>454</v>
      </c>
      <c r="C7533" s="67" t="s">
        <v>455</v>
      </c>
      <c r="D7533" s="68" t="s">
        <v>373</v>
      </c>
      <c r="E7533" s="67" t="s">
        <v>374</v>
      </c>
      <c r="F7533" s="68" t="s">
        <v>480</v>
      </c>
      <c r="G7533" s="67" t="s">
        <v>481</v>
      </c>
      <c r="H7533" s="68" t="s">
        <v>364</v>
      </c>
      <c r="I7533" s="69">
        <v>53</v>
      </c>
      <c r="J7533" s="69">
        <v>62</v>
      </c>
      <c r="K7533" s="91"/>
      <c r="L7533" s="91"/>
    </row>
    <row r="7534" spans="2:12" x14ac:dyDescent="0.25">
      <c r="B7534" s="67" t="s">
        <v>454</v>
      </c>
      <c r="C7534" s="67" t="s">
        <v>455</v>
      </c>
      <c r="D7534" s="68" t="s">
        <v>373</v>
      </c>
      <c r="E7534" s="67" t="s">
        <v>374</v>
      </c>
      <c r="F7534" s="68" t="s">
        <v>480</v>
      </c>
      <c r="G7534" s="67" t="s">
        <v>481</v>
      </c>
      <c r="H7534" s="68" t="s">
        <v>362</v>
      </c>
      <c r="I7534" s="69">
        <v>49</v>
      </c>
      <c r="J7534" s="69">
        <v>100</v>
      </c>
      <c r="K7534" s="91"/>
      <c r="L7534" s="91"/>
    </row>
    <row r="7535" spans="2:12" x14ac:dyDescent="0.25">
      <c r="B7535" s="67" t="s">
        <v>454</v>
      </c>
      <c r="C7535" s="67" t="s">
        <v>455</v>
      </c>
      <c r="D7535" s="68" t="s">
        <v>373</v>
      </c>
      <c r="E7535" s="67" t="s">
        <v>374</v>
      </c>
      <c r="F7535" s="68" t="s">
        <v>480</v>
      </c>
      <c r="G7535" s="67" t="s">
        <v>481</v>
      </c>
      <c r="H7535" s="68" t="s">
        <v>363</v>
      </c>
      <c r="I7535" s="69">
        <v>103</v>
      </c>
      <c r="J7535" s="69">
        <v>198</v>
      </c>
      <c r="K7535" s="91"/>
      <c r="L7535" s="91"/>
    </row>
    <row r="7536" spans="2:12" x14ac:dyDescent="0.25">
      <c r="B7536" s="67" t="s">
        <v>454</v>
      </c>
      <c r="C7536" s="67" t="s">
        <v>455</v>
      </c>
      <c r="D7536" s="68" t="s">
        <v>373</v>
      </c>
      <c r="E7536" s="67" t="s">
        <v>374</v>
      </c>
      <c r="F7536" s="68" t="s">
        <v>480</v>
      </c>
      <c r="G7536" s="67" t="s">
        <v>481</v>
      </c>
      <c r="H7536" s="68" t="s">
        <v>364</v>
      </c>
      <c r="I7536" s="69">
        <v>22</v>
      </c>
      <c r="J7536" s="69">
        <v>20</v>
      </c>
      <c r="K7536" s="91"/>
      <c r="L7536" s="91"/>
    </row>
    <row r="7537" spans="2:12" x14ac:dyDescent="0.25">
      <c r="B7537" s="67" t="s">
        <v>454</v>
      </c>
      <c r="C7537" s="67" t="s">
        <v>455</v>
      </c>
      <c r="D7537" s="68" t="s">
        <v>373</v>
      </c>
      <c r="E7537" s="67" t="s">
        <v>374</v>
      </c>
      <c r="F7537" s="68" t="s">
        <v>480</v>
      </c>
      <c r="G7537" s="67" t="s">
        <v>481</v>
      </c>
      <c r="H7537" s="68" t="s">
        <v>362</v>
      </c>
      <c r="I7537" s="69">
        <v>19</v>
      </c>
      <c r="J7537" s="69">
        <v>30</v>
      </c>
      <c r="K7537" s="91"/>
      <c r="L7537" s="91"/>
    </row>
    <row r="7538" spans="2:12" x14ac:dyDescent="0.25">
      <c r="B7538" s="67" t="s">
        <v>454</v>
      </c>
      <c r="C7538" s="67" t="s">
        <v>455</v>
      </c>
      <c r="D7538" s="68" t="s">
        <v>373</v>
      </c>
      <c r="E7538" s="67" t="s">
        <v>374</v>
      </c>
      <c r="F7538" s="68" t="s">
        <v>480</v>
      </c>
      <c r="G7538" s="67" t="s">
        <v>481</v>
      </c>
      <c r="H7538" s="68" t="s">
        <v>363</v>
      </c>
      <c r="I7538" s="69">
        <v>54</v>
      </c>
      <c r="J7538" s="69">
        <v>37</v>
      </c>
      <c r="K7538" s="91"/>
      <c r="L7538" s="91"/>
    </row>
    <row r="7539" spans="2:12" x14ac:dyDescent="0.25">
      <c r="B7539" s="67" t="s">
        <v>454</v>
      </c>
      <c r="C7539" s="67" t="s">
        <v>455</v>
      </c>
      <c r="D7539" s="68" t="s">
        <v>373</v>
      </c>
      <c r="E7539" s="67" t="s">
        <v>374</v>
      </c>
      <c r="F7539" s="68" t="s">
        <v>480</v>
      </c>
      <c r="G7539" s="67" t="s">
        <v>481</v>
      </c>
      <c r="H7539" s="68" t="s">
        <v>363</v>
      </c>
      <c r="I7539" s="69">
        <v>0</v>
      </c>
      <c r="J7539" s="69">
        <v>4</v>
      </c>
      <c r="K7539" s="91"/>
      <c r="L7539" s="91"/>
    </row>
    <row r="7540" spans="2:12" x14ac:dyDescent="0.25">
      <c r="B7540" s="67" t="s">
        <v>454</v>
      </c>
      <c r="C7540" s="67" t="s">
        <v>455</v>
      </c>
      <c r="D7540" s="68" t="s">
        <v>373</v>
      </c>
      <c r="E7540" s="67" t="s">
        <v>374</v>
      </c>
      <c r="F7540" s="68" t="s">
        <v>480</v>
      </c>
      <c r="G7540" s="67" t="s">
        <v>481</v>
      </c>
      <c r="H7540" s="68" t="s">
        <v>362</v>
      </c>
      <c r="I7540" s="69">
        <v>18</v>
      </c>
      <c r="J7540" s="69">
        <v>45</v>
      </c>
      <c r="K7540" s="91"/>
      <c r="L7540" s="91"/>
    </row>
    <row r="7541" spans="2:12" x14ac:dyDescent="0.25">
      <c r="B7541" s="67" t="s">
        <v>454</v>
      </c>
      <c r="C7541" s="67" t="s">
        <v>455</v>
      </c>
      <c r="D7541" s="68" t="s">
        <v>373</v>
      </c>
      <c r="E7541" s="67" t="s">
        <v>374</v>
      </c>
      <c r="F7541" s="68" t="s">
        <v>480</v>
      </c>
      <c r="G7541" s="67" t="s">
        <v>481</v>
      </c>
      <c r="H7541" s="68" t="s">
        <v>363</v>
      </c>
      <c r="I7541" s="69">
        <v>58</v>
      </c>
      <c r="J7541" s="69">
        <v>54</v>
      </c>
      <c r="K7541" s="91"/>
      <c r="L7541" s="91"/>
    </row>
    <row r="7542" spans="2:12" x14ac:dyDescent="0.25">
      <c r="B7542" s="67" t="s">
        <v>454</v>
      </c>
      <c r="C7542" s="67" t="s">
        <v>455</v>
      </c>
      <c r="D7542" s="68" t="s">
        <v>373</v>
      </c>
      <c r="E7542" s="67" t="s">
        <v>374</v>
      </c>
      <c r="F7542" s="68" t="s">
        <v>480</v>
      </c>
      <c r="G7542" s="67" t="s">
        <v>481</v>
      </c>
      <c r="H7542" s="68" t="s">
        <v>364</v>
      </c>
      <c r="I7542" s="69">
        <v>0</v>
      </c>
      <c r="J7542" s="69">
        <v>7</v>
      </c>
      <c r="K7542" s="91"/>
      <c r="L7542" s="91"/>
    </row>
    <row r="7543" spans="2:12" x14ac:dyDescent="0.25">
      <c r="B7543" s="67" t="s">
        <v>454</v>
      </c>
      <c r="C7543" s="67" t="s">
        <v>455</v>
      </c>
      <c r="D7543" s="68" t="s">
        <v>373</v>
      </c>
      <c r="E7543" s="67" t="s">
        <v>374</v>
      </c>
      <c r="F7543" s="68" t="s">
        <v>480</v>
      </c>
      <c r="G7543" s="67" t="s">
        <v>481</v>
      </c>
      <c r="H7543" s="68" t="s">
        <v>362</v>
      </c>
      <c r="I7543" s="69">
        <v>0</v>
      </c>
      <c r="J7543" s="69">
        <v>0</v>
      </c>
      <c r="K7543" s="91"/>
      <c r="L7543" s="91"/>
    </row>
    <row r="7544" spans="2:12" x14ac:dyDescent="0.25">
      <c r="B7544" s="67" t="s">
        <v>454</v>
      </c>
      <c r="C7544" s="67" t="s">
        <v>455</v>
      </c>
      <c r="D7544" s="68" t="s">
        <v>373</v>
      </c>
      <c r="E7544" s="67" t="s">
        <v>374</v>
      </c>
      <c r="F7544" s="68" t="s">
        <v>480</v>
      </c>
      <c r="G7544" s="67" t="s">
        <v>481</v>
      </c>
      <c r="H7544" s="68" t="s">
        <v>363</v>
      </c>
      <c r="I7544" s="69">
        <v>0</v>
      </c>
      <c r="J7544" s="69">
        <v>14</v>
      </c>
      <c r="K7544" s="91"/>
      <c r="L7544" s="91"/>
    </row>
    <row r="7545" spans="2:12" x14ac:dyDescent="0.25">
      <c r="B7545" s="67" t="s">
        <v>454</v>
      </c>
      <c r="C7545" s="67" t="s">
        <v>455</v>
      </c>
      <c r="D7545" s="68" t="s">
        <v>373</v>
      </c>
      <c r="E7545" s="67" t="s">
        <v>374</v>
      </c>
      <c r="F7545" s="68" t="s">
        <v>480</v>
      </c>
      <c r="G7545" s="67" t="s">
        <v>481</v>
      </c>
      <c r="H7545" s="68" t="s">
        <v>364</v>
      </c>
      <c r="I7545" s="69">
        <v>0</v>
      </c>
      <c r="J7545" s="69">
        <v>0</v>
      </c>
      <c r="K7545" s="91"/>
      <c r="L7545" s="91"/>
    </row>
    <row r="7546" spans="2:12" x14ac:dyDescent="0.25">
      <c r="B7546" s="67" t="s">
        <v>454</v>
      </c>
      <c r="C7546" s="67" t="s">
        <v>455</v>
      </c>
      <c r="D7546" s="68" t="s">
        <v>373</v>
      </c>
      <c r="E7546" s="67" t="s">
        <v>374</v>
      </c>
      <c r="F7546" s="68" t="s">
        <v>480</v>
      </c>
      <c r="G7546" s="67" t="s">
        <v>481</v>
      </c>
      <c r="H7546" s="68" t="s">
        <v>362</v>
      </c>
      <c r="I7546" s="69">
        <v>0</v>
      </c>
      <c r="J7546" s="69">
        <v>0</v>
      </c>
      <c r="K7546" s="91"/>
      <c r="L7546" s="91"/>
    </row>
    <row r="7547" spans="2:12" x14ac:dyDescent="0.25">
      <c r="B7547" s="67" t="s">
        <v>454</v>
      </c>
      <c r="C7547" s="67" t="s">
        <v>455</v>
      </c>
      <c r="D7547" s="68" t="s">
        <v>373</v>
      </c>
      <c r="E7547" s="67" t="s">
        <v>374</v>
      </c>
      <c r="F7547" s="68" t="s">
        <v>480</v>
      </c>
      <c r="G7547" s="67" t="s">
        <v>481</v>
      </c>
      <c r="H7547" s="68" t="s">
        <v>363</v>
      </c>
      <c r="I7547" s="69">
        <v>0</v>
      </c>
      <c r="J7547" s="69">
        <v>0</v>
      </c>
      <c r="K7547" s="91"/>
      <c r="L7547" s="91"/>
    </row>
    <row r="7548" spans="2:12" x14ac:dyDescent="0.25">
      <c r="B7548" s="67" t="s">
        <v>454</v>
      </c>
      <c r="C7548" s="67" t="s">
        <v>455</v>
      </c>
      <c r="D7548" s="68" t="s">
        <v>373</v>
      </c>
      <c r="E7548" s="67" t="s">
        <v>374</v>
      </c>
      <c r="F7548" s="68" t="s">
        <v>480</v>
      </c>
      <c r="G7548" s="67" t="s">
        <v>481</v>
      </c>
      <c r="H7548" s="68" t="s">
        <v>364</v>
      </c>
      <c r="I7548" s="69">
        <v>0</v>
      </c>
      <c r="J7548" s="69">
        <v>0</v>
      </c>
      <c r="K7548" s="91"/>
      <c r="L7548" s="91"/>
    </row>
    <row r="7549" spans="2:12" x14ac:dyDescent="0.25">
      <c r="B7549" s="67" t="s">
        <v>454</v>
      </c>
      <c r="C7549" s="67" t="s">
        <v>455</v>
      </c>
      <c r="D7549" s="68" t="s">
        <v>373</v>
      </c>
      <c r="E7549" s="67" t="s">
        <v>374</v>
      </c>
      <c r="F7549" s="68" t="s">
        <v>480</v>
      </c>
      <c r="G7549" s="67" t="s">
        <v>481</v>
      </c>
      <c r="H7549" s="68" t="s">
        <v>363</v>
      </c>
      <c r="I7549" s="69">
        <v>0</v>
      </c>
      <c r="J7549" s="69">
        <v>1</v>
      </c>
      <c r="K7549" s="91"/>
      <c r="L7549" s="91"/>
    </row>
    <row r="7550" spans="2:12" x14ac:dyDescent="0.25">
      <c r="B7550" s="67" t="s">
        <v>454</v>
      </c>
      <c r="C7550" s="67" t="s">
        <v>455</v>
      </c>
      <c r="D7550" s="68" t="s">
        <v>373</v>
      </c>
      <c r="E7550" s="67" t="s">
        <v>374</v>
      </c>
      <c r="F7550" s="68" t="s">
        <v>480</v>
      </c>
      <c r="G7550" s="67" t="s">
        <v>481</v>
      </c>
      <c r="H7550" s="68" t="s">
        <v>364</v>
      </c>
      <c r="I7550" s="69">
        <v>0</v>
      </c>
      <c r="J7550" s="69">
        <v>0</v>
      </c>
      <c r="K7550" s="91"/>
      <c r="L7550" s="91"/>
    </row>
    <row r="7551" spans="2:12" x14ac:dyDescent="0.25">
      <c r="B7551" s="67" t="s">
        <v>454</v>
      </c>
      <c r="C7551" s="67" t="s">
        <v>455</v>
      </c>
      <c r="D7551" s="68" t="s">
        <v>373</v>
      </c>
      <c r="E7551" s="67" t="s">
        <v>374</v>
      </c>
      <c r="F7551" s="68" t="s">
        <v>480</v>
      </c>
      <c r="G7551" s="67" t="s">
        <v>481</v>
      </c>
      <c r="H7551" s="68" t="s">
        <v>362</v>
      </c>
      <c r="I7551" s="69">
        <v>0</v>
      </c>
      <c r="J7551" s="69">
        <v>0</v>
      </c>
      <c r="K7551" s="91"/>
      <c r="L7551" s="91"/>
    </row>
    <row r="7552" spans="2:12" x14ac:dyDescent="0.25">
      <c r="B7552" s="67" t="s">
        <v>454</v>
      </c>
      <c r="C7552" s="67" t="s">
        <v>455</v>
      </c>
      <c r="D7552" s="68" t="s">
        <v>373</v>
      </c>
      <c r="E7552" s="67" t="s">
        <v>374</v>
      </c>
      <c r="F7552" s="68" t="s">
        <v>480</v>
      </c>
      <c r="G7552" s="67" t="s">
        <v>481</v>
      </c>
      <c r="H7552" s="68" t="s">
        <v>363</v>
      </c>
      <c r="I7552" s="69">
        <v>20</v>
      </c>
      <c r="J7552" s="69">
        <v>49</v>
      </c>
      <c r="K7552" s="91"/>
      <c r="L7552" s="91"/>
    </row>
    <row r="7553" spans="2:12" x14ac:dyDescent="0.25">
      <c r="B7553" s="67" t="s">
        <v>454</v>
      </c>
      <c r="C7553" s="67" t="s">
        <v>455</v>
      </c>
      <c r="D7553" s="68" t="s">
        <v>373</v>
      </c>
      <c r="E7553" s="67" t="s">
        <v>374</v>
      </c>
      <c r="F7553" s="68" t="s">
        <v>480</v>
      </c>
      <c r="G7553" s="67" t="s">
        <v>481</v>
      </c>
      <c r="H7553" s="68" t="s">
        <v>364</v>
      </c>
      <c r="I7553" s="69">
        <v>0</v>
      </c>
      <c r="J7553" s="69">
        <v>23</v>
      </c>
      <c r="K7553" s="91"/>
      <c r="L7553" s="91"/>
    </row>
    <row r="7554" spans="2:12" x14ac:dyDescent="0.25">
      <c r="B7554" s="67" t="s">
        <v>454</v>
      </c>
      <c r="C7554" s="67" t="s">
        <v>455</v>
      </c>
      <c r="D7554" s="68" t="s">
        <v>373</v>
      </c>
      <c r="E7554" s="67" t="s">
        <v>374</v>
      </c>
      <c r="F7554" s="68" t="s">
        <v>480</v>
      </c>
      <c r="G7554" s="67" t="s">
        <v>481</v>
      </c>
      <c r="H7554" s="68" t="s">
        <v>363</v>
      </c>
      <c r="I7554" s="69">
        <v>17</v>
      </c>
      <c r="J7554" s="69">
        <v>22</v>
      </c>
      <c r="K7554" s="91"/>
      <c r="L7554" s="91"/>
    </row>
    <row r="7555" spans="2:12" x14ac:dyDescent="0.25">
      <c r="B7555" s="67" t="s">
        <v>454</v>
      </c>
      <c r="C7555" s="67" t="s">
        <v>455</v>
      </c>
      <c r="D7555" s="68" t="s">
        <v>373</v>
      </c>
      <c r="E7555" s="67" t="s">
        <v>374</v>
      </c>
      <c r="F7555" s="68" t="s">
        <v>480</v>
      </c>
      <c r="G7555" s="67" t="s">
        <v>481</v>
      </c>
      <c r="H7555" s="68" t="s">
        <v>362</v>
      </c>
      <c r="I7555" s="69">
        <v>12</v>
      </c>
      <c r="J7555" s="69">
        <v>6</v>
      </c>
      <c r="K7555" s="91"/>
      <c r="L7555" s="91"/>
    </row>
    <row r="7556" spans="2:12" x14ac:dyDescent="0.25">
      <c r="B7556" s="67" t="s">
        <v>454</v>
      </c>
      <c r="C7556" s="67" t="s">
        <v>455</v>
      </c>
      <c r="D7556" s="68" t="s">
        <v>373</v>
      </c>
      <c r="E7556" s="67" t="s">
        <v>374</v>
      </c>
      <c r="F7556" s="68" t="s">
        <v>480</v>
      </c>
      <c r="G7556" s="67" t="s">
        <v>481</v>
      </c>
      <c r="H7556" s="68" t="s">
        <v>363</v>
      </c>
      <c r="I7556" s="69">
        <v>60</v>
      </c>
      <c r="J7556" s="69">
        <v>63</v>
      </c>
      <c r="K7556" s="91"/>
      <c r="L7556" s="91"/>
    </row>
    <row r="7557" spans="2:12" x14ac:dyDescent="0.25">
      <c r="B7557" s="67" t="s">
        <v>454</v>
      </c>
      <c r="C7557" s="67" t="s">
        <v>455</v>
      </c>
      <c r="D7557" s="68" t="s">
        <v>373</v>
      </c>
      <c r="E7557" s="67" t="s">
        <v>374</v>
      </c>
      <c r="F7557" s="68" t="s">
        <v>480</v>
      </c>
      <c r="G7557" s="67" t="s">
        <v>481</v>
      </c>
      <c r="H7557" s="68" t="s">
        <v>364</v>
      </c>
      <c r="I7557" s="69">
        <v>0</v>
      </c>
      <c r="J7557" s="69">
        <v>0</v>
      </c>
      <c r="K7557" s="91"/>
      <c r="L7557" s="91"/>
    </row>
    <row r="7558" spans="2:12" x14ac:dyDescent="0.25">
      <c r="B7558" s="67" t="s">
        <v>454</v>
      </c>
      <c r="C7558" s="67" t="s">
        <v>455</v>
      </c>
      <c r="D7558" s="68" t="s">
        <v>373</v>
      </c>
      <c r="E7558" s="67" t="s">
        <v>374</v>
      </c>
      <c r="F7558" s="68" t="s">
        <v>480</v>
      </c>
      <c r="G7558" s="67" t="s">
        <v>481</v>
      </c>
      <c r="H7558" s="68" t="s">
        <v>363</v>
      </c>
      <c r="I7558" s="69">
        <v>0</v>
      </c>
      <c r="J7558" s="69">
        <v>0</v>
      </c>
      <c r="K7558" s="91"/>
      <c r="L7558" s="91"/>
    </row>
    <row r="7559" spans="2:12" x14ac:dyDescent="0.25">
      <c r="B7559" s="67" t="s">
        <v>454</v>
      </c>
      <c r="C7559" s="67" t="s">
        <v>455</v>
      </c>
      <c r="D7559" s="68" t="s">
        <v>373</v>
      </c>
      <c r="E7559" s="67" t="s">
        <v>374</v>
      </c>
      <c r="F7559" s="68" t="s">
        <v>480</v>
      </c>
      <c r="G7559" s="67" t="s">
        <v>481</v>
      </c>
      <c r="H7559" s="68" t="s">
        <v>362</v>
      </c>
      <c r="I7559" s="69">
        <v>67</v>
      </c>
      <c r="J7559" s="69">
        <v>62</v>
      </c>
      <c r="K7559" s="91"/>
      <c r="L7559" s="91"/>
    </row>
    <row r="7560" spans="2:12" x14ac:dyDescent="0.25">
      <c r="B7560" s="67" t="s">
        <v>454</v>
      </c>
      <c r="C7560" s="67" t="s">
        <v>455</v>
      </c>
      <c r="D7560" s="68" t="s">
        <v>373</v>
      </c>
      <c r="E7560" s="67" t="s">
        <v>374</v>
      </c>
      <c r="F7560" s="68" t="s">
        <v>480</v>
      </c>
      <c r="G7560" s="67" t="s">
        <v>481</v>
      </c>
      <c r="H7560" s="68" t="s">
        <v>363</v>
      </c>
      <c r="I7560" s="69">
        <v>138</v>
      </c>
      <c r="J7560" s="69">
        <v>230</v>
      </c>
      <c r="K7560" s="91"/>
      <c r="L7560" s="91"/>
    </row>
    <row r="7561" spans="2:12" x14ac:dyDescent="0.25">
      <c r="B7561" s="67" t="s">
        <v>454</v>
      </c>
      <c r="C7561" s="67" t="s">
        <v>455</v>
      </c>
      <c r="D7561" s="68" t="s">
        <v>373</v>
      </c>
      <c r="E7561" s="67" t="s">
        <v>374</v>
      </c>
      <c r="F7561" s="68" t="s">
        <v>480</v>
      </c>
      <c r="G7561" s="67" t="s">
        <v>481</v>
      </c>
      <c r="H7561" s="68" t="s">
        <v>364</v>
      </c>
      <c r="I7561" s="69">
        <v>57</v>
      </c>
      <c r="J7561" s="69">
        <v>61</v>
      </c>
      <c r="K7561" s="91"/>
      <c r="L7561" s="91"/>
    </row>
    <row r="7562" spans="2:12" x14ac:dyDescent="0.25">
      <c r="B7562" s="67" t="s">
        <v>454</v>
      </c>
      <c r="C7562" s="67" t="s">
        <v>455</v>
      </c>
      <c r="D7562" s="68" t="s">
        <v>373</v>
      </c>
      <c r="E7562" s="67" t="s">
        <v>374</v>
      </c>
      <c r="F7562" s="68" t="s">
        <v>480</v>
      </c>
      <c r="G7562" s="67" t="s">
        <v>481</v>
      </c>
      <c r="H7562" s="68" t="s">
        <v>362</v>
      </c>
      <c r="I7562" s="69">
        <v>8</v>
      </c>
      <c r="J7562" s="69">
        <v>0</v>
      </c>
      <c r="K7562" s="91"/>
      <c r="L7562" s="91"/>
    </row>
    <row r="7563" spans="2:12" x14ac:dyDescent="0.25">
      <c r="B7563" s="67" t="s">
        <v>454</v>
      </c>
      <c r="C7563" s="67" t="s">
        <v>455</v>
      </c>
      <c r="D7563" s="68" t="s">
        <v>373</v>
      </c>
      <c r="E7563" s="67" t="s">
        <v>374</v>
      </c>
      <c r="F7563" s="68" t="s">
        <v>480</v>
      </c>
      <c r="G7563" s="67" t="s">
        <v>481</v>
      </c>
      <c r="H7563" s="68" t="s">
        <v>363</v>
      </c>
      <c r="I7563" s="69">
        <v>28</v>
      </c>
      <c r="J7563" s="69">
        <v>21</v>
      </c>
      <c r="K7563" s="91"/>
      <c r="L7563" s="91"/>
    </row>
    <row r="7564" spans="2:12" x14ac:dyDescent="0.25">
      <c r="B7564" s="67" t="s">
        <v>454</v>
      </c>
      <c r="C7564" s="67" t="s">
        <v>455</v>
      </c>
      <c r="D7564" s="68" t="s">
        <v>373</v>
      </c>
      <c r="E7564" s="67" t="s">
        <v>374</v>
      </c>
      <c r="F7564" s="68" t="s">
        <v>480</v>
      </c>
      <c r="G7564" s="67" t="s">
        <v>481</v>
      </c>
      <c r="H7564" s="68" t="s">
        <v>364</v>
      </c>
      <c r="I7564" s="69">
        <v>6</v>
      </c>
      <c r="J7564" s="69">
        <v>17</v>
      </c>
      <c r="K7564" s="91"/>
      <c r="L7564" s="91"/>
    </row>
    <row r="7565" spans="2:12" x14ac:dyDescent="0.25">
      <c r="B7565" s="67" t="s">
        <v>454</v>
      </c>
      <c r="C7565" s="67" t="s">
        <v>455</v>
      </c>
      <c r="D7565" s="68" t="s">
        <v>373</v>
      </c>
      <c r="E7565" s="67" t="s">
        <v>374</v>
      </c>
      <c r="F7565" s="68" t="s">
        <v>480</v>
      </c>
      <c r="G7565" s="67" t="s">
        <v>481</v>
      </c>
      <c r="H7565" s="68" t="s">
        <v>364</v>
      </c>
      <c r="I7565" s="69">
        <v>0</v>
      </c>
      <c r="J7565" s="69">
        <v>0</v>
      </c>
      <c r="K7565" s="91"/>
      <c r="L7565" s="91"/>
    </row>
    <row r="7566" spans="2:12" x14ac:dyDescent="0.25">
      <c r="B7566" s="67" t="s">
        <v>454</v>
      </c>
      <c r="C7566" s="67" t="s">
        <v>455</v>
      </c>
      <c r="D7566" s="68" t="s">
        <v>373</v>
      </c>
      <c r="E7566" s="67" t="s">
        <v>374</v>
      </c>
      <c r="F7566" s="68" t="s">
        <v>480</v>
      </c>
      <c r="G7566" s="67" t="s">
        <v>481</v>
      </c>
      <c r="H7566" s="68" t="s">
        <v>363</v>
      </c>
      <c r="I7566" s="69">
        <v>0</v>
      </c>
      <c r="J7566" s="69">
        <v>0</v>
      </c>
      <c r="K7566" s="91"/>
      <c r="L7566" s="91"/>
    </row>
    <row r="7567" spans="2:12" x14ac:dyDescent="0.25">
      <c r="B7567" s="67" t="s">
        <v>454</v>
      </c>
      <c r="C7567" s="67" t="s">
        <v>455</v>
      </c>
      <c r="D7567" s="68" t="s">
        <v>373</v>
      </c>
      <c r="E7567" s="67" t="s">
        <v>374</v>
      </c>
      <c r="F7567" s="68" t="s">
        <v>480</v>
      </c>
      <c r="G7567" s="67" t="s">
        <v>481</v>
      </c>
      <c r="H7567" s="68" t="s">
        <v>363</v>
      </c>
      <c r="I7567" s="69">
        <v>13</v>
      </c>
      <c r="J7567" s="69">
        <v>46</v>
      </c>
      <c r="K7567" s="91"/>
      <c r="L7567" s="91"/>
    </row>
    <row r="7568" spans="2:12" x14ac:dyDescent="0.25">
      <c r="B7568" s="67" t="s">
        <v>454</v>
      </c>
      <c r="C7568" s="67" t="s">
        <v>455</v>
      </c>
      <c r="D7568" s="68" t="s">
        <v>373</v>
      </c>
      <c r="E7568" s="67" t="s">
        <v>374</v>
      </c>
      <c r="F7568" s="68" t="s">
        <v>480</v>
      </c>
      <c r="G7568" s="67" t="s">
        <v>481</v>
      </c>
      <c r="H7568" s="68" t="s">
        <v>364</v>
      </c>
      <c r="I7568" s="69">
        <v>11</v>
      </c>
      <c r="J7568" s="69">
        <v>7</v>
      </c>
      <c r="K7568" s="91"/>
      <c r="L7568" s="91"/>
    </row>
    <row r="7569" spans="2:12" x14ac:dyDescent="0.25">
      <c r="B7569" s="67" t="s">
        <v>454</v>
      </c>
      <c r="C7569" s="67" t="s">
        <v>455</v>
      </c>
      <c r="D7569" s="68" t="s">
        <v>373</v>
      </c>
      <c r="E7569" s="67" t="s">
        <v>374</v>
      </c>
      <c r="F7569" s="68" t="s">
        <v>480</v>
      </c>
      <c r="G7569" s="67" t="s">
        <v>481</v>
      </c>
      <c r="H7569" s="68" t="s">
        <v>362</v>
      </c>
      <c r="I7569" s="69">
        <v>0</v>
      </c>
      <c r="J7569" s="69">
        <v>0</v>
      </c>
      <c r="K7569" s="91"/>
      <c r="L7569" s="91"/>
    </row>
    <row r="7570" spans="2:12" x14ac:dyDescent="0.25">
      <c r="B7570" s="67" t="s">
        <v>454</v>
      </c>
      <c r="C7570" s="67" t="s">
        <v>455</v>
      </c>
      <c r="D7570" s="68" t="s">
        <v>373</v>
      </c>
      <c r="E7570" s="67" t="s">
        <v>374</v>
      </c>
      <c r="F7570" s="68" t="s">
        <v>480</v>
      </c>
      <c r="G7570" s="67" t="s">
        <v>481</v>
      </c>
      <c r="H7570" s="68" t="s">
        <v>363</v>
      </c>
      <c r="I7570" s="69">
        <v>0</v>
      </c>
      <c r="J7570" s="69">
        <v>6</v>
      </c>
      <c r="K7570" s="91"/>
      <c r="L7570" s="91"/>
    </row>
    <row r="7571" spans="2:12" x14ac:dyDescent="0.25">
      <c r="B7571" s="67" t="s">
        <v>454</v>
      </c>
      <c r="C7571" s="67" t="s">
        <v>455</v>
      </c>
      <c r="D7571" s="68" t="s">
        <v>373</v>
      </c>
      <c r="E7571" s="67" t="s">
        <v>374</v>
      </c>
      <c r="F7571" s="68" t="s">
        <v>480</v>
      </c>
      <c r="G7571" s="67" t="s">
        <v>481</v>
      </c>
      <c r="H7571" s="68" t="s">
        <v>364</v>
      </c>
      <c r="I7571" s="69">
        <v>0</v>
      </c>
      <c r="J7571" s="69">
        <v>0</v>
      </c>
      <c r="K7571" s="91"/>
      <c r="L7571" s="91"/>
    </row>
    <row r="7572" spans="2:12" x14ac:dyDescent="0.25">
      <c r="B7572" s="67" t="s">
        <v>454</v>
      </c>
      <c r="C7572" s="67" t="s">
        <v>455</v>
      </c>
      <c r="D7572" s="68" t="s">
        <v>373</v>
      </c>
      <c r="E7572" s="67" t="s">
        <v>374</v>
      </c>
      <c r="F7572" s="68" t="s">
        <v>480</v>
      </c>
      <c r="G7572" s="67" t="s">
        <v>481</v>
      </c>
      <c r="H7572" s="68" t="s">
        <v>362</v>
      </c>
      <c r="I7572" s="69">
        <v>77</v>
      </c>
      <c r="J7572" s="69">
        <v>140</v>
      </c>
      <c r="K7572" s="91"/>
      <c r="L7572" s="91"/>
    </row>
    <row r="7573" spans="2:12" x14ac:dyDescent="0.25">
      <c r="B7573" s="67" t="s">
        <v>454</v>
      </c>
      <c r="C7573" s="67" t="s">
        <v>455</v>
      </c>
      <c r="D7573" s="68" t="s">
        <v>373</v>
      </c>
      <c r="E7573" s="67" t="s">
        <v>374</v>
      </c>
      <c r="F7573" s="68" t="s">
        <v>480</v>
      </c>
      <c r="G7573" s="67" t="s">
        <v>481</v>
      </c>
      <c r="H7573" s="68" t="s">
        <v>363</v>
      </c>
      <c r="I7573" s="69">
        <v>266</v>
      </c>
      <c r="J7573" s="69">
        <v>318</v>
      </c>
      <c r="K7573" s="91"/>
      <c r="L7573" s="91"/>
    </row>
    <row r="7574" spans="2:12" x14ac:dyDescent="0.25">
      <c r="B7574" s="67" t="s">
        <v>454</v>
      </c>
      <c r="C7574" s="67" t="s">
        <v>455</v>
      </c>
      <c r="D7574" s="68" t="s">
        <v>373</v>
      </c>
      <c r="E7574" s="67" t="s">
        <v>374</v>
      </c>
      <c r="F7574" s="68" t="s">
        <v>480</v>
      </c>
      <c r="G7574" s="67" t="s">
        <v>481</v>
      </c>
      <c r="H7574" s="68" t="s">
        <v>364</v>
      </c>
      <c r="I7574" s="69">
        <v>162</v>
      </c>
      <c r="J7574" s="69">
        <v>85</v>
      </c>
      <c r="K7574" s="91"/>
      <c r="L7574" s="91"/>
    </row>
    <row r="7575" spans="2:12" x14ac:dyDescent="0.25">
      <c r="B7575" s="67" t="s">
        <v>454</v>
      </c>
      <c r="C7575" s="67" t="s">
        <v>455</v>
      </c>
      <c r="D7575" s="68" t="s">
        <v>373</v>
      </c>
      <c r="E7575" s="67" t="s">
        <v>374</v>
      </c>
      <c r="F7575" s="68" t="s">
        <v>480</v>
      </c>
      <c r="G7575" s="67" t="s">
        <v>481</v>
      </c>
      <c r="H7575" s="68" t="s">
        <v>362</v>
      </c>
      <c r="I7575" s="69">
        <v>125</v>
      </c>
      <c r="J7575" s="69">
        <v>100</v>
      </c>
      <c r="K7575" s="91"/>
      <c r="L7575" s="91"/>
    </row>
    <row r="7576" spans="2:12" x14ac:dyDescent="0.25">
      <c r="B7576" s="67" t="s">
        <v>454</v>
      </c>
      <c r="C7576" s="67" t="s">
        <v>455</v>
      </c>
      <c r="D7576" s="68" t="s">
        <v>373</v>
      </c>
      <c r="E7576" s="67" t="s">
        <v>374</v>
      </c>
      <c r="F7576" s="68" t="s">
        <v>480</v>
      </c>
      <c r="G7576" s="67" t="s">
        <v>481</v>
      </c>
      <c r="H7576" s="68" t="s">
        <v>363</v>
      </c>
      <c r="I7576" s="69">
        <v>140</v>
      </c>
      <c r="J7576" s="69">
        <v>115</v>
      </c>
      <c r="K7576" s="91"/>
      <c r="L7576" s="91"/>
    </row>
    <row r="7577" spans="2:12" x14ac:dyDescent="0.25">
      <c r="B7577" s="67" t="s">
        <v>454</v>
      </c>
      <c r="C7577" s="67" t="s">
        <v>455</v>
      </c>
      <c r="D7577" s="68" t="s">
        <v>373</v>
      </c>
      <c r="E7577" s="67" t="s">
        <v>374</v>
      </c>
      <c r="F7577" s="68" t="s">
        <v>480</v>
      </c>
      <c r="G7577" s="67" t="s">
        <v>481</v>
      </c>
      <c r="H7577" s="68" t="s">
        <v>364</v>
      </c>
      <c r="I7577" s="69">
        <v>80</v>
      </c>
      <c r="J7577" s="69">
        <v>60</v>
      </c>
      <c r="K7577" s="91"/>
      <c r="L7577" s="91"/>
    </row>
    <row r="7578" spans="2:12" x14ac:dyDescent="0.25">
      <c r="B7578" s="67" t="s">
        <v>454</v>
      </c>
      <c r="C7578" s="67" t="s">
        <v>455</v>
      </c>
      <c r="D7578" s="68" t="s">
        <v>373</v>
      </c>
      <c r="E7578" s="67" t="s">
        <v>374</v>
      </c>
      <c r="F7578" s="68" t="s">
        <v>480</v>
      </c>
      <c r="G7578" s="67" t="s">
        <v>481</v>
      </c>
      <c r="H7578" s="68" t="s">
        <v>362</v>
      </c>
      <c r="I7578" s="69">
        <v>0</v>
      </c>
      <c r="J7578" s="69">
        <v>0</v>
      </c>
      <c r="K7578" s="91"/>
      <c r="L7578" s="91"/>
    </row>
    <row r="7579" spans="2:12" x14ac:dyDescent="0.25">
      <c r="B7579" s="67" t="s">
        <v>454</v>
      </c>
      <c r="C7579" s="67" t="s">
        <v>455</v>
      </c>
      <c r="D7579" s="68" t="s">
        <v>373</v>
      </c>
      <c r="E7579" s="67" t="s">
        <v>374</v>
      </c>
      <c r="F7579" s="68" t="s">
        <v>480</v>
      </c>
      <c r="G7579" s="67" t="s">
        <v>481</v>
      </c>
      <c r="H7579" s="68" t="s">
        <v>364</v>
      </c>
      <c r="I7579" s="69">
        <v>0</v>
      </c>
      <c r="J7579" s="69">
        <v>0</v>
      </c>
      <c r="K7579" s="91"/>
      <c r="L7579" s="91"/>
    </row>
    <row r="7580" spans="2:12" x14ac:dyDescent="0.25">
      <c r="B7580" s="67" t="s">
        <v>454</v>
      </c>
      <c r="C7580" s="67" t="s">
        <v>455</v>
      </c>
      <c r="D7580" s="68" t="s">
        <v>373</v>
      </c>
      <c r="E7580" s="67" t="s">
        <v>374</v>
      </c>
      <c r="F7580" s="68" t="s">
        <v>480</v>
      </c>
      <c r="G7580" s="67" t="s">
        <v>481</v>
      </c>
      <c r="H7580" s="68" t="s">
        <v>362</v>
      </c>
      <c r="I7580" s="69">
        <v>46</v>
      </c>
      <c r="J7580" s="69">
        <v>66</v>
      </c>
      <c r="K7580" s="91"/>
      <c r="L7580" s="91"/>
    </row>
    <row r="7581" spans="2:12" x14ac:dyDescent="0.25">
      <c r="B7581" s="67" t="s">
        <v>454</v>
      </c>
      <c r="C7581" s="67" t="s">
        <v>455</v>
      </c>
      <c r="D7581" s="68" t="s">
        <v>373</v>
      </c>
      <c r="E7581" s="67" t="s">
        <v>374</v>
      </c>
      <c r="F7581" s="68" t="s">
        <v>480</v>
      </c>
      <c r="G7581" s="67" t="s">
        <v>481</v>
      </c>
      <c r="H7581" s="68" t="s">
        <v>363</v>
      </c>
      <c r="I7581" s="69">
        <v>56</v>
      </c>
      <c r="J7581" s="69">
        <v>120</v>
      </c>
      <c r="K7581" s="91"/>
      <c r="L7581" s="91"/>
    </row>
    <row r="7582" spans="2:12" x14ac:dyDescent="0.25">
      <c r="B7582" s="67" t="s">
        <v>454</v>
      </c>
      <c r="C7582" s="67" t="s">
        <v>455</v>
      </c>
      <c r="D7582" s="68" t="s">
        <v>373</v>
      </c>
      <c r="E7582" s="67" t="s">
        <v>374</v>
      </c>
      <c r="F7582" s="68" t="s">
        <v>480</v>
      </c>
      <c r="G7582" s="67" t="s">
        <v>481</v>
      </c>
      <c r="H7582" s="68" t="s">
        <v>364</v>
      </c>
      <c r="I7582" s="69">
        <v>31</v>
      </c>
      <c r="J7582" s="69">
        <v>56</v>
      </c>
      <c r="K7582" s="91"/>
      <c r="L7582" s="91"/>
    </row>
    <row r="7583" spans="2:12" x14ac:dyDescent="0.25">
      <c r="B7583" s="67" t="s">
        <v>454</v>
      </c>
      <c r="C7583" s="67" t="s">
        <v>455</v>
      </c>
      <c r="D7583" s="68" t="s">
        <v>373</v>
      </c>
      <c r="E7583" s="67" t="s">
        <v>374</v>
      </c>
      <c r="F7583" s="68" t="s">
        <v>480</v>
      </c>
      <c r="G7583" s="67" t="s">
        <v>481</v>
      </c>
      <c r="H7583" s="68" t="s">
        <v>362</v>
      </c>
      <c r="I7583" s="69">
        <v>20</v>
      </c>
      <c r="J7583" s="69">
        <v>33</v>
      </c>
      <c r="K7583" s="91"/>
      <c r="L7583" s="91"/>
    </row>
    <row r="7584" spans="2:12" x14ac:dyDescent="0.25">
      <c r="B7584" s="67" t="s">
        <v>454</v>
      </c>
      <c r="C7584" s="67" t="s">
        <v>455</v>
      </c>
      <c r="D7584" s="68" t="s">
        <v>373</v>
      </c>
      <c r="E7584" s="67" t="s">
        <v>374</v>
      </c>
      <c r="F7584" s="68" t="s">
        <v>480</v>
      </c>
      <c r="G7584" s="67" t="s">
        <v>481</v>
      </c>
      <c r="H7584" s="68" t="s">
        <v>363</v>
      </c>
      <c r="I7584" s="69">
        <v>5</v>
      </c>
      <c r="J7584" s="69">
        <v>10</v>
      </c>
      <c r="K7584" s="91"/>
      <c r="L7584" s="91"/>
    </row>
    <row r="7585" spans="2:12" x14ac:dyDescent="0.25">
      <c r="B7585" s="67" t="s">
        <v>454</v>
      </c>
      <c r="C7585" s="67" t="s">
        <v>455</v>
      </c>
      <c r="D7585" s="68" t="s">
        <v>373</v>
      </c>
      <c r="E7585" s="67" t="s">
        <v>374</v>
      </c>
      <c r="F7585" s="68" t="s">
        <v>480</v>
      </c>
      <c r="G7585" s="67" t="s">
        <v>481</v>
      </c>
      <c r="H7585" s="68" t="s">
        <v>364</v>
      </c>
      <c r="I7585" s="69">
        <v>0</v>
      </c>
      <c r="J7585" s="69">
        <v>0</v>
      </c>
      <c r="K7585" s="91"/>
      <c r="L7585" s="91"/>
    </row>
    <row r="7586" spans="2:12" x14ac:dyDescent="0.25">
      <c r="B7586" s="67" t="s">
        <v>454</v>
      </c>
      <c r="C7586" s="67" t="s">
        <v>455</v>
      </c>
      <c r="D7586" s="68" t="s">
        <v>373</v>
      </c>
      <c r="E7586" s="67" t="s">
        <v>374</v>
      </c>
      <c r="F7586" s="68" t="s">
        <v>480</v>
      </c>
      <c r="G7586" s="67" t="s">
        <v>481</v>
      </c>
      <c r="H7586" s="68" t="s">
        <v>363</v>
      </c>
      <c r="I7586" s="69">
        <v>0</v>
      </c>
      <c r="J7586" s="69">
        <v>0</v>
      </c>
      <c r="K7586" s="91"/>
      <c r="L7586" s="91"/>
    </row>
    <row r="7587" spans="2:12" x14ac:dyDescent="0.25">
      <c r="B7587" s="67" t="s">
        <v>454</v>
      </c>
      <c r="C7587" s="67" t="s">
        <v>455</v>
      </c>
      <c r="D7587" s="68" t="s">
        <v>373</v>
      </c>
      <c r="E7587" s="67" t="s">
        <v>374</v>
      </c>
      <c r="F7587" s="68" t="s">
        <v>480</v>
      </c>
      <c r="G7587" s="67" t="s">
        <v>481</v>
      </c>
      <c r="H7587" s="68" t="s">
        <v>363</v>
      </c>
      <c r="I7587" s="69">
        <v>13</v>
      </c>
      <c r="J7587" s="69">
        <v>8</v>
      </c>
      <c r="K7587" s="91"/>
      <c r="L7587" s="91"/>
    </row>
    <row r="7588" spans="2:12" x14ac:dyDescent="0.25">
      <c r="B7588" s="67" t="s">
        <v>454</v>
      </c>
      <c r="C7588" s="67" t="s">
        <v>455</v>
      </c>
      <c r="D7588" s="68" t="s">
        <v>373</v>
      </c>
      <c r="E7588" s="67" t="s">
        <v>374</v>
      </c>
      <c r="F7588" s="68" t="s">
        <v>480</v>
      </c>
      <c r="G7588" s="67" t="s">
        <v>481</v>
      </c>
      <c r="H7588" s="68" t="s">
        <v>364</v>
      </c>
      <c r="I7588" s="69">
        <v>6</v>
      </c>
      <c r="J7588" s="69">
        <v>5</v>
      </c>
      <c r="K7588" s="91"/>
      <c r="L7588" s="91"/>
    </row>
    <row r="7589" spans="2:12" x14ac:dyDescent="0.25">
      <c r="B7589" s="67" t="s">
        <v>454</v>
      </c>
      <c r="C7589" s="67" t="s">
        <v>455</v>
      </c>
      <c r="D7589" s="68" t="s">
        <v>373</v>
      </c>
      <c r="E7589" s="67" t="s">
        <v>374</v>
      </c>
      <c r="F7589" s="68" t="s">
        <v>480</v>
      </c>
      <c r="G7589" s="67" t="s">
        <v>481</v>
      </c>
      <c r="H7589" s="68" t="s">
        <v>363</v>
      </c>
      <c r="I7589" s="69">
        <v>0</v>
      </c>
      <c r="J7589" s="69">
        <v>0</v>
      </c>
      <c r="K7589" s="91"/>
      <c r="L7589" s="91"/>
    </row>
    <row r="7590" spans="2:12" x14ac:dyDescent="0.25">
      <c r="B7590" s="67" t="s">
        <v>454</v>
      </c>
      <c r="C7590" s="67" t="s">
        <v>455</v>
      </c>
      <c r="D7590" s="68" t="s">
        <v>373</v>
      </c>
      <c r="E7590" s="67" t="s">
        <v>374</v>
      </c>
      <c r="F7590" s="68" t="s">
        <v>480</v>
      </c>
      <c r="G7590" s="67" t="s">
        <v>481</v>
      </c>
      <c r="H7590" s="68" t="s">
        <v>364</v>
      </c>
      <c r="I7590" s="69">
        <v>0</v>
      </c>
      <c r="J7590" s="69">
        <v>0</v>
      </c>
      <c r="K7590" s="91"/>
      <c r="L7590" s="91"/>
    </row>
    <row r="7591" spans="2:12" x14ac:dyDescent="0.25">
      <c r="B7591" s="67" t="s">
        <v>454</v>
      </c>
      <c r="C7591" s="67" t="s">
        <v>455</v>
      </c>
      <c r="D7591" s="68" t="s">
        <v>373</v>
      </c>
      <c r="E7591" s="67" t="s">
        <v>374</v>
      </c>
      <c r="F7591" s="68" t="s">
        <v>480</v>
      </c>
      <c r="G7591" s="67" t="s">
        <v>481</v>
      </c>
      <c r="H7591" s="68" t="s">
        <v>362</v>
      </c>
      <c r="I7591" s="69">
        <v>8</v>
      </c>
      <c r="J7591" s="69">
        <v>8</v>
      </c>
      <c r="K7591" s="91"/>
      <c r="L7591" s="91"/>
    </row>
    <row r="7592" spans="2:12" x14ac:dyDescent="0.25">
      <c r="B7592" s="67" t="s">
        <v>454</v>
      </c>
      <c r="C7592" s="67" t="s">
        <v>455</v>
      </c>
      <c r="D7592" s="68" t="s">
        <v>373</v>
      </c>
      <c r="E7592" s="67" t="s">
        <v>374</v>
      </c>
      <c r="F7592" s="68" t="s">
        <v>480</v>
      </c>
      <c r="G7592" s="67" t="s">
        <v>481</v>
      </c>
      <c r="H7592" s="68" t="s">
        <v>363</v>
      </c>
      <c r="I7592" s="69">
        <v>44</v>
      </c>
      <c r="J7592" s="69">
        <v>75</v>
      </c>
      <c r="K7592" s="91"/>
      <c r="L7592" s="91"/>
    </row>
    <row r="7593" spans="2:12" x14ac:dyDescent="0.25">
      <c r="B7593" s="67" t="s">
        <v>454</v>
      </c>
      <c r="C7593" s="67" t="s">
        <v>455</v>
      </c>
      <c r="D7593" s="68" t="s">
        <v>373</v>
      </c>
      <c r="E7593" s="67" t="s">
        <v>374</v>
      </c>
      <c r="F7593" s="68" t="s">
        <v>480</v>
      </c>
      <c r="G7593" s="67" t="s">
        <v>481</v>
      </c>
      <c r="H7593" s="68" t="s">
        <v>364</v>
      </c>
      <c r="I7593" s="69">
        <v>0</v>
      </c>
      <c r="J7593" s="69">
        <v>0</v>
      </c>
      <c r="K7593" s="91"/>
      <c r="L7593" s="91"/>
    </row>
    <row r="7594" spans="2:12" x14ac:dyDescent="0.25">
      <c r="B7594" s="67" t="s">
        <v>454</v>
      </c>
      <c r="C7594" s="67" t="s">
        <v>455</v>
      </c>
      <c r="D7594" s="68" t="s">
        <v>373</v>
      </c>
      <c r="E7594" s="67" t="s">
        <v>374</v>
      </c>
      <c r="F7594" s="68" t="s">
        <v>480</v>
      </c>
      <c r="G7594" s="67" t="s">
        <v>481</v>
      </c>
      <c r="H7594" s="68" t="s">
        <v>363</v>
      </c>
      <c r="I7594" s="69">
        <v>0</v>
      </c>
      <c r="J7594" s="69">
        <v>0</v>
      </c>
      <c r="K7594" s="91"/>
      <c r="L7594" s="91"/>
    </row>
    <row r="7595" spans="2:12" x14ac:dyDescent="0.25">
      <c r="B7595" s="67" t="s">
        <v>454</v>
      </c>
      <c r="C7595" s="67" t="s">
        <v>455</v>
      </c>
      <c r="D7595" s="68" t="s">
        <v>373</v>
      </c>
      <c r="E7595" s="67" t="s">
        <v>374</v>
      </c>
      <c r="F7595" s="68" t="s">
        <v>480</v>
      </c>
      <c r="G7595" s="67" t="s">
        <v>481</v>
      </c>
      <c r="H7595" s="68" t="s">
        <v>362</v>
      </c>
      <c r="I7595" s="69">
        <v>57</v>
      </c>
      <c r="J7595" s="69">
        <v>42</v>
      </c>
      <c r="K7595" s="91"/>
      <c r="L7595" s="91"/>
    </row>
    <row r="7596" spans="2:12" x14ac:dyDescent="0.25">
      <c r="B7596" s="67" t="s">
        <v>454</v>
      </c>
      <c r="C7596" s="67" t="s">
        <v>455</v>
      </c>
      <c r="D7596" s="68" t="s">
        <v>373</v>
      </c>
      <c r="E7596" s="67" t="s">
        <v>374</v>
      </c>
      <c r="F7596" s="68" t="s">
        <v>480</v>
      </c>
      <c r="G7596" s="67" t="s">
        <v>481</v>
      </c>
      <c r="H7596" s="68" t="s">
        <v>363</v>
      </c>
      <c r="I7596" s="69">
        <v>137</v>
      </c>
      <c r="J7596" s="69">
        <v>157</v>
      </c>
      <c r="K7596" s="91"/>
      <c r="L7596" s="91"/>
    </row>
    <row r="7597" spans="2:12" x14ac:dyDescent="0.25">
      <c r="B7597" s="67" t="s">
        <v>454</v>
      </c>
      <c r="C7597" s="67" t="s">
        <v>455</v>
      </c>
      <c r="D7597" s="68" t="s">
        <v>373</v>
      </c>
      <c r="E7597" s="67" t="s">
        <v>374</v>
      </c>
      <c r="F7597" s="68" t="s">
        <v>480</v>
      </c>
      <c r="G7597" s="67" t="s">
        <v>481</v>
      </c>
      <c r="H7597" s="68" t="s">
        <v>364</v>
      </c>
      <c r="I7597" s="69">
        <v>24</v>
      </c>
      <c r="J7597" s="69">
        <v>44</v>
      </c>
      <c r="K7597" s="91"/>
      <c r="L7597" s="91"/>
    </row>
    <row r="7598" spans="2:12" x14ac:dyDescent="0.25">
      <c r="B7598" s="67" t="s">
        <v>454</v>
      </c>
      <c r="C7598" s="67" t="s">
        <v>455</v>
      </c>
      <c r="D7598" s="68" t="s">
        <v>373</v>
      </c>
      <c r="E7598" s="67" t="s">
        <v>374</v>
      </c>
      <c r="F7598" s="68" t="s">
        <v>480</v>
      </c>
      <c r="G7598" s="67" t="s">
        <v>481</v>
      </c>
      <c r="H7598" s="68" t="s">
        <v>362</v>
      </c>
      <c r="I7598" s="69">
        <v>38.6</v>
      </c>
      <c r="J7598" s="69">
        <v>34.6</v>
      </c>
      <c r="K7598" s="91"/>
      <c r="L7598" s="91"/>
    </row>
    <row r="7599" spans="2:12" x14ac:dyDescent="0.25">
      <c r="B7599" s="67" t="s">
        <v>454</v>
      </c>
      <c r="C7599" s="67" t="s">
        <v>455</v>
      </c>
      <c r="D7599" s="68" t="s">
        <v>373</v>
      </c>
      <c r="E7599" s="67" t="s">
        <v>374</v>
      </c>
      <c r="F7599" s="68" t="s">
        <v>480</v>
      </c>
      <c r="G7599" s="67" t="s">
        <v>481</v>
      </c>
      <c r="H7599" s="68" t="s">
        <v>363</v>
      </c>
      <c r="I7599" s="69">
        <v>68.400000000000006</v>
      </c>
      <c r="J7599" s="69">
        <v>82.4</v>
      </c>
      <c r="K7599" s="91"/>
      <c r="L7599" s="91"/>
    </row>
    <row r="7600" spans="2:12" x14ac:dyDescent="0.25">
      <c r="B7600" s="67" t="s">
        <v>454</v>
      </c>
      <c r="C7600" s="67" t="s">
        <v>455</v>
      </c>
      <c r="D7600" s="68" t="s">
        <v>373</v>
      </c>
      <c r="E7600" s="67" t="s">
        <v>374</v>
      </c>
      <c r="F7600" s="68" t="s">
        <v>480</v>
      </c>
      <c r="G7600" s="67" t="s">
        <v>481</v>
      </c>
      <c r="H7600" s="68" t="s">
        <v>364</v>
      </c>
      <c r="I7600" s="69">
        <v>21.4</v>
      </c>
      <c r="J7600" s="69">
        <v>27.4</v>
      </c>
      <c r="K7600" s="91"/>
      <c r="L7600" s="91"/>
    </row>
    <row r="7601" spans="2:12" x14ac:dyDescent="0.25">
      <c r="B7601" s="67" t="s">
        <v>454</v>
      </c>
      <c r="C7601" s="67" t="s">
        <v>455</v>
      </c>
      <c r="D7601" s="68" t="s">
        <v>373</v>
      </c>
      <c r="E7601" s="67" t="s">
        <v>374</v>
      </c>
      <c r="F7601" s="68" t="s">
        <v>480</v>
      </c>
      <c r="G7601" s="67" t="s">
        <v>481</v>
      </c>
      <c r="H7601" s="68" t="s">
        <v>362</v>
      </c>
      <c r="I7601" s="69">
        <v>20</v>
      </c>
      <c r="J7601" s="69">
        <v>20</v>
      </c>
      <c r="K7601" s="91"/>
      <c r="L7601" s="91"/>
    </row>
    <row r="7602" spans="2:12" x14ac:dyDescent="0.25">
      <c r="B7602" s="67" t="s">
        <v>454</v>
      </c>
      <c r="C7602" s="67" t="s">
        <v>455</v>
      </c>
      <c r="D7602" s="68" t="s">
        <v>373</v>
      </c>
      <c r="E7602" s="67" t="s">
        <v>374</v>
      </c>
      <c r="F7602" s="68" t="s">
        <v>480</v>
      </c>
      <c r="G7602" s="67" t="s">
        <v>481</v>
      </c>
      <c r="H7602" s="68" t="s">
        <v>363</v>
      </c>
      <c r="I7602" s="69">
        <v>38</v>
      </c>
      <c r="J7602" s="69">
        <v>6</v>
      </c>
      <c r="K7602" s="91"/>
      <c r="L7602" s="91"/>
    </row>
    <row r="7603" spans="2:12" x14ac:dyDescent="0.25">
      <c r="B7603" s="67" t="s">
        <v>454</v>
      </c>
      <c r="C7603" s="67" t="s">
        <v>455</v>
      </c>
      <c r="D7603" s="68" t="s">
        <v>373</v>
      </c>
      <c r="E7603" s="67" t="s">
        <v>374</v>
      </c>
      <c r="F7603" s="68" t="s">
        <v>480</v>
      </c>
      <c r="G7603" s="67" t="s">
        <v>481</v>
      </c>
      <c r="H7603" s="68" t="s">
        <v>364</v>
      </c>
      <c r="I7603" s="69">
        <v>0</v>
      </c>
      <c r="J7603" s="69">
        <v>0</v>
      </c>
      <c r="K7603" s="91"/>
      <c r="L7603" s="91"/>
    </row>
    <row r="7604" spans="2:12" x14ac:dyDescent="0.25">
      <c r="B7604" s="67" t="s">
        <v>454</v>
      </c>
      <c r="C7604" s="67" t="s">
        <v>455</v>
      </c>
      <c r="D7604" s="68" t="s">
        <v>373</v>
      </c>
      <c r="E7604" s="67" t="s">
        <v>374</v>
      </c>
      <c r="F7604" s="68" t="s">
        <v>480</v>
      </c>
      <c r="G7604" s="67" t="s">
        <v>481</v>
      </c>
      <c r="H7604" s="68" t="s">
        <v>363</v>
      </c>
      <c r="I7604" s="69">
        <v>16</v>
      </c>
      <c r="J7604" s="69">
        <v>4</v>
      </c>
      <c r="K7604" s="91"/>
      <c r="L7604" s="91"/>
    </row>
    <row r="7605" spans="2:12" x14ac:dyDescent="0.25">
      <c r="B7605" s="67" t="s">
        <v>454</v>
      </c>
      <c r="C7605" s="67" t="s">
        <v>455</v>
      </c>
      <c r="D7605" s="68" t="s">
        <v>373</v>
      </c>
      <c r="E7605" s="67" t="s">
        <v>374</v>
      </c>
      <c r="F7605" s="68" t="s">
        <v>480</v>
      </c>
      <c r="G7605" s="67" t="s">
        <v>481</v>
      </c>
      <c r="H7605" s="68" t="s">
        <v>364</v>
      </c>
      <c r="I7605" s="69">
        <v>0</v>
      </c>
      <c r="J7605" s="69">
        <v>0</v>
      </c>
      <c r="K7605" s="91"/>
      <c r="L7605" s="91"/>
    </row>
    <row r="7606" spans="2:12" x14ac:dyDescent="0.25">
      <c r="B7606" s="67" t="s">
        <v>454</v>
      </c>
      <c r="C7606" s="67" t="s">
        <v>455</v>
      </c>
      <c r="D7606" s="68" t="s">
        <v>373</v>
      </c>
      <c r="E7606" s="67" t="s">
        <v>374</v>
      </c>
      <c r="F7606" s="68" t="s">
        <v>480</v>
      </c>
      <c r="G7606" s="67" t="s">
        <v>481</v>
      </c>
      <c r="H7606" s="68" t="s">
        <v>362</v>
      </c>
      <c r="I7606" s="69">
        <v>13</v>
      </c>
      <c r="J7606" s="69">
        <v>11</v>
      </c>
      <c r="K7606" s="91"/>
      <c r="L7606" s="91"/>
    </row>
    <row r="7607" spans="2:12" x14ac:dyDescent="0.25">
      <c r="B7607" s="67" t="s">
        <v>454</v>
      </c>
      <c r="C7607" s="67" t="s">
        <v>455</v>
      </c>
      <c r="D7607" s="68" t="s">
        <v>373</v>
      </c>
      <c r="E7607" s="67" t="s">
        <v>374</v>
      </c>
      <c r="F7607" s="68" t="s">
        <v>480</v>
      </c>
      <c r="G7607" s="67" t="s">
        <v>481</v>
      </c>
      <c r="H7607" s="68" t="s">
        <v>363</v>
      </c>
      <c r="I7607" s="69">
        <v>0</v>
      </c>
      <c r="J7607" s="69">
        <v>0</v>
      </c>
      <c r="K7607" s="91"/>
      <c r="L7607" s="91"/>
    </row>
    <row r="7608" spans="2:12" x14ac:dyDescent="0.25">
      <c r="B7608" s="67" t="s">
        <v>454</v>
      </c>
      <c r="C7608" s="67" t="s">
        <v>455</v>
      </c>
      <c r="D7608" s="68" t="s">
        <v>373</v>
      </c>
      <c r="E7608" s="67" t="s">
        <v>374</v>
      </c>
      <c r="F7608" s="68" t="s">
        <v>480</v>
      </c>
      <c r="G7608" s="67" t="s">
        <v>481</v>
      </c>
      <c r="H7608" s="68" t="s">
        <v>362</v>
      </c>
      <c r="I7608" s="69">
        <v>19</v>
      </c>
      <c r="J7608" s="69">
        <v>29</v>
      </c>
      <c r="K7608" s="91"/>
      <c r="L7608" s="91"/>
    </row>
    <row r="7609" spans="2:12" x14ac:dyDescent="0.25">
      <c r="B7609" s="67" t="s">
        <v>454</v>
      </c>
      <c r="C7609" s="67" t="s">
        <v>455</v>
      </c>
      <c r="D7609" s="68" t="s">
        <v>373</v>
      </c>
      <c r="E7609" s="67" t="s">
        <v>374</v>
      </c>
      <c r="F7609" s="68" t="s">
        <v>480</v>
      </c>
      <c r="G7609" s="67" t="s">
        <v>481</v>
      </c>
      <c r="H7609" s="68" t="s">
        <v>363</v>
      </c>
      <c r="I7609" s="69">
        <v>55</v>
      </c>
      <c r="J7609" s="69">
        <v>74</v>
      </c>
      <c r="K7609" s="91"/>
      <c r="L7609" s="91"/>
    </row>
    <row r="7610" spans="2:12" x14ac:dyDescent="0.25">
      <c r="B7610" s="67" t="s">
        <v>454</v>
      </c>
      <c r="C7610" s="67" t="s">
        <v>455</v>
      </c>
      <c r="D7610" s="68" t="s">
        <v>373</v>
      </c>
      <c r="E7610" s="67" t="s">
        <v>374</v>
      </c>
      <c r="F7610" s="68" t="s">
        <v>480</v>
      </c>
      <c r="G7610" s="67" t="s">
        <v>481</v>
      </c>
      <c r="H7610" s="68" t="s">
        <v>364</v>
      </c>
      <c r="I7610" s="69">
        <v>30</v>
      </c>
      <c r="J7610" s="69">
        <v>65</v>
      </c>
      <c r="K7610" s="91"/>
      <c r="L7610" s="91"/>
    </row>
    <row r="7611" spans="2:12" x14ac:dyDescent="0.25">
      <c r="B7611" s="67" t="s">
        <v>454</v>
      </c>
      <c r="C7611" s="67" t="s">
        <v>455</v>
      </c>
      <c r="D7611" s="68" t="s">
        <v>373</v>
      </c>
      <c r="E7611" s="67" t="s">
        <v>374</v>
      </c>
      <c r="F7611" s="68" t="s">
        <v>480</v>
      </c>
      <c r="G7611" s="67" t="s">
        <v>481</v>
      </c>
      <c r="H7611" s="68" t="s">
        <v>362</v>
      </c>
      <c r="I7611" s="69">
        <v>0</v>
      </c>
      <c r="J7611" s="69">
        <v>0</v>
      </c>
      <c r="K7611" s="91"/>
      <c r="L7611" s="91"/>
    </row>
    <row r="7612" spans="2:12" x14ac:dyDescent="0.25">
      <c r="B7612" s="67" t="s">
        <v>454</v>
      </c>
      <c r="C7612" s="67" t="s">
        <v>455</v>
      </c>
      <c r="D7612" s="68" t="s">
        <v>373</v>
      </c>
      <c r="E7612" s="67" t="s">
        <v>374</v>
      </c>
      <c r="F7612" s="68" t="s">
        <v>480</v>
      </c>
      <c r="G7612" s="67" t="s">
        <v>481</v>
      </c>
      <c r="H7612" s="68" t="s">
        <v>363</v>
      </c>
      <c r="I7612" s="69">
        <v>0</v>
      </c>
      <c r="J7612" s="69">
        <v>0</v>
      </c>
      <c r="K7612" s="91"/>
      <c r="L7612" s="91"/>
    </row>
    <row r="7613" spans="2:12" x14ac:dyDescent="0.25">
      <c r="B7613" s="67" t="s">
        <v>454</v>
      </c>
      <c r="C7613" s="67" t="s">
        <v>455</v>
      </c>
      <c r="D7613" s="68" t="s">
        <v>373</v>
      </c>
      <c r="E7613" s="67" t="s">
        <v>374</v>
      </c>
      <c r="F7613" s="68" t="s">
        <v>480</v>
      </c>
      <c r="G7613" s="67" t="s">
        <v>481</v>
      </c>
      <c r="H7613" s="68" t="s">
        <v>362</v>
      </c>
      <c r="I7613" s="69">
        <v>0</v>
      </c>
      <c r="J7613" s="69">
        <v>0</v>
      </c>
      <c r="K7613" s="91"/>
      <c r="L7613" s="91"/>
    </row>
    <row r="7614" spans="2:12" x14ac:dyDescent="0.25">
      <c r="B7614" s="67" t="s">
        <v>454</v>
      </c>
      <c r="C7614" s="67" t="s">
        <v>455</v>
      </c>
      <c r="D7614" s="68" t="s">
        <v>373</v>
      </c>
      <c r="E7614" s="67" t="s">
        <v>374</v>
      </c>
      <c r="F7614" s="68" t="s">
        <v>480</v>
      </c>
      <c r="G7614" s="67" t="s">
        <v>481</v>
      </c>
      <c r="H7614" s="68" t="s">
        <v>363</v>
      </c>
      <c r="I7614" s="69">
        <v>8</v>
      </c>
      <c r="J7614" s="69">
        <v>3</v>
      </c>
      <c r="K7614" s="91"/>
      <c r="L7614" s="91"/>
    </row>
    <row r="7615" spans="2:12" x14ac:dyDescent="0.25">
      <c r="B7615" s="67" t="s">
        <v>454</v>
      </c>
      <c r="C7615" s="67" t="s">
        <v>455</v>
      </c>
      <c r="D7615" s="68" t="s">
        <v>373</v>
      </c>
      <c r="E7615" s="67" t="s">
        <v>374</v>
      </c>
      <c r="F7615" s="68" t="s">
        <v>480</v>
      </c>
      <c r="G7615" s="67" t="s">
        <v>481</v>
      </c>
      <c r="H7615" s="68" t="s">
        <v>364</v>
      </c>
      <c r="I7615" s="69">
        <v>0</v>
      </c>
      <c r="J7615" s="69">
        <v>0</v>
      </c>
      <c r="K7615" s="91"/>
      <c r="L7615" s="91"/>
    </row>
    <row r="7616" spans="2:12" x14ac:dyDescent="0.25">
      <c r="B7616" s="67" t="s">
        <v>454</v>
      </c>
      <c r="C7616" s="67" t="s">
        <v>455</v>
      </c>
      <c r="D7616" s="68" t="s">
        <v>373</v>
      </c>
      <c r="E7616" s="67" t="s">
        <v>374</v>
      </c>
      <c r="F7616" s="68" t="s">
        <v>480</v>
      </c>
      <c r="G7616" s="67" t="s">
        <v>481</v>
      </c>
      <c r="H7616" s="68" t="s">
        <v>362</v>
      </c>
      <c r="I7616" s="69">
        <v>0</v>
      </c>
      <c r="J7616" s="69">
        <v>0</v>
      </c>
      <c r="K7616" s="91"/>
      <c r="L7616" s="91"/>
    </row>
    <row r="7617" spans="2:12" x14ac:dyDescent="0.25">
      <c r="B7617" s="67" t="s">
        <v>454</v>
      </c>
      <c r="C7617" s="67" t="s">
        <v>455</v>
      </c>
      <c r="D7617" s="68" t="s">
        <v>373</v>
      </c>
      <c r="E7617" s="67" t="s">
        <v>374</v>
      </c>
      <c r="F7617" s="68" t="s">
        <v>480</v>
      </c>
      <c r="G7617" s="67" t="s">
        <v>481</v>
      </c>
      <c r="H7617" s="68" t="s">
        <v>363</v>
      </c>
      <c r="I7617" s="69">
        <v>0</v>
      </c>
      <c r="J7617" s="69">
        <v>0</v>
      </c>
      <c r="K7617" s="91"/>
      <c r="L7617" s="91"/>
    </row>
    <row r="7618" spans="2:12" x14ac:dyDescent="0.25">
      <c r="B7618" s="67" t="s">
        <v>454</v>
      </c>
      <c r="C7618" s="67" t="s">
        <v>455</v>
      </c>
      <c r="D7618" s="68" t="s">
        <v>373</v>
      </c>
      <c r="E7618" s="67" t="s">
        <v>374</v>
      </c>
      <c r="F7618" s="68" t="s">
        <v>480</v>
      </c>
      <c r="G7618" s="67" t="s">
        <v>481</v>
      </c>
      <c r="H7618" s="68" t="s">
        <v>364</v>
      </c>
      <c r="I7618" s="69">
        <v>0</v>
      </c>
      <c r="J7618" s="69">
        <v>0</v>
      </c>
      <c r="K7618" s="91"/>
      <c r="L7618" s="91"/>
    </row>
    <row r="7619" spans="2:12" x14ac:dyDescent="0.25">
      <c r="B7619" s="67" t="s">
        <v>454</v>
      </c>
      <c r="C7619" s="67" t="s">
        <v>455</v>
      </c>
      <c r="D7619" s="68" t="s">
        <v>373</v>
      </c>
      <c r="E7619" s="67" t="s">
        <v>374</v>
      </c>
      <c r="F7619" s="68" t="s">
        <v>480</v>
      </c>
      <c r="G7619" s="67" t="s">
        <v>481</v>
      </c>
      <c r="H7619" s="68" t="s">
        <v>363</v>
      </c>
      <c r="I7619" s="69">
        <v>0</v>
      </c>
      <c r="J7619" s="69">
        <v>32</v>
      </c>
      <c r="K7619" s="91"/>
      <c r="L7619" s="91"/>
    </row>
    <row r="7620" spans="2:12" x14ac:dyDescent="0.25">
      <c r="B7620" s="67" t="s">
        <v>454</v>
      </c>
      <c r="C7620" s="67" t="s">
        <v>455</v>
      </c>
      <c r="D7620" s="68" t="s">
        <v>373</v>
      </c>
      <c r="E7620" s="67" t="s">
        <v>374</v>
      </c>
      <c r="F7620" s="68" t="s">
        <v>480</v>
      </c>
      <c r="G7620" s="67" t="s">
        <v>481</v>
      </c>
      <c r="H7620" s="68" t="s">
        <v>362</v>
      </c>
      <c r="I7620" s="69">
        <v>0.309</v>
      </c>
      <c r="J7620" s="69">
        <v>0.20599999999999999</v>
      </c>
      <c r="K7620" s="91"/>
      <c r="L7620" s="91"/>
    </row>
    <row r="7621" spans="2:12" x14ac:dyDescent="0.25">
      <c r="B7621" s="67" t="s">
        <v>454</v>
      </c>
      <c r="C7621" s="67" t="s">
        <v>455</v>
      </c>
      <c r="D7621" s="68" t="s">
        <v>373</v>
      </c>
      <c r="E7621" s="67" t="s">
        <v>374</v>
      </c>
      <c r="F7621" s="68" t="s">
        <v>480</v>
      </c>
      <c r="G7621" s="67" t="s">
        <v>481</v>
      </c>
      <c r="H7621" s="68" t="s">
        <v>363</v>
      </c>
      <c r="I7621" s="69">
        <v>0.39140000000000003</v>
      </c>
      <c r="J7621" s="69">
        <v>0.55620000000000003</v>
      </c>
      <c r="K7621" s="91"/>
      <c r="L7621" s="91"/>
    </row>
    <row r="7622" spans="2:12" x14ac:dyDescent="0.25">
      <c r="B7622" s="67" t="s">
        <v>454</v>
      </c>
      <c r="C7622" s="67" t="s">
        <v>455</v>
      </c>
      <c r="D7622" s="68" t="s">
        <v>373</v>
      </c>
      <c r="E7622" s="67" t="s">
        <v>374</v>
      </c>
      <c r="F7622" s="68" t="s">
        <v>480</v>
      </c>
      <c r="G7622" s="67" t="s">
        <v>481</v>
      </c>
      <c r="H7622" s="68" t="s">
        <v>364</v>
      </c>
      <c r="I7622" s="69">
        <v>0.45319999999999999</v>
      </c>
      <c r="J7622" s="69">
        <v>0.28839999999999999</v>
      </c>
      <c r="K7622" s="91"/>
      <c r="L7622" s="91"/>
    </row>
    <row r="7623" spans="2:12" x14ac:dyDescent="0.25">
      <c r="B7623" s="67" t="s">
        <v>454</v>
      </c>
      <c r="C7623" s="67" t="s">
        <v>455</v>
      </c>
      <c r="D7623" s="68" t="s">
        <v>373</v>
      </c>
      <c r="E7623" s="67" t="s">
        <v>374</v>
      </c>
      <c r="F7623" s="68" t="s">
        <v>480</v>
      </c>
      <c r="G7623" s="67" t="s">
        <v>481</v>
      </c>
      <c r="H7623" s="68" t="s">
        <v>363</v>
      </c>
      <c r="I7623" s="69">
        <v>0</v>
      </c>
      <c r="J7623" s="69">
        <v>0</v>
      </c>
      <c r="K7623" s="91"/>
      <c r="L7623" s="91"/>
    </row>
    <row r="7624" spans="2:12" x14ac:dyDescent="0.25">
      <c r="B7624" s="67" t="s">
        <v>454</v>
      </c>
      <c r="C7624" s="67" t="s">
        <v>455</v>
      </c>
      <c r="D7624" s="68" t="s">
        <v>373</v>
      </c>
      <c r="E7624" s="67" t="s">
        <v>374</v>
      </c>
      <c r="F7624" s="68" t="s">
        <v>480</v>
      </c>
      <c r="G7624" s="67" t="s">
        <v>481</v>
      </c>
      <c r="H7624" s="68" t="s">
        <v>362</v>
      </c>
      <c r="I7624" s="69">
        <v>56</v>
      </c>
      <c r="J7624" s="69">
        <v>90</v>
      </c>
      <c r="K7624" s="91"/>
      <c r="L7624" s="91"/>
    </row>
    <row r="7625" spans="2:12" x14ac:dyDescent="0.25">
      <c r="B7625" s="67" t="s">
        <v>454</v>
      </c>
      <c r="C7625" s="67" t="s">
        <v>455</v>
      </c>
      <c r="D7625" s="68" t="s">
        <v>373</v>
      </c>
      <c r="E7625" s="67" t="s">
        <v>374</v>
      </c>
      <c r="F7625" s="68" t="s">
        <v>480</v>
      </c>
      <c r="G7625" s="67" t="s">
        <v>481</v>
      </c>
      <c r="H7625" s="68" t="s">
        <v>363</v>
      </c>
      <c r="I7625" s="69">
        <v>77</v>
      </c>
      <c r="J7625" s="69">
        <v>96</v>
      </c>
      <c r="K7625" s="91"/>
      <c r="L7625" s="91"/>
    </row>
    <row r="7626" spans="2:12" x14ac:dyDescent="0.25">
      <c r="B7626" s="67" t="s">
        <v>454</v>
      </c>
      <c r="C7626" s="67" t="s">
        <v>455</v>
      </c>
      <c r="D7626" s="68" t="s">
        <v>373</v>
      </c>
      <c r="E7626" s="67" t="s">
        <v>374</v>
      </c>
      <c r="F7626" s="68" t="s">
        <v>480</v>
      </c>
      <c r="G7626" s="67" t="s">
        <v>481</v>
      </c>
      <c r="H7626" s="68" t="s">
        <v>364</v>
      </c>
      <c r="I7626" s="69">
        <v>14</v>
      </c>
      <c r="J7626" s="69">
        <v>39</v>
      </c>
      <c r="K7626" s="91"/>
      <c r="L7626" s="91"/>
    </row>
    <row r="7627" spans="2:12" x14ac:dyDescent="0.25">
      <c r="B7627" s="67" t="s">
        <v>454</v>
      </c>
      <c r="C7627" s="67" t="s">
        <v>455</v>
      </c>
      <c r="D7627" s="68" t="s">
        <v>373</v>
      </c>
      <c r="E7627" s="67" t="s">
        <v>374</v>
      </c>
      <c r="F7627" s="68" t="s">
        <v>480</v>
      </c>
      <c r="G7627" s="67" t="s">
        <v>481</v>
      </c>
      <c r="H7627" s="68" t="s">
        <v>362</v>
      </c>
      <c r="I7627" s="69">
        <v>30</v>
      </c>
      <c r="J7627" s="69">
        <v>69</v>
      </c>
      <c r="K7627" s="91"/>
      <c r="L7627" s="91"/>
    </row>
    <row r="7628" spans="2:12" x14ac:dyDescent="0.25">
      <c r="B7628" s="67" t="s">
        <v>454</v>
      </c>
      <c r="C7628" s="67" t="s">
        <v>455</v>
      </c>
      <c r="D7628" s="68" t="s">
        <v>373</v>
      </c>
      <c r="E7628" s="67" t="s">
        <v>374</v>
      </c>
      <c r="F7628" s="68" t="s">
        <v>480</v>
      </c>
      <c r="G7628" s="67" t="s">
        <v>481</v>
      </c>
      <c r="H7628" s="68" t="s">
        <v>363</v>
      </c>
      <c r="I7628" s="69">
        <v>0</v>
      </c>
      <c r="J7628" s="69">
        <v>6</v>
      </c>
      <c r="K7628" s="91"/>
      <c r="L7628" s="91"/>
    </row>
    <row r="7629" spans="2:12" x14ac:dyDescent="0.25">
      <c r="B7629" s="67" t="s">
        <v>454</v>
      </c>
      <c r="C7629" s="67" t="s">
        <v>455</v>
      </c>
      <c r="D7629" s="68" t="s">
        <v>373</v>
      </c>
      <c r="E7629" s="67" t="s">
        <v>374</v>
      </c>
      <c r="F7629" s="68" t="s">
        <v>480</v>
      </c>
      <c r="G7629" s="67" t="s">
        <v>481</v>
      </c>
      <c r="H7629" s="68" t="s">
        <v>364</v>
      </c>
      <c r="I7629" s="69">
        <v>39</v>
      </c>
      <c r="J7629" s="69">
        <v>19</v>
      </c>
      <c r="K7629" s="91"/>
      <c r="L7629" s="91"/>
    </row>
    <row r="7630" spans="2:12" x14ac:dyDescent="0.25">
      <c r="B7630" s="67" t="s">
        <v>454</v>
      </c>
      <c r="C7630" s="67" t="s">
        <v>455</v>
      </c>
      <c r="D7630" s="68" t="s">
        <v>373</v>
      </c>
      <c r="E7630" s="67" t="s">
        <v>374</v>
      </c>
      <c r="F7630" s="68" t="s">
        <v>480</v>
      </c>
      <c r="G7630" s="67" t="s">
        <v>481</v>
      </c>
      <c r="H7630" s="68" t="s">
        <v>362</v>
      </c>
      <c r="I7630" s="69">
        <v>19</v>
      </c>
      <c r="J7630" s="69">
        <v>20</v>
      </c>
      <c r="K7630" s="91"/>
      <c r="L7630" s="91"/>
    </row>
    <row r="7631" spans="2:12" x14ac:dyDescent="0.25">
      <c r="B7631" s="67" t="s">
        <v>454</v>
      </c>
      <c r="C7631" s="67" t="s">
        <v>455</v>
      </c>
      <c r="D7631" s="68" t="s">
        <v>373</v>
      </c>
      <c r="E7631" s="67" t="s">
        <v>374</v>
      </c>
      <c r="F7631" s="68" t="s">
        <v>480</v>
      </c>
      <c r="G7631" s="67" t="s">
        <v>481</v>
      </c>
      <c r="H7631" s="68" t="s">
        <v>363</v>
      </c>
      <c r="I7631" s="69">
        <v>60</v>
      </c>
      <c r="J7631" s="69">
        <v>126</v>
      </c>
      <c r="K7631" s="91"/>
      <c r="L7631" s="91"/>
    </row>
    <row r="7632" spans="2:12" x14ac:dyDescent="0.25">
      <c r="B7632" s="67" t="s">
        <v>454</v>
      </c>
      <c r="C7632" s="67" t="s">
        <v>455</v>
      </c>
      <c r="D7632" s="68" t="s">
        <v>373</v>
      </c>
      <c r="E7632" s="67" t="s">
        <v>374</v>
      </c>
      <c r="F7632" s="68" t="s">
        <v>480</v>
      </c>
      <c r="G7632" s="67" t="s">
        <v>481</v>
      </c>
      <c r="H7632" s="68" t="s">
        <v>364</v>
      </c>
      <c r="I7632" s="69">
        <v>22</v>
      </c>
      <c r="J7632" s="69">
        <v>26</v>
      </c>
      <c r="K7632" s="91"/>
      <c r="L7632" s="91"/>
    </row>
    <row r="7633" spans="2:12" x14ac:dyDescent="0.25">
      <c r="B7633" s="67" t="s">
        <v>454</v>
      </c>
      <c r="C7633" s="67" t="s">
        <v>455</v>
      </c>
      <c r="D7633" s="68" t="s">
        <v>373</v>
      </c>
      <c r="E7633" s="67" t="s">
        <v>374</v>
      </c>
      <c r="F7633" s="68" t="s">
        <v>480</v>
      </c>
      <c r="G7633" s="67" t="s">
        <v>481</v>
      </c>
      <c r="H7633" s="68" t="s">
        <v>363</v>
      </c>
      <c r="I7633" s="69">
        <v>0</v>
      </c>
      <c r="J7633" s="69">
        <v>0</v>
      </c>
      <c r="K7633" s="91"/>
      <c r="L7633" s="91"/>
    </row>
    <row r="7634" spans="2:12" x14ac:dyDescent="0.25">
      <c r="B7634" s="67" t="s">
        <v>454</v>
      </c>
      <c r="C7634" s="67" t="s">
        <v>455</v>
      </c>
      <c r="D7634" s="68" t="s">
        <v>373</v>
      </c>
      <c r="E7634" s="67" t="s">
        <v>374</v>
      </c>
      <c r="F7634" s="68" t="s">
        <v>480</v>
      </c>
      <c r="G7634" s="67" t="s">
        <v>481</v>
      </c>
      <c r="H7634" s="68" t="s">
        <v>362</v>
      </c>
      <c r="I7634" s="69">
        <v>37</v>
      </c>
      <c r="J7634" s="69">
        <v>78</v>
      </c>
      <c r="K7634" s="91"/>
      <c r="L7634" s="91"/>
    </row>
    <row r="7635" spans="2:12" x14ac:dyDescent="0.25">
      <c r="B7635" s="67" t="s">
        <v>454</v>
      </c>
      <c r="C7635" s="67" t="s">
        <v>455</v>
      </c>
      <c r="D7635" s="68" t="s">
        <v>373</v>
      </c>
      <c r="E7635" s="67" t="s">
        <v>374</v>
      </c>
      <c r="F7635" s="68" t="s">
        <v>480</v>
      </c>
      <c r="G7635" s="67" t="s">
        <v>481</v>
      </c>
      <c r="H7635" s="68" t="s">
        <v>363</v>
      </c>
      <c r="I7635" s="69">
        <v>69</v>
      </c>
      <c r="J7635" s="69">
        <v>44</v>
      </c>
      <c r="K7635" s="91"/>
      <c r="L7635" s="91"/>
    </row>
    <row r="7636" spans="2:12" x14ac:dyDescent="0.25">
      <c r="B7636" s="67" t="s">
        <v>454</v>
      </c>
      <c r="C7636" s="67" t="s">
        <v>455</v>
      </c>
      <c r="D7636" s="68" t="s">
        <v>373</v>
      </c>
      <c r="E7636" s="67" t="s">
        <v>374</v>
      </c>
      <c r="F7636" s="68" t="s">
        <v>480</v>
      </c>
      <c r="G7636" s="67" t="s">
        <v>481</v>
      </c>
      <c r="H7636" s="68" t="s">
        <v>364</v>
      </c>
      <c r="I7636" s="69">
        <v>20</v>
      </c>
      <c r="J7636" s="69">
        <v>30</v>
      </c>
      <c r="K7636" s="91"/>
      <c r="L7636" s="91"/>
    </row>
    <row r="7637" spans="2:12" x14ac:dyDescent="0.25">
      <c r="B7637" s="67" t="s">
        <v>454</v>
      </c>
      <c r="C7637" s="67" t="s">
        <v>455</v>
      </c>
      <c r="D7637" s="68" t="s">
        <v>373</v>
      </c>
      <c r="E7637" s="67" t="s">
        <v>374</v>
      </c>
      <c r="F7637" s="68" t="s">
        <v>480</v>
      </c>
      <c r="G7637" s="67" t="s">
        <v>481</v>
      </c>
      <c r="H7637" s="68" t="s">
        <v>362</v>
      </c>
      <c r="I7637" s="69">
        <v>6</v>
      </c>
      <c r="J7637" s="69">
        <v>6</v>
      </c>
      <c r="K7637" s="91"/>
      <c r="L7637" s="91"/>
    </row>
    <row r="7638" spans="2:12" x14ac:dyDescent="0.25">
      <c r="B7638" s="67" t="s">
        <v>454</v>
      </c>
      <c r="C7638" s="67" t="s">
        <v>455</v>
      </c>
      <c r="D7638" s="68" t="s">
        <v>373</v>
      </c>
      <c r="E7638" s="67" t="s">
        <v>374</v>
      </c>
      <c r="F7638" s="68" t="s">
        <v>480</v>
      </c>
      <c r="G7638" s="67" t="s">
        <v>481</v>
      </c>
      <c r="H7638" s="68" t="s">
        <v>363</v>
      </c>
      <c r="I7638" s="69">
        <v>20</v>
      </c>
      <c r="J7638" s="69">
        <v>16</v>
      </c>
      <c r="K7638" s="91"/>
      <c r="L7638" s="91"/>
    </row>
    <row r="7639" spans="2:12" x14ac:dyDescent="0.25">
      <c r="B7639" s="67" t="s">
        <v>454</v>
      </c>
      <c r="C7639" s="67" t="s">
        <v>455</v>
      </c>
      <c r="D7639" s="68" t="s">
        <v>373</v>
      </c>
      <c r="E7639" s="67" t="s">
        <v>374</v>
      </c>
      <c r="F7639" s="68" t="s">
        <v>480</v>
      </c>
      <c r="G7639" s="67" t="s">
        <v>481</v>
      </c>
      <c r="H7639" s="68" t="s">
        <v>364</v>
      </c>
      <c r="I7639" s="69">
        <v>26</v>
      </c>
      <c r="J7639" s="69">
        <v>34</v>
      </c>
      <c r="K7639" s="91"/>
      <c r="L7639" s="91"/>
    </row>
    <row r="7640" spans="2:12" x14ac:dyDescent="0.25">
      <c r="B7640" s="67" t="s">
        <v>454</v>
      </c>
      <c r="C7640" s="67" t="s">
        <v>455</v>
      </c>
      <c r="D7640" s="68" t="s">
        <v>373</v>
      </c>
      <c r="E7640" s="67" t="s">
        <v>374</v>
      </c>
      <c r="F7640" s="68" t="s">
        <v>480</v>
      </c>
      <c r="G7640" s="67" t="s">
        <v>481</v>
      </c>
      <c r="H7640" s="68" t="s">
        <v>362</v>
      </c>
      <c r="I7640" s="69">
        <v>0</v>
      </c>
      <c r="J7640" s="69">
        <v>30</v>
      </c>
      <c r="K7640" s="91"/>
      <c r="L7640" s="91"/>
    </row>
    <row r="7641" spans="2:12" x14ac:dyDescent="0.25">
      <c r="B7641" s="67" t="s">
        <v>454</v>
      </c>
      <c r="C7641" s="67" t="s">
        <v>455</v>
      </c>
      <c r="D7641" s="68" t="s">
        <v>373</v>
      </c>
      <c r="E7641" s="67" t="s">
        <v>374</v>
      </c>
      <c r="F7641" s="68" t="s">
        <v>480</v>
      </c>
      <c r="G7641" s="67" t="s">
        <v>481</v>
      </c>
      <c r="H7641" s="68" t="s">
        <v>362</v>
      </c>
      <c r="I7641" s="69">
        <v>20</v>
      </c>
      <c r="J7641" s="69">
        <v>20</v>
      </c>
      <c r="K7641" s="91"/>
      <c r="L7641" s="91"/>
    </row>
    <row r="7642" spans="2:12" x14ac:dyDescent="0.25">
      <c r="B7642" s="67" t="s">
        <v>454</v>
      </c>
      <c r="C7642" s="67" t="s">
        <v>455</v>
      </c>
      <c r="D7642" s="68" t="s">
        <v>373</v>
      </c>
      <c r="E7642" s="67" t="s">
        <v>374</v>
      </c>
      <c r="F7642" s="68" t="s">
        <v>480</v>
      </c>
      <c r="G7642" s="67" t="s">
        <v>481</v>
      </c>
      <c r="H7642" s="68" t="s">
        <v>363</v>
      </c>
      <c r="I7642" s="69">
        <v>191</v>
      </c>
      <c r="J7642" s="69">
        <v>328</v>
      </c>
      <c r="K7642" s="91"/>
      <c r="L7642" s="91"/>
    </row>
    <row r="7643" spans="2:12" x14ac:dyDescent="0.25">
      <c r="B7643" s="67" t="s">
        <v>454</v>
      </c>
      <c r="C7643" s="67" t="s">
        <v>455</v>
      </c>
      <c r="D7643" s="68" t="s">
        <v>373</v>
      </c>
      <c r="E7643" s="67" t="s">
        <v>374</v>
      </c>
      <c r="F7643" s="68" t="s">
        <v>480</v>
      </c>
      <c r="G7643" s="67" t="s">
        <v>481</v>
      </c>
      <c r="H7643" s="68" t="s">
        <v>364</v>
      </c>
      <c r="I7643" s="69">
        <v>0</v>
      </c>
      <c r="J7643" s="69">
        <v>0</v>
      </c>
      <c r="K7643" s="91"/>
      <c r="L7643" s="91"/>
    </row>
    <row r="7644" spans="2:12" x14ac:dyDescent="0.25">
      <c r="B7644" s="67" t="s">
        <v>454</v>
      </c>
      <c r="C7644" s="67" t="s">
        <v>455</v>
      </c>
      <c r="D7644" s="68" t="s">
        <v>373</v>
      </c>
      <c r="E7644" s="67" t="s">
        <v>374</v>
      </c>
      <c r="F7644" s="68" t="s">
        <v>480</v>
      </c>
      <c r="G7644" s="67" t="s">
        <v>481</v>
      </c>
      <c r="H7644" s="68" t="s">
        <v>362</v>
      </c>
      <c r="I7644" s="69">
        <v>15</v>
      </c>
      <c r="J7644" s="69">
        <v>20</v>
      </c>
      <c r="K7644" s="91"/>
      <c r="L7644" s="91"/>
    </row>
    <row r="7645" spans="2:12" x14ac:dyDescent="0.25">
      <c r="B7645" s="67" t="s">
        <v>454</v>
      </c>
      <c r="C7645" s="67" t="s">
        <v>455</v>
      </c>
      <c r="D7645" s="68" t="s">
        <v>373</v>
      </c>
      <c r="E7645" s="67" t="s">
        <v>374</v>
      </c>
      <c r="F7645" s="68" t="s">
        <v>480</v>
      </c>
      <c r="G7645" s="67" t="s">
        <v>481</v>
      </c>
      <c r="H7645" s="68" t="s">
        <v>363</v>
      </c>
      <c r="I7645" s="69">
        <v>21</v>
      </c>
      <c r="J7645" s="69">
        <v>44</v>
      </c>
      <c r="K7645" s="91"/>
      <c r="L7645" s="91"/>
    </row>
    <row r="7646" spans="2:12" x14ac:dyDescent="0.25">
      <c r="B7646" s="67" t="s">
        <v>454</v>
      </c>
      <c r="C7646" s="67" t="s">
        <v>455</v>
      </c>
      <c r="D7646" s="68" t="s">
        <v>373</v>
      </c>
      <c r="E7646" s="67" t="s">
        <v>374</v>
      </c>
      <c r="F7646" s="68" t="s">
        <v>480</v>
      </c>
      <c r="G7646" s="67" t="s">
        <v>481</v>
      </c>
      <c r="H7646" s="68" t="s">
        <v>364</v>
      </c>
      <c r="I7646" s="69">
        <v>32</v>
      </c>
      <c r="J7646" s="69">
        <v>64</v>
      </c>
      <c r="K7646" s="91"/>
      <c r="L7646" s="91"/>
    </row>
    <row r="7647" spans="2:12" x14ac:dyDescent="0.25">
      <c r="B7647" s="67" t="s">
        <v>454</v>
      </c>
      <c r="C7647" s="67" t="s">
        <v>455</v>
      </c>
      <c r="D7647" s="68" t="s">
        <v>373</v>
      </c>
      <c r="E7647" s="67" t="s">
        <v>374</v>
      </c>
      <c r="F7647" s="68" t="s">
        <v>480</v>
      </c>
      <c r="G7647" s="67" t="s">
        <v>481</v>
      </c>
      <c r="H7647" s="68" t="s">
        <v>362</v>
      </c>
      <c r="I7647" s="69">
        <v>103</v>
      </c>
      <c r="J7647" s="69">
        <v>133</v>
      </c>
      <c r="K7647" s="91"/>
      <c r="L7647" s="91"/>
    </row>
    <row r="7648" spans="2:12" x14ac:dyDescent="0.25">
      <c r="B7648" s="67" t="s">
        <v>454</v>
      </c>
      <c r="C7648" s="67" t="s">
        <v>455</v>
      </c>
      <c r="D7648" s="68" t="s">
        <v>373</v>
      </c>
      <c r="E7648" s="67" t="s">
        <v>374</v>
      </c>
      <c r="F7648" s="68" t="s">
        <v>480</v>
      </c>
      <c r="G7648" s="67" t="s">
        <v>481</v>
      </c>
      <c r="H7648" s="68" t="s">
        <v>363</v>
      </c>
      <c r="I7648" s="69">
        <v>114</v>
      </c>
      <c r="J7648" s="69">
        <v>125</v>
      </c>
      <c r="K7648" s="91"/>
      <c r="L7648" s="91"/>
    </row>
    <row r="7649" spans="2:12" x14ac:dyDescent="0.25">
      <c r="B7649" s="67" t="s">
        <v>454</v>
      </c>
      <c r="C7649" s="67" t="s">
        <v>455</v>
      </c>
      <c r="D7649" s="68" t="s">
        <v>373</v>
      </c>
      <c r="E7649" s="67" t="s">
        <v>374</v>
      </c>
      <c r="F7649" s="68" t="s">
        <v>480</v>
      </c>
      <c r="G7649" s="67" t="s">
        <v>481</v>
      </c>
      <c r="H7649" s="68" t="s">
        <v>364</v>
      </c>
      <c r="I7649" s="69">
        <v>49</v>
      </c>
      <c r="J7649" s="69">
        <v>108</v>
      </c>
      <c r="K7649" s="91"/>
      <c r="L7649" s="91"/>
    </row>
    <row r="7650" spans="2:12" x14ac:dyDescent="0.25">
      <c r="B7650" s="67" t="s">
        <v>454</v>
      </c>
      <c r="C7650" s="67" t="s">
        <v>455</v>
      </c>
      <c r="D7650" s="68" t="s">
        <v>373</v>
      </c>
      <c r="E7650" s="67" t="s">
        <v>374</v>
      </c>
      <c r="F7650" s="68" t="s">
        <v>480</v>
      </c>
      <c r="G7650" s="67" t="s">
        <v>481</v>
      </c>
      <c r="H7650" s="68" t="s">
        <v>362</v>
      </c>
      <c r="I7650" s="69">
        <v>19</v>
      </c>
      <c r="J7650" s="69">
        <v>15</v>
      </c>
      <c r="K7650" s="91"/>
      <c r="L7650" s="91"/>
    </row>
    <row r="7651" spans="2:12" x14ac:dyDescent="0.25">
      <c r="B7651" s="67" t="s">
        <v>454</v>
      </c>
      <c r="C7651" s="67" t="s">
        <v>455</v>
      </c>
      <c r="D7651" s="68" t="s">
        <v>373</v>
      </c>
      <c r="E7651" s="67" t="s">
        <v>374</v>
      </c>
      <c r="F7651" s="68" t="s">
        <v>480</v>
      </c>
      <c r="G7651" s="67" t="s">
        <v>481</v>
      </c>
      <c r="H7651" s="68" t="s">
        <v>363</v>
      </c>
      <c r="I7651" s="69">
        <v>0</v>
      </c>
      <c r="J7651" s="69">
        <v>19</v>
      </c>
      <c r="K7651" s="91"/>
      <c r="L7651" s="91"/>
    </row>
    <row r="7652" spans="2:12" x14ac:dyDescent="0.25">
      <c r="B7652" s="67" t="s">
        <v>454</v>
      </c>
      <c r="C7652" s="67" t="s">
        <v>455</v>
      </c>
      <c r="D7652" s="68" t="s">
        <v>373</v>
      </c>
      <c r="E7652" s="67" t="s">
        <v>374</v>
      </c>
      <c r="F7652" s="68" t="s">
        <v>480</v>
      </c>
      <c r="G7652" s="67" t="s">
        <v>481</v>
      </c>
      <c r="H7652" s="68" t="s">
        <v>364</v>
      </c>
      <c r="I7652" s="69">
        <v>0</v>
      </c>
      <c r="J7652" s="69">
        <v>10</v>
      </c>
      <c r="K7652" s="91"/>
      <c r="L7652" s="91"/>
    </row>
    <row r="7653" spans="2:12" x14ac:dyDescent="0.25">
      <c r="B7653" s="67" t="s">
        <v>454</v>
      </c>
      <c r="C7653" s="67" t="s">
        <v>455</v>
      </c>
      <c r="D7653" s="68" t="s">
        <v>373</v>
      </c>
      <c r="E7653" s="67" t="s">
        <v>374</v>
      </c>
      <c r="F7653" s="68" t="s">
        <v>480</v>
      </c>
      <c r="G7653" s="67" t="s">
        <v>481</v>
      </c>
      <c r="H7653" s="68" t="s">
        <v>363</v>
      </c>
      <c r="I7653" s="69">
        <v>0</v>
      </c>
      <c r="J7653" s="69">
        <v>5</v>
      </c>
      <c r="K7653" s="91"/>
      <c r="L7653" s="91"/>
    </row>
    <row r="7654" spans="2:12" x14ac:dyDescent="0.25">
      <c r="B7654" s="67" t="s">
        <v>454</v>
      </c>
      <c r="C7654" s="67" t="s">
        <v>455</v>
      </c>
      <c r="D7654" s="68" t="s">
        <v>373</v>
      </c>
      <c r="E7654" s="67" t="s">
        <v>374</v>
      </c>
      <c r="F7654" s="68" t="s">
        <v>480</v>
      </c>
      <c r="G7654" s="67" t="s">
        <v>481</v>
      </c>
      <c r="H7654" s="68" t="s">
        <v>362</v>
      </c>
      <c r="I7654" s="69">
        <v>72</v>
      </c>
      <c r="J7654" s="69">
        <v>61</v>
      </c>
      <c r="K7654" s="91"/>
      <c r="L7654" s="91"/>
    </row>
    <row r="7655" spans="2:12" x14ac:dyDescent="0.25">
      <c r="B7655" s="67" t="s">
        <v>454</v>
      </c>
      <c r="C7655" s="67" t="s">
        <v>455</v>
      </c>
      <c r="D7655" s="68" t="s">
        <v>373</v>
      </c>
      <c r="E7655" s="67" t="s">
        <v>374</v>
      </c>
      <c r="F7655" s="68" t="s">
        <v>480</v>
      </c>
      <c r="G7655" s="67" t="s">
        <v>481</v>
      </c>
      <c r="H7655" s="68" t="s">
        <v>363</v>
      </c>
      <c r="I7655" s="69">
        <v>212</v>
      </c>
      <c r="J7655" s="69">
        <v>376</v>
      </c>
      <c r="K7655" s="91"/>
      <c r="L7655" s="91"/>
    </row>
    <row r="7656" spans="2:12" x14ac:dyDescent="0.25">
      <c r="B7656" s="67" t="s">
        <v>454</v>
      </c>
      <c r="C7656" s="67" t="s">
        <v>455</v>
      </c>
      <c r="D7656" s="68" t="s">
        <v>373</v>
      </c>
      <c r="E7656" s="67" t="s">
        <v>374</v>
      </c>
      <c r="F7656" s="68" t="s">
        <v>480</v>
      </c>
      <c r="G7656" s="67" t="s">
        <v>481</v>
      </c>
      <c r="H7656" s="68" t="s">
        <v>364</v>
      </c>
      <c r="I7656" s="69">
        <v>42</v>
      </c>
      <c r="J7656" s="69">
        <v>101</v>
      </c>
      <c r="K7656" s="91"/>
      <c r="L7656" s="91"/>
    </row>
    <row r="7657" spans="2:12" x14ac:dyDescent="0.25">
      <c r="B7657" s="67" t="s">
        <v>454</v>
      </c>
      <c r="C7657" s="67" t="s">
        <v>455</v>
      </c>
      <c r="D7657" s="68" t="s">
        <v>373</v>
      </c>
      <c r="E7657" s="67" t="s">
        <v>374</v>
      </c>
      <c r="F7657" s="68" t="s">
        <v>480</v>
      </c>
      <c r="G7657" s="67" t="s">
        <v>481</v>
      </c>
      <c r="H7657" s="68" t="s">
        <v>362</v>
      </c>
      <c r="I7657" s="69">
        <v>135</v>
      </c>
      <c r="J7657" s="69">
        <v>174</v>
      </c>
      <c r="K7657" s="91"/>
      <c r="L7657" s="91"/>
    </row>
    <row r="7658" spans="2:12" x14ac:dyDescent="0.25">
      <c r="B7658" s="67" t="s">
        <v>454</v>
      </c>
      <c r="C7658" s="67" t="s">
        <v>455</v>
      </c>
      <c r="D7658" s="68" t="s">
        <v>373</v>
      </c>
      <c r="E7658" s="67" t="s">
        <v>374</v>
      </c>
      <c r="F7658" s="68" t="s">
        <v>480</v>
      </c>
      <c r="G7658" s="67" t="s">
        <v>481</v>
      </c>
      <c r="H7658" s="68" t="s">
        <v>363</v>
      </c>
      <c r="I7658" s="69">
        <v>205</v>
      </c>
      <c r="J7658" s="69">
        <v>311</v>
      </c>
      <c r="K7658" s="91"/>
      <c r="L7658" s="91"/>
    </row>
    <row r="7659" spans="2:12" x14ac:dyDescent="0.25">
      <c r="B7659" s="67" t="s">
        <v>454</v>
      </c>
      <c r="C7659" s="67" t="s">
        <v>455</v>
      </c>
      <c r="D7659" s="68" t="s">
        <v>373</v>
      </c>
      <c r="E7659" s="67" t="s">
        <v>374</v>
      </c>
      <c r="F7659" s="68" t="s">
        <v>480</v>
      </c>
      <c r="G7659" s="67" t="s">
        <v>481</v>
      </c>
      <c r="H7659" s="68" t="s">
        <v>364</v>
      </c>
      <c r="I7659" s="69">
        <v>28</v>
      </c>
      <c r="J7659" s="69">
        <v>72</v>
      </c>
      <c r="K7659" s="91"/>
      <c r="L7659" s="91"/>
    </row>
    <row r="7660" spans="2:12" x14ac:dyDescent="0.25">
      <c r="B7660" s="67" t="s">
        <v>454</v>
      </c>
      <c r="C7660" s="67" t="s">
        <v>455</v>
      </c>
      <c r="D7660" s="68" t="s">
        <v>373</v>
      </c>
      <c r="E7660" s="67" t="s">
        <v>374</v>
      </c>
      <c r="F7660" s="68" t="s">
        <v>480</v>
      </c>
      <c r="G7660" s="67" t="s">
        <v>481</v>
      </c>
      <c r="H7660" s="68" t="s">
        <v>362</v>
      </c>
      <c r="I7660" s="69">
        <v>0</v>
      </c>
      <c r="J7660" s="69">
        <v>10</v>
      </c>
      <c r="K7660" s="91"/>
      <c r="L7660" s="91"/>
    </row>
    <row r="7661" spans="2:12" x14ac:dyDescent="0.25">
      <c r="B7661" s="67" t="s">
        <v>454</v>
      </c>
      <c r="C7661" s="67" t="s">
        <v>455</v>
      </c>
      <c r="D7661" s="68" t="s">
        <v>373</v>
      </c>
      <c r="E7661" s="67" t="s">
        <v>374</v>
      </c>
      <c r="F7661" s="68" t="s">
        <v>480</v>
      </c>
      <c r="G7661" s="67" t="s">
        <v>481</v>
      </c>
      <c r="H7661" s="68" t="s">
        <v>363</v>
      </c>
      <c r="I7661" s="69">
        <v>0</v>
      </c>
      <c r="J7661" s="69">
        <v>8</v>
      </c>
      <c r="K7661" s="91"/>
      <c r="L7661" s="91"/>
    </row>
    <row r="7662" spans="2:12" x14ac:dyDescent="0.25">
      <c r="B7662" s="67" t="s">
        <v>454</v>
      </c>
      <c r="C7662" s="67" t="s">
        <v>455</v>
      </c>
      <c r="D7662" s="68" t="s">
        <v>373</v>
      </c>
      <c r="E7662" s="67" t="s">
        <v>374</v>
      </c>
      <c r="F7662" s="68" t="s">
        <v>480</v>
      </c>
      <c r="G7662" s="67" t="s">
        <v>481</v>
      </c>
      <c r="H7662" s="68" t="s">
        <v>364</v>
      </c>
      <c r="I7662" s="69">
        <v>10</v>
      </c>
      <c r="J7662" s="69">
        <v>5</v>
      </c>
      <c r="K7662" s="91"/>
      <c r="L7662" s="91"/>
    </row>
    <row r="7663" spans="2:12" x14ac:dyDescent="0.25">
      <c r="B7663" s="67" t="s">
        <v>454</v>
      </c>
      <c r="C7663" s="67" t="s">
        <v>455</v>
      </c>
      <c r="D7663" s="68" t="s">
        <v>373</v>
      </c>
      <c r="E7663" s="67" t="s">
        <v>374</v>
      </c>
      <c r="F7663" s="68" t="s">
        <v>480</v>
      </c>
      <c r="G7663" s="67" t="s">
        <v>481</v>
      </c>
      <c r="H7663" s="68" t="s">
        <v>362</v>
      </c>
      <c r="I7663" s="69">
        <v>0</v>
      </c>
      <c r="J7663" s="69">
        <v>0</v>
      </c>
      <c r="K7663" s="91"/>
      <c r="L7663" s="91"/>
    </row>
    <row r="7664" spans="2:12" x14ac:dyDescent="0.25">
      <c r="B7664" s="67" t="s">
        <v>454</v>
      </c>
      <c r="C7664" s="67" t="s">
        <v>455</v>
      </c>
      <c r="D7664" s="68" t="s">
        <v>373</v>
      </c>
      <c r="E7664" s="67" t="s">
        <v>374</v>
      </c>
      <c r="F7664" s="68" t="s">
        <v>480</v>
      </c>
      <c r="G7664" s="67" t="s">
        <v>481</v>
      </c>
      <c r="H7664" s="68" t="s">
        <v>363</v>
      </c>
      <c r="I7664" s="69">
        <v>0.3296</v>
      </c>
      <c r="J7664" s="69">
        <v>8.2400000000000001E-2</v>
      </c>
      <c r="K7664" s="91"/>
      <c r="L7664" s="91"/>
    </row>
    <row r="7665" spans="2:12" x14ac:dyDescent="0.25">
      <c r="B7665" s="67" t="s">
        <v>454</v>
      </c>
      <c r="C7665" s="67" t="s">
        <v>455</v>
      </c>
      <c r="D7665" s="68" t="s">
        <v>373</v>
      </c>
      <c r="E7665" s="67" t="s">
        <v>374</v>
      </c>
      <c r="F7665" s="68" t="s">
        <v>480</v>
      </c>
      <c r="G7665" s="67" t="s">
        <v>481</v>
      </c>
      <c r="H7665" s="68" t="s">
        <v>364</v>
      </c>
      <c r="I7665" s="69">
        <v>0</v>
      </c>
      <c r="J7665" s="69">
        <v>0</v>
      </c>
      <c r="K7665" s="91"/>
      <c r="L7665" s="91"/>
    </row>
    <row r="7666" spans="2:12" x14ac:dyDescent="0.25">
      <c r="B7666" s="67" t="s">
        <v>454</v>
      </c>
      <c r="C7666" s="67" t="s">
        <v>455</v>
      </c>
      <c r="D7666" s="68" t="s">
        <v>373</v>
      </c>
      <c r="E7666" s="67" t="s">
        <v>374</v>
      </c>
      <c r="F7666" s="68" t="s">
        <v>480</v>
      </c>
      <c r="G7666" s="67" t="s">
        <v>481</v>
      </c>
      <c r="H7666" s="68" t="s">
        <v>363</v>
      </c>
      <c r="I7666" s="69">
        <v>0</v>
      </c>
      <c r="J7666" s="69">
        <v>0</v>
      </c>
      <c r="K7666" s="91"/>
      <c r="L7666" s="91"/>
    </row>
    <row r="7667" spans="2:12" x14ac:dyDescent="0.25">
      <c r="B7667" s="67" t="s">
        <v>454</v>
      </c>
      <c r="C7667" s="67" t="s">
        <v>455</v>
      </c>
      <c r="D7667" s="68" t="s">
        <v>373</v>
      </c>
      <c r="E7667" s="67" t="s">
        <v>374</v>
      </c>
      <c r="F7667" s="68" t="s">
        <v>480</v>
      </c>
      <c r="G7667" s="67" t="s">
        <v>481</v>
      </c>
      <c r="H7667" s="68" t="s">
        <v>364</v>
      </c>
      <c r="I7667" s="69">
        <v>0</v>
      </c>
      <c r="J7667" s="69">
        <v>0</v>
      </c>
      <c r="K7667" s="91"/>
      <c r="L7667" s="91"/>
    </row>
    <row r="7668" spans="2:12" x14ac:dyDescent="0.25">
      <c r="B7668" s="67" t="s">
        <v>454</v>
      </c>
      <c r="C7668" s="67" t="s">
        <v>455</v>
      </c>
      <c r="D7668" s="68" t="s">
        <v>373</v>
      </c>
      <c r="E7668" s="67" t="s">
        <v>374</v>
      </c>
      <c r="F7668" s="68" t="s">
        <v>480</v>
      </c>
      <c r="G7668" s="67" t="s">
        <v>481</v>
      </c>
      <c r="H7668" s="68" t="s">
        <v>362</v>
      </c>
      <c r="I7668" s="69">
        <v>8</v>
      </c>
      <c r="J7668" s="69">
        <v>25</v>
      </c>
      <c r="K7668" s="91"/>
      <c r="L7668" s="91"/>
    </row>
    <row r="7669" spans="2:12" x14ac:dyDescent="0.25">
      <c r="B7669" s="67" t="s">
        <v>454</v>
      </c>
      <c r="C7669" s="67" t="s">
        <v>455</v>
      </c>
      <c r="D7669" s="68" t="s">
        <v>373</v>
      </c>
      <c r="E7669" s="67" t="s">
        <v>374</v>
      </c>
      <c r="F7669" s="68" t="s">
        <v>480</v>
      </c>
      <c r="G7669" s="67" t="s">
        <v>481</v>
      </c>
      <c r="H7669" s="68" t="s">
        <v>363</v>
      </c>
      <c r="I7669" s="69">
        <v>124</v>
      </c>
      <c r="J7669" s="69">
        <v>76</v>
      </c>
      <c r="K7669" s="91"/>
      <c r="L7669" s="91"/>
    </row>
    <row r="7670" spans="2:12" x14ac:dyDescent="0.25">
      <c r="B7670" s="67" t="s">
        <v>454</v>
      </c>
      <c r="C7670" s="67" t="s">
        <v>455</v>
      </c>
      <c r="D7670" s="68" t="s">
        <v>373</v>
      </c>
      <c r="E7670" s="67" t="s">
        <v>374</v>
      </c>
      <c r="F7670" s="68" t="s">
        <v>480</v>
      </c>
      <c r="G7670" s="67" t="s">
        <v>481</v>
      </c>
      <c r="H7670" s="68" t="s">
        <v>364</v>
      </c>
      <c r="I7670" s="69">
        <v>13</v>
      </c>
      <c r="J7670" s="69">
        <v>20</v>
      </c>
      <c r="K7670" s="91"/>
      <c r="L7670" s="91"/>
    </row>
    <row r="7671" spans="2:12" x14ac:dyDescent="0.25">
      <c r="B7671" s="67" t="s">
        <v>454</v>
      </c>
      <c r="C7671" s="67" t="s">
        <v>455</v>
      </c>
      <c r="D7671" s="68" t="s">
        <v>373</v>
      </c>
      <c r="E7671" s="67" t="s">
        <v>374</v>
      </c>
      <c r="F7671" s="68" t="s">
        <v>480</v>
      </c>
      <c r="G7671" s="67" t="s">
        <v>481</v>
      </c>
      <c r="H7671" s="68" t="s">
        <v>362</v>
      </c>
      <c r="I7671" s="69">
        <v>19</v>
      </c>
      <c r="J7671" s="69">
        <v>13</v>
      </c>
      <c r="K7671" s="91"/>
      <c r="L7671" s="91"/>
    </row>
    <row r="7672" spans="2:12" x14ac:dyDescent="0.25">
      <c r="B7672" s="67" t="s">
        <v>454</v>
      </c>
      <c r="C7672" s="67" t="s">
        <v>455</v>
      </c>
      <c r="D7672" s="68" t="s">
        <v>373</v>
      </c>
      <c r="E7672" s="67" t="s">
        <v>374</v>
      </c>
      <c r="F7672" s="68" t="s">
        <v>480</v>
      </c>
      <c r="G7672" s="67" t="s">
        <v>481</v>
      </c>
      <c r="H7672" s="68" t="s">
        <v>363</v>
      </c>
      <c r="I7672" s="69">
        <v>92</v>
      </c>
      <c r="J7672" s="69">
        <v>85</v>
      </c>
      <c r="K7672" s="91"/>
      <c r="L7672" s="91"/>
    </row>
    <row r="7673" spans="2:12" x14ac:dyDescent="0.25">
      <c r="B7673" s="67" t="s">
        <v>454</v>
      </c>
      <c r="C7673" s="67" t="s">
        <v>455</v>
      </c>
      <c r="D7673" s="68" t="s">
        <v>373</v>
      </c>
      <c r="E7673" s="67" t="s">
        <v>374</v>
      </c>
      <c r="F7673" s="68" t="s">
        <v>480</v>
      </c>
      <c r="G7673" s="67" t="s">
        <v>481</v>
      </c>
      <c r="H7673" s="68" t="s">
        <v>364</v>
      </c>
      <c r="I7673" s="69">
        <v>9</v>
      </c>
      <c r="J7673" s="69">
        <v>13</v>
      </c>
      <c r="K7673" s="91"/>
      <c r="L7673" s="91"/>
    </row>
    <row r="7674" spans="2:12" x14ac:dyDescent="0.25">
      <c r="B7674" s="67" t="s">
        <v>454</v>
      </c>
      <c r="C7674" s="67" t="s">
        <v>455</v>
      </c>
      <c r="D7674" s="68" t="s">
        <v>373</v>
      </c>
      <c r="E7674" s="67" t="s">
        <v>374</v>
      </c>
      <c r="F7674" s="68" t="s">
        <v>480</v>
      </c>
      <c r="G7674" s="67" t="s">
        <v>481</v>
      </c>
      <c r="H7674" s="68" t="s">
        <v>363</v>
      </c>
      <c r="I7674" s="69">
        <v>0</v>
      </c>
      <c r="J7674" s="69">
        <v>2</v>
      </c>
      <c r="K7674" s="91"/>
      <c r="L7674" s="91"/>
    </row>
    <row r="7675" spans="2:12" x14ac:dyDescent="0.25">
      <c r="B7675" s="67" t="s">
        <v>454</v>
      </c>
      <c r="C7675" s="67" t="s">
        <v>455</v>
      </c>
      <c r="D7675" s="68" t="s">
        <v>373</v>
      </c>
      <c r="E7675" s="67" t="s">
        <v>374</v>
      </c>
      <c r="F7675" s="68" t="s">
        <v>480</v>
      </c>
      <c r="G7675" s="67" t="s">
        <v>481</v>
      </c>
      <c r="H7675" s="68" t="s">
        <v>362</v>
      </c>
      <c r="I7675" s="69">
        <v>0</v>
      </c>
      <c r="J7675" s="69">
        <v>0</v>
      </c>
      <c r="K7675" s="91"/>
      <c r="L7675" s="91"/>
    </row>
    <row r="7676" spans="2:12" x14ac:dyDescent="0.25">
      <c r="B7676" s="67" t="s">
        <v>454</v>
      </c>
      <c r="C7676" s="67" t="s">
        <v>455</v>
      </c>
      <c r="D7676" s="68" t="s">
        <v>373</v>
      </c>
      <c r="E7676" s="67" t="s">
        <v>374</v>
      </c>
      <c r="F7676" s="68" t="s">
        <v>480</v>
      </c>
      <c r="G7676" s="67" t="s">
        <v>481</v>
      </c>
      <c r="H7676" s="68" t="s">
        <v>363</v>
      </c>
      <c r="I7676" s="69">
        <v>0</v>
      </c>
      <c r="J7676" s="69">
        <v>11</v>
      </c>
      <c r="K7676" s="91"/>
      <c r="L7676" s="91"/>
    </row>
    <row r="7677" spans="2:12" x14ac:dyDescent="0.25">
      <c r="B7677" s="67" t="s">
        <v>454</v>
      </c>
      <c r="C7677" s="67" t="s">
        <v>455</v>
      </c>
      <c r="D7677" s="68" t="s">
        <v>373</v>
      </c>
      <c r="E7677" s="67" t="s">
        <v>374</v>
      </c>
      <c r="F7677" s="68" t="s">
        <v>480</v>
      </c>
      <c r="G7677" s="67" t="s">
        <v>481</v>
      </c>
      <c r="H7677" s="68" t="s">
        <v>364</v>
      </c>
      <c r="I7677" s="69">
        <v>0</v>
      </c>
      <c r="J7677" s="69">
        <v>0</v>
      </c>
      <c r="K7677" s="91"/>
      <c r="L7677" s="91"/>
    </row>
    <row r="7678" spans="2:12" x14ac:dyDescent="0.25">
      <c r="B7678" s="67" t="s">
        <v>454</v>
      </c>
      <c r="C7678" s="67" t="s">
        <v>455</v>
      </c>
      <c r="D7678" s="68" t="s">
        <v>373</v>
      </c>
      <c r="E7678" s="67" t="s">
        <v>374</v>
      </c>
      <c r="F7678" s="68" t="s">
        <v>480</v>
      </c>
      <c r="G7678" s="67" t="s">
        <v>481</v>
      </c>
      <c r="H7678" s="68" t="s">
        <v>362</v>
      </c>
      <c r="I7678" s="69">
        <v>8</v>
      </c>
      <c r="J7678" s="69">
        <v>8</v>
      </c>
      <c r="K7678" s="91"/>
      <c r="L7678" s="91"/>
    </row>
    <row r="7679" spans="2:12" x14ac:dyDescent="0.25">
      <c r="B7679" s="67" t="s">
        <v>454</v>
      </c>
      <c r="C7679" s="67" t="s">
        <v>455</v>
      </c>
      <c r="D7679" s="68" t="s">
        <v>373</v>
      </c>
      <c r="E7679" s="67" t="s">
        <v>374</v>
      </c>
      <c r="F7679" s="68" t="s">
        <v>480</v>
      </c>
      <c r="G7679" s="67" t="s">
        <v>481</v>
      </c>
      <c r="H7679" s="68" t="s">
        <v>364</v>
      </c>
      <c r="I7679" s="69">
        <v>15</v>
      </c>
      <c r="J7679" s="69">
        <v>5</v>
      </c>
      <c r="K7679" s="91"/>
      <c r="L7679" s="91"/>
    </row>
    <row r="7680" spans="2:12" x14ac:dyDescent="0.25">
      <c r="B7680" s="67" t="s">
        <v>454</v>
      </c>
      <c r="C7680" s="67" t="s">
        <v>455</v>
      </c>
      <c r="D7680" s="68" t="s">
        <v>373</v>
      </c>
      <c r="E7680" s="67" t="s">
        <v>374</v>
      </c>
      <c r="F7680" s="68" t="s">
        <v>480</v>
      </c>
      <c r="G7680" s="67" t="s">
        <v>481</v>
      </c>
      <c r="H7680" s="68" t="s">
        <v>363</v>
      </c>
      <c r="I7680" s="69">
        <v>0</v>
      </c>
      <c r="J7680" s="69">
        <v>0</v>
      </c>
      <c r="K7680" s="91"/>
      <c r="L7680" s="91"/>
    </row>
    <row r="7681" spans="2:12" x14ac:dyDescent="0.25">
      <c r="B7681" s="67" t="s">
        <v>454</v>
      </c>
      <c r="C7681" s="67" t="s">
        <v>455</v>
      </c>
      <c r="D7681" s="68" t="s">
        <v>373</v>
      </c>
      <c r="E7681" s="67" t="s">
        <v>374</v>
      </c>
      <c r="F7681" s="68" t="s">
        <v>480</v>
      </c>
      <c r="G7681" s="67" t="s">
        <v>481</v>
      </c>
      <c r="H7681" s="68" t="s">
        <v>362</v>
      </c>
      <c r="I7681" s="69">
        <v>43</v>
      </c>
      <c r="J7681" s="69">
        <v>74</v>
      </c>
      <c r="K7681" s="91"/>
      <c r="L7681" s="91"/>
    </row>
    <row r="7682" spans="2:12" x14ac:dyDescent="0.25">
      <c r="B7682" s="67" t="s">
        <v>454</v>
      </c>
      <c r="C7682" s="67" t="s">
        <v>455</v>
      </c>
      <c r="D7682" s="68" t="s">
        <v>373</v>
      </c>
      <c r="E7682" s="67" t="s">
        <v>374</v>
      </c>
      <c r="F7682" s="68" t="s">
        <v>480</v>
      </c>
      <c r="G7682" s="67" t="s">
        <v>481</v>
      </c>
      <c r="H7682" s="68" t="s">
        <v>363</v>
      </c>
      <c r="I7682" s="69">
        <v>77</v>
      </c>
      <c r="J7682" s="69">
        <v>132</v>
      </c>
      <c r="K7682" s="91"/>
      <c r="L7682" s="91"/>
    </row>
    <row r="7683" spans="2:12" x14ac:dyDescent="0.25">
      <c r="B7683" s="67" t="s">
        <v>454</v>
      </c>
      <c r="C7683" s="67" t="s">
        <v>455</v>
      </c>
      <c r="D7683" s="68" t="s">
        <v>373</v>
      </c>
      <c r="E7683" s="67" t="s">
        <v>374</v>
      </c>
      <c r="F7683" s="68" t="s">
        <v>480</v>
      </c>
      <c r="G7683" s="67" t="s">
        <v>481</v>
      </c>
      <c r="H7683" s="68" t="s">
        <v>364</v>
      </c>
      <c r="I7683" s="69">
        <v>27</v>
      </c>
      <c r="J7683" s="69">
        <v>83</v>
      </c>
      <c r="K7683" s="91"/>
      <c r="L7683" s="91"/>
    </row>
    <row r="7684" spans="2:12" x14ac:dyDescent="0.25">
      <c r="B7684" s="67" t="s">
        <v>454</v>
      </c>
      <c r="C7684" s="67" t="s">
        <v>455</v>
      </c>
      <c r="D7684" s="68" t="s">
        <v>373</v>
      </c>
      <c r="E7684" s="67" t="s">
        <v>374</v>
      </c>
      <c r="F7684" s="68" t="s">
        <v>480</v>
      </c>
      <c r="G7684" s="67" t="s">
        <v>481</v>
      </c>
      <c r="H7684" s="68" t="s">
        <v>362</v>
      </c>
      <c r="I7684" s="69">
        <v>0</v>
      </c>
      <c r="J7684" s="69">
        <v>0</v>
      </c>
      <c r="K7684" s="91"/>
      <c r="L7684" s="91"/>
    </row>
    <row r="7685" spans="2:12" x14ac:dyDescent="0.25">
      <c r="B7685" s="67" t="s">
        <v>454</v>
      </c>
      <c r="C7685" s="67" t="s">
        <v>455</v>
      </c>
      <c r="D7685" s="68" t="s">
        <v>373</v>
      </c>
      <c r="E7685" s="67" t="s">
        <v>374</v>
      </c>
      <c r="F7685" s="68" t="s">
        <v>480</v>
      </c>
      <c r="G7685" s="67" t="s">
        <v>481</v>
      </c>
      <c r="H7685" s="68" t="s">
        <v>363</v>
      </c>
      <c r="I7685" s="69">
        <v>0</v>
      </c>
      <c r="J7685" s="69">
        <v>0</v>
      </c>
      <c r="K7685" s="91"/>
      <c r="L7685" s="91"/>
    </row>
    <row r="7686" spans="2:12" x14ac:dyDescent="0.25">
      <c r="B7686" s="67" t="s">
        <v>454</v>
      </c>
      <c r="C7686" s="67" t="s">
        <v>455</v>
      </c>
      <c r="D7686" s="68" t="s">
        <v>373</v>
      </c>
      <c r="E7686" s="67" t="s">
        <v>374</v>
      </c>
      <c r="F7686" s="68" t="s">
        <v>480</v>
      </c>
      <c r="G7686" s="67" t="s">
        <v>481</v>
      </c>
      <c r="H7686" s="68" t="s">
        <v>363</v>
      </c>
      <c r="I7686" s="69">
        <v>4</v>
      </c>
      <c r="J7686" s="69">
        <v>0</v>
      </c>
      <c r="K7686" s="91"/>
      <c r="L7686" s="91"/>
    </row>
    <row r="7687" spans="2:12" x14ac:dyDescent="0.25">
      <c r="B7687" s="67" t="s">
        <v>454</v>
      </c>
      <c r="C7687" s="67" t="s">
        <v>455</v>
      </c>
      <c r="D7687" s="68" t="s">
        <v>373</v>
      </c>
      <c r="E7687" s="67" t="s">
        <v>374</v>
      </c>
      <c r="F7687" s="68" t="s">
        <v>480</v>
      </c>
      <c r="G7687" s="67" t="s">
        <v>481</v>
      </c>
      <c r="H7687" s="68" t="s">
        <v>364</v>
      </c>
      <c r="I7687" s="69">
        <v>0</v>
      </c>
      <c r="J7687" s="69">
        <v>0</v>
      </c>
      <c r="K7687" s="91"/>
      <c r="L7687" s="91"/>
    </row>
    <row r="7688" spans="2:12" x14ac:dyDescent="0.25">
      <c r="B7688" s="67" t="s">
        <v>454</v>
      </c>
      <c r="C7688" s="67" t="s">
        <v>455</v>
      </c>
      <c r="D7688" s="68" t="s">
        <v>373</v>
      </c>
      <c r="E7688" s="67" t="s">
        <v>374</v>
      </c>
      <c r="F7688" s="68" t="s">
        <v>480</v>
      </c>
      <c r="G7688" s="67" t="s">
        <v>481</v>
      </c>
      <c r="H7688" s="68" t="s">
        <v>362</v>
      </c>
      <c r="I7688" s="69">
        <v>0</v>
      </c>
      <c r="J7688" s="69">
        <v>15</v>
      </c>
      <c r="K7688" s="91"/>
      <c r="L7688" s="91"/>
    </row>
    <row r="7689" spans="2:12" x14ac:dyDescent="0.25">
      <c r="B7689" s="67" t="s">
        <v>454</v>
      </c>
      <c r="C7689" s="67" t="s">
        <v>455</v>
      </c>
      <c r="D7689" s="68" t="s">
        <v>373</v>
      </c>
      <c r="E7689" s="67" t="s">
        <v>374</v>
      </c>
      <c r="F7689" s="68" t="s">
        <v>480</v>
      </c>
      <c r="G7689" s="67" t="s">
        <v>481</v>
      </c>
      <c r="H7689" s="68" t="s">
        <v>363</v>
      </c>
      <c r="I7689" s="69">
        <v>0</v>
      </c>
      <c r="J7689" s="69">
        <v>0</v>
      </c>
      <c r="K7689" s="91"/>
      <c r="L7689" s="91"/>
    </row>
    <row r="7690" spans="2:12" x14ac:dyDescent="0.25">
      <c r="B7690" s="67" t="s">
        <v>454</v>
      </c>
      <c r="C7690" s="67" t="s">
        <v>455</v>
      </c>
      <c r="D7690" s="68" t="s">
        <v>373</v>
      </c>
      <c r="E7690" s="67" t="s">
        <v>374</v>
      </c>
      <c r="F7690" s="68" t="s">
        <v>480</v>
      </c>
      <c r="G7690" s="67" t="s">
        <v>481</v>
      </c>
      <c r="H7690" s="68" t="s">
        <v>364</v>
      </c>
      <c r="I7690" s="69">
        <v>28</v>
      </c>
      <c r="J7690" s="69">
        <v>28</v>
      </c>
      <c r="K7690" s="91"/>
      <c r="L7690" s="91"/>
    </row>
    <row r="7691" spans="2:12" x14ac:dyDescent="0.25">
      <c r="B7691" s="67" t="s">
        <v>454</v>
      </c>
      <c r="C7691" s="67" t="s">
        <v>455</v>
      </c>
      <c r="D7691" s="68" t="s">
        <v>373</v>
      </c>
      <c r="E7691" s="67" t="s">
        <v>374</v>
      </c>
      <c r="F7691" s="68" t="s">
        <v>480</v>
      </c>
      <c r="G7691" s="67" t="s">
        <v>481</v>
      </c>
      <c r="H7691" s="68" t="s">
        <v>362</v>
      </c>
      <c r="I7691" s="69">
        <v>0</v>
      </c>
      <c r="J7691" s="69">
        <v>0</v>
      </c>
      <c r="K7691" s="91"/>
      <c r="L7691" s="91"/>
    </row>
    <row r="7692" spans="2:12" x14ac:dyDescent="0.25">
      <c r="B7692" s="67" t="s">
        <v>454</v>
      </c>
      <c r="C7692" s="67" t="s">
        <v>455</v>
      </c>
      <c r="D7692" s="68" t="s">
        <v>373</v>
      </c>
      <c r="E7692" s="67" t="s">
        <v>374</v>
      </c>
      <c r="F7692" s="68" t="s">
        <v>480</v>
      </c>
      <c r="G7692" s="67" t="s">
        <v>481</v>
      </c>
      <c r="H7692" s="68" t="s">
        <v>363</v>
      </c>
      <c r="I7692" s="69">
        <v>0</v>
      </c>
      <c r="J7692" s="69">
        <v>13</v>
      </c>
      <c r="K7692" s="91"/>
      <c r="L7692" s="91"/>
    </row>
    <row r="7693" spans="2:12" x14ac:dyDescent="0.25">
      <c r="B7693" s="67" t="s">
        <v>454</v>
      </c>
      <c r="C7693" s="67" t="s">
        <v>455</v>
      </c>
      <c r="D7693" s="68" t="s">
        <v>373</v>
      </c>
      <c r="E7693" s="67" t="s">
        <v>374</v>
      </c>
      <c r="F7693" s="68" t="s">
        <v>480</v>
      </c>
      <c r="G7693" s="67" t="s">
        <v>481</v>
      </c>
      <c r="H7693" s="68" t="s">
        <v>364</v>
      </c>
      <c r="I7693" s="69">
        <v>0</v>
      </c>
      <c r="J7693" s="69">
        <v>0</v>
      </c>
      <c r="K7693" s="91"/>
      <c r="L7693" s="91"/>
    </row>
    <row r="7694" spans="2:12" x14ac:dyDescent="0.25">
      <c r="B7694" s="67" t="s">
        <v>454</v>
      </c>
      <c r="C7694" s="67" t="s">
        <v>455</v>
      </c>
      <c r="D7694" s="68" t="s">
        <v>373</v>
      </c>
      <c r="E7694" s="67" t="s">
        <v>374</v>
      </c>
      <c r="F7694" s="68" t="s">
        <v>480</v>
      </c>
      <c r="G7694" s="67" t="s">
        <v>481</v>
      </c>
      <c r="H7694" s="68" t="s">
        <v>362</v>
      </c>
      <c r="I7694" s="69">
        <v>20</v>
      </c>
      <c r="J7694" s="69">
        <v>22</v>
      </c>
      <c r="K7694" s="91"/>
      <c r="L7694" s="91"/>
    </row>
    <row r="7695" spans="2:12" x14ac:dyDescent="0.25">
      <c r="B7695" s="67" t="s">
        <v>454</v>
      </c>
      <c r="C7695" s="67" t="s">
        <v>455</v>
      </c>
      <c r="D7695" s="68" t="s">
        <v>373</v>
      </c>
      <c r="E7695" s="67" t="s">
        <v>374</v>
      </c>
      <c r="F7695" s="68" t="s">
        <v>480</v>
      </c>
      <c r="G7695" s="67" t="s">
        <v>481</v>
      </c>
      <c r="H7695" s="68" t="s">
        <v>363</v>
      </c>
      <c r="I7695" s="69">
        <v>13</v>
      </c>
      <c r="J7695" s="69">
        <v>43</v>
      </c>
      <c r="K7695" s="91"/>
      <c r="L7695" s="91"/>
    </row>
    <row r="7696" spans="2:12" x14ac:dyDescent="0.25">
      <c r="B7696" s="67" t="s">
        <v>454</v>
      </c>
      <c r="C7696" s="67" t="s">
        <v>455</v>
      </c>
      <c r="D7696" s="68" t="s">
        <v>373</v>
      </c>
      <c r="E7696" s="67" t="s">
        <v>374</v>
      </c>
      <c r="F7696" s="68" t="s">
        <v>480</v>
      </c>
      <c r="G7696" s="67" t="s">
        <v>481</v>
      </c>
      <c r="H7696" s="68" t="s">
        <v>364</v>
      </c>
      <c r="I7696" s="69">
        <v>18</v>
      </c>
      <c r="J7696" s="69">
        <v>14</v>
      </c>
      <c r="K7696" s="91"/>
      <c r="L7696" s="91"/>
    </row>
    <row r="7697" spans="2:12" x14ac:dyDescent="0.25">
      <c r="B7697" s="67" t="s">
        <v>454</v>
      </c>
      <c r="C7697" s="67" t="s">
        <v>455</v>
      </c>
      <c r="D7697" s="68" t="s">
        <v>373</v>
      </c>
      <c r="E7697" s="67" t="s">
        <v>374</v>
      </c>
      <c r="F7697" s="68" t="s">
        <v>480</v>
      </c>
      <c r="G7697" s="67" t="s">
        <v>481</v>
      </c>
      <c r="H7697" s="68" t="s">
        <v>363</v>
      </c>
      <c r="I7697" s="69">
        <v>0</v>
      </c>
      <c r="J7697" s="69">
        <v>0</v>
      </c>
      <c r="K7697" s="91"/>
      <c r="L7697" s="91"/>
    </row>
    <row r="7698" spans="2:12" x14ac:dyDescent="0.25">
      <c r="B7698" s="67" t="s">
        <v>454</v>
      </c>
      <c r="C7698" s="67" t="s">
        <v>455</v>
      </c>
      <c r="D7698" s="68" t="s">
        <v>373</v>
      </c>
      <c r="E7698" s="67" t="s">
        <v>374</v>
      </c>
      <c r="F7698" s="68" t="s">
        <v>480</v>
      </c>
      <c r="G7698" s="67" t="s">
        <v>481</v>
      </c>
      <c r="H7698" s="68" t="s">
        <v>362</v>
      </c>
      <c r="I7698" s="69">
        <v>0</v>
      </c>
      <c r="J7698" s="69">
        <v>0</v>
      </c>
      <c r="K7698" s="91"/>
      <c r="L7698" s="91"/>
    </row>
    <row r="7699" spans="2:12" x14ac:dyDescent="0.25">
      <c r="B7699" s="67" t="s">
        <v>454</v>
      </c>
      <c r="C7699" s="67" t="s">
        <v>455</v>
      </c>
      <c r="D7699" s="68" t="s">
        <v>373</v>
      </c>
      <c r="E7699" s="67" t="s">
        <v>374</v>
      </c>
      <c r="F7699" s="68" t="s">
        <v>480</v>
      </c>
      <c r="G7699" s="67" t="s">
        <v>481</v>
      </c>
      <c r="H7699" s="68" t="s">
        <v>363</v>
      </c>
      <c r="I7699" s="69">
        <v>0</v>
      </c>
      <c r="J7699" s="69">
        <v>0</v>
      </c>
      <c r="K7699" s="91"/>
      <c r="L7699" s="91"/>
    </row>
    <row r="7700" spans="2:12" x14ac:dyDescent="0.25">
      <c r="B7700" s="67" t="s">
        <v>454</v>
      </c>
      <c r="C7700" s="67" t="s">
        <v>455</v>
      </c>
      <c r="D7700" s="68" t="s">
        <v>373</v>
      </c>
      <c r="E7700" s="67" t="s">
        <v>374</v>
      </c>
      <c r="F7700" s="68" t="s">
        <v>480</v>
      </c>
      <c r="G7700" s="67" t="s">
        <v>481</v>
      </c>
      <c r="H7700" s="68" t="s">
        <v>364</v>
      </c>
      <c r="I7700" s="69">
        <v>0</v>
      </c>
      <c r="J7700" s="69">
        <v>0</v>
      </c>
      <c r="K7700" s="91"/>
      <c r="L7700" s="91"/>
    </row>
    <row r="7701" spans="2:12" x14ac:dyDescent="0.25">
      <c r="B7701" s="67" t="s">
        <v>454</v>
      </c>
      <c r="C7701" s="67" t="s">
        <v>455</v>
      </c>
      <c r="D7701" s="68" t="s">
        <v>373</v>
      </c>
      <c r="E7701" s="67" t="s">
        <v>374</v>
      </c>
      <c r="F7701" s="68" t="s">
        <v>480</v>
      </c>
      <c r="G7701" s="67" t="s">
        <v>481</v>
      </c>
      <c r="H7701" s="68" t="s">
        <v>363</v>
      </c>
      <c r="I7701" s="69">
        <v>0</v>
      </c>
      <c r="J7701" s="69">
        <v>7</v>
      </c>
      <c r="K7701" s="91"/>
      <c r="L7701" s="91"/>
    </row>
    <row r="7702" spans="2:12" x14ac:dyDescent="0.25">
      <c r="B7702" s="67" t="s">
        <v>454</v>
      </c>
      <c r="C7702" s="67" t="s">
        <v>455</v>
      </c>
      <c r="D7702" s="68" t="s">
        <v>373</v>
      </c>
      <c r="E7702" s="67" t="s">
        <v>374</v>
      </c>
      <c r="F7702" s="68" t="s">
        <v>480</v>
      </c>
      <c r="G7702" s="67" t="s">
        <v>481</v>
      </c>
      <c r="H7702" s="68" t="s">
        <v>362</v>
      </c>
      <c r="I7702" s="69">
        <v>5</v>
      </c>
      <c r="J7702" s="69">
        <v>-5</v>
      </c>
      <c r="K7702" s="91"/>
      <c r="L7702" s="91"/>
    </row>
    <row r="7703" spans="2:12" x14ac:dyDescent="0.25">
      <c r="B7703" s="67" t="s">
        <v>454</v>
      </c>
      <c r="C7703" s="67" t="s">
        <v>455</v>
      </c>
      <c r="D7703" s="68" t="s">
        <v>373</v>
      </c>
      <c r="E7703" s="67" t="s">
        <v>374</v>
      </c>
      <c r="F7703" s="68" t="s">
        <v>480</v>
      </c>
      <c r="G7703" s="67" t="s">
        <v>481</v>
      </c>
      <c r="H7703" s="68" t="s">
        <v>363</v>
      </c>
      <c r="I7703" s="69">
        <v>29</v>
      </c>
      <c r="J7703" s="69">
        <v>60</v>
      </c>
      <c r="K7703" s="91"/>
      <c r="L7703" s="91"/>
    </row>
    <row r="7704" spans="2:12" x14ac:dyDescent="0.25">
      <c r="B7704" s="67" t="s">
        <v>454</v>
      </c>
      <c r="C7704" s="67" t="s">
        <v>455</v>
      </c>
      <c r="D7704" s="68" t="s">
        <v>373</v>
      </c>
      <c r="E7704" s="67" t="s">
        <v>374</v>
      </c>
      <c r="F7704" s="68" t="s">
        <v>480</v>
      </c>
      <c r="G7704" s="67" t="s">
        <v>481</v>
      </c>
      <c r="H7704" s="68" t="s">
        <v>364</v>
      </c>
      <c r="I7704" s="69">
        <v>3</v>
      </c>
      <c r="J7704" s="69">
        <v>20</v>
      </c>
      <c r="K7704" s="91"/>
      <c r="L7704" s="91"/>
    </row>
    <row r="7705" spans="2:12" x14ac:dyDescent="0.25">
      <c r="B7705" s="67" t="s">
        <v>454</v>
      </c>
      <c r="C7705" s="67" t="s">
        <v>455</v>
      </c>
      <c r="D7705" s="68" t="s">
        <v>373</v>
      </c>
      <c r="E7705" s="67" t="s">
        <v>374</v>
      </c>
      <c r="F7705" s="68" t="s">
        <v>480</v>
      </c>
      <c r="G7705" s="67" t="s">
        <v>481</v>
      </c>
      <c r="H7705" s="68" t="s">
        <v>362</v>
      </c>
      <c r="I7705" s="69">
        <v>19</v>
      </c>
      <c r="J7705" s="69">
        <v>0</v>
      </c>
      <c r="K7705" s="91"/>
      <c r="L7705" s="91"/>
    </row>
    <row r="7706" spans="2:12" x14ac:dyDescent="0.25">
      <c r="B7706" s="67" t="s">
        <v>454</v>
      </c>
      <c r="C7706" s="67" t="s">
        <v>455</v>
      </c>
      <c r="D7706" s="68" t="s">
        <v>373</v>
      </c>
      <c r="E7706" s="67" t="s">
        <v>374</v>
      </c>
      <c r="F7706" s="68" t="s">
        <v>480</v>
      </c>
      <c r="G7706" s="67" t="s">
        <v>481</v>
      </c>
      <c r="H7706" s="68" t="s">
        <v>363</v>
      </c>
      <c r="I7706" s="69">
        <v>6</v>
      </c>
      <c r="J7706" s="69">
        <v>0</v>
      </c>
      <c r="K7706" s="91"/>
      <c r="L7706" s="91"/>
    </row>
    <row r="7707" spans="2:12" x14ac:dyDescent="0.25">
      <c r="B7707" s="67" t="s">
        <v>454</v>
      </c>
      <c r="C7707" s="67" t="s">
        <v>455</v>
      </c>
      <c r="D7707" s="68" t="s">
        <v>373</v>
      </c>
      <c r="E7707" s="67" t="s">
        <v>374</v>
      </c>
      <c r="F7707" s="68" t="s">
        <v>480</v>
      </c>
      <c r="G7707" s="67" t="s">
        <v>481</v>
      </c>
      <c r="H7707" s="68" t="s">
        <v>364</v>
      </c>
      <c r="I7707" s="69">
        <v>0</v>
      </c>
      <c r="J7707" s="69">
        <v>0</v>
      </c>
      <c r="K7707" s="91"/>
      <c r="L7707" s="91"/>
    </row>
    <row r="7708" spans="2:12" x14ac:dyDescent="0.25">
      <c r="B7708" s="67" t="s">
        <v>454</v>
      </c>
      <c r="C7708" s="67" t="s">
        <v>455</v>
      </c>
      <c r="D7708" s="68" t="s">
        <v>373</v>
      </c>
      <c r="E7708" s="67" t="s">
        <v>374</v>
      </c>
      <c r="F7708" s="68" t="s">
        <v>480</v>
      </c>
      <c r="G7708" s="67" t="s">
        <v>481</v>
      </c>
      <c r="H7708" s="68" t="s">
        <v>362</v>
      </c>
      <c r="I7708" s="69">
        <v>0</v>
      </c>
      <c r="J7708" s="69">
        <v>0</v>
      </c>
      <c r="K7708" s="91"/>
      <c r="L7708" s="91"/>
    </row>
    <row r="7709" spans="2:12" x14ac:dyDescent="0.25">
      <c r="B7709" s="67" t="s">
        <v>454</v>
      </c>
      <c r="C7709" s="67" t="s">
        <v>455</v>
      </c>
      <c r="D7709" s="68" t="s">
        <v>373</v>
      </c>
      <c r="E7709" s="67" t="s">
        <v>374</v>
      </c>
      <c r="F7709" s="68" t="s">
        <v>480</v>
      </c>
      <c r="G7709" s="67" t="s">
        <v>481</v>
      </c>
      <c r="H7709" s="68" t="s">
        <v>363</v>
      </c>
      <c r="I7709" s="69">
        <v>0</v>
      </c>
      <c r="J7709" s="69">
        <v>0</v>
      </c>
      <c r="K7709" s="91"/>
      <c r="L7709" s="91"/>
    </row>
    <row r="7710" spans="2:12" x14ac:dyDescent="0.25">
      <c r="B7710" s="67" t="s">
        <v>454</v>
      </c>
      <c r="C7710" s="67" t="s">
        <v>455</v>
      </c>
      <c r="D7710" s="68" t="s">
        <v>373</v>
      </c>
      <c r="E7710" s="67" t="s">
        <v>374</v>
      </c>
      <c r="F7710" s="68" t="s">
        <v>480</v>
      </c>
      <c r="G7710" s="67" t="s">
        <v>481</v>
      </c>
      <c r="H7710" s="68" t="s">
        <v>363</v>
      </c>
      <c r="I7710" s="69">
        <v>0</v>
      </c>
      <c r="J7710" s="69">
        <v>0</v>
      </c>
      <c r="K7710" s="91"/>
      <c r="L7710" s="91"/>
    </row>
    <row r="7711" spans="2:12" x14ac:dyDescent="0.25">
      <c r="B7711" s="67" t="s">
        <v>454</v>
      </c>
      <c r="C7711" s="67" t="s">
        <v>455</v>
      </c>
      <c r="D7711" s="68" t="s">
        <v>373</v>
      </c>
      <c r="E7711" s="67" t="s">
        <v>374</v>
      </c>
      <c r="F7711" s="68" t="s">
        <v>480</v>
      </c>
      <c r="G7711" s="67" t="s">
        <v>481</v>
      </c>
      <c r="H7711" s="68" t="s">
        <v>364</v>
      </c>
      <c r="I7711" s="69">
        <v>0</v>
      </c>
      <c r="J7711" s="69">
        <v>0</v>
      </c>
      <c r="K7711" s="91"/>
      <c r="L7711" s="91"/>
    </row>
    <row r="7712" spans="2:12" x14ac:dyDescent="0.25">
      <c r="B7712" s="67" t="s">
        <v>454</v>
      </c>
      <c r="C7712" s="67" t="s">
        <v>455</v>
      </c>
      <c r="D7712" s="68" t="s">
        <v>373</v>
      </c>
      <c r="E7712" s="67" t="s">
        <v>374</v>
      </c>
      <c r="F7712" s="68" t="s">
        <v>480</v>
      </c>
      <c r="G7712" s="67" t="s">
        <v>481</v>
      </c>
      <c r="H7712" s="68" t="s">
        <v>363</v>
      </c>
      <c r="I7712" s="69">
        <v>0</v>
      </c>
      <c r="J7712" s="69">
        <v>0</v>
      </c>
      <c r="K7712" s="91"/>
      <c r="L7712" s="91"/>
    </row>
    <row r="7713" spans="2:12" x14ac:dyDescent="0.25">
      <c r="B7713" s="67" t="s">
        <v>454</v>
      </c>
      <c r="C7713" s="67" t="s">
        <v>455</v>
      </c>
      <c r="D7713" s="68" t="s">
        <v>373</v>
      </c>
      <c r="E7713" s="67" t="s">
        <v>374</v>
      </c>
      <c r="F7713" s="68" t="s">
        <v>480</v>
      </c>
      <c r="G7713" s="67" t="s">
        <v>481</v>
      </c>
      <c r="H7713" s="68" t="s">
        <v>363</v>
      </c>
      <c r="I7713" s="69">
        <v>7</v>
      </c>
      <c r="J7713" s="69">
        <v>7</v>
      </c>
      <c r="K7713" s="91"/>
      <c r="L7713" s="91"/>
    </row>
    <row r="7714" spans="2:12" x14ac:dyDescent="0.25">
      <c r="B7714" s="67" t="s">
        <v>454</v>
      </c>
      <c r="C7714" s="67" t="s">
        <v>455</v>
      </c>
      <c r="D7714" s="68" t="s">
        <v>373</v>
      </c>
      <c r="E7714" s="67" t="s">
        <v>374</v>
      </c>
      <c r="F7714" s="68" t="s">
        <v>480</v>
      </c>
      <c r="G7714" s="67" t="s">
        <v>481</v>
      </c>
      <c r="H7714" s="68" t="s">
        <v>362</v>
      </c>
      <c r="I7714" s="69">
        <v>0</v>
      </c>
      <c r="J7714" s="69">
        <v>0</v>
      </c>
      <c r="K7714" s="91"/>
      <c r="L7714" s="91"/>
    </row>
    <row r="7715" spans="2:12" x14ac:dyDescent="0.25">
      <c r="B7715" s="67" t="s">
        <v>454</v>
      </c>
      <c r="C7715" s="67" t="s">
        <v>455</v>
      </c>
      <c r="D7715" s="68" t="s">
        <v>373</v>
      </c>
      <c r="E7715" s="67" t="s">
        <v>374</v>
      </c>
      <c r="F7715" s="68" t="s">
        <v>480</v>
      </c>
      <c r="G7715" s="67" t="s">
        <v>481</v>
      </c>
      <c r="H7715" s="68" t="s">
        <v>363</v>
      </c>
      <c r="I7715" s="69">
        <v>0</v>
      </c>
      <c r="J7715" s="69">
        <v>39.952300000000001</v>
      </c>
      <c r="K7715" s="91"/>
      <c r="L7715" s="91"/>
    </row>
    <row r="7716" spans="2:12" x14ac:dyDescent="0.25">
      <c r="B7716" s="67" t="s">
        <v>454</v>
      </c>
      <c r="C7716" s="67" t="s">
        <v>455</v>
      </c>
      <c r="D7716" s="68" t="s">
        <v>373</v>
      </c>
      <c r="E7716" s="67" t="s">
        <v>374</v>
      </c>
      <c r="F7716" s="68" t="s">
        <v>480</v>
      </c>
      <c r="G7716" s="67" t="s">
        <v>481</v>
      </c>
      <c r="H7716" s="68" t="s">
        <v>363</v>
      </c>
      <c r="I7716" s="69">
        <v>26</v>
      </c>
      <c r="J7716" s="69">
        <v>10</v>
      </c>
      <c r="K7716" s="91"/>
      <c r="L7716" s="91"/>
    </row>
    <row r="7717" spans="2:12" x14ac:dyDescent="0.25">
      <c r="B7717" s="67" t="s">
        <v>454</v>
      </c>
      <c r="C7717" s="67" t="s">
        <v>455</v>
      </c>
      <c r="D7717" s="68" t="s">
        <v>373</v>
      </c>
      <c r="E7717" s="67" t="s">
        <v>374</v>
      </c>
      <c r="F7717" s="68" t="s">
        <v>482</v>
      </c>
      <c r="G7717" s="67" t="s">
        <v>483</v>
      </c>
      <c r="H7717" s="68" t="s">
        <v>364</v>
      </c>
      <c r="I7717" s="69">
        <v>16</v>
      </c>
      <c r="J7717" s="69">
        <v>0</v>
      </c>
      <c r="K7717" s="91"/>
      <c r="L7717" s="91"/>
    </row>
    <row r="7718" spans="2:12" x14ac:dyDescent="0.25">
      <c r="B7718" s="67" t="s">
        <v>454</v>
      </c>
      <c r="C7718" s="67" t="s">
        <v>455</v>
      </c>
      <c r="D7718" s="68" t="s">
        <v>373</v>
      </c>
      <c r="E7718" s="67" t="s">
        <v>374</v>
      </c>
      <c r="F7718" s="68" t="s">
        <v>482</v>
      </c>
      <c r="G7718" s="67" t="s">
        <v>483</v>
      </c>
      <c r="H7718" s="68" t="s">
        <v>362</v>
      </c>
      <c r="I7718" s="69">
        <v>20</v>
      </c>
      <c r="J7718" s="69">
        <v>65</v>
      </c>
      <c r="K7718" s="91"/>
      <c r="L7718" s="91"/>
    </row>
    <row r="7719" spans="2:12" x14ac:dyDescent="0.25">
      <c r="B7719" s="67" t="s">
        <v>454</v>
      </c>
      <c r="C7719" s="67" t="s">
        <v>455</v>
      </c>
      <c r="D7719" s="68" t="s">
        <v>373</v>
      </c>
      <c r="E7719" s="67" t="s">
        <v>374</v>
      </c>
      <c r="F7719" s="68" t="s">
        <v>482</v>
      </c>
      <c r="G7719" s="67" t="s">
        <v>483</v>
      </c>
      <c r="H7719" s="68" t="s">
        <v>363</v>
      </c>
      <c r="I7719" s="69">
        <v>128</v>
      </c>
      <c r="J7719" s="69">
        <v>108</v>
      </c>
      <c r="K7719" s="91"/>
      <c r="L7719" s="91"/>
    </row>
    <row r="7720" spans="2:12" x14ac:dyDescent="0.25">
      <c r="B7720" s="67" t="s">
        <v>454</v>
      </c>
      <c r="C7720" s="67" t="s">
        <v>455</v>
      </c>
      <c r="D7720" s="68" t="s">
        <v>373</v>
      </c>
      <c r="E7720" s="67" t="s">
        <v>374</v>
      </c>
      <c r="F7720" s="68" t="s">
        <v>482</v>
      </c>
      <c r="G7720" s="67" t="s">
        <v>483</v>
      </c>
      <c r="H7720" s="68" t="s">
        <v>364</v>
      </c>
      <c r="I7720" s="69">
        <v>14</v>
      </c>
      <c r="J7720" s="69">
        <v>38</v>
      </c>
      <c r="K7720" s="91"/>
      <c r="L7720" s="91"/>
    </row>
    <row r="7721" spans="2:12" x14ac:dyDescent="0.25">
      <c r="B7721" s="67" t="s">
        <v>454</v>
      </c>
      <c r="C7721" s="67" t="s">
        <v>455</v>
      </c>
      <c r="D7721" s="68" t="s">
        <v>373</v>
      </c>
      <c r="E7721" s="67" t="s">
        <v>374</v>
      </c>
      <c r="F7721" s="68" t="s">
        <v>482</v>
      </c>
      <c r="G7721" s="67" t="s">
        <v>483</v>
      </c>
      <c r="H7721" s="68" t="s">
        <v>362</v>
      </c>
      <c r="I7721" s="69">
        <v>39</v>
      </c>
      <c r="J7721" s="69">
        <v>39</v>
      </c>
      <c r="K7721" s="91"/>
      <c r="L7721" s="91"/>
    </row>
    <row r="7722" spans="2:12" x14ac:dyDescent="0.25">
      <c r="B7722" s="67" t="s">
        <v>454</v>
      </c>
      <c r="C7722" s="67" t="s">
        <v>455</v>
      </c>
      <c r="D7722" s="68" t="s">
        <v>373</v>
      </c>
      <c r="E7722" s="67" t="s">
        <v>374</v>
      </c>
      <c r="F7722" s="68" t="s">
        <v>482</v>
      </c>
      <c r="G7722" s="67" t="s">
        <v>483</v>
      </c>
      <c r="H7722" s="68" t="s">
        <v>363</v>
      </c>
      <c r="I7722" s="69">
        <v>118</v>
      </c>
      <c r="J7722" s="69">
        <v>191</v>
      </c>
      <c r="K7722" s="91"/>
      <c r="L7722" s="91"/>
    </row>
    <row r="7723" spans="2:12" x14ac:dyDescent="0.25">
      <c r="B7723" s="67" t="s">
        <v>454</v>
      </c>
      <c r="C7723" s="67" t="s">
        <v>455</v>
      </c>
      <c r="D7723" s="68" t="s">
        <v>373</v>
      </c>
      <c r="E7723" s="67" t="s">
        <v>374</v>
      </c>
      <c r="F7723" s="68" t="s">
        <v>482</v>
      </c>
      <c r="G7723" s="67" t="s">
        <v>483</v>
      </c>
      <c r="H7723" s="68" t="s">
        <v>364</v>
      </c>
      <c r="I7723" s="69">
        <v>11</v>
      </c>
      <c r="J7723" s="69">
        <v>15</v>
      </c>
      <c r="K7723" s="91"/>
      <c r="L7723" s="91"/>
    </row>
    <row r="7724" spans="2:12" x14ac:dyDescent="0.25">
      <c r="B7724" s="67" t="s">
        <v>454</v>
      </c>
      <c r="C7724" s="67" t="s">
        <v>455</v>
      </c>
      <c r="D7724" s="68" t="s">
        <v>373</v>
      </c>
      <c r="E7724" s="67" t="s">
        <v>374</v>
      </c>
      <c r="F7724" s="68" t="s">
        <v>482</v>
      </c>
      <c r="G7724" s="67" t="s">
        <v>483</v>
      </c>
      <c r="H7724" s="68" t="s">
        <v>363</v>
      </c>
      <c r="I7724" s="69">
        <v>27</v>
      </c>
      <c r="J7724" s="69">
        <v>25</v>
      </c>
      <c r="K7724" s="91"/>
      <c r="L7724" s="91"/>
    </row>
    <row r="7725" spans="2:12" x14ac:dyDescent="0.25">
      <c r="B7725" s="67" t="s">
        <v>454</v>
      </c>
      <c r="C7725" s="67" t="s">
        <v>455</v>
      </c>
      <c r="D7725" s="68" t="s">
        <v>373</v>
      </c>
      <c r="E7725" s="67" t="s">
        <v>374</v>
      </c>
      <c r="F7725" s="68" t="s">
        <v>482</v>
      </c>
      <c r="G7725" s="67" t="s">
        <v>483</v>
      </c>
      <c r="H7725" s="68" t="s">
        <v>362</v>
      </c>
      <c r="I7725" s="69">
        <v>0</v>
      </c>
      <c r="J7725" s="69">
        <v>0</v>
      </c>
      <c r="K7725" s="91"/>
      <c r="L7725" s="91"/>
    </row>
    <row r="7726" spans="2:12" x14ac:dyDescent="0.25">
      <c r="B7726" s="67" t="s">
        <v>454</v>
      </c>
      <c r="C7726" s="67" t="s">
        <v>455</v>
      </c>
      <c r="D7726" s="68" t="s">
        <v>373</v>
      </c>
      <c r="E7726" s="67" t="s">
        <v>374</v>
      </c>
      <c r="F7726" s="68" t="s">
        <v>482</v>
      </c>
      <c r="G7726" s="67" t="s">
        <v>483</v>
      </c>
      <c r="H7726" s="68" t="s">
        <v>363</v>
      </c>
      <c r="I7726" s="69">
        <v>0</v>
      </c>
      <c r="J7726" s="69">
        <v>0</v>
      </c>
      <c r="K7726" s="91"/>
      <c r="L7726" s="91"/>
    </row>
    <row r="7727" spans="2:12" x14ac:dyDescent="0.25">
      <c r="B7727" s="67" t="s">
        <v>454</v>
      </c>
      <c r="C7727" s="67" t="s">
        <v>455</v>
      </c>
      <c r="D7727" s="68" t="s">
        <v>373</v>
      </c>
      <c r="E7727" s="67" t="s">
        <v>374</v>
      </c>
      <c r="F7727" s="68" t="s">
        <v>482</v>
      </c>
      <c r="G7727" s="67" t="s">
        <v>483</v>
      </c>
      <c r="H7727" s="68" t="s">
        <v>362</v>
      </c>
      <c r="I7727" s="69">
        <v>1</v>
      </c>
      <c r="J7727" s="69">
        <v>21</v>
      </c>
      <c r="K7727" s="91"/>
      <c r="L7727" s="91"/>
    </row>
    <row r="7728" spans="2:12" x14ac:dyDescent="0.25">
      <c r="B7728" s="67" t="s">
        <v>454</v>
      </c>
      <c r="C7728" s="67" t="s">
        <v>455</v>
      </c>
      <c r="D7728" s="68" t="s">
        <v>373</v>
      </c>
      <c r="E7728" s="67" t="s">
        <v>374</v>
      </c>
      <c r="F7728" s="68" t="s">
        <v>482</v>
      </c>
      <c r="G7728" s="67" t="s">
        <v>483</v>
      </c>
      <c r="H7728" s="68" t="s">
        <v>363</v>
      </c>
      <c r="I7728" s="69">
        <v>12</v>
      </c>
      <c r="J7728" s="69">
        <v>20</v>
      </c>
      <c r="K7728" s="91"/>
      <c r="L7728" s="91"/>
    </row>
    <row r="7729" spans="2:12" x14ac:dyDescent="0.25">
      <c r="B7729" s="67" t="s">
        <v>454</v>
      </c>
      <c r="C7729" s="67" t="s">
        <v>455</v>
      </c>
      <c r="D7729" s="68" t="s">
        <v>373</v>
      </c>
      <c r="E7729" s="67" t="s">
        <v>374</v>
      </c>
      <c r="F7729" s="68" t="s">
        <v>482</v>
      </c>
      <c r="G7729" s="67" t="s">
        <v>483</v>
      </c>
      <c r="H7729" s="68" t="s">
        <v>362</v>
      </c>
      <c r="I7729" s="69">
        <v>0</v>
      </c>
      <c r="J7729" s="69">
        <v>0</v>
      </c>
      <c r="K7729" s="91"/>
      <c r="L7729" s="91"/>
    </row>
    <row r="7730" spans="2:12" x14ac:dyDescent="0.25">
      <c r="B7730" s="67" t="s">
        <v>454</v>
      </c>
      <c r="C7730" s="67" t="s">
        <v>455</v>
      </c>
      <c r="D7730" s="68" t="s">
        <v>373</v>
      </c>
      <c r="E7730" s="67" t="s">
        <v>374</v>
      </c>
      <c r="F7730" s="68" t="s">
        <v>482</v>
      </c>
      <c r="G7730" s="67" t="s">
        <v>483</v>
      </c>
      <c r="H7730" s="68" t="s">
        <v>363</v>
      </c>
      <c r="I7730" s="69">
        <v>0</v>
      </c>
      <c r="J7730" s="69">
        <v>0</v>
      </c>
      <c r="K7730" s="91"/>
      <c r="L7730" s="91"/>
    </row>
    <row r="7731" spans="2:12" x14ac:dyDescent="0.25">
      <c r="B7731" s="67" t="s">
        <v>454</v>
      </c>
      <c r="C7731" s="67" t="s">
        <v>455</v>
      </c>
      <c r="D7731" s="68" t="s">
        <v>373</v>
      </c>
      <c r="E7731" s="67" t="s">
        <v>374</v>
      </c>
      <c r="F7731" s="68" t="s">
        <v>482</v>
      </c>
      <c r="G7731" s="67" t="s">
        <v>483</v>
      </c>
      <c r="H7731" s="68" t="s">
        <v>364</v>
      </c>
      <c r="I7731" s="69">
        <v>0</v>
      </c>
      <c r="J7731" s="69">
        <v>12</v>
      </c>
      <c r="K7731" s="91"/>
      <c r="L7731" s="91"/>
    </row>
    <row r="7732" spans="2:12" x14ac:dyDescent="0.25">
      <c r="B7732" s="67" t="s">
        <v>454</v>
      </c>
      <c r="C7732" s="67" t="s">
        <v>455</v>
      </c>
      <c r="D7732" s="68" t="s">
        <v>373</v>
      </c>
      <c r="E7732" s="67" t="s">
        <v>374</v>
      </c>
      <c r="F7732" s="68" t="s">
        <v>482</v>
      </c>
      <c r="G7732" s="67" t="s">
        <v>483</v>
      </c>
      <c r="H7732" s="68" t="s">
        <v>363</v>
      </c>
      <c r="I7732" s="69">
        <v>0</v>
      </c>
      <c r="J7732" s="69">
        <v>0</v>
      </c>
      <c r="K7732" s="91"/>
      <c r="L7732" s="91"/>
    </row>
    <row r="7733" spans="2:12" x14ac:dyDescent="0.25">
      <c r="B7733" s="67" t="s">
        <v>454</v>
      </c>
      <c r="C7733" s="67" t="s">
        <v>455</v>
      </c>
      <c r="D7733" s="68" t="s">
        <v>373</v>
      </c>
      <c r="E7733" s="67" t="s">
        <v>374</v>
      </c>
      <c r="F7733" s="68" t="s">
        <v>482</v>
      </c>
      <c r="G7733" s="67" t="s">
        <v>483</v>
      </c>
      <c r="H7733" s="68" t="s">
        <v>362</v>
      </c>
      <c r="I7733" s="69">
        <v>10</v>
      </c>
      <c r="J7733" s="69">
        <v>10</v>
      </c>
      <c r="K7733" s="91"/>
      <c r="L7733" s="91"/>
    </row>
    <row r="7734" spans="2:12" x14ac:dyDescent="0.25">
      <c r="B7734" s="67" t="s">
        <v>454</v>
      </c>
      <c r="C7734" s="67" t="s">
        <v>455</v>
      </c>
      <c r="D7734" s="68" t="s">
        <v>373</v>
      </c>
      <c r="E7734" s="67" t="s">
        <v>374</v>
      </c>
      <c r="F7734" s="68" t="s">
        <v>482</v>
      </c>
      <c r="G7734" s="67" t="s">
        <v>483</v>
      </c>
      <c r="H7734" s="68" t="s">
        <v>362</v>
      </c>
      <c r="I7734" s="69">
        <v>9</v>
      </c>
      <c r="J7734" s="69">
        <v>9</v>
      </c>
      <c r="K7734" s="91"/>
      <c r="L7734" s="91"/>
    </row>
    <row r="7735" spans="2:12" x14ac:dyDescent="0.25">
      <c r="B7735" s="67" t="s">
        <v>454</v>
      </c>
      <c r="C7735" s="67" t="s">
        <v>455</v>
      </c>
      <c r="D7735" s="68" t="s">
        <v>373</v>
      </c>
      <c r="E7735" s="67" t="s">
        <v>374</v>
      </c>
      <c r="F7735" s="68" t="s">
        <v>482</v>
      </c>
      <c r="G7735" s="67" t="s">
        <v>483</v>
      </c>
      <c r="H7735" s="68" t="s">
        <v>363</v>
      </c>
      <c r="I7735" s="69">
        <v>28</v>
      </c>
      <c r="J7735" s="69">
        <v>7</v>
      </c>
      <c r="K7735" s="91"/>
      <c r="L7735" s="91"/>
    </row>
    <row r="7736" spans="2:12" x14ac:dyDescent="0.25">
      <c r="B7736" s="67" t="s">
        <v>454</v>
      </c>
      <c r="C7736" s="67" t="s">
        <v>455</v>
      </c>
      <c r="D7736" s="68" t="s">
        <v>373</v>
      </c>
      <c r="E7736" s="67" t="s">
        <v>374</v>
      </c>
      <c r="F7736" s="68" t="s">
        <v>482</v>
      </c>
      <c r="G7736" s="67" t="s">
        <v>483</v>
      </c>
      <c r="H7736" s="68" t="s">
        <v>364</v>
      </c>
      <c r="I7736" s="69">
        <v>0</v>
      </c>
      <c r="J7736" s="69">
        <v>0</v>
      </c>
      <c r="K7736" s="91"/>
      <c r="L7736" s="91"/>
    </row>
    <row r="7737" spans="2:12" x14ac:dyDescent="0.25">
      <c r="B7737" s="67" t="s">
        <v>454</v>
      </c>
      <c r="C7737" s="67" t="s">
        <v>455</v>
      </c>
      <c r="D7737" s="68" t="s">
        <v>373</v>
      </c>
      <c r="E7737" s="67" t="s">
        <v>374</v>
      </c>
      <c r="F7737" s="68" t="s">
        <v>482</v>
      </c>
      <c r="G7737" s="67" t="s">
        <v>483</v>
      </c>
      <c r="H7737" s="68" t="s">
        <v>362</v>
      </c>
      <c r="I7737" s="69">
        <v>8</v>
      </c>
      <c r="J7737" s="69">
        <v>43</v>
      </c>
      <c r="K7737" s="91"/>
      <c r="L7737" s="91"/>
    </row>
    <row r="7738" spans="2:12" x14ac:dyDescent="0.25">
      <c r="B7738" s="67" t="s">
        <v>454</v>
      </c>
      <c r="C7738" s="67" t="s">
        <v>455</v>
      </c>
      <c r="D7738" s="68" t="s">
        <v>373</v>
      </c>
      <c r="E7738" s="67" t="s">
        <v>374</v>
      </c>
      <c r="F7738" s="68" t="s">
        <v>482</v>
      </c>
      <c r="G7738" s="67" t="s">
        <v>483</v>
      </c>
      <c r="H7738" s="68" t="s">
        <v>363</v>
      </c>
      <c r="I7738" s="69">
        <v>6</v>
      </c>
      <c r="J7738" s="69">
        <v>20</v>
      </c>
      <c r="K7738" s="91"/>
      <c r="L7738" s="91"/>
    </row>
    <row r="7739" spans="2:12" x14ac:dyDescent="0.25">
      <c r="B7739" s="67" t="s">
        <v>454</v>
      </c>
      <c r="C7739" s="67" t="s">
        <v>455</v>
      </c>
      <c r="D7739" s="68" t="s">
        <v>373</v>
      </c>
      <c r="E7739" s="67" t="s">
        <v>374</v>
      </c>
      <c r="F7739" s="68" t="s">
        <v>482</v>
      </c>
      <c r="G7739" s="67" t="s">
        <v>483</v>
      </c>
      <c r="H7739" s="68" t="s">
        <v>364</v>
      </c>
      <c r="I7739" s="69">
        <v>53</v>
      </c>
      <c r="J7739" s="69">
        <v>61</v>
      </c>
      <c r="K7739" s="91"/>
      <c r="L7739" s="91"/>
    </row>
    <row r="7740" spans="2:12" x14ac:dyDescent="0.25">
      <c r="B7740" s="67" t="s">
        <v>454</v>
      </c>
      <c r="C7740" s="67" t="s">
        <v>455</v>
      </c>
      <c r="D7740" s="68" t="s">
        <v>373</v>
      </c>
      <c r="E7740" s="67" t="s">
        <v>374</v>
      </c>
      <c r="F7740" s="68" t="s">
        <v>482</v>
      </c>
      <c r="G7740" s="67" t="s">
        <v>483</v>
      </c>
      <c r="H7740" s="68" t="s">
        <v>362</v>
      </c>
      <c r="I7740" s="69">
        <v>41</v>
      </c>
      <c r="J7740" s="69">
        <v>3</v>
      </c>
      <c r="K7740" s="91"/>
      <c r="L7740" s="91"/>
    </row>
    <row r="7741" spans="2:12" x14ac:dyDescent="0.25">
      <c r="B7741" s="67" t="s">
        <v>454</v>
      </c>
      <c r="C7741" s="67" t="s">
        <v>455</v>
      </c>
      <c r="D7741" s="68" t="s">
        <v>373</v>
      </c>
      <c r="E7741" s="67" t="s">
        <v>374</v>
      </c>
      <c r="F7741" s="68" t="s">
        <v>482</v>
      </c>
      <c r="G7741" s="67" t="s">
        <v>483</v>
      </c>
      <c r="H7741" s="68" t="s">
        <v>363</v>
      </c>
      <c r="I7741" s="69">
        <v>11</v>
      </c>
      <c r="J7741" s="69">
        <v>18</v>
      </c>
      <c r="K7741" s="91"/>
      <c r="L7741" s="91"/>
    </row>
    <row r="7742" spans="2:12" x14ac:dyDescent="0.25">
      <c r="B7742" s="67" t="s">
        <v>454</v>
      </c>
      <c r="C7742" s="67" t="s">
        <v>455</v>
      </c>
      <c r="D7742" s="68" t="s">
        <v>373</v>
      </c>
      <c r="E7742" s="67" t="s">
        <v>374</v>
      </c>
      <c r="F7742" s="68" t="s">
        <v>482</v>
      </c>
      <c r="G7742" s="67" t="s">
        <v>483</v>
      </c>
      <c r="H7742" s="68" t="s">
        <v>364</v>
      </c>
      <c r="I7742" s="69">
        <v>4</v>
      </c>
      <c r="J7742" s="69">
        <v>0</v>
      </c>
      <c r="K7742" s="91"/>
      <c r="L7742" s="91"/>
    </row>
    <row r="7743" spans="2:12" x14ac:dyDescent="0.25">
      <c r="B7743" s="67" t="s">
        <v>454</v>
      </c>
      <c r="C7743" s="67" t="s">
        <v>455</v>
      </c>
      <c r="D7743" s="68" t="s">
        <v>373</v>
      </c>
      <c r="E7743" s="67" t="s">
        <v>374</v>
      </c>
      <c r="F7743" s="68" t="s">
        <v>482</v>
      </c>
      <c r="G7743" s="67" t="s">
        <v>483</v>
      </c>
      <c r="H7743" s="68" t="s">
        <v>362</v>
      </c>
      <c r="I7743" s="69">
        <v>0</v>
      </c>
      <c r="J7743" s="69">
        <v>0</v>
      </c>
      <c r="K7743" s="91"/>
      <c r="L7743" s="91"/>
    </row>
    <row r="7744" spans="2:12" x14ac:dyDescent="0.25">
      <c r="B7744" s="67" t="s">
        <v>454</v>
      </c>
      <c r="C7744" s="67" t="s">
        <v>455</v>
      </c>
      <c r="D7744" s="68" t="s">
        <v>373</v>
      </c>
      <c r="E7744" s="67" t="s">
        <v>374</v>
      </c>
      <c r="F7744" s="68" t="s">
        <v>482</v>
      </c>
      <c r="G7744" s="67" t="s">
        <v>483</v>
      </c>
      <c r="H7744" s="68" t="s">
        <v>363</v>
      </c>
      <c r="I7744" s="69">
        <v>0</v>
      </c>
      <c r="J7744" s="69">
        <v>0</v>
      </c>
      <c r="K7744" s="91"/>
      <c r="L7744" s="91"/>
    </row>
    <row r="7745" spans="2:12" x14ac:dyDescent="0.25">
      <c r="B7745" s="67" t="s">
        <v>454</v>
      </c>
      <c r="C7745" s="67" t="s">
        <v>455</v>
      </c>
      <c r="D7745" s="68" t="s">
        <v>373</v>
      </c>
      <c r="E7745" s="67" t="s">
        <v>374</v>
      </c>
      <c r="F7745" s="68" t="s">
        <v>482</v>
      </c>
      <c r="G7745" s="67" t="s">
        <v>483</v>
      </c>
      <c r="H7745" s="68" t="s">
        <v>364</v>
      </c>
      <c r="I7745" s="69">
        <v>0</v>
      </c>
      <c r="J7745" s="69">
        <v>8</v>
      </c>
      <c r="K7745" s="91"/>
      <c r="L7745" s="91"/>
    </row>
    <row r="7746" spans="2:12" x14ac:dyDescent="0.25">
      <c r="B7746" s="67" t="s">
        <v>454</v>
      </c>
      <c r="C7746" s="67" t="s">
        <v>455</v>
      </c>
      <c r="D7746" s="68" t="s">
        <v>373</v>
      </c>
      <c r="E7746" s="67" t="s">
        <v>374</v>
      </c>
      <c r="F7746" s="68" t="s">
        <v>482</v>
      </c>
      <c r="G7746" s="67" t="s">
        <v>483</v>
      </c>
      <c r="H7746" s="68" t="s">
        <v>363</v>
      </c>
      <c r="I7746" s="69">
        <v>7</v>
      </c>
      <c r="J7746" s="69">
        <v>0</v>
      </c>
      <c r="K7746" s="91"/>
      <c r="L7746" s="91"/>
    </row>
    <row r="7747" spans="2:12" x14ac:dyDescent="0.25">
      <c r="B7747" s="67" t="s">
        <v>454</v>
      </c>
      <c r="C7747" s="67" t="s">
        <v>455</v>
      </c>
      <c r="D7747" s="68" t="s">
        <v>373</v>
      </c>
      <c r="E7747" s="67" t="s">
        <v>374</v>
      </c>
      <c r="F7747" s="68" t="s">
        <v>482</v>
      </c>
      <c r="G7747" s="67" t="s">
        <v>483</v>
      </c>
      <c r="H7747" s="68" t="s">
        <v>364</v>
      </c>
      <c r="I7747" s="69">
        <v>0</v>
      </c>
      <c r="J7747" s="69">
        <v>0</v>
      </c>
      <c r="K7747" s="91"/>
      <c r="L7747" s="91"/>
    </row>
    <row r="7748" spans="2:12" x14ac:dyDescent="0.25">
      <c r="B7748" s="67" t="s">
        <v>454</v>
      </c>
      <c r="C7748" s="67" t="s">
        <v>455</v>
      </c>
      <c r="D7748" s="68" t="s">
        <v>373</v>
      </c>
      <c r="E7748" s="67" t="s">
        <v>374</v>
      </c>
      <c r="F7748" s="68" t="s">
        <v>482</v>
      </c>
      <c r="G7748" s="67" t="s">
        <v>483</v>
      </c>
      <c r="H7748" s="68" t="s">
        <v>362</v>
      </c>
      <c r="I7748" s="69">
        <v>33</v>
      </c>
      <c r="J7748" s="69">
        <v>58</v>
      </c>
      <c r="K7748" s="91"/>
      <c r="L7748" s="91"/>
    </row>
    <row r="7749" spans="2:12" x14ac:dyDescent="0.25">
      <c r="B7749" s="67" t="s">
        <v>454</v>
      </c>
      <c r="C7749" s="67" t="s">
        <v>455</v>
      </c>
      <c r="D7749" s="68" t="s">
        <v>373</v>
      </c>
      <c r="E7749" s="67" t="s">
        <v>374</v>
      </c>
      <c r="F7749" s="68" t="s">
        <v>482</v>
      </c>
      <c r="G7749" s="67" t="s">
        <v>483</v>
      </c>
      <c r="H7749" s="68" t="s">
        <v>363</v>
      </c>
      <c r="I7749" s="69">
        <v>108</v>
      </c>
      <c r="J7749" s="69">
        <v>94</v>
      </c>
      <c r="K7749" s="91"/>
      <c r="L7749" s="91"/>
    </row>
    <row r="7750" spans="2:12" x14ac:dyDescent="0.25">
      <c r="B7750" s="67" t="s">
        <v>454</v>
      </c>
      <c r="C7750" s="67" t="s">
        <v>455</v>
      </c>
      <c r="D7750" s="68" t="s">
        <v>373</v>
      </c>
      <c r="E7750" s="67" t="s">
        <v>374</v>
      </c>
      <c r="F7750" s="68" t="s">
        <v>482</v>
      </c>
      <c r="G7750" s="67" t="s">
        <v>483</v>
      </c>
      <c r="H7750" s="68" t="s">
        <v>364</v>
      </c>
      <c r="I7750" s="69">
        <v>34</v>
      </c>
      <c r="J7750" s="69">
        <v>13</v>
      </c>
      <c r="K7750" s="91"/>
      <c r="L7750" s="91"/>
    </row>
    <row r="7751" spans="2:12" x14ac:dyDescent="0.25">
      <c r="B7751" s="67" t="s">
        <v>454</v>
      </c>
      <c r="C7751" s="67" t="s">
        <v>455</v>
      </c>
      <c r="D7751" s="68" t="s">
        <v>373</v>
      </c>
      <c r="E7751" s="67" t="s">
        <v>374</v>
      </c>
      <c r="F7751" s="68" t="s">
        <v>482</v>
      </c>
      <c r="G7751" s="67" t="s">
        <v>483</v>
      </c>
      <c r="H7751" s="68" t="s">
        <v>362</v>
      </c>
      <c r="I7751" s="69">
        <v>0</v>
      </c>
      <c r="J7751" s="69">
        <v>0</v>
      </c>
      <c r="K7751" s="91"/>
      <c r="L7751" s="91"/>
    </row>
    <row r="7752" spans="2:12" x14ac:dyDescent="0.25">
      <c r="B7752" s="67" t="s">
        <v>454</v>
      </c>
      <c r="C7752" s="67" t="s">
        <v>455</v>
      </c>
      <c r="D7752" s="68" t="s">
        <v>373</v>
      </c>
      <c r="E7752" s="67" t="s">
        <v>374</v>
      </c>
      <c r="F7752" s="68" t="s">
        <v>482</v>
      </c>
      <c r="G7752" s="67" t="s">
        <v>483</v>
      </c>
      <c r="H7752" s="68" t="s">
        <v>363</v>
      </c>
      <c r="I7752" s="69">
        <v>0</v>
      </c>
      <c r="J7752" s="69">
        <v>0</v>
      </c>
      <c r="K7752" s="91"/>
      <c r="L7752" s="91"/>
    </row>
    <row r="7753" spans="2:12" x14ac:dyDescent="0.25">
      <c r="B7753" s="67" t="s">
        <v>454</v>
      </c>
      <c r="C7753" s="67" t="s">
        <v>455</v>
      </c>
      <c r="D7753" s="68" t="s">
        <v>373</v>
      </c>
      <c r="E7753" s="67" t="s">
        <v>374</v>
      </c>
      <c r="F7753" s="68" t="s">
        <v>482</v>
      </c>
      <c r="G7753" s="67" t="s">
        <v>483</v>
      </c>
      <c r="H7753" s="68" t="s">
        <v>364</v>
      </c>
      <c r="I7753" s="69">
        <v>0</v>
      </c>
      <c r="J7753" s="69">
        <v>9</v>
      </c>
      <c r="K7753" s="91"/>
      <c r="L7753" s="91"/>
    </row>
    <row r="7754" spans="2:12" x14ac:dyDescent="0.25">
      <c r="B7754" s="67" t="s">
        <v>454</v>
      </c>
      <c r="C7754" s="67" t="s">
        <v>455</v>
      </c>
      <c r="D7754" s="68" t="s">
        <v>373</v>
      </c>
      <c r="E7754" s="67" t="s">
        <v>374</v>
      </c>
      <c r="F7754" s="68" t="s">
        <v>482</v>
      </c>
      <c r="G7754" s="67" t="s">
        <v>483</v>
      </c>
      <c r="H7754" s="68" t="s">
        <v>362</v>
      </c>
      <c r="I7754" s="69">
        <v>0</v>
      </c>
      <c r="J7754" s="69">
        <v>0</v>
      </c>
      <c r="K7754" s="91"/>
      <c r="L7754" s="91"/>
    </row>
    <row r="7755" spans="2:12" x14ac:dyDescent="0.25">
      <c r="B7755" s="67" t="s">
        <v>454</v>
      </c>
      <c r="C7755" s="67" t="s">
        <v>455</v>
      </c>
      <c r="D7755" s="68" t="s">
        <v>373</v>
      </c>
      <c r="E7755" s="67" t="s">
        <v>374</v>
      </c>
      <c r="F7755" s="68" t="s">
        <v>482</v>
      </c>
      <c r="G7755" s="67" t="s">
        <v>483</v>
      </c>
      <c r="H7755" s="68" t="s">
        <v>363</v>
      </c>
      <c r="I7755" s="69">
        <v>6</v>
      </c>
      <c r="J7755" s="69">
        <v>6</v>
      </c>
      <c r="K7755" s="91"/>
      <c r="L7755" s="91"/>
    </row>
    <row r="7756" spans="2:12" x14ac:dyDescent="0.25">
      <c r="B7756" s="67" t="s">
        <v>454</v>
      </c>
      <c r="C7756" s="67" t="s">
        <v>455</v>
      </c>
      <c r="D7756" s="68" t="s">
        <v>373</v>
      </c>
      <c r="E7756" s="67" t="s">
        <v>374</v>
      </c>
      <c r="F7756" s="68" t="s">
        <v>482</v>
      </c>
      <c r="G7756" s="67" t="s">
        <v>483</v>
      </c>
      <c r="H7756" s="68" t="s">
        <v>364</v>
      </c>
      <c r="I7756" s="69">
        <v>0</v>
      </c>
      <c r="J7756" s="69">
        <v>-5</v>
      </c>
      <c r="K7756" s="91"/>
      <c r="L7756" s="91"/>
    </row>
    <row r="7757" spans="2:12" x14ac:dyDescent="0.25">
      <c r="B7757" s="67" t="s">
        <v>454</v>
      </c>
      <c r="C7757" s="67" t="s">
        <v>455</v>
      </c>
      <c r="D7757" s="68" t="s">
        <v>373</v>
      </c>
      <c r="E7757" s="67" t="s">
        <v>374</v>
      </c>
      <c r="F7757" s="68" t="s">
        <v>482</v>
      </c>
      <c r="G7757" s="67" t="s">
        <v>483</v>
      </c>
      <c r="H7757" s="68" t="s">
        <v>363</v>
      </c>
      <c r="I7757" s="69">
        <v>-16</v>
      </c>
      <c r="J7757" s="69">
        <v>0</v>
      </c>
      <c r="K7757" s="91"/>
      <c r="L7757" s="91"/>
    </row>
    <row r="7758" spans="2:12" x14ac:dyDescent="0.25">
      <c r="B7758" s="67" t="s">
        <v>454</v>
      </c>
      <c r="C7758" s="67" t="s">
        <v>455</v>
      </c>
      <c r="D7758" s="68" t="s">
        <v>373</v>
      </c>
      <c r="E7758" s="67" t="s">
        <v>374</v>
      </c>
      <c r="F7758" s="68" t="s">
        <v>482</v>
      </c>
      <c r="G7758" s="67" t="s">
        <v>483</v>
      </c>
      <c r="H7758" s="68" t="s">
        <v>362</v>
      </c>
      <c r="I7758" s="69">
        <v>0</v>
      </c>
      <c r="J7758" s="69">
        <v>20</v>
      </c>
      <c r="K7758" s="91"/>
      <c r="L7758" s="91"/>
    </row>
    <row r="7759" spans="2:12" x14ac:dyDescent="0.25">
      <c r="B7759" s="67" t="s">
        <v>454</v>
      </c>
      <c r="C7759" s="67" t="s">
        <v>455</v>
      </c>
      <c r="D7759" s="68" t="s">
        <v>373</v>
      </c>
      <c r="E7759" s="67" t="s">
        <v>374</v>
      </c>
      <c r="F7759" s="68" t="s">
        <v>482</v>
      </c>
      <c r="G7759" s="67" t="s">
        <v>483</v>
      </c>
      <c r="H7759" s="68" t="s">
        <v>363</v>
      </c>
      <c r="I7759" s="69">
        <v>0</v>
      </c>
      <c r="J7759" s="69">
        <v>0</v>
      </c>
      <c r="K7759" s="91"/>
      <c r="L7759" s="91"/>
    </row>
    <row r="7760" spans="2:12" x14ac:dyDescent="0.25">
      <c r="B7760" s="67" t="s">
        <v>454</v>
      </c>
      <c r="C7760" s="67" t="s">
        <v>455</v>
      </c>
      <c r="D7760" s="68" t="s">
        <v>373</v>
      </c>
      <c r="E7760" s="67" t="s">
        <v>374</v>
      </c>
      <c r="F7760" s="68" t="s">
        <v>482</v>
      </c>
      <c r="G7760" s="67" t="s">
        <v>483</v>
      </c>
      <c r="H7760" s="68" t="s">
        <v>364</v>
      </c>
      <c r="I7760" s="69">
        <v>0</v>
      </c>
      <c r="J7760" s="69">
        <v>18</v>
      </c>
      <c r="K7760" s="91"/>
      <c r="L7760" s="91"/>
    </row>
    <row r="7761" spans="2:12" x14ac:dyDescent="0.25">
      <c r="B7761" s="67" t="s">
        <v>454</v>
      </c>
      <c r="C7761" s="67" t="s">
        <v>455</v>
      </c>
      <c r="D7761" s="68" t="s">
        <v>373</v>
      </c>
      <c r="E7761" s="67" t="s">
        <v>374</v>
      </c>
      <c r="F7761" s="68" t="s">
        <v>482</v>
      </c>
      <c r="G7761" s="67" t="s">
        <v>483</v>
      </c>
      <c r="H7761" s="68" t="s">
        <v>362</v>
      </c>
      <c r="I7761" s="69">
        <v>6</v>
      </c>
      <c r="J7761" s="69">
        <v>0</v>
      </c>
      <c r="K7761" s="91"/>
      <c r="L7761" s="91"/>
    </row>
    <row r="7762" spans="2:12" x14ac:dyDescent="0.25">
      <c r="B7762" s="67" t="s">
        <v>454</v>
      </c>
      <c r="C7762" s="67" t="s">
        <v>455</v>
      </c>
      <c r="D7762" s="68" t="s">
        <v>373</v>
      </c>
      <c r="E7762" s="67" t="s">
        <v>374</v>
      </c>
      <c r="F7762" s="68" t="s">
        <v>482</v>
      </c>
      <c r="G7762" s="67" t="s">
        <v>483</v>
      </c>
      <c r="H7762" s="68" t="s">
        <v>362</v>
      </c>
      <c r="I7762" s="69">
        <v>0</v>
      </c>
      <c r="J7762" s="69">
        <v>0</v>
      </c>
      <c r="K7762" s="91"/>
      <c r="L7762" s="91"/>
    </row>
    <row r="7763" spans="2:12" x14ac:dyDescent="0.25">
      <c r="B7763" s="67" t="s">
        <v>454</v>
      </c>
      <c r="C7763" s="67" t="s">
        <v>455</v>
      </c>
      <c r="D7763" s="68" t="s">
        <v>373</v>
      </c>
      <c r="E7763" s="67" t="s">
        <v>374</v>
      </c>
      <c r="F7763" s="68" t="s">
        <v>482</v>
      </c>
      <c r="G7763" s="67" t="s">
        <v>483</v>
      </c>
      <c r="H7763" s="68" t="s">
        <v>362</v>
      </c>
      <c r="I7763" s="69">
        <v>0</v>
      </c>
      <c r="J7763" s="69">
        <v>0</v>
      </c>
      <c r="K7763" s="91"/>
      <c r="L7763" s="91"/>
    </row>
    <row r="7764" spans="2:12" x14ac:dyDescent="0.25">
      <c r="B7764" s="67" t="s">
        <v>454</v>
      </c>
      <c r="C7764" s="67" t="s">
        <v>455</v>
      </c>
      <c r="D7764" s="68" t="s">
        <v>373</v>
      </c>
      <c r="E7764" s="67" t="s">
        <v>374</v>
      </c>
      <c r="F7764" s="68" t="s">
        <v>482</v>
      </c>
      <c r="G7764" s="67" t="s">
        <v>483</v>
      </c>
      <c r="H7764" s="68" t="s">
        <v>363</v>
      </c>
      <c r="I7764" s="69">
        <v>0</v>
      </c>
      <c r="J7764" s="69">
        <v>28</v>
      </c>
      <c r="K7764" s="91"/>
      <c r="L7764" s="91"/>
    </row>
    <row r="7765" spans="2:12" x14ac:dyDescent="0.25">
      <c r="B7765" s="67" t="s">
        <v>454</v>
      </c>
      <c r="C7765" s="67" t="s">
        <v>455</v>
      </c>
      <c r="D7765" s="68" t="s">
        <v>373</v>
      </c>
      <c r="E7765" s="67" t="s">
        <v>374</v>
      </c>
      <c r="F7765" s="68" t="s">
        <v>482</v>
      </c>
      <c r="G7765" s="67" t="s">
        <v>483</v>
      </c>
      <c r="H7765" s="68" t="s">
        <v>364</v>
      </c>
      <c r="I7765" s="69">
        <v>10</v>
      </c>
      <c r="J7765" s="69">
        <v>0</v>
      </c>
      <c r="K7765" s="91"/>
      <c r="L7765" s="91"/>
    </row>
    <row r="7766" spans="2:12" x14ac:dyDescent="0.25">
      <c r="B7766" s="67" t="s">
        <v>454</v>
      </c>
      <c r="C7766" s="67" t="s">
        <v>455</v>
      </c>
      <c r="D7766" s="68" t="s">
        <v>373</v>
      </c>
      <c r="E7766" s="67" t="s">
        <v>374</v>
      </c>
      <c r="F7766" s="68" t="s">
        <v>482</v>
      </c>
      <c r="G7766" s="67" t="s">
        <v>483</v>
      </c>
      <c r="H7766" s="68" t="s">
        <v>363</v>
      </c>
      <c r="I7766" s="69">
        <v>4</v>
      </c>
      <c r="J7766" s="69">
        <v>0</v>
      </c>
      <c r="K7766" s="91"/>
      <c r="L7766" s="91"/>
    </row>
    <row r="7767" spans="2:12" x14ac:dyDescent="0.25">
      <c r="B7767" s="67" t="s">
        <v>454</v>
      </c>
      <c r="C7767" s="67" t="s">
        <v>455</v>
      </c>
      <c r="D7767" s="68" t="s">
        <v>373</v>
      </c>
      <c r="E7767" s="67" t="s">
        <v>374</v>
      </c>
      <c r="F7767" s="68" t="s">
        <v>482</v>
      </c>
      <c r="G7767" s="67" t="s">
        <v>483</v>
      </c>
      <c r="H7767" s="68" t="s">
        <v>362</v>
      </c>
      <c r="I7767" s="69">
        <v>79</v>
      </c>
      <c r="J7767" s="69">
        <v>133</v>
      </c>
      <c r="K7767" s="91"/>
      <c r="L7767" s="91"/>
    </row>
    <row r="7768" spans="2:12" x14ac:dyDescent="0.25">
      <c r="B7768" s="67" t="s">
        <v>454</v>
      </c>
      <c r="C7768" s="67" t="s">
        <v>455</v>
      </c>
      <c r="D7768" s="68" t="s">
        <v>373</v>
      </c>
      <c r="E7768" s="67" t="s">
        <v>374</v>
      </c>
      <c r="F7768" s="68" t="s">
        <v>482</v>
      </c>
      <c r="G7768" s="67" t="s">
        <v>483</v>
      </c>
      <c r="H7768" s="68" t="s">
        <v>363</v>
      </c>
      <c r="I7768" s="69">
        <v>54</v>
      </c>
      <c r="J7768" s="69">
        <v>126</v>
      </c>
      <c r="K7768" s="91"/>
      <c r="L7768" s="91"/>
    </row>
    <row r="7769" spans="2:12" x14ac:dyDescent="0.25">
      <c r="B7769" s="67" t="s">
        <v>454</v>
      </c>
      <c r="C7769" s="67" t="s">
        <v>455</v>
      </c>
      <c r="D7769" s="68" t="s">
        <v>373</v>
      </c>
      <c r="E7769" s="67" t="s">
        <v>374</v>
      </c>
      <c r="F7769" s="68" t="s">
        <v>482</v>
      </c>
      <c r="G7769" s="67" t="s">
        <v>483</v>
      </c>
      <c r="H7769" s="68" t="s">
        <v>364</v>
      </c>
      <c r="I7769" s="69">
        <v>24</v>
      </c>
      <c r="J7769" s="69">
        <v>22</v>
      </c>
      <c r="K7769" s="91"/>
      <c r="L7769" s="91"/>
    </row>
    <row r="7770" spans="2:12" x14ac:dyDescent="0.25">
      <c r="B7770" s="67" t="s">
        <v>454</v>
      </c>
      <c r="C7770" s="67" t="s">
        <v>455</v>
      </c>
      <c r="D7770" s="68" t="s">
        <v>373</v>
      </c>
      <c r="E7770" s="67" t="s">
        <v>374</v>
      </c>
      <c r="F7770" s="68" t="s">
        <v>482</v>
      </c>
      <c r="G7770" s="67" t="s">
        <v>483</v>
      </c>
      <c r="H7770" s="68" t="s">
        <v>362</v>
      </c>
      <c r="I7770" s="69">
        <v>0</v>
      </c>
      <c r="J7770" s="69">
        <v>0</v>
      </c>
      <c r="K7770" s="91"/>
      <c r="L7770" s="91"/>
    </row>
    <row r="7771" spans="2:12" x14ac:dyDescent="0.25">
      <c r="B7771" s="67" t="s">
        <v>454</v>
      </c>
      <c r="C7771" s="67" t="s">
        <v>455</v>
      </c>
      <c r="D7771" s="68" t="s">
        <v>373</v>
      </c>
      <c r="E7771" s="67" t="s">
        <v>374</v>
      </c>
      <c r="F7771" s="68" t="s">
        <v>482</v>
      </c>
      <c r="G7771" s="67" t="s">
        <v>483</v>
      </c>
      <c r="H7771" s="68" t="s">
        <v>363</v>
      </c>
      <c r="I7771" s="69">
        <v>48</v>
      </c>
      <c r="J7771" s="69">
        <v>70</v>
      </c>
      <c r="K7771" s="91"/>
      <c r="L7771" s="91"/>
    </row>
    <row r="7772" spans="2:12" x14ac:dyDescent="0.25">
      <c r="B7772" s="67" t="s">
        <v>454</v>
      </c>
      <c r="C7772" s="67" t="s">
        <v>455</v>
      </c>
      <c r="D7772" s="68" t="s">
        <v>373</v>
      </c>
      <c r="E7772" s="67" t="s">
        <v>374</v>
      </c>
      <c r="F7772" s="68" t="s">
        <v>482</v>
      </c>
      <c r="G7772" s="67" t="s">
        <v>483</v>
      </c>
      <c r="H7772" s="68" t="s">
        <v>364</v>
      </c>
      <c r="I7772" s="69">
        <v>11</v>
      </c>
      <c r="J7772" s="69">
        <v>22</v>
      </c>
      <c r="K7772" s="91"/>
      <c r="L7772" s="91"/>
    </row>
    <row r="7773" spans="2:12" x14ac:dyDescent="0.25">
      <c r="B7773" s="67" t="s">
        <v>454</v>
      </c>
      <c r="C7773" s="67" t="s">
        <v>455</v>
      </c>
      <c r="D7773" s="68" t="s">
        <v>373</v>
      </c>
      <c r="E7773" s="67" t="s">
        <v>374</v>
      </c>
      <c r="F7773" s="68" t="s">
        <v>482</v>
      </c>
      <c r="G7773" s="67" t="s">
        <v>483</v>
      </c>
      <c r="H7773" s="68" t="s">
        <v>362</v>
      </c>
      <c r="I7773" s="69">
        <v>5</v>
      </c>
      <c r="J7773" s="69">
        <v>35</v>
      </c>
      <c r="K7773" s="91"/>
      <c r="L7773" s="91"/>
    </row>
    <row r="7774" spans="2:12" x14ac:dyDescent="0.25">
      <c r="B7774" s="67" t="s">
        <v>454</v>
      </c>
      <c r="C7774" s="67" t="s">
        <v>455</v>
      </c>
      <c r="D7774" s="68" t="s">
        <v>373</v>
      </c>
      <c r="E7774" s="67" t="s">
        <v>374</v>
      </c>
      <c r="F7774" s="68" t="s">
        <v>482</v>
      </c>
      <c r="G7774" s="67" t="s">
        <v>483</v>
      </c>
      <c r="H7774" s="68" t="s">
        <v>363</v>
      </c>
      <c r="I7774" s="69">
        <v>10</v>
      </c>
      <c r="J7774" s="69">
        <v>12</v>
      </c>
      <c r="K7774" s="91"/>
      <c r="L7774" s="91"/>
    </row>
    <row r="7775" spans="2:12" x14ac:dyDescent="0.25">
      <c r="B7775" s="67" t="s">
        <v>454</v>
      </c>
      <c r="C7775" s="67" t="s">
        <v>455</v>
      </c>
      <c r="D7775" s="68" t="s">
        <v>373</v>
      </c>
      <c r="E7775" s="67" t="s">
        <v>374</v>
      </c>
      <c r="F7775" s="68" t="s">
        <v>482</v>
      </c>
      <c r="G7775" s="67" t="s">
        <v>483</v>
      </c>
      <c r="H7775" s="68" t="s">
        <v>364</v>
      </c>
      <c r="I7775" s="69">
        <v>0</v>
      </c>
      <c r="J7775" s="69">
        <v>32</v>
      </c>
      <c r="K7775" s="91"/>
      <c r="L7775" s="91"/>
    </row>
    <row r="7776" spans="2:12" x14ac:dyDescent="0.25">
      <c r="B7776" s="67" t="s">
        <v>454</v>
      </c>
      <c r="C7776" s="67" t="s">
        <v>455</v>
      </c>
      <c r="D7776" s="68" t="s">
        <v>373</v>
      </c>
      <c r="E7776" s="67" t="s">
        <v>374</v>
      </c>
      <c r="F7776" s="68" t="s">
        <v>482</v>
      </c>
      <c r="G7776" s="67" t="s">
        <v>483</v>
      </c>
      <c r="H7776" s="68" t="s">
        <v>363</v>
      </c>
      <c r="I7776" s="69">
        <v>0</v>
      </c>
      <c r="J7776" s="69">
        <v>0</v>
      </c>
      <c r="K7776" s="91"/>
      <c r="L7776" s="91"/>
    </row>
    <row r="7777" spans="2:12" x14ac:dyDescent="0.25">
      <c r="B7777" s="67" t="s">
        <v>454</v>
      </c>
      <c r="C7777" s="67" t="s">
        <v>455</v>
      </c>
      <c r="D7777" s="68" t="s">
        <v>373</v>
      </c>
      <c r="E7777" s="67" t="s">
        <v>374</v>
      </c>
      <c r="F7777" s="68" t="s">
        <v>482</v>
      </c>
      <c r="G7777" s="67" t="s">
        <v>483</v>
      </c>
      <c r="H7777" s="68" t="s">
        <v>362</v>
      </c>
      <c r="I7777" s="69">
        <v>0</v>
      </c>
      <c r="J7777" s="69">
        <v>0</v>
      </c>
      <c r="K7777" s="91"/>
      <c r="L7777" s="91"/>
    </row>
    <row r="7778" spans="2:12" x14ac:dyDescent="0.25">
      <c r="B7778" s="67" t="s">
        <v>454</v>
      </c>
      <c r="C7778" s="67" t="s">
        <v>455</v>
      </c>
      <c r="D7778" s="68" t="s">
        <v>373</v>
      </c>
      <c r="E7778" s="67" t="s">
        <v>374</v>
      </c>
      <c r="F7778" s="68" t="s">
        <v>482</v>
      </c>
      <c r="G7778" s="67" t="s">
        <v>483</v>
      </c>
      <c r="H7778" s="68" t="s">
        <v>363</v>
      </c>
      <c r="I7778" s="69">
        <v>0</v>
      </c>
      <c r="J7778" s="69">
        <v>7</v>
      </c>
      <c r="K7778" s="91"/>
      <c r="L7778" s="91"/>
    </row>
    <row r="7779" spans="2:12" x14ac:dyDescent="0.25">
      <c r="B7779" s="67" t="s">
        <v>454</v>
      </c>
      <c r="C7779" s="67" t="s">
        <v>455</v>
      </c>
      <c r="D7779" s="68" t="s">
        <v>373</v>
      </c>
      <c r="E7779" s="67" t="s">
        <v>374</v>
      </c>
      <c r="F7779" s="68" t="s">
        <v>482</v>
      </c>
      <c r="G7779" s="67" t="s">
        <v>483</v>
      </c>
      <c r="H7779" s="68" t="s">
        <v>362</v>
      </c>
      <c r="I7779" s="69">
        <v>260</v>
      </c>
      <c r="J7779" s="69">
        <v>344</v>
      </c>
      <c r="K7779" s="91"/>
      <c r="L7779" s="91"/>
    </row>
    <row r="7780" spans="2:12" x14ac:dyDescent="0.25">
      <c r="B7780" s="67" t="s">
        <v>454</v>
      </c>
      <c r="C7780" s="67" t="s">
        <v>455</v>
      </c>
      <c r="D7780" s="68" t="s">
        <v>373</v>
      </c>
      <c r="E7780" s="67" t="s">
        <v>374</v>
      </c>
      <c r="F7780" s="68" t="s">
        <v>482</v>
      </c>
      <c r="G7780" s="67" t="s">
        <v>483</v>
      </c>
      <c r="H7780" s="68" t="s">
        <v>363</v>
      </c>
      <c r="I7780" s="69">
        <v>528</v>
      </c>
      <c r="J7780" s="69">
        <v>605</v>
      </c>
      <c r="K7780" s="91"/>
      <c r="L7780" s="91"/>
    </row>
    <row r="7781" spans="2:12" x14ac:dyDescent="0.25">
      <c r="B7781" s="67" t="s">
        <v>454</v>
      </c>
      <c r="C7781" s="67" t="s">
        <v>455</v>
      </c>
      <c r="D7781" s="68" t="s">
        <v>373</v>
      </c>
      <c r="E7781" s="67" t="s">
        <v>374</v>
      </c>
      <c r="F7781" s="68" t="s">
        <v>482</v>
      </c>
      <c r="G7781" s="67" t="s">
        <v>483</v>
      </c>
      <c r="H7781" s="68" t="s">
        <v>364</v>
      </c>
      <c r="I7781" s="69">
        <v>198</v>
      </c>
      <c r="J7781" s="69">
        <v>270</v>
      </c>
      <c r="K7781" s="91"/>
      <c r="L7781" s="91"/>
    </row>
    <row r="7782" spans="2:12" x14ac:dyDescent="0.25">
      <c r="B7782" s="67" t="s">
        <v>454</v>
      </c>
      <c r="C7782" s="67" t="s">
        <v>455</v>
      </c>
      <c r="D7782" s="68" t="s">
        <v>373</v>
      </c>
      <c r="E7782" s="67" t="s">
        <v>374</v>
      </c>
      <c r="F7782" s="68" t="s">
        <v>482</v>
      </c>
      <c r="G7782" s="67" t="s">
        <v>483</v>
      </c>
      <c r="H7782" s="68" t="s">
        <v>362</v>
      </c>
      <c r="I7782" s="69">
        <v>0</v>
      </c>
      <c r="J7782" s="69">
        <v>0</v>
      </c>
      <c r="K7782" s="91"/>
      <c r="L7782" s="91"/>
    </row>
    <row r="7783" spans="2:12" x14ac:dyDescent="0.25">
      <c r="B7783" s="67" t="s">
        <v>454</v>
      </c>
      <c r="C7783" s="67" t="s">
        <v>455</v>
      </c>
      <c r="D7783" s="68" t="s">
        <v>373</v>
      </c>
      <c r="E7783" s="67" t="s">
        <v>374</v>
      </c>
      <c r="F7783" s="68" t="s">
        <v>482</v>
      </c>
      <c r="G7783" s="67" t="s">
        <v>483</v>
      </c>
      <c r="H7783" s="68" t="s">
        <v>362</v>
      </c>
      <c r="I7783" s="69">
        <v>28</v>
      </c>
      <c r="J7783" s="69">
        <v>24</v>
      </c>
      <c r="K7783" s="91"/>
      <c r="L7783" s="91"/>
    </row>
    <row r="7784" spans="2:12" x14ac:dyDescent="0.25">
      <c r="B7784" s="67" t="s">
        <v>454</v>
      </c>
      <c r="C7784" s="67" t="s">
        <v>455</v>
      </c>
      <c r="D7784" s="68" t="s">
        <v>373</v>
      </c>
      <c r="E7784" s="67" t="s">
        <v>374</v>
      </c>
      <c r="F7784" s="68" t="s">
        <v>482</v>
      </c>
      <c r="G7784" s="67" t="s">
        <v>483</v>
      </c>
      <c r="H7784" s="68" t="s">
        <v>363</v>
      </c>
      <c r="I7784" s="69">
        <v>8</v>
      </c>
      <c r="J7784" s="69">
        <v>46</v>
      </c>
      <c r="K7784" s="91"/>
      <c r="L7784" s="91"/>
    </row>
    <row r="7785" spans="2:12" x14ac:dyDescent="0.25">
      <c r="B7785" s="67" t="s">
        <v>454</v>
      </c>
      <c r="C7785" s="67" t="s">
        <v>455</v>
      </c>
      <c r="D7785" s="68" t="s">
        <v>373</v>
      </c>
      <c r="E7785" s="67" t="s">
        <v>374</v>
      </c>
      <c r="F7785" s="68" t="s">
        <v>482</v>
      </c>
      <c r="G7785" s="67" t="s">
        <v>483</v>
      </c>
      <c r="H7785" s="68" t="s">
        <v>364</v>
      </c>
      <c r="I7785" s="69">
        <v>0</v>
      </c>
      <c r="J7785" s="69">
        <v>0</v>
      </c>
      <c r="K7785" s="91"/>
      <c r="L7785" s="91"/>
    </row>
    <row r="7786" spans="2:12" x14ac:dyDescent="0.25">
      <c r="B7786" s="67" t="s">
        <v>454</v>
      </c>
      <c r="C7786" s="67" t="s">
        <v>455</v>
      </c>
      <c r="D7786" s="68" t="s">
        <v>373</v>
      </c>
      <c r="E7786" s="67" t="s">
        <v>374</v>
      </c>
      <c r="F7786" s="68" t="s">
        <v>482</v>
      </c>
      <c r="G7786" s="67" t="s">
        <v>483</v>
      </c>
      <c r="H7786" s="68" t="s">
        <v>362</v>
      </c>
      <c r="I7786" s="69">
        <v>36</v>
      </c>
      <c r="J7786" s="69">
        <v>66</v>
      </c>
      <c r="K7786" s="91"/>
      <c r="L7786" s="91"/>
    </row>
    <row r="7787" spans="2:12" x14ac:dyDescent="0.25">
      <c r="B7787" s="67" t="s">
        <v>454</v>
      </c>
      <c r="C7787" s="67" t="s">
        <v>455</v>
      </c>
      <c r="D7787" s="68" t="s">
        <v>373</v>
      </c>
      <c r="E7787" s="67" t="s">
        <v>374</v>
      </c>
      <c r="F7787" s="68" t="s">
        <v>482</v>
      </c>
      <c r="G7787" s="67" t="s">
        <v>483</v>
      </c>
      <c r="H7787" s="68" t="s">
        <v>363</v>
      </c>
      <c r="I7787" s="69">
        <v>23</v>
      </c>
      <c r="J7787" s="69">
        <v>26</v>
      </c>
      <c r="K7787" s="91"/>
      <c r="L7787" s="91"/>
    </row>
    <row r="7788" spans="2:12" x14ac:dyDescent="0.25">
      <c r="B7788" s="67" t="s">
        <v>454</v>
      </c>
      <c r="C7788" s="67" t="s">
        <v>455</v>
      </c>
      <c r="D7788" s="68" t="s">
        <v>373</v>
      </c>
      <c r="E7788" s="67" t="s">
        <v>374</v>
      </c>
      <c r="F7788" s="68" t="s">
        <v>482</v>
      </c>
      <c r="G7788" s="67" t="s">
        <v>483</v>
      </c>
      <c r="H7788" s="68" t="s">
        <v>364</v>
      </c>
      <c r="I7788" s="69">
        <v>64</v>
      </c>
      <c r="J7788" s="69">
        <v>54</v>
      </c>
      <c r="K7788" s="91"/>
      <c r="L7788" s="91"/>
    </row>
    <row r="7789" spans="2:12" x14ac:dyDescent="0.25">
      <c r="B7789" s="67" t="s">
        <v>454</v>
      </c>
      <c r="C7789" s="67" t="s">
        <v>455</v>
      </c>
      <c r="D7789" s="68" t="s">
        <v>373</v>
      </c>
      <c r="E7789" s="67" t="s">
        <v>374</v>
      </c>
      <c r="F7789" s="68" t="s">
        <v>482</v>
      </c>
      <c r="G7789" s="67" t="s">
        <v>483</v>
      </c>
      <c r="H7789" s="68" t="s">
        <v>362</v>
      </c>
      <c r="I7789" s="69">
        <v>0</v>
      </c>
      <c r="J7789" s="69">
        <v>0</v>
      </c>
      <c r="K7789" s="91"/>
      <c r="L7789" s="91"/>
    </row>
    <row r="7790" spans="2:12" x14ac:dyDescent="0.25">
      <c r="B7790" s="67" t="s">
        <v>454</v>
      </c>
      <c r="C7790" s="67" t="s">
        <v>455</v>
      </c>
      <c r="D7790" s="68" t="s">
        <v>373</v>
      </c>
      <c r="E7790" s="67" t="s">
        <v>374</v>
      </c>
      <c r="F7790" s="68" t="s">
        <v>482</v>
      </c>
      <c r="G7790" s="67" t="s">
        <v>483</v>
      </c>
      <c r="H7790" s="68" t="s">
        <v>363</v>
      </c>
      <c r="I7790" s="69">
        <v>45</v>
      </c>
      <c r="J7790" s="69">
        <v>50</v>
      </c>
      <c r="K7790" s="91"/>
      <c r="L7790" s="91"/>
    </row>
    <row r="7791" spans="2:12" x14ac:dyDescent="0.25">
      <c r="B7791" s="67" t="s">
        <v>454</v>
      </c>
      <c r="C7791" s="67" t="s">
        <v>455</v>
      </c>
      <c r="D7791" s="68" t="s">
        <v>373</v>
      </c>
      <c r="E7791" s="67" t="s">
        <v>374</v>
      </c>
      <c r="F7791" s="68" t="s">
        <v>482</v>
      </c>
      <c r="G7791" s="67" t="s">
        <v>483</v>
      </c>
      <c r="H7791" s="68" t="s">
        <v>364</v>
      </c>
      <c r="I7791" s="69">
        <v>12</v>
      </c>
      <c r="J7791" s="69">
        <v>0</v>
      </c>
      <c r="K7791" s="91"/>
      <c r="L7791" s="91"/>
    </row>
    <row r="7792" spans="2:12" x14ac:dyDescent="0.25">
      <c r="B7792" s="67" t="s">
        <v>454</v>
      </c>
      <c r="C7792" s="67" t="s">
        <v>455</v>
      </c>
      <c r="D7792" s="68" t="s">
        <v>373</v>
      </c>
      <c r="E7792" s="67" t="s">
        <v>374</v>
      </c>
      <c r="F7792" s="68" t="s">
        <v>482</v>
      </c>
      <c r="G7792" s="67" t="s">
        <v>483</v>
      </c>
      <c r="H7792" s="68" t="s">
        <v>362</v>
      </c>
      <c r="I7792" s="69">
        <v>45</v>
      </c>
      <c r="J7792" s="69">
        <v>30</v>
      </c>
      <c r="K7792" s="91"/>
      <c r="L7792" s="91"/>
    </row>
    <row r="7793" spans="2:12" x14ac:dyDescent="0.25">
      <c r="B7793" s="67" t="s">
        <v>454</v>
      </c>
      <c r="C7793" s="67" t="s">
        <v>455</v>
      </c>
      <c r="D7793" s="68" t="s">
        <v>373</v>
      </c>
      <c r="E7793" s="67" t="s">
        <v>374</v>
      </c>
      <c r="F7793" s="68" t="s">
        <v>482</v>
      </c>
      <c r="G7793" s="67" t="s">
        <v>483</v>
      </c>
      <c r="H7793" s="68" t="s">
        <v>363</v>
      </c>
      <c r="I7793" s="69">
        <v>25</v>
      </c>
      <c r="J7793" s="69">
        <v>46</v>
      </c>
      <c r="K7793" s="91"/>
      <c r="L7793" s="91"/>
    </row>
    <row r="7794" spans="2:12" x14ac:dyDescent="0.25">
      <c r="B7794" s="67" t="s">
        <v>454</v>
      </c>
      <c r="C7794" s="67" t="s">
        <v>455</v>
      </c>
      <c r="D7794" s="68" t="s">
        <v>373</v>
      </c>
      <c r="E7794" s="67" t="s">
        <v>374</v>
      </c>
      <c r="F7794" s="68" t="s">
        <v>482</v>
      </c>
      <c r="G7794" s="67" t="s">
        <v>483</v>
      </c>
      <c r="H7794" s="68" t="s">
        <v>364</v>
      </c>
      <c r="I7794" s="69">
        <v>0</v>
      </c>
      <c r="J7794" s="69">
        <v>0</v>
      </c>
      <c r="K7794" s="91"/>
      <c r="L7794" s="91"/>
    </row>
    <row r="7795" spans="2:12" x14ac:dyDescent="0.25">
      <c r="B7795" s="67" t="s">
        <v>454</v>
      </c>
      <c r="C7795" s="67" t="s">
        <v>455</v>
      </c>
      <c r="D7795" s="68" t="s">
        <v>373</v>
      </c>
      <c r="E7795" s="67" t="s">
        <v>374</v>
      </c>
      <c r="F7795" s="68" t="s">
        <v>482</v>
      </c>
      <c r="G7795" s="67" t="s">
        <v>483</v>
      </c>
      <c r="H7795" s="68" t="s">
        <v>362</v>
      </c>
      <c r="I7795" s="69">
        <v>0</v>
      </c>
      <c r="J7795" s="69">
        <v>0</v>
      </c>
      <c r="K7795" s="91"/>
      <c r="L7795" s="91"/>
    </row>
    <row r="7796" spans="2:12" x14ac:dyDescent="0.25">
      <c r="B7796" s="67" t="s">
        <v>454</v>
      </c>
      <c r="C7796" s="67" t="s">
        <v>455</v>
      </c>
      <c r="D7796" s="68" t="s">
        <v>373</v>
      </c>
      <c r="E7796" s="67" t="s">
        <v>374</v>
      </c>
      <c r="F7796" s="68" t="s">
        <v>482</v>
      </c>
      <c r="G7796" s="67" t="s">
        <v>483</v>
      </c>
      <c r="H7796" s="68" t="s">
        <v>363</v>
      </c>
      <c r="I7796" s="69">
        <v>0</v>
      </c>
      <c r="J7796" s="69">
        <v>0</v>
      </c>
      <c r="K7796" s="91"/>
      <c r="L7796" s="91"/>
    </row>
    <row r="7797" spans="2:12" x14ac:dyDescent="0.25">
      <c r="B7797" s="67" t="s">
        <v>454</v>
      </c>
      <c r="C7797" s="67" t="s">
        <v>455</v>
      </c>
      <c r="D7797" s="68" t="s">
        <v>373</v>
      </c>
      <c r="E7797" s="67" t="s">
        <v>374</v>
      </c>
      <c r="F7797" s="68" t="s">
        <v>482</v>
      </c>
      <c r="G7797" s="67" t="s">
        <v>483</v>
      </c>
      <c r="H7797" s="68" t="s">
        <v>362</v>
      </c>
      <c r="I7797" s="69">
        <v>64</v>
      </c>
      <c r="J7797" s="69">
        <v>53</v>
      </c>
      <c r="K7797" s="91"/>
      <c r="L7797" s="91"/>
    </row>
    <row r="7798" spans="2:12" x14ac:dyDescent="0.25">
      <c r="B7798" s="67" t="s">
        <v>454</v>
      </c>
      <c r="C7798" s="67" t="s">
        <v>455</v>
      </c>
      <c r="D7798" s="68" t="s">
        <v>373</v>
      </c>
      <c r="E7798" s="67" t="s">
        <v>374</v>
      </c>
      <c r="F7798" s="68" t="s">
        <v>482</v>
      </c>
      <c r="G7798" s="67" t="s">
        <v>483</v>
      </c>
      <c r="H7798" s="68" t="s">
        <v>363</v>
      </c>
      <c r="I7798" s="69">
        <v>131</v>
      </c>
      <c r="J7798" s="69">
        <v>222</v>
      </c>
      <c r="K7798" s="91"/>
      <c r="L7798" s="91"/>
    </row>
    <row r="7799" spans="2:12" x14ac:dyDescent="0.25">
      <c r="B7799" s="67" t="s">
        <v>454</v>
      </c>
      <c r="C7799" s="67" t="s">
        <v>455</v>
      </c>
      <c r="D7799" s="68" t="s">
        <v>373</v>
      </c>
      <c r="E7799" s="67" t="s">
        <v>374</v>
      </c>
      <c r="F7799" s="68" t="s">
        <v>482</v>
      </c>
      <c r="G7799" s="67" t="s">
        <v>483</v>
      </c>
      <c r="H7799" s="68" t="s">
        <v>364</v>
      </c>
      <c r="I7799" s="69">
        <v>0</v>
      </c>
      <c r="J7799" s="69">
        <v>0</v>
      </c>
      <c r="K7799" s="91"/>
      <c r="L7799" s="91"/>
    </row>
    <row r="7800" spans="2:12" x14ac:dyDescent="0.25">
      <c r="B7800" s="67" t="s">
        <v>454</v>
      </c>
      <c r="C7800" s="67" t="s">
        <v>455</v>
      </c>
      <c r="D7800" s="68" t="s">
        <v>373</v>
      </c>
      <c r="E7800" s="67" t="s">
        <v>374</v>
      </c>
      <c r="F7800" s="68" t="s">
        <v>482</v>
      </c>
      <c r="G7800" s="67" t="s">
        <v>483</v>
      </c>
      <c r="H7800" s="68" t="s">
        <v>362</v>
      </c>
      <c r="I7800" s="69">
        <v>0</v>
      </c>
      <c r="J7800" s="69">
        <v>0</v>
      </c>
      <c r="K7800" s="91"/>
      <c r="L7800" s="91"/>
    </row>
    <row r="7801" spans="2:12" x14ac:dyDescent="0.25">
      <c r="B7801" s="67" t="s">
        <v>454</v>
      </c>
      <c r="C7801" s="67" t="s">
        <v>455</v>
      </c>
      <c r="D7801" s="68" t="s">
        <v>373</v>
      </c>
      <c r="E7801" s="67" t="s">
        <v>374</v>
      </c>
      <c r="F7801" s="68" t="s">
        <v>482</v>
      </c>
      <c r="G7801" s="67" t="s">
        <v>483</v>
      </c>
      <c r="H7801" s="68" t="s">
        <v>362</v>
      </c>
      <c r="I7801" s="69">
        <v>0</v>
      </c>
      <c r="J7801" s="69">
        <v>0</v>
      </c>
      <c r="K7801" s="91"/>
      <c r="L7801" s="91"/>
    </row>
    <row r="7802" spans="2:12" x14ac:dyDescent="0.25">
      <c r="B7802" s="67" t="s">
        <v>454</v>
      </c>
      <c r="C7802" s="67" t="s">
        <v>455</v>
      </c>
      <c r="D7802" s="68" t="s">
        <v>373</v>
      </c>
      <c r="E7802" s="67" t="s">
        <v>374</v>
      </c>
      <c r="F7802" s="68" t="s">
        <v>482</v>
      </c>
      <c r="G7802" s="67" t="s">
        <v>483</v>
      </c>
      <c r="H7802" s="68" t="s">
        <v>363</v>
      </c>
      <c r="I7802" s="69">
        <v>0</v>
      </c>
      <c r="J7802" s="69">
        <v>0</v>
      </c>
      <c r="K7802" s="91"/>
      <c r="L7802" s="91"/>
    </row>
    <row r="7803" spans="2:12" x14ac:dyDescent="0.25">
      <c r="B7803" s="67" t="s">
        <v>454</v>
      </c>
      <c r="C7803" s="67" t="s">
        <v>455</v>
      </c>
      <c r="D7803" s="68" t="s">
        <v>373</v>
      </c>
      <c r="E7803" s="67" t="s">
        <v>374</v>
      </c>
      <c r="F7803" s="68" t="s">
        <v>482</v>
      </c>
      <c r="G7803" s="67" t="s">
        <v>483</v>
      </c>
      <c r="H7803" s="68" t="s">
        <v>362</v>
      </c>
      <c r="I7803" s="69">
        <v>0</v>
      </c>
      <c r="J7803" s="69">
        <v>0</v>
      </c>
      <c r="K7803" s="91"/>
      <c r="L7803" s="91"/>
    </row>
    <row r="7804" spans="2:12" x14ac:dyDescent="0.25">
      <c r="B7804" s="67" t="s">
        <v>454</v>
      </c>
      <c r="C7804" s="67" t="s">
        <v>455</v>
      </c>
      <c r="D7804" s="68" t="s">
        <v>373</v>
      </c>
      <c r="E7804" s="67" t="s">
        <v>374</v>
      </c>
      <c r="F7804" s="68" t="s">
        <v>482</v>
      </c>
      <c r="G7804" s="67" t="s">
        <v>483</v>
      </c>
      <c r="H7804" s="68" t="s">
        <v>363</v>
      </c>
      <c r="I7804" s="69">
        <v>1</v>
      </c>
      <c r="J7804" s="69">
        <v>0</v>
      </c>
      <c r="K7804" s="91"/>
      <c r="L7804" s="91"/>
    </row>
    <row r="7805" spans="2:12" x14ac:dyDescent="0.25">
      <c r="B7805" s="67" t="s">
        <v>454</v>
      </c>
      <c r="C7805" s="67" t="s">
        <v>455</v>
      </c>
      <c r="D7805" s="68" t="s">
        <v>373</v>
      </c>
      <c r="E7805" s="67" t="s">
        <v>374</v>
      </c>
      <c r="F7805" s="68" t="s">
        <v>482</v>
      </c>
      <c r="G7805" s="67" t="s">
        <v>483</v>
      </c>
      <c r="H7805" s="68" t="s">
        <v>362</v>
      </c>
      <c r="I7805" s="69">
        <v>33</v>
      </c>
      <c r="J7805" s="69">
        <v>29</v>
      </c>
      <c r="K7805" s="91"/>
      <c r="L7805" s="91"/>
    </row>
    <row r="7806" spans="2:12" x14ac:dyDescent="0.25">
      <c r="B7806" s="67" t="s">
        <v>454</v>
      </c>
      <c r="C7806" s="67" t="s">
        <v>455</v>
      </c>
      <c r="D7806" s="68" t="s">
        <v>373</v>
      </c>
      <c r="E7806" s="67" t="s">
        <v>374</v>
      </c>
      <c r="F7806" s="68" t="s">
        <v>482</v>
      </c>
      <c r="G7806" s="67" t="s">
        <v>483</v>
      </c>
      <c r="H7806" s="68" t="s">
        <v>363</v>
      </c>
      <c r="I7806" s="69">
        <v>0</v>
      </c>
      <c r="J7806" s="69">
        <v>14</v>
      </c>
      <c r="K7806" s="91"/>
      <c r="L7806" s="91"/>
    </row>
    <row r="7807" spans="2:12" x14ac:dyDescent="0.25">
      <c r="B7807" s="67" t="s">
        <v>454</v>
      </c>
      <c r="C7807" s="67" t="s">
        <v>455</v>
      </c>
      <c r="D7807" s="68" t="s">
        <v>373</v>
      </c>
      <c r="E7807" s="67" t="s">
        <v>374</v>
      </c>
      <c r="F7807" s="68" t="s">
        <v>482</v>
      </c>
      <c r="G7807" s="67" t="s">
        <v>483</v>
      </c>
      <c r="H7807" s="68" t="s">
        <v>364</v>
      </c>
      <c r="I7807" s="69">
        <v>11</v>
      </c>
      <c r="J7807" s="69">
        <v>18</v>
      </c>
      <c r="K7807" s="91"/>
      <c r="L7807" s="91"/>
    </row>
    <row r="7808" spans="2:12" x14ac:dyDescent="0.25">
      <c r="B7808" s="67" t="s">
        <v>454</v>
      </c>
      <c r="C7808" s="67" t="s">
        <v>455</v>
      </c>
      <c r="D7808" s="68" t="s">
        <v>373</v>
      </c>
      <c r="E7808" s="67" t="s">
        <v>374</v>
      </c>
      <c r="F7808" s="68" t="s">
        <v>482</v>
      </c>
      <c r="G7808" s="67" t="s">
        <v>483</v>
      </c>
      <c r="H7808" s="68" t="s">
        <v>362</v>
      </c>
      <c r="I7808" s="69">
        <v>108</v>
      </c>
      <c r="J7808" s="69">
        <v>190</v>
      </c>
      <c r="K7808" s="91"/>
      <c r="L7808" s="91"/>
    </row>
    <row r="7809" spans="2:12" x14ac:dyDescent="0.25">
      <c r="B7809" s="67" t="s">
        <v>454</v>
      </c>
      <c r="C7809" s="67" t="s">
        <v>455</v>
      </c>
      <c r="D7809" s="68" t="s">
        <v>373</v>
      </c>
      <c r="E7809" s="67" t="s">
        <v>374</v>
      </c>
      <c r="F7809" s="68" t="s">
        <v>482</v>
      </c>
      <c r="G7809" s="67" t="s">
        <v>483</v>
      </c>
      <c r="H7809" s="68" t="s">
        <v>363</v>
      </c>
      <c r="I7809" s="69">
        <v>182</v>
      </c>
      <c r="J7809" s="69">
        <v>297</v>
      </c>
      <c r="K7809" s="91"/>
      <c r="L7809" s="91"/>
    </row>
    <row r="7810" spans="2:12" x14ac:dyDescent="0.25">
      <c r="B7810" s="67" t="s">
        <v>454</v>
      </c>
      <c r="C7810" s="67" t="s">
        <v>455</v>
      </c>
      <c r="D7810" s="68" t="s">
        <v>373</v>
      </c>
      <c r="E7810" s="67" t="s">
        <v>374</v>
      </c>
      <c r="F7810" s="68" t="s">
        <v>482</v>
      </c>
      <c r="G7810" s="67" t="s">
        <v>483</v>
      </c>
      <c r="H7810" s="68" t="s">
        <v>364</v>
      </c>
      <c r="I7810" s="69">
        <v>48</v>
      </c>
      <c r="J7810" s="69">
        <v>60</v>
      </c>
      <c r="K7810" s="91"/>
      <c r="L7810" s="91"/>
    </row>
    <row r="7811" spans="2:12" x14ac:dyDescent="0.25">
      <c r="B7811" s="67" t="s">
        <v>454</v>
      </c>
      <c r="C7811" s="67" t="s">
        <v>455</v>
      </c>
      <c r="D7811" s="68" t="s">
        <v>373</v>
      </c>
      <c r="E7811" s="67" t="s">
        <v>374</v>
      </c>
      <c r="F7811" s="68" t="s">
        <v>482</v>
      </c>
      <c r="G7811" s="67" t="s">
        <v>483</v>
      </c>
      <c r="H7811" s="68" t="s">
        <v>363</v>
      </c>
      <c r="I7811" s="69">
        <v>0</v>
      </c>
      <c r="J7811" s="69">
        <v>0</v>
      </c>
      <c r="K7811" s="91"/>
      <c r="L7811" s="91"/>
    </row>
    <row r="7812" spans="2:12" x14ac:dyDescent="0.25">
      <c r="B7812" s="67" t="s">
        <v>454</v>
      </c>
      <c r="C7812" s="67" t="s">
        <v>455</v>
      </c>
      <c r="D7812" s="68" t="s">
        <v>373</v>
      </c>
      <c r="E7812" s="67" t="s">
        <v>374</v>
      </c>
      <c r="F7812" s="68" t="s">
        <v>482</v>
      </c>
      <c r="G7812" s="67" t="s">
        <v>483</v>
      </c>
      <c r="H7812" s="68" t="s">
        <v>362</v>
      </c>
      <c r="I7812" s="69">
        <v>16</v>
      </c>
      <c r="J7812" s="69">
        <v>35</v>
      </c>
      <c r="K7812" s="91"/>
      <c r="L7812" s="91"/>
    </row>
    <row r="7813" spans="2:12" x14ac:dyDescent="0.25">
      <c r="B7813" s="67" t="s">
        <v>454</v>
      </c>
      <c r="C7813" s="67" t="s">
        <v>455</v>
      </c>
      <c r="D7813" s="68" t="s">
        <v>373</v>
      </c>
      <c r="E7813" s="67" t="s">
        <v>374</v>
      </c>
      <c r="F7813" s="68" t="s">
        <v>482</v>
      </c>
      <c r="G7813" s="67" t="s">
        <v>483</v>
      </c>
      <c r="H7813" s="68" t="s">
        <v>363</v>
      </c>
      <c r="I7813" s="69">
        <v>21</v>
      </c>
      <c r="J7813" s="69">
        <v>57</v>
      </c>
      <c r="K7813" s="91"/>
      <c r="L7813" s="91"/>
    </row>
    <row r="7814" spans="2:12" x14ac:dyDescent="0.25">
      <c r="B7814" s="67" t="s">
        <v>454</v>
      </c>
      <c r="C7814" s="67" t="s">
        <v>455</v>
      </c>
      <c r="D7814" s="68" t="s">
        <v>373</v>
      </c>
      <c r="E7814" s="67" t="s">
        <v>374</v>
      </c>
      <c r="F7814" s="68" t="s">
        <v>482</v>
      </c>
      <c r="G7814" s="67" t="s">
        <v>483</v>
      </c>
      <c r="H7814" s="68" t="s">
        <v>364</v>
      </c>
      <c r="I7814" s="69">
        <v>10</v>
      </c>
      <c r="J7814" s="69">
        <v>0</v>
      </c>
      <c r="K7814" s="91"/>
      <c r="L7814" s="91"/>
    </row>
    <row r="7815" spans="2:12" x14ac:dyDescent="0.25">
      <c r="B7815" s="67" t="s">
        <v>454</v>
      </c>
      <c r="C7815" s="67" t="s">
        <v>455</v>
      </c>
      <c r="D7815" s="68" t="s">
        <v>373</v>
      </c>
      <c r="E7815" s="67" t="s">
        <v>374</v>
      </c>
      <c r="F7815" s="68" t="s">
        <v>482</v>
      </c>
      <c r="G7815" s="67" t="s">
        <v>483</v>
      </c>
      <c r="H7815" s="68" t="s">
        <v>363</v>
      </c>
      <c r="I7815" s="69">
        <v>0</v>
      </c>
      <c r="J7815" s="69">
        <v>0</v>
      </c>
      <c r="K7815" s="91"/>
      <c r="L7815" s="91"/>
    </row>
    <row r="7816" spans="2:12" x14ac:dyDescent="0.25">
      <c r="B7816" s="67" t="s">
        <v>454</v>
      </c>
      <c r="C7816" s="67" t="s">
        <v>455</v>
      </c>
      <c r="D7816" s="68" t="s">
        <v>373</v>
      </c>
      <c r="E7816" s="67" t="s">
        <v>374</v>
      </c>
      <c r="F7816" s="68" t="s">
        <v>482</v>
      </c>
      <c r="G7816" s="67" t="s">
        <v>483</v>
      </c>
      <c r="H7816" s="68" t="s">
        <v>364</v>
      </c>
      <c r="I7816" s="69">
        <v>0</v>
      </c>
      <c r="J7816" s="69">
        <v>0</v>
      </c>
      <c r="K7816" s="91"/>
      <c r="L7816" s="91"/>
    </row>
    <row r="7817" spans="2:12" x14ac:dyDescent="0.25">
      <c r="B7817" s="67" t="s">
        <v>454</v>
      </c>
      <c r="C7817" s="67" t="s">
        <v>455</v>
      </c>
      <c r="D7817" s="68" t="s">
        <v>373</v>
      </c>
      <c r="E7817" s="67" t="s">
        <v>374</v>
      </c>
      <c r="F7817" s="68" t="s">
        <v>482</v>
      </c>
      <c r="G7817" s="67" t="s">
        <v>483</v>
      </c>
      <c r="H7817" s="68" t="s">
        <v>362</v>
      </c>
      <c r="I7817" s="69">
        <v>10</v>
      </c>
      <c r="J7817" s="69">
        <v>0</v>
      </c>
      <c r="K7817" s="91"/>
      <c r="L7817" s="91"/>
    </row>
    <row r="7818" spans="2:12" x14ac:dyDescent="0.25">
      <c r="B7818" s="67" t="s">
        <v>454</v>
      </c>
      <c r="C7818" s="67" t="s">
        <v>455</v>
      </c>
      <c r="D7818" s="68" t="s">
        <v>373</v>
      </c>
      <c r="E7818" s="67" t="s">
        <v>374</v>
      </c>
      <c r="F7818" s="68" t="s">
        <v>482</v>
      </c>
      <c r="G7818" s="67" t="s">
        <v>483</v>
      </c>
      <c r="H7818" s="68" t="s">
        <v>363</v>
      </c>
      <c r="I7818" s="69">
        <v>20</v>
      </c>
      <c r="J7818" s="69">
        <v>38</v>
      </c>
      <c r="K7818" s="91"/>
      <c r="L7818" s="91"/>
    </row>
    <row r="7819" spans="2:12" x14ac:dyDescent="0.25">
      <c r="B7819" s="67" t="s">
        <v>454</v>
      </c>
      <c r="C7819" s="67" t="s">
        <v>455</v>
      </c>
      <c r="D7819" s="68" t="s">
        <v>373</v>
      </c>
      <c r="E7819" s="67" t="s">
        <v>374</v>
      </c>
      <c r="F7819" s="68" t="s">
        <v>482</v>
      </c>
      <c r="G7819" s="67" t="s">
        <v>483</v>
      </c>
      <c r="H7819" s="68" t="s">
        <v>364</v>
      </c>
      <c r="I7819" s="69">
        <v>0</v>
      </c>
      <c r="J7819" s="69">
        <v>0</v>
      </c>
      <c r="K7819" s="91"/>
      <c r="L7819" s="91"/>
    </row>
    <row r="7820" spans="2:12" x14ac:dyDescent="0.25">
      <c r="B7820" s="67" t="s">
        <v>454</v>
      </c>
      <c r="C7820" s="67" t="s">
        <v>455</v>
      </c>
      <c r="D7820" s="68" t="s">
        <v>373</v>
      </c>
      <c r="E7820" s="67" t="s">
        <v>374</v>
      </c>
      <c r="F7820" s="68" t="s">
        <v>482</v>
      </c>
      <c r="G7820" s="67" t="s">
        <v>483</v>
      </c>
      <c r="H7820" s="68" t="s">
        <v>362</v>
      </c>
      <c r="I7820" s="69">
        <v>0</v>
      </c>
      <c r="J7820" s="69">
        <v>0</v>
      </c>
      <c r="K7820" s="91"/>
      <c r="L7820" s="91"/>
    </row>
    <row r="7821" spans="2:12" x14ac:dyDescent="0.25">
      <c r="B7821" s="67" t="s">
        <v>454</v>
      </c>
      <c r="C7821" s="67" t="s">
        <v>455</v>
      </c>
      <c r="D7821" s="68" t="s">
        <v>373</v>
      </c>
      <c r="E7821" s="67" t="s">
        <v>374</v>
      </c>
      <c r="F7821" s="68" t="s">
        <v>482</v>
      </c>
      <c r="G7821" s="67" t="s">
        <v>483</v>
      </c>
      <c r="H7821" s="68" t="s">
        <v>363</v>
      </c>
      <c r="I7821" s="69">
        <v>19</v>
      </c>
      <c r="J7821" s="69">
        <v>23</v>
      </c>
      <c r="K7821" s="91"/>
      <c r="L7821" s="91"/>
    </row>
    <row r="7822" spans="2:12" x14ac:dyDescent="0.25">
      <c r="B7822" s="67" t="s">
        <v>454</v>
      </c>
      <c r="C7822" s="67" t="s">
        <v>455</v>
      </c>
      <c r="D7822" s="68" t="s">
        <v>373</v>
      </c>
      <c r="E7822" s="67" t="s">
        <v>374</v>
      </c>
      <c r="F7822" s="68" t="s">
        <v>482</v>
      </c>
      <c r="G7822" s="67" t="s">
        <v>483</v>
      </c>
      <c r="H7822" s="68" t="s">
        <v>364</v>
      </c>
      <c r="I7822" s="69">
        <v>0</v>
      </c>
      <c r="J7822" s="69">
        <v>0</v>
      </c>
      <c r="K7822" s="91"/>
      <c r="L7822" s="91"/>
    </row>
    <row r="7823" spans="2:12" x14ac:dyDescent="0.25">
      <c r="B7823" s="67" t="s">
        <v>454</v>
      </c>
      <c r="C7823" s="67" t="s">
        <v>455</v>
      </c>
      <c r="D7823" s="68" t="s">
        <v>373</v>
      </c>
      <c r="E7823" s="67" t="s">
        <v>374</v>
      </c>
      <c r="F7823" s="68" t="s">
        <v>482</v>
      </c>
      <c r="G7823" s="67" t="s">
        <v>483</v>
      </c>
      <c r="H7823" s="68" t="s">
        <v>362</v>
      </c>
      <c r="I7823" s="69">
        <v>0</v>
      </c>
      <c r="J7823" s="69">
        <v>0</v>
      </c>
      <c r="K7823" s="91"/>
      <c r="L7823" s="91"/>
    </row>
    <row r="7824" spans="2:12" x14ac:dyDescent="0.25">
      <c r="B7824" s="67" t="s">
        <v>454</v>
      </c>
      <c r="C7824" s="67" t="s">
        <v>455</v>
      </c>
      <c r="D7824" s="68" t="s">
        <v>373</v>
      </c>
      <c r="E7824" s="67" t="s">
        <v>374</v>
      </c>
      <c r="F7824" s="68" t="s">
        <v>482</v>
      </c>
      <c r="G7824" s="67" t="s">
        <v>483</v>
      </c>
      <c r="H7824" s="68" t="s">
        <v>363</v>
      </c>
      <c r="I7824" s="69">
        <v>42</v>
      </c>
      <c r="J7824" s="69">
        <v>66</v>
      </c>
      <c r="K7824" s="91"/>
      <c r="L7824" s="91"/>
    </row>
    <row r="7825" spans="2:12" x14ac:dyDescent="0.25">
      <c r="B7825" s="67" t="s">
        <v>454</v>
      </c>
      <c r="C7825" s="67" t="s">
        <v>455</v>
      </c>
      <c r="D7825" s="68" t="s">
        <v>373</v>
      </c>
      <c r="E7825" s="67" t="s">
        <v>374</v>
      </c>
      <c r="F7825" s="68" t="s">
        <v>482</v>
      </c>
      <c r="G7825" s="67" t="s">
        <v>483</v>
      </c>
      <c r="H7825" s="68" t="s">
        <v>364</v>
      </c>
      <c r="I7825" s="69">
        <v>6</v>
      </c>
      <c r="J7825" s="69">
        <v>24</v>
      </c>
      <c r="K7825" s="91"/>
      <c r="L7825" s="91"/>
    </row>
    <row r="7826" spans="2:12" x14ac:dyDescent="0.25">
      <c r="B7826" s="67" t="s">
        <v>454</v>
      </c>
      <c r="C7826" s="67" t="s">
        <v>455</v>
      </c>
      <c r="D7826" s="68" t="s">
        <v>373</v>
      </c>
      <c r="E7826" s="67" t="s">
        <v>374</v>
      </c>
      <c r="F7826" s="68" t="s">
        <v>482</v>
      </c>
      <c r="G7826" s="67" t="s">
        <v>483</v>
      </c>
      <c r="H7826" s="68" t="s">
        <v>362</v>
      </c>
      <c r="I7826" s="69">
        <v>20</v>
      </c>
      <c r="J7826" s="69">
        <v>18</v>
      </c>
      <c r="K7826" s="91"/>
      <c r="L7826" s="91"/>
    </row>
    <row r="7827" spans="2:12" x14ac:dyDescent="0.25">
      <c r="B7827" s="67" t="s">
        <v>454</v>
      </c>
      <c r="C7827" s="67" t="s">
        <v>455</v>
      </c>
      <c r="D7827" s="68" t="s">
        <v>373</v>
      </c>
      <c r="E7827" s="67" t="s">
        <v>374</v>
      </c>
      <c r="F7827" s="68" t="s">
        <v>482</v>
      </c>
      <c r="G7827" s="67" t="s">
        <v>483</v>
      </c>
      <c r="H7827" s="68" t="s">
        <v>363</v>
      </c>
      <c r="I7827" s="69">
        <v>32</v>
      </c>
      <c r="J7827" s="69">
        <v>0</v>
      </c>
      <c r="K7827" s="91"/>
      <c r="L7827" s="91"/>
    </row>
    <row r="7828" spans="2:12" x14ac:dyDescent="0.25">
      <c r="B7828" s="67" t="s">
        <v>454</v>
      </c>
      <c r="C7828" s="67" t="s">
        <v>455</v>
      </c>
      <c r="D7828" s="68" t="s">
        <v>373</v>
      </c>
      <c r="E7828" s="67" t="s">
        <v>374</v>
      </c>
      <c r="F7828" s="68" t="s">
        <v>482</v>
      </c>
      <c r="G7828" s="67" t="s">
        <v>483</v>
      </c>
      <c r="H7828" s="68" t="s">
        <v>364</v>
      </c>
      <c r="I7828" s="69">
        <v>12</v>
      </c>
      <c r="J7828" s="69">
        <v>23</v>
      </c>
      <c r="K7828" s="91"/>
      <c r="L7828" s="91"/>
    </row>
    <row r="7829" spans="2:12" x14ac:dyDescent="0.25">
      <c r="B7829" s="67" t="s">
        <v>454</v>
      </c>
      <c r="C7829" s="67" t="s">
        <v>455</v>
      </c>
      <c r="D7829" s="68" t="s">
        <v>373</v>
      </c>
      <c r="E7829" s="67" t="s">
        <v>374</v>
      </c>
      <c r="F7829" s="68" t="s">
        <v>482</v>
      </c>
      <c r="G7829" s="67" t="s">
        <v>483</v>
      </c>
      <c r="H7829" s="68" t="s">
        <v>362</v>
      </c>
      <c r="I7829" s="69">
        <v>0</v>
      </c>
      <c r="J7829" s="69">
        <v>0</v>
      </c>
      <c r="K7829" s="91"/>
      <c r="L7829" s="91"/>
    </row>
    <row r="7830" spans="2:12" x14ac:dyDescent="0.25">
      <c r="B7830" s="67" t="s">
        <v>454</v>
      </c>
      <c r="C7830" s="67" t="s">
        <v>455</v>
      </c>
      <c r="D7830" s="68" t="s">
        <v>373</v>
      </c>
      <c r="E7830" s="67" t="s">
        <v>374</v>
      </c>
      <c r="F7830" s="68" t="s">
        <v>482</v>
      </c>
      <c r="G7830" s="67" t="s">
        <v>483</v>
      </c>
      <c r="H7830" s="68" t="s">
        <v>363</v>
      </c>
      <c r="I7830" s="69">
        <v>52</v>
      </c>
      <c r="J7830" s="69">
        <v>40</v>
      </c>
      <c r="K7830" s="91"/>
      <c r="L7830" s="91"/>
    </row>
    <row r="7831" spans="2:12" x14ac:dyDescent="0.25">
      <c r="B7831" s="67" t="s">
        <v>454</v>
      </c>
      <c r="C7831" s="67" t="s">
        <v>455</v>
      </c>
      <c r="D7831" s="68" t="s">
        <v>373</v>
      </c>
      <c r="E7831" s="67" t="s">
        <v>374</v>
      </c>
      <c r="F7831" s="68" t="s">
        <v>482</v>
      </c>
      <c r="G7831" s="67" t="s">
        <v>483</v>
      </c>
      <c r="H7831" s="68" t="s">
        <v>362</v>
      </c>
      <c r="I7831" s="69">
        <v>26</v>
      </c>
      <c r="J7831" s="69">
        <v>35</v>
      </c>
      <c r="K7831" s="91"/>
      <c r="L7831" s="91"/>
    </row>
    <row r="7832" spans="2:12" x14ac:dyDescent="0.25">
      <c r="B7832" s="67" t="s">
        <v>454</v>
      </c>
      <c r="C7832" s="67" t="s">
        <v>455</v>
      </c>
      <c r="D7832" s="68" t="s">
        <v>373</v>
      </c>
      <c r="E7832" s="67" t="s">
        <v>374</v>
      </c>
      <c r="F7832" s="68" t="s">
        <v>482</v>
      </c>
      <c r="G7832" s="67" t="s">
        <v>483</v>
      </c>
      <c r="H7832" s="68" t="s">
        <v>363</v>
      </c>
      <c r="I7832" s="69">
        <v>21</v>
      </c>
      <c r="J7832" s="69">
        <v>23</v>
      </c>
      <c r="K7832" s="91"/>
      <c r="L7832" s="91"/>
    </row>
    <row r="7833" spans="2:12" x14ac:dyDescent="0.25">
      <c r="B7833" s="67" t="s">
        <v>454</v>
      </c>
      <c r="C7833" s="67" t="s">
        <v>455</v>
      </c>
      <c r="D7833" s="68" t="s">
        <v>373</v>
      </c>
      <c r="E7833" s="67" t="s">
        <v>374</v>
      </c>
      <c r="F7833" s="68" t="s">
        <v>482</v>
      </c>
      <c r="G7833" s="67" t="s">
        <v>483</v>
      </c>
      <c r="H7833" s="68" t="s">
        <v>364</v>
      </c>
      <c r="I7833" s="69">
        <v>26</v>
      </c>
      <c r="J7833" s="69">
        <v>11</v>
      </c>
      <c r="K7833" s="91"/>
      <c r="L7833" s="91"/>
    </row>
    <row r="7834" spans="2:12" x14ac:dyDescent="0.25">
      <c r="B7834" s="67" t="s">
        <v>454</v>
      </c>
      <c r="C7834" s="67" t="s">
        <v>455</v>
      </c>
      <c r="D7834" s="68" t="s">
        <v>373</v>
      </c>
      <c r="E7834" s="67" t="s">
        <v>374</v>
      </c>
      <c r="F7834" s="68" t="s">
        <v>482</v>
      </c>
      <c r="G7834" s="67" t="s">
        <v>483</v>
      </c>
      <c r="H7834" s="68" t="s">
        <v>362</v>
      </c>
      <c r="I7834" s="69">
        <v>0</v>
      </c>
      <c r="J7834" s="69">
        <v>0</v>
      </c>
      <c r="K7834" s="91"/>
      <c r="L7834" s="91"/>
    </row>
    <row r="7835" spans="2:12" x14ac:dyDescent="0.25">
      <c r="B7835" s="67" t="s">
        <v>454</v>
      </c>
      <c r="C7835" s="67" t="s">
        <v>455</v>
      </c>
      <c r="D7835" s="68" t="s">
        <v>373</v>
      </c>
      <c r="E7835" s="67" t="s">
        <v>374</v>
      </c>
      <c r="F7835" s="68" t="s">
        <v>482</v>
      </c>
      <c r="G7835" s="67" t="s">
        <v>483</v>
      </c>
      <c r="H7835" s="68" t="s">
        <v>362</v>
      </c>
      <c r="I7835" s="69">
        <v>42</v>
      </c>
      <c r="J7835" s="69">
        <v>46</v>
      </c>
      <c r="K7835" s="91"/>
      <c r="L7835" s="91"/>
    </row>
    <row r="7836" spans="2:12" x14ac:dyDescent="0.25">
      <c r="B7836" s="67" t="s">
        <v>454</v>
      </c>
      <c r="C7836" s="67" t="s">
        <v>455</v>
      </c>
      <c r="D7836" s="68" t="s">
        <v>373</v>
      </c>
      <c r="E7836" s="67" t="s">
        <v>374</v>
      </c>
      <c r="F7836" s="68" t="s">
        <v>482</v>
      </c>
      <c r="G7836" s="67" t="s">
        <v>483</v>
      </c>
      <c r="H7836" s="68" t="s">
        <v>363</v>
      </c>
      <c r="I7836" s="69">
        <v>171</v>
      </c>
      <c r="J7836" s="69">
        <v>91</v>
      </c>
      <c r="K7836" s="91"/>
      <c r="L7836" s="91"/>
    </row>
    <row r="7837" spans="2:12" x14ac:dyDescent="0.25">
      <c r="B7837" s="67" t="s">
        <v>454</v>
      </c>
      <c r="C7837" s="67" t="s">
        <v>455</v>
      </c>
      <c r="D7837" s="68" t="s">
        <v>373</v>
      </c>
      <c r="E7837" s="67" t="s">
        <v>374</v>
      </c>
      <c r="F7837" s="68" t="s">
        <v>482</v>
      </c>
      <c r="G7837" s="67" t="s">
        <v>483</v>
      </c>
      <c r="H7837" s="68" t="s">
        <v>364</v>
      </c>
      <c r="I7837" s="69">
        <v>144</v>
      </c>
      <c r="J7837" s="69">
        <v>85</v>
      </c>
      <c r="K7837" s="91"/>
      <c r="L7837" s="91"/>
    </row>
    <row r="7838" spans="2:12" x14ac:dyDescent="0.25">
      <c r="B7838" s="67" t="s">
        <v>454</v>
      </c>
      <c r="C7838" s="67" t="s">
        <v>455</v>
      </c>
      <c r="D7838" s="68" t="s">
        <v>373</v>
      </c>
      <c r="E7838" s="67" t="s">
        <v>374</v>
      </c>
      <c r="F7838" s="68" t="s">
        <v>482</v>
      </c>
      <c r="G7838" s="67" t="s">
        <v>483</v>
      </c>
      <c r="H7838" s="68" t="s">
        <v>363</v>
      </c>
      <c r="I7838" s="69">
        <v>0</v>
      </c>
      <c r="J7838" s="69">
        <v>0</v>
      </c>
      <c r="K7838" s="91"/>
      <c r="L7838" s="91"/>
    </row>
    <row r="7839" spans="2:12" x14ac:dyDescent="0.25">
      <c r="B7839" s="67" t="s">
        <v>454</v>
      </c>
      <c r="C7839" s="67" t="s">
        <v>455</v>
      </c>
      <c r="D7839" s="68" t="s">
        <v>373</v>
      </c>
      <c r="E7839" s="67" t="s">
        <v>374</v>
      </c>
      <c r="F7839" s="68" t="s">
        <v>482</v>
      </c>
      <c r="G7839" s="67" t="s">
        <v>483</v>
      </c>
      <c r="H7839" s="68" t="s">
        <v>362</v>
      </c>
      <c r="I7839" s="69">
        <v>0</v>
      </c>
      <c r="J7839" s="69">
        <v>0</v>
      </c>
      <c r="K7839" s="91"/>
      <c r="L7839" s="91"/>
    </row>
    <row r="7840" spans="2:12" x14ac:dyDescent="0.25">
      <c r="B7840" s="67" t="s">
        <v>454</v>
      </c>
      <c r="C7840" s="67" t="s">
        <v>455</v>
      </c>
      <c r="D7840" s="68" t="s">
        <v>373</v>
      </c>
      <c r="E7840" s="67" t="s">
        <v>374</v>
      </c>
      <c r="F7840" s="68" t="s">
        <v>482</v>
      </c>
      <c r="G7840" s="67" t="s">
        <v>483</v>
      </c>
      <c r="H7840" s="68" t="s">
        <v>362</v>
      </c>
      <c r="I7840" s="69">
        <v>10</v>
      </c>
      <c r="J7840" s="69">
        <v>0</v>
      </c>
      <c r="K7840" s="91"/>
      <c r="L7840" s="91"/>
    </row>
    <row r="7841" spans="2:12" x14ac:dyDescent="0.25">
      <c r="B7841" s="67" t="s">
        <v>454</v>
      </c>
      <c r="C7841" s="67" t="s">
        <v>455</v>
      </c>
      <c r="D7841" s="68" t="s">
        <v>373</v>
      </c>
      <c r="E7841" s="67" t="s">
        <v>374</v>
      </c>
      <c r="F7841" s="68" t="s">
        <v>482</v>
      </c>
      <c r="G7841" s="67" t="s">
        <v>483</v>
      </c>
      <c r="H7841" s="68" t="s">
        <v>363</v>
      </c>
      <c r="I7841" s="69">
        <v>56</v>
      </c>
      <c r="J7841" s="69">
        <v>67</v>
      </c>
      <c r="K7841" s="91"/>
      <c r="L7841" s="91"/>
    </row>
    <row r="7842" spans="2:12" x14ac:dyDescent="0.25">
      <c r="B7842" s="67" t="s">
        <v>454</v>
      </c>
      <c r="C7842" s="67" t="s">
        <v>455</v>
      </c>
      <c r="D7842" s="68" t="s">
        <v>373</v>
      </c>
      <c r="E7842" s="67" t="s">
        <v>374</v>
      </c>
      <c r="F7842" s="68" t="s">
        <v>482</v>
      </c>
      <c r="G7842" s="67" t="s">
        <v>483</v>
      </c>
      <c r="H7842" s="68" t="s">
        <v>364</v>
      </c>
      <c r="I7842" s="69">
        <v>0</v>
      </c>
      <c r="J7842" s="69">
        <v>0</v>
      </c>
      <c r="K7842" s="91"/>
      <c r="L7842" s="91"/>
    </row>
    <row r="7843" spans="2:12" x14ac:dyDescent="0.25">
      <c r="B7843" s="67" t="s">
        <v>454</v>
      </c>
      <c r="C7843" s="67" t="s">
        <v>455</v>
      </c>
      <c r="D7843" s="68" t="s">
        <v>373</v>
      </c>
      <c r="E7843" s="67" t="s">
        <v>374</v>
      </c>
      <c r="F7843" s="68" t="s">
        <v>482</v>
      </c>
      <c r="G7843" s="67" t="s">
        <v>483</v>
      </c>
      <c r="H7843" s="68" t="s">
        <v>363</v>
      </c>
      <c r="I7843" s="69">
        <v>13</v>
      </c>
      <c r="J7843" s="69">
        <v>8</v>
      </c>
      <c r="K7843" s="91"/>
      <c r="L7843" s="91"/>
    </row>
    <row r="7844" spans="2:12" x14ac:dyDescent="0.25">
      <c r="B7844" s="67" t="s">
        <v>454</v>
      </c>
      <c r="C7844" s="67" t="s">
        <v>455</v>
      </c>
      <c r="D7844" s="68" t="s">
        <v>373</v>
      </c>
      <c r="E7844" s="67" t="s">
        <v>374</v>
      </c>
      <c r="F7844" s="68" t="s">
        <v>482</v>
      </c>
      <c r="G7844" s="67" t="s">
        <v>483</v>
      </c>
      <c r="H7844" s="68" t="s">
        <v>364</v>
      </c>
      <c r="I7844" s="69">
        <v>0</v>
      </c>
      <c r="J7844" s="69">
        <v>0</v>
      </c>
      <c r="K7844" s="91"/>
      <c r="L7844" s="91"/>
    </row>
    <row r="7845" spans="2:12" x14ac:dyDescent="0.25">
      <c r="B7845" s="67" t="s">
        <v>454</v>
      </c>
      <c r="C7845" s="67" t="s">
        <v>455</v>
      </c>
      <c r="D7845" s="68" t="s">
        <v>373</v>
      </c>
      <c r="E7845" s="67" t="s">
        <v>374</v>
      </c>
      <c r="F7845" s="68" t="s">
        <v>482</v>
      </c>
      <c r="G7845" s="67" t="s">
        <v>483</v>
      </c>
      <c r="H7845" s="68" t="s">
        <v>363</v>
      </c>
      <c r="I7845" s="69">
        <v>0</v>
      </c>
      <c r="J7845" s="69">
        <v>0</v>
      </c>
      <c r="K7845" s="91"/>
      <c r="L7845" s="91"/>
    </row>
    <row r="7846" spans="2:12" x14ac:dyDescent="0.25">
      <c r="B7846" s="67" t="s">
        <v>454</v>
      </c>
      <c r="C7846" s="67" t="s">
        <v>455</v>
      </c>
      <c r="D7846" s="68" t="s">
        <v>373</v>
      </c>
      <c r="E7846" s="67" t="s">
        <v>374</v>
      </c>
      <c r="F7846" s="68" t="s">
        <v>482</v>
      </c>
      <c r="G7846" s="67" t="s">
        <v>483</v>
      </c>
      <c r="H7846" s="68" t="s">
        <v>362</v>
      </c>
      <c r="I7846" s="69">
        <v>0</v>
      </c>
      <c r="J7846" s="69">
        <v>0</v>
      </c>
      <c r="K7846" s="91"/>
      <c r="L7846" s="91"/>
    </row>
    <row r="7847" spans="2:12" x14ac:dyDescent="0.25">
      <c r="B7847" s="67" t="s">
        <v>454</v>
      </c>
      <c r="C7847" s="67" t="s">
        <v>455</v>
      </c>
      <c r="D7847" s="68" t="s">
        <v>373</v>
      </c>
      <c r="E7847" s="67" t="s">
        <v>374</v>
      </c>
      <c r="F7847" s="68" t="s">
        <v>482</v>
      </c>
      <c r="G7847" s="67" t="s">
        <v>483</v>
      </c>
      <c r="H7847" s="68" t="s">
        <v>363</v>
      </c>
      <c r="I7847" s="69">
        <v>0</v>
      </c>
      <c r="J7847" s="69">
        <v>0</v>
      </c>
      <c r="K7847" s="91"/>
      <c r="L7847" s="91"/>
    </row>
    <row r="7848" spans="2:12" x14ac:dyDescent="0.25">
      <c r="B7848" s="67" t="s">
        <v>454</v>
      </c>
      <c r="C7848" s="67" t="s">
        <v>455</v>
      </c>
      <c r="D7848" s="68" t="s">
        <v>373</v>
      </c>
      <c r="E7848" s="67" t="s">
        <v>374</v>
      </c>
      <c r="F7848" s="68" t="s">
        <v>482</v>
      </c>
      <c r="G7848" s="67" t="s">
        <v>483</v>
      </c>
      <c r="H7848" s="68" t="s">
        <v>362</v>
      </c>
      <c r="I7848" s="69">
        <v>0</v>
      </c>
      <c r="J7848" s="69">
        <v>0</v>
      </c>
      <c r="K7848" s="91"/>
      <c r="L7848" s="91"/>
    </row>
    <row r="7849" spans="2:12" x14ac:dyDescent="0.25">
      <c r="B7849" s="67" t="s">
        <v>454</v>
      </c>
      <c r="C7849" s="67" t="s">
        <v>455</v>
      </c>
      <c r="D7849" s="68" t="s">
        <v>373</v>
      </c>
      <c r="E7849" s="67" t="s">
        <v>374</v>
      </c>
      <c r="F7849" s="68" t="s">
        <v>482</v>
      </c>
      <c r="G7849" s="67" t="s">
        <v>483</v>
      </c>
      <c r="H7849" s="68" t="s">
        <v>362</v>
      </c>
      <c r="I7849" s="69">
        <v>0</v>
      </c>
      <c r="J7849" s="69">
        <v>0</v>
      </c>
      <c r="K7849" s="91"/>
      <c r="L7849" s="91"/>
    </row>
    <row r="7850" spans="2:12" x14ac:dyDescent="0.25">
      <c r="B7850" s="67" t="s">
        <v>454</v>
      </c>
      <c r="C7850" s="67" t="s">
        <v>455</v>
      </c>
      <c r="D7850" s="68" t="s">
        <v>373</v>
      </c>
      <c r="E7850" s="67" t="s">
        <v>374</v>
      </c>
      <c r="F7850" s="68" t="s">
        <v>482</v>
      </c>
      <c r="G7850" s="67" t="s">
        <v>483</v>
      </c>
      <c r="H7850" s="68" t="s">
        <v>363</v>
      </c>
      <c r="I7850" s="69">
        <v>25</v>
      </c>
      <c r="J7850" s="69">
        <v>42</v>
      </c>
      <c r="K7850" s="91"/>
      <c r="L7850" s="91"/>
    </row>
    <row r="7851" spans="2:12" x14ac:dyDescent="0.25">
      <c r="B7851" s="67" t="s">
        <v>454</v>
      </c>
      <c r="C7851" s="67" t="s">
        <v>455</v>
      </c>
      <c r="D7851" s="68" t="s">
        <v>373</v>
      </c>
      <c r="E7851" s="67" t="s">
        <v>374</v>
      </c>
      <c r="F7851" s="68" t="s">
        <v>482</v>
      </c>
      <c r="G7851" s="67" t="s">
        <v>483</v>
      </c>
      <c r="H7851" s="68" t="s">
        <v>362</v>
      </c>
      <c r="I7851" s="69">
        <v>35</v>
      </c>
      <c r="J7851" s="69">
        <v>60</v>
      </c>
      <c r="K7851" s="91"/>
      <c r="L7851" s="91"/>
    </row>
    <row r="7852" spans="2:12" x14ac:dyDescent="0.25">
      <c r="B7852" s="67" t="s">
        <v>454</v>
      </c>
      <c r="C7852" s="67" t="s">
        <v>455</v>
      </c>
      <c r="D7852" s="68" t="s">
        <v>373</v>
      </c>
      <c r="E7852" s="67" t="s">
        <v>374</v>
      </c>
      <c r="F7852" s="68" t="s">
        <v>482</v>
      </c>
      <c r="G7852" s="67" t="s">
        <v>483</v>
      </c>
      <c r="H7852" s="68" t="s">
        <v>363</v>
      </c>
      <c r="I7852" s="69">
        <v>28</v>
      </c>
      <c r="J7852" s="69">
        <v>57</v>
      </c>
      <c r="K7852" s="91"/>
      <c r="L7852" s="91"/>
    </row>
    <row r="7853" spans="2:12" x14ac:dyDescent="0.25">
      <c r="B7853" s="67" t="s">
        <v>454</v>
      </c>
      <c r="C7853" s="67" t="s">
        <v>455</v>
      </c>
      <c r="D7853" s="68" t="s">
        <v>373</v>
      </c>
      <c r="E7853" s="67" t="s">
        <v>374</v>
      </c>
      <c r="F7853" s="68" t="s">
        <v>482</v>
      </c>
      <c r="G7853" s="67" t="s">
        <v>483</v>
      </c>
      <c r="H7853" s="68" t="s">
        <v>364</v>
      </c>
      <c r="I7853" s="69">
        <v>17</v>
      </c>
      <c r="J7853" s="69">
        <v>0</v>
      </c>
      <c r="K7853" s="91"/>
      <c r="L7853" s="91"/>
    </row>
    <row r="7854" spans="2:12" x14ac:dyDescent="0.25">
      <c r="B7854" s="67" t="s">
        <v>454</v>
      </c>
      <c r="C7854" s="67" t="s">
        <v>455</v>
      </c>
      <c r="D7854" s="68" t="s">
        <v>373</v>
      </c>
      <c r="E7854" s="67" t="s">
        <v>374</v>
      </c>
      <c r="F7854" s="68" t="s">
        <v>482</v>
      </c>
      <c r="G7854" s="67" t="s">
        <v>483</v>
      </c>
      <c r="H7854" s="68" t="s">
        <v>362</v>
      </c>
      <c r="I7854" s="69">
        <v>199</v>
      </c>
      <c r="J7854" s="69">
        <v>364</v>
      </c>
      <c r="K7854" s="91"/>
      <c r="L7854" s="91"/>
    </row>
    <row r="7855" spans="2:12" x14ac:dyDescent="0.25">
      <c r="B7855" s="67" t="s">
        <v>454</v>
      </c>
      <c r="C7855" s="67" t="s">
        <v>455</v>
      </c>
      <c r="D7855" s="68" t="s">
        <v>373</v>
      </c>
      <c r="E7855" s="67" t="s">
        <v>374</v>
      </c>
      <c r="F7855" s="68" t="s">
        <v>482</v>
      </c>
      <c r="G7855" s="67" t="s">
        <v>483</v>
      </c>
      <c r="H7855" s="68" t="s">
        <v>363</v>
      </c>
      <c r="I7855" s="69">
        <v>530</v>
      </c>
      <c r="J7855" s="69">
        <v>550</v>
      </c>
      <c r="K7855" s="91"/>
      <c r="L7855" s="91"/>
    </row>
    <row r="7856" spans="2:12" x14ac:dyDescent="0.25">
      <c r="B7856" s="67" t="s">
        <v>454</v>
      </c>
      <c r="C7856" s="67" t="s">
        <v>455</v>
      </c>
      <c r="D7856" s="68" t="s">
        <v>373</v>
      </c>
      <c r="E7856" s="67" t="s">
        <v>374</v>
      </c>
      <c r="F7856" s="68" t="s">
        <v>482</v>
      </c>
      <c r="G7856" s="67" t="s">
        <v>483</v>
      </c>
      <c r="H7856" s="68" t="s">
        <v>364</v>
      </c>
      <c r="I7856" s="69">
        <v>92</v>
      </c>
      <c r="J7856" s="69">
        <v>128</v>
      </c>
      <c r="K7856" s="91"/>
      <c r="L7856" s="91"/>
    </row>
    <row r="7857" spans="2:12" x14ac:dyDescent="0.25">
      <c r="B7857" s="67" t="s">
        <v>454</v>
      </c>
      <c r="C7857" s="67" t="s">
        <v>455</v>
      </c>
      <c r="D7857" s="68" t="s">
        <v>373</v>
      </c>
      <c r="E7857" s="67" t="s">
        <v>374</v>
      </c>
      <c r="F7857" s="68" t="s">
        <v>482</v>
      </c>
      <c r="G7857" s="67" t="s">
        <v>483</v>
      </c>
      <c r="H7857" s="68" t="s">
        <v>362</v>
      </c>
      <c r="I7857" s="69">
        <v>9</v>
      </c>
      <c r="J7857" s="69">
        <v>0</v>
      </c>
      <c r="K7857" s="91"/>
      <c r="L7857" s="91"/>
    </row>
    <row r="7858" spans="2:12" x14ac:dyDescent="0.25">
      <c r="B7858" s="67" t="s">
        <v>454</v>
      </c>
      <c r="C7858" s="67" t="s">
        <v>455</v>
      </c>
      <c r="D7858" s="68" t="s">
        <v>373</v>
      </c>
      <c r="E7858" s="67" t="s">
        <v>374</v>
      </c>
      <c r="F7858" s="68" t="s">
        <v>482</v>
      </c>
      <c r="G7858" s="67" t="s">
        <v>483</v>
      </c>
      <c r="H7858" s="68" t="s">
        <v>363</v>
      </c>
      <c r="I7858" s="69">
        <v>26</v>
      </c>
      <c r="J7858" s="69">
        <v>30</v>
      </c>
      <c r="K7858" s="91"/>
      <c r="L7858" s="91"/>
    </row>
    <row r="7859" spans="2:12" x14ac:dyDescent="0.25">
      <c r="B7859" s="67" t="s">
        <v>454</v>
      </c>
      <c r="C7859" s="67" t="s">
        <v>455</v>
      </c>
      <c r="D7859" s="68" t="s">
        <v>373</v>
      </c>
      <c r="E7859" s="67" t="s">
        <v>374</v>
      </c>
      <c r="F7859" s="68" t="s">
        <v>482</v>
      </c>
      <c r="G7859" s="67" t="s">
        <v>483</v>
      </c>
      <c r="H7859" s="68" t="s">
        <v>362</v>
      </c>
      <c r="I7859" s="69">
        <v>0.309</v>
      </c>
      <c r="J7859" s="69">
        <v>0.20599999999999999</v>
      </c>
      <c r="K7859" s="91"/>
      <c r="L7859" s="91"/>
    </row>
    <row r="7860" spans="2:12" x14ac:dyDescent="0.25">
      <c r="B7860" s="67" t="s">
        <v>454</v>
      </c>
      <c r="C7860" s="67" t="s">
        <v>455</v>
      </c>
      <c r="D7860" s="68" t="s">
        <v>373</v>
      </c>
      <c r="E7860" s="67" t="s">
        <v>374</v>
      </c>
      <c r="F7860" s="68" t="s">
        <v>482</v>
      </c>
      <c r="G7860" s="67" t="s">
        <v>483</v>
      </c>
      <c r="H7860" s="68" t="s">
        <v>363</v>
      </c>
      <c r="I7860" s="69">
        <v>0.39140000000000003</v>
      </c>
      <c r="J7860" s="69">
        <v>0.55620000000000003</v>
      </c>
      <c r="K7860" s="91"/>
      <c r="L7860" s="91"/>
    </row>
    <row r="7861" spans="2:12" x14ac:dyDescent="0.25">
      <c r="B7861" s="67" t="s">
        <v>454</v>
      </c>
      <c r="C7861" s="67" t="s">
        <v>455</v>
      </c>
      <c r="D7861" s="68" t="s">
        <v>373</v>
      </c>
      <c r="E7861" s="67" t="s">
        <v>374</v>
      </c>
      <c r="F7861" s="68" t="s">
        <v>482</v>
      </c>
      <c r="G7861" s="67" t="s">
        <v>483</v>
      </c>
      <c r="H7861" s="68" t="s">
        <v>364</v>
      </c>
      <c r="I7861" s="69">
        <v>0.45319999999999999</v>
      </c>
      <c r="J7861" s="69">
        <v>0.28839999999999999</v>
      </c>
      <c r="K7861" s="91"/>
      <c r="L7861" s="91"/>
    </row>
    <row r="7862" spans="2:12" x14ac:dyDescent="0.25">
      <c r="B7862" s="67" t="s">
        <v>454</v>
      </c>
      <c r="C7862" s="67" t="s">
        <v>455</v>
      </c>
      <c r="D7862" s="68" t="s">
        <v>373</v>
      </c>
      <c r="E7862" s="67" t="s">
        <v>374</v>
      </c>
      <c r="F7862" s="68" t="s">
        <v>482</v>
      </c>
      <c r="G7862" s="67" t="s">
        <v>483</v>
      </c>
      <c r="H7862" s="68" t="s">
        <v>362</v>
      </c>
      <c r="I7862" s="69">
        <v>9</v>
      </c>
      <c r="J7862" s="69">
        <v>32</v>
      </c>
      <c r="K7862" s="91"/>
      <c r="L7862" s="91"/>
    </row>
    <row r="7863" spans="2:12" x14ac:dyDescent="0.25">
      <c r="B7863" s="67" t="s">
        <v>454</v>
      </c>
      <c r="C7863" s="67" t="s">
        <v>455</v>
      </c>
      <c r="D7863" s="68" t="s">
        <v>373</v>
      </c>
      <c r="E7863" s="67" t="s">
        <v>374</v>
      </c>
      <c r="F7863" s="68" t="s">
        <v>482</v>
      </c>
      <c r="G7863" s="67" t="s">
        <v>483</v>
      </c>
      <c r="H7863" s="68" t="s">
        <v>363</v>
      </c>
      <c r="I7863" s="69">
        <v>43</v>
      </c>
      <c r="J7863" s="69">
        <v>41</v>
      </c>
      <c r="K7863" s="91"/>
      <c r="L7863" s="91"/>
    </row>
    <row r="7864" spans="2:12" x14ac:dyDescent="0.25">
      <c r="B7864" s="67" t="s">
        <v>454</v>
      </c>
      <c r="C7864" s="67" t="s">
        <v>455</v>
      </c>
      <c r="D7864" s="68" t="s">
        <v>373</v>
      </c>
      <c r="E7864" s="67" t="s">
        <v>374</v>
      </c>
      <c r="F7864" s="68" t="s">
        <v>482</v>
      </c>
      <c r="G7864" s="67" t="s">
        <v>483</v>
      </c>
      <c r="H7864" s="68" t="s">
        <v>364</v>
      </c>
      <c r="I7864" s="69">
        <v>0</v>
      </c>
      <c r="J7864" s="69">
        <v>0</v>
      </c>
      <c r="K7864" s="91"/>
      <c r="L7864" s="91"/>
    </row>
    <row r="7865" spans="2:12" x14ac:dyDescent="0.25">
      <c r="B7865" s="67" t="s">
        <v>454</v>
      </c>
      <c r="C7865" s="67" t="s">
        <v>455</v>
      </c>
      <c r="D7865" s="68" t="s">
        <v>373</v>
      </c>
      <c r="E7865" s="67" t="s">
        <v>374</v>
      </c>
      <c r="F7865" s="68" t="s">
        <v>482</v>
      </c>
      <c r="G7865" s="67" t="s">
        <v>483</v>
      </c>
      <c r="H7865" s="68" t="s">
        <v>362</v>
      </c>
      <c r="I7865" s="69">
        <v>10</v>
      </c>
      <c r="J7865" s="69">
        <v>0</v>
      </c>
      <c r="K7865" s="91"/>
      <c r="L7865" s="91"/>
    </row>
    <row r="7866" spans="2:12" x14ac:dyDescent="0.25">
      <c r="B7866" s="67" t="s">
        <v>454</v>
      </c>
      <c r="C7866" s="67" t="s">
        <v>455</v>
      </c>
      <c r="D7866" s="68" t="s">
        <v>373</v>
      </c>
      <c r="E7866" s="67" t="s">
        <v>374</v>
      </c>
      <c r="F7866" s="68" t="s">
        <v>482</v>
      </c>
      <c r="G7866" s="67" t="s">
        <v>483</v>
      </c>
      <c r="H7866" s="68" t="s">
        <v>363</v>
      </c>
      <c r="I7866" s="69">
        <v>1</v>
      </c>
      <c r="J7866" s="69">
        <v>14</v>
      </c>
      <c r="K7866" s="91"/>
      <c r="L7866" s="91"/>
    </row>
    <row r="7867" spans="2:12" x14ac:dyDescent="0.25">
      <c r="B7867" s="67" t="s">
        <v>454</v>
      </c>
      <c r="C7867" s="67" t="s">
        <v>455</v>
      </c>
      <c r="D7867" s="68" t="s">
        <v>373</v>
      </c>
      <c r="E7867" s="67" t="s">
        <v>374</v>
      </c>
      <c r="F7867" s="68" t="s">
        <v>482</v>
      </c>
      <c r="G7867" s="67" t="s">
        <v>483</v>
      </c>
      <c r="H7867" s="68" t="s">
        <v>364</v>
      </c>
      <c r="I7867" s="69">
        <v>13</v>
      </c>
      <c r="J7867" s="69">
        <v>12</v>
      </c>
      <c r="K7867" s="91"/>
      <c r="L7867" s="91"/>
    </row>
    <row r="7868" spans="2:12" x14ac:dyDescent="0.25">
      <c r="B7868" s="67" t="s">
        <v>454</v>
      </c>
      <c r="C7868" s="67" t="s">
        <v>455</v>
      </c>
      <c r="D7868" s="68" t="s">
        <v>373</v>
      </c>
      <c r="E7868" s="67" t="s">
        <v>374</v>
      </c>
      <c r="F7868" s="68" t="s">
        <v>482</v>
      </c>
      <c r="G7868" s="67" t="s">
        <v>483</v>
      </c>
      <c r="H7868" s="68" t="s">
        <v>362</v>
      </c>
      <c r="I7868" s="69">
        <v>20</v>
      </c>
      <c r="J7868" s="69">
        <v>8</v>
      </c>
      <c r="K7868" s="91"/>
      <c r="L7868" s="91"/>
    </row>
    <row r="7869" spans="2:12" x14ac:dyDescent="0.25">
      <c r="B7869" s="67" t="s">
        <v>454</v>
      </c>
      <c r="C7869" s="67" t="s">
        <v>455</v>
      </c>
      <c r="D7869" s="68" t="s">
        <v>373</v>
      </c>
      <c r="E7869" s="67" t="s">
        <v>374</v>
      </c>
      <c r="F7869" s="68" t="s">
        <v>482</v>
      </c>
      <c r="G7869" s="67" t="s">
        <v>483</v>
      </c>
      <c r="H7869" s="68" t="s">
        <v>363</v>
      </c>
      <c r="I7869" s="69">
        <v>45</v>
      </c>
      <c r="J7869" s="69">
        <v>46</v>
      </c>
      <c r="K7869" s="91"/>
      <c r="L7869" s="91"/>
    </row>
    <row r="7870" spans="2:12" x14ac:dyDescent="0.25">
      <c r="B7870" s="67" t="s">
        <v>454</v>
      </c>
      <c r="C7870" s="67" t="s">
        <v>455</v>
      </c>
      <c r="D7870" s="68" t="s">
        <v>373</v>
      </c>
      <c r="E7870" s="67" t="s">
        <v>374</v>
      </c>
      <c r="F7870" s="68" t="s">
        <v>482</v>
      </c>
      <c r="G7870" s="67" t="s">
        <v>483</v>
      </c>
      <c r="H7870" s="68" t="s">
        <v>363</v>
      </c>
      <c r="I7870" s="69">
        <v>0</v>
      </c>
      <c r="J7870" s="69">
        <v>0</v>
      </c>
      <c r="K7870" s="91"/>
      <c r="L7870" s="91"/>
    </row>
    <row r="7871" spans="2:12" x14ac:dyDescent="0.25">
      <c r="B7871" s="67" t="s">
        <v>454</v>
      </c>
      <c r="C7871" s="67" t="s">
        <v>455</v>
      </c>
      <c r="D7871" s="68" t="s">
        <v>373</v>
      </c>
      <c r="E7871" s="67" t="s">
        <v>374</v>
      </c>
      <c r="F7871" s="68" t="s">
        <v>482</v>
      </c>
      <c r="G7871" s="67" t="s">
        <v>483</v>
      </c>
      <c r="H7871" s="68" t="s">
        <v>363</v>
      </c>
      <c r="I7871" s="69">
        <v>0</v>
      </c>
      <c r="J7871" s="69">
        <v>0</v>
      </c>
      <c r="K7871" s="91"/>
      <c r="L7871" s="91"/>
    </row>
    <row r="7872" spans="2:12" x14ac:dyDescent="0.25">
      <c r="B7872" s="67" t="s">
        <v>454</v>
      </c>
      <c r="C7872" s="67" t="s">
        <v>455</v>
      </c>
      <c r="D7872" s="68" t="s">
        <v>373</v>
      </c>
      <c r="E7872" s="67" t="s">
        <v>374</v>
      </c>
      <c r="F7872" s="68" t="s">
        <v>482</v>
      </c>
      <c r="G7872" s="67" t="s">
        <v>483</v>
      </c>
      <c r="H7872" s="68" t="s">
        <v>364</v>
      </c>
      <c r="I7872" s="69">
        <v>0</v>
      </c>
      <c r="J7872" s="69">
        <v>0</v>
      </c>
      <c r="K7872" s="91"/>
      <c r="L7872" s="91"/>
    </row>
    <row r="7873" spans="2:12" x14ac:dyDescent="0.25">
      <c r="B7873" s="67" t="s">
        <v>454</v>
      </c>
      <c r="C7873" s="67" t="s">
        <v>455</v>
      </c>
      <c r="D7873" s="68" t="s">
        <v>373</v>
      </c>
      <c r="E7873" s="67" t="s">
        <v>374</v>
      </c>
      <c r="F7873" s="68" t="s">
        <v>482</v>
      </c>
      <c r="G7873" s="67" t="s">
        <v>483</v>
      </c>
      <c r="H7873" s="68" t="s">
        <v>362</v>
      </c>
      <c r="I7873" s="69">
        <v>154</v>
      </c>
      <c r="J7873" s="69">
        <v>168</v>
      </c>
      <c r="K7873" s="91"/>
      <c r="L7873" s="91"/>
    </row>
    <row r="7874" spans="2:12" x14ac:dyDescent="0.25">
      <c r="B7874" s="67" t="s">
        <v>454</v>
      </c>
      <c r="C7874" s="67" t="s">
        <v>455</v>
      </c>
      <c r="D7874" s="68" t="s">
        <v>373</v>
      </c>
      <c r="E7874" s="67" t="s">
        <v>374</v>
      </c>
      <c r="F7874" s="68" t="s">
        <v>482</v>
      </c>
      <c r="G7874" s="67" t="s">
        <v>483</v>
      </c>
      <c r="H7874" s="68" t="s">
        <v>363</v>
      </c>
      <c r="I7874" s="69">
        <v>41</v>
      </c>
      <c r="J7874" s="69">
        <v>69</v>
      </c>
      <c r="K7874" s="91"/>
      <c r="L7874" s="91"/>
    </row>
    <row r="7875" spans="2:12" x14ac:dyDescent="0.25">
      <c r="B7875" s="67" t="s">
        <v>454</v>
      </c>
      <c r="C7875" s="67" t="s">
        <v>455</v>
      </c>
      <c r="D7875" s="68" t="s">
        <v>373</v>
      </c>
      <c r="E7875" s="67" t="s">
        <v>374</v>
      </c>
      <c r="F7875" s="68" t="s">
        <v>482</v>
      </c>
      <c r="G7875" s="67" t="s">
        <v>483</v>
      </c>
      <c r="H7875" s="68" t="s">
        <v>364</v>
      </c>
      <c r="I7875" s="69">
        <v>57</v>
      </c>
      <c r="J7875" s="69">
        <v>17</v>
      </c>
      <c r="K7875" s="91"/>
      <c r="L7875" s="91"/>
    </row>
    <row r="7876" spans="2:12" x14ac:dyDescent="0.25">
      <c r="B7876" s="67" t="s">
        <v>454</v>
      </c>
      <c r="C7876" s="67" t="s">
        <v>455</v>
      </c>
      <c r="D7876" s="68" t="s">
        <v>373</v>
      </c>
      <c r="E7876" s="67" t="s">
        <v>374</v>
      </c>
      <c r="F7876" s="68" t="s">
        <v>482</v>
      </c>
      <c r="G7876" s="67" t="s">
        <v>483</v>
      </c>
      <c r="H7876" s="68" t="s">
        <v>362</v>
      </c>
      <c r="I7876" s="69">
        <v>58</v>
      </c>
      <c r="J7876" s="69">
        <v>129</v>
      </c>
      <c r="K7876" s="91"/>
      <c r="L7876" s="91"/>
    </row>
    <row r="7877" spans="2:12" x14ac:dyDescent="0.25">
      <c r="B7877" s="67" t="s">
        <v>454</v>
      </c>
      <c r="C7877" s="67" t="s">
        <v>455</v>
      </c>
      <c r="D7877" s="68" t="s">
        <v>373</v>
      </c>
      <c r="E7877" s="67" t="s">
        <v>374</v>
      </c>
      <c r="F7877" s="68" t="s">
        <v>482</v>
      </c>
      <c r="G7877" s="67" t="s">
        <v>483</v>
      </c>
      <c r="H7877" s="68" t="s">
        <v>363</v>
      </c>
      <c r="I7877" s="69">
        <v>178</v>
      </c>
      <c r="J7877" s="69">
        <v>250</v>
      </c>
      <c r="K7877" s="91"/>
      <c r="L7877" s="91"/>
    </row>
    <row r="7878" spans="2:12" x14ac:dyDescent="0.25">
      <c r="B7878" s="67" t="s">
        <v>454</v>
      </c>
      <c r="C7878" s="67" t="s">
        <v>455</v>
      </c>
      <c r="D7878" s="68" t="s">
        <v>373</v>
      </c>
      <c r="E7878" s="67" t="s">
        <v>374</v>
      </c>
      <c r="F7878" s="68" t="s">
        <v>482</v>
      </c>
      <c r="G7878" s="67" t="s">
        <v>483</v>
      </c>
      <c r="H7878" s="68" t="s">
        <v>364</v>
      </c>
      <c r="I7878" s="69">
        <v>92</v>
      </c>
      <c r="J7878" s="69">
        <v>108</v>
      </c>
      <c r="K7878" s="91"/>
      <c r="L7878" s="91"/>
    </row>
    <row r="7879" spans="2:12" x14ac:dyDescent="0.25">
      <c r="B7879" s="67" t="s">
        <v>454</v>
      </c>
      <c r="C7879" s="67" t="s">
        <v>455</v>
      </c>
      <c r="D7879" s="68" t="s">
        <v>373</v>
      </c>
      <c r="E7879" s="67" t="s">
        <v>374</v>
      </c>
      <c r="F7879" s="68" t="s">
        <v>482</v>
      </c>
      <c r="G7879" s="67" t="s">
        <v>483</v>
      </c>
      <c r="H7879" s="68" t="s">
        <v>362</v>
      </c>
      <c r="I7879" s="69">
        <v>0</v>
      </c>
      <c r="J7879" s="69">
        <v>0</v>
      </c>
      <c r="K7879" s="91"/>
      <c r="L7879" s="91"/>
    </row>
    <row r="7880" spans="2:12" x14ac:dyDescent="0.25">
      <c r="B7880" s="67" t="s">
        <v>454</v>
      </c>
      <c r="C7880" s="67" t="s">
        <v>455</v>
      </c>
      <c r="D7880" s="68" t="s">
        <v>373</v>
      </c>
      <c r="E7880" s="67" t="s">
        <v>374</v>
      </c>
      <c r="F7880" s="68" t="s">
        <v>482</v>
      </c>
      <c r="G7880" s="67" t="s">
        <v>483</v>
      </c>
      <c r="H7880" s="68" t="s">
        <v>363</v>
      </c>
      <c r="I7880" s="69">
        <v>25</v>
      </c>
      <c r="J7880" s="69">
        <v>67</v>
      </c>
      <c r="K7880" s="91"/>
      <c r="L7880" s="91"/>
    </row>
    <row r="7881" spans="2:12" x14ac:dyDescent="0.25">
      <c r="B7881" s="67" t="s">
        <v>454</v>
      </c>
      <c r="C7881" s="67" t="s">
        <v>455</v>
      </c>
      <c r="D7881" s="68" t="s">
        <v>373</v>
      </c>
      <c r="E7881" s="67" t="s">
        <v>374</v>
      </c>
      <c r="F7881" s="68" t="s">
        <v>482</v>
      </c>
      <c r="G7881" s="67" t="s">
        <v>483</v>
      </c>
      <c r="H7881" s="68" t="s">
        <v>362</v>
      </c>
      <c r="I7881" s="69">
        <v>0</v>
      </c>
      <c r="J7881" s="69">
        <v>12</v>
      </c>
      <c r="K7881" s="91"/>
      <c r="L7881" s="91"/>
    </row>
    <row r="7882" spans="2:12" x14ac:dyDescent="0.25">
      <c r="B7882" s="67" t="s">
        <v>454</v>
      </c>
      <c r="C7882" s="67" t="s">
        <v>455</v>
      </c>
      <c r="D7882" s="68" t="s">
        <v>373</v>
      </c>
      <c r="E7882" s="67" t="s">
        <v>374</v>
      </c>
      <c r="F7882" s="68" t="s">
        <v>482</v>
      </c>
      <c r="G7882" s="67" t="s">
        <v>483</v>
      </c>
      <c r="H7882" s="68" t="s">
        <v>363</v>
      </c>
      <c r="I7882" s="69">
        <v>33</v>
      </c>
      <c r="J7882" s="69">
        <v>67</v>
      </c>
      <c r="K7882" s="91"/>
      <c r="L7882" s="91"/>
    </row>
    <row r="7883" spans="2:12" x14ac:dyDescent="0.25">
      <c r="B7883" s="67" t="s">
        <v>454</v>
      </c>
      <c r="C7883" s="67" t="s">
        <v>455</v>
      </c>
      <c r="D7883" s="68" t="s">
        <v>373</v>
      </c>
      <c r="E7883" s="67" t="s">
        <v>374</v>
      </c>
      <c r="F7883" s="68" t="s">
        <v>482</v>
      </c>
      <c r="G7883" s="67" t="s">
        <v>483</v>
      </c>
      <c r="H7883" s="68" t="s">
        <v>364</v>
      </c>
      <c r="I7883" s="69">
        <v>14</v>
      </c>
      <c r="J7883" s="69">
        <v>12</v>
      </c>
      <c r="K7883" s="91"/>
      <c r="L7883" s="91"/>
    </row>
    <row r="7884" spans="2:12" x14ac:dyDescent="0.25">
      <c r="B7884" s="67" t="s">
        <v>454</v>
      </c>
      <c r="C7884" s="67" t="s">
        <v>455</v>
      </c>
      <c r="D7884" s="68" t="s">
        <v>373</v>
      </c>
      <c r="E7884" s="67" t="s">
        <v>374</v>
      </c>
      <c r="F7884" s="68" t="s">
        <v>482</v>
      </c>
      <c r="G7884" s="67" t="s">
        <v>483</v>
      </c>
      <c r="H7884" s="68" t="s">
        <v>362</v>
      </c>
      <c r="I7884" s="69">
        <v>35</v>
      </c>
      <c r="J7884" s="69">
        <v>45</v>
      </c>
      <c r="K7884" s="91"/>
      <c r="L7884" s="91"/>
    </row>
    <row r="7885" spans="2:12" x14ac:dyDescent="0.25">
      <c r="B7885" s="67" t="s">
        <v>454</v>
      </c>
      <c r="C7885" s="67" t="s">
        <v>455</v>
      </c>
      <c r="D7885" s="68" t="s">
        <v>373</v>
      </c>
      <c r="E7885" s="67" t="s">
        <v>374</v>
      </c>
      <c r="F7885" s="68" t="s">
        <v>482</v>
      </c>
      <c r="G7885" s="67" t="s">
        <v>483</v>
      </c>
      <c r="H7885" s="68" t="s">
        <v>363</v>
      </c>
      <c r="I7885" s="69">
        <v>32</v>
      </c>
      <c r="J7885" s="69">
        <v>80</v>
      </c>
      <c r="K7885" s="91"/>
      <c r="L7885" s="91"/>
    </row>
    <row r="7886" spans="2:12" x14ac:dyDescent="0.25">
      <c r="B7886" s="67" t="s">
        <v>454</v>
      </c>
      <c r="C7886" s="67" t="s">
        <v>455</v>
      </c>
      <c r="D7886" s="68" t="s">
        <v>373</v>
      </c>
      <c r="E7886" s="67" t="s">
        <v>374</v>
      </c>
      <c r="F7886" s="68" t="s">
        <v>482</v>
      </c>
      <c r="G7886" s="67" t="s">
        <v>483</v>
      </c>
      <c r="H7886" s="68" t="s">
        <v>364</v>
      </c>
      <c r="I7886" s="69">
        <v>55</v>
      </c>
      <c r="J7886" s="69">
        <v>76</v>
      </c>
      <c r="K7886" s="91"/>
      <c r="L7886" s="91"/>
    </row>
    <row r="7887" spans="2:12" x14ac:dyDescent="0.25">
      <c r="B7887" s="67" t="s">
        <v>454</v>
      </c>
      <c r="C7887" s="67" t="s">
        <v>455</v>
      </c>
      <c r="D7887" s="68" t="s">
        <v>373</v>
      </c>
      <c r="E7887" s="67" t="s">
        <v>374</v>
      </c>
      <c r="F7887" s="68" t="s">
        <v>482</v>
      </c>
      <c r="G7887" s="67" t="s">
        <v>483</v>
      </c>
      <c r="H7887" s="68" t="s">
        <v>362</v>
      </c>
      <c r="I7887" s="69">
        <v>117</v>
      </c>
      <c r="J7887" s="69">
        <v>154</v>
      </c>
      <c r="K7887" s="91"/>
      <c r="L7887" s="91"/>
    </row>
    <row r="7888" spans="2:12" x14ac:dyDescent="0.25">
      <c r="B7888" s="67" t="s">
        <v>454</v>
      </c>
      <c r="C7888" s="67" t="s">
        <v>455</v>
      </c>
      <c r="D7888" s="68" t="s">
        <v>373</v>
      </c>
      <c r="E7888" s="67" t="s">
        <v>374</v>
      </c>
      <c r="F7888" s="68" t="s">
        <v>482</v>
      </c>
      <c r="G7888" s="67" t="s">
        <v>483</v>
      </c>
      <c r="H7888" s="68" t="s">
        <v>363</v>
      </c>
      <c r="I7888" s="69">
        <v>134</v>
      </c>
      <c r="J7888" s="69">
        <v>246</v>
      </c>
      <c r="K7888" s="91"/>
      <c r="L7888" s="91"/>
    </row>
    <row r="7889" spans="2:12" x14ac:dyDescent="0.25">
      <c r="B7889" s="67" t="s">
        <v>454</v>
      </c>
      <c r="C7889" s="67" t="s">
        <v>455</v>
      </c>
      <c r="D7889" s="68" t="s">
        <v>373</v>
      </c>
      <c r="E7889" s="67" t="s">
        <v>374</v>
      </c>
      <c r="F7889" s="68" t="s">
        <v>482</v>
      </c>
      <c r="G7889" s="67" t="s">
        <v>483</v>
      </c>
      <c r="H7889" s="68" t="s">
        <v>364</v>
      </c>
      <c r="I7889" s="69">
        <v>41</v>
      </c>
      <c r="J7889" s="69">
        <v>74</v>
      </c>
      <c r="K7889" s="91"/>
      <c r="L7889" s="91"/>
    </row>
    <row r="7890" spans="2:12" x14ac:dyDescent="0.25">
      <c r="B7890" s="67" t="s">
        <v>454</v>
      </c>
      <c r="C7890" s="67" t="s">
        <v>455</v>
      </c>
      <c r="D7890" s="68" t="s">
        <v>373</v>
      </c>
      <c r="E7890" s="67" t="s">
        <v>374</v>
      </c>
      <c r="F7890" s="68" t="s">
        <v>482</v>
      </c>
      <c r="G7890" s="67" t="s">
        <v>483</v>
      </c>
      <c r="H7890" s="68" t="s">
        <v>363</v>
      </c>
      <c r="I7890" s="69">
        <v>25</v>
      </c>
      <c r="J7890" s="69">
        <v>37</v>
      </c>
      <c r="K7890" s="91"/>
      <c r="L7890" s="91"/>
    </row>
    <row r="7891" spans="2:12" x14ac:dyDescent="0.25">
      <c r="B7891" s="67" t="s">
        <v>454</v>
      </c>
      <c r="C7891" s="67" t="s">
        <v>455</v>
      </c>
      <c r="D7891" s="68" t="s">
        <v>373</v>
      </c>
      <c r="E7891" s="67" t="s">
        <v>374</v>
      </c>
      <c r="F7891" s="68" t="s">
        <v>482</v>
      </c>
      <c r="G7891" s="67" t="s">
        <v>483</v>
      </c>
      <c r="H7891" s="68" t="s">
        <v>362</v>
      </c>
      <c r="I7891" s="69">
        <v>30</v>
      </c>
      <c r="J7891" s="69">
        <v>65</v>
      </c>
      <c r="K7891" s="91"/>
      <c r="L7891" s="91"/>
    </row>
    <row r="7892" spans="2:12" x14ac:dyDescent="0.25">
      <c r="B7892" s="67" t="s">
        <v>454</v>
      </c>
      <c r="C7892" s="67" t="s">
        <v>455</v>
      </c>
      <c r="D7892" s="68" t="s">
        <v>373</v>
      </c>
      <c r="E7892" s="67" t="s">
        <v>374</v>
      </c>
      <c r="F7892" s="68" t="s">
        <v>482</v>
      </c>
      <c r="G7892" s="67" t="s">
        <v>483</v>
      </c>
      <c r="H7892" s="68" t="s">
        <v>363</v>
      </c>
      <c r="I7892" s="69">
        <v>79</v>
      </c>
      <c r="J7892" s="69">
        <v>105</v>
      </c>
      <c r="K7892" s="91"/>
      <c r="L7892" s="91"/>
    </row>
    <row r="7893" spans="2:12" x14ac:dyDescent="0.25">
      <c r="B7893" s="67" t="s">
        <v>454</v>
      </c>
      <c r="C7893" s="67" t="s">
        <v>455</v>
      </c>
      <c r="D7893" s="68" t="s">
        <v>373</v>
      </c>
      <c r="E7893" s="67" t="s">
        <v>374</v>
      </c>
      <c r="F7893" s="68" t="s">
        <v>482</v>
      </c>
      <c r="G7893" s="67" t="s">
        <v>483</v>
      </c>
      <c r="H7893" s="68" t="s">
        <v>362</v>
      </c>
      <c r="I7893" s="69">
        <v>62</v>
      </c>
      <c r="J7893" s="69">
        <v>92</v>
      </c>
      <c r="K7893" s="91"/>
      <c r="L7893" s="91"/>
    </row>
    <row r="7894" spans="2:12" x14ac:dyDescent="0.25">
      <c r="B7894" s="67" t="s">
        <v>454</v>
      </c>
      <c r="C7894" s="67" t="s">
        <v>455</v>
      </c>
      <c r="D7894" s="68" t="s">
        <v>373</v>
      </c>
      <c r="E7894" s="67" t="s">
        <v>374</v>
      </c>
      <c r="F7894" s="68" t="s">
        <v>482</v>
      </c>
      <c r="G7894" s="67" t="s">
        <v>483</v>
      </c>
      <c r="H7894" s="68" t="s">
        <v>363</v>
      </c>
      <c r="I7894" s="69">
        <v>204</v>
      </c>
      <c r="J7894" s="69">
        <v>202</v>
      </c>
      <c r="K7894" s="91"/>
      <c r="L7894" s="91"/>
    </row>
    <row r="7895" spans="2:12" x14ac:dyDescent="0.25">
      <c r="B7895" s="67" t="s">
        <v>454</v>
      </c>
      <c r="C7895" s="67" t="s">
        <v>455</v>
      </c>
      <c r="D7895" s="68" t="s">
        <v>373</v>
      </c>
      <c r="E7895" s="67" t="s">
        <v>374</v>
      </c>
      <c r="F7895" s="68" t="s">
        <v>482</v>
      </c>
      <c r="G7895" s="67" t="s">
        <v>483</v>
      </c>
      <c r="H7895" s="68" t="s">
        <v>364</v>
      </c>
      <c r="I7895" s="69">
        <v>0</v>
      </c>
      <c r="J7895" s="69">
        <v>30</v>
      </c>
      <c r="K7895" s="91"/>
      <c r="L7895" s="91"/>
    </row>
    <row r="7896" spans="2:12" x14ac:dyDescent="0.25">
      <c r="B7896" s="67" t="s">
        <v>454</v>
      </c>
      <c r="C7896" s="67" t="s">
        <v>455</v>
      </c>
      <c r="D7896" s="68" t="s">
        <v>373</v>
      </c>
      <c r="E7896" s="67" t="s">
        <v>374</v>
      </c>
      <c r="F7896" s="68" t="s">
        <v>482</v>
      </c>
      <c r="G7896" s="67" t="s">
        <v>483</v>
      </c>
      <c r="H7896" s="68" t="s">
        <v>362</v>
      </c>
      <c r="I7896" s="69">
        <v>58</v>
      </c>
      <c r="J7896" s="69">
        <v>105</v>
      </c>
      <c r="K7896" s="91"/>
      <c r="L7896" s="91"/>
    </row>
    <row r="7897" spans="2:12" x14ac:dyDescent="0.25">
      <c r="B7897" s="67" t="s">
        <v>454</v>
      </c>
      <c r="C7897" s="67" t="s">
        <v>455</v>
      </c>
      <c r="D7897" s="68" t="s">
        <v>373</v>
      </c>
      <c r="E7897" s="67" t="s">
        <v>374</v>
      </c>
      <c r="F7897" s="68" t="s">
        <v>482</v>
      </c>
      <c r="G7897" s="67" t="s">
        <v>483</v>
      </c>
      <c r="H7897" s="68" t="s">
        <v>363</v>
      </c>
      <c r="I7897" s="69">
        <v>27</v>
      </c>
      <c r="J7897" s="69">
        <v>78</v>
      </c>
      <c r="K7897" s="91"/>
      <c r="L7897" s="91"/>
    </row>
    <row r="7898" spans="2:12" x14ac:dyDescent="0.25">
      <c r="B7898" s="67" t="s">
        <v>454</v>
      </c>
      <c r="C7898" s="67" t="s">
        <v>455</v>
      </c>
      <c r="D7898" s="68" t="s">
        <v>373</v>
      </c>
      <c r="E7898" s="67" t="s">
        <v>374</v>
      </c>
      <c r="F7898" s="68" t="s">
        <v>482</v>
      </c>
      <c r="G7898" s="67" t="s">
        <v>483</v>
      </c>
      <c r="H7898" s="68" t="s">
        <v>364</v>
      </c>
      <c r="I7898" s="69">
        <v>36</v>
      </c>
      <c r="J7898" s="69">
        <v>58</v>
      </c>
      <c r="K7898" s="91"/>
      <c r="L7898" s="91"/>
    </row>
    <row r="7899" spans="2:12" x14ac:dyDescent="0.25">
      <c r="B7899" s="67" t="s">
        <v>454</v>
      </c>
      <c r="C7899" s="67" t="s">
        <v>455</v>
      </c>
      <c r="D7899" s="68" t="s">
        <v>373</v>
      </c>
      <c r="E7899" s="67" t="s">
        <v>374</v>
      </c>
      <c r="F7899" s="68" t="s">
        <v>482</v>
      </c>
      <c r="G7899" s="67" t="s">
        <v>483</v>
      </c>
      <c r="H7899" s="68" t="s">
        <v>362</v>
      </c>
      <c r="I7899" s="69">
        <v>0</v>
      </c>
      <c r="J7899" s="69">
        <v>20</v>
      </c>
      <c r="K7899" s="91"/>
      <c r="L7899" s="91"/>
    </row>
    <row r="7900" spans="2:12" x14ac:dyDescent="0.25">
      <c r="B7900" s="67" t="s">
        <v>454</v>
      </c>
      <c r="C7900" s="67" t="s">
        <v>455</v>
      </c>
      <c r="D7900" s="68" t="s">
        <v>373</v>
      </c>
      <c r="E7900" s="67" t="s">
        <v>374</v>
      </c>
      <c r="F7900" s="68" t="s">
        <v>482</v>
      </c>
      <c r="G7900" s="67" t="s">
        <v>483</v>
      </c>
      <c r="H7900" s="68" t="s">
        <v>363</v>
      </c>
      <c r="I7900" s="69">
        <v>0</v>
      </c>
      <c r="J7900" s="69">
        <v>0</v>
      </c>
      <c r="K7900" s="91"/>
      <c r="L7900" s="91"/>
    </row>
    <row r="7901" spans="2:12" x14ac:dyDescent="0.25">
      <c r="B7901" s="67" t="s">
        <v>454</v>
      </c>
      <c r="C7901" s="67" t="s">
        <v>455</v>
      </c>
      <c r="D7901" s="68" t="s">
        <v>373</v>
      </c>
      <c r="E7901" s="67" t="s">
        <v>374</v>
      </c>
      <c r="F7901" s="68" t="s">
        <v>482</v>
      </c>
      <c r="G7901" s="67" t="s">
        <v>483</v>
      </c>
      <c r="H7901" s="68" t="s">
        <v>364</v>
      </c>
      <c r="I7901" s="69">
        <v>10</v>
      </c>
      <c r="J7901" s="69">
        <v>15</v>
      </c>
      <c r="K7901" s="91"/>
      <c r="L7901" s="91"/>
    </row>
    <row r="7902" spans="2:12" x14ac:dyDescent="0.25">
      <c r="B7902" s="67" t="s">
        <v>454</v>
      </c>
      <c r="C7902" s="67" t="s">
        <v>455</v>
      </c>
      <c r="D7902" s="68" t="s">
        <v>373</v>
      </c>
      <c r="E7902" s="67" t="s">
        <v>374</v>
      </c>
      <c r="F7902" s="68" t="s">
        <v>482</v>
      </c>
      <c r="G7902" s="67" t="s">
        <v>483</v>
      </c>
      <c r="H7902" s="68" t="s">
        <v>362</v>
      </c>
      <c r="I7902" s="69">
        <v>50</v>
      </c>
      <c r="J7902" s="69">
        <v>35</v>
      </c>
      <c r="K7902" s="91"/>
      <c r="L7902" s="91"/>
    </row>
    <row r="7903" spans="2:12" x14ac:dyDescent="0.25">
      <c r="B7903" s="67" t="s">
        <v>454</v>
      </c>
      <c r="C7903" s="67" t="s">
        <v>455</v>
      </c>
      <c r="D7903" s="68" t="s">
        <v>373</v>
      </c>
      <c r="E7903" s="67" t="s">
        <v>374</v>
      </c>
      <c r="F7903" s="68" t="s">
        <v>482</v>
      </c>
      <c r="G7903" s="67" t="s">
        <v>483</v>
      </c>
      <c r="H7903" s="68" t="s">
        <v>363</v>
      </c>
      <c r="I7903" s="69">
        <v>39</v>
      </c>
      <c r="J7903" s="69">
        <v>51</v>
      </c>
      <c r="K7903" s="91"/>
      <c r="L7903" s="91"/>
    </row>
    <row r="7904" spans="2:12" x14ac:dyDescent="0.25">
      <c r="B7904" s="67" t="s">
        <v>454</v>
      </c>
      <c r="C7904" s="67" t="s">
        <v>455</v>
      </c>
      <c r="D7904" s="68" t="s">
        <v>373</v>
      </c>
      <c r="E7904" s="67" t="s">
        <v>374</v>
      </c>
      <c r="F7904" s="68" t="s">
        <v>482</v>
      </c>
      <c r="G7904" s="67" t="s">
        <v>483</v>
      </c>
      <c r="H7904" s="68" t="s">
        <v>364</v>
      </c>
      <c r="I7904" s="69">
        <v>27</v>
      </c>
      <c r="J7904" s="69">
        <v>53</v>
      </c>
      <c r="K7904" s="91"/>
      <c r="L7904" s="91"/>
    </row>
    <row r="7905" spans="2:12" x14ac:dyDescent="0.25">
      <c r="B7905" s="67" t="s">
        <v>454</v>
      </c>
      <c r="C7905" s="67" t="s">
        <v>455</v>
      </c>
      <c r="D7905" s="68" t="s">
        <v>373</v>
      </c>
      <c r="E7905" s="67" t="s">
        <v>374</v>
      </c>
      <c r="F7905" s="68" t="s">
        <v>482</v>
      </c>
      <c r="G7905" s="67" t="s">
        <v>483</v>
      </c>
      <c r="H7905" s="68" t="s">
        <v>362</v>
      </c>
      <c r="I7905" s="69">
        <v>0</v>
      </c>
      <c r="J7905" s="69">
        <v>0</v>
      </c>
      <c r="K7905" s="91"/>
      <c r="L7905" s="91"/>
    </row>
    <row r="7906" spans="2:12" x14ac:dyDescent="0.25">
      <c r="B7906" s="67" t="s">
        <v>454</v>
      </c>
      <c r="C7906" s="67" t="s">
        <v>455</v>
      </c>
      <c r="D7906" s="68" t="s">
        <v>373</v>
      </c>
      <c r="E7906" s="67" t="s">
        <v>374</v>
      </c>
      <c r="F7906" s="68" t="s">
        <v>482</v>
      </c>
      <c r="G7906" s="67" t="s">
        <v>483</v>
      </c>
      <c r="H7906" s="68" t="s">
        <v>363</v>
      </c>
      <c r="I7906" s="69">
        <v>0</v>
      </c>
      <c r="J7906" s="69">
        <v>0</v>
      </c>
      <c r="K7906" s="91"/>
      <c r="L7906" s="91"/>
    </row>
    <row r="7907" spans="2:12" x14ac:dyDescent="0.25">
      <c r="B7907" s="67" t="s">
        <v>454</v>
      </c>
      <c r="C7907" s="67" t="s">
        <v>455</v>
      </c>
      <c r="D7907" s="68" t="s">
        <v>373</v>
      </c>
      <c r="E7907" s="67" t="s">
        <v>374</v>
      </c>
      <c r="F7907" s="68" t="s">
        <v>482</v>
      </c>
      <c r="G7907" s="67" t="s">
        <v>483</v>
      </c>
      <c r="H7907" s="68" t="s">
        <v>364</v>
      </c>
      <c r="I7907" s="69">
        <v>0</v>
      </c>
      <c r="J7907" s="69">
        <v>0</v>
      </c>
      <c r="K7907" s="91"/>
      <c r="L7907" s="91"/>
    </row>
    <row r="7908" spans="2:12" x14ac:dyDescent="0.25">
      <c r="B7908" s="67" t="s">
        <v>454</v>
      </c>
      <c r="C7908" s="67" t="s">
        <v>455</v>
      </c>
      <c r="D7908" s="68" t="s">
        <v>373</v>
      </c>
      <c r="E7908" s="67" t="s">
        <v>374</v>
      </c>
      <c r="F7908" s="68" t="s">
        <v>482</v>
      </c>
      <c r="G7908" s="67" t="s">
        <v>483</v>
      </c>
      <c r="H7908" s="68" t="s">
        <v>363</v>
      </c>
      <c r="I7908" s="69">
        <v>0</v>
      </c>
      <c r="J7908" s="69">
        <v>0</v>
      </c>
      <c r="K7908" s="91"/>
      <c r="L7908" s="91"/>
    </row>
    <row r="7909" spans="2:12" x14ac:dyDescent="0.25">
      <c r="B7909" s="67" t="s">
        <v>454</v>
      </c>
      <c r="C7909" s="67" t="s">
        <v>455</v>
      </c>
      <c r="D7909" s="68" t="s">
        <v>373</v>
      </c>
      <c r="E7909" s="67" t="s">
        <v>374</v>
      </c>
      <c r="F7909" s="68" t="s">
        <v>482</v>
      </c>
      <c r="G7909" s="67" t="s">
        <v>483</v>
      </c>
      <c r="H7909" s="68" t="s">
        <v>362</v>
      </c>
      <c r="I7909" s="69">
        <v>0</v>
      </c>
      <c r="J7909" s="69">
        <v>0</v>
      </c>
      <c r="K7909" s="91"/>
      <c r="L7909" s="91"/>
    </row>
    <row r="7910" spans="2:12" x14ac:dyDescent="0.25">
      <c r="B7910" s="67" t="s">
        <v>454</v>
      </c>
      <c r="C7910" s="67" t="s">
        <v>455</v>
      </c>
      <c r="D7910" s="68" t="s">
        <v>373</v>
      </c>
      <c r="E7910" s="67" t="s">
        <v>374</v>
      </c>
      <c r="F7910" s="68" t="s">
        <v>482</v>
      </c>
      <c r="G7910" s="67" t="s">
        <v>483</v>
      </c>
      <c r="H7910" s="68" t="s">
        <v>363</v>
      </c>
      <c r="I7910" s="69">
        <v>0.3296</v>
      </c>
      <c r="J7910" s="69">
        <v>8.2400000000000001E-2</v>
      </c>
      <c r="K7910" s="91"/>
      <c r="L7910" s="91"/>
    </row>
    <row r="7911" spans="2:12" x14ac:dyDescent="0.25">
      <c r="B7911" s="67" t="s">
        <v>454</v>
      </c>
      <c r="C7911" s="67" t="s">
        <v>455</v>
      </c>
      <c r="D7911" s="68" t="s">
        <v>373</v>
      </c>
      <c r="E7911" s="67" t="s">
        <v>374</v>
      </c>
      <c r="F7911" s="68" t="s">
        <v>482</v>
      </c>
      <c r="G7911" s="67" t="s">
        <v>483</v>
      </c>
      <c r="H7911" s="68" t="s">
        <v>364</v>
      </c>
      <c r="I7911" s="69">
        <v>0</v>
      </c>
      <c r="J7911" s="69">
        <v>0</v>
      </c>
      <c r="K7911" s="91"/>
      <c r="L7911" s="91"/>
    </row>
    <row r="7912" spans="2:12" x14ac:dyDescent="0.25">
      <c r="B7912" s="67" t="s">
        <v>454</v>
      </c>
      <c r="C7912" s="67" t="s">
        <v>455</v>
      </c>
      <c r="D7912" s="68" t="s">
        <v>373</v>
      </c>
      <c r="E7912" s="67" t="s">
        <v>374</v>
      </c>
      <c r="F7912" s="68" t="s">
        <v>482</v>
      </c>
      <c r="G7912" s="67" t="s">
        <v>483</v>
      </c>
      <c r="H7912" s="68" t="s">
        <v>363</v>
      </c>
      <c r="I7912" s="69">
        <v>16</v>
      </c>
      <c r="J7912" s="69">
        <v>8</v>
      </c>
      <c r="K7912" s="91"/>
      <c r="L7912" s="91"/>
    </row>
    <row r="7913" spans="2:12" x14ac:dyDescent="0.25">
      <c r="B7913" s="67" t="s">
        <v>454</v>
      </c>
      <c r="C7913" s="67" t="s">
        <v>455</v>
      </c>
      <c r="D7913" s="68" t="s">
        <v>373</v>
      </c>
      <c r="E7913" s="67" t="s">
        <v>374</v>
      </c>
      <c r="F7913" s="68" t="s">
        <v>482</v>
      </c>
      <c r="G7913" s="67" t="s">
        <v>483</v>
      </c>
      <c r="H7913" s="68" t="s">
        <v>362</v>
      </c>
      <c r="I7913" s="69">
        <v>15</v>
      </c>
      <c r="J7913" s="69">
        <v>12</v>
      </c>
      <c r="K7913" s="91"/>
      <c r="L7913" s="91"/>
    </row>
    <row r="7914" spans="2:12" x14ac:dyDescent="0.25">
      <c r="B7914" s="67" t="s">
        <v>454</v>
      </c>
      <c r="C7914" s="67" t="s">
        <v>455</v>
      </c>
      <c r="D7914" s="68" t="s">
        <v>373</v>
      </c>
      <c r="E7914" s="67" t="s">
        <v>374</v>
      </c>
      <c r="F7914" s="68" t="s">
        <v>482</v>
      </c>
      <c r="G7914" s="67" t="s">
        <v>483</v>
      </c>
      <c r="H7914" s="68" t="s">
        <v>363</v>
      </c>
      <c r="I7914" s="69">
        <v>0</v>
      </c>
      <c r="J7914" s="69">
        <v>0</v>
      </c>
      <c r="K7914" s="91"/>
      <c r="L7914" s="91"/>
    </row>
    <row r="7915" spans="2:12" x14ac:dyDescent="0.25">
      <c r="B7915" s="67" t="s">
        <v>454</v>
      </c>
      <c r="C7915" s="67" t="s">
        <v>455</v>
      </c>
      <c r="D7915" s="68" t="s">
        <v>373</v>
      </c>
      <c r="E7915" s="67" t="s">
        <v>374</v>
      </c>
      <c r="F7915" s="68" t="s">
        <v>482</v>
      </c>
      <c r="G7915" s="67" t="s">
        <v>483</v>
      </c>
      <c r="H7915" s="68" t="s">
        <v>362</v>
      </c>
      <c r="I7915" s="69">
        <v>27</v>
      </c>
      <c r="J7915" s="69">
        <v>37</v>
      </c>
      <c r="K7915" s="91"/>
      <c r="L7915" s="91"/>
    </row>
    <row r="7916" spans="2:12" x14ac:dyDescent="0.25">
      <c r="B7916" s="67" t="s">
        <v>454</v>
      </c>
      <c r="C7916" s="67" t="s">
        <v>455</v>
      </c>
      <c r="D7916" s="68" t="s">
        <v>373</v>
      </c>
      <c r="E7916" s="67" t="s">
        <v>374</v>
      </c>
      <c r="F7916" s="68" t="s">
        <v>482</v>
      </c>
      <c r="G7916" s="67" t="s">
        <v>483</v>
      </c>
      <c r="H7916" s="68" t="s">
        <v>363</v>
      </c>
      <c r="I7916" s="69">
        <v>74</v>
      </c>
      <c r="J7916" s="69">
        <v>121</v>
      </c>
      <c r="K7916" s="91"/>
      <c r="L7916" s="91"/>
    </row>
    <row r="7917" spans="2:12" x14ac:dyDescent="0.25">
      <c r="B7917" s="67" t="s">
        <v>454</v>
      </c>
      <c r="C7917" s="67" t="s">
        <v>455</v>
      </c>
      <c r="D7917" s="68" t="s">
        <v>373</v>
      </c>
      <c r="E7917" s="67" t="s">
        <v>374</v>
      </c>
      <c r="F7917" s="68" t="s">
        <v>482</v>
      </c>
      <c r="G7917" s="67" t="s">
        <v>483</v>
      </c>
      <c r="H7917" s="68" t="s">
        <v>364</v>
      </c>
      <c r="I7917" s="69">
        <v>51</v>
      </c>
      <c r="J7917" s="69">
        <v>57</v>
      </c>
      <c r="K7917" s="91"/>
      <c r="L7917" s="91"/>
    </row>
    <row r="7918" spans="2:12" x14ac:dyDescent="0.25">
      <c r="B7918" s="67" t="s">
        <v>454</v>
      </c>
      <c r="C7918" s="67" t="s">
        <v>455</v>
      </c>
      <c r="D7918" s="68" t="s">
        <v>373</v>
      </c>
      <c r="E7918" s="67" t="s">
        <v>374</v>
      </c>
      <c r="F7918" s="68" t="s">
        <v>482</v>
      </c>
      <c r="G7918" s="67" t="s">
        <v>483</v>
      </c>
      <c r="H7918" s="68" t="s">
        <v>362</v>
      </c>
      <c r="I7918" s="69">
        <v>0</v>
      </c>
      <c r="J7918" s="69">
        <v>0</v>
      </c>
      <c r="K7918" s="91"/>
      <c r="L7918" s="91"/>
    </row>
    <row r="7919" spans="2:12" x14ac:dyDescent="0.25">
      <c r="B7919" s="67" t="s">
        <v>454</v>
      </c>
      <c r="C7919" s="67" t="s">
        <v>455</v>
      </c>
      <c r="D7919" s="68" t="s">
        <v>373</v>
      </c>
      <c r="E7919" s="67" t="s">
        <v>374</v>
      </c>
      <c r="F7919" s="68" t="s">
        <v>482</v>
      </c>
      <c r="G7919" s="67" t="s">
        <v>483</v>
      </c>
      <c r="H7919" s="68" t="s">
        <v>363</v>
      </c>
      <c r="I7919" s="69">
        <v>0</v>
      </c>
      <c r="J7919" s="69">
        <v>0</v>
      </c>
      <c r="K7919" s="91"/>
      <c r="L7919" s="91"/>
    </row>
    <row r="7920" spans="2:12" x14ac:dyDescent="0.25">
      <c r="B7920" s="67" t="s">
        <v>454</v>
      </c>
      <c r="C7920" s="67" t="s">
        <v>455</v>
      </c>
      <c r="D7920" s="68" t="s">
        <v>373</v>
      </c>
      <c r="E7920" s="67" t="s">
        <v>374</v>
      </c>
      <c r="F7920" s="68" t="s">
        <v>482</v>
      </c>
      <c r="G7920" s="67" t="s">
        <v>483</v>
      </c>
      <c r="H7920" s="68" t="s">
        <v>362</v>
      </c>
      <c r="I7920" s="69">
        <v>29</v>
      </c>
      <c r="J7920" s="69">
        <v>28</v>
      </c>
      <c r="K7920" s="91"/>
      <c r="L7920" s="91"/>
    </row>
    <row r="7921" spans="2:12" x14ac:dyDescent="0.25">
      <c r="B7921" s="67" t="s">
        <v>454</v>
      </c>
      <c r="C7921" s="67" t="s">
        <v>455</v>
      </c>
      <c r="D7921" s="68" t="s">
        <v>373</v>
      </c>
      <c r="E7921" s="67" t="s">
        <v>374</v>
      </c>
      <c r="F7921" s="68" t="s">
        <v>482</v>
      </c>
      <c r="G7921" s="67" t="s">
        <v>483</v>
      </c>
      <c r="H7921" s="68" t="s">
        <v>363</v>
      </c>
      <c r="I7921" s="69">
        <v>73</v>
      </c>
      <c r="J7921" s="69">
        <v>49</v>
      </c>
      <c r="K7921" s="91"/>
      <c r="L7921" s="91"/>
    </row>
    <row r="7922" spans="2:12" x14ac:dyDescent="0.25">
      <c r="B7922" s="67" t="s">
        <v>454</v>
      </c>
      <c r="C7922" s="67" t="s">
        <v>455</v>
      </c>
      <c r="D7922" s="68" t="s">
        <v>373</v>
      </c>
      <c r="E7922" s="67" t="s">
        <v>374</v>
      </c>
      <c r="F7922" s="68" t="s">
        <v>482</v>
      </c>
      <c r="G7922" s="67" t="s">
        <v>483</v>
      </c>
      <c r="H7922" s="68" t="s">
        <v>364</v>
      </c>
      <c r="I7922" s="69">
        <v>39</v>
      </c>
      <c r="J7922" s="69">
        <v>49</v>
      </c>
      <c r="K7922" s="91"/>
      <c r="L7922" s="91"/>
    </row>
    <row r="7923" spans="2:12" x14ac:dyDescent="0.25">
      <c r="B7923" s="67" t="s">
        <v>454</v>
      </c>
      <c r="C7923" s="67" t="s">
        <v>455</v>
      </c>
      <c r="D7923" s="68" t="s">
        <v>373</v>
      </c>
      <c r="E7923" s="67" t="s">
        <v>374</v>
      </c>
      <c r="F7923" s="68" t="s">
        <v>482</v>
      </c>
      <c r="G7923" s="67" t="s">
        <v>483</v>
      </c>
      <c r="H7923" s="68" t="s">
        <v>363</v>
      </c>
      <c r="I7923" s="69">
        <v>0</v>
      </c>
      <c r="J7923" s="69">
        <v>0</v>
      </c>
      <c r="K7923" s="91"/>
      <c r="L7923" s="91"/>
    </row>
    <row r="7924" spans="2:12" x14ac:dyDescent="0.25">
      <c r="B7924" s="67" t="s">
        <v>454</v>
      </c>
      <c r="C7924" s="67" t="s">
        <v>455</v>
      </c>
      <c r="D7924" s="68" t="s">
        <v>373</v>
      </c>
      <c r="E7924" s="67" t="s">
        <v>374</v>
      </c>
      <c r="F7924" s="68" t="s">
        <v>482</v>
      </c>
      <c r="G7924" s="67" t="s">
        <v>483</v>
      </c>
      <c r="H7924" s="68" t="s">
        <v>362</v>
      </c>
      <c r="I7924" s="69">
        <v>0</v>
      </c>
      <c r="J7924" s="69">
        <v>14</v>
      </c>
      <c r="K7924" s="91"/>
      <c r="L7924" s="91"/>
    </row>
    <row r="7925" spans="2:12" x14ac:dyDescent="0.25">
      <c r="B7925" s="67" t="s">
        <v>454</v>
      </c>
      <c r="C7925" s="67" t="s">
        <v>455</v>
      </c>
      <c r="D7925" s="68" t="s">
        <v>373</v>
      </c>
      <c r="E7925" s="67" t="s">
        <v>374</v>
      </c>
      <c r="F7925" s="68" t="s">
        <v>482</v>
      </c>
      <c r="G7925" s="67" t="s">
        <v>483</v>
      </c>
      <c r="H7925" s="68" t="s">
        <v>363</v>
      </c>
      <c r="I7925" s="69">
        <v>0</v>
      </c>
      <c r="J7925" s="69">
        <v>9</v>
      </c>
      <c r="K7925" s="91"/>
      <c r="L7925" s="91"/>
    </row>
    <row r="7926" spans="2:12" x14ac:dyDescent="0.25">
      <c r="B7926" s="67" t="s">
        <v>454</v>
      </c>
      <c r="C7926" s="67" t="s">
        <v>455</v>
      </c>
      <c r="D7926" s="68" t="s">
        <v>373</v>
      </c>
      <c r="E7926" s="67" t="s">
        <v>374</v>
      </c>
      <c r="F7926" s="68" t="s">
        <v>482</v>
      </c>
      <c r="G7926" s="67" t="s">
        <v>483</v>
      </c>
      <c r="H7926" s="68" t="s">
        <v>364</v>
      </c>
      <c r="I7926" s="69">
        <v>0</v>
      </c>
      <c r="J7926" s="69">
        <v>3</v>
      </c>
      <c r="K7926" s="91"/>
      <c r="L7926" s="91"/>
    </row>
    <row r="7927" spans="2:12" x14ac:dyDescent="0.25">
      <c r="B7927" s="67" t="s">
        <v>454</v>
      </c>
      <c r="C7927" s="67" t="s">
        <v>455</v>
      </c>
      <c r="D7927" s="68" t="s">
        <v>373</v>
      </c>
      <c r="E7927" s="67" t="s">
        <v>374</v>
      </c>
      <c r="F7927" s="68" t="s">
        <v>482</v>
      </c>
      <c r="G7927" s="67" t="s">
        <v>483</v>
      </c>
      <c r="H7927" s="68" t="s">
        <v>362</v>
      </c>
      <c r="I7927" s="69">
        <v>10</v>
      </c>
      <c r="J7927" s="69">
        <v>10</v>
      </c>
      <c r="K7927" s="91"/>
      <c r="L7927" s="91"/>
    </row>
    <row r="7928" spans="2:12" x14ac:dyDescent="0.25">
      <c r="B7928" s="67" t="s">
        <v>454</v>
      </c>
      <c r="C7928" s="67" t="s">
        <v>455</v>
      </c>
      <c r="D7928" s="68" t="s">
        <v>373</v>
      </c>
      <c r="E7928" s="67" t="s">
        <v>374</v>
      </c>
      <c r="F7928" s="68" t="s">
        <v>482</v>
      </c>
      <c r="G7928" s="67" t="s">
        <v>483</v>
      </c>
      <c r="H7928" s="68" t="s">
        <v>363</v>
      </c>
      <c r="I7928" s="69">
        <v>39.052399999999999</v>
      </c>
      <c r="J7928" s="69">
        <v>37.069800000000001</v>
      </c>
      <c r="K7928" s="91"/>
      <c r="L7928" s="91"/>
    </row>
    <row r="7929" spans="2:12" x14ac:dyDescent="0.25">
      <c r="B7929" s="67" t="s">
        <v>454</v>
      </c>
      <c r="C7929" s="67" t="s">
        <v>455</v>
      </c>
      <c r="D7929" s="68" t="s">
        <v>373</v>
      </c>
      <c r="E7929" s="67" t="s">
        <v>374</v>
      </c>
      <c r="F7929" s="68" t="s">
        <v>482</v>
      </c>
      <c r="G7929" s="67" t="s">
        <v>483</v>
      </c>
      <c r="H7929" s="68" t="s">
        <v>363</v>
      </c>
      <c r="I7929" s="69">
        <v>0</v>
      </c>
      <c r="J7929" s="69">
        <v>0</v>
      </c>
      <c r="K7929" s="91"/>
      <c r="L7929" s="91"/>
    </row>
    <row r="7930" spans="2:12" x14ac:dyDescent="0.25">
      <c r="B7930" s="67" t="s">
        <v>454</v>
      </c>
      <c r="C7930" s="67" t="s">
        <v>455</v>
      </c>
      <c r="D7930" s="68" t="s">
        <v>373</v>
      </c>
      <c r="E7930" s="67" t="s">
        <v>374</v>
      </c>
      <c r="F7930" s="68" t="s">
        <v>482</v>
      </c>
      <c r="G7930" s="67" t="s">
        <v>483</v>
      </c>
      <c r="H7930" s="68" t="s">
        <v>364</v>
      </c>
      <c r="I7930" s="69">
        <v>0</v>
      </c>
      <c r="J7930" s="69">
        <v>0</v>
      </c>
      <c r="K7930" s="91"/>
      <c r="L7930" s="91"/>
    </row>
    <row r="7931" spans="2:12" x14ac:dyDescent="0.25">
      <c r="B7931" s="67" t="s">
        <v>454</v>
      </c>
      <c r="C7931" s="67" t="s">
        <v>455</v>
      </c>
      <c r="D7931" s="68" t="s">
        <v>373</v>
      </c>
      <c r="E7931" s="67" t="s">
        <v>374</v>
      </c>
      <c r="F7931" s="68" t="s">
        <v>482</v>
      </c>
      <c r="G7931" s="67" t="s">
        <v>483</v>
      </c>
      <c r="H7931" s="68" t="s">
        <v>362</v>
      </c>
      <c r="I7931" s="69">
        <v>0</v>
      </c>
      <c r="J7931" s="69">
        <v>0</v>
      </c>
      <c r="K7931" s="91"/>
      <c r="L7931" s="91"/>
    </row>
    <row r="7932" spans="2:12" x14ac:dyDescent="0.25">
      <c r="B7932" s="67" t="s">
        <v>454</v>
      </c>
      <c r="C7932" s="67" t="s">
        <v>455</v>
      </c>
      <c r="D7932" s="68" t="s">
        <v>373</v>
      </c>
      <c r="E7932" s="67" t="s">
        <v>374</v>
      </c>
      <c r="F7932" s="68" t="s">
        <v>482</v>
      </c>
      <c r="G7932" s="67" t="s">
        <v>483</v>
      </c>
      <c r="H7932" s="68" t="s">
        <v>363</v>
      </c>
      <c r="I7932" s="69">
        <v>0</v>
      </c>
      <c r="J7932" s="69">
        <v>0</v>
      </c>
      <c r="K7932" s="91"/>
      <c r="L7932" s="91"/>
    </row>
    <row r="7933" spans="2:12" x14ac:dyDescent="0.25">
      <c r="B7933" s="67" t="s">
        <v>454</v>
      </c>
      <c r="C7933" s="67" t="s">
        <v>455</v>
      </c>
      <c r="D7933" s="68" t="s">
        <v>373</v>
      </c>
      <c r="E7933" s="67" t="s">
        <v>374</v>
      </c>
      <c r="F7933" s="68" t="s">
        <v>482</v>
      </c>
      <c r="G7933" s="67" t="s">
        <v>483</v>
      </c>
      <c r="H7933" s="68" t="s">
        <v>363</v>
      </c>
      <c r="I7933" s="69">
        <v>0</v>
      </c>
      <c r="J7933" s="69">
        <v>0</v>
      </c>
      <c r="K7933" s="91"/>
      <c r="L7933" s="91"/>
    </row>
    <row r="7934" spans="2:12" x14ac:dyDescent="0.25">
      <c r="B7934" s="67" t="s">
        <v>454</v>
      </c>
      <c r="C7934" s="67" t="s">
        <v>455</v>
      </c>
      <c r="D7934" s="68" t="s">
        <v>373</v>
      </c>
      <c r="E7934" s="67" t="s">
        <v>374</v>
      </c>
      <c r="F7934" s="68" t="s">
        <v>482</v>
      </c>
      <c r="G7934" s="67" t="s">
        <v>483</v>
      </c>
      <c r="H7934" s="68" t="s">
        <v>364</v>
      </c>
      <c r="I7934" s="69">
        <v>0</v>
      </c>
      <c r="J7934" s="69">
        <v>0</v>
      </c>
      <c r="K7934" s="91"/>
      <c r="L7934" s="91"/>
    </row>
    <row r="7935" spans="2:12" x14ac:dyDescent="0.25">
      <c r="B7935" s="67" t="s">
        <v>454</v>
      </c>
      <c r="C7935" s="67" t="s">
        <v>455</v>
      </c>
      <c r="D7935" s="68" t="s">
        <v>373</v>
      </c>
      <c r="E7935" s="67" t="s">
        <v>374</v>
      </c>
      <c r="F7935" s="68" t="s">
        <v>482</v>
      </c>
      <c r="G7935" s="67" t="s">
        <v>483</v>
      </c>
      <c r="H7935" s="68" t="s">
        <v>363</v>
      </c>
      <c r="I7935" s="69">
        <v>0</v>
      </c>
      <c r="J7935" s="69">
        <v>0</v>
      </c>
      <c r="K7935" s="91"/>
      <c r="L7935" s="91"/>
    </row>
    <row r="7936" spans="2:12" x14ac:dyDescent="0.25">
      <c r="B7936" s="67" t="s">
        <v>454</v>
      </c>
      <c r="C7936" s="67" t="s">
        <v>455</v>
      </c>
      <c r="D7936" s="68" t="s">
        <v>373</v>
      </c>
      <c r="E7936" s="67" t="s">
        <v>374</v>
      </c>
      <c r="F7936" s="68" t="s">
        <v>482</v>
      </c>
      <c r="G7936" s="67" t="s">
        <v>483</v>
      </c>
      <c r="H7936" s="68" t="s">
        <v>362</v>
      </c>
      <c r="I7936" s="69">
        <v>0</v>
      </c>
      <c r="J7936" s="69">
        <v>0</v>
      </c>
      <c r="K7936" s="91"/>
      <c r="L7936" s="91"/>
    </row>
    <row r="7937" spans="2:12" x14ac:dyDescent="0.25">
      <c r="B7937" s="67" t="s">
        <v>454</v>
      </c>
      <c r="C7937" s="67" t="s">
        <v>455</v>
      </c>
      <c r="D7937" s="68" t="s">
        <v>373</v>
      </c>
      <c r="E7937" s="67" t="s">
        <v>374</v>
      </c>
      <c r="F7937" s="68" t="s">
        <v>482</v>
      </c>
      <c r="G7937" s="67" t="s">
        <v>483</v>
      </c>
      <c r="H7937" s="68" t="s">
        <v>363</v>
      </c>
      <c r="I7937" s="69">
        <v>0</v>
      </c>
      <c r="J7937" s="69">
        <v>0</v>
      </c>
      <c r="K7937" s="91"/>
      <c r="L7937" s="91"/>
    </row>
    <row r="7938" spans="2:12" x14ac:dyDescent="0.25">
      <c r="B7938" s="67" t="s">
        <v>454</v>
      </c>
      <c r="C7938" s="67" t="s">
        <v>455</v>
      </c>
      <c r="D7938" s="68" t="s">
        <v>373</v>
      </c>
      <c r="E7938" s="67" t="s">
        <v>374</v>
      </c>
      <c r="F7938" s="68" t="s">
        <v>482</v>
      </c>
      <c r="G7938" s="67" t="s">
        <v>483</v>
      </c>
      <c r="H7938" s="68" t="s">
        <v>364</v>
      </c>
      <c r="I7938" s="69">
        <v>0</v>
      </c>
      <c r="J7938" s="69">
        <v>0</v>
      </c>
      <c r="K7938" s="91"/>
      <c r="L7938" s="91"/>
    </row>
    <row r="7939" spans="2:12" x14ac:dyDescent="0.25">
      <c r="B7939" s="67" t="s">
        <v>454</v>
      </c>
      <c r="C7939" s="67" t="s">
        <v>455</v>
      </c>
      <c r="D7939" s="68" t="s">
        <v>373</v>
      </c>
      <c r="E7939" s="67" t="s">
        <v>374</v>
      </c>
      <c r="F7939" s="68" t="s">
        <v>482</v>
      </c>
      <c r="G7939" s="67" t="s">
        <v>483</v>
      </c>
      <c r="H7939" s="68" t="s">
        <v>362</v>
      </c>
      <c r="I7939" s="69">
        <v>0</v>
      </c>
      <c r="J7939" s="69">
        <v>20</v>
      </c>
      <c r="K7939" s="91"/>
      <c r="L7939" s="91"/>
    </row>
    <row r="7940" spans="2:12" x14ac:dyDescent="0.25">
      <c r="B7940" s="67" t="s">
        <v>454</v>
      </c>
      <c r="C7940" s="67" t="s">
        <v>455</v>
      </c>
      <c r="D7940" s="68" t="s">
        <v>373</v>
      </c>
      <c r="E7940" s="67" t="s">
        <v>374</v>
      </c>
      <c r="F7940" s="68" t="s">
        <v>482</v>
      </c>
      <c r="G7940" s="67" t="s">
        <v>483</v>
      </c>
      <c r="H7940" s="68" t="s">
        <v>363</v>
      </c>
      <c r="I7940" s="69">
        <v>0</v>
      </c>
      <c r="J7940" s="69">
        <v>0</v>
      </c>
      <c r="K7940" s="91"/>
      <c r="L7940" s="91"/>
    </row>
    <row r="7941" spans="2:12" x14ac:dyDescent="0.25">
      <c r="B7941" s="67" t="s">
        <v>454</v>
      </c>
      <c r="C7941" s="67" t="s">
        <v>455</v>
      </c>
      <c r="D7941" s="68" t="s">
        <v>373</v>
      </c>
      <c r="E7941" s="67" t="s">
        <v>374</v>
      </c>
      <c r="F7941" s="68" t="s">
        <v>482</v>
      </c>
      <c r="G7941" s="67" t="s">
        <v>483</v>
      </c>
      <c r="H7941" s="68" t="s">
        <v>364</v>
      </c>
      <c r="I7941" s="69">
        <v>0</v>
      </c>
      <c r="J7941" s="69">
        <v>0</v>
      </c>
      <c r="K7941" s="91"/>
      <c r="L7941" s="91"/>
    </row>
    <row r="7942" spans="2:12" x14ac:dyDescent="0.25">
      <c r="B7942" s="67" t="s">
        <v>454</v>
      </c>
      <c r="C7942" s="67" t="s">
        <v>455</v>
      </c>
      <c r="D7942" s="68" t="s">
        <v>373</v>
      </c>
      <c r="E7942" s="67" t="s">
        <v>374</v>
      </c>
      <c r="F7942" s="68" t="s">
        <v>484</v>
      </c>
      <c r="G7942" s="67" t="s">
        <v>485</v>
      </c>
      <c r="H7942" s="68" t="s">
        <v>362</v>
      </c>
      <c r="I7942" s="69">
        <v>-17</v>
      </c>
      <c r="J7942" s="69">
        <v>0</v>
      </c>
      <c r="K7942" s="91"/>
      <c r="L7942" s="91"/>
    </row>
    <row r="7943" spans="2:12" x14ac:dyDescent="0.25">
      <c r="B7943" s="67" t="s">
        <v>454</v>
      </c>
      <c r="C7943" s="67" t="s">
        <v>455</v>
      </c>
      <c r="D7943" s="68" t="s">
        <v>373</v>
      </c>
      <c r="E7943" s="67" t="s">
        <v>374</v>
      </c>
      <c r="F7943" s="68" t="s">
        <v>484</v>
      </c>
      <c r="G7943" s="67" t="s">
        <v>485</v>
      </c>
      <c r="H7943" s="68" t="s">
        <v>363</v>
      </c>
      <c r="I7943" s="69">
        <v>5</v>
      </c>
      <c r="J7943" s="69">
        <v>0</v>
      </c>
      <c r="K7943" s="91"/>
      <c r="L7943" s="91"/>
    </row>
    <row r="7944" spans="2:12" x14ac:dyDescent="0.25">
      <c r="B7944" s="67" t="s">
        <v>454</v>
      </c>
      <c r="C7944" s="67" t="s">
        <v>455</v>
      </c>
      <c r="D7944" s="68" t="s">
        <v>373</v>
      </c>
      <c r="E7944" s="67" t="s">
        <v>374</v>
      </c>
      <c r="F7944" s="68" t="s">
        <v>484</v>
      </c>
      <c r="G7944" s="67" t="s">
        <v>485</v>
      </c>
      <c r="H7944" s="68" t="s">
        <v>362</v>
      </c>
      <c r="I7944" s="69">
        <v>0</v>
      </c>
      <c r="J7944" s="69">
        <v>0</v>
      </c>
      <c r="K7944" s="91"/>
      <c r="L7944" s="91"/>
    </row>
    <row r="7945" spans="2:12" x14ac:dyDescent="0.25">
      <c r="B7945" s="67" t="s">
        <v>454</v>
      </c>
      <c r="C7945" s="67" t="s">
        <v>455</v>
      </c>
      <c r="D7945" s="68" t="s">
        <v>373</v>
      </c>
      <c r="E7945" s="67" t="s">
        <v>374</v>
      </c>
      <c r="F7945" s="68" t="s">
        <v>484</v>
      </c>
      <c r="G7945" s="67" t="s">
        <v>485</v>
      </c>
      <c r="H7945" s="68" t="s">
        <v>363</v>
      </c>
      <c r="I7945" s="69">
        <v>0</v>
      </c>
      <c r="J7945" s="69">
        <v>0</v>
      </c>
      <c r="K7945" s="91"/>
      <c r="L7945" s="91"/>
    </row>
    <row r="7946" spans="2:12" x14ac:dyDescent="0.25">
      <c r="B7946" s="67" t="s">
        <v>454</v>
      </c>
      <c r="C7946" s="67" t="s">
        <v>455</v>
      </c>
      <c r="D7946" s="68" t="s">
        <v>373</v>
      </c>
      <c r="E7946" s="67" t="s">
        <v>374</v>
      </c>
      <c r="F7946" s="68" t="s">
        <v>484</v>
      </c>
      <c r="G7946" s="67" t="s">
        <v>485</v>
      </c>
      <c r="H7946" s="68" t="s">
        <v>362</v>
      </c>
      <c r="I7946" s="69">
        <v>0</v>
      </c>
      <c r="J7946" s="69">
        <v>0</v>
      </c>
      <c r="K7946" s="91"/>
      <c r="L7946" s="91"/>
    </row>
    <row r="7947" spans="2:12" x14ac:dyDescent="0.25">
      <c r="B7947" s="67" t="s">
        <v>454</v>
      </c>
      <c r="C7947" s="67" t="s">
        <v>455</v>
      </c>
      <c r="D7947" s="68" t="s">
        <v>373</v>
      </c>
      <c r="E7947" s="67" t="s">
        <v>374</v>
      </c>
      <c r="F7947" s="68" t="s">
        <v>484</v>
      </c>
      <c r="G7947" s="67" t="s">
        <v>485</v>
      </c>
      <c r="H7947" s="68" t="s">
        <v>363</v>
      </c>
      <c r="I7947" s="69">
        <v>8</v>
      </c>
      <c r="J7947" s="69">
        <v>4</v>
      </c>
      <c r="K7947" s="91"/>
      <c r="L7947" s="91"/>
    </row>
    <row r="7948" spans="2:12" x14ac:dyDescent="0.25">
      <c r="B7948" s="67" t="s">
        <v>454</v>
      </c>
      <c r="C7948" s="67" t="s">
        <v>455</v>
      </c>
      <c r="D7948" s="68" t="s">
        <v>373</v>
      </c>
      <c r="E7948" s="67" t="s">
        <v>374</v>
      </c>
      <c r="F7948" s="68" t="s">
        <v>484</v>
      </c>
      <c r="G7948" s="67" t="s">
        <v>485</v>
      </c>
      <c r="H7948" s="68" t="s">
        <v>362</v>
      </c>
      <c r="I7948" s="69">
        <v>0</v>
      </c>
      <c r="J7948" s="69">
        <v>-6</v>
      </c>
      <c r="K7948" s="91"/>
      <c r="L7948" s="91"/>
    </row>
    <row r="7949" spans="2:12" x14ac:dyDescent="0.25">
      <c r="B7949" s="67" t="s">
        <v>454</v>
      </c>
      <c r="C7949" s="67" t="s">
        <v>455</v>
      </c>
      <c r="D7949" s="68" t="s">
        <v>373</v>
      </c>
      <c r="E7949" s="67" t="s">
        <v>374</v>
      </c>
      <c r="F7949" s="68" t="s">
        <v>484</v>
      </c>
      <c r="G7949" s="67" t="s">
        <v>485</v>
      </c>
      <c r="H7949" s="68" t="s">
        <v>363</v>
      </c>
      <c r="I7949" s="69">
        <v>16</v>
      </c>
      <c r="J7949" s="69">
        <v>53</v>
      </c>
      <c r="K7949" s="91"/>
      <c r="L7949" s="91"/>
    </row>
    <row r="7950" spans="2:12" x14ac:dyDescent="0.25">
      <c r="B7950" s="67" t="s">
        <v>454</v>
      </c>
      <c r="C7950" s="67" t="s">
        <v>455</v>
      </c>
      <c r="D7950" s="68" t="s">
        <v>373</v>
      </c>
      <c r="E7950" s="67" t="s">
        <v>374</v>
      </c>
      <c r="F7950" s="68" t="s">
        <v>484</v>
      </c>
      <c r="G7950" s="67" t="s">
        <v>485</v>
      </c>
      <c r="H7950" s="68" t="s">
        <v>364</v>
      </c>
      <c r="I7950" s="69">
        <v>7</v>
      </c>
      <c r="J7950" s="69">
        <v>40</v>
      </c>
      <c r="K7950" s="91"/>
      <c r="L7950" s="91"/>
    </row>
    <row r="7951" spans="2:12" x14ac:dyDescent="0.25">
      <c r="B7951" s="67" t="s">
        <v>454</v>
      </c>
      <c r="C7951" s="67" t="s">
        <v>455</v>
      </c>
      <c r="D7951" s="68" t="s">
        <v>373</v>
      </c>
      <c r="E7951" s="67" t="s">
        <v>374</v>
      </c>
      <c r="F7951" s="68" t="s">
        <v>484</v>
      </c>
      <c r="G7951" s="67" t="s">
        <v>485</v>
      </c>
      <c r="H7951" s="68" t="s">
        <v>362</v>
      </c>
      <c r="I7951" s="69">
        <v>33</v>
      </c>
      <c r="J7951" s="69">
        <v>31</v>
      </c>
      <c r="K7951" s="91"/>
      <c r="L7951" s="91"/>
    </row>
    <row r="7952" spans="2:12" x14ac:dyDescent="0.25">
      <c r="B7952" s="67" t="s">
        <v>454</v>
      </c>
      <c r="C7952" s="67" t="s">
        <v>455</v>
      </c>
      <c r="D7952" s="68" t="s">
        <v>373</v>
      </c>
      <c r="E7952" s="67" t="s">
        <v>374</v>
      </c>
      <c r="F7952" s="68" t="s">
        <v>484</v>
      </c>
      <c r="G7952" s="67" t="s">
        <v>485</v>
      </c>
      <c r="H7952" s="68" t="s">
        <v>363</v>
      </c>
      <c r="I7952" s="69">
        <v>18</v>
      </c>
      <c r="J7952" s="69">
        <v>47</v>
      </c>
      <c r="K7952" s="91"/>
      <c r="L7952" s="91"/>
    </row>
    <row r="7953" spans="2:12" x14ac:dyDescent="0.25">
      <c r="B7953" s="67" t="s">
        <v>454</v>
      </c>
      <c r="C7953" s="67" t="s">
        <v>455</v>
      </c>
      <c r="D7953" s="68" t="s">
        <v>373</v>
      </c>
      <c r="E7953" s="67" t="s">
        <v>374</v>
      </c>
      <c r="F7953" s="68" t="s">
        <v>484</v>
      </c>
      <c r="G7953" s="67" t="s">
        <v>485</v>
      </c>
      <c r="H7953" s="68" t="s">
        <v>364</v>
      </c>
      <c r="I7953" s="69">
        <v>0</v>
      </c>
      <c r="J7953" s="69">
        <v>0</v>
      </c>
      <c r="K7953" s="91"/>
      <c r="L7953" s="91"/>
    </row>
    <row r="7954" spans="2:12" x14ac:dyDescent="0.25">
      <c r="B7954" s="67" t="s">
        <v>454</v>
      </c>
      <c r="C7954" s="67" t="s">
        <v>455</v>
      </c>
      <c r="D7954" s="68" t="s">
        <v>373</v>
      </c>
      <c r="E7954" s="67" t="s">
        <v>374</v>
      </c>
      <c r="F7954" s="68" t="s">
        <v>484</v>
      </c>
      <c r="G7954" s="67" t="s">
        <v>485</v>
      </c>
      <c r="H7954" s="68" t="s">
        <v>363</v>
      </c>
      <c r="I7954" s="69">
        <v>0</v>
      </c>
      <c r="J7954" s="69">
        <v>0</v>
      </c>
      <c r="K7954" s="91"/>
      <c r="L7954" s="91"/>
    </row>
    <row r="7955" spans="2:12" x14ac:dyDescent="0.25">
      <c r="B7955" s="67" t="s">
        <v>454</v>
      </c>
      <c r="C7955" s="67" t="s">
        <v>455</v>
      </c>
      <c r="D7955" s="68" t="s">
        <v>373</v>
      </c>
      <c r="E7955" s="67" t="s">
        <v>374</v>
      </c>
      <c r="F7955" s="68" t="s">
        <v>484</v>
      </c>
      <c r="G7955" s="67" t="s">
        <v>485</v>
      </c>
      <c r="H7955" s="68" t="s">
        <v>364</v>
      </c>
      <c r="I7955" s="69">
        <v>0</v>
      </c>
      <c r="J7955" s="69">
        <v>0</v>
      </c>
      <c r="K7955" s="91"/>
      <c r="L7955" s="91"/>
    </row>
    <row r="7956" spans="2:12" x14ac:dyDescent="0.25">
      <c r="B7956" s="67" t="s">
        <v>454</v>
      </c>
      <c r="C7956" s="67" t="s">
        <v>455</v>
      </c>
      <c r="D7956" s="68" t="s">
        <v>373</v>
      </c>
      <c r="E7956" s="67" t="s">
        <v>374</v>
      </c>
      <c r="F7956" s="68" t="s">
        <v>484</v>
      </c>
      <c r="G7956" s="67" t="s">
        <v>485</v>
      </c>
      <c r="H7956" s="68" t="s">
        <v>362</v>
      </c>
      <c r="I7956" s="69">
        <v>0</v>
      </c>
      <c r="J7956" s="69">
        <v>0</v>
      </c>
      <c r="K7956" s="91"/>
      <c r="L7956" s="91"/>
    </row>
    <row r="7957" spans="2:12" x14ac:dyDescent="0.25">
      <c r="B7957" s="67" t="s">
        <v>454</v>
      </c>
      <c r="C7957" s="67" t="s">
        <v>455</v>
      </c>
      <c r="D7957" s="68" t="s">
        <v>373</v>
      </c>
      <c r="E7957" s="67" t="s">
        <v>374</v>
      </c>
      <c r="F7957" s="68" t="s">
        <v>484</v>
      </c>
      <c r="G7957" s="67" t="s">
        <v>485</v>
      </c>
      <c r="H7957" s="68" t="s">
        <v>363</v>
      </c>
      <c r="I7957" s="69">
        <v>8</v>
      </c>
      <c r="J7957" s="69">
        <v>2</v>
      </c>
      <c r="K7957" s="91"/>
      <c r="L7957" s="91"/>
    </row>
    <row r="7958" spans="2:12" x14ac:dyDescent="0.25">
      <c r="B7958" s="67" t="s">
        <v>454</v>
      </c>
      <c r="C7958" s="67" t="s">
        <v>455</v>
      </c>
      <c r="D7958" s="68" t="s">
        <v>373</v>
      </c>
      <c r="E7958" s="67" t="s">
        <v>374</v>
      </c>
      <c r="F7958" s="68" t="s">
        <v>484</v>
      </c>
      <c r="G7958" s="67" t="s">
        <v>485</v>
      </c>
      <c r="H7958" s="68" t="s">
        <v>364</v>
      </c>
      <c r="I7958" s="69">
        <v>0</v>
      </c>
      <c r="J7958" s="69">
        <v>16</v>
      </c>
      <c r="K7958" s="91"/>
      <c r="L7958" s="91"/>
    </row>
    <row r="7959" spans="2:12" x14ac:dyDescent="0.25">
      <c r="B7959" s="67" t="s">
        <v>454</v>
      </c>
      <c r="C7959" s="67" t="s">
        <v>455</v>
      </c>
      <c r="D7959" s="68" t="s">
        <v>373</v>
      </c>
      <c r="E7959" s="67" t="s">
        <v>374</v>
      </c>
      <c r="F7959" s="68" t="s">
        <v>484</v>
      </c>
      <c r="G7959" s="67" t="s">
        <v>485</v>
      </c>
      <c r="H7959" s="68" t="s">
        <v>362</v>
      </c>
      <c r="I7959" s="69">
        <v>55</v>
      </c>
      <c r="J7959" s="69">
        <v>95</v>
      </c>
      <c r="K7959" s="91"/>
      <c r="L7959" s="91"/>
    </row>
    <row r="7960" spans="2:12" x14ac:dyDescent="0.25">
      <c r="B7960" s="67" t="s">
        <v>454</v>
      </c>
      <c r="C7960" s="67" t="s">
        <v>455</v>
      </c>
      <c r="D7960" s="68" t="s">
        <v>373</v>
      </c>
      <c r="E7960" s="67" t="s">
        <v>374</v>
      </c>
      <c r="F7960" s="68" t="s">
        <v>484</v>
      </c>
      <c r="G7960" s="67" t="s">
        <v>485</v>
      </c>
      <c r="H7960" s="68" t="s">
        <v>363</v>
      </c>
      <c r="I7960" s="69">
        <v>103</v>
      </c>
      <c r="J7960" s="69">
        <v>85</v>
      </c>
      <c r="K7960" s="91"/>
      <c r="L7960" s="91"/>
    </row>
    <row r="7961" spans="2:12" x14ac:dyDescent="0.25">
      <c r="B7961" s="67" t="s">
        <v>454</v>
      </c>
      <c r="C7961" s="67" t="s">
        <v>455</v>
      </c>
      <c r="D7961" s="68" t="s">
        <v>373</v>
      </c>
      <c r="E7961" s="67" t="s">
        <v>374</v>
      </c>
      <c r="F7961" s="68" t="s">
        <v>484</v>
      </c>
      <c r="G7961" s="67" t="s">
        <v>485</v>
      </c>
      <c r="H7961" s="68" t="s">
        <v>364</v>
      </c>
      <c r="I7961" s="69">
        <v>22</v>
      </c>
      <c r="J7961" s="69">
        <v>38</v>
      </c>
      <c r="K7961" s="91"/>
      <c r="L7961" s="91"/>
    </row>
    <row r="7962" spans="2:12" x14ac:dyDescent="0.25">
      <c r="B7962" s="67" t="s">
        <v>454</v>
      </c>
      <c r="C7962" s="67" t="s">
        <v>455</v>
      </c>
      <c r="D7962" s="68" t="s">
        <v>373</v>
      </c>
      <c r="E7962" s="67" t="s">
        <v>374</v>
      </c>
      <c r="F7962" s="68" t="s">
        <v>484</v>
      </c>
      <c r="G7962" s="67" t="s">
        <v>485</v>
      </c>
      <c r="H7962" s="68" t="s">
        <v>362</v>
      </c>
      <c r="I7962" s="69">
        <v>16</v>
      </c>
      <c r="J7962" s="69">
        <v>10</v>
      </c>
      <c r="K7962" s="91"/>
      <c r="L7962" s="91"/>
    </row>
    <row r="7963" spans="2:12" x14ac:dyDescent="0.25">
      <c r="B7963" s="67" t="s">
        <v>454</v>
      </c>
      <c r="C7963" s="67" t="s">
        <v>455</v>
      </c>
      <c r="D7963" s="68" t="s">
        <v>373</v>
      </c>
      <c r="E7963" s="67" t="s">
        <v>374</v>
      </c>
      <c r="F7963" s="68" t="s">
        <v>484</v>
      </c>
      <c r="G7963" s="67" t="s">
        <v>485</v>
      </c>
      <c r="H7963" s="68" t="s">
        <v>363</v>
      </c>
      <c r="I7963" s="69">
        <v>66</v>
      </c>
      <c r="J7963" s="69">
        <v>28</v>
      </c>
      <c r="K7963" s="91"/>
      <c r="L7963" s="91"/>
    </row>
    <row r="7964" spans="2:12" x14ac:dyDescent="0.25">
      <c r="B7964" s="67" t="s">
        <v>454</v>
      </c>
      <c r="C7964" s="67" t="s">
        <v>455</v>
      </c>
      <c r="D7964" s="68" t="s">
        <v>373</v>
      </c>
      <c r="E7964" s="67" t="s">
        <v>374</v>
      </c>
      <c r="F7964" s="68" t="s">
        <v>484</v>
      </c>
      <c r="G7964" s="67" t="s">
        <v>485</v>
      </c>
      <c r="H7964" s="68" t="s">
        <v>362</v>
      </c>
      <c r="I7964" s="69">
        <v>0</v>
      </c>
      <c r="J7964" s="69">
        <v>0</v>
      </c>
      <c r="K7964" s="91"/>
      <c r="L7964" s="91"/>
    </row>
    <row r="7965" spans="2:12" x14ac:dyDescent="0.25">
      <c r="B7965" s="67" t="s">
        <v>454</v>
      </c>
      <c r="C7965" s="67" t="s">
        <v>455</v>
      </c>
      <c r="D7965" s="68" t="s">
        <v>373</v>
      </c>
      <c r="E7965" s="67" t="s">
        <v>374</v>
      </c>
      <c r="F7965" s="68" t="s">
        <v>484</v>
      </c>
      <c r="G7965" s="67" t="s">
        <v>485</v>
      </c>
      <c r="H7965" s="68" t="s">
        <v>363</v>
      </c>
      <c r="I7965" s="69">
        <v>12</v>
      </c>
      <c r="J7965" s="69">
        <v>17</v>
      </c>
      <c r="K7965" s="91"/>
      <c r="L7965" s="91"/>
    </row>
    <row r="7966" spans="2:12" x14ac:dyDescent="0.25">
      <c r="B7966" s="67" t="s">
        <v>454</v>
      </c>
      <c r="C7966" s="67" t="s">
        <v>455</v>
      </c>
      <c r="D7966" s="68" t="s">
        <v>373</v>
      </c>
      <c r="E7966" s="67" t="s">
        <v>374</v>
      </c>
      <c r="F7966" s="68" t="s">
        <v>484</v>
      </c>
      <c r="G7966" s="67" t="s">
        <v>485</v>
      </c>
      <c r="H7966" s="68" t="s">
        <v>362</v>
      </c>
      <c r="I7966" s="69">
        <v>181</v>
      </c>
      <c r="J7966" s="69">
        <v>321</v>
      </c>
      <c r="K7966" s="91"/>
      <c r="L7966" s="91"/>
    </row>
    <row r="7967" spans="2:12" x14ac:dyDescent="0.25">
      <c r="B7967" s="67" t="s">
        <v>454</v>
      </c>
      <c r="C7967" s="67" t="s">
        <v>455</v>
      </c>
      <c r="D7967" s="68" t="s">
        <v>373</v>
      </c>
      <c r="E7967" s="67" t="s">
        <v>374</v>
      </c>
      <c r="F7967" s="68" t="s">
        <v>484</v>
      </c>
      <c r="G7967" s="67" t="s">
        <v>485</v>
      </c>
      <c r="H7967" s="68" t="s">
        <v>363</v>
      </c>
      <c r="I7967" s="69">
        <v>192</v>
      </c>
      <c r="J7967" s="69">
        <v>344</v>
      </c>
      <c r="K7967" s="91"/>
      <c r="L7967" s="91"/>
    </row>
    <row r="7968" spans="2:12" x14ac:dyDescent="0.25">
      <c r="B7968" s="67" t="s">
        <v>454</v>
      </c>
      <c r="C7968" s="67" t="s">
        <v>455</v>
      </c>
      <c r="D7968" s="68" t="s">
        <v>373</v>
      </c>
      <c r="E7968" s="67" t="s">
        <v>374</v>
      </c>
      <c r="F7968" s="68" t="s">
        <v>484</v>
      </c>
      <c r="G7968" s="67" t="s">
        <v>485</v>
      </c>
      <c r="H7968" s="68" t="s">
        <v>364</v>
      </c>
      <c r="I7968" s="69">
        <v>34</v>
      </c>
      <c r="J7968" s="69">
        <v>104</v>
      </c>
      <c r="K7968" s="91"/>
      <c r="L7968" s="91"/>
    </row>
    <row r="7969" spans="2:12" x14ac:dyDescent="0.25">
      <c r="B7969" s="67" t="s">
        <v>454</v>
      </c>
      <c r="C7969" s="67" t="s">
        <v>455</v>
      </c>
      <c r="D7969" s="68" t="s">
        <v>373</v>
      </c>
      <c r="E7969" s="67" t="s">
        <v>374</v>
      </c>
      <c r="F7969" s="68" t="s">
        <v>484</v>
      </c>
      <c r="G7969" s="67" t="s">
        <v>485</v>
      </c>
      <c r="H7969" s="68" t="s">
        <v>362</v>
      </c>
      <c r="I7969" s="69">
        <v>53</v>
      </c>
      <c r="J7969" s="69">
        <v>0</v>
      </c>
      <c r="K7969" s="91"/>
      <c r="L7969" s="91"/>
    </row>
    <row r="7970" spans="2:12" x14ac:dyDescent="0.25">
      <c r="B7970" s="67" t="s">
        <v>454</v>
      </c>
      <c r="C7970" s="67" t="s">
        <v>455</v>
      </c>
      <c r="D7970" s="68" t="s">
        <v>373</v>
      </c>
      <c r="E7970" s="67" t="s">
        <v>374</v>
      </c>
      <c r="F7970" s="68" t="s">
        <v>484</v>
      </c>
      <c r="G7970" s="67" t="s">
        <v>485</v>
      </c>
      <c r="H7970" s="68" t="s">
        <v>363</v>
      </c>
      <c r="I7970" s="69">
        <v>37</v>
      </c>
      <c r="J7970" s="69">
        <v>158</v>
      </c>
      <c r="K7970" s="91"/>
      <c r="L7970" s="91"/>
    </row>
    <row r="7971" spans="2:12" x14ac:dyDescent="0.25">
      <c r="B7971" s="67" t="s">
        <v>454</v>
      </c>
      <c r="C7971" s="67" t="s">
        <v>455</v>
      </c>
      <c r="D7971" s="68" t="s">
        <v>373</v>
      </c>
      <c r="E7971" s="67" t="s">
        <v>374</v>
      </c>
      <c r="F7971" s="68" t="s">
        <v>484</v>
      </c>
      <c r="G7971" s="67" t="s">
        <v>485</v>
      </c>
      <c r="H7971" s="68" t="s">
        <v>364</v>
      </c>
      <c r="I7971" s="69">
        <v>41</v>
      </c>
      <c r="J7971" s="69">
        <v>85</v>
      </c>
      <c r="K7971" s="91"/>
      <c r="L7971" s="91"/>
    </row>
    <row r="7972" spans="2:12" x14ac:dyDescent="0.25">
      <c r="B7972" s="67" t="s">
        <v>454</v>
      </c>
      <c r="C7972" s="67" t="s">
        <v>455</v>
      </c>
      <c r="D7972" s="68" t="s">
        <v>373</v>
      </c>
      <c r="E7972" s="67" t="s">
        <v>374</v>
      </c>
      <c r="F7972" s="68" t="s">
        <v>484</v>
      </c>
      <c r="G7972" s="67" t="s">
        <v>485</v>
      </c>
      <c r="H7972" s="68" t="s">
        <v>363</v>
      </c>
      <c r="I7972" s="69">
        <v>117</v>
      </c>
      <c r="J7972" s="69">
        <v>111</v>
      </c>
      <c r="K7972" s="91"/>
      <c r="L7972" s="91"/>
    </row>
    <row r="7973" spans="2:12" x14ac:dyDescent="0.25">
      <c r="B7973" s="67" t="s">
        <v>454</v>
      </c>
      <c r="C7973" s="67" t="s">
        <v>455</v>
      </c>
      <c r="D7973" s="68" t="s">
        <v>373</v>
      </c>
      <c r="E7973" s="67" t="s">
        <v>374</v>
      </c>
      <c r="F7973" s="68" t="s">
        <v>484</v>
      </c>
      <c r="G7973" s="67" t="s">
        <v>485</v>
      </c>
      <c r="H7973" s="68" t="s">
        <v>364</v>
      </c>
      <c r="I7973" s="69">
        <v>36</v>
      </c>
      <c r="J7973" s="69">
        <v>6</v>
      </c>
      <c r="K7973" s="91"/>
      <c r="L7973" s="91"/>
    </row>
    <row r="7974" spans="2:12" x14ac:dyDescent="0.25">
      <c r="B7974" s="67" t="s">
        <v>454</v>
      </c>
      <c r="C7974" s="67" t="s">
        <v>455</v>
      </c>
      <c r="D7974" s="68" t="s">
        <v>373</v>
      </c>
      <c r="E7974" s="67" t="s">
        <v>374</v>
      </c>
      <c r="F7974" s="68" t="s">
        <v>484</v>
      </c>
      <c r="G7974" s="67" t="s">
        <v>485</v>
      </c>
      <c r="H7974" s="68" t="s">
        <v>364</v>
      </c>
      <c r="I7974" s="69">
        <v>0</v>
      </c>
      <c r="J7974" s="69">
        <v>0</v>
      </c>
      <c r="K7974" s="91"/>
      <c r="L7974" s="91"/>
    </row>
    <row r="7975" spans="2:12" x14ac:dyDescent="0.25">
      <c r="B7975" s="67" t="s">
        <v>454</v>
      </c>
      <c r="C7975" s="67" t="s">
        <v>455</v>
      </c>
      <c r="D7975" s="68" t="s">
        <v>373</v>
      </c>
      <c r="E7975" s="67" t="s">
        <v>374</v>
      </c>
      <c r="F7975" s="68" t="s">
        <v>484</v>
      </c>
      <c r="G7975" s="67" t="s">
        <v>485</v>
      </c>
      <c r="H7975" s="68" t="s">
        <v>362</v>
      </c>
      <c r="I7975" s="69">
        <v>22</v>
      </c>
      <c r="J7975" s="69">
        <v>12</v>
      </c>
      <c r="K7975" s="91"/>
      <c r="L7975" s="91"/>
    </row>
    <row r="7976" spans="2:12" x14ac:dyDescent="0.25">
      <c r="B7976" s="67" t="s">
        <v>454</v>
      </c>
      <c r="C7976" s="67" t="s">
        <v>455</v>
      </c>
      <c r="D7976" s="68" t="s">
        <v>373</v>
      </c>
      <c r="E7976" s="67" t="s">
        <v>374</v>
      </c>
      <c r="F7976" s="68" t="s">
        <v>484</v>
      </c>
      <c r="G7976" s="67" t="s">
        <v>485</v>
      </c>
      <c r="H7976" s="68" t="s">
        <v>363</v>
      </c>
      <c r="I7976" s="69">
        <v>26</v>
      </c>
      <c r="J7976" s="69">
        <v>42</v>
      </c>
      <c r="K7976" s="91"/>
      <c r="L7976" s="91"/>
    </row>
    <row r="7977" spans="2:12" x14ac:dyDescent="0.25">
      <c r="B7977" s="67" t="s">
        <v>454</v>
      </c>
      <c r="C7977" s="67" t="s">
        <v>455</v>
      </c>
      <c r="D7977" s="68" t="s">
        <v>373</v>
      </c>
      <c r="E7977" s="67" t="s">
        <v>374</v>
      </c>
      <c r="F7977" s="68" t="s">
        <v>484</v>
      </c>
      <c r="G7977" s="67" t="s">
        <v>485</v>
      </c>
      <c r="H7977" s="68" t="s">
        <v>362</v>
      </c>
      <c r="I7977" s="69">
        <v>0</v>
      </c>
      <c r="J7977" s="69">
        <v>0</v>
      </c>
      <c r="K7977" s="91"/>
      <c r="L7977" s="91"/>
    </row>
    <row r="7978" spans="2:12" x14ac:dyDescent="0.25">
      <c r="B7978" s="67" t="s">
        <v>454</v>
      </c>
      <c r="C7978" s="67" t="s">
        <v>455</v>
      </c>
      <c r="D7978" s="68" t="s">
        <v>373</v>
      </c>
      <c r="E7978" s="67" t="s">
        <v>374</v>
      </c>
      <c r="F7978" s="68" t="s">
        <v>484</v>
      </c>
      <c r="G7978" s="67" t="s">
        <v>485</v>
      </c>
      <c r="H7978" s="68" t="s">
        <v>362</v>
      </c>
      <c r="I7978" s="69">
        <v>24</v>
      </c>
      <c r="J7978" s="69">
        <v>27</v>
      </c>
      <c r="K7978" s="91"/>
      <c r="L7978" s="91"/>
    </row>
    <row r="7979" spans="2:12" x14ac:dyDescent="0.25">
      <c r="B7979" s="67" t="s">
        <v>454</v>
      </c>
      <c r="C7979" s="67" t="s">
        <v>455</v>
      </c>
      <c r="D7979" s="68" t="s">
        <v>373</v>
      </c>
      <c r="E7979" s="67" t="s">
        <v>374</v>
      </c>
      <c r="F7979" s="68" t="s">
        <v>484</v>
      </c>
      <c r="G7979" s="67" t="s">
        <v>485</v>
      </c>
      <c r="H7979" s="68" t="s">
        <v>363</v>
      </c>
      <c r="I7979" s="69">
        <v>19</v>
      </c>
      <c r="J7979" s="69">
        <v>24</v>
      </c>
      <c r="K7979" s="91"/>
      <c r="L7979" s="91"/>
    </row>
    <row r="7980" spans="2:12" x14ac:dyDescent="0.25">
      <c r="B7980" s="67" t="s">
        <v>454</v>
      </c>
      <c r="C7980" s="67" t="s">
        <v>455</v>
      </c>
      <c r="D7980" s="68" t="s">
        <v>373</v>
      </c>
      <c r="E7980" s="67" t="s">
        <v>374</v>
      </c>
      <c r="F7980" s="68" t="s">
        <v>484</v>
      </c>
      <c r="G7980" s="67" t="s">
        <v>485</v>
      </c>
      <c r="H7980" s="68" t="s">
        <v>364</v>
      </c>
      <c r="I7980" s="69">
        <v>0</v>
      </c>
      <c r="J7980" s="69">
        <v>2</v>
      </c>
      <c r="K7980" s="91"/>
      <c r="L7980" s="91"/>
    </row>
    <row r="7981" spans="2:12" x14ac:dyDescent="0.25">
      <c r="B7981" s="67" t="s">
        <v>454</v>
      </c>
      <c r="C7981" s="67" t="s">
        <v>455</v>
      </c>
      <c r="D7981" s="68" t="s">
        <v>373</v>
      </c>
      <c r="E7981" s="67" t="s">
        <v>374</v>
      </c>
      <c r="F7981" s="68" t="s">
        <v>484</v>
      </c>
      <c r="G7981" s="67" t="s">
        <v>485</v>
      </c>
      <c r="H7981" s="68" t="s">
        <v>362</v>
      </c>
      <c r="I7981" s="69">
        <v>0</v>
      </c>
      <c r="J7981" s="69">
        <v>0</v>
      </c>
      <c r="K7981" s="91"/>
      <c r="L7981" s="91"/>
    </row>
    <row r="7982" spans="2:12" x14ac:dyDescent="0.25">
      <c r="B7982" s="67" t="s">
        <v>454</v>
      </c>
      <c r="C7982" s="67" t="s">
        <v>455</v>
      </c>
      <c r="D7982" s="68" t="s">
        <v>373</v>
      </c>
      <c r="E7982" s="67" t="s">
        <v>374</v>
      </c>
      <c r="F7982" s="68" t="s">
        <v>484</v>
      </c>
      <c r="G7982" s="67" t="s">
        <v>485</v>
      </c>
      <c r="H7982" s="68" t="s">
        <v>363</v>
      </c>
      <c r="I7982" s="69">
        <v>0</v>
      </c>
      <c r="J7982" s="69">
        <v>20</v>
      </c>
      <c r="K7982" s="91"/>
      <c r="L7982" s="91"/>
    </row>
    <row r="7983" spans="2:12" x14ac:dyDescent="0.25">
      <c r="B7983" s="67" t="s">
        <v>454</v>
      </c>
      <c r="C7983" s="67" t="s">
        <v>455</v>
      </c>
      <c r="D7983" s="68" t="s">
        <v>373</v>
      </c>
      <c r="E7983" s="67" t="s">
        <v>374</v>
      </c>
      <c r="F7983" s="68" t="s">
        <v>484</v>
      </c>
      <c r="G7983" s="67" t="s">
        <v>485</v>
      </c>
      <c r="H7983" s="68" t="s">
        <v>364</v>
      </c>
      <c r="I7983" s="69">
        <v>36</v>
      </c>
      <c r="J7983" s="69">
        <v>0</v>
      </c>
      <c r="K7983" s="91"/>
      <c r="L7983" s="91"/>
    </row>
    <row r="7984" spans="2:12" x14ac:dyDescent="0.25">
      <c r="B7984" s="67" t="s">
        <v>454</v>
      </c>
      <c r="C7984" s="67" t="s">
        <v>455</v>
      </c>
      <c r="D7984" s="68" t="s">
        <v>373</v>
      </c>
      <c r="E7984" s="67" t="s">
        <v>374</v>
      </c>
      <c r="F7984" s="68" t="s">
        <v>484</v>
      </c>
      <c r="G7984" s="67" t="s">
        <v>485</v>
      </c>
      <c r="H7984" s="68" t="s">
        <v>362</v>
      </c>
      <c r="I7984" s="69">
        <v>0</v>
      </c>
      <c r="J7984" s="69">
        <v>6</v>
      </c>
      <c r="K7984" s="91"/>
      <c r="L7984" s="91"/>
    </row>
    <row r="7985" spans="2:12" x14ac:dyDescent="0.25">
      <c r="B7985" s="67" t="s">
        <v>454</v>
      </c>
      <c r="C7985" s="67" t="s">
        <v>455</v>
      </c>
      <c r="D7985" s="68" t="s">
        <v>373</v>
      </c>
      <c r="E7985" s="67" t="s">
        <v>374</v>
      </c>
      <c r="F7985" s="68" t="s">
        <v>484</v>
      </c>
      <c r="G7985" s="67" t="s">
        <v>485</v>
      </c>
      <c r="H7985" s="68" t="s">
        <v>363</v>
      </c>
      <c r="I7985" s="69">
        <v>0</v>
      </c>
      <c r="J7985" s="69">
        <v>52</v>
      </c>
      <c r="K7985" s="91"/>
      <c r="L7985" s="91"/>
    </row>
    <row r="7986" spans="2:12" x14ac:dyDescent="0.25">
      <c r="B7986" s="67" t="s">
        <v>454</v>
      </c>
      <c r="C7986" s="67" t="s">
        <v>455</v>
      </c>
      <c r="D7986" s="68" t="s">
        <v>373</v>
      </c>
      <c r="E7986" s="67" t="s">
        <v>374</v>
      </c>
      <c r="F7986" s="68" t="s">
        <v>484</v>
      </c>
      <c r="G7986" s="67" t="s">
        <v>485</v>
      </c>
      <c r="H7986" s="68" t="s">
        <v>362</v>
      </c>
      <c r="I7986" s="69">
        <v>0</v>
      </c>
      <c r="J7986" s="69">
        <v>0</v>
      </c>
      <c r="K7986" s="91"/>
      <c r="L7986" s="91"/>
    </row>
    <row r="7987" spans="2:12" x14ac:dyDescent="0.25">
      <c r="B7987" s="67" t="s">
        <v>454</v>
      </c>
      <c r="C7987" s="67" t="s">
        <v>455</v>
      </c>
      <c r="D7987" s="68" t="s">
        <v>373</v>
      </c>
      <c r="E7987" s="67" t="s">
        <v>374</v>
      </c>
      <c r="F7987" s="68" t="s">
        <v>484</v>
      </c>
      <c r="G7987" s="67" t="s">
        <v>485</v>
      </c>
      <c r="H7987" s="68" t="s">
        <v>363</v>
      </c>
      <c r="I7987" s="69">
        <v>0</v>
      </c>
      <c r="J7987" s="69">
        <v>16</v>
      </c>
      <c r="K7987" s="91"/>
      <c r="L7987" s="91"/>
    </row>
    <row r="7988" spans="2:12" x14ac:dyDescent="0.25">
      <c r="B7988" s="67" t="s">
        <v>454</v>
      </c>
      <c r="C7988" s="67" t="s">
        <v>455</v>
      </c>
      <c r="D7988" s="68" t="s">
        <v>373</v>
      </c>
      <c r="E7988" s="67" t="s">
        <v>374</v>
      </c>
      <c r="F7988" s="68" t="s">
        <v>484</v>
      </c>
      <c r="G7988" s="67" t="s">
        <v>485</v>
      </c>
      <c r="H7988" s="68" t="s">
        <v>362</v>
      </c>
      <c r="I7988" s="69">
        <v>0</v>
      </c>
      <c r="J7988" s="69">
        <v>0</v>
      </c>
      <c r="K7988" s="91"/>
      <c r="L7988" s="91"/>
    </row>
    <row r="7989" spans="2:12" x14ac:dyDescent="0.25">
      <c r="B7989" s="67" t="s">
        <v>454</v>
      </c>
      <c r="C7989" s="67" t="s">
        <v>455</v>
      </c>
      <c r="D7989" s="68" t="s">
        <v>373</v>
      </c>
      <c r="E7989" s="67" t="s">
        <v>374</v>
      </c>
      <c r="F7989" s="68" t="s">
        <v>484</v>
      </c>
      <c r="G7989" s="67" t="s">
        <v>485</v>
      </c>
      <c r="H7989" s="68" t="s">
        <v>363</v>
      </c>
      <c r="I7989" s="69">
        <v>32</v>
      </c>
      <c r="J7989" s="69">
        <v>20</v>
      </c>
      <c r="K7989" s="91"/>
      <c r="L7989" s="91"/>
    </row>
    <row r="7990" spans="2:12" x14ac:dyDescent="0.25">
      <c r="B7990" s="67" t="s">
        <v>454</v>
      </c>
      <c r="C7990" s="67" t="s">
        <v>455</v>
      </c>
      <c r="D7990" s="68" t="s">
        <v>373</v>
      </c>
      <c r="E7990" s="67" t="s">
        <v>374</v>
      </c>
      <c r="F7990" s="68" t="s">
        <v>484</v>
      </c>
      <c r="G7990" s="67" t="s">
        <v>485</v>
      </c>
      <c r="H7990" s="68" t="s">
        <v>362</v>
      </c>
      <c r="I7990" s="69">
        <v>0</v>
      </c>
      <c r="J7990" s="69">
        <v>0</v>
      </c>
      <c r="K7990" s="91"/>
      <c r="L7990" s="91"/>
    </row>
    <row r="7991" spans="2:12" x14ac:dyDescent="0.25">
      <c r="B7991" s="67" t="s">
        <v>454</v>
      </c>
      <c r="C7991" s="67" t="s">
        <v>455</v>
      </c>
      <c r="D7991" s="68" t="s">
        <v>373</v>
      </c>
      <c r="E7991" s="67" t="s">
        <v>374</v>
      </c>
      <c r="F7991" s="68" t="s">
        <v>484</v>
      </c>
      <c r="G7991" s="67" t="s">
        <v>485</v>
      </c>
      <c r="H7991" s="68" t="s">
        <v>364</v>
      </c>
      <c r="I7991" s="69">
        <v>0</v>
      </c>
      <c r="J7991" s="69">
        <v>0</v>
      </c>
      <c r="K7991" s="91"/>
      <c r="L7991" s="91"/>
    </row>
    <row r="7992" spans="2:12" x14ac:dyDescent="0.25">
      <c r="B7992" s="67" t="s">
        <v>454</v>
      </c>
      <c r="C7992" s="67" t="s">
        <v>455</v>
      </c>
      <c r="D7992" s="68" t="s">
        <v>373</v>
      </c>
      <c r="E7992" s="67" t="s">
        <v>374</v>
      </c>
      <c r="F7992" s="68" t="s">
        <v>484</v>
      </c>
      <c r="G7992" s="67" t="s">
        <v>485</v>
      </c>
      <c r="H7992" s="68" t="s">
        <v>362</v>
      </c>
      <c r="I7992" s="69">
        <v>28</v>
      </c>
      <c r="J7992" s="69">
        <v>18</v>
      </c>
      <c r="K7992" s="91"/>
      <c r="L7992" s="91"/>
    </row>
    <row r="7993" spans="2:12" x14ac:dyDescent="0.25">
      <c r="B7993" s="67" t="s">
        <v>454</v>
      </c>
      <c r="C7993" s="67" t="s">
        <v>455</v>
      </c>
      <c r="D7993" s="68" t="s">
        <v>373</v>
      </c>
      <c r="E7993" s="67" t="s">
        <v>374</v>
      </c>
      <c r="F7993" s="68" t="s">
        <v>484</v>
      </c>
      <c r="G7993" s="67" t="s">
        <v>485</v>
      </c>
      <c r="H7993" s="68" t="s">
        <v>363</v>
      </c>
      <c r="I7993" s="69">
        <v>4</v>
      </c>
      <c r="J7993" s="69">
        <v>65</v>
      </c>
      <c r="K7993" s="91"/>
      <c r="L7993" s="91"/>
    </row>
    <row r="7994" spans="2:12" x14ac:dyDescent="0.25">
      <c r="B7994" s="67" t="s">
        <v>454</v>
      </c>
      <c r="C7994" s="67" t="s">
        <v>455</v>
      </c>
      <c r="D7994" s="68" t="s">
        <v>373</v>
      </c>
      <c r="E7994" s="67" t="s">
        <v>374</v>
      </c>
      <c r="F7994" s="68" t="s">
        <v>484</v>
      </c>
      <c r="G7994" s="67" t="s">
        <v>485</v>
      </c>
      <c r="H7994" s="68" t="s">
        <v>364</v>
      </c>
      <c r="I7994" s="69">
        <v>0</v>
      </c>
      <c r="J7994" s="69">
        <v>0</v>
      </c>
      <c r="K7994" s="91"/>
      <c r="L7994" s="91"/>
    </row>
    <row r="7995" spans="2:12" x14ac:dyDescent="0.25">
      <c r="B7995" s="67" t="s">
        <v>454</v>
      </c>
      <c r="C7995" s="67" t="s">
        <v>455</v>
      </c>
      <c r="D7995" s="68" t="s">
        <v>373</v>
      </c>
      <c r="E7995" s="67" t="s">
        <v>374</v>
      </c>
      <c r="F7995" s="68" t="s">
        <v>484</v>
      </c>
      <c r="G7995" s="67" t="s">
        <v>485</v>
      </c>
      <c r="H7995" s="68" t="s">
        <v>362</v>
      </c>
      <c r="I7995" s="69">
        <v>0</v>
      </c>
      <c r="J7995" s="69">
        <v>0</v>
      </c>
      <c r="K7995" s="91"/>
      <c r="L7995" s="91"/>
    </row>
    <row r="7996" spans="2:12" x14ac:dyDescent="0.25">
      <c r="B7996" s="67" t="s">
        <v>454</v>
      </c>
      <c r="C7996" s="67" t="s">
        <v>455</v>
      </c>
      <c r="D7996" s="68" t="s">
        <v>373</v>
      </c>
      <c r="E7996" s="67" t="s">
        <v>374</v>
      </c>
      <c r="F7996" s="68" t="s">
        <v>484</v>
      </c>
      <c r="G7996" s="67" t="s">
        <v>485</v>
      </c>
      <c r="H7996" s="68" t="s">
        <v>362</v>
      </c>
      <c r="I7996" s="69">
        <v>0</v>
      </c>
      <c r="J7996" s="69">
        <v>0</v>
      </c>
      <c r="K7996" s="91"/>
      <c r="L7996" s="91"/>
    </row>
    <row r="7997" spans="2:12" x14ac:dyDescent="0.25">
      <c r="B7997" s="67" t="s">
        <v>454</v>
      </c>
      <c r="C7997" s="67" t="s">
        <v>455</v>
      </c>
      <c r="D7997" s="68" t="s">
        <v>373</v>
      </c>
      <c r="E7997" s="67" t="s">
        <v>374</v>
      </c>
      <c r="F7997" s="68" t="s">
        <v>484</v>
      </c>
      <c r="G7997" s="67" t="s">
        <v>485</v>
      </c>
      <c r="H7997" s="68" t="s">
        <v>363</v>
      </c>
      <c r="I7997" s="69">
        <v>17</v>
      </c>
      <c r="J7997" s="69">
        <v>10</v>
      </c>
      <c r="K7997" s="91"/>
      <c r="L7997" s="91"/>
    </row>
    <row r="7998" spans="2:12" x14ac:dyDescent="0.25">
      <c r="B7998" s="67" t="s">
        <v>454</v>
      </c>
      <c r="C7998" s="67" t="s">
        <v>455</v>
      </c>
      <c r="D7998" s="68" t="s">
        <v>373</v>
      </c>
      <c r="E7998" s="67" t="s">
        <v>374</v>
      </c>
      <c r="F7998" s="68" t="s">
        <v>484</v>
      </c>
      <c r="G7998" s="67" t="s">
        <v>485</v>
      </c>
      <c r="H7998" s="68" t="s">
        <v>364</v>
      </c>
      <c r="I7998" s="69">
        <v>0</v>
      </c>
      <c r="J7998" s="69">
        <v>0</v>
      </c>
      <c r="K7998" s="91"/>
      <c r="L7998" s="91"/>
    </row>
    <row r="7999" spans="2:12" x14ac:dyDescent="0.25">
      <c r="B7999" s="67" t="s">
        <v>454</v>
      </c>
      <c r="C7999" s="67" t="s">
        <v>455</v>
      </c>
      <c r="D7999" s="68" t="s">
        <v>373</v>
      </c>
      <c r="E7999" s="67" t="s">
        <v>374</v>
      </c>
      <c r="F7999" s="68" t="s">
        <v>484</v>
      </c>
      <c r="G7999" s="67" t="s">
        <v>485</v>
      </c>
      <c r="H7999" s="68" t="s">
        <v>362</v>
      </c>
      <c r="I7999" s="69">
        <v>66</v>
      </c>
      <c r="J7999" s="69">
        <v>63</v>
      </c>
      <c r="K7999" s="91"/>
      <c r="L7999" s="91"/>
    </row>
    <row r="8000" spans="2:12" x14ac:dyDescent="0.25">
      <c r="B8000" s="67" t="s">
        <v>454</v>
      </c>
      <c r="C8000" s="67" t="s">
        <v>455</v>
      </c>
      <c r="D8000" s="68" t="s">
        <v>373</v>
      </c>
      <c r="E8000" s="67" t="s">
        <v>374</v>
      </c>
      <c r="F8000" s="68" t="s">
        <v>484</v>
      </c>
      <c r="G8000" s="67" t="s">
        <v>485</v>
      </c>
      <c r="H8000" s="68" t="s">
        <v>363</v>
      </c>
      <c r="I8000" s="69">
        <v>100</v>
      </c>
      <c r="J8000" s="69">
        <v>80</v>
      </c>
      <c r="K8000" s="91"/>
      <c r="L8000" s="91"/>
    </row>
    <row r="8001" spans="2:12" x14ac:dyDescent="0.25">
      <c r="B8001" s="67" t="s">
        <v>454</v>
      </c>
      <c r="C8001" s="67" t="s">
        <v>455</v>
      </c>
      <c r="D8001" s="68" t="s">
        <v>373</v>
      </c>
      <c r="E8001" s="67" t="s">
        <v>374</v>
      </c>
      <c r="F8001" s="68" t="s">
        <v>484</v>
      </c>
      <c r="G8001" s="67" t="s">
        <v>485</v>
      </c>
      <c r="H8001" s="68" t="s">
        <v>364</v>
      </c>
      <c r="I8001" s="69">
        <v>0</v>
      </c>
      <c r="J8001" s="69">
        <v>0</v>
      </c>
      <c r="K8001" s="91"/>
      <c r="L8001" s="91"/>
    </row>
    <row r="8002" spans="2:12" x14ac:dyDescent="0.25">
      <c r="B8002" s="67" t="s">
        <v>454</v>
      </c>
      <c r="C8002" s="67" t="s">
        <v>455</v>
      </c>
      <c r="D8002" s="68" t="s">
        <v>373</v>
      </c>
      <c r="E8002" s="67" t="s">
        <v>374</v>
      </c>
      <c r="F8002" s="68" t="s">
        <v>484</v>
      </c>
      <c r="G8002" s="67" t="s">
        <v>485</v>
      </c>
      <c r="H8002" s="68" t="s">
        <v>362</v>
      </c>
      <c r="I8002" s="69">
        <v>10</v>
      </c>
      <c r="J8002" s="69">
        <v>0</v>
      </c>
      <c r="K8002" s="91"/>
      <c r="L8002" s="91"/>
    </row>
    <row r="8003" spans="2:12" x14ac:dyDescent="0.25">
      <c r="B8003" s="67" t="s">
        <v>454</v>
      </c>
      <c r="C8003" s="67" t="s">
        <v>455</v>
      </c>
      <c r="D8003" s="68" t="s">
        <v>373</v>
      </c>
      <c r="E8003" s="67" t="s">
        <v>374</v>
      </c>
      <c r="F8003" s="68" t="s">
        <v>484</v>
      </c>
      <c r="G8003" s="67" t="s">
        <v>485</v>
      </c>
      <c r="H8003" s="68" t="s">
        <v>363</v>
      </c>
      <c r="I8003" s="69">
        <v>0</v>
      </c>
      <c r="J8003" s="69">
        <v>0</v>
      </c>
      <c r="K8003" s="91"/>
      <c r="L8003" s="91"/>
    </row>
    <row r="8004" spans="2:12" x14ac:dyDescent="0.25">
      <c r="B8004" s="67" t="s">
        <v>454</v>
      </c>
      <c r="C8004" s="67" t="s">
        <v>455</v>
      </c>
      <c r="D8004" s="68" t="s">
        <v>373</v>
      </c>
      <c r="E8004" s="67" t="s">
        <v>374</v>
      </c>
      <c r="F8004" s="68" t="s">
        <v>484</v>
      </c>
      <c r="G8004" s="67" t="s">
        <v>485</v>
      </c>
      <c r="H8004" s="68" t="s">
        <v>363</v>
      </c>
      <c r="I8004" s="69">
        <v>0</v>
      </c>
      <c r="J8004" s="69">
        <v>0</v>
      </c>
      <c r="K8004" s="91"/>
      <c r="L8004" s="91"/>
    </row>
    <row r="8005" spans="2:12" x14ac:dyDescent="0.25">
      <c r="B8005" s="67" t="s">
        <v>454</v>
      </c>
      <c r="C8005" s="67" t="s">
        <v>455</v>
      </c>
      <c r="D8005" s="68" t="s">
        <v>373</v>
      </c>
      <c r="E8005" s="67" t="s">
        <v>374</v>
      </c>
      <c r="F8005" s="68" t="s">
        <v>484</v>
      </c>
      <c r="G8005" s="67" t="s">
        <v>485</v>
      </c>
      <c r="H8005" s="68" t="s">
        <v>362</v>
      </c>
      <c r="I8005" s="69">
        <v>147</v>
      </c>
      <c r="J8005" s="69">
        <v>129</v>
      </c>
      <c r="K8005" s="91"/>
      <c r="L8005" s="91"/>
    </row>
    <row r="8006" spans="2:12" x14ac:dyDescent="0.25">
      <c r="B8006" s="67" t="s">
        <v>454</v>
      </c>
      <c r="C8006" s="67" t="s">
        <v>455</v>
      </c>
      <c r="D8006" s="68" t="s">
        <v>373</v>
      </c>
      <c r="E8006" s="67" t="s">
        <v>374</v>
      </c>
      <c r="F8006" s="68" t="s">
        <v>484</v>
      </c>
      <c r="G8006" s="67" t="s">
        <v>485</v>
      </c>
      <c r="H8006" s="68" t="s">
        <v>363</v>
      </c>
      <c r="I8006" s="69">
        <v>234</v>
      </c>
      <c r="J8006" s="69">
        <v>167</v>
      </c>
      <c r="K8006" s="91"/>
      <c r="L8006" s="91"/>
    </row>
    <row r="8007" spans="2:12" x14ac:dyDescent="0.25">
      <c r="B8007" s="67" t="s">
        <v>454</v>
      </c>
      <c r="C8007" s="67" t="s">
        <v>455</v>
      </c>
      <c r="D8007" s="68" t="s">
        <v>373</v>
      </c>
      <c r="E8007" s="67" t="s">
        <v>374</v>
      </c>
      <c r="F8007" s="68" t="s">
        <v>484</v>
      </c>
      <c r="G8007" s="67" t="s">
        <v>485</v>
      </c>
      <c r="H8007" s="68" t="s">
        <v>364</v>
      </c>
      <c r="I8007" s="69">
        <v>16</v>
      </c>
      <c r="J8007" s="69">
        <v>21</v>
      </c>
      <c r="K8007" s="91"/>
      <c r="L8007" s="91"/>
    </row>
    <row r="8008" spans="2:12" x14ac:dyDescent="0.25">
      <c r="B8008" s="67" t="s">
        <v>454</v>
      </c>
      <c r="C8008" s="67" t="s">
        <v>455</v>
      </c>
      <c r="D8008" s="68" t="s">
        <v>373</v>
      </c>
      <c r="E8008" s="67" t="s">
        <v>374</v>
      </c>
      <c r="F8008" s="68" t="s">
        <v>484</v>
      </c>
      <c r="G8008" s="67" t="s">
        <v>485</v>
      </c>
      <c r="H8008" s="68" t="s">
        <v>362</v>
      </c>
      <c r="I8008" s="69">
        <v>79</v>
      </c>
      <c r="J8008" s="69">
        <v>20</v>
      </c>
      <c r="K8008" s="91"/>
      <c r="L8008" s="91"/>
    </row>
    <row r="8009" spans="2:12" x14ac:dyDescent="0.25">
      <c r="B8009" s="67" t="s">
        <v>454</v>
      </c>
      <c r="C8009" s="67" t="s">
        <v>455</v>
      </c>
      <c r="D8009" s="68" t="s">
        <v>373</v>
      </c>
      <c r="E8009" s="67" t="s">
        <v>374</v>
      </c>
      <c r="F8009" s="68" t="s">
        <v>484</v>
      </c>
      <c r="G8009" s="67" t="s">
        <v>485</v>
      </c>
      <c r="H8009" s="68" t="s">
        <v>363</v>
      </c>
      <c r="I8009" s="69">
        <v>43</v>
      </c>
      <c r="J8009" s="69">
        <v>39</v>
      </c>
      <c r="K8009" s="91"/>
      <c r="L8009" s="91"/>
    </row>
    <row r="8010" spans="2:12" x14ac:dyDescent="0.25">
      <c r="B8010" s="67" t="s">
        <v>454</v>
      </c>
      <c r="C8010" s="67" t="s">
        <v>455</v>
      </c>
      <c r="D8010" s="68" t="s">
        <v>373</v>
      </c>
      <c r="E8010" s="67" t="s">
        <v>374</v>
      </c>
      <c r="F8010" s="68" t="s">
        <v>484</v>
      </c>
      <c r="G8010" s="67" t="s">
        <v>485</v>
      </c>
      <c r="H8010" s="68" t="s">
        <v>364</v>
      </c>
      <c r="I8010" s="69">
        <v>7</v>
      </c>
      <c r="J8010" s="69">
        <v>20</v>
      </c>
      <c r="K8010" s="91"/>
      <c r="L8010" s="91"/>
    </row>
    <row r="8011" spans="2:12" x14ac:dyDescent="0.25">
      <c r="B8011" s="67" t="s">
        <v>454</v>
      </c>
      <c r="C8011" s="67" t="s">
        <v>455</v>
      </c>
      <c r="D8011" s="68" t="s">
        <v>373</v>
      </c>
      <c r="E8011" s="67" t="s">
        <v>374</v>
      </c>
      <c r="F8011" s="68" t="s">
        <v>484</v>
      </c>
      <c r="G8011" s="67" t="s">
        <v>485</v>
      </c>
      <c r="H8011" s="68" t="s">
        <v>363</v>
      </c>
      <c r="I8011" s="69">
        <v>2</v>
      </c>
      <c r="J8011" s="69">
        <v>2</v>
      </c>
      <c r="K8011" s="91"/>
      <c r="L8011" s="91"/>
    </row>
    <row r="8012" spans="2:12" x14ac:dyDescent="0.25">
      <c r="B8012" s="67" t="s">
        <v>454</v>
      </c>
      <c r="C8012" s="67" t="s">
        <v>455</v>
      </c>
      <c r="D8012" s="68" t="s">
        <v>373</v>
      </c>
      <c r="E8012" s="67" t="s">
        <v>374</v>
      </c>
      <c r="F8012" s="68" t="s">
        <v>484</v>
      </c>
      <c r="G8012" s="67" t="s">
        <v>485</v>
      </c>
      <c r="H8012" s="68" t="s">
        <v>362</v>
      </c>
      <c r="I8012" s="69">
        <v>0</v>
      </c>
      <c r="J8012" s="69">
        <v>10</v>
      </c>
      <c r="K8012" s="91"/>
      <c r="L8012" s="91"/>
    </row>
    <row r="8013" spans="2:12" x14ac:dyDescent="0.25">
      <c r="B8013" s="67" t="s">
        <v>454</v>
      </c>
      <c r="C8013" s="67" t="s">
        <v>455</v>
      </c>
      <c r="D8013" s="68" t="s">
        <v>373</v>
      </c>
      <c r="E8013" s="67" t="s">
        <v>374</v>
      </c>
      <c r="F8013" s="68" t="s">
        <v>484</v>
      </c>
      <c r="G8013" s="67" t="s">
        <v>485</v>
      </c>
      <c r="H8013" s="68" t="s">
        <v>363</v>
      </c>
      <c r="I8013" s="69">
        <v>83</v>
      </c>
      <c r="J8013" s="69">
        <v>83</v>
      </c>
      <c r="K8013" s="91"/>
      <c r="L8013" s="91"/>
    </row>
    <row r="8014" spans="2:12" x14ac:dyDescent="0.25">
      <c r="B8014" s="67" t="s">
        <v>454</v>
      </c>
      <c r="C8014" s="67" t="s">
        <v>455</v>
      </c>
      <c r="D8014" s="68" t="s">
        <v>373</v>
      </c>
      <c r="E8014" s="67" t="s">
        <v>374</v>
      </c>
      <c r="F8014" s="68" t="s">
        <v>484</v>
      </c>
      <c r="G8014" s="67" t="s">
        <v>485</v>
      </c>
      <c r="H8014" s="68" t="s">
        <v>362</v>
      </c>
      <c r="I8014" s="69">
        <v>124</v>
      </c>
      <c r="J8014" s="69">
        <v>134</v>
      </c>
      <c r="K8014" s="91"/>
      <c r="L8014" s="91"/>
    </row>
    <row r="8015" spans="2:12" x14ac:dyDescent="0.25">
      <c r="B8015" s="67" t="s">
        <v>454</v>
      </c>
      <c r="C8015" s="67" t="s">
        <v>455</v>
      </c>
      <c r="D8015" s="68" t="s">
        <v>373</v>
      </c>
      <c r="E8015" s="67" t="s">
        <v>374</v>
      </c>
      <c r="F8015" s="68" t="s">
        <v>484</v>
      </c>
      <c r="G8015" s="67" t="s">
        <v>485</v>
      </c>
      <c r="H8015" s="68" t="s">
        <v>363</v>
      </c>
      <c r="I8015" s="69">
        <v>312</v>
      </c>
      <c r="J8015" s="69">
        <v>104</v>
      </c>
      <c r="K8015" s="91"/>
      <c r="L8015" s="91"/>
    </row>
    <row r="8016" spans="2:12" x14ac:dyDescent="0.25">
      <c r="B8016" s="67" t="s">
        <v>454</v>
      </c>
      <c r="C8016" s="67" t="s">
        <v>455</v>
      </c>
      <c r="D8016" s="68" t="s">
        <v>373</v>
      </c>
      <c r="E8016" s="67" t="s">
        <v>374</v>
      </c>
      <c r="F8016" s="68" t="s">
        <v>484</v>
      </c>
      <c r="G8016" s="67" t="s">
        <v>485</v>
      </c>
      <c r="H8016" s="68" t="s">
        <v>364</v>
      </c>
      <c r="I8016" s="69">
        <v>56</v>
      </c>
      <c r="J8016" s="69">
        <v>91</v>
      </c>
      <c r="K8016" s="91"/>
      <c r="L8016" s="91"/>
    </row>
    <row r="8017" spans="2:12" x14ac:dyDescent="0.25">
      <c r="B8017" s="67" t="s">
        <v>454</v>
      </c>
      <c r="C8017" s="67" t="s">
        <v>455</v>
      </c>
      <c r="D8017" s="68" t="s">
        <v>373</v>
      </c>
      <c r="E8017" s="67" t="s">
        <v>374</v>
      </c>
      <c r="F8017" s="68" t="s">
        <v>484</v>
      </c>
      <c r="G8017" s="67" t="s">
        <v>485</v>
      </c>
      <c r="H8017" s="68" t="s">
        <v>362</v>
      </c>
      <c r="I8017" s="69">
        <v>156</v>
      </c>
      <c r="J8017" s="69">
        <v>251</v>
      </c>
      <c r="K8017" s="91"/>
      <c r="L8017" s="91"/>
    </row>
    <row r="8018" spans="2:12" x14ac:dyDescent="0.25">
      <c r="B8018" s="67" t="s">
        <v>454</v>
      </c>
      <c r="C8018" s="67" t="s">
        <v>455</v>
      </c>
      <c r="D8018" s="68" t="s">
        <v>373</v>
      </c>
      <c r="E8018" s="67" t="s">
        <v>374</v>
      </c>
      <c r="F8018" s="68" t="s">
        <v>484</v>
      </c>
      <c r="G8018" s="67" t="s">
        <v>485</v>
      </c>
      <c r="H8018" s="68" t="s">
        <v>363</v>
      </c>
      <c r="I8018" s="69">
        <v>482</v>
      </c>
      <c r="J8018" s="69">
        <v>660</v>
      </c>
      <c r="K8018" s="91"/>
      <c r="L8018" s="91"/>
    </row>
    <row r="8019" spans="2:12" x14ac:dyDescent="0.25">
      <c r="B8019" s="67" t="s">
        <v>454</v>
      </c>
      <c r="C8019" s="67" t="s">
        <v>455</v>
      </c>
      <c r="D8019" s="68" t="s">
        <v>373</v>
      </c>
      <c r="E8019" s="67" t="s">
        <v>374</v>
      </c>
      <c r="F8019" s="68" t="s">
        <v>484</v>
      </c>
      <c r="G8019" s="67" t="s">
        <v>485</v>
      </c>
      <c r="H8019" s="68" t="s">
        <v>364</v>
      </c>
      <c r="I8019" s="69">
        <v>12</v>
      </c>
      <c r="J8019" s="69">
        <v>38</v>
      </c>
      <c r="K8019" s="91"/>
      <c r="L8019" s="91"/>
    </row>
    <row r="8020" spans="2:12" x14ac:dyDescent="0.25">
      <c r="B8020" s="67" t="s">
        <v>454</v>
      </c>
      <c r="C8020" s="67" t="s">
        <v>455</v>
      </c>
      <c r="D8020" s="68" t="s">
        <v>373</v>
      </c>
      <c r="E8020" s="67" t="s">
        <v>374</v>
      </c>
      <c r="F8020" s="68" t="s">
        <v>484</v>
      </c>
      <c r="G8020" s="67" t="s">
        <v>485</v>
      </c>
      <c r="H8020" s="68" t="s">
        <v>363</v>
      </c>
      <c r="I8020" s="69">
        <v>8</v>
      </c>
      <c r="J8020" s="69">
        <v>6</v>
      </c>
      <c r="K8020" s="91"/>
      <c r="L8020" s="91"/>
    </row>
    <row r="8021" spans="2:12" x14ac:dyDescent="0.25">
      <c r="B8021" s="67" t="s">
        <v>454</v>
      </c>
      <c r="C8021" s="67" t="s">
        <v>455</v>
      </c>
      <c r="D8021" s="68" t="s">
        <v>373</v>
      </c>
      <c r="E8021" s="67" t="s">
        <v>374</v>
      </c>
      <c r="F8021" s="68" t="s">
        <v>484</v>
      </c>
      <c r="G8021" s="67" t="s">
        <v>485</v>
      </c>
      <c r="H8021" s="68" t="s">
        <v>364</v>
      </c>
      <c r="I8021" s="69">
        <v>0</v>
      </c>
      <c r="J8021" s="69">
        <v>0</v>
      </c>
      <c r="K8021" s="91"/>
      <c r="L8021" s="91"/>
    </row>
    <row r="8022" spans="2:12" x14ac:dyDescent="0.25">
      <c r="B8022" s="67" t="s">
        <v>454</v>
      </c>
      <c r="C8022" s="67" t="s">
        <v>455</v>
      </c>
      <c r="D8022" s="68" t="s">
        <v>373</v>
      </c>
      <c r="E8022" s="67" t="s">
        <v>374</v>
      </c>
      <c r="F8022" s="68" t="s">
        <v>484</v>
      </c>
      <c r="G8022" s="67" t="s">
        <v>485</v>
      </c>
      <c r="H8022" s="68" t="s">
        <v>362</v>
      </c>
      <c r="I8022" s="69">
        <v>10</v>
      </c>
      <c r="J8022" s="69">
        <v>20</v>
      </c>
      <c r="K8022" s="91"/>
      <c r="L8022" s="91"/>
    </row>
    <row r="8023" spans="2:12" x14ac:dyDescent="0.25">
      <c r="B8023" s="67" t="s">
        <v>454</v>
      </c>
      <c r="C8023" s="67" t="s">
        <v>455</v>
      </c>
      <c r="D8023" s="68" t="s">
        <v>373</v>
      </c>
      <c r="E8023" s="67" t="s">
        <v>374</v>
      </c>
      <c r="F8023" s="68" t="s">
        <v>484</v>
      </c>
      <c r="G8023" s="67" t="s">
        <v>485</v>
      </c>
      <c r="H8023" s="68" t="s">
        <v>363</v>
      </c>
      <c r="I8023" s="69">
        <v>90</v>
      </c>
      <c r="J8023" s="69">
        <v>112</v>
      </c>
      <c r="K8023" s="91"/>
      <c r="L8023" s="91"/>
    </row>
    <row r="8024" spans="2:12" x14ac:dyDescent="0.25">
      <c r="B8024" s="67" t="s">
        <v>454</v>
      </c>
      <c r="C8024" s="67" t="s">
        <v>455</v>
      </c>
      <c r="D8024" s="68" t="s">
        <v>373</v>
      </c>
      <c r="E8024" s="67" t="s">
        <v>374</v>
      </c>
      <c r="F8024" s="68" t="s">
        <v>484</v>
      </c>
      <c r="G8024" s="67" t="s">
        <v>485</v>
      </c>
      <c r="H8024" s="68" t="s">
        <v>364</v>
      </c>
      <c r="I8024" s="69">
        <v>39</v>
      </c>
      <c r="J8024" s="69">
        <v>40</v>
      </c>
      <c r="K8024" s="91"/>
      <c r="L8024" s="91"/>
    </row>
    <row r="8025" spans="2:12" x14ac:dyDescent="0.25">
      <c r="B8025" s="67" t="s">
        <v>454</v>
      </c>
      <c r="C8025" s="67" t="s">
        <v>455</v>
      </c>
      <c r="D8025" s="68" t="s">
        <v>373</v>
      </c>
      <c r="E8025" s="67" t="s">
        <v>374</v>
      </c>
      <c r="F8025" s="68" t="s">
        <v>484</v>
      </c>
      <c r="G8025" s="67" t="s">
        <v>485</v>
      </c>
      <c r="H8025" s="68" t="s">
        <v>362</v>
      </c>
      <c r="I8025" s="69">
        <v>0.309</v>
      </c>
      <c r="J8025" s="69">
        <v>0.20599999999999999</v>
      </c>
      <c r="K8025" s="91"/>
      <c r="L8025" s="91"/>
    </row>
    <row r="8026" spans="2:12" x14ac:dyDescent="0.25">
      <c r="B8026" s="67" t="s">
        <v>454</v>
      </c>
      <c r="C8026" s="67" t="s">
        <v>455</v>
      </c>
      <c r="D8026" s="68" t="s">
        <v>373</v>
      </c>
      <c r="E8026" s="67" t="s">
        <v>374</v>
      </c>
      <c r="F8026" s="68" t="s">
        <v>484</v>
      </c>
      <c r="G8026" s="67" t="s">
        <v>485</v>
      </c>
      <c r="H8026" s="68" t="s">
        <v>363</v>
      </c>
      <c r="I8026" s="69">
        <v>0.39140000000000003</v>
      </c>
      <c r="J8026" s="69">
        <v>0.55620000000000003</v>
      </c>
      <c r="K8026" s="91"/>
      <c r="L8026" s="91"/>
    </row>
    <row r="8027" spans="2:12" x14ac:dyDescent="0.25">
      <c r="B8027" s="67" t="s">
        <v>454</v>
      </c>
      <c r="C8027" s="67" t="s">
        <v>455</v>
      </c>
      <c r="D8027" s="68" t="s">
        <v>373</v>
      </c>
      <c r="E8027" s="67" t="s">
        <v>374</v>
      </c>
      <c r="F8027" s="68" t="s">
        <v>484</v>
      </c>
      <c r="G8027" s="67" t="s">
        <v>485</v>
      </c>
      <c r="H8027" s="68" t="s">
        <v>364</v>
      </c>
      <c r="I8027" s="69">
        <v>0.45319999999999999</v>
      </c>
      <c r="J8027" s="69">
        <v>0.28839999999999999</v>
      </c>
      <c r="K8027" s="91"/>
      <c r="L8027" s="91"/>
    </row>
    <row r="8028" spans="2:12" x14ac:dyDescent="0.25">
      <c r="B8028" s="67" t="s">
        <v>454</v>
      </c>
      <c r="C8028" s="67" t="s">
        <v>455</v>
      </c>
      <c r="D8028" s="68" t="s">
        <v>373</v>
      </c>
      <c r="E8028" s="67" t="s">
        <v>374</v>
      </c>
      <c r="F8028" s="68" t="s">
        <v>484</v>
      </c>
      <c r="G8028" s="67" t="s">
        <v>485</v>
      </c>
      <c r="H8028" s="68" t="s">
        <v>363</v>
      </c>
      <c r="I8028" s="69">
        <v>0</v>
      </c>
      <c r="J8028" s="69">
        <v>0</v>
      </c>
      <c r="K8028" s="91"/>
      <c r="L8028" s="91"/>
    </row>
    <row r="8029" spans="2:12" x14ac:dyDescent="0.25">
      <c r="B8029" s="67" t="s">
        <v>454</v>
      </c>
      <c r="C8029" s="67" t="s">
        <v>455</v>
      </c>
      <c r="D8029" s="68" t="s">
        <v>373</v>
      </c>
      <c r="E8029" s="67" t="s">
        <v>374</v>
      </c>
      <c r="F8029" s="68" t="s">
        <v>484</v>
      </c>
      <c r="G8029" s="67" t="s">
        <v>485</v>
      </c>
      <c r="H8029" s="68" t="s">
        <v>362</v>
      </c>
      <c r="I8029" s="69">
        <v>0</v>
      </c>
      <c r="J8029" s="69">
        <v>0</v>
      </c>
      <c r="K8029" s="91"/>
      <c r="L8029" s="91"/>
    </row>
    <row r="8030" spans="2:12" x14ac:dyDescent="0.25">
      <c r="B8030" s="67" t="s">
        <v>454</v>
      </c>
      <c r="C8030" s="67" t="s">
        <v>455</v>
      </c>
      <c r="D8030" s="68" t="s">
        <v>373</v>
      </c>
      <c r="E8030" s="67" t="s">
        <v>374</v>
      </c>
      <c r="F8030" s="68" t="s">
        <v>484</v>
      </c>
      <c r="G8030" s="67" t="s">
        <v>485</v>
      </c>
      <c r="H8030" s="68" t="s">
        <v>363</v>
      </c>
      <c r="I8030" s="69">
        <v>0</v>
      </c>
      <c r="J8030" s="69">
        <v>0</v>
      </c>
      <c r="K8030" s="91"/>
      <c r="L8030" s="91"/>
    </row>
    <row r="8031" spans="2:12" x14ac:dyDescent="0.25">
      <c r="B8031" s="67" t="s">
        <v>454</v>
      </c>
      <c r="C8031" s="67" t="s">
        <v>455</v>
      </c>
      <c r="D8031" s="68" t="s">
        <v>373</v>
      </c>
      <c r="E8031" s="67" t="s">
        <v>374</v>
      </c>
      <c r="F8031" s="68" t="s">
        <v>484</v>
      </c>
      <c r="G8031" s="67" t="s">
        <v>485</v>
      </c>
      <c r="H8031" s="68" t="s">
        <v>364</v>
      </c>
      <c r="I8031" s="69">
        <v>0</v>
      </c>
      <c r="J8031" s="69">
        <v>0</v>
      </c>
      <c r="K8031" s="91"/>
      <c r="L8031" s="91"/>
    </row>
    <row r="8032" spans="2:12" x14ac:dyDescent="0.25">
      <c r="B8032" s="67" t="s">
        <v>454</v>
      </c>
      <c r="C8032" s="67" t="s">
        <v>455</v>
      </c>
      <c r="D8032" s="68" t="s">
        <v>373</v>
      </c>
      <c r="E8032" s="67" t="s">
        <v>374</v>
      </c>
      <c r="F8032" s="68" t="s">
        <v>484</v>
      </c>
      <c r="G8032" s="67" t="s">
        <v>485</v>
      </c>
      <c r="H8032" s="68" t="s">
        <v>362</v>
      </c>
      <c r="I8032" s="69">
        <v>30</v>
      </c>
      <c r="J8032" s="69">
        <v>34</v>
      </c>
      <c r="K8032" s="91"/>
      <c r="L8032" s="91"/>
    </row>
    <row r="8033" spans="2:12" x14ac:dyDescent="0.25">
      <c r="B8033" s="67" t="s">
        <v>454</v>
      </c>
      <c r="C8033" s="67" t="s">
        <v>455</v>
      </c>
      <c r="D8033" s="68" t="s">
        <v>373</v>
      </c>
      <c r="E8033" s="67" t="s">
        <v>374</v>
      </c>
      <c r="F8033" s="68" t="s">
        <v>484</v>
      </c>
      <c r="G8033" s="67" t="s">
        <v>485</v>
      </c>
      <c r="H8033" s="68" t="s">
        <v>363</v>
      </c>
      <c r="I8033" s="69">
        <v>0</v>
      </c>
      <c r="J8033" s="69">
        <v>0</v>
      </c>
      <c r="K8033" s="91"/>
      <c r="L8033" s="91"/>
    </row>
    <row r="8034" spans="2:12" x14ac:dyDescent="0.25">
      <c r="B8034" s="67" t="s">
        <v>454</v>
      </c>
      <c r="C8034" s="67" t="s">
        <v>455</v>
      </c>
      <c r="D8034" s="68" t="s">
        <v>373</v>
      </c>
      <c r="E8034" s="67" t="s">
        <v>374</v>
      </c>
      <c r="F8034" s="68" t="s">
        <v>484</v>
      </c>
      <c r="G8034" s="67" t="s">
        <v>485</v>
      </c>
      <c r="H8034" s="68" t="s">
        <v>364</v>
      </c>
      <c r="I8034" s="69">
        <v>12</v>
      </c>
      <c r="J8034" s="69">
        <v>12</v>
      </c>
      <c r="K8034" s="91"/>
      <c r="L8034" s="91"/>
    </row>
    <row r="8035" spans="2:12" x14ac:dyDescent="0.25">
      <c r="B8035" s="67" t="s">
        <v>454</v>
      </c>
      <c r="C8035" s="67" t="s">
        <v>455</v>
      </c>
      <c r="D8035" s="68" t="s">
        <v>373</v>
      </c>
      <c r="E8035" s="67" t="s">
        <v>374</v>
      </c>
      <c r="F8035" s="68" t="s">
        <v>484</v>
      </c>
      <c r="G8035" s="67" t="s">
        <v>485</v>
      </c>
      <c r="H8035" s="68" t="s">
        <v>362</v>
      </c>
      <c r="I8035" s="69">
        <v>45</v>
      </c>
      <c r="J8035" s="69">
        <v>97</v>
      </c>
      <c r="K8035" s="91"/>
      <c r="L8035" s="91"/>
    </row>
    <row r="8036" spans="2:12" x14ac:dyDescent="0.25">
      <c r="B8036" s="67" t="s">
        <v>454</v>
      </c>
      <c r="C8036" s="67" t="s">
        <v>455</v>
      </c>
      <c r="D8036" s="68" t="s">
        <v>373</v>
      </c>
      <c r="E8036" s="67" t="s">
        <v>374</v>
      </c>
      <c r="F8036" s="68" t="s">
        <v>484</v>
      </c>
      <c r="G8036" s="67" t="s">
        <v>485</v>
      </c>
      <c r="H8036" s="68" t="s">
        <v>363</v>
      </c>
      <c r="I8036" s="69">
        <v>447</v>
      </c>
      <c r="J8036" s="69">
        <v>684</v>
      </c>
      <c r="K8036" s="91"/>
      <c r="L8036" s="91"/>
    </row>
    <row r="8037" spans="2:12" x14ac:dyDescent="0.25">
      <c r="B8037" s="67" t="s">
        <v>454</v>
      </c>
      <c r="C8037" s="67" t="s">
        <v>455</v>
      </c>
      <c r="D8037" s="68" t="s">
        <v>373</v>
      </c>
      <c r="E8037" s="67" t="s">
        <v>374</v>
      </c>
      <c r="F8037" s="68" t="s">
        <v>484</v>
      </c>
      <c r="G8037" s="67" t="s">
        <v>485</v>
      </c>
      <c r="H8037" s="68" t="s">
        <v>364</v>
      </c>
      <c r="I8037" s="69">
        <v>126</v>
      </c>
      <c r="J8037" s="69">
        <v>117</v>
      </c>
      <c r="K8037" s="91"/>
      <c r="L8037" s="91"/>
    </row>
    <row r="8038" spans="2:12" x14ac:dyDescent="0.25">
      <c r="B8038" s="67" t="s">
        <v>454</v>
      </c>
      <c r="C8038" s="67" t="s">
        <v>455</v>
      </c>
      <c r="D8038" s="68" t="s">
        <v>373</v>
      </c>
      <c r="E8038" s="67" t="s">
        <v>374</v>
      </c>
      <c r="F8038" s="68" t="s">
        <v>484</v>
      </c>
      <c r="G8038" s="67" t="s">
        <v>485</v>
      </c>
      <c r="H8038" s="68" t="s">
        <v>362</v>
      </c>
      <c r="I8038" s="69">
        <v>16</v>
      </c>
      <c r="J8038" s="69">
        <v>20</v>
      </c>
      <c r="K8038" s="91"/>
      <c r="L8038" s="91"/>
    </row>
    <row r="8039" spans="2:12" x14ac:dyDescent="0.25">
      <c r="B8039" s="67" t="s">
        <v>454</v>
      </c>
      <c r="C8039" s="67" t="s">
        <v>455</v>
      </c>
      <c r="D8039" s="68" t="s">
        <v>373</v>
      </c>
      <c r="E8039" s="67" t="s">
        <v>374</v>
      </c>
      <c r="F8039" s="68" t="s">
        <v>484</v>
      </c>
      <c r="G8039" s="67" t="s">
        <v>485</v>
      </c>
      <c r="H8039" s="68" t="s">
        <v>363</v>
      </c>
      <c r="I8039" s="69">
        <v>187</v>
      </c>
      <c r="J8039" s="69">
        <v>224</v>
      </c>
      <c r="K8039" s="91"/>
      <c r="L8039" s="91"/>
    </row>
    <row r="8040" spans="2:12" x14ac:dyDescent="0.25">
      <c r="B8040" s="67" t="s">
        <v>454</v>
      </c>
      <c r="C8040" s="67" t="s">
        <v>455</v>
      </c>
      <c r="D8040" s="68" t="s">
        <v>373</v>
      </c>
      <c r="E8040" s="67" t="s">
        <v>374</v>
      </c>
      <c r="F8040" s="68" t="s">
        <v>484</v>
      </c>
      <c r="G8040" s="67" t="s">
        <v>485</v>
      </c>
      <c r="H8040" s="68" t="s">
        <v>364</v>
      </c>
      <c r="I8040" s="69">
        <v>14</v>
      </c>
      <c r="J8040" s="69">
        <v>25</v>
      </c>
      <c r="K8040" s="91"/>
      <c r="L8040" s="91"/>
    </row>
    <row r="8041" spans="2:12" x14ac:dyDescent="0.25">
      <c r="B8041" s="67" t="s">
        <v>454</v>
      </c>
      <c r="C8041" s="67" t="s">
        <v>455</v>
      </c>
      <c r="D8041" s="68" t="s">
        <v>373</v>
      </c>
      <c r="E8041" s="67" t="s">
        <v>374</v>
      </c>
      <c r="F8041" s="68" t="s">
        <v>484</v>
      </c>
      <c r="G8041" s="67" t="s">
        <v>485</v>
      </c>
      <c r="H8041" s="68" t="s">
        <v>362</v>
      </c>
      <c r="I8041" s="69">
        <v>57</v>
      </c>
      <c r="J8041" s="69">
        <v>8</v>
      </c>
      <c r="K8041" s="91"/>
      <c r="L8041" s="91"/>
    </row>
    <row r="8042" spans="2:12" x14ac:dyDescent="0.25">
      <c r="B8042" s="67" t="s">
        <v>454</v>
      </c>
      <c r="C8042" s="67" t="s">
        <v>455</v>
      </c>
      <c r="D8042" s="68" t="s">
        <v>373</v>
      </c>
      <c r="E8042" s="67" t="s">
        <v>374</v>
      </c>
      <c r="F8042" s="68" t="s">
        <v>484</v>
      </c>
      <c r="G8042" s="67" t="s">
        <v>485</v>
      </c>
      <c r="H8042" s="68" t="s">
        <v>363</v>
      </c>
      <c r="I8042" s="69">
        <v>18</v>
      </c>
      <c r="J8042" s="69">
        <v>9</v>
      </c>
      <c r="K8042" s="91"/>
      <c r="L8042" s="91"/>
    </row>
    <row r="8043" spans="2:12" x14ac:dyDescent="0.25">
      <c r="B8043" s="67" t="s">
        <v>454</v>
      </c>
      <c r="C8043" s="67" t="s">
        <v>455</v>
      </c>
      <c r="D8043" s="68" t="s">
        <v>373</v>
      </c>
      <c r="E8043" s="67" t="s">
        <v>374</v>
      </c>
      <c r="F8043" s="68" t="s">
        <v>484</v>
      </c>
      <c r="G8043" s="67" t="s">
        <v>485</v>
      </c>
      <c r="H8043" s="68" t="s">
        <v>362</v>
      </c>
      <c r="I8043" s="69">
        <v>35</v>
      </c>
      <c r="J8043" s="69">
        <v>55</v>
      </c>
      <c r="K8043" s="91"/>
      <c r="L8043" s="91"/>
    </row>
    <row r="8044" spans="2:12" x14ac:dyDescent="0.25">
      <c r="B8044" s="67" t="s">
        <v>454</v>
      </c>
      <c r="C8044" s="67" t="s">
        <v>455</v>
      </c>
      <c r="D8044" s="68" t="s">
        <v>373</v>
      </c>
      <c r="E8044" s="67" t="s">
        <v>374</v>
      </c>
      <c r="F8044" s="68" t="s">
        <v>484</v>
      </c>
      <c r="G8044" s="67" t="s">
        <v>485</v>
      </c>
      <c r="H8044" s="68" t="s">
        <v>363</v>
      </c>
      <c r="I8044" s="69">
        <v>87</v>
      </c>
      <c r="J8044" s="69">
        <v>109</v>
      </c>
      <c r="K8044" s="91"/>
      <c r="L8044" s="91"/>
    </row>
    <row r="8045" spans="2:12" x14ac:dyDescent="0.25">
      <c r="B8045" s="67" t="s">
        <v>454</v>
      </c>
      <c r="C8045" s="67" t="s">
        <v>455</v>
      </c>
      <c r="D8045" s="68" t="s">
        <v>373</v>
      </c>
      <c r="E8045" s="67" t="s">
        <v>374</v>
      </c>
      <c r="F8045" s="68" t="s">
        <v>484</v>
      </c>
      <c r="G8045" s="67" t="s">
        <v>485</v>
      </c>
      <c r="H8045" s="68" t="s">
        <v>364</v>
      </c>
      <c r="I8045" s="69">
        <v>31</v>
      </c>
      <c r="J8045" s="69">
        <v>33</v>
      </c>
      <c r="K8045" s="91"/>
      <c r="L8045" s="91"/>
    </row>
    <row r="8046" spans="2:12" x14ac:dyDescent="0.25">
      <c r="B8046" s="67" t="s">
        <v>454</v>
      </c>
      <c r="C8046" s="67" t="s">
        <v>455</v>
      </c>
      <c r="D8046" s="68" t="s">
        <v>373</v>
      </c>
      <c r="E8046" s="67" t="s">
        <v>374</v>
      </c>
      <c r="F8046" s="68" t="s">
        <v>484</v>
      </c>
      <c r="G8046" s="67" t="s">
        <v>485</v>
      </c>
      <c r="H8046" s="68" t="s">
        <v>363</v>
      </c>
      <c r="I8046" s="69">
        <v>0</v>
      </c>
      <c r="J8046" s="69">
        <v>0</v>
      </c>
      <c r="K8046" s="91"/>
      <c r="L8046" s="91"/>
    </row>
    <row r="8047" spans="2:12" x14ac:dyDescent="0.25">
      <c r="B8047" s="67" t="s">
        <v>454</v>
      </c>
      <c r="C8047" s="67" t="s">
        <v>455</v>
      </c>
      <c r="D8047" s="68" t="s">
        <v>373</v>
      </c>
      <c r="E8047" s="67" t="s">
        <v>374</v>
      </c>
      <c r="F8047" s="68" t="s">
        <v>484</v>
      </c>
      <c r="G8047" s="67" t="s">
        <v>485</v>
      </c>
      <c r="H8047" s="68" t="s">
        <v>362</v>
      </c>
      <c r="I8047" s="69">
        <v>74</v>
      </c>
      <c r="J8047" s="69">
        <v>83</v>
      </c>
      <c r="K8047" s="91"/>
      <c r="L8047" s="91"/>
    </row>
    <row r="8048" spans="2:12" x14ac:dyDescent="0.25">
      <c r="B8048" s="67" t="s">
        <v>454</v>
      </c>
      <c r="C8048" s="67" t="s">
        <v>455</v>
      </c>
      <c r="D8048" s="68" t="s">
        <v>373</v>
      </c>
      <c r="E8048" s="67" t="s">
        <v>374</v>
      </c>
      <c r="F8048" s="68" t="s">
        <v>484</v>
      </c>
      <c r="G8048" s="67" t="s">
        <v>485</v>
      </c>
      <c r="H8048" s="68" t="s">
        <v>363</v>
      </c>
      <c r="I8048" s="69">
        <v>68</v>
      </c>
      <c r="J8048" s="69">
        <v>110</v>
      </c>
      <c r="K8048" s="91"/>
      <c r="L8048" s="91"/>
    </row>
    <row r="8049" spans="2:12" x14ac:dyDescent="0.25">
      <c r="B8049" s="67" t="s">
        <v>454</v>
      </c>
      <c r="C8049" s="67" t="s">
        <v>455</v>
      </c>
      <c r="D8049" s="68" t="s">
        <v>373</v>
      </c>
      <c r="E8049" s="67" t="s">
        <v>374</v>
      </c>
      <c r="F8049" s="68" t="s">
        <v>484</v>
      </c>
      <c r="G8049" s="67" t="s">
        <v>485</v>
      </c>
      <c r="H8049" s="68" t="s">
        <v>364</v>
      </c>
      <c r="I8049" s="69">
        <v>36</v>
      </c>
      <c r="J8049" s="69">
        <v>46</v>
      </c>
      <c r="K8049" s="91"/>
      <c r="L8049" s="91"/>
    </row>
    <row r="8050" spans="2:12" x14ac:dyDescent="0.25">
      <c r="B8050" s="67" t="s">
        <v>454</v>
      </c>
      <c r="C8050" s="67" t="s">
        <v>455</v>
      </c>
      <c r="D8050" s="68" t="s">
        <v>373</v>
      </c>
      <c r="E8050" s="67" t="s">
        <v>374</v>
      </c>
      <c r="F8050" s="68" t="s">
        <v>484</v>
      </c>
      <c r="G8050" s="67" t="s">
        <v>485</v>
      </c>
      <c r="H8050" s="68" t="s">
        <v>362</v>
      </c>
      <c r="I8050" s="69">
        <v>0</v>
      </c>
      <c r="J8050" s="69">
        <v>0</v>
      </c>
      <c r="K8050" s="91"/>
      <c r="L8050" s="91"/>
    </row>
    <row r="8051" spans="2:12" x14ac:dyDescent="0.25">
      <c r="B8051" s="67" t="s">
        <v>454</v>
      </c>
      <c r="C8051" s="67" t="s">
        <v>455</v>
      </c>
      <c r="D8051" s="68" t="s">
        <v>373</v>
      </c>
      <c r="E8051" s="67" t="s">
        <v>374</v>
      </c>
      <c r="F8051" s="68" t="s">
        <v>484</v>
      </c>
      <c r="G8051" s="67" t="s">
        <v>485</v>
      </c>
      <c r="H8051" s="68" t="s">
        <v>363</v>
      </c>
      <c r="I8051" s="69">
        <v>0</v>
      </c>
      <c r="J8051" s="69">
        <v>0</v>
      </c>
      <c r="K8051" s="91"/>
      <c r="L8051" s="91"/>
    </row>
    <row r="8052" spans="2:12" x14ac:dyDescent="0.25">
      <c r="B8052" s="67" t="s">
        <v>454</v>
      </c>
      <c r="C8052" s="67" t="s">
        <v>455</v>
      </c>
      <c r="D8052" s="68" t="s">
        <v>373</v>
      </c>
      <c r="E8052" s="67" t="s">
        <v>374</v>
      </c>
      <c r="F8052" s="68" t="s">
        <v>484</v>
      </c>
      <c r="G8052" s="67" t="s">
        <v>485</v>
      </c>
      <c r="H8052" s="68" t="s">
        <v>362</v>
      </c>
      <c r="I8052" s="69">
        <v>0</v>
      </c>
      <c r="J8052" s="69">
        <v>0</v>
      </c>
      <c r="K8052" s="91"/>
      <c r="L8052" s="91"/>
    </row>
    <row r="8053" spans="2:12" x14ac:dyDescent="0.25">
      <c r="B8053" s="67" t="s">
        <v>454</v>
      </c>
      <c r="C8053" s="67" t="s">
        <v>455</v>
      </c>
      <c r="D8053" s="68" t="s">
        <v>373</v>
      </c>
      <c r="E8053" s="67" t="s">
        <v>374</v>
      </c>
      <c r="F8053" s="68" t="s">
        <v>484</v>
      </c>
      <c r="G8053" s="67" t="s">
        <v>485</v>
      </c>
      <c r="H8053" s="68" t="s">
        <v>363</v>
      </c>
      <c r="I8053" s="69">
        <v>0.3296</v>
      </c>
      <c r="J8053" s="69">
        <v>8.2400000000000001E-2</v>
      </c>
      <c r="K8053" s="91"/>
      <c r="L8053" s="91"/>
    </row>
    <row r="8054" spans="2:12" x14ac:dyDescent="0.25">
      <c r="B8054" s="67" t="s">
        <v>454</v>
      </c>
      <c r="C8054" s="67" t="s">
        <v>455</v>
      </c>
      <c r="D8054" s="68" t="s">
        <v>373</v>
      </c>
      <c r="E8054" s="67" t="s">
        <v>374</v>
      </c>
      <c r="F8054" s="68" t="s">
        <v>484</v>
      </c>
      <c r="G8054" s="67" t="s">
        <v>485</v>
      </c>
      <c r="H8054" s="68" t="s">
        <v>364</v>
      </c>
      <c r="I8054" s="69">
        <v>0</v>
      </c>
      <c r="J8054" s="69">
        <v>0</v>
      </c>
      <c r="K8054" s="91"/>
      <c r="L8054" s="91"/>
    </row>
    <row r="8055" spans="2:12" x14ac:dyDescent="0.25">
      <c r="B8055" s="67" t="s">
        <v>454</v>
      </c>
      <c r="C8055" s="67" t="s">
        <v>455</v>
      </c>
      <c r="D8055" s="68" t="s">
        <v>373</v>
      </c>
      <c r="E8055" s="67" t="s">
        <v>374</v>
      </c>
      <c r="F8055" s="68" t="s">
        <v>484</v>
      </c>
      <c r="G8055" s="67" t="s">
        <v>485</v>
      </c>
      <c r="H8055" s="68" t="s">
        <v>362</v>
      </c>
      <c r="I8055" s="69">
        <v>192</v>
      </c>
      <c r="J8055" s="69">
        <v>292</v>
      </c>
      <c r="K8055" s="91"/>
      <c r="L8055" s="91"/>
    </row>
    <row r="8056" spans="2:12" x14ac:dyDescent="0.25">
      <c r="B8056" s="67" t="s">
        <v>454</v>
      </c>
      <c r="C8056" s="67" t="s">
        <v>455</v>
      </c>
      <c r="D8056" s="68" t="s">
        <v>373</v>
      </c>
      <c r="E8056" s="67" t="s">
        <v>374</v>
      </c>
      <c r="F8056" s="68" t="s">
        <v>484</v>
      </c>
      <c r="G8056" s="67" t="s">
        <v>485</v>
      </c>
      <c r="H8056" s="68" t="s">
        <v>363</v>
      </c>
      <c r="I8056" s="69">
        <v>221</v>
      </c>
      <c r="J8056" s="69">
        <v>384</v>
      </c>
      <c r="K8056" s="91"/>
      <c r="L8056" s="91"/>
    </row>
    <row r="8057" spans="2:12" x14ac:dyDescent="0.25">
      <c r="B8057" s="67" t="s">
        <v>454</v>
      </c>
      <c r="C8057" s="67" t="s">
        <v>455</v>
      </c>
      <c r="D8057" s="68" t="s">
        <v>373</v>
      </c>
      <c r="E8057" s="67" t="s">
        <v>374</v>
      </c>
      <c r="F8057" s="68" t="s">
        <v>484</v>
      </c>
      <c r="G8057" s="67" t="s">
        <v>485</v>
      </c>
      <c r="H8057" s="68" t="s">
        <v>364</v>
      </c>
      <c r="I8057" s="69">
        <v>42</v>
      </c>
      <c r="J8057" s="69">
        <v>48</v>
      </c>
      <c r="K8057" s="91"/>
      <c r="L8057" s="91"/>
    </row>
    <row r="8058" spans="2:12" x14ac:dyDescent="0.25">
      <c r="B8058" s="67" t="s">
        <v>454</v>
      </c>
      <c r="C8058" s="67" t="s">
        <v>455</v>
      </c>
      <c r="D8058" s="68" t="s">
        <v>373</v>
      </c>
      <c r="E8058" s="67" t="s">
        <v>374</v>
      </c>
      <c r="F8058" s="68" t="s">
        <v>484</v>
      </c>
      <c r="G8058" s="67" t="s">
        <v>485</v>
      </c>
      <c r="H8058" s="68" t="s">
        <v>362</v>
      </c>
      <c r="I8058" s="69">
        <v>55</v>
      </c>
      <c r="J8058" s="69">
        <v>66</v>
      </c>
      <c r="K8058" s="91"/>
      <c r="L8058" s="91"/>
    </row>
    <row r="8059" spans="2:12" x14ac:dyDescent="0.25">
      <c r="B8059" s="67" t="s">
        <v>454</v>
      </c>
      <c r="C8059" s="67" t="s">
        <v>455</v>
      </c>
      <c r="D8059" s="68" t="s">
        <v>373</v>
      </c>
      <c r="E8059" s="67" t="s">
        <v>374</v>
      </c>
      <c r="F8059" s="68" t="s">
        <v>484</v>
      </c>
      <c r="G8059" s="67" t="s">
        <v>485</v>
      </c>
      <c r="H8059" s="68" t="s">
        <v>363</v>
      </c>
      <c r="I8059" s="69">
        <v>30</v>
      </c>
      <c r="J8059" s="69">
        <v>25</v>
      </c>
      <c r="K8059" s="91"/>
      <c r="L8059" s="91"/>
    </row>
    <row r="8060" spans="2:12" x14ac:dyDescent="0.25">
      <c r="B8060" s="67" t="s">
        <v>454</v>
      </c>
      <c r="C8060" s="67" t="s">
        <v>455</v>
      </c>
      <c r="D8060" s="68" t="s">
        <v>373</v>
      </c>
      <c r="E8060" s="67" t="s">
        <v>374</v>
      </c>
      <c r="F8060" s="68" t="s">
        <v>484</v>
      </c>
      <c r="G8060" s="67" t="s">
        <v>485</v>
      </c>
      <c r="H8060" s="68" t="s">
        <v>364</v>
      </c>
      <c r="I8060" s="69">
        <v>37</v>
      </c>
      <c r="J8060" s="69">
        <v>64</v>
      </c>
      <c r="K8060" s="91"/>
      <c r="L8060" s="91"/>
    </row>
    <row r="8061" spans="2:12" x14ac:dyDescent="0.25">
      <c r="B8061" s="67" t="s">
        <v>454</v>
      </c>
      <c r="C8061" s="67" t="s">
        <v>455</v>
      </c>
      <c r="D8061" s="68" t="s">
        <v>373</v>
      </c>
      <c r="E8061" s="67" t="s">
        <v>374</v>
      </c>
      <c r="F8061" s="68" t="s">
        <v>484</v>
      </c>
      <c r="G8061" s="67" t="s">
        <v>485</v>
      </c>
      <c r="H8061" s="68" t="s">
        <v>362</v>
      </c>
      <c r="I8061" s="69">
        <v>32</v>
      </c>
      <c r="J8061" s="69">
        <v>41</v>
      </c>
      <c r="K8061" s="91"/>
      <c r="L8061" s="91"/>
    </row>
    <row r="8062" spans="2:12" x14ac:dyDescent="0.25">
      <c r="B8062" s="67" t="s">
        <v>454</v>
      </c>
      <c r="C8062" s="67" t="s">
        <v>455</v>
      </c>
      <c r="D8062" s="68" t="s">
        <v>373</v>
      </c>
      <c r="E8062" s="67" t="s">
        <v>374</v>
      </c>
      <c r="F8062" s="68" t="s">
        <v>484</v>
      </c>
      <c r="G8062" s="67" t="s">
        <v>485</v>
      </c>
      <c r="H8062" s="68" t="s">
        <v>363</v>
      </c>
      <c r="I8062" s="69">
        <v>6</v>
      </c>
      <c r="J8062" s="69">
        <v>43</v>
      </c>
      <c r="K8062" s="91"/>
      <c r="L8062" s="91"/>
    </row>
    <row r="8063" spans="2:12" x14ac:dyDescent="0.25">
      <c r="B8063" s="67" t="s">
        <v>454</v>
      </c>
      <c r="C8063" s="67" t="s">
        <v>455</v>
      </c>
      <c r="D8063" s="68" t="s">
        <v>373</v>
      </c>
      <c r="E8063" s="67" t="s">
        <v>374</v>
      </c>
      <c r="F8063" s="68" t="s">
        <v>484</v>
      </c>
      <c r="G8063" s="67" t="s">
        <v>485</v>
      </c>
      <c r="H8063" s="68" t="s">
        <v>364</v>
      </c>
      <c r="I8063" s="69">
        <v>32</v>
      </c>
      <c r="J8063" s="69">
        <v>23</v>
      </c>
      <c r="K8063" s="91"/>
      <c r="L8063" s="91"/>
    </row>
    <row r="8064" spans="2:12" x14ac:dyDescent="0.25">
      <c r="B8064" s="67" t="s">
        <v>454</v>
      </c>
      <c r="C8064" s="67" t="s">
        <v>455</v>
      </c>
      <c r="D8064" s="68" t="s">
        <v>373</v>
      </c>
      <c r="E8064" s="67" t="s">
        <v>374</v>
      </c>
      <c r="F8064" s="68" t="s">
        <v>484</v>
      </c>
      <c r="G8064" s="67" t="s">
        <v>485</v>
      </c>
      <c r="H8064" s="68" t="s">
        <v>362</v>
      </c>
      <c r="I8064" s="69">
        <v>0</v>
      </c>
      <c r="J8064" s="69">
        <v>0</v>
      </c>
      <c r="K8064" s="91"/>
      <c r="L8064" s="91"/>
    </row>
    <row r="8065" spans="2:12" x14ac:dyDescent="0.25">
      <c r="B8065" s="67" t="s">
        <v>454</v>
      </c>
      <c r="C8065" s="67" t="s">
        <v>455</v>
      </c>
      <c r="D8065" s="68" t="s">
        <v>373</v>
      </c>
      <c r="E8065" s="67" t="s">
        <v>374</v>
      </c>
      <c r="F8065" s="68" t="s">
        <v>484</v>
      </c>
      <c r="G8065" s="67" t="s">
        <v>485</v>
      </c>
      <c r="H8065" s="68" t="s">
        <v>363</v>
      </c>
      <c r="I8065" s="69">
        <v>0</v>
      </c>
      <c r="J8065" s="69">
        <v>0</v>
      </c>
      <c r="K8065" s="91"/>
      <c r="L8065" s="91"/>
    </row>
    <row r="8066" spans="2:12" x14ac:dyDescent="0.25">
      <c r="B8066" s="67" t="s">
        <v>454</v>
      </c>
      <c r="C8066" s="67" t="s">
        <v>455</v>
      </c>
      <c r="D8066" s="68" t="s">
        <v>373</v>
      </c>
      <c r="E8066" s="67" t="s">
        <v>374</v>
      </c>
      <c r="F8066" s="68" t="s">
        <v>484</v>
      </c>
      <c r="G8066" s="67" t="s">
        <v>485</v>
      </c>
      <c r="H8066" s="68" t="s">
        <v>362</v>
      </c>
      <c r="I8066" s="69">
        <v>0</v>
      </c>
      <c r="J8066" s="69">
        <v>0</v>
      </c>
      <c r="K8066" s="91"/>
      <c r="L8066" s="91"/>
    </row>
    <row r="8067" spans="2:12" x14ac:dyDescent="0.25">
      <c r="B8067" s="67" t="s">
        <v>454</v>
      </c>
      <c r="C8067" s="67" t="s">
        <v>455</v>
      </c>
      <c r="D8067" s="68" t="s">
        <v>373</v>
      </c>
      <c r="E8067" s="67" t="s">
        <v>374</v>
      </c>
      <c r="F8067" s="68" t="s">
        <v>484</v>
      </c>
      <c r="G8067" s="67" t="s">
        <v>485</v>
      </c>
      <c r="H8067" s="68" t="s">
        <v>363</v>
      </c>
      <c r="I8067" s="69">
        <v>6</v>
      </c>
      <c r="J8067" s="69">
        <v>0</v>
      </c>
      <c r="K8067" s="91"/>
      <c r="L8067" s="91"/>
    </row>
    <row r="8068" spans="2:12" x14ac:dyDescent="0.25">
      <c r="B8068" s="67" t="s">
        <v>454</v>
      </c>
      <c r="C8068" s="67" t="s">
        <v>455</v>
      </c>
      <c r="D8068" s="68" t="s">
        <v>373</v>
      </c>
      <c r="E8068" s="67" t="s">
        <v>374</v>
      </c>
      <c r="F8068" s="68" t="s">
        <v>484</v>
      </c>
      <c r="G8068" s="67" t="s">
        <v>485</v>
      </c>
      <c r="H8068" s="68" t="s">
        <v>364</v>
      </c>
      <c r="I8068" s="69">
        <v>1</v>
      </c>
      <c r="J8068" s="69">
        <v>2</v>
      </c>
      <c r="K8068" s="91"/>
      <c r="L8068" s="91"/>
    </row>
    <row r="8069" spans="2:12" x14ac:dyDescent="0.25">
      <c r="B8069" s="67" t="s">
        <v>454</v>
      </c>
      <c r="C8069" s="67" t="s">
        <v>455</v>
      </c>
      <c r="D8069" s="68" t="s">
        <v>373</v>
      </c>
      <c r="E8069" s="67" t="s">
        <v>374</v>
      </c>
      <c r="F8069" s="68" t="s">
        <v>484</v>
      </c>
      <c r="G8069" s="67" t="s">
        <v>485</v>
      </c>
      <c r="H8069" s="68" t="s">
        <v>363</v>
      </c>
      <c r="I8069" s="69">
        <v>0</v>
      </c>
      <c r="J8069" s="69">
        <v>0</v>
      </c>
      <c r="K8069" s="91"/>
      <c r="L8069" s="91"/>
    </row>
    <row r="8070" spans="2:12" x14ac:dyDescent="0.25">
      <c r="B8070" s="67" t="s">
        <v>454</v>
      </c>
      <c r="C8070" s="67" t="s">
        <v>455</v>
      </c>
      <c r="D8070" s="68" t="s">
        <v>373</v>
      </c>
      <c r="E8070" s="67" t="s">
        <v>374</v>
      </c>
      <c r="F8070" s="68" t="s">
        <v>484</v>
      </c>
      <c r="G8070" s="67" t="s">
        <v>485</v>
      </c>
      <c r="H8070" s="68" t="s">
        <v>362</v>
      </c>
      <c r="I8070" s="69">
        <v>72</v>
      </c>
      <c r="J8070" s="69">
        <v>91</v>
      </c>
      <c r="K8070" s="91"/>
      <c r="L8070" s="91"/>
    </row>
    <row r="8071" spans="2:12" x14ac:dyDescent="0.25">
      <c r="B8071" s="67" t="s">
        <v>454</v>
      </c>
      <c r="C8071" s="67" t="s">
        <v>455</v>
      </c>
      <c r="D8071" s="68" t="s">
        <v>373</v>
      </c>
      <c r="E8071" s="67" t="s">
        <v>374</v>
      </c>
      <c r="F8071" s="68" t="s">
        <v>484</v>
      </c>
      <c r="G8071" s="67" t="s">
        <v>485</v>
      </c>
      <c r="H8071" s="68" t="s">
        <v>363</v>
      </c>
      <c r="I8071" s="69">
        <v>74</v>
      </c>
      <c r="J8071" s="69">
        <v>159</v>
      </c>
      <c r="K8071" s="91"/>
      <c r="L8071" s="91"/>
    </row>
    <row r="8072" spans="2:12" x14ac:dyDescent="0.25">
      <c r="B8072" s="67" t="s">
        <v>454</v>
      </c>
      <c r="C8072" s="67" t="s">
        <v>455</v>
      </c>
      <c r="D8072" s="68" t="s">
        <v>373</v>
      </c>
      <c r="E8072" s="67" t="s">
        <v>374</v>
      </c>
      <c r="F8072" s="68" t="s">
        <v>484</v>
      </c>
      <c r="G8072" s="67" t="s">
        <v>485</v>
      </c>
      <c r="H8072" s="68" t="s">
        <v>364</v>
      </c>
      <c r="I8072" s="69">
        <v>37</v>
      </c>
      <c r="J8072" s="69">
        <v>44</v>
      </c>
      <c r="K8072" s="91"/>
      <c r="L8072" s="91"/>
    </row>
    <row r="8073" spans="2:12" x14ac:dyDescent="0.25">
      <c r="B8073" s="67" t="s">
        <v>454</v>
      </c>
      <c r="C8073" s="67" t="s">
        <v>455</v>
      </c>
      <c r="D8073" s="68" t="s">
        <v>373</v>
      </c>
      <c r="E8073" s="67" t="s">
        <v>374</v>
      </c>
      <c r="F8073" s="68" t="s">
        <v>484</v>
      </c>
      <c r="G8073" s="67" t="s">
        <v>485</v>
      </c>
      <c r="H8073" s="68" t="s">
        <v>362</v>
      </c>
      <c r="I8073" s="69">
        <v>228</v>
      </c>
      <c r="J8073" s="69">
        <v>265</v>
      </c>
      <c r="K8073" s="91"/>
      <c r="L8073" s="91"/>
    </row>
    <row r="8074" spans="2:12" x14ac:dyDescent="0.25">
      <c r="B8074" s="67" t="s">
        <v>454</v>
      </c>
      <c r="C8074" s="67" t="s">
        <v>455</v>
      </c>
      <c r="D8074" s="68" t="s">
        <v>373</v>
      </c>
      <c r="E8074" s="67" t="s">
        <v>374</v>
      </c>
      <c r="F8074" s="68" t="s">
        <v>484</v>
      </c>
      <c r="G8074" s="67" t="s">
        <v>485</v>
      </c>
      <c r="H8074" s="68" t="s">
        <v>363</v>
      </c>
      <c r="I8074" s="69">
        <v>506</v>
      </c>
      <c r="J8074" s="69">
        <v>563</v>
      </c>
      <c r="K8074" s="91"/>
      <c r="L8074" s="91"/>
    </row>
    <row r="8075" spans="2:12" x14ac:dyDescent="0.25">
      <c r="B8075" s="67" t="s">
        <v>454</v>
      </c>
      <c r="C8075" s="67" t="s">
        <v>455</v>
      </c>
      <c r="D8075" s="68" t="s">
        <v>373</v>
      </c>
      <c r="E8075" s="67" t="s">
        <v>374</v>
      </c>
      <c r="F8075" s="68" t="s">
        <v>484</v>
      </c>
      <c r="G8075" s="67" t="s">
        <v>485</v>
      </c>
      <c r="H8075" s="68" t="s">
        <v>364</v>
      </c>
      <c r="I8075" s="69">
        <v>176</v>
      </c>
      <c r="J8075" s="69">
        <v>253</v>
      </c>
      <c r="K8075" s="91"/>
      <c r="L8075" s="91"/>
    </row>
    <row r="8076" spans="2:12" x14ac:dyDescent="0.25">
      <c r="B8076" s="67" t="s">
        <v>454</v>
      </c>
      <c r="C8076" s="67" t="s">
        <v>455</v>
      </c>
      <c r="D8076" s="68" t="s">
        <v>373</v>
      </c>
      <c r="E8076" s="67" t="s">
        <v>374</v>
      </c>
      <c r="F8076" s="68" t="s">
        <v>484</v>
      </c>
      <c r="G8076" s="67" t="s">
        <v>485</v>
      </c>
      <c r="H8076" s="68" t="s">
        <v>362</v>
      </c>
      <c r="I8076" s="69">
        <v>8</v>
      </c>
      <c r="J8076" s="69">
        <v>16</v>
      </c>
      <c r="K8076" s="91"/>
      <c r="L8076" s="91"/>
    </row>
    <row r="8077" spans="2:12" x14ac:dyDescent="0.25">
      <c r="B8077" s="67" t="s">
        <v>454</v>
      </c>
      <c r="C8077" s="67" t="s">
        <v>455</v>
      </c>
      <c r="D8077" s="68" t="s">
        <v>373</v>
      </c>
      <c r="E8077" s="67" t="s">
        <v>374</v>
      </c>
      <c r="F8077" s="68" t="s">
        <v>484</v>
      </c>
      <c r="G8077" s="67" t="s">
        <v>485</v>
      </c>
      <c r="H8077" s="68" t="s">
        <v>363</v>
      </c>
      <c r="I8077" s="69">
        <v>4</v>
      </c>
      <c r="J8077" s="69">
        <v>20</v>
      </c>
      <c r="K8077" s="91"/>
      <c r="L8077" s="91"/>
    </row>
    <row r="8078" spans="2:12" x14ac:dyDescent="0.25">
      <c r="B8078" s="67" t="s">
        <v>454</v>
      </c>
      <c r="C8078" s="67" t="s">
        <v>455</v>
      </c>
      <c r="D8078" s="68" t="s">
        <v>373</v>
      </c>
      <c r="E8078" s="67" t="s">
        <v>374</v>
      </c>
      <c r="F8078" s="68" t="s">
        <v>484</v>
      </c>
      <c r="G8078" s="67" t="s">
        <v>485</v>
      </c>
      <c r="H8078" s="68" t="s">
        <v>364</v>
      </c>
      <c r="I8078" s="69">
        <v>20</v>
      </c>
      <c r="J8078" s="69">
        <v>42</v>
      </c>
      <c r="K8078" s="91"/>
      <c r="L8078" s="91"/>
    </row>
    <row r="8079" spans="2:12" x14ac:dyDescent="0.25">
      <c r="B8079" s="67" t="s">
        <v>454</v>
      </c>
      <c r="C8079" s="67" t="s">
        <v>455</v>
      </c>
      <c r="D8079" s="68" t="s">
        <v>373</v>
      </c>
      <c r="E8079" s="67" t="s">
        <v>374</v>
      </c>
      <c r="F8079" s="68" t="s">
        <v>484</v>
      </c>
      <c r="G8079" s="67" t="s">
        <v>485</v>
      </c>
      <c r="H8079" s="68" t="s">
        <v>363</v>
      </c>
      <c r="I8079" s="69">
        <v>0</v>
      </c>
      <c r="J8079" s="69">
        <v>0</v>
      </c>
      <c r="K8079" s="91"/>
      <c r="L8079" s="91"/>
    </row>
    <row r="8080" spans="2:12" x14ac:dyDescent="0.25">
      <c r="B8080" s="67" t="s">
        <v>454</v>
      </c>
      <c r="C8080" s="67" t="s">
        <v>455</v>
      </c>
      <c r="D8080" s="68" t="s">
        <v>373</v>
      </c>
      <c r="E8080" s="67" t="s">
        <v>374</v>
      </c>
      <c r="F8080" s="68" t="s">
        <v>484</v>
      </c>
      <c r="G8080" s="67" t="s">
        <v>485</v>
      </c>
      <c r="H8080" s="68" t="s">
        <v>362</v>
      </c>
      <c r="I8080" s="69">
        <v>0</v>
      </c>
      <c r="J8080" s="69">
        <v>0</v>
      </c>
      <c r="K8080" s="91"/>
      <c r="L8080" s="91"/>
    </row>
    <row r="8081" spans="2:12" x14ac:dyDescent="0.25">
      <c r="B8081" s="67" t="s">
        <v>454</v>
      </c>
      <c r="C8081" s="67" t="s">
        <v>455</v>
      </c>
      <c r="D8081" s="68" t="s">
        <v>373</v>
      </c>
      <c r="E8081" s="67" t="s">
        <v>374</v>
      </c>
      <c r="F8081" s="68" t="s">
        <v>484</v>
      </c>
      <c r="G8081" s="67" t="s">
        <v>485</v>
      </c>
      <c r="H8081" s="68" t="s">
        <v>363</v>
      </c>
      <c r="I8081" s="69">
        <v>3</v>
      </c>
      <c r="J8081" s="69">
        <v>0</v>
      </c>
      <c r="K8081" s="91"/>
      <c r="L8081" s="91"/>
    </row>
    <row r="8082" spans="2:12" x14ac:dyDescent="0.25">
      <c r="B8082" s="67" t="s">
        <v>454</v>
      </c>
      <c r="C8082" s="67" t="s">
        <v>455</v>
      </c>
      <c r="D8082" s="68" t="s">
        <v>373</v>
      </c>
      <c r="E8082" s="67" t="s">
        <v>374</v>
      </c>
      <c r="F8082" s="68" t="s">
        <v>484</v>
      </c>
      <c r="G8082" s="67" t="s">
        <v>485</v>
      </c>
      <c r="H8082" s="68" t="s">
        <v>362</v>
      </c>
      <c r="I8082" s="69">
        <v>0</v>
      </c>
      <c r="J8082" s="69">
        <v>0</v>
      </c>
      <c r="K8082" s="91"/>
      <c r="L8082" s="91"/>
    </row>
    <row r="8083" spans="2:12" x14ac:dyDescent="0.25">
      <c r="B8083" s="67" t="s">
        <v>454</v>
      </c>
      <c r="C8083" s="67" t="s">
        <v>455</v>
      </c>
      <c r="D8083" s="68" t="s">
        <v>373</v>
      </c>
      <c r="E8083" s="67" t="s">
        <v>374</v>
      </c>
      <c r="F8083" s="68" t="s">
        <v>484</v>
      </c>
      <c r="G8083" s="67" t="s">
        <v>485</v>
      </c>
      <c r="H8083" s="68" t="s">
        <v>363</v>
      </c>
      <c r="I8083" s="69">
        <v>0</v>
      </c>
      <c r="J8083" s="69">
        <v>0</v>
      </c>
      <c r="K8083" s="91"/>
      <c r="L8083" s="91"/>
    </row>
    <row r="8084" spans="2:12" x14ac:dyDescent="0.25">
      <c r="B8084" s="67" t="s">
        <v>454</v>
      </c>
      <c r="C8084" s="67" t="s">
        <v>455</v>
      </c>
      <c r="D8084" s="68" t="s">
        <v>373</v>
      </c>
      <c r="E8084" s="67" t="s">
        <v>374</v>
      </c>
      <c r="F8084" s="68" t="s">
        <v>484</v>
      </c>
      <c r="G8084" s="67" t="s">
        <v>485</v>
      </c>
      <c r="H8084" s="68" t="s">
        <v>364</v>
      </c>
      <c r="I8084" s="69">
        <v>0</v>
      </c>
      <c r="J8084" s="69">
        <v>0</v>
      </c>
      <c r="K8084" s="91"/>
      <c r="L8084" s="91"/>
    </row>
    <row r="8085" spans="2:12" x14ac:dyDescent="0.25">
      <c r="B8085" s="67" t="s">
        <v>454</v>
      </c>
      <c r="C8085" s="67" t="s">
        <v>455</v>
      </c>
      <c r="D8085" s="68" t="s">
        <v>373</v>
      </c>
      <c r="E8085" s="67" t="s">
        <v>374</v>
      </c>
      <c r="F8085" s="68" t="s">
        <v>484</v>
      </c>
      <c r="G8085" s="67" t="s">
        <v>485</v>
      </c>
      <c r="H8085" s="68" t="s">
        <v>362</v>
      </c>
      <c r="I8085" s="69">
        <v>61</v>
      </c>
      <c r="J8085" s="69">
        <v>60</v>
      </c>
      <c r="K8085" s="91"/>
      <c r="L8085" s="91"/>
    </row>
    <row r="8086" spans="2:12" x14ac:dyDescent="0.25">
      <c r="B8086" s="67" t="s">
        <v>454</v>
      </c>
      <c r="C8086" s="67" t="s">
        <v>455</v>
      </c>
      <c r="D8086" s="68" t="s">
        <v>373</v>
      </c>
      <c r="E8086" s="67" t="s">
        <v>374</v>
      </c>
      <c r="F8086" s="68" t="s">
        <v>484</v>
      </c>
      <c r="G8086" s="67" t="s">
        <v>485</v>
      </c>
      <c r="H8086" s="68" t="s">
        <v>363</v>
      </c>
      <c r="I8086" s="69">
        <v>70</v>
      </c>
      <c r="J8086" s="69">
        <v>83</v>
      </c>
      <c r="K8086" s="91"/>
      <c r="L8086" s="91"/>
    </row>
    <row r="8087" spans="2:12" x14ac:dyDescent="0.25">
      <c r="B8087" s="67" t="s">
        <v>454</v>
      </c>
      <c r="C8087" s="67" t="s">
        <v>455</v>
      </c>
      <c r="D8087" s="68" t="s">
        <v>373</v>
      </c>
      <c r="E8087" s="67" t="s">
        <v>374</v>
      </c>
      <c r="F8087" s="68" t="s">
        <v>484</v>
      </c>
      <c r="G8087" s="67" t="s">
        <v>485</v>
      </c>
      <c r="H8087" s="68" t="s">
        <v>364</v>
      </c>
      <c r="I8087" s="69">
        <v>25</v>
      </c>
      <c r="J8087" s="69">
        <v>1</v>
      </c>
      <c r="K8087" s="91"/>
      <c r="L8087" s="91"/>
    </row>
    <row r="8088" spans="2:12" x14ac:dyDescent="0.25">
      <c r="B8088" s="67" t="s">
        <v>454</v>
      </c>
      <c r="C8088" s="67" t="s">
        <v>455</v>
      </c>
      <c r="D8088" s="68" t="s">
        <v>373</v>
      </c>
      <c r="E8088" s="67" t="s">
        <v>374</v>
      </c>
      <c r="F8088" s="68" t="s">
        <v>484</v>
      </c>
      <c r="G8088" s="67" t="s">
        <v>485</v>
      </c>
      <c r="H8088" s="68" t="s">
        <v>362</v>
      </c>
      <c r="I8088" s="69">
        <v>0</v>
      </c>
      <c r="J8088" s="69">
        <v>0</v>
      </c>
      <c r="K8088" s="91"/>
      <c r="L8088" s="91"/>
    </row>
    <row r="8089" spans="2:12" x14ac:dyDescent="0.25">
      <c r="B8089" s="67" t="s">
        <v>454</v>
      </c>
      <c r="C8089" s="67" t="s">
        <v>455</v>
      </c>
      <c r="D8089" s="68" t="s">
        <v>373</v>
      </c>
      <c r="E8089" s="67" t="s">
        <v>374</v>
      </c>
      <c r="F8089" s="68" t="s">
        <v>484</v>
      </c>
      <c r="G8089" s="67" t="s">
        <v>485</v>
      </c>
      <c r="H8089" s="68" t="s">
        <v>363</v>
      </c>
      <c r="I8089" s="69">
        <v>0</v>
      </c>
      <c r="J8089" s="69">
        <v>0</v>
      </c>
      <c r="K8089" s="91"/>
      <c r="L8089" s="91"/>
    </row>
    <row r="8090" spans="2:12" x14ac:dyDescent="0.25">
      <c r="B8090" s="67" t="s">
        <v>454</v>
      </c>
      <c r="C8090" s="67" t="s">
        <v>455</v>
      </c>
      <c r="D8090" s="68" t="s">
        <v>373</v>
      </c>
      <c r="E8090" s="67" t="s">
        <v>374</v>
      </c>
      <c r="F8090" s="68" t="s">
        <v>484</v>
      </c>
      <c r="G8090" s="67" t="s">
        <v>485</v>
      </c>
      <c r="H8090" s="68" t="s">
        <v>362</v>
      </c>
      <c r="I8090" s="69">
        <v>0</v>
      </c>
      <c r="J8090" s="69">
        <v>0</v>
      </c>
      <c r="K8090" s="91"/>
      <c r="L8090" s="91"/>
    </row>
    <row r="8091" spans="2:12" x14ac:dyDescent="0.25">
      <c r="B8091" s="67" t="s">
        <v>454</v>
      </c>
      <c r="C8091" s="67" t="s">
        <v>455</v>
      </c>
      <c r="D8091" s="68" t="s">
        <v>373</v>
      </c>
      <c r="E8091" s="67" t="s">
        <v>374</v>
      </c>
      <c r="F8091" s="68" t="s">
        <v>484</v>
      </c>
      <c r="G8091" s="67" t="s">
        <v>485</v>
      </c>
      <c r="H8091" s="68" t="s">
        <v>363</v>
      </c>
      <c r="I8091" s="69">
        <v>0</v>
      </c>
      <c r="J8091" s="69">
        <v>0</v>
      </c>
      <c r="K8091" s="91"/>
      <c r="L8091" s="91"/>
    </row>
    <row r="8092" spans="2:12" x14ac:dyDescent="0.25">
      <c r="B8092" s="67" t="s">
        <v>454</v>
      </c>
      <c r="C8092" s="67" t="s">
        <v>455</v>
      </c>
      <c r="D8092" s="68" t="s">
        <v>373</v>
      </c>
      <c r="E8092" s="67" t="s">
        <v>374</v>
      </c>
      <c r="F8092" s="68" t="s">
        <v>484</v>
      </c>
      <c r="G8092" s="67" t="s">
        <v>485</v>
      </c>
      <c r="H8092" s="68" t="s">
        <v>364</v>
      </c>
      <c r="I8092" s="69">
        <v>0</v>
      </c>
      <c r="J8092" s="69">
        <v>0</v>
      </c>
      <c r="K8092" s="91"/>
      <c r="L8092" s="91"/>
    </row>
    <row r="8093" spans="2:12" x14ac:dyDescent="0.25">
      <c r="B8093" s="67" t="s">
        <v>454</v>
      </c>
      <c r="C8093" s="67" t="s">
        <v>455</v>
      </c>
      <c r="D8093" s="68" t="s">
        <v>373</v>
      </c>
      <c r="E8093" s="67" t="s">
        <v>374</v>
      </c>
      <c r="F8093" s="68" t="s">
        <v>484</v>
      </c>
      <c r="G8093" s="67" t="s">
        <v>485</v>
      </c>
      <c r="H8093" s="68" t="s">
        <v>363</v>
      </c>
      <c r="I8093" s="69">
        <v>0</v>
      </c>
      <c r="J8093" s="69">
        <v>0</v>
      </c>
      <c r="K8093" s="91"/>
      <c r="L8093" s="91"/>
    </row>
    <row r="8094" spans="2:12" x14ac:dyDescent="0.25">
      <c r="B8094" s="67" t="s">
        <v>454</v>
      </c>
      <c r="C8094" s="67" t="s">
        <v>455</v>
      </c>
      <c r="D8094" s="68" t="s">
        <v>373</v>
      </c>
      <c r="E8094" s="67" t="s">
        <v>374</v>
      </c>
      <c r="F8094" s="68" t="s">
        <v>484</v>
      </c>
      <c r="G8094" s="67" t="s">
        <v>485</v>
      </c>
      <c r="H8094" s="68" t="s">
        <v>363</v>
      </c>
      <c r="I8094" s="69">
        <v>0</v>
      </c>
      <c r="J8094" s="69">
        <v>0</v>
      </c>
      <c r="K8094" s="91"/>
      <c r="L8094" s="91"/>
    </row>
    <row r="8095" spans="2:12" x14ac:dyDescent="0.25">
      <c r="B8095" s="67" t="s">
        <v>454</v>
      </c>
      <c r="C8095" s="67" t="s">
        <v>455</v>
      </c>
      <c r="D8095" s="68" t="s">
        <v>373</v>
      </c>
      <c r="E8095" s="67" t="s">
        <v>374</v>
      </c>
      <c r="F8095" s="68" t="s">
        <v>484</v>
      </c>
      <c r="G8095" s="67" t="s">
        <v>485</v>
      </c>
      <c r="H8095" s="68" t="s">
        <v>362</v>
      </c>
      <c r="I8095" s="69">
        <v>0</v>
      </c>
      <c r="J8095" s="69">
        <v>0</v>
      </c>
      <c r="K8095" s="91"/>
      <c r="L8095" s="91"/>
    </row>
    <row r="8096" spans="2:12" x14ac:dyDescent="0.25">
      <c r="B8096" s="67" t="s">
        <v>454</v>
      </c>
      <c r="C8096" s="67" t="s">
        <v>455</v>
      </c>
      <c r="D8096" s="68" t="s">
        <v>373</v>
      </c>
      <c r="E8096" s="67" t="s">
        <v>374</v>
      </c>
      <c r="F8096" s="68" t="s">
        <v>484</v>
      </c>
      <c r="G8096" s="67" t="s">
        <v>485</v>
      </c>
      <c r="H8096" s="68" t="s">
        <v>363</v>
      </c>
      <c r="I8096" s="69">
        <v>0</v>
      </c>
      <c r="J8096" s="69">
        <v>0</v>
      </c>
      <c r="K8096" s="91"/>
      <c r="L8096" s="91"/>
    </row>
    <row r="8097" spans="2:12" x14ac:dyDescent="0.25">
      <c r="B8097" s="67" t="s">
        <v>454</v>
      </c>
      <c r="C8097" s="67" t="s">
        <v>455</v>
      </c>
      <c r="D8097" s="68" t="s">
        <v>373</v>
      </c>
      <c r="E8097" s="67" t="s">
        <v>374</v>
      </c>
      <c r="F8097" s="68" t="s">
        <v>484</v>
      </c>
      <c r="G8097" s="67" t="s">
        <v>485</v>
      </c>
      <c r="H8097" s="68" t="s">
        <v>364</v>
      </c>
      <c r="I8097" s="69">
        <v>0</v>
      </c>
      <c r="J8097" s="69">
        <v>0</v>
      </c>
      <c r="K8097" s="91"/>
      <c r="L8097" s="91"/>
    </row>
    <row r="8098" spans="2:12" x14ac:dyDescent="0.25">
      <c r="B8098" s="67" t="s">
        <v>454</v>
      </c>
      <c r="C8098" s="67" t="s">
        <v>455</v>
      </c>
      <c r="D8098" s="68" t="s">
        <v>373</v>
      </c>
      <c r="E8098" s="67" t="s">
        <v>374</v>
      </c>
      <c r="F8098" s="68" t="s">
        <v>484</v>
      </c>
      <c r="G8098" s="67" t="s">
        <v>485</v>
      </c>
      <c r="H8098" s="68" t="s">
        <v>362</v>
      </c>
      <c r="I8098" s="69">
        <v>0</v>
      </c>
      <c r="J8098" s="69">
        <v>0</v>
      </c>
      <c r="K8098" s="91"/>
      <c r="L8098" s="91"/>
    </row>
    <row r="8099" spans="2:12" x14ac:dyDescent="0.25">
      <c r="B8099" s="67" t="s">
        <v>454</v>
      </c>
      <c r="C8099" s="67" t="s">
        <v>455</v>
      </c>
      <c r="D8099" s="68" t="s">
        <v>373</v>
      </c>
      <c r="E8099" s="67" t="s">
        <v>374</v>
      </c>
      <c r="F8099" s="68" t="s">
        <v>484</v>
      </c>
      <c r="G8099" s="67" t="s">
        <v>485</v>
      </c>
      <c r="H8099" s="68" t="s">
        <v>362</v>
      </c>
      <c r="I8099" s="69">
        <v>0</v>
      </c>
      <c r="J8099" s="69">
        <v>0</v>
      </c>
      <c r="K8099" s="91"/>
      <c r="L8099" s="91"/>
    </row>
    <row r="8100" spans="2:12" x14ac:dyDescent="0.25">
      <c r="B8100" s="67" t="s">
        <v>454</v>
      </c>
      <c r="C8100" s="67" t="s">
        <v>455</v>
      </c>
      <c r="D8100" s="68" t="s">
        <v>373</v>
      </c>
      <c r="E8100" s="67" t="s">
        <v>374</v>
      </c>
      <c r="F8100" s="68" t="s">
        <v>484</v>
      </c>
      <c r="G8100" s="67" t="s">
        <v>485</v>
      </c>
      <c r="H8100" s="68" t="s">
        <v>364</v>
      </c>
      <c r="I8100" s="69">
        <v>0</v>
      </c>
      <c r="J8100" s="69">
        <v>0</v>
      </c>
      <c r="K8100" s="91"/>
      <c r="L8100" s="91"/>
    </row>
    <row r="8101" spans="2:12" x14ac:dyDescent="0.25">
      <c r="B8101" s="67" t="s">
        <v>454</v>
      </c>
      <c r="C8101" s="67" t="s">
        <v>455</v>
      </c>
      <c r="D8101" s="68" t="s">
        <v>373</v>
      </c>
      <c r="E8101" s="67" t="s">
        <v>374</v>
      </c>
      <c r="F8101" s="68" t="s">
        <v>486</v>
      </c>
      <c r="G8101" s="67" t="s">
        <v>487</v>
      </c>
      <c r="H8101" s="68" t="s">
        <v>363</v>
      </c>
      <c r="I8101" s="69">
        <v>0</v>
      </c>
      <c r="J8101" s="69">
        <v>0</v>
      </c>
      <c r="K8101" s="91"/>
      <c r="L8101" s="91"/>
    </row>
    <row r="8102" spans="2:12" x14ac:dyDescent="0.25">
      <c r="B8102" s="67" t="s">
        <v>454</v>
      </c>
      <c r="C8102" s="67" t="s">
        <v>455</v>
      </c>
      <c r="D8102" s="68" t="s">
        <v>373</v>
      </c>
      <c r="E8102" s="67" t="s">
        <v>374</v>
      </c>
      <c r="F8102" s="68" t="s">
        <v>486</v>
      </c>
      <c r="G8102" s="67" t="s">
        <v>487</v>
      </c>
      <c r="H8102" s="68" t="s">
        <v>362</v>
      </c>
      <c r="I8102" s="69">
        <v>20</v>
      </c>
      <c r="J8102" s="69">
        <v>0</v>
      </c>
      <c r="K8102" s="91"/>
      <c r="L8102" s="91"/>
    </row>
    <row r="8103" spans="2:12" x14ac:dyDescent="0.25">
      <c r="B8103" s="67" t="s">
        <v>454</v>
      </c>
      <c r="C8103" s="67" t="s">
        <v>455</v>
      </c>
      <c r="D8103" s="68" t="s">
        <v>373</v>
      </c>
      <c r="E8103" s="67" t="s">
        <v>374</v>
      </c>
      <c r="F8103" s="68" t="s">
        <v>486</v>
      </c>
      <c r="G8103" s="67" t="s">
        <v>487</v>
      </c>
      <c r="H8103" s="68" t="s">
        <v>362</v>
      </c>
      <c r="I8103" s="69">
        <v>14.6</v>
      </c>
      <c r="J8103" s="69">
        <v>0</v>
      </c>
      <c r="K8103" s="91"/>
      <c r="L8103" s="91"/>
    </row>
    <row r="8104" spans="2:12" x14ac:dyDescent="0.25">
      <c r="B8104" s="67" t="s">
        <v>454</v>
      </c>
      <c r="C8104" s="67" t="s">
        <v>455</v>
      </c>
      <c r="D8104" s="68" t="s">
        <v>373</v>
      </c>
      <c r="E8104" s="67" t="s">
        <v>374</v>
      </c>
      <c r="F8104" s="68" t="s">
        <v>486</v>
      </c>
      <c r="G8104" s="67" t="s">
        <v>487</v>
      </c>
      <c r="H8104" s="68" t="s">
        <v>363</v>
      </c>
      <c r="I8104" s="69">
        <v>18</v>
      </c>
      <c r="J8104" s="69">
        <v>0</v>
      </c>
      <c r="K8104" s="91"/>
      <c r="L8104" s="91"/>
    </row>
    <row r="8105" spans="2:12" x14ac:dyDescent="0.25">
      <c r="B8105" s="67" t="s">
        <v>454</v>
      </c>
      <c r="C8105" s="67" t="s">
        <v>455</v>
      </c>
      <c r="D8105" s="68" t="s">
        <v>373</v>
      </c>
      <c r="E8105" s="67" t="s">
        <v>374</v>
      </c>
      <c r="F8105" s="68" t="s">
        <v>486</v>
      </c>
      <c r="G8105" s="67" t="s">
        <v>487</v>
      </c>
      <c r="H8105" s="68" t="s">
        <v>362</v>
      </c>
      <c r="I8105" s="69">
        <v>0</v>
      </c>
      <c r="J8105" s="69">
        <v>0</v>
      </c>
      <c r="K8105" s="91"/>
      <c r="L8105" s="91"/>
    </row>
    <row r="8106" spans="2:12" x14ac:dyDescent="0.25">
      <c r="B8106" s="67" t="s">
        <v>454</v>
      </c>
      <c r="C8106" s="67" t="s">
        <v>455</v>
      </c>
      <c r="D8106" s="68" t="s">
        <v>373</v>
      </c>
      <c r="E8106" s="67" t="s">
        <v>374</v>
      </c>
      <c r="F8106" s="68" t="s">
        <v>486</v>
      </c>
      <c r="G8106" s="67" t="s">
        <v>487</v>
      </c>
      <c r="H8106" s="68" t="s">
        <v>363</v>
      </c>
      <c r="I8106" s="69">
        <v>33.255200000000002</v>
      </c>
      <c r="J8106" s="69">
        <v>22.630099999999999</v>
      </c>
      <c r="K8106" s="91"/>
      <c r="L8106" s="91"/>
    </row>
    <row r="8107" spans="2:12" x14ac:dyDescent="0.25">
      <c r="B8107" s="67" t="s">
        <v>454</v>
      </c>
      <c r="C8107" s="67" t="s">
        <v>455</v>
      </c>
      <c r="D8107" s="68" t="s">
        <v>373</v>
      </c>
      <c r="E8107" s="67" t="s">
        <v>374</v>
      </c>
      <c r="F8107" s="68" t="s">
        <v>486</v>
      </c>
      <c r="G8107" s="67" t="s">
        <v>487</v>
      </c>
      <c r="H8107" s="68" t="s">
        <v>364</v>
      </c>
      <c r="I8107" s="69">
        <v>19.767600000000002</v>
      </c>
      <c r="J8107" s="69">
        <v>19.590800000000002</v>
      </c>
      <c r="K8107" s="91"/>
      <c r="L8107" s="91"/>
    </row>
    <row r="8108" spans="2:12" x14ac:dyDescent="0.25">
      <c r="B8108" s="67" t="s">
        <v>454</v>
      </c>
      <c r="C8108" s="67" t="s">
        <v>455</v>
      </c>
      <c r="D8108" s="68" t="s">
        <v>373</v>
      </c>
      <c r="E8108" s="67" t="s">
        <v>374</v>
      </c>
      <c r="F8108" s="68" t="s">
        <v>486</v>
      </c>
      <c r="G8108" s="67" t="s">
        <v>487</v>
      </c>
      <c r="H8108" s="68" t="s">
        <v>362</v>
      </c>
      <c r="I8108" s="69">
        <v>0</v>
      </c>
      <c r="J8108" s="69">
        <v>0</v>
      </c>
      <c r="K8108" s="91"/>
      <c r="L8108" s="91"/>
    </row>
    <row r="8109" spans="2:12" x14ac:dyDescent="0.25">
      <c r="B8109" s="67" t="s">
        <v>454</v>
      </c>
      <c r="C8109" s="67" t="s">
        <v>455</v>
      </c>
      <c r="D8109" s="68" t="s">
        <v>373</v>
      </c>
      <c r="E8109" s="67" t="s">
        <v>374</v>
      </c>
      <c r="F8109" s="68" t="s">
        <v>486</v>
      </c>
      <c r="G8109" s="67" t="s">
        <v>487</v>
      </c>
      <c r="H8109" s="68" t="s">
        <v>362</v>
      </c>
      <c r="I8109" s="69">
        <v>60</v>
      </c>
      <c r="J8109" s="69">
        <v>90</v>
      </c>
      <c r="K8109" s="91"/>
      <c r="L8109" s="91"/>
    </row>
    <row r="8110" spans="2:12" x14ac:dyDescent="0.25">
      <c r="B8110" s="67" t="s">
        <v>454</v>
      </c>
      <c r="C8110" s="67" t="s">
        <v>455</v>
      </c>
      <c r="D8110" s="68" t="s">
        <v>373</v>
      </c>
      <c r="E8110" s="67" t="s">
        <v>374</v>
      </c>
      <c r="F8110" s="68" t="s">
        <v>486</v>
      </c>
      <c r="G8110" s="67" t="s">
        <v>487</v>
      </c>
      <c r="H8110" s="68" t="s">
        <v>363</v>
      </c>
      <c r="I8110" s="69">
        <v>134</v>
      </c>
      <c r="J8110" s="69">
        <v>290</v>
      </c>
      <c r="K8110" s="91"/>
      <c r="L8110" s="91"/>
    </row>
    <row r="8111" spans="2:12" x14ac:dyDescent="0.25">
      <c r="B8111" s="67" t="s">
        <v>454</v>
      </c>
      <c r="C8111" s="67" t="s">
        <v>455</v>
      </c>
      <c r="D8111" s="68" t="s">
        <v>373</v>
      </c>
      <c r="E8111" s="67" t="s">
        <v>374</v>
      </c>
      <c r="F8111" s="68" t="s">
        <v>486</v>
      </c>
      <c r="G8111" s="67" t="s">
        <v>487</v>
      </c>
      <c r="H8111" s="68" t="s">
        <v>364</v>
      </c>
      <c r="I8111" s="69">
        <v>22</v>
      </c>
      <c r="J8111" s="69">
        <v>76</v>
      </c>
      <c r="K8111" s="91"/>
      <c r="L8111" s="91"/>
    </row>
    <row r="8112" spans="2:12" x14ac:dyDescent="0.25">
      <c r="B8112" s="67" t="s">
        <v>454</v>
      </c>
      <c r="C8112" s="67" t="s">
        <v>455</v>
      </c>
      <c r="D8112" s="68" t="s">
        <v>373</v>
      </c>
      <c r="E8112" s="67" t="s">
        <v>374</v>
      </c>
      <c r="F8112" s="68" t="s">
        <v>486</v>
      </c>
      <c r="G8112" s="67" t="s">
        <v>487</v>
      </c>
      <c r="H8112" s="68" t="s">
        <v>362</v>
      </c>
      <c r="I8112" s="69">
        <v>0</v>
      </c>
      <c r="J8112" s="69">
        <v>0</v>
      </c>
      <c r="K8112" s="91"/>
      <c r="L8112" s="91"/>
    </row>
    <row r="8113" spans="2:12" x14ac:dyDescent="0.25">
      <c r="B8113" s="67" t="s">
        <v>454</v>
      </c>
      <c r="C8113" s="67" t="s">
        <v>455</v>
      </c>
      <c r="D8113" s="68" t="s">
        <v>373</v>
      </c>
      <c r="E8113" s="67" t="s">
        <v>374</v>
      </c>
      <c r="F8113" s="68" t="s">
        <v>486</v>
      </c>
      <c r="G8113" s="67" t="s">
        <v>487</v>
      </c>
      <c r="H8113" s="68" t="s">
        <v>363</v>
      </c>
      <c r="I8113" s="69">
        <v>14</v>
      </c>
      <c r="J8113" s="69">
        <v>14</v>
      </c>
      <c r="K8113" s="91"/>
      <c r="L8113" s="91"/>
    </row>
    <row r="8114" spans="2:12" x14ac:dyDescent="0.25">
      <c r="B8114" s="67" t="s">
        <v>454</v>
      </c>
      <c r="C8114" s="67" t="s">
        <v>455</v>
      </c>
      <c r="D8114" s="68" t="s">
        <v>373</v>
      </c>
      <c r="E8114" s="67" t="s">
        <v>374</v>
      </c>
      <c r="F8114" s="68" t="s">
        <v>486</v>
      </c>
      <c r="G8114" s="67" t="s">
        <v>487</v>
      </c>
      <c r="H8114" s="68" t="s">
        <v>364</v>
      </c>
      <c r="I8114" s="69">
        <v>20</v>
      </c>
      <c r="J8114" s="69">
        <v>20</v>
      </c>
      <c r="K8114" s="91"/>
      <c r="L8114" s="91"/>
    </row>
    <row r="8115" spans="2:12" x14ac:dyDescent="0.25">
      <c r="B8115" s="67" t="s">
        <v>454</v>
      </c>
      <c r="C8115" s="67" t="s">
        <v>455</v>
      </c>
      <c r="D8115" s="68" t="s">
        <v>373</v>
      </c>
      <c r="E8115" s="67" t="s">
        <v>374</v>
      </c>
      <c r="F8115" s="68" t="s">
        <v>486</v>
      </c>
      <c r="G8115" s="67" t="s">
        <v>487</v>
      </c>
      <c r="H8115" s="68" t="s">
        <v>362</v>
      </c>
      <c r="I8115" s="69">
        <v>68</v>
      </c>
      <c r="J8115" s="69">
        <v>93</v>
      </c>
      <c r="K8115" s="91"/>
      <c r="L8115" s="91"/>
    </row>
    <row r="8116" spans="2:12" x14ac:dyDescent="0.25">
      <c r="B8116" s="67" t="s">
        <v>454</v>
      </c>
      <c r="C8116" s="67" t="s">
        <v>455</v>
      </c>
      <c r="D8116" s="68" t="s">
        <v>373</v>
      </c>
      <c r="E8116" s="67" t="s">
        <v>374</v>
      </c>
      <c r="F8116" s="68" t="s">
        <v>486</v>
      </c>
      <c r="G8116" s="67" t="s">
        <v>487</v>
      </c>
      <c r="H8116" s="68" t="s">
        <v>363</v>
      </c>
      <c r="I8116" s="69">
        <v>80</v>
      </c>
      <c r="J8116" s="69">
        <v>136</v>
      </c>
      <c r="K8116" s="91"/>
      <c r="L8116" s="91"/>
    </row>
    <row r="8117" spans="2:12" x14ac:dyDescent="0.25">
      <c r="B8117" s="67" t="s">
        <v>454</v>
      </c>
      <c r="C8117" s="67" t="s">
        <v>455</v>
      </c>
      <c r="D8117" s="68" t="s">
        <v>373</v>
      </c>
      <c r="E8117" s="67" t="s">
        <v>374</v>
      </c>
      <c r="F8117" s="68" t="s">
        <v>486</v>
      </c>
      <c r="G8117" s="67" t="s">
        <v>487</v>
      </c>
      <c r="H8117" s="68" t="s">
        <v>364</v>
      </c>
      <c r="I8117" s="69">
        <v>78</v>
      </c>
      <c r="J8117" s="69">
        <v>54</v>
      </c>
      <c r="K8117" s="91"/>
      <c r="L8117" s="91"/>
    </row>
    <row r="8118" spans="2:12" x14ac:dyDescent="0.25">
      <c r="B8118" s="67" t="s">
        <v>454</v>
      </c>
      <c r="C8118" s="67" t="s">
        <v>455</v>
      </c>
      <c r="D8118" s="68" t="s">
        <v>373</v>
      </c>
      <c r="E8118" s="67" t="s">
        <v>374</v>
      </c>
      <c r="F8118" s="68" t="s">
        <v>486</v>
      </c>
      <c r="G8118" s="67" t="s">
        <v>487</v>
      </c>
      <c r="H8118" s="68" t="s">
        <v>362</v>
      </c>
      <c r="I8118" s="69">
        <v>51</v>
      </c>
      <c r="J8118" s="69">
        <v>46</v>
      </c>
      <c r="K8118" s="91"/>
      <c r="L8118" s="91"/>
    </row>
    <row r="8119" spans="2:12" x14ac:dyDescent="0.25">
      <c r="B8119" s="67" t="s">
        <v>454</v>
      </c>
      <c r="C8119" s="67" t="s">
        <v>455</v>
      </c>
      <c r="D8119" s="68" t="s">
        <v>373</v>
      </c>
      <c r="E8119" s="67" t="s">
        <v>374</v>
      </c>
      <c r="F8119" s="68" t="s">
        <v>486</v>
      </c>
      <c r="G8119" s="67" t="s">
        <v>487</v>
      </c>
      <c r="H8119" s="68" t="s">
        <v>363</v>
      </c>
      <c r="I8119" s="69">
        <v>134</v>
      </c>
      <c r="J8119" s="69">
        <v>89</v>
      </c>
      <c r="K8119" s="91"/>
      <c r="L8119" s="91"/>
    </row>
    <row r="8120" spans="2:12" x14ac:dyDescent="0.25">
      <c r="B8120" s="67" t="s">
        <v>454</v>
      </c>
      <c r="C8120" s="67" t="s">
        <v>455</v>
      </c>
      <c r="D8120" s="68" t="s">
        <v>373</v>
      </c>
      <c r="E8120" s="67" t="s">
        <v>374</v>
      </c>
      <c r="F8120" s="68" t="s">
        <v>486</v>
      </c>
      <c r="G8120" s="67" t="s">
        <v>487</v>
      </c>
      <c r="H8120" s="68" t="s">
        <v>364</v>
      </c>
      <c r="I8120" s="69">
        <v>8</v>
      </c>
      <c r="J8120" s="69">
        <v>9</v>
      </c>
      <c r="K8120" s="91"/>
      <c r="L8120" s="91"/>
    </row>
    <row r="8121" spans="2:12" x14ac:dyDescent="0.25">
      <c r="B8121" s="67" t="s">
        <v>454</v>
      </c>
      <c r="C8121" s="67" t="s">
        <v>455</v>
      </c>
      <c r="D8121" s="68" t="s">
        <v>373</v>
      </c>
      <c r="E8121" s="67" t="s">
        <v>374</v>
      </c>
      <c r="F8121" s="68" t="s">
        <v>486</v>
      </c>
      <c r="G8121" s="67" t="s">
        <v>487</v>
      </c>
      <c r="H8121" s="68" t="s">
        <v>362</v>
      </c>
      <c r="I8121" s="69">
        <v>10</v>
      </c>
      <c r="J8121" s="69">
        <v>10</v>
      </c>
      <c r="K8121" s="91"/>
      <c r="L8121" s="91"/>
    </row>
    <row r="8122" spans="2:12" x14ac:dyDescent="0.25">
      <c r="B8122" s="67" t="s">
        <v>454</v>
      </c>
      <c r="C8122" s="67" t="s">
        <v>455</v>
      </c>
      <c r="D8122" s="68" t="s">
        <v>373</v>
      </c>
      <c r="E8122" s="67" t="s">
        <v>374</v>
      </c>
      <c r="F8122" s="68" t="s">
        <v>486</v>
      </c>
      <c r="G8122" s="67" t="s">
        <v>487</v>
      </c>
      <c r="H8122" s="68" t="s">
        <v>363</v>
      </c>
      <c r="I8122" s="69">
        <v>16</v>
      </c>
      <c r="J8122" s="69">
        <v>8</v>
      </c>
      <c r="K8122" s="91"/>
      <c r="L8122" s="91"/>
    </row>
    <row r="8123" spans="2:12" x14ac:dyDescent="0.25">
      <c r="B8123" s="67" t="s">
        <v>454</v>
      </c>
      <c r="C8123" s="67" t="s">
        <v>455</v>
      </c>
      <c r="D8123" s="68" t="s">
        <v>373</v>
      </c>
      <c r="E8123" s="67" t="s">
        <v>374</v>
      </c>
      <c r="F8123" s="68" t="s">
        <v>486</v>
      </c>
      <c r="G8123" s="67" t="s">
        <v>487</v>
      </c>
      <c r="H8123" s="68" t="s">
        <v>364</v>
      </c>
      <c r="I8123" s="69">
        <v>0</v>
      </c>
      <c r="J8123" s="69">
        <v>0</v>
      </c>
      <c r="K8123" s="91"/>
      <c r="L8123" s="91"/>
    </row>
    <row r="8124" spans="2:12" x14ac:dyDescent="0.25">
      <c r="B8124" s="67" t="s">
        <v>454</v>
      </c>
      <c r="C8124" s="67" t="s">
        <v>455</v>
      </c>
      <c r="D8124" s="68" t="s">
        <v>373</v>
      </c>
      <c r="E8124" s="67" t="s">
        <v>374</v>
      </c>
      <c r="F8124" s="68" t="s">
        <v>486</v>
      </c>
      <c r="G8124" s="67" t="s">
        <v>487</v>
      </c>
      <c r="H8124" s="68" t="s">
        <v>363</v>
      </c>
      <c r="I8124" s="69">
        <v>6</v>
      </c>
      <c r="J8124" s="69">
        <v>0</v>
      </c>
      <c r="K8124" s="91"/>
      <c r="L8124" s="91"/>
    </row>
    <row r="8125" spans="2:12" x14ac:dyDescent="0.25">
      <c r="B8125" s="67" t="s">
        <v>454</v>
      </c>
      <c r="C8125" s="67" t="s">
        <v>455</v>
      </c>
      <c r="D8125" s="68" t="s">
        <v>373</v>
      </c>
      <c r="E8125" s="67" t="s">
        <v>374</v>
      </c>
      <c r="F8125" s="68" t="s">
        <v>486</v>
      </c>
      <c r="G8125" s="67" t="s">
        <v>487</v>
      </c>
      <c r="H8125" s="68" t="s">
        <v>362</v>
      </c>
      <c r="I8125" s="69">
        <v>130</v>
      </c>
      <c r="J8125" s="69">
        <v>10</v>
      </c>
      <c r="K8125" s="91"/>
      <c r="L8125" s="91"/>
    </row>
    <row r="8126" spans="2:12" x14ac:dyDescent="0.25">
      <c r="B8126" s="67" t="s">
        <v>454</v>
      </c>
      <c r="C8126" s="67" t="s">
        <v>455</v>
      </c>
      <c r="D8126" s="68" t="s">
        <v>373</v>
      </c>
      <c r="E8126" s="67" t="s">
        <v>374</v>
      </c>
      <c r="F8126" s="68" t="s">
        <v>486</v>
      </c>
      <c r="G8126" s="67" t="s">
        <v>487</v>
      </c>
      <c r="H8126" s="68" t="s">
        <v>363</v>
      </c>
      <c r="I8126" s="69">
        <v>40</v>
      </c>
      <c r="J8126" s="69">
        <v>40</v>
      </c>
      <c r="K8126" s="91"/>
      <c r="L8126" s="91"/>
    </row>
    <row r="8127" spans="2:12" x14ac:dyDescent="0.25">
      <c r="B8127" s="67" t="s">
        <v>454</v>
      </c>
      <c r="C8127" s="67" t="s">
        <v>455</v>
      </c>
      <c r="D8127" s="68" t="s">
        <v>373</v>
      </c>
      <c r="E8127" s="67" t="s">
        <v>374</v>
      </c>
      <c r="F8127" s="68" t="s">
        <v>486</v>
      </c>
      <c r="G8127" s="67" t="s">
        <v>487</v>
      </c>
      <c r="H8127" s="68" t="s">
        <v>364</v>
      </c>
      <c r="I8127" s="69">
        <v>40</v>
      </c>
      <c r="J8127" s="69">
        <v>0</v>
      </c>
      <c r="K8127" s="91"/>
      <c r="L8127" s="91"/>
    </row>
    <row r="8128" spans="2:12" x14ac:dyDescent="0.25">
      <c r="B8128" s="67" t="s">
        <v>454</v>
      </c>
      <c r="C8128" s="67" t="s">
        <v>455</v>
      </c>
      <c r="D8128" s="68" t="s">
        <v>373</v>
      </c>
      <c r="E8128" s="67" t="s">
        <v>374</v>
      </c>
      <c r="F8128" s="68" t="s">
        <v>486</v>
      </c>
      <c r="G8128" s="67" t="s">
        <v>487</v>
      </c>
      <c r="H8128" s="68" t="s">
        <v>362</v>
      </c>
      <c r="I8128" s="69">
        <v>0</v>
      </c>
      <c r="J8128" s="69">
        <v>0</v>
      </c>
      <c r="K8128" s="91"/>
      <c r="L8128" s="91"/>
    </row>
    <row r="8129" spans="2:12" x14ac:dyDescent="0.25">
      <c r="B8129" s="67" t="s">
        <v>454</v>
      </c>
      <c r="C8129" s="67" t="s">
        <v>455</v>
      </c>
      <c r="D8129" s="68" t="s">
        <v>373</v>
      </c>
      <c r="E8129" s="67" t="s">
        <v>374</v>
      </c>
      <c r="F8129" s="68" t="s">
        <v>486</v>
      </c>
      <c r="G8129" s="67" t="s">
        <v>487</v>
      </c>
      <c r="H8129" s="68" t="s">
        <v>363</v>
      </c>
      <c r="I8129" s="69">
        <v>0</v>
      </c>
      <c r="J8129" s="69">
        <v>13</v>
      </c>
      <c r="K8129" s="91"/>
      <c r="L8129" s="91"/>
    </row>
    <row r="8130" spans="2:12" x14ac:dyDescent="0.25">
      <c r="B8130" s="67" t="s">
        <v>454</v>
      </c>
      <c r="C8130" s="67" t="s">
        <v>455</v>
      </c>
      <c r="D8130" s="68" t="s">
        <v>373</v>
      </c>
      <c r="E8130" s="67" t="s">
        <v>374</v>
      </c>
      <c r="F8130" s="68" t="s">
        <v>486</v>
      </c>
      <c r="G8130" s="67" t="s">
        <v>487</v>
      </c>
      <c r="H8130" s="68" t="s">
        <v>362</v>
      </c>
      <c r="I8130" s="69">
        <v>69</v>
      </c>
      <c r="J8130" s="69">
        <v>116</v>
      </c>
      <c r="K8130" s="91"/>
      <c r="L8130" s="91"/>
    </row>
    <row r="8131" spans="2:12" x14ac:dyDescent="0.25">
      <c r="B8131" s="67" t="s">
        <v>454</v>
      </c>
      <c r="C8131" s="67" t="s">
        <v>455</v>
      </c>
      <c r="D8131" s="68" t="s">
        <v>373</v>
      </c>
      <c r="E8131" s="67" t="s">
        <v>374</v>
      </c>
      <c r="F8131" s="68" t="s">
        <v>486</v>
      </c>
      <c r="G8131" s="67" t="s">
        <v>487</v>
      </c>
      <c r="H8131" s="68" t="s">
        <v>363</v>
      </c>
      <c r="I8131" s="69">
        <v>96</v>
      </c>
      <c r="J8131" s="69">
        <v>100</v>
      </c>
      <c r="K8131" s="91"/>
      <c r="L8131" s="91"/>
    </row>
    <row r="8132" spans="2:12" x14ac:dyDescent="0.25">
      <c r="B8132" s="67" t="s">
        <v>454</v>
      </c>
      <c r="C8132" s="67" t="s">
        <v>455</v>
      </c>
      <c r="D8132" s="68" t="s">
        <v>373</v>
      </c>
      <c r="E8132" s="67" t="s">
        <v>374</v>
      </c>
      <c r="F8132" s="68" t="s">
        <v>486</v>
      </c>
      <c r="G8132" s="67" t="s">
        <v>487</v>
      </c>
      <c r="H8132" s="68" t="s">
        <v>364</v>
      </c>
      <c r="I8132" s="69">
        <v>37</v>
      </c>
      <c r="J8132" s="69">
        <v>64</v>
      </c>
      <c r="K8132" s="91"/>
      <c r="L8132" s="91"/>
    </row>
    <row r="8133" spans="2:12" x14ac:dyDescent="0.25">
      <c r="B8133" s="67" t="s">
        <v>454</v>
      </c>
      <c r="C8133" s="67" t="s">
        <v>455</v>
      </c>
      <c r="D8133" s="68" t="s">
        <v>373</v>
      </c>
      <c r="E8133" s="67" t="s">
        <v>374</v>
      </c>
      <c r="F8133" s="68" t="s">
        <v>486</v>
      </c>
      <c r="G8133" s="67" t="s">
        <v>487</v>
      </c>
      <c r="H8133" s="68" t="s">
        <v>363</v>
      </c>
      <c r="I8133" s="69">
        <v>3</v>
      </c>
      <c r="J8133" s="69">
        <v>3</v>
      </c>
      <c r="K8133" s="91"/>
      <c r="L8133" s="91"/>
    </row>
    <row r="8134" spans="2:12" x14ac:dyDescent="0.25">
      <c r="B8134" s="67" t="s">
        <v>454</v>
      </c>
      <c r="C8134" s="67" t="s">
        <v>455</v>
      </c>
      <c r="D8134" s="68" t="s">
        <v>373</v>
      </c>
      <c r="E8134" s="67" t="s">
        <v>374</v>
      </c>
      <c r="F8134" s="68" t="s">
        <v>486</v>
      </c>
      <c r="G8134" s="67" t="s">
        <v>487</v>
      </c>
      <c r="H8134" s="68" t="s">
        <v>362</v>
      </c>
      <c r="I8134" s="69">
        <v>184</v>
      </c>
      <c r="J8134" s="69">
        <v>225</v>
      </c>
      <c r="K8134" s="91"/>
      <c r="L8134" s="91"/>
    </row>
    <row r="8135" spans="2:12" x14ac:dyDescent="0.25">
      <c r="B8135" s="67" t="s">
        <v>454</v>
      </c>
      <c r="C8135" s="67" t="s">
        <v>455</v>
      </c>
      <c r="D8135" s="68" t="s">
        <v>373</v>
      </c>
      <c r="E8135" s="67" t="s">
        <v>374</v>
      </c>
      <c r="F8135" s="68" t="s">
        <v>486</v>
      </c>
      <c r="G8135" s="67" t="s">
        <v>487</v>
      </c>
      <c r="H8135" s="68" t="s">
        <v>363</v>
      </c>
      <c r="I8135" s="69">
        <v>636</v>
      </c>
      <c r="J8135" s="69">
        <v>791</v>
      </c>
      <c r="K8135" s="91"/>
      <c r="L8135" s="91"/>
    </row>
    <row r="8136" spans="2:12" x14ac:dyDescent="0.25">
      <c r="B8136" s="67" t="s">
        <v>454</v>
      </c>
      <c r="C8136" s="67" t="s">
        <v>455</v>
      </c>
      <c r="D8136" s="68" t="s">
        <v>373</v>
      </c>
      <c r="E8136" s="67" t="s">
        <v>374</v>
      </c>
      <c r="F8136" s="68" t="s">
        <v>486</v>
      </c>
      <c r="G8136" s="67" t="s">
        <v>487</v>
      </c>
      <c r="H8136" s="68" t="s">
        <v>364</v>
      </c>
      <c r="I8136" s="69">
        <v>335</v>
      </c>
      <c r="J8136" s="69">
        <v>434</v>
      </c>
      <c r="K8136" s="91"/>
      <c r="L8136" s="91"/>
    </row>
    <row r="8137" spans="2:12" x14ac:dyDescent="0.25">
      <c r="B8137" s="67" t="s">
        <v>454</v>
      </c>
      <c r="C8137" s="67" t="s">
        <v>455</v>
      </c>
      <c r="D8137" s="68" t="s">
        <v>373</v>
      </c>
      <c r="E8137" s="67" t="s">
        <v>374</v>
      </c>
      <c r="F8137" s="68" t="s">
        <v>486</v>
      </c>
      <c r="G8137" s="67" t="s">
        <v>487</v>
      </c>
      <c r="H8137" s="68" t="s">
        <v>362</v>
      </c>
      <c r="I8137" s="69">
        <v>90</v>
      </c>
      <c r="J8137" s="69">
        <v>54</v>
      </c>
      <c r="K8137" s="91"/>
      <c r="L8137" s="91"/>
    </row>
    <row r="8138" spans="2:12" x14ac:dyDescent="0.25">
      <c r="B8138" s="67" t="s">
        <v>454</v>
      </c>
      <c r="C8138" s="67" t="s">
        <v>455</v>
      </c>
      <c r="D8138" s="68" t="s">
        <v>373</v>
      </c>
      <c r="E8138" s="67" t="s">
        <v>374</v>
      </c>
      <c r="F8138" s="68" t="s">
        <v>486</v>
      </c>
      <c r="G8138" s="67" t="s">
        <v>487</v>
      </c>
      <c r="H8138" s="68" t="s">
        <v>363</v>
      </c>
      <c r="I8138" s="69">
        <v>92</v>
      </c>
      <c r="J8138" s="69">
        <v>43</v>
      </c>
      <c r="K8138" s="91"/>
      <c r="L8138" s="91"/>
    </row>
    <row r="8139" spans="2:12" x14ac:dyDescent="0.25">
      <c r="B8139" s="67" t="s">
        <v>454</v>
      </c>
      <c r="C8139" s="67" t="s">
        <v>455</v>
      </c>
      <c r="D8139" s="68" t="s">
        <v>373</v>
      </c>
      <c r="E8139" s="67" t="s">
        <v>374</v>
      </c>
      <c r="F8139" s="68" t="s">
        <v>486</v>
      </c>
      <c r="G8139" s="67" t="s">
        <v>487</v>
      </c>
      <c r="H8139" s="68" t="s">
        <v>364</v>
      </c>
      <c r="I8139" s="69">
        <v>29</v>
      </c>
      <c r="J8139" s="69">
        <v>22</v>
      </c>
      <c r="K8139" s="91"/>
      <c r="L8139" s="91"/>
    </row>
    <row r="8140" spans="2:12" x14ac:dyDescent="0.25">
      <c r="B8140" s="67" t="s">
        <v>454</v>
      </c>
      <c r="C8140" s="67" t="s">
        <v>455</v>
      </c>
      <c r="D8140" s="68" t="s">
        <v>373</v>
      </c>
      <c r="E8140" s="67" t="s">
        <v>374</v>
      </c>
      <c r="F8140" s="68" t="s">
        <v>486</v>
      </c>
      <c r="G8140" s="67" t="s">
        <v>487</v>
      </c>
      <c r="H8140" s="68" t="s">
        <v>362</v>
      </c>
      <c r="I8140" s="69">
        <v>0</v>
      </c>
      <c r="J8140" s="69">
        <v>0</v>
      </c>
      <c r="K8140" s="91"/>
      <c r="L8140" s="91"/>
    </row>
    <row r="8141" spans="2:12" x14ac:dyDescent="0.25">
      <c r="B8141" s="67" t="s">
        <v>454</v>
      </c>
      <c r="C8141" s="67" t="s">
        <v>455</v>
      </c>
      <c r="D8141" s="68" t="s">
        <v>373</v>
      </c>
      <c r="E8141" s="67" t="s">
        <v>374</v>
      </c>
      <c r="F8141" s="68" t="s">
        <v>486</v>
      </c>
      <c r="G8141" s="67" t="s">
        <v>487</v>
      </c>
      <c r="H8141" s="68" t="s">
        <v>363</v>
      </c>
      <c r="I8141" s="69">
        <v>28</v>
      </c>
      <c r="J8141" s="69">
        <v>38</v>
      </c>
      <c r="K8141" s="91"/>
      <c r="L8141" s="91"/>
    </row>
    <row r="8142" spans="2:12" x14ac:dyDescent="0.25">
      <c r="B8142" s="67" t="s">
        <v>454</v>
      </c>
      <c r="C8142" s="67" t="s">
        <v>455</v>
      </c>
      <c r="D8142" s="68" t="s">
        <v>373</v>
      </c>
      <c r="E8142" s="67" t="s">
        <v>374</v>
      </c>
      <c r="F8142" s="68" t="s">
        <v>486</v>
      </c>
      <c r="G8142" s="67" t="s">
        <v>487</v>
      </c>
      <c r="H8142" s="68" t="s">
        <v>364</v>
      </c>
      <c r="I8142" s="69">
        <v>0</v>
      </c>
      <c r="J8142" s="69">
        <v>0</v>
      </c>
      <c r="K8142" s="91"/>
      <c r="L8142" s="91"/>
    </row>
    <row r="8143" spans="2:12" x14ac:dyDescent="0.25">
      <c r="B8143" s="67" t="s">
        <v>454</v>
      </c>
      <c r="C8143" s="67" t="s">
        <v>455</v>
      </c>
      <c r="D8143" s="68" t="s">
        <v>373</v>
      </c>
      <c r="E8143" s="67" t="s">
        <v>374</v>
      </c>
      <c r="F8143" s="68" t="s">
        <v>486</v>
      </c>
      <c r="G8143" s="67" t="s">
        <v>487</v>
      </c>
      <c r="H8143" s="68" t="s">
        <v>362</v>
      </c>
      <c r="I8143" s="69">
        <v>0</v>
      </c>
      <c r="J8143" s="69">
        <v>0</v>
      </c>
      <c r="K8143" s="91"/>
      <c r="L8143" s="91"/>
    </row>
    <row r="8144" spans="2:12" x14ac:dyDescent="0.25">
      <c r="B8144" s="67" t="s">
        <v>454</v>
      </c>
      <c r="C8144" s="67" t="s">
        <v>455</v>
      </c>
      <c r="D8144" s="68" t="s">
        <v>373</v>
      </c>
      <c r="E8144" s="67" t="s">
        <v>374</v>
      </c>
      <c r="F8144" s="68" t="s">
        <v>486</v>
      </c>
      <c r="G8144" s="67" t="s">
        <v>487</v>
      </c>
      <c r="H8144" s="68" t="s">
        <v>363</v>
      </c>
      <c r="I8144" s="69">
        <v>0</v>
      </c>
      <c r="J8144" s="69">
        <v>0</v>
      </c>
      <c r="K8144" s="91"/>
      <c r="L8144" s="91"/>
    </row>
    <row r="8145" spans="2:12" x14ac:dyDescent="0.25">
      <c r="B8145" s="67" t="s">
        <v>454</v>
      </c>
      <c r="C8145" s="67" t="s">
        <v>455</v>
      </c>
      <c r="D8145" s="68" t="s">
        <v>373</v>
      </c>
      <c r="E8145" s="67" t="s">
        <v>374</v>
      </c>
      <c r="F8145" s="68" t="s">
        <v>486</v>
      </c>
      <c r="G8145" s="67" t="s">
        <v>487</v>
      </c>
      <c r="H8145" s="68" t="s">
        <v>364</v>
      </c>
      <c r="I8145" s="69">
        <v>0</v>
      </c>
      <c r="J8145" s="69">
        <v>0</v>
      </c>
      <c r="K8145" s="91"/>
      <c r="L8145" s="91"/>
    </row>
    <row r="8146" spans="2:12" x14ac:dyDescent="0.25">
      <c r="B8146" s="67" t="s">
        <v>454</v>
      </c>
      <c r="C8146" s="67" t="s">
        <v>455</v>
      </c>
      <c r="D8146" s="68" t="s">
        <v>373</v>
      </c>
      <c r="E8146" s="67" t="s">
        <v>374</v>
      </c>
      <c r="F8146" s="68" t="s">
        <v>486</v>
      </c>
      <c r="G8146" s="67" t="s">
        <v>487</v>
      </c>
      <c r="H8146" s="68" t="s">
        <v>362</v>
      </c>
      <c r="I8146" s="69">
        <v>0</v>
      </c>
      <c r="J8146" s="69">
        <v>0</v>
      </c>
      <c r="K8146" s="91"/>
      <c r="L8146" s="91"/>
    </row>
    <row r="8147" spans="2:12" x14ac:dyDescent="0.25">
      <c r="B8147" s="67" t="s">
        <v>454</v>
      </c>
      <c r="C8147" s="67" t="s">
        <v>455</v>
      </c>
      <c r="D8147" s="68" t="s">
        <v>373</v>
      </c>
      <c r="E8147" s="67" t="s">
        <v>374</v>
      </c>
      <c r="F8147" s="68" t="s">
        <v>486</v>
      </c>
      <c r="G8147" s="67" t="s">
        <v>487</v>
      </c>
      <c r="H8147" s="68" t="s">
        <v>363</v>
      </c>
      <c r="I8147" s="69">
        <v>0</v>
      </c>
      <c r="J8147" s="69">
        <v>0</v>
      </c>
      <c r="K8147" s="91"/>
      <c r="L8147" s="91"/>
    </row>
    <row r="8148" spans="2:12" x14ac:dyDescent="0.25">
      <c r="B8148" s="67" t="s">
        <v>454</v>
      </c>
      <c r="C8148" s="67" t="s">
        <v>455</v>
      </c>
      <c r="D8148" s="68" t="s">
        <v>373</v>
      </c>
      <c r="E8148" s="67" t="s">
        <v>374</v>
      </c>
      <c r="F8148" s="68" t="s">
        <v>486</v>
      </c>
      <c r="G8148" s="67" t="s">
        <v>487</v>
      </c>
      <c r="H8148" s="68" t="s">
        <v>364</v>
      </c>
      <c r="I8148" s="69">
        <v>0</v>
      </c>
      <c r="J8148" s="69">
        <v>0</v>
      </c>
      <c r="K8148" s="91"/>
      <c r="L8148" s="91"/>
    </row>
    <row r="8149" spans="2:12" x14ac:dyDescent="0.25">
      <c r="B8149" s="67" t="s">
        <v>454</v>
      </c>
      <c r="C8149" s="67" t="s">
        <v>455</v>
      </c>
      <c r="D8149" s="68" t="s">
        <v>373</v>
      </c>
      <c r="E8149" s="67" t="s">
        <v>374</v>
      </c>
      <c r="F8149" s="68" t="s">
        <v>486</v>
      </c>
      <c r="G8149" s="67" t="s">
        <v>487</v>
      </c>
      <c r="H8149" s="68" t="s">
        <v>362</v>
      </c>
      <c r="I8149" s="69">
        <v>0</v>
      </c>
      <c r="J8149" s="69">
        <v>0</v>
      </c>
      <c r="K8149" s="91"/>
      <c r="L8149" s="91"/>
    </row>
    <row r="8150" spans="2:12" x14ac:dyDescent="0.25">
      <c r="B8150" s="67" t="s">
        <v>454</v>
      </c>
      <c r="C8150" s="67" t="s">
        <v>455</v>
      </c>
      <c r="D8150" s="68" t="s">
        <v>373</v>
      </c>
      <c r="E8150" s="67" t="s">
        <v>374</v>
      </c>
      <c r="F8150" s="68" t="s">
        <v>486</v>
      </c>
      <c r="G8150" s="67" t="s">
        <v>487</v>
      </c>
      <c r="H8150" s="68" t="s">
        <v>363</v>
      </c>
      <c r="I8150" s="69">
        <v>0</v>
      </c>
      <c r="J8150" s="69">
        <v>0</v>
      </c>
      <c r="K8150" s="91"/>
      <c r="L8150" s="91"/>
    </row>
    <row r="8151" spans="2:12" x14ac:dyDescent="0.25">
      <c r="B8151" s="67" t="s">
        <v>454</v>
      </c>
      <c r="C8151" s="67" t="s">
        <v>455</v>
      </c>
      <c r="D8151" s="68" t="s">
        <v>373</v>
      </c>
      <c r="E8151" s="67" t="s">
        <v>374</v>
      </c>
      <c r="F8151" s="68" t="s">
        <v>486</v>
      </c>
      <c r="G8151" s="67" t="s">
        <v>487</v>
      </c>
      <c r="H8151" s="68" t="s">
        <v>362</v>
      </c>
      <c r="I8151" s="69">
        <v>21</v>
      </c>
      <c r="J8151" s="69">
        <v>0</v>
      </c>
      <c r="K8151" s="91"/>
      <c r="L8151" s="91"/>
    </row>
    <row r="8152" spans="2:12" x14ac:dyDescent="0.25">
      <c r="B8152" s="67" t="s">
        <v>454</v>
      </c>
      <c r="C8152" s="67" t="s">
        <v>455</v>
      </c>
      <c r="D8152" s="68" t="s">
        <v>373</v>
      </c>
      <c r="E8152" s="67" t="s">
        <v>374</v>
      </c>
      <c r="F8152" s="68" t="s">
        <v>486</v>
      </c>
      <c r="G8152" s="67" t="s">
        <v>487</v>
      </c>
      <c r="H8152" s="68" t="s">
        <v>363</v>
      </c>
      <c r="I8152" s="69">
        <v>0</v>
      </c>
      <c r="J8152" s="69">
        <v>4</v>
      </c>
      <c r="K8152" s="91"/>
      <c r="L8152" s="91"/>
    </row>
    <row r="8153" spans="2:12" x14ac:dyDescent="0.25">
      <c r="B8153" s="67" t="s">
        <v>454</v>
      </c>
      <c r="C8153" s="67" t="s">
        <v>455</v>
      </c>
      <c r="D8153" s="68" t="s">
        <v>373</v>
      </c>
      <c r="E8153" s="67" t="s">
        <v>374</v>
      </c>
      <c r="F8153" s="68" t="s">
        <v>486</v>
      </c>
      <c r="G8153" s="67" t="s">
        <v>487</v>
      </c>
      <c r="H8153" s="68" t="s">
        <v>364</v>
      </c>
      <c r="I8153" s="69">
        <v>0</v>
      </c>
      <c r="J8153" s="69">
        <v>0</v>
      </c>
      <c r="K8153" s="91"/>
      <c r="L8153" s="91"/>
    </row>
    <row r="8154" spans="2:12" x14ac:dyDescent="0.25">
      <c r="B8154" s="67" t="s">
        <v>454</v>
      </c>
      <c r="C8154" s="67" t="s">
        <v>455</v>
      </c>
      <c r="D8154" s="68" t="s">
        <v>373</v>
      </c>
      <c r="E8154" s="67" t="s">
        <v>374</v>
      </c>
      <c r="F8154" s="68" t="s">
        <v>486</v>
      </c>
      <c r="G8154" s="67" t="s">
        <v>487</v>
      </c>
      <c r="H8154" s="68" t="s">
        <v>362</v>
      </c>
      <c r="I8154" s="69">
        <v>10</v>
      </c>
      <c r="J8154" s="69">
        <v>20</v>
      </c>
      <c r="K8154" s="91"/>
      <c r="L8154" s="91"/>
    </row>
    <row r="8155" spans="2:12" x14ac:dyDescent="0.25">
      <c r="B8155" s="67" t="s">
        <v>454</v>
      </c>
      <c r="C8155" s="67" t="s">
        <v>455</v>
      </c>
      <c r="D8155" s="68" t="s">
        <v>373</v>
      </c>
      <c r="E8155" s="67" t="s">
        <v>374</v>
      </c>
      <c r="F8155" s="68" t="s">
        <v>486</v>
      </c>
      <c r="G8155" s="67" t="s">
        <v>487</v>
      </c>
      <c r="H8155" s="68" t="s">
        <v>363</v>
      </c>
      <c r="I8155" s="69">
        <v>79</v>
      </c>
      <c r="J8155" s="69">
        <v>100</v>
      </c>
      <c r="K8155" s="91"/>
      <c r="L8155" s="91"/>
    </row>
    <row r="8156" spans="2:12" x14ac:dyDescent="0.25">
      <c r="B8156" s="67" t="s">
        <v>454</v>
      </c>
      <c r="C8156" s="67" t="s">
        <v>455</v>
      </c>
      <c r="D8156" s="68" t="s">
        <v>373</v>
      </c>
      <c r="E8156" s="67" t="s">
        <v>374</v>
      </c>
      <c r="F8156" s="68" t="s">
        <v>486</v>
      </c>
      <c r="G8156" s="67" t="s">
        <v>487</v>
      </c>
      <c r="H8156" s="68" t="s">
        <v>364</v>
      </c>
      <c r="I8156" s="69">
        <v>61</v>
      </c>
      <c r="J8156" s="69">
        <v>104</v>
      </c>
      <c r="K8156" s="91"/>
      <c r="L8156" s="91"/>
    </row>
    <row r="8157" spans="2:12" x14ac:dyDescent="0.25">
      <c r="B8157" s="67" t="s">
        <v>454</v>
      </c>
      <c r="C8157" s="67" t="s">
        <v>455</v>
      </c>
      <c r="D8157" s="68" t="s">
        <v>373</v>
      </c>
      <c r="E8157" s="67" t="s">
        <v>374</v>
      </c>
      <c r="F8157" s="68" t="s">
        <v>486</v>
      </c>
      <c r="G8157" s="67" t="s">
        <v>487</v>
      </c>
      <c r="H8157" s="68" t="s">
        <v>362</v>
      </c>
      <c r="I8157" s="69">
        <v>0</v>
      </c>
      <c r="J8157" s="69">
        <v>0</v>
      </c>
      <c r="K8157" s="91"/>
      <c r="L8157" s="91"/>
    </row>
    <row r="8158" spans="2:12" x14ac:dyDescent="0.25">
      <c r="B8158" s="67" t="s">
        <v>454</v>
      </c>
      <c r="C8158" s="67" t="s">
        <v>455</v>
      </c>
      <c r="D8158" s="68" t="s">
        <v>373</v>
      </c>
      <c r="E8158" s="67" t="s">
        <v>374</v>
      </c>
      <c r="F8158" s="68" t="s">
        <v>486</v>
      </c>
      <c r="G8158" s="67" t="s">
        <v>487</v>
      </c>
      <c r="H8158" s="68" t="s">
        <v>364</v>
      </c>
      <c r="I8158" s="69">
        <v>0</v>
      </c>
      <c r="J8158" s="69">
        <v>0</v>
      </c>
      <c r="K8158" s="91"/>
      <c r="L8158" s="91"/>
    </row>
    <row r="8159" spans="2:12" x14ac:dyDescent="0.25">
      <c r="B8159" s="67" t="s">
        <v>454</v>
      </c>
      <c r="C8159" s="67" t="s">
        <v>455</v>
      </c>
      <c r="D8159" s="68" t="s">
        <v>373</v>
      </c>
      <c r="E8159" s="67" t="s">
        <v>374</v>
      </c>
      <c r="F8159" s="68" t="s">
        <v>486</v>
      </c>
      <c r="G8159" s="67" t="s">
        <v>487</v>
      </c>
      <c r="H8159" s="68" t="s">
        <v>362</v>
      </c>
      <c r="I8159" s="69">
        <v>10</v>
      </c>
      <c r="J8159" s="69">
        <v>5</v>
      </c>
      <c r="K8159" s="91"/>
      <c r="L8159" s="91"/>
    </row>
    <row r="8160" spans="2:12" x14ac:dyDescent="0.25">
      <c r="B8160" s="67" t="s">
        <v>454</v>
      </c>
      <c r="C8160" s="67" t="s">
        <v>455</v>
      </c>
      <c r="D8160" s="68" t="s">
        <v>373</v>
      </c>
      <c r="E8160" s="67" t="s">
        <v>374</v>
      </c>
      <c r="F8160" s="68" t="s">
        <v>486</v>
      </c>
      <c r="G8160" s="67" t="s">
        <v>487</v>
      </c>
      <c r="H8160" s="68" t="s">
        <v>363</v>
      </c>
      <c r="I8160" s="69">
        <v>106</v>
      </c>
      <c r="J8160" s="69">
        <v>110</v>
      </c>
      <c r="K8160" s="91"/>
      <c r="L8160" s="91"/>
    </row>
    <row r="8161" spans="2:12" x14ac:dyDescent="0.25">
      <c r="B8161" s="67" t="s">
        <v>454</v>
      </c>
      <c r="C8161" s="67" t="s">
        <v>455</v>
      </c>
      <c r="D8161" s="68" t="s">
        <v>373</v>
      </c>
      <c r="E8161" s="67" t="s">
        <v>374</v>
      </c>
      <c r="F8161" s="68" t="s">
        <v>486</v>
      </c>
      <c r="G8161" s="67" t="s">
        <v>487</v>
      </c>
      <c r="H8161" s="68" t="s">
        <v>364</v>
      </c>
      <c r="I8161" s="69">
        <v>14</v>
      </c>
      <c r="J8161" s="69">
        <v>34</v>
      </c>
      <c r="K8161" s="91"/>
      <c r="L8161" s="91"/>
    </row>
    <row r="8162" spans="2:12" x14ac:dyDescent="0.25">
      <c r="B8162" s="67" t="s">
        <v>454</v>
      </c>
      <c r="C8162" s="67" t="s">
        <v>455</v>
      </c>
      <c r="D8162" s="68" t="s">
        <v>373</v>
      </c>
      <c r="E8162" s="67" t="s">
        <v>374</v>
      </c>
      <c r="F8162" s="68" t="s">
        <v>486</v>
      </c>
      <c r="G8162" s="67" t="s">
        <v>487</v>
      </c>
      <c r="H8162" s="68" t="s">
        <v>362</v>
      </c>
      <c r="I8162" s="69">
        <v>0</v>
      </c>
      <c r="J8162" s="69">
        <v>0</v>
      </c>
      <c r="K8162" s="91"/>
      <c r="L8162" s="91"/>
    </row>
    <row r="8163" spans="2:12" x14ac:dyDescent="0.25">
      <c r="B8163" s="67" t="s">
        <v>454</v>
      </c>
      <c r="C8163" s="67" t="s">
        <v>455</v>
      </c>
      <c r="D8163" s="68" t="s">
        <v>373</v>
      </c>
      <c r="E8163" s="67" t="s">
        <v>374</v>
      </c>
      <c r="F8163" s="68" t="s">
        <v>486</v>
      </c>
      <c r="G8163" s="67" t="s">
        <v>487</v>
      </c>
      <c r="H8163" s="68" t="s">
        <v>363</v>
      </c>
      <c r="I8163" s="69">
        <v>0</v>
      </c>
      <c r="J8163" s="69">
        <v>0</v>
      </c>
      <c r="K8163" s="91"/>
      <c r="L8163" s="91"/>
    </row>
    <row r="8164" spans="2:12" x14ac:dyDescent="0.25">
      <c r="B8164" s="67" t="s">
        <v>454</v>
      </c>
      <c r="C8164" s="67" t="s">
        <v>455</v>
      </c>
      <c r="D8164" s="68" t="s">
        <v>373</v>
      </c>
      <c r="E8164" s="67" t="s">
        <v>374</v>
      </c>
      <c r="F8164" s="68" t="s">
        <v>486</v>
      </c>
      <c r="G8164" s="67" t="s">
        <v>487</v>
      </c>
      <c r="H8164" s="68" t="s">
        <v>362</v>
      </c>
      <c r="I8164" s="69">
        <v>165</v>
      </c>
      <c r="J8164" s="69">
        <v>265</v>
      </c>
      <c r="K8164" s="91"/>
      <c r="L8164" s="91"/>
    </row>
    <row r="8165" spans="2:12" x14ac:dyDescent="0.25">
      <c r="B8165" s="67" t="s">
        <v>454</v>
      </c>
      <c r="C8165" s="67" t="s">
        <v>455</v>
      </c>
      <c r="D8165" s="68" t="s">
        <v>373</v>
      </c>
      <c r="E8165" s="67" t="s">
        <v>374</v>
      </c>
      <c r="F8165" s="68" t="s">
        <v>486</v>
      </c>
      <c r="G8165" s="67" t="s">
        <v>487</v>
      </c>
      <c r="H8165" s="68" t="s">
        <v>363</v>
      </c>
      <c r="I8165" s="69">
        <v>341</v>
      </c>
      <c r="J8165" s="69">
        <v>394</v>
      </c>
      <c r="K8165" s="91"/>
      <c r="L8165" s="91"/>
    </row>
    <row r="8166" spans="2:12" x14ac:dyDescent="0.25">
      <c r="B8166" s="67" t="s">
        <v>454</v>
      </c>
      <c r="C8166" s="67" t="s">
        <v>455</v>
      </c>
      <c r="D8166" s="68" t="s">
        <v>373</v>
      </c>
      <c r="E8166" s="67" t="s">
        <v>374</v>
      </c>
      <c r="F8166" s="68" t="s">
        <v>486</v>
      </c>
      <c r="G8166" s="67" t="s">
        <v>487</v>
      </c>
      <c r="H8166" s="68" t="s">
        <v>364</v>
      </c>
      <c r="I8166" s="69">
        <v>60</v>
      </c>
      <c r="J8166" s="69">
        <v>49</v>
      </c>
      <c r="K8166" s="91"/>
      <c r="L8166" s="91"/>
    </row>
    <row r="8167" spans="2:12" x14ac:dyDescent="0.25">
      <c r="B8167" s="67" t="s">
        <v>454</v>
      </c>
      <c r="C8167" s="67" t="s">
        <v>455</v>
      </c>
      <c r="D8167" s="68" t="s">
        <v>373</v>
      </c>
      <c r="E8167" s="67" t="s">
        <v>374</v>
      </c>
      <c r="F8167" s="68" t="s">
        <v>486</v>
      </c>
      <c r="G8167" s="67" t="s">
        <v>487</v>
      </c>
      <c r="H8167" s="68" t="s">
        <v>362</v>
      </c>
      <c r="I8167" s="69">
        <v>0</v>
      </c>
      <c r="J8167" s="69">
        <v>5</v>
      </c>
      <c r="K8167" s="91"/>
      <c r="L8167" s="91"/>
    </row>
    <row r="8168" spans="2:12" x14ac:dyDescent="0.25">
      <c r="B8168" s="67" t="s">
        <v>454</v>
      </c>
      <c r="C8168" s="67" t="s">
        <v>455</v>
      </c>
      <c r="D8168" s="68" t="s">
        <v>373</v>
      </c>
      <c r="E8168" s="67" t="s">
        <v>374</v>
      </c>
      <c r="F8168" s="68" t="s">
        <v>486</v>
      </c>
      <c r="G8168" s="67" t="s">
        <v>487</v>
      </c>
      <c r="H8168" s="68" t="s">
        <v>362</v>
      </c>
      <c r="I8168" s="69">
        <v>20</v>
      </c>
      <c r="J8168" s="69">
        <v>40</v>
      </c>
      <c r="K8168" s="91"/>
      <c r="L8168" s="91"/>
    </row>
    <row r="8169" spans="2:12" x14ac:dyDescent="0.25">
      <c r="B8169" s="67" t="s">
        <v>454</v>
      </c>
      <c r="C8169" s="67" t="s">
        <v>455</v>
      </c>
      <c r="D8169" s="68" t="s">
        <v>373</v>
      </c>
      <c r="E8169" s="67" t="s">
        <v>374</v>
      </c>
      <c r="F8169" s="68" t="s">
        <v>486</v>
      </c>
      <c r="G8169" s="67" t="s">
        <v>487</v>
      </c>
      <c r="H8169" s="68" t="s">
        <v>363</v>
      </c>
      <c r="I8169" s="69">
        <v>0</v>
      </c>
      <c r="J8169" s="69">
        <v>24</v>
      </c>
      <c r="K8169" s="91"/>
      <c r="L8169" s="91"/>
    </row>
    <row r="8170" spans="2:12" x14ac:dyDescent="0.25">
      <c r="B8170" s="67" t="s">
        <v>454</v>
      </c>
      <c r="C8170" s="67" t="s">
        <v>455</v>
      </c>
      <c r="D8170" s="68" t="s">
        <v>373</v>
      </c>
      <c r="E8170" s="67" t="s">
        <v>374</v>
      </c>
      <c r="F8170" s="68" t="s">
        <v>486</v>
      </c>
      <c r="G8170" s="67" t="s">
        <v>487</v>
      </c>
      <c r="H8170" s="68" t="s">
        <v>364</v>
      </c>
      <c r="I8170" s="69">
        <v>22</v>
      </c>
      <c r="J8170" s="69">
        <v>30</v>
      </c>
      <c r="K8170" s="91"/>
      <c r="L8170" s="91"/>
    </row>
    <row r="8171" spans="2:12" x14ac:dyDescent="0.25">
      <c r="B8171" s="67" t="s">
        <v>454</v>
      </c>
      <c r="C8171" s="67" t="s">
        <v>455</v>
      </c>
      <c r="D8171" s="68" t="s">
        <v>373</v>
      </c>
      <c r="E8171" s="67" t="s">
        <v>374</v>
      </c>
      <c r="F8171" s="68" t="s">
        <v>486</v>
      </c>
      <c r="G8171" s="67" t="s">
        <v>487</v>
      </c>
      <c r="H8171" s="68" t="s">
        <v>363</v>
      </c>
      <c r="I8171" s="69">
        <v>0</v>
      </c>
      <c r="J8171" s="69">
        <v>0</v>
      </c>
      <c r="K8171" s="91"/>
      <c r="L8171" s="91"/>
    </row>
    <row r="8172" spans="2:12" x14ac:dyDescent="0.25">
      <c r="B8172" s="67" t="s">
        <v>454</v>
      </c>
      <c r="C8172" s="67" t="s">
        <v>455</v>
      </c>
      <c r="D8172" s="68" t="s">
        <v>373</v>
      </c>
      <c r="E8172" s="67" t="s">
        <v>374</v>
      </c>
      <c r="F8172" s="68" t="s">
        <v>486</v>
      </c>
      <c r="G8172" s="67" t="s">
        <v>487</v>
      </c>
      <c r="H8172" s="68" t="s">
        <v>362</v>
      </c>
      <c r="I8172" s="69">
        <v>8</v>
      </c>
      <c r="J8172" s="69">
        <v>16</v>
      </c>
      <c r="K8172" s="91"/>
      <c r="L8172" s="91"/>
    </row>
    <row r="8173" spans="2:12" x14ac:dyDescent="0.25">
      <c r="B8173" s="67" t="s">
        <v>454</v>
      </c>
      <c r="C8173" s="67" t="s">
        <v>455</v>
      </c>
      <c r="D8173" s="68" t="s">
        <v>373</v>
      </c>
      <c r="E8173" s="67" t="s">
        <v>374</v>
      </c>
      <c r="F8173" s="68" t="s">
        <v>486</v>
      </c>
      <c r="G8173" s="67" t="s">
        <v>487</v>
      </c>
      <c r="H8173" s="68" t="s">
        <v>363</v>
      </c>
      <c r="I8173" s="69">
        <v>141</v>
      </c>
      <c r="J8173" s="69">
        <v>189</v>
      </c>
      <c r="K8173" s="91"/>
      <c r="L8173" s="91"/>
    </row>
    <row r="8174" spans="2:12" x14ac:dyDescent="0.25">
      <c r="B8174" s="67" t="s">
        <v>454</v>
      </c>
      <c r="C8174" s="67" t="s">
        <v>455</v>
      </c>
      <c r="D8174" s="68" t="s">
        <v>373</v>
      </c>
      <c r="E8174" s="67" t="s">
        <v>374</v>
      </c>
      <c r="F8174" s="68" t="s">
        <v>486</v>
      </c>
      <c r="G8174" s="67" t="s">
        <v>487</v>
      </c>
      <c r="H8174" s="68" t="s">
        <v>364</v>
      </c>
      <c r="I8174" s="69">
        <v>26</v>
      </c>
      <c r="J8174" s="69">
        <v>58</v>
      </c>
      <c r="K8174" s="91"/>
      <c r="L8174" s="91"/>
    </row>
    <row r="8175" spans="2:12" x14ac:dyDescent="0.25">
      <c r="B8175" s="67" t="s">
        <v>454</v>
      </c>
      <c r="C8175" s="67" t="s">
        <v>455</v>
      </c>
      <c r="D8175" s="68" t="s">
        <v>373</v>
      </c>
      <c r="E8175" s="67" t="s">
        <v>374</v>
      </c>
      <c r="F8175" s="68" t="s">
        <v>486</v>
      </c>
      <c r="G8175" s="67" t="s">
        <v>487</v>
      </c>
      <c r="H8175" s="68" t="s">
        <v>362</v>
      </c>
      <c r="I8175" s="69">
        <v>0</v>
      </c>
      <c r="J8175" s="69">
        <v>0</v>
      </c>
      <c r="K8175" s="91"/>
      <c r="L8175" s="91"/>
    </row>
    <row r="8176" spans="2:12" x14ac:dyDescent="0.25">
      <c r="B8176" s="67" t="s">
        <v>454</v>
      </c>
      <c r="C8176" s="67" t="s">
        <v>455</v>
      </c>
      <c r="D8176" s="68" t="s">
        <v>373</v>
      </c>
      <c r="E8176" s="67" t="s">
        <v>374</v>
      </c>
      <c r="F8176" s="68" t="s">
        <v>486</v>
      </c>
      <c r="G8176" s="67" t="s">
        <v>487</v>
      </c>
      <c r="H8176" s="68" t="s">
        <v>362</v>
      </c>
      <c r="I8176" s="69">
        <v>0</v>
      </c>
      <c r="J8176" s="69">
        <v>0</v>
      </c>
      <c r="K8176" s="91"/>
      <c r="L8176" s="91"/>
    </row>
    <row r="8177" spans="2:12" x14ac:dyDescent="0.25">
      <c r="B8177" s="67" t="s">
        <v>454</v>
      </c>
      <c r="C8177" s="67" t="s">
        <v>455</v>
      </c>
      <c r="D8177" s="68" t="s">
        <v>373</v>
      </c>
      <c r="E8177" s="67" t="s">
        <v>374</v>
      </c>
      <c r="F8177" s="68" t="s">
        <v>486</v>
      </c>
      <c r="G8177" s="67" t="s">
        <v>487</v>
      </c>
      <c r="H8177" s="68" t="s">
        <v>362</v>
      </c>
      <c r="I8177" s="69">
        <v>0</v>
      </c>
      <c r="J8177" s="69">
        <v>0</v>
      </c>
      <c r="K8177" s="91"/>
      <c r="L8177" s="91"/>
    </row>
    <row r="8178" spans="2:12" x14ac:dyDescent="0.25">
      <c r="B8178" s="67" t="s">
        <v>454</v>
      </c>
      <c r="C8178" s="67" t="s">
        <v>455</v>
      </c>
      <c r="D8178" s="68" t="s">
        <v>373</v>
      </c>
      <c r="E8178" s="67" t="s">
        <v>374</v>
      </c>
      <c r="F8178" s="68" t="s">
        <v>486</v>
      </c>
      <c r="G8178" s="67" t="s">
        <v>487</v>
      </c>
      <c r="H8178" s="68" t="s">
        <v>363</v>
      </c>
      <c r="I8178" s="69">
        <v>0</v>
      </c>
      <c r="J8178" s="69">
        <v>0</v>
      </c>
      <c r="K8178" s="91"/>
      <c r="L8178" s="91"/>
    </row>
    <row r="8179" spans="2:12" x14ac:dyDescent="0.25">
      <c r="B8179" s="67" t="s">
        <v>454</v>
      </c>
      <c r="C8179" s="67" t="s">
        <v>455</v>
      </c>
      <c r="D8179" s="68" t="s">
        <v>373</v>
      </c>
      <c r="E8179" s="67" t="s">
        <v>374</v>
      </c>
      <c r="F8179" s="68" t="s">
        <v>486</v>
      </c>
      <c r="G8179" s="67" t="s">
        <v>487</v>
      </c>
      <c r="H8179" s="68" t="s">
        <v>364</v>
      </c>
      <c r="I8179" s="69">
        <v>0</v>
      </c>
      <c r="J8179" s="69">
        <v>0</v>
      </c>
      <c r="K8179" s="91"/>
      <c r="L8179" s="91"/>
    </row>
    <row r="8180" spans="2:12" x14ac:dyDescent="0.25">
      <c r="B8180" s="67" t="s">
        <v>454</v>
      </c>
      <c r="C8180" s="67" t="s">
        <v>455</v>
      </c>
      <c r="D8180" s="68" t="s">
        <v>373</v>
      </c>
      <c r="E8180" s="67" t="s">
        <v>374</v>
      </c>
      <c r="F8180" s="68" t="s">
        <v>486</v>
      </c>
      <c r="G8180" s="67" t="s">
        <v>487</v>
      </c>
      <c r="H8180" s="68" t="s">
        <v>362</v>
      </c>
      <c r="I8180" s="69">
        <v>0</v>
      </c>
      <c r="J8180" s="69">
        <v>0</v>
      </c>
      <c r="K8180" s="91"/>
      <c r="L8180" s="91"/>
    </row>
    <row r="8181" spans="2:12" x14ac:dyDescent="0.25">
      <c r="B8181" s="67" t="s">
        <v>454</v>
      </c>
      <c r="C8181" s="67" t="s">
        <v>455</v>
      </c>
      <c r="D8181" s="68" t="s">
        <v>373</v>
      </c>
      <c r="E8181" s="67" t="s">
        <v>374</v>
      </c>
      <c r="F8181" s="68" t="s">
        <v>486</v>
      </c>
      <c r="G8181" s="67" t="s">
        <v>487</v>
      </c>
      <c r="H8181" s="68" t="s">
        <v>363</v>
      </c>
      <c r="I8181" s="69">
        <v>0</v>
      </c>
      <c r="J8181" s="69">
        <v>0</v>
      </c>
      <c r="K8181" s="91"/>
      <c r="L8181" s="91"/>
    </row>
    <row r="8182" spans="2:12" x14ac:dyDescent="0.25">
      <c r="B8182" s="67" t="s">
        <v>454</v>
      </c>
      <c r="C8182" s="67" t="s">
        <v>455</v>
      </c>
      <c r="D8182" s="68" t="s">
        <v>373</v>
      </c>
      <c r="E8182" s="67" t="s">
        <v>374</v>
      </c>
      <c r="F8182" s="68" t="s">
        <v>486</v>
      </c>
      <c r="G8182" s="67" t="s">
        <v>487</v>
      </c>
      <c r="H8182" s="68" t="s">
        <v>362</v>
      </c>
      <c r="I8182" s="69">
        <v>28</v>
      </c>
      <c r="J8182" s="69">
        <v>50</v>
      </c>
      <c r="K8182" s="91"/>
      <c r="L8182" s="91"/>
    </row>
    <row r="8183" spans="2:12" x14ac:dyDescent="0.25">
      <c r="B8183" s="67" t="s">
        <v>454</v>
      </c>
      <c r="C8183" s="67" t="s">
        <v>455</v>
      </c>
      <c r="D8183" s="68" t="s">
        <v>373</v>
      </c>
      <c r="E8183" s="67" t="s">
        <v>374</v>
      </c>
      <c r="F8183" s="68" t="s">
        <v>486</v>
      </c>
      <c r="G8183" s="67" t="s">
        <v>487</v>
      </c>
      <c r="H8183" s="68" t="s">
        <v>363</v>
      </c>
      <c r="I8183" s="69">
        <v>204</v>
      </c>
      <c r="J8183" s="69">
        <v>198</v>
      </c>
      <c r="K8183" s="91"/>
      <c r="L8183" s="91"/>
    </row>
    <row r="8184" spans="2:12" x14ac:dyDescent="0.25">
      <c r="B8184" s="67" t="s">
        <v>454</v>
      </c>
      <c r="C8184" s="67" t="s">
        <v>455</v>
      </c>
      <c r="D8184" s="68" t="s">
        <v>373</v>
      </c>
      <c r="E8184" s="67" t="s">
        <v>374</v>
      </c>
      <c r="F8184" s="68" t="s">
        <v>486</v>
      </c>
      <c r="G8184" s="67" t="s">
        <v>487</v>
      </c>
      <c r="H8184" s="68" t="s">
        <v>364</v>
      </c>
      <c r="I8184" s="69">
        <v>30</v>
      </c>
      <c r="J8184" s="69">
        <v>72</v>
      </c>
      <c r="K8184" s="91"/>
      <c r="L8184" s="91"/>
    </row>
    <row r="8185" spans="2:12" x14ac:dyDescent="0.25">
      <c r="B8185" s="67" t="s">
        <v>454</v>
      </c>
      <c r="C8185" s="67" t="s">
        <v>455</v>
      </c>
      <c r="D8185" s="68" t="s">
        <v>373</v>
      </c>
      <c r="E8185" s="67" t="s">
        <v>374</v>
      </c>
      <c r="F8185" s="68" t="s">
        <v>486</v>
      </c>
      <c r="G8185" s="67" t="s">
        <v>487</v>
      </c>
      <c r="H8185" s="68" t="s">
        <v>362</v>
      </c>
      <c r="I8185" s="69">
        <v>0</v>
      </c>
      <c r="J8185" s="69">
        <v>0</v>
      </c>
      <c r="K8185" s="91"/>
      <c r="L8185" s="91"/>
    </row>
    <row r="8186" spans="2:12" x14ac:dyDescent="0.25">
      <c r="B8186" s="67" t="s">
        <v>454</v>
      </c>
      <c r="C8186" s="67" t="s">
        <v>455</v>
      </c>
      <c r="D8186" s="68" t="s">
        <v>373</v>
      </c>
      <c r="E8186" s="67" t="s">
        <v>374</v>
      </c>
      <c r="F8186" s="68" t="s">
        <v>486</v>
      </c>
      <c r="G8186" s="67" t="s">
        <v>487</v>
      </c>
      <c r="H8186" s="68" t="s">
        <v>363</v>
      </c>
      <c r="I8186" s="69">
        <v>0</v>
      </c>
      <c r="J8186" s="69">
        <v>0</v>
      </c>
      <c r="K8186" s="91"/>
      <c r="L8186" s="91"/>
    </row>
    <row r="8187" spans="2:12" x14ac:dyDescent="0.25">
      <c r="B8187" s="67" t="s">
        <v>454</v>
      </c>
      <c r="C8187" s="67" t="s">
        <v>455</v>
      </c>
      <c r="D8187" s="68" t="s">
        <v>373</v>
      </c>
      <c r="E8187" s="67" t="s">
        <v>374</v>
      </c>
      <c r="F8187" s="68" t="s">
        <v>486</v>
      </c>
      <c r="G8187" s="67" t="s">
        <v>487</v>
      </c>
      <c r="H8187" s="68" t="s">
        <v>364</v>
      </c>
      <c r="I8187" s="69">
        <v>0</v>
      </c>
      <c r="J8187" s="69">
        <v>0</v>
      </c>
      <c r="K8187" s="91"/>
      <c r="L8187" s="91"/>
    </row>
    <row r="8188" spans="2:12" x14ac:dyDescent="0.25">
      <c r="B8188" s="67" t="s">
        <v>454</v>
      </c>
      <c r="C8188" s="67" t="s">
        <v>455</v>
      </c>
      <c r="D8188" s="68" t="s">
        <v>373</v>
      </c>
      <c r="E8188" s="67" t="s">
        <v>374</v>
      </c>
      <c r="F8188" s="68" t="s">
        <v>486</v>
      </c>
      <c r="G8188" s="67" t="s">
        <v>487</v>
      </c>
      <c r="H8188" s="68" t="s">
        <v>362</v>
      </c>
      <c r="I8188" s="69">
        <v>10</v>
      </c>
      <c r="J8188" s="69">
        <v>70</v>
      </c>
      <c r="K8188" s="91"/>
      <c r="L8188" s="91"/>
    </row>
    <row r="8189" spans="2:12" x14ac:dyDescent="0.25">
      <c r="B8189" s="67" t="s">
        <v>454</v>
      </c>
      <c r="C8189" s="67" t="s">
        <v>455</v>
      </c>
      <c r="D8189" s="68" t="s">
        <v>373</v>
      </c>
      <c r="E8189" s="67" t="s">
        <v>374</v>
      </c>
      <c r="F8189" s="68" t="s">
        <v>486</v>
      </c>
      <c r="G8189" s="67" t="s">
        <v>487</v>
      </c>
      <c r="H8189" s="68" t="s">
        <v>363</v>
      </c>
      <c r="I8189" s="69">
        <v>8</v>
      </c>
      <c r="J8189" s="69">
        <v>39</v>
      </c>
      <c r="K8189" s="91"/>
      <c r="L8189" s="91"/>
    </row>
    <row r="8190" spans="2:12" x14ac:dyDescent="0.25">
      <c r="B8190" s="67" t="s">
        <v>454</v>
      </c>
      <c r="C8190" s="67" t="s">
        <v>455</v>
      </c>
      <c r="D8190" s="68" t="s">
        <v>373</v>
      </c>
      <c r="E8190" s="67" t="s">
        <v>374</v>
      </c>
      <c r="F8190" s="68" t="s">
        <v>486</v>
      </c>
      <c r="G8190" s="67" t="s">
        <v>487</v>
      </c>
      <c r="H8190" s="68" t="s">
        <v>364</v>
      </c>
      <c r="I8190" s="69">
        <v>22</v>
      </c>
      <c r="J8190" s="69">
        <v>28</v>
      </c>
      <c r="K8190" s="91"/>
      <c r="L8190" s="91"/>
    </row>
    <row r="8191" spans="2:12" x14ac:dyDescent="0.25">
      <c r="B8191" s="67" t="s">
        <v>454</v>
      </c>
      <c r="C8191" s="67" t="s">
        <v>455</v>
      </c>
      <c r="D8191" s="68" t="s">
        <v>373</v>
      </c>
      <c r="E8191" s="67" t="s">
        <v>374</v>
      </c>
      <c r="F8191" s="68" t="s">
        <v>486</v>
      </c>
      <c r="G8191" s="67" t="s">
        <v>487</v>
      </c>
      <c r="H8191" s="68" t="s">
        <v>362</v>
      </c>
      <c r="I8191" s="69">
        <v>0</v>
      </c>
      <c r="J8191" s="69">
        <v>5</v>
      </c>
      <c r="K8191" s="91"/>
      <c r="L8191" s="91"/>
    </row>
    <row r="8192" spans="2:12" x14ac:dyDescent="0.25">
      <c r="B8192" s="67" t="s">
        <v>454</v>
      </c>
      <c r="C8192" s="67" t="s">
        <v>455</v>
      </c>
      <c r="D8192" s="68" t="s">
        <v>373</v>
      </c>
      <c r="E8192" s="67" t="s">
        <v>374</v>
      </c>
      <c r="F8192" s="68" t="s">
        <v>486</v>
      </c>
      <c r="G8192" s="67" t="s">
        <v>487</v>
      </c>
      <c r="H8192" s="68" t="s">
        <v>363</v>
      </c>
      <c r="I8192" s="69">
        <v>0</v>
      </c>
      <c r="J8192" s="69">
        <v>0</v>
      </c>
      <c r="K8192" s="91"/>
      <c r="L8192" s="91"/>
    </row>
    <row r="8193" spans="2:12" x14ac:dyDescent="0.25">
      <c r="B8193" s="67" t="s">
        <v>454</v>
      </c>
      <c r="C8193" s="67" t="s">
        <v>455</v>
      </c>
      <c r="D8193" s="68" t="s">
        <v>373</v>
      </c>
      <c r="E8193" s="67" t="s">
        <v>374</v>
      </c>
      <c r="F8193" s="68" t="s">
        <v>486</v>
      </c>
      <c r="G8193" s="67" t="s">
        <v>487</v>
      </c>
      <c r="H8193" s="68" t="s">
        <v>363</v>
      </c>
      <c r="I8193" s="69">
        <v>0</v>
      </c>
      <c r="J8193" s="69">
        <v>0</v>
      </c>
      <c r="K8193" s="91"/>
      <c r="L8193" s="91"/>
    </row>
    <row r="8194" spans="2:12" x14ac:dyDescent="0.25">
      <c r="B8194" s="67" t="s">
        <v>454</v>
      </c>
      <c r="C8194" s="67" t="s">
        <v>455</v>
      </c>
      <c r="D8194" s="68" t="s">
        <v>373</v>
      </c>
      <c r="E8194" s="67" t="s">
        <v>374</v>
      </c>
      <c r="F8194" s="68" t="s">
        <v>486</v>
      </c>
      <c r="G8194" s="67" t="s">
        <v>487</v>
      </c>
      <c r="H8194" s="68" t="s">
        <v>362</v>
      </c>
      <c r="I8194" s="69">
        <v>19.3</v>
      </c>
      <c r="J8194" s="69">
        <v>17.3</v>
      </c>
      <c r="K8194" s="91"/>
      <c r="L8194" s="91"/>
    </row>
    <row r="8195" spans="2:12" x14ac:dyDescent="0.25">
      <c r="B8195" s="67" t="s">
        <v>454</v>
      </c>
      <c r="C8195" s="67" t="s">
        <v>455</v>
      </c>
      <c r="D8195" s="68" t="s">
        <v>373</v>
      </c>
      <c r="E8195" s="67" t="s">
        <v>374</v>
      </c>
      <c r="F8195" s="68" t="s">
        <v>486</v>
      </c>
      <c r="G8195" s="67" t="s">
        <v>487</v>
      </c>
      <c r="H8195" s="68" t="s">
        <v>363</v>
      </c>
      <c r="I8195" s="69">
        <v>34.200000000000003</v>
      </c>
      <c r="J8195" s="69">
        <v>41.2</v>
      </c>
      <c r="K8195" s="91"/>
      <c r="L8195" s="91"/>
    </row>
    <row r="8196" spans="2:12" x14ac:dyDescent="0.25">
      <c r="B8196" s="67" t="s">
        <v>454</v>
      </c>
      <c r="C8196" s="67" t="s">
        <v>455</v>
      </c>
      <c r="D8196" s="68" t="s">
        <v>373</v>
      </c>
      <c r="E8196" s="67" t="s">
        <v>374</v>
      </c>
      <c r="F8196" s="68" t="s">
        <v>486</v>
      </c>
      <c r="G8196" s="67" t="s">
        <v>487</v>
      </c>
      <c r="H8196" s="68" t="s">
        <v>364</v>
      </c>
      <c r="I8196" s="69">
        <v>10.7</v>
      </c>
      <c r="J8196" s="69">
        <v>13.7</v>
      </c>
      <c r="K8196" s="91"/>
      <c r="L8196" s="91"/>
    </row>
    <row r="8197" spans="2:12" x14ac:dyDescent="0.25">
      <c r="B8197" s="67" t="s">
        <v>454</v>
      </c>
      <c r="C8197" s="67" t="s">
        <v>455</v>
      </c>
      <c r="D8197" s="68" t="s">
        <v>373</v>
      </c>
      <c r="E8197" s="67" t="s">
        <v>374</v>
      </c>
      <c r="F8197" s="68" t="s">
        <v>486</v>
      </c>
      <c r="G8197" s="67" t="s">
        <v>487</v>
      </c>
      <c r="H8197" s="68" t="s">
        <v>362</v>
      </c>
      <c r="I8197" s="69">
        <v>0</v>
      </c>
      <c r="J8197" s="69">
        <v>0</v>
      </c>
      <c r="K8197" s="91"/>
      <c r="L8197" s="91"/>
    </row>
    <row r="8198" spans="2:12" x14ac:dyDescent="0.25">
      <c r="B8198" s="67" t="s">
        <v>454</v>
      </c>
      <c r="C8198" s="67" t="s">
        <v>455</v>
      </c>
      <c r="D8198" s="68" t="s">
        <v>373</v>
      </c>
      <c r="E8198" s="67" t="s">
        <v>374</v>
      </c>
      <c r="F8198" s="68" t="s">
        <v>486</v>
      </c>
      <c r="G8198" s="67" t="s">
        <v>487</v>
      </c>
      <c r="H8198" s="68" t="s">
        <v>364</v>
      </c>
      <c r="I8198" s="69">
        <v>0</v>
      </c>
      <c r="J8198" s="69">
        <v>0</v>
      </c>
      <c r="K8198" s="91"/>
      <c r="L8198" s="91"/>
    </row>
    <row r="8199" spans="2:12" x14ac:dyDescent="0.25">
      <c r="B8199" s="67" t="s">
        <v>454</v>
      </c>
      <c r="C8199" s="67" t="s">
        <v>455</v>
      </c>
      <c r="D8199" s="68" t="s">
        <v>373</v>
      </c>
      <c r="E8199" s="67" t="s">
        <v>374</v>
      </c>
      <c r="F8199" s="68" t="s">
        <v>486</v>
      </c>
      <c r="G8199" s="67" t="s">
        <v>487</v>
      </c>
      <c r="H8199" s="68" t="s">
        <v>363</v>
      </c>
      <c r="I8199" s="69">
        <v>3</v>
      </c>
      <c r="J8199" s="69">
        <v>49</v>
      </c>
      <c r="K8199" s="91"/>
      <c r="L8199" s="91"/>
    </row>
    <row r="8200" spans="2:12" x14ac:dyDescent="0.25">
      <c r="B8200" s="67" t="s">
        <v>454</v>
      </c>
      <c r="C8200" s="67" t="s">
        <v>455</v>
      </c>
      <c r="D8200" s="68" t="s">
        <v>373</v>
      </c>
      <c r="E8200" s="67" t="s">
        <v>374</v>
      </c>
      <c r="F8200" s="68" t="s">
        <v>486</v>
      </c>
      <c r="G8200" s="67" t="s">
        <v>487</v>
      </c>
      <c r="H8200" s="68" t="s">
        <v>364</v>
      </c>
      <c r="I8200" s="69">
        <v>4</v>
      </c>
      <c r="J8200" s="69">
        <v>0</v>
      </c>
      <c r="K8200" s="91"/>
      <c r="L8200" s="91"/>
    </row>
    <row r="8201" spans="2:12" x14ac:dyDescent="0.25">
      <c r="B8201" s="67" t="s">
        <v>454</v>
      </c>
      <c r="C8201" s="67" t="s">
        <v>455</v>
      </c>
      <c r="D8201" s="68" t="s">
        <v>373</v>
      </c>
      <c r="E8201" s="67" t="s">
        <v>374</v>
      </c>
      <c r="F8201" s="68" t="s">
        <v>486</v>
      </c>
      <c r="G8201" s="67" t="s">
        <v>487</v>
      </c>
      <c r="H8201" s="68" t="s">
        <v>362</v>
      </c>
      <c r="I8201" s="69">
        <v>4</v>
      </c>
      <c r="J8201" s="69">
        <v>21</v>
      </c>
      <c r="K8201" s="91"/>
      <c r="L8201" s="91"/>
    </row>
    <row r="8202" spans="2:12" x14ac:dyDescent="0.25">
      <c r="B8202" s="67" t="s">
        <v>454</v>
      </c>
      <c r="C8202" s="67" t="s">
        <v>455</v>
      </c>
      <c r="D8202" s="68" t="s">
        <v>373</v>
      </c>
      <c r="E8202" s="67" t="s">
        <v>374</v>
      </c>
      <c r="F8202" s="68" t="s">
        <v>486</v>
      </c>
      <c r="G8202" s="67" t="s">
        <v>487</v>
      </c>
      <c r="H8202" s="68" t="s">
        <v>363</v>
      </c>
      <c r="I8202" s="69">
        <v>37</v>
      </c>
      <c r="J8202" s="69">
        <v>31</v>
      </c>
      <c r="K8202" s="91"/>
      <c r="L8202" s="91"/>
    </row>
    <row r="8203" spans="2:12" x14ac:dyDescent="0.25">
      <c r="B8203" s="67" t="s">
        <v>454</v>
      </c>
      <c r="C8203" s="67" t="s">
        <v>455</v>
      </c>
      <c r="D8203" s="68" t="s">
        <v>373</v>
      </c>
      <c r="E8203" s="67" t="s">
        <v>374</v>
      </c>
      <c r="F8203" s="68" t="s">
        <v>486</v>
      </c>
      <c r="G8203" s="67" t="s">
        <v>487</v>
      </c>
      <c r="H8203" s="68" t="s">
        <v>364</v>
      </c>
      <c r="I8203" s="69">
        <v>9</v>
      </c>
      <c r="J8203" s="69">
        <v>8</v>
      </c>
      <c r="K8203" s="91"/>
      <c r="L8203" s="91"/>
    </row>
    <row r="8204" spans="2:12" x14ac:dyDescent="0.25">
      <c r="B8204" s="67" t="s">
        <v>454</v>
      </c>
      <c r="C8204" s="67" t="s">
        <v>455</v>
      </c>
      <c r="D8204" s="68" t="s">
        <v>373</v>
      </c>
      <c r="E8204" s="67" t="s">
        <v>374</v>
      </c>
      <c r="F8204" s="68" t="s">
        <v>486</v>
      </c>
      <c r="G8204" s="67" t="s">
        <v>487</v>
      </c>
      <c r="H8204" s="68" t="s">
        <v>362</v>
      </c>
      <c r="I8204" s="69">
        <v>66</v>
      </c>
      <c r="J8204" s="69">
        <v>78</v>
      </c>
      <c r="K8204" s="91"/>
      <c r="L8204" s="91"/>
    </row>
    <row r="8205" spans="2:12" x14ac:dyDescent="0.25">
      <c r="B8205" s="67" t="s">
        <v>454</v>
      </c>
      <c r="C8205" s="67" t="s">
        <v>455</v>
      </c>
      <c r="D8205" s="68" t="s">
        <v>373</v>
      </c>
      <c r="E8205" s="67" t="s">
        <v>374</v>
      </c>
      <c r="F8205" s="68" t="s">
        <v>486</v>
      </c>
      <c r="G8205" s="67" t="s">
        <v>487</v>
      </c>
      <c r="H8205" s="68" t="s">
        <v>363</v>
      </c>
      <c r="I8205" s="69">
        <v>27</v>
      </c>
      <c r="J8205" s="69">
        <v>12</v>
      </c>
      <c r="K8205" s="91"/>
      <c r="L8205" s="91"/>
    </row>
    <row r="8206" spans="2:12" x14ac:dyDescent="0.25">
      <c r="B8206" s="67" t="s">
        <v>454</v>
      </c>
      <c r="C8206" s="67" t="s">
        <v>455</v>
      </c>
      <c r="D8206" s="68" t="s">
        <v>373</v>
      </c>
      <c r="E8206" s="67" t="s">
        <v>374</v>
      </c>
      <c r="F8206" s="68" t="s">
        <v>486</v>
      </c>
      <c r="G8206" s="67" t="s">
        <v>487</v>
      </c>
      <c r="H8206" s="68" t="s">
        <v>364</v>
      </c>
      <c r="I8206" s="69">
        <v>13</v>
      </c>
      <c r="J8206" s="69">
        <v>22</v>
      </c>
      <c r="K8206" s="91"/>
      <c r="L8206" s="91"/>
    </row>
    <row r="8207" spans="2:12" x14ac:dyDescent="0.25">
      <c r="B8207" s="67" t="s">
        <v>454</v>
      </c>
      <c r="C8207" s="67" t="s">
        <v>455</v>
      </c>
      <c r="D8207" s="68" t="s">
        <v>373</v>
      </c>
      <c r="E8207" s="67" t="s">
        <v>374</v>
      </c>
      <c r="F8207" s="68" t="s">
        <v>486</v>
      </c>
      <c r="G8207" s="67" t="s">
        <v>487</v>
      </c>
      <c r="H8207" s="68" t="s">
        <v>362</v>
      </c>
      <c r="I8207" s="69">
        <v>0</v>
      </c>
      <c r="J8207" s="69">
        <v>9</v>
      </c>
      <c r="K8207" s="91"/>
      <c r="L8207" s="91"/>
    </row>
    <row r="8208" spans="2:12" x14ac:dyDescent="0.25">
      <c r="B8208" s="67" t="s">
        <v>454</v>
      </c>
      <c r="C8208" s="67" t="s">
        <v>455</v>
      </c>
      <c r="D8208" s="68" t="s">
        <v>373</v>
      </c>
      <c r="E8208" s="67" t="s">
        <v>374</v>
      </c>
      <c r="F8208" s="68" t="s">
        <v>486</v>
      </c>
      <c r="G8208" s="67" t="s">
        <v>487</v>
      </c>
      <c r="H8208" s="68" t="s">
        <v>363</v>
      </c>
      <c r="I8208" s="69">
        <v>0</v>
      </c>
      <c r="J8208" s="69">
        <v>16</v>
      </c>
      <c r="K8208" s="91"/>
      <c r="L8208" s="91"/>
    </row>
    <row r="8209" spans="2:12" x14ac:dyDescent="0.25">
      <c r="B8209" s="67" t="s">
        <v>454</v>
      </c>
      <c r="C8209" s="67" t="s">
        <v>455</v>
      </c>
      <c r="D8209" s="68" t="s">
        <v>373</v>
      </c>
      <c r="E8209" s="67" t="s">
        <v>374</v>
      </c>
      <c r="F8209" s="68" t="s">
        <v>486</v>
      </c>
      <c r="G8209" s="67" t="s">
        <v>487</v>
      </c>
      <c r="H8209" s="68" t="s">
        <v>364</v>
      </c>
      <c r="I8209" s="69">
        <v>0</v>
      </c>
      <c r="J8209" s="69">
        <v>10</v>
      </c>
      <c r="K8209" s="91"/>
      <c r="L8209" s="91"/>
    </row>
    <row r="8210" spans="2:12" x14ac:dyDescent="0.25">
      <c r="B8210" s="67" t="s">
        <v>454</v>
      </c>
      <c r="C8210" s="67" t="s">
        <v>455</v>
      </c>
      <c r="D8210" s="68" t="s">
        <v>373</v>
      </c>
      <c r="E8210" s="67" t="s">
        <v>374</v>
      </c>
      <c r="F8210" s="68" t="s">
        <v>486</v>
      </c>
      <c r="G8210" s="67" t="s">
        <v>487</v>
      </c>
      <c r="H8210" s="68" t="s">
        <v>362</v>
      </c>
      <c r="I8210" s="69">
        <v>0</v>
      </c>
      <c r="J8210" s="69">
        <v>0</v>
      </c>
      <c r="K8210" s="91"/>
      <c r="L8210" s="91"/>
    </row>
    <row r="8211" spans="2:12" x14ac:dyDescent="0.25">
      <c r="B8211" s="67" t="s">
        <v>454</v>
      </c>
      <c r="C8211" s="67" t="s">
        <v>455</v>
      </c>
      <c r="D8211" s="68" t="s">
        <v>373</v>
      </c>
      <c r="E8211" s="67" t="s">
        <v>374</v>
      </c>
      <c r="F8211" s="68" t="s">
        <v>486</v>
      </c>
      <c r="G8211" s="67" t="s">
        <v>487</v>
      </c>
      <c r="H8211" s="68" t="s">
        <v>363</v>
      </c>
      <c r="I8211" s="69">
        <v>22</v>
      </c>
      <c r="J8211" s="69">
        <v>36</v>
      </c>
      <c r="K8211" s="91"/>
      <c r="L8211" s="91"/>
    </row>
    <row r="8212" spans="2:12" x14ac:dyDescent="0.25">
      <c r="B8212" s="67" t="s">
        <v>454</v>
      </c>
      <c r="C8212" s="67" t="s">
        <v>455</v>
      </c>
      <c r="D8212" s="68" t="s">
        <v>373</v>
      </c>
      <c r="E8212" s="67" t="s">
        <v>374</v>
      </c>
      <c r="F8212" s="68" t="s">
        <v>486</v>
      </c>
      <c r="G8212" s="67" t="s">
        <v>487</v>
      </c>
      <c r="H8212" s="68" t="s">
        <v>364</v>
      </c>
      <c r="I8212" s="69">
        <v>0</v>
      </c>
      <c r="J8212" s="69">
        <v>0</v>
      </c>
      <c r="K8212" s="91"/>
      <c r="L8212" s="91"/>
    </row>
    <row r="8213" spans="2:12" x14ac:dyDescent="0.25">
      <c r="B8213" s="67" t="s">
        <v>454</v>
      </c>
      <c r="C8213" s="67" t="s">
        <v>455</v>
      </c>
      <c r="D8213" s="68" t="s">
        <v>373</v>
      </c>
      <c r="E8213" s="67" t="s">
        <v>374</v>
      </c>
      <c r="F8213" s="68" t="s">
        <v>486</v>
      </c>
      <c r="G8213" s="67" t="s">
        <v>487</v>
      </c>
      <c r="H8213" s="68" t="s">
        <v>362</v>
      </c>
      <c r="I8213" s="69">
        <v>0</v>
      </c>
      <c r="J8213" s="69">
        <v>0</v>
      </c>
      <c r="K8213" s="91"/>
      <c r="L8213" s="91"/>
    </row>
    <row r="8214" spans="2:12" x14ac:dyDescent="0.25">
      <c r="B8214" s="67" t="s">
        <v>454</v>
      </c>
      <c r="C8214" s="67" t="s">
        <v>455</v>
      </c>
      <c r="D8214" s="68" t="s">
        <v>373</v>
      </c>
      <c r="E8214" s="67" t="s">
        <v>374</v>
      </c>
      <c r="F8214" s="68" t="s">
        <v>486</v>
      </c>
      <c r="G8214" s="67" t="s">
        <v>487</v>
      </c>
      <c r="H8214" s="68" t="s">
        <v>363</v>
      </c>
      <c r="I8214" s="69">
        <v>82</v>
      </c>
      <c r="J8214" s="69">
        <v>88</v>
      </c>
      <c r="K8214" s="91"/>
      <c r="L8214" s="91"/>
    </row>
    <row r="8215" spans="2:12" x14ac:dyDescent="0.25">
      <c r="B8215" s="67" t="s">
        <v>454</v>
      </c>
      <c r="C8215" s="67" t="s">
        <v>455</v>
      </c>
      <c r="D8215" s="68" t="s">
        <v>373</v>
      </c>
      <c r="E8215" s="67" t="s">
        <v>374</v>
      </c>
      <c r="F8215" s="68" t="s">
        <v>486</v>
      </c>
      <c r="G8215" s="67" t="s">
        <v>487</v>
      </c>
      <c r="H8215" s="68" t="s">
        <v>364</v>
      </c>
      <c r="I8215" s="69">
        <v>27</v>
      </c>
      <c r="J8215" s="69">
        <v>25</v>
      </c>
      <c r="K8215" s="91"/>
      <c r="L8215" s="91"/>
    </row>
    <row r="8216" spans="2:12" x14ac:dyDescent="0.25">
      <c r="B8216" s="67" t="s">
        <v>454</v>
      </c>
      <c r="C8216" s="67" t="s">
        <v>455</v>
      </c>
      <c r="D8216" s="68" t="s">
        <v>373</v>
      </c>
      <c r="E8216" s="67" t="s">
        <v>374</v>
      </c>
      <c r="F8216" s="68" t="s">
        <v>486</v>
      </c>
      <c r="G8216" s="67" t="s">
        <v>487</v>
      </c>
      <c r="H8216" s="68" t="s">
        <v>362</v>
      </c>
      <c r="I8216" s="69">
        <v>0.309</v>
      </c>
      <c r="J8216" s="69">
        <v>0.20599999999999999</v>
      </c>
      <c r="K8216" s="91"/>
      <c r="L8216" s="91"/>
    </row>
    <row r="8217" spans="2:12" x14ac:dyDescent="0.25">
      <c r="B8217" s="67" t="s">
        <v>454</v>
      </c>
      <c r="C8217" s="67" t="s">
        <v>455</v>
      </c>
      <c r="D8217" s="68" t="s">
        <v>373</v>
      </c>
      <c r="E8217" s="67" t="s">
        <v>374</v>
      </c>
      <c r="F8217" s="68" t="s">
        <v>486</v>
      </c>
      <c r="G8217" s="67" t="s">
        <v>487</v>
      </c>
      <c r="H8217" s="68" t="s">
        <v>363</v>
      </c>
      <c r="I8217" s="69">
        <v>0.39140000000000003</v>
      </c>
      <c r="J8217" s="69">
        <v>0.55620000000000003</v>
      </c>
      <c r="K8217" s="91"/>
      <c r="L8217" s="91"/>
    </row>
    <row r="8218" spans="2:12" x14ac:dyDescent="0.25">
      <c r="B8218" s="67" t="s">
        <v>454</v>
      </c>
      <c r="C8218" s="67" t="s">
        <v>455</v>
      </c>
      <c r="D8218" s="68" t="s">
        <v>373</v>
      </c>
      <c r="E8218" s="67" t="s">
        <v>374</v>
      </c>
      <c r="F8218" s="68" t="s">
        <v>486</v>
      </c>
      <c r="G8218" s="67" t="s">
        <v>487</v>
      </c>
      <c r="H8218" s="68" t="s">
        <v>364</v>
      </c>
      <c r="I8218" s="69">
        <v>0.45319999999999999</v>
      </c>
      <c r="J8218" s="69">
        <v>0.28839999999999999</v>
      </c>
      <c r="K8218" s="91"/>
      <c r="L8218" s="91"/>
    </row>
    <row r="8219" spans="2:12" x14ac:dyDescent="0.25">
      <c r="B8219" s="67" t="s">
        <v>454</v>
      </c>
      <c r="C8219" s="67" t="s">
        <v>455</v>
      </c>
      <c r="D8219" s="68" t="s">
        <v>373</v>
      </c>
      <c r="E8219" s="67" t="s">
        <v>374</v>
      </c>
      <c r="F8219" s="68" t="s">
        <v>486</v>
      </c>
      <c r="G8219" s="67" t="s">
        <v>487</v>
      </c>
      <c r="H8219" s="68" t="s">
        <v>362</v>
      </c>
      <c r="I8219" s="69">
        <v>0</v>
      </c>
      <c r="J8219" s="69">
        <v>0</v>
      </c>
      <c r="K8219" s="91"/>
      <c r="L8219" s="91"/>
    </row>
    <row r="8220" spans="2:12" x14ac:dyDescent="0.25">
      <c r="B8220" s="67" t="s">
        <v>454</v>
      </c>
      <c r="C8220" s="67" t="s">
        <v>455</v>
      </c>
      <c r="D8220" s="68" t="s">
        <v>373</v>
      </c>
      <c r="E8220" s="67" t="s">
        <v>374</v>
      </c>
      <c r="F8220" s="68" t="s">
        <v>486</v>
      </c>
      <c r="G8220" s="67" t="s">
        <v>487</v>
      </c>
      <c r="H8220" s="68" t="s">
        <v>363</v>
      </c>
      <c r="I8220" s="69">
        <v>7</v>
      </c>
      <c r="J8220" s="69">
        <v>0</v>
      </c>
      <c r="K8220" s="91"/>
      <c r="L8220" s="91"/>
    </row>
    <row r="8221" spans="2:12" x14ac:dyDescent="0.25">
      <c r="B8221" s="67" t="s">
        <v>454</v>
      </c>
      <c r="C8221" s="67" t="s">
        <v>455</v>
      </c>
      <c r="D8221" s="68" t="s">
        <v>373</v>
      </c>
      <c r="E8221" s="67" t="s">
        <v>374</v>
      </c>
      <c r="F8221" s="68" t="s">
        <v>486</v>
      </c>
      <c r="G8221" s="67" t="s">
        <v>487</v>
      </c>
      <c r="H8221" s="68" t="s">
        <v>364</v>
      </c>
      <c r="I8221" s="69">
        <v>0</v>
      </c>
      <c r="J8221" s="69">
        <v>0</v>
      </c>
      <c r="K8221" s="91"/>
      <c r="L8221" s="91"/>
    </row>
    <row r="8222" spans="2:12" x14ac:dyDescent="0.25">
      <c r="B8222" s="67" t="s">
        <v>454</v>
      </c>
      <c r="C8222" s="67" t="s">
        <v>455</v>
      </c>
      <c r="D8222" s="68" t="s">
        <v>373</v>
      </c>
      <c r="E8222" s="67" t="s">
        <v>374</v>
      </c>
      <c r="F8222" s="68" t="s">
        <v>486</v>
      </c>
      <c r="G8222" s="67" t="s">
        <v>487</v>
      </c>
      <c r="H8222" s="68" t="s">
        <v>362</v>
      </c>
      <c r="I8222" s="69">
        <v>26</v>
      </c>
      <c r="J8222" s="69">
        <v>57</v>
      </c>
      <c r="K8222" s="91"/>
      <c r="L8222" s="91"/>
    </row>
    <row r="8223" spans="2:12" x14ac:dyDescent="0.25">
      <c r="B8223" s="67" t="s">
        <v>454</v>
      </c>
      <c r="C8223" s="67" t="s">
        <v>455</v>
      </c>
      <c r="D8223" s="68" t="s">
        <v>373</v>
      </c>
      <c r="E8223" s="67" t="s">
        <v>374</v>
      </c>
      <c r="F8223" s="68" t="s">
        <v>486</v>
      </c>
      <c r="G8223" s="67" t="s">
        <v>487</v>
      </c>
      <c r="H8223" s="68" t="s">
        <v>363</v>
      </c>
      <c r="I8223" s="69">
        <v>108</v>
      </c>
      <c r="J8223" s="69">
        <v>182</v>
      </c>
      <c r="K8223" s="91"/>
      <c r="L8223" s="91"/>
    </row>
    <row r="8224" spans="2:12" x14ac:dyDescent="0.25">
      <c r="B8224" s="67" t="s">
        <v>454</v>
      </c>
      <c r="C8224" s="67" t="s">
        <v>455</v>
      </c>
      <c r="D8224" s="68" t="s">
        <v>373</v>
      </c>
      <c r="E8224" s="67" t="s">
        <v>374</v>
      </c>
      <c r="F8224" s="68" t="s">
        <v>486</v>
      </c>
      <c r="G8224" s="67" t="s">
        <v>487</v>
      </c>
      <c r="H8224" s="68" t="s">
        <v>364</v>
      </c>
      <c r="I8224" s="69">
        <v>28</v>
      </c>
      <c r="J8224" s="69">
        <v>55</v>
      </c>
      <c r="K8224" s="91"/>
      <c r="L8224" s="91"/>
    </row>
    <row r="8225" spans="2:12" x14ac:dyDescent="0.25">
      <c r="B8225" s="67" t="s">
        <v>454</v>
      </c>
      <c r="C8225" s="67" t="s">
        <v>455</v>
      </c>
      <c r="D8225" s="68" t="s">
        <v>373</v>
      </c>
      <c r="E8225" s="67" t="s">
        <v>374</v>
      </c>
      <c r="F8225" s="68" t="s">
        <v>486</v>
      </c>
      <c r="G8225" s="67" t="s">
        <v>487</v>
      </c>
      <c r="H8225" s="68" t="s">
        <v>362</v>
      </c>
      <c r="I8225" s="69">
        <v>0</v>
      </c>
      <c r="J8225" s="69">
        <v>0</v>
      </c>
      <c r="K8225" s="91"/>
      <c r="L8225" s="91"/>
    </row>
    <row r="8226" spans="2:12" x14ac:dyDescent="0.25">
      <c r="B8226" s="67" t="s">
        <v>454</v>
      </c>
      <c r="C8226" s="67" t="s">
        <v>455</v>
      </c>
      <c r="D8226" s="68" t="s">
        <v>373</v>
      </c>
      <c r="E8226" s="67" t="s">
        <v>374</v>
      </c>
      <c r="F8226" s="68" t="s">
        <v>486</v>
      </c>
      <c r="G8226" s="67" t="s">
        <v>487</v>
      </c>
      <c r="H8226" s="68" t="s">
        <v>363</v>
      </c>
      <c r="I8226" s="69">
        <v>0</v>
      </c>
      <c r="J8226" s="69">
        <v>4</v>
      </c>
      <c r="K8226" s="91"/>
      <c r="L8226" s="91"/>
    </row>
    <row r="8227" spans="2:12" x14ac:dyDescent="0.25">
      <c r="B8227" s="67" t="s">
        <v>454</v>
      </c>
      <c r="C8227" s="67" t="s">
        <v>455</v>
      </c>
      <c r="D8227" s="68" t="s">
        <v>373</v>
      </c>
      <c r="E8227" s="67" t="s">
        <v>374</v>
      </c>
      <c r="F8227" s="68" t="s">
        <v>486</v>
      </c>
      <c r="G8227" s="67" t="s">
        <v>487</v>
      </c>
      <c r="H8227" s="68" t="s">
        <v>364</v>
      </c>
      <c r="I8227" s="69">
        <v>0</v>
      </c>
      <c r="J8227" s="69">
        <v>0</v>
      </c>
      <c r="K8227" s="91"/>
      <c r="L8227" s="91"/>
    </row>
    <row r="8228" spans="2:12" x14ac:dyDescent="0.25">
      <c r="B8228" s="67" t="s">
        <v>454</v>
      </c>
      <c r="C8228" s="67" t="s">
        <v>455</v>
      </c>
      <c r="D8228" s="68" t="s">
        <v>373</v>
      </c>
      <c r="E8228" s="67" t="s">
        <v>374</v>
      </c>
      <c r="F8228" s="68" t="s">
        <v>486</v>
      </c>
      <c r="G8228" s="67" t="s">
        <v>487</v>
      </c>
      <c r="H8228" s="68" t="s">
        <v>362</v>
      </c>
      <c r="I8228" s="69">
        <v>0</v>
      </c>
      <c r="J8228" s="69">
        <v>0</v>
      </c>
      <c r="K8228" s="91"/>
      <c r="L8228" s="91"/>
    </row>
    <row r="8229" spans="2:12" x14ac:dyDescent="0.25">
      <c r="B8229" s="67" t="s">
        <v>454</v>
      </c>
      <c r="C8229" s="67" t="s">
        <v>455</v>
      </c>
      <c r="D8229" s="68" t="s">
        <v>373</v>
      </c>
      <c r="E8229" s="67" t="s">
        <v>374</v>
      </c>
      <c r="F8229" s="68" t="s">
        <v>486</v>
      </c>
      <c r="G8229" s="67" t="s">
        <v>487</v>
      </c>
      <c r="H8229" s="68" t="s">
        <v>363</v>
      </c>
      <c r="I8229" s="69">
        <v>0</v>
      </c>
      <c r="J8229" s="69">
        <v>8</v>
      </c>
      <c r="K8229" s="91"/>
      <c r="L8229" s="91"/>
    </row>
    <row r="8230" spans="2:12" x14ac:dyDescent="0.25">
      <c r="B8230" s="67" t="s">
        <v>454</v>
      </c>
      <c r="C8230" s="67" t="s">
        <v>455</v>
      </c>
      <c r="D8230" s="68" t="s">
        <v>373</v>
      </c>
      <c r="E8230" s="67" t="s">
        <v>374</v>
      </c>
      <c r="F8230" s="68" t="s">
        <v>486</v>
      </c>
      <c r="G8230" s="67" t="s">
        <v>487</v>
      </c>
      <c r="H8230" s="68" t="s">
        <v>364</v>
      </c>
      <c r="I8230" s="69">
        <v>0</v>
      </c>
      <c r="J8230" s="69">
        <v>8</v>
      </c>
      <c r="K8230" s="91"/>
      <c r="L8230" s="91"/>
    </row>
    <row r="8231" spans="2:12" x14ac:dyDescent="0.25">
      <c r="B8231" s="67" t="s">
        <v>454</v>
      </c>
      <c r="C8231" s="67" t="s">
        <v>455</v>
      </c>
      <c r="D8231" s="68" t="s">
        <v>373</v>
      </c>
      <c r="E8231" s="67" t="s">
        <v>374</v>
      </c>
      <c r="F8231" s="68" t="s">
        <v>486</v>
      </c>
      <c r="G8231" s="67" t="s">
        <v>487</v>
      </c>
      <c r="H8231" s="68" t="s">
        <v>362</v>
      </c>
      <c r="I8231" s="69">
        <v>20</v>
      </c>
      <c r="J8231" s="69">
        <v>70</v>
      </c>
      <c r="K8231" s="91"/>
      <c r="L8231" s="91"/>
    </row>
    <row r="8232" spans="2:12" x14ac:dyDescent="0.25">
      <c r="B8232" s="67" t="s">
        <v>454</v>
      </c>
      <c r="C8232" s="67" t="s">
        <v>455</v>
      </c>
      <c r="D8232" s="68" t="s">
        <v>373</v>
      </c>
      <c r="E8232" s="67" t="s">
        <v>374</v>
      </c>
      <c r="F8232" s="68" t="s">
        <v>486</v>
      </c>
      <c r="G8232" s="67" t="s">
        <v>487</v>
      </c>
      <c r="H8232" s="68" t="s">
        <v>363</v>
      </c>
      <c r="I8232" s="69">
        <v>54</v>
      </c>
      <c r="J8232" s="69">
        <v>96</v>
      </c>
      <c r="K8232" s="91"/>
      <c r="L8232" s="91"/>
    </row>
    <row r="8233" spans="2:12" x14ac:dyDescent="0.25">
      <c r="B8233" s="67" t="s">
        <v>454</v>
      </c>
      <c r="C8233" s="67" t="s">
        <v>455</v>
      </c>
      <c r="D8233" s="68" t="s">
        <v>373</v>
      </c>
      <c r="E8233" s="67" t="s">
        <v>374</v>
      </c>
      <c r="F8233" s="68" t="s">
        <v>486</v>
      </c>
      <c r="G8233" s="67" t="s">
        <v>487</v>
      </c>
      <c r="H8233" s="68" t="s">
        <v>364</v>
      </c>
      <c r="I8233" s="69">
        <v>9</v>
      </c>
      <c r="J8233" s="69">
        <v>18</v>
      </c>
      <c r="K8233" s="91"/>
      <c r="L8233" s="91"/>
    </row>
    <row r="8234" spans="2:12" x14ac:dyDescent="0.25">
      <c r="B8234" s="67" t="s">
        <v>454</v>
      </c>
      <c r="C8234" s="67" t="s">
        <v>455</v>
      </c>
      <c r="D8234" s="68" t="s">
        <v>373</v>
      </c>
      <c r="E8234" s="67" t="s">
        <v>374</v>
      </c>
      <c r="F8234" s="68" t="s">
        <v>486</v>
      </c>
      <c r="G8234" s="67" t="s">
        <v>487</v>
      </c>
      <c r="H8234" s="68" t="s">
        <v>362</v>
      </c>
      <c r="I8234" s="69">
        <v>46</v>
      </c>
      <c r="J8234" s="69">
        <v>52</v>
      </c>
      <c r="K8234" s="91"/>
      <c r="L8234" s="91"/>
    </row>
    <row r="8235" spans="2:12" x14ac:dyDescent="0.25">
      <c r="B8235" s="67" t="s">
        <v>454</v>
      </c>
      <c r="C8235" s="67" t="s">
        <v>455</v>
      </c>
      <c r="D8235" s="68" t="s">
        <v>373</v>
      </c>
      <c r="E8235" s="67" t="s">
        <v>374</v>
      </c>
      <c r="F8235" s="68" t="s">
        <v>486</v>
      </c>
      <c r="G8235" s="67" t="s">
        <v>487</v>
      </c>
      <c r="H8235" s="68" t="s">
        <v>363</v>
      </c>
      <c r="I8235" s="69">
        <v>30</v>
      </c>
      <c r="J8235" s="69">
        <v>50</v>
      </c>
      <c r="K8235" s="91"/>
      <c r="L8235" s="91"/>
    </row>
    <row r="8236" spans="2:12" x14ac:dyDescent="0.25">
      <c r="B8236" s="67" t="s">
        <v>454</v>
      </c>
      <c r="C8236" s="67" t="s">
        <v>455</v>
      </c>
      <c r="D8236" s="68" t="s">
        <v>373</v>
      </c>
      <c r="E8236" s="67" t="s">
        <v>374</v>
      </c>
      <c r="F8236" s="68" t="s">
        <v>486</v>
      </c>
      <c r="G8236" s="67" t="s">
        <v>487</v>
      </c>
      <c r="H8236" s="68" t="s">
        <v>364</v>
      </c>
      <c r="I8236" s="69">
        <v>14</v>
      </c>
      <c r="J8236" s="69">
        <v>34</v>
      </c>
      <c r="K8236" s="91"/>
      <c r="L8236" s="91"/>
    </row>
    <row r="8237" spans="2:12" x14ac:dyDescent="0.25">
      <c r="B8237" s="67" t="s">
        <v>454</v>
      </c>
      <c r="C8237" s="67" t="s">
        <v>455</v>
      </c>
      <c r="D8237" s="68" t="s">
        <v>373</v>
      </c>
      <c r="E8237" s="67" t="s">
        <v>374</v>
      </c>
      <c r="F8237" s="68" t="s">
        <v>486</v>
      </c>
      <c r="G8237" s="67" t="s">
        <v>487</v>
      </c>
      <c r="H8237" s="68" t="s">
        <v>362</v>
      </c>
      <c r="I8237" s="69">
        <v>19</v>
      </c>
      <c r="J8237" s="69">
        <v>37</v>
      </c>
      <c r="K8237" s="91"/>
      <c r="L8237" s="91"/>
    </row>
    <row r="8238" spans="2:12" x14ac:dyDescent="0.25">
      <c r="B8238" s="67" t="s">
        <v>454</v>
      </c>
      <c r="C8238" s="67" t="s">
        <v>455</v>
      </c>
      <c r="D8238" s="68" t="s">
        <v>373</v>
      </c>
      <c r="E8238" s="67" t="s">
        <v>374</v>
      </c>
      <c r="F8238" s="68" t="s">
        <v>486</v>
      </c>
      <c r="G8238" s="67" t="s">
        <v>487</v>
      </c>
      <c r="H8238" s="68" t="s">
        <v>363</v>
      </c>
      <c r="I8238" s="69">
        <v>105</v>
      </c>
      <c r="J8238" s="69">
        <v>122</v>
      </c>
      <c r="K8238" s="91"/>
      <c r="L8238" s="91"/>
    </row>
    <row r="8239" spans="2:12" x14ac:dyDescent="0.25">
      <c r="B8239" s="67" t="s">
        <v>454</v>
      </c>
      <c r="C8239" s="67" t="s">
        <v>455</v>
      </c>
      <c r="D8239" s="68" t="s">
        <v>373</v>
      </c>
      <c r="E8239" s="67" t="s">
        <v>374</v>
      </c>
      <c r="F8239" s="68" t="s">
        <v>486</v>
      </c>
      <c r="G8239" s="67" t="s">
        <v>487</v>
      </c>
      <c r="H8239" s="68" t="s">
        <v>364</v>
      </c>
      <c r="I8239" s="69">
        <v>64</v>
      </c>
      <c r="J8239" s="69">
        <v>82</v>
      </c>
      <c r="K8239" s="91"/>
      <c r="L8239" s="91"/>
    </row>
    <row r="8240" spans="2:12" x14ac:dyDescent="0.25">
      <c r="B8240" s="67" t="s">
        <v>454</v>
      </c>
      <c r="C8240" s="67" t="s">
        <v>455</v>
      </c>
      <c r="D8240" s="68" t="s">
        <v>373</v>
      </c>
      <c r="E8240" s="67" t="s">
        <v>374</v>
      </c>
      <c r="F8240" s="68" t="s">
        <v>486</v>
      </c>
      <c r="G8240" s="67" t="s">
        <v>487</v>
      </c>
      <c r="H8240" s="68" t="s">
        <v>362</v>
      </c>
      <c r="I8240" s="69">
        <v>16</v>
      </c>
      <c r="J8240" s="69">
        <v>18</v>
      </c>
      <c r="K8240" s="91"/>
      <c r="L8240" s="91"/>
    </row>
    <row r="8241" spans="2:12" x14ac:dyDescent="0.25">
      <c r="B8241" s="67" t="s">
        <v>454</v>
      </c>
      <c r="C8241" s="67" t="s">
        <v>455</v>
      </c>
      <c r="D8241" s="68" t="s">
        <v>373</v>
      </c>
      <c r="E8241" s="67" t="s">
        <v>374</v>
      </c>
      <c r="F8241" s="68" t="s">
        <v>486</v>
      </c>
      <c r="G8241" s="67" t="s">
        <v>487</v>
      </c>
      <c r="H8241" s="68" t="s">
        <v>363</v>
      </c>
      <c r="I8241" s="69">
        <v>37</v>
      </c>
      <c r="J8241" s="69">
        <v>77</v>
      </c>
      <c r="K8241" s="91"/>
      <c r="L8241" s="91"/>
    </row>
    <row r="8242" spans="2:12" x14ac:dyDescent="0.25">
      <c r="B8242" s="67" t="s">
        <v>454</v>
      </c>
      <c r="C8242" s="67" t="s">
        <v>455</v>
      </c>
      <c r="D8242" s="68" t="s">
        <v>373</v>
      </c>
      <c r="E8242" s="67" t="s">
        <v>374</v>
      </c>
      <c r="F8242" s="68" t="s">
        <v>486</v>
      </c>
      <c r="G8242" s="67" t="s">
        <v>487</v>
      </c>
      <c r="H8242" s="68" t="s">
        <v>364</v>
      </c>
      <c r="I8242" s="69">
        <v>20</v>
      </c>
      <c r="J8242" s="69">
        <v>55</v>
      </c>
      <c r="K8242" s="91"/>
      <c r="L8242" s="91"/>
    </row>
    <row r="8243" spans="2:12" x14ac:dyDescent="0.25">
      <c r="B8243" s="67" t="s">
        <v>454</v>
      </c>
      <c r="C8243" s="67" t="s">
        <v>455</v>
      </c>
      <c r="D8243" s="68" t="s">
        <v>373</v>
      </c>
      <c r="E8243" s="67" t="s">
        <v>374</v>
      </c>
      <c r="F8243" s="68" t="s">
        <v>486</v>
      </c>
      <c r="G8243" s="67" t="s">
        <v>487</v>
      </c>
      <c r="H8243" s="68" t="s">
        <v>362</v>
      </c>
      <c r="I8243" s="69">
        <v>0</v>
      </c>
      <c r="J8243" s="69">
        <v>0</v>
      </c>
      <c r="K8243" s="91"/>
      <c r="L8243" s="91"/>
    </row>
    <row r="8244" spans="2:12" x14ac:dyDescent="0.25">
      <c r="B8244" s="67" t="s">
        <v>454</v>
      </c>
      <c r="C8244" s="67" t="s">
        <v>455</v>
      </c>
      <c r="D8244" s="68" t="s">
        <v>373</v>
      </c>
      <c r="E8244" s="67" t="s">
        <v>374</v>
      </c>
      <c r="F8244" s="68" t="s">
        <v>486</v>
      </c>
      <c r="G8244" s="67" t="s">
        <v>487</v>
      </c>
      <c r="H8244" s="68" t="s">
        <v>363</v>
      </c>
      <c r="I8244" s="69">
        <v>16</v>
      </c>
      <c r="J8244" s="69">
        <v>30</v>
      </c>
      <c r="K8244" s="91"/>
      <c r="L8244" s="91"/>
    </row>
    <row r="8245" spans="2:12" x14ac:dyDescent="0.25">
      <c r="B8245" s="67" t="s">
        <v>454</v>
      </c>
      <c r="C8245" s="67" t="s">
        <v>455</v>
      </c>
      <c r="D8245" s="68" t="s">
        <v>373</v>
      </c>
      <c r="E8245" s="67" t="s">
        <v>374</v>
      </c>
      <c r="F8245" s="68" t="s">
        <v>486</v>
      </c>
      <c r="G8245" s="67" t="s">
        <v>487</v>
      </c>
      <c r="H8245" s="68" t="s">
        <v>364</v>
      </c>
      <c r="I8245" s="69">
        <v>0</v>
      </c>
      <c r="J8245" s="69">
        <v>21</v>
      </c>
      <c r="K8245" s="91"/>
      <c r="L8245" s="91"/>
    </row>
    <row r="8246" spans="2:12" x14ac:dyDescent="0.25">
      <c r="B8246" s="67" t="s">
        <v>454</v>
      </c>
      <c r="C8246" s="67" t="s">
        <v>455</v>
      </c>
      <c r="D8246" s="68" t="s">
        <v>373</v>
      </c>
      <c r="E8246" s="67" t="s">
        <v>374</v>
      </c>
      <c r="F8246" s="68" t="s">
        <v>486</v>
      </c>
      <c r="G8246" s="67" t="s">
        <v>487</v>
      </c>
      <c r="H8246" s="68" t="s">
        <v>362</v>
      </c>
      <c r="I8246" s="69">
        <v>110</v>
      </c>
      <c r="J8246" s="69">
        <v>110</v>
      </c>
      <c r="K8246" s="91"/>
      <c r="L8246" s="91"/>
    </row>
    <row r="8247" spans="2:12" x14ac:dyDescent="0.25">
      <c r="B8247" s="67" t="s">
        <v>454</v>
      </c>
      <c r="C8247" s="67" t="s">
        <v>455</v>
      </c>
      <c r="D8247" s="68" t="s">
        <v>373</v>
      </c>
      <c r="E8247" s="67" t="s">
        <v>374</v>
      </c>
      <c r="F8247" s="68" t="s">
        <v>486</v>
      </c>
      <c r="G8247" s="67" t="s">
        <v>487</v>
      </c>
      <c r="H8247" s="68" t="s">
        <v>363</v>
      </c>
      <c r="I8247" s="69">
        <v>97</v>
      </c>
      <c r="J8247" s="69">
        <v>134</v>
      </c>
      <c r="K8247" s="91"/>
      <c r="L8247" s="91"/>
    </row>
    <row r="8248" spans="2:12" x14ac:dyDescent="0.25">
      <c r="B8248" s="67" t="s">
        <v>454</v>
      </c>
      <c r="C8248" s="67" t="s">
        <v>455</v>
      </c>
      <c r="D8248" s="68" t="s">
        <v>373</v>
      </c>
      <c r="E8248" s="67" t="s">
        <v>374</v>
      </c>
      <c r="F8248" s="68" t="s">
        <v>486</v>
      </c>
      <c r="G8248" s="67" t="s">
        <v>487</v>
      </c>
      <c r="H8248" s="68" t="s">
        <v>364</v>
      </c>
      <c r="I8248" s="69">
        <v>22</v>
      </c>
      <c r="J8248" s="69">
        <v>19</v>
      </c>
      <c r="K8248" s="91"/>
      <c r="L8248" s="91"/>
    </row>
    <row r="8249" spans="2:12" x14ac:dyDescent="0.25">
      <c r="B8249" s="67" t="s">
        <v>454</v>
      </c>
      <c r="C8249" s="67" t="s">
        <v>455</v>
      </c>
      <c r="D8249" s="68" t="s">
        <v>373</v>
      </c>
      <c r="E8249" s="67" t="s">
        <v>374</v>
      </c>
      <c r="F8249" s="68" t="s">
        <v>486</v>
      </c>
      <c r="G8249" s="67" t="s">
        <v>487</v>
      </c>
      <c r="H8249" s="68" t="s">
        <v>362</v>
      </c>
      <c r="I8249" s="69">
        <v>0</v>
      </c>
      <c r="J8249" s="69">
        <v>4</v>
      </c>
      <c r="K8249" s="91"/>
      <c r="L8249" s="91"/>
    </row>
    <row r="8250" spans="2:12" x14ac:dyDescent="0.25">
      <c r="B8250" s="67" t="s">
        <v>454</v>
      </c>
      <c r="C8250" s="67" t="s">
        <v>455</v>
      </c>
      <c r="D8250" s="68" t="s">
        <v>373</v>
      </c>
      <c r="E8250" s="67" t="s">
        <v>374</v>
      </c>
      <c r="F8250" s="68" t="s">
        <v>486</v>
      </c>
      <c r="G8250" s="67" t="s">
        <v>487</v>
      </c>
      <c r="H8250" s="68" t="s">
        <v>362</v>
      </c>
      <c r="I8250" s="69">
        <v>108</v>
      </c>
      <c r="J8250" s="69">
        <v>58</v>
      </c>
      <c r="K8250" s="91"/>
      <c r="L8250" s="91"/>
    </row>
    <row r="8251" spans="2:12" x14ac:dyDescent="0.25">
      <c r="B8251" s="67" t="s">
        <v>454</v>
      </c>
      <c r="C8251" s="67" t="s">
        <v>455</v>
      </c>
      <c r="D8251" s="68" t="s">
        <v>373</v>
      </c>
      <c r="E8251" s="67" t="s">
        <v>374</v>
      </c>
      <c r="F8251" s="68" t="s">
        <v>486</v>
      </c>
      <c r="G8251" s="67" t="s">
        <v>487</v>
      </c>
      <c r="H8251" s="68" t="s">
        <v>363</v>
      </c>
      <c r="I8251" s="69">
        <v>82</v>
      </c>
      <c r="J8251" s="69">
        <v>92</v>
      </c>
      <c r="K8251" s="91"/>
      <c r="L8251" s="91"/>
    </row>
    <row r="8252" spans="2:12" x14ac:dyDescent="0.25">
      <c r="B8252" s="67" t="s">
        <v>454</v>
      </c>
      <c r="C8252" s="67" t="s">
        <v>455</v>
      </c>
      <c r="D8252" s="68" t="s">
        <v>373</v>
      </c>
      <c r="E8252" s="67" t="s">
        <v>374</v>
      </c>
      <c r="F8252" s="68" t="s">
        <v>486</v>
      </c>
      <c r="G8252" s="67" t="s">
        <v>487</v>
      </c>
      <c r="H8252" s="68" t="s">
        <v>364</v>
      </c>
      <c r="I8252" s="69">
        <v>41</v>
      </c>
      <c r="J8252" s="69">
        <v>60</v>
      </c>
      <c r="K8252" s="91"/>
      <c r="L8252" s="91"/>
    </row>
    <row r="8253" spans="2:12" x14ac:dyDescent="0.25">
      <c r="B8253" s="67" t="s">
        <v>454</v>
      </c>
      <c r="C8253" s="67" t="s">
        <v>455</v>
      </c>
      <c r="D8253" s="68" t="s">
        <v>373</v>
      </c>
      <c r="E8253" s="67" t="s">
        <v>374</v>
      </c>
      <c r="F8253" s="68" t="s">
        <v>486</v>
      </c>
      <c r="G8253" s="67" t="s">
        <v>487</v>
      </c>
      <c r="H8253" s="68" t="s">
        <v>362</v>
      </c>
      <c r="I8253" s="69">
        <v>30</v>
      </c>
      <c r="J8253" s="69">
        <v>40</v>
      </c>
      <c r="K8253" s="91"/>
      <c r="L8253" s="91"/>
    </row>
    <row r="8254" spans="2:12" x14ac:dyDescent="0.25">
      <c r="B8254" s="67" t="s">
        <v>454</v>
      </c>
      <c r="C8254" s="67" t="s">
        <v>455</v>
      </c>
      <c r="D8254" s="68" t="s">
        <v>373</v>
      </c>
      <c r="E8254" s="67" t="s">
        <v>374</v>
      </c>
      <c r="F8254" s="68" t="s">
        <v>486</v>
      </c>
      <c r="G8254" s="67" t="s">
        <v>487</v>
      </c>
      <c r="H8254" s="68" t="s">
        <v>363</v>
      </c>
      <c r="I8254" s="69">
        <v>60</v>
      </c>
      <c r="J8254" s="69">
        <v>64</v>
      </c>
      <c r="K8254" s="91"/>
      <c r="L8254" s="91"/>
    </row>
    <row r="8255" spans="2:12" x14ac:dyDescent="0.25">
      <c r="B8255" s="67" t="s">
        <v>454</v>
      </c>
      <c r="C8255" s="67" t="s">
        <v>455</v>
      </c>
      <c r="D8255" s="68" t="s">
        <v>373</v>
      </c>
      <c r="E8255" s="67" t="s">
        <v>374</v>
      </c>
      <c r="F8255" s="68" t="s">
        <v>486</v>
      </c>
      <c r="G8255" s="67" t="s">
        <v>487</v>
      </c>
      <c r="H8255" s="68" t="s">
        <v>364</v>
      </c>
      <c r="I8255" s="69">
        <v>-11</v>
      </c>
      <c r="J8255" s="69">
        <v>0</v>
      </c>
      <c r="K8255" s="91"/>
      <c r="L8255" s="91"/>
    </row>
    <row r="8256" spans="2:12" x14ac:dyDescent="0.25">
      <c r="B8256" s="67" t="s">
        <v>454</v>
      </c>
      <c r="C8256" s="67" t="s">
        <v>455</v>
      </c>
      <c r="D8256" s="68" t="s">
        <v>373</v>
      </c>
      <c r="E8256" s="67" t="s">
        <v>374</v>
      </c>
      <c r="F8256" s="68" t="s">
        <v>486</v>
      </c>
      <c r="G8256" s="67" t="s">
        <v>487</v>
      </c>
      <c r="H8256" s="68" t="s">
        <v>362</v>
      </c>
      <c r="I8256" s="69">
        <v>0</v>
      </c>
      <c r="J8256" s="69">
        <v>0</v>
      </c>
      <c r="K8256" s="91"/>
      <c r="L8256" s="91"/>
    </row>
    <row r="8257" spans="2:12" x14ac:dyDescent="0.25">
      <c r="B8257" s="67" t="s">
        <v>454</v>
      </c>
      <c r="C8257" s="67" t="s">
        <v>455</v>
      </c>
      <c r="D8257" s="68" t="s">
        <v>373</v>
      </c>
      <c r="E8257" s="67" t="s">
        <v>374</v>
      </c>
      <c r="F8257" s="68" t="s">
        <v>486</v>
      </c>
      <c r="G8257" s="67" t="s">
        <v>487</v>
      </c>
      <c r="H8257" s="68" t="s">
        <v>363</v>
      </c>
      <c r="I8257" s="69">
        <v>0</v>
      </c>
      <c r="J8257" s="69">
        <v>0</v>
      </c>
      <c r="K8257" s="91"/>
      <c r="L8257" s="91"/>
    </row>
    <row r="8258" spans="2:12" x14ac:dyDescent="0.25">
      <c r="B8258" s="67" t="s">
        <v>454</v>
      </c>
      <c r="C8258" s="67" t="s">
        <v>455</v>
      </c>
      <c r="D8258" s="68" t="s">
        <v>373</v>
      </c>
      <c r="E8258" s="67" t="s">
        <v>374</v>
      </c>
      <c r="F8258" s="68" t="s">
        <v>486</v>
      </c>
      <c r="G8258" s="67" t="s">
        <v>487</v>
      </c>
      <c r="H8258" s="68" t="s">
        <v>364</v>
      </c>
      <c r="I8258" s="69">
        <v>0</v>
      </c>
      <c r="J8258" s="69">
        <v>0</v>
      </c>
      <c r="K8258" s="91"/>
      <c r="L8258" s="91"/>
    </row>
    <row r="8259" spans="2:12" x14ac:dyDescent="0.25">
      <c r="B8259" s="67" t="s">
        <v>454</v>
      </c>
      <c r="C8259" s="67" t="s">
        <v>455</v>
      </c>
      <c r="D8259" s="68" t="s">
        <v>373</v>
      </c>
      <c r="E8259" s="67" t="s">
        <v>374</v>
      </c>
      <c r="F8259" s="68" t="s">
        <v>486</v>
      </c>
      <c r="G8259" s="67" t="s">
        <v>487</v>
      </c>
      <c r="H8259" s="68" t="s">
        <v>363</v>
      </c>
      <c r="I8259" s="69">
        <v>17</v>
      </c>
      <c r="J8259" s="69">
        <v>0</v>
      </c>
      <c r="K8259" s="91"/>
      <c r="L8259" s="91"/>
    </row>
    <row r="8260" spans="2:12" x14ac:dyDescent="0.25">
      <c r="B8260" s="67" t="s">
        <v>454</v>
      </c>
      <c r="C8260" s="67" t="s">
        <v>455</v>
      </c>
      <c r="D8260" s="68" t="s">
        <v>373</v>
      </c>
      <c r="E8260" s="67" t="s">
        <v>374</v>
      </c>
      <c r="F8260" s="68" t="s">
        <v>486</v>
      </c>
      <c r="G8260" s="67" t="s">
        <v>487</v>
      </c>
      <c r="H8260" s="68" t="s">
        <v>362</v>
      </c>
      <c r="I8260" s="69">
        <v>0</v>
      </c>
      <c r="J8260" s="69">
        <v>10</v>
      </c>
      <c r="K8260" s="91"/>
      <c r="L8260" s="91"/>
    </row>
    <row r="8261" spans="2:12" x14ac:dyDescent="0.25">
      <c r="B8261" s="67" t="s">
        <v>454</v>
      </c>
      <c r="C8261" s="67" t="s">
        <v>455</v>
      </c>
      <c r="D8261" s="68" t="s">
        <v>373</v>
      </c>
      <c r="E8261" s="67" t="s">
        <v>374</v>
      </c>
      <c r="F8261" s="68" t="s">
        <v>486</v>
      </c>
      <c r="G8261" s="67" t="s">
        <v>487</v>
      </c>
      <c r="H8261" s="68" t="s">
        <v>363</v>
      </c>
      <c r="I8261" s="69">
        <v>4</v>
      </c>
      <c r="J8261" s="69">
        <v>28</v>
      </c>
      <c r="K8261" s="91"/>
      <c r="L8261" s="91"/>
    </row>
    <row r="8262" spans="2:12" x14ac:dyDescent="0.25">
      <c r="B8262" s="67" t="s">
        <v>454</v>
      </c>
      <c r="C8262" s="67" t="s">
        <v>455</v>
      </c>
      <c r="D8262" s="68" t="s">
        <v>373</v>
      </c>
      <c r="E8262" s="67" t="s">
        <v>374</v>
      </c>
      <c r="F8262" s="68" t="s">
        <v>486</v>
      </c>
      <c r="G8262" s="67" t="s">
        <v>487</v>
      </c>
      <c r="H8262" s="68" t="s">
        <v>364</v>
      </c>
      <c r="I8262" s="69">
        <v>0</v>
      </c>
      <c r="J8262" s="69">
        <v>0</v>
      </c>
      <c r="K8262" s="91"/>
      <c r="L8262" s="91"/>
    </row>
    <row r="8263" spans="2:12" x14ac:dyDescent="0.25">
      <c r="B8263" s="67" t="s">
        <v>454</v>
      </c>
      <c r="C8263" s="67" t="s">
        <v>455</v>
      </c>
      <c r="D8263" s="68" t="s">
        <v>373</v>
      </c>
      <c r="E8263" s="67" t="s">
        <v>374</v>
      </c>
      <c r="F8263" s="68" t="s">
        <v>486</v>
      </c>
      <c r="G8263" s="67" t="s">
        <v>487</v>
      </c>
      <c r="H8263" s="68" t="s">
        <v>363</v>
      </c>
      <c r="I8263" s="69">
        <v>18</v>
      </c>
      <c r="J8263" s="69">
        <v>0</v>
      </c>
      <c r="K8263" s="91"/>
      <c r="L8263" s="91"/>
    </row>
    <row r="8264" spans="2:12" x14ac:dyDescent="0.25">
      <c r="B8264" s="67" t="s">
        <v>454</v>
      </c>
      <c r="C8264" s="67" t="s">
        <v>455</v>
      </c>
      <c r="D8264" s="68" t="s">
        <v>373</v>
      </c>
      <c r="E8264" s="67" t="s">
        <v>374</v>
      </c>
      <c r="F8264" s="68" t="s">
        <v>486</v>
      </c>
      <c r="G8264" s="67" t="s">
        <v>487</v>
      </c>
      <c r="H8264" s="68" t="s">
        <v>362</v>
      </c>
      <c r="I8264" s="69">
        <v>0</v>
      </c>
      <c r="J8264" s="69">
        <v>0</v>
      </c>
      <c r="K8264" s="91"/>
      <c r="L8264" s="91"/>
    </row>
    <row r="8265" spans="2:12" x14ac:dyDescent="0.25">
      <c r="B8265" s="67" t="s">
        <v>454</v>
      </c>
      <c r="C8265" s="67" t="s">
        <v>455</v>
      </c>
      <c r="D8265" s="68" t="s">
        <v>373</v>
      </c>
      <c r="E8265" s="67" t="s">
        <v>374</v>
      </c>
      <c r="F8265" s="68" t="s">
        <v>486</v>
      </c>
      <c r="G8265" s="67" t="s">
        <v>487</v>
      </c>
      <c r="H8265" s="68" t="s">
        <v>363</v>
      </c>
      <c r="I8265" s="69">
        <v>0.3296</v>
      </c>
      <c r="J8265" s="69">
        <v>8.2400000000000001E-2</v>
      </c>
      <c r="K8265" s="91"/>
      <c r="L8265" s="91"/>
    </row>
    <row r="8266" spans="2:12" x14ac:dyDescent="0.25">
      <c r="B8266" s="67" t="s">
        <v>454</v>
      </c>
      <c r="C8266" s="67" t="s">
        <v>455</v>
      </c>
      <c r="D8266" s="68" t="s">
        <v>373</v>
      </c>
      <c r="E8266" s="67" t="s">
        <v>374</v>
      </c>
      <c r="F8266" s="68" t="s">
        <v>486</v>
      </c>
      <c r="G8266" s="67" t="s">
        <v>487</v>
      </c>
      <c r="H8266" s="68" t="s">
        <v>364</v>
      </c>
      <c r="I8266" s="69">
        <v>0</v>
      </c>
      <c r="J8266" s="69">
        <v>0</v>
      </c>
      <c r="K8266" s="91"/>
      <c r="L8266" s="91"/>
    </row>
    <row r="8267" spans="2:12" x14ac:dyDescent="0.25">
      <c r="B8267" s="67" t="s">
        <v>454</v>
      </c>
      <c r="C8267" s="67" t="s">
        <v>455</v>
      </c>
      <c r="D8267" s="68" t="s">
        <v>373</v>
      </c>
      <c r="E8267" s="67" t="s">
        <v>374</v>
      </c>
      <c r="F8267" s="68" t="s">
        <v>486</v>
      </c>
      <c r="G8267" s="67" t="s">
        <v>487</v>
      </c>
      <c r="H8267" s="68" t="s">
        <v>362</v>
      </c>
      <c r="I8267" s="69">
        <v>55</v>
      </c>
      <c r="J8267" s="69">
        <v>111</v>
      </c>
      <c r="K8267" s="91"/>
      <c r="L8267" s="91"/>
    </row>
    <row r="8268" spans="2:12" x14ac:dyDescent="0.25">
      <c r="B8268" s="67" t="s">
        <v>454</v>
      </c>
      <c r="C8268" s="67" t="s">
        <v>455</v>
      </c>
      <c r="D8268" s="68" t="s">
        <v>373</v>
      </c>
      <c r="E8268" s="67" t="s">
        <v>374</v>
      </c>
      <c r="F8268" s="68" t="s">
        <v>486</v>
      </c>
      <c r="G8268" s="67" t="s">
        <v>487</v>
      </c>
      <c r="H8268" s="68" t="s">
        <v>363</v>
      </c>
      <c r="I8268" s="69">
        <v>202</v>
      </c>
      <c r="J8268" s="69">
        <v>282</v>
      </c>
      <c r="K8268" s="91"/>
      <c r="L8268" s="91"/>
    </row>
    <row r="8269" spans="2:12" x14ac:dyDescent="0.25">
      <c r="B8269" s="67" t="s">
        <v>454</v>
      </c>
      <c r="C8269" s="67" t="s">
        <v>455</v>
      </c>
      <c r="D8269" s="68" t="s">
        <v>373</v>
      </c>
      <c r="E8269" s="67" t="s">
        <v>374</v>
      </c>
      <c r="F8269" s="68" t="s">
        <v>486</v>
      </c>
      <c r="G8269" s="67" t="s">
        <v>487</v>
      </c>
      <c r="H8269" s="68" t="s">
        <v>364</v>
      </c>
      <c r="I8269" s="69">
        <v>5</v>
      </c>
      <c r="J8269" s="69">
        <v>57</v>
      </c>
      <c r="K8269" s="91"/>
      <c r="L8269" s="91"/>
    </row>
    <row r="8270" spans="2:12" x14ac:dyDescent="0.25">
      <c r="B8270" s="67" t="s">
        <v>454</v>
      </c>
      <c r="C8270" s="67" t="s">
        <v>455</v>
      </c>
      <c r="D8270" s="68" t="s">
        <v>373</v>
      </c>
      <c r="E8270" s="67" t="s">
        <v>374</v>
      </c>
      <c r="F8270" s="68" t="s">
        <v>486</v>
      </c>
      <c r="G8270" s="67" t="s">
        <v>487</v>
      </c>
      <c r="H8270" s="68" t="s">
        <v>362</v>
      </c>
      <c r="I8270" s="69">
        <v>28</v>
      </c>
      <c r="J8270" s="69">
        <v>35</v>
      </c>
      <c r="K8270" s="91"/>
      <c r="L8270" s="91"/>
    </row>
    <row r="8271" spans="2:12" x14ac:dyDescent="0.25">
      <c r="B8271" s="67" t="s">
        <v>454</v>
      </c>
      <c r="C8271" s="67" t="s">
        <v>455</v>
      </c>
      <c r="D8271" s="68" t="s">
        <v>373</v>
      </c>
      <c r="E8271" s="67" t="s">
        <v>374</v>
      </c>
      <c r="F8271" s="68" t="s">
        <v>486</v>
      </c>
      <c r="G8271" s="67" t="s">
        <v>487</v>
      </c>
      <c r="H8271" s="68" t="s">
        <v>363</v>
      </c>
      <c r="I8271" s="69">
        <v>16</v>
      </c>
      <c r="J8271" s="69">
        <v>0</v>
      </c>
      <c r="K8271" s="91"/>
      <c r="L8271" s="91"/>
    </row>
    <row r="8272" spans="2:12" x14ac:dyDescent="0.25">
      <c r="B8272" s="67" t="s">
        <v>454</v>
      </c>
      <c r="C8272" s="67" t="s">
        <v>455</v>
      </c>
      <c r="D8272" s="68" t="s">
        <v>373</v>
      </c>
      <c r="E8272" s="67" t="s">
        <v>374</v>
      </c>
      <c r="F8272" s="68" t="s">
        <v>486</v>
      </c>
      <c r="G8272" s="67" t="s">
        <v>487</v>
      </c>
      <c r="H8272" s="68" t="s">
        <v>364</v>
      </c>
      <c r="I8272" s="69">
        <v>0</v>
      </c>
      <c r="J8272" s="69">
        <v>0</v>
      </c>
      <c r="K8272" s="91"/>
      <c r="L8272" s="91"/>
    </row>
    <row r="8273" spans="2:12" x14ac:dyDescent="0.25">
      <c r="B8273" s="67" t="s">
        <v>454</v>
      </c>
      <c r="C8273" s="67" t="s">
        <v>455</v>
      </c>
      <c r="D8273" s="68" t="s">
        <v>373</v>
      </c>
      <c r="E8273" s="67" t="s">
        <v>374</v>
      </c>
      <c r="F8273" s="68" t="s">
        <v>486</v>
      </c>
      <c r="G8273" s="67" t="s">
        <v>487</v>
      </c>
      <c r="H8273" s="68" t="s">
        <v>362</v>
      </c>
      <c r="I8273" s="69">
        <v>9</v>
      </c>
      <c r="J8273" s="69">
        <v>28</v>
      </c>
      <c r="K8273" s="91"/>
      <c r="L8273" s="91"/>
    </row>
    <row r="8274" spans="2:12" x14ac:dyDescent="0.25">
      <c r="B8274" s="67" t="s">
        <v>454</v>
      </c>
      <c r="C8274" s="67" t="s">
        <v>455</v>
      </c>
      <c r="D8274" s="68" t="s">
        <v>373</v>
      </c>
      <c r="E8274" s="67" t="s">
        <v>374</v>
      </c>
      <c r="F8274" s="68" t="s">
        <v>486</v>
      </c>
      <c r="G8274" s="67" t="s">
        <v>487</v>
      </c>
      <c r="H8274" s="68" t="s">
        <v>363</v>
      </c>
      <c r="I8274" s="69">
        <v>36</v>
      </c>
      <c r="J8274" s="69">
        <v>54</v>
      </c>
      <c r="K8274" s="91"/>
      <c r="L8274" s="91"/>
    </row>
    <row r="8275" spans="2:12" x14ac:dyDescent="0.25">
      <c r="B8275" s="67" t="s">
        <v>454</v>
      </c>
      <c r="C8275" s="67" t="s">
        <v>455</v>
      </c>
      <c r="D8275" s="68" t="s">
        <v>373</v>
      </c>
      <c r="E8275" s="67" t="s">
        <v>374</v>
      </c>
      <c r="F8275" s="68" t="s">
        <v>486</v>
      </c>
      <c r="G8275" s="67" t="s">
        <v>487</v>
      </c>
      <c r="H8275" s="68" t="s">
        <v>364</v>
      </c>
      <c r="I8275" s="69">
        <v>0</v>
      </c>
      <c r="J8275" s="69">
        <v>0</v>
      </c>
      <c r="K8275" s="91"/>
      <c r="L8275" s="91"/>
    </row>
    <row r="8276" spans="2:12" x14ac:dyDescent="0.25">
      <c r="B8276" s="67" t="s">
        <v>454</v>
      </c>
      <c r="C8276" s="67" t="s">
        <v>455</v>
      </c>
      <c r="D8276" s="68" t="s">
        <v>373</v>
      </c>
      <c r="E8276" s="67" t="s">
        <v>374</v>
      </c>
      <c r="F8276" s="68" t="s">
        <v>486</v>
      </c>
      <c r="G8276" s="67" t="s">
        <v>487</v>
      </c>
      <c r="H8276" s="68" t="s">
        <v>363</v>
      </c>
      <c r="I8276" s="69">
        <v>0</v>
      </c>
      <c r="J8276" s="69">
        <v>0</v>
      </c>
      <c r="K8276" s="91"/>
      <c r="L8276" s="91"/>
    </row>
    <row r="8277" spans="2:12" x14ac:dyDescent="0.25">
      <c r="B8277" s="67" t="s">
        <v>454</v>
      </c>
      <c r="C8277" s="67" t="s">
        <v>455</v>
      </c>
      <c r="D8277" s="68" t="s">
        <v>373</v>
      </c>
      <c r="E8277" s="67" t="s">
        <v>374</v>
      </c>
      <c r="F8277" s="68" t="s">
        <v>486</v>
      </c>
      <c r="G8277" s="67" t="s">
        <v>487</v>
      </c>
      <c r="H8277" s="68" t="s">
        <v>364</v>
      </c>
      <c r="I8277" s="69">
        <v>10</v>
      </c>
      <c r="J8277" s="69">
        <v>18</v>
      </c>
      <c r="K8277" s="91"/>
      <c r="L8277" s="91"/>
    </row>
    <row r="8278" spans="2:12" x14ac:dyDescent="0.25">
      <c r="B8278" s="67" t="s">
        <v>454</v>
      </c>
      <c r="C8278" s="67" t="s">
        <v>455</v>
      </c>
      <c r="D8278" s="68" t="s">
        <v>373</v>
      </c>
      <c r="E8278" s="67" t="s">
        <v>374</v>
      </c>
      <c r="F8278" s="68" t="s">
        <v>486</v>
      </c>
      <c r="G8278" s="67" t="s">
        <v>487</v>
      </c>
      <c r="H8278" s="68" t="s">
        <v>362</v>
      </c>
      <c r="I8278" s="69">
        <v>0</v>
      </c>
      <c r="J8278" s="69">
        <v>0</v>
      </c>
      <c r="K8278" s="91"/>
      <c r="L8278" s="91"/>
    </row>
    <row r="8279" spans="2:12" x14ac:dyDescent="0.25">
      <c r="B8279" s="67" t="s">
        <v>454</v>
      </c>
      <c r="C8279" s="67" t="s">
        <v>455</v>
      </c>
      <c r="D8279" s="68" t="s">
        <v>373</v>
      </c>
      <c r="E8279" s="67" t="s">
        <v>374</v>
      </c>
      <c r="F8279" s="68" t="s">
        <v>486</v>
      </c>
      <c r="G8279" s="67" t="s">
        <v>487</v>
      </c>
      <c r="H8279" s="68" t="s">
        <v>363</v>
      </c>
      <c r="I8279" s="69">
        <v>47</v>
      </c>
      <c r="J8279" s="69">
        <v>93</v>
      </c>
      <c r="K8279" s="91"/>
      <c r="L8279" s="91"/>
    </row>
    <row r="8280" spans="2:12" x14ac:dyDescent="0.25">
      <c r="B8280" s="67" t="s">
        <v>454</v>
      </c>
      <c r="C8280" s="67" t="s">
        <v>455</v>
      </c>
      <c r="D8280" s="68" t="s">
        <v>373</v>
      </c>
      <c r="E8280" s="67" t="s">
        <v>374</v>
      </c>
      <c r="F8280" s="68" t="s">
        <v>486</v>
      </c>
      <c r="G8280" s="67" t="s">
        <v>487</v>
      </c>
      <c r="H8280" s="68" t="s">
        <v>364</v>
      </c>
      <c r="I8280" s="69">
        <v>5</v>
      </c>
      <c r="J8280" s="69">
        <v>0</v>
      </c>
      <c r="K8280" s="91"/>
      <c r="L8280" s="91"/>
    </row>
    <row r="8281" spans="2:12" x14ac:dyDescent="0.25">
      <c r="B8281" s="67" t="s">
        <v>454</v>
      </c>
      <c r="C8281" s="67" t="s">
        <v>455</v>
      </c>
      <c r="D8281" s="68" t="s">
        <v>373</v>
      </c>
      <c r="E8281" s="67" t="s">
        <v>374</v>
      </c>
      <c r="F8281" s="68" t="s">
        <v>486</v>
      </c>
      <c r="G8281" s="67" t="s">
        <v>487</v>
      </c>
      <c r="H8281" s="68" t="s">
        <v>362</v>
      </c>
      <c r="I8281" s="69">
        <v>0</v>
      </c>
      <c r="J8281" s="69">
        <v>0</v>
      </c>
      <c r="K8281" s="91"/>
      <c r="L8281" s="91"/>
    </row>
    <row r="8282" spans="2:12" x14ac:dyDescent="0.25">
      <c r="B8282" s="67" t="s">
        <v>454</v>
      </c>
      <c r="C8282" s="67" t="s">
        <v>455</v>
      </c>
      <c r="D8282" s="68" t="s">
        <v>373</v>
      </c>
      <c r="E8282" s="67" t="s">
        <v>374</v>
      </c>
      <c r="F8282" s="68" t="s">
        <v>486</v>
      </c>
      <c r="G8282" s="67" t="s">
        <v>487</v>
      </c>
      <c r="H8282" s="68" t="s">
        <v>363</v>
      </c>
      <c r="I8282" s="69">
        <v>0</v>
      </c>
      <c r="J8282" s="69">
        <v>0</v>
      </c>
      <c r="K8282" s="91"/>
      <c r="L8282" s="91"/>
    </row>
    <row r="8283" spans="2:12" x14ac:dyDescent="0.25">
      <c r="B8283" s="67" t="s">
        <v>454</v>
      </c>
      <c r="C8283" s="67" t="s">
        <v>455</v>
      </c>
      <c r="D8283" s="68" t="s">
        <v>373</v>
      </c>
      <c r="E8283" s="67" t="s">
        <v>374</v>
      </c>
      <c r="F8283" s="68" t="s">
        <v>486</v>
      </c>
      <c r="G8283" s="67" t="s">
        <v>487</v>
      </c>
      <c r="H8283" s="68" t="s">
        <v>363</v>
      </c>
      <c r="I8283" s="69">
        <v>0</v>
      </c>
      <c r="J8283" s="69">
        <v>0</v>
      </c>
      <c r="K8283" s="91"/>
      <c r="L8283" s="91"/>
    </row>
    <row r="8284" spans="2:12" x14ac:dyDescent="0.25">
      <c r="B8284" s="67" t="s">
        <v>454</v>
      </c>
      <c r="C8284" s="67" t="s">
        <v>455</v>
      </c>
      <c r="D8284" s="68" t="s">
        <v>373</v>
      </c>
      <c r="E8284" s="67" t="s">
        <v>374</v>
      </c>
      <c r="F8284" s="68" t="s">
        <v>486</v>
      </c>
      <c r="G8284" s="67" t="s">
        <v>487</v>
      </c>
      <c r="H8284" s="68" t="s">
        <v>362</v>
      </c>
      <c r="I8284" s="69">
        <v>0</v>
      </c>
      <c r="J8284" s="69">
        <v>0</v>
      </c>
      <c r="K8284" s="91"/>
      <c r="L8284" s="91"/>
    </row>
    <row r="8285" spans="2:12" x14ac:dyDescent="0.25">
      <c r="B8285" s="67" t="s">
        <v>454</v>
      </c>
      <c r="C8285" s="67" t="s">
        <v>455</v>
      </c>
      <c r="D8285" s="68" t="s">
        <v>373</v>
      </c>
      <c r="E8285" s="67" t="s">
        <v>374</v>
      </c>
      <c r="F8285" s="68" t="s">
        <v>486</v>
      </c>
      <c r="G8285" s="67" t="s">
        <v>487</v>
      </c>
      <c r="H8285" s="68" t="s">
        <v>363</v>
      </c>
      <c r="I8285" s="69">
        <v>0</v>
      </c>
      <c r="J8285" s="69">
        <v>0</v>
      </c>
      <c r="K8285" s="91"/>
      <c r="L8285" s="91"/>
    </row>
    <row r="8286" spans="2:12" x14ac:dyDescent="0.25">
      <c r="B8286" s="67" t="s">
        <v>454</v>
      </c>
      <c r="C8286" s="67" t="s">
        <v>455</v>
      </c>
      <c r="D8286" s="68" t="s">
        <v>373</v>
      </c>
      <c r="E8286" s="67" t="s">
        <v>374</v>
      </c>
      <c r="F8286" s="68" t="s">
        <v>486</v>
      </c>
      <c r="G8286" s="67" t="s">
        <v>487</v>
      </c>
      <c r="H8286" s="68" t="s">
        <v>364</v>
      </c>
      <c r="I8286" s="69">
        <v>0</v>
      </c>
      <c r="J8286" s="69">
        <v>0</v>
      </c>
      <c r="K8286" s="91"/>
      <c r="L8286" s="91"/>
    </row>
    <row r="8287" spans="2:12" x14ac:dyDescent="0.25">
      <c r="B8287" s="67" t="s">
        <v>454</v>
      </c>
      <c r="C8287" s="67" t="s">
        <v>455</v>
      </c>
      <c r="D8287" s="68" t="s">
        <v>373</v>
      </c>
      <c r="E8287" s="67" t="s">
        <v>374</v>
      </c>
      <c r="F8287" s="68" t="s">
        <v>486</v>
      </c>
      <c r="G8287" s="67" t="s">
        <v>487</v>
      </c>
      <c r="H8287" s="68" t="s">
        <v>362</v>
      </c>
      <c r="I8287" s="69">
        <v>0</v>
      </c>
      <c r="J8287" s="69">
        <v>0</v>
      </c>
      <c r="K8287" s="91"/>
      <c r="L8287" s="91"/>
    </row>
    <row r="8288" spans="2:12" x14ac:dyDescent="0.25">
      <c r="B8288" s="67" t="s">
        <v>454</v>
      </c>
      <c r="C8288" s="67" t="s">
        <v>455</v>
      </c>
      <c r="D8288" s="68" t="s">
        <v>373</v>
      </c>
      <c r="E8288" s="67" t="s">
        <v>374</v>
      </c>
      <c r="F8288" s="68" t="s">
        <v>486</v>
      </c>
      <c r="G8288" s="67" t="s">
        <v>487</v>
      </c>
      <c r="H8288" s="68" t="s">
        <v>363</v>
      </c>
      <c r="I8288" s="69">
        <v>0</v>
      </c>
      <c r="J8288" s="69">
        <v>0</v>
      </c>
      <c r="K8288" s="91"/>
      <c r="L8288" s="91"/>
    </row>
    <row r="8289" spans="2:12" x14ac:dyDescent="0.25">
      <c r="B8289" s="67" t="s">
        <v>454</v>
      </c>
      <c r="C8289" s="67" t="s">
        <v>455</v>
      </c>
      <c r="D8289" s="68" t="s">
        <v>373</v>
      </c>
      <c r="E8289" s="67" t="s">
        <v>374</v>
      </c>
      <c r="F8289" s="68" t="s">
        <v>486</v>
      </c>
      <c r="G8289" s="67" t="s">
        <v>487</v>
      </c>
      <c r="H8289" s="68" t="s">
        <v>364</v>
      </c>
      <c r="I8289" s="69">
        <v>0</v>
      </c>
      <c r="J8289" s="69">
        <v>0</v>
      </c>
      <c r="K8289" s="91"/>
      <c r="L8289" s="91"/>
    </row>
    <row r="8290" spans="2:12" x14ac:dyDescent="0.25">
      <c r="B8290" s="67" t="s">
        <v>454</v>
      </c>
      <c r="C8290" s="67" t="s">
        <v>455</v>
      </c>
      <c r="D8290" s="68" t="s">
        <v>373</v>
      </c>
      <c r="E8290" s="67" t="s">
        <v>374</v>
      </c>
      <c r="F8290" s="68" t="s">
        <v>486</v>
      </c>
      <c r="G8290" s="67" t="s">
        <v>487</v>
      </c>
      <c r="H8290" s="68" t="s">
        <v>362</v>
      </c>
      <c r="I8290" s="69">
        <v>0</v>
      </c>
      <c r="J8290" s="69">
        <v>0</v>
      </c>
      <c r="K8290" s="91"/>
      <c r="L8290" s="91"/>
    </row>
    <row r="8291" spans="2:12" x14ac:dyDescent="0.25">
      <c r="B8291" s="67" t="s">
        <v>454</v>
      </c>
      <c r="C8291" s="67" t="s">
        <v>455</v>
      </c>
      <c r="D8291" s="68" t="s">
        <v>373</v>
      </c>
      <c r="E8291" s="67" t="s">
        <v>374</v>
      </c>
      <c r="F8291" s="68" t="s">
        <v>486</v>
      </c>
      <c r="G8291" s="67" t="s">
        <v>487</v>
      </c>
      <c r="H8291" s="68" t="s">
        <v>363</v>
      </c>
      <c r="I8291" s="69">
        <v>0</v>
      </c>
      <c r="J8291" s="69">
        <v>0</v>
      </c>
      <c r="K8291" s="91"/>
      <c r="L8291" s="91"/>
    </row>
    <row r="8292" spans="2:12" x14ac:dyDescent="0.25">
      <c r="B8292" s="67" t="s">
        <v>454</v>
      </c>
      <c r="C8292" s="67" t="s">
        <v>455</v>
      </c>
      <c r="D8292" s="68" t="s">
        <v>373</v>
      </c>
      <c r="E8292" s="67" t="s">
        <v>374</v>
      </c>
      <c r="F8292" s="68" t="s">
        <v>486</v>
      </c>
      <c r="G8292" s="67" t="s">
        <v>487</v>
      </c>
      <c r="H8292" s="68" t="s">
        <v>364</v>
      </c>
      <c r="I8292" s="69">
        <v>0</v>
      </c>
      <c r="J8292" s="69">
        <v>0</v>
      </c>
      <c r="K8292" s="91"/>
      <c r="L8292" s="91"/>
    </row>
    <row r="8293" spans="2:12" x14ac:dyDescent="0.25">
      <c r="B8293" s="67" t="s">
        <v>454</v>
      </c>
      <c r="C8293" s="67" t="s">
        <v>455</v>
      </c>
      <c r="D8293" s="68" t="s">
        <v>373</v>
      </c>
      <c r="E8293" s="67" t="s">
        <v>374</v>
      </c>
      <c r="F8293" s="68" t="s">
        <v>486</v>
      </c>
      <c r="G8293" s="67" t="s">
        <v>487</v>
      </c>
      <c r="H8293" s="68" t="s">
        <v>363</v>
      </c>
      <c r="I8293" s="69">
        <v>0</v>
      </c>
      <c r="J8293" s="69">
        <v>0</v>
      </c>
      <c r="K8293" s="91"/>
      <c r="L8293" s="91"/>
    </row>
    <row r="8294" spans="2:12" x14ac:dyDescent="0.25">
      <c r="B8294" s="67" t="s">
        <v>454</v>
      </c>
      <c r="C8294" s="67" t="s">
        <v>455</v>
      </c>
      <c r="D8294" s="68" t="s">
        <v>373</v>
      </c>
      <c r="E8294" s="67" t="s">
        <v>374</v>
      </c>
      <c r="F8294" s="68" t="s">
        <v>486</v>
      </c>
      <c r="G8294" s="67" t="s">
        <v>487</v>
      </c>
      <c r="H8294" s="68" t="s">
        <v>364</v>
      </c>
      <c r="I8294" s="69">
        <v>0</v>
      </c>
      <c r="J8294" s="69">
        <v>0</v>
      </c>
      <c r="K8294" s="91"/>
      <c r="L8294" s="91"/>
    </row>
    <row r="8295" spans="2:12" x14ac:dyDescent="0.25">
      <c r="B8295" s="67" t="s">
        <v>454</v>
      </c>
      <c r="C8295" s="67" t="s">
        <v>455</v>
      </c>
      <c r="D8295" s="68" t="s">
        <v>375</v>
      </c>
      <c r="E8295" s="67" t="s">
        <v>376</v>
      </c>
      <c r="F8295" s="68" t="s">
        <v>488</v>
      </c>
      <c r="G8295" s="67" t="s">
        <v>489</v>
      </c>
      <c r="H8295" s="68" t="s">
        <v>362</v>
      </c>
      <c r="I8295" s="69">
        <v>0</v>
      </c>
      <c r="J8295" s="69">
        <v>0</v>
      </c>
      <c r="K8295" s="91"/>
      <c r="L8295" s="91"/>
    </row>
    <row r="8296" spans="2:12" x14ac:dyDescent="0.25">
      <c r="B8296" s="67" t="s">
        <v>454</v>
      </c>
      <c r="C8296" s="67" t="s">
        <v>455</v>
      </c>
      <c r="D8296" s="68" t="s">
        <v>375</v>
      </c>
      <c r="E8296" s="67" t="s">
        <v>376</v>
      </c>
      <c r="F8296" s="68" t="s">
        <v>488</v>
      </c>
      <c r="G8296" s="67" t="s">
        <v>489</v>
      </c>
      <c r="H8296" s="68" t="s">
        <v>363</v>
      </c>
      <c r="I8296" s="69">
        <v>82</v>
      </c>
      <c r="J8296" s="69">
        <v>244</v>
      </c>
      <c r="K8296" s="91"/>
      <c r="L8296" s="91"/>
    </row>
    <row r="8297" spans="2:12" x14ac:dyDescent="0.25">
      <c r="B8297" s="67" t="s">
        <v>454</v>
      </c>
      <c r="C8297" s="67" t="s">
        <v>455</v>
      </c>
      <c r="D8297" s="68" t="s">
        <v>375</v>
      </c>
      <c r="E8297" s="67" t="s">
        <v>376</v>
      </c>
      <c r="F8297" s="68" t="s">
        <v>488</v>
      </c>
      <c r="G8297" s="67" t="s">
        <v>489</v>
      </c>
      <c r="H8297" s="68" t="s">
        <v>364</v>
      </c>
      <c r="I8297" s="69">
        <v>19</v>
      </c>
      <c r="J8297" s="69">
        <v>41</v>
      </c>
      <c r="K8297" s="91"/>
      <c r="L8297" s="91"/>
    </row>
    <row r="8298" spans="2:12" x14ac:dyDescent="0.25">
      <c r="B8298" s="67" t="s">
        <v>454</v>
      </c>
      <c r="C8298" s="67" t="s">
        <v>455</v>
      </c>
      <c r="D8298" s="68" t="s">
        <v>375</v>
      </c>
      <c r="E8298" s="67" t="s">
        <v>376</v>
      </c>
      <c r="F8298" s="68" t="s">
        <v>488</v>
      </c>
      <c r="G8298" s="67" t="s">
        <v>489</v>
      </c>
      <c r="H8298" s="68" t="s">
        <v>362</v>
      </c>
      <c r="I8298" s="69">
        <v>0</v>
      </c>
      <c r="J8298" s="69">
        <v>0</v>
      </c>
      <c r="K8298" s="91"/>
      <c r="L8298" s="91"/>
    </row>
    <row r="8299" spans="2:12" x14ac:dyDescent="0.25">
      <c r="B8299" s="67" t="s">
        <v>454</v>
      </c>
      <c r="C8299" s="67" t="s">
        <v>455</v>
      </c>
      <c r="D8299" s="68" t="s">
        <v>375</v>
      </c>
      <c r="E8299" s="67" t="s">
        <v>376</v>
      </c>
      <c r="F8299" s="68" t="s">
        <v>488</v>
      </c>
      <c r="G8299" s="67" t="s">
        <v>489</v>
      </c>
      <c r="H8299" s="68" t="s">
        <v>363</v>
      </c>
      <c r="I8299" s="69">
        <v>8</v>
      </c>
      <c r="J8299" s="69">
        <v>26</v>
      </c>
      <c r="K8299" s="91"/>
      <c r="L8299" s="91"/>
    </row>
    <row r="8300" spans="2:12" x14ac:dyDescent="0.25">
      <c r="B8300" s="67" t="s">
        <v>454</v>
      </c>
      <c r="C8300" s="67" t="s">
        <v>455</v>
      </c>
      <c r="D8300" s="68" t="s">
        <v>375</v>
      </c>
      <c r="E8300" s="67" t="s">
        <v>376</v>
      </c>
      <c r="F8300" s="68" t="s">
        <v>488</v>
      </c>
      <c r="G8300" s="67" t="s">
        <v>489</v>
      </c>
      <c r="H8300" s="68" t="s">
        <v>362</v>
      </c>
      <c r="I8300" s="69">
        <v>0</v>
      </c>
      <c r="J8300" s="69">
        <v>0</v>
      </c>
      <c r="K8300" s="91"/>
      <c r="L8300" s="91"/>
    </row>
    <row r="8301" spans="2:12" x14ac:dyDescent="0.25">
      <c r="B8301" s="67" t="s">
        <v>454</v>
      </c>
      <c r="C8301" s="67" t="s">
        <v>455</v>
      </c>
      <c r="D8301" s="68" t="s">
        <v>375</v>
      </c>
      <c r="E8301" s="67" t="s">
        <v>376</v>
      </c>
      <c r="F8301" s="68" t="s">
        <v>488</v>
      </c>
      <c r="G8301" s="67" t="s">
        <v>489</v>
      </c>
      <c r="H8301" s="68" t="s">
        <v>363</v>
      </c>
      <c r="I8301" s="69">
        <v>15</v>
      </c>
      <c r="J8301" s="69">
        <v>16</v>
      </c>
      <c r="K8301" s="91"/>
      <c r="L8301" s="91"/>
    </row>
    <row r="8302" spans="2:12" x14ac:dyDescent="0.25">
      <c r="B8302" s="67" t="s">
        <v>454</v>
      </c>
      <c r="C8302" s="67" t="s">
        <v>455</v>
      </c>
      <c r="D8302" s="68" t="s">
        <v>375</v>
      </c>
      <c r="E8302" s="67" t="s">
        <v>376</v>
      </c>
      <c r="F8302" s="68" t="s">
        <v>488</v>
      </c>
      <c r="G8302" s="67" t="s">
        <v>489</v>
      </c>
      <c r="H8302" s="68" t="s">
        <v>364</v>
      </c>
      <c r="I8302" s="69">
        <v>26</v>
      </c>
      <c r="J8302" s="69">
        <v>20</v>
      </c>
      <c r="K8302" s="91"/>
      <c r="L8302" s="91"/>
    </row>
    <row r="8303" spans="2:12" x14ac:dyDescent="0.25">
      <c r="B8303" s="67" t="s">
        <v>454</v>
      </c>
      <c r="C8303" s="67" t="s">
        <v>455</v>
      </c>
      <c r="D8303" s="68" t="s">
        <v>375</v>
      </c>
      <c r="E8303" s="67" t="s">
        <v>376</v>
      </c>
      <c r="F8303" s="68" t="s">
        <v>488</v>
      </c>
      <c r="G8303" s="67" t="s">
        <v>489</v>
      </c>
      <c r="H8303" s="68" t="s">
        <v>363</v>
      </c>
      <c r="I8303" s="69">
        <v>0</v>
      </c>
      <c r="J8303" s="69">
        <v>0</v>
      </c>
      <c r="K8303" s="91"/>
      <c r="L8303" s="91"/>
    </row>
    <row r="8304" spans="2:12" x14ac:dyDescent="0.25">
      <c r="B8304" s="67" t="s">
        <v>454</v>
      </c>
      <c r="C8304" s="67" t="s">
        <v>455</v>
      </c>
      <c r="D8304" s="68" t="s">
        <v>375</v>
      </c>
      <c r="E8304" s="67" t="s">
        <v>376</v>
      </c>
      <c r="F8304" s="68" t="s">
        <v>488</v>
      </c>
      <c r="G8304" s="67" t="s">
        <v>489</v>
      </c>
      <c r="H8304" s="68" t="s">
        <v>362</v>
      </c>
      <c r="I8304" s="69">
        <v>55</v>
      </c>
      <c r="J8304" s="69">
        <v>35</v>
      </c>
      <c r="K8304" s="91"/>
      <c r="L8304" s="91"/>
    </row>
    <row r="8305" spans="2:12" x14ac:dyDescent="0.25">
      <c r="B8305" s="67" t="s">
        <v>454</v>
      </c>
      <c r="C8305" s="67" t="s">
        <v>455</v>
      </c>
      <c r="D8305" s="68" t="s">
        <v>375</v>
      </c>
      <c r="E8305" s="67" t="s">
        <v>376</v>
      </c>
      <c r="F8305" s="68" t="s">
        <v>488</v>
      </c>
      <c r="G8305" s="67" t="s">
        <v>489</v>
      </c>
      <c r="H8305" s="68" t="s">
        <v>363</v>
      </c>
      <c r="I8305" s="69">
        <v>48</v>
      </c>
      <c r="J8305" s="69">
        <v>54</v>
      </c>
      <c r="K8305" s="91"/>
      <c r="L8305" s="91"/>
    </row>
    <row r="8306" spans="2:12" x14ac:dyDescent="0.25">
      <c r="B8306" s="67" t="s">
        <v>454</v>
      </c>
      <c r="C8306" s="67" t="s">
        <v>455</v>
      </c>
      <c r="D8306" s="68" t="s">
        <v>375</v>
      </c>
      <c r="E8306" s="67" t="s">
        <v>376</v>
      </c>
      <c r="F8306" s="68" t="s">
        <v>488</v>
      </c>
      <c r="G8306" s="67" t="s">
        <v>489</v>
      </c>
      <c r="H8306" s="68" t="s">
        <v>364</v>
      </c>
      <c r="I8306" s="69">
        <v>49</v>
      </c>
      <c r="J8306" s="69">
        <v>56</v>
      </c>
      <c r="K8306" s="91"/>
      <c r="L8306" s="91"/>
    </row>
    <row r="8307" spans="2:12" x14ac:dyDescent="0.25">
      <c r="B8307" s="67" t="s">
        <v>454</v>
      </c>
      <c r="C8307" s="67" t="s">
        <v>455</v>
      </c>
      <c r="D8307" s="68" t="s">
        <v>375</v>
      </c>
      <c r="E8307" s="67" t="s">
        <v>376</v>
      </c>
      <c r="F8307" s="68" t="s">
        <v>488</v>
      </c>
      <c r="G8307" s="67" t="s">
        <v>489</v>
      </c>
      <c r="H8307" s="68" t="s">
        <v>363</v>
      </c>
      <c r="I8307" s="69">
        <v>5</v>
      </c>
      <c r="J8307" s="69">
        <v>0</v>
      </c>
      <c r="K8307" s="91"/>
      <c r="L8307" s="91"/>
    </row>
    <row r="8308" spans="2:12" x14ac:dyDescent="0.25">
      <c r="B8308" s="67" t="s">
        <v>454</v>
      </c>
      <c r="C8308" s="67" t="s">
        <v>455</v>
      </c>
      <c r="D8308" s="68" t="s">
        <v>375</v>
      </c>
      <c r="E8308" s="67" t="s">
        <v>376</v>
      </c>
      <c r="F8308" s="68" t="s">
        <v>488</v>
      </c>
      <c r="G8308" s="67" t="s">
        <v>489</v>
      </c>
      <c r="H8308" s="68" t="s">
        <v>364</v>
      </c>
      <c r="I8308" s="69">
        <v>0</v>
      </c>
      <c r="J8308" s="69">
        <v>5</v>
      </c>
      <c r="K8308" s="91"/>
      <c r="L8308" s="91"/>
    </row>
    <row r="8309" spans="2:12" x14ac:dyDescent="0.25">
      <c r="B8309" s="67" t="s">
        <v>454</v>
      </c>
      <c r="C8309" s="67" t="s">
        <v>455</v>
      </c>
      <c r="D8309" s="68" t="s">
        <v>375</v>
      </c>
      <c r="E8309" s="67" t="s">
        <v>376</v>
      </c>
      <c r="F8309" s="68" t="s">
        <v>488</v>
      </c>
      <c r="G8309" s="67" t="s">
        <v>489</v>
      </c>
      <c r="H8309" s="68" t="s">
        <v>362</v>
      </c>
      <c r="I8309" s="69">
        <v>48</v>
      </c>
      <c r="J8309" s="69">
        <v>75</v>
      </c>
      <c r="K8309" s="91"/>
      <c r="L8309" s="91"/>
    </row>
    <row r="8310" spans="2:12" x14ac:dyDescent="0.25">
      <c r="B8310" s="67" t="s">
        <v>454</v>
      </c>
      <c r="C8310" s="67" t="s">
        <v>455</v>
      </c>
      <c r="D8310" s="68" t="s">
        <v>375</v>
      </c>
      <c r="E8310" s="67" t="s">
        <v>376</v>
      </c>
      <c r="F8310" s="68" t="s">
        <v>488</v>
      </c>
      <c r="G8310" s="67" t="s">
        <v>489</v>
      </c>
      <c r="H8310" s="68" t="s">
        <v>363</v>
      </c>
      <c r="I8310" s="69">
        <v>112</v>
      </c>
      <c r="J8310" s="69">
        <v>118</v>
      </c>
      <c r="K8310" s="91"/>
      <c r="L8310" s="91"/>
    </row>
    <row r="8311" spans="2:12" x14ac:dyDescent="0.25">
      <c r="B8311" s="67" t="s">
        <v>454</v>
      </c>
      <c r="C8311" s="67" t="s">
        <v>455</v>
      </c>
      <c r="D8311" s="68" t="s">
        <v>375</v>
      </c>
      <c r="E8311" s="67" t="s">
        <v>376</v>
      </c>
      <c r="F8311" s="68" t="s">
        <v>488</v>
      </c>
      <c r="G8311" s="67" t="s">
        <v>489</v>
      </c>
      <c r="H8311" s="68" t="s">
        <v>364</v>
      </c>
      <c r="I8311" s="69">
        <v>26</v>
      </c>
      <c r="J8311" s="69">
        <v>108</v>
      </c>
      <c r="K8311" s="91"/>
      <c r="L8311" s="91"/>
    </row>
    <row r="8312" spans="2:12" x14ac:dyDescent="0.25">
      <c r="B8312" s="67" t="s">
        <v>454</v>
      </c>
      <c r="C8312" s="67" t="s">
        <v>455</v>
      </c>
      <c r="D8312" s="68" t="s">
        <v>375</v>
      </c>
      <c r="E8312" s="67" t="s">
        <v>376</v>
      </c>
      <c r="F8312" s="68" t="s">
        <v>488</v>
      </c>
      <c r="G8312" s="67" t="s">
        <v>489</v>
      </c>
      <c r="H8312" s="68" t="s">
        <v>362</v>
      </c>
      <c r="I8312" s="69">
        <v>0</v>
      </c>
      <c r="J8312" s="69">
        <v>0</v>
      </c>
      <c r="K8312" s="91"/>
      <c r="L8312" s="91"/>
    </row>
    <row r="8313" spans="2:12" x14ac:dyDescent="0.25">
      <c r="B8313" s="67" t="s">
        <v>454</v>
      </c>
      <c r="C8313" s="67" t="s">
        <v>455</v>
      </c>
      <c r="D8313" s="68" t="s">
        <v>375</v>
      </c>
      <c r="E8313" s="67" t="s">
        <v>376</v>
      </c>
      <c r="F8313" s="68" t="s">
        <v>488</v>
      </c>
      <c r="G8313" s="67" t="s">
        <v>489</v>
      </c>
      <c r="H8313" s="68" t="s">
        <v>364</v>
      </c>
      <c r="I8313" s="69">
        <v>0</v>
      </c>
      <c r="J8313" s="69">
        <v>0</v>
      </c>
      <c r="K8313" s="91"/>
      <c r="L8313" s="91"/>
    </row>
    <row r="8314" spans="2:12" x14ac:dyDescent="0.25">
      <c r="B8314" s="67" t="s">
        <v>454</v>
      </c>
      <c r="C8314" s="67" t="s">
        <v>455</v>
      </c>
      <c r="D8314" s="68" t="s">
        <v>375</v>
      </c>
      <c r="E8314" s="67" t="s">
        <v>376</v>
      </c>
      <c r="F8314" s="68" t="s">
        <v>488</v>
      </c>
      <c r="G8314" s="67" t="s">
        <v>489</v>
      </c>
      <c r="H8314" s="68" t="s">
        <v>362</v>
      </c>
      <c r="I8314" s="69">
        <v>0</v>
      </c>
      <c r="J8314" s="69">
        <v>0</v>
      </c>
      <c r="K8314" s="91"/>
      <c r="L8314" s="91"/>
    </row>
    <row r="8315" spans="2:12" x14ac:dyDescent="0.25">
      <c r="B8315" s="67" t="s">
        <v>454</v>
      </c>
      <c r="C8315" s="67" t="s">
        <v>455</v>
      </c>
      <c r="D8315" s="68" t="s">
        <v>375</v>
      </c>
      <c r="E8315" s="67" t="s">
        <v>376</v>
      </c>
      <c r="F8315" s="68" t="s">
        <v>488</v>
      </c>
      <c r="G8315" s="67" t="s">
        <v>489</v>
      </c>
      <c r="H8315" s="68" t="s">
        <v>363</v>
      </c>
      <c r="I8315" s="69">
        <v>1</v>
      </c>
      <c r="J8315" s="69">
        <v>0</v>
      </c>
      <c r="K8315" s="91"/>
      <c r="L8315" s="91"/>
    </row>
    <row r="8316" spans="2:12" x14ac:dyDescent="0.25">
      <c r="B8316" s="67" t="s">
        <v>454</v>
      </c>
      <c r="C8316" s="67" t="s">
        <v>455</v>
      </c>
      <c r="D8316" s="68" t="s">
        <v>375</v>
      </c>
      <c r="E8316" s="67" t="s">
        <v>376</v>
      </c>
      <c r="F8316" s="68" t="s">
        <v>488</v>
      </c>
      <c r="G8316" s="67" t="s">
        <v>489</v>
      </c>
      <c r="H8316" s="68" t="s">
        <v>362</v>
      </c>
      <c r="I8316" s="69">
        <v>40</v>
      </c>
      <c r="J8316" s="69">
        <v>40</v>
      </c>
      <c r="K8316" s="91"/>
      <c r="L8316" s="91"/>
    </row>
    <row r="8317" spans="2:12" x14ac:dyDescent="0.25">
      <c r="B8317" s="67" t="s">
        <v>454</v>
      </c>
      <c r="C8317" s="67" t="s">
        <v>455</v>
      </c>
      <c r="D8317" s="68" t="s">
        <v>375</v>
      </c>
      <c r="E8317" s="67" t="s">
        <v>376</v>
      </c>
      <c r="F8317" s="68" t="s">
        <v>488</v>
      </c>
      <c r="G8317" s="67" t="s">
        <v>489</v>
      </c>
      <c r="H8317" s="68" t="s">
        <v>363</v>
      </c>
      <c r="I8317" s="69">
        <v>23</v>
      </c>
      <c r="J8317" s="69">
        <v>14</v>
      </c>
      <c r="K8317" s="91"/>
      <c r="L8317" s="91"/>
    </row>
    <row r="8318" spans="2:12" x14ac:dyDescent="0.25">
      <c r="B8318" s="67" t="s">
        <v>454</v>
      </c>
      <c r="C8318" s="67" t="s">
        <v>455</v>
      </c>
      <c r="D8318" s="68" t="s">
        <v>375</v>
      </c>
      <c r="E8318" s="67" t="s">
        <v>376</v>
      </c>
      <c r="F8318" s="68" t="s">
        <v>488</v>
      </c>
      <c r="G8318" s="67" t="s">
        <v>489</v>
      </c>
      <c r="H8318" s="68" t="s">
        <v>364</v>
      </c>
      <c r="I8318" s="69">
        <v>15</v>
      </c>
      <c r="J8318" s="69">
        <v>0</v>
      </c>
      <c r="K8318" s="91"/>
      <c r="L8318" s="91"/>
    </row>
    <row r="8319" spans="2:12" x14ac:dyDescent="0.25">
      <c r="B8319" s="67" t="s">
        <v>454</v>
      </c>
      <c r="C8319" s="67" t="s">
        <v>455</v>
      </c>
      <c r="D8319" s="68" t="s">
        <v>375</v>
      </c>
      <c r="E8319" s="67" t="s">
        <v>376</v>
      </c>
      <c r="F8319" s="68" t="s">
        <v>488</v>
      </c>
      <c r="G8319" s="67" t="s">
        <v>489</v>
      </c>
      <c r="H8319" s="68" t="s">
        <v>362</v>
      </c>
      <c r="I8319" s="69">
        <v>0</v>
      </c>
      <c r="J8319" s="69">
        <v>0</v>
      </c>
      <c r="K8319" s="91"/>
      <c r="L8319" s="91"/>
    </row>
    <row r="8320" spans="2:12" x14ac:dyDescent="0.25">
      <c r="B8320" s="67" t="s">
        <v>454</v>
      </c>
      <c r="C8320" s="67" t="s">
        <v>455</v>
      </c>
      <c r="D8320" s="68" t="s">
        <v>375</v>
      </c>
      <c r="E8320" s="67" t="s">
        <v>376</v>
      </c>
      <c r="F8320" s="68" t="s">
        <v>488</v>
      </c>
      <c r="G8320" s="67" t="s">
        <v>489</v>
      </c>
      <c r="H8320" s="68" t="s">
        <v>363</v>
      </c>
      <c r="I8320" s="69">
        <v>0</v>
      </c>
      <c r="J8320" s="69">
        <v>0</v>
      </c>
      <c r="K8320" s="91"/>
      <c r="L8320" s="91"/>
    </row>
    <row r="8321" spans="2:12" x14ac:dyDescent="0.25">
      <c r="B8321" s="67" t="s">
        <v>454</v>
      </c>
      <c r="C8321" s="67" t="s">
        <v>455</v>
      </c>
      <c r="D8321" s="68" t="s">
        <v>375</v>
      </c>
      <c r="E8321" s="67" t="s">
        <v>376</v>
      </c>
      <c r="F8321" s="68" t="s">
        <v>488</v>
      </c>
      <c r="G8321" s="67" t="s">
        <v>489</v>
      </c>
      <c r="H8321" s="68" t="s">
        <v>364</v>
      </c>
      <c r="I8321" s="69">
        <v>0</v>
      </c>
      <c r="J8321" s="69">
        <v>0</v>
      </c>
      <c r="K8321" s="91"/>
      <c r="L8321" s="91"/>
    </row>
    <row r="8322" spans="2:12" x14ac:dyDescent="0.25">
      <c r="B8322" s="67" t="s">
        <v>454</v>
      </c>
      <c r="C8322" s="67" t="s">
        <v>455</v>
      </c>
      <c r="D8322" s="68" t="s">
        <v>375</v>
      </c>
      <c r="E8322" s="67" t="s">
        <v>376</v>
      </c>
      <c r="F8322" s="68" t="s">
        <v>488</v>
      </c>
      <c r="G8322" s="67" t="s">
        <v>489</v>
      </c>
      <c r="H8322" s="68" t="s">
        <v>362</v>
      </c>
      <c r="I8322" s="69">
        <v>0</v>
      </c>
      <c r="J8322" s="69">
        <v>0</v>
      </c>
      <c r="K8322" s="91"/>
      <c r="L8322" s="91"/>
    </row>
    <row r="8323" spans="2:12" x14ac:dyDescent="0.25">
      <c r="B8323" s="67" t="s">
        <v>454</v>
      </c>
      <c r="C8323" s="67" t="s">
        <v>455</v>
      </c>
      <c r="D8323" s="68" t="s">
        <v>375</v>
      </c>
      <c r="E8323" s="67" t="s">
        <v>376</v>
      </c>
      <c r="F8323" s="68" t="s">
        <v>488</v>
      </c>
      <c r="G8323" s="67" t="s">
        <v>489</v>
      </c>
      <c r="H8323" s="68" t="s">
        <v>363</v>
      </c>
      <c r="I8323" s="69">
        <v>0</v>
      </c>
      <c r="J8323" s="69">
        <v>24</v>
      </c>
      <c r="K8323" s="91"/>
      <c r="L8323" s="91"/>
    </row>
    <row r="8324" spans="2:12" x14ac:dyDescent="0.25">
      <c r="B8324" s="67" t="s">
        <v>454</v>
      </c>
      <c r="C8324" s="67" t="s">
        <v>455</v>
      </c>
      <c r="D8324" s="68" t="s">
        <v>375</v>
      </c>
      <c r="E8324" s="67" t="s">
        <v>376</v>
      </c>
      <c r="F8324" s="68" t="s">
        <v>488</v>
      </c>
      <c r="G8324" s="67" t="s">
        <v>489</v>
      </c>
      <c r="H8324" s="68" t="s">
        <v>362</v>
      </c>
      <c r="I8324" s="69">
        <v>107</v>
      </c>
      <c r="J8324" s="69">
        <v>306</v>
      </c>
      <c r="K8324" s="91"/>
      <c r="L8324" s="91"/>
    </row>
    <row r="8325" spans="2:12" x14ac:dyDescent="0.25">
      <c r="B8325" s="67" t="s">
        <v>454</v>
      </c>
      <c r="C8325" s="67" t="s">
        <v>455</v>
      </c>
      <c r="D8325" s="68" t="s">
        <v>375</v>
      </c>
      <c r="E8325" s="67" t="s">
        <v>376</v>
      </c>
      <c r="F8325" s="68" t="s">
        <v>488</v>
      </c>
      <c r="G8325" s="67" t="s">
        <v>489</v>
      </c>
      <c r="H8325" s="68" t="s">
        <v>363</v>
      </c>
      <c r="I8325" s="69">
        <v>247</v>
      </c>
      <c r="J8325" s="69">
        <v>383</v>
      </c>
      <c r="K8325" s="91"/>
      <c r="L8325" s="91"/>
    </row>
    <row r="8326" spans="2:12" x14ac:dyDescent="0.25">
      <c r="B8326" s="67" t="s">
        <v>454</v>
      </c>
      <c r="C8326" s="67" t="s">
        <v>455</v>
      </c>
      <c r="D8326" s="68" t="s">
        <v>375</v>
      </c>
      <c r="E8326" s="67" t="s">
        <v>376</v>
      </c>
      <c r="F8326" s="68" t="s">
        <v>488</v>
      </c>
      <c r="G8326" s="67" t="s">
        <v>489</v>
      </c>
      <c r="H8326" s="68" t="s">
        <v>364</v>
      </c>
      <c r="I8326" s="69">
        <v>120</v>
      </c>
      <c r="J8326" s="69">
        <v>211</v>
      </c>
      <c r="K8326" s="91"/>
      <c r="L8326" s="91"/>
    </row>
    <row r="8327" spans="2:12" x14ac:dyDescent="0.25">
      <c r="B8327" s="67" t="s">
        <v>454</v>
      </c>
      <c r="C8327" s="67" t="s">
        <v>455</v>
      </c>
      <c r="D8327" s="68" t="s">
        <v>375</v>
      </c>
      <c r="E8327" s="67" t="s">
        <v>376</v>
      </c>
      <c r="F8327" s="68" t="s">
        <v>488</v>
      </c>
      <c r="G8327" s="67" t="s">
        <v>489</v>
      </c>
      <c r="H8327" s="68" t="s">
        <v>362</v>
      </c>
      <c r="I8327" s="69">
        <v>10</v>
      </c>
      <c r="J8327" s="69">
        <v>0</v>
      </c>
      <c r="K8327" s="91"/>
      <c r="L8327" s="91"/>
    </row>
    <row r="8328" spans="2:12" x14ac:dyDescent="0.25">
      <c r="B8328" s="67" t="s">
        <v>454</v>
      </c>
      <c r="C8328" s="67" t="s">
        <v>455</v>
      </c>
      <c r="D8328" s="68" t="s">
        <v>375</v>
      </c>
      <c r="E8328" s="67" t="s">
        <v>376</v>
      </c>
      <c r="F8328" s="68" t="s">
        <v>488</v>
      </c>
      <c r="G8328" s="67" t="s">
        <v>489</v>
      </c>
      <c r="H8328" s="68" t="s">
        <v>363</v>
      </c>
      <c r="I8328" s="69">
        <v>54</v>
      </c>
      <c r="J8328" s="69">
        <v>140</v>
      </c>
      <c r="K8328" s="91"/>
      <c r="L8328" s="91"/>
    </row>
    <row r="8329" spans="2:12" x14ac:dyDescent="0.25">
      <c r="B8329" s="67" t="s">
        <v>454</v>
      </c>
      <c r="C8329" s="67" t="s">
        <v>455</v>
      </c>
      <c r="D8329" s="68" t="s">
        <v>375</v>
      </c>
      <c r="E8329" s="67" t="s">
        <v>376</v>
      </c>
      <c r="F8329" s="68" t="s">
        <v>488</v>
      </c>
      <c r="G8329" s="67" t="s">
        <v>489</v>
      </c>
      <c r="H8329" s="68" t="s">
        <v>364</v>
      </c>
      <c r="I8329" s="69">
        <v>2</v>
      </c>
      <c r="J8329" s="69">
        <v>10</v>
      </c>
      <c r="K8329" s="91"/>
      <c r="L8329" s="91"/>
    </row>
    <row r="8330" spans="2:12" x14ac:dyDescent="0.25">
      <c r="B8330" s="67" t="s">
        <v>454</v>
      </c>
      <c r="C8330" s="67" t="s">
        <v>455</v>
      </c>
      <c r="D8330" s="68" t="s">
        <v>375</v>
      </c>
      <c r="E8330" s="67" t="s">
        <v>376</v>
      </c>
      <c r="F8330" s="68" t="s">
        <v>488</v>
      </c>
      <c r="G8330" s="67" t="s">
        <v>489</v>
      </c>
      <c r="H8330" s="68" t="s">
        <v>362</v>
      </c>
      <c r="I8330" s="69">
        <v>0</v>
      </c>
      <c r="J8330" s="69">
        <v>0</v>
      </c>
      <c r="K8330" s="91"/>
      <c r="L8330" s="91"/>
    </row>
    <row r="8331" spans="2:12" x14ac:dyDescent="0.25">
      <c r="B8331" s="67" t="s">
        <v>454</v>
      </c>
      <c r="C8331" s="67" t="s">
        <v>455</v>
      </c>
      <c r="D8331" s="68" t="s">
        <v>375</v>
      </c>
      <c r="E8331" s="67" t="s">
        <v>376</v>
      </c>
      <c r="F8331" s="68" t="s">
        <v>488</v>
      </c>
      <c r="G8331" s="67" t="s">
        <v>489</v>
      </c>
      <c r="H8331" s="68" t="s">
        <v>364</v>
      </c>
      <c r="I8331" s="69">
        <v>0</v>
      </c>
      <c r="J8331" s="69">
        <v>0</v>
      </c>
      <c r="K8331" s="91"/>
      <c r="L8331" s="91"/>
    </row>
    <row r="8332" spans="2:12" x14ac:dyDescent="0.25">
      <c r="B8332" s="67" t="s">
        <v>454</v>
      </c>
      <c r="C8332" s="67" t="s">
        <v>455</v>
      </c>
      <c r="D8332" s="68" t="s">
        <v>375</v>
      </c>
      <c r="E8332" s="67" t="s">
        <v>376</v>
      </c>
      <c r="F8332" s="68" t="s">
        <v>488</v>
      </c>
      <c r="G8332" s="67" t="s">
        <v>489</v>
      </c>
      <c r="H8332" s="68" t="s">
        <v>364</v>
      </c>
      <c r="I8332" s="69">
        <v>0</v>
      </c>
      <c r="J8332" s="69">
        <v>0</v>
      </c>
      <c r="K8332" s="91"/>
      <c r="L8332" s="91"/>
    </row>
    <row r="8333" spans="2:12" x14ac:dyDescent="0.25">
      <c r="B8333" s="67" t="s">
        <v>454</v>
      </c>
      <c r="C8333" s="67" t="s">
        <v>455</v>
      </c>
      <c r="D8333" s="68" t="s">
        <v>375</v>
      </c>
      <c r="E8333" s="67" t="s">
        <v>376</v>
      </c>
      <c r="F8333" s="68" t="s">
        <v>488</v>
      </c>
      <c r="G8333" s="67" t="s">
        <v>489</v>
      </c>
      <c r="H8333" s="68" t="s">
        <v>362</v>
      </c>
      <c r="I8333" s="69">
        <v>0</v>
      </c>
      <c r="J8333" s="69">
        <v>0</v>
      </c>
      <c r="K8333" s="91"/>
      <c r="L8333" s="91"/>
    </row>
    <row r="8334" spans="2:12" x14ac:dyDescent="0.25">
      <c r="B8334" s="67" t="s">
        <v>454</v>
      </c>
      <c r="C8334" s="67" t="s">
        <v>455</v>
      </c>
      <c r="D8334" s="68" t="s">
        <v>375</v>
      </c>
      <c r="E8334" s="67" t="s">
        <v>376</v>
      </c>
      <c r="F8334" s="68" t="s">
        <v>488</v>
      </c>
      <c r="G8334" s="67" t="s">
        <v>489</v>
      </c>
      <c r="H8334" s="68" t="s">
        <v>364</v>
      </c>
      <c r="I8334" s="69">
        <v>0</v>
      </c>
      <c r="J8334" s="69">
        <v>0</v>
      </c>
      <c r="K8334" s="91"/>
      <c r="L8334" s="91"/>
    </row>
    <row r="8335" spans="2:12" x14ac:dyDescent="0.25">
      <c r="B8335" s="67" t="s">
        <v>454</v>
      </c>
      <c r="C8335" s="67" t="s">
        <v>455</v>
      </c>
      <c r="D8335" s="68" t="s">
        <v>375</v>
      </c>
      <c r="E8335" s="67" t="s">
        <v>376</v>
      </c>
      <c r="F8335" s="68" t="s">
        <v>488</v>
      </c>
      <c r="G8335" s="67" t="s">
        <v>489</v>
      </c>
      <c r="H8335" s="68" t="s">
        <v>362</v>
      </c>
      <c r="I8335" s="69">
        <v>10</v>
      </c>
      <c r="J8335" s="69">
        <v>10</v>
      </c>
      <c r="K8335" s="91"/>
      <c r="L8335" s="91"/>
    </row>
    <row r="8336" spans="2:12" x14ac:dyDescent="0.25">
      <c r="B8336" s="67" t="s">
        <v>454</v>
      </c>
      <c r="C8336" s="67" t="s">
        <v>455</v>
      </c>
      <c r="D8336" s="68" t="s">
        <v>375</v>
      </c>
      <c r="E8336" s="67" t="s">
        <v>376</v>
      </c>
      <c r="F8336" s="68" t="s">
        <v>488</v>
      </c>
      <c r="G8336" s="67" t="s">
        <v>489</v>
      </c>
      <c r="H8336" s="68" t="s">
        <v>363</v>
      </c>
      <c r="I8336" s="69">
        <v>97</v>
      </c>
      <c r="J8336" s="69">
        <v>57</v>
      </c>
      <c r="K8336" s="91"/>
      <c r="L8336" s="91"/>
    </row>
    <row r="8337" spans="2:12" x14ac:dyDescent="0.25">
      <c r="B8337" s="67" t="s">
        <v>454</v>
      </c>
      <c r="C8337" s="67" t="s">
        <v>455</v>
      </c>
      <c r="D8337" s="68" t="s">
        <v>375</v>
      </c>
      <c r="E8337" s="67" t="s">
        <v>376</v>
      </c>
      <c r="F8337" s="68" t="s">
        <v>488</v>
      </c>
      <c r="G8337" s="67" t="s">
        <v>489</v>
      </c>
      <c r="H8337" s="68" t="s">
        <v>364</v>
      </c>
      <c r="I8337" s="69">
        <v>2</v>
      </c>
      <c r="J8337" s="69">
        <v>0</v>
      </c>
      <c r="K8337" s="91"/>
      <c r="L8337" s="91"/>
    </row>
    <row r="8338" spans="2:12" x14ac:dyDescent="0.25">
      <c r="B8338" s="67" t="s">
        <v>454</v>
      </c>
      <c r="C8338" s="67" t="s">
        <v>455</v>
      </c>
      <c r="D8338" s="68" t="s">
        <v>375</v>
      </c>
      <c r="E8338" s="67" t="s">
        <v>376</v>
      </c>
      <c r="F8338" s="68" t="s">
        <v>488</v>
      </c>
      <c r="G8338" s="67" t="s">
        <v>489</v>
      </c>
      <c r="H8338" s="68" t="s">
        <v>362</v>
      </c>
      <c r="I8338" s="69">
        <v>265</v>
      </c>
      <c r="J8338" s="69">
        <v>354</v>
      </c>
      <c r="K8338" s="91"/>
      <c r="L8338" s="91"/>
    </row>
    <row r="8339" spans="2:12" x14ac:dyDescent="0.25">
      <c r="B8339" s="67" t="s">
        <v>454</v>
      </c>
      <c r="C8339" s="67" t="s">
        <v>455</v>
      </c>
      <c r="D8339" s="68" t="s">
        <v>375</v>
      </c>
      <c r="E8339" s="67" t="s">
        <v>376</v>
      </c>
      <c r="F8339" s="68" t="s">
        <v>488</v>
      </c>
      <c r="G8339" s="67" t="s">
        <v>489</v>
      </c>
      <c r="H8339" s="68" t="s">
        <v>363</v>
      </c>
      <c r="I8339" s="69">
        <v>297</v>
      </c>
      <c r="J8339" s="69">
        <v>363</v>
      </c>
      <c r="K8339" s="91"/>
      <c r="L8339" s="91"/>
    </row>
    <row r="8340" spans="2:12" x14ac:dyDescent="0.25">
      <c r="B8340" s="67" t="s">
        <v>454</v>
      </c>
      <c r="C8340" s="67" t="s">
        <v>455</v>
      </c>
      <c r="D8340" s="68" t="s">
        <v>375</v>
      </c>
      <c r="E8340" s="67" t="s">
        <v>376</v>
      </c>
      <c r="F8340" s="68" t="s">
        <v>488</v>
      </c>
      <c r="G8340" s="67" t="s">
        <v>489</v>
      </c>
      <c r="H8340" s="68" t="s">
        <v>364</v>
      </c>
      <c r="I8340" s="69">
        <v>185</v>
      </c>
      <c r="J8340" s="69">
        <v>288</v>
      </c>
      <c r="K8340" s="91"/>
      <c r="L8340" s="91"/>
    </row>
    <row r="8341" spans="2:12" x14ac:dyDescent="0.25">
      <c r="B8341" s="67" t="s">
        <v>454</v>
      </c>
      <c r="C8341" s="67" t="s">
        <v>455</v>
      </c>
      <c r="D8341" s="68" t="s">
        <v>375</v>
      </c>
      <c r="E8341" s="67" t="s">
        <v>376</v>
      </c>
      <c r="F8341" s="68" t="s">
        <v>488</v>
      </c>
      <c r="G8341" s="67" t="s">
        <v>489</v>
      </c>
      <c r="H8341" s="68" t="s">
        <v>362</v>
      </c>
      <c r="I8341" s="69">
        <v>0</v>
      </c>
      <c r="J8341" s="69">
        <v>0</v>
      </c>
      <c r="K8341" s="91"/>
      <c r="L8341" s="91"/>
    </row>
    <row r="8342" spans="2:12" x14ac:dyDescent="0.25">
      <c r="B8342" s="67" t="s">
        <v>454</v>
      </c>
      <c r="C8342" s="67" t="s">
        <v>455</v>
      </c>
      <c r="D8342" s="68" t="s">
        <v>375</v>
      </c>
      <c r="E8342" s="67" t="s">
        <v>376</v>
      </c>
      <c r="F8342" s="68" t="s">
        <v>488</v>
      </c>
      <c r="G8342" s="67" t="s">
        <v>489</v>
      </c>
      <c r="H8342" s="68" t="s">
        <v>363</v>
      </c>
      <c r="I8342" s="69">
        <v>0</v>
      </c>
      <c r="J8342" s="69">
        <v>24</v>
      </c>
      <c r="K8342" s="91"/>
      <c r="L8342" s="91"/>
    </row>
    <row r="8343" spans="2:12" x14ac:dyDescent="0.25">
      <c r="B8343" s="67" t="s">
        <v>454</v>
      </c>
      <c r="C8343" s="67" t="s">
        <v>455</v>
      </c>
      <c r="D8343" s="68" t="s">
        <v>375</v>
      </c>
      <c r="E8343" s="67" t="s">
        <v>376</v>
      </c>
      <c r="F8343" s="68" t="s">
        <v>488</v>
      </c>
      <c r="G8343" s="67" t="s">
        <v>489</v>
      </c>
      <c r="H8343" s="68" t="s">
        <v>362</v>
      </c>
      <c r="I8343" s="69">
        <v>0</v>
      </c>
      <c r="J8343" s="69">
        <v>0</v>
      </c>
      <c r="K8343" s="91"/>
      <c r="L8343" s="91"/>
    </row>
    <row r="8344" spans="2:12" x14ac:dyDescent="0.25">
      <c r="B8344" s="67" t="s">
        <v>454</v>
      </c>
      <c r="C8344" s="67" t="s">
        <v>455</v>
      </c>
      <c r="D8344" s="68" t="s">
        <v>375</v>
      </c>
      <c r="E8344" s="67" t="s">
        <v>376</v>
      </c>
      <c r="F8344" s="68" t="s">
        <v>488</v>
      </c>
      <c r="G8344" s="67" t="s">
        <v>489</v>
      </c>
      <c r="H8344" s="68" t="s">
        <v>363</v>
      </c>
      <c r="I8344" s="69">
        <v>0</v>
      </c>
      <c r="J8344" s="69">
        <v>0</v>
      </c>
      <c r="K8344" s="91"/>
      <c r="L8344" s="91"/>
    </row>
    <row r="8345" spans="2:12" x14ac:dyDescent="0.25">
      <c r="B8345" s="67" t="s">
        <v>454</v>
      </c>
      <c r="C8345" s="67" t="s">
        <v>455</v>
      </c>
      <c r="D8345" s="68" t="s">
        <v>375</v>
      </c>
      <c r="E8345" s="67" t="s">
        <v>376</v>
      </c>
      <c r="F8345" s="68" t="s">
        <v>488</v>
      </c>
      <c r="G8345" s="67" t="s">
        <v>489</v>
      </c>
      <c r="H8345" s="68" t="s">
        <v>362</v>
      </c>
      <c r="I8345" s="69">
        <v>0</v>
      </c>
      <c r="J8345" s="69">
        <v>0</v>
      </c>
      <c r="K8345" s="91"/>
      <c r="L8345" s="91"/>
    </row>
    <row r="8346" spans="2:12" x14ac:dyDescent="0.25">
      <c r="B8346" s="67" t="s">
        <v>454</v>
      </c>
      <c r="C8346" s="67" t="s">
        <v>455</v>
      </c>
      <c r="D8346" s="68" t="s">
        <v>375</v>
      </c>
      <c r="E8346" s="67" t="s">
        <v>376</v>
      </c>
      <c r="F8346" s="68" t="s">
        <v>488</v>
      </c>
      <c r="G8346" s="67" t="s">
        <v>489</v>
      </c>
      <c r="H8346" s="68" t="s">
        <v>363</v>
      </c>
      <c r="I8346" s="69">
        <v>356.5</v>
      </c>
      <c r="J8346" s="69">
        <v>554.5</v>
      </c>
      <c r="K8346" s="91"/>
      <c r="L8346" s="91"/>
    </row>
    <row r="8347" spans="2:12" x14ac:dyDescent="0.25">
      <c r="B8347" s="67" t="s">
        <v>454</v>
      </c>
      <c r="C8347" s="67" t="s">
        <v>455</v>
      </c>
      <c r="D8347" s="68" t="s">
        <v>375</v>
      </c>
      <c r="E8347" s="67" t="s">
        <v>376</v>
      </c>
      <c r="F8347" s="68" t="s">
        <v>488</v>
      </c>
      <c r="G8347" s="67" t="s">
        <v>489</v>
      </c>
      <c r="H8347" s="68" t="s">
        <v>364</v>
      </c>
      <c r="I8347" s="69">
        <v>0</v>
      </c>
      <c r="J8347" s="69">
        <v>0</v>
      </c>
      <c r="K8347" s="91"/>
      <c r="L8347" s="91"/>
    </row>
    <row r="8348" spans="2:12" x14ac:dyDescent="0.25">
      <c r="B8348" s="67" t="s">
        <v>454</v>
      </c>
      <c r="C8348" s="67" t="s">
        <v>455</v>
      </c>
      <c r="D8348" s="68" t="s">
        <v>375</v>
      </c>
      <c r="E8348" s="67" t="s">
        <v>376</v>
      </c>
      <c r="F8348" s="68" t="s">
        <v>488</v>
      </c>
      <c r="G8348" s="67" t="s">
        <v>489</v>
      </c>
      <c r="H8348" s="68" t="s">
        <v>362</v>
      </c>
      <c r="I8348" s="69">
        <v>0</v>
      </c>
      <c r="J8348" s="69">
        <v>5</v>
      </c>
      <c r="K8348" s="91"/>
      <c r="L8348" s="91"/>
    </row>
    <row r="8349" spans="2:12" x14ac:dyDescent="0.25">
      <c r="B8349" s="67" t="s">
        <v>454</v>
      </c>
      <c r="C8349" s="67" t="s">
        <v>455</v>
      </c>
      <c r="D8349" s="68" t="s">
        <v>375</v>
      </c>
      <c r="E8349" s="67" t="s">
        <v>376</v>
      </c>
      <c r="F8349" s="68" t="s">
        <v>488</v>
      </c>
      <c r="G8349" s="67" t="s">
        <v>489</v>
      </c>
      <c r="H8349" s="68" t="s">
        <v>363</v>
      </c>
      <c r="I8349" s="69">
        <v>0</v>
      </c>
      <c r="J8349" s="69">
        <v>1</v>
      </c>
      <c r="K8349" s="91"/>
      <c r="L8349" s="91"/>
    </row>
    <row r="8350" spans="2:12" x14ac:dyDescent="0.25">
      <c r="B8350" s="67" t="s">
        <v>454</v>
      </c>
      <c r="C8350" s="67" t="s">
        <v>455</v>
      </c>
      <c r="D8350" s="68" t="s">
        <v>375</v>
      </c>
      <c r="E8350" s="67" t="s">
        <v>376</v>
      </c>
      <c r="F8350" s="68" t="s">
        <v>488</v>
      </c>
      <c r="G8350" s="67" t="s">
        <v>489</v>
      </c>
      <c r="H8350" s="68" t="s">
        <v>362</v>
      </c>
      <c r="I8350" s="69">
        <v>181</v>
      </c>
      <c r="J8350" s="69">
        <v>275</v>
      </c>
      <c r="K8350" s="91"/>
      <c r="L8350" s="91"/>
    </row>
    <row r="8351" spans="2:12" x14ac:dyDescent="0.25">
      <c r="B8351" s="67" t="s">
        <v>454</v>
      </c>
      <c r="C8351" s="67" t="s">
        <v>455</v>
      </c>
      <c r="D8351" s="68" t="s">
        <v>375</v>
      </c>
      <c r="E8351" s="67" t="s">
        <v>376</v>
      </c>
      <c r="F8351" s="68" t="s">
        <v>488</v>
      </c>
      <c r="G8351" s="67" t="s">
        <v>489</v>
      </c>
      <c r="H8351" s="68" t="s">
        <v>363</v>
      </c>
      <c r="I8351" s="69">
        <v>471</v>
      </c>
      <c r="J8351" s="69">
        <v>572</v>
      </c>
      <c r="K8351" s="91"/>
      <c r="L8351" s="91"/>
    </row>
    <row r="8352" spans="2:12" x14ac:dyDescent="0.25">
      <c r="B8352" s="67" t="s">
        <v>454</v>
      </c>
      <c r="C8352" s="67" t="s">
        <v>455</v>
      </c>
      <c r="D8352" s="68" t="s">
        <v>375</v>
      </c>
      <c r="E8352" s="67" t="s">
        <v>376</v>
      </c>
      <c r="F8352" s="68" t="s">
        <v>488</v>
      </c>
      <c r="G8352" s="67" t="s">
        <v>489</v>
      </c>
      <c r="H8352" s="68" t="s">
        <v>364</v>
      </c>
      <c r="I8352" s="69">
        <v>92</v>
      </c>
      <c r="J8352" s="69">
        <v>156</v>
      </c>
      <c r="K8352" s="91"/>
      <c r="L8352" s="91"/>
    </row>
    <row r="8353" spans="2:12" x14ac:dyDescent="0.25">
      <c r="B8353" s="67" t="s">
        <v>454</v>
      </c>
      <c r="C8353" s="67" t="s">
        <v>455</v>
      </c>
      <c r="D8353" s="68" t="s">
        <v>375</v>
      </c>
      <c r="E8353" s="67" t="s">
        <v>376</v>
      </c>
      <c r="F8353" s="68" t="s">
        <v>488</v>
      </c>
      <c r="G8353" s="67" t="s">
        <v>489</v>
      </c>
      <c r="H8353" s="68" t="s">
        <v>362</v>
      </c>
      <c r="I8353" s="69">
        <v>0</v>
      </c>
      <c r="J8353" s="69">
        <v>0</v>
      </c>
      <c r="K8353" s="91"/>
      <c r="L8353" s="91"/>
    </row>
    <row r="8354" spans="2:12" x14ac:dyDescent="0.25">
      <c r="B8354" s="67" t="s">
        <v>454</v>
      </c>
      <c r="C8354" s="67" t="s">
        <v>455</v>
      </c>
      <c r="D8354" s="68" t="s">
        <v>375</v>
      </c>
      <c r="E8354" s="67" t="s">
        <v>376</v>
      </c>
      <c r="F8354" s="68" t="s">
        <v>488</v>
      </c>
      <c r="G8354" s="67" t="s">
        <v>489</v>
      </c>
      <c r="H8354" s="68" t="s">
        <v>363</v>
      </c>
      <c r="I8354" s="69">
        <v>1</v>
      </c>
      <c r="J8354" s="69">
        <v>4</v>
      </c>
      <c r="K8354" s="91"/>
      <c r="L8354" s="91"/>
    </row>
    <row r="8355" spans="2:12" x14ac:dyDescent="0.25">
      <c r="B8355" s="67" t="s">
        <v>454</v>
      </c>
      <c r="C8355" s="67" t="s">
        <v>455</v>
      </c>
      <c r="D8355" s="68" t="s">
        <v>375</v>
      </c>
      <c r="E8355" s="67" t="s">
        <v>376</v>
      </c>
      <c r="F8355" s="68" t="s">
        <v>488</v>
      </c>
      <c r="G8355" s="67" t="s">
        <v>489</v>
      </c>
      <c r="H8355" s="68" t="s">
        <v>364</v>
      </c>
      <c r="I8355" s="69">
        <v>0</v>
      </c>
      <c r="J8355" s="69">
        <v>0</v>
      </c>
      <c r="K8355" s="91"/>
      <c r="L8355" s="91"/>
    </row>
    <row r="8356" spans="2:12" x14ac:dyDescent="0.25">
      <c r="B8356" s="67" t="s">
        <v>454</v>
      </c>
      <c r="C8356" s="67" t="s">
        <v>455</v>
      </c>
      <c r="D8356" s="68" t="s">
        <v>375</v>
      </c>
      <c r="E8356" s="67" t="s">
        <v>376</v>
      </c>
      <c r="F8356" s="68" t="s">
        <v>488</v>
      </c>
      <c r="G8356" s="67" t="s">
        <v>489</v>
      </c>
      <c r="H8356" s="68" t="s">
        <v>362</v>
      </c>
      <c r="I8356" s="69">
        <v>0</v>
      </c>
      <c r="J8356" s="69">
        <v>0</v>
      </c>
      <c r="K8356" s="91"/>
      <c r="L8356" s="91"/>
    </row>
    <row r="8357" spans="2:12" x14ac:dyDescent="0.25">
      <c r="B8357" s="67" t="s">
        <v>454</v>
      </c>
      <c r="C8357" s="67" t="s">
        <v>455</v>
      </c>
      <c r="D8357" s="68" t="s">
        <v>375</v>
      </c>
      <c r="E8357" s="67" t="s">
        <v>376</v>
      </c>
      <c r="F8357" s="68" t="s">
        <v>488</v>
      </c>
      <c r="G8357" s="67" t="s">
        <v>489</v>
      </c>
      <c r="H8357" s="68" t="s">
        <v>363</v>
      </c>
      <c r="I8357" s="69">
        <v>0</v>
      </c>
      <c r="J8357" s="69">
        <v>0</v>
      </c>
      <c r="K8357" s="91"/>
      <c r="L8357" s="91"/>
    </row>
    <row r="8358" spans="2:12" x14ac:dyDescent="0.25">
      <c r="B8358" s="67" t="s">
        <v>454</v>
      </c>
      <c r="C8358" s="67" t="s">
        <v>455</v>
      </c>
      <c r="D8358" s="68" t="s">
        <v>375</v>
      </c>
      <c r="E8358" s="67" t="s">
        <v>376</v>
      </c>
      <c r="F8358" s="68" t="s">
        <v>488</v>
      </c>
      <c r="G8358" s="67" t="s">
        <v>489</v>
      </c>
      <c r="H8358" s="68" t="s">
        <v>362</v>
      </c>
      <c r="I8358" s="69">
        <v>78</v>
      </c>
      <c r="J8358" s="69">
        <v>70</v>
      </c>
      <c r="K8358" s="91"/>
      <c r="L8358" s="91"/>
    </row>
    <row r="8359" spans="2:12" x14ac:dyDescent="0.25">
      <c r="B8359" s="67" t="s">
        <v>454</v>
      </c>
      <c r="C8359" s="67" t="s">
        <v>455</v>
      </c>
      <c r="D8359" s="68" t="s">
        <v>375</v>
      </c>
      <c r="E8359" s="67" t="s">
        <v>376</v>
      </c>
      <c r="F8359" s="68" t="s">
        <v>488</v>
      </c>
      <c r="G8359" s="67" t="s">
        <v>489</v>
      </c>
      <c r="H8359" s="68" t="s">
        <v>363</v>
      </c>
      <c r="I8359" s="69">
        <v>158</v>
      </c>
      <c r="J8359" s="69">
        <v>211</v>
      </c>
      <c r="K8359" s="91"/>
      <c r="L8359" s="91"/>
    </row>
    <row r="8360" spans="2:12" x14ac:dyDescent="0.25">
      <c r="B8360" s="67" t="s">
        <v>454</v>
      </c>
      <c r="C8360" s="67" t="s">
        <v>455</v>
      </c>
      <c r="D8360" s="68" t="s">
        <v>375</v>
      </c>
      <c r="E8360" s="67" t="s">
        <v>376</v>
      </c>
      <c r="F8360" s="68" t="s">
        <v>488</v>
      </c>
      <c r="G8360" s="67" t="s">
        <v>489</v>
      </c>
      <c r="H8360" s="68" t="s">
        <v>364</v>
      </c>
      <c r="I8360" s="69">
        <v>60</v>
      </c>
      <c r="J8360" s="69">
        <v>73</v>
      </c>
      <c r="K8360" s="91"/>
      <c r="L8360" s="91"/>
    </row>
    <row r="8361" spans="2:12" x14ac:dyDescent="0.25">
      <c r="B8361" s="67" t="s">
        <v>454</v>
      </c>
      <c r="C8361" s="67" t="s">
        <v>455</v>
      </c>
      <c r="D8361" s="68" t="s">
        <v>375</v>
      </c>
      <c r="E8361" s="67" t="s">
        <v>376</v>
      </c>
      <c r="F8361" s="68" t="s">
        <v>488</v>
      </c>
      <c r="G8361" s="67" t="s">
        <v>489</v>
      </c>
      <c r="H8361" s="68" t="s">
        <v>363</v>
      </c>
      <c r="I8361" s="69">
        <v>39</v>
      </c>
      <c r="J8361" s="69">
        <v>51</v>
      </c>
      <c r="K8361" s="91"/>
      <c r="L8361" s="91"/>
    </row>
    <row r="8362" spans="2:12" x14ac:dyDescent="0.25">
      <c r="B8362" s="67" t="s">
        <v>454</v>
      </c>
      <c r="C8362" s="67" t="s">
        <v>455</v>
      </c>
      <c r="D8362" s="68" t="s">
        <v>375</v>
      </c>
      <c r="E8362" s="67" t="s">
        <v>376</v>
      </c>
      <c r="F8362" s="68" t="s">
        <v>488</v>
      </c>
      <c r="G8362" s="67" t="s">
        <v>489</v>
      </c>
      <c r="H8362" s="68" t="s">
        <v>362</v>
      </c>
      <c r="I8362" s="69">
        <v>121</v>
      </c>
      <c r="J8362" s="69">
        <v>210</v>
      </c>
      <c r="K8362" s="91"/>
      <c r="L8362" s="91"/>
    </row>
    <row r="8363" spans="2:12" x14ac:dyDescent="0.25">
      <c r="B8363" s="67" t="s">
        <v>454</v>
      </c>
      <c r="C8363" s="67" t="s">
        <v>455</v>
      </c>
      <c r="D8363" s="68" t="s">
        <v>375</v>
      </c>
      <c r="E8363" s="67" t="s">
        <v>376</v>
      </c>
      <c r="F8363" s="68" t="s">
        <v>488</v>
      </c>
      <c r="G8363" s="67" t="s">
        <v>489</v>
      </c>
      <c r="H8363" s="68" t="s">
        <v>363</v>
      </c>
      <c r="I8363" s="69">
        <v>402</v>
      </c>
      <c r="J8363" s="69">
        <v>465</v>
      </c>
      <c r="K8363" s="91"/>
      <c r="L8363" s="91"/>
    </row>
    <row r="8364" spans="2:12" x14ac:dyDescent="0.25">
      <c r="B8364" s="67" t="s">
        <v>454</v>
      </c>
      <c r="C8364" s="67" t="s">
        <v>455</v>
      </c>
      <c r="D8364" s="68" t="s">
        <v>375</v>
      </c>
      <c r="E8364" s="67" t="s">
        <v>376</v>
      </c>
      <c r="F8364" s="68" t="s">
        <v>488</v>
      </c>
      <c r="G8364" s="67" t="s">
        <v>489</v>
      </c>
      <c r="H8364" s="68" t="s">
        <v>364</v>
      </c>
      <c r="I8364" s="69">
        <v>38</v>
      </c>
      <c r="J8364" s="69">
        <v>26</v>
      </c>
      <c r="K8364" s="91"/>
      <c r="L8364" s="91"/>
    </row>
    <row r="8365" spans="2:12" x14ac:dyDescent="0.25">
      <c r="B8365" s="67" t="s">
        <v>454</v>
      </c>
      <c r="C8365" s="67" t="s">
        <v>455</v>
      </c>
      <c r="D8365" s="68" t="s">
        <v>375</v>
      </c>
      <c r="E8365" s="67" t="s">
        <v>376</v>
      </c>
      <c r="F8365" s="68" t="s">
        <v>488</v>
      </c>
      <c r="G8365" s="67" t="s">
        <v>489</v>
      </c>
      <c r="H8365" s="68" t="s">
        <v>363</v>
      </c>
      <c r="I8365" s="69">
        <v>0</v>
      </c>
      <c r="J8365" s="69">
        <v>10</v>
      </c>
      <c r="K8365" s="91"/>
      <c r="L8365" s="91"/>
    </row>
    <row r="8366" spans="2:12" x14ac:dyDescent="0.25">
      <c r="B8366" s="67" t="s">
        <v>454</v>
      </c>
      <c r="C8366" s="67" t="s">
        <v>455</v>
      </c>
      <c r="D8366" s="68" t="s">
        <v>375</v>
      </c>
      <c r="E8366" s="67" t="s">
        <v>376</v>
      </c>
      <c r="F8366" s="68" t="s">
        <v>488</v>
      </c>
      <c r="G8366" s="67" t="s">
        <v>489</v>
      </c>
      <c r="H8366" s="68" t="s">
        <v>364</v>
      </c>
      <c r="I8366" s="69">
        <v>0</v>
      </c>
      <c r="J8366" s="69">
        <v>0</v>
      </c>
      <c r="K8366" s="91"/>
      <c r="L8366" s="91"/>
    </row>
    <row r="8367" spans="2:12" x14ac:dyDescent="0.25">
      <c r="B8367" s="67" t="s">
        <v>454</v>
      </c>
      <c r="C8367" s="67" t="s">
        <v>455</v>
      </c>
      <c r="D8367" s="68" t="s">
        <v>375</v>
      </c>
      <c r="E8367" s="67" t="s">
        <v>376</v>
      </c>
      <c r="F8367" s="68" t="s">
        <v>488</v>
      </c>
      <c r="G8367" s="67" t="s">
        <v>489</v>
      </c>
      <c r="H8367" s="68" t="s">
        <v>362</v>
      </c>
      <c r="I8367" s="69">
        <v>49</v>
      </c>
      <c r="J8367" s="69">
        <v>20</v>
      </c>
      <c r="K8367" s="91"/>
      <c r="L8367" s="91"/>
    </row>
    <row r="8368" spans="2:12" x14ac:dyDescent="0.25">
      <c r="B8368" s="67" t="s">
        <v>454</v>
      </c>
      <c r="C8368" s="67" t="s">
        <v>455</v>
      </c>
      <c r="D8368" s="68" t="s">
        <v>375</v>
      </c>
      <c r="E8368" s="67" t="s">
        <v>376</v>
      </c>
      <c r="F8368" s="68" t="s">
        <v>488</v>
      </c>
      <c r="G8368" s="67" t="s">
        <v>489</v>
      </c>
      <c r="H8368" s="68" t="s">
        <v>363</v>
      </c>
      <c r="I8368" s="69">
        <v>94</v>
      </c>
      <c r="J8368" s="69">
        <v>88</v>
      </c>
      <c r="K8368" s="91"/>
      <c r="L8368" s="91"/>
    </row>
    <row r="8369" spans="2:12" x14ac:dyDescent="0.25">
      <c r="B8369" s="67" t="s">
        <v>454</v>
      </c>
      <c r="C8369" s="67" t="s">
        <v>455</v>
      </c>
      <c r="D8369" s="68" t="s">
        <v>375</v>
      </c>
      <c r="E8369" s="67" t="s">
        <v>376</v>
      </c>
      <c r="F8369" s="68" t="s">
        <v>488</v>
      </c>
      <c r="G8369" s="67" t="s">
        <v>489</v>
      </c>
      <c r="H8369" s="68" t="s">
        <v>364</v>
      </c>
      <c r="I8369" s="69">
        <v>10</v>
      </c>
      <c r="J8369" s="69">
        <v>113</v>
      </c>
      <c r="K8369" s="91"/>
      <c r="L8369" s="91"/>
    </row>
    <row r="8370" spans="2:12" x14ac:dyDescent="0.25">
      <c r="B8370" s="67" t="s">
        <v>454</v>
      </c>
      <c r="C8370" s="67" t="s">
        <v>455</v>
      </c>
      <c r="D8370" s="68" t="s">
        <v>375</v>
      </c>
      <c r="E8370" s="67" t="s">
        <v>376</v>
      </c>
      <c r="F8370" s="68" t="s">
        <v>488</v>
      </c>
      <c r="G8370" s="67" t="s">
        <v>489</v>
      </c>
      <c r="H8370" s="68" t="s">
        <v>364</v>
      </c>
      <c r="I8370" s="69">
        <v>0</v>
      </c>
      <c r="J8370" s="69">
        <v>0</v>
      </c>
      <c r="K8370" s="91"/>
      <c r="L8370" s="91"/>
    </row>
    <row r="8371" spans="2:12" x14ac:dyDescent="0.25">
      <c r="B8371" s="67" t="s">
        <v>454</v>
      </c>
      <c r="C8371" s="67" t="s">
        <v>455</v>
      </c>
      <c r="D8371" s="68" t="s">
        <v>375</v>
      </c>
      <c r="E8371" s="67" t="s">
        <v>376</v>
      </c>
      <c r="F8371" s="68" t="s">
        <v>488</v>
      </c>
      <c r="G8371" s="67" t="s">
        <v>489</v>
      </c>
      <c r="H8371" s="68" t="s">
        <v>363</v>
      </c>
      <c r="I8371" s="69">
        <v>0</v>
      </c>
      <c r="J8371" s="69">
        <v>54</v>
      </c>
      <c r="K8371" s="91"/>
      <c r="L8371" s="91"/>
    </row>
    <row r="8372" spans="2:12" x14ac:dyDescent="0.25">
      <c r="B8372" s="67" t="s">
        <v>454</v>
      </c>
      <c r="C8372" s="67" t="s">
        <v>455</v>
      </c>
      <c r="D8372" s="68" t="s">
        <v>375</v>
      </c>
      <c r="E8372" s="67" t="s">
        <v>376</v>
      </c>
      <c r="F8372" s="68" t="s">
        <v>488</v>
      </c>
      <c r="G8372" s="67" t="s">
        <v>489</v>
      </c>
      <c r="H8372" s="68" t="s">
        <v>362</v>
      </c>
      <c r="I8372" s="69">
        <v>7</v>
      </c>
      <c r="J8372" s="69">
        <v>8</v>
      </c>
      <c r="K8372" s="91"/>
      <c r="L8372" s="91"/>
    </row>
    <row r="8373" spans="2:12" x14ac:dyDescent="0.25">
      <c r="B8373" s="67" t="s">
        <v>454</v>
      </c>
      <c r="C8373" s="67" t="s">
        <v>455</v>
      </c>
      <c r="D8373" s="68" t="s">
        <v>375</v>
      </c>
      <c r="E8373" s="67" t="s">
        <v>376</v>
      </c>
      <c r="F8373" s="68" t="s">
        <v>488</v>
      </c>
      <c r="G8373" s="67" t="s">
        <v>489</v>
      </c>
      <c r="H8373" s="68" t="s">
        <v>363</v>
      </c>
      <c r="I8373" s="69">
        <v>180</v>
      </c>
      <c r="J8373" s="69">
        <v>184</v>
      </c>
      <c r="K8373" s="91"/>
      <c r="L8373" s="91"/>
    </row>
    <row r="8374" spans="2:12" x14ac:dyDescent="0.25">
      <c r="B8374" s="67" t="s">
        <v>454</v>
      </c>
      <c r="C8374" s="67" t="s">
        <v>455</v>
      </c>
      <c r="D8374" s="68" t="s">
        <v>375</v>
      </c>
      <c r="E8374" s="67" t="s">
        <v>376</v>
      </c>
      <c r="F8374" s="68" t="s">
        <v>488</v>
      </c>
      <c r="G8374" s="67" t="s">
        <v>489</v>
      </c>
      <c r="H8374" s="68" t="s">
        <v>364</v>
      </c>
      <c r="I8374" s="69">
        <v>78</v>
      </c>
      <c r="J8374" s="69">
        <v>113</v>
      </c>
      <c r="K8374" s="91"/>
      <c r="L8374" s="91"/>
    </row>
    <row r="8375" spans="2:12" x14ac:dyDescent="0.25">
      <c r="B8375" s="67" t="s">
        <v>454</v>
      </c>
      <c r="C8375" s="67" t="s">
        <v>455</v>
      </c>
      <c r="D8375" s="68" t="s">
        <v>375</v>
      </c>
      <c r="E8375" s="67" t="s">
        <v>376</v>
      </c>
      <c r="F8375" s="68" t="s">
        <v>488</v>
      </c>
      <c r="G8375" s="67" t="s">
        <v>489</v>
      </c>
      <c r="H8375" s="68" t="s">
        <v>362</v>
      </c>
      <c r="I8375" s="69">
        <v>0.309</v>
      </c>
      <c r="J8375" s="69">
        <v>0.20599999999999999</v>
      </c>
      <c r="K8375" s="91"/>
      <c r="L8375" s="91"/>
    </row>
    <row r="8376" spans="2:12" x14ac:dyDescent="0.25">
      <c r="B8376" s="67" t="s">
        <v>454</v>
      </c>
      <c r="C8376" s="67" t="s">
        <v>455</v>
      </c>
      <c r="D8376" s="68" t="s">
        <v>375</v>
      </c>
      <c r="E8376" s="67" t="s">
        <v>376</v>
      </c>
      <c r="F8376" s="68" t="s">
        <v>488</v>
      </c>
      <c r="G8376" s="67" t="s">
        <v>489</v>
      </c>
      <c r="H8376" s="68" t="s">
        <v>363</v>
      </c>
      <c r="I8376" s="69">
        <v>0.39140000000000003</v>
      </c>
      <c r="J8376" s="69">
        <v>0.55620000000000003</v>
      </c>
      <c r="K8376" s="91"/>
      <c r="L8376" s="91"/>
    </row>
    <row r="8377" spans="2:12" x14ac:dyDescent="0.25">
      <c r="B8377" s="67" t="s">
        <v>454</v>
      </c>
      <c r="C8377" s="67" t="s">
        <v>455</v>
      </c>
      <c r="D8377" s="68" t="s">
        <v>375</v>
      </c>
      <c r="E8377" s="67" t="s">
        <v>376</v>
      </c>
      <c r="F8377" s="68" t="s">
        <v>488</v>
      </c>
      <c r="G8377" s="67" t="s">
        <v>489</v>
      </c>
      <c r="H8377" s="68" t="s">
        <v>364</v>
      </c>
      <c r="I8377" s="69">
        <v>0.45319999999999999</v>
      </c>
      <c r="J8377" s="69">
        <v>0.28839999999999999</v>
      </c>
      <c r="K8377" s="91"/>
      <c r="L8377" s="91"/>
    </row>
    <row r="8378" spans="2:12" x14ac:dyDescent="0.25">
      <c r="B8378" s="67" t="s">
        <v>454</v>
      </c>
      <c r="C8378" s="67" t="s">
        <v>455</v>
      </c>
      <c r="D8378" s="68" t="s">
        <v>375</v>
      </c>
      <c r="E8378" s="67" t="s">
        <v>376</v>
      </c>
      <c r="F8378" s="68" t="s">
        <v>488</v>
      </c>
      <c r="G8378" s="67" t="s">
        <v>489</v>
      </c>
      <c r="H8378" s="68" t="s">
        <v>363</v>
      </c>
      <c r="I8378" s="69">
        <v>0</v>
      </c>
      <c r="J8378" s="69">
        <v>0</v>
      </c>
      <c r="K8378" s="91"/>
      <c r="L8378" s="91"/>
    </row>
    <row r="8379" spans="2:12" x14ac:dyDescent="0.25">
      <c r="B8379" s="67" t="s">
        <v>454</v>
      </c>
      <c r="C8379" s="67" t="s">
        <v>455</v>
      </c>
      <c r="D8379" s="68" t="s">
        <v>375</v>
      </c>
      <c r="E8379" s="67" t="s">
        <v>376</v>
      </c>
      <c r="F8379" s="68" t="s">
        <v>488</v>
      </c>
      <c r="G8379" s="67" t="s">
        <v>489</v>
      </c>
      <c r="H8379" s="68" t="s">
        <v>364</v>
      </c>
      <c r="I8379" s="69">
        <v>-5</v>
      </c>
      <c r="J8379" s="69">
        <v>0</v>
      </c>
      <c r="K8379" s="91"/>
      <c r="L8379" s="91"/>
    </row>
    <row r="8380" spans="2:12" x14ac:dyDescent="0.25">
      <c r="B8380" s="67" t="s">
        <v>454</v>
      </c>
      <c r="C8380" s="67" t="s">
        <v>455</v>
      </c>
      <c r="D8380" s="68" t="s">
        <v>375</v>
      </c>
      <c r="E8380" s="67" t="s">
        <v>376</v>
      </c>
      <c r="F8380" s="68" t="s">
        <v>488</v>
      </c>
      <c r="G8380" s="67" t="s">
        <v>489</v>
      </c>
      <c r="H8380" s="68" t="s">
        <v>362</v>
      </c>
      <c r="I8380" s="69">
        <v>10</v>
      </c>
      <c r="J8380" s="69">
        <v>100</v>
      </c>
      <c r="K8380" s="91"/>
      <c r="L8380" s="91"/>
    </row>
    <row r="8381" spans="2:12" x14ac:dyDescent="0.25">
      <c r="B8381" s="67" t="s">
        <v>454</v>
      </c>
      <c r="C8381" s="67" t="s">
        <v>455</v>
      </c>
      <c r="D8381" s="68" t="s">
        <v>375</v>
      </c>
      <c r="E8381" s="67" t="s">
        <v>376</v>
      </c>
      <c r="F8381" s="68" t="s">
        <v>488</v>
      </c>
      <c r="G8381" s="67" t="s">
        <v>489</v>
      </c>
      <c r="H8381" s="68" t="s">
        <v>363</v>
      </c>
      <c r="I8381" s="69">
        <v>32</v>
      </c>
      <c r="J8381" s="69">
        <v>141</v>
      </c>
      <c r="K8381" s="91"/>
      <c r="L8381" s="91"/>
    </row>
    <row r="8382" spans="2:12" x14ac:dyDescent="0.25">
      <c r="B8382" s="67" t="s">
        <v>454</v>
      </c>
      <c r="C8382" s="67" t="s">
        <v>455</v>
      </c>
      <c r="D8382" s="68" t="s">
        <v>375</v>
      </c>
      <c r="E8382" s="67" t="s">
        <v>376</v>
      </c>
      <c r="F8382" s="68" t="s">
        <v>488</v>
      </c>
      <c r="G8382" s="67" t="s">
        <v>489</v>
      </c>
      <c r="H8382" s="68" t="s">
        <v>364</v>
      </c>
      <c r="I8382" s="69">
        <v>48</v>
      </c>
      <c r="J8382" s="69">
        <v>50</v>
      </c>
      <c r="K8382" s="91"/>
      <c r="L8382" s="91"/>
    </row>
    <row r="8383" spans="2:12" x14ac:dyDescent="0.25">
      <c r="B8383" s="67" t="s">
        <v>454</v>
      </c>
      <c r="C8383" s="67" t="s">
        <v>455</v>
      </c>
      <c r="D8383" s="68" t="s">
        <v>375</v>
      </c>
      <c r="E8383" s="67" t="s">
        <v>376</v>
      </c>
      <c r="F8383" s="68" t="s">
        <v>488</v>
      </c>
      <c r="G8383" s="67" t="s">
        <v>489</v>
      </c>
      <c r="H8383" s="68" t="s">
        <v>362</v>
      </c>
      <c r="I8383" s="69">
        <v>10</v>
      </c>
      <c r="J8383" s="69">
        <v>55</v>
      </c>
      <c r="K8383" s="91"/>
      <c r="L8383" s="91"/>
    </row>
    <row r="8384" spans="2:12" x14ac:dyDescent="0.25">
      <c r="B8384" s="67" t="s">
        <v>454</v>
      </c>
      <c r="C8384" s="67" t="s">
        <v>455</v>
      </c>
      <c r="D8384" s="68" t="s">
        <v>375</v>
      </c>
      <c r="E8384" s="67" t="s">
        <v>376</v>
      </c>
      <c r="F8384" s="68" t="s">
        <v>488</v>
      </c>
      <c r="G8384" s="67" t="s">
        <v>489</v>
      </c>
      <c r="H8384" s="68" t="s">
        <v>363</v>
      </c>
      <c r="I8384" s="69">
        <v>38</v>
      </c>
      <c r="J8384" s="69">
        <v>70</v>
      </c>
      <c r="K8384" s="91"/>
      <c r="L8384" s="91"/>
    </row>
    <row r="8385" spans="2:12" x14ac:dyDescent="0.25">
      <c r="B8385" s="67" t="s">
        <v>454</v>
      </c>
      <c r="C8385" s="67" t="s">
        <v>455</v>
      </c>
      <c r="D8385" s="68" t="s">
        <v>375</v>
      </c>
      <c r="E8385" s="67" t="s">
        <v>376</v>
      </c>
      <c r="F8385" s="68" t="s">
        <v>488</v>
      </c>
      <c r="G8385" s="67" t="s">
        <v>489</v>
      </c>
      <c r="H8385" s="68" t="s">
        <v>364</v>
      </c>
      <c r="I8385" s="69">
        <v>41</v>
      </c>
      <c r="J8385" s="69">
        <v>81</v>
      </c>
      <c r="K8385" s="91"/>
      <c r="L8385" s="91"/>
    </row>
    <row r="8386" spans="2:12" x14ac:dyDescent="0.25">
      <c r="B8386" s="67" t="s">
        <v>454</v>
      </c>
      <c r="C8386" s="67" t="s">
        <v>455</v>
      </c>
      <c r="D8386" s="68" t="s">
        <v>375</v>
      </c>
      <c r="E8386" s="67" t="s">
        <v>376</v>
      </c>
      <c r="F8386" s="68" t="s">
        <v>488</v>
      </c>
      <c r="G8386" s="67" t="s">
        <v>489</v>
      </c>
      <c r="H8386" s="68" t="s">
        <v>362</v>
      </c>
      <c r="I8386" s="69">
        <v>10</v>
      </c>
      <c r="J8386" s="69">
        <v>0</v>
      </c>
      <c r="K8386" s="91"/>
      <c r="L8386" s="91"/>
    </row>
    <row r="8387" spans="2:12" x14ac:dyDescent="0.25">
      <c r="B8387" s="67" t="s">
        <v>454</v>
      </c>
      <c r="C8387" s="67" t="s">
        <v>455</v>
      </c>
      <c r="D8387" s="68" t="s">
        <v>375</v>
      </c>
      <c r="E8387" s="67" t="s">
        <v>376</v>
      </c>
      <c r="F8387" s="68" t="s">
        <v>488</v>
      </c>
      <c r="G8387" s="67" t="s">
        <v>489</v>
      </c>
      <c r="H8387" s="68" t="s">
        <v>363</v>
      </c>
      <c r="I8387" s="69">
        <v>74</v>
      </c>
      <c r="J8387" s="69">
        <v>67</v>
      </c>
      <c r="K8387" s="91"/>
      <c r="L8387" s="91"/>
    </row>
    <row r="8388" spans="2:12" x14ac:dyDescent="0.25">
      <c r="B8388" s="67" t="s">
        <v>454</v>
      </c>
      <c r="C8388" s="67" t="s">
        <v>455</v>
      </c>
      <c r="D8388" s="68" t="s">
        <v>375</v>
      </c>
      <c r="E8388" s="67" t="s">
        <v>376</v>
      </c>
      <c r="F8388" s="68" t="s">
        <v>488</v>
      </c>
      <c r="G8388" s="67" t="s">
        <v>489</v>
      </c>
      <c r="H8388" s="68" t="s">
        <v>364</v>
      </c>
      <c r="I8388" s="69">
        <v>8</v>
      </c>
      <c r="J8388" s="69">
        <v>12</v>
      </c>
      <c r="K8388" s="91"/>
      <c r="L8388" s="91"/>
    </row>
    <row r="8389" spans="2:12" x14ac:dyDescent="0.25">
      <c r="B8389" s="67" t="s">
        <v>454</v>
      </c>
      <c r="C8389" s="67" t="s">
        <v>455</v>
      </c>
      <c r="D8389" s="68" t="s">
        <v>375</v>
      </c>
      <c r="E8389" s="67" t="s">
        <v>376</v>
      </c>
      <c r="F8389" s="68" t="s">
        <v>488</v>
      </c>
      <c r="G8389" s="67" t="s">
        <v>489</v>
      </c>
      <c r="H8389" s="68" t="s">
        <v>362</v>
      </c>
      <c r="I8389" s="69">
        <v>43</v>
      </c>
      <c r="J8389" s="69">
        <v>32</v>
      </c>
      <c r="K8389" s="91"/>
      <c r="L8389" s="91"/>
    </row>
    <row r="8390" spans="2:12" x14ac:dyDescent="0.25">
      <c r="B8390" s="67" t="s">
        <v>454</v>
      </c>
      <c r="C8390" s="67" t="s">
        <v>455</v>
      </c>
      <c r="D8390" s="68" t="s">
        <v>375</v>
      </c>
      <c r="E8390" s="67" t="s">
        <v>376</v>
      </c>
      <c r="F8390" s="68" t="s">
        <v>488</v>
      </c>
      <c r="G8390" s="67" t="s">
        <v>489</v>
      </c>
      <c r="H8390" s="68" t="s">
        <v>363</v>
      </c>
      <c r="I8390" s="69">
        <v>58</v>
      </c>
      <c r="J8390" s="69">
        <v>76</v>
      </c>
      <c r="K8390" s="91"/>
      <c r="L8390" s="91"/>
    </row>
    <row r="8391" spans="2:12" x14ac:dyDescent="0.25">
      <c r="B8391" s="67" t="s">
        <v>454</v>
      </c>
      <c r="C8391" s="67" t="s">
        <v>455</v>
      </c>
      <c r="D8391" s="68" t="s">
        <v>375</v>
      </c>
      <c r="E8391" s="67" t="s">
        <v>376</v>
      </c>
      <c r="F8391" s="68" t="s">
        <v>488</v>
      </c>
      <c r="G8391" s="67" t="s">
        <v>489</v>
      </c>
      <c r="H8391" s="68" t="s">
        <v>364</v>
      </c>
      <c r="I8391" s="69">
        <v>16</v>
      </c>
      <c r="J8391" s="69">
        <v>28</v>
      </c>
      <c r="K8391" s="91"/>
      <c r="L8391" s="91"/>
    </row>
    <row r="8392" spans="2:12" x14ac:dyDescent="0.25">
      <c r="B8392" s="67" t="s">
        <v>454</v>
      </c>
      <c r="C8392" s="67" t="s">
        <v>455</v>
      </c>
      <c r="D8392" s="68" t="s">
        <v>375</v>
      </c>
      <c r="E8392" s="67" t="s">
        <v>376</v>
      </c>
      <c r="F8392" s="68" t="s">
        <v>488</v>
      </c>
      <c r="G8392" s="67" t="s">
        <v>489</v>
      </c>
      <c r="H8392" s="68" t="s">
        <v>362</v>
      </c>
      <c r="I8392" s="69">
        <v>0</v>
      </c>
      <c r="J8392" s="69">
        <v>2</v>
      </c>
      <c r="K8392" s="91"/>
      <c r="L8392" s="91"/>
    </row>
    <row r="8393" spans="2:12" x14ac:dyDescent="0.25">
      <c r="B8393" s="67" t="s">
        <v>454</v>
      </c>
      <c r="C8393" s="67" t="s">
        <v>455</v>
      </c>
      <c r="D8393" s="68" t="s">
        <v>375</v>
      </c>
      <c r="E8393" s="67" t="s">
        <v>376</v>
      </c>
      <c r="F8393" s="68" t="s">
        <v>488</v>
      </c>
      <c r="G8393" s="67" t="s">
        <v>489</v>
      </c>
      <c r="H8393" s="68" t="s">
        <v>363</v>
      </c>
      <c r="I8393" s="69">
        <v>168</v>
      </c>
      <c r="J8393" s="69">
        <v>318</v>
      </c>
      <c r="K8393" s="91"/>
      <c r="L8393" s="91"/>
    </row>
    <row r="8394" spans="2:12" x14ac:dyDescent="0.25">
      <c r="B8394" s="67" t="s">
        <v>454</v>
      </c>
      <c r="C8394" s="67" t="s">
        <v>455</v>
      </c>
      <c r="D8394" s="68" t="s">
        <v>375</v>
      </c>
      <c r="E8394" s="67" t="s">
        <v>376</v>
      </c>
      <c r="F8394" s="68" t="s">
        <v>488</v>
      </c>
      <c r="G8394" s="67" t="s">
        <v>489</v>
      </c>
      <c r="H8394" s="68" t="s">
        <v>362</v>
      </c>
      <c r="I8394" s="69">
        <v>0</v>
      </c>
      <c r="J8394" s="69">
        <v>0</v>
      </c>
      <c r="K8394" s="91"/>
      <c r="L8394" s="91"/>
    </row>
    <row r="8395" spans="2:12" x14ac:dyDescent="0.25">
      <c r="B8395" s="67" t="s">
        <v>454</v>
      </c>
      <c r="C8395" s="67" t="s">
        <v>455</v>
      </c>
      <c r="D8395" s="68" t="s">
        <v>375</v>
      </c>
      <c r="E8395" s="67" t="s">
        <v>376</v>
      </c>
      <c r="F8395" s="68" t="s">
        <v>488</v>
      </c>
      <c r="G8395" s="67" t="s">
        <v>489</v>
      </c>
      <c r="H8395" s="68" t="s">
        <v>363</v>
      </c>
      <c r="I8395" s="69">
        <v>0</v>
      </c>
      <c r="J8395" s="69">
        <v>0</v>
      </c>
      <c r="K8395" s="91"/>
      <c r="L8395" s="91"/>
    </row>
    <row r="8396" spans="2:12" x14ac:dyDescent="0.25">
      <c r="B8396" s="67" t="s">
        <v>454</v>
      </c>
      <c r="C8396" s="67" t="s">
        <v>455</v>
      </c>
      <c r="D8396" s="68" t="s">
        <v>375</v>
      </c>
      <c r="E8396" s="67" t="s">
        <v>376</v>
      </c>
      <c r="F8396" s="68" t="s">
        <v>488</v>
      </c>
      <c r="G8396" s="67" t="s">
        <v>489</v>
      </c>
      <c r="H8396" s="68" t="s">
        <v>364</v>
      </c>
      <c r="I8396" s="69">
        <v>0</v>
      </c>
      <c r="J8396" s="69">
        <v>0</v>
      </c>
      <c r="K8396" s="91"/>
      <c r="L8396" s="91"/>
    </row>
    <row r="8397" spans="2:12" x14ac:dyDescent="0.25">
      <c r="B8397" s="67" t="s">
        <v>454</v>
      </c>
      <c r="C8397" s="67" t="s">
        <v>455</v>
      </c>
      <c r="D8397" s="68" t="s">
        <v>375</v>
      </c>
      <c r="E8397" s="67" t="s">
        <v>376</v>
      </c>
      <c r="F8397" s="68" t="s">
        <v>488</v>
      </c>
      <c r="G8397" s="67" t="s">
        <v>489</v>
      </c>
      <c r="H8397" s="68" t="s">
        <v>362</v>
      </c>
      <c r="I8397" s="69">
        <v>0</v>
      </c>
      <c r="J8397" s="69">
        <v>0</v>
      </c>
      <c r="K8397" s="91"/>
      <c r="L8397" s="91"/>
    </row>
    <row r="8398" spans="2:12" x14ac:dyDescent="0.25">
      <c r="B8398" s="67" t="s">
        <v>454</v>
      </c>
      <c r="C8398" s="67" t="s">
        <v>455</v>
      </c>
      <c r="D8398" s="68" t="s">
        <v>375</v>
      </c>
      <c r="E8398" s="67" t="s">
        <v>376</v>
      </c>
      <c r="F8398" s="68" t="s">
        <v>488</v>
      </c>
      <c r="G8398" s="67" t="s">
        <v>489</v>
      </c>
      <c r="H8398" s="68" t="s">
        <v>363</v>
      </c>
      <c r="I8398" s="69">
        <v>0.3296</v>
      </c>
      <c r="J8398" s="69">
        <v>8.2400000000000001E-2</v>
      </c>
      <c r="K8398" s="91"/>
      <c r="L8398" s="91"/>
    </row>
    <row r="8399" spans="2:12" x14ac:dyDescent="0.25">
      <c r="B8399" s="67" t="s">
        <v>454</v>
      </c>
      <c r="C8399" s="67" t="s">
        <v>455</v>
      </c>
      <c r="D8399" s="68" t="s">
        <v>375</v>
      </c>
      <c r="E8399" s="67" t="s">
        <v>376</v>
      </c>
      <c r="F8399" s="68" t="s">
        <v>488</v>
      </c>
      <c r="G8399" s="67" t="s">
        <v>489</v>
      </c>
      <c r="H8399" s="68" t="s">
        <v>364</v>
      </c>
      <c r="I8399" s="69">
        <v>0</v>
      </c>
      <c r="J8399" s="69">
        <v>0</v>
      </c>
      <c r="K8399" s="91"/>
      <c r="L8399" s="91"/>
    </row>
    <row r="8400" spans="2:12" x14ac:dyDescent="0.25">
      <c r="B8400" s="67" t="s">
        <v>454</v>
      </c>
      <c r="C8400" s="67" t="s">
        <v>455</v>
      </c>
      <c r="D8400" s="68" t="s">
        <v>375</v>
      </c>
      <c r="E8400" s="67" t="s">
        <v>376</v>
      </c>
      <c r="F8400" s="68" t="s">
        <v>488</v>
      </c>
      <c r="G8400" s="67" t="s">
        <v>489</v>
      </c>
      <c r="H8400" s="68" t="s">
        <v>363</v>
      </c>
      <c r="I8400" s="69">
        <v>43</v>
      </c>
      <c r="J8400" s="69">
        <v>63</v>
      </c>
      <c r="K8400" s="91"/>
      <c r="L8400" s="91"/>
    </row>
    <row r="8401" spans="2:12" x14ac:dyDescent="0.25">
      <c r="B8401" s="67" t="s">
        <v>454</v>
      </c>
      <c r="C8401" s="67" t="s">
        <v>455</v>
      </c>
      <c r="D8401" s="68" t="s">
        <v>375</v>
      </c>
      <c r="E8401" s="67" t="s">
        <v>376</v>
      </c>
      <c r="F8401" s="68" t="s">
        <v>488</v>
      </c>
      <c r="G8401" s="67" t="s">
        <v>489</v>
      </c>
      <c r="H8401" s="68" t="s">
        <v>363</v>
      </c>
      <c r="I8401" s="69">
        <v>0</v>
      </c>
      <c r="J8401" s="69">
        <v>0</v>
      </c>
      <c r="K8401" s="91"/>
      <c r="L8401" s="91"/>
    </row>
    <row r="8402" spans="2:12" x14ac:dyDescent="0.25">
      <c r="B8402" s="67" t="s">
        <v>454</v>
      </c>
      <c r="C8402" s="67" t="s">
        <v>455</v>
      </c>
      <c r="D8402" s="68" t="s">
        <v>375</v>
      </c>
      <c r="E8402" s="67" t="s">
        <v>376</v>
      </c>
      <c r="F8402" s="68" t="s">
        <v>488</v>
      </c>
      <c r="G8402" s="67" t="s">
        <v>489</v>
      </c>
      <c r="H8402" s="68" t="s">
        <v>364</v>
      </c>
      <c r="I8402" s="69">
        <v>13</v>
      </c>
      <c r="J8402" s="69">
        <v>0</v>
      </c>
      <c r="K8402" s="91"/>
      <c r="L8402" s="91"/>
    </row>
    <row r="8403" spans="2:12" x14ac:dyDescent="0.25">
      <c r="B8403" s="67" t="s">
        <v>454</v>
      </c>
      <c r="C8403" s="67" t="s">
        <v>455</v>
      </c>
      <c r="D8403" s="68" t="s">
        <v>375</v>
      </c>
      <c r="E8403" s="67" t="s">
        <v>376</v>
      </c>
      <c r="F8403" s="68" t="s">
        <v>488</v>
      </c>
      <c r="G8403" s="67" t="s">
        <v>489</v>
      </c>
      <c r="H8403" s="68" t="s">
        <v>362</v>
      </c>
      <c r="I8403" s="69">
        <v>69</v>
      </c>
      <c r="J8403" s="69">
        <v>57</v>
      </c>
      <c r="K8403" s="91"/>
      <c r="L8403" s="91"/>
    </row>
    <row r="8404" spans="2:12" x14ac:dyDescent="0.25">
      <c r="B8404" s="67" t="s">
        <v>454</v>
      </c>
      <c r="C8404" s="67" t="s">
        <v>455</v>
      </c>
      <c r="D8404" s="68" t="s">
        <v>375</v>
      </c>
      <c r="E8404" s="67" t="s">
        <v>376</v>
      </c>
      <c r="F8404" s="68" t="s">
        <v>488</v>
      </c>
      <c r="G8404" s="67" t="s">
        <v>489</v>
      </c>
      <c r="H8404" s="68" t="s">
        <v>363</v>
      </c>
      <c r="I8404" s="69">
        <v>157</v>
      </c>
      <c r="J8404" s="69">
        <v>233</v>
      </c>
      <c r="K8404" s="91"/>
      <c r="L8404" s="91"/>
    </row>
    <row r="8405" spans="2:12" x14ac:dyDescent="0.25">
      <c r="B8405" s="67" t="s">
        <v>454</v>
      </c>
      <c r="C8405" s="67" t="s">
        <v>455</v>
      </c>
      <c r="D8405" s="68" t="s">
        <v>375</v>
      </c>
      <c r="E8405" s="67" t="s">
        <v>376</v>
      </c>
      <c r="F8405" s="68" t="s">
        <v>488</v>
      </c>
      <c r="G8405" s="67" t="s">
        <v>489</v>
      </c>
      <c r="H8405" s="68" t="s">
        <v>364</v>
      </c>
      <c r="I8405" s="69">
        <v>40</v>
      </c>
      <c r="J8405" s="69">
        <v>36</v>
      </c>
      <c r="K8405" s="91"/>
      <c r="L8405" s="91"/>
    </row>
    <row r="8406" spans="2:12" x14ac:dyDescent="0.25">
      <c r="B8406" s="67" t="s">
        <v>454</v>
      </c>
      <c r="C8406" s="67" t="s">
        <v>455</v>
      </c>
      <c r="D8406" s="68" t="s">
        <v>375</v>
      </c>
      <c r="E8406" s="67" t="s">
        <v>376</v>
      </c>
      <c r="F8406" s="68" t="s">
        <v>488</v>
      </c>
      <c r="G8406" s="67" t="s">
        <v>489</v>
      </c>
      <c r="H8406" s="68" t="s">
        <v>362</v>
      </c>
      <c r="I8406" s="69">
        <v>65</v>
      </c>
      <c r="J8406" s="69">
        <v>90</v>
      </c>
      <c r="K8406" s="91"/>
      <c r="L8406" s="91"/>
    </row>
    <row r="8407" spans="2:12" x14ac:dyDescent="0.25">
      <c r="B8407" s="67" t="s">
        <v>454</v>
      </c>
      <c r="C8407" s="67" t="s">
        <v>455</v>
      </c>
      <c r="D8407" s="68" t="s">
        <v>375</v>
      </c>
      <c r="E8407" s="67" t="s">
        <v>376</v>
      </c>
      <c r="F8407" s="68" t="s">
        <v>488</v>
      </c>
      <c r="G8407" s="67" t="s">
        <v>489</v>
      </c>
      <c r="H8407" s="68" t="s">
        <v>363</v>
      </c>
      <c r="I8407" s="69">
        <v>264</v>
      </c>
      <c r="J8407" s="69">
        <v>249</v>
      </c>
      <c r="K8407" s="91"/>
      <c r="L8407" s="91"/>
    </row>
    <row r="8408" spans="2:12" x14ac:dyDescent="0.25">
      <c r="B8408" s="67" t="s">
        <v>454</v>
      </c>
      <c r="C8408" s="67" t="s">
        <v>455</v>
      </c>
      <c r="D8408" s="68" t="s">
        <v>375</v>
      </c>
      <c r="E8408" s="67" t="s">
        <v>376</v>
      </c>
      <c r="F8408" s="68" t="s">
        <v>488</v>
      </c>
      <c r="G8408" s="67" t="s">
        <v>489</v>
      </c>
      <c r="H8408" s="68" t="s">
        <v>364</v>
      </c>
      <c r="I8408" s="69">
        <v>66</v>
      </c>
      <c r="J8408" s="69">
        <v>67</v>
      </c>
      <c r="K8408" s="91"/>
      <c r="L8408" s="91"/>
    </row>
    <row r="8409" spans="2:12" x14ac:dyDescent="0.25">
      <c r="B8409" s="67" t="s">
        <v>454</v>
      </c>
      <c r="C8409" s="67" t="s">
        <v>455</v>
      </c>
      <c r="D8409" s="68" t="s">
        <v>375</v>
      </c>
      <c r="E8409" s="67" t="s">
        <v>376</v>
      </c>
      <c r="F8409" s="68" t="s">
        <v>488</v>
      </c>
      <c r="G8409" s="67" t="s">
        <v>489</v>
      </c>
      <c r="H8409" s="68" t="s">
        <v>362</v>
      </c>
      <c r="I8409" s="69">
        <v>97</v>
      </c>
      <c r="J8409" s="69">
        <v>108</v>
      </c>
      <c r="K8409" s="91"/>
      <c r="L8409" s="91"/>
    </row>
    <row r="8410" spans="2:12" x14ac:dyDescent="0.25">
      <c r="B8410" s="67" t="s">
        <v>454</v>
      </c>
      <c r="C8410" s="67" t="s">
        <v>455</v>
      </c>
      <c r="D8410" s="68" t="s">
        <v>375</v>
      </c>
      <c r="E8410" s="67" t="s">
        <v>376</v>
      </c>
      <c r="F8410" s="68" t="s">
        <v>488</v>
      </c>
      <c r="G8410" s="67" t="s">
        <v>489</v>
      </c>
      <c r="H8410" s="68" t="s">
        <v>363</v>
      </c>
      <c r="I8410" s="69">
        <v>179</v>
      </c>
      <c r="J8410" s="69">
        <v>171</v>
      </c>
      <c r="K8410" s="91"/>
      <c r="L8410" s="91"/>
    </row>
    <row r="8411" spans="2:12" x14ac:dyDescent="0.25">
      <c r="B8411" s="67" t="s">
        <v>454</v>
      </c>
      <c r="C8411" s="67" t="s">
        <v>455</v>
      </c>
      <c r="D8411" s="68" t="s">
        <v>375</v>
      </c>
      <c r="E8411" s="67" t="s">
        <v>376</v>
      </c>
      <c r="F8411" s="68" t="s">
        <v>488</v>
      </c>
      <c r="G8411" s="67" t="s">
        <v>489</v>
      </c>
      <c r="H8411" s="68" t="s">
        <v>364</v>
      </c>
      <c r="I8411" s="69">
        <v>53</v>
      </c>
      <c r="J8411" s="69">
        <v>20</v>
      </c>
      <c r="K8411" s="91"/>
      <c r="L8411" s="91"/>
    </row>
    <row r="8412" spans="2:12" x14ac:dyDescent="0.25">
      <c r="B8412" s="67" t="s">
        <v>454</v>
      </c>
      <c r="C8412" s="67" t="s">
        <v>455</v>
      </c>
      <c r="D8412" s="68" t="s">
        <v>375</v>
      </c>
      <c r="E8412" s="67" t="s">
        <v>376</v>
      </c>
      <c r="F8412" s="68" t="s">
        <v>488</v>
      </c>
      <c r="G8412" s="67" t="s">
        <v>489</v>
      </c>
      <c r="H8412" s="68" t="s">
        <v>363</v>
      </c>
      <c r="I8412" s="69">
        <v>5</v>
      </c>
      <c r="J8412" s="69">
        <v>18</v>
      </c>
      <c r="K8412" s="91"/>
      <c r="L8412" s="91"/>
    </row>
    <row r="8413" spans="2:12" x14ac:dyDescent="0.25">
      <c r="B8413" s="67" t="s">
        <v>454</v>
      </c>
      <c r="C8413" s="67" t="s">
        <v>455</v>
      </c>
      <c r="D8413" s="68" t="s">
        <v>375</v>
      </c>
      <c r="E8413" s="67" t="s">
        <v>376</v>
      </c>
      <c r="F8413" s="68" t="s">
        <v>488</v>
      </c>
      <c r="G8413" s="67" t="s">
        <v>489</v>
      </c>
      <c r="H8413" s="68" t="s">
        <v>362</v>
      </c>
      <c r="I8413" s="69">
        <v>9</v>
      </c>
      <c r="J8413" s="69">
        <v>18</v>
      </c>
      <c r="K8413" s="91"/>
      <c r="L8413" s="91"/>
    </row>
    <row r="8414" spans="2:12" x14ac:dyDescent="0.25">
      <c r="B8414" s="67" t="s">
        <v>454</v>
      </c>
      <c r="C8414" s="67" t="s">
        <v>455</v>
      </c>
      <c r="D8414" s="68" t="s">
        <v>375</v>
      </c>
      <c r="E8414" s="67" t="s">
        <v>376</v>
      </c>
      <c r="F8414" s="68" t="s">
        <v>488</v>
      </c>
      <c r="G8414" s="67" t="s">
        <v>489</v>
      </c>
      <c r="H8414" s="68" t="s">
        <v>363</v>
      </c>
      <c r="I8414" s="69">
        <v>15</v>
      </c>
      <c r="J8414" s="69">
        <v>14</v>
      </c>
      <c r="K8414" s="91"/>
      <c r="L8414" s="91"/>
    </row>
    <row r="8415" spans="2:12" x14ac:dyDescent="0.25">
      <c r="B8415" s="67" t="s">
        <v>454</v>
      </c>
      <c r="C8415" s="67" t="s">
        <v>455</v>
      </c>
      <c r="D8415" s="68" t="s">
        <v>375</v>
      </c>
      <c r="E8415" s="67" t="s">
        <v>376</v>
      </c>
      <c r="F8415" s="68" t="s">
        <v>488</v>
      </c>
      <c r="G8415" s="67" t="s">
        <v>489</v>
      </c>
      <c r="H8415" s="68" t="s">
        <v>364</v>
      </c>
      <c r="I8415" s="69">
        <v>0</v>
      </c>
      <c r="J8415" s="69">
        <v>0</v>
      </c>
      <c r="K8415" s="91"/>
      <c r="L8415" s="91"/>
    </row>
    <row r="8416" spans="2:12" x14ac:dyDescent="0.25">
      <c r="B8416" s="67" t="s">
        <v>454</v>
      </c>
      <c r="C8416" s="67" t="s">
        <v>455</v>
      </c>
      <c r="D8416" s="68" t="s">
        <v>375</v>
      </c>
      <c r="E8416" s="67" t="s">
        <v>376</v>
      </c>
      <c r="F8416" s="68" t="s">
        <v>488</v>
      </c>
      <c r="G8416" s="67" t="s">
        <v>489</v>
      </c>
      <c r="H8416" s="68" t="s">
        <v>362</v>
      </c>
      <c r="I8416" s="69">
        <v>5</v>
      </c>
      <c r="J8416" s="69">
        <v>7</v>
      </c>
      <c r="K8416" s="91"/>
      <c r="L8416" s="91"/>
    </row>
    <row r="8417" spans="2:12" x14ac:dyDescent="0.25">
      <c r="B8417" s="67" t="s">
        <v>454</v>
      </c>
      <c r="C8417" s="67" t="s">
        <v>455</v>
      </c>
      <c r="D8417" s="68" t="s">
        <v>375</v>
      </c>
      <c r="E8417" s="67" t="s">
        <v>376</v>
      </c>
      <c r="F8417" s="68" t="s">
        <v>488</v>
      </c>
      <c r="G8417" s="67" t="s">
        <v>489</v>
      </c>
      <c r="H8417" s="68" t="s">
        <v>363</v>
      </c>
      <c r="I8417" s="69">
        <v>139</v>
      </c>
      <c r="J8417" s="69">
        <v>191</v>
      </c>
      <c r="K8417" s="91"/>
      <c r="L8417" s="91"/>
    </row>
    <row r="8418" spans="2:12" x14ac:dyDescent="0.25">
      <c r="B8418" s="67" t="s">
        <v>454</v>
      </c>
      <c r="C8418" s="67" t="s">
        <v>455</v>
      </c>
      <c r="D8418" s="68" t="s">
        <v>375</v>
      </c>
      <c r="E8418" s="67" t="s">
        <v>376</v>
      </c>
      <c r="F8418" s="68" t="s">
        <v>488</v>
      </c>
      <c r="G8418" s="67" t="s">
        <v>489</v>
      </c>
      <c r="H8418" s="68" t="s">
        <v>364</v>
      </c>
      <c r="I8418" s="69">
        <v>16</v>
      </c>
      <c r="J8418" s="69">
        <v>20</v>
      </c>
      <c r="K8418" s="91"/>
      <c r="L8418" s="91"/>
    </row>
    <row r="8419" spans="2:12" x14ac:dyDescent="0.25">
      <c r="B8419" s="67" t="s">
        <v>454</v>
      </c>
      <c r="C8419" s="67" t="s">
        <v>455</v>
      </c>
      <c r="D8419" s="68" t="s">
        <v>375</v>
      </c>
      <c r="E8419" s="67" t="s">
        <v>376</v>
      </c>
      <c r="F8419" s="68" t="s">
        <v>488</v>
      </c>
      <c r="G8419" s="67" t="s">
        <v>489</v>
      </c>
      <c r="H8419" s="68" t="s">
        <v>363</v>
      </c>
      <c r="I8419" s="69">
        <v>0</v>
      </c>
      <c r="J8419" s="69">
        <v>0</v>
      </c>
      <c r="K8419" s="91"/>
      <c r="L8419" s="91"/>
    </row>
    <row r="8420" spans="2:12" x14ac:dyDescent="0.25">
      <c r="B8420" s="67" t="s">
        <v>454</v>
      </c>
      <c r="C8420" s="67" t="s">
        <v>455</v>
      </c>
      <c r="D8420" s="68" t="s">
        <v>375</v>
      </c>
      <c r="E8420" s="67" t="s">
        <v>376</v>
      </c>
      <c r="F8420" s="68" t="s">
        <v>488</v>
      </c>
      <c r="G8420" s="67" t="s">
        <v>489</v>
      </c>
      <c r="H8420" s="68" t="s">
        <v>362</v>
      </c>
      <c r="I8420" s="69">
        <v>29</v>
      </c>
      <c r="J8420" s="69">
        <v>43</v>
      </c>
      <c r="K8420" s="91"/>
      <c r="L8420" s="91"/>
    </row>
    <row r="8421" spans="2:12" x14ac:dyDescent="0.25">
      <c r="B8421" s="67" t="s">
        <v>454</v>
      </c>
      <c r="C8421" s="67" t="s">
        <v>455</v>
      </c>
      <c r="D8421" s="68" t="s">
        <v>375</v>
      </c>
      <c r="E8421" s="67" t="s">
        <v>376</v>
      </c>
      <c r="F8421" s="68" t="s">
        <v>488</v>
      </c>
      <c r="G8421" s="67" t="s">
        <v>489</v>
      </c>
      <c r="H8421" s="68" t="s">
        <v>363</v>
      </c>
      <c r="I8421" s="69">
        <v>84</v>
      </c>
      <c r="J8421" s="69">
        <v>124</v>
      </c>
      <c r="K8421" s="91"/>
      <c r="L8421" s="91"/>
    </row>
    <row r="8422" spans="2:12" x14ac:dyDescent="0.25">
      <c r="B8422" s="67" t="s">
        <v>454</v>
      </c>
      <c r="C8422" s="67" t="s">
        <v>455</v>
      </c>
      <c r="D8422" s="68" t="s">
        <v>375</v>
      </c>
      <c r="E8422" s="67" t="s">
        <v>376</v>
      </c>
      <c r="F8422" s="68" t="s">
        <v>488</v>
      </c>
      <c r="G8422" s="67" t="s">
        <v>489</v>
      </c>
      <c r="H8422" s="68" t="s">
        <v>364</v>
      </c>
      <c r="I8422" s="69">
        <v>0</v>
      </c>
      <c r="J8422" s="69">
        <v>0</v>
      </c>
      <c r="K8422" s="91"/>
      <c r="L8422" s="91"/>
    </row>
    <row r="8423" spans="2:12" x14ac:dyDescent="0.25">
      <c r="B8423" s="67" t="s">
        <v>454</v>
      </c>
      <c r="C8423" s="67" t="s">
        <v>455</v>
      </c>
      <c r="D8423" s="68" t="s">
        <v>375</v>
      </c>
      <c r="E8423" s="67" t="s">
        <v>376</v>
      </c>
      <c r="F8423" s="68" t="s">
        <v>488</v>
      </c>
      <c r="G8423" s="67" t="s">
        <v>489</v>
      </c>
      <c r="H8423" s="68" t="s">
        <v>362</v>
      </c>
      <c r="I8423" s="69">
        <v>17</v>
      </c>
      <c r="J8423" s="69">
        <v>0</v>
      </c>
      <c r="K8423" s="91"/>
      <c r="L8423" s="91"/>
    </row>
    <row r="8424" spans="2:12" x14ac:dyDescent="0.25">
      <c r="B8424" s="67" t="s">
        <v>454</v>
      </c>
      <c r="C8424" s="67" t="s">
        <v>455</v>
      </c>
      <c r="D8424" s="68" t="s">
        <v>375</v>
      </c>
      <c r="E8424" s="67" t="s">
        <v>376</v>
      </c>
      <c r="F8424" s="68" t="s">
        <v>488</v>
      </c>
      <c r="G8424" s="67" t="s">
        <v>489</v>
      </c>
      <c r="H8424" s="68" t="s">
        <v>363</v>
      </c>
      <c r="I8424" s="69">
        <v>20</v>
      </c>
      <c r="J8424" s="69">
        <v>42</v>
      </c>
      <c r="K8424" s="91"/>
      <c r="L8424" s="91"/>
    </row>
    <row r="8425" spans="2:12" x14ac:dyDescent="0.25">
      <c r="B8425" s="67" t="s">
        <v>454</v>
      </c>
      <c r="C8425" s="67" t="s">
        <v>455</v>
      </c>
      <c r="D8425" s="68" t="s">
        <v>375</v>
      </c>
      <c r="E8425" s="67" t="s">
        <v>376</v>
      </c>
      <c r="F8425" s="68" t="s">
        <v>488</v>
      </c>
      <c r="G8425" s="67" t="s">
        <v>489</v>
      </c>
      <c r="H8425" s="68" t="s">
        <v>364</v>
      </c>
      <c r="I8425" s="69">
        <v>37</v>
      </c>
      <c r="J8425" s="69">
        <v>48</v>
      </c>
      <c r="K8425" s="91"/>
      <c r="L8425" s="91"/>
    </row>
    <row r="8426" spans="2:12" x14ac:dyDescent="0.25">
      <c r="B8426" s="67" t="s">
        <v>454</v>
      </c>
      <c r="C8426" s="67" t="s">
        <v>455</v>
      </c>
      <c r="D8426" s="68" t="s">
        <v>375</v>
      </c>
      <c r="E8426" s="67" t="s">
        <v>376</v>
      </c>
      <c r="F8426" s="68" t="s">
        <v>488</v>
      </c>
      <c r="G8426" s="67" t="s">
        <v>489</v>
      </c>
      <c r="H8426" s="68" t="s">
        <v>362</v>
      </c>
      <c r="I8426" s="69">
        <v>48</v>
      </c>
      <c r="J8426" s="69">
        <v>98</v>
      </c>
      <c r="K8426" s="91"/>
      <c r="L8426" s="91"/>
    </row>
    <row r="8427" spans="2:12" x14ac:dyDescent="0.25">
      <c r="B8427" s="67" t="s">
        <v>454</v>
      </c>
      <c r="C8427" s="67" t="s">
        <v>455</v>
      </c>
      <c r="D8427" s="68" t="s">
        <v>375</v>
      </c>
      <c r="E8427" s="67" t="s">
        <v>376</v>
      </c>
      <c r="F8427" s="68" t="s">
        <v>488</v>
      </c>
      <c r="G8427" s="67" t="s">
        <v>489</v>
      </c>
      <c r="H8427" s="68" t="s">
        <v>363</v>
      </c>
      <c r="I8427" s="69">
        <v>40</v>
      </c>
      <c r="J8427" s="69">
        <v>90</v>
      </c>
      <c r="K8427" s="91"/>
      <c r="L8427" s="91"/>
    </row>
    <row r="8428" spans="2:12" x14ac:dyDescent="0.25">
      <c r="B8428" s="67" t="s">
        <v>454</v>
      </c>
      <c r="C8428" s="67" t="s">
        <v>455</v>
      </c>
      <c r="D8428" s="68" t="s">
        <v>375</v>
      </c>
      <c r="E8428" s="67" t="s">
        <v>376</v>
      </c>
      <c r="F8428" s="68" t="s">
        <v>488</v>
      </c>
      <c r="G8428" s="67" t="s">
        <v>489</v>
      </c>
      <c r="H8428" s="68" t="s">
        <v>364</v>
      </c>
      <c r="I8428" s="69">
        <v>0</v>
      </c>
      <c r="J8428" s="69">
        <v>0</v>
      </c>
      <c r="K8428" s="91"/>
      <c r="L8428" s="91"/>
    </row>
    <row r="8429" spans="2:12" x14ac:dyDescent="0.25">
      <c r="B8429" s="67" t="s">
        <v>454</v>
      </c>
      <c r="C8429" s="67" t="s">
        <v>455</v>
      </c>
      <c r="D8429" s="68" t="s">
        <v>375</v>
      </c>
      <c r="E8429" s="67" t="s">
        <v>376</v>
      </c>
      <c r="F8429" s="68" t="s">
        <v>488</v>
      </c>
      <c r="G8429" s="67" t="s">
        <v>489</v>
      </c>
      <c r="H8429" s="68" t="s">
        <v>362</v>
      </c>
      <c r="I8429" s="69">
        <v>0</v>
      </c>
      <c r="J8429" s="69">
        <v>0</v>
      </c>
      <c r="K8429" s="91"/>
      <c r="L8429" s="91"/>
    </row>
    <row r="8430" spans="2:12" x14ac:dyDescent="0.25">
      <c r="B8430" s="67" t="s">
        <v>454</v>
      </c>
      <c r="C8430" s="67" t="s">
        <v>455</v>
      </c>
      <c r="D8430" s="68" t="s">
        <v>375</v>
      </c>
      <c r="E8430" s="67" t="s">
        <v>376</v>
      </c>
      <c r="F8430" s="68" t="s">
        <v>488</v>
      </c>
      <c r="G8430" s="67" t="s">
        <v>489</v>
      </c>
      <c r="H8430" s="68" t="s">
        <v>363</v>
      </c>
      <c r="I8430" s="69">
        <v>0</v>
      </c>
      <c r="J8430" s="69">
        <v>0</v>
      </c>
      <c r="K8430" s="91"/>
      <c r="L8430" s="91"/>
    </row>
    <row r="8431" spans="2:12" x14ac:dyDescent="0.25">
      <c r="B8431" s="67" t="s">
        <v>454</v>
      </c>
      <c r="C8431" s="67" t="s">
        <v>455</v>
      </c>
      <c r="D8431" s="68" t="s">
        <v>375</v>
      </c>
      <c r="E8431" s="67" t="s">
        <v>376</v>
      </c>
      <c r="F8431" s="68" t="s">
        <v>488</v>
      </c>
      <c r="G8431" s="67" t="s">
        <v>489</v>
      </c>
      <c r="H8431" s="68" t="s">
        <v>364</v>
      </c>
      <c r="I8431" s="69">
        <v>10</v>
      </c>
      <c r="J8431" s="69">
        <v>0</v>
      </c>
      <c r="K8431" s="91"/>
      <c r="L8431" s="91"/>
    </row>
    <row r="8432" spans="2:12" x14ac:dyDescent="0.25">
      <c r="B8432" s="67" t="s">
        <v>454</v>
      </c>
      <c r="C8432" s="67" t="s">
        <v>455</v>
      </c>
      <c r="D8432" s="68" t="s">
        <v>375</v>
      </c>
      <c r="E8432" s="67" t="s">
        <v>376</v>
      </c>
      <c r="F8432" s="68" t="s">
        <v>488</v>
      </c>
      <c r="G8432" s="67" t="s">
        <v>489</v>
      </c>
      <c r="H8432" s="68" t="s">
        <v>362</v>
      </c>
      <c r="I8432" s="69">
        <v>155</v>
      </c>
      <c r="J8432" s="69">
        <v>130</v>
      </c>
      <c r="K8432" s="91"/>
      <c r="L8432" s="91"/>
    </row>
    <row r="8433" spans="2:12" x14ac:dyDescent="0.25">
      <c r="B8433" s="67" t="s">
        <v>454</v>
      </c>
      <c r="C8433" s="67" t="s">
        <v>455</v>
      </c>
      <c r="D8433" s="68" t="s">
        <v>375</v>
      </c>
      <c r="E8433" s="67" t="s">
        <v>376</v>
      </c>
      <c r="F8433" s="68" t="s">
        <v>488</v>
      </c>
      <c r="G8433" s="67" t="s">
        <v>489</v>
      </c>
      <c r="H8433" s="68" t="s">
        <v>363</v>
      </c>
      <c r="I8433" s="69">
        <v>58</v>
      </c>
      <c r="J8433" s="69">
        <v>42</v>
      </c>
      <c r="K8433" s="91"/>
      <c r="L8433" s="91"/>
    </row>
    <row r="8434" spans="2:12" x14ac:dyDescent="0.25">
      <c r="B8434" s="67" t="s">
        <v>454</v>
      </c>
      <c r="C8434" s="67" t="s">
        <v>455</v>
      </c>
      <c r="D8434" s="68" t="s">
        <v>375</v>
      </c>
      <c r="E8434" s="67" t="s">
        <v>376</v>
      </c>
      <c r="F8434" s="68" t="s">
        <v>488</v>
      </c>
      <c r="G8434" s="67" t="s">
        <v>489</v>
      </c>
      <c r="H8434" s="68" t="s">
        <v>364</v>
      </c>
      <c r="I8434" s="69">
        <v>20</v>
      </c>
      <c r="J8434" s="69">
        <v>30</v>
      </c>
      <c r="K8434" s="91"/>
      <c r="L8434" s="91"/>
    </row>
    <row r="8435" spans="2:12" x14ac:dyDescent="0.25">
      <c r="B8435" s="67" t="s">
        <v>454</v>
      </c>
      <c r="C8435" s="67" t="s">
        <v>455</v>
      </c>
      <c r="D8435" s="68" t="s">
        <v>375</v>
      </c>
      <c r="E8435" s="67" t="s">
        <v>376</v>
      </c>
      <c r="F8435" s="68" t="s">
        <v>488</v>
      </c>
      <c r="G8435" s="67" t="s">
        <v>489</v>
      </c>
      <c r="H8435" s="68" t="s">
        <v>362</v>
      </c>
      <c r="I8435" s="69">
        <v>0</v>
      </c>
      <c r="J8435" s="69">
        <v>0</v>
      </c>
      <c r="K8435" s="91"/>
      <c r="L8435" s="91"/>
    </row>
    <row r="8436" spans="2:12" x14ac:dyDescent="0.25">
      <c r="B8436" s="67" t="s">
        <v>454</v>
      </c>
      <c r="C8436" s="67" t="s">
        <v>455</v>
      </c>
      <c r="D8436" s="68" t="s">
        <v>375</v>
      </c>
      <c r="E8436" s="67" t="s">
        <v>376</v>
      </c>
      <c r="F8436" s="68" t="s">
        <v>488</v>
      </c>
      <c r="G8436" s="67" t="s">
        <v>489</v>
      </c>
      <c r="H8436" s="68" t="s">
        <v>362</v>
      </c>
      <c r="I8436" s="69">
        <v>15</v>
      </c>
      <c r="J8436" s="69">
        <v>34</v>
      </c>
      <c r="K8436" s="91"/>
      <c r="L8436" s="91"/>
    </row>
    <row r="8437" spans="2:12" x14ac:dyDescent="0.25">
      <c r="B8437" s="67" t="s">
        <v>454</v>
      </c>
      <c r="C8437" s="67" t="s">
        <v>455</v>
      </c>
      <c r="D8437" s="68" t="s">
        <v>375</v>
      </c>
      <c r="E8437" s="67" t="s">
        <v>376</v>
      </c>
      <c r="F8437" s="68" t="s">
        <v>488</v>
      </c>
      <c r="G8437" s="67" t="s">
        <v>489</v>
      </c>
      <c r="H8437" s="68" t="s">
        <v>363</v>
      </c>
      <c r="I8437" s="69">
        <v>82</v>
      </c>
      <c r="J8437" s="69">
        <v>83</v>
      </c>
      <c r="K8437" s="91"/>
      <c r="L8437" s="91"/>
    </row>
    <row r="8438" spans="2:12" x14ac:dyDescent="0.25">
      <c r="B8438" s="67" t="s">
        <v>454</v>
      </c>
      <c r="C8438" s="67" t="s">
        <v>455</v>
      </c>
      <c r="D8438" s="68" t="s">
        <v>375</v>
      </c>
      <c r="E8438" s="67" t="s">
        <v>376</v>
      </c>
      <c r="F8438" s="68" t="s">
        <v>488</v>
      </c>
      <c r="G8438" s="67" t="s">
        <v>489</v>
      </c>
      <c r="H8438" s="68" t="s">
        <v>364</v>
      </c>
      <c r="I8438" s="69">
        <v>44</v>
      </c>
      <c r="J8438" s="69">
        <v>85</v>
      </c>
      <c r="K8438" s="91"/>
      <c r="L8438" s="91"/>
    </row>
    <row r="8439" spans="2:12" x14ac:dyDescent="0.25">
      <c r="B8439" s="67" t="s">
        <v>454</v>
      </c>
      <c r="C8439" s="67" t="s">
        <v>455</v>
      </c>
      <c r="D8439" s="68" t="s">
        <v>375</v>
      </c>
      <c r="E8439" s="67" t="s">
        <v>376</v>
      </c>
      <c r="F8439" s="68" t="s">
        <v>488</v>
      </c>
      <c r="G8439" s="67" t="s">
        <v>489</v>
      </c>
      <c r="H8439" s="68" t="s">
        <v>362</v>
      </c>
      <c r="I8439" s="69">
        <v>0</v>
      </c>
      <c r="J8439" s="69">
        <v>0</v>
      </c>
      <c r="K8439" s="91"/>
      <c r="L8439" s="91"/>
    </row>
    <row r="8440" spans="2:12" x14ac:dyDescent="0.25">
      <c r="B8440" s="67" t="s">
        <v>454</v>
      </c>
      <c r="C8440" s="67" t="s">
        <v>455</v>
      </c>
      <c r="D8440" s="68" t="s">
        <v>375</v>
      </c>
      <c r="E8440" s="67" t="s">
        <v>376</v>
      </c>
      <c r="F8440" s="68" t="s">
        <v>488</v>
      </c>
      <c r="G8440" s="67" t="s">
        <v>489</v>
      </c>
      <c r="H8440" s="68" t="s">
        <v>363</v>
      </c>
      <c r="I8440" s="69">
        <v>0</v>
      </c>
      <c r="J8440" s="69">
        <v>0</v>
      </c>
      <c r="K8440" s="91"/>
      <c r="L8440" s="91"/>
    </row>
    <row r="8441" spans="2:12" x14ac:dyDescent="0.25">
      <c r="B8441" s="67" t="s">
        <v>454</v>
      </c>
      <c r="C8441" s="67" t="s">
        <v>455</v>
      </c>
      <c r="D8441" s="68" t="s">
        <v>375</v>
      </c>
      <c r="E8441" s="67" t="s">
        <v>376</v>
      </c>
      <c r="F8441" s="68" t="s">
        <v>488</v>
      </c>
      <c r="G8441" s="67" t="s">
        <v>489</v>
      </c>
      <c r="H8441" s="68" t="s">
        <v>364</v>
      </c>
      <c r="I8441" s="69">
        <v>0</v>
      </c>
      <c r="J8441" s="69">
        <v>0</v>
      </c>
      <c r="K8441" s="91"/>
      <c r="L8441" s="91"/>
    </row>
    <row r="8442" spans="2:12" x14ac:dyDescent="0.25">
      <c r="B8442" s="67" t="s">
        <v>454</v>
      </c>
      <c r="C8442" s="67" t="s">
        <v>455</v>
      </c>
      <c r="D8442" s="68" t="s">
        <v>375</v>
      </c>
      <c r="E8442" s="67" t="s">
        <v>376</v>
      </c>
      <c r="F8442" s="68" t="s">
        <v>488</v>
      </c>
      <c r="G8442" s="67" t="s">
        <v>489</v>
      </c>
      <c r="H8442" s="68" t="s">
        <v>362</v>
      </c>
      <c r="I8442" s="69">
        <v>15</v>
      </c>
      <c r="J8442" s="69">
        <v>89</v>
      </c>
      <c r="K8442" s="91"/>
      <c r="L8442" s="91"/>
    </row>
    <row r="8443" spans="2:12" x14ac:dyDescent="0.25">
      <c r="B8443" s="67" t="s">
        <v>454</v>
      </c>
      <c r="C8443" s="67" t="s">
        <v>455</v>
      </c>
      <c r="D8443" s="68" t="s">
        <v>375</v>
      </c>
      <c r="E8443" s="67" t="s">
        <v>376</v>
      </c>
      <c r="F8443" s="68" t="s">
        <v>488</v>
      </c>
      <c r="G8443" s="67" t="s">
        <v>489</v>
      </c>
      <c r="H8443" s="68" t="s">
        <v>363</v>
      </c>
      <c r="I8443" s="69">
        <v>0</v>
      </c>
      <c r="J8443" s="69">
        <v>39</v>
      </c>
      <c r="K8443" s="91"/>
      <c r="L8443" s="91"/>
    </row>
    <row r="8444" spans="2:12" x14ac:dyDescent="0.25">
      <c r="B8444" s="67" t="s">
        <v>454</v>
      </c>
      <c r="C8444" s="67" t="s">
        <v>455</v>
      </c>
      <c r="D8444" s="68" t="s">
        <v>375</v>
      </c>
      <c r="E8444" s="67" t="s">
        <v>376</v>
      </c>
      <c r="F8444" s="68" t="s">
        <v>488</v>
      </c>
      <c r="G8444" s="67" t="s">
        <v>489</v>
      </c>
      <c r="H8444" s="68" t="s">
        <v>364</v>
      </c>
      <c r="I8444" s="69">
        <v>17</v>
      </c>
      <c r="J8444" s="69">
        <v>27</v>
      </c>
      <c r="K8444" s="91"/>
      <c r="L8444" s="91"/>
    </row>
    <row r="8445" spans="2:12" x14ac:dyDescent="0.25">
      <c r="B8445" s="67" t="s">
        <v>454</v>
      </c>
      <c r="C8445" s="67" t="s">
        <v>455</v>
      </c>
      <c r="D8445" s="68" t="s">
        <v>375</v>
      </c>
      <c r="E8445" s="67" t="s">
        <v>376</v>
      </c>
      <c r="F8445" s="68" t="s">
        <v>488</v>
      </c>
      <c r="G8445" s="67" t="s">
        <v>489</v>
      </c>
      <c r="H8445" s="68" t="s">
        <v>362</v>
      </c>
      <c r="I8445" s="69">
        <v>0</v>
      </c>
      <c r="J8445" s="69">
        <v>0</v>
      </c>
      <c r="K8445" s="91"/>
      <c r="L8445" s="91"/>
    </row>
    <row r="8446" spans="2:12" x14ac:dyDescent="0.25">
      <c r="B8446" s="67" t="s">
        <v>454</v>
      </c>
      <c r="C8446" s="67" t="s">
        <v>455</v>
      </c>
      <c r="D8446" s="68" t="s">
        <v>375</v>
      </c>
      <c r="E8446" s="67" t="s">
        <v>376</v>
      </c>
      <c r="F8446" s="68" t="s">
        <v>488</v>
      </c>
      <c r="G8446" s="67" t="s">
        <v>489</v>
      </c>
      <c r="H8446" s="68" t="s">
        <v>363</v>
      </c>
      <c r="I8446" s="69">
        <v>0</v>
      </c>
      <c r="J8446" s="69">
        <v>0</v>
      </c>
      <c r="K8446" s="91"/>
      <c r="L8446" s="91"/>
    </row>
    <row r="8447" spans="2:12" x14ac:dyDescent="0.25">
      <c r="B8447" s="67" t="s">
        <v>454</v>
      </c>
      <c r="C8447" s="67" t="s">
        <v>455</v>
      </c>
      <c r="D8447" s="68" t="s">
        <v>375</v>
      </c>
      <c r="E8447" s="67" t="s">
        <v>376</v>
      </c>
      <c r="F8447" s="68" t="s">
        <v>488</v>
      </c>
      <c r="G8447" s="67" t="s">
        <v>489</v>
      </c>
      <c r="H8447" s="68" t="s">
        <v>364</v>
      </c>
      <c r="I8447" s="69">
        <v>0</v>
      </c>
      <c r="J8447" s="69">
        <v>0</v>
      </c>
      <c r="K8447" s="91"/>
      <c r="L8447" s="91"/>
    </row>
    <row r="8448" spans="2:12" x14ac:dyDescent="0.25">
      <c r="B8448" s="67" t="s">
        <v>454</v>
      </c>
      <c r="C8448" s="67" t="s">
        <v>455</v>
      </c>
      <c r="D8448" s="68" t="s">
        <v>375</v>
      </c>
      <c r="E8448" s="67" t="s">
        <v>376</v>
      </c>
      <c r="F8448" s="68" t="s">
        <v>488</v>
      </c>
      <c r="G8448" s="67" t="s">
        <v>489</v>
      </c>
      <c r="H8448" s="68" t="s">
        <v>362</v>
      </c>
      <c r="I8448" s="69">
        <v>53</v>
      </c>
      <c r="J8448" s="69">
        <v>26</v>
      </c>
      <c r="K8448" s="91"/>
      <c r="L8448" s="91"/>
    </row>
    <row r="8449" spans="2:12" x14ac:dyDescent="0.25">
      <c r="B8449" s="67" t="s">
        <v>454</v>
      </c>
      <c r="C8449" s="67" t="s">
        <v>455</v>
      </c>
      <c r="D8449" s="68" t="s">
        <v>375</v>
      </c>
      <c r="E8449" s="67" t="s">
        <v>376</v>
      </c>
      <c r="F8449" s="68" t="s">
        <v>488</v>
      </c>
      <c r="G8449" s="67" t="s">
        <v>489</v>
      </c>
      <c r="H8449" s="68" t="s">
        <v>363</v>
      </c>
      <c r="I8449" s="69">
        <v>56</v>
      </c>
      <c r="J8449" s="69">
        <v>93</v>
      </c>
      <c r="K8449" s="91"/>
      <c r="L8449" s="91"/>
    </row>
    <row r="8450" spans="2:12" x14ac:dyDescent="0.25">
      <c r="B8450" s="67" t="s">
        <v>454</v>
      </c>
      <c r="C8450" s="67" t="s">
        <v>455</v>
      </c>
      <c r="D8450" s="68" t="s">
        <v>375</v>
      </c>
      <c r="E8450" s="67" t="s">
        <v>376</v>
      </c>
      <c r="F8450" s="68" t="s">
        <v>488</v>
      </c>
      <c r="G8450" s="67" t="s">
        <v>489</v>
      </c>
      <c r="H8450" s="68" t="s">
        <v>364</v>
      </c>
      <c r="I8450" s="69">
        <v>42</v>
      </c>
      <c r="J8450" s="69">
        <v>30</v>
      </c>
      <c r="K8450" s="91"/>
      <c r="L8450" s="91"/>
    </row>
    <row r="8451" spans="2:12" x14ac:dyDescent="0.25">
      <c r="B8451" s="67" t="s">
        <v>454</v>
      </c>
      <c r="C8451" s="67" t="s">
        <v>455</v>
      </c>
      <c r="D8451" s="68" t="s">
        <v>375</v>
      </c>
      <c r="E8451" s="67" t="s">
        <v>376</v>
      </c>
      <c r="F8451" s="68" t="s">
        <v>488</v>
      </c>
      <c r="G8451" s="67" t="s">
        <v>489</v>
      </c>
      <c r="H8451" s="68" t="s">
        <v>362</v>
      </c>
      <c r="I8451" s="69">
        <v>0</v>
      </c>
      <c r="J8451" s="69">
        <v>0</v>
      </c>
      <c r="K8451" s="91"/>
      <c r="L8451" s="91"/>
    </row>
    <row r="8452" spans="2:12" x14ac:dyDescent="0.25">
      <c r="B8452" s="67" t="s">
        <v>454</v>
      </c>
      <c r="C8452" s="67" t="s">
        <v>455</v>
      </c>
      <c r="D8452" s="68" t="s">
        <v>375</v>
      </c>
      <c r="E8452" s="67" t="s">
        <v>376</v>
      </c>
      <c r="F8452" s="68" t="s">
        <v>488</v>
      </c>
      <c r="G8452" s="67" t="s">
        <v>489</v>
      </c>
      <c r="H8452" s="68" t="s">
        <v>363</v>
      </c>
      <c r="I8452" s="69">
        <v>4</v>
      </c>
      <c r="J8452" s="69">
        <v>5</v>
      </c>
      <c r="K8452" s="91"/>
      <c r="L8452" s="91"/>
    </row>
    <row r="8453" spans="2:12" x14ac:dyDescent="0.25">
      <c r="B8453" s="67" t="s">
        <v>454</v>
      </c>
      <c r="C8453" s="67" t="s">
        <v>455</v>
      </c>
      <c r="D8453" s="68" t="s">
        <v>375</v>
      </c>
      <c r="E8453" s="67" t="s">
        <v>376</v>
      </c>
      <c r="F8453" s="68" t="s">
        <v>488</v>
      </c>
      <c r="G8453" s="67" t="s">
        <v>489</v>
      </c>
      <c r="H8453" s="68" t="s">
        <v>364</v>
      </c>
      <c r="I8453" s="69">
        <v>0</v>
      </c>
      <c r="J8453" s="69">
        <v>0</v>
      </c>
      <c r="K8453" s="91"/>
      <c r="L8453" s="91"/>
    </row>
    <row r="8454" spans="2:12" x14ac:dyDescent="0.25">
      <c r="B8454" s="67" t="s">
        <v>454</v>
      </c>
      <c r="C8454" s="67" t="s">
        <v>455</v>
      </c>
      <c r="D8454" s="68" t="s">
        <v>375</v>
      </c>
      <c r="E8454" s="67" t="s">
        <v>376</v>
      </c>
      <c r="F8454" s="68" t="s">
        <v>488</v>
      </c>
      <c r="G8454" s="67" t="s">
        <v>489</v>
      </c>
      <c r="H8454" s="68" t="s">
        <v>362</v>
      </c>
      <c r="I8454" s="69">
        <v>0</v>
      </c>
      <c r="J8454" s="69">
        <v>0</v>
      </c>
      <c r="K8454" s="91"/>
      <c r="L8454" s="91"/>
    </row>
    <row r="8455" spans="2:12" x14ac:dyDescent="0.25">
      <c r="B8455" s="67" t="s">
        <v>454</v>
      </c>
      <c r="C8455" s="67" t="s">
        <v>455</v>
      </c>
      <c r="D8455" s="68" t="s">
        <v>375</v>
      </c>
      <c r="E8455" s="67" t="s">
        <v>376</v>
      </c>
      <c r="F8455" s="68" t="s">
        <v>488</v>
      </c>
      <c r="G8455" s="67" t="s">
        <v>489</v>
      </c>
      <c r="H8455" s="68" t="s">
        <v>363</v>
      </c>
      <c r="I8455" s="69">
        <v>0</v>
      </c>
      <c r="J8455" s="69">
        <v>0</v>
      </c>
      <c r="K8455" s="91"/>
      <c r="L8455" s="91"/>
    </row>
    <row r="8456" spans="2:12" x14ac:dyDescent="0.25">
      <c r="B8456" s="67" t="s">
        <v>454</v>
      </c>
      <c r="C8456" s="67" t="s">
        <v>455</v>
      </c>
      <c r="D8456" s="68" t="s">
        <v>375</v>
      </c>
      <c r="E8456" s="67" t="s">
        <v>376</v>
      </c>
      <c r="F8456" s="68" t="s">
        <v>488</v>
      </c>
      <c r="G8456" s="67" t="s">
        <v>489</v>
      </c>
      <c r="H8456" s="68" t="s">
        <v>364</v>
      </c>
      <c r="I8456" s="69">
        <v>0</v>
      </c>
      <c r="J8456" s="69">
        <v>0</v>
      </c>
      <c r="K8456" s="91"/>
      <c r="L8456" s="91"/>
    </row>
    <row r="8457" spans="2:12" x14ac:dyDescent="0.25">
      <c r="B8457" s="67" t="s">
        <v>454</v>
      </c>
      <c r="C8457" s="67" t="s">
        <v>455</v>
      </c>
      <c r="D8457" s="68" t="s">
        <v>375</v>
      </c>
      <c r="E8457" s="67" t="s">
        <v>376</v>
      </c>
      <c r="F8457" s="68" t="s">
        <v>488</v>
      </c>
      <c r="G8457" s="67" t="s">
        <v>489</v>
      </c>
      <c r="H8457" s="68" t="s">
        <v>362</v>
      </c>
      <c r="I8457" s="69">
        <v>0</v>
      </c>
      <c r="J8457" s="69">
        <v>0</v>
      </c>
      <c r="K8457" s="91"/>
      <c r="L8457" s="91"/>
    </row>
    <row r="8458" spans="2:12" x14ac:dyDescent="0.25">
      <c r="B8458" s="67" t="s">
        <v>454</v>
      </c>
      <c r="C8458" s="67" t="s">
        <v>455</v>
      </c>
      <c r="D8458" s="68" t="s">
        <v>375</v>
      </c>
      <c r="E8458" s="67" t="s">
        <v>376</v>
      </c>
      <c r="F8458" s="68" t="s">
        <v>488</v>
      </c>
      <c r="G8458" s="67" t="s">
        <v>489</v>
      </c>
      <c r="H8458" s="68" t="s">
        <v>363</v>
      </c>
      <c r="I8458" s="69">
        <v>0</v>
      </c>
      <c r="J8458" s="69">
        <v>0</v>
      </c>
      <c r="K8458" s="91"/>
      <c r="L8458" s="91"/>
    </row>
    <row r="8459" spans="2:12" x14ac:dyDescent="0.25">
      <c r="B8459" s="67" t="s">
        <v>454</v>
      </c>
      <c r="C8459" s="67" t="s">
        <v>455</v>
      </c>
      <c r="D8459" s="68" t="s">
        <v>375</v>
      </c>
      <c r="E8459" s="67" t="s">
        <v>376</v>
      </c>
      <c r="F8459" s="68" t="s">
        <v>488</v>
      </c>
      <c r="G8459" s="67" t="s">
        <v>489</v>
      </c>
      <c r="H8459" s="68" t="s">
        <v>364</v>
      </c>
      <c r="I8459" s="69">
        <v>0</v>
      </c>
      <c r="J8459" s="69">
        <v>0</v>
      </c>
      <c r="K8459" s="91"/>
      <c r="L8459" s="91"/>
    </row>
    <row r="8460" spans="2:12" x14ac:dyDescent="0.25">
      <c r="B8460" s="67" t="s">
        <v>454</v>
      </c>
      <c r="C8460" s="67" t="s">
        <v>455</v>
      </c>
      <c r="D8460" s="68" t="s">
        <v>375</v>
      </c>
      <c r="E8460" s="67" t="s">
        <v>376</v>
      </c>
      <c r="F8460" s="68" t="s">
        <v>488</v>
      </c>
      <c r="G8460" s="67" t="s">
        <v>489</v>
      </c>
      <c r="H8460" s="68" t="s">
        <v>362</v>
      </c>
      <c r="I8460" s="69">
        <v>0</v>
      </c>
      <c r="J8460" s="69">
        <v>0</v>
      </c>
      <c r="K8460" s="91"/>
      <c r="L8460" s="91"/>
    </row>
    <row r="8461" spans="2:12" x14ac:dyDescent="0.25">
      <c r="B8461" s="67" t="s">
        <v>454</v>
      </c>
      <c r="C8461" s="67" t="s">
        <v>455</v>
      </c>
      <c r="D8461" s="68" t="s">
        <v>375</v>
      </c>
      <c r="E8461" s="67" t="s">
        <v>376</v>
      </c>
      <c r="F8461" s="68" t="s">
        <v>488</v>
      </c>
      <c r="G8461" s="67" t="s">
        <v>489</v>
      </c>
      <c r="H8461" s="68" t="s">
        <v>363</v>
      </c>
      <c r="I8461" s="69">
        <v>0</v>
      </c>
      <c r="J8461" s="69">
        <v>0</v>
      </c>
      <c r="K8461" s="91"/>
      <c r="L8461" s="91"/>
    </row>
    <row r="8462" spans="2:12" x14ac:dyDescent="0.25">
      <c r="B8462" s="67" t="s">
        <v>454</v>
      </c>
      <c r="C8462" s="67" t="s">
        <v>455</v>
      </c>
      <c r="D8462" s="68" t="s">
        <v>375</v>
      </c>
      <c r="E8462" s="67" t="s">
        <v>376</v>
      </c>
      <c r="F8462" s="68" t="s">
        <v>488</v>
      </c>
      <c r="G8462" s="67" t="s">
        <v>489</v>
      </c>
      <c r="H8462" s="68" t="s">
        <v>364</v>
      </c>
      <c r="I8462" s="69">
        <v>0</v>
      </c>
      <c r="J8462" s="69">
        <v>0</v>
      </c>
      <c r="K8462" s="91"/>
      <c r="L8462" s="91"/>
    </row>
    <row r="8463" spans="2:12" x14ac:dyDescent="0.25">
      <c r="B8463" s="67" t="s">
        <v>454</v>
      </c>
      <c r="C8463" s="67" t="s">
        <v>455</v>
      </c>
      <c r="D8463" s="68" t="s">
        <v>375</v>
      </c>
      <c r="E8463" s="67" t="s">
        <v>376</v>
      </c>
      <c r="F8463" s="68" t="s">
        <v>488</v>
      </c>
      <c r="G8463" s="67" t="s">
        <v>489</v>
      </c>
      <c r="H8463" s="68" t="s">
        <v>363</v>
      </c>
      <c r="I8463" s="69">
        <v>0</v>
      </c>
      <c r="J8463" s="69">
        <v>0</v>
      </c>
      <c r="K8463" s="91"/>
      <c r="L8463" s="91"/>
    </row>
    <row r="8464" spans="2:12" x14ac:dyDescent="0.25">
      <c r="B8464" s="67" t="s">
        <v>454</v>
      </c>
      <c r="C8464" s="67" t="s">
        <v>455</v>
      </c>
      <c r="D8464" s="68" t="s">
        <v>375</v>
      </c>
      <c r="E8464" s="67" t="s">
        <v>376</v>
      </c>
      <c r="F8464" s="68" t="s">
        <v>490</v>
      </c>
      <c r="G8464" s="67" t="s">
        <v>491</v>
      </c>
      <c r="H8464" s="68" t="s">
        <v>364</v>
      </c>
      <c r="I8464" s="69">
        <v>0</v>
      </c>
      <c r="J8464" s="69">
        <v>0</v>
      </c>
      <c r="K8464" s="91"/>
      <c r="L8464" s="91"/>
    </row>
    <row r="8465" spans="2:12" x14ac:dyDescent="0.25">
      <c r="B8465" s="67" t="s">
        <v>454</v>
      </c>
      <c r="C8465" s="67" t="s">
        <v>455</v>
      </c>
      <c r="D8465" s="68" t="s">
        <v>375</v>
      </c>
      <c r="E8465" s="67" t="s">
        <v>376</v>
      </c>
      <c r="F8465" s="68" t="s">
        <v>490</v>
      </c>
      <c r="G8465" s="67" t="s">
        <v>491</v>
      </c>
      <c r="H8465" s="68" t="s">
        <v>362</v>
      </c>
      <c r="I8465" s="69">
        <v>0</v>
      </c>
      <c r="J8465" s="69">
        <v>0</v>
      </c>
      <c r="K8465" s="91"/>
      <c r="L8465" s="91"/>
    </row>
    <row r="8466" spans="2:12" x14ac:dyDescent="0.25">
      <c r="B8466" s="67" t="s">
        <v>454</v>
      </c>
      <c r="C8466" s="67" t="s">
        <v>455</v>
      </c>
      <c r="D8466" s="68" t="s">
        <v>375</v>
      </c>
      <c r="E8466" s="67" t="s">
        <v>376</v>
      </c>
      <c r="F8466" s="68" t="s">
        <v>490</v>
      </c>
      <c r="G8466" s="67" t="s">
        <v>491</v>
      </c>
      <c r="H8466" s="68" t="s">
        <v>363</v>
      </c>
      <c r="I8466" s="69">
        <v>0</v>
      </c>
      <c r="J8466" s="69">
        <v>0</v>
      </c>
      <c r="K8466" s="91"/>
      <c r="L8466" s="91"/>
    </row>
    <row r="8467" spans="2:12" x14ac:dyDescent="0.25">
      <c r="B8467" s="67" t="s">
        <v>454</v>
      </c>
      <c r="C8467" s="67" t="s">
        <v>455</v>
      </c>
      <c r="D8467" s="68" t="s">
        <v>375</v>
      </c>
      <c r="E8467" s="67" t="s">
        <v>376</v>
      </c>
      <c r="F8467" s="68" t="s">
        <v>490</v>
      </c>
      <c r="G8467" s="67" t="s">
        <v>491</v>
      </c>
      <c r="H8467" s="68" t="s">
        <v>362</v>
      </c>
      <c r="I8467" s="69">
        <v>28</v>
      </c>
      <c r="J8467" s="69">
        <v>25</v>
      </c>
      <c r="K8467" s="91"/>
      <c r="L8467" s="91"/>
    </row>
    <row r="8468" spans="2:12" x14ac:dyDescent="0.25">
      <c r="B8468" s="67" t="s">
        <v>454</v>
      </c>
      <c r="C8468" s="67" t="s">
        <v>455</v>
      </c>
      <c r="D8468" s="68" t="s">
        <v>375</v>
      </c>
      <c r="E8468" s="67" t="s">
        <v>376</v>
      </c>
      <c r="F8468" s="68" t="s">
        <v>490</v>
      </c>
      <c r="G8468" s="67" t="s">
        <v>491</v>
      </c>
      <c r="H8468" s="68" t="s">
        <v>363</v>
      </c>
      <c r="I8468" s="69">
        <v>70</v>
      </c>
      <c r="J8468" s="69">
        <v>82</v>
      </c>
      <c r="K8468" s="91"/>
      <c r="L8468" s="91"/>
    </row>
    <row r="8469" spans="2:12" x14ac:dyDescent="0.25">
      <c r="B8469" s="67" t="s">
        <v>454</v>
      </c>
      <c r="C8469" s="67" t="s">
        <v>455</v>
      </c>
      <c r="D8469" s="68" t="s">
        <v>375</v>
      </c>
      <c r="E8469" s="67" t="s">
        <v>376</v>
      </c>
      <c r="F8469" s="68" t="s">
        <v>490</v>
      </c>
      <c r="G8469" s="67" t="s">
        <v>491</v>
      </c>
      <c r="H8469" s="68" t="s">
        <v>364</v>
      </c>
      <c r="I8469" s="69">
        <v>25</v>
      </c>
      <c r="J8469" s="69">
        <v>10</v>
      </c>
      <c r="K8469" s="91"/>
      <c r="L8469" s="91"/>
    </row>
    <row r="8470" spans="2:12" x14ac:dyDescent="0.25">
      <c r="B8470" s="67" t="s">
        <v>454</v>
      </c>
      <c r="C8470" s="67" t="s">
        <v>455</v>
      </c>
      <c r="D8470" s="68" t="s">
        <v>375</v>
      </c>
      <c r="E8470" s="67" t="s">
        <v>376</v>
      </c>
      <c r="F8470" s="68" t="s">
        <v>490</v>
      </c>
      <c r="G8470" s="67" t="s">
        <v>491</v>
      </c>
      <c r="H8470" s="68" t="s">
        <v>363</v>
      </c>
      <c r="I8470" s="69">
        <v>0</v>
      </c>
      <c r="J8470" s="69">
        <v>0</v>
      </c>
      <c r="K8470" s="91"/>
      <c r="L8470" s="91"/>
    </row>
    <row r="8471" spans="2:12" x14ac:dyDescent="0.25">
      <c r="B8471" s="67" t="s">
        <v>454</v>
      </c>
      <c r="C8471" s="67" t="s">
        <v>455</v>
      </c>
      <c r="D8471" s="68" t="s">
        <v>375</v>
      </c>
      <c r="E8471" s="67" t="s">
        <v>376</v>
      </c>
      <c r="F8471" s="68" t="s">
        <v>490</v>
      </c>
      <c r="G8471" s="67" t="s">
        <v>491</v>
      </c>
      <c r="H8471" s="68" t="s">
        <v>362</v>
      </c>
      <c r="I8471" s="69">
        <v>0</v>
      </c>
      <c r="J8471" s="69">
        <v>0</v>
      </c>
      <c r="K8471" s="91"/>
      <c r="L8471" s="91"/>
    </row>
    <row r="8472" spans="2:12" x14ac:dyDescent="0.25">
      <c r="B8472" s="67" t="s">
        <v>454</v>
      </c>
      <c r="C8472" s="67" t="s">
        <v>455</v>
      </c>
      <c r="D8472" s="68" t="s">
        <v>375</v>
      </c>
      <c r="E8472" s="67" t="s">
        <v>376</v>
      </c>
      <c r="F8472" s="68" t="s">
        <v>490</v>
      </c>
      <c r="G8472" s="67" t="s">
        <v>491</v>
      </c>
      <c r="H8472" s="68" t="s">
        <v>363</v>
      </c>
      <c r="I8472" s="69">
        <v>0</v>
      </c>
      <c r="J8472" s="69">
        <v>0</v>
      </c>
      <c r="K8472" s="91"/>
      <c r="L8472" s="91"/>
    </row>
    <row r="8473" spans="2:12" x14ac:dyDescent="0.25">
      <c r="B8473" s="67" t="s">
        <v>454</v>
      </c>
      <c r="C8473" s="67" t="s">
        <v>455</v>
      </c>
      <c r="D8473" s="68" t="s">
        <v>375</v>
      </c>
      <c r="E8473" s="67" t="s">
        <v>376</v>
      </c>
      <c r="F8473" s="68" t="s">
        <v>490</v>
      </c>
      <c r="G8473" s="67" t="s">
        <v>491</v>
      </c>
      <c r="H8473" s="68" t="s">
        <v>364</v>
      </c>
      <c r="I8473" s="69">
        <v>0</v>
      </c>
      <c r="J8473" s="69">
        <v>0</v>
      </c>
      <c r="K8473" s="91"/>
      <c r="L8473" s="91"/>
    </row>
    <row r="8474" spans="2:12" x14ac:dyDescent="0.25">
      <c r="B8474" s="67" t="s">
        <v>454</v>
      </c>
      <c r="C8474" s="67" t="s">
        <v>455</v>
      </c>
      <c r="D8474" s="68" t="s">
        <v>375</v>
      </c>
      <c r="E8474" s="67" t="s">
        <v>376</v>
      </c>
      <c r="F8474" s="68" t="s">
        <v>490</v>
      </c>
      <c r="G8474" s="67" t="s">
        <v>491</v>
      </c>
      <c r="H8474" s="68" t="s">
        <v>362</v>
      </c>
      <c r="I8474" s="69">
        <v>0</v>
      </c>
      <c r="J8474" s="69">
        <v>0</v>
      </c>
      <c r="K8474" s="91"/>
      <c r="L8474" s="91"/>
    </row>
    <row r="8475" spans="2:12" x14ac:dyDescent="0.25">
      <c r="B8475" s="67" t="s">
        <v>454</v>
      </c>
      <c r="C8475" s="67" t="s">
        <v>455</v>
      </c>
      <c r="D8475" s="68" t="s">
        <v>375</v>
      </c>
      <c r="E8475" s="67" t="s">
        <v>376</v>
      </c>
      <c r="F8475" s="68" t="s">
        <v>490</v>
      </c>
      <c r="G8475" s="67" t="s">
        <v>491</v>
      </c>
      <c r="H8475" s="68" t="s">
        <v>363</v>
      </c>
      <c r="I8475" s="69">
        <v>0</v>
      </c>
      <c r="J8475" s="69">
        <v>0</v>
      </c>
      <c r="K8475" s="91"/>
      <c r="L8475" s="91"/>
    </row>
    <row r="8476" spans="2:12" x14ac:dyDescent="0.25">
      <c r="B8476" s="67" t="s">
        <v>454</v>
      </c>
      <c r="C8476" s="67" t="s">
        <v>455</v>
      </c>
      <c r="D8476" s="68" t="s">
        <v>375</v>
      </c>
      <c r="E8476" s="67" t="s">
        <v>376</v>
      </c>
      <c r="F8476" s="68" t="s">
        <v>490</v>
      </c>
      <c r="G8476" s="67" t="s">
        <v>491</v>
      </c>
      <c r="H8476" s="68" t="s">
        <v>364</v>
      </c>
      <c r="I8476" s="69">
        <v>0</v>
      </c>
      <c r="J8476" s="69">
        <v>0</v>
      </c>
      <c r="K8476" s="91"/>
      <c r="L8476" s="91"/>
    </row>
    <row r="8477" spans="2:12" x14ac:dyDescent="0.25">
      <c r="B8477" s="67" t="s">
        <v>454</v>
      </c>
      <c r="C8477" s="67" t="s">
        <v>455</v>
      </c>
      <c r="D8477" s="68" t="s">
        <v>375</v>
      </c>
      <c r="E8477" s="67" t="s">
        <v>376</v>
      </c>
      <c r="F8477" s="68" t="s">
        <v>490</v>
      </c>
      <c r="G8477" s="67" t="s">
        <v>491</v>
      </c>
      <c r="H8477" s="68" t="s">
        <v>362</v>
      </c>
      <c r="I8477" s="69">
        <v>0</v>
      </c>
      <c r="J8477" s="69">
        <v>0</v>
      </c>
      <c r="K8477" s="91"/>
      <c r="L8477" s="91"/>
    </row>
    <row r="8478" spans="2:12" x14ac:dyDescent="0.25">
      <c r="B8478" s="67" t="s">
        <v>454</v>
      </c>
      <c r="C8478" s="67" t="s">
        <v>455</v>
      </c>
      <c r="D8478" s="68" t="s">
        <v>375</v>
      </c>
      <c r="E8478" s="67" t="s">
        <v>376</v>
      </c>
      <c r="F8478" s="68" t="s">
        <v>490</v>
      </c>
      <c r="G8478" s="67" t="s">
        <v>491</v>
      </c>
      <c r="H8478" s="68" t="s">
        <v>363</v>
      </c>
      <c r="I8478" s="69">
        <v>0</v>
      </c>
      <c r="J8478" s="69">
        <v>16</v>
      </c>
      <c r="K8478" s="91"/>
      <c r="L8478" s="91"/>
    </row>
    <row r="8479" spans="2:12" x14ac:dyDescent="0.25">
      <c r="B8479" s="67" t="s">
        <v>454</v>
      </c>
      <c r="C8479" s="67" t="s">
        <v>455</v>
      </c>
      <c r="D8479" s="68" t="s">
        <v>375</v>
      </c>
      <c r="E8479" s="67" t="s">
        <v>376</v>
      </c>
      <c r="F8479" s="68" t="s">
        <v>490</v>
      </c>
      <c r="G8479" s="67" t="s">
        <v>491</v>
      </c>
      <c r="H8479" s="68" t="s">
        <v>364</v>
      </c>
      <c r="I8479" s="69">
        <v>0</v>
      </c>
      <c r="J8479" s="69">
        <v>0</v>
      </c>
      <c r="K8479" s="91"/>
      <c r="L8479" s="91"/>
    </row>
    <row r="8480" spans="2:12" x14ac:dyDescent="0.25">
      <c r="B8480" s="67" t="s">
        <v>454</v>
      </c>
      <c r="C8480" s="67" t="s">
        <v>455</v>
      </c>
      <c r="D8480" s="68" t="s">
        <v>375</v>
      </c>
      <c r="E8480" s="67" t="s">
        <v>376</v>
      </c>
      <c r="F8480" s="68" t="s">
        <v>490</v>
      </c>
      <c r="G8480" s="67" t="s">
        <v>491</v>
      </c>
      <c r="H8480" s="68" t="s">
        <v>362</v>
      </c>
      <c r="I8480" s="69">
        <v>0</v>
      </c>
      <c r="J8480" s="69">
        <v>0</v>
      </c>
      <c r="K8480" s="91"/>
      <c r="L8480" s="91"/>
    </row>
    <row r="8481" spans="2:12" x14ac:dyDescent="0.25">
      <c r="B8481" s="67" t="s">
        <v>454</v>
      </c>
      <c r="C8481" s="67" t="s">
        <v>455</v>
      </c>
      <c r="D8481" s="68" t="s">
        <v>375</v>
      </c>
      <c r="E8481" s="67" t="s">
        <v>376</v>
      </c>
      <c r="F8481" s="68" t="s">
        <v>490</v>
      </c>
      <c r="G8481" s="67" t="s">
        <v>491</v>
      </c>
      <c r="H8481" s="68" t="s">
        <v>363</v>
      </c>
      <c r="I8481" s="69">
        <v>0</v>
      </c>
      <c r="J8481" s="69">
        <v>2</v>
      </c>
      <c r="K8481" s="91"/>
      <c r="L8481" s="91"/>
    </row>
    <row r="8482" spans="2:12" x14ac:dyDescent="0.25">
      <c r="B8482" s="67" t="s">
        <v>454</v>
      </c>
      <c r="C8482" s="67" t="s">
        <v>455</v>
      </c>
      <c r="D8482" s="68" t="s">
        <v>375</v>
      </c>
      <c r="E8482" s="67" t="s">
        <v>376</v>
      </c>
      <c r="F8482" s="68" t="s">
        <v>490</v>
      </c>
      <c r="G8482" s="67" t="s">
        <v>491</v>
      </c>
      <c r="H8482" s="68" t="s">
        <v>364</v>
      </c>
      <c r="I8482" s="69">
        <v>0</v>
      </c>
      <c r="J8482" s="69">
        <v>0</v>
      </c>
      <c r="K8482" s="91"/>
      <c r="L8482" s="91"/>
    </row>
    <row r="8483" spans="2:12" x14ac:dyDescent="0.25">
      <c r="B8483" s="67" t="s">
        <v>454</v>
      </c>
      <c r="C8483" s="67" t="s">
        <v>455</v>
      </c>
      <c r="D8483" s="68" t="s">
        <v>375</v>
      </c>
      <c r="E8483" s="67" t="s">
        <v>376</v>
      </c>
      <c r="F8483" s="68" t="s">
        <v>490</v>
      </c>
      <c r="G8483" s="67" t="s">
        <v>491</v>
      </c>
      <c r="H8483" s="68" t="s">
        <v>363</v>
      </c>
      <c r="I8483" s="69">
        <v>0</v>
      </c>
      <c r="J8483" s="69">
        <v>0</v>
      </c>
      <c r="K8483" s="91"/>
      <c r="L8483" s="91"/>
    </row>
    <row r="8484" spans="2:12" x14ac:dyDescent="0.25">
      <c r="B8484" s="67" t="s">
        <v>454</v>
      </c>
      <c r="C8484" s="67" t="s">
        <v>455</v>
      </c>
      <c r="D8484" s="68" t="s">
        <v>375</v>
      </c>
      <c r="E8484" s="67" t="s">
        <v>376</v>
      </c>
      <c r="F8484" s="68" t="s">
        <v>490</v>
      </c>
      <c r="G8484" s="67" t="s">
        <v>491</v>
      </c>
      <c r="H8484" s="68" t="s">
        <v>362</v>
      </c>
      <c r="I8484" s="69">
        <v>41</v>
      </c>
      <c r="J8484" s="69">
        <v>68</v>
      </c>
      <c r="K8484" s="91"/>
      <c r="L8484" s="91"/>
    </row>
    <row r="8485" spans="2:12" x14ac:dyDescent="0.25">
      <c r="B8485" s="67" t="s">
        <v>454</v>
      </c>
      <c r="C8485" s="67" t="s">
        <v>455</v>
      </c>
      <c r="D8485" s="68" t="s">
        <v>375</v>
      </c>
      <c r="E8485" s="67" t="s">
        <v>376</v>
      </c>
      <c r="F8485" s="68" t="s">
        <v>490</v>
      </c>
      <c r="G8485" s="67" t="s">
        <v>491</v>
      </c>
      <c r="H8485" s="68" t="s">
        <v>363</v>
      </c>
      <c r="I8485" s="69">
        <v>12</v>
      </c>
      <c r="J8485" s="69">
        <v>54</v>
      </c>
      <c r="K8485" s="91"/>
      <c r="L8485" s="91"/>
    </row>
    <row r="8486" spans="2:12" x14ac:dyDescent="0.25">
      <c r="B8486" s="67" t="s">
        <v>454</v>
      </c>
      <c r="C8486" s="67" t="s">
        <v>455</v>
      </c>
      <c r="D8486" s="68" t="s">
        <v>375</v>
      </c>
      <c r="E8486" s="67" t="s">
        <v>376</v>
      </c>
      <c r="F8486" s="68" t="s">
        <v>490</v>
      </c>
      <c r="G8486" s="67" t="s">
        <v>491</v>
      </c>
      <c r="H8486" s="68" t="s">
        <v>364</v>
      </c>
      <c r="I8486" s="69">
        <v>40</v>
      </c>
      <c r="J8486" s="69">
        <v>22</v>
      </c>
      <c r="K8486" s="91"/>
      <c r="L8486" s="91"/>
    </row>
    <row r="8487" spans="2:12" x14ac:dyDescent="0.25">
      <c r="B8487" s="67" t="s">
        <v>454</v>
      </c>
      <c r="C8487" s="67" t="s">
        <v>455</v>
      </c>
      <c r="D8487" s="68" t="s">
        <v>375</v>
      </c>
      <c r="E8487" s="67" t="s">
        <v>376</v>
      </c>
      <c r="F8487" s="68" t="s">
        <v>490</v>
      </c>
      <c r="G8487" s="67" t="s">
        <v>491</v>
      </c>
      <c r="H8487" s="68" t="s">
        <v>362</v>
      </c>
      <c r="I8487" s="69">
        <v>10</v>
      </c>
      <c r="J8487" s="69">
        <v>53</v>
      </c>
      <c r="K8487" s="91"/>
      <c r="L8487" s="91"/>
    </row>
    <row r="8488" spans="2:12" x14ac:dyDescent="0.25">
      <c r="B8488" s="67" t="s">
        <v>454</v>
      </c>
      <c r="C8488" s="67" t="s">
        <v>455</v>
      </c>
      <c r="D8488" s="68" t="s">
        <v>375</v>
      </c>
      <c r="E8488" s="67" t="s">
        <v>376</v>
      </c>
      <c r="F8488" s="68" t="s">
        <v>490</v>
      </c>
      <c r="G8488" s="67" t="s">
        <v>491</v>
      </c>
      <c r="H8488" s="68" t="s">
        <v>363</v>
      </c>
      <c r="I8488" s="69">
        <v>21</v>
      </c>
      <c r="J8488" s="69">
        <v>28</v>
      </c>
      <c r="K8488" s="91"/>
      <c r="L8488" s="91"/>
    </row>
    <row r="8489" spans="2:12" x14ac:dyDescent="0.25">
      <c r="B8489" s="67" t="s">
        <v>454</v>
      </c>
      <c r="C8489" s="67" t="s">
        <v>455</v>
      </c>
      <c r="D8489" s="68" t="s">
        <v>375</v>
      </c>
      <c r="E8489" s="67" t="s">
        <v>376</v>
      </c>
      <c r="F8489" s="68" t="s">
        <v>490</v>
      </c>
      <c r="G8489" s="67" t="s">
        <v>491</v>
      </c>
      <c r="H8489" s="68" t="s">
        <v>364</v>
      </c>
      <c r="I8489" s="69">
        <v>43</v>
      </c>
      <c r="J8489" s="69">
        <v>42</v>
      </c>
      <c r="K8489" s="91"/>
      <c r="L8489" s="91"/>
    </row>
    <row r="8490" spans="2:12" x14ac:dyDescent="0.25">
      <c r="B8490" s="67" t="s">
        <v>454</v>
      </c>
      <c r="C8490" s="67" t="s">
        <v>455</v>
      </c>
      <c r="D8490" s="68" t="s">
        <v>375</v>
      </c>
      <c r="E8490" s="67" t="s">
        <v>376</v>
      </c>
      <c r="F8490" s="68" t="s">
        <v>490</v>
      </c>
      <c r="G8490" s="67" t="s">
        <v>491</v>
      </c>
      <c r="H8490" s="68" t="s">
        <v>362</v>
      </c>
      <c r="I8490" s="69">
        <v>110</v>
      </c>
      <c r="J8490" s="69">
        <v>70</v>
      </c>
      <c r="K8490" s="91"/>
      <c r="L8490" s="91"/>
    </row>
    <row r="8491" spans="2:12" x14ac:dyDescent="0.25">
      <c r="B8491" s="67" t="s">
        <v>454</v>
      </c>
      <c r="C8491" s="67" t="s">
        <v>455</v>
      </c>
      <c r="D8491" s="68" t="s">
        <v>375</v>
      </c>
      <c r="E8491" s="67" t="s">
        <v>376</v>
      </c>
      <c r="F8491" s="68" t="s">
        <v>490</v>
      </c>
      <c r="G8491" s="67" t="s">
        <v>491</v>
      </c>
      <c r="H8491" s="68" t="s">
        <v>363</v>
      </c>
      <c r="I8491" s="69">
        <v>86</v>
      </c>
      <c r="J8491" s="69">
        <v>266</v>
      </c>
      <c r="K8491" s="91"/>
      <c r="L8491" s="91"/>
    </row>
    <row r="8492" spans="2:12" x14ac:dyDescent="0.25">
      <c r="B8492" s="67" t="s">
        <v>454</v>
      </c>
      <c r="C8492" s="67" t="s">
        <v>455</v>
      </c>
      <c r="D8492" s="68" t="s">
        <v>375</v>
      </c>
      <c r="E8492" s="67" t="s">
        <v>376</v>
      </c>
      <c r="F8492" s="68" t="s">
        <v>490</v>
      </c>
      <c r="G8492" s="67" t="s">
        <v>491</v>
      </c>
      <c r="H8492" s="68" t="s">
        <v>364</v>
      </c>
      <c r="I8492" s="69">
        <v>36</v>
      </c>
      <c r="J8492" s="69">
        <v>6</v>
      </c>
      <c r="K8492" s="91"/>
      <c r="L8492" s="91"/>
    </row>
    <row r="8493" spans="2:12" x14ac:dyDescent="0.25">
      <c r="B8493" s="67" t="s">
        <v>454</v>
      </c>
      <c r="C8493" s="67" t="s">
        <v>455</v>
      </c>
      <c r="D8493" s="68" t="s">
        <v>375</v>
      </c>
      <c r="E8493" s="67" t="s">
        <v>376</v>
      </c>
      <c r="F8493" s="68" t="s">
        <v>490</v>
      </c>
      <c r="G8493" s="67" t="s">
        <v>491</v>
      </c>
      <c r="H8493" s="68" t="s">
        <v>362</v>
      </c>
      <c r="I8493" s="69">
        <v>109</v>
      </c>
      <c r="J8493" s="69">
        <v>80</v>
      </c>
      <c r="K8493" s="91"/>
      <c r="L8493" s="91"/>
    </row>
    <row r="8494" spans="2:12" x14ac:dyDescent="0.25">
      <c r="B8494" s="67" t="s">
        <v>454</v>
      </c>
      <c r="C8494" s="67" t="s">
        <v>455</v>
      </c>
      <c r="D8494" s="68" t="s">
        <v>375</v>
      </c>
      <c r="E8494" s="67" t="s">
        <v>376</v>
      </c>
      <c r="F8494" s="68" t="s">
        <v>490</v>
      </c>
      <c r="G8494" s="67" t="s">
        <v>491</v>
      </c>
      <c r="H8494" s="68" t="s">
        <v>363</v>
      </c>
      <c r="I8494" s="69">
        <v>124</v>
      </c>
      <c r="J8494" s="69">
        <v>104</v>
      </c>
      <c r="K8494" s="91"/>
      <c r="L8494" s="91"/>
    </row>
    <row r="8495" spans="2:12" x14ac:dyDescent="0.25">
      <c r="B8495" s="67" t="s">
        <v>454</v>
      </c>
      <c r="C8495" s="67" t="s">
        <v>455</v>
      </c>
      <c r="D8495" s="68" t="s">
        <v>375</v>
      </c>
      <c r="E8495" s="67" t="s">
        <v>376</v>
      </c>
      <c r="F8495" s="68" t="s">
        <v>490</v>
      </c>
      <c r="G8495" s="67" t="s">
        <v>491</v>
      </c>
      <c r="H8495" s="68" t="s">
        <v>364</v>
      </c>
      <c r="I8495" s="69">
        <v>16</v>
      </c>
      <c r="J8495" s="69">
        <v>10</v>
      </c>
      <c r="K8495" s="91"/>
      <c r="L8495" s="91"/>
    </row>
    <row r="8496" spans="2:12" x14ac:dyDescent="0.25">
      <c r="B8496" s="67" t="s">
        <v>454</v>
      </c>
      <c r="C8496" s="67" t="s">
        <v>455</v>
      </c>
      <c r="D8496" s="68" t="s">
        <v>375</v>
      </c>
      <c r="E8496" s="67" t="s">
        <v>376</v>
      </c>
      <c r="F8496" s="68" t="s">
        <v>490</v>
      </c>
      <c r="G8496" s="67" t="s">
        <v>491</v>
      </c>
      <c r="H8496" s="68" t="s">
        <v>362</v>
      </c>
      <c r="I8496" s="69">
        <v>160</v>
      </c>
      <c r="J8496" s="69">
        <v>74</v>
      </c>
      <c r="K8496" s="91"/>
      <c r="L8496" s="91"/>
    </row>
    <row r="8497" spans="2:12" x14ac:dyDescent="0.25">
      <c r="B8497" s="67" t="s">
        <v>454</v>
      </c>
      <c r="C8497" s="67" t="s">
        <v>455</v>
      </c>
      <c r="D8497" s="68" t="s">
        <v>375</v>
      </c>
      <c r="E8497" s="67" t="s">
        <v>376</v>
      </c>
      <c r="F8497" s="68" t="s">
        <v>490</v>
      </c>
      <c r="G8497" s="67" t="s">
        <v>491</v>
      </c>
      <c r="H8497" s="68" t="s">
        <v>363</v>
      </c>
      <c r="I8497" s="69">
        <v>172</v>
      </c>
      <c r="J8497" s="69">
        <v>300</v>
      </c>
      <c r="K8497" s="91"/>
      <c r="L8497" s="91"/>
    </row>
    <row r="8498" spans="2:12" x14ac:dyDescent="0.25">
      <c r="B8498" s="67" t="s">
        <v>454</v>
      </c>
      <c r="C8498" s="67" t="s">
        <v>455</v>
      </c>
      <c r="D8498" s="68" t="s">
        <v>375</v>
      </c>
      <c r="E8498" s="67" t="s">
        <v>376</v>
      </c>
      <c r="F8498" s="68" t="s">
        <v>490</v>
      </c>
      <c r="G8498" s="67" t="s">
        <v>491</v>
      </c>
      <c r="H8498" s="68" t="s">
        <v>364</v>
      </c>
      <c r="I8498" s="69">
        <v>98</v>
      </c>
      <c r="J8498" s="69">
        <v>132</v>
      </c>
      <c r="K8498" s="91"/>
      <c r="L8498" s="91"/>
    </row>
    <row r="8499" spans="2:12" x14ac:dyDescent="0.25">
      <c r="B8499" s="67" t="s">
        <v>454</v>
      </c>
      <c r="C8499" s="67" t="s">
        <v>455</v>
      </c>
      <c r="D8499" s="68" t="s">
        <v>375</v>
      </c>
      <c r="E8499" s="67" t="s">
        <v>376</v>
      </c>
      <c r="F8499" s="68" t="s">
        <v>490</v>
      </c>
      <c r="G8499" s="67" t="s">
        <v>491</v>
      </c>
      <c r="H8499" s="68" t="s">
        <v>362</v>
      </c>
      <c r="I8499" s="69">
        <v>0</v>
      </c>
      <c r="J8499" s="69">
        <v>0</v>
      </c>
      <c r="K8499" s="91"/>
      <c r="L8499" s="91"/>
    </row>
    <row r="8500" spans="2:12" x14ac:dyDescent="0.25">
      <c r="B8500" s="67" t="s">
        <v>454</v>
      </c>
      <c r="C8500" s="67" t="s">
        <v>455</v>
      </c>
      <c r="D8500" s="68" t="s">
        <v>375</v>
      </c>
      <c r="E8500" s="67" t="s">
        <v>376</v>
      </c>
      <c r="F8500" s="68" t="s">
        <v>490</v>
      </c>
      <c r="G8500" s="67" t="s">
        <v>491</v>
      </c>
      <c r="H8500" s="68" t="s">
        <v>363</v>
      </c>
      <c r="I8500" s="69">
        <v>19</v>
      </c>
      <c r="J8500" s="69">
        <v>0</v>
      </c>
      <c r="K8500" s="91"/>
      <c r="L8500" s="91"/>
    </row>
    <row r="8501" spans="2:12" x14ac:dyDescent="0.25">
      <c r="B8501" s="67" t="s">
        <v>454</v>
      </c>
      <c r="C8501" s="67" t="s">
        <v>455</v>
      </c>
      <c r="D8501" s="68" t="s">
        <v>375</v>
      </c>
      <c r="E8501" s="67" t="s">
        <v>376</v>
      </c>
      <c r="F8501" s="68" t="s">
        <v>490</v>
      </c>
      <c r="G8501" s="67" t="s">
        <v>491</v>
      </c>
      <c r="H8501" s="68" t="s">
        <v>364</v>
      </c>
      <c r="I8501" s="69">
        <v>0</v>
      </c>
      <c r="J8501" s="69">
        <v>0</v>
      </c>
      <c r="K8501" s="91"/>
      <c r="L8501" s="91"/>
    </row>
    <row r="8502" spans="2:12" x14ac:dyDescent="0.25">
      <c r="B8502" s="67" t="s">
        <v>454</v>
      </c>
      <c r="C8502" s="67" t="s">
        <v>455</v>
      </c>
      <c r="D8502" s="68" t="s">
        <v>375</v>
      </c>
      <c r="E8502" s="67" t="s">
        <v>376</v>
      </c>
      <c r="F8502" s="68" t="s">
        <v>490</v>
      </c>
      <c r="G8502" s="67" t="s">
        <v>491</v>
      </c>
      <c r="H8502" s="68" t="s">
        <v>362</v>
      </c>
      <c r="I8502" s="69">
        <v>45</v>
      </c>
      <c r="J8502" s="69">
        <v>45</v>
      </c>
      <c r="K8502" s="91"/>
      <c r="L8502" s="91"/>
    </row>
    <row r="8503" spans="2:12" x14ac:dyDescent="0.25">
      <c r="B8503" s="67" t="s">
        <v>454</v>
      </c>
      <c r="C8503" s="67" t="s">
        <v>455</v>
      </c>
      <c r="D8503" s="68" t="s">
        <v>375</v>
      </c>
      <c r="E8503" s="67" t="s">
        <v>376</v>
      </c>
      <c r="F8503" s="68" t="s">
        <v>490</v>
      </c>
      <c r="G8503" s="67" t="s">
        <v>491</v>
      </c>
      <c r="H8503" s="68" t="s">
        <v>363</v>
      </c>
      <c r="I8503" s="69">
        <v>238</v>
      </c>
      <c r="J8503" s="69">
        <v>273</v>
      </c>
      <c r="K8503" s="91"/>
      <c r="L8503" s="91"/>
    </row>
    <row r="8504" spans="2:12" x14ac:dyDescent="0.25">
      <c r="B8504" s="67" t="s">
        <v>454</v>
      </c>
      <c r="C8504" s="67" t="s">
        <v>455</v>
      </c>
      <c r="D8504" s="68" t="s">
        <v>375</v>
      </c>
      <c r="E8504" s="67" t="s">
        <v>376</v>
      </c>
      <c r="F8504" s="68" t="s">
        <v>490</v>
      </c>
      <c r="G8504" s="67" t="s">
        <v>491</v>
      </c>
      <c r="H8504" s="68" t="s">
        <v>364</v>
      </c>
      <c r="I8504" s="69">
        <v>0</v>
      </c>
      <c r="J8504" s="69">
        <v>33</v>
      </c>
      <c r="K8504" s="91"/>
      <c r="L8504" s="91"/>
    </row>
    <row r="8505" spans="2:12" x14ac:dyDescent="0.25">
      <c r="B8505" s="67" t="s">
        <v>454</v>
      </c>
      <c r="C8505" s="67" t="s">
        <v>455</v>
      </c>
      <c r="D8505" s="68" t="s">
        <v>375</v>
      </c>
      <c r="E8505" s="67" t="s">
        <v>376</v>
      </c>
      <c r="F8505" s="68" t="s">
        <v>490</v>
      </c>
      <c r="G8505" s="67" t="s">
        <v>491</v>
      </c>
      <c r="H8505" s="68" t="s">
        <v>362</v>
      </c>
      <c r="I8505" s="69">
        <v>25</v>
      </c>
      <c r="J8505" s="69">
        <v>60</v>
      </c>
      <c r="K8505" s="91"/>
      <c r="L8505" s="91"/>
    </row>
    <row r="8506" spans="2:12" x14ac:dyDescent="0.25">
      <c r="B8506" s="67" t="s">
        <v>454</v>
      </c>
      <c r="C8506" s="67" t="s">
        <v>455</v>
      </c>
      <c r="D8506" s="68" t="s">
        <v>375</v>
      </c>
      <c r="E8506" s="67" t="s">
        <v>376</v>
      </c>
      <c r="F8506" s="68" t="s">
        <v>490</v>
      </c>
      <c r="G8506" s="67" t="s">
        <v>491</v>
      </c>
      <c r="H8506" s="68" t="s">
        <v>363</v>
      </c>
      <c r="I8506" s="69">
        <v>0</v>
      </c>
      <c r="J8506" s="69">
        <v>0</v>
      </c>
      <c r="K8506" s="91"/>
      <c r="L8506" s="91"/>
    </row>
    <row r="8507" spans="2:12" x14ac:dyDescent="0.25">
      <c r="B8507" s="67" t="s">
        <v>454</v>
      </c>
      <c r="C8507" s="67" t="s">
        <v>455</v>
      </c>
      <c r="D8507" s="68" t="s">
        <v>375</v>
      </c>
      <c r="E8507" s="67" t="s">
        <v>376</v>
      </c>
      <c r="F8507" s="68" t="s">
        <v>490</v>
      </c>
      <c r="G8507" s="67" t="s">
        <v>491</v>
      </c>
      <c r="H8507" s="68" t="s">
        <v>364</v>
      </c>
      <c r="I8507" s="69">
        <v>0</v>
      </c>
      <c r="J8507" s="69">
        <v>5</v>
      </c>
      <c r="K8507" s="91"/>
      <c r="L8507" s="91"/>
    </row>
    <row r="8508" spans="2:12" x14ac:dyDescent="0.25">
      <c r="B8508" s="67" t="s">
        <v>454</v>
      </c>
      <c r="C8508" s="67" t="s">
        <v>455</v>
      </c>
      <c r="D8508" s="68" t="s">
        <v>375</v>
      </c>
      <c r="E8508" s="67" t="s">
        <v>376</v>
      </c>
      <c r="F8508" s="68" t="s">
        <v>490</v>
      </c>
      <c r="G8508" s="67" t="s">
        <v>491</v>
      </c>
      <c r="H8508" s="68" t="s">
        <v>362</v>
      </c>
      <c r="I8508" s="69">
        <v>0</v>
      </c>
      <c r="J8508" s="69">
        <v>0</v>
      </c>
      <c r="K8508" s="91"/>
      <c r="L8508" s="91"/>
    </row>
    <row r="8509" spans="2:12" x14ac:dyDescent="0.25">
      <c r="B8509" s="67" t="s">
        <v>454</v>
      </c>
      <c r="C8509" s="67" t="s">
        <v>455</v>
      </c>
      <c r="D8509" s="68" t="s">
        <v>375</v>
      </c>
      <c r="E8509" s="67" t="s">
        <v>376</v>
      </c>
      <c r="F8509" s="68" t="s">
        <v>490</v>
      </c>
      <c r="G8509" s="67" t="s">
        <v>491</v>
      </c>
      <c r="H8509" s="68" t="s">
        <v>363</v>
      </c>
      <c r="I8509" s="69">
        <v>49</v>
      </c>
      <c r="J8509" s="69">
        <v>45</v>
      </c>
      <c r="K8509" s="91"/>
      <c r="L8509" s="91"/>
    </row>
    <row r="8510" spans="2:12" x14ac:dyDescent="0.25">
      <c r="B8510" s="67" t="s">
        <v>454</v>
      </c>
      <c r="C8510" s="67" t="s">
        <v>455</v>
      </c>
      <c r="D8510" s="68" t="s">
        <v>375</v>
      </c>
      <c r="E8510" s="67" t="s">
        <v>376</v>
      </c>
      <c r="F8510" s="68" t="s">
        <v>490</v>
      </c>
      <c r="G8510" s="67" t="s">
        <v>491</v>
      </c>
      <c r="H8510" s="68" t="s">
        <v>364</v>
      </c>
      <c r="I8510" s="69">
        <v>0</v>
      </c>
      <c r="J8510" s="69">
        <v>0</v>
      </c>
      <c r="K8510" s="91"/>
      <c r="L8510" s="91"/>
    </row>
    <row r="8511" spans="2:12" x14ac:dyDescent="0.25">
      <c r="B8511" s="67" t="s">
        <v>454</v>
      </c>
      <c r="C8511" s="67" t="s">
        <v>455</v>
      </c>
      <c r="D8511" s="68" t="s">
        <v>375</v>
      </c>
      <c r="E8511" s="67" t="s">
        <v>376</v>
      </c>
      <c r="F8511" s="68" t="s">
        <v>490</v>
      </c>
      <c r="G8511" s="67" t="s">
        <v>491</v>
      </c>
      <c r="H8511" s="68" t="s">
        <v>362</v>
      </c>
      <c r="I8511" s="69">
        <v>0</v>
      </c>
      <c r="J8511" s="69">
        <v>0</v>
      </c>
      <c r="K8511" s="91"/>
      <c r="L8511" s="91"/>
    </row>
    <row r="8512" spans="2:12" x14ac:dyDescent="0.25">
      <c r="B8512" s="67" t="s">
        <v>454</v>
      </c>
      <c r="C8512" s="67" t="s">
        <v>455</v>
      </c>
      <c r="D8512" s="68" t="s">
        <v>375</v>
      </c>
      <c r="E8512" s="67" t="s">
        <v>376</v>
      </c>
      <c r="F8512" s="68" t="s">
        <v>490</v>
      </c>
      <c r="G8512" s="67" t="s">
        <v>491</v>
      </c>
      <c r="H8512" s="68" t="s">
        <v>363</v>
      </c>
      <c r="I8512" s="69">
        <v>0</v>
      </c>
      <c r="J8512" s="69">
        <v>0</v>
      </c>
      <c r="K8512" s="91"/>
      <c r="L8512" s="91"/>
    </row>
    <row r="8513" spans="2:12" x14ac:dyDescent="0.25">
      <c r="B8513" s="67" t="s">
        <v>454</v>
      </c>
      <c r="C8513" s="67" t="s">
        <v>455</v>
      </c>
      <c r="D8513" s="68" t="s">
        <v>375</v>
      </c>
      <c r="E8513" s="67" t="s">
        <v>376</v>
      </c>
      <c r="F8513" s="68" t="s">
        <v>490</v>
      </c>
      <c r="G8513" s="67" t="s">
        <v>491</v>
      </c>
      <c r="H8513" s="68" t="s">
        <v>364</v>
      </c>
      <c r="I8513" s="69">
        <v>0</v>
      </c>
      <c r="J8513" s="69">
        <v>8</v>
      </c>
      <c r="K8513" s="91"/>
      <c r="L8513" s="91"/>
    </row>
    <row r="8514" spans="2:12" x14ac:dyDescent="0.25">
      <c r="B8514" s="67" t="s">
        <v>454</v>
      </c>
      <c r="C8514" s="67" t="s">
        <v>455</v>
      </c>
      <c r="D8514" s="68" t="s">
        <v>375</v>
      </c>
      <c r="E8514" s="67" t="s">
        <v>376</v>
      </c>
      <c r="F8514" s="68" t="s">
        <v>490</v>
      </c>
      <c r="G8514" s="67" t="s">
        <v>491</v>
      </c>
      <c r="H8514" s="68" t="s">
        <v>362</v>
      </c>
      <c r="I8514" s="69">
        <v>10</v>
      </c>
      <c r="J8514" s="69">
        <v>0</v>
      </c>
      <c r="K8514" s="91"/>
      <c r="L8514" s="91"/>
    </row>
    <row r="8515" spans="2:12" x14ac:dyDescent="0.25">
      <c r="B8515" s="67" t="s">
        <v>454</v>
      </c>
      <c r="C8515" s="67" t="s">
        <v>455</v>
      </c>
      <c r="D8515" s="68" t="s">
        <v>375</v>
      </c>
      <c r="E8515" s="67" t="s">
        <v>376</v>
      </c>
      <c r="F8515" s="68" t="s">
        <v>490</v>
      </c>
      <c r="G8515" s="67" t="s">
        <v>491</v>
      </c>
      <c r="H8515" s="68" t="s">
        <v>363</v>
      </c>
      <c r="I8515" s="69">
        <v>0</v>
      </c>
      <c r="J8515" s="69">
        <v>0</v>
      </c>
      <c r="K8515" s="91"/>
      <c r="L8515" s="91"/>
    </row>
    <row r="8516" spans="2:12" x14ac:dyDescent="0.25">
      <c r="B8516" s="67" t="s">
        <v>454</v>
      </c>
      <c r="C8516" s="67" t="s">
        <v>455</v>
      </c>
      <c r="D8516" s="68" t="s">
        <v>375</v>
      </c>
      <c r="E8516" s="67" t="s">
        <v>376</v>
      </c>
      <c r="F8516" s="68" t="s">
        <v>490</v>
      </c>
      <c r="G8516" s="67" t="s">
        <v>491</v>
      </c>
      <c r="H8516" s="68" t="s">
        <v>362</v>
      </c>
      <c r="I8516" s="69">
        <v>20</v>
      </c>
      <c r="J8516" s="69">
        <v>20</v>
      </c>
      <c r="K8516" s="91"/>
      <c r="L8516" s="91"/>
    </row>
    <row r="8517" spans="2:12" x14ac:dyDescent="0.25">
      <c r="B8517" s="67" t="s">
        <v>454</v>
      </c>
      <c r="C8517" s="67" t="s">
        <v>455</v>
      </c>
      <c r="D8517" s="68" t="s">
        <v>375</v>
      </c>
      <c r="E8517" s="67" t="s">
        <v>376</v>
      </c>
      <c r="F8517" s="68" t="s">
        <v>490</v>
      </c>
      <c r="G8517" s="67" t="s">
        <v>491</v>
      </c>
      <c r="H8517" s="68" t="s">
        <v>363</v>
      </c>
      <c r="I8517" s="69">
        <v>16</v>
      </c>
      <c r="J8517" s="69">
        <v>62</v>
      </c>
      <c r="K8517" s="91"/>
      <c r="L8517" s="91"/>
    </row>
    <row r="8518" spans="2:12" x14ac:dyDescent="0.25">
      <c r="B8518" s="67" t="s">
        <v>454</v>
      </c>
      <c r="C8518" s="67" t="s">
        <v>455</v>
      </c>
      <c r="D8518" s="68" t="s">
        <v>375</v>
      </c>
      <c r="E8518" s="67" t="s">
        <v>376</v>
      </c>
      <c r="F8518" s="68" t="s">
        <v>490</v>
      </c>
      <c r="G8518" s="67" t="s">
        <v>491</v>
      </c>
      <c r="H8518" s="68" t="s">
        <v>364</v>
      </c>
      <c r="I8518" s="69">
        <v>0</v>
      </c>
      <c r="J8518" s="69">
        <v>0</v>
      </c>
      <c r="K8518" s="91"/>
      <c r="L8518" s="91"/>
    </row>
    <row r="8519" spans="2:12" x14ac:dyDescent="0.25">
      <c r="B8519" s="67" t="s">
        <v>454</v>
      </c>
      <c r="C8519" s="67" t="s">
        <v>455</v>
      </c>
      <c r="D8519" s="68" t="s">
        <v>375</v>
      </c>
      <c r="E8519" s="67" t="s">
        <v>376</v>
      </c>
      <c r="F8519" s="68" t="s">
        <v>490</v>
      </c>
      <c r="G8519" s="67" t="s">
        <v>491</v>
      </c>
      <c r="H8519" s="68" t="s">
        <v>363</v>
      </c>
      <c r="I8519" s="69">
        <v>14</v>
      </c>
      <c r="J8519" s="69">
        <v>14</v>
      </c>
      <c r="K8519" s="91"/>
      <c r="L8519" s="91"/>
    </row>
    <row r="8520" spans="2:12" x14ac:dyDescent="0.25">
      <c r="B8520" s="67" t="s">
        <v>454</v>
      </c>
      <c r="C8520" s="67" t="s">
        <v>455</v>
      </c>
      <c r="D8520" s="68" t="s">
        <v>375</v>
      </c>
      <c r="E8520" s="67" t="s">
        <v>376</v>
      </c>
      <c r="F8520" s="68" t="s">
        <v>490</v>
      </c>
      <c r="G8520" s="67" t="s">
        <v>491</v>
      </c>
      <c r="H8520" s="68" t="s">
        <v>362</v>
      </c>
      <c r="I8520" s="69">
        <v>31</v>
      </c>
      <c r="J8520" s="69">
        <v>34</v>
      </c>
      <c r="K8520" s="91"/>
      <c r="L8520" s="91"/>
    </row>
    <row r="8521" spans="2:12" x14ac:dyDescent="0.25">
      <c r="B8521" s="67" t="s">
        <v>454</v>
      </c>
      <c r="C8521" s="67" t="s">
        <v>455</v>
      </c>
      <c r="D8521" s="68" t="s">
        <v>375</v>
      </c>
      <c r="E8521" s="67" t="s">
        <v>376</v>
      </c>
      <c r="F8521" s="68" t="s">
        <v>490</v>
      </c>
      <c r="G8521" s="67" t="s">
        <v>491</v>
      </c>
      <c r="H8521" s="68" t="s">
        <v>363</v>
      </c>
      <c r="I8521" s="69">
        <v>52</v>
      </c>
      <c r="J8521" s="69">
        <v>106</v>
      </c>
      <c r="K8521" s="91"/>
      <c r="L8521" s="91"/>
    </row>
    <row r="8522" spans="2:12" x14ac:dyDescent="0.25">
      <c r="B8522" s="67" t="s">
        <v>454</v>
      </c>
      <c r="C8522" s="67" t="s">
        <v>455</v>
      </c>
      <c r="D8522" s="68" t="s">
        <v>375</v>
      </c>
      <c r="E8522" s="67" t="s">
        <v>376</v>
      </c>
      <c r="F8522" s="68" t="s">
        <v>490</v>
      </c>
      <c r="G8522" s="67" t="s">
        <v>491</v>
      </c>
      <c r="H8522" s="68" t="s">
        <v>364</v>
      </c>
      <c r="I8522" s="69">
        <v>56</v>
      </c>
      <c r="J8522" s="69">
        <v>60</v>
      </c>
      <c r="K8522" s="91"/>
      <c r="L8522" s="91"/>
    </row>
    <row r="8523" spans="2:12" x14ac:dyDescent="0.25">
      <c r="B8523" s="67" t="s">
        <v>454</v>
      </c>
      <c r="C8523" s="67" t="s">
        <v>455</v>
      </c>
      <c r="D8523" s="68" t="s">
        <v>375</v>
      </c>
      <c r="E8523" s="67" t="s">
        <v>376</v>
      </c>
      <c r="F8523" s="68" t="s">
        <v>490</v>
      </c>
      <c r="G8523" s="67" t="s">
        <v>491</v>
      </c>
      <c r="H8523" s="68" t="s">
        <v>362</v>
      </c>
      <c r="I8523" s="69">
        <v>0</v>
      </c>
      <c r="J8523" s="69">
        <v>0</v>
      </c>
      <c r="K8523" s="91"/>
      <c r="L8523" s="91"/>
    </row>
    <row r="8524" spans="2:12" x14ac:dyDescent="0.25">
      <c r="B8524" s="67" t="s">
        <v>454</v>
      </c>
      <c r="C8524" s="67" t="s">
        <v>455</v>
      </c>
      <c r="D8524" s="68" t="s">
        <v>375</v>
      </c>
      <c r="E8524" s="67" t="s">
        <v>376</v>
      </c>
      <c r="F8524" s="68" t="s">
        <v>490</v>
      </c>
      <c r="G8524" s="67" t="s">
        <v>491</v>
      </c>
      <c r="H8524" s="68" t="s">
        <v>363</v>
      </c>
      <c r="I8524" s="69">
        <v>0</v>
      </c>
      <c r="J8524" s="69">
        <v>3</v>
      </c>
      <c r="K8524" s="91"/>
      <c r="L8524" s="91"/>
    </row>
    <row r="8525" spans="2:12" x14ac:dyDescent="0.25">
      <c r="B8525" s="67" t="s">
        <v>454</v>
      </c>
      <c r="C8525" s="67" t="s">
        <v>455</v>
      </c>
      <c r="D8525" s="68" t="s">
        <v>375</v>
      </c>
      <c r="E8525" s="67" t="s">
        <v>376</v>
      </c>
      <c r="F8525" s="68" t="s">
        <v>490</v>
      </c>
      <c r="G8525" s="67" t="s">
        <v>491</v>
      </c>
      <c r="H8525" s="68" t="s">
        <v>362</v>
      </c>
      <c r="I8525" s="69">
        <v>0</v>
      </c>
      <c r="J8525" s="69">
        <v>0</v>
      </c>
      <c r="K8525" s="91"/>
      <c r="L8525" s="91"/>
    </row>
    <row r="8526" spans="2:12" x14ac:dyDescent="0.25">
      <c r="B8526" s="67" t="s">
        <v>454</v>
      </c>
      <c r="C8526" s="67" t="s">
        <v>455</v>
      </c>
      <c r="D8526" s="68" t="s">
        <v>375</v>
      </c>
      <c r="E8526" s="67" t="s">
        <v>376</v>
      </c>
      <c r="F8526" s="68" t="s">
        <v>490</v>
      </c>
      <c r="G8526" s="67" t="s">
        <v>491</v>
      </c>
      <c r="H8526" s="68" t="s">
        <v>363</v>
      </c>
      <c r="I8526" s="69">
        <v>0</v>
      </c>
      <c r="J8526" s="69">
        <v>0</v>
      </c>
      <c r="K8526" s="91"/>
      <c r="L8526" s="91"/>
    </row>
    <row r="8527" spans="2:12" x14ac:dyDescent="0.25">
      <c r="B8527" s="67" t="s">
        <v>454</v>
      </c>
      <c r="C8527" s="67" t="s">
        <v>455</v>
      </c>
      <c r="D8527" s="68" t="s">
        <v>375</v>
      </c>
      <c r="E8527" s="67" t="s">
        <v>376</v>
      </c>
      <c r="F8527" s="68" t="s">
        <v>490</v>
      </c>
      <c r="G8527" s="67" t="s">
        <v>491</v>
      </c>
      <c r="H8527" s="68" t="s">
        <v>364</v>
      </c>
      <c r="I8527" s="69">
        <v>0</v>
      </c>
      <c r="J8527" s="69">
        <v>0</v>
      </c>
      <c r="K8527" s="91"/>
      <c r="L8527" s="91"/>
    </row>
    <row r="8528" spans="2:12" x14ac:dyDescent="0.25">
      <c r="B8528" s="67" t="s">
        <v>454</v>
      </c>
      <c r="C8528" s="67" t="s">
        <v>455</v>
      </c>
      <c r="D8528" s="68" t="s">
        <v>375</v>
      </c>
      <c r="E8528" s="67" t="s">
        <v>376</v>
      </c>
      <c r="F8528" s="68" t="s">
        <v>490</v>
      </c>
      <c r="G8528" s="67" t="s">
        <v>491</v>
      </c>
      <c r="H8528" s="68" t="s">
        <v>362</v>
      </c>
      <c r="I8528" s="69">
        <v>0</v>
      </c>
      <c r="J8528" s="69">
        <v>0</v>
      </c>
      <c r="K8528" s="91"/>
      <c r="L8528" s="91"/>
    </row>
    <row r="8529" spans="2:12" x14ac:dyDescent="0.25">
      <c r="B8529" s="67" t="s">
        <v>454</v>
      </c>
      <c r="C8529" s="67" t="s">
        <v>455</v>
      </c>
      <c r="D8529" s="68" t="s">
        <v>375</v>
      </c>
      <c r="E8529" s="67" t="s">
        <v>376</v>
      </c>
      <c r="F8529" s="68" t="s">
        <v>490</v>
      </c>
      <c r="G8529" s="67" t="s">
        <v>491</v>
      </c>
      <c r="H8529" s="68" t="s">
        <v>363</v>
      </c>
      <c r="I8529" s="69">
        <v>4</v>
      </c>
      <c r="J8529" s="69">
        <v>0</v>
      </c>
      <c r="K8529" s="91"/>
      <c r="L8529" s="91"/>
    </row>
    <row r="8530" spans="2:12" x14ac:dyDescent="0.25">
      <c r="B8530" s="67" t="s">
        <v>454</v>
      </c>
      <c r="C8530" s="67" t="s">
        <v>455</v>
      </c>
      <c r="D8530" s="68" t="s">
        <v>375</v>
      </c>
      <c r="E8530" s="67" t="s">
        <v>376</v>
      </c>
      <c r="F8530" s="68" t="s">
        <v>490</v>
      </c>
      <c r="G8530" s="67" t="s">
        <v>491</v>
      </c>
      <c r="H8530" s="68" t="s">
        <v>364</v>
      </c>
      <c r="I8530" s="69">
        <v>0</v>
      </c>
      <c r="J8530" s="69">
        <v>0</v>
      </c>
      <c r="K8530" s="91"/>
      <c r="L8530" s="91"/>
    </row>
    <row r="8531" spans="2:12" x14ac:dyDescent="0.25">
      <c r="B8531" s="67" t="s">
        <v>454</v>
      </c>
      <c r="C8531" s="67" t="s">
        <v>455</v>
      </c>
      <c r="D8531" s="68" t="s">
        <v>375</v>
      </c>
      <c r="E8531" s="67" t="s">
        <v>376</v>
      </c>
      <c r="F8531" s="68" t="s">
        <v>490</v>
      </c>
      <c r="G8531" s="67" t="s">
        <v>491</v>
      </c>
      <c r="H8531" s="68" t="s">
        <v>362</v>
      </c>
      <c r="I8531" s="69">
        <v>36</v>
      </c>
      <c r="J8531" s="69">
        <v>26</v>
      </c>
      <c r="K8531" s="91"/>
      <c r="L8531" s="91"/>
    </row>
    <row r="8532" spans="2:12" x14ac:dyDescent="0.25">
      <c r="B8532" s="67" t="s">
        <v>454</v>
      </c>
      <c r="C8532" s="67" t="s">
        <v>455</v>
      </c>
      <c r="D8532" s="68" t="s">
        <v>375</v>
      </c>
      <c r="E8532" s="67" t="s">
        <v>376</v>
      </c>
      <c r="F8532" s="68" t="s">
        <v>490</v>
      </c>
      <c r="G8532" s="67" t="s">
        <v>491</v>
      </c>
      <c r="H8532" s="68" t="s">
        <v>363</v>
      </c>
      <c r="I8532" s="69">
        <v>26</v>
      </c>
      <c r="J8532" s="69">
        <v>23</v>
      </c>
      <c r="K8532" s="91"/>
      <c r="L8532" s="91"/>
    </row>
    <row r="8533" spans="2:12" x14ac:dyDescent="0.25">
      <c r="B8533" s="67" t="s">
        <v>454</v>
      </c>
      <c r="C8533" s="67" t="s">
        <v>455</v>
      </c>
      <c r="D8533" s="68" t="s">
        <v>375</v>
      </c>
      <c r="E8533" s="67" t="s">
        <v>376</v>
      </c>
      <c r="F8533" s="68" t="s">
        <v>490</v>
      </c>
      <c r="G8533" s="67" t="s">
        <v>491</v>
      </c>
      <c r="H8533" s="68" t="s">
        <v>364</v>
      </c>
      <c r="I8533" s="69">
        <v>73</v>
      </c>
      <c r="J8533" s="69">
        <v>23</v>
      </c>
      <c r="K8533" s="91"/>
      <c r="L8533" s="91"/>
    </row>
    <row r="8534" spans="2:12" x14ac:dyDescent="0.25">
      <c r="B8534" s="67" t="s">
        <v>454</v>
      </c>
      <c r="C8534" s="67" t="s">
        <v>455</v>
      </c>
      <c r="D8534" s="68" t="s">
        <v>375</v>
      </c>
      <c r="E8534" s="67" t="s">
        <v>376</v>
      </c>
      <c r="F8534" s="68" t="s">
        <v>490</v>
      </c>
      <c r="G8534" s="67" t="s">
        <v>491</v>
      </c>
      <c r="H8534" s="68" t="s">
        <v>362</v>
      </c>
      <c r="I8534" s="69">
        <v>0</v>
      </c>
      <c r="J8534" s="69">
        <v>32</v>
      </c>
      <c r="K8534" s="91"/>
      <c r="L8534" s="91"/>
    </row>
    <row r="8535" spans="2:12" x14ac:dyDescent="0.25">
      <c r="B8535" s="67" t="s">
        <v>454</v>
      </c>
      <c r="C8535" s="67" t="s">
        <v>455</v>
      </c>
      <c r="D8535" s="68" t="s">
        <v>375</v>
      </c>
      <c r="E8535" s="67" t="s">
        <v>376</v>
      </c>
      <c r="F8535" s="68" t="s">
        <v>490</v>
      </c>
      <c r="G8535" s="67" t="s">
        <v>491</v>
      </c>
      <c r="H8535" s="68" t="s">
        <v>363</v>
      </c>
      <c r="I8535" s="69">
        <v>0</v>
      </c>
      <c r="J8535" s="69">
        <v>0</v>
      </c>
      <c r="K8535" s="91"/>
      <c r="L8535" s="91"/>
    </row>
    <row r="8536" spans="2:12" x14ac:dyDescent="0.25">
      <c r="B8536" s="67" t="s">
        <v>454</v>
      </c>
      <c r="C8536" s="67" t="s">
        <v>455</v>
      </c>
      <c r="D8536" s="68" t="s">
        <v>375</v>
      </c>
      <c r="E8536" s="67" t="s">
        <v>376</v>
      </c>
      <c r="F8536" s="68" t="s">
        <v>490</v>
      </c>
      <c r="G8536" s="67" t="s">
        <v>491</v>
      </c>
      <c r="H8536" s="68" t="s">
        <v>364</v>
      </c>
      <c r="I8536" s="69">
        <v>0</v>
      </c>
      <c r="J8536" s="69">
        <v>0</v>
      </c>
      <c r="K8536" s="91"/>
      <c r="L8536" s="91"/>
    </row>
    <row r="8537" spans="2:12" x14ac:dyDescent="0.25">
      <c r="B8537" s="67" t="s">
        <v>454</v>
      </c>
      <c r="C8537" s="67" t="s">
        <v>455</v>
      </c>
      <c r="D8537" s="68" t="s">
        <v>375</v>
      </c>
      <c r="E8537" s="67" t="s">
        <v>376</v>
      </c>
      <c r="F8537" s="68" t="s">
        <v>490</v>
      </c>
      <c r="G8537" s="67" t="s">
        <v>491</v>
      </c>
      <c r="H8537" s="68" t="s">
        <v>363</v>
      </c>
      <c r="I8537" s="69">
        <v>0</v>
      </c>
      <c r="J8537" s="69">
        <v>0</v>
      </c>
      <c r="K8537" s="91"/>
      <c r="L8537" s="91"/>
    </row>
    <row r="8538" spans="2:12" x14ac:dyDescent="0.25">
      <c r="B8538" s="67" t="s">
        <v>454</v>
      </c>
      <c r="C8538" s="67" t="s">
        <v>455</v>
      </c>
      <c r="D8538" s="68" t="s">
        <v>375</v>
      </c>
      <c r="E8538" s="67" t="s">
        <v>376</v>
      </c>
      <c r="F8538" s="68" t="s">
        <v>490</v>
      </c>
      <c r="G8538" s="67" t="s">
        <v>491</v>
      </c>
      <c r="H8538" s="68" t="s">
        <v>362</v>
      </c>
      <c r="I8538" s="69">
        <v>0</v>
      </c>
      <c r="J8538" s="69">
        <v>0</v>
      </c>
      <c r="K8538" s="91"/>
      <c r="L8538" s="91"/>
    </row>
    <row r="8539" spans="2:12" x14ac:dyDescent="0.25">
      <c r="B8539" s="67" t="s">
        <v>454</v>
      </c>
      <c r="C8539" s="67" t="s">
        <v>455</v>
      </c>
      <c r="D8539" s="68" t="s">
        <v>375</v>
      </c>
      <c r="E8539" s="67" t="s">
        <v>376</v>
      </c>
      <c r="F8539" s="68" t="s">
        <v>490</v>
      </c>
      <c r="G8539" s="67" t="s">
        <v>491</v>
      </c>
      <c r="H8539" s="68" t="s">
        <v>364</v>
      </c>
      <c r="I8539" s="69">
        <v>0</v>
      </c>
      <c r="J8539" s="69">
        <v>0</v>
      </c>
      <c r="K8539" s="91"/>
      <c r="L8539" s="91"/>
    </row>
    <row r="8540" spans="2:12" x14ac:dyDescent="0.25">
      <c r="B8540" s="67" t="s">
        <v>454</v>
      </c>
      <c r="C8540" s="67" t="s">
        <v>455</v>
      </c>
      <c r="D8540" s="68" t="s">
        <v>375</v>
      </c>
      <c r="E8540" s="67" t="s">
        <v>376</v>
      </c>
      <c r="F8540" s="68" t="s">
        <v>490</v>
      </c>
      <c r="G8540" s="67" t="s">
        <v>491</v>
      </c>
      <c r="H8540" s="68" t="s">
        <v>363</v>
      </c>
      <c r="I8540" s="69">
        <v>0</v>
      </c>
      <c r="J8540" s="69">
        <v>0</v>
      </c>
      <c r="K8540" s="91"/>
      <c r="L8540" s="91"/>
    </row>
    <row r="8541" spans="2:12" x14ac:dyDescent="0.25">
      <c r="B8541" s="67" t="s">
        <v>454</v>
      </c>
      <c r="C8541" s="67" t="s">
        <v>455</v>
      </c>
      <c r="D8541" s="68" t="s">
        <v>375</v>
      </c>
      <c r="E8541" s="67" t="s">
        <v>376</v>
      </c>
      <c r="F8541" s="68" t="s">
        <v>490</v>
      </c>
      <c r="G8541" s="67" t="s">
        <v>491</v>
      </c>
      <c r="H8541" s="68" t="s">
        <v>362</v>
      </c>
      <c r="I8541" s="69">
        <v>0</v>
      </c>
      <c r="J8541" s="69">
        <v>0</v>
      </c>
      <c r="K8541" s="91"/>
      <c r="L8541" s="91"/>
    </row>
    <row r="8542" spans="2:12" x14ac:dyDescent="0.25">
      <c r="B8542" s="67" t="s">
        <v>454</v>
      </c>
      <c r="C8542" s="67" t="s">
        <v>455</v>
      </c>
      <c r="D8542" s="68" t="s">
        <v>375</v>
      </c>
      <c r="E8542" s="67" t="s">
        <v>376</v>
      </c>
      <c r="F8542" s="68" t="s">
        <v>490</v>
      </c>
      <c r="G8542" s="67" t="s">
        <v>491</v>
      </c>
      <c r="H8542" s="68" t="s">
        <v>363</v>
      </c>
      <c r="I8542" s="69">
        <v>356.5</v>
      </c>
      <c r="J8542" s="69">
        <v>554.5</v>
      </c>
      <c r="K8542" s="91"/>
      <c r="L8542" s="91"/>
    </row>
    <row r="8543" spans="2:12" x14ac:dyDescent="0.25">
      <c r="B8543" s="67" t="s">
        <v>454</v>
      </c>
      <c r="C8543" s="67" t="s">
        <v>455</v>
      </c>
      <c r="D8543" s="68" t="s">
        <v>375</v>
      </c>
      <c r="E8543" s="67" t="s">
        <v>376</v>
      </c>
      <c r="F8543" s="68" t="s">
        <v>490</v>
      </c>
      <c r="G8543" s="67" t="s">
        <v>491</v>
      </c>
      <c r="H8543" s="68" t="s">
        <v>364</v>
      </c>
      <c r="I8543" s="69">
        <v>0</v>
      </c>
      <c r="J8543" s="69">
        <v>0</v>
      </c>
      <c r="K8543" s="91"/>
      <c r="L8543" s="91"/>
    </row>
    <row r="8544" spans="2:12" x14ac:dyDescent="0.25">
      <c r="B8544" s="67" t="s">
        <v>454</v>
      </c>
      <c r="C8544" s="67" t="s">
        <v>455</v>
      </c>
      <c r="D8544" s="68" t="s">
        <v>375</v>
      </c>
      <c r="E8544" s="67" t="s">
        <v>376</v>
      </c>
      <c r="F8544" s="68" t="s">
        <v>490</v>
      </c>
      <c r="G8544" s="67" t="s">
        <v>491</v>
      </c>
      <c r="H8544" s="68" t="s">
        <v>362</v>
      </c>
      <c r="I8544" s="69">
        <v>158</v>
      </c>
      <c r="J8544" s="69">
        <v>189</v>
      </c>
      <c r="K8544" s="91"/>
      <c r="L8544" s="91"/>
    </row>
    <row r="8545" spans="2:12" x14ac:dyDescent="0.25">
      <c r="B8545" s="67" t="s">
        <v>454</v>
      </c>
      <c r="C8545" s="67" t="s">
        <v>455</v>
      </c>
      <c r="D8545" s="68" t="s">
        <v>375</v>
      </c>
      <c r="E8545" s="67" t="s">
        <v>376</v>
      </c>
      <c r="F8545" s="68" t="s">
        <v>490</v>
      </c>
      <c r="G8545" s="67" t="s">
        <v>491</v>
      </c>
      <c r="H8545" s="68" t="s">
        <v>363</v>
      </c>
      <c r="I8545" s="69">
        <v>231</v>
      </c>
      <c r="J8545" s="69">
        <v>279</v>
      </c>
      <c r="K8545" s="91"/>
      <c r="L8545" s="91"/>
    </row>
    <row r="8546" spans="2:12" x14ac:dyDescent="0.25">
      <c r="B8546" s="67" t="s">
        <v>454</v>
      </c>
      <c r="C8546" s="67" t="s">
        <v>455</v>
      </c>
      <c r="D8546" s="68" t="s">
        <v>375</v>
      </c>
      <c r="E8546" s="67" t="s">
        <v>376</v>
      </c>
      <c r="F8546" s="68" t="s">
        <v>490</v>
      </c>
      <c r="G8546" s="67" t="s">
        <v>491</v>
      </c>
      <c r="H8546" s="68" t="s">
        <v>364</v>
      </c>
      <c r="I8546" s="69">
        <v>86</v>
      </c>
      <c r="J8546" s="69">
        <v>119</v>
      </c>
      <c r="K8546" s="91"/>
      <c r="L8546" s="91"/>
    </row>
    <row r="8547" spans="2:12" x14ac:dyDescent="0.25">
      <c r="B8547" s="67" t="s">
        <v>454</v>
      </c>
      <c r="C8547" s="67" t="s">
        <v>455</v>
      </c>
      <c r="D8547" s="68" t="s">
        <v>375</v>
      </c>
      <c r="E8547" s="67" t="s">
        <v>376</v>
      </c>
      <c r="F8547" s="68" t="s">
        <v>490</v>
      </c>
      <c r="G8547" s="67" t="s">
        <v>491</v>
      </c>
      <c r="H8547" s="68" t="s">
        <v>362</v>
      </c>
      <c r="I8547" s="69">
        <v>20</v>
      </c>
      <c r="J8547" s="69">
        <v>20</v>
      </c>
      <c r="K8547" s="91"/>
      <c r="L8547" s="91"/>
    </row>
    <row r="8548" spans="2:12" x14ac:dyDescent="0.25">
      <c r="B8548" s="67" t="s">
        <v>454</v>
      </c>
      <c r="C8548" s="67" t="s">
        <v>455</v>
      </c>
      <c r="D8548" s="68" t="s">
        <v>375</v>
      </c>
      <c r="E8548" s="67" t="s">
        <v>376</v>
      </c>
      <c r="F8548" s="68" t="s">
        <v>490</v>
      </c>
      <c r="G8548" s="67" t="s">
        <v>491</v>
      </c>
      <c r="H8548" s="68" t="s">
        <v>363</v>
      </c>
      <c r="I8548" s="69">
        <v>44</v>
      </c>
      <c r="J8548" s="69">
        <v>60</v>
      </c>
      <c r="K8548" s="91"/>
      <c r="L8548" s="91"/>
    </row>
    <row r="8549" spans="2:12" x14ac:dyDescent="0.25">
      <c r="B8549" s="67" t="s">
        <v>454</v>
      </c>
      <c r="C8549" s="67" t="s">
        <v>455</v>
      </c>
      <c r="D8549" s="68" t="s">
        <v>375</v>
      </c>
      <c r="E8549" s="67" t="s">
        <v>376</v>
      </c>
      <c r="F8549" s="68" t="s">
        <v>490</v>
      </c>
      <c r="G8549" s="67" t="s">
        <v>491</v>
      </c>
      <c r="H8549" s="68" t="s">
        <v>364</v>
      </c>
      <c r="I8549" s="69">
        <v>58</v>
      </c>
      <c r="J8549" s="69">
        <v>73</v>
      </c>
      <c r="K8549" s="91"/>
      <c r="L8549" s="91"/>
    </row>
    <row r="8550" spans="2:12" x14ac:dyDescent="0.25">
      <c r="B8550" s="67" t="s">
        <v>454</v>
      </c>
      <c r="C8550" s="67" t="s">
        <v>455</v>
      </c>
      <c r="D8550" s="68" t="s">
        <v>375</v>
      </c>
      <c r="E8550" s="67" t="s">
        <v>376</v>
      </c>
      <c r="F8550" s="68" t="s">
        <v>490</v>
      </c>
      <c r="G8550" s="67" t="s">
        <v>491</v>
      </c>
      <c r="H8550" s="68" t="s">
        <v>363</v>
      </c>
      <c r="I8550" s="69">
        <v>0</v>
      </c>
      <c r="J8550" s="69">
        <v>5</v>
      </c>
      <c r="K8550" s="91"/>
      <c r="L8550" s="91"/>
    </row>
    <row r="8551" spans="2:12" x14ac:dyDescent="0.25">
      <c r="B8551" s="67" t="s">
        <v>454</v>
      </c>
      <c r="C8551" s="67" t="s">
        <v>455</v>
      </c>
      <c r="D8551" s="68" t="s">
        <v>375</v>
      </c>
      <c r="E8551" s="67" t="s">
        <v>376</v>
      </c>
      <c r="F8551" s="68" t="s">
        <v>490</v>
      </c>
      <c r="G8551" s="67" t="s">
        <v>491</v>
      </c>
      <c r="H8551" s="68" t="s">
        <v>364</v>
      </c>
      <c r="I8551" s="69">
        <v>0</v>
      </c>
      <c r="J8551" s="69">
        <v>0</v>
      </c>
      <c r="K8551" s="91"/>
      <c r="L8551" s="91"/>
    </row>
    <row r="8552" spans="2:12" x14ac:dyDescent="0.25">
      <c r="B8552" s="67" t="s">
        <v>454</v>
      </c>
      <c r="C8552" s="67" t="s">
        <v>455</v>
      </c>
      <c r="D8552" s="68" t="s">
        <v>375</v>
      </c>
      <c r="E8552" s="67" t="s">
        <v>376</v>
      </c>
      <c r="F8552" s="68" t="s">
        <v>490</v>
      </c>
      <c r="G8552" s="67" t="s">
        <v>491</v>
      </c>
      <c r="H8552" s="68" t="s">
        <v>362</v>
      </c>
      <c r="I8552" s="69">
        <v>0</v>
      </c>
      <c r="J8552" s="69">
        <v>0</v>
      </c>
      <c r="K8552" s="91"/>
      <c r="L8552" s="91"/>
    </row>
    <row r="8553" spans="2:12" x14ac:dyDescent="0.25">
      <c r="B8553" s="67" t="s">
        <v>454</v>
      </c>
      <c r="C8553" s="67" t="s">
        <v>455</v>
      </c>
      <c r="D8553" s="68" t="s">
        <v>375</v>
      </c>
      <c r="E8553" s="67" t="s">
        <v>376</v>
      </c>
      <c r="F8553" s="68" t="s">
        <v>490</v>
      </c>
      <c r="G8553" s="67" t="s">
        <v>491</v>
      </c>
      <c r="H8553" s="68" t="s">
        <v>363</v>
      </c>
      <c r="I8553" s="69">
        <v>0</v>
      </c>
      <c r="J8553" s="69">
        <v>12</v>
      </c>
      <c r="K8553" s="91"/>
      <c r="L8553" s="91"/>
    </row>
    <row r="8554" spans="2:12" x14ac:dyDescent="0.25">
      <c r="B8554" s="67" t="s">
        <v>454</v>
      </c>
      <c r="C8554" s="67" t="s">
        <v>455</v>
      </c>
      <c r="D8554" s="68" t="s">
        <v>375</v>
      </c>
      <c r="E8554" s="67" t="s">
        <v>376</v>
      </c>
      <c r="F8554" s="68" t="s">
        <v>490</v>
      </c>
      <c r="G8554" s="67" t="s">
        <v>491</v>
      </c>
      <c r="H8554" s="68" t="s">
        <v>362</v>
      </c>
      <c r="I8554" s="69">
        <v>5</v>
      </c>
      <c r="J8554" s="69">
        <v>15</v>
      </c>
      <c r="K8554" s="91"/>
      <c r="L8554" s="91"/>
    </row>
    <row r="8555" spans="2:12" x14ac:dyDescent="0.25">
      <c r="B8555" s="67" t="s">
        <v>454</v>
      </c>
      <c r="C8555" s="67" t="s">
        <v>455</v>
      </c>
      <c r="D8555" s="68" t="s">
        <v>375</v>
      </c>
      <c r="E8555" s="67" t="s">
        <v>376</v>
      </c>
      <c r="F8555" s="68" t="s">
        <v>490</v>
      </c>
      <c r="G8555" s="67" t="s">
        <v>491</v>
      </c>
      <c r="H8555" s="68" t="s">
        <v>363</v>
      </c>
      <c r="I8555" s="69">
        <v>32</v>
      </c>
      <c r="J8555" s="69">
        <v>112</v>
      </c>
      <c r="K8555" s="91"/>
      <c r="L8555" s="91"/>
    </row>
    <row r="8556" spans="2:12" x14ac:dyDescent="0.25">
      <c r="B8556" s="67" t="s">
        <v>454</v>
      </c>
      <c r="C8556" s="67" t="s">
        <v>455</v>
      </c>
      <c r="D8556" s="68" t="s">
        <v>375</v>
      </c>
      <c r="E8556" s="67" t="s">
        <v>376</v>
      </c>
      <c r="F8556" s="68" t="s">
        <v>490</v>
      </c>
      <c r="G8556" s="67" t="s">
        <v>491</v>
      </c>
      <c r="H8556" s="68" t="s">
        <v>364</v>
      </c>
      <c r="I8556" s="69">
        <v>26</v>
      </c>
      <c r="J8556" s="69">
        <v>30</v>
      </c>
      <c r="K8556" s="91"/>
      <c r="L8556" s="91"/>
    </row>
    <row r="8557" spans="2:12" x14ac:dyDescent="0.25">
      <c r="B8557" s="67" t="s">
        <v>454</v>
      </c>
      <c r="C8557" s="67" t="s">
        <v>455</v>
      </c>
      <c r="D8557" s="68" t="s">
        <v>375</v>
      </c>
      <c r="E8557" s="67" t="s">
        <v>376</v>
      </c>
      <c r="F8557" s="68" t="s">
        <v>490</v>
      </c>
      <c r="G8557" s="67" t="s">
        <v>491</v>
      </c>
      <c r="H8557" s="68" t="s">
        <v>362</v>
      </c>
      <c r="I8557" s="69">
        <v>139</v>
      </c>
      <c r="J8557" s="69">
        <v>110</v>
      </c>
      <c r="K8557" s="91"/>
      <c r="L8557" s="91"/>
    </row>
    <row r="8558" spans="2:12" x14ac:dyDescent="0.25">
      <c r="B8558" s="67" t="s">
        <v>454</v>
      </c>
      <c r="C8558" s="67" t="s">
        <v>455</v>
      </c>
      <c r="D8558" s="68" t="s">
        <v>375</v>
      </c>
      <c r="E8558" s="67" t="s">
        <v>376</v>
      </c>
      <c r="F8558" s="68" t="s">
        <v>490</v>
      </c>
      <c r="G8558" s="67" t="s">
        <v>491</v>
      </c>
      <c r="H8558" s="68" t="s">
        <v>363</v>
      </c>
      <c r="I8558" s="69">
        <v>67</v>
      </c>
      <c r="J8558" s="69">
        <v>81</v>
      </c>
      <c r="K8558" s="91"/>
      <c r="L8558" s="91"/>
    </row>
    <row r="8559" spans="2:12" x14ac:dyDescent="0.25">
      <c r="B8559" s="67" t="s">
        <v>454</v>
      </c>
      <c r="C8559" s="67" t="s">
        <v>455</v>
      </c>
      <c r="D8559" s="68" t="s">
        <v>375</v>
      </c>
      <c r="E8559" s="67" t="s">
        <v>376</v>
      </c>
      <c r="F8559" s="68" t="s">
        <v>490</v>
      </c>
      <c r="G8559" s="67" t="s">
        <v>491</v>
      </c>
      <c r="H8559" s="68" t="s">
        <v>364</v>
      </c>
      <c r="I8559" s="69">
        <v>0</v>
      </c>
      <c r="J8559" s="69">
        <v>0</v>
      </c>
      <c r="K8559" s="91"/>
      <c r="L8559" s="91"/>
    </row>
    <row r="8560" spans="2:12" x14ac:dyDescent="0.25">
      <c r="B8560" s="67" t="s">
        <v>454</v>
      </c>
      <c r="C8560" s="67" t="s">
        <v>455</v>
      </c>
      <c r="D8560" s="68" t="s">
        <v>375</v>
      </c>
      <c r="E8560" s="67" t="s">
        <v>376</v>
      </c>
      <c r="F8560" s="68" t="s">
        <v>490</v>
      </c>
      <c r="G8560" s="67" t="s">
        <v>491</v>
      </c>
      <c r="H8560" s="68" t="s">
        <v>363</v>
      </c>
      <c r="I8560" s="69">
        <v>0</v>
      </c>
      <c r="J8560" s="69">
        <v>0</v>
      </c>
      <c r="K8560" s="91"/>
      <c r="L8560" s="91"/>
    </row>
    <row r="8561" spans="2:12" x14ac:dyDescent="0.25">
      <c r="B8561" s="67" t="s">
        <v>454</v>
      </c>
      <c r="C8561" s="67" t="s">
        <v>455</v>
      </c>
      <c r="D8561" s="68" t="s">
        <v>375</v>
      </c>
      <c r="E8561" s="67" t="s">
        <v>376</v>
      </c>
      <c r="F8561" s="68" t="s">
        <v>490</v>
      </c>
      <c r="G8561" s="67" t="s">
        <v>491</v>
      </c>
      <c r="H8561" s="68" t="s">
        <v>363</v>
      </c>
      <c r="I8561" s="69">
        <v>0</v>
      </c>
      <c r="J8561" s="69">
        <v>0</v>
      </c>
      <c r="K8561" s="91"/>
      <c r="L8561" s="91"/>
    </row>
    <row r="8562" spans="2:12" x14ac:dyDescent="0.25">
      <c r="B8562" s="67" t="s">
        <v>454</v>
      </c>
      <c r="C8562" s="67" t="s">
        <v>455</v>
      </c>
      <c r="D8562" s="68" t="s">
        <v>375</v>
      </c>
      <c r="E8562" s="67" t="s">
        <v>376</v>
      </c>
      <c r="F8562" s="68" t="s">
        <v>490</v>
      </c>
      <c r="G8562" s="67" t="s">
        <v>491</v>
      </c>
      <c r="H8562" s="68" t="s">
        <v>362</v>
      </c>
      <c r="I8562" s="69">
        <v>0</v>
      </c>
      <c r="J8562" s="69">
        <v>0</v>
      </c>
      <c r="K8562" s="91"/>
      <c r="L8562" s="91"/>
    </row>
    <row r="8563" spans="2:12" x14ac:dyDescent="0.25">
      <c r="B8563" s="67" t="s">
        <v>454</v>
      </c>
      <c r="C8563" s="67" t="s">
        <v>455</v>
      </c>
      <c r="D8563" s="68" t="s">
        <v>375</v>
      </c>
      <c r="E8563" s="67" t="s">
        <v>376</v>
      </c>
      <c r="F8563" s="68" t="s">
        <v>490</v>
      </c>
      <c r="G8563" s="67" t="s">
        <v>491</v>
      </c>
      <c r="H8563" s="68" t="s">
        <v>362</v>
      </c>
      <c r="I8563" s="69">
        <v>0</v>
      </c>
      <c r="J8563" s="69">
        <v>0</v>
      </c>
      <c r="K8563" s="91"/>
      <c r="L8563" s="91"/>
    </row>
    <row r="8564" spans="2:12" x14ac:dyDescent="0.25">
      <c r="B8564" s="67" t="s">
        <v>454</v>
      </c>
      <c r="C8564" s="67" t="s">
        <v>455</v>
      </c>
      <c r="D8564" s="68" t="s">
        <v>375</v>
      </c>
      <c r="E8564" s="67" t="s">
        <v>376</v>
      </c>
      <c r="F8564" s="68" t="s">
        <v>490</v>
      </c>
      <c r="G8564" s="67" t="s">
        <v>491</v>
      </c>
      <c r="H8564" s="68" t="s">
        <v>364</v>
      </c>
      <c r="I8564" s="69">
        <v>0</v>
      </c>
      <c r="J8564" s="69">
        <v>0</v>
      </c>
      <c r="K8564" s="91"/>
      <c r="L8564" s="91"/>
    </row>
    <row r="8565" spans="2:12" x14ac:dyDescent="0.25">
      <c r="B8565" s="67" t="s">
        <v>454</v>
      </c>
      <c r="C8565" s="67" t="s">
        <v>455</v>
      </c>
      <c r="D8565" s="68" t="s">
        <v>375</v>
      </c>
      <c r="E8565" s="67" t="s">
        <v>376</v>
      </c>
      <c r="F8565" s="68" t="s">
        <v>490</v>
      </c>
      <c r="G8565" s="67" t="s">
        <v>491</v>
      </c>
      <c r="H8565" s="68" t="s">
        <v>362</v>
      </c>
      <c r="I8565" s="69">
        <v>0</v>
      </c>
      <c r="J8565" s="69">
        <v>0</v>
      </c>
      <c r="K8565" s="91"/>
      <c r="L8565" s="91"/>
    </row>
    <row r="8566" spans="2:12" x14ac:dyDescent="0.25">
      <c r="B8566" s="67" t="s">
        <v>454</v>
      </c>
      <c r="C8566" s="67" t="s">
        <v>455</v>
      </c>
      <c r="D8566" s="68" t="s">
        <v>375</v>
      </c>
      <c r="E8566" s="67" t="s">
        <v>376</v>
      </c>
      <c r="F8566" s="68" t="s">
        <v>490</v>
      </c>
      <c r="G8566" s="67" t="s">
        <v>491</v>
      </c>
      <c r="H8566" s="68" t="s">
        <v>363</v>
      </c>
      <c r="I8566" s="69">
        <v>4</v>
      </c>
      <c r="J8566" s="69">
        <v>12</v>
      </c>
      <c r="K8566" s="91"/>
      <c r="L8566" s="91"/>
    </row>
    <row r="8567" spans="2:12" x14ac:dyDescent="0.25">
      <c r="B8567" s="67" t="s">
        <v>454</v>
      </c>
      <c r="C8567" s="67" t="s">
        <v>455</v>
      </c>
      <c r="D8567" s="68" t="s">
        <v>375</v>
      </c>
      <c r="E8567" s="67" t="s">
        <v>376</v>
      </c>
      <c r="F8567" s="68" t="s">
        <v>490</v>
      </c>
      <c r="G8567" s="67" t="s">
        <v>491</v>
      </c>
      <c r="H8567" s="68" t="s">
        <v>364</v>
      </c>
      <c r="I8567" s="69">
        <v>0</v>
      </c>
      <c r="J8567" s="69">
        <v>0</v>
      </c>
      <c r="K8567" s="91"/>
      <c r="L8567" s="91"/>
    </row>
    <row r="8568" spans="2:12" x14ac:dyDescent="0.25">
      <c r="B8568" s="67" t="s">
        <v>454</v>
      </c>
      <c r="C8568" s="67" t="s">
        <v>455</v>
      </c>
      <c r="D8568" s="68" t="s">
        <v>375</v>
      </c>
      <c r="E8568" s="67" t="s">
        <v>376</v>
      </c>
      <c r="F8568" s="68" t="s">
        <v>490</v>
      </c>
      <c r="G8568" s="67" t="s">
        <v>491</v>
      </c>
      <c r="H8568" s="68" t="s">
        <v>362</v>
      </c>
      <c r="I8568" s="69">
        <v>0</v>
      </c>
      <c r="J8568" s="69">
        <v>0</v>
      </c>
      <c r="K8568" s="91"/>
      <c r="L8568" s="91"/>
    </row>
    <row r="8569" spans="2:12" x14ac:dyDescent="0.25">
      <c r="B8569" s="67" t="s">
        <v>454</v>
      </c>
      <c r="C8569" s="67" t="s">
        <v>455</v>
      </c>
      <c r="D8569" s="68" t="s">
        <v>375</v>
      </c>
      <c r="E8569" s="67" t="s">
        <v>376</v>
      </c>
      <c r="F8569" s="68" t="s">
        <v>490</v>
      </c>
      <c r="G8569" s="67" t="s">
        <v>491</v>
      </c>
      <c r="H8569" s="68" t="s">
        <v>364</v>
      </c>
      <c r="I8569" s="69">
        <v>0</v>
      </c>
      <c r="J8569" s="69">
        <v>0</v>
      </c>
      <c r="K8569" s="91"/>
      <c r="L8569" s="91"/>
    </row>
    <row r="8570" spans="2:12" x14ac:dyDescent="0.25">
      <c r="B8570" s="67" t="s">
        <v>454</v>
      </c>
      <c r="C8570" s="67" t="s">
        <v>455</v>
      </c>
      <c r="D8570" s="68" t="s">
        <v>375</v>
      </c>
      <c r="E8570" s="67" t="s">
        <v>376</v>
      </c>
      <c r="F8570" s="68" t="s">
        <v>490</v>
      </c>
      <c r="G8570" s="67" t="s">
        <v>491</v>
      </c>
      <c r="H8570" s="68" t="s">
        <v>362</v>
      </c>
      <c r="I8570" s="69">
        <v>20</v>
      </c>
      <c r="J8570" s="69">
        <v>23</v>
      </c>
      <c r="K8570" s="91"/>
      <c r="L8570" s="91"/>
    </row>
    <row r="8571" spans="2:12" x14ac:dyDescent="0.25">
      <c r="B8571" s="67" t="s">
        <v>454</v>
      </c>
      <c r="C8571" s="67" t="s">
        <v>455</v>
      </c>
      <c r="D8571" s="68" t="s">
        <v>375</v>
      </c>
      <c r="E8571" s="67" t="s">
        <v>376</v>
      </c>
      <c r="F8571" s="68" t="s">
        <v>490</v>
      </c>
      <c r="G8571" s="67" t="s">
        <v>491</v>
      </c>
      <c r="H8571" s="68" t="s">
        <v>363</v>
      </c>
      <c r="I8571" s="69">
        <v>36</v>
      </c>
      <c r="J8571" s="69">
        <v>89</v>
      </c>
      <c r="K8571" s="91"/>
      <c r="L8571" s="91"/>
    </row>
    <row r="8572" spans="2:12" x14ac:dyDescent="0.25">
      <c r="B8572" s="67" t="s">
        <v>454</v>
      </c>
      <c r="C8572" s="67" t="s">
        <v>455</v>
      </c>
      <c r="D8572" s="68" t="s">
        <v>375</v>
      </c>
      <c r="E8572" s="67" t="s">
        <v>376</v>
      </c>
      <c r="F8572" s="68" t="s">
        <v>490</v>
      </c>
      <c r="G8572" s="67" t="s">
        <v>491</v>
      </c>
      <c r="H8572" s="68" t="s">
        <v>364</v>
      </c>
      <c r="I8572" s="69">
        <v>36</v>
      </c>
      <c r="J8572" s="69">
        <v>83</v>
      </c>
      <c r="K8572" s="91"/>
      <c r="L8572" s="91"/>
    </row>
    <row r="8573" spans="2:12" x14ac:dyDescent="0.25">
      <c r="B8573" s="67" t="s">
        <v>454</v>
      </c>
      <c r="C8573" s="67" t="s">
        <v>455</v>
      </c>
      <c r="D8573" s="68" t="s">
        <v>375</v>
      </c>
      <c r="E8573" s="67" t="s">
        <v>376</v>
      </c>
      <c r="F8573" s="68" t="s">
        <v>490</v>
      </c>
      <c r="G8573" s="67" t="s">
        <v>491</v>
      </c>
      <c r="H8573" s="68" t="s">
        <v>362</v>
      </c>
      <c r="I8573" s="69">
        <v>0.309</v>
      </c>
      <c r="J8573" s="69">
        <v>0.20599999999999999</v>
      </c>
      <c r="K8573" s="91"/>
      <c r="L8573" s="91"/>
    </row>
    <row r="8574" spans="2:12" x14ac:dyDescent="0.25">
      <c r="B8574" s="67" t="s">
        <v>454</v>
      </c>
      <c r="C8574" s="67" t="s">
        <v>455</v>
      </c>
      <c r="D8574" s="68" t="s">
        <v>375</v>
      </c>
      <c r="E8574" s="67" t="s">
        <v>376</v>
      </c>
      <c r="F8574" s="68" t="s">
        <v>490</v>
      </c>
      <c r="G8574" s="67" t="s">
        <v>491</v>
      </c>
      <c r="H8574" s="68" t="s">
        <v>363</v>
      </c>
      <c r="I8574" s="69">
        <v>0.39140000000000003</v>
      </c>
      <c r="J8574" s="69">
        <v>0.55620000000000003</v>
      </c>
      <c r="K8574" s="91"/>
      <c r="L8574" s="91"/>
    </row>
    <row r="8575" spans="2:12" x14ac:dyDescent="0.25">
      <c r="B8575" s="67" t="s">
        <v>454</v>
      </c>
      <c r="C8575" s="67" t="s">
        <v>455</v>
      </c>
      <c r="D8575" s="68" t="s">
        <v>375</v>
      </c>
      <c r="E8575" s="67" t="s">
        <v>376</v>
      </c>
      <c r="F8575" s="68" t="s">
        <v>490</v>
      </c>
      <c r="G8575" s="67" t="s">
        <v>491</v>
      </c>
      <c r="H8575" s="68" t="s">
        <v>364</v>
      </c>
      <c r="I8575" s="69">
        <v>0.45319999999999999</v>
      </c>
      <c r="J8575" s="69">
        <v>0.28839999999999999</v>
      </c>
      <c r="K8575" s="91"/>
      <c r="L8575" s="91"/>
    </row>
    <row r="8576" spans="2:12" x14ac:dyDescent="0.25">
      <c r="B8576" s="67" t="s">
        <v>454</v>
      </c>
      <c r="C8576" s="67" t="s">
        <v>455</v>
      </c>
      <c r="D8576" s="68" t="s">
        <v>375</v>
      </c>
      <c r="E8576" s="67" t="s">
        <v>376</v>
      </c>
      <c r="F8576" s="68" t="s">
        <v>490</v>
      </c>
      <c r="G8576" s="67" t="s">
        <v>491</v>
      </c>
      <c r="H8576" s="68" t="s">
        <v>362</v>
      </c>
      <c r="I8576" s="69">
        <v>0</v>
      </c>
      <c r="J8576" s="69">
        <v>0</v>
      </c>
      <c r="K8576" s="91"/>
      <c r="L8576" s="91"/>
    </row>
    <row r="8577" spans="2:12" x14ac:dyDescent="0.25">
      <c r="B8577" s="67" t="s">
        <v>454</v>
      </c>
      <c r="C8577" s="67" t="s">
        <v>455</v>
      </c>
      <c r="D8577" s="68" t="s">
        <v>375</v>
      </c>
      <c r="E8577" s="67" t="s">
        <v>376</v>
      </c>
      <c r="F8577" s="68" t="s">
        <v>490</v>
      </c>
      <c r="G8577" s="67" t="s">
        <v>491</v>
      </c>
      <c r="H8577" s="68" t="s">
        <v>363</v>
      </c>
      <c r="I8577" s="69">
        <v>32</v>
      </c>
      <c r="J8577" s="69">
        <v>32</v>
      </c>
      <c r="K8577" s="91"/>
      <c r="L8577" s="91"/>
    </row>
    <row r="8578" spans="2:12" x14ac:dyDescent="0.25">
      <c r="B8578" s="67" t="s">
        <v>454</v>
      </c>
      <c r="C8578" s="67" t="s">
        <v>455</v>
      </c>
      <c r="D8578" s="68" t="s">
        <v>375</v>
      </c>
      <c r="E8578" s="67" t="s">
        <v>376</v>
      </c>
      <c r="F8578" s="68" t="s">
        <v>490</v>
      </c>
      <c r="G8578" s="67" t="s">
        <v>491</v>
      </c>
      <c r="H8578" s="68" t="s">
        <v>364</v>
      </c>
      <c r="I8578" s="69">
        <v>0</v>
      </c>
      <c r="J8578" s="69">
        <v>0</v>
      </c>
      <c r="K8578" s="91"/>
      <c r="L8578" s="91"/>
    </row>
    <row r="8579" spans="2:12" x14ac:dyDescent="0.25">
      <c r="B8579" s="67" t="s">
        <v>454</v>
      </c>
      <c r="C8579" s="67" t="s">
        <v>455</v>
      </c>
      <c r="D8579" s="68" t="s">
        <v>375</v>
      </c>
      <c r="E8579" s="67" t="s">
        <v>376</v>
      </c>
      <c r="F8579" s="68" t="s">
        <v>490</v>
      </c>
      <c r="G8579" s="67" t="s">
        <v>491</v>
      </c>
      <c r="H8579" s="68" t="s">
        <v>362</v>
      </c>
      <c r="I8579" s="69">
        <v>20</v>
      </c>
      <c r="J8579" s="69">
        <v>40</v>
      </c>
      <c r="K8579" s="91"/>
      <c r="L8579" s="91"/>
    </row>
    <row r="8580" spans="2:12" x14ac:dyDescent="0.25">
      <c r="B8580" s="67" t="s">
        <v>454</v>
      </c>
      <c r="C8580" s="67" t="s">
        <v>455</v>
      </c>
      <c r="D8580" s="68" t="s">
        <v>375</v>
      </c>
      <c r="E8580" s="67" t="s">
        <v>376</v>
      </c>
      <c r="F8580" s="68" t="s">
        <v>490</v>
      </c>
      <c r="G8580" s="67" t="s">
        <v>491</v>
      </c>
      <c r="H8580" s="68" t="s">
        <v>363</v>
      </c>
      <c r="I8580" s="69">
        <v>0</v>
      </c>
      <c r="J8580" s="69">
        <v>0</v>
      </c>
      <c r="K8580" s="91"/>
      <c r="L8580" s="91"/>
    </row>
    <row r="8581" spans="2:12" x14ac:dyDescent="0.25">
      <c r="B8581" s="67" t="s">
        <v>454</v>
      </c>
      <c r="C8581" s="67" t="s">
        <v>455</v>
      </c>
      <c r="D8581" s="68" t="s">
        <v>375</v>
      </c>
      <c r="E8581" s="67" t="s">
        <v>376</v>
      </c>
      <c r="F8581" s="68" t="s">
        <v>490</v>
      </c>
      <c r="G8581" s="67" t="s">
        <v>491</v>
      </c>
      <c r="H8581" s="68" t="s">
        <v>364</v>
      </c>
      <c r="I8581" s="69">
        <v>14</v>
      </c>
      <c r="J8581" s="69">
        <v>22</v>
      </c>
      <c r="K8581" s="91"/>
      <c r="L8581" s="91"/>
    </row>
    <row r="8582" spans="2:12" x14ac:dyDescent="0.25">
      <c r="B8582" s="67" t="s">
        <v>454</v>
      </c>
      <c r="C8582" s="67" t="s">
        <v>455</v>
      </c>
      <c r="D8582" s="68" t="s">
        <v>375</v>
      </c>
      <c r="E8582" s="67" t="s">
        <v>376</v>
      </c>
      <c r="F8582" s="68" t="s">
        <v>490</v>
      </c>
      <c r="G8582" s="67" t="s">
        <v>491</v>
      </c>
      <c r="H8582" s="68" t="s">
        <v>362</v>
      </c>
      <c r="I8582" s="69">
        <v>16</v>
      </c>
      <c r="J8582" s="69">
        <v>8</v>
      </c>
      <c r="K8582" s="91"/>
      <c r="L8582" s="91"/>
    </row>
    <row r="8583" spans="2:12" x14ac:dyDescent="0.25">
      <c r="B8583" s="67" t="s">
        <v>454</v>
      </c>
      <c r="C8583" s="67" t="s">
        <v>455</v>
      </c>
      <c r="D8583" s="68" t="s">
        <v>375</v>
      </c>
      <c r="E8583" s="67" t="s">
        <v>376</v>
      </c>
      <c r="F8583" s="68" t="s">
        <v>490</v>
      </c>
      <c r="G8583" s="67" t="s">
        <v>491</v>
      </c>
      <c r="H8583" s="68" t="s">
        <v>363</v>
      </c>
      <c r="I8583" s="69">
        <v>20</v>
      </c>
      <c r="J8583" s="69">
        <v>66</v>
      </c>
      <c r="K8583" s="91"/>
      <c r="L8583" s="91"/>
    </row>
    <row r="8584" spans="2:12" x14ac:dyDescent="0.25">
      <c r="B8584" s="67" t="s">
        <v>454</v>
      </c>
      <c r="C8584" s="67" t="s">
        <v>455</v>
      </c>
      <c r="D8584" s="68" t="s">
        <v>375</v>
      </c>
      <c r="E8584" s="67" t="s">
        <v>376</v>
      </c>
      <c r="F8584" s="68" t="s">
        <v>490</v>
      </c>
      <c r="G8584" s="67" t="s">
        <v>491</v>
      </c>
      <c r="H8584" s="68" t="s">
        <v>364</v>
      </c>
      <c r="I8584" s="69">
        <v>0</v>
      </c>
      <c r="J8584" s="69">
        <v>0</v>
      </c>
      <c r="K8584" s="91"/>
      <c r="L8584" s="91"/>
    </row>
    <row r="8585" spans="2:12" x14ac:dyDescent="0.25">
      <c r="B8585" s="67" t="s">
        <v>454</v>
      </c>
      <c r="C8585" s="67" t="s">
        <v>455</v>
      </c>
      <c r="D8585" s="68" t="s">
        <v>375</v>
      </c>
      <c r="E8585" s="67" t="s">
        <v>376</v>
      </c>
      <c r="F8585" s="68" t="s">
        <v>490</v>
      </c>
      <c r="G8585" s="67" t="s">
        <v>491</v>
      </c>
      <c r="H8585" s="68" t="s">
        <v>362</v>
      </c>
      <c r="I8585" s="69">
        <v>97</v>
      </c>
      <c r="J8585" s="69">
        <v>135</v>
      </c>
      <c r="K8585" s="91"/>
      <c r="L8585" s="91"/>
    </row>
    <row r="8586" spans="2:12" x14ac:dyDescent="0.25">
      <c r="B8586" s="67" t="s">
        <v>454</v>
      </c>
      <c r="C8586" s="67" t="s">
        <v>455</v>
      </c>
      <c r="D8586" s="68" t="s">
        <v>375</v>
      </c>
      <c r="E8586" s="67" t="s">
        <v>376</v>
      </c>
      <c r="F8586" s="68" t="s">
        <v>490</v>
      </c>
      <c r="G8586" s="67" t="s">
        <v>491</v>
      </c>
      <c r="H8586" s="68" t="s">
        <v>363</v>
      </c>
      <c r="I8586" s="69">
        <v>37</v>
      </c>
      <c r="J8586" s="69">
        <v>74</v>
      </c>
      <c r="K8586" s="91"/>
      <c r="L8586" s="91"/>
    </row>
    <row r="8587" spans="2:12" x14ac:dyDescent="0.25">
      <c r="B8587" s="67" t="s">
        <v>454</v>
      </c>
      <c r="C8587" s="67" t="s">
        <v>455</v>
      </c>
      <c r="D8587" s="68" t="s">
        <v>375</v>
      </c>
      <c r="E8587" s="67" t="s">
        <v>376</v>
      </c>
      <c r="F8587" s="68" t="s">
        <v>490</v>
      </c>
      <c r="G8587" s="67" t="s">
        <v>491</v>
      </c>
      <c r="H8587" s="68" t="s">
        <v>364</v>
      </c>
      <c r="I8587" s="69">
        <v>0</v>
      </c>
      <c r="J8587" s="69">
        <v>9</v>
      </c>
      <c r="K8587" s="91"/>
      <c r="L8587" s="91"/>
    </row>
    <row r="8588" spans="2:12" x14ac:dyDescent="0.25">
      <c r="B8588" s="67" t="s">
        <v>454</v>
      </c>
      <c r="C8588" s="67" t="s">
        <v>455</v>
      </c>
      <c r="D8588" s="68" t="s">
        <v>375</v>
      </c>
      <c r="E8588" s="67" t="s">
        <v>376</v>
      </c>
      <c r="F8588" s="68" t="s">
        <v>490</v>
      </c>
      <c r="G8588" s="67" t="s">
        <v>491</v>
      </c>
      <c r="H8588" s="68" t="s">
        <v>363</v>
      </c>
      <c r="I8588" s="69">
        <v>0</v>
      </c>
      <c r="J8588" s="69">
        <v>0</v>
      </c>
      <c r="K8588" s="91"/>
      <c r="L8588" s="91"/>
    </row>
    <row r="8589" spans="2:12" x14ac:dyDescent="0.25">
      <c r="B8589" s="67" t="s">
        <v>454</v>
      </c>
      <c r="C8589" s="67" t="s">
        <v>455</v>
      </c>
      <c r="D8589" s="68" t="s">
        <v>375</v>
      </c>
      <c r="E8589" s="67" t="s">
        <v>376</v>
      </c>
      <c r="F8589" s="68" t="s">
        <v>490</v>
      </c>
      <c r="G8589" s="67" t="s">
        <v>491</v>
      </c>
      <c r="H8589" s="68" t="s">
        <v>362</v>
      </c>
      <c r="I8589" s="69">
        <v>2</v>
      </c>
      <c r="J8589" s="69">
        <v>70</v>
      </c>
      <c r="K8589" s="91"/>
      <c r="L8589" s="91"/>
    </row>
    <row r="8590" spans="2:12" x14ac:dyDescent="0.25">
      <c r="B8590" s="67" t="s">
        <v>454</v>
      </c>
      <c r="C8590" s="67" t="s">
        <v>455</v>
      </c>
      <c r="D8590" s="68" t="s">
        <v>375</v>
      </c>
      <c r="E8590" s="67" t="s">
        <v>376</v>
      </c>
      <c r="F8590" s="68" t="s">
        <v>490</v>
      </c>
      <c r="G8590" s="67" t="s">
        <v>491</v>
      </c>
      <c r="H8590" s="68" t="s">
        <v>363</v>
      </c>
      <c r="I8590" s="69">
        <v>160</v>
      </c>
      <c r="J8590" s="69">
        <v>284</v>
      </c>
      <c r="K8590" s="91"/>
      <c r="L8590" s="91"/>
    </row>
    <row r="8591" spans="2:12" x14ac:dyDescent="0.25">
      <c r="B8591" s="67" t="s">
        <v>454</v>
      </c>
      <c r="C8591" s="67" t="s">
        <v>455</v>
      </c>
      <c r="D8591" s="68" t="s">
        <v>375</v>
      </c>
      <c r="E8591" s="67" t="s">
        <v>376</v>
      </c>
      <c r="F8591" s="68" t="s">
        <v>490</v>
      </c>
      <c r="G8591" s="67" t="s">
        <v>491</v>
      </c>
      <c r="H8591" s="68" t="s">
        <v>364</v>
      </c>
      <c r="I8591" s="69">
        <v>70</v>
      </c>
      <c r="J8591" s="69">
        <v>74</v>
      </c>
      <c r="K8591" s="91"/>
      <c r="L8591" s="91"/>
    </row>
    <row r="8592" spans="2:12" x14ac:dyDescent="0.25">
      <c r="B8592" s="67" t="s">
        <v>454</v>
      </c>
      <c r="C8592" s="67" t="s">
        <v>455</v>
      </c>
      <c r="D8592" s="68" t="s">
        <v>375</v>
      </c>
      <c r="E8592" s="67" t="s">
        <v>376</v>
      </c>
      <c r="F8592" s="68" t="s">
        <v>490</v>
      </c>
      <c r="G8592" s="67" t="s">
        <v>491</v>
      </c>
      <c r="H8592" s="68" t="s">
        <v>362</v>
      </c>
      <c r="I8592" s="69">
        <v>116</v>
      </c>
      <c r="J8592" s="69">
        <v>131</v>
      </c>
      <c r="K8592" s="91"/>
      <c r="L8592" s="91"/>
    </row>
    <row r="8593" spans="2:12" x14ac:dyDescent="0.25">
      <c r="B8593" s="67" t="s">
        <v>454</v>
      </c>
      <c r="C8593" s="67" t="s">
        <v>455</v>
      </c>
      <c r="D8593" s="68" t="s">
        <v>375</v>
      </c>
      <c r="E8593" s="67" t="s">
        <v>376</v>
      </c>
      <c r="F8593" s="68" t="s">
        <v>490</v>
      </c>
      <c r="G8593" s="67" t="s">
        <v>491</v>
      </c>
      <c r="H8593" s="68" t="s">
        <v>363</v>
      </c>
      <c r="I8593" s="69">
        <v>272</v>
      </c>
      <c r="J8593" s="69">
        <v>384</v>
      </c>
      <c r="K8593" s="91"/>
      <c r="L8593" s="91"/>
    </row>
    <row r="8594" spans="2:12" x14ac:dyDescent="0.25">
      <c r="B8594" s="67" t="s">
        <v>454</v>
      </c>
      <c r="C8594" s="67" t="s">
        <v>455</v>
      </c>
      <c r="D8594" s="68" t="s">
        <v>375</v>
      </c>
      <c r="E8594" s="67" t="s">
        <v>376</v>
      </c>
      <c r="F8594" s="68" t="s">
        <v>490</v>
      </c>
      <c r="G8594" s="67" t="s">
        <v>491</v>
      </c>
      <c r="H8594" s="68" t="s">
        <v>364</v>
      </c>
      <c r="I8594" s="69">
        <v>178</v>
      </c>
      <c r="J8594" s="69">
        <v>180</v>
      </c>
      <c r="K8594" s="91"/>
      <c r="L8594" s="91"/>
    </row>
    <row r="8595" spans="2:12" x14ac:dyDescent="0.25">
      <c r="B8595" s="67" t="s">
        <v>454</v>
      </c>
      <c r="C8595" s="67" t="s">
        <v>455</v>
      </c>
      <c r="D8595" s="68" t="s">
        <v>375</v>
      </c>
      <c r="E8595" s="67" t="s">
        <v>376</v>
      </c>
      <c r="F8595" s="68" t="s">
        <v>490</v>
      </c>
      <c r="G8595" s="67" t="s">
        <v>491</v>
      </c>
      <c r="H8595" s="68" t="s">
        <v>362</v>
      </c>
      <c r="I8595" s="69">
        <v>0</v>
      </c>
      <c r="J8595" s="69">
        <v>0</v>
      </c>
      <c r="K8595" s="91"/>
      <c r="L8595" s="91"/>
    </row>
    <row r="8596" spans="2:12" x14ac:dyDescent="0.25">
      <c r="B8596" s="67" t="s">
        <v>454</v>
      </c>
      <c r="C8596" s="67" t="s">
        <v>455</v>
      </c>
      <c r="D8596" s="68" t="s">
        <v>375</v>
      </c>
      <c r="E8596" s="67" t="s">
        <v>376</v>
      </c>
      <c r="F8596" s="68" t="s">
        <v>490</v>
      </c>
      <c r="G8596" s="67" t="s">
        <v>491</v>
      </c>
      <c r="H8596" s="68" t="s">
        <v>363</v>
      </c>
      <c r="I8596" s="69">
        <v>20</v>
      </c>
      <c r="J8596" s="69">
        <v>47</v>
      </c>
      <c r="K8596" s="91"/>
      <c r="L8596" s="91"/>
    </row>
    <row r="8597" spans="2:12" x14ac:dyDescent="0.25">
      <c r="B8597" s="67" t="s">
        <v>454</v>
      </c>
      <c r="C8597" s="67" t="s">
        <v>455</v>
      </c>
      <c r="D8597" s="68" t="s">
        <v>375</v>
      </c>
      <c r="E8597" s="67" t="s">
        <v>376</v>
      </c>
      <c r="F8597" s="68" t="s">
        <v>490</v>
      </c>
      <c r="G8597" s="67" t="s">
        <v>491</v>
      </c>
      <c r="H8597" s="68" t="s">
        <v>364</v>
      </c>
      <c r="I8597" s="69">
        <v>20</v>
      </c>
      <c r="J8597" s="69">
        <v>30</v>
      </c>
      <c r="K8597" s="91"/>
      <c r="L8597" s="91"/>
    </row>
    <row r="8598" spans="2:12" x14ac:dyDescent="0.25">
      <c r="B8598" s="67" t="s">
        <v>454</v>
      </c>
      <c r="C8598" s="67" t="s">
        <v>455</v>
      </c>
      <c r="D8598" s="68" t="s">
        <v>375</v>
      </c>
      <c r="E8598" s="67" t="s">
        <v>376</v>
      </c>
      <c r="F8598" s="68" t="s">
        <v>490</v>
      </c>
      <c r="G8598" s="67" t="s">
        <v>491</v>
      </c>
      <c r="H8598" s="68" t="s">
        <v>362</v>
      </c>
      <c r="I8598" s="69">
        <v>161</v>
      </c>
      <c r="J8598" s="69">
        <v>251</v>
      </c>
      <c r="K8598" s="91"/>
      <c r="L8598" s="91"/>
    </row>
    <row r="8599" spans="2:12" x14ac:dyDescent="0.25">
      <c r="B8599" s="67" t="s">
        <v>454</v>
      </c>
      <c r="C8599" s="67" t="s">
        <v>455</v>
      </c>
      <c r="D8599" s="68" t="s">
        <v>375</v>
      </c>
      <c r="E8599" s="67" t="s">
        <v>376</v>
      </c>
      <c r="F8599" s="68" t="s">
        <v>490</v>
      </c>
      <c r="G8599" s="67" t="s">
        <v>491</v>
      </c>
      <c r="H8599" s="68" t="s">
        <v>363</v>
      </c>
      <c r="I8599" s="69">
        <v>84</v>
      </c>
      <c r="J8599" s="69">
        <v>96</v>
      </c>
      <c r="K8599" s="91"/>
      <c r="L8599" s="91"/>
    </row>
    <row r="8600" spans="2:12" x14ac:dyDescent="0.25">
      <c r="B8600" s="67" t="s">
        <v>454</v>
      </c>
      <c r="C8600" s="67" t="s">
        <v>455</v>
      </c>
      <c r="D8600" s="68" t="s">
        <v>375</v>
      </c>
      <c r="E8600" s="67" t="s">
        <v>376</v>
      </c>
      <c r="F8600" s="68" t="s">
        <v>490</v>
      </c>
      <c r="G8600" s="67" t="s">
        <v>491</v>
      </c>
      <c r="H8600" s="68" t="s">
        <v>364</v>
      </c>
      <c r="I8600" s="69">
        <v>66</v>
      </c>
      <c r="J8600" s="69">
        <v>86</v>
      </c>
      <c r="K8600" s="91"/>
      <c r="L8600" s="91"/>
    </row>
    <row r="8601" spans="2:12" x14ac:dyDescent="0.25">
      <c r="B8601" s="67" t="s">
        <v>454</v>
      </c>
      <c r="C8601" s="67" t="s">
        <v>455</v>
      </c>
      <c r="D8601" s="68" t="s">
        <v>375</v>
      </c>
      <c r="E8601" s="67" t="s">
        <v>376</v>
      </c>
      <c r="F8601" s="68" t="s">
        <v>490</v>
      </c>
      <c r="G8601" s="67" t="s">
        <v>491</v>
      </c>
      <c r="H8601" s="68" t="s">
        <v>362</v>
      </c>
      <c r="I8601" s="69">
        <v>86</v>
      </c>
      <c r="J8601" s="69">
        <v>96</v>
      </c>
      <c r="K8601" s="91"/>
      <c r="L8601" s="91"/>
    </row>
    <row r="8602" spans="2:12" x14ac:dyDescent="0.25">
      <c r="B8602" s="67" t="s">
        <v>454</v>
      </c>
      <c r="C8602" s="67" t="s">
        <v>455</v>
      </c>
      <c r="D8602" s="68" t="s">
        <v>375</v>
      </c>
      <c r="E8602" s="67" t="s">
        <v>376</v>
      </c>
      <c r="F8602" s="68" t="s">
        <v>490</v>
      </c>
      <c r="G8602" s="67" t="s">
        <v>491</v>
      </c>
      <c r="H8602" s="68" t="s">
        <v>363</v>
      </c>
      <c r="I8602" s="69">
        <v>71</v>
      </c>
      <c r="J8602" s="69">
        <v>75</v>
      </c>
      <c r="K8602" s="91"/>
      <c r="L8602" s="91"/>
    </row>
    <row r="8603" spans="2:12" x14ac:dyDescent="0.25">
      <c r="B8603" s="67" t="s">
        <v>454</v>
      </c>
      <c r="C8603" s="67" t="s">
        <v>455</v>
      </c>
      <c r="D8603" s="68" t="s">
        <v>375</v>
      </c>
      <c r="E8603" s="67" t="s">
        <v>376</v>
      </c>
      <c r="F8603" s="68" t="s">
        <v>490</v>
      </c>
      <c r="G8603" s="67" t="s">
        <v>491</v>
      </c>
      <c r="H8603" s="68" t="s">
        <v>364</v>
      </c>
      <c r="I8603" s="69">
        <v>33</v>
      </c>
      <c r="J8603" s="69">
        <v>42</v>
      </c>
      <c r="K8603" s="91"/>
      <c r="L8603" s="91"/>
    </row>
    <row r="8604" spans="2:12" x14ac:dyDescent="0.25">
      <c r="B8604" s="67" t="s">
        <v>454</v>
      </c>
      <c r="C8604" s="67" t="s">
        <v>455</v>
      </c>
      <c r="D8604" s="68" t="s">
        <v>375</v>
      </c>
      <c r="E8604" s="67" t="s">
        <v>376</v>
      </c>
      <c r="F8604" s="68" t="s">
        <v>490</v>
      </c>
      <c r="G8604" s="67" t="s">
        <v>491</v>
      </c>
      <c r="H8604" s="68" t="s">
        <v>362</v>
      </c>
      <c r="I8604" s="69">
        <v>44</v>
      </c>
      <c r="J8604" s="69">
        <v>64</v>
      </c>
      <c r="K8604" s="91"/>
      <c r="L8604" s="91"/>
    </row>
    <row r="8605" spans="2:12" x14ac:dyDescent="0.25">
      <c r="B8605" s="67" t="s">
        <v>454</v>
      </c>
      <c r="C8605" s="67" t="s">
        <v>455</v>
      </c>
      <c r="D8605" s="68" t="s">
        <v>375</v>
      </c>
      <c r="E8605" s="67" t="s">
        <v>376</v>
      </c>
      <c r="F8605" s="68" t="s">
        <v>490</v>
      </c>
      <c r="G8605" s="67" t="s">
        <v>491</v>
      </c>
      <c r="H8605" s="68" t="s">
        <v>363</v>
      </c>
      <c r="I8605" s="69">
        <v>128</v>
      </c>
      <c r="J8605" s="69">
        <v>80</v>
      </c>
      <c r="K8605" s="91"/>
      <c r="L8605" s="91"/>
    </row>
    <row r="8606" spans="2:12" x14ac:dyDescent="0.25">
      <c r="B8606" s="67" t="s">
        <v>454</v>
      </c>
      <c r="C8606" s="67" t="s">
        <v>455</v>
      </c>
      <c r="D8606" s="68" t="s">
        <v>375</v>
      </c>
      <c r="E8606" s="67" t="s">
        <v>376</v>
      </c>
      <c r="F8606" s="68" t="s">
        <v>490</v>
      </c>
      <c r="G8606" s="67" t="s">
        <v>491</v>
      </c>
      <c r="H8606" s="68" t="s">
        <v>364</v>
      </c>
      <c r="I8606" s="69">
        <v>11</v>
      </c>
      <c r="J8606" s="69">
        <v>17</v>
      </c>
      <c r="K8606" s="91"/>
      <c r="L8606" s="91"/>
    </row>
    <row r="8607" spans="2:12" x14ac:dyDescent="0.25">
      <c r="B8607" s="67" t="s">
        <v>454</v>
      </c>
      <c r="C8607" s="67" t="s">
        <v>455</v>
      </c>
      <c r="D8607" s="68" t="s">
        <v>375</v>
      </c>
      <c r="E8607" s="67" t="s">
        <v>376</v>
      </c>
      <c r="F8607" s="68" t="s">
        <v>490</v>
      </c>
      <c r="G8607" s="67" t="s">
        <v>491</v>
      </c>
      <c r="H8607" s="68" t="s">
        <v>362</v>
      </c>
      <c r="I8607" s="69">
        <v>12</v>
      </c>
      <c r="J8607" s="69">
        <v>13</v>
      </c>
      <c r="K8607" s="91"/>
      <c r="L8607" s="91"/>
    </row>
    <row r="8608" spans="2:12" x14ac:dyDescent="0.25">
      <c r="B8608" s="67" t="s">
        <v>454</v>
      </c>
      <c r="C8608" s="67" t="s">
        <v>455</v>
      </c>
      <c r="D8608" s="68" t="s">
        <v>375</v>
      </c>
      <c r="E8608" s="67" t="s">
        <v>376</v>
      </c>
      <c r="F8608" s="68" t="s">
        <v>490</v>
      </c>
      <c r="G8608" s="67" t="s">
        <v>491</v>
      </c>
      <c r="H8608" s="68" t="s">
        <v>363</v>
      </c>
      <c r="I8608" s="69">
        <v>92</v>
      </c>
      <c r="J8608" s="69">
        <v>98</v>
      </c>
      <c r="K8608" s="91"/>
      <c r="L8608" s="91"/>
    </row>
    <row r="8609" spans="2:12" x14ac:dyDescent="0.25">
      <c r="B8609" s="67" t="s">
        <v>454</v>
      </c>
      <c r="C8609" s="67" t="s">
        <v>455</v>
      </c>
      <c r="D8609" s="68" t="s">
        <v>375</v>
      </c>
      <c r="E8609" s="67" t="s">
        <v>376</v>
      </c>
      <c r="F8609" s="68" t="s">
        <v>490</v>
      </c>
      <c r="G8609" s="67" t="s">
        <v>491</v>
      </c>
      <c r="H8609" s="68" t="s">
        <v>364</v>
      </c>
      <c r="I8609" s="69">
        <v>89</v>
      </c>
      <c r="J8609" s="69">
        <v>37</v>
      </c>
      <c r="K8609" s="91"/>
      <c r="L8609" s="91"/>
    </row>
    <row r="8610" spans="2:12" x14ac:dyDescent="0.25">
      <c r="B8610" s="67" t="s">
        <v>454</v>
      </c>
      <c r="C8610" s="67" t="s">
        <v>455</v>
      </c>
      <c r="D8610" s="68" t="s">
        <v>375</v>
      </c>
      <c r="E8610" s="67" t="s">
        <v>376</v>
      </c>
      <c r="F8610" s="68" t="s">
        <v>490</v>
      </c>
      <c r="G8610" s="67" t="s">
        <v>491</v>
      </c>
      <c r="H8610" s="68" t="s">
        <v>362</v>
      </c>
      <c r="I8610" s="69">
        <v>200</v>
      </c>
      <c r="J8610" s="69">
        <v>346</v>
      </c>
      <c r="K8610" s="91"/>
      <c r="L8610" s="91"/>
    </row>
    <row r="8611" spans="2:12" x14ac:dyDescent="0.25">
      <c r="B8611" s="67" t="s">
        <v>454</v>
      </c>
      <c r="C8611" s="67" t="s">
        <v>455</v>
      </c>
      <c r="D8611" s="68" t="s">
        <v>375</v>
      </c>
      <c r="E8611" s="67" t="s">
        <v>376</v>
      </c>
      <c r="F8611" s="68" t="s">
        <v>490</v>
      </c>
      <c r="G8611" s="67" t="s">
        <v>491</v>
      </c>
      <c r="H8611" s="68" t="s">
        <v>363</v>
      </c>
      <c r="I8611" s="69">
        <v>343</v>
      </c>
      <c r="J8611" s="69">
        <v>492</v>
      </c>
      <c r="K8611" s="91"/>
      <c r="L8611" s="91"/>
    </row>
    <row r="8612" spans="2:12" x14ac:dyDescent="0.25">
      <c r="B8612" s="67" t="s">
        <v>454</v>
      </c>
      <c r="C8612" s="67" t="s">
        <v>455</v>
      </c>
      <c r="D8612" s="68" t="s">
        <v>375</v>
      </c>
      <c r="E8612" s="67" t="s">
        <v>376</v>
      </c>
      <c r="F8612" s="68" t="s">
        <v>490</v>
      </c>
      <c r="G8612" s="67" t="s">
        <v>491</v>
      </c>
      <c r="H8612" s="68" t="s">
        <v>364</v>
      </c>
      <c r="I8612" s="69">
        <v>46</v>
      </c>
      <c r="J8612" s="69">
        <v>113</v>
      </c>
      <c r="K8612" s="91"/>
      <c r="L8612" s="91"/>
    </row>
    <row r="8613" spans="2:12" x14ac:dyDescent="0.25">
      <c r="B8613" s="67" t="s">
        <v>454</v>
      </c>
      <c r="C8613" s="67" t="s">
        <v>455</v>
      </c>
      <c r="D8613" s="68" t="s">
        <v>375</v>
      </c>
      <c r="E8613" s="67" t="s">
        <v>376</v>
      </c>
      <c r="F8613" s="68" t="s">
        <v>490</v>
      </c>
      <c r="G8613" s="67" t="s">
        <v>491</v>
      </c>
      <c r="H8613" s="68" t="s">
        <v>362</v>
      </c>
      <c r="I8613" s="69">
        <v>0</v>
      </c>
      <c r="J8613" s="69">
        <v>70</v>
      </c>
      <c r="K8613" s="91"/>
      <c r="L8613" s="91"/>
    </row>
    <row r="8614" spans="2:12" x14ac:dyDescent="0.25">
      <c r="B8614" s="67" t="s">
        <v>454</v>
      </c>
      <c r="C8614" s="67" t="s">
        <v>455</v>
      </c>
      <c r="D8614" s="68" t="s">
        <v>375</v>
      </c>
      <c r="E8614" s="67" t="s">
        <v>376</v>
      </c>
      <c r="F8614" s="68" t="s">
        <v>490</v>
      </c>
      <c r="G8614" s="67" t="s">
        <v>491</v>
      </c>
      <c r="H8614" s="68" t="s">
        <v>363</v>
      </c>
      <c r="I8614" s="69">
        <v>240</v>
      </c>
      <c r="J8614" s="69">
        <v>336</v>
      </c>
      <c r="K8614" s="91"/>
      <c r="L8614" s="91"/>
    </row>
    <row r="8615" spans="2:12" x14ac:dyDescent="0.25">
      <c r="B8615" s="67" t="s">
        <v>454</v>
      </c>
      <c r="C8615" s="67" t="s">
        <v>455</v>
      </c>
      <c r="D8615" s="68" t="s">
        <v>375</v>
      </c>
      <c r="E8615" s="67" t="s">
        <v>376</v>
      </c>
      <c r="F8615" s="68" t="s">
        <v>490</v>
      </c>
      <c r="G8615" s="67" t="s">
        <v>491</v>
      </c>
      <c r="H8615" s="68" t="s">
        <v>364</v>
      </c>
      <c r="I8615" s="69">
        <v>14</v>
      </c>
      <c r="J8615" s="69">
        <v>80</v>
      </c>
      <c r="K8615" s="91"/>
      <c r="L8615" s="91"/>
    </row>
    <row r="8616" spans="2:12" x14ac:dyDescent="0.25">
      <c r="B8616" s="67" t="s">
        <v>454</v>
      </c>
      <c r="C8616" s="67" t="s">
        <v>455</v>
      </c>
      <c r="D8616" s="68" t="s">
        <v>375</v>
      </c>
      <c r="E8616" s="67" t="s">
        <v>376</v>
      </c>
      <c r="F8616" s="68" t="s">
        <v>490</v>
      </c>
      <c r="G8616" s="67" t="s">
        <v>491</v>
      </c>
      <c r="H8616" s="68" t="s">
        <v>362</v>
      </c>
      <c r="I8616" s="69">
        <v>73</v>
      </c>
      <c r="J8616" s="69">
        <v>93</v>
      </c>
      <c r="K8616" s="91"/>
      <c r="L8616" s="91"/>
    </row>
    <row r="8617" spans="2:12" x14ac:dyDescent="0.25">
      <c r="B8617" s="67" t="s">
        <v>454</v>
      </c>
      <c r="C8617" s="67" t="s">
        <v>455</v>
      </c>
      <c r="D8617" s="68" t="s">
        <v>375</v>
      </c>
      <c r="E8617" s="67" t="s">
        <v>376</v>
      </c>
      <c r="F8617" s="68" t="s">
        <v>490</v>
      </c>
      <c r="G8617" s="67" t="s">
        <v>491</v>
      </c>
      <c r="H8617" s="68" t="s">
        <v>363</v>
      </c>
      <c r="I8617" s="69">
        <v>43</v>
      </c>
      <c r="J8617" s="69">
        <v>52</v>
      </c>
      <c r="K8617" s="91"/>
      <c r="L8617" s="91"/>
    </row>
    <row r="8618" spans="2:12" x14ac:dyDescent="0.25">
      <c r="B8618" s="67" t="s">
        <v>454</v>
      </c>
      <c r="C8618" s="67" t="s">
        <v>455</v>
      </c>
      <c r="D8618" s="68" t="s">
        <v>375</v>
      </c>
      <c r="E8618" s="67" t="s">
        <v>376</v>
      </c>
      <c r="F8618" s="68" t="s">
        <v>490</v>
      </c>
      <c r="G8618" s="67" t="s">
        <v>491</v>
      </c>
      <c r="H8618" s="68" t="s">
        <v>364</v>
      </c>
      <c r="I8618" s="69">
        <v>0</v>
      </c>
      <c r="J8618" s="69">
        <v>0</v>
      </c>
      <c r="K8618" s="91"/>
      <c r="L8618" s="91"/>
    </row>
    <row r="8619" spans="2:12" x14ac:dyDescent="0.25">
      <c r="B8619" s="67" t="s">
        <v>454</v>
      </c>
      <c r="C8619" s="67" t="s">
        <v>455</v>
      </c>
      <c r="D8619" s="68" t="s">
        <v>375</v>
      </c>
      <c r="E8619" s="67" t="s">
        <v>376</v>
      </c>
      <c r="F8619" s="68" t="s">
        <v>490</v>
      </c>
      <c r="G8619" s="67" t="s">
        <v>491</v>
      </c>
      <c r="H8619" s="68" t="s">
        <v>363</v>
      </c>
      <c r="I8619" s="69">
        <v>0</v>
      </c>
      <c r="J8619" s="69">
        <v>0</v>
      </c>
      <c r="K8619" s="91"/>
      <c r="L8619" s="91"/>
    </row>
    <row r="8620" spans="2:12" x14ac:dyDescent="0.25">
      <c r="B8620" s="67" t="s">
        <v>454</v>
      </c>
      <c r="C8620" s="67" t="s">
        <v>455</v>
      </c>
      <c r="D8620" s="68" t="s">
        <v>375</v>
      </c>
      <c r="E8620" s="67" t="s">
        <v>376</v>
      </c>
      <c r="F8620" s="68" t="s">
        <v>490</v>
      </c>
      <c r="G8620" s="67" t="s">
        <v>491</v>
      </c>
      <c r="H8620" s="68" t="s">
        <v>362</v>
      </c>
      <c r="I8620" s="69">
        <v>0</v>
      </c>
      <c r="J8620" s="69">
        <v>0</v>
      </c>
      <c r="K8620" s="91"/>
      <c r="L8620" s="91"/>
    </row>
    <row r="8621" spans="2:12" x14ac:dyDescent="0.25">
      <c r="B8621" s="67" t="s">
        <v>454</v>
      </c>
      <c r="C8621" s="67" t="s">
        <v>455</v>
      </c>
      <c r="D8621" s="68" t="s">
        <v>375</v>
      </c>
      <c r="E8621" s="67" t="s">
        <v>376</v>
      </c>
      <c r="F8621" s="68" t="s">
        <v>490</v>
      </c>
      <c r="G8621" s="67" t="s">
        <v>491</v>
      </c>
      <c r="H8621" s="68" t="s">
        <v>363</v>
      </c>
      <c r="I8621" s="69">
        <v>0</v>
      </c>
      <c r="J8621" s="69">
        <v>0</v>
      </c>
      <c r="K8621" s="91"/>
      <c r="L8621" s="91"/>
    </row>
    <row r="8622" spans="2:12" x14ac:dyDescent="0.25">
      <c r="B8622" s="67" t="s">
        <v>454</v>
      </c>
      <c r="C8622" s="67" t="s">
        <v>455</v>
      </c>
      <c r="D8622" s="68" t="s">
        <v>375</v>
      </c>
      <c r="E8622" s="67" t="s">
        <v>376</v>
      </c>
      <c r="F8622" s="68" t="s">
        <v>490</v>
      </c>
      <c r="G8622" s="67" t="s">
        <v>491</v>
      </c>
      <c r="H8622" s="68" t="s">
        <v>364</v>
      </c>
      <c r="I8622" s="69">
        <v>0</v>
      </c>
      <c r="J8622" s="69">
        <v>0</v>
      </c>
      <c r="K8622" s="91"/>
      <c r="L8622" s="91"/>
    </row>
    <row r="8623" spans="2:12" x14ac:dyDescent="0.25">
      <c r="B8623" s="67" t="s">
        <v>454</v>
      </c>
      <c r="C8623" s="67" t="s">
        <v>455</v>
      </c>
      <c r="D8623" s="68" t="s">
        <v>375</v>
      </c>
      <c r="E8623" s="67" t="s">
        <v>376</v>
      </c>
      <c r="F8623" s="68" t="s">
        <v>490</v>
      </c>
      <c r="G8623" s="67" t="s">
        <v>491</v>
      </c>
      <c r="H8623" s="68" t="s">
        <v>362</v>
      </c>
      <c r="I8623" s="69">
        <v>0</v>
      </c>
      <c r="J8623" s="69">
        <v>0</v>
      </c>
      <c r="K8623" s="91"/>
      <c r="L8623" s="91"/>
    </row>
    <row r="8624" spans="2:12" x14ac:dyDescent="0.25">
      <c r="B8624" s="67" t="s">
        <v>454</v>
      </c>
      <c r="C8624" s="67" t="s">
        <v>455</v>
      </c>
      <c r="D8624" s="68" t="s">
        <v>375</v>
      </c>
      <c r="E8624" s="67" t="s">
        <v>376</v>
      </c>
      <c r="F8624" s="68" t="s">
        <v>490</v>
      </c>
      <c r="G8624" s="67" t="s">
        <v>491</v>
      </c>
      <c r="H8624" s="68" t="s">
        <v>363</v>
      </c>
      <c r="I8624" s="69">
        <v>0</v>
      </c>
      <c r="J8624" s="69">
        <v>3</v>
      </c>
      <c r="K8624" s="91"/>
      <c r="L8624" s="91"/>
    </row>
    <row r="8625" spans="2:12" x14ac:dyDescent="0.25">
      <c r="B8625" s="67" t="s">
        <v>454</v>
      </c>
      <c r="C8625" s="67" t="s">
        <v>455</v>
      </c>
      <c r="D8625" s="68" t="s">
        <v>375</v>
      </c>
      <c r="E8625" s="67" t="s">
        <v>376</v>
      </c>
      <c r="F8625" s="68" t="s">
        <v>490</v>
      </c>
      <c r="G8625" s="67" t="s">
        <v>491</v>
      </c>
      <c r="H8625" s="68" t="s">
        <v>364</v>
      </c>
      <c r="I8625" s="69">
        <v>0</v>
      </c>
      <c r="J8625" s="69">
        <v>24</v>
      </c>
      <c r="K8625" s="91"/>
      <c r="L8625" s="91"/>
    </row>
    <row r="8626" spans="2:12" x14ac:dyDescent="0.25">
      <c r="B8626" s="67" t="s">
        <v>454</v>
      </c>
      <c r="C8626" s="67" t="s">
        <v>455</v>
      </c>
      <c r="D8626" s="68" t="s">
        <v>375</v>
      </c>
      <c r="E8626" s="67" t="s">
        <v>376</v>
      </c>
      <c r="F8626" s="68" t="s">
        <v>490</v>
      </c>
      <c r="G8626" s="67" t="s">
        <v>491</v>
      </c>
      <c r="H8626" s="68" t="s">
        <v>362</v>
      </c>
      <c r="I8626" s="69">
        <v>0</v>
      </c>
      <c r="J8626" s="69">
        <v>0</v>
      </c>
      <c r="K8626" s="91"/>
      <c r="L8626" s="91"/>
    </row>
    <row r="8627" spans="2:12" x14ac:dyDescent="0.25">
      <c r="B8627" s="67" t="s">
        <v>454</v>
      </c>
      <c r="C8627" s="67" t="s">
        <v>455</v>
      </c>
      <c r="D8627" s="68" t="s">
        <v>375</v>
      </c>
      <c r="E8627" s="67" t="s">
        <v>376</v>
      </c>
      <c r="F8627" s="68" t="s">
        <v>490</v>
      </c>
      <c r="G8627" s="67" t="s">
        <v>491</v>
      </c>
      <c r="H8627" s="68" t="s">
        <v>363</v>
      </c>
      <c r="I8627" s="69">
        <v>0.3296</v>
      </c>
      <c r="J8627" s="69">
        <v>8.2400000000000001E-2</v>
      </c>
      <c r="K8627" s="91"/>
      <c r="L8627" s="91"/>
    </row>
    <row r="8628" spans="2:12" x14ac:dyDescent="0.25">
      <c r="B8628" s="67" t="s">
        <v>454</v>
      </c>
      <c r="C8628" s="67" t="s">
        <v>455</v>
      </c>
      <c r="D8628" s="68" t="s">
        <v>375</v>
      </c>
      <c r="E8628" s="67" t="s">
        <v>376</v>
      </c>
      <c r="F8628" s="68" t="s">
        <v>490</v>
      </c>
      <c r="G8628" s="67" t="s">
        <v>491</v>
      </c>
      <c r="H8628" s="68" t="s">
        <v>364</v>
      </c>
      <c r="I8628" s="69">
        <v>0</v>
      </c>
      <c r="J8628" s="69">
        <v>0</v>
      </c>
      <c r="K8628" s="91"/>
      <c r="L8628" s="91"/>
    </row>
    <row r="8629" spans="2:12" x14ac:dyDescent="0.25">
      <c r="B8629" s="67" t="s">
        <v>454</v>
      </c>
      <c r="C8629" s="67" t="s">
        <v>455</v>
      </c>
      <c r="D8629" s="68" t="s">
        <v>375</v>
      </c>
      <c r="E8629" s="67" t="s">
        <v>376</v>
      </c>
      <c r="F8629" s="68" t="s">
        <v>490</v>
      </c>
      <c r="G8629" s="67" t="s">
        <v>491</v>
      </c>
      <c r="H8629" s="68" t="s">
        <v>362</v>
      </c>
      <c r="I8629" s="69">
        <v>0</v>
      </c>
      <c r="J8629" s="69">
        <v>0</v>
      </c>
      <c r="K8629" s="91"/>
      <c r="L8629" s="91"/>
    </row>
    <row r="8630" spans="2:12" x14ac:dyDescent="0.25">
      <c r="B8630" s="67" t="s">
        <v>454</v>
      </c>
      <c r="C8630" s="67" t="s">
        <v>455</v>
      </c>
      <c r="D8630" s="68" t="s">
        <v>375</v>
      </c>
      <c r="E8630" s="67" t="s">
        <v>376</v>
      </c>
      <c r="F8630" s="68" t="s">
        <v>490</v>
      </c>
      <c r="G8630" s="67" t="s">
        <v>491</v>
      </c>
      <c r="H8630" s="68" t="s">
        <v>363</v>
      </c>
      <c r="I8630" s="69">
        <v>10</v>
      </c>
      <c r="J8630" s="69">
        <v>9</v>
      </c>
      <c r="K8630" s="91"/>
      <c r="L8630" s="91"/>
    </row>
    <row r="8631" spans="2:12" x14ac:dyDescent="0.25">
      <c r="B8631" s="67" t="s">
        <v>454</v>
      </c>
      <c r="C8631" s="67" t="s">
        <v>455</v>
      </c>
      <c r="D8631" s="68" t="s">
        <v>375</v>
      </c>
      <c r="E8631" s="67" t="s">
        <v>376</v>
      </c>
      <c r="F8631" s="68" t="s">
        <v>490</v>
      </c>
      <c r="G8631" s="67" t="s">
        <v>491</v>
      </c>
      <c r="H8631" s="68" t="s">
        <v>364</v>
      </c>
      <c r="I8631" s="69">
        <v>42</v>
      </c>
      <c r="J8631" s="69">
        <v>64</v>
      </c>
      <c r="K8631" s="91"/>
      <c r="L8631" s="91"/>
    </row>
    <row r="8632" spans="2:12" x14ac:dyDescent="0.25">
      <c r="B8632" s="67" t="s">
        <v>454</v>
      </c>
      <c r="C8632" s="67" t="s">
        <v>455</v>
      </c>
      <c r="D8632" s="68" t="s">
        <v>375</v>
      </c>
      <c r="E8632" s="67" t="s">
        <v>376</v>
      </c>
      <c r="F8632" s="68" t="s">
        <v>490</v>
      </c>
      <c r="G8632" s="67" t="s">
        <v>491</v>
      </c>
      <c r="H8632" s="68" t="s">
        <v>362</v>
      </c>
      <c r="I8632" s="69">
        <v>35</v>
      </c>
      <c r="J8632" s="69">
        <v>23</v>
      </c>
      <c r="K8632" s="91"/>
      <c r="L8632" s="91"/>
    </row>
    <row r="8633" spans="2:12" x14ac:dyDescent="0.25">
      <c r="B8633" s="67" t="s">
        <v>454</v>
      </c>
      <c r="C8633" s="67" t="s">
        <v>455</v>
      </c>
      <c r="D8633" s="68" t="s">
        <v>375</v>
      </c>
      <c r="E8633" s="67" t="s">
        <v>376</v>
      </c>
      <c r="F8633" s="68" t="s">
        <v>490</v>
      </c>
      <c r="G8633" s="67" t="s">
        <v>491</v>
      </c>
      <c r="H8633" s="68" t="s">
        <v>363</v>
      </c>
      <c r="I8633" s="69">
        <v>28</v>
      </c>
      <c r="J8633" s="69">
        <v>50</v>
      </c>
      <c r="K8633" s="91"/>
      <c r="L8633" s="91"/>
    </row>
    <row r="8634" spans="2:12" x14ac:dyDescent="0.25">
      <c r="B8634" s="67" t="s">
        <v>454</v>
      </c>
      <c r="C8634" s="67" t="s">
        <v>455</v>
      </c>
      <c r="D8634" s="68" t="s">
        <v>375</v>
      </c>
      <c r="E8634" s="67" t="s">
        <v>376</v>
      </c>
      <c r="F8634" s="68" t="s">
        <v>490</v>
      </c>
      <c r="G8634" s="67" t="s">
        <v>491</v>
      </c>
      <c r="H8634" s="68" t="s">
        <v>364</v>
      </c>
      <c r="I8634" s="69">
        <v>0</v>
      </c>
      <c r="J8634" s="69">
        <v>0</v>
      </c>
      <c r="K8634" s="91"/>
      <c r="L8634" s="91"/>
    </row>
    <row r="8635" spans="2:12" x14ac:dyDescent="0.25">
      <c r="B8635" s="67" t="s">
        <v>454</v>
      </c>
      <c r="C8635" s="67" t="s">
        <v>455</v>
      </c>
      <c r="D8635" s="68" t="s">
        <v>375</v>
      </c>
      <c r="E8635" s="67" t="s">
        <v>376</v>
      </c>
      <c r="F8635" s="68" t="s">
        <v>490</v>
      </c>
      <c r="G8635" s="67" t="s">
        <v>491</v>
      </c>
      <c r="H8635" s="68" t="s">
        <v>362</v>
      </c>
      <c r="I8635" s="69">
        <v>0</v>
      </c>
      <c r="J8635" s="69">
        <v>0</v>
      </c>
      <c r="K8635" s="91"/>
      <c r="L8635" s="91"/>
    </row>
    <row r="8636" spans="2:12" x14ac:dyDescent="0.25">
      <c r="B8636" s="67" t="s">
        <v>454</v>
      </c>
      <c r="C8636" s="67" t="s">
        <v>455</v>
      </c>
      <c r="D8636" s="68" t="s">
        <v>375</v>
      </c>
      <c r="E8636" s="67" t="s">
        <v>376</v>
      </c>
      <c r="F8636" s="68" t="s">
        <v>490</v>
      </c>
      <c r="G8636" s="67" t="s">
        <v>491</v>
      </c>
      <c r="H8636" s="68" t="s">
        <v>363</v>
      </c>
      <c r="I8636" s="69">
        <v>0</v>
      </c>
      <c r="J8636" s="69">
        <v>0</v>
      </c>
      <c r="K8636" s="91"/>
      <c r="L8636" s="91"/>
    </row>
    <row r="8637" spans="2:12" x14ac:dyDescent="0.25">
      <c r="B8637" s="67" t="s">
        <v>454</v>
      </c>
      <c r="C8637" s="67" t="s">
        <v>455</v>
      </c>
      <c r="D8637" s="68" t="s">
        <v>375</v>
      </c>
      <c r="E8637" s="67" t="s">
        <v>376</v>
      </c>
      <c r="F8637" s="68" t="s">
        <v>490</v>
      </c>
      <c r="G8637" s="67" t="s">
        <v>491</v>
      </c>
      <c r="H8637" s="68" t="s">
        <v>362</v>
      </c>
      <c r="I8637" s="69">
        <v>10</v>
      </c>
      <c r="J8637" s="69">
        <v>10</v>
      </c>
      <c r="K8637" s="91"/>
      <c r="L8637" s="91"/>
    </row>
    <row r="8638" spans="2:12" x14ac:dyDescent="0.25">
      <c r="B8638" s="67" t="s">
        <v>454</v>
      </c>
      <c r="C8638" s="67" t="s">
        <v>455</v>
      </c>
      <c r="D8638" s="68" t="s">
        <v>375</v>
      </c>
      <c r="E8638" s="67" t="s">
        <v>376</v>
      </c>
      <c r="F8638" s="68" t="s">
        <v>490</v>
      </c>
      <c r="G8638" s="67" t="s">
        <v>491</v>
      </c>
      <c r="H8638" s="68" t="s">
        <v>363</v>
      </c>
      <c r="I8638" s="69">
        <v>90</v>
      </c>
      <c r="J8638" s="69">
        <v>64</v>
      </c>
      <c r="K8638" s="91"/>
      <c r="L8638" s="91"/>
    </row>
    <row r="8639" spans="2:12" x14ac:dyDescent="0.25">
      <c r="B8639" s="67" t="s">
        <v>454</v>
      </c>
      <c r="C8639" s="67" t="s">
        <v>455</v>
      </c>
      <c r="D8639" s="68" t="s">
        <v>375</v>
      </c>
      <c r="E8639" s="67" t="s">
        <v>376</v>
      </c>
      <c r="F8639" s="68" t="s">
        <v>490</v>
      </c>
      <c r="G8639" s="67" t="s">
        <v>491</v>
      </c>
      <c r="H8639" s="68" t="s">
        <v>364</v>
      </c>
      <c r="I8639" s="69">
        <v>0</v>
      </c>
      <c r="J8639" s="69">
        <v>0</v>
      </c>
      <c r="K8639" s="91"/>
      <c r="L8639" s="91"/>
    </row>
    <row r="8640" spans="2:12" x14ac:dyDescent="0.25">
      <c r="B8640" s="67" t="s">
        <v>454</v>
      </c>
      <c r="C8640" s="67" t="s">
        <v>455</v>
      </c>
      <c r="D8640" s="68" t="s">
        <v>375</v>
      </c>
      <c r="E8640" s="67" t="s">
        <v>376</v>
      </c>
      <c r="F8640" s="68" t="s">
        <v>490</v>
      </c>
      <c r="G8640" s="67" t="s">
        <v>491</v>
      </c>
      <c r="H8640" s="68" t="s">
        <v>362</v>
      </c>
      <c r="I8640" s="69">
        <v>0</v>
      </c>
      <c r="J8640" s="69">
        <v>0</v>
      </c>
      <c r="K8640" s="91"/>
      <c r="L8640" s="91"/>
    </row>
    <row r="8641" spans="2:12" x14ac:dyDescent="0.25">
      <c r="B8641" s="67" t="s">
        <v>454</v>
      </c>
      <c r="C8641" s="67" t="s">
        <v>455</v>
      </c>
      <c r="D8641" s="68" t="s">
        <v>375</v>
      </c>
      <c r="E8641" s="67" t="s">
        <v>376</v>
      </c>
      <c r="F8641" s="68" t="s">
        <v>490</v>
      </c>
      <c r="G8641" s="67" t="s">
        <v>491</v>
      </c>
      <c r="H8641" s="68" t="s">
        <v>362</v>
      </c>
      <c r="I8641" s="69">
        <v>17</v>
      </c>
      <c r="J8641" s="69">
        <v>54</v>
      </c>
      <c r="K8641" s="91"/>
      <c r="L8641" s="91"/>
    </row>
    <row r="8642" spans="2:12" x14ac:dyDescent="0.25">
      <c r="B8642" s="67" t="s">
        <v>454</v>
      </c>
      <c r="C8642" s="67" t="s">
        <v>455</v>
      </c>
      <c r="D8642" s="68" t="s">
        <v>375</v>
      </c>
      <c r="E8642" s="67" t="s">
        <v>376</v>
      </c>
      <c r="F8642" s="68" t="s">
        <v>490</v>
      </c>
      <c r="G8642" s="67" t="s">
        <v>491</v>
      </c>
      <c r="H8642" s="68" t="s">
        <v>363</v>
      </c>
      <c r="I8642" s="69">
        <v>143</v>
      </c>
      <c r="J8642" s="69">
        <v>134</v>
      </c>
      <c r="K8642" s="91"/>
      <c r="L8642" s="91"/>
    </row>
    <row r="8643" spans="2:12" x14ac:dyDescent="0.25">
      <c r="B8643" s="67" t="s">
        <v>454</v>
      </c>
      <c r="C8643" s="67" t="s">
        <v>455</v>
      </c>
      <c r="D8643" s="68" t="s">
        <v>375</v>
      </c>
      <c r="E8643" s="67" t="s">
        <v>376</v>
      </c>
      <c r="F8643" s="68" t="s">
        <v>490</v>
      </c>
      <c r="G8643" s="67" t="s">
        <v>491</v>
      </c>
      <c r="H8643" s="68" t="s">
        <v>364</v>
      </c>
      <c r="I8643" s="69">
        <v>45</v>
      </c>
      <c r="J8643" s="69">
        <v>41</v>
      </c>
      <c r="K8643" s="91"/>
      <c r="L8643" s="91"/>
    </row>
    <row r="8644" spans="2:12" x14ac:dyDescent="0.25">
      <c r="B8644" s="67" t="s">
        <v>454</v>
      </c>
      <c r="C8644" s="67" t="s">
        <v>455</v>
      </c>
      <c r="D8644" s="68" t="s">
        <v>375</v>
      </c>
      <c r="E8644" s="67" t="s">
        <v>376</v>
      </c>
      <c r="F8644" s="68" t="s">
        <v>490</v>
      </c>
      <c r="G8644" s="67" t="s">
        <v>491</v>
      </c>
      <c r="H8644" s="68" t="s">
        <v>362</v>
      </c>
      <c r="I8644" s="69">
        <v>20</v>
      </c>
      <c r="J8644" s="69">
        <v>233</v>
      </c>
      <c r="K8644" s="91"/>
      <c r="L8644" s="91"/>
    </row>
    <row r="8645" spans="2:12" x14ac:dyDescent="0.25">
      <c r="B8645" s="67" t="s">
        <v>454</v>
      </c>
      <c r="C8645" s="67" t="s">
        <v>455</v>
      </c>
      <c r="D8645" s="68" t="s">
        <v>375</v>
      </c>
      <c r="E8645" s="67" t="s">
        <v>376</v>
      </c>
      <c r="F8645" s="68" t="s">
        <v>490</v>
      </c>
      <c r="G8645" s="67" t="s">
        <v>491</v>
      </c>
      <c r="H8645" s="68" t="s">
        <v>363</v>
      </c>
      <c r="I8645" s="69">
        <v>88</v>
      </c>
      <c r="J8645" s="69">
        <v>282</v>
      </c>
      <c r="K8645" s="91"/>
      <c r="L8645" s="91"/>
    </row>
    <row r="8646" spans="2:12" x14ac:dyDescent="0.25">
      <c r="B8646" s="67" t="s">
        <v>454</v>
      </c>
      <c r="C8646" s="67" t="s">
        <v>455</v>
      </c>
      <c r="D8646" s="68" t="s">
        <v>375</v>
      </c>
      <c r="E8646" s="67" t="s">
        <v>376</v>
      </c>
      <c r="F8646" s="68" t="s">
        <v>490</v>
      </c>
      <c r="G8646" s="67" t="s">
        <v>491</v>
      </c>
      <c r="H8646" s="68" t="s">
        <v>364</v>
      </c>
      <c r="I8646" s="69">
        <v>39</v>
      </c>
      <c r="J8646" s="69">
        <v>41</v>
      </c>
      <c r="K8646" s="91"/>
      <c r="L8646" s="91"/>
    </row>
    <row r="8647" spans="2:12" x14ac:dyDescent="0.25">
      <c r="B8647" s="67" t="s">
        <v>454</v>
      </c>
      <c r="C8647" s="67" t="s">
        <v>455</v>
      </c>
      <c r="D8647" s="68" t="s">
        <v>375</v>
      </c>
      <c r="E8647" s="67" t="s">
        <v>376</v>
      </c>
      <c r="F8647" s="68" t="s">
        <v>490</v>
      </c>
      <c r="G8647" s="67" t="s">
        <v>491</v>
      </c>
      <c r="H8647" s="68" t="s">
        <v>362</v>
      </c>
      <c r="I8647" s="69">
        <v>52</v>
      </c>
      <c r="J8647" s="69">
        <v>59</v>
      </c>
      <c r="K8647" s="91"/>
      <c r="L8647" s="91"/>
    </row>
    <row r="8648" spans="2:12" x14ac:dyDescent="0.25">
      <c r="B8648" s="67" t="s">
        <v>454</v>
      </c>
      <c r="C8648" s="67" t="s">
        <v>455</v>
      </c>
      <c r="D8648" s="68" t="s">
        <v>375</v>
      </c>
      <c r="E8648" s="67" t="s">
        <v>376</v>
      </c>
      <c r="F8648" s="68" t="s">
        <v>490</v>
      </c>
      <c r="G8648" s="67" t="s">
        <v>491</v>
      </c>
      <c r="H8648" s="68" t="s">
        <v>363</v>
      </c>
      <c r="I8648" s="69">
        <v>110</v>
      </c>
      <c r="J8648" s="69">
        <v>38</v>
      </c>
      <c r="K8648" s="91"/>
      <c r="L8648" s="91"/>
    </row>
    <row r="8649" spans="2:12" x14ac:dyDescent="0.25">
      <c r="B8649" s="67" t="s">
        <v>454</v>
      </c>
      <c r="C8649" s="67" t="s">
        <v>455</v>
      </c>
      <c r="D8649" s="68" t="s">
        <v>375</v>
      </c>
      <c r="E8649" s="67" t="s">
        <v>376</v>
      </c>
      <c r="F8649" s="68" t="s">
        <v>490</v>
      </c>
      <c r="G8649" s="67" t="s">
        <v>491</v>
      </c>
      <c r="H8649" s="68" t="s">
        <v>364</v>
      </c>
      <c r="I8649" s="69">
        <v>0</v>
      </c>
      <c r="J8649" s="69">
        <v>14</v>
      </c>
      <c r="K8649" s="91"/>
      <c r="L8649" s="91"/>
    </row>
    <row r="8650" spans="2:12" x14ac:dyDescent="0.25">
      <c r="B8650" s="67" t="s">
        <v>454</v>
      </c>
      <c r="C8650" s="67" t="s">
        <v>455</v>
      </c>
      <c r="D8650" s="68" t="s">
        <v>375</v>
      </c>
      <c r="E8650" s="67" t="s">
        <v>376</v>
      </c>
      <c r="F8650" s="68" t="s">
        <v>490</v>
      </c>
      <c r="G8650" s="67" t="s">
        <v>491</v>
      </c>
      <c r="H8650" s="68" t="s">
        <v>362</v>
      </c>
      <c r="I8650" s="69">
        <v>3</v>
      </c>
      <c r="J8650" s="69">
        <v>13</v>
      </c>
      <c r="K8650" s="91"/>
      <c r="L8650" s="91"/>
    </row>
    <row r="8651" spans="2:12" x14ac:dyDescent="0.25">
      <c r="B8651" s="67" t="s">
        <v>454</v>
      </c>
      <c r="C8651" s="67" t="s">
        <v>455</v>
      </c>
      <c r="D8651" s="68" t="s">
        <v>375</v>
      </c>
      <c r="E8651" s="67" t="s">
        <v>376</v>
      </c>
      <c r="F8651" s="68" t="s">
        <v>490</v>
      </c>
      <c r="G8651" s="67" t="s">
        <v>491</v>
      </c>
      <c r="H8651" s="68" t="s">
        <v>363</v>
      </c>
      <c r="I8651" s="69">
        <v>0</v>
      </c>
      <c r="J8651" s="69">
        <v>24</v>
      </c>
      <c r="K8651" s="91"/>
      <c r="L8651" s="91"/>
    </row>
    <row r="8652" spans="2:12" x14ac:dyDescent="0.25">
      <c r="B8652" s="67" t="s">
        <v>454</v>
      </c>
      <c r="C8652" s="67" t="s">
        <v>455</v>
      </c>
      <c r="D8652" s="68" t="s">
        <v>375</v>
      </c>
      <c r="E8652" s="67" t="s">
        <v>376</v>
      </c>
      <c r="F8652" s="68" t="s">
        <v>490</v>
      </c>
      <c r="G8652" s="67" t="s">
        <v>491</v>
      </c>
      <c r="H8652" s="68" t="s">
        <v>364</v>
      </c>
      <c r="I8652" s="69">
        <v>11</v>
      </c>
      <c r="J8652" s="69">
        <v>10</v>
      </c>
      <c r="K8652" s="91"/>
      <c r="L8652" s="91"/>
    </row>
    <row r="8653" spans="2:12" x14ac:dyDescent="0.25">
      <c r="B8653" s="67" t="s">
        <v>454</v>
      </c>
      <c r="C8653" s="67" t="s">
        <v>455</v>
      </c>
      <c r="D8653" s="68" t="s">
        <v>375</v>
      </c>
      <c r="E8653" s="67" t="s">
        <v>376</v>
      </c>
      <c r="F8653" s="68" t="s">
        <v>490</v>
      </c>
      <c r="G8653" s="67" t="s">
        <v>491</v>
      </c>
      <c r="H8653" s="68" t="s">
        <v>362</v>
      </c>
      <c r="I8653" s="69">
        <v>82</v>
      </c>
      <c r="J8653" s="69">
        <v>84</v>
      </c>
      <c r="K8653" s="91"/>
      <c r="L8653" s="91"/>
    </row>
    <row r="8654" spans="2:12" x14ac:dyDescent="0.25">
      <c r="B8654" s="67" t="s">
        <v>454</v>
      </c>
      <c r="C8654" s="67" t="s">
        <v>455</v>
      </c>
      <c r="D8654" s="68" t="s">
        <v>375</v>
      </c>
      <c r="E8654" s="67" t="s">
        <v>376</v>
      </c>
      <c r="F8654" s="68" t="s">
        <v>490</v>
      </c>
      <c r="G8654" s="67" t="s">
        <v>491</v>
      </c>
      <c r="H8654" s="68" t="s">
        <v>363</v>
      </c>
      <c r="I8654" s="69">
        <v>111</v>
      </c>
      <c r="J8654" s="69">
        <v>137</v>
      </c>
      <c r="K8654" s="91"/>
      <c r="L8654" s="91"/>
    </row>
    <row r="8655" spans="2:12" x14ac:dyDescent="0.25">
      <c r="B8655" s="67" t="s">
        <v>454</v>
      </c>
      <c r="C8655" s="67" t="s">
        <v>455</v>
      </c>
      <c r="D8655" s="68" t="s">
        <v>375</v>
      </c>
      <c r="E8655" s="67" t="s">
        <v>376</v>
      </c>
      <c r="F8655" s="68" t="s">
        <v>490</v>
      </c>
      <c r="G8655" s="67" t="s">
        <v>491</v>
      </c>
      <c r="H8655" s="68" t="s">
        <v>364</v>
      </c>
      <c r="I8655" s="69">
        <v>0</v>
      </c>
      <c r="J8655" s="69">
        <v>0</v>
      </c>
      <c r="K8655" s="91"/>
      <c r="L8655" s="91"/>
    </row>
    <row r="8656" spans="2:12" x14ac:dyDescent="0.25">
      <c r="B8656" s="67" t="s">
        <v>454</v>
      </c>
      <c r="C8656" s="67" t="s">
        <v>455</v>
      </c>
      <c r="D8656" s="68" t="s">
        <v>375</v>
      </c>
      <c r="E8656" s="67" t="s">
        <v>376</v>
      </c>
      <c r="F8656" s="68" t="s">
        <v>490</v>
      </c>
      <c r="G8656" s="67" t="s">
        <v>491</v>
      </c>
      <c r="H8656" s="68" t="s">
        <v>362</v>
      </c>
      <c r="I8656" s="69">
        <v>0</v>
      </c>
      <c r="J8656" s="69">
        <v>0</v>
      </c>
      <c r="K8656" s="91"/>
      <c r="L8656" s="91"/>
    </row>
    <row r="8657" spans="2:12" x14ac:dyDescent="0.25">
      <c r="B8657" s="67" t="s">
        <v>454</v>
      </c>
      <c r="C8657" s="67" t="s">
        <v>455</v>
      </c>
      <c r="D8657" s="68" t="s">
        <v>375</v>
      </c>
      <c r="E8657" s="67" t="s">
        <v>376</v>
      </c>
      <c r="F8657" s="68" t="s">
        <v>490</v>
      </c>
      <c r="G8657" s="67" t="s">
        <v>491</v>
      </c>
      <c r="H8657" s="68" t="s">
        <v>363</v>
      </c>
      <c r="I8657" s="69">
        <v>0</v>
      </c>
      <c r="J8657" s="69">
        <v>0</v>
      </c>
      <c r="K8657" s="91"/>
      <c r="L8657" s="91"/>
    </row>
    <row r="8658" spans="2:12" x14ac:dyDescent="0.25">
      <c r="B8658" s="67" t="s">
        <v>454</v>
      </c>
      <c r="C8658" s="67" t="s">
        <v>455</v>
      </c>
      <c r="D8658" s="68" t="s">
        <v>375</v>
      </c>
      <c r="E8658" s="67" t="s">
        <v>376</v>
      </c>
      <c r="F8658" s="68" t="s">
        <v>490</v>
      </c>
      <c r="G8658" s="67" t="s">
        <v>491</v>
      </c>
      <c r="H8658" s="68" t="s">
        <v>362</v>
      </c>
      <c r="I8658" s="69">
        <v>80</v>
      </c>
      <c r="J8658" s="69">
        <v>92</v>
      </c>
      <c r="K8658" s="91"/>
      <c r="L8658" s="91"/>
    </row>
    <row r="8659" spans="2:12" x14ac:dyDescent="0.25">
      <c r="B8659" s="67" t="s">
        <v>454</v>
      </c>
      <c r="C8659" s="67" t="s">
        <v>455</v>
      </c>
      <c r="D8659" s="68" t="s">
        <v>375</v>
      </c>
      <c r="E8659" s="67" t="s">
        <v>376</v>
      </c>
      <c r="F8659" s="68" t="s">
        <v>490</v>
      </c>
      <c r="G8659" s="67" t="s">
        <v>491</v>
      </c>
      <c r="H8659" s="68" t="s">
        <v>363</v>
      </c>
      <c r="I8659" s="69">
        <v>77</v>
      </c>
      <c r="J8659" s="69">
        <v>153</v>
      </c>
      <c r="K8659" s="91"/>
      <c r="L8659" s="91"/>
    </row>
    <row r="8660" spans="2:12" x14ac:dyDescent="0.25">
      <c r="B8660" s="67" t="s">
        <v>454</v>
      </c>
      <c r="C8660" s="67" t="s">
        <v>455</v>
      </c>
      <c r="D8660" s="68" t="s">
        <v>375</v>
      </c>
      <c r="E8660" s="67" t="s">
        <v>376</v>
      </c>
      <c r="F8660" s="68" t="s">
        <v>490</v>
      </c>
      <c r="G8660" s="67" t="s">
        <v>491</v>
      </c>
      <c r="H8660" s="68" t="s">
        <v>364</v>
      </c>
      <c r="I8660" s="69">
        <v>33</v>
      </c>
      <c r="J8660" s="69">
        <v>20</v>
      </c>
      <c r="K8660" s="91"/>
      <c r="L8660" s="91"/>
    </row>
    <row r="8661" spans="2:12" x14ac:dyDescent="0.25">
      <c r="B8661" s="67" t="s">
        <v>454</v>
      </c>
      <c r="C8661" s="67" t="s">
        <v>455</v>
      </c>
      <c r="D8661" s="68" t="s">
        <v>375</v>
      </c>
      <c r="E8661" s="67" t="s">
        <v>376</v>
      </c>
      <c r="F8661" s="68" t="s">
        <v>490</v>
      </c>
      <c r="G8661" s="67" t="s">
        <v>491</v>
      </c>
      <c r="H8661" s="68" t="s">
        <v>362</v>
      </c>
      <c r="I8661" s="69">
        <v>9</v>
      </c>
      <c r="J8661" s="69">
        <v>0</v>
      </c>
      <c r="K8661" s="91"/>
      <c r="L8661" s="91"/>
    </row>
    <row r="8662" spans="2:12" x14ac:dyDescent="0.25">
      <c r="B8662" s="67" t="s">
        <v>454</v>
      </c>
      <c r="C8662" s="67" t="s">
        <v>455</v>
      </c>
      <c r="D8662" s="68" t="s">
        <v>375</v>
      </c>
      <c r="E8662" s="67" t="s">
        <v>376</v>
      </c>
      <c r="F8662" s="68" t="s">
        <v>490</v>
      </c>
      <c r="G8662" s="67" t="s">
        <v>491</v>
      </c>
      <c r="H8662" s="68" t="s">
        <v>363</v>
      </c>
      <c r="I8662" s="69">
        <v>24</v>
      </c>
      <c r="J8662" s="69">
        <v>12</v>
      </c>
      <c r="K8662" s="91"/>
      <c r="L8662" s="91"/>
    </row>
    <row r="8663" spans="2:12" x14ac:dyDescent="0.25">
      <c r="B8663" s="67" t="s">
        <v>454</v>
      </c>
      <c r="C8663" s="67" t="s">
        <v>455</v>
      </c>
      <c r="D8663" s="68" t="s">
        <v>375</v>
      </c>
      <c r="E8663" s="67" t="s">
        <v>376</v>
      </c>
      <c r="F8663" s="68" t="s">
        <v>490</v>
      </c>
      <c r="G8663" s="67" t="s">
        <v>491</v>
      </c>
      <c r="H8663" s="68" t="s">
        <v>364</v>
      </c>
      <c r="I8663" s="69">
        <v>0</v>
      </c>
      <c r="J8663" s="69">
        <v>0</v>
      </c>
      <c r="K8663" s="91"/>
      <c r="L8663" s="91"/>
    </row>
    <row r="8664" spans="2:12" x14ac:dyDescent="0.25">
      <c r="B8664" s="67" t="s">
        <v>454</v>
      </c>
      <c r="C8664" s="67" t="s">
        <v>455</v>
      </c>
      <c r="D8664" s="68" t="s">
        <v>375</v>
      </c>
      <c r="E8664" s="67" t="s">
        <v>376</v>
      </c>
      <c r="F8664" s="68" t="s">
        <v>490</v>
      </c>
      <c r="G8664" s="67" t="s">
        <v>491</v>
      </c>
      <c r="H8664" s="68" t="s">
        <v>362</v>
      </c>
      <c r="I8664" s="69">
        <v>30</v>
      </c>
      <c r="J8664" s="69">
        <v>10</v>
      </c>
      <c r="K8664" s="91"/>
      <c r="L8664" s="91"/>
    </row>
    <row r="8665" spans="2:12" x14ac:dyDescent="0.25">
      <c r="B8665" s="67" t="s">
        <v>454</v>
      </c>
      <c r="C8665" s="67" t="s">
        <v>455</v>
      </c>
      <c r="D8665" s="68" t="s">
        <v>375</v>
      </c>
      <c r="E8665" s="67" t="s">
        <v>376</v>
      </c>
      <c r="F8665" s="68" t="s">
        <v>490</v>
      </c>
      <c r="G8665" s="67" t="s">
        <v>491</v>
      </c>
      <c r="H8665" s="68" t="s">
        <v>363</v>
      </c>
      <c r="I8665" s="69">
        <v>0</v>
      </c>
      <c r="J8665" s="69">
        <v>31</v>
      </c>
      <c r="K8665" s="91"/>
      <c r="L8665" s="91"/>
    </row>
    <row r="8666" spans="2:12" x14ac:dyDescent="0.25">
      <c r="B8666" s="67" t="s">
        <v>454</v>
      </c>
      <c r="C8666" s="67" t="s">
        <v>455</v>
      </c>
      <c r="D8666" s="68" t="s">
        <v>375</v>
      </c>
      <c r="E8666" s="67" t="s">
        <v>376</v>
      </c>
      <c r="F8666" s="68" t="s">
        <v>490</v>
      </c>
      <c r="G8666" s="67" t="s">
        <v>491</v>
      </c>
      <c r="H8666" s="68" t="s">
        <v>364</v>
      </c>
      <c r="I8666" s="69">
        <v>12</v>
      </c>
      <c r="J8666" s="69">
        <v>24</v>
      </c>
      <c r="K8666" s="91"/>
      <c r="L8666" s="91"/>
    </row>
    <row r="8667" spans="2:12" x14ac:dyDescent="0.25">
      <c r="B8667" s="67" t="s">
        <v>454</v>
      </c>
      <c r="C8667" s="67" t="s">
        <v>455</v>
      </c>
      <c r="D8667" s="68" t="s">
        <v>375</v>
      </c>
      <c r="E8667" s="67" t="s">
        <v>376</v>
      </c>
      <c r="F8667" s="68" t="s">
        <v>490</v>
      </c>
      <c r="G8667" s="67" t="s">
        <v>491</v>
      </c>
      <c r="H8667" s="68" t="s">
        <v>362</v>
      </c>
      <c r="I8667" s="69">
        <v>16</v>
      </c>
      <c r="J8667" s="69">
        <v>8</v>
      </c>
      <c r="K8667" s="91"/>
      <c r="L8667" s="91"/>
    </row>
    <row r="8668" spans="2:12" x14ac:dyDescent="0.25">
      <c r="B8668" s="67" t="s">
        <v>454</v>
      </c>
      <c r="C8668" s="67" t="s">
        <v>455</v>
      </c>
      <c r="D8668" s="68" t="s">
        <v>375</v>
      </c>
      <c r="E8668" s="67" t="s">
        <v>376</v>
      </c>
      <c r="F8668" s="68" t="s">
        <v>490</v>
      </c>
      <c r="G8668" s="67" t="s">
        <v>491</v>
      </c>
      <c r="H8668" s="68" t="s">
        <v>363</v>
      </c>
      <c r="I8668" s="69">
        <v>48</v>
      </c>
      <c r="J8668" s="69">
        <v>48</v>
      </c>
      <c r="K8668" s="91"/>
      <c r="L8668" s="91"/>
    </row>
    <row r="8669" spans="2:12" x14ac:dyDescent="0.25">
      <c r="B8669" s="67" t="s">
        <v>454</v>
      </c>
      <c r="C8669" s="67" t="s">
        <v>455</v>
      </c>
      <c r="D8669" s="68" t="s">
        <v>375</v>
      </c>
      <c r="E8669" s="67" t="s">
        <v>376</v>
      </c>
      <c r="F8669" s="68" t="s">
        <v>490</v>
      </c>
      <c r="G8669" s="67" t="s">
        <v>491</v>
      </c>
      <c r="H8669" s="68" t="s">
        <v>364</v>
      </c>
      <c r="I8669" s="69">
        <v>29</v>
      </c>
      <c r="J8669" s="69">
        <v>16</v>
      </c>
      <c r="K8669" s="91"/>
      <c r="L8669" s="91"/>
    </row>
    <row r="8670" spans="2:12" x14ac:dyDescent="0.25">
      <c r="B8670" s="67" t="s">
        <v>454</v>
      </c>
      <c r="C8670" s="67" t="s">
        <v>455</v>
      </c>
      <c r="D8670" s="68" t="s">
        <v>375</v>
      </c>
      <c r="E8670" s="67" t="s">
        <v>376</v>
      </c>
      <c r="F8670" s="68" t="s">
        <v>490</v>
      </c>
      <c r="G8670" s="67" t="s">
        <v>491</v>
      </c>
      <c r="H8670" s="68" t="s">
        <v>363</v>
      </c>
      <c r="I8670" s="69">
        <v>0</v>
      </c>
      <c r="J8670" s="69">
        <v>0</v>
      </c>
      <c r="K8670" s="91"/>
      <c r="L8670" s="91"/>
    </row>
    <row r="8671" spans="2:12" x14ac:dyDescent="0.25">
      <c r="B8671" s="67" t="s">
        <v>454</v>
      </c>
      <c r="C8671" s="67" t="s">
        <v>455</v>
      </c>
      <c r="D8671" s="68" t="s">
        <v>375</v>
      </c>
      <c r="E8671" s="67" t="s">
        <v>376</v>
      </c>
      <c r="F8671" s="68" t="s">
        <v>490</v>
      </c>
      <c r="G8671" s="67" t="s">
        <v>491</v>
      </c>
      <c r="H8671" s="68" t="s">
        <v>362</v>
      </c>
      <c r="I8671" s="69">
        <v>104</v>
      </c>
      <c r="J8671" s="69">
        <v>178</v>
      </c>
      <c r="K8671" s="91"/>
      <c r="L8671" s="91"/>
    </row>
    <row r="8672" spans="2:12" x14ac:dyDescent="0.25">
      <c r="B8672" s="67" t="s">
        <v>454</v>
      </c>
      <c r="C8672" s="67" t="s">
        <v>455</v>
      </c>
      <c r="D8672" s="68" t="s">
        <v>375</v>
      </c>
      <c r="E8672" s="67" t="s">
        <v>376</v>
      </c>
      <c r="F8672" s="68" t="s">
        <v>490</v>
      </c>
      <c r="G8672" s="67" t="s">
        <v>491</v>
      </c>
      <c r="H8672" s="68" t="s">
        <v>363</v>
      </c>
      <c r="I8672" s="69">
        <v>244</v>
      </c>
      <c r="J8672" s="69">
        <v>293</v>
      </c>
      <c r="K8672" s="91"/>
      <c r="L8672" s="91"/>
    </row>
    <row r="8673" spans="2:12" x14ac:dyDescent="0.25">
      <c r="B8673" s="67" t="s">
        <v>454</v>
      </c>
      <c r="C8673" s="67" t="s">
        <v>455</v>
      </c>
      <c r="D8673" s="68" t="s">
        <v>375</v>
      </c>
      <c r="E8673" s="67" t="s">
        <v>376</v>
      </c>
      <c r="F8673" s="68" t="s">
        <v>490</v>
      </c>
      <c r="G8673" s="67" t="s">
        <v>491</v>
      </c>
      <c r="H8673" s="68" t="s">
        <v>364</v>
      </c>
      <c r="I8673" s="69">
        <v>70</v>
      </c>
      <c r="J8673" s="69">
        <v>90</v>
      </c>
      <c r="K8673" s="91"/>
      <c r="L8673" s="91"/>
    </row>
    <row r="8674" spans="2:12" x14ac:dyDescent="0.25">
      <c r="B8674" s="67" t="s">
        <v>454</v>
      </c>
      <c r="C8674" s="67" t="s">
        <v>455</v>
      </c>
      <c r="D8674" s="68" t="s">
        <v>375</v>
      </c>
      <c r="E8674" s="67" t="s">
        <v>376</v>
      </c>
      <c r="F8674" s="68" t="s">
        <v>490</v>
      </c>
      <c r="G8674" s="67" t="s">
        <v>491</v>
      </c>
      <c r="H8674" s="68" t="s">
        <v>362</v>
      </c>
      <c r="I8674" s="69">
        <v>149</v>
      </c>
      <c r="J8674" s="69">
        <v>112</v>
      </c>
      <c r="K8674" s="91"/>
      <c r="L8674" s="91"/>
    </row>
    <row r="8675" spans="2:12" x14ac:dyDescent="0.25">
      <c r="B8675" s="67" t="s">
        <v>454</v>
      </c>
      <c r="C8675" s="67" t="s">
        <v>455</v>
      </c>
      <c r="D8675" s="68" t="s">
        <v>375</v>
      </c>
      <c r="E8675" s="67" t="s">
        <v>376</v>
      </c>
      <c r="F8675" s="68" t="s">
        <v>490</v>
      </c>
      <c r="G8675" s="67" t="s">
        <v>491</v>
      </c>
      <c r="H8675" s="68" t="s">
        <v>363</v>
      </c>
      <c r="I8675" s="69">
        <v>156</v>
      </c>
      <c r="J8675" s="69">
        <v>190</v>
      </c>
      <c r="K8675" s="91"/>
      <c r="L8675" s="91"/>
    </row>
    <row r="8676" spans="2:12" x14ac:dyDescent="0.25">
      <c r="B8676" s="67" t="s">
        <v>454</v>
      </c>
      <c r="C8676" s="67" t="s">
        <v>455</v>
      </c>
      <c r="D8676" s="68" t="s">
        <v>375</v>
      </c>
      <c r="E8676" s="67" t="s">
        <v>376</v>
      </c>
      <c r="F8676" s="68" t="s">
        <v>490</v>
      </c>
      <c r="G8676" s="67" t="s">
        <v>491</v>
      </c>
      <c r="H8676" s="68" t="s">
        <v>364</v>
      </c>
      <c r="I8676" s="69">
        <v>87</v>
      </c>
      <c r="J8676" s="69">
        <v>108</v>
      </c>
      <c r="K8676" s="91"/>
      <c r="L8676" s="91"/>
    </row>
    <row r="8677" spans="2:12" x14ac:dyDescent="0.25">
      <c r="B8677" s="67" t="s">
        <v>454</v>
      </c>
      <c r="C8677" s="67" t="s">
        <v>455</v>
      </c>
      <c r="D8677" s="68" t="s">
        <v>375</v>
      </c>
      <c r="E8677" s="67" t="s">
        <v>376</v>
      </c>
      <c r="F8677" s="68" t="s">
        <v>490</v>
      </c>
      <c r="G8677" s="67" t="s">
        <v>491</v>
      </c>
      <c r="H8677" s="68" t="s">
        <v>362</v>
      </c>
      <c r="I8677" s="69">
        <v>0</v>
      </c>
      <c r="J8677" s="69">
        <v>0</v>
      </c>
      <c r="K8677" s="91"/>
      <c r="L8677" s="91"/>
    </row>
    <row r="8678" spans="2:12" x14ac:dyDescent="0.25">
      <c r="B8678" s="67" t="s">
        <v>454</v>
      </c>
      <c r="C8678" s="67" t="s">
        <v>455</v>
      </c>
      <c r="D8678" s="68" t="s">
        <v>375</v>
      </c>
      <c r="E8678" s="67" t="s">
        <v>376</v>
      </c>
      <c r="F8678" s="68" t="s">
        <v>490</v>
      </c>
      <c r="G8678" s="67" t="s">
        <v>491</v>
      </c>
      <c r="H8678" s="68" t="s">
        <v>363</v>
      </c>
      <c r="I8678" s="69">
        <v>0</v>
      </c>
      <c r="J8678" s="69">
        <v>0</v>
      </c>
      <c r="K8678" s="91"/>
      <c r="L8678" s="91"/>
    </row>
    <row r="8679" spans="2:12" x14ac:dyDescent="0.25">
      <c r="B8679" s="67" t="s">
        <v>454</v>
      </c>
      <c r="C8679" s="67" t="s">
        <v>455</v>
      </c>
      <c r="D8679" s="68" t="s">
        <v>375</v>
      </c>
      <c r="E8679" s="67" t="s">
        <v>376</v>
      </c>
      <c r="F8679" s="68" t="s">
        <v>490</v>
      </c>
      <c r="G8679" s="67" t="s">
        <v>491</v>
      </c>
      <c r="H8679" s="68" t="s">
        <v>364</v>
      </c>
      <c r="I8679" s="69">
        <v>0</v>
      </c>
      <c r="J8679" s="69">
        <v>0</v>
      </c>
      <c r="K8679" s="91"/>
      <c r="L8679" s="91"/>
    </row>
    <row r="8680" spans="2:12" x14ac:dyDescent="0.25">
      <c r="B8680" s="67" t="s">
        <v>454</v>
      </c>
      <c r="C8680" s="67" t="s">
        <v>455</v>
      </c>
      <c r="D8680" s="68" t="s">
        <v>375</v>
      </c>
      <c r="E8680" s="67" t="s">
        <v>376</v>
      </c>
      <c r="F8680" s="68" t="s">
        <v>490</v>
      </c>
      <c r="G8680" s="67" t="s">
        <v>491</v>
      </c>
      <c r="H8680" s="68" t="s">
        <v>362</v>
      </c>
      <c r="I8680" s="69">
        <v>48</v>
      </c>
      <c r="J8680" s="69">
        <v>69</v>
      </c>
      <c r="K8680" s="91"/>
      <c r="L8680" s="91"/>
    </row>
    <row r="8681" spans="2:12" x14ac:dyDescent="0.25">
      <c r="B8681" s="67" t="s">
        <v>454</v>
      </c>
      <c r="C8681" s="67" t="s">
        <v>455</v>
      </c>
      <c r="D8681" s="68" t="s">
        <v>375</v>
      </c>
      <c r="E8681" s="67" t="s">
        <v>376</v>
      </c>
      <c r="F8681" s="68" t="s">
        <v>490</v>
      </c>
      <c r="G8681" s="67" t="s">
        <v>491</v>
      </c>
      <c r="H8681" s="68" t="s">
        <v>363</v>
      </c>
      <c r="I8681" s="69">
        <v>154</v>
      </c>
      <c r="J8681" s="69">
        <v>223</v>
      </c>
      <c r="K8681" s="91"/>
      <c r="L8681" s="91"/>
    </row>
    <row r="8682" spans="2:12" x14ac:dyDescent="0.25">
      <c r="B8682" s="67" t="s">
        <v>454</v>
      </c>
      <c r="C8682" s="67" t="s">
        <v>455</v>
      </c>
      <c r="D8682" s="68" t="s">
        <v>375</v>
      </c>
      <c r="E8682" s="67" t="s">
        <v>376</v>
      </c>
      <c r="F8682" s="68" t="s">
        <v>490</v>
      </c>
      <c r="G8682" s="67" t="s">
        <v>491</v>
      </c>
      <c r="H8682" s="68" t="s">
        <v>364</v>
      </c>
      <c r="I8682" s="69">
        <v>61</v>
      </c>
      <c r="J8682" s="69">
        <v>54</v>
      </c>
      <c r="K8682" s="91"/>
      <c r="L8682" s="91"/>
    </row>
    <row r="8683" spans="2:12" x14ac:dyDescent="0.25">
      <c r="B8683" s="67" t="s">
        <v>454</v>
      </c>
      <c r="C8683" s="67" t="s">
        <v>455</v>
      </c>
      <c r="D8683" s="68" t="s">
        <v>375</v>
      </c>
      <c r="E8683" s="67" t="s">
        <v>376</v>
      </c>
      <c r="F8683" s="68" t="s">
        <v>490</v>
      </c>
      <c r="G8683" s="67" t="s">
        <v>491</v>
      </c>
      <c r="H8683" s="68" t="s">
        <v>362</v>
      </c>
      <c r="I8683" s="69">
        <v>0</v>
      </c>
      <c r="J8683" s="69">
        <v>0</v>
      </c>
      <c r="K8683" s="91"/>
      <c r="L8683" s="91"/>
    </row>
    <row r="8684" spans="2:12" x14ac:dyDescent="0.25">
      <c r="B8684" s="67" t="s">
        <v>454</v>
      </c>
      <c r="C8684" s="67" t="s">
        <v>455</v>
      </c>
      <c r="D8684" s="68" t="s">
        <v>375</v>
      </c>
      <c r="E8684" s="67" t="s">
        <v>376</v>
      </c>
      <c r="F8684" s="68" t="s">
        <v>490</v>
      </c>
      <c r="G8684" s="67" t="s">
        <v>491</v>
      </c>
      <c r="H8684" s="68" t="s">
        <v>363</v>
      </c>
      <c r="I8684" s="69">
        <v>0</v>
      </c>
      <c r="J8684" s="69">
        <v>0</v>
      </c>
      <c r="K8684" s="91"/>
      <c r="L8684" s="91"/>
    </row>
    <row r="8685" spans="2:12" x14ac:dyDescent="0.25">
      <c r="B8685" s="67" t="s">
        <v>454</v>
      </c>
      <c r="C8685" s="67" t="s">
        <v>455</v>
      </c>
      <c r="D8685" s="68" t="s">
        <v>375</v>
      </c>
      <c r="E8685" s="67" t="s">
        <v>376</v>
      </c>
      <c r="F8685" s="68" t="s">
        <v>490</v>
      </c>
      <c r="G8685" s="67" t="s">
        <v>491</v>
      </c>
      <c r="H8685" s="68" t="s">
        <v>364</v>
      </c>
      <c r="I8685" s="69">
        <v>0</v>
      </c>
      <c r="J8685" s="69">
        <v>0</v>
      </c>
      <c r="K8685" s="91"/>
      <c r="L8685" s="91"/>
    </row>
    <row r="8686" spans="2:12" x14ac:dyDescent="0.25">
      <c r="B8686" s="67" t="s">
        <v>454</v>
      </c>
      <c r="C8686" s="67" t="s">
        <v>455</v>
      </c>
      <c r="D8686" s="68" t="s">
        <v>375</v>
      </c>
      <c r="E8686" s="67" t="s">
        <v>376</v>
      </c>
      <c r="F8686" s="68" t="s">
        <v>490</v>
      </c>
      <c r="G8686" s="67" t="s">
        <v>491</v>
      </c>
      <c r="H8686" s="68" t="s">
        <v>362</v>
      </c>
      <c r="I8686" s="69">
        <v>0</v>
      </c>
      <c r="J8686" s="69">
        <v>0</v>
      </c>
      <c r="K8686" s="91"/>
      <c r="L8686" s="91"/>
    </row>
    <row r="8687" spans="2:12" x14ac:dyDescent="0.25">
      <c r="B8687" s="67" t="s">
        <v>454</v>
      </c>
      <c r="C8687" s="67" t="s">
        <v>455</v>
      </c>
      <c r="D8687" s="68" t="s">
        <v>375</v>
      </c>
      <c r="E8687" s="67" t="s">
        <v>376</v>
      </c>
      <c r="F8687" s="68" t="s">
        <v>490</v>
      </c>
      <c r="G8687" s="67" t="s">
        <v>491</v>
      </c>
      <c r="H8687" s="68" t="s">
        <v>363</v>
      </c>
      <c r="I8687" s="69">
        <v>0</v>
      </c>
      <c r="J8687" s="69">
        <v>0</v>
      </c>
      <c r="K8687" s="91"/>
      <c r="L8687" s="91"/>
    </row>
    <row r="8688" spans="2:12" x14ac:dyDescent="0.25">
      <c r="B8688" s="67" t="s">
        <v>454</v>
      </c>
      <c r="C8688" s="67" t="s">
        <v>455</v>
      </c>
      <c r="D8688" s="68" t="s">
        <v>375</v>
      </c>
      <c r="E8688" s="67" t="s">
        <v>376</v>
      </c>
      <c r="F8688" s="68" t="s">
        <v>490</v>
      </c>
      <c r="G8688" s="67" t="s">
        <v>491</v>
      </c>
      <c r="H8688" s="68" t="s">
        <v>364</v>
      </c>
      <c r="I8688" s="69">
        <v>0</v>
      </c>
      <c r="J8688" s="69">
        <v>0</v>
      </c>
      <c r="K8688" s="91"/>
      <c r="L8688" s="91"/>
    </row>
    <row r="8689" spans="2:12" x14ac:dyDescent="0.25">
      <c r="B8689" s="67" t="s">
        <v>454</v>
      </c>
      <c r="C8689" s="67" t="s">
        <v>455</v>
      </c>
      <c r="D8689" s="68" t="s">
        <v>375</v>
      </c>
      <c r="E8689" s="67" t="s">
        <v>376</v>
      </c>
      <c r="F8689" s="68" t="s">
        <v>490</v>
      </c>
      <c r="G8689" s="67" t="s">
        <v>491</v>
      </c>
      <c r="H8689" s="68" t="s">
        <v>362</v>
      </c>
      <c r="I8689" s="69">
        <v>0</v>
      </c>
      <c r="J8689" s="69">
        <v>0</v>
      </c>
      <c r="K8689" s="91"/>
      <c r="L8689" s="91"/>
    </row>
    <row r="8690" spans="2:12" x14ac:dyDescent="0.25">
      <c r="B8690" s="67" t="s">
        <v>454</v>
      </c>
      <c r="C8690" s="67" t="s">
        <v>455</v>
      </c>
      <c r="D8690" s="68" t="s">
        <v>375</v>
      </c>
      <c r="E8690" s="67" t="s">
        <v>376</v>
      </c>
      <c r="F8690" s="68" t="s">
        <v>490</v>
      </c>
      <c r="G8690" s="67" t="s">
        <v>491</v>
      </c>
      <c r="H8690" s="68" t="s">
        <v>363</v>
      </c>
      <c r="I8690" s="69">
        <v>0</v>
      </c>
      <c r="J8690" s="69">
        <v>0</v>
      </c>
      <c r="K8690" s="91"/>
      <c r="L8690" s="91"/>
    </row>
    <row r="8691" spans="2:12" x14ac:dyDescent="0.25">
      <c r="B8691" s="67" t="s">
        <v>454</v>
      </c>
      <c r="C8691" s="67" t="s">
        <v>455</v>
      </c>
      <c r="D8691" s="68" t="s">
        <v>375</v>
      </c>
      <c r="E8691" s="67" t="s">
        <v>376</v>
      </c>
      <c r="F8691" s="68" t="s">
        <v>490</v>
      </c>
      <c r="G8691" s="67" t="s">
        <v>491</v>
      </c>
      <c r="H8691" s="68" t="s">
        <v>364</v>
      </c>
      <c r="I8691" s="69">
        <v>0</v>
      </c>
      <c r="J8691" s="69">
        <v>0</v>
      </c>
      <c r="K8691" s="91"/>
      <c r="L8691" s="91"/>
    </row>
    <row r="8692" spans="2:12" x14ac:dyDescent="0.25">
      <c r="B8692" s="67" t="s">
        <v>454</v>
      </c>
      <c r="C8692" s="67" t="s">
        <v>455</v>
      </c>
      <c r="D8692" s="68" t="s">
        <v>375</v>
      </c>
      <c r="E8692" s="67" t="s">
        <v>376</v>
      </c>
      <c r="F8692" s="68" t="s">
        <v>490</v>
      </c>
      <c r="G8692" s="67" t="s">
        <v>491</v>
      </c>
      <c r="H8692" s="68" t="s">
        <v>363</v>
      </c>
      <c r="I8692" s="69">
        <v>0</v>
      </c>
      <c r="J8692" s="69">
        <v>0</v>
      </c>
      <c r="K8692" s="91"/>
      <c r="L8692" s="91"/>
    </row>
    <row r="8693" spans="2:12" x14ac:dyDescent="0.25">
      <c r="B8693" s="67" t="s">
        <v>454</v>
      </c>
      <c r="C8693" s="67" t="s">
        <v>455</v>
      </c>
      <c r="D8693" s="68" t="s">
        <v>375</v>
      </c>
      <c r="E8693" s="67" t="s">
        <v>376</v>
      </c>
      <c r="F8693" s="68" t="s">
        <v>490</v>
      </c>
      <c r="G8693" s="67" t="s">
        <v>491</v>
      </c>
      <c r="H8693" s="68" t="s">
        <v>363</v>
      </c>
      <c r="I8693" s="69">
        <v>0</v>
      </c>
      <c r="J8693" s="69">
        <v>0</v>
      </c>
      <c r="K8693" s="91"/>
      <c r="L8693" s="91"/>
    </row>
    <row r="8694" spans="2:12" x14ac:dyDescent="0.25">
      <c r="B8694" s="67" t="s">
        <v>454</v>
      </c>
      <c r="C8694" s="67" t="s">
        <v>455</v>
      </c>
      <c r="D8694" s="68" t="s">
        <v>375</v>
      </c>
      <c r="E8694" s="67" t="s">
        <v>376</v>
      </c>
      <c r="F8694" s="68" t="s">
        <v>490</v>
      </c>
      <c r="G8694" s="67" t="s">
        <v>491</v>
      </c>
      <c r="H8694" s="68" t="s">
        <v>363</v>
      </c>
      <c r="I8694" s="69">
        <v>0</v>
      </c>
      <c r="J8694" s="69">
        <v>0</v>
      </c>
      <c r="K8694" s="91"/>
      <c r="L8694" s="91"/>
    </row>
    <row r="8695" spans="2:12" x14ac:dyDescent="0.25">
      <c r="B8695" s="67" t="s">
        <v>454</v>
      </c>
      <c r="C8695" s="67" t="s">
        <v>455</v>
      </c>
      <c r="D8695" s="68" t="s">
        <v>375</v>
      </c>
      <c r="E8695" s="67" t="s">
        <v>376</v>
      </c>
      <c r="F8695" s="68" t="s">
        <v>490</v>
      </c>
      <c r="G8695" s="67" t="s">
        <v>491</v>
      </c>
      <c r="H8695" s="68" t="s">
        <v>362</v>
      </c>
      <c r="I8695" s="69">
        <v>0</v>
      </c>
      <c r="J8695" s="69">
        <v>0</v>
      </c>
      <c r="K8695" s="91"/>
      <c r="L8695" s="91"/>
    </row>
    <row r="8696" spans="2:12" x14ac:dyDescent="0.25">
      <c r="B8696" s="67" t="s">
        <v>454</v>
      </c>
      <c r="C8696" s="67" t="s">
        <v>455</v>
      </c>
      <c r="D8696" s="68" t="s">
        <v>375</v>
      </c>
      <c r="E8696" s="67" t="s">
        <v>376</v>
      </c>
      <c r="F8696" s="68" t="s">
        <v>490</v>
      </c>
      <c r="G8696" s="67" t="s">
        <v>491</v>
      </c>
      <c r="H8696" s="68" t="s">
        <v>363</v>
      </c>
      <c r="I8696" s="69">
        <v>0</v>
      </c>
      <c r="J8696" s="69">
        <v>0</v>
      </c>
      <c r="K8696" s="91"/>
      <c r="L8696" s="91"/>
    </row>
    <row r="8697" spans="2:12" x14ac:dyDescent="0.25">
      <c r="B8697" s="67" t="s">
        <v>454</v>
      </c>
      <c r="C8697" s="67" t="s">
        <v>455</v>
      </c>
      <c r="D8697" s="68" t="s">
        <v>375</v>
      </c>
      <c r="E8697" s="67" t="s">
        <v>376</v>
      </c>
      <c r="F8697" s="68" t="s">
        <v>490</v>
      </c>
      <c r="G8697" s="67" t="s">
        <v>491</v>
      </c>
      <c r="H8697" s="68" t="s">
        <v>364</v>
      </c>
      <c r="I8697" s="69">
        <v>0</v>
      </c>
      <c r="J8697" s="69">
        <v>0</v>
      </c>
      <c r="K8697" s="91"/>
      <c r="L8697" s="91"/>
    </row>
    <row r="8698" spans="2:12" x14ac:dyDescent="0.25">
      <c r="B8698" s="67" t="s">
        <v>454</v>
      </c>
      <c r="C8698" s="67" t="s">
        <v>455</v>
      </c>
      <c r="D8698" s="68" t="s">
        <v>375</v>
      </c>
      <c r="E8698" s="67" t="s">
        <v>376</v>
      </c>
      <c r="F8698" s="68" t="s">
        <v>490</v>
      </c>
      <c r="G8698" s="67" t="s">
        <v>491</v>
      </c>
      <c r="H8698" s="68" t="s">
        <v>363</v>
      </c>
      <c r="I8698" s="69">
        <v>0</v>
      </c>
      <c r="J8698" s="69">
        <v>0</v>
      </c>
      <c r="K8698" s="91"/>
      <c r="L8698" s="91"/>
    </row>
    <row r="8699" spans="2:12" x14ac:dyDescent="0.25">
      <c r="B8699" s="67" t="s">
        <v>454</v>
      </c>
      <c r="C8699" s="67" t="s">
        <v>455</v>
      </c>
      <c r="D8699" s="68" t="s">
        <v>375</v>
      </c>
      <c r="E8699" s="67" t="s">
        <v>376</v>
      </c>
      <c r="F8699" s="68" t="s">
        <v>490</v>
      </c>
      <c r="G8699" s="67" t="s">
        <v>491</v>
      </c>
      <c r="H8699" s="68" t="s">
        <v>364</v>
      </c>
      <c r="I8699" s="69">
        <v>0</v>
      </c>
      <c r="J8699" s="69">
        <v>0</v>
      </c>
      <c r="K8699" s="91"/>
      <c r="L8699" s="91"/>
    </row>
    <row r="8700" spans="2:12" x14ac:dyDescent="0.25">
      <c r="B8700" s="67" t="s">
        <v>454</v>
      </c>
      <c r="C8700" s="67" t="s">
        <v>455</v>
      </c>
      <c r="D8700" s="68" t="s">
        <v>375</v>
      </c>
      <c r="E8700" s="67" t="s">
        <v>376</v>
      </c>
      <c r="F8700" s="68" t="s">
        <v>490</v>
      </c>
      <c r="G8700" s="67" t="s">
        <v>491</v>
      </c>
      <c r="H8700" s="68" t="s">
        <v>362</v>
      </c>
      <c r="I8700" s="69">
        <v>0</v>
      </c>
      <c r="J8700" s="69">
        <v>0</v>
      </c>
      <c r="K8700" s="91"/>
      <c r="L8700" s="91"/>
    </row>
    <row r="8701" spans="2:12" x14ac:dyDescent="0.25">
      <c r="B8701" s="67" t="s">
        <v>454</v>
      </c>
      <c r="C8701" s="67" t="s">
        <v>455</v>
      </c>
      <c r="D8701" s="68" t="s">
        <v>375</v>
      </c>
      <c r="E8701" s="67" t="s">
        <v>376</v>
      </c>
      <c r="F8701" s="68" t="s">
        <v>490</v>
      </c>
      <c r="G8701" s="67" t="s">
        <v>491</v>
      </c>
      <c r="H8701" s="68" t="s">
        <v>363</v>
      </c>
      <c r="I8701" s="69">
        <v>0</v>
      </c>
      <c r="J8701" s="69">
        <v>0</v>
      </c>
      <c r="K8701" s="91"/>
      <c r="L8701" s="91"/>
    </row>
    <row r="8702" spans="2:12" x14ac:dyDescent="0.25">
      <c r="B8702" s="67" t="s">
        <v>454</v>
      </c>
      <c r="C8702" s="67" t="s">
        <v>455</v>
      </c>
      <c r="D8702" s="68" t="s">
        <v>375</v>
      </c>
      <c r="E8702" s="67" t="s">
        <v>376</v>
      </c>
      <c r="F8702" s="68" t="s">
        <v>490</v>
      </c>
      <c r="G8702" s="67" t="s">
        <v>491</v>
      </c>
      <c r="H8702" s="68" t="s">
        <v>364</v>
      </c>
      <c r="I8702" s="69">
        <v>0</v>
      </c>
      <c r="J8702" s="69">
        <v>0</v>
      </c>
      <c r="K8702" s="91"/>
      <c r="L8702" s="91"/>
    </row>
    <row r="8703" spans="2:12" x14ac:dyDescent="0.25">
      <c r="B8703" s="67" t="s">
        <v>454</v>
      </c>
      <c r="C8703" s="67" t="s">
        <v>455</v>
      </c>
      <c r="D8703" s="68" t="s">
        <v>375</v>
      </c>
      <c r="E8703" s="67" t="s">
        <v>376</v>
      </c>
      <c r="F8703" s="68" t="s">
        <v>490</v>
      </c>
      <c r="G8703" s="67" t="s">
        <v>491</v>
      </c>
      <c r="H8703" s="68" t="s">
        <v>363</v>
      </c>
      <c r="I8703" s="69">
        <v>0</v>
      </c>
      <c r="J8703" s="69">
        <v>0</v>
      </c>
      <c r="K8703" s="91"/>
      <c r="L8703" s="91"/>
    </row>
    <row r="8704" spans="2:12" x14ac:dyDescent="0.25">
      <c r="B8704" s="67" t="s">
        <v>454</v>
      </c>
      <c r="C8704" s="67" t="s">
        <v>455</v>
      </c>
      <c r="D8704" s="68" t="s">
        <v>375</v>
      </c>
      <c r="E8704" s="67" t="s">
        <v>376</v>
      </c>
      <c r="F8704" s="68" t="s">
        <v>490</v>
      </c>
      <c r="G8704" s="67" t="s">
        <v>491</v>
      </c>
      <c r="H8704" s="68" t="s">
        <v>363</v>
      </c>
      <c r="I8704" s="69">
        <v>0</v>
      </c>
      <c r="J8704" s="69">
        <v>0</v>
      </c>
      <c r="K8704" s="91"/>
      <c r="L8704" s="91"/>
    </row>
    <row r="8705" spans="2:12" x14ac:dyDescent="0.25">
      <c r="B8705" s="67" t="s">
        <v>454</v>
      </c>
      <c r="C8705" s="67" t="s">
        <v>455</v>
      </c>
      <c r="D8705" s="68" t="s">
        <v>375</v>
      </c>
      <c r="E8705" s="67" t="s">
        <v>376</v>
      </c>
      <c r="F8705" s="68" t="s">
        <v>490</v>
      </c>
      <c r="G8705" s="67" t="s">
        <v>491</v>
      </c>
      <c r="H8705" s="68" t="s">
        <v>363</v>
      </c>
      <c r="I8705" s="69">
        <v>0</v>
      </c>
      <c r="J8705" s="69">
        <v>0</v>
      </c>
      <c r="K8705" s="91"/>
      <c r="L8705" s="91"/>
    </row>
    <row r="8706" spans="2:12" x14ac:dyDescent="0.25">
      <c r="B8706" s="67" t="s">
        <v>454</v>
      </c>
      <c r="C8706" s="67" t="s">
        <v>455</v>
      </c>
      <c r="D8706" s="68" t="s">
        <v>375</v>
      </c>
      <c r="E8706" s="67" t="s">
        <v>376</v>
      </c>
      <c r="F8706" s="68" t="s">
        <v>490</v>
      </c>
      <c r="G8706" s="67" t="s">
        <v>491</v>
      </c>
      <c r="H8706" s="68" t="s">
        <v>362</v>
      </c>
      <c r="I8706" s="69">
        <v>0</v>
      </c>
      <c r="J8706" s="69">
        <v>0</v>
      </c>
      <c r="K8706" s="91"/>
      <c r="L8706" s="91"/>
    </row>
    <row r="8707" spans="2:12" x14ac:dyDescent="0.25">
      <c r="B8707" s="67" t="s">
        <v>454</v>
      </c>
      <c r="C8707" s="67" t="s">
        <v>455</v>
      </c>
      <c r="D8707" s="68" t="s">
        <v>375</v>
      </c>
      <c r="E8707" s="67" t="s">
        <v>376</v>
      </c>
      <c r="F8707" s="68" t="s">
        <v>490</v>
      </c>
      <c r="G8707" s="67" t="s">
        <v>491</v>
      </c>
      <c r="H8707" s="68" t="s">
        <v>363</v>
      </c>
      <c r="I8707" s="69">
        <v>0</v>
      </c>
      <c r="J8707" s="69">
        <v>0</v>
      </c>
      <c r="K8707" s="91"/>
      <c r="L8707" s="91"/>
    </row>
    <row r="8708" spans="2:12" x14ac:dyDescent="0.25">
      <c r="B8708" s="67" t="s">
        <v>454</v>
      </c>
      <c r="C8708" s="67" t="s">
        <v>455</v>
      </c>
      <c r="D8708" s="68" t="s">
        <v>375</v>
      </c>
      <c r="E8708" s="67" t="s">
        <v>376</v>
      </c>
      <c r="F8708" s="68" t="s">
        <v>490</v>
      </c>
      <c r="G8708" s="67" t="s">
        <v>491</v>
      </c>
      <c r="H8708" s="68" t="s">
        <v>362</v>
      </c>
      <c r="I8708" s="69">
        <v>0</v>
      </c>
      <c r="J8708" s="69">
        <v>0</v>
      </c>
      <c r="K8708" s="91"/>
      <c r="L8708" s="91"/>
    </row>
    <row r="8709" spans="2:12" x14ac:dyDescent="0.25">
      <c r="B8709" s="67" t="s">
        <v>454</v>
      </c>
      <c r="C8709" s="67" t="s">
        <v>455</v>
      </c>
      <c r="D8709" s="68" t="s">
        <v>375</v>
      </c>
      <c r="E8709" s="67" t="s">
        <v>376</v>
      </c>
      <c r="F8709" s="68" t="s">
        <v>490</v>
      </c>
      <c r="G8709" s="67" t="s">
        <v>491</v>
      </c>
      <c r="H8709" s="68" t="s">
        <v>363</v>
      </c>
      <c r="I8709" s="69">
        <v>0</v>
      </c>
      <c r="J8709" s="69">
        <v>0</v>
      </c>
      <c r="K8709" s="91"/>
      <c r="L8709" s="91"/>
    </row>
    <row r="8710" spans="2:12" x14ac:dyDescent="0.25">
      <c r="B8710" s="67" t="s">
        <v>454</v>
      </c>
      <c r="C8710" s="67" t="s">
        <v>455</v>
      </c>
      <c r="D8710" s="68" t="s">
        <v>375</v>
      </c>
      <c r="E8710" s="67" t="s">
        <v>376</v>
      </c>
      <c r="F8710" s="68" t="s">
        <v>490</v>
      </c>
      <c r="G8710" s="67" t="s">
        <v>491</v>
      </c>
      <c r="H8710" s="68" t="s">
        <v>364</v>
      </c>
      <c r="I8710" s="69">
        <v>0</v>
      </c>
      <c r="J8710" s="69">
        <v>0</v>
      </c>
      <c r="K8710" s="91"/>
      <c r="L8710" s="91"/>
    </row>
    <row r="8711" spans="2:12" x14ac:dyDescent="0.25">
      <c r="B8711" s="67" t="s">
        <v>454</v>
      </c>
      <c r="C8711" s="67" t="s">
        <v>455</v>
      </c>
      <c r="D8711" s="68" t="s">
        <v>375</v>
      </c>
      <c r="E8711" s="67" t="s">
        <v>376</v>
      </c>
      <c r="F8711" s="68" t="s">
        <v>492</v>
      </c>
      <c r="G8711" s="67" t="s">
        <v>493</v>
      </c>
      <c r="H8711" s="68" t="s">
        <v>362</v>
      </c>
      <c r="I8711" s="69">
        <v>0</v>
      </c>
      <c r="J8711" s="69">
        <v>0</v>
      </c>
      <c r="K8711" s="91"/>
      <c r="L8711" s="91"/>
    </row>
    <row r="8712" spans="2:12" x14ac:dyDescent="0.25">
      <c r="B8712" s="67" t="s">
        <v>454</v>
      </c>
      <c r="C8712" s="67" t="s">
        <v>455</v>
      </c>
      <c r="D8712" s="68" t="s">
        <v>375</v>
      </c>
      <c r="E8712" s="67" t="s">
        <v>376</v>
      </c>
      <c r="F8712" s="68" t="s">
        <v>492</v>
      </c>
      <c r="G8712" s="67" t="s">
        <v>493</v>
      </c>
      <c r="H8712" s="68" t="s">
        <v>364</v>
      </c>
      <c r="I8712" s="69">
        <v>0</v>
      </c>
      <c r="J8712" s="69">
        <v>0</v>
      </c>
      <c r="K8712" s="91"/>
      <c r="L8712" s="91"/>
    </row>
    <row r="8713" spans="2:12" x14ac:dyDescent="0.25">
      <c r="B8713" s="67" t="s">
        <v>454</v>
      </c>
      <c r="C8713" s="67" t="s">
        <v>455</v>
      </c>
      <c r="D8713" s="68" t="s">
        <v>375</v>
      </c>
      <c r="E8713" s="67" t="s">
        <v>376</v>
      </c>
      <c r="F8713" s="68" t="s">
        <v>492</v>
      </c>
      <c r="G8713" s="67" t="s">
        <v>493</v>
      </c>
      <c r="H8713" s="68" t="s">
        <v>362</v>
      </c>
      <c r="I8713" s="69">
        <v>0</v>
      </c>
      <c r="J8713" s="69">
        <v>17</v>
      </c>
      <c r="K8713" s="91"/>
      <c r="L8713" s="91"/>
    </row>
    <row r="8714" spans="2:12" x14ac:dyDescent="0.25">
      <c r="B8714" s="67" t="s">
        <v>454</v>
      </c>
      <c r="C8714" s="67" t="s">
        <v>455</v>
      </c>
      <c r="D8714" s="68" t="s">
        <v>375</v>
      </c>
      <c r="E8714" s="67" t="s">
        <v>376</v>
      </c>
      <c r="F8714" s="68" t="s">
        <v>492</v>
      </c>
      <c r="G8714" s="67" t="s">
        <v>493</v>
      </c>
      <c r="H8714" s="68" t="s">
        <v>363</v>
      </c>
      <c r="I8714" s="69">
        <v>20</v>
      </c>
      <c r="J8714" s="69">
        <v>0</v>
      </c>
      <c r="K8714" s="91"/>
      <c r="L8714" s="91"/>
    </row>
    <row r="8715" spans="2:12" x14ac:dyDescent="0.25">
      <c r="B8715" s="67" t="s">
        <v>454</v>
      </c>
      <c r="C8715" s="67" t="s">
        <v>455</v>
      </c>
      <c r="D8715" s="68" t="s">
        <v>375</v>
      </c>
      <c r="E8715" s="67" t="s">
        <v>376</v>
      </c>
      <c r="F8715" s="68" t="s">
        <v>492</v>
      </c>
      <c r="G8715" s="67" t="s">
        <v>493</v>
      </c>
      <c r="H8715" s="68" t="s">
        <v>364</v>
      </c>
      <c r="I8715" s="69">
        <v>4</v>
      </c>
      <c r="J8715" s="69">
        <v>2</v>
      </c>
      <c r="K8715" s="91"/>
      <c r="L8715" s="91"/>
    </row>
    <row r="8716" spans="2:12" x14ac:dyDescent="0.25">
      <c r="B8716" s="67" t="s">
        <v>454</v>
      </c>
      <c r="C8716" s="67" t="s">
        <v>455</v>
      </c>
      <c r="D8716" s="68" t="s">
        <v>375</v>
      </c>
      <c r="E8716" s="67" t="s">
        <v>376</v>
      </c>
      <c r="F8716" s="68" t="s">
        <v>492</v>
      </c>
      <c r="G8716" s="67" t="s">
        <v>493</v>
      </c>
      <c r="H8716" s="68" t="s">
        <v>362</v>
      </c>
      <c r="I8716" s="69">
        <v>63</v>
      </c>
      <c r="J8716" s="69">
        <v>28</v>
      </c>
      <c r="K8716" s="91"/>
      <c r="L8716" s="91"/>
    </row>
    <row r="8717" spans="2:12" x14ac:dyDescent="0.25">
      <c r="B8717" s="67" t="s">
        <v>454</v>
      </c>
      <c r="C8717" s="67" t="s">
        <v>455</v>
      </c>
      <c r="D8717" s="68" t="s">
        <v>375</v>
      </c>
      <c r="E8717" s="67" t="s">
        <v>376</v>
      </c>
      <c r="F8717" s="68" t="s">
        <v>492</v>
      </c>
      <c r="G8717" s="67" t="s">
        <v>493</v>
      </c>
      <c r="H8717" s="68" t="s">
        <v>363</v>
      </c>
      <c r="I8717" s="69">
        <v>157</v>
      </c>
      <c r="J8717" s="69">
        <v>111</v>
      </c>
      <c r="K8717" s="91"/>
      <c r="L8717" s="91"/>
    </row>
    <row r="8718" spans="2:12" x14ac:dyDescent="0.25">
      <c r="B8718" s="67" t="s">
        <v>454</v>
      </c>
      <c r="C8718" s="67" t="s">
        <v>455</v>
      </c>
      <c r="D8718" s="68" t="s">
        <v>375</v>
      </c>
      <c r="E8718" s="67" t="s">
        <v>376</v>
      </c>
      <c r="F8718" s="68" t="s">
        <v>492</v>
      </c>
      <c r="G8718" s="67" t="s">
        <v>493</v>
      </c>
      <c r="H8718" s="68" t="s">
        <v>364</v>
      </c>
      <c r="I8718" s="69">
        <v>36</v>
      </c>
      <c r="J8718" s="69">
        <v>37</v>
      </c>
      <c r="K8718" s="91"/>
      <c r="L8718" s="91"/>
    </row>
    <row r="8719" spans="2:12" x14ac:dyDescent="0.25">
      <c r="B8719" s="67" t="s">
        <v>454</v>
      </c>
      <c r="C8719" s="67" t="s">
        <v>455</v>
      </c>
      <c r="D8719" s="68" t="s">
        <v>375</v>
      </c>
      <c r="E8719" s="67" t="s">
        <v>376</v>
      </c>
      <c r="F8719" s="68" t="s">
        <v>492</v>
      </c>
      <c r="G8719" s="67" t="s">
        <v>493</v>
      </c>
      <c r="H8719" s="68" t="s">
        <v>362</v>
      </c>
      <c r="I8719" s="69">
        <v>9</v>
      </c>
      <c r="J8719" s="69">
        <v>9</v>
      </c>
      <c r="K8719" s="91"/>
      <c r="L8719" s="91"/>
    </row>
    <row r="8720" spans="2:12" x14ac:dyDescent="0.25">
      <c r="B8720" s="67" t="s">
        <v>454</v>
      </c>
      <c r="C8720" s="67" t="s">
        <v>455</v>
      </c>
      <c r="D8720" s="68" t="s">
        <v>375</v>
      </c>
      <c r="E8720" s="67" t="s">
        <v>376</v>
      </c>
      <c r="F8720" s="68" t="s">
        <v>492</v>
      </c>
      <c r="G8720" s="67" t="s">
        <v>493</v>
      </c>
      <c r="H8720" s="68" t="s">
        <v>363</v>
      </c>
      <c r="I8720" s="69">
        <v>59</v>
      </c>
      <c r="J8720" s="69">
        <v>52</v>
      </c>
      <c r="K8720" s="91"/>
      <c r="L8720" s="91"/>
    </row>
    <row r="8721" spans="2:12" x14ac:dyDescent="0.25">
      <c r="B8721" s="67" t="s">
        <v>454</v>
      </c>
      <c r="C8721" s="67" t="s">
        <v>455</v>
      </c>
      <c r="D8721" s="68" t="s">
        <v>375</v>
      </c>
      <c r="E8721" s="67" t="s">
        <v>376</v>
      </c>
      <c r="F8721" s="68" t="s">
        <v>492</v>
      </c>
      <c r="G8721" s="67" t="s">
        <v>493</v>
      </c>
      <c r="H8721" s="68" t="s">
        <v>364</v>
      </c>
      <c r="I8721" s="69">
        <v>26</v>
      </c>
      <c r="J8721" s="69">
        <v>12</v>
      </c>
      <c r="K8721" s="91"/>
      <c r="L8721" s="91"/>
    </row>
    <row r="8722" spans="2:12" x14ac:dyDescent="0.25">
      <c r="B8722" s="67" t="s">
        <v>454</v>
      </c>
      <c r="C8722" s="67" t="s">
        <v>455</v>
      </c>
      <c r="D8722" s="68" t="s">
        <v>375</v>
      </c>
      <c r="E8722" s="67" t="s">
        <v>376</v>
      </c>
      <c r="F8722" s="68" t="s">
        <v>492</v>
      </c>
      <c r="G8722" s="67" t="s">
        <v>493</v>
      </c>
      <c r="H8722" s="68" t="s">
        <v>362</v>
      </c>
      <c r="I8722" s="69">
        <v>0</v>
      </c>
      <c r="J8722" s="69">
        <v>0</v>
      </c>
      <c r="K8722" s="91"/>
      <c r="L8722" s="91"/>
    </row>
    <row r="8723" spans="2:12" x14ac:dyDescent="0.25">
      <c r="B8723" s="67" t="s">
        <v>454</v>
      </c>
      <c r="C8723" s="67" t="s">
        <v>455</v>
      </c>
      <c r="D8723" s="68" t="s">
        <v>375</v>
      </c>
      <c r="E8723" s="67" t="s">
        <v>376</v>
      </c>
      <c r="F8723" s="68" t="s">
        <v>492</v>
      </c>
      <c r="G8723" s="67" t="s">
        <v>493</v>
      </c>
      <c r="H8723" s="68" t="s">
        <v>363</v>
      </c>
      <c r="I8723" s="69">
        <v>8</v>
      </c>
      <c r="J8723" s="69">
        <v>16</v>
      </c>
      <c r="K8723" s="91"/>
      <c r="L8723" s="91"/>
    </row>
    <row r="8724" spans="2:12" x14ac:dyDescent="0.25">
      <c r="B8724" s="67" t="s">
        <v>454</v>
      </c>
      <c r="C8724" s="67" t="s">
        <v>455</v>
      </c>
      <c r="D8724" s="68" t="s">
        <v>375</v>
      </c>
      <c r="E8724" s="67" t="s">
        <v>376</v>
      </c>
      <c r="F8724" s="68" t="s">
        <v>492</v>
      </c>
      <c r="G8724" s="67" t="s">
        <v>493</v>
      </c>
      <c r="H8724" s="68" t="s">
        <v>364</v>
      </c>
      <c r="I8724" s="69">
        <v>0</v>
      </c>
      <c r="J8724" s="69">
        <v>0</v>
      </c>
      <c r="K8724" s="91"/>
      <c r="L8724" s="91"/>
    </row>
    <row r="8725" spans="2:12" x14ac:dyDescent="0.25">
      <c r="B8725" s="67" t="s">
        <v>454</v>
      </c>
      <c r="C8725" s="67" t="s">
        <v>455</v>
      </c>
      <c r="D8725" s="68" t="s">
        <v>375</v>
      </c>
      <c r="E8725" s="67" t="s">
        <v>376</v>
      </c>
      <c r="F8725" s="68" t="s">
        <v>492</v>
      </c>
      <c r="G8725" s="67" t="s">
        <v>493</v>
      </c>
      <c r="H8725" s="68" t="s">
        <v>363</v>
      </c>
      <c r="I8725" s="69">
        <v>8</v>
      </c>
      <c r="J8725" s="69">
        <v>8</v>
      </c>
      <c r="K8725" s="91"/>
      <c r="L8725" s="91"/>
    </row>
    <row r="8726" spans="2:12" x14ac:dyDescent="0.25">
      <c r="B8726" s="67" t="s">
        <v>454</v>
      </c>
      <c r="C8726" s="67" t="s">
        <v>455</v>
      </c>
      <c r="D8726" s="68" t="s">
        <v>375</v>
      </c>
      <c r="E8726" s="67" t="s">
        <v>376</v>
      </c>
      <c r="F8726" s="68" t="s">
        <v>492</v>
      </c>
      <c r="G8726" s="67" t="s">
        <v>493</v>
      </c>
      <c r="H8726" s="68" t="s">
        <v>364</v>
      </c>
      <c r="I8726" s="69">
        <v>0</v>
      </c>
      <c r="J8726" s="69">
        <v>0</v>
      </c>
      <c r="K8726" s="91"/>
      <c r="L8726" s="91"/>
    </row>
    <row r="8727" spans="2:12" x14ac:dyDescent="0.25">
      <c r="B8727" s="67" t="s">
        <v>454</v>
      </c>
      <c r="C8727" s="67" t="s">
        <v>455</v>
      </c>
      <c r="D8727" s="68" t="s">
        <v>375</v>
      </c>
      <c r="E8727" s="67" t="s">
        <v>376</v>
      </c>
      <c r="F8727" s="68" t="s">
        <v>492</v>
      </c>
      <c r="G8727" s="67" t="s">
        <v>493</v>
      </c>
      <c r="H8727" s="68" t="s">
        <v>363</v>
      </c>
      <c r="I8727" s="69">
        <v>0</v>
      </c>
      <c r="J8727" s="69">
        <v>0</v>
      </c>
      <c r="K8727" s="91"/>
      <c r="L8727" s="91"/>
    </row>
    <row r="8728" spans="2:12" x14ac:dyDescent="0.25">
      <c r="B8728" s="67" t="s">
        <v>454</v>
      </c>
      <c r="C8728" s="67" t="s">
        <v>455</v>
      </c>
      <c r="D8728" s="68" t="s">
        <v>375</v>
      </c>
      <c r="E8728" s="67" t="s">
        <v>376</v>
      </c>
      <c r="F8728" s="68" t="s">
        <v>492</v>
      </c>
      <c r="G8728" s="67" t="s">
        <v>493</v>
      </c>
      <c r="H8728" s="68" t="s">
        <v>362</v>
      </c>
      <c r="I8728" s="69">
        <v>0</v>
      </c>
      <c r="J8728" s="69">
        <v>0</v>
      </c>
      <c r="K8728" s="91"/>
      <c r="L8728" s="91"/>
    </row>
    <row r="8729" spans="2:12" x14ac:dyDescent="0.25">
      <c r="B8729" s="67" t="s">
        <v>454</v>
      </c>
      <c r="C8729" s="67" t="s">
        <v>455</v>
      </c>
      <c r="D8729" s="68" t="s">
        <v>375</v>
      </c>
      <c r="E8729" s="67" t="s">
        <v>376</v>
      </c>
      <c r="F8729" s="68" t="s">
        <v>492</v>
      </c>
      <c r="G8729" s="67" t="s">
        <v>493</v>
      </c>
      <c r="H8729" s="68" t="s">
        <v>363</v>
      </c>
      <c r="I8729" s="69">
        <v>0</v>
      </c>
      <c r="J8729" s="69">
        <v>0</v>
      </c>
      <c r="K8729" s="91"/>
      <c r="L8729" s="91"/>
    </row>
    <row r="8730" spans="2:12" x14ac:dyDescent="0.25">
      <c r="B8730" s="67" t="s">
        <v>454</v>
      </c>
      <c r="C8730" s="67" t="s">
        <v>455</v>
      </c>
      <c r="D8730" s="68" t="s">
        <v>375</v>
      </c>
      <c r="E8730" s="67" t="s">
        <v>376</v>
      </c>
      <c r="F8730" s="68" t="s">
        <v>492</v>
      </c>
      <c r="G8730" s="67" t="s">
        <v>493</v>
      </c>
      <c r="H8730" s="68" t="s">
        <v>364</v>
      </c>
      <c r="I8730" s="69">
        <v>0</v>
      </c>
      <c r="J8730" s="69">
        <v>6</v>
      </c>
      <c r="K8730" s="91"/>
      <c r="L8730" s="91"/>
    </row>
    <row r="8731" spans="2:12" x14ac:dyDescent="0.25">
      <c r="B8731" s="67" t="s">
        <v>454</v>
      </c>
      <c r="C8731" s="67" t="s">
        <v>455</v>
      </c>
      <c r="D8731" s="68" t="s">
        <v>375</v>
      </c>
      <c r="E8731" s="67" t="s">
        <v>376</v>
      </c>
      <c r="F8731" s="68" t="s">
        <v>492</v>
      </c>
      <c r="G8731" s="67" t="s">
        <v>493</v>
      </c>
      <c r="H8731" s="68" t="s">
        <v>362</v>
      </c>
      <c r="I8731" s="69">
        <v>10</v>
      </c>
      <c r="J8731" s="69">
        <v>30</v>
      </c>
      <c r="K8731" s="91"/>
      <c r="L8731" s="91"/>
    </row>
    <row r="8732" spans="2:12" x14ac:dyDescent="0.25">
      <c r="B8732" s="67" t="s">
        <v>454</v>
      </c>
      <c r="C8732" s="67" t="s">
        <v>455</v>
      </c>
      <c r="D8732" s="68" t="s">
        <v>375</v>
      </c>
      <c r="E8732" s="67" t="s">
        <v>376</v>
      </c>
      <c r="F8732" s="68" t="s">
        <v>492</v>
      </c>
      <c r="G8732" s="67" t="s">
        <v>493</v>
      </c>
      <c r="H8732" s="68" t="s">
        <v>363</v>
      </c>
      <c r="I8732" s="69">
        <v>15</v>
      </c>
      <c r="J8732" s="69">
        <v>18</v>
      </c>
      <c r="K8732" s="91"/>
      <c r="L8732" s="91"/>
    </row>
    <row r="8733" spans="2:12" x14ac:dyDescent="0.25">
      <c r="B8733" s="67" t="s">
        <v>454</v>
      </c>
      <c r="C8733" s="67" t="s">
        <v>455</v>
      </c>
      <c r="D8733" s="68" t="s">
        <v>375</v>
      </c>
      <c r="E8733" s="67" t="s">
        <v>376</v>
      </c>
      <c r="F8733" s="68" t="s">
        <v>492</v>
      </c>
      <c r="G8733" s="67" t="s">
        <v>493</v>
      </c>
      <c r="H8733" s="68" t="s">
        <v>364</v>
      </c>
      <c r="I8733" s="69">
        <v>0</v>
      </c>
      <c r="J8733" s="69">
        <v>0</v>
      </c>
      <c r="K8733" s="91"/>
      <c r="L8733" s="91"/>
    </row>
    <row r="8734" spans="2:12" x14ac:dyDescent="0.25">
      <c r="B8734" s="67" t="s">
        <v>454</v>
      </c>
      <c r="C8734" s="67" t="s">
        <v>455</v>
      </c>
      <c r="D8734" s="68" t="s">
        <v>375</v>
      </c>
      <c r="E8734" s="67" t="s">
        <v>376</v>
      </c>
      <c r="F8734" s="68" t="s">
        <v>492</v>
      </c>
      <c r="G8734" s="67" t="s">
        <v>493</v>
      </c>
      <c r="H8734" s="68" t="s">
        <v>363</v>
      </c>
      <c r="I8734" s="69">
        <v>0</v>
      </c>
      <c r="J8734" s="69">
        <v>0</v>
      </c>
      <c r="K8734" s="91"/>
      <c r="L8734" s="91"/>
    </row>
    <row r="8735" spans="2:12" x14ac:dyDescent="0.25">
      <c r="B8735" s="67" t="s">
        <v>454</v>
      </c>
      <c r="C8735" s="67" t="s">
        <v>455</v>
      </c>
      <c r="D8735" s="68" t="s">
        <v>375</v>
      </c>
      <c r="E8735" s="67" t="s">
        <v>376</v>
      </c>
      <c r="F8735" s="68" t="s">
        <v>492</v>
      </c>
      <c r="G8735" s="67" t="s">
        <v>493</v>
      </c>
      <c r="H8735" s="68" t="s">
        <v>362</v>
      </c>
      <c r="I8735" s="69">
        <v>9</v>
      </c>
      <c r="J8735" s="69">
        <v>10</v>
      </c>
      <c r="K8735" s="91"/>
      <c r="L8735" s="91"/>
    </row>
    <row r="8736" spans="2:12" x14ac:dyDescent="0.25">
      <c r="B8736" s="67" t="s">
        <v>454</v>
      </c>
      <c r="C8736" s="67" t="s">
        <v>455</v>
      </c>
      <c r="D8736" s="68" t="s">
        <v>375</v>
      </c>
      <c r="E8736" s="67" t="s">
        <v>376</v>
      </c>
      <c r="F8736" s="68" t="s">
        <v>492</v>
      </c>
      <c r="G8736" s="67" t="s">
        <v>493</v>
      </c>
      <c r="H8736" s="68" t="s">
        <v>363</v>
      </c>
      <c r="I8736" s="69">
        <v>108</v>
      </c>
      <c r="J8736" s="69">
        <v>72</v>
      </c>
      <c r="K8736" s="91"/>
      <c r="L8736" s="91"/>
    </row>
    <row r="8737" spans="2:12" x14ac:dyDescent="0.25">
      <c r="B8737" s="67" t="s">
        <v>454</v>
      </c>
      <c r="C8737" s="67" t="s">
        <v>455</v>
      </c>
      <c r="D8737" s="68" t="s">
        <v>375</v>
      </c>
      <c r="E8737" s="67" t="s">
        <v>376</v>
      </c>
      <c r="F8737" s="68" t="s">
        <v>492</v>
      </c>
      <c r="G8737" s="67" t="s">
        <v>493</v>
      </c>
      <c r="H8737" s="68" t="s">
        <v>362</v>
      </c>
      <c r="I8737" s="69">
        <v>0</v>
      </c>
      <c r="J8737" s="69">
        <v>0</v>
      </c>
      <c r="K8737" s="91"/>
      <c r="L8737" s="91"/>
    </row>
    <row r="8738" spans="2:12" x14ac:dyDescent="0.25">
      <c r="B8738" s="67" t="s">
        <v>454</v>
      </c>
      <c r="C8738" s="67" t="s">
        <v>455</v>
      </c>
      <c r="D8738" s="68" t="s">
        <v>375</v>
      </c>
      <c r="E8738" s="67" t="s">
        <v>376</v>
      </c>
      <c r="F8738" s="68" t="s">
        <v>492</v>
      </c>
      <c r="G8738" s="67" t="s">
        <v>493</v>
      </c>
      <c r="H8738" s="68" t="s">
        <v>363</v>
      </c>
      <c r="I8738" s="69">
        <v>0</v>
      </c>
      <c r="J8738" s="69">
        <v>0</v>
      </c>
      <c r="K8738" s="91"/>
      <c r="L8738" s="91"/>
    </row>
    <row r="8739" spans="2:12" x14ac:dyDescent="0.25">
      <c r="B8739" s="67" t="s">
        <v>454</v>
      </c>
      <c r="C8739" s="67" t="s">
        <v>455</v>
      </c>
      <c r="D8739" s="68" t="s">
        <v>375</v>
      </c>
      <c r="E8739" s="67" t="s">
        <v>376</v>
      </c>
      <c r="F8739" s="68" t="s">
        <v>492</v>
      </c>
      <c r="G8739" s="67" t="s">
        <v>493</v>
      </c>
      <c r="H8739" s="68" t="s">
        <v>364</v>
      </c>
      <c r="I8739" s="69">
        <v>0</v>
      </c>
      <c r="J8739" s="69">
        <v>0</v>
      </c>
      <c r="K8739" s="91"/>
      <c r="L8739" s="91"/>
    </row>
    <row r="8740" spans="2:12" x14ac:dyDescent="0.25">
      <c r="B8740" s="67" t="s">
        <v>454</v>
      </c>
      <c r="C8740" s="67" t="s">
        <v>455</v>
      </c>
      <c r="D8740" s="68" t="s">
        <v>375</v>
      </c>
      <c r="E8740" s="67" t="s">
        <v>376</v>
      </c>
      <c r="F8740" s="68" t="s">
        <v>492</v>
      </c>
      <c r="G8740" s="67" t="s">
        <v>493</v>
      </c>
      <c r="H8740" s="68" t="s">
        <v>362</v>
      </c>
      <c r="I8740" s="69">
        <v>0</v>
      </c>
      <c r="J8740" s="69">
        <v>0</v>
      </c>
      <c r="K8740" s="91"/>
      <c r="L8740" s="91"/>
    </row>
    <row r="8741" spans="2:12" x14ac:dyDescent="0.25">
      <c r="B8741" s="67" t="s">
        <v>454</v>
      </c>
      <c r="C8741" s="67" t="s">
        <v>455</v>
      </c>
      <c r="D8741" s="68" t="s">
        <v>375</v>
      </c>
      <c r="E8741" s="67" t="s">
        <v>376</v>
      </c>
      <c r="F8741" s="68" t="s">
        <v>492</v>
      </c>
      <c r="G8741" s="67" t="s">
        <v>493</v>
      </c>
      <c r="H8741" s="68" t="s">
        <v>364</v>
      </c>
      <c r="I8741" s="69">
        <v>0</v>
      </c>
      <c r="J8741" s="69">
        <v>0</v>
      </c>
      <c r="K8741" s="91"/>
      <c r="L8741" s="91"/>
    </row>
    <row r="8742" spans="2:12" x14ac:dyDescent="0.25">
      <c r="B8742" s="67" t="s">
        <v>454</v>
      </c>
      <c r="C8742" s="67" t="s">
        <v>455</v>
      </c>
      <c r="D8742" s="68" t="s">
        <v>375</v>
      </c>
      <c r="E8742" s="67" t="s">
        <v>376</v>
      </c>
      <c r="F8742" s="68" t="s">
        <v>492</v>
      </c>
      <c r="G8742" s="67" t="s">
        <v>493</v>
      </c>
      <c r="H8742" s="68" t="s">
        <v>362</v>
      </c>
      <c r="I8742" s="69">
        <v>50</v>
      </c>
      <c r="J8742" s="69">
        <v>38</v>
      </c>
      <c r="K8742" s="91"/>
      <c r="L8742" s="91"/>
    </row>
    <row r="8743" spans="2:12" x14ac:dyDescent="0.25">
      <c r="B8743" s="67" t="s">
        <v>454</v>
      </c>
      <c r="C8743" s="67" t="s">
        <v>455</v>
      </c>
      <c r="D8743" s="68" t="s">
        <v>375</v>
      </c>
      <c r="E8743" s="67" t="s">
        <v>376</v>
      </c>
      <c r="F8743" s="68" t="s">
        <v>492</v>
      </c>
      <c r="G8743" s="67" t="s">
        <v>493</v>
      </c>
      <c r="H8743" s="68" t="s">
        <v>363</v>
      </c>
      <c r="I8743" s="69">
        <v>149</v>
      </c>
      <c r="J8743" s="69">
        <v>173</v>
      </c>
      <c r="K8743" s="91"/>
      <c r="L8743" s="91"/>
    </row>
    <row r="8744" spans="2:12" x14ac:dyDescent="0.25">
      <c r="B8744" s="67" t="s">
        <v>454</v>
      </c>
      <c r="C8744" s="67" t="s">
        <v>455</v>
      </c>
      <c r="D8744" s="68" t="s">
        <v>375</v>
      </c>
      <c r="E8744" s="67" t="s">
        <v>376</v>
      </c>
      <c r="F8744" s="68" t="s">
        <v>492</v>
      </c>
      <c r="G8744" s="67" t="s">
        <v>493</v>
      </c>
      <c r="H8744" s="68" t="s">
        <v>364</v>
      </c>
      <c r="I8744" s="69">
        <v>10</v>
      </c>
      <c r="J8744" s="69">
        <v>38</v>
      </c>
      <c r="K8744" s="91"/>
      <c r="L8744" s="91"/>
    </row>
    <row r="8745" spans="2:12" x14ac:dyDescent="0.25">
      <c r="B8745" s="67" t="s">
        <v>454</v>
      </c>
      <c r="C8745" s="67" t="s">
        <v>455</v>
      </c>
      <c r="D8745" s="68" t="s">
        <v>375</v>
      </c>
      <c r="E8745" s="67" t="s">
        <v>376</v>
      </c>
      <c r="F8745" s="68" t="s">
        <v>492</v>
      </c>
      <c r="G8745" s="67" t="s">
        <v>493</v>
      </c>
      <c r="H8745" s="68" t="s">
        <v>362</v>
      </c>
      <c r="I8745" s="69">
        <v>64</v>
      </c>
      <c r="J8745" s="69">
        <v>60</v>
      </c>
      <c r="K8745" s="91"/>
      <c r="L8745" s="91"/>
    </row>
    <row r="8746" spans="2:12" x14ac:dyDescent="0.25">
      <c r="B8746" s="67" t="s">
        <v>454</v>
      </c>
      <c r="C8746" s="67" t="s">
        <v>455</v>
      </c>
      <c r="D8746" s="68" t="s">
        <v>375</v>
      </c>
      <c r="E8746" s="67" t="s">
        <v>376</v>
      </c>
      <c r="F8746" s="68" t="s">
        <v>492</v>
      </c>
      <c r="G8746" s="67" t="s">
        <v>493</v>
      </c>
      <c r="H8746" s="68" t="s">
        <v>363</v>
      </c>
      <c r="I8746" s="69">
        <v>69</v>
      </c>
      <c r="J8746" s="69">
        <v>99</v>
      </c>
      <c r="K8746" s="91"/>
      <c r="L8746" s="91"/>
    </row>
    <row r="8747" spans="2:12" x14ac:dyDescent="0.25">
      <c r="B8747" s="67" t="s">
        <v>454</v>
      </c>
      <c r="C8747" s="67" t="s">
        <v>455</v>
      </c>
      <c r="D8747" s="68" t="s">
        <v>375</v>
      </c>
      <c r="E8747" s="67" t="s">
        <v>376</v>
      </c>
      <c r="F8747" s="68" t="s">
        <v>492</v>
      </c>
      <c r="G8747" s="67" t="s">
        <v>493</v>
      </c>
      <c r="H8747" s="68" t="s">
        <v>364</v>
      </c>
      <c r="I8747" s="69">
        <v>4</v>
      </c>
      <c r="J8747" s="69">
        <v>0</v>
      </c>
      <c r="K8747" s="91"/>
      <c r="L8747" s="91"/>
    </row>
    <row r="8748" spans="2:12" x14ac:dyDescent="0.25">
      <c r="B8748" s="67" t="s">
        <v>454</v>
      </c>
      <c r="C8748" s="67" t="s">
        <v>455</v>
      </c>
      <c r="D8748" s="68" t="s">
        <v>375</v>
      </c>
      <c r="E8748" s="67" t="s">
        <v>376</v>
      </c>
      <c r="F8748" s="68" t="s">
        <v>492</v>
      </c>
      <c r="G8748" s="67" t="s">
        <v>493</v>
      </c>
      <c r="H8748" s="68" t="s">
        <v>362</v>
      </c>
      <c r="I8748" s="69">
        <v>19</v>
      </c>
      <c r="J8748" s="69">
        <v>43</v>
      </c>
      <c r="K8748" s="91"/>
      <c r="L8748" s="91"/>
    </row>
    <row r="8749" spans="2:12" x14ac:dyDescent="0.25">
      <c r="B8749" s="67" t="s">
        <v>454</v>
      </c>
      <c r="C8749" s="67" t="s">
        <v>455</v>
      </c>
      <c r="D8749" s="68" t="s">
        <v>375</v>
      </c>
      <c r="E8749" s="67" t="s">
        <v>376</v>
      </c>
      <c r="F8749" s="68" t="s">
        <v>492</v>
      </c>
      <c r="G8749" s="67" t="s">
        <v>493</v>
      </c>
      <c r="H8749" s="68" t="s">
        <v>363</v>
      </c>
      <c r="I8749" s="69">
        <v>24</v>
      </c>
      <c r="J8749" s="69">
        <v>35</v>
      </c>
      <c r="K8749" s="91"/>
      <c r="L8749" s="91"/>
    </row>
    <row r="8750" spans="2:12" x14ac:dyDescent="0.25">
      <c r="B8750" s="67" t="s">
        <v>454</v>
      </c>
      <c r="C8750" s="67" t="s">
        <v>455</v>
      </c>
      <c r="D8750" s="68" t="s">
        <v>375</v>
      </c>
      <c r="E8750" s="67" t="s">
        <v>376</v>
      </c>
      <c r="F8750" s="68" t="s">
        <v>492</v>
      </c>
      <c r="G8750" s="67" t="s">
        <v>493</v>
      </c>
      <c r="H8750" s="68" t="s">
        <v>364</v>
      </c>
      <c r="I8750" s="69">
        <v>0</v>
      </c>
      <c r="J8750" s="69">
        <v>0</v>
      </c>
      <c r="K8750" s="91"/>
      <c r="L8750" s="91"/>
    </row>
    <row r="8751" spans="2:12" x14ac:dyDescent="0.25">
      <c r="B8751" s="67" t="s">
        <v>454</v>
      </c>
      <c r="C8751" s="67" t="s">
        <v>455</v>
      </c>
      <c r="D8751" s="68" t="s">
        <v>375</v>
      </c>
      <c r="E8751" s="67" t="s">
        <v>376</v>
      </c>
      <c r="F8751" s="68" t="s">
        <v>492</v>
      </c>
      <c r="G8751" s="67" t="s">
        <v>493</v>
      </c>
      <c r="H8751" s="68" t="s">
        <v>362</v>
      </c>
      <c r="I8751" s="69">
        <v>20</v>
      </c>
      <c r="J8751" s="69">
        <v>30</v>
      </c>
      <c r="K8751" s="91"/>
      <c r="L8751" s="91"/>
    </row>
    <row r="8752" spans="2:12" x14ac:dyDescent="0.25">
      <c r="B8752" s="67" t="s">
        <v>454</v>
      </c>
      <c r="C8752" s="67" t="s">
        <v>455</v>
      </c>
      <c r="D8752" s="68" t="s">
        <v>375</v>
      </c>
      <c r="E8752" s="67" t="s">
        <v>376</v>
      </c>
      <c r="F8752" s="68" t="s">
        <v>492</v>
      </c>
      <c r="G8752" s="67" t="s">
        <v>493</v>
      </c>
      <c r="H8752" s="68" t="s">
        <v>363</v>
      </c>
      <c r="I8752" s="69">
        <v>24</v>
      </c>
      <c r="J8752" s="69">
        <v>20</v>
      </c>
      <c r="K8752" s="91"/>
      <c r="L8752" s="91"/>
    </row>
    <row r="8753" spans="2:12" x14ac:dyDescent="0.25">
      <c r="B8753" s="67" t="s">
        <v>454</v>
      </c>
      <c r="C8753" s="67" t="s">
        <v>455</v>
      </c>
      <c r="D8753" s="68" t="s">
        <v>375</v>
      </c>
      <c r="E8753" s="67" t="s">
        <v>376</v>
      </c>
      <c r="F8753" s="68" t="s">
        <v>492</v>
      </c>
      <c r="G8753" s="67" t="s">
        <v>493</v>
      </c>
      <c r="H8753" s="68" t="s">
        <v>364</v>
      </c>
      <c r="I8753" s="69">
        <v>16</v>
      </c>
      <c r="J8753" s="69">
        <v>60</v>
      </c>
      <c r="K8753" s="91"/>
      <c r="L8753" s="91"/>
    </row>
    <row r="8754" spans="2:12" x14ac:dyDescent="0.25">
      <c r="B8754" s="67" t="s">
        <v>454</v>
      </c>
      <c r="C8754" s="67" t="s">
        <v>455</v>
      </c>
      <c r="D8754" s="68" t="s">
        <v>375</v>
      </c>
      <c r="E8754" s="67" t="s">
        <v>376</v>
      </c>
      <c r="F8754" s="68" t="s">
        <v>492</v>
      </c>
      <c r="G8754" s="67" t="s">
        <v>493</v>
      </c>
      <c r="H8754" s="68" t="s">
        <v>362</v>
      </c>
      <c r="I8754" s="69">
        <v>10</v>
      </c>
      <c r="J8754" s="69">
        <v>10</v>
      </c>
      <c r="K8754" s="91"/>
      <c r="L8754" s="91"/>
    </row>
    <row r="8755" spans="2:12" x14ac:dyDescent="0.25">
      <c r="B8755" s="67" t="s">
        <v>454</v>
      </c>
      <c r="C8755" s="67" t="s">
        <v>455</v>
      </c>
      <c r="D8755" s="68" t="s">
        <v>375</v>
      </c>
      <c r="E8755" s="67" t="s">
        <v>376</v>
      </c>
      <c r="F8755" s="68" t="s">
        <v>492</v>
      </c>
      <c r="G8755" s="67" t="s">
        <v>493</v>
      </c>
      <c r="H8755" s="68" t="s">
        <v>363</v>
      </c>
      <c r="I8755" s="69">
        <v>0</v>
      </c>
      <c r="J8755" s="69">
        <v>0</v>
      </c>
      <c r="K8755" s="91"/>
      <c r="L8755" s="91"/>
    </row>
    <row r="8756" spans="2:12" x14ac:dyDescent="0.25">
      <c r="B8756" s="67" t="s">
        <v>454</v>
      </c>
      <c r="C8756" s="67" t="s">
        <v>455</v>
      </c>
      <c r="D8756" s="68" t="s">
        <v>375</v>
      </c>
      <c r="E8756" s="67" t="s">
        <v>376</v>
      </c>
      <c r="F8756" s="68" t="s">
        <v>492</v>
      </c>
      <c r="G8756" s="67" t="s">
        <v>493</v>
      </c>
      <c r="H8756" s="68" t="s">
        <v>364</v>
      </c>
      <c r="I8756" s="69">
        <v>0</v>
      </c>
      <c r="J8756" s="69">
        <v>0</v>
      </c>
      <c r="K8756" s="91"/>
      <c r="L8756" s="91"/>
    </row>
    <row r="8757" spans="2:12" x14ac:dyDescent="0.25">
      <c r="B8757" s="67" t="s">
        <v>454</v>
      </c>
      <c r="C8757" s="67" t="s">
        <v>455</v>
      </c>
      <c r="D8757" s="68" t="s">
        <v>375</v>
      </c>
      <c r="E8757" s="67" t="s">
        <v>376</v>
      </c>
      <c r="F8757" s="68" t="s">
        <v>492</v>
      </c>
      <c r="G8757" s="67" t="s">
        <v>493</v>
      </c>
      <c r="H8757" s="68" t="s">
        <v>362</v>
      </c>
      <c r="I8757" s="69">
        <v>18</v>
      </c>
      <c r="J8757" s="69">
        <v>10</v>
      </c>
      <c r="K8757" s="91"/>
      <c r="L8757" s="91"/>
    </row>
    <row r="8758" spans="2:12" x14ac:dyDescent="0.25">
      <c r="B8758" s="67" t="s">
        <v>454</v>
      </c>
      <c r="C8758" s="67" t="s">
        <v>455</v>
      </c>
      <c r="D8758" s="68" t="s">
        <v>375</v>
      </c>
      <c r="E8758" s="67" t="s">
        <v>376</v>
      </c>
      <c r="F8758" s="68" t="s">
        <v>492</v>
      </c>
      <c r="G8758" s="67" t="s">
        <v>493</v>
      </c>
      <c r="H8758" s="68" t="s">
        <v>363</v>
      </c>
      <c r="I8758" s="69">
        <v>0</v>
      </c>
      <c r="J8758" s="69">
        <v>0</v>
      </c>
      <c r="K8758" s="91"/>
      <c r="L8758" s="91"/>
    </row>
    <row r="8759" spans="2:12" x14ac:dyDescent="0.25">
      <c r="B8759" s="67" t="s">
        <v>454</v>
      </c>
      <c r="C8759" s="67" t="s">
        <v>455</v>
      </c>
      <c r="D8759" s="68" t="s">
        <v>375</v>
      </c>
      <c r="E8759" s="67" t="s">
        <v>376</v>
      </c>
      <c r="F8759" s="68" t="s">
        <v>492</v>
      </c>
      <c r="G8759" s="67" t="s">
        <v>493</v>
      </c>
      <c r="H8759" s="68" t="s">
        <v>364</v>
      </c>
      <c r="I8759" s="69">
        <v>37</v>
      </c>
      <c r="J8759" s="69">
        <v>77</v>
      </c>
      <c r="K8759" s="91"/>
      <c r="L8759" s="91"/>
    </row>
    <row r="8760" spans="2:12" x14ac:dyDescent="0.25">
      <c r="B8760" s="67" t="s">
        <v>454</v>
      </c>
      <c r="C8760" s="67" t="s">
        <v>455</v>
      </c>
      <c r="D8760" s="68" t="s">
        <v>375</v>
      </c>
      <c r="E8760" s="67" t="s">
        <v>376</v>
      </c>
      <c r="F8760" s="68" t="s">
        <v>492</v>
      </c>
      <c r="G8760" s="67" t="s">
        <v>493</v>
      </c>
      <c r="H8760" s="68" t="s">
        <v>362</v>
      </c>
      <c r="I8760" s="69">
        <v>39</v>
      </c>
      <c r="J8760" s="69">
        <v>27</v>
      </c>
      <c r="K8760" s="91"/>
      <c r="L8760" s="91"/>
    </row>
    <row r="8761" spans="2:12" x14ac:dyDescent="0.25">
      <c r="B8761" s="67" t="s">
        <v>454</v>
      </c>
      <c r="C8761" s="67" t="s">
        <v>455</v>
      </c>
      <c r="D8761" s="68" t="s">
        <v>375</v>
      </c>
      <c r="E8761" s="67" t="s">
        <v>376</v>
      </c>
      <c r="F8761" s="68" t="s">
        <v>492</v>
      </c>
      <c r="G8761" s="67" t="s">
        <v>493</v>
      </c>
      <c r="H8761" s="68" t="s">
        <v>363</v>
      </c>
      <c r="I8761" s="69">
        <v>118</v>
      </c>
      <c r="J8761" s="69">
        <v>146</v>
      </c>
      <c r="K8761" s="91"/>
      <c r="L8761" s="91"/>
    </row>
    <row r="8762" spans="2:12" x14ac:dyDescent="0.25">
      <c r="B8762" s="67" t="s">
        <v>454</v>
      </c>
      <c r="C8762" s="67" t="s">
        <v>455</v>
      </c>
      <c r="D8762" s="68" t="s">
        <v>375</v>
      </c>
      <c r="E8762" s="67" t="s">
        <v>376</v>
      </c>
      <c r="F8762" s="68" t="s">
        <v>492</v>
      </c>
      <c r="G8762" s="67" t="s">
        <v>493</v>
      </c>
      <c r="H8762" s="68" t="s">
        <v>364</v>
      </c>
      <c r="I8762" s="69">
        <v>39</v>
      </c>
      <c r="J8762" s="69">
        <v>36</v>
      </c>
      <c r="K8762" s="91"/>
      <c r="L8762" s="91"/>
    </row>
    <row r="8763" spans="2:12" x14ac:dyDescent="0.25">
      <c r="B8763" s="67" t="s">
        <v>454</v>
      </c>
      <c r="C8763" s="67" t="s">
        <v>455</v>
      </c>
      <c r="D8763" s="68" t="s">
        <v>375</v>
      </c>
      <c r="E8763" s="67" t="s">
        <v>376</v>
      </c>
      <c r="F8763" s="68" t="s">
        <v>492</v>
      </c>
      <c r="G8763" s="67" t="s">
        <v>493</v>
      </c>
      <c r="H8763" s="68" t="s">
        <v>362</v>
      </c>
      <c r="I8763" s="69">
        <v>52</v>
      </c>
      <c r="J8763" s="69">
        <v>71</v>
      </c>
      <c r="K8763" s="91"/>
      <c r="L8763" s="91"/>
    </row>
    <row r="8764" spans="2:12" x14ac:dyDescent="0.25">
      <c r="B8764" s="67" t="s">
        <v>454</v>
      </c>
      <c r="C8764" s="67" t="s">
        <v>455</v>
      </c>
      <c r="D8764" s="68" t="s">
        <v>375</v>
      </c>
      <c r="E8764" s="67" t="s">
        <v>376</v>
      </c>
      <c r="F8764" s="68" t="s">
        <v>492</v>
      </c>
      <c r="G8764" s="67" t="s">
        <v>493</v>
      </c>
      <c r="H8764" s="68" t="s">
        <v>363</v>
      </c>
      <c r="I8764" s="69">
        <v>111</v>
      </c>
      <c r="J8764" s="69">
        <v>210</v>
      </c>
      <c r="K8764" s="91"/>
      <c r="L8764" s="91"/>
    </row>
    <row r="8765" spans="2:12" x14ac:dyDescent="0.25">
      <c r="B8765" s="67" t="s">
        <v>454</v>
      </c>
      <c r="C8765" s="67" t="s">
        <v>455</v>
      </c>
      <c r="D8765" s="68" t="s">
        <v>375</v>
      </c>
      <c r="E8765" s="67" t="s">
        <v>376</v>
      </c>
      <c r="F8765" s="68" t="s">
        <v>492</v>
      </c>
      <c r="G8765" s="67" t="s">
        <v>493</v>
      </c>
      <c r="H8765" s="68" t="s">
        <v>364</v>
      </c>
      <c r="I8765" s="69">
        <v>25</v>
      </c>
      <c r="J8765" s="69">
        <v>51</v>
      </c>
      <c r="K8765" s="91"/>
      <c r="L8765" s="91"/>
    </row>
    <row r="8766" spans="2:12" x14ac:dyDescent="0.25">
      <c r="B8766" s="67" t="s">
        <v>454</v>
      </c>
      <c r="C8766" s="67" t="s">
        <v>455</v>
      </c>
      <c r="D8766" s="68" t="s">
        <v>375</v>
      </c>
      <c r="E8766" s="67" t="s">
        <v>376</v>
      </c>
      <c r="F8766" s="68" t="s">
        <v>492</v>
      </c>
      <c r="G8766" s="67" t="s">
        <v>493</v>
      </c>
      <c r="H8766" s="68" t="s">
        <v>362</v>
      </c>
      <c r="I8766" s="69">
        <v>6</v>
      </c>
      <c r="J8766" s="69">
        <v>8</v>
      </c>
      <c r="K8766" s="91"/>
      <c r="L8766" s="91"/>
    </row>
    <row r="8767" spans="2:12" x14ac:dyDescent="0.25">
      <c r="B8767" s="67" t="s">
        <v>454</v>
      </c>
      <c r="C8767" s="67" t="s">
        <v>455</v>
      </c>
      <c r="D8767" s="68" t="s">
        <v>375</v>
      </c>
      <c r="E8767" s="67" t="s">
        <v>376</v>
      </c>
      <c r="F8767" s="68" t="s">
        <v>492</v>
      </c>
      <c r="G8767" s="67" t="s">
        <v>493</v>
      </c>
      <c r="H8767" s="68" t="s">
        <v>363</v>
      </c>
      <c r="I8767" s="69">
        <v>1</v>
      </c>
      <c r="J8767" s="69">
        <v>4</v>
      </c>
      <c r="K8767" s="91"/>
      <c r="L8767" s="91"/>
    </row>
    <row r="8768" spans="2:12" x14ac:dyDescent="0.25">
      <c r="B8768" s="67" t="s">
        <v>454</v>
      </c>
      <c r="C8768" s="67" t="s">
        <v>455</v>
      </c>
      <c r="D8768" s="68" t="s">
        <v>375</v>
      </c>
      <c r="E8768" s="67" t="s">
        <v>376</v>
      </c>
      <c r="F8768" s="68" t="s">
        <v>492</v>
      </c>
      <c r="G8768" s="67" t="s">
        <v>493</v>
      </c>
      <c r="H8768" s="68" t="s">
        <v>364</v>
      </c>
      <c r="I8768" s="69">
        <v>0</v>
      </c>
      <c r="J8768" s="69">
        <v>0</v>
      </c>
      <c r="K8768" s="91"/>
      <c r="L8768" s="91"/>
    </row>
    <row r="8769" spans="2:12" x14ac:dyDescent="0.25">
      <c r="B8769" s="67" t="s">
        <v>454</v>
      </c>
      <c r="C8769" s="67" t="s">
        <v>455</v>
      </c>
      <c r="D8769" s="68" t="s">
        <v>375</v>
      </c>
      <c r="E8769" s="67" t="s">
        <v>376</v>
      </c>
      <c r="F8769" s="68" t="s">
        <v>492</v>
      </c>
      <c r="G8769" s="67" t="s">
        <v>493</v>
      </c>
      <c r="H8769" s="68" t="s">
        <v>362</v>
      </c>
      <c r="I8769" s="69">
        <v>7</v>
      </c>
      <c r="J8769" s="69">
        <v>0</v>
      </c>
      <c r="K8769" s="91"/>
      <c r="L8769" s="91"/>
    </row>
    <row r="8770" spans="2:12" x14ac:dyDescent="0.25">
      <c r="B8770" s="67" t="s">
        <v>454</v>
      </c>
      <c r="C8770" s="67" t="s">
        <v>455</v>
      </c>
      <c r="D8770" s="68" t="s">
        <v>375</v>
      </c>
      <c r="E8770" s="67" t="s">
        <v>376</v>
      </c>
      <c r="F8770" s="68" t="s">
        <v>492</v>
      </c>
      <c r="G8770" s="67" t="s">
        <v>493</v>
      </c>
      <c r="H8770" s="68" t="s">
        <v>363</v>
      </c>
      <c r="I8770" s="69">
        <v>5</v>
      </c>
      <c r="J8770" s="69">
        <v>8</v>
      </c>
      <c r="K8770" s="91"/>
      <c r="L8770" s="91"/>
    </row>
    <row r="8771" spans="2:12" x14ac:dyDescent="0.25">
      <c r="B8771" s="67" t="s">
        <v>454</v>
      </c>
      <c r="C8771" s="67" t="s">
        <v>455</v>
      </c>
      <c r="D8771" s="68" t="s">
        <v>375</v>
      </c>
      <c r="E8771" s="67" t="s">
        <v>376</v>
      </c>
      <c r="F8771" s="68" t="s">
        <v>492</v>
      </c>
      <c r="G8771" s="67" t="s">
        <v>493</v>
      </c>
      <c r="H8771" s="68" t="s">
        <v>364</v>
      </c>
      <c r="I8771" s="69">
        <v>0</v>
      </c>
      <c r="J8771" s="69">
        <v>0</v>
      </c>
      <c r="K8771" s="91"/>
      <c r="L8771" s="91"/>
    </row>
    <row r="8772" spans="2:12" x14ac:dyDescent="0.25">
      <c r="B8772" s="67" t="s">
        <v>454</v>
      </c>
      <c r="C8772" s="67" t="s">
        <v>455</v>
      </c>
      <c r="D8772" s="68" t="s">
        <v>375</v>
      </c>
      <c r="E8772" s="67" t="s">
        <v>376</v>
      </c>
      <c r="F8772" s="68" t="s">
        <v>492</v>
      </c>
      <c r="G8772" s="67" t="s">
        <v>493</v>
      </c>
      <c r="H8772" s="68" t="s">
        <v>363</v>
      </c>
      <c r="I8772" s="69">
        <v>0</v>
      </c>
      <c r="J8772" s="69">
        <v>0</v>
      </c>
      <c r="K8772" s="91"/>
      <c r="L8772" s="91"/>
    </row>
    <row r="8773" spans="2:12" x14ac:dyDescent="0.25">
      <c r="B8773" s="67" t="s">
        <v>454</v>
      </c>
      <c r="C8773" s="67" t="s">
        <v>455</v>
      </c>
      <c r="D8773" s="68" t="s">
        <v>375</v>
      </c>
      <c r="E8773" s="67" t="s">
        <v>376</v>
      </c>
      <c r="F8773" s="68" t="s">
        <v>492</v>
      </c>
      <c r="G8773" s="67" t="s">
        <v>493</v>
      </c>
      <c r="H8773" s="68" t="s">
        <v>362</v>
      </c>
      <c r="I8773" s="69">
        <v>7</v>
      </c>
      <c r="J8773" s="69">
        <v>0</v>
      </c>
      <c r="K8773" s="91"/>
      <c r="L8773" s="91"/>
    </row>
    <row r="8774" spans="2:12" x14ac:dyDescent="0.25">
      <c r="B8774" s="67" t="s">
        <v>454</v>
      </c>
      <c r="C8774" s="67" t="s">
        <v>455</v>
      </c>
      <c r="D8774" s="68" t="s">
        <v>375</v>
      </c>
      <c r="E8774" s="67" t="s">
        <v>376</v>
      </c>
      <c r="F8774" s="68" t="s">
        <v>492</v>
      </c>
      <c r="G8774" s="67" t="s">
        <v>493</v>
      </c>
      <c r="H8774" s="68" t="s">
        <v>363</v>
      </c>
      <c r="I8774" s="69">
        <v>0</v>
      </c>
      <c r="J8774" s="69">
        <v>4</v>
      </c>
      <c r="K8774" s="91"/>
      <c r="L8774" s="91"/>
    </row>
    <row r="8775" spans="2:12" x14ac:dyDescent="0.25">
      <c r="B8775" s="67" t="s">
        <v>454</v>
      </c>
      <c r="C8775" s="67" t="s">
        <v>455</v>
      </c>
      <c r="D8775" s="68" t="s">
        <v>375</v>
      </c>
      <c r="E8775" s="67" t="s">
        <v>376</v>
      </c>
      <c r="F8775" s="68" t="s">
        <v>492</v>
      </c>
      <c r="G8775" s="67" t="s">
        <v>493</v>
      </c>
      <c r="H8775" s="68" t="s">
        <v>364</v>
      </c>
      <c r="I8775" s="69">
        <v>0</v>
      </c>
      <c r="J8775" s="69">
        <v>0</v>
      </c>
      <c r="K8775" s="91"/>
      <c r="L8775" s="91"/>
    </row>
    <row r="8776" spans="2:12" x14ac:dyDescent="0.25">
      <c r="B8776" s="67" t="s">
        <v>454</v>
      </c>
      <c r="C8776" s="67" t="s">
        <v>455</v>
      </c>
      <c r="D8776" s="68" t="s">
        <v>375</v>
      </c>
      <c r="E8776" s="67" t="s">
        <v>376</v>
      </c>
      <c r="F8776" s="68" t="s">
        <v>492</v>
      </c>
      <c r="G8776" s="67" t="s">
        <v>493</v>
      </c>
      <c r="H8776" s="68" t="s">
        <v>362</v>
      </c>
      <c r="I8776" s="69">
        <v>21</v>
      </c>
      <c r="J8776" s="69">
        <v>44</v>
      </c>
      <c r="K8776" s="91"/>
      <c r="L8776" s="91"/>
    </row>
    <row r="8777" spans="2:12" x14ac:dyDescent="0.25">
      <c r="B8777" s="67" t="s">
        <v>454</v>
      </c>
      <c r="C8777" s="67" t="s">
        <v>455</v>
      </c>
      <c r="D8777" s="68" t="s">
        <v>375</v>
      </c>
      <c r="E8777" s="67" t="s">
        <v>376</v>
      </c>
      <c r="F8777" s="68" t="s">
        <v>492</v>
      </c>
      <c r="G8777" s="67" t="s">
        <v>493</v>
      </c>
      <c r="H8777" s="68" t="s">
        <v>363</v>
      </c>
      <c r="I8777" s="69">
        <v>61</v>
      </c>
      <c r="J8777" s="69">
        <v>108</v>
      </c>
      <c r="K8777" s="91"/>
      <c r="L8777" s="91"/>
    </row>
    <row r="8778" spans="2:12" x14ac:dyDescent="0.25">
      <c r="B8778" s="67" t="s">
        <v>454</v>
      </c>
      <c r="C8778" s="67" t="s">
        <v>455</v>
      </c>
      <c r="D8778" s="68" t="s">
        <v>375</v>
      </c>
      <c r="E8778" s="67" t="s">
        <v>376</v>
      </c>
      <c r="F8778" s="68" t="s">
        <v>492</v>
      </c>
      <c r="G8778" s="67" t="s">
        <v>493</v>
      </c>
      <c r="H8778" s="68" t="s">
        <v>364</v>
      </c>
      <c r="I8778" s="69">
        <v>31</v>
      </c>
      <c r="J8778" s="69">
        <v>18</v>
      </c>
      <c r="K8778" s="91"/>
      <c r="L8778" s="91"/>
    </row>
    <row r="8779" spans="2:12" x14ac:dyDescent="0.25">
      <c r="B8779" s="67" t="s">
        <v>454</v>
      </c>
      <c r="C8779" s="67" t="s">
        <v>455</v>
      </c>
      <c r="D8779" s="68" t="s">
        <v>375</v>
      </c>
      <c r="E8779" s="67" t="s">
        <v>376</v>
      </c>
      <c r="F8779" s="68" t="s">
        <v>492</v>
      </c>
      <c r="G8779" s="67" t="s">
        <v>493</v>
      </c>
      <c r="H8779" s="68" t="s">
        <v>363</v>
      </c>
      <c r="I8779" s="69">
        <v>0</v>
      </c>
      <c r="J8779" s="69">
        <v>0</v>
      </c>
      <c r="K8779" s="91"/>
      <c r="L8779" s="91"/>
    </row>
    <row r="8780" spans="2:12" x14ac:dyDescent="0.25">
      <c r="B8780" s="67" t="s">
        <v>454</v>
      </c>
      <c r="C8780" s="67" t="s">
        <v>455</v>
      </c>
      <c r="D8780" s="68" t="s">
        <v>375</v>
      </c>
      <c r="E8780" s="67" t="s">
        <v>376</v>
      </c>
      <c r="F8780" s="68" t="s">
        <v>492</v>
      </c>
      <c r="G8780" s="67" t="s">
        <v>493</v>
      </c>
      <c r="H8780" s="68" t="s">
        <v>362</v>
      </c>
      <c r="I8780" s="69">
        <v>0</v>
      </c>
      <c r="J8780" s="69">
        <v>0</v>
      </c>
      <c r="K8780" s="91"/>
      <c r="L8780" s="91"/>
    </row>
    <row r="8781" spans="2:12" x14ac:dyDescent="0.25">
      <c r="B8781" s="67" t="s">
        <v>454</v>
      </c>
      <c r="C8781" s="67" t="s">
        <v>455</v>
      </c>
      <c r="D8781" s="68" t="s">
        <v>375</v>
      </c>
      <c r="E8781" s="67" t="s">
        <v>376</v>
      </c>
      <c r="F8781" s="68" t="s">
        <v>492</v>
      </c>
      <c r="G8781" s="67" t="s">
        <v>493</v>
      </c>
      <c r="H8781" s="68" t="s">
        <v>363</v>
      </c>
      <c r="I8781" s="69">
        <v>36</v>
      </c>
      <c r="J8781" s="69">
        <v>28</v>
      </c>
      <c r="K8781" s="91"/>
      <c r="L8781" s="91"/>
    </row>
    <row r="8782" spans="2:12" x14ac:dyDescent="0.25">
      <c r="B8782" s="67" t="s">
        <v>454</v>
      </c>
      <c r="C8782" s="67" t="s">
        <v>455</v>
      </c>
      <c r="D8782" s="68" t="s">
        <v>375</v>
      </c>
      <c r="E8782" s="67" t="s">
        <v>376</v>
      </c>
      <c r="F8782" s="68" t="s">
        <v>492</v>
      </c>
      <c r="G8782" s="67" t="s">
        <v>493</v>
      </c>
      <c r="H8782" s="68" t="s">
        <v>364</v>
      </c>
      <c r="I8782" s="69">
        <v>2</v>
      </c>
      <c r="J8782" s="69">
        <v>0</v>
      </c>
      <c r="K8782" s="91"/>
      <c r="L8782" s="91"/>
    </row>
    <row r="8783" spans="2:12" x14ac:dyDescent="0.25">
      <c r="B8783" s="67" t="s">
        <v>454</v>
      </c>
      <c r="C8783" s="67" t="s">
        <v>455</v>
      </c>
      <c r="D8783" s="68" t="s">
        <v>375</v>
      </c>
      <c r="E8783" s="67" t="s">
        <v>376</v>
      </c>
      <c r="F8783" s="68" t="s">
        <v>492</v>
      </c>
      <c r="G8783" s="67" t="s">
        <v>493</v>
      </c>
      <c r="H8783" s="68" t="s">
        <v>362</v>
      </c>
      <c r="I8783" s="69">
        <v>9</v>
      </c>
      <c r="J8783" s="69">
        <v>0</v>
      </c>
      <c r="K8783" s="91"/>
      <c r="L8783" s="91"/>
    </row>
    <row r="8784" spans="2:12" x14ac:dyDescent="0.25">
      <c r="B8784" s="67" t="s">
        <v>454</v>
      </c>
      <c r="C8784" s="67" t="s">
        <v>455</v>
      </c>
      <c r="D8784" s="68" t="s">
        <v>375</v>
      </c>
      <c r="E8784" s="67" t="s">
        <v>376</v>
      </c>
      <c r="F8784" s="68" t="s">
        <v>492</v>
      </c>
      <c r="G8784" s="67" t="s">
        <v>493</v>
      </c>
      <c r="H8784" s="68" t="s">
        <v>363</v>
      </c>
      <c r="I8784" s="69">
        <v>0</v>
      </c>
      <c r="J8784" s="69">
        <v>14</v>
      </c>
      <c r="K8784" s="91"/>
      <c r="L8784" s="91"/>
    </row>
    <row r="8785" spans="2:12" x14ac:dyDescent="0.25">
      <c r="B8785" s="67" t="s">
        <v>454</v>
      </c>
      <c r="C8785" s="67" t="s">
        <v>455</v>
      </c>
      <c r="D8785" s="68" t="s">
        <v>375</v>
      </c>
      <c r="E8785" s="67" t="s">
        <v>376</v>
      </c>
      <c r="F8785" s="68" t="s">
        <v>492</v>
      </c>
      <c r="G8785" s="67" t="s">
        <v>493</v>
      </c>
      <c r="H8785" s="68" t="s">
        <v>364</v>
      </c>
      <c r="I8785" s="69">
        <v>18</v>
      </c>
      <c r="J8785" s="69">
        <v>45</v>
      </c>
      <c r="K8785" s="91"/>
      <c r="L8785" s="91"/>
    </row>
    <row r="8786" spans="2:12" x14ac:dyDescent="0.25">
      <c r="B8786" s="67" t="s">
        <v>454</v>
      </c>
      <c r="C8786" s="67" t="s">
        <v>455</v>
      </c>
      <c r="D8786" s="68" t="s">
        <v>375</v>
      </c>
      <c r="E8786" s="67" t="s">
        <v>376</v>
      </c>
      <c r="F8786" s="68" t="s">
        <v>492</v>
      </c>
      <c r="G8786" s="67" t="s">
        <v>493</v>
      </c>
      <c r="H8786" s="68" t="s">
        <v>362</v>
      </c>
      <c r="I8786" s="69">
        <v>14</v>
      </c>
      <c r="J8786" s="69">
        <v>0</v>
      </c>
      <c r="K8786" s="91"/>
      <c r="L8786" s="91"/>
    </row>
    <row r="8787" spans="2:12" x14ac:dyDescent="0.25">
      <c r="B8787" s="67" t="s">
        <v>454</v>
      </c>
      <c r="C8787" s="67" t="s">
        <v>455</v>
      </c>
      <c r="D8787" s="68" t="s">
        <v>375</v>
      </c>
      <c r="E8787" s="67" t="s">
        <v>376</v>
      </c>
      <c r="F8787" s="68" t="s">
        <v>492</v>
      </c>
      <c r="G8787" s="67" t="s">
        <v>493</v>
      </c>
      <c r="H8787" s="68" t="s">
        <v>363</v>
      </c>
      <c r="I8787" s="69">
        <v>0</v>
      </c>
      <c r="J8787" s="69">
        <v>0</v>
      </c>
      <c r="K8787" s="91"/>
      <c r="L8787" s="91"/>
    </row>
    <row r="8788" spans="2:12" x14ac:dyDescent="0.25">
      <c r="B8788" s="67" t="s">
        <v>454</v>
      </c>
      <c r="C8788" s="67" t="s">
        <v>455</v>
      </c>
      <c r="D8788" s="68" t="s">
        <v>375</v>
      </c>
      <c r="E8788" s="67" t="s">
        <v>376</v>
      </c>
      <c r="F8788" s="68" t="s">
        <v>492</v>
      </c>
      <c r="G8788" s="67" t="s">
        <v>493</v>
      </c>
      <c r="H8788" s="68" t="s">
        <v>364</v>
      </c>
      <c r="I8788" s="69">
        <v>14</v>
      </c>
      <c r="J8788" s="69">
        <v>6</v>
      </c>
      <c r="K8788" s="91"/>
      <c r="L8788" s="91"/>
    </row>
    <row r="8789" spans="2:12" x14ac:dyDescent="0.25">
      <c r="B8789" s="67" t="s">
        <v>454</v>
      </c>
      <c r="C8789" s="67" t="s">
        <v>455</v>
      </c>
      <c r="D8789" s="68" t="s">
        <v>375</v>
      </c>
      <c r="E8789" s="67" t="s">
        <v>376</v>
      </c>
      <c r="F8789" s="68" t="s">
        <v>492</v>
      </c>
      <c r="G8789" s="67" t="s">
        <v>493</v>
      </c>
      <c r="H8789" s="68" t="s">
        <v>363</v>
      </c>
      <c r="I8789" s="69">
        <v>0</v>
      </c>
      <c r="J8789" s="69">
        <v>9</v>
      </c>
      <c r="K8789" s="91"/>
      <c r="L8789" s="91"/>
    </row>
    <row r="8790" spans="2:12" x14ac:dyDescent="0.25">
      <c r="B8790" s="67" t="s">
        <v>454</v>
      </c>
      <c r="C8790" s="67" t="s">
        <v>455</v>
      </c>
      <c r="D8790" s="68" t="s">
        <v>375</v>
      </c>
      <c r="E8790" s="67" t="s">
        <v>376</v>
      </c>
      <c r="F8790" s="68" t="s">
        <v>492</v>
      </c>
      <c r="G8790" s="67" t="s">
        <v>493</v>
      </c>
      <c r="H8790" s="68" t="s">
        <v>362</v>
      </c>
      <c r="I8790" s="69">
        <v>10</v>
      </c>
      <c r="J8790" s="69">
        <v>20</v>
      </c>
      <c r="K8790" s="91"/>
      <c r="L8790" s="91"/>
    </row>
    <row r="8791" spans="2:12" x14ac:dyDescent="0.25">
      <c r="B8791" s="67" t="s">
        <v>454</v>
      </c>
      <c r="C8791" s="67" t="s">
        <v>455</v>
      </c>
      <c r="D8791" s="68" t="s">
        <v>375</v>
      </c>
      <c r="E8791" s="67" t="s">
        <v>376</v>
      </c>
      <c r="F8791" s="68" t="s">
        <v>492</v>
      </c>
      <c r="G8791" s="67" t="s">
        <v>493</v>
      </c>
      <c r="H8791" s="68" t="s">
        <v>363</v>
      </c>
      <c r="I8791" s="69">
        <v>0</v>
      </c>
      <c r="J8791" s="69">
        <v>0</v>
      </c>
      <c r="K8791" s="91"/>
      <c r="L8791" s="91"/>
    </row>
    <row r="8792" spans="2:12" x14ac:dyDescent="0.25">
      <c r="B8792" s="67" t="s">
        <v>454</v>
      </c>
      <c r="C8792" s="67" t="s">
        <v>455</v>
      </c>
      <c r="D8792" s="68" t="s">
        <v>375</v>
      </c>
      <c r="E8792" s="67" t="s">
        <v>376</v>
      </c>
      <c r="F8792" s="68" t="s">
        <v>492</v>
      </c>
      <c r="G8792" s="67" t="s">
        <v>493</v>
      </c>
      <c r="H8792" s="68" t="s">
        <v>362</v>
      </c>
      <c r="I8792" s="69">
        <v>0</v>
      </c>
      <c r="J8792" s="69">
        <v>0</v>
      </c>
      <c r="K8792" s="91"/>
      <c r="L8792" s="91"/>
    </row>
    <row r="8793" spans="2:12" x14ac:dyDescent="0.25">
      <c r="B8793" s="67" t="s">
        <v>454</v>
      </c>
      <c r="C8793" s="67" t="s">
        <v>455</v>
      </c>
      <c r="D8793" s="68" t="s">
        <v>375</v>
      </c>
      <c r="E8793" s="67" t="s">
        <v>376</v>
      </c>
      <c r="F8793" s="68" t="s">
        <v>492</v>
      </c>
      <c r="G8793" s="67" t="s">
        <v>493</v>
      </c>
      <c r="H8793" s="68" t="s">
        <v>363</v>
      </c>
      <c r="I8793" s="69">
        <v>27</v>
      </c>
      <c r="J8793" s="69">
        <v>83</v>
      </c>
      <c r="K8793" s="91"/>
      <c r="L8793" s="91"/>
    </row>
    <row r="8794" spans="2:12" x14ac:dyDescent="0.25">
      <c r="B8794" s="67" t="s">
        <v>454</v>
      </c>
      <c r="C8794" s="67" t="s">
        <v>455</v>
      </c>
      <c r="D8794" s="68" t="s">
        <v>375</v>
      </c>
      <c r="E8794" s="67" t="s">
        <v>376</v>
      </c>
      <c r="F8794" s="68" t="s">
        <v>492</v>
      </c>
      <c r="G8794" s="67" t="s">
        <v>493</v>
      </c>
      <c r="H8794" s="68" t="s">
        <v>364</v>
      </c>
      <c r="I8794" s="69">
        <v>26</v>
      </c>
      <c r="J8794" s="69">
        <v>2</v>
      </c>
      <c r="K8794" s="91"/>
      <c r="L8794" s="91"/>
    </row>
    <row r="8795" spans="2:12" x14ac:dyDescent="0.25">
      <c r="B8795" s="67" t="s">
        <v>454</v>
      </c>
      <c r="C8795" s="67" t="s">
        <v>455</v>
      </c>
      <c r="D8795" s="68" t="s">
        <v>375</v>
      </c>
      <c r="E8795" s="67" t="s">
        <v>376</v>
      </c>
      <c r="F8795" s="68" t="s">
        <v>492</v>
      </c>
      <c r="G8795" s="67" t="s">
        <v>493</v>
      </c>
      <c r="H8795" s="68" t="s">
        <v>362</v>
      </c>
      <c r="I8795" s="69">
        <v>17</v>
      </c>
      <c r="J8795" s="69">
        <v>60</v>
      </c>
      <c r="K8795" s="91"/>
      <c r="L8795" s="91"/>
    </row>
    <row r="8796" spans="2:12" x14ac:dyDescent="0.25">
      <c r="B8796" s="67" t="s">
        <v>454</v>
      </c>
      <c r="C8796" s="67" t="s">
        <v>455</v>
      </c>
      <c r="D8796" s="68" t="s">
        <v>375</v>
      </c>
      <c r="E8796" s="67" t="s">
        <v>376</v>
      </c>
      <c r="F8796" s="68" t="s">
        <v>492</v>
      </c>
      <c r="G8796" s="67" t="s">
        <v>493</v>
      </c>
      <c r="H8796" s="68" t="s">
        <v>363</v>
      </c>
      <c r="I8796" s="69">
        <v>93</v>
      </c>
      <c r="J8796" s="69">
        <v>120</v>
      </c>
      <c r="K8796" s="91"/>
      <c r="L8796" s="91"/>
    </row>
    <row r="8797" spans="2:12" x14ac:dyDescent="0.25">
      <c r="B8797" s="67" t="s">
        <v>454</v>
      </c>
      <c r="C8797" s="67" t="s">
        <v>455</v>
      </c>
      <c r="D8797" s="68" t="s">
        <v>375</v>
      </c>
      <c r="E8797" s="67" t="s">
        <v>376</v>
      </c>
      <c r="F8797" s="68" t="s">
        <v>492</v>
      </c>
      <c r="G8797" s="67" t="s">
        <v>493</v>
      </c>
      <c r="H8797" s="68" t="s">
        <v>364</v>
      </c>
      <c r="I8797" s="69">
        <v>96</v>
      </c>
      <c r="J8797" s="69">
        <v>127</v>
      </c>
      <c r="K8797" s="91"/>
      <c r="L8797" s="91"/>
    </row>
    <row r="8798" spans="2:12" x14ac:dyDescent="0.25">
      <c r="B8798" s="67" t="s">
        <v>454</v>
      </c>
      <c r="C8798" s="67" t="s">
        <v>455</v>
      </c>
      <c r="D8798" s="68" t="s">
        <v>375</v>
      </c>
      <c r="E8798" s="67" t="s">
        <v>376</v>
      </c>
      <c r="F8798" s="68" t="s">
        <v>492</v>
      </c>
      <c r="G8798" s="67" t="s">
        <v>493</v>
      </c>
      <c r="H8798" s="68" t="s">
        <v>362</v>
      </c>
      <c r="I8798" s="69">
        <v>144</v>
      </c>
      <c r="J8798" s="69">
        <v>183</v>
      </c>
      <c r="K8798" s="91"/>
      <c r="L8798" s="91"/>
    </row>
    <row r="8799" spans="2:12" x14ac:dyDescent="0.25">
      <c r="B8799" s="67" t="s">
        <v>454</v>
      </c>
      <c r="C8799" s="67" t="s">
        <v>455</v>
      </c>
      <c r="D8799" s="68" t="s">
        <v>375</v>
      </c>
      <c r="E8799" s="67" t="s">
        <v>376</v>
      </c>
      <c r="F8799" s="68" t="s">
        <v>492</v>
      </c>
      <c r="G8799" s="67" t="s">
        <v>493</v>
      </c>
      <c r="H8799" s="68" t="s">
        <v>363</v>
      </c>
      <c r="I8799" s="69">
        <v>196</v>
      </c>
      <c r="J8799" s="69">
        <v>367</v>
      </c>
      <c r="K8799" s="91"/>
      <c r="L8799" s="91"/>
    </row>
    <row r="8800" spans="2:12" x14ac:dyDescent="0.25">
      <c r="B8800" s="67" t="s">
        <v>454</v>
      </c>
      <c r="C8800" s="67" t="s">
        <v>455</v>
      </c>
      <c r="D8800" s="68" t="s">
        <v>375</v>
      </c>
      <c r="E8800" s="67" t="s">
        <v>376</v>
      </c>
      <c r="F8800" s="68" t="s">
        <v>492</v>
      </c>
      <c r="G8800" s="67" t="s">
        <v>493</v>
      </c>
      <c r="H8800" s="68" t="s">
        <v>364</v>
      </c>
      <c r="I8800" s="69">
        <v>97</v>
      </c>
      <c r="J8800" s="69">
        <v>109</v>
      </c>
      <c r="K8800" s="91"/>
      <c r="L8800" s="91"/>
    </row>
    <row r="8801" spans="2:12" x14ac:dyDescent="0.25">
      <c r="B8801" s="67" t="s">
        <v>454</v>
      </c>
      <c r="C8801" s="67" t="s">
        <v>455</v>
      </c>
      <c r="D8801" s="68" t="s">
        <v>375</v>
      </c>
      <c r="E8801" s="67" t="s">
        <v>376</v>
      </c>
      <c r="F8801" s="68" t="s">
        <v>492</v>
      </c>
      <c r="G8801" s="67" t="s">
        <v>493</v>
      </c>
      <c r="H8801" s="68" t="s">
        <v>364</v>
      </c>
      <c r="I8801" s="69">
        <v>0</v>
      </c>
      <c r="J8801" s="69">
        <v>0</v>
      </c>
      <c r="K8801" s="91"/>
      <c r="L8801" s="91"/>
    </row>
    <row r="8802" spans="2:12" x14ac:dyDescent="0.25">
      <c r="B8802" s="67" t="s">
        <v>454</v>
      </c>
      <c r="C8802" s="67" t="s">
        <v>455</v>
      </c>
      <c r="D8802" s="68" t="s">
        <v>375</v>
      </c>
      <c r="E8802" s="67" t="s">
        <v>376</v>
      </c>
      <c r="F8802" s="68" t="s">
        <v>492</v>
      </c>
      <c r="G8802" s="67" t="s">
        <v>493</v>
      </c>
      <c r="H8802" s="68" t="s">
        <v>362</v>
      </c>
      <c r="I8802" s="69">
        <v>0</v>
      </c>
      <c r="J8802" s="69">
        <v>5</v>
      </c>
      <c r="K8802" s="91"/>
      <c r="L8802" s="91"/>
    </row>
    <row r="8803" spans="2:12" x14ac:dyDescent="0.25">
      <c r="B8803" s="67" t="s">
        <v>454</v>
      </c>
      <c r="C8803" s="67" t="s">
        <v>455</v>
      </c>
      <c r="D8803" s="68" t="s">
        <v>375</v>
      </c>
      <c r="E8803" s="67" t="s">
        <v>376</v>
      </c>
      <c r="F8803" s="68" t="s">
        <v>492</v>
      </c>
      <c r="G8803" s="67" t="s">
        <v>493</v>
      </c>
      <c r="H8803" s="68" t="s">
        <v>363</v>
      </c>
      <c r="I8803" s="69">
        <v>0</v>
      </c>
      <c r="J8803" s="69">
        <v>0</v>
      </c>
      <c r="K8803" s="91"/>
      <c r="L8803" s="91"/>
    </row>
    <row r="8804" spans="2:12" x14ac:dyDescent="0.25">
      <c r="B8804" s="67" t="s">
        <v>454</v>
      </c>
      <c r="C8804" s="67" t="s">
        <v>455</v>
      </c>
      <c r="D8804" s="68" t="s">
        <v>375</v>
      </c>
      <c r="E8804" s="67" t="s">
        <v>376</v>
      </c>
      <c r="F8804" s="68" t="s">
        <v>492</v>
      </c>
      <c r="G8804" s="67" t="s">
        <v>493</v>
      </c>
      <c r="H8804" s="68" t="s">
        <v>364</v>
      </c>
      <c r="I8804" s="69">
        <v>0</v>
      </c>
      <c r="J8804" s="69">
        <v>0</v>
      </c>
      <c r="K8804" s="91"/>
      <c r="L8804" s="91"/>
    </row>
    <row r="8805" spans="2:12" x14ac:dyDescent="0.25">
      <c r="B8805" s="67" t="s">
        <v>454</v>
      </c>
      <c r="C8805" s="67" t="s">
        <v>455</v>
      </c>
      <c r="D8805" s="68" t="s">
        <v>375</v>
      </c>
      <c r="E8805" s="67" t="s">
        <v>376</v>
      </c>
      <c r="F8805" s="68" t="s">
        <v>492</v>
      </c>
      <c r="G8805" s="67" t="s">
        <v>493</v>
      </c>
      <c r="H8805" s="68" t="s">
        <v>363</v>
      </c>
      <c r="I8805" s="69">
        <v>15</v>
      </c>
      <c r="J8805" s="69">
        <v>27</v>
      </c>
      <c r="K8805" s="91"/>
      <c r="L8805" s="91"/>
    </row>
    <row r="8806" spans="2:12" x14ac:dyDescent="0.25">
      <c r="B8806" s="67" t="s">
        <v>454</v>
      </c>
      <c r="C8806" s="67" t="s">
        <v>455</v>
      </c>
      <c r="D8806" s="68" t="s">
        <v>375</v>
      </c>
      <c r="E8806" s="67" t="s">
        <v>376</v>
      </c>
      <c r="F8806" s="68" t="s">
        <v>492</v>
      </c>
      <c r="G8806" s="67" t="s">
        <v>493</v>
      </c>
      <c r="H8806" s="68" t="s">
        <v>364</v>
      </c>
      <c r="I8806" s="69">
        <v>0</v>
      </c>
      <c r="J8806" s="69">
        <v>0</v>
      </c>
      <c r="K8806" s="91"/>
      <c r="L8806" s="91"/>
    </row>
    <row r="8807" spans="2:12" x14ac:dyDescent="0.25">
      <c r="B8807" s="67" t="s">
        <v>454</v>
      </c>
      <c r="C8807" s="67" t="s">
        <v>455</v>
      </c>
      <c r="D8807" s="68" t="s">
        <v>375</v>
      </c>
      <c r="E8807" s="67" t="s">
        <v>376</v>
      </c>
      <c r="F8807" s="68" t="s">
        <v>492</v>
      </c>
      <c r="G8807" s="67" t="s">
        <v>493</v>
      </c>
      <c r="H8807" s="68" t="s">
        <v>362</v>
      </c>
      <c r="I8807" s="69">
        <v>0</v>
      </c>
      <c r="J8807" s="69">
        <v>0</v>
      </c>
      <c r="K8807" s="91"/>
      <c r="L8807" s="91"/>
    </row>
    <row r="8808" spans="2:12" x14ac:dyDescent="0.25">
      <c r="B8808" s="67" t="s">
        <v>454</v>
      </c>
      <c r="C8808" s="67" t="s">
        <v>455</v>
      </c>
      <c r="D8808" s="68" t="s">
        <v>375</v>
      </c>
      <c r="E8808" s="67" t="s">
        <v>376</v>
      </c>
      <c r="F8808" s="68" t="s">
        <v>492</v>
      </c>
      <c r="G8808" s="67" t="s">
        <v>493</v>
      </c>
      <c r="H8808" s="68" t="s">
        <v>363</v>
      </c>
      <c r="I8808" s="69">
        <v>0</v>
      </c>
      <c r="J8808" s="69">
        <v>0</v>
      </c>
      <c r="K8808" s="91"/>
      <c r="L8808" s="91"/>
    </row>
    <row r="8809" spans="2:12" x14ac:dyDescent="0.25">
      <c r="B8809" s="67" t="s">
        <v>454</v>
      </c>
      <c r="C8809" s="67" t="s">
        <v>455</v>
      </c>
      <c r="D8809" s="68" t="s">
        <v>375</v>
      </c>
      <c r="E8809" s="67" t="s">
        <v>376</v>
      </c>
      <c r="F8809" s="68" t="s">
        <v>492</v>
      </c>
      <c r="G8809" s="67" t="s">
        <v>493</v>
      </c>
      <c r="H8809" s="68" t="s">
        <v>362</v>
      </c>
      <c r="I8809" s="69">
        <v>40</v>
      </c>
      <c r="J8809" s="69">
        <v>10</v>
      </c>
      <c r="K8809" s="91"/>
      <c r="L8809" s="91"/>
    </row>
    <row r="8810" spans="2:12" x14ac:dyDescent="0.25">
      <c r="B8810" s="67" t="s">
        <v>454</v>
      </c>
      <c r="C8810" s="67" t="s">
        <v>455</v>
      </c>
      <c r="D8810" s="68" t="s">
        <v>375</v>
      </c>
      <c r="E8810" s="67" t="s">
        <v>376</v>
      </c>
      <c r="F8810" s="68" t="s">
        <v>492</v>
      </c>
      <c r="G8810" s="67" t="s">
        <v>493</v>
      </c>
      <c r="H8810" s="68" t="s">
        <v>363</v>
      </c>
      <c r="I8810" s="69">
        <v>9</v>
      </c>
      <c r="J8810" s="69">
        <v>8</v>
      </c>
      <c r="K8810" s="91"/>
      <c r="L8810" s="91"/>
    </row>
    <row r="8811" spans="2:12" x14ac:dyDescent="0.25">
      <c r="B8811" s="67" t="s">
        <v>454</v>
      </c>
      <c r="C8811" s="67" t="s">
        <v>455</v>
      </c>
      <c r="D8811" s="68" t="s">
        <v>375</v>
      </c>
      <c r="E8811" s="67" t="s">
        <v>376</v>
      </c>
      <c r="F8811" s="68" t="s">
        <v>492</v>
      </c>
      <c r="G8811" s="67" t="s">
        <v>493</v>
      </c>
      <c r="H8811" s="68" t="s">
        <v>364</v>
      </c>
      <c r="I8811" s="69">
        <v>0</v>
      </c>
      <c r="J8811" s="69">
        <v>23</v>
      </c>
      <c r="K8811" s="91"/>
      <c r="L8811" s="91"/>
    </row>
    <row r="8812" spans="2:12" x14ac:dyDescent="0.25">
      <c r="B8812" s="67" t="s">
        <v>454</v>
      </c>
      <c r="C8812" s="67" t="s">
        <v>455</v>
      </c>
      <c r="D8812" s="68" t="s">
        <v>375</v>
      </c>
      <c r="E8812" s="67" t="s">
        <v>376</v>
      </c>
      <c r="F8812" s="68" t="s">
        <v>492</v>
      </c>
      <c r="G8812" s="67" t="s">
        <v>493</v>
      </c>
      <c r="H8812" s="68" t="s">
        <v>362</v>
      </c>
      <c r="I8812" s="69">
        <v>28</v>
      </c>
      <c r="J8812" s="69">
        <v>24</v>
      </c>
      <c r="K8812" s="91"/>
      <c r="L8812" s="91"/>
    </row>
    <row r="8813" spans="2:12" x14ac:dyDescent="0.25">
      <c r="B8813" s="67" t="s">
        <v>454</v>
      </c>
      <c r="C8813" s="67" t="s">
        <v>455</v>
      </c>
      <c r="D8813" s="68" t="s">
        <v>375</v>
      </c>
      <c r="E8813" s="67" t="s">
        <v>376</v>
      </c>
      <c r="F8813" s="68" t="s">
        <v>492</v>
      </c>
      <c r="G8813" s="67" t="s">
        <v>493</v>
      </c>
      <c r="H8813" s="68" t="s">
        <v>363</v>
      </c>
      <c r="I8813" s="69">
        <v>137</v>
      </c>
      <c r="J8813" s="69">
        <v>125</v>
      </c>
      <c r="K8813" s="91"/>
      <c r="L8813" s="91"/>
    </row>
    <row r="8814" spans="2:12" x14ac:dyDescent="0.25">
      <c r="B8814" s="67" t="s">
        <v>454</v>
      </c>
      <c r="C8814" s="67" t="s">
        <v>455</v>
      </c>
      <c r="D8814" s="68" t="s">
        <v>375</v>
      </c>
      <c r="E8814" s="67" t="s">
        <v>376</v>
      </c>
      <c r="F8814" s="68" t="s">
        <v>492</v>
      </c>
      <c r="G8814" s="67" t="s">
        <v>493</v>
      </c>
      <c r="H8814" s="68" t="s">
        <v>364</v>
      </c>
      <c r="I8814" s="69">
        <v>24</v>
      </c>
      <c r="J8814" s="69">
        <v>43</v>
      </c>
      <c r="K8814" s="91"/>
      <c r="L8814" s="91"/>
    </row>
    <row r="8815" spans="2:12" x14ac:dyDescent="0.25">
      <c r="B8815" s="67" t="s">
        <v>454</v>
      </c>
      <c r="C8815" s="67" t="s">
        <v>455</v>
      </c>
      <c r="D8815" s="68" t="s">
        <v>375</v>
      </c>
      <c r="E8815" s="67" t="s">
        <v>376</v>
      </c>
      <c r="F8815" s="68" t="s">
        <v>492</v>
      </c>
      <c r="G8815" s="67" t="s">
        <v>493</v>
      </c>
      <c r="H8815" s="68" t="s">
        <v>362</v>
      </c>
      <c r="I8815" s="69">
        <v>64</v>
      </c>
      <c r="J8815" s="69">
        <v>10</v>
      </c>
      <c r="K8815" s="91"/>
      <c r="L8815" s="91"/>
    </row>
    <row r="8816" spans="2:12" x14ac:dyDescent="0.25">
      <c r="B8816" s="67" t="s">
        <v>454</v>
      </c>
      <c r="C8816" s="67" t="s">
        <v>455</v>
      </c>
      <c r="D8816" s="68" t="s">
        <v>375</v>
      </c>
      <c r="E8816" s="67" t="s">
        <v>376</v>
      </c>
      <c r="F8816" s="68" t="s">
        <v>492</v>
      </c>
      <c r="G8816" s="67" t="s">
        <v>493</v>
      </c>
      <c r="H8816" s="68" t="s">
        <v>363</v>
      </c>
      <c r="I8816" s="69">
        <v>226</v>
      </c>
      <c r="J8816" s="69">
        <v>349</v>
      </c>
      <c r="K8816" s="91"/>
      <c r="L8816" s="91"/>
    </row>
    <row r="8817" spans="2:12" x14ac:dyDescent="0.25">
      <c r="B8817" s="67" t="s">
        <v>454</v>
      </c>
      <c r="C8817" s="67" t="s">
        <v>455</v>
      </c>
      <c r="D8817" s="68" t="s">
        <v>375</v>
      </c>
      <c r="E8817" s="67" t="s">
        <v>376</v>
      </c>
      <c r="F8817" s="68" t="s">
        <v>492</v>
      </c>
      <c r="G8817" s="67" t="s">
        <v>493</v>
      </c>
      <c r="H8817" s="68" t="s">
        <v>364</v>
      </c>
      <c r="I8817" s="69">
        <v>256</v>
      </c>
      <c r="J8817" s="69">
        <v>418</v>
      </c>
      <c r="K8817" s="91"/>
      <c r="L8817" s="91"/>
    </row>
    <row r="8818" spans="2:12" x14ac:dyDescent="0.25">
      <c r="B8818" s="67" t="s">
        <v>454</v>
      </c>
      <c r="C8818" s="67" t="s">
        <v>455</v>
      </c>
      <c r="D8818" s="68" t="s">
        <v>375</v>
      </c>
      <c r="E8818" s="67" t="s">
        <v>376</v>
      </c>
      <c r="F8818" s="68" t="s">
        <v>492</v>
      </c>
      <c r="G8818" s="67" t="s">
        <v>493</v>
      </c>
      <c r="H8818" s="68" t="s">
        <v>362</v>
      </c>
      <c r="I8818" s="69">
        <v>44</v>
      </c>
      <c r="J8818" s="69">
        <v>42</v>
      </c>
      <c r="K8818" s="91"/>
      <c r="L8818" s="91"/>
    </row>
    <row r="8819" spans="2:12" x14ac:dyDescent="0.25">
      <c r="B8819" s="67" t="s">
        <v>454</v>
      </c>
      <c r="C8819" s="67" t="s">
        <v>455</v>
      </c>
      <c r="D8819" s="68" t="s">
        <v>375</v>
      </c>
      <c r="E8819" s="67" t="s">
        <v>376</v>
      </c>
      <c r="F8819" s="68" t="s">
        <v>492</v>
      </c>
      <c r="G8819" s="67" t="s">
        <v>493</v>
      </c>
      <c r="H8819" s="68" t="s">
        <v>363</v>
      </c>
      <c r="I8819" s="69">
        <v>49</v>
      </c>
      <c r="J8819" s="69">
        <v>86</v>
      </c>
      <c r="K8819" s="91"/>
      <c r="L8819" s="91"/>
    </row>
    <row r="8820" spans="2:12" x14ac:dyDescent="0.25">
      <c r="B8820" s="67" t="s">
        <v>454</v>
      </c>
      <c r="C8820" s="67" t="s">
        <v>455</v>
      </c>
      <c r="D8820" s="68" t="s">
        <v>375</v>
      </c>
      <c r="E8820" s="67" t="s">
        <v>376</v>
      </c>
      <c r="F8820" s="68" t="s">
        <v>492</v>
      </c>
      <c r="G8820" s="67" t="s">
        <v>493</v>
      </c>
      <c r="H8820" s="68" t="s">
        <v>364</v>
      </c>
      <c r="I8820" s="69">
        <v>49</v>
      </c>
      <c r="J8820" s="69">
        <v>80</v>
      </c>
      <c r="K8820" s="91"/>
      <c r="L8820" s="91"/>
    </row>
    <row r="8821" spans="2:12" x14ac:dyDescent="0.25">
      <c r="B8821" s="67" t="s">
        <v>454</v>
      </c>
      <c r="C8821" s="67" t="s">
        <v>455</v>
      </c>
      <c r="D8821" s="68" t="s">
        <v>375</v>
      </c>
      <c r="E8821" s="67" t="s">
        <v>376</v>
      </c>
      <c r="F8821" s="68" t="s">
        <v>492</v>
      </c>
      <c r="G8821" s="67" t="s">
        <v>493</v>
      </c>
      <c r="H8821" s="68" t="s">
        <v>362</v>
      </c>
      <c r="I8821" s="69">
        <v>32</v>
      </c>
      <c r="J8821" s="69">
        <v>130</v>
      </c>
      <c r="K8821" s="91"/>
      <c r="L8821" s="91"/>
    </row>
    <row r="8822" spans="2:12" x14ac:dyDescent="0.25">
      <c r="B8822" s="67" t="s">
        <v>454</v>
      </c>
      <c r="C8822" s="67" t="s">
        <v>455</v>
      </c>
      <c r="D8822" s="68" t="s">
        <v>375</v>
      </c>
      <c r="E8822" s="67" t="s">
        <v>376</v>
      </c>
      <c r="F8822" s="68" t="s">
        <v>492</v>
      </c>
      <c r="G8822" s="67" t="s">
        <v>493</v>
      </c>
      <c r="H8822" s="68" t="s">
        <v>363</v>
      </c>
      <c r="I8822" s="69">
        <v>135</v>
      </c>
      <c r="J8822" s="69">
        <v>154</v>
      </c>
      <c r="K8822" s="91"/>
      <c r="L8822" s="91"/>
    </row>
    <row r="8823" spans="2:12" x14ac:dyDescent="0.25">
      <c r="B8823" s="67" t="s">
        <v>454</v>
      </c>
      <c r="C8823" s="67" t="s">
        <v>455</v>
      </c>
      <c r="D8823" s="68" t="s">
        <v>375</v>
      </c>
      <c r="E8823" s="67" t="s">
        <v>376</v>
      </c>
      <c r="F8823" s="68" t="s">
        <v>492</v>
      </c>
      <c r="G8823" s="67" t="s">
        <v>493</v>
      </c>
      <c r="H8823" s="68" t="s">
        <v>364</v>
      </c>
      <c r="I8823" s="69">
        <v>31</v>
      </c>
      <c r="J8823" s="69">
        <v>70</v>
      </c>
      <c r="K8823" s="91"/>
      <c r="L8823" s="91"/>
    </row>
    <row r="8824" spans="2:12" x14ac:dyDescent="0.25">
      <c r="B8824" s="67" t="s">
        <v>454</v>
      </c>
      <c r="C8824" s="67" t="s">
        <v>455</v>
      </c>
      <c r="D8824" s="68" t="s">
        <v>375</v>
      </c>
      <c r="E8824" s="67" t="s">
        <v>376</v>
      </c>
      <c r="F8824" s="68" t="s">
        <v>492</v>
      </c>
      <c r="G8824" s="67" t="s">
        <v>493</v>
      </c>
      <c r="H8824" s="68" t="s">
        <v>362</v>
      </c>
      <c r="I8824" s="69">
        <v>0</v>
      </c>
      <c r="J8824" s="69">
        <v>0</v>
      </c>
      <c r="K8824" s="91"/>
      <c r="L8824" s="91"/>
    </row>
    <row r="8825" spans="2:12" x14ac:dyDescent="0.25">
      <c r="B8825" s="67" t="s">
        <v>454</v>
      </c>
      <c r="C8825" s="67" t="s">
        <v>455</v>
      </c>
      <c r="D8825" s="68" t="s">
        <v>375</v>
      </c>
      <c r="E8825" s="67" t="s">
        <v>376</v>
      </c>
      <c r="F8825" s="68" t="s">
        <v>492</v>
      </c>
      <c r="G8825" s="67" t="s">
        <v>493</v>
      </c>
      <c r="H8825" s="68" t="s">
        <v>362</v>
      </c>
      <c r="I8825" s="69">
        <v>0.309</v>
      </c>
      <c r="J8825" s="69">
        <v>0.20599999999999999</v>
      </c>
      <c r="K8825" s="91"/>
      <c r="L8825" s="91"/>
    </row>
    <row r="8826" spans="2:12" x14ac:dyDescent="0.25">
      <c r="B8826" s="67" t="s">
        <v>454</v>
      </c>
      <c r="C8826" s="67" t="s">
        <v>455</v>
      </c>
      <c r="D8826" s="68" t="s">
        <v>375</v>
      </c>
      <c r="E8826" s="67" t="s">
        <v>376</v>
      </c>
      <c r="F8826" s="68" t="s">
        <v>492</v>
      </c>
      <c r="G8826" s="67" t="s">
        <v>493</v>
      </c>
      <c r="H8826" s="68" t="s">
        <v>363</v>
      </c>
      <c r="I8826" s="69">
        <v>0.39140000000000003</v>
      </c>
      <c r="J8826" s="69">
        <v>0.55620000000000003</v>
      </c>
      <c r="K8826" s="91"/>
      <c r="L8826" s="91"/>
    </row>
    <row r="8827" spans="2:12" x14ac:dyDescent="0.25">
      <c r="B8827" s="67" t="s">
        <v>454</v>
      </c>
      <c r="C8827" s="67" t="s">
        <v>455</v>
      </c>
      <c r="D8827" s="68" t="s">
        <v>375</v>
      </c>
      <c r="E8827" s="67" t="s">
        <v>376</v>
      </c>
      <c r="F8827" s="68" t="s">
        <v>492</v>
      </c>
      <c r="G8827" s="67" t="s">
        <v>493</v>
      </c>
      <c r="H8827" s="68" t="s">
        <v>364</v>
      </c>
      <c r="I8827" s="69">
        <v>0.45319999999999999</v>
      </c>
      <c r="J8827" s="69">
        <v>0.28839999999999999</v>
      </c>
      <c r="K8827" s="91"/>
      <c r="L8827" s="91"/>
    </row>
    <row r="8828" spans="2:12" x14ac:dyDescent="0.25">
      <c r="B8828" s="67" t="s">
        <v>454</v>
      </c>
      <c r="C8828" s="67" t="s">
        <v>455</v>
      </c>
      <c r="D8828" s="68" t="s">
        <v>375</v>
      </c>
      <c r="E8828" s="67" t="s">
        <v>376</v>
      </c>
      <c r="F8828" s="68" t="s">
        <v>492</v>
      </c>
      <c r="G8828" s="67" t="s">
        <v>493</v>
      </c>
      <c r="H8828" s="68" t="s">
        <v>362</v>
      </c>
      <c r="I8828" s="69">
        <v>0</v>
      </c>
      <c r="J8828" s="69">
        <v>0</v>
      </c>
      <c r="K8828" s="91"/>
      <c r="L8828" s="91"/>
    </row>
    <row r="8829" spans="2:12" x14ac:dyDescent="0.25">
      <c r="B8829" s="67" t="s">
        <v>454</v>
      </c>
      <c r="C8829" s="67" t="s">
        <v>455</v>
      </c>
      <c r="D8829" s="68" t="s">
        <v>375</v>
      </c>
      <c r="E8829" s="67" t="s">
        <v>376</v>
      </c>
      <c r="F8829" s="68" t="s">
        <v>492</v>
      </c>
      <c r="G8829" s="67" t="s">
        <v>493</v>
      </c>
      <c r="H8829" s="68" t="s">
        <v>363</v>
      </c>
      <c r="I8829" s="69">
        <v>4</v>
      </c>
      <c r="J8829" s="69">
        <v>18</v>
      </c>
      <c r="K8829" s="91"/>
      <c r="L8829" s="91"/>
    </row>
    <row r="8830" spans="2:12" x14ac:dyDescent="0.25">
      <c r="B8830" s="67" t="s">
        <v>454</v>
      </c>
      <c r="C8830" s="67" t="s">
        <v>455</v>
      </c>
      <c r="D8830" s="68" t="s">
        <v>375</v>
      </c>
      <c r="E8830" s="67" t="s">
        <v>376</v>
      </c>
      <c r="F8830" s="68" t="s">
        <v>492</v>
      </c>
      <c r="G8830" s="67" t="s">
        <v>493</v>
      </c>
      <c r="H8830" s="68" t="s">
        <v>364</v>
      </c>
      <c r="I8830" s="69">
        <v>22</v>
      </c>
      <c r="J8830" s="69">
        <v>48</v>
      </c>
      <c r="K8830" s="91"/>
      <c r="L8830" s="91"/>
    </row>
    <row r="8831" spans="2:12" x14ac:dyDescent="0.25">
      <c r="B8831" s="67" t="s">
        <v>454</v>
      </c>
      <c r="C8831" s="67" t="s">
        <v>455</v>
      </c>
      <c r="D8831" s="68" t="s">
        <v>375</v>
      </c>
      <c r="E8831" s="67" t="s">
        <v>376</v>
      </c>
      <c r="F8831" s="68" t="s">
        <v>492</v>
      </c>
      <c r="G8831" s="67" t="s">
        <v>493</v>
      </c>
      <c r="H8831" s="68" t="s">
        <v>363</v>
      </c>
      <c r="I8831" s="69">
        <v>0</v>
      </c>
      <c r="J8831" s="69">
        <v>0</v>
      </c>
      <c r="K8831" s="91"/>
      <c r="L8831" s="91"/>
    </row>
    <row r="8832" spans="2:12" x14ac:dyDescent="0.25">
      <c r="B8832" s="67" t="s">
        <v>454</v>
      </c>
      <c r="C8832" s="67" t="s">
        <v>455</v>
      </c>
      <c r="D8832" s="68" t="s">
        <v>375</v>
      </c>
      <c r="E8832" s="67" t="s">
        <v>376</v>
      </c>
      <c r="F8832" s="68" t="s">
        <v>492</v>
      </c>
      <c r="G8832" s="67" t="s">
        <v>493</v>
      </c>
      <c r="H8832" s="68" t="s">
        <v>362</v>
      </c>
      <c r="I8832" s="69">
        <v>92</v>
      </c>
      <c r="J8832" s="69">
        <v>66</v>
      </c>
      <c r="K8832" s="91"/>
      <c r="L8832" s="91"/>
    </row>
    <row r="8833" spans="2:12" x14ac:dyDescent="0.25">
      <c r="B8833" s="67" t="s">
        <v>454</v>
      </c>
      <c r="C8833" s="67" t="s">
        <v>455</v>
      </c>
      <c r="D8833" s="68" t="s">
        <v>375</v>
      </c>
      <c r="E8833" s="67" t="s">
        <v>376</v>
      </c>
      <c r="F8833" s="68" t="s">
        <v>492</v>
      </c>
      <c r="G8833" s="67" t="s">
        <v>493</v>
      </c>
      <c r="H8833" s="68" t="s">
        <v>363</v>
      </c>
      <c r="I8833" s="69">
        <v>174</v>
      </c>
      <c r="J8833" s="69">
        <v>143</v>
      </c>
      <c r="K8833" s="91"/>
      <c r="L8833" s="91"/>
    </row>
    <row r="8834" spans="2:12" x14ac:dyDescent="0.25">
      <c r="B8834" s="67" t="s">
        <v>454</v>
      </c>
      <c r="C8834" s="67" t="s">
        <v>455</v>
      </c>
      <c r="D8834" s="68" t="s">
        <v>375</v>
      </c>
      <c r="E8834" s="67" t="s">
        <v>376</v>
      </c>
      <c r="F8834" s="68" t="s">
        <v>492</v>
      </c>
      <c r="G8834" s="67" t="s">
        <v>493</v>
      </c>
      <c r="H8834" s="68" t="s">
        <v>364</v>
      </c>
      <c r="I8834" s="69">
        <v>0</v>
      </c>
      <c r="J8834" s="69">
        <v>0</v>
      </c>
      <c r="K8834" s="91"/>
      <c r="L8834" s="91"/>
    </row>
    <row r="8835" spans="2:12" x14ac:dyDescent="0.25">
      <c r="B8835" s="67" t="s">
        <v>454</v>
      </c>
      <c r="C8835" s="67" t="s">
        <v>455</v>
      </c>
      <c r="D8835" s="68" t="s">
        <v>375</v>
      </c>
      <c r="E8835" s="67" t="s">
        <v>376</v>
      </c>
      <c r="F8835" s="68" t="s">
        <v>492</v>
      </c>
      <c r="G8835" s="67" t="s">
        <v>493</v>
      </c>
      <c r="H8835" s="68" t="s">
        <v>362</v>
      </c>
      <c r="I8835" s="69">
        <v>0</v>
      </c>
      <c r="J8835" s="69">
        <v>0</v>
      </c>
      <c r="K8835" s="91"/>
      <c r="L8835" s="91"/>
    </row>
    <row r="8836" spans="2:12" x14ac:dyDescent="0.25">
      <c r="B8836" s="67" t="s">
        <v>454</v>
      </c>
      <c r="C8836" s="67" t="s">
        <v>455</v>
      </c>
      <c r="D8836" s="68" t="s">
        <v>375</v>
      </c>
      <c r="E8836" s="67" t="s">
        <v>376</v>
      </c>
      <c r="F8836" s="68" t="s">
        <v>492</v>
      </c>
      <c r="G8836" s="67" t="s">
        <v>493</v>
      </c>
      <c r="H8836" s="68" t="s">
        <v>363</v>
      </c>
      <c r="I8836" s="69">
        <v>0</v>
      </c>
      <c r="J8836" s="69">
        <v>0</v>
      </c>
      <c r="K8836" s="91"/>
      <c r="L8836" s="91"/>
    </row>
    <row r="8837" spans="2:12" x14ac:dyDescent="0.25">
      <c r="B8837" s="67" t="s">
        <v>454</v>
      </c>
      <c r="C8837" s="67" t="s">
        <v>455</v>
      </c>
      <c r="D8837" s="68" t="s">
        <v>375</v>
      </c>
      <c r="E8837" s="67" t="s">
        <v>376</v>
      </c>
      <c r="F8837" s="68" t="s">
        <v>492</v>
      </c>
      <c r="G8837" s="67" t="s">
        <v>493</v>
      </c>
      <c r="H8837" s="68" t="s">
        <v>364</v>
      </c>
      <c r="I8837" s="69">
        <v>0</v>
      </c>
      <c r="J8837" s="69">
        <v>0</v>
      </c>
      <c r="K8837" s="91"/>
      <c r="L8837" s="91"/>
    </row>
    <row r="8838" spans="2:12" x14ac:dyDescent="0.25">
      <c r="B8838" s="67" t="s">
        <v>454</v>
      </c>
      <c r="C8838" s="67" t="s">
        <v>455</v>
      </c>
      <c r="D8838" s="68" t="s">
        <v>375</v>
      </c>
      <c r="E8838" s="67" t="s">
        <v>376</v>
      </c>
      <c r="F8838" s="68" t="s">
        <v>492</v>
      </c>
      <c r="G8838" s="67" t="s">
        <v>493</v>
      </c>
      <c r="H8838" s="68" t="s">
        <v>362</v>
      </c>
      <c r="I8838" s="69">
        <v>50</v>
      </c>
      <c r="J8838" s="69">
        <v>34</v>
      </c>
      <c r="K8838" s="91"/>
      <c r="L8838" s="91"/>
    </row>
    <row r="8839" spans="2:12" x14ac:dyDescent="0.25">
      <c r="B8839" s="67" t="s">
        <v>454</v>
      </c>
      <c r="C8839" s="67" t="s">
        <v>455</v>
      </c>
      <c r="D8839" s="68" t="s">
        <v>375</v>
      </c>
      <c r="E8839" s="67" t="s">
        <v>376</v>
      </c>
      <c r="F8839" s="68" t="s">
        <v>492</v>
      </c>
      <c r="G8839" s="67" t="s">
        <v>493</v>
      </c>
      <c r="H8839" s="68" t="s">
        <v>363</v>
      </c>
      <c r="I8839" s="69">
        <v>214</v>
      </c>
      <c r="J8839" s="69">
        <v>255</v>
      </c>
      <c r="K8839" s="91"/>
      <c r="L8839" s="91"/>
    </row>
    <row r="8840" spans="2:12" x14ac:dyDescent="0.25">
      <c r="B8840" s="67" t="s">
        <v>454</v>
      </c>
      <c r="C8840" s="67" t="s">
        <v>455</v>
      </c>
      <c r="D8840" s="68" t="s">
        <v>375</v>
      </c>
      <c r="E8840" s="67" t="s">
        <v>376</v>
      </c>
      <c r="F8840" s="68" t="s">
        <v>492</v>
      </c>
      <c r="G8840" s="67" t="s">
        <v>493</v>
      </c>
      <c r="H8840" s="68" t="s">
        <v>364</v>
      </c>
      <c r="I8840" s="69">
        <v>53</v>
      </c>
      <c r="J8840" s="69">
        <v>112</v>
      </c>
      <c r="K8840" s="91"/>
      <c r="L8840" s="91"/>
    </row>
    <row r="8841" spans="2:12" x14ac:dyDescent="0.25">
      <c r="B8841" s="67" t="s">
        <v>454</v>
      </c>
      <c r="C8841" s="67" t="s">
        <v>455</v>
      </c>
      <c r="D8841" s="68" t="s">
        <v>375</v>
      </c>
      <c r="E8841" s="67" t="s">
        <v>376</v>
      </c>
      <c r="F8841" s="68" t="s">
        <v>492</v>
      </c>
      <c r="G8841" s="67" t="s">
        <v>493</v>
      </c>
      <c r="H8841" s="68" t="s">
        <v>362</v>
      </c>
      <c r="I8841" s="69">
        <v>130</v>
      </c>
      <c r="J8841" s="69">
        <v>58</v>
      </c>
      <c r="K8841" s="91"/>
      <c r="L8841" s="91"/>
    </row>
    <row r="8842" spans="2:12" x14ac:dyDescent="0.25">
      <c r="B8842" s="67" t="s">
        <v>454</v>
      </c>
      <c r="C8842" s="67" t="s">
        <v>455</v>
      </c>
      <c r="D8842" s="68" t="s">
        <v>375</v>
      </c>
      <c r="E8842" s="67" t="s">
        <v>376</v>
      </c>
      <c r="F8842" s="68" t="s">
        <v>492</v>
      </c>
      <c r="G8842" s="67" t="s">
        <v>493</v>
      </c>
      <c r="H8842" s="68" t="s">
        <v>363</v>
      </c>
      <c r="I8842" s="69">
        <v>234</v>
      </c>
      <c r="J8842" s="69">
        <v>328</v>
      </c>
      <c r="K8842" s="91"/>
      <c r="L8842" s="91"/>
    </row>
    <row r="8843" spans="2:12" x14ac:dyDescent="0.25">
      <c r="B8843" s="67" t="s">
        <v>454</v>
      </c>
      <c r="C8843" s="67" t="s">
        <v>455</v>
      </c>
      <c r="D8843" s="68" t="s">
        <v>375</v>
      </c>
      <c r="E8843" s="67" t="s">
        <v>376</v>
      </c>
      <c r="F8843" s="68" t="s">
        <v>492</v>
      </c>
      <c r="G8843" s="67" t="s">
        <v>493</v>
      </c>
      <c r="H8843" s="68" t="s">
        <v>362</v>
      </c>
      <c r="I8843" s="69">
        <v>0</v>
      </c>
      <c r="J8843" s="69">
        <v>10</v>
      </c>
      <c r="K8843" s="91"/>
      <c r="L8843" s="91"/>
    </row>
    <row r="8844" spans="2:12" x14ac:dyDescent="0.25">
      <c r="B8844" s="67" t="s">
        <v>454</v>
      </c>
      <c r="C8844" s="67" t="s">
        <v>455</v>
      </c>
      <c r="D8844" s="68" t="s">
        <v>375</v>
      </c>
      <c r="E8844" s="67" t="s">
        <v>376</v>
      </c>
      <c r="F8844" s="68" t="s">
        <v>492</v>
      </c>
      <c r="G8844" s="67" t="s">
        <v>493</v>
      </c>
      <c r="H8844" s="68" t="s">
        <v>363</v>
      </c>
      <c r="I8844" s="69">
        <v>39</v>
      </c>
      <c r="J8844" s="69">
        <v>24</v>
      </c>
      <c r="K8844" s="91"/>
      <c r="L8844" s="91"/>
    </row>
    <row r="8845" spans="2:12" x14ac:dyDescent="0.25">
      <c r="B8845" s="67" t="s">
        <v>454</v>
      </c>
      <c r="C8845" s="67" t="s">
        <v>455</v>
      </c>
      <c r="D8845" s="68" t="s">
        <v>375</v>
      </c>
      <c r="E8845" s="67" t="s">
        <v>376</v>
      </c>
      <c r="F8845" s="68" t="s">
        <v>492</v>
      </c>
      <c r="G8845" s="67" t="s">
        <v>493</v>
      </c>
      <c r="H8845" s="68" t="s">
        <v>364</v>
      </c>
      <c r="I8845" s="69">
        <v>52</v>
      </c>
      <c r="J8845" s="69">
        <v>69</v>
      </c>
      <c r="K8845" s="91"/>
      <c r="L8845" s="91"/>
    </row>
    <row r="8846" spans="2:12" x14ac:dyDescent="0.25">
      <c r="B8846" s="67" t="s">
        <v>454</v>
      </c>
      <c r="C8846" s="67" t="s">
        <v>455</v>
      </c>
      <c r="D8846" s="68" t="s">
        <v>375</v>
      </c>
      <c r="E8846" s="67" t="s">
        <v>376</v>
      </c>
      <c r="F8846" s="68" t="s">
        <v>492</v>
      </c>
      <c r="G8846" s="67" t="s">
        <v>493</v>
      </c>
      <c r="H8846" s="68" t="s">
        <v>362</v>
      </c>
      <c r="I8846" s="69">
        <v>0</v>
      </c>
      <c r="J8846" s="69">
        <v>3</v>
      </c>
      <c r="K8846" s="91"/>
      <c r="L8846" s="91"/>
    </row>
    <row r="8847" spans="2:12" x14ac:dyDescent="0.25">
      <c r="B8847" s="67" t="s">
        <v>454</v>
      </c>
      <c r="C8847" s="67" t="s">
        <v>455</v>
      </c>
      <c r="D8847" s="68" t="s">
        <v>375</v>
      </c>
      <c r="E8847" s="67" t="s">
        <v>376</v>
      </c>
      <c r="F8847" s="68" t="s">
        <v>492</v>
      </c>
      <c r="G8847" s="67" t="s">
        <v>493</v>
      </c>
      <c r="H8847" s="68" t="s">
        <v>364</v>
      </c>
      <c r="I8847" s="69">
        <v>0</v>
      </c>
      <c r="J8847" s="69">
        <v>0</v>
      </c>
      <c r="K8847" s="91"/>
      <c r="L8847" s="91"/>
    </row>
    <row r="8848" spans="2:12" x14ac:dyDescent="0.25">
      <c r="B8848" s="67" t="s">
        <v>454</v>
      </c>
      <c r="C8848" s="67" t="s">
        <v>455</v>
      </c>
      <c r="D8848" s="68" t="s">
        <v>375</v>
      </c>
      <c r="E8848" s="67" t="s">
        <v>376</v>
      </c>
      <c r="F8848" s="68" t="s">
        <v>492</v>
      </c>
      <c r="G8848" s="67" t="s">
        <v>493</v>
      </c>
      <c r="H8848" s="68" t="s">
        <v>363</v>
      </c>
      <c r="I8848" s="69">
        <v>0</v>
      </c>
      <c r="J8848" s="69">
        <v>0</v>
      </c>
      <c r="K8848" s="91"/>
      <c r="L8848" s="91"/>
    </row>
    <row r="8849" spans="2:12" x14ac:dyDescent="0.25">
      <c r="B8849" s="67" t="s">
        <v>454</v>
      </c>
      <c r="C8849" s="67" t="s">
        <v>455</v>
      </c>
      <c r="D8849" s="68" t="s">
        <v>375</v>
      </c>
      <c r="E8849" s="67" t="s">
        <v>376</v>
      </c>
      <c r="F8849" s="68" t="s">
        <v>492</v>
      </c>
      <c r="G8849" s="67" t="s">
        <v>493</v>
      </c>
      <c r="H8849" s="68" t="s">
        <v>362</v>
      </c>
      <c r="I8849" s="69">
        <v>0</v>
      </c>
      <c r="J8849" s="69">
        <v>0</v>
      </c>
      <c r="K8849" s="91"/>
      <c r="L8849" s="91"/>
    </row>
    <row r="8850" spans="2:12" x14ac:dyDescent="0.25">
      <c r="B8850" s="67" t="s">
        <v>454</v>
      </c>
      <c r="C8850" s="67" t="s">
        <v>455</v>
      </c>
      <c r="D8850" s="68" t="s">
        <v>375</v>
      </c>
      <c r="E8850" s="67" t="s">
        <v>376</v>
      </c>
      <c r="F8850" s="68" t="s">
        <v>492</v>
      </c>
      <c r="G8850" s="67" t="s">
        <v>493</v>
      </c>
      <c r="H8850" s="68" t="s">
        <v>363</v>
      </c>
      <c r="I8850" s="69">
        <v>10</v>
      </c>
      <c r="J8850" s="69">
        <v>65</v>
      </c>
      <c r="K8850" s="91"/>
      <c r="L8850" s="91"/>
    </row>
    <row r="8851" spans="2:12" x14ac:dyDescent="0.25">
      <c r="B8851" s="67" t="s">
        <v>454</v>
      </c>
      <c r="C8851" s="67" t="s">
        <v>455</v>
      </c>
      <c r="D8851" s="68" t="s">
        <v>375</v>
      </c>
      <c r="E8851" s="67" t="s">
        <v>376</v>
      </c>
      <c r="F8851" s="68" t="s">
        <v>492</v>
      </c>
      <c r="G8851" s="67" t="s">
        <v>493</v>
      </c>
      <c r="H8851" s="68" t="s">
        <v>364</v>
      </c>
      <c r="I8851" s="69">
        <v>8</v>
      </c>
      <c r="J8851" s="69">
        <v>8</v>
      </c>
      <c r="K8851" s="91"/>
      <c r="L8851" s="91"/>
    </row>
    <row r="8852" spans="2:12" x14ac:dyDescent="0.25">
      <c r="B8852" s="67" t="s">
        <v>454</v>
      </c>
      <c r="C8852" s="67" t="s">
        <v>455</v>
      </c>
      <c r="D8852" s="68" t="s">
        <v>375</v>
      </c>
      <c r="E8852" s="67" t="s">
        <v>376</v>
      </c>
      <c r="F8852" s="68" t="s">
        <v>492</v>
      </c>
      <c r="G8852" s="67" t="s">
        <v>493</v>
      </c>
      <c r="H8852" s="68" t="s">
        <v>362</v>
      </c>
      <c r="I8852" s="69">
        <v>0</v>
      </c>
      <c r="J8852" s="69">
        <v>0</v>
      </c>
      <c r="K8852" s="91"/>
      <c r="L8852" s="91"/>
    </row>
    <row r="8853" spans="2:12" x14ac:dyDescent="0.25">
      <c r="B8853" s="67" t="s">
        <v>454</v>
      </c>
      <c r="C8853" s="67" t="s">
        <v>455</v>
      </c>
      <c r="D8853" s="68" t="s">
        <v>375</v>
      </c>
      <c r="E8853" s="67" t="s">
        <v>376</v>
      </c>
      <c r="F8853" s="68" t="s">
        <v>492</v>
      </c>
      <c r="G8853" s="67" t="s">
        <v>493</v>
      </c>
      <c r="H8853" s="68" t="s">
        <v>363</v>
      </c>
      <c r="I8853" s="69">
        <v>0.3296</v>
      </c>
      <c r="J8853" s="69">
        <v>8.2400000000000001E-2</v>
      </c>
      <c r="K8853" s="91"/>
      <c r="L8853" s="91"/>
    </row>
    <row r="8854" spans="2:12" x14ac:dyDescent="0.25">
      <c r="B8854" s="67" t="s">
        <v>454</v>
      </c>
      <c r="C8854" s="67" t="s">
        <v>455</v>
      </c>
      <c r="D8854" s="68" t="s">
        <v>375</v>
      </c>
      <c r="E8854" s="67" t="s">
        <v>376</v>
      </c>
      <c r="F8854" s="68" t="s">
        <v>492</v>
      </c>
      <c r="G8854" s="67" t="s">
        <v>493</v>
      </c>
      <c r="H8854" s="68" t="s">
        <v>364</v>
      </c>
      <c r="I8854" s="69">
        <v>0</v>
      </c>
      <c r="J8854" s="69">
        <v>0</v>
      </c>
      <c r="K8854" s="91"/>
      <c r="L8854" s="91"/>
    </row>
    <row r="8855" spans="2:12" x14ac:dyDescent="0.25">
      <c r="B8855" s="67" t="s">
        <v>454</v>
      </c>
      <c r="C8855" s="67" t="s">
        <v>455</v>
      </c>
      <c r="D8855" s="68" t="s">
        <v>375</v>
      </c>
      <c r="E8855" s="67" t="s">
        <v>376</v>
      </c>
      <c r="F8855" s="68" t="s">
        <v>492</v>
      </c>
      <c r="G8855" s="67" t="s">
        <v>493</v>
      </c>
      <c r="H8855" s="68" t="s">
        <v>362</v>
      </c>
      <c r="I8855" s="69">
        <v>-10</v>
      </c>
      <c r="J8855" s="69">
        <v>15</v>
      </c>
      <c r="K8855" s="91"/>
      <c r="L8855" s="91"/>
    </row>
    <row r="8856" spans="2:12" x14ac:dyDescent="0.25">
      <c r="B8856" s="67" t="s">
        <v>454</v>
      </c>
      <c r="C8856" s="67" t="s">
        <v>455</v>
      </c>
      <c r="D8856" s="68" t="s">
        <v>375</v>
      </c>
      <c r="E8856" s="67" t="s">
        <v>376</v>
      </c>
      <c r="F8856" s="68" t="s">
        <v>492</v>
      </c>
      <c r="G8856" s="67" t="s">
        <v>493</v>
      </c>
      <c r="H8856" s="68" t="s">
        <v>363</v>
      </c>
      <c r="I8856" s="69">
        <v>38</v>
      </c>
      <c r="J8856" s="69">
        <v>56</v>
      </c>
      <c r="K8856" s="91"/>
      <c r="L8856" s="91"/>
    </row>
    <row r="8857" spans="2:12" x14ac:dyDescent="0.25">
      <c r="B8857" s="67" t="s">
        <v>454</v>
      </c>
      <c r="C8857" s="67" t="s">
        <v>455</v>
      </c>
      <c r="D8857" s="68" t="s">
        <v>375</v>
      </c>
      <c r="E8857" s="67" t="s">
        <v>376</v>
      </c>
      <c r="F8857" s="68" t="s">
        <v>492</v>
      </c>
      <c r="G8857" s="67" t="s">
        <v>493</v>
      </c>
      <c r="H8857" s="68" t="s">
        <v>364</v>
      </c>
      <c r="I8857" s="69">
        <v>20</v>
      </c>
      <c r="J8857" s="69">
        <v>23</v>
      </c>
      <c r="K8857" s="91"/>
      <c r="L8857" s="91"/>
    </row>
    <row r="8858" spans="2:12" x14ac:dyDescent="0.25">
      <c r="B8858" s="67" t="s">
        <v>454</v>
      </c>
      <c r="C8858" s="67" t="s">
        <v>455</v>
      </c>
      <c r="D8858" s="68" t="s">
        <v>375</v>
      </c>
      <c r="E8858" s="67" t="s">
        <v>376</v>
      </c>
      <c r="F8858" s="68" t="s">
        <v>492</v>
      </c>
      <c r="G8858" s="67" t="s">
        <v>493</v>
      </c>
      <c r="H8858" s="68" t="s">
        <v>363</v>
      </c>
      <c r="I8858" s="69">
        <v>0</v>
      </c>
      <c r="J8858" s="69">
        <v>0</v>
      </c>
      <c r="K8858" s="91"/>
      <c r="L8858" s="91"/>
    </row>
    <row r="8859" spans="2:12" x14ac:dyDescent="0.25">
      <c r="B8859" s="67" t="s">
        <v>454</v>
      </c>
      <c r="C8859" s="67" t="s">
        <v>455</v>
      </c>
      <c r="D8859" s="68" t="s">
        <v>375</v>
      </c>
      <c r="E8859" s="67" t="s">
        <v>376</v>
      </c>
      <c r="F8859" s="68" t="s">
        <v>492</v>
      </c>
      <c r="G8859" s="67" t="s">
        <v>493</v>
      </c>
      <c r="H8859" s="68" t="s">
        <v>362</v>
      </c>
      <c r="I8859" s="69">
        <v>0</v>
      </c>
      <c r="J8859" s="69">
        <v>0</v>
      </c>
      <c r="K8859" s="91"/>
      <c r="L8859" s="91"/>
    </row>
    <row r="8860" spans="2:12" x14ac:dyDescent="0.25">
      <c r="B8860" s="67" t="s">
        <v>454</v>
      </c>
      <c r="C8860" s="67" t="s">
        <v>455</v>
      </c>
      <c r="D8860" s="68" t="s">
        <v>375</v>
      </c>
      <c r="E8860" s="67" t="s">
        <v>376</v>
      </c>
      <c r="F8860" s="68" t="s">
        <v>492</v>
      </c>
      <c r="G8860" s="67" t="s">
        <v>493</v>
      </c>
      <c r="H8860" s="68" t="s">
        <v>363</v>
      </c>
      <c r="I8860" s="69">
        <v>0</v>
      </c>
      <c r="J8860" s="69">
        <v>0</v>
      </c>
      <c r="K8860" s="91"/>
      <c r="L8860" s="91"/>
    </row>
    <row r="8861" spans="2:12" x14ac:dyDescent="0.25">
      <c r="B8861" s="67" t="s">
        <v>454</v>
      </c>
      <c r="C8861" s="67" t="s">
        <v>455</v>
      </c>
      <c r="D8861" s="68" t="s">
        <v>375</v>
      </c>
      <c r="E8861" s="67" t="s">
        <v>376</v>
      </c>
      <c r="F8861" s="68" t="s">
        <v>492</v>
      </c>
      <c r="G8861" s="67" t="s">
        <v>493</v>
      </c>
      <c r="H8861" s="68" t="s">
        <v>364</v>
      </c>
      <c r="I8861" s="69">
        <v>0</v>
      </c>
      <c r="J8861" s="69">
        <v>0</v>
      </c>
      <c r="K8861" s="91"/>
      <c r="L8861" s="91"/>
    </row>
    <row r="8862" spans="2:12" x14ac:dyDescent="0.25">
      <c r="B8862" s="67" t="s">
        <v>454</v>
      </c>
      <c r="C8862" s="67" t="s">
        <v>455</v>
      </c>
      <c r="D8862" s="68" t="s">
        <v>375</v>
      </c>
      <c r="E8862" s="67" t="s">
        <v>376</v>
      </c>
      <c r="F8862" s="68" t="s">
        <v>492</v>
      </c>
      <c r="G8862" s="67" t="s">
        <v>493</v>
      </c>
      <c r="H8862" s="68" t="s">
        <v>362</v>
      </c>
      <c r="I8862" s="69">
        <v>0</v>
      </c>
      <c r="J8862" s="69">
        <v>0</v>
      </c>
      <c r="K8862" s="91"/>
      <c r="L8862" s="91"/>
    </row>
    <row r="8863" spans="2:12" x14ac:dyDescent="0.25">
      <c r="B8863" s="67" t="s">
        <v>454</v>
      </c>
      <c r="C8863" s="67" t="s">
        <v>455</v>
      </c>
      <c r="D8863" s="68" t="s">
        <v>375</v>
      </c>
      <c r="E8863" s="67" t="s">
        <v>376</v>
      </c>
      <c r="F8863" s="68" t="s">
        <v>492</v>
      </c>
      <c r="G8863" s="67" t="s">
        <v>493</v>
      </c>
      <c r="H8863" s="68" t="s">
        <v>363</v>
      </c>
      <c r="I8863" s="69">
        <v>0</v>
      </c>
      <c r="J8863" s="69">
        <v>0</v>
      </c>
      <c r="K8863" s="91"/>
      <c r="L8863" s="91"/>
    </row>
    <row r="8864" spans="2:12" x14ac:dyDescent="0.25">
      <c r="B8864" s="67" t="s">
        <v>454</v>
      </c>
      <c r="C8864" s="67" t="s">
        <v>455</v>
      </c>
      <c r="D8864" s="68" t="s">
        <v>375</v>
      </c>
      <c r="E8864" s="67" t="s">
        <v>376</v>
      </c>
      <c r="F8864" s="68" t="s">
        <v>492</v>
      </c>
      <c r="G8864" s="67" t="s">
        <v>493</v>
      </c>
      <c r="H8864" s="68" t="s">
        <v>364</v>
      </c>
      <c r="I8864" s="69">
        <v>0</v>
      </c>
      <c r="J8864" s="69">
        <v>0</v>
      </c>
      <c r="K8864" s="91"/>
      <c r="L8864" s="91"/>
    </row>
    <row r="8865" spans="2:12" x14ac:dyDescent="0.25">
      <c r="B8865" s="67" t="s">
        <v>454</v>
      </c>
      <c r="C8865" s="67" t="s">
        <v>455</v>
      </c>
      <c r="D8865" s="68" t="s">
        <v>375</v>
      </c>
      <c r="E8865" s="67" t="s">
        <v>376</v>
      </c>
      <c r="F8865" s="68" t="s">
        <v>492</v>
      </c>
      <c r="G8865" s="67" t="s">
        <v>493</v>
      </c>
      <c r="H8865" s="68" t="s">
        <v>362</v>
      </c>
      <c r="I8865" s="69">
        <v>0</v>
      </c>
      <c r="J8865" s="69">
        <v>0</v>
      </c>
      <c r="K8865" s="91"/>
      <c r="L8865" s="91"/>
    </row>
    <row r="8866" spans="2:12" x14ac:dyDescent="0.25">
      <c r="B8866" s="67" t="s">
        <v>454</v>
      </c>
      <c r="C8866" s="67" t="s">
        <v>455</v>
      </c>
      <c r="D8866" s="68" t="s">
        <v>375</v>
      </c>
      <c r="E8866" s="67" t="s">
        <v>376</v>
      </c>
      <c r="F8866" s="68" t="s">
        <v>492</v>
      </c>
      <c r="G8866" s="67" t="s">
        <v>493</v>
      </c>
      <c r="H8866" s="68" t="s">
        <v>363</v>
      </c>
      <c r="I8866" s="69">
        <v>0</v>
      </c>
      <c r="J8866" s="69">
        <v>0</v>
      </c>
      <c r="K8866" s="91"/>
      <c r="L8866" s="91"/>
    </row>
    <row r="8867" spans="2:12" x14ac:dyDescent="0.25">
      <c r="B8867" s="67" t="s">
        <v>454</v>
      </c>
      <c r="C8867" s="67" t="s">
        <v>455</v>
      </c>
      <c r="D8867" s="68" t="s">
        <v>375</v>
      </c>
      <c r="E8867" s="67" t="s">
        <v>376</v>
      </c>
      <c r="F8867" s="68" t="s">
        <v>492</v>
      </c>
      <c r="G8867" s="67" t="s">
        <v>493</v>
      </c>
      <c r="H8867" s="68" t="s">
        <v>362</v>
      </c>
      <c r="I8867" s="69">
        <v>0</v>
      </c>
      <c r="J8867" s="69">
        <v>0</v>
      </c>
      <c r="K8867" s="91"/>
      <c r="L8867" s="91"/>
    </row>
    <row r="8868" spans="2:12" x14ac:dyDescent="0.25">
      <c r="B8868" s="67" t="s">
        <v>454</v>
      </c>
      <c r="C8868" s="67" t="s">
        <v>455</v>
      </c>
      <c r="D8868" s="68" t="s">
        <v>375</v>
      </c>
      <c r="E8868" s="67" t="s">
        <v>376</v>
      </c>
      <c r="F8868" s="68" t="s">
        <v>492</v>
      </c>
      <c r="G8868" s="67" t="s">
        <v>493</v>
      </c>
      <c r="H8868" s="68" t="s">
        <v>363</v>
      </c>
      <c r="I8868" s="69">
        <v>0</v>
      </c>
      <c r="J8868" s="69">
        <v>0</v>
      </c>
      <c r="K8868" s="91"/>
      <c r="L8868" s="91"/>
    </row>
    <row r="8869" spans="2:12" x14ac:dyDescent="0.25">
      <c r="B8869" s="67" t="s">
        <v>454</v>
      </c>
      <c r="C8869" s="67" t="s">
        <v>455</v>
      </c>
      <c r="D8869" s="68" t="s">
        <v>375</v>
      </c>
      <c r="E8869" s="67" t="s">
        <v>376</v>
      </c>
      <c r="F8869" s="68" t="s">
        <v>492</v>
      </c>
      <c r="G8869" s="67" t="s">
        <v>493</v>
      </c>
      <c r="H8869" s="68" t="s">
        <v>364</v>
      </c>
      <c r="I8869" s="69">
        <v>0</v>
      </c>
      <c r="J8869" s="69">
        <v>0</v>
      </c>
      <c r="K8869" s="91"/>
      <c r="L8869" s="91"/>
    </row>
    <row r="8870" spans="2:12" x14ac:dyDescent="0.25">
      <c r="B8870" s="67" t="s">
        <v>454</v>
      </c>
      <c r="C8870" s="67" t="s">
        <v>455</v>
      </c>
      <c r="D8870" s="68" t="s">
        <v>375</v>
      </c>
      <c r="E8870" s="67" t="s">
        <v>376</v>
      </c>
      <c r="F8870" s="68" t="s">
        <v>492</v>
      </c>
      <c r="G8870" s="67" t="s">
        <v>493</v>
      </c>
      <c r="H8870" s="68" t="s">
        <v>363</v>
      </c>
      <c r="I8870" s="69">
        <v>0</v>
      </c>
      <c r="J8870" s="69">
        <v>0</v>
      </c>
      <c r="K8870" s="91"/>
      <c r="L8870" s="91"/>
    </row>
    <row r="8871" spans="2:12" x14ac:dyDescent="0.25">
      <c r="B8871" s="67" t="s">
        <v>454</v>
      </c>
      <c r="C8871" s="67" t="s">
        <v>455</v>
      </c>
      <c r="D8871" s="68" t="s">
        <v>375</v>
      </c>
      <c r="E8871" s="67" t="s">
        <v>376</v>
      </c>
      <c r="F8871" s="68" t="s">
        <v>492</v>
      </c>
      <c r="G8871" s="67" t="s">
        <v>493</v>
      </c>
      <c r="H8871" s="68" t="s">
        <v>362</v>
      </c>
      <c r="I8871" s="69">
        <v>0</v>
      </c>
      <c r="J8871" s="69">
        <v>0</v>
      </c>
      <c r="K8871" s="91"/>
      <c r="L8871" s="91"/>
    </row>
    <row r="8872" spans="2:12" x14ac:dyDescent="0.25">
      <c r="B8872" s="67" t="s">
        <v>454</v>
      </c>
      <c r="C8872" s="67" t="s">
        <v>455</v>
      </c>
      <c r="D8872" s="68" t="s">
        <v>375</v>
      </c>
      <c r="E8872" s="67" t="s">
        <v>376</v>
      </c>
      <c r="F8872" s="68" t="s">
        <v>492</v>
      </c>
      <c r="G8872" s="67" t="s">
        <v>493</v>
      </c>
      <c r="H8872" s="68" t="s">
        <v>363</v>
      </c>
      <c r="I8872" s="69">
        <v>0</v>
      </c>
      <c r="J8872" s="69">
        <v>0</v>
      </c>
      <c r="K8872" s="91"/>
      <c r="L8872" s="91"/>
    </row>
    <row r="8873" spans="2:12" x14ac:dyDescent="0.25">
      <c r="B8873" s="67" t="s">
        <v>454</v>
      </c>
      <c r="C8873" s="67" t="s">
        <v>455</v>
      </c>
      <c r="D8873" s="68" t="s">
        <v>375</v>
      </c>
      <c r="E8873" s="67" t="s">
        <v>376</v>
      </c>
      <c r="F8873" s="68" t="s">
        <v>492</v>
      </c>
      <c r="G8873" s="67" t="s">
        <v>493</v>
      </c>
      <c r="H8873" s="68" t="s">
        <v>364</v>
      </c>
      <c r="I8873" s="69">
        <v>0</v>
      </c>
      <c r="J8873" s="69">
        <v>0</v>
      </c>
      <c r="K8873" s="91"/>
      <c r="L8873" s="91"/>
    </row>
    <row r="8874" spans="2:12" x14ac:dyDescent="0.25">
      <c r="B8874" s="67" t="s">
        <v>454</v>
      </c>
      <c r="C8874" s="67" t="s">
        <v>455</v>
      </c>
      <c r="D8874" s="68" t="s">
        <v>375</v>
      </c>
      <c r="E8874" s="67" t="s">
        <v>376</v>
      </c>
      <c r="F8874" s="68" t="s">
        <v>492</v>
      </c>
      <c r="G8874" s="67" t="s">
        <v>493</v>
      </c>
      <c r="H8874" s="68" t="s">
        <v>363</v>
      </c>
      <c r="I8874" s="69">
        <v>0</v>
      </c>
      <c r="J8874" s="69">
        <v>0</v>
      </c>
      <c r="K8874" s="91"/>
      <c r="L8874" s="91"/>
    </row>
    <row r="8875" spans="2:12" x14ac:dyDescent="0.25">
      <c r="B8875" s="67" t="s">
        <v>454</v>
      </c>
      <c r="C8875" s="67" t="s">
        <v>455</v>
      </c>
      <c r="D8875" s="68" t="s">
        <v>375</v>
      </c>
      <c r="E8875" s="67" t="s">
        <v>376</v>
      </c>
      <c r="F8875" s="68" t="s">
        <v>492</v>
      </c>
      <c r="G8875" s="67" t="s">
        <v>493</v>
      </c>
      <c r="H8875" s="68" t="s">
        <v>363</v>
      </c>
      <c r="I8875" s="69">
        <v>0</v>
      </c>
      <c r="J8875" s="69">
        <v>0</v>
      </c>
      <c r="K8875" s="91"/>
      <c r="L8875" s="91"/>
    </row>
    <row r="8876" spans="2:12" x14ac:dyDescent="0.25">
      <c r="B8876" s="67" t="s">
        <v>454</v>
      </c>
      <c r="C8876" s="67" t="s">
        <v>455</v>
      </c>
      <c r="D8876" s="68" t="s">
        <v>375</v>
      </c>
      <c r="E8876" s="67" t="s">
        <v>376</v>
      </c>
      <c r="F8876" s="68" t="s">
        <v>492</v>
      </c>
      <c r="G8876" s="67" t="s">
        <v>493</v>
      </c>
      <c r="H8876" s="68" t="s">
        <v>362</v>
      </c>
      <c r="I8876" s="69">
        <v>0</v>
      </c>
      <c r="J8876" s="69">
        <v>0</v>
      </c>
      <c r="K8876" s="91"/>
      <c r="L8876" s="91"/>
    </row>
    <row r="8877" spans="2:12" x14ac:dyDescent="0.25">
      <c r="B8877" s="67" t="s">
        <v>454</v>
      </c>
      <c r="C8877" s="67" t="s">
        <v>455</v>
      </c>
      <c r="D8877" s="68" t="s">
        <v>375</v>
      </c>
      <c r="E8877" s="67" t="s">
        <v>376</v>
      </c>
      <c r="F8877" s="68" t="s">
        <v>492</v>
      </c>
      <c r="G8877" s="67" t="s">
        <v>493</v>
      </c>
      <c r="H8877" s="68" t="s">
        <v>363</v>
      </c>
      <c r="I8877" s="69">
        <v>0</v>
      </c>
      <c r="J8877" s="69">
        <v>0</v>
      </c>
      <c r="K8877" s="91"/>
      <c r="L8877" s="91"/>
    </row>
    <row r="8878" spans="2:12" x14ac:dyDescent="0.25">
      <c r="B8878" s="67" t="s">
        <v>454</v>
      </c>
      <c r="C8878" s="67" t="s">
        <v>455</v>
      </c>
      <c r="D8878" s="68" t="s">
        <v>375</v>
      </c>
      <c r="E8878" s="67" t="s">
        <v>376</v>
      </c>
      <c r="F8878" s="68" t="s">
        <v>492</v>
      </c>
      <c r="G8878" s="67" t="s">
        <v>493</v>
      </c>
      <c r="H8878" s="68" t="s">
        <v>364</v>
      </c>
      <c r="I8878" s="69">
        <v>0</v>
      </c>
      <c r="J8878" s="69">
        <v>0</v>
      </c>
      <c r="K8878" s="91"/>
      <c r="L8878" s="91"/>
    </row>
    <row r="8879" spans="2:12" x14ac:dyDescent="0.25">
      <c r="B8879" s="67" t="s">
        <v>454</v>
      </c>
      <c r="C8879" s="67" t="s">
        <v>455</v>
      </c>
      <c r="D8879" s="68" t="s">
        <v>375</v>
      </c>
      <c r="E8879" s="67" t="s">
        <v>376</v>
      </c>
      <c r="F8879" s="68" t="s">
        <v>492</v>
      </c>
      <c r="G8879" s="67" t="s">
        <v>493</v>
      </c>
      <c r="H8879" s="68" t="s">
        <v>363</v>
      </c>
      <c r="I8879" s="69">
        <v>38</v>
      </c>
      <c r="J8879" s="69">
        <v>45</v>
      </c>
      <c r="K8879" s="91"/>
      <c r="L8879" s="91"/>
    </row>
    <row r="8880" spans="2:12" x14ac:dyDescent="0.25">
      <c r="B8880" s="67" t="s">
        <v>454</v>
      </c>
      <c r="C8880" s="67" t="s">
        <v>455</v>
      </c>
      <c r="D8880" s="68" t="s">
        <v>375</v>
      </c>
      <c r="E8880" s="67" t="s">
        <v>376</v>
      </c>
      <c r="F8880" s="68" t="s">
        <v>492</v>
      </c>
      <c r="G8880" s="67" t="s">
        <v>493</v>
      </c>
      <c r="H8880" s="68" t="s">
        <v>364</v>
      </c>
      <c r="I8880" s="69">
        <v>12</v>
      </c>
      <c r="J8880" s="69">
        <v>8</v>
      </c>
      <c r="K8880" s="91"/>
      <c r="L8880" s="91"/>
    </row>
    <row r="8881" spans="2:12" x14ac:dyDescent="0.25">
      <c r="B8881" s="67" t="s">
        <v>454</v>
      </c>
      <c r="C8881" s="67" t="s">
        <v>455</v>
      </c>
      <c r="D8881" s="68" t="s">
        <v>375</v>
      </c>
      <c r="E8881" s="67" t="s">
        <v>376</v>
      </c>
      <c r="F8881" s="68" t="s">
        <v>492</v>
      </c>
      <c r="G8881" s="67" t="s">
        <v>493</v>
      </c>
      <c r="H8881" s="68" t="s">
        <v>362</v>
      </c>
      <c r="I8881" s="69">
        <v>0</v>
      </c>
      <c r="J8881" s="69">
        <v>0</v>
      </c>
      <c r="K8881" s="91"/>
      <c r="L8881" s="91"/>
    </row>
    <row r="8882" spans="2:12" x14ac:dyDescent="0.25">
      <c r="B8882" s="67" t="s">
        <v>454</v>
      </c>
      <c r="C8882" s="67" t="s">
        <v>455</v>
      </c>
      <c r="D8882" s="68" t="s">
        <v>375</v>
      </c>
      <c r="E8882" s="67" t="s">
        <v>376</v>
      </c>
      <c r="F8882" s="68" t="s">
        <v>492</v>
      </c>
      <c r="G8882" s="67" t="s">
        <v>493</v>
      </c>
      <c r="H8882" s="68" t="s">
        <v>363</v>
      </c>
      <c r="I8882" s="69">
        <v>0</v>
      </c>
      <c r="J8882" s="69">
        <v>0</v>
      </c>
      <c r="K8882" s="91"/>
      <c r="L8882" s="91"/>
    </row>
    <row r="8883" spans="2:12" x14ac:dyDescent="0.25">
      <c r="B8883" s="67" t="s">
        <v>454</v>
      </c>
      <c r="C8883" s="67" t="s">
        <v>455</v>
      </c>
      <c r="D8883" s="68" t="s">
        <v>375</v>
      </c>
      <c r="E8883" s="67" t="s">
        <v>376</v>
      </c>
      <c r="F8883" s="68" t="s">
        <v>492</v>
      </c>
      <c r="G8883" s="67" t="s">
        <v>493</v>
      </c>
      <c r="H8883" s="68" t="s">
        <v>364</v>
      </c>
      <c r="I8883" s="69">
        <v>0</v>
      </c>
      <c r="J8883" s="69">
        <v>0</v>
      </c>
      <c r="K8883" s="91"/>
      <c r="L8883" s="91"/>
    </row>
    <row r="8884" spans="2:12" x14ac:dyDescent="0.25">
      <c r="B8884" s="67" t="s">
        <v>454</v>
      </c>
      <c r="C8884" s="67" t="s">
        <v>455</v>
      </c>
      <c r="D8884" s="68" t="s">
        <v>375</v>
      </c>
      <c r="E8884" s="67" t="s">
        <v>376</v>
      </c>
      <c r="F8884" s="68" t="s">
        <v>492</v>
      </c>
      <c r="G8884" s="67" t="s">
        <v>493</v>
      </c>
      <c r="H8884" s="68" t="s">
        <v>362</v>
      </c>
      <c r="I8884" s="69">
        <v>0</v>
      </c>
      <c r="J8884" s="69">
        <v>0</v>
      </c>
      <c r="K8884" s="91"/>
      <c r="L8884" s="91"/>
    </row>
    <row r="8885" spans="2:12" x14ac:dyDescent="0.25">
      <c r="B8885" s="67" t="s">
        <v>454</v>
      </c>
      <c r="C8885" s="67" t="s">
        <v>455</v>
      </c>
      <c r="D8885" s="68" t="s">
        <v>375</v>
      </c>
      <c r="E8885" s="67" t="s">
        <v>376</v>
      </c>
      <c r="F8885" s="68" t="s">
        <v>492</v>
      </c>
      <c r="G8885" s="67" t="s">
        <v>493</v>
      </c>
      <c r="H8885" s="68" t="s">
        <v>363</v>
      </c>
      <c r="I8885" s="69">
        <v>0</v>
      </c>
      <c r="J8885" s="69">
        <v>0</v>
      </c>
      <c r="K8885" s="91"/>
      <c r="L8885" s="91"/>
    </row>
    <row r="8886" spans="2:12" x14ac:dyDescent="0.25">
      <c r="B8886" s="67" t="s">
        <v>454</v>
      </c>
      <c r="C8886" s="67" t="s">
        <v>455</v>
      </c>
      <c r="D8886" s="68" t="s">
        <v>375</v>
      </c>
      <c r="E8886" s="67" t="s">
        <v>376</v>
      </c>
      <c r="F8886" s="68" t="s">
        <v>492</v>
      </c>
      <c r="G8886" s="67" t="s">
        <v>493</v>
      </c>
      <c r="H8886" s="68" t="s">
        <v>362</v>
      </c>
      <c r="I8886" s="69">
        <v>0</v>
      </c>
      <c r="J8886" s="69">
        <v>0</v>
      </c>
      <c r="K8886" s="91"/>
      <c r="L8886" s="91"/>
    </row>
    <row r="8887" spans="2:12" x14ac:dyDescent="0.25">
      <c r="B8887" s="67" t="s">
        <v>454</v>
      </c>
      <c r="C8887" s="67" t="s">
        <v>455</v>
      </c>
      <c r="D8887" s="68" t="s">
        <v>375</v>
      </c>
      <c r="E8887" s="67" t="s">
        <v>376</v>
      </c>
      <c r="F8887" s="68" t="s">
        <v>492</v>
      </c>
      <c r="G8887" s="67" t="s">
        <v>493</v>
      </c>
      <c r="H8887" s="68" t="s">
        <v>363</v>
      </c>
      <c r="I8887" s="69">
        <v>0</v>
      </c>
      <c r="J8887" s="69">
        <v>0</v>
      </c>
      <c r="K8887" s="91"/>
      <c r="L8887" s="91"/>
    </row>
    <row r="8888" spans="2:12" x14ac:dyDescent="0.25">
      <c r="B8888" s="67" t="s">
        <v>454</v>
      </c>
      <c r="C8888" s="67" t="s">
        <v>455</v>
      </c>
      <c r="D8888" s="68" t="s">
        <v>375</v>
      </c>
      <c r="E8888" s="67" t="s">
        <v>376</v>
      </c>
      <c r="F8888" s="68" t="s">
        <v>492</v>
      </c>
      <c r="G8888" s="67" t="s">
        <v>493</v>
      </c>
      <c r="H8888" s="68" t="s">
        <v>363</v>
      </c>
      <c r="I8888" s="69">
        <v>0</v>
      </c>
      <c r="J8888" s="69">
        <v>0</v>
      </c>
      <c r="K8888" s="91"/>
      <c r="L8888" s="91"/>
    </row>
    <row r="8889" spans="2:12" x14ac:dyDescent="0.25">
      <c r="B8889" s="67" t="s">
        <v>454</v>
      </c>
      <c r="C8889" s="67" t="s">
        <v>455</v>
      </c>
      <c r="D8889" s="68" t="s">
        <v>375</v>
      </c>
      <c r="E8889" s="67" t="s">
        <v>376</v>
      </c>
      <c r="F8889" s="68" t="s">
        <v>492</v>
      </c>
      <c r="G8889" s="67" t="s">
        <v>493</v>
      </c>
      <c r="H8889" s="68" t="s">
        <v>362</v>
      </c>
      <c r="I8889" s="69">
        <v>0</v>
      </c>
      <c r="J8889" s="69">
        <v>0</v>
      </c>
      <c r="K8889" s="91"/>
      <c r="L8889" s="91"/>
    </row>
    <row r="8890" spans="2:12" x14ac:dyDescent="0.25">
      <c r="B8890" s="67" t="s">
        <v>454</v>
      </c>
      <c r="C8890" s="67" t="s">
        <v>455</v>
      </c>
      <c r="D8890" s="68" t="s">
        <v>375</v>
      </c>
      <c r="E8890" s="67" t="s">
        <v>376</v>
      </c>
      <c r="F8890" s="68" t="s">
        <v>492</v>
      </c>
      <c r="G8890" s="67" t="s">
        <v>493</v>
      </c>
      <c r="H8890" s="68" t="s">
        <v>363</v>
      </c>
      <c r="I8890" s="69">
        <v>0</v>
      </c>
      <c r="J8890" s="69">
        <v>0</v>
      </c>
      <c r="K8890" s="91"/>
      <c r="L8890" s="91"/>
    </row>
    <row r="8891" spans="2:12" x14ac:dyDescent="0.25">
      <c r="B8891" s="67" t="s">
        <v>454</v>
      </c>
      <c r="C8891" s="67" t="s">
        <v>455</v>
      </c>
      <c r="D8891" s="68" t="s">
        <v>375</v>
      </c>
      <c r="E8891" s="67" t="s">
        <v>376</v>
      </c>
      <c r="F8891" s="68" t="s">
        <v>492</v>
      </c>
      <c r="G8891" s="67" t="s">
        <v>493</v>
      </c>
      <c r="H8891" s="68" t="s">
        <v>364</v>
      </c>
      <c r="I8891" s="69">
        <v>0</v>
      </c>
      <c r="J8891" s="69">
        <v>0</v>
      </c>
      <c r="K8891" s="91"/>
      <c r="L8891" s="91"/>
    </row>
    <row r="8892" spans="2:12" x14ac:dyDescent="0.25">
      <c r="B8892" s="67" t="s">
        <v>454</v>
      </c>
      <c r="C8892" s="67" t="s">
        <v>455</v>
      </c>
      <c r="D8892" s="68" t="s">
        <v>375</v>
      </c>
      <c r="E8892" s="67" t="s">
        <v>376</v>
      </c>
      <c r="F8892" s="68" t="s">
        <v>492</v>
      </c>
      <c r="G8892" s="67" t="s">
        <v>493</v>
      </c>
      <c r="H8892" s="68" t="s">
        <v>362</v>
      </c>
      <c r="I8892" s="69">
        <v>0</v>
      </c>
      <c r="J8892" s="69">
        <v>0</v>
      </c>
      <c r="K8892" s="91"/>
      <c r="L8892" s="91"/>
    </row>
    <row r="8893" spans="2:12" x14ac:dyDescent="0.25">
      <c r="B8893" s="67" t="s">
        <v>454</v>
      </c>
      <c r="C8893" s="67" t="s">
        <v>455</v>
      </c>
      <c r="D8893" s="68" t="s">
        <v>375</v>
      </c>
      <c r="E8893" s="67" t="s">
        <v>376</v>
      </c>
      <c r="F8893" s="68" t="s">
        <v>492</v>
      </c>
      <c r="G8893" s="67" t="s">
        <v>493</v>
      </c>
      <c r="H8893" s="68" t="s">
        <v>363</v>
      </c>
      <c r="I8893" s="69">
        <v>0</v>
      </c>
      <c r="J8893" s="69">
        <v>0</v>
      </c>
      <c r="K8893" s="91"/>
      <c r="L8893" s="91"/>
    </row>
    <row r="8894" spans="2:12" x14ac:dyDescent="0.25">
      <c r="B8894" s="67" t="s">
        <v>454</v>
      </c>
      <c r="C8894" s="67" t="s">
        <v>455</v>
      </c>
      <c r="D8894" s="68" t="s">
        <v>375</v>
      </c>
      <c r="E8894" s="67" t="s">
        <v>376</v>
      </c>
      <c r="F8894" s="68" t="s">
        <v>492</v>
      </c>
      <c r="G8894" s="67" t="s">
        <v>493</v>
      </c>
      <c r="H8894" s="68" t="s">
        <v>362</v>
      </c>
      <c r="I8894" s="69">
        <v>0</v>
      </c>
      <c r="J8894" s="69">
        <v>0</v>
      </c>
      <c r="K8894" s="91"/>
      <c r="L8894" s="91"/>
    </row>
    <row r="8895" spans="2:12" x14ac:dyDescent="0.25">
      <c r="B8895" s="67" t="s">
        <v>454</v>
      </c>
      <c r="C8895" s="67" t="s">
        <v>455</v>
      </c>
      <c r="D8895" s="68" t="s">
        <v>375</v>
      </c>
      <c r="E8895" s="67" t="s">
        <v>376</v>
      </c>
      <c r="F8895" s="68" t="s">
        <v>492</v>
      </c>
      <c r="G8895" s="67" t="s">
        <v>493</v>
      </c>
      <c r="H8895" s="68" t="s">
        <v>364</v>
      </c>
      <c r="I8895" s="69">
        <v>0</v>
      </c>
      <c r="J8895" s="69">
        <v>0</v>
      </c>
      <c r="K8895" s="91"/>
      <c r="L8895" s="91"/>
    </row>
    <row r="8896" spans="2:12" x14ac:dyDescent="0.25">
      <c r="B8896" s="67" t="s">
        <v>454</v>
      </c>
      <c r="C8896" s="67" t="s">
        <v>455</v>
      </c>
      <c r="D8896" s="68" t="s">
        <v>375</v>
      </c>
      <c r="E8896" s="67" t="s">
        <v>376</v>
      </c>
      <c r="F8896" s="68" t="s">
        <v>492</v>
      </c>
      <c r="G8896" s="67" t="s">
        <v>493</v>
      </c>
      <c r="H8896" s="68" t="s">
        <v>363</v>
      </c>
      <c r="I8896" s="69">
        <v>11</v>
      </c>
      <c r="J8896" s="69">
        <v>29</v>
      </c>
      <c r="K8896" s="91"/>
      <c r="L8896" s="91"/>
    </row>
    <row r="8897" spans="2:12" x14ac:dyDescent="0.25">
      <c r="B8897" s="67" t="s">
        <v>454</v>
      </c>
      <c r="C8897" s="67" t="s">
        <v>455</v>
      </c>
      <c r="D8897" s="68" t="s">
        <v>375</v>
      </c>
      <c r="E8897" s="67" t="s">
        <v>376</v>
      </c>
      <c r="F8897" s="68" t="s">
        <v>492</v>
      </c>
      <c r="G8897" s="67" t="s">
        <v>493</v>
      </c>
      <c r="H8897" s="68" t="s">
        <v>364</v>
      </c>
      <c r="I8897" s="69">
        <v>0</v>
      </c>
      <c r="J8897" s="69">
        <v>0</v>
      </c>
      <c r="K8897" s="91"/>
      <c r="L8897" s="91"/>
    </row>
    <row r="8898" spans="2:12" x14ac:dyDescent="0.25">
      <c r="B8898" s="67" t="s">
        <v>454</v>
      </c>
      <c r="C8898" s="67" t="s">
        <v>455</v>
      </c>
      <c r="D8898" s="68" t="s">
        <v>375</v>
      </c>
      <c r="E8898" s="67" t="s">
        <v>376</v>
      </c>
      <c r="F8898" s="68" t="s">
        <v>492</v>
      </c>
      <c r="G8898" s="67" t="s">
        <v>493</v>
      </c>
      <c r="H8898" s="68" t="s">
        <v>362</v>
      </c>
      <c r="I8898" s="69">
        <v>0</v>
      </c>
      <c r="J8898" s="69">
        <v>0</v>
      </c>
      <c r="K8898" s="91"/>
      <c r="L8898" s="91"/>
    </row>
    <row r="8899" spans="2:12" x14ac:dyDescent="0.25">
      <c r="B8899" s="67" t="s">
        <v>454</v>
      </c>
      <c r="C8899" s="67" t="s">
        <v>455</v>
      </c>
      <c r="D8899" s="68" t="s">
        <v>375</v>
      </c>
      <c r="E8899" s="67" t="s">
        <v>376</v>
      </c>
      <c r="F8899" s="68" t="s">
        <v>492</v>
      </c>
      <c r="G8899" s="67" t="s">
        <v>493</v>
      </c>
      <c r="H8899" s="68" t="s">
        <v>363</v>
      </c>
      <c r="I8899" s="69">
        <v>0</v>
      </c>
      <c r="J8899" s="69">
        <v>0</v>
      </c>
      <c r="K8899" s="91"/>
      <c r="L8899" s="91"/>
    </row>
    <row r="8900" spans="2:12" x14ac:dyDescent="0.25">
      <c r="B8900" s="67" t="s">
        <v>454</v>
      </c>
      <c r="C8900" s="67" t="s">
        <v>455</v>
      </c>
      <c r="D8900" s="68" t="s">
        <v>375</v>
      </c>
      <c r="E8900" s="67" t="s">
        <v>376</v>
      </c>
      <c r="F8900" s="68" t="s">
        <v>492</v>
      </c>
      <c r="G8900" s="67" t="s">
        <v>493</v>
      </c>
      <c r="H8900" s="68" t="s">
        <v>364</v>
      </c>
      <c r="I8900" s="69">
        <v>0</v>
      </c>
      <c r="J8900" s="69">
        <v>0</v>
      </c>
      <c r="K8900" s="91"/>
      <c r="L8900" s="91"/>
    </row>
    <row r="8901" spans="2:12" x14ac:dyDescent="0.25">
      <c r="B8901" s="67" t="s">
        <v>454</v>
      </c>
      <c r="C8901" s="67" t="s">
        <v>455</v>
      </c>
      <c r="D8901" s="68" t="s">
        <v>375</v>
      </c>
      <c r="E8901" s="67" t="s">
        <v>376</v>
      </c>
      <c r="F8901" s="68" t="s">
        <v>492</v>
      </c>
      <c r="G8901" s="67" t="s">
        <v>493</v>
      </c>
      <c r="H8901" s="68" t="s">
        <v>363</v>
      </c>
      <c r="I8901" s="69">
        <v>0</v>
      </c>
      <c r="J8901" s="69">
        <v>0</v>
      </c>
      <c r="K8901" s="91"/>
      <c r="L8901" s="91"/>
    </row>
    <row r="8902" spans="2:12" x14ac:dyDescent="0.25">
      <c r="B8902" s="67" t="s">
        <v>454</v>
      </c>
      <c r="C8902" s="67" t="s">
        <v>455</v>
      </c>
      <c r="D8902" s="68" t="s">
        <v>375</v>
      </c>
      <c r="E8902" s="67" t="s">
        <v>376</v>
      </c>
      <c r="F8902" s="68" t="s">
        <v>492</v>
      </c>
      <c r="G8902" s="67" t="s">
        <v>493</v>
      </c>
      <c r="H8902" s="68" t="s">
        <v>364</v>
      </c>
      <c r="I8902" s="69">
        <v>0</v>
      </c>
      <c r="J8902" s="69">
        <v>0</v>
      </c>
      <c r="K8902" s="91"/>
      <c r="L8902" s="91"/>
    </row>
    <row r="8903" spans="2:12" x14ac:dyDescent="0.25">
      <c r="B8903" s="67" t="s">
        <v>454</v>
      </c>
      <c r="C8903" s="67" t="s">
        <v>455</v>
      </c>
      <c r="D8903" s="68" t="s">
        <v>375</v>
      </c>
      <c r="E8903" s="67" t="s">
        <v>376</v>
      </c>
      <c r="F8903" s="68" t="s">
        <v>494</v>
      </c>
      <c r="G8903" s="67" t="s">
        <v>495</v>
      </c>
      <c r="H8903" s="68" t="s">
        <v>362</v>
      </c>
      <c r="I8903" s="69">
        <v>0</v>
      </c>
      <c r="J8903" s="69">
        <v>0</v>
      </c>
      <c r="K8903" s="91"/>
      <c r="L8903" s="91"/>
    </row>
    <row r="8904" spans="2:12" x14ac:dyDescent="0.25">
      <c r="B8904" s="67" t="s">
        <v>454</v>
      </c>
      <c r="C8904" s="67" t="s">
        <v>455</v>
      </c>
      <c r="D8904" s="68" t="s">
        <v>375</v>
      </c>
      <c r="E8904" s="67" t="s">
        <v>376</v>
      </c>
      <c r="F8904" s="68" t="s">
        <v>494</v>
      </c>
      <c r="G8904" s="67" t="s">
        <v>495</v>
      </c>
      <c r="H8904" s="68" t="s">
        <v>363</v>
      </c>
      <c r="I8904" s="69">
        <v>0</v>
      </c>
      <c r="J8904" s="69">
        <v>20.48</v>
      </c>
      <c r="K8904" s="91"/>
      <c r="L8904" s="91"/>
    </row>
    <row r="8905" spans="2:12" x14ac:dyDescent="0.25">
      <c r="B8905" s="67" t="s">
        <v>454</v>
      </c>
      <c r="C8905" s="67" t="s">
        <v>455</v>
      </c>
      <c r="D8905" s="68" t="s">
        <v>375</v>
      </c>
      <c r="E8905" s="67" t="s">
        <v>376</v>
      </c>
      <c r="F8905" s="68" t="s">
        <v>494</v>
      </c>
      <c r="G8905" s="67" t="s">
        <v>495</v>
      </c>
      <c r="H8905" s="68" t="s">
        <v>364</v>
      </c>
      <c r="I8905" s="69">
        <v>0</v>
      </c>
      <c r="J8905" s="69">
        <v>0</v>
      </c>
      <c r="K8905" s="91"/>
      <c r="L8905" s="91"/>
    </row>
    <row r="8906" spans="2:12" x14ac:dyDescent="0.25">
      <c r="B8906" s="67" t="s">
        <v>454</v>
      </c>
      <c r="C8906" s="67" t="s">
        <v>455</v>
      </c>
      <c r="D8906" s="68" t="s">
        <v>375</v>
      </c>
      <c r="E8906" s="67" t="s">
        <v>376</v>
      </c>
      <c r="F8906" s="68" t="s">
        <v>494</v>
      </c>
      <c r="G8906" s="67" t="s">
        <v>495</v>
      </c>
      <c r="H8906" s="68" t="s">
        <v>363</v>
      </c>
      <c r="I8906" s="69">
        <v>0</v>
      </c>
      <c r="J8906" s="69">
        <v>0</v>
      </c>
      <c r="K8906" s="91"/>
      <c r="L8906" s="91"/>
    </row>
    <row r="8907" spans="2:12" x14ac:dyDescent="0.25">
      <c r="B8907" s="67" t="s">
        <v>454</v>
      </c>
      <c r="C8907" s="67" t="s">
        <v>455</v>
      </c>
      <c r="D8907" s="68" t="s">
        <v>375</v>
      </c>
      <c r="E8907" s="67" t="s">
        <v>376</v>
      </c>
      <c r="F8907" s="68" t="s">
        <v>494</v>
      </c>
      <c r="G8907" s="67" t="s">
        <v>495</v>
      </c>
      <c r="H8907" s="68" t="s">
        <v>363</v>
      </c>
      <c r="I8907" s="69">
        <v>0</v>
      </c>
      <c r="J8907" s="69">
        <v>0</v>
      </c>
      <c r="K8907" s="91"/>
      <c r="L8907" s="91"/>
    </row>
    <row r="8908" spans="2:12" x14ac:dyDescent="0.25">
      <c r="B8908" s="67" t="s">
        <v>454</v>
      </c>
      <c r="C8908" s="67" t="s">
        <v>455</v>
      </c>
      <c r="D8908" s="68" t="s">
        <v>375</v>
      </c>
      <c r="E8908" s="67" t="s">
        <v>376</v>
      </c>
      <c r="F8908" s="68" t="s">
        <v>494</v>
      </c>
      <c r="G8908" s="67" t="s">
        <v>495</v>
      </c>
      <c r="H8908" s="68" t="s">
        <v>363</v>
      </c>
      <c r="I8908" s="69">
        <v>0</v>
      </c>
      <c r="J8908" s="69">
        <v>0</v>
      </c>
      <c r="K8908" s="91"/>
      <c r="L8908" s="91"/>
    </row>
    <row r="8909" spans="2:12" x14ac:dyDescent="0.25">
      <c r="B8909" s="67" t="s">
        <v>454</v>
      </c>
      <c r="C8909" s="67" t="s">
        <v>455</v>
      </c>
      <c r="D8909" s="68" t="s">
        <v>375</v>
      </c>
      <c r="E8909" s="67" t="s">
        <v>376</v>
      </c>
      <c r="F8909" s="68" t="s">
        <v>494</v>
      </c>
      <c r="G8909" s="67" t="s">
        <v>495</v>
      </c>
      <c r="H8909" s="68" t="s">
        <v>364</v>
      </c>
      <c r="I8909" s="69">
        <v>0</v>
      </c>
      <c r="J8909" s="69">
        <v>0</v>
      </c>
      <c r="K8909" s="91"/>
      <c r="L8909" s="91"/>
    </row>
    <row r="8910" spans="2:12" x14ac:dyDescent="0.25">
      <c r="B8910" s="67" t="s">
        <v>454</v>
      </c>
      <c r="C8910" s="67" t="s">
        <v>455</v>
      </c>
      <c r="D8910" s="68" t="s">
        <v>375</v>
      </c>
      <c r="E8910" s="67" t="s">
        <v>376</v>
      </c>
      <c r="F8910" s="68" t="s">
        <v>494</v>
      </c>
      <c r="G8910" s="67" t="s">
        <v>495</v>
      </c>
      <c r="H8910" s="68" t="s">
        <v>363</v>
      </c>
      <c r="I8910" s="69">
        <v>0</v>
      </c>
      <c r="J8910" s="69">
        <v>0</v>
      </c>
      <c r="K8910" s="91"/>
      <c r="L8910" s="91"/>
    </row>
    <row r="8911" spans="2:12" x14ac:dyDescent="0.25">
      <c r="B8911" s="67" t="s">
        <v>454</v>
      </c>
      <c r="C8911" s="67" t="s">
        <v>455</v>
      </c>
      <c r="D8911" s="68" t="s">
        <v>375</v>
      </c>
      <c r="E8911" s="67" t="s">
        <v>376</v>
      </c>
      <c r="F8911" s="68" t="s">
        <v>494</v>
      </c>
      <c r="G8911" s="67" t="s">
        <v>495</v>
      </c>
      <c r="H8911" s="68" t="s">
        <v>362</v>
      </c>
      <c r="I8911" s="69">
        <v>2.5</v>
      </c>
      <c r="J8911" s="69">
        <v>2.5</v>
      </c>
      <c r="K8911" s="91"/>
      <c r="L8911" s="91"/>
    </row>
    <row r="8912" spans="2:12" x14ac:dyDescent="0.25">
      <c r="B8912" s="67" t="s">
        <v>454</v>
      </c>
      <c r="C8912" s="67" t="s">
        <v>455</v>
      </c>
      <c r="D8912" s="68" t="s">
        <v>375</v>
      </c>
      <c r="E8912" s="67" t="s">
        <v>376</v>
      </c>
      <c r="F8912" s="68" t="s">
        <v>494</v>
      </c>
      <c r="G8912" s="67" t="s">
        <v>495</v>
      </c>
      <c r="H8912" s="68" t="s">
        <v>363</v>
      </c>
      <c r="I8912" s="69">
        <v>10</v>
      </c>
      <c r="J8912" s="69">
        <v>6</v>
      </c>
      <c r="K8912" s="91"/>
      <c r="L8912" s="91"/>
    </row>
    <row r="8913" spans="2:12" x14ac:dyDescent="0.25">
      <c r="B8913" s="67" t="s">
        <v>454</v>
      </c>
      <c r="C8913" s="67" t="s">
        <v>455</v>
      </c>
      <c r="D8913" s="68" t="s">
        <v>375</v>
      </c>
      <c r="E8913" s="67" t="s">
        <v>376</v>
      </c>
      <c r="F8913" s="68" t="s">
        <v>494</v>
      </c>
      <c r="G8913" s="67" t="s">
        <v>495</v>
      </c>
      <c r="H8913" s="68" t="s">
        <v>362</v>
      </c>
      <c r="I8913" s="69">
        <v>0</v>
      </c>
      <c r="J8913" s="69">
        <v>0</v>
      </c>
      <c r="K8913" s="91"/>
      <c r="L8913" s="91"/>
    </row>
    <row r="8914" spans="2:12" x14ac:dyDescent="0.25">
      <c r="B8914" s="67" t="s">
        <v>454</v>
      </c>
      <c r="C8914" s="67" t="s">
        <v>455</v>
      </c>
      <c r="D8914" s="68" t="s">
        <v>375</v>
      </c>
      <c r="E8914" s="67" t="s">
        <v>376</v>
      </c>
      <c r="F8914" s="68" t="s">
        <v>494</v>
      </c>
      <c r="G8914" s="67" t="s">
        <v>495</v>
      </c>
      <c r="H8914" s="68" t="s">
        <v>363</v>
      </c>
      <c r="I8914" s="69">
        <v>0</v>
      </c>
      <c r="J8914" s="69">
        <v>0</v>
      </c>
      <c r="K8914" s="91"/>
      <c r="L8914" s="91"/>
    </row>
    <row r="8915" spans="2:12" x14ac:dyDescent="0.25">
      <c r="B8915" s="67" t="s">
        <v>454</v>
      </c>
      <c r="C8915" s="67" t="s">
        <v>455</v>
      </c>
      <c r="D8915" s="68" t="s">
        <v>375</v>
      </c>
      <c r="E8915" s="67" t="s">
        <v>376</v>
      </c>
      <c r="F8915" s="68" t="s">
        <v>494</v>
      </c>
      <c r="G8915" s="67" t="s">
        <v>495</v>
      </c>
      <c r="H8915" s="68" t="s">
        <v>364</v>
      </c>
      <c r="I8915" s="69">
        <v>0</v>
      </c>
      <c r="J8915" s="69">
        <v>16</v>
      </c>
      <c r="K8915" s="91"/>
      <c r="L8915" s="91"/>
    </row>
    <row r="8916" spans="2:12" x14ac:dyDescent="0.25">
      <c r="B8916" s="67" t="s">
        <v>454</v>
      </c>
      <c r="C8916" s="67" t="s">
        <v>455</v>
      </c>
      <c r="D8916" s="68" t="s">
        <v>375</v>
      </c>
      <c r="E8916" s="67" t="s">
        <v>376</v>
      </c>
      <c r="F8916" s="68" t="s">
        <v>494</v>
      </c>
      <c r="G8916" s="67" t="s">
        <v>495</v>
      </c>
      <c r="H8916" s="68" t="s">
        <v>363</v>
      </c>
      <c r="I8916" s="69">
        <v>4</v>
      </c>
      <c r="J8916" s="69">
        <v>3</v>
      </c>
      <c r="K8916" s="91"/>
      <c r="L8916" s="91"/>
    </row>
    <row r="8917" spans="2:12" x14ac:dyDescent="0.25">
      <c r="B8917" s="67" t="s">
        <v>454</v>
      </c>
      <c r="C8917" s="67" t="s">
        <v>455</v>
      </c>
      <c r="D8917" s="68" t="s">
        <v>375</v>
      </c>
      <c r="E8917" s="67" t="s">
        <v>376</v>
      </c>
      <c r="F8917" s="68" t="s">
        <v>494</v>
      </c>
      <c r="G8917" s="67" t="s">
        <v>495</v>
      </c>
      <c r="H8917" s="68" t="s">
        <v>362</v>
      </c>
      <c r="I8917" s="69">
        <v>0</v>
      </c>
      <c r="J8917" s="69">
        <v>0</v>
      </c>
      <c r="K8917" s="91"/>
      <c r="L8917" s="91"/>
    </row>
    <row r="8918" spans="2:12" x14ac:dyDescent="0.25">
      <c r="B8918" s="67" t="s">
        <v>454</v>
      </c>
      <c r="C8918" s="67" t="s">
        <v>455</v>
      </c>
      <c r="D8918" s="68" t="s">
        <v>375</v>
      </c>
      <c r="E8918" s="67" t="s">
        <v>376</v>
      </c>
      <c r="F8918" s="68" t="s">
        <v>494</v>
      </c>
      <c r="G8918" s="67" t="s">
        <v>495</v>
      </c>
      <c r="H8918" s="68" t="s">
        <v>363</v>
      </c>
      <c r="I8918" s="69">
        <v>25</v>
      </c>
      <c r="J8918" s="69">
        <v>14</v>
      </c>
      <c r="K8918" s="91"/>
      <c r="L8918" s="91"/>
    </row>
    <row r="8919" spans="2:12" x14ac:dyDescent="0.25">
      <c r="B8919" s="67" t="s">
        <v>454</v>
      </c>
      <c r="C8919" s="67" t="s">
        <v>455</v>
      </c>
      <c r="D8919" s="68" t="s">
        <v>375</v>
      </c>
      <c r="E8919" s="67" t="s">
        <v>376</v>
      </c>
      <c r="F8919" s="68" t="s">
        <v>494</v>
      </c>
      <c r="G8919" s="67" t="s">
        <v>495</v>
      </c>
      <c r="H8919" s="68" t="s">
        <v>364</v>
      </c>
      <c r="I8919" s="69">
        <v>14</v>
      </c>
      <c r="J8919" s="69">
        <v>0</v>
      </c>
      <c r="K8919" s="91"/>
      <c r="L8919" s="91"/>
    </row>
    <row r="8920" spans="2:12" x14ac:dyDescent="0.25">
      <c r="B8920" s="67" t="s">
        <v>454</v>
      </c>
      <c r="C8920" s="67" t="s">
        <v>455</v>
      </c>
      <c r="D8920" s="68" t="s">
        <v>375</v>
      </c>
      <c r="E8920" s="67" t="s">
        <v>376</v>
      </c>
      <c r="F8920" s="68" t="s">
        <v>494</v>
      </c>
      <c r="G8920" s="67" t="s">
        <v>495</v>
      </c>
      <c r="H8920" s="68" t="s">
        <v>362</v>
      </c>
      <c r="I8920" s="69">
        <v>0</v>
      </c>
      <c r="J8920" s="69">
        <v>0</v>
      </c>
      <c r="K8920" s="91"/>
      <c r="L8920" s="91"/>
    </row>
    <row r="8921" spans="2:12" x14ac:dyDescent="0.25">
      <c r="B8921" s="67" t="s">
        <v>454</v>
      </c>
      <c r="C8921" s="67" t="s">
        <v>455</v>
      </c>
      <c r="D8921" s="68" t="s">
        <v>375</v>
      </c>
      <c r="E8921" s="67" t="s">
        <v>376</v>
      </c>
      <c r="F8921" s="68" t="s">
        <v>494</v>
      </c>
      <c r="G8921" s="67" t="s">
        <v>495</v>
      </c>
      <c r="H8921" s="68" t="s">
        <v>363</v>
      </c>
      <c r="I8921" s="69">
        <v>0</v>
      </c>
      <c r="J8921" s="69">
        <v>0</v>
      </c>
      <c r="K8921" s="91"/>
      <c r="L8921" s="91"/>
    </row>
    <row r="8922" spans="2:12" x14ac:dyDescent="0.25">
      <c r="B8922" s="67" t="s">
        <v>454</v>
      </c>
      <c r="C8922" s="67" t="s">
        <v>455</v>
      </c>
      <c r="D8922" s="68" t="s">
        <v>375</v>
      </c>
      <c r="E8922" s="67" t="s">
        <v>376</v>
      </c>
      <c r="F8922" s="68" t="s">
        <v>494</v>
      </c>
      <c r="G8922" s="67" t="s">
        <v>495</v>
      </c>
      <c r="H8922" s="68" t="s">
        <v>364</v>
      </c>
      <c r="I8922" s="69">
        <v>0</v>
      </c>
      <c r="J8922" s="69">
        <v>23</v>
      </c>
      <c r="K8922" s="91"/>
      <c r="L8922" s="91"/>
    </row>
    <row r="8923" spans="2:12" x14ac:dyDescent="0.25">
      <c r="B8923" s="67" t="s">
        <v>454</v>
      </c>
      <c r="C8923" s="67" t="s">
        <v>455</v>
      </c>
      <c r="D8923" s="68" t="s">
        <v>375</v>
      </c>
      <c r="E8923" s="67" t="s">
        <v>376</v>
      </c>
      <c r="F8923" s="68" t="s">
        <v>494</v>
      </c>
      <c r="G8923" s="67" t="s">
        <v>495</v>
      </c>
      <c r="H8923" s="68" t="s">
        <v>363</v>
      </c>
      <c r="I8923" s="69">
        <v>0</v>
      </c>
      <c r="J8923" s="69">
        <v>0</v>
      </c>
      <c r="K8923" s="91"/>
      <c r="L8923" s="91"/>
    </row>
    <row r="8924" spans="2:12" x14ac:dyDescent="0.25">
      <c r="B8924" s="67" t="s">
        <v>454</v>
      </c>
      <c r="C8924" s="67" t="s">
        <v>455</v>
      </c>
      <c r="D8924" s="68" t="s">
        <v>375</v>
      </c>
      <c r="E8924" s="67" t="s">
        <v>376</v>
      </c>
      <c r="F8924" s="68" t="s">
        <v>494</v>
      </c>
      <c r="G8924" s="67" t="s">
        <v>495</v>
      </c>
      <c r="H8924" s="68" t="s">
        <v>362</v>
      </c>
      <c r="I8924" s="69">
        <v>19</v>
      </c>
      <c r="J8924" s="69">
        <v>18</v>
      </c>
      <c r="K8924" s="91"/>
      <c r="L8924" s="91"/>
    </row>
    <row r="8925" spans="2:12" x14ac:dyDescent="0.25">
      <c r="B8925" s="67" t="s">
        <v>454</v>
      </c>
      <c r="C8925" s="67" t="s">
        <v>455</v>
      </c>
      <c r="D8925" s="68" t="s">
        <v>375</v>
      </c>
      <c r="E8925" s="67" t="s">
        <v>376</v>
      </c>
      <c r="F8925" s="68" t="s">
        <v>494</v>
      </c>
      <c r="G8925" s="67" t="s">
        <v>495</v>
      </c>
      <c r="H8925" s="68" t="s">
        <v>363</v>
      </c>
      <c r="I8925" s="69">
        <v>35</v>
      </c>
      <c r="J8925" s="69">
        <v>57</v>
      </c>
      <c r="K8925" s="91"/>
      <c r="L8925" s="91"/>
    </row>
    <row r="8926" spans="2:12" x14ac:dyDescent="0.25">
      <c r="B8926" s="67" t="s">
        <v>454</v>
      </c>
      <c r="C8926" s="67" t="s">
        <v>455</v>
      </c>
      <c r="D8926" s="68" t="s">
        <v>375</v>
      </c>
      <c r="E8926" s="67" t="s">
        <v>376</v>
      </c>
      <c r="F8926" s="68" t="s">
        <v>494</v>
      </c>
      <c r="G8926" s="67" t="s">
        <v>495</v>
      </c>
      <c r="H8926" s="68" t="s">
        <v>364</v>
      </c>
      <c r="I8926" s="69">
        <v>0</v>
      </c>
      <c r="J8926" s="69">
        <v>0</v>
      </c>
      <c r="K8926" s="91"/>
      <c r="L8926" s="91"/>
    </row>
    <row r="8927" spans="2:12" x14ac:dyDescent="0.25">
      <c r="B8927" s="67" t="s">
        <v>454</v>
      </c>
      <c r="C8927" s="67" t="s">
        <v>455</v>
      </c>
      <c r="D8927" s="68" t="s">
        <v>375</v>
      </c>
      <c r="E8927" s="67" t="s">
        <v>376</v>
      </c>
      <c r="F8927" s="68" t="s">
        <v>494</v>
      </c>
      <c r="G8927" s="67" t="s">
        <v>495</v>
      </c>
      <c r="H8927" s="68" t="s">
        <v>362</v>
      </c>
      <c r="I8927" s="69">
        <v>0</v>
      </c>
      <c r="J8927" s="69">
        <v>0</v>
      </c>
      <c r="K8927" s="91"/>
      <c r="L8927" s="91"/>
    </row>
    <row r="8928" spans="2:12" x14ac:dyDescent="0.25">
      <c r="B8928" s="67" t="s">
        <v>454</v>
      </c>
      <c r="C8928" s="67" t="s">
        <v>455</v>
      </c>
      <c r="D8928" s="68" t="s">
        <v>375</v>
      </c>
      <c r="E8928" s="67" t="s">
        <v>376</v>
      </c>
      <c r="F8928" s="68" t="s">
        <v>494</v>
      </c>
      <c r="G8928" s="67" t="s">
        <v>495</v>
      </c>
      <c r="H8928" s="68" t="s">
        <v>363</v>
      </c>
      <c r="I8928" s="69">
        <v>4</v>
      </c>
      <c r="J8928" s="69">
        <v>0</v>
      </c>
      <c r="K8928" s="91"/>
      <c r="L8928" s="91"/>
    </row>
    <row r="8929" spans="2:12" x14ac:dyDescent="0.25">
      <c r="B8929" s="67" t="s">
        <v>454</v>
      </c>
      <c r="C8929" s="67" t="s">
        <v>455</v>
      </c>
      <c r="D8929" s="68" t="s">
        <v>375</v>
      </c>
      <c r="E8929" s="67" t="s">
        <v>376</v>
      </c>
      <c r="F8929" s="68" t="s">
        <v>494</v>
      </c>
      <c r="G8929" s="67" t="s">
        <v>495</v>
      </c>
      <c r="H8929" s="68" t="s">
        <v>362</v>
      </c>
      <c r="I8929" s="69">
        <v>5</v>
      </c>
      <c r="J8929" s="69">
        <v>12</v>
      </c>
      <c r="K8929" s="91"/>
      <c r="L8929" s="91"/>
    </row>
    <row r="8930" spans="2:12" x14ac:dyDescent="0.25">
      <c r="B8930" s="67" t="s">
        <v>454</v>
      </c>
      <c r="C8930" s="67" t="s">
        <v>455</v>
      </c>
      <c r="D8930" s="68" t="s">
        <v>375</v>
      </c>
      <c r="E8930" s="67" t="s">
        <v>376</v>
      </c>
      <c r="F8930" s="68" t="s">
        <v>494</v>
      </c>
      <c r="G8930" s="67" t="s">
        <v>495</v>
      </c>
      <c r="H8930" s="68" t="s">
        <v>363</v>
      </c>
      <c r="I8930" s="69">
        <v>16</v>
      </c>
      <c r="J8930" s="69">
        <v>28</v>
      </c>
      <c r="K8930" s="91"/>
      <c r="L8930" s="91"/>
    </row>
    <row r="8931" spans="2:12" x14ac:dyDescent="0.25">
      <c r="B8931" s="67" t="s">
        <v>454</v>
      </c>
      <c r="C8931" s="67" t="s">
        <v>455</v>
      </c>
      <c r="D8931" s="68" t="s">
        <v>375</v>
      </c>
      <c r="E8931" s="67" t="s">
        <v>376</v>
      </c>
      <c r="F8931" s="68" t="s">
        <v>494</v>
      </c>
      <c r="G8931" s="67" t="s">
        <v>495</v>
      </c>
      <c r="H8931" s="68" t="s">
        <v>364</v>
      </c>
      <c r="I8931" s="69">
        <v>2</v>
      </c>
      <c r="J8931" s="69">
        <v>2</v>
      </c>
      <c r="K8931" s="91"/>
      <c r="L8931" s="91"/>
    </row>
    <row r="8932" spans="2:12" x14ac:dyDescent="0.25">
      <c r="B8932" s="67" t="s">
        <v>454</v>
      </c>
      <c r="C8932" s="67" t="s">
        <v>455</v>
      </c>
      <c r="D8932" s="68" t="s">
        <v>375</v>
      </c>
      <c r="E8932" s="67" t="s">
        <v>376</v>
      </c>
      <c r="F8932" s="68" t="s">
        <v>494</v>
      </c>
      <c r="G8932" s="67" t="s">
        <v>495</v>
      </c>
      <c r="H8932" s="68" t="s">
        <v>362</v>
      </c>
      <c r="I8932" s="69">
        <v>0</v>
      </c>
      <c r="J8932" s="69">
        <v>0</v>
      </c>
      <c r="K8932" s="91"/>
      <c r="L8932" s="91"/>
    </row>
    <row r="8933" spans="2:12" x14ac:dyDescent="0.25">
      <c r="B8933" s="67" t="s">
        <v>454</v>
      </c>
      <c r="C8933" s="67" t="s">
        <v>455</v>
      </c>
      <c r="D8933" s="68" t="s">
        <v>375</v>
      </c>
      <c r="E8933" s="67" t="s">
        <v>376</v>
      </c>
      <c r="F8933" s="68" t="s">
        <v>494</v>
      </c>
      <c r="G8933" s="67" t="s">
        <v>495</v>
      </c>
      <c r="H8933" s="68" t="s">
        <v>363</v>
      </c>
      <c r="I8933" s="69">
        <v>0</v>
      </c>
      <c r="J8933" s="69">
        <v>0</v>
      </c>
      <c r="K8933" s="91"/>
      <c r="L8933" s="91"/>
    </row>
    <row r="8934" spans="2:12" x14ac:dyDescent="0.25">
      <c r="B8934" s="67" t="s">
        <v>454</v>
      </c>
      <c r="C8934" s="67" t="s">
        <v>455</v>
      </c>
      <c r="D8934" s="68" t="s">
        <v>375</v>
      </c>
      <c r="E8934" s="67" t="s">
        <v>376</v>
      </c>
      <c r="F8934" s="68" t="s">
        <v>494</v>
      </c>
      <c r="G8934" s="67" t="s">
        <v>495</v>
      </c>
      <c r="H8934" s="68" t="s">
        <v>362</v>
      </c>
      <c r="I8934" s="69">
        <v>320</v>
      </c>
      <c r="J8934" s="69">
        <v>100</v>
      </c>
      <c r="K8934" s="91"/>
      <c r="L8934" s="91"/>
    </row>
    <row r="8935" spans="2:12" x14ac:dyDescent="0.25">
      <c r="B8935" s="67" t="s">
        <v>454</v>
      </c>
      <c r="C8935" s="67" t="s">
        <v>455</v>
      </c>
      <c r="D8935" s="68" t="s">
        <v>375</v>
      </c>
      <c r="E8935" s="67" t="s">
        <v>376</v>
      </c>
      <c r="F8935" s="68" t="s">
        <v>494</v>
      </c>
      <c r="G8935" s="67" t="s">
        <v>495</v>
      </c>
      <c r="H8935" s="68" t="s">
        <v>363</v>
      </c>
      <c r="I8935" s="69">
        <v>300</v>
      </c>
      <c r="J8935" s="69">
        <v>300</v>
      </c>
      <c r="K8935" s="91"/>
      <c r="L8935" s="91"/>
    </row>
    <row r="8936" spans="2:12" x14ac:dyDescent="0.25">
      <c r="B8936" s="67" t="s">
        <v>454</v>
      </c>
      <c r="C8936" s="67" t="s">
        <v>455</v>
      </c>
      <c r="D8936" s="68" t="s">
        <v>375</v>
      </c>
      <c r="E8936" s="67" t="s">
        <v>376</v>
      </c>
      <c r="F8936" s="68" t="s">
        <v>494</v>
      </c>
      <c r="G8936" s="67" t="s">
        <v>495</v>
      </c>
      <c r="H8936" s="68" t="s">
        <v>364</v>
      </c>
      <c r="I8936" s="69">
        <v>120</v>
      </c>
      <c r="J8936" s="69">
        <v>180</v>
      </c>
      <c r="K8936" s="91"/>
      <c r="L8936" s="91"/>
    </row>
    <row r="8937" spans="2:12" x14ac:dyDescent="0.25">
      <c r="B8937" s="67" t="s">
        <v>454</v>
      </c>
      <c r="C8937" s="67" t="s">
        <v>455</v>
      </c>
      <c r="D8937" s="68" t="s">
        <v>375</v>
      </c>
      <c r="E8937" s="67" t="s">
        <v>376</v>
      </c>
      <c r="F8937" s="68" t="s">
        <v>494</v>
      </c>
      <c r="G8937" s="67" t="s">
        <v>495</v>
      </c>
      <c r="H8937" s="68" t="s">
        <v>362</v>
      </c>
      <c r="I8937" s="69">
        <v>0</v>
      </c>
      <c r="J8937" s="69">
        <v>0</v>
      </c>
      <c r="K8937" s="91"/>
      <c r="L8937" s="91"/>
    </row>
    <row r="8938" spans="2:12" x14ac:dyDescent="0.25">
      <c r="B8938" s="67" t="s">
        <v>454</v>
      </c>
      <c r="C8938" s="67" t="s">
        <v>455</v>
      </c>
      <c r="D8938" s="68" t="s">
        <v>375</v>
      </c>
      <c r="E8938" s="67" t="s">
        <v>376</v>
      </c>
      <c r="F8938" s="68" t="s">
        <v>494</v>
      </c>
      <c r="G8938" s="67" t="s">
        <v>495</v>
      </c>
      <c r="H8938" s="68" t="s">
        <v>363</v>
      </c>
      <c r="I8938" s="69">
        <v>23</v>
      </c>
      <c r="J8938" s="69">
        <v>14</v>
      </c>
      <c r="K8938" s="91"/>
      <c r="L8938" s="91"/>
    </row>
    <row r="8939" spans="2:12" x14ac:dyDescent="0.25">
      <c r="B8939" s="67" t="s">
        <v>454</v>
      </c>
      <c r="C8939" s="67" t="s">
        <v>455</v>
      </c>
      <c r="D8939" s="68" t="s">
        <v>375</v>
      </c>
      <c r="E8939" s="67" t="s">
        <v>376</v>
      </c>
      <c r="F8939" s="68" t="s">
        <v>494</v>
      </c>
      <c r="G8939" s="67" t="s">
        <v>495</v>
      </c>
      <c r="H8939" s="68" t="s">
        <v>364</v>
      </c>
      <c r="I8939" s="69">
        <v>0</v>
      </c>
      <c r="J8939" s="69">
        <v>0</v>
      </c>
      <c r="K8939" s="91"/>
      <c r="L8939" s="91"/>
    </row>
    <row r="8940" spans="2:12" x14ac:dyDescent="0.25">
      <c r="B8940" s="67" t="s">
        <v>454</v>
      </c>
      <c r="C8940" s="67" t="s">
        <v>455</v>
      </c>
      <c r="D8940" s="68" t="s">
        <v>375</v>
      </c>
      <c r="E8940" s="67" t="s">
        <v>376</v>
      </c>
      <c r="F8940" s="68" t="s">
        <v>494</v>
      </c>
      <c r="G8940" s="67" t="s">
        <v>495</v>
      </c>
      <c r="H8940" s="68" t="s">
        <v>364</v>
      </c>
      <c r="I8940" s="69">
        <v>8</v>
      </c>
      <c r="J8940" s="69">
        <v>0</v>
      </c>
      <c r="K8940" s="91"/>
      <c r="L8940" s="91"/>
    </row>
    <row r="8941" spans="2:12" x14ac:dyDescent="0.25">
      <c r="B8941" s="67" t="s">
        <v>454</v>
      </c>
      <c r="C8941" s="67" t="s">
        <v>455</v>
      </c>
      <c r="D8941" s="68" t="s">
        <v>375</v>
      </c>
      <c r="E8941" s="67" t="s">
        <v>376</v>
      </c>
      <c r="F8941" s="68" t="s">
        <v>494</v>
      </c>
      <c r="G8941" s="67" t="s">
        <v>495</v>
      </c>
      <c r="H8941" s="68" t="s">
        <v>362</v>
      </c>
      <c r="I8941" s="69">
        <v>57</v>
      </c>
      <c r="J8941" s="69">
        <v>77</v>
      </c>
      <c r="K8941" s="91"/>
      <c r="L8941" s="91"/>
    </row>
    <row r="8942" spans="2:12" x14ac:dyDescent="0.25">
      <c r="B8942" s="67" t="s">
        <v>454</v>
      </c>
      <c r="C8942" s="67" t="s">
        <v>455</v>
      </c>
      <c r="D8942" s="68" t="s">
        <v>375</v>
      </c>
      <c r="E8942" s="67" t="s">
        <v>376</v>
      </c>
      <c r="F8942" s="68" t="s">
        <v>494</v>
      </c>
      <c r="G8942" s="67" t="s">
        <v>495</v>
      </c>
      <c r="H8942" s="68" t="s">
        <v>363</v>
      </c>
      <c r="I8942" s="69">
        <v>442</v>
      </c>
      <c r="J8942" s="69">
        <v>201</v>
      </c>
      <c r="K8942" s="91"/>
      <c r="L8942" s="91"/>
    </row>
    <row r="8943" spans="2:12" x14ac:dyDescent="0.25">
      <c r="B8943" s="67" t="s">
        <v>454</v>
      </c>
      <c r="C8943" s="67" t="s">
        <v>455</v>
      </c>
      <c r="D8943" s="68" t="s">
        <v>375</v>
      </c>
      <c r="E8943" s="67" t="s">
        <v>376</v>
      </c>
      <c r="F8943" s="68" t="s">
        <v>494</v>
      </c>
      <c r="G8943" s="67" t="s">
        <v>495</v>
      </c>
      <c r="H8943" s="68" t="s">
        <v>364</v>
      </c>
      <c r="I8943" s="69">
        <v>164</v>
      </c>
      <c r="J8943" s="69">
        <v>137</v>
      </c>
      <c r="K8943" s="91"/>
      <c r="L8943" s="91"/>
    </row>
    <row r="8944" spans="2:12" x14ac:dyDescent="0.25">
      <c r="B8944" s="67" t="s">
        <v>454</v>
      </c>
      <c r="C8944" s="67" t="s">
        <v>455</v>
      </c>
      <c r="D8944" s="68" t="s">
        <v>375</v>
      </c>
      <c r="E8944" s="67" t="s">
        <v>376</v>
      </c>
      <c r="F8944" s="68" t="s">
        <v>494</v>
      </c>
      <c r="G8944" s="67" t="s">
        <v>495</v>
      </c>
      <c r="H8944" s="68" t="s">
        <v>362</v>
      </c>
      <c r="I8944" s="69">
        <v>0</v>
      </c>
      <c r="J8944" s="69">
        <v>0</v>
      </c>
      <c r="K8944" s="91"/>
      <c r="L8944" s="91"/>
    </row>
    <row r="8945" spans="2:12" x14ac:dyDescent="0.25">
      <c r="B8945" s="67" t="s">
        <v>454</v>
      </c>
      <c r="C8945" s="67" t="s">
        <v>455</v>
      </c>
      <c r="D8945" s="68" t="s">
        <v>375</v>
      </c>
      <c r="E8945" s="67" t="s">
        <v>376</v>
      </c>
      <c r="F8945" s="68" t="s">
        <v>494</v>
      </c>
      <c r="G8945" s="67" t="s">
        <v>495</v>
      </c>
      <c r="H8945" s="68" t="s">
        <v>363</v>
      </c>
      <c r="I8945" s="69">
        <v>30</v>
      </c>
      <c r="J8945" s="69">
        <v>6</v>
      </c>
      <c r="K8945" s="91"/>
      <c r="L8945" s="91"/>
    </row>
    <row r="8946" spans="2:12" x14ac:dyDescent="0.25">
      <c r="B8946" s="67" t="s">
        <v>454</v>
      </c>
      <c r="C8946" s="67" t="s">
        <v>455</v>
      </c>
      <c r="D8946" s="68" t="s">
        <v>375</v>
      </c>
      <c r="E8946" s="67" t="s">
        <v>376</v>
      </c>
      <c r="F8946" s="68" t="s">
        <v>494</v>
      </c>
      <c r="G8946" s="67" t="s">
        <v>495</v>
      </c>
      <c r="H8946" s="68" t="s">
        <v>362</v>
      </c>
      <c r="I8946" s="69">
        <v>0</v>
      </c>
      <c r="J8946" s="69">
        <v>0</v>
      </c>
      <c r="K8946" s="91"/>
      <c r="L8946" s="91"/>
    </row>
    <row r="8947" spans="2:12" x14ac:dyDescent="0.25">
      <c r="B8947" s="67" t="s">
        <v>454</v>
      </c>
      <c r="C8947" s="67" t="s">
        <v>455</v>
      </c>
      <c r="D8947" s="68" t="s">
        <v>375</v>
      </c>
      <c r="E8947" s="67" t="s">
        <v>376</v>
      </c>
      <c r="F8947" s="68" t="s">
        <v>494</v>
      </c>
      <c r="G8947" s="67" t="s">
        <v>495</v>
      </c>
      <c r="H8947" s="68" t="s">
        <v>363</v>
      </c>
      <c r="I8947" s="69">
        <v>0</v>
      </c>
      <c r="J8947" s="69">
        <v>0</v>
      </c>
      <c r="K8947" s="91"/>
      <c r="L8947" s="91"/>
    </row>
    <row r="8948" spans="2:12" x14ac:dyDescent="0.25">
      <c r="B8948" s="67" t="s">
        <v>454</v>
      </c>
      <c r="C8948" s="67" t="s">
        <v>455</v>
      </c>
      <c r="D8948" s="68" t="s">
        <v>375</v>
      </c>
      <c r="E8948" s="67" t="s">
        <v>376</v>
      </c>
      <c r="F8948" s="68" t="s">
        <v>494</v>
      </c>
      <c r="G8948" s="67" t="s">
        <v>495</v>
      </c>
      <c r="H8948" s="68" t="s">
        <v>364</v>
      </c>
      <c r="I8948" s="69">
        <v>0</v>
      </c>
      <c r="J8948" s="69">
        <v>0</v>
      </c>
      <c r="K8948" s="91"/>
      <c r="L8948" s="91"/>
    </row>
    <row r="8949" spans="2:12" x14ac:dyDescent="0.25">
      <c r="B8949" s="67" t="s">
        <v>454</v>
      </c>
      <c r="C8949" s="67" t="s">
        <v>455</v>
      </c>
      <c r="D8949" s="68" t="s">
        <v>375</v>
      </c>
      <c r="E8949" s="67" t="s">
        <v>376</v>
      </c>
      <c r="F8949" s="68" t="s">
        <v>494</v>
      </c>
      <c r="G8949" s="67" t="s">
        <v>495</v>
      </c>
      <c r="H8949" s="68" t="s">
        <v>362</v>
      </c>
      <c r="I8949" s="69">
        <v>0</v>
      </c>
      <c r="J8949" s="69">
        <v>0</v>
      </c>
      <c r="K8949" s="91"/>
      <c r="L8949" s="91"/>
    </row>
    <row r="8950" spans="2:12" x14ac:dyDescent="0.25">
      <c r="B8950" s="67" t="s">
        <v>454</v>
      </c>
      <c r="C8950" s="67" t="s">
        <v>455</v>
      </c>
      <c r="D8950" s="68" t="s">
        <v>375</v>
      </c>
      <c r="E8950" s="67" t="s">
        <v>376</v>
      </c>
      <c r="F8950" s="68" t="s">
        <v>494</v>
      </c>
      <c r="G8950" s="67" t="s">
        <v>495</v>
      </c>
      <c r="H8950" s="68" t="s">
        <v>362</v>
      </c>
      <c r="I8950" s="69">
        <v>0</v>
      </c>
      <c r="J8950" s="69">
        <v>0</v>
      </c>
      <c r="K8950" s="91"/>
      <c r="L8950" s="91"/>
    </row>
    <row r="8951" spans="2:12" x14ac:dyDescent="0.25">
      <c r="B8951" s="67" t="s">
        <v>454</v>
      </c>
      <c r="C8951" s="67" t="s">
        <v>455</v>
      </c>
      <c r="D8951" s="68" t="s">
        <v>375</v>
      </c>
      <c r="E8951" s="67" t="s">
        <v>376</v>
      </c>
      <c r="F8951" s="68" t="s">
        <v>494</v>
      </c>
      <c r="G8951" s="67" t="s">
        <v>495</v>
      </c>
      <c r="H8951" s="68" t="s">
        <v>363</v>
      </c>
      <c r="I8951" s="69">
        <v>0</v>
      </c>
      <c r="J8951" s="69">
        <v>22</v>
      </c>
      <c r="K8951" s="91"/>
      <c r="L8951" s="91"/>
    </row>
    <row r="8952" spans="2:12" x14ac:dyDescent="0.25">
      <c r="B8952" s="67" t="s">
        <v>454</v>
      </c>
      <c r="C8952" s="67" t="s">
        <v>455</v>
      </c>
      <c r="D8952" s="68" t="s">
        <v>375</v>
      </c>
      <c r="E8952" s="67" t="s">
        <v>376</v>
      </c>
      <c r="F8952" s="68" t="s">
        <v>494</v>
      </c>
      <c r="G8952" s="67" t="s">
        <v>495</v>
      </c>
      <c r="H8952" s="68" t="s">
        <v>363</v>
      </c>
      <c r="I8952" s="69">
        <v>0</v>
      </c>
      <c r="J8952" s="69">
        <v>0</v>
      </c>
      <c r="K8952" s="91"/>
      <c r="L8952" s="91"/>
    </row>
    <row r="8953" spans="2:12" x14ac:dyDescent="0.25">
      <c r="B8953" s="67" t="s">
        <v>454</v>
      </c>
      <c r="C8953" s="67" t="s">
        <v>455</v>
      </c>
      <c r="D8953" s="68" t="s">
        <v>375</v>
      </c>
      <c r="E8953" s="67" t="s">
        <v>376</v>
      </c>
      <c r="F8953" s="68" t="s">
        <v>494</v>
      </c>
      <c r="G8953" s="67" t="s">
        <v>495</v>
      </c>
      <c r="H8953" s="68" t="s">
        <v>362</v>
      </c>
      <c r="I8953" s="69">
        <v>0</v>
      </c>
      <c r="J8953" s="69">
        <v>0</v>
      </c>
      <c r="K8953" s="91"/>
      <c r="L8953" s="91"/>
    </row>
    <row r="8954" spans="2:12" x14ac:dyDescent="0.25">
      <c r="B8954" s="67" t="s">
        <v>454</v>
      </c>
      <c r="C8954" s="67" t="s">
        <v>455</v>
      </c>
      <c r="D8954" s="68" t="s">
        <v>375</v>
      </c>
      <c r="E8954" s="67" t="s">
        <v>376</v>
      </c>
      <c r="F8954" s="68" t="s">
        <v>494</v>
      </c>
      <c r="G8954" s="67" t="s">
        <v>495</v>
      </c>
      <c r="H8954" s="68" t="s">
        <v>363</v>
      </c>
      <c r="I8954" s="69">
        <v>76</v>
      </c>
      <c r="J8954" s="69">
        <v>96</v>
      </c>
      <c r="K8954" s="91"/>
      <c r="L8954" s="91"/>
    </row>
    <row r="8955" spans="2:12" x14ac:dyDescent="0.25">
      <c r="B8955" s="67" t="s">
        <v>454</v>
      </c>
      <c r="C8955" s="67" t="s">
        <v>455</v>
      </c>
      <c r="D8955" s="68" t="s">
        <v>375</v>
      </c>
      <c r="E8955" s="67" t="s">
        <v>376</v>
      </c>
      <c r="F8955" s="68" t="s">
        <v>494</v>
      </c>
      <c r="G8955" s="67" t="s">
        <v>495</v>
      </c>
      <c r="H8955" s="68" t="s">
        <v>364</v>
      </c>
      <c r="I8955" s="69">
        <v>78</v>
      </c>
      <c r="J8955" s="69">
        <v>119</v>
      </c>
      <c r="K8955" s="91"/>
      <c r="L8955" s="91"/>
    </row>
    <row r="8956" spans="2:12" x14ac:dyDescent="0.25">
      <c r="B8956" s="67" t="s">
        <v>454</v>
      </c>
      <c r="C8956" s="67" t="s">
        <v>455</v>
      </c>
      <c r="D8956" s="68" t="s">
        <v>375</v>
      </c>
      <c r="E8956" s="67" t="s">
        <v>376</v>
      </c>
      <c r="F8956" s="68" t="s">
        <v>494</v>
      </c>
      <c r="G8956" s="67" t="s">
        <v>495</v>
      </c>
      <c r="H8956" s="68" t="s">
        <v>363</v>
      </c>
      <c r="I8956" s="69">
        <v>0</v>
      </c>
      <c r="J8956" s="69">
        <v>0</v>
      </c>
      <c r="K8956" s="91"/>
      <c r="L8956" s="91"/>
    </row>
    <row r="8957" spans="2:12" x14ac:dyDescent="0.25">
      <c r="B8957" s="67" t="s">
        <v>454</v>
      </c>
      <c r="C8957" s="67" t="s">
        <v>455</v>
      </c>
      <c r="D8957" s="68" t="s">
        <v>375</v>
      </c>
      <c r="E8957" s="67" t="s">
        <v>376</v>
      </c>
      <c r="F8957" s="68" t="s">
        <v>494</v>
      </c>
      <c r="G8957" s="67" t="s">
        <v>495</v>
      </c>
      <c r="H8957" s="68" t="s">
        <v>362</v>
      </c>
      <c r="I8957" s="69">
        <v>0</v>
      </c>
      <c r="J8957" s="69">
        <v>0</v>
      </c>
      <c r="K8957" s="91"/>
      <c r="L8957" s="91"/>
    </row>
    <row r="8958" spans="2:12" x14ac:dyDescent="0.25">
      <c r="B8958" s="67" t="s">
        <v>454</v>
      </c>
      <c r="C8958" s="67" t="s">
        <v>455</v>
      </c>
      <c r="D8958" s="68" t="s">
        <v>375</v>
      </c>
      <c r="E8958" s="67" t="s">
        <v>376</v>
      </c>
      <c r="F8958" s="68" t="s">
        <v>494</v>
      </c>
      <c r="G8958" s="67" t="s">
        <v>495</v>
      </c>
      <c r="H8958" s="68" t="s">
        <v>363</v>
      </c>
      <c r="I8958" s="69">
        <v>31</v>
      </c>
      <c r="J8958" s="69">
        <v>78</v>
      </c>
      <c r="K8958" s="91"/>
      <c r="L8958" s="91"/>
    </row>
    <row r="8959" spans="2:12" x14ac:dyDescent="0.25">
      <c r="B8959" s="67" t="s">
        <v>454</v>
      </c>
      <c r="C8959" s="67" t="s">
        <v>455</v>
      </c>
      <c r="D8959" s="68" t="s">
        <v>375</v>
      </c>
      <c r="E8959" s="67" t="s">
        <v>376</v>
      </c>
      <c r="F8959" s="68" t="s">
        <v>494</v>
      </c>
      <c r="G8959" s="67" t="s">
        <v>495</v>
      </c>
      <c r="H8959" s="68" t="s">
        <v>364</v>
      </c>
      <c r="I8959" s="69">
        <v>0</v>
      </c>
      <c r="J8959" s="69">
        <v>50</v>
      </c>
      <c r="K8959" s="91"/>
      <c r="L8959" s="91"/>
    </row>
    <row r="8960" spans="2:12" x14ac:dyDescent="0.25">
      <c r="B8960" s="67" t="s">
        <v>454</v>
      </c>
      <c r="C8960" s="67" t="s">
        <v>455</v>
      </c>
      <c r="D8960" s="68" t="s">
        <v>375</v>
      </c>
      <c r="E8960" s="67" t="s">
        <v>376</v>
      </c>
      <c r="F8960" s="68" t="s">
        <v>494</v>
      </c>
      <c r="G8960" s="67" t="s">
        <v>495</v>
      </c>
      <c r="H8960" s="68" t="s">
        <v>363</v>
      </c>
      <c r="I8960" s="69">
        <v>0</v>
      </c>
      <c r="J8960" s="69">
        <v>3</v>
      </c>
      <c r="K8960" s="91"/>
      <c r="L8960" s="91"/>
    </row>
    <row r="8961" spans="2:12" x14ac:dyDescent="0.25">
      <c r="B8961" s="67" t="s">
        <v>454</v>
      </c>
      <c r="C8961" s="67" t="s">
        <v>455</v>
      </c>
      <c r="D8961" s="68" t="s">
        <v>375</v>
      </c>
      <c r="E8961" s="67" t="s">
        <v>376</v>
      </c>
      <c r="F8961" s="68" t="s">
        <v>494</v>
      </c>
      <c r="G8961" s="67" t="s">
        <v>495</v>
      </c>
      <c r="H8961" s="68" t="s">
        <v>364</v>
      </c>
      <c r="I8961" s="69">
        <v>0</v>
      </c>
      <c r="J8961" s="69">
        <v>0</v>
      </c>
      <c r="K8961" s="91"/>
      <c r="L8961" s="91"/>
    </row>
    <row r="8962" spans="2:12" x14ac:dyDescent="0.25">
      <c r="B8962" s="67" t="s">
        <v>454</v>
      </c>
      <c r="C8962" s="67" t="s">
        <v>455</v>
      </c>
      <c r="D8962" s="68" t="s">
        <v>375</v>
      </c>
      <c r="E8962" s="67" t="s">
        <v>376</v>
      </c>
      <c r="F8962" s="68" t="s">
        <v>494</v>
      </c>
      <c r="G8962" s="67" t="s">
        <v>495</v>
      </c>
      <c r="H8962" s="68" t="s">
        <v>362</v>
      </c>
      <c r="I8962" s="69">
        <v>63</v>
      </c>
      <c r="J8962" s="69">
        <v>14</v>
      </c>
      <c r="K8962" s="91"/>
      <c r="L8962" s="91"/>
    </row>
    <row r="8963" spans="2:12" x14ac:dyDescent="0.25">
      <c r="B8963" s="67" t="s">
        <v>454</v>
      </c>
      <c r="C8963" s="67" t="s">
        <v>455</v>
      </c>
      <c r="D8963" s="68" t="s">
        <v>375</v>
      </c>
      <c r="E8963" s="67" t="s">
        <v>376</v>
      </c>
      <c r="F8963" s="68" t="s">
        <v>494</v>
      </c>
      <c r="G8963" s="67" t="s">
        <v>495</v>
      </c>
      <c r="H8963" s="68" t="s">
        <v>363</v>
      </c>
      <c r="I8963" s="69">
        <v>262</v>
      </c>
      <c r="J8963" s="69">
        <v>193</v>
      </c>
      <c r="K8963" s="91"/>
      <c r="L8963" s="91"/>
    </row>
    <row r="8964" spans="2:12" x14ac:dyDescent="0.25">
      <c r="B8964" s="67" t="s">
        <v>454</v>
      </c>
      <c r="C8964" s="67" t="s">
        <v>455</v>
      </c>
      <c r="D8964" s="68" t="s">
        <v>375</v>
      </c>
      <c r="E8964" s="67" t="s">
        <v>376</v>
      </c>
      <c r="F8964" s="68" t="s">
        <v>494</v>
      </c>
      <c r="G8964" s="67" t="s">
        <v>495</v>
      </c>
      <c r="H8964" s="68" t="s">
        <v>364</v>
      </c>
      <c r="I8964" s="69">
        <v>0</v>
      </c>
      <c r="J8964" s="69">
        <v>22</v>
      </c>
      <c r="K8964" s="91"/>
      <c r="L8964" s="91"/>
    </row>
    <row r="8965" spans="2:12" x14ac:dyDescent="0.25">
      <c r="B8965" s="67" t="s">
        <v>454</v>
      </c>
      <c r="C8965" s="67" t="s">
        <v>455</v>
      </c>
      <c r="D8965" s="68" t="s">
        <v>375</v>
      </c>
      <c r="E8965" s="67" t="s">
        <v>376</v>
      </c>
      <c r="F8965" s="68" t="s">
        <v>494</v>
      </c>
      <c r="G8965" s="67" t="s">
        <v>495</v>
      </c>
      <c r="H8965" s="68" t="s">
        <v>363</v>
      </c>
      <c r="I8965" s="69">
        <v>24</v>
      </c>
      <c r="J8965" s="69">
        <v>36</v>
      </c>
      <c r="K8965" s="91"/>
      <c r="L8965" s="91"/>
    </row>
    <row r="8966" spans="2:12" x14ac:dyDescent="0.25">
      <c r="B8966" s="67" t="s">
        <v>454</v>
      </c>
      <c r="C8966" s="67" t="s">
        <v>455</v>
      </c>
      <c r="D8966" s="68" t="s">
        <v>375</v>
      </c>
      <c r="E8966" s="67" t="s">
        <v>376</v>
      </c>
      <c r="F8966" s="68" t="s">
        <v>494</v>
      </c>
      <c r="G8966" s="67" t="s">
        <v>495</v>
      </c>
      <c r="H8966" s="68" t="s">
        <v>364</v>
      </c>
      <c r="I8966" s="69">
        <v>0</v>
      </c>
      <c r="J8966" s="69">
        <v>0</v>
      </c>
      <c r="K8966" s="91"/>
      <c r="L8966" s="91"/>
    </row>
    <row r="8967" spans="2:12" x14ac:dyDescent="0.25">
      <c r="B8967" s="67" t="s">
        <v>454</v>
      </c>
      <c r="C8967" s="67" t="s">
        <v>455</v>
      </c>
      <c r="D8967" s="68" t="s">
        <v>375</v>
      </c>
      <c r="E8967" s="67" t="s">
        <v>376</v>
      </c>
      <c r="F8967" s="68" t="s">
        <v>494</v>
      </c>
      <c r="G8967" s="67" t="s">
        <v>495</v>
      </c>
      <c r="H8967" s="68" t="s">
        <v>364</v>
      </c>
      <c r="I8967" s="69">
        <v>0</v>
      </c>
      <c r="J8967" s="69">
        <v>0</v>
      </c>
      <c r="K8967" s="91"/>
      <c r="L8967" s="91"/>
    </row>
    <row r="8968" spans="2:12" x14ac:dyDescent="0.25">
      <c r="B8968" s="67" t="s">
        <v>454</v>
      </c>
      <c r="C8968" s="67" t="s">
        <v>455</v>
      </c>
      <c r="D8968" s="68" t="s">
        <v>375</v>
      </c>
      <c r="E8968" s="67" t="s">
        <v>376</v>
      </c>
      <c r="F8968" s="68" t="s">
        <v>494</v>
      </c>
      <c r="G8968" s="67" t="s">
        <v>495</v>
      </c>
      <c r="H8968" s="68" t="s">
        <v>362</v>
      </c>
      <c r="I8968" s="69">
        <v>0</v>
      </c>
      <c r="J8968" s="69">
        <v>10</v>
      </c>
      <c r="K8968" s="91"/>
      <c r="L8968" s="91"/>
    </row>
    <row r="8969" spans="2:12" x14ac:dyDescent="0.25">
      <c r="B8969" s="67" t="s">
        <v>454</v>
      </c>
      <c r="C8969" s="67" t="s">
        <v>455</v>
      </c>
      <c r="D8969" s="68" t="s">
        <v>375</v>
      </c>
      <c r="E8969" s="67" t="s">
        <v>376</v>
      </c>
      <c r="F8969" s="68" t="s">
        <v>494</v>
      </c>
      <c r="G8969" s="67" t="s">
        <v>495</v>
      </c>
      <c r="H8969" s="68" t="s">
        <v>363</v>
      </c>
      <c r="I8969" s="69">
        <v>4</v>
      </c>
      <c r="J8969" s="69">
        <v>0</v>
      </c>
      <c r="K8969" s="91"/>
      <c r="L8969" s="91"/>
    </row>
    <row r="8970" spans="2:12" x14ac:dyDescent="0.25">
      <c r="B8970" s="67" t="s">
        <v>454</v>
      </c>
      <c r="C8970" s="67" t="s">
        <v>455</v>
      </c>
      <c r="D8970" s="68" t="s">
        <v>375</v>
      </c>
      <c r="E8970" s="67" t="s">
        <v>376</v>
      </c>
      <c r="F8970" s="68" t="s">
        <v>494</v>
      </c>
      <c r="G8970" s="67" t="s">
        <v>495</v>
      </c>
      <c r="H8970" s="68" t="s">
        <v>364</v>
      </c>
      <c r="I8970" s="69">
        <v>0</v>
      </c>
      <c r="J8970" s="69">
        <v>0</v>
      </c>
      <c r="K8970" s="91"/>
      <c r="L8970" s="91"/>
    </row>
    <row r="8971" spans="2:12" x14ac:dyDescent="0.25">
      <c r="B8971" s="67" t="s">
        <v>454</v>
      </c>
      <c r="C8971" s="67" t="s">
        <v>455</v>
      </c>
      <c r="D8971" s="68" t="s">
        <v>375</v>
      </c>
      <c r="E8971" s="67" t="s">
        <v>376</v>
      </c>
      <c r="F8971" s="68" t="s">
        <v>494</v>
      </c>
      <c r="G8971" s="67" t="s">
        <v>495</v>
      </c>
      <c r="H8971" s="68" t="s">
        <v>363</v>
      </c>
      <c r="I8971" s="69">
        <v>46</v>
      </c>
      <c r="J8971" s="69">
        <v>60</v>
      </c>
      <c r="K8971" s="91"/>
      <c r="L8971" s="91"/>
    </row>
    <row r="8972" spans="2:12" x14ac:dyDescent="0.25">
      <c r="B8972" s="67" t="s">
        <v>454</v>
      </c>
      <c r="C8972" s="67" t="s">
        <v>455</v>
      </c>
      <c r="D8972" s="68" t="s">
        <v>375</v>
      </c>
      <c r="E8972" s="67" t="s">
        <v>376</v>
      </c>
      <c r="F8972" s="68" t="s">
        <v>494</v>
      </c>
      <c r="G8972" s="67" t="s">
        <v>495</v>
      </c>
      <c r="H8972" s="68" t="s">
        <v>364</v>
      </c>
      <c r="I8972" s="69">
        <v>0</v>
      </c>
      <c r="J8972" s="69">
        <v>0</v>
      </c>
      <c r="K8972" s="91"/>
      <c r="L8972" s="91"/>
    </row>
    <row r="8973" spans="2:12" x14ac:dyDescent="0.25">
      <c r="B8973" s="67" t="s">
        <v>454</v>
      </c>
      <c r="C8973" s="67" t="s">
        <v>455</v>
      </c>
      <c r="D8973" s="68" t="s">
        <v>375</v>
      </c>
      <c r="E8973" s="67" t="s">
        <v>376</v>
      </c>
      <c r="F8973" s="68" t="s">
        <v>494</v>
      </c>
      <c r="G8973" s="67" t="s">
        <v>495</v>
      </c>
      <c r="H8973" s="68" t="s">
        <v>362</v>
      </c>
      <c r="I8973" s="69">
        <v>0</v>
      </c>
      <c r="J8973" s="69">
        <v>0</v>
      </c>
      <c r="K8973" s="91"/>
      <c r="L8973" s="91"/>
    </row>
    <row r="8974" spans="2:12" x14ac:dyDescent="0.25">
      <c r="B8974" s="67" t="s">
        <v>454</v>
      </c>
      <c r="C8974" s="67" t="s">
        <v>455</v>
      </c>
      <c r="D8974" s="68" t="s">
        <v>375</v>
      </c>
      <c r="E8974" s="67" t="s">
        <v>376</v>
      </c>
      <c r="F8974" s="68" t="s">
        <v>494</v>
      </c>
      <c r="G8974" s="67" t="s">
        <v>495</v>
      </c>
      <c r="H8974" s="68" t="s">
        <v>363</v>
      </c>
      <c r="I8974" s="69">
        <v>0</v>
      </c>
      <c r="J8974" s="69">
        <v>0</v>
      </c>
      <c r="K8974" s="91"/>
      <c r="L8974" s="91"/>
    </row>
    <row r="8975" spans="2:12" x14ac:dyDescent="0.25">
      <c r="B8975" s="67" t="s">
        <v>454</v>
      </c>
      <c r="C8975" s="67" t="s">
        <v>455</v>
      </c>
      <c r="D8975" s="68" t="s">
        <v>375</v>
      </c>
      <c r="E8975" s="67" t="s">
        <v>376</v>
      </c>
      <c r="F8975" s="68" t="s">
        <v>494</v>
      </c>
      <c r="G8975" s="67" t="s">
        <v>495</v>
      </c>
      <c r="H8975" s="68" t="s">
        <v>364</v>
      </c>
      <c r="I8975" s="69">
        <v>0</v>
      </c>
      <c r="J8975" s="69">
        <v>0</v>
      </c>
      <c r="K8975" s="91"/>
      <c r="L8975" s="91"/>
    </row>
    <row r="8976" spans="2:12" x14ac:dyDescent="0.25">
      <c r="B8976" s="67" t="s">
        <v>454</v>
      </c>
      <c r="C8976" s="67" t="s">
        <v>455</v>
      </c>
      <c r="D8976" s="68" t="s">
        <v>375</v>
      </c>
      <c r="E8976" s="67" t="s">
        <v>376</v>
      </c>
      <c r="F8976" s="68" t="s">
        <v>494</v>
      </c>
      <c r="G8976" s="67" t="s">
        <v>495</v>
      </c>
      <c r="H8976" s="68" t="s">
        <v>362</v>
      </c>
      <c r="I8976" s="69">
        <v>0</v>
      </c>
      <c r="J8976" s="69">
        <v>0</v>
      </c>
      <c r="K8976" s="91"/>
      <c r="L8976" s="91"/>
    </row>
    <row r="8977" spans="2:12" x14ac:dyDescent="0.25">
      <c r="B8977" s="67" t="s">
        <v>454</v>
      </c>
      <c r="C8977" s="67" t="s">
        <v>455</v>
      </c>
      <c r="D8977" s="68" t="s">
        <v>375</v>
      </c>
      <c r="E8977" s="67" t="s">
        <v>376</v>
      </c>
      <c r="F8977" s="68" t="s">
        <v>494</v>
      </c>
      <c r="G8977" s="67" t="s">
        <v>495</v>
      </c>
      <c r="H8977" s="68" t="s">
        <v>363</v>
      </c>
      <c r="I8977" s="69">
        <v>6</v>
      </c>
      <c r="J8977" s="69">
        <v>11</v>
      </c>
      <c r="K8977" s="91"/>
      <c r="L8977" s="91"/>
    </row>
    <row r="8978" spans="2:12" x14ac:dyDescent="0.25">
      <c r="B8978" s="67" t="s">
        <v>454</v>
      </c>
      <c r="C8978" s="67" t="s">
        <v>455</v>
      </c>
      <c r="D8978" s="68" t="s">
        <v>375</v>
      </c>
      <c r="E8978" s="67" t="s">
        <v>376</v>
      </c>
      <c r="F8978" s="68" t="s">
        <v>494</v>
      </c>
      <c r="G8978" s="67" t="s">
        <v>495</v>
      </c>
      <c r="H8978" s="68" t="s">
        <v>364</v>
      </c>
      <c r="I8978" s="69">
        <v>0</v>
      </c>
      <c r="J8978" s="69">
        <v>0</v>
      </c>
      <c r="K8978" s="91"/>
      <c r="L8978" s="91"/>
    </row>
    <row r="8979" spans="2:12" x14ac:dyDescent="0.25">
      <c r="B8979" s="67" t="s">
        <v>454</v>
      </c>
      <c r="C8979" s="67" t="s">
        <v>455</v>
      </c>
      <c r="D8979" s="68" t="s">
        <v>375</v>
      </c>
      <c r="E8979" s="67" t="s">
        <v>376</v>
      </c>
      <c r="F8979" s="68" t="s">
        <v>494</v>
      </c>
      <c r="G8979" s="67" t="s">
        <v>495</v>
      </c>
      <c r="H8979" s="68" t="s">
        <v>363</v>
      </c>
      <c r="I8979" s="69">
        <v>0</v>
      </c>
      <c r="J8979" s="69">
        <v>0</v>
      </c>
      <c r="K8979" s="91"/>
      <c r="L8979" s="91"/>
    </row>
    <row r="8980" spans="2:12" x14ac:dyDescent="0.25">
      <c r="B8980" s="67" t="s">
        <v>454</v>
      </c>
      <c r="C8980" s="67" t="s">
        <v>455</v>
      </c>
      <c r="D8980" s="68" t="s">
        <v>375</v>
      </c>
      <c r="E8980" s="67" t="s">
        <v>376</v>
      </c>
      <c r="F8980" s="68" t="s">
        <v>494</v>
      </c>
      <c r="G8980" s="67" t="s">
        <v>495</v>
      </c>
      <c r="H8980" s="68" t="s">
        <v>364</v>
      </c>
      <c r="I8980" s="69">
        <v>5</v>
      </c>
      <c r="J8980" s="69">
        <v>-5</v>
      </c>
      <c r="K8980" s="91"/>
      <c r="L8980" s="91"/>
    </row>
    <row r="8981" spans="2:12" x14ac:dyDescent="0.25">
      <c r="B8981" s="67" t="s">
        <v>454</v>
      </c>
      <c r="C8981" s="67" t="s">
        <v>455</v>
      </c>
      <c r="D8981" s="68" t="s">
        <v>375</v>
      </c>
      <c r="E8981" s="67" t="s">
        <v>376</v>
      </c>
      <c r="F8981" s="68" t="s">
        <v>494</v>
      </c>
      <c r="G8981" s="67" t="s">
        <v>495</v>
      </c>
      <c r="H8981" s="68" t="s">
        <v>362</v>
      </c>
      <c r="I8981" s="69">
        <v>20</v>
      </c>
      <c r="J8981" s="69">
        <v>10</v>
      </c>
      <c r="K8981" s="91"/>
      <c r="L8981" s="91"/>
    </row>
    <row r="8982" spans="2:12" x14ac:dyDescent="0.25">
      <c r="B8982" s="67" t="s">
        <v>454</v>
      </c>
      <c r="C8982" s="67" t="s">
        <v>455</v>
      </c>
      <c r="D8982" s="68" t="s">
        <v>375</v>
      </c>
      <c r="E8982" s="67" t="s">
        <v>376</v>
      </c>
      <c r="F8982" s="68" t="s">
        <v>494</v>
      </c>
      <c r="G8982" s="67" t="s">
        <v>495</v>
      </c>
      <c r="H8982" s="68" t="s">
        <v>363</v>
      </c>
      <c r="I8982" s="69">
        <v>55</v>
      </c>
      <c r="J8982" s="69">
        <v>59</v>
      </c>
      <c r="K8982" s="91"/>
      <c r="L8982" s="91"/>
    </row>
    <row r="8983" spans="2:12" x14ac:dyDescent="0.25">
      <c r="B8983" s="67" t="s">
        <v>454</v>
      </c>
      <c r="C8983" s="67" t="s">
        <v>455</v>
      </c>
      <c r="D8983" s="68" t="s">
        <v>375</v>
      </c>
      <c r="E8983" s="67" t="s">
        <v>376</v>
      </c>
      <c r="F8983" s="68" t="s">
        <v>494</v>
      </c>
      <c r="G8983" s="67" t="s">
        <v>495</v>
      </c>
      <c r="H8983" s="68" t="s">
        <v>362</v>
      </c>
      <c r="I8983" s="69">
        <v>80</v>
      </c>
      <c r="J8983" s="69">
        <v>80</v>
      </c>
      <c r="K8983" s="91"/>
      <c r="L8983" s="91"/>
    </row>
    <row r="8984" spans="2:12" x14ac:dyDescent="0.25">
      <c r="B8984" s="67" t="s">
        <v>454</v>
      </c>
      <c r="C8984" s="67" t="s">
        <v>455</v>
      </c>
      <c r="D8984" s="68" t="s">
        <v>375</v>
      </c>
      <c r="E8984" s="67" t="s">
        <v>376</v>
      </c>
      <c r="F8984" s="68" t="s">
        <v>494</v>
      </c>
      <c r="G8984" s="67" t="s">
        <v>495</v>
      </c>
      <c r="H8984" s="68" t="s">
        <v>363</v>
      </c>
      <c r="I8984" s="69">
        <v>88</v>
      </c>
      <c r="J8984" s="69">
        <v>136</v>
      </c>
      <c r="K8984" s="91"/>
      <c r="L8984" s="91"/>
    </row>
    <row r="8985" spans="2:12" x14ac:dyDescent="0.25">
      <c r="B8985" s="67" t="s">
        <v>454</v>
      </c>
      <c r="C8985" s="67" t="s">
        <v>455</v>
      </c>
      <c r="D8985" s="68" t="s">
        <v>375</v>
      </c>
      <c r="E8985" s="67" t="s">
        <v>376</v>
      </c>
      <c r="F8985" s="68" t="s">
        <v>494</v>
      </c>
      <c r="G8985" s="67" t="s">
        <v>495</v>
      </c>
      <c r="H8985" s="68" t="s">
        <v>364</v>
      </c>
      <c r="I8985" s="69">
        <v>80</v>
      </c>
      <c r="J8985" s="69">
        <v>108</v>
      </c>
      <c r="K8985" s="91"/>
      <c r="L8985" s="91"/>
    </row>
    <row r="8986" spans="2:12" x14ac:dyDescent="0.25">
      <c r="B8986" s="67" t="s">
        <v>454</v>
      </c>
      <c r="C8986" s="67" t="s">
        <v>455</v>
      </c>
      <c r="D8986" s="68" t="s">
        <v>375</v>
      </c>
      <c r="E8986" s="67" t="s">
        <v>376</v>
      </c>
      <c r="F8986" s="68" t="s">
        <v>494</v>
      </c>
      <c r="G8986" s="67" t="s">
        <v>495</v>
      </c>
      <c r="H8986" s="68" t="s">
        <v>362</v>
      </c>
      <c r="I8986" s="69">
        <v>24</v>
      </c>
      <c r="J8986" s="69">
        <v>125</v>
      </c>
      <c r="K8986" s="91"/>
      <c r="L8986" s="91"/>
    </row>
    <row r="8987" spans="2:12" x14ac:dyDescent="0.25">
      <c r="B8987" s="67" t="s">
        <v>454</v>
      </c>
      <c r="C8987" s="67" t="s">
        <v>455</v>
      </c>
      <c r="D8987" s="68" t="s">
        <v>375</v>
      </c>
      <c r="E8987" s="67" t="s">
        <v>376</v>
      </c>
      <c r="F8987" s="68" t="s">
        <v>494</v>
      </c>
      <c r="G8987" s="67" t="s">
        <v>495</v>
      </c>
      <c r="H8987" s="68" t="s">
        <v>363</v>
      </c>
      <c r="I8987" s="69">
        <v>40</v>
      </c>
      <c r="J8987" s="69">
        <v>164</v>
      </c>
      <c r="K8987" s="91"/>
      <c r="L8987" s="91"/>
    </row>
    <row r="8988" spans="2:12" x14ac:dyDescent="0.25">
      <c r="B8988" s="67" t="s">
        <v>454</v>
      </c>
      <c r="C8988" s="67" t="s">
        <v>455</v>
      </c>
      <c r="D8988" s="68" t="s">
        <v>375</v>
      </c>
      <c r="E8988" s="67" t="s">
        <v>376</v>
      </c>
      <c r="F8988" s="68" t="s">
        <v>494</v>
      </c>
      <c r="G8988" s="67" t="s">
        <v>495</v>
      </c>
      <c r="H8988" s="68" t="s">
        <v>364</v>
      </c>
      <c r="I8988" s="69">
        <v>0</v>
      </c>
      <c r="J8988" s="69">
        <v>36</v>
      </c>
      <c r="K8988" s="91"/>
      <c r="L8988" s="91"/>
    </row>
    <row r="8989" spans="2:12" x14ac:dyDescent="0.25">
      <c r="B8989" s="67" t="s">
        <v>454</v>
      </c>
      <c r="C8989" s="67" t="s">
        <v>455</v>
      </c>
      <c r="D8989" s="68" t="s">
        <v>375</v>
      </c>
      <c r="E8989" s="67" t="s">
        <v>376</v>
      </c>
      <c r="F8989" s="68" t="s">
        <v>494</v>
      </c>
      <c r="G8989" s="67" t="s">
        <v>495</v>
      </c>
      <c r="H8989" s="68" t="s">
        <v>362</v>
      </c>
      <c r="I8989" s="69">
        <v>0</v>
      </c>
      <c r="J8989" s="69">
        <v>0</v>
      </c>
      <c r="K8989" s="91"/>
      <c r="L8989" s="91"/>
    </row>
    <row r="8990" spans="2:12" x14ac:dyDescent="0.25">
      <c r="B8990" s="67" t="s">
        <v>454</v>
      </c>
      <c r="C8990" s="67" t="s">
        <v>455</v>
      </c>
      <c r="D8990" s="68" t="s">
        <v>375</v>
      </c>
      <c r="E8990" s="67" t="s">
        <v>376</v>
      </c>
      <c r="F8990" s="68" t="s">
        <v>494</v>
      </c>
      <c r="G8990" s="67" t="s">
        <v>495</v>
      </c>
      <c r="H8990" s="68" t="s">
        <v>363</v>
      </c>
      <c r="I8990" s="69">
        <v>0</v>
      </c>
      <c r="J8990" s="69">
        <v>0</v>
      </c>
      <c r="K8990" s="91"/>
      <c r="L8990" s="91"/>
    </row>
    <row r="8991" spans="2:12" x14ac:dyDescent="0.25">
      <c r="B8991" s="67" t="s">
        <v>454</v>
      </c>
      <c r="C8991" s="67" t="s">
        <v>455</v>
      </c>
      <c r="D8991" s="68" t="s">
        <v>375</v>
      </c>
      <c r="E8991" s="67" t="s">
        <v>376</v>
      </c>
      <c r="F8991" s="68" t="s">
        <v>494</v>
      </c>
      <c r="G8991" s="67" t="s">
        <v>495</v>
      </c>
      <c r="H8991" s="68" t="s">
        <v>362</v>
      </c>
      <c r="I8991" s="69">
        <v>0</v>
      </c>
      <c r="J8991" s="69">
        <v>0</v>
      </c>
      <c r="K8991" s="91"/>
      <c r="L8991" s="91"/>
    </row>
    <row r="8992" spans="2:12" x14ac:dyDescent="0.25">
      <c r="B8992" s="67" t="s">
        <v>454</v>
      </c>
      <c r="C8992" s="67" t="s">
        <v>455</v>
      </c>
      <c r="D8992" s="68" t="s">
        <v>375</v>
      </c>
      <c r="E8992" s="67" t="s">
        <v>376</v>
      </c>
      <c r="F8992" s="68" t="s">
        <v>494</v>
      </c>
      <c r="G8992" s="67" t="s">
        <v>495</v>
      </c>
      <c r="H8992" s="68" t="s">
        <v>363</v>
      </c>
      <c r="I8992" s="69">
        <v>0</v>
      </c>
      <c r="J8992" s="69">
        <v>0</v>
      </c>
      <c r="K8992" s="91"/>
      <c r="L8992" s="91"/>
    </row>
    <row r="8993" spans="2:12" x14ac:dyDescent="0.25">
      <c r="B8993" s="67" t="s">
        <v>454</v>
      </c>
      <c r="C8993" s="67" t="s">
        <v>455</v>
      </c>
      <c r="D8993" s="68" t="s">
        <v>375</v>
      </c>
      <c r="E8993" s="67" t="s">
        <v>376</v>
      </c>
      <c r="F8993" s="68" t="s">
        <v>494</v>
      </c>
      <c r="G8993" s="67" t="s">
        <v>495</v>
      </c>
      <c r="H8993" s="68" t="s">
        <v>362</v>
      </c>
      <c r="I8993" s="69">
        <v>0</v>
      </c>
      <c r="J8993" s="69">
        <v>0</v>
      </c>
      <c r="K8993" s="91"/>
      <c r="L8993" s="91"/>
    </row>
    <row r="8994" spans="2:12" x14ac:dyDescent="0.25">
      <c r="B8994" s="67" t="s">
        <v>454</v>
      </c>
      <c r="C8994" s="67" t="s">
        <v>455</v>
      </c>
      <c r="D8994" s="68" t="s">
        <v>375</v>
      </c>
      <c r="E8994" s="67" t="s">
        <v>376</v>
      </c>
      <c r="F8994" s="68" t="s">
        <v>494</v>
      </c>
      <c r="G8994" s="67" t="s">
        <v>495</v>
      </c>
      <c r="H8994" s="68" t="s">
        <v>363</v>
      </c>
      <c r="I8994" s="69">
        <v>8</v>
      </c>
      <c r="J8994" s="69">
        <v>0</v>
      </c>
      <c r="K8994" s="91"/>
      <c r="L8994" s="91"/>
    </row>
    <row r="8995" spans="2:12" x14ac:dyDescent="0.25">
      <c r="B8995" s="67" t="s">
        <v>454</v>
      </c>
      <c r="C8995" s="67" t="s">
        <v>455</v>
      </c>
      <c r="D8995" s="68" t="s">
        <v>375</v>
      </c>
      <c r="E8995" s="67" t="s">
        <v>376</v>
      </c>
      <c r="F8995" s="68" t="s">
        <v>494</v>
      </c>
      <c r="G8995" s="67" t="s">
        <v>495</v>
      </c>
      <c r="H8995" s="68" t="s">
        <v>364</v>
      </c>
      <c r="I8995" s="69">
        <v>15</v>
      </c>
      <c r="J8995" s="69">
        <v>0</v>
      </c>
      <c r="K8995" s="91"/>
      <c r="L8995" s="91"/>
    </row>
    <row r="8996" spans="2:12" x14ac:dyDescent="0.25">
      <c r="B8996" s="67" t="s">
        <v>454</v>
      </c>
      <c r="C8996" s="67" t="s">
        <v>455</v>
      </c>
      <c r="D8996" s="68" t="s">
        <v>375</v>
      </c>
      <c r="E8996" s="67" t="s">
        <v>376</v>
      </c>
      <c r="F8996" s="68" t="s">
        <v>494</v>
      </c>
      <c r="G8996" s="67" t="s">
        <v>495</v>
      </c>
      <c r="H8996" s="68" t="s">
        <v>363</v>
      </c>
      <c r="I8996" s="69">
        <v>0</v>
      </c>
      <c r="J8996" s="69">
        <v>0</v>
      </c>
      <c r="K8996" s="91"/>
      <c r="L8996" s="91"/>
    </row>
    <row r="8997" spans="2:12" x14ac:dyDescent="0.25">
      <c r="B8997" s="67" t="s">
        <v>454</v>
      </c>
      <c r="C8997" s="67" t="s">
        <v>455</v>
      </c>
      <c r="D8997" s="68" t="s">
        <v>375</v>
      </c>
      <c r="E8997" s="67" t="s">
        <v>376</v>
      </c>
      <c r="F8997" s="68" t="s">
        <v>494</v>
      </c>
      <c r="G8997" s="67" t="s">
        <v>495</v>
      </c>
      <c r="H8997" s="68" t="s">
        <v>362</v>
      </c>
      <c r="I8997" s="69">
        <v>0</v>
      </c>
      <c r="J8997" s="69">
        <v>10</v>
      </c>
      <c r="K8997" s="91"/>
      <c r="L8997" s="91"/>
    </row>
    <row r="8998" spans="2:12" x14ac:dyDescent="0.25">
      <c r="B8998" s="67" t="s">
        <v>454</v>
      </c>
      <c r="C8998" s="67" t="s">
        <v>455</v>
      </c>
      <c r="D8998" s="68" t="s">
        <v>375</v>
      </c>
      <c r="E8998" s="67" t="s">
        <v>376</v>
      </c>
      <c r="F8998" s="68" t="s">
        <v>494</v>
      </c>
      <c r="G8998" s="67" t="s">
        <v>495</v>
      </c>
      <c r="H8998" s="68" t="s">
        <v>363</v>
      </c>
      <c r="I8998" s="69">
        <v>0</v>
      </c>
      <c r="J8998" s="69">
        <v>0</v>
      </c>
      <c r="K8998" s="91"/>
      <c r="L8998" s="91"/>
    </row>
    <row r="8999" spans="2:12" x14ac:dyDescent="0.25">
      <c r="B8999" s="67" t="s">
        <v>454</v>
      </c>
      <c r="C8999" s="67" t="s">
        <v>455</v>
      </c>
      <c r="D8999" s="68" t="s">
        <v>375</v>
      </c>
      <c r="E8999" s="67" t="s">
        <v>376</v>
      </c>
      <c r="F8999" s="68" t="s">
        <v>494</v>
      </c>
      <c r="G8999" s="67" t="s">
        <v>495</v>
      </c>
      <c r="H8999" s="68" t="s">
        <v>364</v>
      </c>
      <c r="I8999" s="69">
        <v>0</v>
      </c>
      <c r="J8999" s="69">
        <v>1</v>
      </c>
      <c r="K8999" s="91"/>
      <c r="L8999" s="91"/>
    </row>
    <row r="9000" spans="2:12" x14ac:dyDescent="0.25">
      <c r="B9000" s="67" t="s">
        <v>454</v>
      </c>
      <c r="C9000" s="67" t="s">
        <v>455</v>
      </c>
      <c r="D9000" s="68" t="s">
        <v>375</v>
      </c>
      <c r="E9000" s="67" t="s">
        <v>376</v>
      </c>
      <c r="F9000" s="68" t="s">
        <v>494</v>
      </c>
      <c r="G9000" s="67" t="s">
        <v>495</v>
      </c>
      <c r="H9000" s="68" t="s">
        <v>362</v>
      </c>
      <c r="I9000" s="69">
        <v>10</v>
      </c>
      <c r="J9000" s="69">
        <v>20</v>
      </c>
      <c r="K9000" s="91"/>
      <c r="L9000" s="91"/>
    </row>
    <row r="9001" spans="2:12" x14ac:dyDescent="0.25">
      <c r="B9001" s="67" t="s">
        <v>454</v>
      </c>
      <c r="C9001" s="67" t="s">
        <v>455</v>
      </c>
      <c r="D9001" s="68" t="s">
        <v>375</v>
      </c>
      <c r="E9001" s="67" t="s">
        <v>376</v>
      </c>
      <c r="F9001" s="68" t="s">
        <v>494</v>
      </c>
      <c r="G9001" s="67" t="s">
        <v>495</v>
      </c>
      <c r="H9001" s="68" t="s">
        <v>363</v>
      </c>
      <c r="I9001" s="69">
        <v>12</v>
      </c>
      <c r="J9001" s="69">
        <v>18</v>
      </c>
      <c r="K9001" s="91"/>
      <c r="L9001" s="91"/>
    </row>
    <row r="9002" spans="2:12" x14ac:dyDescent="0.25">
      <c r="B9002" s="67" t="s">
        <v>454</v>
      </c>
      <c r="C9002" s="67" t="s">
        <v>455</v>
      </c>
      <c r="D9002" s="68" t="s">
        <v>375</v>
      </c>
      <c r="E9002" s="67" t="s">
        <v>376</v>
      </c>
      <c r="F9002" s="68" t="s">
        <v>494</v>
      </c>
      <c r="G9002" s="67" t="s">
        <v>495</v>
      </c>
      <c r="H9002" s="68" t="s">
        <v>364</v>
      </c>
      <c r="I9002" s="69">
        <v>40</v>
      </c>
      <c r="J9002" s="69">
        <v>31</v>
      </c>
      <c r="K9002" s="91"/>
      <c r="L9002" s="91"/>
    </row>
    <row r="9003" spans="2:12" x14ac:dyDescent="0.25">
      <c r="B9003" s="67" t="s">
        <v>454</v>
      </c>
      <c r="C9003" s="67" t="s">
        <v>455</v>
      </c>
      <c r="D9003" s="68" t="s">
        <v>375</v>
      </c>
      <c r="E9003" s="67" t="s">
        <v>376</v>
      </c>
      <c r="F9003" s="68" t="s">
        <v>494</v>
      </c>
      <c r="G9003" s="67" t="s">
        <v>495</v>
      </c>
      <c r="H9003" s="68" t="s">
        <v>362</v>
      </c>
      <c r="I9003" s="69">
        <v>0</v>
      </c>
      <c r="J9003" s="69">
        <v>0</v>
      </c>
      <c r="K9003" s="91"/>
      <c r="L9003" s="91"/>
    </row>
    <row r="9004" spans="2:12" x14ac:dyDescent="0.25">
      <c r="B9004" s="67" t="s">
        <v>454</v>
      </c>
      <c r="C9004" s="67" t="s">
        <v>455</v>
      </c>
      <c r="D9004" s="68" t="s">
        <v>375</v>
      </c>
      <c r="E9004" s="67" t="s">
        <v>376</v>
      </c>
      <c r="F9004" s="68" t="s">
        <v>494</v>
      </c>
      <c r="G9004" s="67" t="s">
        <v>495</v>
      </c>
      <c r="H9004" s="68" t="s">
        <v>363</v>
      </c>
      <c r="I9004" s="69">
        <v>7</v>
      </c>
      <c r="J9004" s="69">
        <v>12</v>
      </c>
      <c r="K9004" s="91"/>
      <c r="L9004" s="91"/>
    </row>
    <row r="9005" spans="2:12" x14ac:dyDescent="0.25">
      <c r="B9005" s="67" t="s">
        <v>454</v>
      </c>
      <c r="C9005" s="67" t="s">
        <v>455</v>
      </c>
      <c r="D9005" s="68" t="s">
        <v>375</v>
      </c>
      <c r="E9005" s="67" t="s">
        <v>376</v>
      </c>
      <c r="F9005" s="68" t="s">
        <v>494</v>
      </c>
      <c r="G9005" s="67" t="s">
        <v>495</v>
      </c>
      <c r="H9005" s="68" t="s">
        <v>364</v>
      </c>
      <c r="I9005" s="69">
        <v>0</v>
      </c>
      <c r="J9005" s="69">
        <v>0</v>
      </c>
      <c r="K9005" s="91"/>
      <c r="L9005" s="91"/>
    </row>
    <row r="9006" spans="2:12" x14ac:dyDescent="0.25">
      <c r="B9006" s="67" t="s">
        <v>454</v>
      </c>
      <c r="C9006" s="67" t="s">
        <v>455</v>
      </c>
      <c r="D9006" s="68" t="s">
        <v>375</v>
      </c>
      <c r="E9006" s="67" t="s">
        <v>376</v>
      </c>
      <c r="F9006" s="68" t="s">
        <v>494</v>
      </c>
      <c r="G9006" s="67" t="s">
        <v>495</v>
      </c>
      <c r="H9006" s="68" t="s">
        <v>363</v>
      </c>
      <c r="I9006" s="69">
        <v>0</v>
      </c>
      <c r="J9006" s="69">
        <v>0</v>
      </c>
      <c r="K9006" s="91"/>
      <c r="L9006" s="91"/>
    </row>
    <row r="9007" spans="2:12" x14ac:dyDescent="0.25">
      <c r="B9007" s="67" t="s">
        <v>454</v>
      </c>
      <c r="C9007" s="67" t="s">
        <v>455</v>
      </c>
      <c r="D9007" s="68" t="s">
        <v>375</v>
      </c>
      <c r="E9007" s="67" t="s">
        <v>376</v>
      </c>
      <c r="F9007" s="68" t="s">
        <v>494</v>
      </c>
      <c r="G9007" s="67" t="s">
        <v>495</v>
      </c>
      <c r="H9007" s="68" t="s">
        <v>364</v>
      </c>
      <c r="I9007" s="69">
        <v>0</v>
      </c>
      <c r="J9007" s="69">
        <v>0</v>
      </c>
      <c r="K9007" s="91"/>
      <c r="L9007" s="91"/>
    </row>
    <row r="9008" spans="2:12" x14ac:dyDescent="0.25">
      <c r="B9008" s="67" t="s">
        <v>454</v>
      </c>
      <c r="C9008" s="67" t="s">
        <v>455</v>
      </c>
      <c r="D9008" s="68" t="s">
        <v>375</v>
      </c>
      <c r="E9008" s="67" t="s">
        <v>376</v>
      </c>
      <c r="F9008" s="68" t="s">
        <v>494</v>
      </c>
      <c r="G9008" s="67" t="s">
        <v>495</v>
      </c>
      <c r="H9008" s="68" t="s">
        <v>363</v>
      </c>
      <c r="I9008" s="69">
        <v>0</v>
      </c>
      <c r="J9008" s="69">
        <v>0</v>
      </c>
      <c r="K9008" s="91"/>
      <c r="L9008" s="91"/>
    </row>
    <row r="9009" spans="2:12" x14ac:dyDescent="0.25">
      <c r="B9009" s="67" t="s">
        <v>454</v>
      </c>
      <c r="C9009" s="67" t="s">
        <v>455</v>
      </c>
      <c r="D9009" s="68" t="s">
        <v>375</v>
      </c>
      <c r="E9009" s="67" t="s">
        <v>376</v>
      </c>
      <c r="F9009" s="68" t="s">
        <v>494</v>
      </c>
      <c r="G9009" s="67" t="s">
        <v>495</v>
      </c>
      <c r="H9009" s="68" t="s">
        <v>362</v>
      </c>
      <c r="I9009" s="69">
        <v>0</v>
      </c>
      <c r="J9009" s="69">
        <v>0</v>
      </c>
      <c r="K9009" s="91"/>
      <c r="L9009" s="91"/>
    </row>
    <row r="9010" spans="2:12" x14ac:dyDescent="0.25">
      <c r="B9010" s="67" t="s">
        <v>454</v>
      </c>
      <c r="C9010" s="67" t="s">
        <v>455</v>
      </c>
      <c r="D9010" s="68" t="s">
        <v>375</v>
      </c>
      <c r="E9010" s="67" t="s">
        <v>376</v>
      </c>
      <c r="F9010" s="68" t="s">
        <v>494</v>
      </c>
      <c r="G9010" s="67" t="s">
        <v>495</v>
      </c>
      <c r="H9010" s="68" t="s">
        <v>363</v>
      </c>
      <c r="I9010" s="69">
        <v>4</v>
      </c>
      <c r="J9010" s="69">
        <v>0</v>
      </c>
      <c r="K9010" s="91"/>
      <c r="L9010" s="91"/>
    </row>
    <row r="9011" spans="2:12" x14ac:dyDescent="0.25">
      <c r="B9011" s="67" t="s">
        <v>454</v>
      </c>
      <c r="C9011" s="67" t="s">
        <v>455</v>
      </c>
      <c r="D9011" s="68" t="s">
        <v>375</v>
      </c>
      <c r="E9011" s="67" t="s">
        <v>376</v>
      </c>
      <c r="F9011" s="68" t="s">
        <v>494</v>
      </c>
      <c r="G9011" s="67" t="s">
        <v>495</v>
      </c>
      <c r="H9011" s="68" t="s">
        <v>362</v>
      </c>
      <c r="I9011" s="69">
        <v>0</v>
      </c>
      <c r="J9011" s="69">
        <v>0</v>
      </c>
      <c r="K9011" s="91"/>
      <c r="L9011" s="91"/>
    </row>
    <row r="9012" spans="2:12" x14ac:dyDescent="0.25">
      <c r="B9012" s="67" t="s">
        <v>454</v>
      </c>
      <c r="C9012" s="67" t="s">
        <v>455</v>
      </c>
      <c r="D9012" s="68" t="s">
        <v>375</v>
      </c>
      <c r="E9012" s="67" t="s">
        <v>376</v>
      </c>
      <c r="F9012" s="68" t="s">
        <v>494</v>
      </c>
      <c r="G9012" s="67" t="s">
        <v>495</v>
      </c>
      <c r="H9012" s="68" t="s">
        <v>363</v>
      </c>
      <c r="I9012" s="69">
        <v>85</v>
      </c>
      <c r="J9012" s="69">
        <v>80</v>
      </c>
      <c r="K9012" s="91"/>
      <c r="L9012" s="91"/>
    </row>
    <row r="9013" spans="2:12" x14ac:dyDescent="0.25">
      <c r="B9013" s="67" t="s">
        <v>454</v>
      </c>
      <c r="C9013" s="67" t="s">
        <v>455</v>
      </c>
      <c r="D9013" s="68" t="s">
        <v>375</v>
      </c>
      <c r="E9013" s="67" t="s">
        <v>376</v>
      </c>
      <c r="F9013" s="68" t="s">
        <v>494</v>
      </c>
      <c r="G9013" s="67" t="s">
        <v>495</v>
      </c>
      <c r="H9013" s="68" t="s">
        <v>364</v>
      </c>
      <c r="I9013" s="69">
        <v>20</v>
      </c>
      <c r="J9013" s="69">
        <v>28</v>
      </c>
      <c r="K9013" s="91"/>
      <c r="L9013" s="91"/>
    </row>
    <row r="9014" spans="2:12" x14ac:dyDescent="0.25">
      <c r="B9014" s="67" t="s">
        <v>454</v>
      </c>
      <c r="C9014" s="67" t="s">
        <v>455</v>
      </c>
      <c r="D9014" s="68" t="s">
        <v>375</v>
      </c>
      <c r="E9014" s="67" t="s">
        <v>376</v>
      </c>
      <c r="F9014" s="68" t="s">
        <v>494</v>
      </c>
      <c r="G9014" s="67" t="s">
        <v>495</v>
      </c>
      <c r="H9014" s="68" t="s">
        <v>363</v>
      </c>
      <c r="I9014" s="69">
        <v>0</v>
      </c>
      <c r="J9014" s="69">
        <v>0</v>
      </c>
      <c r="K9014" s="91"/>
      <c r="L9014" s="91"/>
    </row>
    <row r="9015" spans="2:12" x14ac:dyDescent="0.25">
      <c r="B9015" s="67" t="s">
        <v>454</v>
      </c>
      <c r="C9015" s="67" t="s">
        <v>455</v>
      </c>
      <c r="D9015" s="68" t="s">
        <v>375</v>
      </c>
      <c r="E9015" s="67" t="s">
        <v>376</v>
      </c>
      <c r="F9015" s="68" t="s">
        <v>494</v>
      </c>
      <c r="G9015" s="67" t="s">
        <v>495</v>
      </c>
      <c r="H9015" s="68" t="s">
        <v>362</v>
      </c>
      <c r="I9015" s="69">
        <v>0.309</v>
      </c>
      <c r="J9015" s="69">
        <v>0.20599999999999999</v>
      </c>
      <c r="K9015" s="91"/>
      <c r="L9015" s="91"/>
    </row>
    <row r="9016" spans="2:12" x14ac:dyDescent="0.25">
      <c r="B9016" s="67" t="s">
        <v>454</v>
      </c>
      <c r="C9016" s="67" t="s">
        <v>455</v>
      </c>
      <c r="D9016" s="68" t="s">
        <v>375</v>
      </c>
      <c r="E9016" s="67" t="s">
        <v>376</v>
      </c>
      <c r="F9016" s="68" t="s">
        <v>494</v>
      </c>
      <c r="G9016" s="67" t="s">
        <v>495</v>
      </c>
      <c r="H9016" s="68" t="s">
        <v>363</v>
      </c>
      <c r="I9016" s="69">
        <v>0.39140000000000003</v>
      </c>
      <c r="J9016" s="69">
        <v>0.55620000000000003</v>
      </c>
      <c r="K9016" s="91"/>
      <c r="L9016" s="91"/>
    </row>
    <row r="9017" spans="2:12" x14ac:dyDescent="0.25">
      <c r="B9017" s="67" t="s">
        <v>454</v>
      </c>
      <c r="C9017" s="67" t="s">
        <v>455</v>
      </c>
      <c r="D9017" s="68" t="s">
        <v>375</v>
      </c>
      <c r="E9017" s="67" t="s">
        <v>376</v>
      </c>
      <c r="F9017" s="68" t="s">
        <v>494</v>
      </c>
      <c r="G9017" s="67" t="s">
        <v>495</v>
      </c>
      <c r="H9017" s="68" t="s">
        <v>364</v>
      </c>
      <c r="I9017" s="69">
        <v>0.45319999999999999</v>
      </c>
      <c r="J9017" s="69">
        <v>0.28839999999999999</v>
      </c>
      <c r="K9017" s="91"/>
      <c r="L9017" s="91"/>
    </row>
    <row r="9018" spans="2:12" x14ac:dyDescent="0.25">
      <c r="B9018" s="67" t="s">
        <v>454</v>
      </c>
      <c r="C9018" s="67" t="s">
        <v>455</v>
      </c>
      <c r="D9018" s="68" t="s">
        <v>375</v>
      </c>
      <c r="E9018" s="67" t="s">
        <v>376</v>
      </c>
      <c r="F9018" s="68" t="s">
        <v>494</v>
      </c>
      <c r="G9018" s="67" t="s">
        <v>495</v>
      </c>
      <c r="H9018" s="68" t="s">
        <v>362</v>
      </c>
      <c r="I9018" s="69">
        <v>0</v>
      </c>
      <c r="J9018" s="69">
        <v>0</v>
      </c>
      <c r="K9018" s="91"/>
      <c r="L9018" s="91"/>
    </row>
    <row r="9019" spans="2:12" x14ac:dyDescent="0.25">
      <c r="B9019" s="67" t="s">
        <v>454</v>
      </c>
      <c r="C9019" s="67" t="s">
        <v>455</v>
      </c>
      <c r="D9019" s="68" t="s">
        <v>375</v>
      </c>
      <c r="E9019" s="67" t="s">
        <v>376</v>
      </c>
      <c r="F9019" s="68" t="s">
        <v>494</v>
      </c>
      <c r="G9019" s="67" t="s">
        <v>495</v>
      </c>
      <c r="H9019" s="68" t="s">
        <v>363</v>
      </c>
      <c r="I9019" s="69">
        <v>0</v>
      </c>
      <c r="J9019" s="69">
        <v>0</v>
      </c>
      <c r="K9019" s="91"/>
      <c r="L9019" s="91"/>
    </row>
    <row r="9020" spans="2:12" x14ac:dyDescent="0.25">
      <c r="B9020" s="67" t="s">
        <v>454</v>
      </c>
      <c r="C9020" s="67" t="s">
        <v>455</v>
      </c>
      <c r="D9020" s="68" t="s">
        <v>375</v>
      </c>
      <c r="E9020" s="67" t="s">
        <v>376</v>
      </c>
      <c r="F9020" s="68" t="s">
        <v>494</v>
      </c>
      <c r="G9020" s="67" t="s">
        <v>495</v>
      </c>
      <c r="H9020" s="68" t="s">
        <v>364</v>
      </c>
      <c r="I9020" s="69">
        <v>0</v>
      </c>
      <c r="J9020" s="69">
        <v>0</v>
      </c>
      <c r="K9020" s="91"/>
      <c r="L9020" s="91"/>
    </row>
    <row r="9021" spans="2:12" x14ac:dyDescent="0.25">
      <c r="B9021" s="67" t="s">
        <v>454</v>
      </c>
      <c r="C9021" s="67" t="s">
        <v>455</v>
      </c>
      <c r="D9021" s="68" t="s">
        <v>375</v>
      </c>
      <c r="E9021" s="67" t="s">
        <v>376</v>
      </c>
      <c r="F9021" s="68" t="s">
        <v>494</v>
      </c>
      <c r="G9021" s="67" t="s">
        <v>495</v>
      </c>
      <c r="H9021" s="68" t="s">
        <v>362</v>
      </c>
      <c r="I9021" s="69">
        <v>0</v>
      </c>
      <c r="J9021" s="69">
        <v>0</v>
      </c>
      <c r="K9021" s="91"/>
      <c r="L9021" s="91"/>
    </row>
    <row r="9022" spans="2:12" x14ac:dyDescent="0.25">
      <c r="B9022" s="67" t="s">
        <v>454</v>
      </c>
      <c r="C9022" s="67" t="s">
        <v>455</v>
      </c>
      <c r="D9022" s="68" t="s">
        <v>375</v>
      </c>
      <c r="E9022" s="67" t="s">
        <v>376</v>
      </c>
      <c r="F9022" s="68" t="s">
        <v>494</v>
      </c>
      <c r="G9022" s="67" t="s">
        <v>495</v>
      </c>
      <c r="H9022" s="68" t="s">
        <v>363</v>
      </c>
      <c r="I9022" s="69">
        <v>0</v>
      </c>
      <c r="J9022" s="69">
        <v>0</v>
      </c>
      <c r="K9022" s="91"/>
      <c r="L9022" s="91"/>
    </row>
    <row r="9023" spans="2:12" x14ac:dyDescent="0.25">
      <c r="B9023" s="67" t="s">
        <v>454</v>
      </c>
      <c r="C9023" s="67" t="s">
        <v>455</v>
      </c>
      <c r="D9023" s="68" t="s">
        <v>375</v>
      </c>
      <c r="E9023" s="67" t="s">
        <v>376</v>
      </c>
      <c r="F9023" s="68" t="s">
        <v>494</v>
      </c>
      <c r="G9023" s="67" t="s">
        <v>495</v>
      </c>
      <c r="H9023" s="68" t="s">
        <v>364</v>
      </c>
      <c r="I9023" s="69">
        <v>0</v>
      </c>
      <c r="J9023" s="69">
        <v>0</v>
      </c>
      <c r="K9023" s="91"/>
      <c r="L9023" s="91"/>
    </row>
    <row r="9024" spans="2:12" x14ac:dyDescent="0.25">
      <c r="B9024" s="67" t="s">
        <v>454</v>
      </c>
      <c r="C9024" s="67" t="s">
        <v>455</v>
      </c>
      <c r="D9024" s="68" t="s">
        <v>375</v>
      </c>
      <c r="E9024" s="67" t="s">
        <v>376</v>
      </c>
      <c r="F9024" s="68" t="s">
        <v>494</v>
      </c>
      <c r="G9024" s="67" t="s">
        <v>495</v>
      </c>
      <c r="H9024" s="68" t="s">
        <v>362</v>
      </c>
      <c r="I9024" s="69">
        <v>77</v>
      </c>
      <c r="J9024" s="69">
        <v>64</v>
      </c>
      <c r="K9024" s="91"/>
      <c r="L9024" s="91"/>
    </row>
    <row r="9025" spans="2:12" x14ac:dyDescent="0.25">
      <c r="B9025" s="67" t="s">
        <v>454</v>
      </c>
      <c r="C9025" s="67" t="s">
        <v>455</v>
      </c>
      <c r="D9025" s="68" t="s">
        <v>375</v>
      </c>
      <c r="E9025" s="67" t="s">
        <v>376</v>
      </c>
      <c r="F9025" s="68" t="s">
        <v>494</v>
      </c>
      <c r="G9025" s="67" t="s">
        <v>495</v>
      </c>
      <c r="H9025" s="68" t="s">
        <v>363</v>
      </c>
      <c r="I9025" s="69">
        <v>119</v>
      </c>
      <c r="J9025" s="69">
        <v>76</v>
      </c>
      <c r="K9025" s="91"/>
      <c r="L9025" s="91"/>
    </row>
    <row r="9026" spans="2:12" x14ac:dyDescent="0.25">
      <c r="B9026" s="67" t="s">
        <v>454</v>
      </c>
      <c r="C9026" s="67" t="s">
        <v>455</v>
      </c>
      <c r="D9026" s="68" t="s">
        <v>375</v>
      </c>
      <c r="E9026" s="67" t="s">
        <v>376</v>
      </c>
      <c r="F9026" s="68" t="s">
        <v>494</v>
      </c>
      <c r="G9026" s="67" t="s">
        <v>495</v>
      </c>
      <c r="H9026" s="68" t="s">
        <v>364</v>
      </c>
      <c r="I9026" s="69">
        <v>18</v>
      </c>
      <c r="J9026" s="69">
        <v>0</v>
      </c>
      <c r="K9026" s="91"/>
      <c r="L9026" s="91"/>
    </row>
    <row r="9027" spans="2:12" x14ac:dyDescent="0.25">
      <c r="B9027" s="67" t="s">
        <v>454</v>
      </c>
      <c r="C9027" s="67" t="s">
        <v>455</v>
      </c>
      <c r="D9027" s="68" t="s">
        <v>375</v>
      </c>
      <c r="E9027" s="67" t="s">
        <v>376</v>
      </c>
      <c r="F9027" s="68" t="s">
        <v>494</v>
      </c>
      <c r="G9027" s="67" t="s">
        <v>495</v>
      </c>
      <c r="H9027" s="68" t="s">
        <v>362</v>
      </c>
      <c r="I9027" s="69">
        <v>19</v>
      </c>
      <c r="J9027" s="69">
        <v>37</v>
      </c>
      <c r="K9027" s="91"/>
      <c r="L9027" s="91"/>
    </row>
    <row r="9028" spans="2:12" x14ac:dyDescent="0.25">
      <c r="B9028" s="67" t="s">
        <v>454</v>
      </c>
      <c r="C9028" s="67" t="s">
        <v>455</v>
      </c>
      <c r="D9028" s="68" t="s">
        <v>375</v>
      </c>
      <c r="E9028" s="67" t="s">
        <v>376</v>
      </c>
      <c r="F9028" s="68" t="s">
        <v>494</v>
      </c>
      <c r="G9028" s="67" t="s">
        <v>495</v>
      </c>
      <c r="H9028" s="68" t="s">
        <v>363</v>
      </c>
      <c r="I9028" s="69">
        <v>38</v>
      </c>
      <c r="J9028" s="69">
        <v>57</v>
      </c>
      <c r="K9028" s="91"/>
      <c r="L9028" s="91"/>
    </row>
    <row r="9029" spans="2:12" x14ac:dyDescent="0.25">
      <c r="B9029" s="67" t="s">
        <v>454</v>
      </c>
      <c r="C9029" s="67" t="s">
        <v>455</v>
      </c>
      <c r="D9029" s="68" t="s">
        <v>375</v>
      </c>
      <c r="E9029" s="67" t="s">
        <v>376</v>
      </c>
      <c r="F9029" s="68" t="s">
        <v>494</v>
      </c>
      <c r="G9029" s="67" t="s">
        <v>495</v>
      </c>
      <c r="H9029" s="68" t="s">
        <v>364</v>
      </c>
      <c r="I9029" s="69">
        <v>19</v>
      </c>
      <c r="J9029" s="69">
        <v>20</v>
      </c>
      <c r="K9029" s="91"/>
      <c r="L9029" s="91"/>
    </row>
    <row r="9030" spans="2:12" x14ac:dyDescent="0.25">
      <c r="B9030" s="67" t="s">
        <v>454</v>
      </c>
      <c r="C9030" s="67" t="s">
        <v>455</v>
      </c>
      <c r="D9030" s="68" t="s">
        <v>375</v>
      </c>
      <c r="E9030" s="67" t="s">
        <v>376</v>
      </c>
      <c r="F9030" s="68" t="s">
        <v>494</v>
      </c>
      <c r="G9030" s="67" t="s">
        <v>495</v>
      </c>
      <c r="H9030" s="68" t="s">
        <v>362</v>
      </c>
      <c r="I9030" s="69">
        <v>12.85</v>
      </c>
      <c r="J9030" s="69">
        <v>0</v>
      </c>
      <c r="K9030" s="91"/>
      <c r="L9030" s="91"/>
    </row>
    <row r="9031" spans="2:12" x14ac:dyDescent="0.25">
      <c r="B9031" s="67" t="s">
        <v>454</v>
      </c>
      <c r="C9031" s="67" t="s">
        <v>455</v>
      </c>
      <c r="D9031" s="68" t="s">
        <v>375</v>
      </c>
      <c r="E9031" s="67" t="s">
        <v>376</v>
      </c>
      <c r="F9031" s="68" t="s">
        <v>494</v>
      </c>
      <c r="G9031" s="67" t="s">
        <v>495</v>
      </c>
      <c r="H9031" s="68" t="s">
        <v>363</v>
      </c>
      <c r="I9031" s="69">
        <v>0</v>
      </c>
      <c r="J9031" s="69">
        <v>0</v>
      </c>
      <c r="K9031" s="91"/>
      <c r="L9031" s="91"/>
    </row>
    <row r="9032" spans="2:12" x14ac:dyDescent="0.25">
      <c r="B9032" s="67" t="s">
        <v>454</v>
      </c>
      <c r="C9032" s="67" t="s">
        <v>455</v>
      </c>
      <c r="D9032" s="68" t="s">
        <v>375</v>
      </c>
      <c r="E9032" s="67" t="s">
        <v>376</v>
      </c>
      <c r="F9032" s="68" t="s">
        <v>494</v>
      </c>
      <c r="G9032" s="67" t="s">
        <v>495</v>
      </c>
      <c r="H9032" s="68" t="s">
        <v>363</v>
      </c>
      <c r="I9032" s="69">
        <v>0</v>
      </c>
      <c r="J9032" s="69">
        <v>0</v>
      </c>
      <c r="K9032" s="91"/>
      <c r="L9032" s="91"/>
    </row>
    <row r="9033" spans="2:12" x14ac:dyDescent="0.25">
      <c r="B9033" s="67" t="s">
        <v>454</v>
      </c>
      <c r="C9033" s="67" t="s">
        <v>455</v>
      </c>
      <c r="D9033" s="68" t="s">
        <v>375</v>
      </c>
      <c r="E9033" s="67" t="s">
        <v>376</v>
      </c>
      <c r="F9033" s="68" t="s">
        <v>494</v>
      </c>
      <c r="G9033" s="67" t="s">
        <v>495</v>
      </c>
      <c r="H9033" s="68" t="s">
        <v>364</v>
      </c>
      <c r="I9033" s="69">
        <v>0</v>
      </c>
      <c r="J9033" s="69">
        <v>0</v>
      </c>
      <c r="K9033" s="91"/>
      <c r="L9033" s="91"/>
    </row>
    <row r="9034" spans="2:12" x14ac:dyDescent="0.25">
      <c r="B9034" s="67" t="s">
        <v>454</v>
      </c>
      <c r="C9034" s="67" t="s">
        <v>455</v>
      </c>
      <c r="D9034" s="68" t="s">
        <v>375</v>
      </c>
      <c r="E9034" s="67" t="s">
        <v>376</v>
      </c>
      <c r="F9034" s="68" t="s">
        <v>494</v>
      </c>
      <c r="G9034" s="67" t="s">
        <v>495</v>
      </c>
      <c r="H9034" s="68" t="s">
        <v>363</v>
      </c>
      <c r="I9034" s="69">
        <v>0</v>
      </c>
      <c r="J9034" s="69">
        <v>0</v>
      </c>
      <c r="K9034" s="91"/>
      <c r="L9034" s="91"/>
    </row>
    <row r="9035" spans="2:12" x14ac:dyDescent="0.25">
      <c r="B9035" s="67" t="s">
        <v>454</v>
      </c>
      <c r="C9035" s="67" t="s">
        <v>455</v>
      </c>
      <c r="D9035" s="68" t="s">
        <v>375</v>
      </c>
      <c r="E9035" s="67" t="s">
        <v>376</v>
      </c>
      <c r="F9035" s="68" t="s">
        <v>494</v>
      </c>
      <c r="G9035" s="67" t="s">
        <v>495</v>
      </c>
      <c r="H9035" s="68" t="s">
        <v>362</v>
      </c>
      <c r="I9035" s="69">
        <v>6</v>
      </c>
      <c r="J9035" s="69">
        <v>6</v>
      </c>
      <c r="K9035" s="91"/>
      <c r="L9035" s="91"/>
    </row>
    <row r="9036" spans="2:12" x14ac:dyDescent="0.25">
      <c r="B9036" s="67" t="s">
        <v>454</v>
      </c>
      <c r="C9036" s="67" t="s">
        <v>455</v>
      </c>
      <c r="D9036" s="68" t="s">
        <v>375</v>
      </c>
      <c r="E9036" s="67" t="s">
        <v>376</v>
      </c>
      <c r="F9036" s="68" t="s">
        <v>494</v>
      </c>
      <c r="G9036" s="67" t="s">
        <v>495</v>
      </c>
      <c r="H9036" s="68" t="s">
        <v>362</v>
      </c>
      <c r="I9036" s="69">
        <v>500</v>
      </c>
      <c r="J9036" s="69">
        <v>754</v>
      </c>
      <c r="K9036" s="91"/>
      <c r="L9036" s="91"/>
    </row>
    <row r="9037" spans="2:12" x14ac:dyDescent="0.25">
      <c r="B9037" s="67" t="s">
        <v>454</v>
      </c>
      <c r="C9037" s="67" t="s">
        <v>455</v>
      </c>
      <c r="D9037" s="68" t="s">
        <v>375</v>
      </c>
      <c r="E9037" s="67" t="s">
        <v>376</v>
      </c>
      <c r="F9037" s="68" t="s">
        <v>494</v>
      </c>
      <c r="G9037" s="67" t="s">
        <v>495</v>
      </c>
      <c r="H9037" s="68" t="s">
        <v>363</v>
      </c>
      <c r="I9037" s="69">
        <v>602</v>
      </c>
      <c r="J9037" s="69">
        <v>749</v>
      </c>
      <c r="K9037" s="91"/>
      <c r="L9037" s="91"/>
    </row>
    <row r="9038" spans="2:12" x14ac:dyDescent="0.25">
      <c r="B9038" s="67" t="s">
        <v>454</v>
      </c>
      <c r="C9038" s="67" t="s">
        <v>455</v>
      </c>
      <c r="D9038" s="68" t="s">
        <v>375</v>
      </c>
      <c r="E9038" s="67" t="s">
        <v>376</v>
      </c>
      <c r="F9038" s="68" t="s">
        <v>494</v>
      </c>
      <c r="G9038" s="67" t="s">
        <v>495</v>
      </c>
      <c r="H9038" s="68" t="s">
        <v>364</v>
      </c>
      <c r="I9038" s="69">
        <v>250</v>
      </c>
      <c r="J9038" s="69">
        <v>403</v>
      </c>
      <c r="K9038" s="91"/>
      <c r="L9038" s="91"/>
    </row>
    <row r="9039" spans="2:12" x14ac:dyDescent="0.25">
      <c r="B9039" s="67" t="s">
        <v>454</v>
      </c>
      <c r="C9039" s="67" t="s">
        <v>455</v>
      </c>
      <c r="D9039" s="68" t="s">
        <v>375</v>
      </c>
      <c r="E9039" s="67" t="s">
        <v>376</v>
      </c>
      <c r="F9039" s="68" t="s">
        <v>494</v>
      </c>
      <c r="G9039" s="67" t="s">
        <v>495</v>
      </c>
      <c r="H9039" s="68" t="s">
        <v>363</v>
      </c>
      <c r="I9039" s="69">
        <v>0</v>
      </c>
      <c r="J9039" s="69">
        <v>3</v>
      </c>
      <c r="K9039" s="91"/>
      <c r="L9039" s="91"/>
    </row>
    <row r="9040" spans="2:12" x14ac:dyDescent="0.25">
      <c r="B9040" s="67" t="s">
        <v>454</v>
      </c>
      <c r="C9040" s="67" t="s">
        <v>455</v>
      </c>
      <c r="D9040" s="68" t="s">
        <v>375</v>
      </c>
      <c r="E9040" s="67" t="s">
        <v>376</v>
      </c>
      <c r="F9040" s="68" t="s">
        <v>494</v>
      </c>
      <c r="G9040" s="67" t="s">
        <v>495</v>
      </c>
      <c r="H9040" s="68" t="s">
        <v>362</v>
      </c>
      <c r="I9040" s="69">
        <v>28.49</v>
      </c>
      <c r="J9040" s="69">
        <v>59.29</v>
      </c>
      <c r="K9040" s="91"/>
      <c r="L9040" s="91"/>
    </row>
    <row r="9041" spans="2:12" x14ac:dyDescent="0.25">
      <c r="B9041" s="67" t="s">
        <v>454</v>
      </c>
      <c r="C9041" s="67" t="s">
        <v>455</v>
      </c>
      <c r="D9041" s="68" t="s">
        <v>375</v>
      </c>
      <c r="E9041" s="67" t="s">
        <v>376</v>
      </c>
      <c r="F9041" s="68" t="s">
        <v>494</v>
      </c>
      <c r="G9041" s="67" t="s">
        <v>495</v>
      </c>
      <c r="H9041" s="68" t="s">
        <v>363</v>
      </c>
      <c r="I9041" s="69">
        <v>197.12</v>
      </c>
      <c r="J9041" s="69">
        <v>326.48</v>
      </c>
      <c r="K9041" s="91"/>
      <c r="L9041" s="91"/>
    </row>
    <row r="9042" spans="2:12" x14ac:dyDescent="0.25">
      <c r="B9042" s="67" t="s">
        <v>454</v>
      </c>
      <c r="C9042" s="67" t="s">
        <v>455</v>
      </c>
      <c r="D9042" s="68" t="s">
        <v>375</v>
      </c>
      <c r="E9042" s="67" t="s">
        <v>376</v>
      </c>
      <c r="F9042" s="68" t="s">
        <v>494</v>
      </c>
      <c r="G9042" s="67" t="s">
        <v>495</v>
      </c>
      <c r="H9042" s="68" t="s">
        <v>364</v>
      </c>
      <c r="I9042" s="69">
        <v>120.12</v>
      </c>
      <c r="J9042" s="69">
        <v>167.86</v>
      </c>
      <c r="K9042" s="91"/>
      <c r="L9042" s="91"/>
    </row>
    <row r="9043" spans="2:12" x14ac:dyDescent="0.25">
      <c r="B9043" s="67" t="s">
        <v>454</v>
      </c>
      <c r="C9043" s="67" t="s">
        <v>455</v>
      </c>
      <c r="D9043" s="68" t="s">
        <v>375</v>
      </c>
      <c r="E9043" s="67" t="s">
        <v>376</v>
      </c>
      <c r="F9043" s="68" t="s">
        <v>494</v>
      </c>
      <c r="G9043" s="67" t="s">
        <v>495</v>
      </c>
      <c r="H9043" s="68" t="s">
        <v>362</v>
      </c>
      <c r="I9043" s="69">
        <v>47</v>
      </c>
      <c r="J9043" s="69">
        <v>32</v>
      </c>
      <c r="K9043" s="91"/>
      <c r="L9043" s="91"/>
    </row>
    <row r="9044" spans="2:12" x14ac:dyDescent="0.25">
      <c r="B9044" s="67" t="s">
        <v>454</v>
      </c>
      <c r="C9044" s="67" t="s">
        <v>455</v>
      </c>
      <c r="D9044" s="68" t="s">
        <v>375</v>
      </c>
      <c r="E9044" s="67" t="s">
        <v>376</v>
      </c>
      <c r="F9044" s="68" t="s">
        <v>494</v>
      </c>
      <c r="G9044" s="67" t="s">
        <v>495</v>
      </c>
      <c r="H9044" s="68" t="s">
        <v>363</v>
      </c>
      <c r="I9044" s="69">
        <v>172</v>
      </c>
      <c r="J9044" s="69">
        <v>180</v>
      </c>
      <c r="K9044" s="91"/>
      <c r="L9044" s="91"/>
    </row>
    <row r="9045" spans="2:12" x14ac:dyDescent="0.25">
      <c r="B9045" s="67" t="s">
        <v>454</v>
      </c>
      <c r="C9045" s="67" t="s">
        <v>455</v>
      </c>
      <c r="D9045" s="68" t="s">
        <v>375</v>
      </c>
      <c r="E9045" s="67" t="s">
        <v>376</v>
      </c>
      <c r="F9045" s="68" t="s">
        <v>494</v>
      </c>
      <c r="G9045" s="67" t="s">
        <v>495</v>
      </c>
      <c r="H9045" s="68" t="s">
        <v>364</v>
      </c>
      <c r="I9045" s="69">
        <v>61</v>
      </c>
      <c r="J9045" s="69">
        <v>54</v>
      </c>
      <c r="K9045" s="91"/>
      <c r="L9045" s="91"/>
    </row>
    <row r="9046" spans="2:12" x14ac:dyDescent="0.25">
      <c r="B9046" s="67" t="s">
        <v>454</v>
      </c>
      <c r="C9046" s="67" t="s">
        <v>455</v>
      </c>
      <c r="D9046" s="68" t="s">
        <v>375</v>
      </c>
      <c r="E9046" s="67" t="s">
        <v>376</v>
      </c>
      <c r="F9046" s="68" t="s">
        <v>494</v>
      </c>
      <c r="G9046" s="67" t="s">
        <v>495</v>
      </c>
      <c r="H9046" s="68" t="s">
        <v>362</v>
      </c>
      <c r="I9046" s="69">
        <v>17.399999999999999</v>
      </c>
      <c r="J9046" s="69">
        <v>40.799999999999997</v>
      </c>
      <c r="K9046" s="91"/>
      <c r="L9046" s="91"/>
    </row>
    <row r="9047" spans="2:12" x14ac:dyDescent="0.25">
      <c r="B9047" s="67" t="s">
        <v>454</v>
      </c>
      <c r="C9047" s="67" t="s">
        <v>455</v>
      </c>
      <c r="D9047" s="68" t="s">
        <v>375</v>
      </c>
      <c r="E9047" s="67" t="s">
        <v>376</v>
      </c>
      <c r="F9047" s="68" t="s">
        <v>494</v>
      </c>
      <c r="G9047" s="67" t="s">
        <v>495</v>
      </c>
      <c r="H9047" s="68" t="s">
        <v>363</v>
      </c>
      <c r="I9047" s="69">
        <v>15</v>
      </c>
      <c r="J9047" s="69">
        <v>12</v>
      </c>
      <c r="K9047" s="91"/>
      <c r="L9047" s="91"/>
    </row>
    <row r="9048" spans="2:12" x14ac:dyDescent="0.25">
      <c r="B9048" s="67" t="s">
        <v>454</v>
      </c>
      <c r="C9048" s="67" t="s">
        <v>455</v>
      </c>
      <c r="D9048" s="68" t="s">
        <v>375</v>
      </c>
      <c r="E9048" s="67" t="s">
        <v>376</v>
      </c>
      <c r="F9048" s="68" t="s">
        <v>494</v>
      </c>
      <c r="G9048" s="67" t="s">
        <v>495</v>
      </c>
      <c r="H9048" s="68" t="s">
        <v>364</v>
      </c>
      <c r="I9048" s="69">
        <v>20.399999999999999</v>
      </c>
      <c r="J9048" s="69">
        <v>0</v>
      </c>
      <c r="K9048" s="91"/>
      <c r="L9048" s="91"/>
    </row>
    <row r="9049" spans="2:12" x14ac:dyDescent="0.25">
      <c r="B9049" s="67" t="s">
        <v>454</v>
      </c>
      <c r="C9049" s="67" t="s">
        <v>455</v>
      </c>
      <c r="D9049" s="68" t="s">
        <v>375</v>
      </c>
      <c r="E9049" s="67" t="s">
        <v>376</v>
      </c>
      <c r="F9049" s="68" t="s">
        <v>494</v>
      </c>
      <c r="G9049" s="67" t="s">
        <v>495</v>
      </c>
      <c r="H9049" s="68" t="s">
        <v>363</v>
      </c>
      <c r="I9049" s="69">
        <v>0</v>
      </c>
      <c r="J9049" s="69">
        <v>0</v>
      </c>
      <c r="K9049" s="91"/>
      <c r="L9049" s="91"/>
    </row>
    <row r="9050" spans="2:12" x14ac:dyDescent="0.25">
      <c r="B9050" s="67" t="s">
        <v>454</v>
      </c>
      <c r="C9050" s="67" t="s">
        <v>455</v>
      </c>
      <c r="D9050" s="68" t="s">
        <v>375</v>
      </c>
      <c r="E9050" s="67" t="s">
        <v>376</v>
      </c>
      <c r="F9050" s="68" t="s">
        <v>494</v>
      </c>
      <c r="G9050" s="67" t="s">
        <v>495</v>
      </c>
      <c r="H9050" s="68" t="s">
        <v>362</v>
      </c>
      <c r="I9050" s="69">
        <v>37</v>
      </c>
      <c r="J9050" s="69">
        <v>48</v>
      </c>
      <c r="K9050" s="91"/>
      <c r="L9050" s="91"/>
    </row>
    <row r="9051" spans="2:12" x14ac:dyDescent="0.25">
      <c r="B9051" s="67" t="s">
        <v>454</v>
      </c>
      <c r="C9051" s="67" t="s">
        <v>455</v>
      </c>
      <c r="D9051" s="68" t="s">
        <v>375</v>
      </c>
      <c r="E9051" s="67" t="s">
        <v>376</v>
      </c>
      <c r="F9051" s="68" t="s">
        <v>494</v>
      </c>
      <c r="G9051" s="67" t="s">
        <v>495</v>
      </c>
      <c r="H9051" s="68" t="s">
        <v>363</v>
      </c>
      <c r="I9051" s="69">
        <v>5</v>
      </c>
      <c r="J9051" s="69">
        <v>21</v>
      </c>
      <c r="K9051" s="91"/>
      <c r="L9051" s="91"/>
    </row>
    <row r="9052" spans="2:12" x14ac:dyDescent="0.25">
      <c r="B9052" s="67" t="s">
        <v>454</v>
      </c>
      <c r="C9052" s="67" t="s">
        <v>455</v>
      </c>
      <c r="D9052" s="68" t="s">
        <v>375</v>
      </c>
      <c r="E9052" s="67" t="s">
        <v>376</v>
      </c>
      <c r="F9052" s="68" t="s">
        <v>494</v>
      </c>
      <c r="G9052" s="67" t="s">
        <v>495</v>
      </c>
      <c r="H9052" s="68" t="s">
        <v>364</v>
      </c>
      <c r="I9052" s="69">
        <v>6</v>
      </c>
      <c r="J9052" s="69">
        <v>17</v>
      </c>
      <c r="K9052" s="91"/>
      <c r="L9052" s="91"/>
    </row>
    <row r="9053" spans="2:12" x14ac:dyDescent="0.25">
      <c r="B9053" s="67" t="s">
        <v>454</v>
      </c>
      <c r="C9053" s="67" t="s">
        <v>455</v>
      </c>
      <c r="D9053" s="68" t="s">
        <v>375</v>
      </c>
      <c r="E9053" s="67" t="s">
        <v>376</v>
      </c>
      <c r="F9053" s="68" t="s">
        <v>494</v>
      </c>
      <c r="G9053" s="67" t="s">
        <v>495</v>
      </c>
      <c r="H9053" s="68" t="s">
        <v>362</v>
      </c>
      <c r="I9053" s="69">
        <v>0</v>
      </c>
      <c r="J9053" s="69">
        <v>9</v>
      </c>
      <c r="K9053" s="91"/>
      <c r="L9053" s="91"/>
    </row>
    <row r="9054" spans="2:12" x14ac:dyDescent="0.25">
      <c r="B9054" s="67" t="s">
        <v>454</v>
      </c>
      <c r="C9054" s="67" t="s">
        <v>455</v>
      </c>
      <c r="D9054" s="68" t="s">
        <v>375</v>
      </c>
      <c r="E9054" s="67" t="s">
        <v>376</v>
      </c>
      <c r="F9054" s="68" t="s">
        <v>494</v>
      </c>
      <c r="G9054" s="67" t="s">
        <v>495</v>
      </c>
      <c r="H9054" s="68" t="s">
        <v>363</v>
      </c>
      <c r="I9054" s="69">
        <v>12</v>
      </c>
      <c r="J9054" s="69">
        <v>9</v>
      </c>
      <c r="K9054" s="91"/>
      <c r="L9054" s="91"/>
    </row>
    <row r="9055" spans="2:12" x14ac:dyDescent="0.25">
      <c r="B9055" s="67" t="s">
        <v>454</v>
      </c>
      <c r="C9055" s="67" t="s">
        <v>455</v>
      </c>
      <c r="D9055" s="68" t="s">
        <v>375</v>
      </c>
      <c r="E9055" s="67" t="s">
        <v>376</v>
      </c>
      <c r="F9055" s="68" t="s">
        <v>494</v>
      </c>
      <c r="G9055" s="67" t="s">
        <v>495</v>
      </c>
      <c r="H9055" s="68" t="s">
        <v>364</v>
      </c>
      <c r="I9055" s="69">
        <v>3</v>
      </c>
      <c r="J9055" s="69">
        <v>0</v>
      </c>
      <c r="K9055" s="91"/>
      <c r="L9055" s="91"/>
    </row>
    <row r="9056" spans="2:12" x14ac:dyDescent="0.25">
      <c r="B9056" s="67" t="s">
        <v>454</v>
      </c>
      <c r="C9056" s="67" t="s">
        <v>455</v>
      </c>
      <c r="D9056" s="68" t="s">
        <v>375</v>
      </c>
      <c r="E9056" s="67" t="s">
        <v>376</v>
      </c>
      <c r="F9056" s="68" t="s">
        <v>494</v>
      </c>
      <c r="G9056" s="67" t="s">
        <v>495</v>
      </c>
      <c r="H9056" s="68" t="s">
        <v>362</v>
      </c>
      <c r="I9056" s="69">
        <v>1</v>
      </c>
      <c r="J9056" s="69">
        <v>27</v>
      </c>
      <c r="K9056" s="91"/>
      <c r="L9056" s="91"/>
    </row>
    <row r="9057" spans="2:12" x14ac:dyDescent="0.25">
      <c r="B9057" s="67" t="s">
        <v>454</v>
      </c>
      <c r="C9057" s="67" t="s">
        <v>455</v>
      </c>
      <c r="D9057" s="68" t="s">
        <v>375</v>
      </c>
      <c r="E9057" s="67" t="s">
        <v>376</v>
      </c>
      <c r="F9057" s="68" t="s">
        <v>494</v>
      </c>
      <c r="G9057" s="67" t="s">
        <v>495</v>
      </c>
      <c r="H9057" s="68" t="s">
        <v>363</v>
      </c>
      <c r="I9057" s="69">
        <v>6</v>
      </c>
      <c r="J9057" s="69">
        <v>10</v>
      </c>
      <c r="K9057" s="91"/>
      <c r="L9057" s="91"/>
    </row>
    <row r="9058" spans="2:12" x14ac:dyDescent="0.25">
      <c r="B9058" s="67" t="s">
        <v>454</v>
      </c>
      <c r="C9058" s="67" t="s">
        <v>455</v>
      </c>
      <c r="D9058" s="68" t="s">
        <v>375</v>
      </c>
      <c r="E9058" s="67" t="s">
        <v>376</v>
      </c>
      <c r="F9058" s="68" t="s">
        <v>494</v>
      </c>
      <c r="G9058" s="67" t="s">
        <v>495</v>
      </c>
      <c r="H9058" s="68" t="s">
        <v>364</v>
      </c>
      <c r="I9058" s="69">
        <v>19</v>
      </c>
      <c r="J9058" s="69">
        <v>5</v>
      </c>
      <c r="K9058" s="91"/>
      <c r="L9058" s="91"/>
    </row>
    <row r="9059" spans="2:12" x14ac:dyDescent="0.25">
      <c r="B9059" s="67" t="s">
        <v>454</v>
      </c>
      <c r="C9059" s="67" t="s">
        <v>455</v>
      </c>
      <c r="D9059" s="68" t="s">
        <v>375</v>
      </c>
      <c r="E9059" s="67" t="s">
        <v>376</v>
      </c>
      <c r="F9059" s="68" t="s">
        <v>494</v>
      </c>
      <c r="G9059" s="67" t="s">
        <v>495</v>
      </c>
      <c r="H9059" s="68" t="s">
        <v>362</v>
      </c>
      <c r="I9059" s="69">
        <v>9</v>
      </c>
      <c r="J9059" s="69">
        <v>18</v>
      </c>
      <c r="K9059" s="91"/>
      <c r="L9059" s="91"/>
    </row>
    <row r="9060" spans="2:12" x14ac:dyDescent="0.25">
      <c r="B9060" s="67" t="s">
        <v>454</v>
      </c>
      <c r="C9060" s="67" t="s">
        <v>455</v>
      </c>
      <c r="D9060" s="68" t="s">
        <v>375</v>
      </c>
      <c r="E9060" s="67" t="s">
        <v>376</v>
      </c>
      <c r="F9060" s="68" t="s">
        <v>494</v>
      </c>
      <c r="G9060" s="67" t="s">
        <v>495</v>
      </c>
      <c r="H9060" s="68" t="s">
        <v>363</v>
      </c>
      <c r="I9060" s="69">
        <v>16</v>
      </c>
      <c r="J9060" s="69">
        <v>22</v>
      </c>
      <c r="K9060" s="91"/>
      <c r="L9060" s="91"/>
    </row>
    <row r="9061" spans="2:12" x14ac:dyDescent="0.25">
      <c r="B9061" s="67" t="s">
        <v>454</v>
      </c>
      <c r="C9061" s="67" t="s">
        <v>455</v>
      </c>
      <c r="D9061" s="68" t="s">
        <v>375</v>
      </c>
      <c r="E9061" s="67" t="s">
        <v>376</v>
      </c>
      <c r="F9061" s="68" t="s">
        <v>494</v>
      </c>
      <c r="G9061" s="67" t="s">
        <v>495</v>
      </c>
      <c r="H9061" s="68" t="s">
        <v>364</v>
      </c>
      <c r="I9061" s="69">
        <v>0</v>
      </c>
      <c r="J9061" s="69">
        <v>0</v>
      </c>
      <c r="K9061" s="91"/>
      <c r="L9061" s="91"/>
    </row>
    <row r="9062" spans="2:12" x14ac:dyDescent="0.25">
      <c r="B9062" s="67" t="s">
        <v>454</v>
      </c>
      <c r="C9062" s="67" t="s">
        <v>455</v>
      </c>
      <c r="D9062" s="68" t="s">
        <v>375</v>
      </c>
      <c r="E9062" s="67" t="s">
        <v>376</v>
      </c>
      <c r="F9062" s="68" t="s">
        <v>494</v>
      </c>
      <c r="G9062" s="67" t="s">
        <v>495</v>
      </c>
      <c r="H9062" s="68" t="s">
        <v>362</v>
      </c>
      <c r="I9062" s="69">
        <v>17</v>
      </c>
      <c r="J9062" s="69">
        <v>37</v>
      </c>
      <c r="K9062" s="91"/>
      <c r="L9062" s="91"/>
    </row>
    <row r="9063" spans="2:12" x14ac:dyDescent="0.25">
      <c r="B9063" s="67" t="s">
        <v>454</v>
      </c>
      <c r="C9063" s="67" t="s">
        <v>455</v>
      </c>
      <c r="D9063" s="68" t="s">
        <v>375</v>
      </c>
      <c r="E9063" s="67" t="s">
        <v>376</v>
      </c>
      <c r="F9063" s="68" t="s">
        <v>494</v>
      </c>
      <c r="G9063" s="67" t="s">
        <v>495</v>
      </c>
      <c r="H9063" s="68" t="s">
        <v>363</v>
      </c>
      <c r="I9063" s="69">
        <v>24</v>
      </c>
      <c r="J9063" s="69">
        <v>38</v>
      </c>
      <c r="K9063" s="91"/>
      <c r="L9063" s="91"/>
    </row>
    <row r="9064" spans="2:12" x14ac:dyDescent="0.25">
      <c r="B9064" s="67" t="s">
        <v>454</v>
      </c>
      <c r="C9064" s="67" t="s">
        <v>455</v>
      </c>
      <c r="D9064" s="68" t="s">
        <v>375</v>
      </c>
      <c r="E9064" s="67" t="s">
        <v>376</v>
      </c>
      <c r="F9064" s="68" t="s">
        <v>494</v>
      </c>
      <c r="G9064" s="67" t="s">
        <v>495</v>
      </c>
      <c r="H9064" s="68" t="s">
        <v>364</v>
      </c>
      <c r="I9064" s="69">
        <v>0</v>
      </c>
      <c r="J9064" s="69">
        <v>10</v>
      </c>
      <c r="K9064" s="91"/>
      <c r="L9064" s="91"/>
    </row>
    <row r="9065" spans="2:12" x14ac:dyDescent="0.25">
      <c r="B9065" s="67" t="s">
        <v>454</v>
      </c>
      <c r="C9065" s="67" t="s">
        <v>455</v>
      </c>
      <c r="D9065" s="68" t="s">
        <v>375</v>
      </c>
      <c r="E9065" s="67" t="s">
        <v>376</v>
      </c>
      <c r="F9065" s="68" t="s">
        <v>494</v>
      </c>
      <c r="G9065" s="67" t="s">
        <v>495</v>
      </c>
      <c r="H9065" s="68" t="s">
        <v>363</v>
      </c>
      <c r="I9065" s="69">
        <v>0</v>
      </c>
      <c r="J9065" s="69">
        <v>0</v>
      </c>
      <c r="K9065" s="91"/>
      <c r="L9065" s="91"/>
    </row>
    <row r="9066" spans="2:12" x14ac:dyDescent="0.25">
      <c r="B9066" s="67" t="s">
        <v>454</v>
      </c>
      <c r="C9066" s="67" t="s">
        <v>455</v>
      </c>
      <c r="D9066" s="68" t="s">
        <v>375</v>
      </c>
      <c r="E9066" s="67" t="s">
        <v>376</v>
      </c>
      <c r="F9066" s="68" t="s">
        <v>494</v>
      </c>
      <c r="G9066" s="67" t="s">
        <v>495</v>
      </c>
      <c r="H9066" s="68" t="s">
        <v>362</v>
      </c>
      <c r="I9066" s="69">
        <v>0</v>
      </c>
      <c r="J9066" s="69">
        <v>0</v>
      </c>
      <c r="K9066" s="91"/>
      <c r="L9066" s="91"/>
    </row>
    <row r="9067" spans="2:12" x14ac:dyDescent="0.25">
      <c r="B9067" s="67" t="s">
        <v>454</v>
      </c>
      <c r="C9067" s="67" t="s">
        <v>455</v>
      </c>
      <c r="D9067" s="68" t="s">
        <v>375</v>
      </c>
      <c r="E9067" s="67" t="s">
        <v>376</v>
      </c>
      <c r="F9067" s="68" t="s">
        <v>494</v>
      </c>
      <c r="G9067" s="67" t="s">
        <v>495</v>
      </c>
      <c r="H9067" s="68" t="s">
        <v>363</v>
      </c>
      <c r="I9067" s="69">
        <v>16</v>
      </c>
      <c r="J9067" s="69">
        <v>40</v>
      </c>
      <c r="K9067" s="91"/>
      <c r="L9067" s="91"/>
    </row>
    <row r="9068" spans="2:12" x14ac:dyDescent="0.25">
      <c r="B9068" s="67" t="s">
        <v>454</v>
      </c>
      <c r="C9068" s="67" t="s">
        <v>455</v>
      </c>
      <c r="D9068" s="68" t="s">
        <v>375</v>
      </c>
      <c r="E9068" s="67" t="s">
        <v>376</v>
      </c>
      <c r="F9068" s="68" t="s">
        <v>494</v>
      </c>
      <c r="G9068" s="67" t="s">
        <v>495</v>
      </c>
      <c r="H9068" s="68" t="s">
        <v>364</v>
      </c>
      <c r="I9068" s="69">
        <v>41</v>
      </c>
      <c r="J9068" s="69">
        <v>16</v>
      </c>
      <c r="K9068" s="91"/>
      <c r="L9068" s="91"/>
    </row>
    <row r="9069" spans="2:12" x14ac:dyDescent="0.25">
      <c r="B9069" s="67" t="s">
        <v>454</v>
      </c>
      <c r="C9069" s="67" t="s">
        <v>455</v>
      </c>
      <c r="D9069" s="68" t="s">
        <v>375</v>
      </c>
      <c r="E9069" s="67" t="s">
        <v>376</v>
      </c>
      <c r="F9069" s="68" t="s">
        <v>494</v>
      </c>
      <c r="G9069" s="67" t="s">
        <v>495</v>
      </c>
      <c r="H9069" s="68" t="s">
        <v>362</v>
      </c>
      <c r="I9069" s="69">
        <v>0</v>
      </c>
      <c r="J9069" s="69">
        <v>5</v>
      </c>
      <c r="K9069" s="91"/>
      <c r="L9069" s="91"/>
    </row>
    <row r="9070" spans="2:12" x14ac:dyDescent="0.25">
      <c r="B9070" s="67" t="s">
        <v>454</v>
      </c>
      <c r="C9070" s="67" t="s">
        <v>455</v>
      </c>
      <c r="D9070" s="68" t="s">
        <v>375</v>
      </c>
      <c r="E9070" s="67" t="s">
        <v>376</v>
      </c>
      <c r="F9070" s="68" t="s">
        <v>494</v>
      </c>
      <c r="G9070" s="67" t="s">
        <v>495</v>
      </c>
      <c r="H9070" s="68" t="s">
        <v>363</v>
      </c>
      <c r="I9070" s="69">
        <v>0</v>
      </c>
      <c r="J9070" s="69">
        <v>0</v>
      </c>
      <c r="K9070" s="91"/>
      <c r="L9070" s="91"/>
    </row>
    <row r="9071" spans="2:12" x14ac:dyDescent="0.25">
      <c r="B9071" s="67" t="s">
        <v>454</v>
      </c>
      <c r="C9071" s="67" t="s">
        <v>455</v>
      </c>
      <c r="D9071" s="68" t="s">
        <v>375</v>
      </c>
      <c r="E9071" s="67" t="s">
        <v>376</v>
      </c>
      <c r="F9071" s="68" t="s">
        <v>494</v>
      </c>
      <c r="G9071" s="67" t="s">
        <v>495</v>
      </c>
      <c r="H9071" s="68" t="s">
        <v>364</v>
      </c>
      <c r="I9071" s="69">
        <v>0</v>
      </c>
      <c r="J9071" s="69">
        <v>0</v>
      </c>
      <c r="K9071" s="91"/>
      <c r="L9071" s="91"/>
    </row>
    <row r="9072" spans="2:12" x14ac:dyDescent="0.25">
      <c r="B9072" s="67" t="s">
        <v>454</v>
      </c>
      <c r="C9072" s="67" t="s">
        <v>455</v>
      </c>
      <c r="D9072" s="68" t="s">
        <v>375</v>
      </c>
      <c r="E9072" s="67" t="s">
        <v>376</v>
      </c>
      <c r="F9072" s="68" t="s">
        <v>494</v>
      </c>
      <c r="G9072" s="67" t="s">
        <v>495</v>
      </c>
      <c r="H9072" s="68" t="s">
        <v>362</v>
      </c>
      <c r="I9072" s="69">
        <v>0</v>
      </c>
      <c r="J9072" s="69">
        <v>18</v>
      </c>
      <c r="K9072" s="91"/>
      <c r="L9072" s="91"/>
    </row>
    <row r="9073" spans="2:12" x14ac:dyDescent="0.25">
      <c r="B9073" s="67" t="s">
        <v>454</v>
      </c>
      <c r="C9073" s="67" t="s">
        <v>455</v>
      </c>
      <c r="D9073" s="68" t="s">
        <v>375</v>
      </c>
      <c r="E9073" s="67" t="s">
        <v>376</v>
      </c>
      <c r="F9073" s="68" t="s">
        <v>494</v>
      </c>
      <c r="G9073" s="67" t="s">
        <v>495</v>
      </c>
      <c r="H9073" s="68" t="s">
        <v>363</v>
      </c>
      <c r="I9073" s="69">
        <v>0</v>
      </c>
      <c r="J9073" s="69">
        <v>0</v>
      </c>
      <c r="K9073" s="91"/>
      <c r="L9073" s="91"/>
    </row>
    <row r="9074" spans="2:12" x14ac:dyDescent="0.25">
      <c r="B9074" s="67" t="s">
        <v>454</v>
      </c>
      <c r="C9074" s="67" t="s">
        <v>455</v>
      </c>
      <c r="D9074" s="68" t="s">
        <v>375</v>
      </c>
      <c r="E9074" s="67" t="s">
        <v>376</v>
      </c>
      <c r="F9074" s="68" t="s">
        <v>494</v>
      </c>
      <c r="G9074" s="67" t="s">
        <v>495</v>
      </c>
      <c r="H9074" s="68" t="s">
        <v>364</v>
      </c>
      <c r="I9074" s="69">
        <v>12</v>
      </c>
      <c r="J9074" s="69">
        <v>0</v>
      </c>
      <c r="K9074" s="91"/>
      <c r="L9074" s="91"/>
    </row>
    <row r="9075" spans="2:12" x14ac:dyDescent="0.25">
      <c r="B9075" s="67" t="s">
        <v>454</v>
      </c>
      <c r="C9075" s="67" t="s">
        <v>455</v>
      </c>
      <c r="D9075" s="68" t="s">
        <v>375</v>
      </c>
      <c r="E9075" s="67" t="s">
        <v>376</v>
      </c>
      <c r="F9075" s="68" t="s">
        <v>494</v>
      </c>
      <c r="G9075" s="67" t="s">
        <v>495</v>
      </c>
      <c r="H9075" s="68" t="s">
        <v>362</v>
      </c>
      <c r="I9075" s="69">
        <v>0</v>
      </c>
      <c r="J9075" s="69">
        <v>0</v>
      </c>
      <c r="K9075" s="91"/>
      <c r="L9075" s="91"/>
    </row>
    <row r="9076" spans="2:12" x14ac:dyDescent="0.25">
      <c r="B9076" s="67" t="s">
        <v>454</v>
      </c>
      <c r="C9076" s="67" t="s">
        <v>455</v>
      </c>
      <c r="D9076" s="68" t="s">
        <v>375</v>
      </c>
      <c r="E9076" s="67" t="s">
        <v>376</v>
      </c>
      <c r="F9076" s="68" t="s">
        <v>494</v>
      </c>
      <c r="G9076" s="67" t="s">
        <v>495</v>
      </c>
      <c r="H9076" s="68" t="s">
        <v>363</v>
      </c>
      <c r="I9076" s="69">
        <v>0</v>
      </c>
      <c r="J9076" s="69">
        <v>0</v>
      </c>
      <c r="K9076" s="91"/>
      <c r="L9076" s="91"/>
    </row>
    <row r="9077" spans="2:12" x14ac:dyDescent="0.25">
      <c r="B9077" s="67" t="s">
        <v>454</v>
      </c>
      <c r="C9077" s="67" t="s">
        <v>455</v>
      </c>
      <c r="D9077" s="68" t="s">
        <v>375</v>
      </c>
      <c r="E9077" s="67" t="s">
        <v>376</v>
      </c>
      <c r="F9077" s="68" t="s">
        <v>494</v>
      </c>
      <c r="G9077" s="67" t="s">
        <v>495</v>
      </c>
      <c r="H9077" s="68" t="s">
        <v>364</v>
      </c>
      <c r="I9077" s="69">
        <v>0</v>
      </c>
      <c r="J9077" s="69">
        <v>0</v>
      </c>
      <c r="K9077" s="91"/>
      <c r="L9077" s="91"/>
    </row>
    <row r="9078" spans="2:12" x14ac:dyDescent="0.25">
      <c r="B9078" s="67" t="s">
        <v>454</v>
      </c>
      <c r="C9078" s="67" t="s">
        <v>455</v>
      </c>
      <c r="D9078" s="68" t="s">
        <v>375</v>
      </c>
      <c r="E9078" s="67" t="s">
        <v>376</v>
      </c>
      <c r="F9078" s="68" t="s">
        <v>494</v>
      </c>
      <c r="G9078" s="67" t="s">
        <v>495</v>
      </c>
      <c r="H9078" s="68" t="s">
        <v>362</v>
      </c>
      <c r="I9078" s="69">
        <v>92</v>
      </c>
      <c r="J9078" s="69">
        <v>85</v>
      </c>
      <c r="K9078" s="91"/>
      <c r="L9078" s="91"/>
    </row>
    <row r="9079" spans="2:12" x14ac:dyDescent="0.25">
      <c r="B9079" s="67" t="s">
        <v>454</v>
      </c>
      <c r="C9079" s="67" t="s">
        <v>455</v>
      </c>
      <c r="D9079" s="68" t="s">
        <v>375</v>
      </c>
      <c r="E9079" s="67" t="s">
        <v>376</v>
      </c>
      <c r="F9079" s="68" t="s">
        <v>494</v>
      </c>
      <c r="G9079" s="67" t="s">
        <v>495</v>
      </c>
      <c r="H9079" s="68" t="s">
        <v>363</v>
      </c>
      <c r="I9079" s="69">
        <v>71</v>
      </c>
      <c r="J9079" s="69">
        <v>34</v>
      </c>
      <c r="K9079" s="91"/>
      <c r="L9079" s="91"/>
    </row>
    <row r="9080" spans="2:12" x14ac:dyDescent="0.25">
      <c r="B9080" s="67" t="s">
        <v>454</v>
      </c>
      <c r="C9080" s="67" t="s">
        <v>455</v>
      </c>
      <c r="D9080" s="68" t="s">
        <v>375</v>
      </c>
      <c r="E9080" s="67" t="s">
        <v>376</v>
      </c>
      <c r="F9080" s="68" t="s">
        <v>494</v>
      </c>
      <c r="G9080" s="67" t="s">
        <v>495</v>
      </c>
      <c r="H9080" s="68" t="s">
        <v>364</v>
      </c>
      <c r="I9080" s="69">
        <v>38</v>
      </c>
      <c r="J9080" s="69">
        <v>45</v>
      </c>
      <c r="K9080" s="91"/>
      <c r="L9080" s="91"/>
    </row>
    <row r="9081" spans="2:12" x14ac:dyDescent="0.25">
      <c r="B9081" s="67" t="s">
        <v>454</v>
      </c>
      <c r="C9081" s="67" t="s">
        <v>455</v>
      </c>
      <c r="D9081" s="68" t="s">
        <v>375</v>
      </c>
      <c r="E9081" s="67" t="s">
        <v>376</v>
      </c>
      <c r="F9081" s="68" t="s">
        <v>494</v>
      </c>
      <c r="G9081" s="67" t="s">
        <v>495</v>
      </c>
      <c r="H9081" s="68" t="s">
        <v>362</v>
      </c>
      <c r="I9081" s="69">
        <v>0</v>
      </c>
      <c r="J9081" s="69">
        <v>0</v>
      </c>
      <c r="K9081" s="91"/>
      <c r="L9081" s="91"/>
    </row>
    <row r="9082" spans="2:12" x14ac:dyDescent="0.25">
      <c r="B9082" s="67" t="s">
        <v>454</v>
      </c>
      <c r="C9082" s="67" t="s">
        <v>455</v>
      </c>
      <c r="D9082" s="68" t="s">
        <v>375</v>
      </c>
      <c r="E9082" s="67" t="s">
        <v>376</v>
      </c>
      <c r="F9082" s="68" t="s">
        <v>494</v>
      </c>
      <c r="G9082" s="67" t="s">
        <v>495</v>
      </c>
      <c r="H9082" s="68" t="s">
        <v>363</v>
      </c>
      <c r="I9082" s="69">
        <v>3</v>
      </c>
      <c r="J9082" s="69">
        <v>6</v>
      </c>
      <c r="K9082" s="91"/>
      <c r="L9082" s="91"/>
    </row>
    <row r="9083" spans="2:12" x14ac:dyDescent="0.25">
      <c r="B9083" s="67" t="s">
        <v>454</v>
      </c>
      <c r="C9083" s="67" t="s">
        <v>455</v>
      </c>
      <c r="D9083" s="68" t="s">
        <v>375</v>
      </c>
      <c r="E9083" s="67" t="s">
        <v>376</v>
      </c>
      <c r="F9083" s="68" t="s">
        <v>494</v>
      </c>
      <c r="G9083" s="67" t="s">
        <v>495</v>
      </c>
      <c r="H9083" s="68" t="s">
        <v>364</v>
      </c>
      <c r="I9083" s="69">
        <v>0</v>
      </c>
      <c r="J9083" s="69">
        <v>0</v>
      </c>
      <c r="K9083" s="91"/>
      <c r="L9083" s="91"/>
    </row>
    <row r="9084" spans="2:12" x14ac:dyDescent="0.25">
      <c r="B9084" s="67" t="s">
        <v>454</v>
      </c>
      <c r="C9084" s="67" t="s">
        <v>455</v>
      </c>
      <c r="D9084" s="68" t="s">
        <v>375</v>
      </c>
      <c r="E9084" s="67" t="s">
        <v>376</v>
      </c>
      <c r="F9084" s="68" t="s">
        <v>494</v>
      </c>
      <c r="G9084" s="67" t="s">
        <v>495</v>
      </c>
      <c r="H9084" s="68" t="s">
        <v>363</v>
      </c>
      <c r="I9084" s="69">
        <v>4</v>
      </c>
      <c r="J9084" s="69">
        <v>4</v>
      </c>
      <c r="K9084" s="91"/>
      <c r="L9084" s="91"/>
    </row>
    <row r="9085" spans="2:12" x14ac:dyDescent="0.25">
      <c r="B9085" s="67" t="s">
        <v>454</v>
      </c>
      <c r="C9085" s="67" t="s">
        <v>455</v>
      </c>
      <c r="D9085" s="68" t="s">
        <v>375</v>
      </c>
      <c r="E9085" s="67" t="s">
        <v>376</v>
      </c>
      <c r="F9085" s="68" t="s">
        <v>494</v>
      </c>
      <c r="G9085" s="67" t="s">
        <v>495</v>
      </c>
      <c r="H9085" s="68" t="s">
        <v>362</v>
      </c>
      <c r="I9085" s="69">
        <v>0</v>
      </c>
      <c r="J9085" s="69">
        <v>0</v>
      </c>
      <c r="K9085" s="91"/>
      <c r="L9085" s="91"/>
    </row>
    <row r="9086" spans="2:12" x14ac:dyDescent="0.25">
      <c r="B9086" s="67" t="s">
        <v>454</v>
      </c>
      <c r="C9086" s="67" t="s">
        <v>455</v>
      </c>
      <c r="D9086" s="68" t="s">
        <v>375</v>
      </c>
      <c r="E9086" s="67" t="s">
        <v>376</v>
      </c>
      <c r="F9086" s="68" t="s">
        <v>494</v>
      </c>
      <c r="G9086" s="67" t="s">
        <v>495</v>
      </c>
      <c r="H9086" s="68" t="s">
        <v>363</v>
      </c>
      <c r="I9086" s="69">
        <v>12</v>
      </c>
      <c r="J9086" s="69">
        <v>28</v>
      </c>
      <c r="K9086" s="91"/>
      <c r="L9086" s="91"/>
    </row>
    <row r="9087" spans="2:12" x14ac:dyDescent="0.25">
      <c r="B9087" s="67" t="s">
        <v>454</v>
      </c>
      <c r="C9087" s="67" t="s">
        <v>455</v>
      </c>
      <c r="D9087" s="68" t="s">
        <v>375</v>
      </c>
      <c r="E9087" s="67" t="s">
        <v>376</v>
      </c>
      <c r="F9087" s="68" t="s">
        <v>494</v>
      </c>
      <c r="G9087" s="67" t="s">
        <v>495</v>
      </c>
      <c r="H9087" s="68" t="s">
        <v>364</v>
      </c>
      <c r="I9087" s="69">
        <v>14</v>
      </c>
      <c r="J9087" s="69">
        <v>10</v>
      </c>
      <c r="K9087" s="91"/>
      <c r="L9087" s="91"/>
    </row>
    <row r="9088" spans="2:12" x14ac:dyDescent="0.25">
      <c r="B9088" s="67" t="s">
        <v>454</v>
      </c>
      <c r="C9088" s="67" t="s">
        <v>455</v>
      </c>
      <c r="D9088" s="68" t="s">
        <v>375</v>
      </c>
      <c r="E9088" s="67" t="s">
        <v>376</v>
      </c>
      <c r="F9088" s="68" t="s">
        <v>494</v>
      </c>
      <c r="G9088" s="67" t="s">
        <v>495</v>
      </c>
      <c r="H9088" s="68" t="s">
        <v>362</v>
      </c>
      <c r="I9088" s="69">
        <v>0</v>
      </c>
      <c r="J9088" s="69">
        <v>0</v>
      </c>
      <c r="K9088" s="91"/>
      <c r="L9088" s="91"/>
    </row>
    <row r="9089" spans="2:12" x14ac:dyDescent="0.25">
      <c r="B9089" s="67" t="s">
        <v>454</v>
      </c>
      <c r="C9089" s="67" t="s">
        <v>455</v>
      </c>
      <c r="D9089" s="68" t="s">
        <v>375</v>
      </c>
      <c r="E9089" s="67" t="s">
        <v>376</v>
      </c>
      <c r="F9089" s="68" t="s">
        <v>494</v>
      </c>
      <c r="G9089" s="67" t="s">
        <v>495</v>
      </c>
      <c r="H9089" s="68" t="s">
        <v>363</v>
      </c>
      <c r="I9089" s="69">
        <v>12</v>
      </c>
      <c r="J9089" s="69">
        <v>6</v>
      </c>
      <c r="K9089" s="91"/>
      <c r="L9089" s="91"/>
    </row>
    <row r="9090" spans="2:12" x14ac:dyDescent="0.25">
      <c r="B9090" s="67" t="s">
        <v>454</v>
      </c>
      <c r="C9090" s="67" t="s">
        <v>455</v>
      </c>
      <c r="D9090" s="68" t="s">
        <v>375</v>
      </c>
      <c r="E9090" s="67" t="s">
        <v>376</v>
      </c>
      <c r="F9090" s="68" t="s">
        <v>494</v>
      </c>
      <c r="G9090" s="67" t="s">
        <v>495</v>
      </c>
      <c r="H9090" s="68" t="s">
        <v>364</v>
      </c>
      <c r="I9090" s="69">
        <v>0</v>
      </c>
      <c r="J9090" s="69">
        <v>0</v>
      </c>
      <c r="K9090" s="91"/>
      <c r="L9090" s="91"/>
    </row>
    <row r="9091" spans="2:12" x14ac:dyDescent="0.25">
      <c r="B9091" s="67" t="s">
        <v>454</v>
      </c>
      <c r="C9091" s="67" t="s">
        <v>455</v>
      </c>
      <c r="D9091" s="68" t="s">
        <v>375</v>
      </c>
      <c r="E9091" s="67" t="s">
        <v>376</v>
      </c>
      <c r="F9091" s="68" t="s">
        <v>494</v>
      </c>
      <c r="G9091" s="67" t="s">
        <v>495</v>
      </c>
      <c r="H9091" s="68" t="s">
        <v>362</v>
      </c>
      <c r="I9091" s="69">
        <v>0</v>
      </c>
      <c r="J9091" s="69">
        <v>0</v>
      </c>
      <c r="K9091" s="91"/>
      <c r="L9091" s="91"/>
    </row>
    <row r="9092" spans="2:12" x14ac:dyDescent="0.25">
      <c r="B9092" s="67" t="s">
        <v>454</v>
      </c>
      <c r="C9092" s="67" t="s">
        <v>455</v>
      </c>
      <c r="D9092" s="68" t="s">
        <v>375</v>
      </c>
      <c r="E9092" s="67" t="s">
        <v>376</v>
      </c>
      <c r="F9092" s="68" t="s">
        <v>494</v>
      </c>
      <c r="G9092" s="67" t="s">
        <v>495</v>
      </c>
      <c r="H9092" s="68" t="s">
        <v>363</v>
      </c>
      <c r="I9092" s="69">
        <v>0</v>
      </c>
      <c r="J9092" s="69">
        <v>10</v>
      </c>
      <c r="K9092" s="91"/>
      <c r="L9092" s="91"/>
    </row>
    <row r="9093" spans="2:12" x14ac:dyDescent="0.25">
      <c r="B9093" s="67" t="s">
        <v>454</v>
      </c>
      <c r="C9093" s="67" t="s">
        <v>455</v>
      </c>
      <c r="D9093" s="68" t="s">
        <v>375</v>
      </c>
      <c r="E9093" s="67" t="s">
        <v>376</v>
      </c>
      <c r="F9093" s="68" t="s">
        <v>494</v>
      </c>
      <c r="G9093" s="67" t="s">
        <v>495</v>
      </c>
      <c r="H9093" s="68" t="s">
        <v>364</v>
      </c>
      <c r="I9093" s="69">
        <v>0</v>
      </c>
      <c r="J9093" s="69">
        <v>0</v>
      </c>
      <c r="K9093" s="91"/>
      <c r="L9093" s="91"/>
    </row>
    <row r="9094" spans="2:12" x14ac:dyDescent="0.25">
      <c r="B9094" s="67" t="s">
        <v>454</v>
      </c>
      <c r="C9094" s="67" t="s">
        <v>455</v>
      </c>
      <c r="D9094" s="68" t="s">
        <v>375</v>
      </c>
      <c r="E9094" s="67" t="s">
        <v>376</v>
      </c>
      <c r="F9094" s="68" t="s">
        <v>494</v>
      </c>
      <c r="G9094" s="67" t="s">
        <v>495</v>
      </c>
      <c r="H9094" s="68" t="s">
        <v>362</v>
      </c>
      <c r="I9094" s="69">
        <v>0</v>
      </c>
      <c r="J9094" s="69">
        <v>0</v>
      </c>
      <c r="K9094" s="91"/>
      <c r="L9094" s="91"/>
    </row>
    <row r="9095" spans="2:12" x14ac:dyDescent="0.25">
      <c r="B9095" s="67" t="s">
        <v>454</v>
      </c>
      <c r="C9095" s="67" t="s">
        <v>455</v>
      </c>
      <c r="D9095" s="68" t="s">
        <v>375</v>
      </c>
      <c r="E9095" s="67" t="s">
        <v>376</v>
      </c>
      <c r="F9095" s="68" t="s">
        <v>494</v>
      </c>
      <c r="G9095" s="67" t="s">
        <v>495</v>
      </c>
      <c r="H9095" s="68" t="s">
        <v>363</v>
      </c>
      <c r="I9095" s="69">
        <v>1</v>
      </c>
      <c r="J9095" s="69">
        <v>13</v>
      </c>
      <c r="K9095" s="91"/>
      <c r="L9095" s="91"/>
    </row>
    <row r="9096" spans="2:12" x14ac:dyDescent="0.25">
      <c r="B9096" s="67" t="s">
        <v>454</v>
      </c>
      <c r="C9096" s="67" t="s">
        <v>455</v>
      </c>
      <c r="D9096" s="68" t="s">
        <v>375</v>
      </c>
      <c r="E9096" s="67" t="s">
        <v>376</v>
      </c>
      <c r="F9096" s="68" t="s">
        <v>494</v>
      </c>
      <c r="G9096" s="67" t="s">
        <v>495</v>
      </c>
      <c r="H9096" s="68" t="s">
        <v>364</v>
      </c>
      <c r="I9096" s="69">
        <v>0</v>
      </c>
      <c r="J9096" s="69">
        <v>0</v>
      </c>
      <c r="K9096" s="91"/>
      <c r="L9096" s="91"/>
    </row>
    <row r="9097" spans="2:12" x14ac:dyDescent="0.25">
      <c r="B9097" s="67" t="s">
        <v>454</v>
      </c>
      <c r="C9097" s="67" t="s">
        <v>455</v>
      </c>
      <c r="D9097" s="68" t="s">
        <v>375</v>
      </c>
      <c r="E9097" s="67" t="s">
        <v>376</v>
      </c>
      <c r="F9097" s="68" t="s">
        <v>494</v>
      </c>
      <c r="G9097" s="67" t="s">
        <v>495</v>
      </c>
      <c r="H9097" s="68" t="s">
        <v>362</v>
      </c>
      <c r="I9097" s="69">
        <v>0</v>
      </c>
      <c r="J9097" s="69">
        <v>0</v>
      </c>
      <c r="K9097" s="91"/>
      <c r="L9097" s="91"/>
    </row>
    <row r="9098" spans="2:12" x14ac:dyDescent="0.25">
      <c r="B9098" s="67" t="s">
        <v>454</v>
      </c>
      <c r="C9098" s="67" t="s">
        <v>455</v>
      </c>
      <c r="D9098" s="68" t="s">
        <v>375</v>
      </c>
      <c r="E9098" s="67" t="s">
        <v>376</v>
      </c>
      <c r="F9098" s="68" t="s">
        <v>494</v>
      </c>
      <c r="G9098" s="67" t="s">
        <v>495</v>
      </c>
      <c r="H9098" s="68" t="s">
        <v>363</v>
      </c>
      <c r="I9098" s="69">
        <v>0</v>
      </c>
      <c r="J9098" s="69">
        <v>0</v>
      </c>
      <c r="K9098" s="91"/>
      <c r="L9098" s="91"/>
    </row>
    <row r="9099" spans="2:12" x14ac:dyDescent="0.25">
      <c r="B9099" s="67" t="s">
        <v>454</v>
      </c>
      <c r="C9099" s="67" t="s">
        <v>455</v>
      </c>
      <c r="D9099" s="68" t="s">
        <v>375</v>
      </c>
      <c r="E9099" s="67" t="s">
        <v>376</v>
      </c>
      <c r="F9099" s="68" t="s">
        <v>494</v>
      </c>
      <c r="G9099" s="67" t="s">
        <v>495</v>
      </c>
      <c r="H9099" s="68" t="s">
        <v>362</v>
      </c>
      <c r="I9099" s="69">
        <v>7</v>
      </c>
      <c r="J9099" s="69">
        <v>16</v>
      </c>
      <c r="K9099" s="91"/>
      <c r="L9099" s="91"/>
    </row>
    <row r="9100" spans="2:12" x14ac:dyDescent="0.25">
      <c r="B9100" s="67" t="s">
        <v>454</v>
      </c>
      <c r="C9100" s="67" t="s">
        <v>455</v>
      </c>
      <c r="D9100" s="68" t="s">
        <v>375</v>
      </c>
      <c r="E9100" s="67" t="s">
        <v>376</v>
      </c>
      <c r="F9100" s="68" t="s">
        <v>494</v>
      </c>
      <c r="G9100" s="67" t="s">
        <v>495</v>
      </c>
      <c r="H9100" s="68" t="s">
        <v>363</v>
      </c>
      <c r="I9100" s="69">
        <v>4</v>
      </c>
      <c r="J9100" s="69">
        <v>19</v>
      </c>
      <c r="K9100" s="91"/>
      <c r="L9100" s="91"/>
    </row>
    <row r="9101" spans="2:12" x14ac:dyDescent="0.25">
      <c r="B9101" s="67" t="s">
        <v>454</v>
      </c>
      <c r="C9101" s="67" t="s">
        <v>455</v>
      </c>
      <c r="D9101" s="68" t="s">
        <v>375</v>
      </c>
      <c r="E9101" s="67" t="s">
        <v>376</v>
      </c>
      <c r="F9101" s="68" t="s">
        <v>494</v>
      </c>
      <c r="G9101" s="67" t="s">
        <v>495</v>
      </c>
      <c r="H9101" s="68" t="s">
        <v>364</v>
      </c>
      <c r="I9101" s="69">
        <v>14</v>
      </c>
      <c r="J9101" s="69">
        <v>8</v>
      </c>
      <c r="K9101" s="91"/>
      <c r="L9101" s="91"/>
    </row>
    <row r="9102" spans="2:12" x14ac:dyDescent="0.25">
      <c r="B9102" s="67" t="s">
        <v>454</v>
      </c>
      <c r="C9102" s="67" t="s">
        <v>455</v>
      </c>
      <c r="D9102" s="68" t="s">
        <v>375</v>
      </c>
      <c r="E9102" s="67" t="s">
        <v>376</v>
      </c>
      <c r="F9102" s="68" t="s">
        <v>494</v>
      </c>
      <c r="G9102" s="67" t="s">
        <v>495</v>
      </c>
      <c r="H9102" s="68" t="s">
        <v>362</v>
      </c>
      <c r="I9102" s="69">
        <v>0</v>
      </c>
      <c r="J9102" s="69">
        <v>0</v>
      </c>
      <c r="K9102" s="91"/>
      <c r="L9102" s="91"/>
    </row>
    <row r="9103" spans="2:12" x14ac:dyDescent="0.25">
      <c r="B9103" s="67" t="s">
        <v>454</v>
      </c>
      <c r="C9103" s="67" t="s">
        <v>455</v>
      </c>
      <c r="D9103" s="68" t="s">
        <v>375</v>
      </c>
      <c r="E9103" s="67" t="s">
        <v>376</v>
      </c>
      <c r="F9103" s="68" t="s">
        <v>494</v>
      </c>
      <c r="G9103" s="67" t="s">
        <v>495</v>
      </c>
      <c r="H9103" s="68" t="s">
        <v>363</v>
      </c>
      <c r="I9103" s="69">
        <v>0.3296</v>
      </c>
      <c r="J9103" s="69">
        <v>8.2400000000000001E-2</v>
      </c>
      <c r="K9103" s="91"/>
      <c r="L9103" s="91"/>
    </row>
    <row r="9104" spans="2:12" x14ac:dyDescent="0.25">
      <c r="B9104" s="67" t="s">
        <v>454</v>
      </c>
      <c r="C9104" s="67" t="s">
        <v>455</v>
      </c>
      <c r="D9104" s="68" t="s">
        <v>375</v>
      </c>
      <c r="E9104" s="67" t="s">
        <v>376</v>
      </c>
      <c r="F9104" s="68" t="s">
        <v>494</v>
      </c>
      <c r="G9104" s="67" t="s">
        <v>495</v>
      </c>
      <c r="H9104" s="68" t="s">
        <v>364</v>
      </c>
      <c r="I9104" s="69">
        <v>0</v>
      </c>
      <c r="J9104" s="69">
        <v>0</v>
      </c>
      <c r="K9104" s="91"/>
      <c r="L9104" s="91"/>
    </row>
    <row r="9105" spans="2:12" x14ac:dyDescent="0.25">
      <c r="B9105" s="67" t="s">
        <v>454</v>
      </c>
      <c r="C9105" s="67" t="s">
        <v>455</v>
      </c>
      <c r="D9105" s="68" t="s">
        <v>375</v>
      </c>
      <c r="E9105" s="67" t="s">
        <v>376</v>
      </c>
      <c r="F9105" s="68" t="s">
        <v>494</v>
      </c>
      <c r="G9105" s="67" t="s">
        <v>495</v>
      </c>
      <c r="H9105" s="68" t="s">
        <v>363</v>
      </c>
      <c r="I9105" s="69">
        <v>20</v>
      </c>
      <c r="J9105" s="69">
        <v>33</v>
      </c>
      <c r="K9105" s="91"/>
      <c r="L9105" s="91"/>
    </row>
    <row r="9106" spans="2:12" x14ac:dyDescent="0.25">
      <c r="B9106" s="67" t="s">
        <v>454</v>
      </c>
      <c r="C9106" s="67" t="s">
        <v>455</v>
      </c>
      <c r="D9106" s="68" t="s">
        <v>375</v>
      </c>
      <c r="E9106" s="67" t="s">
        <v>376</v>
      </c>
      <c r="F9106" s="68" t="s">
        <v>494</v>
      </c>
      <c r="G9106" s="67" t="s">
        <v>495</v>
      </c>
      <c r="H9106" s="68" t="s">
        <v>362</v>
      </c>
      <c r="I9106" s="69">
        <v>0</v>
      </c>
      <c r="J9106" s="69">
        <v>0</v>
      </c>
      <c r="K9106" s="91"/>
      <c r="L9106" s="91"/>
    </row>
    <row r="9107" spans="2:12" x14ac:dyDescent="0.25">
      <c r="B9107" s="67" t="s">
        <v>454</v>
      </c>
      <c r="C9107" s="67" t="s">
        <v>455</v>
      </c>
      <c r="D9107" s="68" t="s">
        <v>375</v>
      </c>
      <c r="E9107" s="67" t="s">
        <v>376</v>
      </c>
      <c r="F9107" s="68" t="s">
        <v>494</v>
      </c>
      <c r="G9107" s="67" t="s">
        <v>495</v>
      </c>
      <c r="H9107" s="68" t="s">
        <v>363</v>
      </c>
      <c r="I9107" s="69">
        <v>0</v>
      </c>
      <c r="J9107" s="69">
        <v>0</v>
      </c>
      <c r="K9107" s="91"/>
      <c r="L9107" s="91"/>
    </row>
    <row r="9108" spans="2:12" x14ac:dyDescent="0.25">
      <c r="B9108" s="67" t="s">
        <v>454</v>
      </c>
      <c r="C9108" s="67" t="s">
        <v>455</v>
      </c>
      <c r="D9108" s="68" t="s">
        <v>375</v>
      </c>
      <c r="E9108" s="67" t="s">
        <v>376</v>
      </c>
      <c r="F9108" s="68" t="s">
        <v>494</v>
      </c>
      <c r="G9108" s="67" t="s">
        <v>495</v>
      </c>
      <c r="H9108" s="68" t="s">
        <v>364</v>
      </c>
      <c r="I9108" s="69">
        <v>0</v>
      </c>
      <c r="J9108" s="69">
        <v>0</v>
      </c>
      <c r="K9108" s="91"/>
      <c r="L9108" s="91"/>
    </row>
    <row r="9109" spans="2:12" x14ac:dyDescent="0.25">
      <c r="B9109" s="67" t="s">
        <v>454</v>
      </c>
      <c r="C9109" s="67" t="s">
        <v>455</v>
      </c>
      <c r="D9109" s="68" t="s">
        <v>375</v>
      </c>
      <c r="E9109" s="67" t="s">
        <v>376</v>
      </c>
      <c r="F9109" s="68" t="s">
        <v>494</v>
      </c>
      <c r="G9109" s="67" t="s">
        <v>495</v>
      </c>
      <c r="H9109" s="68" t="s">
        <v>362</v>
      </c>
      <c r="I9109" s="69">
        <v>20</v>
      </c>
      <c r="J9109" s="69">
        <v>10</v>
      </c>
      <c r="K9109" s="91"/>
      <c r="L9109" s="91"/>
    </row>
    <row r="9110" spans="2:12" x14ac:dyDescent="0.25">
      <c r="B9110" s="67" t="s">
        <v>454</v>
      </c>
      <c r="C9110" s="67" t="s">
        <v>455</v>
      </c>
      <c r="D9110" s="68" t="s">
        <v>375</v>
      </c>
      <c r="E9110" s="67" t="s">
        <v>376</v>
      </c>
      <c r="F9110" s="68" t="s">
        <v>494</v>
      </c>
      <c r="G9110" s="67" t="s">
        <v>495</v>
      </c>
      <c r="H9110" s="68" t="s">
        <v>363</v>
      </c>
      <c r="I9110" s="69">
        <v>3</v>
      </c>
      <c r="J9110" s="69">
        <v>2</v>
      </c>
      <c r="K9110" s="91"/>
      <c r="L9110" s="91"/>
    </row>
    <row r="9111" spans="2:12" x14ac:dyDescent="0.25">
      <c r="B9111" s="67" t="s">
        <v>454</v>
      </c>
      <c r="C9111" s="67" t="s">
        <v>455</v>
      </c>
      <c r="D9111" s="68" t="s">
        <v>375</v>
      </c>
      <c r="E9111" s="67" t="s">
        <v>376</v>
      </c>
      <c r="F9111" s="68" t="s">
        <v>494</v>
      </c>
      <c r="G9111" s="67" t="s">
        <v>495</v>
      </c>
      <c r="H9111" s="68" t="s">
        <v>364</v>
      </c>
      <c r="I9111" s="69">
        <v>0</v>
      </c>
      <c r="J9111" s="69">
        <v>0</v>
      </c>
      <c r="K9111" s="91"/>
      <c r="L9111" s="91"/>
    </row>
    <row r="9112" spans="2:12" x14ac:dyDescent="0.25">
      <c r="B9112" s="67" t="s">
        <v>454</v>
      </c>
      <c r="C9112" s="67" t="s">
        <v>455</v>
      </c>
      <c r="D9112" s="68" t="s">
        <v>375</v>
      </c>
      <c r="E9112" s="67" t="s">
        <v>376</v>
      </c>
      <c r="F9112" s="68" t="s">
        <v>494</v>
      </c>
      <c r="G9112" s="67" t="s">
        <v>495</v>
      </c>
      <c r="H9112" s="68" t="s">
        <v>362</v>
      </c>
      <c r="I9112" s="69">
        <v>0</v>
      </c>
      <c r="J9112" s="69">
        <v>0</v>
      </c>
      <c r="K9112" s="91"/>
      <c r="L9112" s="91"/>
    </row>
    <row r="9113" spans="2:12" x14ac:dyDescent="0.25">
      <c r="B9113" s="67" t="s">
        <v>454</v>
      </c>
      <c r="C9113" s="67" t="s">
        <v>455</v>
      </c>
      <c r="D9113" s="68" t="s">
        <v>375</v>
      </c>
      <c r="E9113" s="67" t="s">
        <v>376</v>
      </c>
      <c r="F9113" s="68" t="s">
        <v>494</v>
      </c>
      <c r="G9113" s="67" t="s">
        <v>495</v>
      </c>
      <c r="H9113" s="68" t="s">
        <v>363</v>
      </c>
      <c r="I9113" s="69">
        <v>34</v>
      </c>
      <c r="J9113" s="69">
        <v>29</v>
      </c>
      <c r="K9113" s="91"/>
      <c r="L9113" s="91"/>
    </row>
    <row r="9114" spans="2:12" x14ac:dyDescent="0.25">
      <c r="B9114" s="67" t="s">
        <v>454</v>
      </c>
      <c r="C9114" s="67" t="s">
        <v>455</v>
      </c>
      <c r="D9114" s="68" t="s">
        <v>375</v>
      </c>
      <c r="E9114" s="67" t="s">
        <v>376</v>
      </c>
      <c r="F9114" s="68" t="s">
        <v>494</v>
      </c>
      <c r="G9114" s="67" t="s">
        <v>495</v>
      </c>
      <c r="H9114" s="68" t="s">
        <v>364</v>
      </c>
      <c r="I9114" s="69">
        <v>0</v>
      </c>
      <c r="J9114" s="69">
        <v>0</v>
      </c>
      <c r="K9114" s="91"/>
      <c r="L9114" s="91"/>
    </row>
    <row r="9115" spans="2:12" x14ac:dyDescent="0.25">
      <c r="B9115" s="67" t="s">
        <v>454</v>
      </c>
      <c r="C9115" s="67" t="s">
        <v>455</v>
      </c>
      <c r="D9115" s="68" t="s">
        <v>375</v>
      </c>
      <c r="E9115" s="67" t="s">
        <v>376</v>
      </c>
      <c r="F9115" s="68" t="s">
        <v>494</v>
      </c>
      <c r="G9115" s="67" t="s">
        <v>495</v>
      </c>
      <c r="H9115" s="68" t="s">
        <v>363</v>
      </c>
      <c r="I9115" s="69">
        <v>12</v>
      </c>
      <c r="J9115" s="69">
        <v>0</v>
      </c>
      <c r="K9115" s="91"/>
      <c r="L9115" s="91"/>
    </row>
    <row r="9116" spans="2:12" x14ac:dyDescent="0.25">
      <c r="B9116" s="67" t="s">
        <v>454</v>
      </c>
      <c r="C9116" s="67" t="s">
        <v>455</v>
      </c>
      <c r="D9116" s="68" t="s">
        <v>375</v>
      </c>
      <c r="E9116" s="67" t="s">
        <v>376</v>
      </c>
      <c r="F9116" s="68" t="s">
        <v>494</v>
      </c>
      <c r="G9116" s="67" t="s">
        <v>495</v>
      </c>
      <c r="H9116" s="68" t="s">
        <v>364</v>
      </c>
      <c r="I9116" s="69">
        <v>0</v>
      </c>
      <c r="J9116" s="69">
        <v>0</v>
      </c>
      <c r="K9116" s="91"/>
      <c r="L9116" s="91"/>
    </row>
    <row r="9117" spans="2:12" x14ac:dyDescent="0.25">
      <c r="B9117" s="67" t="s">
        <v>454</v>
      </c>
      <c r="C9117" s="67" t="s">
        <v>455</v>
      </c>
      <c r="D9117" s="68" t="s">
        <v>375</v>
      </c>
      <c r="E9117" s="67" t="s">
        <v>376</v>
      </c>
      <c r="F9117" s="68" t="s">
        <v>494</v>
      </c>
      <c r="G9117" s="67" t="s">
        <v>495</v>
      </c>
      <c r="H9117" s="68" t="s">
        <v>362</v>
      </c>
      <c r="I9117" s="69">
        <v>27</v>
      </c>
      <c r="J9117" s="69">
        <v>41</v>
      </c>
      <c r="K9117" s="91"/>
      <c r="L9117" s="91"/>
    </row>
    <row r="9118" spans="2:12" x14ac:dyDescent="0.25">
      <c r="B9118" s="67" t="s">
        <v>454</v>
      </c>
      <c r="C9118" s="67" t="s">
        <v>455</v>
      </c>
      <c r="D9118" s="68" t="s">
        <v>375</v>
      </c>
      <c r="E9118" s="67" t="s">
        <v>376</v>
      </c>
      <c r="F9118" s="68" t="s">
        <v>494</v>
      </c>
      <c r="G9118" s="67" t="s">
        <v>495</v>
      </c>
      <c r="H9118" s="68" t="s">
        <v>363</v>
      </c>
      <c r="I9118" s="69">
        <v>38</v>
      </c>
      <c r="J9118" s="69">
        <v>68</v>
      </c>
      <c r="K9118" s="91"/>
      <c r="L9118" s="91"/>
    </row>
    <row r="9119" spans="2:12" x14ac:dyDescent="0.25">
      <c r="B9119" s="67" t="s">
        <v>454</v>
      </c>
      <c r="C9119" s="67" t="s">
        <v>455</v>
      </c>
      <c r="D9119" s="68" t="s">
        <v>375</v>
      </c>
      <c r="E9119" s="67" t="s">
        <v>376</v>
      </c>
      <c r="F9119" s="68" t="s">
        <v>494</v>
      </c>
      <c r="G9119" s="67" t="s">
        <v>495</v>
      </c>
      <c r="H9119" s="68" t="s">
        <v>364</v>
      </c>
      <c r="I9119" s="69">
        <v>0</v>
      </c>
      <c r="J9119" s="69">
        <v>0</v>
      </c>
      <c r="K9119" s="91"/>
      <c r="L9119" s="91"/>
    </row>
    <row r="9120" spans="2:12" x14ac:dyDescent="0.25">
      <c r="B9120" s="67" t="s">
        <v>454</v>
      </c>
      <c r="C9120" s="67" t="s">
        <v>455</v>
      </c>
      <c r="D9120" s="68" t="s">
        <v>375</v>
      </c>
      <c r="E9120" s="67" t="s">
        <v>376</v>
      </c>
      <c r="F9120" s="68" t="s">
        <v>494</v>
      </c>
      <c r="G9120" s="67" t="s">
        <v>495</v>
      </c>
      <c r="H9120" s="68" t="s">
        <v>362</v>
      </c>
      <c r="I9120" s="69">
        <v>20</v>
      </c>
      <c r="J9120" s="69">
        <v>0</v>
      </c>
      <c r="K9120" s="91"/>
      <c r="L9120" s="91"/>
    </row>
    <row r="9121" spans="2:12" x14ac:dyDescent="0.25">
      <c r="B9121" s="67" t="s">
        <v>454</v>
      </c>
      <c r="C9121" s="67" t="s">
        <v>455</v>
      </c>
      <c r="D9121" s="68" t="s">
        <v>375</v>
      </c>
      <c r="E9121" s="67" t="s">
        <v>376</v>
      </c>
      <c r="F9121" s="68" t="s">
        <v>494</v>
      </c>
      <c r="G9121" s="67" t="s">
        <v>495</v>
      </c>
      <c r="H9121" s="68" t="s">
        <v>363</v>
      </c>
      <c r="I9121" s="69">
        <v>0</v>
      </c>
      <c r="J9121" s="69">
        <v>0</v>
      </c>
      <c r="K9121" s="91"/>
      <c r="L9121" s="91"/>
    </row>
    <row r="9122" spans="2:12" x14ac:dyDescent="0.25">
      <c r="B9122" s="67" t="s">
        <v>454</v>
      </c>
      <c r="C9122" s="67" t="s">
        <v>455</v>
      </c>
      <c r="D9122" s="68" t="s">
        <v>375</v>
      </c>
      <c r="E9122" s="67" t="s">
        <v>376</v>
      </c>
      <c r="F9122" s="68" t="s">
        <v>494</v>
      </c>
      <c r="G9122" s="67" t="s">
        <v>495</v>
      </c>
      <c r="H9122" s="68" t="s">
        <v>364</v>
      </c>
      <c r="I9122" s="69">
        <v>0</v>
      </c>
      <c r="J9122" s="69">
        <v>0</v>
      </c>
      <c r="K9122" s="91"/>
      <c r="L9122" s="91"/>
    </row>
    <row r="9123" spans="2:12" x14ac:dyDescent="0.25">
      <c r="B9123" s="67" t="s">
        <v>454</v>
      </c>
      <c r="C9123" s="67" t="s">
        <v>455</v>
      </c>
      <c r="D9123" s="68" t="s">
        <v>375</v>
      </c>
      <c r="E9123" s="67" t="s">
        <v>376</v>
      </c>
      <c r="F9123" s="68" t="s">
        <v>494</v>
      </c>
      <c r="G9123" s="67" t="s">
        <v>495</v>
      </c>
      <c r="H9123" s="68" t="s">
        <v>362</v>
      </c>
      <c r="I9123" s="69">
        <v>4</v>
      </c>
      <c r="J9123" s="69">
        <v>0</v>
      </c>
      <c r="K9123" s="91"/>
      <c r="L9123" s="91"/>
    </row>
    <row r="9124" spans="2:12" x14ac:dyDescent="0.25">
      <c r="B9124" s="67" t="s">
        <v>454</v>
      </c>
      <c r="C9124" s="67" t="s">
        <v>455</v>
      </c>
      <c r="D9124" s="68" t="s">
        <v>375</v>
      </c>
      <c r="E9124" s="67" t="s">
        <v>376</v>
      </c>
      <c r="F9124" s="68" t="s">
        <v>494</v>
      </c>
      <c r="G9124" s="67" t="s">
        <v>495</v>
      </c>
      <c r="H9124" s="68" t="s">
        <v>363</v>
      </c>
      <c r="I9124" s="69">
        <v>13.5</v>
      </c>
      <c r="J9124" s="69">
        <v>13.5</v>
      </c>
      <c r="K9124" s="91"/>
      <c r="L9124" s="91"/>
    </row>
    <row r="9125" spans="2:12" x14ac:dyDescent="0.25">
      <c r="B9125" s="67" t="s">
        <v>454</v>
      </c>
      <c r="C9125" s="67" t="s">
        <v>455</v>
      </c>
      <c r="D9125" s="68" t="s">
        <v>375</v>
      </c>
      <c r="E9125" s="67" t="s">
        <v>376</v>
      </c>
      <c r="F9125" s="68" t="s">
        <v>494</v>
      </c>
      <c r="G9125" s="67" t="s">
        <v>495</v>
      </c>
      <c r="H9125" s="68" t="s">
        <v>363</v>
      </c>
      <c r="I9125" s="69">
        <v>0</v>
      </c>
      <c r="J9125" s="69">
        <v>0</v>
      </c>
      <c r="K9125" s="91"/>
      <c r="L9125" s="91"/>
    </row>
    <row r="9126" spans="2:12" x14ac:dyDescent="0.25">
      <c r="B9126" s="67" t="s">
        <v>454</v>
      </c>
      <c r="C9126" s="67" t="s">
        <v>455</v>
      </c>
      <c r="D9126" s="68" t="s">
        <v>375</v>
      </c>
      <c r="E9126" s="67" t="s">
        <v>376</v>
      </c>
      <c r="F9126" s="68" t="s">
        <v>494</v>
      </c>
      <c r="G9126" s="67" t="s">
        <v>495</v>
      </c>
      <c r="H9126" s="68" t="s">
        <v>363</v>
      </c>
      <c r="I9126" s="69">
        <v>0</v>
      </c>
      <c r="J9126" s="69">
        <v>0</v>
      </c>
      <c r="K9126" s="91"/>
      <c r="L9126" s="91"/>
    </row>
    <row r="9127" spans="2:12" x14ac:dyDescent="0.25">
      <c r="B9127" s="67" t="s">
        <v>454</v>
      </c>
      <c r="C9127" s="67" t="s">
        <v>455</v>
      </c>
      <c r="D9127" s="68" t="s">
        <v>375</v>
      </c>
      <c r="E9127" s="67" t="s">
        <v>376</v>
      </c>
      <c r="F9127" s="68" t="s">
        <v>494</v>
      </c>
      <c r="G9127" s="67" t="s">
        <v>495</v>
      </c>
      <c r="H9127" s="68" t="s">
        <v>364</v>
      </c>
      <c r="I9127" s="69">
        <v>0</v>
      </c>
      <c r="J9127" s="69">
        <v>0</v>
      </c>
      <c r="K9127" s="91"/>
      <c r="L9127" s="91"/>
    </row>
    <row r="9128" spans="2:12" x14ac:dyDescent="0.25">
      <c r="B9128" s="67" t="s">
        <v>454</v>
      </c>
      <c r="C9128" s="67" t="s">
        <v>455</v>
      </c>
      <c r="D9128" s="68" t="s">
        <v>375</v>
      </c>
      <c r="E9128" s="67" t="s">
        <v>376</v>
      </c>
      <c r="F9128" s="68" t="s">
        <v>494</v>
      </c>
      <c r="G9128" s="67" t="s">
        <v>495</v>
      </c>
      <c r="H9128" s="68" t="s">
        <v>362</v>
      </c>
      <c r="I9128" s="69">
        <v>0</v>
      </c>
      <c r="J9128" s="69">
        <v>0</v>
      </c>
      <c r="K9128" s="91"/>
      <c r="L9128" s="91"/>
    </row>
    <row r="9129" spans="2:12" x14ac:dyDescent="0.25">
      <c r="B9129" s="67" t="s">
        <v>454</v>
      </c>
      <c r="C9129" s="67" t="s">
        <v>455</v>
      </c>
      <c r="D9129" s="68" t="s">
        <v>375</v>
      </c>
      <c r="E9129" s="67" t="s">
        <v>376</v>
      </c>
      <c r="F9129" s="68" t="s">
        <v>494</v>
      </c>
      <c r="G9129" s="67" t="s">
        <v>495</v>
      </c>
      <c r="H9129" s="68" t="s">
        <v>363</v>
      </c>
      <c r="I9129" s="69">
        <v>0</v>
      </c>
      <c r="J9129" s="69">
        <v>0</v>
      </c>
      <c r="K9129" s="91"/>
      <c r="L9129" s="91"/>
    </row>
    <row r="9130" spans="2:12" x14ac:dyDescent="0.25">
      <c r="B9130" s="67" t="s">
        <v>454</v>
      </c>
      <c r="C9130" s="67" t="s">
        <v>455</v>
      </c>
      <c r="D9130" s="68" t="s">
        <v>375</v>
      </c>
      <c r="E9130" s="67" t="s">
        <v>376</v>
      </c>
      <c r="F9130" s="68" t="s">
        <v>494</v>
      </c>
      <c r="G9130" s="67" t="s">
        <v>495</v>
      </c>
      <c r="H9130" s="68" t="s">
        <v>364</v>
      </c>
      <c r="I9130" s="69">
        <v>0</v>
      </c>
      <c r="J9130" s="69">
        <v>0</v>
      </c>
      <c r="K9130" s="91"/>
      <c r="L9130" s="91"/>
    </row>
    <row r="9131" spans="2:12" x14ac:dyDescent="0.25">
      <c r="B9131" s="67" t="s">
        <v>454</v>
      </c>
      <c r="C9131" s="67" t="s">
        <v>455</v>
      </c>
      <c r="D9131" s="68" t="s">
        <v>375</v>
      </c>
      <c r="E9131" s="67" t="s">
        <v>376</v>
      </c>
      <c r="F9131" s="68" t="s">
        <v>494</v>
      </c>
      <c r="G9131" s="67" t="s">
        <v>495</v>
      </c>
      <c r="H9131" s="68" t="s">
        <v>362</v>
      </c>
      <c r="I9131" s="69">
        <v>10</v>
      </c>
      <c r="J9131" s="69">
        <v>48</v>
      </c>
      <c r="K9131" s="91"/>
      <c r="L9131" s="91"/>
    </row>
    <row r="9132" spans="2:12" x14ac:dyDescent="0.25">
      <c r="B9132" s="67" t="s">
        <v>454</v>
      </c>
      <c r="C9132" s="67" t="s">
        <v>455</v>
      </c>
      <c r="D9132" s="68" t="s">
        <v>375</v>
      </c>
      <c r="E9132" s="67" t="s">
        <v>376</v>
      </c>
      <c r="F9132" s="68" t="s">
        <v>494</v>
      </c>
      <c r="G9132" s="67" t="s">
        <v>495</v>
      </c>
      <c r="H9132" s="68" t="s">
        <v>363</v>
      </c>
      <c r="I9132" s="69">
        <v>0</v>
      </c>
      <c r="J9132" s="69">
        <v>0</v>
      </c>
      <c r="K9132" s="91"/>
      <c r="L9132" s="91"/>
    </row>
    <row r="9133" spans="2:12" x14ac:dyDescent="0.25">
      <c r="B9133" s="67" t="s">
        <v>454</v>
      </c>
      <c r="C9133" s="67" t="s">
        <v>455</v>
      </c>
      <c r="D9133" s="68" t="s">
        <v>375</v>
      </c>
      <c r="E9133" s="67" t="s">
        <v>376</v>
      </c>
      <c r="F9133" s="68" t="s">
        <v>494</v>
      </c>
      <c r="G9133" s="67" t="s">
        <v>495</v>
      </c>
      <c r="H9133" s="68" t="s">
        <v>364</v>
      </c>
      <c r="I9133" s="69">
        <v>0</v>
      </c>
      <c r="J9133" s="69">
        <v>0</v>
      </c>
      <c r="K9133" s="91"/>
      <c r="L9133" s="91"/>
    </row>
    <row r="9134" spans="2:12" x14ac:dyDescent="0.25">
      <c r="B9134" s="67" t="s">
        <v>454</v>
      </c>
      <c r="C9134" s="67" t="s">
        <v>455</v>
      </c>
      <c r="D9134" s="68" t="s">
        <v>375</v>
      </c>
      <c r="E9134" s="67" t="s">
        <v>376</v>
      </c>
      <c r="F9134" s="68" t="s">
        <v>494</v>
      </c>
      <c r="G9134" s="67" t="s">
        <v>495</v>
      </c>
      <c r="H9134" s="68" t="s">
        <v>362</v>
      </c>
      <c r="I9134" s="69">
        <v>47</v>
      </c>
      <c r="J9134" s="69">
        <v>9</v>
      </c>
      <c r="K9134" s="91"/>
      <c r="L9134" s="91"/>
    </row>
    <row r="9135" spans="2:12" x14ac:dyDescent="0.25">
      <c r="B9135" s="67" t="s">
        <v>454</v>
      </c>
      <c r="C9135" s="67" t="s">
        <v>455</v>
      </c>
      <c r="D9135" s="68" t="s">
        <v>375</v>
      </c>
      <c r="E9135" s="67" t="s">
        <v>376</v>
      </c>
      <c r="F9135" s="68" t="s">
        <v>494</v>
      </c>
      <c r="G9135" s="67" t="s">
        <v>495</v>
      </c>
      <c r="H9135" s="68" t="s">
        <v>363</v>
      </c>
      <c r="I9135" s="69">
        <v>21</v>
      </c>
      <c r="J9135" s="69">
        <v>21</v>
      </c>
      <c r="K9135" s="91"/>
      <c r="L9135" s="91"/>
    </row>
    <row r="9136" spans="2:12" x14ac:dyDescent="0.25">
      <c r="B9136" s="67" t="s">
        <v>454</v>
      </c>
      <c r="C9136" s="67" t="s">
        <v>455</v>
      </c>
      <c r="D9136" s="68" t="s">
        <v>375</v>
      </c>
      <c r="E9136" s="67" t="s">
        <v>376</v>
      </c>
      <c r="F9136" s="68" t="s">
        <v>494</v>
      </c>
      <c r="G9136" s="67" t="s">
        <v>495</v>
      </c>
      <c r="H9136" s="68" t="s">
        <v>364</v>
      </c>
      <c r="I9136" s="69">
        <v>67</v>
      </c>
      <c r="J9136" s="69">
        <v>74</v>
      </c>
      <c r="K9136" s="91"/>
      <c r="L9136" s="91"/>
    </row>
    <row r="9137" spans="2:12" x14ac:dyDescent="0.25">
      <c r="B9137" s="67" t="s">
        <v>454</v>
      </c>
      <c r="C9137" s="67" t="s">
        <v>455</v>
      </c>
      <c r="D9137" s="68" t="s">
        <v>375</v>
      </c>
      <c r="E9137" s="67" t="s">
        <v>376</v>
      </c>
      <c r="F9137" s="68" t="s">
        <v>494</v>
      </c>
      <c r="G9137" s="67" t="s">
        <v>495</v>
      </c>
      <c r="H9137" s="68" t="s">
        <v>364</v>
      </c>
      <c r="I9137" s="69">
        <v>0</v>
      </c>
      <c r="J9137" s="69">
        <v>8</v>
      </c>
      <c r="K9137" s="91"/>
      <c r="L9137" s="91"/>
    </row>
    <row r="9138" spans="2:12" x14ac:dyDescent="0.25">
      <c r="B9138" s="67" t="s">
        <v>454</v>
      </c>
      <c r="C9138" s="67" t="s">
        <v>455</v>
      </c>
      <c r="D9138" s="68" t="s">
        <v>375</v>
      </c>
      <c r="E9138" s="67" t="s">
        <v>376</v>
      </c>
      <c r="F9138" s="68" t="s">
        <v>494</v>
      </c>
      <c r="G9138" s="67" t="s">
        <v>495</v>
      </c>
      <c r="H9138" s="68" t="s">
        <v>363</v>
      </c>
      <c r="I9138" s="69">
        <v>4</v>
      </c>
      <c r="J9138" s="69">
        <v>0</v>
      </c>
      <c r="K9138" s="91"/>
      <c r="L9138" s="91"/>
    </row>
    <row r="9139" spans="2:12" x14ac:dyDescent="0.25">
      <c r="B9139" s="67" t="s">
        <v>454</v>
      </c>
      <c r="C9139" s="67" t="s">
        <v>455</v>
      </c>
      <c r="D9139" s="68" t="s">
        <v>375</v>
      </c>
      <c r="E9139" s="67" t="s">
        <v>376</v>
      </c>
      <c r="F9139" s="68" t="s">
        <v>494</v>
      </c>
      <c r="G9139" s="67" t="s">
        <v>495</v>
      </c>
      <c r="H9139" s="68" t="s">
        <v>362</v>
      </c>
      <c r="I9139" s="69">
        <v>0</v>
      </c>
      <c r="J9139" s="69">
        <v>0</v>
      </c>
      <c r="K9139" s="91"/>
      <c r="L9139" s="91"/>
    </row>
    <row r="9140" spans="2:12" x14ac:dyDescent="0.25">
      <c r="B9140" s="67" t="s">
        <v>454</v>
      </c>
      <c r="C9140" s="67" t="s">
        <v>455</v>
      </c>
      <c r="D9140" s="68" t="s">
        <v>375</v>
      </c>
      <c r="E9140" s="67" t="s">
        <v>376</v>
      </c>
      <c r="F9140" s="68" t="s">
        <v>494</v>
      </c>
      <c r="G9140" s="67" t="s">
        <v>495</v>
      </c>
      <c r="H9140" s="68" t="s">
        <v>363</v>
      </c>
      <c r="I9140" s="69">
        <v>0</v>
      </c>
      <c r="J9140" s="69">
        <v>0</v>
      </c>
      <c r="K9140" s="91"/>
      <c r="L9140" s="91"/>
    </row>
    <row r="9141" spans="2:12" x14ac:dyDescent="0.25">
      <c r="B9141" s="67" t="s">
        <v>454</v>
      </c>
      <c r="C9141" s="67" t="s">
        <v>455</v>
      </c>
      <c r="D9141" s="68" t="s">
        <v>375</v>
      </c>
      <c r="E9141" s="67" t="s">
        <v>376</v>
      </c>
      <c r="F9141" s="68" t="s">
        <v>494</v>
      </c>
      <c r="G9141" s="67" t="s">
        <v>495</v>
      </c>
      <c r="H9141" s="68" t="s">
        <v>364</v>
      </c>
      <c r="I9141" s="69">
        <v>0</v>
      </c>
      <c r="J9141" s="69">
        <v>0</v>
      </c>
      <c r="K9141" s="91"/>
      <c r="L9141" s="91"/>
    </row>
    <row r="9142" spans="2:12" x14ac:dyDescent="0.25">
      <c r="B9142" s="67" t="s">
        <v>454</v>
      </c>
      <c r="C9142" s="67" t="s">
        <v>455</v>
      </c>
      <c r="D9142" s="68" t="s">
        <v>375</v>
      </c>
      <c r="E9142" s="67" t="s">
        <v>376</v>
      </c>
      <c r="F9142" s="68" t="s">
        <v>494</v>
      </c>
      <c r="G9142" s="67" t="s">
        <v>495</v>
      </c>
      <c r="H9142" s="68" t="s">
        <v>362</v>
      </c>
      <c r="I9142" s="69">
        <v>30</v>
      </c>
      <c r="J9142" s="69">
        <v>97</v>
      </c>
      <c r="K9142" s="91"/>
      <c r="L9142" s="91"/>
    </row>
    <row r="9143" spans="2:12" x14ac:dyDescent="0.25">
      <c r="B9143" s="67" t="s">
        <v>454</v>
      </c>
      <c r="C9143" s="67" t="s">
        <v>455</v>
      </c>
      <c r="D9143" s="68" t="s">
        <v>375</v>
      </c>
      <c r="E9143" s="67" t="s">
        <v>376</v>
      </c>
      <c r="F9143" s="68" t="s">
        <v>494</v>
      </c>
      <c r="G9143" s="67" t="s">
        <v>495</v>
      </c>
      <c r="H9143" s="68" t="s">
        <v>363</v>
      </c>
      <c r="I9143" s="69">
        <v>66</v>
      </c>
      <c r="J9143" s="69">
        <v>419</v>
      </c>
      <c r="K9143" s="91"/>
      <c r="L9143" s="91"/>
    </row>
    <row r="9144" spans="2:12" x14ac:dyDescent="0.25">
      <c r="B9144" s="67" t="s">
        <v>454</v>
      </c>
      <c r="C9144" s="67" t="s">
        <v>455</v>
      </c>
      <c r="D9144" s="68" t="s">
        <v>375</v>
      </c>
      <c r="E9144" s="67" t="s">
        <v>376</v>
      </c>
      <c r="F9144" s="68" t="s">
        <v>494</v>
      </c>
      <c r="G9144" s="67" t="s">
        <v>495</v>
      </c>
      <c r="H9144" s="68" t="s">
        <v>364</v>
      </c>
      <c r="I9144" s="69">
        <v>40</v>
      </c>
      <c r="J9144" s="69">
        <v>118</v>
      </c>
      <c r="K9144" s="91"/>
      <c r="L9144" s="91"/>
    </row>
    <row r="9145" spans="2:12" x14ac:dyDescent="0.25">
      <c r="B9145" s="67" t="s">
        <v>454</v>
      </c>
      <c r="C9145" s="67" t="s">
        <v>455</v>
      </c>
      <c r="D9145" s="68" t="s">
        <v>375</v>
      </c>
      <c r="E9145" s="67" t="s">
        <v>376</v>
      </c>
      <c r="F9145" s="68" t="s">
        <v>494</v>
      </c>
      <c r="G9145" s="67" t="s">
        <v>495</v>
      </c>
      <c r="H9145" s="68" t="s">
        <v>362</v>
      </c>
      <c r="I9145" s="69">
        <v>0</v>
      </c>
      <c r="J9145" s="69">
        <v>20</v>
      </c>
      <c r="K9145" s="91"/>
      <c r="L9145" s="91"/>
    </row>
    <row r="9146" spans="2:12" x14ac:dyDescent="0.25">
      <c r="B9146" s="67" t="s">
        <v>454</v>
      </c>
      <c r="C9146" s="67" t="s">
        <v>455</v>
      </c>
      <c r="D9146" s="68" t="s">
        <v>375</v>
      </c>
      <c r="E9146" s="67" t="s">
        <v>376</v>
      </c>
      <c r="F9146" s="68" t="s">
        <v>494</v>
      </c>
      <c r="G9146" s="67" t="s">
        <v>495</v>
      </c>
      <c r="H9146" s="68" t="s">
        <v>363</v>
      </c>
      <c r="I9146" s="69">
        <v>25.25</v>
      </c>
      <c r="J9146" s="69">
        <v>64.25</v>
      </c>
      <c r="K9146" s="91"/>
      <c r="L9146" s="91"/>
    </row>
    <row r="9147" spans="2:12" x14ac:dyDescent="0.25">
      <c r="B9147" s="67" t="s">
        <v>454</v>
      </c>
      <c r="C9147" s="67" t="s">
        <v>455</v>
      </c>
      <c r="D9147" s="68" t="s">
        <v>375</v>
      </c>
      <c r="E9147" s="67" t="s">
        <v>376</v>
      </c>
      <c r="F9147" s="68" t="s">
        <v>494</v>
      </c>
      <c r="G9147" s="67" t="s">
        <v>495</v>
      </c>
      <c r="H9147" s="68" t="s">
        <v>364</v>
      </c>
      <c r="I9147" s="69">
        <v>4.5</v>
      </c>
      <c r="J9147" s="69">
        <v>5</v>
      </c>
      <c r="K9147" s="91"/>
      <c r="L9147" s="91"/>
    </row>
    <row r="9148" spans="2:12" x14ac:dyDescent="0.25">
      <c r="B9148" s="67" t="s">
        <v>454</v>
      </c>
      <c r="C9148" s="67" t="s">
        <v>455</v>
      </c>
      <c r="D9148" s="68" t="s">
        <v>375</v>
      </c>
      <c r="E9148" s="67" t="s">
        <v>376</v>
      </c>
      <c r="F9148" s="68" t="s">
        <v>494</v>
      </c>
      <c r="G9148" s="67" t="s">
        <v>495</v>
      </c>
      <c r="H9148" s="68" t="s">
        <v>363</v>
      </c>
      <c r="I9148" s="69">
        <v>0</v>
      </c>
      <c r="J9148" s="69">
        <v>0</v>
      </c>
      <c r="K9148" s="91"/>
      <c r="L9148" s="91"/>
    </row>
    <row r="9149" spans="2:12" x14ac:dyDescent="0.25">
      <c r="B9149" s="67" t="s">
        <v>454</v>
      </c>
      <c r="C9149" s="67" t="s">
        <v>455</v>
      </c>
      <c r="D9149" s="68" t="s">
        <v>375</v>
      </c>
      <c r="E9149" s="67" t="s">
        <v>376</v>
      </c>
      <c r="F9149" s="68" t="s">
        <v>494</v>
      </c>
      <c r="G9149" s="67" t="s">
        <v>495</v>
      </c>
      <c r="H9149" s="68" t="s">
        <v>364</v>
      </c>
      <c r="I9149" s="69">
        <v>0</v>
      </c>
      <c r="J9149" s="69">
        <v>0</v>
      </c>
      <c r="K9149" s="91"/>
      <c r="L9149" s="91"/>
    </row>
    <row r="9150" spans="2:12" x14ac:dyDescent="0.25">
      <c r="B9150" s="67" t="s">
        <v>454</v>
      </c>
      <c r="C9150" s="67" t="s">
        <v>455</v>
      </c>
      <c r="D9150" s="68" t="s">
        <v>375</v>
      </c>
      <c r="E9150" s="67" t="s">
        <v>376</v>
      </c>
      <c r="F9150" s="68" t="s">
        <v>494</v>
      </c>
      <c r="G9150" s="67" t="s">
        <v>495</v>
      </c>
      <c r="H9150" s="68" t="s">
        <v>362</v>
      </c>
      <c r="I9150" s="69">
        <v>0</v>
      </c>
      <c r="J9150" s="69">
        <v>10</v>
      </c>
      <c r="K9150" s="91"/>
      <c r="L9150" s="91"/>
    </row>
    <row r="9151" spans="2:12" x14ac:dyDescent="0.25">
      <c r="B9151" s="67" t="s">
        <v>454</v>
      </c>
      <c r="C9151" s="67" t="s">
        <v>455</v>
      </c>
      <c r="D9151" s="68" t="s">
        <v>375</v>
      </c>
      <c r="E9151" s="67" t="s">
        <v>376</v>
      </c>
      <c r="F9151" s="68" t="s">
        <v>494</v>
      </c>
      <c r="G9151" s="67" t="s">
        <v>495</v>
      </c>
      <c r="H9151" s="68" t="s">
        <v>363</v>
      </c>
      <c r="I9151" s="69">
        <v>18</v>
      </c>
      <c r="J9151" s="69">
        <v>3</v>
      </c>
      <c r="K9151" s="91"/>
      <c r="L9151" s="91"/>
    </row>
    <row r="9152" spans="2:12" x14ac:dyDescent="0.25">
      <c r="B9152" s="67" t="s">
        <v>454</v>
      </c>
      <c r="C9152" s="67" t="s">
        <v>455</v>
      </c>
      <c r="D9152" s="68" t="s">
        <v>375</v>
      </c>
      <c r="E9152" s="67" t="s">
        <v>376</v>
      </c>
      <c r="F9152" s="68" t="s">
        <v>494</v>
      </c>
      <c r="G9152" s="67" t="s">
        <v>495</v>
      </c>
      <c r="H9152" s="68" t="s">
        <v>364</v>
      </c>
      <c r="I9152" s="69">
        <v>0</v>
      </c>
      <c r="J9152" s="69">
        <v>0</v>
      </c>
      <c r="K9152" s="91"/>
      <c r="L9152" s="91"/>
    </row>
    <row r="9153" spans="2:12" x14ac:dyDescent="0.25">
      <c r="B9153" s="67" t="s">
        <v>454</v>
      </c>
      <c r="C9153" s="67" t="s">
        <v>455</v>
      </c>
      <c r="D9153" s="68" t="s">
        <v>375</v>
      </c>
      <c r="E9153" s="67" t="s">
        <v>376</v>
      </c>
      <c r="F9153" s="68" t="s">
        <v>494</v>
      </c>
      <c r="G9153" s="67" t="s">
        <v>495</v>
      </c>
      <c r="H9153" s="68" t="s">
        <v>362</v>
      </c>
      <c r="I9153" s="69">
        <v>0</v>
      </c>
      <c r="J9153" s="69">
        <v>0</v>
      </c>
      <c r="K9153" s="91"/>
      <c r="L9153" s="91"/>
    </row>
    <row r="9154" spans="2:12" x14ac:dyDescent="0.25">
      <c r="B9154" s="67" t="s">
        <v>454</v>
      </c>
      <c r="C9154" s="67" t="s">
        <v>455</v>
      </c>
      <c r="D9154" s="68" t="s">
        <v>375</v>
      </c>
      <c r="E9154" s="67" t="s">
        <v>376</v>
      </c>
      <c r="F9154" s="68" t="s">
        <v>494</v>
      </c>
      <c r="G9154" s="67" t="s">
        <v>495</v>
      </c>
      <c r="H9154" s="68" t="s">
        <v>363</v>
      </c>
      <c r="I9154" s="69">
        <v>0</v>
      </c>
      <c r="J9154" s="69">
        <v>0</v>
      </c>
      <c r="K9154" s="91"/>
      <c r="L9154" s="91"/>
    </row>
    <row r="9155" spans="2:12" x14ac:dyDescent="0.25">
      <c r="B9155" s="67" t="s">
        <v>454</v>
      </c>
      <c r="C9155" s="67" t="s">
        <v>455</v>
      </c>
      <c r="D9155" s="68" t="s">
        <v>375</v>
      </c>
      <c r="E9155" s="67" t="s">
        <v>376</v>
      </c>
      <c r="F9155" s="68" t="s">
        <v>494</v>
      </c>
      <c r="G9155" s="67" t="s">
        <v>495</v>
      </c>
      <c r="H9155" s="68" t="s">
        <v>364</v>
      </c>
      <c r="I9155" s="69">
        <v>0</v>
      </c>
      <c r="J9155" s="69">
        <v>0</v>
      </c>
      <c r="K9155" s="91"/>
      <c r="L9155" s="91"/>
    </row>
    <row r="9156" spans="2:12" x14ac:dyDescent="0.25">
      <c r="B9156" s="67" t="s">
        <v>454</v>
      </c>
      <c r="C9156" s="67" t="s">
        <v>455</v>
      </c>
      <c r="D9156" s="68" t="s">
        <v>375</v>
      </c>
      <c r="E9156" s="67" t="s">
        <v>376</v>
      </c>
      <c r="F9156" s="68" t="s">
        <v>494</v>
      </c>
      <c r="G9156" s="67" t="s">
        <v>495</v>
      </c>
      <c r="H9156" s="68" t="s">
        <v>363</v>
      </c>
      <c r="I9156" s="69">
        <v>0</v>
      </c>
      <c r="J9156" s="69">
        <v>0</v>
      </c>
      <c r="K9156" s="91"/>
      <c r="L9156" s="91"/>
    </row>
    <row r="9157" spans="2:12" x14ac:dyDescent="0.25">
      <c r="B9157" s="67" t="s">
        <v>454</v>
      </c>
      <c r="C9157" s="67" t="s">
        <v>455</v>
      </c>
      <c r="D9157" s="68" t="s">
        <v>375</v>
      </c>
      <c r="E9157" s="67" t="s">
        <v>376</v>
      </c>
      <c r="F9157" s="68" t="s">
        <v>494</v>
      </c>
      <c r="G9157" s="67" t="s">
        <v>495</v>
      </c>
      <c r="H9157" s="68" t="s">
        <v>364</v>
      </c>
      <c r="I9157" s="69">
        <v>0</v>
      </c>
      <c r="J9157" s="69">
        <v>0</v>
      </c>
      <c r="K9157" s="91"/>
      <c r="L9157" s="91"/>
    </row>
    <row r="9158" spans="2:12" x14ac:dyDescent="0.25">
      <c r="B9158" s="67" t="s">
        <v>454</v>
      </c>
      <c r="C9158" s="67" t="s">
        <v>455</v>
      </c>
      <c r="D9158" s="68" t="s">
        <v>375</v>
      </c>
      <c r="E9158" s="67" t="s">
        <v>376</v>
      </c>
      <c r="F9158" s="68" t="s">
        <v>494</v>
      </c>
      <c r="G9158" s="67" t="s">
        <v>495</v>
      </c>
      <c r="H9158" s="68" t="s">
        <v>362</v>
      </c>
      <c r="I9158" s="69">
        <v>0</v>
      </c>
      <c r="J9158" s="69">
        <v>73</v>
      </c>
      <c r="K9158" s="91"/>
      <c r="L9158" s="91"/>
    </row>
    <row r="9159" spans="2:12" x14ac:dyDescent="0.25">
      <c r="B9159" s="67" t="s">
        <v>454</v>
      </c>
      <c r="C9159" s="67" t="s">
        <v>455</v>
      </c>
      <c r="D9159" s="68" t="s">
        <v>375</v>
      </c>
      <c r="E9159" s="67" t="s">
        <v>376</v>
      </c>
      <c r="F9159" s="68" t="s">
        <v>494</v>
      </c>
      <c r="G9159" s="67" t="s">
        <v>495</v>
      </c>
      <c r="H9159" s="68" t="s">
        <v>363</v>
      </c>
      <c r="I9159" s="69">
        <v>0</v>
      </c>
      <c r="J9159" s="69">
        <v>106</v>
      </c>
      <c r="K9159" s="91"/>
      <c r="L9159" s="91"/>
    </row>
    <row r="9160" spans="2:12" x14ac:dyDescent="0.25">
      <c r="B9160" s="67" t="s">
        <v>454</v>
      </c>
      <c r="C9160" s="67" t="s">
        <v>455</v>
      </c>
      <c r="D9160" s="68" t="s">
        <v>375</v>
      </c>
      <c r="E9160" s="67" t="s">
        <v>376</v>
      </c>
      <c r="F9160" s="68" t="s">
        <v>494</v>
      </c>
      <c r="G9160" s="67" t="s">
        <v>495</v>
      </c>
      <c r="H9160" s="68" t="s">
        <v>364</v>
      </c>
      <c r="I9160" s="69">
        <v>0</v>
      </c>
      <c r="J9160" s="69">
        <v>0</v>
      </c>
      <c r="K9160" s="91"/>
      <c r="L9160" s="91"/>
    </row>
    <row r="9161" spans="2:12" x14ac:dyDescent="0.25">
      <c r="B9161" s="67" t="s">
        <v>454</v>
      </c>
      <c r="C9161" s="67" t="s">
        <v>455</v>
      </c>
      <c r="D9161" s="68" t="s">
        <v>375</v>
      </c>
      <c r="E9161" s="67" t="s">
        <v>376</v>
      </c>
      <c r="F9161" s="68" t="s">
        <v>494</v>
      </c>
      <c r="G9161" s="67" t="s">
        <v>495</v>
      </c>
      <c r="H9161" s="68" t="s">
        <v>363</v>
      </c>
      <c r="I9161" s="69">
        <v>0</v>
      </c>
      <c r="J9161" s="69">
        <v>0</v>
      </c>
      <c r="K9161" s="91"/>
      <c r="L9161" s="91"/>
    </row>
    <row r="9162" spans="2:12" x14ac:dyDescent="0.25">
      <c r="B9162" s="67" t="s">
        <v>454</v>
      </c>
      <c r="C9162" s="67" t="s">
        <v>455</v>
      </c>
      <c r="D9162" s="68" t="s">
        <v>375</v>
      </c>
      <c r="E9162" s="67" t="s">
        <v>376</v>
      </c>
      <c r="F9162" s="68" t="s">
        <v>494</v>
      </c>
      <c r="G9162" s="67" t="s">
        <v>495</v>
      </c>
      <c r="H9162" s="68" t="s">
        <v>363</v>
      </c>
      <c r="I9162" s="69">
        <v>43</v>
      </c>
      <c r="J9162" s="69">
        <v>39</v>
      </c>
      <c r="K9162" s="91"/>
      <c r="L9162" s="91"/>
    </row>
    <row r="9163" spans="2:12" x14ac:dyDescent="0.25">
      <c r="B9163" s="67" t="s">
        <v>454</v>
      </c>
      <c r="C9163" s="67" t="s">
        <v>455</v>
      </c>
      <c r="D9163" s="68" t="s">
        <v>375</v>
      </c>
      <c r="E9163" s="67" t="s">
        <v>376</v>
      </c>
      <c r="F9163" s="68" t="s">
        <v>494</v>
      </c>
      <c r="G9163" s="67" t="s">
        <v>495</v>
      </c>
      <c r="H9163" s="68" t="s">
        <v>362</v>
      </c>
      <c r="I9163" s="69">
        <v>15</v>
      </c>
      <c r="J9163" s="69">
        <v>5</v>
      </c>
      <c r="K9163" s="91"/>
      <c r="L9163" s="91"/>
    </row>
    <row r="9164" spans="2:12" x14ac:dyDescent="0.25">
      <c r="B9164" s="67" t="s">
        <v>454</v>
      </c>
      <c r="C9164" s="67" t="s">
        <v>455</v>
      </c>
      <c r="D9164" s="68" t="s">
        <v>375</v>
      </c>
      <c r="E9164" s="67" t="s">
        <v>376</v>
      </c>
      <c r="F9164" s="68" t="s">
        <v>494</v>
      </c>
      <c r="G9164" s="67" t="s">
        <v>495</v>
      </c>
      <c r="H9164" s="68" t="s">
        <v>363</v>
      </c>
      <c r="I9164" s="69">
        <v>0</v>
      </c>
      <c r="J9164" s="69">
        <v>0</v>
      </c>
      <c r="K9164" s="91"/>
      <c r="L9164" s="91"/>
    </row>
    <row r="9165" spans="2:12" x14ac:dyDescent="0.25">
      <c r="B9165" s="67" t="s">
        <v>454</v>
      </c>
      <c r="C9165" s="67" t="s">
        <v>455</v>
      </c>
      <c r="D9165" s="68" t="s">
        <v>375</v>
      </c>
      <c r="E9165" s="67" t="s">
        <v>376</v>
      </c>
      <c r="F9165" s="68" t="s">
        <v>494</v>
      </c>
      <c r="G9165" s="67" t="s">
        <v>495</v>
      </c>
      <c r="H9165" s="68" t="s">
        <v>362</v>
      </c>
      <c r="I9165" s="69">
        <v>0</v>
      </c>
      <c r="J9165" s="69">
        <v>0</v>
      </c>
      <c r="K9165" s="91"/>
      <c r="L9165" s="91"/>
    </row>
    <row r="9166" spans="2:12" x14ac:dyDescent="0.25">
      <c r="B9166" s="67" t="s">
        <v>454</v>
      </c>
      <c r="C9166" s="67" t="s">
        <v>455</v>
      </c>
      <c r="D9166" s="68" t="s">
        <v>375</v>
      </c>
      <c r="E9166" s="67" t="s">
        <v>376</v>
      </c>
      <c r="F9166" s="68" t="s">
        <v>494</v>
      </c>
      <c r="G9166" s="67" t="s">
        <v>495</v>
      </c>
      <c r="H9166" s="68" t="s">
        <v>363</v>
      </c>
      <c r="I9166" s="69">
        <v>0</v>
      </c>
      <c r="J9166" s="69">
        <v>0</v>
      </c>
      <c r="K9166" s="91"/>
      <c r="L9166" s="91"/>
    </row>
    <row r="9167" spans="2:12" x14ac:dyDescent="0.25">
      <c r="B9167" s="67" t="s">
        <v>454</v>
      </c>
      <c r="C9167" s="67" t="s">
        <v>455</v>
      </c>
      <c r="D9167" s="68" t="s">
        <v>375</v>
      </c>
      <c r="E9167" s="67" t="s">
        <v>376</v>
      </c>
      <c r="F9167" s="68" t="s">
        <v>494</v>
      </c>
      <c r="G9167" s="67" t="s">
        <v>495</v>
      </c>
      <c r="H9167" s="68" t="s">
        <v>364</v>
      </c>
      <c r="I9167" s="69">
        <v>0</v>
      </c>
      <c r="J9167" s="69">
        <v>0</v>
      </c>
      <c r="K9167" s="91"/>
      <c r="L9167" s="91"/>
    </row>
    <row r="9168" spans="2:12" x14ac:dyDescent="0.25">
      <c r="B9168" s="67" t="s">
        <v>454</v>
      </c>
      <c r="C9168" s="67" t="s">
        <v>455</v>
      </c>
      <c r="D9168" s="68" t="s">
        <v>375</v>
      </c>
      <c r="E9168" s="67" t="s">
        <v>376</v>
      </c>
      <c r="F9168" s="68" t="s">
        <v>494</v>
      </c>
      <c r="G9168" s="67" t="s">
        <v>495</v>
      </c>
      <c r="H9168" s="68" t="s">
        <v>362</v>
      </c>
      <c r="I9168" s="69">
        <v>0</v>
      </c>
      <c r="J9168" s="69">
        <v>0</v>
      </c>
      <c r="K9168" s="91"/>
      <c r="L9168" s="91"/>
    </row>
    <row r="9169" spans="2:12" x14ac:dyDescent="0.25">
      <c r="B9169" s="67" t="s">
        <v>454</v>
      </c>
      <c r="C9169" s="67" t="s">
        <v>455</v>
      </c>
      <c r="D9169" s="68" t="s">
        <v>375</v>
      </c>
      <c r="E9169" s="67" t="s">
        <v>376</v>
      </c>
      <c r="F9169" s="68" t="s">
        <v>494</v>
      </c>
      <c r="G9169" s="67" t="s">
        <v>495</v>
      </c>
      <c r="H9169" s="68" t="s">
        <v>363</v>
      </c>
      <c r="I9169" s="69">
        <v>0</v>
      </c>
      <c r="J9169" s="69">
        <v>0</v>
      </c>
      <c r="K9169" s="91"/>
      <c r="L9169" s="91"/>
    </row>
    <row r="9170" spans="2:12" x14ac:dyDescent="0.25">
      <c r="B9170" s="67" t="s">
        <v>454</v>
      </c>
      <c r="C9170" s="67" t="s">
        <v>455</v>
      </c>
      <c r="D9170" s="68" t="s">
        <v>375</v>
      </c>
      <c r="E9170" s="67" t="s">
        <v>376</v>
      </c>
      <c r="F9170" s="68" t="s">
        <v>494</v>
      </c>
      <c r="G9170" s="67" t="s">
        <v>495</v>
      </c>
      <c r="H9170" s="68" t="s">
        <v>364</v>
      </c>
      <c r="I9170" s="69">
        <v>0</v>
      </c>
      <c r="J9170" s="69">
        <v>0</v>
      </c>
      <c r="K9170" s="91"/>
      <c r="L9170" s="91"/>
    </row>
    <row r="9171" spans="2:12" x14ac:dyDescent="0.25">
      <c r="B9171" s="67" t="s">
        <v>454</v>
      </c>
      <c r="C9171" s="67" t="s">
        <v>455</v>
      </c>
      <c r="D9171" s="68" t="s">
        <v>375</v>
      </c>
      <c r="E9171" s="67" t="s">
        <v>376</v>
      </c>
      <c r="F9171" s="68" t="s">
        <v>494</v>
      </c>
      <c r="G9171" s="67" t="s">
        <v>495</v>
      </c>
      <c r="H9171" s="68" t="s">
        <v>362</v>
      </c>
      <c r="I9171" s="69">
        <v>0</v>
      </c>
      <c r="J9171" s="69">
        <v>8</v>
      </c>
      <c r="K9171" s="91"/>
      <c r="L9171" s="91"/>
    </row>
    <row r="9172" spans="2:12" x14ac:dyDescent="0.25">
      <c r="B9172" s="67" t="s">
        <v>454</v>
      </c>
      <c r="C9172" s="67" t="s">
        <v>455</v>
      </c>
      <c r="D9172" s="68" t="s">
        <v>375</v>
      </c>
      <c r="E9172" s="67" t="s">
        <v>376</v>
      </c>
      <c r="F9172" s="68" t="s">
        <v>494</v>
      </c>
      <c r="G9172" s="67" t="s">
        <v>495</v>
      </c>
      <c r="H9172" s="68" t="s">
        <v>363</v>
      </c>
      <c r="I9172" s="69">
        <v>0</v>
      </c>
      <c r="J9172" s="69">
        <v>106</v>
      </c>
      <c r="K9172" s="91"/>
      <c r="L9172" s="91"/>
    </row>
    <row r="9173" spans="2:12" x14ac:dyDescent="0.25">
      <c r="B9173" s="67" t="s">
        <v>454</v>
      </c>
      <c r="C9173" s="67" t="s">
        <v>455</v>
      </c>
      <c r="D9173" s="68" t="s">
        <v>375</v>
      </c>
      <c r="E9173" s="67" t="s">
        <v>376</v>
      </c>
      <c r="F9173" s="68" t="s">
        <v>494</v>
      </c>
      <c r="G9173" s="67" t="s">
        <v>495</v>
      </c>
      <c r="H9173" s="68" t="s">
        <v>364</v>
      </c>
      <c r="I9173" s="69">
        <v>10</v>
      </c>
      <c r="J9173" s="69">
        <v>30</v>
      </c>
      <c r="K9173" s="91"/>
      <c r="L9173" s="91"/>
    </row>
    <row r="9174" spans="2:12" x14ac:dyDescent="0.25">
      <c r="B9174" s="67" t="s">
        <v>454</v>
      </c>
      <c r="C9174" s="67" t="s">
        <v>455</v>
      </c>
      <c r="D9174" s="68" t="s">
        <v>375</v>
      </c>
      <c r="E9174" s="67" t="s">
        <v>376</v>
      </c>
      <c r="F9174" s="68" t="s">
        <v>494</v>
      </c>
      <c r="G9174" s="67" t="s">
        <v>495</v>
      </c>
      <c r="H9174" s="68" t="s">
        <v>362</v>
      </c>
      <c r="I9174" s="69">
        <v>6</v>
      </c>
      <c r="J9174" s="69">
        <v>18</v>
      </c>
      <c r="K9174" s="91"/>
      <c r="L9174" s="91"/>
    </row>
    <row r="9175" spans="2:12" x14ac:dyDescent="0.25">
      <c r="B9175" s="67" t="s">
        <v>454</v>
      </c>
      <c r="C9175" s="67" t="s">
        <v>455</v>
      </c>
      <c r="D9175" s="68" t="s">
        <v>375</v>
      </c>
      <c r="E9175" s="67" t="s">
        <v>376</v>
      </c>
      <c r="F9175" s="68" t="s">
        <v>494</v>
      </c>
      <c r="G9175" s="67" t="s">
        <v>495</v>
      </c>
      <c r="H9175" s="68" t="s">
        <v>363</v>
      </c>
      <c r="I9175" s="69">
        <v>12</v>
      </c>
      <c r="J9175" s="69">
        <v>20</v>
      </c>
      <c r="K9175" s="91"/>
      <c r="L9175" s="91"/>
    </row>
    <row r="9176" spans="2:12" x14ac:dyDescent="0.25">
      <c r="B9176" s="67" t="s">
        <v>454</v>
      </c>
      <c r="C9176" s="67" t="s">
        <v>455</v>
      </c>
      <c r="D9176" s="68" t="s">
        <v>375</v>
      </c>
      <c r="E9176" s="67" t="s">
        <v>376</v>
      </c>
      <c r="F9176" s="68" t="s">
        <v>494</v>
      </c>
      <c r="G9176" s="67" t="s">
        <v>495</v>
      </c>
      <c r="H9176" s="68" t="s">
        <v>364</v>
      </c>
      <c r="I9176" s="69">
        <v>36</v>
      </c>
      <c r="J9176" s="69">
        <v>4</v>
      </c>
      <c r="K9176" s="91"/>
      <c r="L9176" s="91"/>
    </row>
    <row r="9177" spans="2:12" x14ac:dyDescent="0.25">
      <c r="B9177" s="67" t="s">
        <v>454</v>
      </c>
      <c r="C9177" s="67" t="s">
        <v>455</v>
      </c>
      <c r="D9177" s="68" t="s">
        <v>375</v>
      </c>
      <c r="E9177" s="67" t="s">
        <v>376</v>
      </c>
      <c r="F9177" s="68" t="s">
        <v>494</v>
      </c>
      <c r="G9177" s="67" t="s">
        <v>495</v>
      </c>
      <c r="H9177" s="68" t="s">
        <v>362</v>
      </c>
      <c r="I9177" s="69">
        <v>0</v>
      </c>
      <c r="J9177" s="69">
        <v>0</v>
      </c>
      <c r="K9177" s="91"/>
      <c r="L9177" s="91"/>
    </row>
    <row r="9178" spans="2:12" x14ac:dyDescent="0.25">
      <c r="B9178" s="67" t="s">
        <v>454</v>
      </c>
      <c r="C9178" s="67" t="s">
        <v>455</v>
      </c>
      <c r="D9178" s="68" t="s">
        <v>375</v>
      </c>
      <c r="E9178" s="67" t="s">
        <v>376</v>
      </c>
      <c r="F9178" s="68" t="s">
        <v>494</v>
      </c>
      <c r="G9178" s="67" t="s">
        <v>495</v>
      </c>
      <c r="H9178" s="68" t="s">
        <v>363</v>
      </c>
      <c r="I9178" s="69">
        <v>0</v>
      </c>
      <c r="J9178" s="69">
        <v>0</v>
      </c>
      <c r="K9178" s="91"/>
      <c r="L9178" s="91"/>
    </row>
    <row r="9179" spans="2:12" x14ac:dyDescent="0.25">
      <c r="B9179" s="67" t="s">
        <v>454</v>
      </c>
      <c r="C9179" s="67" t="s">
        <v>455</v>
      </c>
      <c r="D9179" s="68" t="s">
        <v>375</v>
      </c>
      <c r="E9179" s="67" t="s">
        <v>376</v>
      </c>
      <c r="F9179" s="68" t="s">
        <v>494</v>
      </c>
      <c r="G9179" s="67" t="s">
        <v>495</v>
      </c>
      <c r="H9179" s="68" t="s">
        <v>362</v>
      </c>
      <c r="I9179" s="69">
        <v>0</v>
      </c>
      <c r="J9179" s="69">
        <v>0</v>
      </c>
      <c r="K9179" s="91"/>
      <c r="L9179" s="91"/>
    </row>
    <row r="9180" spans="2:12" x14ac:dyDescent="0.25">
      <c r="B9180" s="67" t="s">
        <v>454</v>
      </c>
      <c r="C9180" s="67" t="s">
        <v>455</v>
      </c>
      <c r="D9180" s="68" t="s">
        <v>375</v>
      </c>
      <c r="E9180" s="67" t="s">
        <v>376</v>
      </c>
      <c r="F9180" s="68" t="s">
        <v>494</v>
      </c>
      <c r="G9180" s="67" t="s">
        <v>495</v>
      </c>
      <c r="H9180" s="68" t="s">
        <v>363</v>
      </c>
      <c r="I9180" s="69">
        <v>0</v>
      </c>
      <c r="J9180" s="69">
        <v>0</v>
      </c>
      <c r="K9180" s="91"/>
      <c r="L9180" s="91"/>
    </row>
    <row r="9181" spans="2:12" x14ac:dyDescent="0.25">
      <c r="B9181" s="67" t="s">
        <v>454</v>
      </c>
      <c r="C9181" s="67" t="s">
        <v>455</v>
      </c>
      <c r="D9181" s="68" t="s">
        <v>375</v>
      </c>
      <c r="E9181" s="67" t="s">
        <v>376</v>
      </c>
      <c r="F9181" s="68" t="s">
        <v>494</v>
      </c>
      <c r="G9181" s="67" t="s">
        <v>495</v>
      </c>
      <c r="H9181" s="68" t="s">
        <v>364</v>
      </c>
      <c r="I9181" s="69">
        <v>0</v>
      </c>
      <c r="J9181" s="69">
        <v>0</v>
      </c>
      <c r="K9181" s="91"/>
      <c r="L9181" s="91"/>
    </row>
    <row r="9182" spans="2:12" x14ac:dyDescent="0.25">
      <c r="B9182" s="67" t="s">
        <v>454</v>
      </c>
      <c r="C9182" s="67" t="s">
        <v>455</v>
      </c>
      <c r="D9182" s="68" t="s">
        <v>375</v>
      </c>
      <c r="E9182" s="67" t="s">
        <v>376</v>
      </c>
      <c r="F9182" s="68" t="s">
        <v>494</v>
      </c>
      <c r="G9182" s="67" t="s">
        <v>495</v>
      </c>
      <c r="H9182" s="68" t="s">
        <v>363</v>
      </c>
      <c r="I9182" s="69">
        <v>0</v>
      </c>
      <c r="J9182" s="69">
        <v>0</v>
      </c>
      <c r="K9182" s="91"/>
      <c r="L9182" s="91"/>
    </row>
    <row r="9183" spans="2:12" x14ac:dyDescent="0.25">
      <c r="B9183" s="67" t="s">
        <v>454</v>
      </c>
      <c r="C9183" s="67" t="s">
        <v>455</v>
      </c>
      <c r="D9183" s="68" t="s">
        <v>375</v>
      </c>
      <c r="E9183" s="67" t="s">
        <v>376</v>
      </c>
      <c r="F9183" s="68" t="s">
        <v>494</v>
      </c>
      <c r="G9183" s="67" t="s">
        <v>495</v>
      </c>
      <c r="H9183" s="68" t="s">
        <v>362</v>
      </c>
      <c r="I9183" s="69">
        <v>0</v>
      </c>
      <c r="J9183" s="69">
        <v>0</v>
      </c>
      <c r="K9183" s="91"/>
      <c r="L9183" s="91"/>
    </row>
    <row r="9184" spans="2:12" x14ac:dyDescent="0.25">
      <c r="B9184" s="67" t="s">
        <v>454</v>
      </c>
      <c r="C9184" s="67" t="s">
        <v>455</v>
      </c>
      <c r="D9184" s="68" t="s">
        <v>375</v>
      </c>
      <c r="E9184" s="67" t="s">
        <v>376</v>
      </c>
      <c r="F9184" s="68" t="s">
        <v>494</v>
      </c>
      <c r="G9184" s="67" t="s">
        <v>495</v>
      </c>
      <c r="H9184" s="68" t="s">
        <v>363</v>
      </c>
      <c r="I9184" s="69">
        <v>0</v>
      </c>
      <c r="J9184" s="69">
        <v>0</v>
      </c>
      <c r="K9184" s="91"/>
      <c r="L9184" s="91"/>
    </row>
    <row r="9185" spans="2:12" x14ac:dyDescent="0.25">
      <c r="B9185" s="67" t="s">
        <v>454</v>
      </c>
      <c r="C9185" s="67" t="s">
        <v>455</v>
      </c>
      <c r="D9185" s="68" t="s">
        <v>375</v>
      </c>
      <c r="E9185" s="67" t="s">
        <v>376</v>
      </c>
      <c r="F9185" s="68" t="s">
        <v>494</v>
      </c>
      <c r="G9185" s="67" t="s">
        <v>495</v>
      </c>
      <c r="H9185" s="68" t="s">
        <v>364</v>
      </c>
      <c r="I9185" s="69">
        <v>0</v>
      </c>
      <c r="J9185" s="69">
        <v>0</v>
      </c>
      <c r="K9185" s="91"/>
      <c r="L9185" s="91"/>
    </row>
    <row r="9186" spans="2:12" x14ac:dyDescent="0.25">
      <c r="B9186" s="67" t="s">
        <v>454</v>
      </c>
      <c r="C9186" s="67" t="s">
        <v>455</v>
      </c>
      <c r="D9186" s="68" t="s">
        <v>375</v>
      </c>
      <c r="E9186" s="67" t="s">
        <v>376</v>
      </c>
      <c r="F9186" s="68" t="s">
        <v>494</v>
      </c>
      <c r="G9186" s="67" t="s">
        <v>495</v>
      </c>
      <c r="H9186" s="68" t="s">
        <v>362</v>
      </c>
      <c r="I9186" s="69">
        <v>10.33</v>
      </c>
      <c r="J9186" s="69">
        <v>10.37</v>
      </c>
      <c r="K9186" s="91"/>
      <c r="L9186" s="91"/>
    </row>
    <row r="9187" spans="2:12" x14ac:dyDescent="0.25">
      <c r="B9187" s="67" t="s">
        <v>454</v>
      </c>
      <c r="C9187" s="67" t="s">
        <v>455</v>
      </c>
      <c r="D9187" s="68" t="s">
        <v>375</v>
      </c>
      <c r="E9187" s="67" t="s">
        <v>376</v>
      </c>
      <c r="F9187" s="68" t="s">
        <v>494</v>
      </c>
      <c r="G9187" s="67" t="s">
        <v>495</v>
      </c>
      <c r="H9187" s="68" t="s">
        <v>363</v>
      </c>
      <c r="I9187" s="69">
        <v>10.48</v>
      </c>
      <c r="J9187" s="69">
        <v>10.452500000000001</v>
      </c>
      <c r="K9187" s="91"/>
      <c r="L9187" s="91"/>
    </row>
    <row r="9188" spans="2:12" x14ac:dyDescent="0.25">
      <c r="B9188" s="67" t="s">
        <v>454</v>
      </c>
      <c r="C9188" s="67" t="s">
        <v>455</v>
      </c>
      <c r="D9188" s="68" t="s">
        <v>375</v>
      </c>
      <c r="E9188" s="67" t="s">
        <v>376</v>
      </c>
      <c r="F9188" s="68" t="s">
        <v>494</v>
      </c>
      <c r="G9188" s="67" t="s">
        <v>495</v>
      </c>
      <c r="H9188" s="68" t="s">
        <v>364</v>
      </c>
      <c r="I9188" s="69">
        <v>29.338799999999999</v>
      </c>
      <c r="J9188" s="69">
        <v>29.267199999999999</v>
      </c>
      <c r="K9188" s="91"/>
      <c r="L9188" s="91"/>
    </row>
    <row r="9189" spans="2:12" x14ac:dyDescent="0.25">
      <c r="B9189" s="67" t="s">
        <v>454</v>
      </c>
      <c r="C9189" s="67" t="s">
        <v>455</v>
      </c>
      <c r="D9189" s="68" t="s">
        <v>375</v>
      </c>
      <c r="E9189" s="67" t="s">
        <v>376</v>
      </c>
      <c r="F9189" s="68" t="s">
        <v>494</v>
      </c>
      <c r="G9189" s="67" t="s">
        <v>495</v>
      </c>
      <c r="H9189" s="68" t="s">
        <v>363</v>
      </c>
      <c r="I9189" s="69">
        <v>0</v>
      </c>
      <c r="J9189" s="69">
        <v>0</v>
      </c>
      <c r="K9189" s="91"/>
      <c r="L9189" s="91"/>
    </row>
    <row r="9190" spans="2:12" x14ac:dyDescent="0.25">
      <c r="B9190" s="67" t="s">
        <v>454</v>
      </c>
      <c r="C9190" s="67" t="s">
        <v>455</v>
      </c>
      <c r="D9190" s="68" t="s">
        <v>375</v>
      </c>
      <c r="E9190" s="67" t="s">
        <v>376</v>
      </c>
      <c r="F9190" s="68" t="s">
        <v>494</v>
      </c>
      <c r="G9190" s="67" t="s">
        <v>495</v>
      </c>
      <c r="H9190" s="68" t="s">
        <v>362</v>
      </c>
      <c r="I9190" s="69">
        <v>0</v>
      </c>
      <c r="J9190" s="69">
        <v>0</v>
      </c>
      <c r="K9190" s="91"/>
      <c r="L9190" s="91"/>
    </row>
    <row r="9191" spans="2:12" x14ac:dyDescent="0.25">
      <c r="B9191" s="67" t="s">
        <v>454</v>
      </c>
      <c r="C9191" s="67" t="s">
        <v>455</v>
      </c>
      <c r="D9191" s="68" t="s">
        <v>375</v>
      </c>
      <c r="E9191" s="67" t="s">
        <v>376</v>
      </c>
      <c r="F9191" s="68" t="s">
        <v>494</v>
      </c>
      <c r="G9191" s="67" t="s">
        <v>495</v>
      </c>
      <c r="H9191" s="68" t="s">
        <v>363</v>
      </c>
      <c r="I9191" s="69">
        <v>4</v>
      </c>
      <c r="J9191" s="69">
        <v>17</v>
      </c>
      <c r="K9191" s="91"/>
      <c r="L9191" s="91"/>
    </row>
    <row r="9192" spans="2:12" x14ac:dyDescent="0.25">
      <c r="B9192" s="67" t="s">
        <v>454</v>
      </c>
      <c r="C9192" s="67" t="s">
        <v>455</v>
      </c>
      <c r="D9192" s="68" t="s">
        <v>375</v>
      </c>
      <c r="E9192" s="67" t="s">
        <v>376</v>
      </c>
      <c r="F9192" s="68" t="s">
        <v>494</v>
      </c>
      <c r="G9192" s="67" t="s">
        <v>495</v>
      </c>
      <c r="H9192" s="68" t="s">
        <v>364</v>
      </c>
      <c r="I9192" s="69">
        <v>0</v>
      </c>
      <c r="J9192" s="69">
        <v>0</v>
      </c>
      <c r="K9192" s="91"/>
      <c r="L9192" s="91"/>
    </row>
    <row r="9193" spans="2:12" x14ac:dyDescent="0.25">
      <c r="B9193" s="67" t="s">
        <v>454</v>
      </c>
      <c r="C9193" s="67" t="s">
        <v>455</v>
      </c>
      <c r="D9193" s="68" t="s">
        <v>375</v>
      </c>
      <c r="E9193" s="67" t="s">
        <v>376</v>
      </c>
      <c r="F9193" s="68" t="s">
        <v>494</v>
      </c>
      <c r="G9193" s="67" t="s">
        <v>495</v>
      </c>
      <c r="H9193" s="68" t="s">
        <v>363</v>
      </c>
      <c r="I9193" s="69">
        <v>0</v>
      </c>
      <c r="J9193" s="69">
        <v>0</v>
      </c>
      <c r="K9193" s="91"/>
      <c r="L9193" s="91"/>
    </row>
    <row r="9194" spans="2:12" x14ac:dyDescent="0.25">
      <c r="B9194" s="67" t="s">
        <v>454</v>
      </c>
      <c r="C9194" s="67" t="s">
        <v>455</v>
      </c>
      <c r="D9194" s="68" t="s">
        <v>375</v>
      </c>
      <c r="E9194" s="67" t="s">
        <v>376</v>
      </c>
      <c r="F9194" s="68" t="s">
        <v>494</v>
      </c>
      <c r="G9194" s="67" t="s">
        <v>495</v>
      </c>
      <c r="H9194" s="68" t="s">
        <v>364</v>
      </c>
      <c r="I9194" s="69">
        <v>0</v>
      </c>
      <c r="J9194" s="69">
        <v>0</v>
      </c>
      <c r="K9194" s="91"/>
      <c r="L9194" s="91"/>
    </row>
    <row r="9195" spans="2:12" x14ac:dyDescent="0.25">
      <c r="B9195" s="67" t="s">
        <v>454</v>
      </c>
      <c r="C9195" s="67" t="s">
        <v>455</v>
      </c>
      <c r="D9195" s="68" t="s">
        <v>375</v>
      </c>
      <c r="E9195" s="67" t="s">
        <v>376</v>
      </c>
      <c r="F9195" s="68" t="s">
        <v>494</v>
      </c>
      <c r="G9195" s="67" t="s">
        <v>495</v>
      </c>
      <c r="H9195" s="68" t="s">
        <v>362</v>
      </c>
      <c r="I9195" s="69">
        <v>0</v>
      </c>
      <c r="J9195" s="69">
        <v>0</v>
      </c>
      <c r="K9195" s="91"/>
      <c r="L9195" s="91"/>
    </row>
    <row r="9196" spans="2:12" x14ac:dyDescent="0.25">
      <c r="B9196" s="67" t="s">
        <v>454</v>
      </c>
      <c r="C9196" s="67" t="s">
        <v>455</v>
      </c>
      <c r="D9196" s="68" t="s">
        <v>375</v>
      </c>
      <c r="E9196" s="67" t="s">
        <v>376</v>
      </c>
      <c r="F9196" s="68" t="s">
        <v>494</v>
      </c>
      <c r="G9196" s="67" t="s">
        <v>495</v>
      </c>
      <c r="H9196" s="68" t="s">
        <v>363</v>
      </c>
      <c r="I9196" s="69">
        <v>0</v>
      </c>
      <c r="J9196" s="69">
        <v>0</v>
      </c>
      <c r="K9196" s="91"/>
      <c r="L9196" s="91"/>
    </row>
    <row r="9197" spans="2:12" x14ac:dyDescent="0.25">
      <c r="B9197" s="67" t="s">
        <v>454</v>
      </c>
      <c r="C9197" s="67" t="s">
        <v>455</v>
      </c>
      <c r="D9197" s="68" t="s">
        <v>375</v>
      </c>
      <c r="E9197" s="67" t="s">
        <v>376</v>
      </c>
      <c r="F9197" s="68" t="s">
        <v>494</v>
      </c>
      <c r="G9197" s="67" t="s">
        <v>495</v>
      </c>
      <c r="H9197" s="68" t="s">
        <v>364</v>
      </c>
      <c r="I9197" s="69">
        <v>0</v>
      </c>
      <c r="J9197" s="69">
        <v>0</v>
      </c>
      <c r="K9197" s="91"/>
      <c r="L9197" s="91"/>
    </row>
    <row r="9198" spans="2:12" x14ac:dyDescent="0.25">
      <c r="B9198" s="67" t="s">
        <v>454</v>
      </c>
      <c r="C9198" s="67" t="s">
        <v>455</v>
      </c>
      <c r="D9198" s="68" t="s">
        <v>375</v>
      </c>
      <c r="E9198" s="67" t="s">
        <v>376</v>
      </c>
      <c r="F9198" s="68" t="s">
        <v>494</v>
      </c>
      <c r="G9198" s="67" t="s">
        <v>495</v>
      </c>
      <c r="H9198" s="68" t="s">
        <v>362</v>
      </c>
      <c r="I9198" s="69">
        <v>0</v>
      </c>
      <c r="J9198" s="69">
        <v>0</v>
      </c>
      <c r="K9198" s="91"/>
      <c r="L9198" s="91"/>
    </row>
    <row r="9199" spans="2:12" x14ac:dyDescent="0.25">
      <c r="B9199" s="67" t="s">
        <v>454</v>
      </c>
      <c r="C9199" s="67" t="s">
        <v>455</v>
      </c>
      <c r="D9199" s="68" t="s">
        <v>375</v>
      </c>
      <c r="E9199" s="67" t="s">
        <v>376</v>
      </c>
      <c r="F9199" s="68" t="s">
        <v>494</v>
      </c>
      <c r="G9199" s="67" t="s">
        <v>495</v>
      </c>
      <c r="H9199" s="68" t="s">
        <v>363</v>
      </c>
      <c r="I9199" s="69">
        <v>0</v>
      </c>
      <c r="J9199" s="69">
        <v>0</v>
      </c>
      <c r="K9199" s="91"/>
      <c r="L9199" s="91"/>
    </row>
    <row r="9200" spans="2:12" x14ac:dyDescent="0.25">
      <c r="B9200" s="67" t="s">
        <v>454</v>
      </c>
      <c r="C9200" s="67" t="s">
        <v>455</v>
      </c>
      <c r="D9200" s="68" t="s">
        <v>375</v>
      </c>
      <c r="E9200" s="67" t="s">
        <v>376</v>
      </c>
      <c r="F9200" s="68" t="s">
        <v>494</v>
      </c>
      <c r="G9200" s="67" t="s">
        <v>495</v>
      </c>
      <c r="H9200" s="68" t="s">
        <v>363</v>
      </c>
      <c r="I9200" s="69">
        <v>0</v>
      </c>
      <c r="J9200" s="69">
        <v>4.1900000000000004</v>
      </c>
      <c r="K9200" s="91"/>
      <c r="L9200" s="91"/>
    </row>
    <row r="9201" spans="2:12" x14ac:dyDescent="0.25">
      <c r="B9201" s="67" t="s">
        <v>454</v>
      </c>
      <c r="C9201" s="67" t="s">
        <v>455</v>
      </c>
      <c r="D9201" s="68" t="s">
        <v>375</v>
      </c>
      <c r="E9201" s="67" t="s">
        <v>376</v>
      </c>
      <c r="F9201" s="68" t="s">
        <v>494</v>
      </c>
      <c r="G9201" s="67" t="s">
        <v>495</v>
      </c>
      <c r="H9201" s="68" t="s">
        <v>364</v>
      </c>
      <c r="I9201" s="69">
        <v>8.3792000000000009</v>
      </c>
      <c r="J9201" s="69">
        <v>0</v>
      </c>
      <c r="K9201" s="91"/>
      <c r="L9201" s="91"/>
    </row>
    <row r="9202" spans="2:12" x14ac:dyDescent="0.25">
      <c r="B9202" s="67" t="s">
        <v>454</v>
      </c>
      <c r="C9202" s="67" t="s">
        <v>455</v>
      </c>
      <c r="D9202" s="68" t="s">
        <v>375</v>
      </c>
      <c r="E9202" s="67" t="s">
        <v>376</v>
      </c>
      <c r="F9202" s="68" t="s">
        <v>494</v>
      </c>
      <c r="G9202" s="67" t="s">
        <v>495</v>
      </c>
      <c r="H9202" s="68" t="s">
        <v>362</v>
      </c>
      <c r="I9202" s="69">
        <v>0</v>
      </c>
      <c r="J9202" s="69">
        <v>0</v>
      </c>
      <c r="K9202" s="91"/>
      <c r="L9202" s="91"/>
    </row>
    <row r="9203" spans="2:12" x14ac:dyDescent="0.25">
      <c r="B9203" s="67" t="s">
        <v>454</v>
      </c>
      <c r="C9203" s="67" t="s">
        <v>455</v>
      </c>
      <c r="D9203" s="68" t="s">
        <v>375</v>
      </c>
      <c r="E9203" s="67" t="s">
        <v>376</v>
      </c>
      <c r="F9203" s="68" t="s">
        <v>494</v>
      </c>
      <c r="G9203" s="67" t="s">
        <v>495</v>
      </c>
      <c r="H9203" s="68" t="s">
        <v>363</v>
      </c>
      <c r="I9203" s="69">
        <v>0</v>
      </c>
      <c r="J9203" s="69">
        <v>0</v>
      </c>
      <c r="K9203" s="91"/>
      <c r="L9203" s="91"/>
    </row>
    <row r="9204" spans="2:12" x14ac:dyDescent="0.25">
      <c r="B9204" s="67" t="s">
        <v>454</v>
      </c>
      <c r="C9204" s="67" t="s">
        <v>455</v>
      </c>
      <c r="D9204" s="68" t="s">
        <v>375</v>
      </c>
      <c r="E9204" s="67" t="s">
        <v>376</v>
      </c>
      <c r="F9204" s="68" t="s">
        <v>494</v>
      </c>
      <c r="G9204" s="67" t="s">
        <v>495</v>
      </c>
      <c r="H9204" s="68" t="s">
        <v>364</v>
      </c>
      <c r="I9204" s="69">
        <v>11.5</v>
      </c>
      <c r="J9204" s="69">
        <v>0</v>
      </c>
      <c r="K9204" s="91"/>
      <c r="L9204" s="91"/>
    </row>
    <row r="9205" spans="2:12" x14ac:dyDescent="0.25">
      <c r="B9205" s="67" t="s">
        <v>454</v>
      </c>
      <c r="C9205" s="67" t="s">
        <v>455</v>
      </c>
      <c r="D9205" s="68" t="s">
        <v>375</v>
      </c>
      <c r="E9205" s="67" t="s">
        <v>376</v>
      </c>
      <c r="F9205" s="68" t="s">
        <v>494</v>
      </c>
      <c r="G9205" s="67" t="s">
        <v>495</v>
      </c>
      <c r="H9205" s="68" t="s">
        <v>362</v>
      </c>
      <c r="I9205" s="69">
        <v>0</v>
      </c>
      <c r="J9205" s="69">
        <v>0</v>
      </c>
      <c r="K9205" s="91"/>
      <c r="L9205" s="91"/>
    </row>
    <row r="9206" spans="2:12" x14ac:dyDescent="0.25">
      <c r="B9206" s="67" t="s">
        <v>454</v>
      </c>
      <c r="C9206" s="67" t="s">
        <v>455</v>
      </c>
      <c r="D9206" s="68" t="s">
        <v>375</v>
      </c>
      <c r="E9206" s="67" t="s">
        <v>376</v>
      </c>
      <c r="F9206" s="68" t="s">
        <v>494</v>
      </c>
      <c r="G9206" s="67" t="s">
        <v>495</v>
      </c>
      <c r="H9206" s="68" t="s">
        <v>363</v>
      </c>
      <c r="I9206" s="69">
        <v>0</v>
      </c>
      <c r="J9206" s="69">
        <v>18.895</v>
      </c>
      <c r="K9206" s="91"/>
      <c r="L9206" s="91"/>
    </row>
    <row r="9207" spans="2:12" x14ac:dyDescent="0.25">
      <c r="B9207" s="67" t="s">
        <v>454</v>
      </c>
      <c r="C9207" s="67" t="s">
        <v>455</v>
      </c>
      <c r="D9207" s="68" t="s">
        <v>375</v>
      </c>
      <c r="E9207" s="67" t="s">
        <v>376</v>
      </c>
      <c r="F9207" s="68" t="s">
        <v>494</v>
      </c>
      <c r="G9207" s="67" t="s">
        <v>495</v>
      </c>
      <c r="H9207" s="68" t="s">
        <v>364</v>
      </c>
      <c r="I9207" s="69">
        <v>0</v>
      </c>
      <c r="J9207" s="69">
        <v>0</v>
      </c>
      <c r="K9207" s="91"/>
      <c r="L9207" s="91"/>
    </row>
    <row r="9208" spans="2:12" x14ac:dyDescent="0.25">
      <c r="B9208" s="67" t="s">
        <v>454</v>
      </c>
      <c r="C9208" s="67" t="s">
        <v>455</v>
      </c>
      <c r="D9208" s="68" t="s">
        <v>375</v>
      </c>
      <c r="E9208" s="67" t="s">
        <v>376</v>
      </c>
      <c r="F9208" s="68" t="s">
        <v>494</v>
      </c>
      <c r="G9208" s="67" t="s">
        <v>495</v>
      </c>
      <c r="H9208" s="68" t="s">
        <v>363</v>
      </c>
      <c r="I9208" s="69">
        <v>0</v>
      </c>
      <c r="J9208" s="69">
        <v>0</v>
      </c>
      <c r="K9208" s="91"/>
      <c r="L9208" s="91"/>
    </row>
    <row r="9209" spans="2:12" x14ac:dyDescent="0.25">
      <c r="B9209" s="67" t="s">
        <v>454</v>
      </c>
      <c r="C9209" s="67" t="s">
        <v>455</v>
      </c>
      <c r="D9209" s="68" t="s">
        <v>375</v>
      </c>
      <c r="E9209" s="67" t="s">
        <v>376</v>
      </c>
      <c r="F9209" s="68" t="s">
        <v>494</v>
      </c>
      <c r="G9209" s="67" t="s">
        <v>495</v>
      </c>
      <c r="H9209" s="68" t="s">
        <v>363</v>
      </c>
      <c r="I9209" s="69">
        <v>0</v>
      </c>
      <c r="J9209" s="69">
        <v>0</v>
      </c>
      <c r="K9209" s="91"/>
      <c r="L9209" s="91"/>
    </row>
    <row r="9210" spans="2:12" x14ac:dyDescent="0.25">
      <c r="B9210" s="67" t="s">
        <v>454</v>
      </c>
      <c r="C9210" s="67" t="s">
        <v>455</v>
      </c>
      <c r="D9210" s="68" t="s">
        <v>375</v>
      </c>
      <c r="E9210" s="67" t="s">
        <v>376</v>
      </c>
      <c r="F9210" s="68" t="s">
        <v>494</v>
      </c>
      <c r="G9210" s="67" t="s">
        <v>495</v>
      </c>
      <c r="H9210" s="68" t="s">
        <v>364</v>
      </c>
      <c r="I9210" s="69">
        <v>0</v>
      </c>
      <c r="J9210" s="69">
        <v>0</v>
      </c>
      <c r="K9210" s="91"/>
      <c r="L9210" s="91"/>
    </row>
    <row r="9211" spans="2:12" x14ac:dyDescent="0.25">
      <c r="B9211" s="67" t="s">
        <v>454</v>
      </c>
      <c r="C9211" s="67" t="s">
        <v>455</v>
      </c>
      <c r="D9211" s="68" t="s">
        <v>375</v>
      </c>
      <c r="E9211" s="67" t="s">
        <v>376</v>
      </c>
      <c r="F9211" s="68" t="s">
        <v>494</v>
      </c>
      <c r="G9211" s="67" t="s">
        <v>495</v>
      </c>
      <c r="H9211" s="68" t="s">
        <v>362</v>
      </c>
      <c r="I9211" s="69">
        <v>0</v>
      </c>
      <c r="J9211" s="69">
        <v>0</v>
      </c>
      <c r="K9211" s="91"/>
      <c r="L9211" s="91"/>
    </row>
    <row r="9212" spans="2:12" x14ac:dyDescent="0.25">
      <c r="B9212" s="67" t="s">
        <v>454</v>
      </c>
      <c r="C9212" s="67" t="s">
        <v>455</v>
      </c>
      <c r="D9212" s="68" t="s">
        <v>375</v>
      </c>
      <c r="E9212" s="67" t="s">
        <v>376</v>
      </c>
      <c r="F9212" s="68" t="s">
        <v>494</v>
      </c>
      <c r="G9212" s="67" t="s">
        <v>495</v>
      </c>
      <c r="H9212" s="68" t="s">
        <v>362</v>
      </c>
      <c r="I9212" s="69">
        <v>0</v>
      </c>
      <c r="J9212" s="69">
        <v>0</v>
      </c>
      <c r="K9212" s="91"/>
      <c r="L9212" s="91"/>
    </row>
    <row r="9213" spans="2:12" x14ac:dyDescent="0.25">
      <c r="B9213" s="67" t="s">
        <v>454</v>
      </c>
      <c r="C9213" s="67" t="s">
        <v>455</v>
      </c>
      <c r="D9213" s="68" t="s">
        <v>375</v>
      </c>
      <c r="E9213" s="67" t="s">
        <v>376</v>
      </c>
      <c r="F9213" s="68" t="s">
        <v>494</v>
      </c>
      <c r="G9213" s="67" t="s">
        <v>495</v>
      </c>
      <c r="H9213" s="68" t="s">
        <v>363</v>
      </c>
      <c r="I9213" s="69">
        <v>0</v>
      </c>
      <c r="J9213" s="69">
        <v>0</v>
      </c>
      <c r="K9213" s="91"/>
      <c r="L9213" s="91"/>
    </row>
    <row r="9214" spans="2:12" x14ac:dyDescent="0.25">
      <c r="B9214" s="67" t="s">
        <v>454</v>
      </c>
      <c r="C9214" s="67" t="s">
        <v>455</v>
      </c>
      <c r="D9214" s="68" t="s">
        <v>375</v>
      </c>
      <c r="E9214" s="67" t="s">
        <v>376</v>
      </c>
      <c r="F9214" s="68" t="s">
        <v>494</v>
      </c>
      <c r="G9214" s="67" t="s">
        <v>495</v>
      </c>
      <c r="H9214" s="68" t="s">
        <v>364</v>
      </c>
      <c r="I9214" s="69">
        <v>0</v>
      </c>
      <c r="J9214" s="69">
        <v>0</v>
      </c>
      <c r="K9214" s="91"/>
      <c r="L9214" s="91"/>
    </row>
    <row r="9215" spans="2:12" x14ac:dyDescent="0.25">
      <c r="B9215" s="67" t="s">
        <v>454</v>
      </c>
      <c r="C9215" s="67" t="s">
        <v>455</v>
      </c>
      <c r="D9215" s="68" t="s">
        <v>375</v>
      </c>
      <c r="E9215" s="67" t="s">
        <v>376</v>
      </c>
      <c r="F9215" s="68" t="s">
        <v>494</v>
      </c>
      <c r="G9215" s="67" t="s">
        <v>495</v>
      </c>
      <c r="H9215" s="68" t="s">
        <v>364</v>
      </c>
      <c r="I9215" s="69">
        <v>0</v>
      </c>
      <c r="J9215" s="69">
        <v>0</v>
      </c>
      <c r="K9215" s="91"/>
      <c r="L9215" s="91"/>
    </row>
    <row r="9216" spans="2:12" x14ac:dyDescent="0.25">
      <c r="B9216" s="67" t="s">
        <v>454</v>
      </c>
      <c r="C9216" s="67" t="s">
        <v>455</v>
      </c>
      <c r="D9216" s="68" t="s">
        <v>375</v>
      </c>
      <c r="E9216" s="67" t="s">
        <v>376</v>
      </c>
      <c r="F9216" s="68" t="s">
        <v>494</v>
      </c>
      <c r="G9216" s="67" t="s">
        <v>495</v>
      </c>
      <c r="H9216" s="68" t="s">
        <v>364</v>
      </c>
      <c r="I9216" s="69">
        <v>0</v>
      </c>
      <c r="J9216" s="69">
        <v>0</v>
      </c>
      <c r="K9216" s="91"/>
      <c r="L9216" s="91"/>
    </row>
    <row r="9217" spans="2:12" x14ac:dyDescent="0.25">
      <c r="B9217" s="67" t="s">
        <v>454</v>
      </c>
      <c r="C9217" s="67" t="s">
        <v>455</v>
      </c>
      <c r="D9217" s="68" t="s">
        <v>375</v>
      </c>
      <c r="E9217" s="67" t="s">
        <v>376</v>
      </c>
      <c r="F9217" s="68" t="s">
        <v>494</v>
      </c>
      <c r="G9217" s="67" t="s">
        <v>495</v>
      </c>
      <c r="H9217" s="68" t="s">
        <v>362</v>
      </c>
      <c r="I9217" s="69">
        <v>0</v>
      </c>
      <c r="J9217" s="69">
        <v>0</v>
      </c>
      <c r="K9217" s="91"/>
      <c r="L9217" s="91"/>
    </row>
    <row r="9218" spans="2:12" x14ac:dyDescent="0.25">
      <c r="B9218" s="67" t="s">
        <v>454</v>
      </c>
      <c r="C9218" s="67" t="s">
        <v>455</v>
      </c>
      <c r="D9218" s="68" t="s">
        <v>375</v>
      </c>
      <c r="E9218" s="67" t="s">
        <v>376</v>
      </c>
      <c r="F9218" s="68" t="s">
        <v>494</v>
      </c>
      <c r="G9218" s="67" t="s">
        <v>495</v>
      </c>
      <c r="H9218" s="68" t="s">
        <v>363</v>
      </c>
      <c r="I9218" s="69">
        <v>0</v>
      </c>
      <c r="J9218" s="69">
        <v>0</v>
      </c>
      <c r="K9218" s="91"/>
      <c r="L9218" s="91"/>
    </row>
    <row r="9219" spans="2:12" x14ac:dyDescent="0.25">
      <c r="B9219" s="67" t="s">
        <v>454</v>
      </c>
      <c r="C9219" s="67" t="s">
        <v>455</v>
      </c>
      <c r="D9219" s="68" t="s">
        <v>375</v>
      </c>
      <c r="E9219" s="67" t="s">
        <v>376</v>
      </c>
      <c r="F9219" s="68" t="s">
        <v>494</v>
      </c>
      <c r="G9219" s="67" t="s">
        <v>495</v>
      </c>
      <c r="H9219" s="68" t="s">
        <v>364</v>
      </c>
      <c r="I9219" s="69">
        <v>0</v>
      </c>
      <c r="J9219" s="69">
        <v>0</v>
      </c>
      <c r="K9219" s="91"/>
      <c r="L9219" s="91"/>
    </row>
    <row r="9220" spans="2:12" x14ac:dyDescent="0.25">
      <c r="B9220" s="67" t="s">
        <v>454</v>
      </c>
      <c r="C9220" s="67" t="s">
        <v>455</v>
      </c>
      <c r="D9220" s="68" t="s">
        <v>375</v>
      </c>
      <c r="E9220" s="67" t="s">
        <v>376</v>
      </c>
      <c r="F9220" s="68" t="s">
        <v>494</v>
      </c>
      <c r="G9220" s="67" t="s">
        <v>495</v>
      </c>
      <c r="H9220" s="68" t="s">
        <v>363</v>
      </c>
      <c r="I9220" s="69">
        <v>0</v>
      </c>
      <c r="J9220" s="69">
        <v>0</v>
      </c>
      <c r="K9220" s="91"/>
      <c r="L9220" s="91"/>
    </row>
    <row r="9221" spans="2:12" x14ac:dyDescent="0.25">
      <c r="B9221" s="67" t="s">
        <v>454</v>
      </c>
      <c r="C9221" s="67" t="s">
        <v>455</v>
      </c>
      <c r="D9221" s="68" t="s">
        <v>375</v>
      </c>
      <c r="E9221" s="67" t="s">
        <v>376</v>
      </c>
      <c r="F9221" s="68" t="s">
        <v>494</v>
      </c>
      <c r="G9221" s="67" t="s">
        <v>495</v>
      </c>
      <c r="H9221" s="68" t="s">
        <v>363</v>
      </c>
      <c r="I9221" s="69">
        <v>0</v>
      </c>
      <c r="J9221" s="69">
        <v>0</v>
      </c>
      <c r="K9221" s="91"/>
      <c r="L9221" s="91"/>
    </row>
    <row r="9222" spans="2:12" x14ac:dyDescent="0.25">
      <c r="B9222" s="67" t="s">
        <v>454</v>
      </c>
      <c r="C9222" s="67" t="s">
        <v>455</v>
      </c>
      <c r="D9222" s="68" t="s">
        <v>375</v>
      </c>
      <c r="E9222" s="67" t="s">
        <v>376</v>
      </c>
      <c r="F9222" s="68" t="s">
        <v>494</v>
      </c>
      <c r="G9222" s="67" t="s">
        <v>495</v>
      </c>
      <c r="H9222" s="68" t="s">
        <v>362</v>
      </c>
      <c r="I9222" s="69">
        <v>0</v>
      </c>
      <c r="J9222" s="69">
        <v>0</v>
      </c>
      <c r="K9222" s="91"/>
      <c r="L9222" s="91"/>
    </row>
    <row r="9223" spans="2:12" x14ac:dyDescent="0.25">
      <c r="B9223" s="67" t="s">
        <v>454</v>
      </c>
      <c r="C9223" s="67" t="s">
        <v>455</v>
      </c>
      <c r="D9223" s="68" t="s">
        <v>375</v>
      </c>
      <c r="E9223" s="67" t="s">
        <v>376</v>
      </c>
      <c r="F9223" s="68" t="s">
        <v>494</v>
      </c>
      <c r="G9223" s="67" t="s">
        <v>495</v>
      </c>
      <c r="H9223" s="68" t="s">
        <v>363</v>
      </c>
      <c r="I9223" s="69">
        <v>6.2850000000000001</v>
      </c>
      <c r="J9223" s="69">
        <v>6.2725</v>
      </c>
      <c r="K9223" s="91"/>
      <c r="L9223" s="91"/>
    </row>
    <row r="9224" spans="2:12" x14ac:dyDescent="0.25">
      <c r="B9224" s="67" t="s">
        <v>454</v>
      </c>
      <c r="C9224" s="67" t="s">
        <v>455</v>
      </c>
      <c r="D9224" s="68" t="s">
        <v>375</v>
      </c>
      <c r="E9224" s="67" t="s">
        <v>376</v>
      </c>
      <c r="F9224" s="68" t="s">
        <v>494</v>
      </c>
      <c r="G9224" s="67" t="s">
        <v>495</v>
      </c>
      <c r="H9224" s="68" t="s">
        <v>362</v>
      </c>
      <c r="I9224" s="69">
        <v>0</v>
      </c>
      <c r="J9224" s="69">
        <v>11.5</v>
      </c>
      <c r="K9224" s="91"/>
      <c r="L9224" s="91"/>
    </row>
    <row r="9225" spans="2:12" x14ac:dyDescent="0.25">
      <c r="B9225" s="67" t="s">
        <v>454</v>
      </c>
      <c r="C9225" s="67" t="s">
        <v>455</v>
      </c>
      <c r="D9225" s="68" t="s">
        <v>375</v>
      </c>
      <c r="E9225" s="67" t="s">
        <v>376</v>
      </c>
      <c r="F9225" s="68" t="s">
        <v>494</v>
      </c>
      <c r="G9225" s="67" t="s">
        <v>495</v>
      </c>
      <c r="H9225" s="68" t="s">
        <v>364</v>
      </c>
      <c r="I9225" s="69">
        <v>10</v>
      </c>
      <c r="J9225" s="69">
        <v>40</v>
      </c>
      <c r="K9225" s="91"/>
      <c r="L9225" s="91"/>
    </row>
    <row r="9226" spans="2:12" x14ac:dyDescent="0.25">
      <c r="B9226" s="67" t="s">
        <v>454</v>
      </c>
      <c r="C9226" s="67" t="s">
        <v>455</v>
      </c>
      <c r="D9226" s="68" t="s">
        <v>375</v>
      </c>
      <c r="E9226" s="67" t="s">
        <v>376</v>
      </c>
      <c r="F9226" s="68" t="s">
        <v>496</v>
      </c>
      <c r="G9226" s="67" t="s">
        <v>497</v>
      </c>
      <c r="H9226" s="68" t="s">
        <v>363</v>
      </c>
      <c r="I9226" s="69">
        <v>0</v>
      </c>
      <c r="J9226" s="69">
        <v>0</v>
      </c>
      <c r="K9226" s="91"/>
      <c r="L9226" s="91"/>
    </row>
    <row r="9227" spans="2:12" x14ac:dyDescent="0.25">
      <c r="B9227" s="67" t="s">
        <v>454</v>
      </c>
      <c r="C9227" s="67" t="s">
        <v>455</v>
      </c>
      <c r="D9227" s="68" t="s">
        <v>375</v>
      </c>
      <c r="E9227" s="67" t="s">
        <v>376</v>
      </c>
      <c r="F9227" s="68" t="s">
        <v>496</v>
      </c>
      <c r="G9227" s="67" t="s">
        <v>497</v>
      </c>
      <c r="H9227" s="68" t="s">
        <v>364</v>
      </c>
      <c r="I9227" s="69">
        <v>0</v>
      </c>
      <c r="J9227" s="69">
        <v>0</v>
      </c>
      <c r="K9227" s="91"/>
      <c r="L9227" s="91"/>
    </row>
    <row r="9228" spans="2:12" x14ac:dyDescent="0.25">
      <c r="B9228" s="67" t="s">
        <v>454</v>
      </c>
      <c r="C9228" s="67" t="s">
        <v>455</v>
      </c>
      <c r="D9228" s="68" t="s">
        <v>375</v>
      </c>
      <c r="E9228" s="67" t="s">
        <v>376</v>
      </c>
      <c r="F9228" s="68" t="s">
        <v>496</v>
      </c>
      <c r="G9228" s="67" t="s">
        <v>497</v>
      </c>
      <c r="H9228" s="68" t="s">
        <v>362</v>
      </c>
      <c r="I9228" s="69">
        <v>0</v>
      </c>
      <c r="J9228" s="69">
        <v>0</v>
      </c>
      <c r="K9228" s="91"/>
      <c r="L9228" s="91"/>
    </row>
    <row r="9229" spans="2:12" x14ac:dyDescent="0.25">
      <c r="B9229" s="67" t="s">
        <v>454</v>
      </c>
      <c r="C9229" s="67" t="s">
        <v>455</v>
      </c>
      <c r="D9229" s="68" t="s">
        <v>375</v>
      </c>
      <c r="E9229" s="67" t="s">
        <v>376</v>
      </c>
      <c r="F9229" s="68" t="s">
        <v>496</v>
      </c>
      <c r="G9229" s="67" t="s">
        <v>497</v>
      </c>
      <c r="H9229" s="68" t="s">
        <v>363</v>
      </c>
      <c r="I9229" s="69">
        <v>9.23</v>
      </c>
      <c r="J9229" s="69">
        <v>9.2475000000000005</v>
      </c>
      <c r="K9229" s="91"/>
      <c r="L9229" s="91"/>
    </row>
    <row r="9230" spans="2:12" x14ac:dyDescent="0.25">
      <c r="B9230" s="67" t="s">
        <v>454</v>
      </c>
      <c r="C9230" s="67" t="s">
        <v>455</v>
      </c>
      <c r="D9230" s="68" t="s">
        <v>375</v>
      </c>
      <c r="E9230" s="67" t="s">
        <v>376</v>
      </c>
      <c r="F9230" s="68" t="s">
        <v>496</v>
      </c>
      <c r="G9230" s="67" t="s">
        <v>497</v>
      </c>
      <c r="H9230" s="68" t="s">
        <v>364</v>
      </c>
      <c r="I9230" s="69">
        <v>0</v>
      </c>
      <c r="J9230" s="69">
        <v>23.094200000000001</v>
      </c>
      <c r="K9230" s="91"/>
      <c r="L9230" s="91"/>
    </row>
    <row r="9231" spans="2:12" x14ac:dyDescent="0.25">
      <c r="B9231" s="67" t="s">
        <v>454</v>
      </c>
      <c r="C9231" s="67" t="s">
        <v>455</v>
      </c>
      <c r="D9231" s="68" t="s">
        <v>375</v>
      </c>
      <c r="E9231" s="67" t="s">
        <v>376</v>
      </c>
      <c r="F9231" s="68" t="s">
        <v>496</v>
      </c>
      <c r="G9231" s="67" t="s">
        <v>497</v>
      </c>
      <c r="H9231" s="68" t="s">
        <v>363</v>
      </c>
      <c r="I9231" s="69">
        <v>0</v>
      </c>
      <c r="J9231" s="69">
        <v>0</v>
      </c>
      <c r="K9231" s="91"/>
      <c r="L9231" s="91"/>
    </row>
    <row r="9232" spans="2:12" x14ac:dyDescent="0.25">
      <c r="B9232" s="67" t="s">
        <v>454</v>
      </c>
      <c r="C9232" s="67" t="s">
        <v>455</v>
      </c>
      <c r="D9232" s="68" t="s">
        <v>375</v>
      </c>
      <c r="E9232" s="67" t="s">
        <v>376</v>
      </c>
      <c r="F9232" s="68" t="s">
        <v>496</v>
      </c>
      <c r="G9232" s="67" t="s">
        <v>497</v>
      </c>
      <c r="H9232" s="68" t="s">
        <v>362</v>
      </c>
      <c r="I9232" s="69">
        <v>16</v>
      </c>
      <c r="J9232" s="69">
        <v>0</v>
      </c>
      <c r="K9232" s="91"/>
      <c r="L9232" s="91"/>
    </row>
    <row r="9233" spans="2:12" x14ac:dyDescent="0.25">
      <c r="B9233" s="67" t="s">
        <v>454</v>
      </c>
      <c r="C9233" s="67" t="s">
        <v>455</v>
      </c>
      <c r="D9233" s="68" t="s">
        <v>375</v>
      </c>
      <c r="E9233" s="67" t="s">
        <v>376</v>
      </c>
      <c r="F9233" s="68" t="s">
        <v>496</v>
      </c>
      <c r="G9233" s="67" t="s">
        <v>497</v>
      </c>
      <c r="H9233" s="68" t="s">
        <v>363</v>
      </c>
      <c r="I9233" s="69">
        <v>45</v>
      </c>
      <c r="J9233" s="69">
        <v>48</v>
      </c>
      <c r="K9233" s="91"/>
      <c r="L9233" s="91"/>
    </row>
    <row r="9234" spans="2:12" x14ac:dyDescent="0.25">
      <c r="B9234" s="67" t="s">
        <v>454</v>
      </c>
      <c r="C9234" s="67" t="s">
        <v>455</v>
      </c>
      <c r="D9234" s="68" t="s">
        <v>375</v>
      </c>
      <c r="E9234" s="67" t="s">
        <v>376</v>
      </c>
      <c r="F9234" s="68" t="s">
        <v>496</v>
      </c>
      <c r="G9234" s="67" t="s">
        <v>497</v>
      </c>
      <c r="H9234" s="68" t="s">
        <v>364</v>
      </c>
      <c r="I9234" s="69">
        <v>30</v>
      </c>
      <c r="J9234" s="69">
        <v>6</v>
      </c>
      <c r="K9234" s="91"/>
      <c r="L9234" s="91"/>
    </row>
    <row r="9235" spans="2:12" x14ac:dyDescent="0.25">
      <c r="B9235" s="67" t="s">
        <v>454</v>
      </c>
      <c r="C9235" s="67" t="s">
        <v>455</v>
      </c>
      <c r="D9235" s="68" t="s">
        <v>375</v>
      </c>
      <c r="E9235" s="67" t="s">
        <v>376</v>
      </c>
      <c r="F9235" s="68" t="s">
        <v>496</v>
      </c>
      <c r="G9235" s="67" t="s">
        <v>497</v>
      </c>
      <c r="H9235" s="68" t="s">
        <v>362</v>
      </c>
      <c r="I9235" s="69">
        <v>7</v>
      </c>
      <c r="J9235" s="69">
        <v>1</v>
      </c>
      <c r="K9235" s="91"/>
      <c r="L9235" s="91"/>
    </row>
    <row r="9236" spans="2:12" x14ac:dyDescent="0.25">
      <c r="B9236" s="67" t="s">
        <v>454</v>
      </c>
      <c r="C9236" s="67" t="s">
        <v>455</v>
      </c>
      <c r="D9236" s="68" t="s">
        <v>375</v>
      </c>
      <c r="E9236" s="67" t="s">
        <v>376</v>
      </c>
      <c r="F9236" s="68" t="s">
        <v>496</v>
      </c>
      <c r="G9236" s="67" t="s">
        <v>497</v>
      </c>
      <c r="H9236" s="68" t="s">
        <v>363</v>
      </c>
      <c r="I9236" s="69">
        <v>99</v>
      </c>
      <c r="J9236" s="69">
        <v>102</v>
      </c>
      <c r="K9236" s="91"/>
      <c r="L9236" s="91"/>
    </row>
    <row r="9237" spans="2:12" x14ac:dyDescent="0.25">
      <c r="B9237" s="67" t="s">
        <v>454</v>
      </c>
      <c r="C9237" s="67" t="s">
        <v>455</v>
      </c>
      <c r="D9237" s="68" t="s">
        <v>375</v>
      </c>
      <c r="E9237" s="67" t="s">
        <v>376</v>
      </c>
      <c r="F9237" s="68" t="s">
        <v>496</v>
      </c>
      <c r="G9237" s="67" t="s">
        <v>497</v>
      </c>
      <c r="H9237" s="68" t="s">
        <v>364</v>
      </c>
      <c r="I9237" s="69">
        <v>0</v>
      </c>
      <c r="J9237" s="69">
        <v>45</v>
      </c>
      <c r="K9237" s="91"/>
      <c r="L9237" s="91"/>
    </row>
    <row r="9238" spans="2:12" x14ac:dyDescent="0.25">
      <c r="B9238" s="67" t="s">
        <v>454</v>
      </c>
      <c r="C9238" s="67" t="s">
        <v>455</v>
      </c>
      <c r="D9238" s="68" t="s">
        <v>375</v>
      </c>
      <c r="E9238" s="67" t="s">
        <v>376</v>
      </c>
      <c r="F9238" s="68" t="s">
        <v>496</v>
      </c>
      <c r="G9238" s="67" t="s">
        <v>497</v>
      </c>
      <c r="H9238" s="68" t="s">
        <v>362</v>
      </c>
      <c r="I9238" s="69">
        <v>0</v>
      </c>
      <c r="J9238" s="69">
        <v>0</v>
      </c>
      <c r="K9238" s="91"/>
      <c r="L9238" s="91"/>
    </row>
    <row r="9239" spans="2:12" x14ac:dyDescent="0.25">
      <c r="B9239" s="67" t="s">
        <v>454</v>
      </c>
      <c r="C9239" s="67" t="s">
        <v>455</v>
      </c>
      <c r="D9239" s="68" t="s">
        <v>375</v>
      </c>
      <c r="E9239" s="67" t="s">
        <v>376</v>
      </c>
      <c r="F9239" s="68" t="s">
        <v>496</v>
      </c>
      <c r="G9239" s="67" t="s">
        <v>497</v>
      </c>
      <c r="H9239" s="68" t="s">
        <v>363</v>
      </c>
      <c r="I9239" s="69">
        <v>3</v>
      </c>
      <c r="J9239" s="69">
        <v>0</v>
      </c>
      <c r="K9239" s="91"/>
      <c r="L9239" s="91"/>
    </row>
    <row r="9240" spans="2:12" x14ac:dyDescent="0.25">
      <c r="B9240" s="67" t="s">
        <v>454</v>
      </c>
      <c r="C9240" s="67" t="s">
        <v>455</v>
      </c>
      <c r="D9240" s="68" t="s">
        <v>375</v>
      </c>
      <c r="E9240" s="67" t="s">
        <v>376</v>
      </c>
      <c r="F9240" s="68" t="s">
        <v>496</v>
      </c>
      <c r="G9240" s="67" t="s">
        <v>497</v>
      </c>
      <c r="H9240" s="68" t="s">
        <v>364</v>
      </c>
      <c r="I9240" s="69">
        <v>0</v>
      </c>
      <c r="J9240" s="69">
        <v>0</v>
      </c>
      <c r="K9240" s="91"/>
      <c r="L9240" s="91"/>
    </row>
    <row r="9241" spans="2:12" x14ac:dyDescent="0.25">
      <c r="B9241" s="67" t="s">
        <v>454</v>
      </c>
      <c r="C9241" s="67" t="s">
        <v>455</v>
      </c>
      <c r="D9241" s="68" t="s">
        <v>375</v>
      </c>
      <c r="E9241" s="67" t="s">
        <v>376</v>
      </c>
      <c r="F9241" s="68" t="s">
        <v>496</v>
      </c>
      <c r="G9241" s="67" t="s">
        <v>497</v>
      </c>
      <c r="H9241" s="68" t="s">
        <v>362</v>
      </c>
      <c r="I9241" s="69">
        <v>0</v>
      </c>
      <c r="J9241" s="69">
        <v>0</v>
      </c>
      <c r="K9241" s="91"/>
      <c r="L9241" s="91"/>
    </row>
    <row r="9242" spans="2:12" x14ac:dyDescent="0.25">
      <c r="B9242" s="67" t="s">
        <v>454</v>
      </c>
      <c r="C9242" s="67" t="s">
        <v>455</v>
      </c>
      <c r="D9242" s="68" t="s">
        <v>375</v>
      </c>
      <c r="E9242" s="67" t="s">
        <v>376</v>
      </c>
      <c r="F9242" s="68" t="s">
        <v>496</v>
      </c>
      <c r="G9242" s="67" t="s">
        <v>497</v>
      </c>
      <c r="H9242" s="68" t="s">
        <v>363</v>
      </c>
      <c r="I9242" s="69">
        <v>4</v>
      </c>
      <c r="J9242" s="69">
        <v>0</v>
      </c>
      <c r="K9242" s="91"/>
      <c r="L9242" s="91"/>
    </row>
    <row r="9243" spans="2:12" x14ac:dyDescent="0.25">
      <c r="B9243" s="67" t="s">
        <v>454</v>
      </c>
      <c r="C9243" s="67" t="s">
        <v>455</v>
      </c>
      <c r="D9243" s="68" t="s">
        <v>375</v>
      </c>
      <c r="E9243" s="67" t="s">
        <v>376</v>
      </c>
      <c r="F9243" s="68" t="s">
        <v>496</v>
      </c>
      <c r="G9243" s="67" t="s">
        <v>497</v>
      </c>
      <c r="H9243" s="68" t="s">
        <v>363</v>
      </c>
      <c r="I9243" s="69">
        <v>0</v>
      </c>
      <c r="J9243" s="69">
        <v>0</v>
      </c>
      <c r="K9243" s="91"/>
      <c r="L9243" s="91"/>
    </row>
    <row r="9244" spans="2:12" x14ac:dyDescent="0.25">
      <c r="B9244" s="67" t="s">
        <v>454</v>
      </c>
      <c r="C9244" s="67" t="s">
        <v>455</v>
      </c>
      <c r="D9244" s="68" t="s">
        <v>375</v>
      </c>
      <c r="E9244" s="67" t="s">
        <v>376</v>
      </c>
      <c r="F9244" s="68" t="s">
        <v>496</v>
      </c>
      <c r="G9244" s="67" t="s">
        <v>497</v>
      </c>
      <c r="H9244" s="68" t="s">
        <v>362</v>
      </c>
      <c r="I9244" s="69">
        <v>0</v>
      </c>
      <c r="J9244" s="69">
        <v>23</v>
      </c>
      <c r="K9244" s="91"/>
      <c r="L9244" s="91"/>
    </row>
    <row r="9245" spans="2:12" x14ac:dyDescent="0.25">
      <c r="B9245" s="67" t="s">
        <v>454</v>
      </c>
      <c r="C9245" s="67" t="s">
        <v>455</v>
      </c>
      <c r="D9245" s="68" t="s">
        <v>375</v>
      </c>
      <c r="E9245" s="67" t="s">
        <v>376</v>
      </c>
      <c r="F9245" s="68" t="s">
        <v>496</v>
      </c>
      <c r="G9245" s="67" t="s">
        <v>497</v>
      </c>
      <c r="H9245" s="68" t="s">
        <v>363</v>
      </c>
      <c r="I9245" s="69">
        <v>5</v>
      </c>
      <c r="J9245" s="69">
        <v>3</v>
      </c>
      <c r="K9245" s="91"/>
      <c r="L9245" s="91"/>
    </row>
    <row r="9246" spans="2:12" x14ac:dyDescent="0.25">
      <c r="B9246" s="67" t="s">
        <v>454</v>
      </c>
      <c r="C9246" s="67" t="s">
        <v>455</v>
      </c>
      <c r="D9246" s="68" t="s">
        <v>375</v>
      </c>
      <c r="E9246" s="67" t="s">
        <v>376</v>
      </c>
      <c r="F9246" s="68" t="s">
        <v>496</v>
      </c>
      <c r="G9246" s="67" t="s">
        <v>497</v>
      </c>
      <c r="H9246" s="68" t="s">
        <v>364</v>
      </c>
      <c r="I9246" s="69">
        <v>38</v>
      </c>
      <c r="J9246" s="69">
        <v>47</v>
      </c>
      <c r="K9246" s="91"/>
      <c r="L9246" s="91"/>
    </row>
    <row r="9247" spans="2:12" x14ac:dyDescent="0.25">
      <c r="B9247" s="67" t="s">
        <v>454</v>
      </c>
      <c r="C9247" s="67" t="s">
        <v>455</v>
      </c>
      <c r="D9247" s="68" t="s">
        <v>375</v>
      </c>
      <c r="E9247" s="67" t="s">
        <v>376</v>
      </c>
      <c r="F9247" s="68" t="s">
        <v>496</v>
      </c>
      <c r="G9247" s="67" t="s">
        <v>497</v>
      </c>
      <c r="H9247" s="68" t="s">
        <v>362</v>
      </c>
      <c r="I9247" s="69">
        <v>9</v>
      </c>
      <c r="J9247" s="69">
        <v>0</v>
      </c>
      <c r="K9247" s="91"/>
      <c r="L9247" s="91"/>
    </row>
    <row r="9248" spans="2:12" x14ac:dyDescent="0.25">
      <c r="B9248" s="67" t="s">
        <v>454</v>
      </c>
      <c r="C9248" s="67" t="s">
        <v>455</v>
      </c>
      <c r="D9248" s="68" t="s">
        <v>375</v>
      </c>
      <c r="E9248" s="67" t="s">
        <v>376</v>
      </c>
      <c r="F9248" s="68" t="s">
        <v>496</v>
      </c>
      <c r="G9248" s="67" t="s">
        <v>497</v>
      </c>
      <c r="H9248" s="68" t="s">
        <v>363</v>
      </c>
      <c r="I9248" s="69">
        <v>0</v>
      </c>
      <c r="J9248" s="69">
        <v>7</v>
      </c>
      <c r="K9248" s="91"/>
      <c r="L9248" s="91"/>
    </row>
    <row r="9249" spans="2:12" x14ac:dyDescent="0.25">
      <c r="B9249" s="67" t="s">
        <v>454</v>
      </c>
      <c r="C9249" s="67" t="s">
        <v>455</v>
      </c>
      <c r="D9249" s="68" t="s">
        <v>375</v>
      </c>
      <c r="E9249" s="67" t="s">
        <v>376</v>
      </c>
      <c r="F9249" s="68" t="s">
        <v>496</v>
      </c>
      <c r="G9249" s="67" t="s">
        <v>497</v>
      </c>
      <c r="H9249" s="68" t="s">
        <v>362</v>
      </c>
      <c r="I9249" s="69">
        <v>1</v>
      </c>
      <c r="J9249" s="69">
        <v>0</v>
      </c>
      <c r="K9249" s="91"/>
      <c r="L9249" s="91"/>
    </row>
    <row r="9250" spans="2:12" x14ac:dyDescent="0.25">
      <c r="B9250" s="67" t="s">
        <v>454</v>
      </c>
      <c r="C9250" s="67" t="s">
        <v>455</v>
      </c>
      <c r="D9250" s="68" t="s">
        <v>375</v>
      </c>
      <c r="E9250" s="67" t="s">
        <v>376</v>
      </c>
      <c r="F9250" s="68" t="s">
        <v>496</v>
      </c>
      <c r="G9250" s="67" t="s">
        <v>497</v>
      </c>
      <c r="H9250" s="68" t="s">
        <v>363</v>
      </c>
      <c r="I9250" s="69">
        <v>15</v>
      </c>
      <c r="J9250" s="69">
        <v>13</v>
      </c>
      <c r="K9250" s="91"/>
      <c r="L9250" s="91"/>
    </row>
    <row r="9251" spans="2:12" x14ac:dyDescent="0.25">
      <c r="B9251" s="67" t="s">
        <v>454</v>
      </c>
      <c r="C9251" s="67" t="s">
        <v>455</v>
      </c>
      <c r="D9251" s="68" t="s">
        <v>375</v>
      </c>
      <c r="E9251" s="67" t="s">
        <v>376</v>
      </c>
      <c r="F9251" s="68" t="s">
        <v>496</v>
      </c>
      <c r="G9251" s="67" t="s">
        <v>497</v>
      </c>
      <c r="H9251" s="68" t="s">
        <v>364</v>
      </c>
      <c r="I9251" s="69">
        <v>31</v>
      </c>
      <c r="J9251" s="69">
        <v>12</v>
      </c>
      <c r="K9251" s="91"/>
      <c r="L9251" s="91"/>
    </row>
    <row r="9252" spans="2:12" x14ac:dyDescent="0.25">
      <c r="B9252" s="67" t="s">
        <v>454</v>
      </c>
      <c r="C9252" s="67" t="s">
        <v>455</v>
      </c>
      <c r="D9252" s="68" t="s">
        <v>375</v>
      </c>
      <c r="E9252" s="67" t="s">
        <v>376</v>
      </c>
      <c r="F9252" s="68" t="s">
        <v>496</v>
      </c>
      <c r="G9252" s="67" t="s">
        <v>497</v>
      </c>
      <c r="H9252" s="68" t="s">
        <v>363</v>
      </c>
      <c r="I9252" s="69">
        <v>0</v>
      </c>
      <c r="J9252" s="69">
        <v>6</v>
      </c>
      <c r="K9252" s="91"/>
      <c r="L9252" s="91"/>
    </row>
    <row r="9253" spans="2:12" x14ac:dyDescent="0.25">
      <c r="B9253" s="67" t="s">
        <v>454</v>
      </c>
      <c r="C9253" s="67" t="s">
        <v>455</v>
      </c>
      <c r="D9253" s="68" t="s">
        <v>375</v>
      </c>
      <c r="E9253" s="67" t="s">
        <v>376</v>
      </c>
      <c r="F9253" s="68" t="s">
        <v>496</v>
      </c>
      <c r="G9253" s="67" t="s">
        <v>497</v>
      </c>
      <c r="H9253" s="68" t="s">
        <v>362</v>
      </c>
      <c r="I9253" s="69">
        <v>30</v>
      </c>
      <c r="J9253" s="69">
        <v>0</v>
      </c>
      <c r="K9253" s="91"/>
      <c r="L9253" s="91"/>
    </row>
    <row r="9254" spans="2:12" x14ac:dyDescent="0.25">
      <c r="B9254" s="67" t="s">
        <v>454</v>
      </c>
      <c r="C9254" s="67" t="s">
        <v>455</v>
      </c>
      <c r="D9254" s="68" t="s">
        <v>375</v>
      </c>
      <c r="E9254" s="67" t="s">
        <v>376</v>
      </c>
      <c r="F9254" s="68" t="s">
        <v>496</v>
      </c>
      <c r="G9254" s="67" t="s">
        <v>497</v>
      </c>
      <c r="H9254" s="68" t="s">
        <v>363</v>
      </c>
      <c r="I9254" s="69">
        <v>48</v>
      </c>
      <c r="J9254" s="69">
        <v>40</v>
      </c>
      <c r="K9254" s="91"/>
      <c r="L9254" s="91"/>
    </row>
    <row r="9255" spans="2:12" x14ac:dyDescent="0.25">
      <c r="B9255" s="67" t="s">
        <v>454</v>
      </c>
      <c r="C9255" s="67" t="s">
        <v>455</v>
      </c>
      <c r="D9255" s="68" t="s">
        <v>375</v>
      </c>
      <c r="E9255" s="67" t="s">
        <v>376</v>
      </c>
      <c r="F9255" s="68" t="s">
        <v>496</v>
      </c>
      <c r="G9255" s="67" t="s">
        <v>497</v>
      </c>
      <c r="H9255" s="68" t="s">
        <v>364</v>
      </c>
      <c r="I9255" s="69">
        <v>72</v>
      </c>
      <c r="J9255" s="69">
        <v>47</v>
      </c>
      <c r="K9255" s="91"/>
      <c r="L9255" s="91"/>
    </row>
    <row r="9256" spans="2:12" x14ac:dyDescent="0.25">
      <c r="B9256" s="67" t="s">
        <v>454</v>
      </c>
      <c r="C9256" s="67" t="s">
        <v>455</v>
      </c>
      <c r="D9256" s="68" t="s">
        <v>375</v>
      </c>
      <c r="E9256" s="67" t="s">
        <v>376</v>
      </c>
      <c r="F9256" s="68" t="s">
        <v>496</v>
      </c>
      <c r="G9256" s="67" t="s">
        <v>497</v>
      </c>
      <c r="H9256" s="68" t="s">
        <v>362</v>
      </c>
      <c r="I9256" s="69">
        <v>97</v>
      </c>
      <c r="J9256" s="69">
        <v>118</v>
      </c>
      <c r="K9256" s="91"/>
      <c r="L9256" s="91"/>
    </row>
    <row r="9257" spans="2:12" x14ac:dyDescent="0.25">
      <c r="B9257" s="67" t="s">
        <v>454</v>
      </c>
      <c r="C9257" s="67" t="s">
        <v>455</v>
      </c>
      <c r="D9257" s="68" t="s">
        <v>375</v>
      </c>
      <c r="E9257" s="67" t="s">
        <v>376</v>
      </c>
      <c r="F9257" s="68" t="s">
        <v>496</v>
      </c>
      <c r="G9257" s="67" t="s">
        <v>497</v>
      </c>
      <c r="H9257" s="68" t="s">
        <v>363</v>
      </c>
      <c r="I9257" s="69">
        <v>432</v>
      </c>
      <c r="J9257" s="69">
        <v>602</v>
      </c>
      <c r="K9257" s="91"/>
      <c r="L9257" s="91"/>
    </row>
    <row r="9258" spans="2:12" x14ac:dyDescent="0.25">
      <c r="B9258" s="67" t="s">
        <v>454</v>
      </c>
      <c r="C9258" s="67" t="s">
        <v>455</v>
      </c>
      <c r="D9258" s="68" t="s">
        <v>375</v>
      </c>
      <c r="E9258" s="67" t="s">
        <v>376</v>
      </c>
      <c r="F9258" s="68" t="s">
        <v>496</v>
      </c>
      <c r="G9258" s="67" t="s">
        <v>497</v>
      </c>
      <c r="H9258" s="68" t="s">
        <v>364</v>
      </c>
      <c r="I9258" s="69">
        <v>56</v>
      </c>
      <c r="J9258" s="69">
        <v>143</v>
      </c>
      <c r="K9258" s="91"/>
      <c r="L9258" s="91"/>
    </row>
    <row r="9259" spans="2:12" x14ac:dyDescent="0.25">
      <c r="B9259" s="67" t="s">
        <v>454</v>
      </c>
      <c r="C9259" s="67" t="s">
        <v>455</v>
      </c>
      <c r="D9259" s="68" t="s">
        <v>375</v>
      </c>
      <c r="E9259" s="67" t="s">
        <v>376</v>
      </c>
      <c r="F9259" s="68" t="s">
        <v>496</v>
      </c>
      <c r="G9259" s="67" t="s">
        <v>497</v>
      </c>
      <c r="H9259" s="68" t="s">
        <v>362</v>
      </c>
      <c r="I9259" s="69">
        <v>0</v>
      </c>
      <c r="J9259" s="69">
        <v>0</v>
      </c>
      <c r="K9259" s="91"/>
      <c r="L9259" s="91"/>
    </row>
    <row r="9260" spans="2:12" x14ac:dyDescent="0.25">
      <c r="B9260" s="67" t="s">
        <v>454</v>
      </c>
      <c r="C9260" s="67" t="s">
        <v>455</v>
      </c>
      <c r="D9260" s="68" t="s">
        <v>375</v>
      </c>
      <c r="E9260" s="67" t="s">
        <v>376</v>
      </c>
      <c r="F9260" s="68" t="s">
        <v>496</v>
      </c>
      <c r="G9260" s="67" t="s">
        <v>497</v>
      </c>
      <c r="H9260" s="68" t="s">
        <v>363</v>
      </c>
      <c r="I9260" s="69">
        <v>0</v>
      </c>
      <c r="J9260" s="69">
        <v>1</v>
      </c>
      <c r="K9260" s="91"/>
      <c r="L9260" s="91"/>
    </row>
    <row r="9261" spans="2:12" x14ac:dyDescent="0.25">
      <c r="B9261" s="67" t="s">
        <v>454</v>
      </c>
      <c r="C9261" s="67" t="s">
        <v>455</v>
      </c>
      <c r="D9261" s="68" t="s">
        <v>375</v>
      </c>
      <c r="E9261" s="67" t="s">
        <v>376</v>
      </c>
      <c r="F9261" s="68" t="s">
        <v>496</v>
      </c>
      <c r="G9261" s="67" t="s">
        <v>497</v>
      </c>
      <c r="H9261" s="68" t="s">
        <v>364</v>
      </c>
      <c r="I9261" s="69">
        <v>0</v>
      </c>
      <c r="J9261" s="69">
        <v>0</v>
      </c>
      <c r="K9261" s="91"/>
      <c r="L9261" s="91"/>
    </row>
    <row r="9262" spans="2:12" x14ac:dyDescent="0.25">
      <c r="B9262" s="67" t="s">
        <v>454</v>
      </c>
      <c r="C9262" s="67" t="s">
        <v>455</v>
      </c>
      <c r="D9262" s="68" t="s">
        <v>375</v>
      </c>
      <c r="E9262" s="67" t="s">
        <v>376</v>
      </c>
      <c r="F9262" s="68" t="s">
        <v>496</v>
      </c>
      <c r="G9262" s="67" t="s">
        <v>497</v>
      </c>
      <c r="H9262" s="68" t="s">
        <v>362</v>
      </c>
      <c r="I9262" s="69">
        <v>0</v>
      </c>
      <c r="J9262" s="69">
        <v>40</v>
      </c>
      <c r="K9262" s="91"/>
      <c r="L9262" s="91"/>
    </row>
    <row r="9263" spans="2:12" x14ac:dyDescent="0.25">
      <c r="B9263" s="67" t="s">
        <v>454</v>
      </c>
      <c r="C9263" s="67" t="s">
        <v>455</v>
      </c>
      <c r="D9263" s="68" t="s">
        <v>375</v>
      </c>
      <c r="E9263" s="67" t="s">
        <v>376</v>
      </c>
      <c r="F9263" s="68" t="s">
        <v>496</v>
      </c>
      <c r="G9263" s="67" t="s">
        <v>497</v>
      </c>
      <c r="H9263" s="68" t="s">
        <v>363</v>
      </c>
      <c r="I9263" s="69">
        <v>0</v>
      </c>
      <c r="J9263" s="69">
        <v>0</v>
      </c>
      <c r="K9263" s="91"/>
      <c r="L9263" s="91"/>
    </row>
    <row r="9264" spans="2:12" x14ac:dyDescent="0.25">
      <c r="B9264" s="67" t="s">
        <v>454</v>
      </c>
      <c r="C9264" s="67" t="s">
        <v>455</v>
      </c>
      <c r="D9264" s="68" t="s">
        <v>375</v>
      </c>
      <c r="E9264" s="67" t="s">
        <v>376</v>
      </c>
      <c r="F9264" s="68" t="s">
        <v>496</v>
      </c>
      <c r="G9264" s="67" t="s">
        <v>497</v>
      </c>
      <c r="H9264" s="68" t="s">
        <v>364</v>
      </c>
      <c r="I9264" s="69">
        <v>0</v>
      </c>
      <c r="J9264" s="69">
        <v>0</v>
      </c>
      <c r="K9264" s="91"/>
      <c r="L9264" s="91"/>
    </row>
    <row r="9265" spans="2:12" x14ac:dyDescent="0.25">
      <c r="B9265" s="67" t="s">
        <v>454</v>
      </c>
      <c r="C9265" s="67" t="s">
        <v>455</v>
      </c>
      <c r="D9265" s="68" t="s">
        <v>375</v>
      </c>
      <c r="E9265" s="67" t="s">
        <v>376</v>
      </c>
      <c r="F9265" s="68" t="s">
        <v>496</v>
      </c>
      <c r="G9265" s="67" t="s">
        <v>497</v>
      </c>
      <c r="H9265" s="68" t="s">
        <v>362</v>
      </c>
      <c r="I9265" s="69">
        <v>0</v>
      </c>
      <c r="J9265" s="69">
        <v>0</v>
      </c>
      <c r="K9265" s="91"/>
      <c r="L9265" s="91"/>
    </row>
    <row r="9266" spans="2:12" x14ac:dyDescent="0.25">
      <c r="B9266" s="67" t="s">
        <v>454</v>
      </c>
      <c r="C9266" s="67" t="s">
        <v>455</v>
      </c>
      <c r="D9266" s="68" t="s">
        <v>375</v>
      </c>
      <c r="E9266" s="67" t="s">
        <v>376</v>
      </c>
      <c r="F9266" s="68" t="s">
        <v>496</v>
      </c>
      <c r="G9266" s="67" t="s">
        <v>497</v>
      </c>
      <c r="H9266" s="68" t="s">
        <v>363</v>
      </c>
      <c r="I9266" s="69">
        <v>5</v>
      </c>
      <c r="J9266" s="69">
        <v>0</v>
      </c>
      <c r="K9266" s="91"/>
      <c r="L9266" s="91"/>
    </row>
    <row r="9267" spans="2:12" x14ac:dyDescent="0.25">
      <c r="B9267" s="67" t="s">
        <v>454</v>
      </c>
      <c r="C9267" s="67" t="s">
        <v>455</v>
      </c>
      <c r="D9267" s="68" t="s">
        <v>375</v>
      </c>
      <c r="E9267" s="67" t="s">
        <v>376</v>
      </c>
      <c r="F9267" s="68" t="s">
        <v>496</v>
      </c>
      <c r="G9267" s="67" t="s">
        <v>497</v>
      </c>
      <c r="H9267" s="68" t="s">
        <v>364</v>
      </c>
      <c r="I9267" s="69">
        <v>0</v>
      </c>
      <c r="J9267" s="69">
        <v>0</v>
      </c>
      <c r="K9267" s="91"/>
      <c r="L9267" s="91"/>
    </row>
    <row r="9268" spans="2:12" x14ac:dyDescent="0.25">
      <c r="B9268" s="67" t="s">
        <v>454</v>
      </c>
      <c r="C9268" s="67" t="s">
        <v>455</v>
      </c>
      <c r="D9268" s="68" t="s">
        <v>375</v>
      </c>
      <c r="E9268" s="67" t="s">
        <v>376</v>
      </c>
      <c r="F9268" s="68" t="s">
        <v>496</v>
      </c>
      <c r="G9268" s="67" t="s">
        <v>497</v>
      </c>
      <c r="H9268" s="68" t="s">
        <v>363</v>
      </c>
      <c r="I9268" s="69">
        <v>18</v>
      </c>
      <c r="J9268" s="69">
        <v>18</v>
      </c>
      <c r="K9268" s="91"/>
      <c r="L9268" s="91"/>
    </row>
    <row r="9269" spans="2:12" x14ac:dyDescent="0.25">
      <c r="B9269" s="67" t="s">
        <v>454</v>
      </c>
      <c r="C9269" s="67" t="s">
        <v>455</v>
      </c>
      <c r="D9269" s="68" t="s">
        <v>375</v>
      </c>
      <c r="E9269" s="67" t="s">
        <v>376</v>
      </c>
      <c r="F9269" s="68" t="s">
        <v>496</v>
      </c>
      <c r="G9269" s="67" t="s">
        <v>497</v>
      </c>
      <c r="H9269" s="68" t="s">
        <v>362</v>
      </c>
      <c r="I9269" s="69">
        <v>0</v>
      </c>
      <c r="J9269" s="69">
        <v>31</v>
      </c>
      <c r="K9269" s="91"/>
      <c r="L9269" s="91"/>
    </row>
    <row r="9270" spans="2:12" x14ac:dyDescent="0.25">
      <c r="B9270" s="67" t="s">
        <v>454</v>
      </c>
      <c r="C9270" s="67" t="s">
        <v>455</v>
      </c>
      <c r="D9270" s="68" t="s">
        <v>375</v>
      </c>
      <c r="E9270" s="67" t="s">
        <v>376</v>
      </c>
      <c r="F9270" s="68" t="s">
        <v>496</v>
      </c>
      <c r="G9270" s="67" t="s">
        <v>497</v>
      </c>
      <c r="H9270" s="68" t="s">
        <v>363</v>
      </c>
      <c r="I9270" s="69">
        <v>0</v>
      </c>
      <c r="J9270" s="69">
        <v>0</v>
      </c>
      <c r="K9270" s="91"/>
      <c r="L9270" s="91"/>
    </row>
    <row r="9271" spans="2:12" x14ac:dyDescent="0.25">
      <c r="B9271" s="67" t="s">
        <v>454</v>
      </c>
      <c r="C9271" s="67" t="s">
        <v>455</v>
      </c>
      <c r="D9271" s="68" t="s">
        <v>375</v>
      </c>
      <c r="E9271" s="67" t="s">
        <v>376</v>
      </c>
      <c r="F9271" s="68" t="s">
        <v>496</v>
      </c>
      <c r="G9271" s="67" t="s">
        <v>497</v>
      </c>
      <c r="H9271" s="68" t="s">
        <v>364</v>
      </c>
      <c r="I9271" s="69">
        <v>0</v>
      </c>
      <c r="J9271" s="69">
        <v>8</v>
      </c>
      <c r="K9271" s="91"/>
      <c r="L9271" s="91"/>
    </row>
    <row r="9272" spans="2:12" x14ac:dyDescent="0.25">
      <c r="B9272" s="67" t="s">
        <v>454</v>
      </c>
      <c r="C9272" s="67" t="s">
        <v>455</v>
      </c>
      <c r="D9272" s="68" t="s">
        <v>375</v>
      </c>
      <c r="E9272" s="67" t="s">
        <v>376</v>
      </c>
      <c r="F9272" s="68" t="s">
        <v>496</v>
      </c>
      <c r="G9272" s="67" t="s">
        <v>497</v>
      </c>
      <c r="H9272" s="68" t="s">
        <v>362</v>
      </c>
      <c r="I9272" s="69">
        <v>0</v>
      </c>
      <c r="J9272" s="69">
        <v>50</v>
      </c>
      <c r="K9272" s="91"/>
      <c r="L9272" s="91"/>
    </row>
    <row r="9273" spans="2:12" x14ac:dyDescent="0.25">
      <c r="B9273" s="67" t="s">
        <v>454</v>
      </c>
      <c r="C9273" s="67" t="s">
        <v>455</v>
      </c>
      <c r="D9273" s="68" t="s">
        <v>375</v>
      </c>
      <c r="E9273" s="67" t="s">
        <v>376</v>
      </c>
      <c r="F9273" s="68" t="s">
        <v>496</v>
      </c>
      <c r="G9273" s="67" t="s">
        <v>497</v>
      </c>
      <c r="H9273" s="68" t="s">
        <v>363</v>
      </c>
      <c r="I9273" s="69">
        <v>0</v>
      </c>
      <c r="J9273" s="69">
        <v>0</v>
      </c>
      <c r="K9273" s="91"/>
      <c r="L9273" s="91"/>
    </row>
    <row r="9274" spans="2:12" x14ac:dyDescent="0.25">
      <c r="B9274" s="67" t="s">
        <v>454</v>
      </c>
      <c r="C9274" s="67" t="s">
        <v>455</v>
      </c>
      <c r="D9274" s="68" t="s">
        <v>375</v>
      </c>
      <c r="E9274" s="67" t="s">
        <v>376</v>
      </c>
      <c r="F9274" s="68" t="s">
        <v>496</v>
      </c>
      <c r="G9274" s="67" t="s">
        <v>497</v>
      </c>
      <c r="H9274" s="68" t="s">
        <v>364</v>
      </c>
      <c r="I9274" s="69">
        <v>100</v>
      </c>
      <c r="J9274" s="69">
        <v>50</v>
      </c>
      <c r="K9274" s="91"/>
      <c r="L9274" s="91"/>
    </row>
    <row r="9275" spans="2:12" x14ac:dyDescent="0.25">
      <c r="B9275" s="67" t="s">
        <v>454</v>
      </c>
      <c r="C9275" s="67" t="s">
        <v>455</v>
      </c>
      <c r="D9275" s="68" t="s">
        <v>375</v>
      </c>
      <c r="E9275" s="67" t="s">
        <v>376</v>
      </c>
      <c r="F9275" s="68" t="s">
        <v>496</v>
      </c>
      <c r="G9275" s="67" t="s">
        <v>497</v>
      </c>
      <c r="H9275" s="68" t="s">
        <v>362</v>
      </c>
      <c r="I9275" s="69">
        <v>155</v>
      </c>
      <c r="J9275" s="69">
        <v>187</v>
      </c>
      <c r="K9275" s="91"/>
      <c r="L9275" s="91"/>
    </row>
    <row r="9276" spans="2:12" x14ac:dyDescent="0.25">
      <c r="B9276" s="67" t="s">
        <v>454</v>
      </c>
      <c r="C9276" s="67" t="s">
        <v>455</v>
      </c>
      <c r="D9276" s="68" t="s">
        <v>375</v>
      </c>
      <c r="E9276" s="67" t="s">
        <v>376</v>
      </c>
      <c r="F9276" s="68" t="s">
        <v>496</v>
      </c>
      <c r="G9276" s="67" t="s">
        <v>497</v>
      </c>
      <c r="H9276" s="68" t="s">
        <v>363</v>
      </c>
      <c r="I9276" s="69">
        <v>160</v>
      </c>
      <c r="J9276" s="69">
        <v>227</v>
      </c>
      <c r="K9276" s="91"/>
      <c r="L9276" s="91"/>
    </row>
    <row r="9277" spans="2:12" x14ac:dyDescent="0.25">
      <c r="B9277" s="67" t="s">
        <v>454</v>
      </c>
      <c r="C9277" s="67" t="s">
        <v>455</v>
      </c>
      <c r="D9277" s="68" t="s">
        <v>375</v>
      </c>
      <c r="E9277" s="67" t="s">
        <v>376</v>
      </c>
      <c r="F9277" s="68" t="s">
        <v>496</v>
      </c>
      <c r="G9277" s="67" t="s">
        <v>497</v>
      </c>
      <c r="H9277" s="68" t="s">
        <v>364</v>
      </c>
      <c r="I9277" s="69">
        <v>48</v>
      </c>
      <c r="J9277" s="69">
        <v>52</v>
      </c>
      <c r="K9277" s="91"/>
      <c r="L9277" s="91"/>
    </row>
    <row r="9278" spans="2:12" x14ac:dyDescent="0.25">
      <c r="B9278" s="67" t="s">
        <v>454</v>
      </c>
      <c r="C9278" s="67" t="s">
        <v>455</v>
      </c>
      <c r="D9278" s="68" t="s">
        <v>375</v>
      </c>
      <c r="E9278" s="67" t="s">
        <v>376</v>
      </c>
      <c r="F9278" s="68" t="s">
        <v>496</v>
      </c>
      <c r="G9278" s="67" t="s">
        <v>497</v>
      </c>
      <c r="H9278" s="68" t="s">
        <v>362</v>
      </c>
      <c r="I9278" s="69">
        <v>0</v>
      </c>
      <c r="J9278" s="69">
        <v>0</v>
      </c>
      <c r="K9278" s="91"/>
      <c r="L9278" s="91"/>
    </row>
    <row r="9279" spans="2:12" x14ac:dyDescent="0.25">
      <c r="B9279" s="67" t="s">
        <v>454</v>
      </c>
      <c r="C9279" s="67" t="s">
        <v>455</v>
      </c>
      <c r="D9279" s="68" t="s">
        <v>375</v>
      </c>
      <c r="E9279" s="67" t="s">
        <v>376</v>
      </c>
      <c r="F9279" s="68" t="s">
        <v>496</v>
      </c>
      <c r="G9279" s="67" t="s">
        <v>497</v>
      </c>
      <c r="H9279" s="68" t="s">
        <v>363</v>
      </c>
      <c r="I9279" s="69">
        <v>0</v>
      </c>
      <c r="J9279" s="69">
        <v>0</v>
      </c>
      <c r="K9279" s="91"/>
      <c r="L9279" s="91"/>
    </row>
    <row r="9280" spans="2:12" x14ac:dyDescent="0.25">
      <c r="B9280" s="67" t="s">
        <v>454</v>
      </c>
      <c r="C9280" s="67" t="s">
        <v>455</v>
      </c>
      <c r="D9280" s="68" t="s">
        <v>375</v>
      </c>
      <c r="E9280" s="67" t="s">
        <v>376</v>
      </c>
      <c r="F9280" s="68" t="s">
        <v>496</v>
      </c>
      <c r="G9280" s="67" t="s">
        <v>497</v>
      </c>
      <c r="H9280" s="68" t="s">
        <v>362</v>
      </c>
      <c r="I9280" s="69">
        <v>0</v>
      </c>
      <c r="J9280" s="69">
        <v>5</v>
      </c>
      <c r="K9280" s="91"/>
      <c r="L9280" s="91"/>
    </row>
    <row r="9281" spans="2:12" x14ac:dyDescent="0.25">
      <c r="B9281" s="67" t="s">
        <v>454</v>
      </c>
      <c r="C9281" s="67" t="s">
        <v>455</v>
      </c>
      <c r="D9281" s="68" t="s">
        <v>375</v>
      </c>
      <c r="E9281" s="67" t="s">
        <v>376</v>
      </c>
      <c r="F9281" s="68" t="s">
        <v>496</v>
      </c>
      <c r="G9281" s="67" t="s">
        <v>497</v>
      </c>
      <c r="H9281" s="68" t="s">
        <v>363</v>
      </c>
      <c r="I9281" s="69">
        <v>4</v>
      </c>
      <c r="J9281" s="69">
        <v>8</v>
      </c>
      <c r="K9281" s="91"/>
      <c r="L9281" s="91"/>
    </row>
    <row r="9282" spans="2:12" x14ac:dyDescent="0.25">
      <c r="B9282" s="67" t="s">
        <v>454</v>
      </c>
      <c r="C9282" s="67" t="s">
        <v>455</v>
      </c>
      <c r="D9282" s="68" t="s">
        <v>375</v>
      </c>
      <c r="E9282" s="67" t="s">
        <v>376</v>
      </c>
      <c r="F9282" s="68" t="s">
        <v>496</v>
      </c>
      <c r="G9282" s="67" t="s">
        <v>497</v>
      </c>
      <c r="H9282" s="68" t="s">
        <v>364</v>
      </c>
      <c r="I9282" s="69">
        <v>0</v>
      </c>
      <c r="J9282" s="69">
        <v>0</v>
      </c>
      <c r="K9282" s="91"/>
      <c r="L9282" s="91"/>
    </row>
    <row r="9283" spans="2:12" x14ac:dyDescent="0.25">
      <c r="B9283" s="67" t="s">
        <v>454</v>
      </c>
      <c r="C9283" s="67" t="s">
        <v>455</v>
      </c>
      <c r="D9283" s="68" t="s">
        <v>375</v>
      </c>
      <c r="E9283" s="67" t="s">
        <v>376</v>
      </c>
      <c r="F9283" s="68" t="s">
        <v>496</v>
      </c>
      <c r="G9283" s="67" t="s">
        <v>497</v>
      </c>
      <c r="H9283" s="68" t="s">
        <v>362</v>
      </c>
      <c r="I9283" s="69">
        <v>0</v>
      </c>
      <c r="J9283" s="69">
        <v>0</v>
      </c>
      <c r="K9283" s="91"/>
      <c r="L9283" s="91"/>
    </row>
    <row r="9284" spans="2:12" x14ac:dyDescent="0.25">
      <c r="B9284" s="67" t="s">
        <v>454</v>
      </c>
      <c r="C9284" s="67" t="s">
        <v>455</v>
      </c>
      <c r="D9284" s="68" t="s">
        <v>375</v>
      </c>
      <c r="E9284" s="67" t="s">
        <v>376</v>
      </c>
      <c r="F9284" s="68" t="s">
        <v>496</v>
      </c>
      <c r="G9284" s="67" t="s">
        <v>497</v>
      </c>
      <c r="H9284" s="68" t="s">
        <v>363</v>
      </c>
      <c r="I9284" s="69">
        <v>0</v>
      </c>
      <c r="J9284" s="69">
        <v>0</v>
      </c>
      <c r="K9284" s="91"/>
      <c r="L9284" s="91"/>
    </row>
    <row r="9285" spans="2:12" x14ac:dyDescent="0.25">
      <c r="B9285" s="67" t="s">
        <v>454</v>
      </c>
      <c r="C9285" s="67" t="s">
        <v>455</v>
      </c>
      <c r="D9285" s="68" t="s">
        <v>375</v>
      </c>
      <c r="E9285" s="67" t="s">
        <v>376</v>
      </c>
      <c r="F9285" s="68" t="s">
        <v>496</v>
      </c>
      <c r="G9285" s="67" t="s">
        <v>497</v>
      </c>
      <c r="H9285" s="68" t="s">
        <v>362</v>
      </c>
      <c r="I9285" s="69">
        <v>0</v>
      </c>
      <c r="J9285" s="69">
        <v>0</v>
      </c>
      <c r="K9285" s="91"/>
      <c r="L9285" s="91"/>
    </row>
    <row r="9286" spans="2:12" x14ac:dyDescent="0.25">
      <c r="B9286" s="67" t="s">
        <v>454</v>
      </c>
      <c r="C9286" s="67" t="s">
        <v>455</v>
      </c>
      <c r="D9286" s="68" t="s">
        <v>375</v>
      </c>
      <c r="E9286" s="67" t="s">
        <v>376</v>
      </c>
      <c r="F9286" s="68" t="s">
        <v>496</v>
      </c>
      <c r="G9286" s="67" t="s">
        <v>497</v>
      </c>
      <c r="H9286" s="68" t="s">
        <v>363</v>
      </c>
      <c r="I9286" s="69">
        <v>0</v>
      </c>
      <c r="J9286" s="69">
        <v>0</v>
      </c>
      <c r="K9286" s="91"/>
      <c r="L9286" s="91"/>
    </row>
    <row r="9287" spans="2:12" x14ac:dyDescent="0.25">
      <c r="B9287" s="67" t="s">
        <v>454</v>
      </c>
      <c r="C9287" s="67" t="s">
        <v>455</v>
      </c>
      <c r="D9287" s="68" t="s">
        <v>375</v>
      </c>
      <c r="E9287" s="67" t="s">
        <v>376</v>
      </c>
      <c r="F9287" s="68" t="s">
        <v>496</v>
      </c>
      <c r="G9287" s="67" t="s">
        <v>497</v>
      </c>
      <c r="H9287" s="68" t="s">
        <v>364</v>
      </c>
      <c r="I9287" s="69">
        <v>0</v>
      </c>
      <c r="J9287" s="69">
        <v>0</v>
      </c>
      <c r="K9287" s="91"/>
      <c r="L9287" s="91"/>
    </row>
    <row r="9288" spans="2:12" x14ac:dyDescent="0.25">
      <c r="B9288" s="67" t="s">
        <v>454</v>
      </c>
      <c r="C9288" s="67" t="s">
        <v>455</v>
      </c>
      <c r="D9288" s="68" t="s">
        <v>375</v>
      </c>
      <c r="E9288" s="67" t="s">
        <v>376</v>
      </c>
      <c r="F9288" s="68" t="s">
        <v>496</v>
      </c>
      <c r="G9288" s="67" t="s">
        <v>497</v>
      </c>
      <c r="H9288" s="68" t="s">
        <v>362</v>
      </c>
      <c r="I9288" s="69">
        <v>0</v>
      </c>
      <c r="J9288" s="69">
        <v>0</v>
      </c>
      <c r="K9288" s="91"/>
      <c r="L9288" s="91"/>
    </row>
    <row r="9289" spans="2:12" x14ac:dyDescent="0.25">
      <c r="B9289" s="67" t="s">
        <v>454</v>
      </c>
      <c r="C9289" s="67" t="s">
        <v>455</v>
      </c>
      <c r="D9289" s="68" t="s">
        <v>375</v>
      </c>
      <c r="E9289" s="67" t="s">
        <v>376</v>
      </c>
      <c r="F9289" s="68" t="s">
        <v>496</v>
      </c>
      <c r="G9289" s="67" t="s">
        <v>497</v>
      </c>
      <c r="H9289" s="68" t="s">
        <v>363</v>
      </c>
      <c r="I9289" s="69">
        <v>11</v>
      </c>
      <c r="J9289" s="69">
        <v>74</v>
      </c>
      <c r="K9289" s="91"/>
      <c r="L9289" s="91"/>
    </row>
    <row r="9290" spans="2:12" x14ac:dyDescent="0.25">
      <c r="B9290" s="67" t="s">
        <v>454</v>
      </c>
      <c r="C9290" s="67" t="s">
        <v>455</v>
      </c>
      <c r="D9290" s="68" t="s">
        <v>375</v>
      </c>
      <c r="E9290" s="67" t="s">
        <v>376</v>
      </c>
      <c r="F9290" s="68" t="s">
        <v>496</v>
      </c>
      <c r="G9290" s="67" t="s">
        <v>497</v>
      </c>
      <c r="H9290" s="68" t="s">
        <v>364</v>
      </c>
      <c r="I9290" s="69">
        <v>0</v>
      </c>
      <c r="J9290" s="69">
        <v>0</v>
      </c>
      <c r="K9290" s="91"/>
      <c r="L9290" s="91"/>
    </row>
    <row r="9291" spans="2:12" x14ac:dyDescent="0.25">
      <c r="B9291" s="67" t="s">
        <v>454</v>
      </c>
      <c r="C9291" s="67" t="s">
        <v>455</v>
      </c>
      <c r="D9291" s="68" t="s">
        <v>375</v>
      </c>
      <c r="E9291" s="67" t="s">
        <v>376</v>
      </c>
      <c r="F9291" s="68" t="s">
        <v>496</v>
      </c>
      <c r="G9291" s="67" t="s">
        <v>497</v>
      </c>
      <c r="H9291" s="68" t="s">
        <v>363</v>
      </c>
      <c r="I9291" s="69">
        <v>35</v>
      </c>
      <c r="J9291" s="69">
        <v>7</v>
      </c>
      <c r="K9291" s="91"/>
      <c r="L9291" s="91"/>
    </row>
    <row r="9292" spans="2:12" x14ac:dyDescent="0.25">
      <c r="B9292" s="67" t="s">
        <v>454</v>
      </c>
      <c r="C9292" s="67" t="s">
        <v>455</v>
      </c>
      <c r="D9292" s="68" t="s">
        <v>375</v>
      </c>
      <c r="E9292" s="67" t="s">
        <v>376</v>
      </c>
      <c r="F9292" s="68" t="s">
        <v>496</v>
      </c>
      <c r="G9292" s="67" t="s">
        <v>497</v>
      </c>
      <c r="H9292" s="68" t="s">
        <v>364</v>
      </c>
      <c r="I9292" s="69">
        <v>0</v>
      </c>
      <c r="J9292" s="69">
        <v>0</v>
      </c>
      <c r="K9292" s="91"/>
      <c r="L9292" s="91"/>
    </row>
    <row r="9293" spans="2:12" x14ac:dyDescent="0.25">
      <c r="B9293" s="67" t="s">
        <v>454</v>
      </c>
      <c r="C9293" s="67" t="s">
        <v>455</v>
      </c>
      <c r="D9293" s="68" t="s">
        <v>375</v>
      </c>
      <c r="E9293" s="67" t="s">
        <v>376</v>
      </c>
      <c r="F9293" s="68" t="s">
        <v>496</v>
      </c>
      <c r="G9293" s="67" t="s">
        <v>497</v>
      </c>
      <c r="H9293" s="68" t="s">
        <v>362</v>
      </c>
      <c r="I9293" s="69">
        <v>0</v>
      </c>
      <c r="J9293" s="69">
        <v>4</v>
      </c>
      <c r="K9293" s="91"/>
      <c r="L9293" s="91"/>
    </row>
    <row r="9294" spans="2:12" x14ac:dyDescent="0.25">
      <c r="B9294" s="67" t="s">
        <v>454</v>
      </c>
      <c r="C9294" s="67" t="s">
        <v>455</v>
      </c>
      <c r="D9294" s="68" t="s">
        <v>375</v>
      </c>
      <c r="E9294" s="67" t="s">
        <v>376</v>
      </c>
      <c r="F9294" s="68" t="s">
        <v>496</v>
      </c>
      <c r="G9294" s="67" t="s">
        <v>497</v>
      </c>
      <c r="H9294" s="68" t="s">
        <v>363</v>
      </c>
      <c r="I9294" s="69">
        <v>0</v>
      </c>
      <c r="J9294" s="69">
        <v>4</v>
      </c>
      <c r="K9294" s="91"/>
      <c r="L9294" s="91"/>
    </row>
    <row r="9295" spans="2:12" x14ac:dyDescent="0.25">
      <c r="B9295" s="67" t="s">
        <v>454</v>
      </c>
      <c r="C9295" s="67" t="s">
        <v>455</v>
      </c>
      <c r="D9295" s="68" t="s">
        <v>375</v>
      </c>
      <c r="E9295" s="67" t="s">
        <v>376</v>
      </c>
      <c r="F9295" s="68" t="s">
        <v>496</v>
      </c>
      <c r="G9295" s="67" t="s">
        <v>497</v>
      </c>
      <c r="H9295" s="68" t="s">
        <v>364</v>
      </c>
      <c r="I9295" s="69">
        <v>0</v>
      </c>
      <c r="J9295" s="69">
        <v>5</v>
      </c>
      <c r="K9295" s="91"/>
      <c r="L9295" s="91"/>
    </row>
    <row r="9296" spans="2:12" x14ac:dyDescent="0.25">
      <c r="B9296" s="67" t="s">
        <v>454</v>
      </c>
      <c r="C9296" s="67" t="s">
        <v>455</v>
      </c>
      <c r="D9296" s="68" t="s">
        <v>375</v>
      </c>
      <c r="E9296" s="67" t="s">
        <v>376</v>
      </c>
      <c r="F9296" s="68" t="s">
        <v>496</v>
      </c>
      <c r="G9296" s="67" t="s">
        <v>497</v>
      </c>
      <c r="H9296" s="68" t="s">
        <v>362</v>
      </c>
      <c r="I9296" s="69">
        <v>0</v>
      </c>
      <c r="J9296" s="69">
        <v>0</v>
      </c>
      <c r="K9296" s="91"/>
      <c r="L9296" s="91"/>
    </row>
    <row r="9297" spans="2:12" x14ac:dyDescent="0.25">
      <c r="B9297" s="67" t="s">
        <v>454</v>
      </c>
      <c r="C9297" s="67" t="s">
        <v>455</v>
      </c>
      <c r="D9297" s="68" t="s">
        <v>375</v>
      </c>
      <c r="E9297" s="67" t="s">
        <v>376</v>
      </c>
      <c r="F9297" s="68" t="s">
        <v>496</v>
      </c>
      <c r="G9297" s="67" t="s">
        <v>497</v>
      </c>
      <c r="H9297" s="68" t="s">
        <v>363</v>
      </c>
      <c r="I9297" s="69">
        <v>4</v>
      </c>
      <c r="J9297" s="69">
        <v>27</v>
      </c>
      <c r="K9297" s="91"/>
      <c r="L9297" s="91"/>
    </row>
    <row r="9298" spans="2:12" x14ac:dyDescent="0.25">
      <c r="B9298" s="67" t="s">
        <v>454</v>
      </c>
      <c r="C9298" s="67" t="s">
        <v>455</v>
      </c>
      <c r="D9298" s="68" t="s">
        <v>375</v>
      </c>
      <c r="E9298" s="67" t="s">
        <v>376</v>
      </c>
      <c r="F9298" s="68" t="s">
        <v>496</v>
      </c>
      <c r="G9298" s="67" t="s">
        <v>497</v>
      </c>
      <c r="H9298" s="68" t="s">
        <v>364</v>
      </c>
      <c r="I9298" s="69">
        <v>45</v>
      </c>
      <c r="J9298" s="69">
        <v>37</v>
      </c>
      <c r="K9298" s="91"/>
      <c r="L9298" s="91"/>
    </row>
    <row r="9299" spans="2:12" x14ac:dyDescent="0.25">
      <c r="B9299" s="67" t="s">
        <v>454</v>
      </c>
      <c r="C9299" s="67" t="s">
        <v>455</v>
      </c>
      <c r="D9299" s="68" t="s">
        <v>375</v>
      </c>
      <c r="E9299" s="67" t="s">
        <v>376</v>
      </c>
      <c r="F9299" s="68" t="s">
        <v>496</v>
      </c>
      <c r="G9299" s="67" t="s">
        <v>497</v>
      </c>
      <c r="H9299" s="68" t="s">
        <v>363</v>
      </c>
      <c r="I9299" s="69">
        <v>0</v>
      </c>
      <c r="J9299" s="69">
        <v>0</v>
      </c>
      <c r="K9299" s="91"/>
      <c r="L9299" s="91"/>
    </row>
    <row r="9300" spans="2:12" x14ac:dyDescent="0.25">
      <c r="B9300" s="67" t="s">
        <v>454</v>
      </c>
      <c r="C9300" s="67" t="s">
        <v>455</v>
      </c>
      <c r="D9300" s="68" t="s">
        <v>375</v>
      </c>
      <c r="E9300" s="67" t="s">
        <v>376</v>
      </c>
      <c r="F9300" s="68" t="s">
        <v>496</v>
      </c>
      <c r="G9300" s="67" t="s">
        <v>497</v>
      </c>
      <c r="H9300" s="68" t="s">
        <v>364</v>
      </c>
      <c r="I9300" s="69">
        <v>0</v>
      </c>
      <c r="J9300" s="69">
        <v>0</v>
      </c>
      <c r="K9300" s="91"/>
      <c r="L9300" s="91"/>
    </row>
    <row r="9301" spans="2:12" x14ac:dyDescent="0.25">
      <c r="B9301" s="67" t="s">
        <v>454</v>
      </c>
      <c r="C9301" s="67" t="s">
        <v>455</v>
      </c>
      <c r="D9301" s="68" t="s">
        <v>375</v>
      </c>
      <c r="E9301" s="67" t="s">
        <v>376</v>
      </c>
      <c r="F9301" s="68" t="s">
        <v>496</v>
      </c>
      <c r="G9301" s="67" t="s">
        <v>497</v>
      </c>
      <c r="H9301" s="68" t="s">
        <v>362</v>
      </c>
      <c r="I9301" s="69">
        <v>0</v>
      </c>
      <c r="J9301" s="69">
        <v>44</v>
      </c>
      <c r="K9301" s="91"/>
      <c r="L9301" s="91"/>
    </row>
    <row r="9302" spans="2:12" x14ac:dyDescent="0.25">
      <c r="B9302" s="67" t="s">
        <v>454</v>
      </c>
      <c r="C9302" s="67" t="s">
        <v>455</v>
      </c>
      <c r="D9302" s="68" t="s">
        <v>375</v>
      </c>
      <c r="E9302" s="67" t="s">
        <v>376</v>
      </c>
      <c r="F9302" s="68" t="s">
        <v>496</v>
      </c>
      <c r="G9302" s="67" t="s">
        <v>497</v>
      </c>
      <c r="H9302" s="68" t="s">
        <v>363</v>
      </c>
      <c r="I9302" s="69">
        <v>4</v>
      </c>
      <c r="J9302" s="69">
        <v>0</v>
      </c>
      <c r="K9302" s="91"/>
      <c r="L9302" s="91"/>
    </row>
    <row r="9303" spans="2:12" x14ac:dyDescent="0.25">
      <c r="B9303" s="67" t="s">
        <v>454</v>
      </c>
      <c r="C9303" s="67" t="s">
        <v>455</v>
      </c>
      <c r="D9303" s="68" t="s">
        <v>375</v>
      </c>
      <c r="E9303" s="67" t="s">
        <v>376</v>
      </c>
      <c r="F9303" s="68" t="s">
        <v>496</v>
      </c>
      <c r="G9303" s="67" t="s">
        <v>497</v>
      </c>
      <c r="H9303" s="68" t="s">
        <v>364</v>
      </c>
      <c r="I9303" s="69">
        <v>0</v>
      </c>
      <c r="J9303" s="69">
        <v>0</v>
      </c>
      <c r="K9303" s="91"/>
      <c r="L9303" s="91"/>
    </row>
    <row r="9304" spans="2:12" x14ac:dyDescent="0.25">
      <c r="B9304" s="67" t="s">
        <v>454</v>
      </c>
      <c r="C9304" s="67" t="s">
        <v>455</v>
      </c>
      <c r="D9304" s="68" t="s">
        <v>375</v>
      </c>
      <c r="E9304" s="67" t="s">
        <v>376</v>
      </c>
      <c r="F9304" s="68" t="s">
        <v>496</v>
      </c>
      <c r="G9304" s="67" t="s">
        <v>497</v>
      </c>
      <c r="H9304" s="68" t="s">
        <v>363</v>
      </c>
      <c r="I9304" s="69">
        <v>8</v>
      </c>
      <c r="J9304" s="69">
        <v>-5</v>
      </c>
      <c r="K9304" s="91"/>
      <c r="L9304" s="91"/>
    </row>
    <row r="9305" spans="2:12" x14ac:dyDescent="0.25">
      <c r="B9305" s="67" t="s">
        <v>454</v>
      </c>
      <c r="C9305" s="67" t="s">
        <v>455</v>
      </c>
      <c r="D9305" s="68" t="s">
        <v>375</v>
      </c>
      <c r="E9305" s="67" t="s">
        <v>376</v>
      </c>
      <c r="F9305" s="68" t="s">
        <v>496</v>
      </c>
      <c r="G9305" s="67" t="s">
        <v>497</v>
      </c>
      <c r="H9305" s="68" t="s">
        <v>364</v>
      </c>
      <c r="I9305" s="69">
        <v>0</v>
      </c>
      <c r="J9305" s="69">
        <v>0</v>
      </c>
      <c r="K9305" s="91"/>
      <c r="L9305" s="91"/>
    </row>
    <row r="9306" spans="2:12" x14ac:dyDescent="0.25">
      <c r="B9306" s="67" t="s">
        <v>454</v>
      </c>
      <c r="C9306" s="67" t="s">
        <v>455</v>
      </c>
      <c r="D9306" s="68" t="s">
        <v>375</v>
      </c>
      <c r="E9306" s="67" t="s">
        <v>376</v>
      </c>
      <c r="F9306" s="68" t="s">
        <v>496</v>
      </c>
      <c r="G9306" s="67" t="s">
        <v>497</v>
      </c>
      <c r="H9306" s="68" t="s">
        <v>362</v>
      </c>
      <c r="I9306" s="69">
        <v>0</v>
      </c>
      <c r="J9306" s="69">
        <v>0</v>
      </c>
      <c r="K9306" s="91"/>
      <c r="L9306" s="91"/>
    </row>
    <row r="9307" spans="2:12" x14ac:dyDescent="0.25">
      <c r="B9307" s="67" t="s">
        <v>454</v>
      </c>
      <c r="C9307" s="67" t="s">
        <v>455</v>
      </c>
      <c r="D9307" s="68" t="s">
        <v>375</v>
      </c>
      <c r="E9307" s="67" t="s">
        <v>376</v>
      </c>
      <c r="F9307" s="68" t="s">
        <v>496</v>
      </c>
      <c r="G9307" s="67" t="s">
        <v>497</v>
      </c>
      <c r="H9307" s="68" t="s">
        <v>363</v>
      </c>
      <c r="I9307" s="69">
        <v>72</v>
      </c>
      <c r="J9307" s="69">
        <v>88</v>
      </c>
      <c r="K9307" s="91"/>
      <c r="L9307" s="91"/>
    </row>
    <row r="9308" spans="2:12" x14ac:dyDescent="0.25">
      <c r="B9308" s="67" t="s">
        <v>454</v>
      </c>
      <c r="C9308" s="67" t="s">
        <v>455</v>
      </c>
      <c r="D9308" s="68" t="s">
        <v>375</v>
      </c>
      <c r="E9308" s="67" t="s">
        <v>376</v>
      </c>
      <c r="F9308" s="68" t="s">
        <v>496</v>
      </c>
      <c r="G9308" s="67" t="s">
        <v>497</v>
      </c>
      <c r="H9308" s="68" t="s">
        <v>364</v>
      </c>
      <c r="I9308" s="69">
        <v>3</v>
      </c>
      <c r="J9308" s="69">
        <v>0</v>
      </c>
      <c r="K9308" s="91"/>
      <c r="L9308" s="91"/>
    </row>
    <row r="9309" spans="2:12" x14ac:dyDescent="0.25">
      <c r="B9309" s="67" t="s">
        <v>454</v>
      </c>
      <c r="C9309" s="67" t="s">
        <v>455</v>
      </c>
      <c r="D9309" s="68" t="s">
        <v>375</v>
      </c>
      <c r="E9309" s="67" t="s">
        <v>376</v>
      </c>
      <c r="F9309" s="68" t="s">
        <v>496</v>
      </c>
      <c r="G9309" s="67" t="s">
        <v>497</v>
      </c>
      <c r="H9309" s="68" t="s">
        <v>362</v>
      </c>
      <c r="I9309" s="69">
        <v>0</v>
      </c>
      <c r="J9309" s="69">
        <v>0</v>
      </c>
      <c r="K9309" s="91"/>
      <c r="L9309" s="91"/>
    </row>
    <row r="9310" spans="2:12" x14ac:dyDescent="0.25">
      <c r="B9310" s="67" t="s">
        <v>454</v>
      </c>
      <c r="C9310" s="67" t="s">
        <v>455</v>
      </c>
      <c r="D9310" s="68" t="s">
        <v>375</v>
      </c>
      <c r="E9310" s="67" t="s">
        <v>376</v>
      </c>
      <c r="F9310" s="68" t="s">
        <v>496</v>
      </c>
      <c r="G9310" s="67" t="s">
        <v>497</v>
      </c>
      <c r="H9310" s="68" t="s">
        <v>363</v>
      </c>
      <c r="I9310" s="69">
        <v>16</v>
      </c>
      <c r="J9310" s="69">
        <v>18</v>
      </c>
      <c r="K9310" s="91"/>
      <c r="L9310" s="91"/>
    </row>
    <row r="9311" spans="2:12" x14ac:dyDescent="0.25">
      <c r="B9311" s="67" t="s">
        <v>454</v>
      </c>
      <c r="C9311" s="67" t="s">
        <v>455</v>
      </c>
      <c r="D9311" s="68" t="s">
        <v>375</v>
      </c>
      <c r="E9311" s="67" t="s">
        <v>376</v>
      </c>
      <c r="F9311" s="68" t="s">
        <v>496</v>
      </c>
      <c r="G9311" s="67" t="s">
        <v>497</v>
      </c>
      <c r="H9311" s="68" t="s">
        <v>364</v>
      </c>
      <c r="I9311" s="69">
        <v>10</v>
      </c>
      <c r="J9311" s="69">
        <v>7</v>
      </c>
      <c r="K9311" s="91"/>
      <c r="L9311" s="91"/>
    </row>
    <row r="9312" spans="2:12" x14ac:dyDescent="0.25">
      <c r="B9312" s="67" t="s">
        <v>454</v>
      </c>
      <c r="C9312" s="67" t="s">
        <v>455</v>
      </c>
      <c r="D9312" s="68" t="s">
        <v>375</v>
      </c>
      <c r="E9312" s="67" t="s">
        <v>376</v>
      </c>
      <c r="F9312" s="68" t="s">
        <v>496</v>
      </c>
      <c r="G9312" s="67" t="s">
        <v>497</v>
      </c>
      <c r="H9312" s="68" t="s">
        <v>362</v>
      </c>
      <c r="I9312" s="69">
        <v>34</v>
      </c>
      <c r="J9312" s="69">
        <v>50</v>
      </c>
      <c r="K9312" s="91"/>
      <c r="L9312" s="91"/>
    </row>
    <row r="9313" spans="2:12" x14ac:dyDescent="0.25">
      <c r="B9313" s="67" t="s">
        <v>454</v>
      </c>
      <c r="C9313" s="67" t="s">
        <v>455</v>
      </c>
      <c r="D9313" s="68" t="s">
        <v>375</v>
      </c>
      <c r="E9313" s="67" t="s">
        <v>376</v>
      </c>
      <c r="F9313" s="68" t="s">
        <v>496</v>
      </c>
      <c r="G9313" s="67" t="s">
        <v>497</v>
      </c>
      <c r="H9313" s="68" t="s">
        <v>363</v>
      </c>
      <c r="I9313" s="69">
        <v>81</v>
      </c>
      <c r="J9313" s="69">
        <v>136</v>
      </c>
      <c r="K9313" s="91"/>
      <c r="L9313" s="91"/>
    </row>
    <row r="9314" spans="2:12" x14ac:dyDescent="0.25">
      <c r="B9314" s="67" t="s">
        <v>454</v>
      </c>
      <c r="C9314" s="67" t="s">
        <v>455</v>
      </c>
      <c r="D9314" s="68" t="s">
        <v>375</v>
      </c>
      <c r="E9314" s="67" t="s">
        <v>376</v>
      </c>
      <c r="F9314" s="68" t="s">
        <v>496</v>
      </c>
      <c r="G9314" s="67" t="s">
        <v>497</v>
      </c>
      <c r="H9314" s="68" t="s">
        <v>364</v>
      </c>
      <c r="I9314" s="69">
        <v>74</v>
      </c>
      <c r="J9314" s="69">
        <v>43</v>
      </c>
      <c r="K9314" s="91"/>
      <c r="L9314" s="91"/>
    </row>
    <row r="9315" spans="2:12" x14ac:dyDescent="0.25">
      <c r="B9315" s="67" t="s">
        <v>454</v>
      </c>
      <c r="C9315" s="67" t="s">
        <v>455</v>
      </c>
      <c r="D9315" s="68" t="s">
        <v>375</v>
      </c>
      <c r="E9315" s="67" t="s">
        <v>376</v>
      </c>
      <c r="F9315" s="68" t="s">
        <v>496</v>
      </c>
      <c r="G9315" s="67" t="s">
        <v>497</v>
      </c>
      <c r="H9315" s="68" t="s">
        <v>362</v>
      </c>
      <c r="I9315" s="69">
        <v>15</v>
      </c>
      <c r="J9315" s="69">
        <v>20</v>
      </c>
      <c r="K9315" s="91"/>
      <c r="L9315" s="91"/>
    </row>
    <row r="9316" spans="2:12" x14ac:dyDescent="0.25">
      <c r="B9316" s="67" t="s">
        <v>454</v>
      </c>
      <c r="C9316" s="67" t="s">
        <v>455</v>
      </c>
      <c r="D9316" s="68" t="s">
        <v>375</v>
      </c>
      <c r="E9316" s="67" t="s">
        <v>376</v>
      </c>
      <c r="F9316" s="68" t="s">
        <v>496</v>
      </c>
      <c r="G9316" s="67" t="s">
        <v>497</v>
      </c>
      <c r="H9316" s="68" t="s">
        <v>363</v>
      </c>
      <c r="I9316" s="69">
        <v>66</v>
      </c>
      <c r="J9316" s="69">
        <v>47</v>
      </c>
      <c r="K9316" s="91"/>
      <c r="L9316" s="91"/>
    </row>
    <row r="9317" spans="2:12" x14ac:dyDescent="0.25">
      <c r="B9317" s="67" t="s">
        <v>454</v>
      </c>
      <c r="C9317" s="67" t="s">
        <v>455</v>
      </c>
      <c r="D9317" s="68" t="s">
        <v>375</v>
      </c>
      <c r="E9317" s="67" t="s">
        <v>376</v>
      </c>
      <c r="F9317" s="68" t="s">
        <v>496</v>
      </c>
      <c r="G9317" s="67" t="s">
        <v>497</v>
      </c>
      <c r="H9317" s="68" t="s">
        <v>364</v>
      </c>
      <c r="I9317" s="69">
        <v>72</v>
      </c>
      <c r="J9317" s="69">
        <v>82</v>
      </c>
      <c r="K9317" s="91"/>
      <c r="L9317" s="91"/>
    </row>
    <row r="9318" spans="2:12" x14ac:dyDescent="0.25">
      <c r="B9318" s="67" t="s">
        <v>454</v>
      </c>
      <c r="C9318" s="67" t="s">
        <v>455</v>
      </c>
      <c r="D9318" s="68" t="s">
        <v>375</v>
      </c>
      <c r="E9318" s="67" t="s">
        <v>376</v>
      </c>
      <c r="F9318" s="68" t="s">
        <v>496</v>
      </c>
      <c r="G9318" s="67" t="s">
        <v>497</v>
      </c>
      <c r="H9318" s="68" t="s">
        <v>363</v>
      </c>
      <c r="I9318" s="69">
        <v>4</v>
      </c>
      <c r="J9318" s="69">
        <v>0</v>
      </c>
      <c r="K9318" s="91"/>
      <c r="L9318" s="91"/>
    </row>
    <row r="9319" spans="2:12" x14ac:dyDescent="0.25">
      <c r="B9319" s="67" t="s">
        <v>454</v>
      </c>
      <c r="C9319" s="67" t="s">
        <v>455</v>
      </c>
      <c r="D9319" s="68" t="s">
        <v>375</v>
      </c>
      <c r="E9319" s="67" t="s">
        <v>376</v>
      </c>
      <c r="F9319" s="68" t="s">
        <v>496</v>
      </c>
      <c r="G9319" s="67" t="s">
        <v>497</v>
      </c>
      <c r="H9319" s="68" t="s">
        <v>364</v>
      </c>
      <c r="I9319" s="69">
        <v>0</v>
      </c>
      <c r="J9319" s="69">
        <v>0</v>
      </c>
      <c r="K9319" s="91"/>
      <c r="L9319" s="91"/>
    </row>
    <row r="9320" spans="2:12" x14ac:dyDescent="0.25">
      <c r="B9320" s="67" t="s">
        <v>454</v>
      </c>
      <c r="C9320" s="67" t="s">
        <v>455</v>
      </c>
      <c r="D9320" s="68" t="s">
        <v>375</v>
      </c>
      <c r="E9320" s="67" t="s">
        <v>376</v>
      </c>
      <c r="F9320" s="68" t="s">
        <v>496</v>
      </c>
      <c r="G9320" s="67" t="s">
        <v>497</v>
      </c>
      <c r="H9320" s="68" t="s">
        <v>362</v>
      </c>
      <c r="I9320" s="69">
        <v>52</v>
      </c>
      <c r="J9320" s="69">
        <v>73.5</v>
      </c>
      <c r="K9320" s="91"/>
      <c r="L9320" s="91"/>
    </row>
    <row r="9321" spans="2:12" x14ac:dyDescent="0.25">
      <c r="B9321" s="67" t="s">
        <v>454</v>
      </c>
      <c r="C9321" s="67" t="s">
        <v>455</v>
      </c>
      <c r="D9321" s="68" t="s">
        <v>375</v>
      </c>
      <c r="E9321" s="67" t="s">
        <v>376</v>
      </c>
      <c r="F9321" s="68" t="s">
        <v>496</v>
      </c>
      <c r="G9321" s="67" t="s">
        <v>497</v>
      </c>
      <c r="H9321" s="68" t="s">
        <v>363</v>
      </c>
      <c r="I9321" s="69">
        <v>134</v>
      </c>
      <c r="J9321" s="69">
        <v>158</v>
      </c>
      <c r="K9321" s="91"/>
      <c r="L9321" s="91"/>
    </row>
    <row r="9322" spans="2:12" x14ac:dyDescent="0.25">
      <c r="B9322" s="67" t="s">
        <v>454</v>
      </c>
      <c r="C9322" s="67" t="s">
        <v>455</v>
      </c>
      <c r="D9322" s="68" t="s">
        <v>375</v>
      </c>
      <c r="E9322" s="67" t="s">
        <v>376</v>
      </c>
      <c r="F9322" s="68" t="s">
        <v>496</v>
      </c>
      <c r="G9322" s="67" t="s">
        <v>497</v>
      </c>
      <c r="H9322" s="68" t="s">
        <v>364</v>
      </c>
      <c r="I9322" s="69">
        <v>46</v>
      </c>
      <c r="J9322" s="69">
        <v>57</v>
      </c>
      <c r="K9322" s="91"/>
      <c r="L9322" s="91"/>
    </row>
    <row r="9323" spans="2:12" x14ac:dyDescent="0.25">
      <c r="B9323" s="67" t="s">
        <v>454</v>
      </c>
      <c r="C9323" s="67" t="s">
        <v>455</v>
      </c>
      <c r="D9323" s="68" t="s">
        <v>375</v>
      </c>
      <c r="E9323" s="67" t="s">
        <v>376</v>
      </c>
      <c r="F9323" s="68" t="s">
        <v>496</v>
      </c>
      <c r="G9323" s="67" t="s">
        <v>497</v>
      </c>
      <c r="H9323" s="68" t="s">
        <v>362</v>
      </c>
      <c r="I9323" s="69">
        <v>0.309</v>
      </c>
      <c r="J9323" s="69">
        <v>0.20599999999999999</v>
      </c>
      <c r="K9323" s="91"/>
      <c r="L9323" s="91"/>
    </row>
    <row r="9324" spans="2:12" x14ac:dyDescent="0.25">
      <c r="B9324" s="67" t="s">
        <v>454</v>
      </c>
      <c r="C9324" s="67" t="s">
        <v>455</v>
      </c>
      <c r="D9324" s="68" t="s">
        <v>375</v>
      </c>
      <c r="E9324" s="67" t="s">
        <v>376</v>
      </c>
      <c r="F9324" s="68" t="s">
        <v>496</v>
      </c>
      <c r="G9324" s="67" t="s">
        <v>497</v>
      </c>
      <c r="H9324" s="68" t="s">
        <v>363</v>
      </c>
      <c r="I9324" s="69">
        <v>0.39140000000000003</v>
      </c>
      <c r="J9324" s="69">
        <v>0.55620000000000003</v>
      </c>
      <c r="K9324" s="91"/>
      <c r="L9324" s="91"/>
    </row>
    <row r="9325" spans="2:12" x14ac:dyDescent="0.25">
      <c r="B9325" s="67" t="s">
        <v>454</v>
      </c>
      <c r="C9325" s="67" t="s">
        <v>455</v>
      </c>
      <c r="D9325" s="68" t="s">
        <v>375</v>
      </c>
      <c r="E9325" s="67" t="s">
        <v>376</v>
      </c>
      <c r="F9325" s="68" t="s">
        <v>496</v>
      </c>
      <c r="G9325" s="67" t="s">
        <v>497</v>
      </c>
      <c r="H9325" s="68" t="s">
        <v>364</v>
      </c>
      <c r="I9325" s="69">
        <v>0.45319999999999999</v>
      </c>
      <c r="J9325" s="69">
        <v>0.28839999999999999</v>
      </c>
      <c r="K9325" s="91"/>
      <c r="L9325" s="91"/>
    </row>
    <row r="9326" spans="2:12" x14ac:dyDescent="0.25">
      <c r="B9326" s="67" t="s">
        <v>454</v>
      </c>
      <c r="C9326" s="67" t="s">
        <v>455</v>
      </c>
      <c r="D9326" s="68" t="s">
        <v>375</v>
      </c>
      <c r="E9326" s="67" t="s">
        <v>376</v>
      </c>
      <c r="F9326" s="68" t="s">
        <v>496</v>
      </c>
      <c r="G9326" s="67" t="s">
        <v>497</v>
      </c>
      <c r="H9326" s="68" t="s">
        <v>363</v>
      </c>
      <c r="I9326" s="69">
        <v>6</v>
      </c>
      <c r="J9326" s="69">
        <v>6</v>
      </c>
      <c r="K9326" s="91"/>
      <c r="L9326" s="91"/>
    </row>
    <row r="9327" spans="2:12" x14ac:dyDescent="0.25">
      <c r="B9327" s="67" t="s">
        <v>454</v>
      </c>
      <c r="C9327" s="67" t="s">
        <v>455</v>
      </c>
      <c r="D9327" s="68" t="s">
        <v>375</v>
      </c>
      <c r="E9327" s="67" t="s">
        <v>376</v>
      </c>
      <c r="F9327" s="68" t="s">
        <v>496</v>
      </c>
      <c r="G9327" s="67" t="s">
        <v>497</v>
      </c>
      <c r="H9327" s="68" t="s">
        <v>364</v>
      </c>
      <c r="I9327" s="69">
        <v>0</v>
      </c>
      <c r="J9327" s="69">
        <v>0</v>
      </c>
      <c r="K9327" s="91"/>
      <c r="L9327" s="91"/>
    </row>
    <row r="9328" spans="2:12" x14ac:dyDescent="0.25">
      <c r="B9328" s="67" t="s">
        <v>454</v>
      </c>
      <c r="C9328" s="67" t="s">
        <v>455</v>
      </c>
      <c r="D9328" s="68" t="s">
        <v>375</v>
      </c>
      <c r="E9328" s="67" t="s">
        <v>376</v>
      </c>
      <c r="F9328" s="68" t="s">
        <v>496</v>
      </c>
      <c r="G9328" s="67" t="s">
        <v>497</v>
      </c>
      <c r="H9328" s="68" t="s">
        <v>363</v>
      </c>
      <c r="I9328" s="69">
        <v>0</v>
      </c>
      <c r="J9328" s="69">
        <v>12</v>
      </c>
      <c r="K9328" s="91"/>
      <c r="L9328" s="91"/>
    </row>
    <row r="9329" spans="2:12" x14ac:dyDescent="0.25">
      <c r="B9329" s="67" t="s">
        <v>454</v>
      </c>
      <c r="C9329" s="67" t="s">
        <v>455</v>
      </c>
      <c r="D9329" s="68" t="s">
        <v>375</v>
      </c>
      <c r="E9329" s="67" t="s">
        <v>376</v>
      </c>
      <c r="F9329" s="68" t="s">
        <v>496</v>
      </c>
      <c r="G9329" s="67" t="s">
        <v>497</v>
      </c>
      <c r="H9329" s="68" t="s">
        <v>362</v>
      </c>
      <c r="I9329" s="69">
        <v>0</v>
      </c>
      <c r="J9329" s="69">
        <v>0</v>
      </c>
      <c r="K9329" s="91"/>
      <c r="L9329" s="91"/>
    </row>
    <row r="9330" spans="2:12" x14ac:dyDescent="0.25">
      <c r="B9330" s="67" t="s">
        <v>454</v>
      </c>
      <c r="C9330" s="67" t="s">
        <v>455</v>
      </c>
      <c r="D9330" s="68" t="s">
        <v>375</v>
      </c>
      <c r="E9330" s="67" t="s">
        <v>376</v>
      </c>
      <c r="F9330" s="68" t="s">
        <v>496</v>
      </c>
      <c r="G9330" s="67" t="s">
        <v>497</v>
      </c>
      <c r="H9330" s="68" t="s">
        <v>364</v>
      </c>
      <c r="I9330" s="69">
        <v>0</v>
      </c>
      <c r="J9330" s="69">
        <v>0</v>
      </c>
      <c r="K9330" s="91"/>
      <c r="L9330" s="91"/>
    </row>
    <row r="9331" spans="2:12" x14ac:dyDescent="0.25">
      <c r="B9331" s="67" t="s">
        <v>454</v>
      </c>
      <c r="C9331" s="67" t="s">
        <v>455</v>
      </c>
      <c r="D9331" s="68" t="s">
        <v>375</v>
      </c>
      <c r="E9331" s="67" t="s">
        <v>376</v>
      </c>
      <c r="F9331" s="68" t="s">
        <v>496</v>
      </c>
      <c r="G9331" s="67" t="s">
        <v>497</v>
      </c>
      <c r="H9331" s="68" t="s">
        <v>362</v>
      </c>
      <c r="I9331" s="69">
        <v>510</v>
      </c>
      <c r="J9331" s="69">
        <v>245</v>
      </c>
      <c r="K9331" s="91"/>
      <c r="L9331" s="91"/>
    </row>
    <row r="9332" spans="2:12" x14ac:dyDescent="0.25">
      <c r="B9332" s="67" t="s">
        <v>454</v>
      </c>
      <c r="C9332" s="67" t="s">
        <v>455</v>
      </c>
      <c r="D9332" s="68" t="s">
        <v>375</v>
      </c>
      <c r="E9332" s="67" t="s">
        <v>376</v>
      </c>
      <c r="F9332" s="68" t="s">
        <v>496</v>
      </c>
      <c r="G9332" s="67" t="s">
        <v>497</v>
      </c>
      <c r="H9332" s="68" t="s">
        <v>363</v>
      </c>
      <c r="I9332" s="69">
        <v>632</v>
      </c>
      <c r="J9332" s="69">
        <v>765</v>
      </c>
      <c r="K9332" s="91"/>
      <c r="L9332" s="91"/>
    </row>
    <row r="9333" spans="2:12" x14ac:dyDescent="0.25">
      <c r="B9333" s="67" t="s">
        <v>454</v>
      </c>
      <c r="C9333" s="67" t="s">
        <v>455</v>
      </c>
      <c r="D9333" s="68" t="s">
        <v>375</v>
      </c>
      <c r="E9333" s="67" t="s">
        <v>376</v>
      </c>
      <c r="F9333" s="68" t="s">
        <v>496</v>
      </c>
      <c r="G9333" s="67" t="s">
        <v>497</v>
      </c>
      <c r="H9333" s="68" t="s">
        <v>364</v>
      </c>
      <c r="I9333" s="69">
        <v>270</v>
      </c>
      <c r="J9333" s="69">
        <v>302</v>
      </c>
      <c r="K9333" s="91"/>
      <c r="L9333" s="91"/>
    </row>
    <row r="9334" spans="2:12" x14ac:dyDescent="0.25">
      <c r="B9334" s="67" t="s">
        <v>454</v>
      </c>
      <c r="C9334" s="67" t="s">
        <v>455</v>
      </c>
      <c r="D9334" s="68" t="s">
        <v>375</v>
      </c>
      <c r="E9334" s="67" t="s">
        <v>376</v>
      </c>
      <c r="F9334" s="68" t="s">
        <v>496</v>
      </c>
      <c r="G9334" s="67" t="s">
        <v>497</v>
      </c>
      <c r="H9334" s="68" t="s">
        <v>362</v>
      </c>
      <c r="I9334" s="69">
        <v>0</v>
      </c>
      <c r="J9334" s="69">
        <v>0</v>
      </c>
      <c r="K9334" s="91"/>
      <c r="L9334" s="91"/>
    </row>
    <row r="9335" spans="2:12" x14ac:dyDescent="0.25">
      <c r="B9335" s="67" t="s">
        <v>454</v>
      </c>
      <c r="C9335" s="67" t="s">
        <v>455</v>
      </c>
      <c r="D9335" s="68" t="s">
        <v>375</v>
      </c>
      <c r="E9335" s="67" t="s">
        <v>376</v>
      </c>
      <c r="F9335" s="68" t="s">
        <v>496</v>
      </c>
      <c r="G9335" s="67" t="s">
        <v>497</v>
      </c>
      <c r="H9335" s="68" t="s">
        <v>363</v>
      </c>
      <c r="I9335" s="69">
        <v>17</v>
      </c>
      <c r="J9335" s="69">
        <v>26</v>
      </c>
      <c r="K9335" s="91"/>
      <c r="L9335" s="91"/>
    </row>
    <row r="9336" spans="2:12" x14ac:dyDescent="0.25">
      <c r="B9336" s="67" t="s">
        <v>454</v>
      </c>
      <c r="C9336" s="67" t="s">
        <v>455</v>
      </c>
      <c r="D9336" s="68" t="s">
        <v>375</v>
      </c>
      <c r="E9336" s="67" t="s">
        <v>376</v>
      </c>
      <c r="F9336" s="68" t="s">
        <v>496</v>
      </c>
      <c r="G9336" s="67" t="s">
        <v>497</v>
      </c>
      <c r="H9336" s="68" t="s">
        <v>364</v>
      </c>
      <c r="I9336" s="69">
        <v>0</v>
      </c>
      <c r="J9336" s="69">
        <v>0</v>
      </c>
      <c r="K9336" s="91"/>
      <c r="L9336" s="91"/>
    </row>
    <row r="9337" spans="2:12" x14ac:dyDescent="0.25">
      <c r="B9337" s="67" t="s">
        <v>454</v>
      </c>
      <c r="C9337" s="67" t="s">
        <v>455</v>
      </c>
      <c r="D9337" s="68" t="s">
        <v>375</v>
      </c>
      <c r="E9337" s="67" t="s">
        <v>376</v>
      </c>
      <c r="F9337" s="68" t="s">
        <v>496</v>
      </c>
      <c r="G9337" s="67" t="s">
        <v>497</v>
      </c>
      <c r="H9337" s="68" t="s">
        <v>362</v>
      </c>
      <c r="I9337" s="69">
        <v>40</v>
      </c>
      <c r="J9337" s="69">
        <v>83</v>
      </c>
      <c r="K9337" s="91"/>
      <c r="L9337" s="91"/>
    </row>
    <row r="9338" spans="2:12" x14ac:dyDescent="0.25">
      <c r="B9338" s="67" t="s">
        <v>454</v>
      </c>
      <c r="C9338" s="67" t="s">
        <v>455</v>
      </c>
      <c r="D9338" s="68" t="s">
        <v>375</v>
      </c>
      <c r="E9338" s="67" t="s">
        <v>376</v>
      </c>
      <c r="F9338" s="68" t="s">
        <v>496</v>
      </c>
      <c r="G9338" s="67" t="s">
        <v>497</v>
      </c>
      <c r="H9338" s="68" t="s">
        <v>363</v>
      </c>
      <c r="I9338" s="69">
        <v>210</v>
      </c>
      <c r="J9338" s="69">
        <v>120</v>
      </c>
      <c r="K9338" s="91"/>
      <c r="L9338" s="91"/>
    </row>
    <row r="9339" spans="2:12" x14ac:dyDescent="0.25">
      <c r="B9339" s="67" t="s">
        <v>454</v>
      </c>
      <c r="C9339" s="67" t="s">
        <v>455</v>
      </c>
      <c r="D9339" s="68" t="s">
        <v>375</v>
      </c>
      <c r="E9339" s="67" t="s">
        <v>376</v>
      </c>
      <c r="F9339" s="68" t="s">
        <v>496</v>
      </c>
      <c r="G9339" s="67" t="s">
        <v>497</v>
      </c>
      <c r="H9339" s="68" t="s">
        <v>364</v>
      </c>
      <c r="I9339" s="69">
        <v>48</v>
      </c>
      <c r="J9339" s="69">
        <v>56</v>
      </c>
      <c r="K9339" s="91"/>
      <c r="L9339" s="91"/>
    </row>
    <row r="9340" spans="2:12" x14ac:dyDescent="0.25">
      <c r="B9340" s="67" t="s">
        <v>454</v>
      </c>
      <c r="C9340" s="67" t="s">
        <v>455</v>
      </c>
      <c r="D9340" s="68" t="s">
        <v>375</v>
      </c>
      <c r="E9340" s="67" t="s">
        <v>376</v>
      </c>
      <c r="F9340" s="68" t="s">
        <v>496</v>
      </c>
      <c r="G9340" s="67" t="s">
        <v>497</v>
      </c>
      <c r="H9340" s="68" t="s">
        <v>362</v>
      </c>
      <c r="I9340" s="69">
        <v>0</v>
      </c>
      <c r="J9340" s="69">
        <v>10</v>
      </c>
      <c r="K9340" s="91"/>
      <c r="L9340" s="91"/>
    </row>
    <row r="9341" spans="2:12" x14ac:dyDescent="0.25">
      <c r="B9341" s="67" t="s">
        <v>454</v>
      </c>
      <c r="C9341" s="67" t="s">
        <v>455</v>
      </c>
      <c r="D9341" s="68" t="s">
        <v>375</v>
      </c>
      <c r="E9341" s="67" t="s">
        <v>376</v>
      </c>
      <c r="F9341" s="68" t="s">
        <v>496</v>
      </c>
      <c r="G9341" s="67" t="s">
        <v>497</v>
      </c>
      <c r="H9341" s="68" t="s">
        <v>363</v>
      </c>
      <c r="I9341" s="69">
        <v>0</v>
      </c>
      <c r="J9341" s="69">
        <v>0</v>
      </c>
      <c r="K9341" s="91"/>
      <c r="L9341" s="91"/>
    </row>
    <row r="9342" spans="2:12" x14ac:dyDescent="0.25">
      <c r="B9342" s="67" t="s">
        <v>454</v>
      </c>
      <c r="C9342" s="67" t="s">
        <v>455</v>
      </c>
      <c r="D9342" s="68" t="s">
        <v>375</v>
      </c>
      <c r="E9342" s="67" t="s">
        <v>376</v>
      </c>
      <c r="F9342" s="68" t="s">
        <v>496</v>
      </c>
      <c r="G9342" s="67" t="s">
        <v>497</v>
      </c>
      <c r="H9342" s="68" t="s">
        <v>364</v>
      </c>
      <c r="I9342" s="69">
        <v>20</v>
      </c>
      <c r="J9342" s="69">
        <v>12</v>
      </c>
      <c r="K9342" s="91"/>
      <c r="L9342" s="91"/>
    </row>
    <row r="9343" spans="2:12" x14ac:dyDescent="0.25">
      <c r="B9343" s="67" t="s">
        <v>454</v>
      </c>
      <c r="C9343" s="67" t="s">
        <v>455</v>
      </c>
      <c r="D9343" s="68" t="s">
        <v>375</v>
      </c>
      <c r="E9343" s="67" t="s">
        <v>376</v>
      </c>
      <c r="F9343" s="68" t="s">
        <v>496</v>
      </c>
      <c r="G9343" s="67" t="s">
        <v>497</v>
      </c>
      <c r="H9343" s="68" t="s">
        <v>362</v>
      </c>
      <c r="I9343" s="69">
        <v>15</v>
      </c>
      <c r="J9343" s="69">
        <v>10</v>
      </c>
      <c r="K9343" s="91"/>
      <c r="L9343" s="91"/>
    </row>
    <row r="9344" spans="2:12" x14ac:dyDescent="0.25">
      <c r="B9344" s="67" t="s">
        <v>454</v>
      </c>
      <c r="C9344" s="67" t="s">
        <v>455</v>
      </c>
      <c r="D9344" s="68" t="s">
        <v>375</v>
      </c>
      <c r="E9344" s="67" t="s">
        <v>376</v>
      </c>
      <c r="F9344" s="68" t="s">
        <v>496</v>
      </c>
      <c r="G9344" s="67" t="s">
        <v>497</v>
      </c>
      <c r="H9344" s="68" t="s">
        <v>363</v>
      </c>
      <c r="I9344" s="69">
        <v>8</v>
      </c>
      <c r="J9344" s="69">
        <v>0</v>
      </c>
      <c r="K9344" s="91"/>
      <c r="L9344" s="91"/>
    </row>
    <row r="9345" spans="2:12" x14ac:dyDescent="0.25">
      <c r="B9345" s="67" t="s">
        <v>454</v>
      </c>
      <c r="C9345" s="67" t="s">
        <v>455</v>
      </c>
      <c r="D9345" s="68" t="s">
        <v>375</v>
      </c>
      <c r="E9345" s="67" t="s">
        <v>376</v>
      </c>
      <c r="F9345" s="68" t="s">
        <v>496</v>
      </c>
      <c r="G9345" s="67" t="s">
        <v>497</v>
      </c>
      <c r="H9345" s="68" t="s">
        <v>364</v>
      </c>
      <c r="I9345" s="69">
        <v>0</v>
      </c>
      <c r="J9345" s="69">
        <v>0</v>
      </c>
      <c r="K9345" s="91"/>
      <c r="L9345" s="91"/>
    </row>
    <row r="9346" spans="2:12" x14ac:dyDescent="0.25">
      <c r="B9346" s="67" t="s">
        <v>454</v>
      </c>
      <c r="C9346" s="67" t="s">
        <v>455</v>
      </c>
      <c r="D9346" s="68" t="s">
        <v>375</v>
      </c>
      <c r="E9346" s="67" t="s">
        <v>376</v>
      </c>
      <c r="F9346" s="68" t="s">
        <v>496</v>
      </c>
      <c r="G9346" s="67" t="s">
        <v>497</v>
      </c>
      <c r="H9346" s="68" t="s">
        <v>362</v>
      </c>
      <c r="I9346" s="69">
        <v>0</v>
      </c>
      <c r="J9346" s="69">
        <v>0</v>
      </c>
      <c r="K9346" s="91"/>
      <c r="L9346" s="91"/>
    </row>
    <row r="9347" spans="2:12" x14ac:dyDescent="0.25">
      <c r="B9347" s="67" t="s">
        <v>454</v>
      </c>
      <c r="C9347" s="67" t="s">
        <v>455</v>
      </c>
      <c r="D9347" s="68" t="s">
        <v>375</v>
      </c>
      <c r="E9347" s="67" t="s">
        <v>376</v>
      </c>
      <c r="F9347" s="68" t="s">
        <v>496</v>
      </c>
      <c r="G9347" s="67" t="s">
        <v>497</v>
      </c>
      <c r="H9347" s="68" t="s">
        <v>363</v>
      </c>
      <c r="I9347" s="69">
        <v>0</v>
      </c>
      <c r="J9347" s="69">
        <v>0</v>
      </c>
      <c r="K9347" s="91"/>
      <c r="L9347" s="91"/>
    </row>
    <row r="9348" spans="2:12" x14ac:dyDescent="0.25">
      <c r="B9348" s="67" t="s">
        <v>454</v>
      </c>
      <c r="C9348" s="67" t="s">
        <v>455</v>
      </c>
      <c r="D9348" s="68" t="s">
        <v>375</v>
      </c>
      <c r="E9348" s="67" t="s">
        <v>376</v>
      </c>
      <c r="F9348" s="68" t="s">
        <v>496</v>
      </c>
      <c r="G9348" s="67" t="s">
        <v>497</v>
      </c>
      <c r="H9348" s="68" t="s">
        <v>362</v>
      </c>
      <c r="I9348" s="69">
        <v>19</v>
      </c>
      <c r="J9348" s="69">
        <v>59</v>
      </c>
      <c r="K9348" s="91"/>
      <c r="L9348" s="91"/>
    </row>
    <row r="9349" spans="2:12" x14ac:dyDescent="0.25">
      <c r="B9349" s="67" t="s">
        <v>454</v>
      </c>
      <c r="C9349" s="67" t="s">
        <v>455</v>
      </c>
      <c r="D9349" s="68" t="s">
        <v>375</v>
      </c>
      <c r="E9349" s="67" t="s">
        <v>376</v>
      </c>
      <c r="F9349" s="68" t="s">
        <v>496</v>
      </c>
      <c r="G9349" s="67" t="s">
        <v>497</v>
      </c>
      <c r="H9349" s="68" t="s">
        <v>363</v>
      </c>
      <c r="I9349" s="69">
        <v>0</v>
      </c>
      <c r="J9349" s="69">
        <v>9</v>
      </c>
      <c r="K9349" s="91"/>
      <c r="L9349" s="91"/>
    </row>
    <row r="9350" spans="2:12" x14ac:dyDescent="0.25">
      <c r="B9350" s="67" t="s">
        <v>454</v>
      </c>
      <c r="C9350" s="67" t="s">
        <v>455</v>
      </c>
      <c r="D9350" s="68" t="s">
        <v>375</v>
      </c>
      <c r="E9350" s="67" t="s">
        <v>376</v>
      </c>
      <c r="F9350" s="68" t="s">
        <v>496</v>
      </c>
      <c r="G9350" s="67" t="s">
        <v>497</v>
      </c>
      <c r="H9350" s="68" t="s">
        <v>364</v>
      </c>
      <c r="I9350" s="69">
        <v>27</v>
      </c>
      <c r="J9350" s="69">
        <v>41</v>
      </c>
      <c r="K9350" s="91"/>
      <c r="L9350" s="91"/>
    </row>
    <row r="9351" spans="2:12" x14ac:dyDescent="0.25">
      <c r="B9351" s="67" t="s">
        <v>454</v>
      </c>
      <c r="C9351" s="67" t="s">
        <v>455</v>
      </c>
      <c r="D9351" s="68" t="s">
        <v>375</v>
      </c>
      <c r="E9351" s="67" t="s">
        <v>376</v>
      </c>
      <c r="F9351" s="68" t="s">
        <v>496</v>
      </c>
      <c r="G9351" s="67" t="s">
        <v>497</v>
      </c>
      <c r="H9351" s="68" t="s">
        <v>362</v>
      </c>
      <c r="I9351" s="69">
        <v>4.3499999999999996</v>
      </c>
      <c r="J9351" s="69">
        <v>10.199999999999999</v>
      </c>
      <c r="K9351" s="91"/>
      <c r="L9351" s="91"/>
    </row>
    <row r="9352" spans="2:12" x14ac:dyDescent="0.25">
      <c r="B9352" s="67" t="s">
        <v>454</v>
      </c>
      <c r="C9352" s="67" t="s">
        <v>455</v>
      </c>
      <c r="D9352" s="68" t="s">
        <v>375</v>
      </c>
      <c r="E9352" s="67" t="s">
        <v>376</v>
      </c>
      <c r="F9352" s="68" t="s">
        <v>496</v>
      </c>
      <c r="G9352" s="67" t="s">
        <v>497</v>
      </c>
      <c r="H9352" s="68" t="s">
        <v>363</v>
      </c>
      <c r="I9352" s="69">
        <v>3.75</v>
      </c>
      <c r="J9352" s="69">
        <v>3</v>
      </c>
      <c r="K9352" s="91"/>
      <c r="L9352" s="91"/>
    </row>
    <row r="9353" spans="2:12" x14ac:dyDescent="0.25">
      <c r="B9353" s="67" t="s">
        <v>454</v>
      </c>
      <c r="C9353" s="67" t="s">
        <v>455</v>
      </c>
      <c r="D9353" s="68" t="s">
        <v>375</v>
      </c>
      <c r="E9353" s="67" t="s">
        <v>376</v>
      </c>
      <c r="F9353" s="68" t="s">
        <v>496</v>
      </c>
      <c r="G9353" s="67" t="s">
        <v>497</v>
      </c>
      <c r="H9353" s="68" t="s">
        <v>364</v>
      </c>
      <c r="I9353" s="69">
        <v>5.0999999999999996</v>
      </c>
      <c r="J9353" s="69">
        <v>0</v>
      </c>
      <c r="K9353" s="91"/>
      <c r="L9353" s="91"/>
    </row>
    <row r="9354" spans="2:12" x14ac:dyDescent="0.25">
      <c r="B9354" s="67" t="s">
        <v>454</v>
      </c>
      <c r="C9354" s="67" t="s">
        <v>455</v>
      </c>
      <c r="D9354" s="68" t="s">
        <v>375</v>
      </c>
      <c r="E9354" s="67" t="s">
        <v>376</v>
      </c>
      <c r="F9354" s="68" t="s">
        <v>496</v>
      </c>
      <c r="G9354" s="67" t="s">
        <v>497</v>
      </c>
      <c r="H9354" s="68" t="s">
        <v>363</v>
      </c>
      <c r="I9354" s="69">
        <v>20</v>
      </c>
      <c r="J9354" s="69">
        <v>20</v>
      </c>
      <c r="K9354" s="91"/>
      <c r="L9354" s="91"/>
    </row>
    <row r="9355" spans="2:12" x14ac:dyDescent="0.25">
      <c r="B9355" s="67" t="s">
        <v>454</v>
      </c>
      <c r="C9355" s="67" t="s">
        <v>455</v>
      </c>
      <c r="D9355" s="68" t="s">
        <v>375</v>
      </c>
      <c r="E9355" s="67" t="s">
        <v>376</v>
      </c>
      <c r="F9355" s="68" t="s">
        <v>496</v>
      </c>
      <c r="G9355" s="67" t="s">
        <v>497</v>
      </c>
      <c r="H9355" s="68" t="s">
        <v>362</v>
      </c>
      <c r="I9355" s="69">
        <v>109</v>
      </c>
      <c r="J9355" s="69">
        <v>128</v>
      </c>
      <c r="K9355" s="91"/>
      <c r="L9355" s="91"/>
    </row>
    <row r="9356" spans="2:12" x14ac:dyDescent="0.25">
      <c r="B9356" s="67" t="s">
        <v>454</v>
      </c>
      <c r="C9356" s="67" t="s">
        <v>455</v>
      </c>
      <c r="D9356" s="68" t="s">
        <v>375</v>
      </c>
      <c r="E9356" s="67" t="s">
        <v>376</v>
      </c>
      <c r="F9356" s="68" t="s">
        <v>496</v>
      </c>
      <c r="G9356" s="67" t="s">
        <v>497</v>
      </c>
      <c r="H9356" s="68" t="s">
        <v>363</v>
      </c>
      <c r="I9356" s="69">
        <v>147</v>
      </c>
      <c r="J9356" s="69">
        <v>156</v>
      </c>
      <c r="K9356" s="91"/>
      <c r="L9356" s="91"/>
    </row>
    <row r="9357" spans="2:12" x14ac:dyDescent="0.25">
      <c r="B9357" s="67" t="s">
        <v>454</v>
      </c>
      <c r="C9357" s="67" t="s">
        <v>455</v>
      </c>
      <c r="D9357" s="68" t="s">
        <v>375</v>
      </c>
      <c r="E9357" s="67" t="s">
        <v>376</v>
      </c>
      <c r="F9357" s="68" t="s">
        <v>496</v>
      </c>
      <c r="G9357" s="67" t="s">
        <v>497</v>
      </c>
      <c r="H9357" s="68" t="s">
        <v>364</v>
      </c>
      <c r="I9357" s="69">
        <v>78</v>
      </c>
      <c r="J9357" s="69">
        <v>55</v>
      </c>
      <c r="K9357" s="91"/>
      <c r="L9357" s="91"/>
    </row>
    <row r="9358" spans="2:12" x14ac:dyDescent="0.25">
      <c r="B9358" s="67" t="s">
        <v>454</v>
      </c>
      <c r="C9358" s="67" t="s">
        <v>455</v>
      </c>
      <c r="D9358" s="68" t="s">
        <v>375</v>
      </c>
      <c r="E9358" s="67" t="s">
        <v>376</v>
      </c>
      <c r="F9358" s="68" t="s">
        <v>496</v>
      </c>
      <c r="G9358" s="67" t="s">
        <v>497</v>
      </c>
      <c r="H9358" s="68" t="s">
        <v>363</v>
      </c>
      <c r="I9358" s="69">
        <v>0</v>
      </c>
      <c r="J9358" s="69">
        <v>14</v>
      </c>
      <c r="K9358" s="91"/>
      <c r="L9358" s="91"/>
    </row>
    <row r="9359" spans="2:12" x14ac:dyDescent="0.25">
      <c r="B9359" s="67" t="s">
        <v>454</v>
      </c>
      <c r="C9359" s="67" t="s">
        <v>455</v>
      </c>
      <c r="D9359" s="68" t="s">
        <v>375</v>
      </c>
      <c r="E9359" s="67" t="s">
        <v>376</v>
      </c>
      <c r="F9359" s="68" t="s">
        <v>496</v>
      </c>
      <c r="G9359" s="67" t="s">
        <v>497</v>
      </c>
      <c r="H9359" s="68" t="s">
        <v>362</v>
      </c>
      <c r="I9359" s="69">
        <v>0</v>
      </c>
      <c r="J9359" s="69">
        <v>0</v>
      </c>
      <c r="K9359" s="91"/>
      <c r="L9359" s="91"/>
    </row>
    <row r="9360" spans="2:12" x14ac:dyDescent="0.25">
      <c r="B9360" s="67" t="s">
        <v>454</v>
      </c>
      <c r="C9360" s="67" t="s">
        <v>455</v>
      </c>
      <c r="D9360" s="68" t="s">
        <v>375</v>
      </c>
      <c r="E9360" s="67" t="s">
        <v>376</v>
      </c>
      <c r="F9360" s="68" t="s">
        <v>496</v>
      </c>
      <c r="G9360" s="67" t="s">
        <v>497</v>
      </c>
      <c r="H9360" s="68" t="s">
        <v>363</v>
      </c>
      <c r="I9360" s="69">
        <v>29</v>
      </c>
      <c r="J9360" s="69">
        <v>30</v>
      </c>
      <c r="K9360" s="91"/>
      <c r="L9360" s="91"/>
    </row>
    <row r="9361" spans="2:12" x14ac:dyDescent="0.25">
      <c r="B9361" s="67" t="s">
        <v>454</v>
      </c>
      <c r="C9361" s="67" t="s">
        <v>455</v>
      </c>
      <c r="D9361" s="68" t="s">
        <v>375</v>
      </c>
      <c r="E9361" s="67" t="s">
        <v>376</v>
      </c>
      <c r="F9361" s="68" t="s">
        <v>496</v>
      </c>
      <c r="G9361" s="67" t="s">
        <v>497</v>
      </c>
      <c r="H9361" s="68" t="s">
        <v>364</v>
      </c>
      <c r="I9361" s="69">
        <v>8</v>
      </c>
      <c r="J9361" s="69">
        <v>20</v>
      </c>
      <c r="K9361" s="91"/>
      <c r="L9361" s="91"/>
    </row>
    <row r="9362" spans="2:12" x14ac:dyDescent="0.25">
      <c r="B9362" s="67" t="s">
        <v>454</v>
      </c>
      <c r="C9362" s="67" t="s">
        <v>455</v>
      </c>
      <c r="D9362" s="68" t="s">
        <v>375</v>
      </c>
      <c r="E9362" s="67" t="s">
        <v>376</v>
      </c>
      <c r="F9362" s="68" t="s">
        <v>496</v>
      </c>
      <c r="G9362" s="67" t="s">
        <v>497</v>
      </c>
      <c r="H9362" s="68" t="s">
        <v>362</v>
      </c>
      <c r="I9362" s="69">
        <v>0</v>
      </c>
      <c r="J9362" s="69">
        <v>0</v>
      </c>
      <c r="K9362" s="91"/>
      <c r="L9362" s="91"/>
    </row>
    <row r="9363" spans="2:12" x14ac:dyDescent="0.25">
      <c r="B9363" s="67" t="s">
        <v>454</v>
      </c>
      <c r="C9363" s="67" t="s">
        <v>455</v>
      </c>
      <c r="D9363" s="68" t="s">
        <v>375</v>
      </c>
      <c r="E9363" s="67" t="s">
        <v>376</v>
      </c>
      <c r="F9363" s="68" t="s">
        <v>496</v>
      </c>
      <c r="G9363" s="67" t="s">
        <v>497</v>
      </c>
      <c r="H9363" s="68" t="s">
        <v>363</v>
      </c>
      <c r="I9363" s="69">
        <v>55</v>
      </c>
      <c r="J9363" s="69">
        <v>68</v>
      </c>
      <c r="K9363" s="91"/>
      <c r="L9363" s="91"/>
    </row>
    <row r="9364" spans="2:12" x14ac:dyDescent="0.25">
      <c r="B9364" s="67" t="s">
        <v>454</v>
      </c>
      <c r="C9364" s="67" t="s">
        <v>455</v>
      </c>
      <c r="D9364" s="68" t="s">
        <v>375</v>
      </c>
      <c r="E9364" s="67" t="s">
        <v>376</v>
      </c>
      <c r="F9364" s="68" t="s">
        <v>496</v>
      </c>
      <c r="G9364" s="67" t="s">
        <v>497</v>
      </c>
      <c r="H9364" s="68" t="s">
        <v>364</v>
      </c>
      <c r="I9364" s="69">
        <v>22</v>
      </c>
      <c r="J9364" s="69">
        <v>13</v>
      </c>
      <c r="K9364" s="91"/>
      <c r="L9364" s="91"/>
    </row>
    <row r="9365" spans="2:12" x14ac:dyDescent="0.25">
      <c r="B9365" s="67" t="s">
        <v>454</v>
      </c>
      <c r="C9365" s="67" t="s">
        <v>455</v>
      </c>
      <c r="D9365" s="68" t="s">
        <v>375</v>
      </c>
      <c r="E9365" s="67" t="s">
        <v>376</v>
      </c>
      <c r="F9365" s="68" t="s">
        <v>496</v>
      </c>
      <c r="G9365" s="67" t="s">
        <v>497</v>
      </c>
      <c r="H9365" s="68" t="s">
        <v>362</v>
      </c>
      <c r="I9365" s="69">
        <v>36</v>
      </c>
      <c r="J9365" s="69">
        <v>26</v>
      </c>
      <c r="K9365" s="91"/>
      <c r="L9365" s="91"/>
    </row>
    <row r="9366" spans="2:12" x14ac:dyDescent="0.25">
      <c r="B9366" s="67" t="s">
        <v>454</v>
      </c>
      <c r="C9366" s="67" t="s">
        <v>455</v>
      </c>
      <c r="D9366" s="68" t="s">
        <v>375</v>
      </c>
      <c r="E9366" s="67" t="s">
        <v>376</v>
      </c>
      <c r="F9366" s="68" t="s">
        <v>496</v>
      </c>
      <c r="G9366" s="67" t="s">
        <v>497</v>
      </c>
      <c r="H9366" s="68" t="s">
        <v>363</v>
      </c>
      <c r="I9366" s="69">
        <v>41</v>
      </c>
      <c r="J9366" s="69">
        <v>44</v>
      </c>
      <c r="K9366" s="91"/>
      <c r="L9366" s="91"/>
    </row>
    <row r="9367" spans="2:12" x14ac:dyDescent="0.25">
      <c r="B9367" s="67" t="s">
        <v>454</v>
      </c>
      <c r="C9367" s="67" t="s">
        <v>455</v>
      </c>
      <c r="D9367" s="68" t="s">
        <v>375</v>
      </c>
      <c r="E9367" s="67" t="s">
        <v>376</v>
      </c>
      <c r="F9367" s="68" t="s">
        <v>496</v>
      </c>
      <c r="G9367" s="67" t="s">
        <v>497</v>
      </c>
      <c r="H9367" s="68" t="s">
        <v>364</v>
      </c>
      <c r="I9367" s="69">
        <v>27</v>
      </c>
      <c r="J9367" s="69">
        <v>16</v>
      </c>
      <c r="K9367" s="91"/>
      <c r="L9367" s="91"/>
    </row>
    <row r="9368" spans="2:12" x14ac:dyDescent="0.25">
      <c r="B9368" s="67" t="s">
        <v>454</v>
      </c>
      <c r="C9368" s="67" t="s">
        <v>455</v>
      </c>
      <c r="D9368" s="68" t="s">
        <v>375</v>
      </c>
      <c r="E9368" s="67" t="s">
        <v>376</v>
      </c>
      <c r="F9368" s="68" t="s">
        <v>496</v>
      </c>
      <c r="G9368" s="67" t="s">
        <v>497</v>
      </c>
      <c r="H9368" s="68" t="s">
        <v>363</v>
      </c>
      <c r="I9368" s="69">
        <v>0</v>
      </c>
      <c r="J9368" s="69">
        <v>0</v>
      </c>
      <c r="K9368" s="91"/>
      <c r="L9368" s="91"/>
    </row>
    <row r="9369" spans="2:12" x14ac:dyDescent="0.25">
      <c r="B9369" s="67" t="s">
        <v>454</v>
      </c>
      <c r="C9369" s="67" t="s">
        <v>455</v>
      </c>
      <c r="D9369" s="68" t="s">
        <v>375</v>
      </c>
      <c r="E9369" s="67" t="s">
        <v>376</v>
      </c>
      <c r="F9369" s="68" t="s">
        <v>496</v>
      </c>
      <c r="G9369" s="67" t="s">
        <v>497</v>
      </c>
      <c r="H9369" s="68" t="s">
        <v>362</v>
      </c>
      <c r="I9369" s="69">
        <v>131</v>
      </c>
      <c r="J9369" s="69">
        <v>191</v>
      </c>
      <c r="K9369" s="91"/>
      <c r="L9369" s="91"/>
    </row>
    <row r="9370" spans="2:12" x14ac:dyDescent="0.25">
      <c r="B9370" s="67" t="s">
        <v>454</v>
      </c>
      <c r="C9370" s="67" t="s">
        <v>455</v>
      </c>
      <c r="D9370" s="68" t="s">
        <v>375</v>
      </c>
      <c r="E9370" s="67" t="s">
        <v>376</v>
      </c>
      <c r="F9370" s="68" t="s">
        <v>496</v>
      </c>
      <c r="G9370" s="67" t="s">
        <v>497</v>
      </c>
      <c r="H9370" s="68" t="s">
        <v>363</v>
      </c>
      <c r="I9370" s="69">
        <v>203</v>
      </c>
      <c r="J9370" s="69">
        <v>280</v>
      </c>
      <c r="K9370" s="91"/>
      <c r="L9370" s="91"/>
    </row>
    <row r="9371" spans="2:12" x14ac:dyDescent="0.25">
      <c r="B9371" s="67" t="s">
        <v>454</v>
      </c>
      <c r="C9371" s="67" t="s">
        <v>455</v>
      </c>
      <c r="D9371" s="68" t="s">
        <v>375</v>
      </c>
      <c r="E9371" s="67" t="s">
        <v>376</v>
      </c>
      <c r="F9371" s="68" t="s">
        <v>496</v>
      </c>
      <c r="G9371" s="67" t="s">
        <v>497</v>
      </c>
      <c r="H9371" s="68" t="s">
        <v>364</v>
      </c>
      <c r="I9371" s="69">
        <v>99</v>
      </c>
      <c r="J9371" s="69">
        <v>152</v>
      </c>
      <c r="K9371" s="91"/>
      <c r="L9371" s="91"/>
    </row>
    <row r="9372" spans="2:12" x14ac:dyDescent="0.25">
      <c r="B9372" s="67" t="s">
        <v>454</v>
      </c>
      <c r="C9372" s="67" t="s">
        <v>455</v>
      </c>
      <c r="D9372" s="68" t="s">
        <v>375</v>
      </c>
      <c r="E9372" s="67" t="s">
        <v>376</v>
      </c>
      <c r="F9372" s="68" t="s">
        <v>496</v>
      </c>
      <c r="G9372" s="67" t="s">
        <v>497</v>
      </c>
      <c r="H9372" s="68" t="s">
        <v>362</v>
      </c>
      <c r="I9372" s="69">
        <v>10</v>
      </c>
      <c r="J9372" s="69">
        <v>49</v>
      </c>
      <c r="K9372" s="91"/>
      <c r="L9372" s="91"/>
    </row>
    <row r="9373" spans="2:12" x14ac:dyDescent="0.25">
      <c r="B9373" s="67" t="s">
        <v>454</v>
      </c>
      <c r="C9373" s="67" t="s">
        <v>455</v>
      </c>
      <c r="D9373" s="68" t="s">
        <v>375</v>
      </c>
      <c r="E9373" s="67" t="s">
        <v>376</v>
      </c>
      <c r="F9373" s="68" t="s">
        <v>496</v>
      </c>
      <c r="G9373" s="67" t="s">
        <v>497</v>
      </c>
      <c r="H9373" s="68" t="s">
        <v>363</v>
      </c>
      <c r="I9373" s="69">
        <v>102</v>
      </c>
      <c r="J9373" s="69">
        <v>110</v>
      </c>
      <c r="K9373" s="91"/>
      <c r="L9373" s="91"/>
    </row>
    <row r="9374" spans="2:12" x14ac:dyDescent="0.25">
      <c r="B9374" s="67" t="s">
        <v>454</v>
      </c>
      <c r="C9374" s="67" t="s">
        <v>455</v>
      </c>
      <c r="D9374" s="68" t="s">
        <v>375</v>
      </c>
      <c r="E9374" s="67" t="s">
        <v>376</v>
      </c>
      <c r="F9374" s="68" t="s">
        <v>496</v>
      </c>
      <c r="G9374" s="67" t="s">
        <v>497</v>
      </c>
      <c r="H9374" s="68" t="s">
        <v>364</v>
      </c>
      <c r="I9374" s="69">
        <v>8</v>
      </c>
      <c r="J9374" s="69">
        <v>56</v>
      </c>
      <c r="K9374" s="91"/>
      <c r="L9374" s="91"/>
    </row>
    <row r="9375" spans="2:12" x14ac:dyDescent="0.25">
      <c r="B9375" s="67" t="s">
        <v>454</v>
      </c>
      <c r="C9375" s="67" t="s">
        <v>455</v>
      </c>
      <c r="D9375" s="68" t="s">
        <v>375</v>
      </c>
      <c r="E9375" s="67" t="s">
        <v>376</v>
      </c>
      <c r="F9375" s="68" t="s">
        <v>496</v>
      </c>
      <c r="G9375" s="67" t="s">
        <v>497</v>
      </c>
      <c r="H9375" s="68" t="s">
        <v>362</v>
      </c>
      <c r="I9375" s="69">
        <v>9</v>
      </c>
      <c r="J9375" s="69">
        <v>9</v>
      </c>
      <c r="K9375" s="91"/>
      <c r="L9375" s="91"/>
    </row>
    <row r="9376" spans="2:12" x14ac:dyDescent="0.25">
      <c r="B9376" s="67" t="s">
        <v>454</v>
      </c>
      <c r="C9376" s="67" t="s">
        <v>455</v>
      </c>
      <c r="D9376" s="68" t="s">
        <v>375</v>
      </c>
      <c r="E9376" s="67" t="s">
        <v>376</v>
      </c>
      <c r="F9376" s="68" t="s">
        <v>496</v>
      </c>
      <c r="G9376" s="67" t="s">
        <v>497</v>
      </c>
      <c r="H9376" s="68" t="s">
        <v>363</v>
      </c>
      <c r="I9376" s="69">
        <v>39</v>
      </c>
      <c r="J9376" s="69">
        <v>63</v>
      </c>
      <c r="K9376" s="91"/>
      <c r="L9376" s="91"/>
    </row>
    <row r="9377" spans="2:12" x14ac:dyDescent="0.25">
      <c r="B9377" s="67" t="s">
        <v>454</v>
      </c>
      <c r="C9377" s="67" t="s">
        <v>455</v>
      </c>
      <c r="D9377" s="68" t="s">
        <v>375</v>
      </c>
      <c r="E9377" s="67" t="s">
        <v>376</v>
      </c>
      <c r="F9377" s="68" t="s">
        <v>496</v>
      </c>
      <c r="G9377" s="67" t="s">
        <v>497</v>
      </c>
      <c r="H9377" s="68" t="s">
        <v>364</v>
      </c>
      <c r="I9377" s="69">
        <v>10</v>
      </c>
      <c r="J9377" s="69">
        <v>4</v>
      </c>
      <c r="K9377" s="91"/>
      <c r="L9377" s="91"/>
    </row>
    <row r="9378" spans="2:12" x14ac:dyDescent="0.25">
      <c r="B9378" s="67" t="s">
        <v>454</v>
      </c>
      <c r="C9378" s="67" t="s">
        <v>455</v>
      </c>
      <c r="D9378" s="68" t="s">
        <v>375</v>
      </c>
      <c r="E9378" s="67" t="s">
        <v>376</v>
      </c>
      <c r="F9378" s="68" t="s">
        <v>496</v>
      </c>
      <c r="G9378" s="67" t="s">
        <v>497</v>
      </c>
      <c r="H9378" s="68" t="s">
        <v>363</v>
      </c>
      <c r="I9378" s="69">
        <v>13</v>
      </c>
      <c r="J9378" s="69">
        <v>7</v>
      </c>
      <c r="K9378" s="91"/>
      <c r="L9378" s="91"/>
    </row>
    <row r="9379" spans="2:12" x14ac:dyDescent="0.25">
      <c r="B9379" s="67" t="s">
        <v>454</v>
      </c>
      <c r="C9379" s="67" t="s">
        <v>455</v>
      </c>
      <c r="D9379" s="68" t="s">
        <v>375</v>
      </c>
      <c r="E9379" s="67" t="s">
        <v>376</v>
      </c>
      <c r="F9379" s="68" t="s">
        <v>496</v>
      </c>
      <c r="G9379" s="67" t="s">
        <v>497</v>
      </c>
      <c r="H9379" s="68" t="s">
        <v>364</v>
      </c>
      <c r="I9379" s="69">
        <v>0</v>
      </c>
      <c r="J9379" s="69">
        <v>0</v>
      </c>
      <c r="K9379" s="91"/>
      <c r="L9379" s="91"/>
    </row>
    <row r="9380" spans="2:12" x14ac:dyDescent="0.25">
      <c r="B9380" s="67" t="s">
        <v>454</v>
      </c>
      <c r="C9380" s="67" t="s">
        <v>455</v>
      </c>
      <c r="D9380" s="68" t="s">
        <v>375</v>
      </c>
      <c r="E9380" s="67" t="s">
        <v>376</v>
      </c>
      <c r="F9380" s="68" t="s">
        <v>496</v>
      </c>
      <c r="G9380" s="67" t="s">
        <v>497</v>
      </c>
      <c r="H9380" s="68" t="s">
        <v>362</v>
      </c>
      <c r="I9380" s="69">
        <v>15</v>
      </c>
      <c r="J9380" s="69">
        <v>9</v>
      </c>
      <c r="K9380" s="91"/>
      <c r="L9380" s="91"/>
    </row>
    <row r="9381" spans="2:12" x14ac:dyDescent="0.25">
      <c r="B9381" s="67" t="s">
        <v>454</v>
      </c>
      <c r="C9381" s="67" t="s">
        <v>455</v>
      </c>
      <c r="D9381" s="68" t="s">
        <v>375</v>
      </c>
      <c r="E9381" s="67" t="s">
        <v>376</v>
      </c>
      <c r="F9381" s="68" t="s">
        <v>496</v>
      </c>
      <c r="G9381" s="67" t="s">
        <v>497</v>
      </c>
      <c r="H9381" s="68" t="s">
        <v>363</v>
      </c>
      <c r="I9381" s="69">
        <v>10</v>
      </c>
      <c r="J9381" s="69">
        <v>14</v>
      </c>
      <c r="K9381" s="91"/>
      <c r="L9381" s="91"/>
    </row>
    <row r="9382" spans="2:12" x14ac:dyDescent="0.25">
      <c r="B9382" s="67" t="s">
        <v>454</v>
      </c>
      <c r="C9382" s="67" t="s">
        <v>455</v>
      </c>
      <c r="D9382" s="68" t="s">
        <v>375</v>
      </c>
      <c r="E9382" s="67" t="s">
        <v>376</v>
      </c>
      <c r="F9382" s="68" t="s">
        <v>496</v>
      </c>
      <c r="G9382" s="67" t="s">
        <v>497</v>
      </c>
      <c r="H9382" s="68" t="s">
        <v>364</v>
      </c>
      <c r="I9382" s="69">
        <v>0</v>
      </c>
      <c r="J9382" s="69">
        <v>0</v>
      </c>
      <c r="K9382" s="91"/>
      <c r="L9382" s="91"/>
    </row>
    <row r="9383" spans="2:12" x14ac:dyDescent="0.25">
      <c r="B9383" s="67" t="s">
        <v>454</v>
      </c>
      <c r="C9383" s="67" t="s">
        <v>455</v>
      </c>
      <c r="D9383" s="68" t="s">
        <v>375</v>
      </c>
      <c r="E9383" s="67" t="s">
        <v>376</v>
      </c>
      <c r="F9383" s="68" t="s">
        <v>496</v>
      </c>
      <c r="G9383" s="67" t="s">
        <v>497</v>
      </c>
      <c r="H9383" s="68" t="s">
        <v>362</v>
      </c>
      <c r="I9383" s="69">
        <v>143</v>
      </c>
      <c r="J9383" s="69">
        <v>172</v>
      </c>
      <c r="K9383" s="91"/>
      <c r="L9383" s="91"/>
    </row>
    <row r="9384" spans="2:12" x14ac:dyDescent="0.25">
      <c r="B9384" s="67" t="s">
        <v>454</v>
      </c>
      <c r="C9384" s="67" t="s">
        <v>455</v>
      </c>
      <c r="D9384" s="68" t="s">
        <v>375</v>
      </c>
      <c r="E9384" s="67" t="s">
        <v>376</v>
      </c>
      <c r="F9384" s="68" t="s">
        <v>496</v>
      </c>
      <c r="G9384" s="67" t="s">
        <v>497</v>
      </c>
      <c r="H9384" s="68" t="s">
        <v>363</v>
      </c>
      <c r="I9384" s="69">
        <v>132</v>
      </c>
      <c r="J9384" s="69">
        <v>240</v>
      </c>
      <c r="K9384" s="91"/>
      <c r="L9384" s="91"/>
    </row>
    <row r="9385" spans="2:12" x14ac:dyDescent="0.25">
      <c r="B9385" s="67" t="s">
        <v>454</v>
      </c>
      <c r="C9385" s="67" t="s">
        <v>455</v>
      </c>
      <c r="D9385" s="68" t="s">
        <v>375</v>
      </c>
      <c r="E9385" s="67" t="s">
        <v>376</v>
      </c>
      <c r="F9385" s="68" t="s">
        <v>496</v>
      </c>
      <c r="G9385" s="67" t="s">
        <v>497</v>
      </c>
      <c r="H9385" s="68" t="s">
        <v>364</v>
      </c>
      <c r="I9385" s="69">
        <v>126</v>
      </c>
      <c r="J9385" s="69">
        <v>191</v>
      </c>
      <c r="K9385" s="91"/>
      <c r="L9385" s="91"/>
    </row>
    <row r="9386" spans="2:12" x14ac:dyDescent="0.25">
      <c r="B9386" s="67" t="s">
        <v>454</v>
      </c>
      <c r="C9386" s="67" t="s">
        <v>455</v>
      </c>
      <c r="D9386" s="68" t="s">
        <v>375</v>
      </c>
      <c r="E9386" s="67" t="s">
        <v>376</v>
      </c>
      <c r="F9386" s="68" t="s">
        <v>496</v>
      </c>
      <c r="G9386" s="67" t="s">
        <v>497</v>
      </c>
      <c r="H9386" s="68" t="s">
        <v>362</v>
      </c>
      <c r="I9386" s="69">
        <v>0</v>
      </c>
      <c r="J9386" s="69">
        <v>0</v>
      </c>
      <c r="K9386" s="91"/>
      <c r="L9386" s="91"/>
    </row>
    <row r="9387" spans="2:12" x14ac:dyDescent="0.25">
      <c r="B9387" s="67" t="s">
        <v>454</v>
      </c>
      <c r="C9387" s="67" t="s">
        <v>455</v>
      </c>
      <c r="D9387" s="68" t="s">
        <v>375</v>
      </c>
      <c r="E9387" s="67" t="s">
        <v>376</v>
      </c>
      <c r="F9387" s="68" t="s">
        <v>496</v>
      </c>
      <c r="G9387" s="67" t="s">
        <v>497</v>
      </c>
      <c r="H9387" s="68" t="s">
        <v>363</v>
      </c>
      <c r="I9387" s="69">
        <v>47</v>
      </c>
      <c r="J9387" s="69">
        <v>54</v>
      </c>
      <c r="K9387" s="91"/>
      <c r="L9387" s="91"/>
    </row>
    <row r="9388" spans="2:12" x14ac:dyDescent="0.25">
      <c r="B9388" s="67" t="s">
        <v>454</v>
      </c>
      <c r="C9388" s="67" t="s">
        <v>455</v>
      </c>
      <c r="D9388" s="68" t="s">
        <v>375</v>
      </c>
      <c r="E9388" s="67" t="s">
        <v>376</v>
      </c>
      <c r="F9388" s="68" t="s">
        <v>496</v>
      </c>
      <c r="G9388" s="67" t="s">
        <v>497</v>
      </c>
      <c r="H9388" s="68" t="s">
        <v>364</v>
      </c>
      <c r="I9388" s="69">
        <v>0</v>
      </c>
      <c r="J9388" s="69">
        <v>0</v>
      </c>
      <c r="K9388" s="91"/>
      <c r="L9388" s="91"/>
    </row>
    <row r="9389" spans="2:12" x14ac:dyDescent="0.25">
      <c r="B9389" s="67" t="s">
        <v>454</v>
      </c>
      <c r="C9389" s="67" t="s">
        <v>455</v>
      </c>
      <c r="D9389" s="68" t="s">
        <v>375</v>
      </c>
      <c r="E9389" s="67" t="s">
        <v>376</v>
      </c>
      <c r="F9389" s="68" t="s">
        <v>496</v>
      </c>
      <c r="G9389" s="67" t="s">
        <v>497</v>
      </c>
      <c r="H9389" s="68" t="s">
        <v>362</v>
      </c>
      <c r="I9389" s="69">
        <v>51</v>
      </c>
      <c r="J9389" s="69">
        <v>29</v>
      </c>
      <c r="K9389" s="91"/>
      <c r="L9389" s="91"/>
    </row>
    <row r="9390" spans="2:12" x14ac:dyDescent="0.25">
      <c r="B9390" s="67" t="s">
        <v>454</v>
      </c>
      <c r="C9390" s="67" t="s">
        <v>455</v>
      </c>
      <c r="D9390" s="68" t="s">
        <v>375</v>
      </c>
      <c r="E9390" s="67" t="s">
        <v>376</v>
      </c>
      <c r="F9390" s="68" t="s">
        <v>496</v>
      </c>
      <c r="G9390" s="67" t="s">
        <v>497</v>
      </c>
      <c r="H9390" s="68" t="s">
        <v>363</v>
      </c>
      <c r="I9390" s="69">
        <v>17</v>
      </c>
      <c r="J9390" s="69">
        <v>8</v>
      </c>
      <c r="K9390" s="91"/>
      <c r="L9390" s="91"/>
    </row>
    <row r="9391" spans="2:12" x14ac:dyDescent="0.25">
      <c r="B9391" s="67" t="s">
        <v>454</v>
      </c>
      <c r="C9391" s="67" t="s">
        <v>455</v>
      </c>
      <c r="D9391" s="68" t="s">
        <v>375</v>
      </c>
      <c r="E9391" s="67" t="s">
        <v>376</v>
      </c>
      <c r="F9391" s="68" t="s">
        <v>496</v>
      </c>
      <c r="G9391" s="67" t="s">
        <v>497</v>
      </c>
      <c r="H9391" s="68" t="s">
        <v>364</v>
      </c>
      <c r="I9391" s="69">
        <v>0</v>
      </c>
      <c r="J9391" s="69">
        <v>0</v>
      </c>
      <c r="K9391" s="91"/>
      <c r="L9391" s="91"/>
    </row>
    <row r="9392" spans="2:12" x14ac:dyDescent="0.25">
      <c r="B9392" s="67" t="s">
        <v>454</v>
      </c>
      <c r="C9392" s="67" t="s">
        <v>455</v>
      </c>
      <c r="D9392" s="68" t="s">
        <v>375</v>
      </c>
      <c r="E9392" s="67" t="s">
        <v>376</v>
      </c>
      <c r="F9392" s="68" t="s">
        <v>496</v>
      </c>
      <c r="G9392" s="67" t="s">
        <v>497</v>
      </c>
      <c r="H9392" s="68" t="s">
        <v>362</v>
      </c>
      <c r="I9392" s="69">
        <v>0</v>
      </c>
      <c r="J9392" s="69">
        <v>0</v>
      </c>
      <c r="K9392" s="91"/>
      <c r="L9392" s="91"/>
    </row>
    <row r="9393" spans="2:12" x14ac:dyDescent="0.25">
      <c r="B9393" s="67" t="s">
        <v>454</v>
      </c>
      <c r="C9393" s="67" t="s">
        <v>455</v>
      </c>
      <c r="D9393" s="68" t="s">
        <v>375</v>
      </c>
      <c r="E9393" s="67" t="s">
        <v>376</v>
      </c>
      <c r="F9393" s="68" t="s">
        <v>496</v>
      </c>
      <c r="G9393" s="67" t="s">
        <v>497</v>
      </c>
      <c r="H9393" s="68" t="s">
        <v>363</v>
      </c>
      <c r="I9393" s="69">
        <v>0</v>
      </c>
      <c r="J9393" s="69">
        <v>0</v>
      </c>
      <c r="K9393" s="91"/>
      <c r="L9393" s="91"/>
    </row>
    <row r="9394" spans="2:12" x14ac:dyDescent="0.25">
      <c r="B9394" s="67" t="s">
        <v>454</v>
      </c>
      <c r="C9394" s="67" t="s">
        <v>455</v>
      </c>
      <c r="D9394" s="68" t="s">
        <v>375</v>
      </c>
      <c r="E9394" s="67" t="s">
        <v>376</v>
      </c>
      <c r="F9394" s="68" t="s">
        <v>496</v>
      </c>
      <c r="G9394" s="67" t="s">
        <v>497</v>
      </c>
      <c r="H9394" s="68" t="s">
        <v>364</v>
      </c>
      <c r="I9394" s="69">
        <v>0</v>
      </c>
      <c r="J9394" s="69">
        <v>0</v>
      </c>
      <c r="K9394" s="91"/>
      <c r="L9394" s="91"/>
    </row>
    <row r="9395" spans="2:12" x14ac:dyDescent="0.25">
      <c r="B9395" s="67" t="s">
        <v>454</v>
      </c>
      <c r="C9395" s="67" t="s">
        <v>455</v>
      </c>
      <c r="D9395" s="68" t="s">
        <v>375</v>
      </c>
      <c r="E9395" s="67" t="s">
        <v>376</v>
      </c>
      <c r="F9395" s="68" t="s">
        <v>496</v>
      </c>
      <c r="G9395" s="67" t="s">
        <v>497</v>
      </c>
      <c r="H9395" s="68" t="s">
        <v>364</v>
      </c>
      <c r="I9395" s="69">
        <v>0</v>
      </c>
      <c r="J9395" s="69">
        <v>0</v>
      </c>
      <c r="K9395" s="91"/>
      <c r="L9395" s="91"/>
    </row>
    <row r="9396" spans="2:12" x14ac:dyDescent="0.25">
      <c r="B9396" s="67" t="s">
        <v>454</v>
      </c>
      <c r="C9396" s="67" t="s">
        <v>455</v>
      </c>
      <c r="D9396" s="68" t="s">
        <v>375</v>
      </c>
      <c r="E9396" s="67" t="s">
        <v>376</v>
      </c>
      <c r="F9396" s="68" t="s">
        <v>496</v>
      </c>
      <c r="G9396" s="67" t="s">
        <v>497</v>
      </c>
      <c r="H9396" s="68" t="s">
        <v>363</v>
      </c>
      <c r="I9396" s="69">
        <v>10</v>
      </c>
      <c r="J9396" s="69">
        <v>10</v>
      </c>
      <c r="K9396" s="91"/>
      <c r="L9396" s="91"/>
    </row>
    <row r="9397" spans="2:12" x14ac:dyDescent="0.25">
      <c r="B9397" s="67" t="s">
        <v>454</v>
      </c>
      <c r="C9397" s="67" t="s">
        <v>455</v>
      </c>
      <c r="D9397" s="68" t="s">
        <v>375</v>
      </c>
      <c r="E9397" s="67" t="s">
        <v>376</v>
      </c>
      <c r="F9397" s="68" t="s">
        <v>496</v>
      </c>
      <c r="G9397" s="67" t="s">
        <v>497</v>
      </c>
      <c r="H9397" s="68" t="s">
        <v>362</v>
      </c>
      <c r="I9397" s="69">
        <v>0</v>
      </c>
      <c r="J9397" s="69">
        <v>0</v>
      </c>
      <c r="K9397" s="91"/>
      <c r="L9397" s="91"/>
    </row>
    <row r="9398" spans="2:12" x14ac:dyDescent="0.25">
      <c r="B9398" s="67" t="s">
        <v>454</v>
      </c>
      <c r="C9398" s="67" t="s">
        <v>455</v>
      </c>
      <c r="D9398" s="68" t="s">
        <v>375</v>
      </c>
      <c r="E9398" s="67" t="s">
        <v>376</v>
      </c>
      <c r="F9398" s="68" t="s">
        <v>496</v>
      </c>
      <c r="G9398" s="67" t="s">
        <v>497</v>
      </c>
      <c r="H9398" s="68" t="s">
        <v>363</v>
      </c>
      <c r="I9398" s="69">
        <v>0.3296</v>
      </c>
      <c r="J9398" s="69">
        <v>8.2400000000000001E-2</v>
      </c>
      <c r="K9398" s="91"/>
      <c r="L9398" s="91"/>
    </row>
    <row r="9399" spans="2:12" x14ac:dyDescent="0.25">
      <c r="B9399" s="67" t="s">
        <v>454</v>
      </c>
      <c r="C9399" s="67" t="s">
        <v>455</v>
      </c>
      <c r="D9399" s="68" t="s">
        <v>375</v>
      </c>
      <c r="E9399" s="67" t="s">
        <v>376</v>
      </c>
      <c r="F9399" s="68" t="s">
        <v>496</v>
      </c>
      <c r="G9399" s="67" t="s">
        <v>497</v>
      </c>
      <c r="H9399" s="68" t="s">
        <v>364</v>
      </c>
      <c r="I9399" s="69">
        <v>0</v>
      </c>
      <c r="J9399" s="69">
        <v>0</v>
      </c>
      <c r="K9399" s="91"/>
      <c r="L9399" s="91"/>
    </row>
    <row r="9400" spans="2:12" x14ac:dyDescent="0.25">
      <c r="B9400" s="67" t="s">
        <v>454</v>
      </c>
      <c r="C9400" s="67" t="s">
        <v>455</v>
      </c>
      <c r="D9400" s="68" t="s">
        <v>375</v>
      </c>
      <c r="E9400" s="67" t="s">
        <v>376</v>
      </c>
      <c r="F9400" s="68" t="s">
        <v>496</v>
      </c>
      <c r="G9400" s="67" t="s">
        <v>497</v>
      </c>
      <c r="H9400" s="68" t="s">
        <v>362</v>
      </c>
      <c r="I9400" s="69">
        <v>0</v>
      </c>
      <c r="J9400" s="69">
        <v>0</v>
      </c>
      <c r="K9400" s="91"/>
      <c r="L9400" s="91"/>
    </row>
    <row r="9401" spans="2:12" x14ac:dyDescent="0.25">
      <c r="B9401" s="67" t="s">
        <v>454</v>
      </c>
      <c r="C9401" s="67" t="s">
        <v>455</v>
      </c>
      <c r="D9401" s="68" t="s">
        <v>375</v>
      </c>
      <c r="E9401" s="67" t="s">
        <v>376</v>
      </c>
      <c r="F9401" s="68" t="s">
        <v>496</v>
      </c>
      <c r="G9401" s="67" t="s">
        <v>497</v>
      </c>
      <c r="H9401" s="68" t="s">
        <v>363</v>
      </c>
      <c r="I9401" s="69">
        <v>0</v>
      </c>
      <c r="J9401" s="69">
        <v>0</v>
      </c>
      <c r="K9401" s="91"/>
      <c r="L9401" s="91"/>
    </row>
    <row r="9402" spans="2:12" x14ac:dyDescent="0.25">
      <c r="B9402" s="67" t="s">
        <v>454</v>
      </c>
      <c r="C9402" s="67" t="s">
        <v>455</v>
      </c>
      <c r="D9402" s="68" t="s">
        <v>375</v>
      </c>
      <c r="E9402" s="67" t="s">
        <v>376</v>
      </c>
      <c r="F9402" s="68" t="s">
        <v>496</v>
      </c>
      <c r="G9402" s="67" t="s">
        <v>497</v>
      </c>
      <c r="H9402" s="68" t="s">
        <v>364</v>
      </c>
      <c r="I9402" s="69">
        <v>0</v>
      </c>
      <c r="J9402" s="69">
        <v>0</v>
      </c>
      <c r="K9402" s="91"/>
      <c r="L9402" s="91"/>
    </row>
    <row r="9403" spans="2:12" x14ac:dyDescent="0.25">
      <c r="B9403" s="67" t="s">
        <v>454</v>
      </c>
      <c r="C9403" s="67" t="s">
        <v>455</v>
      </c>
      <c r="D9403" s="68" t="s">
        <v>375</v>
      </c>
      <c r="E9403" s="67" t="s">
        <v>376</v>
      </c>
      <c r="F9403" s="68" t="s">
        <v>496</v>
      </c>
      <c r="G9403" s="67" t="s">
        <v>497</v>
      </c>
      <c r="H9403" s="68" t="s">
        <v>363</v>
      </c>
      <c r="I9403" s="69">
        <v>60</v>
      </c>
      <c r="J9403" s="69">
        <v>57</v>
      </c>
      <c r="K9403" s="91"/>
      <c r="L9403" s="91"/>
    </row>
    <row r="9404" spans="2:12" x14ac:dyDescent="0.25">
      <c r="B9404" s="67" t="s">
        <v>454</v>
      </c>
      <c r="C9404" s="67" t="s">
        <v>455</v>
      </c>
      <c r="D9404" s="68" t="s">
        <v>375</v>
      </c>
      <c r="E9404" s="67" t="s">
        <v>376</v>
      </c>
      <c r="F9404" s="68" t="s">
        <v>496</v>
      </c>
      <c r="G9404" s="67" t="s">
        <v>497</v>
      </c>
      <c r="H9404" s="68" t="s">
        <v>363</v>
      </c>
      <c r="I9404" s="69">
        <v>0</v>
      </c>
      <c r="J9404" s="69">
        <v>0</v>
      </c>
      <c r="K9404" s="91"/>
      <c r="L9404" s="91"/>
    </row>
    <row r="9405" spans="2:12" x14ac:dyDescent="0.25">
      <c r="B9405" s="67" t="s">
        <v>454</v>
      </c>
      <c r="C9405" s="67" t="s">
        <v>455</v>
      </c>
      <c r="D9405" s="68" t="s">
        <v>375</v>
      </c>
      <c r="E9405" s="67" t="s">
        <v>376</v>
      </c>
      <c r="F9405" s="68" t="s">
        <v>496</v>
      </c>
      <c r="G9405" s="67" t="s">
        <v>497</v>
      </c>
      <c r="H9405" s="68" t="s">
        <v>364</v>
      </c>
      <c r="I9405" s="69">
        <v>0</v>
      </c>
      <c r="J9405" s="69">
        <v>0</v>
      </c>
      <c r="K9405" s="91"/>
      <c r="L9405" s="91"/>
    </row>
    <row r="9406" spans="2:12" x14ac:dyDescent="0.25">
      <c r="B9406" s="67" t="s">
        <v>454</v>
      </c>
      <c r="C9406" s="67" t="s">
        <v>455</v>
      </c>
      <c r="D9406" s="68" t="s">
        <v>375</v>
      </c>
      <c r="E9406" s="67" t="s">
        <v>376</v>
      </c>
      <c r="F9406" s="68" t="s">
        <v>496</v>
      </c>
      <c r="G9406" s="67" t="s">
        <v>497</v>
      </c>
      <c r="H9406" s="68" t="s">
        <v>362</v>
      </c>
      <c r="I9406" s="69">
        <v>0</v>
      </c>
      <c r="J9406" s="69">
        <v>17</v>
      </c>
      <c r="K9406" s="91"/>
      <c r="L9406" s="91"/>
    </row>
    <row r="9407" spans="2:12" x14ac:dyDescent="0.25">
      <c r="B9407" s="67" t="s">
        <v>454</v>
      </c>
      <c r="C9407" s="67" t="s">
        <v>455</v>
      </c>
      <c r="D9407" s="68" t="s">
        <v>375</v>
      </c>
      <c r="E9407" s="67" t="s">
        <v>376</v>
      </c>
      <c r="F9407" s="68" t="s">
        <v>496</v>
      </c>
      <c r="G9407" s="67" t="s">
        <v>497</v>
      </c>
      <c r="H9407" s="68" t="s">
        <v>363</v>
      </c>
      <c r="I9407" s="69">
        <v>0</v>
      </c>
      <c r="J9407" s="69">
        <v>0</v>
      </c>
      <c r="K9407" s="91"/>
      <c r="L9407" s="91"/>
    </row>
    <row r="9408" spans="2:12" x14ac:dyDescent="0.25">
      <c r="B9408" s="67" t="s">
        <v>454</v>
      </c>
      <c r="C9408" s="67" t="s">
        <v>455</v>
      </c>
      <c r="D9408" s="68" t="s">
        <v>375</v>
      </c>
      <c r="E9408" s="67" t="s">
        <v>376</v>
      </c>
      <c r="F9408" s="68" t="s">
        <v>496</v>
      </c>
      <c r="G9408" s="67" t="s">
        <v>497</v>
      </c>
      <c r="H9408" s="68" t="s">
        <v>364</v>
      </c>
      <c r="I9408" s="69">
        <v>0</v>
      </c>
      <c r="J9408" s="69">
        <v>15</v>
      </c>
      <c r="K9408" s="91"/>
      <c r="L9408" s="91"/>
    </row>
    <row r="9409" spans="2:12" x14ac:dyDescent="0.25">
      <c r="B9409" s="67" t="s">
        <v>454</v>
      </c>
      <c r="C9409" s="67" t="s">
        <v>455</v>
      </c>
      <c r="D9409" s="68" t="s">
        <v>375</v>
      </c>
      <c r="E9409" s="67" t="s">
        <v>376</v>
      </c>
      <c r="F9409" s="68" t="s">
        <v>496</v>
      </c>
      <c r="G9409" s="67" t="s">
        <v>497</v>
      </c>
      <c r="H9409" s="68" t="s">
        <v>362</v>
      </c>
      <c r="I9409" s="69">
        <v>40</v>
      </c>
      <c r="J9409" s="69">
        <v>35</v>
      </c>
      <c r="K9409" s="91"/>
      <c r="L9409" s="91"/>
    </row>
    <row r="9410" spans="2:12" x14ac:dyDescent="0.25">
      <c r="B9410" s="67" t="s">
        <v>454</v>
      </c>
      <c r="C9410" s="67" t="s">
        <v>455</v>
      </c>
      <c r="D9410" s="68" t="s">
        <v>375</v>
      </c>
      <c r="E9410" s="67" t="s">
        <v>376</v>
      </c>
      <c r="F9410" s="68" t="s">
        <v>496</v>
      </c>
      <c r="G9410" s="67" t="s">
        <v>497</v>
      </c>
      <c r="H9410" s="68" t="s">
        <v>363</v>
      </c>
      <c r="I9410" s="69">
        <v>180</v>
      </c>
      <c r="J9410" s="69">
        <v>172</v>
      </c>
      <c r="K9410" s="91"/>
      <c r="L9410" s="91"/>
    </row>
    <row r="9411" spans="2:12" x14ac:dyDescent="0.25">
      <c r="B9411" s="67" t="s">
        <v>454</v>
      </c>
      <c r="C9411" s="67" t="s">
        <v>455</v>
      </c>
      <c r="D9411" s="68" t="s">
        <v>375</v>
      </c>
      <c r="E9411" s="67" t="s">
        <v>376</v>
      </c>
      <c r="F9411" s="68" t="s">
        <v>496</v>
      </c>
      <c r="G9411" s="67" t="s">
        <v>497</v>
      </c>
      <c r="H9411" s="68" t="s">
        <v>364</v>
      </c>
      <c r="I9411" s="69">
        <v>5</v>
      </c>
      <c r="J9411" s="69">
        <v>0</v>
      </c>
      <c r="K9411" s="91"/>
      <c r="L9411" s="91"/>
    </row>
    <row r="9412" spans="2:12" x14ac:dyDescent="0.25">
      <c r="B9412" s="67" t="s">
        <v>454</v>
      </c>
      <c r="C9412" s="67" t="s">
        <v>455</v>
      </c>
      <c r="D9412" s="68" t="s">
        <v>375</v>
      </c>
      <c r="E9412" s="67" t="s">
        <v>376</v>
      </c>
      <c r="F9412" s="68" t="s">
        <v>496</v>
      </c>
      <c r="G9412" s="67" t="s">
        <v>497</v>
      </c>
      <c r="H9412" s="68" t="s">
        <v>362</v>
      </c>
      <c r="I9412" s="69">
        <v>16</v>
      </c>
      <c r="J9412" s="69">
        <v>0</v>
      </c>
      <c r="K9412" s="91"/>
      <c r="L9412" s="91"/>
    </row>
    <row r="9413" spans="2:12" x14ac:dyDescent="0.25">
      <c r="B9413" s="67" t="s">
        <v>454</v>
      </c>
      <c r="C9413" s="67" t="s">
        <v>455</v>
      </c>
      <c r="D9413" s="68" t="s">
        <v>375</v>
      </c>
      <c r="E9413" s="67" t="s">
        <v>376</v>
      </c>
      <c r="F9413" s="68" t="s">
        <v>496</v>
      </c>
      <c r="G9413" s="67" t="s">
        <v>497</v>
      </c>
      <c r="H9413" s="68" t="s">
        <v>363</v>
      </c>
      <c r="I9413" s="69">
        <v>0</v>
      </c>
      <c r="J9413" s="69">
        <v>8</v>
      </c>
      <c r="K9413" s="91"/>
      <c r="L9413" s="91"/>
    </row>
    <row r="9414" spans="2:12" x14ac:dyDescent="0.25">
      <c r="B9414" s="67" t="s">
        <v>454</v>
      </c>
      <c r="C9414" s="67" t="s">
        <v>455</v>
      </c>
      <c r="D9414" s="68" t="s">
        <v>375</v>
      </c>
      <c r="E9414" s="67" t="s">
        <v>376</v>
      </c>
      <c r="F9414" s="68" t="s">
        <v>496</v>
      </c>
      <c r="G9414" s="67" t="s">
        <v>497</v>
      </c>
      <c r="H9414" s="68" t="s">
        <v>364</v>
      </c>
      <c r="I9414" s="69">
        <v>18</v>
      </c>
      <c r="J9414" s="69">
        <v>25</v>
      </c>
      <c r="K9414" s="91"/>
      <c r="L9414" s="91"/>
    </row>
    <row r="9415" spans="2:12" x14ac:dyDescent="0.25">
      <c r="B9415" s="67" t="s">
        <v>454</v>
      </c>
      <c r="C9415" s="67" t="s">
        <v>455</v>
      </c>
      <c r="D9415" s="68" t="s">
        <v>375</v>
      </c>
      <c r="E9415" s="67" t="s">
        <v>376</v>
      </c>
      <c r="F9415" s="68" t="s">
        <v>496</v>
      </c>
      <c r="G9415" s="67" t="s">
        <v>497</v>
      </c>
      <c r="H9415" s="68" t="s">
        <v>362</v>
      </c>
      <c r="I9415" s="69">
        <v>0</v>
      </c>
      <c r="J9415" s="69">
        <v>0</v>
      </c>
      <c r="K9415" s="91"/>
      <c r="L9415" s="91"/>
    </row>
    <row r="9416" spans="2:12" x14ac:dyDescent="0.25">
      <c r="B9416" s="67" t="s">
        <v>454</v>
      </c>
      <c r="C9416" s="67" t="s">
        <v>455</v>
      </c>
      <c r="D9416" s="68" t="s">
        <v>375</v>
      </c>
      <c r="E9416" s="67" t="s">
        <v>376</v>
      </c>
      <c r="F9416" s="68" t="s">
        <v>496</v>
      </c>
      <c r="G9416" s="67" t="s">
        <v>497</v>
      </c>
      <c r="H9416" s="68" t="s">
        <v>363</v>
      </c>
      <c r="I9416" s="69">
        <v>20</v>
      </c>
      <c r="J9416" s="69">
        <v>40</v>
      </c>
      <c r="K9416" s="91"/>
      <c r="L9416" s="91"/>
    </row>
    <row r="9417" spans="2:12" x14ac:dyDescent="0.25">
      <c r="B9417" s="67" t="s">
        <v>454</v>
      </c>
      <c r="C9417" s="67" t="s">
        <v>455</v>
      </c>
      <c r="D9417" s="68" t="s">
        <v>375</v>
      </c>
      <c r="E9417" s="67" t="s">
        <v>376</v>
      </c>
      <c r="F9417" s="68" t="s">
        <v>496</v>
      </c>
      <c r="G9417" s="67" t="s">
        <v>497</v>
      </c>
      <c r="H9417" s="68" t="s">
        <v>364</v>
      </c>
      <c r="I9417" s="69">
        <v>0</v>
      </c>
      <c r="J9417" s="69">
        <v>0</v>
      </c>
      <c r="K9417" s="91"/>
      <c r="L9417" s="91"/>
    </row>
    <row r="9418" spans="2:12" x14ac:dyDescent="0.25">
      <c r="B9418" s="67" t="s">
        <v>454</v>
      </c>
      <c r="C9418" s="67" t="s">
        <v>455</v>
      </c>
      <c r="D9418" s="68" t="s">
        <v>375</v>
      </c>
      <c r="E9418" s="67" t="s">
        <v>376</v>
      </c>
      <c r="F9418" s="68" t="s">
        <v>496</v>
      </c>
      <c r="G9418" s="67" t="s">
        <v>497</v>
      </c>
      <c r="H9418" s="68" t="s">
        <v>362</v>
      </c>
      <c r="I9418" s="69">
        <v>147</v>
      </c>
      <c r="J9418" s="69">
        <v>221</v>
      </c>
      <c r="K9418" s="91"/>
      <c r="L9418" s="91"/>
    </row>
    <row r="9419" spans="2:12" x14ac:dyDescent="0.25">
      <c r="B9419" s="67" t="s">
        <v>454</v>
      </c>
      <c r="C9419" s="67" t="s">
        <v>455</v>
      </c>
      <c r="D9419" s="68" t="s">
        <v>375</v>
      </c>
      <c r="E9419" s="67" t="s">
        <v>376</v>
      </c>
      <c r="F9419" s="68" t="s">
        <v>496</v>
      </c>
      <c r="G9419" s="67" t="s">
        <v>497</v>
      </c>
      <c r="H9419" s="68" t="s">
        <v>363</v>
      </c>
      <c r="I9419" s="69">
        <v>12</v>
      </c>
      <c r="J9419" s="69">
        <v>0</v>
      </c>
      <c r="K9419" s="91"/>
      <c r="L9419" s="91"/>
    </row>
    <row r="9420" spans="2:12" x14ac:dyDescent="0.25">
      <c r="B9420" s="67" t="s">
        <v>454</v>
      </c>
      <c r="C9420" s="67" t="s">
        <v>455</v>
      </c>
      <c r="D9420" s="68" t="s">
        <v>375</v>
      </c>
      <c r="E9420" s="67" t="s">
        <v>376</v>
      </c>
      <c r="F9420" s="68" t="s">
        <v>496</v>
      </c>
      <c r="G9420" s="67" t="s">
        <v>497</v>
      </c>
      <c r="H9420" s="68" t="s">
        <v>364</v>
      </c>
      <c r="I9420" s="69">
        <v>98</v>
      </c>
      <c r="J9420" s="69">
        <v>157</v>
      </c>
      <c r="K9420" s="91"/>
      <c r="L9420" s="91"/>
    </row>
    <row r="9421" spans="2:12" x14ac:dyDescent="0.25">
      <c r="B9421" s="67" t="s">
        <v>454</v>
      </c>
      <c r="C9421" s="67" t="s">
        <v>455</v>
      </c>
      <c r="D9421" s="68" t="s">
        <v>375</v>
      </c>
      <c r="E9421" s="67" t="s">
        <v>376</v>
      </c>
      <c r="F9421" s="68" t="s">
        <v>496</v>
      </c>
      <c r="G9421" s="67" t="s">
        <v>497</v>
      </c>
      <c r="H9421" s="68" t="s">
        <v>362</v>
      </c>
      <c r="I9421" s="69">
        <v>26</v>
      </c>
      <c r="J9421" s="69">
        <v>9</v>
      </c>
      <c r="K9421" s="91"/>
      <c r="L9421" s="91"/>
    </row>
    <row r="9422" spans="2:12" x14ac:dyDescent="0.25">
      <c r="B9422" s="67" t="s">
        <v>454</v>
      </c>
      <c r="C9422" s="67" t="s">
        <v>455</v>
      </c>
      <c r="D9422" s="68" t="s">
        <v>375</v>
      </c>
      <c r="E9422" s="67" t="s">
        <v>376</v>
      </c>
      <c r="F9422" s="68" t="s">
        <v>496</v>
      </c>
      <c r="G9422" s="67" t="s">
        <v>497</v>
      </c>
      <c r="H9422" s="68" t="s">
        <v>363</v>
      </c>
      <c r="I9422" s="69">
        <v>55</v>
      </c>
      <c r="J9422" s="69">
        <v>93</v>
      </c>
      <c r="K9422" s="91"/>
      <c r="L9422" s="91"/>
    </row>
    <row r="9423" spans="2:12" x14ac:dyDescent="0.25">
      <c r="B9423" s="67" t="s">
        <v>454</v>
      </c>
      <c r="C9423" s="67" t="s">
        <v>455</v>
      </c>
      <c r="D9423" s="68" t="s">
        <v>375</v>
      </c>
      <c r="E9423" s="67" t="s">
        <v>376</v>
      </c>
      <c r="F9423" s="68" t="s">
        <v>496</v>
      </c>
      <c r="G9423" s="67" t="s">
        <v>497</v>
      </c>
      <c r="H9423" s="68" t="s">
        <v>364</v>
      </c>
      <c r="I9423" s="69">
        <v>0</v>
      </c>
      <c r="J9423" s="69">
        <v>0</v>
      </c>
      <c r="K9423" s="91"/>
      <c r="L9423" s="91"/>
    </row>
    <row r="9424" spans="2:12" x14ac:dyDescent="0.25">
      <c r="B9424" s="67" t="s">
        <v>454</v>
      </c>
      <c r="C9424" s="67" t="s">
        <v>455</v>
      </c>
      <c r="D9424" s="68" t="s">
        <v>375</v>
      </c>
      <c r="E9424" s="67" t="s">
        <v>376</v>
      </c>
      <c r="F9424" s="68" t="s">
        <v>496</v>
      </c>
      <c r="G9424" s="67" t="s">
        <v>497</v>
      </c>
      <c r="H9424" s="68" t="s">
        <v>362</v>
      </c>
      <c r="I9424" s="69">
        <v>0</v>
      </c>
      <c r="J9424" s="69">
        <v>0</v>
      </c>
      <c r="K9424" s="91"/>
      <c r="L9424" s="91"/>
    </row>
    <row r="9425" spans="2:12" x14ac:dyDescent="0.25">
      <c r="B9425" s="67" t="s">
        <v>454</v>
      </c>
      <c r="C9425" s="67" t="s">
        <v>455</v>
      </c>
      <c r="D9425" s="68" t="s">
        <v>375</v>
      </c>
      <c r="E9425" s="67" t="s">
        <v>376</v>
      </c>
      <c r="F9425" s="68" t="s">
        <v>496</v>
      </c>
      <c r="G9425" s="67" t="s">
        <v>497</v>
      </c>
      <c r="H9425" s="68" t="s">
        <v>363</v>
      </c>
      <c r="I9425" s="69">
        <v>58</v>
      </c>
      <c r="J9425" s="69">
        <v>56</v>
      </c>
      <c r="K9425" s="91"/>
      <c r="L9425" s="91"/>
    </row>
    <row r="9426" spans="2:12" x14ac:dyDescent="0.25">
      <c r="B9426" s="67" t="s">
        <v>454</v>
      </c>
      <c r="C9426" s="67" t="s">
        <v>455</v>
      </c>
      <c r="D9426" s="68" t="s">
        <v>375</v>
      </c>
      <c r="E9426" s="67" t="s">
        <v>376</v>
      </c>
      <c r="F9426" s="68" t="s">
        <v>496</v>
      </c>
      <c r="G9426" s="67" t="s">
        <v>497</v>
      </c>
      <c r="H9426" s="68" t="s">
        <v>362</v>
      </c>
      <c r="I9426" s="69">
        <v>0</v>
      </c>
      <c r="J9426" s="69">
        <v>8</v>
      </c>
      <c r="K9426" s="91"/>
      <c r="L9426" s="91"/>
    </row>
    <row r="9427" spans="2:12" x14ac:dyDescent="0.25">
      <c r="B9427" s="67" t="s">
        <v>454</v>
      </c>
      <c r="C9427" s="67" t="s">
        <v>455</v>
      </c>
      <c r="D9427" s="68" t="s">
        <v>375</v>
      </c>
      <c r="E9427" s="67" t="s">
        <v>376</v>
      </c>
      <c r="F9427" s="68" t="s">
        <v>496</v>
      </c>
      <c r="G9427" s="67" t="s">
        <v>497</v>
      </c>
      <c r="H9427" s="68" t="s">
        <v>363</v>
      </c>
      <c r="I9427" s="69">
        <v>14</v>
      </c>
      <c r="J9427" s="69">
        <v>21</v>
      </c>
      <c r="K9427" s="91"/>
      <c r="L9427" s="91"/>
    </row>
    <row r="9428" spans="2:12" x14ac:dyDescent="0.25">
      <c r="B9428" s="67" t="s">
        <v>454</v>
      </c>
      <c r="C9428" s="67" t="s">
        <v>455</v>
      </c>
      <c r="D9428" s="68" t="s">
        <v>375</v>
      </c>
      <c r="E9428" s="67" t="s">
        <v>376</v>
      </c>
      <c r="F9428" s="68" t="s">
        <v>496</v>
      </c>
      <c r="G9428" s="67" t="s">
        <v>497</v>
      </c>
      <c r="H9428" s="68" t="s">
        <v>364</v>
      </c>
      <c r="I9428" s="69">
        <v>15</v>
      </c>
      <c r="J9428" s="69">
        <v>0</v>
      </c>
      <c r="K9428" s="91"/>
      <c r="L9428" s="91"/>
    </row>
    <row r="9429" spans="2:12" x14ac:dyDescent="0.25">
      <c r="B9429" s="67" t="s">
        <v>454</v>
      </c>
      <c r="C9429" s="67" t="s">
        <v>455</v>
      </c>
      <c r="D9429" s="68" t="s">
        <v>375</v>
      </c>
      <c r="E9429" s="67" t="s">
        <v>376</v>
      </c>
      <c r="F9429" s="68" t="s">
        <v>496</v>
      </c>
      <c r="G9429" s="67" t="s">
        <v>497</v>
      </c>
      <c r="H9429" s="68" t="s">
        <v>362</v>
      </c>
      <c r="I9429" s="69">
        <v>0</v>
      </c>
      <c r="J9429" s="69">
        <v>1</v>
      </c>
      <c r="K9429" s="91"/>
      <c r="L9429" s="91"/>
    </row>
    <row r="9430" spans="2:12" x14ac:dyDescent="0.25">
      <c r="B9430" s="67" t="s">
        <v>454</v>
      </c>
      <c r="C9430" s="67" t="s">
        <v>455</v>
      </c>
      <c r="D9430" s="68" t="s">
        <v>375</v>
      </c>
      <c r="E9430" s="67" t="s">
        <v>376</v>
      </c>
      <c r="F9430" s="68" t="s">
        <v>496</v>
      </c>
      <c r="G9430" s="67" t="s">
        <v>497</v>
      </c>
      <c r="H9430" s="68" t="s">
        <v>362</v>
      </c>
      <c r="I9430" s="69">
        <v>0</v>
      </c>
      <c r="J9430" s="69">
        <v>0</v>
      </c>
      <c r="K9430" s="91"/>
      <c r="L9430" s="91"/>
    </row>
    <row r="9431" spans="2:12" x14ac:dyDescent="0.25">
      <c r="B9431" s="67" t="s">
        <v>454</v>
      </c>
      <c r="C9431" s="67" t="s">
        <v>455</v>
      </c>
      <c r="D9431" s="68" t="s">
        <v>375</v>
      </c>
      <c r="E9431" s="67" t="s">
        <v>376</v>
      </c>
      <c r="F9431" s="68" t="s">
        <v>496</v>
      </c>
      <c r="G9431" s="67" t="s">
        <v>497</v>
      </c>
      <c r="H9431" s="68" t="s">
        <v>362</v>
      </c>
      <c r="I9431" s="69">
        <v>94</v>
      </c>
      <c r="J9431" s="69">
        <v>158</v>
      </c>
      <c r="K9431" s="91"/>
      <c r="L9431" s="91"/>
    </row>
    <row r="9432" spans="2:12" x14ac:dyDescent="0.25">
      <c r="B9432" s="67" t="s">
        <v>454</v>
      </c>
      <c r="C9432" s="67" t="s">
        <v>455</v>
      </c>
      <c r="D9432" s="68" t="s">
        <v>375</v>
      </c>
      <c r="E9432" s="67" t="s">
        <v>376</v>
      </c>
      <c r="F9432" s="68" t="s">
        <v>496</v>
      </c>
      <c r="G9432" s="67" t="s">
        <v>497</v>
      </c>
      <c r="H9432" s="68" t="s">
        <v>363</v>
      </c>
      <c r="I9432" s="69">
        <v>189</v>
      </c>
      <c r="J9432" s="69">
        <v>263</v>
      </c>
      <c r="K9432" s="91"/>
      <c r="L9432" s="91"/>
    </row>
    <row r="9433" spans="2:12" x14ac:dyDescent="0.25">
      <c r="B9433" s="67" t="s">
        <v>454</v>
      </c>
      <c r="C9433" s="67" t="s">
        <v>455</v>
      </c>
      <c r="D9433" s="68" t="s">
        <v>375</v>
      </c>
      <c r="E9433" s="67" t="s">
        <v>376</v>
      </c>
      <c r="F9433" s="68" t="s">
        <v>496</v>
      </c>
      <c r="G9433" s="67" t="s">
        <v>497</v>
      </c>
      <c r="H9433" s="68" t="s">
        <v>364</v>
      </c>
      <c r="I9433" s="69">
        <v>74</v>
      </c>
      <c r="J9433" s="69">
        <v>72</v>
      </c>
      <c r="K9433" s="91"/>
      <c r="L9433" s="91"/>
    </row>
    <row r="9434" spans="2:12" x14ac:dyDescent="0.25">
      <c r="B9434" s="67" t="s">
        <v>454</v>
      </c>
      <c r="C9434" s="67" t="s">
        <v>455</v>
      </c>
      <c r="D9434" s="68" t="s">
        <v>375</v>
      </c>
      <c r="E9434" s="67" t="s">
        <v>376</v>
      </c>
      <c r="F9434" s="68" t="s">
        <v>496</v>
      </c>
      <c r="G9434" s="67" t="s">
        <v>497</v>
      </c>
      <c r="H9434" s="68" t="s">
        <v>362</v>
      </c>
      <c r="I9434" s="69">
        <v>0</v>
      </c>
      <c r="J9434" s="69">
        <v>0</v>
      </c>
      <c r="K9434" s="91"/>
      <c r="L9434" s="91"/>
    </row>
    <row r="9435" spans="2:12" x14ac:dyDescent="0.25">
      <c r="B9435" s="67" t="s">
        <v>454</v>
      </c>
      <c r="C9435" s="67" t="s">
        <v>455</v>
      </c>
      <c r="D9435" s="68" t="s">
        <v>375</v>
      </c>
      <c r="E9435" s="67" t="s">
        <v>376</v>
      </c>
      <c r="F9435" s="68" t="s">
        <v>496</v>
      </c>
      <c r="G9435" s="67" t="s">
        <v>497</v>
      </c>
      <c r="H9435" s="68" t="s">
        <v>363</v>
      </c>
      <c r="I9435" s="69">
        <v>0</v>
      </c>
      <c r="J9435" s="69">
        <v>0</v>
      </c>
      <c r="K9435" s="91"/>
      <c r="L9435" s="91"/>
    </row>
    <row r="9436" spans="2:12" x14ac:dyDescent="0.25">
      <c r="B9436" s="67" t="s">
        <v>454</v>
      </c>
      <c r="C9436" s="67" t="s">
        <v>455</v>
      </c>
      <c r="D9436" s="68" t="s">
        <v>375</v>
      </c>
      <c r="E9436" s="67" t="s">
        <v>376</v>
      </c>
      <c r="F9436" s="68" t="s">
        <v>496</v>
      </c>
      <c r="G9436" s="67" t="s">
        <v>497</v>
      </c>
      <c r="H9436" s="68" t="s">
        <v>364</v>
      </c>
      <c r="I9436" s="69">
        <v>0</v>
      </c>
      <c r="J9436" s="69">
        <v>0</v>
      </c>
      <c r="K9436" s="91"/>
      <c r="L9436" s="91"/>
    </row>
    <row r="9437" spans="2:12" x14ac:dyDescent="0.25">
      <c r="B9437" s="67" t="s">
        <v>454</v>
      </c>
      <c r="C9437" s="67" t="s">
        <v>455</v>
      </c>
      <c r="D9437" s="68" t="s">
        <v>375</v>
      </c>
      <c r="E9437" s="67" t="s">
        <v>376</v>
      </c>
      <c r="F9437" s="68" t="s">
        <v>496</v>
      </c>
      <c r="G9437" s="67" t="s">
        <v>497</v>
      </c>
      <c r="H9437" s="68" t="s">
        <v>363</v>
      </c>
      <c r="I9437" s="69">
        <v>0</v>
      </c>
      <c r="J9437" s="69">
        <v>0</v>
      </c>
      <c r="K9437" s="91"/>
      <c r="L9437" s="91"/>
    </row>
    <row r="9438" spans="2:12" x14ac:dyDescent="0.25">
      <c r="B9438" s="67" t="s">
        <v>454</v>
      </c>
      <c r="C9438" s="67" t="s">
        <v>455</v>
      </c>
      <c r="D9438" s="68" t="s">
        <v>375</v>
      </c>
      <c r="E9438" s="67" t="s">
        <v>376</v>
      </c>
      <c r="F9438" s="68" t="s">
        <v>496</v>
      </c>
      <c r="G9438" s="67" t="s">
        <v>497</v>
      </c>
      <c r="H9438" s="68" t="s">
        <v>363</v>
      </c>
      <c r="I9438" s="69">
        <v>0</v>
      </c>
      <c r="J9438" s="69">
        <v>0</v>
      </c>
      <c r="K9438" s="91"/>
      <c r="L9438" s="91"/>
    </row>
    <row r="9439" spans="2:12" x14ac:dyDescent="0.25">
      <c r="B9439" s="67" t="s">
        <v>454</v>
      </c>
      <c r="C9439" s="67" t="s">
        <v>455</v>
      </c>
      <c r="D9439" s="68" t="s">
        <v>375</v>
      </c>
      <c r="E9439" s="67" t="s">
        <v>376</v>
      </c>
      <c r="F9439" s="68" t="s">
        <v>496</v>
      </c>
      <c r="G9439" s="67" t="s">
        <v>497</v>
      </c>
      <c r="H9439" s="68" t="s">
        <v>364</v>
      </c>
      <c r="I9439" s="69">
        <v>0</v>
      </c>
      <c r="J9439" s="69">
        <v>20</v>
      </c>
      <c r="K9439" s="91"/>
      <c r="L9439" s="91"/>
    </row>
    <row r="9440" spans="2:12" x14ac:dyDescent="0.25">
      <c r="B9440" s="67" t="s">
        <v>454</v>
      </c>
      <c r="C9440" s="67" t="s">
        <v>455</v>
      </c>
      <c r="D9440" s="68" t="s">
        <v>375</v>
      </c>
      <c r="E9440" s="67" t="s">
        <v>376</v>
      </c>
      <c r="F9440" s="68" t="s">
        <v>496</v>
      </c>
      <c r="G9440" s="67" t="s">
        <v>497</v>
      </c>
      <c r="H9440" s="68" t="s">
        <v>362</v>
      </c>
      <c r="I9440" s="69">
        <v>45</v>
      </c>
      <c r="J9440" s="69">
        <v>40</v>
      </c>
      <c r="K9440" s="91"/>
      <c r="L9440" s="91"/>
    </row>
    <row r="9441" spans="2:12" x14ac:dyDescent="0.25">
      <c r="B9441" s="67" t="s">
        <v>454</v>
      </c>
      <c r="C9441" s="67" t="s">
        <v>455</v>
      </c>
      <c r="D9441" s="68" t="s">
        <v>375</v>
      </c>
      <c r="E9441" s="67" t="s">
        <v>376</v>
      </c>
      <c r="F9441" s="68" t="s">
        <v>496</v>
      </c>
      <c r="G9441" s="67" t="s">
        <v>497</v>
      </c>
      <c r="H9441" s="68" t="s">
        <v>363</v>
      </c>
      <c r="I9441" s="69">
        <v>101</v>
      </c>
      <c r="J9441" s="69">
        <v>113</v>
      </c>
      <c r="K9441" s="91"/>
      <c r="L9441" s="91"/>
    </row>
    <row r="9442" spans="2:12" x14ac:dyDescent="0.25">
      <c r="B9442" s="67" t="s">
        <v>454</v>
      </c>
      <c r="C9442" s="67" t="s">
        <v>455</v>
      </c>
      <c r="D9442" s="68" t="s">
        <v>375</v>
      </c>
      <c r="E9442" s="67" t="s">
        <v>376</v>
      </c>
      <c r="F9442" s="68" t="s">
        <v>496</v>
      </c>
      <c r="G9442" s="67" t="s">
        <v>497</v>
      </c>
      <c r="H9442" s="68" t="s">
        <v>364</v>
      </c>
      <c r="I9442" s="69">
        <v>15</v>
      </c>
      <c r="J9442" s="69">
        <v>18</v>
      </c>
      <c r="K9442" s="91"/>
      <c r="L9442" s="91"/>
    </row>
    <row r="9443" spans="2:12" x14ac:dyDescent="0.25">
      <c r="B9443" s="67" t="s">
        <v>454</v>
      </c>
      <c r="C9443" s="67" t="s">
        <v>455</v>
      </c>
      <c r="D9443" s="68" t="s">
        <v>375</v>
      </c>
      <c r="E9443" s="67" t="s">
        <v>376</v>
      </c>
      <c r="F9443" s="68" t="s">
        <v>496</v>
      </c>
      <c r="G9443" s="67" t="s">
        <v>497</v>
      </c>
      <c r="H9443" s="68" t="s">
        <v>362</v>
      </c>
      <c r="I9443" s="69">
        <v>0</v>
      </c>
      <c r="J9443" s="69">
        <v>0</v>
      </c>
      <c r="K9443" s="91"/>
      <c r="L9443" s="91"/>
    </row>
    <row r="9444" spans="2:12" x14ac:dyDescent="0.25">
      <c r="B9444" s="67" t="s">
        <v>454</v>
      </c>
      <c r="C9444" s="67" t="s">
        <v>455</v>
      </c>
      <c r="D9444" s="68" t="s">
        <v>375</v>
      </c>
      <c r="E9444" s="67" t="s">
        <v>376</v>
      </c>
      <c r="F9444" s="68" t="s">
        <v>496</v>
      </c>
      <c r="G9444" s="67" t="s">
        <v>497</v>
      </c>
      <c r="H9444" s="68" t="s">
        <v>363</v>
      </c>
      <c r="I9444" s="69">
        <v>50</v>
      </c>
      <c r="J9444" s="69">
        <v>108</v>
      </c>
      <c r="K9444" s="91"/>
      <c r="L9444" s="91"/>
    </row>
    <row r="9445" spans="2:12" x14ac:dyDescent="0.25">
      <c r="B9445" s="67" t="s">
        <v>454</v>
      </c>
      <c r="C9445" s="67" t="s">
        <v>455</v>
      </c>
      <c r="D9445" s="68" t="s">
        <v>375</v>
      </c>
      <c r="E9445" s="67" t="s">
        <v>376</v>
      </c>
      <c r="F9445" s="68" t="s">
        <v>496</v>
      </c>
      <c r="G9445" s="67" t="s">
        <v>497</v>
      </c>
      <c r="H9445" s="68" t="s">
        <v>363</v>
      </c>
      <c r="I9445" s="69">
        <v>0</v>
      </c>
      <c r="J9445" s="69">
        <v>0</v>
      </c>
      <c r="K9445" s="91"/>
      <c r="L9445" s="91"/>
    </row>
    <row r="9446" spans="2:12" x14ac:dyDescent="0.25">
      <c r="B9446" s="67" t="s">
        <v>454</v>
      </c>
      <c r="C9446" s="67" t="s">
        <v>455</v>
      </c>
      <c r="D9446" s="68" t="s">
        <v>375</v>
      </c>
      <c r="E9446" s="67" t="s">
        <v>376</v>
      </c>
      <c r="F9446" s="68" t="s">
        <v>496</v>
      </c>
      <c r="G9446" s="67" t="s">
        <v>497</v>
      </c>
      <c r="H9446" s="68" t="s">
        <v>362</v>
      </c>
      <c r="I9446" s="69">
        <v>10</v>
      </c>
      <c r="J9446" s="69">
        <v>12</v>
      </c>
      <c r="K9446" s="91"/>
      <c r="L9446" s="91"/>
    </row>
    <row r="9447" spans="2:12" x14ac:dyDescent="0.25">
      <c r="B9447" s="67" t="s">
        <v>454</v>
      </c>
      <c r="C9447" s="67" t="s">
        <v>455</v>
      </c>
      <c r="D9447" s="68" t="s">
        <v>375</v>
      </c>
      <c r="E9447" s="67" t="s">
        <v>376</v>
      </c>
      <c r="F9447" s="68" t="s">
        <v>496</v>
      </c>
      <c r="G9447" s="67" t="s">
        <v>497</v>
      </c>
      <c r="H9447" s="68" t="s">
        <v>363</v>
      </c>
      <c r="I9447" s="69">
        <v>58</v>
      </c>
      <c r="J9447" s="69">
        <v>103</v>
      </c>
      <c r="K9447" s="91"/>
      <c r="L9447" s="91"/>
    </row>
    <row r="9448" spans="2:12" x14ac:dyDescent="0.25">
      <c r="B9448" s="67" t="s">
        <v>454</v>
      </c>
      <c r="C9448" s="67" t="s">
        <v>455</v>
      </c>
      <c r="D9448" s="68" t="s">
        <v>375</v>
      </c>
      <c r="E9448" s="67" t="s">
        <v>376</v>
      </c>
      <c r="F9448" s="68" t="s">
        <v>496</v>
      </c>
      <c r="G9448" s="67" t="s">
        <v>497</v>
      </c>
      <c r="H9448" s="68" t="s">
        <v>364</v>
      </c>
      <c r="I9448" s="69">
        <v>46</v>
      </c>
      <c r="J9448" s="69">
        <v>42</v>
      </c>
      <c r="K9448" s="91"/>
      <c r="L9448" s="91"/>
    </row>
    <row r="9449" spans="2:12" x14ac:dyDescent="0.25">
      <c r="B9449" s="67" t="s">
        <v>454</v>
      </c>
      <c r="C9449" s="67" t="s">
        <v>455</v>
      </c>
      <c r="D9449" s="68" t="s">
        <v>375</v>
      </c>
      <c r="E9449" s="67" t="s">
        <v>376</v>
      </c>
      <c r="F9449" s="68" t="s">
        <v>496</v>
      </c>
      <c r="G9449" s="67" t="s">
        <v>497</v>
      </c>
      <c r="H9449" s="68" t="s">
        <v>362</v>
      </c>
      <c r="I9449" s="69">
        <v>0</v>
      </c>
      <c r="J9449" s="69">
        <v>0</v>
      </c>
      <c r="K9449" s="91"/>
      <c r="L9449" s="91"/>
    </row>
    <row r="9450" spans="2:12" x14ac:dyDescent="0.25">
      <c r="B9450" s="67" t="s">
        <v>454</v>
      </c>
      <c r="C9450" s="67" t="s">
        <v>455</v>
      </c>
      <c r="D9450" s="68" t="s">
        <v>375</v>
      </c>
      <c r="E9450" s="67" t="s">
        <v>376</v>
      </c>
      <c r="F9450" s="68" t="s">
        <v>496</v>
      </c>
      <c r="G9450" s="67" t="s">
        <v>497</v>
      </c>
      <c r="H9450" s="68" t="s">
        <v>363</v>
      </c>
      <c r="I9450" s="69">
        <v>0</v>
      </c>
      <c r="J9450" s="69">
        <v>0</v>
      </c>
      <c r="K9450" s="91"/>
      <c r="L9450" s="91"/>
    </row>
    <row r="9451" spans="2:12" x14ac:dyDescent="0.25">
      <c r="B9451" s="67" t="s">
        <v>454</v>
      </c>
      <c r="C9451" s="67" t="s">
        <v>455</v>
      </c>
      <c r="D9451" s="68" t="s">
        <v>375</v>
      </c>
      <c r="E9451" s="67" t="s">
        <v>376</v>
      </c>
      <c r="F9451" s="68" t="s">
        <v>496</v>
      </c>
      <c r="G9451" s="67" t="s">
        <v>497</v>
      </c>
      <c r="H9451" s="68" t="s">
        <v>363</v>
      </c>
      <c r="I9451" s="69">
        <v>27</v>
      </c>
      <c r="J9451" s="69">
        <v>46</v>
      </c>
      <c r="K9451" s="91"/>
      <c r="L9451" s="91"/>
    </row>
    <row r="9452" spans="2:12" x14ac:dyDescent="0.25">
      <c r="B9452" s="67" t="s">
        <v>454</v>
      </c>
      <c r="C9452" s="67" t="s">
        <v>455</v>
      </c>
      <c r="D9452" s="68" t="s">
        <v>375</v>
      </c>
      <c r="E9452" s="67" t="s">
        <v>376</v>
      </c>
      <c r="F9452" s="68" t="s">
        <v>496</v>
      </c>
      <c r="G9452" s="67" t="s">
        <v>497</v>
      </c>
      <c r="H9452" s="68" t="s">
        <v>364</v>
      </c>
      <c r="I9452" s="69">
        <v>24</v>
      </c>
      <c r="J9452" s="69">
        <v>10</v>
      </c>
      <c r="K9452" s="91"/>
      <c r="L9452" s="91"/>
    </row>
    <row r="9453" spans="2:12" x14ac:dyDescent="0.25">
      <c r="B9453" s="67" t="s">
        <v>454</v>
      </c>
      <c r="C9453" s="67" t="s">
        <v>455</v>
      </c>
      <c r="D9453" s="68" t="s">
        <v>375</v>
      </c>
      <c r="E9453" s="67" t="s">
        <v>376</v>
      </c>
      <c r="F9453" s="68" t="s">
        <v>496</v>
      </c>
      <c r="G9453" s="67" t="s">
        <v>497</v>
      </c>
      <c r="H9453" s="68" t="s">
        <v>363</v>
      </c>
      <c r="I9453" s="69">
        <v>0</v>
      </c>
      <c r="J9453" s="69">
        <v>0</v>
      </c>
      <c r="K9453" s="91"/>
      <c r="L9453" s="91"/>
    </row>
    <row r="9454" spans="2:12" x14ac:dyDescent="0.25">
      <c r="B9454" s="67" t="s">
        <v>454</v>
      </c>
      <c r="C9454" s="67" t="s">
        <v>455</v>
      </c>
      <c r="D9454" s="68" t="s">
        <v>375</v>
      </c>
      <c r="E9454" s="67" t="s">
        <v>376</v>
      </c>
      <c r="F9454" s="68" t="s">
        <v>496</v>
      </c>
      <c r="G9454" s="67" t="s">
        <v>497</v>
      </c>
      <c r="H9454" s="68" t="s">
        <v>363</v>
      </c>
      <c r="I9454" s="69">
        <v>0</v>
      </c>
      <c r="J9454" s="69">
        <v>0</v>
      </c>
      <c r="K9454" s="91"/>
      <c r="L9454" s="91"/>
    </row>
    <row r="9455" spans="2:12" x14ac:dyDescent="0.25">
      <c r="B9455" s="67" t="s">
        <v>454</v>
      </c>
      <c r="C9455" s="67" t="s">
        <v>455</v>
      </c>
      <c r="D9455" s="68" t="s">
        <v>375</v>
      </c>
      <c r="E9455" s="67" t="s">
        <v>376</v>
      </c>
      <c r="F9455" s="68" t="s">
        <v>496</v>
      </c>
      <c r="G9455" s="67" t="s">
        <v>497</v>
      </c>
      <c r="H9455" s="68" t="s">
        <v>362</v>
      </c>
      <c r="I9455" s="69">
        <v>0</v>
      </c>
      <c r="J9455" s="69">
        <v>0</v>
      </c>
      <c r="K9455" s="91"/>
      <c r="L9455" s="91"/>
    </row>
    <row r="9456" spans="2:12" x14ac:dyDescent="0.25">
      <c r="B9456" s="67" t="s">
        <v>454</v>
      </c>
      <c r="C9456" s="67" t="s">
        <v>455</v>
      </c>
      <c r="D9456" s="68" t="s">
        <v>375</v>
      </c>
      <c r="E9456" s="67" t="s">
        <v>376</v>
      </c>
      <c r="F9456" s="68" t="s">
        <v>496</v>
      </c>
      <c r="G9456" s="67" t="s">
        <v>497</v>
      </c>
      <c r="H9456" s="68" t="s">
        <v>363</v>
      </c>
      <c r="I9456" s="69">
        <v>0</v>
      </c>
      <c r="J9456" s="69">
        <v>0</v>
      </c>
      <c r="K9456" s="91"/>
      <c r="L9456" s="91"/>
    </row>
    <row r="9457" spans="2:12" x14ac:dyDescent="0.25">
      <c r="B9457" s="67" t="s">
        <v>454</v>
      </c>
      <c r="C9457" s="67" t="s">
        <v>455</v>
      </c>
      <c r="D9457" s="68" t="s">
        <v>375</v>
      </c>
      <c r="E9457" s="67" t="s">
        <v>376</v>
      </c>
      <c r="F9457" s="68" t="s">
        <v>496</v>
      </c>
      <c r="G9457" s="67" t="s">
        <v>497</v>
      </c>
      <c r="H9457" s="68" t="s">
        <v>362</v>
      </c>
      <c r="I9457" s="69">
        <v>0</v>
      </c>
      <c r="J9457" s="69">
        <v>0</v>
      </c>
      <c r="K9457" s="91"/>
      <c r="L9457" s="91"/>
    </row>
    <row r="9458" spans="2:12" x14ac:dyDescent="0.25">
      <c r="B9458" s="67" t="s">
        <v>454</v>
      </c>
      <c r="C9458" s="67" t="s">
        <v>455</v>
      </c>
      <c r="D9458" s="68" t="s">
        <v>375</v>
      </c>
      <c r="E9458" s="67" t="s">
        <v>376</v>
      </c>
      <c r="F9458" s="68" t="s">
        <v>496</v>
      </c>
      <c r="G9458" s="67" t="s">
        <v>497</v>
      </c>
      <c r="H9458" s="68" t="s">
        <v>364</v>
      </c>
      <c r="I9458" s="69">
        <v>0</v>
      </c>
      <c r="J9458" s="69">
        <v>0</v>
      </c>
      <c r="K9458" s="91"/>
      <c r="L9458" s="91"/>
    </row>
    <row r="9459" spans="2:12" x14ac:dyDescent="0.25">
      <c r="B9459" s="67" t="s">
        <v>454</v>
      </c>
      <c r="C9459" s="67" t="s">
        <v>455</v>
      </c>
      <c r="D9459" s="68" t="s">
        <v>375</v>
      </c>
      <c r="E9459" s="67" t="s">
        <v>376</v>
      </c>
      <c r="F9459" s="68" t="s">
        <v>498</v>
      </c>
      <c r="G9459" s="67" t="s">
        <v>499</v>
      </c>
      <c r="H9459" s="68" t="s">
        <v>362</v>
      </c>
      <c r="I9459" s="69">
        <v>0</v>
      </c>
      <c r="J9459" s="69">
        <v>0</v>
      </c>
      <c r="K9459" s="91"/>
      <c r="L9459" s="91"/>
    </row>
    <row r="9460" spans="2:12" x14ac:dyDescent="0.25">
      <c r="B9460" s="67" t="s">
        <v>454</v>
      </c>
      <c r="C9460" s="67" t="s">
        <v>455</v>
      </c>
      <c r="D9460" s="68" t="s">
        <v>375</v>
      </c>
      <c r="E9460" s="67" t="s">
        <v>376</v>
      </c>
      <c r="F9460" s="68" t="s">
        <v>498</v>
      </c>
      <c r="G9460" s="67" t="s">
        <v>499</v>
      </c>
      <c r="H9460" s="68" t="s">
        <v>362</v>
      </c>
      <c r="I9460" s="69">
        <v>0</v>
      </c>
      <c r="J9460" s="69">
        <v>0</v>
      </c>
      <c r="K9460" s="91"/>
      <c r="L9460" s="91"/>
    </row>
    <row r="9461" spans="2:12" x14ac:dyDescent="0.25">
      <c r="B9461" s="67" t="s">
        <v>454</v>
      </c>
      <c r="C9461" s="67" t="s">
        <v>455</v>
      </c>
      <c r="D9461" s="68" t="s">
        <v>375</v>
      </c>
      <c r="E9461" s="67" t="s">
        <v>376</v>
      </c>
      <c r="F9461" s="68" t="s">
        <v>498</v>
      </c>
      <c r="G9461" s="67" t="s">
        <v>499</v>
      </c>
      <c r="H9461" s="68" t="s">
        <v>363</v>
      </c>
      <c r="I9461" s="69">
        <v>6</v>
      </c>
      <c r="J9461" s="69">
        <v>15</v>
      </c>
      <c r="K9461" s="91"/>
      <c r="L9461" s="91"/>
    </row>
    <row r="9462" spans="2:12" x14ac:dyDescent="0.25">
      <c r="B9462" s="67" t="s">
        <v>454</v>
      </c>
      <c r="C9462" s="67" t="s">
        <v>455</v>
      </c>
      <c r="D9462" s="68" t="s">
        <v>375</v>
      </c>
      <c r="E9462" s="67" t="s">
        <v>376</v>
      </c>
      <c r="F9462" s="68" t="s">
        <v>498</v>
      </c>
      <c r="G9462" s="67" t="s">
        <v>499</v>
      </c>
      <c r="H9462" s="68" t="s">
        <v>363</v>
      </c>
      <c r="I9462" s="69">
        <v>0</v>
      </c>
      <c r="J9462" s="69">
        <v>0</v>
      </c>
      <c r="K9462" s="91"/>
      <c r="L9462" s="91"/>
    </row>
    <row r="9463" spans="2:12" x14ac:dyDescent="0.25">
      <c r="B9463" s="67" t="s">
        <v>454</v>
      </c>
      <c r="C9463" s="67" t="s">
        <v>455</v>
      </c>
      <c r="D9463" s="68" t="s">
        <v>375</v>
      </c>
      <c r="E9463" s="67" t="s">
        <v>376</v>
      </c>
      <c r="F9463" s="68" t="s">
        <v>498</v>
      </c>
      <c r="G9463" s="67" t="s">
        <v>499</v>
      </c>
      <c r="H9463" s="68" t="s">
        <v>363</v>
      </c>
      <c r="I9463" s="69">
        <v>0</v>
      </c>
      <c r="J9463" s="69">
        <v>0</v>
      </c>
      <c r="K9463" s="91"/>
      <c r="L9463" s="91"/>
    </row>
    <row r="9464" spans="2:12" x14ac:dyDescent="0.25">
      <c r="B9464" s="67" t="s">
        <v>454</v>
      </c>
      <c r="C9464" s="67" t="s">
        <v>455</v>
      </c>
      <c r="D9464" s="68" t="s">
        <v>375</v>
      </c>
      <c r="E9464" s="67" t="s">
        <v>376</v>
      </c>
      <c r="F9464" s="68" t="s">
        <v>498</v>
      </c>
      <c r="G9464" s="67" t="s">
        <v>499</v>
      </c>
      <c r="H9464" s="68" t="s">
        <v>362</v>
      </c>
      <c r="I9464" s="69">
        <v>0</v>
      </c>
      <c r="J9464" s="69">
        <v>0</v>
      </c>
      <c r="K9464" s="91"/>
      <c r="L9464" s="91"/>
    </row>
    <row r="9465" spans="2:12" x14ac:dyDescent="0.25">
      <c r="B9465" s="67" t="s">
        <v>454</v>
      </c>
      <c r="C9465" s="67" t="s">
        <v>455</v>
      </c>
      <c r="D9465" s="68" t="s">
        <v>375</v>
      </c>
      <c r="E9465" s="67" t="s">
        <v>376</v>
      </c>
      <c r="F9465" s="68" t="s">
        <v>498</v>
      </c>
      <c r="G9465" s="67" t="s">
        <v>499</v>
      </c>
      <c r="H9465" s="68" t="s">
        <v>363</v>
      </c>
      <c r="I9465" s="69">
        <v>0</v>
      </c>
      <c r="J9465" s="69">
        <v>0</v>
      </c>
      <c r="K9465" s="91"/>
      <c r="L9465" s="91"/>
    </row>
    <row r="9466" spans="2:12" x14ac:dyDescent="0.25">
      <c r="B9466" s="67" t="s">
        <v>454</v>
      </c>
      <c r="C9466" s="67" t="s">
        <v>455</v>
      </c>
      <c r="D9466" s="68" t="s">
        <v>375</v>
      </c>
      <c r="E9466" s="67" t="s">
        <v>376</v>
      </c>
      <c r="F9466" s="68" t="s">
        <v>498</v>
      </c>
      <c r="G9466" s="67" t="s">
        <v>499</v>
      </c>
      <c r="H9466" s="68" t="s">
        <v>363</v>
      </c>
      <c r="I9466" s="69">
        <v>0</v>
      </c>
      <c r="J9466" s="69">
        <v>0</v>
      </c>
      <c r="K9466" s="91"/>
      <c r="L9466" s="91"/>
    </row>
    <row r="9467" spans="2:12" x14ac:dyDescent="0.25">
      <c r="B9467" s="67" t="s">
        <v>454</v>
      </c>
      <c r="C9467" s="67" t="s">
        <v>455</v>
      </c>
      <c r="D9467" s="68" t="s">
        <v>375</v>
      </c>
      <c r="E9467" s="67" t="s">
        <v>376</v>
      </c>
      <c r="F9467" s="68" t="s">
        <v>498</v>
      </c>
      <c r="G9467" s="67" t="s">
        <v>499</v>
      </c>
      <c r="H9467" s="68" t="s">
        <v>363</v>
      </c>
      <c r="I9467" s="69">
        <v>0</v>
      </c>
      <c r="J9467" s="69">
        <v>0</v>
      </c>
      <c r="K9467" s="91"/>
      <c r="L9467" s="91"/>
    </row>
    <row r="9468" spans="2:12" x14ac:dyDescent="0.25">
      <c r="B9468" s="67" t="s">
        <v>454</v>
      </c>
      <c r="C9468" s="67" t="s">
        <v>455</v>
      </c>
      <c r="D9468" s="68" t="s">
        <v>375</v>
      </c>
      <c r="E9468" s="67" t="s">
        <v>376</v>
      </c>
      <c r="F9468" s="68" t="s">
        <v>498</v>
      </c>
      <c r="G9468" s="67" t="s">
        <v>499</v>
      </c>
      <c r="H9468" s="68" t="s">
        <v>363</v>
      </c>
      <c r="I9468" s="69">
        <v>0</v>
      </c>
      <c r="J9468" s="69">
        <v>0</v>
      </c>
      <c r="K9468" s="91"/>
      <c r="L9468" s="91"/>
    </row>
    <row r="9469" spans="2:12" x14ac:dyDescent="0.25">
      <c r="B9469" s="67" t="s">
        <v>454</v>
      </c>
      <c r="C9469" s="67" t="s">
        <v>455</v>
      </c>
      <c r="D9469" s="68" t="s">
        <v>375</v>
      </c>
      <c r="E9469" s="67" t="s">
        <v>376</v>
      </c>
      <c r="F9469" s="68" t="s">
        <v>498</v>
      </c>
      <c r="G9469" s="67" t="s">
        <v>499</v>
      </c>
      <c r="H9469" s="68" t="s">
        <v>362</v>
      </c>
      <c r="I9469" s="69">
        <v>0</v>
      </c>
      <c r="J9469" s="69">
        <v>0</v>
      </c>
      <c r="K9469" s="91"/>
      <c r="L9469" s="91"/>
    </row>
    <row r="9470" spans="2:12" x14ac:dyDescent="0.25">
      <c r="B9470" s="67" t="s">
        <v>454</v>
      </c>
      <c r="C9470" s="67" t="s">
        <v>455</v>
      </c>
      <c r="D9470" s="68" t="s">
        <v>375</v>
      </c>
      <c r="E9470" s="67" t="s">
        <v>376</v>
      </c>
      <c r="F9470" s="68" t="s">
        <v>498</v>
      </c>
      <c r="G9470" s="67" t="s">
        <v>499</v>
      </c>
      <c r="H9470" s="68" t="s">
        <v>364</v>
      </c>
      <c r="I9470" s="69">
        <v>8.3792000000000009</v>
      </c>
      <c r="J9470" s="69">
        <v>0</v>
      </c>
      <c r="K9470" s="91"/>
      <c r="L9470" s="91"/>
    </row>
    <row r="9471" spans="2:12" x14ac:dyDescent="0.25">
      <c r="B9471" s="67" t="s">
        <v>454</v>
      </c>
      <c r="C9471" s="67" t="s">
        <v>455</v>
      </c>
      <c r="D9471" s="68" t="s">
        <v>375</v>
      </c>
      <c r="E9471" s="67" t="s">
        <v>376</v>
      </c>
      <c r="F9471" s="68" t="s">
        <v>498</v>
      </c>
      <c r="G9471" s="67" t="s">
        <v>499</v>
      </c>
      <c r="H9471" s="68" t="s">
        <v>362</v>
      </c>
      <c r="I9471" s="69">
        <v>0</v>
      </c>
      <c r="J9471" s="69">
        <v>18.239999999999998</v>
      </c>
      <c r="K9471" s="91"/>
      <c r="L9471" s="91"/>
    </row>
    <row r="9472" spans="2:12" x14ac:dyDescent="0.25">
      <c r="B9472" s="67" t="s">
        <v>454</v>
      </c>
      <c r="C9472" s="67" t="s">
        <v>455</v>
      </c>
      <c r="D9472" s="68" t="s">
        <v>375</v>
      </c>
      <c r="E9472" s="67" t="s">
        <v>376</v>
      </c>
      <c r="F9472" s="68" t="s">
        <v>498</v>
      </c>
      <c r="G9472" s="67" t="s">
        <v>499</v>
      </c>
      <c r="H9472" s="68" t="s">
        <v>363</v>
      </c>
      <c r="I9472" s="69">
        <v>0</v>
      </c>
      <c r="J9472" s="69">
        <v>0</v>
      </c>
      <c r="K9472" s="91"/>
      <c r="L9472" s="91"/>
    </row>
    <row r="9473" spans="2:12" x14ac:dyDescent="0.25">
      <c r="B9473" s="67" t="s">
        <v>454</v>
      </c>
      <c r="C9473" s="67" t="s">
        <v>455</v>
      </c>
      <c r="D9473" s="68" t="s">
        <v>375</v>
      </c>
      <c r="E9473" s="67" t="s">
        <v>376</v>
      </c>
      <c r="F9473" s="68" t="s">
        <v>498</v>
      </c>
      <c r="G9473" s="67" t="s">
        <v>499</v>
      </c>
      <c r="H9473" s="68" t="s">
        <v>364</v>
      </c>
      <c r="I9473" s="69">
        <v>0</v>
      </c>
      <c r="J9473" s="69">
        <v>0</v>
      </c>
      <c r="K9473" s="91"/>
      <c r="L9473" s="91"/>
    </row>
    <row r="9474" spans="2:12" x14ac:dyDescent="0.25">
      <c r="B9474" s="67" t="s">
        <v>454</v>
      </c>
      <c r="C9474" s="67" t="s">
        <v>455</v>
      </c>
      <c r="D9474" s="68" t="s">
        <v>375</v>
      </c>
      <c r="E9474" s="67" t="s">
        <v>376</v>
      </c>
      <c r="F9474" s="68" t="s">
        <v>498</v>
      </c>
      <c r="G9474" s="67" t="s">
        <v>499</v>
      </c>
      <c r="H9474" s="68" t="s">
        <v>362</v>
      </c>
      <c r="I9474" s="69">
        <v>0</v>
      </c>
      <c r="J9474" s="69">
        <v>0</v>
      </c>
      <c r="K9474" s="91"/>
      <c r="L9474" s="91"/>
    </row>
    <row r="9475" spans="2:12" x14ac:dyDescent="0.25">
      <c r="B9475" s="67" t="s">
        <v>454</v>
      </c>
      <c r="C9475" s="67" t="s">
        <v>455</v>
      </c>
      <c r="D9475" s="68" t="s">
        <v>375</v>
      </c>
      <c r="E9475" s="67" t="s">
        <v>376</v>
      </c>
      <c r="F9475" s="68" t="s">
        <v>498</v>
      </c>
      <c r="G9475" s="67" t="s">
        <v>499</v>
      </c>
      <c r="H9475" s="68" t="s">
        <v>363</v>
      </c>
      <c r="I9475" s="69">
        <v>0</v>
      </c>
      <c r="J9475" s="69">
        <v>0</v>
      </c>
      <c r="K9475" s="91"/>
      <c r="L9475" s="91"/>
    </row>
    <row r="9476" spans="2:12" x14ac:dyDescent="0.25">
      <c r="B9476" s="67" t="s">
        <v>454</v>
      </c>
      <c r="C9476" s="67" t="s">
        <v>455</v>
      </c>
      <c r="D9476" s="68" t="s">
        <v>375</v>
      </c>
      <c r="E9476" s="67" t="s">
        <v>376</v>
      </c>
      <c r="F9476" s="68" t="s">
        <v>498</v>
      </c>
      <c r="G9476" s="67" t="s">
        <v>499</v>
      </c>
      <c r="H9476" s="68" t="s">
        <v>363</v>
      </c>
      <c r="I9476" s="69">
        <v>0</v>
      </c>
      <c r="J9476" s="69">
        <v>0</v>
      </c>
      <c r="K9476" s="91"/>
      <c r="L9476" s="91"/>
    </row>
    <row r="9477" spans="2:12" x14ac:dyDescent="0.25">
      <c r="B9477" s="67" t="s">
        <v>454</v>
      </c>
      <c r="C9477" s="67" t="s">
        <v>455</v>
      </c>
      <c r="D9477" s="68" t="s">
        <v>375</v>
      </c>
      <c r="E9477" s="67" t="s">
        <v>376</v>
      </c>
      <c r="F9477" s="68" t="s">
        <v>498</v>
      </c>
      <c r="G9477" s="67" t="s">
        <v>499</v>
      </c>
      <c r="H9477" s="68" t="s">
        <v>362</v>
      </c>
      <c r="I9477" s="69">
        <v>0</v>
      </c>
      <c r="J9477" s="69">
        <v>0</v>
      </c>
      <c r="K9477" s="91"/>
      <c r="L9477" s="91"/>
    </row>
    <row r="9478" spans="2:12" x14ac:dyDescent="0.25">
      <c r="B9478" s="67" t="s">
        <v>454</v>
      </c>
      <c r="C9478" s="67" t="s">
        <v>455</v>
      </c>
      <c r="D9478" s="68" t="s">
        <v>375</v>
      </c>
      <c r="E9478" s="67" t="s">
        <v>376</v>
      </c>
      <c r="F9478" s="68" t="s">
        <v>498</v>
      </c>
      <c r="G9478" s="67" t="s">
        <v>499</v>
      </c>
      <c r="H9478" s="68" t="s">
        <v>363</v>
      </c>
      <c r="I9478" s="69">
        <v>0</v>
      </c>
      <c r="J9478" s="69">
        <v>0</v>
      </c>
      <c r="K9478" s="91"/>
      <c r="L9478" s="91"/>
    </row>
    <row r="9479" spans="2:12" x14ac:dyDescent="0.25">
      <c r="B9479" s="67" t="s">
        <v>454</v>
      </c>
      <c r="C9479" s="67" t="s">
        <v>455</v>
      </c>
      <c r="D9479" s="68" t="s">
        <v>375</v>
      </c>
      <c r="E9479" s="67" t="s">
        <v>376</v>
      </c>
      <c r="F9479" s="68" t="s">
        <v>498</v>
      </c>
      <c r="G9479" s="67" t="s">
        <v>499</v>
      </c>
      <c r="H9479" s="68" t="s">
        <v>364</v>
      </c>
      <c r="I9479" s="69">
        <v>0</v>
      </c>
      <c r="J9479" s="69">
        <v>0</v>
      </c>
      <c r="K9479" s="91"/>
      <c r="L9479" s="91"/>
    </row>
    <row r="9480" spans="2:12" x14ac:dyDescent="0.25">
      <c r="B9480" s="67" t="s">
        <v>454</v>
      </c>
      <c r="C9480" s="67" t="s">
        <v>455</v>
      </c>
      <c r="D9480" s="68" t="s">
        <v>375</v>
      </c>
      <c r="E9480" s="67" t="s">
        <v>376</v>
      </c>
      <c r="F9480" s="68" t="s">
        <v>498</v>
      </c>
      <c r="G9480" s="67" t="s">
        <v>499</v>
      </c>
      <c r="H9480" s="68" t="s">
        <v>362</v>
      </c>
      <c r="I9480" s="69">
        <v>0</v>
      </c>
      <c r="J9480" s="69">
        <v>0</v>
      </c>
      <c r="K9480" s="91"/>
      <c r="L9480" s="91"/>
    </row>
    <row r="9481" spans="2:12" x14ac:dyDescent="0.25">
      <c r="B9481" s="67" t="s">
        <v>454</v>
      </c>
      <c r="C9481" s="67" t="s">
        <v>455</v>
      </c>
      <c r="D9481" s="68" t="s">
        <v>375</v>
      </c>
      <c r="E9481" s="67" t="s">
        <v>376</v>
      </c>
      <c r="F9481" s="68" t="s">
        <v>498</v>
      </c>
      <c r="G9481" s="67" t="s">
        <v>499</v>
      </c>
      <c r="H9481" s="68" t="s">
        <v>363</v>
      </c>
      <c r="I9481" s="69">
        <v>27</v>
      </c>
      <c r="J9481" s="69">
        <v>43</v>
      </c>
      <c r="K9481" s="91"/>
      <c r="L9481" s="91"/>
    </row>
    <row r="9482" spans="2:12" x14ac:dyDescent="0.25">
      <c r="B9482" s="67" t="s">
        <v>454</v>
      </c>
      <c r="C9482" s="67" t="s">
        <v>455</v>
      </c>
      <c r="D9482" s="68" t="s">
        <v>375</v>
      </c>
      <c r="E9482" s="67" t="s">
        <v>376</v>
      </c>
      <c r="F9482" s="68" t="s">
        <v>498</v>
      </c>
      <c r="G9482" s="67" t="s">
        <v>499</v>
      </c>
      <c r="H9482" s="68" t="s">
        <v>364</v>
      </c>
      <c r="I9482" s="69">
        <v>20</v>
      </c>
      <c r="J9482" s="69">
        <v>17</v>
      </c>
      <c r="K9482" s="91"/>
      <c r="L9482" s="91"/>
    </row>
    <row r="9483" spans="2:12" x14ac:dyDescent="0.25">
      <c r="B9483" s="67" t="s">
        <v>454</v>
      </c>
      <c r="C9483" s="67" t="s">
        <v>455</v>
      </c>
      <c r="D9483" s="68" t="s">
        <v>375</v>
      </c>
      <c r="E9483" s="67" t="s">
        <v>376</v>
      </c>
      <c r="F9483" s="68" t="s">
        <v>498</v>
      </c>
      <c r="G9483" s="67" t="s">
        <v>499</v>
      </c>
      <c r="H9483" s="68" t="s">
        <v>363</v>
      </c>
      <c r="I9483" s="69">
        <v>0</v>
      </c>
      <c r="J9483" s="69">
        <v>0</v>
      </c>
      <c r="K9483" s="91"/>
      <c r="L9483" s="91"/>
    </row>
    <row r="9484" spans="2:12" x14ac:dyDescent="0.25">
      <c r="B9484" s="67" t="s">
        <v>454</v>
      </c>
      <c r="C9484" s="67" t="s">
        <v>455</v>
      </c>
      <c r="D9484" s="68" t="s">
        <v>375</v>
      </c>
      <c r="E9484" s="67" t="s">
        <v>376</v>
      </c>
      <c r="F9484" s="68" t="s">
        <v>498</v>
      </c>
      <c r="G9484" s="67" t="s">
        <v>499</v>
      </c>
      <c r="H9484" s="68" t="s">
        <v>364</v>
      </c>
      <c r="I9484" s="69">
        <v>0</v>
      </c>
      <c r="J9484" s="69">
        <v>0</v>
      </c>
      <c r="K9484" s="91"/>
      <c r="L9484" s="91"/>
    </row>
    <row r="9485" spans="2:12" x14ac:dyDescent="0.25">
      <c r="B9485" s="67" t="s">
        <v>454</v>
      </c>
      <c r="C9485" s="67" t="s">
        <v>455</v>
      </c>
      <c r="D9485" s="68" t="s">
        <v>375</v>
      </c>
      <c r="E9485" s="67" t="s">
        <v>376</v>
      </c>
      <c r="F9485" s="68" t="s">
        <v>498</v>
      </c>
      <c r="G9485" s="67" t="s">
        <v>499</v>
      </c>
      <c r="H9485" s="68" t="s">
        <v>362</v>
      </c>
      <c r="I9485" s="69">
        <v>6</v>
      </c>
      <c r="J9485" s="69">
        <v>0</v>
      </c>
      <c r="K9485" s="91"/>
      <c r="L9485" s="91"/>
    </row>
    <row r="9486" spans="2:12" x14ac:dyDescent="0.25">
      <c r="B9486" s="67" t="s">
        <v>454</v>
      </c>
      <c r="C9486" s="67" t="s">
        <v>455</v>
      </c>
      <c r="D9486" s="68" t="s">
        <v>375</v>
      </c>
      <c r="E9486" s="67" t="s">
        <v>376</v>
      </c>
      <c r="F9486" s="68" t="s">
        <v>498</v>
      </c>
      <c r="G9486" s="67" t="s">
        <v>499</v>
      </c>
      <c r="H9486" s="68" t="s">
        <v>363</v>
      </c>
      <c r="I9486" s="69">
        <v>0</v>
      </c>
      <c r="J9486" s="69">
        <v>0</v>
      </c>
      <c r="K9486" s="91"/>
      <c r="L9486" s="91"/>
    </row>
    <row r="9487" spans="2:12" x14ac:dyDescent="0.25">
      <c r="B9487" s="67" t="s">
        <v>454</v>
      </c>
      <c r="C9487" s="67" t="s">
        <v>455</v>
      </c>
      <c r="D9487" s="68" t="s">
        <v>375</v>
      </c>
      <c r="E9487" s="67" t="s">
        <v>376</v>
      </c>
      <c r="F9487" s="68" t="s">
        <v>498</v>
      </c>
      <c r="G9487" s="67" t="s">
        <v>499</v>
      </c>
      <c r="H9487" s="68" t="s">
        <v>364</v>
      </c>
      <c r="I9487" s="69">
        <v>12</v>
      </c>
      <c r="J9487" s="69">
        <v>0</v>
      </c>
      <c r="K9487" s="91"/>
      <c r="L9487" s="91"/>
    </row>
    <row r="9488" spans="2:12" x14ac:dyDescent="0.25">
      <c r="B9488" s="67" t="s">
        <v>454</v>
      </c>
      <c r="C9488" s="67" t="s">
        <v>455</v>
      </c>
      <c r="D9488" s="68" t="s">
        <v>375</v>
      </c>
      <c r="E9488" s="67" t="s">
        <v>376</v>
      </c>
      <c r="F9488" s="68" t="s">
        <v>498</v>
      </c>
      <c r="G9488" s="67" t="s">
        <v>499</v>
      </c>
      <c r="H9488" s="68" t="s">
        <v>362</v>
      </c>
      <c r="I9488" s="69">
        <v>28</v>
      </c>
      <c r="J9488" s="69">
        <v>0</v>
      </c>
      <c r="K9488" s="91"/>
      <c r="L9488" s="91"/>
    </row>
    <row r="9489" spans="2:12" x14ac:dyDescent="0.25">
      <c r="B9489" s="67" t="s">
        <v>454</v>
      </c>
      <c r="C9489" s="67" t="s">
        <v>455</v>
      </c>
      <c r="D9489" s="68" t="s">
        <v>375</v>
      </c>
      <c r="E9489" s="67" t="s">
        <v>376</v>
      </c>
      <c r="F9489" s="68" t="s">
        <v>498</v>
      </c>
      <c r="G9489" s="67" t="s">
        <v>499</v>
      </c>
      <c r="H9489" s="68" t="s">
        <v>363</v>
      </c>
      <c r="I9489" s="69">
        <v>34</v>
      </c>
      <c r="J9489" s="69">
        <v>39</v>
      </c>
      <c r="K9489" s="91"/>
      <c r="L9489" s="91"/>
    </row>
    <row r="9490" spans="2:12" x14ac:dyDescent="0.25">
      <c r="B9490" s="67" t="s">
        <v>454</v>
      </c>
      <c r="C9490" s="67" t="s">
        <v>455</v>
      </c>
      <c r="D9490" s="68" t="s">
        <v>375</v>
      </c>
      <c r="E9490" s="67" t="s">
        <v>376</v>
      </c>
      <c r="F9490" s="68" t="s">
        <v>498</v>
      </c>
      <c r="G9490" s="67" t="s">
        <v>499</v>
      </c>
      <c r="H9490" s="68" t="s">
        <v>364</v>
      </c>
      <c r="I9490" s="69">
        <v>14</v>
      </c>
      <c r="J9490" s="69">
        <v>6</v>
      </c>
      <c r="K9490" s="91"/>
      <c r="L9490" s="91"/>
    </row>
    <row r="9491" spans="2:12" x14ac:dyDescent="0.25">
      <c r="B9491" s="67" t="s">
        <v>454</v>
      </c>
      <c r="C9491" s="67" t="s">
        <v>455</v>
      </c>
      <c r="D9491" s="68" t="s">
        <v>375</v>
      </c>
      <c r="E9491" s="67" t="s">
        <v>376</v>
      </c>
      <c r="F9491" s="68" t="s">
        <v>498</v>
      </c>
      <c r="G9491" s="67" t="s">
        <v>499</v>
      </c>
      <c r="H9491" s="68" t="s">
        <v>362</v>
      </c>
      <c r="I9491" s="69">
        <v>8</v>
      </c>
      <c r="J9491" s="69">
        <v>17</v>
      </c>
      <c r="K9491" s="91"/>
      <c r="L9491" s="91"/>
    </row>
    <row r="9492" spans="2:12" x14ac:dyDescent="0.25">
      <c r="B9492" s="67" t="s">
        <v>454</v>
      </c>
      <c r="C9492" s="67" t="s">
        <v>455</v>
      </c>
      <c r="D9492" s="68" t="s">
        <v>375</v>
      </c>
      <c r="E9492" s="67" t="s">
        <v>376</v>
      </c>
      <c r="F9492" s="68" t="s">
        <v>498</v>
      </c>
      <c r="G9492" s="67" t="s">
        <v>499</v>
      </c>
      <c r="H9492" s="68" t="s">
        <v>363</v>
      </c>
      <c r="I9492" s="69">
        <v>37</v>
      </c>
      <c r="J9492" s="69">
        <v>55</v>
      </c>
      <c r="K9492" s="91"/>
      <c r="L9492" s="91"/>
    </row>
    <row r="9493" spans="2:12" x14ac:dyDescent="0.25">
      <c r="B9493" s="67" t="s">
        <v>454</v>
      </c>
      <c r="C9493" s="67" t="s">
        <v>455</v>
      </c>
      <c r="D9493" s="68" t="s">
        <v>375</v>
      </c>
      <c r="E9493" s="67" t="s">
        <v>376</v>
      </c>
      <c r="F9493" s="68" t="s">
        <v>498</v>
      </c>
      <c r="G9493" s="67" t="s">
        <v>499</v>
      </c>
      <c r="H9493" s="68" t="s">
        <v>364</v>
      </c>
      <c r="I9493" s="69">
        <v>16</v>
      </c>
      <c r="J9493" s="69">
        <v>20</v>
      </c>
      <c r="K9493" s="91"/>
      <c r="L9493" s="91"/>
    </row>
    <row r="9494" spans="2:12" x14ac:dyDescent="0.25">
      <c r="B9494" s="67" t="s">
        <v>454</v>
      </c>
      <c r="C9494" s="67" t="s">
        <v>455</v>
      </c>
      <c r="D9494" s="68" t="s">
        <v>375</v>
      </c>
      <c r="E9494" s="67" t="s">
        <v>376</v>
      </c>
      <c r="F9494" s="68" t="s">
        <v>498</v>
      </c>
      <c r="G9494" s="67" t="s">
        <v>499</v>
      </c>
      <c r="H9494" s="68" t="s">
        <v>362</v>
      </c>
      <c r="I9494" s="69">
        <v>24</v>
      </c>
      <c r="J9494" s="69">
        <v>29</v>
      </c>
      <c r="K9494" s="91"/>
      <c r="L9494" s="91"/>
    </row>
    <row r="9495" spans="2:12" x14ac:dyDescent="0.25">
      <c r="B9495" s="67" t="s">
        <v>454</v>
      </c>
      <c r="C9495" s="67" t="s">
        <v>455</v>
      </c>
      <c r="D9495" s="68" t="s">
        <v>375</v>
      </c>
      <c r="E9495" s="67" t="s">
        <v>376</v>
      </c>
      <c r="F9495" s="68" t="s">
        <v>498</v>
      </c>
      <c r="G9495" s="67" t="s">
        <v>499</v>
      </c>
      <c r="H9495" s="68" t="s">
        <v>363</v>
      </c>
      <c r="I9495" s="69">
        <v>17</v>
      </c>
      <c r="J9495" s="69">
        <v>10</v>
      </c>
      <c r="K9495" s="91"/>
      <c r="L9495" s="91"/>
    </row>
    <row r="9496" spans="2:12" x14ac:dyDescent="0.25">
      <c r="B9496" s="67" t="s">
        <v>454</v>
      </c>
      <c r="C9496" s="67" t="s">
        <v>455</v>
      </c>
      <c r="D9496" s="68" t="s">
        <v>375</v>
      </c>
      <c r="E9496" s="67" t="s">
        <v>376</v>
      </c>
      <c r="F9496" s="68" t="s">
        <v>498</v>
      </c>
      <c r="G9496" s="67" t="s">
        <v>499</v>
      </c>
      <c r="H9496" s="68" t="s">
        <v>364</v>
      </c>
      <c r="I9496" s="69">
        <v>13</v>
      </c>
      <c r="J9496" s="69">
        <v>4</v>
      </c>
      <c r="K9496" s="91"/>
      <c r="L9496" s="91"/>
    </row>
    <row r="9497" spans="2:12" x14ac:dyDescent="0.25">
      <c r="B9497" s="67" t="s">
        <v>454</v>
      </c>
      <c r="C9497" s="67" t="s">
        <v>455</v>
      </c>
      <c r="D9497" s="68" t="s">
        <v>375</v>
      </c>
      <c r="E9497" s="67" t="s">
        <v>376</v>
      </c>
      <c r="F9497" s="68" t="s">
        <v>498</v>
      </c>
      <c r="G9497" s="67" t="s">
        <v>499</v>
      </c>
      <c r="H9497" s="68" t="s">
        <v>362</v>
      </c>
      <c r="I9497" s="69">
        <v>0</v>
      </c>
      <c r="J9497" s="69">
        <v>0</v>
      </c>
      <c r="K9497" s="91"/>
      <c r="L9497" s="91"/>
    </row>
    <row r="9498" spans="2:12" x14ac:dyDescent="0.25">
      <c r="B9498" s="67" t="s">
        <v>454</v>
      </c>
      <c r="C9498" s="67" t="s">
        <v>455</v>
      </c>
      <c r="D9498" s="68" t="s">
        <v>375</v>
      </c>
      <c r="E9498" s="67" t="s">
        <v>376</v>
      </c>
      <c r="F9498" s="68" t="s">
        <v>498</v>
      </c>
      <c r="G9498" s="67" t="s">
        <v>499</v>
      </c>
      <c r="H9498" s="68" t="s">
        <v>362</v>
      </c>
      <c r="I9498" s="69">
        <v>0</v>
      </c>
      <c r="J9498" s="69">
        <v>0</v>
      </c>
      <c r="K9498" s="91"/>
      <c r="L9498" s="91"/>
    </row>
    <row r="9499" spans="2:12" x14ac:dyDescent="0.25">
      <c r="B9499" s="67" t="s">
        <v>454</v>
      </c>
      <c r="C9499" s="67" t="s">
        <v>455</v>
      </c>
      <c r="D9499" s="68" t="s">
        <v>375</v>
      </c>
      <c r="E9499" s="67" t="s">
        <v>376</v>
      </c>
      <c r="F9499" s="68" t="s">
        <v>498</v>
      </c>
      <c r="G9499" s="67" t="s">
        <v>499</v>
      </c>
      <c r="H9499" s="68" t="s">
        <v>364</v>
      </c>
      <c r="I9499" s="69">
        <v>0</v>
      </c>
      <c r="J9499" s="69">
        <v>-1</v>
      </c>
      <c r="K9499" s="91"/>
      <c r="L9499" s="91"/>
    </row>
    <row r="9500" spans="2:12" x14ac:dyDescent="0.25">
      <c r="B9500" s="67" t="s">
        <v>454</v>
      </c>
      <c r="C9500" s="67" t="s">
        <v>455</v>
      </c>
      <c r="D9500" s="68" t="s">
        <v>375</v>
      </c>
      <c r="E9500" s="67" t="s">
        <v>376</v>
      </c>
      <c r="F9500" s="68" t="s">
        <v>498</v>
      </c>
      <c r="G9500" s="67" t="s">
        <v>499</v>
      </c>
      <c r="H9500" s="68" t="s">
        <v>362</v>
      </c>
      <c r="I9500" s="69">
        <v>0</v>
      </c>
      <c r="J9500" s="69">
        <v>0</v>
      </c>
      <c r="K9500" s="91"/>
      <c r="L9500" s="91"/>
    </row>
    <row r="9501" spans="2:12" x14ac:dyDescent="0.25">
      <c r="B9501" s="67" t="s">
        <v>454</v>
      </c>
      <c r="C9501" s="67" t="s">
        <v>455</v>
      </c>
      <c r="D9501" s="68" t="s">
        <v>375</v>
      </c>
      <c r="E9501" s="67" t="s">
        <v>376</v>
      </c>
      <c r="F9501" s="68" t="s">
        <v>498</v>
      </c>
      <c r="G9501" s="67" t="s">
        <v>499</v>
      </c>
      <c r="H9501" s="68" t="s">
        <v>363</v>
      </c>
      <c r="I9501" s="69">
        <v>10</v>
      </c>
      <c r="J9501" s="69">
        <v>9</v>
      </c>
      <c r="K9501" s="91"/>
      <c r="L9501" s="91"/>
    </row>
    <row r="9502" spans="2:12" x14ac:dyDescent="0.25">
      <c r="B9502" s="67" t="s">
        <v>454</v>
      </c>
      <c r="C9502" s="67" t="s">
        <v>455</v>
      </c>
      <c r="D9502" s="68" t="s">
        <v>375</v>
      </c>
      <c r="E9502" s="67" t="s">
        <v>376</v>
      </c>
      <c r="F9502" s="68" t="s">
        <v>498</v>
      </c>
      <c r="G9502" s="67" t="s">
        <v>499</v>
      </c>
      <c r="H9502" s="68" t="s">
        <v>364</v>
      </c>
      <c r="I9502" s="69">
        <v>13</v>
      </c>
      <c r="J9502" s="69">
        <v>6</v>
      </c>
      <c r="K9502" s="91"/>
      <c r="L9502" s="91"/>
    </row>
    <row r="9503" spans="2:12" x14ac:dyDescent="0.25">
      <c r="B9503" s="67" t="s">
        <v>454</v>
      </c>
      <c r="C9503" s="67" t="s">
        <v>455</v>
      </c>
      <c r="D9503" s="68" t="s">
        <v>375</v>
      </c>
      <c r="E9503" s="67" t="s">
        <v>376</v>
      </c>
      <c r="F9503" s="68" t="s">
        <v>498</v>
      </c>
      <c r="G9503" s="67" t="s">
        <v>499</v>
      </c>
      <c r="H9503" s="68" t="s">
        <v>362</v>
      </c>
      <c r="I9503" s="69">
        <v>98</v>
      </c>
      <c r="J9503" s="69">
        <v>90</v>
      </c>
      <c r="K9503" s="91"/>
      <c r="L9503" s="91"/>
    </row>
    <row r="9504" spans="2:12" x14ac:dyDescent="0.25">
      <c r="B9504" s="67" t="s">
        <v>454</v>
      </c>
      <c r="C9504" s="67" t="s">
        <v>455</v>
      </c>
      <c r="D9504" s="68" t="s">
        <v>375</v>
      </c>
      <c r="E9504" s="67" t="s">
        <v>376</v>
      </c>
      <c r="F9504" s="68" t="s">
        <v>498</v>
      </c>
      <c r="G9504" s="67" t="s">
        <v>499</v>
      </c>
      <c r="H9504" s="68" t="s">
        <v>363</v>
      </c>
      <c r="I9504" s="69">
        <v>114</v>
      </c>
      <c r="J9504" s="69">
        <v>93</v>
      </c>
      <c r="K9504" s="91"/>
      <c r="L9504" s="91"/>
    </row>
    <row r="9505" spans="2:12" x14ac:dyDescent="0.25">
      <c r="B9505" s="67" t="s">
        <v>454</v>
      </c>
      <c r="C9505" s="67" t="s">
        <v>455</v>
      </c>
      <c r="D9505" s="68" t="s">
        <v>375</v>
      </c>
      <c r="E9505" s="67" t="s">
        <v>376</v>
      </c>
      <c r="F9505" s="68" t="s">
        <v>498</v>
      </c>
      <c r="G9505" s="67" t="s">
        <v>499</v>
      </c>
      <c r="H9505" s="68" t="s">
        <v>364</v>
      </c>
      <c r="I9505" s="69">
        <v>31</v>
      </c>
      <c r="J9505" s="69">
        <v>21</v>
      </c>
      <c r="K9505" s="91"/>
      <c r="L9505" s="91"/>
    </row>
    <row r="9506" spans="2:12" x14ac:dyDescent="0.25">
      <c r="B9506" s="67" t="s">
        <v>454</v>
      </c>
      <c r="C9506" s="67" t="s">
        <v>455</v>
      </c>
      <c r="D9506" s="68" t="s">
        <v>375</v>
      </c>
      <c r="E9506" s="67" t="s">
        <v>376</v>
      </c>
      <c r="F9506" s="68" t="s">
        <v>498</v>
      </c>
      <c r="G9506" s="67" t="s">
        <v>499</v>
      </c>
      <c r="H9506" s="68" t="s">
        <v>362</v>
      </c>
      <c r="I9506" s="69">
        <v>64</v>
      </c>
      <c r="J9506" s="69">
        <v>99</v>
      </c>
      <c r="K9506" s="91"/>
      <c r="L9506" s="91"/>
    </row>
    <row r="9507" spans="2:12" x14ac:dyDescent="0.25">
      <c r="B9507" s="67" t="s">
        <v>454</v>
      </c>
      <c r="C9507" s="67" t="s">
        <v>455</v>
      </c>
      <c r="D9507" s="68" t="s">
        <v>375</v>
      </c>
      <c r="E9507" s="67" t="s">
        <v>376</v>
      </c>
      <c r="F9507" s="68" t="s">
        <v>498</v>
      </c>
      <c r="G9507" s="67" t="s">
        <v>499</v>
      </c>
      <c r="H9507" s="68" t="s">
        <v>363</v>
      </c>
      <c r="I9507" s="69">
        <v>209</v>
      </c>
      <c r="J9507" s="69">
        <v>250</v>
      </c>
      <c r="K9507" s="91"/>
      <c r="L9507" s="91"/>
    </row>
    <row r="9508" spans="2:12" x14ac:dyDescent="0.25">
      <c r="B9508" s="67" t="s">
        <v>454</v>
      </c>
      <c r="C9508" s="67" t="s">
        <v>455</v>
      </c>
      <c r="D9508" s="68" t="s">
        <v>375</v>
      </c>
      <c r="E9508" s="67" t="s">
        <v>376</v>
      </c>
      <c r="F9508" s="68" t="s">
        <v>498</v>
      </c>
      <c r="G9508" s="67" t="s">
        <v>499</v>
      </c>
      <c r="H9508" s="68" t="s">
        <v>364</v>
      </c>
      <c r="I9508" s="69">
        <v>64</v>
      </c>
      <c r="J9508" s="69">
        <v>78</v>
      </c>
      <c r="K9508" s="91"/>
      <c r="L9508" s="91"/>
    </row>
    <row r="9509" spans="2:12" x14ac:dyDescent="0.25">
      <c r="B9509" s="67" t="s">
        <v>454</v>
      </c>
      <c r="C9509" s="67" t="s">
        <v>455</v>
      </c>
      <c r="D9509" s="68" t="s">
        <v>375</v>
      </c>
      <c r="E9509" s="67" t="s">
        <v>376</v>
      </c>
      <c r="F9509" s="68" t="s">
        <v>498</v>
      </c>
      <c r="G9509" s="67" t="s">
        <v>499</v>
      </c>
      <c r="H9509" s="68" t="s">
        <v>363</v>
      </c>
      <c r="I9509" s="69">
        <v>0</v>
      </c>
      <c r="J9509" s="69">
        <v>0</v>
      </c>
      <c r="K9509" s="91"/>
      <c r="L9509" s="91"/>
    </row>
    <row r="9510" spans="2:12" x14ac:dyDescent="0.25">
      <c r="B9510" s="67" t="s">
        <v>454</v>
      </c>
      <c r="C9510" s="67" t="s">
        <v>455</v>
      </c>
      <c r="D9510" s="68" t="s">
        <v>375</v>
      </c>
      <c r="E9510" s="67" t="s">
        <v>376</v>
      </c>
      <c r="F9510" s="68" t="s">
        <v>498</v>
      </c>
      <c r="G9510" s="67" t="s">
        <v>499</v>
      </c>
      <c r="H9510" s="68" t="s">
        <v>364</v>
      </c>
      <c r="I9510" s="69">
        <v>0</v>
      </c>
      <c r="J9510" s="69">
        <v>0</v>
      </c>
      <c r="K9510" s="91"/>
      <c r="L9510" s="91"/>
    </row>
    <row r="9511" spans="2:12" x14ac:dyDescent="0.25">
      <c r="B9511" s="67" t="s">
        <v>454</v>
      </c>
      <c r="C9511" s="67" t="s">
        <v>455</v>
      </c>
      <c r="D9511" s="68" t="s">
        <v>375</v>
      </c>
      <c r="E9511" s="67" t="s">
        <v>376</v>
      </c>
      <c r="F9511" s="68" t="s">
        <v>498</v>
      </c>
      <c r="G9511" s="67" t="s">
        <v>499</v>
      </c>
      <c r="H9511" s="68" t="s">
        <v>362</v>
      </c>
      <c r="I9511" s="69">
        <v>0</v>
      </c>
      <c r="J9511" s="69">
        <v>0</v>
      </c>
      <c r="K9511" s="91"/>
      <c r="L9511" s="91"/>
    </row>
    <row r="9512" spans="2:12" x14ac:dyDescent="0.25">
      <c r="B9512" s="67" t="s">
        <v>454</v>
      </c>
      <c r="C9512" s="67" t="s">
        <v>455</v>
      </c>
      <c r="D9512" s="68" t="s">
        <v>375</v>
      </c>
      <c r="E9512" s="67" t="s">
        <v>376</v>
      </c>
      <c r="F9512" s="68" t="s">
        <v>498</v>
      </c>
      <c r="G9512" s="67" t="s">
        <v>499</v>
      </c>
      <c r="H9512" s="68" t="s">
        <v>364</v>
      </c>
      <c r="I9512" s="69">
        <v>13</v>
      </c>
      <c r="J9512" s="69">
        <v>10</v>
      </c>
      <c r="K9512" s="91"/>
      <c r="L9512" s="91"/>
    </row>
    <row r="9513" spans="2:12" x14ac:dyDescent="0.25">
      <c r="B9513" s="67" t="s">
        <v>454</v>
      </c>
      <c r="C9513" s="67" t="s">
        <v>455</v>
      </c>
      <c r="D9513" s="68" t="s">
        <v>375</v>
      </c>
      <c r="E9513" s="67" t="s">
        <v>376</v>
      </c>
      <c r="F9513" s="68" t="s">
        <v>498</v>
      </c>
      <c r="G9513" s="67" t="s">
        <v>499</v>
      </c>
      <c r="H9513" s="68" t="s">
        <v>363</v>
      </c>
      <c r="I9513" s="69">
        <v>0</v>
      </c>
      <c r="J9513" s="69">
        <v>0</v>
      </c>
      <c r="K9513" s="91"/>
      <c r="L9513" s="91"/>
    </row>
    <row r="9514" spans="2:12" x14ac:dyDescent="0.25">
      <c r="B9514" s="67" t="s">
        <v>454</v>
      </c>
      <c r="C9514" s="67" t="s">
        <v>455</v>
      </c>
      <c r="D9514" s="68" t="s">
        <v>375</v>
      </c>
      <c r="E9514" s="67" t="s">
        <v>376</v>
      </c>
      <c r="F9514" s="68" t="s">
        <v>498</v>
      </c>
      <c r="G9514" s="67" t="s">
        <v>499</v>
      </c>
      <c r="H9514" s="68" t="s">
        <v>364</v>
      </c>
      <c r="I9514" s="69">
        <v>1</v>
      </c>
      <c r="J9514" s="69">
        <v>0</v>
      </c>
      <c r="K9514" s="91"/>
      <c r="L9514" s="91"/>
    </row>
    <row r="9515" spans="2:12" x14ac:dyDescent="0.25">
      <c r="B9515" s="67" t="s">
        <v>454</v>
      </c>
      <c r="C9515" s="67" t="s">
        <v>455</v>
      </c>
      <c r="D9515" s="68" t="s">
        <v>375</v>
      </c>
      <c r="E9515" s="67" t="s">
        <v>376</v>
      </c>
      <c r="F9515" s="68" t="s">
        <v>498</v>
      </c>
      <c r="G9515" s="67" t="s">
        <v>499</v>
      </c>
      <c r="H9515" s="68" t="s">
        <v>362</v>
      </c>
      <c r="I9515" s="69">
        <v>0</v>
      </c>
      <c r="J9515" s="69">
        <v>6</v>
      </c>
      <c r="K9515" s="91"/>
      <c r="L9515" s="91"/>
    </row>
    <row r="9516" spans="2:12" x14ac:dyDescent="0.25">
      <c r="B9516" s="67" t="s">
        <v>454</v>
      </c>
      <c r="C9516" s="67" t="s">
        <v>455</v>
      </c>
      <c r="D9516" s="68" t="s">
        <v>375</v>
      </c>
      <c r="E9516" s="67" t="s">
        <v>376</v>
      </c>
      <c r="F9516" s="68" t="s">
        <v>498</v>
      </c>
      <c r="G9516" s="67" t="s">
        <v>499</v>
      </c>
      <c r="H9516" s="68" t="s">
        <v>363</v>
      </c>
      <c r="I9516" s="69">
        <v>2</v>
      </c>
      <c r="J9516" s="69">
        <v>13</v>
      </c>
      <c r="K9516" s="91"/>
      <c r="L9516" s="91"/>
    </row>
    <row r="9517" spans="2:12" x14ac:dyDescent="0.25">
      <c r="B9517" s="67" t="s">
        <v>454</v>
      </c>
      <c r="C9517" s="67" t="s">
        <v>455</v>
      </c>
      <c r="D9517" s="68" t="s">
        <v>375</v>
      </c>
      <c r="E9517" s="67" t="s">
        <v>376</v>
      </c>
      <c r="F9517" s="68" t="s">
        <v>498</v>
      </c>
      <c r="G9517" s="67" t="s">
        <v>499</v>
      </c>
      <c r="H9517" s="68" t="s">
        <v>364</v>
      </c>
      <c r="I9517" s="69">
        <v>1</v>
      </c>
      <c r="J9517" s="69">
        <v>0</v>
      </c>
      <c r="K9517" s="91"/>
      <c r="L9517" s="91"/>
    </row>
    <row r="9518" spans="2:12" x14ac:dyDescent="0.25">
      <c r="B9518" s="67" t="s">
        <v>454</v>
      </c>
      <c r="C9518" s="67" t="s">
        <v>455</v>
      </c>
      <c r="D9518" s="68" t="s">
        <v>375</v>
      </c>
      <c r="E9518" s="67" t="s">
        <v>376</v>
      </c>
      <c r="F9518" s="68" t="s">
        <v>498</v>
      </c>
      <c r="G9518" s="67" t="s">
        <v>499</v>
      </c>
      <c r="H9518" s="68" t="s">
        <v>362</v>
      </c>
      <c r="I9518" s="69">
        <v>0</v>
      </c>
      <c r="J9518" s="69">
        <v>0</v>
      </c>
      <c r="K9518" s="91"/>
      <c r="L9518" s="91"/>
    </row>
    <row r="9519" spans="2:12" x14ac:dyDescent="0.25">
      <c r="B9519" s="67" t="s">
        <v>454</v>
      </c>
      <c r="C9519" s="67" t="s">
        <v>455</v>
      </c>
      <c r="D9519" s="68" t="s">
        <v>375</v>
      </c>
      <c r="E9519" s="67" t="s">
        <v>376</v>
      </c>
      <c r="F9519" s="68" t="s">
        <v>498</v>
      </c>
      <c r="G9519" s="67" t="s">
        <v>499</v>
      </c>
      <c r="H9519" s="68" t="s">
        <v>363</v>
      </c>
      <c r="I9519" s="69">
        <v>6</v>
      </c>
      <c r="J9519" s="69">
        <v>3</v>
      </c>
      <c r="K9519" s="91"/>
      <c r="L9519" s="91"/>
    </row>
    <row r="9520" spans="2:12" x14ac:dyDescent="0.25">
      <c r="B9520" s="67" t="s">
        <v>454</v>
      </c>
      <c r="C9520" s="67" t="s">
        <v>455</v>
      </c>
      <c r="D9520" s="68" t="s">
        <v>375</v>
      </c>
      <c r="E9520" s="67" t="s">
        <v>376</v>
      </c>
      <c r="F9520" s="68" t="s">
        <v>498</v>
      </c>
      <c r="G9520" s="67" t="s">
        <v>499</v>
      </c>
      <c r="H9520" s="68" t="s">
        <v>364</v>
      </c>
      <c r="I9520" s="69">
        <v>0</v>
      </c>
      <c r="J9520" s="69">
        <v>0</v>
      </c>
      <c r="K9520" s="91"/>
      <c r="L9520" s="91"/>
    </row>
    <row r="9521" spans="2:12" x14ac:dyDescent="0.25">
      <c r="B9521" s="67" t="s">
        <v>454</v>
      </c>
      <c r="C9521" s="67" t="s">
        <v>455</v>
      </c>
      <c r="D9521" s="68" t="s">
        <v>375</v>
      </c>
      <c r="E9521" s="67" t="s">
        <v>376</v>
      </c>
      <c r="F9521" s="68" t="s">
        <v>498</v>
      </c>
      <c r="G9521" s="67" t="s">
        <v>499</v>
      </c>
      <c r="H9521" s="68" t="s">
        <v>362</v>
      </c>
      <c r="I9521" s="69">
        <v>9</v>
      </c>
      <c r="J9521" s="69">
        <v>18</v>
      </c>
      <c r="K9521" s="91"/>
      <c r="L9521" s="91"/>
    </row>
    <row r="9522" spans="2:12" x14ac:dyDescent="0.25">
      <c r="B9522" s="67" t="s">
        <v>454</v>
      </c>
      <c r="C9522" s="67" t="s">
        <v>455</v>
      </c>
      <c r="D9522" s="68" t="s">
        <v>375</v>
      </c>
      <c r="E9522" s="67" t="s">
        <v>376</v>
      </c>
      <c r="F9522" s="68" t="s">
        <v>498</v>
      </c>
      <c r="G9522" s="67" t="s">
        <v>499</v>
      </c>
      <c r="H9522" s="68" t="s">
        <v>363</v>
      </c>
      <c r="I9522" s="69">
        <v>5</v>
      </c>
      <c r="J9522" s="69">
        <v>16</v>
      </c>
      <c r="K9522" s="91"/>
      <c r="L9522" s="91"/>
    </row>
    <row r="9523" spans="2:12" x14ac:dyDescent="0.25">
      <c r="B9523" s="67" t="s">
        <v>454</v>
      </c>
      <c r="C9523" s="67" t="s">
        <v>455</v>
      </c>
      <c r="D9523" s="68" t="s">
        <v>375</v>
      </c>
      <c r="E9523" s="67" t="s">
        <v>376</v>
      </c>
      <c r="F9523" s="68" t="s">
        <v>498</v>
      </c>
      <c r="G9523" s="67" t="s">
        <v>499</v>
      </c>
      <c r="H9523" s="68" t="s">
        <v>364</v>
      </c>
      <c r="I9523" s="69">
        <v>33</v>
      </c>
      <c r="J9523" s="69">
        <v>15</v>
      </c>
      <c r="K9523" s="91"/>
      <c r="L9523" s="91"/>
    </row>
    <row r="9524" spans="2:12" x14ac:dyDescent="0.25">
      <c r="B9524" s="67" t="s">
        <v>454</v>
      </c>
      <c r="C9524" s="67" t="s">
        <v>455</v>
      </c>
      <c r="D9524" s="68" t="s">
        <v>375</v>
      </c>
      <c r="E9524" s="67" t="s">
        <v>376</v>
      </c>
      <c r="F9524" s="68" t="s">
        <v>498</v>
      </c>
      <c r="G9524" s="67" t="s">
        <v>499</v>
      </c>
      <c r="H9524" s="68" t="s">
        <v>362</v>
      </c>
      <c r="I9524" s="69">
        <v>15</v>
      </c>
      <c r="J9524" s="69">
        <v>30</v>
      </c>
      <c r="K9524" s="91"/>
      <c r="L9524" s="91"/>
    </row>
    <row r="9525" spans="2:12" x14ac:dyDescent="0.25">
      <c r="B9525" s="67" t="s">
        <v>454</v>
      </c>
      <c r="C9525" s="67" t="s">
        <v>455</v>
      </c>
      <c r="D9525" s="68" t="s">
        <v>375</v>
      </c>
      <c r="E9525" s="67" t="s">
        <v>376</v>
      </c>
      <c r="F9525" s="68" t="s">
        <v>498</v>
      </c>
      <c r="G9525" s="67" t="s">
        <v>499</v>
      </c>
      <c r="H9525" s="68" t="s">
        <v>363</v>
      </c>
      <c r="I9525" s="69">
        <v>10</v>
      </c>
      <c r="J9525" s="69">
        <v>5</v>
      </c>
      <c r="K9525" s="91"/>
      <c r="L9525" s="91"/>
    </row>
    <row r="9526" spans="2:12" x14ac:dyDescent="0.25">
      <c r="B9526" s="67" t="s">
        <v>454</v>
      </c>
      <c r="C9526" s="67" t="s">
        <v>455</v>
      </c>
      <c r="D9526" s="68" t="s">
        <v>375</v>
      </c>
      <c r="E9526" s="67" t="s">
        <v>376</v>
      </c>
      <c r="F9526" s="68" t="s">
        <v>498</v>
      </c>
      <c r="G9526" s="67" t="s">
        <v>499</v>
      </c>
      <c r="H9526" s="68" t="s">
        <v>362</v>
      </c>
      <c r="I9526" s="69">
        <v>151</v>
      </c>
      <c r="J9526" s="69">
        <v>205</v>
      </c>
      <c r="K9526" s="91"/>
      <c r="L9526" s="91"/>
    </row>
    <row r="9527" spans="2:12" x14ac:dyDescent="0.25">
      <c r="B9527" s="67" t="s">
        <v>454</v>
      </c>
      <c r="C9527" s="67" t="s">
        <v>455</v>
      </c>
      <c r="D9527" s="68" t="s">
        <v>375</v>
      </c>
      <c r="E9527" s="67" t="s">
        <v>376</v>
      </c>
      <c r="F9527" s="68" t="s">
        <v>498</v>
      </c>
      <c r="G9527" s="67" t="s">
        <v>499</v>
      </c>
      <c r="H9527" s="68" t="s">
        <v>363</v>
      </c>
      <c r="I9527" s="69">
        <v>695</v>
      </c>
      <c r="J9527" s="69">
        <v>1010</v>
      </c>
      <c r="K9527" s="91"/>
      <c r="L9527" s="91"/>
    </row>
    <row r="9528" spans="2:12" x14ac:dyDescent="0.25">
      <c r="B9528" s="67" t="s">
        <v>454</v>
      </c>
      <c r="C9528" s="67" t="s">
        <v>455</v>
      </c>
      <c r="D9528" s="68" t="s">
        <v>375</v>
      </c>
      <c r="E9528" s="67" t="s">
        <v>376</v>
      </c>
      <c r="F9528" s="68" t="s">
        <v>498</v>
      </c>
      <c r="G9528" s="67" t="s">
        <v>499</v>
      </c>
      <c r="H9528" s="68" t="s">
        <v>364</v>
      </c>
      <c r="I9528" s="69">
        <v>210</v>
      </c>
      <c r="J9528" s="69">
        <v>205</v>
      </c>
      <c r="K9528" s="91"/>
      <c r="L9528" s="91"/>
    </row>
    <row r="9529" spans="2:12" x14ac:dyDescent="0.25">
      <c r="B9529" s="67" t="s">
        <v>454</v>
      </c>
      <c r="C9529" s="67" t="s">
        <v>455</v>
      </c>
      <c r="D9529" s="68" t="s">
        <v>375</v>
      </c>
      <c r="E9529" s="67" t="s">
        <v>376</v>
      </c>
      <c r="F9529" s="68" t="s">
        <v>498</v>
      </c>
      <c r="G9529" s="67" t="s">
        <v>499</v>
      </c>
      <c r="H9529" s="68" t="s">
        <v>362</v>
      </c>
      <c r="I9529" s="69">
        <v>0</v>
      </c>
      <c r="J9529" s="69">
        <v>24</v>
      </c>
      <c r="K9529" s="91"/>
      <c r="L9529" s="91"/>
    </row>
    <row r="9530" spans="2:12" x14ac:dyDescent="0.25">
      <c r="B9530" s="67" t="s">
        <v>454</v>
      </c>
      <c r="C9530" s="67" t="s">
        <v>455</v>
      </c>
      <c r="D9530" s="68" t="s">
        <v>375</v>
      </c>
      <c r="E9530" s="67" t="s">
        <v>376</v>
      </c>
      <c r="F9530" s="68" t="s">
        <v>498</v>
      </c>
      <c r="G9530" s="67" t="s">
        <v>499</v>
      </c>
      <c r="H9530" s="68" t="s">
        <v>364</v>
      </c>
      <c r="I9530" s="69">
        <v>19</v>
      </c>
      <c r="J9530" s="69">
        <v>12</v>
      </c>
      <c r="K9530" s="91"/>
      <c r="L9530" s="91"/>
    </row>
    <row r="9531" spans="2:12" x14ac:dyDescent="0.25">
      <c r="B9531" s="67" t="s">
        <v>454</v>
      </c>
      <c r="C9531" s="67" t="s">
        <v>455</v>
      </c>
      <c r="D9531" s="68" t="s">
        <v>375</v>
      </c>
      <c r="E9531" s="67" t="s">
        <v>376</v>
      </c>
      <c r="F9531" s="68" t="s">
        <v>498</v>
      </c>
      <c r="G9531" s="67" t="s">
        <v>499</v>
      </c>
      <c r="H9531" s="68" t="s">
        <v>362</v>
      </c>
      <c r="I9531" s="69">
        <v>52</v>
      </c>
      <c r="J9531" s="69">
        <v>73.5</v>
      </c>
      <c r="K9531" s="91"/>
      <c r="L9531" s="91"/>
    </row>
    <row r="9532" spans="2:12" x14ac:dyDescent="0.25">
      <c r="B9532" s="67" t="s">
        <v>454</v>
      </c>
      <c r="C9532" s="67" t="s">
        <v>455</v>
      </c>
      <c r="D9532" s="68" t="s">
        <v>375</v>
      </c>
      <c r="E9532" s="67" t="s">
        <v>376</v>
      </c>
      <c r="F9532" s="68" t="s">
        <v>498</v>
      </c>
      <c r="G9532" s="67" t="s">
        <v>499</v>
      </c>
      <c r="H9532" s="68" t="s">
        <v>363</v>
      </c>
      <c r="I9532" s="69">
        <v>134</v>
      </c>
      <c r="J9532" s="69">
        <v>158</v>
      </c>
      <c r="K9532" s="91"/>
      <c r="L9532" s="91"/>
    </row>
    <row r="9533" spans="2:12" x14ac:dyDescent="0.25">
      <c r="B9533" s="67" t="s">
        <v>454</v>
      </c>
      <c r="C9533" s="67" t="s">
        <v>455</v>
      </c>
      <c r="D9533" s="68" t="s">
        <v>375</v>
      </c>
      <c r="E9533" s="67" t="s">
        <v>376</v>
      </c>
      <c r="F9533" s="68" t="s">
        <v>498</v>
      </c>
      <c r="G9533" s="67" t="s">
        <v>499</v>
      </c>
      <c r="H9533" s="68" t="s">
        <v>364</v>
      </c>
      <c r="I9533" s="69">
        <v>46</v>
      </c>
      <c r="J9533" s="69">
        <v>57</v>
      </c>
      <c r="K9533" s="91"/>
      <c r="L9533" s="91"/>
    </row>
    <row r="9534" spans="2:12" x14ac:dyDescent="0.25">
      <c r="B9534" s="67" t="s">
        <v>454</v>
      </c>
      <c r="C9534" s="67" t="s">
        <v>455</v>
      </c>
      <c r="D9534" s="68" t="s">
        <v>375</v>
      </c>
      <c r="E9534" s="67" t="s">
        <v>376</v>
      </c>
      <c r="F9534" s="68" t="s">
        <v>498</v>
      </c>
      <c r="G9534" s="67" t="s">
        <v>499</v>
      </c>
      <c r="H9534" s="68" t="s">
        <v>362</v>
      </c>
      <c r="I9534" s="69">
        <v>0</v>
      </c>
      <c r="J9534" s="69">
        <v>0</v>
      </c>
      <c r="K9534" s="91"/>
      <c r="L9534" s="91"/>
    </row>
    <row r="9535" spans="2:12" x14ac:dyDescent="0.25">
      <c r="B9535" s="67" t="s">
        <v>454</v>
      </c>
      <c r="C9535" s="67" t="s">
        <v>455</v>
      </c>
      <c r="D9535" s="68" t="s">
        <v>375</v>
      </c>
      <c r="E9535" s="67" t="s">
        <v>376</v>
      </c>
      <c r="F9535" s="68" t="s">
        <v>498</v>
      </c>
      <c r="G9535" s="67" t="s">
        <v>499</v>
      </c>
      <c r="H9535" s="68" t="s">
        <v>363</v>
      </c>
      <c r="I9535" s="69">
        <v>0</v>
      </c>
      <c r="J9535" s="69">
        <v>0</v>
      </c>
      <c r="K9535" s="91"/>
      <c r="L9535" s="91"/>
    </row>
    <row r="9536" spans="2:12" x14ac:dyDescent="0.25">
      <c r="B9536" s="67" t="s">
        <v>454</v>
      </c>
      <c r="C9536" s="67" t="s">
        <v>455</v>
      </c>
      <c r="D9536" s="68" t="s">
        <v>375</v>
      </c>
      <c r="E9536" s="67" t="s">
        <v>376</v>
      </c>
      <c r="F9536" s="68" t="s">
        <v>498</v>
      </c>
      <c r="G9536" s="67" t="s">
        <v>499</v>
      </c>
      <c r="H9536" s="68" t="s">
        <v>362</v>
      </c>
      <c r="I9536" s="69">
        <v>10</v>
      </c>
      <c r="J9536" s="69">
        <v>0</v>
      </c>
      <c r="K9536" s="91"/>
      <c r="L9536" s="91"/>
    </row>
    <row r="9537" spans="2:12" x14ac:dyDescent="0.25">
      <c r="B9537" s="67" t="s">
        <v>454</v>
      </c>
      <c r="C9537" s="67" t="s">
        <v>455</v>
      </c>
      <c r="D9537" s="68" t="s">
        <v>375</v>
      </c>
      <c r="E9537" s="67" t="s">
        <v>376</v>
      </c>
      <c r="F9537" s="68" t="s">
        <v>498</v>
      </c>
      <c r="G9537" s="67" t="s">
        <v>499</v>
      </c>
      <c r="H9537" s="68" t="s">
        <v>363</v>
      </c>
      <c r="I9537" s="69">
        <v>8</v>
      </c>
      <c r="J9537" s="69">
        <v>40</v>
      </c>
      <c r="K9537" s="91"/>
      <c r="L9537" s="91"/>
    </row>
    <row r="9538" spans="2:12" x14ac:dyDescent="0.25">
      <c r="B9538" s="67" t="s">
        <v>454</v>
      </c>
      <c r="C9538" s="67" t="s">
        <v>455</v>
      </c>
      <c r="D9538" s="68" t="s">
        <v>375</v>
      </c>
      <c r="E9538" s="67" t="s">
        <v>376</v>
      </c>
      <c r="F9538" s="68" t="s">
        <v>498</v>
      </c>
      <c r="G9538" s="67" t="s">
        <v>499</v>
      </c>
      <c r="H9538" s="68" t="s">
        <v>364</v>
      </c>
      <c r="I9538" s="69">
        <v>0</v>
      </c>
      <c r="J9538" s="69">
        <v>0</v>
      </c>
      <c r="K9538" s="91"/>
      <c r="L9538" s="91"/>
    </row>
    <row r="9539" spans="2:12" x14ac:dyDescent="0.25">
      <c r="B9539" s="67" t="s">
        <v>454</v>
      </c>
      <c r="C9539" s="67" t="s">
        <v>455</v>
      </c>
      <c r="D9539" s="68" t="s">
        <v>375</v>
      </c>
      <c r="E9539" s="67" t="s">
        <v>376</v>
      </c>
      <c r="F9539" s="68" t="s">
        <v>498</v>
      </c>
      <c r="G9539" s="67" t="s">
        <v>499</v>
      </c>
      <c r="H9539" s="68" t="s">
        <v>362</v>
      </c>
      <c r="I9539" s="69">
        <v>22</v>
      </c>
      <c r="J9539" s="69">
        <v>40</v>
      </c>
      <c r="K9539" s="91"/>
      <c r="L9539" s="91"/>
    </row>
    <row r="9540" spans="2:12" x14ac:dyDescent="0.25">
      <c r="B9540" s="67" t="s">
        <v>454</v>
      </c>
      <c r="C9540" s="67" t="s">
        <v>455</v>
      </c>
      <c r="D9540" s="68" t="s">
        <v>375</v>
      </c>
      <c r="E9540" s="67" t="s">
        <v>376</v>
      </c>
      <c r="F9540" s="68" t="s">
        <v>498</v>
      </c>
      <c r="G9540" s="67" t="s">
        <v>499</v>
      </c>
      <c r="H9540" s="68" t="s">
        <v>363</v>
      </c>
      <c r="I9540" s="69">
        <v>31</v>
      </c>
      <c r="J9540" s="69">
        <v>28</v>
      </c>
      <c r="K9540" s="91"/>
      <c r="L9540" s="91"/>
    </row>
    <row r="9541" spans="2:12" x14ac:dyDescent="0.25">
      <c r="B9541" s="67" t="s">
        <v>454</v>
      </c>
      <c r="C9541" s="67" t="s">
        <v>455</v>
      </c>
      <c r="D9541" s="68" t="s">
        <v>375</v>
      </c>
      <c r="E9541" s="67" t="s">
        <v>376</v>
      </c>
      <c r="F9541" s="68" t="s">
        <v>498</v>
      </c>
      <c r="G9541" s="67" t="s">
        <v>499</v>
      </c>
      <c r="H9541" s="68" t="s">
        <v>364</v>
      </c>
      <c r="I9541" s="69">
        <v>0</v>
      </c>
      <c r="J9541" s="69">
        <v>4</v>
      </c>
      <c r="K9541" s="91"/>
      <c r="L9541" s="91"/>
    </row>
    <row r="9542" spans="2:12" x14ac:dyDescent="0.25">
      <c r="B9542" s="67" t="s">
        <v>454</v>
      </c>
      <c r="C9542" s="67" t="s">
        <v>455</v>
      </c>
      <c r="D9542" s="68" t="s">
        <v>375</v>
      </c>
      <c r="E9542" s="67" t="s">
        <v>376</v>
      </c>
      <c r="F9542" s="68" t="s">
        <v>498</v>
      </c>
      <c r="G9542" s="67" t="s">
        <v>499</v>
      </c>
      <c r="H9542" s="68" t="s">
        <v>364</v>
      </c>
      <c r="I9542" s="69">
        <v>8</v>
      </c>
      <c r="J9542" s="69">
        <v>0</v>
      </c>
      <c r="K9542" s="91"/>
      <c r="L9542" s="91"/>
    </row>
    <row r="9543" spans="2:12" x14ac:dyDescent="0.25">
      <c r="B9543" s="67" t="s">
        <v>454</v>
      </c>
      <c r="C9543" s="67" t="s">
        <v>455</v>
      </c>
      <c r="D9543" s="68" t="s">
        <v>375</v>
      </c>
      <c r="E9543" s="67" t="s">
        <v>376</v>
      </c>
      <c r="F9543" s="68" t="s">
        <v>498</v>
      </c>
      <c r="G9543" s="67" t="s">
        <v>499</v>
      </c>
      <c r="H9543" s="68" t="s">
        <v>362</v>
      </c>
      <c r="I9543" s="69">
        <v>0.309</v>
      </c>
      <c r="J9543" s="69">
        <v>0.20599999999999999</v>
      </c>
      <c r="K9543" s="91"/>
      <c r="L9543" s="91"/>
    </row>
    <row r="9544" spans="2:12" x14ac:dyDescent="0.25">
      <c r="B9544" s="67" t="s">
        <v>454</v>
      </c>
      <c r="C9544" s="67" t="s">
        <v>455</v>
      </c>
      <c r="D9544" s="68" t="s">
        <v>375</v>
      </c>
      <c r="E9544" s="67" t="s">
        <v>376</v>
      </c>
      <c r="F9544" s="68" t="s">
        <v>498</v>
      </c>
      <c r="G9544" s="67" t="s">
        <v>499</v>
      </c>
      <c r="H9544" s="68" t="s">
        <v>363</v>
      </c>
      <c r="I9544" s="69">
        <v>0.39140000000000003</v>
      </c>
      <c r="J9544" s="69">
        <v>0.55620000000000003</v>
      </c>
      <c r="K9544" s="91"/>
      <c r="L9544" s="91"/>
    </row>
    <row r="9545" spans="2:12" x14ac:dyDescent="0.25">
      <c r="B9545" s="67" t="s">
        <v>454</v>
      </c>
      <c r="C9545" s="67" t="s">
        <v>455</v>
      </c>
      <c r="D9545" s="68" t="s">
        <v>375</v>
      </c>
      <c r="E9545" s="67" t="s">
        <v>376</v>
      </c>
      <c r="F9545" s="68" t="s">
        <v>498</v>
      </c>
      <c r="G9545" s="67" t="s">
        <v>499</v>
      </c>
      <c r="H9545" s="68" t="s">
        <v>364</v>
      </c>
      <c r="I9545" s="69">
        <v>0.45319999999999999</v>
      </c>
      <c r="J9545" s="69">
        <v>0.28839999999999999</v>
      </c>
      <c r="K9545" s="91"/>
      <c r="L9545" s="91"/>
    </row>
    <row r="9546" spans="2:12" x14ac:dyDescent="0.25">
      <c r="B9546" s="67" t="s">
        <v>454</v>
      </c>
      <c r="C9546" s="67" t="s">
        <v>455</v>
      </c>
      <c r="D9546" s="68" t="s">
        <v>375</v>
      </c>
      <c r="E9546" s="67" t="s">
        <v>376</v>
      </c>
      <c r="F9546" s="68" t="s">
        <v>498</v>
      </c>
      <c r="G9546" s="67" t="s">
        <v>499</v>
      </c>
      <c r="H9546" s="68" t="s">
        <v>362</v>
      </c>
      <c r="I9546" s="69">
        <v>25</v>
      </c>
      <c r="J9546" s="69">
        <v>47</v>
      </c>
      <c r="K9546" s="91"/>
      <c r="L9546" s="91"/>
    </row>
    <row r="9547" spans="2:12" x14ac:dyDescent="0.25">
      <c r="B9547" s="67" t="s">
        <v>454</v>
      </c>
      <c r="C9547" s="67" t="s">
        <v>455</v>
      </c>
      <c r="D9547" s="68" t="s">
        <v>375</v>
      </c>
      <c r="E9547" s="67" t="s">
        <v>376</v>
      </c>
      <c r="F9547" s="68" t="s">
        <v>498</v>
      </c>
      <c r="G9547" s="67" t="s">
        <v>499</v>
      </c>
      <c r="H9547" s="68" t="s">
        <v>363</v>
      </c>
      <c r="I9547" s="69">
        <v>21</v>
      </c>
      <c r="J9547" s="69">
        <v>23</v>
      </c>
      <c r="K9547" s="91"/>
      <c r="L9547" s="91"/>
    </row>
    <row r="9548" spans="2:12" x14ac:dyDescent="0.25">
      <c r="B9548" s="67" t="s">
        <v>454</v>
      </c>
      <c r="C9548" s="67" t="s">
        <v>455</v>
      </c>
      <c r="D9548" s="68" t="s">
        <v>375</v>
      </c>
      <c r="E9548" s="67" t="s">
        <v>376</v>
      </c>
      <c r="F9548" s="68" t="s">
        <v>498</v>
      </c>
      <c r="G9548" s="67" t="s">
        <v>499</v>
      </c>
      <c r="H9548" s="68" t="s">
        <v>364</v>
      </c>
      <c r="I9548" s="69">
        <v>7</v>
      </c>
      <c r="J9548" s="69">
        <v>0</v>
      </c>
      <c r="K9548" s="91"/>
      <c r="L9548" s="91"/>
    </row>
    <row r="9549" spans="2:12" x14ac:dyDescent="0.25">
      <c r="B9549" s="67" t="s">
        <v>454</v>
      </c>
      <c r="C9549" s="67" t="s">
        <v>455</v>
      </c>
      <c r="D9549" s="68" t="s">
        <v>375</v>
      </c>
      <c r="E9549" s="67" t="s">
        <v>376</v>
      </c>
      <c r="F9549" s="68" t="s">
        <v>498</v>
      </c>
      <c r="G9549" s="67" t="s">
        <v>499</v>
      </c>
      <c r="H9549" s="68" t="s">
        <v>362</v>
      </c>
      <c r="I9549" s="69">
        <v>20</v>
      </c>
      <c r="J9549" s="69">
        <v>5</v>
      </c>
      <c r="K9549" s="91"/>
      <c r="L9549" s="91"/>
    </row>
    <row r="9550" spans="2:12" x14ac:dyDescent="0.25">
      <c r="B9550" s="67" t="s">
        <v>454</v>
      </c>
      <c r="C9550" s="67" t="s">
        <v>455</v>
      </c>
      <c r="D9550" s="68" t="s">
        <v>375</v>
      </c>
      <c r="E9550" s="67" t="s">
        <v>376</v>
      </c>
      <c r="F9550" s="68" t="s">
        <v>498</v>
      </c>
      <c r="G9550" s="67" t="s">
        <v>499</v>
      </c>
      <c r="H9550" s="68" t="s">
        <v>363</v>
      </c>
      <c r="I9550" s="69">
        <v>34</v>
      </c>
      <c r="J9550" s="69">
        <v>41</v>
      </c>
      <c r="K9550" s="91"/>
      <c r="L9550" s="91"/>
    </row>
    <row r="9551" spans="2:12" x14ac:dyDescent="0.25">
      <c r="B9551" s="67" t="s">
        <v>454</v>
      </c>
      <c r="C9551" s="67" t="s">
        <v>455</v>
      </c>
      <c r="D9551" s="68" t="s">
        <v>375</v>
      </c>
      <c r="E9551" s="67" t="s">
        <v>376</v>
      </c>
      <c r="F9551" s="68" t="s">
        <v>498</v>
      </c>
      <c r="G9551" s="67" t="s">
        <v>499</v>
      </c>
      <c r="H9551" s="68" t="s">
        <v>364</v>
      </c>
      <c r="I9551" s="69">
        <v>7</v>
      </c>
      <c r="J9551" s="69">
        <v>0</v>
      </c>
      <c r="K9551" s="91"/>
      <c r="L9551" s="91"/>
    </row>
    <row r="9552" spans="2:12" x14ac:dyDescent="0.25">
      <c r="B9552" s="67" t="s">
        <v>454</v>
      </c>
      <c r="C9552" s="67" t="s">
        <v>455</v>
      </c>
      <c r="D9552" s="68" t="s">
        <v>375</v>
      </c>
      <c r="E9552" s="67" t="s">
        <v>376</v>
      </c>
      <c r="F9552" s="68" t="s">
        <v>498</v>
      </c>
      <c r="G9552" s="67" t="s">
        <v>499</v>
      </c>
      <c r="H9552" s="68" t="s">
        <v>363</v>
      </c>
      <c r="I9552" s="69">
        <v>4</v>
      </c>
      <c r="J9552" s="69">
        <v>0</v>
      </c>
      <c r="K9552" s="91"/>
      <c r="L9552" s="91"/>
    </row>
    <row r="9553" spans="2:12" x14ac:dyDescent="0.25">
      <c r="B9553" s="67" t="s">
        <v>454</v>
      </c>
      <c r="C9553" s="67" t="s">
        <v>455</v>
      </c>
      <c r="D9553" s="68" t="s">
        <v>375</v>
      </c>
      <c r="E9553" s="67" t="s">
        <v>376</v>
      </c>
      <c r="F9553" s="68" t="s">
        <v>498</v>
      </c>
      <c r="G9553" s="67" t="s">
        <v>499</v>
      </c>
      <c r="H9553" s="68" t="s">
        <v>362</v>
      </c>
      <c r="I9553" s="69">
        <v>0</v>
      </c>
      <c r="J9553" s="69">
        <v>19</v>
      </c>
      <c r="K9553" s="91"/>
      <c r="L9553" s="91"/>
    </row>
    <row r="9554" spans="2:12" x14ac:dyDescent="0.25">
      <c r="B9554" s="67" t="s">
        <v>454</v>
      </c>
      <c r="C9554" s="67" t="s">
        <v>455</v>
      </c>
      <c r="D9554" s="68" t="s">
        <v>375</v>
      </c>
      <c r="E9554" s="67" t="s">
        <v>376</v>
      </c>
      <c r="F9554" s="68" t="s">
        <v>498</v>
      </c>
      <c r="G9554" s="67" t="s">
        <v>499</v>
      </c>
      <c r="H9554" s="68" t="s">
        <v>363</v>
      </c>
      <c r="I9554" s="69">
        <v>0</v>
      </c>
      <c r="J9554" s="69">
        <v>0</v>
      </c>
      <c r="K9554" s="91"/>
      <c r="L9554" s="91"/>
    </row>
    <row r="9555" spans="2:12" x14ac:dyDescent="0.25">
      <c r="B9555" s="67" t="s">
        <v>454</v>
      </c>
      <c r="C9555" s="67" t="s">
        <v>455</v>
      </c>
      <c r="D9555" s="68" t="s">
        <v>375</v>
      </c>
      <c r="E9555" s="67" t="s">
        <v>376</v>
      </c>
      <c r="F9555" s="68" t="s">
        <v>498</v>
      </c>
      <c r="G9555" s="67" t="s">
        <v>499</v>
      </c>
      <c r="H9555" s="68" t="s">
        <v>364</v>
      </c>
      <c r="I9555" s="69">
        <v>0</v>
      </c>
      <c r="J9555" s="69">
        <v>0</v>
      </c>
      <c r="K9555" s="91"/>
      <c r="L9555" s="91"/>
    </row>
    <row r="9556" spans="2:12" x14ac:dyDescent="0.25">
      <c r="B9556" s="67" t="s">
        <v>454</v>
      </c>
      <c r="C9556" s="67" t="s">
        <v>455</v>
      </c>
      <c r="D9556" s="68" t="s">
        <v>375</v>
      </c>
      <c r="E9556" s="67" t="s">
        <v>376</v>
      </c>
      <c r="F9556" s="68" t="s">
        <v>498</v>
      </c>
      <c r="G9556" s="67" t="s">
        <v>499</v>
      </c>
      <c r="H9556" s="68" t="s">
        <v>362</v>
      </c>
      <c r="I9556" s="69">
        <v>0</v>
      </c>
      <c r="J9556" s="69">
        <v>0</v>
      </c>
      <c r="K9556" s="91"/>
      <c r="L9556" s="91"/>
    </row>
    <row r="9557" spans="2:12" x14ac:dyDescent="0.25">
      <c r="B9557" s="67" t="s">
        <v>454</v>
      </c>
      <c r="C9557" s="67" t="s">
        <v>455</v>
      </c>
      <c r="D9557" s="68" t="s">
        <v>375</v>
      </c>
      <c r="E9557" s="67" t="s">
        <v>376</v>
      </c>
      <c r="F9557" s="68" t="s">
        <v>498</v>
      </c>
      <c r="G9557" s="67" t="s">
        <v>499</v>
      </c>
      <c r="H9557" s="68" t="s">
        <v>363</v>
      </c>
      <c r="I9557" s="69">
        <v>0</v>
      </c>
      <c r="J9557" s="69">
        <v>0</v>
      </c>
      <c r="K9557" s="91"/>
      <c r="L9557" s="91"/>
    </row>
    <row r="9558" spans="2:12" x14ac:dyDescent="0.25">
      <c r="B9558" s="67" t="s">
        <v>454</v>
      </c>
      <c r="C9558" s="67" t="s">
        <v>455</v>
      </c>
      <c r="D9558" s="68" t="s">
        <v>375</v>
      </c>
      <c r="E9558" s="67" t="s">
        <v>376</v>
      </c>
      <c r="F9558" s="68" t="s">
        <v>498</v>
      </c>
      <c r="G9558" s="67" t="s">
        <v>499</v>
      </c>
      <c r="H9558" s="68" t="s">
        <v>364</v>
      </c>
      <c r="I9558" s="69">
        <v>0</v>
      </c>
      <c r="J9558" s="69">
        <v>0</v>
      </c>
      <c r="K9558" s="91"/>
      <c r="L9558" s="91"/>
    </row>
    <row r="9559" spans="2:12" x14ac:dyDescent="0.25">
      <c r="B9559" s="67" t="s">
        <v>454</v>
      </c>
      <c r="C9559" s="67" t="s">
        <v>455</v>
      </c>
      <c r="D9559" s="68" t="s">
        <v>375</v>
      </c>
      <c r="E9559" s="67" t="s">
        <v>376</v>
      </c>
      <c r="F9559" s="68" t="s">
        <v>498</v>
      </c>
      <c r="G9559" s="67" t="s">
        <v>499</v>
      </c>
      <c r="H9559" s="68" t="s">
        <v>363</v>
      </c>
      <c r="I9559" s="69">
        <v>0</v>
      </c>
      <c r="J9559" s="69">
        <v>0</v>
      </c>
      <c r="K9559" s="91"/>
      <c r="L9559" s="91"/>
    </row>
    <row r="9560" spans="2:12" x14ac:dyDescent="0.25">
      <c r="B9560" s="67" t="s">
        <v>454</v>
      </c>
      <c r="C9560" s="67" t="s">
        <v>455</v>
      </c>
      <c r="D9560" s="68" t="s">
        <v>375</v>
      </c>
      <c r="E9560" s="67" t="s">
        <v>376</v>
      </c>
      <c r="F9560" s="68" t="s">
        <v>498</v>
      </c>
      <c r="G9560" s="67" t="s">
        <v>499</v>
      </c>
      <c r="H9560" s="68" t="s">
        <v>364</v>
      </c>
      <c r="I9560" s="69">
        <v>0</v>
      </c>
      <c r="J9560" s="69">
        <v>0</v>
      </c>
      <c r="K9560" s="91"/>
      <c r="L9560" s="91"/>
    </row>
    <row r="9561" spans="2:12" x14ac:dyDescent="0.25">
      <c r="B9561" s="67" t="s">
        <v>454</v>
      </c>
      <c r="C9561" s="67" t="s">
        <v>455</v>
      </c>
      <c r="D9561" s="68" t="s">
        <v>375</v>
      </c>
      <c r="E9561" s="67" t="s">
        <v>376</v>
      </c>
      <c r="F9561" s="68" t="s">
        <v>498</v>
      </c>
      <c r="G9561" s="67" t="s">
        <v>499</v>
      </c>
      <c r="H9561" s="68" t="s">
        <v>362</v>
      </c>
      <c r="I9561" s="69">
        <v>14</v>
      </c>
      <c r="J9561" s="69">
        <v>71</v>
      </c>
      <c r="K9561" s="91"/>
      <c r="L9561" s="91"/>
    </row>
    <row r="9562" spans="2:12" x14ac:dyDescent="0.25">
      <c r="B9562" s="67" t="s">
        <v>454</v>
      </c>
      <c r="C9562" s="67" t="s">
        <v>455</v>
      </c>
      <c r="D9562" s="68" t="s">
        <v>375</v>
      </c>
      <c r="E9562" s="67" t="s">
        <v>376</v>
      </c>
      <c r="F9562" s="68" t="s">
        <v>498</v>
      </c>
      <c r="G9562" s="67" t="s">
        <v>499</v>
      </c>
      <c r="H9562" s="68" t="s">
        <v>363</v>
      </c>
      <c r="I9562" s="69">
        <v>13</v>
      </c>
      <c r="J9562" s="69">
        <v>26</v>
      </c>
      <c r="K9562" s="91"/>
      <c r="L9562" s="91"/>
    </row>
    <row r="9563" spans="2:12" x14ac:dyDescent="0.25">
      <c r="B9563" s="67" t="s">
        <v>454</v>
      </c>
      <c r="C9563" s="67" t="s">
        <v>455</v>
      </c>
      <c r="D9563" s="68" t="s">
        <v>375</v>
      </c>
      <c r="E9563" s="67" t="s">
        <v>376</v>
      </c>
      <c r="F9563" s="68" t="s">
        <v>498</v>
      </c>
      <c r="G9563" s="67" t="s">
        <v>499</v>
      </c>
      <c r="H9563" s="68" t="s">
        <v>364</v>
      </c>
      <c r="I9563" s="69">
        <v>19</v>
      </c>
      <c r="J9563" s="69">
        <v>58</v>
      </c>
      <c r="K9563" s="91"/>
      <c r="L9563" s="91"/>
    </row>
    <row r="9564" spans="2:12" x14ac:dyDescent="0.25">
      <c r="B9564" s="67" t="s">
        <v>454</v>
      </c>
      <c r="C9564" s="67" t="s">
        <v>455</v>
      </c>
      <c r="D9564" s="68" t="s">
        <v>375</v>
      </c>
      <c r="E9564" s="67" t="s">
        <v>376</v>
      </c>
      <c r="F9564" s="68" t="s">
        <v>498</v>
      </c>
      <c r="G9564" s="67" t="s">
        <v>499</v>
      </c>
      <c r="H9564" s="68" t="s">
        <v>362</v>
      </c>
      <c r="I9564" s="69">
        <v>0</v>
      </c>
      <c r="J9564" s="69">
        <v>0</v>
      </c>
      <c r="K9564" s="91"/>
      <c r="L9564" s="91"/>
    </row>
    <row r="9565" spans="2:12" x14ac:dyDescent="0.25">
      <c r="B9565" s="67" t="s">
        <v>454</v>
      </c>
      <c r="C9565" s="67" t="s">
        <v>455</v>
      </c>
      <c r="D9565" s="68" t="s">
        <v>375</v>
      </c>
      <c r="E9565" s="67" t="s">
        <v>376</v>
      </c>
      <c r="F9565" s="68" t="s">
        <v>498</v>
      </c>
      <c r="G9565" s="67" t="s">
        <v>499</v>
      </c>
      <c r="H9565" s="68" t="s">
        <v>363</v>
      </c>
      <c r="I9565" s="69">
        <v>0</v>
      </c>
      <c r="J9565" s="69">
        <v>8</v>
      </c>
      <c r="K9565" s="91"/>
      <c r="L9565" s="91"/>
    </row>
    <row r="9566" spans="2:12" x14ac:dyDescent="0.25">
      <c r="B9566" s="67" t="s">
        <v>454</v>
      </c>
      <c r="C9566" s="67" t="s">
        <v>455</v>
      </c>
      <c r="D9566" s="68" t="s">
        <v>375</v>
      </c>
      <c r="E9566" s="67" t="s">
        <v>376</v>
      </c>
      <c r="F9566" s="68" t="s">
        <v>498</v>
      </c>
      <c r="G9566" s="67" t="s">
        <v>499</v>
      </c>
      <c r="H9566" s="68" t="s">
        <v>362</v>
      </c>
      <c r="I9566" s="69">
        <v>5</v>
      </c>
      <c r="J9566" s="69">
        <v>10</v>
      </c>
      <c r="K9566" s="91"/>
      <c r="L9566" s="91"/>
    </row>
    <row r="9567" spans="2:12" x14ac:dyDescent="0.25">
      <c r="B9567" s="67" t="s">
        <v>454</v>
      </c>
      <c r="C9567" s="67" t="s">
        <v>455</v>
      </c>
      <c r="D9567" s="68" t="s">
        <v>375</v>
      </c>
      <c r="E9567" s="67" t="s">
        <v>376</v>
      </c>
      <c r="F9567" s="68" t="s">
        <v>498</v>
      </c>
      <c r="G9567" s="67" t="s">
        <v>499</v>
      </c>
      <c r="H9567" s="68" t="s">
        <v>363</v>
      </c>
      <c r="I9567" s="69">
        <v>52</v>
      </c>
      <c r="J9567" s="69">
        <v>99</v>
      </c>
      <c r="K9567" s="91"/>
      <c r="L9567" s="91"/>
    </row>
    <row r="9568" spans="2:12" x14ac:dyDescent="0.25">
      <c r="B9568" s="67" t="s">
        <v>454</v>
      </c>
      <c r="C9568" s="67" t="s">
        <v>455</v>
      </c>
      <c r="D9568" s="68" t="s">
        <v>375</v>
      </c>
      <c r="E9568" s="67" t="s">
        <v>376</v>
      </c>
      <c r="F9568" s="68" t="s">
        <v>498</v>
      </c>
      <c r="G9568" s="67" t="s">
        <v>499</v>
      </c>
      <c r="H9568" s="68" t="s">
        <v>364</v>
      </c>
      <c r="I9568" s="69">
        <v>12</v>
      </c>
      <c r="J9568" s="69">
        <v>0</v>
      </c>
      <c r="K9568" s="91"/>
      <c r="L9568" s="91"/>
    </row>
    <row r="9569" spans="2:12" x14ac:dyDescent="0.25">
      <c r="B9569" s="67" t="s">
        <v>454</v>
      </c>
      <c r="C9569" s="67" t="s">
        <v>455</v>
      </c>
      <c r="D9569" s="68" t="s">
        <v>375</v>
      </c>
      <c r="E9569" s="67" t="s">
        <v>376</v>
      </c>
      <c r="F9569" s="68" t="s">
        <v>498</v>
      </c>
      <c r="G9569" s="67" t="s">
        <v>499</v>
      </c>
      <c r="H9569" s="68" t="s">
        <v>363</v>
      </c>
      <c r="I9569" s="69">
        <v>6</v>
      </c>
      <c r="J9569" s="69">
        <v>14</v>
      </c>
      <c r="K9569" s="91"/>
      <c r="L9569" s="91"/>
    </row>
    <row r="9570" spans="2:12" x14ac:dyDescent="0.25">
      <c r="B9570" s="67" t="s">
        <v>454</v>
      </c>
      <c r="C9570" s="67" t="s">
        <v>455</v>
      </c>
      <c r="D9570" s="68" t="s">
        <v>375</v>
      </c>
      <c r="E9570" s="67" t="s">
        <v>376</v>
      </c>
      <c r="F9570" s="68" t="s">
        <v>498</v>
      </c>
      <c r="G9570" s="67" t="s">
        <v>499</v>
      </c>
      <c r="H9570" s="68" t="s">
        <v>362</v>
      </c>
      <c r="I9570" s="69">
        <v>4.07</v>
      </c>
      <c r="J9570" s="69">
        <v>8.4700000000000006</v>
      </c>
      <c r="K9570" s="91"/>
      <c r="L9570" s="91"/>
    </row>
    <row r="9571" spans="2:12" x14ac:dyDescent="0.25">
      <c r="B9571" s="67" t="s">
        <v>454</v>
      </c>
      <c r="C9571" s="67" t="s">
        <v>455</v>
      </c>
      <c r="D9571" s="68" t="s">
        <v>375</v>
      </c>
      <c r="E9571" s="67" t="s">
        <v>376</v>
      </c>
      <c r="F9571" s="68" t="s">
        <v>498</v>
      </c>
      <c r="G9571" s="67" t="s">
        <v>499</v>
      </c>
      <c r="H9571" s="68" t="s">
        <v>363</v>
      </c>
      <c r="I9571" s="69">
        <v>28.16</v>
      </c>
      <c r="J9571" s="69">
        <v>46.64</v>
      </c>
      <c r="K9571" s="91"/>
      <c r="L9571" s="91"/>
    </row>
    <row r="9572" spans="2:12" x14ac:dyDescent="0.25">
      <c r="B9572" s="67" t="s">
        <v>454</v>
      </c>
      <c r="C9572" s="67" t="s">
        <v>455</v>
      </c>
      <c r="D9572" s="68" t="s">
        <v>375</v>
      </c>
      <c r="E9572" s="67" t="s">
        <v>376</v>
      </c>
      <c r="F9572" s="68" t="s">
        <v>498</v>
      </c>
      <c r="G9572" s="67" t="s">
        <v>499</v>
      </c>
      <c r="H9572" s="68" t="s">
        <v>364</v>
      </c>
      <c r="I9572" s="69">
        <v>17.16</v>
      </c>
      <c r="J9572" s="69">
        <v>23.98</v>
      </c>
      <c r="K9572" s="91"/>
      <c r="L9572" s="91"/>
    </row>
    <row r="9573" spans="2:12" x14ac:dyDescent="0.25">
      <c r="B9573" s="67" t="s">
        <v>454</v>
      </c>
      <c r="C9573" s="67" t="s">
        <v>455</v>
      </c>
      <c r="D9573" s="68" t="s">
        <v>375</v>
      </c>
      <c r="E9573" s="67" t="s">
        <v>376</v>
      </c>
      <c r="F9573" s="68" t="s">
        <v>498</v>
      </c>
      <c r="G9573" s="67" t="s">
        <v>499</v>
      </c>
      <c r="H9573" s="68" t="s">
        <v>363</v>
      </c>
      <c r="I9573" s="69">
        <v>0</v>
      </c>
      <c r="J9573" s="69">
        <v>0</v>
      </c>
      <c r="K9573" s="91"/>
      <c r="L9573" s="91"/>
    </row>
    <row r="9574" spans="2:12" x14ac:dyDescent="0.25">
      <c r="B9574" s="67" t="s">
        <v>454</v>
      </c>
      <c r="C9574" s="67" t="s">
        <v>455</v>
      </c>
      <c r="D9574" s="68" t="s">
        <v>375</v>
      </c>
      <c r="E9574" s="67" t="s">
        <v>376</v>
      </c>
      <c r="F9574" s="68" t="s">
        <v>498</v>
      </c>
      <c r="G9574" s="67" t="s">
        <v>499</v>
      </c>
      <c r="H9574" s="68" t="s">
        <v>362</v>
      </c>
      <c r="I9574" s="69">
        <v>0</v>
      </c>
      <c r="J9574" s="69">
        <v>0</v>
      </c>
      <c r="K9574" s="91"/>
      <c r="L9574" s="91"/>
    </row>
    <row r="9575" spans="2:12" x14ac:dyDescent="0.25">
      <c r="B9575" s="67" t="s">
        <v>454</v>
      </c>
      <c r="C9575" s="67" t="s">
        <v>455</v>
      </c>
      <c r="D9575" s="68" t="s">
        <v>375</v>
      </c>
      <c r="E9575" s="67" t="s">
        <v>376</v>
      </c>
      <c r="F9575" s="68" t="s">
        <v>498</v>
      </c>
      <c r="G9575" s="67" t="s">
        <v>499</v>
      </c>
      <c r="H9575" s="68" t="s">
        <v>363</v>
      </c>
      <c r="I9575" s="69">
        <v>0</v>
      </c>
      <c r="J9575" s="69">
        <v>0</v>
      </c>
      <c r="K9575" s="91"/>
      <c r="L9575" s="91"/>
    </row>
    <row r="9576" spans="2:12" x14ac:dyDescent="0.25">
      <c r="B9576" s="67" t="s">
        <v>454</v>
      </c>
      <c r="C9576" s="67" t="s">
        <v>455</v>
      </c>
      <c r="D9576" s="68" t="s">
        <v>375</v>
      </c>
      <c r="E9576" s="67" t="s">
        <v>376</v>
      </c>
      <c r="F9576" s="68" t="s">
        <v>498</v>
      </c>
      <c r="G9576" s="67" t="s">
        <v>499</v>
      </c>
      <c r="H9576" s="68" t="s">
        <v>364</v>
      </c>
      <c r="I9576" s="69">
        <v>0</v>
      </c>
      <c r="J9576" s="69">
        <v>0</v>
      </c>
      <c r="K9576" s="91"/>
      <c r="L9576" s="91"/>
    </row>
    <row r="9577" spans="2:12" x14ac:dyDescent="0.25">
      <c r="B9577" s="67" t="s">
        <v>454</v>
      </c>
      <c r="C9577" s="67" t="s">
        <v>455</v>
      </c>
      <c r="D9577" s="68" t="s">
        <v>375</v>
      </c>
      <c r="E9577" s="67" t="s">
        <v>376</v>
      </c>
      <c r="F9577" s="68" t="s">
        <v>498</v>
      </c>
      <c r="G9577" s="67" t="s">
        <v>499</v>
      </c>
      <c r="H9577" s="68" t="s">
        <v>362</v>
      </c>
      <c r="I9577" s="69">
        <v>37</v>
      </c>
      <c r="J9577" s="69">
        <v>76</v>
      </c>
      <c r="K9577" s="91"/>
      <c r="L9577" s="91"/>
    </row>
    <row r="9578" spans="2:12" x14ac:dyDescent="0.25">
      <c r="B9578" s="67" t="s">
        <v>454</v>
      </c>
      <c r="C9578" s="67" t="s">
        <v>455</v>
      </c>
      <c r="D9578" s="68" t="s">
        <v>375</v>
      </c>
      <c r="E9578" s="67" t="s">
        <v>376</v>
      </c>
      <c r="F9578" s="68" t="s">
        <v>498</v>
      </c>
      <c r="G9578" s="67" t="s">
        <v>499</v>
      </c>
      <c r="H9578" s="68" t="s">
        <v>363</v>
      </c>
      <c r="I9578" s="69">
        <v>30</v>
      </c>
      <c r="J9578" s="69">
        <v>8</v>
      </c>
      <c r="K9578" s="91"/>
      <c r="L9578" s="91"/>
    </row>
    <row r="9579" spans="2:12" x14ac:dyDescent="0.25">
      <c r="B9579" s="67" t="s">
        <v>454</v>
      </c>
      <c r="C9579" s="67" t="s">
        <v>455</v>
      </c>
      <c r="D9579" s="68" t="s">
        <v>375</v>
      </c>
      <c r="E9579" s="67" t="s">
        <v>376</v>
      </c>
      <c r="F9579" s="68" t="s">
        <v>498</v>
      </c>
      <c r="G9579" s="67" t="s">
        <v>499</v>
      </c>
      <c r="H9579" s="68" t="s">
        <v>364</v>
      </c>
      <c r="I9579" s="69">
        <v>0</v>
      </c>
      <c r="J9579" s="69">
        <v>0</v>
      </c>
      <c r="K9579" s="91"/>
      <c r="L9579" s="91"/>
    </row>
    <row r="9580" spans="2:12" x14ac:dyDescent="0.25">
      <c r="B9580" s="67" t="s">
        <v>454</v>
      </c>
      <c r="C9580" s="67" t="s">
        <v>455</v>
      </c>
      <c r="D9580" s="68" t="s">
        <v>375</v>
      </c>
      <c r="E9580" s="67" t="s">
        <v>376</v>
      </c>
      <c r="F9580" s="68" t="s">
        <v>498</v>
      </c>
      <c r="G9580" s="67" t="s">
        <v>499</v>
      </c>
      <c r="H9580" s="68" t="s">
        <v>363</v>
      </c>
      <c r="I9580" s="69">
        <v>0</v>
      </c>
      <c r="J9580" s="69">
        <v>0</v>
      </c>
      <c r="K9580" s="91"/>
      <c r="L9580" s="91"/>
    </row>
    <row r="9581" spans="2:12" x14ac:dyDescent="0.25">
      <c r="B9581" s="67" t="s">
        <v>454</v>
      </c>
      <c r="C9581" s="67" t="s">
        <v>455</v>
      </c>
      <c r="D9581" s="68" t="s">
        <v>375</v>
      </c>
      <c r="E9581" s="67" t="s">
        <v>376</v>
      </c>
      <c r="F9581" s="68" t="s">
        <v>498</v>
      </c>
      <c r="G9581" s="67" t="s">
        <v>499</v>
      </c>
      <c r="H9581" s="68" t="s">
        <v>362</v>
      </c>
      <c r="I9581" s="69">
        <v>0</v>
      </c>
      <c r="J9581" s="69">
        <v>0</v>
      </c>
      <c r="K9581" s="91"/>
      <c r="L9581" s="91"/>
    </row>
    <row r="9582" spans="2:12" x14ac:dyDescent="0.25">
      <c r="B9582" s="67" t="s">
        <v>454</v>
      </c>
      <c r="C9582" s="67" t="s">
        <v>455</v>
      </c>
      <c r="D9582" s="68" t="s">
        <v>375</v>
      </c>
      <c r="E9582" s="67" t="s">
        <v>376</v>
      </c>
      <c r="F9582" s="68" t="s">
        <v>498</v>
      </c>
      <c r="G9582" s="67" t="s">
        <v>499</v>
      </c>
      <c r="H9582" s="68" t="s">
        <v>363</v>
      </c>
      <c r="I9582" s="69">
        <v>4</v>
      </c>
      <c r="J9582" s="69">
        <v>0</v>
      </c>
      <c r="K9582" s="91"/>
      <c r="L9582" s="91"/>
    </row>
    <row r="9583" spans="2:12" x14ac:dyDescent="0.25">
      <c r="B9583" s="67" t="s">
        <v>454</v>
      </c>
      <c r="C9583" s="67" t="s">
        <v>455</v>
      </c>
      <c r="D9583" s="68" t="s">
        <v>375</v>
      </c>
      <c r="E9583" s="67" t="s">
        <v>376</v>
      </c>
      <c r="F9583" s="68" t="s">
        <v>498</v>
      </c>
      <c r="G9583" s="67" t="s">
        <v>499</v>
      </c>
      <c r="H9583" s="68" t="s">
        <v>364</v>
      </c>
      <c r="I9583" s="69">
        <v>0</v>
      </c>
      <c r="J9583" s="69">
        <v>0</v>
      </c>
      <c r="K9583" s="91"/>
      <c r="L9583" s="91"/>
    </row>
    <row r="9584" spans="2:12" x14ac:dyDescent="0.25">
      <c r="B9584" s="67" t="s">
        <v>454</v>
      </c>
      <c r="C9584" s="67" t="s">
        <v>455</v>
      </c>
      <c r="D9584" s="68" t="s">
        <v>375</v>
      </c>
      <c r="E9584" s="67" t="s">
        <v>376</v>
      </c>
      <c r="F9584" s="68" t="s">
        <v>498</v>
      </c>
      <c r="G9584" s="67" t="s">
        <v>499</v>
      </c>
      <c r="H9584" s="68" t="s">
        <v>362</v>
      </c>
      <c r="I9584" s="69">
        <v>36</v>
      </c>
      <c r="J9584" s="69">
        <v>82</v>
      </c>
      <c r="K9584" s="91"/>
      <c r="L9584" s="91"/>
    </row>
    <row r="9585" spans="2:12" x14ac:dyDescent="0.25">
      <c r="B9585" s="67" t="s">
        <v>454</v>
      </c>
      <c r="C9585" s="67" t="s">
        <v>455</v>
      </c>
      <c r="D9585" s="68" t="s">
        <v>375</v>
      </c>
      <c r="E9585" s="67" t="s">
        <v>376</v>
      </c>
      <c r="F9585" s="68" t="s">
        <v>498</v>
      </c>
      <c r="G9585" s="67" t="s">
        <v>499</v>
      </c>
      <c r="H9585" s="68" t="s">
        <v>363</v>
      </c>
      <c r="I9585" s="69">
        <v>128</v>
      </c>
      <c r="J9585" s="69">
        <v>119</v>
      </c>
      <c r="K9585" s="91"/>
      <c r="L9585" s="91"/>
    </row>
    <row r="9586" spans="2:12" x14ac:dyDescent="0.25">
      <c r="B9586" s="67" t="s">
        <v>454</v>
      </c>
      <c r="C9586" s="67" t="s">
        <v>455</v>
      </c>
      <c r="D9586" s="68" t="s">
        <v>375</v>
      </c>
      <c r="E9586" s="67" t="s">
        <v>376</v>
      </c>
      <c r="F9586" s="68" t="s">
        <v>498</v>
      </c>
      <c r="G9586" s="67" t="s">
        <v>499</v>
      </c>
      <c r="H9586" s="68" t="s">
        <v>364</v>
      </c>
      <c r="I9586" s="69">
        <v>30</v>
      </c>
      <c r="J9586" s="69">
        <v>34</v>
      </c>
      <c r="K9586" s="91"/>
      <c r="L9586" s="91"/>
    </row>
    <row r="9587" spans="2:12" x14ac:dyDescent="0.25">
      <c r="B9587" s="67" t="s">
        <v>454</v>
      </c>
      <c r="C9587" s="67" t="s">
        <v>455</v>
      </c>
      <c r="D9587" s="68" t="s">
        <v>375</v>
      </c>
      <c r="E9587" s="67" t="s">
        <v>376</v>
      </c>
      <c r="F9587" s="68" t="s">
        <v>498</v>
      </c>
      <c r="G9587" s="67" t="s">
        <v>499</v>
      </c>
      <c r="H9587" s="68" t="s">
        <v>362</v>
      </c>
      <c r="I9587" s="69">
        <v>0</v>
      </c>
      <c r="J9587" s="69">
        <v>20</v>
      </c>
      <c r="K9587" s="91"/>
      <c r="L9587" s="91"/>
    </row>
    <row r="9588" spans="2:12" x14ac:dyDescent="0.25">
      <c r="B9588" s="67" t="s">
        <v>454</v>
      </c>
      <c r="C9588" s="67" t="s">
        <v>455</v>
      </c>
      <c r="D9588" s="68" t="s">
        <v>375</v>
      </c>
      <c r="E9588" s="67" t="s">
        <v>376</v>
      </c>
      <c r="F9588" s="68" t="s">
        <v>498</v>
      </c>
      <c r="G9588" s="67" t="s">
        <v>499</v>
      </c>
      <c r="H9588" s="68" t="s">
        <v>363</v>
      </c>
      <c r="I9588" s="69">
        <v>6</v>
      </c>
      <c r="J9588" s="69">
        <v>6</v>
      </c>
      <c r="K9588" s="91"/>
      <c r="L9588" s="91"/>
    </row>
    <row r="9589" spans="2:12" x14ac:dyDescent="0.25">
      <c r="B9589" s="67" t="s">
        <v>454</v>
      </c>
      <c r="C9589" s="67" t="s">
        <v>455</v>
      </c>
      <c r="D9589" s="68" t="s">
        <v>375</v>
      </c>
      <c r="E9589" s="67" t="s">
        <v>376</v>
      </c>
      <c r="F9589" s="68" t="s">
        <v>498</v>
      </c>
      <c r="G9589" s="67" t="s">
        <v>499</v>
      </c>
      <c r="H9589" s="68" t="s">
        <v>364</v>
      </c>
      <c r="I9589" s="69">
        <v>0</v>
      </c>
      <c r="J9589" s="69">
        <v>1</v>
      </c>
      <c r="K9589" s="91"/>
      <c r="L9589" s="91"/>
    </row>
    <row r="9590" spans="2:12" x14ac:dyDescent="0.25">
      <c r="B9590" s="67" t="s">
        <v>454</v>
      </c>
      <c r="C9590" s="67" t="s">
        <v>455</v>
      </c>
      <c r="D9590" s="68" t="s">
        <v>375</v>
      </c>
      <c r="E9590" s="67" t="s">
        <v>376</v>
      </c>
      <c r="F9590" s="68" t="s">
        <v>498</v>
      </c>
      <c r="G9590" s="67" t="s">
        <v>499</v>
      </c>
      <c r="H9590" s="68" t="s">
        <v>362</v>
      </c>
      <c r="I9590" s="69">
        <v>30</v>
      </c>
      <c r="J9590" s="69">
        <v>0</v>
      </c>
      <c r="K9590" s="91"/>
      <c r="L9590" s="91"/>
    </row>
    <row r="9591" spans="2:12" x14ac:dyDescent="0.25">
      <c r="B9591" s="67" t="s">
        <v>454</v>
      </c>
      <c r="C9591" s="67" t="s">
        <v>455</v>
      </c>
      <c r="D9591" s="68" t="s">
        <v>375</v>
      </c>
      <c r="E9591" s="67" t="s">
        <v>376</v>
      </c>
      <c r="F9591" s="68" t="s">
        <v>498</v>
      </c>
      <c r="G9591" s="67" t="s">
        <v>499</v>
      </c>
      <c r="H9591" s="68" t="s">
        <v>363</v>
      </c>
      <c r="I9591" s="69">
        <v>16</v>
      </c>
      <c r="J9591" s="69">
        <v>80</v>
      </c>
      <c r="K9591" s="91"/>
      <c r="L9591" s="91"/>
    </row>
    <row r="9592" spans="2:12" x14ac:dyDescent="0.25">
      <c r="B9592" s="67" t="s">
        <v>454</v>
      </c>
      <c r="C9592" s="67" t="s">
        <v>455</v>
      </c>
      <c r="D9592" s="68" t="s">
        <v>375</v>
      </c>
      <c r="E9592" s="67" t="s">
        <v>376</v>
      </c>
      <c r="F9592" s="68" t="s">
        <v>498</v>
      </c>
      <c r="G9592" s="67" t="s">
        <v>499</v>
      </c>
      <c r="H9592" s="68" t="s">
        <v>364</v>
      </c>
      <c r="I9592" s="69">
        <v>49</v>
      </c>
      <c r="J9592" s="69">
        <v>54</v>
      </c>
      <c r="K9592" s="91"/>
      <c r="L9592" s="91"/>
    </row>
    <row r="9593" spans="2:12" x14ac:dyDescent="0.25">
      <c r="B9593" s="67" t="s">
        <v>454</v>
      </c>
      <c r="C9593" s="67" t="s">
        <v>455</v>
      </c>
      <c r="D9593" s="68" t="s">
        <v>375</v>
      </c>
      <c r="E9593" s="67" t="s">
        <v>376</v>
      </c>
      <c r="F9593" s="68" t="s">
        <v>498</v>
      </c>
      <c r="G9593" s="67" t="s">
        <v>499</v>
      </c>
      <c r="H9593" s="68" t="s">
        <v>363</v>
      </c>
      <c r="I9593" s="69">
        <v>336</v>
      </c>
      <c r="J9593" s="69">
        <v>80</v>
      </c>
      <c r="K9593" s="91"/>
      <c r="L9593" s="91"/>
    </row>
    <row r="9594" spans="2:12" x14ac:dyDescent="0.25">
      <c r="B9594" s="67" t="s">
        <v>454</v>
      </c>
      <c r="C9594" s="67" t="s">
        <v>455</v>
      </c>
      <c r="D9594" s="68" t="s">
        <v>375</v>
      </c>
      <c r="E9594" s="67" t="s">
        <v>376</v>
      </c>
      <c r="F9594" s="68" t="s">
        <v>498</v>
      </c>
      <c r="G9594" s="67" t="s">
        <v>499</v>
      </c>
      <c r="H9594" s="68" t="s">
        <v>362</v>
      </c>
      <c r="I9594" s="69">
        <v>0</v>
      </c>
      <c r="J9594" s="69">
        <v>0</v>
      </c>
      <c r="K9594" s="91"/>
      <c r="L9594" s="91"/>
    </row>
    <row r="9595" spans="2:12" x14ac:dyDescent="0.25">
      <c r="B9595" s="67" t="s">
        <v>454</v>
      </c>
      <c r="C9595" s="67" t="s">
        <v>455</v>
      </c>
      <c r="D9595" s="68" t="s">
        <v>375</v>
      </c>
      <c r="E9595" s="67" t="s">
        <v>376</v>
      </c>
      <c r="F9595" s="68" t="s">
        <v>498</v>
      </c>
      <c r="G9595" s="67" t="s">
        <v>499</v>
      </c>
      <c r="H9595" s="68" t="s">
        <v>363</v>
      </c>
      <c r="I9595" s="69">
        <v>26</v>
      </c>
      <c r="J9595" s="69">
        <v>55</v>
      </c>
      <c r="K9595" s="91"/>
      <c r="L9595" s="91"/>
    </row>
    <row r="9596" spans="2:12" x14ac:dyDescent="0.25">
      <c r="B9596" s="67" t="s">
        <v>454</v>
      </c>
      <c r="C9596" s="67" t="s">
        <v>455</v>
      </c>
      <c r="D9596" s="68" t="s">
        <v>375</v>
      </c>
      <c r="E9596" s="67" t="s">
        <v>376</v>
      </c>
      <c r="F9596" s="68" t="s">
        <v>498</v>
      </c>
      <c r="G9596" s="67" t="s">
        <v>499</v>
      </c>
      <c r="H9596" s="68" t="s">
        <v>364</v>
      </c>
      <c r="I9596" s="69">
        <v>0</v>
      </c>
      <c r="J9596" s="69">
        <v>23</v>
      </c>
      <c r="K9596" s="91"/>
      <c r="L9596" s="91"/>
    </row>
    <row r="9597" spans="2:12" x14ac:dyDescent="0.25">
      <c r="B9597" s="67" t="s">
        <v>454</v>
      </c>
      <c r="C9597" s="67" t="s">
        <v>455</v>
      </c>
      <c r="D9597" s="68" t="s">
        <v>375</v>
      </c>
      <c r="E9597" s="67" t="s">
        <v>376</v>
      </c>
      <c r="F9597" s="68" t="s">
        <v>498</v>
      </c>
      <c r="G9597" s="67" t="s">
        <v>499</v>
      </c>
      <c r="H9597" s="68" t="s">
        <v>364</v>
      </c>
      <c r="I9597" s="69">
        <v>0</v>
      </c>
      <c r="J9597" s="69">
        <v>0</v>
      </c>
      <c r="K9597" s="91"/>
      <c r="L9597" s="91"/>
    </row>
    <row r="9598" spans="2:12" x14ac:dyDescent="0.25">
      <c r="B9598" s="67" t="s">
        <v>454</v>
      </c>
      <c r="C9598" s="67" t="s">
        <v>455</v>
      </c>
      <c r="D9598" s="68" t="s">
        <v>375</v>
      </c>
      <c r="E9598" s="67" t="s">
        <v>376</v>
      </c>
      <c r="F9598" s="68" t="s">
        <v>498</v>
      </c>
      <c r="G9598" s="67" t="s">
        <v>499</v>
      </c>
      <c r="H9598" s="68" t="s">
        <v>362</v>
      </c>
      <c r="I9598" s="69">
        <v>45</v>
      </c>
      <c r="J9598" s="69">
        <v>120</v>
      </c>
      <c r="K9598" s="91"/>
      <c r="L9598" s="91"/>
    </row>
    <row r="9599" spans="2:12" x14ac:dyDescent="0.25">
      <c r="B9599" s="67" t="s">
        <v>454</v>
      </c>
      <c r="C9599" s="67" t="s">
        <v>455</v>
      </c>
      <c r="D9599" s="68" t="s">
        <v>375</v>
      </c>
      <c r="E9599" s="67" t="s">
        <v>376</v>
      </c>
      <c r="F9599" s="68" t="s">
        <v>498</v>
      </c>
      <c r="G9599" s="67" t="s">
        <v>499</v>
      </c>
      <c r="H9599" s="68" t="s">
        <v>363</v>
      </c>
      <c r="I9599" s="69">
        <v>167</v>
      </c>
      <c r="J9599" s="69">
        <v>206</v>
      </c>
      <c r="K9599" s="91"/>
      <c r="L9599" s="91"/>
    </row>
    <row r="9600" spans="2:12" x14ac:dyDescent="0.25">
      <c r="B9600" s="67" t="s">
        <v>454</v>
      </c>
      <c r="C9600" s="67" t="s">
        <v>455</v>
      </c>
      <c r="D9600" s="68" t="s">
        <v>375</v>
      </c>
      <c r="E9600" s="67" t="s">
        <v>376</v>
      </c>
      <c r="F9600" s="68" t="s">
        <v>498</v>
      </c>
      <c r="G9600" s="67" t="s">
        <v>499</v>
      </c>
      <c r="H9600" s="68" t="s">
        <v>364</v>
      </c>
      <c r="I9600" s="69">
        <v>10</v>
      </c>
      <c r="J9600" s="69">
        <v>34</v>
      </c>
      <c r="K9600" s="91"/>
      <c r="L9600" s="91"/>
    </row>
    <row r="9601" spans="2:12" x14ac:dyDescent="0.25">
      <c r="B9601" s="67" t="s">
        <v>454</v>
      </c>
      <c r="C9601" s="67" t="s">
        <v>455</v>
      </c>
      <c r="D9601" s="68" t="s">
        <v>375</v>
      </c>
      <c r="E9601" s="67" t="s">
        <v>376</v>
      </c>
      <c r="F9601" s="68" t="s">
        <v>498</v>
      </c>
      <c r="G9601" s="67" t="s">
        <v>499</v>
      </c>
      <c r="H9601" s="68" t="s">
        <v>362</v>
      </c>
      <c r="I9601" s="69">
        <v>0</v>
      </c>
      <c r="J9601" s="69">
        <v>15</v>
      </c>
      <c r="K9601" s="91"/>
      <c r="L9601" s="91"/>
    </row>
    <row r="9602" spans="2:12" x14ac:dyDescent="0.25">
      <c r="B9602" s="67" t="s">
        <v>454</v>
      </c>
      <c r="C9602" s="67" t="s">
        <v>455</v>
      </c>
      <c r="D9602" s="68" t="s">
        <v>375</v>
      </c>
      <c r="E9602" s="67" t="s">
        <v>376</v>
      </c>
      <c r="F9602" s="68" t="s">
        <v>498</v>
      </c>
      <c r="G9602" s="67" t="s">
        <v>499</v>
      </c>
      <c r="H9602" s="68" t="s">
        <v>364</v>
      </c>
      <c r="I9602" s="69">
        <v>-8</v>
      </c>
      <c r="J9602" s="69">
        <v>0</v>
      </c>
      <c r="K9602" s="91"/>
      <c r="L9602" s="91"/>
    </row>
    <row r="9603" spans="2:12" x14ac:dyDescent="0.25">
      <c r="B9603" s="67" t="s">
        <v>454</v>
      </c>
      <c r="C9603" s="67" t="s">
        <v>455</v>
      </c>
      <c r="D9603" s="68" t="s">
        <v>375</v>
      </c>
      <c r="E9603" s="67" t="s">
        <v>376</v>
      </c>
      <c r="F9603" s="68" t="s">
        <v>498</v>
      </c>
      <c r="G9603" s="67" t="s">
        <v>499</v>
      </c>
      <c r="H9603" s="68" t="s">
        <v>363</v>
      </c>
      <c r="I9603" s="69">
        <v>0</v>
      </c>
      <c r="J9603" s="69">
        <v>3</v>
      </c>
      <c r="K9603" s="91"/>
      <c r="L9603" s="91"/>
    </row>
    <row r="9604" spans="2:12" x14ac:dyDescent="0.25">
      <c r="B9604" s="67" t="s">
        <v>454</v>
      </c>
      <c r="C9604" s="67" t="s">
        <v>455</v>
      </c>
      <c r="D9604" s="68" t="s">
        <v>375</v>
      </c>
      <c r="E9604" s="67" t="s">
        <v>376</v>
      </c>
      <c r="F9604" s="68" t="s">
        <v>498</v>
      </c>
      <c r="G9604" s="67" t="s">
        <v>499</v>
      </c>
      <c r="H9604" s="68" t="s">
        <v>362</v>
      </c>
      <c r="I9604" s="69">
        <v>19</v>
      </c>
      <c r="J9604" s="69">
        <v>38</v>
      </c>
      <c r="K9604" s="91"/>
      <c r="L9604" s="91"/>
    </row>
    <row r="9605" spans="2:12" x14ac:dyDescent="0.25">
      <c r="B9605" s="67" t="s">
        <v>454</v>
      </c>
      <c r="C9605" s="67" t="s">
        <v>455</v>
      </c>
      <c r="D9605" s="68" t="s">
        <v>375</v>
      </c>
      <c r="E9605" s="67" t="s">
        <v>376</v>
      </c>
      <c r="F9605" s="68" t="s">
        <v>498</v>
      </c>
      <c r="G9605" s="67" t="s">
        <v>499</v>
      </c>
      <c r="H9605" s="68" t="s">
        <v>363</v>
      </c>
      <c r="I9605" s="69">
        <v>12</v>
      </c>
      <c r="J9605" s="69">
        <v>25</v>
      </c>
      <c r="K9605" s="91"/>
      <c r="L9605" s="91"/>
    </row>
    <row r="9606" spans="2:12" x14ac:dyDescent="0.25">
      <c r="B9606" s="67" t="s">
        <v>454</v>
      </c>
      <c r="C9606" s="67" t="s">
        <v>455</v>
      </c>
      <c r="D9606" s="68" t="s">
        <v>375</v>
      </c>
      <c r="E9606" s="67" t="s">
        <v>376</v>
      </c>
      <c r="F9606" s="68" t="s">
        <v>498</v>
      </c>
      <c r="G9606" s="67" t="s">
        <v>499</v>
      </c>
      <c r="H9606" s="68" t="s">
        <v>364</v>
      </c>
      <c r="I9606" s="69">
        <v>0</v>
      </c>
      <c r="J9606" s="69">
        <v>0</v>
      </c>
      <c r="K9606" s="91"/>
      <c r="L9606" s="91"/>
    </row>
    <row r="9607" spans="2:12" x14ac:dyDescent="0.25">
      <c r="B9607" s="67" t="s">
        <v>454</v>
      </c>
      <c r="C9607" s="67" t="s">
        <v>455</v>
      </c>
      <c r="D9607" s="68" t="s">
        <v>375</v>
      </c>
      <c r="E9607" s="67" t="s">
        <v>376</v>
      </c>
      <c r="F9607" s="68" t="s">
        <v>498</v>
      </c>
      <c r="G9607" s="67" t="s">
        <v>499</v>
      </c>
      <c r="H9607" s="68" t="s">
        <v>362</v>
      </c>
      <c r="I9607" s="69">
        <v>5</v>
      </c>
      <c r="J9607" s="69">
        <v>15</v>
      </c>
      <c r="K9607" s="91"/>
      <c r="L9607" s="91"/>
    </row>
    <row r="9608" spans="2:12" x14ac:dyDescent="0.25">
      <c r="B9608" s="67" t="s">
        <v>454</v>
      </c>
      <c r="C9608" s="67" t="s">
        <v>455</v>
      </c>
      <c r="D9608" s="68" t="s">
        <v>375</v>
      </c>
      <c r="E9608" s="67" t="s">
        <v>376</v>
      </c>
      <c r="F9608" s="68" t="s">
        <v>498</v>
      </c>
      <c r="G9608" s="67" t="s">
        <v>499</v>
      </c>
      <c r="H9608" s="68" t="s">
        <v>363</v>
      </c>
      <c r="I9608" s="69">
        <v>4</v>
      </c>
      <c r="J9608" s="69">
        <v>0</v>
      </c>
      <c r="K9608" s="91"/>
      <c r="L9608" s="91"/>
    </row>
    <row r="9609" spans="2:12" x14ac:dyDescent="0.25">
      <c r="B9609" s="67" t="s">
        <v>454</v>
      </c>
      <c r="C9609" s="67" t="s">
        <v>455</v>
      </c>
      <c r="D9609" s="68" t="s">
        <v>375</v>
      </c>
      <c r="E9609" s="67" t="s">
        <v>376</v>
      </c>
      <c r="F9609" s="68" t="s">
        <v>498</v>
      </c>
      <c r="G9609" s="67" t="s">
        <v>499</v>
      </c>
      <c r="H9609" s="68" t="s">
        <v>364</v>
      </c>
      <c r="I9609" s="69">
        <v>20</v>
      </c>
      <c r="J9609" s="69">
        <v>50</v>
      </c>
      <c r="K9609" s="91"/>
      <c r="L9609" s="91"/>
    </row>
    <row r="9610" spans="2:12" x14ac:dyDescent="0.25">
      <c r="B9610" s="67" t="s">
        <v>454</v>
      </c>
      <c r="C9610" s="67" t="s">
        <v>455</v>
      </c>
      <c r="D9610" s="68" t="s">
        <v>375</v>
      </c>
      <c r="E9610" s="67" t="s">
        <v>376</v>
      </c>
      <c r="F9610" s="68" t="s">
        <v>498</v>
      </c>
      <c r="G9610" s="67" t="s">
        <v>499</v>
      </c>
      <c r="H9610" s="68" t="s">
        <v>363</v>
      </c>
      <c r="I9610" s="69">
        <v>28</v>
      </c>
      <c r="J9610" s="69">
        <v>0</v>
      </c>
      <c r="K9610" s="91"/>
      <c r="L9610" s="91"/>
    </row>
    <row r="9611" spans="2:12" x14ac:dyDescent="0.25">
      <c r="B9611" s="67" t="s">
        <v>454</v>
      </c>
      <c r="C9611" s="67" t="s">
        <v>455</v>
      </c>
      <c r="D9611" s="68" t="s">
        <v>375</v>
      </c>
      <c r="E9611" s="67" t="s">
        <v>376</v>
      </c>
      <c r="F9611" s="68" t="s">
        <v>498</v>
      </c>
      <c r="G9611" s="67" t="s">
        <v>499</v>
      </c>
      <c r="H9611" s="68" t="s">
        <v>364</v>
      </c>
      <c r="I9611" s="69">
        <v>0</v>
      </c>
      <c r="J9611" s="69">
        <v>0</v>
      </c>
      <c r="K9611" s="91"/>
      <c r="L9611" s="91"/>
    </row>
    <row r="9612" spans="2:12" x14ac:dyDescent="0.25">
      <c r="B9612" s="67" t="s">
        <v>454</v>
      </c>
      <c r="C9612" s="67" t="s">
        <v>455</v>
      </c>
      <c r="D9612" s="68" t="s">
        <v>375</v>
      </c>
      <c r="E9612" s="67" t="s">
        <v>376</v>
      </c>
      <c r="F9612" s="68" t="s">
        <v>498</v>
      </c>
      <c r="G9612" s="67" t="s">
        <v>499</v>
      </c>
      <c r="H9612" s="68" t="s">
        <v>363</v>
      </c>
      <c r="I9612" s="69">
        <v>26</v>
      </c>
      <c r="J9612" s="69">
        <v>63</v>
      </c>
      <c r="K9612" s="91"/>
      <c r="L9612" s="91"/>
    </row>
    <row r="9613" spans="2:12" x14ac:dyDescent="0.25">
      <c r="B9613" s="67" t="s">
        <v>454</v>
      </c>
      <c r="C9613" s="67" t="s">
        <v>455</v>
      </c>
      <c r="D9613" s="68" t="s">
        <v>375</v>
      </c>
      <c r="E9613" s="67" t="s">
        <v>376</v>
      </c>
      <c r="F9613" s="68" t="s">
        <v>498</v>
      </c>
      <c r="G9613" s="67" t="s">
        <v>499</v>
      </c>
      <c r="H9613" s="68" t="s">
        <v>362</v>
      </c>
      <c r="I9613" s="69">
        <v>0</v>
      </c>
      <c r="J9613" s="69">
        <v>31</v>
      </c>
      <c r="K9613" s="91"/>
      <c r="L9613" s="91"/>
    </row>
    <row r="9614" spans="2:12" x14ac:dyDescent="0.25">
      <c r="B9614" s="67" t="s">
        <v>454</v>
      </c>
      <c r="C9614" s="67" t="s">
        <v>455</v>
      </c>
      <c r="D9614" s="68" t="s">
        <v>375</v>
      </c>
      <c r="E9614" s="67" t="s">
        <v>376</v>
      </c>
      <c r="F9614" s="68" t="s">
        <v>498</v>
      </c>
      <c r="G9614" s="67" t="s">
        <v>499</v>
      </c>
      <c r="H9614" s="68" t="s">
        <v>363</v>
      </c>
      <c r="I9614" s="69">
        <v>53</v>
      </c>
      <c r="J9614" s="69">
        <v>77</v>
      </c>
      <c r="K9614" s="91"/>
      <c r="L9614" s="91"/>
    </row>
    <row r="9615" spans="2:12" x14ac:dyDescent="0.25">
      <c r="B9615" s="67" t="s">
        <v>454</v>
      </c>
      <c r="C9615" s="67" t="s">
        <v>455</v>
      </c>
      <c r="D9615" s="68" t="s">
        <v>375</v>
      </c>
      <c r="E9615" s="67" t="s">
        <v>376</v>
      </c>
      <c r="F9615" s="68" t="s">
        <v>498</v>
      </c>
      <c r="G9615" s="67" t="s">
        <v>499</v>
      </c>
      <c r="H9615" s="68" t="s">
        <v>364</v>
      </c>
      <c r="I9615" s="69">
        <v>12</v>
      </c>
      <c r="J9615" s="69">
        <v>0</v>
      </c>
      <c r="K9615" s="91"/>
      <c r="L9615" s="91"/>
    </row>
    <row r="9616" spans="2:12" x14ac:dyDescent="0.25">
      <c r="B9616" s="67" t="s">
        <v>454</v>
      </c>
      <c r="C9616" s="67" t="s">
        <v>455</v>
      </c>
      <c r="D9616" s="68" t="s">
        <v>375</v>
      </c>
      <c r="E9616" s="67" t="s">
        <v>376</v>
      </c>
      <c r="F9616" s="68" t="s">
        <v>498</v>
      </c>
      <c r="G9616" s="67" t="s">
        <v>499</v>
      </c>
      <c r="H9616" s="68" t="s">
        <v>362</v>
      </c>
      <c r="I9616" s="69">
        <v>60</v>
      </c>
      <c r="J9616" s="69">
        <v>75</v>
      </c>
      <c r="K9616" s="91"/>
      <c r="L9616" s="91"/>
    </row>
    <row r="9617" spans="2:12" x14ac:dyDescent="0.25">
      <c r="B9617" s="67" t="s">
        <v>454</v>
      </c>
      <c r="C9617" s="67" t="s">
        <v>455</v>
      </c>
      <c r="D9617" s="68" t="s">
        <v>375</v>
      </c>
      <c r="E9617" s="67" t="s">
        <v>376</v>
      </c>
      <c r="F9617" s="68" t="s">
        <v>498</v>
      </c>
      <c r="G9617" s="67" t="s">
        <v>499</v>
      </c>
      <c r="H9617" s="68" t="s">
        <v>363</v>
      </c>
      <c r="I9617" s="69">
        <v>345</v>
      </c>
      <c r="J9617" s="69">
        <v>369</v>
      </c>
      <c r="K9617" s="91"/>
      <c r="L9617" s="91"/>
    </row>
    <row r="9618" spans="2:12" x14ac:dyDescent="0.25">
      <c r="B9618" s="67" t="s">
        <v>454</v>
      </c>
      <c r="C9618" s="67" t="s">
        <v>455</v>
      </c>
      <c r="D9618" s="68" t="s">
        <v>375</v>
      </c>
      <c r="E9618" s="67" t="s">
        <v>376</v>
      </c>
      <c r="F9618" s="68" t="s">
        <v>498</v>
      </c>
      <c r="G9618" s="67" t="s">
        <v>499</v>
      </c>
      <c r="H9618" s="68" t="s">
        <v>364</v>
      </c>
      <c r="I9618" s="69">
        <v>123</v>
      </c>
      <c r="J9618" s="69">
        <v>175</v>
      </c>
      <c r="K9618" s="91"/>
      <c r="L9618" s="91"/>
    </row>
    <row r="9619" spans="2:12" x14ac:dyDescent="0.25">
      <c r="B9619" s="67" t="s">
        <v>454</v>
      </c>
      <c r="C9619" s="67" t="s">
        <v>455</v>
      </c>
      <c r="D9619" s="68" t="s">
        <v>375</v>
      </c>
      <c r="E9619" s="67" t="s">
        <v>376</v>
      </c>
      <c r="F9619" s="68" t="s">
        <v>498</v>
      </c>
      <c r="G9619" s="67" t="s">
        <v>499</v>
      </c>
      <c r="H9619" s="68" t="s">
        <v>362</v>
      </c>
      <c r="I9619" s="69">
        <v>81</v>
      </c>
      <c r="J9619" s="69">
        <v>97</v>
      </c>
      <c r="K9619" s="91"/>
      <c r="L9619" s="91"/>
    </row>
    <row r="9620" spans="2:12" x14ac:dyDescent="0.25">
      <c r="B9620" s="67" t="s">
        <v>454</v>
      </c>
      <c r="C9620" s="67" t="s">
        <v>455</v>
      </c>
      <c r="D9620" s="68" t="s">
        <v>375</v>
      </c>
      <c r="E9620" s="67" t="s">
        <v>376</v>
      </c>
      <c r="F9620" s="68" t="s">
        <v>498</v>
      </c>
      <c r="G9620" s="67" t="s">
        <v>499</v>
      </c>
      <c r="H9620" s="68" t="s">
        <v>363</v>
      </c>
      <c r="I9620" s="69">
        <v>49</v>
      </c>
      <c r="J9620" s="69">
        <v>79</v>
      </c>
      <c r="K9620" s="91"/>
      <c r="L9620" s="91"/>
    </row>
    <row r="9621" spans="2:12" x14ac:dyDescent="0.25">
      <c r="B9621" s="67" t="s">
        <v>454</v>
      </c>
      <c r="C9621" s="67" t="s">
        <v>455</v>
      </c>
      <c r="D9621" s="68" t="s">
        <v>375</v>
      </c>
      <c r="E9621" s="67" t="s">
        <v>376</v>
      </c>
      <c r="F9621" s="68" t="s">
        <v>498</v>
      </c>
      <c r="G9621" s="67" t="s">
        <v>499</v>
      </c>
      <c r="H9621" s="68" t="s">
        <v>364</v>
      </c>
      <c r="I9621" s="69">
        <v>56</v>
      </c>
      <c r="J9621" s="69">
        <v>65</v>
      </c>
      <c r="K9621" s="91"/>
      <c r="L9621" s="91"/>
    </row>
    <row r="9622" spans="2:12" x14ac:dyDescent="0.25">
      <c r="B9622" s="67" t="s">
        <v>454</v>
      </c>
      <c r="C9622" s="67" t="s">
        <v>455</v>
      </c>
      <c r="D9622" s="68" t="s">
        <v>375</v>
      </c>
      <c r="E9622" s="67" t="s">
        <v>376</v>
      </c>
      <c r="F9622" s="68" t="s">
        <v>498</v>
      </c>
      <c r="G9622" s="67" t="s">
        <v>499</v>
      </c>
      <c r="H9622" s="68" t="s">
        <v>362</v>
      </c>
      <c r="I9622" s="69">
        <v>0</v>
      </c>
      <c r="J9622" s="69">
        <v>0</v>
      </c>
      <c r="K9622" s="91"/>
      <c r="L9622" s="91"/>
    </row>
    <row r="9623" spans="2:12" x14ac:dyDescent="0.25">
      <c r="B9623" s="67" t="s">
        <v>454</v>
      </c>
      <c r="C9623" s="67" t="s">
        <v>455</v>
      </c>
      <c r="D9623" s="68" t="s">
        <v>375</v>
      </c>
      <c r="E9623" s="67" t="s">
        <v>376</v>
      </c>
      <c r="F9623" s="68" t="s">
        <v>498</v>
      </c>
      <c r="G9623" s="67" t="s">
        <v>499</v>
      </c>
      <c r="H9623" s="68" t="s">
        <v>363</v>
      </c>
      <c r="I9623" s="69">
        <v>0</v>
      </c>
      <c r="J9623" s="69">
        <v>0</v>
      </c>
      <c r="K9623" s="91"/>
      <c r="L9623" s="91"/>
    </row>
    <row r="9624" spans="2:12" x14ac:dyDescent="0.25">
      <c r="B9624" s="67" t="s">
        <v>454</v>
      </c>
      <c r="C9624" s="67" t="s">
        <v>455</v>
      </c>
      <c r="D9624" s="68" t="s">
        <v>375</v>
      </c>
      <c r="E9624" s="67" t="s">
        <v>376</v>
      </c>
      <c r="F9624" s="68" t="s">
        <v>498</v>
      </c>
      <c r="G9624" s="67" t="s">
        <v>499</v>
      </c>
      <c r="H9624" s="68" t="s">
        <v>364</v>
      </c>
      <c r="I9624" s="69">
        <v>0</v>
      </c>
      <c r="J9624" s="69">
        <v>3</v>
      </c>
      <c r="K9624" s="91"/>
      <c r="L9624" s="91"/>
    </row>
    <row r="9625" spans="2:12" x14ac:dyDescent="0.25">
      <c r="B9625" s="67" t="s">
        <v>454</v>
      </c>
      <c r="C9625" s="67" t="s">
        <v>455</v>
      </c>
      <c r="D9625" s="68" t="s">
        <v>375</v>
      </c>
      <c r="E9625" s="67" t="s">
        <v>376</v>
      </c>
      <c r="F9625" s="68" t="s">
        <v>498</v>
      </c>
      <c r="G9625" s="67" t="s">
        <v>499</v>
      </c>
      <c r="H9625" s="68" t="s">
        <v>362</v>
      </c>
      <c r="I9625" s="69">
        <v>10</v>
      </c>
      <c r="J9625" s="69">
        <v>10</v>
      </c>
      <c r="K9625" s="91"/>
      <c r="L9625" s="91"/>
    </row>
    <row r="9626" spans="2:12" x14ac:dyDescent="0.25">
      <c r="B9626" s="67" t="s">
        <v>454</v>
      </c>
      <c r="C9626" s="67" t="s">
        <v>455</v>
      </c>
      <c r="D9626" s="68" t="s">
        <v>375</v>
      </c>
      <c r="E9626" s="67" t="s">
        <v>376</v>
      </c>
      <c r="F9626" s="68" t="s">
        <v>498</v>
      </c>
      <c r="G9626" s="67" t="s">
        <v>499</v>
      </c>
      <c r="H9626" s="68" t="s">
        <v>363</v>
      </c>
      <c r="I9626" s="69">
        <v>4</v>
      </c>
      <c r="J9626" s="69">
        <v>4</v>
      </c>
      <c r="K9626" s="91"/>
      <c r="L9626" s="91"/>
    </row>
    <row r="9627" spans="2:12" x14ac:dyDescent="0.25">
      <c r="B9627" s="67" t="s">
        <v>454</v>
      </c>
      <c r="C9627" s="67" t="s">
        <v>455</v>
      </c>
      <c r="D9627" s="68" t="s">
        <v>375</v>
      </c>
      <c r="E9627" s="67" t="s">
        <v>376</v>
      </c>
      <c r="F9627" s="68" t="s">
        <v>498</v>
      </c>
      <c r="G9627" s="67" t="s">
        <v>499</v>
      </c>
      <c r="H9627" s="68" t="s">
        <v>363</v>
      </c>
      <c r="I9627" s="69">
        <v>0</v>
      </c>
      <c r="J9627" s="69">
        <v>0</v>
      </c>
      <c r="K9627" s="91"/>
      <c r="L9627" s="91"/>
    </row>
    <row r="9628" spans="2:12" x14ac:dyDescent="0.25">
      <c r="B9628" s="67" t="s">
        <v>454</v>
      </c>
      <c r="C9628" s="67" t="s">
        <v>455</v>
      </c>
      <c r="D9628" s="68" t="s">
        <v>375</v>
      </c>
      <c r="E9628" s="67" t="s">
        <v>376</v>
      </c>
      <c r="F9628" s="68" t="s">
        <v>498</v>
      </c>
      <c r="G9628" s="67" t="s">
        <v>499</v>
      </c>
      <c r="H9628" s="68" t="s">
        <v>362</v>
      </c>
      <c r="I9628" s="69">
        <v>9</v>
      </c>
      <c r="J9628" s="69">
        <v>0</v>
      </c>
      <c r="K9628" s="91"/>
      <c r="L9628" s="91"/>
    </row>
    <row r="9629" spans="2:12" x14ac:dyDescent="0.25">
      <c r="B9629" s="67" t="s">
        <v>454</v>
      </c>
      <c r="C9629" s="67" t="s">
        <v>455</v>
      </c>
      <c r="D9629" s="68" t="s">
        <v>375</v>
      </c>
      <c r="E9629" s="67" t="s">
        <v>376</v>
      </c>
      <c r="F9629" s="68" t="s">
        <v>498</v>
      </c>
      <c r="G9629" s="67" t="s">
        <v>499</v>
      </c>
      <c r="H9629" s="68" t="s">
        <v>363</v>
      </c>
      <c r="I9629" s="69">
        <v>7</v>
      </c>
      <c r="J9629" s="69">
        <v>15</v>
      </c>
      <c r="K9629" s="91"/>
      <c r="L9629" s="91"/>
    </row>
    <row r="9630" spans="2:12" x14ac:dyDescent="0.25">
      <c r="B9630" s="67" t="s">
        <v>454</v>
      </c>
      <c r="C9630" s="67" t="s">
        <v>455</v>
      </c>
      <c r="D9630" s="68" t="s">
        <v>375</v>
      </c>
      <c r="E9630" s="67" t="s">
        <v>376</v>
      </c>
      <c r="F9630" s="68" t="s">
        <v>498</v>
      </c>
      <c r="G9630" s="67" t="s">
        <v>499</v>
      </c>
      <c r="H9630" s="68" t="s">
        <v>364</v>
      </c>
      <c r="I9630" s="69">
        <v>0</v>
      </c>
      <c r="J9630" s="69">
        <v>0</v>
      </c>
      <c r="K9630" s="91"/>
      <c r="L9630" s="91"/>
    </row>
    <row r="9631" spans="2:12" x14ac:dyDescent="0.25">
      <c r="B9631" s="67" t="s">
        <v>454</v>
      </c>
      <c r="C9631" s="67" t="s">
        <v>455</v>
      </c>
      <c r="D9631" s="68" t="s">
        <v>375</v>
      </c>
      <c r="E9631" s="67" t="s">
        <v>376</v>
      </c>
      <c r="F9631" s="68" t="s">
        <v>498</v>
      </c>
      <c r="G9631" s="67" t="s">
        <v>499</v>
      </c>
      <c r="H9631" s="68" t="s">
        <v>362</v>
      </c>
      <c r="I9631" s="69">
        <v>33</v>
      </c>
      <c r="J9631" s="69">
        <v>21</v>
      </c>
      <c r="K9631" s="91"/>
      <c r="L9631" s="91"/>
    </row>
    <row r="9632" spans="2:12" x14ac:dyDescent="0.25">
      <c r="B9632" s="67" t="s">
        <v>454</v>
      </c>
      <c r="C9632" s="67" t="s">
        <v>455</v>
      </c>
      <c r="D9632" s="68" t="s">
        <v>375</v>
      </c>
      <c r="E9632" s="67" t="s">
        <v>376</v>
      </c>
      <c r="F9632" s="68" t="s">
        <v>498</v>
      </c>
      <c r="G9632" s="67" t="s">
        <v>499</v>
      </c>
      <c r="H9632" s="68" t="s">
        <v>363</v>
      </c>
      <c r="I9632" s="69">
        <v>36</v>
      </c>
      <c r="J9632" s="69">
        <v>20</v>
      </c>
      <c r="K9632" s="91"/>
      <c r="L9632" s="91"/>
    </row>
    <row r="9633" spans="2:12" x14ac:dyDescent="0.25">
      <c r="B9633" s="67" t="s">
        <v>454</v>
      </c>
      <c r="C9633" s="67" t="s">
        <v>455</v>
      </c>
      <c r="D9633" s="68" t="s">
        <v>375</v>
      </c>
      <c r="E9633" s="67" t="s">
        <v>376</v>
      </c>
      <c r="F9633" s="68" t="s">
        <v>498</v>
      </c>
      <c r="G9633" s="67" t="s">
        <v>499</v>
      </c>
      <c r="H9633" s="68" t="s">
        <v>364</v>
      </c>
      <c r="I9633" s="69">
        <v>0</v>
      </c>
      <c r="J9633" s="69">
        <v>27</v>
      </c>
      <c r="K9633" s="91"/>
      <c r="L9633" s="91"/>
    </row>
    <row r="9634" spans="2:12" x14ac:dyDescent="0.25">
      <c r="B9634" s="67" t="s">
        <v>454</v>
      </c>
      <c r="C9634" s="67" t="s">
        <v>455</v>
      </c>
      <c r="D9634" s="68" t="s">
        <v>375</v>
      </c>
      <c r="E9634" s="67" t="s">
        <v>376</v>
      </c>
      <c r="F9634" s="68" t="s">
        <v>498</v>
      </c>
      <c r="G9634" s="67" t="s">
        <v>499</v>
      </c>
      <c r="H9634" s="68" t="s">
        <v>362</v>
      </c>
      <c r="I9634" s="69">
        <v>0</v>
      </c>
      <c r="J9634" s="69">
        <v>0</v>
      </c>
      <c r="K9634" s="91"/>
      <c r="L9634" s="91"/>
    </row>
    <row r="9635" spans="2:12" x14ac:dyDescent="0.25">
      <c r="B9635" s="67" t="s">
        <v>454</v>
      </c>
      <c r="C9635" s="67" t="s">
        <v>455</v>
      </c>
      <c r="D9635" s="68" t="s">
        <v>375</v>
      </c>
      <c r="E9635" s="67" t="s">
        <v>376</v>
      </c>
      <c r="F9635" s="68" t="s">
        <v>498</v>
      </c>
      <c r="G9635" s="67" t="s">
        <v>499</v>
      </c>
      <c r="H9635" s="68" t="s">
        <v>363</v>
      </c>
      <c r="I9635" s="69">
        <v>4</v>
      </c>
      <c r="J9635" s="69">
        <v>4</v>
      </c>
      <c r="K9635" s="91"/>
      <c r="L9635" s="91"/>
    </row>
    <row r="9636" spans="2:12" x14ac:dyDescent="0.25">
      <c r="B9636" s="67" t="s">
        <v>454</v>
      </c>
      <c r="C9636" s="67" t="s">
        <v>455</v>
      </c>
      <c r="D9636" s="68" t="s">
        <v>375</v>
      </c>
      <c r="E9636" s="67" t="s">
        <v>376</v>
      </c>
      <c r="F9636" s="68" t="s">
        <v>498</v>
      </c>
      <c r="G9636" s="67" t="s">
        <v>499</v>
      </c>
      <c r="H9636" s="68" t="s">
        <v>364</v>
      </c>
      <c r="I9636" s="69">
        <v>20</v>
      </c>
      <c r="J9636" s="69">
        <v>25</v>
      </c>
      <c r="K9636" s="91"/>
      <c r="L9636" s="91"/>
    </row>
    <row r="9637" spans="2:12" x14ac:dyDescent="0.25">
      <c r="B9637" s="67" t="s">
        <v>454</v>
      </c>
      <c r="C9637" s="67" t="s">
        <v>455</v>
      </c>
      <c r="D9637" s="68" t="s">
        <v>375</v>
      </c>
      <c r="E9637" s="67" t="s">
        <v>376</v>
      </c>
      <c r="F9637" s="68" t="s">
        <v>498</v>
      </c>
      <c r="G9637" s="67" t="s">
        <v>499</v>
      </c>
      <c r="H9637" s="68" t="s">
        <v>362</v>
      </c>
      <c r="I9637" s="69">
        <v>0</v>
      </c>
      <c r="J9637" s="69">
        <v>0</v>
      </c>
      <c r="K9637" s="91"/>
      <c r="L9637" s="91"/>
    </row>
    <row r="9638" spans="2:12" x14ac:dyDescent="0.25">
      <c r="B9638" s="67" t="s">
        <v>454</v>
      </c>
      <c r="C9638" s="67" t="s">
        <v>455</v>
      </c>
      <c r="D9638" s="68" t="s">
        <v>375</v>
      </c>
      <c r="E9638" s="67" t="s">
        <v>376</v>
      </c>
      <c r="F9638" s="68" t="s">
        <v>498</v>
      </c>
      <c r="G9638" s="67" t="s">
        <v>499</v>
      </c>
      <c r="H9638" s="68" t="s">
        <v>363</v>
      </c>
      <c r="I9638" s="69">
        <v>0.3296</v>
      </c>
      <c r="J9638" s="69">
        <v>8.2400000000000001E-2</v>
      </c>
      <c r="K9638" s="91"/>
      <c r="L9638" s="91"/>
    </row>
    <row r="9639" spans="2:12" x14ac:dyDescent="0.25">
      <c r="B9639" s="67" t="s">
        <v>454</v>
      </c>
      <c r="C9639" s="67" t="s">
        <v>455</v>
      </c>
      <c r="D9639" s="68" t="s">
        <v>375</v>
      </c>
      <c r="E9639" s="67" t="s">
        <v>376</v>
      </c>
      <c r="F9639" s="68" t="s">
        <v>498</v>
      </c>
      <c r="G9639" s="67" t="s">
        <v>499</v>
      </c>
      <c r="H9639" s="68" t="s">
        <v>364</v>
      </c>
      <c r="I9639" s="69">
        <v>0</v>
      </c>
      <c r="J9639" s="69">
        <v>0</v>
      </c>
      <c r="K9639" s="91"/>
      <c r="L9639" s="91"/>
    </row>
    <row r="9640" spans="2:12" x14ac:dyDescent="0.25">
      <c r="B9640" s="67" t="s">
        <v>454</v>
      </c>
      <c r="C9640" s="67" t="s">
        <v>455</v>
      </c>
      <c r="D9640" s="68" t="s">
        <v>375</v>
      </c>
      <c r="E9640" s="67" t="s">
        <v>376</v>
      </c>
      <c r="F9640" s="68" t="s">
        <v>498</v>
      </c>
      <c r="G9640" s="67" t="s">
        <v>499</v>
      </c>
      <c r="H9640" s="68" t="s">
        <v>364</v>
      </c>
      <c r="I9640" s="69">
        <v>15</v>
      </c>
      <c r="J9640" s="69">
        <v>18</v>
      </c>
      <c r="K9640" s="91"/>
      <c r="L9640" s="91"/>
    </row>
    <row r="9641" spans="2:12" x14ac:dyDescent="0.25">
      <c r="B9641" s="67" t="s">
        <v>454</v>
      </c>
      <c r="C9641" s="67" t="s">
        <v>455</v>
      </c>
      <c r="D9641" s="68" t="s">
        <v>375</v>
      </c>
      <c r="E9641" s="67" t="s">
        <v>376</v>
      </c>
      <c r="F9641" s="68" t="s">
        <v>498</v>
      </c>
      <c r="G9641" s="67" t="s">
        <v>499</v>
      </c>
      <c r="H9641" s="68" t="s">
        <v>362</v>
      </c>
      <c r="I9641" s="69">
        <v>4</v>
      </c>
      <c r="J9641" s="69">
        <v>0</v>
      </c>
      <c r="K9641" s="91"/>
      <c r="L9641" s="91"/>
    </row>
    <row r="9642" spans="2:12" x14ac:dyDescent="0.25">
      <c r="B9642" s="67" t="s">
        <v>454</v>
      </c>
      <c r="C9642" s="67" t="s">
        <v>455</v>
      </c>
      <c r="D9642" s="68" t="s">
        <v>375</v>
      </c>
      <c r="E9642" s="67" t="s">
        <v>376</v>
      </c>
      <c r="F9642" s="68" t="s">
        <v>498</v>
      </c>
      <c r="G9642" s="67" t="s">
        <v>499</v>
      </c>
      <c r="H9642" s="68" t="s">
        <v>363</v>
      </c>
      <c r="I9642" s="69">
        <v>13.5</v>
      </c>
      <c r="J9642" s="69">
        <v>13.5</v>
      </c>
      <c r="K9642" s="91"/>
      <c r="L9642" s="91"/>
    </row>
    <row r="9643" spans="2:12" x14ac:dyDescent="0.25">
      <c r="B9643" s="67" t="s">
        <v>454</v>
      </c>
      <c r="C9643" s="67" t="s">
        <v>455</v>
      </c>
      <c r="D9643" s="68" t="s">
        <v>375</v>
      </c>
      <c r="E9643" s="67" t="s">
        <v>376</v>
      </c>
      <c r="F9643" s="68" t="s">
        <v>498</v>
      </c>
      <c r="G9643" s="67" t="s">
        <v>499</v>
      </c>
      <c r="H9643" s="68" t="s">
        <v>362</v>
      </c>
      <c r="I9643" s="69">
        <v>0</v>
      </c>
      <c r="J9643" s="69">
        <v>0</v>
      </c>
      <c r="K9643" s="91"/>
      <c r="L9643" s="91"/>
    </row>
    <row r="9644" spans="2:12" x14ac:dyDescent="0.25">
      <c r="B9644" s="67" t="s">
        <v>454</v>
      </c>
      <c r="C9644" s="67" t="s">
        <v>455</v>
      </c>
      <c r="D9644" s="68" t="s">
        <v>375</v>
      </c>
      <c r="E9644" s="67" t="s">
        <v>376</v>
      </c>
      <c r="F9644" s="68" t="s">
        <v>498</v>
      </c>
      <c r="G9644" s="67" t="s">
        <v>499</v>
      </c>
      <c r="H9644" s="68" t="s">
        <v>364</v>
      </c>
      <c r="I9644" s="69">
        <v>0</v>
      </c>
      <c r="J9644" s="69">
        <v>4</v>
      </c>
      <c r="K9644" s="91"/>
      <c r="L9644" s="91"/>
    </row>
    <row r="9645" spans="2:12" x14ac:dyDescent="0.25">
      <c r="B9645" s="67" t="s">
        <v>454</v>
      </c>
      <c r="C9645" s="67" t="s">
        <v>455</v>
      </c>
      <c r="D9645" s="68" t="s">
        <v>375</v>
      </c>
      <c r="E9645" s="67" t="s">
        <v>376</v>
      </c>
      <c r="F9645" s="68" t="s">
        <v>498</v>
      </c>
      <c r="G9645" s="67" t="s">
        <v>499</v>
      </c>
      <c r="H9645" s="68" t="s">
        <v>362</v>
      </c>
      <c r="I9645" s="69">
        <v>0</v>
      </c>
      <c r="J9645" s="69">
        <v>0</v>
      </c>
      <c r="K9645" s="91"/>
      <c r="L9645" s="91"/>
    </row>
    <row r="9646" spans="2:12" x14ac:dyDescent="0.25">
      <c r="B9646" s="67" t="s">
        <v>454</v>
      </c>
      <c r="C9646" s="67" t="s">
        <v>455</v>
      </c>
      <c r="D9646" s="68" t="s">
        <v>375</v>
      </c>
      <c r="E9646" s="67" t="s">
        <v>376</v>
      </c>
      <c r="F9646" s="68" t="s">
        <v>498</v>
      </c>
      <c r="G9646" s="67" t="s">
        <v>499</v>
      </c>
      <c r="H9646" s="68" t="s">
        <v>363</v>
      </c>
      <c r="I9646" s="69">
        <v>7</v>
      </c>
      <c r="J9646" s="69">
        <v>0</v>
      </c>
      <c r="K9646" s="91"/>
      <c r="L9646" s="91"/>
    </row>
    <row r="9647" spans="2:12" x14ac:dyDescent="0.25">
      <c r="B9647" s="67" t="s">
        <v>454</v>
      </c>
      <c r="C9647" s="67" t="s">
        <v>455</v>
      </c>
      <c r="D9647" s="68" t="s">
        <v>375</v>
      </c>
      <c r="E9647" s="67" t="s">
        <v>376</v>
      </c>
      <c r="F9647" s="68" t="s">
        <v>498</v>
      </c>
      <c r="G9647" s="67" t="s">
        <v>499</v>
      </c>
      <c r="H9647" s="68" t="s">
        <v>364</v>
      </c>
      <c r="I9647" s="69">
        <v>0</v>
      </c>
      <c r="J9647" s="69">
        <v>0</v>
      </c>
      <c r="K9647" s="91"/>
      <c r="L9647" s="91"/>
    </row>
    <row r="9648" spans="2:12" x14ac:dyDescent="0.25">
      <c r="B9648" s="67" t="s">
        <v>454</v>
      </c>
      <c r="C9648" s="67" t="s">
        <v>455</v>
      </c>
      <c r="D9648" s="68" t="s">
        <v>375</v>
      </c>
      <c r="E9648" s="67" t="s">
        <v>376</v>
      </c>
      <c r="F9648" s="68" t="s">
        <v>498</v>
      </c>
      <c r="G9648" s="67" t="s">
        <v>499</v>
      </c>
      <c r="H9648" s="68" t="s">
        <v>363</v>
      </c>
      <c r="I9648" s="69">
        <v>0</v>
      </c>
      <c r="J9648" s="69">
        <v>0</v>
      </c>
      <c r="K9648" s="91"/>
      <c r="L9648" s="91"/>
    </row>
    <row r="9649" spans="2:12" x14ac:dyDescent="0.25">
      <c r="B9649" s="67" t="s">
        <v>454</v>
      </c>
      <c r="C9649" s="67" t="s">
        <v>455</v>
      </c>
      <c r="D9649" s="68" t="s">
        <v>375</v>
      </c>
      <c r="E9649" s="67" t="s">
        <v>376</v>
      </c>
      <c r="F9649" s="68" t="s">
        <v>498</v>
      </c>
      <c r="G9649" s="67" t="s">
        <v>499</v>
      </c>
      <c r="H9649" s="68" t="s">
        <v>363</v>
      </c>
      <c r="I9649" s="69">
        <v>0</v>
      </c>
      <c r="J9649" s="69">
        <v>0</v>
      </c>
      <c r="K9649" s="91"/>
      <c r="L9649" s="91"/>
    </row>
    <row r="9650" spans="2:12" x14ac:dyDescent="0.25">
      <c r="B9650" s="67" t="s">
        <v>454</v>
      </c>
      <c r="C9650" s="67" t="s">
        <v>455</v>
      </c>
      <c r="D9650" s="68" t="s">
        <v>375</v>
      </c>
      <c r="E9650" s="67" t="s">
        <v>376</v>
      </c>
      <c r="F9650" s="68" t="s">
        <v>498</v>
      </c>
      <c r="G9650" s="67" t="s">
        <v>499</v>
      </c>
      <c r="H9650" s="68" t="s">
        <v>362</v>
      </c>
      <c r="I9650" s="69">
        <v>0</v>
      </c>
      <c r="J9650" s="69">
        <v>0</v>
      </c>
      <c r="K9650" s="91"/>
      <c r="L9650" s="91"/>
    </row>
    <row r="9651" spans="2:12" x14ac:dyDescent="0.25">
      <c r="B9651" s="67" t="s">
        <v>454</v>
      </c>
      <c r="C9651" s="67" t="s">
        <v>455</v>
      </c>
      <c r="D9651" s="68" t="s">
        <v>375</v>
      </c>
      <c r="E9651" s="67" t="s">
        <v>376</v>
      </c>
      <c r="F9651" s="68" t="s">
        <v>498</v>
      </c>
      <c r="G9651" s="67" t="s">
        <v>499</v>
      </c>
      <c r="H9651" s="68" t="s">
        <v>363</v>
      </c>
      <c r="I9651" s="69">
        <v>0</v>
      </c>
      <c r="J9651" s="69">
        <v>0</v>
      </c>
      <c r="K9651" s="91"/>
      <c r="L9651" s="91"/>
    </row>
    <row r="9652" spans="2:12" x14ac:dyDescent="0.25">
      <c r="B9652" s="67" t="s">
        <v>454</v>
      </c>
      <c r="C9652" s="67" t="s">
        <v>455</v>
      </c>
      <c r="D9652" s="68" t="s">
        <v>375</v>
      </c>
      <c r="E9652" s="67" t="s">
        <v>376</v>
      </c>
      <c r="F9652" s="68" t="s">
        <v>498</v>
      </c>
      <c r="G9652" s="67" t="s">
        <v>499</v>
      </c>
      <c r="H9652" s="68" t="s">
        <v>364</v>
      </c>
      <c r="I9652" s="69">
        <v>0</v>
      </c>
      <c r="J9652" s="69">
        <v>0</v>
      </c>
      <c r="K9652" s="91"/>
      <c r="L9652" s="91"/>
    </row>
    <row r="9653" spans="2:12" x14ac:dyDescent="0.25">
      <c r="B9653" s="67" t="s">
        <v>454</v>
      </c>
      <c r="C9653" s="67" t="s">
        <v>455</v>
      </c>
      <c r="D9653" s="68" t="s">
        <v>375</v>
      </c>
      <c r="E9653" s="67" t="s">
        <v>376</v>
      </c>
      <c r="F9653" s="68" t="s">
        <v>498</v>
      </c>
      <c r="G9653" s="67" t="s">
        <v>499</v>
      </c>
      <c r="H9653" s="68" t="s">
        <v>362</v>
      </c>
      <c r="I9653" s="69">
        <v>31</v>
      </c>
      <c r="J9653" s="69">
        <v>82</v>
      </c>
      <c r="K9653" s="91"/>
      <c r="L9653" s="91"/>
    </row>
    <row r="9654" spans="2:12" x14ac:dyDescent="0.25">
      <c r="B9654" s="67" t="s">
        <v>454</v>
      </c>
      <c r="C9654" s="67" t="s">
        <v>455</v>
      </c>
      <c r="D9654" s="68" t="s">
        <v>375</v>
      </c>
      <c r="E9654" s="67" t="s">
        <v>376</v>
      </c>
      <c r="F9654" s="68" t="s">
        <v>498</v>
      </c>
      <c r="G9654" s="67" t="s">
        <v>499</v>
      </c>
      <c r="H9654" s="68" t="s">
        <v>363</v>
      </c>
      <c r="I9654" s="69">
        <v>72</v>
      </c>
      <c r="J9654" s="69">
        <v>115</v>
      </c>
      <c r="K9654" s="91"/>
      <c r="L9654" s="91"/>
    </row>
    <row r="9655" spans="2:12" x14ac:dyDescent="0.25">
      <c r="B9655" s="67" t="s">
        <v>454</v>
      </c>
      <c r="C9655" s="67" t="s">
        <v>455</v>
      </c>
      <c r="D9655" s="68" t="s">
        <v>375</v>
      </c>
      <c r="E9655" s="67" t="s">
        <v>376</v>
      </c>
      <c r="F9655" s="68" t="s">
        <v>498</v>
      </c>
      <c r="G9655" s="67" t="s">
        <v>499</v>
      </c>
      <c r="H9655" s="68" t="s">
        <v>364</v>
      </c>
      <c r="I9655" s="69">
        <v>6</v>
      </c>
      <c r="J9655" s="69">
        <v>13</v>
      </c>
      <c r="K9655" s="91"/>
      <c r="L9655" s="91"/>
    </row>
    <row r="9656" spans="2:12" x14ac:dyDescent="0.25">
      <c r="B9656" s="67" t="s">
        <v>454</v>
      </c>
      <c r="C9656" s="67" t="s">
        <v>455</v>
      </c>
      <c r="D9656" s="68" t="s">
        <v>375</v>
      </c>
      <c r="E9656" s="67" t="s">
        <v>376</v>
      </c>
      <c r="F9656" s="68" t="s">
        <v>498</v>
      </c>
      <c r="G9656" s="67" t="s">
        <v>499</v>
      </c>
      <c r="H9656" s="68" t="s">
        <v>363</v>
      </c>
      <c r="I9656" s="69">
        <v>0</v>
      </c>
      <c r="J9656" s="69">
        <v>0</v>
      </c>
      <c r="K9656" s="91"/>
      <c r="L9656" s="91"/>
    </row>
    <row r="9657" spans="2:12" x14ac:dyDescent="0.25">
      <c r="B9657" s="67" t="s">
        <v>454</v>
      </c>
      <c r="C9657" s="67" t="s">
        <v>455</v>
      </c>
      <c r="D9657" s="68" t="s">
        <v>375</v>
      </c>
      <c r="E9657" s="67" t="s">
        <v>376</v>
      </c>
      <c r="F9657" s="68" t="s">
        <v>498</v>
      </c>
      <c r="G9657" s="67" t="s">
        <v>499</v>
      </c>
      <c r="H9657" s="68" t="s">
        <v>364</v>
      </c>
      <c r="I9657" s="69">
        <v>20</v>
      </c>
      <c r="J9657" s="69">
        <v>0</v>
      </c>
      <c r="K9657" s="91"/>
      <c r="L9657" s="91"/>
    </row>
    <row r="9658" spans="2:12" x14ac:dyDescent="0.25">
      <c r="B9658" s="67" t="s">
        <v>454</v>
      </c>
      <c r="C9658" s="67" t="s">
        <v>455</v>
      </c>
      <c r="D9658" s="68" t="s">
        <v>375</v>
      </c>
      <c r="E9658" s="67" t="s">
        <v>376</v>
      </c>
      <c r="F9658" s="68" t="s">
        <v>498</v>
      </c>
      <c r="G9658" s="67" t="s">
        <v>499</v>
      </c>
      <c r="H9658" s="68" t="s">
        <v>362</v>
      </c>
      <c r="I9658" s="69">
        <v>0</v>
      </c>
      <c r="J9658" s="69">
        <v>20</v>
      </c>
      <c r="K9658" s="91"/>
      <c r="L9658" s="91"/>
    </row>
    <row r="9659" spans="2:12" x14ac:dyDescent="0.25">
      <c r="B9659" s="67" t="s">
        <v>454</v>
      </c>
      <c r="C9659" s="67" t="s">
        <v>455</v>
      </c>
      <c r="D9659" s="68" t="s">
        <v>375</v>
      </c>
      <c r="E9659" s="67" t="s">
        <v>376</v>
      </c>
      <c r="F9659" s="68" t="s">
        <v>498</v>
      </c>
      <c r="G9659" s="67" t="s">
        <v>499</v>
      </c>
      <c r="H9659" s="68" t="s">
        <v>363</v>
      </c>
      <c r="I9659" s="69">
        <v>25.25</v>
      </c>
      <c r="J9659" s="69">
        <v>64.25</v>
      </c>
      <c r="K9659" s="91"/>
      <c r="L9659" s="91"/>
    </row>
    <row r="9660" spans="2:12" x14ac:dyDescent="0.25">
      <c r="B9660" s="67" t="s">
        <v>454</v>
      </c>
      <c r="C9660" s="67" t="s">
        <v>455</v>
      </c>
      <c r="D9660" s="68" t="s">
        <v>375</v>
      </c>
      <c r="E9660" s="67" t="s">
        <v>376</v>
      </c>
      <c r="F9660" s="68" t="s">
        <v>498</v>
      </c>
      <c r="G9660" s="67" t="s">
        <v>499</v>
      </c>
      <c r="H9660" s="68" t="s">
        <v>364</v>
      </c>
      <c r="I9660" s="69">
        <v>4.5</v>
      </c>
      <c r="J9660" s="69">
        <v>5</v>
      </c>
      <c r="K9660" s="91"/>
      <c r="L9660" s="91"/>
    </row>
    <row r="9661" spans="2:12" x14ac:dyDescent="0.25">
      <c r="B9661" s="67" t="s">
        <v>454</v>
      </c>
      <c r="C9661" s="67" t="s">
        <v>455</v>
      </c>
      <c r="D9661" s="68" t="s">
        <v>375</v>
      </c>
      <c r="E9661" s="67" t="s">
        <v>376</v>
      </c>
      <c r="F9661" s="68" t="s">
        <v>498</v>
      </c>
      <c r="G9661" s="67" t="s">
        <v>499</v>
      </c>
      <c r="H9661" s="68" t="s">
        <v>363</v>
      </c>
      <c r="I9661" s="69">
        <v>0</v>
      </c>
      <c r="J9661" s="69">
        <v>0</v>
      </c>
      <c r="K9661" s="91"/>
      <c r="L9661" s="91"/>
    </row>
    <row r="9662" spans="2:12" x14ac:dyDescent="0.25">
      <c r="B9662" s="67" t="s">
        <v>454</v>
      </c>
      <c r="C9662" s="67" t="s">
        <v>455</v>
      </c>
      <c r="D9662" s="68" t="s">
        <v>375</v>
      </c>
      <c r="E9662" s="67" t="s">
        <v>376</v>
      </c>
      <c r="F9662" s="68" t="s">
        <v>498</v>
      </c>
      <c r="G9662" s="67" t="s">
        <v>499</v>
      </c>
      <c r="H9662" s="68" t="s">
        <v>362</v>
      </c>
      <c r="I9662" s="69">
        <v>0</v>
      </c>
      <c r="J9662" s="69">
        <v>0</v>
      </c>
      <c r="K9662" s="91"/>
      <c r="L9662" s="91"/>
    </row>
    <row r="9663" spans="2:12" x14ac:dyDescent="0.25">
      <c r="B9663" s="67" t="s">
        <v>454</v>
      </c>
      <c r="C9663" s="67" t="s">
        <v>455</v>
      </c>
      <c r="D9663" s="68" t="s">
        <v>375</v>
      </c>
      <c r="E9663" s="67" t="s">
        <v>376</v>
      </c>
      <c r="F9663" s="68" t="s">
        <v>498</v>
      </c>
      <c r="G9663" s="67" t="s">
        <v>499</v>
      </c>
      <c r="H9663" s="68" t="s">
        <v>363</v>
      </c>
      <c r="I9663" s="69">
        <v>0</v>
      </c>
      <c r="J9663" s="69">
        <v>0</v>
      </c>
      <c r="K9663" s="91"/>
      <c r="L9663" s="91"/>
    </row>
    <row r="9664" spans="2:12" x14ac:dyDescent="0.25">
      <c r="B9664" s="67" t="s">
        <v>454</v>
      </c>
      <c r="C9664" s="67" t="s">
        <v>455</v>
      </c>
      <c r="D9664" s="68" t="s">
        <v>375</v>
      </c>
      <c r="E9664" s="67" t="s">
        <v>376</v>
      </c>
      <c r="F9664" s="68" t="s">
        <v>498</v>
      </c>
      <c r="G9664" s="67" t="s">
        <v>499</v>
      </c>
      <c r="H9664" s="68" t="s">
        <v>362</v>
      </c>
      <c r="I9664" s="69">
        <v>0</v>
      </c>
      <c r="J9664" s="69">
        <v>0</v>
      </c>
      <c r="K9664" s="91"/>
      <c r="L9664" s="91"/>
    </row>
    <row r="9665" spans="2:12" x14ac:dyDescent="0.25">
      <c r="B9665" s="67" t="s">
        <v>454</v>
      </c>
      <c r="C9665" s="67" t="s">
        <v>455</v>
      </c>
      <c r="D9665" s="68" t="s">
        <v>375</v>
      </c>
      <c r="E9665" s="67" t="s">
        <v>376</v>
      </c>
      <c r="F9665" s="68" t="s">
        <v>498</v>
      </c>
      <c r="G9665" s="67" t="s">
        <v>499</v>
      </c>
      <c r="H9665" s="68" t="s">
        <v>363</v>
      </c>
      <c r="I9665" s="69">
        <v>0</v>
      </c>
      <c r="J9665" s="69">
        <v>0</v>
      </c>
      <c r="K9665" s="91"/>
      <c r="L9665" s="91"/>
    </row>
    <row r="9666" spans="2:12" x14ac:dyDescent="0.25">
      <c r="B9666" s="67" t="s">
        <v>454</v>
      </c>
      <c r="C9666" s="67" t="s">
        <v>455</v>
      </c>
      <c r="D9666" s="68" t="s">
        <v>375</v>
      </c>
      <c r="E9666" s="67" t="s">
        <v>376</v>
      </c>
      <c r="F9666" s="68" t="s">
        <v>498</v>
      </c>
      <c r="G9666" s="67" t="s">
        <v>499</v>
      </c>
      <c r="H9666" s="68" t="s">
        <v>362</v>
      </c>
      <c r="I9666" s="69">
        <v>0</v>
      </c>
      <c r="J9666" s="69">
        <v>0</v>
      </c>
      <c r="K9666" s="91"/>
      <c r="L9666" s="91"/>
    </row>
    <row r="9667" spans="2:12" x14ac:dyDescent="0.25">
      <c r="B9667" s="67" t="s">
        <v>454</v>
      </c>
      <c r="C9667" s="67" t="s">
        <v>455</v>
      </c>
      <c r="D9667" s="68" t="s">
        <v>375</v>
      </c>
      <c r="E9667" s="67" t="s">
        <v>376</v>
      </c>
      <c r="F9667" s="68" t="s">
        <v>498</v>
      </c>
      <c r="G9667" s="67" t="s">
        <v>499</v>
      </c>
      <c r="H9667" s="68" t="s">
        <v>363</v>
      </c>
      <c r="I9667" s="69">
        <v>0</v>
      </c>
      <c r="J9667" s="69">
        <v>0</v>
      </c>
      <c r="K9667" s="91"/>
      <c r="L9667" s="91"/>
    </row>
    <row r="9668" spans="2:12" x14ac:dyDescent="0.25">
      <c r="B9668" s="67" t="s">
        <v>454</v>
      </c>
      <c r="C9668" s="67" t="s">
        <v>455</v>
      </c>
      <c r="D9668" s="68" t="s">
        <v>375</v>
      </c>
      <c r="E9668" s="67" t="s">
        <v>376</v>
      </c>
      <c r="F9668" s="68" t="s">
        <v>498</v>
      </c>
      <c r="G9668" s="67" t="s">
        <v>499</v>
      </c>
      <c r="H9668" s="68" t="s">
        <v>362</v>
      </c>
      <c r="I9668" s="69">
        <v>0</v>
      </c>
      <c r="J9668" s="69">
        <v>0</v>
      </c>
      <c r="K9668" s="91"/>
      <c r="L9668" s="91"/>
    </row>
    <row r="9669" spans="2:12" x14ac:dyDescent="0.25">
      <c r="B9669" s="67" t="s">
        <v>454</v>
      </c>
      <c r="C9669" s="67" t="s">
        <v>455</v>
      </c>
      <c r="D9669" s="68" t="s">
        <v>375</v>
      </c>
      <c r="E9669" s="67" t="s">
        <v>376</v>
      </c>
      <c r="F9669" s="68" t="s">
        <v>498</v>
      </c>
      <c r="G9669" s="67" t="s">
        <v>499</v>
      </c>
      <c r="H9669" s="68" t="s">
        <v>363</v>
      </c>
      <c r="I9669" s="69">
        <v>0</v>
      </c>
      <c r="J9669" s="69">
        <v>0</v>
      </c>
      <c r="K9669" s="91"/>
      <c r="L9669" s="91"/>
    </row>
    <row r="9670" spans="2:12" x14ac:dyDescent="0.25">
      <c r="B9670" s="67" t="s">
        <v>454</v>
      </c>
      <c r="C9670" s="67" t="s">
        <v>455</v>
      </c>
      <c r="D9670" s="68" t="s">
        <v>375</v>
      </c>
      <c r="E9670" s="67" t="s">
        <v>376</v>
      </c>
      <c r="F9670" s="68" t="s">
        <v>498</v>
      </c>
      <c r="G9670" s="67" t="s">
        <v>499</v>
      </c>
      <c r="H9670" s="68" t="s">
        <v>364</v>
      </c>
      <c r="I9670" s="69">
        <v>0</v>
      </c>
      <c r="J9670" s="69">
        <v>0</v>
      </c>
      <c r="K9670" s="91"/>
      <c r="L9670" s="91"/>
    </row>
    <row r="9671" spans="2:12" x14ac:dyDescent="0.25">
      <c r="B9671" s="67" t="s">
        <v>454</v>
      </c>
      <c r="C9671" s="67" t="s">
        <v>455</v>
      </c>
      <c r="D9671" s="68" t="s">
        <v>375</v>
      </c>
      <c r="E9671" s="67" t="s">
        <v>376</v>
      </c>
      <c r="F9671" s="68" t="s">
        <v>498</v>
      </c>
      <c r="G9671" s="67" t="s">
        <v>499</v>
      </c>
      <c r="H9671" s="68" t="s">
        <v>363</v>
      </c>
      <c r="I9671" s="69">
        <v>0</v>
      </c>
      <c r="J9671" s="69">
        <v>0</v>
      </c>
      <c r="K9671" s="91"/>
      <c r="L9671" s="91"/>
    </row>
    <row r="9672" spans="2:12" x14ac:dyDescent="0.25">
      <c r="B9672" s="67" t="s">
        <v>454</v>
      </c>
      <c r="C9672" s="67" t="s">
        <v>455</v>
      </c>
      <c r="D9672" s="68" t="s">
        <v>375</v>
      </c>
      <c r="E9672" s="67" t="s">
        <v>376</v>
      </c>
      <c r="F9672" s="68" t="s">
        <v>498</v>
      </c>
      <c r="G9672" s="67" t="s">
        <v>499</v>
      </c>
      <c r="H9672" s="68" t="s">
        <v>364</v>
      </c>
      <c r="I9672" s="69">
        <v>0</v>
      </c>
      <c r="J9672" s="69">
        <v>0</v>
      </c>
      <c r="K9672" s="91"/>
      <c r="L9672" s="91"/>
    </row>
    <row r="9673" spans="2:12" x14ac:dyDescent="0.25">
      <c r="B9673" s="67" t="s">
        <v>454</v>
      </c>
      <c r="C9673" s="67" t="s">
        <v>455</v>
      </c>
      <c r="D9673" s="68" t="s">
        <v>375</v>
      </c>
      <c r="E9673" s="67" t="s">
        <v>376</v>
      </c>
      <c r="F9673" s="68" t="s">
        <v>498</v>
      </c>
      <c r="G9673" s="67" t="s">
        <v>499</v>
      </c>
      <c r="H9673" s="68" t="s">
        <v>362</v>
      </c>
      <c r="I9673" s="69">
        <v>22</v>
      </c>
      <c r="J9673" s="69">
        <v>29</v>
      </c>
      <c r="K9673" s="91"/>
      <c r="L9673" s="91"/>
    </row>
    <row r="9674" spans="2:12" x14ac:dyDescent="0.25">
      <c r="B9674" s="67" t="s">
        <v>454</v>
      </c>
      <c r="C9674" s="67" t="s">
        <v>455</v>
      </c>
      <c r="D9674" s="68" t="s">
        <v>375</v>
      </c>
      <c r="E9674" s="67" t="s">
        <v>376</v>
      </c>
      <c r="F9674" s="68" t="s">
        <v>498</v>
      </c>
      <c r="G9674" s="67" t="s">
        <v>499</v>
      </c>
      <c r="H9674" s="68" t="s">
        <v>363</v>
      </c>
      <c r="I9674" s="69">
        <v>77</v>
      </c>
      <c r="J9674" s="69">
        <v>71</v>
      </c>
      <c r="K9674" s="91"/>
      <c r="L9674" s="91"/>
    </row>
    <row r="9675" spans="2:12" x14ac:dyDescent="0.25">
      <c r="B9675" s="67" t="s">
        <v>454</v>
      </c>
      <c r="C9675" s="67" t="s">
        <v>455</v>
      </c>
      <c r="D9675" s="68" t="s">
        <v>375</v>
      </c>
      <c r="E9675" s="67" t="s">
        <v>376</v>
      </c>
      <c r="F9675" s="68" t="s">
        <v>498</v>
      </c>
      <c r="G9675" s="67" t="s">
        <v>499</v>
      </c>
      <c r="H9675" s="68" t="s">
        <v>364</v>
      </c>
      <c r="I9675" s="69">
        <v>0</v>
      </c>
      <c r="J9675" s="69">
        <v>0</v>
      </c>
      <c r="K9675" s="91"/>
      <c r="L9675" s="91"/>
    </row>
    <row r="9676" spans="2:12" x14ac:dyDescent="0.25">
      <c r="B9676" s="67" t="s">
        <v>454</v>
      </c>
      <c r="C9676" s="67" t="s">
        <v>455</v>
      </c>
      <c r="D9676" s="68" t="s">
        <v>375</v>
      </c>
      <c r="E9676" s="67" t="s">
        <v>376</v>
      </c>
      <c r="F9676" s="68" t="s">
        <v>498</v>
      </c>
      <c r="G9676" s="67" t="s">
        <v>499</v>
      </c>
      <c r="H9676" s="68" t="s">
        <v>362</v>
      </c>
      <c r="I9676" s="69">
        <v>0</v>
      </c>
      <c r="J9676" s="69">
        <v>0</v>
      </c>
      <c r="K9676" s="91"/>
      <c r="L9676" s="91"/>
    </row>
    <row r="9677" spans="2:12" x14ac:dyDescent="0.25">
      <c r="B9677" s="67" t="s">
        <v>454</v>
      </c>
      <c r="C9677" s="67" t="s">
        <v>455</v>
      </c>
      <c r="D9677" s="68" t="s">
        <v>375</v>
      </c>
      <c r="E9677" s="67" t="s">
        <v>376</v>
      </c>
      <c r="F9677" s="68" t="s">
        <v>498</v>
      </c>
      <c r="G9677" s="67" t="s">
        <v>499</v>
      </c>
      <c r="H9677" s="68" t="s">
        <v>363</v>
      </c>
      <c r="I9677" s="69">
        <v>0</v>
      </c>
      <c r="J9677" s="69">
        <v>0</v>
      </c>
      <c r="K9677" s="91"/>
      <c r="L9677" s="91"/>
    </row>
    <row r="9678" spans="2:12" x14ac:dyDescent="0.25">
      <c r="B9678" s="67" t="s">
        <v>454</v>
      </c>
      <c r="C9678" s="67" t="s">
        <v>455</v>
      </c>
      <c r="D9678" s="68" t="s">
        <v>375</v>
      </c>
      <c r="E9678" s="67" t="s">
        <v>376</v>
      </c>
      <c r="F9678" s="68" t="s">
        <v>498</v>
      </c>
      <c r="G9678" s="67" t="s">
        <v>499</v>
      </c>
      <c r="H9678" s="68" t="s">
        <v>364</v>
      </c>
      <c r="I9678" s="69">
        <v>0</v>
      </c>
      <c r="J9678" s="69">
        <v>0</v>
      </c>
      <c r="K9678" s="91"/>
      <c r="L9678" s="91"/>
    </row>
    <row r="9679" spans="2:12" x14ac:dyDescent="0.25">
      <c r="B9679" s="67" t="s">
        <v>454</v>
      </c>
      <c r="C9679" s="67" t="s">
        <v>455</v>
      </c>
      <c r="D9679" s="68" t="s">
        <v>375</v>
      </c>
      <c r="E9679" s="67" t="s">
        <v>376</v>
      </c>
      <c r="F9679" s="68" t="s">
        <v>498</v>
      </c>
      <c r="G9679" s="67" t="s">
        <v>499</v>
      </c>
      <c r="H9679" s="68" t="s">
        <v>362</v>
      </c>
      <c r="I9679" s="69">
        <v>0</v>
      </c>
      <c r="J9679" s="69">
        <v>0</v>
      </c>
      <c r="K9679" s="91"/>
      <c r="L9679" s="91"/>
    </row>
    <row r="9680" spans="2:12" x14ac:dyDescent="0.25">
      <c r="B9680" s="67" t="s">
        <v>454</v>
      </c>
      <c r="C9680" s="67" t="s">
        <v>455</v>
      </c>
      <c r="D9680" s="68" t="s">
        <v>375</v>
      </c>
      <c r="E9680" s="67" t="s">
        <v>376</v>
      </c>
      <c r="F9680" s="68" t="s">
        <v>498</v>
      </c>
      <c r="G9680" s="67" t="s">
        <v>499</v>
      </c>
      <c r="H9680" s="68" t="s">
        <v>363</v>
      </c>
      <c r="I9680" s="69">
        <v>0</v>
      </c>
      <c r="J9680" s="69">
        <v>0</v>
      </c>
      <c r="K9680" s="91"/>
      <c r="L9680" s="91"/>
    </row>
    <row r="9681" spans="2:12" x14ac:dyDescent="0.25">
      <c r="B9681" s="67" t="s">
        <v>454</v>
      </c>
      <c r="C9681" s="67" t="s">
        <v>455</v>
      </c>
      <c r="D9681" s="68" t="s">
        <v>375</v>
      </c>
      <c r="E9681" s="67" t="s">
        <v>376</v>
      </c>
      <c r="F9681" s="68" t="s">
        <v>498</v>
      </c>
      <c r="G9681" s="67" t="s">
        <v>499</v>
      </c>
      <c r="H9681" s="68" t="s">
        <v>364</v>
      </c>
      <c r="I9681" s="69">
        <v>0</v>
      </c>
      <c r="J9681" s="69">
        <v>0</v>
      </c>
      <c r="K9681" s="91"/>
      <c r="L9681" s="91"/>
    </row>
    <row r="9682" spans="2:12" x14ac:dyDescent="0.25">
      <c r="B9682" s="67" t="s">
        <v>454</v>
      </c>
      <c r="C9682" s="67" t="s">
        <v>455</v>
      </c>
      <c r="D9682" s="68" t="s">
        <v>375</v>
      </c>
      <c r="E9682" s="67" t="s">
        <v>376</v>
      </c>
      <c r="F9682" s="68" t="s">
        <v>498</v>
      </c>
      <c r="G9682" s="67" t="s">
        <v>499</v>
      </c>
      <c r="H9682" s="68" t="s">
        <v>362</v>
      </c>
      <c r="I9682" s="69">
        <v>30</v>
      </c>
      <c r="J9682" s="69">
        <v>0</v>
      </c>
      <c r="K9682" s="91"/>
      <c r="L9682" s="91"/>
    </row>
    <row r="9683" spans="2:12" x14ac:dyDescent="0.25">
      <c r="B9683" s="67" t="s">
        <v>454</v>
      </c>
      <c r="C9683" s="67" t="s">
        <v>455</v>
      </c>
      <c r="D9683" s="68" t="s">
        <v>375</v>
      </c>
      <c r="E9683" s="67" t="s">
        <v>376</v>
      </c>
      <c r="F9683" s="68" t="s">
        <v>498</v>
      </c>
      <c r="G9683" s="67" t="s">
        <v>499</v>
      </c>
      <c r="H9683" s="68" t="s">
        <v>363</v>
      </c>
      <c r="I9683" s="69">
        <v>16</v>
      </c>
      <c r="J9683" s="69">
        <v>80</v>
      </c>
      <c r="K9683" s="91"/>
      <c r="L9683" s="91"/>
    </row>
    <row r="9684" spans="2:12" x14ac:dyDescent="0.25">
      <c r="B9684" s="67" t="s">
        <v>454</v>
      </c>
      <c r="C9684" s="67" t="s">
        <v>455</v>
      </c>
      <c r="D9684" s="68" t="s">
        <v>375</v>
      </c>
      <c r="E9684" s="67" t="s">
        <v>376</v>
      </c>
      <c r="F9684" s="68" t="s">
        <v>498</v>
      </c>
      <c r="G9684" s="67" t="s">
        <v>499</v>
      </c>
      <c r="H9684" s="68" t="s">
        <v>364</v>
      </c>
      <c r="I9684" s="69">
        <v>49</v>
      </c>
      <c r="J9684" s="69">
        <v>54</v>
      </c>
      <c r="K9684" s="91"/>
      <c r="L9684" s="91"/>
    </row>
    <row r="9685" spans="2:12" x14ac:dyDescent="0.25">
      <c r="B9685" s="67" t="s">
        <v>454</v>
      </c>
      <c r="C9685" s="67" t="s">
        <v>455</v>
      </c>
      <c r="D9685" s="68" t="s">
        <v>375</v>
      </c>
      <c r="E9685" s="67" t="s">
        <v>376</v>
      </c>
      <c r="F9685" s="68" t="s">
        <v>498</v>
      </c>
      <c r="G9685" s="67" t="s">
        <v>499</v>
      </c>
      <c r="H9685" s="68" t="s">
        <v>363</v>
      </c>
      <c r="I9685" s="69">
        <v>0</v>
      </c>
      <c r="J9685" s="69">
        <v>0</v>
      </c>
      <c r="K9685" s="91"/>
      <c r="L9685" s="91"/>
    </row>
    <row r="9686" spans="2:12" x14ac:dyDescent="0.25">
      <c r="B9686" s="67" t="s">
        <v>454</v>
      </c>
      <c r="C9686" s="67" t="s">
        <v>455</v>
      </c>
      <c r="D9686" s="68" t="s">
        <v>375</v>
      </c>
      <c r="E9686" s="67" t="s">
        <v>376</v>
      </c>
      <c r="F9686" s="68" t="s">
        <v>498</v>
      </c>
      <c r="G9686" s="67" t="s">
        <v>499</v>
      </c>
      <c r="H9686" s="68" t="s">
        <v>362</v>
      </c>
      <c r="I9686" s="69">
        <v>0</v>
      </c>
      <c r="J9686" s="69">
        <v>0</v>
      </c>
      <c r="K9686" s="91"/>
      <c r="L9686" s="91"/>
    </row>
    <row r="9687" spans="2:12" x14ac:dyDescent="0.25">
      <c r="B9687" s="67" t="s">
        <v>454</v>
      </c>
      <c r="C9687" s="67" t="s">
        <v>455</v>
      </c>
      <c r="D9687" s="68" t="s">
        <v>375</v>
      </c>
      <c r="E9687" s="67" t="s">
        <v>376</v>
      </c>
      <c r="F9687" s="68" t="s">
        <v>498</v>
      </c>
      <c r="G9687" s="67" t="s">
        <v>499</v>
      </c>
      <c r="H9687" s="68" t="s">
        <v>363</v>
      </c>
      <c r="I9687" s="69">
        <v>0</v>
      </c>
      <c r="J9687" s="69">
        <v>0</v>
      </c>
      <c r="K9687" s="91"/>
      <c r="L9687" s="91"/>
    </row>
    <row r="9688" spans="2:12" x14ac:dyDescent="0.25">
      <c r="B9688" s="67" t="s">
        <v>454</v>
      </c>
      <c r="C9688" s="67" t="s">
        <v>455</v>
      </c>
      <c r="D9688" s="68" t="s">
        <v>375</v>
      </c>
      <c r="E9688" s="67" t="s">
        <v>376</v>
      </c>
      <c r="F9688" s="68" t="s">
        <v>498</v>
      </c>
      <c r="G9688" s="67" t="s">
        <v>499</v>
      </c>
      <c r="H9688" s="68" t="s">
        <v>363</v>
      </c>
      <c r="I9688" s="69">
        <v>0</v>
      </c>
      <c r="J9688" s="69">
        <v>0</v>
      </c>
      <c r="K9688" s="91"/>
      <c r="L9688" s="91"/>
    </row>
    <row r="9689" spans="2:12" x14ac:dyDescent="0.25">
      <c r="B9689" s="67" t="s">
        <v>454</v>
      </c>
      <c r="C9689" s="67" t="s">
        <v>455</v>
      </c>
      <c r="D9689" s="68" t="s">
        <v>375</v>
      </c>
      <c r="E9689" s="67" t="s">
        <v>376</v>
      </c>
      <c r="F9689" s="68" t="s">
        <v>498</v>
      </c>
      <c r="G9689" s="67" t="s">
        <v>499</v>
      </c>
      <c r="H9689" s="68" t="s">
        <v>362</v>
      </c>
      <c r="I9689" s="69">
        <v>0</v>
      </c>
      <c r="J9689" s="69">
        <v>0</v>
      </c>
      <c r="K9689" s="91"/>
      <c r="L9689" s="91"/>
    </row>
    <row r="9690" spans="2:12" x14ac:dyDescent="0.25">
      <c r="B9690" s="67" t="s">
        <v>454</v>
      </c>
      <c r="C9690" s="67" t="s">
        <v>455</v>
      </c>
      <c r="D9690" s="68" t="s">
        <v>375</v>
      </c>
      <c r="E9690" s="67" t="s">
        <v>376</v>
      </c>
      <c r="F9690" s="68" t="s">
        <v>498</v>
      </c>
      <c r="G9690" s="67" t="s">
        <v>499</v>
      </c>
      <c r="H9690" s="68" t="s">
        <v>363</v>
      </c>
      <c r="I9690" s="69">
        <v>0</v>
      </c>
      <c r="J9690" s="69">
        <v>0</v>
      </c>
      <c r="K9690" s="91"/>
      <c r="L9690" s="91"/>
    </row>
    <row r="9691" spans="2:12" x14ac:dyDescent="0.25">
      <c r="B9691" s="67" t="s">
        <v>454</v>
      </c>
      <c r="C9691" s="67" t="s">
        <v>455</v>
      </c>
      <c r="D9691" s="68" t="s">
        <v>375</v>
      </c>
      <c r="E9691" s="67" t="s">
        <v>376</v>
      </c>
      <c r="F9691" s="68" t="s">
        <v>498</v>
      </c>
      <c r="G9691" s="67" t="s">
        <v>499</v>
      </c>
      <c r="H9691" s="68" t="s">
        <v>363</v>
      </c>
      <c r="I9691" s="69">
        <v>0</v>
      </c>
      <c r="J9691" s="69">
        <v>0</v>
      </c>
      <c r="K9691" s="91"/>
      <c r="L9691" s="91"/>
    </row>
    <row r="9692" spans="2:12" x14ac:dyDescent="0.25">
      <c r="B9692" s="67" t="s">
        <v>454</v>
      </c>
      <c r="C9692" s="67" t="s">
        <v>455</v>
      </c>
      <c r="D9692" s="68" t="s">
        <v>375</v>
      </c>
      <c r="E9692" s="67" t="s">
        <v>376</v>
      </c>
      <c r="F9692" s="68" t="s">
        <v>498</v>
      </c>
      <c r="G9692" s="67" t="s">
        <v>499</v>
      </c>
      <c r="H9692" s="68" t="s">
        <v>363</v>
      </c>
      <c r="I9692" s="69">
        <v>0</v>
      </c>
      <c r="J9692" s="69">
        <v>0</v>
      </c>
      <c r="K9692" s="91"/>
      <c r="L9692" s="91"/>
    </row>
    <row r="9693" spans="2:12" x14ac:dyDescent="0.25">
      <c r="B9693" s="67" t="s">
        <v>454</v>
      </c>
      <c r="C9693" s="67" t="s">
        <v>455</v>
      </c>
      <c r="D9693" s="68" t="s">
        <v>375</v>
      </c>
      <c r="E9693" s="67" t="s">
        <v>376</v>
      </c>
      <c r="F9693" s="68" t="s">
        <v>498</v>
      </c>
      <c r="G9693" s="67" t="s">
        <v>499</v>
      </c>
      <c r="H9693" s="68" t="s">
        <v>363</v>
      </c>
      <c r="I9693" s="69">
        <v>0</v>
      </c>
      <c r="J9693" s="69">
        <v>0</v>
      </c>
      <c r="K9693" s="91"/>
      <c r="L9693" s="91"/>
    </row>
    <row r="9694" spans="2:12" x14ac:dyDescent="0.25">
      <c r="B9694" s="67" t="s">
        <v>454</v>
      </c>
      <c r="C9694" s="67" t="s">
        <v>455</v>
      </c>
      <c r="D9694" s="68" t="s">
        <v>375</v>
      </c>
      <c r="E9694" s="67" t="s">
        <v>376</v>
      </c>
      <c r="F9694" s="68" t="s">
        <v>498</v>
      </c>
      <c r="G9694" s="67" t="s">
        <v>499</v>
      </c>
      <c r="H9694" s="68" t="s">
        <v>364</v>
      </c>
      <c r="I9694" s="69">
        <v>0</v>
      </c>
      <c r="J9694" s="69">
        <v>0</v>
      </c>
      <c r="K9694" s="91"/>
      <c r="L9694" s="91"/>
    </row>
    <row r="9695" spans="2:12" x14ac:dyDescent="0.25">
      <c r="B9695" s="67" t="s">
        <v>454</v>
      </c>
      <c r="C9695" s="67" t="s">
        <v>455</v>
      </c>
      <c r="D9695" s="68" t="s">
        <v>375</v>
      </c>
      <c r="E9695" s="67" t="s">
        <v>376</v>
      </c>
      <c r="F9695" s="68" t="s">
        <v>498</v>
      </c>
      <c r="G9695" s="67" t="s">
        <v>499</v>
      </c>
      <c r="H9695" s="68" t="s">
        <v>362</v>
      </c>
      <c r="I9695" s="69">
        <v>0</v>
      </c>
      <c r="J9695" s="69">
        <v>0</v>
      </c>
      <c r="K9695" s="91"/>
      <c r="L9695" s="91"/>
    </row>
    <row r="9696" spans="2:12" x14ac:dyDescent="0.25">
      <c r="B9696" s="67" t="s">
        <v>454</v>
      </c>
      <c r="C9696" s="67" t="s">
        <v>455</v>
      </c>
      <c r="D9696" s="68" t="s">
        <v>375</v>
      </c>
      <c r="E9696" s="67" t="s">
        <v>376</v>
      </c>
      <c r="F9696" s="68" t="s">
        <v>498</v>
      </c>
      <c r="G9696" s="67" t="s">
        <v>499</v>
      </c>
      <c r="H9696" s="68" t="s">
        <v>363</v>
      </c>
      <c r="I9696" s="69">
        <v>0</v>
      </c>
      <c r="J9696" s="69">
        <v>0</v>
      </c>
      <c r="K9696" s="91"/>
      <c r="L9696" s="91"/>
    </row>
    <row r="9697" spans="2:12" x14ac:dyDescent="0.25">
      <c r="B9697" s="67" t="s">
        <v>454</v>
      </c>
      <c r="C9697" s="67" t="s">
        <v>455</v>
      </c>
      <c r="D9697" s="68" t="s">
        <v>375</v>
      </c>
      <c r="E9697" s="67" t="s">
        <v>376</v>
      </c>
      <c r="F9697" s="68" t="s">
        <v>498</v>
      </c>
      <c r="G9697" s="67" t="s">
        <v>499</v>
      </c>
      <c r="H9697" s="68" t="s">
        <v>362</v>
      </c>
      <c r="I9697" s="69">
        <v>0</v>
      </c>
      <c r="J9697" s="69">
        <v>0</v>
      </c>
      <c r="K9697" s="91"/>
      <c r="L9697" s="91"/>
    </row>
    <row r="9698" spans="2:12" x14ac:dyDescent="0.25">
      <c r="B9698" s="67" t="s">
        <v>454</v>
      </c>
      <c r="C9698" s="67" t="s">
        <v>455</v>
      </c>
      <c r="D9698" s="68" t="s">
        <v>375</v>
      </c>
      <c r="E9698" s="67" t="s">
        <v>376</v>
      </c>
      <c r="F9698" s="68" t="s">
        <v>498</v>
      </c>
      <c r="G9698" s="67" t="s">
        <v>499</v>
      </c>
      <c r="H9698" s="68" t="s">
        <v>363</v>
      </c>
      <c r="I9698" s="69">
        <v>0</v>
      </c>
      <c r="J9698" s="69">
        <v>0</v>
      </c>
      <c r="K9698" s="91"/>
      <c r="L9698" s="91"/>
    </row>
    <row r="9699" spans="2:12" x14ac:dyDescent="0.25">
      <c r="B9699" s="67" t="s">
        <v>454</v>
      </c>
      <c r="C9699" s="67" t="s">
        <v>455</v>
      </c>
      <c r="D9699" s="68" t="s">
        <v>375</v>
      </c>
      <c r="E9699" s="67" t="s">
        <v>376</v>
      </c>
      <c r="F9699" s="68" t="s">
        <v>498</v>
      </c>
      <c r="G9699" s="67" t="s">
        <v>499</v>
      </c>
      <c r="H9699" s="68" t="s">
        <v>362</v>
      </c>
      <c r="I9699" s="69">
        <v>0</v>
      </c>
      <c r="J9699" s="69">
        <v>20</v>
      </c>
      <c r="K9699" s="91"/>
      <c r="L9699" s="91"/>
    </row>
    <row r="9700" spans="2:12" x14ac:dyDescent="0.25">
      <c r="B9700" s="67" t="s">
        <v>454</v>
      </c>
      <c r="C9700" s="67" t="s">
        <v>455</v>
      </c>
      <c r="D9700" s="68" t="s">
        <v>375</v>
      </c>
      <c r="E9700" s="67" t="s">
        <v>376</v>
      </c>
      <c r="F9700" s="68" t="s">
        <v>498</v>
      </c>
      <c r="G9700" s="67" t="s">
        <v>499</v>
      </c>
      <c r="H9700" s="68" t="s">
        <v>363</v>
      </c>
      <c r="I9700" s="69">
        <v>0</v>
      </c>
      <c r="J9700" s="69">
        <v>9</v>
      </c>
      <c r="K9700" s="91"/>
      <c r="L9700" s="91"/>
    </row>
    <row r="9701" spans="2:12" x14ac:dyDescent="0.25">
      <c r="B9701" s="67" t="s">
        <v>454</v>
      </c>
      <c r="C9701" s="67" t="s">
        <v>455</v>
      </c>
      <c r="D9701" s="68" t="s">
        <v>375</v>
      </c>
      <c r="E9701" s="67" t="s">
        <v>376</v>
      </c>
      <c r="F9701" s="68" t="s">
        <v>498</v>
      </c>
      <c r="G9701" s="67" t="s">
        <v>499</v>
      </c>
      <c r="H9701" s="68" t="s">
        <v>364</v>
      </c>
      <c r="I9701" s="69">
        <v>0</v>
      </c>
      <c r="J9701" s="69">
        <v>0</v>
      </c>
      <c r="K9701" s="91"/>
      <c r="L9701" s="91"/>
    </row>
    <row r="9702" spans="2:12" x14ac:dyDescent="0.25">
      <c r="B9702" s="67" t="s">
        <v>454</v>
      </c>
      <c r="C9702" s="67" t="s">
        <v>455</v>
      </c>
      <c r="D9702" s="68" t="s">
        <v>375</v>
      </c>
      <c r="E9702" s="67" t="s">
        <v>376</v>
      </c>
      <c r="F9702" s="68" t="s">
        <v>498</v>
      </c>
      <c r="G9702" s="67" t="s">
        <v>499</v>
      </c>
      <c r="H9702" s="68" t="s">
        <v>362</v>
      </c>
      <c r="I9702" s="69">
        <v>0</v>
      </c>
      <c r="J9702" s="69">
        <v>0</v>
      </c>
      <c r="K9702" s="91"/>
      <c r="L9702" s="91"/>
    </row>
    <row r="9703" spans="2:12" x14ac:dyDescent="0.25">
      <c r="B9703" s="67" t="s">
        <v>454</v>
      </c>
      <c r="C9703" s="67" t="s">
        <v>455</v>
      </c>
      <c r="D9703" s="68" t="s">
        <v>375</v>
      </c>
      <c r="E9703" s="67" t="s">
        <v>376</v>
      </c>
      <c r="F9703" s="68" t="s">
        <v>498</v>
      </c>
      <c r="G9703" s="67" t="s">
        <v>499</v>
      </c>
      <c r="H9703" s="68" t="s">
        <v>363</v>
      </c>
      <c r="I9703" s="69">
        <v>0</v>
      </c>
      <c r="J9703" s="69">
        <v>0</v>
      </c>
      <c r="K9703" s="91"/>
      <c r="L9703" s="91"/>
    </row>
    <row r="9704" spans="2:12" x14ac:dyDescent="0.25">
      <c r="B9704" s="67" t="s">
        <v>454</v>
      </c>
      <c r="C9704" s="67" t="s">
        <v>455</v>
      </c>
      <c r="D9704" s="68" t="s">
        <v>375</v>
      </c>
      <c r="E9704" s="67" t="s">
        <v>376</v>
      </c>
      <c r="F9704" s="68" t="s">
        <v>498</v>
      </c>
      <c r="G9704" s="67" t="s">
        <v>499</v>
      </c>
      <c r="H9704" s="68" t="s">
        <v>364</v>
      </c>
      <c r="I9704" s="69">
        <v>0</v>
      </c>
      <c r="J9704" s="69">
        <v>0</v>
      </c>
      <c r="K9704" s="91"/>
      <c r="L9704" s="91"/>
    </row>
    <row r="9705" spans="2:12" x14ac:dyDescent="0.25">
      <c r="B9705" s="67" t="s">
        <v>454</v>
      </c>
      <c r="C9705" s="67" t="s">
        <v>455</v>
      </c>
      <c r="D9705" s="68" t="s">
        <v>375</v>
      </c>
      <c r="E9705" s="67" t="s">
        <v>376</v>
      </c>
      <c r="F9705" s="68" t="s">
        <v>498</v>
      </c>
      <c r="G9705" s="67" t="s">
        <v>499</v>
      </c>
      <c r="H9705" s="68" t="s">
        <v>362</v>
      </c>
      <c r="I9705" s="69">
        <v>0</v>
      </c>
      <c r="J9705" s="69">
        <v>0</v>
      </c>
      <c r="K9705" s="91"/>
      <c r="L9705" s="91"/>
    </row>
    <row r="9706" spans="2:12" x14ac:dyDescent="0.25">
      <c r="B9706" s="67" t="s">
        <v>454</v>
      </c>
      <c r="C9706" s="67" t="s">
        <v>455</v>
      </c>
      <c r="D9706" s="68" t="s">
        <v>375</v>
      </c>
      <c r="E9706" s="67" t="s">
        <v>376</v>
      </c>
      <c r="F9706" s="68" t="s">
        <v>498</v>
      </c>
      <c r="G9706" s="67" t="s">
        <v>499</v>
      </c>
      <c r="H9706" s="68" t="s">
        <v>363</v>
      </c>
      <c r="I9706" s="69">
        <v>0</v>
      </c>
      <c r="J9706" s="69">
        <v>0</v>
      </c>
      <c r="K9706" s="91"/>
      <c r="L9706" s="91"/>
    </row>
    <row r="9707" spans="2:12" x14ac:dyDescent="0.25">
      <c r="B9707" s="67" t="s">
        <v>454</v>
      </c>
      <c r="C9707" s="67" t="s">
        <v>455</v>
      </c>
      <c r="D9707" s="68" t="s">
        <v>375</v>
      </c>
      <c r="E9707" s="67" t="s">
        <v>376</v>
      </c>
      <c r="F9707" s="68" t="s">
        <v>498</v>
      </c>
      <c r="G9707" s="67" t="s">
        <v>499</v>
      </c>
      <c r="H9707" s="68" t="s">
        <v>363</v>
      </c>
      <c r="I9707" s="69">
        <v>0</v>
      </c>
      <c r="J9707" s="69">
        <v>0</v>
      </c>
      <c r="K9707" s="91"/>
      <c r="L9707" s="91"/>
    </row>
    <row r="9708" spans="2:12" x14ac:dyDescent="0.25">
      <c r="B9708" s="67" t="s">
        <v>454</v>
      </c>
      <c r="C9708" s="67" t="s">
        <v>455</v>
      </c>
      <c r="D9708" s="68" t="s">
        <v>375</v>
      </c>
      <c r="E9708" s="67" t="s">
        <v>376</v>
      </c>
      <c r="F9708" s="68" t="s">
        <v>498</v>
      </c>
      <c r="G9708" s="67" t="s">
        <v>499</v>
      </c>
      <c r="H9708" s="68" t="s">
        <v>363</v>
      </c>
      <c r="I9708" s="69">
        <v>28.385000000000002</v>
      </c>
      <c r="J9708" s="69">
        <v>12.32</v>
      </c>
      <c r="K9708" s="91"/>
      <c r="L9708" s="91"/>
    </row>
    <row r="9709" spans="2:12" x14ac:dyDescent="0.25">
      <c r="B9709" s="67" t="s">
        <v>454</v>
      </c>
      <c r="C9709" s="67" t="s">
        <v>455</v>
      </c>
      <c r="D9709" s="68" t="s">
        <v>375</v>
      </c>
      <c r="E9709" s="67" t="s">
        <v>376</v>
      </c>
      <c r="F9709" s="68" t="s">
        <v>498</v>
      </c>
      <c r="G9709" s="67" t="s">
        <v>499</v>
      </c>
      <c r="H9709" s="68" t="s">
        <v>363</v>
      </c>
      <c r="I9709" s="69">
        <v>0</v>
      </c>
      <c r="J9709" s="69">
        <v>0</v>
      </c>
      <c r="K9709" s="91"/>
      <c r="L9709" s="91"/>
    </row>
    <row r="9710" spans="2:12" x14ac:dyDescent="0.25">
      <c r="B9710" s="67" t="s">
        <v>454</v>
      </c>
      <c r="C9710" s="67" t="s">
        <v>455</v>
      </c>
      <c r="D9710" s="68" t="s">
        <v>375</v>
      </c>
      <c r="E9710" s="67" t="s">
        <v>376</v>
      </c>
      <c r="F9710" s="68" t="s">
        <v>498</v>
      </c>
      <c r="G9710" s="67" t="s">
        <v>499</v>
      </c>
      <c r="H9710" s="68" t="s">
        <v>362</v>
      </c>
      <c r="I9710" s="69">
        <v>10</v>
      </c>
      <c r="J9710" s="69">
        <v>20</v>
      </c>
      <c r="K9710" s="91"/>
      <c r="L9710" s="91"/>
    </row>
    <row r="9711" spans="2:12" x14ac:dyDescent="0.25">
      <c r="B9711" s="67" t="s">
        <v>454</v>
      </c>
      <c r="C9711" s="67" t="s">
        <v>455</v>
      </c>
      <c r="D9711" s="68" t="s">
        <v>375</v>
      </c>
      <c r="E9711" s="67" t="s">
        <v>376</v>
      </c>
      <c r="F9711" s="68" t="s">
        <v>500</v>
      </c>
      <c r="G9711" s="67" t="s">
        <v>501</v>
      </c>
      <c r="H9711" s="68" t="s">
        <v>362</v>
      </c>
      <c r="I9711" s="69">
        <v>0</v>
      </c>
      <c r="J9711" s="69">
        <v>0</v>
      </c>
      <c r="K9711" s="91"/>
      <c r="L9711" s="91"/>
    </row>
    <row r="9712" spans="2:12" x14ac:dyDescent="0.25">
      <c r="B9712" s="67" t="s">
        <v>454</v>
      </c>
      <c r="C9712" s="67" t="s">
        <v>455</v>
      </c>
      <c r="D9712" s="68" t="s">
        <v>375</v>
      </c>
      <c r="E9712" s="67" t="s">
        <v>376</v>
      </c>
      <c r="F9712" s="68" t="s">
        <v>500</v>
      </c>
      <c r="G9712" s="67" t="s">
        <v>501</v>
      </c>
      <c r="H9712" s="68" t="s">
        <v>363</v>
      </c>
      <c r="I9712" s="69">
        <v>0</v>
      </c>
      <c r="J9712" s="69">
        <v>8</v>
      </c>
      <c r="K9712" s="91"/>
      <c r="L9712" s="91"/>
    </row>
    <row r="9713" spans="2:12" x14ac:dyDescent="0.25">
      <c r="B9713" s="67" t="s">
        <v>454</v>
      </c>
      <c r="C9713" s="67" t="s">
        <v>455</v>
      </c>
      <c r="D9713" s="68" t="s">
        <v>375</v>
      </c>
      <c r="E9713" s="67" t="s">
        <v>376</v>
      </c>
      <c r="F9713" s="68" t="s">
        <v>500</v>
      </c>
      <c r="G9713" s="67" t="s">
        <v>501</v>
      </c>
      <c r="H9713" s="68" t="s">
        <v>363</v>
      </c>
      <c r="I9713" s="69">
        <v>0</v>
      </c>
      <c r="J9713" s="69">
        <v>0</v>
      </c>
      <c r="K9713" s="91"/>
      <c r="L9713" s="91"/>
    </row>
    <row r="9714" spans="2:12" x14ac:dyDescent="0.25">
      <c r="B9714" s="67" t="s">
        <v>454</v>
      </c>
      <c r="C9714" s="67" t="s">
        <v>455</v>
      </c>
      <c r="D9714" s="68" t="s">
        <v>375</v>
      </c>
      <c r="E9714" s="67" t="s">
        <v>376</v>
      </c>
      <c r="F9714" s="68" t="s">
        <v>500</v>
      </c>
      <c r="G9714" s="67" t="s">
        <v>501</v>
      </c>
      <c r="H9714" s="68" t="s">
        <v>362</v>
      </c>
      <c r="I9714" s="69">
        <v>0</v>
      </c>
      <c r="J9714" s="69">
        <v>0</v>
      </c>
      <c r="K9714" s="91"/>
      <c r="L9714" s="91"/>
    </row>
    <row r="9715" spans="2:12" x14ac:dyDescent="0.25">
      <c r="B9715" s="67" t="s">
        <v>454</v>
      </c>
      <c r="C9715" s="67" t="s">
        <v>455</v>
      </c>
      <c r="D9715" s="68" t="s">
        <v>375</v>
      </c>
      <c r="E9715" s="67" t="s">
        <v>376</v>
      </c>
      <c r="F9715" s="68" t="s">
        <v>500</v>
      </c>
      <c r="G9715" s="67" t="s">
        <v>501</v>
      </c>
      <c r="H9715" s="68" t="s">
        <v>362</v>
      </c>
      <c r="I9715" s="69">
        <v>30</v>
      </c>
      <c r="J9715" s="69">
        <v>31</v>
      </c>
      <c r="K9715" s="91"/>
      <c r="L9715" s="91"/>
    </row>
    <row r="9716" spans="2:12" x14ac:dyDescent="0.25">
      <c r="B9716" s="67" t="s">
        <v>454</v>
      </c>
      <c r="C9716" s="67" t="s">
        <v>455</v>
      </c>
      <c r="D9716" s="68" t="s">
        <v>375</v>
      </c>
      <c r="E9716" s="67" t="s">
        <v>376</v>
      </c>
      <c r="F9716" s="68" t="s">
        <v>500</v>
      </c>
      <c r="G9716" s="67" t="s">
        <v>501</v>
      </c>
      <c r="H9716" s="68" t="s">
        <v>363</v>
      </c>
      <c r="I9716" s="69">
        <v>30</v>
      </c>
      <c r="J9716" s="69">
        <v>48</v>
      </c>
      <c r="K9716" s="91"/>
      <c r="L9716" s="91"/>
    </row>
    <row r="9717" spans="2:12" x14ac:dyDescent="0.25">
      <c r="B9717" s="67" t="s">
        <v>454</v>
      </c>
      <c r="C9717" s="67" t="s">
        <v>455</v>
      </c>
      <c r="D9717" s="68" t="s">
        <v>375</v>
      </c>
      <c r="E9717" s="67" t="s">
        <v>376</v>
      </c>
      <c r="F9717" s="68" t="s">
        <v>500</v>
      </c>
      <c r="G9717" s="67" t="s">
        <v>501</v>
      </c>
      <c r="H9717" s="68" t="s">
        <v>364</v>
      </c>
      <c r="I9717" s="69">
        <v>42</v>
      </c>
      <c r="J9717" s="69">
        <v>69</v>
      </c>
      <c r="K9717" s="91"/>
      <c r="L9717" s="91"/>
    </row>
    <row r="9718" spans="2:12" x14ac:dyDescent="0.25">
      <c r="B9718" s="67" t="s">
        <v>454</v>
      </c>
      <c r="C9718" s="67" t="s">
        <v>455</v>
      </c>
      <c r="D9718" s="68" t="s">
        <v>375</v>
      </c>
      <c r="E9718" s="67" t="s">
        <v>376</v>
      </c>
      <c r="F9718" s="68" t="s">
        <v>500</v>
      </c>
      <c r="G9718" s="67" t="s">
        <v>501</v>
      </c>
      <c r="H9718" s="68" t="s">
        <v>362</v>
      </c>
      <c r="I9718" s="69">
        <v>0</v>
      </c>
      <c r="J9718" s="69">
        <v>0</v>
      </c>
      <c r="K9718" s="91"/>
      <c r="L9718" s="91"/>
    </row>
    <row r="9719" spans="2:12" x14ac:dyDescent="0.25">
      <c r="B9719" s="67" t="s">
        <v>454</v>
      </c>
      <c r="C9719" s="67" t="s">
        <v>455</v>
      </c>
      <c r="D9719" s="68" t="s">
        <v>375</v>
      </c>
      <c r="E9719" s="67" t="s">
        <v>376</v>
      </c>
      <c r="F9719" s="68" t="s">
        <v>500</v>
      </c>
      <c r="G9719" s="67" t="s">
        <v>501</v>
      </c>
      <c r="H9719" s="68" t="s">
        <v>363</v>
      </c>
      <c r="I9719" s="69">
        <v>91</v>
      </c>
      <c r="J9719" s="69">
        <v>166</v>
      </c>
      <c r="K9719" s="91"/>
      <c r="L9719" s="91"/>
    </row>
    <row r="9720" spans="2:12" x14ac:dyDescent="0.25">
      <c r="B9720" s="67" t="s">
        <v>454</v>
      </c>
      <c r="C9720" s="67" t="s">
        <v>455</v>
      </c>
      <c r="D9720" s="68" t="s">
        <v>375</v>
      </c>
      <c r="E9720" s="67" t="s">
        <v>376</v>
      </c>
      <c r="F9720" s="68" t="s">
        <v>500</v>
      </c>
      <c r="G9720" s="67" t="s">
        <v>501</v>
      </c>
      <c r="H9720" s="68" t="s">
        <v>364</v>
      </c>
      <c r="I9720" s="69">
        <v>0</v>
      </c>
      <c r="J9720" s="69">
        <v>0</v>
      </c>
      <c r="K9720" s="91"/>
      <c r="L9720" s="91"/>
    </row>
    <row r="9721" spans="2:12" x14ac:dyDescent="0.25">
      <c r="B9721" s="67" t="s">
        <v>454</v>
      </c>
      <c r="C9721" s="67" t="s">
        <v>455</v>
      </c>
      <c r="D9721" s="68" t="s">
        <v>375</v>
      </c>
      <c r="E9721" s="67" t="s">
        <v>376</v>
      </c>
      <c r="F9721" s="68" t="s">
        <v>500</v>
      </c>
      <c r="G9721" s="67" t="s">
        <v>501</v>
      </c>
      <c r="H9721" s="68" t="s">
        <v>363</v>
      </c>
      <c r="I9721" s="69">
        <v>0</v>
      </c>
      <c r="J9721" s="69">
        <v>0</v>
      </c>
      <c r="K9721" s="91"/>
      <c r="L9721" s="91"/>
    </row>
    <row r="9722" spans="2:12" x14ac:dyDescent="0.25">
      <c r="B9722" s="67" t="s">
        <v>454</v>
      </c>
      <c r="C9722" s="67" t="s">
        <v>455</v>
      </c>
      <c r="D9722" s="68" t="s">
        <v>375</v>
      </c>
      <c r="E9722" s="67" t="s">
        <v>376</v>
      </c>
      <c r="F9722" s="68" t="s">
        <v>500</v>
      </c>
      <c r="G9722" s="67" t="s">
        <v>501</v>
      </c>
      <c r="H9722" s="68" t="s">
        <v>362</v>
      </c>
      <c r="I9722" s="69">
        <v>45</v>
      </c>
      <c r="J9722" s="69">
        <v>0</v>
      </c>
      <c r="K9722" s="91"/>
      <c r="L9722" s="91"/>
    </row>
    <row r="9723" spans="2:12" x14ac:dyDescent="0.25">
      <c r="B9723" s="67" t="s">
        <v>454</v>
      </c>
      <c r="C9723" s="67" t="s">
        <v>455</v>
      </c>
      <c r="D9723" s="68" t="s">
        <v>375</v>
      </c>
      <c r="E9723" s="67" t="s">
        <v>376</v>
      </c>
      <c r="F9723" s="68" t="s">
        <v>500</v>
      </c>
      <c r="G9723" s="67" t="s">
        <v>501</v>
      </c>
      <c r="H9723" s="68" t="s">
        <v>364</v>
      </c>
      <c r="I9723" s="69">
        <v>20</v>
      </c>
      <c r="J9723" s="69">
        <v>0</v>
      </c>
      <c r="K9723" s="91"/>
      <c r="L9723" s="91"/>
    </row>
    <row r="9724" spans="2:12" x14ac:dyDescent="0.25">
      <c r="B9724" s="67" t="s">
        <v>454</v>
      </c>
      <c r="C9724" s="67" t="s">
        <v>455</v>
      </c>
      <c r="D9724" s="68" t="s">
        <v>375</v>
      </c>
      <c r="E9724" s="67" t="s">
        <v>376</v>
      </c>
      <c r="F9724" s="68" t="s">
        <v>500</v>
      </c>
      <c r="G9724" s="67" t="s">
        <v>501</v>
      </c>
      <c r="H9724" s="68" t="s">
        <v>362</v>
      </c>
      <c r="I9724" s="69">
        <v>0</v>
      </c>
      <c r="J9724" s="69">
        <v>0</v>
      </c>
      <c r="K9724" s="91"/>
      <c r="L9724" s="91"/>
    </row>
    <row r="9725" spans="2:12" x14ac:dyDescent="0.25">
      <c r="B9725" s="67" t="s">
        <v>454</v>
      </c>
      <c r="C9725" s="67" t="s">
        <v>455</v>
      </c>
      <c r="D9725" s="68" t="s">
        <v>375</v>
      </c>
      <c r="E9725" s="67" t="s">
        <v>376</v>
      </c>
      <c r="F9725" s="68" t="s">
        <v>500</v>
      </c>
      <c r="G9725" s="67" t="s">
        <v>501</v>
      </c>
      <c r="H9725" s="68" t="s">
        <v>363</v>
      </c>
      <c r="I9725" s="69">
        <v>30</v>
      </c>
      <c r="J9725" s="69">
        <v>9</v>
      </c>
      <c r="K9725" s="91"/>
      <c r="L9725" s="91"/>
    </row>
    <row r="9726" spans="2:12" x14ac:dyDescent="0.25">
      <c r="B9726" s="67" t="s">
        <v>454</v>
      </c>
      <c r="C9726" s="67" t="s">
        <v>455</v>
      </c>
      <c r="D9726" s="68" t="s">
        <v>375</v>
      </c>
      <c r="E9726" s="67" t="s">
        <v>376</v>
      </c>
      <c r="F9726" s="68" t="s">
        <v>500</v>
      </c>
      <c r="G9726" s="67" t="s">
        <v>501</v>
      </c>
      <c r="H9726" s="68" t="s">
        <v>364</v>
      </c>
      <c r="I9726" s="69">
        <v>0</v>
      </c>
      <c r="J9726" s="69">
        <v>0</v>
      </c>
      <c r="K9726" s="91"/>
      <c r="L9726" s="91"/>
    </row>
    <row r="9727" spans="2:12" x14ac:dyDescent="0.25">
      <c r="B9727" s="67" t="s">
        <v>454</v>
      </c>
      <c r="C9727" s="67" t="s">
        <v>455</v>
      </c>
      <c r="D9727" s="68" t="s">
        <v>375</v>
      </c>
      <c r="E9727" s="67" t="s">
        <v>376</v>
      </c>
      <c r="F9727" s="68" t="s">
        <v>500</v>
      </c>
      <c r="G9727" s="67" t="s">
        <v>501</v>
      </c>
      <c r="H9727" s="68" t="s">
        <v>362</v>
      </c>
      <c r="I9727" s="69">
        <v>0</v>
      </c>
      <c r="J9727" s="69">
        <v>0</v>
      </c>
      <c r="K9727" s="91"/>
      <c r="L9727" s="91"/>
    </row>
    <row r="9728" spans="2:12" x14ac:dyDescent="0.25">
      <c r="B9728" s="67" t="s">
        <v>454</v>
      </c>
      <c r="C9728" s="67" t="s">
        <v>455</v>
      </c>
      <c r="D9728" s="68" t="s">
        <v>375</v>
      </c>
      <c r="E9728" s="67" t="s">
        <v>376</v>
      </c>
      <c r="F9728" s="68" t="s">
        <v>500</v>
      </c>
      <c r="G9728" s="67" t="s">
        <v>501</v>
      </c>
      <c r="H9728" s="68" t="s">
        <v>363</v>
      </c>
      <c r="I9728" s="69">
        <v>0</v>
      </c>
      <c r="J9728" s="69">
        <v>0</v>
      </c>
      <c r="K9728" s="91"/>
      <c r="L9728" s="91"/>
    </row>
    <row r="9729" spans="2:12" x14ac:dyDescent="0.25">
      <c r="B9729" s="67" t="s">
        <v>454</v>
      </c>
      <c r="C9729" s="67" t="s">
        <v>455</v>
      </c>
      <c r="D9729" s="68" t="s">
        <v>375</v>
      </c>
      <c r="E9729" s="67" t="s">
        <v>376</v>
      </c>
      <c r="F9729" s="68" t="s">
        <v>500</v>
      </c>
      <c r="G9729" s="67" t="s">
        <v>501</v>
      </c>
      <c r="H9729" s="68" t="s">
        <v>363</v>
      </c>
      <c r="I9729" s="69">
        <v>5</v>
      </c>
      <c r="J9729" s="69">
        <v>10</v>
      </c>
      <c r="K9729" s="91"/>
      <c r="L9729" s="91"/>
    </row>
    <row r="9730" spans="2:12" x14ac:dyDescent="0.25">
      <c r="B9730" s="67" t="s">
        <v>454</v>
      </c>
      <c r="C9730" s="67" t="s">
        <v>455</v>
      </c>
      <c r="D9730" s="68" t="s">
        <v>375</v>
      </c>
      <c r="E9730" s="67" t="s">
        <v>376</v>
      </c>
      <c r="F9730" s="68" t="s">
        <v>500</v>
      </c>
      <c r="G9730" s="67" t="s">
        <v>501</v>
      </c>
      <c r="H9730" s="68" t="s">
        <v>362</v>
      </c>
      <c r="I9730" s="69">
        <v>18</v>
      </c>
      <c r="J9730" s="69">
        <v>10</v>
      </c>
      <c r="K9730" s="91"/>
      <c r="L9730" s="91"/>
    </row>
    <row r="9731" spans="2:12" x14ac:dyDescent="0.25">
      <c r="B9731" s="67" t="s">
        <v>454</v>
      </c>
      <c r="C9731" s="67" t="s">
        <v>455</v>
      </c>
      <c r="D9731" s="68" t="s">
        <v>375</v>
      </c>
      <c r="E9731" s="67" t="s">
        <v>376</v>
      </c>
      <c r="F9731" s="68" t="s">
        <v>500</v>
      </c>
      <c r="G9731" s="67" t="s">
        <v>501</v>
      </c>
      <c r="H9731" s="68" t="s">
        <v>363</v>
      </c>
      <c r="I9731" s="69">
        <v>0</v>
      </c>
      <c r="J9731" s="69">
        <v>0</v>
      </c>
      <c r="K9731" s="91"/>
      <c r="L9731" s="91"/>
    </row>
    <row r="9732" spans="2:12" x14ac:dyDescent="0.25">
      <c r="B9732" s="67" t="s">
        <v>454</v>
      </c>
      <c r="C9732" s="67" t="s">
        <v>455</v>
      </c>
      <c r="D9732" s="68" t="s">
        <v>375</v>
      </c>
      <c r="E9732" s="67" t="s">
        <v>376</v>
      </c>
      <c r="F9732" s="68" t="s">
        <v>500</v>
      </c>
      <c r="G9732" s="67" t="s">
        <v>501</v>
      </c>
      <c r="H9732" s="68" t="s">
        <v>364</v>
      </c>
      <c r="I9732" s="69">
        <v>0</v>
      </c>
      <c r="J9732" s="69">
        <v>0</v>
      </c>
      <c r="K9732" s="91"/>
      <c r="L9732" s="91"/>
    </row>
    <row r="9733" spans="2:12" x14ac:dyDescent="0.25">
      <c r="B9733" s="67" t="s">
        <v>454</v>
      </c>
      <c r="C9733" s="67" t="s">
        <v>455</v>
      </c>
      <c r="D9733" s="68" t="s">
        <v>375</v>
      </c>
      <c r="E9733" s="67" t="s">
        <v>376</v>
      </c>
      <c r="F9733" s="68" t="s">
        <v>500</v>
      </c>
      <c r="G9733" s="67" t="s">
        <v>501</v>
      </c>
      <c r="H9733" s="68" t="s">
        <v>362</v>
      </c>
      <c r="I9733" s="69">
        <v>0</v>
      </c>
      <c r="J9733" s="69">
        <v>0</v>
      </c>
      <c r="K9733" s="91"/>
      <c r="L9733" s="91"/>
    </row>
    <row r="9734" spans="2:12" x14ac:dyDescent="0.25">
      <c r="B9734" s="67" t="s">
        <v>454</v>
      </c>
      <c r="C9734" s="67" t="s">
        <v>455</v>
      </c>
      <c r="D9734" s="68" t="s">
        <v>375</v>
      </c>
      <c r="E9734" s="67" t="s">
        <v>376</v>
      </c>
      <c r="F9734" s="68" t="s">
        <v>500</v>
      </c>
      <c r="G9734" s="67" t="s">
        <v>501</v>
      </c>
      <c r="H9734" s="68" t="s">
        <v>363</v>
      </c>
      <c r="I9734" s="69">
        <v>5</v>
      </c>
      <c r="J9734" s="69">
        <v>14</v>
      </c>
      <c r="K9734" s="91"/>
      <c r="L9734" s="91"/>
    </row>
    <row r="9735" spans="2:12" x14ac:dyDescent="0.25">
      <c r="B9735" s="67" t="s">
        <v>454</v>
      </c>
      <c r="C9735" s="67" t="s">
        <v>455</v>
      </c>
      <c r="D9735" s="68" t="s">
        <v>375</v>
      </c>
      <c r="E9735" s="67" t="s">
        <v>376</v>
      </c>
      <c r="F9735" s="68" t="s">
        <v>500</v>
      </c>
      <c r="G9735" s="67" t="s">
        <v>501</v>
      </c>
      <c r="H9735" s="68" t="s">
        <v>364</v>
      </c>
      <c r="I9735" s="69">
        <v>0</v>
      </c>
      <c r="J9735" s="69">
        <v>0</v>
      </c>
      <c r="K9735" s="91"/>
      <c r="L9735" s="91"/>
    </row>
    <row r="9736" spans="2:12" x14ac:dyDescent="0.25">
      <c r="B9736" s="67" t="s">
        <v>454</v>
      </c>
      <c r="C9736" s="67" t="s">
        <v>455</v>
      </c>
      <c r="D9736" s="68" t="s">
        <v>375</v>
      </c>
      <c r="E9736" s="67" t="s">
        <v>376</v>
      </c>
      <c r="F9736" s="68" t="s">
        <v>500</v>
      </c>
      <c r="G9736" s="67" t="s">
        <v>501</v>
      </c>
      <c r="H9736" s="68" t="s">
        <v>362</v>
      </c>
      <c r="I9736" s="69">
        <v>0</v>
      </c>
      <c r="J9736" s="69">
        <v>0</v>
      </c>
      <c r="K9736" s="91"/>
      <c r="L9736" s="91"/>
    </row>
    <row r="9737" spans="2:12" x14ac:dyDescent="0.25">
      <c r="B9737" s="67" t="s">
        <v>454</v>
      </c>
      <c r="C9737" s="67" t="s">
        <v>455</v>
      </c>
      <c r="D9737" s="68" t="s">
        <v>375</v>
      </c>
      <c r="E9737" s="67" t="s">
        <v>376</v>
      </c>
      <c r="F9737" s="68" t="s">
        <v>500</v>
      </c>
      <c r="G9737" s="67" t="s">
        <v>501</v>
      </c>
      <c r="H9737" s="68" t="s">
        <v>363</v>
      </c>
      <c r="I9737" s="69">
        <v>0</v>
      </c>
      <c r="J9737" s="69">
        <v>0</v>
      </c>
      <c r="K9737" s="91"/>
      <c r="L9737" s="91"/>
    </row>
    <row r="9738" spans="2:12" x14ac:dyDescent="0.25">
      <c r="B9738" s="67" t="s">
        <v>454</v>
      </c>
      <c r="C9738" s="67" t="s">
        <v>455</v>
      </c>
      <c r="D9738" s="68" t="s">
        <v>375</v>
      </c>
      <c r="E9738" s="67" t="s">
        <v>376</v>
      </c>
      <c r="F9738" s="68" t="s">
        <v>500</v>
      </c>
      <c r="G9738" s="67" t="s">
        <v>501</v>
      </c>
      <c r="H9738" s="68" t="s">
        <v>364</v>
      </c>
      <c r="I9738" s="69">
        <v>0</v>
      </c>
      <c r="J9738" s="69">
        <v>0</v>
      </c>
      <c r="K9738" s="91"/>
      <c r="L9738" s="91"/>
    </row>
    <row r="9739" spans="2:12" x14ac:dyDescent="0.25">
      <c r="B9739" s="67" t="s">
        <v>454</v>
      </c>
      <c r="C9739" s="67" t="s">
        <v>455</v>
      </c>
      <c r="D9739" s="68" t="s">
        <v>375</v>
      </c>
      <c r="E9739" s="67" t="s">
        <v>376</v>
      </c>
      <c r="F9739" s="68" t="s">
        <v>500</v>
      </c>
      <c r="G9739" s="67" t="s">
        <v>501</v>
      </c>
      <c r="H9739" s="68" t="s">
        <v>362</v>
      </c>
      <c r="I9739" s="69">
        <v>8</v>
      </c>
      <c r="J9739" s="69">
        <v>6</v>
      </c>
      <c r="K9739" s="91"/>
      <c r="L9739" s="91"/>
    </row>
    <row r="9740" spans="2:12" x14ac:dyDescent="0.25">
      <c r="B9740" s="67" t="s">
        <v>454</v>
      </c>
      <c r="C9740" s="67" t="s">
        <v>455</v>
      </c>
      <c r="D9740" s="68" t="s">
        <v>375</v>
      </c>
      <c r="E9740" s="67" t="s">
        <v>376</v>
      </c>
      <c r="F9740" s="68" t="s">
        <v>500</v>
      </c>
      <c r="G9740" s="67" t="s">
        <v>501</v>
      </c>
      <c r="H9740" s="68" t="s">
        <v>363</v>
      </c>
      <c r="I9740" s="69">
        <v>48</v>
      </c>
      <c r="J9740" s="69">
        <v>39</v>
      </c>
      <c r="K9740" s="91"/>
      <c r="L9740" s="91"/>
    </row>
    <row r="9741" spans="2:12" x14ac:dyDescent="0.25">
      <c r="B9741" s="67" t="s">
        <v>454</v>
      </c>
      <c r="C9741" s="67" t="s">
        <v>455</v>
      </c>
      <c r="D9741" s="68" t="s">
        <v>375</v>
      </c>
      <c r="E9741" s="67" t="s">
        <v>376</v>
      </c>
      <c r="F9741" s="68" t="s">
        <v>500</v>
      </c>
      <c r="G9741" s="67" t="s">
        <v>501</v>
      </c>
      <c r="H9741" s="68" t="s">
        <v>362</v>
      </c>
      <c r="I9741" s="69">
        <v>30</v>
      </c>
      <c r="J9741" s="69">
        <v>7</v>
      </c>
      <c r="K9741" s="91"/>
      <c r="L9741" s="91"/>
    </row>
    <row r="9742" spans="2:12" x14ac:dyDescent="0.25">
      <c r="B9742" s="67" t="s">
        <v>454</v>
      </c>
      <c r="C9742" s="67" t="s">
        <v>455</v>
      </c>
      <c r="D9742" s="68" t="s">
        <v>375</v>
      </c>
      <c r="E9742" s="67" t="s">
        <v>376</v>
      </c>
      <c r="F9742" s="68" t="s">
        <v>500</v>
      </c>
      <c r="G9742" s="67" t="s">
        <v>501</v>
      </c>
      <c r="H9742" s="68" t="s">
        <v>363</v>
      </c>
      <c r="I9742" s="69">
        <v>86</v>
      </c>
      <c r="J9742" s="69">
        <v>149</v>
      </c>
      <c r="K9742" s="91"/>
      <c r="L9742" s="91"/>
    </row>
    <row r="9743" spans="2:12" x14ac:dyDescent="0.25">
      <c r="B9743" s="67" t="s">
        <v>454</v>
      </c>
      <c r="C9743" s="67" t="s">
        <v>455</v>
      </c>
      <c r="D9743" s="68" t="s">
        <v>375</v>
      </c>
      <c r="E9743" s="67" t="s">
        <v>376</v>
      </c>
      <c r="F9743" s="68" t="s">
        <v>500</v>
      </c>
      <c r="G9743" s="67" t="s">
        <v>501</v>
      </c>
      <c r="H9743" s="68" t="s">
        <v>364</v>
      </c>
      <c r="I9743" s="69">
        <v>0</v>
      </c>
      <c r="J9743" s="69">
        <v>8</v>
      </c>
      <c r="K9743" s="91"/>
      <c r="L9743" s="91"/>
    </row>
    <row r="9744" spans="2:12" x14ac:dyDescent="0.25">
      <c r="B9744" s="67" t="s">
        <v>454</v>
      </c>
      <c r="C9744" s="67" t="s">
        <v>455</v>
      </c>
      <c r="D9744" s="68" t="s">
        <v>375</v>
      </c>
      <c r="E9744" s="67" t="s">
        <v>376</v>
      </c>
      <c r="F9744" s="68" t="s">
        <v>500</v>
      </c>
      <c r="G9744" s="67" t="s">
        <v>501</v>
      </c>
      <c r="H9744" s="68" t="s">
        <v>362</v>
      </c>
      <c r="I9744" s="69">
        <v>26</v>
      </c>
      <c r="J9744" s="69">
        <v>0</v>
      </c>
      <c r="K9744" s="91"/>
      <c r="L9744" s="91"/>
    </row>
    <row r="9745" spans="2:12" x14ac:dyDescent="0.25">
      <c r="B9745" s="67" t="s">
        <v>454</v>
      </c>
      <c r="C9745" s="67" t="s">
        <v>455</v>
      </c>
      <c r="D9745" s="68" t="s">
        <v>375</v>
      </c>
      <c r="E9745" s="67" t="s">
        <v>376</v>
      </c>
      <c r="F9745" s="68" t="s">
        <v>500</v>
      </c>
      <c r="G9745" s="67" t="s">
        <v>501</v>
      </c>
      <c r="H9745" s="68" t="s">
        <v>363</v>
      </c>
      <c r="I9745" s="69">
        <v>12</v>
      </c>
      <c r="J9745" s="69">
        <v>24</v>
      </c>
      <c r="K9745" s="91"/>
      <c r="L9745" s="91"/>
    </row>
    <row r="9746" spans="2:12" x14ac:dyDescent="0.25">
      <c r="B9746" s="67" t="s">
        <v>454</v>
      </c>
      <c r="C9746" s="67" t="s">
        <v>455</v>
      </c>
      <c r="D9746" s="68" t="s">
        <v>375</v>
      </c>
      <c r="E9746" s="67" t="s">
        <v>376</v>
      </c>
      <c r="F9746" s="68" t="s">
        <v>500</v>
      </c>
      <c r="G9746" s="67" t="s">
        <v>501</v>
      </c>
      <c r="H9746" s="68" t="s">
        <v>364</v>
      </c>
      <c r="I9746" s="69">
        <v>28</v>
      </c>
      <c r="J9746" s="69">
        <v>28</v>
      </c>
      <c r="K9746" s="91"/>
      <c r="L9746" s="91"/>
    </row>
    <row r="9747" spans="2:12" x14ac:dyDescent="0.25">
      <c r="B9747" s="67" t="s">
        <v>454</v>
      </c>
      <c r="C9747" s="67" t="s">
        <v>455</v>
      </c>
      <c r="D9747" s="68" t="s">
        <v>375</v>
      </c>
      <c r="E9747" s="67" t="s">
        <v>376</v>
      </c>
      <c r="F9747" s="68" t="s">
        <v>500</v>
      </c>
      <c r="G9747" s="67" t="s">
        <v>501</v>
      </c>
      <c r="H9747" s="68" t="s">
        <v>362</v>
      </c>
      <c r="I9747" s="69">
        <v>0</v>
      </c>
      <c r="J9747" s="69">
        <v>0</v>
      </c>
      <c r="K9747" s="91"/>
      <c r="L9747" s="91"/>
    </row>
    <row r="9748" spans="2:12" x14ac:dyDescent="0.25">
      <c r="B9748" s="67" t="s">
        <v>454</v>
      </c>
      <c r="C9748" s="67" t="s">
        <v>455</v>
      </c>
      <c r="D9748" s="68" t="s">
        <v>375</v>
      </c>
      <c r="E9748" s="67" t="s">
        <v>376</v>
      </c>
      <c r="F9748" s="68" t="s">
        <v>500</v>
      </c>
      <c r="G9748" s="67" t="s">
        <v>501</v>
      </c>
      <c r="H9748" s="68" t="s">
        <v>364</v>
      </c>
      <c r="I9748" s="69">
        <v>0</v>
      </c>
      <c r="J9748" s="69">
        <v>0</v>
      </c>
      <c r="K9748" s="91"/>
      <c r="L9748" s="91"/>
    </row>
    <row r="9749" spans="2:12" x14ac:dyDescent="0.25">
      <c r="B9749" s="67" t="s">
        <v>454</v>
      </c>
      <c r="C9749" s="67" t="s">
        <v>455</v>
      </c>
      <c r="D9749" s="68" t="s">
        <v>375</v>
      </c>
      <c r="E9749" s="67" t="s">
        <v>376</v>
      </c>
      <c r="F9749" s="68" t="s">
        <v>500</v>
      </c>
      <c r="G9749" s="67" t="s">
        <v>501</v>
      </c>
      <c r="H9749" s="68" t="s">
        <v>362</v>
      </c>
      <c r="I9749" s="69">
        <v>5</v>
      </c>
      <c r="J9749" s="69">
        <v>0</v>
      </c>
      <c r="K9749" s="91"/>
      <c r="L9749" s="91"/>
    </row>
    <row r="9750" spans="2:12" x14ac:dyDescent="0.25">
      <c r="B9750" s="67" t="s">
        <v>454</v>
      </c>
      <c r="C9750" s="67" t="s">
        <v>455</v>
      </c>
      <c r="D9750" s="68" t="s">
        <v>375</v>
      </c>
      <c r="E9750" s="67" t="s">
        <v>376</v>
      </c>
      <c r="F9750" s="68" t="s">
        <v>500</v>
      </c>
      <c r="G9750" s="67" t="s">
        <v>501</v>
      </c>
      <c r="H9750" s="68" t="s">
        <v>363</v>
      </c>
      <c r="I9750" s="69">
        <v>0</v>
      </c>
      <c r="J9750" s="69">
        <v>35</v>
      </c>
      <c r="K9750" s="91"/>
      <c r="L9750" s="91"/>
    </row>
    <row r="9751" spans="2:12" x14ac:dyDescent="0.25">
      <c r="B9751" s="67" t="s">
        <v>454</v>
      </c>
      <c r="C9751" s="67" t="s">
        <v>455</v>
      </c>
      <c r="D9751" s="68" t="s">
        <v>375</v>
      </c>
      <c r="E9751" s="67" t="s">
        <v>376</v>
      </c>
      <c r="F9751" s="68" t="s">
        <v>500</v>
      </c>
      <c r="G9751" s="67" t="s">
        <v>501</v>
      </c>
      <c r="H9751" s="68" t="s">
        <v>364</v>
      </c>
      <c r="I9751" s="69">
        <v>14</v>
      </c>
      <c r="J9751" s="69">
        <v>0</v>
      </c>
      <c r="K9751" s="91"/>
      <c r="L9751" s="91"/>
    </row>
    <row r="9752" spans="2:12" x14ac:dyDescent="0.25">
      <c r="B9752" s="67" t="s">
        <v>454</v>
      </c>
      <c r="C9752" s="67" t="s">
        <v>455</v>
      </c>
      <c r="D9752" s="68" t="s">
        <v>375</v>
      </c>
      <c r="E9752" s="67" t="s">
        <v>376</v>
      </c>
      <c r="F9752" s="68" t="s">
        <v>500</v>
      </c>
      <c r="G9752" s="67" t="s">
        <v>501</v>
      </c>
      <c r="H9752" s="68" t="s">
        <v>362</v>
      </c>
      <c r="I9752" s="69">
        <v>10</v>
      </c>
      <c r="J9752" s="69">
        <v>33</v>
      </c>
      <c r="K9752" s="91"/>
      <c r="L9752" s="91"/>
    </row>
    <row r="9753" spans="2:12" x14ac:dyDescent="0.25">
      <c r="B9753" s="67" t="s">
        <v>454</v>
      </c>
      <c r="C9753" s="67" t="s">
        <v>455</v>
      </c>
      <c r="D9753" s="68" t="s">
        <v>375</v>
      </c>
      <c r="E9753" s="67" t="s">
        <v>376</v>
      </c>
      <c r="F9753" s="68" t="s">
        <v>500</v>
      </c>
      <c r="G9753" s="67" t="s">
        <v>501</v>
      </c>
      <c r="H9753" s="68" t="s">
        <v>363</v>
      </c>
      <c r="I9753" s="69">
        <v>63</v>
      </c>
      <c r="J9753" s="69">
        <v>101</v>
      </c>
      <c r="K9753" s="91"/>
      <c r="L9753" s="91"/>
    </row>
    <row r="9754" spans="2:12" x14ac:dyDescent="0.25">
      <c r="B9754" s="67" t="s">
        <v>454</v>
      </c>
      <c r="C9754" s="67" t="s">
        <v>455</v>
      </c>
      <c r="D9754" s="68" t="s">
        <v>375</v>
      </c>
      <c r="E9754" s="67" t="s">
        <v>376</v>
      </c>
      <c r="F9754" s="68" t="s">
        <v>500</v>
      </c>
      <c r="G9754" s="67" t="s">
        <v>501</v>
      </c>
      <c r="H9754" s="68" t="s">
        <v>364</v>
      </c>
      <c r="I9754" s="69">
        <v>28</v>
      </c>
      <c r="J9754" s="69">
        <v>42</v>
      </c>
      <c r="K9754" s="91"/>
      <c r="L9754" s="91"/>
    </row>
    <row r="9755" spans="2:12" x14ac:dyDescent="0.25">
      <c r="B9755" s="67" t="s">
        <v>454</v>
      </c>
      <c r="C9755" s="67" t="s">
        <v>455</v>
      </c>
      <c r="D9755" s="68" t="s">
        <v>375</v>
      </c>
      <c r="E9755" s="67" t="s">
        <v>376</v>
      </c>
      <c r="F9755" s="68" t="s">
        <v>500</v>
      </c>
      <c r="G9755" s="67" t="s">
        <v>501</v>
      </c>
      <c r="H9755" s="68" t="s">
        <v>362</v>
      </c>
      <c r="I9755" s="69">
        <v>0</v>
      </c>
      <c r="J9755" s="69">
        <v>0</v>
      </c>
      <c r="K9755" s="91"/>
      <c r="L9755" s="91"/>
    </row>
    <row r="9756" spans="2:12" x14ac:dyDescent="0.25">
      <c r="B9756" s="67" t="s">
        <v>454</v>
      </c>
      <c r="C9756" s="67" t="s">
        <v>455</v>
      </c>
      <c r="D9756" s="68" t="s">
        <v>375</v>
      </c>
      <c r="E9756" s="67" t="s">
        <v>376</v>
      </c>
      <c r="F9756" s="68" t="s">
        <v>500</v>
      </c>
      <c r="G9756" s="67" t="s">
        <v>501</v>
      </c>
      <c r="H9756" s="68" t="s">
        <v>364</v>
      </c>
      <c r="I9756" s="69">
        <v>16</v>
      </c>
      <c r="J9756" s="69">
        <v>20</v>
      </c>
      <c r="K9756" s="91"/>
      <c r="L9756" s="91"/>
    </row>
    <row r="9757" spans="2:12" x14ac:dyDescent="0.25">
      <c r="B9757" s="67" t="s">
        <v>454</v>
      </c>
      <c r="C9757" s="67" t="s">
        <v>455</v>
      </c>
      <c r="D9757" s="68" t="s">
        <v>375</v>
      </c>
      <c r="E9757" s="67" t="s">
        <v>376</v>
      </c>
      <c r="F9757" s="68" t="s">
        <v>500</v>
      </c>
      <c r="G9757" s="67" t="s">
        <v>501</v>
      </c>
      <c r="H9757" s="68" t="s">
        <v>362</v>
      </c>
      <c r="I9757" s="69">
        <v>149</v>
      </c>
      <c r="J9757" s="69">
        <v>120</v>
      </c>
      <c r="K9757" s="91"/>
      <c r="L9757" s="91"/>
    </row>
    <row r="9758" spans="2:12" x14ac:dyDescent="0.25">
      <c r="B9758" s="67" t="s">
        <v>454</v>
      </c>
      <c r="C9758" s="67" t="s">
        <v>455</v>
      </c>
      <c r="D9758" s="68" t="s">
        <v>375</v>
      </c>
      <c r="E9758" s="67" t="s">
        <v>376</v>
      </c>
      <c r="F9758" s="68" t="s">
        <v>500</v>
      </c>
      <c r="G9758" s="67" t="s">
        <v>501</v>
      </c>
      <c r="H9758" s="68" t="s">
        <v>363</v>
      </c>
      <c r="I9758" s="69">
        <v>204</v>
      </c>
      <c r="J9758" s="69">
        <v>394</v>
      </c>
      <c r="K9758" s="91"/>
      <c r="L9758" s="91"/>
    </row>
    <row r="9759" spans="2:12" x14ac:dyDescent="0.25">
      <c r="B9759" s="67" t="s">
        <v>454</v>
      </c>
      <c r="C9759" s="67" t="s">
        <v>455</v>
      </c>
      <c r="D9759" s="68" t="s">
        <v>375</v>
      </c>
      <c r="E9759" s="67" t="s">
        <v>376</v>
      </c>
      <c r="F9759" s="68" t="s">
        <v>500</v>
      </c>
      <c r="G9759" s="67" t="s">
        <v>501</v>
      </c>
      <c r="H9759" s="68" t="s">
        <v>364</v>
      </c>
      <c r="I9759" s="69">
        <v>54</v>
      </c>
      <c r="J9759" s="69">
        <v>78</v>
      </c>
      <c r="K9759" s="91"/>
      <c r="L9759" s="91"/>
    </row>
    <row r="9760" spans="2:12" x14ac:dyDescent="0.25">
      <c r="B9760" s="67" t="s">
        <v>454</v>
      </c>
      <c r="C9760" s="67" t="s">
        <v>455</v>
      </c>
      <c r="D9760" s="68" t="s">
        <v>375</v>
      </c>
      <c r="E9760" s="67" t="s">
        <v>376</v>
      </c>
      <c r="F9760" s="68" t="s">
        <v>500</v>
      </c>
      <c r="G9760" s="67" t="s">
        <v>501</v>
      </c>
      <c r="H9760" s="68" t="s">
        <v>362</v>
      </c>
      <c r="I9760" s="69">
        <v>0</v>
      </c>
      <c r="J9760" s="69">
        <v>8</v>
      </c>
      <c r="K9760" s="91"/>
      <c r="L9760" s="91"/>
    </row>
    <row r="9761" spans="2:12" x14ac:dyDescent="0.25">
      <c r="B9761" s="67" t="s">
        <v>454</v>
      </c>
      <c r="C9761" s="67" t="s">
        <v>455</v>
      </c>
      <c r="D9761" s="68" t="s">
        <v>375</v>
      </c>
      <c r="E9761" s="67" t="s">
        <v>376</v>
      </c>
      <c r="F9761" s="68" t="s">
        <v>500</v>
      </c>
      <c r="G9761" s="67" t="s">
        <v>501</v>
      </c>
      <c r="H9761" s="68" t="s">
        <v>363</v>
      </c>
      <c r="I9761" s="69">
        <v>4</v>
      </c>
      <c r="J9761" s="69">
        <v>8</v>
      </c>
      <c r="K9761" s="91"/>
      <c r="L9761" s="91"/>
    </row>
    <row r="9762" spans="2:12" x14ac:dyDescent="0.25">
      <c r="B9762" s="67" t="s">
        <v>454</v>
      </c>
      <c r="C9762" s="67" t="s">
        <v>455</v>
      </c>
      <c r="D9762" s="68" t="s">
        <v>375</v>
      </c>
      <c r="E9762" s="67" t="s">
        <v>376</v>
      </c>
      <c r="F9762" s="68" t="s">
        <v>500</v>
      </c>
      <c r="G9762" s="67" t="s">
        <v>501</v>
      </c>
      <c r="H9762" s="68" t="s">
        <v>364</v>
      </c>
      <c r="I9762" s="69">
        <v>22</v>
      </c>
      <c r="J9762" s="69">
        <v>0</v>
      </c>
      <c r="K9762" s="91"/>
      <c r="L9762" s="91"/>
    </row>
    <row r="9763" spans="2:12" x14ac:dyDescent="0.25">
      <c r="B9763" s="67" t="s">
        <v>454</v>
      </c>
      <c r="C9763" s="67" t="s">
        <v>455</v>
      </c>
      <c r="D9763" s="68" t="s">
        <v>375</v>
      </c>
      <c r="E9763" s="67" t="s">
        <v>376</v>
      </c>
      <c r="F9763" s="68" t="s">
        <v>500</v>
      </c>
      <c r="G9763" s="67" t="s">
        <v>501</v>
      </c>
      <c r="H9763" s="68" t="s">
        <v>362</v>
      </c>
      <c r="I9763" s="69">
        <v>0</v>
      </c>
      <c r="J9763" s="69">
        <v>0</v>
      </c>
      <c r="K9763" s="91"/>
      <c r="L9763" s="91"/>
    </row>
    <row r="9764" spans="2:12" x14ac:dyDescent="0.25">
      <c r="B9764" s="67" t="s">
        <v>454</v>
      </c>
      <c r="C9764" s="67" t="s">
        <v>455</v>
      </c>
      <c r="D9764" s="68" t="s">
        <v>375</v>
      </c>
      <c r="E9764" s="67" t="s">
        <v>376</v>
      </c>
      <c r="F9764" s="68" t="s">
        <v>500</v>
      </c>
      <c r="G9764" s="67" t="s">
        <v>501</v>
      </c>
      <c r="H9764" s="68" t="s">
        <v>362</v>
      </c>
      <c r="I9764" s="69">
        <v>12</v>
      </c>
      <c r="J9764" s="69">
        <v>29</v>
      </c>
      <c r="K9764" s="91"/>
      <c r="L9764" s="91"/>
    </row>
    <row r="9765" spans="2:12" x14ac:dyDescent="0.25">
      <c r="B9765" s="67" t="s">
        <v>454</v>
      </c>
      <c r="C9765" s="67" t="s">
        <v>455</v>
      </c>
      <c r="D9765" s="68" t="s">
        <v>375</v>
      </c>
      <c r="E9765" s="67" t="s">
        <v>376</v>
      </c>
      <c r="F9765" s="68" t="s">
        <v>500</v>
      </c>
      <c r="G9765" s="67" t="s">
        <v>501</v>
      </c>
      <c r="H9765" s="68" t="s">
        <v>363</v>
      </c>
      <c r="I9765" s="69">
        <v>55</v>
      </c>
      <c r="J9765" s="69">
        <v>74</v>
      </c>
      <c r="K9765" s="91"/>
      <c r="L9765" s="91"/>
    </row>
    <row r="9766" spans="2:12" x14ac:dyDescent="0.25">
      <c r="B9766" s="67" t="s">
        <v>454</v>
      </c>
      <c r="C9766" s="67" t="s">
        <v>455</v>
      </c>
      <c r="D9766" s="68" t="s">
        <v>375</v>
      </c>
      <c r="E9766" s="67" t="s">
        <v>376</v>
      </c>
      <c r="F9766" s="68" t="s">
        <v>500</v>
      </c>
      <c r="G9766" s="67" t="s">
        <v>501</v>
      </c>
      <c r="H9766" s="68" t="s">
        <v>364</v>
      </c>
      <c r="I9766" s="69">
        <v>14</v>
      </c>
      <c r="J9766" s="69">
        <v>0</v>
      </c>
      <c r="K9766" s="91"/>
      <c r="L9766" s="91"/>
    </row>
    <row r="9767" spans="2:12" x14ac:dyDescent="0.25">
      <c r="B9767" s="67" t="s">
        <v>454</v>
      </c>
      <c r="C9767" s="67" t="s">
        <v>455</v>
      </c>
      <c r="D9767" s="68" t="s">
        <v>375</v>
      </c>
      <c r="E9767" s="67" t="s">
        <v>376</v>
      </c>
      <c r="F9767" s="68" t="s">
        <v>500</v>
      </c>
      <c r="G9767" s="67" t="s">
        <v>501</v>
      </c>
      <c r="H9767" s="68" t="s">
        <v>362</v>
      </c>
      <c r="I9767" s="69">
        <v>45</v>
      </c>
      <c r="J9767" s="69">
        <v>37</v>
      </c>
      <c r="K9767" s="91"/>
      <c r="L9767" s="91"/>
    </row>
    <row r="9768" spans="2:12" x14ac:dyDescent="0.25">
      <c r="B9768" s="67" t="s">
        <v>454</v>
      </c>
      <c r="C9768" s="67" t="s">
        <v>455</v>
      </c>
      <c r="D9768" s="68" t="s">
        <v>375</v>
      </c>
      <c r="E9768" s="67" t="s">
        <v>376</v>
      </c>
      <c r="F9768" s="68" t="s">
        <v>500</v>
      </c>
      <c r="G9768" s="67" t="s">
        <v>501</v>
      </c>
      <c r="H9768" s="68" t="s">
        <v>363</v>
      </c>
      <c r="I9768" s="69">
        <v>20</v>
      </c>
      <c r="J9768" s="69">
        <v>46</v>
      </c>
      <c r="K9768" s="91"/>
      <c r="L9768" s="91"/>
    </row>
    <row r="9769" spans="2:12" x14ac:dyDescent="0.25">
      <c r="B9769" s="67" t="s">
        <v>454</v>
      </c>
      <c r="C9769" s="67" t="s">
        <v>455</v>
      </c>
      <c r="D9769" s="68" t="s">
        <v>375</v>
      </c>
      <c r="E9769" s="67" t="s">
        <v>376</v>
      </c>
      <c r="F9769" s="68" t="s">
        <v>500</v>
      </c>
      <c r="G9769" s="67" t="s">
        <v>501</v>
      </c>
      <c r="H9769" s="68" t="s">
        <v>364</v>
      </c>
      <c r="I9769" s="69">
        <v>20</v>
      </c>
      <c r="J9769" s="69">
        <v>36</v>
      </c>
      <c r="K9769" s="91"/>
      <c r="L9769" s="91"/>
    </row>
    <row r="9770" spans="2:12" x14ac:dyDescent="0.25">
      <c r="B9770" s="67" t="s">
        <v>454</v>
      </c>
      <c r="C9770" s="67" t="s">
        <v>455</v>
      </c>
      <c r="D9770" s="68" t="s">
        <v>375</v>
      </c>
      <c r="E9770" s="67" t="s">
        <v>376</v>
      </c>
      <c r="F9770" s="68" t="s">
        <v>500</v>
      </c>
      <c r="G9770" s="67" t="s">
        <v>501</v>
      </c>
      <c r="H9770" s="68" t="s">
        <v>363</v>
      </c>
      <c r="I9770" s="69">
        <v>0</v>
      </c>
      <c r="J9770" s="69">
        <v>0</v>
      </c>
      <c r="K9770" s="91"/>
      <c r="L9770" s="91"/>
    </row>
    <row r="9771" spans="2:12" x14ac:dyDescent="0.25">
      <c r="B9771" s="67" t="s">
        <v>454</v>
      </c>
      <c r="C9771" s="67" t="s">
        <v>455</v>
      </c>
      <c r="D9771" s="68" t="s">
        <v>375</v>
      </c>
      <c r="E9771" s="67" t="s">
        <v>376</v>
      </c>
      <c r="F9771" s="68" t="s">
        <v>500</v>
      </c>
      <c r="G9771" s="67" t="s">
        <v>501</v>
      </c>
      <c r="H9771" s="68" t="s">
        <v>364</v>
      </c>
      <c r="I9771" s="69">
        <v>0</v>
      </c>
      <c r="J9771" s="69">
        <v>0</v>
      </c>
      <c r="K9771" s="91"/>
      <c r="L9771" s="91"/>
    </row>
    <row r="9772" spans="2:12" x14ac:dyDescent="0.25">
      <c r="B9772" s="67" t="s">
        <v>454</v>
      </c>
      <c r="C9772" s="67" t="s">
        <v>455</v>
      </c>
      <c r="D9772" s="68" t="s">
        <v>375</v>
      </c>
      <c r="E9772" s="67" t="s">
        <v>376</v>
      </c>
      <c r="F9772" s="68" t="s">
        <v>500</v>
      </c>
      <c r="G9772" s="67" t="s">
        <v>501</v>
      </c>
      <c r="H9772" s="68" t="s">
        <v>363</v>
      </c>
      <c r="I9772" s="69">
        <v>8</v>
      </c>
      <c r="J9772" s="69">
        <v>18</v>
      </c>
      <c r="K9772" s="91"/>
      <c r="L9772" s="91"/>
    </row>
    <row r="9773" spans="2:12" x14ac:dyDescent="0.25">
      <c r="B9773" s="67" t="s">
        <v>454</v>
      </c>
      <c r="C9773" s="67" t="s">
        <v>455</v>
      </c>
      <c r="D9773" s="68" t="s">
        <v>375</v>
      </c>
      <c r="E9773" s="67" t="s">
        <v>376</v>
      </c>
      <c r="F9773" s="68" t="s">
        <v>500</v>
      </c>
      <c r="G9773" s="67" t="s">
        <v>501</v>
      </c>
      <c r="H9773" s="68" t="s">
        <v>363</v>
      </c>
      <c r="I9773" s="69">
        <v>0</v>
      </c>
      <c r="J9773" s="69">
        <v>0</v>
      </c>
      <c r="K9773" s="91"/>
      <c r="L9773" s="91"/>
    </row>
    <row r="9774" spans="2:12" x14ac:dyDescent="0.25">
      <c r="B9774" s="67" t="s">
        <v>454</v>
      </c>
      <c r="C9774" s="67" t="s">
        <v>455</v>
      </c>
      <c r="D9774" s="68" t="s">
        <v>375</v>
      </c>
      <c r="E9774" s="67" t="s">
        <v>376</v>
      </c>
      <c r="F9774" s="68" t="s">
        <v>500</v>
      </c>
      <c r="G9774" s="67" t="s">
        <v>501</v>
      </c>
      <c r="H9774" s="68" t="s">
        <v>362</v>
      </c>
      <c r="I9774" s="69">
        <v>10</v>
      </c>
      <c r="J9774" s="69">
        <v>7</v>
      </c>
      <c r="K9774" s="91"/>
      <c r="L9774" s="91"/>
    </row>
    <row r="9775" spans="2:12" x14ac:dyDescent="0.25">
      <c r="B9775" s="67" t="s">
        <v>454</v>
      </c>
      <c r="C9775" s="67" t="s">
        <v>455</v>
      </c>
      <c r="D9775" s="68" t="s">
        <v>375</v>
      </c>
      <c r="E9775" s="67" t="s">
        <v>376</v>
      </c>
      <c r="F9775" s="68" t="s">
        <v>500</v>
      </c>
      <c r="G9775" s="67" t="s">
        <v>501</v>
      </c>
      <c r="H9775" s="68" t="s">
        <v>363</v>
      </c>
      <c r="I9775" s="69">
        <v>209</v>
      </c>
      <c r="J9775" s="69">
        <v>293</v>
      </c>
      <c r="K9775" s="91"/>
      <c r="L9775" s="91"/>
    </row>
    <row r="9776" spans="2:12" x14ac:dyDescent="0.25">
      <c r="B9776" s="67" t="s">
        <v>454</v>
      </c>
      <c r="C9776" s="67" t="s">
        <v>455</v>
      </c>
      <c r="D9776" s="68" t="s">
        <v>375</v>
      </c>
      <c r="E9776" s="67" t="s">
        <v>376</v>
      </c>
      <c r="F9776" s="68" t="s">
        <v>500</v>
      </c>
      <c r="G9776" s="67" t="s">
        <v>501</v>
      </c>
      <c r="H9776" s="68" t="s">
        <v>364</v>
      </c>
      <c r="I9776" s="69">
        <v>124</v>
      </c>
      <c r="J9776" s="69">
        <v>143</v>
      </c>
      <c r="K9776" s="91"/>
      <c r="L9776" s="91"/>
    </row>
    <row r="9777" spans="2:12" x14ac:dyDescent="0.25">
      <c r="B9777" s="67" t="s">
        <v>454</v>
      </c>
      <c r="C9777" s="67" t="s">
        <v>455</v>
      </c>
      <c r="D9777" s="68" t="s">
        <v>375</v>
      </c>
      <c r="E9777" s="67" t="s">
        <v>376</v>
      </c>
      <c r="F9777" s="68" t="s">
        <v>500</v>
      </c>
      <c r="G9777" s="67" t="s">
        <v>501</v>
      </c>
      <c r="H9777" s="68" t="s">
        <v>362</v>
      </c>
      <c r="I9777" s="69">
        <v>0</v>
      </c>
      <c r="J9777" s="69">
        <v>0</v>
      </c>
      <c r="K9777" s="91"/>
      <c r="L9777" s="91"/>
    </row>
    <row r="9778" spans="2:12" x14ac:dyDescent="0.25">
      <c r="B9778" s="67" t="s">
        <v>454</v>
      </c>
      <c r="C9778" s="67" t="s">
        <v>455</v>
      </c>
      <c r="D9778" s="68" t="s">
        <v>375</v>
      </c>
      <c r="E9778" s="67" t="s">
        <v>376</v>
      </c>
      <c r="F9778" s="68" t="s">
        <v>500</v>
      </c>
      <c r="G9778" s="67" t="s">
        <v>501</v>
      </c>
      <c r="H9778" s="68" t="s">
        <v>363</v>
      </c>
      <c r="I9778" s="69">
        <v>10</v>
      </c>
      <c r="J9778" s="69">
        <v>0</v>
      </c>
      <c r="K9778" s="91"/>
      <c r="L9778" s="91"/>
    </row>
    <row r="9779" spans="2:12" x14ac:dyDescent="0.25">
      <c r="B9779" s="67" t="s">
        <v>454</v>
      </c>
      <c r="C9779" s="67" t="s">
        <v>455</v>
      </c>
      <c r="D9779" s="68" t="s">
        <v>375</v>
      </c>
      <c r="E9779" s="67" t="s">
        <v>376</v>
      </c>
      <c r="F9779" s="68" t="s">
        <v>500</v>
      </c>
      <c r="G9779" s="67" t="s">
        <v>501</v>
      </c>
      <c r="H9779" s="68" t="s">
        <v>364</v>
      </c>
      <c r="I9779" s="69">
        <v>8</v>
      </c>
      <c r="J9779" s="69">
        <v>0</v>
      </c>
      <c r="K9779" s="91"/>
      <c r="L9779" s="91"/>
    </row>
    <row r="9780" spans="2:12" x14ac:dyDescent="0.25">
      <c r="B9780" s="67" t="s">
        <v>454</v>
      </c>
      <c r="C9780" s="67" t="s">
        <v>455</v>
      </c>
      <c r="D9780" s="68" t="s">
        <v>375</v>
      </c>
      <c r="E9780" s="67" t="s">
        <v>376</v>
      </c>
      <c r="F9780" s="68" t="s">
        <v>500</v>
      </c>
      <c r="G9780" s="67" t="s">
        <v>501</v>
      </c>
      <c r="H9780" s="68" t="s">
        <v>362</v>
      </c>
      <c r="I9780" s="69">
        <v>9</v>
      </c>
      <c r="J9780" s="69">
        <v>18</v>
      </c>
      <c r="K9780" s="91"/>
      <c r="L9780" s="91"/>
    </row>
    <row r="9781" spans="2:12" x14ac:dyDescent="0.25">
      <c r="B9781" s="67" t="s">
        <v>454</v>
      </c>
      <c r="C9781" s="67" t="s">
        <v>455</v>
      </c>
      <c r="D9781" s="68" t="s">
        <v>375</v>
      </c>
      <c r="E9781" s="67" t="s">
        <v>376</v>
      </c>
      <c r="F9781" s="68" t="s">
        <v>500</v>
      </c>
      <c r="G9781" s="67" t="s">
        <v>501</v>
      </c>
      <c r="H9781" s="68" t="s">
        <v>362</v>
      </c>
      <c r="I9781" s="69">
        <v>0</v>
      </c>
      <c r="J9781" s="69">
        <v>0</v>
      </c>
      <c r="K9781" s="91"/>
      <c r="L9781" s="91"/>
    </row>
    <row r="9782" spans="2:12" x14ac:dyDescent="0.25">
      <c r="B9782" s="67" t="s">
        <v>454</v>
      </c>
      <c r="C9782" s="67" t="s">
        <v>455</v>
      </c>
      <c r="D9782" s="68" t="s">
        <v>375</v>
      </c>
      <c r="E9782" s="67" t="s">
        <v>376</v>
      </c>
      <c r="F9782" s="68" t="s">
        <v>500</v>
      </c>
      <c r="G9782" s="67" t="s">
        <v>501</v>
      </c>
      <c r="H9782" s="68" t="s">
        <v>362</v>
      </c>
      <c r="I9782" s="69">
        <v>0</v>
      </c>
      <c r="J9782" s="69">
        <v>0</v>
      </c>
      <c r="K9782" s="91"/>
      <c r="L9782" s="91"/>
    </row>
    <row r="9783" spans="2:12" x14ac:dyDescent="0.25">
      <c r="B9783" s="67" t="s">
        <v>454</v>
      </c>
      <c r="C9783" s="67" t="s">
        <v>455</v>
      </c>
      <c r="D9783" s="68" t="s">
        <v>375</v>
      </c>
      <c r="E9783" s="67" t="s">
        <v>376</v>
      </c>
      <c r="F9783" s="68" t="s">
        <v>500</v>
      </c>
      <c r="G9783" s="67" t="s">
        <v>501</v>
      </c>
      <c r="H9783" s="68" t="s">
        <v>363</v>
      </c>
      <c r="I9783" s="69">
        <v>0</v>
      </c>
      <c r="J9783" s="69">
        <v>0</v>
      </c>
      <c r="K9783" s="91"/>
      <c r="L9783" s="91"/>
    </row>
    <row r="9784" spans="2:12" x14ac:dyDescent="0.25">
      <c r="B9784" s="67" t="s">
        <v>454</v>
      </c>
      <c r="C9784" s="67" t="s">
        <v>455</v>
      </c>
      <c r="D9784" s="68" t="s">
        <v>375</v>
      </c>
      <c r="E9784" s="67" t="s">
        <v>376</v>
      </c>
      <c r="F9784" s="68" t="s">
        <v>500</v>
      </c>
      <c r="G9784" s="67" t="s">
        <v>501</v>
      </c>
      <c r="H9784" s="68" t="s">
        <v>364</v>
      </c>
      <c r="I9784" s="69">
        <v>0</v>
      </c>
      <c r="J9784" s="69">
        <v>0</v>
      </c>
      <c r="K9784" s="91"/>
      <c r="L9784" s="91"/>
    </row>
    <row r="9785" spans="2:12" x14ac:dyDescent="0.25">
      <c r="B9785" s="67" t="s">
        <v>454</v>
      </c>
      <c r="C9785" s="67" t="s">
        <v>455</v>
      </c>
      <c r="D9785" s="68" t="s">
        <v>375</v>
      </c>
      <c r="E9785" s="67" t="s">
        <v>376</v>
      </c>
      <c r="F9785" s="68" t="s">
        <v>500</v>
      </c>
      <c r="G9785" s="67" t="s">
        <v>501</v>
      </c>
      <c r="H9785" s="68" t="s">
        <v>362</v>
      </c>
      <c r="I9785" s="69">
        <v>12</v>
      </c>
      <c r="J9785" s="69">
        <v>10</v>
      </c>
      <c r="K9785" s="91"/>
      <c r="L9785" s="91"/>
    </row>
    <row r="9786" spans="2:12" x14ac:dyDescent="0.25">
      <c r="B9786" s="67" t="s">
        <v>454</v>
      </c>
      <c r="C9786" s="67" t="s">
        <v>455</v>
      </c>
      <c r="D9786" s="68" t="s">
        <v>375</v>
      </c>
      <c r="E9786" s="67" t="s">
        <v>376</v>
      </c>
      <c r="F9786" s="68" t="s">
        <v>500</v>
      </c>
      <c r="G9786" s="67" t="s">
        <v>501</v>
      </c>
      <c r="H9786" s="68" t="s">
        <v>362</v>
      </c>
      <c r="I9786" s="69">
        <v>0.309</v>
      </c>
      <c r="J9786" s="69">
        <v>0.20599999999999999</v>
      </c>
      <c r="K9786" s="91"/>
      <c r="L9786" s="91"/>
    </row>
    <row r="9787" spans="2:12" x14ac:dyDescent="0.25">
      <c r="B9787" s="67" t="s">
        <v>454</v>
      </c>
      <c r="C9787" s="67" t="s">
        <v>455</v>
      </c>
      <c r="D9787" s="68" t="s">
        <v>375</v>
      </c>
      <c r="E9787" s="67" t="s">
        <v>376</v>
      </c>
      <c r="F9787" s="68" t="s">
        <v>500</v>
      </c>
      <c r="G9787" s="67" t="s">
        <v>501</v>
      </c>
      <c r="H9787" s="68" t="s">
        <v>363</v>
      </c>
      <c r="I9787" s="69">
        <v>0.39140000000000003</v>
      </c>
      <c r="J9787" s="69">
        <v>0.55620000000000003</v>
      </c>
      <c r="K9787" s="91"/>
      <c r="L9787" s="91"/>
    </row>
    <row r="9788" spans="2:12" x14ac:dyDescent="0.25">
      <c r="B9788" s="67" t="s">
        <v>454</v>
      </c>
      <c r="C9788" s="67" t="s">
        <v>455</v>
      </c>
      <c r="D9788" s="68" t="s">
        <v>375</v>
      </c>
      <c r="E9788" s="67" t="s">
        <v>376</v>
      </c>
      <c r="F9788" s="68" t="s">
        <v>500</v>
      </c>
      <c r="G9788" s="67" t="s">
        <v>501</v>
      </c>
      <c r="H9788" s="68" t="s">
        <v>364</v>
      </c>
      <c r="I9788" s="69">
        <v>0.45319999999999999</v>
      </c>
      <c r="J9788" s="69">
        <v>0.28839999999999999</v>
      </c>
      <c r="K9788" s="91"/>
      <c r="L9788" s="91"/>
    </row>
    <row r="9789" spans="2:12" x14ac:dyDescent="0.25">
      <c r="B9789" s="67" t="s">
        <v>454</v>
      </c>
      <c r="C9789" s="67" t="s">
        <v>455</v>
      </c>
      <c r="D9789" s="68" t="s">
        <v>375</v>
      </c>
      <c r="E9789" s="67" t="s">
        <v>376</v>
      </c>
      <c r="F9789" s="68" t="s">
        <v>500</v>
      </c>
      <c r="G9789" s="67" t="s">
        <v>501</v>
      </c>
      <c r="H9789" s="68" t="s">
        <v>363</v>
      </c>
      <c r="I9789" s="69">
        <v>0</v>
      </c>
      <c r="J9789" s="69">
        <v>0</v>
      </c>
      <c r="K9789" s="91"/>
      <c r="L9789" s="91"/>
    </row>
    <row r="9790" spans="2:12" x14ac:dyDescent="0.25">
      <c r="B9790" s="67" t="s">
        <v>454</v>
      </c>
      <c r="C9790" s="67" t="s">
        <v>455</v>
      </c>
      <c r="D9790" s="68" t="s">
        <v>375</v>
      </c>
      <c r="E9790" s="67" t="s">
        <v>376</v>
      </c>
      <c r="F9790" s="68" t="s">
        <v>500</v>
      </c>
      <c r="G9790" s="67" t="s">
        <v>501</v>
      </c>
      <c r="H9790" s="68" t="s">
        <v>364</v>
      </c>
      <c r="I9790" s="69">
        <v>0</v>
      </c>
      <c r="J9790" s="69">
        <v>0</v>
      </c>
      <c r="K9790" s="91"/>
      <c r="L9790" s="91"/>
    </row>
    <row r="9791" spans="2:12" x14ac:dyDescent="0.25">
      <c r="B9791" s="67" t="s">
        <v>454</v>
      </c>
      <c r="C9791" s="67" t="s">
        <v>455</v>
      </c>
      <c r="D9791" s="68" t="s">
        <v>375</v>
      </c>
      <c r="E9791" s="67" t="s">
        <v>376</v>
      </c>
      <c r="F9791" s="68" t="s">
        <v>500</v>
      </c>
      <c r="G9791" s="67" t="s">
        <v>501</v>
      </c>
      <c r="H9791" s="68" t="s">
        <v>362</v>
      </c>
      <c r="I9791" s="69">
        <v>10</v>
      </c>
      <c r="J9791" s="69">
        <v>10</v>
      </c>
      <c r="K9791" s="91"/>
      <c r="L9791" s="91"/>
    </row>
    <row r="9792" spans="2:12" x14ac:dyDescent="0.25">
      <c r="B9792" s="67" t="s">
        <v>454</v>
      </c>
      <c r="C9792" s="67" t="s">
        <v>455</v>
      </c>
      <c r="D9792" s="68" t="s">
        <v>375</v>
      </c>
      <c r="E9792" s="67" t="s">
        <v>376</v>
      </c>
      <c r="F9792" s="68" t="s">
        <v>500</v>
      </c>
      <c r="G9792" s="67" t="s">
        <v>501</v>
      </c>
      <c r="H9792" s="68" t="s">
        <v>363</v>
      </c>
      <c r="I9792" s="69">
        <v>75</v>
      </c>
      <c r="J9792" s="69">
        <v>52</v>
      </c>
      <c r="K9792" s="91"/>
      <c r="L9792" s="91"/>
    </row>
    <row r="9793" spans="2:12" x14ac:dyDescent="0.25">
      <c r="B9793" s="67" t="s">
        <v>454</v>
      </c>
      <c r="C9793" s="67" t="s">
        <v>455</v>
      </c>
      <c r="D9793" s="68" t="s">
        <v>375</v>
      </c>
      <c r="E9793" s="67" t="s">
        <v>376</v>
      </c>
      <c r="F9793" s="68" t="s">
        <v>500</v>
      </c>
      <c r="G9793" s="67" t="s">
        <v>501</v>
      </c>
      <c r="H9793" s="68" t="s">
        <v>364</v>
      </c>
      <c r="I9793" s="69">
        <v>30</v>
      </c>
      <c r="J9793" s="69">
        <v>112</v>
      </c>
      <c r="K9793" s="91"/>
      <c r="L9793" s="91"/>
    </row>
    <row r="9794" spans="2:12" x14ac:dyDescent="0.25">
      <c r="B9794" s="67" t="s">
        <v>454</v>
      </c>
      <c r="C9794" s="67" t="s">
        <v>455</v>
      </c>
      <c r="D9794" s="68" t="s">
        <v>375</v>
      </c>
      <c r="E9794" s="67" t="s">
        <v>376</v>
      </c>
      <c r="F9794" s="68" t="s">
        <v>500</v>
      </c>
      <c r="G9794" s="67" t="s">
        <v>501</v>
      </c>
      <c r="H9794" s="68" t="s">
        <v>362</v>
      </c>
      <c r="I9794" s="69">
        <v>10</v>
      </c>
      <c r="J9794" s="69">
        <v>8</v>
      </c>
      <c r="K9794" s="91"/>
      <c r="L9794" s="91"/>
    </row>
    <row r="9795" spans="2:12" x14ac:dyDescent="0.25">
      <c r="B9795" s="67" t="s">
        <v>454</v>
      </c>
      <c r="C9795" s="67" t="s">
        <v>455</v>
      </c>
      <c r="D9795" s="68" t="s">
        <v>375</v>
      </c>
      <c r="E9795" s="67" t="s">
        <v>376</v>
      </c>
      <c r="F9795" s="68" t="s">
        <v>500</v>
      </c>
      <c r="G9795" s="67" t="s">
        <v>501</v>
      </c>
      <c r="H9795" s="68" t="s">
        <v>363</v>
      </c>
      <c r="I9795" s="69">
        <v>21</v>
      </c>
      <c r="J9795" s="69">
        <v>20</v>
      </c>
      <c r="K9795" s="91"/>
      <c r="L9795" s="91"/>
    </row>
    <row r="9796" spans="2:12" x14ac:dyDescent="0.25">
      <c r="B9796" s="67" t="s">
        <v>454</v>
      </c>
      <c r="C9796" s="67" t="s">
        <v>455</v>
      </c>
      <c r="D9796" s="68" t="s">
        <v>375</v>
      </c>
      <c r="E9796" s="67" t="s">
        <v>376</v>
      </c>
      <c r="F9796" s="68" t="s">
        <v>500</v>
      </c>
      <c r="G9796" s="67" t="s">
        <v>501</v>
      </c>
      <c r="H9796" s="68" t="s">
        <v>362</v>
      </c>
      <c r="I9796" s="69">
        <v>10</v>
      </c>
      <c r="J9796" s="69">
        <v>40</v>
      </c>
      <c r="K9796" s="91"/>
      <c r="L9796" s="91"/>
    </row>
    <row r="9797" spans="2:12" x14ac:dyDescent="0.25">
      <c r="B9797" s="67" t="s">
        <v>454</v>
      </c>
      <c r="C9797" s="67" t="s">
        <v>455</v>
      </c>
      <c r="D9797" s="68" t="s">
        <v>375</v>
      </c>
      <c r="E9797" s="67" t="s">
        <v>376</v>
      </c>
      <c r="F9797" s="68" t="s">
        <v>500</v>
      </c>
      <c r="G9797" s="67" t="s">
        <v>501</v>
      </c>
      <c r="H9797" s="68" t="s">
        <v>363</v>
      </c>
      <c r="I9797" s="69">
        <v>118</v>
      </c>
      <c r="J9797" s="69">
        <v>29</v>
      </c>
      <c r="K9797" s="91"/>
      <c r="L9797" s="91"/>
    </row>
    <row r="9798" spans="2:12" x14ac:dyDescent="0.25">
      <c r="B9798" s="67" t="s">
        <v>454</v>
      </c>
      <c r="C9798" s="67" t="s">
        <v>455</v>
      </c>
      <c r="D9798" s="68" t="s">
        <v>375</v>
      </c>
      <c r="E9798" s="67" t="s">
        <v>376</v>
      </c>
      <c r="F9798" s="68" t="s">
        <v>500</v>
      </c>
      <c r="G9798" s="67" t="s">
        <v>501</v>
      </c>
      <c r="H9798" s="68" t="s">
        <v>364</v>
      </c>
      <c r="I9798" s="69">
        <v>21</v>
      </c>
      <c r="J9798" s="69">
        <v>49</v>
      </c>
      <c r="K9798" s="91"/>
      <c r="L9798" s="91"/>
    </row>
    <row r="9799" spans="2:12" x14ac:dyDescent="0.25">
      <c r="B9799" s="67" t="s">
        <v>454</v>
      </c>
      <c r="C9799" s="67" t="s">
        <v>455</v>
      </c>
      <c r="D9799" s="68" t="s">
        <v>375</v>
      </c>
      <c r="E9799" s="67" t="s">
        <v>376</v>
      </c>
      <c r="F9799" s="68" t="s">
        <v>500</v>
      </c>
      <c r="G9799" s="67" t="s">
        <v>501</v>
      </c>
      <c r="H9799" s="68" t="s">
        <v>362</v>
      </c>
      <c r="I9799" s="69">
        <v>80</v>
      </c>
      <c r="J9799" s="69">
        <v>60</v>
      </c>
      <c r="K9799" s="91"/>
      <c r="L9799" s="91"/>
    </row>
    <row r="9800" spans="2:12" x14ac:dyDescent="0.25">
      <c r="B9800" s="67" t="s">
        <v>454</v>
      </c>
      <c r="C9800" s="67" t="s">
        <v>455</v>
      </c>
      <c r="D9800" s="68" t="s">
        <v>375</v>
      </c>
      <c r="E9800" s="67" t="s">
        <v>376</v>
      </c>
      <c r="F9800" s="68" t="s">
        <v>500</v>
      </c>
      <c r="G9800" s="67" t="s">
        <v>501</v>
      </c>
      <c r="H9800" s="68" t="s">
        <v>363</v>
      </c>
      <c r="I9800" s="69">
        <v>75</v>
      </c>
      <c r="J9800" s="69">
        <v>87</v>
      </c>
      <c r="K9800" s="91"/>
      <c r="L9800" s="91"/>
    </row>
    <row r="9801" spans="2:12" x14ac:dyDescent="0.25">
      <c r="B9801" s="67" t="s">
        <v>454</v>
      </c>
      <c r="C9801" s="67" t="s">
        <v>455</v>
      </c>
      <c r="D9801" s="68" t="s">
        <v>375</v>
      </c>
      <c r="E9801" s="67" t="s">
        <v>376</v>
      </c>
      <c r="F9801" s="68" t="s">
        <v>500</v>
      </c>
      <c r="G9801" s="67" t="s">
        <v>501</v>
      </c>
      <c r="H9801" s="68" t="s">
        <v>364</v>
      </c>
      <c r="I9801" s="69">
        <v>65</v>
      </c>
      <c r="J9801" s="69">
        <v>52</v>
      </c>
      <c r="K9801" s="91"/>
      <c r="L9801" s="91"/>
    </row>
    <row r="9802" spans="2:12" x14ac:dyDescent="0.25">
      <c r="B9802" s="67" t="s">
        <v>454</v>
      </c>
      <c r="C9802" s="67" t="s">
        <v>455</v>
      </c>
      <c r="D9802" s="68" t="s">
        <v>375</v>
      </c>
      <c r="E9802" s="67" t="s">
        <v>376</v>
      </c>
      <c r="F9802" s="68" t="s">
        <v>500</v>
      </c>
      <c r="G9802" s="67" t="s">
        <v>501</v>
      </c>
      <c r="H9802" s="68" t="s">
        <v>363</v>
      </c>
      <c r="I9802" s="69">
        <v>0</v>
      </c>
      <c r="J9802" s="69">
        <v>0</v>
      </c>
      <c r="K9802" s="91"/>
      <c r="L9802" s="91"/>
    </row>
    <row r="9803" spans="2:12" x14ac:dyDescent="0.25">
      <c r="B9803" s="67" t="s">
        <v>454</v>
      </c>
      <c r="C9803" s="67" t="s">
        <v>455</v>
      </c>
      <c r="D9803" s="68" t="s">
        <v>375</v>
      </c>
      <c r="E9803" s="67" t="s">
        <v>376</v>
      </c>
      <c r="F9803" s="68" t="s">
        <v>500</v>
      </c>
      <c r="G9803" s="67" t="s">
        <v>501</v>
      </c>
      <c r="H9803" s="68" t="s">
        <v>362</v>
      </c>
      <c r="I9803" s="69">
        <v>140</v>
      </c>
      <c r="J9803" s="69">
        <v>200</v>
      </c>
      <c r="K9803" s="91"/>
      <c r="L9803" s="91"/>
    </row>
    <row r="9804" spans="2:12" x14ac:dyDescent="0.25">
      <c r="B9804" s="67" t="s">
        <v>454</v>
      </c>
      <c r="C9804" s="67" t="s">
        <v>455</v>
      </c>
      <c r="D9804" s="68" t="s">
        <v>375</v>
      </c>
      <c r="E9804" s="67" t="s">
        <v>376</v>
      </c>
      <c r="F9804" s="68" t="s">
        <v>500</v>
      </c>
      <c r="G9804" s="67" t="s">
        <v>501</v>
      </c>
      <c r="H9804" s="68" t="s">
        <v>363</v>
      </c>
      <c r="I9804" s="69">
        <v>187</v>
      </c>
      <c r="J9804" s="69">
        <v>249</v>
      </c>
      <c r="K9804" s="91"/>
      <c r="L9804" s="91"/>
    </row>
    <row r="9805" spans="2:12" x14ac:dyDescent="0.25">
      <c r="B9805" s="67" t="s">
        <v>454</v>
      </c>
      <c r="C9805" s="67" t="s">
        <v>455</v>
      </c>
      <c r="D9805" s="68" t="s">
        <v>375</v>
      </c>
      <c r="E9805" s="67" t="s">
        <v>376</v>
      </c>
      <c r="F9805" s="68" t="s">
        <v>500</v>
      </c>
      <c r="G9805" s="67" t="s">
        <v>501</v>
      </c>
      <c r="H9805" s="68" t="s">
        <v>364</v>
      </c>
      <c r="I9805" s="69">
        <v>44</v>
      </c>
      <c r="J9805" s="69">
        <v>87</v>
      </c>
      <c r="K9805" s="91"/>
      <c r="L9805" s="91"/>
    </row>
    <row r="9806" spans="2:12" x14ac:dyDescent="0.25">
      <c r="B9806" s="67" t="s">
        <v>454</v>
      </c>
      <c r="C9806" s="67" t="s">
        <v>455</v>
      </c>
      <c r="D9806" s="68" t="s">
        <v>375</v>
      </c>
      <c r="E9806" s="67" t="s">
        <v>376</v>
      </c>
      <c r="F9806" s="68" t="s">
        <v>500</v>
      </c>
      <c r="G9806" s="67" t="s">
        <v>501</v>
      </c>
      <c r="H9806" s="68" t="s">
        <v>363</v>
      </c>
      <c r="I9806" s="69">
        <v>1</v>
      </c>
      <c r="J9806" s="69">
        <v>2</v>
      </c>
      <c r="K9806" s="91"/>
      <c r="L9806" s="91"/>
    </row>
    <row r="9807" spans="2:12" x14ac:dyDescent="0.25">
      <c r="B9807" s="67" t="s">
        <v>454</v>
      </c>
      <c r="C9807" s="67" t="s">
        <v>455</v>
      </c>
      <c r="D9807" s="68" t="s">
        <v>375</v>
      </c>
      <c r="E9807" s="67" t="s">
        <v>376</v>
      </c>
      <c r="F9807" s="68" t="s">
        <v>500</v>
      </c>
      <c r="G9807" s="67" t="s">
        <v>501</v>
      </c>
      <c r="H9807" s="68" t="s">
        <v>363</v>
      </c>
      <c r="I9807" s="69">
        <v>4</v>
      </c>
      <c r="J9807" s="69">
        <v>0</v>
      </c>
      <c r="K9807" s="91"/>
      <c r="L9807" s="91"/>
    </row>
    <row r="9808" spans="2:12" x14ac:dyDescent="0.25">
      <c r="B9808" s="67" t="s">
        <v>454</v>
      </c>
      <c r="C9808" s="67" t="s">
        <v>455</v>
      </c>
      <c r="D9808" s="68" t="s">
        <v>375</v>
      </c>
      <c r="E9808" s="67" t="s">
        <v>376</v>
      </c>
      <c r="F9808" s="68" t="s">
        <v>500</v>
      </c>
      <c r="G9808" s="67" t="s">
        <v>501</v>
      </c>
      <c r="H9808" s="68" t="s">
        <v>362</v>
      </c>
      <c r="I9808" s="69">
        <v>0</v>
      </c>
      <c r="J9808" s="69">
        <v>0</v>
      </c>
      <c r="K9808" s="91"/>
      <c r="L9808" s="91"/>
    </row>
    <row r="9809" spans="2:12" x14ac:dyDescent="0.25">
      <c r="B9809" s="67" t="s">
        <v>454</v>
      </c>
      <c r="C9809" s="67" t="s">
        <v>455</v>
      </c>
      <c r="D9809" s="68" t="s">
        <v>375</v>
      </c>
      <c r="E9809" s="67" t="s">
        <v>376</v>
      </c>
      <c r="F9809" s="68" t="s">
        <v>500</v>
      </c>
      <c r="G9809" s="67" t="s">
        <v>501</v>
      </c>
      <c r="H9809" s="68" t="s">
        <v>363</v>
      </c>
      <c r="I9809" s="69">
        <v>0</v>
      </c>
      <c r="J9809" s="69">
        <v>0</v>
      </c>
      <c r="K9809" s="91"/>
      <c r="L9809" s="91"/>
    </row>
    <row r="9810" spans="2:12" x14ac:dyDescent="0.25">
      <c r="B9810" s="67" t="s">
        <v>454</v>
      </c>
      <c r="C9810" s="67" t="s">
        <v>455</v>
      </c>
      <c r="D9810" s="68" t="s">
        <v>375</v>
      </c>
      <c r="E9810" s="67" t="s">
        <v>376</v>
      </c>
      <c r="F9810" s="68" t="s">
        <v>500</v>
      </c>
      <c r="G9810" s="67" t="s">
        <v>501</v>
      </c>
      <c r="H9810" s="68" t="s">
        <v>362</v>
      </c>
      <c r="I9810" s="69">
        <v>30</v>
      </c>
      <c r="J9810" s="69">
        <v>27</v>
      </c>
      <c r="K9810" s="91"/>
      <c r="L9810" s="91"/>
    </row>
    <row r="9811" spans="2:12" x14ac:dyDescent="0.25">
      <c r="B9811" s="67" t="s">
        <v>454</v>
      </c>
      <c r="C9811" s="67" t="s">
        <v>455</v>
      </c>
      <c r="D9811" s="68" t="s">
        <v>375</v>
      </c>
      <c r="E9811" s="67" t="s">
        <v>376</v>
      </c>
      <c r="F9811" s="68" t="s">
        <v>500</v>
      </c>
      <c r="G9811" s="67" t="s">
        <v>501</v>
      </c>
      <c r="H9811" s="68" t="s">
        <v>363</v>
      </c>
      <c r="I9811" s="69">
        <v>66</v>
      </c>
      <c r="J9811" s="69">
        <v>39</v>
      </c>
      <c r="K9811" s="91"/>
      <c r="L9811" s="91"/>
    </row>
    <row r="9812" spans="2:12" x14ac:dyDescent="0.25">
      <c r="B9812" s="67" t="s">
        <v>454</v>
      </c>
      <c r="C9812" s="67" t="s">
        <v>455</v>
      </c>
      <c r="D9812" s="68" t="s">
        <v>375</v>
      </c>
      <c r="E9812" s="67" t="s">
        <v>376</v>
      </c>
      <c r="F9812" s="68" t="s">
        <v>500</v>
      </c>
      <c r="G9812" s="67" t="s">
        <v>501</v>
      </c>
      <c r="H9812" s="68" t="s">
        <v>364</v>
      </c>
      <c r="I9812" s="69">
        <v>0</v>
      </c>
      <c r="J9812" s="69">
        <v>12</v>
      </c>
      <c r="K9812" s="91"/>
      <c r="L9812" s="91"/>
    </row>
    <row r="9813" spans="2:12" x14ac:dyDescent="0.25">
      <c r="B9813" s="67" t="s">
        <v>454</v>
      </c>
      <c r="C9813" s="67" t="s">
        <v>455</v>
      </c>
      <c r="D9813" s="68" t="s">
        <v>375</v>
      </c>
      <c r="E9813" s="67" t="s">
        <v>376</v>
      </c>
      <c r="F9813" s="68" t="s">
        <v>500</v>
      </c>
      <c r="G9813" s="67" t="s">
        <v>501</v>
      </c>
      <c r="H9813" s="68" t="s">
        <v>363</v>
      </c>
      <c r="I9813" s="69">
        <v>8</v>
      </c>
      <c r="J9813" s="69">
        <v>0</v>
      </c>
      <c r="K9813" s="91"/>
      <c r="L9813" s="91"/>
    </row>
    <row r="9814" spans="2:12" x14ac:dyDescent="0.25">
      <c r="B9814" s="67" t="s">
        <v>454</v>
      </c>
      <c r="C9814" s="67" t="s">
        <v>455</v>
      </c>
      <c r="D9814" s="68" t="s">
        <v>375</v>
      </c>
      <c r="E9814" s="67" t="s">
        <v>376</v>
      </c>
      <c r="F9814" s="68" t="s">
        <v>500</v>
      </c>
      <c r="G9814" s="67" t="s">
        <v>501</v>
      </c>
      <c r="H9814" s="68" t="s">
        <v>364</v>
      </c>
      <c r="I9814" s="69">
        <v>0</v>
      </c>
      <c r="J9814" s="69">
        <v>0</v>
      </c>
      <c r="K9814" s="91"/>
      <c r="L9814" s="91"/>
    </row>
    <row r="9815" spans="2:12" x14ac:dyDescent="0.25">
      <c r="B9815" s="67" t="s">
        <v>454</v>
      </c>
      <c r="C9815" s="67" t="s">
        <v>455</v>
      </c>
      <c r="D9815" s="68" t="s">
        <v>375</v>
      </c>
      <c r="E9815" s="67" t="s">
        <v>376</v>
      </c>
      <c r="F9815" s="68" t="s">
        <v>500</v>
      </c>
      <c r="G9815" s="67" t="s">
        <v>501</v>
      </c>
      <c r="H9815" s="68" t="s">
        <v>362</v>
      </c>
      <c r="I9815" s="69">
        <v>0</v>
      </c>
      <c r="J9815" s="69">
        <v>0</v>
      </c>
      <c r="K9815" s="91"/>
      <c r="L9815" s="91"/>
    </row>
    <row r="9816" spans="2:12" x14ac:dyDescent="0.25">
      <c r="B9816" s="67" t="s">
        <v>454</v>
      </c>
      <c r="C9816" s="67" t="s">
        <v>455</v>
      </c>
      <c r="D9816" s="68" t="s">
        <v>375</v>
      </c>
      <c r="E9816" s="67" t="s">
        <v>376</v>
      </c>
      <c r="F9816" s="68" t="s">
        <v>500</v>
      </c>
      <c r="G9816" s="67" t="s">
        <v>501</v>
      </c>
      <c r="H9816" s="68" t="s">
        <v>363</v>
      </c>
      <c r="I9816" s="69">
        <v>0</v>
      </c>
      <c r="J9816" s="69">
        <v>12</v>
      </c>
      <c r="K9816" s="91"/>
      <c r="L9816" s="91"/>
    </row>
    <row r="9817" spans="2:12" x14ac:dyDescent="0.25">
      <c r="B9817" s="67" t="s">
        <v>454</v>
      </c>
      <c r="C9817" s="67" t="s">
        <v>455</v>
      </c>
      <c r="D9817" s="68" t="s">
        <v>375</v>
      </c>
      <c r="E9817" s="67" t="s">
        <v>376</v>
      </c>
      <c r="F9817" s="68" t="s">
        <v>500</v>
      </c>
      <c r="G9817" s="67" t="s">
        <v>501</v>
      </c>
      <c r="H9817" s="68" t="s">
        <v>364</v>
      </c>
      <c r="I9817" s="69">
        <v>0</v>
      </c>
      <c r="J9817" s="69">
        <v>0</v>
      </c>
      <c r="K9817" s="91"/>
      <c r="L9817" s="91"/>
    </row>
    <row r="9818" spans="2:12" x14ac:dyDescent="0.25">
      <c r="B9818" s="67" t="s">
        <v>454</v>
      </c>
      <c r="C9818" s="67" t="s">
        <v>455</v>
      </c>
      <c r="D9818" s="68" t="s">
        <v>375</v>
      </c>
      <c r="E9818" s="67" t="s">
        <v>376</v>
      </c>
      <c r="F9818" s="68" t="s">
        <v>500</v>
      </c>
      <c r="G9818" s="67" t="s">
        <v>501</v>
      </c>
      <c r="H9818" s="68" t="s">
        <v>362</v>
      </c>
      <c r="I9818" s="69">
        <v>0</v>
      </c>
      <c r="J9818" s="69">
        <v>0</v>
      </c>
      <c r="K9818" s="91"/>
      <c r="L9818" s="91"/>
    </row>
    <row r="9819" spans="2:12" x14ac:dyDescent="0.25">
      <c r="B9819" s="67" t="s">
        <v>454</v>
      </c>
      <c r="C9819" s="67" t="s">
        <v>455</v>
      </c>
      <c r="D9819" s="68" t="s">
        <v>375</v>
      </c>
      <c r="E9819" s="67" t="s">
        <v>376</v>
      </c>
      <c r="F9819" s="68" t="s">
        <v>500</v>
      </c>
      <c r="G9819" s="67" t="s">
        <v>501</v>
      </c>
      <c r="H9819" s="68" t="s">
        <v>363</v>
      </c>
      <c r="I9819" s="69">
        <v>12</v>
      </c>
      <c r="J9819" s="69">
        <v>1</v>
      </c>
      <c r="K9819" s="91"/>
      <c r="L9819" s="91"/>
    </row>
    <row r="9820" spans="2:12" x14ac:dyDescent="0.25">
      <c r="B9820" s="67" t="s">
        <v>454</v>
      </c>
      <c r="C9820" s="67" t="s">
        <v>455</v>
      </c>
      <c r="D9820" s="68" t="s">
        <v>375</v>
      </c>
      <c r="E9820" s="67" t="s">
        <v>376</v>
      </c>
      <c r="F9820" s="68" t="s">
        <v>500</v>
      </c>
      <c r="G9820" s="67" t="s">
        <v>501</v>
      </c>
      <c r="H9820" s="68" t="s">
        <v>364</v>
      </c>
      <c r="I9820" s="69">
        <v>55</v>
      </c>
      <c r="J9820" s="69">
        <v>8</v>
      </c>
      <c r="K9820" s="91"/>
      <c r="L9820" s="91"/>
    </row>
    <row r="9821" spans="2:12" x14ac:dyDescent="0.25">
      <c r="B9821" s="67" t="s">
        <v>454</v>
      </c>
      <c r="C9821" s="67" t="s">
        <v>455</v>
      </c>
      <c r="D9821" s="68" t="s">
        <v>375</v>
      </c>
      <c r="E9821" s="67" t="s">
        <v>376</v>
      </c>
      <c r="F9821" s="68" t="s">
        <v>500</v>
      </c>
      <c r="G9821" s="67" t="s">
        <v>501</v>
      </c>
      <c r="H9821" s="68" t="s">
        <v>362</v>
      </c>
      <c r="I9821" s="69">
        <v>0</v>
      </c>
      <c r="J9821" s="69">
        <v>0</v>
      </c>
      <c r="K9821" s="91"/>
      <c r="L9821" s="91"/>
    </row>
    <row r="9822" spans="2:12" x14ac:dyDescent="0.25">
      <c r="B9822" s="67" t="s">
        <v>454</v>
      </c>
      <c r="C9822" s="67" t="s">
        <v>455</v>
      </c>
      <c r="D9822" s="68" t="s">
        <v>375</v>
      </c>
      <c r="E9822" s="67" t="s">
        <v>376</v>
      </c>
      <c r="F9822" s="68" t="s">
        <v>500</v>
      </c>
      <c r="G9822" s="67" t="s">
        <v>501</v>
      </c>
      <c r="H9822" s="68" t="s">
        <v>363</v>
      </c>
      <c r="I9822" s="69">
        <v>0</v>
      </c>
      <c r="J9822" s="69">
        <v>0</v>
      </c>
      <c r="K9822" s="91"/>
      <c r="L9822" s="91"/>
    </row>
    <row r="9823" spans="2:12" x14ac:dyDescent="0.25">
      <c r="B9823" s="67" t="s">
        <v>454</v>
      </c>
      <c r="C9823" s="67" t="s">
        <v>455</v>
      </c>
      <c r="D9823" s="68" t="s">
        <v>375</v>
      </c>
      <c r="E9823" s="67" t="s">
        <v>376</v>
      </c>
      <c r="F9823" s="68" t="s">
        <v>500</v>
      </c>
      <c r="G9823" s="67" t="s">
        <v>501</v>
      </c>
      <c r="H9823" s="68" t="s">
        <v>362</v>
      </c>
      <c r="I9823" s="69">
        <v>51</v>
      </c>
      <c r="J9823" s="69">
        <v>89</v>
      </c>
      <c r="K9823" s="91"/>
      <c r="L9823" s="91"/>
    </row>
    <row r="9824" spans="2:12" x14ac:dyDescent="0.25">
      <c r="B9824" s="67" t="s">
        <v>454</v>
      </c>
      <c r="C9824" s="67" t="s">
        <v>455</v>
      </c>
      <c r="D9824" s="68" t="s">
        <v>375</v>
      </c>
      <c r="E9824" s="67" t="s">
        <v>376</v>
      </c>
      <c r="F9824" s="68" t="s">
        <v>500</v>
      </c>
      <c r="G9824" s="67" t="s">
        <v>501</v>
      </c>
      <c r="H9824" s="68" t="s">
        <v>363</v>
      </c>
      <c r="I9824" s="69">
        <v>173</v>
      </c>
      <c r="J9824" s="69">
        <v>140</v>
      </c>
      <c r="K9824" s="91"/>
      <c r="L9824" s="91"/>
    </row>
    <row r="9825" spans="2:12" x14ac:dyDescent="0.25">
      <c r="B9825" s="67" t="s">
        <v>454</v>
      </c>
      <c r="C9825" s="67" t="s">
        <v>455</v>
      </c>
      <c r="D9825" s="68" t="s">
        <v>375</v>
      </c>
      <c r="E9825" s="67" t="s">
        <v>376</v>
      </c>
      <c r="F9825" s="68" t="s">
        <v>500</v>
      </c>
      <c r="G9825" s="67" t="s">
        <v>501</v>
      </c>
      <c r="H9825" s="68" t="s">
        <v>364</v>
      </c>
      <c r="I9825" s="69">
        <v>0</v>
      </c>
      <c r="J9825" s="69">
        <v>0</v>
      </c>
      <c r="K9825" s="91"/>
      <c r="L9825" s="91"/>
    </row>
    <row r="9826" spans="2:12" x14ac:dyDescent="0.25">
      <c r="B9826" s="67" t="s">
        <v>454</v>
      </c>
      <c r="C9826" s="67" t="s">
        <v>455</v>
      </c>
      <c r="D9826" s="68" t="s">
        <v>375</v>
      </c>
      <c r="E9826" s="67" t="s">
        <v>376</v>
      </c>
      <c r="F9826" s="68" t="s">
        <v>500</v>
      </c>
      <c r="G9826" s="67" t="s">
        <v>501</v>
      </c>
      <c r="H9826" s="68" t="s">
        <v>363</v>
      </c>
      <c r="I9826" s="69">
        <v>0</v>
      </c>
      <c r="J9826" s="69">
        <v>4</v>
      </c>
      <c r="K9826" s="91"/>
      <c r="L9826" s="91"/>
    </row>
    <row r="9827" spans="2:12" x14ac:dyDescent="0.25">
      <c r="B9827" s="67" t="s">
        <v>454</v>
      </c>
      <c r="C9827" s="67" t="s">
        <v>455</v>
      </c>
      <c r="D9827" s="68" t="s">
        <v>375</v>
      </c>
      <c r="E9827" s="67" t="s">
        <v>376</v>
      </c>
      <c r="F9827" s="68" t="s">
        <v>500</v>
      </c>
      <c r="G9827" s="67" t="s">
        <v>501</v>
      </c>
      <c r="H9827" s="68" t="s">
        <v>364</v>
      </c>
      <c r="I9827" s="69">
        <v>0</v>
      </c>
      <c r="J9827" s="69">
        <v>0</v>
      </c>
      <c r="K9827" s="91"/>
      <c r="L9827" s="91"/>
    </row>
    <row r="9828" spans="2:12" x14ac:dyDescent="0.25">
      <c r="B9828" s="67" t="s">
        <v>454</v>
      </c>
      <c r="C9828" s="67" t="s">
        <v>455</v>
      </c>
      <c r="D9828" s="68" t="s">
        <v>375</v>
      </c>
      <c r="E9828" s="67" t="s">
        <v>376</v>
      </c>
      <c r="F9828" s="68" t="s">
        <v>500</v>
      </c>
      <c r="G9828" s="67" t="s">
        <v>501</v>
      </c>
      <c r="H9828" s="68" t="s">
        <v>362</v>
      </c>
      <c r="I9828" s="69">
        <v>0</v>
      </c>
      <c r="J9828" s="69">
        <v>0</v>
      </c>
      <c r="K9828" s="91"/>
      <c r="L9828" s="91"/>
    </row>
    <row r="9829" spans="2:12" x14ac:dyDescent="0.25">
      <c r="B9829" s="67" t="s">
        <v>454</v>
      </c>
      <c r="C9829" s="67" t="s">
        <v>455</v>
      </c>
      <c r="D9829" s="68" t="s">
        <v>375</v>
      </c>
      <c r="E9829" s="67" t="s">
        <v>376</v>
      </c>
      <c r="F9829" s="68" t="s">
        <v>500</v>
      </c>
      <c r="G9829" s="67" t="s">
        <v>501</v>
      </c>
      <c r="H9829" s="68" t="s">
        <v>363</v>
      </c>
      <c r="I9829" s="69">
        <v>0</v>
      </c>
      <c r="J9829" s="69">
        <v>0</v>
      </c>
      <c r="K9829" s="91"/>
      <c r="L9829" s="91"/>
    </row>
    <row r="9830" spans="2:12" x14ac:dyDescent="0.25">
      <c r="B9830" s="67" t="s">
        <v>454</v>
      </c>
      <c r="C9830" s="67" t="s">
        <v>455</v>
      </c>
      <c r="D9830" s="68" t="s">
        <v>375</v>
      </c>
      <c r="E9830" s="67" t="s">
        <v>376</v>
      </c>
      <c r="F9830" s="68" t="s">
        <v>500</v>
      </c>
      <c r="G9830" s="67" t="s">
        <v>501</v>
      </c>
      <c r="H9830" s="68" t="s">
        <v>364</v>
      </c>
      <c r="I9830" s="69">
        <v>0</v>
      </c>
      <c r="J9830" s="69">
        <v>0</v>
      </c>
      <c r="K9830" s="91"/>
      <c r="L9830" s="91"/>
    </row>
    <row r="9831" spans="2:12" x14ac:dyDescent="0.25">
      <c r="B9831" s="67" t="s">
        <v>454</v>
      </c>
      <c r="C9831" s="67" t="s">
        <v>455</v>
      </c>
      <c r="D9831" s="68" t="s">
        <v>375</v>
      </c>
      <c r="E9831" s="67" t="s">
        <v>376</v>
      </c>
      <c r="F9831" s="68" t="s">
        <v>500</v>
      </c>
      <c r="G9831" s="67" t="s">
        <v>501</v>
      </c>
      <c r="H9831" s="68" t="s">
        <v>362</v>
      </c>
      <c r="I9831" s="69">
        <v>9</v>
      </c>
      <c r="J9831" s="69">
        <v>34</v>
      </c>
      <c r="K9831" s="91"/>
      <c r="L9831" s="91"/>
    </row>
    <row r="9832" spans="2:12" x14ac:dyDescent="0.25">
      <c r="B9832" s="67" t="s">
        <v>454</v>
      </c>
      <c r="C9832" s="67" t="s">
        <v>455</v>
      </c>
      <c r="D9832" s="68" t="s">
        <v>375</v>
      </c>
      <c r="E9832" s="67" t="s">
        <v>376</v>
      </c>
      <c r="F9832" s="68" t="s">
        <v>500</v>
      </c>
      <c r="G9832" s="67" t="s">
        <v>501</v>
      </c>
      <c r="H9832" s="68" t="s">
        <v>363</v>
      </c>
      <c r="I9832" s="69">
        <v>0</v>
      </c>
      <c r="J9832" s="69">
        <v>0</v>
      </c>
      <c r="K9832" s="91"/>
      <c r="L9832" s="91"/>
    </row>
    <row r="9833" spans="2:12" x14ac:dyDescent="0.25">
      <c r="B9833" s="67" t="s">
        <v>454</v>
      </c>
      <c r="C9833" s="67" t="s">
        <v>455</v>
      </c>
      <c r="D9833" s="68" t="s">
        <v>375</v>
      </c>
      <c r="E9833" s="67" t="s">
        <v>376</v>
      </c>
      <c r="F9833" s="68" t="s">
        <v>500</v>
      </c>
      <c r="G9833" s="67" t="s">
        <v>501</v>
      </c>
      <c r="H9833" s="68" t="s">
        <v>364</v>
      </c>
      <c r="I9833" s="69">
        <v>0</v>
      </c>
      <c r="J9833" s="69">
        <v>0</v>
      </c>
      <c r="K9833" s="91"/>
      <c r="L9833" s="91"/>
    </row>
    <row r="9834" spans="2:12" x14ac:dyDescent="0.25">
      <c r="B9834" s="67" t="s">
        <v>454</v>
      </c>
      <c r="C9834" s="67" t="s">
        <v>455</v>
      </c>
      <c r="D9834" s="68" t="s">
        <v>375</v>
      </c>
      <c r="E9834" s="67" t="s">
        <v>376</v>
      </c>
      <c r="F9834" s="68" t="s">
        <v>500</v>
      </c>
      <c r="G9834" s="67" t="s">
        <v>501</v>
      </c>
      <c r="H9834" s="68" t="s">
        <v>362</v>
      </c>
      <c r="I9834" s="69">
        <v>0</v>
      </c>
      <c r="J9834" s="69">
        <v>0</v>
      </c>
      <c r="K9834" s="91"/>
      <c r="L9834" s="91"/>
    </row>
    <row r="9835" spans="2:12" x14ac:dyDescent="0.25">
      <c r="B9835" s="67" t="s">
        <v>454</v>
      </c>
      <c r="C9835" s="67" t="s">
        <v>455</v>
      </c>
      <c r="D9835" s="68" t="s">
        <v>375</v>
      </c>
      <c r="E9835" s="67" t="s">
        <v>376</v>
      </c>
      <c r="F9835" s="68" t="s">
        <v>500</v>
      </c>
      <c r="G9835" s="67" t="s">
        <v>501</v>
      </c>
      <c r="H9835" s="68" t="s">
        <v>363</v>
      </c>
      <c r="I9835" s="69">
        <v>0</v>
      </c>
      <c r="J9835" s="69">
        <v>0</v>
      </c>
      <c r="K9835" s="91"/>
      <c r="L9835" s="91"/>
    </row>
    <row r="9836" spans="2:12" x14ac:dyDescent="0.25">
      <c r="B9836" s="67" t="s">
        <v>454</v>
      </c>
      <c r="C9836" s="67" t="s">
        <v>455</v>
      </c>
      <c r="D9836" s="68" t="s">
        <v>375</v>
      </c>
      <c r="E9836" s="67" t="s">
        <v>376</v>
      </c>
      <c r="F9836" s="68" t="s">
        <v>500</v>
      </c>
      <c r="G9836" s="67" t="s">
        <v>501</v>
      </c>
      <c r="H9836" s="68" t="s">
        <v>364</v>
      </c>
      <c r="I9836" s="69">
        <v>12</v>
      </c>
      <c r="J9836" s="69">
        <v>0</v>
      </c>
      <c r="K9836" s="91"/>
      <c r="L9836" s="91"/>
    </row>
    <row r="9837" spans="2:12" x14ac:dyDescent="0.25">
      <c r="B9837" s="67" t="s">
        <v>454</v>
      </c>
      <c r="C9837" s="67" t="s">
        <v>455</v>
      </c>
      <c r="D9837" s="68" t="s">
        <v>375</v>
      </c>
      <c r="E9837" s="67" t="s">
        <v>376</v>
      </c>
      <c r="F9837" s="68" t="s">
        <v>500</v>
      </c>
      <c r="G9837" s="67" t="s">
        <v>501</v>
      </c>
      <c r="H9837" s="68" t="s">
        <v>362</v>
      </c>
      <c r="I9837" s="69">
        <v>0</v>
      </c>
      <c r="J9837" s="69">
        <v>0</v>
      </c>
      <c r="K9837" s="91"/>
      <c r="L9837" s="91"/>
    </row>
    <row r="9838" spans="2:12" x14ac:dyDescent="0.25">
      <c r="B9838" s="67" t="s">
        <v>454</v>
      </c>
      <c r="C9838" s="67" t="s">
        <v>455</v>
      </c>
      <c r="D9838" s="68" t="s">
        <v>375</v>
      </c>
      <c r="E9838" s="67" t="s">
        <v>376</v>
      </c>
      <c r="F9838" s="68" t="s">
        <v>500</v>
      </c>
      <c r="G9838" s="67" t="s">
        <v>501</v>
      </c>
      <c r="H9838" s="68" t="s">
        <v>363</v>
      </c>
      <c r="I9838" s="69">
        <v>0</v>
      </c>
      <c r="J9838" s="69">
        <v>0</v>
      </c>
      <c r="K9838" s="91"/>
      <c r="L9838" s="91"/>
    </row>
    <row r="9839" spans="2:12" x14ac:dyDescent="0.25">
      <c r="B9839" s="67" t="s">
        <v>454</v>
      </c>
      <c r="C9839" s="67" t="s">
        <v>455</v>
      </c>
      <c r="D9839" s="68" t="s">
        <v>375</v>
      </c>
      <c r="E9839" s="67" t="s">
        <v>376</v>
      </c>
      <c r="F9839" s="68" t="s">
        <v>500</v>
      </c>
      <c r="G9839" s="67" t="s">
        <v>501</v>
      </c>
      <c r="H9839" s="68" t="s">
        <v>364</v>
      </c>
      <c r="I9839" s="69">
        <v>0</v>
      </c>
      <c r="J9839" s="69">
        <v>0</v>
      </c>
      <c r="K9839" s="91"/>
      <c r="L9839" s="91"/>
    </row>
    <row r="9840" spans="2:12" x14ac:dyDescent="0.25">
      <c r="B9840" s="67" t="s">
        <v>454</v>
      </c>
      <c r="C9840" s="67" t="s">
        <v>455</v>
      </c>
      <c r="D9840" s="68" t="s">
        <v>375</v>
      </c>
      <c r="E9840" s="67" t="s">
        <v>376</v>
      </c>
      <c r="F9840" s="68" t="s">
        <v>500</v>
      </c>
      <c r="G9840" s="67" t="s">
        <v>501</v>
      </c>
      <c r="H9840" s="68" t="s">
        <v>362</v>
      </c>
      <c r="I9840" s="69">
        <v>10</v>
      </c>
      <c r="J9840" s="69">
        <v>37</v>
      </c>
      <c r="K9840" s="91"/>
      <c r="L9840" s="91"/>
    </row>
    <row r="9841" spans="2:12" x14ac:dyDescent="0.25">
      <c r="B9841" s="67" t="s">
        <v>454</v>
      </c>
      <c r="C9841" s="67" t="s">
        <v>455</v>
      </c>
      <c r="D9841" s="68" t="s">
        <v>375</v>
      </c>
      <c r="E9841" s="67" t="s">
        <v>376</v>
      </c>
      <c r="F9841" s="68" t="s">
        <v>500</v>
      </c>
      <c r="G9841" s="67" t="s">
        <v>501</v>
      </c>
      <c r="H9841" s="68" t="s">
        <v>363</v>
      </c>
      <c r="I9841" s="69">
        <v>47</v>
      </c>
      <c r="J9841" s="69">
        <v>38</v>
      </c>
      <c r="K9841" s="91"/>
      <c r="L9841" s="91"/>
    </row>
    <row r="9842" spans="2:12" x14ac:dyDescent="0.25">
      <c r="B9842" s="67" t="s">
        <v>454</v>
      </c>
      <c r="C9842" s="67" t="s">
        <v>455</v>
      </c>
      <c r="D9842" s="68" t="s">
        <v>375</v>
      </c>
      <c r="E9842" s="67" t="s">
        <v>376</v>
      </c>
      <c r="F9842" s="68" t="s">
        <v>500</v>
      </c>
      <c r="G9842" s="67" t="s">
        <v>501</v>
      </c>
      <c r="H9842" s="68" t="s">
        <v>364</v>
      </c>
      <c r="I9842" s="69">
        <v>0</v>
      </c>
      <c r="J9842" s="69">
        <v>0</v>
      </c>
      <c r="K9842" s="91"/>
      <c r="L9842" s="91"/>
    </row>
    <row r="9843" spans="2:12" x14ac:dyDescent="0.25">
      <c r="B9843" s="67" t="s">
        <v>454</v>
      </c>
      <c r="C9843" s="67" t="s">
        <v>455</v>
      </c>
      <c r="D9843" s="68" t="s">
        <v>375</v>
      </c>
      <c r="E9843" s="67" t="s">
        <v>376</v>
      </c>
      <c r="F9843" s="68" t="s">
        <v>500</v>
      </c>
      <c r="G9843" s="67" t="s">
        <v>501</v>
      </c>
      <c r="H9843" s="68" t="s">
        <v>362</v>
      </c>
      <c r="I9843" s="69">
        <v>0</v>
      </c>
      <c r="J9843" s="69">
        <v>2</v>
      </c>
      <c r="K9843" s="91"/>
      <c r="L9843" s="91"/>
    </row>
    <row r="9844" spans="2:12" x14ac:dyDescent="0.25">
      <c r="B9844" s="67" t="s">
        <v>454</v>
      </c>
      <c r="C9844" s="67" t="s">
        <v>455</v>
      </c>
      <c r="D9844" s="68" t="s">
        <v>375</v>
      </c>
      <c r="E9844" s="67" t="s">
        <v>376</v>
      </c>
      <c r="F9844" s="68" t="s">
        <v>500</v>
      </c>
      <c r="G9844" s="67" t="s">
        <v>501</v>
      </c>
      <c r="H9844" s="68" t="s">
        <v>363</v>
      </c>
      <c r="I9844" s="69">
        <v>0</v>
      </c>
      <c r="J9844" s="69">
        <v>0</v>
      </c>
      <c r="K9844" s="91"/>
      <c r="L9844" s="91"/>
    </row>
    <row r="9845" spans="2:12" x14ac:dyDescent="0.25">
      <c r="B9845" s="67" t="s">
        <v>454</v>
      </c>
      <c r="C9845" s="67" t="s">
        <v>455</v>
      </c>
      <c r="D9845" s="68" t="s">
        <v>375</v>
      </c>
      <c r="E9845" s="67" t="s">
        <v>376</v>
      </c>
      <c r="F9845" s="68" t="s">
        <v>500</v>
      </c>
      <c r="G9845" s="67" t="s">
        <v>501</v>
      </c>
      <c r="H9845" s="68" t="s">
        <v>362</v>
      </c>
      <c r="I9845" s="69">
        <v>0</v>
      </c>
      <c r="J9845" s="69">
        <v>0</v>
      </c>
      <c r="K9845" s="91"/>
      <c r="L9845" s="91"/>
    </row>
    <row r="9846" spans="2:12" x14ac:dyDescent="0.25">
      <c r="B9846" s="67" t="s">
        <v>454</v>
      </c>
      <c r="C9846" s="67" t="s">
        <v>455</v>
      </c>
      <c r="D9846" s="68" t="s">
        <v>375</v>
      </c>
      <c r="E9846" s="67" t="s">
        <v>376</v>
      </c>
      <c r="F9846" s="68" t="s">
        <v>500</v>
      </c>
      <c r="G9846" s="67" t="s">
        <v>501</v>
      </c>
      <c r="H9846" s="68" t="s">
        <v>363</v>
      </c>
      <c r="I9846" s="69">
        <v>0</v>
      </c>
      <c r="J9846" s="69">
        <v>0</v>
      </c>
      <c r="K9846" s="91"/>
      <c r="L9846" s="91"/>
    </row>
    <row r="9847" spans="2:12" x14ac:dyDescent="0.25">
      <c r="B9847" s="67" t="s">
        <v>454</v>
      </c>
      <c r="C9847" s="67" t="s">
        <v>455</v>
      </c>
      <c r="D9847" s="68" t="s">
        <v>375</v>
      </c>
      <c r="E9847" s="67" t="s">
        <v>376</v>
      </c>
      <c r="F9847" s="68" t="s">
        <v>500</v>
      </c>
      <c r="G9847" s="67" t="s">
        <v>501</v>
      </c>
      <c r="H9847" s="68" t="s">
        <v>364</v>
      </c>
      <c r="I9847" s="69">
        <v>0</v>
      </c>
      <c r="J9847" s="69">
        <v>0</v>
      </c>
      <c r="K9847" s="91"/>
      <c r="L9847" s="91"/>
    </row>
    <row r="9848" spans="2:12" x14ac:dyDescent="0.25">
      <c r="B9848" s="67" t="s">
        <v>454</v>
      </c>
      <c r="C9848" s="67" t="s">
        <v>455</v>
      </c>
      <c r="D9848" s="68" t="s">
        <v>375</v>
      </c>
      <c r="E9848" s="67" t="s">
        <v>376</v>
      </c>
      <c r="F9848" s="68" t="s">
        <v>500</v>
      </c>
      <c r="G9848" s="67" t="s">
        <v>501</v>
      </c>
      <c r="H9848" s="68" t="s">
        <v>362</v>
      </c>
      <c r="I9848" s="69">
        <v>2.9</v>
      </c>
      <c r="J9848" s="69">
        <v>6.8</v>
      </c>
      <c r="K9848" s="91"/>
      <c r="L9848" s="91"/>
    </row>
    <row r="9849" spans="2:12" x14ac:dyDescent="0.25">
      <c r="B9849" s="67" t="s">
        <v>454</v>
      </c>
      <c r="C9849" s="67" t="s">
        <v>455</v>
      </c>
      <c r="D9849" s="68" t="s">
        <v>375</v>
      </c>
      <c r="E9849" s="67" t="s">
        <v>376</v>
      </c>
      <c r="F9849" s="68" t="s">
        <v>500</v>
      </c>
      <c r="G9849" s="67" t="s">
        <v>501</v>
      </c>
      <c r="H9849" s="68" t="s">
        <v>363</v>
      </c>
      <c r="I9849" s="69">
        <v>2.5</v>
      </c>
      <c r="J9849" s="69">
        <v>2</v>
      </c>
      <c r="K9849" s="91"/>
      <c r="L9849" s="91"/>
    </row>
    <row r="9850" spans="2:12" x14ac:dyDescent="0.25">
      <c r="B9850" s="67" t="s">
        <v>454</v>
      </c>
      <c r="C9850" s="67" t="s">
        <v>455</v>
      </c>
      <c r="D9850" s="68" t="s">
        <v>375</v>
      </c>
      <c r="E9850" s="67" t="s">
        <v>376</v>
      </c>
      <c r="F9850" s="68" t="s">
        <v>500</v>
      </c>
      <c r="G9850" s="67" t="s">
        <v>501</v>
      </c>
      <c r="H9850" s="68" t="s">
        <v>364</v>
      </c>
      <c r="I9850" s="69">
        <v>3.4</v>
      </c>
      <c r="J9850" s="69">
        <v>0</v>
      </c>
      <c r="K9850" s="91"/>
      <c r="L9850" s="91"/>
    </row>
    <row r="9851" spans="2:12" x14ac:dyDescent="0.25">
      <c r="B9851" s="67" t="s">
        <v>454</v>
      </c>
      <c r="C9851" s="67" t="s">
        <v>455</v>
      </c>
      <c r="D9851" s="68" t="s">
        <v>375</v>
      </c>
      <c r="E9851" s="67" t="s">
        <v>376</v>
      </c>
      <c r="F9851" s="68" t="s">
        <v>500</v>
      </c>
      <c r="G9851" s="67" t="s">
        <v>501</v>
      </c>
      <c r="H9851" s="68" t="s">
        <v>362</v>
      </c>
      <c r="I9851" s="69">
        <v>26</v>
      </c>
      <c r="J9851" s="69">
        <v>31</v>
      </c>
      <c r="K9851" s="91"/>
      <c r="L9851" s="91"/>
    </row>
    <row r="9852" spans="2:12" x14ac:dyDescent="0.25">
      <c r="B9852" s="67" t="s">
        <v>454</v>
      </c>
      <c r="C9852" s="67" t="s">
        <v>455</v>
      </c>
      <c r="D9852" s="68" t="s">
        <v>375</v>
      </c>
      <c r="E9852" s="67" t="s">
        <v>376</v>
      </c>
      <c r="F9852" s="68" t="s">
        <v>500</v>
      </c>
      <c r="G9852" s="67" t="s">
        <v>501</v>
      </c>
      <c r="H9852" s="68" t="s">
        <v>363</v>
      </c>
      <c r="I9852" s="69">
        <v>37</v>
      </c>
      <c r="J9852" s="69">
        <v>136</v>
      </c>
      <c r="K9852" s="91"/>
      <c r="L9852" s="91"/>
    </row>
    <row r="9853" spans="2:12" x14ac:dyDescent="0.25">
      <c r="B9853" s="67" t="s">
        <v>454</v>
      </c>
      <c r="C9853" s="67" t="s">
        <v>455</v>
      </c>
      <c r="D9853" s="68" t="s">
        <v>375</v>
      </c>
      <c r="E9853" s="67" t="s">
        <v>376</v>
      </c>
      <c r="F9853" s="68" t="s">
        <v>500</v>
      </c>
      <c r="G9853" s="67" t="s">
        <v>501</v>
      </c>
      <c r="H9853" s="68" t="s">
        <v>364</v>
      </c>
      <c r="I9853" s="69">
        <v>77</v>
      </c>
      <c r="J9853" s="69">
        <v>80</v>
      </c>
      <c r="K9853" s="91"/>
      <c r="L9853" s="91"/>
    </row>
    <row r="9854" spans="2:12" x14ac:dyDescent="0.25">
      <c r="B9854" s="67" t="s">
        <v>454</v>
      </c>
      <c r="C9854" s="67" t="s">
        <v>455</v>
      </c>
      <c r="D9854" s="68" t="s">
        <v>375</v>
      </c>
      <c r="E9854" s="67" t="s">
        <v>376</v>
      </c>
      <c r="F9854" s="68" t="s">
        <v>500</v>
      </c>
      <c r="G9854" s="67" t="s">
        <v>501</v>
      </c>
      <c r="H9854" s="68" t="s">
        <v>362</v>
      </c>
      <c r="I9854" s="69">
        <v>19</v>
      </c>
      <c r="J9854" s="69">
        <v>20</v>
      </c>
      <c r="K9854" s="91"/>
      <c r="L9854" s="91"/>
    </row>
    <row r="9855" spans="2:12" x14ac:dyDescent="0.25">
      <c r="B9855" s="67" t="s">
        <v>454</v>
      </c>
      <c r="C9855" s="67" t="s">
        <v>455</v>
      </c>
      <c r="D9855" s="68" t="s">
        <v>375</v>
      </c>
      <c r="E9855" s="67" t="s">
        <v>376</v>
      </c>
      <c r="F9855" s="68" t="s">
        <v>500</v>
      </c>
      <c r="G9855" s="67" t="s">
        <v>501</v>
      </c>
      <c r="H9855" s="68" t="s">
        <v>363</v>
      </c>
      <c r="I9855" s="69">
        <v>0</v>
      </c>
      <c r="J9855" s="69">
        <v>0</v>
      </c>
      <c r="K9855" s="91"/>
      <c r="L9855" s="91"/>
    </row>
    <row r="9856" spans="2:12" x14ac:dyDescent="0.25">
      <c r="B9856" s="67" t="s">
        <v>454</v>
      </c>
      <c r="C9856" s="67" t="s">
        <v>455</v>
      </c>
      <c r="D9856" s="68" t="s">
        <v>375</v>
      </c>
      <c r="E9856" s="67" t="s">
        <v>376</v>
      </c>
      <c r="F9856" s="68" t="s">
        <v>500</v>
      </c>
      <c r="G9856" s="67" t="s">
        <v>501</v>
      </c>
      <c r="H9856" s="68" t="s">
        <v>364</v>
      </c>
      <c r="I9856" s="69">
        <v>0</v>
      </c>
      <c r="J9856" s="69">
        <v>0</v>
      </c>
      <c r="K9856" s="91"/>
      <c r="L9856" s="91"/>
    </row>
    <row r="9857" spans="2:12" x14ac:dyDescent="0.25">
      <c r="B9857" s="67" t="s">
        <v>454</v>
      </c>
      <c r="C9857" s="67" t="s">
        <v>455</v>
      </c>
      <c r="D9857" s="68" t="s">
        <v>375</v>
      </c>
      <c r="E9857" s="67" t="s">
        <v>376</v>
      </c>
      <c r="F9857" s="68" t="s">
        <v>500</v>
      </c>
      <c r="G9857" s="67" t="s">
        <v>501</v>
      </c>
      <c r="H9857" s="68" t="s">
        <v>362</v>
      </c>
      <c r="I9857" s="69">
        <v>18</v>
      </c>
      <c r="J9857" s="69">
        <v>34</v>
      </c>
      <c r="K9857" s="91"/>
      <c r="L9857" s="91"/>
    </row>
    <row r="9858" spans="2:12" x14ac:dyDescent="0.25">
      <c r="B9858" s="67" t="s">
        <v>454</v>
      </c>
      <c r="C9858" s="67" t="s">
        <v>455</v>
      </c>
      <c r="D9858" s="68" t="s">
        <v>375</v>
      </c>
      <c r="E9858" s="67" t="s">
        <v>376</v>
      </c>
      <c r="F9858" s="68" t="s">
        <v>500</v>
      </c>
      <c r="G9858" s="67" t="s">
        <v>501</v>
      </c>
      <c r="H9858" s="68" t="s">
        <v>363</v>
      </c>
      <c r="I9858" s="69">
        <v>70</v>
      </c>
      <c r="J9858" s="69">
        <v>101</v>
      </c>
      <c r="K9858" s="91"/>
      <c r="L9858" s="91"/>
    </row>
    <row r="9859" spans="2:12" x14ac:dyDescent="0.25">
      <c r="B9859" s="67" t="s">
        <v>454</v>
      </c>
      <c r="C9859" s="67" t="s">
        <v>455</v>
      </c>
      <c r="D9859" s="68" t="s">
        <v>375</v>
      </c>
      <c r="E9859" s="67" t="s">
        <v>376</v>
      </c>
      <c r="F9859" s="68" t="s">
        <v>500</v>
      </c>
      <c r="G9859" s="67" t="s">
        <v>501</v>
      </c>
      <c r="H9859" s="68" t="s">
        <v>364</v>
      </c>
      <c r="I9859" s="69">
        <v>0</v>
      </c>
      <c r="J9859" s="69">
        <v>0</v>
      </c>
      <c r="K9859" s="91"/>
      <c r="L9859" s="91"/>
    </row>
    <row r="9860" spans="2:12" x14ac:dyDescent="0.25">
      <c r="B9860" s="67" t="s">
        <v>454</v>
      </c>
      <c r="C9860" s="67" t="s">
        <v>455</v>
      </c>
      <c r="D9860" s="68" t="s">
        <v>375</v>
      </c>
      <c r="E9860" s="67" t="s">
        <v>376</v>
      </c>
      <c r="F9860" s="68" t="s">
        <v>500</v>
      </c>
      <c r="G9860" s="67" t="s">
        <v>501</v>
      </c>
      <c r="H9860" s="68" t="s">
        <v>362</v>
      </c>
      <c r="I9860" s="69">
        <v>34</v>
      </c>
      <c r="J9860" s="69">
        <v>50</v>
      </c>
      <c r="K9860" s="91"/>
      <c r="L9860" s="91"/>
    </row>
    <row r="9861" spans="2:12" x14ac:dyDescent="0.25">
      <c r="B9861" s="67" t="s">
        <v>454</v>
      </c>
      <c r="C9861" s="67" t="s">
        <v>455</v>
      </c>
      <c r="D9861" s="68" t="s">
        <v>375</v>
      </c>
      <c r="E9861" s="67" t="s">
        <v>376</v>
      </c>
      <c r="F9861" s="68" t="s">
        <v>500</v>
      </c>
      <c r="G9861" s="67" t="s">
        <v>501</v>
      </c>
      <c r="H9861" s="68" t="s">
        <v>363</v>
      </c>
      <c r="I9861" s="69">
        <v>44</v>
      </c>
      <c r="J9861" s="69">
        <v>76</v>
      </c>
      <c r="K9861" s="91"/>
      <c r="L9861" s="91"/>
    </row>
    <row r="9862" spans="2:12" x14ac:dyDescent="0.25">
      <c r="B9862" s="67" t="s">
        <v>454</v>
      </c>
      <c r="C9862" s="67" t="s">
        <v>455</v>
      </c>
      <c r="D9862" s="68" t="s">
        <v>375</v>
      </c>
      <c r="E9862" s="67" t="s">
        <v>376</v>
      </c>
      <c r="F9862" s="68" t="s">
        <v>500</v>
      </c>
      <c r="G9862" s="67" t="s">
        <v>501</v>
      </c>
      <c r="H9862" s="68" t="s">
        <v>364</v>
      </c>
      <c r="I9862" s="69">
        <v>0</v>
      </c>
      <c r="J9862" s="69">
        <v>0</v>
      </c>
      <c r="K9862" s="91"/>
      <c r="L9862" s="91"/>
    </row>
    <row r="9863" spans="2:12" x14ac:dyDescent="0.25">
      <c r="B9863" s="67" t="s">
        <v>454</v>
      </c>
      <c r="C9863" s="67" t="s">
        <v>455</v>
      </c>
      <c r="D9863" s="68" t="s">
        <v>375</v>
      </c>
      <c r="E9863" s="67" t="s">
        <v>376</v>
      </c>
      <c r="F9863" s="68" t="s">
        <v>500</v>
      </c>
      <c r="G9863" s="67" t="s">
        <v>501</v>
      </c>
      <c r="H9863" s="68" t="s">
        <v>362</v>
      </c>
      <c r="I9863" s="69">
        <v>33</v>
      </c>
      <c r="J9863" s="69">
        <v>20</v>
      </c>
      <c r="K9863" s="91"/>
      <c r="L9863" s="91"/>
    </row>
    <row r="9864" spans="2:12" x14ac:dyDescent="0.25">
      <c r="B9864" s="67" t="s">
        <v>454</v>
      </c>
      <c r="C9864" s="67" t="s">
        <v>455</v>
      </c>
      <c r="D9864" s="68" t="s">
        <v>375</v>
      </c>
      <c r="E9864" s="67" t="s">
        <v>376</v>
      </c>
      <c r="F9864" s="68" t="s">
        <v>500</v>
      </c>
      <c r="G9864" s="67" t="s">
        <v>501</v>
      </c>
      <c r="H9864" s="68" t="s">
        <v>363</v>
      </c>
      <c r="I9864" s="69">
        <v>30</v>
      </c>
      <c r="J9864" s="69">
        <v>52</v>
      </c>
      <c r="K9864" s="91"/>
      <c r="L9864" s="91"/>
    </row>
    <row r="9865" spans="2:12" x14ac:dyDescent="0.25">
      <c r="B9865" s="67" t="s">
        <v>454</v>
      </c>
      <c r="C9865" s="67" t="s">
        <v>455</v>
      </c>
      <c r="D9865" s="68" t="s">
        <v>375</v>
      </c>
      <c r="E9865" s="67" t="s">
        <v>376</v>
      </c>
      <c r="F9865" s="68" t="s">
        <v>500</v>
      </c>
      <c r="G9865" s="67" t="s">
        <v>501</v>
      </c>
      <c r="H9865" s="68" t="s">
        <v>364</v>
      </c>
      <c r="I9865" s="69">
        <v>50</v>
      </c>
      <c r="J9865" s="69">
        <v>36</v>
      </c>
      <c r="K9865" s="91"/>
      <c r="L9865" s="91"/>
    </row>
    <row r="9866" spans="2:12" x14ac:dyDescent="0.25">
      <c r="B9866" s="67" t="s">
        <v>454</v>
      </c>
      <c r="C9866" s="67" t="s">
        <v>455</v>
      </c>
      <c r="D9866" s="68" t="s">
        <v>375</v>
      </c>
      <c r="E9866" s="67" t="s">
        <v>376</v>
      </c>
      <c r="F9866" s="68" t="s">
        <v>500</v>
      </c>
      <c r="G9866" s="67" t="s">
        <v>501</v>
      </c>
      <c r="H9866" s="68" t="s">
        <v>362</v>
      </c>
      <c r="I9866" s="69">
        <v>94</v>
      </c>
      <c r="J9866" s="69">
        <v>81</v>
      </c>
      <c r="K9866" s="91"/>
      <c r="L9866" s="91"/>
    </row>
    <row r="9867" spans="2:12" x14ac:dyDescent="0.25">
      <c r="B9867" s="67" t="s">
        <v>454</v>
      </c>
      <c r="C9867" s="67" t="s">
        <v>455</v>
      </c>
      <c r="D9867" s="68" t="s">
        <v>375</v>
      </c>
      <c r="E9867" s="67" t="s">
        <v>376</v>
      </c>
      <c r="F9867" s="68" t="s">
        <v>500</v>
      </c>
      <c r="G9867" s="67" t="s">
        <v>501</v>
      </c>
      <c r="H9867" s="68" t="s">
        <v>363</v>
      </c>
      <c r="I9867" s="69">
        <v>27</v>
      </c>
      <c r="J9867" s="69">
        <v>26</v>
      </c>
      <c r="K9867" s="91"/>
      <c r="L9867" s="91"/>
    </row>
    <row r="9868" spans="2:12" x14ac:dyDescent="0.25">
      <c r="B9868" s="67" t="s">
        <v>454</v>
      </c>
      <c r="C9868" s="67" t="s">
        <v>455</v>
      </c>
      <c r="D9868" s="68" t="s">
        <v>375</v>
      </c>
      <c r="E9868" s="67" t="s">
        <v>376</v>
      </c>
      <c r="F9868" s="68" t="s">
        <v>500</v>
      </c>
      <c r="G9868" s="67" t="s">
        <v>501</v>
      </c>
      <c r="H9868" s="68" t="s">
        <v>364</v>
      </c>
      <c r="I9868" s="69">
        <v>30</v>
      </c>
      <c r="J9868" s="69">
        <v>25</v>
      </c>
      <c r="K9868" s="91"/>
      <c r="L9868" s="91"/>
    </row>
    <row r="9869" spans="2:12" x14ac:dyDescent="0.25">
      <c r="B9869" s="67" t="s">
        <v>454</v>
      </c>
      <c r="C9869" s="67" t="s">
        <v>455</v>
      </c>
      <c r="D9869" s="68" t="s">
        <v>375</v>
      </c>
      <c r="E9869" s="67" t="s">
        <v>376</v>
      </c>
      <c r="F9869" s="68" t="s">
        <v>500</v>
      </c>
      <c r="G9869" s="67" t="s">
        <v>501</v>
      </c>
      <c r="H9869" s="68" t="s">
        <v>362</v>
      </c>
      <c r="I9869" s="69">
        <v>19</v>
      </c>
      <c r="J9869" s="69">
        <v>18</v>
      </c>
      <c r="K9869" s="91"/>
      <c r="L9869" s="91"/>
    </row>
    <row r="9870" spans="2:12" x14ac:dyDescent="0.25">
      <c r="B9870" s="67" t="s">
        <v>454</v>
      </c>
      <c r="C9870" s="67" t="s">
        <v>455</v>
      </c>
      <c r="D9870" s="68" t="s">
        <v>375</v>
      </c>
      <c r="E9870" s="67" t="s">
        <v>376</v>
      </c>
      <c r="F9870" s="68" t="s">
        <v>500</v>
      </c>
      <c r="G9870" s="67" t="s">
        <v>501</v>
      </c>
      <c r="H9870" s="68" t="s">
        <v>364</v>
      </c>
      <c r="I9870" s="69">
        <v>7</v>
      </c>
      <c r="J9870" s="69">
        <v>10</v>
      </c>
      <c r="K9870" s="91"/>
      <c r="L9870" s="91"/>
    </row>
    <row r="9871" spans="2:12" x14ac:dyDescent="0.25">
      <c r="B9871" s="67" t="s">
        <v>454</v>
      </c>
      <c r="C9871" s="67" t="s">
        <v>455</v>
      </c>
      <c r="D9871" s="68" t="s">
        <v>375</v>
      </c>
      <c r="E9871" s="67" t="s">
        <v>376</v>
      </c>
      <c r="F9871" s="68" t="s">
        <v>500</v>
      </c>
      <c r="G9871" s="67" t="s">
        <v>501</v>
      </c>
      <c r="H9871" s="68" t="s">
        <v>363</v>
      </c>
      <c r="I9871" s="69">
        <v>5</v>
      </c>
      <c r="J9871" s="69">
        <v>5</v>
      </c>
      <c r="K9871" s="91"/>
      <c r="L9871" s="91"/>
    </row>
    <row r="9872" spans="2:12" x14ac:dyDescent="0.25">
      <c r="B9872" s="67" t="s">
        <v>454</v>
      </c>
      <c r="C9872" s="67" t="s">
        <v>455</v>
      </c>
      <c r="D9872" s="68" t="s">
        <v>375</v>
      </c>
      <c r="E9872" s="67" t="s">
        <v>376</v>
      </c>
      <c r="F9872" s="68" t="s">
        <v>500</v>
      </c>
      <c r="G9872" s="67" t="s">
        <v>501</v>
      </c>
      <c r="H9872" s="68" t="s">
        <v>364</v>
      </c>
      <c r="I9872" s="69">
        <v>8</v>
      </c>
      <c r="J9872" s="69">
        <v>15</v>
      </c>
      <c r="K9872" s="91"/>
      <c r="L9872" s="91"/>
    </row>
    <row r="9873" spans="2:12" x14ac:dyDescent="0.25">
      <c r="B9873" s="67" t="s">
        <v>454</v>
      </c>
      <c r="C9873" s="67" t="s">
        <v>455</v>
      </c>
      <c r="D9873" s="68" t="s">
        <v>375</v>
      </c>
      <c r="E9873" s="67" t="s">
        <v>376</v>
      </c>
      <c r="F9873" s="68" t="s">
        <v>500</v>
      </c>
      <c r="G9873" s="67" t="s">
        <v>501</v>
      </c>
      <c r="H9873" s="68" t="s">
        <v>362</v>
      </c>
      <c r="I9873" s="69">
        <v>0</v>
      </c>
      <c r="J9873" s="69">
        <v>0</v>
      </c>
      <c r="K9873" s="91"/>
      <c r="L9873" s="91"/>
    </row>
    <row r="9874" spans="2:12" x14ac:dyDescent="0.25">
      <c r="B9874" s="67" t="s">
        <v>454</v>
      </c>
      <c r="C9874" s="67" t="s">
        <v>455</v>
      </c>
      <c r="D9874" s="68" t="s">
        <v>375</v>
      </c>
      <c r="E9874" s="67" t="s">
        <v>376</v>
      </c>
      <c r="F9874" s="68" t="s">
        <v>500</v>
      </c>
      <c r="G9874" s="67" t="s">
        <v>501</v>
      </c>
      <c r="H9874" s="68" t="s">
        <v>363</v>
      </c>
      <c r="I9874" s="69">
        <v>6</v>
      </c>
      <c r="J9874" s="69">
        <v>3</v>
      </c>
      <c r="K9874" s="91"/>
      <c r="L9874" s="91"/>
    </row>
    <row r="9875" spans="2:12" x14ac:dyDescent="0.25">
      <c r="B9875" s="67" t="s">
        <v>454</v>
      </c>
      <c r="C9875" s="67" t="s">
        <v>455</v>
      </c>
      <c r="D9875" s="68" t="s">
        <v>375</v>
      </c>
      <c r="E9875" s="67" t="s">
        <v>376</v>
      </c>
      <c r="F9875" s="68" t="s">
        <v>500</v>
      </c>
      <c r="G9875" s="67" t="s">
        <v>501</v>
      </c>
      <c r="H9875" s="68" t="s">
        <v>364</v>
      </c>
      <c r="I9875" s="69">
        <v>0</v>
      </c>
      <c r="J9875" s="69">
        <v>0</v>
      </c>
      <c r="K9875" s="91"/>
      <c r="L9875" s="91"/>
    </row>
    <row r="9876" spans="2:12" x14ac:dyDescent="0.25">
      <c r="B9876" s="67" t="s">
        <v>454</v>
      </c>
      <c r="C9876" s="67" t="s">
        <v>455</v>
      </c>
      <c r="D9876" s="68" t="s">
        <v>375</v>
      </c>
      <c r="E9876" s="67" t="s">
        <v>376</v>
      </c>
      <c r="F9876" s="68" t="s">
        <v>500</v>
      </c>
      <c r="G9876" s="67" t="s">
        <v>501</v>
      </c>
      <c r="H9876" s="68" t="s">
        <v>362</v>
      </c>
      <c r="I9876" s="69">
        <v>88</v>
      </c>
      <c r="J9876" s="69">
        <v>58</v>
      </c>
      <c r="K9876" s="91"/>
      <c r="L9876" s="91"/>
    </row>
    <row r="9877" spans="2:12" x14ac:dyDescent="0.25">
      <c r="B9877" s="67" t="s">
        <v>454</v>
      </c>
      <c r="C9877" s="67" t="s">
        <v>455</v>
      </c>
      <c r="D9877" s="68" t="s">
        <v>375</v>
      </c>
      <c r="E9877" s="67" t="s">
        <v>376</v>
      </c>
      <c r="F9877" s="68" t="s">
        <v>500</v>
      </c>
      <c r="G9877" s="67" t="s">
        <v>501</v>
      </c>
      <c r="H9877" s="68" t="s">
        <v>363</v>
      </c>
      <c r="I9877" s="69">
        <v>36</v>
      </c>
      <c r="J9877" s="69">
        <v>72</v>
      </c>
      <c r="K9877" s="91"/>
      <c r="L9877" s="91"/>
    </row>
    <row r="9878" spans="2:12" x14ac:dyDescent="0.25">
      <c r="B9878" s="67" t="s">
        <v>454</v>
      </c>
      <c r="C9878" s="67" t="s">
        <v>455</v>
      </c>
      <c r="D9878" s="68" t="s">
        <v>375</v>
      </c>
      <c r="E9878" s="67" t="s">
        <v>376</v>
      </c>
      <c r="F9878" s="68" t="s">
        <v>500</v>
      </c>
      <c r="G9878" s="67" t="s">
        <v>501</v>
      </c>
      <c r="H9878" s="68" t="s">
        <v>364</v>
      </c>
      <c r="I9878" s="69">
        <v>27</v>
      </c>
      <c r="J9878" s="69">
        <v>33</v>
      </c>
      <c r="K9878" s="91"/>
      <c r="L9878" s="91"/>
    </row>
    <row r="9879" spans="2:12" x14ac:dyDescent="0.25">
      <c r="B9879" s="67" t="s">
        <v>454</v>
      </c>
      <c r="C9879" s="67" t="s">
        <v>455</v>
      </c>
      <c r="D9879" s="68" t="s">
        <v>375</v>
      </c>
      <c r="E9879" s="67" t="s">
        <v>376</v>
      </c>
      <c r="F9879" s="68" t="s">
        <v>500</v>
      </c>
      <c r="G9879" s="67" t="s">
        <v>501</v>
      </c>
      <c r="H9879" s="68" t="s">
        <v>362</v>
      </c>
      <c r="I9879" s="69">
        <v>7</v>
      </c>
      <c r="J9879" s="69">
        <v>14</v>
      </c>
      <c r="K9879" s="91"/>
      <c r="L9879" s="91"/>
    </row>
    <row r="9880" spans="2:12" x14ac:dyDescent="0.25">
      <c r="B9880" s="67" t="s">
        <v>454</v>
      </c>
      <c r="C9880" s="67" t="s">
        <v>455</v>
      </c>
      <c r="D9880" s="68" t="s">
        <v>375</v>
      </c>
      <c r="E9880" s="67" t="s">
        <v>376</v>
      </c>
      <c r="F9880" s="68" t="s">
        <v>500</v>
      </c>
      <c r="G9880" s="67" t="s">
        <v>501</v>
      </c>
      <c r="H9880" s="68" t="s">
        <v>363</v>
      </c>
      <c r="I9880" s="69">
        <v>0</v>
      </c>
      <c r="J9880" s="69">
        <v>20</v>
      </c>
      <c r="K9880" s="91"/>
      <c r="L9880" s="91"/>
    </row>
    <row r="9881" spans="2:12" x14ac:dyDescent="0.25">
      <c r="B9881" s="67" t="s">
        <v>454</v>
      </c>
      <c r="C9881" s="67" t="s">
        <v>455</v>
      </c>
      <c r="D9881" s="68" t="s">
        <v>375</v>
      </c>
      <c r="E9881" s="67" t="s">
        <v>376</v>
      </c>
      <c r="F9881" s="68" t="s">
        <v>500</v>
      </c>
      <c r="G9881" s="67" t="s">
        <v>501</v>
      </c>
      <c r="H9881" s="68" t="s">
        <v>364</v>
      </c>
      <c r="I9881" s="69">
        <v>14</v>
      </c>
      <c r="J9881" s="69">
        <v>6</v>
      </c>
      <c r="K9881" s="91"/>
      <c r="L9881" s="91"/>
    </row>
    <row r="9882" spans="2:12" x14ac:dyDescent="0.25">
      <c r="B9882" s="67" t="s">
        <v>454</v>
      </c>
      <c r="C9882" s="67" t="s">
        <v>455</v>
      </c>
      <c r="D9882" s="68" t="s">
        <v>375</v>
      </c>
      <c r="E9882" s="67" t="s">
        <v>376</v>
      </c>
      <c r="F9882" s="68" t="s">
        <v>500</v>
      </c>
      <c r="G9882" s="67" t="s">
        <v>501</v>
      </c>
      <c r="H9882" s="68" t="s">
        <v>362</v>
      </c>
      <c r="I9882" s="69">
        <v>50</v>
      </c>
      <c r="J9882" s="69">
        <v>52</v>
      </c>
      <c r="K9882" s="91"/>
      <c r="L9882" s="91"/>
    </row>
    <row r="9883" spans="2:12" x14ac:dyDescent="0.25">
      <c r="B9883" s="67" t="s">
        <v>454</v>
      </c>
      <c r="C9883" s="67" t="s">
        <v>455</v>
      </c>
      <c r="D9883" s="68" t="s">
        <v>375</v>
      </c>
      <c r="E9883" s="67" t="s">
        <v>376</v>
      </c>
      <c r="F9883" s="68" t="s">
        <v>500</v>
      </c>
      <c r="G9883" s="67" t="s">
        <v>501</v>
      </c>
      <c r="H9883" s="68" t="s">
        <v>363</v>
      </c>
      <c r="I9883" s="69">
        <v>50</v>
      </c>
      <c r="J9883" s="69">
        <v>68</v>
      </c>
      <c r="K9883" s="91"/>
      <c r="L9883" s="91"/>
    </row>
    <row r="9884" spans="2:12" x14ac:dyDescent="0.25">
      <c r="B9884" s="67" t="s">
        <v>454</v>
      </c>
      <c r="C9884" s="67" t="s">
        <v>455</v>
      </c>
      <c r="D9884" s="68" t="s">
        <v>375</v>
      </c>
      <c r="E9884" s="67" t="s">
        <v>376</v>
      </c>
      <c r="F9884" s="68" t="s">
        <v>500</v>
      </c>
      <c r="G9884" s="67" t="s">
        <v>501</v>
      </c>
      <c r="H9884" s="68" t="s">
        <v>364</v>
      </c>
      <c r="I9884" s="69">
        <v>37</v>
      </c>
      <c r="J9884" s="69">
        <v>47</v>
      </c>
      <c r="K9884" s="91"/>
      <c r="L9884" s="91"/>
    </row>
    <row r="9885" spans="2:12" x14ac:dyDescent="0.25">
      <c r="B9885" s="67" t="s">
        <v>454</v>
      </c>
      <c r="C9885" s="67" t="s">
        <v>455</v>
      </c>
      <c r="D9885" s="68" t="s">
        <v>375</v>
      </c>
      <c r="E9885" s="67" t="s">
        <v>376</v>
      </c>
      <c r="F9885" s="68" t="s">
        <v>500</v>
      </c>
      <c r="G9885" s="67" t="s">
        <v>501</v>
      </c>
      <c r="H9885" s="68" t="s">
        <v>363</v>
      </c>
      <c r="I9885" s="69">
        <v>0</v>
      </c>
      <c r="J9885" s="69">
        <v>0</v>
      </c>
      <c r="K9885" s="91"/>
      <c r="L9885" s="91"/>
    </row>
    <row r="9886" spans="2:12" x14ac:dyDescent="0.25">
      <c r="B9886" s="67" t="s">
        <v>454</v>
      </c>
      <c r="C9886" s="67" t="s">
        <v>455</v>
      </c>
      <c r="D9886" s="68" t="s">
        <v>375</v>
      </c>
      <c r="E9886" s="67" t="s">
        <v>376</v>
      </c>
      <c r="F9886" s="68" t="s">
        <v>500</v>
      </c>
      <c r="G9886" s="67" t="s">
        <v>501</v>
      </c>
      <c r="H9886" s="68" t="s">
        <v>364</v>
      </c>
      <c r="I9886" s="69">
        <v>0</v>
      </c>
      <c r="J9886" s="69">
        <v>0</v>
      </c>
      <c r="K9886" s="91"/>
      <c r="L9886" s="91"/>
    </row>
    <row r="9887" spans="2:12" x14ac:dyDescent="0.25">
      <c r="B9887" s="67" t="s">
        <v>454</v>
      </c>
      <c r="C9887" s="67" t="s">
        <v>455</v>
      </c>
      <c r="D9887" s="68" t="s">
        <v>375</v>
      </c>
      <c r="E9887" s="67" t="s">
        <v>376</v>
      </c>
      <c r="F9887" s="68" t="s">
        <v>500</v>
      </c>
      <c r="G9887" s="67" t="s">
        <v>501</v>
      </c>
      <c r="H9887" s="68" t="s">
        <v>362</v>
      </c>
      <c r="I9887" s="69">
        <v>0</v>
      </c>
      <c r="J9887" s="69">
        <v>0</v>
      </c>
      <c r="K9887" s="91"/>
      <c r="L9887" s="91"/>
    </row>
    <row r="9888" spans="2:12" x14ac:dyDescent="0.25">
      <c r="B9888" s="67" t="s">
        <v>454</v>
      </c>
      <c r="C9888" s="67" t="s">
        <v>455</v>
      </c>
      <c r="D9888" s="68" t="s">
        <v>375</v>
      </c>
      <c r="E9888" s="67" t="s">
        <v>376</v>
      </c>
      <c r="F9888" s="68" t="s">
        <v>500</v>
      </c>
      <c r="G9888" s="67" t="s">
        <v>501</v>
      </c>
      <c r="H9888" s="68" t="s">
        <v>363</v>
      </c>
      <c r="I9888" s="69">
        <v>53</v>
      </c>
      <c r="J9888" s="69">
        <v>62</v>
      </c>
      <c r="K9888" s="91"/>
      <c r="L9888" s="91"/>
    </row>
    <row r="9889" spans="2:12" x14ac:dyDescent="0.25">
      <c r="B9889" s="67" t="s">
        <v>454</v>
      </c>
      <c r="C9889" s="67" t="s">
        <v>455</v>
      </c>
      <c r="D9889" s="68" t="s">
        <v>375</v>
      </c>
      <c r="E9889" s="67" t="s">
        <v>376</v>
      </c>
      <c r="F9889" s="68" t="s">
        <v>500</v>
      </c>
      <c r="G9889" s="67" t="s">
        <v>501</v>
      </c>
      <c r="H9889" s="68" t="s">
        <v>364</v>
      </c>
      <c r="I9889" s="69">
        <v>10</v>
      </c>
      <c r="J9889" s="69">
        <v>20</v>
      </c>
      <c r="K9889" s="91"/>
      <c r="L9889" s="91"/>
    </row>
    <row r="9890" spans="2:12" x14ac:dyDescent="0.25">
      <c r="B9890" s="67" t="s">
        <v>454</v>
      </c>
      <c r="C9890" s="67" t="s">
        <v>455</v>
      </c>
      <c r="D9890" s="68" t="s">
        <v>375</v>
      </c>
      <c r="E9890" s="67" t="s">
        <v>376</v>
      </c>
      <c r="F9890" s="68" t="s">
        <v>500</v>
      </c>
      <c r="G9890" s="67" t="s">
        <v>501</v>
      </c>
      <c r="H9890" s="68" t="s">
        <v>362</v>
      </c>
      <c r="I9890" s="69">
        <v>23</v>
      </c>
      <c r="J9890" s="69">
        <v>38</v>
      </c>
      <c r="K9890" s="91"/>
      <c r="L9890" s="91"/>
    </row>
    <row r="9891" spans="2:12" x14ac:dyDescent="0.25">
      <c r="B9891" s="67" t="s">
        <v>454</v>
      </c>
      <c r="C9891" s="67" t="s">
        <v>455</v>
      </c>
      <c r="D9891" s="68" t="s">
        <v>375</v>
      </c>
      <c r="E9891" s="67" t="s">
        <v>376</v>
      </c>
      <c r="F9891" s="68" t="s">
        <v>500</v>
      </c>
      <c r="G9891" s="67" t="s">
        <v>501</v>
      </c>
      <c r="H9891" s="68" t="s">
        <v>363</v>
      </c>
      <c r="I9891" s="69">
        <v>106</v>
      </c>
      <c r="J9891" s="69">
        <v>158</v>
      </c>
      <c r="K9891" s="91"/>
      <c r="L9891" s="91"/>
    </row>
    <row r="9892" spans="2:12" x14ac:dyDescent="0.25">
      <c r="B9892" s="67" t="s">
        <v>454</v>
      </c>
      <c r="C9892" s="67" t="s">
        <v>455</v>
      </c>
      <c r="D9892" s="68" t="s">
        <v>375</v>
      </c>
      <c r="E9892" s="67" t="s">
        <v>376</v>
      </c>
      <c r="F9892" s="68" t="s">
        <v>500</v>
      </c>
      <c r="G9892" s="67" t="s">
        <v>501</v>
      </c>
      <c r="H9892" s="68" t="s">
        <v>364</v>
      </c>
      <c r="I9892" s="69">
        <v>46</v>
      </c>
      <c r="J9892" s="69">
        <v>59</v>
      </c>
      <c r="K9892" s="91"/>
      <c r="L9892" s="91"/>
    </row>
    <row r="9893" spans="2:12" x14ac:dyDescent="0.25">
      <c r="B9893" s="67" t="s">
        <v>454</v>
      </c>
      <c r="C9893" s="67" t="s">
        <v>455</v>
      </c>
      <c r="D9893" s="68" t="s">
        <v>375</v>
      </c>
      <c r="E9893" s="67" t="s">
        <v>376</v>
      </c>
      <c r="F9893" s="68" t="s">
        <v>500</v>
      </c>
      <c r="G9893" s="67" t="s">
        <v>501</v>
      </c>
      <c r="H9893" s="68" t="s">
        <v>362</v>
      </c>
      <c r="I9893" s="69">
        <v>0</v>
      </c>
      <c r="J9893" s="69">
        <v>0</v>
      </c>
      <c r="K9893" s="91"/>
      <c r="L9893" s="91"/>
    </row>
    <row r="9894" spans="2:12" x14ac:dyDescent="0.25">
      <c r="B9894" s="67" t="s">
        <v>454</v>
      </c>
      <c r="C9894" s="67" t="s">
        <v>455</v>
      </c>
      <c r="D9894" s="68" t="s">
        <v>375</v>
      </c>
      <c r="E9894" s="67" t="s">
        <v>376</v>
      </c>
      <c r="F9894" s="68" t="s">
        <v>500</v>
      </c>
      <c r="G9894" s="67" t="s">
        <v>501</v>
      </c>
      <c r="H9894" s="68" t="s">
        <v>363</v>
      </c>
      <c r="I9894" s="69">
        <v>0</v>
      </c>
      <c r="J9894" s="69">
        <v>0</v>
      </c>
      <c r="K9894" s="91"/>
      <c r="L9894" s="91"/>
    </row>
    <row r="9895" spans="2:12" x14ac:dyDescent="0.25">
      <c r="B9895" s="67" t="s">
        <v>454</v>
      </c>
      <c r="C9895" s="67" t="s">
        <v>455</v>
      </c>
      <c r="D9895" s="68" t="s">
        <v>375</v>
      </c>
      <c r="E9895" s="67" t="s">
        <v>376</v>
      </c>
      <c r="F9895" s="68" t="s">
        <v>500</v>
      </c>
      <c r="G9895" s="67" t="s">
        <v>501</v>
      </c>
      <c r="H9895" s="68" t="s">
        <v>364</v>
      </c>
      <c r="I9895" s="69">
        <v>0</v>
      </c>
      <c r="J9895" s="69">
        <v>0</v>
      </c>
      <c r="K9895" s="91"/>
      <c r="L9895" s="91"/>
    </row>
    <row r="9896" spans="2:12" x14ac:dyDescent="0.25">
      <c r="B9896" s="67" t="s">
        <v>454</v>
      </c>
      <c r="C9896" s="67" t="s">
        <v>455</v>
      </c>
      <c r="D9896" s="68" t="s">
        <v>375</v>
      </c>
      <c r="E9896" s="67" t="s">
        <v>376</v>
      </c>
      <c r="F9896" s="68" t="s">
        <v>500</v>
      </c>
      <c r="G9896" s="67" t="s">
        <v>501</v>
      </c>
      <c r="H9896" s="68" t="s">
        <v>362</v>
      </c>
      <c r="I9896" s="69">
        <v>0</v>
      </c>
      <c r="J9896" s="69">
        <v>0</v>
      </c>
      <c r="K9896" s="91"/>
      <c r="L9896" s="91"/>
    </row>
    <row r="9897" spans="2:12" x14ac:dyDescent="0.25">
      <c r="B9897" s="67" t="s">
        <v>454</v>
      </c>
      <c r="C9897" s="67" t="s">
        <v>455</v>
      </c>
      <c r="D9897" s="68" t="s">
        <v>375</v>
      </c>
      <c r="E9897" s="67" t="s">
        <v>376</v>
      </c>
      <c r="F9897" s="68" t="s">
        <v>500</v>
      </c>
      <c r="G9897" s="67" t="s">
        <v>501</v>
      </c>
      <c r="H9897" s="68" t="s">
        <v>363</v>
      </c>
      <c r="I9897" s="69">
        <v>12</v>
      </c>
      <c r="J9897" s="69">
        <v>34</v>
      </c>
      <c r="K9897" s="91"/>
      <c r="L9897" s="91"/>
    </row>
    <row r="9898" spans="2:12" x14ac:dyDescent="0.25">
      <c r="B9898" s="67" t="s">
        <v>454</v>
      </c>
      <c r="C9898" s="67" t="s">
        <v>455</v>
      </c>
      <c r="D9898" s="68" t="s">
        <v>375</v>
      </c>
      <c r="E9898" s="67" t="s">
        <v>376</v>
      </c>
      <c r="F9898" s="68" t="s">
        <v>500</v>
      </c>
      <c r="G9898" s="67" t="s">
        <v>501</v>
      </c>
      <c r="H9898" s="68" t="s">
        <v>364</v>
      </c>
      <c r="I9898" s="69">
        <v>11</v>
      </c>
      <c r="J9898" s="69">
        <v>0</v>
      </c>
      <c r="K9898" s="91"/>
      <c r="L9898" s="91"/>
    </row>
    <row r="9899" spans="2:12" x14ac:dyDescent="0.25">
      <c r="B9899" s="67" t="s">
        <v>454</v>
      </c>
      <c r="C9899" s="67" t="s">
        <v>455</v>
      </c>
      <c r="D9899" s="68" t="s">
        <v>375</v>
      </c>
      <c r="E9899" s="67" t="s">
        <v>376</v>
      </c>
      <c r="F9899" s="68" t="s">
        <v>500</v>
      </c>
      <c r="G9899" s="67" t="s">
        <v>501</v>
      </c>
      <c r="H9899" s="68" t="s">
        <v>362</v>
      </c>
      <c r="I9899" s="69">
        <v>50</v>
      </c>
      <c r="J9899" s="69">
        <v>8</v>
      </c>
      <c r="K9899" s="91"/>
      <c r="L9899" s="91"/>
    </row>
    <row r="9900" spans="2:12" x14ac:dyDescent="0.25">
      <c r="B9900" s="67" t="s">
        <v>454</v>
      </c>
      <c r="C9900" s="67" t="s">
        <v>455</v>
      </c>
      <c r="D9900" s="68" t="s">
        <v>375</v>
      </c>
      <c r="E9900" s="67" t="s">
        <v>376</v>
      </c>
      <c r="F9900" s="68" t="s">
        <v>500</v>
      </c>
      <c r="G9900" s="67" t="s">
        <v>501</v>
      </c>
      <c r="H9900" s="68" t="s">
        <v>363</v>
      </c>
      <c r="I9900" s="69">
        <v>66</v>
      </c>
      <c r="J9900" s="69">
        <v>69</v>
      </c>
      <c r="K9900" s="91"/>
      <c r="L9900" s="91"/>
    </row>
    <row r="9901" spans="2:12" x14ac:dyDescent="0.25">
      <c r="B9901" s="67" t="s">
        <v>454</v>
      </c>
      <c r="C9901" s="67" t="s">
        <v>455</v>
      </c>
      <c r="D9901" s="68" t="s">
        <v>375</v>
      </c>
      <c r="E9901" s="67" t="s">
        <v>376</v>
      </c>
      <c r="F9901" s="68" t="s">
        <v>500</v>
      </c>
      <c r="G9901" s="67" t="s">
        <v>501</v>
      </c>
      <c r="H9901" s="68" t="s">
        <v>364</v>
      </c>
      <c r="I9901" s="69">
        <v>41</v>
      </c>
      <c r="J9901" s="69">
        <v>35</v>
      </c>
      <c r="K9901" s="91"/>
      <c r="L9901" s="91"/>
    </row>
    <row r="9902" spans="2:12" x14ac:dyDescent="0.25">
      <c r="B9902" s="67" t="s">
        <v>454</v>
      </c>
      <c r="C9902" s="67" t="s">
        <v>455</v>
      </c>
      <c r="D9902" s="68" t="s">
        <v>375</v>
      </c>
      <c r="E9902" s="67" t="s">
        <v>376</v>
      </c>
      <c r="F9902" s="68" t="s">
        <v>500</v>
      </c>
      <c r="G9902" s="67" t="s">
        <v>501</v>
      </c>
      <c r="H9902" s="68" t="s">
        <v>362</v>
      </c>
      <c r="I9902" s="69">
        <v>0</v>
      </c>
      <c r="J9902" s="69">
        <v>0</v>
      </c>
      <c r="K9902" s="91"/>
      <c r="L9902" s="91"/>
    </row>
    <row r="9903" spans="2:12" x14ac:dyDescent="0.25">
      <c r="B9903" s="67" t="s">
        <v>454</v>
      </c>
      <c r="C9903" s="67" t="s">
        <v>455</v>
      </c>
      <c r="D9903" s="68" t="s">
        <v>375</v>
      </c>
      <c r="E9903" s="67" t="s">
        <v>376</v>
      </c>
      <c r="F9903" s="68" t="s">
        <v>500</v>
      </c>
      <c r="G9903" s="67" t="s">
        <v>501</v>
      </c>
      <c r="H9903" s="68" t="s">
        <v>363</v>
      </c>
      <c r="I9903" s="69">
        <v>0</v>
      </c>
      <c r="J9903" s="69">
        <v>0</v>
      </c>
      <c r="K9903" s="91"/>
      <c r="L9903" s="91"/>
    </row>
    <row r="9904" spans="2:12" x14ac:dyDescent="0.25">
      <c r="B9904" s="67" t="s">
        <v>454</v>
      </c>
      <c r="C9904" s="67" t="s">
        <v>455</v>
      </c>
      <c r="D9904" s="68" t="s">
        <v>375</v>
      </c>
      <c r="E9904" s="67" t="s">
        <v>376</v>
      </c>
      <c r="F9904" s="68" t="s">
        <v>500</v>
      </c>
      <c r="G9904" s="67" t="s">
        <v>501</v>
      </c>
      <c r="H9904" s="68" t="s">
        <v>362</v>
      </c>
      <c r="I9904" s="69">
        <v>0</v>
      </c>
      <c r="J9904" s="69">
        <v>12</v>
      </c>
      <c r="K9904" s="91"/>
      <c r="L9904" s="91"/>
    </row>
    <row r="9905" spans="2:12" x14ac:dyDescent="0.25">
      <c r="B9905" s="67" t="s">
        <v>454</v>
      </c>
      <c r="C9905" s="67" t="s">
        <v>455</v>
      </c>
      <c r="D9905" s="68" t="s">
        <v>375</v>
      </c>
      <c r="E9905" s="67" t="s">
        <v>376</v>
      </c>
      <c r="F9905" s="68" t="s">
        <v>500</v>
      </c>
      <c r="G9905" s="67" t="s">
        <v>501</v>
      </c>
      <c r="H9905" s="68" t="s">
        <v>363</v>
      </c>
      <c r="I9905" s="69">
        <v>113</v>
      </c>
      <c r="J9905" s="69">
        <v>182</v>
      </c>
      <c r="K9905" s="91"/>
      <c r="L9905" s="91"/>
    </row>
    <row r="9906" spans="2:12" x14ac:dyDescent="0.25">
      <c r="B9906" s="67" t="s">
        <v>454</v>
      </c>
      <c r="C9906" s="67" t="s">
        <v>455</v>
      </c>
      <c r="D9906" s="68" t="s">
        <v>375</v>
      </c>
      <c r="E9906" s="67" t="s">
        <v>376</v>
      </c>
      <c r="F9906" s="68" t="s">
        <v>500</v>
      </c>
      <c r="G9906" s="67" t="s">
        <v>501</v>
      </c>
      <c r="H9906" s="68" t="s">
        <v>364</v>
      </c>
      <c r="I9906" s="69">
        <v>7</v>
      </c>
      <c r="J9906" s="69">
        <v>0</v>
      </c>
      <c r="K9906" s="91"/>
      <c r="L9906" s="91"/>
    </row>
    <row r="9907" spans="2:12" x14ac:dyDescent="0.25">
      <c r="B9907" s="67" t="s">
        <v>454</v>
      </c>
      <c r="C9907" s="67" t="s">
        <v>455</v>
      </c>
      <c r="D9907" s="68" t="s">
        <v>375</v>
      </c>
      <c r="E9907" s="67" t="s">
        <v>376</v>
      </c>
      <c r="F9907" s="68" t="s">
        <v>500</v>
      </c>
      <c r="G9907" s="67" t="s">
        <v>501</v>
      </c>
      <c r="H9907" s="68" t="s">
        <v>362</v>
      </c>
      <c r="I9907" s="69">
        <v>0</v>
      </c>
      <c r="J9907" s="69">
        <v>0</v>
      </c>
      <c r="K9907" s="91"/>
      <c r="L9907" s="91"/>
    </row>
    <row r="9908" spans="2:12" x14ac:dyDescent="0.25">
      <c r="B9908" s="67" t="s">
        <v>454</v>
      </c>
      <c r="C9908" s="67" t="s">
        <v>455</v>
      </c>
      <c r="D9908" s="68" t="s">
        <v>375</v>
      </c>
      <c r="E9908" s="67" t="s">
        <v>376</v>
      </c>
      <c r="F9908" s="68" t="s">
        <v>500</v>
      </c>
      <c r="G9908" s="67" t="s">
        <v>501</v>
      </c>
      <c r="H9908" s="68" t="s">
        <v>363</v>
      </c>
      <c r="I9908" s="69">
        <v>0.3296</v>
      </c>
      <c r="J9908" s="69">
        <v>8.2400000000000001E-2</v>
      </c>
      <c r="K9908" s="91"/>
      <c r="L9908" s="91"/>
    </row>
    <row r="9909" spans="2:12" x14ac:dyDescent="0.25">
      <c r="B9909" s="67" t="s">
        <v>454</v>
      </c>
      <c r="C9909" s="67" t="s">
        <v>455</v>
      </c>
      <c r="D9909" s="68" t="s">
        <v>375</v>
      </c>
      <c r="E9909" s="67" t="s">
        <v>376</v>
      </c>
      <c r="F9909" s="68" t="s">
        <v>500</v>
      </c>
      <c r="G9909" s="67" t="s">
        <v>501</v>
      </c>
      <c r="H9909" s="68" t="s">
        <v>364</v>
      </c>
      <c r="I9909" s="69">
        <v>0</v>
      </c>
      <c r="J9909" s="69">
        <v>0</v>
      </c>
      <c r="K9909" s="91"/>
      <c r="L9909" s="91"/>
    </row>
    <row r="9910" spans="2:12" x14ac:dyDescent="0.25">
      <c r="B9910" s="67" t="s">
        <v>454</v>
      </c>
      <c r="C9910" s="67" t="s">
        <v>455</v>
      </c>
      <c r="D9910" s="68" t="s">
        <v>375</v>
      </c>
      <c r="E9910" s="67" t="s">
        <v>376</v>
      </c>
      <c r="F9910" s="68" t="s">
        <v>500</v>
      </c>
      <c r="G9910" s="67" t="s">
        <v>501</v>
      </c>
      <c r="H9910" s="68" t="s">
        <v>362</v>
      </c>
      <c r="I9910" s="69">
        <v>0</v>
      </c>
      <c r="J9910" s="69">
        <v>7</v>
      </c>
      <c r="K9910" s="91"/>
      <c r="L9910" s="91"/>
    </row>
    <row r="9911" spans="2:12" x14ac:dyDescent="0.25">
      <c r="B9911" s="67" t="s">
        <v>454</v>
      </c>
      <c r="C9911" s="67" t="s">
        <v>455</v>
      </c>
      <c r="D9911" s="68" t="s">
        <v>375</v>
      </c>
      <c r="E9911" s="67" t="s">
        <v>376</v>
      </c>
      <c r="F9911" s="68" t="s">
        <v>500</v>
      </c>
      <c r="G9911" s="67" t="s">
        <v>501</v>
      </c>
      <c r="H9911" s="68" t="s">
        <v>363</v>
      </c>
      <c r="I9911" s="69">
        <v>0</v>
      </c>
      <c r="J9911" s="69">
        <v>4</v>
      </c>
      <c r="K9911" s="91"/>
      <c r="L9911" s="91"/>
    </row>
    <row r="9912" spans="2:12" x14ac:dyDescent="0.25">
      <c r="B9912" s="67" t="s">
        <v>454</v>
      </c>
      <c r="C9912" s="67" t="s">
        <v>455</v>
      </c>
      <c r="D9912" s="68" t="s">
        <v>375</v>
      </c>
      <c r="E9912" s="67" t="s">
        <v>376</v>
      </c>
      <c r="F9912" s="68" t="s">
        <v>500</v>
      </c>
      <c r="G9912" s="67" t="s">
        <v>501</v>
      </c>
      <c r="H9912" s="68" t="s">
        <v>363</v>
      </c>
      <c r="I9912" s="69">
        <v>0</v>
      </c>
      <c r="J9912" s="69">
        <v>0</v>
      </c>
      <c r="K9912" s="91"/>
      <c r="L9912" s="91"/>
    </row>
    <row r="9913" spans="2:12" x14ac:dyDescent="0.25">
      <c r="B9913" s="67" t="s">
        <v>454</v>
      </c>
      <c r="C9913" s="67" t="s">
        <v>455</v>
      </c>
      <c r="D9913" s="68" t="s">
        <v>375</v>
      </c>
      <c r="E9913" s="67" t="s">
        <v>376</v>
      </c>
      <c r="F9913" s="68" t="s">
        <v>500</v>
      </c>
      <c r="G9913" s="67" t="s">
        <v>501</v>
      </c>
      <c r="H9913" s="68" t="s">
        <v>362</v>
      </c>
      <c r="I9913" s="69">
        <v>0</v>
      </c>
      <c r="J9913" s="69">
        <v>20</v>
      </c>
      <c r="K9913" s="91"/>
      <c r="L9913" s="91"/>
    </row>
    <row r="9914" spans="2:12" x14ac:dyDescent="0.25">
      <c r="B9914" s="67" t="s">
        <v>454</v>
      </c>
      <c r="C9914" s="67" t="s">
        <v>455</v>
      </c>
      <c r="D9914" s="68" t="s">
        <v>375</v>
      </c>
      <c r="E9914" s="67" t="s">
        <v>376</v>
      </c>
      <c r="F9914" s="68" t="s">
        <v>500</v>
      </c>
      <c r="G9914" s="67" t="s">
        <v>501</v>
      </c>
      <c r="H9914" s="68" t="s">
        <v>362</v>
      </c>
      <c r="I9914" s="69">
        <v>38</v>
      </c>
      <c r="J9914" s="69">
        <v>38</v>
      </c>
      <c r="K9914" s="91"/>
      <c r="L9914" s="91"/>
    </row>
    <row r="9915" spans="2:12" x14ac:dyDescent="0.25">
      <c r="B9915" s="67" t="s">
        <v>454</v>
      </c>
      <c r="C9915" s="67" t="s">
        <v>455</v>
      </c>
      <c r="D9915" s="68" t="s">
        <v>375</v>
      </c>
      <c r="E9915" s="67" t="s">
        <v>376</v>
      </c>
      <c r="F9915" s="68" t="s">
        <v>500</v>
      </c>
      <c r="G9915" s="67" t="s">
        <v>501</v>
      </c>
      <c r="H9915" s="68" t="s">
        <v>363</v>
      </c>
      <c r="I9915" s="69">
        <v>158</v>
      </c>
      <c r="J9915" s="69">
        <v>202</v>
      </c>
      <c r="K9915" s="91"/>
      <c r="L9915" s="91"/>
    </row>
    <row r="9916" spans="2:12" x14ac:dyDescent="0.25">
      <c r="B9916" s="67" t="s">
        <v>454</v>
      </c>
      <c r="C9916" s="67" t="s">
        <v>455</v>
      </c>
      <c r="D9916" s="68" t="s">
        <v>375</v>
      </c>
      <c r="E9916" s="67" t="s">
        <v>376</v>
      </c>
      <c r="F9916" s="68" t="s">
        <v>500</v>
      </c>
      <c r="G9916" s="67" t="s">
        <v>501</v>
      </c>
      <c r="H9916" s="68" t="s">
        <v>364</v>
      </c>
      <c r="I9916" s="69">
        <v>16</v>
      </c>
      <c r="J9916" s="69">
        <v>22</v>
      </c>
      <c r="K9916" s="91"/>
      <c r="L9916" s="91"/>
    </row>
    <row r="9917" spans="2:12" x14ac:dyDescent="0.25">
      <c r="B9917" s="67" t="s">
        <v>454</v>
      </c>
      <c r="C9917" s="67" t="s">
        <v>455</v>
      </c>
      <c r="D9917" s="68" t="s">
        <v>375</v>
      </c>
      <c r="E9917" s="67" t="s">
        <v>376</v>
      </c>
      <c r="F9917" s="68" t="s">
        <v>500</v>
      </c>
      <c r="G9917" s="67" t="s">
        <v>501</v>
      </c>
      <c r="H9917" s="68" t="s">
        <v>362</v>
      </c>
      <c r="I9917" s="69">
        <v>0</v>
      </c>
      <c r="J9917" s="69">
        <v>0</v>
      </c>
      <c r="K9917" s="91"/>
      <c r="L9917" s="91"/>
    </row>
    <row r="9918" spans="2:12" x14ac:dyDescent="0.25">
      <c r="B9918" s="67" t="s">
        <v>454</v>
      </c>
      <c r="C9918" s="67" t="s">
        <v>455</v>
      </c>
      <c r="D9918" s="68" t="s">
        <v>375</v>
      </c>
      <c r="E9918" s="67" t="s">
        <v>376</v>
      </c>
      <c r="F9918" s="68" t="s">
        <v>500</v>
      </c>
      <c r="G9918" s="67" t="s">
        <v>501</v>
      </c>
      <c r="H9918" s="68" t="s">
        <v>363</v>
      </c>
      <c r="I9918" s="69">
        <v>0</v>
      </c>
      <c r="J9918" s="69">
        <v>0</v>
      </c>
      <c r="K9918" s="91"/>
      <c r="L9918" s="91"/>
    </row>
    <row r="9919" spans="2:12" x14ac:dyDescent="0.25">
      <c r="B9919" s="67" t="s">
        <v>454</v>
      </c>
      <c r="C9919" s="67" t="s">
        <v>455</v>
      </c>
      <c r="D9919" s="68" t="s">
        <v>375</v>
      </c>
      <c r="E9919" s="67" t="s">
        <v>376</v>
      </c>
      <c r="F9919" s="68" t="s">
        <v>500</v>
      </c>
      <c r="G9919" s="67" t="s">
        <v>501</v>
      </c>
      <c r="H9919" s="68" t="s">
        <v>364</v>
      </c>
      <c r="I9919" s="69">
        <v>0</v>
      </c>
      <c r="J9919" s="69">
        <v>0</v>
      </c>
      <c r="K9919" s="91"/>
      <c r="L9919" s="91"/>
    </row>
    <row r="9920" spans="2:12" x14ac:dyDescent="0.25">
      <c r="B9920" s="67" t="s">
        <v>454</v>
      </c>
      <c r="C9920" s="67" t="s">
        <v>455</v>
      </c>
      <c r="D9920" s="68" t="s">
        <v>375</v>
      </c>
      <c r="E9920" s="67" t="s">
        <v>376</v>
      </c>
      <c r="F9920" s="68" t="s">
        <v>500</v>
      </c>
      <c r="G9920" s="67" t="s">
        <v>501</v>
      </c>
      <c r="H9920" s="68" t="s">
        <v>362</v>
      </c>
      <c r="I9920" s="69">
        <v>0</v>
      </c>
      <c r="J9920" s="69">
        <v>18</v>
      </c>
      <c r="K9920" s="91"/>
      <c r="L9920" s="91"/>
    </row>
    <row r="9921" spans="2:12" x14ac:dyDescent="0.25">
      <c r="B9921" s="67" t="s">
        <v>454</v>
      </c>
      <c r="C9921" s="67" t="s">
        <v>455</v>
      </c>
      <c r="D9921" s="68" t="s">
        <v>375</v>
      </c>
      <c r="E9921" s="67" t="s">
        <v>376</v>
      </c>
      <c r="F9921" s="68" t="s">
        <v>500</v>
      </c>
      <c r="G9921" s="67" t="s">
        <v>501</v>
      </c>
      <c r="H9921" s="68" t="s">
        <v>363</v>
      </c>
      <c r="I9921" s="69">
        <v>0</v>
      </c>
      <c r="J9921" s="69">
        <v>24</v>
      </c>
      <c r="K9921" s="91"/>
      <c r="L9921" s="91"/>
    </row>
    <row r="9922" spans="2:12" x14ac:dyDescent="0.25">
      <c r="B9922" s="67" t="s">
        <v>454</v>
      </c>
      <c r="C9922" s="67" t="s">
        <v>455</v>
      </c>
      <c r="D9922" s="68" t="s">
        <v>375</v>
      </c>
      <c r="E9922" s="67" t="s">
        <v>376</v>
      </c>
      <c r="F9922" s="68" t="s">
        <v>500</v>
      </c>
      <c r="G9922" s="67" t="s">
        <v>501</v>
      </c>
      <c r="H9922" s="68" t="s">
        <v>362</v>
      </c>
      <c r="I9922" s="69">
        <v>4</v>
      </c>
      <c r="J9922" s="69">
        <v>0</v>
      </c>
      <c r="K9922" s="91"/>
      <c r="L9922" s="91"/>
    </row>
    <row r="9923" spans="2:12" x14ac:dyDescent="0.25">
      <c r="B9923" s="67" t="s">
        <v>454</v>
      </c>
      <c r="C9923" s="67" t="s">
        <v>455</v>
      </c>
      <c r="D9923" s="68" t="s">
        <v>375</v>
      </c>
      <c r="E9923" s="67" t="s">
        <v>376</v>
      </c>
      <c r="F9923" s="68" t="s">
        <v>500</v>
      </c>
      <c r="G9923" s="67" t="s">
        <v>501</v>
      </c>
      <c r="H9923" s="68" t="s">
        <v>363</v>
      </c>
      <c r="I9923" s="69">
        <v>13.5</v>
      </c>
      <c r="J9923" s="69">
        <v>13.5</v>
      </c>
      <c r="K9923" s="91"/>
      <c r="L9923" s="91"/>
    </row>
    <row r="9924" spans="2:12" x14ac:dyDescent="0.25">
      <c r="B9924" s="67" t="s">
        <v>454</v>
      </c>
      <c r="C9924" s="67" t="s">
        <v>455</v>
      </c>
      <c r="D9924" s="68" t="s">
        <v>375</v>
      </c>
      <c r="E9924" s="67" t="s">
        <v>376</v>
      </c>
      <c r="F9924" s="68" t="s">
        <v>500</v>
      </c>
      <c r="G9924" s="67" t="s">
        <v>501</v>
      </c>
      <c r="H9924" s="68" t="s">
        <v>362</v>
      </c>
      <c r="I9924" s="69">
        <v>0</v>
      </c>
      <c r="J9924" s="69">
        <v>0</v>
      </c>
      <c r="K9924" s="91"/>
      <c r="L9924" s="91"/>
    </row>
    <row r="9925" spans="2:12" x14ac:dyDescent="0.25">
      <c r="B9925" s="67" t="s">
        <v>454</v>
      </c>
      <c r="C9925" s="67" t="s">
        <v>455</v>
      </c>
      <c r="D9925" s="68" t="s">
        <v>375</v>
      </c>
      <c r="E9925" s="67" t="s">
        <v>376</v>
      </c>
      <c r="F9925" s="68" t="s">
        <v>500</v>
      </c>
      <c r="G9925" s="67" t="s">
        <v>501</v>
      </c>
      <c r="H9925" s="68" t="s">
        <v>363</v>
      </c>
      <c r="I9925" s="69">
        <v>34</v>
      </c>
      <c r="J9925" s="69">
        <v>44</v>
      </c>
      <c r="K9925" s="91"/>
      <c r="L9925" s="91"/>
    </row>
    <row r="9926" spans="2:12" x14ac:dyDescent="0.25">
      <c r="B9926" s="67" t="s">
        <v>454</v>
      </c>
      <c r="C9926" s="67" t="s">
        <v>455</v>
      </c>
      <c r="D9926" s="68" t="s">
        <v>375</v>
      </c>
      <c r="E9926" s="67" t="s">
        <v>376</v>
      </c>
      <c r="F9926" s="68" t="s">
        <v>500</v>
      </c>
      <c r="G9926" s="67" t="s">
        <v>501</v>
      </c>
      <c r="H9926" s="68" t="s">
        <v>364</v>
      </c>
      <c r="I9926" s="69">
        <v>0</v>
      </c>
      <c r="J9926" s="69">
        <v>0</v>
      </c>
      <c r="K9926" s="91"/>
      <c r="L9926" s="91"/>
    </row>
    <row r="9927" spans="2:12" x14ac:dyDescent="0.25">
      <c r="B9927" s="67" t="s">
        <v>454</v>
      </c>
      <c r="C9927" s="67" t="s">
        <v>455</v>
      </c>
      <c r="D9927" s="68" t="s">
        <v>375</v>
      </c>
      <c r="E9927" s="67" t="s">
        <v>376</v>
      </c>
      <c r="F9927" s="68" t="s">
        <v>500</v>
      </c>
      <c r="G9927" s="67" t="s">
        <v>501</v>
      </c>
      <c r="H9927" s="68" t="s">
        <v>363</v>
      </c>
      <c r="I9927" s="69">
        <v>0</v>
      </c>
      <c r="J9927" s="69">
        <v>0</v>
      </c>
      <c r="K9927" s="91"/>
      <c r="L9927" s="91"/>
    </row>
    <row r="9928" spans="2:12" x14ac:dyDescent="0.25">
      <c r="B9928" s="67" t="s">
        <v>454</v>
      </c>
      <c r="C9928" s="67" t="s">
        <v>455</v>
      </c>
      <c r="D9928" s="68" t="s">
        <v>375</v>
      </c>
      <c r="E9928" s="67" t="s">
        <v>376</v>
      </c>
      <c r="F9928" s="68" t="s">
        <v>500</v>
      </c>
      <c r="G9928" s="67" t="s">
        <v>501</v>
      </c>
      <c r="H9928" s="68" t="s">
        <v>362</v>
      </c>
      <c r="I9928" s="69">
        <v>10</v>
      </c>
      <c r="J9928" s="69">
        <v>-5</v>
      </c>
      <c r="K9928" s="91"/>
      <c r="L9928" s="91"/>
    </row>
    <row r="9929" spans="2:12" x14ac:dyDescent="0.25">
      <c r="B9929" s="67" t="s">
        <v>454</v>
      </c>
      <c r="C9929" s="67" t="s">
        <v>455</v>
      </c>
      <c r="D9929" s="68" t="s">
        <v>375</v>
      </c>
      <c r="E9929" s="67" t="s">
        <v>376</v>
      </c>
      <c r="F9929" s="68" t="s">
        <v>500</v>
      </c>
      <c r="G9929" s="67" t="s">
        <v>501</v>
      </c>
      <c r="H9929" s="68" t="s">
        <v>363</v>
      </c>
      <c r="I9929" s="69">
        <v>8</v>
      </c>
      <c r="J9929" s="69">
        <v>0</v>
      </c>
      <c r="K9929" s="91"/>
      <c r="L9929" s="91"/>
    </row>
    <row r="9930" spans="2:12" x14ac:dyDescent="0.25">
      <c r="B9930" s="67" t="s">
        <v>454</v>
      </c>
      <c r="C9930" s="67" t="s">
        <v>455</v>
      </c>
      <c r="D9930" s="68" t="s">
        <v>375</v>
      </c>
      <c r="E9930" s="67" t="s">
        <v>376</v>
      </c>
      <c r="F9930" s="68" t="s">
        <v>500</v>
      </c>
      <c r="G9930" s="67" t="s">
        <v>501</v>
      </c>
      <c r="H9930" s="68" t="s">
        <v>363</v>
      </c>
      <c r="I9930" s="69">
        <v>0</v>
      </c>
      <c r="J9930" s="69">
        <v>0</v>
      </c>
      <c r="K9930" s="91"/>
      <c r="L9930" s="91"/>
    </row>
    <row r="9931" spans="2:12" x14ac:dyDescent="0.25">
      <c r="B9931" s="67" t="s">
        <v>454</v>
      </c>
      <c r="C9931" s="67" t="s">
        <v>455</v>
      </c>
      <c r="D9931" s="68" t="s">
        <v>375</v>
      </c>
      <c r="E9931" s="67" t="s">
        <v>376</v>
      </c>
      <c r="F9931" s="68" t="s">
        <v>500</v>
      </c>
      <c r="G9931" s="67" t="s">
        <v>501</v>
      </c>
      <c r="H9931" s="68" t="s">
        <v>364</v>
      </c>
      <c r="I9931" s="69">
        <v>0</v>
      </c>
      <c r="J9931" s="69">
        <v>0</v>
      </c>
      <c r="K9931" s="91"/>
      <c r="L9931" s="91"/>
    </row>
    <row r="9932" spans="2:12" x14ac:dyDescent="0.25">
      <c r="B9932" s="67" t="s">
        <v>454</v>
      </c>
      <c r="C9932" s="67" t="s">
        <v>455</v>
      </c>
      <c r="D9932" s="68" t="s">
        <v>375</v>
      </c>
      <c r="E9932" s="67" t="s">
        <v>376</v>
      </c>
      <c r="F9932" s="68" t="s">
        <v>500</v>
      </c>
      <c r="G9932" s="67" t="s">
        <v>501</v>
      </c>
      <c r="H9932" s="68" t="s">
        <v>362</v>
      </c>
      <c r="I9932" s="69">
        <v>0</v>
      </c>
      <c r="J9932" s="69">
        <v>0</v>
      </c>
      <c r="K9932" s="91"/>
      <c r="L9932" s="91"/>
    </row>
    <row r="9933" spans="2:12" x14ac:dyDescent="0.25">
      <c r="B9933" s="67" t="s">
        <v>454</v>
      </c>
      <c r="C9933" s="67" t="s">
        <v>455</v>
      </c>
      <c r="D9933" s="68" t="s">
        <v>375</v>
      </c>
      <c r="E9933" s="67" t="s">
        <v>376</v>
      </c>
      <c r="F9933" s="68" t="s">
        <v>500</v>
      </c>
      <c r="G9933" s="67" t="s">
        <v>501</v>
      </c>
      <c r="H9933" s="68" t="s">
        <v>364</v>
      </c>
      <c r="I9933" s="69">
        <v>0</v>
      </c>
      <c r="J9933" s="69">
        <v>0</v>
      </c>
      <c r="K9933" s="91"/>
      <c r="L9933" s="91"/>
    </row>
    <row r="9934" spans="2:12" x14ac:dyDescent="0.25">
      <c r="B9934" s="67" t="s">
        <v>454</v>
      </c>
      <c r="C9934" s="67" t="s">
        <v>455</v>
      </c>
      <c r="D9934" s="68" t="s">
        <v>375</v>
      </c>
      <c r="E9934" s="67" t="s">
        <v>376</v>
      </c>
      <c r="F9934" s="68" t="s">
        <v>500</v>
      </c>
      <c r="G9934" s="67" t="s">
        <v>501</v>
      </c>
      <c r="H9934" s="68" t="s">
        <v>362</v>
      </c>
      <c r="I9934" s="69">
        <v>20</v>
      </c>
      <c r="J9934" s="69">
        <v>10</v>
      </c>
      <c r="K9934" s="91"/>
      <c r="L9934" s="91"/>
    </row>
    <row r="9935" spans="2:12" x14ac:dyDescent="0.25">
      <c r="B9935" s="67" t="s">
        <v>454</v>
      </c>
      <c r="C9935" s="67" t="s">
        <v>455</v>
      </c>
      <c r="D9935" s="68" t="s">
        <v>375</v>
      </c>
      <c r="E9935" s="67" t="s">
        <v>376</v>
      </c>
      <c r="F9935" s="68" t="s">
        <v>500</v>
      </c>
      <c r="G9935" s="67" t="s">
        <v>501</v>
      </c>
      <c r="H9935" s="68" t="s">
        <v>363</v>
      </c>
      <c r="I9935" s="69">
        <v>21</v>
      </c>
      <c r="J9935" s="69">
        <v>42</v>
      </c>
      <c r="K9935" s="91"/>
      <c r="L9935" s="91"/>
    </row>
    <row r="9936" spans="2:12" x14ac:dyDescent="0.25">
      <c r="B9936" s="67" t="s">
        <v>454</v>
      </c>
      <c r="C9936" s="67" t="s">
        <v>455</v>
      </c>
      <c r="D9936" s="68" t="s">
        <v>375</v>
      </c>
      <c r="E9936" s="67" t="s">
        <v>376</v>
      </c>
      <c r="F9936" s="68" t="s">
        <v>500</v>
      </c>
      <c r="G9936" s="67" t="s">
        <v>501</v>
      </c>
      <c r="H9936" s="68" t="s">
        <v>364</v>
      </c>
      <c r="I9936" s="69">
        <v>0</v>
      </c>
      <c r="J9936" s="69">
        <v>0</v>
      </c>
      <c r="K9936" s="91"/>
      <c r="L9936" s="91"/>
    </row>
    <row r="9937" spans="2:12" x14ac:dyDescent="0.25">
      <c r="B9937" s="67" t="s">
        <v>454</v>
      </c>
      <c r="C9937" s="67" t="s">
        <v>455</v>
      </c>
      <c r="D9937" s="68" t="s">
        <v>375</v>
      </c>
      <c r="E9937" s="67" t="s">
        <v>376</v>
      </c>
      <c r="F9937" s="68" t="s">
        <v>500</v>
      </c>
      <c r="G9937" s="67" t="s">
        <v>501</v>
      </c>
      <c r="H9937" s="68" t="s">
        <v>362</v>
      </c>
      <c r="I9937" s="69">
        <v>30</v>
      </c>
      <c r="J9937" s="69">
        <v>100</v>
      </c>
      <c r="K9937" s="91"/>
      <c r="L9937" s="91"/>
    </row>
    <row r="9938" spans="2:12" x14ac:dyDescent="0.25">
      <c r="B9938" s="67" t="s">
        <v>454</v>
      </c>
      <c r="C9938" s="67" t="s">
        <v>455</v>
      </c>
      <c r="D9938" s="68" t="s">
        <v>375</v>
      </c>
      <c r="E9938" s="67" t="s">
        <v>376</v>
      </c>
      <c r="F9938" s="68" t="s">
        <v>500</v>
      </c>
      <c r="G9938" s="67" t="s">
        <v>501</v>
      </c>
      <c r="H9938" s="68" t="s">
        <v>363</v>
      </c>
      <c r="I9938" s="69">
        <v>105</v>
      </c>
      <c r="J9938" s="69">
        <v>350</v>
      </c>
      <c r="K9938" s="91"/>
      <c r="L9938" s="91"/>
    </row>
    <row r="9939" spans="2:12" x14ac:dyDescent="0.25">
      <c r="B9939" s="67" t="s">
        <v>454</v>
      </c>
      <c r="C9939" s="67" t="s">
        <v>455</v>
      </c>
      <c r="D9939" s="68" t="s">
        <v>375</v>
      </c>
      <c r="E9939" s="67" t="s">
        <v>376</v>
      </c>
      <c r="F9939" s="68" t="s">
        <v>500</v>
      </c>
      <c r="G9939" s="67" t="s">
        <v>501</v>
      </c>
      <c r="H9939" s="68" t="s">
        <v>364</v>
      </c>
      <c r="I9939" s="69">
        <v>23</v>
      </c>
      <c r="J9939" s="69">
        <v>55</v>
      </c>
      <c r="K9939" s="91"/>
      <c r="L9939" s="91"/>
    </row>
    <row r="9940" spans="2:12" x14ac:dyDescent="0.25">
      <c r="B9940" s="67" t="s">
        <v>454</v>
      </c>
      <c r="C9940" s="67" t="s">
        <v>455</v>
      </c>
      <c r="D9940" s="68" t="s">
        <v>375</v>
      </c>
      <c r="E9940" s="67" t="s">
        <v>376</v>
      </c>
      <c r="F9940" s="68" t="s">
        <v>500</v>
      </c>
      <c r="G9940" s="67" t="s">
        <v>501</v>
      </c>
      <c r="H9940" s="68" t="s">
        <v>362</v>
      </c>
      <c r="I9940" s="69">
        <v>0</v>
      </c>
      <c r="J9940" s="69">
        <v>20</v>
      </c>
      <c r="K9940" s="91"/>
      <c r="L9940" s="91"/>
    </row>
    <row r="9941" spans="2:12" x14ac:dyDescent="0.25">
      <c r="B9941" s="67" t="s">
        <v>454</v>
      </c>
      <c r="C9941" s="67" t="s">
        <v>455</v>
      </c>
      <c r="D9941" s="68" t="s">
        <v>375</v>
      </c>
      <c r="E9941" s="67" t="s">
        <v>376</v>
      </c>
      <c r="F9941" s="68" t="s">
        <v>500</v>
      </c>
      <c r="G9941" s="67" t="s">
        <v>501</v>
      </c>
      <c r="H9941" s="68" t="s">
        <v>363</v>
      </c>
      <c r="I9941" s="69">
        <v>25.25</v>
      </c>
      <c r="J9941" s="69">
        <v>64.25</v>
      </c>
      <c r="K9941" s="91"/>
      <c r="L9941" s="91"/>
    </row>
    <row r="9942" spans="2:12" x14ac:dyDescent="0.25">
      <c r="B9942" s="67" t="s">
        <v>454</v>
      </c>
      <c r="C9942" s="67" t="s">
        <v>455</v>
      </c>
      <c r="D9942" s="68" t="s">
        <v>375</v>
      </c>
      <c r="E9942" s="67" t="s">
        <v>376</v>
      </c>
      <c r="F9942" s="68" t="s">
        <v>500</v>
      </c>
      <c r="G9942" s="67" t="s">
        <v>501</v>
      </c>
      <c r="H9942" s="68" t="s">
        <v>364</v>
      </c>
      <c r="I9942" s="69">
        <v>4.5</v>
      </c>
      <c r="J9942" s="69">
        <v>5</v>
      </c>
      <c r="K9942" s="91"/>
      <c r="L9942" s="91"/>
    </row>
    <row r="9943" spans="2:12" x14ac:dyDescent="0.25">
      <c r="B9943" s="67" t="s">
        <v>454</v>
      </c>
      <c r="C9943" s="67" t="s">
        <v>455</v>
      </c>
      <c r="D9943" s="68" t="s">
        <v>375</v>
      </c>
      <c r="E9943" s="67" t="s">
        <v>376</v>
      </c>
      <c r="F9943" s="68" t="s">
        <v>500</v>
      </c>
      <c r="G9943" s="67" t="s">
        <v>501</v>
      </c>
      <c r="H9943" s="68" t="s">
        <v>362</v>
      </c>
      <c r="I9943" s="69">
        <v>28</v>
      </c>
      <c r="J9943" s="69">
        <v>30</v>
      </c>
      <c r="K9943" s="91"/>
      <c r="L9943" s="91"/>
    </row>
    <row r="9944" spans="2:12" x14ac:dyDescent="0.25">
      <c r="B9944" s="67" t="s">
        <v>454</v>
      </c>
      <c r="C9944" s="67" t="s">
        <v>455</v>
      </c>
      <c r="D9944" s="68" t="s">
        <v>375</v>
      </c>
      <c r="E9944" s="67" t="s">
        <v>376</v>
      </c>
      <c r="F9944" s="68" t="s">
        <v>500</v>
      </c>
      <c r="G9944" s="67" t="s">
        <v>501</v>
      </c>
      <c r="H9944" s="68" t="s">
        <v>363</v>
      </c>
      <c r="I9944" s="69">
        <v>72</v>
      </c>
      <c r="J9944" s="69">
        <v>199</v>
      </c>
      <c r="K9944" s="91"/>
      <c r="L9944" s="91"/>
    </row>
    <row r="9945" spans="2:12" x14ac:dyDescent="0.25">
      <c r="B9945" s="67" t="s">
        <v>454</v>
      </c>
      <c r="C9945" s="67" t="s">
        <v>455</v>
      </c>
      <c r="D9945" s="68" t="s">
        <v>375</v>
      </c>
      <c r="E9945" s="67" t="s">
        <v>376</v>
      </c>
      <c r="F9945" s="68" t="s">
        <v>500</v>
      </c>
      <c r="G9945" s="67" t="s">
        <v>501</v>
      </c>
      <c r="H9945" s="68" t="s">
        <v>364</v>
      </c>
      <c r="I9945" s="69">
        <v>66</v>
      </c>
      <c r="J9945" s="69">
        <v>84</v>
      </c>
      <c r="K9945" s="91"/>
      <c r="L9945" s="91"/>
    </row>
    <row r="9946" spans="2:12" x14ac:dyDescent="0.25">
      <c r="B9946" s="67" t="s">
        <v>454</v>
      </c>
      <c r="C9946" s="67" t="s">
        <v>455</v>
      </c>
      <c r="D9946" s="68" t="s">
        <v>375</v>
      </c>
      <c r="E9946" s="67" t="s">
        <v>376</v>
      </c>
      <c r="F9946" s="68" t="s">
        <v>500</v>
      </c>
      <c r="G9946" s="67" t="s">
        <v>501</v>
      </c>
      <c r="H9946" s="68" t="s">
        <v>362</v>
      </c>
      <c r="I9946" s="69">
        <v>0</v>
      </c>
      <c r="J9946" s="69">
        <v>0</v>
      </c>
      <c r="K9946" s="91"/>
      <c r="L9946" s="91"/>
    </row>
    <row r="9947" spans="2:12" x14ac:dyDescent="0.25">
      <c r="B9947" s="67" t="s">
        <v>454</v>
      </c>
      <c r="C9947" s="67" t="s">
        <v>455</v>
      </c>
      <c r="D9947" s="68" t="s">
        <v>375</v>
      </c>
      <c r="E9947" s="67" t="s">
        <v>376</v>
      </c>
      <c r="F9947" s="68" t="s">
        <v>500</v>
      </c>
      <c r="G9947" s="67" t="s">
        <v>501</v>
      </c>
      <c r="H9947" s="68" t="s">
        <v>362</v>
      </c>
      <c r="I9947" s="69">
        <v>0</v>
      </c>
      <c r="J9947" s="69">
        <v>0</v>
      </c>
      <c r="K9947" s="91"/>
      <c r="L9947" s="91"/>
    </row>
    <row r="9948" spans="2:12" x14ac:dyDescent="0.25">
      <c r="B9948" s="67" t="s">
        <v>454</v>
      </c>
      <c r="C9948" s="67" t="s">
        <v>455</v>
      </c>
      <c r="D9948" s="68" t="s">
        <v>375</v>
      </c>
      <c r="E9948" s="67" t="s">
        <v>376</v>
      </c>
      <c r="F9948" s="68" t="s">
        <v>500</v>
      </c>
      <c r="G9948" s="67" t="s">
        <v>501</v>
      </c>
      <c r="H9948" s="68" t="s">
        <v>363</v>
      </c>
      <c r="I9948" s="69">
        <v>0</v>
      </c>
      <c r="J9948" s="69">
        <v>15</v>
      </c>
      <c r="K9948" s="91"/>
      <c r="L9948" s="91"/>
    </row>
    <row r="9949" spans="2:12" x14ac:dyDescent="0.25">
      <c r="B9949" s="67" t="s">
        <v>454</v>
      </c>
      <c r="C9949" s="67" t="s">
        <v>455</v>
      </c>
      <c r="D9949" s="68" t="s">
        <v>375</v>
      </c>
      <c r="E9949" s="67" t="s">
        <v>376</v>
      </c>
      <c r="F9949" s="68" t="s">
        <v>500</v>
      </c>
      <c r="G9949" s="67" t="s">
        <v>501</v>
      </c>
      <c r="H9949" s="68" t="s">
        <v>364</v>
      </c>
      <c r="I9949" s="69">
        <v>0</v>
      </c>
      <c r="J9949" s="69">
        <v>46</v>
      </c>
      <c r="K9949" s="91"/>
      <c r="L9949" s="91"/>
    </row>
    <row r="9950" spans="2:12" x14ac:dyDescent="0.25">
      <c r="B9950" s="67" t="s">
        <v>454</v>
      </c>
      <c r="C9950" s="67" t="s">
        <v>455</v>
      </c>
      <c r="D9950" s="68" t="s">
        <v>375</v>
      </c>
      <c r="E9950" s="67" t="s">
        <v>376</v>
      </c>
      <c r="F9950" s="68" t="s">
        <v>500</v>
      </c>
      <c r="G9950" s="67" t="s">
        <v>501</v>
      </c>
      <c r="H9950" s="68" t="s">
        <v>363</v>
      </c>
      <c r="I9950" s="69">
        <v>0</v>
      </c>
      <c r="J9950" s="69">
        <v>0</v>
      </c>
      <c r="K9950" s="91"/>
      <c r="L9950" s="91"/>
    </row>
    <row r="9951" spans="2:12" x14ac:dyDescent="0.25">
      <c r="B9951" s="67" t="s">
        <v>454</v>
      </c>
      <c r="C9951" s="67" t="s">
        <v>455</v>
      </c>
      <c r="D9951" s="68" t="s">
        <v>375</v>
      </c>
      <c r="E9951" s="67" t="s">
        <v>376</v>
      </c>
      <c r="F9951" s="68" t="s">
        <v>500</v>
      </c>
      <c r="G9951" s="67" t="s">
        <v>501</v>
      </c>
      <c r="H9951" s="68" t="s">
        <v>362</v>
      </c>
      <c r="I9951" s="69">
        <v>60</v>
      </c>
      <c r="J9951" s="69">
        <v>20</v>
      </c>
      <c r="K9951" s="91"/>
      <c r="L9951" s="91"/>
    </row>
    <row r="9952" spans="2:12" x14ac:dyDescent="0.25">
      <c r="B9952" s="67" t="s">
        <v>454</v>
      </c>
      <c r="C9952" s="67" t="s">
        <v>455</v>
      </c>
      <c r="D9952" s="68" t="s">
        <v>375</v>
      </c>
      <c r="E9952" s="67" t="s">
        <v>376</v>
      </c>
      <c r="F9952" s="68" t="s">
        <v>500</v>
      </c>
      <c r="G9952" s="67" t="s">
        <v>501</v>
      </c>
      <c r="H9952" s="68" t="s">
        <v>363</v>
      </c>
      <c r="I9952" s="69">
        <v>0</v>
      </c>
      <c r="J9952" s="69">
        <v>4</v>
      </c>
      <c r="K9952" s="91"/>
      <c r="L9952" s="91"/>
    </row>
    <row r="9953" spans="2:12" x14ac:dyDescent="0.25">
      <c r="B9953" s="67" t="s">
        <v>454</v>
      </c>
      <c r="C9953" s="67" t="s">
        <v>455</v>
      </c>
      <c r="D9953" s="68" t="s">
        <v>375</v>
      </c>
      <c r="E9953" s="67" t="s">
        <v>376</v>
      </c>
      <c r="F9953" s="68" t="s">
        <v>500</v>
      </c>
      <c r="G9953" s="67" t="s">
        <v>501</v>
      </c>
      <c r="H9953" s="68" t="s">
        <v>362</v>
      </c>
      <c r="I9953" s="69">
        <v>0</v>
      </c>
      <c r="J9953" s="69">
        <v>0</v>
      </c>
      <c r="K9953" s="91"/>
      <c r="L9953" s="91"/>
    </row>
    <row r="9954" spans="2:12" x14ac:dyDescent="0.25">
      <c r="B9954" s="67" t="s">
        <v>454</v>
      </c>
      <c r="C9954" s="67" t="s">
        <v>455</v>
      </c>
      <c r="D9954" s="68" t="s">
        <v>375</v>
      </c>
      <c r="E9954" s="67" t="s">
        <v>376</v>
      </c>
      <c r="F9954" s="68" t="s">
        <v>500</v>
      </c>
      <c r="G9954" s="67" t="s">
        <v>501</v>
      </c>
      <c r="H9954" s="68" t="s">
        <v>363</v>
      </c>
      <c r="I9954" s="69">
        <v>0</v>
      </c>
      <c r="J9954" s="69">
        <v>0</v>
      </c>
      <c r="K9954" s="91"/>
      <c r="L9954" s="91"/>
    </row>
    <row r="9955" spans="2:12" x14ac:dyDescent="0.25">
      <c r="B9955" s="67" t="s">
        <v>454</v>
      </c>
      <c r="C9955" s="67" t="s">
        <v>455</v>
      </c>
      <c r="D9955" s="68" t="s">
        <v>375</v>
      </c>
      <c r="E9955" s="67" t="s">
        <v>376</v>
      </c>
      <c r="F9955" s="68" t="s">
        <v>500</v>
      </c>
      <c r="G9955" s="67" t="s">
        <v>501</v>
      </c>
      <c r="H9955" s="68" t="s">
        <v>364</v>
      </c>
      <c r="I9955" s="69">
        <v>0</v>
      </c>
      <c r="J9955" s="69">
        <v>0</v>
      </c>
      <c r="K9955" s="91"/>
      <c r="L9955" s="91"/>
    </row>
    <row r="9956" spans="2:12" x14ac:dyDescent="0.25">
      <c r="B9956" s="67" t="s">
        <v>454</v>
      </c>
      <c r="C9956" s="67" t="s">
        <v>455</v>
      </c>
      <c r="D9956" s="68" t="s">
        <v>375</v>
      </c>
      <c r="E9956" s="67" t="s">
        <v>376</v>
      </c>
      <c r="F9956" s="68" t="s">
        <v>500</v>
      </c>
      <c r="G9956" s="67" t="s">
        <v>501</v>
      </c>
      <c r="H9956" s="68" t="s">
        <v>362</v>
      </c>
      <c r="I9956" s="69">
        <v>0</v>
      </c>
      <c r="J9956" s="69">
        <v>0</v>
      </c>
      <c r="K9956" s="91"/>
      <c r="L9956" s="91"/>
    </row>
    <row r="9957" spans="2:12" x14ac:dyDescent="0.25">
      <c r="B9957" s="67" t="s">
        <v>454</v>
      </c>
      <c r="C9957" s="67" t="s">
        <v>455</v>
      </c>
      <c r="D9957" s="68" t="s">
        <v>375</v>
      </c>
      <c r="E9957" s="67" t="s">
        <v>376</v>
      </c>
      <c r="F9957" s="68" t="s">
        <v>500</v>
      </c>
      <c r="G9957" s="67" t="s">
        <v>501</v>
      </c>
      <c r="H9957" s="68" t="s">
        <v>363</v>
      </c>
      <c r="I9957" s="69">
        <v>0</v>
      </c>
      <c r="J9957" s="69">
        <v>0</v>
      </c>
      <c r="K9957" s="91"/>
      <c r="L9957" s="91"/>
    </row>
    <row r="9958" spans="2:12" x14ac:dyDescent="0.25">
      <c r="B9958" s="67" t="s">
        <v>454</v>
      </c>
      <c r="C9958" s="67" t="s">
        <v>455</v>
      </c>
      <c r="D9958" s="68" t="s">
        <v>375</v>
      </c>
      <c r="E9958" s="67" t="s">
        <v>376</v>
      </c>
      <c r="F9958" s="68" t="s">
        <v>500</v>
      </c>
      <c r="G9958" s="67" t="s">
        <v>501</v>
      </c>
      <c r="H9958" s="68" t="s">
        <v>362</v>
      </c>
      <c r="I9958" s="69">
        <v>37</v>
      </c>
      <c r="J9958" s="69">
        <v>91</v>
      </c>
      <c r="K9958" s="91"/>
      <c r="L9958" s="91"/>
    </row>
    <row r="9959" spans="2:12" x14ac:dyDescent="0.25">
      <c r="B9959" s="67" t="s">
        <v>454</v>
      </c>
      <c r="C9959" s="67" t="s">
        <v>455</v>
      </c>
      <c r="D9959" s="68" t="s">
        <v>375</v>
      </c>
      <c r="E9959" s="67" t="s">
        <v>376</v>
      </c>
      <c r="F9959" s="68" t="s">
        <v>500</v>
      </c>
      <c r="G9959" s="67" t="s">
        <v>501</v>
      </c>
      <c r="H9959" s="68" t="s">
        <v>363</v>
      </c>
      <c r="I9959" s="69">
        <v>0</v>
      </c>
      <c r="J9959" s="69">
        <v>16</v>
      </c>
      <c r="K9959" s="91"/>
      <c r="L9959" s="91"/>
    </row>
    <row r="9960" spans="2:12" x14ac:dyDescent="0.25">
      <c r="B9960" s="67" t="s">
        <v>454</v>
      </c>
      <c r="C9960" s="67" t="s">
        <v>455</v>
      </c>
      <c r="D9960" s="68" t="s">
        <v>375</v>
      </c>
      <c r="E9960" s="67" t="s">
        <v>376</v>
      </c>
      <c r="F9960" s="68" t="s">
        <v>500</v>
      </c>
      <c r="G9960" s="67" t="s">
        <v>501</v>
      </c>
      <c r="H9960" s="68" t="s">
        <v>364</v>
      </c>
      <c r="I9960" s="69">
        <v>8</v>
      </c>
      <c r="J9960" s="69">
        <v>29</v>
      </c>
      <c r="K9960" s="91"/>
      <c r="L9960" s="91"/>
    </row>
    <row r="9961" spans="2:12" x14ac:dyDescent="0.25">
      <c r="B9961" s="67" t="s">
        <v>454</v>
      </c>
      <c r="C9961" s="67" t="s">
        <v>455</v>
      </c>
      <c r="D9961" s="68" t="s">
        <v>375</v>
      </c>
      <c r="E9961" s="67" t="s">
        <v>376</v>
      </c>
      <c r="F9961" s="68" t="s">
        <v>500</v>
      </c>
      <c r="G9961" s="67" t="s">
        <v>501</v>
      </c>
      <c r="H9961" s="68" t="s">
        <v>362</v>
      </c>
      <c r="I9961" s="69">
        <v>0</v>
      </c>
      <c r="J9961" s="69">
        <v>0</v>
      </c>
      <c r="K9961" s="91"/>
      <c r="L9961" s="91"/>
    </row>
    <row r="9962" spans="2:12" x14ac:dyDescent="0.25">
      <c r="B9962" s="67" t="s">
        <v>454</v>
      </c>
      <c r="C9962" s="67" t="s">
        <v>455</v>
      </c>
      <c r="D9962" s="68" t="s">
        <v>375</v>
      </c>
      <c r="E9962" s="67" t="s">
        <v>376</v>
      </c>
      <c r="F9962" s="68" t="s">
        <v>500</v>
      </c>
      <c r="G9962" s="67" t="s">
        <v>501</v>
      </c>
      <c r="H9962" s="68" t="s">
        <v>363</v>
      </c>
      <c r="I9962" s="69">
        <v>0</v>
      </c>
      <c r="J9962" s="69">
        <v>0</v>
      </c>
      <c r="K9962" s="91"/>
      <c r="L9962" s="91"/>
    </row>
    <row r="9963" spans="2:12" x14ac:dyDescent="0.25">
      <c r="B9963" s="67" t="s">
        <v>454</v>
      </c>
      <c r="C9963" s="67" t="s">
        <v>455</v>
      </c>
      <c r="D9963" s="68" t="s">
        <v>375</v>
      </c>
      <c r="E9963" s="67" t="s">
        <v>376</v>
      </c>
      <c r="F9963" s="68" t="s">
        <v>500</v>
      </c>
      <c r="G9963" s="67" t="s">
        <v>501</v>
      </c>
      <c r="H9963" s="68" t="s">
        <v>364</v>
      </c>
      <c r="I9963" s="69">
        <v>0</v>
      </c>
      <c r="J9963" s="69">
        <v>0</v>
      </c>
      <c r="K9963" s="91"/>
      <c r="L9963" s="91"/>
    </row>
    <row r="9964" spans="2:12" x14ac:dyDescent="0.25">
      <c r="B9964" s="67" t="s">
        <v>454</v>
      </c>
      <c r="C9964" s="67" t="s">
        <v>455</v>
      </c>
      <c r="D9964" s="68" t="s">
        <v>375</v>
      </c>
      <c r="E9964" s="67" t="s">
        <v>376</v>
      </c>
      <c r="F9964" s="68" t="s">
        <v>500</v>
      </c>
      <c r="G9964" s="67" t="s">
        <v>501</v>
      </c>
      <c r="H9964" s="68" t="s">
        <v>362</v>
      </c>
      <c r="I9964" s="69">
        <v>0</v>
      </c>
      <c r="J9964" s="69">
        <v>0</v>
      </c>
      <c r="K9964" s="91"/>
      <c r="L9964" s="91"/>
    </row>
    <row r="9965" spans="2:12" x14ac:dyDescent="0.25">
      <c r="B9965" s="67" t="s">
        <v>454</v>
      </c>
      <c r="C9965" s="67" t="s">
        <v>455</v>
      </c>
      <c r="D9965" s="68" t="s">
        <v>375</v>
      </c>
      <c r="E9965" s="67" t="s">
        <v>376</v>
      </c>
      <c r="F9965" s="68" t="s">
        <v>500</v>
      </c>
      <c r="G9965" s="67" t="s">
        <v>501</v>
      </c>
      <c r="H9965" s="68" t="s">
        <v>363</v>
      </c>
      <c r="I9965" s="69">
        <v>0</v>
      </c>
      <c r="J9965" s="69">
        <v>0</v>
      </c>
      <c r="K9965" s="91"/>
      <c r="L9965" s="91"/>
    </row>
    <row r="9966" spans="2:12" x14ac:dyDescent="0.25">
      <c r="B9966" s="67" t="s">
        <v>454</v>
      </c>
      <c r="C9966" s="67" t="s">
        <v>455</v>
      </c>
      <c r="D9966" s="68" t="s">
        <v>375</v>
      </c>
      <c r="E9966" s="67" t="s">
        <v>376</v>
      </c>
      <c r="F9966" s="68" t="s">
        <v>500</v>
      </c>
      <c r="G9966" s="67" t="s">
        <v>501</v>
      </c>
      <c r="H9966" s="68" t="s">
        <v>362</v>
      </c>
      <c r="I9966" s="69">
        <v>0</v>
      </c>
      <c r="J9966" s="69">
        <v>0</v>
      </c>
      <c r="K9966" s="91"/>
      <c r="L9966" s="91"/>
    </row>
    <row r="9967" spans="2:12" x14ac:dyDescent="0.25">
      <c r="B9967" s="67" t="s">
        <v>454</v>
      </c>
      <c r="C9967" s="67" t="s">
        <v>455</v>
      </c>
      <c r="D9967" s="68" t="s">
        <v>375</v>
      </c>
      <c r="E9967" s="67" t="s">
        <v>376</v>
      </c>
      <c r="F9967" s="68" t="s">
        <v>500</v>
      </c>
      <c r="G9967" s="67" t="s">
        <v>501</v>
      </c>
      <c r="H9967" s="68" t="s">
        <v>364</v>
      </c>
      <c r="I9967" s="69">
        <v>0</v>
      </c>
      <c r="J9967" s="69">
        <v>0</v>
      </c>
      <c r="K9967" s="91"/>
      <c r="L9967" s="91"/>
    </row>
    <row r="9968" spans="2:12" x14ac:dyDescent="0.25">
      <c r="B9968" s="67" t="s">
        <v>454</v>
      </c>
      <c r="C9968" s="67" t="s">
        <v>455</v>
      </c>
      <c r="D9968" s="68" t="s">
        <v>375</v>
      </c>
      <c r="E9968" s="67" t="s">
        <v>376</v>
      </c>
      <c r="F9968" s="68" t="s">
        <v>500</v>
      </c>
      <c r="G9968" s="67" t="s">
        <v>501</v>
      </c>
      <c r="H9968" s="68" t="s">
        <v>362</v>
      </c>
      <c r="I9968" s="69">
        <v>0</v>
      </c>
      <c r="J9968" s="69">
        <v>0</v>
      </c>
      <c r="K9968" s="91"/>
      <c r="L9968" s="91"/>
    </row>
    <row r="9969" spans="2:12" x14ac:dyDescent="0.25">
      <c r="B9969" s="67" t="s">
        <v>454</v>
      </c>
      <c r="C9969" s="67" t="s">
        <v>455</v>
      </c>
      <c r="D9969" s="68" t="s">
        <v>375</v>
      </c>
      <c r="E9969" s="67" t="s">
        <v>376</v>
      </c>
      <c r="F9969" s="68" t="s">
        <v>500</v>
      </c>
      <c r="G9969" s="67" t="s">
        <v>501</v>
      </c>
      <c r="H9969" s="68" t="s">
        <v>363</v>
      </c>
      <c r="I9969" s="69">
        <v>0</v>
      </c>
      <c r="J9969" s="69">
        <v>0</v>
      </c>
      <c r="K9969" s="91"/>
      <c r="L9969" s="91"/>
    </row>
    <row r="9970" spans="2:12" x14ac:dyDescent="0.25">
      <c r="B9970" s="67" t="s">
        <v>454</v>
      </c>
      <c r="C9970" s="67" t="s">
        <v>455</v>
      </c>
      <c r="D9970" s="68" t="s">
        <v>375</v>
      </c>
      <c r="E9970" s="67" t="s">
        <v>376</v>
      </c>
      <c r="F9970" s="68" t="s">
        <v>500</v>
      </c>
      <c r="G9970" s="67" t="s">
        <v>501</v>
      </c>
      <c r="H9970" s="68" t="s">
        <v>362</v>
      </c>
      <c r="I9970" s="69">
        <v>45</v>
      </c>
      <c r="J9970" s="69">
        <v>59</v>
      </c>
      <c r="K9970" s="91"/>
      <c r="L9970" s="91"/>
    </row>
    <row r="9971" spans="2:12" x14ac:dyDescent="0.25">
      <c r="B9971" s="67" t="s">
        <v>454</v>
      </c>
      <c r="C9971" s="67" t="s">
        <v>455</v>
      </c>
      <c r="D9971" s="68" t="s">
        <v>375</v>
      </c>
      <c r="E9971" s="67" t="s">
        <v>376</v>
      </c>
      <c r="F9971" s="68" t="s">
        <v>500</v>
      </c>
      <c r="G9971" s="67" t="s">
        <v>501</v>
      </c>
      <c r="H9971" s="68" t="s">
        <v>363</v>
      </c>
      <c r="I9971" s="69">
        <v>99</v>
      </c>
      <c r="J9971" s="69">
        <v>119</v>
      </c>
      <c r="K9971" s="91"/>
      <c r="L9971" s="91"/>
    </row>
    <row r="9972" spans="2:12" x14ac:dyDescent="0.25">
      <c r="B9972" s="67" t="s">
        <v>454</v>
      </c>
      <c r="C9972" s="67" t="s">
        <v>455</v>
      </c>
      <c r="D9972" s="68" t="s">
        <v>375</v>
      </c>
      <c r="E9972" s="67" t="s">
        <v>376</v>
      </c>
      <c r="F9972" s="68" t="s">
        <v>500</v>
      </c>
      <c r="G9972" s="67" t="s">
        <v>501</v>
      </c>
      <c r="H9972" s="68" t="s">
        <v>364</v>
      </c>
      <c r="I9972" s="69">
        <v>15</v>
      </c>
      <c r="J9972" s="69">
        <v>10</v>
      </c>
      <c r="K9972" s="91"/>
      <c r="L9972" s="91"/>
    </row>
    <row r="9973" spans="2:12" x14ac:dyDescent="0.25">
      <c r="B9973" s="67" t="s">
        <v>454</v>
      </c>
      <c r="C9973" s="67" t="s">
        <v>455</v>
      </c>
      <c r="D9973" s="68" t="s">
        <v>375</v>
      </c>
      <c r="E9973" s="67" t="s">
        <v>376</v>
      </c>
      <c r="F9973" s="68" t="s">
        <v>500</v>
      </c>
      <c r="G9973" s="67" t="s">
        <v>501</v>
      </c>
      <c r="H9973" s="68" t="s">
        <v>362</v>
      </c>
      <c r="I9973" s="69">
        <v>0</v>
      </c>
      <c r="J9973" s="69">
        <v>0</v>
      </c>
      <c r="K9973" s="91"/>
      <c r="L9973" s="91"/>
    </row>
    <row r="9974" spans="2:12" x14ac:dyDescent="0.25">
      <c r="B9974" s="67" t="s">
        <v>454</v>
      </c>
      <c r="C9974" s="67" t="s">
        <v>455</v>
      </c>
      <c r="D9974" s="68" t="s">
        <v>375</v>
      </c>
      <c r="E9974" s="67" t="s">
        <v>376</v>
      </c>
      <c r="F9974" s="68" t="s">
        <v>500</v>
      </c>
      <c r="G9974" s="67" t="s">
        <v>501</v>
      </c>
      <c r="H9974" s="68" t="s">
        <v>363</v>
      </c>
      <c r="I9974" s="69">
        <v>0</v>
      </c>
      <c r="J9974" s="69">
        <v>0</v>
      </c>
      <c r="K9974" s="91"/>
      <c r="L9974" s="91"/>
    </row>
    <row r="9975" spans="2:12" x14ac:dyDescent="0.25">
      <c r="B9975" s="67" t="s">
        <v>454</v>
      </c>
      <c r="C9975" s="67" t="s">
        <v>455</v>
      </c>
      <c r="D9975" s="68" t="s">
        <v>375</v>
      </c>
      <c r="E9975" s="67" t="s">
        <v>376</v>
      </c>
      <c r="F9975" s="68" t="s">
        <v>500</v>
      </c>
      <c r="G9975" s="67" t="s">
        <v>501</v>
      </c>
      <c r="H9975" s="68" t="s">
        <v>364</v>
      </c>
      <c r="I9975" s="69">
        <v>0</v>
      </c>
      <c r="J9975" s="69">
        <v>0</v>
      </c>
      <c r="K9975" s="91"/>
      <c r="L9975" s="91"/>
    </row>
    <row r="9976" spans="2:12" x14ac:dyDescent="0.25">
      <c r="B9976" s="67" t="s">
        <v>454</v>
      </c>
      <c r="C9976" s="67" t="s">
        <v>455</v>
      </c>
      <c r="D9976" s="68" t="s">
        <v>375</v>
      </c>
      <c r="E9976" s="67" t="s">
        <v>376</v>
      </c>
      <c r="F9976" s="68" t="s">
        <v>500</v>
      </c>
      <c r="G9976" s="67" t="s">
        <v>501</v>
      </c>
      <c r="H9976" s="68" t="s">
        <v>362</v>
      </c>
      <c r="I9976" s="69">
        <v>0</v>
      </c>
      <c r="J9976" s="69">
        <v>0</v>
      </c>
      <c r="K9976" s="91"/>
      <c r="L9976" s="91"/>
    </row>
    <row r="9977" spans="2:12" x14ac:dyDescent="0.25">
      <c r="B9977" s="67" t="s">
        <v>454</v>
      </c>
      <c r="C9977" s="67" t="s">
        <v>455</v>
      </c>
      <c r="D9977" s="68" t="s">
        <v>375</v>
      </c>
      <c r="E9977" s="67" t="s">
        <v>376</v>
      </c>
      <c r="F9977" s="68" t="s">
        <v>500</v>
      </c>
      <c r="G9977" s="67" t="s">
        <v>501</v>
      </c>
      <c r="H9977" s="68" t="s">
        <v>363</v>
      </c>
      <c r="I9977" s="69">
        <v>0</v>
      </c>
      <c r="J9977" s="69">
        <v>0</v>
      </c>
      <c r="K9977" s="91"/>
      <c r="L9977" s="91"/>
    </row>
    <row r="9978" spans="2:12" x14ac:dyDescent="0.25">
      <c r="B9978" s="67" t="s">
        <v>454</v>
      </c>
      <c r="C9978" s="67" t="s">
        <v>455</v>
      </c>
      <c r="D9978" s="68" t="s">
        <v>375</v>
      </c>
      <c r="E9978" s="67" t="s">
        <v>376</v>
      </c>
      <c r="F9978" s="68" t="s">
        <v>500</v>
      </c>
      <c r="G9978" s="67" t="s">
        <v>501</v>
      </c>
      <c r="H9978" s="68" t="s">
        <v>364</v>
      </c>
      <c r="I9978" s="69">
        <v>0</v>
      </c>
      <c r="J9978" s="69">
        <v>0</v>
      </c>
      <c r="K9978" s="91"/>
      <c r="L9978" s="91"/>
    </row>
    <row r="9979" spans="2:12" x14ac:dyDescent="0.25">
      <c r="B9979" s="67" t="s">
        <v>454</v>
      </c>
      <c r="C9979" s="67" t="s">
        <v>455</v>
      </c>
      <c r="D9979" s="68" t="s">
        <v>375</v>
      </c>
      <c r="E9979" s="67" t="s">
        <v>376</v>
      </c>
      <c r="F9979" s="68" t="s">
        <v>500</v>
      </c>
      <c r="G9979" s="67" t="s">
        <v>501</v>
      </c>
      <c r="H9979" s="68" t="s">
        <v>362</v>
      </c>
      <c r="I9979" s="69">
        <v>0</v>
      </c>
      <c r="J9979" s="69">
        <v>0</v>
      </c>
      <c r="K9979" s="91"/>
      <c r="L9979" s="91"/>
    </row>
    <row r="9980" spans="2:12" x14ac:dyDescent="0.25">
      <c r="B9980" s="67" t="s">
        <v>454</v>
      </c>
      <c r="C9980" s="67" t="s">
        <v>455</v>
      </c>
      <c r="D9980" s="68" t="s">
        <v>375</v>
      </c>
      <c r="E9980" s="67" t="s">
        <v>376</v>
      </c>
      <c r="F9980" s="68" t="s">
        <v>500</v>
      </c>
      <c r="G9980" s="67" t="s">
        <v>501</v>
      </c>
      <c r="H9980" s="68" t="s">
        <v>363</v>
      </c>
      <c r="I9980" s="69">
        <v>0</v>
      </c>
      <c r="J9980" s="69">
        <v>0</v>
      </c>
      <c r="K9980" s="91"/>
      <c r="L9980" s="91"/>
    </row>
    <row r="9981" spans="2:12" x14ac:dyDescent="0.25">
      <c r="B9981" s="67" t="s">
        <v>454</v>
      </c>
      <c r="C9981" s="67" t="s">
        <v>455</v>
      </c>
      <c r="D9981" s="68" t="s">
        <v>375</v>
      </c>
      <c r="E9981" s="67" t="s">
        <v>376</v>
      </c>
      <c r="F9981" s="68" t="s">
        <v>500</v>
      </c>
      <c r="G9981" s="67" t="s">
        <v>501</v>
      </c>
      <c r="H9981" s="68" t="s">
        <v>364</v>
      </c>
      <c r="I9981" s="69">
        <v>0</v>
      </c>
      <c r="J9981" s="69">
        <v>0</v>
      </c>
      <c r="K9981" s="91"/>
      <c r="L9981" s="91"/>
    </row>
    <row r="9982" spans="2:12" x14ac:dyDescent="0.25">
      <c r="B9982" s="67" t="s">
        <v>454</v>
      </c>
      <c r="C9982" s="67" t="s">
        <v>455</v>
      </c>
      <c r="D9982" s="68" t="s">
        <v>375</v>
      </c>
      <c r="E9982" s="67" t="s">
        <v>376</v>
      </c>
      <c r="F9982" s="68" t="s">
        <v>500</v>
      </c>
      <c r="G9982" s="67" t="s">
        <v>501</v>
      </c>
      <c r="H9982" s="68" t="s">
        <v>362</v>
      </c>
      <c r="I9982" s="69">
        <v>28</v>
      </c>
      <c r="J9982" s="69">
        <v>21</v>
      </c>
      <c r="K9982" s="91"/>
      <c r="L9982" s="91"/>
    </row>
    <row r="9983" spans="2:12" x14ac:dyDescent="0.25">
      <c r="B9983" s="67" t="s">
        <v>454</v>
      </c>
      <c r="C9983" s="67" t="s">
        <v>455</v>
      </c>
      <c r="D9983" s="68" t="s">
        <v>375</v>
      </c>
      <c r="E9983" s="67" t="s">
        <v>376</v>
      </c>
      <c r="F9983" s="68" t="s">
        <v>500</v>
      </c>
      <c r="G9983" s="67" t="s">
        <v>501</v>
      </c>
      <c r="H9983" s="68" t="s">
        <v>363</v>
      </c>
      <c r="I9983" s="69">
        <v>20</v>
      </c>
      <c r="J9983" s="69">
        <v>0</v>
      </c>
      <c r="K9983" s="91"/>
      <c r="L9983" s="91"/>
    </row>
    <row r="9984" spans="2:12" x14ac:dyDescent="0.25">
      <c r="B9984" s="67" t="s">
        <v>454</v>
      </c>
      <c r="C9984" s="67" t="s">
        <v>455</v>
      </c>
      <c r="D9984" s="68" t="s">
        <v>375</v>
      </c>
      <c r="E9984" s="67" t="s">
        <v>376</v>
      </c>
      <c r="F9984" s="68" t="s">
        <v>500</v>
      </c>
      <c r="G9984" s="67" t="s">
        <v>501</v>
      </c>
      <c r="H9984" s="68" t="s">
        <v>364</v>
      </c>
      <c r="I9984" s="69">
        <v>8</v>
      </c>
      <c r="J9984" s="69">
        <v>16</v>
      </c>
      <c r="K9984" s="91"/>
      <c r="L9984" s="91"/>
    </row>
    <row r="9985" spans="2:12" x14ac:dyDescent="0.25">
      <c r="B9985" s="67" t="s">
        <v>454</v>
      </c>
      <c r="C9985" s="67" t="s">
        <v>455</v>
      </c>
      <c r="D9985" s="68" t="s">
        <v>375</v>
      </c>
      <c r="E9985" s="67" t="s">
        <v>376</v>
      </c>
      <c r="F9985" s="68" t="s">
        <v>500</v>
      </c>
      <c r="G9985" s="67" t="s">
        <v>501</v>
      </c>
      <c r="H9985" s="68" t="s">
        <v>363</v>
      </c>
      <c r="I9985" s="69">
        <v>0</v>
      </c>
      <c r="J9985" s="69">
        <v>0</v>
      </c>
      <c r="K9985" s="91"/>
      <c r="L9985" s="91"/>
    </row>
    <row r="9986" spans="2:12" x14ac:dyDescent="0.25">
      <c r="B9986" s="67" t="s">
        <v>454</v>
      </c>
      <c r="C9986" s="67" t="s">
        <v>455</v>
      </c>
      <c r="D9986" s="68" t="s">
        <v>375</v>
      </c>
      <c r="E9986" s="67" t="s">
        <v>376</v>
      </c>
      <c r="F9986" s="68" t="s">
        <v>500</v>
      </c>
      <c r="G9986" s="67" t="s">
        <v>501</v>
      </c>
      <c r="H9986" s="68" t="s">
        <v>363</v>
      </c>
      <c r="I9986" s="69">
        <v>0</v>
      </c>
      <c r="J9986" s="69">
        <v>0</v>
      </c>
      <c r="K9986" s="91"/>
      <c r="L9986" s="91"/>
    </row>
    <row r="9987" spans="2:12" x14ac:dyDescent="0.25">
      <c r="B9987" s="67" t="s">
        <v>454</v>
      </c>
      <c r="C9987" s="67" t="s">
        <v>455</v>
      </c>
      <c r="D9987" s="68" t="s">
        <v>375</v>
      </c>
      <c r="E9987" s="67" t="s">
        <v>376</v>
      </c>
      <c r="F9987" s="68" t="s">
        <v>500</v>
      </c>
      <c r="G9987" s="67" t="s">
        <v>501</v>
      </c>
      <c r="H9987" s="68" t="s">
        <v>363</v>
      </c>
      <c r="I9987" s="69">
        <v>0</v>
      </c>
      <c r="J9987" s="69">
        <v>0</v>
      </c>
      <c r="K9987" s="91"/>
      <c r="L9987" s="91"/>
    </row>
    <row r="9988" spans="2:12" x14ac:dyDescent="0.25">
      <c r="B9988" s="67" t="s">
        <v>454</v>
      </c>
      <c r="C9988" s="67" t="s">
        <v>455</v>
      </c>
      <c r="D9988" s="68" t="s">
        <v>375</v>
      </c>
      <c r="E9988" s="67" t="s">
        <v>376</v>
      </c>
      <c r="F9988" s="68" t="s">
        <v>500</v>
      </c>
      <c r="G9988" s="67" t="s">
        <v>501</v>
      </c>
      <c r="H9988" s="68" t="s">
        <v>362</v>
      </c>
      <c r="I9988" s="69">
        <v>0</v>
      </c>
      <c r="J9988" s="69">
        <v>0</v>
      </c>
      <c r="K9988" s="91"/>
      <c r="L9988" s="91"/>
    </row>
    <row r="9989" spans="2:12" x14ac:dyDescent="0.25">
      <c r="B9989" s="67" t="s">
        <v>454</v>
      </c>
      <c r="C9989" s="67" t="s">
        <v>455</v>
      </c>
      <c r="D9989" s="68" t="s">
        <v>375</v>
      </c>
      <c r="E9989" s="67" t="s">
        <v>376</v>
      </c>
      <c r="F9989" s="68" t="s">
        <v>500</v>
      </c>
      <c r="G9989" s="67" t="s">
        <v>501</v>
      </c>
      <c r="H9989" s="68" t="s">
        <v>363</v>
      </c>
      <c r="I9989" s="69">
        <v>0</v>
      </c>
      <c r="J9989" s="69">
        <v>0</v>
      </c>
      <c r="K9989" s="91"/>
      <c r="L9989" s="91"/>
    </row>
    <row r="9990" spans="2:12" x14ac:dyDescent="0.25">
      <c r="B9990" s="67" t="s">
        <v>454</v>
      </c>
      <c r="C9990" s="67" t="s">
        <v>455</v>
      </c>
      <c r="D9990" s="68" t="s">
        <v>375</v>
      </c>
      <c r="E9990" s="67" t="s">
        <v>376</v>
      </c>
      <c r="F9990" s="68" t="s">
        <v>500</v>
      </c>
      <c r="G9990" s="67" t="s">
        <v>501</v>
      </c>
      <c r="H9990" s="68" t="s">
        <v>364</v>
      </c>
      <c r="I9990" s="69">
        <v>11.5</v>
      </c>
      <c r="J9990" s="69">
        <v>0</v>
      </c>
      <c r="K9990" s="91"/>
      <c r="L9990" s="91"/>
    </row>
    <row r="9991" spans="2:12" x14ac:dyDescent="0.25">
      <c r="B9991" s="67" t="s">
        <v>454</v>
      </c>
      <c r="C9991" s="67" t="s">
        <v>455</v>
      </c>
      <c r="D9991" s="68" t="s">
        <v>375</v>
      </c>
      <c r="E9991" s="67" t="s">
        <v>376</v>
      </c>
      <c r="F9991" s="68" t="s">
        <v>500</v>
      </c>
      <c r="G9991" s="67" t="s">
        <v>501</v>
      </c>
      <c r="H9991" s="68" t="s">
        <v>364</v>
      </c>
      <c r="I9991" s="69">
        <v>0</v>
      </c>
      <c r="J9991" s="69">
        <v>0</v>
      </c>
      <c r="K9991" s="91"/>
      <c r="L9991" s="91"/>
    </row>
    <row r="9992" spans="2:12" x14ac:dyDescent="0.25">
      <c r="B9992" s="67" t="s">
        <v>454</v>
      </c>
      <c r="C9992" s="67" t="s">
        <v>455</v>
      </c>
      <c r="D9992" s="68" t="s">
        <v>375</v>
      </c>
      <c r="E9992" s="67" t="s">
        <v>376</v>
      </c>
      <c r="F9992" s="68" t="s">
        <v>500</v>
      </c>
      <c r="G9992" s="67" t="s">
        <v>501</v>
      </c>
      <c r="H9992" s="68" t="s">
        <v>362</v>
      </c>
      <c r="I9992" s="69">
        <v>0</v>
      </c>
      <c r="J9992" s="69">
        <v>0</v>
      </c>
      <c r="K9992" s="91"/>
      <c r="L9992" s="91"/>
    </row>
    <row r="9993" spans="2:12" x14ac:dyDescent="0.25">
      <c r="B9993" s="67" t="s">
        <v>454</v>
      </c>
      <c r="C9993" s="67" t="s">
        <v>455</v>
      </c>
      <c r="D9993" s="68" t="s">
        <v>375</v>
      </c>
      <c r="E9993" s="67" t="s">
        <v>376</v>
      </c>
      <c r="F9993" s="68" t="s">
        <v>500</v>
      </c>
      <c r="G9993" s="67" t="s">
        <v>501</v>
      </c>
      <c r="H9993" s="68" t="s">
        <v>363</v>
      </c>
      <c r="I9993" s="69">
        <v>0</v>
      </c>
      <c r="J9993" s="69">
        <v>0</v>
      </c>
      <c r="K9993" s="91"/>
      <c r="L9993" s="91"/>
    </row>
    <row r="9994" spans="2:12" x14ac:dyDescent="0.25">
      <c r="B9994" s="67" t="s">
        <v>454</v>
      </c>
      <c r="C9994" s="67" t="s">
        <v>455</v>
      </c>
      <c r="D9994" s="68" t="s">
        <v>375</v>
      </c>
      <c r="E9994" s="67" t="s">
        <v>376</v>
      </c>
      <c r="F9994" s="68" t="s">
        <v>500</v>
      </c>
      <c r="G9994" s="67" t="s">
        <v>501</v>
      </c>
      <c r="H9994" s="68" t="s">
        <v>363</v>
      </c>
      <c r="I9994" s="69">
        <v>0</v>
      </c>
      <c r="J9994" s="69">
        <v>0</v>
      </c>
      <c r="K9994" s="91"/>
      <c r="L9994" s="91"/>
    </row>
    <row r="9995" spans="2:12" x14ac:dyDescent="0.25">
      <c r="B9995" s="67" t="s">
        <v>454</v>
      </c>
      <c r="C9995" s="67" t="s">
        <v>455</v>
      </c>
      <c r="D9995" s="68" t="s">
        <v>375</v>
      </c>
      <c r="E9995" s="67" t="s">
        <v>376</v>
      </c>
      <c r="F9995" s="68" t="s">
        <v>500</v>
      </c>
      <c r="G9995" s="67" t="s">
        <v>501</v>
      </c>
      <c r="H9995" s="68" t="s">
        <v>364</v>
      </c>
      <c r="I9995" s="69">
        <v>0</v>
      </c>
      <c r="J9995" s="69">
        <v>0</v>
      </c>
      <c r="K9995" s="91"/>
      <c r="L9995" s="91"/>
    </row>
    <row r="9996" spans="2:12" x14ac:dyDescent="0.25">
      <c r="B9996" s="67" t="s">
        <v>454</v>
      </c>
      <c r="C9996" s="67" t="s">
        <v>455</v>
      </c>
      <c r="D9996" s="68" t="s">
        <v>375</v>
      </c>
      <c r="E9996" s="67" t="s">
        <v>376</v>
      </c>
      <c r="F9996" s="68" t="s">
        <v>502</v>
      </c>
      <c r="G9996" s="67" t="s">
        <v>503</v>
      </c>
      <c r="H9996" s="68" t="s">
        <v>362</v>
      </c>
      <c r="I9996" s="69">
        <v>0</v>
      </c>
      <c r="J9996" s="69">
        <v>0</v>
      </c>
      <c r="K9996" s="91"/>
      <c r="L9996" s="91"/>
    </row>
    <row r="9997" spans="2:12" x14ac:dyDescent="0.25">
      <c r="B9997" s="67" t="s">
        <v>454</v>
      </c>
      <c r="C9997" s="67" t="s">
        <v>455</v>
      </c>
      <c r="D9997" s="68" t="s">
        <v>375</v>
      </c>
      <c r="E9997" s="67" t="s">
        <v>376</v>
      </c>
      <c r="F9997" s="68" t="s">
        <v>502</v>
      </c>
      <c r="G9997" s="67" t="s">
        <v>503</v>
      </c>
      <c r="H9997" s="68" t="s">
        <v>363</v>
      </c>
      <c r="I9997" s="69">
        <v>6</v>
      </c>
      <c r="J9997" s="69">
        <v>15</v>
      </c>
      <c r="K9997" s="91"/>
      <c r="L9997" s="91"/>
    </row>
    <row r="9998" spans="2:12" x14ac:dyDescent="0.25">
      <c r="B9998" s="67" t="s">
        <v>454</v>
      </c>
      <c r="C9998" s="67" t="s">
        <v>455</v>
      </c>
      <c r="D9998" s="68" t="s">
        <v>375</v>
      </c>
      <c r="E9998" s="67" t="s">
        <v>376</v>
      </c>
      <c r="F9998" s="68" t="s">
        <v>502</v>
      </c>
      <c r="G9998" s="67" t="s">
        <v>503</v>
      </c>
      <c r="H9998" s="68" t="s">
        <v>363</v>
      </c>
      <c r="I9998" s="69">
        <v>0</v>
      </c>
      <c r="J9998" s="69">
        <v>0</v>
      </c>
      <c r="K9998" s="91"/>
      <c r="L9998" s="91"/>
    </row>
    <row r="9999" spans="2:12" x14ac:dyDescent="0.25">
      <c r="B9999" s="67" t="s">
        <v>454</v>
      </c>
      <c r="C9999" s="67" t="s">
        <v>455</v>
      </c>
      <c r="D9999" s="68" t="s">
        <v>375</v>
      </c>
      <c r="E9999" s="67" t="s">
        <v>376</v>
      </c>
      <c r="F9999" s="68" t="s">
        <v>502</v>
      </c>
      <c r="G9999" s="67" t="s">
        <v>503</v>
      </c>
      <c r="H9999" s="68" t="s">
        <v>362</v>
      </c>
      <c r="I9999" s="69">
        <v>0</v>
      </c>
      <c r="J9999" s="69">
        <v>0</v>
      </c>
      <c r="K9999" s="91"/>
      <c r="L9999" s="91"/>
    </row>
    <row r="10000" spans="2:12" x14ac:dyDescent="0.25">
      <c r="B10000" s="67" t="s">
        <v>454</v>
      </c>
      <c r="C10000" s="67" t="s">
        <v>455</v>
      </c>
      <c r="D10000" s="68" t="s">
        <v>375</v>
      </c>
      <c r="E10000" s="67" t="s">
        <v>376</v>
      </c>
      <c r="F10000" s="68" t="s">
        <v>502</v>
      </c>
      <c r="G10000" s="67" t="s">
        <v>503</v>
      </c>
      <c r="H10000" s="68" t="s">
        <v>363</v>
      </c>
      <c r="I10000" s="69">
        <v>17.815000000000001</v>
      </c>
      <c r="J10000" s="69">
        <v>13.135</v>
      </c>
      <c r="K10000" s="91"/>
      <c r="L10000" s="91"/>
    </row>
    <row r="10001" spans="2:12" x14ac:dyDescent="0.25">
      <c r="B10001" s="67" t="s">
        <v>454</v>
      </c>
      <c r="C10001" s="67" t="s">
        <v>455</v>
      </c>
      <c r="D10001" s="68" t="s">
        <v>375</v>
      </c>
      <c r="E10001" s="67" t="s">
        <v>376</v>
      </c>
      <c r="F10001" s="68" t="s">
        <v>502</v>
      </c>
      <c r="G10001" s="67" t="s">
        <v>503</v>
      </c>
      <c r="H10001" s="68" t="s">
        <v>364</v>
      </c>
      <c r="I10001" s="69">
        <v>0</v>
      </c>
      <c r="J10001" s="69">
        <v>0</v>
      </c>
      <c r="K10001" s="91"/>
      <c r="L10001" s="91"/>
    </row>
    <row r="10002" spans="2:12" x14ac:dyDescent="0.25">
      <c r="B10002" s="67" t="s">
        <v>454</v>
      </c>
      <c r="C10002" s="67" t="s">
        <v>455</v>
      </c>
      <c r="D10002" s="68" t="s">
        <v>375</v>
      </c>
      <c r="E10002" s="67" t="s">
        <v>376</v>
      </c>
      <c r="F10002" s="68" t="s">
        <v>502</v>
      </c>
      <c r="G10002" s="67" t="s">
        <v>503</v>
      </c>
      <c r="H10002" s="68" t="s">
        <v>362</v>
      </c>
      <c r="I10002" s="69">
        <v>0</v>
      </c>
      <c r="J10002" s="69">
        <v>0</v>
      </c>
      <c r="K10002" s="91"/>
      <c r="L10002" s="91"/>
    </row>
    <row r="10003" spans="2:12" x14ac:dyDescent="0.25">
      <c r="B10003" s="67" t="s">
        <v>454</v>
      </c>
      <c r="C10003" s="67" t="s">
        <v>455</v>
      </c>
      <c r="D10003" s="68" t="s">
        <v>375</v>
      </c>
      <c r="E10003" s="67" t="s">
        <v>376</v>
      </c>
      <c r="F10003" s="68" t="s">
        <v>502</v>
      </c>
      <c r="G10003" s="67" t="s">
        <v>503</v>
      </c>
      <c r="H10003" s="68" t="s">
        <v>362</v>
      </c>
      <c r="I10003" s="69">
        <v>0</v>
      </c>
      <c r="J10003" s="69">
        <v>0</v>
      </c>
      <c r="K10003" s="91"/>
      <c r="L10003" s="91"/>
    </row>
    <row r="10004" spans="2:12" x14ac:dyDescent="0.25">
      <c r="B10004" s="67" t="s">
        <v>454</v>
      </c>
      <c r="C10004" s="67" t="s">
        <v>455</v>
      </c>
      <c r="D10004" s="68" t="s">
        <v>375</v>
      </c>
      <c r="E10004" s="67" t="s">
        <v>376</v>
      </c>
      <c r="F10004" s="68" t="s">
        <v>502</v>
      </c>
      <c r="G10004" s="67" t="s">
        <v>503</v>
      </c>
      <c r="H10004" s="68" t="s">
        <v>364</v>
      </c>
      <c r="I10004" s="69">
        <v>0</v>
      </c>
      <c r="J10004" s="69">
        <v>0</v>
      </c>
      <c r="K10004" s="91"/>
      <c r="L10004" s="91"/>
    </row>
    <row r="10005" spans="2:12" x14ac:dyDescent="0.25">
      <c r="B10005" s="67" t="s">
        <v>454</v>
      </c>
      <c r="C10005" s="67" t="s">
        <v>455</v>
      </c>
      <c r="D10005" s="68" t="s">
        <v>375</v>
      </c>
      <c r="E10005" s="67" t="s">
        <v>376</v>
      </c>
      <c r="F10005" s="68" t="s">
        <v>502</v>
      </c>
      <c r="G10005" s="67" t="s">
        <v>503</v>
      </c>
      <c r="H10005" s="68" t="s">
        <v>363</v>
      </c>
      <c r="I10005" s="69">
        <v>0</v>
      </c>
      <c r="J10005" s="69">
        <v>0</v>
      </c>
      <c r="K10005" s="91"/>
      <c r="L10005" s="91"/>
    </row>
    <row r="10006" spans="2:12" x14ac:dyDescent="0.25">
      <c r="B10006" s="67" t="s">
        <v>454</v>
      </c>
      <c r="C10006" s="67" t="s">
        <v>455</v>
      </c>
      <c r="D10006" s="68" t="s">
        <v>375</v>
      </c>
      <c r="E10006" s="67" t="s">
        <v>376</v>
      </c>
      <c r="F10006" s="68" t="s">
        <v>502</v>
      </c>
      <c r="G10006" s="67" t="s">
        <v>503</v>
      </c>
      <c r="H10006" s="68" t="s">
        <v>363</v>
      </c>
      <c r="I10006" s="69">
        <v>0</v>
      </c>
      <c r="J10006" s="69">
        <v>0</v>
      </c>
      <c r="K10006" s="91"/>
      <c r="L10006" s="91"/>
    </row>
    <row r="10007" spans="2:12" x14ac:dyDescent="0.25">
      <c r="B10007" s="67" t="s">
        <v>454</v>
      </c>
      <c r="C10007" s="67" t="s">
        <v>455</v>
      </c>
      <c r="D10007" s="68" t="s">
        <v>375</v>
      </c>
      <c r="E10007" s="67" t="s">
        <v>376</v>
      </c>
      <c r="F10007" s="68" t="s">
        <v>502</v>
      </c>
      <c r="G10007" s="67" t="s">
        <v>503</v>
      </c>
      <c r="H10007" s="68" t="s">
        <v>362</v>
      </c>
      <c r="I10007" s="69">
        <v>1.875</v>
      </c>
      <c r="J10007" s="69">
        <v>5.625</v>
      </c>
      <c r="K10007" s="91"/>
      <c r="L10007" s="91"/>
    </row>
    <row r="10008" spans="2:12" x14ac:dyDescent="0.25">
      <c r="B10008" s="67" t="s">
        <v>454</v>
      </c>
      <c r="C10008" s="67" t="s">
        <v>455</v>
      </c>
      <c r="D10008" s="68" t="s">
        <v>375</v>
      </c>
      <c r="E10008" s="67" t="s">
        <v>376</v>
      </c>
      <c r="F10008" s="68" t="s">
        <v>502</v>
      </c>
      <c r="G10008" s="67" t="s">
        <v>503</v>
      </c>
      <c r="H10008" s="68" t="s">
        <v>363</v>
      </c>
      <c r="I10008" s="69">
        <v>10.5</v>
      </c>
      <c r="J10008" s="69">
        <v>12.75</v>
      </c>
      <c r="K10008" s="91"/>
      <c r="L10008" s="91"/>
    </row>
    <row r="10009" spans="2:12" x14ac:dyDescent="0.25">
      <c r="B10009" s="67" t="s">
        <v>454</v>
      </c>
      <c r="C10009" s="67" t="s">
        <v>455</v>
      </c>
      <c r="D10009" s="68" t="s">
        <v>375</v>
      </c>
      <c r="E10009" s="67" t="s">
        <v>376</v>
      </c>
      <c r="F10009" s="68" t="s">
        <v>502</v>
      </c>
      <c r="G10009" s="67" t="s">
        <v>503</v>
      </c>
      <c r="H10009" s="68" t="s">
        <v>364</v>
      </c>
      <c r="I10009" s="69">
        <v>2.5</v>
      </c>
      <c r="J10009" s="69">
        <v>11.25</v>
      </c>
      <c r="K10009" s="91"/>
      <c r="L10009" s="91"/>
    </row>
    <row r="10010" spans="2:12" x14ac:dyDescent="0.25">
      <c r="B10010" s="67" t="s">
        <v>454</v>
      </c>
      <c r="C10010" s="67" t="s">
        <v>455</v>
      </c>
      <c r="D10010" s="68" t="s">
        <v>375</v>
      </c>
      <c r="E10010" s="67" t="s">
        <v>376</v>
      </c>
      <c r="F10010" s="68" t="s">
        <v>502</v>
      </c>
      <c r="G10010" s="67" t="s">
        <v>503</v>
      </c>
      <c r="H10010" s="68" t="s">
        <v>363</v>
      </c>
      <c r="I10010" s="69">
        <v>0</v>
      </c>
      <c r="J10010" s="69">
        <v>0</v>
      </c>
      <c r="K10010" s="91"/>
      <c r="L10010" s="91"/>
    </row>
    <row r="10011" spans="2:12" x14ac:dyDescent="0.25">
      <c r="B10011" s="67" t="s">
        <v>454</v>
      </c>
      <c r="C10011" s="67" t="s">
        <v>455</v>
      </c>
      <c r="D10011" s="68" t="s">
        <v>375</v>
      </c>
      <c r="E10011" s="67" t="s">
        <v>376</v>
      </c>
      <c r="F10011" s="68" t="s">
        <v>502</v>
      </c>
      <c r="G10011" s="67" t="s">
        <v>503</v>
      </c>
      <c r="H10011" s="68" t="s">
        <v>362</v>
      </c>
      <c r="I10011" s="69">
        <v>0</v>
      </c>
      <c r="J10011" s="69">
        <v>0</v>
      </c>
      <c r="K10011" s="91"/>
      <c r="L10011" s="91"/>
    </row>
    <row r="10012" spans="2:12" x14ac:dyDescent="0.25">
      <c r="B10012" s="67" t="s">
        <v>454</v>
      </c>
      <c r="C10012" s="67" t="s">
        <v>455</v>
      </c>
      <c r="D10012" s="68" t="s">
        <v>375</v>
      </c>
      <c r="E10012" s="67" t="s">
        <v>376</v>
      </c>
      <c r="F10012" s="68" t="s">
        <v>502</v>
      </c>
      <c r="G10012" s="67" t="s">
        <v>503</v>
      </c>
      <c r="H10012" s="68" t="s">
        <v>363</v>
      </c>
      <c r="I10012" s="69">
        <v>23</v>
      </c>
      <c r="J10012" s="69">
        <v>15</v>
      </c>
      <c r="K10012" s="91"/>
      <c r="L10012" s="91"/>
    </row>
    <row r="10013" spans="2:12" x14ac:dyDescent="0.25">
      <c r="B10013" s="67" t="s">
        <v>454</v>
      </c>
      <c r="C10013" s="67" t="s">
        <v>455</v>
      </c>
      <c r="D10013" s="68" t="s">
        <v>375</v>
      </c>
      <c r="E10013" s="67" t="s">
        <v>376</v>
      </c>
      <c r="F10013" s="68" t="s">
        <v>502</v>
      </c>
      <c r="G10013" s="67" t="s">
        <v>503</v>
      </c>
      <c r="H10013" s="68" t="s">
        <v>362</v>
      </c>
      <c r="I10013" s="69">
        <v>12</v>
      </c>
      <c r="J10013" s="69">
        <v>37</v>
      </c>
      <c r="K10013" s="91"/>
      <c r="L10013" s="91"/>
    </row>
    <row r="10014" spans="2:12" x14ac:dyDescent="0.25">
      <c r="B10014" s="67" t="s">
        <v>454</v>
      </c>
      <c r="C10014" s="67" t="s">
        <v>455</v>
      </c>
      <c r="D10014" s="68" t="s">
        <v>375</v>
      </c>
      <c r="E10014" s="67" t="s">
        <v>376</v>
      </c>
      <c r="F10014" s="68" t="s">
        <v>502</v>
      </c>
      <c r="G10014" s="67" t="s">
        <v>503</v>
      </c>
      <c r="H10014" s="68" t="s">
        <v>363</v>
      </c>
      <c r="I10014" s="69">
        <v>0</v>
      </c>
      <c r="J10014" s="69">
        <v>8</v>
      </c>
      <c r="K10014" s="91"/>
      <c r="L10014" s="91"/>
    </row>
    <row r="10015" spans="2:12" x14ac:dyDescent="0.25">
      <c r="B10015" s="67" t="s">
        <v>454</v>
      </c>
      <c r="C10015" s="67" t="s">
        <v>455</v>
      </c>
      <c r="D10015" s="68" t="s">
        <v>375</v>
      </c>
      <c r="E10015" s="67" t="s">
        <v>376</v>
      </c>
      <c r="F10015" s="68" t="s">
        <v>502</v>
      </c>
      <c r="G10015" s="67" t="s">
        <v>503</v>
      </c>
      <c r="H10015" s="68" t="s">
        <v>364</v>
      </c>
      <c r="I10015" s="69">
        <v>24</v>
      </c>
      <c r="J10015" s="69">
        <v>17</v>
      </c>
      <c r="K10015" s="91"/>
      <c r="L10015" s="91"/>
    </row>
    <row r="10016" spans="2:12" x14ac:dyDescent="0.25">
      <c r="B10016" s="67" t="s">
        <v>454</v>
      </c>
      <c r="C10016" s="67" t="s">
        <v>455</v>
      </c>
      <c r="D10016" s="68" t="s">
        <v>375</v>
      </c>
      <c r="E10016" s="67" t="s">
        <v>376</v>
      </c>
      <c r="F10016" s="68" t="s">
        <v>502</v>
      </c>
      <c r="G10016" s="67" t="s">
        <v>503</v>
      </c>
      <c r="H10016" s="68" t="s">
        <v>363</v>
      </c>
      <c r="I10016" s="69">
        <v>0</v>
      </c>
      <c r="J10016" s="69">
        <v>0</v>
      </c>
      <c r="K10016" s="91"/>
      <c r="L10016" s="91"/>
    </row>
    <row r="10017" spans="2:12" x14ac:dyDescent="0.25">
      <c r="B10017" s="67" t="s">
        <v>454</v>
      </c>
      <c r="C10017" s="67" t="s">
        <v>455</v>
      </c>
      <c r="D10017" s="68" t="s">
        <v>375</v>
      </c>
      <c r="E10017" s="67" t="s">
        <v>376</v>
      </c>
      <c r="F10017" s="68" t="s">
        <v>502</v>
      </c>
      <c r="G10017" s="67" t="s">
        <v>503</v>
      </c>
      <c r="H10017" s="68" t="s">
        <v>362</v>
      </c>
      <c r="I10017" s="69">
        <v>0</v>
      </c>
      <c r="J10017" s="69">
        <v>0</v>
      </c>
      <c r="K10017" s="91"/>
      <c r="L10017" s="91"/>
    </row>
    <row r="10018" spans="2:12" x14ac:dyDescent="0.25">
      <c r="B10018" s="67" t="s">
        <v>454</v>
      </c>
      <c r="C10018" s="67" t="s">
        <v>455</v>
      </c>
      <c r="D10018" s="68" t="s">
        <v>375</v>
      </c>
      <c r="E10018" s="67" t="s">
        <v>376</v>
      </c>
      <c r="F10018" s="68" t="s">
        <v>502</v>
      </c>
      <c r="G10018" s="67" t="s">
        <v>503</v>
      </c>
      <c r="H10018" s="68" t="s">
        <v>363</v>
      </c>
      <c r="I10018" s="69">
        <v>12</v>
      </c>
      <c r="J10018" s="69">
        <v>16</v>
      </c>
      <c r="K10018" s="91"/>
      <c r="L10018" s="91"/>
    </row>
    <row r="10019" spans="2:12" x14ac:dyDescent="0.25">
      <c r="B10019" s="67" t="s">
        <v>454</v>
      </c>
      <c r="C10019" s="67" t="s">
        <v>455</v>
      </c>
      <c r="D10019" s="68" t="s">
        <v>375</v>
      </c>
      <c r="E10019" s="67" t="s">
        <v>376</v>
      </c>
      <c r="F10019" s="68" t="s">
        <v>502</v>
      </c>
      <c r="G10019" s="67" t="s">
        <v>503</v>
      </c>
      <c r="H10019" s="68" t="s">
        <v>364</v>
      </c>
      <c r="I10019" s="69">
        <v>0</v>
      </c>
      <c r="J10019" s="69">
        <v>2</v>
      </c>
      <c r="K10019" s="91"/>
      <c r="L10019" s="91"/>
    </row>
    <row r="10020" spans="2:12" x14ac:dyDescent="0.25">
      <c r="B10020" s="67" t="s">
        <v>454</v>
      </c>
      <c r="C10020" s="67" t="s">
        <v>455</v>
      </c>
      <c r="D10020" s="68" t="s">
        <v>375</v>
      </c>
      <c r="E10020" s="67" t="s">
        <v>376</v>
      </c>
      <c r="F10020" s="68" t="s">
        <v>502</v>
      </c>
      <c r="G10020" s="67" t="s">
        <v>503</v>
      </c>
      <c r="H10020" s="68" t="s">
        <v>362</v>
      </c>
      <c r="I10020" s="69">
        <v>0</v>
      </c>
      <c r="J10020" s="69">
        <v>0</v>
      </c>
      <c r="K10020" s="91"/>
      <c r="L10020" s="91"/>
    </row>
    <row r="10021" spans="2:12" x14ac:dyDescent="0.25">
      <c r="B10021" s="67" t="s">
        <v>454</v>
      </c>
      <c r="C10021" s="67" t="s">
        <v>455</v>
      </c>
      <c r="D10021" s="68" t="s">
        <v>375</v>
      </c>
      <c r="E10021" s="67" t="s">
        <v>376</v>
      </c>
      <c r="F10021" s="68" t="s">
        <v>502</v>
      </c>
      <c r="G10021" s="67" t="s">
        <v>503</v>
      </c>
      <c r="H10021" s="68" t="s">
        <v>363</v>
      </c>
      <c r="I10021" s="69">
        <v>80</v>
      </c>
      <c r="J10021" s="69">
        <v>98</v>
      </c>
      <c r="K10021" s="91"/>
      <c r="L10021" s="91"/>
    </row>
    <row r="10022" spans="2:12" x14ac:dyDescent="0.25">
      <c r="B10022" s="67" t="s">
        <v>454</v>
      </c>
      <c r="C10022" s="67" t="s">
        <v>455</v>
      </c>
      <c r="D10022" s="68" t="s">
        <v>375</v>
      </c>
      <c r="E10022" s="67" t="s">
        <v>376</v>
      </c>
      <c r="F10022" s="68" t="s">
        <v>502</v>
      </c>
      <c r="G10022" s="67" t="s">
        <v>503</v>
      </c>
      <c r="H10022" s="68" t="s">
        <v>364</v>
      </c>
      <c r="I10022" s="69">
        <v>3</v>
      </c>
      <c r="J10022" s="69">
        <v>20</v>
      </c>
      <c r="K10022" s="91"/>
      <c r="L10022" s="91"/>
    </row>
    <row r="10023" spans="2:12" x14ac:dyDescent="0.25">
      <c r="B10023" s="67" t="s">
        <v>454</v>
      </c>
      <c r="C10023" s="67" t="s">
        <v>455</v>
      </c>
      <c r="D10023" s="68" t="s">
        <v>375</v>
      </c>
      <c r="E10023" s="67" t="s">
        <v>376</v>
      </c>
      <c r="F10023" s="68" t="s">
        <v>502</v>
      </c>
      <c r="G10023" s="67" t="s">
        <v>503</v>
      </c>
      <c r="H10023" s="68" t="s">
        <v>362</v>
      </c>
      <c r="I10023" s="69">
        <v>14</v>
      </c>
      <c r="J10023" s="69">
        <v>2</v>
      </c>
      <c r="K10023" s="91"/>
      <c r="L10023" s="91"/>
    </row>
    <row r="10024" spans="2:12" x14ac:dyDescent="0.25">
      <c r="B10024" s="67" t="s">
        <v>454</v>
      </c>
      <c r="C10024" s="67" t="s">
        <v>455</v>
      </c>
      <c r="D10024" s="68" t="s">
        <v>375</v>
      </c>
      <c r="E10024" s="67" t="s">
        <v>376</v>
      </c>
      <c r="F10024" s="68" t="s">
        <v>502</v>
      </c>
      <c r="G10024" s="67" t="s">
        <v>503</v>
      </c>
      <c r="H10024" s="68" t="s">
        <v>363</v>
      </c>
      <c r="I10024" s="69">
        <v>26</v>
      </c>
      <c r="J10024" s="69">
        <v>24</v>
      </c>
      <c r="K10024" s="91"/>
      <c r="L10024" s="91"/>
    </row>
    <row r="10025" spans="2:12" x14ac:dyDescent="0.25">
      <c r="B10025" s="67" t="s">
        <v>454</v>
      </c>
      <c r="C10025" s="67" t="s">
        <v>455</v>
      </c>
      <c r="D10025" s="68" t="s">
        <v>375</v>
      </c>
      <c r="E10025" s="67" t="s">
        <v>376</v>
      </c>
      <c r="F10025" s="68" t="s">
        <v>502</v>
      </c>
      <c r="G10025" s="67" t="s">
        <v>503</v>
      </c>
      <c r="H10025" s="68" t="s">
        <v>364</v>
      </c>
      <c r="I10025" s="69">
        <v>22</v>
      </c>
      <c r="J10025" s="69">
        <v>55</v>
      </c>
      <c r="K10025" s="91"/>
      <c r="L10025" s="91"/>
    </row>
    <row r="10026" spans="2:12" x14ac:dyDescent="0.25">
      <c r="B10026" s="67" t="s">
        <v>454</v>
      </c>
      <c r="C10026" s="67" t="s">
        <v>455</v>
      </c>
      <c r="D10026" s="68" t="s">
        <v>375</v>
      </c>
      <c r="E10026" s="67" t="s">
        <v>376</v>
      </c>
      <c r="F10026" s="68" t="s">
        <v>502</v>
      </c>
      <c r="G10026" s="67" t="s">
        <v>503</v>
      </c>
      <c r="H10026" s="68" t="s">
        <v>363</v>
      </c>
      <c r="I10026" s="69">
        <v>0</v>
      </c>
      <c r="J10026" s="69">
        <v>1</v>
      </c>
      <c r="K10026" s="91"/>
      <c r="L10026" s="91"/>
    </row>
    <row r="10027" spans="2:12" x14ac:dyDescent="0.25">
      <c r="B10027" s="67" t="s">
        <v>454</v>
      </c>
      <c r="C10027" s="67" t="s">
        <v>455</v>
      </c>
      <c r="D10027" s="68" t="s">
        <v>375</v>
      </c>
      <c r="E10027" s="67" t="s">
        <v>376</v>
      </c>
      <c r="F10027" s="68" t="s">
        <v>502</v>
      </c>
      <c r="G10027" s="67" t="s">
        <v>503</v>
      </c>
      <c r="H10027" s="68" t="s">
        <v>364</v>
      </c>
      <c r="I10027" s="69">
        <v>0</v>
      </c>
      <c r="J10027" s="69">
        <v>0</v>
      </c>
      <c r="K10027" s="91"/>
      <c r="L10027" s="91"/>
    </row>
    <row r="10028" spans="2:12" x14ac:dyDescent="0.25">
      <c r="B10028" s="67" t="s">
        <v>454</v>
      </c>
      <c r="C10028" s="67" t="s">
        <v>455</v>
      </c>
      <c r="D10028" s="68" t="s">
        <v>375</v>
      </c>
      <c r="E10028" s="67" t="s">
        <v>376</v>
      </c>
      <c r="F10028" s="68" t="s">
        <v>502</v>
      </c>
      <c r="G10028" s="67" t="s">
        <v>503</v>
      </c>
      <c r="H10028" s="68" t="s">
        <v>362</v>
      </c>
      <c r="I10028" s="69">
        <v>8</v>
      </c>
      <c r="J10028" s="69">
        <v>16</v>
      </c>
      <c r="K10028" s="91"/>
      <c r="L10028" s="91"/>
    </row>
    <row r="10029" spans="2:12" x14ac:dyDescent="0.25">
      <c r="B10029" s="67" t="s">
        <v>454</v>
      </c>
      <c r="C10029" s="67" t="s">
        <v>455</v>
      </c>
      <c r="D10029" s="68" t="s">
        <v>375</v>
      </c>
      <c r="E10029" s="67" t="s">
        <v>376</v>
      </c>
      <c r="F10029" s="68" t="s">
        <v>502</v>
      </c>
      <c r="G10029" s="67" t="s">
        <v>503</v>
      </c>
      <c r="H10029" s="68" t="s">
        <v>363</v>
      </c>
      <c r="I10029" s="69">
        <v>0</v>
      </c>
      <c r="J10029" s="69">
        <v>28</v>
      </c>
      <c r="K10029" s="91"/>
      <c r="L10029" s="91"/>
    </row>
    <row r="10030" spans="2:12" x14ac:dyDescent="0.25">
      <c r="B10030" s="67" t="s">
        <v>454</v>
      </c>
      <c r="C10030" s="67" t="s">
        <v>455</v>
      </c>
      <c r="D10030" s="68" t="s">
        <v>375</v>
      </c>
      <c r="E10030" s="67" t="s">
        <v>376</v>
      </c>
      <c r="F10030" s="68" t="s">
        <v>502</v>
      </c>
      <c r="G10030" s="67" t="s">
        <v>503</v>
      </c>
      <c r="H10030" s="68" t="s">
        <v>364</v>
      </c>
      <c r="I10030" s="69">
        <v>31</v>
      </c>
      <c r="J10030" s="69">
        <v>38</v>
      </c>
      <c r="K10030" s="91"/>
      <c r="L10030" s="91"/>
    </row>
    <row r="10031" spans="2:12" x14ac:dyDescent="0.25">
      <c r="B10031" s="67" t="s">
        <v>454</v>
      </c>
      <c r="C10031" s="67" t="s">
        <v>455</v>
      </c>
      <c r="D10031" s="68" t="s">
        <v>375</v>
      </c>
      <c r="E10031" s="67" t="s">
        <v>376</v>
      </c>
      <c r="F10031" s="68" t="s">
        <v>502</v>
      </c>
      <c r="G10031" s="67" t="s">
        <v>503</v>
      </c>
      <c r="H10031" s="68" t="s">
        <v>362</v>
      </c>
      <c r="I10031" s="69">
        <v>0</v>
      </c>
      <c r="J10031" s="69">
        <v>0</v>
      </c>
      <c r="K10031" s="91"/>
      <c r="L10031" s="91"/>
    </row>
    <row r="10032" spans="2:12" x14ac:dyDescent="0.25">
      <c r="B10032" s="67" t="s">
        <v>454</v>
      </c>
      <c r="C10032" s="67" t="s">
        <v>455</v>
      </c>
      <c r="D10032" s="68" t="s">
        <v>375</v>
      </c>
      <c r="E10032" s="67" t="s">
        <v>376</v>
      </c>
      <c r="F10032" s="68" t="s">
        <v>502</v>
      </c>
      <c r="G10032" s="67" t="s">
        <v>503</v>
      </c>
      <c r="H10032" s="68" t="s">
        <v>363</v>
      </c>
      <c r="I10032" s="69">
        <v>23</v>
      </c>
      <c r="J10032" s="69">
        <v>2</v>
      </c>
      <c r="K10032" s="91"/>
      <c r="L10032" s="91"/>
    </row>
    <row r="10033" spans="2:12" x14ac:dyDescent="0.25">
      <c r="B10033" s="67" t="s">
        <v>454</v>
      </c>
      <c r="C10033" s="67" t="s">
        <v>455</v>
      </c>
      <c r="D10033" s="68" t="s">
        <v>375</v>
      </c>
      <c r="E10033" s="67" t="s">
        <v>376</v>
      </c>
      <c r="F10033" s="68" t="s">
        <v>502</v>
      </c>
      <c r="G10033" s="67" t="s">
        <v>503</v>
      </c>
      <c r="H10033" s="68" t="s">
        <v>364</v>
      </c>
      <c r="I10033" s="69">
        <v>0</v>
      </c>
      <c r="J10033" s="69">
        <v>0</v>
      </c>
      <c r="K10033" s="91"/>
      <c r="L10033" s="91"/>
    </row>
    <row r="10034" spans="2:12" x14ac:dyDescent="0.25">
      <c r="B10034" s="67" t="s">
        <v>454</v>
      </c>
      <c r="C10034" s="67" t="s">
        <v>455</v>
      </c>
      <c r="D10034" s="68" t="s">
        <v>375</v>
      </c>
      <c r="E10034" s="67" t="s">
        <v>376</v>
      </c>
      <c r="F10034" s="68" t="s">
        <v>502</v>
      </c>
      <c r="G10034" s="67" t="s">
        <v>503</v>
      </c>
      <c r="H10034" s="68" t="s">
        <v>362</v>
      </c>
      <c r="I10034" s="69">
        <v>161</v>
      </c>
      <c r="J10034" s="69">
        <v>300</v>
      </c>
      <c r="K10034" s="91"/>
      <c r="L10034" s="91"/>
    </row>
    <row r="10035" spans="2:12" x14ac:dyDescent="0.25">
      <c r="B10035" s="67" t="s">
        <v>454</v>
      </c>
      <c r="C10035" s="67" t="s">
        <v>455</v>
      </c>
      <c r="D10035" s="68" t="s">
        <v>375</v>
      </c>
      <c r="E10035" s="67" t="s">
        <v>376</v>
      </c>
      <c r="F10035" s="68" t="s">
        <v>502</v>
      </c>
      <c r="G10035" s="67" t="s">
        <v>503</v>
      </c>
      <c r="H10035" s="68" t="s">
        <v>363</v>
      </c>
      <c r="I10035" s="69">
        <v>240</v>
      </c>
      <c r="J10035" s="69">
        <v>294</v>
      </c>
      <c r="K10035" s="91"/>
      <c r="L10035" s="91"/>
    </row>
    <row r="10036" spans="2:12" x14ac:dyDescent="0.25">
      <c r="B10036" s="67" t="s">
        <v>454</v>
      </c>
      <c r="C10036" s="67" t="s">
        <v>455</v>
      </c>
      <c r="D10036" s="68" t="s">
        <v>375</v>
      </c>
      <c r="E10036" s="67" t="s">
        <v>376</v>
      </c>
      <c r="F10036" s="68" t="s">
        <v>502</v>
      </c>
      <c r="G10036" s="67" t="s">
        <v>503</v>
      </c>
      <c r="H10036" s="68" t="s">
        <v>364</v>
      </c>
      <c r="I10036" s="69">
        <v>90</v>
      </c>
      <c r="J10036" s="69">
        <v>126</v>
      </c>
      <c r="K10036" s="91"/>
      <c r="L10036" s="91"/>
    </row>
    <row r="10037" spans="2:12" x14ac:dyDescent="0.25">
      <c r="B10037" s="67" t="s">
        <v>454</v>
      </c>
      <c r="C10037" s="67" t="s">
        <v>455</v>
      </c>
      <c r="D10037" s="68" t="s">
        <v>375</v>
      </c>
      <c r="E10037" s="67" t="s">
        <v>376</v>
      </c>
      <c r="F10037" s="68" t="s">
        <v>502</v>
      </c>
      <c r="G10037" s="67" t="s">
        <v>503</v>
      </c>
      <c r="H10037" s="68" t="s">
        <v>362</v>
      </c>
      <c r="I10037" s="69">
        <v>0</v>
      </c>
      <c r="J10037" s="69">
        <v>10</v>
      </c>
      <c r="K10037" s="91"/>
      <c r="L10037" s="91"/>
    </row>
    <row r="10038" spans="2:12" x14ac:dyDescent="0.25">
      <c r="B10038" s="67" t="s">
        <v>454</v>
      </c>
      <c r="C10038" s="67" t="s">
        <v>455</v>
      </c>
      <c r="D10038" s="68" t="s">
        <v>375</v>
      </c>
      <c r="E10038" s="67" t="s">
        <v>376</v>
      </c>
      <c r="F10038" s="68" t="s">
        <v>502</v>
      </c>
      <c r="G10038" s="67" t="s">
        <v>503</v>
      </c>
      <c r="H10038" s="68" t="s">
        <v>363</v>
      </c>
      <c r="I10038" s="69">
        <v>23</v>
      </c>
      <c r="J10038" s="69">
        <v>34</v>
      </c>
      <c r="K10038" s="91"/>
      <c r="L10038" s="91"/>
    </row>
    <row r="10039" spans="2:12" x14ac:dyDescent="0.25">
      <c r="B10039" s="67" t="s">
        <v>454</v>
      </c>
      <c r="C10039" s="67" t="s">
        <v>455</v>
      </c>
      <c r="D10039" s="68" t="s">
        <v>375</v>
      </c>
      <c r="E10039" s="67" t="s">
        <v>376</v>
      </c>
      <c r="F10039" s="68" t="s">
        <v>502</v>
      </c>
      <c r="G10039" s="67" t="s">
        <v>503</v>
      </c>
      <c r="H10039" s="68" t="s">
        <v>364</v>
      </c>
      <c r="I10039" s="69">
        <v>10</v>
      </c>
      <c r="J10039" s="69">
        <v>17</v>
      </c>
      <c r="K10039" s="91"/>
      <c r="L10039" s="91"/>
    </row>
    <row r="10040" spans="2:12" x14ac:dyDescent="0.25">
      <c r="B10040" s="67" t="s">
        <v>454</v>
      </c>
      <c r="C10040" s="67" t="s">
        <v>455</v>
      </c>
      <c r="D10040" s="68" t="s">
        <v>375</v>
      </c>
      <c r="E10040" s="67" t="s">
        <v>376</v>
      </c>
      <c r="F10040" s="68" t="s">
        <v>502</v>
      </c>
      <c r="G10040" s="67" t="s">
        <v>503</v>
      </c>
      <c r="H10040" s="68" t="s">
        <v>362</v>
      </c>
      <c r="I10040" s="69">
        <v>0</v>
      </c>
      <c r="J10040" s="69">
        <v>0</v>
      </c>
      <c r="K10040" s="91"/>
      <c r="L10040" s="91"/>
    </row>
    <row r="10041" spans="2:12" x14ac:dyDescent="0.25">
      <c r="B10041" s="67" t="s">
        <v>454</v>
      </c>
      <c r="C10041" s="67" t="s">
        <v>455</v>
      </c>
      <c r="D10041" s="68" t="s">
        <v>375</v>
      </c>
      <c r="E10041" s="67" t="s">
        <v>376</v>
      </c>
      <c r="F10041" s="68" t="s">
        <v>502</v>
      </c>
      <c r="G10041" s="67" t="s">
        <v>503</v>
      </c>
      <c r="H10041" s="68" t="s">
        <v>363</v>
      </c>
      <c r="I10041" s="69">
        <v>11</v>
      </c>
      <c r="J10041" s="69">
        <v>0</v>
      </c>
      <c r="K10041" s="91"/>
      <c r="L10041" s="91"/>
    </row>
    <row r="10042" spans="2:12" x14ac:dyDescent="0.25">
      <c r="B10042" s="67" t="s">
        <v>454</v>
      </c>
      <c r="C10042" s="67" t="s">
        <v>455</v>
      </c>
      <c r="D10042" s="68" t="s">
        <v>375</v>
      </c>
      <c r="E10042" s="67" t="s">
        <v>376</v>
      </c>
      <c r="F10042" s="68" t="s">
        <v>502</v>
      </c>
      <c r="G10042" s="67" t="s">
        <v>503</v>
      </c>
      <c r="H10042" s="68" t="s">
        <v>362</v>
      </c>
      <c r="I10042" s="69">
        <v>130</v>
      </c>
      <c r="J10042" s="69">
        <v>155</v>
      </c>
      <c r="K10042" s="91"/>
      <c r="L10042" s="91"/>
    </row>
    <row r="10043" spans="2:12" x14ac:dyDescent="0.25">
      <c r="B10043" s="67" t="s">
        <v>454</v>
      </c>
      <c r="C10043" s="67" t="s">
        <v>455</v>
      </c>
      <c r="D10043" s="68" t="s">
        <v>375</v>
      </c>
      <c r="E10043" s="67" t="s">
        <v>376</v>
      </c>
      <c r="F10043" s="68" t="s">
        <v>502</v>
      </c>
      <c r="G10043" s="67" t="s">
        <v>503</v>
      </c>
      <c r="H10043" s="68" t="s">
        <v>363</v>
      </c>
      <c r="I10043" s="69">
        <v>100</v>
      </c>
      <c r="J10043" s="69">
        <v>146</v>
      </c>
      <c r="K10043" s="91"/>
      <c r="L10043" s="91"/>
    </row>
    <row r="10044" spans="2:12" x14ac:dyDescent="0.25">
      <c r="B10044" s="67" t="s">
        <v>454</v>
      </c>
      <c r="C10044" s="67" t="s">
        <v>455</v>
      </c>
      <c r="D10044" s="68" t="s">
        <v>375</v>
      </c>
      <c r="E10044" s="67" t="s">
        <v>376</v>
      </c>
      <c r="F10044" s="68" t="s">
        <v>502</v>
      </c>
      <c r="G10044" s="67" t="s">
        <v>503</v>
      </c>
      <c r="H10044" s="68" t="s">
        <v>364</v>
      </c>
      <c r="I10044" s="69">
        <v>80</v>
      </c>
      <c r="J10044" s="69">
        <v>0</v>
      </c>
      <c r="K10044" s="91"/>
      <c r="L10044" s="91"/>
    </row>
    <row r="10045" spans="2:12" x14ac:dyDescent="0.25">
      <c r="B10045" s="67" t="s">
        <v>454</v>
      </c>
      <c r="C10045" s="67" t="s">
        <v>455</v>
      </c>
      <c r="D10045" s="68" t="s">
        <v>375</v>
      </c>
      <c r="E10045" s="67" t="s">
        <v>376</v>
      </c>
      <c r="F10045" s="68" t="s">
        <v>502</v>
      </c>
      <c r="G10045" s="67" t="s">
        <v>503</v>
      </c>
      <c r="H10045" s="68" t="s">
        <v>362</v>
      </c>
      <c r="I10045" s="69">
        <v>0</v>
      </c>
      <c r="J10045" s="69">
        <v>0</v>
      </c>
      <c r="K10045" s="91"/>
      <c r="L10045" s="91"/>
    </row>
    <row r="10046" spans="2:12" x14ac:dyDescent="0.25">
      <c r="B10046" s="67" t="s">
        <v>454</v>
      </c>
      <c r="C10046" s="67" t="s">
        <v>455</v>
      </c>
      <c r="D10046" s="68" t="s">
        <v>375</v>
      </c>
      <c r="E10046" s="67" t="s">
        <v>376</v>
      </c>
      <c r="F10046" s="68" t="s">
        <v>502</v>
      </c>
      <c r="G10046" s="67" t="s">
        <v>503</v>
      </c>
      <c r="H10046" s="68" t="s">
        <v>362</v>
      </c>
      <c r="I10046" s="69">
        <v>0</v>
      </c>
      <c r="J10046" s="69">
        <v>0</v>
      </c>
      <c r="K10046" s="91"/>
      <c r="L10046" s="91"/>
    </row>
    <row r="10047" spans="2:12" x14ac:dyDescent="0.25">
      <c r="B10047" s="67" t="s">
        <v>454</v>
      </c>
      <c r="C10047" s="67" t="s">
        <v>455</v>
      </c>
      <c r="D10047" s="68" t="s">
        <v>375</v>
      </c>
      <c r="E10047" s="67" t="s">
        <v>376</v>
      </c>
      <c r="F10047" s="68" t="s">
        <v>502</v>
      </c>
      <c r="G10047" s="67" t="s">
        <v>503</v>
      </c>
      <c r="H10047" s="68" t="s">
        <v>363</v>
      </c>
      <c r="I10047" s="69">
        <v>4</v>
      </c>
      <c r="J10047" s="69">
        <v>4</v>
      </c>
      <c r="K10047" s="91"/>
      <c r="L10047" s="91"/>
    </row>
    <row r="10048" spans="2:12" x14ac:dyDescent="0.25">
      <c r="B10048" s="67" t="s">
        <v>454</v>
      </c>
      <c r="C10048" s="67" t="s">
        <v>455</v>
      </c>
      <c r="D10048" s="68" t="s">
        <v>375</v>
      </c>
      <c r="E10048" s="67" t="s">
        <v>376</v>
      </c>
      <c r="F10048" s="68" t="s">
        <v>502</v>
      </c>
      <c r="G10048" s="67" t="s">
        <v>503</v>
      </c>
      <c r="H10048" s="68" t="s">
        <v>363</v>
      </c>
      <c r="I10048" s="69">
        <v>0</v>
      </c>
      <c r="J10048" s="69">
        <v>0</v>
      </c>
      <c r="K10048" s="91"/>
      <c r="L10048" s="91"/>
    </row>
    <row r="10049" spans="2:12" x14ac:dyDescent="0.25">
      <c r="B10049" s="67" t="s">
        <v>454</v>
      </c>
      <c r="C10049" s="67" t="s">
        <v>455</v>
      </c>
      <c r="D10049" s="68" t="s">
        <v>375</v>
      </c>
      <c r="E10049" s="67" t="s">
        <v>376</v>
      </c>
      <c r="F10049" s="68" t="s">
        <v>502</v>
      </c>
      <c r="G10049" s="67" t="s">
        <v>503</v>
      </c>
      <c r="H10049" s="68" t="s">
        <v>362</v>
      </c>
      <c r="I10049" s="69">
        <v>0</v>
      </c>
      <c r="J10049" s="69">
        <v>0</v>
      </c>
      <c r="K10049" s="91"/>
      <c r="L10049" s="91"/>
    </row>
    <row r="10050" spans="2:12" x14ac:dyDescent="0.25">
      <c r="B10050" s="67" t="s">
        <v>454</v>
      </c>
      <c r="C10050" s="67" t="s">
        <v>455</v>
      </c>
      <c r="D10050" s="68" t="s">
        <v>375</v>
      </c>
      <c r="E10050" s="67" t="s">
        <v>376</v>
      </c>
      <c r="F10050" s="68" t="s">
        <v>502</v>
      </c>
      <c r="G10050" s="67" t="s">
        <v>503</v>
      </c>
      <c r="H10050" s="68" t="s">
        <v>362</v>
      </c>
      <c r="I10050" s="69">
        <v>8</v>
      </c>
      <c r="J10050" s="69">
        <v>8</v>
      </c>
      <c r="K10050" s="91"/>
      <c r="L10050" s="91"/>
    </row>
    <row r="10051" spans="2:12" x14ac:dyDescent="0.25">
      <c r="B10051" s="67" t="s">
        <v>454</v>
      </c>
      <c r="C10051" s="67" t="s">
        <v>455</v>
      </c>
      <c r="D10051" s="68" t="s">
        <v>375</v>
      </c>
      <c r="E10051" s="67" t="s">
        <v>376</v>
      </c>
      <c r="F10051" s="68" t="s">
        <v>502</v>
      </c>
      <c r="G10051" s="67" t="s">
        <v>503</v>
      </c>
      <c r="H10051" s="68" t="s">
        <v>363</v>
      </c>
      <c r="I10051" s="69">
        <v>30</v>
      </c>
      <c r="J10051" s="69">
        <v>5</v>
      </c>
      <c r="K10051" s="91"/>
      <c r="L10051" s="91"/>
    </row>
    <row r="10052" spans="2:12" x14ac:dyDescent="0.25">
      <c r="B10052" s="67" t="s">
        <v>454</v>
      </c>
      <c r="C10052" s="67" t="s">
        <v>455</v>
      </c>
      <c r="D10052" s="68" t="s">
        <v>375</v>
      </c>
      <c r="E10052" s="67" t="s">
        <v>376</v>
      </c>
      <c r="F10052" s="68" t="s">
        <v>502</v>
      </c>
      <c r="G10052" s="67" t="s">
        <v>503</v>
      </c>
      <c r="H10052" s="68" t="s">
        <v>364</v>
      </c>
      <c r="I10052" s="69">
        <v>0</v>
      </c>
      <c r="J10052" s="69">
        <v>0</v>
      </c>
      <c r="K10052" s="91"/>
      <c r="L10052" s="91"/>
    </row>
    <row r="10053" spans="2:12" x14ac:dyDescent="0.25">
      <c r="B10053" s="67" t="s">
        <v>454</v>
      </c>
      <c r="C10053" s="67" t="s">
        <v>455</v>
      </c>
      <c r="D10053" s="68" t="s">
        <v>375</v>
      </c>
      <c r="E10053" s="67" t="s">
        <v>376</v>
      </c>
      <c r="F10053" s="68" t="s">
        <v>502</v>
      </c>
      <c r="G10053" s="67" t="s">
        <v>503</v>
      </c>
      <c r="H10053" s="68" t="s">
        <v>362</v>
      </c>
      <c r="I10053" s="69">
        <v>0</v>
      </c>
      <c r="J10053" s="69">
        <v>0</v>
      </c>
      <c r="K10053" s="91"/>
      <c r="L10053" s="91"/>
    </row>
    <row r="10054" spans="2:12" x14ac:dyDescent="0.25">
      <c r="B10054" s="67" t="s">
        <v>454</v>
      </c>
      <c r="C10054" s="67" t="s">
        <v>455</v>
      </c>
      <c r="D10054" s="68" t="s">
        <v>375</v>
      </c>
      <c r="E10054" s="67" t="s">
        <v>376</v>
      </c>
      <c r="F10054" s="68" t="s">
        <v>502</v>
      </c>
      <c r="G10054" s="67" t="s">
        <v>503</v>
      </c>
      <c r="H10054" s="68" t="s">
        <v>363</v>
      </c>
      <c r="I10054" s="69">
        <v>0</v>
      </c>
      <c r="J10054" s="69">
        <v>14</v>
      </c>
      <c r="K10054" s="91"/>
      <c r="L10054" s="91"/>
    </row>
    <row r="10055" spans="2:12" x14ac:dyDescent="0.25">
      <c r="B10055" s="67" t="s">
        <v>454</v>
      </c>
      <c r="C10055" s="67" t="s">
        <v>455</v>
      </c>
      <c r="D10055" s="68" t="s">
        <v>375</v>
      </c>
      <c r="E10055" s="67" t="s">
        <v>376</v>
      </c>
      <c r="F10055" s="68" t="s">
        <v>502</v>
      </c>
      <c r="G10055" s="67" t="s">
        <v>503</v>
      </c>
      <c r="H10055" s="68" t="s">
        <v>364</v>
      </c>
      <c r="I10055" s="69">
        <v>10</v>
      </c>
      <c r="J10055" s="69">
        <v>0</v>
      </c>
      <c r="K10055" s="91"/>
      <c r="L10055" s="91"/>
    </row>
    <row r="10056" spans="2:12" x14ac:dyDescent="0.25">
      <c r="B10056" s="67" t="s">
        <v>454</v>
      </c>
      <c r="C10056" s="67" t="s">
        <v>455</v>
      </c>
      <c r="D10056" s="68" t="s">
        <v>375</v>
      </c>
      <c r="E10056" s="67" t="s">
        <v>376</v>
      </c>
      <c r="F10056" s="68" t="s">
        <v>502</v>
      </c>
      <c r="G10056" s="67" t="s">
        <v>503</v>
      </c>
      <c r="H10056" s="68" t="s">
        <v>362</v>
      </c>
      <c r="I10056" s="69">
        <v>130</v>
      </c>
      <c r="J10056" s="69">
        <v>102</v>
      </c>
      <c r="K10056" s="91"/>
      <c r="L10056" s="91"/>
    </row>
    <row r="10057" spans="2:12" x14ac:dyDescent="0.25">
      <c r="B10057" s="67" t="s">
        <v>454</v>
      </c>
      <c r="C10057" s="67" t="s">
        <v>455</v>
      </c>
      <c r="D10057" s="68" t="s">
        <v>375</v>
      </c>
      <c r="E10057" s="67" t="s">
        <v>376</v>
      </c>
      <c r="F10057" s="68" t="s">
        <v>502</v>
      </c>
      <c r="G10057" s="67" t="s">
        <v>503</v>
      </c>
      <c r="H10057" s="68" t="s">
        <v>363</v>
      </c>
      <c r="I10057" s="69">
        <v>128</v>
      </c>
      <c r="J10057" s="69">
        <v>119</v>
      </c>
      <c r="K10057" s="91"/>
      <c r="L10057" s="91"/>
    </row>
    <row r="10058" spans="2:12" x14ac:dyDescent="0.25">
      <c r="B10058" s="67" t="s">
        <v>454</v>
      </c>
      <c r="C10058" s="67" t="s">
        <v>455</v>
      </c>
      <c r="D10058" s="68" t="s">
        <v>375</v>
      </c>
      <c r="E10058" s="67" t="s">
        <v>376</v>
      </c>
      <c r="F10058" s="68" t="s">
        <v>502</v>
      </c>
      <c r="G10058" s="67" t="s">
        <v>503</v>
      </c>
      <c r="H10058" s="68" t="s">
        <v>364</v>
      </c>
      <c r="I10058" s="69">
        <v>0</v>
      </c>
      <c r="J10058" s="69">
        <v>25</v>
      </c>
      <c r="K10058" s="91"/>
      <c r="L10058" s="91"/>
    </row>
    <row r="10059" spans="2:12" x14ac:dyDescent="0.25">
      <c r="B10059" s="67" t="s">
        <v>454</v>
      </c>
      <c r="C10059" s="67" t="s">
        <v>455</v>
      </c>
      <c r="D10059" s="68" t="s">
        <v>375</v>
      </c>
      <c r="E10059" s="67" t="s">
        <v>376</v>
      </c>
      <c r="F10059" s="68" t="s">
        <v>502</v>
      </c>
      <c r="G10059" s="67" t="s">
        <v>503</v>
      </c>
      <c r="H10059" s="68" t="s">
        <v>362</v>
      </c>
      <c r="I10059" s="69">
        <v>12</v>
      </c>
      <c r="J10059" s="69">
        <v>15</v>
      </c>
      <c r="K10059" s="91"/>
      <c r="L10059" s="91"/>
    </row>
    <row r="10060" spans="2:12" x14ac:dyDescent="0.25">
      <c r="B10060" s="67" t="s">
        <v>454</v>
      </c>
      <c r="C10060" s="67" t="s">
        <v>455</v>
      </c>
      <c r="D10060" s="68" t="s">
        <v>375</v>
      </c>
      <c r="E10060" s="67" t="s">
        <v>376</v>
      </c>
      <c r="F10060" s="68" t="s">
        <v>502</v>
      </c>
      <c r="G10060" s="67" t="s">
        <v>503</v>
      </c>
      <c r="H10060" s="68" t="s">
        <v>363</v>
      </c>
      <c r="I10060" s="69">
        <v>13</v>
      </c>
      <c r="J10060" s="69">
        <v>20</v>
      </c>
      <c r="K10060" s="91"/>
      <c r="L10060" s="91"/>
    </row>
    <row r="10061" spans="2:12" x14ac:dyDescent="0.25">
      <c r="B10061" s="67" t="s">
        <v>454</v>
      </c>
      <c r="C10061" s="67" t="s">
        <v>455</v>
      </c>
      <c r="D10061" s="68" t="s">
        <v>375</v>
      </c>
      <c r="E10061" s="67" t="s">
        <v>376</v>
      </c>
      <c r="F10061" s="68" t="s">
        <v>502</v>
      </c>
      <c r="G10061" s="67" t="s">
        <v>503</v>
      </c>
      <c r="H10061" s="68" t="s">
        <v>364</v>
      </c>
      <c r="I10061" s="69">
        <v>0</v>
      </c>
      <c r="J10061" s="69">
        <v>0</v>
      </c>
      <c r="K10061" s="91"/>
      <c r="L10061" s="91"/>
    </row>
    <row r="10062" spans="2:12" x14ac:dyDescent="0.25">
      <c r="B10062" s="67" t="s">
        <v>454</v>
      </c>
      <c r="C10062" s="67" t="s">
        <v>455</v>
      </c>
      <c r="D10062" s="68" t="s">
        <v>375</v>
      </c>
      <c r="E10062" s="67" t="s">
        <v>376</v>
      </c>
      <c r="F10062" s="68" t="s">
        <v>502</v>
      </c>
      <c r="G10062" s="67" t="s">
        <v>503</v>
      </c>
      <c r="H10062" s="68" t="s">
        <v>362</v>
      </c>
      <c r="I10062" s="69">
        <v>0</v>
      </c>
      <c r="J10062" s="69">
        <v>0</v>
      </c>
      <c r="K10062" s="91"/>
      <c r="L10062" s="91"/>
    </row>
    <row r="10063" spans="2:12" x14ac:dyDescent="0.25">
      <c r="B10063" s="67" t="s">
        <v>454</v>
      </c>
      <c r="C10063" s="67" t="s">
        <v>455</v>
      </c>
      <c r="D10063" s="68" t="s">
        <v>375</v>
      </c>
      <c r="E10063" s="67" t="s">
        <v>376</v>
      </c>
      <c r="F10063" s="68" t="s">
        <v>502</v>
      </c>
      <c r="G10063" s="67" t="s">
        <v>503</v>
      </c>
      <c r="H10063" s="68" t="s">
        <v>363</v>
      </c>
      <c r="I10063" s="69">
        <v>0</v>
      </c>
      <c r="J10063" s="69">
        <v>0</v>
      </c>
      <c r="K10063" s="91"/>
      <c r="L10063" s="91"/>
    </row>
    <row r="10064" spans="2:12" x14ac:dyDescent="0.25">
      <c r="B10064" s="67" t="s">
        <v>454</v>
      </c>
      <c r="C10064" s="67" t="s">
        <v>455</v>
      </c>
      <c r="D10064" s="68" t="s">
        <v>375</v>
      </c>
      <c r="E10064" s="67" t="s">
        <v>376</v>
      </c>
      <c r="F10064" s="68" t="s">
        <v>502</v>
      </c>
      <c r="G10064" s="67" t="s">
        <v>503</v>
      </c>
      <c r="H10064" s="68" t="s">
        <v>364</v>
      </c>
      <c r="I10064" s="69">
        <v>0</v>
      </c>
      <c r="J10064" s="69">
        <v>0</v>
      </c>
      <c r="K10064" s="91"/>
      <c r="L10064" s="91"/>
    </row>
    <row r="10065" spans="2:12" x14ac:dyDescent="0.25">
      <c r="B10065" s="67" t="s">
        <v>454</v>
      </c>
      <c r="C10065" s="67" t="s">
        <v>455</v>
      </c>
      <c r="D10065" s="68" t="s">
        <v>375</v>
      </c>
      <c r="E10065" s="67" t="s">
        <v>376</v>
      </c>
      <c r="F10065" s="68" t="s">
        <v>502</v>
      </c>
      <c r="G10065" s="67" t="s">
        <v>503</v>
      </c>
      <c r="H10065" s="68" t="s">
        <v>362</v>
      </c>
      <c r="I10065" s="69">
        <v>0</v>
      </c>
      <c r="J10065" s="69">
        <v>0</v>
      </c>
      <c r="K10065" s="91"/>
      <c r="L10065" s="91"/>
    </row>
    <row r="10066" spans="2:12" x14ac:dyDescent="0.25">
      <c r="B10066" s="67" t="s">
        <v>454</v>
      </c>
      <c r="C10066" s="67" t="s">
        <v>455</v>
      </c>
      <c r="D10066" s="68" t="s">
        <v>375</v>
      </c>
      <c r="E10066" s="67" t="s">
        <v>376</v>
      </c>
      <c r="F10066" s="68" t="s">
        <v>502</v>
      </c>
      <c r="G10066" s="67" t="s">
        <v>503</v>
      </c>
      <c r="H10066" s="68" t="s">
        <v>364</v>
      </c>
      <c r="I10066" s="69">
        <v>0</v>
      </c>
      <c r="J10066" s="69">
        <v>15</v>
      </c>
      <c r="K10066" s="91"/>
      <c r="L10066" s="91"/>
    </row>
    <row r="10067" spans="2:12" x14ac:dyDescent="0.25">
      <c r="B10067" s="67" t="s">
        <v>454</v>
      </c>
      <c r="C10067" s="67" t="s">
        <v>455</v>
      </c>
      <c r="D10067" s="68" t="s">
        <v>375</v>
      </c>
      <c r="E10067" s="67" t="s">
        <v>376</v>
      </c>
      <c r="F10067" s="68" t="s">
        <v>502</v>
      </c>
      <c r="G10067" s="67" t="s">
        <v>503</v>
      </c>
      <c r="H10067" s="68" t="s">
        <v>362</v>
      </c>
      <c r="I10067" s="69">
        <v>0</v>
      </c>
      <c r="J10067" s="69">
        <v>0</v>
      </c>
      <c r="K10067" s="91"/>
      <c r="L10067" s="91"/>
    </row>
    <row r="10068" spans="2:12" x14ac:dyDescent="0.25">
      <c r="B10068" s="67" t="s">
        <v>454</v>
      </c>
      <c r="C10068" s="67" t="s">
        <v>455</v>
      </c>
      <c r="D10068" s="68" t="s">
        <v>375</v>
      </c>
      <c r="E10068" s="67" t="s">
        <v>376</v>
      </c>
      <c r="F10068" s="68" t="s">
        <v>502</v>
      </c>
      <c r="G10068" s="67" t="s">
        <v>503</v>
      </c>
      <c r="H10068" s="68" t="s">
        <v>362</v>
      </c>
      <c r="I10068" s="69">
        <v>0</v>
      </c>
      <c r="J10068" s="69">
        <v>0</v>
      </c>
      <c r="K10068" s="91"/>
      <c r="L10068" s="91"/>
    </row>
    <row r="10069" spans="2:12" x14ac:dyDescent="0.25">
      <c r="B10069" s="67" t="s">
        <v>454</v>
      </c>
      <c r="C10069" s="67" t="s">
        <v>455</v>
      </c>
      <c r="D10069" s="68" t="s">
        <v>375</v>
      </c>
      <c r="E10069" s="67" t="s">
        <v>376</v>
      </c>
      <c r="F10069" s="68" t="s">
        <v>502</v>
      </c>
      <c r="G10069" s="67" t="s">
        <v>503</v>
      </c>
      <c r="H10069" s="68" t="s">
        <v>363</v>
      </c>
      <c r="I10069" s="69">
        <v>0</v>
      </c>
      <c r="J10069" s="69">
        <v>0</v>
      </c>
      <c r="K10069" s="91"/>
      <c r="L10069" s="91"/>
    </row>
    <row r="10070" spans="2:12" x14ac:dyDescent="0.25">
      <c r="B10070" s="67" t="s">
        <v>454</v>
      </c>
      <c r="C10070" s="67" t="s">
        <v>455</v>
      </c>
      <c r="D10070" s="68" t="s">
        <v>375</v>
      </c>
      <c r="E10070" s="67" t="s">
        <v>376</v>
      </c>
      <c r="F10070" s="68" t="s">
        <v>502</v>
      </c>
      <c r="G10070" s="67" t="s">
        <v>503</v>
      </c>
      <c r="H10070" s="68" t="s">
        <v>364</v>
      </c>
      <c r="I10070" s="69">
        <v>3</v>
      </c>
      <c r="J10070" s="69">
        <v>0</v>
      </c>
      <c r="K10070" s="91"/>
      <c r="L10070" s="91"/>
    </row>
    <row r="10071" spans="2:12" x14ac:dyDescent="0.25">
      <c r="B10071" s="67" t="s">
        <v>454</v>
      </c>
      <c r="C10071" s="67" t="s">
        <v>455</v>
      </c>
      <c r="D10071" s="68" t="s">
        <v>375</v>
      </c>
      <c r="E10071" s="67" t="s">
        <v>376</v>
      </c>
      <c r="F10071" s="68" t="s">
        <v>502</v>
      </c>
      <c r="G10071" s="67" t="s">
        <v>503</v>
      </c>
      <c r="H10071" s="68" t="s">
        <v>362</v>
      </c>
      <c r="I10071" s="69">
        <v>0</v>
      </c>
      <c r="J10071" s="69">
        <v>0</v>
      </c>
      <c r="K10071" s="91"/>
      <c r="L10071" s="91"/>
    </row>
    <row r="10072" spans="2:12" x14ac:dyDescent="0.25">
      <c r="B10072" s="67" t="s">
        <v>454</v>
      </c>
      <c r="C10072" s="67" t="s">
        <v>455</v>
      </c>
      <c r="D10072" s="68" t="s">
        <v>375</v>
      </c>
      <c r="E10072" s="67" t="s">
        <v>376</v>
      </c>
      <c r="F10072" s="68" t="s">
        <v>502</v>
      </c>
      <c r="G10072" s="67" t="s">
        <v>503</v>
      </c>
      <c r="H10072" s="68" t="s">
        <v>363</v>
      </c>
      <c r="I10072" s="69">
        <v>4</v>
      </c>
      <c r="J10072" s="69">
        <v>4</v>
      </c>
      <c r="K10072" s="91"/>
      <c r="L10072" s="91"/>
    </row>
    <row r="10073" spans="2:12" x14ac:dyDescent="0.25">
      <c r="B10073" s="67" t="s">
        <v>454</v>
      </c>
      <c r="C10073" s="67" t="s">
        <v>455</v>
      </c>
      <c r="D10073" s="68" t="s">
        <v>375</v>
      </c>
      <c r="E10073" s="67" t="s">
        <v>376</v>
      </c>
      <c r="F10073" s="68" t="s">
        <v>502</v>
      </c>
      <c r="G10073" s="67" t="s">
        <v>503</v>
      </c>
      <c r="H10073" s="68" t="s">
        <v>362</v>
      </c>
      <c r="I10073" s="69">
        <v>0</v>
      </c>
      <c r="J10073" s="69">
        <v>0</v>
      </c>
      <c r="K10073" s="91"/>
      <c r="L10073" s="91"/>
    </row>
    <row r="10074" spans="2:12" x14ac:dyDescent="0.25">
      <c r="B10074" s="67" t="s">
        <v>454</v>
      </c>
      <c r="C10074" s="67" t="s">
        <v>455</v>
      </c>
      <c r="D10074" s="68" t="s">
        <v>375</v>
      </c>
      <c r="E10074" s="67" t="s">
        <v>376</v>
      </c>
      <c r="F10074" s="68" t="s">
        <v>502</v>
      </c>
      <c r="G10074" s="67" t="s">
        <v>503</v>
      </c>
      <c r="H10074" s="68" t="s">
        <v>363</v>
      </c>
      <c r="I10074" s="69">
        <v>0</v>
      </c>
      <c r="J10074" s="69">
        <v>0</v>
      </c>
      <c r="K10074" s="91"/>
      <c r="L10074" s="91"/>
    </row>
    <row r="10075" spans="2:12" x14ac:dyDescent="0.25">
      <c r="B10075" s="67" t="s">
        <v>454</v>
      </c>
      <c r="C10075" s="67" t="s">
        <v>455</v>
      </c>
      <c r="D10075" s="68" t="s">
        <v>375</v>
      </c>
      <c r="E10075" s="67" t="s">
        <v>376</v>
      </c>
      <c r="F10075" s="68" t="s">
        <v>502</v>
      </c>
      <c r="G10075" s="67" t="s">
        <v>503</v>
      </c>
      <c r="H10075" s="68" t="s">
        <v>364</v>
      </c>
      <c r="I10075" s="69">
        <v>0</v>
      </c>
      <c r="J10075" s="69">
        <v>0</v>
      </c>
      <c r="K10075" s="91"/>
      <c r="L10075" s="91"/>
    </row>
    <row r="10076" spans="2:12" x14ac:dyDescent="0.25">
      <c r="B10076" s="67" t="s">
        <v>454</v>
      </c>
      <c r="C10076" s="67" t="s">
        <v>455</v>
      </c>
      <c r="D10076" s="68" t="s">
        <v>375</v>
      </c>
      <c r="E10076" s="67" t="s">
        <v>376</v>
      </c>
      <c r="F10076" s="68" t="s">
        <v>502</v>
      </c>
      <c r="G10076" s="67" t="s">
        <v>503</v>
      </c>
      <c r="H10076" s="68" t="s">
        <v>362</v>
      </c>
      <c r="I10076" s="69">
        <v>60</v>
      </c>
      <c r="J10076" s="69">
        <v>100</v>
      </c>
      <c r="K10076" s="91"/>
      <c r="L10076" s="91"/>
    </row>
    <row r="10077" spans="2:12" x14ac:dyDescent="0.25">
      <c r="B10077" s="67" t="s">
        <v>454</v>
      </c>
      <c r="C10077" s="67" t="s">
        <v>455</v>
      </c>
      <c r="D10077" s="68" t="s">
        <v>375</v>
      </c>
      <c r="E10077" s="67" t="s">
        <v>376</v>
      </c>
      <c r="F10077" s="68" t="s">
        <v>502</v>
      </c>
      <c r="G10077" s="67" t="s">
        <v>503</v>
      </c>
      <c r="H10077" s="68" t="s">
        <v>363</v>
      </c>
      <c r="I10077" s="69">
        <v>410</v>
      </c>
      <c r="J10077" s="69">
        <v>593</v>
      </c>
      <c r="K10077" s="91"/>
      <c r="L10077" s="91"/>
    </row>
    <row r="10078" spans="2:12" x14ac:dyDescent="0.25">
      <c r="B10078" s="67" t="s">
        <v>454</v>
      </c>
      <c r="C10078" s="67" t="s">
        <v>455</v>
      </c>
      <c r="D10078" s="68" t="s">
        <v>375</v>
      </c>
      <c r="E10078" s="67" t="s">
        <v>376</v>
      </c>
      <c r="F10078" s="68" t="s">
        <v>502</v>
      </c>
      <c r="G10078" s="67" t="s">
        <v>503</v>
      </c>
      <c r="H10078" s="68" t="s">
        <v>364</v>
      </c>
      <c r="I10078" s="69">
        <v>20</v>
      </c>
      <c r="J10078" s="69">
        <v>20</v>
      </c>
      <c r="K10078" s="91"/>
      <c r="L10078" s="91"/>
    </row>
    <row r="10079" spans="2:12" x14ac:dyDescent="0.25">
      <c r="B10079" s="67" t="s">
        <v>454</v>
      </c>
      <c r="C10079" s="67" t="s">
        <v>455</v>
      </c>
      <c r="D10079" s="68" t="s">
        <v>375</v>
      </c>
      <c r="E10079" s="67" t="s">
        <v>376</v>
      </c>
      <c r="F10079" s="68" t="s">
        <v>502</v>
      </c>
      <c r="G10079" s="67" t="s">
        <v>503</v>
      </c>
      <c r="H10079" s="68" t="s">
        <v>362</v>
      </c>
      <c r="I10079" s="69">
        <v>0</v>
      </c>
      <c r="J10079" s="69">
        <v>0</v>
      </c>
      <c r="K10079" s="91"/>
      <c r="L10079" s="91"/>
    </row>
    <row r="10080" spans="2:12" x14ac:dyDescent="0.25">
      <c r="B10080" s="67" t="s">
        <v>454</v>
      </c>
      <c r="C10080" s="67" t="s">
        <v>455</v>
      </c>
      <c r="D10080" s="68" t="s">
        <v>375</v>
      </c>
      <c r="E10080" s="67" t="s">
        <v>376</v>
      </c>
      <c r="F10080" s="68" t="s">
        <v>502</v>
      </c>
      <c r="G10080" s="67" t="s">
        <v>503</v>
      </c>
      <c r="H10080" s="68" t="s">
        <v>364</v>
      </c>
      <c r="I10080" s="69">
        <v>0</v>
      </c>
      <c r="J10080" s="69">
        <v>0</v>
      </c>
      <c r="K10080" s="91"/>
      <c r="L10080" s="91"/>
    </row>
    <row r="10081" spans="2:12" x14ac:dyDescent="0.25">
      <c r="B10081" s="67" t="s">
        <v>454</v>
      </c>
      <c r="C10081" s="67" t="s">
        <v>455</v>
      </c>
      <c r="D10081" s="68" t="s">
        <v>375</v>
      </c>
      <c r="E10081" s="67" t="s">
        <v>376</v>
      </c>
      <c r="F10081" s="68" t="s">
        <v>502</v>
      </c>
      <c r="G10081" s="67" t="s">
        <v>503</v>
      </c>
      <c r="H10081" s="68" t="s">
        <v>362</v>
      </c>
      <c r="I10081" s="69">
        <v>0</v>
      </c>
      <c r="J10081" s="69">
        <v>0</v>
      </c>
      <c r="K10081" s="91"/>
      <c r="L10081" s="91"/>
    </row>
    <row r="10082" spans="2:12" x14ac:dyDescent="0.25">
      <c r="B10082" s="67" t="s">
        <v>454</v>
      </c>
      <c r="C10082" s="67" t="s">
        <v>455</v>
      </c>
      <c r="D10082" s="68" t="s">
        <v>375</v>
      </c>
      <c r="E10082" s="67" t="s">
        <v>376</v>
      </c>
      <c r="F10082" s="68" t="s">
        <v>502</v>
      </c>
      <c r="G10082" s="67" t="s">
        <v>503</v>
      </c>
      <c r="H10082" s="68" t="s">
        <v>363</v>
      </c>
      <c r="I10082" s="69">
        <v>0</v>
      </c>
      <c r="J10082" s="69">
        <v>0</v>
      </c>
      <c r="K10082" s="91"/>
      <c r="L10082" s="91"/>
    </row>
    <row r="10083" spans="2:12" x14ac:dyDescent="0.25">
      <c r="B10083" s="67" t="s">
        <v>454</v>
      </c>
      <c r="C10083" s="67" t="s">
        <v>455</v>
      </c>
      <c r="D10083" s="68" t="s">
        <v>375</v>
      </c>
      <c r="E10083" s="67" t="s">
        <v>376</v>
      </c>
      <c r="F10083" s="68" t="s">
        <v>502</v>
      </c>
      <c r="G10083" s="67" t="s">
        <v>503</v>
      </c>
      <c r="H10083" s="68" t="s">
        <v>364</v>
      </c>
      <c r="I10083" s="69">
        <v>0</v>
      </c>
      <c r="J10083" s="69">
        <v>0</v>
      </c>
      <c r="K10083" s="91"/>
      <c r="L10083" s="91"/>
    </row>
    <row r="10084" spans="2:12" x14ac:dyDescent="0.25">
      <c r="B10084" s="67" t="s">
        <v>454</v>
      </c>
      <c r="C10084" s="67" t="s">
        <v>455</v>
      </c>
      <c r="D10084" s="68" t="s">
        <v>375</v>
      </c>
      <c r="E10084" s="67" t="s">
        <v>376</v>
      </c>
      <c r="F10084" s="68" t="s">
        <v>502</v>
      </c>
      <c r="G10084" s="67" t="s">
        <v>503</v>
      </c>
      <c r="H10084" s="68" t="s">
        <v>363</v>
      </c>
      <c r="I10084" s="69">
        <v>0</v>
      </c>
      <c r="J10084" s="69">
        <v>0</v>
      </c>
      <c r="K10084" s="91"/>
      <c r="L10084" s="91"/>
    </row>
    <row r="10085" spans="2:12" x14ac:dyDescent="0.25">
      <c r="B10085" s="67" t="s">
        <v>454</v>
      </c>
      <c r="C10085" s="67" t="s">
        <v>455</v>
      </c>
      <c r="D10085" s="68" t="s">
        <v>375</v>
      </c>
      <c r="E10085" s="67" t="s">
        <v>376</v>
      </c>
      <c r="F10085" s="68" t="s">
        <v>502</v>
      </c>
      <c r="G10085" s="67" t="s">
        <v>503</v>
      </c>
      <c r="H10085" s="68" t="s">
        <v>362</v>
      </c>
      <c r="I10085" s="69">
        <v>0.309</v>
      </c>
      <c r="J10085" s="69">
        <v>0.20599999999999999</v>
      </c>
      <c r="K10085" s="91"/>
      <c r="L10085" s="91"/>
    </row>
    <row r="10086" spans="2:12" x14ac:dyDescent="0.25">
      <c r="B10086" s="67" t="s">
        <v>454</v>
      </c>
      <c r="C10086" s="67" t="s">
        <v>455</v>
      </c>
      <c r="D10086" s="68" t="s">
        <v>375</v>
      </c>
      <c r="E10086" s="67" t="s">
        <v>376</v>
      </c>
      <c r="F10086" s="68" t="s">
        <v>502</v>
      </c>
      <c r="G10086" s="67" t="s">
        <v>503</v>
      </c>
      <c r="H10086" s="68" t="s">
        <v>363</v>
      </c>
      <c r="I10086" s="69">
        <v>0.39140000000000003</v>
      </c>
      <c r="J10086" s="69">
        <v>0.55620000000000003</v>
      </c>
      <c r="K10086" s="91"/>
      <c r="L10086" s="91"/>
    </row>
    <row r="10087" spans="2:12" x14ac:dyDescent="0.25">
      <c r="B10087" s="67" t="s">
        <v>454</v>
      </c>
      <c r="C10087" s="67" t="s">
        <v>455</v>
      </c>
      <c r="D10087" s="68" t="s">
        <v>375</v>
      </c>
      <c r="E10087" s="67" t="s">
        <v>376</v>
      </c>
      <c r="F10087" s="68" t="s">
        <v>502</v>
      </c>
      <c r="G10087" s="67" t="s">
        <v>503</v>
      </c>
      <c r="H10087" s="68" t="s">
        <v>364</v>
      </c>
      <c r="I10087" s="69">
        <v>0.45319999999999999</v>
      </c>
      <c r="J10087" s="69">
        <v>0.28839999999999999</v>
      </c>
      <c r="K10087" s="91"/>
      <c r="L10087" s="91"/>
    </row>
    <row r="10088" spans="2:12" x14ac:dyDescent="0.25">
      <c r="B10088" s="67" t="s">
        <v>454</v>
      </c>
      <c r="C10088" s="67" t="s">
        <v>455</v>
      </c>
      <c r="D10088" s="68" t="s">
        <v>375</v>
      </c>
      <c r="E10088" s="67" t="s">
        <v>376</v>
      </c>
      <c r="F10088" s="68" t="s">
        <v>502</v>
      </c>
      <c r="G10088" s="67" t="s">
        <v>503</v>
      </c>
      <c r="H10088" s="68" t="s">
        <v>362</v>
      </c>
      <c r="I10088" s="69">
        <v>0</v>
      </c>
      <c r="J10088" s="69">
        <v>0</v>
      </c>
      <c r="K10088" s="91"/>
      <c r="L10088" s="91"/>
    </row>
    <row r="10089" spans="2:12" x14ac:dyDescent="0.25">
      <c r="B10089" s="67" t="s">
        <v>454</v>
      </c>
      <c r="C10089" s="67" t="s">
        <v>455</v>
      </c>
      <c r="D10089" s="68" t="s">
        <v>375</v>
      </c>
      <c r="E10089" s="67" t="s">
        <v>376</v>
      </c>
      <c r="F10089" s="68" t="s">
        <v>502</v>
      </c>
      <c r="G10089" s="67" t="s">
        <v>503</v>
      </c>
      <c r="H10089" s="68" t="s">
        <v>363</v>
      </c>
      <c r="I10089" s="69">
        <v>20</v>
      </c>
      <c r="J10089" s="69">
        <v>0</v>
      </c>
      <c r="K10089" s="91"/>
      <c r="L10089" s="91"/>
    </row>
    <row r="10090" spans="2:12" x14ac:dyDescent="0.25">
      <c r="B10090" s="67" t="s">
        <v>454</v>
      </c>
      <c r="C10090" s="67" t="s">
        <v>455</v>
      </c>
      <c r="D10090" s="68" t="s">
        <v>375</v>
      </c>
      <c r="E10090" s="67" t="s">
        <v>376</v>
      </c>
      <c r="F10090" s="68" t="s">
        <v>502</v>
      </c>
      <c r="G10090" s="67" t="s">
        <v>503</v>
      </c>
      <c r="H10090" s="68" t="s">
        <v>362</v>
      </c>
      <c r="I10090" s="69">
        <v>4.4400000000000004</v>
      </c>
      <c r="J10090" s="69">
        <v>9.24</v>
      </c>
      <c r="K10090" s="91"/>
      <c r="L10090" s="91"/>
    </row>
    <row r="10091" spans="2:12" x14ac:dyDescent="0.25">
      <c r="B10091" s="67" t="s">
        <v>454</v>
      </c>
      <c r="C10091" s="67" t="s">
        <v>455</v>
      </c>
      <c r="D10091" s="68" t="s">
        <v>375</v>
      </c>
      <c r="E10091" s="67" t="s">
        <v>376</v>
      </c>
      <c r="F10091" s="68" t="s">
        <v>502</v>
      </c>
      <c r="G10091" s="67" t="s">
        <v>503</v>
      </c>
      <c r="H10091" s="68" t="s">
        <v>363</v>
      </c>
      <c r="I10091" s="69">
        <v>30.72</v>
      </c>
      <c r="J10091" s="69">
        <v>50.88</v>
      </c>
      <c r="K10091" s="91"/>
      <c r="L10091" s="91"/>
    </row>
    <row r="10092" spans="2:12" x14ac:dyDescent="0.25">
      <c r="B10092" s="67" t="s">
        <v>454</v>
      </c>
      <c r="C10092" s="67" t="s">
        <v>455</v>
      </c>
      <c r="D10092" s="68" t="s">
        <v>375</v>
      </c>
      <c r="E10092" s="67" t="s">
        <v>376</v>
      </c>
      <c r="F10092" s="68" t="s">
        <v>502</v>
      </c>
      <c r="G10092" s="67" t="s">
        <v>503</v>
      </c>
      <c r="H10092" s="68" t="s">
        <v>364</v>
      </c>
      <c r="I10092" s="69">
        <v>18.72</v>
      </c>
      <c r="J10092" s="69">
        <v>26.16</v>
      </c>
      <c r="K10092" s="91"/>
      <c r="L10092" s="91"/>
    </row>
    <row r="10093" spans="2:12" x14ac:dyDescent="0.25">
      <c r="B10093" s="67" t="s">
        <v>454</v>
      </c>
      <c r="C10093" s="67" t="s">
        <v>455</v>
      </c>
      <c r="D10093" s="68" t="s">
        <v>375</v>
      </c>
      <c r="E10093" s="67" t="s">
        <v>376</v>
      </c>
      <c r="F10093" s="68" t="s">
        <v>502</v>
      </c>
      <c r="G10093" s="67" t="s">
        <v>503</v>
      </c>
      <c r="H10093" s="68" t="s">
        <v>362</v>
      </c>
      <c r="I10093" s="69">
        <v>4.3499999999999996</v>
      </c>
      <c r="J10093" s="69">
        <v>10.199999999999999</v>
      </c>
      <c r="K10093" s="91"/>
      <c r="L10093" s="91"/>
    </row>
    <row r="10094" spans="2:12" x14ac:dyDescent="0.25">
      <c r="B10094" s="67" t="s">
        <v>454</v>
      </c>
      <c r="C10094" s="67" t="s">
        <v>455</v>
      </c>
      <c r="D10094" s="68" t="s">
        <v>375</v>
      </c>
      <c r="E10094" s="67" t="s">
        <v>376</v>
      </c>
      <c r="F10094" s="68" t="s">
        <v>502</v>
      </c>
      <c r="G10094" s="67" t="s">
        <v>503</v>
      </c>
      <c r="H10094" s="68" t="s">
        <v>363</v>
      </c>
      <c r="I10094" s="69">
        <v>3.75</v>
      </c>
      <c r="J10094" s="69">
        <v>3</v>
      </c>
      <c r="K10094" s="91"/>
      <c r="L10094" s="91"/>
    </row>
    <row r="10095" spans="2:12" x14ac:dyDescent="0.25">
      <c r="B10095" s="67" t="s">
        <v>454</v>
      </c>
      <c r="C10095" s="67" t="s">
        <v>455</v>
      </c>
      <c r="D10095" s="68" t="s">
        <v>375</v>
      </c>
      <c r="E10095" s="67" t="s">
        <v>376</v>
      </c>
      <c r="F10095" s="68" t="s">
        <v>502</v>
      </c>
      <c r="G10095" s="67" t="s">
        <v>503</v>
      </c>
      <c r="H10095" s="68" t="s">
        <v>364</v>
      </c>
      <c r="I10095" s="69">
        <v>5.0999999999999996</v>
      </c>
      <c r="J10095" s="69">
        <v>0</v>
      </c>
      <c r="K10095" s="91"/>
      <c r="L10095" s="91"/>
    </row>
    <row r="10096" spans="2:12" x14ac:dyDescent="0.25">
      <c r="B10096" s="67" t="s">
        <v>454</v>
      </c>
      <c r="C10096" s="67" t="s">
        <v>455</v>
      </c>
      <c r="D10096" s="68" t="s">
        <v>375</v>
      </c>
      <c r="E10096" s="67" t="s">
        <v>376</v>
      </c>
      <c r="F10096" s="68" t="s">
        <v>502</v>
      </c>
      <c r="G10096" s="67" t="s">
        <v>503</v>
      </c>
      <c r="H10096" s="68" t="s">
        <v>362</v>
      </c>
      <c r="I10096" s="69">
        <v>9</v>
      </c>
      <c r="J10096" s="69">
        <v>0</v>
      </c>
      <c r="K10096" s="91"/>
      <c r="L10096" s="91"/>
    </row>
    <row r="10097" spans="2:12" x14ac:dyDescent="0.25">
      <c r="B10097" s="67" t="s">
        <v>454</v>
      </c>
      <c r="C10097" s="67" t="s">
        <v>455</v>
      </c>
      <c r="D10097" s="68" t="s">
        <v>375</v>
      </c>
      <c r="E10097" s="67" t="s">
        <v>376</v>
      </c>
      <c r="F10097" s="68" t="s">
        <v>502</v>
      </c>
      <c r="G10097" s="67" t="s">
        <v>503</v>
      </c>
      <c r="H10097" s="68" t="s">
        <v>363</v>
      </c>
      <c r="I10097" s="69">
        <v>0</v>
      </c>
      <c r="J10097" s="69">
        <v>0</v>
      </c>
      <c r="K10097" s="91"/>
      <c r="L10097" s="91"/>
    </row>
    <row r="10098" spans="2:12" x14ac:dyDescent="0.25">
      <c r="B10098" s="67" t="s">
        <v>454</v>
      </c>
      <c r="C10098" s="67" t="s">
        <v>455</v>
      </c>
      <c r="D10098" s="68" t="s">
        <v>375</v>
      </c>
      <c r="E10098" s="67" t="s">
        <v>376</v>
      </c>
      <c r="F10098" s="68" t="s">
        <v>502</v>
      </c>
      <c r="G10098" s="67" t="s">
        <v>503</v>
      </c>
      <c r="H10098" s="68" t="s">
        <v>363</v>
      </c>
      <c r="I10098" s="69">
        <v>6</v>
      </c>
      <c r="J10098" s="69">
        <v>15</v>
      </c>
      <c r="K10098" s="91"/>
      <c r="L10098" s="91"/>
    </row>
    <row r="10099" spans="2:12" x14ac:dyDescent="0.25">
      <c r="B10099" s="67" t="s">
        <v>454</v>
      </c>
      <c r="C10099" s="67" t="s">
        <v>455</v>
      </c>
      <c r="D10099" s="68" t="s">
        <v>375</v>
      </c>
      <c r="E10099" s="67" t="s">
        <v>376</v>
      </c>
      <c r="F10099" s="68" t="s">
        <v>502</v>
      </c>
      <c r="G10099" s="67" t="s">
        <v>503</v>
      </c>
      <c r="H10099" s="68" t="s">
        <v>364</v>
      </c>
      <c r="I10099" s="69">
        <v>0</v>
      </c>
      <c r="J10099" s="69">
        <v>19</v>
      </c>
      <c r="K10099" s="91"/>
      <c r="L10099" s="91"/>
    </row>
    <row r="10100" spans="2:12" x14ac:dyDescent="0.25">
      <c r="B10100" s="67" t="s">
        <v>454</v>
      </c>
      <c r="C10100" s="67" t="s">
        <v>455</v>
      </c>
      <c r="D10100" s="68" t="s">
        <v>375</v>
      </c>
      <c r="E10100" s="67" t="s">
        <v>376</v>
      </c>
      <c r="F10100" s="68" t="s">
        <v>502</v>
      </c>
      <c r="G10100" s="67" t="s">
        <v>503</v>
      </c>
      <c r="H10100" s="68" t="s">
        <v>362</v>
      </c>
      <c r="I10100" s="69">
        <v>70</v>
      </c>
      <c r="J10100" s="69">
        <v>137</v>
      </c>
      <c r="K10100" s="91"/>
      <c r="L10100" s="91"/>
    </row>
    <row r="10101" spans="2:12" x14ac:dyDescent="0.25">
      <c r="B10101" s="67" t="s">
        <v>454</v>
      </c>
      <c r="C10101" s="67" t="s">
        <v>455</v>
      </c>
      <c r="D10101" s="68" t="s">
        <v>375</v>
      </c>
      <c r="E10101" s="67" t="s">
        <v>376</v>
      </c>
      <c r="F10101" s="68" t="s">
        <v>502</v>
      </c>
      <c r="G10101" s="67" t="s">
        <v>503</v>
      </c>
      <c r="H10101" s="68" t="s">
        <v>363</v>
      </c>
      <c r="I10101" s="69">
        <v>300</v>
      </c>
      <c r="J10101" s="69">
        <v>300</v>
      </c>
      <c r="K10101" s="91"/>
      <c r="L10101" s="91"/>
    </row>
    <row r="10102" spans="2:12" x14ac:dyDescent="0.25">
      <c r="B10102" s="67" t="s">
        <v>454</v>
      </c>
      <c r="C10102" s="67" t="s">
        <v>455</v>
      </c>
      <c r="D10102" s="68" t="s">
        <v>375</v>
      </c>
      <c r="E10102" s="67" t="s">
        <v>376</v>
      </c>
      <c r="F10102" s="68" t="s">
        <v>502</v>
      </c>
      <c r="G10102" s="67" t="s">
        <v>503</v>
      </c>
      <c r="H10102" s="68" t="s">
        <v>364</v>
      </c>
      <c r="I10102" s="69">
        <v>201</v>
      </c>
      <c r="J10102" s="69">
        <v>233</v>
      </c>
      <c r="K10102" s="91"/>
      <c r="L10102" s="91"/>
    </row>
    <row r="10103" spans="2:12" x14ac:dyDescent="0.25">
      <c r="B10103" s="67" t="s">
        <v>454</v>
      </c>
      <c r="C10103" s="67" t="s">
        <v>455</v>
      </c>
      <c r="D10103" s="68" t="s">
        <v>375</v>
      </c>
      <c r="E10103" s="67" t="s">
        <v>376</v>
      </c>
      <c r="F10103" s="68" t="s">
        <v>502</v>
      </c>
      <c r="G10103" s="67" t="s">
        <v>503</v>
      </c>
      <c r="H10103" s="68" t="s">
        <v>362</v>
      </c>
      <c r="I10103" s="69">
        <v>29</v>
      </c>
      <c r="J10103" s="69">
        <v>54</v>
      </c>
      <c r="K10103" s="91"/>
      <c r="L10103" s="91"/>
    </row>
    <row r="10104" spans="2:12" x14ac:dyDescent="0.25">
      <c r="B10104" s="67" t="s">
        <v>454</v>
      </c>
      <c r="C10104" s="67" t="s">
        <v>455</v>
      </c>
      <c r="D10104" s="68" t="s">
        <v>375</v>
      </c>
      <c r="E10104" s="67" t="s">
        <v>376</v>
      </c>
      <c r="F10104" s="68" t="s">
        <v>502</v>
      </c>
      <c r="G10104" s="67" t="s">
        <v>503</v>
      </c>
      <c r="H10104" s="68" t="s">
        <v>363</v>
      </c>
      <c r="I10104" s="69">
        <v>16</v>
      </c>
      <c r="J10104" s="69">
        <v>62</v>
      </c>
      <c r="K10104" s="91"/>
      <c r="L10104" s="91"/>
    </row>
    <row r="10105" spans="2:12" x14ac:dyDescent="0.25">
      <c r="B10105" s="67" t="s">
        <v>454</v>
      </c>
      <c r="C10105" s="67" t="s">
        <v>455</v>
      </c>
      <c r="D10105" s="68" t="s">
        <v>375</v>
      </c>
      <c r="E10105" s="67" t="s">
        <v>376</v>
      </c>
      <c r="F10105" s="68" t="s">
        <v>502</v>
      </c>
      <c r="G10105" s="67" t="s">
        <v>503</v>
      </c>
      <c r="H10105" s="68" t="s">
        <v>364</v>
      </c>
      <c r="I10105" s="69">
        <v>23</v>
      </c>
      <c r="J10105" s="69">
        <v>22</v>
      </c>
      <c r="K10105" s="91"/>
      <c r="L10105" s="91"/>
    </row>
    <row r="10106" spans="2:12" x14ac:dyDescent="0.25">
      <c r="B10106" s="67" t="s">
        <v>454</v>
      </c>
      <c r="C10106" s="67" t="s">
        <v>455</v>
      </c>
      <c r="D10106" s="68" t="s">
        <v>375</v>
      </c>
      <c r="E10106" s="67" t="s">
        <v>376</v>
      </c>
      <c r="F10106" s="68" t="s">
        <v>502</v>
      </c>
      <c r="G10106" s="67" t="s">
        <v>503</v>
      </c>
      <c r="H10106" s="68" t="s">
        <v>362</v>
      </c>
      <c r="I10106" s="69">
        <v>40</v>
      </c>
      <c r="J10106" s="69">
        <v>45</v>
      </c>
      <c r="K10106" s="91"/>
      <c r="L10106" s="91"/>
    </row>
    <row r="10107" spans="2:12" x14ac:dyDescent="0.25">
      <c r="B10107" s="67" t="s">
        <v>454</v>
      </c>
      <c r="C10107" s="67" t="s">
        <v>455</v>
      </c>
      <c r="D10107" s="68" t="s">
        <v>375</v>
      </c>
      <c r="E10107" s="67" t="s">
        <v>376</v>
      </c>
      <c r="F10107" s="68" t="s">
        <v>502</v>
      </c>
      <c r="G10107" s="67" t="s">
        <v>503</v>
      </c>
      <c r="H10107" s="68" t="s">
        <v>363</v>
      </c>
      <c r="I10107" s="69">
        <v>95</v>
      </c>
      <c r="J10107" s="69">
        <v>91</v>
      </c>
      <c r="K10107" s="91"/>
      <c r="L10107" s="91"/>
    </row>
    <row r="10108" spans="2:12" x14ac:dyDescent="0.25">
      <c r="B10108" s="67" t="s">
        <v>454</v>
      </c>
      <c r="C10108" s="67" t="s">
        <v>455</v>
      </c>
      <c r="D10108" s="68" t="s">
        <v>375</v>
      </c>
      <c r="E10108" s="67" t="s">
        <v>376</v>
      </c>
      <c r="F10108" s="68" t="s">
        <v>502</v>
      </c>
      <c r="G10108" s="67" t="s">
        <v>503</v>
      </c>
      <c r="H10108" s="68" t="s">
        <v>364</v>
      </c>
      <c r="I10108" s="69">
        <v>23</v>
      </c>
      <c r="J10108" s="69">
        <v>83</v>
      </c>
      <c r="K10108" s="91"/>
      <c r="L10108" s="91"/>
    </row>
    <row r="10109" spans="2:12" x14ac:dyDescent="0.25">
      <c r="B10109" s="67" t="s">
        <v>454</v>
      </c>
      <c r="C10109" s="67" t="s">
        <v>455</v>
      </c>
      <c r="D10109" s="68" t="s">
        <v>375</v>
      </c>
      <c r="E10109" s="67" t="s">
        <v>376</v>
      </c>
      <c r="F10109" s="68" t="s">
        <v>502</v>
      </c>
      <c r="G10109" s="67" t="s">
        <v>503</v>
      </c>
      <c r="H10109" s="68" t="s">
        <v>362</v>
      </c>
      <c r="I10109" s="69">
        <v>72</v>
      </c>
      <c r="J10109" s="69">
        <v>22</v>
      </c>
      <c r="K10109" s="91"/>
      <c r="L10109" s="91"/>
    </row>
    <row r="10110" spans="2:12" x14ac:dyDescent="0.25">
      <c r="B10110" s="67" t="s">
        <v>454</v>
      </c>
      <c r="C10110" s="67" t="s">
        <v>455</v>
      </c>
      <c r="D10110" s="68" t="s">
        <v>375</v>
      </c>
      <c r="E10110" s="67" t="s">
        <v>376</v>
      </c>
      <c r="F10110" s="68" t="s">
        <v>502</v>
      </c>
      <c r="G10110" s="67" t="s">
        <v>503</v>
      </c>
      <c r="H10110" s="68" t="s">
        <v>363</v>
      </c>
      <c r="I10110" s="69">
        <v>40</v>
      </c>
      <c r="J10110" s="69">
        <v>24</v>
      </c>
      <c r="K10110" s="91"/>
      <c r="L10110" s="91"/>
    </row>
    <row r="10111" spans="2:12" x14ac:dyDescent="0.25">
      <c r="B10111" s="67" t="s">
        <v>454</v>
      </c>
      <c r="C10111" s="67" t="s">
        <v>455</v>
      </c>
      <c r="D10111" s="68" t="s">
        <v>375</v>
      </c>
      <c r="E10111" s="67" t="s">
        <v>376</v>
      </c>
      <c r="F10111" s="68" t="s">
        <v>502</v>
      </c>
      <c r="G10111" s="67" t="s">
        <v>503</v>
      </c>
      <c r="H10111" s="68" t="s">
        <v>364</v>
      </c>
      <c r="I10111" s="69">
        <v>56</v>
      </c>
      <c r="J10111" s="69">
        <v>30</v>
      </c>
      <c r="K10111" s="91"/>
      <c r="L10111" s="91"/>
    </row>
    <row r="10112" spans="2:12" x14ac:dyDescent="0.25">
      <c r="B10112" s="67" t="s">
        <v>454</v>
      </c>
      <c r="C10112" s="67" t="s">
        <v>455</v>
      </c>
      <c r="D10112" s="68" t="s">
        <v>375</v>
      </c>
      <c r="E10112" s="67" t="s">
        <v>376</v>
      </c>
      <c r="F10112" s="68" t="s">
        <v>502</v>
      </c>
      <c r="G10112" s="67" t="s">
        <v>503</v>
      </c>
      <c r="H10112" s="68" t="s">
        <v>362</v>
      </c>
      <c r="I10112" s="69">
        <v>0</v>
      </c>
      <c r="J10112" s="69">
        <v>6</v>
      </c>
      <c r="K10112" s="91"/>
      <c r="L10112" s="91"/>
    </row>
    <row r="10113" spans="2:12" x14ac:dyDescent="0.25">
      <c r="B10113" s="67" t="s">
        <v>454</v>
      </c>
      <c r="C10113" s="67" t="s">
        <v>455</v>
      </c>
      <c r="D10113" s="68" t="s">
        <v>375</v>
      </c>
      <c r="E10113" s="67" t="s">
        <v>376</v>
      </c>
      <c r="F10113" s="68" t="s">
        <v>502</v>
      </c>
      <c r="G10113" s="67" t="s">
        <v>503</v>
      </c>
      <c r="H10113" s="68" t="s">
        <v>363</v>
      </c>
      <c r="I10113" s="69">
        <v>62</v>
      </c>
      <c r="J10113" s="69">
        <v>90</v>
      </c>
      <c r="K10113" s="91"/>
      <c r="L10113" s="91"/>
    </row>
    <row r="10114" spans="2:12" x14ac:dyDescent="0.25">
      <c r="B10114" s="67" t="s">
        <v>454</v>
      </c>
      <c r="C10114" s="67" t="s">
        <v>455</v>
      </c>
      <c r="D10114" s="68" t="s">
        <v>375</v>
      </c>
      <c r="E10114" s="67" t="s">
        <v>376</v>
      </c>
      <c r="F10114" s="68" t="s">
        <v>502</v>
      </c>
      <c r="G10114" s="67" t="s">
        <v>503</v>
      </c>
      <c r="H10114" s="68" t="s">
        <v>364</v>
      </c>
      <c r="I10114" s="69">
        <v>0</v>
      </c>
      <c r="J10114" s="69">
        <v>33</v>
      </c>
      <c r="K10114" s="91"/>
      <c r="L10114" s="91"/>
    </row>
    <row r="10115" spans="2:12" x14ac:dyDescent="0.25">
      <c r="B10115" s="67" t="s">
        <v>454</v>
      </c>
      <c r="C10115" s="67" t="s">
        <v>455</v>
      </c>
      <c r="D10115" s="68" t="s">
        <v>375</v>
      </c>
      <c r="E10115" s="67" t="s">
        <v>376</v>
      </c>
      <c r="F10115" s="68" t="s">
        <v>502</v>
      </c>
      <c r="G10115" s="67" t="s">
        <v>503</v>
      </c>
      <c r="H10115" s="68" t="s">
        <v>362</v>
      </c>
      <c r="I10115" s="69">
        <v>-9</v>
      </c>
      <c r="J10115" s="69">
        <v>21</v>
      </c>
      <c r="K10115" s="91"/>
      <c r="L10115" s="91"/>
    </row>
    <row r="10116" spans="2:12" x14ac:dyDescent="0.25">
      <c r="B10116" s="67" t="s">
        <v>454</v>
      </c>
      <c r="C10116" s="67" t="s">
        <v>455</v>
      </c>
      <c r="D10116" s="68" t="s">
        <v>375</v>
      </c>
      <c r="E10116" s="67" t="s">
        <v>376</v>
      </c>
      <c r="F10116" s="68" t="s">
        <v>502</v>
      </c>
      <c r="G10116" s="67" t="s">
        <v>503</v>
      </c>
      <c r="H10116" s="68" t="s">
        <v>363</v>
      </c>
      <c r="I10116" s="69">
        <v>6</v>
      </c>
      <c r="J10116" s="69">
        <v>14</v>
      </c>
      <c r="K10116" s="91"/>
      <c r="L10116" s="91"/>
    </row>
    <row r="10117" spans="2:12" x14ac:dyDescent="0.25">
      <c r="B10117" s="67" t="s">
        <v>454</v>
      </c>
      <c r="C10117" s="67" t="s">
        <v>455</v>
      </c>
      <c r="D10117" s="68" t="s">
        <v>375</v>
      </c>
      <c r="E10117" s="67" t="s">
        <v>376</v>
      </c>
      <c r="F10117" s="68" t="s">
        <v>502</v>
      </c>
      <c r="G10117" s="67" t="s">
        <v>503</v>
      </c>
      <c r="H10117" s="68" t="s">
        <v>362</v>
      </c>
      <c r="I10117" s="69">
        <v>0</v>
      </c>
      <c r="J10117" s="69">
        <v>0</v>
      </c>
      <c r="K10117" s="91"/>
      <c r="L10117" s="91"/>
    </row>
    <row r="10118" spans="2:12" x14ac:dyDescent="0.25">
      <c r="B10118" s="67" t="s">
        <v>454</v>
      </c>
      <c r="C10118" s="67" t="s">
        <v>455</v>
      </c>
      <c r="D10118" s="68" t="s">
        <v>375</v>
      </c>
      <c r="E10118" s="67" t="s">
        <v>376</v>
      </c>
      <c r="F10118" s="68" t="s">
        <v>502</v>
      </c>
      <c r="G10118" s="67" t="s">
        <v>503</v>
      </c>
      <c r="H10118" s="68" t="s">
        <v>363</v>
      </c>
      <c r="I10118" s="69">
        <v>3</v>
      </c>
      <c r="J10118" s="69">
        <v>6</v>
      </c>
      <c r="K10118" s="91"/>
      <c r="L10118" s="91"/>
    </row>
    <row r="10119" spans="2:12" x14ac:dyDescent="0.25">
      <c r="B10119" s="67" t="s">
        <v>454</v>
      </c>
      <c r="C10119" s="67" t="s">
        <v>455</v>
      </c>
      <c r="D10119" s="68" t="s">
        <v>375</v>
      </c>
      <c r="E10119" s="67" t="s">
        <v>376</v>
      </c>
      <c r="F10119" s="68" t="s">
        <v>502</v>
      </c>
      <c r="G10119" s="67" t="s">
        <v>503</v>
      </c>
      <c r="H10119" s="68" t="s">
        <v>364</v>
      </c>
      <c r="I10119" s="69">
        <v>0</v>
      </c>
      <c r="J10119" s="69">
        <v>0</v>
      </c>
      <c r="K10119" s="91"/>
      <c r="L10119" s="91"/>
    </row>
    <row r="10120" spans="2:12" x14ac:dyDescent="0.25">
      <c r="B10120" s="67" t="s">
        <v>454</v>
      </c>
      <c r="C10120" s="67" t="s">
        <v>455</v>
      </c>
      <c r="D10120" s="68" t="s">
        <v>375</v>
      </c>
      <c r="E10120" s="67" t="s">
        <v>376</v>
      </c>
      <c r="F10120" s="68" t="s">
        <v>502</v>
      </c>
      <c r="G10120" s="67" t="s">
        <v>503</v>
      </c>
      <c r="H10120" s="68" t="s">
        <v>363</v>
      </c>
      <c r="I10120" s="69">
        <v>0</v>
      </c>
      <c r="J10120" s="69">
        <v>0</v>
      </c>
      <c r="K10120" s="91"/>
      <c r="L10120" s="91"/>
    </row>
    <row r="10121" spans="2:12" x14ac:dyDescent="0.25">
      <c r="B10121" s="67" t="s">
        <v>454</v>
      </c>
      <c r="C10121" s="67" t="s">
        <v>455</v>
      </c>
      <c r="D10121" s="68" t="s">
        <v>375</v>
      </c>
      <c r="E10121" s="67" t="s">
        <v>376</v>
      </c>
      <c r="F10121" s="68" t="s">
        <v>502</v>
      </c>
      <c r="G10121" s="67" t="s">
        <v>503</v>
      </c>
      <c r="H10121" s="68" t="s">
        <v>363</v>
      </c>
      <c r="I10121" s="69">
        <v>11</v>
      </c>
      <c r="J10121" s="69">
        <v>23</v>
      </c>
      <c r="K10121" s="91"/>
      <c r="L10121" s="91"/>
    </row>
    <row r="10122" spans="2:12" x14ac:dyDescent="0.25">
      <c r="B10122" s="67" t="s">
        <v>454</v>
      </c>
      <c r="C10122" s="67" t="s">
        <v>455</v>
      </c>
      <c r="D10122" s="68" t="s">
        <v>375</v>
      </c>
      <c r="E10122" s="67" t="s">
        <v>376</v>
      </c>
      <c r="F10122" s="68" t="s">
        <v>502</v>
      </c>
      <c r="G10122" s="67" t="s">
        <v>503</v>
      </c>
      <c r="H10122" s="68" t="s">
        <v>364</v>
      </c>
      <c r="I10122" s="69">
        <v>0</v>
      </c>
      <c r="J10122" s="69">
        <v>0</v>
      </c>
      <c r="K10122" s="91"/>
      <c r="L10122" s="91"/>
    </row>
    <row r="10123" spans="2:12" x14ac:dyDescent="0.25">
      <c r="B10123" s="67" t="s">
        <v>454</v>
      </c>
      <c r="C10123" s="67" t="s">
        <v>455</v>
      </c>
      <c r="D10123" s="68" t="s">
        <v>375</v>
      </c>
      <c r="E10123" s="67" t="s">
        <v>376</v>
      </c>
      <c r="F10123" s="68" t="s">
        <v>502</v>
      </c>
      <c r="G10123" s="67" t="s">
        <v>503</v>
      </c>
      <c r="H10123" s="68" t="s">
        <v>363</v>
      </c>
      <c r="I10123" s="69">
        <v>0</v>
      </c>
      <c r="J10123" s="69">
        <v>0</v>
      </c>
      <c r="K10123" s="91"/>
      <c r="L10123" s="91"/>
    </row>
    <row r="10124" spans="2:12" x14ac:dyDescent="0.25">
      <c r="B10124" s="67" t="s">
        <v>454</v>
      </c>
      <c r="C10124" s="67" t="s">
        <v>455</v>
      </c>
      <c r="D10124" s="68" t="s">
        <v>375</v>
      </c>
      <c r="E10124" s="67" t="s">
        <v>376</v>
      </c>
      <c r="F10124" s="68" t="s">
        <v>502</v>
      </c>
      <c r="G10124" s="67" t="s">
        <v>503</v>
      </c>
      <c r="H10124" s="68" t="s">
        <v>362</v>
      </c>
      <c r="I10124" s="69">
        <v>7</v>
      </c>
      <c r="J10124" s="69">
        <v>1</v>
      </c>
      <c r="K10124" s="91"/>
      <c r="L10124" s="91"/>
    </row>
    <row r="10125" spans="2:12" x14ac:dyDescent="0.25">
      <c r="B10125" s="67" t="s">
        <v>454</v>
      </c>
      <c r="C10125" s="67" t="s">
        <v>455</v>
      </c>
      <c r="D10125" s="68" t="s">
        <v>375</v>
      </c>
      <c r="E10125" s="67" t="s">
        <v>376</v>
      </c>
      <c r="F10125" s="68" t="s">
        <v>502</v>
      </c>
      <c r="G10125" s="67" t="s">
        <v>503</v>
      </c>
      <c r="H10125" s="68" t="s">
        <v>363</v>
      </c>
      <c r="I10125" s="69">
        <v>21</v>
      </c>
      <c r="J10125" s="69">
        <v>36</v>
      </c>
      <c r="K10125" s="91"/>
      <c r="L10125" s="91"/>
    </row>
    <row r="10126" spans="2:12" x14ac:dyDescent="0.25">
      <c r="B10126" s="67" t="s">
        <v>454</v>
      </c>
      <c r="C10126" s="67" t="s">
        <v>455</v>
      </c>
      <c r="D10126" s="68" t="s">
        <v>375</v>
      </c>
      <c r="E10126" s="67" t="s">
        <v>376</v>
      </c>
      <c r="F10126" s="68" t="s">
        <v>502</v>
      </c>
      <c r="G10126" s="67" t="s">
        <v>503</v>
      </c>
      <c r="H10126" s="68" t="s">
        <v>364</v>
      </c>
      <c r="I10126" s="69">
        <v>0</v>
      </c>
      <c r="J10126" s="69">
        <v>0</v>
      </c>
      <c r="K10126" s="91"/>
      <c r="L10126" s="91"/>
    </row>
    <row r="10127" spans="2:12" x14ac:dyDescent="0.25">
      <c r="B10127" s="67" t="s">
        <v>454</v>
      </c>
      <c r="C10127" s="67" t="s">
        <v>455</v>
      </c>
      <c r="D10127" s="68" t="s">
        <v>375</v>
      </c>
      <c r="E10127" s="67" t="s">
        <v>376</v>
      </c>
      <c r="F10127" s="68" t="s">
        <v>502</v>
      </c>
      <c r="G10127" s="67" t="s">
        <v>503</v>
      </c>
      <c r="H10127" s="68" t="s">
        <v>362</v>
      </c>
      <c r="I10127" s="69">
        <v>0</v>
      </c>
      <c r="J10127" s="69">
        <v>0</v>
      </c>
      <c r="K10127" s="91"/>
      <c r="L10127" s="91"/>
    </row>
    <row r="10128" spans="2:12" x14ac:dyDescent="0.25">
      <c r="B10128" s="67" t="s">
        <v>454</v>
      </c>
      <c r="C10128" s="67" t="s">
        <v>455</v>
      </c>
      <c r="D10128" s="68" t="s">
        <v>375</v>
      </c>
      <c r="E10128" s="67" t="s">
        <v>376</v>
      </c>
      <c r="F10128" s="68" t="s">
        <v>502</v>
      </c>
      <c r="G10128" s="67" t="s">
        <v>503</v>
      </c>
      <c r="H10128" s="68" t="s">
        <v>363</v>
      </c>
      <c r="I10128" s="69">
        <v>0</v>
      </c>
      <c r="J10128" s="69">
        <v>0</v>
      </c>
      <c r="K10128" s="91"/>
      <c r="L10128" s="91"/>
    </row>
    <row r="10129" spans="2:12" x14ac:dyDescent="0.25">
      <c r="B10129" s="67" t="s">
        <v>454</v>
      </c>
      <c r="C10129" s="67" t="s">
        <v>455</v>
      </c>
      <c r="D10129" s="68" t="s">
        <v>375</v>
      </c>
      <c r="E10129" s="67" t="s">
        <v>376</v>
      </c>
      <c r="F10129" s="68" t="s">
        <v>502</v>
      </c>
      <c r="G10129" s="67" t="s">
        <v>503</v>
      </c>
      <c r="H10129" s="68" t="s">
        <v>364</v>
      </c>
      <c r="I10129" s="69">
        <v>0</v>
      </c>
      <c r="J10129" s="69">
        <v>0</v>
      </c>
      <c r="K10129" s="91"/>
      <c r="L10129" s="91"/>
    </row>
    <row r="10130" spans="2:12" x14ac:dyDescent="0.25">
      <c r="B10130" s="67" t="s">
        <v>454</v>
      </c>
      <c r="C10130" s="67" t="s">
        <v>455</v>
      </c>
      <c r="D10130" s="68" t="s">
        <v>375</v>
      </c>
      <c r="E10130" s="67" t="s">
        <v>376</v>
      </c>
      <c r="F10130" s="68" t="s">
        <v>502</v>
      </c>
      <c r="G10130" s="67" t="s">
        <v>503</v>
      </c>
      <c r="H10130" s="68" t="s">
        <v>362</v>
      </c>
      <c r="I10130" s="69">
        <v>0</v>
      </c>
      <c r="J10130" s="69">
        <v>0</v>
      </c>
      <c r="K10130" s="91"/>
      <c r="L10130" s="91"/>
    </row>
    <row r="10131" spans="2:12" x14ac:dyDescent="0.25">
      <c r="B10131" s="67" t="s">
        <v>454</v>
      </c>
      <c r="C10131" s="67" t="s">
        <v>455</v>
      </c>
      <c r="D10131" s="68" t="s">
        <v>375</v>
      </c>
      <c r="E10131" s="67" t="s">
        <v>376</v>
      </c>
      <c r="F10131" s="68" t="s">
        <v>502</v>
      </c>
      <c r="G10131" s="67" t="s">
        <v>503</v>
      </c>
      <c r="H10131" s="68" t="s">
        <v>363</v>
      </c>
      <c r="I10131" s="69">
        <v>0.3296</v>
      </c>
      <c r="J10131" s="69">
        <v>8.2400000000000001E-2</v>
      </c>
      <c r="K10131" s="91"/>
      <c r="L10131" s="91"/>
    </row>
    <row r="10132" spans="2:12" x14ac:dyDescent="0.25">
      <c r="B10132" s="67" t="s">
        <v>454</v>
      </c>
      <c r="C10132" s="67" t="s">
        <v>455</v>
      </c>
      <c r="D10132" s="68" t="s">
        <v>375</v>
      </c>
      <c r="E10132" s="67" t="s">
        <v>376</v>
      </c>
      <c r="F10132" s="68" t="s">
        <v>502</v>
      </c>
      <c r="G10132" s="67" t="s">
        <v>503</v>
      </c>
      <c r="H10132" s="68" t="s">
        <v>364</v>
      </c>
      <c r="I10132" s="69">
        <v>0</v>
      </c>
      <c r="J10132" s="69">
        <v>0</v>
      </c>
      <c r="K10132" s="91"/>
      <c r="L10132" s="91"/>
    </row>
    <row r="10133" spans="2:12" x14ac:dyDescent="0.25">
      <c r="B10133" s="67" t="s">
        <v>454</v>
      </c>
      <c r="C10133" s="67" t="s">
        <v>455</v>
      </c>
      <c r="D10133" s="68" t="s">
        <v>375</v>
      </c>
      <c r="E10133" s="67" t="s">
        <v>376</v>
      </c>
      <c r="F10133" s="68" t="s">
        <v>502</v>
      </c>
      <c r="G10133" s="67" t="s">
        <v>503</v>
      </c>
      <c r="H10133" s="68" t="s">
        <v>363</v>
      </c>
      <c r="I10133" s="69">
        <v>0</v>
      </c>
      <c r="J10133" s="69">
        <v>0</v>
      </c>
      <c r="K10133" s="91"/>
      <c r="L10133" s="91"/>
    </row>
    <row r="10134" spans="2:12" x14ac:dyDescent="0.25">
      <c r="B10134" s="67" t="s">
        <v>454</v>
      </c>
      <c r="C10134" s="67" t="s">
        <v>455</v>
      </c>
      <c r="D10134" s="68" t="s">
        <v>375</v>
      </c>
      <c r="E10134" s="67" t="s">
        <v>376</v>
      </c>
      <c r="F10134" s="68" t="s">
        <v>502</v>
      </c>
      <c r="G10134" s="67" t="s">
        <v>503</v>
      </c>
      <c r="H10134" s="68" t="s">
        <v>362</v>
      </c>
      <c r="I10134" s="69">
        <v>4</v>
      </c>
      <c r="J10134" s="69">
        <v>0</v>
      </c>
      <c r="K10134" s="91"/>
      <c r="L10134" s="91"/>
    </row>
    <row r="10135" spans="2:12" x14ac:dyDescent="0.25">
      <c r="B10135" s="67" t="s">
        <v>454</v>
      </c>
      <c r="C10135" s="67" t="s">
        <v>455</v>
      </c>
      <c r="D10135" s="68" t="s">
        <v>375</v>
      </c>
      <c r="E10135" s="67" t="s">
        <v>376</v>
      </c>
      <c r="F10135" s="68" t="s">
        <v>502</v>
      </c>
      <c r="G10135" s="67" t="s">
        <v>503</v>
      </c>
      <c r="H10135" s="68" t="s">
        <v>363</v>
      </c>
      <c r="I10135" s="69">
        <v>13.5</v>
      </c>
      <c r="J10135" s="69">
        <v>13.5</v>
      </c>
      <c r="K10135" s="91"/>
      <c r="L10135" s="91"/>
    </row>
    <row r="10136" spans="2:12" x14ac:dyDescent="0.25">
      <c r="B10136" s="67" t="s">
        <v>454</v>
      </c>
      <c r="C10136" s="67" t="s">
        <v>455</v>
      </c>
      <c r="D10136" s="68" t="s">
        <v>375</v>
      </c>
      <c r="E10136" s="67" t="s">
        <v>376</v>
      </c>
      <c r="F10136" s="68" t="s">
        <v>502</v>
      </c>
      <c r="G10136" s="67" t="s">
        <v>503</v>
      </c>
      <c r="H10136" s="68" t="s">
        <v>362</v>
      </c>
      <c r="I10136" s="69">
        <v>0</v>
      </c>
      <c r="J10136" s="69">
        <v>24</v>
      </c>
      <c r="K10136" s="91"/>
      <c r="L10136" s="91"/>
    </row>
    <row r="10137" spans="2:12" x14ac:dyDescent="0.25">
      <c r="B10137" s="67" t="s">
        <v>454</v>
      </c>
      <c r="C10137" s="67" t="s">
        <v>455</v>
      </c>
      <c r="D10137" s="68" t="s">
        <v>375</v>
      </c>
      <c r="E10137" s="67" t="s">
        <v>376</v>
      </c>
      <c r="F10137" s="68" t="s">
        <v>502</v>
      </c>
      <c r="G10137" s="67" t="s">
        <v>503</v>
      </c>
      <c r="H10137" s="68" t="s">
        <v>363</v>
      </c>
      <c r="I10137" s="69">
        <v>80</v>
      </c>
      <c r="J10137" s="69">
        <v>56</v>
      </c>
      <c r="K10137" s="91"/>
      <c r="L10137" s="91"/>
    </row>
    <row r="10138" spans="2:12" x14ac:dyDescent="0.25">
      <c r="B10138" s="67" t="s">
        <v>454</v>
      </c>
      <c r="C10138" s="67" t="s">
        <v>455</v>
      </c>
      <c r="D10138" s="68" t="s">
        <v>375</v>
      </c>
      <c r="E10138" s="67" t="s">
        <v>376</v>
      </c>
      <c r="F10138" s="68" t="s">
        <v>502</v>
      </c>
      <c r="G10138" s="67" t="s">
        <v>503</v>
      </c>
      <c r="H10138" s="68" t="s">
        <v>364</v>
      </c>
      <c r="I10138" s="69">
        <v>0</v>
      </c>
      <c r="J10138" s="69">
        <v>0</v>
      </c>
      <c r="K10138" s="91"/>
      <c r="L10138" s="91"/>
    </row>
    <row r="10139" spans="2:12" x14ac:dyDescent="0.25">
      <c r="B10139" s="67" t="s">
        <v>454</v>
      </c>
      <c r="C10139" s="67" t="s">
        <v>455</v>
      </c>
      <c r="D10139" s="68" t="s">
        <v>375</v>
      </c>
      <c r="E10139" s="67" t="s">
        <v>376</v>
      </c>
      <c r="F10139" s="68" t="s">
        <v>502</v>
      </c>
      <c r="G10139" s="67" t="s">
        <v>503</v>
      </c>
      <c r="H10139" s="68" t="s">
        <v>362</v>
      </c>
      <c r="I10139" s="69">
        <v>0</v>
      </c>
      <c r="J10139" s="69">
        <v>0</v>
      </c>
      <c r="K10139" s="91"/>
      <c r="L10139" s="91"/>
    </row>
    <row r="10140" spans="2:12" x14ac:dyDescent="0.25">
      <c r="B10140" s="67" t="s">
        <v>454</v>
      </c>
      <c r="C10140" s="67" t="s">
        <v>455</v>
      </c>
      <c r="D10140" s="68" t="s">
        <v>375</v>
      </c>
      <c r="E10140" s="67" t="s">
        <v>376</v>
      </c>
      <c r="F10140" s="68" t="s">
        <v>502</v>
      </c>
      <c r="G10140" s="67" t="s">
        <v>503</v>
      </c>
      <c r="H10140" s="68" t="s">
        <v>363</v>
      </c>
      <c r="I10140" s="69">
        <v>0</v>
      </c>
      <c r="J10140" s="69">
        <v>0</v>
      </c>
      <c r="K10140" s="91"/>
      <c r="L10140" s="91"/>
    </row>
    <row r="10141" spans="2:12" x14ac:dyDescent="0.25">
      <c r="B10141" s="67" t="s">
        <v>454</v>
      </c>
      <c r="C10141" s="67" t="s">
        <v>455</v>
      </c>
      <c r="D10141" s="68" t="s">
        <v>375</v>
      </c>
      <c r="E10141" s="67" t="s">
        <v>376</v>
      </c>
      <c r="F10141" s="68" t="s">
        <v>502</v>
      </c>
      <c r="G10141" s="67" t="s">
        <v>503</v>
      </c>
      <c r="H10141" s="68" t="s">
        <v>364</v>
      </c>
      <c r="I10141" s="69">
        <v>4</v>
      </c>
      <c r="J10141" s="69">
        <v>0</v>
      </c>
      <c r="K10141" s="91"/>
      <c r="L10141" s="91"/>
    </row>
    <row r="10142" spans="2:12" x14ac:dyDescent="0.25">
      <c r="B10142" s="67" t="s">
        <v>454</v>
      </c>
      <c r="C10142" s="67" t="s">
        <v>455</v>
      </c>
      <c r="D10142" s="68" t="s">
        <v>375</v>
      </c>
      <c r="E10142" s="67" t="s">
        <v>376</v>
      </c>
      <c r="F10142" s="68" t="s">
        <v>502</v>
      </c>
      <c r="G10142" s="67" t="s">
        <v>503</v>
      </c>
      <c r="H10142" s="68" t="s">
        <v>362</v>
      </c>
      <c r="I10142" s="69">
        <v>23</v>
      </c>
      <c r="J10142" s="69">
        <v>34</v>
      </c>
      <c r="K10142" s="91"/>
      <c r="L10142" s="91"/>
    </row>
    <row r="10143" spans="2:12" x14ac:dyDescent="0.25">
      <c r="B10143" s="67" t="s">
        <v>454</v>
      </c>
      <c r="C10143" s="67" t="s">
        <v>455</v>
      </c>
      <c r="D10143" s="68" t="s">
        <v>375</v>
      </c>
      <c r="E10143" s="67" t="s">
        <v>376</v>
      </c>
      <c r="F10143" s="68" t="s">
        <v>502</v>
      </c>
      <c r="G10143" s="67" t="s">
        <v>503</v>
      </c>
      <c r="H10143" s="68" t="s">
        <v>363</v>
      </c>
      <c r="I10143" s="69">
        <v>20</v>
      </c>
      <c r="J10143" s="69">
        <v>13</v>
      </c>
      <c r="K10143" s="91"/>
      <c r="L10143" s="91"/>
    </row>
    <row r="10144" spans="2:12" x14ac:dyDescent="0.25">
      <c r="B10144" s="67" t="s">
        <v>454</v>
      </c>
      <c r="C10144" s="67" t="s">
        <v>455</v>
      </c>
      <c r="D10144" s="68" t="s">
        <v>375</v>
      </c>
      <c r="E10144" s="67" t="s">
        <v>376</v>
      </c>
      <c r="F10144" s="68" t="s">
        <v>502</v>
      </c>
      <c r="G10144" s="67" t="s">
        <v>503</v>
      </c>
      <c r="H10144" s="68" t="s">
        <v>364</v>
      </c>
      <c r="I10144" s="69">
        <v>0</v>
      </c>
      <c r="J10144" s="69">
        <v>0</v>
      </c>
      <c r="K10144" s="91"/>
      <c r="L10144" s="91"/>
    </row>
    <row r="10145" spans="2:12" x14ac:dyDescent="0.25">
      <c r="B10145" s="67" t="s">
        <v>454</v>
      </c>
      <c r="C10145" s="67" t="s">
        <v>455</v>
      </c>
      <c r="D10145" s="68" t="s">
        <v>375</v>
      </c>
      <c r="E10145" s="67" t="s">
        <v>376</v>
      </c>
      <c r="F10145" s="68" t="s">
        <v>502</v>
      </c>
      <c r="G10145" s="67" t="s">
        <v>503</v>
      </c>
      <c r="H10145" s="68" t="s">
        <v>362</v>
      </c>
      <c r="I10145" s="69">
        <v>0</v>
      </c>
      <c r="J10145" s="69">
        <v>0</v>
      </c>
      <c r="K10145" s="91"/>
      <c r="L10145" s="91"/>
    </row>
    <row r="10146" spans="2:12" x14ac:dyDescent="0.25">
      <c r="B10146" s="67" t="s">
        <v>454</v>
      </c>
      <c r="C10146" s="67" t="s">
        <v>455</v>
      </c>
      <c r="D10146" s="68" t="s">
        <v>375</v>
      </c>
      <c r="E10146" s="67" t="s">
        <v>376</v>
      </c>
      <c r="F10146" s="68" t="s">
        <v>502</v>
      </c>
      <c r="G10146" s="67" t="s">
        <v>503</v>
      </c>
      <c r="H10146" s="68" t="s">
        <v>363</v>
      </c>
      <c r="I10146" s="69">
        <v>12</v>
      </c>
      <c r="J10146" s="69">
        <v>12</v>
      </c>
      <c r="K10146" s="91"/>
      <c r="L10146" s="91"/>
    </row>
    <row r="10147" spans="2:12" x14ac:dyDescent="0.25">
      <c r="B10147" s="67" t="s">
        <v>454</v>
      </c>
      <c r="C10147" s="67" t="s">
        <v>455</v>
      </c>
      <c r="D10147" s="68" t="s">
        <v>375</v>
      </c>
      <c r="E10147" s="67" t="s">
        <v>376</v>
      </c>
      <c r="F10147" s="68" t="s">
        <v>502</v>
      </c>
      <c r="G10147" s="67" t="s">
        <v>503</v>
      </c>
      <c r="H10147" s="68" t="s">
        <v>364</v>
      </c>
      <c r="I10147" s="69">
        <v>16</v>
      </c>
      <c r="J10147" s="69">
        <v>8</v>
      </c>
      <c r="K10147" s="91"/>
      <c r="L10147" s="91"/>
    </row>
    <row r="10148" spans="2:12" x14ac:dyDescent="0.25">
      <c r="B10148" s="67" t="s">
        <v>454</v>
      </c>
      <c r="C10148" s="67" t="s">
        <v>455</v>
      </c>
      <c r="D10148" s="68" t="s">
        <v>375</v>
      </c>
      <c r="E10148" s="67" t="s">
        <v>376</v>
      </c>
      <c r="F10148" s="68" t="s">
        <v>502</v>
      </c>
      <c r="G10148" s="67" t="s">
        <v>503</v>
      </c>
      <c r="H10148" s="68" t="s">
        <v>362</v>
      </c>
      <c r="I10148" s="69">
        <v>0</v>
      </c>
      <c r="J10148" s="69">
        <v>20</v>
      </c>
      <c r="K10148" s="91"/>
      <c r="L10148" s="91"/>
    </row>
    <row r="10149" spans="2:12" x14ac:dyDescent="0.25">
      <c r="B10149" s="67" t="s">
        <v>454</v>
      </c>
      <c r="C10149" s="67" t="s">
        <v>455</v>
      </c>
      <c r="D10149" s="68" t="s">
        <v>375</v>
      </c>
      <c r="E10149" s="67" t="s">
        <v>376</v>
      </c>
      <c r="F10149" s="68" t="s">
        <v>502</v>
      </c>
      <c r="G10149" s="67" t="s">
        <v>503</v>
      </c>
      <c r="H10149" s="68" t="s">
        <v>363</v>
      </c>
      <c r="I10149" s="69">
        <v>25.25</v>
      </c>
      <c r="J10149" s="69">
        <v>64.25</v>
      </c>
      <c r="K10149" s="91"/>
      <c r="L10149" s="91"/>
    </row>
    <row r="10150" spans="2:12" x14ac:dyDescent="0.25">
      <c r="B10150" s="67" t="s">
        <v>454</v>
      </c>
      <c r="C10150" s="67" t="s">
        <v>455</v>
      </c>
      <c r="D10150" s="68" t="s">
        <v>375</v>
      </c>
      <c r="E10150" s="67" t="s">
        <v>376</v>
      </c>
      <c r="F10150" s="68" t="s">
        <v>502</v>
      </c>
      <c r="G10150" s="67" t="s">
        <v>503</v>
      </c>
      <c r="H10150" s="68" t="s">
        <v>364</v>
      </c>
      <c r="I10150" s="69">
        <v>4.5</v>
      </c>
      <c r="J10150" s="69">
        <v>5</v>
      </c>
      <c r="K10150" s="91"/>
      <c r="L10150" s="91"/>
    </row>
    <row r="10151" spans="2:12" x14ac:dyDescent="0.25">
      <c r="B10151" s="67" t="s">
        <v>454</v>
      </c>
      <c r="C10151" s="67" t="s">
        <v>455</v>
      </c>
      <c r="D10151" s="68" t="s">
        <v>375</v>
      </c>
      <c r="E10151" s="67" t="s">
        <v>376</v>
      </c>
      <c r="F10151" s="68" t="s">
        <v>502</v>
      </c>
      <c r="G10151" s="67" t="s">
        <v>503</v>
      </c>
      <c r="H10151" s="68" t="s">
        <v>362</v>
      </c>
      <c r="I10151" s="69">
        <v>0</v>
      </c>
      <c r="J10151" s="69">
        <v>0</v>
      </c>
      <c r="K10151" s="91"/>
      <c r="L10151" s="91"/>
    </row>
    <row r="10152" spans="2:12" x14ac:dyDescent="0.25">
      <c r="B10152" s="67" t="s">
        <v>454</v>
      </c>
      <c r="C10152" s="67" t="s">
        <v>455</v>
      </c>
      <c r="D10152" s="68" t="s">
        <v>375</v>
      </c>
      <c r="E10152" s="67" t="s">
        <v>376</v>
      </c>
      <c r="F10152" s="68" t="s">
        <v>502</v>
      </c>
      <c r="G10152" s="67" t="s">
        <v>503</v>
      </c>
      <c r="H10152" s="68" t="s">
        <v>363</v>
      </c>
      <c r="I10152" s="69">
        <v>0</v>
      </c>
      <c r="J10152" s="69">
        <v>0</v>
      </c>
      <c r="K10152" s="91"/>
      <c r="L10152" s="91"/>
    </row>
    <row r="10153" spans="2:12" x14ac:dyDescent="0.25">
      <c r="B10153" s="67" t="s">
        <v>454</v>
      </c>
      <c r="C10153" s="67" t="s">
        <v>455</v>
      </c>
      <c r="D10153" s="68" t="s">
        <v>375</v>
      </c>
      <c r="E10153" s="67" t="s">
        <v>376</v>
      </c>
      <c r="F10153" s="68" t="s">
        <v>502</v>
      </c>
      <c r="G10153" s="67" t="s">
        <v>503</v>
      </c>
      <c r="H10153" s="68" t="s">
        <v>364</v>
      </c>
      <c r="I10153" s="69">
        <v>0</v>
      </c>
      <c r="J10153" s="69">
        <v>0</v>
      </c>
      <c r="K10153" s="91"/>
      <c r="L10153" s="91"/>
    </row>
    <row r="10154" spans="2:12" x14ac:dyDescent="0.25">
      <c r="B10154" s="67" t="s">
        <v>454</v>
      </c>
      <c r="C10154" s="67" t="s">
        <v>455</v>
      </c>
      <c r="D10154" s="68" t="s">
        <v>375</v>
      </c>
      <c r="E10154" s="67" t="s">
        <v>376</v>
      </c>
      <c r="F10154" s="68" t="s">
        <v>502</v>
      </c>
      <c r="G10154" s="67" t="s">
        <v>503</v>
      </c>
      <c r="H10154" s="68" t="s">
        <v>362</v>
      </c>
      <c r="I10154" s="69">
        <v>0</v>
      </c>
      <c r="J10154" s="69">
        <v>0</v>
      </c>
      <c r="K10154" s="91"/>
      <c r="L10154" s="91"/>
    </row>
    <row r="10155" spans="2:12" x14ac:dyDescent="0.25">
      <c r="B10155" s="67" t="s">
        <v>454</v>
      </c>
      <c r="C10155" s="67" t="s">
        <v>455</v>
      </c>
      <c r="D10155" s="68" t="s">
        <v>375</v>
      </c>
      <c r="E10155" s="67" t="s">
        <v>376</v>
      </c>
      <c r="F10155" s="68" t="s">
        <v>502</v>
      </c>
      <c r="G10155" s="67" t="s">
        <v>503</v>
      </c>
      <c r="H10155" s="68" t="s">
        <v>363</v>
      </c>
      <c r="I10155" s="69">
        <v>0</v>
      </c>
      <c r="J10155" s="69">
        <v>0</v>
      </c>
      <c r="K10155" s="91"/>
      <c r="L10155" s="91"/>
    </row>
    <row r="10156" spans="2:12" x14ac:dyDescent="0.25">
      <c r="B10156" s="67" t="s">
        <v>454</v>
      </c>
      <c r="C10156" s="67" t="s">
        <v>455</v>
      </c>
      <c r="D10156" s="68" t="s">
        <v>375</v>
      </c>
      <c r="E10156" s="67" t="s">
        <v>376</v>
      </c>
      <c r="F10156" s="68" t="s">
        <v>502</v>
      </c>
      <c r="G10156" s="67" t="s">
        <v>503</v>
      </c>
      <c r="H10156" s="68" t="s">
        <v>364</v>
      </c>
      <c r="I10156" s="69">
        <v>0</v>
      </c>
      <c r="J10156" s="69">
        <v>0</v>
      </c>
      <c r="K10156" s="91"/>
      <c r="L10156" s="91"/>
    </row>
    <row r="10157" spans="2:12" x14ac:dyDescent="0.25">
      <c r="B10157" s="67" t="s">
        <v>454</v>
      </c>
      <c r="C10157" s="67" t="s">
        <v>455</v>
      </c>
      <c r="D10157" s="68" t="s">
        <v>375</v>
      </c>
      <c r="E10157" s="67" t="s">
        <v>376</v>
      </c>
      <c r="F10157" s="68" t="s">
        <v>502</v>
      </c>
      <c r="G10157" s="67" t="s">
        <v>503</v>
      </c>
      <c r="H10157" s="68" t="s">
        <v>363</v>
      </c>
      <c r="I10157" s="69">
        <v>0</v>
      </c>
      <c r="J10157" s="69">
        <v>0</v>
      </c>
      <c r="K10157" s="91"/>
      <c r="L10157" s="91"/>
    </row>
    <row r="10158" spans="2:12" x14ac:dyDescent="0.25">
      <c r="B10158" s="67" t="s">
        <v>454</v>
      </c>
      <c r="C10158" s="67" t="s">
        <v>455</v>
      </c>
      <c r="D10158" s="68" t="s">
        <v>375</v>
      </c>
      <c r="E10158" s="67" t="s">
        <v>376</v>
      </c>
      <c r="F10158" s="68" t="s">
        <v>502</v>
      </c>
      <c r="G10158" s="67" t="s">
        <v>503</v>
      </c>
      <c r="H10158" s="68" t="s">
        <v>364</v>
      </c>
      <c r="I10158" s="69">
        <v>0</v>
      </c>
      <c r="J10158" s="69">
        <v>0</v>
      </c>
      <c r="K10158" s="91"/>
      <c r="L10158" s="91"/>
    </row>
    <row r="10159" spans="2:12" x14ac:dyDescent="0.25">
      <c r="B10159" s="67" t="s">
        <v>454</v>
      </c>
      <c r="C10159" s="67" t="s">
        <v>455</v>
      </c>
      <c r="D10159" s="68" t="s">
        <v>375</v>
      </c>
      <c r="E10159" s="67" t="s">
        <v>376</v>
      </c>
      <c r="F10159" s="68" t="s">
        <v>502</v>
      </c>
      <c r="G10159" s="67" t="s">
        <v>503</v>
      </c>
      <c r="H10159" s="68" t="s">
        <v>362</v>
      </c>
      <c r="I10159" s="69">
        <v>0</v>
      </c>
      <c r="J10159" s="69">
        <v>49</v>
      </c>
      <c r="K10159" s="91"/>
      <c r="L10159" s="91"/>
    </row>
    <row r="10160" spans="2:12" x14ac:dyDescent="0.25">
      <c r="B10160" s="67" t="s">
        <v>454</v>
      </c>
      <c r="C10160" s="67" t="s">
        <v>455</v>
      </c>
      <c r="D10160" s="68" t="s">
        <v>375</v>
      </c>
      <c r="E10160" s="67" t="s">
        <v>376</v>
      </c>
      <c r="F10160" s="68" t="s">
        <v>502</v>
      </c>
      <c r="G10160" s="67" t="s">
        <v>503</v>
      </c>
      <c r="H10160" s="68" t="s">
        <v>363</v>
      </c>
      <c r="I10160" s="69">
        <v>0</v>
      </c>
      <c r="J10160" s="69">
        <v>0</v>
      </c>
      <c r="K10160" s="91"/>
      <c r="L10160" s="91"/>
    </row>
    <row r="10161" spans="2:12" x14ac:dyDescent="0.25">
      <c r="B10161" s="67" t="s">
        <v>454</v>
      </c>
      <c r="C10161" s="67" t="s">
        <v>455</v>
      </c>
      <c r="D10161" s="68" t="s">
        <v>375</v>
      </c>
      <c r="E10161" s="67" t="s">
        <v>376</v>
      </c>
      <c r="F10161" s="68" t="s">
        <v>502</v>
      </c>
      <c r="G10161" s="67" t="s">
        <v>503</v>
      </c>
      <c r="H10161" s="68" t="s">
        <v>364</v>
      </c>
      <c r="I10161" s="69">
        <v>0</v>
      </c>
      <c r="J10161" s="69">
        <v>0</v>
      </c>
      <c r="K10161" s="91"/>
      <c r="L10161" s="91"/>
    </row>
    <row r="10162" spans="2:12" x14ac:dyDescent="0.25">
      <c r="B10162" s="67" t="s">
        <v>454</v>
      </c>
      <c r="C10162" s="67" t="s">
        <v>455</v>
      </c>
      <c r="D10162" s="68" t="s">
        <v>375</v>
      </c>
      <c r="E10162" s="67" t="s">
        <v>376</v>
      </c>
      <c r="F10162" s="68" t="s">
        <v>502</v>
      </c>
      <c r="G10162" s="67" t="s">
        <v>503</v>
      </c>
      <c r="H10162" s="68" t="s">
        <v>363</v>
      </c>
      <c r="I10162" s="69">
        <v>192</v>
      </c>
      <c r="J10162" s="69">
        <v>243</v>
      </c>
      <c r="K10162" s="91"/>
      <c r="L10162" s="91"/>
    </row>
    <row r="10163" spans="2:12" x14ac:dyDescent="0.25">
      <c r="B10163" s="67" t="s">
        <v>454</v>
      </c>
      <c r="C10163" s="67" t="s">
        <v>455</v>
      </c>
      <c r="D10163" s="68" t="s">
        <v>375</v>
      </c>
      <c r="E10163" s="67" t="s">
        <v>376</v>
      </c>
      <c r="F10163" s="68" t="s">
        <v>502</v>
      </c>
      <c r="G10163" s="67" t="s">
        <v>503</v>
      </c>
      <c r="H10163" s="68" t="s">
        <v>364</v>
      </c>
      <c r="I10163" s="69">
        <v>8</v>
      </c>
      <c r="J10163" s="69">
        <v>8</v>
      </c>
      <c r="K10163" s="91"/>
      <c r="L10163" s="91"/>
    </row>
    <row r="10164" spans="2:12" x14ac:dyDescent="0.25">
      <c r="B10164" s="67" t="s">
        <v>454</v>
      </c>
      <c r="C10164" s="67" t="s">
        <v>455</v>
      </c>
      <c r="D10164" s="68" t="s">
        <v>375</v>
      </c>
      <c r="E10164" s="67" t="s">
        <v>376</v>
      </c>
      <c r="F10164" s="68" t="s">
        <v>502</v>
      </c>
      <c r="G10164" s="67" t="s">
        <v>503</v>
      </c>
      <c r="H10164" s="68" t="s">
        <v>362</v>
      </c>
      <c r="I10164" s="69">
        <v>263</v>
      </c>
      <c r="J10164" s="69">
        <v>265</v>
      </c>
      <c r="K10164" s="91"/>
      <c r="L10164" s="91"/>
    </row>
    <row r="10165" spans="2:12" x14ac:dyDescent="0.25">
      <c r="B10165" s="67" t="s">
        <v>454</v>
      </c>
      <c r="C10165" s="67" t="s">
        <v>455</v>
      </c>
      <c r="D10165" s="68" t="s">
        <v>375</v>
      </c>
      <c r="E10165" s="67" t="s">
        <v>376</v>
      </c>
      <c r="F10165" s="68" t="s">
        <v>502</v>
      </c>
      <c r="G10165" s="67" t="s">
        <v>503</v>
      </c>
      <c r="H10165" s="68" t="s">
        <v>363</v>
      </c>
      <c r="I10165" s="69">
        <v>640</v>
      </c>
      <c r="J10165" s="69">
        <v>920</v>
      </c>
      <c r="K10165" s="91"/>
      <c r="L10165" s="91"/>
    </row>
    <row r="10166" spans="2:12" x14ac:dyDescent="0.25">
      <c r="B10166" s="67" t="s">
        <v>454</v>
      </c>
      <c r="C10166" s="67" t="s">
        <v>455</v>
      </c>
      <c r="D10166" s="68" t="s">
        <v>375</v>
      </c>
      <c r="E10166" s="67" t="s">
        <v>376</v>
      </c>
      <c r="F10166" s="68" t="s">
        <v>502</v>
      </c>
      <c r="G10166" s="67" t="s">
        <v>503</v>
      </c>
      <c r="H10166" s="68" t="s">
        <v>364</v>
      </c>
      <c r="I10166" s="69">
        <v>87</v>
      </c>
      <c r="J10166" s="69">
        <v>184</v>
      </c>
      <c r="K10166" s="91"/>
      <c r="L10166" s="91"/>
    </row>
    <row r="10167" spans="2:12" x14ac:dyDescent="0.25">
      <c r="B10167" s="67" t="s">
        <v>454</v>
      </c>
      <c r="C10167" s="67" t="s">
        <v>455</v>
      </c>
      <c r="D10167" s="68" t="s">
        <v>375</v>
      </c>
      <c r="E10167" s="67" t="s">
        <v>376</v>
      </c>
      <c r="F10167" s="68" t="s">
        <v>502</v>
      </c>
      <c r="G10167" s="67" t="s">
        <v>503</v>
      </c>
      <c r="H10167" s="68" t="s">
        <v>363</v>
      </c>
      <c r="I10167" s="69">
        <v>1</v>
      </c>
      <c r="J10167" s="69">
        <v>0</v>
      </c>
      <c r="K10167" s="91"/>
      <c r="L10167" s="91"/>
    </row>
    <row r="10168" spans="2:12" x14ac:dyDescent="0.25">
      <c r="B10168" s="67" t="s">
        <v>454</v>
      </c>
      <c r="C10168" s="67" t="s">
        <v>455</v>
      </c>
      <c r="D10168" s="68" t="s">
        <v>375</v>
      </c>
      <c r="E10168" s="67" t="s">
        <v>376</v>
      </c>
      <c r="F10168" s="68" t="s">
        <v>502</v>
      </c>
      <c r="G10168" s="67" t="s">
        <v>503</v>
      </c>
      <c r="H10168" s="68" t="s">
        <v>362</v>
      </c>
      <c r="I10168" s="69">
        <v>0</v>
      </c>
      <c r="J10168" s="69">
        <v>0</v>
      </c>
      <c r="K10168" s="91"/>
      <c r="L10168" s="91"/>
    </row>
    <row r="10169" spans="2:12" x14ac:dyDescent="0.25">
      <c r="B10169" s="67" t="s">
        <v>454</v>
      </c>
      <c r="C10169" s="67" t="s">
        <v>455</v>
      </c>
      <c r="D10169" s="68" t="s">
        <v>375</v>
      </c>
      <c r="E10169" s="67" t="s">
        <v>376</v>
      </c>
      <c r="F10169" s="68" t="s">
        <v>502</v>
      </c>
      <c r="G10169" s="67" t="s">
        <v>503</v>
      </c>
      <c r="H10169" s="68" t="s">
        <v>363</v>
      </c>
      <c r="I10169" s="69">
        <v>0</v>
      </c>
      <c r="J10169" s="69">
        <v>0</v>
      </c>
      <c r="K10169" s="91"/>
      <c r="L10169" s="91"/>
    </row>
    <row r="10170" spans="2:12" x14ac:dyDescent="0.25">
      <c r="B10170" s="67" t="s">
        <v>454</v>
      </c>
      <c r="C10170" s="67" t="s">
        <v>455</v>
      </c>
      <c r="D10170" s="68" t="s">
        <v>375</v>
      </c>
      <c r="E10170" s="67" t="s">
        <v>376</v>
      </c>
      <c r="F10170" s="68" t="s">
        <v>502</v>
      </c>
      <c r="G10170" s="67" t="s">
        <v>503</v>
      </c>
      <c r="H10170" s="68" t="s">
        <v>364</v>
      </c>
      <c r="I10170" s="69">
        <v>0</v>
      </c>
      <c r="J10170" s="69">
        <v>0</v>
      </c>
      <c r="K10170" s="91"/>
      <c r="L10170" s="91"/>
    </row>
    <row r="10171" spans="2:12" x14ac:dyDescent="0.25">
      <c r="B10171" s="67" t="s">
        <v>454</v>
      </c>
      <c r="C10171" s="67" t="s">
        <v>455</v>
      </c>
      <c r="D10171" s="68" t="s">
        <v>375</v>
      </c>
      <c r="E10171" s="67" t="s">
        <v>376</v>
      </c>
      <c r="F10171" s="68" t="s">
        <v>502</v>
      </c>
      <c r="G10171" s="67" t="s">
        <v>503</v>
      </c>
      <c r="H10171" s="68" t="s">
        <v>362</v>
      </c>
      <c r="I10171" s="69">
        <v>0</v>
      </c>
      <c r="J10171" s="69">
        <v>0</v>
      </c>
      <c r="K10171" s="91"/>
      <c r="L10171" s="91"/>
    </row>
    <row r="10172" spans="2:12" x14ac:dyDescent="0.25">
      <c r="B10172" s="67" t="s">
        <v>454</v>
      </c>
      <c r="C10172" s="67" t="s">
        <v>455</v>
      </c>
      <c r="D10172" s="68" t="s">
        <v>375</v>
      </c>
      <c r="E10172" s="67" t="s">
        <v>376</v>
      </c>
      <c r="F10172" s="68" t="s">
        <v>502</v>
      </c>
      <c r="G10172" s="67" t="s">
        <v>503</v>
      </c>
      <c r="H10172" s="68" t="s">
        <v>363</v>
      </c>
      <c r="I10172" s="69">
        <v>26.779899999999998</v>
      </c>
      <c r="J10172" s="69">
        <v>9.4574999999999996</v>
      </c>
      <c r="K10172" s="91"/>
      <c r="L10172" s="91"/>
    </row>
    <row r="10173" spans="2:12" x14ac:dyDescent="0.25">
      <c r="B10173" s="67" t="s">
        <v>454</v>
      </c>
      <c r="C10173" s="67" t="s">
        <v>455</v>
      </c>
      <c r="D10173" s="68" t="s">
        <v>375</v>
      </c>
      <c r="E10173" s="67" t="s">
        <v>376</v>
      </c>
      <c r="F10173" s="68" t="s">
        <v>502</v>
      </c>
      <c r="G10173" s="67" t="s">
        <v>503</v>
      </c>
      <c r="H10173" s="68" t="s">
        <v>363</v>
      </c>
      <c r="I10173" s="69">
        <v>0</v>
      </c>
      <c r="J10173" s="69">
        <v>0</v>
      </c>
      <c r="K10173" s="91"/>
      <c r="L10173" s="91"/>
    </row>
    <row r="10174" spans="2:12" x14ac:dyDescent="0.25">
      <c r="B10174" s="67" t="s">
        <v>454</v>
      </c>
      <c r="C10174" s="67" t="s">
        <v>455</v>
      </c>
      <c r="D10174" s="68" t="s">
        <v>375</v>
      </c>
      <c r="E10174" s="67" t="s">
        <v>376</v>
      </c>
      <c r="F10174" s="68" t="s">
        <v>502</v>
      </c>
      <c r="G10174" s="67" t="s">
        <v>503</v>
      </c>
      <c r="H10174" s="68" t="s">
        <v>363</v>
      </c>
      <c r="I10174" s="69">
        <v>0</v>
      </c>
      <c r="J10174" s="69">
        <v>0</v>
      </c>
      <c r="K10174" s="91"/>
      <c r="L10174" s="91"/>
    </row>
    <row r="10175" spans="2:12" x14ac:dyDescent="0.25">
      <c r="B10175" s="67" t="s">
        <v>454</v>
      </c>
      <c r="C10175" s="67" t="s">
        <v>455</v>
      </c>
      <c r="D10175" s="68" t="s">
        <v>375</v>
      </c>
      <c r="E10175" s="67" t="s">
        <v>376</v>
      </c>
      <c r="F10175" s="68" t="s">
        <v>502</v>
      </c>
      <c r="G10175" s="67" t="s">
        <v>503</v>
      </c>
      <c r="H10175" s="68" t="s">
        <v>362</v>
      </c>
      <c r="I10175" s="69">
        <v>0</v>
      </c>
      <c r="J10175" s="69">
        <v>0</v>
      </c>
      <c r="K10175" s="91"/>
      <c r="L10175" s="91"/>
    </row>
    <row r="10176" spans="2:12" x14ac:dyDescent="0.25">
      <c r="B10176" s="67" t="s">
        <v>454</v>
      </c>
      <c r="C10176" s="67" t="s">
        <v>455</v>
      </c>
      <c r="D10176" s="68" t="s">
        <v>375</v>
      </c>
      <c r="E10176" s="67" t="s">
        <v>376</v>
      </c>
      <c r="F10176" s="68" t="s">
        <v>502</v>
      </c>
      <c r="G10176" s="67" t="s">
        <v>503</v>
      </c>
      <c r="H10176" s="68" t="s">
        <v>363</v>
      </c>
      <c r="I10176" s="69">
        <v>0</v>
      </c>
      <c r="J10176" s="69">
        <v>1</v>
      </c>
      <c r="K10176" s="91"/>
      <c r="L10176" s="91"/>
    </row>
    <row r="10177" spans="2:12" x14ac:dyDescent="0.25">
      <c r="B10177" s="67" t="s">
        <v>454</v>
      </c>
      <c r="C10177" s="67" t="s">
        <v>455</v>
      </c>
      <c r="D10177" s="68" t="s">
        <v>375</v>
      </c>
      <c r="E10177" s="67" t="s">
        <v>376</v>
      </c>
      <c r="F10177" s="68" t="s">
        <v>502</v>
      </c>
      <c r="G10177" s="67" t="s">
        <v>503</v>
      </c>
      <c r="H10177" s="68" t="s">
        <v>363</v>
      </c>
      <c r="I10177" s="69">
        <v>0</v>
      </c>
      <c r="J10177" s="69">
        <v>0</v>
      </c>
      <c r="K10177" s="91"/>
      <c r="L10177" s="91"/>
    </row>
    <row r="10178" spans="2:12" x14ac:dyDescent="0.25">
      <c r="B10178" s="67" t="s">
        <v>454</v>
      </c>
      <c r="C10178" s="67" t="s">
        <v>455</v>
      </c>
      <c r="D10178" s="68" t="s">
        <v>375</v>
      </c>
      <c r="E10178" s="67" t="s">
        <v>376</v>
      </c>
      <c r="F10178" s="68" t="s">
        <v>502</v>
      </c>
      <c r="G10178" s="67" t="s">
        <v>503</v>
      </c>
      <c r="H10178" s="68" t="s">
        <v>363</v>
      </c>
      <c r="I10178" s="69">
        <v>0</v>
      </c>
      <c r="J10178" s="69">
        <v>0</v>
      </c>
      <c r="K10178" s="91"/>
      <c r="L10178" s="91"/>
    </row>
    <row r="10179" spans="2:12" x14ac:dyDescent="0.25">
      <c r="B10179" s="67" t="s">
        <v>504</v>
      </c>
      <c r="C10179" s="67" t="s">
        <v>505</v>
      </c>
      <c r="D10179" s="68" t="s">
        <v>377</v>
      </c>
      <c r="E10179" s="67" t="s">
        <v>378</v>
      </c>
      <c r="F10179" s="68" t="s">
        <v>506</v>
      </c>
      <c r="G10179" s="67" t="s">
        <v>507</v>
      </c>
      <c r="H10179" s="68" t="s">
        <v>363</v>
      </c>
      <c r="I10179" s="69">
        <v>0</v>
      </c>
      <c r="J10179" s="69">
        <v>0</v>
      </c>
      <c r="K10179" s="91"/>
      <c r="L10179" s="91"/>
    </row>
    <row r="10180" spans="2:12" x14ac:dyDescent="0.25">
      <c r="B10180" s="67" t="s">
        <v>504</v>
      </c>
      <c r="C10180" s="67" t="s">
        <v>505</v>
      </c>
      <c r="D10180" s="68" t="s">
        <v>377</v>
      </c>
      <c r="E10180" s="67" t="s">
        <v>378</v>
      </c>
      <c r="F10180" s="68" t="s">
        <v>506</v>
      </c>
      <c r="G10180" s="67" t="s">
        <v>507</v>
      </c>
      <c r="H10180" s="68" t="s">
        <v>364</v>
      </c>
      <c r="I10180" s="69">
        <v>0</v>
      </c>
      <c r="J10180" s="69">
        <v>0</v>
      </c>
      <c r="K10180" s="91"/>
      <c r="L10180" s="91"/>
    </row>
    <row r="10181" spans="2:12" x14ac:dyDescent="0.25">
      <c r="B10181" s="67" t="s">
        <v>504</v>
      </c>
      <c r="C10181" s="67" t="s">
        <v>505</v>
      </c>
      <c r="D10181" s="68" t="s">
        <v>377</v>
      </c>
      <c r="E10181" s="67" t="s">
        <v>378</v>
      </c>
      <c r="F10181" s="68" t="s">
        <v>506</v>
      </c>
      <c r="G10181" s="67" t="s">
        <v>507</v>
      </c>
      <c r="H10181" s="68" t="s">
        <v>362</v>
      </c>
      <c r="I10181" s="69">
        <v>16.8</v>
      </c>
      <c r="J10181" s="69">
        <v>32.1</v>
      </c>
      <c r="K10181" s="91"/>
      <c r="L10181" s="91"/>
    </row>
    <row r="10182" spans="2:12" x14ac:dyDescent="0.25">
      <c r="B10182" s="67" t="s">
        <v>504</v>
      </c>
      <c r="C10182" s="67" t="s">
        <v>505</v>
      </c>
      <c r="D10182" s="68" t="s">
        <v>377</v>
      </c>
      <c r="E10182" s="67" t="s">
        <v>378</v>
      </c>
      <c r="F10182" s="68" t="s">
        <v>506</v>
      </c>
      <c r="G10182" s="67" t="s">
        <v>507</v>
      </c>
      <c r="H10182" s="68" t="s">
        <v>363</v>
      </c>
      <c r="I10182" s="69">
        <v>82.069900000000004</v>
      </c>
      <c r="J10182" s="69">
        <v>50.334899999999998</v>
      </c>
      <c r="K10182" s="91"/>
      <c r="L10182" s="91"/>
    </row>
    <row r="10183" spans="2:12" x14ac:dyDescent="0.25">
      <c r="B10183" s="67" t="s">
        <v>504</v>
      </c>
      <c r="C10183" s="67" t="s">
        <v>505</v>
      </c>
      <c r="D10183" s="68" t="s">
        <v>377</v>
      </c>
      <c r="E10183" s="67" t="s">
        <v>378</v>
      </c>
      <c r="F10183" s="68" t="s">
        <v>506</v>
      </c>
      <c r="G10183" s="67" t="s">
        <v>507</v>
      </c>
      <c r="H10183" s="68" t="s">
        <v>364</v>
      </c>
      <c r="I10183" s="69">
        <v>0</v>
      </c>
      <c r="J10183" s="69">
        <v>0</v>
      </c>
      <c r="K10183" s="91"/>
      <c r="L10183" s="91"/>
    </row>
    <row r="10184" spans="2:12" x14ac:dyDescent="0.25">
      <c r="B10184" s="67" t="s">
        <v>504</v>
      </c>
      <c r="C10184" s="67" t="s">
        <v>505</v>
      </c>
      <c r="D10184" s="68" t="s">
        <v>377</v>
      </c>
      <c r="E10184" s="67" t="s">
        <v>378</v>
      </c>
      <c r="F10184" s="68" t="s">
        <v>506</v>
      </c>
      <c r="G10184" s="67" t="s">
        <v>507</v>
      </c>
      <c r="H10184" s="68" t="s">
        <v>362</v>
      </c>
      <c r="I10184" s="69">
        <v>0</v>
      </c>
      <c r="J10184" s="69">
        <v>0</v>
      </c>
      <c r="K10184" s="91"/>
      <c r="L10184" s="91"/>
    </row>
    <row r="10185" spans="2:12" x14ac:dyDescent="0.25">
      <c r="B10185" s="67" t="s">
        <v>504</v>
      </c>
      <c r="C10185" s="67" t="s">
        <v>505</v>
      </c>
      <c r="D10185" s="68" t="s">
        <v>377</v>
      </c>
      <c r="E10185" s="67" t="s">
        <v>378</v>
      </c>
      <c r="F10185" s="68" t="s">
        <v>506</v>
      </c>
      <c r="G10185" s="67" t="s">
        <v>507</v>
      </c>
      <c r="H10185" s="68" t="s">
        <v>362</v>
      </c>
      <c r="I10185" s="69">
        <v>23</v>
      </c>
      <c r="J10185" s="69">
        <v>26</v>
      </c>
      <c r="K10185" s="91"/>
      <c r="L10185" s="91"/>
    </row>
    <row r="10186" spans="2:12" x14ac:dyDescent="0.25">
      <c r="B10186" s="67" t="s">
        <v>504</v>
      </c>
      <c r="C10186" s="67" t="s">
        <v>505</v>
      </c>
      <c r="D10186" s="68" t="s">
        <v>377</v>
      </c>
      <c r="E10186" s="67" t="s">
        <v>378</v>
      </c>
      <c r="F10186" s="68" t="s">
        <v>506</v>
      </c>
      <c r="G10186" s="67" t="s">
        <v>507</v>
      </c>
      <c r="H10186" s="68" t="s">
        <v>363</v>
      </c>
      <c r="I10186" s="69">
        <v>16</v>
      </c>
      <c r="J10186" s="69">
        <v>12</v>
      </c>
      <c r="K10186" s="91"/>
      <c r="L10186" s="91"/>
    </row>
    <row r="10187" spans="2:12" x14ac:dyDescent="0.25">
      <c r="B10187" s="67" t="s">
        <v>504</v>
      </c>
      <c r="C10187" s="67" t="s">
        <v>505</v>
      </c>
      <c r="D10187" s="68" t="s">
        <v>377</v>
      </c>
      <c r="E10187" s="67" t="s">
        <v>378</v>
      </c>
      <c r="F10187" s="68" t="s">
        <v>506</v>
      </c>
      <c r="G10187" s="67" t="s">
        <v>507</v>
      </c>
      <c r="H10187" s="68" t="s">
        <v>364</v>
      </c>
      <c r="I10187" s="69">
        <v>0</v>
      </c>
      <c r="J10187" s="69">
        <v>2</v>
      </c>
      <c r="K10187" s="91"/>
      <c r="L10187" s="91"/>
    </row>
    <row r="10188" spans="2:12" x14ac:dyDescent="0.25">
      <c r="B10188" s="67" t="s">
        <v>504</v>
      </c>
      <c r="C10188" s="67" t="s">
        <v>505</v>
      </c>
      <c r="D10188" s="68" t="s">
        <v>377</v>
      </c>
      <c r="E10188" s="67" t="s">
        <v>378</v>
      </c>
      <c r="F10188" s="68" t="s">
        <v>506</v>
      </c>
      <c r="G10188" s="67" t="s">
        <v>507</v>
      </c>
      <c r="H10188" s="68" t="s">
        <v>362</v>
      </c>
      <c r="I10188" s="69">
        <v>0</v>
      </c>
      <c r="J10188" s="69">
        <v>0</v>
      </c>
      <c r="K10188" s="91"/>
      <c r="L10188" s="91"/>
    </row>
    <row r="10189" spans="2:12" x14ac:dyDescent="0.25">
      <c r="B10189" s="67" t="s">
        <v>504</v>
      </c>
      <c r="C10189" s="67" t="s">
        <v>505</v>
      </c>
      <c r="D10189" s="68" t="s">
        <v>377</v>
      </c>
      <c r="E10189" s="67" t="s">
        <v>378</v>
      </c>
      <c r="F10189" s="68" t="s">
        <v>506</v>
      </c>
      <c r="G10189" s="67" t="s">
        <v>507</v>
      </c>
      <c r="H10189" s="68" t="s">
        <v>363</v>
      </c>
      <c r="I10189" s="69">
        <v>0</v>
      </c>
      <c r="J10189" s="69">
        <v>0</v>
      </c>
      <c r="K10189" s="91"/>
      <c r="L10189" s="91"/>
    </row>
    <row r="10190" spans="2:12" x14ac:dyDescent="0.25">
      <c r="B10190" s="67" t="s">
        <v>504</v>
      </c>
      <c r="C10190" s="67" t="s">
        <v>505</v>
      </c>
      <c r="D10190" s="68" t="s">
        <v>377</v>
      </c>
      <c r="E10190" s="67" t="s">
        <v>378</v>
      </c>
      <c r="F10190" s="68" t="s">
        <v>506</v>
      </c>
      <c r="G10190" s="67" t="s">
        <v>507</v>
      </c>
      <c r="H10190" s="68" t="s">
        <v>364</v>
      </c>
      <c r="I10190" s="69">
        <v>0</v>
      </c>
      <c r="J10190" s="69">
        <v>0</v>
      </c>
      <c r="K10190" s="91"/>
      <c r="L10190" s="91"/>
    </row>
    <row r="10191" spans="2:12" x14ac:dyDescent="0.25">
      <c r="B10191" s="67" t="s">
        <v>504</v>
      </c>
      <c r="C10191" s="67" t="s">
        <v>505</v>
      </c>
      <c r="D10191" s="68" t="s">
        <v>377</v>
      </c>
      <c r="E10191" s="67" t="s">
        <v>378</v>
      </c>
      <c r="F10191" s="68" t="s">
        <v>506</v>
      </c>
      <c r="G10191" s="67" t="s">
        <v>507</v>
      </c>
      <c r="H10191" s="68" t="s">
        <v>362</v>
      </c>
      <c r="I10191" s="69">
        <v>0</v>
      </c>
      <c r="J10191" s="69">
        <v>0</v>
      </c>
      <c r="K10191" s="91"/>
      <c r="L10191" s="91"/>
    </row>
    <row r="10192" spans="2:12" x14ac:dyDescent="0.25">
      <c r="B10192" s="67" t="s">
        <v>504</v>
      </c>
      <c r="C10192" s="67" t="s">
        <v>505</v>
      </c>
      <c r="D10192" s="68" t="s">
        <v>377</v>
      </c>
      <c r="E10192" s="67" t="s">
        <v>378</v>
      </c>
      <c r="F10192" s="68" t="s">
        <v>506</v>
      </c>
      <c r="G10192" s="67" t="s">
        <v>507</v>
      </c>
      <c r="H10192" s="68" t="s">
        <v>363</v>
      </c>
      <c r="I10192" s="69">
        <v>0</v>
      </c>
      <c r="J10192" s="69">
        <v>0</v>
      </c>
      <c r="K10192" s="91"/>
      <c r="L10192" s="91"/>
    </row>
    <row r="10193" spans="2:12" x14ac:dyDescent="0.25">
      <c r="B10193" s="67" t="s">
        <v>504</v>
      </c>
      <c r="C10193" s="67" t="s">
        <v>505</v>
      </c>
      <c r="D10193" s="68" t="s">
        <v>377</v>
      </c>
      <c r="E10193" s="67" t="s">
        <v>378</v>
      </c>
      <c r="F10193" s="68" t="s">
        <v>506</v>
      </c>
      <c r="G10193" s="67" t="s">
        <v>507</v>
      </c>
      <c r="H10193" s="68" t="s">
        <v>362</v>
      </c>
      <c r="I10193" s="69">
        <v>71</v>
      </c>
      <c r="J10193" s="69">
        <v>69</v>
      </c>
      <c r="K10193" s="91"/>
      <c r="L10193" s="91"/>
    </row>
    <row r="10194" spans="2:12" x14ac:dyDescent="0.25">
      <c r="B10194" s="67" t="s">
        <v>504</v>
      </c>
      <c r="C10194" s="67" t="s">
        <v>505</v>
      </c>
      <c r="D10194" s="68" t="s">
        <v>377</v>
      </c>
      <c r="E10194" s="67" t="s">
        <v>378</v>
      </c>
      <c r="F10194" s="68" t="s">
        <v>506</v>
      </c>
      <c r="G10194" s="67" t="s">
        <v>507</v>
      </c>
      <c r="H10194" s="68" t="s">
        <v>363</v>
      </c>
      <c r="I10194" s="69">
        <v>18</v>
      </c>
      <c r="J10194" s="69">
        <v>4</v>
      </c>
      <c r="K10194" s="91"/>
      <c r="L10194" s="91"/>
    </row>
    <row r="10195" spans="2:12" x14ac:dyDescent="0.25">
      <c r="B10195" s="67" t="s">
        <v>504</v>
      </c>
      <c r="C10195" s="67" t="s">
        <v>505</v>
      </c>
      <c r="D10195" s="68" t="s">
        <v>377</v>
      </c>
      <c r="E10195" s="67" t="s">
        <v>378</v>
      </c>
      <c r="F10195" s="68" t="s">
        <v>506</v>
      </c>
      <c r="G10195" s="67" t="s">
        <v>507</v>
      </c>
      <c r="H10195" s="68" t="s">
        <v>364</v>
      </c>
      <c r="I10195" s="69">
        <v>16</v>
      </c>
      <c r="J10195" s="69">
        <v>14</v>
      </c>
      <c r="K10195" s="91"/>
      <c r="L10195" s="91"/>
    </row>
    <row r="10196" spans="2:12" x14ac:dyDescent="0.25">
      <c r="B10196" s="67" t="s">
        <v>504</v>
      </c>
      <c r="C10196" s="67" t="s">
        <v>505</v>
      </c>
      <c r="D10196" s="68" t="s">
        <v>377</v>
      </c>
      <c r="E10196" s="67" t="s">
        <v>378</v>
      </c>
      <c r="F10196" s="68" t="s">
        <v>506</v>
      </c>
      <c r="G10196" s="67" t="s">
        <v>507</v>
      </c>
      <c r="H10196" s="68" t="s">
        <v>362</v>
      </c>
      <c r="I10196" s="69">
        <v>57</v>
      </c>
      <c r="J10196" s="69">
        <v>45</v>
      </c>
      <c r="K10196" s="91"/>
      <c r="L10196" s="91"/>
    </row>
    <row r="10197" spans="2:12" x14ac:dyDescent="0.25">
      <c r="B10197" s="67" t="s">
        <v>504</v>
      </c>
      <c r="C10197" s="67" t="s">
        <v>505</v>
      </c>
      <c r="D10197" s="68" t="s">
        <v>377</v>
      </c>
      <c r="E10197" s="67" t="s">
        <v>378</v>
      </c>
      <c r="F10197" s="68" t="s">
        <v>506</v>
      </c>
      <c r="G10197" s="67" t="s">
        <v>507</v>
      </c>
      <c r="H10197" s="68" t="s">
        <v>363</v>
      </c>
      <c r="I10197" s="69">
        <v>141</v>
      </c>
      <c r="J10197" s="69">
        <v>130</v>
      </c>
      <c r="K10197" s="91"/>
      <c r="L10197" s="91"/>
    </row>
    <row r="10198" spans="2:12" x14ac:dyDescent="0.25">
      <c r="B10198" s="67" t="s">
        <v>504</v>
      </c>
      <c r="C10198" s="67" t="s">
        <v>505</v>
      </c>
      <c r="D10198" s="68" t="s">
        <v>377</v>
      </c>
      <c r="E10198" s="67" t="s">
        <v>378</v>
      </c>
      <c r="F10198" s="68" t="s">
        <v>506</v>
      </c>
      <c r="G10198" s="67" t="s">
        <v>507</v>
      </c>
      <c r="H10198" s="68" t="s">
        <v>364</v>
      </c>
      <c r="I10198" s="69">
        <v>13</v>
      </c>
      <c r="J10198" s="69">
        <v>0</v>
      </c>
      <c r="K10198" s="91"/>
      <c r="L10198" s="91"/>
    </row>
    <row r="10199" spans="2:12" x14ac:dyDescent="0.25">
      <c r="B10199" s="67" t="s">
        <v>504</v>
      </c>
      <c r="C10199" s="67" t="s">
        <v>505</v>
      </c>
      <c r="D10199" s="68" t="s">
        <v>377</v>
      </c>
      <c r="E10199" s="67" t="s">
        <v>378</v>
      </c>
      <c r="F10199" s="68" t="s">
        <v>506</v>
      </c>
      <c r="G10199" s="67" t="s">
        <v>507</v>
      </c>
      <c r="H10199" s="68" t="s">
        <v>362</v>
      </c>
      <c r="I10199" s="69">
        <v>114</v>
      </c>
      <c r="J10199" s="69">
        <v>20</v>
      </c>
      <c r="K10199" s="91"/>
      <c r="L10199" s="91"/>
    </row>
    <row r="10200" spans="2:12" x14ac:dyDescent="0.25">
      <c r="B10200" s="67" t="s">
        <v>504</v>
      </c>
      <c r="C10200" s="67" t="s">
        <v>505</v>
      </c>
      <c r="D10200" s="68" t="s">
        <v>377</v>
      </c>
      <c r="E10200" s="67" t="s">
        <v>378</v>
      </c>
      <c r="F10200" s="68" t="s">
        <v>506</v>
      </c>
      <c r="G10200" s="67" t="s">
        <v>507</v>
      </c>
      <c r="H10200" s="68" t="s">
        <v>363</v>
      </c>
      <c r="I10200" s="69">
        <v>104</v>
      </c>
      <c r="J10200" s="69">
        <v>80</v>
      </c>
      <c r="K10200" s="91"/>
      <c r="L10200" s="91"/>
    </row>
    <row r="10201" spans="2:12" x14ac:dyDescent="0.25">
      <c r="B10201" s="67" t="s">
        <v>504</v>
      </c>
      <c r="C10201" s="67" t="s">
        <v>505</v>
      </c>
      <c r="D10201" s="68" t="s">
        <v>377</v>
      </c>
      <c r="E10201" s="67" t="s">
        <v>378</v>
      </c>
      <c r="F10201" s="68" t="s">
        <v>506</v>
      </c>
      <c r="G10201" s="67" t="s">
        <v>507</v>
      </c>
      <c r="H10201" s="68" t="s">
        <v>364</v>
      </c>
      <c r="I10201" s="69">
        <v>10</v>
      </c>
      <c r="J10201" s="69">
        <v>0</v>
      </c>
      <c r="K10201" s="91"/>
      <c r="L10201" s="91"/>
    </row>
    <row r="10202" spans="2:12" x14ac:dyDescent="0.25">
      <c r="B10202" s="67" t="s">
        <v>504</v>
      </c>
      <c r="C10202" s="67" t="s">
        <v>505</v>
      </c>
      <c r="D10202" s="68" t="s">
        <v>377</v>
      </c>
      <c r="E10202" s="67" t="s">
        <v>378</v>
      </c>
      <c r="F10202" s="68" t="s">
        <v>506</v>
      </c>
      <c r="G10202" s="67" t="s">
        <v>507</v>
      </c>
      <c r="H10202" s="68" t="s">
        <v>363</v>
      </c>
      <c r="I10202" s="69">
        <v>0</v>
      </c>
      <c r="J10202" s="69">
        <v>0</v>
      </c>
      <c r="K10202" s="91"/>
      <c r="L10202" s="91"/>
    </row>
    <row r="10203" spans="2:12" x14ac:dyDescent="0.25">
      <c r="B10203" s="67" t="s">
        <v>504</v>
      </c>
      <c r="C10203" s="67" t="s">
        <v>505</v>
      </c>
      <c r="D10203" s="68" t="s">
        <v>377</v>
      </c>
      <c r="E10203" s="67" t="s">
        <v>378</v>
      </c>
      <c r="F10203" s="68" t="s">
        <v>506</v>
      </c>
      <c r="G10203" s="67" t="s">
        <v>507</v>
      </c>
      <c r="H10203" s="68" t="s">
        <v>362</v>
      </c>
      <c r="I10203" s="69">
        <v>8</v>
      </c>
      <c r="J10203" s="69">
        <v>8</v>
      </c>
      <c r="K10203" s="91"/>
      <c r="L10203" s="91"/>
    </row>
    <row r="10204" spans="2:12" x14ac:dyDescent="0.25">
      <c r="B10204" s="67" t="s">
        <v>504</v>
      </c>
      <c r="C10204" s="67" t="s">
        <v>505</v>
      </c>
      <c r="D10204" s="68" t="s">
        <v>377</v>
      </c>
      <c r="E10204" s="67" t="s">
        <v>378</v>
      </c>
      <c r="F10204" s="68" t="s">
        <v>506</v>
      </c>
      <c r="G10204" s="67" t="s">
        <v>507</v>
      </c>
      <c r="H10204" s="68" t="s">
        <v>363</v>
      </c>
      <c r="I10204" s="69">
        <v>0</v>
      </c>
      <c r="J10204" s="69">
        <v>20</v>
      </c>
      <c r="K10204" s="91"/>
      <c r="L10204" s="91"/>
    </row>
    <row r="10205" spans="2:12" x14ac:dyDescent="0.25">
      <c r="B10205" s="67" t="s">
        <v>504</v>
      </c>
      <c r="C10205" s="67" t="s">
        <v>505</v>
      </c>
      <c r="D10205" s="68" t="s">
        <v>377</v>
      </c>
      <c r="E10205" s="67" t="s">
        <v>378</v>
      </c>
      <c r="F10205" s="68" t="s">
        <v>506</v>
      </c>
      <c r="G10205" s="67" t="s">
        <v>507</v>
      </c>
      <c r="H10205" s="68" t="s">
        <v>362</v>
      </c>
      <c r="I10205" s="69">
        <v>0</v>
      </c>
      <c r="J10205" s="69">
        <v>10</v>
      </c>
      <c r="K10205" s="91"/>
      <c r="L10205" s="91"/>
    </row>
    <row r="10206" spans="2:12" x14ac:dyDescent="0.25">
      <c r="B10206" s="67" t="s">
        <v>504</v>
      </c>
      <c r="C10206" s="67" t="s">
        <v>505</v>
      </c>
      <c r="D10206" s="68" t="s">
        <v>377</v>
      </c>
      <c r="E10206" s="67" t="s">
        <v>378</v>
      </c>
      <c r="F10206" s="68" t="s">
        <v>506</v>
      </c>
      <c r="G10206" s="67" t="s">
        <v>507</v>
      </c>
      <c r="H10206" s="68" t="s">
        <v>363</v>
      </c>
      <c r="I10206" s="69">
        <v>0</v>
      </c>
      <c r="J10206" s="69">
        <v>0</v>
      </c>
      <c r="K10206" s="91"/>
      <c r="L10206" s="91"/>
    </row>
    <row r="10207" spans="2:12" x14ac:dyDescent="0.25">
      <c r="B10207" s="67" t="s">
        <v>504</v>
      </c>
      <c r="C10207" s="67" t="s">
        <v>505</v>
      </c>
      <c r="D10207" s="68" t="s">
        <v>377</v>
      </c>
      <c r="E10207" s="67" t="s">
        <v>378</v>
      </c>
      <c r="F10207" s="68" t="s">
        <v>506</v>
      </c>
      <c r="G10207" s="67" t="s">
        <v>507</v>
      </c>
      <c r="H10207" s="68" t="s">
        <v>364</v>
      </c>
      <c r="I10207" s="69">
        <v>0</v>
      </c>
      <c r="J10207" s="69">
        <v>0</v>
      </c>
      <c r="K10207" s="91"/>
      <c r="L10207" s="91"/>
    </row>
    <row r="10208" spans="2:12" x14ac:dyDescent="0.25">
      <c r="B10208" s="67" t="s">
        <v>504</v>
      </c>
      <c r="C10208" s="67" t="s">
        <v>505</v>
      </c>
      <c r="D10208" s="68" t="s">
        <v>377</v>
      </c>
      <c r="E10208" s="67" t="s">
        <v>378</v>
      </c>
      <c r="F10208" s="68" t="s">
        <v>506</v>
      </c>
      <c r="G10208" s="67" t="s">
        <v>507</v>
      </c>
      <c r="H10208" s="68" t="s">
        <v>364</v>
      </c>
      <c r="I10208" s="69">
        <v>0</v>
      </c>
      <c r="J10208" s="69">
        <v>0</v>
      </c>
      <c r="K10208" s="91"/>
      <c r="L10208" s="91"/>
    </row>
    <row r="10209" spans="2:12" x14ac:dyDescent="0.25">
      <c r="B10209" s="67" t="s">
        <v>504</v>
      </c>
      <c r="C10209" s="67" t="s">
        <v>505</v>
      </c>
      <c r="D10209" s="68" t="s">
        <v>377</v>
      </c>
      <c r="E10209" s="67" t="s">
        <v>378</v>
      </c>
      <c r="F10209" s="68" t="s">
        <v>506</v>
      </c>
      <c r="G10209" s="67" t="s">
        <v>507</v>
      </c>
      <c r="H10209" s="68" t="s">
        <v>362</v>
      </c>
      <c r="I10209" s="69">
        <v>46</v>
      </c>
      <c r="J10209" s="69">
        <v>49</v>
      </c>
      <c r="K10209" s="91"/>
      <c r="L10209" s="91"/>
    </row>
    <row r="10210" spans="2:12" x14ac:dyDescent="0.25">
      <c r="B10210" s="67" t="s">
        <v>504</v>
      </c>
      <c r="C10210" s="67" t="s">
        <v>505</v>
      </c>
      <c r="D10210" s="68" t="s">
        <v>377</v>
      </c>
      <c r="E10210" s="67" t="s">
        <v>378</v>
      </c>
      <c r="F10210" s="68" t="s">
        <v>506</v>
      </c>
      <c r="G10210" s="67" t="s">
        <v>507</v>
      </c>
      <c r="H10210" s="68" t="s">
        <v>363</v>
      </c>
      <c r="I10210" s="69">
        <v>42</v>
      </c>
      <c r="J10210" s="69">
        <v>39</v>
      </c>
      <c r="K10210" s="91"/>
      <c r="L10210" s="91"/>
    </row>
    <row r="10211" spans="2:12" x14ac:dyDescent="0.25">
      <c r="B10211" s="67" t="s">
        <v>504</v>
      </c>
      <c r="C10211" s="67" t="s">
        <v>505</v>
      </c>
      <c r="D10211" s="68" t="s">
        <v>377</v>
      </c>
      <c r="E10211" s="67" t="s">
        <v>378</v>
      </c>
      <c r="F10211" s="68" t="s">
        <v>506</v>
      </c>
      <c r="G10211" s="67" t="s">
        <v>507</v>
      </c>
      <c r="H10211" s="68" t="s">
        <v>364</v>
      </c>
      <c r="I10211" s="69">
        <v>40</v>
      </c>
      <c r="J10211" s="69">
        <v>64</v>
      </c>
      <c r="K10211" s="91"/>
      <c r="L10211" s="91"/>
    </row>
    <row r="10212" spans="2:12" x14ac:dyDescent="0.25">
      <c r="B10212" s="67" t="s">
        <v>504</v>
      </c>
      <c r="C10212" s="67" t="s">
        <v>505</v>
      </c>
      <c r="D10212" s="68" t="s">
        <v>377</v>
      </c>
      <c r="E10212" s="67" t="s">
        <v>378</v>
      </c>
      <c r="F10212" s="68" t="s">
        <v>506</v>
      </c>
      <c r="G10212" s="67" t="s">
        <v>507</v>
      </c>
      <c r="H10212" s="68" t="s">
        <v>362</v>
      </c>
      <c r="I10212" s="69">
        <v>0</v>
      </c>
      <c r="J10212" s="69">
        <v>0</v>
      </c>
      <c r="K10212" s="91"/>
      <c r="L10212" s="91"/>
    </row>
    <row r="10213" spans="2:12" x14ac:dyDescent="0.25">
      <c r="B10213" s="67" t="s">
        <v>504</v>
      </c>
      <c r="C10213" s="67" t="s">
        <v>505</v>
      </c>
      <c r="D10213" s="68" t="s">
        <v>377</v>
      </c>
      <c r="E10213" s="67" t="s">
        <v>378</v>
      </c>
      <c r="F10213" s="68" t="s">
        <v>506</v>
      </c>
      <c r="G10213" s="67" t="s">
        <v>507</v>
      </c>
      <c r="H10213" s="68" t="s">
        <v>363</v>
      </c>
      <c r="I10213" s="69">
        <v>0</v>
      </c>
      <c r="J10213" s="69">
        <v>0</v>
      </c>
      <c r="K10213" s="91"/>
      <c r="L10213" s="91"/>
    </row>
    <row r="10214" spans="2:12" x14ac:dyDescent="0.25">
      <c r="B10214" s="67" t="s">
        <v>504</v>
      </c>
      <c r="C10214" s="67" t="s">
        <v>505</v>
      </c>
      <c r="D10214" s="68" t="s">
        <v>377</v>
      </c>
      <c r="E10214" s="67" t="s">
        <v>378</v>
      </c>
      <c r="F10214" s="68" t="s">
        <v>506</v>
      </c>
      <c r="G10214" s="67" t="s">
        <v>507</v>
      </c>
      <c r="H10214" s="68" t="s">
        <v>364</v>
      </c>
      <c r="I10214" s="69">
        <v>0</v>
      </c>
      <c r="J10214" s="69">
        <v>0</v>
      </c>
      <c r="K10214" s="91"/>
      <c r="L10214" s="91"/>
    </row>
    <row r="10215" spans="2:12" x14ac:dyDescent="0.25">
      <c r="B10215" s="67" t="s">
        <v>504</v>
      </c>
      <c r="C10215" s="67" t="s">
        <v>505</v>
      </c>
      <c r="D10215" s="68" t="s">
        <v>377</v>
      </c>
      <c r="E10215" s="67" t="s">
        <v>378</v>
      </c>
      <c r="F10215" s="68" t="s">
        <v>506</v>
      </c>
      <c r="G10215" s="67" t="s">
        <v>507</v>
      </c>
      <c r="H10215" s="68" t="s">
        <v>362</v>
      </c>
      <c r="I10215" s="69">
        <v>16</v>
      </c>
      <c r="J10215" s="69">
        <v>-5</v>
      </c>
      <c r="K10215" s="91"/>
      <c r="L10215" s="91"/>
    </row>
    <row r="10216" spans="2:12" x14ac:dyDescent="0.25">
      <c r="B10216" s="67" t="s">
        <v>504</v>
      </c>
      <c r="C10216" s="67" t="s">
        <v>505</v>
      </c>
      <c r="D10216" s="68" t="s">
        <v>377</v>
      </c>
      <c r="E10216" s="67" t="s">
        <v>378</v>
      </c>
      <c r="F10216" s="68" t="s">
        <v>506</v>
      </c>
      <c r="G10216" s="67" t="s">
        <v>507</v>
      </c>
      <c r="H10216" s="68" t="s">
        <v>363</v>
      </c>
      <c r="I10216" s="69">
        <v>0</v>
      </c>
      <c r="J10216" s="69">
        <v>0</v>
      </c>
      <c r="K10216" s="91"/>
      <c r="L10216" s="91"/>
    </row>
    <row r="10217" spans="2:12" x14ac:dyDescent="0.25">
      <c r="B10217" s="67" t="s">
        <v>504</v>
      </c>
      <c r="C10217" s="67" t="s">
        <v>505</v>
      </c>
      <c r="D10217" s="68" t="s">
        <v>377</v>
      </c>
      <c r="E10217" s="67" t="s">
        <v>378</v>
      </c>
      <c r="F10217" s="68" t="s">
        <v>506</v>
      </c>
      <c r="G10217" s="67" t="s">
        <v>507</v>
      </c>
      <c r="H10217" s="68" t="s">
        <v>362</v>
      </c>
      <c r="I10217" s="69">
        <v>48</v>
      </c>
      <c r="J10217" s="69">
        <v>78</v>
      </c>
      <c r="K10217" s="91"/>
      <c r="L10217" s="91"/>
    </row>
    <row r="10218" spans="2:12" x14ac:dyDescent="0.25">
      <c r="B10218" s="67" t="s">
        <v>504</v>
      </c>
      <c r="C10218" s="67" t="s">
        <v>505</v>
      </c>
      <c r="D10218" s="68" t="s">
        <v>377</v>
      </c>
      <c r="E10218" s="67" t="s">
        <v>378</v>
      </c>
      <c r="F10218" s="68" t="s">
        <v>506</v>
      </c>
      <c r="G10218" s="67" t="s">
        <v>507</v>
      </c>
      <c r="H10218" s="68" t="s">
        <v>363</v>
      </c>
      <c r="I10218" s="69">
        <v>232</v>
      </c>
      <c r="J10218" s="69">
        <v>339</v>
      </c>
      <c r="K10218" s="91"/>
      <c r="L10218" s="91"/>
    </row>
    <row r="10219" spans="2:12" x14ac:dyDescent="0.25">
      <c r="B10219" s="67" t="s">
        <v>504</v>
      </c>
      <c r="C10219" s="67" t="s">
        <v>505</v>
      </c>
      <c r="D10219" s="68" t="s">
        <v>377</v>
      </c>
      <c r="E10219" s="67" t="s">
        <v>378</v>
      </c>
      <c r="F10219" s="68" t="s">
        <v>506</v>
      </c>
      <c r="G10219" s="67" t="s">
        <v>507</v>
      </c>
      <c r="H10219" s="68" t="s">
        <v>364</v>
      </c>
      <c r="I10219" s="69">
        <v>75</v>
      </c>
      <c r="J10219" s="69">
        <v>75</v>
      </c>
      <c r="K10219" s="91"/>
      <c r="L10219" s="91"/>
    </row>
    <row r="10220" spans="2:12" x14ac:dyDescent="0.25">
      <c r="B10220" s="67" t="s">
        <v>504</v>
      </c>
      <c r="C10220" s="67" t="s">
        <v>505</v>
      </c>
      <c r="D10220" s="68" t="s">
        <v>377</v>
      </c>
      <c r="E10220" s="67" t="s">
        <v>378</v>
      </c>
      <c r="F10220" s="68" t="s">
        <v>506</v>
      </c>
      <c r="G10220" s="67" t="s">
        <v>507</v>
      </c>
      <c r="H10220" s="68" t="s">
        <v>362</v>
      </c>
      <c r="I10220" s="69">
        <v>18</v>
      </c>
      <c r="J10220" s="69">
        <v>45</v>
      </c>
      <c r="K10220" s="91"/>
      <c r="L10220" s="91"/>
    </row>
    <row r="10221" spans="2:12" x14ac:dyDescent="0.25">
      <c r="B10221" s="67" t="s">
        <v>504</v>
      </c>
      <c r="C10221" s="67" t="s">
        <v>505</v>
      </c>
      <c r="D10221" s="68" t="s">
        <v>377</v>
      </c>
      <c r="E10221" s="67" t="s">
        <v>378</v>
      </c>
      <c r="F10221" s="68" t="s">
        <v>506</v>
      </c>
      <c r="G10221" s="67" t="s">
        <v>507</v>
      </c>
      <c r="H10221" s="68" t="s">
        <v>363</v>
      </c>
      <c r="I10221" s="69">
        <v>0</v>
      </c>
      <c r="J10221" s="69">
        <v>21</v>
      </c>
      <c r="K10221" s="91"/>
      <c r="L10221" s="91"/>
    </row>
    <row r="10222" spans="2:12" x14ac:dyDescent="0.25">
      <c r="B10222" s="67" t="s">
        <v>504</v>
      </c>
      <c r="C10222" s="67" t="s">
        <v>505</v>
      </c>
      <c r="D10222" s="68" t="s">
        <v>377</v>
      </c>
      <c r="E10222" s="67" t="s">
        <v>378</v>
      </c>
      <c r="F10222" s="68" t="s">
        <v>506</v>
      </c>
      <c r="G10222" s="67" t="s">
        <v>507</v>
      </c>
      <c r="H10222" s="68" t="s">
        <v>364</v>
      </c>
      <c r="I10222" s="69">
        <v>0</v>
      </c>
      <c r="J10222" s="69">
        <v>0</v>
      </c>
      <c r="K10222" s="91"/>
      <c r="L10222" s="91"/>
    </row>
    <row r="10223" spans="2:12" x14ac:dyDescent="0.25">
      <c r="B10223" s="67" t="s">
        <v>504</v>
      </c>
      <c r="C10223" s="67" t="s">
        <v>505</v>
      </c>
      <c r="D10223" s="68" t="s">
        <v>377</v>
      </c>
      <c r="E10223" s="67" t="s">
        <v>378</v>
      </c>
      <c r="F10223" s="68" t="s">
        <v>506</v>
      </c>
      <c r="G10223" s="67" t="s">
        <v>507</v>
      </c>
      <c r="H10223" s="68" t="s">
        <v>362</v>
      </c>
      <c r="I10223" s="69">
        <v>40</v>
      </c>
      <c r="J10223" s="69">
        <v>87</v>
      </c>
      <c r="K10223" s="91"/>
      <c r="L10223" s="91"/>
    </row>
    <row r="10224" spans="2:12" x14ac:dyDescent="0.25">
      <c r="B10224" s="67" t="s">
        <v>504</v>
      </c>
      <c r="C10224" s="67" t="s">
        <v>505</v>
      </c>
      <c r="D10224" s="68" t="s">
        <v>377</v>
      </c>
      <c r="E10224" s="67" t="s">
        <v>378</v>
      </c>
      <c r="F10224" s="68" t="s">
        <v>506</v>
      </c>
      <c r="G10224" s="67" t="s">
        <v>507</v>
      </c>
      <c r="H10224" s="68" t="s">
        <v>363</v>
      </c>
      <c r="I10224" s="69">
        <v>16</v>
      </c>
      <c r="J10224" s="69">
        <v>17</v>
      </c>
      <c r="K10224" s="91"/>
      <c r="L10224" s="91"/>
    </row>
    <row r="10225" spans="2:12" x14ac:dyDescent="0.25">
      <c r="B10225" s="67" t="s">
        <v>504</v>
      </c>
      <c r="C10225" s="67" t="s">
        <v>505</v>
      </c>
      <c r="D10225" s="68" t="s">
        <v>377</v>
      </c>
      <c r="E10225" s="67" t="s">
        <v>378</v>
      </c>
      <c r="F10225" s="68" t="s">
        <v>506</v>
      </c>
      <c r="G10225" s="67" t="s">
        <v>507</v>
      </c>
      <c r="H10225" s="68" t="s">
        <v>362</v>
      </c>
      <c r="I10225" s="69">
        <v>8</v>
      </c>
      <c r="J10225" s="69">
        <v>0</v>
      </c>
      <c r="K10225" s="91"/>
      <c r="L10225" s="91"/>
    </row>
    <row r="10226" spans="2:12" x14ac:dyDescent="0.25">
      <c r="B10226" s="67" t="s">
        <v>504</v>
      </c>
      <c r="C10226" s="67" t="s">
        <v>505</v>
      </c>
      <c r="D10226" s="68" t="s">
        <v>377</v>
      </c>
      <c r="E10226" s="67" t="s">
        <v>378</v>
      </c>
      <c r="F10226" s="68" t="s">
        <v>506</v>
      </c>
      <c r="G10226" s="67" t="s">
        <v>507</v>
      </c>
      <c r="H10226" s="68" t="s">
        <v>363</v>
      </c>
      <c r="I10226" s="69">
        <v>9</v>
      </c>
      <c r="J10226" s="69">
        <v>14</v>
      </c>
      <c r="K10226" s="91"/>
      <c r="L10226" s="91"/>
    </row>
    <row r="10227" spans="2:12" x14ac:dyDescent="0.25">
      <c r="B10227" s="67" t="s">
        <v>504</v>
      </c>
      <c r="C10227" s="67" t="s">
        <v>505</v>
      </c>
      <c r="D10227" s="68" t="s">
        <v>377</v>
      </c>
      <c r="E10227" s="67" t="s">
        <v>378</v>
      </c>
      <c r="F10227" s="68" t="s">
        <v>506</v>
      </c>
      <c r="G10227" s="67" t="s">
        <v>507</v>
      </c>
      <c r="H10227" s="68" t="s">
        <v>364</v>
      </c>
      <c r="I10227" s="69">
        <v>0</v>
      </c>
      <c r="J10227" s="69">
        <v>0</v>
      </c>
      <c r="K10227" s="91"/>
      <c r="L10227" s="91"/>
    </row>
    <row r="10228" spans="2:12" x14ac:dyDescent="0.25">
      <c r="B10228" s="67" t="s">
        <v>504</v>
      </c>
      <c r="C10228" s="67" t="s">
        <v>505</v>
      </c>
      <c r="D10228" s="68" t="s">
        <v>377</v>
      </c>
      <c r="E10228" s="67" t="s">
        <v>378</v>
      </c>
      <c r="F10228" s="68" t="s">
        <v>506</v>
      </c>
      <c r="G10228" s="67" t="s">
        <v>507</v>
      </c>
      <c r="H10228" s="68" t="s">
        <v>362</v>
      </c>
      <c r="I10228" s="69">
        <v>0</v>
      </c>
      <c r="J10228" s="69">
        <v>0</v>
      </c>
      <c r="K10228" s="91"/>
      <c r="L10228" s="91"/>
    </row>
    <row r="10229" spans="2:12" x14ac:dyDescent="0.25">
      <c r="B10229" s="67" t="s">
        <v>504</v>
      </c>
      <c r="C10229" s="67" t="s">
        <v>505</v>
      </c>
      <c r="D10229" s="68" t="s">
        <v>377</v>
      </c>
      <c r="E10229" s="67" t="s">
        <v>378</v>
      </c>
      <c r="F10229" s="68" t="s">
        <v>506</v>
      </c>
      <c r="G10229" s="67" t="s">
        <v>507</v>
      </c>
      <c r="H10229" s="68" t="s">
        <v>362</v>
      </c>
      <c r="I10229" s="69">
        <v>0</v>
      </c>
      <c r="J10229" s="69">
        <v>0</v>
      </c>
      <c r="K10229" s="91"/>
      <c r="L10229" s="91"/>
    </row>
    <row r="10230" spans="2:12" x14ac:dyDescent="0.25">
      <c r="B10230" s="67" t="s">
        <v>504</v>
      </c>
      <c r="C10230" s="67" t="s">
        <v>505</v>
      </c>
      <c r="D10230" s="68" t="s">
        <v>377</v>
      </c>
      <c r="E10230" s="67" t="s">
        <v>378</v>
      </c>
      <c r="F10230" s="68" t="s">
        <v>506</v>
      </c>
      <c r="G10230" s="67" t="s">
        <v>507</v>
      </c>
      <c r="H10230" s="68" t="s">
        <v>363</v>
      </c>
      <c r="I10230" s="69">
        <v>7</v>
      </c>
      <c r="J10230" s="69">
        <v>11</v>
      </c>
      <c r="K10230" s="91"/>
      <c r="L10230" s="91"/>
    </row>
    <row r="10231" spans="2:12" x14ac:dyDescent="0.25">
      <c r="B10231" s="67" t="s">
        <v>504</v>
      </c>
      <c r="C10231" s="67" t="s">
        <v>505</v>
      </c>
      <c r="D10231" s="68" t="s">
        <v>377</v>
      </c>
      <c r="E10231" s="67" t="s">
        <v>378</v>
      </c>
      <c r="F10231" s="68" t="s">
        <v>506</v>
      </c>
      <c r="G10231" s="67" t="s">
        <v>507</v>
      </c>
      <c r="H10231" s="68" t="s">
        <v>364</v>
      </c>
      <c r="I10231" s="69">
        <v>0</v>
      </c>
      <c r="J10231" s="69">
        <v>1</v>
      </c>
      <c r="K10231" s="91"/>
      <c r="L10231" s="91"/>
    </row>
    <row r="10232" spans="2:12" x14ac:dyDescent="0.25">
      <c r="B10232" s="67" t="s">
        <v>504</v>
      </c>
      <c r="C10232" s="67" t="s">
        <v>505</v>
      </c>
      <c r="D10232" s="68" t="s">
        <v>377</v>
      </c>
      <c r="E10232" s="67" t="s">
        <v>378</v>
      </c>
      <c r="F10232" s="68" t="s">
        <v>506</v>
      </c>
      <c r="G10232" s="67" t="s">
        <v>507</v>
      </c>
      <c r="H10232" s="68" t="s">
        <v>362</v>
      </c>
      <c r="I10232" s="69">
        <v>195</v>
      </c>
      <c r="J10232" s="69">
        <v>250</v>
      </c>
      <c r="K10232" s="91"/>
      <c r="L10232" s="91"/>
    </row>
    <row r="10233" spans="2:12" x14ac:dyDescent="0.25">
      <c r="B10233" s="67" t="s">
        <v>504</v>
      </c>
      <c r="C10233" s="67" t="s">
        <v>505</v>
      </c>
      <c r="D10233" s="68" t="s">
        <v>377</v>
      </c>
      <c r="E10233" s="67" t="s">
        <v>378</v>
      </c>
      <c r="F10233" s="68" t="s">
        <v>506</v>
      </c>
      <c r="G10233" s="67" t="s">
        <v>507</v>
      </c>
      <c r="H10233" s="68" t="s">
        <v>363</v>
      </c>
      <c r="I10233" s="69">
        <v>265</v>
      </c>
      <c r="J10233" s="69">
        <v>422</v>
      </c>
      <c r="K10233" s="91"/>
      <c r="L10233" s="91"/>
    </row>
    <row r="10234" spans="2:12" x14ac:dyDescent="0.25">
      <c r="B10234" s="67" t="s">
        <v>504</v>
      </c>
      <c r="C10234" s="67" t="s">
        <v>505</v>
      </c>
      <c r="D10234" s="68" t="s">
        <v>377</v>
      </c>
      <c r="E10234" s="67" t="s">
        <v>378</v>
      </c>
      <c r="F10234" s="68" t="s">
        <v>506</v>
      </c>
      <c r="G10234" s="67" t="s">
        <v>507</v>
      </c>
      <c r="H10234" s="68" t="s">
        <v>364</v>
      </c>
      <c r="I10234" s="69">
        <v>81</v>
      </c>
      <c r="J10234" s="69">
        <v>43</v>
      </c>
      <c r="K10234" s="91"/>
      <c r="L10234" s="91"/>
    </row>
    <row r="10235" spans="2:12" x14ac:dyDescent="0.25">
      <c r="B10235" s="67" t="s">
        <v>504</v>
      </c>
      <c r="C10235" s="67" t="s">
        <v>505</v>
      </c>
      <c r="D10235" s="68" t="s">
        <v>377</v>
      </c>
      <c r="E10235" s="67" t="s">
        <v>378</v>
      </c>
      <c r="F10235" s="68" t="s">
        <v>506</v>
      </c>
      <c r="G10235" s="67" t="s">
        <v>507</v>
      </c>
      <c r="H10235" s="68" t="s">
        <v>362</v>
      </c>
      <c r="I10235" s="69">
        <v>0</v>
      </c>
      <c r="J10235" s="69">
        <v>0</v>
      </c>
      <c r="K10235" s="91"/>
      <c r="L10235" s="91"/>
    </row>
    <row r="10236" spans="2:12" x14ac:dyDescent="0.25">
      <c r="B10236" s="67" t="s">
        <v>504</v>
      </c>
      <c r="C10236" s="67" t="s">
        <v>505</v>
      </c>
      <c r="D10236" s="68" t="s">
        <v>377</v>
      </c>
      <c r="E10236" s="67" t="s">
        <v>378</v>
      </c>
      <c r="F10236" s="68" t="s">
        <v>506</v>
      </c>
      <c r="G10236" s="67" t="s">
        <v>507</v>
      </c>
      <c r="H10236" s="68" t="s">
        <v>363</v>
      </c>
      <c r="I10236" s="69">
        <v>0</v>
      </c>
      <c r="J10236" s="69">
        <v>0</v>
      </c>
      <c r="K10236" s="91"/>
      <c r="L10236" s="91"/>
    </row>
    <row r="10237" spans="2:12" x14ac:dyDescent="0.25">
      <c r="B10237" s="67" t="s">
        <v>504</v>
      </c>
      <c r="C10237" s="67" t="s">
        <v>505</v>
      </c>
      <c r="D10237" s="68" t="s">
        <v>377</v>
      </c>
      <c r="E10237" s="67" t="s">
        <v>378</v>
      </c>
      <c r="F10237" s="68" t="s">
        <v>506</v>
      </c>
      <c r="G10237" s="67" t="s">
        <v>507</v>
      </c>
      <c r="H10237" s="68" t="s">
        <v>364</v>
      </c>
      <c r="I10237" s="69">
        <v>12</v>
      </c>
      <c r="J10237" s="69">
        <v>0</v>
      </c>
      <c r="K10237" s="91"/>
      <c r="L10237" s="91"/>
    </row>
    <row r="10238" spans="2:12" x14ac:dyDescent="0.25">
      <c r="B10238" s="67" t="s">
        <v>504</v>
      </c>
      <c r="C10238" s="67" t="s">
        <v>505</v>
      </c>
      <c r="D10238" s="68" t="s">
        <v>377</v>
      </c>
      <c r="E10238" s="67" t="s">
        <v>378</v>
      </c>
      <c r="F10238" s="68" t="s">
        <v>506</v>
      </c>
      <c r="G10238" s="67" t="s">
        <v>507</v>
      </c>
      <c r="H10238" s="68" t="s">
        <v>362</v>
      </c>
      <c r="I10238" s="69">
        <v>36</v>
      </c>
      <c r="J10238" s="69">
        <v>0</v>
      </c>
      <c r="K10238" s="91"/>
      <c r="L10238" s="91"/>
    </row>
    <row r="10239" spans="2:12" x14ac:dyDescent="0.25">
      <c r="B10239" s="67" t="s">
        <v>504</v>
      </c>
      <c r="C10239" s="67" t="s">
        <v>505</v>
      </c>
      <c r="D10239" s="68" t="s">
        <v>377</v>
      </c>
      <c r="E10239" s="67" t="s">
        <v>378</v>
      </c>
      <c r="F10239" s="68" t="s">
        <v>506</v>
      </c>
      <c r="G10239" s="67" t="s">
        <v>507</v>
      </c>
      <c r="H10239" s="68" t="s">
        <v>363</v>
      </c>
      <c r="I10239" s="69">
        <v>56</v>
      </c>
      <c r="J10239" s="69">
        <v>88</v>
      </c>
      <c r="K10239" s="91"/>
      <c r="L10239" s="91"/>
    </row>
    <row r="10240" spans="2:12" x14ac:dyDescent="0.25">
      <c r="B10240" s="67" t="s">
        <v>504</v>
      </c>
      <c r="C10240" s="67" t="s">
        <v>505</v>
      </c>
      <c r="D10240" s="68" t="s">
        <v>377</v>
      </c>
      <c r="E10240" s="67" t="s">
        <v>378</v>
      </c>
      <c r="F10240" s="68" t="s">
        <v>506</v>
      </c>
      <c r="G10240" s="67" t="s">
        <v>507</v>
      </c>
      <c r="H10240" s="68" t="s">
        <v>364</v>
      </c>
      <c r="I10240" s="69">
        <v>26</v>
      </c>
      <c r="J10240" s="69">
        <v>36</v>
      </c>
      <c r="K10240" s="91"/>
      <c r="L10240" s="91"/>
    </row>
    <row r="10241" spans="2:12" x14ac:dyDescent="0.25">
      <c r="B10241" s="67" t="s">
        <v>504</v>
      </c>
      <c r="C10241" s="67" t="s">
        <v>505</v>
      </c>
      <c r="D10241" s="68" t="s">
        <v>377</v>
      </c>
      <c r="E10241" s="67" t="s">
        <v>378</v>
      </c>
      <c r="F10241" s="68" t="s">
        <v>506</v>
      </c>
      <c r="G10241" s="67" t="s">
        <v>507</v>
      </c>
      <c r="H10241" s="68" t="s">
        <v>362</v>
      </c>
      <c r="I10241" s="69">
        <v>17</v>
      </c>
      <c r="J10241" s="69">
        <v>66</v>
      </c>
      <c r="K10241" s="91"/>
      <c r="L10241" s="91"/>
    </row>
    <row r="10242" spans="2:12" x14ac:dyDescent="0.25">
      <c r="B10242" s="67" t="s">
        <v>504</v>
      </c>
      <c r="C10242" s="67" t="s">
        <v>505</v>
      </c>
      <c r="D10242" s="68" t="s">
        <v>377</v>
      </c>
      <c r="E10242" s="67" t="s">
        <v>378</v>
      </c>
      <c r="F10242" s="68" t="s">
        <v>506</v>
      </c>
      <c r="G10242" s="67" t="s">
        <v>507</v>
      </c>
      <c r="H10242" s="68" t="s">
        <v>363</v>
      </c>
      <c r="I10242" s="69">
        <v>86</v>
      </c>
      <c r="J10242" s="69">
        <v>82</v>
      </c>
      <c r="K10242" s="91"/>
      <c r="L10242" s="91"/>
    </row>
    <row r="10243" spans="2:12" x14ac:dyDescent="0.25">
      <c r="B10243" s="67" t="s">
        <v>504</v>
      </c>
      <c r="C10243" s="67" t="s">
        <v>505</v>
      </c>
      <c r="D10243" s="68" t="s">
        <v>377</v>
      </c>
      <c r="E10243" s="67" t="s">
        <v>378</v>
      </c>
      <c r="F10243" s="68" t="s">
        <v>506</v>
      </c>
      <c r="G10243" s="67" t="s">
        <v>507</v>
      </c>
      <c r="H10243" s="68" t="s">
        <v>364</v>
      </c>
      <c r="I10243" s="69">
        <v>68</v>
      </c>
      <c r="J10243" s="69">
        <v>74</v>
      </c>
      <c r="K10243" s="91"/>
      <c r="L10243" s="91"/>
    </row>
    <row r="10244" spans="2:12" x14ac:dyDescent="0.25">
      <c r="B10244" s="67" t="s">
        <v>504</v>
      </c>
      <c r="C10244" s="67" t="s">
        <v>505</v>
      </c>
      <c r="D10244" s="68" t="s">
        <v>377</v>
      </c>
      <c r="E10244" s="67" t="s">
        <v>378</v>
      </c>
      <c r="F10244" s="68" t="s">
        <v>506</v>
      </c>
      <c r="G10244" s="67" t="s">
        <v>507</v>
      </c>
      <c r="H10244" s="68" t="s">
        <v>362</v>
      </c>
      <c r="I10244" s="69">
        <v>37</v>
      </c>
      <c r="J10244" s="69">
        <v>71</v>
      </c>
      <c r="K10244" s="91"/>
      <c r="L10244" s="91"/>
    </row>
    <row r="10245" spans="2:12" x14ac:dyDescent="0.25">
      <c r="B10245" s="67" t="s">
        <v>504</v>
      </c>
      <c r="C10245" s="67" t="s">
        <v>505</v>
      </c>
      <c r="D10245" s="68" t="s">
        <v>377</v>
      </c>
      <c r="E10245" s="67" t="s">
        <v>378</v>
      </c>
      <c r="F10245" s="68" t="s">
        <v>506</v>
      </c>
      <c r="G10245" s="67" t="s">
        <v>507</v>
      </c>
      <c r="H10245" s="68" t="s">
        <v>363</v>
      </c>
      <c r="I10245" s="69">
        <v>99</v>
      </c>
      <c r="J10245" s="69">
        <v>148</v>
      </c>
      <c r="K10245" s="91"/>
      <c r="L10245" s="91"/>
    </row>
    <row r="10246" spans="2:12" x14ac:dyDescent="0.25">
      <c r="B10246" s="67" t="s">
        <v>504</v>
      </c>
      <c r="C10246" s="67" t="s">
        <v>505</v>
      </c>
      <c r="D10246" s="68" t="s">
        <v>377</v>
      </c>
      <c r="E10246" s="67" t="s">
        <v>378</v>
      </c>
      <c r="F10246" s="68" t="s">
        <v>506</v>
      </c>
      <c r="G10246" s="67" t="s">
        <v>507</v>
      </c>
      <c r="H10246" s="68" t="s">
        <v>364</v>
      </c>
      <c r="I10246" s="69">
        <v>25</v>
      </c>
      <c r="J10246" s="69">
        <v>14</v>
      </c>
      <c r="K10246" s="91"/>
      <c r="L10246" s="91"/>
    </row>
    <row r="10247" spans="2:12" x14ac:dyDescent="0.25">
      <c r="B10247" s="67" t="s">
        <v>504</v>
      </c>
      <c r="C10247" s="67" t="s">
        <v>505</v>
      </c>
      <c r="D10247" s="68" t="s">
        <v>377</v>
      </c>
      <c r="E10247" s="67" t="s">
        <v>378</v>
      </c>
      <c r="F10247" s="68" t="s">
        <v>506</v>
      </c>
      <c r="G10247" s="67" t="s">
        <v>507</v>
      </c>
      <c r="H10247" s="68" t="s">
        <v>364</v>
      </c>
      <c r="I10247" s="69">
        <v>0</v>
      </c>
      <c r="J10247" s="69">
        <v>0</v>
      </c>
      <c r="K10247" s="91"/>
      <c r="L10247" s="91"/>
    </row>
    <row r="10248" spans="2:12" x14ac:dyDescent="0.25">
      <c r="B10248" s="67" t="s">
        <v>504</v>
      </c>
      <c r="C10248" s="67" t="s">
        <v>505</v>
      </c>
      <c r="D10248" s="68" t="s">
        <v>377</v>
      </c>
      <c r="E10248" s="67" t="s">
        <v>378</v>
      </c>
      <c r="F10248" s="68" t="s">
        <v>506</v>
      </c>
      <c r="G10248" s="67" t="s">
        <v>507</v>
      </c>
      <c r="H10248" s="68" t="s">
        <v>362</v>
      </c>
      <c r="I10248" s="69">
        <v>0</v>
      </c>
      <c r="J10248" s="69">
        <v>0</v>
      </c>
      <c r="K10248" s="91"/>
      <c r="L10248" s="91"/>
    </row>
    <row r="10249" spans="2:12" x14ac:dyDescent="0.25">
      <c r="B10249" s="67" t="s">
        <v>504</v>
      </c>
      <c r="C10249" s="67" t="s">
        <v>505</v>
      </c>
      <c r="D10249" s="68" t="s">
        <v>377</v>
      </c>
      <c r="E10249" s="67" t="s">
        <v>378</v>
      </c>
      <c r="F10249" s="68" t="s">
        <v>506</v>
      </c>
      <c r="G10249" s="67" t="s">
        <v>507</v>
      </c>
      <c r="H10249" s="68" t="s">
        <v>362</v>
      </c>
      <c r="I10249" s="69">
        <v>0</v>
      </c>
      <c r="J10249" s="69">
        <v>0</v>
      </c>
      <c r="K10249" s="91"/>
      <c r="L10249" s="91"/>
    </row>
    <row r="10250" spans="2:12" x14ac:dyDescent="0.25">
      <c r="B10250" s="67" t="s">
        <v>504</v>
      </c>
      <c r="C10250" s="67" t="s">
        <v>505</v>
      </c>
      <c r="D10250" s="68" t="s">
        <v>377</v>
      </c>
      <c r="E10250" s="67" t="s">
        <v>378</v>
      </c>
      <c r="F10250" s="68" t="s">
        <v>506</v>
      </c>
      <c r="G10250" s="67" t="s">
        <v>507</v>
      </c>
      <c r="H10250" s="68" t="s">
        <v>363</v>
      </c>
      <c r="I10250" s="69">
        <v>0</v>
      </c>
      <c r="J10250" s="69">
        <v>0</v>
      </c>
      <c r="K10250" s="91"/>
      <c r="L10250" s="91"/>
    </row>
    <row r="10251" spans="2:12" x14ac:dyDescent="0.25">
      <c r="B10251" s="67" t="s">
        <v>504</v>
      </c>
      <c r="C10251" s="67" t="s">
        <v>505</v>
      </c>
      <c r="D10251" s="68" t="s">
        <v>377</v>
      </c>
      <c r="E10251" s="67" t="s">
        <v>378</v>
      </c>
      <c r="F10251" s="68" t="s">
        <v>506</v>
      </c>
      <c r="G10251" s="67" t="s">
        <v>507</v>
      </c>
      <c r="H10251" s="68" t="s">
        <v>362</v>
      </c>
      <c r="I10251" s="69">
        <v>24</v>
      </c>
      <c r="J10251" s="69">
        <v>138</v>
      </c>
      <c r="K10251" s="91"/>
      <c r="L10251" s="91"/>
    </row>
    <row r="10252" spans="2:12" x14ac:dyDescent="0.25">
      <c r="B10252" s="67" t="s">
        <v>504</v>
      </c>
      <c r="C10252" s="67" t="s">
        <v>505</v>
      </c>
      <c r="D10252" s="68" t="s">
        <v>377</v>
      </c>
      <c r="E10252" s="67" t="s">
        <v>378</v>
      </c>
      <c r="F10252" s="68" t="s">
        <v>506</v>
      </c>
      <c r="G10252" s="67" t="s">
        <v>507</v>
      </c>
      <c r="H10252" s="68" t="s">
        <v>363</v>
      </c>
      <c r="I10252" s="69">
        <v>32</v>
      </c>
      <c r="J10252" s="69">
        <v>24</v>
      </c>
      <c r="K10252" s="91"/>
      <c r="L10252" s="91"/>
    </row>
    <row r="10253" spans="2:12" x14ac:dyDescent="0.25">
      <c r="B10253" s="67" t="s">
        <v>504</v>
      </c>
      <c r="C10253" s="67" t="s">
        <v>505</v>
      </c>
      <c r="D10253" s="68" t="s">
        <v>377</v>
      </c>
      <c r="E10253" s="67" t="s">
        <v>378</v>
      </c>
      <c r="F10253" s="68" t="s">
        <v>506</v>
      </c>
      <c r="G10253" s="67" t="s">
        <v>507</v>
      </c>
      <c r="H10253" s="68" t="s">
        <v>364</v>
      </c>
      <c r="I10253" s="69">
        <v>60</v>
      </c>
      <c r="J10253" s="69">
        <v>20</v>
      </c>
      <c r="K10253" s="91"/>
      <c r="L10253" s="91"/>
    </row>
    <row r="10254" spans="2:12" x14ac:dyDescent="0.25">
      <c r="B10254" s="67" t="s">
        <v>504</v>
      </c>
      <c r="C10254" s="67" t="s">
        <v>505</v>
      </c>
      <c r="D10254" s="68" t="s">
        <v>377</v>
      </c>
      <c r="E10254" s="67" t="s">
        <v>378</v>
      </c>
      <c r="F10254" s="68" t="s">
        <v>506</v>
      </c>
      <c r="G10254" s="67" t="s">
        <v>507</v>
      </c>
      <c r="H10254" s="68" t="s">
        <v>362</v>
      </c>
      <c r="I10254" s="69">
        <v>0</v>
      </c>
      <c r="J10254" s="69">
        <v>0</v>
      </c>
      <c r="K10254" s="91"/>
      <c r="L10254" s="91"/>
    </row>
    <row r="10255" spans="2:12" x14ac:dyDescent="0.25">
      <c r="B10255" s="67" t="s">
        <v>504</v>
      </c>
      <c r="C10255" s="67" t="s">
        <v>505</v>
      </c>
      <c r="D10255" s="68" t="s">
        <v>377</v>
      </c>
      <c r="E10255" s="67" t="s">
        <v>378</v>
      </c>
      <c r="F10255" s="68" t="s">
        <v>506</v>
      </c>
      <c r="G10255" s="67" t="s">
        <v>507</v>
      </c>
      <c r="H10255" s="68" t="s">
        <v>363</v>
      </c>
      <c r="I10255" s="69">
        <v>2</v>
      </c>
      <c r="J10255" s="69">
        <v>8</v>
      </c>
      <c r="K10255" s="91"/>
      <c r="L10255" s="91"/>
    </row>
    <row r="10256" spans="2:12" x14ac:dyDescent="0.25">
      <c r="B10256" s="67" t="s">
        <v>504</v>
      </c>
      <c r="C10256" s="67" t="s">
        <v>505</v>
      </c>
      <c r="D10256" s="68" t="s">
        <v>377</v>
      </c>
      <c r="E10256" s="67" t="s">
        <v>378</v>
      </c>
      <c r="F10256" s="68" t="s">
        <v>506</v>
      </c>
      <c r="G10256" s="67" t="s">
        <v>507</v>
      </c>
      <c r="H10256" s="68" t="s">
        <v>364</v>
      </c>
      <c r="I10256" s="69">
        <v>0</v>
      </c>
      <c r="J10256" s="69">
        <v>0</v>
      </c>
      <c r="K10256" s="91"/>
      <c r="L10256" s="91"/>
    </row>
    <row r="10257" spans="2:12" x14ac:dyDescent="0.25">
      <c r="B10257" s="67" t="s">
        <v>504</v>
      </c>
      <c r="C10257" s="67" t="s">
        <v>505</v>
      </c>
      <c r="D10257" s="68" t="s">
        <v>377</v>
      </c>
      <c r="E10257" s="67" t="s">
        <v>378</v>
      </c>
      <c r="F10257" s="68" t="s">
        <v>506</v>
      </c>
      <c r="G10257" s="67" t="s">
        <v>507</v>
      </c>
      <c r="H10257" s="68" t="s">
        <v>362</v>
      </c>
      <c r="I10257" s="69">
        <v>8</v>
      </c>
      <c r="J10257" s="69">
        <v>0</v>
      </c>
      <c r="K10257" s="91"/>
      <c r="L10257" s="91"/>
    </row>
    <row r="10258" spans="2:12" x14ac:dyDescent="0.25">
      <c r="B10258" s="67" t="s">
        <v>504</v>
      </c>
      <c r="C10258" s="67" t="s">
        <v>505</v>
      </c>
      <c r="D10258" s="68" t="s">
        <v>377</v>
      </c>
      <c r="E10258" s="67" t="s">
        <v>378</v>
      </c>
      <c r="F10258" s="68" t="s">
        <v>506</v>
      </c>
      <c r="G10258" s="67" t="s">
        <v>507</v>
      </c>
      <c r="H10258" s="68" t="s">
        <v>363</v>
      </c>
      <c r="I10258" s="69">
        <v>10</v>
      </c>
      <c r="J10258" s="69">
        <v>36</v>
      </c>
      <c r="K10258" s="91"/>
      <c r="L10258" s="91"/>
    </row>
    <row r="10259" spans="2:12" x14ac:dyDescent="0.25">
      <c r="B10259" s="67" t="s">
        <v>504</v>
      </c>
      <c r="C10259" s="67" t="s">
        <v>505</v>
      </c>
      <c r="D10259" s="68" t="s">
        <v>377</v>
      </c>
      <c r="E10259" s="67" t="s">
        <v>378</v>
      </c>
      <c r="F10259" s="68" t="s">
        <v>506</v>
      </c>
      <c r="G10259" s="67" t="s">
        <v>507</v>
      </c>
      <c r="H10259" s="68" t="s">
        <v>364</v>
      </c>
      <c r="I10259" s="69">
        <v>31</v>
      </c>
      <c r="J10259" s="69">
        <v>89</v>
      </c>
      <c r="K10259" s="91"/>
      <c r="L10259" s="91"/>
    </row>
    <row r="10260" spans="2:12" x14ac:dyDescent="0.25">
      <c r="B10260" s="67" t="s">
        <v>504</v>
      </c>
      <c r="C10260" s="67" t="s">
        <v>505</v>
      </c>
      <c r="D10260" s="68" t="s">
        <v>377</v>
      </c>
      <c r="E10260" s="67" t="s">
        <v>378</v>
      </c>
      <c r="F10260" s="68" t="s">
        <v>506</v>
      </c>
      <c r="G10260" s="67" t="s">
        <v>507</v>
      </c>
      <c r="H10260" s="68" t="s">
        <v>362</v>
      </c>
      <c r="I10260" s="69">
        <v>0</v>
      </c>
      <c r="J10260" s="69">
        <v>0</v>
      </c>
      <c r="K10260" s="91"/>
      <c r="L10260" s="91"/>
    </row>
    <row r="10261" spans="2:12" x14ac:dyDescent="0.25">
      <c r="B10261" s="67" t="s">
        <v>504</v>
      </c>
      <c r="C10261" s="67" t="s">
        <v>505</v>
      </c>
      <c r="D10261" s="68" t="s">
        <v>377</v>
      </c>
      <c r="E10261" s="67" t="s">
        <v>378</v>
      </c>
      <c r="F10261" s="68" t="s">
        <v>506</v>
      </c>
      <c r="G10261" s="67" t="s">
        <v>507</v>
      </c>
      <c r="H10261" s="68" t="s">
        <v>363</v>
      </c>
      <c r="I10261" s="69">
        <v>0</v>
      </c>
      <c r="J10261" s="69">
        <v>0</v>
      </c>
      <c r="K10261" s="91"/>
      <c r="L10261" s="91"/>
    </row>
    <row r="10262" spans="2:12" x14ac:dyDescent="0.25">
      <c r="B10262" s="67" t="s">
        <v>504</v>
      </c>
      <c r="C10262" s="67" t="s">
        <v>505</v>
      </c>
      <c r="D10262" s="68" t="s">
        <v>377</v>
      </c>
      <c r="E10262" s="67" t="s">
        <v>378</v>
      </c>
      <c r="F10262" s="68" t="s">
        <v>506</v>
      </c>
      <c r="G10262" s="67" t="s">
        <v>507</v>
      </c>
      <c r="H10262" s="68" t="s">
        <v>364</v>
      </c>
      <c r="I10262" s="69">
        <v>0</v>
      </c>
      <c r="J10262" s="69">
        <v>0</v>
      </c>
      <c r="K10262" s="91"/>
      <c r="L10262" s="91"/>
    </row>
    <row r="10263" spans="2:12" x14ac:dyDescent="0.25">
      <c r="B10263" s="67" t="s">
        <v>504</v>
      </c>
      <c r="C10263" s="67" t="s">
        <v>505</v>
      </c>
      <c r="D10263" s="68" t="s">
        <v>377</v>
      </c>
      <c r="E10263" s="67" t="s">
        <v>378</v>
      </c>
      <c r="F10263" s="68" t="s">
        <v>506</v>
      </c>
      <c r="G10263" s="67" t="s">
        <v>507</v>
      </c>
      <c r="H10263" s="68" t="s">
        <v>362</v>
      </c>
      <c r="I10263" s="69">
        <v>0</v>
      </c>
      <c r="J10263" s="69">
        <v>0</v>
      </c>
      <c r="K10263" s="91"/>
      <c r="L10263" s="91"/>
    </row>
    <row r="10264" spans="2:12" x14ac:dyDescent="0.25">
      <c r="B10264" s="67" t="s">
        <v>504</v>
      </c>
      <c r="C10264" s="67" t="s">
        <v>505</v>
      </c>
      <c r="D10264" s="68" t="s">
        <v>377</v>
      </c>
      <c r="E10264" s="67" t="s">
        <v>378</v>
      </c>
      <c r="F10264" s="68" t="s">
        <v>506</v>
      </c>
      <c r="G10264" s="67" t="s">
        <v>507</v>
      </c>
      <c r="H10264" s="68" t="s">
        <v>363</v>
      </c>
      <c r="I10264" s="69">
        <v>6</v>
      </c>
      <c r="J10264" s="69">
        <v>0</v>
      </c>
      <c r="K10264" s="91"/>
      <c r="L10264" s="91"/>
    </row>
    <row r="10265" spans="2:12" x14ac:dyDescent="0.25">
      <c r="B10265" s="67" t="s">
        <v>504</v>
      </c>
      <c r="C10265" s="67" t="s">
        <v>505</v>
      </c>
      <c r="D10265" s="68" t="s">
        <v>377</v>
      </c>
      <c r="E10265" s="67" t="s">
        <v>378</v>
      </c>
      <c r="F10265" s="68" t="s">
        <v>506</v>
      </c>
      <c r="G10265" s="67" t="s">
        <v>507</v>
      </c>
      <c r="H10265" s="68" t="s">
        <v>362</v>
      </c>
      <c r="I10265" s="69">
        <v>10</v>
      </c>
      <c r="J10265" s="69">
        <v>20</v>
      </c>
      <c r="K10265" s="91"/>
      <c r="L10265" s="91"/>
    </row>
    <row r="10266" spans="2:12" x14ac:dyDescent="0.25">
      <c r="B10266" s="67" t="s">
        <v>504</v>
      </c>
      <c r="C10266" s="67" t="s">
        <v>505</v>
      </c>
      <c r="D10266" s="68" t="s">
        <v>377</v>
      </c>
      <c r="E10266" s="67" t="s">
        <v>378</v>
      </c>
      <c r="F10266" s="68" t="s">
        <v>506</v>
      </c>
      <c r="G10266" s="67" t="s">
        <v>507</v>
      </c>
      <c r="H10266" s="68" t="s">
        <v>363</v>
      </c>
      <c r="I10266" s="69">
        <v>8</v>
      </c>
      <c r="J10266" s="69">
        <v>7</v>
      </c>
      <c r="K10266" s="91"/>
      <c r="L10266" s="91"/>
    </row>
    <row r="10267" spans="2:12" x14ac:dyDescent="0.25">
      <c r="B10267" s="67" t="s">
        <v>504</v>
      </c>
      <c r="C10267" s="67" t="s">
        <v>505</v>
      </c>
      <c r="D10267" s="68" t="s">
        <v>377</v>
      </c>
      <c r="E10267" s="67" t="s">
        <v>378</v>
      </c>
      <c r="F10267" s="68" t="s">
        <v>506</v>
      </c>
      <c r="G10267" s="67" t="s">
        <v>507</v>
      </c>
      <c r="H10267" s="68" t="s">
        <v>362</v>
      </c>
      <c r="I10267" s="69">
        <v>22</v>
      </c>
      <c r="J10267" s="69">
        <v>10</v>
      </c>
      <c r="K10267" s="91"/>
      <c r="L10267" s="91"/>
    </row>
    <row r="10268" spans="2:12" x14ac:dyDescent="0.25">
      <c r="B10268" s="67" t="s">
        <v>504</v>
      </c>
      <c r="C10268" s="67" t="s">
        <v>505</v>
      </c>
      <c r="D10268" s="68" t="s">
        <v>377</v>
      </c>
      <c r="E10268" s="67" t="s">
        <v>378</v>
      </c>
      <c r="F10268" s="68" t="s">
        <v>506</v>
      </c>
      <c r="G10268" s="67" t="s">
        <v>507</v>
      </c>
      <c r="H10268" s="68" t="s">
        <v>363</v>
      </c>
      <c r="I10268" s="69">
        <v>0</v>
      </c>
      <c r="J10268" s="69">
        <v>4</v>
      </c>
      <c r="K10268" s="91"/>
      <c r="L10268" s="91"/>
    </row>
    <row r="10269" spans="2:12" x14ac:dyDescent="0.25">
      <c r="B10269" s="67" t="s">
        <v>504</v>
      </c>
      <c r="C10269" s="67" t="s">
        <v>505</v>
      </c>
      <c r="D10269" s="68" t="s">
        <v>377</v>
      </c>
      <c r="E10269" s="67" t="s">
        <v>378</v>
      </c>
      <c r="F10269" s="68" t="s">
        <v>506</v>
      </c>
      <c r="G10269" s="67" t="s">
        <v>507</v>
      </c>
      <c r="H10269" s="68" t="s">
        <v>364</v>
      </c>
      <c r="I10269" s="69">
        <v>0</v>
      </c>
      <c r="J10269" s="69">
        <v>0</v>
      </c>
      <c r="K10269" s="91"/>
      <c r="L10269" s="91"/>
    </row>
    <row r="10270" spans="2:12" x14ac:dyDescent="0.25">
      <c r="B10270" s="67" t="s">
        <v>504</v>
      </c>
      <c r="C10270" s="67" t="s">
        <v>505</v>
      </c>
      <c r="D10270" s="68" t="s">
        <v>377</v>
      </c>
      <c r="E10270" s="67" t="s">
        <v>378</v>
      </c>
      <c r="F10270" s="68" t="s">
        <v>506</v>
      </c>
      <c r="G10270" s="67" t="s">
        <v>507</v>
      </c>
      <c r="H10270" s="68" t="s">
        <v>362</v>
      </c>
      <c r="I10270" s="69">
        <v>320</v>
      </c>
      <c r="J10270" s="69">
        <v>445</v>
      </c>
      <c r="K10270" s="91"/>
      <c r="L10270" s="91"/>
    </row>
    <row r="10271" spans="2:12" x14ac:dyDescent="0.25">
      <c r="B10271" s="67" t="s">
        <v>504</v>
      </c>
      <c r="C10271" s="67" t="s">
        <v>505</v>
      </c>
      <c r="D10271" s="68" t="s">
        <v>377</v>
      </c>
      <c r="E10271" s="67" t="s">
        <v>378</v>
      </c>
      <c r="F10271" s="68" t="s">
        <v>506</v>
      </c>
      <c r="G10271" s="67" t="s">
        <v>507</v>
      </c>
      <c r="H10271" s="68" t="s">
        <v>363</v>
      </c>
      <c r="I10271" s="69">
        <v>1184</v>
      </c>
      <c r="J10271" s="69">
        <v>1484</v>
      </c>
      <c r="K10271" s="91"/>
      <c r="L10271" s="91"/>
    </row>
    <row r="10272" spans="2:12" x14ac:dyDescent="0.25">
      <c r="B10272" s="67" t="s">
        <v>504</v>
      </c>
      <c r="C10272" s="67" t="s">
        <v>505</v>
      </c>
      <c r="D10272" s="68" t="s">
        <v>377</v>
      </c>
      <c r="E10272" s="67" t="s">
        <v>378</v>
      </c>
      <c r="F10272" s="68" t="s">
        <v>506</v>
      </c>
      <c r="G10272" s="67" t="s">
        <v>507</v>
      </c>
      <c r="H10272" s="68" t="s">
        <v>364</v>
      </c>
      <c r="I10272" s="69">
        <v>131</v>
      </c>
      <c r="J10272" s="69">
        <v>171</v>
      </c>
      <c r="K10272" s="91"/>
      <c r="L10272" s="91"/>
    </row>
    <row r="10273" spans="2:12" x14ac:dyDescent="0.25">
      <c r="B10273" s="67" t="s">
        <v>504</v>
      </c>
      <c r="C10273" s="67" t="s">
        <v>505</v>
      </c>
      <c r="D10273" s="68" t="s">
        <v>377</v>
      </c>
      <c r="E10273" s="67" t="s">
        <v>378</v>
      </c>
      <c r="F10273" s="68" t="s">
        <v>506</v>
      </c>
      <c r="G10273" s="67" t="s">
        <v>507</v>
      </c>
      <c r="H10273" s="68" t="s">
        <v>362</v>
      </c>
      <c r="I10273" s="69">
        <v>0</v>
      </c>
      <c r="J10273" s="69">
        <v>0</v>
      </c>
      <c r="K10273" s="91"/>
      <c r="L10273" s="91"/>
    </row>
    <row r="10274" spans="2:12" x14ac:dyDescent="0.25">
      <c r="B10274" s="67" t="s">
        <v>504</v>
      </c>
      <c r="C10274" s="67" t="s">
        <v>505</v>
      </c>
      <c r="D10274" s="68" t="s">
        <v>377</v>
      </c>
      <c r="E10274" s="67" t="s">
        <v>378</v>
      </c>
      <c r="F10274" s="68" t="s">
        <v>506</v>
      </c>
      <c r="G10274" s="67" t="s">
        <v>507</v>
      </c>
      <c r="H10274" s="68" t="s">
        <v>363</v>
      </c>
      <c r="I10274" s="69">
        <v>0</v>
      </c>
      <c r="J10274" s="69">
        <v>0</v>
      </c>
      <c r="K10274" s="91"/>
      <c r="L10274" s="91"/>
    </row>
    <row r="10275" spans="2:12" x14ac:dyDescent="0.25">
      <c r="B10275" s="67" t="s">
        <v>504</v>
      </c>
      <c r="C10275" s="67" t="s">
        <v>505</v>
      </c>
      <c r="D10275" s="68" t="s">
        <v>377</v>
      </c>
      <c r="E10275" s="67" t="s">
        <v>378</v>
      </c>
      <c r="F10275" s="68" t="s">
        <v>506</v>
      </c>
      <c r="G10275" s="67" t="s">
        <v>507</v>
      </c>
      <c r="H10275" s="68" t="s">
        <v>364</v>
      </c>
      <c r="I10275" s="69">
        <v>7</v>
      </c>
      <c r="J10275" s="69">
        <v>0</v>
      </c>
      <c r="K10275" s="91"/>
      <c r="L10275" s="91"/>
    </row>
    <row r="10276" spans="2:12" x14ac:dyDescent="0.25">
      <c r="B10276" s="67" t="s">
        <v>504</v>
      </c>
      <c r="C10276" s="67" t="s">
        <v>505</v>
      </c>
      <c r="D10276" s="68" t="s">
        <v>377</v>
      </c>
      <c r="E10276" s="67" t="s">
        <v>378</v>
      </c>
      <c r="F10276" s="68" t="s">
        <v>506</v>
      </c>
      <c r="G10276" s="67" t="s">
        <v>507</v>
      </c>
      <c r="H10276" s="68" t="s">
        <v>362</v>
      </c>
      <c r="I10276" s="69">
        <v>0</v>
      </c>
      <c r="J10276" s="69">
        <v>0</v>
      </c>
      <c r="K10276" s="91"/>
      <c r="L10276" s="91"/>
    </row>
    <row r="10277" spans="2:12" x14ac:dyDescent="0.25">
      <c r="B10277" s="67" t="s">
        <v>504</v>
      </c>
      <c r="C10277" s="67" t="s">
        <v>505</v>
      </c>
      <c r="D10277" s="68" t="s">
        <v>377</v>
      </c>
      <c r="E10277" s="67" t="s">
        <v>378</v>
      </c>
      <c r="F10277" s="68" t="s">
        <v>506</v>
      </c>
      <c r="G10277" s="67" t="s">
        <v>507</v>
      </c>
      <c r="H10277" s="68" t="s">
        <v>363</v>
      </c>
      <c r="I10277" s="69">
        <v>0</v>
      </c>
      <c r="J10277" s="69">
        <v>0</v>
      </c>
      <c r="K10277" s="91"/>
      <c r="L10277" s="91"/>
    </row>
    <row r="10278" spans="2:12" x14ac:dyDescent="0.25">
      <c r="B10278" s="67" t="s">
        <v>504</v>
      </c>
      <c r="C10278" s="67" t="s">
        <v>505</v>
      </c>
      <c r="D10278" s="68" t="s">
        <v>377</v>
      </c>
      <c r="E10278" s="67" t="s">
        <v>378</v>
      </c>
      <c r="F10278" s="68" t="s">
        <v>506</v>
      </c>
      <c r="G10278" s="67" t="s">
        <v>507</v>
      </c>
      <c r="H10278" s="68" t="s">
        <v>364</v>
      </c>
      <c r="I10278" s="69">
        <v>0</v>
      </c>
      <c r="J10278" s="69">
        <v>0</v>
      </c>
      <c r="K10278" s="91"/>
      <c r="L10278" s="91"/>
    </row>
    <row r="10279" spans="2:12" x14ac:dyDescent="0.25">
      <c r="B10279" s="67" t="s">
        <v>504</v>
      </c>
      <c r="C10279" s="67" t="s">
        <v>505</v>
      </c>
      <c r="D10279" s="68" t="s">
        <v>377</v>
      </c>
      <c r="E10279" s="67" t="s">
        <v>378</v>
      </c>
      <c r="F10279" s="68" t="s">
        <v>506</v>
      </c>
      <c r="G10279" s="67" t="s">
        <v>507</v>
      </c>
      <c r="H10279" s="68" t="s">
        <v>362</v>
      </c>
      <c r="I10279" s="69">
        <v>0</v>
      </c>
      <c r="J10279" s="69">
        <v>0</v>
      </c>
      <c r="K10279" s="91"/>
      <c r="L10279" s="91"/>
    </row>
    <row r="10280" spans="2:12" x14ac:dyDescent="0.25">
      <c r="B10280" s="67" t="s">
        <v>504</v>
      </c>
      <c r="C10280" s="67" t="s">
        <v>505</v>
      </c>
      <c r="D10280" s="68" t="s">
        <v>377</v>
      </c>
      <c r="E10280" s="67" t="s">
        <v>378</v>
      </c>
      <c r="F10280" s="68" t="s">
        <v>506</v>
      </c>
      <c r="G10280" s="67" t="s">
        <v>507</v>
      </c>
      <c r="H10280" s="68" t="s">
        <v>363</v>
      </c>
      <c r="I10280" s="69">
        <v>0</v>
      </c>
      <c r="J10280" s="69">
        <v>0</v>
      </c>
      <c r="K10280" s="91"/>
      <c r="L10280" s="91"/>
    </row>
    <row r="10281" spans="2:12" x14ac:dyDescent="0.25">
      <c r="B10281" s="67" t="s">
        <v>504</v>
      </c>
      <c r="C10281" s="67" t="s">
        <v>505</v>
      </c>
      <c r="D10281" s="68" t="s">
        <v>377</v>
      </c>
      <c r="E10281" s="67" t="s">
        <v>378</v>
      </c>
      <c r="F10281" s="68" t="s">
        <v>506</v>
      </c>
      <c r="G10281" s="67" t="s">
        <v>507</v>
      </c>
      <c r="H10281" s="68" t="s">
        <v>364</v>
      </c>
      <c r="I10281" s="69">
        <v>12</v>
      </c>
      <c r="J10281" s="69">
        <v>20</v>
      </c>
      <c r="K10281" s="91"/>
      <c r="L10281" s="91"/>
    </row>
    <row r="10282" spans="2:12" x14ac:dyDescent="0.25">
      <c r="B10282" s="67" t="s">
        <v>504</v>
      </c>
      <c r="C10282" s="67" t="s">
        <v>505</v>
      </c>
      <c r="D10282" s="68" t="s">
        <v>377</v>
      </c>
      <c r="E10282" s="67" t="s">
        <v>378</v>
      </c>
      <c r="F10282" s="68" t="s">
        <v>506</v>
      </c>
      <c r="G10282" s="67" t="s">
        <v>507</v>
      </c>
      <c r="H10282" s="68" t="s">
        <v>362</v>
      </c>
      <c r="I10282" s="69">
        <v>30</v>
      </c>
      <c r="J10282" s="69">
        <v>53</v>
      </c>
      <c r="K10282" s="91"/>
      <c r="L10282" s="91"/>
    </row>
    <row r="10283" spans="2:12" x14ac:dyDescent="0.25">
      <c r="B10283" s="67" t="s">
        <v>504</v>
      </c>
      <c r="C10283" s="67" t="s">
        <v>505</v>
      </c>
      <c r="D10283" s="68" t="s">
        <v>377</v>
      </c>
      <c r="E10283" s="67" t="s">
        <v>378</v>
      </c>
      <c r="F10283" s="68" t="s">
        <v>506</v>
      </c>
      <c r="G10283" s="67" t="s">
        <v>507</v>
      </c>
      <c r="H10283" s="68" t="s">
        <v>363</v>
      </c>
      <c r="I10283" s="69">
        <v>104</v>
      </c>
      <c r="J10283" s="69">
        <v>78</v>
      </c>
      <c r="K10283" s="91"/>
      <c r="L10283" s="91"/>
    </row>
    <row r="10284" spans="2:12" x14ac:dyDescent="0.25">
      <c r="B10284" s="67" t="s">
        <v>504</v>
      </c>
      <c r="C10284" s="67" t="s">
        <v>505</v>
      </c>
      <c r="D10284" s="68" t="s">
        <v>377</v>
      </c>
      <c r="E10284" s="67" t="s">
        <v>378</v>
      </c>
      <c r="F10284" s="68" t="s">
        <v>506</v>
      </c>
      <c r="G10284" s="67" t="s">
        <v>507</v>
      </c>
      <c r="H10284" s="68" t="s">
        <v>364</v>
      </c>
      <c r="I10284" s="69">
        <v>53</v>
      </c>
      <c r="J10284" s="69">
        <v>44</v>
      </c>
      <c r="K10284" s="91"/>
      <c r="L10284" s="91"/>
    </row>
    <row r="10285" spans="2:12" x14ac:dyDescent="0.25">
      <c r="B10285" s="67" t="s">
        <v>504</v>
      </c>
      <c r="C10285" s="67" t="s">
        <v>505</v>
      </c>
      <c r="D10285" s="68" t="s">
        <v>377</v>
      </c>
      <c r="E10285" s="67" t="s">
        <v>378</v>
      </c>
      <c r="F10285" s="68" t="s">
        <v>506</v>
      </c>
      <c r="G10285" s="67" t="s">
        <v>507</v>
      </c>
      <c r="H10285" s="68" t="s">
        <v>362</v>
      </c>
      <c r="I10285" s="69">
        <v>0</v>
      </c>
      <c r="J10285" s="69">
        <v>0</v>
      </c>
      <c r="K10285" s="91"/>
      <c r="L10285" s="91"/>
    </row>
    <row r="10286" spans="2:12" x14ac:dyDescent="0.25">
      <c r="B10286" s="67" t="s">
        <v>504</v>
      </c>
      <c r="C10286" s="67" t="s">
        <v>505</v>
      </c>
      <c r="D10286" s="68" t="s">
        <v>377</v>
      </c>
      <c r="E10286" s="67" t="s">
        <v>378</v>
      </c>
      <c r="F10286" s="68" t="s">
        <v>506</v>
      </c>
      <c r="G10286" s="67" t="s">
        <v>507</v>
      </c>
      <c r="H10286" s="68" t="s">
        <v>364</v>
      </c>
      <c r="I10286" s="69">
        <v>0</v>
      </c>
      <c r="J10286" s="69">
        <v>0</v>
      </c>
      <c r="K10286" s="91"/>
      <c r="L10286" s="91"/>
    </row>
    <row r="10287" spans="2:12" x14ac:dyDescent="0.25">
      <c r="B10287" s="67" t="s">
        <v>504</v>
      </c>
      <c r="C10287" s="67" t="s">
        <v>505</v>
      </c>
      <c r="D10287" s="68" t="s">
        <v>377</v>
      </c>
      <c r="E10287" s="67" t="s">
        <v>378</v>
      </c>
      <c r="F10287" s="68" t="s">
        <v>506</v>
      </c>
      <c r="G10287" s="67" t="s">
        <v>507</v>
      </c>
      <c r="H10287" s="68" t="s">
        <v>362</v>
      </c>
      <c r="I10287" s="69">
        <v>68</v>
      </c>
      <c r="J10287" s="69">
        <v>62</v>
      </c>
      <c r="K10287" s="91"/>
      <c r="L10287" s="91"/>
    </row>
    <row r="10288" spans="2:12" x14ac:dyDescent="0.25">
      <c r="B10288" s="67" t="s">
        <v>504</v>
      </c>
      <c r="C10288" s="67" t="s">
        <v>505</v>
      </c>
      <c r="D10288" s="68" t="s">
        <v>377</v>
      </c>
      <c r="E10288" s="67" t="s">
        <v>378</v>
      </c>
      <c r="F10288" s="68" t="s">
        <v>506</v>
      </c>
      <c r="G10288" s="67" t="s">
        <v>507</v>
      </c>
      <c r="H10288" s="68" t="s">
        <v>363</v>
      </c>
      <c r="I10288" s="69">
        <v>119</v>
      </c>
      <c r="J10288" s="69">
        <v>139</v>
      </c>
      <c r="K10288" s="91"/>
      <c r="L10288" s="91"/>
    </row>
    <row r="10289" spans="2:12" x14ac:dyDescent="0.25">
      <c r="B10289" s="67" t="s">
        <v>504</v>
      </c>
      <c r="C10289" s="67" t="s">
        <v>505</v>
      </c>
      <c r="D10289" s="68" t="s">
        <v>377</v>
      </c>
      <c r="E10289" s="67" t="s">
        <v>378</v>
      </c>
      <c r="F10289" s="68" t="s">
        <v>506</v>
      </c>
      <c r="G10289" s="67" t="s">
        <v>507</v>
      </c>
      <c r="H10289" s="68" t="s">
        <v>364</v>
      </c>
      <c r="I10289" s="69">
        <v>70</v>
      </c>
      <c r="J10289" s="69">
        <v>52</v>
      </c>
      <c r="K10289" s="91"/>
      <c r="L10289" s="91"/>
    </row>
    <row r="10290" spans="2:12" x14ac:dyDescent="0.25">
      <c r="B10290" s="67" t="s">
        <v>504</v>
      </c>
      <c r="C10290" s="67" t="s">
        <v>505</v>
      </c>
      <c r="D10290" s="68" t="s">
        <v>377</v>
      </c>
      <c r="E10290" s="67" t="s">
        <v>378</v>
      </c>
      <c r="F10290" s="68" t="s">
        <v>506</v>
      </c>
      <c r="G10290" s="67" t="s">
        <v>507</v>
      </c>
      <c r="H10290" s="68" t="s">
        <v>362</v>
      </c>
      <c r="I10290" s="69">
        <v>0</v>
      </c>
      <c r="J10290" s="69">
        <v>0</v>
      </c>
      <c r="K10290" s="91"/>
      <c r="L10290" s="91"/>
    </row>
    <row r="10291" spans="2:12" x14ac:dyDescent="0.25">
      <c r="B10291" s="67" t="s">
        <v>504</v>
      </c>
      <c r="C10291" s="67" t="s">
        <v>505</v>
      </c>
      <c r="D10291" s="68" t="s">
        <v>377</v>
      </c>
      <c r="E10291" s="67" t="s">
        <v>378</v>
      </c>
      <c r="F10291" s="68" t="s">
        <v>506</v>
      </c>
      <c r="G10291" s="67" t="s">
        <v>507</v>
      </c>
      <c r="H10291" s="68" t="s">
        <v>363</v>
      </c>
      <c r="I10291" s="69">
        <v>8</v>
      </c>
      <c r="J10291" s="69">
        <v>28</v>
      </c>
      <c r="K10291" s="91"/>
      <c r="L10291" s="91"/>
    </row>
    <row r="10292" spans="2:12" x14ac:dyDescent="0.25">
      <c r="B10292" s="67" t="s">
        <v>504</v>
      </c>
      <c r="C10292" s="67" t="s">
        <v>505</v>
      </c>
      <c r="D10292" s="68" t="s">
        <v>377</v>
      </c>
      <c r="E10292" s="67" t="s">
        <v>378</v>
      </c>
      <c r="F10292" s="68" t="s">
        <v>506</v>
      </c>
      <c r="G10292" s="67" t="s">
        <v>507</v>
      </c>
      <c r="H10292" s="68" t="s">
        <v>364</v>
      </c>
      <c r="I10292" s="69">
        <v>12</v>
      </c>
      <c r="J10292" s="69">
        <v>7</v>
      </c>
      <c r="K10292" s="91"/>
      <c r="L10292" s="91"/>
    </row>
    <row r="10293" spans="2:12" x14ac:dyDescent="0.25">
      <c r="B10293" s="67" t="s">
        <v>504</v>
      </c>
      <c r="C10293" s="67" t="s">
        <v>505</v>
      </c>
      <c r="D10293" s="68" t="s">
        <v>377</v>
      </c>
      <c r="E10293" s="67" t="s">
        <v>378</v>
      </c>
      <c r="F10293" s="68" t="s">
        <v>506</v>
      </c>
      <c r="G10293" s="67" t="s">
        <v>507</v>
      </c>
      <c r="H10293" s="68" t="s">
        <v>362</v>
      </c>
      <c r="I10293" s="69">
        <v>165</v>
      </c>
      <c r="J10293" s="69">
        <v>220</v>
      </c>
      <c r="K10293" s="91"/>
      <c r="L10293" s="91"/>
    </row>
    <row r="10294" spans="2:12" x14ac:dyDescent="0.25">
      <c r="B10294" s="67" t="s">
        <v>504</v>
      </c>
      <c r="C10294" s="67" t="s">
        <v>505</v>
      </c>
      <c r="D10294" s="68" t="s">
        <v>377</v>
      </c>
      <c r="E10294" s="67" t="s">
        <v>378</v>
      </c>
      <c r="F10294" s="68" t="s">
        <v>506</v>
      </c>
      <c r="G10294" s="67" t="s">
        <v>507</v>
      </c>
      <c r="H10294" s="68" t="s">
        <v>363</v>
      </c>
      <c r="I10294" s="69">
        <v>54</v>
      </c>
      <c r="J10294" s="69">
        <v>60</v>
      </c>
      <c r="K10294" s="91"/>
      <c r="L10294" s="91"/>
    </row>
    <row r="10295" spans="2:12" x14ac:dyDescent="0.25">
      <c r="B10295" s="67" t="s">
        <v>504</v>
      </c>
      <c r="C10295" s="67" t="s">
        <v>505</v>
      </c>
      <c r="D10295" s="68" t="s">
        <v>377</v>
      </c>
      <c r="E10295" s="67" t="s">
        <v>378</v>
      </c>
      <c r="F10295" s="68" t="s">
        <v>506</v>
      </c>
      <c r="G10295" s="67" t="s">
        <v>507</v>
      </c>
      <c r="H10295" s="68" t="s">
        <v>364</v>
      </c>
      <c r="I10295" s="69">
        <v>54</v>
      </c>
      <c r="J10295" s="69">
        <v>76</v>
      </c>
      <c r="K10295" s="91"/>
      <c r="L10295" s="91"/>
    </row>
    <row r="10296" spans="2:12" x14ac:dyDescent="0.25">
      <c r="B10296" s="67" t="s">
        <v>504</v>
      </c>
      <c r="C10296" s="67" t="s">
        <v>505</v>
      </c>
      <c r="D10296" s="68" t="s">
        <v>377</v>
      </c>
      <c r="E10296" s="67" t="s">
        <v>378</v>
      </c>
      <c r="F10296" s="68" t="s">
        <v>506</v>
      </c>
      <c r="G10296" s="67" t="s">
        <v>507</v>
      </c>
      <c r="H10296" s="68" t="s">
        <v>362</v>
      </c>
      <c r="I10296" s="69">
        <v>0.309</v>
      </c>
      <c r="J10296" s="69">
        <v>0.20599999999999999</v>
      </c>
      <c r="K10296" s="91"/>
      <c r="L10296" s="91"/>
    </row>
    <row r="10297" spans="2:12" x14ac:dyDescent="0.25">
      <c r="B10297" s="67" t="s">
        <v>504</v>
      </c>
      <c r="C10297" s="67" t="s">
        <v>505</v>
      </c>
      <c r="D10297" s="68" t="s">
        <v>377</v>
      </c>
      <c r="E10297" s="67" t="s">
        <v>378</v>
      </c>
      <c r="F10297" s="68" t="s">
        <v>506</v>
      </c>
      <c r="G10297" s="67" t="s">
        <v>507</v>
      </c>
      <c r="H10297" s="68" t="s">
        <v>363</v>
      </c>
      <c r="I10297" s="69">
        <v>0.39140000000000003</v>
      </c>
      <c r="J10297" s="69">
        <v>0.55620000000000003</v>
      </c>
      <c r="K10297" s="91"/>
      <c r="L10297" s="91"/>
    </row>
    <row r="10298" spans="2:12" x14ac:dyDescent="0.25">
      <c r="B10298" s="67" t="s">
        <v>504</v>
      </c>
      <c r="C10298" s="67" t="s">
        <v>505</v>
      </c>
      <c r="D10298" s="68" t="s">
        <v>377</v>
      </c>
      <c r="E10298" s="67" t="s">
        <v>378</v>
      </c>
      <c r="F10298" s="68" t="s">
        <v>506</v>
      </c>
      <c r="G10298" s="67" t="s">
        <v>507</v>
      </c>
      <c r="H10298" s="68" t="s">
        <v>364</v>
      </c>
      <c r="I10298" s="69">
        <v>0.45319999999999999</v>
      </c>
      <c r="J10298" s="69">
        <v>0.28839999999999999</v>
      </c>
      <c r="K10298" s="91"/>
      <c r="L10298" s="91"/>
    </row>
    <row r="10299" spans="2:12" x14ac:dyDescent="0.25">
      <c r="B10299" s="67" t="s">
        <v>504</v>
      </c>
      <c r="C10299" s="67" t="s">
        <v>505</v>
      </c>
      <c r="D10299" s="68" t="s">
        <v>377</v>
      </c>
      <c r="E10299" s="67" t="s">
        <v>378</v>
      </c>
      <c r="F10299" s="68" t="s">
        <v>506</v>
      </c>
      <c r="G10299" s="67" t="s">
        <v>507</v>
      </c>
      <c r="H10299" s="68" t="s">
        <v>362</v>
      </c>
      <c r="I10299" s="69">
        <v>0</v>
      </c>
      <c r="J10299" s="69">
        <v>0</v>
      </c>
      <c r="K10299" s="91"/>
      <c r="L10299" s="91"/>
    </row>
    <row r="10300" spans="2:12" x14ac:dyDescent="0.25">
      <c r="B10300" s="67" t="s">
        <v>504</v>
      </c>
      <c r="C10300" s="67" t="s">
        <v>505</v>
      </c>
      <c r="D10300" s="68" t="s">
        <v>377</v>
      </c>
      <c r="E10300" s="67" t="s">
        <v>378</v>
      </c>
      <c r="F10300" s="68" t="s">
        <v>506</v>
      </c>
      <c r="G10300" s="67" t="s">
        <v>507</v>
      </c>
      <c r="H10300" s="68" t="s">
        <v>363</v>
      </c>
      <c r="I10300" s="69">
        <v>0</v>
      </c>
      <c r="J10300" s="69">
        <v>0</v>
      </c>
      <c r="K10300" s="91"/>
      <c r="L10300" s="91"/>
    </row>
    <row r="10301" spans="2:12" x14ac:dyDescent="0.25">
      <c r="B10301" s="67" t="s">
        <v>504</v>
      </c>
      <c r="C10301" s="67" t="s">
        <v>505</v>
      </c>
      <c r="D10301" s="68" t="s">
        <v>377</v>
      </c>
      <c r="E10301" s="67" t="s">
        <v>378</v>
      </c>
      <c r="F10301" s="68" t="s">
        <v>506</v>
      </c>
      <c r="G10301" s="67" t="s">
        <v>507</v>
      </c>
      <c r="H10301" s="68" t="s">
        <v>364</v>
      </c>
      <c r="I10301" s="69">
        <v>0</v>
      </c>
      <c r="J10301" s="69">
        <v>0</v>
      </c>
      <c r="K10301" s="91"/>
      <c r="L10301" s="91"/>
    </row>
    <row r="10302" spans="2:12" x14ac:dyDescent="0.25">
      <c r="B10302" s="67" t="s">
        <v>504</v>
      </c>
      <c r="C10302" s="67" t="s">
        <v>505</v>
      </c>
      <c r="D10302" s="68" t="s">
        <v>377</v>
      </c>
      <c r="E10302" s="67" t="s">
        <v>378</v>
      </c>
      <c r="F10302" s="68" t="s">
        <v>506</v>
      </c>
      <c r="G10302" s="67" t="s">
        <v>507</v>
      </c>
      <c r="H10302" s="68" t="s">
        <v>362</v>
      </c>
      <c r="I10302" s="69">
        <v>0</v>
      </c>
      <c r="J10302" s="69">
        <v>0</v>
      </c>
      <c r="K10302" s="91"/>
      <c r="L10302" s="91"/>
    </row>
    <row r="10303" spans="2:12" x14ac:dyDescent="0.25">
      <c r="B10303" s="67" t="s">
        <v>504</v>
      </c>
      <c r="C10303" s="67" t="s">
        <v>505</v>
      </c>
      <c r="D10303" s="68" t="s">
        <v>377</v>
      </c>
      <c r="E10303" s="67" t="s">
        <v>378</v>
      </c>
      <c r="F10303" s="68" t="s">
        <v>506</v>
      </c>
      <c r="G10303" s="67" t="s">
        <v>507</v>
      </c>
      <c r="H10303" s="68" t="s">
        <v>363</v>
      </c>
      <c r="I10303" s="69">
        <v>7</v>
      </c>
      <c r="J10303" s="69">
        <v>0</v>
      </c>
      <c r="K10303" s="91"/>
      <c r="L10303" s="91"/>
    </row>
    <row r="10304" spans="2:12" x14ac:dyDescent="0.25">
      <c r="B10304" s="67" t="s">
        <v>504</v>
      </c>
      <c r="C10304" s="67" t="s">
        <v>505</v>
      </c>
      <c r="D10304" s="68" t="s">
        <v>377</v>
      </c>
      <c r="E10304" s="67" t="s">
        <v>378</v>
      </c>
      <c r="F10304" s="68" t="s">
        <v>506</v>
      </c>
      <c r="G10304" s="67" t="s">
        <v>507</v>
      </c>
      <c r="H10304" s="68" t="s">
        <v>364</v>
      </c>
      <c r="I10304" s="69">
        <v>0</v>
      </c>
      <c r="J10304" s="69">
        <v>0</v>
      </c>
      <c r="K10304" s="91"/>
      <c r="L10304" s="91"/>
    </row>
    <row r="10305" spans="2:12" x14ac:dyDescent="0.25">
      <c r="B10305" s="67" t="s">
        <v>504</v>
      </c>
      <c r="C10305" s="67" t="s">
        <v>505</v>
      </c>
      <c r="D10305" s="68" t="s">
        <v>377</v>
      </c>
      <c r="E10305" s="67" t="s">
        <v>378</v>
      </c>
      <c r="F10305" s="68" t="s">
        <v>506</v>
      </c>
      <c r="G10305" s="67" t="s">
        <v>507</v>
      </c>
      <c r="H10305" s="68" t="s">
        <v>362</v>
      </c>
      <c r="I10305" s="69">
        <v>4</v>
      </c>
      <c r="J10305" s="69">
        <v>2</v>
      </c>
      <c r="K10305" s="91"/>
      <c r="L10305" s="91"/>
    </row>
    <row r="10306" spans="2:12" x14ac:dyDescent="0.25">
      <c r="B10306" s="67" t="s">
        <v>504</v>
      </c>
      <c r="C10306" s="67" t="s">
        <v>505</v>
      </c>
      <c r="D10306" s="68" t="s">
        <v>377</v>
      </c>
      <c r="E10306" s="67" t="s">
        <v>378</v>
      </c>
      <c r="F10306" s="68" t="s">
        <v>506</v>
      </c>
      <c r="G10306" s="67" t="s">
        <v>507</v>
      </c>
      <c r="H10306" s="68" t="s">
        <v>363</v>
      </c>
      <c r="I10306" s="69">
        <v>0</v>
      </c>
      <c r="J10306" s="69">
        <v>0</v>
      </c>
      <c r="K10306" s="91"/>
      <c r="L10306" s="91"/>
    </row>
    <row r="10307" spans="2:12" x14ac:dyDescent="0.25">
      <c r="B10307" s="67" t="s">
        <v>504</v>
      </c>
      <c r="C10307" s="67" t="s">
        <v>505</v>
      </c>
      <c r="D10307" s="68" t="s">
        <v>377</v>
      </c>
      <c r="E10307" s="67" t="s">
        <v>378</v>
      </c>
      <c r="F10307" s="68" t="s">
        <v>506</v>
      </c>
      <c r="G10307" s="67" t="s">
        <v>507</v>
      </c>
      <c r="H10307" s="68" t="s">
        <v>364</v>
      </c>
      <c r="I10307" s="69">
        <v>0</v>
      </c>
      <c r="J10307" s="69">
        <v>0</v>
      </c>
      <c r="K10307" s="91"/>
      <c r="L10307" s="91"/>
    </row>
    <row r="10308" spans="2:12" x14ac:dyDescent="0.25">
      <c r="B10308" s="67" t="s">
        <v>504</v>
      </c>
      <c r="C10308" s="67" t="s">
        <v>505</v>
      </c>
      <c r="D10308" s="68" t="s">
        <v>377</v>
      </c>
      <c r="E10308" s="67" t="s">
        <v>378</v>
      </c>
      <c r="F10308" s="68" t="s">
        <v>506</v>
      </c>
      <c r="G10308" s="67" t="s">
        <v>507</v>
      </c>
      <c r="H10308" s="68" t="s">
        <v>362</v>
      </c>
      <c r="I10308" s="69">
        <v>0</v>
      </c>
      <c r="J10308" s="69">
        <v>5</v>
      </c>
      <c r="K10308" s="91"/>
      <c r="L10308" s="91"/>
    </row>
    <row r="10309" spans="2:12" x14ac:dyDescent="0.25">
      <c r="B10309" s="67" t="s">
        <v>504</v>
      </c>
      <c r="C10309" s="67" t="s">
        <v>505</v>
      </c>
      <c r="D10309" s="68" t="s">
        <v>377</v>
      </c>
      <c r="E10309" s="67" t="s">
        <v>378</v>
      </c>
      <c r="F10309" s="68" t="s">
        <v>506</v>
      </c>
      <c r="G10309" s="67" t="s">
        <v>507</v>
      </c>
      <c r="H10309" s="68" t="s">
        <v>363</v>
      </c>
      <c r="I10309" s="69">
        <v>4</v>
      </c>
      <c r="J10309" s="69">
        <v>0</v>
      </c>
      <c r="K10309" s="91"/>
      <c r="L10309" s="91"/>
    </row>
    <row r="10310" spans="2:12" x14ac:dyDescent="0.25">
      <c r="B10310" s="67" t="s">
        <v>504</v>
      </c>
      <c r="C10310" s="67" t="s">
        <v>505</v>
      </c>
      <c r="D10310" s="68" t="s">
        <v>377</v>
      </c>
      <c r="E10310" s="67" t="s">
        <v>378</v>
      </c>
      <c r="F10310" s="68" t="s">
        <v>506</v>
      </c>
      <c r="G10310" s="67" t="s">
        <v>507</v>
      </c>
      <c r="H10310" s="68" t="s">
        <v>364</v>
      </c>
      <c r="I10310" s="69">
        <v>0</v>
      </c>
      <c r="J10310" s="69">
        <v>0</v>
      </c>
      <c r="K10310" s="91"/>
      <c r="L10310" s="91"/>
    </row>
    <row r="10311" spans="2:12" x14ac:dyDescent="0.25">
      <c r="B10311" s="67" t="s">
        <v>504</v>
      </c>
      <c r="C10311" s="67" t="s">
        <v>505</v>
      </c>
      <c r="D10311" s="68" t="s">
        <v>377</v>
      </c>
      <c r="E10311" s="67" t="s">
        <v>378</v>
      </c>
      <c r="F10311" s="68" t="s">
        <v>506</v>
      </c>
      <c r="G10311" s="67" t="s">
        <v>507</v>
      </c>
      <c r="H10311" s="68" t="s">
        <v>363</v>
      </c>
      <c r="I10311" s="69">
        <v>0</v>
      </c>
      <c r="J10311" s="69">
        <v>0</v>
      </c>
      <c r="K10311" s="91"/>
      <c r="L10311" s="91"/>
    </row>
    <row r="10312" spans="2:12" x14ac:dyDescent="0.25">
      <c r="B10312" s="67" t="s">
        <v>504</v>
      </c>
      <c r="C10312" s="67" t="s">
        <v>505</v>
      </c>
      <c r="D10312" s="68" t="s">
        <v>377</v>
      </c>
      <c r="E10312" s="67" t="s">
        <v>378</v>
      </c>
      <c r="F10312" s="68" t="s">
        <v>506</v>
      </c>
      <c r="G10312" s="67" t="s">
        <v>507</v>
      </c>
      <c r="H10312" s="68" t="s">
        <v>362</v>
      </c>
      <c r="I10312" s="69">
        <v>10</v>
      </c>
      <c r="J10312" s="69">
        <v>10</v>
      </c>
      <c r="K10312" s="91"/>
      <c r="L10312" s="91"/>
    </row>
    <row r="10313" spans="2:12" x14ac:dyDescent="0.25">
      <c r="B10313" s="67" t="s">
        <v>504</v>
      </c>
      <c r="C10313" s="67" t="s">
        <v>505</v>
      </c>
      <c r="D10313" s="68" t="s">
        <v>377</v>
      </c>
      <c r="E10313" s="67" t="s">
        <v>378</v>
      </c>
      <c r="F10313" s="68" t="s">
        <v>506</v>
      </c>
      <c r="G10313" s="67" t="s">
        <v>507</v>
      </c>
      <c r="H10313" s="68" t="s">
        <v>363</v>
      </c>
      <c r="I10313" s="69">
        <v>0</v>
      </c>
      <c r="J10313" s="69">
        <v>0</v>
      </c>
      <c r="K10313" s="91"/>
      <c r="L10313" s="91"/>
    </row>
    <row r="10314" spans="2:12" x14ac:dyDescent="0.25">
      <c r="B10314" s="67" t="s">
        <v>504</v>
      </c>
      <c r="C10314" s="67" t="s">
        <v>505</v>
      </c>
      <c r="D10314" s="68" t="s">
        <v>377</v>
      </c>
      <c r="E10314" s="67" t="s">
        <v>378</v>
      </c>
      <c r="F10314" s="68" t="s">
        <v>506</v>
      </c>
      <c r="G10314" s="67" t="s">
        <v>507</v>
      </c>
      <c r="H10314" s="68" t="s">
        <v>362</v>
      </c>
      <c r="I10314" s="69">
        <v>3</v>
      </c>
      <c r="J10314" s="69">
        <v>0</v>
      </c>
      <c r="K10314" s="91"/>
      <c r="L10314" s="91"/>
    </row>
    <row r="10315" spans="2:12" x14ac:dyDescent="0.25">
      <c r="B10315" s="67" t="s">
        <v>504</v>
      </c>
      <c r="C10315" s="67" t="s">
        <v>505</v>
      </c>
      <c r="D10315" s="68" t="s">
        <v>377</v>
      </c>
      <c r="E10315" s="67" t="s">
        <v>378</v>
      </c>
      <c r="F10315" s="68" t="s">
        <v>506</v>
      </c>
      <c r="G10315" s="67" t="s">
        <v>507</v>
      </c>
      <c r="H10315" s="68" t="s">
        <v>363</v>
      </c>
      <c r="I10315" s="69">
        <v>4</v>
      </c>
      <c r="J10315" s="69">
        <v>26</v>
      </c>
      <c r="K10315" s="91"/>
      <c r="L10315" s="91"/>
    </row>
    <row r="10316" spans="2:12" x14ac:dyDescent="0.25">
      <c r="B10316" s="67" t="s">
        <v>504</v>
      </c>
      <c r="C10316" s="67" t="s">
        <v>505</v>
      </c>
      <c r="D10316" s="68" t="s">
        <v>377</v>
      </c>
      <c r="E10316" s="67" t="s">
        <v>378</v>
      </c>
      <c r="F10316" s="68" t="s">
        <v>506</v>
      </c>
      <c r="G10316" s="67" t="s">
        <v>507</v>
      </c>
      <c r="H10316" s="68" t="s">
        <v>364</v>
      </c>
      <c r="I10316" s="69">
        <v>16</v>
      </c>
      <c r="J10316" s="69">
        <v>4</v>
      </c>
      <c r="K10316" s="91"/>
      <c r="L10316" s="91"/>
    </row>
    <row r="10317" spans="2:12" x14ac:dyDescent="0.25">
      <c r="B10317" s="67" t="s">
        <v>504</v>
      </c>
      <c r="C10317" s="67" t="s">
        <v>505</v>
      </c>
      <c r="D10317" s="68" t="s">
        <v>377</v>
      </c>
      <c r="E10317" s="67" t="s">
        <v>378</v>
      </c>
      <c r="F10317" s="68" t="s">
        <v>506</v>
      </c>
      <c r="G10317" s="67" t="s">
        <v>507</v>
      </c>
      <c r="H10317" s="68" t="s">
        <v>363</v>
      </c>
      <c r="I10317" s="69">
        <v>0</v>
      </c>
      <c r="J10317" s="69">
        <v>0</v>
      </c>
      <c r="K10317" s="91"/>
      <c r="L10317" s="91"/>
    </row>
    <row r="10318" spans="2:12" x14ac:dyDescent="0.25">
      <c r="B10318" s="67" t="s">
        <v>504</v>
      </c>
      <c r="C10318" s="67" t="s">
        <v>505</v>
      </c>
      <c r="D10318" s="68" t="s">
        <v>377</v>
      </c>
      <c r="E10318" s="67" t="s">
        <v>378</v>
      </c>
      <c r="F10318" s="68" t="s">
        <v>506</v>
      </c>
      <c r="G10318" s="67" t="s">
        <v>507</v>
      </c>
      <c r="H10318" s="68" t="s">
        <v>363</v>
      </c>
      <c r="I10318" s="69">
        <v>0</v>
      </c>
      <c r="J10318" s="69">
        <v>17</v>
      </c>
      <c r="K10318" s="91"/>
      <c r="L10318" s="91"/>
    </row>
    <row r="10319" spans="2:12" x14ac:dyDescent="0.25">
      <c r="B10319" s="67" t="s">
        <v>504</v>
      </c>
      <c r="C10319" s="67" t="s">
        <v>505</v>
      </c>
      <c r="D10319" s="68" t="s">
        <v>377</v>
      </c>
      <c r="E10319" s="67" t="s">
        <v>378</v>
      </c>
      <c r="F10319" s="68" t="s">
        <v>506</v>
      </c>
      <c r="G10319" s="67" t="s">
        <v>507</v>
      </c>
      <c r="H10319" s="68" t="s">
        <v>364</v>
      </c>
      <c r="I10319" s="69">
        <v>0</v>
      </c>
      <c r="J10319" s="69">
        <v>0</v>
      </c>
      <c r="K10319" s="91"/>
      <c r="L10319" s="91"/>
    </row>
    <row r="10320" spans="2:12" x14ac:dyDescent="0.25">
      <c r="B10320" s="67" t="s">
        <v>504</v>
      </c>
      <c r="C10320" s="67" t="s">
        <v>505</v>
      </c>
      <c r="D10320" s="68" t="s">
        <v>377</v>
      </c>
      <c r="E10320" s="67" t="s">
        <v>378</v>
      </c>
      <c r="F10320" s="68" t="s">
        <v>506</v>
      </c>
      <c r="G10320" s="67" t="s">
        <v>507</v>
      </c>
      <c r="H10320" s="68" t="s">
        <v>362</v>
      </c>
      <c r="I10320" s="69">
        <v>200</v>
      </c>
      <c r="J10320" s="69">
        <v>264</v>
      </c>
      <c r="K10320" s="91"/>
      <c r="L10320" s="91"/>
    </row>
    <row r="10321" spans="2:12" x14ac:dyDescent="0.25">
      <c r="B10321" s="67" t="s">
        <v>504</v>
      </c>
      <c r="C10321" s="67" t="s">
        <v>505</v>
      </c>
      <c r="D10321" s="68" t="s">
        <v>377</v>
      </c>
      <c r="E10321" s="67" t="s">
        <v>378</v>
      </c>
      <c r="F10321" s="68" t="s">
        <v>506</v>
      </c>
      <c r="G10321" s="67" t="s">
        <v>507</v>
      </c>
      <c r="H10321" s="68" t="s">
        <v>363</v>
      </c>
      <c r="I10321" s="69">
        <v>294</v>
      </c>
      <c r="J10321" s="69">
        <v>332</v>
      </c>
      <c r="K10321" s="91"/>
      <c r="L10321" s="91"/>
    </row>
    <row r="10322" spans="2:12" x14ac:dyDescent="0.25">
      <c r="B10322" s="67" t="s">
        <v>504</v>
      </c>
      <c r="C10322" s="67" t="s">
        <v>505</v>
      </c>
      <c r="D10322" s="68" t="s">
        <v>377</v>
      </c>
      <c r="E10322" s="67" t="s">
        <v>378</v>
      </c>
      <c r="F10322" s="68" t="s">
        <v>506</v>
      </c>
      <c r="G10322" s="67" t="s">
        <v>507</v>
      </c>
      <c r="H10322" s="68" t="s">
        <v>364</v>
      </c>
      <c r="I10322" s="69">
        <v>77</v>
      </c>
      <c r="J10322" s="69">
        <v>80</v>
      </c>
      <c r="K10322" s="91"/>
      <c r="L10322" s="91"/>
    </row>
    <row r="10323" spans="2:12" x14ac:dyDescent="0.25">
      <c r="B10323" s="67" t="s">
        <v>504</v>
      </c>
      <c r="C10323" s="67" t="s">
        <v>505</v>
      </c>
      <c r="D10323" s="68" t="s">
        <v>377</v>
      </c>
      <c r="E10323" s="67" t="s">
        <v>378</v>
      </c>
      <c r="F10323" s="68" t="s">
        <v>506</v>
      </c>
      <c r="G10323" s="67" t="s">
        <v>507</v>
      </c>
      <c r="H10323" s="68" t="s">
        <v>362</v>
      </c>
      <c r="I10323" s="69">
        <v>6</v>
      </c>
      <c r="J10323" s="69">
        <v>39</v>
      </c>
      <c r="K10323" s="91"/>
      <c r="L10323" s="91"/>
    </row>
    <row r="10324" spans="2:12" x14ac:dyDescent="0.25">
      <c r="B10324" s="67" t="s">
        <v>504</v>
      </c>
      <c r="C10324" s="67" t="s">
        <v>505</v>
      </c>
      <c r="D10324" s="68" t="s">
        <v>377</v>
      </c>
      <c r="E10324" s="67" t="s">
        <v>378</v>
      </c>
      <c r="F10324" s="68" t="s">
        <v>506</v>
      </c>
      <c r="G10324" s="67" t="s">
        <v>507</v>
      </c>
      <c r="H10324" s="68" t="s">
        <v>363</v>
      </c>
      <c r="I10324" s="69">
        <v>35</v>
      </c>
      <c r="J10324" s="69">
        <v>27</v>
      </c>
      <c r="K10324" s="91"/>
      <c r="L10324" s="91"/>
    </row>
    <row r="10325" spans="2:12" x14ac:dyDescent="0.25">
      <c r="B10325" s="67" t="s">
        <v>504</v>
      </c>
      <c r="C10325" s="67" t="s">
        <v>505</v>
      </c>
      <c r="D10325" s="68" t="s">
        <v>377</v>
      </c>
      <c r="E10325" s="67" t="s">
        <v>378</v>
      </c>
      <c r="F10325" s="68" t="s">
        <v>506</v>
      </c>
      <c r="G10325" s="67" t="s">
        <v>507</v>
      </c>
      <c r="H10325" s="68" t="s">
        <v>364</v>
      </c>
      <c r="I10325" s="69">
        <v>0</v>
      </c>
      <c r="J10325" s="69">
        <v>0</v>
      </c>
      <c r="K10325" s="91"/>
      <c r="L10325" s="91"/>
    </row>
    <row r="10326" spans="2:12" x14ac:dyDescent="0.25">
      <c r="B10326" s="67" t="s">
        <v>504</v>
      </c>
      <c r="C10326" s="67" t="s">
        <v>505</v>
      </c>
      <c r="D10326" s="68" t="s">
        <v>377</v>
      </c>
      <c r="E10326" s="67" t="s">
        <v>378</v>
      </c>
      <c r="F10326" s="68" t="s">
        <v>506</v>
      </c>
      <c r="G10326" s="67" t="s">
        <v>507</v>
      </c>
      <c r="H10326" s="68" t="s">
        <v>362</v>
      </c>
      <c r="I10326" s="69">
        <v>0</v>
      </c>
      <c r="J10326" s="69">
        <v>0</v>
      </c>
      <c r="K10326" s="91"/>
      <c r="L10326" s="91"/>
    </row>
    <row r="10327" spans="2:12" x14ac:dyDescent="0.25">
      <c r="B10327" s="67" t="s">
        <v>504</v>
      </c>
      <c r="C10327" s="67" t="s">
        <v>505</v>
      </c>
      <c r="D10327" s="68" t="s">
        <v>377</v>
      </c>
      <c r="E10327" s="67" t="s">
        <v>378</v>
      </c>
      <c r="F10327" s="68" t="s">
        <v>506</v>
      </c>
      <c r="G10327" s="67" t="s">
        <v>507</v>
      </c>
      <c r="H10327" s="68" t="s">
        <v>363</v>
      </c>
      <c r="I10327" s="69">
        <v>0.3296</v>
      </c>
      <c r="J10327" s="69">
        <v>8.2400000000000001E-2</v>
      </c>
      <c r="K10327" s="91"/>
      <c r="L10327" s="91"/>
    </row>
    <row r="10328" spans="2:12" x14ac:dyDescent="0.25">
      <c r="B10328" s="67" t="s">
        <v>504</v>
      </c>
      <c r="C10328" s="67" t="s">
        <v>505</v>
      </c>
      <c r="D10328" s="68" t="s">
        <v>377</v>
      </c>
      <c r="E10328" s="67" t="s">
        <v>378</v>
      </c>
      <c r="F10328" s="68" t="s">
        <v>506</v>
      </c>
      <c r="G10328" s="67" t="s">
        <v>507</v>
      </c>
      <c r="H10328" s="68" t="s">
        <v>364</v>
      </c>
      <c r="I10328" s="69">
        <v>0</v>
      </c>
      <c r="J10328" s="69">
        <v>0</v>
      </c>
      <c r="K10328" s="91"/>
      <c r="L10328" s="91"/>
    </row>
    <row r="10329" spans="2:12" x14ac:dyDescent="0.25">
      <c r="B10329" s="67" t="s">
        <v>504</v>
      </c>
      <c r="C10329" s="67" t="s">
        <v>505</v>
      </c>
      <c r="D10329" s="68" t="s">
        <v>377</v>
      </c>
      <c r="E10329" s="67" t="s">
        <v>378</v>
      </c>
      <c r="F10329" s="68" t="s">
        <v>506</v>
      </c>
      <c r="G10329" s="67" t="s">
        <v>507</v>
      </c>
      <c r="H10329" s="68" t="s">
        <v>364</v>
      </c>
      <c r="I10329" s="69">
        <v>0</v>
      </c>
      <c r="J10329" s="69">
        <v>0</v>
      </c>
      <c r="K10329" s="91"/>
      <c r="L10329" s="91"/>
    </row>
    <row r="10330" spans="2:12" x14ac:dyDescent="0.25">
      <c r="B10330" s="67" t="s">
        <v>504</v>
      </c>
      <c r="C10330" s="67" t="s">
        <v>505</v>
      </c>
      <c r="D10330" s="68" t="s">
        <v>377</v>
      </c>
      <c r="E10330" s="67" t="s">
        <v>378</v>
      </c>
      <c r="F10330" s="68" t="s">
        <v>506</v>
      </c>
      <c r="G10330" s="67" t="s">
        <v>507</v>
      </c>
      <c r="H10330" s="68" t="s">
        <v>364</v>
      </c>
      <c r="I10330" s="69">
        <v>0</v>
      </c>
      <c r="J10330" s="69">
        <v>0</v>
      </c>
      <c r="K10330" s="91"/>
      <c r="L10330" s="91"/>
    </row>
    <row r="10331" spans="2:12" x14ac:dyDescent="0.25">
      <c r="B10331" s="67" t="s">
        <v>504</v>
      </c>
      <c r="C10331" s="67" t="s">
        <v>505</v>
      </c>
      <c r="D10331" s="68" t="s">
        <v>377</v>
      </c>
      <c r="E10331" s="67" t="s">
        <v>378</v>
      </c>
      <c r="F10331" s="68" t="s">
        <v>506</v>
      </c>
      <c r="G10331" s="67" t="s">
        <v>507</v>
      </c>
      <c r="H10331" s="68" t="s">
        <v>362</v>
      </c>
      <c r="I10331" s="69">
        <v>10</v>
      </c>
      <c r="J10331" s="69">
        <v>22</v>
      </c>
      <c r="K10331" s="91"/>
      <c r="L10331" s="91"/>
    </row>
    <row r="10332" spans="2:12" x14ac:dyDescent="0.25">
      <c r="B10332" s="67" t="s">
        <v>504</v>
      </c>
      <c r="C10332" s="67" t="s">
        <v>505</v>
      </c>
      <c r="D10332" s="68" t="s">
        <v>377</v>
      </c>
      <c r="E10332" s="67" t="s">
        <v>378</v>
      </c>
      <c r="F10332" s="68" t="s">
        <v>506</v>
      </c>
      <c r="G10332" s="67" t="s">
        <v>507</v>
      </c>
      <c r="H10332" s="68" t="s">
        <v>363</v>
      </c>
      <c r="I10332" s="69">
        <v>67</v>
      </c>
      <c r="J10332" s="69">
        <v>59</v>
      </c>
      <c r="K10332" s="91"/>
      <c r="L10332" s="91"/>
    </row>
    <row r="10333" spans="2:12" x14ac:dyDescent="0.25">
      <c r="B10333" s="67" t="s">
        <v>504</v>
      </c>
      <c r="C10333" s="67" t="s">
        <v>505</v>
      </c>
      <c r="D10333" s="68" t="s">
        <v>377</v>
      </c>
      <c r="E10333" s="67" t="s">
        <v>378</v>
      </c>
      <c r="F10333" s="68" t="s">
        <v>506</v>
      </c>
      <c r="G10333" s="67" t="s">
        <v>507</v>
      </c>
      <c r="H10333" s="68" t="s">
        <v>364</v>
      </c>
      <c r="I10333" s="69">
        <v>0</v>
      </c>
      <c r="J10333" s="69">
        <v>0</v>
      </c>
      <c r="K10333" s="91"/>
      <c r="L10333" s="91"/>
    </row>
    <row r="10334" spans="2:12" x14ac:dyDescent="0.25">
      <c r="B10334" s="67" t="s">
        <v>504</v>
      </c>
      <c r="C10334" s="67" t="s">
        <v>505</v>
      </c>
      <c r="D10334" s="68" t="s">
        <v>377</v>
      </c>
      <c r="E10334" s="67" t="s">
        <v>378</v>
      </c>
      <c r="F10334" s="68" t="s">
        <v>506</v>
      </c>
      <c r="G10334" s="67" t="s">
        <v>507</v>
      </c>
      <c r="H10334" s="68" t="s">
        <v>362</v>
      </c>
      <c r="I10334" s="69">
        <v>0</v>
      </c>
      <c r="J10334" s="69">
        <v>0</v>
      </c>
      <c r="K10334" s="91"/>
      <c r="L10334" s="91"/>
    </row>
    <row r="10335" spans="2:12" x14ac:dyDescent="0.25">
      <c r="B10335" s="67" t="s">
        <v>504</v>
      </c>
      <c r="C10335" s="67" t="s">
        <v>505</v>
      </c>
      <c r="D10335" s="68" t="s">
        <v>377</v>
      </c>
      <c r="E10335" s="67" t="s">
        <v>378</v>
      </c>
      <c r="F10335" s="68" t="s">
        <v>506</v>
      </c>
      <c r="G10335" s="67" t="s">
        <v>507</v>
      </c>
      <c r="H10335" s="68" t="s">
        <v>363</v>
      </c>
      <c r="I10335" s="69">
        <v>0</v>
      </c>
      <c r="J10335" s="69">
        <v>0</v>
      </c>
      <c r="K10335" s="91"/>
      <c r="L10335" s="91"/>
    </row>
    <row r="10336" spans="2:12" x14ac:dyDescent="0.25">
      <c r="B10336" s="67" t="s">
        <v>504</v>
      </c>
      <c r="C10336" s="67" t="s">
        <v>505</v>
      </c>
      <c r="D10336" s="68" t="s">
        <v>377</v>
      </c>
      <c r="E10336" s="67" t="s">
        <v>378</v>
      </c>
      <c r="F10336" s="68" t="s">
        <v>506</v>
      </c>
      <c r="G10336" s="67" t="s">
        <v>507</v>
      </c>
      <c r="H10336" s="68" t="s">
        <v>364</v>
      </c>
      <c r="I10336" s="69">
        <v>0</v>
      </c>
      <c r="J10336" s="69">
        <v>0</v>
      </c>
      <c r="K10336" s="91"/>
      <c r="L10336" s="91"/>
    </row>
    <row r="10337" spans="2:12" x14ac:dyDescent="0.25">
      <c r="B10337" s="67" t="s">
        <v>504</v>
      </c>
      <c r="C10337" s="67" t="s">
        <v>505</v>
      </c>
      <c r="D10337" s="68" t="s">
        <v>377</v>
      </c>
      <c r="E10337" s="67" t="s">
        <v>378</v>
      </c>
      <c r="F10337" s="68" t="s">
        <v>506</v>
      </c>
      <c r="G10337" s="67" t="s">
        <v>507</v>
      </c>
      <c r="H10337" s="68" t="s">
        <v>362</v>
      </c>
      <c r="I10337" s="69">
        <v>0</v>
      </c>
      <c r="J10337" s="69">
        <v>0</v>
      </c>
      <c r="K10337" s="91"/>
      <c r="L10337" s="91"/>
    </row>
    <row r="10338" spans="2:12" x14ac:dyDescent="0.25">
      <c r="B10338" s="67" t="s">
        <v>504</v>
      </c>
      <c r="C10338" s="67" t="s">
        <v>505</v>
      </c>
      <c r="D10338" s="68" t="s">
        <v>377</v>
      </c>
      <c r="E10338" s="67" t="s">
        <v>378</v>
      </c>
      <c r="F10338" s="68" t="s">
        <v>506</v>
      </c>
      <c r="G10338" s="67" t="s">
        <v>507</v>
      </c>
      <c r="H10338" s="68" t="s">
        <v>363</v>
      </c>
      <c r="I10338" s="69">
        <v>0</v>
      </c>
      <c r="J10338" s="69">
        <v>0</v>
      </c>
      <c r="K10338" s="91"/>
      <c r="L10338" s="91"/>
    </row>
    <row r="10339" spans="2:12" x14ac:dyDescent="0.25">
      <c r="B10339" s="67" t="s">
        <v>504</v>
      </c>
      <c r="C10339" s="67" t="s">
        <v>505</v>
      </c>
      <c r="D10339" s="68" t="s">
        <v>377</v>
      </c>
      <c r="E10339" s="67" t="s">
        <v>378</v>
      </c>
      <c r="F10339" s="68" t="s">
        <v>506</v>
      </c>
      <c r="G10339" s="67" t="s">
        <v>507</v>
      </c>
      <c r="H10339" s="68" t="s">
        <v>362</v>
      </c>
      <c r="I10339" s="69">
        <v>0</v>
      </c>
      <c r="J10339" s="69">
        <v>0</v>
      </c>
      <c r="K10339" s="91"/>
      <c r="L10339" s="91"/>
    </row>
    <row r="10340" spans="2:12" x14ac:dyDescent="0.25">
      <c r="B10340" s="67" t="s">
        <v>504</v>
      </c>
      <c r="C10340" s="67" t="s">
        <v>505</v>
      </c>
      <c r="D10340" s="68" t="s">
        <v>377</v>
      </c>
      <c r="E10340" s="67" t="s">
        <v>378</v>
      </c>
      <c r="F10340" s="68" t="s">
        <v>506</v>
      </c>
      <c r="G10340" s="67" t="s">
        <v>507</v>
      </c>
      <c r="H10340" s="68" t="s">
        <v>363</v>
      </c>
      <c r="I10340" s="69">
        <v>0</v>
      </c>
      <c r="J10340" s="69">
        <v>0</v>
      </c>
      <c r="K10340" s="91"/>
      <c r="L10340" s="91"/>
    </row>
    <row r="10341" spans="2:12" x14ac:dyDescent="0.25">
      <c r="B10341" s="67" t="s">
        <v>504</v>
      </c>
      <c r="C10341" s="67" t="s">
        <v>505</v>
      </c>
      <c r="D10341" s="68" t="s">
        <v>377</v>
      </c>
      <c r="E10341" s="67" t="s">
        <v>378</v>
      </c>
      <c r="F10341" s="68" t="s">
        <v>506</v>
      </c>
      <c r="G10341" s="67" t="s">
        <v>507</v>
      </c>
      <c r="H10341" s="68" t="s">
        <v>364</v>
      </c>
      <c r="I10341" s="69">
        <v>4</v>
      </c>
      <c r="J10341" s="69">
        <v>3</v>
      </c>
      <c r="K10341" s="91"/>
      <c r="L10341" s="91"/>
    </row>
    <row r="10342" spans="2:12" x14ac:dyDescent="0.25">
      <c r="B10342" s="67" t="s">
        <v>504</v>
      </c>
      <c r="C10342" s="67" t="s">
        <v>505</v>
      </c>
      <c r="D10342" s="68" t="s">
        <v>377</v>
      </c>
      <c r="E10342" s="67" t="s">
        <v>378</v>
      </c>
      <c r="F10342" s="68" t="s">
        <v>506</v>
      </c>
      <c r="G10342" s="67" t="s">
        <v>507</v>
      </c>
      <c r="H10342" s="68" t="s">
        <v>363</v>
      </c>
      <c r="I10342" s="69">
        <v>0</v>
      </c>
      <c r="J10342" s="69">
        <v>0</v>
      </c>
      <c r="K10342" s="91"/>
      <c r="L10342" s="91"/>
    </row>
    <row r="10343" spans="2:12" x14ac:dyDescent="0.25">
      <c r="B10343" s="67" t="s">
        <v>504</v>
      </c>
      <c r="C10343" s="67" t="s">
        <v>505</v>
      </c>
      <c r="D10343" s="68" t="s">
        <v>377</v>
      </c>
      <c r="E10343" s="67" t="s">
        <v>378</v>
      </c>
      <c r="F10343" s="68" t="s">
        <v>506</v>
      </c>
      <c r="G10343" s="67" t="s">
        <v>507</v>
      </c>
      <c r="H10343" s="68" t="s">
        <v>363</v>
      </c>
      <c r="I10343" s="69">
        <v>0</v>
      </c>
      <c r="J10343" s="69">
        <v>0</v>
      </c>
      <c r="K10343" s="91"/>
      <c r="L10343" s="91"/>
    </row>
    <row r="10344" spans="2:12" x14ac:dyDescent="0.25">
      <c r="B10344" s="67" t="s">
        <v>504</v>
      </c>
      <c r="C10344" s="67" t="s">
        <v>505</v>
      </c>
      <c r="D10344" s="68" t="s">
        <v>377</v>
      </c>
      <c r="E10344" s="67" t="s">
        <v>378</v>
      </c>
      <c r="F10344" s="68" t="s">
        <v>506</v>
      </c>
      <c r="G10344" s="67" t="s">
        <v>507</v>
      </c>
      <c r="H10344" s="68" t="s">
        <v>363</v>
      </c>
      <c r="I10344" s="69">
        <v>0</v>
      </c>
      <c r="J10344" s="69">
        <v>0</v>
      </c>
      <c r="K10344" s="91"/>
      <c r="L10344" s="91"/>
    </row>
    <row r="10345" spans="2:12" x14ac:dyDescent="0.25">
      <c r="B10345" s="67" t="s">
        <v>504</v>
      </c>
      <c r="C10345" s="67" t="s">
        <v>505</v>
      </c>
      <c r="D10345" s="68" t="s">
        <v>377</v>
      </c>
      <c r="E10345" s="67" t="s">
        <v>378</v>
      </c>
      <c r="F10345" s="68" t="s">
        <v>506</v>
      </c>
      <c r="G10345" s="67" t="s">
        <v>507</v>
      </c>
      <c r="H10345" s="68" t="s">
        <v>362</v>
      </c>
      <c r="I10345" s="69">
        <v>0</v>
      </c>
      <c r="J10345" s="69">
        <v>0</v>
      </c>
      <c r="K10345" s="91"/>
      <c r="L10345" s="91"/>
    </row>
    <row r="10346" spans="2:12" x14ac:dyDescent="0.25">
      <c r="B10346" s="67" t="s">
        <v>504</v>
      </c>
      <c r="C10346" s="67" t="s">
        <v>505</v>
      </c>
      <c r="D10346" s="68" t="s">
        <v>377</v>
      </c>
      <c r="E10346" s="67" t="s">
        <v>378</v>
      </c>
      <c r="F10346" s="68" t="s">
        <v>506</v>
      </c>
      <c r="G10346" s="67" t="s">
        <v>507</v>
      </c>
      <c r="H10346" s="68" t="s">
        <v>363</v>
      </c>
      <c r="I10346" s="69">
        <v>0</v>
      </c>
      <c r="J10346" s="69">
        <v>0</v>
      </c>
      <c r="K10346" s="91"/>
      <c r="L10346" s="91"/>
    </row>
    <row r="10347" spans="2:12" x14ac:dyDescent="0.25">
      <c r="B10347" s="67" t="s">
        <v>504</v>
      </c>
      <c r="C10347" s="67" t="s">
        <v>505</v>
      </c>
      <c r="D10347" s="68" t="s">
        <v>377</v>
      </c>
      <c r="E10347" s="67" t="s">
        <v>378</v>
      </c>
      <c r="F10347" s="68" t="s">
        <v>506</v>
      </c>
      <c r="G10347" s="67" t="s">
        <v>507</v>
      </c>
      <c r="H10347" s="68" t="s">
        <v>364</v>
      </c>
      <c r="I10347" s="69">
        <v>0</v>
      </c>
      <c r="J10347" s="69">
        <v>0</v>
      </c>
      <c r="K10347" s="91"/>
      <c r="L10347" s="91"/>
    </row>
    <row r="10348" spans="2:12" x14ac:dyDescent="0.25">
      <c r="B10348" s="67" t="s">
        <v>504</v>
      </c>
      <c r="C10348" s="67" t="s">
        <v>505</v>
      </c>
      <c r="D10348" s="68" t="s">
        <v>377</v>
      </c>
      <c r="E10348" s="67" t="s">
        <v>378</v>
      </c>
      <c r="F10348" s="68" t="s">
        <v>506</v>
      </c>
      <c r="G10348" s="67" t="s">
        <v>507</v>
      </c>
      <c r="H10348" s="68" t="s">
        <v>362</v>
      </c>
      <c r="I10348" s="69">
        <v>0</v>
      </c>
      <c r="J10348" s="69">
        <v>0</v>
      </c>
      <c r="K10348" s="91"/>
      <c r="L10348" s="91"/>
    </row>
    <row r="10349" spans="2:12" x14ac:dyDescent="0.25">
      <c r="B10349" s="67" t="s">
        <v>504</v>
      </c>
      <c r="C10349" s="67" t="s">
        <v>505</v>
      </c>
      <c r="D10349" s="68" t="s">
        <v>377</v>
      </c>
      <c r="E10349" s="67" t="s">
        <v>378</v>
      </c>
      <c r="F10349" s="68" t="s">
        <v>506</v>
      </c>
      <c r="G10349" s="67" t="s">
        <v>507</v>
      </c>
      <c r="H10349" s="68" t="s">
        <v>363</v>
      </c>
      <c r="I10349" s="69">
        <v>0</v>
      </c>
      <c r="J10349" s="69">
        <v>0</v>
      </c>
      <c r="K10349" s="91"/>
      <c r="L10349" s="91"/>
    </row>
    <row r="10350" spans="2:12" x14ac:dyDescent="0.25">
      <c r="B10350" s="67" t="s">
        <v>504</v>
      </c>
      <c r="C10350" s="67" t="s">
        <v>505</v>
      </c>
      <c r="D10350" s="68" t="s">
        <v>377</v>
      </c>
      <c r="E10350" s="67" t="s">
        <v>378</v>
      </c>
      <c r="F10350" s="68" t="s">
        <v>506</v>
      </c>
      <c r="G10350" s="67" t="s">
        <v>507</v>
      </c>
      <c r="H10350" s="68" t="s">
        <v>364</v>
      </c>
      <c r="I10350" s="69">
        <v>0</v>
      </c>
      <c r="J10350" s="69">
        <v>0</v>
      </c>
      <c r="K10350" s="91"/>
      <c r="L10350" s="91"/>
    </row>
    <row r="10351" spans="2:12" x14ac:dyDescent="0.25">
      <c r="B10351" s="67" t="s">
        <v>504</v>
      </c>
      <c r="C10351" s="67" t="s">
        <v>505</v>
      </c>
      <c r="D10351" s="68" t="s">
        <v>377</v>
      </c>
      <c r="E10351" s="67" t="s">
        <v>378</v>
      </c>
      <c r="F10351" s="68" t="s">
        <v>506</v>
      </c>
      <c r="G10351" s="67" t="s">
        <v>507</v>
      </c>
      <c r="H10351" s="68" t="s">
        <v>362</v>
      </c>
      <c r="I10351" s="69">
        <v>0</v>
      </c>
      <c r="J10351" s="69">
        <v>0</v>
      </c>
      <c r="K10351" s="91"/>
      <c r="L10351" s="91"/>
    </row>
    <row r="10352" spans="2:12" x14ac:dyDescent="0.25">
      <c r="B10352" s="67" t="s">
        <v>504</v>
      </c>
      <c r="C10352" s="67" t="s">
        <v>505</v>
      </c>
      <c r="D10352" s="68" t="s">
        <v>377</v>
      </c>
      <c r="E10352" s="67" t="s">
        <v>378</v>
      </c>
      <c r="F10352" s="68" t="s">
        <v>506</v>
      </c>
      <c r="G10352" s="67" t="s">
        <v>507</v>
      </c>
      <c r="H10352" s="68" t="s">
        <v>363</v>
      </c>
      <c r="I10352" s="69">
        <v>0</v>
      </c>
      <c r="J10352" s="69">
        <v>0</v>
      </c>
      <c r="K10352" s="91"/>
      <c r="L10352" s="91"/>
    </row>
    <row r="10353" spans="2:12" x14ac:dyDescent="0.25">
      <c r="B10353" s="67" t="s">
        <v>504</v>
      </c>
      <c r="C10353" s="67" t="s">
        <v>505</v>
      </c>
      <c r="D10353" s="68" t="s">
        <v>377</v>
      </c>
      <c r="E10353" s="67" t="s">
        <v>378</v>
      </c>
      <c r="F10353" s="68" t="s">
        <v>506</v>
      </c>
      <c r="G10353" s="67" t="s">
        <v>507</v>
      </c>
      <c r="H10353" s="68" t="s">
        <v>364</v>
      </c>
      <c r="I10353" s="69">
        <v>0</v>
      </c>
      <c r="J10353" s="69">
        <v>0</v>
      </c>
      <c r="K10353" s="91"/>
      <c r="L10353" s="91"/>
    </row>
    <row r="10354" spans="2:12" x14ac:dyDescent="0.25">
      <c r="B10354" s="67" t="s">
        <v>504</v>
      </c>
      <c r="C10354" s="67" t="s">
        <v>505</v>
      </c>
      <c r="D10354" s="68" t="s">
        <v>377</v>
      </c>
      <c r="E10354" s="67" t="s">
        <v>378</v>
      </c>
      <c r="F10354" s="68" t="s">
        <v>506</v>
      </c>
      <c r="G10354" s="67" t="s">
        <v>507</v>
      </c>
      <c r="H10354" s="68" t="s">
        <v>362</v>
      </c>
      <c r="I10354" s="69">
        <v>0</v>
      </c>
      <c r="J10354" s="69">
        <v>0</v>
      </c>
      <c r="K10354" s="91"/>
      <c r="L10354" s="91"/>
    </row>
    <row r="10355" spans="2:12" x14ac:dyDescent="0.25">
      <c r="B10355" s="67" t="s">
        <v>504</v>
      </c>
      <c r="C10355" s="67" t="s">
        <v>505</v>
      </c>
      <c r="D10355" s="68" t="s">
        <v>377</v>
      </c>
      <c r="E10355" s="67" t="s">
        <v>378</v>
      </c>
      <c r="F10355" s="68" t="s">
        <v>506</v>
      </c>
      <c r="G10355" s="67" t="s">
        <v>507</v>
      </c>
      <c r="H10355" s="68" t="s">
        <v>363</v>
      </c>
      <c r="I10355" s="69">
        <v>0</v>
      </c>
      <c r="J10355" s="69">
        <v>0</v>
      </c>
      <c r="K10355" s="91"/>
      <c r="L10355" s="91"/>
    </row>
    <row r="10356" spans="2:12" x14ac:dyDescent="0.25">
      <c r="B10356" s="67" t="s">
        <v>504</v>
      </c>
      <c r="C10356" s="67" t="s">
        <v>505</v>
      </c>
      <c r="D10356" s="68" t="s">
        <v>377</v>
      </c>
      <c r="E10356" s="67" t="s">
        <v>378</v>
      </c>
      <c r="F10356" s="68" t="s">
        <v>506</v>
      </c>
      <c r="G10356" s="67" t="s">
        <v>507</v>
      </c>
      <c r="H10356" s="68" t="s">
        <v>362</v>
      </c>
      <c r="I10356" s="69">
        <v>0</v>
      </c>
      <c r="J10356" s="69">
        <v>0</v>
      </c>
      <c r="K10356" s="91"/>
      <c r="L10356" s="91"/>
    </row>
    <row r="10357" spans="2:12" x14ac:dyDescent="0.25">
      <c r="B10357" s="67" t="s">
        <v>504</v>
      </c>
      <c r="C10357" s="67" t="s">
        <v>505</v>
      </c>
      <c r="D10357" s="68" t="s">
        <v>377</v>
      </c>
      <c r="E10357" s="67" t="s">
        <v>378</v>
      </c>
      <c r="F10357" s="68" t="s">
        <v>506</v>
      </c>
      <c r="G10357" s="67" t="s">
        <v>507</v>
      </c>
      <c r="H10357" s="68" t="s">
        <v>363</v>
      </c>
      <c r="I10357" s="69">
        <v>0</v>
      </c>
      <c r="J10357" s="69">
        <v>0</v>
      </c>
      <c r="K10357" s="91"/>
      <c r="L10357" s="91"/>
    </row>
    <row r="10358" spans="2:12" x14ac:dyDescent="0.25">
      <c r="B10358" s="67" t="s">
        <v>504</v>
      </c>
      <c r="C10358" s="67" t="s">
        <v>505</v>
      </c>
      <c r="D10358" s="68" t="s">
        <v>377</v>
      </c>
      <c r="E10358" s="67" t="s">
        <v>378</v>
      </c>
      <c r="F10358" s="68" t="s">
        <v>506</v>
      </c>
      <c r="G10358" s="67" t="s">
        <v>507</v>
      </c>
      <c r="H10358" s="68" t="s">
        <v>364</v>
      </c>
      <c r="I10358" s="69">
        <v>0</v>
      </c>
      <c r="J10358" s="69">
        <v>0</v>
      </c>
      <c r="K10358" s="91"/>
      <c r="L10358" s="91"/>
    </row>
    <row r="10359" spans="2:12" x14ac:dyDescent="0.25">
      <c r="B10359" s="67" t="s">
        <v>504</v>
      </c>
      <c r="C10359" s="67" t="s">
        <v>505</v>
      </c>
      <c r="D10359" s="68" t="s">
        <v>377</v>
      </c>
      <c r="E10359" s="67" t="s">
        <v>378</v>
      </c>
      <c r="F10359" s="68" t="s">
        <v>506</v>
      </c>
      <c r="G10359" s="67" t="s">
        <v>507</v>
      </c>
      <c r="H10359" s="68" t="s">
        <v>362</v>
      </c>
      <c r="I10359" s="69">
        <v>0</v>
      </c>
      <c r="J10359" s="69">
        <v>0</v>
      </c>
      <c r="K10359" s="91"/>
      <c r="L10359" s="91"/>
    </row>
    <row r="10360" spans="2:12" x14ac:dyDescent="0.25">
      <c r="B10360" s="67" t="s">
        <v>504</v>
      </c>
      <c r="C10360" s="67" t="s">
        <v>505</v>
      </c>
      <c r="D10360" s="68" t="s">
        <v>377</v>
      </c>
      <c r="E10360" s="67" t="s">
        <v>378</v>
      </c>
      <c r="F10360" s="68" t="s">
        <v>506</v>
      </c>
      <c r="G10360" s="67" t="s">
        <v>507</v>
      </c>
      <c r="H10360" s="68" t="s">
        <v>363</v>
      </c>
      <c r="I10360" s="69">
        <v>0</v>
      </c>
      <c r="J10360" s="69">
        <v>0</v>
      </c>
      <c r="K10360" s="91"/>
      <c r="L10360" s="91"/>
    </row>
    <row r="10361" spans="2:12" x14ac:dyDescent="0.25">
      <c r="B10361" s="67" t="s">
        <v>504</v>
      </c>
      <c r="C10361" s="67" t="s">
        <v>505</v>
      </c>
      <c r="D10361" s="68" t="s">
        <v>377</v>
      </c>
      <c r="E10361" s="67" t="s">
        <v>378</v>
      </c>
      <c r="F10361" s="68" t="s">
        <v>506</v>
      </c>
      <c r="G10361" s="67" t="s">
        <v>507</v>
      </c>
      <c r="H10361" s="68" t="s">
        <v>364</v>
      </c>
      <c r="I10361" s="69">
        <v>0</v>
      </c>
      <c r="J10361" s="69">
        <v>0</v>
      </c>
      <c r="K10361" s="91"/>
      <c r="L10361" s="91"/>
    </row>
    <row r="10362" spans="2:12" x14ac:dyDescent="0.25">
      <c r="B10362" s="67" t="s">
        <v>504</v>
      </c>
      <c r="C10362" s="67" t="s">
        <v>505</v>
      </c>
      <c r="D10362" s="68" t="s">
        <v>377</v>
      </c>
      <c r="E10362" s="67" t="s">
        <v>378</v>
      </c>
      <c r="F10362" s="68" t="s">
        <v>506</v>
      </c>
      <c r="G10362" s="67" t="s">
        <v>507</v>
      </c>
      <c r="H10362" s="68" t="s">
        <v>363</v>
      </c>
      <c r="I10362" s="69">
        <v>0</v>
      </c>
      <c r="J10362" s="69">
        <v>0</v>
      </c>
      <c r="K10362" s="91"/>
      <c r="L10362" s="91"/>
    </row>
    <row r="10363" spans="2:12" x14ac:dyDescent="0.25">
      <c r="B10363" s="67" t="s">
        <v>504</v>
      </c>
      <c r="C10363" s="67" t="s">
        <v>505</v>
      </c>
      <c r="D10363" s="68" t="s">
        <v>377</v>
      </c>
      <c r="E10363" s="67" t="s">
        <v>378</v>
      </c>
      <c r="F10363" s="68" t="s">
        <v>506</v>
      </c>
      <c r="G10363" s="67" t="s">
        <v>507</v>
      </c>
      <c r="H10363" s="68" t="s">
        <v>362</v>
      </c>
      <c r="I10363" s="69">
        <v>0</v>
      </c>
      <c r="J10363" s="69">
        <v>0</v>
      </c>
      <c r="K10363" s="91"/>
      <c r="L10363" s="91"/>
    </row>
    <row r="10364" spans="2:12" x14ac:dyDescent="0.25">
      <c r="B10364" s="67" t="s">
        <v>504</v>
      </c>
      <c r="C10364" s="67" t="s">
        <v>505</v>
      </c>
      <c r="D10364" s="68" t="s">
        <v>377</v>
      </c>
      <c r="E10364" s="67" t="s">
        <v>378</v>
      </c>
      <c r="F10364" s="68" t="s">
        <v>506</v>
      </c>
      <c r="G10364" s="67" t="s">
        <v>507</v>
      </c>
      <c r="H10364" s="68" t="s">
        <v>363</v>
      </c>
      <c r="I10364" s="69">
        <v>0</v>
      </c>
      <c r="J10364" s="69">
        <v>9.32</v>
      </c>
      <c r="K10364" s="91"/>
      <c r="L10364" s="91"/>
    </row>
    <row r="10365" spans="2:12" x14ac:dyDescent="0.25">
      <c r="B10365" s="67" t="s">
        <v>504</v>
      </c>
      <c r="C10365" s="67" t="s">
        <v>505</v>
      </c>
      <c r="D10365" s="68" t="s">
        <v>377</v>
      </c>
      <c r="E10365" s="67" t="s">
        <v>378</v>
      </c>
      <c r="F10365" s="68" t="s">
        <v>508</v>
      </c>
      <c r="G10365" s="67" t="s">
        <v>509</v>
      </c>
      <c r="H10365" s="68" t="s">
        <v>362</v>
      </c>
      <c r="I10365" s="69">
        <v>0</v>
      </c>
      <c r="J10365" s="69">
        <v>0</v>
      </c>
      <c r="K10365" s="91"/>
      <c r="L10365" s="91"/>
    </row>
    <row r="10366" spans="2:12" x14ac:dyDescent="0.25">
      <c r="B10366" s="67" t="s">
        <v>504</v>
      </c>
      <c r="C10366" s="67" t="s">
        <v>505</v>
      </c>
      <c r="D10366" s="68" t="s">
        <v>377</v>
      </c>
      <c r="E10366" s="67" t="s">
        <v>378</v>
      </c>
      <c r="F10366" s="68" t="s">
        <v>508</v>
      </c>
      <c r="G10366" s="67" t="s">
        <v>509</v>
      </c>
      <c r="H10366" s="68" t="s">
        <v>362</v>
      </c>
      <c r="I10366" s="69">
        <v>0</v>
      </c>
      <c r="J10366" s="69">
        <v>10</v>
      </c>
      <c r="K10366" s="91"/>
      <c r="L10366" s="91"/>
    </row>
    <row r="10367" spans="2:12" x14ac:dyDescent="0.25">
      <c r="B10367" s="67" t="s">
        <v>504</v>
      </c>
      <c r="C10367" s="67" t="s">
        <v>505</v>
      </c>
      <c r="D10367" s="68" t="s">
        <v>377</v>
      </c>
      <c r="E10367" s="67" t="s">
        <v>378</v>
      </c>
      <c r="F10367" s="68" t="s">
        <v>508</v>
      </c>
      <c r="G10367" s="67" t="s">
        <v>509</v>
      </c>
      <c r="H10367" s="68" t="s">
        <v>363</v>
      </c>
      <c r="I10367" s="69">
        <v>10.029999999999999</v>
      </c>
      <c r="J10367" s="69">
        <v>10.01</v>
      </c>
      <c r="K10367" s="91"/>
      <c r="L10367" s="91"/>
    </row>
    <row r="10368" spans="2:12" x14ac:dyDescent="0.25">
      <c r="B10368" s="67" t="s">
        <v>504</v>
      </c>
      <c r="C10368" s="67" t="s">
        <v>505</v>
      </c>
      <c r="D10368" s="68" t="s">
        <v>377</v>
      </c>
      <c r="E10368" s="67" t="s">
        <v>378</v>
      </c>
      <c r="F10368" s="68" t="s">
        <v>508</v>
      </c>
      <c r="G10368" s="67" t="s">
        <v>509</v>
      </c>
      <c r="H10368" s="68" t="s">
        <v>364</v>
      </c>
      <c r="I10368" s="69">
        <v>38.079799999999999</v>
      </c>
      <c r="J10368" s="69">
        <v>0</v>
      </c>
      <c r="K10368" s="91"/>
      <c r="L10368" s="91"/>
    </row>
    <row r="10369" spans="2:12" x14ac:dyDescent="0.25">
      <c r="B10369" s="67" t="s">
        <v>504</v>
      </c>
      <c r="C10369" s="67" t="s">
        <v>505</v>
      </c>
      <c r="D10369" s="68" t="s">
        <v>377</v>
      </c>
      <c r="E10369" s="67" t="s">
        <v>378</v>
      </c>
      <c r="F10369" s="68" t="s">
        <v>508</v>
      </c>
      <c r="G10369" s="67" t="s">
        <v>509</v>
      </c>
      <c r="H10369" s="68" t="s">
        <v>362</v>
      </c>
      <c r="I10369" s="69">
        <v>0</v>
      </c>
      <c r="J10369" s="69">
        <v>0</v>
      </c>
      <c r="K10369" s="91"/>
      <c r="L10369" s="91"/>
    </row>
    <row r="10370" spans="2:12" x14ac:dyDescent="0.25">
      <c r="B10370" s="67" t="s">
        <v>504</v>
      </c>
      <c r="C10370" s="67" t="s">
        <v>505</v>
      </c>
      <c r="D10370" s="68" t="s">
        <v>377</v>
      </c>
      <c r="E10370" s="67" t="s">
        <v>378</v>
      </c>
      <c r="F10370" s="68" t="s">
        <v>508</v>
      </c>
      <c r="G10370" s="67" t="s">
        <v>509</v>
      </c>
      <c r="H10370" s="68" t="s">
        <v>362</v>
      </c>
      <c r="I10370" s="69">
        <v>0</v>
      </c>
      <c r="J10370" s="69">
        <v>0</v>
      </c>
      <c r="K10370" s="91"/>
      <c r="L10370" s="91"/>
    </row>
    <row r="10371" spans="2:12" x14ac:dyDescent="0.25">
      <c r="B10371" s="67" t="s">
        <v>504</v>
      </c>
      <c r="C10371" s="67" t="s">
        <v>505</v>
      </c>
      <c r="D10371" s="68" t="s">
        <v>377</v>
      </c>
      <c r="E10371" s="67" t="s">
        <v>378</v>
      </c>
      <c r="F10371" s="68" t="s">
        <v>508</v>
      </c>
      <c r="G10371" s="67" t="s">
        <v>509</v>
      </c>
      <c r="H10371" s="68" t="s">
        <v>363</v>
      </c>
      <c r="I10371" s="69">
        <v>0</v>
      </c>
      <c r="J10371" s="69">
        <v>0</v>
      </c>
      <c r="K10371" s="91"/>
      <c r="L10371" s="91"/>
    </row>
    <row r="10372" spans="2:12" x14ac:dyDescent="0.25">
      <c r="B10372" s="67" t="s">
        <v>504</v>
      </c>
      <c r="C10372" s="67" t="s">
        <v>505</v>
      </c>
      <c r="D10372" s="68" t="s">
        <v>377</v>
      </c>
      <c r="E10372" s="67" t="s">
        <v>378</v>
      </c>
      <c r="F10372" s="68" t="s">
        <v>508</v>
      </c>
      <c r="G10372" s="67" t="s">
        <v>509</v>
      </c>
      <c r="H10372" s="68" t="s">
        <v>363</v>
      </c>
      <c r="I10372" s="69">
        <v>0</v>
      </c>
      <c r="J10372" s="69">
        <v>0</v>
      </c>
      <c r="K10372" s="91"/>
      <c r="L10372" s="91"/>
    </row>
    <row r="10373" spans="2:12" x14ac:dyDescent="0.25">
      <c r="B10373" s="67" t="s">
        <v>504</v>
      </c>
      <c r="C10373" s="67" t="s">
        <v>505</v>
      </c>
      <c r="D10373" s="68" t="s">
        <v>377</v>
      </c>
      <c r="E10373" s="67" t="s">
        <v>378</v>
      </c>
      <c r="F10373" s="68" t="s">
        <v>508</v>
      </c>
      <c r="G10373" s="67" t="s">
        <v>509</v>
      </c>
      <c r="H10373" s="68" t="s">
        <v>363</v>
      </c>
      <c r="I10373" s="69">
        <v>0</v>
      </c>
      <c r="J10373" s="69">
        <v>6.0049999999999999</v>
      </c>
      <c r="K10373" s="91"/>
      <c r="L10373" s="91"/>
    </row>
    <row r="10374" spans="2:12" x14ac:dyDescent="0.25">
      <c r="B10374" s="67" t="s">
        <v>504</v>
      </c>
      <c r="C10374" s="67" t="s">
        <v>505</v>
      </c>
      <c r="D10374" s="68" t="s">
        <v>377</v>
      </c>
      <c r="E10374" s="67" t="s">
        <v>378</v>
      </c>
      <c r="F10374" s="68" t="s">
        <v>508</v>
      </c>
      <c r="G10374" s="67" t="s">
        <v>509</v>
      </c>
      <c r="H10374" s="68" t="s">
        <v>362</v>
      </c>
      <c r="I10374" s="69">
        <v>22.75</v>
      </c>
      <c r="J10374" s="69">
        <v>0</v>
      </c>
      <c r="K10374" s="91"/>
      <c r="L10374" s="91"/>
    </row>
    <row r="10375" spans="2:12" x14ac:dyDescent="0.25">
      <c r="B10375" s="67" t="s">
        <v>504</v>
      </c>
      <c r="C10375" s="67" t="s">
        <v>505</v>
      </c>
      <c r="D10375" s="68" t="s">
        <v>377</v>
      </c>
      <c r="E10375" s="67" t="s">
        <v>378</v>
      </c>
      <c r="F10375" s="68" t="s">
        <v>508</v>
      </c>
      <c r="G10375" s="67" t="s">
        <v>509</v>
      </c>
      <c r="H10375" s="68" t="s">
        <v>363</v>
      </c>
      <c r="I10375" s="69">
        <v>0</v>
      </c>
      <c r="J10375" s="69">
        <v>0</v>
      </c>
      <c r="K10375" s="91"/>
      <c r="L10375" s="91"/>
    </row>
    <row r="10376" spans="2:12" x14ac:dyDescent="0.25">
      <c r="B10376" s="67" t="s">
        <v>504</v>
      </c>
      <c r="C10376" s="67" t="s">
        <v>505</v>
      </c>
      <c r="D10376" s="68" t="s">
        <v>377</v>
      </c>
      <c r="E10376" s="67" t="s">
        <v>378</v>
      </c>
      <c r="F10376" s="68" t="s">
        <v>508</v>
      </c>
      <c r="G10376" s="67" t="s">
        <v>509</v>
      </c>
      <c r="H10376" s="68" t="s">
        <v>363</v>
      </c>
      <c r="I10376" s="69">
        <v>0</v>
      </c>
      <c r="J10376" s="69">
        <v>0</v>
      </c>
      <c r="K10376" s="91"/>
      <c r="L10376" s="91"/>
    </row>
    <row r="10377" spans="2:12" x14ac:dyDescent="0.25">
      <c r="B10377" s="67" t="s">
        <v>504</v>
      </c>
      <c r="C10377" s="67" t="s">
        <v>505</v>
      </c>
      <c r="D10377" s="68" t="s">
        <v>377</v>
      </c>
      <c r="E10377" s="67" t="s">
        <v>378</v>
      </c>
      <c r="F10377" s="68" t="s">
        <v>508</v>
      </c>
      <c r="G10377" s="67" t="s">
        <v>509</v>
      </c>
      <c r="H10377" s="68" t="s">
        <v>363</v>
      </c>
      <c r="I10377" s="69">
        <v>0</v>
      </c>
      <c r="J10377" s="69">
        <v>0</v>
      </c>
      <c r="K10377" s="91"/>
      <c r="L10377" s="91"/>
    </row>
    <row r="10378" spans="2:12" x14ac:dyDescent="0.25">
      <c r="B10378" s="67" t="s">
        <v>504</v>
      </c>
      <c r="C10378" s="67" t="s">
        <v>505</v>
      </c>
      <c r="D10378" s="68" t="s">
        <v>377</v>
      </c>
      <c r="E10378" s="67" t="s">
        <v>378</v>
      </c>
      <c r="F10378" s="68" t="s">
        <v>508</v>
      </c>
      <c r="G10378" s="67" t="s">
        <v>509</v>
      </c>
      <c r="H10378" s="68" t="s">
        <v>363</v>
      </c>
      <c r="I10378" s="69">
        <v>0</v>
      </c>
      <c r="J10378" s="69">
        <v>0</v>
      </c>
      <c r="K10378" s="91"/>
      <c r="L10378" s="91"/>
    </row>
    <row r="10379" spans="2:12" x14ac:dyDescent="0.25">
      <c r="B10379" s="67" t="s">
        <v>504</v>
      </c>
      <c r="C10379" s="67" t="s">
        <v>505</v>
      </c>
      <c r="D10379" s="68" t="s">
        <v>377</v>
      </c>
      <c r="E10379" s="67" t="s">
        <v>378</v>
      </c>
      <c r="F10379" s="68" t="s">
        <v>508</v>
      </c>
      <c r="G10379" s="67" t="s">
        <v>509</v>
      </c>
      <c r="H10379" s="68" t="s">
        <v>364</v>
      </c>
      <c r="I10379" s="69">
        <v>0</v>
      </c>
      <c r="J10379" s="69">
        <v>0</v>
      </c>
      <c r="K10379" s="91"/>
      <c r="L10379" s="91"/>
    </row>
    <row r="10380" spans="2:12" x14ac:dyDescent="0.25">
      <c r="B10380" s="67" t="s">
        <v>504</v>
      </c>
      <c r="C10380" s="67" t="s">
        <v>505</v>
      </c>
      <c r="D10380" s="68" t="s">
        <v>377</v>
      </c>
      <c r="E10380" s="67" t="s">
        <v>378</v>
      </c>
      <c r="F10380" s="68" t="s">
        <v>508</v>
      </c>
      <c r="G10380" s="67" t="s">
        <v>509</v>
      </c>
      <c r="H10380" s="68" t="s">
        <v>363</v>
      </c>
      <c r="I10380" s="69">
        <v>20</v>
      </c>
      <c r="J10380" s="69">
        <v>0</v>
      </c>
      <c r="K10380" s="91"/>
      <c r="L10380" s="91"/>
    </row>
    <row r="10381" spans="2:12" x14ac:dyDescent="0.25">
      <c r="B10381" s="67" t="s">
        <v>504</v>
      </c>
      <c r="C10381" s="67" t="s">
        <v>505</v>
      </c>
      <c r="D10381" s="68" t="s">
        <v>377</v>
      </c>
      <c r="E10381" s="67" t="s">
        <v>378</v>
      </c>
      <c r="F10381" s="68" t="s">
        <v>508</v>
      </c>
      <c r="G10381" s="67" t="s">
        <v>509</v>
      </c>
      <c r="H10381" s="68" t="s">
        <v>364</v>
      </c>
      <c r="I10381" s="69">
        <v>0</v>
      </c>
      <c r="J10381" s="69">
        <v>0</v>
      </c>
      <c r="K10381" s="91"/>
      <c r="L10381" s="91"/>
    </row>
    <row r="10382" spans="2:12" x14ac:dyDescent="0.25">
      <c r="B10382" s="67" t="s">
        <v>504</v>
      </c>
      <c r="C10382" s="67" t="s">
        <v>505</v>
      </c>
      <c r="D10382" s="68" t="s">
        <v>377</v>
      </c>
      <c r="E10382" s="67" t="s">
        <v>378</v>
      </c>
      <c r="F10382" s="68" t="s">
        <v>508</v>
      </c>
      <c r="G10382" s="67" t="s">
        <v>509</v>
      </c>
      <c r="H10382" s="68" t="s">
        <v>362</v>
      </c>
      <c r="I10382" s="69">
        <v>0</v>
      </c>
      <c r="J10382" s="69">
        <v>0</v>
      </c>
      <c r="K10382" s="91"/>
      <c r="L10382" s="91"/>
    </row>
    <row r="10383" spans="2:12" x14ac:dyDescent="0.25">
      <c r="B10383" s="67" t="s">
        <v>504</v>
      </c>
      <c r="C10383" s="67" t="s">
        <v>505</v>
      </c>
      <c r="D10383" s="68" t="s">
        <v>377</v>
      </c>
      <c r="E10383" s="67" t="s">
        <v>378</v>
      </c>
      <c r="F10383" s="68" t="s">
        <v>508</v>
      </c>
      <c r="G10383" s="67" t="s">
        <v>509</v>
      </c>
      <c r="H10383" s="68" t="s">
        <v>362</v>
      </c>
      <c r="I10383" s="69">
        <v>1</v>
      </c>
      <c r="J10383" s="69">
        <v>11</v>
      </c>
      <c r="K10383" s="91"/>
      <c r="L10383" s="91"/>
    </row>
    <row r="10384" spans="2:12" x14ac:dyDescent="0.25">
      <c r="B10384" s="67" t="s">
        <v>504</v>
      </c>
      <c r="C10384" s="67" t="s">
        <v>505</v>
      </c>
      <c r="D10384" s="68" t="s">
        <v>377</v>
      </c>
      <c r="E10384" s="67" t="s">
        <v>378</v>
      </c>
      <c r="F10384" s="68" t="s">
        <v>508</v>
      </c>
      <c r="G10384" s="67" t="s">
        <v>509</v>
      </c>
      <c r="H10384" s="68" t="s">
        <v>363</v>
      </c>
      <c r="I10384" s="69">
        <v>0</v>
      </c>
      <c r="J10384" s="69">
        <v>0</v>
      </c>
      <c r="K10384" s="91"/>
      <c r="L10384" s="91"/>
    </row>
    <row r="10385" spans="2:12" x14ac:dyDescent="0.25">
      <c r="B10385" s="67" t="s">
        <v>504</v>
      </c>
      <c r="C10385" s="67" t="s">
        <v>505</v>
      </c>
      <c r="D10385" s="68" t="s">
        <v>377</v>
      </c>
      <c r="E10385" s="67" t="s">
        <v>378</v>
      </c>
      <c r="F10385" s="68" t="s">
        <v>508</v>
      </c>
      <c r="G10385" s="67" t="s">
        <v>509</v>
      </c>
      <c r="H10385" s="68" t="s">
        <v>364</v>
      </c>
      <c r="I10385" s="69">
        <v>0</v>
      </c>
      <c r="J10385" s="69">
        <v>0</v>
      </c>
      <c r="K10385" s="91"/>
      <c r="L10385" s="91"/>
    </row>
    <row r="10386" spans="2:12" x14ac:dyDescent="0.25">
      <c r="B10386" s="67" t="s">
        <v>504</v>
      </c>
      <c r="C10386" s="67" t="s">
        <v>505</v>
      </c>
      <c r="D10386" s="68" t="s">
        <v>377</v>
      </c>
      <c r="E10386" s="67" t="s">
        <v>378</v>
      </c>
      <c r="F10386" s="68" t="s">
        <v>508</v>
      </c>
      <c r="G10386" s="67" t="s">
        <v>509</v>
      </c>
      <c r="H10386" s="68" t="s">
        <v>362</v>
      </c>
      <c r="I10386" s="69">
        <v>76</v>
      </c>
      <c r="J10386" s="69">
        <v>93.6</v>
      </c>
      <c r="K10386" s="91"/>
      <c r="L10386" s="91"/>
    </row>
    <row r="10387" spans="2:12" x14ac:dyDescent="0.25">
      <c r="B10387" s="67" t="s">
        <v>504</v>
      </c>
      <c r="C10387" s="67" t="s">
        <v>505</v>
      </c>
      <c r="D10387" s="68" t="s">
        <v>377</v>
      </c>
      <c r="E10387" s="67" t="s">
        <v>378</v>
      </c>
      <c r="F10387" s="68" t="s">
        <v>508</v>
      </c>
      <c r="G10387" s="67" t="s">
        <v>509</v>
      </c>
      <c r="H10387" s="68" t="s">
        <v>363</v>
      </c>
      <c r="I10387" s="69">
        <v>0</v>
      </c>
      <c r="J10387" s="69">
        <v>0</v>
      </c>
      <c r="K10387" s="91"/>
      <c r="L10387" s="91"/>
    </row>
    <row r="10388" spans="2:12" x14ac:dyDescent="0.25">
      <c r="B10388" s="67" t="s">
        <v>504</v>
      </c>
      <c r="C10388" s="67" t="s">
        <v>505</v>
      </c>
      <c r="D10388" s="68" t="s">
        <v>377</v>
      </c>
      <c r="E10388" s="67" t="s">
        <v>378</v>
      </c>
      <c r="F10388" s="68" t="s">
        <v>508</v>
      </c>
      <c r="G10388" s="67" t="s">
        <v>509</v>
      </c>
      <c r="H10388" s="68" t="s">
        <v>364</v>
      </c>
      <c r="I10388" s="69">
        <v>20</v>
      </c>
      <c r="J10388" s="69">
        <v>42</v>
      </c>
      <c r="K10388" s="91"/>
      <c r="L10388" s="91"/>
    </row>
    <row r="10389" spans="2:12" x14ac:dyDescent="0.25">
      <c r="B10389" s="67" t="s">
        <v>504</v>
      </c>
      <c r="C10389" s="67" t="s">
        <v>505</v>
      </c>
      <c r="D10389" s="68" t="s">
        <v>377</v>
      </c>
      <c r="E10389" s="67" t="s">
        <v>378</v>
      </c>
      <c r="F10389" s="68" t="s">
        <v>508</v>
      </c>
      <c r="G10389" s="67" t="s">
        <v>509</v>
      </c>
      <c r="H10389" s="68" t="s">
        <v>362</v>
      </c>
      <c r="I10389" s="69">
        <v>0</v>
      </c>
      <c r="J10389" s="69">
        <v>0</v>
      </c>
      <c r="K10389" s="91"/>
      <c r="L10389" s="91"/>
    </row>
    <row r="10390" spans="2:12" x14ac:dyDescent="0.25">
      <c r="B10390" s="67" t="s">
        <v>504</v>
      </c>
      <c r="C10390" s="67" t="s">
        <v>505</v>
      </c>
      <c r="D10390" s="68" t="s">
        <v>377</v>
      </c>
      <c r="E10390" s="67" t="s">
        <v>378</v>
      </c>
      <c r="F10390" s="68" t="s">
        <v>508</v>
      </c>
      <c r="G10390" s="67" t="s">
        <v>509</v>
      </c>
      <c r="H10390" s="68" t="s">
        <v>362</v>
      </c>
      <c r="I10390" s="69">
        <v>60</v>
      </c>
      <c r="J10390" s="69">
        <v>40</v>
      </c>
      <c r="K10390" s="91"/>
      <c r="L10390" s="91"/>
    </row>
    <row r="10391" spans="2:12" x14ac:dyDescent="0.25">
      <c r="B10391" s="67" t="s">
        <v>504</v>
      </c>
      <c r="C10391" s="67" t="s">
        <v>505</v>
      </c>
      <c r="D10391" s="68" t="s">
        <v>377</v>
      </c>
      <c r="E10391" s="67" t="s">
        <v>378</v>
      </c>
      <c r="F10391" s="68" t="s">
        <v>508</v>
      </c>
      <c r="G10391" s="67" t="s">
        <v>509</v>
      </c>
      <c r="H10391" s="68" t="s">
        <v>363</v>
      </c>
      <c r="I10391" s="69">
        <v>100</v>
      </c>
      <c r="J10391" s="69">
        <v>104</v>
      </c>
      <c r="K10391" s="91"/>
      <c r="L10391" s="91"/>
    </row>
    <row r="10392" spans="2:12" x14ac:dyDescent="0.25">
      <c r="B10392" s="67" t="s">
        <v>504</v>
      </c>
      <c r="C10392" s="67" t="s">
        <v>505</v>
      </c>
      <c r="D10392" s="68" t="s">
        <v>377</v>
      </c>
      <c r="E10392" s="67" t="s">
        <v>378</v>
      </c>
      <c r="F10392" s="68" t="s">
        <v>508</v>
      </c>
      <c r="G10392" s="67" t="s">
        <v>509</v>
      </c>
      <c r="H10392" s="68" t="s">
        <v>364</v>
      </c>
      <c r="I10392" s="69">
        <v>54</v>
      </c>
      <c r="J10392" s="69">
        <v>64</v>
      </c>
      <c r="K10392" s="91"/>
      <c r="L10392" s="91"/>
    </row>
    <row r="10393" spans="2:12" x14ac:dyDescent="0.25">
      <c r="B10393" s="67" t="s">
        <v>504</v>
      </c>
      <c r="C10393" s="67" t="s">
        <v>505</v>
      </c>
      <c r="D10393" s="68" t="s">
        <v>377</v>
      </c>
      <c r="E10393" s="67" t="s">
        <v>378</v>
      </c>
      <c r="F10393" s="68" t="s">
        <v>508</v>
      </c>
      <c r="G10393" s="67" t="s">
        <v>509</v>
      </c>
      <c r="H10393" s="68" t="s">
        <v>362</v>
      </c>
      <c r="I10393" s="69">
        <v>268</v>
      </c>
      <c r="J10393" s="69">
        <v>481</v>
      </c>
      <c r="K10393" s="91"/>
      <c r="L10393" s="91"/>
    </row>
    <row r="10394" spans="2:12" x14ac:dyDescent="0.25">
      <c r="B10394" s="67" t="s">
        <v>504</v>
      </c>
      <c r="C10394" s="67" t="s">
        <v>505</v>
      </c>
      <c r="D10394" s="68" t="s">
        <v>377</v>
      </c>
      <c r="E10394" s="67" t="s">
        <v>378</v>
      </c>
      <c r="F10394" s="68" t="s">
        <v>508</v>
      </c>
      <c r="G10394" s="67" t="s">
        <v>509</v>
      </c>
      <c r="H10394" s="68" t="s">
        <v>363</v>
      </c>
      <c r="I10394" s="69">
        <v>193</v>
      </c>
      <c r="J10394" s="69">
        <v>354</v>
      </c>
      <c r="K10394" s="91"/>
      <c r="L10394" s="91"/>
    </row>
    <row r="10395" spans="2:12" x14ac:dyDescent="0.25">
      <c r="B10395" s="67" t="s">
        <v>504</v>
      </c>
      <c r="C10395" s="67" t="s">
        <v>505</v>
      </c>
      <c r="D10395" s="68" t="s">
        <v>377</v>
      </c>
      <c r="E10395" s="67" t="s">
        <v>378</v>
      </c>
      <c r="F10395" s="68" t="s">
        <v>508</v>
      </c>
      <c r="G10395" s="67" t="s">
        <v>509</v>
      </c>
      <c r="H10395" s="68" t="s">
        <v>364</v>
      </c>
      <c r="I10395" s="69">
        <v>119</v>
      </c>
      <c r="J10395" s="69">
        <v>195</v>
      </c>
      <c r="K10395" s="91"/>
      <c r="L10395" s="91"/>
    </row>
    <row r="10396" spans="2:12" x14ac:dyDescent="0.25">
      <c r="B10396" s="67" t="s">
        <v>504</v>
      </c>
      <c r="C10396" s="67" t="s">
        <v>505</v>
      </c>
      <c r="D10396" s="68" t="s">
        <v>377</v>
      </c>
      <c r="E10396" s="67" t="s">
        <v>378</v>
      </c>
      <c r="F10396" s="68" t="s">
        <v>508</v>
      </c>
      <c r="G10396" s="67" t="s">
        <v>509</v>
      </c>
      <c r="H10396" s="68" t="s">
        <v>363</v>
      </c>
      <c r="I10396" s="69">
        <v>20</v>
      </c>
      <c r="J10396" s="69">
        <v>10</v>
      </c>
      <c r="K10396" s="91"/>
      <c r="L10396" s="91"/>
    </row>
    <row r="10397" spans="2:12" x14ac:dyDescent="0.25">
      <c r="B10397" s="67" t="s">
        <v>504</v>
      </c>
      <c r="C10397" s="67" t="s">
        <v>505</v>
      </c>
      <c r="D10397" s="68" t="s">
        <v>377</v>
      </c>
      <c r="E10397" s="67" t="s">
        <v>378</v>
      </c>
      <c r="F10397" s="68" t="s">
        <v>508</v>
      </c>
      <c r="G10397" s="67" t="s">
        <v>509</v>
      </c>
      <c r="H10397" s="68" t="s">
        <v>362</v>
      </c>
      <c r="I10397" s="69">
        <v>0</v>
      </c>
      <c r="J10397" s="69">
        <v>0</v>
      </c>
      <c r="K10397" s="91"/>
      <c r="L10397" s="91"/>
    </row>
    <row r="10398" spans="2:12" x14ac:dyDescent="0.25">
      <c r="B10398" s="67" t="s">
        <v>504</v>
      </c>
      <c r="C10398" s="67" t="s">
        <v>505</v>
      </c>
      <c r="D10398" s="68" t="s">
        <v>377</v>
      </c>
      <c r="E10398" s="67" t="s">
        <v>378</v>
      </c>
      <c r="F10398" s="68" t="s">
        <v>508</v>
      </c>
      <c r="G10398" s="67" t="s">
        <v>509</v>
      </c>
      <c r="H10398" s="68" t="s">
        <v>363</v>
      </c>
      <c r="I10398" s="69">
        <v>0</v>
      </c>
      <c r="J10398" s="69">
        <v>-2</v>
      </c>
      <c r="K10398" s="91"/>
      <c r="L10398" s="91"/>
    </row>
    <row r="10399" spans="2:12" x14ac:dyDescent="0.25">
      <c r="B10399" s="67" t="s">
        <v>504</v>
      </c>
      <c r="C10399" s="67" t="s">
        <v>505</v>
      </c>
      <c r="D10399" s="68" t="s">
        <v>377</v>
      </c>
      <c r="E10399" s="67" t="s">
        <v>378</v>
      </c>
      <c r="F10399" s="68" t="s">
        <v>508</v>
      </c>
      <c r="G10399" s="67" t="s">
        <v>509</v>
      </c>
      <c r="H10399" s="68" t="s">
        <v>362</v>
      </c>
      <c r="I10399" s="69">
        <v>2</v>
      </c>
      <c r="J10399" s="69">
        <v>2</v>
      </c>
      <c r="K10399" s="91"/>
      <c r="L10399" s="91"/>
    </row>
    <row r="10400" spans="2:12" x14ac:dyDescent="0.25">
      <c r="B10400" s="67" t="s">
        <v>504</v>
      </c>
      <c r="C10400" s="67" t="s">
        <v>505</v>
      </c>
      <c r="D10400" s="68" t="s">
        <v>377</v>
      </c>
      <c r="E10400" s="67" t="s">
        <v>378</v>
      </c>
      <c r="F10400" s="68" t="s">
        <v>508</v>
      </c>
      <c r="G10400" s="67" t="s">
        <v>509</v>
      </c>
      <c r="H10400" s="68" t="s">
        <v>363</v>
      </c>
      <c r="I10400" s="69">
        <v>8</v>
      </c>
      <c r="J10400" s="69">
        <v>4.8</v>
      </c>
      <c r="K10400" s="91"/>
      <c r="L10400" s="91"/>
    </row>
    <row r="10401" spans="2:12" x14ac:dyDescent="0.25">
      <c r="B10401" s="67" t="s">
        <v>504</v>
      </c>
      <c r="C10401" s="67" t="s">
        <v>505</v>
      </c>
      <c r="D10401" s="68" t="s">
        <v>377</v>
      </c>
      <c r="E10401" s="67" t="s">
        <v>378</v>
      </c>
      <c r="F10401" s="68" t="s">
        <v>508</v>
      </c>
      <c r="G10401" s="67" t="s">
        <v>509</v>
      </c>
      <c r="H10401" s="68" t="s">
        <v>362</v>
      </c>
      <c r="I10401" s="69">
        <v>24</v>
      </c>
      <c r="J10401" s="69">
        <v>15</v>
      </c>
      <c r="K10401" s="91"/>
      <c r="L10401" s="91"/>
    </row>
    <row r="10402" spans="2:12" x14ac:dyDescent="0.25">
      <c r="B10402" s="67" t="s">
        <v>504</v>
      </c>
      <c r="C10402" s="67" t="s">
        <v>505</v>
      </c>
      <c r="D10402" s="68" t="s">
        <v>377</v>
      </c>
      <c r="E10402" s="67" t="s">
        <v>378</v>
      </c>
      <c r="F10402" s="68" t="s">
        <v>508</v>
      </c>
      <c r="G10402" s="67" t="s">
        <v>509</v>
      </c>
      <c r="H10402" s="68" t="s">
        <v>363</v>
      </c>
      <c r="I10402" s="69">
        <v>26</v>
      </c>
      <c r="J10402" s="69">
        <v>25</v>
      </c>
      <c r="K10402" s="91"/>
      <c r="L10402" s="91"/>
    </row>
    <row r="10403" spans="2:12" x14ac:dyDescent="0.25">
      <c r="B10403" s="67" t="s">
        <v>504</v>
      </c>
      <c r="C10403" s="67" t="s">
        <v>505</v>
      </c>
      <c r="D10403" s="68" t="s">
        <v>377</v>
      </c>
      <c r="E10403" s="67" t="s">
        <v>378</v>
      </c>
      <c r="F10403" s="68" t="s">
        <v>508</v>
      </c>
      <c r="G10403" s="67" t="s">
        <v>509</v>
      </c>
      <c r="H10403" s="68" t="s">
        <v>364</v>
      </c>
      <c r="I10403" s="69">
        <v>0</v>
      </c>
      <c r="J10403" s="69">
        <v>0</v>
      </c>
      <c r="K10403" s="91"/>
      <c r="L10403" s="91"/>
    </row>
    <row r="10404" spans="2:12" x14ac:dyDescent="0.25">
      <c r="B10404" s="67" t="s">
        <v>504</v>
      </c>
      <c r="C10404" s="67" t="s">
        <v>505</v>
      </c>
      <c r="D10404" s="68" t="s">
        <v>377</v>
      </c>
      <c r="E10404" s="67" t="s">
        <v>378</v>
      </c>
      <c r="F10404" s="68" t="s">
        <v>508</v>
      </c>
      <c r="G10404" s="67" t="s">
        <v>509</v>
      </c>
      <c r="H10404" s="68" t="s">
        <v>362</v>
      </c>
      <c r="I10404" s="69">
        <v>0</v>
      </c>
      <c r="J10404" s="69">
        <v>0</v>
      </c>
      <c r="K10404" s="91"/>
      <c r="L10404" s="91"/>
    </row>
    <row r="10405" spans="2:12" x14ac:dyDescent="0.25">
      <c r="B10405" s="67" t="s">
        <v>504</v>
      </c>
      <c r="C10405" s="67" t="s">
        <v>505</v>
      </c>
      <c r="D10405" s="68" t="s">
        <v>377</v>
      </c>
      <c r="E10405" s="67" t="s">
        <v>378</v>
      </c>
      <c r="F10405" s="68" t="s">
        <v>508</v>
      </c>
      <c r="G10405" s="67" t="s">
        <v>509</v>
      </c>
      <c r="H10405" s="68" t="s">
        <v>363</v>
      </c>
      <c r="I10405" s="69">
        <v>10</v>
      </c>
      <c r="J10405" s="69">
        <v>0</v>
      </c>
      <c r="K10405" s="91"/>
      <c r="L10405" s="91"/>
    </row>
    <row r="10406" spans="2:12" x14ac:dyDescent="0.25">
      <c r="B10406" s="67" t="s">
        <v>504</v>
      </c>
      <c r="C10406" s="67" t="s">
        <v>505</v>
      </c>
      <c r="D10406" s="68" t="s">
        <v>377</v>
      </c>
      <c r="E10406" s="67" t="s">
        <v>378</v>
      </c>
      <c r="F10406" s="68" t="s">
        <v>508</v>
      </c>
      <c r="G10406" s="67" t="s">
        <v>509</v>
      </c>
      <c r="H10406" s="68" t="s">
        <v>362</v>
      </c>
      <c r="I10406" s="69">
        <v>0</v>
      </c>
      <c r="J10406" s="69">
        <v>5</v>
      </c>
      <c r="K10406" s="91"/>
      <c r="L10406" s="91"/>
    </row>
    <row r="10407" spans="2:12" x14ac:dyDescent="0.25">
      <c r="B10407" s="67" t="s">
        <v>504</v>
      </c>
      <c r="C10407" s="67" t="s">
        <v>505</v>
      </c>
      <c r="D10407" s="68" t="s">
        <v>377</v>
      </c>
      <c r="E10407" s="67" t="s">
        <v>378</v>
      </c>
      <c r="F10407" s="68" t="s">
        <v>508</v>
      </c>
      <c r="G10407" s="67" t="s">
        <v>509</v>
      </c>
      <c r="H10407" s="68" t="s">
        <v>364</v>
      </c>
      <c r="I10407" s="69">
        <v>0</v>
      </c>
      <c r="J10407" s="69">
        <v>0</v>
      </c>
      <c r="K10407" s="91"/>
      <c r="L10407" s="91"/>
    </row>
    <row r="10408" spans="2:12" x14ac:dyDescent="0.25">
      <c r="B10408" s="67" t="s">
        <v>504</v>
      </c>
      <c r="C10408" s="67" t="s">
        <v>505</v>
      </c>
      <c r="D10408" s="68" t="s">
        <v>377</v>
      </c>
      <c r="E10408" s="67" t="s">
        <v>378</v>
      </c>
      <c r="F10408" s="68" t="s">
        <v>508</v>
      </c>
      <c r="G10408" s="67" t="s">
        <v>509</v>
      </c>
      <c r="H10408" s="68" t="s">
        <v>362</v>
      </c>
      <c r="I10408" s="69">
        <v>56</v>
      </c>
      <c r="J10408" s="69">
        <v>77</v>
      </c>
      <c r="K10408" s="91"/>
      <c r="L10408" s="91"/>
    </row>
    <row r="10409" spans="2:12" x14ac:dyDescent="0.25">
      <c r="B10409" s="67" t="s">
        <v>504</v>
      </c>
      <c r="C10409" s="67" t="s">
        <v>505</v>
      </c>
      <c r="D10409" s="68" t="s">
        <v>377</v>
      </c>
      <c r="E10409" s="67" t="s">
        <v>378</v>
      </c>
      <c r="F10409" s="68" t="s">
        <v>508</v>
      </c>
      <c r="G10409" s="67" t="s">
        <v>509</v>
      </c>
      <c r="H10409" s="68" t="s">
        <v>363</v>
      </c>
      <c r="I10409" s="69">
        <v>64</v>
      </c>
      <c r="J10409" s="69">
        <v>76</v>
      </c>
      <c r="K10409" s="91"/>
      <c r="L10409" s="91"/>
    </row>
    <row r="10410" spans="2:12" x14ac:dyDescent="0.25">
      <c r="B10410" s="67" t="s">
        <v>504</v>
      </c>
      <c r="C10410" s="67" t="s">
        <v>505</v>
      </c>
      <c r="D10410" s="68" t="s">
        <v>377</v>
      </c>
      <c r="E10410" s="67" t="s">
        <v>378</v>
      </c>
      <c r="F10410" s="68" t="s">
        <v>508</v>
      </c>
      <c r="G10410" s="67" t="s">
        <v>509</v>
      </c>
      <c r="H10410" s="68" t="s">
        <v>364</v>
      </c>
      <c r="I10410" s="69">
        <v>10</v>
      </c>
      <c r="J10410" s="69">
        <v>18</v>
      </c>
      <c r="K10410" s="91"/>
      <c r="L10410" s="91"/>
    </row>
    <row r="10411" spans="2:12" x14ac:dyDescent="0.25">
      <c r="B10411" s="67" t="s">
        <v>504</v>
      </c>
      <c r="C10411" s="67" t="s">
        <v>505</v>
      </c>
      <c r="D10411" s="68" t="s">
        <v>377</v>
      </c>
      <c r="E10411" s="67" t="s">
        <v>378</v>
      </c>
      <c r="F10411" s="68" t="s">
        <v>508</v>
      </c>
      <c r="G10411" s="67" t="s">
        <v>509</v>
      </c>
      <c r="H10411" s="68" t="s">
        <v>362</v>
      </c>
      <c r="I10411" s="69">
        <v>0</v>
      </c>
      <c r="J10411" s="69">
        <v>0</v>
      </c>
      <c r="K10411" s="91"/>
      <c r="L10411" s="91"/>
    </row>
    <row r="10412" spans="2:12" x14ac:dyDescent="0.25">
      <c r="B10412" s="67" t="s">
        <v>504</v>
      </c>
      <c r="C10412" s="67" t="s">
        <v>505</v>
      </c>
      <c r="D10412" s="68" t="s">
        <v>377</v>
      </c>
      <c r="E10412" s="67" t="s">
        <v>378</v>
      </c>
      <c r="F10412" s="68" t="s">
        <v>508</v>
      </c>
      <c r="G10412" s="67" t="s">
        <v>509</v>
      </c>
      <c r="H10412" s="68" t="s">
        <v>363</v>
      </c>
      <c r="I10412" s="69">
        <v>24</v>
      </c>
      <c r="J10412" s="69">
        <v>12</v>
      </c>
      <c r="K10412" s="91"/>
      <c r="L10412" s="91"/>
    </row>
    <row r="10413" spans="2:12" x14ac:dyDescent="0.25">
      <c r="B10413" s="67" t="s">
        <v>504</v>
      </c>
      <c r="C10413" s="67" t="s">
        <v>505</v>
      </c>
      <c r="D10413" s="68" t="s">
        <v>377</v>
      </c>
      <c r="E10413" s="67" t="s">
        <v>378</v>
      </c>
      <c r="F10413" s="68" t="s">
        <v>508</v>
      </c>
      <c r="G10413" s="67" t="s">
        <v>509</v>
      </c>
      <c r="H10413" s="68" t="s">
        <v>364</v>
      </c>
      <c r="I10413" s="69">
        <v>0</v>
      </c>
      <c r="J10413" s="69">
        <v>0</v>
      </c>
      <c r="K10413" s="91"/>
      <c r="L10413" s="91"/>
    </row>
    <row r="10414" spans="2:12" x14ac:dyDescent="0.25">
      <c r="B10414" s="67" t="s">
        <v>504</v>
      </c>
      <c r="C10414" s="67" t="s">
        <v>505</v>
      </c>
      <c r="D10414" s="68" t="s">
        <v>377</v>
      </c>
      <c r="E10414" s="67" t="s">
        <v>378</v>
      </c>
      <c r="F10414" s="68" t="s">
        <v>508</v>
      </c>
      <c r="G10414" s="67" t="s">
        <v>509</v>
      </c>
      <c r="H10414" s="68" t="s">
        <v>362</v>
      </c>
      <c r="I10414" s="69">
        <v>36</v>
      </c>
      <c r="J10414" s="69">
        <v>89</v>
      </c>
      <c r="K10414" s="91"/>
      <c r="L10414" s="91"/>
    </row>
    <row r="10415" spans="2:12" x14ac:dyDescent="0.25">
      <c r="B10415" s="67" t="s">
        <v>504</v>
      </c>
      <c r="C10415" s="67" t="s">
        <v>505</v>
      </c>
      <c r="D10415" s="68" t="s">
        <v>377</v>
      </c>
      <c r="E10415" s="67" t="s">
        <v>378</v>
      </c>
      <c r="F10415" s="68" t="s">
        <v>508</v>
      </c>
      <c r="G10415" s="67" t="s">
        <v>509</v>
      </c>
      <c r="H10415" s="68" t="s">
        <v>363</v>
      </c>
      <c r="I10415" s="69">
        <v>12</v>
      </c>
      <c r="J10415" s="69">
        <v>24</v>
      </c>
      <c r="K10415" s="91"/>
      <c r="L10415" s="91"/>
    </row>
    <row r="10416" spans="2:12" x14ac:dyDescent="0.25">
      <c r="B10416" s="67" t="s">
        <v>504</v>
      </c>
      <c r="C10416" s="67" t="s">
        <v>505</v>
      </c>
      <c r="D10416" s="68" t="s">
        <v>377</v>
      </c>
      <c r="E10416" s="67" t="s">
        <v>378</v>
      </c>
      <c r="F10416" s="68" t="s">
        <v>508</v>
      </c>
      <c r="G10416" s="67" t="s">
        <v>509</v>
      </c>
      <c r="H10416" s="68" t="s">
        <v>364</v>
      </c>
      <c r="I10416" s="69">
        <v>29</v>
      </c>
      <c r="J10416" s="69">
        <v>47</v>
      </c>
      <c r="K10416" s="91"/>
      <c r="L10416" s="91"/>
    </row>
    <row r="10417" spans="2:12" x14ac:dyDescent="0.25">
      <c r="B10417" s="67" t="s">
        <v>504</v>
      </c>
      <c r="C10417" s="67" t="s">
        <v>505</v>
      </c>
      <c r="D10417" s="68" t="s">
        <v>377</v>
      </c>
      <c r="E10417" s="67" t="s">
        <v>378</v>
      </c>
      <c r="F10417" s="68" t="s">
        <v>508</v>
      </c>
      <c r="G10417" s="67" t="s">
        <v>509</v>
      </c>
      <c r="H10417" s="68" t="s">
        <v>362</v>
      </c>
      <c r="I10417" s="69">
        <v>0</v>
      </c>
      <c r="J10417" s="69">
        <v>0</v>
      </c>
      <c r="K10417" s="91"/>
      <c r="L10417" s="91"/>
    </row>
    <row r="10418" spans="2:12" x14ac:dyDescent="0.25">
      <c r="B10418" s="67" t="s">
        <v>504</v>
      </c>
      <c r="C10418" s="67" t="s">
        <v>505</v>
      </c>
      <c r="D10418" s="68" t="s">
        <v>377</v>
      </c>
      <c r="E10418" s="67" t="s">
        <v>378</v>
      </c>
      <c r="F10418" s="68" t="s">
        <v>508</v>
      </c>
      <c r="G10418" s="67" t="s">
        <v>509</v>
      </c>
      <c r="H10418" s="68" t="s">
        <v>363</v>
      </c>
      <c r="I10418" s="69">
        <v>0</v>
      </c>
      <c r="J10418" s="69">
        <v>0</v>
      </c>
      <c r="K10418" s="91"/>
      <c r="L10418" s="91"/>
    </row>
    <row r="10419" spans="2:12" x14ac:dyDescent="0.25">
      <c r="B10419" s="67" t="s">
        <v>504</v>
      </c>
      <c r="C10419" s="67" t="s">
        <v>505</v>
      </c>
      <c r="D10419" s="68" t="s">
        <v>377</v>
      </c>
      <c r="E10419" s="67" t="s">
        <v>378</v>
      </c>
      <c r="F10419" s="68" t="s">
        <v>508</v>
      </c>
      <c r="G10419" s="67" t="s">
        <v>509</v>
      </c>
      <c r="H10419" s="68" t="s">
        <v>364</v>
      </c>
      <c r="I10419" s="69">
        <v>10</v>
      </c>
      <c r="J10419" s="69">
        <v>0</v>
      </c>
      <c r="K10419" s="91"/>
      <c r="L10419" s="91"/>
    </row>
    <row r="10420" spans="2:12" x14ac:dyDescent="0.25">
      <c r="B10420" s="67" t="s">
        <v>504</v>
      </c>
      <c r="C10420" s="67" t="s">
        <v>505</v>
      </c>
      <c r="D10420" s="68" t="s">
        <v>377</v>
      </c>
      <c r="E10420" s="67" t="s">
        <v>378</v>
      </c>
      <c r="F10420" s="68" t="s">
        <v>508</v>
      </c>
      <c r="G10420" s="67" t="s">
        <v>509</v>
      </c>
      <c r="H10420" s="68" t="s">
        <v>363</v>
      </c>
      <c r="I10420" s="69">
        <v>0</v>
      </c>
      <c r="J10420" s="69">
        <v>3</v>
      </c>
      <c r="K10420" s="91"/>
      <c r="L10420" s="91"/>
    </row>
    <row r="10421" spans="2:12" x14ac:dyDescent="0.25">
      <c r="B10421" s="67" t="s">
        <v>504</v>
      </c>
      <c r="C10421" s="67" t="s">
        <v>505</v>
      </c>
      <c r="D10421" s="68" t="s">
        <v>377</v>
      </c>
      <c r="E10421" s="67" t="s">
        <v>378</v>
      </c>
      <c r="F10421" s="68" t="s">
        <v>508</v>
      </c>
      <c r="G10421" s="67" t="s">
        <v>509</v>
      </c>
      <c r="H10421" s="68" t="s">
        <v>364</v>
      </c>
      <c r="I10421" s="69">
        <v>0</v>
      </c>
      <c r="J10421" s="69">
        <v>20</v>
      </c>
      <c r="K10421" s="91"/>
      <c r="L10421" s="91"/>
    </row>
    <row r="10422" spans="2:12" x14ac:dyDescent="0.25">
      <c r="B10422" s="67" t="s">
        <v>504</v>
      </c>
      <c r="C10422" s="67" t="s">
        <v>505</v>
      </c>
      <c r="D10422" s="68" t="s">
        <v>377</v>
      </c>
      <c r="E10422" s="67" t="s">
        <v>378</v>
      </c>
      <c r="F10422" s="68" t="s">
        <v>508</v>
      </c>
      <c r="G10422" s="67" t="s">
        <v>509</v>
      </c>
      <c r="H10422" s="68" t="s">
        <v>362</v>
      </c>
      <c r="I10422" s="69">
        <v>45</v>
      </c>
      <c r="J10422" s="69">
        <v>90</v>
      </c>
      <c r="K10422" s="91"/>
      <c r="L10422" s="91"/>
    </row>
    <row r="10423" spans="2:12" x14ac:dyDescent="0.25">
      <c r="B10423" s="67" t="s">
        <v>504</v>
      </c>
      <c r="C10423" s="67" t="s">
        <v>505</v>
      </c>
      <c r="D10423" s="68" t="s">
        <v>377</v>
      </c>
      <c r="E10423" s="67" t="s">
        <v>378</v>
      </c>
      <c r="F10423" s="68" t="s">
        <v>508</v>
      </c>
      <c r="G10423" s="67" t="s">
        <v>509</v>
      </c>
      <c r="H10423" s="68" t="s">
        <v>363</v>
      </c>
      <c r="I10423" s="69">
        <v>86.5</v>
      </c>
      <c r="J10423" s="69">
        <v>163.5</v>
      </c>
      <c r="K10423" s="91"/>
      <c r="L10423" s="91"/>
    </row>
    <row r="10424" spans="2:12" x14ac:dyDescent="0.25">
      <c r="B10424" s="67" t="s">
        <v>504</v>
      </c>
      <c r="C10424" s="67" t="s">
        <v>505</v>
      </c>
      <c r="D10424" s="68" t="s">
        <v>377</v>
      </c>
      <c r="E10424" s="67" t="s">
        <v>378</v>
      </c>
      <c r="F10424" s="68" t="s">
        <v>508</v>
      </c>
      <c r="G10424" s="67" t="s">
        <v>509</v>
      </c>
      <c r="H10424" s="68" t="s">
        <v>364</v>
      </c>
      <c r="I10424" s="69">
        <v>29</v>
      </c>
      <c r="J10424" s="69">
        <v>31</v>
      </c>
      <c r="K10424" s="91"/>
      <c r="L10424" s="91"/>
    </row>
    <row r="10425" spans="2:12" x14ac:dyDescent="0.25">
      <c r="B10425" s="67" t="s">
        <v>504</v>
      </c>
      <c r="C10425" s="67" t="s">
        <v>505</v>
      </c>
      <c r="D10425" s="68" t="s">
        <v>377</v>
      </c>
      <c r="E10425" s="67" t="s">
        <v>378</v>
      </c>
      <c r="F10425" s="68" t="s">
        <v>508</v>
      </c>
      <c r="G10425" s="67" t="s">
        <v>509</v>
      </c>
      <c r="H10425" s="68" t="s">
        <v>362</v>
      </c>
      <c r="I10425" s="69">
        <v>0</v>
      </c>
      <c r="J10425" s="69">
        <v>0</v>
      </c>
      <c r="K10425" s="91"/>
      <c r="L10425" s="91"/>
    </row>
    <row r="10426" spans="2:12" x14ac:dyDescent="0.25">
      <c r="B10426" s="67" t="s">
        <v>504</v>
      </c>
      <c r="C10426" s="67" t="s">
        <v>505</v>
      </c>
      <c r="D10426" s="68" t="s">
        <v>377</v>
      </c>
      <c r="E10426" s="67" t="s">
        <v>378</v>
      </c>
      <c r="F10426" s="68" t="s">
        <v>508</v>
      </c>
      <c r="G10426" s="67" t="s">
        <v>509</v>
      </c>
      <c r="H10426" s="68" t="s">
        <v>363</v>
      </c>
      <c r="I10426" s="69">
        <v>0</v>
      </c>
      <c r="J10426" s="69">
        <v>0</v>
      </c>
      <c r="K10426" s="91"/>
      <c r="L10426" s="91"/>
    </row>
    <row r="10427" spans="2:12" x14ac:dyDescent="0.25">
      <c r="B10427" s="67" t="s">
        <v>504</v>
      </c>
      <c r="C10427" s="67" t="s">
        <v>505</v>
      </c>
      <c r="D10427" s="68" t="s">
        <v>377</v>
      </c>
      <c r="E10427" s="67" t="s">
        <v>378</v>
      </c>
      <c r="F10427" s="68" t="s">
        <v>508</v>
      </c>
      <c r="G10427" s="67" t="s">
        <v>509</v>
      </c>
      <c r="H10427" s="68" t="s">
        <v>364</v>
      </c>
      <c r="I10427" s="69">
        <v>0</v>
      </c>
      <c r="J10427" s="69">
        <v>0</v>
      </c>
      <c r="K10427" s="91"/>
      <c r="L10427" s="91"/>
    </row>
    <row r="10428" spans="2:12" x14ac:dyDescent="0.25">
      <c r="B10428" s="67" t="s">
        <v>504</v>
      </c>
      <c r="C10428" s="67" t="s">
        <v>505</v>
      </c>
      <c r="D10428" s="68" t="s">
        <v>377</v>
      </c>
      <c r="E10428" s="67" t="s">
        <v>378</v>
      </c>
      <c r="F10428" s="68" t="s">
        <v>508</v>
      </c>
      <c r="G10428" s="67" t="s">
        <v>509</v>
      </c>
      <c r="H10428" s="68" t="s">
        <v>362</v>
      </c>
      <c r="I10428" s="69">
        <v>0</v>
      </c>
      <c r="J10428" s="69">
        <v>0</v>
      </c>
      <c r="K10428" s="91"/>
      <c r="L10428" s="91"/>
    </row>
    <row r="10429" spans="2:12" x14ac:dyDescent="0.25">
      <c r="B10429" s="67" t="s">
        <v>504</v>
      </c>
      <c r="C10429" s="67" t="s">
        <v>505</v>
      </c>
      <c r="D10429" s="68" t="s">
        <v>377</v>
      </c>
      <c r="E10429" s="67" t="s">
        <v>378</v>
      </c>
      <c r="F10429" s="68" t="s">
        <v>508</v>
      </c>
      <c r="G10429" s="67" t="s">
        <v>509</v>
      </c>
      <c r="H10429" s="68" t="s">
        <v>363</v>
      </c>
      <c r="I10429" s="69">
        <v>0</v>
      </c>
      <c r="J10429" s="69">
        <v>15</v>
      </c>
      <c r="K10429" s="91"/>
      <c r="L10429" s="91"/>
    </row>
    <row r="10430" spans="2:12" x14ac:dyDescent="0.25">
      <c r="B10430" s="67" t="s">
        <v>504</v>
      </c>
      <c r="C10430" s="67" t="s">
        <v>505</v>
      </c>
      <c r="D10430" s="68" t="s">
        <v>377</v>
      </c>
      <c r="E10430" s="67" t="s">
        <v>378</v>
      </c>
      <c r="F10430" s="68" t="s">
        <v>508</v>
      </c>
      <c r="G10430" s="67" t="s">
        <v>509</v>
      </c>
      <c r="H10430" s="68" t="s">
        <v>364</v>
      </c>
      <c r="I10430" s="69">
        <v>0</v>
      </c>
      <c r="J10430" s="69">
        <v>0</v>
      </c>
      <c r="K10430" s="91"/>
      <c r="L10430" s="91"/>
    </row>
    <row r="10431" spans="2:12" x14ac:dyDescent="0.25">
      <c r="B10431" s="67" t="s">
        <v>504</v>
      </c>
      <c r="C10431" s="67" t="s">
        <v>505</v>
      </c>
      <c r="D10431" s="68" t="s">
        <v>377</v>
      </c>
      <c r="E10431" s="67" t="s">
        <v>378</v>
      </c>
      <c r="F10431" s="68" t="s">
        <v>508</v>
      </c>
      <c r="G10431" s="67" t="s">
        <v>509</v>
      </c>
      <c r="H10431" s="68" t="s">
        <v>362</v>
      </c>
      <c r="I10431" s="69">
        <v>128</v>
      </c>
      <c r="J10431" s="69">
        <v>127</v>
      </c>
      <c r="K10431" s="91"/>
      <c r="L10431" s="91"/>
    </row>
    <row r="10432" spans="2:12" x14ac:dyDescent="0.25">
      <c r="B10432" s="67" t="s">
        <v>504</v>
      </c>
      <c r="C10432" s="67" t="s">
        <v>505</v>
      </c>
      <c r="D10432" s="68" t="s">
        <v>377</v>
      </c>
      <c r="E10432" s="67" t="s">
        <v>378</v>
      </c>
      <c r="F10432" s="68" t="s">
        <v>508</v>
      </c>
      <c r="G10432" s="67" t="s">
        <v>509</v>
      </c>
      <c r="H10432" s="68" t="s">
        <v>363</v>
      </c>
      <c r="I10432" s="69">
        <v>95</v>
      </c>
      <c r="J10432" s="69">
        <v>117</v>
      </c>
      <c r="K10432" s="91"/>
      <c r="L10432" s="91"/>
    </row>
    <row r="10433" spans="2:12" x14ac:dyDescent="0.25">
      <c r="B10433" s="67" t="s">
        <v>504</v>
      </c>
      <c r="C10433" s="67" t="s">
        <v>505</v>
      </c>
      <c r="D10433" s="68" t="s">
        <v>377</v>
      </c>
      <c r="E10433" s="67" t="s">
        <v>378</v>
      </c>
      <c r="F10433" s="68" t="s">
        <v>508</v>
      </c>
      <c r="G10433" s="67" t="s">
        <v>509</v>
      </c>
      <c r="H10433" s="68" t="s">
        <v>364</v>
      </c>
      <c r="I10433" s="69">
        <v>24</v>
      </c>
      <c r="J10433" s="69">
        <v>18</v>
      </c>
      <c r="K10433" s="91"/>
      <c r="L10433" s="91"/>
    </row>
    <row r="10434" spans="2:12" x14ac:dyDescent="0.25">
      <c r="B10434" s="67" t="s">
        <v>504</v>
      </c>
      <c r="C10434" s="67" t="s">
        <v>505</v>
      </c>
      <c r="D10434" s="68" t="s">
        <v>377</v>
      </c>
      <c r="E10434" s="67" t="s">
        <v>378</v>
      </c>
      <c r="F10434" s="68" t="s">
        <v>508</v>
      </c>
      <c r="G10434" s="67" t="s">
        <v>509</v>
      </c>
      <c r="H10434" s="68" t="s">
        <v>362</v>
      </c>
      <c r="I10434" s="69">
        <v>500</v>
      </c>
      <c r="J10434" s="69">
        <v>500</v>
      </c>
      <c r="K10434" s="91"/>
      <c r="L10434" s="91"/>
    </row>
    <row r="10435" spans="2:12" x14ac:dyDescent="0.25">
      <c r="B10435" s="67" t="s">
        <v>504</v>
      </c>
      <c r="C10435" s="67" t="s">
        <v>505</v>
      </c>
      <c r="D10435" s="68" t="s">
        <v>377</v>
      </c>
      <c r="E10435" s="67" t="s">
        <v>378</v>
      </c>
      <c r="F10435" s="68" t="s">
        <v>508</v>
      </c>
      <c r="G10435" s="67" t="s">
        <v>509</v>
      </c>
      <c r="H10435" s="68" t="s">
        <v>363</v>
      </c>
      <c r="I10435" s="69">
        <v>400</v>
      </c>
      <c r="J10435" s="69">
        <v>400</v>
      </c>
      <c r="K10435" s="91"/>
      <c r="L10435" s="91"/>
    </row>
    <row r="10436" spans="2:12" x14ac:dyDescent="0.25">
      <c r="B10436" s="67" t="s">
        <v>504</v>
      </c>
      <c r="C10436" s="67" t="s">
        <v>505</v>
      </c>
      <c r="D10436" s="68" t="s">
        <v>377</v>
      </c>
      <c r="E10436" s="67" t="s">
        <v>378</v>
      </c>
      <c r="F10436" s="68" t="s">
        <v>508</v>
      </c>
      <c r="G10436" s="67" t="s">
        <v>509</v>
      </c>
      <c r="H10436" s="68" t="s">
        <v>364</v>
      </c>
      <c r="I10436" s="69">
        <v>0</v>
      </c>
      <c r="J10436" s="69">
        <v>126</v>
      </c>
      <c r="K10436" s="91"/>
      <c r="L10436" s="91"/>
    </row>
    <row r="10437" spans="2:12" x14ac:dyDescent="0.25">
      <c r="B10437" s="67" t="s">
        <v>504</v>
      </c>
      <c r="C10437" s="67" t="s">
        <v>505</v>
      </c>
      <c r="D10437" s="68" t="s">
        <v>377</v>
      </c>
      <c r="E10437" s="67" t="s">
        <v>378</v>
      </c>
      <c r="F10437" s="68" t="s">
        <v>508</v>
      </c>
      <c r="G10437" s="67" t="s">
        <v>509</v>
      </c>
      <c r="H10437" s="68" t="s">
        <v>362</v>
      </c>
      <c r="I10437" s="69">
        <v>0</v>
      </c>
      <c r="J10437" s="69">
        <v>0</v>
      </c>
      <c r="K10437" s="91"/>
      <c r="L10437" s="91"/>
    </row>
    <row r="10438" spans="2:12" x14ac:dyDescent="0.25">
      <c r="B10438" s="67" t="s">
        <v>504</v>
      </c>
      <c r="C10438" s="67" t="s">
        <v>505</v>
      </c>
      <c r="D10438" s="68" t="s">
        <v>377</v>
      </c>
      <c r="E10438" s="67" t="s">
        <v>378</v>
      </c>
      <c r="F10438" s="68" t="s">
        <v>508</v>
      </c>
      <c r="G10438" s="67" t="s">
        <v>509</v>
      </c>
      <c r="H10438" s="68" t="s">
        <v>363</v>
      </c>
      <c r="I10438" s="69">
        <v>0</v>
      </c>
      <c r="J10438" s="69">
        <v>0</v>
      </c>
      <c r="K10438" s="91"/>
      <c r="L10438" s="91"/>
    </row>
    <row r="10439" spans="2:12" x14ac:dyDescent="0.25">
      <c r="B10439" s="67" t="s">
        <v>504</v>
      </c>
      <c r="C10439" s="67" t="s">
        <v>505</v>
      </c>
      <c r="D10439" s="68" t="s">
        <v>377</v>
      </c>
      <c r="E10439" s="67" t="s">
        <v>378</v>
      </c>
      <c r="F10439" s="68" t="s">
        <v>508</v>
      </c>
      <c r="G10439" s="67" t="s">
        <v>509</v>
      </c>
      <c r="H10439" s="68" t="s">
        <v>364</v>
      </c>
      <c r="I10439" s="69">
        <v>0</v>
      </c>
      <c r="J10439" s="69">
        <v>0</v>
      </c>
      <c r="K10439" s="91"/>
      <c r="L10439" s="91"/>
    </row>
    <row r="10440" spans="2:12" x14ac:dyDescent="0.25">
      <c r="B10440" s="67" t="s">
        <v>504</v>
      </c>
      <c r="C10440" s="67" t="s">
        <v>505</v>
      </c>
      <c r="D10440" s="68" t="s">
        <v>377</v>
      </c>
      <c r="E10440" s="67" t="s">
        <v>378</v>
      </c>
      <c r="F10440" s="68" t="s">
        <v>508</v>
      </c>
      <c r="G10440" s="67" t="s">
        <v>509</v>
      </c>
      <c r="H10440" s="68" t="s">
        <v>362</v>
      </c>
      <c r="I10440" s="69">
        <v>175</v>
      </c>
      <c r="J10440" s="69">
        <v>250</v>
      </c>
      <c r="K10440" s="91"/>
      <c r="L10440" s="91"/>
    </row>
    <row r="10441" spans="2:12" x14ac:dyDescent="0.25">
      <c r="B10441" s="67" t="s">
        <v>504</v>
      </c>
      <c r="C10441" s="67" t="s">
        <v>505</v>
      </c>
      <c r="D10441" s="68" t="s">
        <v>377</v>
      </c>
      <c r="E10441" s="67" t="s">
        <v>378</v>
      </c>
      <c r="F10441" s="68" t="s">
        <v>508</v>
      </c>
      <c r="G10441" s="67" t="s">
        <v>509</v>
      </c>
      <c r="H10441" s="68" t="s">
        <v>363</v>
      </c>
      <c r="I10441" s="69">
        <v>420</v>
      </c>
      <c r="J10441" s="69">
        <v>560</v>
      </c>
      <c r="K10441" s="91"/>
      <c r="L10441" s="91"/>
    </row>
    <row r="10442" spans="2:12" x14ac:dyDescent="0.25">
      <c r="B10442" s="67" t="s">
        <v>504</v>
      </c>
      <c r="C10442" s="67" t="s">
        <v>505</v>
      </c>
      <c r="D10442" s="68" t="s">
        <v>377</v>
      </c>
      <c r="E10442" s="67" t="s">
        <v>378</v>
      </c>
      <c r="F10442" s="68" t="s">
        <v>508</v>
      </c>
      <c r="G10442" s="67" t="s">
        <v>509</v>
      </c>
      <c r="H10442" s="68" t="s">
        <v>364</v>
      </c>
      <c r="I10442" s="69">
        <v>150</v>
      </c>
      <c r="J10442" s="69">
        <v>104</v>
      </c>
      <c r="K10442" s="91"/>
      <c r="L10442" s="91"/>
    </row>
    <row r="10443" spans="2:12" x14ac:dyDescent="0.25">
      <c r="B10443" s="67" t="s">
        <v>504</v>
      </c>
      <c r="C10443" s="67" t="s">
        <v>505</v>
      </c>
      <c r="D10443" s="68" t="s">
        <v>377</v>
      </c>
      <c r="E10443" s="67" t="s">
        <v>378</v>
      </c>
      <c r="F10443" s="68" t="s">
        <v>508</v>
      </c>
      <c r="G10443" s="67" t="s">
        <v>509</v>
      </c>
      <c r="H10443" s="68" t="s">
        <v>362</v>
      </c>
      <c r="I10443" s="69">
        <v>134</v>
      </c>
      <c r="J10443" s="69">
        <v>241</v>
      </c>
      <c r="K10443" s="91"/>
      <c r="L10443" s="91"/>
    </row>
    <row r="10444" spans="2:12" x14ac:dyDescent="0.25">
      <c r="B10444" s="67" t="s">
        <v>504</v>
      </c>
      <c r="C10444" s="67" t="s">
        <v>505</v>
      </c>
      <c r="D10444" s="68" t="s">
        <v>377</v>
      </c>
      <c r="E10444" s="67" t="s">
        <v>378</v>
      </c>
      <c r="F10444" s="68" t="s">
        <v>508</v>
      </c>
      <c r="G10444" s="67" t="s">
        <v>509</v>
      </c>
      <c r="H10444" s="68" t="s">
        <v>363</v>
      </c>
      <c r="I10444" s="69">
        <v>73</v>
      </c>
      <c r="J10444" s="69">
        <v>91</v>
      </c>
      <c r="K10444" s="91"/>
      <c r="L10444" s="91"/>
    </row>
    <row r="10445" spans="2:12" x14ac:dyDescent="0.25">
      <c r="B10445" s="67" t="s">
        <v>504</v>
      </c>
      <c r="C10445" s="67" t="s">
        <v>505</v>
      </c>
      <c r="D10445" s="68" t="s">
        <v>377</v>
      </c>
      <c r="E10445" s="67" t="s">
        <v>378</v>
      </c>
      <c r="F10445" s="68" t="s">
        <v>508</v>
      </c>
      <c r="G10445" s="67" t="s">
        <v>509</v>
      </c>
      <c r="H10445" s="68" t="s">
        <v>364</v>
      </c>
      <c r="I10445" s="69">
        <v>0</v>
      </c>
      <c r="J10445" s="69">
        <v>81</v>
      </c>
      <c r="K10445" s="91"/>
      <c r="L10445" s="91"/>
    </row>
    <row r="10446" spans="2:12" x14ac:dyDescent="0.25">
      <c r="B10446" s="67" t="s">
        <v>504</v>
      </c>
      <c r="C10446" s="67" t="s">
        <v>505</v>
      </c>
      <c r="D10446" s="68" t="s">
        <v>377</v>
      </c>
      <c r="E10446" s="67" t="s">
        <v>378</v>
      </c>
      <c r="F10446" s="68" t="s">
        <v>508</v>
      </c>
      <c r="G10446" s="67" t="s">
        <v>509</v>
      </c>
      <c r="H10446" s="68" t="s">
        <v>362</v>
      </c>
      <c r="I10446" s="69">
        <v>0</v>
      </c>
      <c r="J10446" s="69">
        <v>0</v>
      </c>
      <c r="K10446" s="91"/>
      <c r="L10446" s="91"/>
    </row>
    <row r="10447" spans="2:12" x14ac:dyDescent="0.25">
      <c r="B10447" s="67" t="s">
        <v>504</v>
      </c>
      <c r="C10447" s="67" t="s">
        <v>505</v>
      </c>
      <c r="D10447" s="68" t="s">
        <v>377</v>
      </c>
      <c r="E10447" s="67" t="s">
        <v>378</v>
      </c>
      <c r="F10447" s="68" t="s">
        <v>508</v>
      </c>
      <c r="G10447" s="67" t="s">
        <v>509</v>
      </c>
      <c r="H10447" s="68" t="s">
        <v>363</v>
      </c>
      <c r="I10447" s="69">
        <v>26</v>
      </c>
      <c r="J10447" s="69">
        <v>16</v>
      </c>
      <c r="K10447" s="91"/>
      <c r="L10447" s="91"/>
    </row>
    <row r="10448" spans="2:12" x14ac:dyDescent="0.25">
      <c r="B10448" s="67" t="s">
        <v>504</v>
      </c>
      <c r="C10448" s="67" t="s">
        <v>505</v>
      </c>
      <c r="D10448" s="68" t="s">
        <v>377</v>
      </c>
      <c r="E10448" s="67" t="s">
        <v>378</v>
      </c>
      <c r="F10448" s="68" t="s">
        <v>508</v>
      </c>
      <c r="G10448" s="67" t="s">
        <v>509</v>
      </c>
      <c r="H10448" s="68" t="s">
        <v>364</v>
      </c>
      <c r="I10448" s="69">
        <v>0</v>
      </c>
      <c r="J10448" s="69">
        <v>0</v>
      </c>
      <c r="K10448" s="91"/>
      <c r="L10448" s="91"/>
    </row>
    <row r="10449" spans="2:12" x14ac:dyDescent="0.25">
      <c r="B10449" s="67" t="s">
        <v>504</v>
      </c>
      <c r="C10449" s="67" t="s">
        <v>505</v>
      </c>
      <c r="D10449" s="68" t="s">
        <v>377</v>
      </c>
      <c r="E10449" s="67" t="s">
        <v>378</v>
      </c>
      <c r="F10449" s="68" t="s">
        <v>508</v>
      </c>
      <c r="G10449" s="67" t="s">
        <v>509</v>
      </c>
      <c r="H10449" s="68" t="s">
        <v>362</v>
      </c>
      <c r="I10449" s="69">
        <v>0</v>
      </c>
      <c r="J10449" s="69">
        <v>0</v>
      </c>
      <c r="K10449" s="91"/>
      <c r="L10449" s="91"/>
    </row>
    <row r="10450" spans="2:12" x14ac:dyDescent="0.25">
      <c r="B10450" s="67" t="s">
        <v>504</v>
      </c>
      <c r="C10450" s="67" t="s">
        <v>505</v>
      </c>
      <c r="D10450" s="68" t="s">
        <v>377</v>
      </c>
      <c r="E10450" s="67" t="s">
        <v>378</v>
      </c>
      <c r="F10450" s="68" t="s">
        <v>508</v>
      </c>
      <c r="G10450" s="67" t="s">
        <v>509</v>
      </c>
      <c r="H10450" s="68" t="s">
        <v>363</v>
      </c>
      <c r="I10450" s="69">
        <v>0</v>
      </c>
      <c r="J10450" s="69">
        <v>0</v>
      </c>
      <c r="K10450" s="91"/>
      <c r="L10450" s="91"/>
    </row>
    <row r="10451" spans="2:12" x14ac:dyDescent="0.25">
      <c r="B10451" s="67" t="s">
        <v>504</v>
      </c>
      <c r="C10451" s="67" t="s">
        <v>505</v>
      </c>
      <c r="D10451" s="68" t="s">
        <v>377</v>
      </c>
      <c r="E10451" s="67" t="s">
        <v>378</v>
      </c>
      <c r="F10451" s="68" t="s">
        <v>508</v>
      </c>
      <c r="G10451" s="67" t="s">
        <v>509</v>
      </c>
      <c r="H10451" s="68" t="s">
        <v>362</v>
      </c>
      <c r="I10451" s="69">
        <v>0</v>
      </c>
      <c r="J10451" s="69">
        <v>0</v>
      </c>
      <c r="K10451" s="91"/>
      <c r="L10451" s="91"/>
    </row>
    <row r="10452" spans="2:12" x14ac:dyDescent="0.25">
      <c r="B10452" s="67" t="s">
        <v>504</v>
      </c>
      <c r="C10452" s="67" t="s">
        <v>505</v>
      </c>
      <c r="D10452" s="68" t="s">
        <v>377</v>
      </c>
      <c r="E10452" s="67" t="s">
        <v>378</v>
      </c>
      <c r="F10452" s="68" t="s">
        <v>508</v>
      </c>
      <c r="G10452" s="67" t="s">
        <v>509</v>
      </c>
      <c r="H10452" s="68" t="s">
        <v>363</v>
      </c>
      <c r="I10452" s="69">
        <v>0</v>
      </c>
      <c r="J10452" s="69">
        <v>0</v>
      </c>
      <c r="K10452" s="91"/>
      <c r="L10452" s="91"/>
    </row>
    <row r="10453" spans="2:12" x14ac:dyDescent="0.25">
      <c r="B10453" s="67" t="s">
        <v>504</v>
      </c>
      <c r="C10453" s="67" t="s">
        <v>505</v>
      </c>
      <c r="D10453" s="68" t="s">
        <v>377</v>
      </c>
      <c r="E10453" s="67" t="s">
        <v>378</v>
      </c>
      <c r="F10453" s="68" t="s">
        <v>508</v>
      </c>
      <c r="G10453" s="67" t="s">
        <v>509</v>
      </c>
      <c r="H10453" s="68" t="s">
        <v>364</v>
      </c>
      <c r="I10453" s="69">
        <v>0</v>
      </c>
      <c r="J10453" s="69">
        <v>0</v>
      </c>
      <c r="K10453" s="91"/>
      <c r="L10453" s="91"/>
    </row>
    <row r="10454" spans="2:12" x14ac:dyDescent="0.25">
      <c r="B10454" s="67" t="s">
        <v>504</v>
      </c>
      <c r="C10454" s="67" t="s">
        <v>505</v>
      </c>
      <c r="D10454" s="68" t="s">
        <v>377</v>
      </c>
      <c r="E10454" s="67" t="s">
        <v>378</v>
      </c>
      <c r="F10454" s="68" t="s">
        <v>508</v>
      </c>
      <c r="G10454" s="67" t="s">
        <v>509</v>
      </c>
      <c r="H10454" s="68" t="s">
        <v>363</v>
      </c>
      <c r="I10454" s="69">
        <v>0</v>
      </c>
      <c r="J10454" s="69">
        <v>2</v>
      </c>
      <c r="K10454" s="91"/>
      <c r="L10454" s="91"/>
    </row>
    <row r="10455" spans="2:12" x14ac:dyDescent="0.25">
      <c r="B10455" s="67" t="s">
        <v>504</v>
      </c>
      <c r="C10455" s="67" t="s">
        <v>505</v>
      </c>
      <c r="D10455" s="68" t="s">
        <v>377</v>
      </c>
      <c r="E10455" s="67" t="s">
        <v>378</v>
      </c>
      <c r="F10455" s="68" t="s">
        <v>508</v>
      </c>
      <c r="G10455" s="67" t="s">
        <v>509</v>
      </c>
      <c r="H10455" s="68" t="s">
        <v>362</v>
      </c>
      <c r="I10455" s="69">
        <v>0</v>
      </c>
      <c r="J10455" s="69">
        <v>0</v>
      </c>
      <c r="K10455" s="91"/>
      <c r="L10455" s="91"/>
    </row>
    <row r="10456" spans="2:12" x14ac:dyDescent="0.25">
      <c r="B10456" s="67" t="s">
        <v>504</v>
      </c>
      <c r="C10456" s="67" t="s">
        <v>505</v>
      </c>
      <c r="D10456" s="68" t="s">
        <v>377</v>
      </c>
      <c r="E10456" s="67" t="s">
        <v>378</v>
      </c>
      <c r="F10456" s="68" t="s">
        <v>508</v>
      </c>
      <c r="G10456" s="67" t="s">
        <v>509</v>
      </c>
      <c r="H10456" s="68" t="s">
        <v>363</v>
      </c>
      <c r="I10456" s="69">
        <v>0</v>
      </c>
      <c r="J10456" s="69">
        <v>0</v>
      </c>
      <c r="K10456" s="91"/>
      <c r="L10456" s="91"/>
    </row>
    <row r="10457" spans="2:12" x14ac:dyDescent="0.25">
      <c r="B10457" s="67" t="s">
        <v>504</v>
      </c>
      <c r="C10457" s="67" t="s">
        <v>505</v>
      </c>
      <c r="D10457" s="68" t="s">
        <v>377</v>
      </c>
      <c r="E10457" s="67" t="s">
        <v>378</v>
      </c>
      <c r="F10457" s="68" t="s">
        <v>508</v>
      </c>
      <c r="G10457" s="67" t="s">
        <v>509</v>
      </c>
      <c r="H10457" s="68" t="s">
        <v>364</v>
      </c>
      <c r="I10457" s="69">
        <v>0</v>
      </c>
      <c r="J10457" s="69">
        <v>0</v>
      </c>
      <c r="K10457" s="91"/>
      <c r="L10457" s="91"/>
    </row>
    <row r="10458" spans="2:12" x14ac:dyDescent="0.25">
      <c r="B10458" s="67" t="s">
        <v>504</v>
      </c>
      <c r="C10458" s="67" t="s">
        <v>505</v>
      </c>
      <c r="D10458" s="68" t="s">
        <v>377</v>
      </c>
      <c r="E10458" s="67" t="s">
        <v>378</v>
      </c>
      <c r="F10458" s="68" t="s">
        <v>508</v>
      </c>
      <c r="G10458" s="67" t="s">
        <v>509</v>
      </c>
      <c r="H10458" s="68" t="s">
        <v>362</v>
      </c>
      <c r="I10458" s="69">
        <v>10</v>
      </c>
      <c r="J10458" s="69">
        <v>120</v>
      </c>
      <c r="K10458" s="91"/>
      <c r="L10458" s="91"/>
    </row>
    <row r="10459" spans="2:12" x14ac:dyDescent="0.25">
      <c r="B10459" s="67" t="s">
        <v>504</v>
      </c>
      <c r="C10459" s="67" t="s">
        <v>505</v>
      </c>
      <c r="D10459" s="68" t="s">
        <v>377</v>
      </c>
      <c r="E10459" s="67" t="s">
        <v>378</v>
      </c>
      <c r="F10459" s="68" t="s">
        <v>508</v>
      </c>
      <c r="G10459" s="67" t="s">
        <v>509</v>
      </c>
      <c r="H10459" s="68" t="s">
        <v>363</v>
      </c>
      <c r="I10459" s="69">
        <v>240</v>
      </c>
      <c r="J10459" s="69">
        <v>240</v>
      </c>
      <c r="K10459" s="91"/>
      <c r="L10459" s="91"/>
    </row>
    <row r="10460" spans="2:12" x14ac:dyDescent="0.25">
      <c r="B10460" s="67" t="s">
        <v>504</v>
      </c>
      <c r="C10460" s="67" t="s">
        <v>505</v>
      </c>
      <c r="D10460" s="68" t="s">
        <v>377</v>
      </c>
      <c r="E10460" s="67" t="s">
        <v>378</v>
      </c>
      <c r="F10460" s="68" t="s">
        <v>508</v>
      </c>
      <c r="G10460" s="67" t="s">
        <v>509</v>
      </c>
      <c r="H10460" s="68" t="s">
        <v>364</v>
      </c>
      <c r="I10460" s="69">
        <v>40</v>
      </c>
      <c r="J10460" s="69">
        <v>0</v>
      </c>
      <c r="K10460" s="91"/>
      <c r="L10460" s="91"/>
    </row>
    <row r="10461" spans="2:12" x14ac:dyDescent="0.25">
      <c r="B10461" s="67" t="s">
        <v>504</v>
      </c>
      <c r="C10461" s="67" t="s">
        <v>505</v>
      </c>
      <c r="D10461" s="68" t="s">
        <v>377</v>
      </c>
      <c r="E10461" s="67" t="s">
        <v>378</v>
      </c>
      <c r="F10461" s="68" t="s">
        <v>508</v>
      </c>
      <c r="G10461" s="67" t="s">
        <v>509</v>
      </c>
      <c r="H10461" s="68" t="s">
        <v>362</v>
      </c>
      <c r="I10461" s="69">
        <v>74</v>
      </c>
      <c r="J10461" s="69">
        <v>46</v>
      </c>
      <c r="K10461" s="91"/>
      <c r="L10461" s="91"/>
    </row>
    <row r="10462" spans="2:12" x14ac:dyDescent="0.25">
      <c r="B10462" s="67" t="s">
        <v>504</v>
      </c>
      <c r="C10462" s="67" t="s">
        <v>505</v>
      </c>
      <c r="D10462" s="68" t="s">
        <v>377</v>
      </c>
      <c r="E10462" s="67" t="s">
        <v>378</v>
      </c>
      <c r="F10462" s="68" t="s">
        <v>508</v>
      </c>
      <c r="G10462" s="67" t="s">
        <v>509</v>
      </c>
      <c r="H10462" s="68" t="s">
        <v>363</v>
      </c>
      <c r="I10462" s="69">
        <v>20</v>
      </c>
      <c r="J10462" s="69">
        <v>13</v>
      </c>
      <c r="K10462" s="91"/>
      <c r="L10462" s="91"/>
    </row>
    <row r="10463" spans="2:12" x14ac:dyDescent="0.25">
      <c r="B10463" s="67" t="s">
        <v>504</v>
      </c>
      <c r="C10463" s="67" t="s">
        <v>505</v>
      </c>
      <c r="D10463" s="68" t="s">
        <v>377</v>
      </c>
      <c r="E10463" s="67" t="s">
        <v>378</v>
      </c>
      <c r="F10463" s="68" t="s">
        <v>508</v>
      </c>
      <c r="G10463" s="67" t="s">
        <v>509</v>
      </c>
      <c r="H10463" s="68" t="s">
        <v>364</v>
      </c>
      <c r="I10463" s="69">
        <v>42</v>
      </c>
      <c r="J10463" s="69">
        <v>17</v>
      </c>
      <c r="K10463" s="91"/>
      <c r="L10463" s="91"/>
    </row>
    <row r="10464" spans="2:12" x14ac:dyDescent="0.25">
      <c r="B10464" s="67" t="s">
        <v>504</v>
      </c>
      <c r="C10464" s="67" t="s">
        <v>505</v>
      </c>
      <c r="D10464" s="68" t="s">
        <v>377</v>
      </c>
      <c r="E10464" s="67" t="s">
        <v>378</v>
      </c>
      <c r="F10464" s="68" t="s">
        <v>508</v>
      </c>
      <c r="G10464" s="67" t="s">
        <v>509</v>
      </c>
      <c r="H10464" s="68" t="s">
        <v>362</v>
      </c>
      <c r="I10464" s="69">
        <v>8</v>
      </c>
      <c r="J10464" s="69">
        <v>17</v>
      </c>
      <c r="K10464" s="91"/>
      <c r="L10464" s="91"/>
    </row>
    <row r="10465" spans="2:12" x14ac:dyDescent="0.25">
      <c r="B10465" s="67" t="s">
        <v>504</v>
      </c>
      <c r="C10465" s="67" t="s">
        <v>505</v>
      </c>
      <c r="D10465" s="68" t="s">
        <v>377</v>
      </c>
      <c r="E10465" s="67" t="s">
        <v>378</v>
      </c>
      <c r="F10465" s="68" t="s">
        <v>508</v>
      </c>
      <c r="G10465" s="67" t="s">
        <v>509</v>
      </c>
      <c r="H10465" s="68" t="s">
        <v>363</v>
      </c>
      <c r="I10465" s="69">
        <v>96</v>
      </c>
      <c r="J10465" s="69">
        <v>121</v>
      </c>
      <c r="K10465" s="91"/>
      <c r="L10465" s="91"/>
    </row>
    <row r="10466" spans="2:12" x14ac:dyDescent="0.25">
      <c r="B10466" s="67" t="s">
        <v>504</v>
      </c>
      <c r="C10466" s="67" t="s">
        <v>505</v>
      </c>
      <c r="D10466" s="68" t="s">
        <v>377</v>
      </c>
      <c r="E10466" s="67" t="s">
        <v>378</v>
      </c>
      <c r="F10466" s="68" t="s">
        <v>508</v>
      </c>
      <c r="G10466" s="67" t="s">
        <v>509</v>
      </c>
      <c r="H10466" s="68" t="s">
        <v>364</v>
      </c>
      <c r="I10466" s="69">
        <v>59</v>
      </c>
      <c r="J10466" s="69">
        <v>108</v>
      </c>
      <c r="K10466" s="91"/>
      <c r="L10466" s="91"/>
    </row>
    <row r="10467" spans="2:12" x14ac:dyDescent="0.25">
      <c r="B10467" s="67" t="s">
        <v>504</v>
      </c>
      <c r="C10467" s="67" t="s">
        <v>505</v>
      </c>
      <c r="D10467" s="68" t="s">
        <v>377</v>
      </c>
      <c r="E10467" s="67" t="s">
        <v>378</v>
      </c>
      <c r="F10467" s="68" t="s">
        <v>508</v>
      </c>
      <c r="G10467" s="67" t="s">
        <v>509</v>
      </c>
      <c r="H10467" s="68" t="s">
        <v>362</v>
      </c>
      <c r="I10467" s="69">
        <v>93</v>
      </c>
      <c r="J10467" s="69">
        <v>108</v>
      </c>
      <c r="K10467" s="91"/>
      <c r="L10467" s="91"/>
    </row>
    <row r="10468" spans="2:12" x14ac:dyDescent="0.25">
      <c r="B10468" s="67" t="s">
        <v>504</v>
      </c>
      <c r="C10468" s="67" t="s">
        <v>505</v>
      </c>
      <c r="D10468" s="68" t="s">
        <v>377</v>
      </c>
      <c r="E10468" s="67" t="s">
        <v>378</v>
      </c>
      <c r="F10468" s="68" t="s">
        <v>508</v>
      </c>
      <c r="G10468" s="67" t="s">
        <v>509</v>
      </c>
      <c r="H10468" s="68" t="s">
        <v>363</v>
      </c>
      <c r="I10468" s="69">
        <v>57</v>
      </c>
      <c r="J10468" s="69">
        <v>76</v>
      </c>
      <c r="K10468" s="91"/>
      <c r="L10468" s="91"/>
    </row>
    <row r="10469" spans="2:12" x14ac:dyDescent="0.25">
      <c r="B10469" s="67" t="s">
        <v>504</v>
      </c>
      <c r="C10469" s="67" t="s">
        <v>505</v>
      </c>
      <c r="D10469" s="68" t="s">
        <v>377</v>
      </c>
      <c r="E10469" s="67" t="s">
        <v>378</v>
      </c>
      <c r="F10469" s="68" t="s">
        <v>508</v>
      </c>
      <c r="G10469" s="67" t="s">
        <v>509</v>
      </c>
      <c r="H10469" s="68" t="s">
        <v>364</v>
      </c>
      <c r="I10469" s="69">
        <v>15</v>
      </c>
      <c r="J10469" s="69">
        <v>0</v>
      </c>
      <c r="K10469" s="91"/>
      <c r="L10469" s="91"/>
    </row>
    <row r="10470" spans="2:12" x14ac:dyDescent="0.25">
      <c r="B10470" s="67" t="s">
        <v>504</v>
      </c>
      <c r="C10470" s="67" t="s">
        <v>505</v>
      </c>
      <c r="D10470" s="68" t="s">
        <v>377</v>
      </c>
      <c r="E10470" s="67" t="s">
        <v>378</v>
      </c>
      <c r="F10470" s="68" t="s">
        <v>508</v>
      </c>
      <c r="G10470" s="67" t="s">
        <v>509</v>
      </c>
      <c r="H10470" s="68" t="s">
        <v>362</v>
      </c>
      <c r="I10470" s="69">
        <v>0</v>
      </c>
      <c r="J10470" s="69">
        <v>0</v>
      </c>
      <c r="K10470" s="91"/>
      <c r="L10470" s="91"/>
    </row>
    <row r="10471" spans="2:12" x14ac:dyDescent="0.25">
      <c r="B10471" s="67" t="s">
        <v>504</v>
      </c>
      <c r="C10471" s="67" t="s">
        <v>505</v>
      </c>
      <c r="D10471" s="68" t="s">
        <v>377</v>
      </c>
      <c r="E10471" s="67" t="s">
        <v>378</v>
      </c>
      <c r="F10471" s="68" t="s">
        <v>508</v>
      </c>
      <c r="G10471" s="67" t="s">
        <v>509</v>
      </c>
      <c r="H10471" s="68" t="s">
        <v>363</v>
      </c>
      <c r="I10471" s="69">
        <v>15</v>
      </c>
      <c r="J10471" s="69">
        <v>35</v>
      </c>
      <c r="K10471" s="91"/>
      <c r="L10471" s="91"/>
    </row>
    <row r="10472" spans="2:12" x14ac:dyDescent="0.25">
      <c r="B10472" s="67" t="s">
        <v>504</v>
      </c>
      <c r="C10472" s="67" t="s">
        <v>505</v>
      </c>
      <c r="D10472" s="68" t="s">
        <v>377</v>
      </c>
      <c r="E10472" s="67" t="s">
        <v>378</v>
      </c>
      <c r="F10472" s="68" t="s">
        <v>508</v>
      </c>
      <c r="G10472" s="67" t="s">
        <v>509</v>
      </c>
      <c r="H10472" s="68" t="s">
        <v>364</v>
      </c>
      <c r="I10472" s="69">
        <v>19</v>
      </c>
      <c r="J10472" s="69">
        <v>8</v>
      </c>
      <c r="K10472" s="91"/>
      <c r="L10472" s="91"/>
    </row>
    <row r="10473" spans="2:12" x14ac:dyDescent="0.25">
      <c r="B10473" s="67" t="s">
        <v>504</v>
      </c>
      <c r="C10473" s="67" t="s">
        <v>505</v>
      </c>
      <c r="D10473" s="68" t="s">
        <v>377</v>
      </c>
      <c r="E10473" s="67" t="s">
        <v>378</v>
      </c>
      <c r="F10473" s="68" t="s">
        <v>508</v>
      </c>
      <c r="G10473" s="67" t="s">
        <v>509</v>
      </c>
      <c r="H10473" s="68" t="s">
        <v>363</v>
      </c>
      <c r="I10473" s="69">
        <v>12</v>
      </c>
      <c r="J10473" s="69">
        <v>24</v>
      </c>
      <c r="K10473" s="91"/>
      <c r="L10473" s="91"/>
    </row>
    <row r="10474" spans="2:12" x14ac:dyDescent="0.25">
      <c r="B10474" s="67" t="s">
        <v>504</v>
      </c>
      <c r="C10474" s="67" t="s">
        <v>505</v>
      </c>
      <c r="D10474" s="68" t="s">
        <v>377</v>
      </c>
      <c r="E10474" s="67" t="s">
        <v>378</v>
      </c>
      <c r="F10474" s="68" t="s">
        <v>508</v>
      </c>
      <c r="G10474" s="67" t="s">
        <v>509</v>
      </c>
      <c r="H10474" s="68" t="s">
        <v>362</v>
      </c>
      <c r="I10474" s="69">
        <v>0</v>
      </c>
      <c r="J10474" s="69">
        <v>0</v>
      </c>
      <c r="K10474" s="91"/>
      <c r="L10474" s="91"/>
    </row>
    <row r="10475" spans="2:12" x14ac:dyDescent="0.25">
      <c r="B10475" s="67" t="s">
        <v>504</v>
      </c>
      <c r="C10475" s="67" t="s">
        <v>505</v>
      </c>
      <c r="D10475" s="68" t="s">
        <v>377</v>
      </c>
      <c r="E10475" s="67" t="s">
        <v>378</v>
      </c>
      <c r="F10475" s="68" t="s">
        <v>508</v>
      </c>
      <c r="G10475" s="67" t="s">
        <v>509</v>
      </c>
      <c r="H10475" s="68" t="s">
        <v>363</v>
      </c>
      <c r="I10475" s="69">
        <v>0</v>
      </c>
      <c r="J10475" s="69">
        <v>0</v>
      </c>
      <c r="K10475" s="91"/>
      <c r="L10475" s="91"/>
    </row>
    <row r="10476" spans="2:12" x14ac:dyDescent="0.25">
      <c r="B10476" s="67" t="s">
        <v>504</v>
      </c>
      <c r="C10476" s="67" t="s">
        <v>505</v>
      </c>
      <c r="D10476" s="68" t="s">
        <v>377</v>
      </c>
      <c r="E10476" s="67" t="s">
        <v>378</v>
      </c>
      <c r="F10476" s="68" t="s">
        <v>508</v>
      </c>
      <c r="G10476" s="67" t="s">
        <v>509</v>
      </c>
      <c r="H10476" s="68" t="s">
        <v>363</v>
      </c>
      <c r="I10476" s="69">
        <v>0</v>
      </c>
      <c r="J10476" s="69">
        <v>0</v>
      </c>
      <c r="K10476" s="91"/>
      <c r="L10476" s="91"/>
    </row>
    <row r="10477" spans="2:12" x14ac:dyDescent="0.25">
      <c r="B10477" s="67" t="s">
        <v>504</v>
      </c>
      <c r="C10477" s="67" t="s">
        <v>505</v>
      </c>
      <c r="D10477" s="68" t="s">
        <v>377</v>
      </c>
      <c r="E10477" s="67" t="s">
        <v>378</v>
      </c>
      <c r="F10477" s="68" t="s">
        <v>508</v>
      </c>
      <c r="G10477" s="67" t="s">
        <v>509</v>
      </c>
      <c r="H10477" s="68" t="s">
        <v>364</v>
      </c>
      <c r="I10477" s="69">
        <v>0</v>
      </c>
      <c r="J10477" s="69">
        <v>0</v>
      </c>
      <c r="K10477" s="91"/>
      <c r="L10477" s="91"/>
    </row>
    <row r="10478" spans="2:12" x14ac:dyDescent="0.25">
      <c r="B10478" s="67" t="s">
        <v>504</v>
      </c>
      <c r="C10478" s="67" t="s">
        <v>505</v>
      </c>
      <c r="D10478" s="68" t="s">
        <v>377</v>
      </c>
      <c r="E10478" s="67" t="s">
        <v>378</v>
      </c>
      <c r="F10478" s="68" t="s">
        <v>508</v>
      </c>
      <c r="G10478" s="67" t="s">
        <v>509</v>
      </c>
      <c r="H10478" s="68" t="s">
        <v>362</v>
      </c>
      <c r="I10478" s="69">
        <v>0</v>
      </c>
      <c r="J10478" s="69">
        <v>0</v>
      </c>
      <c r="K10478" s="91"/>
      <c r="L10478" s="91"/>
    </row>
    <row r="10479" spans="2:12" x14ac:dyDescent="0.25">
      <c r="B10479" s="67" t="s">
        <v>504</v>
      </c>
      <c r="C10479" s="67" t="s">
        <v>505</v>
      </c>
      <c r="D10479" s="68" t="s">
        <v>377</v>
      </c>
      <c r="E10479" s="67" t="s">
        <v>378</v>
      </c>
      <c r="F10479" s="68" t="s">
        <v>508</v>
      </c>
      <c r="G10479" s="67" t="s">
        <v>509</v>
      </c>
      <c r="H10479" s="68" t="s">
        <v>363</v>
      </c>
      <c r="I10479" s="69">
        <v>1</v>
      </c>
      <c r="J10479" s="69">
        <v>2</v>
      </c>
      <c r="K10479" s="91"/>
      <c r="L10479" s="91"/>
    </row>
    <row r="10480" spans="2:12" x14ac:dyDescent="0.25">
      <c r="B10480" s="67" t="s">
        <v>504</v>
      </c>
      <c r="C10480" s="67" t="s">
        <v>505</v>
      </c>
      <c r="D10480" s="68" t="s">
        <v>377</v>
      </c>
      <c r="E10480" s="67" t="s">
        <v>378</v>
      </c>
      <c r="F10480" s="68" t="s">
        <v>508</v>
      </c>
      <c r="G10480" s="67" t="s">
        <v>509</v>
      </c>
      <c r="H10480" s="68" t="s">
        <v>364</v>
      </c>
      <c r="I10480" s="69">
        <v>0</v>
      </c>
      <c r="J10480" s="69">
        <v>10</v>
      </c>
      <c r="K10480" s="91"/>
      <c r="L10480" s="91"/>
    </row>
    <row r="10481" spans="2:12" x14ac:dyDescent="0.25">
      <c r="B10481" s="67" t="s">
        <v>504</v>
      </c>
      <c r="C10481" s="67" t="s">
        <v>505</v>
      </c>
      <c r="D10481" s="68" t="s">
        <v>377</v>
      </c>
      <c r="E10481" s="67" t="s">
        <v>378</v>
      </c>
      <c r="F10481" s="68" t="s">
        <v>508</v>
      </c>
      <c r="G10481" s="67" t="s">
        <v>509</v>
      </c>
      <c r="H10481" s="68" t="s">
        <v>362</v>
      </c>
      <c r="I10481" s="69">
        <v>205</v>
      </c>
      <c r="J10481" s="69">
        <v>230</v>
      </c>
      <c r="K10481" s="91"/>
      <c r="L10481" s="91"/>
    </row>
    <row r="10482" spans="2:12" x14ac:dyDescent="0.25">
      <c r="B10482" s="67" t="s">
        <v>504</v>
      </c>
      <c r="C10482" s="67" t="s">
        <v>505</v>
      </c>
      <c r="D10482" s="68" t="s">
        <v>377</v>
      </c>
      <c r="E10482" s="67" t="s">
        <v>378</v>
      </c>
      <c r="F10482" s="68" t="s">
        <v>508</v>
      </c>
      <c r="G10482" s="67" t="s">
        <v>509</v>
      </c>
      <c r="H10482" s="68" t="s">
        <v>363</v>
      </c>
      <c r="I10482" s="69">
        <v>345</v>
      </c>
      <c r="J10482" s="69">
        <v>380</v>
      </c>
      <c r="K10482" s="91"/>
      <c r="L10482" s="91"/>
    </row>
    <row r="10483" spans="2:12" x14ac:dyDescent="0.25">
      <c r="B10483" s="67" t="s">
        <v>504</v>
      </c>
      <c r="C10483" s="67" t="s">
        <v>505</v>
      </c>
      <c r="D10483" s="68" t="s">
        <v>377</v>
      </c>
      <c r="E10483" s="67" t="s">
        <v>378</v>
      </c>
      <c r="F10483" s="68" t="s">
        <v>508</v>
      </c>
      <c r="G10483" s="67" t="s">
        <v>509</v>
      </c>
      <c r="H10483" s="68" t="s">
        <v>364</v>
      </c>
      <c r="I10483" s="69">
        <v>45</v>
      </c>
      <c r="J10483" s="69">
        <v>175</v>
      </c>
      <c r="K10483" s="91"/>
      <c r="L10483" s="91"/>
    </row>
    <row r="10484" spans="2:12" x14ac:dyDescent="0.25">
      <c r="B10484" s="67" t="s">
        <v>504</v>
      </c>
      <c r="C10484" s="67" t="s">
        <v>505</v>
      </c>
      <c r="D10484" s="68" t="s">
        <v>377</v>
      </c>
      <c r="E10484" s="67" t="s">
        <v>378</v>
      </c>
      <c r="F10484" s="68" t="s">
        <v>508</v>
      </c>
      <c r="G10484" s="67" t="s">
        <v>509</v>
      </c>
      <c r="H10484" s="68" t="s">
        <v>363</v>
      </c>
      <c r="I10484" s="69">
        <v>0</v>
      </c>
      <c r="J10484" s="69">
        <v>0</v>
      </c>
      <c r="K10484" s="91"/>
      <c r="L10484" s="91"/>
    </row>
    <row r="10485" spans="2:12" x14ac:dyDescent="0.25">
      <c r="B10485" s="67" t="s">
        <v>504</v>
      </c>
      <c r="C10485" s="67" t="s">
        <v>505</v>
      </c>
      <c r="D10485" s="68" t="s">
        <v>377</v>
      </c>
      <c r="E10485" s="67" t="s">
        <v>378</v>
      </c>
      <c r="F10485" s="68" t="s">
        <v>508</v>
      </c>
      <c r="G10485" s="67" t="s">
        <v>509</v>
      </c>
      <c r="H10485" s="68" t="s">
        <v>362</v>
      </c>
      <c r="I10485" s="69">
        <v>0</v>
      </c>
      <c r="J10485" s="69">
        <v>0</v>
      </c>
      <c r="K10485" s="91"/>
      <c r="L10485" s="91"/>
    </row>
    <row r="10486" spans="2:12" x14ac:dyDescent="0.25">
      <c r="B10486" s="67" t="s">
        <v>504</v>
      </c>
      <c r="C10486" s="67" t="s">
        <v>505</v>
      </c>
      <c r="D10486" s="68" t="s">
        <v>377</v>
      </c>
      <c r="E10486" s="67" t="s">
        <v>378</v>
      </c>
      <c r="F10486" s="68" t="s">
        <v>508</v>
      </c>
      <c r="G10486" s="67" t="s">
        <v>509</v>
      </c>
      <c r="H10486" s="68" t="s">
        <v>363</v>
      </c>
      <c r="I10486" s="69">
        <v>0</v>
      </c>
      <c r="J10486" s="69">
        <v>0</v>
      </c>
      <c r="K10486" s="91"/>
      <c r="L10486" s="91"/>
    </row>
    <row r="10487" spans="2:12" x14ac:dyDescent="0.25">
      <c r="B10487" s="67" t="s">
        <v>504</v>
      </c>
      <c r="C10487" s="67" t="s">
        <v>505</v>
      </c>
      <c r="D10487" s="68" t="s">
        <v>377</v>
      </c>
      <c r="E10487" s="67" t="s">
        <v>378</v>
      </c>
      <c r="F10487" s="68" t="s">
        <v>508</v>
      </c>
      <c r="G10487" s="67" t="s">
        <v>509</v>
      </c>
      <c r="H10487" s="68" t="s">
        <v>362</v>
      </c>
      <c r="I10487" s="69">
        <v>30</v>
      </c>
      <c r="J10487" s="69">
        <v>30</v>
      </c>
      <c r="K10487" s="91"/>
      <c r="L10487" s="91"/>
    </row>
    <row r="10488" spans="2:12" x14ac:dyDescent="0.25">
      <c r="B10488" s="67" t="s">
        <v>504</v>
      </c>
      <c r="C10488" s="67" t="s">
        <v>505</v>
      </c>
      <c r="D10488" s="68" t="s">
        <v>377</v>
      </c>
      <c r="E10488" s="67" t="s">
        <v>378</v>
      </c>
      <c r="F10488" s="68" t="s">
        <v>508</v>
      </c>
      <c r="G10488" s="67" t="s">
        <v>509</v>
      </c>
      <c r="H10488" s="68" t="s">
        <v>363</v>
      </c>
      <c r="I10488" s="69">
        <v>10</v>
      </c>
      <c r="J10488" s="69">
        <v>29</v>
      </c>
      <c r="K10488" s="91"/>
      <c r="L10488" s="91"/>
    </row>
    <row r="10489" spans="2:12" x14ac:dyDescent="0.25">
      <c r="B10489" s="67" t="s">
        <v>504</v>
      </c>
      <c r="C10489" s="67" t="s">
        <v>505</v>
      </c>
      <c r="D10489" s="68" t="s">
        <v>377</v>
      </c>
      <c r="E10489" s="67" t="s">
        <v>378</v>
      </c>
      <c r="F10489" s="68" t="s">
        <v>508</v>
      </c>
      <c r="G10489" s="67" t="s">
        <v>509</v>
      </c>
      <c r="H10489" s="68" t="s">
        <v>364</v>
      </c>
      <c r="I10489" s="69">
        <v>0</v>
      </c>
      <c r="J10489" s="69">
        <v>15</v>
      </c>
      <c r="K10489" s="91"/>
      <c r="L10489" s="91"/>
    </row>
    <row r="10490" spans="2:12" x14ac:dyDescent="0.25">
      <c r="B10490" s="67" t="s">
        <v>504</v>
      </c>
      <c r="C10490" s="67" t="s">
        <v>505</v>
      </c>
      <c r="D10490" s="68" t="s">
        <v>377</v>
      </c>
      <c r="E10490" s="67" t="s">
        <v>378</v>
      </c>
      <c r="F10490" s="68" t="s">
        <v>508</v>
      </c>
      <c r="G10490" s="67" t="s">
        <v>509</v>
      </c>
      <c r="H10490" s="68" t="s">
        <v>362</v>
      </c>
      <c r="I10490" s="69">
        <v>0</v>
      </c>
      <c r="J10490" s="69">
        <v>0</v>
      </c>
      <c r="K10490" s="91"/>
      <c r="L10490" s="91"/>
    </row>
    <row r="10491" spans="2:12" x14ac:dyDescent="0.25">
      <c r="B10491" s="67" t="s">
        <v>504</v>
      </c>
      <c r="C10491" s="67" t="s">
        <v>505</v>
      </c>
      <c r="D10491" s="68" t="s">
        <v>377</v>
      </c>
      <c r="E10491" s="67" t="s">
        <v>378</v>
      </c>
      <c r="F10491" s="68" t="s">
        <v>508</v>
      </c>
      <c r="G10491" s="67" t="s">
        <v>509</v>
      </c>
      <c r="H10491" s="68" t="s">
        <v>363</v>
      </c>
      <c r="I10491" s="69">
        <v>0</v>
      </c>
      <c r="J10491" s="69">
        <v>0</v>
      </c>
      <c r="K10491" s="91"/>
      <c r="L10491" s="91"/>
    </row>
    <row r="10492" spans="2:12" x14ac:dyDescent="0.25">
      <c r="B10492" s="67" t="s">
        <v>504</v>
      </c>
      <c r="C10492" s="67" t="s">
        <v>505</v>
      </c>
      <c r="D10492" s="68" t="s">
        <v>377</v>
      </c>
      <c r="E10492" s="67" t="s">
        <v>378</v>
      </c>
      <c r="F10492" s="68" t="s">
        <v>508</v>
      </c>
      <c r="G10492" s="67" t="s">
        <v>509</v>
      </c>
      <c r="H10492" s="68" t="s">
        <v>364</v>
      </c>
      <c r="I10492" s="69">
        <v>5</v>
      </c>
      <c r="J10492" s="69">
        <v>20</v>
      </c>
      <c r="K10492" s="91"/>
      <c r="L10492" s="91"/>
    </row>
    <row r="10493" spans="2:12" x14ac:dyDescent="0.25">
      <c r="B10493" s="67" t="s">
        <v>504</v>
      </c>
      <c r="C10493" s="67" t="s">
        <v>505</v>
      </c>
      <c r="D10493" s="68" t="s">
        <v>377</v>
      </c>
      <c r="E10493" s="67" t="s">
        <v>378</v>
      </c>
      <c r="F10493" s="68" t="s">
        <v>508</v>
      </c>
      <c r="G10493" s="67" t="s">
        <v>509</v>
      </c>
      <c r="H10493" s="68" t="s">
        <v>362</v>
      </c>
      <c r="I10493" s="69">
        <v>10</v>
      </c>
      <c r="J10493" s="69">
        <v>38</v>
      </c>
      <c r="K10493" s="91"/>
      <c r="L10493" s="91"/>
    </row>
    <row r="10494" spans="2:12" x14ac:dyDescent="0.25">
      <c r="B10494" s="67" t="s">
        <v>504</v>
      </c>
      <c r="C10494" s="67" t="s">
        <v>505</v>
      </c>
      <c r="D10494" s="68" t="s">
        <v>377</v>
      </c>
      <c r="E10494" s="67" t="s">
        <v>378</v>
      </c>
      <c r="F10494" s="68" t="s">
        <v>508</v>
      </c>
      <c r="G10494" s="67" t="s">
        <v>509</v>
      </c>
      <c r="H10494" s="68" t="s">
        <v>363</v>
      </c>
      <c r="I10494" s="69">
        <v>78</v>
      </c>
      <c r="J10494" s="69">
        <v>91</v>
      </c>
      <c r="K10494" s="91"/>
      <c r="L10494" s="91"/>
    </row>
    <row r="10495" spans="2:12" x14ac:dyDescent="0.25">
      <c r="B10495" s="67" t="s">
        <v>504</v>
      </c>
      <c r="C10495" s="67" t="s">
        <v>505</v>
      </c>
      <c r="D10495" s="68" t="s">
        <v>377</v>
      </c>
      <c r="E10495" s="67" t="s">
        <v>378</v>
      </c>
      <c r="F10495" s="68" t="s">
        <v>508</v>
      </c>
      <c r="G10495" s="67" t="s">
        <v>509</v>
      </c>
      <c r="H10495" s="68" t="s">
        <v>363</v>
      </c>
      <c r="I10495" s="69">
        <v>12</v>
      </c>
      <c r="J10495" s="69">
        <v>18</v>
      </c>
      <c r="K10495" s="91"/>
      <c r="L10495" s="91"/>
    </row>
    <row r="10496" spans="2:12" x14ac:dyDescent="0.25">
      <c r="B10496" s="67" t="s">
        <v>504</v>
      </c>
      <c r="C10496" s="67" t="s">
        <v>505</v>
      </c>
      <c r="D10496" s="68" t="s">
        <v>377</v>
      </c>
      <c r="E10496" s="67" t="s">
        <v>378</v>
      </c>
      <c r="F10496" s="68" t="s">
        <v>508</v>
      </c>
      <c r="G10496" s="67" t="s">
        <v>509</v>
      </c>
      <c r="H10496" s="68" t="s">
        <v>364</v>
      </c>
      <c r="I10496" s="69">
        <v>0</v>
      </c>
      <c r="J10496" s="69">
        <v>0</v>
      </c>
      <c r="K10496" s="91"/>
      <c r="L10496" s="91"/>
    </row>
    <row r="10497" spans="2:12" x14ac:dyDescent="0.25">
      <c r="B10497" s="67" t="s">
        <v>504</v>
      </c>
      <c r="C10497" s="67" t="s">
        <v>505</v>
      </c>
      <c r="D10497" s="68" t="s">
        <v>377</v>
      </c>
      <c r="E10497" s="67" t="s">
        <v>378</v>
      </c>
      <c r="F10497" s="68" t="s">
        <v>508</v>
      </c>
      <c r="G10497" s="67" t="s">
        <v>509</v>
      </c>
      <c r="H10497" s="68" t="s">
        <v>363</v>
      </c>
      <c r="I10497" s="69">
        <v>0</v>
      </c>
      <c r="J10497" s="69">
        <v>0</v>
      </c>
      <c r="K10497" s="91"/>
      <c r="L10497" s="91"/>
    </row>
    <row r="10498" spans="2:12" x14ac:dyDescent="0.25">
      <c r="B10498" s="67" t="s">
        <v>504</v>
      </c>
      <c r="C10498" s="67" t="s">
        <v>505</v>
      </c>
      <c r="D10498" s="68" t="s">
        <v>377</v>
      </c>
      <c r="E10498" s="67" t="s">
        <v>378</v>
      </c>
      <c r="F10498" s="68" t="s">
        <v>508</v>
      </c>
      <c r="G10498" s="67" t="s">
        <v>509</v>
      </c>
      <c r="H10498" s="68" t="s">
        <v>362</v>
      </c>
      <c r="I10498" s="69">
        <v>0</v>
      </c>
      <c r="J10498" s="69">
        <v>0</v>
      </c>
      <c r="K10498" s="91"/>
      <c r="L10498" s="91"/>
    </row>
    <row r="10499" spans="2:12" x14ac:dyDescent="0.25">
      <c r="B10499" s="67" t="s">
        <v>504</v>
      </c>
      <c r="C10499" s="67" t="s">
        <v>505</v>
      </c>
      <c r="D10499" s="68" t="s">
        <v>377</v>
      </c>
      <c r="E10499" s="67" t="s">
        <v>378</v>
      </c>
      <c r="F10499" s="68" t="s">
        <v>508</v>
      </c>
      <c r="G10499" s="67" t="s">
        <v>509</v>
      </c>
      <c r="H10499" s="68" t="s">
        <v>362</v>
      </c>
      <c r="I10499" s="69">
        <v>0</v>
      </c>
      <c r="J10499" s="69">
        <v>0</v>
      </c>
      <c r="K10499" s="91"/>
      <c r="L10499" s="91"/>
    </row>
    <row r="10500" spans="2:12" x14ac:dyDescent="0.25">
      <c r="B10500" s="67" t="s">
        <v>504</v>
      </c>
      <c r="C10500" s="67" t="s">
        <v>505</v>
      </c>
      <c r="D10500" s="68" t="s">
        <v>377</v>
      </c>
      <c r="E10500" s="67" t="s">
        <v>378</v>
      </c>
      <c r="F10500" s="68" t="s">
        <v>508</v>
      </c>
      <c r="G10500" s="67" t="s">
        <v>509</v>
      </c>
      <c r="H10500" s="68" t="s">
        <v>364</v>
      </c>
      <c r="I10500" s="69">
        <v>10</v>
      </c>
      <c r="J10500" s="69">
        <v>0</v>
      </c>
      <c r="K10500" s="91"/>
      <c r="L10500" s="91"/>
    </row>
    <row r="10501" spans="2:12" x14ac:dyDescent="0.25">
      <c r="B10501" s="67" t="s">
        <v>504</v>
      </c>
      <c r="C10501" s="67" t="s">
        <v>505</v>
      </c>
      <c r="D10501" s="68" t="s">
        <v>377</v>
      </c>
      <c r="E10501" s="67" t="s">
        <v>378</v>
      </c>
      <c r="F10501" s="68" t="s">
        <v>508</v>
      </c>
      <c r="G10501" s="67" t="s">
        <v>509</v>
      </c>
      <c r="H10501" s="68" t="s">
        <v>362</v>
      </c>
      <c r="I10501" s="69">
        <v>0</v>
      </c>
      <c r="J10501" s="69">
        <v>0</v>
      </c>
      <c r="K10501" s="91"/>
      <c r="L10501" s="91"/>
    </row>
    <row r="10502" spans="2:12" x14ac:dyDescent="0.25">
      <c r="B10502" s="67" t="s">
        <v>504</v>
      </c>
      <c r="C10502" s="67" t="s">
        <v>505</v>
      </c>
      <c r="D10502" s="68" t="s">
        <v>377</v>
      </c>
      <c r="E10502" s="67" t="s">
        <v>378</v>
      </c>
      <c r="F10502" s="68" t="s">
        <v>508</v>
      </c>
      <c r="G10502" s="67" t="s">
        <v>509</v>
      </c>
      <c r="H10502" s="68" t="s">
        <v>363</v>
      </c>
      <c r="I10502" s="69">
        <v>0</v>
      </c>
      <c r="J10502" s="69">
        <v>0</v>
      </c>
      <c r="K10502" s="91"/>
      <c r="L10502" s="91"/>
    </row>
    <row r="10503" spans="2:12" x14ac:dyDescent="0.25">
      <c r="B10503" s="67" t="s">
        <v>504</v>
      </c>
      <c r="C10503" s="67" t="s">
        <v>505</v>
      </c>
      <c r="D10503" s="68" t="s">
        <v>377</v>
      </c>
      <c r="E10503" s="67" t="s">
        <v>378</v>
      </c>
      <c r="F10503" s="68" t="s">
        <v>508</v>
      </c>
      <c r="G10503" s="67" t="s">
        <v>509</v>
      </c>
      <c r="H10503" s="68" t="s">
        <v>364</v>
      </c>
      <c r="I10503" s="69">
        <v>0</v>
      </c>
      <c r="J10503" s="69">
        <v>0</v>
      </c>
      <c r="K10503" s="91"/>
      <c r="L10503" s="91"/>
    </row>
    <row r="10504" spans="2:12" x14ac:dyDescent="0.25">
      <c r="B10504" s="67" t="s">
        <v>504</v>
      </c>
      <c r="C10504" s="67" t="s">
        <v>505</v>
      </c>
      <c r="D10504" s="68" t="s">
        <v>377</v>
      </c>
      <c r="E10504" s="67" t="s">
        <v>378</v>
      </c>
      <c r="F10504" s="68" t="s">
        <v>508</v>
      </c>
      <c r="G10504" s="67" t="s">
        <v>509</v>
      </c>
      <c r="H10504" s="68" t="s">
        <v>362</v>
      </c>
      <c r="I10504" s="69">
        <v>0</v>
      </c>
      <c r="J10504" s="69">
        <v>0</v>
      </c>
      <c r="K10504" s="91"/>
      <c r="L10504" s="91"/>
    </row>
    <row r="10505" spans="2:12" x14ac:dyDescent="0.25">
      <c r="B10505" s="67" t="s">
        <v>504</v>
      </c>
      <c r="C10505" s="67" t="s">
        <v>505</v>
      </c>
      <c r="D10505" s="68" t="s">
        <v>377</v>
      </c>
      <c r="E10505" s="67" t="s">
        <v>378</v>
      </c>
      <c r="F10505" s="68" t="s">
        <v>508</v>
      </c>
      <c r="G10505" s="67" t="s">
        <v>509</v>
      </c>
      <c r="H10505" s="68" t="s">
        <v>363</v>
      </c>
      <c r="I10505" s="69">
        <v>0</v>
      </c>
      <c r="J10505" s="69">
        <v>0</v>
      </c>
      <c r="K10505" s="91"/>
      <c r="L10505" s="91"/>
    </row>
    <row r="10506" spans="2:12" x14ac:dyDescent="0.25">
      <c r="B10506" s="67" t="s">
        <v>504</v>
      </c>
      <c r="C10506" s="67" t="s">
        <v>505</v>
      </c>
      <c r="D10506" s="68" t="s">
        <v>377</v>
      </c>
      <c r="E10506" s="67" t="s">
        <v>378</v>
      </c>
      <c r="F10506" s="68" t="s">
        <v>508</v>
      </c>
      <c r="G10506" s="67" t="s">
        <v>509</v>
      </c>
      <c r="H10506" s="68" t="s">
        <v>362</v>
      </c>
      <c r="I10506" s="69">
        <v>0.309</v>
      </c>
      <c r="J10506" s="69">
        <v>0.20599999999999999</v>
      </c>
      <c r="K10506" s="91"/>
      <c r="L10506" s="91"/>
    </row>
    <row r="10507" spans="2:12" x14ac:dyDescent="0.25">
      <c r="B10507" s="67" t="s">
        <v>504</v>
      </c>
      <c r="C10507" s="67" t="s">
        <v>505</v>
      </c>
      <c r="D10507" s="68" t="s">
        <v>377</v>
      </c>
      <c r="E10507" s="67" t="s">
        <v>378</v>
      </c>
      <c r="F10507" s="68" t="s">
        <v>508</v>
      </c>
      <c r="G10507" s="67" t="s">
        <v>509</v>
      </c>
      <c r="H10507" s="68" t="s">
        <v>363</v>
      </c>
      <c r="I10507" s="69">
        <v>0.39140000000000003</v>
      </c>
      <c r="J10507" s="69">
        <v>0.55620000000000003</v>
      </c>
      <c r="K10507" s="91"/>
      <c r="L10507" s="91"/>
    </row>
    <row r="10508" spans="2:12" x14ac:dyDescent="0.25">
      <c r="B10508" s="67" t="s">
        <v>504</v>
      </c>
      <c r="C10508" s="67" t="s">
        <v>505</v>
      </c>
      <c r="D10508" s="68" t="s">
        <v>377</v>
      </c>
      <c r="E10508" s="67" t="s">
        <v>378</v>
      </c>
      <c r="F10508" s="68" t="s">
        <v>508</v>
      </c>
      <c r="G10508" s="67" t="s">
        <v>509</v>
      </c>
      <c r="H10508" s="68" t="s">
        <v>364</v>
      </c>
      <c r="I10508" s="69">
        <v>0.45319999999999999</v>
      </c>
      <c r="J10508" s="69">
        <v>0.28839999999999999</v>
      </c>
      <c r="K10508" s="91"/>
      <c r="L10508" s="91"/>
    </row>
    <row r="10509" spans="2:12" x14ac:dyDescent="0.25">
      <c r="B10509" s="67" t="s">
        <v>504</v>
      </c>
      <c r="C10509" s="67" t="s">
        <v>505</v>
      </c>
      <c r="D10509" s="68" t="s">
        <v>377</v>
      </c>
      <c r="E10509" s="67" t="s">
        <v>378</v>
      </c>
      <c r="F10509" s="68" t="s">
        <v>508</v>
      </c>
      <c r="G10509" s="67" t="s">
        <v>509</v>
      </c>
      <c r="H10509" s="68" t="s">
        <v>362</v>
      </c>
      <c r="I10509" s="69">
        <v>20.6</v>
      </c>
      <c r="J10509" s="69">
        <v>10.3</v>
      </c>
      <c r="K10509" s="91"/>
      <c r="L10509" s="91"/>
    </row>
    <row r="10510" spans="2:12" x14ac:dyDescent="0.25">
      <c r="B10510" s="67" t="s">
        <v>504</v>
      </c>
      <c r="C10510" s="67" t="s">
        <v>505</v>
      </c>
      <c r="D10510" s="68" t="s">
        <v>377</v>
      </c>
      <c r="E10510" s="67" t="s">
        <v>378</v>
      </c>
      <c r="F10510" s="68" t="s">
        <v>508</v>
      </c>
      <c r="G10510" s="67" t="s">
        <v>509</v>
      </c>
      <c r="H10510" s="68" t="s">
        <v>362</v>
      </c>
      <c r="I10510" s="69">
        <v>28</v>
      </c>
      <c r="J10510" s="69">
        <v>20</v>
      </c>
      <c r="K10510" s="91"/>
      <c r="L10510" s="91"/>
    </row>
    <row r="10511" spans="2:12" x14ac:dyDescent="0.25">
      <c r="B10511" s="67" t="s">
        <v>504</v>
      </c>
      <c r="C10511" s="67" t="s">
        <v>505</v>
      </c>
      <c r="D10511" s="68" t="s">
        <v>377</v>
      </c>
      <c r="E10511" s="67" t="s">
        <v>378</v>
      </c>
      <c r="F10511" s="68" t="s">
        <v>508</v>
      </c>
      <c r="G10511" s="67" t="s">
        <v>509</v>
      </c>
      <c r="H10511" s="68" t="s">
        <v>363</v>
      </c>
      <c r="I10511" s="69">
        <v>43</v>
      </c>
      <c r="J10511" s="69">
        <v>54</v>
      </c>
      <c r="K10511" s="91"/>
      <c r="L10511" s="91"/>
    </row>
    <row r="10512" spans="2:12" x14ac:dyDescent="0.25">
      <c r="B10512" s="67" t="s">
        <v>504</v>
      </c>
      <c r="C10512" s="67" t="s">
        <v>505</v>
      </c>
      <c r="D10512" s="68" t="s">
        <v>377</v>
      </c>
      <c r="E10512" s="67" t="s">
        <v>378</v>
      </c>
      <c r="F10512" s="68" t="s">
        <v>508</v>
      </c>
      <c r="G10512" s="67" t="s">
        <v>509</v>
      </c>
      <c r="H10512" s="68" t="s">
        <v>364</v>
      </c>
      <c r="I10512" s="69">
        <v>12</v>
      </c>
      <c r="J10512" s="69">
        <v>32</v>
      </c>
      <c r="K10512" s="91"/>
      <c r="L10512" s="91"/>
    </row>
    <row r="10513" spans="2:12" x14ac:dyDescent="0.25">
      <c r="B10513" s="67" t="s">
        <v>504</v>
      </c>
      <c r="C10513" s="67" t="s">
        <v>505</v>
      </c>
      <c r="D10513" s="68" t="s">
        <v>377</v>
      </c>
      <c r="E10513" s="67" t="s">
        <v>378</v>
      </c>
      <c r="F10513" s="68" t="s">
        <v>508</v>
      </c>
      <c r="G10513" s="67" t="s">
        <v>509</v>
      </c>
      <c r="H10513" s="68" t="s">
        <v>363</v>
      </c>
      <c r="I10513" s="69">
        <v>11</v>
      </c>
      <c r="J10513" s="69">
        <v>18</v>
      </c>
      <c r="K10513" s="91"/>
      <c r="L10513" s="91"/>
    </row>
    <row r="10514" spans="2:12" x14ac:dyDescent="0.25">
      <c r="B10514" s="67" t="s">
        <v>504</v>
      </c>
      <c r="C10514" s="67" t="s">
        <v>505</v>
      </c>
      <c r="D10514" s="68" t="s">
        <v>377</v>
      </c>
      <c r="E10514" s="67" t="s">
        <v>378</v>
      </c>
      <c r="F10514" s="68" t="s">
        <v>508</v>
      </c>
      <c r="G10514" s="67" t="s">
        <v>509</v>
      </c>
      <c r="H10514" s="68" t="s">
        <v>364</v>
      </c>
      <c r="I10514" s="69">
        <v>0</v>
      </c>
      <c r="J10514" s="69">
        <v>0</v>
      </c>
      <c r="K10514" s="91"/>
      <c r="L10514" s="91"/>
    </row>
    <row r="10515" spans="2:12" x14ac:dyDescent="0.25">
      <c r="B10515" s="67" t="s">
        <v>504</v>
      </c>
      <c r="C10515" s="67" t="s">
        <v>505</v>
      </c>
      <c r="D10515" s="68" t="s">
        <v>377</v>
      </c>
      <c r="E10515" s="67" t="s">
        <v>378</v>
      </c>
      <c r="F10515" s="68" t="s">
        <v>508</v>
      </c>
      <c r="G10515" s="67" t="s">
        <v>509</v>
      </c>
      <c r="H10515" s="68" t="s">
        <v>362</v>
      </c>
      <c r="I10515" s="69">
        <v>30</v>
      </c>
      <c r="J10515" s="69">
        <v>31</v>
      </c>
      <c r="K10515" s="91"/>
      <c r="L10515" s="91"/>
    </row>
    <row r="10516" spans="2:12" x14ac:dyDescent="0.25">
      <c r="B10516" s="67" t="s">
        <v>504</v>
      </c>
      <c r="C10516" s="67" t="s">
        <v>505</v>
      </c>
      <c r="D10516" s="68" t="s">
        <v>377</v>
      </c>
      <c r="E10516" s="67" t="s">
        <v>378</v>
      </c>
      <c r="F10516" s="68" t="s">
        <v>508</v>
      </c>
      <c r="G10516" s="67" t="s">
        <v>509</v>
      </c>
      <c r="H10516" s="68" t="s">
        <v>363</v>
      </c>
      <c r="I10516" s="69">
        <v>57</v>
      </c>
      <c r="J10516" s="69">
        <v>8</v>
      </c>
      <c r="K10516" s="91"/>
      <c r="L10516" s="91"/>
    </row>
    <row r="10517" spans="2:12" x14ac:dyDescent="0.25">
      <c r="B10517" s="67" t="s">
        <v>504</v>
      </c>
      <c r="C10517" s="67" t="s">
        <v>505</v>
      </c>
      <c r="D10517" s="68" t="s">
        <v>377</v>
      </c>
      <c r="E10517" s="67" t="s">
        <v>378</v>
      </c>
      <c r="F10517" s="68" t="s">
        <v>508</v>
      </c>
      <c r="G10517" s="67" t="s">
        <v>509</v>
      </c>
      <c r="H10517" s="68" t="s">
        <v>364</v>
      </c>
      <c r="I10517" s="69">
        <v>27</v>
      </c>
      <c r="J10517" s="69">
        <v>28</v>
      </c>
      <c r="K10517" s="91"/>
      <c r="L10517" s="91"/>
    </row>
    <row r="10518" spans="2:12" x14ac:dyDescent="0.25">
      <c r="B10518" s="67" t="s">
        <v>504</v>
      </c>
      <c r="C10518" s="67" t="s">
        <v>505</v>
      </c>
      <c r="D10518" s="68" t="s">
        <v>377</v>
      </c>
      <c r="E10518" s="67" t="s">
        <v>378</v>
      </c>
      <c r="F10518" s="68" t="s">
        <v>508</v>
      </c>
      <c r="G10518" s="67" t="s">
        <v>509</v>
      </c>
      <c r="H10518" s="68" t="s">
        <v>363</v>
      </c>
      <c r="I10518" s="69">
        <v>0</v>
      </c>
      <c r="J10518" s="69">
        <v>0</v>
      </c>
      <c r="K10518" s="91"/>
      <c r="L10518" s="91"/>
    </row>
    <row r="10519" spans="2:12" x14ac:dyDescent="0.25">
      <c r="B10519" s="67" t="s">
        <v>504</v>
      </c>
      <c r="C10519" s="67" t="s">
        <v>505</v>
      </c>
      <c r="D10519" s="68" t="s">
        <v>377</v>
      </c>
      <c r="E10519" s="67" t="s">
        <v>378</v>
      </c>
      <c r="F10519" s="68" t="s">
        <v>508</v>
      </c>
      <c r="G10519" s="67" t="s">
        <v>509</v>
      </c>
      <c r="H10519" s="68" t="s">
        <v>362</v>
      </c>
      <c r="I10519" s="69">
        <v>0</v>
      </c>
      <c r="J10519" s="69">
        <v>20</v>
      </c>
      <c r="K10519" s="91"/>
      <c r="L10519" s="91"/>
    </row>
    <row r="10520" spans="2:12" x14ac:dyDescent="0.25">
      <c r="B10520" s="67" t="s">
        <v>504</v>
      </c>
      <c r="C10520" s="67" t="s">
        <v>505</v>
      </c>
      <c r="D10520" s="68" t="s">
        <v>377</v>
      </c>
      <c r="E10520" s="67" t="s">
        <v>378</v>
      </c>
      <c r="F10520" s="68" t="s">
        <v>508</v>
      </c>
      <c r="G10520" s="67" t="s">
        <v>509</v>
      </c>
      <c r="H10520" s="68" t="s">
        <v>363</v>
      </c>
      <c r="I10520" s="69">
        <v>0</v>
      </c>
      <c r="J10520" s="69">
        <v>0</v>
      </c>
      <c r="K10520" s="91"/>
      <c r="L10520" s="91"/>
    </row>
    <row r="10521" spans="2:12" x14ac:dyDescent="0.25">
      <c r="B10521" s="67" t="s">
        <v>504</v>
      </c>
      <c r="C10521" s="67" t="s">
        <v>505</v>
      </c>
      <c r="D10521" s="68" t="s">
        <v>377</v>
      </c>
      <c r="E10521" s="67" t="s">
        <v>378</v>
      </c>
      <c r="F10521" s="68" t="s">
        <v>508</v>
      </c>
      <c r="G10521" s="67" t="s">
        <v>509</v>
      </c>
      <c r="H10521" s="68" t="s">
        <v>364</v>
      </c>
      <c r="I10521" s="69">
        <v>0</v>
      </c>
      <c r="J10521" s="69">
        <v>0</v>
      </c>
      <c r="K10521" s="91"/>
      <c r="L10521" s="91"/>
    </row>
    <row r="10522" spans="2:12" x14ac:dyDescent="0.25">
      <c r="B10522" s="67" t="s">
        <v>504</v>
      </c>
      <c r="C10522" s="67" t="s">
        <v>505</v>
      </c>
      <c r="D10522" s="68" t="s">
        <v>377</v>
      </c>
      <c r="E10522" s="67" t="s">
        <v>378</v>
      </c>
      <c r="F10522" s="68" t="s">
        <v>508</v>
      </c>
      <c r="G10522" s="67" t="s">
        <v>509</v>
      </c>
      <c r="H10522" s="68" t="s">
        <v>362</v>
      </c>
      <c r="I10522" s="69">
        <v>0</v>
      </c>
      <c r="J10522" s="69">
        <v>5</v>
      </c>
      <c r="K10522" s="91"/>
      <c r="L10522" s="91"/>
    </row>
    <row r="10523" spans="2:12" x14ac:dyDescent="0.25">
      <c r="B10523" s="67" t="s">
        <v>504</v>
      </c>
      <c r="C10523" s="67" t="s">
        <v>505</v>
      </c>
      <c r="D10523" s="68" t="s">
        <v>377</v>
      </c>
      <c r="E10523" s="67" t="s">
        <v>378</v>
      </c>
      <c r="F10523" s="68" t="s">
        <v>508</v>
      </c>
      <c r="G10523" s="67" t="s">
        <v>509</v>
      </c>
      <c r="H10523" s="68" t="s">
        <v>363</v>
      </c>
      <c r="I10523" s="69">
        <v>0</v>
      </c>
      <c r="J10523" s="69">
        <v>0</v>
      </c>
      <c r="K10523" s="91"/>
      <c r="L10523" s="91"/>
    </row>
    <row r="10524" spans="2:12" x14ac:dyDescent="0.25">
      <c r="B10524" s="67" t="s">
        <v>504</v>
      </c>
      <c r="C10524" s="67" t="s">
        <v>505</v>
      </c>
      <c r="D10524" s="68" t="s">
        <v>377</v>
      </c>
      <c r="E10524" s="67" t="s">
        <v>378</v>
      </c>
      <c r="F10524" s="68" t="s">
        <v>508</v>
      </c>
      <c r="G10524" s="67" t="s">
        <v>509</v>
      </c>
      <c r="H10524" s="68" t="s">
        <v>364</v>
      </c>
      <c r="I10524" s="69">
        <v>0</v>
      </c>
      <c r="J10524" s="69">
        <v>0</v>
      </c>
      <c r="K10524" s="91"/>
      <c r="L10524" s="91"/>
    </row>
    <row r="10525" spans="2:12" x14ac:dyDescent="0.25">
      <c r="B10525" s="67" t="s">
        <v>504</v>
      </c>
      <c r="C10525" s="67" t="s">
        <v>505</v>
      </c>
      <c r="D10525" s="68" t="s">
        <v>377</v>
      </c>
      <c r="E10525" s="67" t="s">
        <v>378</v>
      </c>
      <c r="F10525" s="68" t="s">
        <v>508</v>
      </c>
      <c r="G10525" s="67" t="s">
        <v>509</v>
      </c>
      <c r="H10525" s="68" t="s">
        <v>362</v>
      </c>
      <c r="I10525" s="69">
        <v>5</v>
      </c>
      <c r="J10525" s="69">
        <v>10</v>
      </c>
      <c r="K10525" s="91"/>
      <c r="L10525" s="91"/>
    </row>
    <row r="10526" spans="2:12" x14ac:dyDescent="0.25">
      <c r="B10526" s="67" t="s">
        <v>504</v>
      </c>
      <c r="C10526" s="67" t="s">
        <v>505</v>
      </c>
      <c r="D10526" s="68" t="s">
        <v>377</v>
      </c>
      <c r="E10526" s="67" t="s">
        <v>378</v>
      </c>
      <c r="F10526" s="68" t="s">
        <v>508</v>
      </c>
      <c r="G10526" s="67" t="s">
        <v>509</v>
      </c>
      <c r="H10526" s="68" t="s">
        <v>363</v>
      </c>
      <c r="I10526" s="69">
        <v>49</v>
      </c>
      <c r="J10526" s="69">
        <v>58</v>
      </c>
      <c r="K10526" s="91"/>
      <c r="L10526" s="91"/>
    </row>
    <row r="10527" spans="2:12" x14ac:dyDescent="0.25">
      <c r="B10527" s="67" t="s">
        <v>504</v>
      </c>
      <c r="C10527" s="67" t="s">
        <v>505</v>
      </c>
      <c r="D10527" s="68" t="s">
        <v>377</v>
      </c>
      <c r="E10527" s="67" t="s">
        <v>378</v>
      </c>
      <c r="F10527" s="68" t="s">
        <v>508</v>
      </c>
      <c r="G10527" s="67" t="s">
        <v>509</v>
      </c>
      <c r="H10527" s="68" t="s">
        <v>362</v>
      </c>
      <c r="I10527" s="69">
        <v>33</v>
      </c>
      <c r="J10527" s="69">
        <v>0</v>
      </c>
      <c r="K10527" s="91"/>
      <c r="L10527" s="91"/>
    </row>
    <row r="10528" spans="2:12" x14ac:dyDescent="0.25">
      <c r="B10528" s="67" t="s">
        <v>504</v>
      </c>
      <c r="C10528" s="67" t="s">
        <v>505</v>
      </c>
      <c r="D10528" s="68" t="s">
        <v>377</v>
      </c>
      <c r="E10528" s="67" t="s">
        <v>378</v>
      </c>
      <c r="F10528" s="68" t="s">
        <v>508</v>
      </c>
      <c r="G10528" s="67" t="s">
        <v>509</v>
      </c>
      <c r="H10528" s="68" t="s">
        <v>363</v>
      </c>
      <c r="I10528" s="69">
        <v>30</v>
      </c>
      <c r="J10528" s="69">
        <v>19</v>
      </c>
      <c r="K10528" s="91"/>
      <c r="L10528" s="91"/>
    </row>
    <row r="10529" spans="2:12" x14ac:dyDescent="0.25">
      <c r="B10529" s="67" t="s">
        <v>504</v>
      </c>
      <c r="C10529" s="67" t="s">
        <v>505</v>
      </c>
      <c r="D10529" s="68" t="s">
        <v>377</v>
      </c>
      <c r="E10529" s="67" t="s">
        <v>378</v>
      </c>
      <c r="F10529" s="68" t="s">
        <v>508</v>
      </c>
      <c r="G10529" s="67" t="s">
        <v>509</v>
      </c>
      <c r="H10529" s="68" t="s">
        <v>364</v>
      </c>
      <c r="I10529" s="69">
        <v>18</v>
      </c>
      <c r="J10529" s="69">
        <v>24</v>
      </c>
      <c r="K10529" s="91"/>
      <c r="L10529" s="91"/>
    </row>
    <row r="10530" spans="2:12" x14ac:dyDescent="0.25">
      <c r="B10530" s="67" t="s">
        <v>504</v>
      </c>
      <c r="C10530" s="67" t="s">
        <v>505</v>
      </c>
      <c r="D10530" s="68" t="s">
        <v>377</v>
      </c>
      <c r="E10530" s="67" t="s">
        <v>378</v>
      </c>
      <c r="F10530" s="68" t="s">
        <v>508</v>
      </c>
      <c r="G10530" s="67" t="s">
        <v>509</v>
      </c>
      <c r="H10530" s="68" t="s">
        <v>362</v>
      </c>
      <c r="I10530" s="69">
        <v>41</v>
      </c>
      <c r="J10530" s="69">
        <v>47</v>
      </c>
      <c r="K10530" s="91"/>
      <c r="L10530" s="91"/>
    </row>
    <row r="10531" spans="2:12" x14ac:dyDescent="0.25">
      <c r="B10531" s="67" t="s">
        <v>504</v>
      </c>
      <c r="C10531" s="67" t="s">
        <v>505</v>
      </c>
      <c r="D10531" s="68" t="s">
        <v>377</v>
      </c>
      <c r="E10531" s="67" t="s">
        <v>378</v>
      </c>
      <c r="F10531" s="68" t="s">
        <v>508</v>
      </c>
      <c r="G10531" s="67" t="s">
        <v>509</v>
      </c>
      <c r="H10531" s="68" t="s">
        <v>363</v>
      </c>
      <c r="I10531" s="69">
        <v>41</v>
      </c>
      <c r="J10531" s="69">
        <v>44</v>
      </c>
      <c r="K10531" s="91"/>
      <c r="L10531" s="91"/>
    </row>
    <row r="10532" spans="2:12" x14ac:dyDescent="0.25">
      <c r="B10532" s="67" t="s">
        <v>504</v>
      </c>
      <c r="C10532" s="67" t="s">
        <v>505</v>
      </c>
      <c r="D10532" s="68" t="s">
        <v>377</v>
      </c>
      <c r="E10532" s="67" t="s">
        <v>378</v>
      </c>
      <c r="F10532" s="68" t="s">
        <v>508</v>
      </c>
      <c r="G10532" s="67" t="s">
        <v>509</v>
      </c>
      <c r="H10532" s="68" t="s">
        <v>364</v>
      </c>
      <c r="I10532" s="69">
        <v>4</v>
      </c>
      <c r="J10532" s="69">
        <v>17</v>
      </c>
      <c r="K10532" s="91"/>
      <c r="L10532" s="91"/>
    </row>
    <row r="10533" spans="2:12" x14ac:dyDescent="0.25">
      <c r="B10533" s="67" t="s">
        <v>504</v>
      </c>
      <c r="C10533" s="67" t="s">
        <v>505</v>
      </c>
      <c r="D10533" s="68" t="s">
        <v>377</v>
      </c>
      <c r="E10533" s="67" t="s">
        <v>378</v>
      </c>
      <c r="F10533" s="68" t="s">
        <v>508</v>
      </c>
      <c r="G10533" s="67" t="s">
        <v>509</v>
      </c>
      <c r="H10533" s="68" t="s">
        <v>362</v>
      </c>
      <c r="I10533" s="69">
        <v>0</v>
      </c>
      <c r="J10533" s="69">
        <v>0</v>
      </c>
      <c r="K10533" s="91"/>
      <c r="L10533" s="91"/>
    </row>
    <row r="10534" spans="2:12" x14ac:dyDescent="0.25">
      <c r="B10534" s="67" t="s">
        <v>504</v>
      </c>
      <c r="C10534" s="67" t="s">
        <v>505</v>
      </c>
      <c r="D10534" s="68" t="s">
        <v>377</v>
      </c>
      <c r="E10534" s="67" t="s">
        <v>378</v>
      </c>
      <c r="F10534" s="68" t="s">
        <v>508</v>
      </c>
      <c r="G10534" s="67" t="s">
        <v>509</v>
      </c>
      <c r="H10534" s="68" t="s">
        <v>362</v>
      </c>
      <c r="I10534" s="69">
        <v>55</v>
      </c>
      <c r="J10534" s="69">
        <v>74</v>
      </c>
      <c r="K10534" s="91"/>
      <c r="L10534" s="91"/>
    </row>
    <row r="10535" spans="2:12" x14ac:dyDescent="0.25">
      <c r="B10535" s="67" t="s">
        <v>504</v>
      </c>
      <c r="C10535" s="67" t="s">
        <v>505</v>
      </c>
      <c r="D10535" s="68" t="s">
        <v>377</v>
      </c>
      <c r="E10535" s="67" t="s">
        <v>378</v>
      </c>
      <c r="F10535" s="68" t="s">
        <v>508</v>
      </c>
      <c r="G10535" s="67" t="s">
        <v>509</v>
      </c>
      <c r="H10535" s="68" t="s">
        <v>363</v>
      </c>
      <c r="I10535" s="69">
        <v>43</v>
      </c>
      <c r="J10535" s="69">
        <v>60</v>
      </c>
      <c r="K10535" s="91"/>
      <c r="L10535" s="91"/>
    </row>
    <row r="10536" spans="2:12" x14ac:dyDescent="0.25">
      <c r="B10536" s="67" t="s">
        <v>504</v>
      </c>
      <c r="C10536" s="67" t="s">
        <v>505</v>
      </c>
      <c r="D10536" s="68" t="s">
        <v>377</v>
      </c>
      <c r="E10536" s="67" t="s">
        <v>378</v>
      </c>
      <c r="F10536" s="68" t="s">
        <v>508</v>
      </c>
      <c r="G10536" s="67" t="s">
        <v>509</v>
      </c>
      <c r="H10536" s="68" t="s">
        <v>364</v>
      </c>
      <c r="I10536" s="69">
        <v>14</v>
      </c>
      <c r="J10536" s="69">
        <v>8</v>
      </c>
      <c r="K10536" s="91"/>
      <c r="L10536" s="91"/>
    </row>
    <row r="10537" spans="2:12" x14ac:dyDescent="0.25">
      <c r="B10537" s="67" t="s">
        <v>504</v>
      </c>
      <c r="C10537" s="67" t="s">
        <v>505</v>
      </c>
      <c r="D10537" s="68" t="s">
        <v>377</v>
      </c>
      <c r="E10537" s="67" t="s">
        <v>378</v>
      </c>
      <c r="F10537" s="68" t="s">
        <v>508</v>
      </c>
      <c r="G10537" s="67" t="s">
        <v>509</v>
      </c>
      <c r="H10537" s="68" t="s">
        <v>362</v>
      </c>
      <c r="I10537" s="69">
        <v>0</v>
      </c>
      <c r="J10537" s="69">
        <v>10</v>
      </c>
      <c r="K10537" s="91"/>
      <c r="L10537" s="91"/>
    </row>
    <row r="10538" spans="2:12" x14ac:dyDescent="0.25">
      <c r="B10538" s="67" t="s">
        <v>504</v>
      </c>
      <c r="C10538" s="67" t="s">
        <v>505</v>
      </c>
      <c r="D10538" s="68" t="s">
        <v>377</v>
      </c>
      <c r="E10538" s="67" t="s">
        <v>378</v>
      </c>
      <c r="F10538" s="68" t="s">
        <v>508</v>
      </c>
      <c r="G10538" s="67" t="s">
        <v>509</v>
      </c>
      <c r="H10538" s="68" t="s">
        <v>363</v>
      </c>
      <c r="I10538" s="69">
        <v>5.0149999999999997</v>
      </c>
      <c r="J10538" s="69">
        <v>0</v>
      </c>
      <c r="K10538" s="91"/>
      <c r="L10538" s="91"/>
    </row>
    <row r="10539" spans="2:12" x14ac:dyDescent="0.25">
      <c r="B10539" s="67" t="s">
        <v>504</v>
      </c>
      <c r="C10539" s="67" t="s">
        <v>505</v>
      </c>
      <c r="D10539" s="68" t="s">
        <v>377</v>
      </c>
      <c r="E10539" s="67" t="s">
        <v>378</v>
      </c>
      <c r="F10539" s="68" t="s">
        <v>508</v>
      </c>
      <c r="G10539" s="67" t="s">
        <v>509</v>
      </c>
      <c r="H10539" s="68" t="s">
        <v>364</v>
      </c>
      <c r="I10539" s="69">
        <v>0</v>
      </c>
      <c r="J10539" s="69">
        <v>0</v>
      </c>
      <c r="K10539" s="91"/>
      <c r="L10539" s="91"/>
    </row>
    <row r="10540" spans="2:12" x14ac:dyDescent="0.25">
      <c r="B10540" s="67" t="s">
        <v>504</v>
      </c>
      <c r="C10540" s="67" t="s">
        <v>505</v>
      </c>
      <c r="D10540" s="68" t="s">
        <v>377</v>
      </c>
      <c r="E10540" s="67" t="s">
        <v>378</v>
      </c>
      <c r="F10540" s="68" t="s">
        <v>508</v>
      </c>
      <c r="G10540" s="67" t="s">
        <v>509</v>
      </c>
      <c r="H10540" s="68" t="s">
        <v>362</v>
      </c>
      <c r="I10540" s="69">
        <v>124</v>
      </c>
      <c r="J10540" s="69">
        <v>159</v>
      </c>
      <c r="K10540" s="91"/>
      <c r="L10540" s="91"/>
    </row>
    <row r="10541" spans="2:12" x14ac:dyDescent="0.25">
      <c r="B10541" s="67" t="s">
        <v>504</v>
      </c>
      <c r="C10541" s="67" t="s">
        <v>505</v>
      </c>
      <c r="D10541" s="68" t="s">
        <v>377</v>
      </c>
      <c r="E10541" s="67" t="s">
        <v>378</v>
      </c>
      <c r="F10541" s="68" t="s">
        <v>508</v>
      </c>
      <c r="G10541" s="67" t="s">
        <v>509</v>
      </c>
      <c r="H10541" s="68" t="s">
        <v>364</v>
      </c>
      <c r="I10541" s="69">
        <v>64</v>
      </c>
      <c r="J10541" s="69">
        <v>65</v>
      </c>
      <c r="K10541" s="91"/>
      <c r="L10541" s="91"/>
    </row>
    <row r="10542" spans="2:12" x14ac:dyDescent="0.25">
      <c r="B10542" s="67" t="s">
        <v>504</v>
      </c>
      <c r="C10542" s="67" t="s">
        <v>505</v>
      </c>
      <c r="D10542" s="68" t="s">
        <v>377</v>
      </c>
      <c r="E10542" s="67" t="s">
        <v>378</v>
      </c>
      <c r="F10542" s="68" t="s">
        <v>508</v>
      </c>
      <c r="G10542" s="67" t="s">
        <v>509</v>
      </c>
      <c r="H10542" s="68" t="s">
        <v>362</v>
      </c>
      <c r="I10542" s="69">
        <v>0</v>
      </c>
      <c r="J10542" s="69">
        <v>0</v>
      </c>
      <c r="K10542" s="91"/>
      <c r="L10542" s="91"/>
    </row>
    <row r="10543" spans="2:12" x14ac:dyDescent="0.25">
      <c r="B10543" s="67" t="s">
        <v>504</v>
      </c>
      <c r="C10543" s="67" t="s">
        <v>505</v>
      </c>
      <c r="D10543" s="68" t="s">
        <v>377</v>
      </c>
      <c r="E10543" s="67" t="s">
        <v>378</v>
      </c>
      <c r="F10543" s="68" t="s">
        <v>508</v>
      </c>
      <c r="G10543" s="67" t="s">
        <v>509</v>
      </c>
      <c r="H10543" s="68" t="s">
        <v>363</v>
      </c>
      <c r="I10543" s="69">
        <v>0.3296</v>
      </c>
      <c r="J10543" s="69">
        <v>8.2400000000000001E-2</v>
      </c>
      <c r="K10543" s="91"/>
      <c r="L10543" s="91"/>
    </row>
    <row r="10544" spans="2:12" x14ac:dyDescent="0.25">
      <c r="B10544" s="67" t="s">
        <v>504</v>
      </c>
      <c r="C10544" s="67" t="s">
        <v>505</v>
      </c>
      <c r="D10544" s="68" t="s">
        <v>377</v>
      </c>
      <c r="E10544" s="67" t="s">
        <v>378</v>
      </c>
      <c r="F10544" s="68" t="s">
        <v>508</v>
      </c>
      <c r="G10544" s="67" t="s">
        <v>509</v>
      </c>
      <c r="H10544" s="68" t="s">
        <v>364</v>
      </c>
      <c r="I10544" s="69">
        <v>0</v>
      </c>
      <c r="J10544" s="69">
        <v>0</v>
      </c>
      <c r="K10544" s="91"/>
      <c r="L10544" s="91"/>
    </row>
    <row r="10545" spans="2:12" x14ac:dyDescent="0.25">
      <c r="B10545" s="67" t="s">
        <v>504</v>
      </c>
      <c r="C10545" s="67" t="s">
        <v>505</v>
      </c>
      <c r="D10545" s="68" t="s">
        <v>377</v>
      </c>
      <c r="E10545" s="67" t="s">
        <v>378</v>
      </c>
      <c r="F10545" s="68" t="s">
        <v>508</v>
      </c>
      <c r="G10545" s="67" t="s">
        <v>509</v>
      </c>
      <c r="H10545" s="68" t="s">
        <v>362</v>
      </c>
      <c r="I10545" s="69">
        <v>0</v>
      </c>
      <c r="J10545" s="69">
        <v>0</v>
      </c>
      <c r="K10545" s="91"/>
      <c r="L10545" s="91"/>
    </row>
    <row r="10546" spans="2:12" x14ac:dyDescent="0.25">
      <c r="B10546" s="67" t="s">
        <v>504</v>
      </c>
      <c r="C10546" s="67" t="s">
        <v>505</v>
      </c>
      <c r="D10546" s="68" t="s">
        <v>377</v>
      </c>
      <c r="E10546" s="67" t="s">
        <v>378</v>
      </c>
      <c r="F10546" s="68" t="s">
        <v>508</v>
      </c>
      <c r="G10546" s="67" t="s">
        <v>509</v>
      </c>
      <c r="H10546" s="68" t="s">
        <v>363</v>
      </c>
      <c r="I10546" s="69">
        <v>0</v>
      </c>
      <c r="J10546" s="69">
        <v>0</v>
      </c>
      <c r="K10546" s="91"/>
      <c r="L10546" s="91"/>
    </row>
    <row r="10547" spans="2:12" x14ac:dyDescent="0.25">
      <c r="B10547" s="67" t="s">
        <v>504</v>
      </c>
      <c r="C10547" s="67" t="s">
        <v>505</v>
      </c>
      <c r="D10547" s="68" t="s">
        <v>377</v>
      </c>
      <c r="E10547" s="67" t="s">
        <v>378</v>
      </c>
      <c r="F10547" s="68" t="s">
        <v>508</v>
      </c>
      <c r="G10547" s="67" t="s">
        <v>509</v>
      </c>
      <c r="H10547" s="68" t="s">
        <v>363</v>
      </c>
      <c r="I10547" s="69">
        <v>0</v>
      </c>
      <c r="J10547" s="69">
        <v>0</v>
      </c>
      <c r="K10547" s="91"/>
      <c r="L10547" s="91"/>
    </row>
    <row r="10548" spans="2:12" x14ac:dyDescent="0.25">
      <c r="B10548" s="67" t="s">
        <v>504</v>
      </c>
      <c r="C10548" s="67" t="s">
        <v>505</v>
      </c>
      <c r="D10548" s="68" t="s">
        <v>377</v>
      </c>
      <c r="E10548" s="67" t="s">
        <v>378</v>
      </c>
      <c r="F10548" s="68" t="s">
        <v>508</v>
      </c>
      <c r="G10548" s="67" t="s">
        <v>509</v>
      </c>
      <c r="H10548" s="68" t="s">
        <v>363</v>
      </c>
      <c r="I10548" s="69">
        <v>0</v>
      </c>
      <c r="J10548" s="69">
        <v>0</v>
      </c>
      <c r="K10548" s="91"/>
      <c r="L10548" s="91"/>
    </row>
    <row r="10549" spans="2:12" x14ac:dyDescent="0.25">
      <c r="B10549" s="67" t="s">
        <v>504</v>
      </c>
      <c r="C10549" s="67" t="s">
        <v>505</v>
      </c>
      <c r="D10549" s="68" t="s">
        <v>377</v>
      </c>
      <c r="E10549" s="67" t="s">
        <v>378</v>
      </c>
      <c r="F10549" s="68" t="s">
        <v>508</v>
      </c>
      <c r="G10549" s="67" t="s">
        <v>509</v>
      </c>
      <c r="H10549" s="68" t="s">
        <v>362</v>
      </c>
      <c r="I10549" s="69">
        <v>43.5</v>
      </c>
      <c r="J10549" s="69">
        <v>53.5</v>
      </c>
      <c r="K10549" s="91"/>
      <c r="L10549" s="91"/>
    </row>
    <row r="10550" spans="2:12" x14ac:dyDescent="0.25">
      <c r="B10550" s="67" t="s">
        <v>504</v>
      </c>
      <c r="C10550" s="67" t="s">
        <v>505</v>
      </c>
      <c r="D10550" s="68" t="s">
        <v>377</v>
      </c>
      <c r="E10550" s="67" t="s">
        <v>378</v>
      </c>
      <c r="F10550" s="68" t="s">
        <v>508</v>
      </c>
      <c r="G10550" s="67" t="s">
        <v>509</v>
      </c>
      <c r="H10550" s="68" t="s">
        <v>363</v>
      </c>
      <c r="I10550" s="69">
        <v>20</v>
      </c>
      <c r="J10550" s="69">
        <v>35</v>
      </c>
      <c r="K10550" s="91"/>
      <c r="L10550" s="91"/>
    </row>
    <row r="10551" spans="2:12" x14ac:dyDescent="0.25">
      <c r="B10551" s="67" t="s">
        <v>504</v>
      </c>
      <c r="C10551" s="67" t="s">
        <v>505</v>
      </c>
      <c r="D10551" s="68" t="s">
        <v>377</v>
      </c>
      <c r="E10551" s="67" t="s">
        <v>378</v>
      </c>
      <c r="F10551" s="68" t="s">
        <v>508</v>
      </c>
      <c r="G10551" s="67" t="s">
        <v>509</v>
      </c>
      <c r="H10551" s="68" t="s">
        <v>364</v>
      </c>
      <c r="I10551" s="69">
        <v>42</v>
      </c>
      <c r="J10551" s="69">
        <v>64</v>
      </c>
      <c r="K10551" s="91"/>
      <c r="L10551" s="91"/>
    </row>
    <row r="10552" spans="2:12" x14ac:dyDescent="0.25">
      <c r="B10552" s="67" t="s">
        <v>504</v>
      </c>
      <c r="C10552" s="67" t="s">
        <v>505</v>
      </c>
      <c r="D10552" s="68" t="s">
        <v>377</v>
      </c>
      <c r="E10552" s="67" t="s">
        <v>378</v>
      </c>
      <c r="F10552" s="68" t="s">
        <v>508</v>
      </c>
      <c r="G10552" s="67" t="s">
        <v>509</v>
      </c>
      <c r="H10552" s="68" t="s">
        <v>362</v>
      </c>
      <c r="I10552" s="69">
        <v>1.75</v>
      </c>
      <c r="J10552" s="69">
        <v>4.2</v>
      </c>
      <c r="K10552" s="91"/>
      <c r="L10552" s="91"/>
    </row>
    <row r="10553" spans="2:12" x14ac:dyDescent="0.25">
      <c r="B10553" s="67" t="s">
        <v>504</v>
      </c>
      <c r="C10553" s="67" t="s">
        <v>505</v>
      </c>
      <c r="D10553" s="68" t="s">
        <v>377</v>
      </c>
      <c r="E10553" s="67" t="s">
        <v>378</v>
      </c>
      <c r="F10553" s="68" t="s">
        <v>508</v>
      </c>
      <c r="G10553" s="67" t="s">
        <v>509</v>
      </c>
      <c r="H10553" s="68" t="s">
        <v>363</v>
      </c>
      <c r="I10553" s="69">
        <v>0</v>
      </c>
      <c r="J10553" s="69">
        <v>0</v>
      </c>
      <c r="K10553" s="91"/>
      <c r="L10553" s="91"/>
    </row>
    <row r="10554" spans="2:12" x14ac:dyDescent="0.25">
      <c r="B10554" s="67" t="s">
        <v>504</v>
      </c>
      <c r="C10554" s="67" t="s">
        <v>505</v>
      </c>
      <c r="D10554" s="68" t="s">
        <v>377</v>
      </c>
      <c r="E10554" s="67" t="s">
        <v>378</v>
      </c>
      <c r="F10554" s="68" t="s">
        <v>508</v>
      </c>
      <c r="G10554" s="67" t="s">
        <v>509</v>
      </c>
      <c r="H10554" s="68" t="s">
        <v>364</v>
      </c>
      <c r="I10554" s="69">
        <v>2.2400000000000002</v>
      </c>
      <c r="J10554" s="69">
        <v>4.0599999999999996</v>
      </c>
      <c r="K10554" s="91"/>
      <c r="L10554" s="91"/>
    </row>
    <row r="10555" spans="2:12" x14ac:dyDescent="0.25">
      <c r="B10555" s="67" t="s">
        <v>504</v>
      </c>
      <c r="C10555" s="67" t="s">
        <v>505</v>
      </c>
      <c r="D10555" s="68" t="s">
        <v>377</v>
      </c>
      <c r="E10555" s="67" t="s">
        <v>378</v>
      </c>
      <c r="F10555" s="68" t="s">
        <v>508</v>
      </c>
      <c r="G10555" s="67" t="s">
        <v>509</v>
      </c>
      <c r="H10555" s="68" t="s">
        <v>363</v>
      </c>
      <c r="I10555" s="69">
        <v>146</v>
      </c>
      <c r="J10555" s="69">
        <v>134</v>
      </c>
      <c r="K10555" s="91"/>
      <c r="L10555" s="91"/>
    </row>
    <row r="10556" spans="2:12" x14ac:dyDescent="0.25">
      <c r="B10556" s="67" t="s">
        <v>504</v>
      </c>
      <c r="C10556" s="67" t="s">
        <v>505</v>
      </c>
      <c r="D10556" s="68" t="s">
        <v>377</v>
      </c>
      <c r="E10556" s="67" t="s">
        <v>378</v>
      </c>
      <c r="F10556" s="68" t="s">
        <v>508</v>
      </c>
      <c r="G10556" s="67" t="s">
        <v>509</v>
      </c>
      <c r="H10556" s="68" t="s">
        <v>363</v>
      </c>
      <c r="I10556" s="69">
        <v>8</v>
      </c>
      <c r="J10556" s="69">
        <v>0</v>
      </c>
      <c r="K10556" s="91"/>
      <c r="L10556" s="91"/>
    </row>
    <row r="10557" spans="2:12" x14ac:dyDescent="0.25">
      <c r="B10557" s="67" t="s">
        <v>504</v>
      </c>
      <c r="C10557" s="67" t="s">
        <v>505</v>
      </c>
      <c r="D10557" s="68" t="s">
        <v>377</v>
      </c>
      <c r="E10557" s="67" t="s">
        <v>378</v>
      </c>
      <c r="F10557" s="68" t="s">
        <v>508</v>
      </c>
      <c r="G10557" s="67" t="s">
        <v>509</v>
      </c>
      <c r="H10557" s="68" t="s">
        <v>362</v>
      </c>
      <c r="I10557" s="69">
        <v>0</v>
      </c>
      <c r="J10557" s="69">
        <v>0</v>
      </c>
      <c r="K10557" s="91"/>
      <c r="L10557" s="91"/>
    </row>
    <row r="10558" spans="2:12" x14ac:dyDescent="0.25">
      <c r="B10558" s="67" t="s">
        <v>504</v>
      </c>
      <c r="C10558" s="67" t="s">
        <v>505</v>
      </c>
      <c r="D10558" s="68" t="s">
        <v>377</v>
      </c>
      <c r="E10558" s="67" t="s">
        <v>378</v>
      </c>
      <c r="F10558" s="68" t="s">
        <v>508</v>
      </c>
      <c r="G10558" s="67" t="s">
        <v>509</v>
      </c>
      <c r="H10558" s="68" t="s">
        <v>362</v>
      </c>
      <c r="I10558" s="69">
        <v>105</v>
      </c>
      <c r="J10558" s="69">
        <v>75</v>
      </c>
      <c r="K10558" s="91"/>
      <c r="L10558" s="91"/>
    </row>
    <row r="10559" spans="2:12" x14ac:dyDescent="0.25">
      <c r="B10559" s="67" t="s">
        <v>504</v>
      </c>
      <c r="C10559" s="67" t="s">
        <v>505</v>
      </c>
      <c r="D10559" s="68" t="s">
        <v>377</v>
      </c>
      <c r="E10559" s="67" t="s">
        <v>378</v>
      </c>
      <c r="F10559" s="68" t="s">
        <v>508</v>
      </c>
      <c r="G10559" s="67" t="s">
        <v>509</v>
      </c>
      <c r="H10559" s="68" t="s">
        <v>363</v>
      </c>
      <c r="I10559" s="69">
        <v>84</v>
      </c>
      <c r="J10559" s="69">
        <v>88</v>
      </c>
      <c r="K10559" s="91"/>
      <c r="L10559" s="91"/>
    </row>
    <row r="10560" spans="2:12" x14ac:dyDescent="0.25">
      <c r="B10560" s="67" t="s">
        <v>504</v>
      </c>
      <c r="C10560" s="67" t="s">
        <v>505</v>
      </c>
      <c r="D10560" s="68" t="s">
        <v>377</v>
      </c>
      <c r="E10560" s="67" t="s">
        <v>378</v>
      </c>
      <c r="F10560" s="68" t="s">
        <v>508</v>
      </c>
      <c r="G10560" s="67" t="s">
        <v>509</v>
      </c>
      <c r="H10560" s="68" t="s">
        <v>362</v>
      </c>
      <c r="I10560" s="69">
        <v>0</v>
      </c>
      <c r="J10560" s="69">
        <v>0</v>
      </c>
      <c r="K10560" s="91"/>
      <c r="L10560" s="91"/>
    </row>
    <row r="10561" spans="2:12" x14ac:dyDescent="0.25">
      <c r="B10561" s="67" t="s">
        <v>504</v>
      </c>
      <c r="C10561" s="67" t="s">
        <v>505</v>
      </c>
      <c r="D10561" s="68" t="s">
        <v>377</v>
      </c>
      <c r="E10561" s="67" t="s">
        <v>378</v>
      </c>
      <c r="F10561" s="68" t="s">
        <v>508</v>
      </c>
      <c r="G10561" s="67" t="s">
        <v>509</v>
      </c>
      <c r="H10561" s="68" t="s">
        <v>363</v>
      </c>
      <c r="I10561" s="69">
        <v>20.004799999999999</v>
      </c>
      <c r="J10561" s="69">
        <v>16.010200000000001</v>
      </c>
      <c r="K10561" s="91"/>
      <c r="L10561" s="91"/>
    </row>
    <row r="10562" spans="2:12" x14ac:dyDescent="0.25">
      <c r="B10562" s="67" t="s">
        <v>504</v>
      </c>
      <c r="C10562" s="67" t="s">
        <v>505</v>
      </c>
      <c r="D10562" s="68" t="s">
        <v>377</v>
      </c>
      <c r="E10562" s="67" t="s">
        <v>378</v>
      </c>
      <c r="F10562" s="68" t="s">
        <v>508</v>
      </c>
      <c r="G10562" s="67" t="s">
        <v>509</v>
      </c>
      <c r="H10562" s="68" t="s">
        <v>364</v>
      </c>
      <c r="I10562" s="69">
        <v>12</v>
      </c>
      <c r="J10562" s="69">
        <v>0</v>
      </c>
      <c r="K10562" s="91"/>
      <c r="L10562" s="91"/>
    </row>
    <row r="10563" spans="2:12" x14ac:dyDescent="0.25">
      <c r="B10563" s="67" t="s">
        <v>504</v>
      </c>
      <c r="C10563" s="67" t="s">
        <v>505</v>
      </c>
      <c r="D10563" s="68" t="s">
        <v>377</v>
      </c>
      <c r="E10563" s="67" t="s">
        <v>378</v>
      </c>
      <c r="F10563" s="68" t="s">
        <v>508</v>
      </c>
      <c r="G10563" s="67" t="s">
        <v>509</v>
      </c>
      <c r="H10563" s="68" t="s">
        <v>362</v>
      </c>
      <c r="I10563" s="69">
        <v>0</v>
      </c>
      <c r="J10563" s="69">
        <v>0</v>
      </c>
      <c r="K10563" s="91"/>
      <c r="L10563" s="91"/>
    </row>
    <row r="10564" spans="2:12" x14ac:dyDescent="0.25">
      <c r="B10564" s="67" t="s">
        <v>504</v>
      </c>
      <c r="C10564" s="67" t="s">
        <v>505</v>
      </c>
      <c r="D10564" s="68" t="s">
        <v>377</v>
      </c>
      <c r="E10564" s="67" t="s">
        <v>378</v>
      </c>
      <c r="F10564" s="68" t="s">
        <v>508</v>
      </c>
      <c r="G10564" s="67" t="s">
        <v>509</v>
      </c>
      <c r="H10564" s="68" t="s">
        <v>363</v>
      </c>
      <c r="I10564" s="69">
        <v>0</v>
      </c>
      <c r="J10564" s="69">
        <v>0</v>
      </c>
      <c r="K10564" s="91"/>
      <c r="L10564" s="91"/>
    </row>
    <row r="10565" spans="2:12" x14ac:dyDescent="0.25">
      <c r="B10565" s="67" t="s">
        <v>504</v>
      </c>
      <c r="C10565" s="67" t="s">
        <v>505</v>
      </c>
      <c r="D10565" s="68" t="s">
        <v>377</v>
      </c>
      <c r="E10565" s="67" t="s">
        <v>378</v>
      </c>
      <c r="F10565" s="68" t="s">
        <v>508</v>
      </c>
      <c r="G10565" s="67" t="s">
        <v>509</v>
      </c>
      <c r="H10565" s="68" t="s">
        <v>362</v>
      </c>
      <c r="I10565" s="69">
        <v>0</v>
      </c>
      <c r="J10565" s="69">
        <v>0</v>
      </c>
      <c r="K10565" s="91"/>
      <c r="L10565" s="91"/>
    </row>
    <row r="10566" spans="2:12" x14ac:dyDescent="0.25">
      <c r="B10566" s="67" t="s">
        <v>504</v>
      </c>
      <c r="C10566" s="67" t="s">
        <v>505</v>
      </c>
      <c r="D10566" s="68" t="s">
        <v>377</v>
      </c>
      <c r="E10566" s="67" t="s">
        <v>378</v>
      </c>
      <c r="F10566" s="68" t="s">
        <v>508</v>
      </c>
      <c r="G10566" s="67" t="s">
        <v>509</v>
      </c>
      <c r="H10566" s="68" t="s">
        <v>363</v>
      </c>
      <c r="I10566" s="69">
        <v>0</v>
      </c>
      <c r="J10566" s="69">
        <v>0</v>
      </c>
      <c r="K10566" s="91"/>
      <c r="L10566" s="91"/>
    </row>
    <row r="10567" spans="2:12" x14ac:dyDescent="0.25">
      <c r="B10567" s="67" t="s">
        <v>504</v>
      </c>
      <c r="C10567" s="67" t="s">
        <v>505</v>
      </c>
      <c r="D10567" s="68" t="s">
        <v>377</v>
      </c>
      <c r="E10567" s="67" t="s">
        <v>378</v>
      </c>
      <c r="F10567" s="68" t="s">
        <v>508</v>
      </c>
      <c r="G10567" s="67" t="s">
        <v>509</v>
      </c>
      <c r="H10567" s="68" t="s">
        <v>364</v>
      </c>
      <c r="I10567" s="69">
        <v>0</v>
      </c>
      <c r="J10567" s="69">
        <v>0</v>
      </c>
      <c r="K10567" s="91"/>
      <c r="L10567" s="91"/>
    </row>
    <row r="10568" spans="2:12" x14ac:dyDescent="0.25">
      <c r="B10568" s="67" t="s">
        <v>504</v>
      </c>
      <c r="C10568" s="67" t="s">
        <v>505</v>
      </c>
      <c r="D10568" s="68" t="s">
        <v>377</v>
      </c>
      <c r="E10568" s="67" t="s">
        <v>378</v>
      </c>
      <c r="F10568" s="68" t="s">
        <v>508</v>
      </c>
      <c r="G10568" s="67" t="s">
        <v>509</v>
      </c>
      <c r="H10568" s="68" t="s">
        <v>363</v>
      </c>
      <c r="I10568" s="69">
        <v>0</v>
      </c>
      <c r="J10568" s="69">
        <v>0</v>
      </c>
      <c r="K10568" s="91"/>
      <c r="L10568" s="91"/>
    </row>
    <row r="10569" spans="2:12" x14ac:dyDescent="0.25">
      <c r="B10569" s="67" t="s">
        <v>504</v>
      </c>
      <c r="C10569" s="67" t="s">
        <v>505</v>
      </c>
      <c r="D10569" s="68" t="s">
        <v>377</v>
      </c>
      <c r="E10569" s="67" t="s">
        <v>378</v>
      </c>
      <c r="F10569" s="68" t="s">
        <v>508</v>
      </c>
      <c r="G10569" s="67" t="s">
        <v>509</v>
      </c>
      <c r="H10569" s="68" t="s">
        <v>362</v>
      </c>
      <c r="I10569" s="69">
        <v>0</v>
      </c>
      <c r="J10569" s="69">
        <v>0</v>
      </c>
      <c r="K10569" s="91"/>
      <c r="L10569" s="91"/>
    </row>
    <row r="10570" spans="2:12" x14ac:dyDescent="0.25">
      <c r="B10570" s="67" t="s">
        <v>504</v>
      </c>
      <c r="C10570" s="67" t="s">
        <v>505</v>
      </c>
      <c r="D10570" s="68" t="s">
        <v>377</v>
      </c>
      <c r="E10570" s="67" t="s">
        <v>378</v>
      </c>
      <c r="F10570" s="68" t="s">
        <v>508</v>
      </c>
      <c r="G10570" s="67" t="s">
        <v>509</v>
      </c>
      <c r="H10570" s="68" t="s">
        <v>363</v>
      </c>
      <c r="I10570" s="69">
        <v>0</v>
      </c>
      <c r="J10570" s="69">
        <v>0</v>
      </c>
      <c r="K10570" s="91"/>
      <c r="L10570" s="91"/>
    </row>
    <row r="10571" spans="2:12" x14ac:dyDescent="0.25">
      <c r="B10571" s="67" t="s">
        <v>504</v>
      </c>
      <c r="C10571" s="67" t="s">
        <v>505</v>
      </c>
      <c r="D10571" s="68" t="s">
        <v>377</v>
      </c>
      <c r="E10571" s="67" t="s">
        <v>378</v>
      </c>
      <c r="F10571" s="68" t="s">
        <v>508</v>
      </c>
      <c r="G10571" s="67" t="s">
        <v>509</v>
      </c>
      <c r="H10571" s="68" t="s">
        <v>364</v>
      </c>
      <c r="I10571" s="69">
        <v>0</v>
      </c>
      <c r="J10571" s="69">
        <v>0</v>
      </c>
      <c r="K10571" s="91"/>
      <c r="L10571" s="91"/>
    </row>
    <row r="10572" spans="2:12" x14ac:dyDescent="0.25">
      <c r="B10572" s="67" t="s">
        <v>504</v>
      </c>
      <c r="C10572" s="67" t="s">
        <v>505</v>
      </c>
      <c r="D10572" s="68" t="s">
        <v>377</v>
      </c>
      <c r="E10572" s="67" t="s">
        <v>378</v>
      </c>
      <c r="F10572" s="68" t="s">
        <v>508</v>
      </c>
      <c r="G10572" s="67" t="s">
        <v>509</v>
      </c>
      <c r="H10572" s="68" t="s">
        <v>363</v>
      </c>
      <c r="I10572" s="69">
        <v>20.002400000000002</v>
      </c>
      <c r="J10572" s="69">
        <v>20</v>
      </c>
      <c r="K10572" s="91"/>
      <c r="L10572" s="91"/>
    </row>
    <row r="10573" spans="2:12" x14ac:dyDescent="0.25">
      <c r="B10573" s="67" t="s">
        <v>504</v>
      </c>
      <c r="C10573" s="67" t="s">
        <v>505</v>
      </c>
      <c r="D10573" s="68" t="s">
        <v>377</v>
      </c>
      <c r="E10573" s="67" t="s">
        <v>378</v>
      </c>
      <c r="F10573" s="68" t="s">
        <v>508</v>
      </c>
      <c r="G10573" s="67" t="s">
        <v>509</v>
      </c>
      <c r="H10573" s="68" t="s">
        <v>362</v>
      </c>
      <c r="I10573" s="69">
        <v>0</v>
      </c>
      <c r="J10573" s="69">
        <v>0</v>
      </c>
      <c r="K10573" s="91"/>
      <c r="L10573" s="91"/>
    </row>
    <row r="10574" spans="2:12" x14ac:dyDescent="0.25">
      <c r="B10574" s="67" t="s">
        <v>504</v>
      </c>
      <c r="C10574" s="67" t="s">
        <v>505</v>
      </c>
      <c r="D10574" s="68" t="s">
        <v>377</v>
      </c>
      <c r="E10574" s="67" t="s">
        <v>378</v>
      </c>
      <c r="F10574" s="68" t="s">
        <v>508</v>
      </c>
      <c r="G10574" s="67" t="s">
        <v>509</v>
      </c>
      <c r="H10574" s="68" t="s">
        <v>363</v>
      </c>
      <c r="I10574" s="69">
        <v>0</v>
      </c>
      <c r="J10574" s="69">
        <v>0</v>
      </c>
      <c r="K10574" s="91"/>
      <c r="L10574" s="91"/>
    </row>
    <row r="10575" spans="2:12" x14ac:dyDescent="0.25">
      <c r="B10575" s="67" t="s">
        <v>504</v>
      </c>
      <c r="C10575" s="67" t="s">
        <v>505</v>
      </c>
      <c r="D10575" s="68" t="s">
        <v>377</v>
      </c>
      <c r="E10575" s="67" t="s">
        <v>378</v>
      </c>
      <c r="F10575" s="68" t="s">
        <v>508</v>
      </c>
      <c r="G10575" s="67" t="s">
        <v>509</v>
      </c>
      <c r="H10575" s="68" t="s">
        <v>362</v>
      </c>
      <c r="I10575" s="69">
        <v>0</v>
      </c>
      <c r="J10575" s="69">
        <v>0</v>
      </c>
      <c r="K10575" s="91"/>
      <c r="L10575" s="91"/>
    </row>
    <row r="10576" spans="2:12" x14ac:dyDescent="0.25">
      <c r="B10576" s="67" t="s">
        <v>504</v>
      </c>
      <c r="C10576" s="67" t="s">
        <v>505</v>
      </c>
      <c r="D10576" s="68" t="s">
        <v>377</v>
      </c>
      <c r="E10576" s="67" t="s">
        <v>378</v>
      </c>
      <c r="F10576" s="68" t="s">
        <v>508</v>
      </c>
      <c r="G10576" s="67" t="s">
        <v>509</v>
      </c>
      <c r="H10576" s="68" t="s">
        <v>363</v>
      </c>
      <c r="I10576" s="69">
        <v>0</v>
      </c>
      <c r="J10576" s="69">
        <v>0</v>
      </c>
      <c r="K10576" s="91"/>
      <c r="L10576" s="91"/>
    </row>
    <row r="10577" spans="2:12" x14ac:dyDescent="0.25">
      <c r="B10577" s="67" t="s">
        <v>504</v>
      </c>
      <c r="C10577" s="67" t="s">
        <v>505</v>
      </c>
      <c r="D10577" s="68" t="s">
        <v>377</v>
      </c>
      <c r="E10577" s="67" t="s">
        <v>378</v>
      </c>
      <c r="F10577" s="68" t="s">
        <v>508</v>
      </c>
      <c r="G10577" s="67" t="s">
        <v>509</v>
      </c>
      <c r="H10577" s="68" t="s">
        <v>364</v>
      </c>
      <c r="I10577" s="69">
        <v>0</v>
      </c>
      <c r="J10577" s="69">
        <v>0</v>
      </c>
      <c r="K10577" s="91"/>
      <c r="L10577" s="91"/>
    </row>
    <row r="10578" spans="2:12" x14ac:dyDescent="0.25">
      <c r="B10578" s="67" t="s">
        <v>504</v>
      </c>
      <c r="C10578" s="67" t="s">
        <v>505</v>
      </c>
      <c r="D10578" s="68" t="s">
        <v>377</v>
      </c>
      <c r="E10578" s="67" t="s">
        <v>378</v>
      </c>
      <c r="F10578" s="68" t="s">
        <v>508</v>
      </c>
      <c r="G10578" s="67" t="s">
        <v>509</v>
      </c>
      <c r="H10578" s="68" t="s">
        <v>362</v>
      </c>
      <c r="I10578" s="69">
        <v>10.1</v>
      </c>
      <c r="J10578" s="69">
        <v>20.45</v>
      </c>
      <c r="K10578" s="91"/>
      <c r="L10578" s="91"/>
    </row>
    <row r="10579" spans="2:12" x14ac:dyDescent="0.25">
      <c r="B10579" s="67" t="s">
        <v>504</v>
      </c>
      <c r="C10579" s="67" t="s">
        <v>505</v>
      </c>
      <c r="D10579" s="68" t="s">
        <v>377</v>
      </c>
      <c r="E10579" s="67" t="s">
        <v>378</v>
      </c>
      <c r="F10579" s="68" t="s">
        <v>508</v>
      </c>
      <c r="G10579" s="67" t="s">
        <v>509</v>
      </c>
      <c r="H10579" s="68" t="s">
        <v>364</v>
      </c>
      <c r="I10579" s="69">
        <v>0</v>
      </c>
      <c r="J10579" s="69">
        <v>0</v>
      </c>
      <c r="K10579" s="91"/>
      <c r="L10579" s="91"/>
    </row>
    <row r="10580" spans="2:12" x14ac:dyDescent="0.25">
      <c r="B10580" s="67" t="s">
        <v>504</v>
      </c>
      <c r="C10580" s="67" t="s">
        <v>505</v>
      </c>
      <c r="D10580" s="68" t="s">
        <v>377</v>
      </c>
      <c r="E10580" s="67" t="s">
        <v>378</v>
      </c>
      <c r="F10580" s="68" t="s">
        <v>508</v>
      </c>
      <c r="G10580" s="67" t="s">
        <v>509</v>
      </c>
      <c r="H10580" s="68" t="s">
        <v>362</v>
      </c>
      <c r="I10580" s="69">
        <v>0</v>
      </c>
      <c r="J10580" s="69">
        <v>0</v>
      </c>
      <c r="K10580" s="91"/>
      <c r="L10580" s="91"/>
    </row>
    <row r="10581" spans="2:12" x14ac:dyDescent="0.25">
      <c r="B10581" s="67" t="s">
        <v>504</v>
      </c>
      <c r="C10581" s="67" t="s">
        <v>505</v>
      </c>
      <c r="D10581" s="68" t="s">
        <v>377</v>
      </c>
      <c r="E10581" s="67" t="s">
        <v>378</v>
      </c>
      <c r="F10581" s="68" t="s">
        <v>508</v>
      </c>
      <c r="G10581" s="67" t="s">
        <v>509</v>
      </c>
      <c r="H10581" s="68" t="s">
        <v>363</v>
      </c>
      <c r="I10581" s="69">
        <v>0</v>
      </c>
      <c r="J10581" s="69">
        <v>0</v>
      </c>
      <c r="K10581" s="91"/>
      <c r="L10581" s="91"/>
    </row>
    <row r="10582" spans="2:12" x14ac:dyDescent="0.25">
      <c r="B10582" s="67" t="s">
        <v>504</v>
      </c>
      <c r="C10582" s="67" t="s">
        <v>505</v>
      </c>
      <c r="D10582" s="68" t="s">
        <v>377</v>
      </c>
      <c r="E10582" s="67" t="s">
        <v>378</v>
      </c>
      <c r="F10582" s="68" t="s">
        <v>508</v>
      </c>
      <c r="G10582" s="67" t="s">
        <v>509</v>
      </c>
      <c r="H10582" s="68" t="s">
        <v>364</v>
      </c>
      <c r="I10582" s="69">
        <v>0</v>
      </c>
      <c r="J10582" s="69">
        <v>0</v>
      </c>
      <c r="K10582" s="91"/>
      <c r="L10582" s="91"/>
    </row>
    <row r="10583" spans="2:12" x14ac:dyDescent="0.25">
      <c r="B10583" s="67" t="s">
        <v>504</v>
      </c>
      <c r="C10583" s="67" t="s">
        <v>505</v>
      </c>
      <c r="D10583" s="68" t="s">
        <v>377</v>
      </c>
      <c r="E10583" s="67" t="s">
        <v>378</v>
      </c>
      <c r="F10583" s="68" t="s">
        <v>508</v>
      </c>
      <c r="G10583" s="67" t="s">
        <v>509</v>
      </c>
      <c r="H10583" s="68" t="s">
        <v>363</v>
      </c>
      <c r="I10583" s="69">
        <v>8</v>
      </c>
      <c r="J10583" s="69">
        <v>0</v>
      </c>
      <c r="K10583" s="91"/>
      <c r="L10583" s="91"/>
    </row>
    <row r="10584" spans="2:12" x14ac:dyDescent="0.25">
      <c r="B10584" s="67" t="s">
        <v>504</v>
      </c>
      <c r="C10584" s="67" t="s">
        <v>505</v>
      </c>
      <c r="D10584" s="68" t="s">
        <v>377</v>
      </c>
      <c r="E10584" s="67" t="s">
        <v>378</v>
      </c>
      <c r="F10584" s="68" t="s">
        <v>508</v>
      </c>
      <c r="G10584" s="67" t="s">
        <v>509</v>
      </c>
      <c r="H10584" s="68" t="s">
        <v>362</v>
      </c>
      <c r="I10584" s="69">
        <v>0</v>
      </c>
      <c r="J10584" s="69">
        <v>0</v>
      </c>
      <c r="K10584" s="91"/>
      <c r="L10584" s="91"/>
    </row>
    <row r="10585" spans="2:12" x14ac:dyDescent="0.25">
      <c r="B10585" s="67" t="s">
        <v>504</v>
      </c>
      <c r="C10585" s="67" t="s">
        <v>505</v>
      </c>
      <c r="D10585" s="68" t="s">
        <v>377</v>
      </c>
      <c r="E10585" s="67" t="s">
        <v>378</v>
      </c>
      <c r="F10585" s="68" t="s">
        <v>508</v>
      </c>
      <c r="G10585" s="67" t="s">
        <v>509</v>
      </c>
      <c r="H10585" s="68" t="s">
        <v>363</v>
      </c>
      <c r="I10585" s="69">
        <v>0</v>
      </c>
      <c r="J10585" s="69">
        <v>0</v>
      </c>
      <c r="K10585" s="91"/>
      <c r="L10585" s="91"/>
    </row>
    <row r="10586" spans="2:12" x14ac:dyDescent="0.25">
      <c r="B10586" s="67" t="s">
        <v>504</v>
      </c>
      <c r="C10586" s="67" t="s">
        <v>505</v>
      </c>
      <c r="D10586" s="68" t="s">
        <v>377</v>
      </c>
      <c r="E10586" s="67" t="s">
        <v>378</v>
      </c>
      <c r="F10586" s="68" t="s">
        <v>508</v>
      </c>
      <c r="G10586" s="67" t="s">
        <v>509</v>
      </c>
      <c r="H10586" s="68" t="s">
        <v>364</v>
      </c>
      <c r="I10586" s="69">
        <v>0</v>
      </c>
      <c r="J10586" s="69">
        <v>0</v>
      </c>
      <c r="K10586" s="91"/>
      <c r="L10586" s="91"/>
    </row>
    <row r="10587" spans="2:12" x14ac:dyDescent="0.25">
      <c r="B10587" s="67" t="s">
        <v>504</v>
      </c>
      <c r="C10587" s="67" t="s">
        <v>505</v>
      </c>
      <c r="D10587" s="68" t="s">
        <v>377</v>
      </c>
      <c r="E10587" s="67" t="s">
        <v>378</v>
      </c>
      <c r="F10587" s="68" t="s">
        <v>508</v>
      </c>
      <c r="G10587" s="67" t="s">
        <v>509</v>
      </c>
      <c r="H10587" s="68" t="s">
        <v>362</v>
      </c>
      <c r="I10587" s="69">
        <v>0</v>
      </c>
      <c r="J10587" s="69">
        <v>36</v>
      </c>
      <c r="K10587" s="91"/>
      <c r="L10587" s="91"/>
    </row>
    <row r="10588" spans="2:12" x14ac:dyDescent="0.25">
      <c r="B10588" s="67" t="s">
        <v>504</v>
      </c>
      <c r="C10588" s="67" t="s">
        <v>505</v>
      </c>
      <c r="D10588" s="68" t="s">
        <v>377</v>
      </c>
      <c r="E10588" s="67" t="s">
        <v>378</v>
      </c>
      <c r="F10588" s="68" t="s">
        <v>508</v>
      </c>
      <c r="G10588" s="67" t="s">
        <v>509</v>
      </c>
      <c r="H10588" s="68" t="s">
        <v>363</v>
      </c>
      <c r="I10588" s="69">
        <v>13</v>
      </c>
      <c r="J10588" s="69">
        <v>11</v>
      </c>
      <c r="K10588" s="91"/>
      <c r="L10588" s="91"/>
    </row>
    <row r="10589" spans="2:12" x14ac:dyDescent="0.25">
      <c r="B10589" s="67" t="s">
        <v>504</v>
      </c>
      <c r="C10589" s="67" t="s">
        <v>505</v>
      </c>
      <c r="D10589" s="68" t="s">
        <v>377</v>
      </c>
      <c r="E10589" s="67" t="s">
        <v>378</v>
      </c>
      <c r="F10589" s="68" t="s">
        <v>508</v>
      </c>
      <c r="G10589" s="67" t="s">
        <v>509</v>
      </c>
      <c r="H10589" s="68" t="s">
        <v>362</v>
      </c>
      <c r="I10589" s="69">
        <v>0</v>
      </c>
      <c r="J10589" s="69">
        <v>0</v>
      </c>
      <c r="K10589" s="91"/>
      <c r="L10589" s="91"/>
    </row>
    <row r="10590" spans="2:12" x14ac:dyDescent="0.25">
      <c r="B10590" s="67" t="s">
        <v>504</v>
      </c>
      <c r="C10590" s="67" t="s">
        <v>505</v>
      </c>
      <c r="D10590" s="68" t="s">
        <v>377</v>
      </c>
      <c r="E10590" s="67" t="s">
        <v>378</v>
      </c>
      <c r="F10590" s="68" t="s">
        <v>508</v>
      </c>
      <c r="G10590" s="67" t="s">
        <v>509</v>
      </c>
      <c r="H10590" s="68" t="s">
        <v>363</v>
      </c>
      <c r="I10590" s="69">
        <v>8.08</v>
      </c>
      <c r="J10590" s="69">
        <v>8.08</v>
      </c>
      <c r="K10590" s="91"/>
      <c r="L10590" s="91"/>
    </row>
    <row r="10591" spans="2:12" x14ac:dyDescent="0.25">
      <c r="B10591" s="67" t="s">
        <v>504</v>
      </c>
      <c r="C10591" s="67" t="s">
        <v>505</v>
      </c>
      <c r="D10591" s="68" t="s">
        <v>377</v>
      </c>
      <c r="E10591" s="67" t="s">
        <v>378</v>
      </c>
      <c r="F10591" s="68" t="s">
        <v>508</v>
      </c>
      <c r="G10591" s="67" t="s">
        <v>509</v>
      </c>
      <c r="H10591" s="68" t="s">
        <v>362</v>
      </c>
      <c r="I10591" s="69">
        <v>12.85</v>
      </c>
      <c r="J10591" s="69">
        <v>0</v>
      </c>
      <c r="K10591" s="91"/>
      <c r="L10591" s="91"/>
    </row>
    <row r="10592" spans="2:12" x14ac:dyDescent="0.25">
      <c r="B10592" s="67" t="s">
        <v>504</v>
      </c>
      <c r="C10592" s="67" t="s">
        <v>505</v>
      </c>
      <c r="D10592" s="68" t="s">
        <v>377</v>
      </c>
      <c r="E10592" s="67" t="s">
        <v>378</v>
      </c>
      <c r="F10592" s="68" t="s">
        <v>508</v>
      </c>
      <c r="G10592" s="67" t="s">
        <v>509</v>
      </c>
      <c r="H10592" s="68" t="s">
        <v>363</v>
      </c>
      <c r="I10592" s="69">
        <v>0</v>
      </c>
      <c r="J10592" s="69">
        <v>0</v>
      </c>
      <c r="K10592" s="91"/>
      <c r="L10592" s="91"/>
    </row>
    <row r="10593" spans="2:12" x14ac:dyDescent="0.25">
      <c r="B10593" s="67" t="s">
        <v>504</v>
      </c>
      <c r="C10593" s="67" t="s">
        <v>505</v>
      </c>
      <c r="D10593" s="68" t="s">
        <v>377</v>
      </c>
      <c r="E10593" s="67" t="s">
        <v>378</v>
      </c>
      <c r="F10593" s="68" t="s">
        <v>508</v>
      </c>
      <c r="G10593" s="67" t="s">
        <v>509</v>
      </c>
      <c r="H10593" s="68" t="s">
        <v>363</v>
      </c>
      <c r="I10593" s="69">
        <v>0</v>
      </c>
      <c r="J10593" s="69">
        <v>0</v>
      </c>
      <c r="K10593" s="91"/>
      <c r="L10593" s="91"/>
    </row>
    <row r="10594" spans="2:12" x14ac:dyDescent="0.25">
      <c r="B10594" s="67" t="s">
        <v>504</v>
      </c>
      <c r="C10594" s="67" t="s">
        <v>505</v>
      </c>
      <c r="D10594" s="68" t="s">
        <v>377</v>
      </c>
      <c r="E10594" s="67" t="s">
        <v>378</v>
      </c>
      <c r="F10594" s="68" t="s">
        <v>508</v>
      </c>
      <c r="G10594" s="67" t="s">
        <v>509</v>
      </c>
      <c r="H10594" s="68" t="s">
        <v>362</v>
      </c>
      <c r="I10594" s="69">
        <v>10</v>
      </c>
      <c r="J10594" s="69">
        <v>20.6</v>
      </c>
      <c r="K10594" s="91"/>
      <c r="L10594" s="91"/>
    </row>
    <row r="10595" spans="2:12" x14ac:dyDescent="0.25">
      <c r="B10595" s="67" t="s">
        <v>504</v>
      </c>
      <c r="C10595" s="67" t="s">
        <v>505</v>
      </c>
      <c r="D10595" s="68" t="s">
        <v>377</v>
      </c>
      <c r="E10595" s="67" t="s">
        <v>378</v>
      </c>
      <c r="F10595" s="68" t="s">
        <v>508</v>
      </c>
      <c r="G10595" s="67" t="s">
        <v>509</v>
      </c>
      <c r="H10595" s="68" t="s">
        <v>363</v>
      </c>
      <c r="I10595" s="69">
        <v>8.0152000000000001</v>
      </c>
      <c r="J10595" s="69">
        <v>16.0152</v>
      </c>
      <c r="K10595" s="91"/>
      <c r="L10595" s="91"/>
    </row>
    <row r="10596" spans="2:12" x14ac:dyDescent="0.25">
      <c r="B10596" s="67" t="s">
        <v>504</v>
      </c>
      <c r="C10596" s="67" t="s">
        <v>505</v>
      </c>
      <c r="D10596" s="68" t="s">
        <v>377</v>
      </c>
      <c r="E10596" s="67" t="s">
        <v>378</v>
      </c>
      <c r="F10596" s="68" t="s">
        <v>508</v>
      </c>
      <c r="G10596" s="67" t="s">
        <v>509</v>
      </c>
      <c r="H10596" s="68" t="s">
        <v>362</v>
      </c>
      <c r="I10596" s="69">
        <v>0</v>
      </c>
      <c r="J10596" s="69">
        <v>14.35</v>
      </c>
      <c r="K10596" s="91"/>
      <c r="L10596" s="91"/>
    </row>
    <row r="10597" spans="2:12" x14ac:dyDescent="0.25">
      <c r="B10597" s="67" t="s">
        <v>504</v>
      </c>
      <c r="C10597" s="67" t="s">
        <v>505</v>
      </c>
      <c r="D10597" s="68" t="s">
        <v>377</v>
      </c>
      <c r="E10597" s="67" t="s">
        <v>378</v>
      </c>
      <c r="F10597" s="68" t="s">
        <v>508</v>
      </c>
      <c r="G10597" s="67" t="s">
        <v>509</v>
      </c>
      <c r="H10597" s="68" t="s">
        <v>363</v>
      </c>
      <c r="I10597" s="69">
        <v>6.0750000000000002</v>
      </c>
      <c r="J10597" s="69">
        <v>12.112500000000001</v>
      </c>
      <c r="K10597" s="91"/>
      <c r="L10597" s="91"/>
    </row>
    <row r="10598" spans="2:12" x14ac:dyDescent="0.25">
      <c r="B10598" s="67" t="s">
        <v>504</v>
      </c>
      <c r="C10598" s="67" t="s">
        <v>505</v>
      </c>
      <c r="D10598" s="68" t="s">
        <v>377</v>
      </c>
      <c r="E10598" s="67" t="s">
        <v>378</v>
      </c>
      <c r="F10598" s="68" t="s">
        <v>508</v>
      </c>
      <c r="G10598" s="67" t="s">
        <v>509</v>
      </c>
      <c r="H10598" s="68" t="s">
        <v>364</v>
      </c>
      <c r="I10598" s="69">
        <v>0</v>
      </c>
      <c r="J10598" s="69">
        <v>0</v>
      </c>
      <c r="K10598" s="91"/>
      <c r="L10598" s="91"/>
    </row>
    <row r="10599" spans="2:12" x14ac:dyDescent="0.25">
      <c r="B10599" s="67" t="s">
        <v>504</v>
      </c>
      <c r="C10599" s="67" t="s">
        <v>505</v>
      </c>
      <c r="D10599" s="68" t="s">
        <v>377</v>
      </c>
      <c r="E10599" s="67" t="s">
        <v>378</v>
      </c>
      <c r="F10599" s="68" t="s">
        <v>508</v>
      </c>
      <c r="G10599" s="67" t="s">
        <v>509</v>
      </c>
      <c r="H10599" s="68" t="s">
        <v>363</v>
      </c>
      <c r="I10599" s="69">
        <v>0</v>
      </c>
      <c r="J10599" s="69">
        <v>0</v>
      </c>
      <c r="K10599" s="91"/>
      <c r="L10599" s="91"/>
    </row>
    <row r="10600" spans="2:12" x14ac:dyDescent="0.25">
      <c r="B10600" s="67" t="s">
        <v>504</v>
      </c>
      <c r="C10600" s="67" t="s">
        <v>505</v>
      </c>
      <c r="D10600" s="68" t="s">
        <v>377</v>
      </c>
      <c r="E10600" s="67" t="s">
        <v>378</v>
      </c>
      <c r="F10600" s="68" t="s">
        <v>508</v>
      </c>
      <c r="G10600" s="67" t="s">
        <v>509</v>
      </c>
      <c r="H10600" s="68" t="s">
        <v>362</v>
      </c>
      <c r="I10600" s="69">
        <v>0</v>
      </c>
      <c r="J10600" s="69">
        <v>20</v>
      </c>
      <c r="K10600" s="91"/>
      <c r="L10600" s="91"/>
    </row>
    <row r="10601" spans="2:12" x14ac:dyDescent="0.25">
      <c r="B10601" s="67" t="s">
        <v>504</v>
      </c>
      <c r="C10601" s="67" t="s">
        <v>505</v>
      </c>
      <c r="D10601" s="68" t="s">
        <v>377</v>
      </c>
      <c r="E10601" s="67" t="s">
        <v>378</v>
      </c>
      <c r="F10601" s="68" t="s">
        <v>508</v>
      </c>
      <c r="G10601" s="67" t="s">
        <v>509</v>
      </c>
      <c r="H10601" s="68" t="s">
        <v>363</v>
      </c>
      <c r="I10601" s="69">
        <v>42</v>
      </c>
      <c r="J10601" s="69">
        <v>51</v>
      </c>
      <c r="K10601" s="91"/>
      <c r="L10601" s="91"/>
    </row>
    <row r="10602" spans="2:12" x14ac:dyDescent="0.25">
      <c r="B10602" s="67" t="s">
        <v>504</v>
      </c>
      <c r="C10602" s="67" t="s">
        <v>505</v>
      </c>
      <c r="D10602" s="68" t="s">
        <v>377</v>
      </c>
      <c r="E10602" s="67" t="s">
        <v>378</v>
      </c>
      <c r="F10602" s="68" t="s">
        <v>508</v>
      </c>
      <c r="G10602" s="67" t="s">
        <v>509</v>
      </c>
      <c r="H10602" s="68" t="s">
        <v>364</v>
      </c>
      <c r="I10602" s="69">
        <v>20</v>
      </c>
      <c r="J10602" s="69">
        <v>57</v>
      </c>
      <c r="K10602" s="91"/>
      <c r="L10602" s="91"/>
    </row>
    <row r="10603" spans="2:12" x14ac:dyDescent="0.25">
      <c r="B10603" s="67" t="s">
        <v>504</v>
      </c>
      <c r="C10603" s="67" t="s">
        <v>505</v>
      </c>
      <c r="D10603" s="68" t="s">
        <v>377</v>
      </c>
      <c r="E10603" s="67" t="s">
        <v>378</v>
      </c>
      <c r="F10603" s="68" t="s">
        <v>508</v>
      </c>
      <c r="G10603" s="67" t="s">
        <v>509</v>
      </c>
      <c r="H10603" s="68" t="s">
        <v>362</v>
      </c>
      <c r="I10603" s="69">
        <v>0</v>
      </c>
      <c r="J10603" s="69">
        <v>0</v>
      </c>
      <c r="K10603" s="91"/>
      <c r="L10603" s="91"/>
    </row>
    <row r="10604" spans="2:12" x14ac:dyDescent="0.25">
      <c r="B10604" s="67" t="s">
        <v>504</v>
      </c>
      <c r="C10604" s="67" t="s">
        <v>505</v>
      </c>
      <c r="D10604" s="68" t="s">
        <v>377</v>
      </c>
      <c r="E10604" s="67" t="s">
        <v>378</v>
      </c>
      <c r="F10604" s="68" t="s">
        <v>508</v>
      </c>
      <c r="G10604" s="67" t="s">
        <v>509</v>
      </c>
      <c r="H10604" s="68" t="s">
        <v>363</v>
      </c>
      <c r="I10604" s="69">
        <v>0</v>
      </c>
      <c r="J10604" s="69">
        <v>0</v>
      </c>
      <c r="K10604" s="91"/>
      <c r="L10604" s="91"/>
    </row>
    <row r="10605" spans="2:12" x14ac:dyDescent="0.25">
      <c r="B10605" s="67" t="s">
        <v>504</v>
      </c>
      <c r="C10605" s="67" t="s">
        <v>505</v>
      </c>
      <c r="D10605" s="68" t="s">
        <v>377</v>
      </c>
      <c r="E10605" s="67" t="s">
        <v>378</v>
      </c>
      <c r="F10605" s="68" t="s">
        <v>508</v>
      </c>
      <c r="G10605" s="67" t="s">
        <v>509</v>
      </c>
      <c r="H10605" s="68" t="s">
        <v>364</v>
      </c>
      <c r="I10605" s="69">
        <v>0</v>
      </c>
      <c r="J10605" s="69">
        <v>0</v>
      </c>
      <c r="K10605" s="91"/>
      <c r="L10605" s="91"/>
    </row>
    <row r="10606" spans="2:12" x14ac:dyDescent="0.25">
      <c r="B10606" s="67" t="s">
        <v>504</v>
      </c>
      <c r="C10606" s="67" t="s">
        <v>505</v>
      </c>
      <c r="D10606" s="68" t="s">
        <v>377</v>
      </c>
      <c r="E10606" s="67" t="s">
        <v>378</v>
      </c>
      <c r="F10606" s="68" t="s">
        <v>508</v>
      </c>
      <c r="G10606" s="67" t="s">
        <v>509</v>
      </c>
      <c r="H10606" s="68" t="s">
        <v>362</v>
      </c>
      <c r="I10606" s="69">
        <v>0</v>
      </c>
      <c r="J10606" s="69">
        <v>0</v>
      </c>
      <c r="K10606" s="91"/>
      <c r="L10606" s="91"/>
    </row>
    <row r="10607" spans="2:12" x14ac:dyDescent="0.25">
      <c r="B10607" s="67" t="s">
        <v>504</v>
      </c>
      <c r="C10607" s="67" t="s">
        <v>505</v>
      </c>
      <c r="D10607" s="68" t="s">
        <v>377</v>
      </c>
      <c r="E10607" s="67" t="s">
        <v>378</v>
      </c>
      <c r="F10607" s="68" t="s">
        <v>508</v>
      </c>
      <c r="G10607" s="67" t="s">
        <v>509</v>
      </c>
      <c r="H10607" s="68" t="s">
        <v>363</v>
      </c>
      <c r="I10607" s="69">
        <v>0</v>
      </c>
      <c r="J10607" s="69">
        <v>0</v>
      </c>
      <c r="K10607" s="91"/>
      <c r="L10607" s="91"/>
    </row>
    <row r="10608" spans="2:12" x14ac:dyDescent="0.25">
      <c r="B10608" s="67" t="s">
        <v>504</v>
      </c>
      <c r="C10608" s="67" t="s">
        <v>505</v>
      </c>
      <c r="D10608" s="68" t="s">
        <v>377</v>
      </c>
      <c r="E10608" s="67" t="s">
        <v>378</v>
      </c>
      <c r="F10608" s="68" t="s">
        <v>508</v>
      </c>
      <c r="G10608" s="67" t="s">
        <v>509</v>
      </c>
      <c r="H10608" s="68" t="s">
        <v>364</v>
      </c>
      <c r="I10608" s="69">
        <v>0</v>
      </c>
      <c r="J10608" s="69">
        <v>0</v>
      </c>
      <c r="K10608" s="91"/>
      <c r="L10608" s="91"/>
    </row>
    <row r="10609" spans="2:12" x14ac:dyDescent="0.25">
      <c r="B10609" s="67" t="s">
        <v>504</v>
      </c>
      <c r="C10609" s="67" t="s">
        <v>505</v>
      </c>
      <c r="D10609" s="68" t="s">
        <v>377</v>
      </c>
      <c r="E10609" s="67" t="s">
        <v>378</v>
      </c>
      <c r="F10609" s="68" t="s">
        <v>508</v>
      </c>
      <c r="G10609" s="67" t="s">
        <v>509</v>
      </c>
      <c r="H10609" s="68" t="s">
        <v>364</v>
      </c>
      <c r="I10609" s="69">
        <v>0</v>
      </c>
      <c r="J10609" s="69">
        <v>0</v>
      </c>
      <c r="K10609" s="91"/>
      <c r="L10609" s="91"/>
    </row>
    <row r="10610" spans="2:12" x14ac:dyDescent="0.25">
      <c r="B10610" s="67" t="s">
        <v>504</v>
      </c>
      <c r="C10610" s="67" t="s">
        <v>505</v>
      </c>
      <c r="D10610" s="68" t="s">
        <v>377</v>
      </c>
      <c r="E10610" s="67" t="s">
        <v>378</v>
      </c>
      <c r="F10610" s="68" t="s">
        <v>508</v>
      </c>
      <c r="G10610" s="67" t="s">
        <v>509</v>
      </c>
      <c r="H10610" s="68" t="s">
        <v>363</v>
      </c>
      <c r="I10610" s="69">
        <v>0</v>
      </c>
      <c r="J10610" s="69">
        <v>0</v>
      </c>
      <c r="K10610" s="91"/>
      <c r="L10610" s="91"/>
    </row>
    <row r="10611" spans="2:12" x14ac:dyDescent="0.25">
      <c r="B10611" s="67" t="s">
        <v>504</v>
      </c>
      <c r="C10611" s="67" t="s">
        <v>505</v>
      </c>
      <c r="D10611" s="68" t="s">
        <v>377</v>
      </c>
      <c r="E10611" s="67" t="s">
        <v>378</v>
      </c>
      <c r="F10611" s="68" t="s">
        <v>508</v>
      </c>
      <c r="G10611" s="67" t="s">
        <v>509</v>
      </c>
      <c r="H10611" s="68" t="s">
        <v>363</v>
      </c>
      <c r="I10611" s="69">
        <v>14.1225</v>
      </c>
      <c r="J10611" s="69">
        <v>0</v>
      </c>
      <c r="K10611" s="91"/>
      <c r="L10611" s="91"/>
    </row>
    <row r="10612" spans="2:12" x14ac:dyDescent="0.25">
      <c r="B10612" s="67" t="s">
        <v>504</v>
      </c>
      <c r="C10612" s="67" t="s">
        <v>505</v>
      </c>
      <c r="D10612" s="68" t="s">
        <v>377</v>
      </c>
      <c r="E10612" s="67" t="s">
        <v>378</v>
      </c>
      <c r="F10612" s="68" t="s">
        <v>508</v>
      </c>
      <c r="G10612" s="67" t="s">
        <v>509</v>
      </c>
      <c r="H10612" s="68" t="s">
        <v>362</v>
      </c>
      <c r="I10612" s="69">
        <v>0</v>
      </c>
      <c r="J10612" s="69">
        <v>5</v>
      </c>
      <c r="K10612" s="91"/>
      <c r="L10612" s="91"/>
    </row>
    <row r="10613" spans="2:12" x14ac:dyDescent="0.25">
      <c r="B10613" s="67" t="s">
        <v>504</v>
      </c>
      <c r="C10613" s="67" t="s">
        <v>505</v>
      </c>
      <c r="D10613" s="68" t="s">
        <v>377</v>
      </c>
      <c r="E10613" s="67" t="s">
        <v>378</v>
      </c>
      <c r="F10613" s="68" t="s">
        <v>508</v>
      </c>
      <c r="G10613" s="67" t="s">
        <v>509</v>
      </c>
      <c r="H10613" s="68" t="s">
        <v>362</v>
      </c>
      <c r="I10613" s="69">
        <v>49.25</v>
      </c>
      <c r="J10613" s="69">
        <v>24.65</v>
      </c>
      <c r="K10613" s="91"/>
      <c r="L10613" s="91"/>
    </row>
    <row r="10614" spans="2:12" x14ac:dyDescent="0.25">
      <c r="B10614" s="67" t="s">
        <v>504</v>
      </c>
      <c r="C10614" s="67" t="s">
        <v>505</v>
      </c>
      <c r="D10614" s="68" t="s">
        <v>377</v>
      </c>
      <c r="E10614" s="67" t="s">
        <v>378</v>
      </c>
      <c r="F10614" s="68" t="s">
        <v>508</v>
      </c>
      <c r="G10614" s="67" t="s">
        <v>509</v>
      </c>
      <c r="H10614" s="68" t="s">
        <v>363</v>
      </c>
      <c r="I10614" s="69">
        <v>10.0425</v>
      </c>
      <c r="J10614" s="69">
        <v>22.020099999999999</v>
      </c>
      <c r="K10614" s="91"/>
      <c r="L10614" s="91"/>
    </row>
    <row r="10615" spans="2:12" x14ac:dyDescent="0.25">
      <c r="B10615" s="67" t="s">
        <v>504</v>
      </c>
      <c r="C10615" s="67" t="s">
        <v>505</v>
      </c>
      <c r="D10615" s="68" t="s">
        <v>377</v>
      </c>
      <c r="E10615" s="67" t="s">
        <v>378</v>
      </c>
      <c r="F10615" s="68" t="s">
        <v>508</v>
      </c>
      <c r="G10615" s="67" t="s">
        <v>509</v>
      </c>
      <c r="H10615" s="68" t="s">
        <v>362</v>
      </c>
      <c r="I10615" s="69">
        <v>0</v>
      </c>
      <c r="J10615" s="69">
        <v>0</v>
      </c>
      <c r="K10615" s="91"/>
      <c r="L10615" s="91"/>
    </row>
    <row r="10616" spans="2:12" x14ac:dyDescent="0.25">
      <c r="B10616" s="67" t="s">
        <v>504</v>
      </c>
      <c r="C10616" s="67" t="s">
        <v>505</v>
      </c>
      <c r="D10616" s="68" t="s">
        <v>377</v>
      </c>
      <c r="E10616" s="67" t="s">
        <v>378</v>
      </c>
      <c r="F10616" s="68" t="s">
        <v>508</v>
      </c>
      <c r="G10616" s="67" t="s">
        <v>509</v>
      </c>
      <c r="H10616" s="68" t="s">
        <v>362</v>
      </c>
      <c r="I10616" s="69">
        <v>0</v>
      </c>
      <c r="J10616" s="69">
        <v>0</v>
      </c>
      <c r="K10616" s="91"/>
      <c r="L10616" s="91"/>
    </row>
    <row r="10617" spans="2:12" x14ac:dyDescent="0.25">
      <c r="B10617" s="67" t="s">
        <v>504</v>
      </c>
      <c r="C10617" s="67" t="s">
        <v>505</v>
      </c>
      <c r="D10617" s="68" t="s">
        <v>377</v>
      </c>
      <c r="E10617" s="67" t="s">
        <v>378</v>
      </c>
      <c r="F10617" s="68" t="s">
        <v>508</v>
      </c>
      <c r="G10617" s="67" t="s">
        <v>509</v>
      </c>
      <c r="H10617" s="68" t="s">
        <v>363</v>
      </c>
      <c r="I10617" s="69">
        <v>0</v>
      </c>
      <c r="J10617" s="69">
        <v>0</v>
      </c>
      <c r="K10617" s="91"/>
      <c r="L10617" s="91"/>
    </row>
    <row r="10618" spans="2:12" x14ac:dyDescent="0.25">
      <c r="B10618" s="67" t="s">
        <v>504</v>
      </c>
      <c r="C10618" s="67" t="s">
        <v>505</v>
      </c>
      <c r="D10618" s="68" t="s">
        <v>377</v>
      </c>
      <c r="E10618" s="67" t="s">
        <v>378</v>
      </c>
      <c r="F10618" s="68" t="s">
        <v>508</v>
      </c>
      <c r="G10618" s="67" t="s">
        <v>509</v>
      </c>
      <c r="H10618" s="68" t="s">
        <v>362</v>
      </c>
      <c r="I10618" s="69">
        <v>0</v>
      </c>
      <c r="J10618" s="69">
        <v>0</v>
      </c>
      <c r="K10618" s="91"/>
      <c r="L10618" s="91"/>
    </row>
    <row r="10619" spans="2:12" x14ac:dyDescent="0.25">
      <c r="B10619" s="67" t="s">
        <v>504</v>
      </c>
      <c r="C10619" s="67" t="s">
        <v>505</v>
      </c>
      <c r="D10619" s="68" t="s">
        <v>377</v>
      </c>
      <c r="E10619" s="67" t="s">
        <v>378</v>
      </c>
      <c r="F10619" s="68" t="s">
        <v>508</v>
      </c>
      <c r="G10619" s="67" t="s">
        <v>509</v>
      </c>
      <c r="H10619" s="68" t="s">
        <v>362</v>
      </c>
      <c r="I10619" s="69">
        <v>0</v>
      </c>
      <c r="J10619" s="69">
        <v>0</v>
      </c>
      <c r="K10619" s="91"/>
      <c r="L10619" s="91"/>
    </row>
    <row r="10620" spans="2:12" x14ac:dyDescent="0.25">
      <c r="B10620" s="67" t="s">
        <v>504</v>
      </c>
      <c r="C10620" s="67" t="s">
        <v>505</v>
      </c>
      <c r="D10620" s="68" t="s">
        <v>377</v>
      </c>
      <c r="E10620" s="67" t="s">
        <v>378</v>
      </c>
      <c r="F10620" s="68" t="s">
        <v>508</v>
      </c>
      <c r="G10620" s="67" t="s">
        <v>509</v>
      </c>
      <c r="H10620" s="68" t="s">
        <v>362</v>
      </c>
      <c r="I10620" s="69">
        <v>7.82</v>
      </c>
      <c r="J10620" s="69">
        <v>7.21</v>
      </c>
      <c r="K10620" s="91"/>
      <c r="L10620" s="91"/>
    </row>
    <row r="10621" spans="2:12" x14ac:dyDescent="0.25">
      <c r="B10621" s="67" t="s">
        <v>504</v>
      </c>
      <c r="C10621" s="67" t="s">
        <v>505</v>
      </c>
      <c r="D10621" s="68" t="s">
        <v>377</v>
      </c>
      <c r="E10621" s="67" t="s">
        <v>378</v>
      </c>
      <c r="F10621" s="68" t="s">
        <v>508</v>
      </c>
      <c r="G10621" s="67" t="s">
        <v>509</v>
      </c>
      <c r="H10621" s="68" t="s">
        <v>363</v>
      </c>
      <c r="I10621" s="69">
        <v>7</v>
      </c>
      <c r="J10621" s="69">
        <v>0</v>
      </c>
      <c r="K10621" s="91"/>
      <c r="L10621" s="91"/>
    </row>
    <row r="10622" spans="2:12" x14ac:dyDescent="0.25">
      <c r="B10622" s="67" t="s">
        <v>504</v>
      </c>
      <c r="C10622" s="67" t="s">
        <v>505</v>
      </c>
      <c r="D10622" s="68" t="s">
        <v>377</v>
      </c>
      <c r="E10622" s="67" t="s">
        <v>378</v>
      </c>
      <c r="F10622" s="68" t="s">
        <v>508</v>
      </c>
      <c r="G10622" s="67" t="s">
        <v>509</v>
      </c>
      <c r="H10622" s="68" t="s">
        <v>364</v>
      </c>
      <c r="I10622" s="69">
        <v>0</v>
      </c>
      <c r="J10622" s="69">
        <v>0</v>
      </c>
      <c r="K10622" s="91"/>
      <c r="L10622" s="91"/>
    </row>
    <row r="10623" spans="2:12" x14ac:dyDescent="0.25">
      <c r="B10623" s="67" t="s">
        <v>504</v>
      </c>
      <c r="C10623" s="67" t="s">
        <v>505</v>
      </c>
      <c r="D10623" s="68" t="s">
        <v>377</v>
      </c>
      <c r="E10623" s="67" t="s">
        <v>378</v>
      </c>
      <c r="F10623" s="68" t="s">
        <v>508</v>
      </c>
      <c r="G10623" s="67" t="s">
        <v>509</v>
      </c>
      <c r="H10623" s="68" t="s">
        <v>363</v>
      </c>
      <c r="I10623" s="69">
        <v>0</v>
      </c>
      <c r="J10623" s="69">
        <v>16.010000000000002</v>
      </c>
      <c r="K10623" s="91"/>
      <c r="L10623" s="91"/>
    </row>
    <row r="10624" spans="2:12" x14ac:dyDescent="0.25">
      <c r="B10624" s="67" t="s">
        <v>504</v>
      </c>
      <c r="C10624" s="67" t="s">
        <v>505</v>
      </c>
      <c r="D10624" s="68" t="s">
        <v>377</v>
      </c>
      <c r="E10624" s="67" t="s">
        <v>378</v>
      </c>
      <c r="F10624" s="68" t="s">
        <v>508</v>
      </c>
      <c r="G10624" s="67" t="s">
        <v>509</v>
      </c>
      <c r="H10624" s="68" t="s">
        <v>364</v>
      </c>
      <c r="I10624" s="69">
        <v>0</v>
      </c>
      <c r="J10624" s="69">
        <v>0</v>
      </c>
      <c r="K10624" s="91"/>
      <c r="L10624" s="91"/>
    </row>
    <row r="10625" spans="2:12" x14ac:dyDescent="0.25">
      <c r="B10625" s="67" t="s">
        <v>504</v>
      </c>
      <c r="C10625" s="67" t="s">
        <v>505</v>
      </c>
      <c r="D10625" s="68" t="s">
        <v>377</v>
      </c>
      <c r="E10625" s="67" t="s">
        <v>378</v>
      </c>
      <c r="F10625" s="68" t="s">
        <v>508</v>
      </c>
      <c r="G10625" s="67" t="s">
        <v>509</v>
      </c>
      <c r="H10625" s="68" t="s">
        <v>362</v>
      </c>
      <c r="I10625" s="69">
        <v>0</v>
      </c>
      <c r="J10625" s="69">
        <v>0</v>
      </c>
      <c r="K10625" s="91"/>
      <c r="L10625" s="91"/>
    </row>
    <row r="10626" spans="2:12" x14ac:dyDescent="0.25">
      <c r="B10626" s="67" t="s">
        <v>504</v>
      </c>
      <c r="C10626" s="67" t="s">
        <v>505</v>
      </c>
      <c r="D10626" s="68" t="s">
        <v>377</v>
      </c>
      <c r="E10626" s="67" t="s">
        <v>378</v>
      </c>
      <c r="F10626" s="68" t="s">
        <v>508</v>
      </c>
      <c r="G10626" s="67" t="s">
        <v>509</v>
      </c>
      <c r="H10626" s="68" t="s">
        <v>363</v>
      </c>
      <c r="I10626" s="69">
        <v>60</v>
      </c>
      <c r="J10626" s="69">
        <v>16</v>
      </c>
      <c r="K10626" s="91"/>
      <c r="L10626" s="91"/>
    </row>
    <row r="10627" spans="2:12" x14ac:dyDescent="0.25">
      <c r="B10627" s="67" t="s">
        <v>504</v>
      </c>
      <c r="C10627" s="67" t="s">
        <v>505</v>
      </c>
      <c r="D10627" s="68" t="s">
        <v>377</v>
      </c>
      <c r="E10627" s="67" t="s">
        <v>378</v>
      </c>
      <c r="F10627" s="68" t="s">
        <v>508</v>
      </c>
      <c r="G10627" s="67" t="s">
        <v>509</v>
      </c>
      <c r="H10627" s="68" t="s">
        <v>364</v>
      </c>
      <c r="I10627" s="69">
        <v>0</v>
      </c>
      <c r="J10627" s="69">
        <v>0</v>
      </c>
      <c r="K10627" s="91"/>
      <c r="L10627" s="91"/>
    </row>
    <row r="10628" spans="2:12" x14ac:dyDescent="0.25">
      <c r="B10628" s="67" t="s">
        <v>504</v>
      </c>
      <c r="C10628" s="67" t="s">
        <v>505</v>
      </c>
      <c r="D10628" s="68" t="s">
        <v>377</v>
      </c>
      <c r="E10628" s="67" t="s">
        <v>378</v>
      </c>
      <c r="F10628" s="68" t="s">
        <v>508</v>
      </c>
      <c r="G10628" s="67" t="s">
        <v>509</v>
      </c>
      <c r="H10628" s="68" t="s">
        <v>362</v>
      </c>
      <c r="I10628" s="69">
        <v>0</v>
      </c>
      <c r="J10628" s="69">
        <v>0</v>
      </c>
      <c r="K10628" s="91"/>
      <c r="L10628" s="91"/>
    </row>
    <row r="10629" spans="2:12" x14ac:dyDescent="0.25">
      <c r="B10629" s="67" t="s">
        <v>504</v>
      </c>
      <c r="C10629" s="67" t="s">
        <v>505</v>
      </c>
      <c r="D10629" s="68" t="s">
        <v>377</v>
      </c>
      <c r="E10629" s="67" t="s">
        <v>378</v>
      </c>
      <c r="F10629" s="68" t="s">
        <v>508</v>
      </c>
      <c r="G10629" s="67" t="s">
        <v>509</v>
      </c>
      <c r="H10629" s="68" t="s">
        <v>362</v>
      </c>
      <c r="I10629" s="69">
        <v>0</v>
      </c>
      <c r="J10629" s="69">
        <v>0</v>
      </c>
      <c r="K10629" s="91"/>
      <c r="L10629" s="91"/>
    </row>
    <row r="10630" spans="2:12" x14ac:dyDescent="0.25">
      <c r="B10630" s="67" t="s">
        <v>504</v>
      </c>
      <c r="C10630" s="67" t="s">
        <v>505</v>
      </c>
      <c r="D10630" s="68" t="s">
        <v>377</v>
      </c>
      <c r="E10630" s="67" t="s">
        <v>378</v>
      </c>
      <c r="F10630" s="68" t="s">
        <v>508</v>
      </c>
      <c r="G10630" s="67" t="s">
        <v>509</v>
      </c>
      <c r="H10630" s="68" t="s">
        <v>364</v>
      </c>
      <c r="I10630" s="69">
        <v>0</v>
      </c>
      <c r="J10630" s="69">
        <v>0</v>
      </c>
      <c r="K10630" s="91"/>
      <c r="L10630" s="91"/>
    </row>
    <row r="10631" spans="2:12" x14ac:dyDescent="0.25">
      <c r="B10631" s="67" t="s">
        <v>504</v>
      </c>
      <c r="C10631" s="67" t="s">
        <v>505</v>
      </c>
      <c r="D10631" s="68" t="s">
        <v>377</v>
      </c>
      <c r="E10631" s="67" t="s">
        <v>378</v>
      </c>
      <c r="F10631" s="68" t="s">
        <v>508</v>
      </c>
      <c r="G10631" s="67" t="s">
        <v>509</v>
      </c>
      <c r="H10631" s="68" t="s">
        <v>363</v>
      </c>
      <c r="I10631" s="69">
        <v>111.5926</v>
      </c>
      <c r="J10631" s="69">
        <v>78.617699999999999</v>
      </c>
      <c r="K10631" s="91"/>
      <c r="L10631" s="91"/>
    </row>
    <row r="10632" spans="2:12" x14ac:dyDescent="0.25">
      <c r="B10632" s="67" t="s">
        <v>504</v>
      </c>
      <c r="C10632" s="67" t="s">
        <v>505</v>
      </c>
      <c r="D10632" s="68" t="s">
        <v>377</v>
      </c>
      <c r="E10632" s="67" t="s">
        <v>378</v>
      </c>
      <c r="F10632" s="68" t="s">
        <v>508</v>
      </c>
      <c r="G10632" s="67" t="s">
        <v>509</v>
      </c>
      <c r="H10632" s="68" t="s">
        <v>364</v>
      </c>
      <c r="I10632" s="69">
        <v>0</v>
      </c>
      <c r="J10632" s="69">
        <v>0</v>
      </c>
      <c r="K10632" s="91"/>
      <c r="L10632" s="91"/>
    </row>
    <row r="10633" spans="2:12" x14ac:dyDescent="0.25">
      <c r="B10633" s="67" t="s">
        <v>504</v>
      </c>
      <c r="C10633" s="67" t="s">
        <v>505</v>
      </c>
      <c r="D10633" s="68" t="s">
        <v>377</v>
      </c>
      <c r="E10633" s="67" t="s">
        <v>378</v>
      </c>
      <c r="F10633" s="68" t="s">
        <v>508</v>
      </c>
      <c r="G10633" s="67" t="s">
        <v>509</v>
      </c>
      <c r="H10633" s="68" t="s">
        <v>362</v>
      </c>
      <c r="I10633" s="69">
        <v>0</v>
      </c>
      <c r="J10633" s="69">
        <v>0</v>
      </c>
      <c r="K10633" s="91"/>
      <c r="L10633" s="91"/>
    </row>
    <row r="10634" spans="2:12" x14ac:dyDescent="0.25">
      <c r="B10634" s="67" t="s">
        <v>504</v>
      </c>
      <c r="C10634" s="67" t="s">
        <v>505</v>
      </c>
      <c r="D10634" s="68" t="s">
        <v>377</v>
      </c>
      <c r="E10634" s="67" t="s">
        <v>378</v>
      </c>
      <c r="F10634" s="68" t="s">
        <v>510</v>
      </c>
      <c r="G10634" s="67" t="s">
        <v>511</v>
      </c>
      <c r="H10634" s="68" t="s">
        <v>362</v>
      </c>
      <c r="I10634" s="69">
        <v>0</v>
      </c>
      <c r="J10634" s="69">
        <v>0</v>
      </c>
      <c r="K10634" s="91"/>
      <c r="L10634" s="91"/>
    </row>
    <row r="10635" spans="2:12" x14ac:dyDescent="0.25">
      <c r="B10635" s="67" t="s">
        <v>504</v>
      </c>
      <c r="C10635" s="67" t="s">
        <v>505</v>
      </c>
      <c r="D10635" s="68" t="s">
        <v>377</v>
      </c>
      <c r="E10635" s="67" t="s">
        <v>378</v>
      </c>
      <c r="F10635" s="68" t="s">
        <v>510</v>
      </c>
      <c r="G10635" s="67" t="s">
        <v>511</v>
      </c>
      <c r="H10635" s="68" t="s">
        <v>363</v>
      </c>
      <c r="I10635" s="69">
        <v>0</v>
      </c>
      <c r="J10635" s="69">
        <v>0</v>
      </c>
      <c r="K10635" s="91"/>
      <c r="L10635" s="91"/>
    </row>
    <row r="10636" spans="2:12" x14ac:dyDescent="0.25">
      <c r="B10636" s="67" t="s">
        <v>504</v>
      </c>
      <c r="C10636" s="67" t="s">
        <v>505</v>
      </c>
      <c r="D10636" s="68" t="s">
        <v>377</v>
      </c>
      <c r="E10636" s="67" t="s">
        <v>378</v>
      </c>
      <c r="F10636" s="68" t="s">
        <v>510</v>
      </c>
      <c r="G10636" s="67" t="s">
        <v>511</v>
      </c>
      <c r="H10636" s="68" t="s">
        <v>363</v>
      </c>
      <c r="I10636" s="69">
        <v>2</v>
      </c>
      <c r="J10636" s="69">
        <v>0</v>
      </c>
      <c r="K10636" s="91"/>
      <c r="L10636" s="91"/>
    </row>
    <row r="10637" spans="2:12" x14ac:dyDescent="0.25">
      <c r="B10637" s="67" t="s">
        <v>504</v>
      </c>
      <c r="C10637" s="67" t="s">
        <v>505</v>
      </c>
      <c r="D10637" s="68" t="s">
        <v>377</v>
      </c>
      <c r="E10637" s="67" t="s">
        <v>378</v>
      </c>
      <c r="F10637" s="68" t="s">
        <v>510</v>
      </c>
      <c r="G10637" s="67" t="s">
        <v>511</v>
      </c>
      <c r="H10637" s="68" t="s">
        <v>362</v>
      </c>
      <c r="I10637" s="69">
        <v>60.81</v>
      </c>
      <c r="J10637" s="69">
        <v>70.77000000000001</v>
      </c>
      <c r="K10637" s="91"/>
      <c r="L10637" s="91"/>
    </row>
    <row r="10638" spans="2:12" x14ac:dyDescent="0.25">
      <c r="B10638" s="67" t="s">
        <v>504</v>
      </c>
      <c r="C10638" s="67" t="s">
        <v>505</v>
      </c>
      <c r="D10638" s="68" t="s">
        <v>377</v>
      </c>
      <c r="E10638" s="67" t="s">
        <v>378</v>
      </c>
      <c r="F10638" s="68" t="s">
        <v>510</v>
      </c>
      <c r="G10638" s="67" t="s">
        <v>511</v>
      </c>
      <c r="H10638" s="68" t="s">
        <v>363</v>
      </c>
      <c r="I10638" s="69">
        <v>41.017499999999998</v>
      </c>
      <c r="J10638" s="69">
        <v>61.232500000000002</v>
      </c>
      <c r="K10638" s="91"/>
      <c r="L10638" s="91"/>
    </row>
    <row r="10639" spans="2:12" x14ac:dyDescent="0.25">
      <c r="B10639" s="67" t="s">
        <v>504</v>
      </c>
      <c r="C10639" s="67" t="s">
        <v>505</v>
      </c>
      <c r="D10639" s="68" t="s">
        <v>377</v>
      </c>
      <c r="E10639" s="67" t="s">
        <v>378</v>
      </c>
      <c r="F10639" s="68" t="s">
        <v>510</v>
      </c>
      <c r="G10639" s="67" t="s">
        <v>511</v>
      </c>
      <c r="H10639" s="68" t="s">
        <v>364</v>
      </c>
      <c r="I10639" s="69">
        <v>0</v>
      </c>
      <c r="J10639" s="69">
        <v>0</v>
      </c>
      <c r="K10639" s="91"/>
      <c r="L10639" s="91"/>
    </row>
    <row r="10640" spans="2:12" x14ac:dyDescent="0.25">
      <c r="B10640" s="67" t="s">
        <v>504</v>
      </c>
      <c r="C10640" s="67" t="s">
        <v>505</v>
      </c>
      <c r="D10640" s="68" t="s">
        <v>377</v>
      </c>
      <c r="E10640" s="67" t="s">
        <v>378</v>
      </c>
      <c r="F10640" s="68" t="s">
        <v>510</v>
      </c>
      <c r="G10640" s="67" t="s">
        <v>511</v>
      </c>
      <c r="H10640" s="68" t="s">
        <v>363</v>
      </c>
      <c r="I10640" s="69">
        <v>12.0975</v>
      </c>
      <c r="J10640" s="69">
        <v>12.1225</v>
      </c>
      <c r="K10640" s="91"/>
      <c r="L10640" s="91"/>
    </row>
    <row r="10641" spans="2:12" x14ac:dyDescent="0.25">
      <c r="B10641" s="67" t="s">
        <v>504</v>
      </c>
      <c r="C10641" s="67" t="s">
        <v>505</v>
      </c>
      <c r="D10641" s="68" t="s">
        <v>377</v>
      </c>
      <c r="E10641" s="67" t="s">
        <v>378</v>
      </c>
      <c r="F10641" s="68" t="s">
        <v>510</v>
      </c>
      <c r="G10641" s="67" t="s">
        <v>511</v>
      </c>
      <c r="H10641" s="68" t="s">
        <v>363</v>
      </c>
      <c r="I10641" s="69">
        <v>0</v>
      </c>
      <c r="J10641" s="69">
        <v>0</v>
      </c>
      <c r="K10641" s="91"/>
      <c r="L10641" s="91"/>
    </row>
    <row r="10642" spans="2:12" x14ac:dyDescent="0.25">
      <c r="B10642" s="67" t="s">
        <v>504</v>
      </c>
      <c r="C10642" s="67" t="s">
        <v>505</v>
      </c>
      <c r="D10642" s="68" t="s">
        <v>377</v>
      </c>
      <c r="E10642" s="67" t="s">
        <v>378</v>
      </c>
      <c r="F10642" s="68" t="s">
        <v>510</v>
      </c>
      <c r="G10642" s="67" t="s">
        <v>511</v>
      </c>
      <c r="H10642" s="68" t="s">
        <v>363</v>
      </c>
      <c r="I10642" s="69">
        <v>0</v>
      </c>
      <c r="J10642" s="69">
        <v>0</v>
      </c>
      <c r="K10642" s="91"/>
      <c r="L10642" s="91"/>
    </row>
    <row r="10643" spans="2:12" x14ac:dyDescent="0.25">
      <c r="B10643" s="67" t="s">
        <v>504</v>
      </c>
      <c r="C10643" s="67" t="s">
        <v>505</v>
      </c>
      <c r="D10643" s="68" t="s">
        <v>377</v>
      </c>
      <c r="E10643" s="67" t="s">
        <v>378</v>
      </c>
      <c r="F10643" s="68" t="s">
        <v>510</v>
      </c>
      <c r="G10643" s="67" t="s">
        <v>511</v>
      </c>
      <c r="H10643" s="68" t="s">
        <v>362</v>
      </c>
      <c r="I10643" s="69">
        <v>0</v>
      </c>
      <c r="J10643" s="69">
        <v>0</v>
      </c>
      <c r="K10643" s="91"/>
      <c r="L10643" s="91"/>
    </row>
    <row r="10644" spans="2:12" x14ac:dyDescent="0.25">
      <c r="B10644" s="67" t="s">
        <v>504</v>
      </c>
      <c r="C10644" s="67" t="s">
        <v>505</v>
      </c>
      <c r="D10644" s="68" t="s">
        <v>377</v>
      </c>
      <c r="E10644" s="67" t="s">
        <v>378</v>
      </c>
      <c r="F10644" s="68" t="s">
        <v>510</v>
      </c>
      <c r="G10644" s="67" t="s">
        <v>511</v>
      </c>
      <c r="H10644" s="68" t="s">
        <v>363</v>
      </c>
      <c r="I10644" s="69">
        <v>20.2425</v>
      </c>
      <c r="J10644" s="69">
        <v>14.074999999999999</v>
      </c>
      <c r="K10644" s="91"/>
      <c r="L10644" s="91"/>
    </row>
    <row r="10645" spans="2:12" x14ac:dyDescent="0.25">
      <c r="B10645" s="67" t="s">
        <v>504</v>
      </c>
      <c r="C10645" s="67" t="s">
        <v>505</v>
      </c>
      <c r="D10645" s="68" t="s">
        <v>377</v>
      </c>
      <c r="E10645" s="67" t="s">
        <v>378</v>
      </c>
      <c r="F10645" s="68" t="s">
        <v>510</v>
      </c>
      <c r="G10645" s="67" t="s">
        <v>511</v>
      </c>
      <c r="H10645" s="68" t="s">
        <v>364</v>
      </c>
      <c r="I10645" s="69">
        <v>0</v>
      </c>
      <c r="J10645" s="69">
        <v>0</v>
      </c>
      <c r="K10645" s="91"/>
      <c r="L10645" s="91"/>
    </row>
    <row r="10646" spans="2:12" x14ac:dyDescent="0.25">
      <c r="B10646" s="67" t="s">
        <v>504</v>
      </c>
      <c r="C10646" s="67" t="s">
        <v>505</v>
      </c>
      <c r="D10646" s="68" t="s">
        <v>377</v>
      </c>
      <c r="E10646" s="67" t="s">
        <v>378</v>
      </c>
      <c r="F10646" s="68" t="s">
        <v>510</v>
      </c>
      <c r="G10646" s="67" t="s">
        <v>511</v>
      </c>
      <c r="H10646" s="68" t="s">
        <v>362</v>
      </c>
      <c r="I10646" s="69">
        <v>0</v>
      </c>
      <c r="J10646" s="69">
        <v>0</v>
      </c>
      <c r="K10646" s="91"/>
      <c r="L10646" s="91"/>
    </row>
    <row r="10647" spans="2:12" x14ac:dyDescent="0.25">
      <c r="B10647" s="67" t="s">
        <v>504</v>
      </c>
      <c r="C10647" s="67" t="s">
        <v>505</v>
      </c>
      <c r="D10647" s="68" t="s">
        <v>377</v>
      </c>
      <c r="E10647" s="67" t="s">
        <v>378</v>
      </c>
      <c r="F10647" s="68" t="s">
        <v>510</v>
      </c>
      <c r="G10647" s="67" t="s">
        <v>511</v>
      </c>
      <c r="H10647" s="68" t="s">
        <v>364</v>
      </c>
      <c r="I10647" s="69">
        <v>0</v>
      </c>
      <c r="J10647" s="69">
        <v>0</v>
      </c>
      <c r="K10647" s="91"/>
      <c r="L10647" s="91"/>
    </row>
    <row r="10648" spans="2:12" x14ac:dyDescent="0.25">
      <c r="B10648" s="67" t="s">
        <v>504</v>
      </c>
      <c r="C10648" s="67" t="s">
        <v>505</v>
      </c>
      <c r="D10648" s="68" t="s">
        <v>377</v>
      </c>
      <c r="E10648" s="67" t="s">
        <v>378</v>
      </c>
      <c r="F10648" s="68" t="s">
        <v>510</v>
      </c>
      <c r="G10648" s="67" t="s">
        <v>511</v>
      </c>
      <c r="H10648" s="68" t="s">
        <v>362</v>
      </c>
      <c r="I10648" s="69">
        <v>0</v>
      </c>
      <c r="J10648" s="69">
        <v>0</v>
      </c>
      <c r="K10648" s="91"/>
      <c r="L10648" s="91"/>
    </row>
    <row r="10649" spans="2:12" x14ac:dyDescent="0.25">
      <c r="B10649" s="67" t="s">
        <v>504</v>
      </c>
      <c r="C10649" s="67" t="s">
        <v>505</v>
      </c>
      <c r="D10649" s="68" t="s">
        <v>377</v>
      </c>
      <c r="E10649" s="67" t="s">
        <v>378</v>
      </c>
      <c r="F10649" s="68" t="s">
        <v>510</v>
      </c>
      <c r="G10649" s="67" t="s">
        <v>511</v>
      </c>
      <c r="H10649" s="68" t="s">
        <v>363</v>
      </c>
      <c r="I10649" s="69">
        <v>34.42</v>
      </c>
      <c r="J10649" s="69">
        <v>13.435</v>
      </c>
      <c r="K10649" s="91"/>
      <c r="L10649" s="91"/>
    </row>
    <row r="10650" spans="2:12" x14ac:dyDescent="0.25">
      <c r="B10650" s="67" t="s">
        <v>504</v>
      </c>
      <c r="C10650" s="67" t="s">
        <v>505</v>
      </c>
      <c r="D10650" s="68" t="s">
        <v>377</v>
      </c>
      <c r="E10650" s="67" t="s">
        <v>378</v>
      </c>
      <c r="F10650" s="68" t="s">
        <v>510</v>
      </c>
      <c r="G10650" s="67" t="s">
        <v>511</v>
      </c>
      <c r="H10650" s="68" t="s">
        <v>364</v>
      </c>
      <c r="I10650" s="69">
        <v>21.195599999999999</v>
      </c>
      <c r="J10650" s="69">
        <v>0</v>
      </c>
      <c r="K10650" s="91"/>
      <c r="L10650" s="91"/>
    </row>
    <row r="10651" spans="2:12" x14ac:dyDescent="0.25">
      <c r="B10651" s="67" t="s">
        <v>504</v>
      </c>
      <c r="C10651" s="67" t="s">
        <v>505</v>
      </c>
      <c r="D10651" s="68" t="s">
        <v>377</v>
      </c>
      <c r="E10651" s="67" t="s">
        <v>378</v>
      </c>
      <c r="F10651" s="68" t="s">
        <v>510</v>
      </c>
      <c r="G10651" s="67" t="s">
        <v>511</v>
      </c>
      <c r="H10651" s="68" t="s">
        <v>363</v>
      </c>
      <c r="I10651" s="69">
        <v>14.397500000000001</v>
      </c>
      <c r="J10651" s="69">
        <v>24.93</v>
      </c>
      <c r="K10651" s="91"/>
      <c r="L10651" s="91"/>
    </row>
    <row r="10652" spans="2:12" x14ac:dyDescent="0.25">
      <c r="B10652" s="67" t="s">
        <v>504</v>
      </c>
      <c r="C10652" s="67" t="s">
        <v>505</v>
      </c>
      <c r="D10652" s="68" t="s">
        <v>377</v>
      </c>
      <c r="E10652" s="67" t="s">
        <v>378</v>
      </c>
      <c r="F10652" s="68" t="s">
        <v>510</v>
      </c>
      <c r="G10652" s="67" t="s">
        <v>511</v>
      </c>
      <c r="H10652" s="68" t="s">
        <v>362</v>
      </c>
      <c r="I10652" s="69">
        <v>37.299999999999997</v>
      </c>
      <c r="J10652" s="69">
        <v>38.299999999999997</v>
      </c>
      <c r="K10652" s="91"/>
      <c r="L10652" s="91"/>
    </row>
    <row r="10653" spans="2:12" x14ac:dyDescent="0.25">
      <c r="B10653" s="67" t="s">
        <v>504</v>
      </c>
      <c r="C10653" s="67" t="s">
        <v>505</v>
      </c>
      <c r="D10653" s="68" t="s">
        <v>377</v>
      </c>
      <c r="E10653" s="67" t="s">
        <v>378</v>
      </c>
      <c r="F10653" s="68" t="s">
        <v>510</v>
      </c>
      <c r="G10653" s="67" t="s">
        <v>511</v>
      </c>
      <c r="H10653" s="68" t="s">
        <v>363</v>
      </c>
      <c r="I10653" s="69">
        <v>24.6676</v>
      </c>
      <c r="J10653" s="69">
        <v>4.1276000000000002</v>
      </c>
      <c r="K10653" s="91"/>
      <c r="L10653" s="91"/>
    </row>
    <row r="10654" spans="2:12" x14ac:dyDescent="0.25">
      <c r="B10654" s="67" t="s">
        <v>504</v>
      </c>
      <c r="C10654" s="67" t="s">
        <v>505</v>
      </c>
      <c r="D10654" s="68" t="s">
        <v>377</v>
      </c>
      <c r="E10654" s="67" t="s">
        <v>378</v>
      </c>
      <c r="F10654" s="68" t="s">
        <v>510</v>
      </c>
      <c r="G10654" s="67" t="s">
        <v>511</v>
      </c>
      <c r="H10654" s="68" t="s">
        <v>364</v>
      </c>
      <c r="I10654" s="69">
        <v>16.313600000000001</v>
      </c>
      <c r="J10654" s="69">
        <v>16.404800000000002</v>
      </c>
      <c r="K10654" s="91"/>
      <c r="L10654" s="91"/>
    </row>
    <row r="10655" spans="2:12" x14ac:dyDescent="0.25">
      <c r="B10655" s="67" t="s">
        <v>504</v>
      </c>
      <c r="C10655" s="67" t="s">
        <v>505</v>
      </c>
      <c r="D10655" s="68" t="s">
        <v>377</v>
      </c>
      <c r="E10655" s="67" t="s">
        <v>378</v>
      </c>
      <c r="F10655" s="68" t="s">
        <v>510</v>
      </c>
      <c r="G10655" s="67" t="s">
        <v>511</v>
      </c>
      <c r="H10655" s="68" t="s">
        <v>363</v>
      </c>
      <c r="I10655" s="69">
        <v>12.15</v>
      </c>
      <c r="J10655" s="69">
        <v>24.237500000000001</v>
      </c>
      <c r="K10655" s="91"/>
      <c r="L10655" s="91"/>
    </row>
    <row r="10656" spans="2:12" x14ac:dyDescent="0.25">
      <c r="B10656" s="67" t="s">
        <v>504</v>
      </c>
      <c r="C10656" s="67" t="s">
        <v>505</v>
      </c>
      <c r="D10656" s="68" t="s">
        <v>377</v>
      </c>
      <c r="E10656" s="67" t="s">
        <v>378</v>
      </c>
      <c r="F10656" s="68" t="s">
        <v>510</v>
      </c>
      <c r="G10656" s="67" t="s">
        <v>511</v>
      </c>
      <c r="H10656" s="68" t="s">
        <v>364</v>
      </c>
      <c r="I10656" s="69">
        <v>5.0486000000000004</v>
      </c>
      <c r="J10656" s="69">
        <v>10.094799999999999</v>
      </c>
      <c r="K10656" s="91"/>
      <c r="L10656" s="91"/>
    </row>
    <row r="10657" spans="2:12" x14ac:dyDescent="0.25">
      <c r="B10657" s="67" t="s">
        <v>504</v>
      </c>
      <c r="C10657" s="67" t="s">
        <v>505</v>
      </c>
      <c r="D10657" s="68" t="s">
        <v>377</v>
      </c>
      <c r="E10657" s="67" t="s">
        <v>378</v>
      </c>
      <c r="F10657" s="68" t="s">
        <v>510</v>
      </c>
      <c r="G10657" s="67" t="s">
        <v>511</v>
      </c>
      <c r="H10657" s="68" t="s">
        <v>362</v>
      </c>
      <c r="I10657" s="69">
        <v>15.1</v>
      </c>
      <c r="J10657" s="69">
        <v>0</v>
      </c>
      <c r="K10657" s="91"/>
      <c r="L10657" s="91"/>
    </row>
    <row r="10658" spans="2:12" x14ac:dyDescent="0.25">
      <c r="B10658" s="67" t="s">
        <v>504</v>
      </c>
      <c r="C10658" s="67" t="s">
        <v>505</v>
      </c>
      <c r="D10658" s="68" t="s">
        <v>377</v>
      </c>
      <c r="E10658" s="67" t="s">
        <v>378</v>
      </c>
      <c r="F10658" s="68" t="s">
        <v>510</v>
      </c>
      <c r="G10658" s="67" t="s">
        <v>511</v>
      </c>
      <c r="H10658" s="68" t="s">
        <v>363</v>
      </c>
      <c r="I10658" s="69">
        <v>36.422499999999999</v>
      </c>
      <c r="J10658" s="69">
        <v>42.210099999999997</v>
      </c>
      <c r="K10658" s="91"/>
      <c r="L10658" s="91"/>
    </row>
    <row r="10659" spans="2:12" x14ac:dyDescent="0.25">
      <c r="B10659" s="67" t="s">
        <v>504</v>
      </c>
      <c r="C10659" s="67" t="s">
        <v>505</v>
      </c>
      <c r="D10659" s="68" t="s">
        <v>377</v>
      </c>
      <c r="E10659" s="67" t="s">
        <v>378</v>
      </c>
      <c r="F10659" s="68" t="s">
        <v>510</v>
      </c>
      <c r="G10659" s="67" t="s">
        <v>511</v>
      </c>
      <c r="H10659" s="68" t="s">
        <v>362</v>
      </c>
      <c r="I10659" s="69">
        <v>0</v>
      </c>
      <c r="J10659" s="69">
        <v>8.26</v>
      </c>
      <c r="K10659" s="91"/>
      <c r="L10659" s="91"/>
    </row>
    <row r="10660" spans="2:12" x14ac:dyDescent="0.25">
      <c r="B10660" s="67" t="s">
        <v>504</v>
      </c>
      <c r="C10660" s="67" t="s">
        <v>505</v>
      </c>
      <c r="D10660" s="68" t="s">
        <v>377</v>
      </c>
      <c r="E10660" s="67" t="s">
        <v>378</v>
      </c>
      <c r="F10660" s="68" t="s">
        <v>510</v>
      </c>
      <c r="G10660" s="67" t="s">
        <v>511</v>
      </c>
      <c r="H10660" s="68" t="s">
        <v>363</v>
      </c>
      <c r="I10660" s="69">
        <v>8.1175999999999995</v>
      </c>
      <c r="J10660" s="69">
        <v>12.16</v>
      </c>
      <c r="K10660" s="91"/>
      <c r="L10660" s="91"/>
    </row>
    <row r="10661" spans="2:12" x14ac:dyDescent="0.25">
      <c r="B10661" s="67" t="s">
        <v>504</v>
      </c>
      <c r="C10661" s="67" t="s">
        <v>505</v>
      </c>
      <c r="D10661" s="68" t="s">
        <v>377</v>
      </c>
      <c r="E10661" s="67" t="s">
        <v>378</v>
      </c>
      <c r="F10661" s="68" t="s">
        <v>510</v>
      </c>
      <c r="G10661" s="67" t="s">
        <v>511</v>
      </c>
      <c r="H10661" s="68" t="s">
        <v>362</v>
      </c>
      <c r="I10661" s="69">
        <v>47.65</v>
      </c>
      <c r="J10661" s="69">
        <v>50.81</v>
      </c>
      <c r="K10661" s="91"/>
      <c r="L10661" s="91"/>
    </row>
    <row r="10662" spans="2:12" x14ac:dyDescent="0.25">
      <c r="B10662" s="67" t="s">
        <v>504</v>
      </c>
      <c r="C10662" s="67" t="s">
        <v>505</v>
      </c>
      <c r="D10662" s="68" t="s">
        <v>377</v>
      </c>
      <c r="E10662" s="67" t="s">
        <v>378</v>
      </c>
      <c r="F10662" s="68" t="s">
        <v>510</v>
      </c>
      <c r="G10662" s="67" t="s">
        <v>511</v>
      </c>
      <c r="H10662" s="68" t="s">
        <v>363</v>
      </c>
      <c r="I10662" s="69">
        <v>35.167499999999997</v>
      </c>
      <c r="J10662" s="69">
        <v>29.914999999999999</v>
      </c>
      <c r="K10662" s="91"/>
      <c r="L10662" s="91"/>
    </row>
    <row r="10663" spans="2:12" x14ac:dyDescent="0.25">
      <c r="B10663" s="67" t="s">
        <v>504</v>
      </c>
      <c r="C10663" s="67" t="s">
        <v>505</v>
      </c>
      <c r="D10663" s="68" t="s">
        <v>377</v>
      </c>
      <c r="E10663" s="67" t="s">
        <v>378</v>
      </c>
      <c r="F10663" s="68" t="s">
        <v>510</v>
      </c>
      <c r="G10663" s="67" t="s">
        <v>511</v>
      </c>
      <c r="H10663" s="68" t="s">
        <v>362</v>
      </c>
      <c r="I10663" s="69">
        <v>0</v>
      </c>
      <c r="J10663" s="69">
        <v>0</v>
      </c>
      <c r="K10663" s="91"/>
      <c r="L10663" s="91"/>
    </row>
    <row r="10664" spans="2:12" x14ac:dyDescent="0.25">
      <c r="B10664" s="67" t="s">
        <v>504</v>
      </c>
      <c r="C10664" s="67" t="s">
        <v>505</v>
      </c>
      <c r="D10664" s="68" t="s">
        <v>377</v>
      </c>
      <c r="E10664" s="67" t="s">
        <v>378</v>
      </c>
      <c r="F10664" s="68" t="s">
        <v>510</v>
      </c>
      <c r="G10664" s="67" t="s">
        <v>511</v>
      </c>
      <c r="H10664" s="68" t="s">
        <v>363</v>
      </c>
      <c r="I10664" s="69">
        <v>0</v>
      </c>
      <c r="J10664" s="69">
        <v>0</v>
      </c>
      <c r="K10664" s="91"/>
      <c r="L10664" s="91"/>
    </row>
    <row r="10665" spans="2:12" x14ac:dyDescent="0.25">
      <c r="B10665" s="67" t="s">
        <v>504</v>
      </c>
      <c r="C10665" s="67" t="s">
        <v>505</v>
      </c>
      <c r="D10665" s="68" t="s">
        <v>377</v>
      </c>
      <c r="E10665" s="67" t="s">
        <v>378</v>
      </c>
      <c r="F10665" s="68" t="s">
        <v>510</v>
      </c>
      <c r="G10665" s="67" t="s">
        <v>511</v>
      </c>
      <c r="H10665" s="68" t="s">
        <v>362</v>
      </c>
      <c r="I10665" s="69">
        <v>0</v>
      </c>
      <c r="J10665" s="69">
        <v>0</v>
      </c>
      <c r="K10665" s="91"/>
      <c r="L10665" s="91"/>
    </row>
    <row r="10666" spans="2:12" x14ac:dyDescent="0.25">
      <c r="B10666" s="67" t="s">
        <v>504</v>
      </c>
      <c r="C10666" s="67" t="s">
        <v>505</v>
      </c>
      <c r="D10666" s="68" t="s">
        <v>377</v>
      </c>
      <c r="E10666" s="67" t="s">
        <v>378</v>
      </c>
      <c r="F10666" s="68" t="s">
        <v>510</v>
      </c>
      <c r="G10666" s="67" t="s">
        <v>511</v>
      </c>
      <c r="H10666" s="68" t="s">
        <v>362</v>
      </c>
      <c r="I10666" s="69">
        <v>38</v>
      </c>
      <c r="J10666" s="69">
        <v>42</v>
      </c>
      <c r="K10666" s="91"/>
      <c r="L10666" s="91"/>
    </row>
    <row r="10667" spans="2:12" x14ac:dyDescent="0.25">
      <c r="B10667" s="67" t="s">
        <v>504</v>
      </c>
      <c r="C10667" s="67" t="s">
        <v>505</v>
      </c>
      <c r="D10667" s="68" t="s">
        <v>377</v>
      </c>
      <c r="E10667" s="67" t="s">
        <v>378</v>
      </c>
      <c r="F10667" s="68" t="s">
        <v>510</v>
      </c>
      <c r="G10667" s="67" t="s">
        <v>511</v>
      </c>
      <c r="H10667" s="68" t="s">
        <v>363</v>
      </c>
      <c r="I10667" s="69">
        <v>25</v>
      </c>
      <c r="J10667" s="69">
        <v>34</v>
      </c>
      <c r="K10667" s="91"/>
      <c r="L10667" s="91"/>
    </row>
    <row r="10668" spans="2:12" x14ac:dyDescent="0.25">
      <c r="B10668" s="67" t="s">
        <v>504</v>
      </c>
      <c r="C10668" s="67" t="s">
        <v>505</v>
      </c>
      <c r="D10668" s="68" t="s">
        <v>377</v>
      </c>
      <c r="E10668" s="67" t="s">
        <v>378</v>
      </c>
      <c r="F10668" s="68" t="s">
        <v>510</v>
      </c>
      <c r="G10668" s="67" t="s">
        <v>511</v>
      </c>
      <c r="H10668" s="68" t="s">
        <v>364</v>
      </c>
      <c r="I10668" s="69">
        <v>0</v>
      </c>
      <c r="J10668" s="69">
        <v>0</v>
      </c>
      <c r="K10668" s="91"/>
      <c r="L10668" s="91"/>
    </row>
    <row r="10669" spans="2:12" x14ac:dyDescent="0.25">
      <c r="B10669" s="67" t="s">
        <v>504</v>
      </c>
      <c r="C10669" s="67" t="s">
        <v>505</v>
      </c>
      <c r="D10669" s="68" t="s">
        <v>377</v>
      </c>
      <c r="E10669" s="67" t="s">
        <v>378</v>
      </c>
      <c r="F10669" s="68" t="s">
        <v>510</v>
      </c>
      <c r="G10669" s="67" t="s">
        <v>511</v>
      </c>
      <c r="H10669" s="68" t="s">
        <v>363</v>
      </c>
      <c r="I10669" s="69">
        <v>0</v>
      </c>
      <c r="J10669" s="69">
        <v>0</v>
      </c>
      <c r="K10669" s="91"/>
      <c r="L10669" s="91"/>
    </row>
    <row r="10670" spans="2:12" x14ac:dyDescent="0.25">
      <c r="B10670" s="67" t="s">
        <v>504</v>
      </c>
      <c r="C10670" s="67" t="s">
        <v>505</v>
      </c>
      <c r="D10670" s="68" t="s">
        <v>377</v>
      </c>
      <c r="E10670" s="67" t="s">
        <v>378</v>
      </c>
      <c r="F10670" s="68" t="s">
        <v>510</v>
      </c>
      <c r="G10670" s="67" t="s">
        <v>511</v>
      </c>
      <c r="H10670" s="68" t="s">
        <v>363</v>
      </c>
      <c r="I10670" s="69">
        <v>0</v>
      </c>
      <c r="J10670" s="69">
        <v>0</v>
      </c>
      <c r="K10670" s="91"/>
      <c r="L10670" s="91"/>
    </row>
    <row r="10671" spans="2:12" x14ac:dyDescent="0.25">
      <c r="B10671" s="67" t="s">
        <v>504</v>
      </c>
      <c r="C10671" s="67" t="s">
        <v>505</v>
      </c>
      <c r="D10671" s="68" t="s">
        <v>377</v>
      </c>
      <c r="E10671" s="67" t="s">
        <v>378</v>
      </c>
      <c r="F10671" s="68" t="s">
        <v>510</v>
      </c>
      <c r="G10671" s="67" t="s">
        <v>511</v>
      </c>
      <c r="H10671" s="68" t="s">
        <v>362</v>
      </c>
      <c r="I10671" s="69">
        <v>20</v>
      </c>
      <c r="J10671" s="69">
        <v>25</v>
      </c>
      <c r="K10671" s="91"/>
      <c r="L10671" s="91"/>
    </row>
    <row r="10672" spans="2:12" x14ac:dyDescent="0.25">
      <c r="B10672" s="67" t="s">
        <v>504</v>
      </c>
      <c r="C10672" s="67" t="s">
        <v>505</v>
      </c>
      <c r="D10672" s="68" t="s">
        <v>377</v>
      </c>
      <c r="E10672" s="67" t="s">
        <v>378</v>
      </c>
      <c r="F10672" s="68" t="s">
        <v>510</v>
      </c>
      <c r="G10672" s="67" t="s">
        <v>511</v>
      </c>
      <c r="H10672" s="68" t="s">
        <v>363</v>
      </c>
      <c r="I10672" s="69">
        <v>60</v>
      </c>
      <c r="J10672" s="69">
        <v>42</v>
      </c>
      <c r="K10672" s="91"/>
      <c r="L10672" s="91"/>
    </row>
    <row r="10673" spans="2:12" x14ac:dyDescent="0.25">
      <c r="B10673" s="67" t="s">
        <v>504</v>
      </c>
      <c r="C10673" s="67" t="s">
        <v>505</v>
      </c>
      <c r="D10673" s="68" t="s">
        <v>377</v>
      </c>
      <c r="E10673" s="67" t="s">
        <v>378</v>
      </c>
      <c r="F10673" s="68" t="s">
        <v>510</v>
      </c>
      <c r="G10673" s="67" t="s">
        <v>511</v>
      </c>
      <c r="H10673" s="68" t="s">
        <v>364</v>
      </c>
      <c r="I10673" s="69">
        <v>0</v>
      </c>
      <c r="J10673" s="69">
        <v>0</v>
      </c>
      <c r="K10673" s="91"/>
      <c r="L10673" s="91"/>
    </row>
    <row r="10674" spans="2:12" x14ac:dyDescent="0.25">
      <c r="B10674" s="67" t="s">
        <v>504</v>
      </c>
      <c r="C10674" s="67" t="s">
        <v>505</v>
      </c>
      <c r="D10674" s="68" t="s">
        <v>377</v>
      </c>
      <c r="E10674" s="67" t="s">
        <v>378</v>
      </c>
      <c r="F10674" s="68" t="s">
        <v>510</v>
      </c>
      <c r="G10674" s="67" t="s">
        <v>511</v>
      </c>
      <c r="H10674" s="68" t="s">
        <v>363</v>
      </c>
      <c r="I10674" s="69">
        <v>0</v>
      </c>
      <c r="J10674" s="69">
        <v>0</v>
      </c>
      <c r="K10674" s="91"/>
      <c r="L10674" s="91"/>
    </row>
    <row r="10675" spans="2:12" x14ac:dyDescent="0.25">
      <c r="B10675" s="67" t="s">
        <v>504</v>
      </c>
      <c r="C10675" s="67" t="s">
        <v>505</v>
      </c>
      <c r="D10675" s="68" t="s">
        <v>377</v>
      </c>
      <c r="E10675" s="67" t="s">
        <v>378</v>
      </c>
      <c r="F10675" s="68" t="s">
        <v>510</v>
      </c>
      <c r="G10675" s="67" t="s">
        <v>511</v>
      </c>
      <c r="H10675" s="68" t="s">
        <v>362</v>
      </c>
      <c r="I10675" s="69">
        <v>30</v>
      </c>
      <c r="J10675" s="69">
        <v>60</v>
      </c>
      <c r="K10675" s="91"/>
      <c r="L10675" s="91"/>
    </row>
    <row r="10676" spans="2:12" x14ac:dyDescent="0.25">
      <c r="B10676" s="67" t="s">
        <v>504</v>
      </c>
      <c r="C10676" s="67" t="s">
        <v>505</v>
      </c>
      <c r="D10676" s="68" t="s">
        <v>377</v>
      </c>
      <c r="E10676" s="67" t="s">
        <v>378</v>
      </c>
      <c r="F10676" s="68" t="s">
        <v>510</v>
      </c>
      <c r="G10676" s="67" t="s">
        <v>511</v>
      </c>
      <c r="H10676" s="68" t="s">
        <v>363</v>
      </c>
      <c r="I10676" s="69">
        <v>2</v>
      </c>
      <c r="J10676" s="69">
        <v>16</v>
      </c>
      <c r="K10676" s="91"/>
      <c r="L10676" s="91"/>
    </row>
    <row r="10677" spans="2:12" x14ac:dyDescent="0.25">
      <c r="B10677" s="67" t="s">
        <v>504</v>
      </c>
      <c r="C10677" s="67" t="s">
        <v>505</v>
      </c>
      <c r="D10677" s="68" t="s">
        <v>377</v>
      </c>
      <c r="E10677" s="67" t="s">
        <v>378</v>
      </c>
      <c r="F10677" s="68" t="s">
        <v>510</v>
      </c>
      <c r="G10677" s="67" t="s">
        <v>511</v>
      </c>
      <c r="H10677" s="68" t="s">
        <v>364</v>
      </c>
      <c r="I10677" s="69">
        <v>18</v>
      </c>
      <c r="J10677" s="69">
        <v>20</v>
      </c>
      <c r="K10677" s="91"/>
      <c r="L10677" s="91"/>
    </row>
    <row r="10678" spans="2:12" x14ac:dyDescent="0.25">
      <c r="B10678" s="67" t="s">
        <v>504</v>
      </c>
      <c r="C10678" s="67" t="s">
        <v>505</v>
      </c>
      <c r="D10678" s="68" t="s">
        <v>377</v>
      </c>
      <c r="E10678" s="67" t="s">
        <v>378</v>
      </c>
      <c r="F10678" s="68" t="s">
        <v>510</v>
      </c>
      <c r="G10678" s="67" t="s">
        <v>511</v>
      </c>
      <c r="H10678" s="68" t="s">
        <v>362</v>
      </c>
      <c r="I10678" s="69">
        <v>0</v>
      </c>
      <c r="J10678" s="69">
        <v>0</v>
      </c>
      <c r="K10678" s="91"/>
      <c r="L10678" s="91"/>
    </row>
    <row r="10679" spans="2:12" x14ac:dyDescent="0.25">
      <c r="B10679" s="67" t="s">
        <v>504</v>
      </c>
      <c r="C10679" s="67" t="s">
        <v>505</v>
      </c>
      <c r="D10679" s="68" t="s">
        <v>377</v>
      </c>
      <c r="E10679" s="67" t="s">
        <v>378</v>
      </c>
      <c r="F10679" s="68" t="s">
        <v>510</v>
      </c>
      <c r="G10679" s="67" t="s">
        <v>511</v>
      </c>
      <c r="H10679" s="68" t="s">
        <v>363</v>
      </c>
      <c r="I10679" s="69">
        <v>0</v>
      </c>
      <c r="J10679" s="69">
        <v>0</v>
      </c>
      <c r="K10679" s="91"/>
      <c r="L10679" s="91"/>
    </row>
    <row r="10680" spans="2:12" x14ac:dyDescent="0.25">
      <c r="B10680" s="67" t="s">
        <v>504</v>
      </c>
      <c r="C10680" s="67" t="s">
        <v>505</v>
      </c>
      <c r="D10680" s="68" t="s">
        <v>377</v>
      </c>
      <c r="E10680" s="67" t="s">
        <v>378</v>
      </c>
      <c r="F10680" s="68" t="s">
        <v>510</v>
      </c>
      <c r="G10680" s="67" t="s">
        <v>511</v>
      </c>
      <c r="H10680" s="68" t="s">
        <v>364</v>
      </c>
      <c r="I10680" s="69">
        <v>0</v>
      </c>
      <c r="J10680" s="69">
        <v>0</v>
      </c>
      <c r="K10680" s="91"/>
      <c r="L10680" s="91"/>
    </row>
    <row r="10681" spans="2:12" x14ac:dyDescent="0.25">
      <c r="B10681" s="67" t="s">
        <v>504</v>
      </c>
      <c r="C10681" s="67" t="s">
        <v>505</v>
      </c>
      <c r="D10681" s="68" t="s">
        <v>377</v>
      </c>
      <c r="E10681" s="67" t="s">
        <v>378</v>
      </c>
      <c r="F10681" s="68" t="s">
        <v>510</v>
      </c>
      <c r="G10681" s="67" t="s">
        <v>511</v>
      </c>
      <c r="H10681" s="68" t="s">
        <v>362</v>
      </c>
      <c r="I10681" s="69">
        <v>114</v>
      </c>
      <c r="J10681" s="69">
        <v>140.4</v>
      </c>
      <c r="K10681" s="91"/>
      <c r="L10681" s="91"/>
    </row>
    <row r="10682" spans="2:12" x14ac:dyDescent="0.25">
      <c r="B10682" s="67" t="s">
        <v>504</v>
      </c>
      <c r="C10682" s="67" t="s">
        <v>505</v>
      </c>
      <c r="D10682" s="68" t="s">
        <v>377</v>
      </c>
      <c r="E10682" s="67" t="s">
        <v>378</v>
      </c>
      <c r="F10682" s="68" t="s">
        <v>510</v>
      </c>
      <c r="G10682" s="67" t="s">
        <v>511</v>
      </c>
      <c r="H10682" s="68" t="s">
        <v>363</v>
      </c>
      <c r="I10682" s="69">
        <v>0</v>
      </c>
      <c r="J10682" s="69">
        <v>0</v>
      </c>
      <c r="K10682" s="91"/>
      <c r="L10682" s="91"/>
    </row>
    <row r="10683" spans="2:12" x14ac:dyDescent="0.25">
      <c r="B10683" s="67" t="s">
        <v>504</v>
      </c>
      <c r="C10683" s="67" t="s">
        <v>505</v>
      </c>
      <c r="D10683" s="68" t="s">
        <v>377</v>
      </c>
      <c r="E10683" s="67" t="s">
        <v>378</v>
      </c>
      <c r="F10683" s="68" t="s">
        <v>510</v>
      </c>
      <c r="G10683" s="67" t="s">
        <v>511</v>
      </c>
      <c r="H10683" s="68" t="s">
        <v>364</v>
      </c>
      <c r="I10683" s="69">
        <v>30</v>
      </c>
      <c r="J10683" s="69">
        <v>63</v>
      </c>
      <c r="K10683" s="91"/>
      <c r="L10683" s="91"/>
    </row>
    <row r="10684" spans="2:12" x14ac:dyDescent="0.25">
      <c r="B10684" s="67" t="s">
        <v>504</v>
      </c>
      <c r="C10684" s="67" t="s">
        <v>505</v>
      </c>
      <c r="D10684" s="68" t="s">
        <v>377</v>
      </c>
      <c r="E10684" s="67" t="s">
        <v>378</v>
      </c>
      <c r="F10684" s="68" t="s">
        <v>510</v>
      </c>
      <c r="G10684" s="67" t="s">
        <v>511</v>
      </c>
      <c r="H10684" s="68" t="s">
        <v>362</v>
      </c>
      <c r="I10684" s="69">
        <v>77</v>
      </c>
      <c r="J10684" s="69">
        <v>238</v>
      </c>
      <c r="K10684" s="91"/>
      <c r="L10684" s="91"/>
    </row>
    <row r="10685" spans="2:12" x14ac:dyDescent="0.25">
      <c r="B10685" s="67" t="s">
        <v>504</v>
      </c>
      <c r="C10685" s="67" t="s">
        <v>505</v>
      </c>
      <c r="D10685" s="68" t="s">
        <v>377</v>
      </c>
      <c r="E10685" s="67" t="s">
        <v>378</v>
      </c>
      <c r="F10685" s="68" t="s">
        <v>510</v>
      </c>
      <c r="G10685" s="67" t="s">
        <v>511</v>
      </c>
      <c r="H10685" s="68" t="s">
        <v>363</v>
      </c>
      <c r="I10685" s="69">
        <v>545</v>
      </c>
      <c r="J10685" s="69">
        <v>555</v>
      </c>
      <c r="K10685" s="91"/>
      <c r="L10685" s="91"/>
    </row>
    <row r="10686" spans="2:12" x14ac:dyDescent="0.25">
      <c r="B10686" s="67" t="s">
        <v>504</v>
      </c>
      <c r="C10686" s="67" t="s">
        <v>505</v>
      </c>
      <c r="D10686" s="68" t="s">
        <v>377</v>
      </c>
      <c r="E10686" s="67" t="s">
        <v>378</v>
      </c>
      <c r="F10686" s="68" t="s">
        <v>510</v>
      </c>
      <c r="G10686" s="67" t="s">
        <v>511</v>
      </c>
      <c r="H10686" s="68" t="s">
        <v>364</v>
      </c>
      <c r="I10686" s="69">
        <v>80</v>
      </c>
      <c r="J10686" s="69">
        <v>40</v>
      </c>
      <c r="K10686" s="91"/>
      <c r="L10686" s="91"/>
    </row>
    <row r="10687" spans="2:12" x14ac:dyDescent="0.25">
      <c r="B10687" s="67" t="s">
        <v>504</v>
      </c>
      <c r="C10687" s="67" t="s">
        <v>505</v>
      </c>
      <c r="D10687" s="68" t="s">
        <v>377</v>
      </c>
      <c r="E10687" s="67" t="s">
        <v>378</v>
      </c>
      <c r="F10687" s="68" t="s">
        <v>510</v>
      </c>
      <c r="G10687" s="67" t="s">
        <v>511</v>
      </c>
      <c r="H10687" s="68" t="s">
        <v>363</v>
      </c>
      <c r="I10687" s="69">
        <v>0</v>
      </c>
      <c r="J10687" s="69">
        <v>6</v>
      </c>
      <c r="K10687" s="91"/>
      <c r="L10687" s="91"/>
    </row>
    <row r="10688" spans="2:12" x14ac:dyDescent="0.25">
      <c r="B10688" s="67" t="s">
        <v>504</v>
      </c>
      <c r="C10688" s="67" t="s">
        <v>505</v>
      </c>
      <c r="D10688" s="68" t="s">
        <v>377</v>
      </c>
      <c r="E10688" s="67" t="s">
        <v>378</v>
      </c>
      <c r="F10688" s="68" t="s">
        <v>510</v>
      </c>
      <c r="G10688" s="67" t="s">
        <v>511</v>
      </c>
      <c r="H10688" s="68" t="s">
        <v>363</v>
      </c>
      <c r="I10688" s="69">
        <v>0</v>
      </c>
      <c r="J10688" s="69">
        <v>0</v>
      </c>
      <c r="K10688" s="91"/>
      <c r="L10688" s="91"/>
    </row>
    <row r="10689" spans="2:12" x14ac:dyDescent="0.25">
      <c r="B10689" s="67" t="s">
        <v>504</v>
      </c>
      <c r="C10689" s="67" t="s">
        <v>505</v>
      </c>
      <c r="D10689" s="68" t="s">
        <v>377</v>
      </c>
      <c r="E10689" s="67" t="s">
        <v>378</v>
      </c>
      <c r="F10689" s="68" t="s">
        <v>510</v>
      </c>
      <c r="G10689" s="67" t="s">
        <v>511</v>
      </c>
      <c r="H10689" s="68" t="s">
        <v>362</v>
      </c>
      <c r="I10689" s="69">
        <v>8</v>
      </c>
      <c r="J10689" s="69">
        <v>8</v>
      </c>
      <c r="K10689" s="91"/>
      <c r="L10689" s="91"/>
    </row>
    <row r="10690" spans="2:12" x14ac:dyDescent="0.25">
      <c r="B10690" s="67" t="s">
        <v>504</v>
      </c>
      <c r="C10690" s="67" t="s">
        <v>505</v>
      </c>
      <c r="D10690" s="68" t="s">
        <v>377</v>
      </c>
      <c r="E10690" s="67" t="s">
        <v>378</v>
      </c>
      <c r="F10690" s="68" t="s">
        <v>510</v>
      </c>
      <c r="G10690" s="67" t="s">
        <v>511</v>
      </c>
      <c r="H10690" s="68" t="s">
        <v>363</v>
      </c>
      <c r="I10690" s="69">
        <v>4</v>
      </c>
      <c r="J10690" s="69">
        <v>0</v>
      </c>
      <c r="K10690" s="91"/>
      <c r="L10690" s="91"/>
    </row>
    <row r="10691" spans="2:12" x14ac:dyDescent="0.25">
      <c r="B10691" s="67" t="s">
        <v>504</v>
      </c>
      <c r="C10691" s="67" t="s">
        <v>505</v>
      </c>
      <c r="D10691" s="68" t="s">
        <v>377</v>
      </c>
      <c r="E10691" s="67" t="s">
        <v>378</v>
      </c>
      <c r="F10691" s="68" t="s">
        <v>510</v>
      </c>
      <c r="G10691" s="67" t="s">
        <v>511</v>
      </c>
      <c r="H10691" s="68" t="s">
        <v>364</v>
      </c>
      <c r="I10691" s="69">
        <v>0</v>
      </c>
      <c r="J10691" s="69">
        <v>0</v>
      </c>
      <c r="K10691" s="91"/>
      <c r="L10691" s="91"/>
    </row>
    <row r="10692" spans="2:12" x14ac:dyDescent="0.25">
      <c r="B10692" s="67" t="s">
        <v>504</v>
      </c>
      <c r="C10692" s="67" t="s">
        <v>505</v>
      </c>
      <c r="D10692" s="68" t="s">
        <v>377</v>
      </c>
      <c r="E10692" s="67" t="s">
        <v>378</v>
      </c>
      <c r="F10692" s="68" t="s">
        <v>510</v>
      </c>
      <c r="G10692" s="67" t="s">
        <v>511</v>
      </c>
      <c r="H10692" s="68" t="s">
        <v>363</v>
      </c>
      <c r="I10692" s="69">
        <v>2</v>
      </c>
      <c r="J10692" s="69">
        <v>2</v>
      </c>
      <c r="K10692" s="91"/>
      <c r="L10692" s="91"/>
    </row>
    <row r="10693" spans="2:12" x14ac:dyDescent="0.25">
      <c r="B10693" s="67" t="s">
        <v>504</v>
      </c>
      <c r="C10693" s="67" t="s">
        <v>505</v>
      </c>
      <c r="D10693" s="68" t="s">
        <v>377</v>
      </c>
      <c r="E10693" s="67" t="s">
        <v>378</v>
      </c>
      <c r="F10693" s="68" t="s">
        <v>510</v>
      </c>
      <c r="G10693" s="67" t="s">
        <v>511</v>
      </c>
      <c r="H10693" s="68" t="s">
        <v>363</v>
      </c>
      <c r="I10693" s="69">
        <v>2</v>
      </c>
      <c r="J10693" s="69">
        <v>0</v>
      </c>
      <c r="K10693" s="91"/>
      <c r="L10693" s="91"/>
    </row>
    <row r="10694" spans="2:12" x14ac:dyDescent="0.25">
      <c r="B10694" s="67" t="s">
        <v>504</v>
      </c>
      <c r="C10694" s="67" t="s">
        <v>505</v>
      </c>
      <c r="D10694" s="68" t="s">
        <v>377</v>
      </c>
      <c r="E10694" s="67" t="s">
        <v>378</v>
      </c>
      <c r="F10694" s="68" t="s">
        <v>510</v>
      </c>
      <c r="G10694" s="67" t="s">
        <v>511</v>
      </c>
      <c r="H10694" s="68" t="s">
        <v>363</v>
      </c>
      <c r="I10694" s="69">
        <v>0</v>
      </c>
      <c r="J10694" s="69">
        <v>1</v>
      </c>
      <c r="K10694" s="91"/>
      <c r="L10694" s="91"/>
    </row>
    <row r="10695" spans="2:12" x14ac:dyDescent="0.25">
      <c r="B10695" s="67" t="s">
        <v>504</v>
      </c>
      <c r="C10695" s="67" t="s">
        <v>505</v>
      </c>
      <c r="D10695" s="68" t="s">
        <v>377</v>
      </c>
      <c r="E10695" s="67" t="s">
        <v>378</v>
      </c>
      <c r="F10695" s="68" t="s">
        <v>510</v>
      </c>
      <c r="G10695" s="67" t="s">
        <v>511</v>
      </c>
      <c r="H10695" s="68" t="s">
        <v>363</v>
      </c>
      <c r="I10695" s="69">
        <v>0</v>
      </c>
      <c r="J10695" s="69">
        <v>0</v>
      </c>
      <c r="K10695" s="91"/>
      <c r="L10695" s="91"/>
    </row>
    <row r="10696" spans="2:12" x14ac:dyDescent="0.25">
      <c r="B10696" s="67" t="s">
        <v>504</v>
      </c>
      <c r="C10696" s="67" t="s">
        <v>505</v>
      </c>
      <c r="D10696" s="68" t="s">
        <v>377</v>
      </c>
      <c r="E10696" s="67" t="s">
        <v>378</v>
      </c>
      <c r="F10696" s="68" t="s">
        <v>510</v>
      </c>
      <c r="G10696" s="67" t="s">
        <v>511</v>
      </c>
      <c r="H10696" s="68" t="s">
        <v>362</v>
      </c>
      <c r="I10696" s="69">
        <v>10</v>
      </c>
      <c r="J10696" s="69">
        <v>10</v>
      </c>
      <c r="K10696" s="91"/>
      <c r="L10696" s="91"/>
    </row>
    <row r="10697" spans="2:12" x14ac:dyDescent="0.25">
      <c r="B10697" s="67" t="s">
        <v>504</v>
      </c>
      <c r="C10697" s="67" t="s">
        <v>505</v>
      </c>
      <c r="D10697" s="68" t="s">
        <v>377</v>
      </c>
      <c r="E10697" s="67" t="s">
        <v>378</v>
      </c>
      <c r="F10697" s="68" t="s">
        <v>510</v>
      </c>
      <c r="G10697" s="67" t="s">
        <v>511</v>
      </c>
      <c r="H10697" s="68" t="s">
        <v>363</v>
      </c>
      <c r="I10697" s="69">
        <v>39</v>
      </c>
      <c r="J10697" s="69">
        <v>45</v>
      </c>
      <c r="K10697" s="91"/>
      <c r="L10697" s="91"/>
    </row>
    <row r="10698" spans="2:12" x14ac:dyDescent="0.25">
      <c r="B10698" s="67" t="s">
        <v>504</v>
      </c>
      <c r="C10698" s="67" t="s">
        <v>505</v>
      </c>
      <c r="D10698" s="68" t="s">
        <v>377</v>
      </c>
      <c r="E10698" s="67" t="s">
        <v>378</v>
      </c>
      <c r="F10698" s="68" t="s">
        <v>510</v>
      </c>
      <c r="G10698" s="67" t="s">
        <v>511</v>
      </c>
      <c r="H10698" s="68" t="s">
        <v>364</v>
      </c>
      <c r="I10698" s="69">
        <v>0</v>
      </c>
      <c r="J10698" s="69">
        <v>0</v>
      </c>
      <c r="K10698" s="91"/>
      <c r="L10698" s="91"/>
    </row>
    <row r="10699" spans="2:12" x14ac:dyDescent="0.25">
      <c r="B10699" s="67" t="s">
        <v>504</v>
      </c>
      <c r="C10699" s="67" t="s">
        <v>505</v>
      </c>
      <c r="D10699" s="68" t="s">
        <v>377</v>
      </c>
      <c r="E10699" s="67" t="s">
        <v>378</v>
      </c>
      <c r="F10699" s="68" t="s">
        <v>510</v>
      </c>
      <c r="G10699" s="67" t="s">
        <v>511</v>
      </c>
      <c r="H10699" s="68" t="s">
        <v>362</v>
      </c>
      <c r="I10699" s="69">
        <v>0</v>
      </c>
      <c r="J10699" s="69">
        <v>0</v>
      </c>
      <c r="K10699" s="91"/>
      <c r="L10699" s="91"/>
    </row>
    <row r="10700" spans="2:12" x14ac:dyDescent="0.25">
      <c r="B10700" s="67" t="s">
        <v>504</v>
      </c>
      <c r="C10700" s="67" t="s">
        <v>505</v>
      </c>
      <c r="D10700" s="68" t="s">
        <v>377</v>
      </c>
      <c r="E10700" s="67" t="s">
        <v>378</v>
      </c>
      <c r="F10700" s="68" t="s">
        <v>510</v>
      </c>
      <c r="G10700" s="67" t="s">
        <v>511</v>
      </c>
      <c r="H10700" s="68" t="s">
        <v>363</v>
      </c>
      <c r="I10700" s="69">
        <v>0</v>
      </c>
      <c r="J10700" s="69">
        <v>6</v>
      </c>
      <c r="K10700" s="91"/>
      <c r="L10700" s="91"/>
    </row>
    <row r="10701" spans="2:12" x14ac:dyDescent="0.25">
      <c r="B10701" s="67" t="s">
        <v>504</v>
      </c>
      <c r="C10701" s="67" t="s">
        <v>505</v>
      </c>
      <c r="D10701" s="68" t="s">
        <v>377</v>
      </c>
      <c r="E10701" s="67" t="s">
        <v>378</v>
      </c>
      <c r="F10701" s="68" t="s">
        <v>510</v>
      </c>
      <c r="G10701" s="67" t="s">
        <v>511</v>
      </c>
      <c r="H10701" s="68" t="s">
        <v>364</v>
      </c>
      <c r="I10701" s="69">
        <v>0</v>
      </c>
      <c r="J10701" s="69">
        <v>3</v>
      </c>
      <c r="K10701" s="91"/>
      <c r="L10701" s="91"/>
    </row>
    <row r="10702" spans="2:12" x14ac:dyDescent="0.25">
      <c r="B10702" s="67" t="s">
        <v>504</v>
      </c>
      <c r="C10702" s="67" t="s">
        <v>505</v>
      </c>
      <c r="D10702" s="68" t="s">
        <v>377</v>
      </c>
      <c r="E10702" s="67" t="s">
        <v>378</v>
      </c>
      <c r="F10702" s="68" t="s">
        <v>510</v>
      </c>
      <c r="G10702" s="67" t="s">
        <v>511</v>
      </c>
      <c r="H10702" s="68" t="s">
        <v>363</v>
      </c>
      <c r="I10702" s="69">
        <v>0</v>
      </c>
      <c r="J10702" s="69">
        <v>2</v>
      </c>
      <c r="K10702" s="91"/>
      <c r="L10702" s="91"/>
    </row>
    <row r="10703" spans="2:12" x14ac:dyDescent="0.25">
      <c r="B10703" s="67" t="s">
        <v>504</v>
      </c>
      <c r="C10703" s="67" t="s">
        <v>505</v>
      </c>
      <c r="D10703" s="68" t="s">
        <v>377</v>
      </c>
      <c r="E10703" s="67" t="s">
        <v>378</v>
      </c>
      <c r="F10703" s="68" t="s">
        <v>510</v>
      </c>
      <c r="G10703" s="67" t="s">
        <v>511</v>
      </c>
      <c r="H10703" s="68" t="s">
        <v>362</v>
      </c>
      <c r="I10703" s="69">
        <v>0</v>
      </c>
      <c r="J10703" s="69">
        <v>0</v>
      </c>
      <c r="K10703" s="91"/>
      <c r="L10703" s="91"/>
    </row>
    <row r="10704" spans="2:12" x14ac:dyDescent="0.25">
      <c r="B10704" s="67" t="s">
        <v>504</v>
      </c>
      <c r="C10704" s="67" t="s">
        <v>505</v>
      </c>
      <c r="D10704" s="68" t="s">
        <v>377</v>
      </c>
      <c r="E10704" s="67" t="s">
        <v>378</v>
      </c>
      <c r="F10704" s="68" t="s">
        <v>510</v>
      </c>
      <c r="G10704" s="67" t="s">
        <v>511</v>
      </c>
      <c r="H10704" s="68" t="s">
        <v>363</v>
      </c>
      <c r="I10704" s="69">
        <v>0</v>
      </c>
      <c r="J10704" s="69">
        <v>0</v>
      </c>
      <c r="K10704" s="91"/>
      <c r="L10704" s="91"/>
    </row>
    <row r="10705" spans="2:12" x14ac:dyDescent="0.25">
      <c r="B10705" s="67" t="s">
        <v>504</v>
      </c>
      <c r="C10705" s="67" t="s">
        <v>505</v>
      </c>
      <c r="D10705" s="68" t="s">
        <v>377</v>
      </c>
      <c r="E10705" s="67" t="s">
        <v>378</v>
      </c>
      <c r="F10705" s="68" t="s">
        <v>510</v>
      </c>
      <c r="G10705" s="67" t="s">
        <v>511</v>
      </c>
      <c r="H10705" s="68" t="s">
        <v>364</v>
      </c>
      <c r="I10705" s="69">
        <v>0</v>
      </c>
      <c r="J10705" s="69">
        <v>0</v>
      </c>
      <c r="K10705" s="91"/>
      <c r="L10705" s="91"/>
    </row>
    <row r="10706" spans="2:12" x14ac:dyDescent="0.25">
      <c r="B10706" s="67" t="s">
        <v>504</v>
      </c>
      <c r="C10706" s="67" t="s">
        <v>505</v>
      </c>
      <c r="D10706" s="68" t="s">
        <v>377</v>
      </c>
      <c r="E10706" s="67" t="s">
        <v>378</v>
      </c>
      <c r="F10706" s="68" t="s">
        <v>510</v>
      </c>
      <c r="G10706" s="67" t="s">
        <v>511</v>
      </c>
      <c r="H10706" s="68" t="s">
        <v>362</v>
      </c>
      <c r="I10706" s="69">
        <v>10</v>
      </c>
      <c r="J10706" s="69">
        <v>15</v>
      </c>
      <c r="K10706" s="91"/>
      <c r="L10706" s="91"/>
    </row>
    <row r="10707" spans="2:12" x14ac:dyDescent="0.25">
      <c r="B10707" s="67" t="s">
        <v>504</v>
      </c>
      <c r="C10707" s="67" t="s">
        <v>505</v>
      </c>
      <c r="D10707" s="68" t="s">
        <v>377</v>
      </c>
      <c r="E10707" s="67" t="s">
        <v>378</v>
      </c>
      <c r="F10707" s="68" t="s">
        <v>510</v>
      </c>
      <c r="G10707" s="67" t="s">
        <v>511</v>
      </c>
      <c r="H10707" s="68" t="s">
        <v>363</v>
      </c>
      <c r="I10707" s="69">
        <v>36</v>
      </c>
      <c r="J10707" s="69">
        <v>0</v>
      </c>
      <c r="K10707" s="91"/>
      <c r="L10707" s="91"/>
    </row>
    <row r="10708" spans="2:12" x14ac:dyDescent="0.25">
      <c r="B10708" s="67" t="s">
        <v>504</v>
      </c>
      <c r="C10708" s="67" t="s">
        <v>505</v>
      </c>
      <c r="D10708" s="68" t="s">
        <v>377</v>
      </c>
      <c r="E10708" s="67" t="s">
        <v>378</v>
      </c>
      <c r="F10708" s="68" t="s">
        <v>510</v>
      </c>
      <c r="G10708" s="67" t="s">
        <v>511</v>
      </c>
      <c r="H10708" s="68" t="s">
        <v>364</v>
      </c>
      <c r="I10708" s="69">
        <v>10</v>
      </c>
      <c r="J10708" s="69">
        <v>8</v>
      </c>
      <c r="K10708" s="91"/>
      <c r="L10708" s="91"/>
    </row>
    <row r="10709" spans="2:12" x14ac:dyDescent="0.25">
      <c r="B10709" s="67" t="s">
        <v>504</v>
      </c>
      <c r="C10709" s="67" t="s">
        <v>505</v>
      </c>
      <c r="D10709" s="68" t="s">
        <v>377</v>
      </c>
      <c r="E10709" s="67" t="s">
        <v>378</v>
      </c>
      <c r="F10709" s="68" t="s">
        <v>510</v>
      </c>
      <c r="G10709" s="67" t="s">
        <v>511</v>
      </c>
      <c r="H10709" s="68" t="s">
        <v>362</v>
      </c>
      <c r="I10709" s="69">
        <v>0</v>
      </c>
      <c r="J10709" s="69">
        <v>8</v>
      </c>
      <c r="K10709" s="91"/>
      <c r="L10709" s="91"/>
    </row>
    <row r="10710" spans="2:12" x14ac:dyDescent="0.25">
      <c r="B10710" s="67" t="s">
        <v>504</v>
      </c>
      <c r="C10710" s="67" t="s">
        <v>505</v>
      </c>
      <c r="D10710" s="68" t="s">
        <v>377</v>
      </c>
      <c r="E10710" s="67" t="s">
        <v>378</v>
      </c>
      <c r="F10710" s="68" t="s">
        <v>510</v>
      </c>
      <c r="G10710" s="67" t="s">
        <v>511</v>
      </c>
      <c r="H10710" s="68" t="s">
        <v>363</v>
      </c>
      <c r="I10710" s="69">
        <v>20</v>
      </c>
      <c r="J10710" s="69">
        <v>40</v>
      </c>
      <c r="K10710" s="91"/>
      <c r="L10710" s="91"/>
    </row>
    <row r="10711" spans="2:12" x14ac:dyDescent="0.25">
      <c r="B10711" s="67" t="s">
        <v>504</v>
      </c>
      <c r="C10711" s="67" t="s">
        <v>505</v>
      </c>
      <c r="D10711" s="68" t="s">
        <v>377</v>
      </c>
      <c r="E10711" s="67" t="s">
        <v>378</v>
      </c>
      <c r="F10711" s="68" t="s">
        <v>510</v>
      </c>
      <c r="G10711" s="67" t="s">
        <v>511</v>
      </c>
      <c r="H10711" s="68" t="s">
        <v>364</v>
      </c>
      <c r="I10711" s="69">
        <v>0</v>
      </c>
      <c r="J10711" s="69">
        <v>16</v>
      </c>
      <c r="K10711" s="91"/>
      <c r="L10711" s="91"/>
    </row>
    <row r="10712" spans="2:12" x14ac:dyDescent="0.25">
      <c r="B10712" s="67" t="s">
        <v>504</v>
      </c>
      <c r="C10712" s="67" t="s">
        <v>505</v>
      </c>
      <c r="D10712" s="68" t="s">
        <v>377</v>
      </c>
      <c r="E10712" s="67" t="s">
        <v>378</v>
      </c>
      <c r="F10712" s="68" t="s">
        <v>510</v>
      </c>
      <c r="G10712" s="67" t="s">
        <v>511</v>
      </c>
      <c r="H10712" s="68" t="s">
        <v>363</v>
      </c>
      <c r="I10712" s="69">
        <v>0</v>
      </c>
      <c r="J10712" s="69">
        <v>0</v>
      </c>
      <c r="K10712" s="91"/>
      <c r="L10712" s="91"/>
    </row>
    <row r="10713" spans="2:12" x14ac:dyDescent="0.25">
      <c r="B10713" s="67" t="s">
        <v>504</v>
      </c>
      <c r="C10713" s="67" t="s">
        <v>505</v>
      </c>
      <c r="D10713" s="68" t="s">
        <v>377</v>
      </c>
      <c r="E10713" s="67" t="s">
        <v>378</v>
      </c>
      <c r="F10713" s="68" t="s">
        <v>510</v>
      </c>
      <c r="G10713" s="67" t="s">
        <v>511</v>
      </c>
      <c r="H10713" s="68" t="s">
        <v>362</v>
      </c>
      <c r="I10713" s="69">
        <v>21</v>
      </c>
      <c r="J10713" s="69">
        <v>18</v>
      </c>
      <c r="K10713" s="91"/>
      <c r="L10713" s="91"/>
    </row>
    <row r="10714" spans="2:12" x14ac:dyDescent="0.25">
      <c r="B10714" s="67" t="s">
        <v>504</v>
      </c>
      <c r="C10714" s="67" t="s">
        <v>505</v>
      </c>
      <c r="D10714" s="68" t="s">
        <v>377</v>
      </c>
      <c r="E10714" s="67" t="s">
        <v>378</v>
      </c>
      <c r="F10714" s="68" t="s">
        <v>510</v>
      </c>
      <c r="G10714" s="67" t="s">
        <v>511</v>
      </c>
      <c r="H10714" s="68" t="s">
        <v>363</v>
      </c>
      <c r="I10714" s="69">
        <v>172</v>
      </c>
      <c r="J10714" s="69">
        <v>200</v>
      </c>
      <c r="K10714" s="91"/>
      <c r="L10714" s="91"/>
    </row>
    <row r="10715" spans="2:12" x14ac:dyDescent="0.25">
      <c r="B10715" s="67" t="s">
        <v>504</v>
      </c>
      <c r="C10715" s="67" t="s">
        <v>505</v>
      </c>
      <c r="D10715" s="68" t="s">
        <v>377</v>
      </c>
      <c r="E10715" s="67" t="s">
        <v>378</v>
      </c>
      <c r="F10715" s="68" t="s">
        <v>510</v>
      </c>
      <c r="G10715" s="67" t="s">
        <v>511</v>
      </c>
      <c r="H10715" s="68" t="s">
        <v>364</v>
      </c>
      <c r="I10715" s="69">
        <v>52</v>
      </c>
      <c r="J10715" s="69">
        <v>48</v>
      </c>
      <c r="K10715" s="91"/>
      <c r="L10715" s="91"/>
    </row>
    <row r="10716" spans="2:12" x14ac:dyDescent="0.25">
      <c r="B10716" s="67" t="s">
        <v>504</v>
      </c>
      <c r="C10716" s="67" t="s">
        <v>505</v>
      </c>
      <c r="D10716" s="68" t="s">
        <v>377</v>
      </c>
      <c r="E10716" s="67" t="s">
        <v>378</v>
      </c>
      <c r="F10716" s="68" t="s">
        <v>510</v>
      </c>
      <c r="G10716" s="67" t="s">
        <v>511</v>
      </c>
      <c r="H10716" s="68" t="s">
        <v>362</v>
      </c>
      <c r="I10716" s="69">
        <v>0</v>
      </c>
      <c r="J10716" s="69">
        <v>0</v>
      </c>
      <c r="K10716" s="91"/>
      <c r="L10716" s="91"/>
    </row>
    <row r="10717" spans="2:12" x14ac:dyDescent="0.25">
      <c r="B10717" s="67" t="s">
        <v>504</v>
      </c>
      <c r="C10717" s="67" t="s">
        <v>505</v>
      </c>
      <c r="D10717" s="68" t="s">
        <v>377</v>
      </c>
      <c r="E10717" s="67" t="s">
        <v>378</v>
      </c>
      <c r="F10717" s="68" t="s">
        <v>510</v>
      </c>
      <c r="G10717" s="67" t="s">
        <v>511</v>
      </c>
      <c r="H10717" s="68" t="s">
        <v>362</v>
      </c>
      <c r="I10717" s="69">
        <v>10</v>
      </c>
      <c r="J10717" s="69">
        <v>0</v>
      </c>
      <c r="K10717" s="91"/>
      <c r="L10717" s="91"/>
    </row>
    <row r="10718" spans="2:12" x14ac:dyDescent="0.25">
      <c r="B10718" s="67" t="s">
        <v>504</v>
      </c>
      <c r="C10718" s="67" t="s">
        <v>505</v>
      </c>
      <c r="D10718" s="68" t="s">
        <v>377</v>
      </c>
      <c r="E10718" s="67" t="s">
        <v>378</v>
      </c>
      <c r="F10718" s="68" t="s">
        <v>510</v>
      </c>
      <c r="G10718" s="67" t="s">
        <v>511</v>
      </c>
      <c r="H10718" s="68" t="s">
        <v>363</v>
      </c>
      <c r="I10718" s="69">
        <v>38</v>
      </c>
      <c r="J10718" s="69">
        <v>32</v>
      </c>
      <c r="K10718" s="91"/>
      <c r="L10718" s="91"/>
    </row>
    <row r="10719" spans="2:12" x14ac:dyDescent="0.25">
      <c r="B10719" s="67" t="s">
        <v>504</v>
      </c>
      <c r="C10719" s="67" t="s">
        <v>505</v>
      </c>
      <c r="D10719" s="68" t="s">
        <v>377</v>
      </c>
      <c r="E10719" s="67" t="s">
        <v>378</v>
      </c>
      <c r="F10719" s="68" t="s">
        <v>510</v>
      </c>
      <c r="G10719" s="67" t="s">
        <v>511</v>
      </c>
      <c r="H10719" s="68" t="s">
        <v>364</v>
      </c>
      <c r="I10719" s="69">
        <v>90</v>
      </c>
      <c r="J10719" s="69">
        <v>70</v>
      </c>
      <c r="K10719" s="91"/>
      <c r="L10719" s="91"/>
    </row>
    <row r="10720" spans="2:12" x14ac:dyDescent="0.25">
      <c r="B10720" s="67" t="s">
        <v>504</v>
      </c>
      <c r="C10720" s="67" t="s">
        <v>505</v>
      </c>
      <c r="D10720" s="68" t="s">
        <v>377</v>
      </c>
      <c r="E10720" s="67" t="s">
        <v>378</v>
      </c>
      <c r="F10720" s="68" t="s">
        <v>510</v>
      </c>
      <c r="G10720" s="67" t="s">
        <v>511</v>
      </c>
      <c r="H10720" s="68" t="s">
        <v>362</v>
      </c>
      <c r="I10720" s="69">
        <v>0</v>
      </c>
      <c r="J10720" s="69">
        <v>0</v>
      </c>
      <c r="K10720" s="91"/>
      <c r="L10720" s="91"/>
    </row>
    <row r="10721" spans="2:12" x14ac:dyDescent="0.25">
      <c r="B10721" s="67" t="s">
        <v>504</v>
      </c>
      <c r="C10721" s="67" t="s">
        <v>505</v>
      </c>
      <c r="D10721" s="68" t="s">
        <v>377</v>
      </c>
      <c r="E10721" s="67" t="s">
        <v>378</v>
      </c>
      <c r="F10721" s="68" t="s">
        <v>510</v>
      </c>
      <c r="G10721" s="67" t="s">
        <v>511</v>
      </c>
      <c r="H10721" s="68" t="s">
        <v>363</v>
      </c>
      <c r="I10721" s="69">
        <v>0</v>
      </c>
      <c r="J10721" s="69">
        <v>0</v>
      </c>
      <c r="K10721" s="91"/>
      <c r="L10721" s="91"/>
    </row>
    <row r="10722" spans="2:12" x14ac:dyDescent="0.25">
      <c r="B10722" s="67" t="s">
        <v>504</v>
      </c>
      <c r="C10722" s="67" t="s">
        <v>505</v>
      </c>
      <c r="D10722" s="68" t="s">
        <v>377</v>
      </c>
      <c r="E10722" s="67" t="s">
        <v>378</v>
      </c>
      <c r="F10722" s="68" t="s">
        <v>510</v>
      </c>
      <c r="G10722" s="67" t="s">
        <v>511</v>
      </c>
      <c r="H10722" s="68" t="s">
        <v>364</v>
      </c>
      <c r="I10722" s="69">
        <v>0</v>
      </c>
      <c r="J10722" s="69">
        <v>0</v>
      </c>
      <c r="K10722" s="91"/>
      <c r="L10722" s="91"/>
    </row>
    <row r="10723" spans="2:12" x14ac:dyDescent="0.25">
      <c r="B10723" s="67" t="s">
        <v>504</v>
      </c>
      <c r="C10723" s="67" t="s">
        <v>505</v>
      </c>
      <c r="D10723" s="68" t="s">
        <v>377</v>
      </c>
      <c r="E10723" s="67" t="s">
        <v>378</v>
      </c>
      <c r="F10723" s="68" t="s">
        <v>510</v>
      </c>
      <c r="G10723" s="67" t="s">
        <v>511</v>
      </c>
      <c r="H10723" s="68" t="s">
        <v>362</v>
      </c>
      <c r="I10723" s="69">
        <v>36</v>
      </c>
      <c r="J10723" s="69">
        <v>55</v>
      </c>
      <c r="K10723" s="91"/>
      <c r="L10723" s="91"/>
    </row>
    <row r="10724" spans="2:12" x14ac:dyDescent="0.25">
      <c r="B10724" s="67" t="s">
        <v>504</v>
      </c>
      <c r="C10724" s="67" t="s">
        <v>505</v>
      </c>
      <c r="D10724" s="68" t="s">
        <v>377</v>
      </c>
      <c r="E10724" s="67" t="s">
        <v>378</v>
      </c>
      <c r="F10724" s="68" t="s">
        <v>510</v>
      </c>
      <c r="G10724" s="67" t="s">
        <v>511</v>
      </c>
      <c r="H10724" s="68" t="s">
        <v>363</v>
      </c>
      <c r="I10724" s="69">
        <v>0</v>
      </c>
      <c r="J10724" s="69">
        <v>0</v>
      </c>
      <c r="K10724" s="91"/>
      <c r="L10724" s="91"/>
    </row>
    <row r="10725" spans="2:12" x14ac:dyDescent="0.25">
      <c r="B10725" s="67" t="s">
        <v>504</v>
      </c>
      <c r="C10725" s="67" t="s">
        <v>505</v>
      </c>
      <c r="D10725" s="68" t="s">
        <v>377</v>
      </c>
      <c r="E10725" s="67" t="s">
        <v>378</v>
      </c>
      <c r="F10725" s="68" t="s">
        <v>510</v>
      </c>
      <c r="G10725" s="67" t="s">
        <v>511</v>
      </c>
      <c r="H10725" s="68" t="s">
        <v>364</v>
      </c>
      <c r="I10725" s="69">
        <v>12</v>
      </c>
      <c r="J10725" s="69">
        <v>32</v>
      </c>
      <c r="K10725" s="91"/>
      <c r="L10725" s="91"/>
    </row>
    <row r="10726" spans="2:12" x14ac:dyDescent="0.25">
      <c r="B10726" s="67" t="s">
        <v>504</v>
      </c>
      <c r="C10726" s="67" t="s">
        <v>505</v>
      </c>
      <c r="D10726" s="68" t="s">
        <v>377</v>
      </c>
      <c r="E10726" s="67" t="s">
        <v>378</v>
      </c>
      <c r="F10726" s="68" t="s">
        <v>510</v>
      </c>
      <c r="G10726" s="67" t="s">
        <v>511</v>
      </c>
      <c r="H10726" s="68" t="s">
        <v>362</v>
      </c>
      <c r="I10726" s="69">
        <v>13.5</v>
      </c>
      <c r="J10726" s="69">
        <v>27</v>
      </c>
      <c r="K10726" s="91"/>
      <c r="L10726" s="91"/>
    </row>
    <row r="10727" spans="2:12" x14ac:dyDescent="0.25">
      <c r="B10727" s="67" t="s">
        <v>504</v>
      </c>
      <c r="C10727" s="67" t="s">
        <v>505</v>
      </c>
      <c r="D10727" s="68" t="s">
        <v>377</v>
      </c>
      <c r="E10727" s="67" t="s">
        <v>378</v>
      </c>
      <c r="F10727" s="68" t="s">
        <v>510</v>
      </c>
      <c r="G10727" s="67" t="s">
        <v>511</v>
      </c>
      <c r="H10727" s="68" t="s">
        <v>363</v>
      </c>
      <c r="I10727" s="69">
        <v>25.95</v>
      </c>
      <c r="J10727" s="69">
        <v>49.05</v>
      </c>
      <c r="K10727" s="91"/>
      <c r="L10727" s="91"/>
    </row>
    <row r="10728" spans="2:12" x14ac:dyDescent="0.25">
      <c r="B10728" s="67" t="s">
        <v>504</v>
      </c>
      <c r="C10728" s="67" t="s">
        <v>505</v>
      </c>
      <c r="D10728" s="68" t="s">
        <v>377</v>
      </c>
      <c r="E10728" s="67" t="s">
        <v>378</v>
      </c>
      <c r="F10728" s="68" t="s">
        <v>510</v>
      </c>
      <c r="G10728" s="67" t="s">
        <v>511</v>
      </c>
      <c r="H10728" s="68" t="s">
        <v>364</v>
      </c>
      <c r="I10728" s="69">
        <v>8.6999999999999993</v>
      </c>
      <c r="J10728" s="69">
        <v>9.3000000000000007</v>
      </c>
      <c r="K10728" s="91"/>
      <c r="L10728" s="91"/>
    </row>
    <row r="10729" spans="2:12" x14ac:dyDescent="0.25">
      <c r="B10729" s="67" t="s">
        <v>504</v>
      </c>
      <c r="C10729" s="67" t="s">
        <v>505</v>
      </c>
      <c r="D10729" s="68" t="s">
        <v>377</v>
      </c>
      <c r="E10729" s="67" t="s">
        <v>378</v>
      </c>
      <c r="F10729" s="68" t="s">
        <v>510</v>
      </c>
      <c r="G10729" s="67" t="s">
        <v>511</v>
      </c>
      <c r="H10729" s="68" t="s">
        <v>363</v>
      </c>
      <c r="I10729" s="69">
        <v>0</v>
      </c>
      <c r="J10729" s="69">
        <v>0</v>
      </c>
      <c r="K10729" s="91"/>
      <c r="L10729" s="91"/>
    </row>
    <row r="10730" spans="2:12" x14ac:dyDescent="0.25">
      <c r="B10730" s="67" t="s">
        <v>504</v>
      </c>
      <c r="C10730" s="67" t="s">
        <v>505</v>
      </c>
      <c r="D10730" s="68" t="s">
        <v>377</v>
      </c>
      <c r="E10730" s="67" t="s">
        <v>378</v>
      </c>
      <c r="F10730" s="68" t="s">
        <v>510</v>
      </c>
      <c r="G10730" s="67" t="s">
        <v>511</v>
      </c>
      <c r="H10730" s="68" t="s">
        <v>362</v>
      </c>
      <c r="I10730" s="69">
        <v>0</v>
      </c>
      <c r="J10730" s="69">
        <v>24</v>
      </c>
      <c r="K10730" s="91"/>
      <c r="L10730" s="91"/>
    </row>
    <row r="10731" spans="2:12" x14ac:dyDescent="0.25">
      <c r="B10731" s="67" t="s">
        <v>504</v>
      </c>
      <c r="C10731" s="67" t="s">
        <v>505</v>
      </c>
      <c r="D10731" s="68" t="s">
        <v>377</v>
      </c>
      <c r="E10731" s="67" t="s">
        <v>378</v>
      </c>
      <c r="F10731" s="68" t="s">
        <v>510</v>
      </c>
      <c r="G10731" s="67" t="s">
        <v>511</v>
      </c>
      <c r="H10731" s="68" t="s">
        <v>363</v>
      </c>
      <c r="I10731" s="69">
        <v>55</v>
      </c>
      <c r="J10731" s="69">
        <v>16</v>
      </c>
      <c r="K10731" s="91"/>
      <c r="L10731" s="91"/>
    </row>
    <row r="10732" spans="2:12" x14ac:dyDescent="0.25">
      <c r="B10732" s="67" t="s">
        <v>504</v>
      </c>
      <c r="C10732" s="67" t="s">
        <v>505</v>
      </c>
      <c r="D10732" s="68" t="s">
        <v>377</v>
      </c>
      <c r="E10732" s="67" t="s">
        <v>378</v>
      </c>
      <c r="F10732" s="68" t="s">
        <v>510</v>
      </c>
      <c r="G10732" s="67" t="s">
        <v>511</v>
      </c>
      <c r="H10732" s="68" t="s">
        <v>364</v>
      </c>
      <c r="I10732" s="69">
        <v>0</v>
      </c>
      <c r="J10732" s="69">
        <v>0</v>
      </c>
      <c r="K10732" s="91"/>
      <c r="L10732" s="91"/>
    </row>
    <row r="10733" spans="2:12" x14ac:dyDescent="0.25">
      <c r="B10733" s="67" t="s">
        <v>504</v>
      </c>
      <c r="C10733" s="67" t="s">
        <v>505</v>
      </c>
      <c r="D10733" s="68" t="s">
        <v>377</v>
      </c>
      <c r="E10733" s="67" t="s">
        <v>378</v>
      </c>
      <c r="F10733" s="68" t="s">
        <v>510</v>
      </c>
      <c r="G10733" s="67" t="s">
        <v>511</v>
      </c>
      <c r="H10733" s="68" t="s">
        <v>362</v>
      </c>
      <c r="I10733" s="69">
        <v>5</v>
      </c>
      <c r="J10733" s="69">
        <v>30</v>
      </c>
      <c r="K10733" s="91"/>
      <c r="L10733" s="91"/>
    </row>
    <row r="10734" spans="2:12" x14ac:dyDescent="0.25">
      <c r="B10734" s="67" t="s">
        <v>504</v>
      </c>
      <c r="C10734" s="67" t="s">
        <v>505</v>
      </c>
      <c r="D10734" s="68" t="s">
        <v>377</v>
      </c>
      <c r="E10734" s="67" t="s">
        <v>378</v>
      </c>
      <c r="F10734" s="68" t="s">
        <v>510</v>
      </c>
      <c r="G10734" s="67" t="s">
        <v>511</v>
      </c>
      <c r="H10734" s="68" t="s">
        <v>363</v>
      </c>
      <c r="I10734" s="69">
        <v>4</v>
      </c>
      <c r="J10734" s="69">
        <v>68</v>
      </c>
      <c r="K10734" s="91"/>
      <c r="L10734" s="91"/>
    </row>
    <row r="10735" spans="2:12" x14ac:dyDescent="0.25">
      <c r="B10735" s="67" t="s">
        <v>504</v>
      </c>
      <c r="C10735" s="67" t="s">
        <v>505</v>
      </c>
      <c r="D10735" s="68" t="s">
        <v>377</v>
      </c>
      <c r="E10735" s="67" t="s">
        <v>378</v>
      </c>
      <c r="F10735" s="68" t="s">
        <v>510</v>
      </c>
      <c r="G10735" s="67" t="s">
        <v>511</v>
      </c>
      <c r="H10735" s="68" t="s">
        <v>364</v>
      </c>
      <c r="I10735" s="69">
        <v>20</v>
      </c>
      <c r="J10735" s="69">
        <v>46</v>
      </c>
      <c r="K10735" s="91"/>
      <c r="L10735" s="91"/>
    </row>
    <row r="10736" spans="2:12" x14ac:dyDescent="0.25">
      <c r="B10736" s="67" t="s">
        <v>504</v>
      </c>
      <c r="C10736" s="67" t="s">
        <v>505</v>
      </c>
      <c r="D10736" s="68" t="s">
        <v>377</v>
      </c>
      <c r="E10736" s="67" t="s">
        <v>378</v>
      </c>
      <c r="F10736" s="68" t="s">
        <v>510</v>
      </c>
      <c r="G10736" s="67" t="s">
        <v>511</v>
      </c>
      <c r="H10736" s="68" t="s">
        <v>362</v>
      </c>
      <c r="I10736" s="69">
        <v>22</v>
      </c>
      <c r="J10736" s="69">
        <v>33</v>
      </c>
      <c r="K10736" s="91"/>
      <c r="L10736" s="91"/>
    </row>
    <row r="10737" spans="2:12" x14ac:dyDescent="0.25">
      <c r="B10737" s="67" t="s">
        <v>504</v>
      </c>
      <c r="C10737" s="67" t="s">
        <v>505</v>
      </c>
      <c r="D10737" s="68" t="s">
        <v>377</v>
      </c>
      <c r="E10737" s="67" t="s">
        <v>378</v>
      </c>
      <c r="F10737" s="68" t="s">
        <v>510</v>
      </c>
      <c r="G10737" s="67" t="s">
        <v>511</v>
      </c>
      <c r="H10737" s="68" t="s">
        <v>363</v>
      </c>
      <c r="I10737" s="69">
        <v>53</v>
      </c>
      <c r="J10737" s="69">
        <v>104</v>
      </c>
      <c r="K10737" s="91"/>
      <c r="L10737" s="91"/>
    </row>
    <row r="10738" spans="2:12" x14ac:dyDescent="0.25">
      <c r="B10738" s="67" t="s">
        <v>504</v>
      </c>
      <c r="C10738" s="67" t="s">
        <v>505</v>
      </c>
      <c r="D10738" s="68" t="s">
        <v>377</v>
      </c>
      <c r="E10738" s="67" t="s">
        <v>378</v>
      </c>
      <c r="F10738" s="68" t="s">
        <v>510</v>
      </c>
      <c r="G10738" s="67" t="s">
        <v>511</v>
      </c>
      <c r="H10738" s="68" t="s">
        <v>364</v>
      </c>
      <c r="I10738" s="69">
        <v>14</v>
      </c>
      <c r="J10738" s="69">
        <v>26</v>
      </c>
      <c r="K10738" s="91"/>
      <c r="L10738" s="91"/>
    </row>
    <row r="10739" spans="2:12" x14ac:dyDescent="0.25">
      <c r="B10739" s="67" t="s">
        <v>504</v>
      </c>
      <c r="C10739" s="67" t="s">
        <v>505</v>
      </c>
      <c r="D10739" s="68" t="s">
        <v>377</v>
      </c>
      <c r="E10739" s="67" t="s">
        <v>378</v>
      </c>
      <c r="F10739" s="68" t="s">
        <v>510</v>
      </c>
      <c r="G10739" s="67" t="s">
        <v>511</v>
      </c>
      <c r="H10739" s="68" t="s">
        <v>362</v>
      </c>
      <c r="I10739" s="69">
        <v>0</v>
      </c>
      <c r="J10739" s="69">
        <v>0</v>
      </c>
      <c r="K10739" s="91"/>
      <c r="L10739" s="91"/>
    </row>
    <row r="10740" spans="2:12" x14ac:dyDescent="0.25">
      <c r="B10740" s="67" t="s">
        <v>504</v>
      </c>
      <c r="C10740" s="67" t="s">
        <v>505</v>
      </c>
      <c r="D10740" s="68" t="s">
        <v>377</v>
      </c>
      <c r="E10740" s="67" t="s">
        <v>378</v>
      </c>
      <c r="F10740" s="68" t="s">
        <v>510</v>
      </c>
      <c r="G10740" s="67" t="s">
        <v>511</v>
      </c>
      <c r="H10740" s="68" t="s">
        <v>363</v>
      </c>
      <c r="I10740" s="69">
        <v>0</v>
      </c>
      <c r="J10740" s="69">
        <v>0</v>
      </c>
      <c r="K10740" s="91"/>
      <c r="L10740" s="91"/>
    </row>
    <row r="10741" spans="2:12" x14ac:dyDescent="0.25">
      <c r="B10741" s="67" t="s">
        <v>504</v>
      </c>
      <c r="C10741" s="67" t="s">
        <v>505</v>
      </c>
      <c r="D10741" s="68" t="s">
        <v>377</v>
      </c>
      <c r="E10741" s="67" t="s">
        <v>378</v>
      </c>
      <c r="F10741" s="68" t="s">
        <v>510</v>
      </c>
      <c r="G10741" s="67" t="s">
        <v>511</v>
      </c>
      <c r="H10741" s="68" t="s">
        <v>364</v>
      </c>
      <c r="I10741" s="69">
        <v>0</v>
      </c>
      <c r="J10741" s="69">
        <v>0</v>
      </c>
      <c r="K10741" s="91"/>
      <c r="L10741" s="91"/>
    </row>
    <row r="10742" spans="2:12" x14ac:dyDescent="0.25">
      <c r="B10742" s="67" t="s">
        <v>504</v>
      </c>
      <c r="C10742" s="67" t="s">
        <v>505</v>
      </c>
      <c r="D10742" s="68" t="s">
        <v>377</v>
      </c>
      <c r="E10742" s="67" t="s">
        <v>378</v>
      </c>
      <c r="F10742" s="68" t="s">
        <v>510</v>
      </c>
      <c r="G10742" s="67" t="s">
        <v>511</v>
      </c>
      <c r="H10742" s="68" t="s">
        <v>362</v>
      </c>
      <c r="I10742" s="69">
        <v>0</v>
      </c>
      <c r="J10742" s="69">
        <v>0</v>
      </c>
      <c r="K10742" s="91"/>
      <c r="L10742" s="91"/>
    </row>
    <row r="10743" spans="2:12" x14ac:dyDescent="0.25">
      <c r="B10743" s="67" t="s">
        <v>504</v>
      </c>
      <c r="C10743" s="67" t="s">
        <v>505</v>
      </c>
      <c r="D10743" s="68" t="s">
        <v>377</v>
      </c>
      <c r="E10743" s="67" t="s">
        <v>378</v>
      </c>
      <c r="F10743" s="68" t="s">
        <v>510</v>
      </c>
      <c r="G10743" s="67" t="s">
        <v>511</v>
      </c>
      <c r="H10743" s="68" t="s">
        <v>363</v>
      </c>
      <c r="I10743" s="69">
        <v>0</v>
      </c>
      <c r="J10743" s="69">
        <v>0</v>
      </c>
      <c r="K10743" s="91"/>
      <c r="L10743" s="91"/>
    </row>
    <row r="10744" spans="2:12" x14ac:dyDescent="0.25">
      <c r="B10744" s="67" t="s">
        <v>504</v>
      </c>
      <c r="C10744" s="67" t="s">
        <v>505</v>
      </c>
      <c r="D10744" s="68" t="s">
        <v>377</v>
      </c>
      <c r="E10744" s="67" t="s">
        <v>378</v>
      </c>
      <c r="F10744" s="68" t="s">
        <v>510</v>
      </c>
      <c r="G10744" s="67" t="s">
        <v>511</v>
      </c>
      <c r="H10744" s="68" t="s">
        <v>362</v>
      </c>
      <c r="I10744" s="69">
        <v>150</v>
      </c>
      <c r="J10744" s="69">
        <v>430</v>
      </c>
      <c r="K10744" s="91"/>
      <c r="L10744" s="91"/>
    </row>
    <row r="10745" spans="2:12" x14ac:dyDescent="0.25">
      <c r="B10745" s="67" t="s">
        <v>504</v>
      </c>
      <c r="C10745" s="67" t="s">
        <v>505</v>
      </c>
      <c r="D10745" s="68" t="s">
        <v>377</v>
      </c>
      <c r="E10745" s="67" t="s">
        <v>378</v>
      </c>
      <c r="F10745" s="68" t="s">
        <v>510</v>
      </c>
      <c r="G10745" s="67" t="s">
        <v>511</v>
      </c>
      <c r="H10745" s="68" t="s">
        <v>363</v>
      </c>
      <c r="I10745" s="69">
        <v>500</v>
      </c>
      <c r="J10745" s="69">
        <v>640</v>
      </c>
      <c r="K10745" s="91"/>
      <c r="L10745" s="91"/>
    </row>
    <row r="10746" spans="2:12" x14ac:dyDescent="0.25">
      <c r="B10746" s="67" t="s">
        <v>504</v>
      </c>
      <c r="C10746" s="67" t="s">
        <v>505</v>
      </c>
      <c r="D10746" s="68" t="s">
        <v>377</v>
      </c>
      <c r="E10746" s="67" t="s">
        <v>378</v>
      </c>
      <c r="F10746" s="68" t="s">
        <v>510</v>
      </c>
      <c r="G10746" s="67" t="s">
        <v>511</v>
      </c>
      <c r="H10746" s="68" t="s">
        <v>364</v>
      </c>
      <c r="I10746" s="69">
        <v>192</v>
      </c>
      <c r="J10746" s="69">
        <v>80</v>
      </c>
      <c r="K10746" s="91"/>
      <c r="L10746" s="91"/>
    </row>
    <row r="10747" spans="2:12" x14ac:dyDescent="0.25">
      <c r="B10747" s="67" t="s">
        <v>504</v>
      </c>
      <c r="C10747" s="67" t="s">
        <v>505</v>
      </c>
      <c r="D10747" s="68" t="s">
        <v>377</v>
      </c>
      <c r="E10747" s="67" t="s">
        <v>378</v>
      </c>
      <c r="F10747" s="68" t="s">
        <v>510</v>
      </c>
      <c r="G10747" s="67" t="s">
        <v>511</v>
      </c>
      <c r="H10747" s="68" t="s">
        <v>363</v>
      </c>
      <c r="I10747" s="69">
        <v>0</v>
      </c>
      <c r="J10747" s="69">
        <v>0</v>
      </c>
      <c r="K10747" s="91"/>
      <c r="L10747" s="91"/>
    </row>
    <row r="10748" spans="2:12" x14ac:dyDescent="0.25">
      <c r="B10748" s="67" t="s">
        <v>504</v>
      </c>
      <c r="C10748" s="67" t="s">
        <v>505</v>
      </c>
      <c r="D10748" s="68" t="s">
        <v>377</v>
      </c>
      <c r="E10748" s="67" t="s">
        <v>378</v>
      </c>
      <c r="F10748" s="68" t="s">
        <v>510</v>
      </c>
      <c r="G10748" s="67" t="s">
        <v>511</v>
      </c>
      <c r="H10748" s="68" t="s">
        <v>362</v>
      </c>
      <c r="I10748" s="69">
        <v>0</v>
      </c>
      <c r="J10748" s="69">
        <v>0</v>
      </c>
      <c r="K10748" s="91"/>
      <c r="L10748" s="91"/>
    </row>
    <row r="10749" spans="2:12" x14ac:dyDescent="0.25">
      <c r="B10749" s="67" t="s">
        <v>504</v>
      </c>
      <c r="C10749" s="67" t="s">
        <v>505</v>
      </c>
      <c r="D10749" s="68" t="s">
        <v>377</v>
      </c>
      <c r="E10749" s="67" t="s">
        <v>378</v>
      </c>
      <c r="F10749" s="68" t="s">
        <v>510</v>
      </c>
      <c r="G10749" s="67" t="s">
        <v>511</v>
      </c>
      <c r="H10749" s="68" t="s">
        <v>363</v>
      </c>
      <c r="I10749" s="69">
        <v>0</v>
      </c>
      <c r="J10749" s="69">
        <v>6</v>
      </c>
      <c r="K10749" s="91"/>
      <c r="L10749" s="91"/>
    </row>
    <row r="10750" spans="2:12" x14ac:dyDescent="0.25">
      <c r="B10750" s="67" t="s">
        <v>504</v>
      </c>
      <c r="C10750" s="67" t="s">
        <v>505</v>
      </c>
      <c r="D10750" s="68" t="s">
        <v>377</v>
      </c>
      <c r="E10750" s="67" t="s">
        <v>378</v>
      </c>
      <c r="F10750" s="68" t="s">
        <v>510</v>
      </c>
      <c r="G10750" s="67" t="s">
        <v>511</v>
      </c>
      <c r="H10750" s="68" t="s">
        <v>364</v>
      </c>
      <c r="I10750" s="69">
        <v>0</v>
      </c>
      <c r="J10750" s="69">
        <v>0</v>
      </c>
      <c r="K10750" s="91"/>
      <c r="L10750" s="91"/>
    </row>
    <row r="10751" spans="2:12" x14ac:dyDescent="0.25">
      <c r="B10751" s="67" t="s">
        <v>504</v>
      </c>
      <c r="C10751" s="67" t="s">
        <v>505</v>
      </c>
      <c r="D10751" s="68" t="s">
        <v>377</v>
      </c>
      <c r="E10751" s="67" t="s">
        <v>378</v>
      </c>
      <c r="F10751" s="68" t="s">
        <v>510</v>
      </c>
      <c r="G10751" s="67" t="s">
        <v>511</v>
      </c>
      <c r="H10751" s="68" t="s">
        <v>362</v>
      </c>
      <c r="I10751" s="69">
        <v>0</v>
      </c>
      <c r="J10751" s="69">
        <v>10</v>
      </c>
      <c r="K10751" s="91"/>
      <c r="L10751" s="91"/>
    </row>
    <row r="10752" spans="2:12" x14ac:dyDescent="0.25">
      <c r="B10752" s="67" t="s">
        <v>504</v>
      </c>
      <c r="C10752" s="67" t="s">
        <v>505</v>
      </c>
      <c r="D10752" s="68" t="s">
        <v>377</v>
      </c>
      <c r="E10752" s="67" t="s">
        <v>378</v>
      </c>
      <c r="F10752" s="68" t="s">
        <v>510</v>
      </c>
      <c r="G10752" s="67" t="s">
        <v>511</v>
      </c>
      <c r="H10752" s="68" t="s">
        <v>363</v>
      </c>
      <c r="I10752" s="69">
        <v>12</v>
      </c>
      <c r="J10752" s="69">
        <v>24</v>
      </c>
      <c r="K10752" s="91"/>
      <c r="L10752" s="91"/>
    </row>
    <row r="10753" spans="2:12" x14ac:dyDescent="0.25">
      <c r="B10753" s="67" t="s">
        <v>504</v>
      </c>
      <c r="C10753" s="67" t="s">
        <v>505</v>
      </c>
      <c r="D10753" s="68" t="s">
        <v>377</v>
      </c>
      <c r="E10753" s="67" t="s">
        <v>378</v>
      </c>
      <c r="F10753" s="68" t="s">
        <v>510</v>
      </c>
      <c r="G10753" s="67" t="s">
        <v>511</v>
      </c>
      <c r="H10753" s="68" t="s">
        <v>364</v>
      </c>
      <c r="I10753" s="69">
        <v>0</v>
      </c>
      <c r="J10753" s="69">
        <v>0</v>
      </c>
      <c r="K10753" s="91"/>
      <c r="L10753" s="91"/>
    </row>
    <row r="10754" spans="2:12" x14ac:dyDescent="0.25">
      <c r="B10754" s="67" t="s">
        <v>504</v>
      </c>
      <c r="C10754" s="67" t="s">
        <v>505</v>
      </c>
      <c r="D10754" s="68" t="s">
        <v>377</v>
      </c>
      <c r="E10754" s="67" t="s">
        <v>378</v>
      </c>
      <c r="F10754" s="68" t="s">
        <v>510</v>
      </c>
      <c r="G10754" s="67" t="s">
        <v>511</v>
      </c>
      <c r="H10754" s="68" t="s">
        <v>362</v>
      </c>
      <c r="I10754" s="69">
        <v>0</v>
      </c>
      <c r="J10754" s="69">
        <v>5</v>
      </c>
      <c r="K10754" s="91"/>
      <c r="L10754" s="91"/>
    </row>
    <row r="10755" spans="2:12" x14ac:dyDescent="0.25">
      <c r="B10755" s="67" t="s">
        <v>504</v>
      </c>
      <c r="C10755" s="67" t="s">
        <v>505</v>
      </c>
      <c r="D10755" s="68" t="s">
        <v>377</v>
      </c>
      <c r="E10755" s="67" t="s">
        <v>378</v>
      </c>
      <c r="F10755" s="68" t="s">
        <v>510</v>
      </c>
      <c r="G10755" s="67" t="s">
        <v>511</v>
      </c>
      <c r="H10755" s="68" t="s">
        <v>363</v>
      </c>
      <c r="I10755" s="69">
        <v>1</v>
      </c>
      <c r="J10755" s="69">
        <v>5</v>
      </c>
      <c r="K10755" s="91"/>
      <c r="L10755" s="91"/>
    </row>
    <row r="10756" spans="2:12" x14ac:dyDescent="0.25">
      <c r="B10756" s="67" t="s">
        <v>504</v>
      </c>
      <c r="C10756" s="67" t="s">
        <v>505</v>
      </c>
      <c r="D10756" s="68" t="s">
        <v>377</v>
      </c>
      <c r="E10756" s="67" t="s">
        <v>378</v>
      </c>
      <c r="F10756" s="68" t="s">
        <v>510</v>
      </c>
      <c r="G10756" s="67" t="s">
        <v>511</v>
      </c>
      <c r="H10756" s="68" t="s">
        <v>364</v>
      </c>
      <c r="I10756" s="69">
        <v>0</v>
      </c>
      <c r="J10756" s="69">
        <v>0</v>
      </c>
      <c r="K10756" s="91"/>
      <c r="L10756" s="91"/>
    </row>
    <row r="10757" spans="2:12" x14ac:dyDescent="0.25">
      <c r="B10757" s="67" t="s">
        <v>504</v>
      </c>
      <c r="C10757" s="67" t="s">
        <v>505</v>
      </c>
      <c r="D10757" s="68" t="s">
        <v>377</v>
      </c>
      <c r="E10757" s="67" t="s">
        <v>378</v>
      </c>
      <c r="F10757" s="68" t="s">
        <v>510</v>
      </c>
      <c r="G10757" s="67" t="s">
        <v>511</v>
      </c>
      <c r="H10757" s="68" t="s">
        <v>362</v>
      </c>
      <c r="I10757" s="69">
        <v>0</v>
      </c>
      <c r="J10757" s="69">
        <v>10</v>
      </c>
      <c r="K10757" s="91"/>
      <c r="L10757" s="91"/>
    </row>
    <row r="10758" spans="2:12" x14ac:dyDescent="0.25">
      <c r="B10758" s="67" t="s">
        <v>504</v>
      </c>
      <c r="C10758" s="67" t="s">
        <v>505</v>
      </c>
      <c r="D10758" s="68" t="s">
        <v>377</v>
      </c>
      <c r="E10758" s="67" t="s">
        <v>378</v>
      </c>
      <c r="F10758" s="68" t="s">
        <v>510</v>
      </c>
      <c r="G10758" s="67" t="s">
        <v>511</v>
      </c>
      <c r="H10758" s="68" t="s">
        <v>363</v>
      </c>
      <c r="I10758" s="69">
        <v>24</v>
      </c>
      <c r="J10758" s="69">
        <v>16</v>
      </c>
      <c r="K10758" s="91"/>
      <c r="L10758" s="91"/>
    </row>
    <row r="10759" spans="2:12" x14ac:dyDescent="0.25">
      <c r="B10759" s="67" t="s">
        <v>504</v>
      </c>
      <c r="C10759" s="67" t="s">
        <v>505</v>
      </c>
      <c r="D10759" s="68" t="s">
        <v>377</v>
      </c>
      <c r="E10759" s="67" t="s">
        <v>378</v>
      </c>
      <c r="F10759" s="68" t="s">
        <v>510</v>
      </c>
      <c r="G10759" s="67" t="s">
        <v>511</v>
      </c>
      <c r="H10759" s="68" t="s">
        <v>364</v>
      </c>
      <c r="I10759" s="69">
        <v>0</v>
      </c>
      <c r="J10759" s="69">
        <v>0</v>
      </c>
      <c r="K10759" s="91"/>
      <c r="L10759" s="91"/>
    </row>
    <row r="10760" spans="2:12" x14ac:dyDescent="0.25">
      <c r="B10760" s="67" t="s">
        <v>504</v>
      </c>
      <c r="C10760" s="67" t="s">
        <v>505</v>
      </c>
      <c r="D10760" s="68" t="s">
        <v>377</v>
      </c>
      <c r="E10760" s="67" t="s">
        <v>378</v>
      </c>
      <c r="F10760" s="68" t="s">
        <v>510</v>
      </c>
      <c r="G10760" s="67" t="s">
        <v>511</v>
      </c>
      <c r="H10760" s="68" t="s">
        <v>362</v>
      </c>
      <c r="I10760" s="69">
        <v>160</v>
      </c>
      <c r="J10760" s="69">
        <v>110</v>
      </c>
      <c r="K10760" s="91"/>
      <c r="L10760" s="91"/>
    </row>
    <row r="10761" spans="2:12" x14ac:dyDescent="0.25">
      <c r="B10761" s="67" t="s">
        <v>504</v>
      </c>
      <c r="C10761" s="67" t="s">
        <v>505</v>
      </c>
      <c r="D10761" s="68" t="s">
        <v>377</v>
      </c>
      <c r="E10761" s="67" t="s">
        <v>378</v>
      </c>
      <c r="F10761" s="68" t="s">
        <v>510</v>
      </c>
      <c r="G10761" s="67" t="s">
        <v>511</v>
      </c>
      <c r="H10761" s="68" t="s">
        <v>363</v>
      </c>
      <c r="I10761" s="69">
        <v>225</v>
      </c>
      <c r="J10761" s="69">
        <v>262</v>
      </c>
      <c r="K10761" s="91"/>
      <c r="L10761" s="91"/>
    </row>
    <row r="10762" spans="2:12" x14ac:dyDescent="0.25">
      <c r="B10762" s="67" t="s">
        <v>504</v>
      </c>
      <c r="C10762" s="67" t="s">
        <v>505</v>
      </c>
      <c r="D10762" s="68" t="s">
        <v>377</v>
      </c>
      <c r="E10762" s="67" t="s">
        <v>378</v>
      </c>
      <c r="F10762" s="68" t="s">
        <v>510</v>
      </c>
      <c r="G10762" s="67" t="s">
        <v>511</v>
      </c>
      <c r="H10762" s="68" t="s">
        <v>364</v>
      </c>
      <c r="I10762" s="69">
        <v>61</v>
      </c>
      <c r="J10762" s="69">
        <v>70</v>
      </c>
      <c r="K10762" s="91"/>
      <c r="L10762" s="91"/>
    </row>
    <row r="10763" spans="2:12" x14ac:dyDescent="0.25">
      <c r="B10763" s="67" t="s">
        <v>504</v>
      </c>
      <c r="C10763" s="67" t="s">
        <v>505</v>
      </c>
      <c r="D10763" s="68" t="s">
        <v>377</v>
      </c>
      <c r="E10763" s="67" t="s">
        <v>378</v>
      </c>
      <c r="F10763" s="68" t="s">
        <v>510</v>
      </c>
      <c r="G10763" s="67" t="s">
        <v>511</v>
      </c>
      <c r="H10763" s="68" t="s">
        <v>362</v>
      </c>
      <c r="I10763" s="69">
        <v>0</v>
      </c>
      <c r="J10763" s="69">
        <v>8</v>
      </c>
      <c r="K10763" s="91"/>
      <c r="L10763" s="91"/>
    </row>
    <row r="10764" spans="2:12" x14ac:dyDescent="0.25">
      <c r="B10764" s="67" t="s">
        <v>504</v>
      </c>
      <c r="C10764" s="67" t="s">
        <v>505</v>
      </c>
      <c r="D10764" s="68" t="s">
        <v>377</v>
      </c>
      <c r="E10764" s="67" t="s">
        <v>378</v>
      </c>
      <c r="F10764" s="68" t="s">
        <v>510</v>
      </c>
      <c r="G10764" s="67" t="s">
        <v>511</v>
      </c>
      <c r="H10764" s="68" t="s">
        <v>363</v>
      </c>
      <c r="I10764" s="69">
        <v>37</v>
      </c>
      <c r="J10764" s="69">
        <v>24</v>
      </c>
      <c r="K10764" s="91"/>
      <c r="L10764" s="91"/>
    </row>
    <row r="10765" spans="2:12" x14ac:dyDescent="0.25">
      <c r="B10765" s="67" t="s">
        <v>504</v>
      </c>
      <c r="C10765" s="67" t="s">
        <v>505</v>
      </c>
      <c r="D10765" s="68" t="s">
        <v>377</v>
      </c>
      <c r="E10765" s="67" t="s">
        <v>378</v>
      </c>
      <c r="F10765" s="68" t="s">
        <v>510</v>
      </c>
      <c r="G10765" s="67" t="s">
        <v>511</v>
      </c>
      <c r="H10765" s="68" t="s">
        <v>364</v>
      </c>
      <c r="I10765" s="69">
        <v>0</v>
      </c>
      <c r="J10765" s="69">
        <v>0</v>
      </c>
      <c r="K10765" s="91"/>
      <c r="L10765" s="91"/>
    </row>
    <row r="10766" spans="2:12" x14ac:dyDescent="0.25">
      <c r="B10766" s="67" t="s">
        <v>504</v>
      </c>
      <c r="C10766" s="67" t="s">
        <v>505</v>
      </c>
      <c r="D10766" s="68" t="s">
        <v>377</v>
      </c>
      <c r="E10766" s="67" t="s">
        <v>378</v>
      </c>
      <c r="F10766" s="68" t="s">
        <v>510</v>
      </c>
      <c r="G10766" s="67" t="s">
        <v>511</v>
      </c>
      <c r="H10766" s="68" t="s">
        <v>362</v>
      </c>
      <c r="I10766" s="69">
        <v>60</v>
      </c>
      <c r="J10766" s="69">
        <v>36</v>
      </c>
      <c r="K10766" s="91"/>
      <c r="L10766" s="91"/>
    </row>
    <row r="10767" spans="2:12" x14ac:dyDescent="0.25">
      <c r="B10767" s="67" t="s">
        <v>504</v>
      </c>
      <c r="C10767" s="67" t="s">
        <v>505</v>
      </c>
      <c r="D10767" s="68" t="s">
        <v>377</v>
      </c>
      <c r="E10767" s="67" t="s">
        <v>378</v>
      </c>
      <c r="F10767" s="68" t="s">
        <v>510</v>
      </c>
      <c r="G10767" s="67" t="s">
        <v>511</v>
      </c>
      <c r="H10767" s="68" t="s">
        <v>363</v>
      </c>
      <c r="I10767" s="69">
        <v>40</v>
      </c>
      <c r="J10767" s="69">
        <v>120</v>
      </c>
      <c r="K10767" s="91"/>
      <c r="L10767" s="91"/>
    </row>
    <row r="10768" spans="2:12" x14ac:dyDescent="0.25">
      <c r="B10768" s="67" t="s">
        <v>504</v>
      </c>
      <c r="C10768" s="67" t="s">
        <v>505</v>
      </c>
      <c r="D10768" s="68" t="s">
        <v>377</v>
      </c>
      <c r="E10768" s="67" t="s">
        <v>378</v>
      </c>
      <c r="F10768" s="68" t="s">
        <v>510</v>
      </c>
      <c r="G10768" s="67" t="s">
        <v>511</v>
      </c>
      <c r="H10768" s="68" t="s">
        <v>364</v>
      </c>
      <c r="I10768" s="69">
        <v>0</v>
      </c>
      <c r="J10768" s="69">
        <v>0</v>
      </c>
      <c r="K10768" s="91"/>
      <c r="L10768" s="91"/>
    </row>
    <row r="10769" spans="2:12" x14ac:dyDescent="0.25">
      <c r="B10769" s="67" t="s">
        <v>504</v>
      </c>
      <c r="C10769" s="67" t="s">
        <v>505</v>
      </c>
      <c r="D10769" s="68" t="s">
        <v>377</v>
      </c>
      <c r="E10769" s="67" t="s">
        <v>378</v>
      </c>
      <c r="F10769" s="68" t="s">
        <v>510</v>
      </c>
      <c r="G10769" s="67" t="s">
        <v>511</v>
      </c>
      <c r="H10769" s="68" t="s">
        <v>362</v>
      </c>
      <c r="I10769" s="69">
        <v>0</v>
      </c>
      <c r="J10769" s="69">
        <v>0</v>
      </c>
      <c r="K10769" s="91"/>
      <c r="L10769" s="91"/>
    </row>
    <row r="10770" spans="2:12" x14ac:dyDescent="0.25">
      <c r="B10770" s="67" t="s">
        <v>504</v>
      </c>
      <c r="C10770" s="67" t="s">
        <v>505</v>
      </c>
      <c r="D10770" s="68" t="s">
        <v>377</v>
      </c>
      <c r="E10770" s="67" t="s">
        <v>378</v>
      </c>
      <c r="F10770" s="68" t="s">
        <v>510</v>
      </c>
      <c r="G10770" s="67" t="s">
        <v>511</v>
      </c>
      <c r="H10770" s="68" t="s">
        <v>363</v>
      </c>
      <c r="I10770" s="69">
        <v>8</v>
      </c>
      <c r="J10770" s="69">
        <v>24</v>
      </c>
      <c r="K10770" s="91"/>
      <c r="L10770" s="91"/>
    </row>
    <row r="10771" spans="2:12" x14ac:dyDescent="0.25">
      <c r="B10771" s="67" t="s">
        <v>504</v>
      </c>
      <c r="C10771" s="67" t="s">
        <v>505</v>
      </c>
      <c r="D10771" s="68" t="s">
        <v>377</v>
      </c>
      <c r="E10771" s="67" t="s">
        <v>378</v>
      </c>
      <c r="F10771" s="68" t="s">
        <v>510</v>
      </c>
      <c r="G10771" s="67" t="s">
        <v>511</v>
      </c>
      <c r="H10771" s="68" t="s">
        <v>364</v>
      </c>
      <c r="I10771" s="69">
        <v>16</v>
      </c>
      <c r="J10771" s="69">
        <v>8</v>
      </c>
      <c r="K10771" s="91"/>
      <c r="L10771" s="91"/>
    </row>
    <row r="10772" spans="2:12" x14ac:dyDescent="0.25">
      <c r="B10772" s="67" t="s">
        <v>504</v>
      </c>
      <c r="C10772" s="67" t="s">
        <v>505</v>
      </c>
      <c r="D10772" s="68" t="s">
        <v>377</v>
      </c>
      <c r="E10772" s="67" t="s">
        <v>378</v>
      </c>
      <c r="F10772" s="68" t="s">
        <v>510</v>
      </c>
      <c r="G10772" s="67" t="s">
        <v>511</v>
      </c>
      <c r="H10772" s="68" t="s">
        <v>362</v>
      </c>
      <c r="I10772" s="69">
        <v>5</v>
      </c>
      <c r="J10772" s="69">
        <v>0</v>
      </c>
      <c r="K10772" s="91"/>
      <c r="L10772" s="91"/>
    </row>
    <row r="10773" spans="2:12" x14ac:dyDescent="0.25">
      <c r="B10773" s="67" t="s">
        <v>504</v>
      </c>
      <c r="C10773" s="67" t="s">
        <v>505</v>
      </c>
      <c r="D10773" s="68" t="s">
        <v>377</v>
      </c>
      <c r="E10773" s="67" t="s">
        <v>378</v>
      </c>
      <c r="F10773" s="68" t="s">
        <v>510</v>
      </c>
      <c r="G10773" s="67" t="s">
        <v>511</v>
      </c>
      <c r="H10773" s="68" t="s">
        <v>363</v>
      </c>
      <c r="I10773" s="69">
        <v>9</v>
      </c>
      <c r="J10773" s="69">
        <v>0</v>
      </c>
      <c r="K10773" s="91"/>
      <c r="L10773" s="91"/>
    </row>
    <row r="10774" spans="2:12" x14ac:dyDescent="0.25">
      <c r="B10774" s="67" t="s">
        <v>504</v>
      </c>
      <c r="C10774" s="67" t="s">
        <v>505</v>
      </c>
      <c r="D10774" s="68" t="s">
        <v>377</v>
      </c>
      <c r="E10774" s="67" t="s">
        <v>378</v>
      </c>
      <c r="F10774" s="68" t="s">
        <v>510</v>
      </c>
      <c r="G10774" s="67" t="s">
        <v>511</v>
      </c>
      <c r="H10774" s="68" t="s">
        <v>364</v>
      </c>
      <c r="I10774" s="69">
        <v>0</v>
      </c>
      <c r="J10774" s="69">
        <v>0</v>
      </c>
      <c r="K10774" s="91"/>
      <c r="L10774" s="91"/>
    </row>
    <row r="10775" spans="2:12" x14ac:dyDescent="0.25">
      <c r="B10775" s="67" t="s">
        <v>504</v>
      </c>
      <c r="C10775" s="67" t="s">
        <v>505</v>
      </c>
      <c r="D10775" s="68" t="s">
        <v>377</v>
      </c>
      <c r="E10775" s="67" t="s">
        <v>378</v>
      </c>
      <c r="F10775" s="68" t="s">
        <v>510</v>
      </c>
      <c r="G10775" s="67" t="s">
        <v>511</v>
      </c>
      <c r="H10775" s="68" t="s">
        <v>362</v>
      </c>
      <c r="I10775" s="69">
        <v>18</v>
      </c>
      <c r="J10775" s="69">
        <v>19</v>
      </c>
      <c r="K10775" s="91"/>
      <c r="L10775" s="91"/>
    </row>
    <row r="10776" spans="2:12" x14ac:dyDescent="0.25">
      <c r="B10776" s="67" t="s">
        <v>504</v>
      </c>
      <c r="C10776" s="67" t="s">
        <v>505</v>
      </c>
      <c r="D10776" s="68" t="s">
        <v>377</v>
      </c>
      <c r="E10776" s="67" t="s">
        <v>378</v>
      </c>
      <c r="F10776" s="68" t="s">
        <v>510</v>
      </c>
      <c r="G10776" s="67" t="s">
        <v>511</v>
      </c>
      <c r="H10776" s="68" t="s">
        <v>363</v>
      </c>
      <c r="I10776" s="69">
        <v>4</v>
      </c>
      <c r="J10776" s="69">
        <v>19</v>
      </c>
      <c r="K10776" s="91"/>
      <c r="L10776" s="91"/>
    </row>
    <row r="10777" spans="2:12" x14ac:dyDescent="0.25">
      <c r="B10777" s="67" t="s">
        <v>504</v>
      </c>
      <c r="C10777" s="67" t="s">
        <v>505</v>
      </c>
      <c r="D10777" s="68" t="s">
        <v>377</v>
      </c>
      <c r="E10777" s="67" t="s">
        <v>378</v>
      </c>
      <c r="F10777" s="68" t="s">
        <v>510</v>
      </c>
      <c r="G10777" s="67" t="s">
        <v>511</v>
      </c>
      <c r="H10777" s="68" t="s">
        <v>362</v>
      </c>
      <c r="I10777" s="69">
        <v>0</v>
      </c>
      <c r="J10777" s="69">
        <v>0</v>
      </c>
      <c r="K10777" s="91"/>
      <c r="L10777" s="91"/>
    </row>
    <row r="10778" spans="2:12" x14ac:dyDescent="0.25">
      <c r="B10778" s="67" t="s">
        <v>504</v>
      </c>
      <c r="C10778" s="67" t="s">
        <v>505</v>
      </c>
      <c r="D10778" s="68" t="s">
        <v>377</v>
      </c>
      <c r="E10778" s="67" t="s">
        <v>378</v>
      </c>
      <c r="F10778" s="68" t="s">
        <v>510</v>
      </c>
      <c r="G10778" s="67" t="s">
        <v>511</v>
      </c>
      <c r="H10778" s="68" t="s">
        <v>363</v>
      </c>
      <c r="I10778" s="69">
        <v>0</v>
      </c>
      <c r="J10778" s="69">
        <v>0</v>
      </c>
      <c r="K10778" s="91"/>
      <c r="L10778" s="91"/>
    </row>
    <row r="10779" spans="2:12" x14ac:dyDescent="0.25">
      <c r="B10779" s="67" t="s">
        <v>504</v>
      </c>
      <c r="C10779" s="67" t="s">
        <v>505</v>
      </c>
      <c r="D10779" s="68" t="s">
        <v>377</v>
      </c>
      <c r="E10779" s="67" t="s">
        <v>378</v>
      </c>
      <c r="F10779" s="68" t="s">
        <v>510</v>
      </c>
      <c r="G10779" s="67" t="s">
        <v>511</v>
      </c>
      <c r="H10779" s="68" t="s">
        <v>362</v>
      </c>
      <c r="I10779" s="69">
        <v>0</v>
      </c>
      <c r="J10779" s="69">
        <v>0</v>
      </c>
      <c r="K10779" s="91"/>
      <c r="L10779" s="91"/>
    </row>
    <row r="10780" spans="2:12" x14ac:dyDescent="0.25">
      <c r="B10780" s="67" t="s">
        <v>504</v>
      </c>
      <c r="C10780" s="67" t="s">
        <v>505</v>
      </c>
      <c r="D10780" s="68" t="s">
        <v>377</v>
      </c>
      <c r="E10780" s="67" t="s">
        <v>378</v>
      </c>
      <c r="F10780" s="68" t="s">
        <v>510</v>
      </c>
      <c r="G10780" s="67" t="s">
        <v>511</v>
      </c>
      <c r="H10780" s="68" t="s">
        <v>363</v>
      </c>
      <c r="I10780" s="69">
        <v>4</v>
      </c>
      <c r="J10780" s="69">
        <v>42</v>
      </c>
      <c r="K10780" s="91"/>
      <c r="L10780" s="91"/>
    </row>
    <row r="10781" spans="2:12" x14ac:dyDescent="0.25">
      <c r="B10781" s="67" t="s">
        <v>504</v>
      </c>
      <c r="C10781" s="67" t="s">
        <v>505</v>
      </c>
      <c r="D10781" s="68" t="s">
        <v>377</v>
      </c>
      <c r="E10781" s="67" t="s">
        <v>378</v>
      </c>
      <c r="F10781" s="68" t="s">
        <v>510</v>
      </c>
      <c r="G10781" s="67" t="s">
        <v>511</v>
      </c>
      <c r="H10781" s="68" t="s">
        <v>364</v>
      </c>
      <c r="I10781" s="69">
        <v>0</v>
      </c>
      <c r="J10781" s="69">
        <v>30</v>
      </c>
      <c r="K10781" s="91"/>
      <c r="L10781" s="91"/>
    </row>
    <row r="10782" spans="2:12" x14ac:dyDescent="0.25">
      <c r="B10782" s="67" t="s">
        <v>504</v>
      </c>
      <c r="C10782" s="67" t="s">
        <v>505</v>
      </c>
      <c r="D10782" s="68" t="s">
        <v>377</v>
      </c>
      <c r="E10782" s="67" t="s">
        <v>378</v>
      </c>
      <c r="F10782" s="68" t="s">
        <v>510</v>
      </c>
      <c r="G10782" s="67" t="s">
        <v>511</v>
      </c>
      <c r="H10782" s="68" t="s">
        <v>362</v>
      </c>
      <c r="I10782" s="69">
        <v>90</v>
      </c>
      <c r="J10782" s="69">
        <v>150</v>
      </c>
      <c r="K10782" s="91"/>
      <c r="L10782" s="91"/>
    </row>
    <row r="10783" spans="2:12" x14ac:dyDescent="0.25">
      <c r="B10783" s="67" t="s">
        <v>504</v>
      </c>
      <c r="C10783" s="67" t="s">
        <v>505</v>
      </c>
      <c r="D10783" s="68" t="s">
        <v>377</v>
      </c>
      <c r="E10783" s="67" t="s">
        <v>378</v>
      </c>
      <c r="F10783" s="68" t="s">
        <v>510</v>
      </c>
      <c r="G10783" s="67" t="s">
        <v>511</v>
      </c>
      <c r="H10783" s="68" t="s">
        <v>363</v>
      </c>
      <c r="I10783" s="69">
        <v>2</v>
      </c>
      <c r="J10783" s="69">
        <v>197</v>
      </c>
      <c r="K10783" s="91"/>
      <c r="L10783" s="91"/>
    </row>
    <row r="10784" spans="2:12" x14ac:dyDescent="0.25">
      <c r="B10784" s="67" t="s">
        <v>504</v>
      </c>
      <c r="C10784" s="67" t="s">
        <v>505</v>
      </c>
      <c r="D10784" s="68" t="s">
        <v>377</v>
      </c>
      <c r="E10784" s="67" t="s">
        <v>378</v>
      </c>
      <c r="F10784" s="68" t="s">
        <v>510</v>
      </c>
      <c r="G10784" s="67" t="s">
        <v>511</v>
      </c>
      <c r="H10784" s="68" t="s">
        <v>364</v>
      </c>
      <c r="I10784" s="69">
        <v>150</v>
      </c>
      <c r="J10784" s="69">
        <v>150</v>
      </c>
      <c r="K10784" s="91"/>
      <c r="L10784" s="91"/>
    </row>
    <row r="10785" spans="2:12" x14ac:dyDescent="0.25">
      <c r="B10785" s="67" t="s">
        <v>504</v>
      </c>
      <c r="C10785" s="67" t="s">
        <v>505</v>
      </c>
      <c r="D10785" s="68" t="s">
        <v>377</v>
      </c>
      <c r="E10785" s="67" t="s">
        <v>378</v>
      </c>
      <c r="F10785" s="68" t="s">
        <v>510</v>
      </c>
      <c r="G10785" s="67" t="s">
        <v>511</v>
      </c>
      <c r="H10785" s="68" t="s">
        <v>362</v>
      </c>
      <c r="I10785" s="69">
        <v>0</v>
      </c>
      <c r="J10785" s="69">
        <v>0</v>
      </c>
      <c r="K10785" s="91"/>
      <c r="L10785" s="91"/>
    </row>
    <row r="10786" spans="2:12" x14ac:dyDescent="0.25">
      <c r="B10786" s="67" t="s">
        <v>504</v>
      </c>
      <c r="C10786" s="67" t="s">
        <v>505</v>
      </c>
      <c r="D10786" s="68" t="s">
        <v>377</v>
      </c>
      <c r="E10786" s="67" t="s">
        <v>378</v>
      </c>
      <c r="F10786" s="68" t="s">
        <v>510</v>
      </c>
      <c r="G10786" s="67" t="s">
        <v>511</v>
      </c>
      <c r="H10786" s="68" t="s">
        <v>363</v>
      </c>
      <c r="I10786" s="69">
        <v>16</v>
      </c>
      <c r="J10786" s="69">
        <v>12</v>
      </c>
      <c r="K10786" s="91"/>
      <c r="L10786" s="91"/>
    </row>
    <row r="10787" spans="2:12" x14ac:dyDescent="0.25">
      <c r="B10787" s="67" t="s">
        <v>504</v>
      </c>
      <c r="C10787" s="67" t="s">
        <v>505</v>
      </c>
      <c r="D10787" s="68" t="s">
        <v>377</v>
      </c>
      <c r="E10787" s="67" t="s">
        <v>378</v>
      </c>
      <c r="F10787" s="68" t="s">
        <v>510</v>
      </c>
      <c r="G10787" s="67" t="s">
        <v>511</v>
      </c>
      <c r="H10787" s="68" t="s">
        <v>364</v>
      </c>
      <c r="I10787" s="69">
        <v>0</v>
      </c>
      <c r="J10787" s="69">
        <v>0</v>
      </c>
      <c r="K10787" s="91"/>
      <c r="L10787" s="91"/>
    </row>
    <row r="10788" spans="2:12" x14ac:dyDescent="0.25">
      <c r="B10788" s="67" t="s">
        <v>504</v>
      </c>
      <c r="C10788" s="67" t="s">
        <v>505</v>
      </c>
      <c r="D10788" s="68" t="s">
        <v>377</v>
      </c>
      <c r="E10788" s="67" t="s">
        <v>378</v>
      </c>
      <c r="F10788" s="68" t="s">
        <v>510</v>
      </c>
      <c r="G10788" s="67" t="s">
        <v>511</v>
      </c>
      <c r="H10788" s="68" t="s">
        <v>362</v>
      </c>
      <c r="I10788" s="69">
        <v>0</v>
      </c>
      <c r="J10788" s="69">
        <v>0</v>
      </c>
      <c r="K10788" s="91"/>
      <c r="L10788" s="91"/>
    </row>
    <row r="10789" spans="2:12" x14ac:dyDescent="0.25">
      <c r="B10789" s="67" t="s">
        <v>504</v>
      </c>
      <c r="C10789" s="67" t="s">
        <v>505</v>
      </c>
      <c r="D10789" s="68" t="s">
        <v>377</v>
      </c>
      <c r="E10789" s="67" t="s">
        <v>378</v>
      </c>
      <c r="F10789" s="68" t="s">
        <v>510</v>
      </c>
      <c r="G10789" s="67" t="s">
        <v>511</v>
      </c>
      <c r="H10789" s="68" t="s">
        <v>363</v>
      </c>
      <c r="I10789" s="69">
        <v>0</v>
      </c>
      <c r="J10789" s="69">
        <v>0</v>
      </c>
      <c r="K10789" s="91"/>
      <c r="L10789" s="91"/>
    </row>
    <row r="10790" spans="2:12" x14ac:dyDescent="0.25">
      <c r="B10790" s="67" t="s">
        <v>504</v>
      </c>
      <c r="C10790" s="67" t="s">
        <v>505</v>
      </c>
      <c r="D10790" s="68" t="s">
        <v>377</v>
      </c>
      <c r="E10790" s="67" t="s">
        <v>378</v>
      </c>
      <c r="F10790" s="68" t="s">
        <v>510</v>
      </c>
      <c r="G10790" s="67" t="s">
        <v>511</v>
      </c>
      <c r="H10790" s="68" t="s">
        <v>362</v>
      </c>
      <c r="I10790" s="69">
        <v>227</v>
      </c>
      <c r="J10790" s="69">
        <v>249</v>
      </c>
      <c r="K10790" s="91"/>
      <c r="L10790" s="91"/>
    </row>
    <row r="10791" spans="2:12" x14ac:dyDescent="0.25">
      <c r="B10791" s="67" t="s">
        <v>504</v>
      </c>
      <c r="C10791" s="67" t="s">
        <v>505</v>
      </c>
      <c r="D10791" s="68" t="s">
        <v>377</v>
      </c>
      <c r="E10791" s="67" t="s">
        <v>378</v>
      </c>
      <c r="F10791" s="68" t="s">
        <v>510</v>
      </c>
      <c r="G10791" s="67" t="s">
        <v>511</v>
      </c>
      <c r="H10791" s="68" t="s">
        <v>363</v>
      </c>
      <c r="I10791" s="69">
        <v>8</v>
      </c>
      <c r="J10791" s="69">
        <v>49</v>
      </c>
      <c r="K10791" s="91"/>
      <c r="L10791" s="91"/>
    </row>
    <row r="10792" spans="2:12" x14ac:dyDescent="0.25">
      <c r="B10792" s="67" t="s">
        <v>504</v>
      </c>
      <c r="C10792" s="67" t="s">
        <v>505</v>
      </c>
      <c r="D10792" s="68" t="s">
        <v>377</v>
      </c>
      <c r="E10792" s="67" t="s">
        <v>378</v>
      </c>
      <c r="F10792" s="68" t="s">
        <v>510</v>
      </c>
      <c r="G10792" s="67" t="s">
        <v>511</v>
      </c>
      <c r="H10792" s="68" t="s">
        <v>364</v>
      </c>
      <c r="I10792" s="69">
        <v>102</v>
      </c>
      <c r="J10792" s="69">
        <v>153</v>
      </c>
      <c r="K10792" s="91"/>
      <c r="L10792" s="91"/>
    </row>
    <row r="10793" spans="2:12" x14ac:dyDescent="0.25">
      <c r="B10793" s="67" t="s">
        <v>504</v>
      </c>
      <c r="C10793" s="67" t="s">
        <v>505</v>
      </c>
      <c r="D10793" s="68" t="s">
        <v>377</v>
      </c>
      <c r="E10793" s="67" t="s">
        <v>378</v>
      </c>
      <c r="F10793" s="68" t="s">
        <v>510</v>
      </c>
      <c r="G10793" s="67" t="s">
        <v>511</v>
      </c>
      <c r="H10793" s="68" t="s">
        <v>362</v>
      </c>
      <c r="I10793" s="69">
        <v>685</v>
      </c>
      <c r="J10793" s="69">
        <v>570</v>
      </c>
      <c r="K10793" s="91"/>
      <c r="L10793" s="91"/>
    </row>
    <row r="10794" spans="2:12" x14ac:dyDescent="0.25">
      <c r="B10794" s="67" t="s">
        <v>504</v>
      </c>
      <c r="C10794" s="67" t="s">
        <v>505</v>
      </c>
      <c r="D10794" s="68" t="s">
        <v>377</v>
      </c>
      <c r="E10794" s="67" t="s">
        <v>378</v>
      </c>
      <c r="F10794" s="68" t="s">
        <v>510</v>
      </c>
      <c r="G10794" s="67" t="s">
        <v>511</v>
      </c>
      <c r="H10794" s="68" t="s">
        <v>363</v>
      </c>
      <c r="I10794" s="69">
        <v>552</v>
      </c>
      <c r="J10794" s="69">
        <v>520</v>
      </c>
      <c r="K10794" s="91"/>
      <c r="L10794" s="91"/>
    </row>
    <row r="10795" spans="2:12" x14ac:dyDescent="0.25">
      <c r="B10795" s="67" t="s">
        <v>504</v>
      </c>
      <c r="C10795" s="67" t="s">
        <v>505</v>
      </c>
      <c r="D10795" s="68" t="s">
        <v>377</v>
      </c>
      <c r="E10795" s="67" t="s">
        <v>378</v>
      </c>
      <c r="F10795" s="68" t="s">
        <v>510</v>
      </c>
      <c r="G10795" s="67" t="s">
        <v>511</v>
      </c>
      <c r="H10795" s="68" t="s">
        <v>364</v>
      </c>
      <c r="I10795" s="69">
        <v>142</v>
      </c>
      <c r="J10795" s="69">
        <v>172</v>
      </c>
      <c r="K10795" s="91"/>
      <c r="L10795" s="91"/>
    </row>
    <row r="10796" spans="2:12" x14ac:dyDescent="0.25">
      <c r="B10796" s="67" t="s">
        <v>504</v>
      </c>
      <c r="C10796" s="67" t="s">
        <v>505</v>
      </c>
      <c r="D10796" s="68" t="s">
        <v>377</v>
      </c>
      <c r="E10796" s="67" t="s">
        <v>378</v>
      </c>
      <c r="F10796" s="68" t="s">
        <v>510</v>
      </c>
      <c r="G10796" s="67" t="s">
        <v>511</v>
      </c>
      <c r="H10796" s="68" t="s">
        <v>362</v>
      </c>
      <c r="I10796" s="69">
        <v>10</v>
      </c>
      <c r="J10796" s="69">
        <v>48</v>
      </c>
      <c r="K10796" s="91"/>
      <c r="L10796" s="91"/>
    </row>
    <row r="10797" spans="2:12" x14ac:dyDescent="0.25">
      <c r="B10797" s="67" t="s">
        <v>504</v>
      </c>
      <c r="C10797" s="67" t="s">
        <v>505</v>
      </c>
      <c r="D10797" s="68" t="s">
        <v>377</v>
      </c>
      <c r="E10797" s="67" t="s">
        <v>378</v>
      </c>
      <c r="F10797" s="68" t="s">
        <v>510</v>
      </c>
      <c r="G10797" s="67" t="s">
        <v>511</v>
      </c>
      <c r="H10797" s="68" t="s">
        <v>363</v>
      </c>
      <c r="I10797" s="69">
        <v>64</v>
      </c>
      <c r="J10797" s="69">
        <v>132</v>
      </c>
      <c r="K10797" s="91"/>
      <c r="L10797" s="91"/>
    </row>
    <row r="10798" spans="2:12" x14ac:dyDescent="0.25">
      <c r="B10798" s="67" t="s">
        <v>504</v>
      </c>
      <c r="C10798" s="67" t="s">
        <v>505</v>
      </c>
      <c r="D10798" s="68" t="s">
        <v>377</v>
      </c>
      <c r="E10798" s="67" t="s">
        <v>378</v>
      </c>
      <c r="F10798" s="68" t="s">
        <v>510</v>
      </c>
      <c r="G10798" s="67" t="s">
        <v>511</v>
      </c>
      <c r="H10798" s="68" t="s">
        <v>364</v>
      </c>
      <c r="I10798" s="69">
        <v>174</v>
      </c>
      <c r="J10798" s="69">
        <v>219</v>
      </c>
      <c r="K10798" s="91"/>
      <c r="L10798" s="91"/>
    </row>
    <row r="10799" spans="2:12" x14ac:dyDescent="0.25">
      <c r="B10799" s="67" t="s">
        <v>504</v>
      </c>
      <c r="C10799" s="67" t="s">
        <v>505</v>
      </c>
      <c r="D10799" s="68" t="s">
        <v>377</v>
      </c>
      <c r="E10799" s="67" t="s">
        <v>378</v>
      </c>
      <c r="F10799" s="68" t="s">
        <v>510</v>
      </c>
      <c r="G10799" s="67" t="s">
        <v>511</v>
      </c>
      <c r="H10799" s="68" t="s">
        <v>362</v>
      </c>
      <c r="I10799" s="69">
        <v>50</v>
      </c>
      <c r="J10799" s="69">
        <v>80</v>
      </c>
      <c r="K10799" s="91"/>
      <c r="L10799" s="91"/>
    </row>
    <row r="10800" spans="2:12" x14ac:dyDescent="0.25">
      <c r="B10800" s="67" t="s">
        <v>504</v>
      </c>
      <c r="C10800" s="67" t="s">
        <v>505</v>
      </c>
      <c r="D10800" s="68" t="s">
        <v>377</v>
      </c>
      <c r="E10800" s="67" t="s">
        <v>378</v>
      </c>
      <c r="F10800" s="68" t="s">
        <v>510</v>
      </c>
      <c r="G10800" s="67" t="s">
        <v>511</v>
      </c>
      <c r="H10800" s="68" t="s">
        <v>363</v>
      </c>
      <c r="I10800" s="69">
        <v>160</v>
      </c>
      <c r="J10800" s="69">
        <v>224</v>
      </c>
      <c r="K10800" s="91"/>
      <c r="L10800" s="91"/>
    </row>
    <row r="10801" spans="2:12" x14ac:dyDescent="0.25">
      <c r="B10801" s="67" t="s">
        <v>504</v>
      </c>
      <c r="C10801" s="67" t="s">
        <v>505</v>
      </c>
      <c r="D10801" s="68" t="s">
        <v>377</v>
      </c>
      <c r="E10801" s="67" t="s">
        <v>378</v>
      </c>
      <c r="F10801" s="68" t="s">
        <v>510</v>
      </c>
      <c r="G10801" s="67" t="s">
        <v>511</v>
      </c>
      <c r="H10801" s="68" t="s">
        <v>364</v>
      </c>
      <c r="I10801" s="69">
        <v>65</v>
      </c>
      <c r="J10801" s="69">
        <v>50</v>
      </c>
      <c r="K10801" s="91"/>
      <c r="L10801" s="91"/>
    </row>
    <row r="10802" spans="2:12" x14ac:dyDescent="0.25">
      <c r="B10802" s="67" t="s">
        <v>504</v>
      </c>
      <c r="C10802" s="67" t="s">
        <v>505</v>
      </c>
      <c r="D10802" s="68" t="s">
        <v>377</v>
      </c>
      <c r="E10802" s="67" t="s">
        <v>378</v>
      </c>
      <c r="F10802" s="68" t="s">
        <v>510</v>
      </c>
      <c r="G10802" s="67" t="s">
        <v>511</v>
      </c>
      <c r="H10802" s="68" t="s">
        <v>362</v>
      </c>
      <c r="I10802" s="69">
        <v>0</v>
      </c>
      <c r="J10802" s="69">
        <v>0</v>
      </c>
      <c r="K10802" s="91"/>
      <c r="L10802" s="91"/>
    </row>
    <row r="10803" spans="2:12" x14ac:dyDescent="0.25">
      <c r="B10803" s="67" t="s">
        <v>504</v>
      </c>
      <c r="C10803" s="67" t="s">
        <v>505</v>
      </c>
      <c r="D10803" s="68" t="s">
        <v>377</v>
      </c>
      <c r="E10803" s="67" t="s">
        <v>378</v>
      </c>
      <c r="F10803" s="68" t="s">
        <v>510</v>
      </c>
      <c r="G10803" s="67" t="s">
        <v>511</v>
      </c>
      <c r="H10803" s="68" t="s">
        <v>362</v>
      </c>
      <c r="I10803" s="69">
        <v>0</v>
      </c>
      <c r="J10803" s="69">
        <v>0</v>
      </c>
      <c r="K10803" s="91"/>
      <c r="L10803" s="91"/>
    </row>
    <row r="10804" spans="2:12" x14ac:dyDescent="0.25">
      <c r="B10804" s="67" t="s">
        <v>504</v>
      </c>
      <c r="C10804" s="67" t="s">
        <v>505</v>
      </c>
      <c r="D10804" s="68" t="s">
        <v>377</v>
      </c>
      <c r="E10804" s="67" t="s">
        <v>378</v>
      </c>
      <c r="F10804" s="68" t="s">
        <v>510</v>
      </c>
      <c r="G10804" s="67" t="s">
        <v>511</v>
      </c>
      <c r="H10804" s="68" t="s">
        <v>363</v>
      </c>
      <c r="I10804" s="69">
        <v>8</v>
      </c>
      <c r="J10804" s="69">
        <v>39</v>
      </c>
      <c r="K10804" s="91"/>
      <c r="L10804" s="91"/>
    </row>
    <row r="10805" spans="2:12" x14ac:dyDescent="0.25">
      <c r="B10805" s="67" t="s">
        <v>504</v>
      </c>
      <c r="C10805" s="67" t="s">
        <v>505</v>
      </c>
      <c r="D10805" s="68" t="s">
        <v>377</v>
      </c>
      <c r="E10805" s="67" t="s">
        <v>378</v>
      </c>
      <c r="F10805" s="68" t="s">
        <v>510</v>
      </c>
      <c r="G10805" s="67" t="s">
        <v>511</v>
      </c>
      <c r="H10805" s="68" t="s">
        <v>364</v>
      </c>
      <c r="I10805" s="69">
        <v>0</v>
      </c>
      <c r="J10805" s="69">
        <v>0</v>
      </c>
      <c r="K10805" s="91"/>
      <c r="L10805" s="91"/>
    </row>
    <row r="10806" spans="2:12" x14ac:dyDescent="0.25">
      <c r="B10806" s="67" t="s">
        <v>504</v>
      </c>
      <c r="C10806" s="67" t="s">
        <v>505</v>
      </c>
      <c r="D10806" s="68" t="s">
        <v>377</v>
      </c>
      <c r="E10806" s="67" t="s">
        <v>378</v>
      </c>
      <c r="F10806" s="68" t="s">
        <v>510</v>
      </c>
      <c r="G10806" s="67" t="s">
        <v>511</v>
      </c>
      <c r="H10806" s="68" t="s">
        <v>362</v>
      </c>
      <c r="I10806" s="69">
        <v>0</v>
      </c>
      <c r="J10806" s="69">
        <v>0</v>
      </c>
      <c r="K10806" s="91"/>
      <c r="L10806" s="91"/>
    </row>
    <row r="10807" spans="2:12" x14ac:dyDescent="0.25">
      <c r="B10807" s="67" t="s">
        <v>504</v>
      </c>
      <c r="C10807" s="67" t="s">
        <v>505</v>
      </c>
      <c r="D10807" s="68" t="s">
        <v>377</v>
      </c>
      <c r="E10807" s="67" t="s">
        <v>378</v>
      </c>
      <c r="F10807" s="68" t="s">
        <v>510</v>
      </c>
      <c r="G10807" s="67" t="s">
        <v>511</v>
      </c>
      <c r="H10807" s="68" t="s">
        <v>363</v>
      </c>
      <c r="I10807" s="69">
        <v>6</v>
      </c>
      <c r="J10807" s="69">
        <v>0</v>
      </c>
      <c r="K10807" s="91"/>
      <c r="L10807" s="91"/>
    </row>
    <row r="10808" spans="2:12" x14ac:dyDescent="0.25">
      <c r="B10808" s="67" t="s">
        <v>504</v>
      </c>
      <c r="C10808" s="67" t="s">
        <v>505</v>
      </c>
      <c r="D10808" s="68" t="s">
        <v>377</v>
      </c>
      <c r="E10808" s="67" t="s">
        <v>378</v>
      </c>
      <c r="F10808" s="68" t="s">
        <v>510</v>
      </c>
      <c r="G10808" s="67" t="s">
        <v>511</v>
      </c>
      <c r="H10808" s="68" t="s">
        <v>362</v>
      </c>
      <c r="I10808" s="69">
        <v>0.309</v>
      </c>
      <c r="J10808" s="69">
        <v>0.20599999999999999</v>
      </c>
      <c r="K10808" s="91"/>
      <c r="L10808" s="91"/>
    </row>
    <row r="10809" spans="2:12" x14ac:dyDescent="0.25">
      <c r="B10809" s="67" t="s">
        <v>504</v>
      </c>
      <c r="C10809" s="67" t="s">
        <v>505</v>
      </c>
      <c r="D10809" s="68" t="s">
        <v>377</v>
      </c>
      <c r="E10809" s="67" t="s">
        <v>378</v>
      </c>
      <c r="F10809" s="68" t="s">
        <v>510</v>
      </c>
      <c r="G10809" s="67" t="s">
        <v>511</v>
      </c>
      <c r="H10809" s="68" t="s">
        <v>363</v>
      </c>
      <c r="I10809" s="69">
        <v>0.39140000000000003</v>
      </c>
      <c r="J10809" s="69">
        <v>0.55620000000000003</v>
      </c>
      <c r="K10809" s="91"/>
      <c r="L10809" s="91"/>
    </row>
    <row r="10810" spans="2:12" x14ac:dyDescent="0.25">
      <c r="B10810" s="67" t="s">
        <v>504</v>
      </c>
      <c r="C10810" s="67" t="s">
        <v>505</v>
      </c>
      <c r="D10810" s="68" t="s">
        <v>377</v>
      </c>
      <c r="E10810" s="67" t="s">
        <v>378</v>
      </c>
      <c r="F10810" s="68" t="s">
        <v>510</v>
      </c>
      <c r="G10810" s="67" t="s">
        <v>511</v>
      </c>
      <c r="H10810" s="68" t="s">
        <v>364</v>
      </c>
      <c r="I10810" s="69">
        <v>0.45319999999999999</v>
      </c>
      <c r="J10810" s="69">
        <v>0.28839999999999999</v>
      </c>
      <c r="K10810" s="91"/>
      <c r="L10810" s="91"/>
    </row>
    <row r="10811" spans="2:12" x14ac:dyDescent="0.25">
      <c r="B10811" s="67" t="s">
        <v>504</v>
      </c>
      <c r="C10811" s="67" t="s">
        <v>505</v>
      </c>
      <c r="D10811" s="68" t="s">
        <v>377</v>
      </c>
      <c r="E10811" s="67" t="s">
        <v>378</v>
      </c>
      <c r="F10811" s="68" t="s">
        <v>510</v>
      </c>
      <c r="G10811" s="67" t="s">
        <v>511</v>
      </c>
      <c r="H10811" s="68" t="s">
        <v>363</v>
      </c>
      <c r="I10811" s="69">
        <v>165</v>
      </c>
      <c r="J10811" s="69">
        <v>180</v>
      </c>
      <c r="K10811" s="91"/>
      <c r="L10811" s="91"/>
    </row>
    <row r="10812" spans="2:12" x14ac:dyDescent="0.25">
      <c r="B10812" s="67" t="s">
        <v>504</v>
      </c>
      <c r="C10812" s="67" t="s">
        <v>505</v>
      </c>
      <c r="D10812" s="68" t="s">
        <v>377</v>
      </c>
      <c r="E10812" s="67" t="s">
        <v>378</v>
      </c>
      <c r="F10812" s="68" t="s">
        <v>510</v>
      </c>
      <c r="G10812" s="67" t="s">
        <v>511</v>
      </c>
      <c r="H10812" s="68" t="s">
        <v>362</v>
      </c>
      <c r="I10812" s="69">
        <v>0</v>
      </c>
      <c r="J10812" s="69">
        <v>0</v>
      </c>
      <c r="K10812" s="91"/>
      <c r="L10812" s="91"/>
    </row>
    <row r="10813" spans="2:12" x14ac:dyDescent="0.25">
      <c r="B10813" s="67" t="s">
        <v>504</v>
      </c>
      <c r="C10813" s="67" t="s">
        <v>505</v>
      </c>
      <c r="D10813" s="68" t="s">
        <v>377</v>
      </c>
      <c r="E10813" s="67" t="s">
        <v>378</v>
      </c>
      <c r="F10813" s="68" t="s">
        <v>510</v>
      </c>
      <c r="G10813" s="67" t="s">
        <v>511</v>
      </c>
      <c r="H10813" s="68" t="s">
        <v>363</v>
      </c>
      <c r="I10813" s="69">
        <v>30</v>
      </c>
      <c r="J10813" s="69">
        <v>16</v>
      </c>
      <c r="K10813" s="91"/>
      <c r="L10813" s="91"/>
    </row>
    <row r="10814" spans="2:12" x14ac:dyDescent="0.25">
      <c r="B10814" s="67" t="s">
        <v>504</v>
      </c>
      <c r="C10814" s="67" t="s">
        <v>505</v>
      </c>
      <c r="D10814" s="68" t="s">
        <v>377</v>
      </c>
      <c r="E10814" s="67" t="s">
        <v>378</v>
      </c>
      <c r="F10814" s="68" t="s">
        <v>510</v>
      </c>
      <c r="G10814" s="67" t="s">
        <v>511</v>
      </c>
      <c r="H10814" s="68" t="s">
        <v>364</v>
      </c>
      <c r="I10814" s="69">
        <v>44</v>
      </c>
      <c r="J10814" s="69">
        <v>31</v>
      </c>
      <c r="K10814" s="91"/>
      <c r="L10814" s="91"/>
    </row>
    <row r="10815" spans="2:12" x14ac:dyDescent="0.25">
      <c r="B10815" s="67" t="s">
        <v>504</v>
      </c>
      <c r="C10815" s="67" t="s">
        <v>505</v>
      </c>
      <c r="D10815" s="68" t="s">
        <v>377</v>
      </c>
      <c r="E10815" s="67" t="s">
        <v>378</v>
      </c>
      <c r="F10815" s="68" t="s">
        <v>510</v>
      </c>
      <c r="G10815" s="67" t="s">
        <v>511</v>
      </c>
      <c r="H10815" s="68" t="s">
        <v>362</v>
      </c>
      <c r="I10815" s="69">
        <v>0</v>
      </c>
      <c r="J10815" s="69">
        <v>0</v>
      </c>
      <c r="K10815" s="91"/>
      <c r="L10815" s="91"/>
    </row>
    <row r="10816" spans="2:12" x14ac:dyDescent="0.25">
      <c r="B10816" s="67" t="s">
        <v>504</v>
      </c>
      <c r="C10816" s="67" t="s">
        <v>505</v>
      </c>
      <c r="D10816" s="68" t="s">
        <v>377</v>
      </c>
      <c r="E10816" s="67" t="s">
        <v>378</v>
      </c>
      <c r="F10816" s="68" t="s">
        <v>510</v>
      </c>
      <c r="G10816" s="67" t="s">
        <v>511</v>
      </c>
      <c r="H10816" s="68" t="s">
        <v>363</v>
      </c>
      <c r="I10816" s="69">
        <v>16</v>
      </c>
      <c r="J10816" s="69">
        <v>6</v>
      </c>
      <c r="K10816" s="91"/>
      <c r="L10816" s="91"/>
    </row>
    <row r="10817" spans="2:12" x14ac:dyDescent="0.25">
      <c r="B10817" s="67" t="s">
        <v>504</v>
      </c>
      <c r="C10817" s="67" t="s">
        <v>505</v>
      </c>
      <c r="D10817" s="68" t="s">
        <v>377</v>
      </c>
      <c r="E10817" s="67" t="s">
        <v>378</v>
      </c>
      <c r="F10817" s="68" t="s">
        <v>510</v>
      </c>
      <c r="G10817" s="67" t="s">
        <v>511</v>
      </c>
      <c r="H10817" s="68" t="s">
        <v>364</v>
      </c>
      <c r="I10817" s="69">
        <v>0</v>
      </c>
      <c r="J10817" s="69">
        <v>0</v>
      </c>
      <c r="K10817" s="91"/>
      <c r="L10817" s="91"/>
    </row>
    <row r="10818" spans="2:12" x14ac:dyDescent="0.25">
      <c r="B10818" s="67" t="s">
        <v>504</v>
      </c>
      <c r="C10818" s="67" t="s">
        <v>505</v>
      </c>
      <c r="D10818" s="68" t="s">
        <v>377</v>
      </c>
      <c r="E10818" s="67" t="s">
        <v>378</v>
      </c>
      <c r="F10818" s="68" t="s">
        <v>510</v>
      </c>
      <c r="G10818" s="67" t="s">
        <v>511</v>
      </c>
      <c r="H10818" s="68" t="s">
        <v>364</v>
      </c>
      <c r="I10818" s="69">
        <v>2</v>
      </c>
      <c r="J10818" s="69">
        <v>0</v>
      </c>
      <c r="K10818" s="91"/>
      <c r="L10818" s="91"/>
    </row>
    <row r="10819" spans="2:12" x14ac:dyDescent="0.25">
      <c r="B10819" s="67" t="s">
        <v>504</v>
      </c>
      <c r="C10819" s="67" t="s">
        <v>505</v>
      </c>
      <c r="D10819" s="68" t="s">
        <v>377</v>
      </c>
      <c r="E10819" s="67" t="s">
        <v>378</v>
      </c>
      <c r="F10819" s="68" t="s">
        <v>510</v>
      </c>
      <c r="G10819" s="67" t="s">
        <v>511</v>
      </c>
      <c r="H10819" s="68" t="s">
        <v>363</v>
      </c>
      <c r="I10819" s="69">
        <v>0</v>
      </c>
      <c r="J10819" s="69">
        <v>0</v>
      </c>
      <c r="K10819" s="91"/>
      <c r="L10819" s="91"/>
    </row>
    <row r="10820" spans="2:12" x14ac:dyDescent="0.25">
      <c r="B10820" s="67" t="s">
        <v>504</v>
      </c>
      <c r="C10820" s="67" t="s">
        <v>505</v>
      </c>
      <c r="D10820" s="68" t="s">
        <v>377</v>
      </c>
      <c r="E10820" s="67" t="s">
        <v>378</v>
      </c>
      <c r="F10820" s="68" t="s">
        <v>510</v>
      </c>
      <c r="G10820" s="67" t="s">
        <v>511</v>
      </c>
      <c r="H10820" s="68" t="s">
        <v>362</v>
      </c>
      <c r="I10820" s="69">
        <v>0</v>
      </c>
      <c r="J10820" s="69">
        <v>0</v>
      </c>
      <c r="K10820" s="91"/>
      <c r="L10820" s="91"/>
    </row>
    <row r="10821" spans="2:12" x14ac:dyDescent="0.25">
      <c r="B10821" s="67" t="s">
        <v>504</v>
      </c>
      <c r="C10821" s="67" t="s">
        <v>505</v>
      </c>
      <c r="D10821" s="68" t="s">
        <v>377</v>
      </c>
      <c r="E10821" s="67" t="s">
        <v>378</v>
      </c>
      <c r="F10821" s="68" t="s">
        <v>510</v>
      </c>
      <c r="G10821" s="67" t="s">
        <v>511</v>
      </c>
      <c r="H10821" s="68" t="s">
        <v>363</v>
      </c>
      <c r="I10821" s="69">
        <v>0.3296</v>
      </c>
      <c r="J10821" s="69">
        <v>8.2400000000000001E-2</v>
      </c>
      <c r="K10821" s="91"/>
      <c r="L10821" s="91"/>
    </row>
    <row r="10822" spans="2:12" x14ac:dyDescent="0.25">
      <c r="B10822" s="67" t="s">
        <v>504</v>
      </c>
      <c r="C10822" s="67" t="s">
        <v>505</v>
      </c>
      <c r="D10822" s="68" t="s">
        <v>377</v>
      </c>
      <c r="E10822" s="67" t="s">
        <v>378</v>
      </c>
      <c r="F10822" s="68" t="s">
        <v>510</v>
      </c>
      <c r="G10822" s="67" t="s">
        <v>511</v>
      </c>
      <c r="H10822" s="68" t="s">
        <v>364</v>
      </c>
      <c r="I10822" s="69">
        <v>0</v>
      </c>
      <c r="J10822" s="69">
        <v>0</v>
      </c>
      <c r="K10822" s="91"/>
      <c r="L10822" s="91"/>
    </row>
    <row r="10823" spans="2:12" x14ac:dyDescent="0.25">
      <c r="B10823" s="67" t="s">
        <v>504</v>
      </c>
      <c r="C10823" s="67" t="s">
        <v>505</v>
      </c>
      <c r="D10823" s="68" t="s">
        <v>377</v>
      </c>
      <c r="E10823" s="67" t="s">
        <v>378</v>
      </c>
      <c r="F10823" s="68" t="s">
        <v>510</v>
      </c>
      <c r="G10823" s="67" t="s">
        <v>511</v>
      </c>
      <c r="H10823" s="68" t="s">
        <v>362</v>
      </c>
      <c r="I10823" s="69">
        <v>0</v>
      </c>
      <c r="J10823" s="69">
        <v>0</v>
      </c>
      <c r="K10823" s="91"/>
      <c r="L10823" s="91"/>
    </row>
    <row r="10824" spans="2:12" x14ac:dyDescent="0.25">
      <c r="B10824" s="67" t="s">
        <v>504</v>
      </c>
      <c r="C10824" s="67" t="s">
        <v>505</v>
      </c>
      <c r="D10824" s="68" t="s">
        <v>377</v>
      </c>
      <c r="E10824" s="67" t="s">
        <v>378</v>
      </c>
      <c r="F10824" s="68" t="s">
        <v>510</v>
      </c>
      <c r="G10824" s="67" t="s">
        <v>511</v>
      </c>
      <c r="H10824" s="68" t="s">
        <v>363</v>
      </c>
      <c r="I10824" s="69">
        <v>0</v>
      </c>
      <c r="J10824" s="69">
        <v>0</v>
      </c>
      <c r="K10824" s="91"/>
      <c r="L10824" s="91"/>
    </row>
    <row r="10825" spans="2:12" x14ac:dyDescent="0.25">
      <c r="B10825" s="67" t="s">
        <v>504</v>
      </c>
      <c r="C10825" s="67" t="s">
        <v>505</v>
      </c>
      <c r="D10825" s="68" t="s">
        <v>377</v>
      </c>
      <c r="E10825" s="67" t="s">
        <v>378</v>
      </c>
      <c r="F10825" s="68" t="s">
        <v>510</v>
      </c>
      <c r="G10825" s="67" t="s">
        <v>511</v>
      </c>
      <c r="H10825" s="68" t="s">
        <v>362</v>
      </c>
      <c r="I10825" s="69">
        <v>0</v>
      </c>
      <c r="J10825" s="69">
        <v>0</v>
      </c>
      <c r="K10825" s="91"/>
      <c r="L10825" s="91"/>
    </row>
    <row r="10826" spans="2:12" x14ac:dyDescent="0.25">
      <c r="B10826" s="67" t="s">
        <v>504</v>
      </c>
      <c r="C10826" s="67" t="s">
        <v>505</v>
      </c>
      <c r="D10826" s="68" t="s">
        <v>377</v>
      </c>
      <c r="E10826" s="67" t="s">
        <v>378</v>
      </c>
      <c r="F10826" s="68" t="s">
        <v>510</v>
      </c>
      <c r="G10826" s="67" t="s">
        <v>511</v>
      </c>
      <c r="H10826" s="68" t="s">
        <v>363</v>
      </c>
      <c r="I10826" s="69">
        <v>0</v>
      </c>
      <c r="J10826" s="69">
        <v>8.0076000000000001</v>
      </c>
      <c r="K10826" s="91"/>
      <c r="L10826" s="91"/>
    </row>
    <row r="10827" spans="2:12" x14ac:dyDescent="0.25">
      <c r="B10827" s="67" t="s">
        <v>504</v>
      </c>
      <c r="C10827" s="67" t="s">
        <v>505</v>
      </c>
      <c r="D10827" s="68" t="s">
        <v>377</v>
      </c>
      <c r="E10827" s="67" t="s">
        <v>378</v>
      </c>
      <c r="F10827" s="68" t="s">
        <v>510</v>
      </c>
      <c r="G10827" s="67" t="s">
        <v>511</v>
      </c>
      <c r="H10827" s="68" t="s">
        <v>362</v>
      </c>
      <c r="I10827" s="69">
        <v>0</v>
      </c>
      <c r="J10827" s="69">
        <v>0</v>
      </c>
      <c r="K10827" s="91"/>
      <c r="L10827" s="91"/>
    </row>
    <row r="10828" spans="2:12" x14ac:dyDescent="0.25">
      <c r="B10828" s="67" t="s">
        <v>504</v>
      </c>
      <c r="C10828" s="67" t="s">
        <v>505</v>
      </c>
      <c r="D10828" s="68" t="s">
        <v>377</v>
      </c>
      <c r="E10828" s="67" t="s">
        <v>378</v>
      </c>
      <c r="F10828" s="68" t="s">
        <v>510</v>
      </c>
      <c r="G10828" s="67" t="s">
        <v>511</v>
      </c>
      <c r="H10828" s="68" t="s">
        <v>362</v>
      </c>
      <c r="I10828" s="69">
        <v>0</v>
      </c>
      <c r="J10828" s="69">
        <v>0</v>
      </c>
      <c r="K10828" s="91"/>
      <c r="L10828" s="91"/>
    </row>
    <row r="10829" spans="2:12" x14ac:dyDescent="0.25">
      <c r="B10829" s="67" t="s">
        <v>504</v>
      </c>
      <c r="C10829" s="67" t="s">
        <v>505</v>
      </c>
      <c r="D10829" s="68" t="s">
        <v>377</v>
      </c>
      <c r="E10829" s="67" t="s">
        <v>378</v>
      </c>
      <c r="F10829" s="68" t="s">
        <v>510</v>
      </c>
      <c r="G10829" s="67" t="s">
        <v>511</v>
      </c>
      <c r="H10829" s="68" t="s">
        <v>363</v>
      </c>
      <c r="I10829" s="69">
        <v>92</v>
      </c>
      <c r="J10829" s="69">
        <v>136</v>
      </c>
      <c r="K10829" s="91"/>
      <c r="L10829" s="91"/>
    </row>
    <row r="10830" spans="2:12" x14ac:dyDescent="0.25">
      <c r="B10830" s="67" t="s">
        <v>504</v>
      </c>
      <c r="C10830" s="67" t="s">
        <v>505</v>
      </c>
      <c r="D10830" s="68" t="s">
        <v>377</v>
      </c>
      <c r="E10830" s="67" t="s">
        <v>378</v>
      </c>
      <c r="F10830" s="68" t="s">
        <v>510</v>
      </c>
      <c r="G10830" s="67" t="s">
        <v>511</v>
      </c>
      <c r="H10830" s="68" t="s">
        <v>364</v>
      </c>
      <c r="I10830" s="69">
        <v>22</v>
      </c>
      <c r="J10830" s="69">
        <v>21</v>
      </c>
      <c r="K10830" s="91"/>
      <c r="L10830" s="91"/>
    </row>
    <row r="10831" spans="2:12" x14ac:dyDescent="0.25">
      <c r="B10831" s="67" t="s">
        <v>504</v>
      </c>
      <c r="C10831" s="67" t="s">
        <v>505</v>
      </c>
      <c r="D10831" s="68" t="s">
        <v>377</v>
      </c>
      <c r="E10831" s="67" t="s">
        <v>378</v>
      </c>
      <c r="F10831" s="68" t="s">
        <v>510</v>
      </c>
      <c r="G10831" s="67" t="s">
        <v>511</v>
      </c>
      <c r="H10831" s="68" t="s">
        <v>362</v>
      </c>
      <c r="I10831" s="69">
        <v>10</v>
      </c>
      <c r="J10831" s="69">
        <v>4</v>
      </c>
      <c r="K10831" s="91"/>
      <c r="L10831" s="91"/>
    </row>
    <row r="10832" spans="2:12" x14ac:dyDescent="0.25">
      <c r="B10832" s="67" t="s">
        <v>504</v>
      </c>
      <c r="C10832" s="67" t="s">
        <v>505</v>
      </c>
      <c r="D10832" s="68" t="s">
        <v>377</v>
      </c>
      <c r="E10832" s="67" t="s">
        <v>378</v>
      </c>
      <c r="F10832" s="68" t="s">
        <v>510</v>
      </c>
      <c r="G10832" s="67" t="s">
        <v>511</v>
      </c>
      <c r="H10832" s="68" t="s">
        <v>363</v>
      </c>
      <c r="I10832" s="69">
        <v>0</v>
      </c>
      <c r="J10832" s="69">
        <v>0</v>
      </c>
      <c r="K10832" s="91"/>
      <c r="L10832" s="91"/>
    </row>
    <row r="10833" spans="2:12" x14ac:dyDescent="0.25">
      <c r="B10833" s="67" t="s">
        <v>504</v>
      </c>
      <c r="C10833" s="67" t="s">
        <v>505</v>
      </c>
      <c r="D10833" s="68" t="s">
        <v>377</v>
      </c>
      <c r="E10833" s="67" t="s">
        <v>378</v>
      </c>
      <c r="F10833" s="68" t="s">
        <v>510</v>
      </c>
      <c r="G10833" s="67" t="s">
        <v>511</v>
      </c>
      <c r="H10833" s="68" t="s">
        <v>364</v>
      </c>
      <c r="I10833" s="69">
        <v>0</v>
      </c>
      <c r="J10833" s="69">
        <v>0</v>
      </c>
      <c r="K10833" s="91"/>
      <c r="L10833" s="91"/>
    </row>
    <row r="10834" spans="2:12" x14ac:dyDescent="0.25">
      <c r="B10834" s="67" t="s">
        <v>504</v>
      </c>
      <c r="C10834" s="67" t="s">
        <v>505</v>
      </c>
      <c r="D10834" s="68" t="s">
        <v>377</v>
      </c>
      <c r="E10834" s="67" t="s">
        <v>378</v>
      </c>
      <c r="F10834" s="68" t="s">
        <v>510</v>
      </c>
      <c r="G10834" s="67" t="s">
        <v>511</v>
      </c>
      <c r="H10834" s="68" t="s">
        <v>363</v>
      </c>
      <c r="I10834" s="69">
        <v>0</v>
      </c>
      <c r="J10834" s="69">
        <v>0</v>
      </c>
      <c r="K10834" s="91"/>
      <c r="L10834" s="91"/>
    </row>
    <row r="10835" spans="2:12" x14ac:dyDescent="0.25">
      <c r="B10835" s="67" t="s">
        <v>504</v>
      </c>
      <c r="C10835" s="67" t="s">
        <v>505</v>
      </c>
      <c r="D10835" s="68" t="s">
        <v>377</v>
      </c>
      <c r="E10835" s="67" t="s">
        <v>378</v>
      </c>
      <c r="F10835" s="68" t="s">
        <v>510</v>
      </c>
      <c r="G10835" s="67" t="s">
        <v>511</v>
      </c>
      <c r="H10835" s="68" t="s">
        <v>364</v>
      </c>
      <c r="I10835" s="69">
        <v>10</v>
      </c>
      <c r="J10835" s="69">
        <v>0</v>
      </c>
      <c r="K10835" s="91"/>
      <c r="L10835" s="91"/>
    </row>
    <row r="10836" spans="2:12" x14ac:dyDescent="0.25">
      <c r="B10836" s="67" t="s">
        <v>504</v>
      </c>
      <c r="C10836" s="67" t="s">
        <v>505</v>
      </c>
      <c r="D10836" s="68" t="s">
        <v>377</v>
      </c>
      <c r="E10836" s="67" t="s">
        <v>378</v>
      </c>
      <c r="F10836" s="68" t="s">
        <v>510</v>
      </c>
      <c r="G10836" s="67" t="s">
        <v>511</v>
      </c>
      <c r="H10836" s="68" t="s">
        <v>362</v>
      </c>
      <c r="I10836" s="69">
        <v>0</v>
      </c>
      <c r="J10836" s="69">
        <v>0</v>
      </c>
      <c r="K10836" s="91"/>
      <c r="L10836" s="91"/>
    </row>
    <row r="10837" spans="2:12" x14ac:dyDescent="0.25">
      <c r="B10837" s="67" t="s">
        <v>504</v>
      </c>
      <c r="C10837" s="67" t="s">
        <v>505</v>
      </c>
      <c r="D10837" s="68" t="s">
        <v>377</v>
      </c>
      <c r="E10837" s="67" t="s">
        <v>378</v>
      </c>
      <c r="F10837" s="68" t="s">
        <v>510</v>
      </c>
      <c r="G10837" s="67" t="s">
        <v>511</v>
      </c>
      <c r="H10837" s="68" t="s">
        <v>363</v>
      </c>
      <c r="I10837" s="69">
        <v>0</v>
      </c>
      <c r="J10837" s="69">
        <v>0</v>
      </c>
      <c r="K10837" s="91"/>
      <c r="L10837" s="91"/>
    </row>
    <row r="10838" spans="2:12" x14ac:dyDescent="0.25">
      <c r="B10838" s="67" t="s">
        <v>504</v>
      </c>
      <c r="C10838" s="67" t="s">
        <v>505</v>
      </c>
      <c r="D10838" s="68" t="s">
        <v>377</v>
      </c>
      <c r="E10838" s="67" t="s">
        <v>378</v>
      </c>
      <c r="F10838" s="68" t="s">
        <v>510</v>
      </c>
      <c r="G10838" s="67" t="s">
        <v>511</v>
      </c>
      <c r="H10838" s="68" t="s">
        <v>362</v>
      </c>
      <c r="I10838" s="69">
        <v>0</v>
      </c>
      <c r="J10838" s="69">
        <v>0</v>
      </c>
      <c r="K10838" s="91"/>
      <c r="L10838" s="91"/>
    </row>
    <row r="10839" spans="2:12" x14ac:dyDescent="0.25">
      <c r="B10839" s="67" t="s">
        <v>504</v>
      </c>
      <c r="C10839" s="67" t="s">
        <v>505</v>
      </c>
      <c r="D10839" s="68" t="s">
        <v>377</v>
      </c>
      <c r="E10839" s="67" t="s">
        <v>378</v>
      </c>
      <c r="F10839" s="68" t="s">
        <v>510</v>
      </c>
      <c r="G10839" s="67" t="s">
        <v>511</v>
      </c>
      <c r="H10839" s="68" t="s">
        <v>363</v>
      </c>
      <c r="I10839" s="69">
        <v>20.004799999999999</v>
      </c>
      <c r="J10839" s="69">
        <v>16.010200000000001</v>
      </c>
      <c r="K10839" s="91"/>
      <c r="L10839" s="91"/>
    </row>
    <row r="10840" spans="2:12" x14ac:dyDescent="0.25">
      <c r="B10840" s="67" t="s">
        <v>504</v>
      </c>
      <c r="C10840" s="67" t="s">
        <v>505</v>
      </c>
      <c r="D10840" s="68" t="s">
        <v>377</v>
      </c>
      <c r="E10840" s="67" t="s">
        <v>378</v>
      </c>
      <c r="F10840" s="68" t="s">
        <v>510</v>
      </c>
      <c r="G10840" s="67" t="s">
        <v>511</v>
      </c>
      <c r="H10840" s="68" t="s">
        <v>364</v>
      </c>
      <c r="I10840" s="69">
        <v>12</v>
      </c>
      <c r="J10840" s="69">
        <v>0</v>
      </c>
      <c r="K10840" s="91"/>
      <c r="L10840" s="91"/>
    </row>
    <row r="10841" spans="2:12" x14ac:dyDescent="0.25">
      <c r="B10841" s="67" t="s">
        <v>504</v>
      </c>
      <c r="C10841" s="67" t="s">
        <v>505</v>
      </c>
      <c r="D10841" s="68" t="s">
        <v>377</v>
      </c>
      <c r="E10841" s="67" t="s">
        <v>378</v>
      </c>
      <c r="F10841" s="68" t="s">
        <v>510</v>
      </c>
      <c r="G10841" s="67" t="s">
        <v>511</v>
      </c>
      <c r="H10841" s="68" t="s">
        <v>362</v>
      </c>
      <c r="I10841" s="69">
        <v>0</v>
      </c>
      <c r="J10841" s="69">
        <v>0</v>
      </c>
      <c r="K10841" s="91"/>
      <c r="L10841" s="91"/>
    </row>
    <row r="10842" spans="2:12" x14ac:dyDescent="0.25">
      <c r="B10842" s="67" t="s">
        <v>504</v>
      </c>
      <c r="C10842" s="67" t="s">
        <v>505</v>
      </c>
      <c r="D10842" s="68" t="s">
        <v>377</v>
      </c>
      <c r="E10842" s="67" t="s">
        <v>378</v>
      </c>
      <c r="F10842" s="68" t="s">
        <v>510</v>
      </c>
      <c r="G10842" s="67" t="s">
        <v>511</v>
      </c>
      <c r="H10842" s="68" t="s">
        <v>363</v>
      </c>
      <c r="I10842" s="69">
        <v>0</v>
      </c>
      <c r="J10842" s="69">
        <v>0</v>
      </c>
      <c r="K10842" s="91"/>
      <c r="L10842" s="91"/>
    </row>
    <row r="10843" spans="2:12" x14ac:dyDescent="0.25">
      <c r="B10843" s="67" t="s">
        <v>504</v>
      </c>
      <c r="C10843" s="67" t="s">
        <v>505</v>
      </c>
      <c r="D10843" s="68" t="s">
        <v>377</v>
      </c>
      <c r="E10843" s="67" t="s">
        <v>378</v>
      </c>
      <c r="F10843" s="68" t="s">
        <v>510</v>
      </c>
      <c r="G10843" s="67" t="s">
        <v>511</v>
      </c>
      <c r="H10843" s="68" t="s">
        <v>363</v>
      </c>
      <c r="I10843" s="69">
        <v>0</v>
      </c>
      <c r="J10843" s="69">
        <v>0</v>
      </c>
      <c r="K10843" s="91"/>
      <c r="L10843" s="91"/>
    </row>
    <row r="10844" spans="2:12" x14ac:dyDescent="0.25">
      <c r="B10844" s="67" t="s">
        <v>504</v>
      </c>
      <c r="C10844" s="67" t="s">
        <v>505</v>
      </c>
      <c r="D10844" s="68" t="s">
        <v>377</v>
      </c>
      <c r="E10844" s="67" t="s">
        <v>378</v>
      </c>
      <c r="F10844" s="68" t="s">
        <v>510</v>
      </c>
      <c r="G10844" s="67" t="s">
        <v>511</v>
      </c>
      <c r="H10844" s="68" t="s">
        <v>362</v>
      </c>
      <c r="I10844" s="69">
        <v>0</v>
      </c>
      <c r="J10844" s="69">
        <v>0</v>
      </c>
      <c r="K10844" s="91"/>
      <c r="L10844" s="91"/>
    </row>
    <row r="10845" spans="2:12" x14ac:dyDescent="0.25">
      <c r="B10845" s="67" t="s">
        <v>504</v>
      </c>
      <c r="C10845" s="67" t="s">
        <v>505</v>
      </c>
      <c r="D10845" s="68" t="s">
        <v>377</v>
      </c>
      <c r="E10845" s="67" t="s">
        <v>378</v>
      </c>
      <c r="F10845" s="68" t="s">
        <v>510</v>
      </c>
      <c r="G10845" s="67" t="s">
        <v>511</v>
      </c>
      <c r="H10845" s="68" t="s">
        <v>363</v>
      </c>
      <c r="I10845" s="69">
        <v>0</v>
      </c>
      <c r="J10845" s="69">
        <v>45</v>
      </c>
      <c r="K10845" s="91"/>
      <c r="L10845" s="91"/>
    </row>
    <row r="10846" spans="2:12" x14ac:dyDescent="0.25">
      <c r="B10846" s="67" t="s">
        <v>504</v>
      </c>
      <c r="C10846" s="67" t="s">
        <v>505</v>
      </c>
      <c r="D10846" s="68" t="s">
        <v>377</v>
      </c>
      <c r="E10846" s="67" t="s">
        <v>378</v>
      </c>
      <c r="F10846" s="68" t="s">
        <v>510</v>
      </c>
      <c r="G10846" s="67" t="s">
        <v>511</v>
      </c>
      <c r="H10846" s="68" t="s">
        <v>364</v>
      </c>
      <c r="I10846" s="69">
        <v>0</v>
      </c>
      <c r="J10846" s="69">
        <v>24</v>
      </c>
      <c r="K10846" s="91"/>
      <c r="L10846" s="91"/>
    </row>
    <row r="10847" spans="2:12" x14ac:dyDescent="0.25">
      <c r="B10847" s="67" t="s">
        <v>504</v>
      </c>
      <c r="C10847" s="67" t="s">
        <v>505</v>
      </c>
      <c r="D10847" s="68" t="s">
        <v>377</v>
      </c>
      <c r="E10847" s="67" t="s">
        <v>378</v>
      </c>
      <c r="F10847" s="68" t="s">
        <v>510</v>
      </c>
      <c r="G10847" s="67" t="s">
        <v>511</v>
      </c>
      <c r="H10847" s="68" t="s">
        <v>362</v>
      </c>
      <c r="I10847" s="69">
        <v>0</v>
      </c>
      <c r="J10847" s="69">
        <v>0</v>
      </c>
      <c r="K10847" s="91"/>
      <c r="L10847" s="91"/>
    </row>
    <row r="10848" spans="2:12" x14ac:dyDescent="0.25">
      <c r="B10848" s="67" t="s">
        <v>504</v>
      </c>
      <c r="C10848" s="67" t="s">
        <v>505</v>
      </c>
      <c r="D10848" s="68" t="s">
        <v>377</v>
      </c>
      <c r="E10848" s="67" t="s">
        <v>378</v>
      </c>
      <c r="F10848" s="68" t="s">
        <v>510</v>
      </c>
      <c r="G10848" s="67" t="s">
        <v>511</v>
      </c>
      <c r="H10848" s="68" t="s">
        <v>363</v>
      </c>
      <c r="I10848" s="69">
        <v>0</v>
      </c>
      <c r="J10848" s="69">
        <v>0</v>
      </c>
      <c r="K10848" s="91"/>
      <c r="L10848" s="91"/>
    </row>
    <row r="10849" spans="2:12" x14ac:dyDescent="0.25">
      <c r="B10849" s="67" t="s">
        <v>504</v>
      </c>
      <c r="C10849" s="67" t="s">
        <v>505</v>
      </c>
      <c r="D10849" s="68" t="s">
        <v>377</v>
      </c>
      <c r="E10849" s="67" t="s">
        <v>378</v>
      </c>
      <c r="F10849" s="68" t="s">
        <v>510</v>
      </c>
      <c r="G10849" s="67" t="s">
        <v>511</v>
      </c>
      <c r="H10849" s="68" t="s">
        <v>364</v>
      </c>
      <c r="I10849" s="69">
        <v>0</v>
      </c>
      <c r="J10849" s="69">
        <v>0</v>
      </c>
      <c r="K10849" s="91"/>
      <c r="L10849" s="91"/>
    </row>
    <row r="10850" spans="2:12" x14ac:dyDescent="0.25">
      <c r="B10850" s="67" t="s">
        <v>504</v>
      </c>
      <c r="C10850" s="67" t="s">
        <v>505</v>
      </c>
      <c r="D10850" s="68" t="s">
        <v>377</v>
      </c>
      <c r="E10850" s="67" t="s">
        <v>378</v>
      </c>
      <c r="F10850" s="68" t="s">
        <v>510</v>
      </c>
      <c r="G10850" s="67" t="s">
        <v>511</v>
      </c>
      <c r="H10850" s="68" t="s">
        <v>363</v>
      </c>
      <c r="I10850" s="69">
        <v>0</v>
      </c>
      <c r="J10850" s="69">
        <v>0</v>
      </c>
      <c r="K10850" s="91"/>
      <c r="L10850" s="91"/>
    </row>
    <row r="10851" spans="2:12" x14ac:dyDescent="0.25">
      <c r="B10851" s="67" t="s">
        <v>504</v>
      </c>
      <c r="C10851" s="67" t="s">
        <v>505</v>
      </c>
      <c r="D10851" s="68" t="s">
        <v>377</v>
      </c>
      <c r="E10851" s="67" t="s">
        <v>378</v>
      </c>
      <c r="F10851" s="68" t="s">
        <v>510</v>
      </c>
      <c r="G10851" s="67" t="s">
        <v>511</v>
      </c>
      <c r="H10851" s="68" t="s">
        <v>363</v>
      </c>
      <c r="I10851" s="69">
        <v>0</v>
      </c>
      <c r="J10851" s="69">
        <v>0</v>
      </c>
      <c r="K10851" s="91"/>
      <c r="L10851" s="91"/>
    </row>
    <row r="10852" spans="2:12" x14ac:dyDescent="0.25">
      <c r="B10852" s="67" t="s">
        <v>504</v>
      </c>
      <c r="C10852" s="67" t="s">
        <v>505</v>
      </c>
      <c r="D10852" s="68" t="s">
        <v>377</v>
      </c>
      <c r="E10852" s="67" t="s">
        <v>378</v>
      </c>
      <c r="F10852" s="68" t="s">
        <v>510</v>
      </c>
      <c r="G10852" s="67" t="s">
        <v>511</v>
      </c>
      <c r="H10852" s="68" t="s">
        <v>363</v>
      </c>
      <c r="I10852" s="69">
        <v>0</v>
      </c>
      <c r="J10852" s="69">
        <v>0</v>
      </c>
      <c r="K10852" s="91"/>
      <c r="L10852" s="91"/>
    </row>
    <row r="10853" spans="2:12" x14ac:dyDescent="0.25">
      <c r="B10853" s="67" t="s">
        <v>504</v>
      </c>
      <c r="C10853" s="67" t="s">
        <v>505</v>
      </c>
      <c r="D10853" s="68" t="s">
        <v>377</v>
      </c>
      <c r="E10853" s="67" t="s">
        <v>378</v>
      </c>
      <c r="F10853" s="68" t="s">
        <v>510</v>
      </c>
      <c r="G10853" s="67" t="s">
        <v>511</v>
      </c>
      <c r="H10853" s="68" t="s">
        <v>362</v>
      </c>
      <c r="I10853" s="69">
        <v>0</v>
      </c>
      <c r="J10853" s="69">
        <v>0</v>
      </c>
      <c r="K10853" s="91"/>
      <c r="L10853" s="91"/>
    </row>
    <row r="10854" spans="2:12" x14ac:dyDescent="0.25">
      <c r="B10854" s="67" t="s">
        <v>504</v>
      </c>
      <c r="C10854" s="67" t="s">
        <v>505</v>
      </c>
      <c r="D10854" s="68" t="s">
        <v>377</v>
      </c>
      <c r="E10854" s="67" t="s">
        <v>378</v>
      </c>
      <c r="F10854" s="68" t="s">
        <v>510</v>
      </c>
      <c r="G10854" s="67" t="s">
        <v>511</v>
      </c>
      <c r="H10854" s="68" t="s">
        <v>363</v>
      </c>
      <c r="I10854" s="69">
        <v>0</v>
      </c>
      <c r="J10854" s="69">
        <v>0</v>
      </c>
      <c r="K10854" s="91"/>
      <c r="L10854" s="91"/>
    </row>
    <row r="10855" spans="2:12" x14ac:dyDescent="0.25">
      <c r="B10855" s="67" t="s">
        <v>504</v>
      </c>
      <c r="C10855" s="67" t="s">
        <v>505</v>
      </c>
      <c r="D10855" s="68" t="s">
        <v>377</v>
      </c>
      <c r="E10855" s="67" t="s">
        <v>378</v>
      </c>
      <c r="F10855" s="68" t="s">
        <v>510</v>
      </c>
      <c r="G10855" s="67" t="s">
        <v>511</v>
      </c>
      <c r="H10855" s="68" t="s">
        <v>362</v>
      </c>
      <c r="I10855" s="69">
        <v>11.99</v>
      </c>
      <c r="J10855" s="69">
        <v>11.53</v>
      </c>
      <c r="K10855" s="91"/>
      <c r="L10855" s="91"/>
    </row>
    <row r="10856" spans="2:12" x14ac:dyDescent="0.25">
      <c r="B10856" s="67" t="s">
        <v>504</v>
      </c>
      <c r="C10856" s="67" t="s">
        <v>505</v>
      </c>
      <c r="D10856" s="68" t="s">
        <v>377</v>
      </c>
      <c r="E10856" s="67" t="s">
        <v>378</v>
      </c>
      <c r="F10856" s="68" t="s">
        <v>510</v>
      </c>
      <c r="G10856" s="67" t="s">
        <v>511</v>
      </c>
      <c r="H10856" s="68" t="s">
        <v>363</v>
      </c>
      <c r="I10856" s="69">
        <v>0</v>
      </c>
      <c r="J10856" s="69">
        <v>0</v>
      </c>
      <c r="K10856" s="91"/>
      <c r="L10856" s="91"/>
    </row>
    <row r="10857" spans="2:12" x14ac:dyDescent="0.25">
      <c r="B10857" s="67" t="s">
        <v>504</v>
      </c>
      <c r="C10857" s="67" t="s">
        <v>505</v>
      </c>
      <c r="D10857" s="68" t="s">
        <v>377</v>
      </c>
      <c r="E10857" s="67" t="s">
        <v>378</v>
      </c>
      <c r="F10857" s="68" t="s">
        <v>510</v>
      </c>
      <c r="G10857" s="67" t="s">
        <v>511</v>
      </c>
      <c r="H10857" s="68" t="s">
        <v>364</v>
      </c>
      <c r="I10857" s="69">
        <v>20.164000000000001</v>
      </c>
      <c r="J10857" s="69">
        <v>0</v>
      </c>
      <c r="K10857" s="91"/>
      <c r="L10857" s="91"/>
    </row>
    <row r="10858" spans="2:12" x14ac:dyDescent="0.25">
      <c r="B10858" s="67" t="s">
        <v>504</v>
      </c>
      <c r="C10858" s="67" t="s">
        <v>505</v>
      </c>
      <c r="D10858" s="68" t="s">
        <v>377</v>
      </c>
      <c r="E10858" s="67" t="s">
        <v>378</v>
      </c>
      <c r="F10858" s="68" t="s">
        <v>510</v>
      </c>
      <c r="G10858" s="67" t="s">
        <v>511</v>
      </c>
      <c r="H10858" s="68" t="s">
        <v>362</v>
      </c>
      <c r="I10858" s="69">
        <v>0</v>
      </c>
      <c r="J10858" s="69">
        <v>0</v>
      </c>
      <c r="K10858" s="91"/>
      <c r="L10858" s="91"/>
    </row>
    <row r="10859" spans="2:12" x14ac:dyDescent="0.25">
      <c r="B10859" s="67" t="s">
        <v>504</v>
      </c>
      <c r="C10859" s="67" t="s">
        <v>505</v>
      </c>
      <c r="D10859" s="68" t="s">
        <v>377</v>
      </c>
      <c r="E10859" s="67" t="s">
        <v>378</v>
      </c>
      <c r="F10859" s="68" t="s">
        <v>510</v>
      </c>
      <c r="G10859" s="67" t="s">
        <v>511</v>
      </c>
      <c r="H10859" s="68" t="s">
        <v>363</v>
      </c>
      <c r="I10859" s="69">
        <v>0</v>
      </c>
      <c r="J10859" s="69">
        <v>0</v>
      </c>
      <c r="K10859" s="91"/>
      <c r="L10859" s="91"/>
    </row>
    <row r="10860" spans="2:12" x14ac:dyDescent="0.25">
      <c r="B10860" s="67" t="s">
        <v>504</v>
      </c>
      <c r="C10860" s="67" t="s">
        <v>505</v>
      </c>
      <c r="D10860" s="68" t="s">
        <v>377</v>
      </c>
      <c r="E10860" s="67" t="s">
        <v>378</v>
      </c>
      <c r="F10860" s="68" t="s">
        <v>510</v>
      </c>
      <c r="G10860" s="67" t="s">
        <v>511</v>
      </c>
      <c r="H10860" s="68" t="s">
        <v>364</v>
      </c>
      <c r="I10860" s="69">
        <v>0</v>
      </c>
      <c r="J10860" s="69">
        <v>0</v>
      </c>
      <c r="K10860" s="91"/>
      <c r="L10860" s="91"/>
    </row>
    <row r="10861" spans="2:12" x14ac:dyDescent="0.25">
      <c r="B10861" s="67" t="s">
        <v>504</v>
      </c>
      <c r="C10861" s="67" t="s">
        <v>505</v>
      </c>
      <c r="D10861" s="68" t="s">
        <v>377</v>
      </c>
      <c r="E10861" s="67" t="s">
        <v>378</v>
      </c>
      <c r="F10861" s="68" t="s">
        <v>510</v>
      </c>
      <c r="G10861" s="67" t="s">
        <v>511</v>
      </c>
      <c r="H10861" s="68" t="s">
        <v>363</v>
      </c>
      <c r="I10861" s="69">
        <v>0</v>
      </c>
      <c r="J10861" s="69">
        <v>0</v>
      </c>
      <c r="K10861" s="91"/>
      <c r="L10861" s="91"/>
    </row>
    <row r="10862" spans="2:12" x14ac:dyDescent="0.25">
      <c r="B10862" s="67" t="s">
        <v>504</v>
      </c>
      <c r="C10862" s="67" t="s">
        <v>505</v>
      </c>
      <c r="D10862" s="68" t="s">
        <v>377</v>
      </c>
      <c r="E10862" s="67" t="s">
        <v>378</v>
      </c>
      <c r="F10862" s="68" t="s">
        <v>510</v>
      </c>
      <c r="G10862" s="67" t="s">
        <v>511</v>
      </c>
      <c r="H10862" s="68" t="s">
        <v>362</v>
      </c>
      <c r="I10862" s="69">
        <v>0</v>
      </c>
      <c r="J10862" s="69">
        <v>0</v>
      </c>
      <c r="K10862" s="91"/>
      <c r="L10862" s="91"/>
    </row>
    <row r="10863" spans="2:12" x14ac:dyDescent="0.25">
      <c r="B10863" s="67" t="s">
        <v>504</v>
      </c>
      <c r="C10863" s="67" t="s">
        <v>505</v>
      </c>
      <c r="D10863" s="68" t="s">
        <v>377</v>
      </c>
      <c r="E10863" s="67" t="s">
        <v>378</v>
      </c>
      <c r="F10863" s="68" t="s">
        <v>510</v>
      </c>
      <c r="G10863" s="67" t="s">
        <v>511</v>
      </c>
      <c r="H10863" s="68" t="s">
        <v>363</v>
      </c>
      <c r="I10863" s="69">
        <v>0</v>
      </c>
      <c r="J10863" s="69">
        <v>0</v>
      </c>
      <c r="K10863" s="91"/>
      <c r="L10863" s="91"/>
    </row>
    <row r="10864" spans="2:12" x14ac:dyDescent="0.25">
      <c r="B10864" s="67" t="s">
        <v>504</v>
      </c>
      <c r="C10864" s="67" t="s">
        <v>505</v>
      </c>
      <c r="D10864" s="68" t="s">
        <v>377</v>
      </c>
      <c r="E10864" s="67" t="s">
        <v>378</v>
      </c>
      <c r="F10864" s="68" t="s">
        <v>510</v>
      </c>
      <c r="G10864" s="67" t="s">
        <v>511</v>
      </c>
      <c r="H10864" s="68" t="s">
        <v>364</v>
      </c>
      <c r="I10864" s="69">
        <v>0</v>
      </c>
      <c r="J10864" s="69">
        <v>0</v>
      </c>
      <c r="K10864" s="91"/>
      <c r="L10864" s="91"/>
    </row>
    <row r="10865" spans="2:12" x14ac:dyDescent="0.25">
      <c r="B10865" s="67" t="s">
        <v>504</v>
      </c>
      <c r="C10865" s="67" t="s">
        <v>505</v>
      </c>
      <c r="D10865" s="68" t="s">
        <v>377</v>
      </c>
      <c r="E10865" s="67" t="s">
        <v>378</v>
      </c>
      <c r="F10865" s="68" t="s">
        <v>510</v>
      </c>
      <c r="G10865" s="67" t="s">
        <v>511</v>
      </c>
      <c r="H10865" s="68" t="s">
        <v>363</v>
      </c>
      <c r="I10865" s="69">
        <v>0</v>
      </c>
      <c r="J10865" s="69">
        <v>0</v>
      </c>
      <c r="K10865" s="91"/>
      <c r="L10865" s="91"/>
    </row>
    <row r="10866" spans="2:12" x14ac:dyDescent="0.25">
      <c r="B10866" s="67" t="s">
        <v>504</v>
      </c>
      <c r="C10866" s="67" t="s">
        <v>505</v>
      </c>
      <c r="D10866" s="68" t="s">
        <v>377</v>
      </c>
      <c r="E10866" s="67" t="s">
        <v>378</v>
      </c>
      <c r="F10866" s="68" t="s">
        <v>510</v>
      </c>
      <c r="G10866" s="67" t="s">
        <v>511</v>
      </c>
      <c r="H10866" s="68" t="s">
        <v>363</v>
      </c>
      <c r="I10866" s="69">
        <v>0</v>
      </c>
      <c r="J10866" s="69">
        <v>0</v>
      </c>
      <c r="K10866" s="91"/>
      <c r="L10866" s="91"/>
    </row>
    <row r="10867" spans="2:12" x14ac:dyDescent="0.25">
      <c r="B10867" s="67" t="s">
        <v>504</v>
      </c>
      <c r="C10867" s="67" t="s">
        <v>505</v>
      </c>
      <c r="D10867" s="68" t="s">
        <v>377</v>
      </c>
      <c r="E10867" s="67" t="s">
        <v>378</v>
      </c>
      <c r="F10867" s="68" t="s">
        <v>510</v>
      </c>
      <c r="G10867" s="67" t="s">
        <v>511</v>
      </c>
      <c r="H10867" s="68" t="s">
        <v>362</v>
      </c>
      <c r="I10867" s="69">
        <v>0</v>
      </c>
      <c r="J10867" s="69">
        <v>0</v>
      </c>
      <c r="K10867" s="91"/>
      <c r="L10867" s="91"/>
    </row>
    <row r="10868" spans="2:12" x14ac:dyDescent="0.25">
      <c r="B10868" s="67" t="s">
        <v>504</v>
      </c>
      <c r="C10868" s="67" t="s">
        <v>505</v>
      </c>
      <c r="D10868" s="68" t="s">
        <v>377</v>
      </c>
      <c r="E10868" s="67" t="s">
        <v>378</v>
      </c>
      <c r="F10868" s="68" t="s">
        <v>510</v>
      </c>
      <c r="G10868" s="67" t="s">
        <v>511</v>
      </c>
      <c r="H10868" s="68" t="s">
        <v>363</v>
      </c>
      <c r="I10868" s="69">
        <v>9.2799999999999994</v>
      </c>
      <c r="J10868" s="69">
        <v>0</v>
      </c>
      <c r="K10868" s="91"/>
      <c r="L10868" s="91"/>
    </row>
    <row r="10869" spans="2:12" x14ac:dyDescent="0.25">
      <c r="B10869" s="67" t="s">
        <v>504</v>
      </c>
      <c r="C10869" s="67" t="s">
        <v>505</v>
      </c>
      <c r="D10869" s="68" t="s">
        <v>377</v>
      </c>
      <c r="E10869" s="67" t="s">
        <v>378</v>
      </c>
      <c r="F10869" s="68" t="s">
        <v>510</v>
      </c>
      <c r="G10869" s="67" t="s">
        <v>511</v>
      </c>
      <c r="H10869" s="68" t="s">
        <v>364</v>
      </c>
      <c r="I10869" s="69">
        <v>0</v>
      </c>
      <c r="J10869" s="69">
        <v>8.0039999999999996</v>
      </c>
      <c r="K10869" s="91"/>
      <c r="L10869" s="91"/>
    </row>
    <row r="10870" spans="2:12" x14ac:dyDescent="0.25">
      <c r="B10870" s="67" t="s">
        <v>504</v>
      </c>
      <c r="C10870" s="67" t="s">
        <v>505</v>
      </c>
      <c r="D10870" s="68" t="s">
        <v>377</v>
      </c>
      <c r="E10870" s="67" t="s">
        <v>378</v>
      </c>
      <c r="F10870" s="68" t="s">
        <v>510</v>
      </c>
      <c r="G10870" s="67" t="s">
        <v>511</v>
      </c>
      <c r="H10870" s="68" t="s">
        <v>363</v>
      </c>
      <c r="I10870" s="69">
        <v>8</v>
      </c>
      <c r="J10870" s="69">
        <v>46.015000000000001</v>
      </c>
      <c r="K10870" s="91"/>
      <c r="L10870" s="91"/>
    </row>
    <row r="10871" spans="2:12" x14ac:dyDescent="0.25">
      <c r="B10871" s="67" t="s">
        <v>504</v>
      </c>
      <c r="C10871" s="67" t="s">
        <v>505</v>
      </c>
      <c r="D10871" s="68" t="s">
        <v>377</v>
      </c>
      <c r="E10871" s="67" t="s">
        <v>378</v>
      </c>
      <c r="F10871" s="68" t="s">
        <v>510</v>
      </c>
      <c r="G10871" s="67" t="s">
        <v>511</v>
      </c>
      <c r="H10871" s="68" t="s">
        <v>364</v>
      </c>
      <c r="I10871" s="69">
        <v>0</v>
      </c>
      <c r="J10871" s="69">
        <v>0</v>
      </c>
      <c r="K10871" s="91"/>
      <c r="L10871" s="91"/>
    </row>
    <row r="10872" spans="2:12" x14ac:dyDescent="0.25">
      <c r="B10872" s="67" t="s">
        <v>504</v>
      </c>
      <c r="C10872" s="67" t="s">
        <v>505</v>
      </c>
      <c r="D10872" s="68" t="s">
        <v>377</v>
      </c>
      <c r="E10872" s="67" t="s">
        <v>378</v>
      </c>
      <c r="F10872" s="68" t="s">
        <v>510</v>
      </c>
      <c r="G10872" s="67" t="s">
        <v>511</v>
      </c>
      <c r="H10872" s="68" t="s">
        <v>362</v>
      </c>
      <c r="I10872" s="69">
        <v>8</v>
      </c>
      <c r="J10872" s="69">
        <v>0</v>
      </c>
      <c r="K10872" s="91"/>
      <c r="L10872" s="91"/>
    </row>
    <row r="10873" spans="2:12" x14ac:dyDescent="0.25">
      <c r="B10873" s="67" t="s">
        <v>504</v>
      </c>
      <c r="C10873" s="67" t="s">
        <v>505</v>
      </c>
      <c r="D10873" s="68" t="s">
        <v>377</v>
      </c>
      <c r="E10873" s="67" t="s">
        <v>378</v>
      </c>
      <c r="F10873" s="68" t="s">
        <v>510</v>
      </c>
      <c r="G10873" s="67" t="s">
        <v>511</v>
      </c>
      <c r="H10873" s="68" t="s">
        <v>363</v>
      </c>
      <c r="I10873" s="69">
        <v>7</v>
      </c>
      <c r="J10873" s="69">
        <v>7</v>
      </c>
      <c r="K10873" s="91"/>
      <c r="L10873" s="91"/>
    </row>
    <row r="10874" spans="2:12" x14ac:dyDescent="0.25">
      <c r="B10874" s="67" t="s">
        <v>504</v>
      </c>
      <c r="C10874" s="67" t="s">
        <v>505</v>
      </c>
      <c r="D10874" s="68" t="s">
        <v>377</v>
      </c>
      <c r="E10874" s="67" t="s">
        <v>378</v>
      </c>
      <c r="F10874" s="68" t="s">
        <v>510</v>
      </c>
      <c r="G10874" s="67" t="s">
        <v>511</v>
      </c>
      <c r="H10874" s="68" t="s">
        <v>362</v>
      </c>
      <c r="I10874" s="69">
        <v>46.68</v>
      </c>
      <c r="J10874" s="69">
        <v>52.86</v>
      </c>
      <c r="K10874" s="91"/>
      <c r="L10874" s="91"/>
    </row>
    <row r="10875" spans="2:12" x14ac:dyDescent="0.25">
      <c r="B10875" s="67" t="s">
        <v>504</v>
      </c>
      <c r="C10875" s="67" t="s">
        <v>505</v>
      </c>
      <c r="D10875" s="68" t="s">
        <v>377</v>
      </c>
      <c r="E10875" s="67" t="s">
        <v>378</v>
      </c>
      <c r="F10875" s="68" t="s">
        <v>510</v>
      </c>
      <c r="G10875" s="67" t="s">
        <v>511</v>
      </c>
      <c r="H10875" s="68" t="s">
        <v>363</v>
      </c>
      <c r="I10875" s="69">
        <v>9.1125000000000007</v>
      </c>
      <c r="J10875" s="69">
        <v>19.177499999999998</v>
      </c>
      <c r="K10875" s="91"/>
      <c r="L10875" s="91"/>
    </row>
    <row r="10876" spans="2:12" x14ac:dyDescent="0.25">
      <c r="B10876" s="67" t="s">
        <v>504</v>
      </c>
      <c r="C10876" s="67" t="s">
        <v>505</v>
      </c>
      <c r="D10876" s="68" t="s">
        <v>377</v>
      </c>
      <c r="E10876" s="67" t="s">
        <v>378</v>
      </c>
      <c r="F10876" s="68" t="s">
        <v>510</v>
      </c>
      <c r="G10876" s="67" t="s">
        <v>511</v>
      </c>
      <c r="H10876" s="68" t="s">
        <v>364</v>
      </c>
      <c r="I10876" s="69">
        <v>0</v>
      </c>
      <c r="J10876" s="69">
        <v>0</v>
      </c>
      <c r="K10876" s="91"/>
      <c r="L10876" s="91"/>
    </row>
    <row r="10877" spans="2:12" x14ac:dyDescent="0.25">
      <c r="B10877" s="67" t="s">
        <v>504</v>
      </c>
      <c r="C10877" s="67" t="s">
        <v>505</v>
      </c>
      <c r="D10877" s="68" t="s">
        <v>377</v>
      </c>
      <c r="E10877" s="67" t="s">
        <v>378</v>
      </c>
      <c r="F10877" s="68" t="s">
        <v>510</v>
      </c>
      <c r="G10877" s="67" t="s">
        <v>511</v>
      </c>
      <c r="H10877" s="68" t="s">
        <v>363</v>
      </c>
      <c r="I10877" s="69">
        <v>0</v>
      </c>
      <c r="J10877" s="69">
        <v>0</v>
      </c>
      <c r="K10877" s="91"/>
      <c r="L10877" s="91"/>
    </row>
    <row r="10878" spans="2:12" x14ac:dyDescent="0.25">
      <c r="B10878" s="67" t="s">
        <v>504</v>
      </c>
      <c r="C10878" s="67" t="s">
        <v>505</v>
      </c>
      <c r="D10878" s="68" t="s">
        <v>377</v>
      </c>
      <c r="E10878" s="67" t="s">
        <v>378</v>
      </c>
      <c r="F10878" s="68" t="s">
        <v>510</v>
      </c>
      <c r="G10878" s="67" t="s">
        <v>511</v>
      </c>
      <c r="H10878" s="68" t="s">
        <v>362</v>
      </c>
      <c r="I10878" s="69">
        <v>14.51</v>
      </c>
      <c r="J10878" s="69">
        <v>42.56</v>
      </c>
      <c r="K10878" s="91"/>
      <c r="L10878" s="91"/>
    </row>
    <row r="10879" spans="2:12" x14ac:dyDescent="0.25">
      <c r="B10879" s="67" t="s">
        <v>504</v>
      </c>
      <c r="C10879" s="67" t="s">
        <v>505</v>
      </c>
      <c r="D10879" s="68" t="s">
        <v>377</v>
      </c>
      <c r="E10879" s="67" t="s">
        <v>378</v>
      </c>
      <c r="F10879" s="68" t="s">
        <v>510</v>
      </c>
      <c r="G10879" s="67" t="s">
        <v>511</v>
      </c>
      <c r="H10879" s="68" t="s">
        <v>363</v>
      </c>
      <c r="I10879" s="69">
        <v>8.2949999999999999</v>
      </c>
      <c r="J10879" s="69">
        <v>20.695</v>
      </c>
      <c r="K10879" s="91"/>
      <c r="L10879" s="91"/>
    </row>
    <row r="10880" spans="2:12" x14ac:dyDescent="0.25">
      <c r="B10880" s="67" t="s">
        <v>504</v>
      </c>
      <c r="C10880" s="67" t="s">
        <v>505</v>
      </c>
      <c r="D10880" s="68" t="s">
        <v>377</v>
      </c>
      <c r="E10880" s="67" t="s">
        <v>378</v>
      </c>
      <c r="F10880" s="68" t="s">
        <v>510</v>
      </c>
      <c r="G10880" s="67" t="s">
        <v>511</v>
      </c>
      <c r="H10880" s="68" t="s">
        <v>364</v>
      </c>
      <c r="I10880" s="69">
        <v>21.195599999999999</v>
      </c>
      <c r="J10880" s="69">
        <v>40.559799999999996</v>
      </c>
      <c r="K10880" s="91"/>
      <c r="L10880" s="91"/>
    </row>
    <row r="10881" spans="2:12" x14ac:dyDescent="0.25">
      <c r="B10881" s="67" t="s">
        <v>504</v>
      </c>
      <c r="C10881" s="67" t="s">
        <v>505</v>
      </c>
      <c r="D10881" s="68" t="s">
        <v>377</v>
      </c>
      <c r="E10881" s="67" t="s">
        <v>378</v>
      </c>
      <c r="F10881" s="68" t="s">
        <v>510</v>
      </c>
      <c r="G10881" s="67" t="s">
        <v>511</v>
      </c>
      <c r="H10881" s="68" t="s">
        <v>362</v>
      </c>
      <c r="I10881" s="69">
        <v>14.65</v>
      </c>
      <c r="J10881" s="69">
        <v>28.65</v>
      </c>
      <c r="K10881" s="91"/>
      <c r="L10881" s="91"/>
    </row>
    <row r="10882" spans="2:12" x14ac:dyDescent="0.25">
      <c r="B10882" s="67" t="s">
        <v>504</v>
      </c>
      <c r="C10882" s="67" t="s">
        <v>505</v>
      </c>
      <c r="D10882" s="68" t="s">
        <v>377</v>
      </c>
      <c r="E10882" s="67" t="s">
        <v>378</v>
      </c>
      <c r="F10882" s="68" t="s">
        <v>510</v>
      </c>
      <c r="G10882" s="67" t="s">
        <v>511</v>
      </c>
      <c r="H10882" s="68" t="s">
        <v>363</v>
      </c>
      <c r="I10882" s="69">
        <v>0</v>
      </c>
      <c r="J10882" s="69">
        <v>4.04</v>
      </c>
      <c r="K10882" s="91"/>
      <c r="L10882" s="91"/>
    </row>
    <row r="10883" spans="2:12" x14ac:dyDescent="0.25">
      <c r="B10883" s="67" t="s">
        <v>504</v>
      </c>
      <c r="C10883" s="67" t="s">
        <v>505</v>
      </c>
      <c r="D10883" s="68" t="s">
        <v>377</v>
      </c>
      <c r="E10883" s="67" t="s">
        <v>378</v>
      </c>
      <c r="F10883" s="68" t="s">
        <v>512</v>
      </c>
      <c r="G10883" s="67" t="s">
        <v>513</v>
      </c>
      <c r="H10883" s="68" t="s">
        <v>362</v>
      </c>
      <c r="I10883" s="69">
        <v>0</v>
      </c>
      <c r="J10883" s="69">
        <v>0</v>
      </c>
      <c r="K10883" s="91"/>
      <c r="L10883" s="91"/>
    </row>
    <row r="10884" spans="2:12" x14ac:dyDescent="0.25">
      <c r="B10884" s="67" t="s">
        <v>504</v>
      </c>
      <c r="C10884" s="67" t="s">
        <v>505</v>
      </c>
      <c r="D10884" s="68" t="s">
        <v>377</v>
      </c>
      <c r="E10884" s="67" t="s">
        <v>378</v>
      </c>
      <c r="F10884" s="68" t="s">
        <v>512</v>
      </c>
      <c r="G10884" s="67" t="s">
        <v>513</v>
      </c>
      <c r="H10884" s="68" t="s">
        <v>363</v>
      </c>
      <c r="I10884" s="69">
        <v>0</v>
      </c>
      <c r="J10884" s="69">
        <v>0</v>
      </c>
      <c r="K10884" s="91"/>
      <c r="L10884" s="91"/>
    </row>
    <row r="10885" spans="2:12" x14ac:dyDescent="0.25">
      <c r="B10885" s="67" t="s">
        <v>504</v>
      </c>
      <c r="C10885" s="67" t="s">
        <v>505</v>
      </c>
      <c r="D10885" s="68" t="s">
        <v>377</v>
      </c>
      <c r="E10885" s="67" t="s">
        <v>378</v>
      </c>
      <c r="F10885" s="68" t="s">
        <v>512</v>
      </c>
      <c r="G10885" s="67" t="s">
        <v>513</v>
      </c>
      <c r="H10885" s="68" t="s">
        <v>362</v>
      </c>
      <c r="I10885" s="69">
        <v>0</v>
      </c>
      <c r="J10885" s="69">
        <v>0</v>
      </c>
      <c r="K10885" s="91"/>
      <c r="L10885" s="91"/>
    </row>
    <row r="10886" spans="2:12" x14ac:dyDescent="0.25">
      <c r="B10886" s="67" t="s">
        <v>504</v>
      </c>
      <c r="C10886" s="67" t="s">
        <v>505</v>
      </c>
      <c r="D10886" s="68" t="s">
        <v>377</v>
      </c>
      <c r="E10886" s="67" t="s">
        <v>378</v>
      </c>
      <c r="F10886" s="68" t="s">
        <v>512</v>
      </c>
      <c r="G10886" s="67" t="s">
        <v>513</v>
      </c>
      <c r="H10886" s="68" t="s">
        <v>363</v>
      </c>
      <c r="I10886" s="69">
        <v>22.75</v>
      </c>
      <c r="J10886" s="69">
        <v>0</v>
      </c>
      <c r="K10886" s="91"/>
      <c r="L10886" s="91"/>
    </row>
    <row r="10887" spans="2:12" x14ac:dyDescent="0.25">
      <c r="B10887" s="67" t="s">
        <v>504</v>
      </c>
      <c r="C10887" s="67" t="s">
        <v>505</v>
      </c>
      <c r="D10887" s="68" t="s">
        <v>377</v>
      </c>
      <c r="E10887" s="67" t="s">
        <v>378</v>
      </c>
      <c r="F10887" s="68" t="s">
        <v>512</v>
      </c>
      <c r="G10887" s="67" t="s">
        <v>513</v>
      </c>
      <c r="H10887" s="68" t="s">
        <v>362</v>
      </c>
      <c r="I10887" s="69">
        <v>0</v>
      </c>
      <c r="J10887" s="69">
        <v>0</v>
      </c>
      <c r="K10887" s="91"/>
      <c r="L10887" s="91"/>
    </row>
    <row r="10888" spans="2:12" x14ac:dyDescent="0.25">
      <c r="B10888" s="67" t="s">
        <v>504</v>
      </c>
      <c r="C10888" s="67" t="s">
        <v>505</v>
      </c>
      <c r="D10888" s="68" t="s">
        <v>377</v>
      </c>
      <c r="E10888" s="67" t="s">
        <v>378</v>
      </c>
      <c r="F10888" s="68" t="s">
        <v>512</v>
      </c>
      <c r="G10888" s="67" t="s">
        <v>513</v>
      </c>
      <c r="H10888" s="68" t="s">
        <v>362</v>
      </c>
      <c r="I10888" s="69">
        <v>0</v>
      </c>
      <c r="J10888" s="69">
        <v>0</v>
      </c>
      <c r="K10888" s="91"/>
      <c r="L10888" s="91"/>
    </row>
    <row r="10889" spans="2:12" x14ac:dyDescent="0.25">
      <c r="B10889" s="67" t="s">
        <v>504</v>
      </c>
      <c r="C10889" s="67" t="s">
        <v>505</v>
      </c>
      <c r="D10889" s="68" t="s">
        <v>377</v>
      </c>
      <c r="E10889" s="67" t="s">
        <v>378</v>
      </c>
      <c r="F10889" s="68" t="s">
        <v>512</v>
      </c>
      <c r="G10889" s="67" t="s">
        <v>513</v>
      </c>
      <c r="H10889" s="68" t="s">
        <v>363</v>
      </c>
      <c r="I10889" s="69">
        <v>10.5425</v>
      </c>
      <c r="J10889" s="69">
        <v>10.31</v>
      </c>
      <c r="K10889" s="91"/>
      <c r="L10889" s="91"/>
    </row>
    <row r="10890" spans="2:12" x14ac:dyDescent="0.25">
      <c r="B10890" s="67" t="s">
        <v>504</v>
      </c>
      <c r="C10890" s="67" t="s">
        <v>505</v>
      </c>
      <c r="D10890" s="68" t="s">
        <v>377</v>
      </c>
      <c r="E10890" s="67" t="s">
        <v>378</v>
      </c>
      <c r="F10890" s="68" t="s">
        <v>512</v>
      </c>
      <c r="G10890" s="67" t="s">
        <v>513</v>
      </c>
      <c r="H10890" s="68" t="s">
        <v>363</v>
      </c>
      <c r="I10890" s="69">
        <v>0</v>
      </c>
      <c r="J10890" s="69">
        <v>14.5298</v>
      </c>
      <c r="K10890" s="91"/>
      <c r="L10890" s="91"/>
    </row>
    <row r="10891" spans="2:12" x14ac:dyDescent="0.25">
      <c r="B10891" s="67" t="s">
        <v>504</v>
      </c>
      <c r="C10891" s="67" t="s">
        <v>505</v>
      </c>
      <c r="D10891" s="68" t="s">
        <v>377</v>
      </c>
      <c r="E10891" s="67" t="s">
        <v>378</v>
      </c>
      <c r="F10891" s="68" t="s">
        <v>512</v>
      </c>
      <c r="G10891" s="67" t="s">
        <v>513</v>
      </c>
      <c r="H10891" s="68" t="s">
        <v>362</v>
      </c>
      <c r="I10891" s="69">
        <v>20</v>
      </c>
      <c r="J10891" s="69">
        <v>10</v>
      </c>
      <c r="K10891" s="91"/>
      <c r="L10891" s="91"/>
    </row>
    <row r="10892" spans="2:12" x14ac:dyDescent="0.25">
      <c r="B10892" s="67" t="s">
        <v>504</v>
      </c>
      <c r="C10892" s="67" t="s">
        <v>505</v>
      </c>
      <c r="D10892" s="68" t="s">
        <v>377</v>
      </c>
      <c r="E10892" s="67" t="s">
        <v>378</v>
      </c>
      <c r="F10892" s="68" t="s">
        <v>512</v>
      </c>
      <c r="G10892" s="67" t="s">
        <v>513</v>
      </c>
      <c r="H10892" s="68" t="s">
        <v>364</v>
      </c>
      <c r="I10892" s="69">
        <v>8.0007999999999999</v>
      </c>
      <c r="J10892" s="69">
        <v>0</v>
      </c>
      <c r="K10892" s="91"/>
      <c r="L10892" s="91"/>
    </row>
    <row r="10893" spans="2:12" x14ac:dyDescent="0.25">
      <c r="B10893" s="67" t="s">
        <v>504</v>
      </c>
      <c r="C10893" s="67" t="s">
        <v>505</v>
      </c>
      <c r="D10893" s="68" t="s">
        <v>377</v>
      </c>
      <c r="E10893" s="67" t="s">
        <v>378</v>
      </c>
      <c r="F10893" s="68" t="s">
        <v>512</v>
      </c>
      <c r="G10893" s="67" t="s">
        <v>513</v>
      </c>
      <c r="H10893" s="68" t="s">
        <v>363</v>
      </c>
      <c r="I10893" s="69">
        <v>0</v>
      </c>
      <c r="J10893" s="69">
        <v>0</v>
      </c>
      <c r="K10893" s="91"/>
      <c r="L10893" s="91"/>
    </row>
    <row r="10894" spans="2:12" x14ac:dyDescent="0.25">
      <c r="B10894" s="67" t="s">
        <v>504</v>
      </c>
      <c r="C10894" s="67" t="s">
        <v>505</v>
      </c>
      <c r="D10894" s="68" t="s">
        <v>377</v>
      </c>
      <c r="E10894" s="67" t="s">
        <v>378</v>
      </c>
      <c r="F10894" s="68" t="s">
        <v>512</v>
      </c>
      <c r="G10894" s="67" t="s">
        <v>513</v>
      </c>
      <c r="H10894" s="68" t="s">
        <v>362</v>
      </c>
      <c r="I10894" s="69">
        <v>35</v>
      </c>
      <c r="J10894" s="69">
        <v>0</v>
      </c>
      <c r="K10894" s="91"/>
      <c r="L10894" s="91"/>
    </row>
    <row r="10895" spans="2:12" x14ac:dyDescent="0.25">
      <c r="B10895" s="67" t="s">
        <v>504</v>
      </c>
      <c r="C10895" s="67" t="s">
        <v>505</v>
      </c>
      <c r="D10895" s="68" t="s">
        <v>377</v>
      </c>
      <c r="E10895" s="67" t="s">
        <v>378</v>
      </c>
      <c r="F10895" s="68" t="s">
        <v>512</v>
      </c>
      <c r="G10895" s="67" t="s">
        <v>513</v>
      </c>
      <c r="H10895" s="68" t="s">
        <v>363</v>
      </c>
      <c r="I10895" s="69">
        <v>10</v>
      </c>
      <c r="J10895" s="69">
        <v>2</v>
      </c>
      <c r="K10895" s="91"/>
      <c r="L10895" s="91"/>
    </row>
    <row r="10896" spans="2:12" x14ac:dyDescent="0.25">
      <c r="B10896" s="67" t="s">
        <v>504</v>
      </c>
      <c r="C10896" s="67" t="s">
        <v>505</v>
      </c>
      <c r="D10896" s="68" t="s">
        <v>377</v>
      </c>
      <c r="E10896" s="67" t="s">
        <v>378</v>
      </c>
      <c r="F10896" s="68" t="s">
        <v>512</v>
      </c>
      <c r="G10896" s="67" t="s">
        <v>513</v>
      </c>
      <c r="H10896" s="68" t="s">
        <v>364</v>
      </c>
      <c r="I10896" s="69">
        <v>0</v>
      </c>
      <c r="J10896" s="69">
        <v>20</v>
      </c>
      <c r="K10896" s="91"/>
      <c r="L10896" s="91"/>
    </row>
    <row r="10897" spans="2:12" x14ac:dyDescent="0.25">
      <c r="B10897" s="67" t="s">
        <v>504</v>
      </c>
      <c r="C10897" s="67" t="s">
        <v>505</v>
      </c>
      <c r="D10897" s="68" t="s">
        <v>377</v>
      </c>
      <c r="E10897" s="67" t="s">
        <v>378</v>
      </c>
      <c r="F10897" s="68" t="s">
        <v>512</v>
      </c>
      <c r="G10897" s="67" t="s">
        <v>513</v>
      </c>
      <c r="H10897" s="68" t="s">
        <v>362</v>
      </c>
      <c r="I10897" s="69">
        <v>100</v>
      </c>
      <c r="J10897" s="69">
        <v>0</v>
      </c>
      <c r="K10897" s="91"/>
      <c r="L10897" s="91"/>
    </row>
    <row r="10898" spans="2:12" x14ac:dyDescent="0.25">
      <c r="B10898" s="67" t="s">
        <v>504</v>
      </c>
      <c r="C10898" s="67" t="s">
        <v>505</v>
      </c>
      <c r="D10898" s="68" t="s">
        <v>377</v>
      </c>
      <c r="E10898" s="67" t="s">
        <v>378</v>
      </c>
      <c r="F10898" s="68" t="s">
        <v>512</v>
      </c>
      <c r="G10898" s="67" t="s">
        <v>513</v>
      </c>
      <c r="H10898" s="68" t="s">
        <v>363</v>
      </c>
      <c r="I10898" s="69">
        <v>120</v>
      </c>
      <c r="J10898" s="69">
        <v>40</v>
      </c>
      <c r="K10898" s="91"/>
      <c r="L10898" s="91"/>
    </row>
    <row r="10899" spans="2:12" x14ac:dyDescent="0.25">
      <c r="B10899" s="67" t="s">
        <v>504</v>
      </c>
      <c r="C10899" s="67" t="s">
        <v>505</v>
      </c>
      <c r="D10899" s="68" t="s">
        <v>377</v>
      </c>
      <c r="E10899" s="67" t="s">
        <v>378</v>
      </c>
      <c r="F10899" s="68" t="s">
        <v>512</v>
      </c>
      <c r="G10899" s="67" t="s">
        <v>513</v>
      </c>
      <c r="H10899" s="68" t="s">
        <v>364</v>
      </c>
      <c r="I10899" s="69">
        <v>0</v>
      </c>
      <c r="J10899" s="69">
        <v>0</v>
      </c>
      <c r="K10899" s="91"/>
      <c r="L10899" s="91"/>
    </row>
    <row r="10900" spans="2:12" x14ac:dyDescent="0.25">
      <c r="B10900" s="67" t="s">
        <v>504</v>
      </c>
      <c r="C10900" s="67" t="s">
        <v>505</v>
      </c>
      <c r="D10900" s="68" t="s">
        <v>377</v>
      </c>
      <c r="E10900" s="67" t="s">
        <v>378</v>
      </c>
      <c r="F10900" s="68" t="s">
        <v>512</v>
      </c>
      <c r="G10900" s="67" t="s">
        <v>513</v>
      </c>
      <c r="H10900" s="68" t="s">
        <v>364</v>
      </c>
      <c r="I10900" s="69">
        <v>0</v>
      </c>
      <c r="J10900" s="69">
        <v>0</v>
      </c>
      <c r="K10900" s="91"/>
      <c r="L10900" s="91"/>
    </row>
    <row r="10901" spans="2:12" x14ac:dyDescent="0.25">
      <c r="B10901" s="67" t="s">
        <v>504</v>
      </c>
      <c r="C10901" s="67" t="s">
        <v>505</v>
      </c>
      <c r="D10901" s="68" t="s">
        <v>377</v>
      </c>
      <c r="E10901" s="67" t="s">
        <v>378</v>
      </c>
      <c r="F10901" s="68" t="s">
        <v>512</v>
      </c>
      <c r="G10901" s="67" t="s">
        <v>513</v>
      </c>
      <c r="H10901" s="68" t="s">
        <v>362</v>
      </c>
      <c r="I10901" s="69">
        <v>0</v>
      </c>
      <c r="J10901" s="69">
        <v>0</v>
      </c>
      <c r="K10901" s="91"/>
      <c r="L10901" s="91"/>
    </row>
    <row r="10902" spans="2:12" x14ac:dyDescent="0.25">
      <c r="B10902" s="67" t="s">
        <v>504</v>
      </c>
      <c r="C10902" s="67" t="s">
        <v>505</v>
      </c>
      <c r="D10902" s="68" t="s">
        <v>377</v>
      </c>
      <c r="E10902" s="67" t="s">
        <v>378</v>
      </c>
      <c r="F10902" s="68" t="s">
        <v>512</v>
      </c>
      <c r="G10902" s="67" t="s">
        <v>513</v>
      </c>
      <c r="H10902" s="68" t="s">
        <v>363</v>
      </c>
      <c r="I10902" s="69">
        <v>0</v>
      </c>
      <c r="J10902" s="69">
        <v>0</v>
      </c>
      <c r="K10902" s="91"/>
      <c r="L10902" s="91"/>
    </row>
    <row r="10903" spans="2:12" x14ac:dyDescent="0.25">
      <c r="B10903" s="67" t="s">
        <v>504</v>
      </c>
      <c r="C10903" s="67" t="s">
        <v>505</v>
      </c>
      <c r="D10903" s="68" t="s">
        <v>377</v>
      </c>
      <c r="E10903" s="67" t="s">
        <v>378</v>
      </c>
      <c r="F10903" s="68" t="s">
        <v>512</v>
      </c>
      <c r="G10903" s="67" t="s">
        <v>513</v>
      </c>
      <c r="H10903" s="68" t="s">
        <v>364</v>
      </c>
      <c r="I10903" s="69">
        <v>0</v>
      </c>
      <c r="J10903" s="69">
        <v>0</v>
      </c>
      <c r="K10903" s="91"/>
      <c r="L10903" s="91"/>
    </row>
    <row r="10904" spans="2:12" x14ac:dyDescent="0.25">
      <c r="B10904" s="67" t="s">
        <v>504</v>
      </c>
      <c r="C10904" s="67" t="s">
        <v>505</v>
      </c>
      <c r="D10904" s="68" t="s">
        <v>377</v>
      </c>
      <c r="E10904" s="67" t="s">
        <v>378</v>
      </c>
      <c r="F10904" s="68" t="s">
        <v>512</v>
      </c>
      <c r="G10904" s="67" t="s">
        <v>513</v>
      </c>
      <c r="H10904" s="68" t="s">
        <v>362</v>
      </c>
      <c r="I10904" s="69">
        <v>340</v>
      </c>
      <c r="J10904" s="69">
        <v>500</v>
      </c>
      <c r="K10904" s="91"/>
      <c r="L10904" s="91"/>
    </row>
    <row r="10905" spans="2:12" x14ac:dyDescent="0.25">
      <c r="B10905" s="67" t="s">
        <v>504</v>
      </c>
      <c r="C10905" s="67" t="s">
        <v>505</v>
      </c>
      <c r="D10905" s="68" t="s">
        <v>377</v>
      </c>
      <c r="E10905" s="67" t="s">
        <v>378</v>
      </c>
      <c r="F10905" s="68" t="s">
        <v>512</v>
      </c>
      <c r="G10905" s="67" t="s">
        <v>513</v>
      </c>
      <c r="H10905" s="68" t="s">
        <v>363</v>
      </c>
      <c r="I10905" s="69">
        <v>690</v>
      </c>
      <c r="J10905" s="69">
        <v>990</v>
      </c>
      <c r="K10905" s="91"/>
      <c r="L10905" s="91"/>
    </row>
    <row r="10906" spans="2:12" x14ac:dyDescent="0.25">
      <c r="B10906" s="67" t="s">
        <v>504</v>
      </c>
      <c r="C10906" s="67" t="s">
        <v>505</v>
      </c>
      <c r="D10906" s="68" t="s">
        <v>377</v>
      </c>
      <c r="E10906" s="67" t="s">
        <v>378</v>
      </c>
      <c r="F10906" s="68" t="s">
        <v>512</v>
      </c>
      <c r="G10906" s="67" t="s">
        <v>513</v>
      </c>
      <c r="H10906" s="68" t="s">
        <v>364</v>
      </c>
      <c r="I10906" s="69">
        <v>0</v>
      </c>
      <c r="J10906" s="69">
        <v>96</v>
      </c>
      <c r="K10906" s="91"/>
      <c r="L10906" s="91"/>
    </row>
    <row r="10907" spans="2:12" x14ac:dyDescent="0.25">
      <c r="B10907" s="67" t="s">
        <v>504</v>
      </c>
      <c r="C10907" s="67" t="s">
        <v>505</v>
      </c>
      <c r="D10907" s="68" t="s">
        <v>377</v>
      </c>
      <c r="E10907" s="67" t="s">
        <v>378</v>
      </c>
      <c r="F10907" s="68" t="s">
        <v>512</v>
      </c>
      <c r="G10907" s="67" t="s">
        <v>513</v>
      </c>
      <c r="H10907" s="68" t="s">
        <v>363</v>
      </c>
      <c r="I10907" s="69">
        <v>0</v>
      </c>
      <c r="J10907" s="69">
        <v>2</v>
      </c>
      <c r="K10907" s="91"/>
      <c r="L10907" s="91"/>
    </row>
    <row r="10908" spans="2:12" x14ac:dyDescent="0.25">
      <c r="B10908" s="67" t="s">
        <v>504</v>
      </c>
      <c r="C10908" s="67" t="s">
        <v>505</v>
      </c>
      <c r="D10908" s="68" t="s">
        <v>377</v>
      </c>
      <c r="E10908" s="67" t="s">
        <v>378</v>
      </c>
      <c r="F10908" s="68" t="s">
        <v>512</v>
      </c>
      <c r="G10908" s="67" t="s">
        <v>513</v>
      </c>
      <c r="H10908" s="68" t="s">
        <v>362</v>
      </c>
      <c r="I10908" s="69">
        <v>0</v>
      </c>
      <c r="J10908" s="69">
        <v>0</v>
      </c>
      <c r="K10908" s="91"/>
      <c r="L10908" s="91"/>
    </row>
    <row r="10909" spans="2:12" x14ac:dyDescent="0.25">
      <c r="B10909" s="67" t="s">
        <v>504</v>
      </c>
      <c r="C10909" s="67" t="s">
        <v>505</v>
      </c>
      <c r="D10909" s="68" t="s">
        <v>377</v>
      </c>
      <c r="E10909" s="67" t="s">
        <v>378</v>
      </c>
      <c r="F10909" s="68" t="s">
        <v>512</v>
      </c>
      <c r="G10909" s="67" t="s">
        <v>513</v>
      </c>
      <c r="H10909" s="68" t="s">
        <v>363</v>
      </c>
      <c r="I10909" s="69">
        <v>45</v>
      </c>
      <c r="J10909" s="69">
        <v>5</v>
      </c>
      <c r="K10909" s="91"/>
      <c r="L10909" s="91"/>
    </row>
    <row r="10910" spans="2:12" x14ac:dyDescent="0.25">
      <c r="B10910" s="67" t="s">
        <v>504</v>
      </c>
      <c r="C10910" s="67" t="s">
        <v>505</v>
      </c>
      <c r="D10910" s="68" t="s">
        <v>377</v>
      </c>
      <c r="E10910" s="67" t="s">
        <v>378</v>
      </c>
      <c r="F10910" s="68" t="s">
        <v>512</v>
      </c>
      <c r="G10910" s="67" t="s">
        <v>513</v>
      </c>
      <c r="H10910" s="68" t="s">
        <v>364</v>
      </c>
      <c r="I10910" s="69">
        <v>20</v>
      </c>
      <c r="J10910" s="69">
        <v>0</v>
      </c>
      <c r="K10910" s="91"/>
      <c r="L10910" s="91"/>
    </row>
    <row r="10911" spans="2:12" x14ac:dyDescent="0.25">
      <c r="B10911" s="67" t="s">
        <v>504</v>
      </c>
      <c r="C10911" s="67" t="s">
        <v>505</v>
      </c>
      <c r="D10911" s="68" t="s">
        <v>377</v>
      </c>
      <c r="E10911" s="67" t="s">
        <v>378</v>
      </c>
      <c r="F10911" s="68" t="s">
        <v>512</v>
      </c>
      <c r="G10911" s="67" t="s">
        <v>513</v>
      </c>
      <c r="H10911" s="68" t="s">
        <v>362</v>
      </c>
      <c r="I10911" s="69">
        <v>23</v>
      </c>
      <c r="J10911" s="69">
        <v>22</v>
      </c>
      <c r="K10911" s="91"/>
      <c r="L10911" s="91"/>
    </row>
    <row r="10912" spans="2:12" x14ac:dyDescent="0.25">
      <c r="B10912" s="67" t="s">
        <v>504</v>
      </c>
      <c r="C10912" s="67" t="s">
        <v>505</v>
      </c>
      <c r="D10912" s="68" t="s">
        <v>377</v>
      </c>
      <c r="E10912" s="67" t="s">
        <v>378</v>
      </c>
      <c r="F10912" s="68" t="s">
        <v>512</v>
      </c>
      <c r="G10912" s="67" t="s">
        <v>513</v>
      </c>
      <c r="H10912" s="68" t="s">
        <v>362</v>
      </c>
      <c r="I10912" s="69">
        <v>35</v>
      </c>
      <c r="J10912" s="69">
        <v>10</v>
      </c>
      <c r="K10912" s="91"/>
      <c r="L10912" s="91"/>
    </row>
    <row r="10913" spans="2:12" x14ac:dyDescent="0.25">
      <c r="B10913" s="67" t="s">
        <v>504</v>
      </c>
      <c r="C10913" s="67" t="s">
        <v>505</v>
      </c>
      <c r="D10913" s="68" t="s">
        <v>377</v>
      </c>
      <c r="E10913" s="67" t="s">
        <v>378</v>
      </c>
      <c r="F10913" s="68" t="s">
        <v>512</v>
      </c>
      <c r="G10913" s="67" t="s">
        <v>513</v>
      </c>
      <c r="H10913" s="68" t="s">
        <v>363</v>
      </c>
      <c r="I10913" s="69">
        <v>43</v>
      </c>
      <c r="J10913" s="69">
        <v>22</v>
      </c>
      <c r="K10913" s="91"/>
      <c r="L10913" s="91"/>
    </row>
    <row r="10914" spans="2:12" x14ac:dyDescent="0.25">
      <c r="B10914" s="67" t="s">
        <v>504</v>
      </c>
      <c r="C10914" s="67" t="s">
        <v>505</v>
      </c>
      <c r="D10914" s="68" t="s">
        <v>377</v>
      </c>
      <c r="E10914" s="67" t="s">
        <v>378</v>
      </c>
      <c r="F10914" s="68" t="s">
        <v>512</v>
      </c>
      <c r="G10914" s="67" t="s">
        <v>513</v>
      </c>
      <c r="H10914" s="68" t="s">
        <v>364</v>
      </c>
      <c r="I10914" s="69">
        <v>26</v>
      </c>
      <c r="J10914" s="69">
        <v>36</v>
      </c>
      <c r="K10914" s="91"/>
      <c r="L10914" s="91"/>
    </row>
    <row r="10915" spans="2:12" x14ac:dyDescent="0.25">
      <c r="B10915" s="67" t="s">
        <v>504</v>
      </c>
      <c r="C10915" s="67" t="s">
        <v>505</v>
      </c>
      <c r="D10915" s="68" t="s">
        <v>377</v>
      </c>
      <c r="E10915" s="67" t="s">
        <v>378</v>
      </c>
      <c r="F10915" s="68" t="s">
        <v>512</v>
      </c>
      <c r="G10915" s="67" t="s">
        <v>513</v>
      </c>
      <c r="H10915" s="68" t="s">
        <v>362</v>
      </c>
      <c r="I10915" s="69">
        <v>0</v>
      </c>
      <c r="J10915" s="69">
        <v>20</v>
      </c>
      <c r="K10915" s="91"/>
      <c r="L10915" s="91"/>
    </row>
    <row r="10916" spans="2:12" x14ac:dyDescent="0.25">
      <c r="B10916" s="67" t="s">
        <v>504</v>
      </c>
      <c r="C10916" s="67" t="s">
        <v>505</v>
      </c>
      <c r="D10916" s="68" t="s">
        <v>377</v>
      </c>
      <c r="E10916" s="67" t="s">
        <v>378</v>
      </c>
      <c r="F10916" s="68" t="s">
        <v>512</v>
      </c>
      <c r="G10916" s="67" t="s">
        <v>513</v>
      </c>
      <c r="H10916" s="68" t="s">
        <v>363</v>
      </c>
      <c r="I10916" s="69">
        <v>0</v>
      </c>
      <c r="J10916" s="69">
        <v>-10</v>
      </c>
      <c r="K10916" s="91"/>
      <c r="L10916" s="91"/>
    </row>
    <row r="10917" spans="2:12" x14ac:dyDescent="0.25">
      <c r="B10917" s="67" t="s">
        <v>504</v>
      </c>
      <c r="C10917" s="67" t="s">
        <v>505</v>
      </c>
      <c r="D10917" s="68" t="s">
        <v>377</v>
      </c>
      <c r="E10917" s="67" t="s">
        <v>378</v>
      </c>
      <c r="F10917" s="68" t="s">
        <v>512</v>
      </c>
      <c r="G10917" s="67" t="s">
        <v>513</v>
      </c>
      <c r="H10917" s="68" t="s">
        <v>364</v>
      </c>
      <c r="I10917" s="69">
        <v>0</v>
      </c>
      <c r="J10917" s="69">
        <v>-4</v>
      </c>
      <c r="K10917" s="91"/>
      <c r="L10917" s="91"/>
    </row>
    <row r="10918" spans="2:12" x14ac:dyDescent="0.25">
      <c r="B10918" s="67" t="s">
        <v>504</v>
      </c>
      <c r="C10918" s="67" t="s">
        <v>505</v>
      </c>
      <c r="D10918" s="68" t="s">
        <v>377</v>
      </c>
      <c r="E10918" s="67" t="s">
        <v>378</v>
      </c>
      <c r="F10918" s="68" t="s">
        <v>512</v>
      </c>
      <c r="G10918" s="67" t="s">
        <v>513</v>
      </c>
      <c r="H10918" s="68" t="s">
        <v>362</v>
      </c>
      <c r="I10918" s="69">
        <v>9</v>
      </c>
      <c r="J10918" s="69">
        <v>29</v>
      </c>
      <c r="K10918" s="91"/>
      <c r="L10918" s="91"/>
    </row>
    <row r="10919" spans="2:12" x14ac:dyDescent="0.25">
      <c r="B10919" s="67" t="s">
        <v>504</v>
      </c>
      <c r="C10919" s="67" t="s">
        <v>505</v>
      </c>
      <c r="D10919" s="68" t="s">
        <v>377</v>
      </c>
      <c r="E10919" s="67" t="s">
        <v>378</v>
      </c>
      <c r="F10919" s="68" t="s">
        <v>512</v>
      </c>
      <c r="G10919" s="67" t="s">
        <v>513</v>
      </c>
      <c r="H10919" s="68" t="s">
        <v>363</v>
      </c>
      <c r="I10919" s="69">
        <v>21</v>
      </c>
      <c r="J10919" s="69">
        <v>77</v>
      </c>
      <c r="K10919" s="91"/>
      <c r="L10919" s="91"/>
    </row>
    <row r="10920" spans="2:12" x14ac:dyDescent="0.25">
      <c r="B10920" s="67" t="s">
        <v>504</v>
      </c>
      <c r="C10920" s="67" t="s">
        <v>505</v>
      </c>
      <c r="D10920" s="68" t="s">
        <v>377</v>
      </c>
      <c r="E10920" s="67" t="s">
        <v>378</v>
      </c>
      <c r="F10920" s="68" t="s">
        <v>512</v>
      </c>
      <c r="G10920" s="67" t="s">
        <v>513</v>
      </c>
      <c r="H10920" s="68" t="s">
        <v>362</v>
      </c>
      <c r="I10920" s="69">
        <v>0</v>
      </c>
      <c r="J10920" s="69">
        <v>0</v>
      </c>
      <c r="K10920" s="91"/>
      <c r="L10920" s="91"/>
    </row>
    <row r="10921" spans="2:12" x14ac:dyDescent="0.25">
      <c r="B10921" s="67" t="s">
        <v>504</v>
      </c>
      <c r="C10921" s="67" t="s">
        <v>505</v>
      </c>
      <c r="D10921" s="68" t="s">
        <v>377</v>
      </c>
      <c r="E10921" s="67" t="s">
        <v>378</v>
      </c>
      <c r="F10921" s="68" t="s">
        <v>512</v>
      </c>
      <c r="G10921" s="67" t="s">
        <v>513</v>
      </c>
      <c r="H10921" s="68" t="s">
        <v>363</v>
      </c>
      <c r="I10921" s="69">
        <v>0</v>
      </c>
      <c r="J10921" s="69">
        <v>0</v>
      </c>
      <c r="K10921" s="91"/>
      <c r="L10921" s="91"/>
    </row>
    <row r="10922" spans="2:12" x14ac:dyDescent="0.25">
      <c r="B10922" s="67" t="s">
        <v>504</v>
      </c>
      <c r="C10922" s="67" t="s">
        <v>505</v>
      </c>
      <c r="D10922" s="68" t="s">
        <v>377</v>
      </c>
      <c r="E10922" s="67" t="s">
        <v>378</v>
      </c>
      <c r="F10922" s="68" t="s">
        <v>512</v>
      </c>
      <c r="G10922" s="67" t="s">
        <v>513</v>
      </c>
      <c r="H10922" s="68" t="s">
        <v>362</v>
      </c>
      <c r="I10922" s="69">
        <v>325</v>
      </c>
      <c r="J10922" s="69">
        <v>295</v>
      </c>
      <c r="K10922" s="91"/>
      <c r="L10922" s="91"/>
    </row>
    <row r="10923" spans="2:12" x14ac:dyDescent="0.25">
      <c r="B10923" s="67" t="s">
        <v>504</v>
      </c>
      <c r="C10923" s="67" t="s">
        <v>505</v>
      </c>
      <c r="D10923" s="68" t="s">
        <v>377</v>
      </c>
      <c r="E10923" s="67" t="s">
        <v>378</v>
      </c>
      <c r="F10923" s="68" t="s">
        <v>512</v>
      </c>
      <c r="G10923" s="67" t="s">
        <v>513</v>
      </c>
      <c r="H10923" s="68" t="s">
        <v>363</v>
      </c>
      <c r="I10923" s="69">
        <v>328</v>
      </c>
      <c r="J10923" s="69">
        <v>468</v>
      </c>
      <c r="K10923" s="91"/>
      <c r="L10923" s="91"/>
    </row>
    <row r="10924" spans="2:12" x14ac:dyDescent="0.25">
      <c r="B10924" s="67" t="s">
        <v>504</v>
      </c>
      <c r="C10924" s="67" t="s">
        <v>505</v>
      </c>
      <c r="D10924" s="68" t="s">
        <v>377</v>
      </c>
      <c r="E10924" s="67" t="s">
        <v>378</v>
      </c>
      <c r="F10924" s="68" t="s">
        <v>512</v>
      </c>
      <c r="G10924" s="67" t="s">
        <v>513</v>
      </c>
      <c r="H10924" s="68" t="s">
        <v>364</v>
      </c>
      <c r="I10924" s="69">
        <v>65</v>
      </c>
      <c r="J10924" s="69">
        <v>234</v>
      </c>
      <c r="K10924" s="91"/>
      <c r="L10924" s="91"/>
    </row>
    <row r="10925" spans="2:12" x14ac:dyDescent="0.25">
      <c r="B10925" s="67" t="s">
        <v>504</v>
      </c>
      <c r="C10925" s="67" t="s">
        <v>505</v>
      </c>
      <c r="D10925" s="68" t="s">
        <v>377</v>
      </c>
      <c r="E10925" s="67" t="s">
        <v>378</v>
      </c>
      <c r="F10925" s="68" t="s">
        <v>512</v>
      </c>
      <c r="G10925" s="67" t="s">
        <v>513</v>
      </c>
      <c r="H10925" s="68" t="s">
        <v>362</v>
      </c>
      <c r="I10925" s="69">
        <v>2400</v>
      </c>
      <c r="J10925" s="69">
        <v>2700</v>
      </c>
      <c r="K10925" s="91"/>
      <c r="L10925" s="91"/>
    </row>
    <row r="10926" spans="2:12" x14ac:dyDescent="0.25">
      <c r="B10926" s="67" t="s">
        <v>504</v>
      </c>
      <c r="C10926" s="67" t="s">
        <v>505</v>
      </c>
      <c r="D10926" s="68" t="s">
        <v>377</v>
      </c>
      <c r="E10926" s="67" t="s">
        <v>378</v>
      </c>
      <c r="F10926" s="68" t="s">
        <v>512</v>
      </c>
      <c r="G10926" s="67" t="s">
        <v>513</v>
      </c>
      <c r="H10926" s="68" t="s">
        <v>363</v>
      </c>
      <c r="I10926" s="69">
        <v>3024</v>
      </c>
      <c r="J10926" s="69">
        <v>4032</v>
      </c>
      <c r="K10926" s="91"/>
      <c r="L10926" s="91"/>
    </row>
    <row r="10927" spans="2:12" x14ac:dyDescent="0.25">
      <c r="B10927" s="67" t="s">
        <v>504</v>
      </c>
      <c r="C10927" s="67" t="s">
        <v>505</v>
      </c>
      <c r="D10927" s="68" t="s">
        <v>377</v>
      </c>
      <c r="E10927" s="67" t="s">
        <v>378</v>
      </c>
      <c r="F10927" s="68" t="s">
        <v>512</v>
      </c>
      <c r="G10927" s="67" t="s">
        <v>513</v>
      </c>
      <c r="H10927" s="68" t="s">
        <v>364</v>
      </c>
      <c r="I10927" s="69">
        <v>504</v>
      </c>
      <c r="J10927" s="69">
        <v>582</v>
      </c>
      <c r="K10927" s="91"/>
      <c r="L10927" s="91"/>
    </row>
    <row r="10928" spans="2:12" x14ac:dyDescent="0.25">
      <c r="B10928" s="67" t="s">
        <v>504</v>
      </c>
      <c r="C10928" s="67" t="s">
        <v>505</v>
      </c>
      <c r="D10928" s="68" t="s">
        <v>377</v>
      </c>
      <c r="E10928" s="67" t="s">
        <v>378</v>
      </c>
      <c r="F10928" s="68" t="s">
        <v>512</v>
      </c>
      <c r="G10928" s="67" t="s">
        <v>513</v>
      </c>
      <c r="H10928" s="68" t="s">
        <v>362</v>
      </c>
      <c r="I10928" s="69">
        <v>95</v>
      </c>
      <c r="J10928" s="69">
        <v>190</v>
      </c>
      <c r="K10928" s="91"/>
      <c r="L10928" s="91"/>
    </row>
    <row r="10929" spans="2:12" x14ac:dyDescent="0.25">
      <c r="B10929" s="67" t="s">
        <v>504</v>
      </c>
      <c r="C10929" s="67" t="s">
        <v>505</v>
      </c>
      <c r="D10929" s="68" t="s">
        <v>377</v>
      </c>
      <c r="E10929" s="67" t="s">
        <v>378</v>
      </c>
      <c r="F10929" s="68" t="s">
        <v>512</v>
      </c>
      <c r="G10929" s="67" t="s">
        <v>513</v>
      </c>
      <c r="H10929" s="68" t="s">
        <v>363</v>
      </c>
      <c r="I10929" s="69">
        <v>718</v>
      </c>
      <c r="J10929" s="69">
        <v>864</v>
      </c>
      <c r="K10929" s="91"/>
      <c r="L10929" s="91"/>
    </row>
    <row r="10930" spans="2:12" x14ac:dyDescent="0.25">
      <c r="B10930" s="67" t="s">
        <v>504</v>
      </c>
      <c r="C10930" s="67" t="s">
        <v>505</v>
      </c>
      <c r="D10930" s="68" t="s">
        <v>377</v>
      </c>
      <c r="E10930" s="67" t="s">
        <v>378</v>
      </c>
      <c r="F10930" s="68" t="s">
        <v>512</v>
      </c>
      <c r="G10930" s="67" t="s">
        <v>513</v>
      </c>
      <c r="H10930" s="68" t="s">
        <v>364</v>
      </c>
      <c r="I10930" s="69">
        <v>360</v>
      </c>
      <c r="J10930" s="69">
        <v>388</v>
      </c>
      <c r="K10930" s="91"/>
      <c r="L10930" s="91"/>
    </row>
    <row r="10931" spans="2:12" x14ac:dyDescent="0.25">
      <c r="B10931" s="67" t="s">
        <v>504</v>
      </c>
      <c r="C10931" s="67" t="s">
        <v>505</v>
      </c>
      <c r="D10931" s="68" t="s">
        <v>377</v>
      </c>
      <c r="E10931" s="67" t="s">
        <v>378</v>
      </c>
      <c r="F10931" s="68" t="s">
        <v>512</v>
      </c>
      <c r="G10931" s="67" t="s">
        <v>513</v>
      </c>
      <c r="H10931" s="68" t="s">
        <v>362</v>
      </c>
      <c r="I10931" s="69">
        <v>5</v>
      </c>
      <c r="J10931" s="69">
        <v>40</v>
      </c>
      <c r="K10931" s="91"/>
      <c r="L10931" s="91"/>
    </row>
    <row r="10932" spans="2:12" x14ac:dyDescent="0.25">
      <c r="B10932" s="67" t="s">
        <v>504</v>
      </c>
      <c r="C10932" s="67" t="s">
        <v>505</v>
      </c>
      <c r="D10932" s="68" t="s">
        <v>377</v>
      </c>
      <c r="E10932" s="67" t="s">
        <v>378</v>
      </c>
      <c r="F10932" s="68" t="s">
        <v>512</v>
      </c>
      <c r="G10932" s="67" t="s">
        <v>513</v>
      </c>
      <c r="H10932" s="68" t="s">
        <v>363</v>
      </c>
      <c r="I10932" s="69">
        <v>37</v>
      </c>
      <c r="J10932" s="69">
        <v>42</v>
      </c>
      <c r="K10932" s="91"/>
      <c r="L10932" s="91"/>
    </row>
    <row r="10933" spans="2:12" x14ac:dyDescent="0.25">
      <c r="B10933" s="67" t="s">
        <v>504</v>
      </c>
      <c r="C10933" s="67" t="s">
        <v>505</v>
      </c>
      <c r="D10933" s="68" t="s">
        <v>377</v>
      </c>
      <c r="E10933" s="67" t="s">
        <v>378</v>
      </c>
      <c r="F10933" s="68" t="s">
        <v>512</v>
      </c>
      <c r="G10933" s="67" t="s">
        <v>513</v>
      </c>
      <c r="H10933" s="68" t="s">
        <v>364</v>
      </c>
      <c r="I10933" s="69">
        <v>29</v>
      </c>
      <c r="J10933" s="69">
        <v>41</v>
      </c>
      <c r="K10933" s="91"/>
      <c r="L10933" s="91"/>
    </row>
    <row r="10934" spans="2:12" x14ac:dyDescent="0.25">
      <c r="B10934" s="67" t="s">
        <v>504</v>
      </c>
      <c r="C10934" s="67" t="s">
        <v>505</v>
      </c>
      <c r="D10934" s="68" t="s">
        <v>377</v>
      </c>
      <c r="E10934" s="67" t="s">
        <v>378</v>
      </c>
      <c r="F10934" s="68" t="s">
        <v>512</v>
      </c>
      <c r="G10934" s="67" t="s">
        <v>513</v>
      </c>
      <c r="H10934" s="68" t="s">
        <v>362</v>
      </c>
      <c r="I10934" s="69">
        <v>0</v>
      </c>
      <c r="J10934" s="69">
        <v>0</v>
      </c>
      <c r="K10934" s="91"/>
      <c r="L10934" s="91"/>
    </row>
    <row r="10935" spans="2:12" x14ac:dyDescent="0.25">
      <c r="B10935" s="67" t="s">
        <v>504</v>
      </c>
      <c r="C10935" s="67" t="s">
        <v>505</v>
      </c>
      <c r="D10935" s="68" t="s">
        <v>377</v>
      </c>
      <c r="E10935" s="67" t="s">
        <v>378</v>
      </c>
      <c r="F10935" s="68" t="s">
        <v>512</v>
      </c>
      <c r="G10935" s="67" t="s">
        <v>513</v>
      </c>
      <c r="H10935" s="68" t="s">
        <v>363</v>
      </c>
      <c r="I10935" s="69">
        <v>0</v>
      </c>
      <c r="J10935" s="69">
        <v>0</v>
      </c>
      <c r="K10935" s="91"/>
      <c r="L10935" s="91"/>
    </row>
    <row r="10936" spans="2:12" x14ac:dyDescent="0.25">
      <c r="B10936" s="67" t="s">
        <v>504</v>
      </c>
      <c r="C10936" s="67" t="s">
        <v>505</v>
      </c>
      <c r="D10936" s="68" t="s">
        <v>377</v>
      </c>
      <c r="E10936" s="67" t="s">
        <v>378</v>
      </c>
      <c r="F10936" s="68" t="s">
        <v>512</v>
      </c>
      <c r="G10936" s="67" t="s">
        <v>513</v>
      </c>
      <c r="H10936" s="68" t="s">
        <v>362</v>
      </c>
      <c r="I10936" s="69">
        <v>20</v>
      </c>
      <c r="J10936" s="69">
        <v>0</v>
      </c>
      <c r="K10936" s="91"/>
      <c r="L10936" s="91"/>
    </row>
    <row r="10937" spans="2:12" x14ac:dyDescent="0.25">
      <c r="B10937" s="67" t="s">
        <v>504</v>
      </c>
      <c r="C10937" s="67" t="s">
        <v>505</v>
      </c>
      <c r="D10937" s="68" t="s">
        <v>377</v>
      </c>
      <c r="E10937" s="67" t="s">
        <v>378</v>
      </c>
      <c r="F10937" s="68" t="s">
        <v>512</v>
      </c>
      <c r="G10937" s="67" t="s">
        <v>513</v>
      </c>
      <c r="H10937" s="68" t="s">
        <v>363</v>
      </c>
      <c r="I10937" s="69">
        <v>1</v>
      </c>
      <c r="J10937" s="69">
        <v>1</v>
      </c>
      <c r="K10937" s="91"/>
      <c r="L10937" s="91"/>
    </row>
    <row r="10938" spans="2:12" x14ac:dyDescent="0.25">
      <c r="B10938" s="67" t="s">
        <v>504</v>
      </c>
      <c r="C10938" s="67" t="s">
        <v>505</v>
      </c>
      <c r="D10938" s="68" t="s">
        <v>377</v>
      </c>
      <c r="E10938" s="67" t="s">
        <v>378</v>
      </c>
      <c r="F10938" s="68" t="s">
        <v>512</v>
      </c>
      <c r="G10938" s="67" t="s">
        <v>513</v>
      </c>
      <c r="H10938" s="68" t="s">
        <v>364</v>
      </c>
      <c r="I10938" s="69">
        <v>0</v>
      </c>
      <c r="J10938" s="69">
        <v>0</v>
      </c>
      <c r="K10938" s="91"/>
      <c r="L10938" s="91"/>
    </row>
    <row r="10939" spans="2:12" x14ac:dyDescent="0.25">
      <c r="B10939" s="67" t="s">
        <v>504</v>
      </c>
      <c r="C10939" s="67" t="s">
        <v>505</v>
      </c>
      <c r="D10939" s="68" t="s">
        <v>377</v>
      </c>
      <c r="E10939" s="67" t="s">
        <v>378</v>
      </c>
      <c r="F10939" s="68" t="s">
        <v>512</v>
      </c>
      <c r="G10939" s="67" t="s">
        <v>513</v>
      </c>
      <c r="H10939" s="68" t="s">
        <v>362</v>
      </c>
      <c r="I10939" s="69">
        <v>20</v>
      </c>
      <c r="J10939" s="69">
        <v>10</v>
      </c>
      <c r="K10939" s="91"/>
      <c r="L10939" s="91"/>
    </row>
    <row r="10940" spans="2:12" x14ac:dyDescent="0.25">
      <c r="B10940" s="67" t="s">
        <v>504</v>
      </c>
      <c r="C10940" s="67" t="s">
        <v>505</v>
      </c>
      <c r="D10940" s="68" t="s">
        <v>377</v>
      </c>
      <c r="E10940" s="67" t="s">
        <v>378</v>
      </c>
      <c r="F10940" s="68" t="s">
        <v>512</v>
      </c>
      <c r="G10940" s="67" t="s">
        <v>513</v>
      </c>
      <c r="H10940" s="68" t="s">
        <v>363</v>
      </c>
      <c r="I10940" s="69">
        <v>30</v>
      </c>
      <c r="J10940" s="69">
        <v>44</v>
      </c>
      <c r="K10940" s="91"/>
      <c r="L10940" s="91"/>
    </row>
    <row r="10941" spans="2:12" x14ac:dyDescent="0.25">
      <c r="B10941" s="67" t="s">
        <v>504</v>
      </c>
      <c r="C10941" s="67" t="s">
        <v>505</v>
      </c>
      <c r="D10941" s="68" t="s">
        <v>377</v>
      </c>
      <c r="E10941" s="67" t="s">
        <v>378</v>
      </c>
      <c r="F10941" s="68" t="s">
        <v>512</v>
      </c>
      <c r="G10941" s="67" t="s">
        <v>513</v>
      </c>
      <c r="H10941" s="68" t="s">
        <v>364</v>
      </c>
      <c r="I10941" s="69">
        <v>4</v>
      </c>
      <c r="J10941" s="69">
        <v>29</v>
      </c>
      <c r="K10941" s="91"/>
      <c r="L10941" s="91"/>
    </row>
    <row r="10942" spans="2:12" x14ac:dyDescent="0.25">
      <c r="B10942" s="67" t="s">
        <v>504</v>
      </c>
      <c r="C10942" s="67" t="s">
        <v>505</v>
      </c>
      <c r="D10942" s="68" t="s">
        <v>377</v>
      </c>
      <c r="E10942" s="67" t="s">
        <v>378</v>
      </c>
      <c r="F10942" s="68" t="s">
        <v>512</v>
      </c>
      <c r="G10942" s="67" t="s">
        <v>513</v>
      </c>
      <c r="H10942" s="68" t="s">
        <v>362</v>
      </c>
      <c r="I10942" s="69">
        <v>0</v>
      </c>
      <c r="J10942" s="69">
        <v>0</v>
      </c>
      <c r="K10942" s="91"/>
      <c r="L10942" s="91"/>
    </row>
    <row r="10943" spans="2:12" x14ac:dyDescent="0.25">
      <c r="B10943" s="67" t="s">
        <v>504</v>
      </c>
      <c r="C10943" s="67" t="s">
        <v>505</v>
      </c>
      <c r="D10943" s="68" t="s">
        <v>377</v>
      </c>
      <c r="E10943" s="67" t="s">
        <v>378</v>
      </c>
      <c r="F10943" s="68" t="s">
        <v>512</v>
      </c>
      <c r="G10943" s="67" t="s">
        <v>513</v>
      </c>
      <c r="H10943" s="68" t="s">
        <v>363</v>
      </c>
      <c r="I10943" s="69">
        <v>0</v>
      </c>
      <c r="J10943" s="69">
        <v>0</v>
      </c>
      <c r="K10943" s="91"/>
      <c r="L10943" s="91"/>
    </row>
    <row r="10944" spans="2:12" x14ac:dyDescent="0.25">
      <c r="B10944" s="67" t="s">
        <v>504</v>
      </c>
      <c r="C10944" s="67" t="s">
        <v>505</v>
      </c>
      <c r="D10944" s="68" t="s">
        <v>377</v>
      </c>
      <c r="E10944" s="67" t="s">
        <v>378</v>
      </c>
      <c r="F10944" s="68" t="s">
        <v>512</v>
      </c>
      <c r="G10944" s="67" t="s">
        <v>513</v>
      </c>
      <c r="H10944" s="68" t="s">
        <v>362</v>
      </c>
      <c r="I10944" s="69">
        <v>355</v>
      </c>
      <c r="J10944" s="69">
        <v>370</v>
      </c>
      <c r="K10944" s="91"/>
      <c r="L10944" s="91"/>
    </row>
    <row r="10945" spans="2:12" x14ac:dyDescent="0.25">
      <c r="B10945" s="67" t="s">
        <v>504</v>
      </c>
      <c r="C10945" s="67" t="s">
        <v>505</v>
      </c>
      <c r="D10945" s="68" t="s">
        <v>377</v>
      </c>
      <c r="E10945" s="67" t="s">
        <v>378</v>
      </c>
      <c r="F10945" s="68" t="s">
        <v>512</v>
      </c>
      <c r="G10945" s="67" t="s">
        <v>513</v>
      </c>
      <c r="H10945" s="68" t="s">
        <v>363</v>
      </c>
      <c r="I10945" s="69">
        <v>390</v>
      </c>
      <c r="J10945" s="69">
        <v>587</v>
      </c>
      <c r="K10945" s="91"/>
      <c r="L10945" s="91"/>
    </row>
    <row r="10946" spans="2:12" x14ac:dyDescent="0.25">
      <c r="B10946" s="67" t="s">
        <v>504</v>
      </c>
      <c r="C10946" s="67" t="s">
        <v>505</v>
      </c>
      <c r="D10946" s="68" t="s">
        <v>377</v>
      </c>
      <c r="E10946" s="67" t="s">
        <v>378</v>
      </c>
      <c r="F10946" s="68" t="s">
        <v>512</v>
      </c>
      <c r="G10946" s="67" t="s">
        <v>513</v>
      </c>
      <c r="H10946" s="68" t="s">
        <v>364</v>
      </c>
      <c r="I10946" s="69">
        <v>10</v>
      </c>
      <c r="J10946" s="69">
        <v>25</v>
      </c>
      <c r="K10946" s="91"/>
      <c r="L10946" s="91"/>
    </row>
    <row r="10947" spans="2:12" x14ac:dyDescent="0.25">
      <c r="B10947" s="67" t="s">
        <v>504</v>
      </c>
      <c r="C10947" s="67" t="s">
        <v>505</v>
      </c>
      <c r="D10947" s="68" t="s">
        <v>377</v>
      </c>
      <c r="E10947" s="67" t="s">
        <v>378</v>
      </c>
      <c r="F10947" s="68" t="s">
        <v>512</v>
      </c>
      <c r="G10947" s="67" t="s">
        <v>513</v>
      </c>
      <c r="H10947" s="68" t="s">
        <v>362</v>
      </c>
      <c r="I10947" s="69">
        <v>0</v>
      </c>
      <c r="J10947" s="69">
        <v>0</v>
      </c>
      <c r="K10947" s="91"/>
      <c r="L10947" s="91"/>
    </row>
    <row r="10948" spans="2:12" x14ac:dyDescent="0.25">
      <c r="B10948" s="67" t="s">
        <v>504</v>
      </c>
      <c r="C10948" s="67" t="s">
        <v>505</v>
      </c>
      <c r="D10948" s="68" t="s">
        <v>377</v>
      </c>
      <c r="E10948" s="67" t="s">
        <v>378</v>
      </c>
      <c r="F10948" s="68" t="s">
        <v>512</v>
      </c>
      <c r="G10948" s="67" t="s">
        <v>513</v>
      </c>
      <c r="H10948" s="68" t="s">
        <v>363</v>
      </c>
      <c r="I10948" s="69">
        <v>0</v>
      </c>
      <c r="J10948" s="69">
        <v>0</v>
      </c>
      <c r="K10948" s="91"/>
      <c r="L10948" s="91"/>
    </row>
    <row r="10949" spans="2:12" x14ac:dyDescent="0.25">
      <c r="B10949" s="67" t="s">
        <v>504</v>
      </c>
      <c r="C10949" s="67" t="s">
        <v>505</v>
      </c>
      <c r="D10949" s="68" t="s">
        <v>377</v>
      </c>
      <c r="E10949" s="67" t="s">
        <v>378</v>
      </c>
      <c r="F10949" s="68" t="s">
        <v>512</v>
      </c>
      <c r="G10949" s="67" t="s">
        <v>513</v>
      </c>
      <c r="H10949" s="68" t="s">
        <v>364</v>
      </c>
      <c r="I10949" s="69">
        <v>-3</v>
      </c>
      <c r="J10949" s="69">
        <v>0</v>
      </c>
      <c r="K10949" s="91"/>
      <c r="L10949" s="91"/>
    </row>
    <row r="10950" spans="2:12" x14ac:dyDescent="0.25">
      <c r="B10950" s="67" t="s">
        <v>504</v>
      </c>
      <c r="C10950" s="67" t="s">
        <v>505</v>
      </c>
      <c r="D10950" s="68" t="s">
        <v>377</v>
      </c>
      <c r="E10950" s="67" t="s">
        <v>378</v>
      </c>
      <c r="F10950" s="68" t="s">
        <v>512</v>
      </c>
      <c r="G10950" s="67" t="s">
        <v>513</v>
      </c>
      <c r="H10950" s="68" t="s">
        <v>362</v>
      </c>
      <c r="I10950" s="69">
        <v>0.309</v>
      </c>
      <c r="J10950" s="69">
        <v>0.20599999999999999</v>
      </c>
      <c r="K10950" s="91"/>
      <c r="L10950" s="91"/>
    </row>
    <row r="10951" spans="2:12" x14ac:dyDescent="0.25">
      <c r="B10951" s="67" t="s">
        <v>504</v>
      </c>
      <c r="C10951" s="67" t="s">
        <v>505</v>
      </c>
      <c r="D10951" s="68" t="s">
        <v>377</v>
      </c>
      <c r="E10951" s="67" t="s">
        <v>378</v>
      </c>
      <c r="F10951" s="68" t="s">
        <v>512</v>
      </c>
      <c r="G10951" s="67" t="s">
        <v>513</v>
      </c>
      <c r="H10951" s="68" t="s">
        <v>363</v>
      </c>
      <c r="I10951" s="69">
        <v>0.39140000000000003</v>
      </c>
      <c r="J10951" s="69">
        <v>0.55620000000000003</v>
      </c>
      <c r="K10951" s="91"/>
      <c r="L10951" s="91"/>
    </row>
    <row r="10952" spans="2:12" x14ac:dyDescent="0.25">
      <c r="B10952" s="67" t="s">
        <v>504</v>
      </c>
      <c r="C10952" s="67" t="s">
        <v>505</v>
      </c>
      <c r="D10952" s="68" t="s">
        <v>377</v>
      </c>
      <c r="E10952" s="67" t="s">
        <v>378</v>
      </c>
      <c r="F10952" s="68" t="s">
        <v>512</v>
      </c>
      <c r="G10952" s="67" t="s">
        <v>513</v>
      </c>
      <c r="H10952" s="68" t="s">
        <v>364</v>
      </c>
      <c r="I10952" s="69">
        <v>0.45319999999999999</v>
      </c>
      <c r="J10952" s="69">
        <v>0.28839999999999999</v>
      </c>
      <c r="K10952" s="91"/>
      <c r="L10952" s="91"/>
    </row>
    <row r="10953" spans="2:12" x14ac:dyDescent="0.25">
      <c r="B10953" s="67" t="s">
        <v>504</v>
      </c>
      <c r="C10953" s="67" t="s">
        <v>505</v>
      </c>
      <c r="D10953" s="68" t="s">
        <v>377</v>
      </c>
      <c r="E10953" s="67" t="s">
        <v>378</v>
      </c>
      <c r="F10953" s="68" t="s">
        <v>512</v>
      </c>
      <c r="G10953" s="67" t="s">
        <v>513</v>
      </c>
      <c r="H10953" s="68" t="s">
        <v>363</v>
      </c>
      <c r="I10953" s="69">
        <v>0</v>
      </c>
      <c r="J10953" s="69">
        <v>0</v>
      </c>
      <c r="K10953" s="91"/>
      <c r="L10953" s="91"/>
    </row>
    <row r="10954" spans="2:12" x14ac:dyDescent="0.25">
      <c r="B10954" s="67" t="s">
        <v>504</v>
      </c>
      <c r="C10954" s="67" t="s">
        <v>505</v>
      </c>
      <c r="D10954" s="68" t="s">
        <v>377</v>
      </c>
      <c r="E10954" s="67" t="s">
        <v>378</v>
      </c>
      <c r="F10954" s="68" t="s">
        <v>512</v>
      </c>
      <c r="G10954" s="67" t="s">
        <v>513</v>
      </c>
      <c r="H10954" s="68" t="s">
        <v>364</v>
      </c>
      <c r="I10954" s="69">
        <v>0</v>
      </c>
      <c r="J10954" s="69">
        <v>0</v>
      </c>
      <c r="K10954" s="91"/>
      <c r="L10954" s="91"/>
    </row>
    <row r="10955" spans="2:12" x14ac:dyDescent="0.25">
      <c r="B10955" s="67" t="s">
        <v>504</v>
      </c>
      <c r="C10955" s="67" t="s">
        <v>505</v>
      </c>
      <c r="D10955" s="68" t="s">
        <v>377</v>
      </c>
      <c r="E10955" s="67" t="s">
        <v>378</v>
      </c>
      <c r="F10955" s="68" t="s">
        <v>512</v>
      </c>
      <c r="G10955" s="67" t="s">
        <v>513</v>
      </c>
      <c r="H10955" s="68" t="s">
        <v>363</v>
      </c>
      <c r="I10955" s="69">
        <v>38.362499999999997</v>
      </c>
      <c r="J10955" s="69">
        <v>38.3675</v>
      </c>
      <c r="K10955" s="91"/>
      <c r="L10955" s="91"/>
    </row>
    <row r="10956" spans="2:12" x14ac:dyDescent="0.25">
      <c r="B10956" s="67" t="s">
        <v>504</v>
      </c>
      <c r="C10956" s="67" t="s">
        <v>505</v>
      </c>
      <c r="D10956" s="68" t="s">
        <v>377</v>
      </c>
      <c r="E10956" s="67" t="s">
        <v>378</v>
      </c>
      <c r="F10956" s="68" t="s">
        <v>512</v>
      </c>
      <c r="G10956" s="67" t="s">
        <v>513</v>
      </c>
      <c r="H10956" s="68" t="s">
        <v>363</v>
      </c>
      <c r="I10956" s="69">
        <v>0</v>
      </c>
      <c r="J10956" s="69">
        <v>0</v>
      </c>
      <c r="K10956" s="91"/>
      <c r="L10956" s="91"/>
    </row>
    <row r="10957" spans="2:12" x14ac:dyDescent="0.25">
      <c r="B10957" s="67" t="s">
        <v>504</v>
      </c>
      <c r="C10957" s="67" t="s">
        <v>505</v>
      </c>
      <c r="D10957" s="68" t="s">
        <v>377</v>
      </c>
      <c r="E10957" s="67" t="s">
        <v>378</v>
      </c>
      <c r="F10957" s="68" t="s">
        <v>512</v>
      </c>
      <c r="G10957" s="67" t="s">
        <v>513</v>
      </c>
      <c r="H10957" s="68" t="s">
        <v>362</v>
      </c>
      <c r="I10957" s="69">
        <v>50</v>
      </c>
      <c r="J10957" s="69">
        <v>44</v>
      </c>
      <c r="K10957" s="91"/>
      <c r="L10957" s="91"/>
    </row>
    <row r="10958" spans="2:12" x14ac:dyDescent="0.25">
      <c r="B10958" s="67" t="s">
        <v>504</v>
      </c>
      <c r="C10958" s="67" t="s">
        <v>505</v>
      </c>
      <c r="D10958" s="68" t="s">
        <v>377</v>
      </c>
      <c r="E10958" s="67" t="s">
        <v>378</v>
      </c>
      <c r="F10958" s="68" t="s">
        <v>512</v>
      </c>
      <c r="G10958" s="67" t="s">
        <v>513</v>
      </c>
      <c r="H10958" s="68" t="s">
        <v>363</v>
      </c>
      <c r="I10958" s="69">
        <v>32</v>
      </c>
      <c r="J10958" s="69">
        <v>32</v>
      </c>
      <c r="K10958" s="91"/>
      <c r="L10958" s="91"/>
    </row>
    <row r="10959" spans="2:12" x14ac:dyDescent="0.25">
      <c r="B10959" s="67" t="s">
        <v>504</v>
      </c>
      <c r="C10959" s="67" t="s">
        <v>505</v>
      </c>
      <c r="D10959" s="68" t="s">
        <v>377</v>
      </c>
      <c r="E10959" s="67" t="s">
        <v>378</v>
      </c>
      <c r="F10959" s="68" t="s">
        <v>512</v>
      </c>
      <c r="G10959" s="67" t="s">
        <v>513</v>
      </c>
      <c r="H10959" s="68" t="s">
        <v>364</v>
      </c>
      <c r="I10959" s="69">
        <v>49</v>
      </c>
      <c r="J10959" s="69">
        <v>33</v>
      </c>
      <c r="K10959" s="91"/>
      <c r="L10959" s="91"/>
    </row>
    <row r="10960" spans="2:12" x14ac:dyDescent="0.25">
      <c r="B10960" s="67" t="s">
        <v>504</v>
      </c>
      <c r="C10960" s="67" t="s">
        <v>505</v>
      </c>
      <c r="D10960" s="68" t="s">
        <v>377</v>
      </c>
      <c r="E10960" s="67" t="s">
        <v>378</v>
      </c>
      <c r="F10960" s="68" t="s">
        <v>512</v>
      </c>
      <c r="G10960" s="67" t="s">
        <v>513</v>
      </c>
      <c r="H10960" s="68" t="s">
        <v>362</v>
      </c>
      <c r="I10960" s="69">
        <v>15</v>
      </c>
      <c r="J10960" s="69">
        <v>19</v>
      </c>
      <c r="K10960" s="91"/>
      <c r="L10960" s="91"/>
    </row>
    <row r="10961" spans="2:12" x14ac:dyDescent="0.25">
      <c r="B10961" s="67" t="s">
        <v>504</v>
      </c>
      <c r="C10961" s="67" t="s">
        <v>505</v>
      </c>
      <c r="D10961" s="68" t="s">
        <v>377</v>
      </c>
      <c r="E10961" s="67" t="s">
        <v>378</v>
      </c>
      <c r="F10961" s="68" t="s">
        <v>512</v>
      </c>
      <c r="G10961" s="67" t="s">
        <v>513</v>
      </c>
      <c r="H10961" s="68" t="s">
        <v>363</v>
      </c>
      <c r="I10961" s="69">
        <v>172</v>
      </c>
      <c r="J10961" s="69">
        <v>148</v>
      </c>
      <c r="K10961" s="91"/>
      <c r="L10961" s="91"/>
    </row>
    <row r="10962" spans="2:12" x14ac:dyDescent="0.25">
      <c r="B10962" s="67" t="s">
        <v>504</v>
      </c>
      <c r="C10962" s="67" t="s">
        <v>505</v>
      </c>
      <c r="D10962" s="68" t="s">
        <v>377</v>
      </c>
      <c r="E10962" s="67" t="s">
        <v>378</v>
      </c>
      <c r="F10962" s="68" t="s">
        <v>512</v>
      </c>
      <c r="G10962" s="67" t="s">
        <v>513</v>
      </c>
      <c r="H10962" s="68" t="s">
        <v>364</v>
      </c>
      <c r="I10962" s="69">
        <v>116</v>
      </c>
      <c r="J10962" s="69">
        <v>102</v>
      </c>
      <c r="K10962" s="91"/>
      <c r="L10962" s="91"/>
    </row>
    <row r="10963" spans="2:12" x14ac:dyDescent="0.25">
      <c r="B10963" s="67" t="s">
        <v>504</v>
      </c>
      <c r="C10963" s="67" t="s">
        <v>505</v>
      </c>
      <c r="D10963" s="68" t="s">
        <v>377</v>
      </c>
      <c r="E10963" s="67" t="s">
        <v>378</v>
      </c>
      <c r="F10963" s="68" t="s">
        <v>512</v>
      </c>
      <c r="G10963" s="67" t="s">
        <v>513</v>
      </c>
      <c r="H10963" s="68" t="s">
        <v>362</v>
      </c>
      <c r="I10963" s="69">
        <v>34</v>
      </c>
      <c r="J10963" s="69">
        <v>23</v>
      </c>
      <c r="K10963" s="91"/>
      <c r="L10963" s="91"/>
    </row>
    <row r="10964" spans="2:12" x14ac:dyDescent="0.25">
      <c r="B10964" s="67" t="s">
        <v>504</v>
      </c>
      <c r="C10964" s="67" t="s">
        <v>505</v>
      </c>
      <c r="D10964" s="68" t="s">
        <v>377</v>
      </c>
      <c r="E10964" s="67" t="s">
        <v>378</v>
      </c>
      <c r="F10964" s="68" t="s">
        <v>512</v>
      </c>
      <c r="G10964" s="67" t="s">
        <v>513</v>
      </c>
      <c r="H10964" s="68" t="s">
        <v>363</v>
      </c>
      <c r="I10964" s="69">
        <v>21</v>
      </c>
      <c r="J10964" s="69">
        <v>18</v>
      </c>
      <c r="K10964" s="91"/>
      <c r="L10964" s="91"/>
    </row>
    <row r="10965" spans="2:12" x14ac:dyDescent="0.25">
      <c r="B10965" s="67" t="s">
        <v>504</v>
      </c>
      <c r="C10965" s="67" t="s">
        <v>505</v>
      </c>
      <c r="D10965" s="68" t="s">
        <v>377</v>
      </c>
      <c r="E10965" s="67" t="s">
        <v>378</v>
      </c>
      <c r="F10965" s="68" t="s">
        <v>512</v>
      </c>
      <c r="G10965" s="67" t="s">
        <v>513</v>
      </c>
      <c r="H10965" s="68" t="s">
        <v>364</v>
      </c>
      <c r="I10965" s="69">
        <v>0</v>
      </c>
      <c r="J10965" s="69">
        <v>0</v>
      </c>
      <c r="K10965" s="91"/>
      <c r="L10965" s="91"/>
    </row>
    <row r="10966" spans="2:12" x14ac:dyDescent="0.25">
      <c r="B10966" s="67" t="s">
        <v>504</v>
      </c>
      <c r="C10966" s="67" t="s">
        <v>505</v>
      </c>
      <c r="D10966" s="68" t="s">
        <v>377</v>
      </c>
      <c r="E10966" s="67" t="s">
        <v>378</v>
      </c>
      <c r="F10966" s="68" t="s">
        <v>512</v>
      </c>
      <c r="G10966" s="67" t="s">
        <v>513</v>
      </c>
      <c r="H10966" s="68" t="s">
        <v>362</v>
      </c>
      <c r="I10966" s="69">
        <v>48</v>
      </c>
      <c r="J10966" s="69">
        <v>37</v>
      </c>
      <c r="K10966" s="91"/>
      <c r="L10966" s="91"/>
    </row>
    <row r="10967" spans="2:12" x14ac:dyDescent="0.25">
      <c r="B10967" s="67" t="s">
        <v>504</v>
      </c>
      <c r="C10967" s="67" t="s">
        <v>505</v>
      </c>
      <c r="D10967" s="68" t="s">
        <v>377</v>
      </c>
      <c r="E10967" s="67" t="s">
        <v>378</v>
      </c>
      <c r="F10967" s="68" t="s">
        <v>512</v>
      </c>
      <c r="G10967" s="67" t="s">
        <v>513</v>
      </c>
      <c r="H10967" s="68" t="s">
        <v>363</v>
      </c>
      <c r="I10967" s="69">
        <v>12</v>
      </c>
      <c r="J10967" s="69">
        <v>19</v>
      </c>
      <c r="K10967" s="91"/>
      <c r="L10967" s="91"/>
    </row>
    <row r="10968" spans="2:12" x14ac:dyDescent="0.25">
      <c r="B10968" s="67" t="s">
        <v>504</v>
      </c>
      <c r="C10968" s="67" t="s">
        <v>505</v>
      </c>
      <c r="D10968" s="68" t="s">
        <v>377</v>
      </c>
      <c r="E10968" s="67" t="s">
        <v>378</v>
      </c>
      <c r="F10968" s="68" t="s">
        <v>512</v>
      </c>
      <c r="G10968" s="67" t="s">
        <v>513</v>
      </c>
      <c r="H10968" s="68" t="s">
        <v>362</v>
      </c>
      <c r="I10968" s="69">
        <v>40</v>
      </c>
      <c r="J10968" s="69">
        <v>6</v>
      </c>
      <c r="K10968" s="91"/>
      <c r="L10968" s="91"/>
    </row>
    <row r="10969" spans="2:12" x14ac:dyDescent="0.25">
      <c r="B10969" s="67" t="s">
        <v>504</v>
      </c>
      <c r="C10969" s="67" t="s">
        <v>505</v>
      </c>
      <c r="D10969" s="68" t="s">
        <v>377</v>
      </c>
      <c r="E10969" s="67" t="s">
        <v>378</v>
      </c>
      <c r="F10969" s="68" t="s">
        <v>512</v>
      </c>
      <c r="G10969" s="67" t="s">
        <v>513</v>
      </c>
      <c r="H10969" s="68" t="s">
        <v>363</v>
      </c>
      <c r="I10969" s="69">
        <v>23</v>
      </c>
      <c r="J10969" s="69">
        <v>30</v>
      </c>
      <c r="K10969" s="91"/>
      <c r="L10969" s="91"/>
    </row>
    <row r="10970" spans="2:12" x14ac:dyDescent="0.25">
      <c r="B10970" s="67" t="s">
        <v>504</v>
      </c>
      <c r="C10970" s="67" t="s">
        <v>505</v>
      </c>
      <c r="D10970" s="68" t="s">
        <v>377</v>
      </c>
      <c r="E10970" s="67" t="s">
        <v>378</v>
      </c>
      <c r="F10970" s="68" t="s">
        <v>512</v>
      </c>
      <c r="G10970" s="67" t="s">
        <v>513</v>
      </c>
      <c r="H10970" s="68" t="s">
        <v>364</v>
      </c>
      <c r="I10970" s="69">
        <v>0</v>
      </c>
      <c r="J10970" s="69">
        <v>0</v>
      </c>
      <c r="K10970" s="91"/>
      <c r="L10970" s="91"/>
    </row>
    <row r="10971" spans="2:12" x14ac:dyDescent="0.25">
      <c r="B10971" s="67" t="s">
        <v>504</v>
      </c>
      <c r="C10971" s="67" t="s">
        <v>505</v>
      </c>
      <c r="D10971" s="68" t="s">
        <v>377</v>
      </c>
      <c r="E10971" s="67" t="s">
        <v>378</v>
      </c>
      <c r="F10971" s="68" t="s">
        <v>512</v>
      </c>
      <c r="G10971" s="67" t="s">
        <v>513</v>
      </c>
      <c r="H10971" s="68" t="s">
        <v>363</v>
      </c>
      <c r="I10971" s="69">
        <v>0</v>
      </c>
      <c r="J10971" s="69">
        <v>0</v>
      </c>
      <c r="K10971" s="91"/>
      <c r="L10971" s="91"/>
    </row>
    <row r="10972" spans="2:12" x14ac:dyDescent="0.25">
      <c r="B10972" s="67" t="s">
        <v>504</v>
      </c>
      <c r="C10972" s="67" t="s">
        <v>505</v>
      </c>
      <c r="D10972" s="68" t="s">
        <v>377</v>
      </c>
      <c r="E10972" s="67" t="s">
        <v>378</v>
      </c>
      <c r="F10972" s="68" t="s">
        <v>512</v>
      </c>
      <c r="G10972" s="67" t="s">
        <v>513</v>
      </c>
      <c r="H10972" s="68" t="s">
        <v>364</v>
      </c>
      <c r="I10972" s="69">
        <v>0</v>
      </c>
      <c r="J10972" s="69">
        <v>0</v>
      </c>
      <c r="K10972" s="91"/>
      <c r="L10972" s="91"/>
    </row>
    <row r="10973" spans="2:12" x14ac:dyDescent="0.25">
      <c r="B10973" s="67" t="s">
        <v>504</v>
      </c>
      <c r="C10973" s="67" t="s">
        <v>505</v>
      </c>
      <c r="D10973" s="68" t="s">
        <v>377</v>
      </c>
      <c r="E10973" s="67" t="s">
        <v>378</v>
      </c>
      <c r="F10973" s="68" t="s">
        <v>512</v>
      </c>
      <c r="G10973" s="67" t="s">
        <v>513</v>
      </c>
      <c r="H10973" s="68" t="s">
        <v>363</v>
      </c>
      <c r="I10973" s="69">
        <v>3</v>
      </c>
      <c r="J10973" s="69">
        <v>7</v>
      </c>
      <c r="K10973" s="91"/>
      <c r="L10973" s="91"/>
    </row>
    <row r="10974" spans="2:12" x14ac:dyDescent="0.25">
      <c r="B10974" s="67" t="s">
        <v>504</v>
      </c>
      <c r="C10974" s="67" t="s">
        <v>505</v>
      </c>
      <c r="D10974" s="68" t="s">
        <v>377</v>
      </c>
      <c r="E10974" s="67" t="s">
        <v>378</v>
      </c>
      <c r="F10974" s="68" t="s">
        <v>512</v>
      </c>
      <c r="G10974" s="67" t="s">
        <v>513</v>
      </c>
      <c r="H10974" s="68" t="s">
        <v>362</v>
      </c>
      <c r="I10974" s="69">
        <v>51</v>
      </c>
      <c r="J10974" s="69">
        <v>49</v>
      </c>
      <c r="K10974" s="91"/>
      <c r="L10974" s="91"/>
    </row>
    <row r="10975" spans="2:12" x14ac:dyDescent="0.25">
      <c r="B10975" s="67" t="s">
        <v>504</v>
      </c>
      <c r="C10975" s="67" t="s">
        <v>505</v>
      </c>
      <c r="D10975" s="68" t="s">
        <v>377</v>
      </c>
      <c r="E10975" s="67" t="s">
        <v>378</v>
      </c>
      <c r="F10975" s="68" t="s">
        <v>512</v>
      </c>
      <c r="G10975" s="67" t="s">
        <v>513</v>
      </c>
      <c r="H10975" s="68" t="s">
        <v>363</v>
      </c>
      <c r="I10975" s="69">
        <v>44</v>
      </c>
      <c r="J10975" s="69">
        <v>70</v>
      </c>
      <c r="K10975" s="91"/>
      <c r="L10975" s="91"/>
    </row>
    <row r="10976" spans="2:12" x14ac:dyDescent="0.25">
      <c r="B10976" s="67" t="s">
        <v>504</v>
      </c>
      <c r="C10976" s="67" t="s">
        <v>505</v>
      </c>
      <c r="D10976" s="68" t="s">
        <v>377</v>
      </c>
      <c r="E10976" s="67" t="s">
        <v>378</v>
      </c>
      <c r="F10976" s="68" t="s">
        <v>512</v>
      </c>
      <c r="G10976" s="67" t="s">
        <v>513</v>
      </c>
      <c r="H10976" s="68" t="s">
        <v>364</v>
      </c>
      <c r="I10976" s="69">
        <v>0</v>
      </c>
      <c r="J10976" s="69">
        <v>23</v>
      </c>
      <c r="K10976" s="91"/>
      <c r="L10976" s="91"/>
    </row>
    <row r="10977" spans="2:12" x14ac:dyDescent="0.25">
      <c r="B10977" s="67" t="s">
        <v>504</v>
      </c>
      <c r="C10977" s="67" t="s">
        <v>505</v>
      </c>
      <c r="D10977" s="68" t="s">
        <v>377</v>
      </c>
      <c r="E10977" s="67" t="s">
        <v>378</v>
      </c>
      <c r="F10977" s="68" t="s">
        <v>512</v>
      </c>
      <c r="G10977" s="67" t="s">
        <v>513</v>
      </c>
      <c r="H10977" s="68" t="s">
        <v>362</v>
      </c>
      <c r="I10977" s="69">
        <v>21</v>
      </c>
      <c r="J10977" s="69">
        <v>14</v>
      </c>
      <c r="K10977" s="91"/>
      <c r="L10977" s="91"/>
    </row>
    <row r="10978" spans="2:12" x14ac:dyDescent="0.25">
      <c r="B10978" s="67" t="s">
        <v>504</v>
      </c>
      <c r="C10978" s="67" t="s">
        <v>505</v>
      </c>
      <c r="D10978" s="68" t="s">
        <v>377</v>
      </c>
      <c r="E10978" s="67" t="s">
        <v>378</v>
      </c>
      <c r="F10978" s="68" t="s">
        <v>512</v>
      </c>
      <c r="G10978" s="67" t="s">
        <v>513</v>
      </c>
      <c r="H10978" s="68" t="s">
        <v>363</v>
      </c>
      <c r="I10978" s="69">
        <v>24</v>
      </c>
      <c r="J10978" s="69">
        <v>16</v>
      </c>
      <c r="K10978" s="91"/>
      <c r="L10978" s="91"/>
    </row>
    <row r="10979" spans="2:12" x14ac:dyDescent="0.25">
      <c r="B10979" s="67" t="s">
        <v>504</v>
      </c>
      <c r="C10979" s="67" t="s">
        <v>505</v>
      </c>
      <c r="D10979" s="68" t="s">
        <v>377</v>
      </c>
      <c r="E10979" s="67" t="s">
        <v>378</v>
      </c>
      <c r="F10979" s="68" t="s">
        <v>512</v>
      </c>
      <c r="G10979" s="67" t="s">
        <v>513</v>
      </c>
      <c r="H10979" s="68" t="s">
        <v>362</v>
      </c>
      <c r="I10979" s="69">
        <v>17</v>
      </c>
      <c r="J10979" s="69">
        <v>15</v>
      </c>
      <c r="K10979" s="91"/>
      <c r="L10979" s="91"/>
    </row>
    <row r="10980" spans="2:12" x14ac:dyDescent="0.25">
      <c r="B10980" s="67" t="s">
        <v>504</v>
      </c>
      <c r="C10980" s="67" t="s">
        <v>505</v>
      </c>
      <c r="D10980" s="68" t="s">
        <v>377</v>
      </c>
      <c r="E10980" s="67" t="s">
        <v>378</v>
      </c>
      <c r="F10980" s="68" t="s">
        <v>512</v>
      </c>
      <c r="G10980" s="67" t="s">
        <v>513</v>
      </c>
      <c r="H10980" s="68" t="s">
        <v>363</v>
      </c>
      <c r="I10980" s="69">
        <v>33</v>
      </c>
      <c r="J10980" s="69">
        <v>55</v>
      </c>
      <c r="K10980" s="91"/>
      <c r="L10980" s="91"/>
    </row>
    <row r="10981" spans="2:12" x14ac:dyDescent="0.25">
      <c r="B10981" s="67" t="s">
        <v>504</v>
      </c>
      <c r="C10981" s="67" t="s">
        <v>505</v>
      </c>
      <c r="D10981" s="68" t="s">
        <v>377</v>
      </c>
      <c r="E10981" s="67" t="s">
        <v>378</v>
      </c>
      <c r="F10981" s="68" t="s">
        <v>512</v>
      </c>
      <c r="G10981" s="67" t="s">
        <v>513</v>
      </c>
      <c r="H10981" s="68" t="s">
        <v>364</v>
      </c>
      <c r="I10981" s="69">
        <v>24</v>
      </c>
      <c r="J10981" s="69">
        <v>11</v>
      </c>
      <c r="K10981" s="91"/>
      <c r="L10981" s="91"/>
    </row>
    <row r="10982" spans="2:12" x14ac:dyDescent="0.25">
      <c r="B10982" s="67" t="s">
        <v>504</v>
      </c>
      <c r="C10982" s="67" t="s">
        <v>505</v>
      </c>
      <c r="D10982" s="68" t="s">
        <v>377</v>
      </c>
      <c r="E10982" s="67" t="s">
        <v>378</v>
      </c>
      <c r="F10982" s="68" t="s">
        <v>512</v>
      </c>
      <c r="G10982" s="67" t="s">
        <v>513</v>
      </c>
      <c r="H10982" s="68" t="s">
        <v>362</v>
      </c>
      <c r="I10982" s="69">
        <v>0</v>
      </c>
      <c r="J10982" s="69">
        <v>0</v>
      </c>
      <c r="K10982" s="91"/>
      <c r="L10982" s="91"/>
    </row>
    <row r="10983" spans="2:12" x14ac:dyDescent="0.25">
      <c r="B10983" s="67" t="s">
        <v>504</v>
      </c>
      <c r="C10983" s="67" t="s">
        <v>505</v>
      </c>
      <c r="D10983" s="68" t="s">
        <v>377</v>
      </c>
      <c r="E10983" s="67" t="s">
        <v>378</v>
      </c>
      <c r="F10983" s="68" t="s">
        <v>512</v>
      </c>
      <c r="G10983" s="67" t="s">
        <v>513</v>
      </c>
      <c r="H10983" s="68" t="s">
        <v>363</v>
      </c>
      <c r="I10983" s="69">
        <v>0.3296</v>
      </c>
      <c r="J10983" s="69">
        <v>8.2400000000000001E-2</v>
      </c>
      <c r="K10983" s="91"/>
      <c r="L10983" s="91"/>
    </row>
    <row r="10984" spans="2:12" x14ac:dyDescent="0.25">
      <c r="B10984" s="67" t="s">
        <v>504</v>
      </c>
      <c r="C10984" s="67" t="s">
        <v>505</v>
      </c>
      <c r="D10984" s="68" t="s">
        <v>377</v>
      </c>
      <c r="E10984" s="67" t="s">
        <v>378</v>
      </c>
      <c r="F10984" s="68" t="s">
        <v>512</v>
      </c>
      <c r="G10984" s="67" t="s">
        <v>513</v>
      </c>
      <c r="H10984" s="68" t="s">
        <v>364</v>
      </c>
      <c r="I10984" s="69">
        <v>0</v>
      </c>
      <c r="J10984" s="69">
        <v>0</v>
      </c>
      <c r="K10984" s="91"/>
      <c r="L10984" s="91"/>
    </row>
    <row r="10985" spans="2:12" x14ac:dyDescent="0.25">
      <c r="B10985" s="67" t="s">
        <v>504</v>
      </c>
      <c r="C10985" s="67" t="s">
        <v>505</v>
      </c>
      <c r="D10985" s="68" t="s">
        <v>377</v>
      </c>
      <c r="E10985" s="67" t="s">
        <v>378</v>
      </c>
      <c r="F10985" s="68" t="s">
        <v>512</v>
      </c>
      <c r="G10985" s="67" t="s">
        <v>513</v>
      </c>
      <c r="H10985" s="68" t="s">
        <v>363</v>
      </c>
      <c r="I10985" s="69">
        <v>0</v>
      </c>
      <c r="J10985" s="69">
        <v>0</v>
      </c>
      <c r="K10985" s="91"/>
      <c r="L10985" s="91"/>
    </row>
    <row r="10986" spans="2:12" x14ac:dyDescent="0.25">
      <c r="B10986" s="67" t="s">
        <v>504</v>
      </c>
      <c r="C10986" s="67" t="s">
        <v>505</v>
      </c>
      <c r="D10986" s="68" t="s">
        <v>377</v>
      </c>
      <c r="E10986" s="67" t="s">
        <v>378</v>
      </c>
      <c r="F10986" s="68" t="s">
        <v>512</v>
      </c>
      <c r="G10986" s="67" t="s">
        <v>513</v>
      </c>
      <c r="H10986" s="68" t="s">
        <v>363</v>
      </c>
      <c r="I10986" s="69">
        <v>0</v>
      </c>
      <c r="J10986" s="69">
        <v>0</v>
      </c>
      <c r="K10986" s="91"/>
      <c r="L10986" s="91"/>
    </row>
    <row r="10987" spans="2:12" x14ac:dyDescent="0.25">
      <c r="B10987" s="67" t="s">
        <v>504</v>
      </c>
      <c r="C10987" s="67" t="s">
        <v>505</v>
      </c>
      <c r="D10987" s="68" t="s">
        <v>377</v>
      </c>
      <c r="E10987" s="67" t="s">
        <v>378</v>
      </c>
      <c r="F10987" s="68" t="s">
        <v>512</v>
      </c>
      <c r="G10987" s="67" t="s">
        <v>513</v>
      </c>
      <c r="H10987" s="68" t="s">
        <v>362</v>
      </c>
      <c r="I10987" s="69">
        <v>14.05</v>
      </c>
      <c r="J10987" s="69">
        <v>12.9</v>
      </c>
      <c r="K10987" s="91"/>
      <c r="L10987" s="91"/>
    </row>
    <row r="10988" spans="2:12" x14ac:dyDescent="0.25">
      <c r="B10988" s="67" t="s">
        <v>504</v>
      </c>
      <c r="C10988" s="67" t="s">
        <v>505</v>
      </c>
      <c r="D10988" s="68" t="s">
        <v>377</v>
      </c>
      <c r="E10988" s="67" t="s">
        <v>378</v>
      </c>
      <c r="F10988" s="68" t="s">
        <v>512</v>
      </c>
      <c r="G10988" s="67" t="s">
        <v>513</v>
      </c>
      <c r="H10988" s="68" t="s">
        <v>363</v>
      </c>
      <c r="I10988" s="69">
        <v>0</v>
      </c>
      <c r="J10988" s="69">
        <v>0</v>
      </c>
      <c r="K10988" s="91"/>
      <c r="L10988" s="91"/>
    </row>
    <row r="10989" spans="2:12" x14ac:dyDescent="0.25">
      <c r="B10989" s="67" t="s">
        <v>504</v>
      </c>
      <c r="C10989" s="67" t="s">
        <v>505</v>
      </c>
      <c r="D10989" s="68" t="s">
        <v>377</v>
      </c>
      <c r="E10989" s="67" t="s">
        <v>378</v>
      </c>
      <c r="F10989" s="68" t="s">
        <v>512</v>
      </c>
      <c r="G10989" s="67" t="s">
        <v>513</v>
      </c>
      <c r="H10989" s="68" t="s">
        <v>363</v>
      </c>
      <c r="I10989" s="69">
        <v>44</v>
      </c>
      <c r="J10989" s="69">
        <v>43</v>
      </c>
      <c r="K10989" s="91"/>
      <c r="L10989" s="91"/>
    </row>
    <row r="10990" spans="2:12" x14ac:dyDescent="0.25">
      <c r="B10990" s="67" t="s">
        <v>504</v>
      </c>
      <c r="C10990" s="67" t="s">
        <v>505</v>
      </c>
      <c r="D10990" s="68" t="s">
        <v>377</v>
      </c>
      <c r="E10990" s="67" t="s">
        <v>378</v>
      </c>
      <c r="F10990" s="68" t="s">
        <v>512</v>
      </c>
      <c r="G10990" s="67" t="s">
        <v>513</v>
      </c>
      <c r="H10990" s="68" t="s">
        <v>363</v>
      </c>
      <c r="I10990" s="69">
        <v>20.072399999999998</v>
      </c>
      <c r="J10990" s="69">
        <v>0</v>
      </c>
      <c r="K10990" s="91"/>
      <c r="L10990" s="91"/>
    </row>
    <row r="10991" spans="2:12" x14ac:dyDescent="0.25">
      <c r="B10991" s="67" t="s">
        <v>504</v>
      </c>
      <c r="C10991" s="67" t="s">
        <v>505</v>
      </c>
      <c r="D10991" s="68" t="s">
        <v>377</v>
      </c>
      <c r="E10991" s="67" t="s">
        <v>378</v>
      </c>
      <c r="F10991" s="68" t="s">
        <v>512</v>
      </c>
      <c r="G10991" s="67" t="s">
        <v>513</v>
      </c>
      <c r="H10991" s="68" t="s">
        <v>363</v>
      </c>
      <c r="I10991" s="69">
        <v>0</v>
      </c>
      <c r="J10991" s="69">
        <v>0</v>
      </c>
      <c r="K10991" s="91"/>
      <c r="L10991" s="91"/>
    </row>
    <row r="10992" spans="2:12" x14ac:dyDescent="0.25">
      <c r="B10992" s="67" t="s">
        <v>504</v>
      </c>
      <c r="C10992" s="67" t="s">
        <v>505</v>
      </c>
      <c r="D10992" s="68" t="s">
        <v>377</v>
      </c>
      <c r="E10992" s="67" t="s">
        <v>378</v>
      </c>
      <c r="F10992" s="68" t="s">
        <v>512</v>
      </c>
      <c r="G10992" s="67" t="s">
        <v>513</v>
      </c>
      <c r="H10992" s="68" t="s">
        <v>362</v>
      </c>
      <c r="I10992" s="69">
        <v>0</v>
      </c>
      <c r="J10992" s="69">
        <v>0</v>
      </c>
      <c r="K10992" s="91"/>
      <c r="L10992" s="91"/>
    </row>
    <row r="10993" spans="2:12" x14ac:dyDescent="0.25">
      <c r="B10993" s="67" t="s">
        <v>504</v>
      </c>
      <c r="C10993" s="67" t="s">
        <v>505</v>
      </c>
      <c r="D10993" s="68" t="s">
        <v>377</v>
      </c>
      <c r="E10993" s="67" t="s">
        <v>378</v>
      </c>
      <c r="F10993" s="68" t="s">
        <v>512</v>
      </c>
      <c r="G10993" s="67" t="s">
        <v>513</v>
      </c>
      <c r="H10993" s="68" t="s">
        <v>363</v>
      </c>
      <c r="I10993" s="69">
        <v>8.0475999999999992</v>
      </c>
      <c r="J10993" s="69">
        <v>8.0399999999999991</v>
      </c>
      <c r="K10993" s="91"/>
      <c r="L10993" s="91"/>
    </row>
    <row r="10994" spans="2:12" x14ac:dyDescent="0.25">
      <c r="B10994" s="67" t="s">
        <v>504</v>
      </c>
      <c r="C10994" s="67" t="s">
        <v>505</v>
      </c>
      <c r="D10994" s="68" t="s">
        <v>377</v>
      </c>
      <c r="E10994" s="67" t="s">
        <v>378</v>
      </c>
      <c r="F10994" s="68" t="s">
        <v>512</v>
      </c>
      <c r="G10994" s="67" t="s">
        <v>513</v>
      </c>
      <c r="H10994" s="68" t="s">
        <v>364</v>
      </c>
      <c r="I10994" s="69">
        <v>0</v>
      </c>
      <c r="J10994" s="69">
        <v>0</v>
      </c>
      <c r="K10994" s="91"/>
      <c r="L10994" s="91"/>
    </row>
    <row r="10995" spans="2:12" x14ac:dyDescent="0.25">
      <c r="B10995" s="67" t="s">
        <v>504</v>
      </c>
      <c r="C10995" s="67" t="s">
        <v>505</v>
      </c>
      <c r="D10995" s="68" t="s">
        <v>377</v>
      </c>
      <c r="E10995" s="67" t="s">
        <v>378</v>
      </c>
      <c r="F10995" s="68" t="s">
        <v>512</v>
      </c>
      <c r="G10995" s="67" t="s">
        <v>513</v>
      </c>
      <c r="H10995" s="68" t="s">
        <v>363</v>
      </c>
      <c r="I10995" s="69">
        <v>29.095199999999998</v>
      </c>
      <c r="J10995" s="69">
        <v>18.164999999999999</v>
      </c>
      <c r="K10995" s="91"/>
      <c r="L10995" s="91"/>
    </row>
    <row r="10996" spans="2:12" x14ac:dyDescent="0.25">
      <c r="B10996" s="67" t="s">
        <v>504</v>
      </c>
      <c r="C10996" s="67" t="s">
        <v>505</v>
      </c>
      <c r="D10996" s="68" t="s">
        <v>377</v>
      </c>
      <c r="E10996" s="67" t="s">
        <v>378</v>
      </c>
      <c r="F10996" s="68" t="s">
        <v>512</v>
      </c>
      <c r="G10996" s="67" t="s">
        <v>513</v>
      </c>
      <c r="H10996" s="68" t="s">
        <v>362</v>
      </c>
      <c r="I10996" s="69">
        <v>17</v>
      </c>
      <c r="J10996" s="69">
        <v>22.7</v>
      </c>
      <c r="K10996" s="91"/>
      <c r="L10996" s="91"/>
    </row>
    <row r="10997" spans="2:12" x14ac:dyDescent="0.25">
      <c r="B10997" s="67" t="s">
        <v>504</v>
      </c>
      <c r="C10997" s="67" t="s">
        <v>505</v>
      </c>
      <c r="D10997" s="68" t="s">
        <v>377</v>
      </c>
      <c r="E10997" s="67" t="s">
        <v>378</v>
      </c>
      <c r="F10997" s="68" t="s">
        <v>512</v>
      </c>
      <c r="G10997" s="67" t="s">
        <v>513</v>
      </c>
      <c r="H10997" s="68" t="s">
        <v>363</v>
      </c>
      <c r="I10997" s="69">
        <v>5</v>
      </c>
      <c r="J10997" s="69">
        <v>5</v>
      </c>
      <c r="K10997" s="91"/>
      <c r="L10997" s="91"/>
    </row>
    <row r="10998" spans="2:12" x14ac:dyDescent="0.25">
      <c r="B10998" s="67" t="s">
        <v>504</v>
      </c>
      <c r="C10998" s="67" t="s">
        <v>505</v>
      </c>
      <c r="D10998" s="68" t="s">
        <v>377</v>
      </c>
      <c r="E10998" s="67" t="s">
        <v>378</v>
      </c>
      <c r="F10998" s="68" t="s">
        <v>512</v>
      </c>
      <c r="G10998" s="67" t="s">
        <v>513</v>
      </c>
      <c r="H10998" s="68" t="s">
        <v>363</v>
      </c>
      <c r="I10998" s="69">
        <v>0</v>
      </c>
      <c r="J10998" s="69">
        <v>0</v>
      </c>
      <c r="K10998" s="91"/>
      <c r="L10998" s="91"/>
    </row>
    <row r="10999" spans="2:12" x14ac:dyDescent="0.25">
      <c r="B10999" s="67" t="s">
        <v>504</v>
      </c>
      <c r="C10999" s="67" t="s">
        <v>505</v>
      </c>
      <c r="D10999" s="68" t="s">
        <v>377</v>
      </c>
      <c r="E10999" s="67" t="s">
        <v>378</v>
      </c>
      <c r="F10999" s="68" t="s">
        <v>512</v>
      </c>
      <c r="G10999" s="67" t="s">
        <v>513</v>
      </c>
      <c r="H10999" s="68" t="s">
        <v>363</v>
      </c>
      <c r="I10999" s="69">
        <v>0</v>
      </c>
      <c r="J10999" s="69">
        <v>0</v>
      </c>
      <c r="K10999" s="91"/>
      <c r="L10999" s="91"/>
    </row>
    <row r="11000" spans="2:12" x14ac:dyDescent="0.25">
      <c r="B11000" s="67" t="s">
        <v>504</v>
      </c>
      <c r="C11000" s="67" t="s">
        <v>505</v>
      </c>
      <c r="D11000" s="68" t="s">
        <v>377</v>
      </c>
      <c r="E11000" s="67" t="s">
        <v>378</v>
      </c>
      <c r="F11000" s="68" t="s">
        <v>512</v>
      </c>
      <c r="G11000" s="67" t="s">
        <v>513</v>
      </c>
      <c r="H11000" s="68" t="s">
        <v>362</v>
      </c>
      <c r="I11000" s="69">
        <v>0</v>
      </c>
      <c r="J11000" s="69">
        <v>0</v>
      </c>
      <c r="K11000" s="91"/>
      <c r="L11000" s="91"/>
    </row>
    <row r="11001" spans="2:12" x14ac:dyDescent="0.25">
      <c r="B11001" s="67" t="s">
        <v>504</v>
      </c>
      <c r="C11001" s="67" t="s">
        <v>505</v>
      </c>
      <c r="D11001" s="68" t="s">
        <v>377</v>
      </c>
      <c r="E11001" s="67" t="s">
        <v>378</v>
      </c>
      <c r="F11001" s="68" t="s">
        <v>512</v>
      </c>
      <c r="G11001" s="67" t="s">
        <v>513</v>
      </c>
      <c r="H11001" s="68" t="s">
        <v>363</v>
      </c>
      <c r="I11001" s="69">
        <v>0</v>
      </c>
      <c r="J11001" s="69">
        <v>0</v>
      </c>
      <c r="K11001" s="91"/>
      <c r="L11001" s="91"/>
    </row>
    <row r="11002" spans="2:12" x14ac:dyDescent="0.25">
      <c r="B11002" s="67" t="s">
        <v>504</v>
      </c>
      <c r="C11002" s="67" t="s">
        <v>505</v>
      </c>
      <c r="D11002" s="68" t="s">
        <v>377</v>
      </c>
      <c r="E11002" s="67" t="s">
        <v>378</v>
      </c>
      <c r="F11002" s="68" t="s">
        <v>512</v>
      </c>
      <c r="G11002" s="67" t="s">
        <v>513</v>
      </c>
      <c r="H11002" s="68" t="s">
        <v>363</v>
      </c>
      <c r="I11002" s="69">
        <v>0</v>
      </c>
      <c r="J11002" s="69">
        <v>0</v>
      </c>
      <c r="K11002" s="91"/>
      <c r="L11002" s="91"/>
    </row>
    <row r="11003" spans="2:12" x14ac:dyDescent="0.25">
      <c r="B11003" s="67" t="s">
        <v>504</v>
      </c>
      <c r="C11003" s="67" t="s">
        <v>505</v>
      </c>
      <c r="D11003" s="68" t="s">
        <v>377</v>
      </c>
      <c r="E11003" s="67" t="s">
        <v>378</v>
      </c>
      <c r="F11003" s="68" t="s">
        <v>512</v>
      </c>
      <c r="G11003" s="67" t="s">
        <v>513</v>
      </c>
      <c r="H11003" s="68" t="s">
        <v>362</v>
      </c>
      <c r="I11003" s="69">
        <v>0</v>
      </c>
      <c r="J11003" s="69">
        <v>0</v>
      </c>
      <c r="K11003" s="91"/>
      <c r="L11003" s="91"/>
    </row>
    <row r="11004" spans="2:12" x14ac:dyDescent="0.25">
      <c r="B11004" s="67" t="s">
        <v>504</v>
      </c>
      <c r="C11004" s="67" t="s">
        <v>505</v>
      </c>
      <c r="D11004" s="68" t="s">
        <v>377</v>
      </c>
      <c r="E11004" s="67" t="s">
        <v>378</v>
      </c>
      <c r="F11004" s="68" t="s">
        <v>514</v>
      </c>
      <c r="G11004" s="67" t="s">
        <v>515</v>
      </c>
      <c r="H11004" s="68" t="s">
        <v>364</v>
      </c>
      <c r="I11004" s="69">
        <v>0</v>
      </c>
      <c r="J11004" s="69">
        <v>0</v>
      </c>
      <c r="K11004" s="91"/>
      <c r="L11004" s="91"/>
    </row>
    <row r="11005" spans="2:12" x14ac:dyDescent="0.25">
      <c r="B11005" s="67" t="s">
        <v>504</v>
      </c>
      <c r="C11005" s="67" t="s">
        <v>505</v>
      </c>
      <c r="D11005" s="68" t="s">
        <v>377</v>
      </c>
      <c r="E11005" s="67" t="s">
        <v>378</v>
      </c>
      <c r="F11005" s="68" t="s">
        <v>514</v>
      </c>
      <c r="G11005" s="67" t="s">
        <v>515</v>
      </c>
      <c r="H11005" s="68" t="s">
        <v>362</v>
      </c>
      <c r="I11005" s="69">
        <v>6</v>
      </c>
      <c r="J11005" s="69">
        <v>6</v>
      </c>
      <c r="K11005" s="91"/>
      <c r="L11005" s="91"/>
    </row>
    <row r="11006" spans="2:12" x14ac:dyDescent="0.25">
      <c r="B11006" s="67" t="s">
        <v>504</v>
      </c>
      <c r="C11006" s="67" t="s">
        <v>505</v>
      </c>
      <c r="D11006" s="68" t="s">
        <v>377</v>
      </c>
      <c r="E11006" s="67" t="s">
        <v>378</v>
      </c>
      <c r="F11006" s="68" t="s">
        <v>514</v>
      </c>
      <c r="G11006" s="67" t="s">
        <v>515</v>
      </c>
      <c r="H11006" s="68" t="s">
        <v>363</v>
      </c>
      <c r="I11006" s="69">
        <v>0</v>
      </c>
      <c r="J11006" s="69">
        <v>11</v>
      </c>
      <c r="K11006" s="91"/>
      <c r="L11006" s="91"/>
    </row>
    <row r="11007" spans="2:12" x14ac:dyDescent="0.25">
      <c r="B11007" s="67" t="s">
        <v>504</v>
      </c>
      <c r="C11007" s="67" t="s">
        <v>505</v>
      </c>
      <c r="D11007" s="68" t="s">
        <v>377</v>
      </c>
      <c r="E11007" s="67" t="s">
        <v>378</v>
      </c>
      <c r="F11007" s="68" t="s">
        <v>514</v>
      </c>
      <c r="G11007" s="67" t="s">
        <v>515</v>
      </c>
      <c r="H11007" s="68" t="s">
        <v>364</v>
      </c>
      <c r="I11007" s="69">
        <v>0</v>
      </c>
      <c r="J11007" s="69">
        <v>0</v>
      </c>
      <c r="K11007" s="91"/>
      <c r="L11007" s="91"/>
    </row>
    <row r="11008" spans="2:12" x14ac:dyDescent="0.25">
      <c r="B11008" s="67" t="s">
        <v>504</v>
      </c>
      <c r="C11008" s="67" t="s">
        <v>505</v>
      </c>
      <c r="D11008" s="68" t="s">
        <v>377</v>
      </c>
      <c r="E11008" s="67" t="s">
        <v>378</v>
      </c>
      <c r="F11008" s="68" t="s">
        <v>514</v>
      </c>
      <c r="G11008" s="67" t="s">
        <v>515</v>
      </c>
      <c r="H11008" s="68" t="s">
        <v>362</v>
      </c>
      <c r="I11008" s="69">
        <v>13</v>
      </c>
      <c r="J11008" s="69">
        <v>67</v>
      </c>
      <c r="K11008" s="91"/>
      <c r="L11008" s="91"/>
    </row>
    <row r="11009" spans="2:12" x14ac:dyDescent="0.25">
      <c r="B11009" s="67" t="s">
        <v>504</v>
      </c>
      <c r="C11009" s="67" t="s">
        <v>505</v>
      </c>
      <c r="D11009" s="68" t="s">
        <v>377</v>
      </c>
      <c r="E11009" s="67" t="s">
        <v>378</v>
      </c>
      <c r="F11009" s="68" t="s">
        <v>514</v>
      </c>
      <c r="G11009" s="67" t="s">
        <v>515</v>
      </c>
      <c r="H11009" s="68" t="s">
        <v>363</v>
      </c>
      <c r="I11009" s="69">
        <v>91</v>
      </c>
      <c r="J11009" s="69">
        <v>162</v>
      </c>
      <c r="K11009" s="91"/>
      <c r="L11009" s="91"/>
    </row>
    <row r="11010" spans="2:12" x14ac:dyDescent="0.25">
      <c r="B11010" s="67" t="s">
        <v>504</v>
      </c>
      <c r="C11010" s="67" t="s">
        <v>505</v>
      </c>
      <c r="D11010" s="68" t="s">
        <v>377</v>
      </c>
      <c r="E11010" s="67" t="s">
        <v>378</v>
      </c>
      <c r="F11010" s="68" t="s">
        <v>514</v>
      </c>
      <c r="G11010" s="67" t="s">
        <v>515</v>
      </c>
      <c r="H11010" s="68" t="s">
        <v>364</v>
      </c>
      <c r="I11010" s="69">
        <v>4</v>
      </c>
      <c r="J11010" s="69">
        <v>24</v>
      </c>
      <c r="K11010" s="91"/>
      <c r="L11010" s="91"/>
    </row>
    <row r="11011" spans="2:12" x14ac:dyDescent="0.25">
      <c r="B11011" s="67" t="s">
        <v>504</v>
      </c>
      <c r="C11011" s="67" t="s">
        <v>505</v>
      </c>
      <c r="D11011" s="68" t="s">
        <v>377</v>
      </c>
      <c r="E11011" s="67" t="s">
        <v>378</v>
      </c>
      <c r="F11011" s="68" t="s">
        <v>514</v>
      </c>
      <c r="G11011" s="67" t="s">
        <v>515</v>
      </c>
      <c r="H11011" s="68" t="s">
        <v>362</v>
      </c>
      <c r="I11011" s="69">
        <v>0</v>
      </c>
      <c r="J11011" s="69">
        <v>0</v>
      </c>
      <c r="K11011" s="91"/>
      <c r="L11011" s="91"/>
    </row>
    <row r="11012" spans="2:12" x14ac:dyDescent="0.25">
      <c r="B11012" s="67" t="s">
        <v>504</v>
      </c>
      <c r="C11012" s="67" t="s">
        <v>505</v>
      </c>
      <c r="D11012" s="68" t="s">
        <v>377</v>
      </c>
      <c r="E11012" s="67" t="s">
        <v>378</v>
      </c>
      <c r="F11012" s="68" t="s">
        <v>514</v>
      </c>
      <c r="G11012" s="67" t="s">
        <v>515</v>
      </c>
      <c r="H11012" s="68" t="s">
        <v>363</v>
      </c>
      <c r="I11012" s="69">
        <v>0</v>
      </c>
      <c r="J11012" s="69">
        <v>0</v>
      </c>
      <c r="K11012" s="91"/>
      <c r="L11012" s="91"/>
    </row>
    <row r="11013" spans="2:12" x14ac:dyDescent="0.25">
      <c r="B11013" s="67" t="s">
        <v>504</v>
      </c>
      <c r="C11013" s="67" t="s">
        <v>505</v>
      </c>
      <c r="D11013" s="68" t="s">
        <v>377</v>
      </c>
      <c r="E11013" s="67" t="s">
        <v>378</v>
      </c>
      <c r="F11013" s="68" t="s">
        <v>514</v>
      </c>
      <c r="G11013" s="67" t="s">
        <v>515</v>
      </c>
      <c r="H11013" s="68" t="s">
        <v>364</v>
      </c>
      <c r="I11013" s="69">
        <v>0</v>
      </c>
      <c r="J11013" s="69">
        <v>12</v>
      </c>
      <c r="K11013" s="91"/>
      <c r="L11013" s="91"/>
    </row>
    <row r="11014" spans="2:12" x14ac:dyDescent="0.25">
      <c r="B11014" s="67" t="s">
        <v>504</v>
      </c>
      <c r="C11014" s="67" t="s">
        <v>505</v>
      </c>
      <c r="D11014" s="68" t="s">
        <v>377</v>
      </c>
      <c r="E11014" s="67" t="s">
        <v>378</v>
      </c>
      <c r="F11014" s="68" t="s">
        <v>514</v>
      </c>
      <c r="G11014" s="67" t="s">
        <v>515</v>
      </c>
      <c r="H11014" s="68" t="s">
        <v>362</v>
      </c>
      <c r="I11014" s="69">
        <v>20</v>
      </c>
      <c r="J11014" s="69">
        <v>20</v>
      </c>
      <c r="K11014" s="91"/>
      <c r="L11014" s="91"/>
    </row>
    <row r="11015" spans="2:12" x14ac:dyDescent="0.25">
      <c r="B11015" s="67" t="s">
        <v>504</v>
      </c>
      <c r="C11015" s="67" t="s">
        <v>505</v>
      </c>
      <c r="D11015" s="68" t="s">
        <v>377</v>
      </c>
      <c r="E11015" s="67" t="s">
        <v>378</v>
      </c>
      <c r="F11015" s="68" t="s">
        <v>514</v>
      </c>
      <c r="G11015" s="67" t="s">
        <v>515</v>
      </c>
      <c r="H11015" s="68" t="s">
        <v>363</v>
      </c>
      <c r="I11015" s="69">
        <v>0</v>
      </c>
      <c r="J11015" s="69">
        <v>8</v>
      </c>
      <c r="K11015" s="91"/>
      <c r="L11015" s="91"/>
    </row>
    <row r="11016" spans="2:12" x14ac:dyDescent="0.25">
      <c r="B11016" s="67" t="s">
        <v>504</v>
      </c>
      <c r="C11016" s="67" t="s">
        <v>505</v>
      </c>
      <c r="D11016" s="68" t="s">
        <v>377</v>
      </c>
      <c r="E11016" s="67" t="s">
        <v>378</v>
      </c>
      <c r="F11016" s="68" t="s">
        <v>514</v>
      </c>
      <c r="G11016" s="67" t="s">
        <v>515</v>
      </c>
      <c r="H11016" s="68" t="s">
        <v>364</v>
      </c>
      <c r="I11016" s="69">
        <v>0</v>
      </c>
      <c r="J11016" s="69">
        <v>0</v>
      </c>
      <c r="K11016" s="91"/>
      <c r="L11016" s="91"/>
    </row>
    <row r="11017" spans="2:12" x14ac:dyDescent="0.25">
      <c r="B11017" s="67" t="s">
        <v>504</v>
      </c>
      <c r="C11017" s="67" t="s">
        <v>505</v>
      </c>
      <c r="D11017" s="68" t="s">
        <v>377</v>
      </c>
      <c r="E11017" s="67" t="s">
        <v>378</v>
      </c>
      <c r="F11017" s="68" t="s">
        <v>514</v>
      </c>
      <c r="G11017" s="67" t="s">
        <v>515</v>
      </c>
      <c r="H11017" s="68" t="s">
        <v>362</v>
      </c>
      <c r="I11017" s="69">
        <v>0</v>
      </c>
      <c r="J11017" s="69">
        <v>0</v>
      </c>
      <c r="K11017" s="91"/>
      <c r="L11017" s="91"/>
    </row>
    <row r="11018" spans="2:12" x14ac:dyDescent="0.25">
      <c r="B11018" s="67" t="s">
        <v>504</v>
      </c>
      <c r="C11018" s="67" t="s">
        <v>505</v>
      </c>
      <c r="D11018" s="68" t="s">
        <v>377</v>
      </c>
      <c r="E11018" s="67" t="s">
        <v>378</v>
      </c>
      <c r="F11018" s="68" t="s">
        <v>514</v>
      </c>
      <c r="G11018" s="67" t="s">
        <v>515</v>
      </c>
      <c r="H11018" s="68" t="s">
        <v>363</v>
      </c>
      <c r="I11018" s="69">
        <v>0</v>
      </c>
      <c r="J11018" s="69">
        <v>0</v>
      </c>
      <c r="K11018" s="91"/>
      <c r="L11018" s="91"/>
    </row>
    <row r="11019" spans="2:12" x14ac:dyDescent="0.25">
      <c r="B11019" s="67" t="s">
        <v>504</v>
      </c>
      <c r="C11019" s="67" t="s">
        <v>505</v>
      </c>
      <c r="D11019" s="68" t="s">
        <v>377</v>
      </c>
      <c r="E11019" s="67" t="s">
        <v>378</v>
      </c>
      <c r="F11019" s="68" t="s">
        <v>514</v>
      </c>
      <c r="G11019" s="67" t="s">
        <v>515</v>
      </c>
      <c r="H11019" s="68" t="s">
        <v>364</v>
      </c>
      <c r="I11019" s="69">
        <v>0</v>
      </c>
      <c r="J11019" s="69">
        <v>0</v>
      </c>
      <c r="K11019" s="91"/>
      <c r="L11019" s="91"/>
    </row>
    <row r="11020" spans="2:12" x14ac:dyDescent="0.25">
      <c r="B11020" s="67" t="s">
        <v>504</v>
      </c>
      <c r="C11020" s="67" t="s">
        <v>505</v>
      </c>
      <c r="D11020" s="68" t="s">
        <v>377</v>
      </c>
      <c r="E11020" s="67" t="s">
        <v>378</v>
      </c>
      <c r="F11020" s="68" t="s">
        <v>514</v>
      </c>
      <c r="G11020" s="67" t="s">
        <v>515</v>
      </c>
      <c r="H11020" s="68" t="s">
        <v>362</v>
      </c>
      <c r="I11020" s="69">
        <v>0</v>
      </c>
      <c r="J11020" s="69">
        <v>0</v>
      </c>
      <c r="K11020" s="91"/>
      <c r="L11020" s="91"/>
    </row>
    <row r="11021" spans="2:12" x14ac:dyDescent="0.25">
      <c r="B11021" s="67" t="s">
        <v>504</v>
      </c>
      <c r="C11021" s="67" t="s">
        <v>505</v>
      </c>
      <c r="D11021" s="68" t="s">
        <v>377</v>
      </c>
      <c r="E11021" s="67" t="s">
        <v>378</v>
      </c>
      <c r="F11021" s="68" t="s">
        <v>514</v>
      </c>
      <c r="G11021" s="67" t="s">
        <v>515</v>
      </c>
      <c r="H11021" s="68" t="s">
        <v>363</v>
      </c>
      <c r="I11021" s="69">
        <v>27</v>
      </c>
      <c r="J11021" s="69">
        <v>32</v>
      </c>
      <c r="K11021" s="91"/>
      <c r="L11021" s="91"/>
    </row>
    <row r="11022" spans="2:12" x14ac:dyDescent="0.25">
      <c r="B11022" s="67" t="s">
        <v>504</v>
      </c>
      <c r="C11022" s="67" t="s">
        <v>505</v>
      </c>
      <c r="D11022" s="68" t="s">
        <v>377</v>
      </c>
      <c r="E11022" s="67" t="s">
        <v>378</v>
      </c>
      <c r="F11022" s="68" t="s">
        <v>514</v>
      </c>
      <c r="G11022" s="67" t="s">
        <v>515</v>
      </c>
      <c r="H11022" s="68" t="s">
        <v>364</v>
      </c>
      <c r="I11022" s="69">
        <v>8</v>
      </c>
      <c r="J11022" s="69">
        <v>21</v>
      </c>
      <c r="K11022" s="91"/>
      <c r="L11022" s="91"/>
    </row>
    <row r="11023" spans="2:12" x14ac:dyDescent="0.25">
      <c r="B11023" s="67" t="s">
        <v>504</v>
      </c>
      <c r="C11023" s="67" t="s">
        <v>505</v>
      </c>
      <c r="D11023" s="68" t="s">
        <v>377</v>
      </c>
      <c r="E11023" s="67" t="s">
        <v>378</v>
      </c>
      <c r="F11023" s="68" t="s">
        <v>514</v>
      </c>
      <c r="G11023" s="67" t="s">
        <v>515</v>
      </c>
      <c r="H11023" s="68" t="s">
        <v>362</v>
      </c>
      <c r="I11023" s="69">
        <v>46</v>
      </c>
      <c r="J11023" s="69">
        <v>46</v>
      </c>
      <c r="K11023" s="91"/>
      <c r="L11023" s="91"/>
    </row>
    <row r="11024" spans="2:12" x14ac:dyDescent="0.25">
      <c r="B11024" s="67" t="s">
        <v>504</v>
      </c>
      <c r="C11024" s="67" t="s">
        <v>505</v>
      </c>
      <c r="D11024" s="68" t="s">
        <v>377</v>
      </c>
      <c r="E11024" s="67" t="s">
        <v>378</v>
      </c>
      <c r="F11024" s="68" t="s">
        <v>514</v>
      </c>
      <c r="G11024" s="67" t="s">
        <v>515</v>
      </c>
      <c r="H11024" s="68" t="s">
        <v>363</v>
      </c>
      <c r="I11024" s="69">
        <v>107</v>
      </c>
      <c r="J11024" s="69">
        <v>64</v>
      </c>
      <c r="K11024" s="91"/>
      <c r="L11024" s="91"/>
    </row>
    <row r="11025" spans="2:12" x14ac:dyDescent="0.25">
      <c r="B11025" s="67" t="s">
        <v>504</v>
      </c>
      <c r="C11025" s="67" t="s">
        <v>505</v>
      </c>
      <c r="D11025" s="68" t="s">
        <v>377</v>
      </c>
      <c r="E11025" s="67" t="s">
        <v>378</v>
      </c>
      <c r="F11025" s="68" t="s">
        <v>514</v>
      </c>
      <c r="G11025" s="67" t="s">
        <v>515</v>
      </c>
      <c r="H11025" s="68" t="s">
        <v>364</v>
      </c>
      <c r="I11025" s="69">
        <v>35</v>
      </c>
      <c r="J11025" s="69">
        <v>22</v>
      </c>
      <c r="K11025" s="91"/>
      <c r="L11025" s="91"/>
    </row>
    <row r="11026" spans="2:12" x14ac:dyDescent="0.25">
      <c r="B11026" s="67" t="s">
        <v>504</v>
      </c>
      <c r="C11026" s="67" t="s">
        <v>505</v>
      </c>
      <c r="D11026" s="68" t="s">
        <v>377</v>
      </c>
      <c r="E11026" s="67" t="s">
        <v>378</v>
      </c>
      <c r="F11026" s="68" t="s">
        <v>514</v>
      </c>
      <c r="G11026" s="67" t="s">
        <v>515</v>
      </c>
      <c r="H11026" s="68" t="s">
        <v>362</v>
      </c>
      <c r="I11026" s="69">
        <v>0</v>
      </c>
      <c r="J11026" s="69">
        <v>8</v>
      </c>
      <c r="K11026" s="91"/>
      <c r="L11026" s="91"/>
    </row>
    <row r="11027" spans="2:12" x14ac:dyDescent="0.25">
      <c r="B11027" s="67" t="s">
        <v>504</v>
      </c>
      <c r="C11027" s="67" t="s">
        <v>505</v>
      </c>
      <c r="D11027" s="68" t="s">
        <v>377</v>
      </c>
      <c r="E11027" s="67" t="s">
        <v>378</v>
      </c>
      <c r="F11027" s="68" t="s">
        <v>514</v>
      </c>
      <c r="G11027" s="67" t="s">
        <v>515</v>
      </c>
      <c r="H11027" s="68" t="s">
        <v>363</v>
      </c>
      <c r="I11027" s="69">
        <v>4</v>
      </c>
      <c r="J11027" s="69">
        <v>0</v>
      </c>
      <c r="K11027" s="91"/>
      <c r="L11027" s="91"/>
    </row>
    <row r="11028" spans="2:12" x14ac:dyDescent="0.25">
      <c r="B11028" s="67" t="s">
        <v>504</v>
      </c>
      <c r="C11028" s="67" t="s">
        <v>505</v>
      </c>
      <c r="D11028" s="68" t="s">
        <v>377</v>
      </c>
      <c r="E11028" s="67" t="s">
        <v>378</v>
      </c>
      <c r="F11028" s="68" t="s">
        <v>514</v>
      </c>
      <c r="G11028" s="67" t="s">
        <v>515</v>
      </c>
      <c r="H11028" s="68" t="s">
        <v>364</v>
      </c>
      <c r="I11028" s="69">
        <v>3</v>
      </c>
      <c r="J11028" s="69">
        <v>0</v>
      </c>
      <c r="K11028" s="91"/>
      <c r="L11028" s="91"/>
    </row>
    <row r="11029" spans="2:12" x14ac:dyDescent="0.25">
      <c r="B11029" s="67" t="s">
        <v>504</v>
      </c>
      <c r="C11029" s="67" t="s">
        <v>505</v>
      </c>
      <c r="D11029" s="68" t="s">
        <v>377</v>
      </c>
      <c r="E11029" s="67" t="s">
        <v>378</v>
      </c>
      <c r="F11029" s="68" t="s">
        <v>514</v>
      </c>
      <c r="G11029" s="67" t="s">
        <v>515</v>
      </c>
      <c r="H11029" s="68" t="s">
        <v>363</v>
      </c>
      <c r="I11029" s="69">
        <v>0</v>
      </c>
      <c r="J11029" s="69">
        <v>0</v>
      </c>
      <c r="K11029" s="91"/>
      <c r="L11029" s="91"/>
    </row>
    <row r="11030" spans="2:12" x14ac:dyDescent="0.25">
      <c r="B11030" s="67" t="s">
        <v>504</v>
      </c>
      <c r="C11030" s="67" t="s">
        <v>505</v>
      </c>
      <c r="D11030" s="68" t="s">
        <v>377</v>
      </c>
      <c r="E11030" s="67" t="s">
        <v>378</v>
      </c>
      <c r="F11030" s="68" t="s">
        <v>514</v>
      </c>
      <c r="G11030" s="67" t="s">
        <v>515</v>
      </c>
      <c r="H11030" s="68" t="s">
        <v>362</v>
      </c>
      <c r="I11030" s="69">
        <v>0</v>
      </c>
      <c r="J11030" s="69">
        <v>0</v>
      </c>
      <c r="K11030" s="91"/>
      <c r="L11030" s="91"/>
    </row>
    <row r="11031" spans="2:12" x14ac:dyDescent="0.25">
      <c r="B11031" s="67" t="s">
        <v>504</v>
      </c>
      <c r="C11031" s="67" t="s">
        <v>505</v>
      </c>
      <c r="D11031" s="68" t="s">
        <v>377</v>
      </c>
      <c r="E11031" s="67" t="s">
        <v>378</v>
      </c>
      <c r="F11031" s="68" t="s">
        <v>514</v>
      </c>
      <c r="G11031" s="67" t="s">
        <v>515</v>
      </c>
      <c r="H11031" s="68" t="s">
        <v>363</v>
      </c>
      <c r="I11031" s="69">
        <v>0</v>
      </c>
      <c r="J11031" s="69">
        <v>0</v>
      </c>
      <c r="K11031" s="91"/>
      <c r="L11031" s="91"/>
    </row>
    <row r="11032" spans="2:12" x14ac:dyDescent="0.25">
      <c r="B11032" s="67" t="s">
        <v>504</v>
      </c>
      <c r="C11032" s="67" t="s">
        <v>505</v>
      </c>
      <c r="D11032" s="68" t="s">
        <v>377</v>
      </c>
      <c r="E11032" s="67" t="s">
        <v>378</v>
      </c>
      <c r="F11032" s="68" t="s">
        <v>514</v>
      </c>
      <c r="G11032" s="67" t="s">
        <v>515</v>
      </c>
      <c r="H11032" s="68" t="s">
        <v>364</v>
      </c>
      <c r="I11032" s="69">
        <v>0</v>
      </c>
      <c r="J11032" s="69">
        <v>0</v>
      </c>
      <c r="K11032" s="91"/>
      <c r="L11032" s="91"/>
    </row>
    <row r="11033" spans="2:12" x14ac:dyDescent="0.25">
      <c r="B11033" s="67" t="s">
        <v>504</v>
      </c>
      <c r="C11033" s="67" t="s">
        <v>505</v>
      </c>
      <c r="D11033" s="68" t="s">
        <v>377</v>
      </c>
      <c r="E11033" s="67" t="s">
        <v>378</v>
      </c>
      <c r="F11033" s="68" t="s">
        <v>514</v>
      </c>
      <c r="G11033" s="67" t="s">
        <v>515</v>
      </c>
      <c r="H11033" s="68" t="s">
        <v>362</v>
      </c>
      <c r="I11033" s="69">
        <v>17</v>
      </c>
      <c r="J11033" s="69">
        <v>124</v>
      </c>
      <c r="K11033" s="91"/>
      <c r="L11033" s="91"/>
    </row>
    <row r="11034" spans="2:12" x14ac:dyDescent="0.25">
      <c r="B11034" s="67" t="s">
        <v>504</v>
      </c>
      <c r="C11034" s="67" t="s">
        <v>505</v>
      </c>
      <c r="D11034" s="68" t="s">
        <v>377</v>
      </c>
      <c r="E11034" s="67" t="s">
        <v>378</v>
      </c>
      <c r="F11034" s="68" t="s">
        <v>514</v>
      </c>
      <c r="G11034" s="67" t="s">
        <v>515</v>
      </c>
      <c r="H11034" s="68" t="s">
        <v>363</v>
      </c>
      <c r="I11034" s="69">
        <v>185</v>
      </c>
      <c r="J11034" s="69">
        <v>248</v>
      </c>
      <c r="K11034" s="91"/>
      <c r="L11034" s="91"/>
    </row>
    <row r="11035" spans="2:12" x14ac:dyDescent="0.25">
      <c r="B11035" s="67" t="s">
        <v>504</v>
      </c>
      <c r="C11035" s="67" t="s">
        <v>505</v>
      </c>
      <c r="D11035" s="68" t="s">
        <v>377</v>
      </c>
      <c r="E11035" s="67" t="s">
        <v>378</v>
      </c>
      <c r="F11035" s="68" t="s">
        <v>514</v>
      </c>
      <c r="G11035" s="67" t="s">
        <v>515</v>
      </c>
      <c r="H11035" s="68" t="s">
        <v>364</v>
      </c>
      <c r="I11035" s="69">
        <v>36</v>
      </c>
      <c r="J11035" s="69">
        <v>126</v>
      </c>
      <c r="K11035" s="91"/>
      <c r="L11035" s="91"/>
    </row>
    <row r="11036" spans="2:12" x14ac:dyDescent="0.25">
      <c r="B11036" s="67" t="s">
        <v>504</v>
      </c>
      <c r="C11036" s="67" t="s">
        <v>505</v>
      </c>
      <c r="D11036" s="68" t="s">
        <v>377</v>
      </c>
      <c r="E11036" s="67" t="s">
        <v>378</v>
      </c>
      <c r="F11036" s="68" t="s">
        <v>514</v>
      </c>
      <c r="G11036" s="67" t="s">
        <v>515</v>
      </c>
      <c r="H11036" s="68" t="s">
        <v>362</v>
      </c>
      <c r="I11036" s="69">
        <v>99</v>
      </c>
      <c r="J11036" s="69">
        <v>95</v>
      </c>
      <c r="K11036" s="91"/>
      <c r="L11036" s="91"/>
    </row>
    <row r="11037" spans="2:12" x14ac:dyDescent="0.25">
      <c r="B11037" s="67" t="s">
        <v>504</v>
      </c>
      <c r="C11037" s="67" t="s">
        <v>505</v>
      </c>
      <c r="D11037" s="68" t="s">
        <v>377</v>
      </c>
      <c r="E11037" s="67" t="s">
        <v>378</v>
      </c>
      <c r="F11037" s="68" t="s">
        <v>514</v>
      </c>
      <c r="G11037" s="67" t="s">
        <v>515</v>
      </c>
      <c r="H11037" s="68" t="s">
        <v>363</v>
      </c>
      <c r="I11037" s="69">
        <v>149</v>
      </c>
      <c r="J11037" s="69">
        <v>164</v>
      </c>
      <c r="K11037" s="91"/>
      <c r="L11037" s="91"/>
    </row>
    <row r="11038" spans="2:12" x14ac:dyDescent="0.25">
      <c r="B11038" s="67" t="s">
        <v>504</v>
      </c>
      <c r="C11038" s="67" t="s">
        <v>505</v>
      </c>
      <c r="D11038" s="68" t="s">
        <v>377</v>
      </c>
      <c r="E11038" s="67" t="s">
        <v>378</v>
      </c>
      <c r="F11038" s="68" t="s">
        <v>514</v>
      </c>
      <c r="G11038" s="67" t="s">
        <v>515</v>
      </c>
      <c r="H11038" s="68" t="s">
        <v>364</v>
      </c>
      <c r="I11038" s="69">
        <v>0</v>
      </c>
      <c r="J11038" s="69">
        <v>0</v>
      </c>
      <c r="K11038" s="91"/>
      <c r="L11038" s="91"/>
    </row>
    <row r="11039" spans="2:12" x14ac:dyDescent="0.25">
      <c r="B11039" s="67" t="s">
        <v>504</v>
      </c>
      <c r="C11039" s="67" t="s">
        <v>505</v>
      </c>
      <c r="D11039" s="68" t="s">
        <v>377</v>
      </c>
      <c r="E11039" s="67" t="s">
        <v>378</v>
      </c>
      <c r="F11039" s="68" t="s">
        <v>514</v>
      </c>
      <c r="G11039" s="67" t="s">
        <v>515</v>
      </c>
      <c r="H11039" s="68" t="s">
        <v>362</v>
      </c>
      <c r="I11039" s="69">
        <v>21</v>
      </c>
      <c r="J11039" s="69">
        <v>24</v>
      </c>
      <c r="K11039" s="91"/>
      <c r="L11039" s="91"/>
    </row>
    <row r="11040" spans="2:12" x14ac:dyDescent="0.25">
      <c r="B11040" s="67" t="s">
        <v>504</v>
      </c>
      <c r="C11040" s="67" t="s">
        <v>505</v>
      </c>
      <c r="D11040" s="68" t="s">
        <v>377</v>
      </c>
      <c r="E11040" s="67" t="s">
        <v>378</v>
      </c>
      <c r="F11040" s="68" t="s">
        <v>514</v>
      </c>
      <c r="G11040" s="67" t="s">
        <v>515</v>
      </c>
      <c r="H11040" s="68" t="s">
        <v>363</v>
      </c>
      <c r="I11040" s="69">
        <v>101</v>
      </c>
      <c r="J11040" s="69">
        <v>61</v>
      </c>
      <c r="K11040" s="91"/>
      <c r="L11040" s="91"/>
    </row>
    <row r="11041" spans="2:12" x14ac:dyDescent="0.25">
      <c r="B11041" s="67" t="s">
        <v>504</v>
      </c>
      <c r="C11041" s="67" t="s">
        <v>505</v>
      </c>
      <c r="D11041" s="68" t="s">
        <v>377</v>
      </c>
      <c r="E11041" s="67" t="s">
        <v>378</v>
      </c>
      <c r="F11041" s="68" t="s">
        <v>514</v>
      </c>
      <c r="G11041" s="67" t="s">
        <v>515</v>
      </c>
      <c r="H11041" s="68" t="s">
        <v>364</v>
      </c>
      <c r="I11041" s="69">
        <v>32</v>
      </c>
      <c r="J11041" s="69">
        <v>30</v>
      </c>
      <c r="K11041" s="91"/>
      <c r="L11041" s="91"/>
    </row>
    <row r="11042" spans="2:12" x14ac:dyDescent="0.25">
      <c r="B11042" s="67" t="s">
        <v>504</v>
      </c>
      <c r="C11042" s="67" t="s">
        <v>505</v>
      </c>
      <c r="D11042" s="68" t="s">
        <v>377</v>
      </c>
      <c r="E11042" s="67" t="s">
        <v>378</v>
      </c>
      <c r="F11042" s="68" t="s">
        <v>514</v>
      </c>
      <c r="G11042" s="67" t="s">
        <v>515</v>
      </c>
      <c r="H11042" s="68" t="s">
        <v>362</v>
      </c>
      <c r="I11042" s="69">
        <v>0</v>
      </c>
      <c r="J11042" s="69">
        <v>9</v>
      </c>
      <c r="K11042" s="91"/>
      <c r="L11042" s="91"/>
    </row>
    <row r="11043" spans="2:12" x14ac:dyDescent="0.25">
      <c r="B11043" s="67" t="s">
        <v>504</v>
      </c>
      <c r="C11043" s="67" t="s">
        <v>505</v>
      </c>
      <c r="D11043" s="68" t="s">
        <v>377</v>
      </c>
      <c r="E11043" s="67" t="s">
        <v>378</v>
      </c>
      <c r="F11043" s="68" t="s">
        <v>514</v>
      </c>
      <c r="G11043" s="67" t="s">
        <v>515</v>
      </c>
      <c r="H11043" s="68" t="s">
        <v>363</v>
      </c>
      <c r="I11043" s="69">
        <v>38</v>
      </c>
      <c r="J11043" s="69">
        <v>90</v>
      </c>
      <c r="K11043" s="91"/>
      <c r="L11043" s="91"/>
    </row>
    <row r="11044" spans="2:12" x14ac:dyDescent="0.25">
      <c r="B11044" s="67" t="s">
        <v>504</v>
      </c>
      <c r="C11044" s="67" t="s">
        <v>505</v>
      </c>
      <c r="D11044" s="68" t="s">
        <v>377</v>
      </c>
      <c r="E11044" s="67" t="s">
        <v>378</v>
      </c>
      <c r="F11044" s="68" t="s">
        <v>514</v>
      </c>
      <c r="G11044" s="67" t="s">
        <v>515</v>
      </c>
      <c r="H11044" s="68" t="s">
        <v>364</v>
      </c>
      <c r="I11044" s="69">
        <v>0</v>
      </c>
      <c r="J11044" s="69">
        <v>0</v>
      </c>
      <c r="K11044" s="91"/>
      <c r="L11044" s="91"/>
    </row>
    <row r="11045" spans="2:12" x14ac:dyDescent="0.25">
      <c r="B11045" s="67" t="s">
        <v>504</v>
      </c>
      <c r="C11045" s="67" t="s">
        <v>505</v>
      </c>
      <c r="D11045" s="68" t="s">
        <v>377</v>
      </c>
      <c r="E11045" s="67" t="s">
        <v>378</v>
      </c>
      <c r="F11045" s="68" t="s">
        <v>514</v>
      </c>
      <c r="G11045" s="67" t="s">
        <v>515</v>
      </c>
      <c r="H11045" s="68" t="s">
        <v>362</v>
      </c>
      <c r="I11045" s="69">
        <v>8</v>
      </c>
      <c r="J11045" s="69">
        <v>16</v>
      </c>
      <c r="K11045" s="91"/>
      <c r="L11045" s="91"/>
    </row>
    <row r="11046" spans="2:12" x14ac:dyDescent="0.25">
      <c r="B11046" s="67" t="s">
        <v>504</v>
      </c>
      <c r="C11046" s="67" t="s">
        <v>505</v>
      </c>
      <c r="D11046" s="68" t="s">
        <v>377</v>
      </c>
      <c r="E11046" s="67" t="s">
        <v>378</v>
      </c>
      <c r="F11046" s="68" t="s">
        <v>514</v>
      </c>
      <c r="G11046" s="67" t="s">
        <v>515</v>
      </c>
      <c r="H11046" s="68" t="s">
        <v>363</v>
      </c>
      <c r="I11046" s="69">
        <v>30</v>
      </c>
      <c r="J11046" s="69">
        <v>26</v>
      </c>
      <c r="K11046" s="91"/>
      <c r="L11046" s="91"/>
    </row>
    <row r="11047" spans="2:12" x14ac:dyDescent="0.25">
      <c r="B11047" s="67" t="s">
        <v>504</v>
      </c>
      <c r="C11047" s="67" t="s">
        <v>505</v>
      </c>
      <c r="D11047" s="68" t="s">
        <v>377</v>
      </c>
      <c r="E11047" s="67" t="s">
        <v>378</v>
      </c>
      <c r="F11047" s="68" t="s">
        <v>514</v>
      </c>
      <c r="G11047" s="67" t="s">
        <v>515</v>
      </c>
      <c r="H11047" s="68" t="s">
        <v>364</v>
      </c>
      <c r="I11047" s="69">
        <v>0</v>
      </c>
      <c r="J11047" s="69">
        <v>11</v>
      </c>
      <c r="K11047" s="91"/>
      <c r="L11047" s="91"/>
    </row>
    <row r="11048" spans="2:12" x14ac:dyDescent="0.25">
      <c r="B11048" s="67" t="s">
        <v>504</v>
      </c>
      <c r="C11048" s="67" t="s">
        <v>505</v>
      </c>
      <c r="D11048" s="68" t="s">
        <v>377</v>
      </c>
      <c r="E11048" s="67" t="s">
        <v>378</v>
      </c>
      <c r="F11048" s="68" t="s">
        <v>514</v>
      </c>
      <c r="G11048" s="67" t="s">
        <v>515</v>
      </c>
      <c r="H11048" s="68" t="s">
        <v>363</v>
      </c>
      <c r="I11048" s="69">
        <v>0</v>
      </c>
      <c r="J11048" s="69">
        <v>0</v>
      </c>
      <c r="K11048" s="91"/>
      <c r="L11048" s="91"/>
    </row>
    <row r="11049" spans="2:12" x14ac:dyDescent="0.25">
      <c r="B11049" s="67" t="s">
        <v>504</v>
      </c>
      <c r="C11049" s="67" t="s">
        <v>505</v>
      </c>
      <c r="D11049" s="68" t="s">
        <v>377</v>
      </c>
      <c r="E11049" s="67" t="s">
        <v>378</v>
      </c>
      <c r="F11049" s="68" t="s">
        <v>514</v>
      </c>
      <c r="G11049" s="67" t="s">
        <v>515</v>
      </c>
      <c r="H11049" s="68" t="s">
        <v>362</v>
      </c>
      <c r="I11049" s="69">
        <v>36</v>
      </c>
      <c r="J11049" s="69">
        <v>118</v>
      </c>
      <c r="K11049" s="91"/>
      <c r="L11049" s="91"/>
    </row>
    <row r="11050" spans="2:12" x14ac:dyDescent="0.25">
      <c r="B11050" s="67" t="s">
        <v>504</v>
      </c>
      <c r="C11050" s="67" t="s">
        <v>505</v>
      </c>
      <c r="D11050" s="68" t="s">
        <v>377</v>
      </c>
      <c r="E11050" s="67" t="s">
        <v>378</v>
      </c>
      <c r="F11050" s="68" t="s">
        <v>514</v>
      </c>
      <c r="G11050" s="67" t="s">
        <v>515</v>
      </c>
      <c r="H11050" s="68" t="s">
        <v>363</v>
      </c>
      <c r="I11050" s="69">
        <v>222</v>
      </c>
      <c r="J11050" s="69">
        <v>242</v>
      </c>
      <c r="K11050" s="91"/>
      <c r="L11050" s="91"/>
    </row>
    <row r="11051" spans="2:12" x14ac:dyDescent="0.25">
      <c r="B11051" s="67" t="s">
        <v>504</v>
      </c>
      <c r="C11051" s="67" t="s">
        <v>505</v>
      </c>
      <c r="D11051" s="68" t="s">
        <v>377</v>
      </c>
      <c r="E11051" s="67" t="s">
        <v>378</v>
      </c>
      <c r="F11051" s="68" t="s">
        <v>514</v>
      </c>
      <c r="G11051" s="67" t="s">
        <v>515</v>
      </c>
      <c r="H11051" s="68" t="s">
        <v>364</v>
      </c>
      <c r="I11051" s="69">
        <v>33</v>
      </c>
      <c r="J11051" s="69">
        <v>16</v>
      </c>
      <c r="K11051" s="91"/>
      <c r="L11051" s="91"/>
    </row>
    <row r="11052" spans="2:12" x14ac:dyDescent="0.25">
      <c r="B11052" s="67" t="s">
        <v>504</v>
      </c>
      <c r="C11052" s="67" t="s">
        <v>505</v>
      </c>
      <c r="D11052" s="68" t="s">
        <v>377</v>
      </c>
      <c r="E11052" s="67" t="s">
        <v>378</v>
      </c>
      <c r="F11052" s="68" t="s">
        <v>514</v>
      </c>
      <c r="G11052" s="67" t="s">
        <v>515</v>
      </c>
      <c r="H11052" s="68" t="s">
        <v>362</v>
      </c>
      <c r="I11052" s="69">
        <v>0</v>
      </c>
      <c r="J11052" s="69">
        <v>0</v>
      </c>
      <c r="K11052" s="91"/>
      <c r="L11052" s="91"/>
    </row>
    <row r="11053" spans="2:12" x14ac:dyDescent="0.25">
      <c r="B11053" s="67" t="s">
        <v>504</v>
      </c>
      <c r="C11053" s="67" t="s">
        <v>505</v>
      </c>
      <c r="D11053" s="68" t="s">
        <v>377</v>
      </c>
      <c r="E11053" s="67" t="s">
        <v>378</v>
      </c>
      <c r="F11053" s="68" t="s">
        <v>514</v>
      </c>
      <c r="G11053" s="67" t="s">
        <v>515</v>
      </c>
      <c r="H11053" s="68" t="s">
        <v>363</v>
      </c>
      <c r="I11053" s="69">
        <v>0</v>
      </c>
      <c r="J11053" s="69">
        <v>0</v>
      </c>
      <c r="K11053" s="91"/>
      <c r="L11053" s="91"/>
    </row>
    <row r="11054" spans="2:12" x14ac:dyDescent="0.25">
      <c r="B11054" s="67" t="s">
        <v>504</v>
      </c>
      <c r="C11054" s="67" t="s">
        <v>505</v>
      </c>
      <c r="D11054" s="68" t="s">
        <v>377</v>
      </c>
      <c r="E11054" s="67" t="s">
        <v>378</v>
      </c>
      <c r="F11054" s="68" t="s">
        <v>514</v>
      </c>
      <c r="G11054" s="67" t="s">
        <v>515</v>
      </c>
      <c r="H11054" s="68" t="s">
        <v>364</v>
      </c>
      <c r="I11054" s="69">
        <v>0</v>
      </c>
      <c r="J11054" s="69">
        <v>0</v>
      </c>
      <c r="K11054" s="91"/>
      <c r="L11054" s="91"/>
    </row>
    <row r="11055" spans="2:12" x14ac:dyDescent="0.25">
      <c r="B11055" s="67" t="s">
        <v>504</v>
      </c>
      <c r="C11055" s="67" t="s">
        <v>505</v>
      </c>
      <c r="D11055" s="68" t="s">
        <v>377</v>
      </c>
      <c r="E11055" s="67" t="s">
        <v>378</v>
      </c>
      <c r="F11055" s="68" t="s">
        <v>514</v>
      </c>
      <c r="G11055" s="67" t="s">
        <v>515</v>
      </c>
      <c r="H11055" s="68" t="s">
        <v>362</v>
      </c>
      <c r="I11055" s="69">
        <v>30</v>
      </c>
      <c r="J11055" s="69">
        <v>0</v>
      </c>
      <c r="K11055" s="91"/>
      <c r="L11055" s="91"/>
    </row>
    <row r="11056" spans="2:12" x14ac:dyDescent="0.25">
      <c r="B11056" s="67" t="s">
        <v>504</v>
      </c>
      <c r="C11056" s="67" t="s">
        <v>505</v>
      </c>
      <c r="D11056" s="68" t="s">
        <v>377</v>
      </c>
      <c r="E11056" s="67" t="s">
        <v>378</v>
      </c>
      <c r="F11056" s="68" t="s">
        <v>514</v>
      </c>
      <c r="G11056" s="67" t="s">
        <v>515</v>
      </c>
      <c r="H11056" s="68" t="s">
        <v>363</v>
      </c>
      <c r="I11056" s="69">
        <v>16</v>
      </c>
      <c r="J11056" s="69">
        <v>15</v>
      </c>
      <c r="K11056" s="91"/>
      <c r="L11056" s="91"/>
    </row>
    <row r="11057" spans="2:12" x14ac:dyDescent="0.25">
      <c r="B11057" s="67" t="s">
        <v>504</v>
      </c>
      <c r="C11057" s="67" t="s">
        <v>505</v>
      </c>
      <c r="D11057" s="68" t="s">
        <v>377</v>
      </c>
      <c r="E11057" s="67" t="s">
        <v>378</v>
      </c>
      <c r="F11057" s="68" t="s">
        <v>514</v>
      </c>
      <c r="G11057" s="67" t="s">
        <v>515</v>
      </c>
      <c r="H11057" s="68" t="s">
        <v>364</v>
      </c>
      <c r="I11057" s="69">
        <v>0</v>
      </c>
      <c r="J11057" s="69">
        <v>0</v>
      </c>
      <c r="K11057" s="91"/>
      <c r="L11057" s="91"/>
    </row>
    <row r="11058" spans="2:12" x14ac:dyDescent="0.25">
      <c r="B11058" s="67" t="s">
        <v>504</v>
      </c>
      <c r="C11058" s="67" t="s">
        <v>505</v>
      </c>
      <c r="D11058" s="68" t="s">
        <v>377</v>
      </c>
      <c r="E11058" s="67" t="s">
        <v>378</v>
      </c>
      <c r="F11058" s="68" t="s">
        <v>514</v>
      </c>
      <c r="G11058" s="67" t="s">
        <v>515</v>
      </c>
      <c r="H11058" s="68" t="s">
        <v>362</v>
      </c>
      <c r="I11058" s="69">
        <v>116</v>
      </c>
      <c r="J11058" s="69">
        <v>115</v>
      </c>
      <c r="K11058" s="91"/>
      <c r="L11058" s="91"/>
    </row>
    <row r="11059" spans="2:12" x14ac:dyDescent="0.25">
      <c r="B11059" s="67" t="s">
        <v>504</v>
      </c>
      <c r="C11059" s="67" t="s">
        <v>505</v>
      </c>
      <c r="D11059" s="68" t="s">
        <v>377</v>
      </c>
      <c r="E11059" s="67" t="s">
        <v>378</v>
      </c>
      <c r="F11059" s="68" t="s">
        <v>514</v>
      </c>
      <c r="G11059" s="67" t="s">
        <v>515</v>
      </c>
      <c r="H11059" s="68" t="s">
        <v>363</v>
      </c>
      <c r="I11059" s="69">
        <v>236</v>
      </c>
      <c r="J11059" s="69">
        <v>278</v>
      </c>
      <c r="K11059" s="91"/>
      <c r="L11059" s="91"/>
    </row>
    <row r="11060" spans="2:12" x14ac:dyDescent="0.25">
      <c r="B11060" s="67" t="s">
        <v>504</v>
      </c>
      <c r="C11060" s="67" t="s">
        <v>505</v>
      </c>
      <c r="D11060" s="68" t="s">
        <v>377</v>
      </c>
      <c r="E11060" s="67" t="s">
        <v>378</v>
      </c>
      <c r="F11060" s="68" t="s">
        <v>514</v>
      </c>
      <c r="G11060" s="67" t="s">
        <v>515</v>
      </c>
      <c r="H11060" s="68" t="s">
        <v>364</v>
      </c>
      <c r="I11060" s="69">
        <v>24</v>
      </c>
      <c r="J11060" s="69">
        <v>30</v>
      </c>
      <c r="K11060" s="91"/>
      <c r="L11060" s="91"/>
    </row>
    <row r="11061" spans="2:12" x14ac:dyDescent="0.25">
      <c r="B11061" s="67" t="s">
        <v>504</v>
      </c>
      <c r="C11061" s="67" t="s">
        <v>505</v>
      </c>
      <c r="D11061" s="68" t="s">
        <v>377</v>
      </c>
      <c r="E11061" s="67" t="s">
        <v>378</v>
      </c>
      <c r="F11061" s="68" t="s">
        <v>514</v>
      </c>
      <c r="G11061" s="67" t="s">
        <v>515</v>
      </c>
      <c r="H11061" s="68" t="s">
        <v>362</v>
      </c>
      <c r="I11061" s="69">
        <v>10</v>
      </c>
      <c r="J11061" s="69">
        <v>15</v>
      </c>
      <c r="K11061" s="91"/>
      <c r="L11061" s="91"/>
    </row>
    <row r="11062" spans="2:12" x14ac:dyDescent="0.25">
      <c r="B11062" s="67" t="s">
        <v>504</v>
      </c>
      <c r="C11062" s="67" t="s">
        <v>505</v>
      </c>
      <c r="D11062" s="68" t="s">
        <v>377</v>
      </c>
      <c r="E11062" s="67" t="s">
        <v>378</v>
      </c>
      <c r="F11062" s="68" t="s">
        <v>514</v>
      </c>
      <c r="G11062" s="67" t="s">
        <v>515</v>
      </c>
      <c r="H11062" s="68" t="s">
        <v>363</v>
      </c>
      <c r="I11062" s="69">
        <v>22</v>
      </c>
      <c r="J11062" s="69">
        <v>12</v>
      </c>
      <c r="K11062" s="91"/>
      <c r="L11062" s="91"/>
    </row>
    <row r="11063" spans="2:12" x14ac:dyDescent="0.25">
      <c r="B11063" s="67" t="s">
        <v>504</v>
      </c>
      <c r="C11063" s="67" t="s">
        <v>505</v>
      </c>
      <c r="D11063" s="68" t="s">
        <v>377</v>
      </c>
      <c r="E11063" s="67" t="s">
        <v>378</v>
      </c>
      <c r="F11063" s="68" t="s">
        <v>514</v>
      </c>
      <c r="G11063" s="67" t="s">
        <v>515</v>
      </c>
      <c r="H11063" s="68" t="s">
        <v>364</v>
      </c>
      <c r="I11063" s="69">
        <v>0</v>
      </c>
      <c r="J11063" s="69">
        <v>0</v>
      </c>
      <c r="K11063" s="91"/>
      <c r="L11063" s="91"/>
    </row>
    <row r="11064" spans="2:12" x14ac:dyDescent="0.25">
      <c r="B11064" s="67" t="s">
        <v>504</v>
      </c>
      <c r="C11064" s="67" t="s">
        <v>505</v>
      </c>
      <c r="D11064" s="68" t="s">
        <v>377</v>
      </c>
      <c r="E11064" s="67" t="s">
        <v>378</v>
      </c>
      <c r="F11064" s="68" t="s">
        <v>514</v>
      </c>
      <c r="G11064" s="67" t="s">
        <v>515</v>
      </c>
      <c r="H11064" s="68" t="s">
        <v>363</v>
      </c>
      <c r="I11064" s="69">
        <v>0</v>
      </c>
      <c r="J11064" s="69">
        <v>0</v>
      </c>
      <c r="K11064" s="91"/>
      <c r="L11064" s="91"/>
    </row>
    <row r="11065" spans="2:12" x14ac:dyDescent="0.25">
      <c r="B11065" s="67" t="s">
        <v>504</v>
      </c>
      <c r="C11065" s="67" t="s">
        <v>505</v>
      </c>
      <c r="D11065" s="68" t="s">
        <v>377</v>
      </c>
      <c r="E11065" s="67" t="s">
        <v>378</v>
      </c>
      <c r="F11065" s="68" t="s">
        <v>514</v>
      </c>
      <c r="G11065" s="67" t="s">
        <v>515</v>
      </c>
      <c r="H11065" s="68" t="s">
        <v>362</v>
      </c>
      <c r="I11065" s="69">
        <v>0</v>
      </c>
      <c r="J11065" s="69">
        <v>0</v>
      </c>
      <c r="K11065" s="91"/>
      <c r="L11065" s="91"/>
    </row>
    <row r="11066" spans="2:12" x14ac:dyDescent="0.25">
      <c r="B11066" s="67" t="s">
        <v>504</v>
      </c>
      <c r="C11066" s="67" t="s">
        <v>505</v>
      </c>
      <c r="D11066" s="68" t="s">
        <v>377</v>
      </c>
      <c r="E11066" s="67" t="s">
        <v>378</v>
      </c>
      <c r="F11066" s="68" t="s">
        <v>514</v>
      </c>
      <c r="G11066" s="67" t="s">
        <v>515</v>
      </c>
      <c r="H11066" s="68" t="s">
        <v>362</v>
      </c>
      <c r="I11066" s="69">
        <v>43</v>
      </c>
      <c r="J11066" s="69">
        <v>61</v>
      </c>
      <c r="K11066" s="91"/>
      <c r="L11066" s="91"/>
    </row>
    <row r="11067" spans="2:12" x14ac:dyDescent="0.25">
      <c r="B11067" s="67" t="s">
        <v>504</v>
      </c>
      <c r="C11067" s="67" t="s">
        <v>505</v>
      </c>
      <c r="D11067" s="68" t="s">
        <v>377</v>
      </c>
      <c r="E11067" s="67" t="s">
        <v>378</v>
      </c>
      <c r="F11067" s="68" t="s">
        <v>514</v>
      </c>
      <c r="G11067" s="67" t="s">
        <v>515</v>
      </c>
      <c r="H11067" s="68" t="s">
        <v>363</v>
      </c>
      <c r="I11067" s="69">
        <v>78</v>
      </c>
      <c r="J11067" s="69">
        <v>131</v>
      </c>
      <c r="K11067" s="91"/>
      <c r="L11067" s="91"/>
    </row>
    <row r="11068" spans="2:12" x14ac:dyDescent="0.25">
      <c r="B11068" s="67" t="s">
        <v>504</v>
      </c>
      <c r="C11068" s="67" t="s">
        <v>505</v>
      </c>
      <c r="D11068" s="68" t="s">
        <v>377</v>
      </c>
      <c r="E11068" s="67" t="s">
        <v>378</v>
      </c>
      <c r="F11068" s="68" t="s">
        <v>514</v>
      </c>
      <c r="G11068" s="67" t="s">
        <v>515</v>
      </c>
      <c r="H11068" s="68" t="s">
        <v>364</v>
      </c>
      <c r="I11068" s="69">
        <v>68</v>
      </c>
      <c r="J11068" s="69">
        <v>80</v>
      </c>
      <c r="K11068" s="91"/>
      <c r="L11068" s="91"/>
    </row>
    <row r="11069" spans="2:12" x14ac:dyDescent="0.25">
      <c r="B11069" s="67" t="s">
        <v>504</v>
      </c>
      <c r="C11069" s="67" t="s">
        <v>505</v>
      </c>
      <c r="D11069" s="68" t="s">
        <v>377</v>
      </c>
      <c r="E11069" s="67" t="s">
        <v>378</v>
      </c>
      <c r="F11069" s="68" t="s">
        <v>514</v>
      </c>
      <c r="G11069" s="67" t="s">
        <v>515</v>
      </c>
      <c r="H11069" s="68" t="s">
        <v>362</v>
      </c>
      <c r="I11069" s="69">
        <v>212</v>
      </c>
      <c r="J11069" s="69">
        <v>212</v>
      </c>
      <c r="K11069" s="91"/>
      <c r="L11069" s="91"/>
    </row>
    <row r="11070" spans="2:12" x14ac:dyDescent="0.25">
      <c r="B11070" s="67" t="s">
        <v>504</v>
      </c>
      <c r="C11070" s="67" t="s">
        <v>505</v>
      </c>
      <c r="D11070" s="68" t="s">
        <v>377</v>
      </c>
      <c r="E11070" s="67" t="s">
        <v>378</v>
      </c>
      <c r="F11070" s="68" t="s">
        <v>514</v>
      </c>
      <c r="G11070" s="67" t="s">
        <v>515</v>
      </c>
      <c r="H11070" s="68" t="s">
        <v>363</v>
      </c>
      <c r="I11070" s="69">
        <v>220</v>
      </c>
      <c r="J11070" s="69">
        <v>234</v>
      </c>
      <c r="K11070" s="91"/>
      <c r="L11070" s="91"/>
    </row>
    <row r="11071" spans="2:12" x14ac:dyDescent="0.25">
      <c r="B11071" s="67" t="s">
        <v>504</v>
      </c>
      <c r="C11071" s="67" t="s">
        <v>505</v>
      </c>
      <c r="D11071" s="68" t="s">
        <v>377</v>
      </c>
      <c r="E11071" s="67" t="s">
        <v>378</v>
      </c>
      <c r="F11071" s="68" t="s">
        <v>514</v>
      </c>
      <c r="G11071" s="67" t="s">
        <v>515</v>
      </c>
      <c r="H11071" s="68" t="s">
        <v>364</v>
      </c>
      <c r="I11071" s="69">
        <v>77</v>
      </c>
      <c r="J11071" s="69">
        <v>39</v>
      </c>
      <c r="K11071" s="91"/>
      <c r="L11071" s="91"/>
    </row>
    <row r="11072" spans="2:12" x14ac:dyDescent="0.25">
      <c r="B11072" s="67" t="s">
        <v>504</v>
      </c>
      <c r="C11072" s="67" t="s">
        <v>505</v>
      </c>
      <c r="D11072" s="68" t="s">
        <v>377</v>
      </c>
      <c r="E11072" s="67" t="s">
        <v>378</v>
      </c>
      <c r="F11072" s="68" t="s">
        <v>514</v>
      </c>
      <c r="G11072" s="67" t="s">
        <v>515</v>
      </c>
      <c r="H11072" s="68" t="s">
        <v>362</v>
      </c>
      <c r="I11072" s="69">
        <v>35</v>
      </c>
      <c r="J11072" s="69">
        <v>93</v>
      </c>
      <c r="K11072" s="91"/>
      <c r="L11072" s="91"/>
    </row>
    <row r="11073" spans="2:12" x14ac:dyDescent="0.25">
      <c r="B11073" s="67" t="s">
        <v>504</v>
      </c>
      <c r="C11073" s="67" t="s">
        <v>505</v>
      </c>
      <c r="D11073" s="68" t="s">
        <v>377</v>
      </c>
      <c r="E11073" s="67" t="s">
        <v>378</v>
      </c>
      <c r="F11073" s="68" t="s">
        <v>514</v>
      </c>
      <c r="G11073" s="67" t="s">
        <v>515</v>
      </c>
      <c r="H11073" s="68" t="s">
        <v>363</v>
      </c>
      <c r="I11073" s="69">
        <v>223</v>
      </c>
      <c r="J11073" s="69">
        <v>228</v>
      </c>
      <c r="K11073" s="91"/>
      <c r="L11073" s="91"/>
    </row>
    <row r="11074" spans="2:12" x14ac:dyDescent="0.25">
      <c r="B11074" s="67" t="s">
        <v>504</v>
      </c>
      <c r="C11074" s="67" t="s">
        <v>505</v>
      </c>
      <c r="D11074" s="68" t="s">
        <v>377</v>
      </c>
      <c r="E11074" s="67" t="s">
        <v>378</v>
      </c>
      <c r="F11074" s="68" t="s">
        <v>514</v>
      </c>
      <c r="G11074" s="67" t="s">
        <v>515</v>
      </c>
      <c r="H11074" s="68" t="s">
        <v>364</v>
      </c>
      <c r="I11074" s="69">
        <v>61</v>
      </c>
      <c r="J11074" s="69">
        <v>114</v>
      </c>
      <c r="K11074" s="91"/>
      <c r="L11074" s="91"/>
    </row>
    <row r="11075" spans="2:12" x14ac:dyDescent="0.25">
      <c r="B11075" s="67" t="s">
        <v>504</v>
      </c>
      <c r="C11075" s="67" t="s">
        <v>505</v>
      </c>
      <c r="D11075" s="68" t="s">
        <v>377</v>
      </c>
      <c r="E11075" s="67" t="s">
        <v>378</v>
      </c>
      <c r="F11075" s="68" t="s">
        <v>514</v>
      </c>
      <c r="G11075" s="67" t="s">
        <v>515</v>
      </c>
      <c r="H11075" s="68" t="s">
        <v>362</v>
      </c>
      <c r="I11075" s="69">
        <v>0</v>
      </c>
      <c r="J11075" s="69">
        <v>0</v>
      </c>
      <c r="K11075" s="91"/>
      <c r="L11075" s="91"/>
    </row>
    <row r="11076" spans="2:12" x14ac:dyDescent="0.25">
      <c r="B11076" s="67" t="s">
        <v>504</v>
      </c>
      <c r="C11076" s="67" t="s">
        <v>505</v>
      </c>
      <c r="D11076" s="68" t="s">
        <v>377</v>
      </c>
      <c r="E11076" s="67" t="s">
        <v>378</v>
      </c>
      <c r="F11076" s="68" t="s">
        <v>514</v>
      </c>
      <c r="G11076" s="67" t="s">
        <v>515</v>
      </c>
      <c r="H11076" s="68" t="s">
        <v>363</v>
      </c>
      <c r="I11076" s="69">
        <v>0</v>
      </c>
      <c r="J11076" s="69">
        <v>0</v>
      </c>
      <c r="K11076" s="91"/>
      <c r="L11076" s="91"/>
    </row>
    <row r="11077" spans="2:12" x14ac:dyDescent="0.25">
      <c r="B11077" s="67" t="s">
        <v>504</v>
      </c>
      <c r="C11077" s="67" t="s">
        <v>505</v>
      </c>
      <c r="D11077" s="68" t="s">
        <v>377</v>
      </c>
      <c r="E11077" s="67" t="s">
        <v>378</v>
      </c>
      <c r="F11077" s="68" t="s">
        <v>514</v>
      </c>
      <c r="G11077" s="67" t="s">
        <v>515</v>
      </c>
      <c r="H11077" s="68" t="s">
        <v>364</v>
      </c>
      <c r="I11077" s="69">
        <v>20</v>
      </c>
      <c r="J11077" s="69">
        <v>15</v>
      </c>
      <c r="K11077" s="91"/>
      <c r="L11077" s="91"/>
    </row>
    <row r="11078" spans="2:12" x14ac:dyDescent="0.25">
      <c r="B11078" s="67" t="s">
        <v>504</v>
      </c>
      <c r="C11078" s="67" t="s">
        <v>505</v>
      </c>
      <c r="D11078" s="68" t="s">
        <v>377</v>
      </c>
      <c r="E11078" s="67" t="s">
        <v>378</v>
      </c>
      <c r="F11078" s="68" t="s">
        <v>514</v>
      </c>
      <c r="G11078" s="67" t="s">
        <v>515</v>
      </c>
      <c r="H11078" s="68" t="s">
        <v>362</v>
      </c>
      <c r="I11078" s="69">
        <v>117</v>
      </c>
      <c r="J11078" s="69">
        <v>111</v>
      </c>
      <c r="K11078" s="91"/>
      <c r="L11078" s="91"/>
    </row>
    <row r="11079" spans="2:12" x14ac:dyDescent="0.25">
      <c r="B11079" s="67" t="s">
        <v>504</v>
      </c>
      <c r="C11079" s="67" t="s">
        <v>505</v>
      </c>
      <c r="D11079" s="68" t="s">
        <v>377</v>
      </c>
      <c r="E11079" s="67" t="s">
        <v>378</v>
      </c>
      <c r="F11079" s="68" t="s">
        <v>514</v>
      </c>
      <c r="G11079" s="67" t="s">
        <v>515</v>
      </c>
      <c r="H11079" s="68" t="s">
        <v>363</v>
      </c>
      <c r="I11079" s="69">
        <v>196</v>
      </c>
      <c r="J11079" s="69">
        <v>167</v>
      </c>
      <c r="K11079" s="91"/>
      <c r="L11079" s="91"/>
    </row>
    <row r="11080" spans="2:12" x14ac:dyDescent="0.25">
      <c r="B11080" s="67" t="s">
        <v>504</v>
      </c>
      <c r="C11080" s="67" t="s">
        <v>505</v>
      </c>
      <c r="D11080" s="68" t="s">
        <v>377</v>
      </c>
      <c r="E11080" s="67" t="s">
        <v>378</v>
      </c>
      <c r="F11080" s="68" t="s">
        <v>514</v>
      </c>
      <c r="G11080" s="67" t="s">
        <v>515</v>
      </c>
      <c r="H11080" s="68" t="s">
        <v>364</v>
      </c>
      <c r="I11080" s="69">
        <v>20</v>
      </c>
      <c r="J11080" s="69">
        <v>47</v>
      </c>
      <c r="K11080" s="91"/>
      <c r="L11080" s="91"/>
    </row>
    <row r="11081" spans="2:12" x14ac:dyDescent="0.25">
      <c r="B11081" s="67" t="s">
        <v>504</v>
      </c>
      <c r="C11081" s="67" t="s">
        <v>505</v>
      </c>
      <c r="D11081" s="68" t="s">
        <v>377</v>
      </c>
      <c r="E11081" s="67" t="s">
        <v>378</v>
      </c>
      <c r="F11081" s="68" t="s">
        <v>514</v>
      </c>
      <c r="G11081" s="67" t="s">
        <v>515</v>
      </c>
      <c r="H11081" s="68" t="s">
        <v>362</v>
      </c>
      <c r="I11081" s="69">
        <v>68</v>
      </c>
      <c r="J11081" s="69">
        <v>39</v>
      </c>
      <c r="K11081" s="91"/>
      <c r="L11081" s="91"/>
    </row>
    <row r="11082" spans="2:12" x14ac:dyDescent="0.25">
      <c r="B11082" s="67" t="s">
        <v>504</v>
      </c>
      <c r="C11082" s="67" t="s">
        <v>505</v>
      </c>
      <c r="D11082" s="68" t="s">
        <v>377</v>
      </c>
      <c r="E11082" s="67" t="s">
        <v>378</v>
      </c>
      <c r="F11082" s="68" t="s">
        <v>514</v>
      </c>
      <c r="G11082" s="67" t="s">
        <v>515</v>
      </c>
      <c r="H11082" s="68" t="s">
        <v>363</v>
      </c>
      <c r="I11082" s="69">
        <v>106</v>
      </c>
      <c r="J11082" s="69">
        <v>108</v>
      </c>
      <c r="K11082" s="91"/>
      <c r="L11082" s="91"/>
    </row>
    <row r="11083" spans="2:12" x14ac:dyDescent="0.25">
      <c r="B11083" s="67" t="s">
        <v>504</v>
      </c>
      <c r="C11083" s="67" t="s">
        <v>505</v>
      </c>
      <c r="D11083" s="68" t="s">
        <v>377</v>
      </c>
      <c r="E11083" s="67" t="s">
        <v>378</v>
      </c>
      <c r="F11083" s="68" t="s">
        <v>514</v>
      </c>
      <c r="G11083" s="67" t="s">
        <v>515</v>
      </c>
      <c r="H11083" s="68" t="s">
        <v>364</v>
      </c>
      <c r="I11083" s="69">
        <v>12</v>
      </c>
      <c r="J11083" s="69">
        <v>65</v>
      </c>
      <c r="K11083" s="91"/>
      <c r="L11083" s="91"/>
    </row>
    <row r="11084" spans="2:12" x14ac:dyDescent="0.25">
      <c r="B11084" s="67" t="s">
        <v>504</v>
      </c>
      <c r="C11084" s="67" t="s">
        <v>505</v>
      </c>
      <c r="D11084" s="68" t="s">
        <v>377</v>
      </c>
      <c r="E11084" s="67" t="s">
        <v>378</v>
      </c>
      <c r="F11084" s="68" t="s">
        <v>514</v>
      </c>
      <c r="G11084" s="67" t="s">
        <v>515</v>
      </c>
      <c r="H11084" s="68" t="s">
        <v>362</v>
      </c>
      <c r="I11084" s="69">
        <v>435</v>
      </c>
      <c r="J11084" s="69">
        <v>543</v>
      </c>
      <c r="K11084" s="91"/>
      <c r="L11084" s="91"/>
    </row>
    <row r="11085" spans="2:12" x14ac:dyDescent="0.25">
      <c r="B11085" s="67" t="s">
        <v>504</v>
      </c>
      <c r="C11085" s="67" t="s">
        <v>505</v>
      </c>
      <c r="D11085" s="68" t="s">
        <v>377</v>
      </c>
      <c r="E11085" s="67" t="s">
        <v>378</v>
      </c>
      <c r="F11085" s="68" t="s">
        <v>514</v>
      </c>
      <c r="G11085" s="67" t="s">
        <v>515</v>
      </c>
      <c r="H11085" s="68" t="s">
        <v>363</v>
      </c>
      <c r="I11085" s="69">
        <v>760</v>
      </c>
      <c r="J11085" s="69">
        <v>990</v>
      </c>
      <c r="K11085" s="91"/>
      <c r="L11085" s="91"/>
    </row>
    <row r="11086" spans="2:12" x14ac:dyDescent="0.25">
      <c r="B11086" s="67" t="s">
        <v>504</v>
      </c>
      <c r="C11086" s="67" t="s">
        <v>505</v>
      </c>
      <c r="D11086" s="68" t="s">
        <v>377</v>
      </c>
      <c r="E11086" s="67" t="s">
        <v>378</v>
      </c>
      <c r="F11086" s="68" t="s">
        <v>514</v>
      </c>
      <c r="G11086" s="67" t="s">
        <v>515</v>
      </c>
      <c r="H11086" s="68" t="s">
        <v>364</v>
      </c>
      <c r="I11086" s="69">
        <v>250</v>
      </c>
      <c r="J11086" s="69">
        <v>277</v>
      </c>
      <c r="K11086" s="91"/>
      <c r="L11086" s="91"/>
    </row>
    <row r="11087" spans="2:12" x14ac:dyDescent="0.25">
      <c r="B11087" s="67" t="s">
        <v>504</v>
      </c>
      <c r="C11087" s="67" t="s">
        <v>505</v>
      </c>
      <c r="D11087" s="68" t="s">
        <v>377</v>
      </c>
      <c r="E11087" s="67" t="s">
        <v>378</v>
      </c>
      <c r="F11087" s="68" t="s">
        <v>514</v>
      </c>
      <c r="G11087" s="67" t="s">
        <v>515</v>
      </c>
      <c r="H11087" s="68" t="s">
        <v>363</v>
      </c>
      <c r="I11087" s="69">
        <v>0</v>
      </c>
      <c r="J11087" s="69">
        <v>32</v>
      </c>
      <c r="K11087" s="91"/>
      <c r="L11087" s="91"/>
    </row>
    <row r="11088" spans="2:12" x14ac:dyDescent="0.25">
      <c r="B11088" s="67" t="s">
        <v>504</v>
      </c>
      <c r="C11088" s="67" t="s">
        <v>505</v>
      </c>
      <c r="D11088" s="68" t="s">
        <v>377</v>
      </c>
      <c r="E11088" s="67" t="s">
        <v>378</v>
      </c>
      <c r="F11088" s="68" t="s">
        <v>514</v>
      </c>
      <c r="G11088" s="67" t="s">
        <v>515</v>
      </c>
      <c r="H11088" s="68" t="s">
        <v>362</v>
      </c>
      <c r="I11088" s="69">
        <v>0.309</v>
      </c>
      <c r="J11088" s="69">
        <v>0.20599999999999999</v>
      </c>
      <c r="K11088" s="91"/>
      <c r="L11088" s="91"/>
    </row>
    <row r="11089" spans="2:12" x14ac:dyDescent="0.25">
      <c r="B11089" s="67" t="s">
        <v>504</v>
      </c>
      <c r="C11089" s="67" t="s">
        <v>505</v>
      </c>
      <c r="D11089" s="68" t="s">
        <v>377</v>
      </c>
      <c r="E11089" s="67" t="s">
        <v>378</v>
      </c>
      <c r="F11089" s="68" t="s">
        <v>514</v>
      </c>
      <c r="G11089" s="67" t="s">
        <v>515</v>
      </c>
      <c r="H11089" s="68" t="s">
        <v>363</v>
      </c>
      <c r="I11089" s="69">
        <v>0.39140000000000003</v>
      </c>
      <c r="J11089" s="69">
        <v>0.55620000000000003</v>
      </c>
      <c r="K11089" s="91"/>
      <c r="L11089" s="91"/>
    </row>
    <row r="11090" spans="2:12" x14ac:dyDescent="0.25">
      <c r="B11090" s="67" t="s">
        <v>504</v>
      </c>
      <c r="C11090" s="67" t="s">
        <v>505</v>
      </c>
      <c r="D11090" s="68" t="s">
        <v>377</v>
      </c>
      <c r="E11090" s="67" t="s">
        <v>378</v>
      </c>
      <c r="F11090" s="68" t="s">
        <v>514</v>
      </c>
      <c r="G11090" s="67" t="s">
        <v>515</v>
      </c>
      <c r="H11090" s="68" t="s">
        <v>364</v>
      </c>
      <c r="I11090" s="69">
        <v>0.45319999999999999</v>
      </c>
      <c r="J11090" s="69">
        <v>0.28839999999999999</v>
      </c>
      <c r="K11090" s="91"/>
      <c r="L11090" s="91"/>
    </row>
    <row r="11091" spans="2:12" x14ac:dyDescent="0.25">
      <c r="B11091" s="67" t="s">
        <v>504</v>
      </c>
      <c r="C11091" s="67" t="s">
        <v>505</v>
      </c>
      <c r="D11091" s="68" t="s">
        <v>377</v>
      </c>
      <c r="E11091" s="67" t="s">
        <v>378</v>
      </c>
      <c r="F11091" s="68" t="s">
        <v>514</v>
      </c>
      <c r="G11091" s="67" t="s">
        <v>515</v>
      </c>
      <c r="H11091" s="68" t="s">
        <v>362</v>
      </c>
      <c r="I11091" s="69">
        <v>145</v>
      </c>
      <c r="J11091" s="69">
        <v>190</v>
      </c>
      <c r="K11091" s="91"/>
      <c r="L11091" s="91"/>
    </row>
    <row r="11092" spans="2:12" x14ac:dyDescent="0.25">
      <c r="B11092" s="67" t="s">
        <v>504</v>
      </c>
      <c r="C11092" s="67" t="s">
        <v>505</v>
      </c>
      <c r="D11092" s="68" t="s">
        <v>377</v>
      </c>
      <c r="E11092" s="67" t="s">
        <v>378</v>
      </c>
      <c r="F11092" s="68" t="s">
        <v>514</v>
      </c>
      <c r="G11092" s="67" t="s">
        <v>515</v>
      </c>
      <c r="H11092" s="68" t="s">
        <v>363</v>
      </c>
      <c r="I11092" s="69">
        <v>190</v>
      </c>
      <c r="J11092" s="69">
        <v>230</v>
      </c>
      <c r="K11092" s="91"/>
      <c r="L11092" s="91"/>
    </row>
    <row r="11093" spans="2:12" x14ac:dyDescent="0.25">
      <c r="B11093" s="67" t="s">
        <v>504</v>
      </c>
      <c r="C11093" s="67" t="s">
        <v>505</v>
      </c>
      <c r="D11093" s="68" t="s">
        <v>377</v>
      </c>
      <c r="E11093" s="67" t="s">
        <v>378</v>
      </c>
      <c r="F11093" s="68" t="s">
        <v>514</v>
      </c>
      <c r="G11093" s="67" t="s">
        <v>515</v>
      </c>
      <c r="H11093" s="68" t="s">
        <v>364</v>
      </c>
      <c r="I11093" s="69">
        <v>84</v>
      </c>
      <c r="J11093" s="69">
        <v>104</v>
      </c>
      <c r="K11093" s="91"/>
      <c r="L11093" s="91"/>
    </row>
    <row r="11094" spans="2:12" x14ac:dyDescent="0.25">
      <c r="B11094" s="67" t="s">
        <v>504</v>
      </c>
      <c r="C11094" s="67" t="s">
        <v>505</v>
      </c>
      <c r="D11094" s="68" t="s">
        <v>377</v>
      </c>
      <c r="E11094" s="67" t="s">
        <v>378</v>
      </c>
      <c r="F11094" s="68" t="s">
        <v>514</v>
      </c>
      <c r="G11094" s="67" t="s">
        <v>515</v>
      </c>
      <c r="H11094" s="68" t="s">
        <v>362</v>
      </c>
      <c r="I11094" s="69">
        <v>18</v>
      </c>
      <c r="J11094" s="69">
        <v>20</v>
      </c>
      <c r="K11094" s="91"/>
      <c r="L11094" s="91"/>
    </row>
    <row r="11095" spans="2:12" x14ac:dyDescent="0.25">
      <c r="B11095" s="67" t="s">
        <v>504</v>
      </c>
      <c r="C11095" s="67" t="s">
        <v>505</v>
      </c>
      <c r="D11095" s="68" t="s">
        <v>377</v>
      </c>
      <c r="E11095" s="67" t="s">
        <v>378</v>
      </c>
      <c r="F11095" s="68" t="s">
        <v>514</v>
      </c>
      <c r="G11095" s="67" t="s">
        <v>515</v>
      </c>
      <c r="H11095" s="68" t="s">
        <v>363</v>
      </c>
      <c r="I11095" s="69">
        <v>0</v>
      </c>
      <c r="J11095" s="69">
        <v>8</v>
      </c>
      <c r="K11095" s="91"/>
      <c r="L11095" s="91"/>
    </row>
    <row r="11096" spans="2:12" x14ac:dyDescent="0.25">
      <c r="B11096" s="67" t="s">
        <v>504</v>
      </c>
      <c r="C11096" s="67" t="s">
        <v>505</v>
      </c>
      <c r="D11096" s="68" t="s">
        <v>377</v>
      </c>
      <c r="E11096" s="67" t="s">
        <v>378</v>
      </c>
      <c r="F11096" s="68" t="s">
        <v>514</v>
      </c>
      <c r="G11096" s="67" t="s">
        <v>515</v>
      </c>
      <c r="H11096" s="68" t="s">
        <v>364</v>
      </c>
      <c r="I11096" s="69">
        <v>8</v>
      </c>
      <c r="J11096" s="69">
        <v>13</v>
      </c>
      <c r="K11096" s="91"/>
      <c r="L11096" s="91"/>
    </row>
    <row r="11097" spans="2:12" x14ac:dyDescent="0.25">
      <c r="B11097" s="67" t="s">
        <v>504</v>
      </c>
      <c r="C11097" s="67" t="s">
        <v>505</v>
      </c>
      <c r="D11097" s="68" t="s">
        <v>377</v>
      </c>
      <c r="E11097" s="67" t="s">
        <v>378</v>
      </c>
      <c r="F11097" s="68" t="s">
        <v>514</v>
      </c>
      <c r="G11097" s="67" t="s">
        <v>515</v>
      </c>
      <c r="H11097" s="68" t="s">
        <v>362</v>
      </c>
      <c r="I11097" s="69">
        <v>9</v>
      </c>
      <c r="J11097" s="69">
        <v>17</v>
      </c>
      <c r="K11097" s="91"/>
      <c r="L11097" s="91"/>
    </row>
    <row r="11098" spans="2:12" x14ac:dyDescent="0.25">
      <c r="B11098" s="67" t="s">
        <v>504</v>
      </c>
      <c r="C11098" s="67" t="s">
        <v>505</v>
      </c>
      <c r="D11098" s="68" t="s">
        <v>377</v>
      </c>
      <c r="E11098" s="67" t="s">
        <v>378</v>
      </c>
      <c r="F11098" s="68" t="s">
        <v>514</v>
      </c>
      <c r="G11098" s="67" t="s">
        <v>515</v>
      </c>
      <c r="H11098" s="68" t="s">
        <v>363</v>
      </c>
      <c r="I11098" s="69">
        <v>38</v>
      </c>
      <c r="J11098" s="69">
        <v>61</v>
      </c>
      <c r="K11098" s="91"/>
      <c r="L11098" s="91"/>
    </row>
    <row r="11099" spans="2:12" x14ac:dyDescent="0.25">
      <c r="B11099" s="67" t="s">
        <v>504</v>
      </c>
      <c r="C11099" s="67" t="s">
        <v>505</v>
      </c>
      <c r="D11099" s="68" t="s">
        <v>377</v>
      </c>
      <c r="E11099" s="67" t="s">
        <v>378</v>
      </c>
      <c r="F11099" s="68" t="s">
        <v>514</v>
      </c>
      <c r="G11099" s="67" t="s">
        <v>515</v>
      </c>
      <c r="H11099" s="68" t="s">
        <v>364</v>
      </c>
      <c r="I11099" s="69">
        <v>0</v>
      </c>
      <c r="J11099" s="69">
        <v>0</v>
      </c>
      <c r="K11099" s="91"/>
      <c r="L11099" s="91"/>
    </row>
    <row r="11100" spans="2:12" x14ac:dyDescent="0.25">
      <c r="B11100" s="67" t="s">
        <v>504</v>
      </c>
      <c r="C11100" s="67" t="s">
        <v>505</v>
      </c>
      <c r="D11100" s="68" t="s">
        <v>377</v>
      </c>
      <c r="E11100" s="67" t="s">
        <v>378</v>
      </c>
      <c r="F11100" s="68" t="s">
        <v>514</v>
      </c>
      <c r="G11100" s="67" t="s">
        <v>515</v>
      </c>
      <c r="H11100" s="68" t="s">
        <v>362</v>
      </c>
      <c r="I11100" s="69">
        <v>55</v>
      </c>
      <c r="J11100" s="69">
        <v>71</v>
      </c>
      <c r="K11100" s="91"/>
      <c r="L11100" s="91"/>
    </row>
    <row r="11101" spans="2:12" x14ac:dyDescent="0.25">
      <c r="B11101" s="67" t="s">
        <v>504</v>
      </c>
      <c r="C11101" s="67" t="s">
        <v>505</v>
      </c>
      <c r="D11101" s="68" t="s">
        <v>377</v>
      </c>
      <c r="E11101" s="67" t="s">
        <v>378</v>
      </c>
      <c r="F11101" s="68" t="s">
        <v>514</v>
      </c>
      <c r="G11101" s="67" t="s">
        <v>515</v>
      </c>
      <c r="H11101" s="68" t="s">
        <v>363</v>
      </c>
      <c r="I11101" s="69">
        <v>144</v>
      </c>
      <c r="J11101" s="69">
        <v>172</v>
      </c>
      <c r="K11101" s="91"/>
      <c r="L11101" s="91"/>
    </row>
    <row r="11102" spans="2:12" x14ac:dyDescent="0.25">
      <c r="B11102" s="67" t="s">
        <v>504</v>
      </c>
      <c r="C11102" s="67" t="s">
        <v>505</v>
      </c>
      <c r="D11102" s="68" t="s">
        <v>377</v>
      </c>
      <c r="E11102" s="67" t="s">
        <v>378</v>
      </c>
      <c r="F11102" s="68" t="s">
        <v>514</v>
      </c>
      <c r="G11102" s="67" t="s">
        <v>515</v>
      </c>
      <c r="H11102" s="68" t="s">
        <v>364</v>
      </c>
      <c r="I11102" s="69">
        <v>23</v>
      </c>
      <c r="J11102" s="69">
        <v>36</v>
      </c>
      <c r="K11102" s="91"/>
      <c r="L11102" s="91"/>
    </row>
    <row r="11103" spans="2:12" x14ac:dyDescent="0.25">
      <c r="B11103" s="67" t="s">
        <v>504</v>
      </c>
      <c r="C11103" s="67" t="s">
        <v>505</v>
      </c>
      <c r="D11103" s="68" t="s">
        <v>377</v>
      </c>
      <c r="E11103" s="67" t="s">
        <v>378</v>
      </c>
      <c r="F11103" s="68" t="s">
        <v>514</v>
      </c>
      <c r="G11103" s="67" t="s">
        <v>515</v>
      </c>
      <c r="H11103" s="68" t="s">
        <v>362</v>
      </c>
      <c r="I11103" s="69">
        <v>85</v>
      </c>
      <c r="J11103" s="69">
        <v>98</v>
      </c>
      <c r="K11103" s="91"/>
      <c r="L11103" s="91"/>
    </row>
    <row r="11104" spans="2:12" x14ac:dyDescent="0.25">
      <c r="B11104" s="67" t="s">
        <v>504</v>
      </c>
      <c r="C11104" s="67" t="s">
        <v>505</v>
      </c>
      <c r="D11104" s="68" t="s">
        <v>377</v>
      </c>
      <c r="E11104" s="67" t="s">
        <v>378</v>
      </c>
      <c r="F11104" s="68" t="s">
        <v>514</v>
      </c>
      <c r="G11104" s="67" t="s">
        <v>515</v>
      </c>
      <c r="H11104" s="68" t="s">
        <v>363</v>
      </c>
      <c r="I11104" s="69">
        <v>253</v>
      </c>
      <c r="J11104" s="69">
        <v>306</v>
      </c>
      <c r="K11104" s="91"/>
      <c r="L11104" s="91"/>
    </row>
    <row r="11105" spans="2:12" x14ac:dyDescent="0.25">
      <c r="B11105" s="67" t="s">
        <v>504</v>
      </c>
      <c r="C11105" s="67" t="s">
        <v>505</v>
      </c>
      <c r="D11105" s="68" t="s">
        <v>377</v>
      </c>
      <c r="E11105" s="67" t="s">
        <v>378</v>
      </c>
      <c r="F11105" s="68" t="s">
        <v>514</v>
      </c>
      <c r="G11105" s="67" t="s">
        <v>515</v>
      </c>
      <c r="H11105" s="68" t="s">
        <v>364</v>
      </c>
      <c r="I11105" s="69">
        <v>80</v>
      </c>
      <c r="J11105" s="69">
        <v>87</v>
      </c>
      <c r="K11105" s="91"/>
      <c r="L11105" s="91"/>
    </row>
    <row r="11106" spans="2:12" x14ac:dyDescent="0.25">
      <c r="B11106" s="67" t="s">
        <v>504</v>
      </c>
      <c r="C11106" s="67" t="s">
        <v>505</v>
      </c>
      <c r="D11106" s="68" t="s">
        <v>377</v>
      </c>
      <c r="E11106" s="67" t="s">
        <v>378</v>
      </c>
      <c r="F11106" s="68" t="s">
        <v>514</v>
      </c>
      <c r="G11106" s="67" t="s">
        <v>515</v>
      </c>
      <c r="H11106" s="68" t="s">
        <v>362</v>
      </c>
      <c r="I11106" s="69">
        <v>11</v>
      </c>
      <c r="J11106" s="69">
        <v>0</v>
      </c>
      <c r="K11106" s="91"/>
      <c r="L11106" s="91"/>
    </row>
    <row r="11107" spans="2:12" x14ac:dyDescent="0.25">
      <c r="B11107" s="67" t="s">
        <v>504</v>
      </c>
      <c r="C11107" s="67" t="s">
        <v>505</v>
      </c>
      <c r="D11107" s="68" t="s">
        <v>377</v>
      </c>
      <c r="E11107" s="67" t="s">
        <v>378</v>
      </c>
      <c r="F11107" s="68" t="s">
        <v>514</v>
      </c>
      <c r="G11107" s="67" t="s">
        <v>515</v>
      </c>
      <c r="H11107" s="68" t="s">
        <v>363</v>
      </c>
      <c r="I11107" s="69">
        <v>6</v>
      </c>
      <c r="J11107" s="69">
        <v>-20</v>
      </c>
      <c r="K11107" s="91"/>
      <c r="L11107" s="91"/>
    </row>
    <row r="11108" spans="2:12" x14ac:dyDescent="0.25">
      <c r="B11108" s="67" t="s">
        <v>504</v>
      </c>
      <c r="C11108" s="67" t="s">
        <v>505</v>
      </c>
      <c r="D11108" s="68" t="s">
        <v>377</v>
      </c>
      <c r="E11108" s="67" t="s">
        <v>378</v>
      </c>
      <c r="F11108" s="68" t="s">
        <v>514</v>
      </c>
      <c r="G11108" s="67" t="s">
        <v>515</v>
      </c>
      <c r="H11108" s="68" t="s">
        <v>364</v>
      </c>
      <c r="I11108" s="69">
        <v>0</v>
      </c>
      <c r="J11108" s="69">
        <v>2</v>
      </c>
      <c r="K11108" s="91"/>
      <c r="L11108" s="91"/>
    </row>
    <row r="11109" spans="2:12" x14ac:dyDescent="0.25">
      <c r="B11109" s="67" t="s">
        <v>504</v>
      </c>
      <c r="C11109" s="67" t="s">
        <v>505</v>
      </c>
      <c r="D11109" s="68" t="s">
        <v>377</v>
      </c>
      <c r="E11109" s="67" t="s">
        <v>378</v>
      </c>
      <c r="F11109" s="68" t="s">
        <v>514</v>
      </c>
      <c r="G11109" s="67" t="s">
        <v>515</v>
      </c>
      <c r="H11109" s="68" t="s">
        <v>362</v>
      </c>
      <c r="I11109" s="69">
        <v>0</v>
      </c>
      <c r="J11109" s="69">
        <v>0</v>
      </c>
      <c r="K11109" s="91"/>
      <c r="L11109" s="91"/>
    </row>
    <row r="11110" spans="2:12" x14ac:dyDescent="0.25">
      <c r="B11110" s="67" t="s">
        <v>504</v>
      </c>
      <c r="C11110" s="67" t="s">
        <v>505</v>
      </c>
      <c r="D11110" s="68" t="s">
        <v>377</v>
      </c>
      <c r="E11110" s="67" t="s">
        <v>378</v>
      </c>
      <c r="F11110" s="68" t="s">
        <v>514</v>
      </c>
      <c r="G11110" s="67" t="s">
        <v>515</v>
      </c>
      <c r="H11110" s="68" t="s">
        <v>363</v>
      </c>
      <c r="I11110" s="69">
        <v>0.3296</v>
      </c>
      <c r="J11110" s="69">
        <v>8.2400000000000001E-2</v>
      </c>
      <c r="K11110" s="91"/>
      <c r="L11110" s="91"/>
    </row>
    <row r="11111" spans="2:12" x14ac:dyDescent="0.25">
      <c r="B11111" s="67" t="s">
        <v>504</v>
      </c>
      <c r="C11111" s="67" t="s">
        <v>505</v>
      </c>
      <c r="D11111" s="68" t="s">
        <v>377</v>
      </c>
      <c r="E11111" s="67" t="s">
        <v>378</v>
      </c>
      <c r="F11111" s="68" t="s">
        <v>514</v>
      </c>
      <c r="G11111" s="67" t="s">
        <v>515</v>
      </c>
      <c r="H11111" s="68" t="s">
        <v>364</v>
      </c>
      <c r="I11111" s="69">
        <v>0</v>
      </c>
      <c r="J11111" s="69">
        <v>0</v>
      </c>
      <c r="K11111" s="91"/>
      <c r="L11111" s="91"/>
    </row>
    <row r="11112" spans="2:12" x14ac:dyDescent="0.25">
      <c r="B11112" s="67" t="s">
        <v>504</v>
      </c>
      <c r="C11112" s="67" t="s">
        <v>505</v>
      </c>
      <c r="D11112" s="68" t="s">
        <v>377</v>
      </c>
      <c r="E11112" s="67" t="s">
        <v>378</v>
      </c>
      <c r="F11112" s="68" t="s">
        <v>514</v>
      </c>
      <c r="G11112" s="67" t="s">
        <v>515</v>
      </c>
      <c r="H11112" s="68" t="s">
        <v>362</v>
      </c>
      <c r="I11112" s="69">
        <v>40</v>
      </c>
      <c r="J11112" s="69">
        <v>56</v>
      </c>
      <c r="K11112" s="91"/>
      <c r="L11112" s="91"/>
    </row>
    <row r="11113" spans="2:12" x14ac:dyDescent="0.25">
      <c r="B11113" s="67" t="s">
        <v>504</v>
      </c>
      <c r="C11113" s="67" t="s">
        <v>505</v>
      </c>
      <c r="D11113" s="68" t="s">
        <v>377</v>
      </c>
      <c r="E11113" s="67" t="s">
        <v>378</v>
      </c>
      <c r="F11113" s="68" t="s">
        <v>514</v>
      </c>
      <c r="G11113" s="67" t="s">
        <v>515</v>
      </c>
      <c r="H11113" s="68" t="s">
        <v>363</v>
      </c>
      <c r="I11113" s="69">
        <v>91</v>
      </c>
      <c r="J11113" s="69">
        <v>96</v>
      </c>
      <c r="K11113" s="91"/>
      <c r="L11113" s="91"/>
    </row>
    <row r="11114" spans="2:12" x14ac:dyDescent="0.25">
      <c r="B11114" s="67" t="s">
        <v>504</v>
      </c>
      <c r="C11114" s="67" t="s">
        <v>505</v>
      </c>
      <c r="D11114" s="68" t="s">
        <v>377</v>
      </c>
      <c r="E11114" s="67" t="s">
        <v>378</v>
      </c>
      <c r="F11114" s="68" t="s">
        <v>514</v>
      </c>
      <c r="G11114" s="67" t="s">
        <v>515</v>
      </c>
      <c r="H11114" s="68" t="s">
        <v>364</v>
      </c>
      <c r="I11114" s="69">
        <v>12</v>
      </c>
      <c r="J11114" s="69">
        <v>0</v>
      </c>
      <c r="K11114" s="91"/>
      <c r="L11114" s="91"/>
    </row>
    <row r="11115" spans="2:12" x14ac:dyDescent="0.25">
      <c r="B11115" s="67" t="s">
        <v>504</v>
      </c>
      <c r="C11115" s="67" t="s">
        <v>505</v>
      </c>
      <c r="D11115" s="68" t="s">
        <v>377</v>
      </c>
      <c r="E11115" s="67" t="s">
        <v>378</v>
      </c>
      <c r="F11115" s="68" t="s">
        <v>514</v>
      </c>
      <c r="G11115" s="67" t="s">
        <v>515</v>
      </c>
      <c r="H11115" s="68" t="s">
        <v>362</v>
      </c>
      <c r="I11115" s="69">
        <v>0</v>
      </c>
      <c r="J11115" s="69">
        <v>0</v>
      </c>
      <c r="K11115" s="91"/>
      <c r="L11115" s="91"/>
    </row>
    <row r="11116" spans="2:12" x14ac:dyDescent="0.25">
      <c r="B11116" s="67" t="s">
        <v>504</v>
      </c>
      <c r="C11116" s="67" t="s">
        <v>505</v>
      </c>
      <c r="D11116" s="68" t="s">
        <v>377</v>
      </c>
      <c r="E11116" s="67" t="s">
        <v>378</v>
      </c>
      <c r="F11116" s="68" t="s">
        <v>514</v>
      </c>
      <c r="G11116" s="67" t="s">
        <v>515</v>
      </c>
      <c r="H11116" s="68" t="s">
        <v>363</v>
      </c>
      <c r="I11116" s="69">
        <v>0</v>
      </c>
      <c r="J11116" s="69">
        <v>0</v>
      </c>
      <c r="K11116" s="91"/>
      <c r="L11116" s="91"/>
    </row>
    <row r="11117" spans="2:12" x14ac:dyDescent="0.25">
      <c r="B11117" s="67" t="s">
        <v>504</v>
      </c>
      <c r="C11117" s="67" t="s">
        <v>505</v>
      </c>
      <c r="D11117" s="68" t="s">
        <v>377</v>
      </c>
      <c r="E11117" s="67" t="s">
        <v>378</v>
      </c>
      <c r="F11117" s="68" t="s">
        <v>514</v>
      </c>
      <c r="G11117" s="67" t="s">
        <v>515</v>
      </c>
      <c r="H11117" s="68" t="s">
        <v>364</v>
      </c>
      <c r="I11117" s="69">
        <v>0</v>
      </c>
      <c r="J11117" s="69">
        <v>0</v>
      </c>
      <c r="K11117" s="91"/>
      <c r="L11117" s="91"/>
    </row>
    <row r="11118" spans="2:12" x14ac:dyDescent="0.25">
      <c r="B11118" s="67" t="s">
        <v>504</v>
      </c>
      <c r="C11118" s="67" t="s">
        <v>505</v>
      </c>
      <c r="D11118" s="68" t="s">
        <v>377</v>
      </c>
      <c r="E11118" s="67" t="s">
        <v>378</v>
      </c>
      <c r="F11118" s="68" t="s">
        <v>514</v>
      </c>
      <c r="G11118" s="67" t="s">
        <v>515</v>
      </c>
      <c r="H11118" s="68" t="s">
        <v>364</v>
      </c>
      <c r="I11118" s="69">
        <v>18.127800000000001</v>
      </c>
      <c r="J11118" s="69">
        <v>0</v>
      </c>
      <c r="K11118" s="91"/>
      <c r="L11118" s="91"/>
    </row>
    <row r="11119" spans="2:12" x14ac:dyDescent="0.25">
      <c r="B11119" s="67" t="s">
        <v>504</v>
      </c>
      <c r="C11119" s="67" t="s">
        <v>505</v>
      </c>
      <c r="D11119" s="68" t="s">
        <v>377</v>
      </c>
      <c r="E11119" s="67" t="s">
        <v>378</v>
      </c>
      <c r="F11119" s="68" t="s">
        <v>514</v>
      </c>
      <c r="G11119" s="67" t="s">
        <v>515</v>
      </c>
      <c r="H11119" s="68" t="s">
        <v>362</v>
      </c>
      <c r="I11119" s="69">
        <v>153</v>
      </c>
      <c r="J11119" s="69">
        <v>107</v>
      </c>
      <c r="K11119" s="91"/>
      <c r="L11119" s="91"/>
    </row>
    <row r="11120" spans="2:12" x14ac:dyDescent="0.25">
      <c r="B11120" s="67" t="s">
        <v>504</v>
      </c>
      <c r="C11120" s="67" t="s">
        <v>505</v>
      </c>
      <c r="D11120" s="68" t="s">
        <v>377</v>
      </c>
      <c r="E11120" s="67" t="s">
        <v>378</v>
      </c>
      <c r="F11120" s="68" t="s">
        <v>514</v>
      </c>
      <c r="G11120" s="67" t="s">
        <v>515</v>
      </c>
      <c r="H11120" s="68" t="s">
        <v>363</v>
      </c>
      <c r="I11120" s="69">
        <v>83</v>
      </c>
      <c r="J11120" s="69">
        <v>156</v>
      </c>
      <c r="K11120" s="91"/>
      <c r="L11120" s="91"/>
    </row>
    <row r="11121" spans="2:12" x14ac:dyDescent="0.25">
      <c r="B11121" s="67" t="s">
        <v>504</v>
      </c>
      <c r="C11121" s="67" t="s">
        <v>505</v>
      </c>
      <c r="D11121" s="68" t="s">
        <v>377</v>
      </c>
      <c r="E11121" s="67" t="s">
        <v>378</v>
      </c>
      <c r="F11121" s="68" t="s">
        <v>514</v>
      </c>
      <c r="G11121" s="67" t="s">
        <v>515</v>
      </c>
      <c r="H11121" s="68" t="s">
        <v>364</v>
      </c>
      <c r="I11121" s="69">
        <v>0</v>
      </c>
      <c r="J11121" s="69">
        <v>9</v>
      </c>
      <c r="K11121" s="91"/>
      <c r="L11121" s="91"/>
    </row>
    <row r="11122" spans="2:12" x14ac:dyDescent="0.25">
      <c r="B11122" s="67" t="s">
        <v>504</v>
      </c>
      <c r="C11122" s="67" t="s">
        <v>505</v>
      </c>
      <c r="D11122" s="68" t="s">
        <v>377</v>
      </c>
      <c r="E11122" s="67" t="s">
        <v>378</v>
      </c>
      <c r="F11122" s="68" t="s">
        <v>514</v>
      </c>
      <c r="G11122" s="67" t="s">
        <v>515</v>
      </c>
      <c r="H11122" s="68" t="s">
        <v>363</v>
      </c>
      <c r="I11122" s="69">
        <v>1</v>
      </c>
      <c r="J11122" s="69">
        <v>0</v>
      </c>
      <c r="K11122" s="91"/>
      <c r="L11122" s="91"/>
    </row>
    <row r="11123" spans="2:12" x14ac:dyDescent="0.25">
      <c r="B11123" s="67" t="s">
        <v>504</v>
      </c>
      <c r="C11123" s="67" t="s">
        <v>505</v>
      </c>
      <c r="D11123" s="68" t="s">
        <v>377</v>
      </c>
      <c r="E11123" s="67" t="s">
        <v>378</v>
      </c>
      <c r="F11123" s="68" t="s">
        <v>514</v>
      </c>
      <c r="G11123" s="67" t="s">
        <v>515</v>
      </c>
      <c r="H11123" s="68" t="s">
        <v>363</v>
      </c>
      <c r="I11123" s="69">
        <v>0</v>
      </c>
      <c r="J11123" s="69">
        <v>0</v>
      </c>
      <c r="K11123" s="91"/>
      <c r="L11123" s="91"/>
    </row>
    <row r="11124" spans="2:12" x14ac:dyDescent="0.25">
      <c r="B11124" s="67" t="s">
        <v>504</v>
      </c>
      <c r="C11124" s="67" t="s">
        <v>505</v>
      </c>
      <c r="D11124" s="68" t="s">
        <v>377</v>
      </c>
      <c r="E11124" s="67" t="s">
        <v>378</v>
      </c>
      <c r="F11124" s="68" t="s">
        <v>514</v>
      </c>
      <c r="G11124" s="67" t="s">
        <v>515</v>
      </c>
      <c r="H11124" s="68" t="s">
        <v>362</v>
      </c>
      <c r="I11124" s="69">
        <v>0</v>
      </c>
      <c r="J11124" s="69">
        <v>0</v>
      </c>
      <c r="K11124" s="91"/>
      <c r="L11124" s="91"/>
    </row>
    <row r="11125" spans="2:12" x14ac:dyDescent="0.25">
      <c r="B11125" s="67" t="s">
        <v>504</v>
      </c>
      <c r="C11125" s="67" t="s">
        <v>505</v>
      </c>
      <c r="D11125" s="68" t="s">
        <v>377</v>
      </c>
      <c r="E11125" s="67" t="s">
        <v>378</v>
      </c>
      <c r="F11125" s="68" t="s">
        <v>514</v>
      </c>
      <c r="G11125" s="67" t="s">
        <v>515</v>
      </c>
      <c r="H11125" s="68" t="s">
        <v>362</v>
      </c>
      <c r="I11125" s="69">
        <v>0</v>
      </c>
      <c r="J11125" s="69">
        <v>0</v>
      </c>
      <c r="K11125" s="91"/>
      <c r="L11125" s="91"/>
    </row>
    <row r="11126" spans="2:12" x14ac:dyDescent="0.25">
      <c r="B11126" s="67" t="s">
        <v>504</v>
      </c>
      <c r="C11126" s="67" t="s">
        <v>505</v>
      </c>
      <c r="D11126" s="68" t="s">
        <v>377</v>
      </c>
      <c r="E11126" s="67" t="s">
        <v>378</v>
      </c>
      <c r="F11126" s="68" t="s">
        <v>514</v>
      </c>
      <c r="G11126" s="67" t="s">
        <v>515</v>
      </c>
      <c r="H11126" s="68" t="s">
        <v>363</v>
      </c>
      <c r="I11126" s="69">
        <v>0</v>
      </c>
      <c r="J11126" s="69">
        <v>0</v>
      </c>
      <c r="K11126" s="91"/>
      <c r="L11126" s="91"/>
    </row>
    <row r="11127" spans="2:12" x14ac:dyDescent="0.25">
      <c r="B11127" s="67" t="s">
        <v>504</v>
      </c>
      <c r="C11127" s="67" t="s">
        <v>505</v>
      </c>
      <c r="D11127" s="68" t="s">
        <v>377</v>
      </c>
      <c r="E11127" s="67" t="s">
        <v>378</v>
      </c>
      <c r="F11127" s="68" t="s">
        <v>514</v>
      </c>
      <c r="G11127" s="67" t="s">
        <v>515</v>
      </c>
      <c r="H11127" s="68" t="s">
        <v>364</v>
      </c>
      <c r="I11127" s="69">
        <v>0</v>
      </c>
      <c r="J11127" s="69">
        <v>0</v>
      </c>
      <c r="K11127" s="91"/>
      <c r="L11127" s="91"/>
    </row>
    <row r="11128" spans="2:12" x14ac:dyDescent="0.25">
      <c r="B11128" s="67" t="s">
        <v>504</v>
      </c>
      <c r="C11128" s="67" t="s">
        <v>505</v>
      </c>
      <c r="D11128" s="68" t="s">
        <v>377</v>
      </c>
      <c r="E11128" s="67" t="s">
        <v>378</v>
      </c>
      <c r="F11128" s="68" t="s">
        <v>514</v>
      </c>
      <c r="G11128" s="67" t="s">
        <v>515</v>
      </c>
      <c r="H11128" s="68" t="s">
        <v>362</v>
      </c>
      <c r="I11128" s="69">
        <v>0</v>
      </c>
      <c r="J11128" s="69">
        <v>0</v>
      </c>
      <c r="K11128" s="91"/>
      <c r="L11128" s="91"/>
    </row>
    <row r="11129" spans="2:12" x14ac:dyDescent="0.25">
      <c r="B11129" s="67" t="s">
        <v>504</v>
      </c>
      <c r="C11129" s="67" t="s">
        <v>505</v>
      </c>
      <c r="D11129" s="68" t="s">
        <v>377</v>
      </c>
      <c r="E11129" s="67" t="s">
        <v>378</v>
      </c>
      <c r="F11129" s="68" t="s">
        <v>514</v>
      </c>
      <c r="G11129" s="67" t="s">
        <v>515</v>
      </c>
      <c r="H11129" s="68" t="s">
        <v>363</v>
      </c>
      <c r="I11129" s="69">
        <v>0</v>
      </c>
      <c r="J11129" s="69">
        <v>0</v>
      </c>
      <c r="K11129" s="91"/>
      <c r="L11129" s="91"/>
    </row>
    <row r="11130" spans="2:12" x14ac:dyDescent="0.25">
      <c r="B11130" s="67" t="s">
        <v>504</v>
      </c>
      <c r="C11130" s="67" t="s">
        <v>505</v>
      </c>
      <c r="D11130" s="68" t="s">
        <v>377</v>
      </c>
      <c r="E11130" s="67" t="s">
        <v>378</v>
      </c>
      <c r="F11130" s="68" t="s">
        <v>514</v>
      </c>
      <c r="G11130" s="67" t="s">
        <v>515</v>
      </c>
      <c r="H11130" s="68" t="s">
        <v>364</v>
      </c>
      <c r="I11130" s="69">
        <v>0</v>
      </c>
      <c r="J11130" s="69">
        <v>0</v>
      </c>
      <c r="K11130" s="91"/>
      <c r="L11130" s="91"/>
    </row>
    <row r="11131" spans="2:12" x14ac:dyDescent="0.25">
      <c r="B11131" s="67" t="s">
        <v>504</v>
      </c>
      <c r="C11131" s="67" t="s">
        <v>505</v>
      </c>
      <c r="D11131" s="68" t="s">
        <v>377</v>
      </c>
      <c r="E11131" s="67" t="s">
        <v>378</v>
      </c>
      <c r="F11131" s="68" t="s">
        <v>514</v>
      </c>
      <c r="G11131" s="67" t="s">
        <v>515</v>
      </c>
      <c r="H11131" s="68" t="s">
        <v>364</v>
      </c>
      <c r="I11131" s="69">
        <v>0</v>
      </c>
      <c r="J11131" s="69">
        <v>0</v>
      </c>
      <c r="K11131" s="91"/>
      <c r="L11131" s="91"/>
    </row>
    <row r="11132" spans="2:12" x14ac:dyDescent="0.25">
      <c r="B11132" s="67" t="s">
        <v>504</v>
      </c>
      <c r="C11132" s="67" t="s">
        <v>505</v>
      </c>
      <c r="D11132" s="68" t="s">
        <v>377</v>
      </c>
      <c r="E11132" s="67" t="s">
        <v>378</v>
      </c>
      <c r="F11132" s="68" t="s">
        <v>514</v>
      </c>
      <c r="G11132" s="67" t="s">
        <v>515</v>
      </c>
      <c r="H11132" s="68" t="s">
        <v>362</v>
      </c>
      <c r="I11132" s="69">
        <v>0</v>
      </c>
      <c r="J11132" s="69">
        <v>0</v>
      </c>
      <c r="K11132" s="91"/>
      <c r="L11132" s="91"/>
    </row>
    <row r="11133" spans="2:12" x14ac:dyDescent="0.25">
      <c r="B11133" s="67" t="s">
        <v>504</v>
      </c>
      <c r="C11133" s="67" t="s">
        <v>505</v>
      </c>
      <c r="D11133" s="68" t="s">
        <v>377</v>
      </c>
      <c r="E11133" s="67" t="s">
        <v>378</v>
      </c>
      <c r="F11133" s="68" t="s">
        <v>514</v>
      </c>
      <c r="G11133" s="67" t="s">
        <v>515</v>
      </c>
      <c r="H11133" s="68" t="s">
        <v>363</v>
      </c>
      <c r="I11133" s="69">
        <v>0</v>
      </c>
      <c r="J11133" s="69">
        <v>0</v>
      </c>
      <c r="K11133" s="91"/>
      <c r="L11133" s="91"/>
    </row>
    <row r="11134" spans="2:12" x14ac:dyDescent="0.25">
      <c r="B11134" s="67" t="s">
        <v>504</v>
      </c>
      <c r="C11134" s="67" t="s">
        <v>505</v>
      </c>
      <c r="D11134" s="68" t="s">
        <v>377</v>
      </c>
      <c r="E11134" s="67" t="s">
        <v>378</v>
      </c>
      <c r="F11134" s="68" t="s">
        <v>514</v>
      </c>
      <c r="G11134" s="67" t="s">
        <v>515</v>
      </c>
      <c r="H11134" s="68" t="s">
        <v>363</v>
      </c>
      <c r="I11134" s="69">
        <v>0</v>
      </c>
      <c r="J11134" s="69">
        <v>0</v>
      </c>
      <c r="K11134" s="91"/>
      <c r="L11134" s="91"/>
    </row>
    <row r="11135" spans="2:12" x14ac:dyDescent="0.25">
      <c r="B11135" s="67" t="s">
        <v>504</v>
      </c>
      <c r="C11135" s="67" t="s">
        <v>505</v>
      </c>
      <c r="D11135" s="68" t="s">
        <v>377</v>
      </c>
      <c r="E11135" s="67" t="s">
        <v>378</v>
      </c>
      <c r="F11135" s="68" t="s">
        <v>514</v>
      </c>
      <c r="G11135" s="67" t="s">
        <v>515</v>
      </c>
      <c r="H11135" s="68" t="s">
        <v>363</v>
      </c>
      <c r="I11135" s="69">
        <v>0</v>
      </c>
      <c r="J11135" s="69">
        <v>0</v>
      </c>
      <c r="K11135" s="91"/>
      <c r="L11135" s="91"/>
    </row>
    <row r="11136" spans="2:12" x14ac:dyDescent="0.25">
      <c r="B11136" s="67" t="s">
        <v>504</v>
      </c>
      <c r="C11136" s="67" t="s">
        <v>505</v>
      </c>
      <c r="D11136" s="68" t="s">
        <v>377</v>
      </c>
      <c r="E11136" s="67" t="s">
        <v>378</v>
      </c>
      <c r="F11136" s="68" t="s">
        <v>516</v>
      </c>
      <c r="G11136" s="67" t="s">
        <v>517</v>
      </c>
      <c r="H11136" s="68" t="s">
        <v>362</v>
      </c>
      <c r="I11136" s="69">
        <v>0</v>
      </c>
      <c r="J11136" s="69">
        <v>0</v>
      </c>
      <c r="K11136" s="91"/>
      <c r="L11136" s="91"/>
    </row>
    <row r="11137" spans="2:12" x14ac:dyDescent="0.25">
      <c r="B11137" s="67" t="s">
        <v>504</v>
      </c>
      <c r="C11137" s="67" t="s">
        <v>505</v>
      </c>
      <c r="D11137" s="68" t="s">
        <v>377</v>
      </c>
      <c r="E11137" s="67" t="s">
        <v>378</v>
      </c>
      <c r="F11137" s="68" t="s">
        <v>516</v>
      </c>
      <c r="G11137" s="67" t="s">
        <v>517</v>
      </c>
      <c r="H11137" s="68" t="s">
        <v>363</v>
      </c>
      <c r="I11137" s="69">
        <v>0</v>
      </c>
      <c r="J11137" s="69">
        <v>0</v>
      </c>
      <c r="K11137" s="91"/>
      <c r="L11137" s="91"/>
    </row>
    <row r="11138" spans="2:12" x14ac:dyDescent="0.25">
      <c r="B11138" s="67" t="s">
        <v>504</v>
      </c>
      <c r="C11138" s="67" t="s">
        <v>505</v>
      </c>
      <c r="D11138" s="68" t="s">
        <v>377</v>
      </c>
      <c r="E11138" s="67" t="s">
        <v>378</v>
      </c>
      <c r="F11138" s="68" t="s">
        <v>516</v>
      </c>
      <c r="G11138" s="67" t="s">
        <v>517</v>
      </c>
      <c r="H11138" s="68" t="s">
        <v>363</v>
      </c>
      <c r="I11138" s="69">
        <v>0</v>
      </c>
      <c r="J11138" s="69">
        <v>0</v>
      </c>
      <c r="K11138" s="91"/>
      <c r="L11138" s="91"/>
    </row>
    <row r="11139" spans="2:12" x14ac:dyDescent="0.25">
      <c r="B11139" s="67" t="s">
        <v>504</v>
      </c>
      <c r="C11139" s="67" t="s">
        <v>505</v>
      </c>
      <c r="D11139" s="68" t="s">
        <v>377</v>
      </c>
      <c r="E11139" s="67" t="s">
        <v>378</v>
      </c>
      <c r="F11139" s="68" t="s">
        <v>516</v>
      </c>
      <c r="G11139" s="67" t="s">
        <v>517</v>
      </c>
      <c r="H11139" s="68" t="s">
        <v>362</v>
      </c>
      <c r="I11139" s="69">
        <v>30</v>
      </c>
      <c r="J11139" s="69">
        <v>40</v>
      </c>
      <c r="K11139" s="91"/>
      <c r="L11139" s="91"/>
    </row>
    <row r="11140" spans="2:12" x14ac:dyDescent="0.25">
      <c r="B11140" s="67" t="s">
        <v>504</v>
      </c>
      <c r="C11140" s="67" t="s">
        <v>505</v>
      </c>
      <c r="D11140" s="68" t="s">
        <v>377</v>
      </c>
      <c r="E11140" s="67" t="s">
        <v>378</v>
      </c>
      <c r="F11140" s="68" t="s">
        <v>516</v>
      </c>
      <c r="G11140" s="67" t="s">
        <v>517</v>
      </c>
      <c r="H11140" s="68" t="s">
        <v>363</v>
      </c>
      <c r="I11140" s="69">
        <v>108</v>
      </c>
      <c r="J11140" s="69">
        <v>111</v>
      </c>
      <c r="K11140" s="91"/>
      <c r="L11140" s="91"/>
    </row>
    <row r="11141" spans="2:12" x14ac:dyDescent="0.25">
      <c r="B11141" s="67" t="s">
        <v>504</v>
      </c>
      <c r="C11141" s="67" t="s">
        <v>505</v>
      </c>
      <c r="D11141" s="68" t="s">
        <v>377</v>
      </c>
      <c r="E11141" s="67" t="s">
        <v>378</v>
      </c>
      <c r="F11141" s="68" t="s">
        <v>516</v>
      </c>
      <c r="G11141" s="67" t="s">
        <v>517</v>
      </c>
      <c r="H11141" s="68" t="s">
        <v>364</v>
      </c>
      <c r="I11141" s="69">
        <v>15</v>
      </c>
      <c r="J11141" s="69">
        <v>5</v>
      </c>
      <c r="K11141" s="91"/>
      <c r="L11141" s="91"/>
    </row>
    <row r="11142" spans="2:12" x14ac:dyDescent="0.25">
      <c r="B11142" s="67" t="s">
        <v>504</v>
      </c>
      <c r="C11142" s="67" t="s">
        <v>505</v>
      </c>
      <c r="D11142" s="68" t="s">
        <v>377</v>
      </c>
      <c r="E11142" s="67" t="s">
        <v>378</v>
      </c>
      <c r="F11142" s="68" t="s">
        <v>516</v>
      </c>
      <c r="G11142" s="67" t="s">
        <v>517</v>
      </c>
      <c r="H11142" s="68" t="s">
        <v>362</v>
      </c>
      <c r="I11142" s="69">
        <v>0</v>
      </c>
      <c r="J11142" s="69">
        <v>5</v>
      </c>
      <c r="K11142" s="91"/>
      <c r="L11142" s="91"/>
    </row>
    <row r="11143" spans="2:12" x14ac:dyDescent="0.25">
      <c r="B11143" s="67" t="s">
        <v>504</v>
      </c>
      <c r="C11143" s="67" t="s">
        <v>505</v>
      </c>
      <c r="D11143" s="68" t="s">
        <v>377</v>
      </c>
      <c r="E11143" s="67" t="s">
        <v>378</v>
      </c>
      <c r="F11143" s="68" t="s">
        <v>516</v>
      </c>
      <c r="G11143" s="67" t="s">
        <v>517</v>
      </c>
      <c r="H11143" s="68" t="s">
        <v>362</v>
      </c>
      <c r="I11143" s="69">
        <v>50</v>
      </c>
      <c r="J11143" s="69">
        <v>55</v>
      </c>
      <c r="K11143" s="91"/>
      <c r="L11143" s="91"/>
    </row>
    <row r="11144" spans="2:12" x14ac:dyDescent="0.25">
      <c r="B11144" s="67" t="s">
        <v>504</v>
      </c>
      <c r="C11144" s="67" t="s">
        <v>505</v>
      </c>
      <c r="D11144" s="68" t="s">
        <v>377</v>
      </c>
      <c r="E11144" s="67" t="s">
        <v>378</v>
      </c>
      <c r="F11144" s="68" t="s">
        <v>516</v>
      </c>
      <c r="G11144" s="67" t="s">
        <v>517</v>
      </c>
      <c r="H11144" s="68" t="s">
        <v>363</v>
      </c>
      <c r="I11144" s="69">
        <v>56</v>
      </c>
      <c r="J11144" s="69">
        <v>34</v>
      </c>
      <c r="K11144" s="91"/>
      <c r="L11144" s="91"/>
    </row>
    <row r="11145" spans="2:12" x14ac:dyDescent="0.25">
      <c r="B11145" s="67" t="s">
        <v>504</v>
      </c>
      <c r="C11145" s="67" t="s">
        <v>505</v>
      </c>
      <c r="D11145" s="68" t="s">
        <v>377</v>
      </c>
      <c r="E11145" s="67" t="s">
        <v>378</v>
      </c>
      <c r="F11145" s="68" t="s">
        <v>516</v>
      </c>
      <c r="G11145" s="67" t="s">
        <v>517</v>
      </c>
      <c r="H11145" s="68" t="s">
        <v>364</v>
      </c>
      <c r="I11145" s="69">
        <v>42</v>
      </c>
      <c r="J11145" s="69">
        <v>55</v>
      </c>
      <c r="K11145" s="91"/>
      <c r="L11145" s="91"/>
    </row>
    <row r="11146" spans="2:12" x14ac:dyDescent="0.25">
      <c r="B11146" s="67" t="s">
        <v>504</v>
      </c>
      <c r="C11146" s="67" t="s">
        <v>505</v>
      </c>
      <c r="D11146" s="68" t="s">
        <v>377</v>
      </c>
      <c r="E11146" s="67" t="s">
        <v>378</v>
      </c>
      <c r="F11146" s="68" t="s">
        <v>516</v>
      </c>
      <c r="G11146" s="67" t="s">
        <v>517</v>
      </c>
      <c r="H11146" s="68" t="s">
        <v>362</v>
      </c>
      <c r="I11146" s="69">
        <v>238</v>
      </c>
      <c r="J11146" s="69">
        <v>274</v>
      </c>
      <c r="K11146" s="91"/>
      <c r="L11146" s="91"/>
    </row>
    <row r="11147" spans="2:12" x14ac:dyDescent="0.25">
      <c r="B11147" s="67" t="s">
        <v>504</v>
      </c>
      <c r="C11147" s="67" t="s">
        <v>505</v>
      </c>
      <c r="D11147" s="68" t="s">
        <v>377</v>
      </c>
      <c r="E11147" s="67" t="s">
        <v>378</v>
      </c>
      <c r="F11147" s="68" t="s">
        <v>516</v>
      </c>
      <c r="G11147" s="67" t="s">
        <v>517</v>
      </c>
      <c r="H11147" s="68" t="s">
        <v>363</v>
      </c>
      <c r="I11147" s="69">
        <v>122</v>
      </c>
      <c r="J11147" s="69">
        <v>126</v>
      </c>
      <c r="K11147" s="91"/>
      <c r="L11147" s="91"/>
    </row>
    <row r="11148" spans="2:12" x14ac:dyDescent="0.25">
      <c r="B11148" s="67" t="s">
        <v>504</v>
      </c>
      <c r="C11148" s="67" t="s">
        <v>505</v>
      </c>
      <c r="D11148" s="68" t="s">
        <v>377</v>
      </c>
      <c r="E11148" s="67" t="s">
        <v>378</v>
      </c>
      <c r="F11148" s="68" t="s">
        <v>516</v>
      </c>
      <c r="G11148" s="67" t="s">
        <v>517</v>
      </c>
      <c r="H11148" s="68" t="s">
        <v>364</v>
      </c>
      <c r="I11148" s="69">
        <v>24</v>
      </c>
      <c r="J11148" s="69">
        <v>60</v>
      </c>
      <c r="K11148" s="91"/>
      <c r="L11148" s="91"/>
    </row>
    <row r="11149" spans="2:12" x14ac:dyDescent="0.25">
      <c r="B11149" s="67" t="s">
        <v>504</v>
      </c>
      <c r="C11149" s="67" t="s">
        <v>505</v>
      </c>
      <c r="D11149" s="68" t="s">
        <v>377</v>
      </c>
      <c r="E11149" s="67" t="s">
        <v>378</v>
      </c>
      <c r="F11149" s="68" t="s">
        <v>516</v>
      </c>
      <c r="G11149" s="67" t="s">
        <v>517</v>
      </c>
      <c r="H11149" s="68" t="s">
        <v>362</v>
      </c>
      <c r="I11149" s="69">
        <v>0</v>
      </c>
      <c r="J11149" s="69">
        <v>0</v>
      </c>
      <c r="K11149" s="91"/>
      <c r="L11149" s="91"/>
    </row>
    <row r="11150" spans="2:12" x14ac:dyDescent="0.25">
      <c r="B11150" s="67" t="s">
        <v>504</v>
      </c>
      <c r="C11150" s="67" t="s">
        <v>505</v>
      </c>
      <c r="D11150" s="68" t="s">
        <v>377</v>
      </c>
      <c r="E11150" s="67" t="s">
        <v>378</v>
      </c>
      <c r="F11150" s="68" t="s">
        <v>516</v>
      </c>
      <c r="G11150" s="67" t="s">
        <v>517</v>
      </c>
      <c r="H11150" s="68" t="s">
        <v>363</v>
      </c>
      <c r="I11150" s="69">
        <v>0</v>
      </c>
      <c r="J11150" s="69">
        <v>0</v>
      </c>
      <c r="K11150" s="91"/>
      <c r="L11150" s="91"/>
    </row>
    <row r="11151" spans="2:12" x14ac:dyDescent="0.25">
      <c r="B11151" s="67" t="s">
        <v>504</v>
      </c>
      <c r="C11151" s="67" t="s">
        <v>505</v>
      </c>
      <c r="D11151" s="68" t="s">
        <v>377</v>
      </c>
      <c r="E11151" s="67" t="s">
        <v>378</v>
      </c>
      <c r="F11151" s="68" t="s">
        <v>516</v>
      </c>
      <c r="G11151" s="67" t="s">
        <v>517</v>
      </c>
      <c r="H11151" s="68" t="s">
        <v>362</v>
      </c>
      <c r="I11151" s="69">
        <v>0</v>
      </c>
      <c r="J11151" s="69">
        <v>0</v>
      </c>
      <c r="K11151" s="91"/>
      <c r="L11151" s="91"/>
    </row>
    <row r="11152" spans="2:12" x14ac:dyDescent="0.25">
      <c r="B11152" s="67" t="s">
        <v>504</v>
      </c>
      <c r="C11152" s="67" t="s">
        <v>505</v>
      </c>
      <c r="D11152" s="68" t="s">
        <v>377</v>
      </c>
      <c r="E11152" s="67" t="s">
        <v>378</v>
      </c>
      <c r="F11152" s="68" t="s">
        <v>516</v>
      </c>
      <c r="G11152" s="67" t="s">
        <v>517</v>
      </c>
      <c r="H11152" s="68" t="s">
        <v>363</v>
      </c>
      <c r="I11152" s="69">
        <v>0</v>
      </c>
      <c r="J11152" s="69">
        <v>4</v>
      </c>
      <c r="K11152" s="91"/>
      <c r="L11152" s="91"/>
    </row>
    <row r="11153" spans="2:12" x14ac:dyDescent="0.25">
      <c r="B11153" s="67" t="s">
        <v>504</v>
      </c>
      <c r="C11153" s="67" t="s">
        <v>505</v>
      </c>
      <c r="D11153" s="68" t="s">
        <v>377</v>
      </c>
      <c r="E11153" s="67" t="s">
        <v>378</v>
      </c>
      <c r="F11153" s="68" t="s">
        <v>516</v>
      </c>
      <c r="G11153" s="67" t="s">
        <v>517</v>
      </c>
      <c r="H11153" s="68" t="s">
        <v>364</v>
      </c>
      <c r="I11153" s="69">
        <v>0</v>
      </c>
      <c r="J11153" s="69">
        <v>0</v>
      </c>
      <c r="K11153" s="91"/>
      <c r="L11153" s="91"/>
    </row>
    <row r="11154" spans="2:12" x14ac:dyDescent="0.25">
      <c r="B11154" s="67" t="s">
        <v>504</v>
      </c>
      <c r="C11154" s="67" t="s">
        <v>505</v>
      </c>
      <c r="D11154" s="68" t="s">
        <v>377</v>
      </c>
      <c r="E11154" s="67" t="s">
        <v>378</v>
      </c>
      <c r="F11154" s="68" t="s">
        <v>516</v>
      </c>
      <c r="G11154" s="67" t="s">
        <v>517</v>
      </c>
      <c r="H11154" s="68" t="s">
        <v>363</v>
      </c>
      <c r="I11154" s="69">
        <v>12</v>
      </c>
      <c r="J11154" s="69">
        <v>45</v>
      </c>
      <c r="K11154" s="91"/>
      <c r="L11154" s="91"/>
    </row>
    <row r="11155" spans="2:12" x14ac:dyDescent="0.25">
      <c r="B11155" s="67" t="s">
        <v>504</v>
      </c>
      <c r="C11155" s="67" t="s">
        <v>505</v>
      </c>
      <c r="D11155" s="68" t="s">
        <v>377</v>
      </c>
      <c r="E11155" s="67" t="s">
        <v>378</v>
      </c>
      <c r="F11155" s="68" t="s">
        <v>516</v>
      </c>
      <c r="G11155" s="67" t="s">
        <v>517</v>
      </c>
      <c r="H11155" s="68" t="s">
        <v>364</v>
      </c>
      <c r="I11155" s="69">
        <v>0</v>
      </c>
      <c r="J11155" s="69">
        <v>-9</v>
      </c>
      <c r="K11155" s="91"/>
      <c r="L11155" s="91"/>
    </row>
    <row r="11156" spans="2:12" x14ac:dyDescent="0.25">
      <c r="B11156" s="67" t="s">
        <v>504</v>
      </c>
      <c r="C11156" s="67" t="s">
        <v>505</v>
      </c>
      <c r="D11156" s="68" t="s">
        <v>377</v>
      </c>
      <c r="E11156" s="67" t="s">
        <v>378</v>
      </c>
      <c r="F11156" s="68" t="s">
        <v>516</v>
      </c>
      <c r="G11156" s="67" t="s">
        <v>517</v>
      </c>
      <c r="H11156" s="68" t="s">
        <v>362</v>
      </c>
      <c r="I11156" s="69">
        <v>8</v>
      </c>
      <c r="J11156" s="69">
        <v>22</v>
      </c>
      <c r="K11156" s="91"/>
      <c r="L11156" s="91"/>
    </row>
    <row r="11157" spans="2:12" x14ac:dyDescent="0.25">
      <c r="B11157" s="67" t="s">
        <v>504</v>
      </c>
      <c r="C11157" s="67" t="s">
        <v>505</v>
      </c>
      <c r="D11157" s="68" t="s">
        <v>377</v>
      </c>
      <c r="E11157" s="67" t="s">
        <v>378</v>
      </c>
      <c r="F11157" s="68" t="s">
        <v>516</v>
      </c>
      <c r="G11157" s="67" t="s">
        <v>517</v>
      </c>
      <c r="H11157" s="68" t="s">
        <v>363</v>
      </c>
      <c r="I11157" s="69">
        <v>80</v>
      </c>
      <c r="J11157" s="69">
        <v>202</v>
      </c>
      <c r="K11157" s="91"/>
      <c r="L11157" s="91"/>
    </row>
    <row r="11158" spans="2:12" x14ac:dyDescent="0.25">
      <c r="B11158" s="67" t="s">
        <v>504</v>
      </c>
      <c r="C11158" s="67" t="s">
        <v>505</v>
      </c>
      <c r="D11158" s="68" t="s">
        <v>377</v>
      </c>
      <c r="E11158" s="67" t="s">
        <v>378</v>
      </c>
      <c r="F11158" s="68" t="s">
        <v>516</v>
      </c>
      <c r="G11158" s="67" t="s">
        <v>517</v>
      </c>
      <c r="H11158" s="68" t="s">
        <v>364</v>
      </c>
      <c r="I11158" s="69">
        <v>16</v>
      </c>
      <c r="J11158" s="69">
        <v>48</v>
      </c>
      <c r="K11158" s="91"/>
      <c r="L11158" s="91"/>
    </row>
    <row r="11159" spans="2:12" x14ac:dyDescent="0.25">
      <c r="B11159" s="67" t="s">
        <v>504</v>
      </c>
      <c r="C11159" s="67" t="s">
        <v>505</v>
      </c>
      <c r="D11159" s="68" t="s">
        <v>377</v>
      </c>
      <c r="E11159" s="67" t="s">
        <v>378</v>
      </c>
      <c r="F11159" s="68" t="s">
        <v>516</v>
      </c>
      <c r="G11159" s="67" t="s">
        <v>517</v>
      </c>
      <c r="H11159" s="68" t="s">
        <v>362</v>
      </c>
      <c r="I11159" s="69">
        <v>83</v>
      </c>
      <c r="J11159" s="69">
        <v>101</v>
      </c>
      <c r="K11159" s="91"/>
      <c r="L11159" s="91"/>
    </row>
    <row r="11160" spans="2:12" x14ac:dyDescent="0.25">
      <c r="B11160" s="67" t="s">
        <v>504</v>
      </c>
      <c r="C11160" s="67" t="s">
        <v>505</v>
      </c>
      <c r="D11160" s="68" t="s">
        <v>377</v>
      </c>
      <c r="E11160" s="67" t="s">
        <v>378</v>
      </c>
      <c r="F11160" s="68" t="s">
        <v>516</v>
      </c>
      <c r="G11160" s="67" t="s">
        <v>517</v>
      </c>
      <c r="H11160" s="68" t="s">
        <v>363</v>
      </c>
      <c r="I11160" s="69">
        <v>134</v>
      </c>
      <c r="J11160" s="69">
        <v>116</v>
      </c>
      <c r="K11160" s="91"/>
      <c r="L11160" s="91"/>
    </row>
    <row r="11161" spans="2:12" x14ac:dyDescent="0.25">
      <c r="B11161" s="67" t="s">
        <v>504</v>
      </c>
      <c r="C11161" s="67" t="s">
        <v>505</v>
      </c>
      <c r="D11161" s="68" t="s">
        <v>377</v>
      </c>
      <c r="E11161" s="67" t="s">
        <v>378</v>
      </c>
      <c r="F11161" s="68" t="s">
        <v>516</v>
      </c>
      <c r="G11161" s="67" t="s">
        <v>517</v>
      </c>
      <c r="H11161" s="68" t="s">
        <v>364</v>
      </c>
      <c r="I11161" s="69">
        <v>20</v>
      </c>
      <c r="J11161" s="69">
        <v>31</v>
      </c>
      <c r="K11161" s="91"/>
      <c r="L11161" s="91"/>
    </row>
    <row r="11162" spans="2:12" x14ac:dyDescent="0.25">
      <c r="B11162" s="67" t="s">
        <v>504</v>
      </c>
      <c r="C11162" s="67" t="s">
        <v>505</v>
      </c>
      <c r="D11162" s="68" t="s">
        <v>377</v>
      </c>
      <c r="E11162" s="67" t="s">
        <v>378</v>
      </c>
      <c r="F11162" s="68" t="s">
        <v>516</v>
      </c>
      <c r="G11162" s="67" t="s">
        <v>517</v>
      </c>
      <c r="H11162" s="68" t="s">
        <v>363</v>
      </c>
      <c r="I11162" s="69">
        <v>0</v>
      </c>
      <c r="J11162" s="69">
        <v>0</v>
      </c>
      <c r="K11162" s="91"/>
      <c r="L11162" s="91"/>
    </row>
    <row r="11163" spans="2:12" x14ac:dyDescent="0.25">
      <c r="B11163" s="67" t="s">
        <v>504</v>
      </c>
      <c r="C11163" s="67" t="s">
        <v>505</v>
      </c>
      <c r="D11163" s="68" t="s">
        <v>377</v>
      </c>
      <c r="E11163" s="67" t="s">
        <v>378</v>
      </c>
      <c r="F11163" s="68" t="s">
        <v>516</v>
      </c>
      <c r="G11163" s="67" t="s">
        <v>517</v>
      </c>
      <c r="H11163" s="68" t="s">
        <v>364</v>
      </c>
      <c r="I11163" s="69">
        <v>0</v>
      </c>
      <c r="J11163" s="69">
        <v>0</v>
      </c>
      <c r="K11163" s="91"/>
      <c r="L11163" s="91"/>
    </row>
    <row r="11164" spans="2:12" x14ac:dyDescent="0.25">
      <c r="B11164" s="67" t="s">
        <v>504</v>
      </c>
      <c r="C11164" s="67" t="s">
        <v>505</v>
      </c>
      <c r="D11164" s="68" t="s">
        <v>377</v>
      </c>
      <c r="E11164" s="67" t="s">
        <v>378</v>
      </c>
      <c r="F11164" s="68" t="s">
        <v>516</v>
      </c>
      <c r="G11164" s="67" t="s">
        <v>517</v>
      </c>
      <c r="H11164" s="68" t="s">
        <v>362</v>
      </c>
      <c r="I11164" s="69">
        <v>-24</v>
      </c>
      <c r="J11164" s="69">
        <v>0</v>
      </c>
      <c r="K11164" s="91"/>
      <c r="L11164" s="91"/>
    </row>
    <row r="11165" spans="2:12" x14ac:dyDescent="0.25">
      <c r="B11165" s="67" t="s">
        <v>504</v>
      </c>
      <c r="C11165" s="67" t="s">
        <v>505</v>
      </c>
      <c r="D11165" s="68" t="s">
        <v>377</v>
      </c>
      <c r="E11165" s="67" t="s">
        <v>378</v>
      </c>
      <c r="F11165" s="68" t="s">
        <v>516</v>
      </c>
      <c r="G11165" s="67" t="s">
        <v>517</v>
      </c>
      <c r="H11165" s="68" t="s">
        <v>363</v>
      </c>
      <c r="I11165" s="69">
        <v>0</v>
      </c>
      <c r="J11165" s="69">
        <v>0</v>
      </c>
      <c r="K11165" s="91"/>
      <c r="L11165" s="91"/>
    </row>
    <row r="11166" spans="2:12" x14ac:dyDescent="0.25">
      <c r="B11166" s="67" t="s">
        <v>504</v>
      </c>
      <c r="C11166" s="67" t="s">
        <v>505</v>
      </c>
      <c r="D11166" s="68" t="s">
        <v>377</v>
      </c>
      <c r="E11166" s="67" t="s">
        <v>378</v>
      </c>
      <c r="F11166" s="68" t="s">
        <v>516</v>
      </c>
      <c r="G11166" s="67" t="s">
        <v>517</v>
      </c>
      <c r="H11166" s="68" t="s">
        <v>364</v>
      </c>
      <c r="I11166" s="69">
        <v>0</v>
      </c>
      <c r="J11166" s="69">
        <v>0</v>
      </c>
      <c r="K11166" s="91"/>
      <c r="L11166" s="91"/>
    </row>
    <row r="11167" spans="2:12" x14ac:dyDescent="0.25">
      <c r="B11167" s="67" t="s">
        <v>504</v>
      </c>
      <c r="C11167" s="67" t="s">
        <v>505</v>
      </c>
      <c r="D11167" s="68" t="s">
        <v>377</v>
      </c>
      <c r="E11167" s="67" t="s">
        <v>378</v>
      </c>
      <c r="F11167" s="68" t="s">
        <v>516</v>
      </c>
      <c r="G11167" s="67" t="s">
        <v>517</v>
      </c>
      <c r="H11167" s="68" t="s">
        <v>362</v>
      </c>
      <c r="I11167" s="69">
        <v>0</v>
      </c>
      <c r="J11167" s="69">
        <v>12</v>
      </c>
      <c r="K11167" s="91"/>
      <c r="L11167" s="91"/>
    </row>
    <row r="11168" spans="2:12" x14ac:dyDescent="0.25">
      <c r="B11168" s="67" t="s">
        <v>504</v>
      </c>
      <c r="C11168" s="67" t="s">
        <v>505</v>
      </c>
      <c r="D11168" s="68" t="s">
        <v>377</v>
      </c>
      <c r="E11168" s="67" t="s">
        <v>378</v>
      </c>
      <c r="F11168" s="68" t="s">
        <v>516</v>
      </c>
      <c r="G11168" s="67" t="s">
        <v>517</v>
      </c>
      <c r="H11168" s="68" t="s">
        <v>363</v>
      </c>
      <c r="I11168" s="69">
        <v>25</v>
      </c>
      <c r="J11168" s="69">
        <v>56</v>
      </c>
      <c r="K11168" s="91"/>
      <c r="L11168" s="91"/>
    </row>
    <row r="11169" spans="2:12" x14ac:dyDescent="0.25">
      <c r="B11169" s="67" t="s">
        <v>504</v>
      </c>
      <c r="C11169" s="67" t="s">
        <v>505</v>
      </c>
      <c r="D11169" s="68" t="s">
        <v>377</v>
      </c>
      <c r="E11169" s="67" t="s">
        <v>378</v>
      </c>
      <c r="F11169" s="68" t="s">
        <v>516</v>
      </c>
      <c r="G11169" s="67" t="s">
        <v>517</v>
      </c>
      <c r="H11169" s="68" t="s">
        <v>364</v>
      </c>
      <c r="I11169" s="69">
        <v>0</v>
      </c>
      <c r="J11169" s="69">
        <v>0</v>
      </c>
      <c r="K11169" s="91"/>
      <c r="L11169" s="91"/>
    </row>
    <row r="11170" spans="2:12" x14ac:dyDescent="0.25">
      <c r="B11170" s="67" t="s">
        <v>504</v>
      </c>
      <c r="C11170" s="67" t="s">
        <v>505</v>
      </c>
      <c r="D11170" s="68" t="s">
        <v>377</v>
      </c>
      <c r="E11170" s="67" t="s">
        <v>378</v>
      </c>
      <c r="F11170" s="68" t="s">
        <v>516</v>
      </c>
      <c r="G11170" s="67" t="s">
        <v>517</v>
      </c>
      <c r="H11170" s="68" t="s">
        <v>362</v>
      </c>
      <c r="I11170" s="69">
        <v>0</v>
      </c>
      <c r="J11170" s="69">
        <v>0</v>
      </c>
      <c r="K11170" s="91"/>
      <c r="L11170" s="91"/>
    </row>
    <row r="11171" spans="2:12" x14ac:dyDescent="0.25">
      <c r="B11171" s="67" t="s">
        <v>504</v>
      </c>
      <c r="C11171" s="67" t="s">
        <v>505</v>
      </c>
      <c r="D11171" s="68" t="s">
        <v>377</v>
      </c>
      <c r="E11171" s="67" t="s">
        <v>378</v>
      </c>
      <c r="F11171" s="68" t="s">
        <v>516</v>
      </c>
      <c r="G11171" s="67" t="s">
        <v>517</v>
      </c>
      <c r="H11171" s="68" t="s">
        <v>363</v>
      </c>
      <c r="I11171" s="69">
        <v>0</v>
      </c>
      <c r="J11171" s="69">
        <v>0</v>
      </c>
      <c r="K11171" s="91"/>
      <c r="L11171" s="91"/>
    </row>
    <row r="11172" spans="2:12" x14ac:dyDescent="0.25">
      <c r="B11172" s="67" t="s">
        <v>504</v>
      </c>
      <c r="C11172" s="67" t="s">
        <v>505</v>
      </c>
      <c r="D11172" s="68" t="s">
        <v>377</v>
      </c>
      <c r="E11172" s="67" t="s">
        <v>378</v>
      </c>
      <c r="F11172" s="68" t="s">
        <v>516</v>
      </c>
      <c r="G11172" s="67" t="s">
        <v>517</v>
      </c>
      <c r="H11172" s="68" t="s">
        <v>364</v>
      </c>
      <c r="I11172" s="69">
        <v>0</v>
      </c>
      <c r="J11172" s="69">
        <v>0</v>
      </c>
      <c r="K11172" s="91"/>
      <c r="L11172" s="91"/>
    </row>
    <row r="11173" spans="2:12" x14ac:dyDescent="0.25">
      <c r="B11173" s="67" t="s">
        <v>504</v>
      </c>
      <c r="C11173" s="67" t="s">
        <v>505</v>
      </c>
      <c r="D11173" s="68" t="s">
        <v>377</v>
      </c>
      <c r="E11173" s="67" t="s">
        <v>378</v>
      </c>
      <c r="F11173" s="68" t="s">
        <v>516</v>
      </c>
      <c r="G11173" s="67" t="s">
        <v>517</v>
      </c>
      <c r="H11173" s="68" t="s">
        <v>362</v>
      </c>
      <c r="I11173" s="69">
        <v>0</v>
      </c>
      <c r="J11173" s="69">
        <v>0</v>
      </c>
      <c r="K11173" s="91"/>
      <c r="L11173" s="91"/>
    </row>
    <row r="11174" spans="2:12" x14ac:dyDescent="0.25">
      <c r="B11174" s="67" t="s">
        <v>504</v>
      </c>
      <c r="C11174" s="67" t="s">
        <v>505</v>
      </c>
      <c r="D11174" s="68" t="s">
        <v>377</v>
      </c>
      <c r="E11174" s="67" t="s">
        <v>378</v>
      </c>
      <c r="F11174" s="68" t="s">
        <v>516</v>
      </c>
      <c r="G11174" s="67" t="s">
        <v>517</v>
      </c>
      <c r="H11174" s="68" t="s">
        <v>363</v>
      </c>
      <c r="I11174" s="69">
        <v>14</v>
      </c>
      <c r="J11174" s="69">
        <v>18</v>
      </c>
      <c r="K11174" s="91"/>
      <c r="L11174" s="91"/>
    </row>
    <row r="11175" spans="2:12" x14ac:dyDescent="0.25">
      <c r="B11175" s="67" t="s">
        <v>504</v>
      </c>
      <c r="C11175" s="67" t="s">
        <v>505</v>
      </c>
      <c r="D11175" s="68" t="s">
        <v>377</v>
      </c>
      <c r="E11175" s="67" t="s">
        <v>378</v>
      </c>
      <c r="F11175" s="68" t="s">
        <v>516</v>
      </c>
      <c r="G11175" s="67" t="s">
        <v>517</v>
      </c>
      <c r="H11175" s="68" t="s">
        <v>364</v>
      </c>
      <c r="I11175" s="69">
        <v>17</v>
      </c>
      <c r="J11175" s="69">
        <v>0</v>
      </c>
      <c r="K11175" s="91"/>
      <c r="L11175" s="91"/>
    </row>
    <row r="11176" spans="2:12" x14ac:dyDescent="0.25">
      <c r="B11176" s="67" t="s">
        <v>504</v>
      </c>
      <c r="C11176" s="67" t="s">
        <v>505</v>
      </c>
      <c r="D11176" s="68" t="s">
        <v>377</v>
      </c>
      <c r="E11176" s="67" t="s">
        <v>378</v>
      </c>
      <c r="F11176" s="68" t="s">
        <v>516</v>
      </c>
      <c r="G11176" s="67" t="s">
        <v>517</v>
      </c>
      <c r="H11176" s="68" t="s">
        <v>362</v>
      </c>
      <c r="I11176" s="69">
        <v>20</v>
      </c>
      <c r="J11176" s="69">
        <v>0</v>
      </c>
      <c r="K11176" s="91"/>
      <c r="L11176" s="91"/>
    </row>
    <row r="11177" spans="2:12" x14ac:dyDescent="0.25">
      <c r="B11177" s="67" t="s">
        <v>504</v>
      </c>
      <c r="C11177" s="67" t="s">
        <v>505</v>
      </c>
      <c r="D11177" s="68" t="s">
        <v>377</v>
      </c>
      <c r="E11177" s="67" t="s">
        <v>378</v>
      </c>
      <c r="F11177" s="68" t="s">
        <v>516</v>
      </c>
      <c r="G11177" s="67" t="s">
        <v>517</v>
      </c>
      <c r="H11177" s="68" t="s">
        <v>363</v>
      </c>
      <c r="I11177" s="69">
        <v>90</v>
      </c>
      <c r="J11177" s="69">
        <v>117</v>
      </c>
      <c r="K11177" s="91"/>
      <c r="L11177" s="91"/>
    </row>
    <row r="11178" spans="2:12" x14ac:dyDescent="0.25">
      <c r="B11178" s="67" t="s">
        <v>504</v>
      </c>
      <c r="C11178" s="67" t="s">
        <v>505</v>
      </c>
      <c r="D11178" s="68" t="s">
        <v>377</v>
      </c>
      <c r="E11178" s="67" t="s">
        <v>378</v>
      </c>
      <c r="F11178" s="68" t="s">
        <v>516</v>
      </c>
      <c r="G11178" s="67" t="s">
        <v>517</v>
      </c>
      <c r="H11178" s="68" t="s">
        <v>364</v>
      </c>
      <c r="I11178" s="69">
        <v>0</v>
      </c>
      <c r="J11178" s="69">
        <v>0</v>
      </c>
      <c r="K11178" s="91"/>
      <c r="L11178" s="91"/>
    </row>
    <row r="11179" spans="2:12" x14ac:dyDescent="0.25">
      <c r="B11179" s="67" t="s">
        <v>504</v>
      </c>
      <c r="C11179" s="67" t="s">
        <v>505</v>
      </c>
      <c r="D11179" s="68" t="s">
        <v>377</v>
      </c>
      <c r="E11179" s="67" t="s">
        <v>378</v>
      </c>
      <c r="F11179" s="68" t="s">
        <v>516</v>
      </c>
      <c r="G11179" s="67" t="s">
        <v>517</v>
      </c>
      <c r="H11179" s="68" t="s">
        <v>362</v>
      </c>
      <c r="I11179" s="69">
        <v>0</v>
      </c>
      <c r="J11179" s="69">
        <v>0</v>
      </c>
      <c r="K11179" s="91"/>
      <c r="L11179" s="91"/>
    </row>
    <row r="11180" spans="2:12" x14ac:dyDescent="0.25">
      <c r="B11180" s="67" t="s">
        <v>504</v>
      </c>
      <c r="C11180" s="67" t="s">
        <v>505</v>
      </c>
      <c r="D11180" s="68" t="s">
        <v>377</v>
      </c>
      <c r="E11180" s="67" t="s">
        <v>378</v>
      </c>
      <c r="F11180" s="68" t="s">
        <v>516</v>
      </c>
      <c r="G11180" s="67" t="s">
        <v>517</v>
      </c>
      <c r="H11180" s="68" t="s">
        <v>363</v>
      </c>
      <c r="I11180" s="69">
        <v>0</v>
      </c>
      <c r="J11180" s="69">
        <v>0</v>
      </c>
      <c r="K11180" s="91"/>
      <c r="L11180" s="91"/>
    </row>
    <row r="11181" spans="2:12" x14ac:dyDescent="0.25">
      <c r="B11181" s="67" t="s">
        <v>504</v>
      </c>
      <c r="C11181" s="67" t="s">
        <v>505</v>
      </c>
      <c r="D11181" s="68" t="s">
        <v>377</v>
      </c>
      <c r="E11181" s="67" t="s">
        <v>378</v>
      </c>
      <c r="F11181" s="68" t="s">
        <v>516</v>
      </c>
      <c r="G11181" s="67" t="s">
        <v>517</v>
      </c>
      <c r="H11181" s="68" t="s">
        <v>362</v>
      </c>
      <c r="I11181" s="69">
        <v>73</v>
      </c>
      <c r="J11181" s="69">
        <v>96</v>
      </c>
      <c r="K11181" s="91"/>
      <c r="L11181" s="91"/>
    </row>
    <row r="11182" spans="2:12" x14ac:dyDescent="0.25">
      <c r="B11182" s="67" t="s">
        <v>504</v>
      </c>
      <c r="C11182" s="67" t="s">
        <v>505</v>
      </c>
      <c r="D11182" s="68" t="s">
        <v>377</v>
      </c>
      <c r="E11182" s="67" t="s">
        <v>378</v>
      </c>
      <c r="F11182" s="68" t="s">
        <v>516</v>
      </c>
      <c r="G11182" s="67" t="s">
        <v>517</v>
      </c>
      <c r="H11182" s="68" t="s">
        <v>363</v>
      </c>
      <c r="I11182" s="69">
        <v>124</v>
      </c>
      <c r="J11182" s="69">
        <v>148</v>
      </c>
      <c r="K11182" s="91"/>
      <c r="L11182" s="91"/>
    </row>
    <row r="11183" spans="2:12" x14ac:dyDescent="0.25">
      <c r="B11183" s="67" t="s">
        <v>504</v>
      </c>
      <c r="C11183" s="67" t="s">
        <v>505</v>
      </c>
      <c r="D11183" s="68" t="s">
        <v>377</v>
      </c>
      <c r="E11183" s="67" t="s">
        <v>378</v>
      </c>
      <c r="F11183" s="68" t="s">
        <v>516</v>
      </c>
      <c r="G11183" s="67" t="s">
        <v>517</v>
      </c>
      <c r="H11183" s="68" t="s">
        <v>364</v>
      </c>
      <c r="I11183" s="69">
        <v>81</v>
      </c>
      <c r="J11183" s="69">
        <v>80</v>
      </c>
      <c r="K11183" s="91"/>
      <c r="L11183" s="91"/>
    </row>
    <row r="11184" spans="2:12" x14ac:dyDescent="0.25">
      <c r="B11184" s="67" t="s">
        <v>504</v>
      </c>
      <c r="C11184" s="67" t="s">
        <v>505</v>
      </c>
      <c r="D11184" s="68" t="s">
        <v>377</v>
      </c>
      <c r="E11184" s="67" t="s">
        <v>378</v>
      </c>
      <c r="F11184" s="68" t="s">
        <v>516</v>
      </c>
      <c r="G11184" s="67" t="s">
        <v>517</v>
      </c>
      <c r="H11184" s="68" t="s">
        <v>362</v>
      </c>
      <c r="I11184" s="69">
        <v>130</v>
      </c>
      <c r="J11184" s="69">
        <v>137</v>
      </c>
      <c r="K11184" s="91"/>
      <c r="L11184" s="91"/>
    </row>
    <row r="11185" spans="2:12" x14ac:dyDescent="0.25">
      <c r="B11185" s="67" t="s">
        <v>504</v>
      </c>
      <c r="C11185" s="67" t="s">
        <v>505</v>
      </c>
      <c r="D11185" s="68" t="s">
        <v>377</v>
      </c>
      <c r="E11185" s="67" t="s">
        <v>378</v>
      </c>
      <c r="F11185" s="68" t="s">
        <v>516</v>
      </c>
      <c r="G11185" s="67" t="s">
        <v>517</v>
      </c>
      <c r="H11185" s="68" t="s">
        <v>363</v>
      </c>
      <c r="I11185" s="69">
        <v>120</v>
      </c>
      <c r="J11185" s="69">
        <v>158</v>
      </c>
      <c r="K11185" s="91"/>
      <c r="L11185" s="91"/>
    </row>
    <row r="11186" spans="2:12" x14ac:dyDescent="0.25">
      <c r="B11186" s="67" t="s">
        <v>504</v>
      </c>
      <c r="C11186" s="67" t="s">
        <v>505</v>
      </c>
      <c r="D11186" s="68" t="s">
        <v>377</v>
      </c>
      <c r="E11186" s="67" t="s">
        <v>378</v>
      </c>
      <c r="F11186" s="68" t="s">
        <v>516</v>
      </c>
      <c r="G11186" s="67" t="s">
        <v>517</v>
      </c>
      <c r="H11186" s="68" t="s">
        <v>364</v>
      </c>
      <c r="I11186" s="69">
        <v>40</v>
      </c>
      <c r="J11186" s="69">
        <v>100</v>
      </c>
      <c r="K11186" s="91"/>
      <c r="L11186" s="91"/>
    </row>
    <row r="11187" spans="2:12" x14ac:dyDescent="0.25">
      <c r="B11187" s="67" t="s">
        <v>504</v>
      </c>
      <c r="C11187" s="67" t="s">
        <v>505</v>
      </c>
      <c r="D11187" s="68" t="s">
        <v>377</v>
      </c>
      <c r="E11187" s="67" t="s">
        <v>378</v>
      </c>
      <c r="F11187" s="68" t="s">
        <v>516</v>
      </c>
      <c r="G11187" s="67" t="s">
        <v>517</v>
      </c>
      <c r="H11187" s="68" t="s">
        <v>362</v>
      </c>
      <c r="I11187" s="69">
        <v>110</v>
      </c>
      <c r="J11187" s="69">
        <v>107</v>
      </c>
      <c r="K11187" s="91"/>
      <c r="L11187" s="91"/>
    </row>
    <row r="11188" spans="2:12" x14ac:dyDescent="0.25">
      <c r="B11188" s="67" t="s">
        <v>504</v>
      </c>
      <c r="C11188" s="67" t="s">
        <v>505</v>
      </c>
      <c r="D11188" s="68" t="s">
        <v>377</v>
      </c>
      <c r="E11188" s="67" t="s">
        <v>378</v>
      </c>
      <c r="F11188" s="68" t="s">
        <v>516</v>
      </c>
      <c r="G11188" s="67" t="s">
        <v>517</v>
      </c>
      <c r="H11188" s="68" t="s">
        <v>363</v>
      </c>
      <c r="I11188" s="69">
        <v>24</v>
      </c>
      <c r="J11188" s="69">
        <v>36</v>
      </c>
      <c r="K11188" s="91"/>
      <c r="L11188" s="91"/>
    </row>
    <row r="11189" spans="2:12" x14ac:dyDescent="0.25">
      <c r="B11189" s="67" t="s">
        <v>504</v>
      </c>
      <c r="C11189" s="67" t="s">
        <v>505</v>
      </c>
      <c r="D11189" s="68" t="s">
        <v>377</v>
      </c>
      <c r="E11189" s="67" t="s">
        <v>378</v>
      </c>
      <c r="F11189" s="68" t="s">
        <v>516</v>
      </c>
      <c r="G11189" s="67" t="s">
        <v>517</v>
      </c>
      <c r="H11189" s="68" t="s">
        <v>364</v>
      </c>
      <c r="I11189" s="69">
        <v>13</v>
      </c>
      <c r="J11189" s="69">
        <v>23</v>
      </c>
      <c r="K11189" s="91"/>
      <c r="L11189" s="91"/>
    </row>
    <row r="11190" spans="2:12" x14ac:dyDescent="0.25">
      <c r="B11190" s="67" t="s">
        <v>504</v>
      </c>
      <c r="C11190" s="67" t="s">
        <v>505</v>
      </c>
      <c r="D11190" s="68" t="s">
        <v>377</v>
      </c>
      <c r="E11190" s="67" t="s">
        <v>378</v>
      </c>
      <c r="F11190" s="68" t="s">
        <v>516</v>
      </c>
      <c r="G11190" s="67" t="s">
        <v>517</v>
      </c>
      <c r="H11190" s="68" t="s">
        <v>362</v>
      </c>
      <c r="I11190" s="69">
        <v>0</v>
      </c>
      <c r="J11190" s="69">
        <v>10</v>
      </c>
      <c r="K11190" s="91"/>
      <c r="L11190" s="91"/>
    </row>
    <row r="11191" spans="2:12" x14ac:dyDescent="0.25">
      <c r="B11191" s="67" t="s">
        <v>504</v>
      </c>
      <c r="C11191" s="67" t="s">
        <v>505</v>
      </c>
      <c r="D11191" s="68" t="s">
        <v>377</v>
      </c>
      <c r="E11191" s="67" t="s">
        <v>378</v>
      </c>
      <c r="F11191" s="68" t="s">
        <v>516</v>
      </c>
      <c r="G11191" s="67" t="s">
        <v>517</v>
      </c>
      <c r="H11191" s="68" t="s">
        <v>363</v>
      </c>
      <c r="I11191" s="69">
        <v>12</v>
      </c>
      <c r="J11191" s="69">
        <v>28</v>
      </c>
      <c r="K11191" s="91"/>
      <c r="L11191" s="91"/>
    </row>
    <row r="11192" spans="2:12" x14ac:dyDescent="0.25">
      <c r="B11192" s="67" t="s">
        <v>504</v>
      </c>
      <c r="C11192" s="67" t="s">
        <v>505</v>
      </c>
      <c r="D11192" s="68" t="s">
        <v>377</v>
      </c>
      <c r="E11192" s="67" t="s">
        <v>378</v>
      </c>
      <c r="F11192" s="68" t="s">
        <v>516</v>
      </c>
      <c r="G11192" s="67" t="s">
        <v>517</v>
      </c>
      <c r="H11192" s="68" t="s">
        <v>364</v>
      </c>
      <c r="I11192" s="69">
        <v>0</v>
      </c>
      <c r="J11192" s="69">
        <v>0</v>
      </c>
      <c r="K11192" s="91"/>
      <c r="L11192" s="91"/>
    </row>
    <row r="11193" spans="2:12" x14ac:dyDescent="0.25">
      <c r="B11193" s="67" t="s">
        <v>504</v>
      </c>
      <c r="C11193" s="67" t="s">
        <v>505</v>
      </c>
      <c r="D11193" s="68" t="s">
        <v>377</v>
      </c>
      <c r="E11193" s="67" t="s">
        <v>378</v>
      </c>
      <c r="F11193" s="68" t="s">
        <v>516</v>
      </c>
      <c r="G11193" s="67" t="s">
        <v>517</v>
      </c>
      <c r="H11193" s="68" t="s">
        <v>362</v>
      </c>
      <c r="I11193" s="69">
        <v>0</v>
      </c>
      <c r="J11193" s="69">
        <v>0</v>
      </c>
      <c r="K11193" s="91"/>
      <c r="L11193" s="91"/>
    </row>
    <row r="11194" spans="2:12" x14ac:dyDescent="0.25">
      <c r="B11194" s="67" t="s">
        <v>504</v>
      </c>
      <c r="C11194" s="67" t="s">
        <v>505</v>
      </c>
      <c r="D11194" s="68" t="s">
        <v>377</v>
      </c>
      <c r="E11194" s="67" t="s">
        <v>378</v>
      </c>
      <c r="F11194" s="68" t="s">
        <v>516</v>
      </c>
      <c r="G11194" s="67" t="s">
        <v>517</v>
      </c>
      <c r="H11194" s="68" t="s">
        <v>363</v>
      </c>
      <c r="I11194" s="69">
        <v>0</v>
      </c>
      <c r="J11194" s="69">
        <v>0</v>
      </c>
      <c r="K11194" s="91"/>
      <c r="L11194" s="91"/>
    </row>
    <row r="11195" spans="2:12" x14ac:dyDescent="0.25">
      <c r="B11195" s="67" t="s">
        <v>504</v>
      </c>
      <c r="C11195" s="67" t="s">
        <v>505</v>
      </c>
      <c r="D11195" s="68" t="s">
        <v>377</v>
      </c>
      <c r="E11195" s="67" t="s">
        <v>378</v>
      </c>
      <c r="F11195" s="68" t="s">
        <v>516</v>
      </c>
      <c r="G11195" s="67" t="s">
        <v>517</v>
      </c>
      <c r="H11195" s="68" t="s">
        <v>364</v>
      </c>
      <c r="I11195" s="69">
        <v>0</v>
      </c>
      <c r="J11195" s="69">
        <v>31</v>
      </c>
      <c r="K11195" s="91"/>
      <c r="L11195" s="91"/>
    </row>
    <row r="11196" spans="2:12" x14ac:dyDescent="0.25">
      <c r="B11196" s="67" t="s">
        <v>504</v>
      </c>
      <c r="C11196" s="67" t="s">
        <v>505</v>
      </c>
      <c r="D11196" s="68" t="s">
        <v>377</v>
      </c>
      <c r="E11196" s="67" t="s">
        <v>378</v>
      </c>
      <c r="F11196" s="68" t="s">
        <v>516</v>
      </c>
      <c r="G11196" s="67" t="s">
        <v>517</v>
      </c>
      <c r="H11196" s="68" t="s">
        <v>362</v>
      </c>
      <c r="I11196" s="69">
        <v>18</v>
      </c>
      <c r="J11196" s="69">
        <v>19</v>
      </c>
      <c r="K11196" s="91"/>
      <c r="L11196" s="91"/>
    </row>
    <row r="11197" spans="2:12" x14ac:dyDescent="0.25">
      <c r="B11197" s="67" t="s">
        <v>504</v>
      </c>
      <c r="C11197" s="67" t="s">
        <v>505</v>
      </c>
      <c r="D11197" s="68" t="s">
        <v>377</v>
      </c>
      <c r="E11197" s="67" t="s">
        <v>378</v>
      </c>
      <c r="F11197" s="68" t="s">
        <v>516</v>
      </c>
      <c r="G11197" s="67" t="s">
        <v>517</v>
      </c>
      <c r="H11197" s="68" t="s">
        <v>363</v>
      </c>
      <c r="I11197" s="69">
        <v>31</v>
      </c>
      <c r="J11197" s="69">
        <v>37</v>
      </c>
      <c r="K11197" s="91"/>
      <c r="L11197" s="91"/>
    </row>
    <row r="11198" spans="2:12" x14ac:dyDescent="0.25">
      <c r="B11198" s="67" t="s">
        <v>504</v>
      </c>
      <c r="C11198" s="67" t="s">
        <v>505</v>
      </c>
      <c r="D11198" s="68" t="s">
        <v>377</v>
      </c>
      <c r="E11198" s="67" t="s">
        <v>378</v>
      </c>
      <c r="F11198" s="68" t="s">
        <v>516</v>
      </c>
      <c r="G11198" s="67" t="s">
        <v>517</v>
      </c>
      <c r="H11198" s="68" t="s">
        <v>364</v>
      </c>
      <c r="I11198" s="69">
        <v>0</v>
      </c>
      <c r="J11198" s="69">
        <v>0</v>
      </c>
      <c r="K11198" s="91"/>
      <c r="L11198" s="91"/>
    </row>
    <row r="11199" spans="2:12" x14ac:dyDescent="0.25">
      <c r="B11199" s="67" t="s">
        <v>504</v>
      </c>
      <c r="C11199" s="67" t="s">
        <v>505</v>
      </c>
      <c r="D11199" s="68" t="s">
        <v>377</v>
      </c>
      <c r="E11199" s="67" t="s">
        <v>378</v>
      </c>
      <c r="F11199" s="68" t="s">
        <v>516</v>
      </c>
      <c r="G11199" s="67" t="s">
        <v>517</v>
      </c>
      <c r="H11199" s="68" t="s">
        <v>362</v>
      </c>
      <c r="I11199" s="69">
        <v>0</v>
      </c>
      <c r="J11199" s="69">
        <v>0</v>
      </c>
      <c r="K11199" s="91"/>
      <c r="L11199" s="91"/>
    </row>
    <row r="11200" spans="2:12" x14ac:dyDescent="0.25">
      <c r="B11200" s="67" t="s">
        <v>504</v>
      </c>
      <c r="C11200" s="67" t="s">
        <v>505</v>
      </c>
      <c r="D11200" s="68" t="s">
        <v>377</v>
      </c>
      <c r="E11200" s="67" t="s">
        <v>378</v>
      </c>
      <c r="F11200" s="68" t="s">
        <v>516</v>
      </c>
      <c r="G11200" s="67" t="s">
        <v>517</v>
      </c>
      <c r="H11200" s="68" t="s">
        <v>363</v>
      </c>
      <c r="I11200" s="69">
        <v>0</v>
      </c>
      <c r="J11200" s="69">
        <v>0</v>
      </c>
      <c r="K11200" s="91"/>
      <c r="L11200" s="91"/>
    </row>
    <row r="11201" spans="2:12" x14ac:dyDescent="0.25">
      <c r="B11201" s="67" t="s">
        <v>504</v>
      </c>
      <c r="C11201" s="67" t="s">
        <v>505</v>
      </c>
      <c r="D11201" s="68" t="s">
        <v>377</v>
      </c>
      <c r="E11201" s="67" t="s">
        <v>378</v>
      </c>
      <c r="F11201" s="68" t="s">
        <v>516</v>
      </c>
      <c r="G11201" s="67" t="s">
        <v>517</v>
      </c>
      <c r="H11201" s="68" t="s">
        <v>362</v>
      </c>
      <c r="I11201" s="69">
        <v>35</v>
      </c>
      <c r="J11201" s="69">
        <v>36</v>
      </c>
      <c r="K11201" s="91"/>
      <c r="L11201" s="91"/>
    </row>
    <row r="11202" spans="2:12" x14ac:dyDescent="0.25">
      <c r="B11202" s="67" t="s">
        <v>504</v>
      </c>
      <c r="C11202" s="67" t="s">
        <v>505</v>
      </c>
      <c r="D11202" s="68" t="s">
        <v>377</v>
      </c>
      <c r="E11202" s="67" t="s">
        <v>378</v>
      </c>
      <c r="F11202" s="68" t="s">
        <v>516</v>
      </c>
      <c r="G11202" s="67" t="s">
        <v>517</v>
      </c>
      <c r="H11202" s="68" t="s">
        <v>363</v>
      </c>
      <c r="I11202" s="69">
        <v>96</v>
      </c>
      <c r="J11202" s="69">
        <v>102</v>
      </c>
      <c r="K11202" s="91"/>
      <c r="L11202" s="91"/>
    </row>
    <row r="11203" spans="2:12" x14ac:dyDescent="0.25">
      <c r="B11203" s="67" t="s">
        <v>504</v>
      </c>
      <c r="C11203" s="67" t="s">
        <v>505</v>
      </c>
      <c r="D11203" s="68" t="s">
        <v>377</v>
      </c>
      <c r="E11203" s="67" t="s">
        <v>378</v>
      </c>
      <c r="F11203" s="68" t="s">
        <v>516</v>
      </c>
      <c r="G11203" s="67" t="s">
        <v>517</v>
      </c>
      <c r="H11203" s="68" t="s">
        <v>364</v>
      </c>
      <c r="I11203" s="69">
        <v>49</v>
      </c>
      <c r="J11203" s="69">
        <v>49</v>
      </c>
      <c r="K11203" s="91"/>
      <c r="L11203" s="91"/>
    </row>
    <row r="11204" spans="2:12" x14ac:dyDescent="0.25">
      <c r="B11204" s="67" t="s">
        <v>504</v>
      </c>
      <c r="C11204" s="67" t="s">
        <v>505</v>
      </c>
      <c r="D11204" s="68" t="s">
        <v>377</v>
      </c>
      <c r="E11204" s="67" t="s">
        <v>378</v>
      </c>
      <c r="F11204" s="68" t="s">
        <v>516</v>
      </c>
      <c r="G11204" s="67" t="s">
        <v>517</v>
      </c>
      <c r="H11204" s="68" t="s">
        <v>362</v>
      </c>
      <c r="I11204" s="69">
        <v>94</v>
      </c>
      <c r="J11204" s="69">
        <v>146</v>
      </c>
      <c r="K11204" s="91"/>
      <c r="L11204" s="91"/>
    </row>
    <row r="11205" spans="2:12" x14ac:dyDescent="0.25">
      <c r="B11205" s="67" t="s">
        <v>504</v>
      </c>
      <c r="C11205" s="67" t="s">
        <v>505</v>
      </c>
      <c r="D11205" s="68" t="s">
        <v>377</v>
      </c>
      <c r="E11205" s="67" t="s">
        <v>378</v>
      </c>
      <c r="F11205" s="68" t="s">
        <v>516</v>
      </c>
      <c r="G11205" s="67" t="s">
        <v>517</v>
      </c>
      <c r="H11205" s="68" t="s">
        <v>363</v>
      </c>
      <c r="I11205" s="69">
        <v>150</v>
      </c>
      <c r="J11205" s="69">
        <v>214</v>
      </c>
      <c r="K11205" s="91"/>
      <c r="L11205" s="91"/>
    </row>
    <row r="11206" spans="2:12" x14ac:dyDescent="0.25">
      <c r="B11206" s="67" t="s">
        <v>504</v>
      </c>
      <c r="C11206" s="67" t="s">
        <v>505</v>
      </c>
      <c r="D11206" s="68" t="s">
        <v>377</v>
      </c>
      <c r="E11206" s="67" t="s">
        <v>378</v>
      </c>
      <c r="F11206" s="68" t="s">
        <v>516</v>
      </c>
      <c r="G11206" s="67" t="s">
        <v>517</v>
      </c>
      <c r="H11206" s="68" t="s">
        <v>364</v>
      </c>
      <c r="I11206" s="69">
        <v>24</v>
      </c>
      <c r="J11206" s="69">
        <v>56</v>
      </c>
      <c r="K11206" s="91"/>
      <c r="L11206" s="91"/>
    </row>
    <row r="11207" spans="2:12" x14ac:dyDescent="0.25">
      <c r="B11207" s="67" t="s">
        <v>504</v>
      </c>
      <c r="C11207" s="67" t="s">
        <v>505</v>
      </c>
      <c r="D11207" s="68" t="s">
        <v>377</v>
      </c>
      <c r="E11207" s="67" t="s">
        <v>378</v>
      </c>
      <c r="F11207" s="68" t="s">
        <v>516</v>
      </c>
      <c r="G11207" s="67" t="s">
        <v>517</v>
      </c>
      <c r="H11207" s="68" t="s">
        <v>362</v>
      </c>
      <c r="I11207" s="69">
        <v>98</v>
      </c>
      <c r="J11207" s="69">
        <v>88</v>
      </c>
      <c r="K11207" s="91"/>
      <c r="L11207" s="91"/>
    </row>
    <row r="11208" spans="2:12" x14ac:dyDescent="0.25">
      <c r="B11208" s="67" t="s">
        <v>504</v>
      </c>
      <c r="C11208" s="67" t="s">
        <v>505</v>
      </c>
      <c r="D11208" s="68" t="s">
        <v>377</v>
      </c>
      <c r="E11208" s="67" t="s">
        <v>378</v>
      </c>
      <c r="F11208" s="68" t="s">
        <v>516</v>
      </c>
      <c r="G11208" s="67" t="s">
        <v>517</v>
      </c>
      <c r="H11208" s="68" t="s">
        <v>363</v>
      </c>
      <c r="I11208" s="69">
        <v>26</v>
      </c>
      <c r="J11208" s="69">
        <v>55</v>
      </c>
      <c r="K11208" s="91"/>
      <c r="L11208" s="91"/>
    </row>
    <row r="11209" spans="2:12" x14ac:dyDescent="0.25">
      <c r="B11209" s="67" t="s">
        <v>504</v>
      </c>
      <c r="C11209" s="67" t="s">
        <v>505</v>
      </c>
      <c r="D11209" s="68" t="s">
        <v>377</v>
      </c>
      <c r="E11209" s="67" t="s">
        <v>378</v>
      </c>
      <c r="F11209" s="68" t="s">
        <v>516</v>
      </c>
      <c r="G11209" s="67" t="s">
        <v>517</v>
      </c>
      <c r="H11209" s="68" t="s">
        <v>364</v>
      </c>
      <c r="I11209" s="69">
        <v>19</v>
      </c>
      <c r="J11209" s="69">
        <v>0</v>
      </c>
      <c r="K11209" s="91"/>
      <c r="L11209" s="91"/>
    </row>
    <row r="11210" spans="2:12" x14ac:dyDescent="0.25">
      <c r="B11210" s="67" t="s">
        <v>504</v>
      </c>
      <c r="C11210" s="67" t="s">
        <v>505</v>
      </c>
      <c r="D11210" s="68" t="s">
        <v>377</v>
      </c>
      <c r="E11210" s="67" t="s">
        <v>378</v>
      </c>
      <c r="F11210" s="68" t="s">
        <v>516</v>
      </c>
      <c r="G11210" s="67" t="s">
        <v>517</v>
      </c>
      <c r="H11210" s="68" t="s">
        <v>362</v>
      </c>
      <c r="I11210" s="69">
        <v>0</v>
      </c>
      <c r="J11210" s="69">
        <v>15</v>
      </c>
      <c r="K11210" s="91"/>
      <c r="L11210" s="91"/>
    </row>
    <row r="11211" spans="2:12" x14ac:dyDescent="0.25">
      <c r="B11211" s="67" t="s">
        <v>504</v>
      </c>
      <c r="C11211" s="67" t="s">
        <v>505</v>
      </c>
      <c r="D11211" s="68" t="s">
        <v>377</v>
      </c>
      <c r="E11211" s="67" t="s">
        <v>378</v>
      </c>
      <c r="F11211" s="68" t="s">
        <v>516</v>
      </c>
      <c r="G11211" s="67" t="s">
        <v>517</v>
      </c>
      <c r="H11211" s="68" t="s">
        <v>363</v>
      </c>
      <c r="I11211" s="69">
        <v>0</v>
      </c>
      <c r="J11211" s="69">
        <v>18</v>
      </c>
      <c r="K11211" s="91"/>
      <c r="L11211" s="91"/>
    </row>
    <row r="11212" spans="2:12" x14ac:dyDescent="0.25">
      <c r="B11212" s="67" t="s">
        <v>504</v>
      </c>
      <c r="C11212" s="67" t="s">
        <v>505</v>
      </c>
      <c r="D11212" s="68" t="s">
        <v>377</v>
      </c>
      <c r="E11212" s="67" t="s">
        <v>378</v>
      </c>
      <c r="F11212" s="68" t="s">
        <v>516</v>
      </c>
      <c r="G11212" s="67" t="s">
        <v>517</v>
      </c>
      <c r="H11212" s="68" t="s">
        <v>363</v>
      </c>
      <c r="I11212" s="69">
        <v>0</v>
      </c>
      <c r="J11212" s="69">
        <v>0</v>
      </c>
      <c r="K11212" s="91"/>
      <c r="L11212" s="91"/>
    </row>
    <row r="11213" spans="2:12" x14ac:dyDescent="0.25">
      <c r="B11213" s="67" t="s">
        <v>504</v>
      </c>
      <c r="C11213" s="67" t="s">
        <v>505</v>
      </c>
      <c r="D11213" s="68" t="s">
        <v>377</v>
      </c>
      <c r="E11213" s="67" t="s">
        <v>378</v>
      </c>
      <c r="F11213" s="68" t="s">
        <v>516</v>
      </c>
      <c r="G11213" s="67" t="s">
        <v>517</v>
      </c>
      <c r="H11213" s="68" t="s">
        <v>362</v>
      </c>
      <c r="I11213" s="69">
        <v>10</v>
      </c>
      <c r="J11213" s="69">
        <v>0</v>
      </c>
      <c r="K11213" s="91"/>
      <c r="L11213" s="91"/>
    </row>
    <row r="11214" spans="2:12" x14ac:dyDescent="0.25">
      <c r="B11214" s="67" t="s">
        <v>504</v>
      </c>
      <c r="C11214" s="67" t="s">
        <v>505</v>
      </c>
      <c r="D11214" s="68" t="s">
        <v>377</v>
      </c>
      <c r="E11214" s="67" t="s">
        <v>378</v>
      </c>
      <c r="F11214" s="68" t="s">
        <v>516</v>
      </c>
      <c r="G11214" s="67" t="s">
        <v>517</v>
      </c>
      <c r="H11214" s="68" t="s">
        <v>363</v>
      </c>
      <c r="I11214" s="69">
        <v>0</v>
      </c>
      <c r="J11214" s="69">
        <v>0</v>
      </c>
      <c r="K11214" s="91"/>
      <c r="L11214" s="91"/>
    </row>
    <row r="11215" spans="2:12" x14ac:dyDescent="0.25">
      <c r="B11215" s="67" t="s">
        <v>504</v>
      </c>
      <c r="C11215" s="67" t="s">
        <v>505</v>
      </c>
      <c r="D11215" s="68" t="s">
        <v>377</v>
      </c>
      <c r="E11215" s="67" t="s">
        <v>378</v>
      </c>
      <c r="F11215" s="68" t="s">
        <v>516</v>
      </c>
      <c r="G11215" s="67" t="s">
        <v>517</v>
      </c>
      <c r="H11215" s="68" t="s">
        <v>364</v>
      </c>
      <c r="I11215" s="69">
        <v>0</v>
      </c>
      <c r="J11215" s="69">
        <v>0</v>
      </c>
      <c r="K11215" s="91"/>
      <c r="L11215" s="91"/>
    </row>
    <row r="11216" spans="2:12" x14ac:dyDescent="0.25">
      <c r="B11216" s="67" t="s">
        <v>504</v>
      </c>
      <c r="C11216" s="67" t="s">
        <v>505</v>
      </c>
      <c r="D11216" s="68" t="s">
        <v>377</v>
      </c>
      <c r="E11216" s="67" t="s">
        <v>378</v>
      </c>
      <c r="F11216" s="68" t="s">
        <v>516</v>
      </c>
      <c r="G11216" s="67" t="s">
        <v>517</v>
      </c>
      <c r="H11216" s="68" t="s">
        <v>362</v>
      </c>
      <c r="I11216" s="69">
        <v>0</v>
      </c>
      <c r="J11216" s="69">
        <v>33</v>
      </c>
      <c r="K11216" s="91"/>
      <c r="L11216" s="91"/>
    </row>
    <row r="11217" spans="2:12" x14ac:dyDescent="0.25">
      <c r="B11217" s="67" t="s">
        <v>504</v>
      </c>
      <c r="C11217" s="67" t="s">
        <v>505</v>
      </c>
      <c r="D11217" s="68" t="s">
        <v>377</v>
      </c>
      <c r="E11217" s="67" t="s">
        <v>378</v>
      </c>
      <c r="F11217" s="68" t="s">
        <v>516</v>
      </c>
      <c r="G11217" s="67" t="s">
        <v>517</v>
      </c>
      <c r="H11217" s="68" t="s">
        <v>363</v>
      </c>
      <c r="I11217" s="69">
        <v>137</v>
      </c>
      <c r="J11217" s="69">
        <v>135</v>
      </c>
      <c r="K11217" s="91"/>
      <c r="L11217" s="91"/>
    </row>
    <row r="11218" spans="2:12" x14ac:dyDescent="0.25">
      <c r="B11218" s="67" t="s">
        <v>504</v>
      </c>
      <c r="C11218" s="67" t="s">
        <v>505</v>
      </c>
      <c r="D11218" s="68" t="s">
        <v>377</v>
      </c>
      <c r="E11218" s="67" t="s">
        <v>378</v>
      </c>
      <c r="F11218" s="68" t="s">
        <v>516</v>
      </c>
      <c r="G11218" s="67" t="s">
        <v>517</v>
      </c>
      <c r="H11218" s="68" t="s">
        <v>364</v>
      </c>
      <c r="I11218" s="69">
        <v>66</v>
      </c>
      <c r="J11218" s="69">
        <v>48</v>
      </c>
      <c r="K11218" s="91"/>
      <c r="L11218" s="91"/>
    </row>
    <row r="11219" spans="2:12" x14ac:dyDescent="0.25">
      <c r="B11219" s="67" t="s">
        <v>504</v>
      </c>
      <c r="C11219" s="67" t="s">
        <v>505</v>
      </c>
      <c r="D11219" s="68" t="s">
        <v>377</v>
      </c>
      <c r="E11219" s="67" t="s">
        <v>378</v>
      </c>
      <c r="F11219" s="68" t="s">
        <v>516</v>
      </c>
      <c r="G11219" s="67" t="s">
        <v>517</v>
      </c>
      <c r="H11219" s="68" t="s">
        <v>363</v>
      </c>
      <c r="I11219" s="69">
        <v>1</v>
      </c>
      <c r="J11219" s="69">
        <v>1</v>
      </c>
      <c r="K11219" s="91"/>
      <c r="L11219" s="91"/>
    </row>
    <row r="11220" spans="2:12" x14ac:dyDescent="0.25">
      <c r="B11220" s="67" t="s">
        <v>504</v>
      </c>
      <c r="C11220" s="67" t="s">
        <v>505</v>
      </c>
      <c r="D11220" s="68" t="s">
        <v>377</v>
      </c>
      <c r="E11220" s="67" t="s">
        <v>378</v>
      </c>
      <c r="F11220" s="68" t="s">
        <v>516</v>
      </c>
      <c r="G11220" s="67" t="s">
        <v>517</v>
      </c>
      <c r="H11220" s="68" t="s">
        <v>362</v>
      </c>
      <c r="I11220" s="69">
        <v>0</v>
      </c>
      <c r="J11220" s="69">
        <v>10</v>
      </c>
      <c r="K11220" s="91"/>
      <c r="L11220" s="91"/>
    </row>
    <row r="11221" spans="2:12" x14ac:dyDescent="0.25">
      <c r="B11221" s="67" t="s">
        <v>504</v>
      </c>
      <c r="C11221" s="67" t="s">
        <v>505</v>
      </c>
      <c r="D11221" s="68" t="s">
        <v>377</v>
      </c>
      <c r="E11221" s="67" t="s">
        <v>378</v>
      </c>
      <c r="F11221" s="68" t="s">
        <v>516</v>
      </c>
      <c r="G11221" s="67" t="s">
        <v>517</v>
      </c>
      <c r="H11221" s="68" t="s">
        <v>363</v>
      </c>
      <c r="I11221" s="69">
        <v>0</v>
      </c>
      <c r="J11221" s="69">
        <v>0</v>
      </c>
      <c r="K11221" s="91"/>
      <c r="L11221" s="91"/>
    </row>
    <row r="11222" spans="2:12" x14ac:dyDescent="0.25">
      <c r="B11222" s="67" t="s">
        <v>504</v>
      </c>
      <c r="C11222" s="67" t="s">
        <v>505</v>
      </c>
      <c r="D11222" s="68" t="s">
        <v>377</v>
      </c>
      <c r="E11222" s="67" t="s">
        <v>378</v>
      </c>
      <c r="F11222" s="68" t="s">
        <v>516</v>
      </c>
      <c r="G11222" s="67" t="s">
        <v>517</v>
      </c>
      <c r="H11222" s="68" t="s">
        <v>362</v>
      </c>
      <c r="I11222" s="69">
        <v>117</v>
      </c>
      <c r="J11222" s="69">
        <v>69</v>
      </c>
      <c r="K11222" s="91"/>
      <c r="L11222" s="91"/>
    </row>
    <row r="11223" spans="2:12" x14ac:dyDescent="0.25">
      <c r="B11223" s="67" t="s">
        <v>504</v>
      </c>
      <c r="C11223" s="67" t="s">
        <v>505</v>
      </c>
      <c r="D11223" s="68" t="s">
        <v>377</v>
      </c>
      <c r="E11223" s="67" t="s">
        <v>378</v>
      </c>
      <c r="F11223" s="68" t="s">
        <v>516</v>
      </c>
      <c r="G11223" s="67" t="s">
        <v>517</v>
      </c>
      <c r="H11223" s="68" t="s">
        <v>363</v>
      </c>
      <c r="I11223" s="69">
        <v>90</v>
      </c>
      <c r="J11223" s="69">
        <v>48</v>
      </c>
      <c r="K11223" s="91"/>
      <c r="L11223" s="91"/>
    </row>
    <row r="11224" spans="2:12" x14ac:dyDescent="0.25">
      <c r="B11224" s="67" t="s">
        <v>504</v>
      </c>
      <c r="C11224" s="67" t="s">
        <v>505</v>
      </c>
      <c r="D11224" s="68" t="s">
        <v>377</v>
      </c>
      <c r="E11224" s="67" t="s">
        <v>378</v>
      </c>
      <c r="F11224" s="68" t="s">
        <v>516</v>
      </c>
      <c r="G11224" s="67" t="s">
        <v>517</v>
      </c>
      <c r="H11224" s="68" t="s">
        <v>364</v>
      </c>
      <c r="I11224" s="69">
        <v>0</v>
      </c>
      <c r="J11224" s="69">
        <v>0</v>
      </c>
      <c r="K11224" s="91"/>
      <c r="L11224" s="91"/>
    </row>
    <row r="11225" spans="2:12" x14ac:dyDescent="0.25">
      <c r="B11225" s="67" t="s">
        <v>504</v>
      </c>
      <c r="C11225" s="67" t="s">
        <v>505</v>
      </c>
      <c r="D11225" s="68" t="s">
        <v>377</v>
      </c>
      <c r="E11225" s="67" t="s">
        <v>378</v>
      </c>
      <c r="F11225" s="68" t="s">
        <v>516</v>
      </c>
      <c r="G11225" s="67" t="s">
        <v>517</v>
      </c>
      <c r="H11225" s="68" t="s">
        <v>362</v>
      </c>
      <c r="I11225" s="69">
        <v>26</v>
      </c>
      <c r="J11225" s="69">
        <v>44</v>
      </c>
      <c r="K11225" s="91"/>
      <c r="L11225" s="91"/>
    </row>
    <row r="11226" spans="2:12" x14ac:dyDescent="0.25">
      <c r="B11226" s="67" t="s">
        <v>504</v>
      </c>
      <c r="C11226" s="67" t="s">
        <v>505</v>
      </c>
      <c r="D11226" s="68" t="s">
        <v>377</v>
      </c>
      <c r="E11226" s="67" t="s">
        <v>378</v>
      </c>
      <c r="F11226" s="68" t="s">
        <v>516</v>
      </c>
      <c r="G11226" s="67" t="s">
        <v>517</v>
      </c>
      <c r="H11226" s="68" t="s">
        <v>363</v>
      </c>
      <c r="I11226" s="69">
        <v>68</v>
      </c>
      <c r="J11226" s="69">
        <v>135</v>
      </c>
      <c r="K11226" s="91"/>
      <c r="L11226" s="91"/>
    </row>
    <row r="11227" spans="2:12" x14ac:dyDescent="0.25">
      <c r="B11227" s="67" t="s">
        <v>504</v>
      </c>
      <c r="C11227" s="67" t="s">
        <v>505</v>
      </c>
      <c r="D11227" s="68" t="s">
        <v>377</v>
      </c>
      <c r="E11227" s="67" t="s">
        <v>378</v>
      </c>
      <c r="F11227" s="68" t="s">
        <v>516</v>
      </c>
      <c r="G11227" s="67" t="s">
        <v>517</v>
      </c>
      <c r="H11227" s="68" t="s">
        <v>364</v>
      </c>
      <c r="I11227" s="69">
        <v>21</v>
      </c>
      <c r="J11227" s="69">
        <v>27</v>
      </c>
      <c r="K11227" s="91"/>
      <c r="L11227" s="91"/>
    </row>
    <row r="11228" spans="2:12" x14ac:dyDescent="0.25">
      <c r="B11228" s="67" t="s">
        <v>504</v>
      </c>
      <c r="C11228" s="67" t="s">
        <v>505</v>
      </c>
      <c r="D11228" s="68" t="s">
        <v>377</v>
      </c>
      <c r="E11228" s="67" t="s">
        <v>378</v>
      </c>
      <c r="F11228" s="68" t="s">
        <v>516</v>
      </c>
      <c r="G11228" s="67" t="s">
        <v>517</v>
      </c>
      <c r="H11228" s="68" t="s">
        <v>362</v>
      </c>
      <c r="I11228" s="69">
        <v>22</v>
      </c>
      <c r="J11228" s="69">
        <v>0</v>
      </c>
      <c r="K11228" s="91"/>
      <c r="L11228" s="91"/>
    </row>
    <row r="11229" spans="2:12" x14ac:dyDescent="0.25">
      <c r="B11229" s="67" t="s">
        <v>504</v>
      </c>
      <c r="C11229" s="67" t="s">
        <v>505</v>
      </c>
      <c r="D11229" s="68" t="s">
        <v>377</v>
      </c>
      <c r="E11229" s="67" t="s">
        <v>378</v>
      </c>
      <c r="F11229" s="68" t="s">
        <v>516</v>
      </c>
      <c r="G11229" s="67" t="s">
        <v>517</v>
      </c>
      <c r="H11229" s="68" t="s">
        <v>363</v>
      </c>
      <c r="I11229" s="69">
        <v>9</v>
      </c>
      <c r="J11229" s="69">
        <v>37</v>
      </c>
      <c r="K11229" s="91"/>
      <c r="L11229" s="91"/>
    </row>
    <row r="11230" spans="2:12" x14ac:dyDescent="0.25">
      <c r="B11230" s="67" t="s">
        <v>504</v>
      </c>
      <c r="C11230" s="67" t="s">
        <v>505</v>
      </c>
      <c r="D11230" s="68" t="s">
        <v>377</v>
      </c>
      <c r="E11230" s="67" t="s">
        <v>378</v>
      </c>
      <c r="F11230" s="68" t="s">
        <v>516</v>
      </c>
      <c r="G11230" s="67" t="s">
        <v>517</v>
      </c>
      <c r="H11230" s="68" t="s">
        <v>364</v>
      </c>
      <c r="I11230" s="69">
        <v>0</v>
      </c>
      <c r="J11230" s="69">
        <v>0</v>
      </c>
      <c r="K11230" s="91"/>
      <c r="L11230" s="91"/>
    </row>
    <row r="11231" spans="2:12" x14ac:dyDescent="0.25">
      <c r="B11231" s="67" t="s">
        <v>504</v>
      </c>
      <c r="C11231" s="67" t="s">
        <v>505</v>
      </c>
      <c r="D11231" s="68" t="s">
        <v>377</v>
      </c>
      <c r="E11231" s="67" t="s">
        <v>378</v>
      </c>
      <c r="F11231" s="68" t="s">
        <v>516</v>
      </c>
      <c r="G11231" s="67" t="s">
        <v>517</v>
      </c>
      <c r="H11231" s="68" t="s">
        <v>362</v>
      </c>
      <c r="I11231" s="69">
        <v>12</v>
      </c>
      <c r="J11231" s="69">
        <v>0</v>
      </c>
      <c r="K11231" s="91"/>
      <c r="L11231" s="91"/>
    </row>
    <row r="11232" spans="2:12" x14ac:dyDescent="0.25">
      <c r="B11232" s="67" t="s">
        <v>504</v>
      </c>
      <c r="C11232" s="67" t="s">
        <v>505</v>
      </c>
      <c r="D11232" s="68" t="s">
        <v>377</v>
      </c>
      <c r="E11232" s="67" t="s">
        <v>378</v>
      </c>
      <c r="F11232" s="68" t="s">
        <v>516</v>
      </c>
      <c r="G11232" s="67" t="s">
        <v>517</v>
      </c>
      <c r="H11232" s="68" t="s">
        <v>363</v>
      </c>
      <c r="I11232" s="69">
        <v>0</v>
      </c>
      <c r="J11232" s="69">
        <v>0</v>
      </c>
      <c r="K11232" s="91"/>
      <c r="L11232" s="91"/>
    </row>
    <row r="11233" spans="2:12" x14ac:dyDescent="0.25">
      <c r="B11233" s="67" t="s">
        <v>504</v>
      </c>
      <c r="C11233" s="67" t="s">
        <v>505</v>
      </c>
      <c r="D11233" s="68" t="s">
        <v>377</v>
      </c>
      <c r="E11233" s="67" t="s">
        <v>378</v>
      </c>
      <c r="F11233" s="68" t="s">
        <v>516</v>
      </c>
      <c r="G11233" s="67" t="s">
        <v>517</v>
      </c>
      <c r="H11233" s="68" t="s">
        <v>364</v>
      </c>
      <c r="I11233" s="69">
        <v>0</v>
      </c>
      <c r="J11233" s="69">
        <v>0</v>
      </c>
      <c r="K11233" s="91"/>
      <c r="L11233" s="91"/>
    </row>
    <row r="11234" spans="2:12" x14ac:dyDescent="0.25">
      <c r="B11234" s="67" t="s">
        <v>504</v>
      </c>
      <c r="C11234" s="67" t="s">
        <v>505</v>
      </c>
      <c r="D11234" s="68" t="s">
        <v>377</v>
      </c>
      <c r="E11234" s="67" t="s">
        <v>378</v>
      </c>
      <c r="F11234" s="68" t="s">
        <v>516</v>
      </c>
      <c r="G11234" s="67" t="s">
        <v>517</v>
      </c>
      <c r="H11234" s="68" t="s">
        <v>362</v>
      </c>
      <c r="I11234" s="69">
        <v>10</v>
      </c>
      <c r="J11234" s="69">
        <v>20</v>
      </c>
      <c r="K11234" s="91"/>
      <c r="L11234" s="91"/>
    </row>
    <row r="11235" spans="2:12" x14ac:dyDescent="0.25">
      <c r="B11235" s="67" t="s">
        <v>504</v>
      </c>
      <c r="C11235" s="67" t="s">
        <v>505</v>
      </c>
      <c r="D11235" s="68" t="s">
        <v>377</v>
      </c>
      <c r="E11235" s="67" t="s">
        <v>378</v>
      </c>
      <c r="F11235" s="68" t="s">
        <v>516</v>
      </c>
      <c r="G11235" s="67" t="s">
        <v>517</v>
      </c>
      <c r="H11235" s="68" t="s">
        <v>363</v>
      </c>
      <c r="I11235" s="69">
        <v>45</v>
      </c>
      <c r="J11235" s="69">
        <v>0</v>
      </c>
      <c r="K11235" s="91"/>
      <c r="L11235" s="91"/>
    </row>
    <row r="11236" spans="2:12" x14ac:dyDescent="0.25">
      <c r="B11236" s="67" t="s">
        <v>504</v>
      </c>
      <c r="C11236" s="67" t="s">
        <v>505</v>
      </c>
      <c r="D11236" s="68" t="s">
        <v>377</v>
      </c>
      <c r="E11236" s="67" t="s">
        <v>378</v>
      </c>
      <c r="F11236" s="68" t="s">
        <v>516</v>
      </c>
      <c r="G11236" s="67" t="s">
        <v>517</v>
      </c>
      <c r="H11236" s="68" t="s">
        <v>364</v>
      </c>
      <c r="I11236" s="69">
        <v>20</v>
      </c>
      <c r="J11236" s="69">
        <v>0</v>
      </c>
      <c r="K11236" s="91"/>
      <c r="L11236" s="91"/>
    </row>
    <row r="11237" spans="2:12" x14ac:dyDescent="0.25">
      <c r="B11237" s="67" t="s">
        <v>504</v>
      </c>
      <c r="C11237" s="67" t="s">
        <v>505</v>
      </c>
      <c r="D11237" s="68" t="s">
        <v>377</v>
      </c>
      <c r="E11237" s="67" t="s">
        <v>378</v>
      </c>
      <c r="F11237" s="68" t="s">
        <v>516</v>
      </c>
      <c r="G11237" s="67" t="s">
        <v>517</v>
      </c>
      <c r="H11237" s="68" t="s">
        <v>362</v>
      </c>
      <c r="I11237" s="69">
        <v>0</v>
      </c>
      <c r="J11237" s="69">
        <v>0</v>
      </c>
      <c r="K11237" s="91"/>
      <c r="L11237" s="91"/>
    </row>
    <row r="11238" spans="2:12" x14ac:dyDescent="0.25">
      <c r="B11238" s="67" t="s">
        <v>504</v>
      </c>
      <c r="C11238" s="67" t="s">
        <v>505</v>
      </c>
      <c r="D11238" s="68" t="s">
        <v>377</v>
      </c>
      <c r="E11238" s="67" t="s">
        <v>378</v>
      </c>
      <c r="F11238" s="68" t="s">
        <v>516</v>
      </c>
      <c r="G11238" s="67" t="s">
        <v>517</v>
      </c>
      <c r="H11238" s="68" t="s">
        <v>363</v>
      </c>
      <c r="I11238" s="69">
        <v>0</v>
      </c>
      <c r="J11238" s="69">
        <v>0</v>
      </c>
      <c r="K11238" s="91"/>
      <c r="L11238" s="91"/>
    </row>
    <row r="11239" spans="2:12" x14ac:dyDescent="0.25">
      <c r="B11239" s="67" t="s">
        <v>504</v>
      </c>
      <c r="C11239" s="67" t="s">
        <v>505</v>
      </c>
      <c r="D11239" s="68" t="s">
        <v>377</v>
      </c>
      <c r="E11239" s="67" t="s">
        <v>378</v>
      </c>
      <c r="F11239" s="68" t="s">
        <v>516</v>
      </c>
      <c r="G11239" s="67" t="s">
        <v>517</v>
      </c>
      <c r="H11239" s="68" t="s">
        <v>364</v>
      </c>
      <c r="I11239" s="69">
        <v>0</v>
      </c>
      <c r="J11239" s="69">
        <v>0</v>
      </c>
      <c r="K11239" s="91"/>
      <c r="L11239" s="91"/>
    </row>
    <row r="11240" spans="2:12" x14ac:dyDescent="0.25">
      <c r="B11240" s="67" t="s">
        <v>504</v>
      </c>
      <c r="C11240" s="67" t="s">
        <v>505</v>
      </c>
      <c r="D11240" s="68" t="s">
        <v>377</v>
      </c>
      <c r="E11240" s="67" t="s">
        <v>378</v>
      </c>
      <c r="F11240" s="68" t="s">
        <v>516</v>
      </c>
      <c r="G11240" s="67" t="s">
        <v>517</v>
      </c>
      <c r="H11240" s="68" t="s">
        <v>362</v>
      </c>
      <c r="I11240" s="69">
        <v>93</v>
      </c>
      <c r="J11240" s="69">
        <v>209</v>
      </c>
      <c r="K11240" s="91"/>
      <c r="L11240" s="91"/>
    </row>
    <row r="11241" spans="2:12" x14ac:dyDescent="0.25">
      <c r="B11241" s="67" t="s">
        <v>504</v>
      </c>
      <c r="C11241" s="67" t="s">
        <v>505</v>
      </c>
      <c r="D11241" s="68" t="s">
        <v>377</v>
      </c>
      <c r="E11241" s="67" t="s">
        <v>378</v>
      </c>
      <c r="F11241" s="68" t="s">
        <v>516</v>
      </c>
      <c r="G11241" s="67" t="s">
        <v>517</v>
      </c>
      <c r="H11241" s="68" t="s">
        <v>363</v>
      </c>
      <c r="I11241" s="69">
        <v>160</v>
      </c>
      <c r="J11241" s="69">
        <v>264</v>
      </c>
      <c r="K11241" s="91"/>
      <c r="L11241" s="91"/>
    </row>
    <row r="11242" spans="2:12" x14ac:dyDescent="0.25">
      <c r="B11242" s="67" t="s">
        <v>504</v>
      </c>
      <c r="C11242" s="67" t="s">
        <v>505</v>
      </c>
      <c r="D11242" s="68" t="s">
        <v>377</v>
      </c>
      <c r="E11242" s="67" t="s">
        <v>378</v>
      </c>
      <c r="F11242" s="68" t="s">
        <v>516</v>
      </c>
      <c r="G11242" s="67" t="s">
        <v>517</v>
      </c>
      <c r="H11242" s="68" t="s">
        <v>364</v>
      </c>
      <c r="I11242" s="69">
        <v>50</v>
      </c>
      <c r="J11242" s="69">
        <v>76</v>
      </c>
      <c r="K11242" s="91"/>
      <c r="L11242" s="91"/>
    </row>
    <row r="11243" spans="2:12" x14ac:dyDescent="0.25">
      <c r="B11243" s="67" t="s">
        <v>504</v>
      </c>
      <c r="C11243" s="67" t="s">
        <v>505</v>
      </c>
      <c r="D11243" s="68" t="s">
        <v>377</v>
      </c>
      <c r="E11243" s="67" t="s">
        <v>378</v>
      </c>
      <c r="F11243" s="68" t="s">
        <v>516</v>
      </c>
      <c r="G11243" s="67" t="s">
        <v>517</v>
      </c>
      <c r="H11243" s="68" t="s">
        <v>364</v>
      </c>
      <c r="I11243" s="69">
        <v>0</v>
      </c>
      <c r="J11243" s="69">
        <v>0</v>
      </c>
      <c r="K11243" s="91"/>
      <c r="L11243" s="91"/>
    </row>
    <row r="11244" spans="2:12" x14ac:dyDescent="0.25">
      <c r="B11244" s="67" t="s">
        <v>504</v>
      </c>
      <c r="C11244" s="67" t="s">
        <v>505</v>
      </c>
      <c r="D11244" s="68" t="s">
        <v>377</v>
      </c>
      <c r="E11244" s="67" t="s">
        <v>378</v>
      </c>
      <c r="F11244" s="68" t="s">
        <v>516</v>
      </c>
      <c r="G11244" s="67" t="s">
        <v>517</v>
      </c>
      <c r="H11244" s="68" t="s">
        <v>362</v>
      </c>
      <c r="I11244" s="69">
        <v>0.309</v>
      </c>
      <c r="J11244" s="69">
        <v>0.20599999999999999</v>
      </c>
      <c r="K11244" s="91"/>
      <c r="L11244" s="91"/>
    </row>
    <row r="11245" spans="2:12" x14ac:dyDescent="0.25">
      <c r="B11245" s="67" t="s">
        <v>504</v>
      </c>
      <c r="C11245" s="67" t="s">
        <v>505</v>
      </c>
      <c r="D11245" s="68" t="s">
        <v>377</v>
      </c>
      <c r="E11245" s="67" t="s">
        <v>378</v>
      </c>
      <c r="F11245" s="68" t="s">
        <v>516</v>
      </c>
      <c r="G11245" s="67" t="s">
        <v>517</v>
      </c>
      <c r="H11245" s="68" t="s">
        <v>363</v>
      </c>
      <c r="I11245" s="69">
        <v>0.39140000000000003</v>
      </c>
      <c r="J11245" s="69">
        <v>0.55620000000000003</v>
      </c>
      <c r="K11245" s="91"/>
      <c r="L11245" s="91"/>
    </row>
    <row r="11246" spans="2:12" x14ac:dyDescent="0.25">
      <c r="B11246" s="67" t="s">
        <v>504</v>
      </c>
      <c r="C11246" s="67" t="s">
        <v>505</v>
      </c>
      <c r="D11246" s="68" t="s">
        <v>377</v>
      </c>
      <c r="E11246" s="67" t="s">
        <v>378</v>
      </c>
      <c r="F11246" s="68" t="s">
        <v>516</v>
      </c>
      <c r="G11246" s="67" t="s">
        <v>517</v>
      </c>
      <c r="H11246" s="68" t="s">
        <v>364</v>
      </c>
      <c r="I11246" s="69">
        <v>0.45319999999999999</v>
      </c>
      <c r="J11246" s="69">
        <v>0.28839999999999999</v>
      </c>
      <c r="K11246" s="91"/>
      <c r="L11246" s="91"/>
    </row>
    <row r="11247" spans="2:12" x14ac:dyDescent="0.25">
      <c r="B11247" s="67" t="s">
        <v>504</v>
      </c>
      <c r="C11247" s="67" t="s">
        <v>505</v>
      </c>
      <c r="D11247" s="68" t="s">
        <v>377</v>
      </c>
      <c r="E11247" s="67" t="s">
        <v>378</v>
      </c>
      <c r="F11247" s="68" t="s">
        <v>516</v>
      </c>
      <c r="G11247" s="67" t="s">
        <v>517</v>
      </c>
      <c r="H11247" s="68" t="s">
        <v>362</v>
      </c>
      <c r="I11247" s="69">
        <v>25</v>
      </c>
      <c r="J11247" s="69">
        <v>14</v>
      </c>
      <c r="K11247" s="91"/>
      <c r="L11247" s="91"/>
    </row>
    <row r="11248" spans="2:12" x14ac:dyDescent="0.25">
      <c r="B11248" s="67" t="s">
        <v>504</v>
      </c>
      <c r="C11248" s="67" t="s">
        <v>505</v>
      </c>
      <c r="D11248" s="68" t="s">
        <v>377</v>
      </c>
      <c r="E11248" s="67" t="s">
        <v>378</v>
      </c>
      <c r="F11248" s="68" t="s">
        <v>516</v>
      </c>
      <c r="G11248" s="67" t="s">
        <v>517</v>
      </c>
      <c r="H11248" s="68" t="s">
        <v>363</v>
      </c>
      <c r="I11248" s="69">
        <v>48</v>
      </c>
      <c r="J11248" s="69">
        <v>50</v>
      </c>
      <c r="K11248" s="91"/>
      <c r="L11248" s="91"/>
    </row>
    <row r="11249" spans="2:12" x14ac:dyDescent="0.25">
      <c r="B11249" s="67" t="s">
        <v>504</v>
      </c>
      <c r="C11249" s="67" t="s">
        <v>505</v>
      </c>
      <c r="D11249" s="68" t="s">
        <v>377</v>
      </c>
      <c r="E11249" s="67" t="s">
        <v>378</v>
      </c>
      <c r="F11249" s="68" t="s">
        <v>516</v>
      </c>
      <c r="G11249" s="67" t="s">
        <v>517</v>
      </c>
      <c r="H11249" s="68" t="s">
        <v>364</v>
      </c>
      <c r="I11249" s="69">
        <v>0</v>
      </c>
      <c r="J11249" s="69">
        <v>0</v>
      </c>
      <c r="K11249" s="91"/>
      <c r="L11249" s="91"/>
    </row>
    <row r="11250" spans="2:12" x14ac:dyDescent="0.25">
      <c r="B11250" s="67" t="s">
        <v>504</v>
      </c>
      <c r="C11250" s="67" t="s">
        <v>505</v>
      </c>
      <c r="D11250" s="68" t="s">
        <v>377</v>
      </c>
      <c r="E11250" s="67" t="s">
        <v>378</v>
      </c>
      <c r="F11250" s="68" t="s">
        <v>516</v>
      </c>
      <c r="G11250" s="67" t="s">
        <v>517</v>
      </c>
      <c r="H11250" s="68" t="s">
        <v>362</v>
      </c>
      <c r="I11250" s="69">
        <v>0</v>
      </c>
      <c r="J11250" s="69">
        <v>0</v>
      </c>
      <c r="K11250" s="91"/>
      <c r="L11250" s="91"/>
    </row>
    <row r="11251" spans="2:12" x14ac:dyDescent="0.25">
      <c r="B11251" s="67" t="s">
        <v>504</v>
      </c>
      <c r="C11251" s="67" t="s">
        <v>505</v>
      </c>
      <c r="D11251" s="68" t="s">
        <v>377</v>
      </c>
      <c r="E11251" s="67" t="s">
        <v>378</v>
      </c>
      <c r="F11251" s="68" t="s">
        <v>516</v>
      </c>
      <c r="G11251" s="67" t="s">
        <v>517</v>
      </c>
      <c r="H11251" s="68" t="s">
        <v>363</v>
      </c>
      <c r="I11251" s="69">
        <v>0</v>
      </c>
      <c r="J11251" s="69">
        <v>0</v>
      </c>
      <c r="K11251" s="91"/>
      <c r="L11251" s="91"/>
    </row>
    <row r="11252" spans="2:12" x14ac:dyDescent="0.25">
      <c r="B11252" s="67" t="s">
        <v>504</v>
      </c>
      <c r="C11252" s="67" t="s">
        <v>505</v>
      </c>
      <c r="D11252" s="68" t="s">
        <v>377</v>
      </c>
      <c r="E11252" s="67" t="s">
        <v>378</v>
      </c>
      <c r="F11252" s="68" t="s">
        <v>516</v>
      </c>
      <c r="G11252" s="67" t="s">
        <v>517</v>
      </c>
      <c r="H11252" s="68" t="s">
        <v>364</v>
      </c>
      <c r="I11252" s="69">
        <v>0</v>
      </c>
      <c r="J11252" s="69">
        <v>0</v>
      </c>
      <c r="K11252" s="91"/>
      <c r="L11252" s="91"/>
    </row>
    <row r="11253" spans="2:12" x14ac:dyDescent="0.25">
      <c r="B11253" s="67" t="s">
        <v>504</v>
      </c>
      <c r="C11253" s="67" t="s">
        <v>505</v>
      </c>
      <c r="D11253" s="68" t="s">
        <v>377</v>
      </c>
      <c r="E11253" s="67" t="s">
        <v>378</v>
      </c>
      <c r="F11253" s="68" t="s">
        <v>516</v>
      </c>
      <c r="G11253" s="67" t="s">
        <v>517</v>
      </c>
      <c r="H11253" s="68" t="s">
        <v>364</v>
      </c>
      <c r="I11253" s="69">
        <v>0</v>
      </c>
      <c r="J11253" s="69">
        <v>0</v>
      </c>
      <c r="K11253" s="91"/>
      <c r="L11253" s="91"/>
    </row>
    <row r="11254" spans="2:12" x14ac:dyDescent="0.25">
      <c r="B11254" s="67" t="s">
        <v>504</v>
      </c>
      <c r="C11254" s="67" t="s">
        <v>505</v>
      </c>
      <c r="D11254" s="68" t="s">
        <v>377</v>
      </c>
      <c r="E11254" s="67" t="s">
        <v>378</v>
      </c>
      <c r="F11254" s="68" t="s">
        <v>516</v>
      </c>
      <c r="G11254" s="67" t="s">
        <v>517</v>
      </c>
      <c r="H11254" s="68" t="s">
        <v>363</v>
      </c>
      <c r="I11254" s="69">
        <v>0</v>
      </c>
      <c r="J11254" s="69">
        <v>0</v>
      </c>
      <c r="K11254" s="91"/>
      <c r="L11254" s="91"/>
    </row>
    <row r="11255" spans="2:12" x14ac:dyDescent="0.25">
      <c r="B11255" s="67" t="s">
        <v>504</v>
      </c>
      <c r="C11255" s="67" t="s">
        <v>505</v>
      </c>
      <c r="D11255" s="68" t="s">
        <v>377</v>
      </c>
      <c r="E11255" s="67" t="s">
        <v>378</v>
      </c>
      <c r="F11255" s="68" t="s">
        <v>516</v>
      </c>
      <c r="G11255" s="67" t="s">
        <v>517</v>
      </c>
      <c r="H11255" s="68" t="s">
        <v>362</v>
      </c>
      <c r="I11255" s="69">
        <v>0</v>
      </c>
      <c r="J11255" s="69">
        <v>0</v>
      </c>
      <c r="K11255" s="91"/>
      <c r="L11255" s="91"/>
    </row>
    <row r="11256" spans="2:12" x14ac:dyDescent="0.25">
      <c r="B11256" s="67" t="s">
        <v>504</v>
      </c>
      <c r="C11256" s="67" t="s">
        <v>505</v>
      </c>
      <c r="D11256" s="68" t="s">
        <v>377</v>
      </c>
      <c r="E11256" s="67" t="s">
        <v>378</v>
      </c>
      <c r="F11256" s="68" t="s">
        <v>516</v>
      </c>
      <c r="G11256" s="67" t="s">
        <v>517</v>
      </c>
      <c r="H11256" s="68" t="s">
        <v>363</v>
      </c>
      <c r="I11256" s="69">
        <v>0</v>
      </c>
      <c r="J11256" s="69">
        <v>0</v>
      </c>
      <c r="K11256" s="91"/>
      <c r="L11256" s="91"/>
    </row>
    <row r="11257" spans="2:12" x14ac:dyDescent="0.25">
      <c r="B11257" s="67" t="s">
        <v>504</v>
      </c>
      <c r="C11257" s="67" t="s">
        <v>505</v>
      </c>
      <c r="D11257" s="68" t="s">
        <v>377</v>
      </c>
      <c r="E11257" s="67" t="s">
        <v>378</v>
      </c>
      <c r="F11257" s="68" t="s">
        <v>516</v>
      </c>
      <c r="G11257" s="67" t="s">
        <v>517</v>
      </c>
      <c r="H11257" s="68" t="s">
        <v>362</v>
      </c>
      <c r="I11257" s="69">
        <v>176</v>
      </c>
      <c r="J11257" s="69">
        <v>161</v>
      </c>
      <c r="K11257" s="91"/>
      <c r="L11257" s="91"/>
    </row>
    <row r="11258" spans="2:12" x14ac:dyDescent="0.25">
      <c r="B11258" s="67" t="s">
        <v>504</v>
      </c>
      <c r="C11258" s="67" t="s">
        <v>505</v>
      </c>
      <c r="D11258" s="68" t="s">
        <v>377</v>
      </c>
      <c r="E11258" s="67" t="s">
        <v>378</v>
      </c>
      <c r="F11258" s="68" t="s">
        <v>516</v>
      </c>
      <c r="G11258" s="67" t="s">
        <v>517</v>
      </c>
      <c r="H11258" s="68" t="s">
        <v>363</v>
      </c>
      <c r="I11258" s="69">
        <v>96</v>
      </c>
      <c r="J11258" s="69">
        <v>168</v>
      </c>
      <c r="K11258" s="91"/>
      <c r="L11258" s="91"/>
    </row>
    <row r="11259" spans="2:12" x14ac:dyDescent="0.25">
      <c r="B11259" s="67" t="s">
        <v>504</v>
      </c>
      <c r="C11259" s="67" t="s">
        <v>505</v>
      </c>
      <c r="D11259" s="68" t="s">
        <v>377</v>
      </c>
      <c r="E11259" s="67" t="s">
        <v>378</v>
      </c>
      <c r="F11259" s="68" t="s">
        <v>516</v>
      </c>
      <c r="G11259" s="67" t="s">
        <v>517</v>
      </c>
      <c r="H11259" s="68" t="s">
        <v>364</v>
      </c>
      <c r="I11259" s="69">
        <v>164</v>
      </c>
      <c r="J11259" s="69">
        <v>161</v>
      </c>
      <c r="K11259" s="91"/>
      <c r="L11259" s="91"/>
    </row>
    <row r="11260" spans="2:12" x14ac:dyDescent="0.25">
      <c r="B11260" s="67" t="s">
        <v>504</v>
      </c>
      <c r="C11260" s="67" t="s">
        <v>505</v>
      </c>
      <c r="D11260" s="68" t="s">
        <v>377</v>
      </c>
      <c r="E11260" s="67" t="s">
        <v>378</v>
      </c>
      <c r="F11260" s="68" t="s">
        <v>516</v>
      </c>
      <c r="G11260" s="67" t="s">
        <v>517</v>
      </c>
      <c r="H11260" s="68" t="s">
        <v>362</v>
      </c>
      <c r="I11260" s="69">
        <v>0</v>
      </c>
      <c r="J11260" s="69">
        <v>0</v>
      </c>
      <c r="K11260" s="91"/>
      <c r="L11260" s="91"/>
    </row>
    <row r="11261" spans="2:12" x14ac:dyDescent="0.25">
      <c r="B11261" s="67" t="s">
        <v>504</v>
      </c>
      <c r="C11261" s="67" t="s">
        <v>505</v>
      </c>
      <c r="D11261" s="68" t="s">
        <v>377</v>
      </c>
      <c r="E11261" s="67" t="s">
        <v>378</v>
      </c>
      <c r="F11261" s="68" t="s">
        <v>516</v>
      </c>
      <c r="G11261" s="67" t="s">
        <v>517</v>
      </c>
      <c r="H11261" s="68" t="s">
        <v>363</v>
      </c>
      <c r="I11261" s="69">
        <v>0</v>
      </c>
      <c r="J11261" s="69">
        <v>0</v>
      </c>
      <c r="K11261" s="91"/>
      <c r="L11261" s="91"/>
    </row>
    <row r="11262" spans="2:12" x14ac:dyDescent="0.25">
      <c r="B11262" s="67" t="s">
        <v>504</v>
      </c>
      <c r="C11262" s="67" t="s">
        <v>505</v>
      </c>
      <c r="D11262" s="68" t="s">
        <v>377</v>
      </c>
      <c r="E11262" s="67" t="s">
        <v>378</v>
      </c>
      <c r="F11262" s="68" t="s">
        <v>516</v>
      </c>
      <c r="G11262" s="67" t="s">
        <v>517</v>
      </c>
      <c r="H11262" s="68" t="s">
        <v>364</v>
      </c>
      <c r="I11262" s="69">
        <v>0</v>
      </c>
      <c r="J11262" s="69">
        <v>0</v>
      </c>
      <c r="K11262" s="91"/>
      <c r="L11262" s="91"/>
    </row>
    <row r="11263" spans="2:12" x14ac:dyDescent="0.25">
      <c r="B11263" s="67" t="s">
        <v>504</v>
      </c>
      <c r="C11263" s="67" t="s">
        <v>505</v>
      </c>
      <c r="D11263" s="68" t="s">
        <v>377</v>
      </c>
      <c r="E11263" s="67" t="s">
        <v>378</v>
      </c>
      <c r="F11263" s="68" t="s">
        <v>516</v>
      </c>
      <c r="G11263" s="67" t="s">
        <v>517</v>
      </c>
      <c r="H11263" s="68" t="s">
        <v>362</v>
      </c>
      <c r="I11263" s="69">
        <v>18</v>
      </c>
      <c r="J11263" s="69">
        <v>20</v>
      </c>
      <c r="K11263" s="91"/>
      <c r="L11263" s="91"/>
    </row>
    <row r="11264" spans="2:12" x14ac:dyDescent="0.25">
      <c r="B11264" s="67" t="s">
        <v>504</v>
      </c>
      <c r="C11264" s="67" t="s">
        <v>505</v>
      </c>
      <c r="D11264" s="68" t="s">
        <v>377</v>
      </c>
      <c r="E11264" s="67" t="s">
        <v>378</v>
      </c>
      <c r="F11264" s="68" t="s">
        <v>516</v>
      </c>
      <c r="G11264" s="67" t="s">
        <v>517</v>
      </c>
      <c r="H11264" s="68" t="s">
        <v>363</v>
      </c>
      <c r="I11264" s="69">
        <v>0</v>
      </c>
      <c r="J11264" s="69">
        <v>0</v>
      </c>
      <c r="K11264" s="91"/>
      <c r="L11264" s="91"/>
    </row>
    <row r="11265" spans="2:12" x14ac:dyDescent="0.25">
      <c r="B11265" s="67" t="s">
        <v>504</v>
      </c>
      <c r="C11265" s="67" t="s">
        <v>505</v>
      </c>
      <c r="D11265" s="68" t="s">
        <v>377</v>
      </c>
      <c r="E11265" s="67" t="s">
        <v>378</v>
      </c>
      <c r="F11265" s="68" t="s">
        <v>516</v>
      </c>
      <c r="G11265" s="67" t="s">
        <v>517</v>
      </c>
      <c r="H11265" s="68" t="s">
        <v>362</v>
      </c>
      <c r="I11265" s="69">
        <v>33</v>
      </c>
      <c r="J11265" s="69">
        <v>98</v>
      </c>
      <c r="K11265" s="91"/>
      <c r="L11265" s="91"/>
    </row>
    <row r="11266" spans="2:12" x14ac:dyDescent="0.25">
      <c r="B11266" s="67" t="s">
        <v>504</v>
      </c>
      <c r="C11266" s="67" t="s">
        <v>505</v>
      </c>
      <c r="D11266" s="68" t="s">
        <v>377</v>
      </c>
      <c r="E11266" s="67" t="s">
        <v>378</v>
      </c>
      <c r="F11266" s="68" t="s">
        <v>516</v>
      </c>
      <c r="G11266" s="67" t="s">
        <v>517</v>
      </c>
      <c r="H11266" s="68" t="s">
        <v>363</v>
      </c>
      <c r="I11266" s="69">
        <v>184</v>
      </c>
      <c r="J11266" s="69">
        <v>299</v>
      </c>
      <c r="K11266" s="91"/>
      <c r="L11266" s="91"/>
    </row>
    <row r="11267" spans="2:12" x14ac:dyDescent="0.25">
      <c r="B11267" s="67" t="s">
        <v>504</v>
      </c>
      <c r="C11267" s="67" t="s">
        <v>505</v>
      </c>
      <c r="D11267" s="68" t="s">
        <v>377</v>
      </c>
      <c r="E11267" s="67" t="s">
        <v>378</v>
      </c>
      <c r="F11267" s="68" t="s">
        <v>516</v>
      </c>
      <c r="G11267" s="67" t="s">
        <v>517</v>
      </c>
      <c r="H11267" s="68" t="s">
        <v>364</v>
      </c>
      <c r="I11267" s="69">
        <v>72</v>
      </c>
      <c r="J11267" s="69">
        <v>108</v>
      </c>
      <c r="K11267" s="91"/>
      <c r="L11267" s="91"/>
    </row>
    <row r="11268" spans="2:12" x14ac:dyDescent="0.25">
      <c r="B11268" s="67" t="s">
        <v>504</v>
      </c>
      <c r="C11268" s="67" t="s">
        <v>505</v>
      </c>
      <c r="D11268" s="68" t="s">
        <v>377</v>
      </c>
      <c r="E11268" s="67" t="s">
        <v>378</v>
      </c>
      <c r="F11268" s="68" t="s">
        <v>516</v>
      </c>
      <c r="G11268" s="67" t="s">
        <v>517</v>
      </c>
      <c r="H11268" s="68" t="s">
        <v>363</v>
      </c>
      <c r="I11268" s="69">
        <v>22</v>
      </c>
      <c r="J11268" s="69">
        <v>47</v>
      </c>
      <c r="K11268" s="91"/>
      <c r="L11268" s="91"/>
    </row>
    <row r="11269" spans="2:12" x14ac:dyDescent="0.25">
      <c r="B11269" s="67" t="s">
        <v>504</v>
      </c>
      <c r="C11269" s="67" t="s">
        <v>505</v>
      </c>
      <c r="D11269" s="68" t="s">
        <v>377</v>
      </c>
      <c r="E11269" s="67" t="s">
        <v>378</v>
      </c>
      <c r="F11269" s="68" t="s">
        <v>516</v>
      </c>
      <c r="G11269" s="67" t="s">
        <v>517</v>
      </c>
      <c r="H11269" s="68" t="s">
        <v>362</v>
      </c>
      <c r="I11269" s="69">
        <v>44</v>
      </c>
      <c r="J11269" s="69">
        <v>90</v>
      </c>
      <c r="K11269" s="91"/>
      <c r="L11269" s="91"/>
    </row>
    <row r="11270" spans="2:12" x14ac:dyDescent="0.25">
      <c r="B11270" s="67" t="s">
        <v>504</v>
      </c>
      <c r="C11270" s="67" t="s">
        <v>505</v>
      </c>
      <c r="D11270" s="68" t="s">
        <v>377</v>
      </c>
      <c r="E11270" s="67" t="s">
        <v>378</v>
      </c>
      <c r="F11270" s="68" t="s">
        <v>516</v>
      </c>
      <c r="G11270" s="67" t="s">
        <v>517</v>
      </c>
      <c r="H11270" s="68" t="s">
        <v>363</v>
      </c>
      <c r="I11270" s="69">
        <v>155</v>
      </c>
      <c r="J11270" s="69">
        <v>212</v>
      </c>
      <c r="K11270" s="91"/>
      <c r="L11270" s="91"/>
    </row>
    <row r="11271" spans="2:12" x14ac:dyDescent="0.25">
      <c r="B11271" s="67" t="s">
        <v>504</v>
      </c>
      <c r="C11271" s="67" t="s">
        <v>505</v>
      </c>
      <c r="D11271" s="68" t="s">
        <v>377</v>
      </c>
      <c r="E11271" s="67" t="s">
        <v>378</v>
      </c>
      <c r="F11271" s="68" t="s">
        <v>516</v>
      </c>
      <c r="G11271" s="67" t="s">
        <v>517</v>
      </c>
      <c r="H11271" s="68" t="s">
        <v>364</v>
      </c>
      <c r="I11271" s="69">
        <v>48</v>
      </c>
      <c r="J11271" s="69">
        <v>83</v>
      </c>
      <c r="K11271" s="91"/>
      <c r="L11271" s="91"/>
    </row>
    <row r="11272" spans="2:12" x14ac:dyDescent="0.25">
      <c r="B11272" s="67" t="s">
        <v>504</v>
      </c>
      <c r="C11272" s="67" t="s">
        <v>505</v>
      </c>
      <c r="D11272" s="68" t="s">
        <v>377</v>
      </c>
      <c r="E11272" s="67" t="s">
        <v>378</v>
      </c>
      <c r="F11272" s="68" t="s">
        <v>516</v>
      </c>
      <c r="G11272" s="67" t="s">
        <v>517</v>
      </c>
      <c r="H11272" s="68" t="s">
        <v>362</v>
      </c>
      <c r="I11272" s="69">
        <v>18</v>
      </c>
      <c r="J11272" s="69">
        <v>43</v>
      </c>
      <c r="K11272" s="91"/>
      <c r="L11272" s="91"/>
    </row>
    <row r="11273" spans="2:12" x14ac:dyDescent="0.25">
      <c r="B11273" s="67" t="s">
        <v>504</v>
      </c>
      <c r="C11273" s="67" t="s">
        <v>505</v>
      </c>
      <c r="D11273" s="68" t="s">
        <v>377</v>
      </c>
      <c r="E11273" s="67" t="s">
        <v>378</v>
      </c>
      <c r="F11273" s="68" t="s">
        <v>516</v>
      </c>
      <c r="G11273" s="67" t="s">
        <v>517</v>
      </c>
      <c r="H11273" s="68" t="s">
        <v>363</v>
      </c>
      <c r="I11273" s="69">
        <v>85</v>
      </c>
      <c r="J11273" s="69">
        <v>119</v>
      </c>
      <c r="K11273" s="91"/>
      <c r="L11273" s="91"/>
    </row>
    <row r="11274" spans="2:12" x14ac:dyDescent="0.25">
      <c r="B11274" s="67" t="s">
        <v>504</v>
      </c>
      <c r="C11274" s="67" t="s">
        <v>505</v>
      </c>
      <c r="D11274" s="68" t="s">
        <v>377</v>
      </c>
      <c r="E11274" s="67" t="s">
        <v>378</v>
      </c>
      <c r="F11274" s="68" t="s">
        <v>516</v>
      </c>
      <c r="G11274" s="67" t="s">
        <v>517</v>
      </c>
      <c r="H11274" s="68" t="s">
        <v>364</v>
      </c>
      <c r="I11274" s="69">
        <v>16</v>
      </c>
      <c r="J11274" s="69">
        <v>14</v>
      </c>
      <c r="K11274" s="91"/>
      <c r="L11274" s="91"/>
    </row>
    <row r="11275" spans="2:12" x14ac:dyDescent="0.25">
      <c r="B11275" s="67" t="s">
        <v>504</v>
      </c>
      <c r="C11275" s="67" t="s">
        <v>505</v>
      </c>
      <c r="D11275" s="68" t="s">
        <v>377</v>
      </c>
      <c r="E11275" s="67" t="s">
        <v>378</v>
      </c>
      <c r="F11275" s="68" t="s">
        <v>516</v>
      </c>
      <c r="G11275" s="67" t="s">
        <v>517</v>
      </c>
      <c r="H11275" s="68" t="s">
        <v>363</v>
      </c>
      <c r="I11275" s="69">
        <v>0</v>
      </c>
      <c r="J11275" s="69">
        <v>0</v>
      </c>
      <c r="K11275" s="91"/>
      <c r="L11275" s="91"/>
    </row>
    <row r="11276" spans="2:12" x14ac:dyDescent="0.25">
      <c r="B11276" s="67" t="s">
        <v>504</v>
      </c>
      <c r="C11276" s="67" t="s">
        <v>505</v>
      </c>
      <c r="D11276" s="68" t="s">
        <v>377</v>
      </c>
      <c r="E11276" s="67" t="s">
        <v>378</v>
      </c>
      <c r="F11276" s="68" t="s">
        <v>516</v>
      </c>
      <c r="G11276" s="67" t="s">
        <v>517</v>
      </c>
      <c r="H11276" s="68" t="s">
        <v>362</v>
      </c>
      <c r="I11276" s="69">
        <v>127</v>
      </c>
      <c r="J11276" s="69">
        <v>224</v>
      </c>
      <c r="K11276" s="91"/>
      <c r="L11276" s="91"/>
    </row>
    <row r="11277" spans="2:12" x14ac:dyDescent="0.25">
      <c r="B11277" s="67" t="s">
        <v>504</v>
      </c>
      <c r="C11277" s="67" t="s">
        <v>505</v>
      </c>
      <c r="D11277" s="68" t="s">
        <v>377</v>
      </c>
      <c r="E11277" s="67" t="s">
        <v>378</v>
      </c>
      <c r="F11277" s="68" t="s">
        <v>516</v>
      </c>
      <c r="G11277" s="67" t="s">
        <v>517</v>
      </c>
      <c r="H11277" s="68" t="s">
        <v>363</v>
      </c>
      <c r="I11277" s="69">
        <v>197</v>
      </c>
      <c r="J11277" s="69">
        <v>142</v>
      </c>
      <c r="K11277" s="91"/>
      <c r="L11277" s="91"/>
    </row>
    <row r="11278" spans="2:12" x14ac:dyDescent="0.25">
      <c r="B11278" s="67" t="s">
        <v>504</v>
      </c>
      <c r="C11278" s="67" t="s">
        <v>505</v>
      </c>
      <c r="D11278" s="68" t="s">
        <v>377</v>
      </c>
      <c r="E11278" s="67" t="s">
        <v>378</v>
      </c>
      <c r="F11278" s="68" t="s">
        <v>516</v>
      </c>
      <c r="G11278" s="67" t="s">
        <v>517</v>
      </c>
      <c r="H11278" s="68" t="s">
        <v>364</v>
      </c>
      <c r="I11278" s="69">
        <v>114</v>
      </c>
      <c r="J11278" s="69">
        <v>124</v>
      </c>
      <c r="K11278" s="91"/>
      <c r="L11278" s="91"/>
    </row>
    <row r="11279" spans="2:12" x14ac:dyDescent="0.25">
      <c r="B11279" s="67" t="s">
        <v>504</v>
      </c>
      <c r="C11279" s="67" t="s">
        <v>505</v>
      </c>
      <c r="D11279" s="68" t="s">
        <v>377</v>
      </c>
      <c r="E11279" s="67" t="s">
        <v>378</v>
      </c>
      <c r="F11279" s="68" t="s">
        <v>516</v>
      </c>
      <c r="G11279" s="67" t="s">
        <v>517</v>
      </c>
      <c r="H11279" s="68" t="s">
        <v>362</v>
      </c>
      <c r="I11279" s="69">
        <v>0</v>
      </c>
      <c r="J11279" s="69">
        <v>0</v>
      </c>
      <c r="K11279" s="91"/>
      <c r="L11279" s="91"/>
    </row>
    <row r="11280" spans="2:12" x14ac:dyDescent="0.25">
      <c r="B11280" s="67" t="s">
        <v>504</v>
      </c>
      <c r="C11280" s="67" t="s">
        <v>505</v>
      </c>
      <c r="D11280" s="68" t="s">
        <v>377</v>
      </c>
      <c r="E11280" s="67" t="s">
        <v>378</v>
      </c>
      <c r="F11280" s="68" t="s">
        <v>516</v>
      </c>
      <c r="G11280" s="67" t="s">
        <v>517</v>
      </c>
      <c r="H11280" s="68" t="s">
        <v>363</v>
      </c>
      <c r="I11280" s="69">
        <v>0.3296</v>
      </c>
      <c r="J11280" s="69">
        <v>8.2400000000000001E-2</v>
      </c>
      <c r="K11280" s="91"/>
      <c r="L11280" s="91"/>
    </row>
    <row r="11281" spans="2:12" x14ac:dyDescent="0.25">
      <c r="B11281" s="67" t="s">
        <v>504</v>
      </c>
      <c r="C11281" s="67" t="s">
        <v>505</v>
      </c>
      <c r="D11281" s="68" t="s">
        <v>377</v>
      </c>
      <c r="E11281" s="67" t="s">
        <v>378</v>
      </c>
      <c r="F11281" s="68" t="s">
        <v>516</v>
      </c>
      <c r="G11281" s="67" t="s">
        <v>517</v>
      </c>
      <c r="H11281" s="68" t="s">
        <v>364</v>
      </c>
      <c r="I11281" s="69">
        <v>0</v>
      </c>
      <c r="J11281" s="69">
        <v>0</v>
      </c>
      <c r="K11281" s="91"/>
      <c r="L11281" s="91"/>
    </row>
    <row r="11282" spans="2:12" x14ac:dyDescent="0.25">
      <c r="B11282" s="67" t="s">
        <v>504</v>
      </c>
      <c r="C11282" s="67" t="s">
        <v>505</v>
      </c>
      <c r="D11282" s="68" t="s">
        <v>377</v>
      </c>
      <c r="E11282" s="67" t="s">
        <v>378</v>
      </c>
      <c r="F11282" s="68" t="s">
        <v>516</v>
      </c>
      <c r="G11282" s="67" t="s">
        <v>517</v>
      </c>
      <c r="H11282" s="68" t="s">
        <v>362</v>
      </c>
      <c r="I11282" s="69">
        <v>34</v>
      </c>
      <c r="J11282" s="69">
        <v>55</v>
      </c>
      <c r="K11282" s="91"/>
      <c r="L11282" s="91"/>
    </row>
    <row r="11283" spans="2:12" x14ac:dyDescent="0.25">
      <c r="B11283" s="67" t="s">
        <v>504</v>
      </c>
      <c r="C11283" s="67" t="s">
        <v>505</v>
      </c>
      <c r="D11283" s="68" t="s">
        <v>377</v>
      </c>
      <c r="E11283" s="67" t="s">
        <v>378</v>
      </c>
      <c r="F11283" s="68" t="s">
        <v>516</v>
      </c>
      <c r="G11283" s="67" t="s">
        <v>517</v>
      </c>
      <c r="H11283" s="68" t="s">
        <v>363</v>
      </c>
      <c r="I11283" s="69">
        <v>38</v>
      </c>
      <c r="J11283" s="69">
        <v>61</v>
      </c>
      <c r="K11283" s="91"/>
      <c r="L11283" s="91"/>
    </row>
    <row r="11284" spans="2:12" x14ac:dyDescent="0.25">
      <c r="B11284" s="67" t="s">
        <v>504</v>
      </c>
      <c r="C11284" s="67" t="s">
        <v>505</v>
      </c>
      <c r="D11284" s="68" t="s">
        <v>377</v>
      </c>
      <c r="E11284" s="67" t="s">
        <v>378</v>
      </c>
      <c r="F11284" s="68" t="s">
        <v>516</v>
      </c>
      <c r="G11284" s="67" t="s">
        <v>517</v>
      </c>
      <c r="H11284" s="68" t="s">
        <v>364</v>
      </c>
      <c r="I11284" s="69">
        <v>0</v>
      </c>
      <c r="J11284" s="69">
        <v>8</v>
      </c>
      <c r="K11284" s="91"/>
      <c r="L11284" s="91"/>
    </row>
    <row r="11285" spans="2:12" x14ac:dyDescent="0.25">
      <c r="B11285" s="67" t="s">
        <v>504</v>
      </c>
      <c r="C11285" s="67" t="s">
        <v>505</v>
      </c>
      <c r="D11285" s="68" t="s">
        <v>377</v>
      </c>
      <c r="E11285" s="67" t="s">
        <v>378</v>
      </c>
      <c r="F11285" s="68" t="s">
        <v>516</v>
      </c>
      <c r="G11285" s="67" t="s">
        <v>517</v>
      </c>
      <c r="H11285" s="68" t="s">
        <v>362</v>
      </c>
      <c r="I11285" s="69">
        <v>0</v>
      </c>
      <c r="J11285" s="69">
        <v>0</v>
      </c>
      <c r="K11285" s="91"/>
      <c r="L11285" s="91"/>
    </row>
    <row r="11286" spans="2:12" x14ac:dyDescent="0.25">
      <c r="B11286" s="67" t="s">
        <v>504</v>
      </c>
      <c r="C11286" s="67" t="s">
        <v>505</v>
      </c>
      <c r="D11286" s="68" t="s">
        <v>377</v>
      </c>
      <c r="E11286" s="67" t="s">
        <v>378</v>
      </c>
      <c r="F11286" s="68" t="s">
        <v>516</v>
      </c>
      <c r="G11286" s="67" t="s">
        <v>517</v>
      </c>
      <c r="H11286" s="68" t="s">
        <v>362</v>
      </c>
      <c r="I11286" s="69">
        <v>62</v>
      </c>
      <c r="J11286" s="69">
        <v>83</v>
      </c>
      <c r="K11286" s="91"/>
      <c r="L11286" s="91"/>
    </row>
    <row r="11287" spans="2:12" x14ac:dyDescent="0.25">
      <c r="B11287" s="67" t="s">
        <v>504</v>
      </c>
      <c r="C11287" s="67" t="s">
        <v>505</v>
      </c>
      <c r="D11287" s="68" t="s">
        <v>377</v>
      </c>
      <c r="E11287" s="67" t="s">
        <v>378</v>
      </c>
      <c r="F11287" s="68" t="s">
        <v>516</v>
      </c>
      <c r="G11287" s="67" t="s">
        <v>517</v>
      </c>
      <c r="H11287" s="68" t="s">
        <v>363</v>
      </c>
      <c r="I11287" s="69">
        <v>35</v>
      </c>
      <c r="J11287" s="69">
        <v>50</v>
      </c>
      <c r="K11287" s="91"/>
      <c r="L11287" s="91"/>
    </row>
    <row r="11288" spans="2:12" x14ac:dyDescent="0.25">
      <c r="B11288" s="67" t="s">
        <v>504</v>
      </c>
      <c r="C11288" s="67" t="s">
        <v>505</v>
      </c>
      <c r="D11288" s="68" t="s">
        <v>377</v>
      </c>
      <c r="E11288" s="67" t="s">
        <v>378</v>
      </c>
      <c r="F11288" s="68" t="s">
        <v>516</v>
      </c>
      <c r="G11288" s="67" t="s">
        <v>517</v>
      </c>
      <c r="H11288" s="68" t="s">
        <v>364</v>
      </c>
      <c r="I11288" s="69">
        <v>24</v>
      </c>
      <c r="J11288" s="69">
        <v>12</v>
      </c>
      <c r="K11288" s="91"/>
      <c r="L11288" s="91"/>
    </row>
    <row r="11289" spans="2:12" x14ac:dyDescent="0.25">
      <c r="B11289" s="67" t="s">
        <v>504</v>
      </c>
      <c r="C11289" s="67" t="s">
        <v>505</v>
      </c>
      <c r="D11289" s="68" t="s">
        <v>377</v>
      </c>
      <c r="E11289" s="67" t="s">
        <v>378</v>
      </c>
      <c r="F11289" s="68" t="s">
        <v>516</v>
      </c>
      <c r="G11289" s="67" t="s">
        <v>517</v>
      </c>
      <c r="H11289" s="68" t="s">
        <v>362</v>
      </c>
      <c r="I11289" s="69">
        <v>10</v>
      </c>
      <c r="J11289" s="69">
        <v>10</v>
      </c>
      <c r="K11289" s="91"/>
      <c r="L11289" s="91"/>
    </row>
    <row r="11290" spans="2:12" x14ac:dyDescent="0.25">
      <c r="B11290" s="67" t="s">
        <v>504</v>
      </c>
      <c r="C11290" s="67" t="s">
        <v>505</v>
      </c>
      <c r="D11290" s="68" t="s">
        <v>377</v>
      </c>
      <c r="E11290" s="67" t="s">
        <v>378</v>
      </c>
      <c r="F11290" s="68" t="s">
        <v>516</v>
      </c>
      <c r="G11290" s="67" t="s">
        <v>517</v>
      </c>
      <c r="H11290" s="68" t="s">
        <v>363</v>
      </c>
      <c r="I11290" s="69">
        <v>8</v>
      </c>
      <c r="J11290" s="69">
        <v>0</v>
      </c>
      <c r="K11290" s="91"/>
      <c r="L11290" s="91"/>
    </row>
    <row r="11291" spans="2:12" x14ac:dyDescent="0.25">
      <c r="B11291" s="67" t="s">
        <v>504</v>
      </c>
      <c r="C11291" s="67" t="s">
        <v>505</v>
      </c>
      <c r="D11291" s="68" t="s">
        <v>377</v>
      </c>
      <c r="E11291" s="67" t="s">
        <v>378</v>
      </c>
      <c r="F11291" s="68" t="s">
        <v>516</v>
      </c>
      <c r="G11291" s="67" t="s">
        <v>517</v>
      </c>
      <c r="H11291" s="68" t="s">
        <v>364</v>
      </c>
      <c r="I11291" s="69">
        <v>0</v>
      </c>
      <c r="J11291" s="69">
        <v>0</v>
      </c>
      <c r="K11291" s="91"/>
      <c r="L11291" s="91"/>
    </row>
    <row r="11292" spans="2:12" x14ac:dyDescent="0.25">
      <c r="B11292" s="67" t="s">
        <v>504</v>
      </c>
      <c r="C11292" s="67" t="s">
        <v>505</v>
      </c>
      <c r="D11292" s="68" t="s">
        <v>377</v>
      </c>
      <c r="E11292" s="67" t="s">
        <v>378</v>
      </c>
      <c r="F11292" s="68" t="s">
        <v>516</v>
      </c>
      <c r="G11292" s="67" t="s">
        <v>517</v>
      </c>
      <c r="H11292" s="68" t="s">
        <v>362</v>
      </c>
      <c r="I11292" s="69">
        <v>36</v>
      </c>
      <c r="J11292" s="69">
        <v>56</v>
      </c>
      <c r="K11292" s="91"/>
      <c r="L11292" s="91"/>
    </row>
    <row r="11293" spans="2:12" x14ac:dyDescent="0.25">
      <c r="B11293" s="67" t="s">
        <v>504</v>
      </c>
      <c r="C11293" s="67" t="s">
        <v>505</v>
      </c>
      <c r="D11293" s="68" t="s">
        <v>377</v>
      </c>
      <c r="E11293" s="67" t="s">
        <v>378</v>
      </c>
      <c r="F11293" s="68" t="s">
        <v>516</v>
      </c>
      <c r="G11293" s="67" t="s">
        <v>517</v>
      </c>
      <c r="H11293" s="68" t="s">
        <v>363</v>
      </c>
      <c r="I11293" s="69">
        <v>90</v>
      </c>
      <c r="J11293" s="69">
        <v>131</v>
      </c>
      <c r="K11293" s="91"/>
      <c r="L11293" s="91"/>
    </row>
    <row r="11294" spans="2:12" x14ac:dyDescent="0.25">
      <c r="B11294" s="67" t="s">
        <v>504</v>
      </c>
      <c r="C11294" s="67" t="s">
        <v>505</v>
      </c>
      <c r="D11294" s="68" t="s">
        <v>377</v>
      </c>
      <c r="E11294" s="67" t="s">
        <v>378</v>
      </c>
      <c r="F11294" s="68" t="s">
        <v>516</v>
      </c>
      <c r="G11294" s="67" t="s">
        <v>517</v>
      </c>
      <c r="H11294" s="68" t="s">
        <v>364</v>
      </c>
      <c r="I11294" s="69">
        <v>28</v>
      </c>
      <c r="J11294" s="69">
        <v>61</v>
      </c>
      <c r="K11294" s="91"/>
      <c r="L11294" s="91"/>
    </row>
    <row r="11295" spans="2:12" x14ac:dyDescent="0.25">
      <c r="B11295" s="67" t="s">
        <v>504</v>
      </c>
      <c r="C11295" s="67" t="s">
        <v>505</v>
      </c>
      <c r="D11295" s="68" t="s">
        <v>377</v>
      </c>
      <c r="E11295" s="67" t="s">
        <v>378</v>
      </c>
      <c r="F11295" s="68" t="s">
        <v>516</v>
      </c>
      <c r="G11295" s="67" t="s">
        <v>517</v>
      </c>
      <c r="H11295" s="68" t="s">
        <v>362</v>
      </c>
      <c r="I11295" s="69">
        <v>64</v>
      </c>
      <c r="J11295" s="69">
        <v>77</v>
      </c>
      <c r="K11295" s="91"/>
      <c r="L11295" s="91"/>
    </row>
    <row r="11296" spans="2:12" x14ac:dyDescent="0.25">
      <c r="B11296" s="67" t="s">
        <v>504</v>
      </c>
      <c r="C11296" s="67" t="s">
        <v>505</v>
      </c>
      <c r="D11296" s="68" t="s">
        <v>377</v>
      </c>
      <c r="E11296" s="67" t="s">
        <v>378</v>
      </c>
      <c r="F11296" s="68" t="s">
        <v>516</v>
      </c>
      <c r="G11296" s="67" t="s">
        <v>517</v>
      </c>
      <c r="H11296" s="68" t="s">
        <v>363</v>
      </c>
      <c r="I11296" s="69">
        <v>91</v>
      </c>
      <c r="J11296" s="69">
        <v>118</v>
      </c>
      <c r="K11296" s="91"/>
      <c r="L11296" s="91"/>
    </row>
    <row r="11297" spans="2:12" x14ac:dyDescent="0.25">
      <c r="B11297" s="67" t="s">
        <v>504</v>
      </c>
      <c r="C11297" s="67" t="s">
        <v>505</v>
      </c>
      <c r="D11297" s="68" t="s">
        <v>377</v>
      </c>
      <c r="E11297" s="67" t="s">
        <v>378</v>
      </c>
      <c r="F11297" s="68" t="s">
        <v>516</v>
      </c>
      <c r="G11297" s="67" t="s">
        <v>517</v>
      </c>
      <c r="H11297" s="68" t="s">
        <v>364</v>
      </c>
      <c r="I11297" s="69">
        <v>0</v>
      </c>
      <c r="J11297" s="69">
        <v>0</v>
      </c>
      <c r="K11297" s="91"/>
      <c r="L11297" s="91"/>
    </row>
    <row r="11298" spans="2:12" x14ac:dyDescent="0.25">
      <c r="B11298" s="67" t="s">
        <v>504</v>
      </c>
      <c r="C11298" s="67" t="s">
        <v>505</v>
      </c>
      <c r="D11298" s="68" t="s">
        <v>377</v>
      </c>
      <c r="E11298" s="67" t="s">
        <v>378</v>
      </c>
      <c r="F11298" s="68" t="s">
        <v>516</v>
      </c>
      <c r="G11298" s="67" t="s">
        <v>517</v>
      </c>
      <c r="H11298" s="68" t="s">
        <v>362</v>
      </c>
      <c r="I11298" s="69">
        <v>0</v>
      </c>
      <c r="J11298" s="69">
        <v>0</v>
      </c>
      <c r="K11298" s="91"/>
      <c r="L11298" s="91"/>
    </row>
    <row r="11299" spans="2:12" x14ac:dyDescent="0.25">
      <c r="B11299" s="67" t="s">
        <v>504</v>
      </c>
      <c r="C11299" s="67" t="s">
        <v>505</v>
      </c>
      <c r="D11299" s="68" t="s">
        <v>377</v>
      </c>
      <c r="E11299" s="67" t="s">
        <v>378</v>
      </c>
      <c r="F11299" s="68" t="s">
        <v>516</v>
      </c>
      <c r="G11299" s="67" t="s">
        <v>517</v>
      </c>
      <c r="H11299" s="68" t="s">
        <v>363</v>
      </c>
      <c r="I11299" s="69">
        <v>0</v>
      </c>
      <c r="J11299" s="69">
        <v>0</v>
      </c>
      <c r="K11299" s="91"/>
      <c r="L11299" s="91"/>
    </row>
    <row r="11300" spans="2:12" x14ac:dyDescent="0.25">
      <c r="B11300" s="67" t="s">
        <v>504</v>
      </c>
      <c r="C11300" s="67" t="s">
        <v>505</v>
      </c>
      <c r="D11300" s="68" t="s">
        <v>377</v>
      </c>
      <c r="E11300" s="67" t="s">
        <v>378</v>
      </c>
      <c r="F11300" s="68" t="s">
        <v>516</v>
      </c>
      <c r="G11300" s="67" t="s">
        <v>517</v>
      </c>
      <c r="H11300" s="68" t="s">
        <v>362</v>
      </c>
      <c r="I11300" s="69">
        <v>10</v>
      </c>
      <c r="J11300" s="69">
        <v>0</v>
      </c>
      <c r="K11300" s="91"/>
      <c r="L11300" s="91"/>
    </row>
    <row r="11301" spans="2:12" x14ac:dyDescent="0.25">
      <c r="B11301" s="67" t="s">
        <v>504</v>
      </c>
      <c r="C11301" s="67" t="s">
        <v>505</v>
      </c>
      <c r="D11301" s="68" t="s">
        <v>377</v>
      </c>
      <c r="E11301" s="67" t="s">
        <v>378</v>
      </c>
      <c r="F11301" s="68" t="s">
        <v>516</v>
      </c>
      <c r="G11301" s="67" t="s">
        <v>517</v>
      </c>
      <c r="H11301" s="68" t="s">
        <v>363</v>
      </c>
      <c r="I11301" s="69">
        <v>0</v>
      </c>
      <c r="J11301" s="69">
        <v>0</v>
      </c>
      <c r="K11301" s="91"/>
      <c r="L11301" s="91"/>
    </row>
    <row r="11302" spans="2:12" x14ac:dyDescent="0.25">
      <c r="B11302" s="67" t="s">
        <v>504</v>
      </c>
      <c r="C11302" s="67" t="s">
        <v>505</v>
      </c>
      <c r="D11302" s="68" t="s">
        <v>377</v>
      </c>
      <c r="E11302" s="67" t="s">
        <v>378</v>
      </c>
      <c r="F11302" s="68" t="s">
        <v>516</v>
      </c>
      <c r="G11302" s="67" t="s">
        <v>517</v>
      </c>
      <c r="H11302" s="68" t="s">
        <v>364</v>
      </c>
      <c r="I11302" s="69">
        <v>0</v>
      </c>
      <c r="J11302" s="69">
        <v>0</v>
      </c>
      <c r="K11302" s="91"/>
      <c r="L11302" s="91"/>
    </row>
    <row r="11303" spans="2:12" x14ac:dyDescent="0.25">
      <c r="B11303" s="67" t="s">
        <v>504</v>
      </c>
      <c r="C11303" s="67" t="s">
        <v>505</v>
      </c>
      <c r="D11303" s="68" t="s">
        <v>377</v>
      </c>
      <c r="E11303" s="67" t="s">
        <v>378</v>
      </c>
      <c r="F11303" s="68" t="s">
        <v>516</v>
      </c>
      <c r="G11303" s="67" t="s">
        <v>517</v>
      </c>
      <c r="H11303" s="68" t="s">
        <v>362</v>
      </c>
      <c r="I11303" s="69">
        <v>0</v>
      </c>
      <c r="J11303" s="69">
        <v>0</v>
      </c>
      <c r="K11303" s="91"/>
      <c r="L11303" s="91"/>
    </row>
    <row r="11304" spans="2:12" x14ac:dyDescent="0.25">
      <c r="B11304" s="67" t="s">
        <v>504</v>
      </c>
      <c r="C11304" s="67" t="s">
        <v>505</v>
      </c>
      <c r="D11304" s="68" t="s">
        <v>377</v>
      </c>
      <c r="E11304" s="67" t="s">
        <v>378</v>
      </c>
      <c r="F11304" s="68" t="s">
        <v>516</v>
      </c>
      <c r="G11304" s="67" t="s">
        <v>517</v>
      </c>
      <c r="H11304" s="68" t="s">
        <v>363</v>
      </c>
      <c r="I11304" s="69">
        <v>0</v>
      </c>
      <c r="J11304" s="69">
        <v>0</v>
      </c>
      <c r="K11304" s="91"/>
      <c r="L11304" s="91"/>
    </row>
    <row r="11305" spans="2:12" x14ac:dyDescent="0.25">
      <c r="B11305" s="67" t="s">
        <v>504</v>
      </c>
      <c r="C11305" s="67" t="s">
        <v>505</v>
      </c>
      <c r="D11305" s="68" t="s">
        <v>377</v>
      </c>
      <c r="E11305" s="67" t="s">
        <v>378</v>
      </c>
      <c r="F11305" s="68" t="s">
        <v>516</v>
      </c>
      <c r="G11305" s="67" t="s">
        <v>517</v>
      </c>
      <c r="H11305" s="68" t="s">
        <v>364</v>
      </c>
      <c r="I11305" s="69">
        <v>0</v>
      </c>
      <c r="J11305" s="69">
        <v>0</v>
      </c>
      <c r="K11305" s="91"/>
      <c r="L11305" s="91"/>
    </row>
    <row r="11306" spans="2:12" x14ac:dyDescent="0.25">
      <c r="B11306" s="67" t="s">
        <v>504</v>
      </c>
      <c r="C11306" s="67" t="s">
        <v>505</v>
      </c>
      <c r="D11306" s="68" t="s">
        <v>377</v>
      </c>
      <c r="E11306" s="67" t="s">
        <v>378</v>
      </c>
      <c r="F11306" s="68" t="s">
        <v>516</v>
      </c>
      <c r="G11306" s="67" t="s">
        <v>517</v>
      </c>
      <c r="H11306" s="68" t="s">
        <v>363</v>
      </c>
      <c r="I11306" s="69">
        <v>0</v>
      </c>
      <c r="J11306" s="69">
        <v>0</v>
      </c>
      <c r="K11306" s="91"/>
      <c r="L11306" s="91"/>
    </row>
    <row r="11307" spans="2:12" x14ac:dyDescent="0.25">
      <c r="B11307" s="67" t="s">
        <v>504</v>
      </c>
      <c r="C11307" s="67" t="s">
        <v>505</v>
      </c>
      <c r="D11307" s="68" t="s">
        <v>377</v>
      </c>
      <c r="E11307" s="67" t="s">
        <v>378</v>
      </c>
      <c r="F11307" s="68" t="s">
        <v>516</v>
      </c>
      <c r="G11307" s="67" t="s">
        <v>517</v>
      </c>
      <c r="H11307" s="68" t="s">
        <v>363</v>
      </c>
      <c r="I11307" s="69">
        <v>12.09</v>
      </c>
      <c r="J11307" s="69">
        <v>12.095000000000001</v>
      </c>
      <c r="K11307" s="91"/>
      <c r="L11307" s="91"/>
    </row>
    <row r="11308" spans="2:12" x14ac:dyDescent="0.25">
      <c r="B11308" s="67" t="s">
        <v>504</v>
      </c>
      <c r="C11308" s="67" t="s">
        <v>505</v>
      </c>
      <c r="D11308" s="68" t="s">
        <v>377</v>
      </c>
      <c r="E11308" s="67" t="s">
        <v>378</v>
      </c>
      <c r="F11308" s="68" t="s">
        <v>516</v>
      </c>
      <c r="G11308" s="67" t="s">
        <v>517</v>
      </c>
      <c r="H11308" s="68" t="s">
        <v>363</v>
      </c>
      <c r="I11308" s="69">
        <v>0</v>
      </c>
      <c r="J11308" s="69">
        <v>0</v>
      </c>
      <c r="K11308" s="91"/>
      <c r="L11308" s="91"/>
    </row>
    <row r="11309" spans="2:12" x14ac:dyDescent="0.25">
      <c r="B11309" s="67" t="s">
        <v>504</v>
      </c>
      <c r="C11309" s="67" t="s">
        <v>505</v>
      </c>
      <c r="D11309" s="68" t="s">
        <v>377</v>
      </c>
      <c r="E11309" s="67" t="s">
        <v>378</v>
      </c>
      <c r="F11309" s="68" t="s">
        <v>516</v>
      </c>
      <c r="G11309" s="67" t="s">
        <v>517</v>
      </c>
      <c r="H11309" s="68" t="s">
        <v>363</v>
      </c>
      <c r="I11309" s="69">
        <v>0</v>
      </c>
      <c r="J11309" s="69">
        <v>0</v>
      </c>
      <c r="K11309" s="91"/>
      <c r="L11309" s="91"/>
    </row>
    <row r="11310" spans="2:12" x14ac:dyDescent="0.25">
      <c r="B11310" s="67" t="s">
        <v>504</v>
      </c>
      <c r="C11310" s="67" t="s">
        <v>505</v>
      </c>
      <c r="D11310" s="68" t="s">
        <v>377</v>
      </c>
      <c r="E11310" s="67" t="s">
        <v>378</v>
      </c>
      <c r="F11310" s="68" t="s">
        <v>516</v>
      </c>
      <c r="G11310" s="67" t="s">
        <v>517</v>
      </c>
      <c r="H11310" s="68" t="s">
        <v>363</v>
      </c>
      <c r="I11310" s="69">
        <v>0</v>
      </c>
      <c r="J11310" s="69">
        <v>0</v>
      </c>
      <c r="K11310" s="91"/>
      <c r="L11310" s="91"/>
    </row>
    <row r="11311" spans="2:12" x14ac:dyDescent="0.25">
      <c r="B11311" s="67" t="s">
        <v>504</v>
      </c>
      <c r="C11311" s="67" t="s">
        <v>505</v>
      </c>
      <c r="D11311" s="68" t="s">
        <v>377</v>
      </c>
      <c r="E11311" s="67" t="s">
        <v>378</v>
      </c>
      <c r="F11311" s="68" t="s">
        <v>516</v>
      </c>
      <c r="G11311" s="67" t="s">
        <v>517</v>
      </c>
      <c r="H11311" s="68" t="s">
        <v>362</v>
      </c>
      <c r="I11311" s="69">
        <v>10</v>
      </c>
      <c r="J11311" s="69">
        <v>10</v>
      </c>
      <c r="K11311" s="91"/>
      <c r="L11311" s="91"/>
    </row>
    <row r="11312" spans="2:12" x14ac:dyDescent="0.25">
      <c r="B11312" s="67" t="s">
        <v>504</v>
      </c>
      <c r="C11312" s="67" t="s">
        <v>505</v>
      </c>
      <c r="D11312" s="68" t="s">
        <v>377</v>
      </c>
      <c r="E11312" s="67" t="s">
        <v>378</v>
      </c>
      <c r="F11312" s="68" t="s">
        <v>518</v>
      </c>
      <c r="G11312" s="67" t="s">
        <v>519</v>
      </c>
      <c r="H11312" s="68" t="s">
        <v>363</v>
      </c>
      <c r="I11312" s="69">
        <v>0</v>
      </c>
      <c r="J11312" s="69">
        <v>0</v>
      </c>
      <c r="K11312" s="91"/>
      <c r="L11312" s="91"/>
    </row>
    <row r="11313" spans="2:12" x14ac:dyDescent="0.25">
      <c r="B11313" s="67" t="s">
        <v>504</v>
      </c>
      <c r="C11313" s="67" t="s">
        <v>505</v>
      </c>
      <c r="D11313" s="68" t="s">
        <v>377</v>
      </c>
      <c r="E11313" s="67" t="s">
        <v>378</v>
      </c>
      <c r="F11313" s="68" t="s">
        <v>518</v>
      </c>
      <c r="G11313" s="67" t="s">
        <v>519</v>
      </c>
      <c r="H11313" s="68" t="s">
        <v>362</v>
      </c>
      <c r="I11313" s="69">
        <v>0</v>
      </c>
      <c r="J11313" s="69">
        <v>0</v>
      </c>
      <c r="K11313" s="91"/>
      <c r="L11313" s="91"/>
    </row>
    <row r="11314" spans="2:12" x14ac:dyDescent="0.25">
      <c r="B11314" s="67" t="s">
        <v>504</v>
      </c>
      <c r="C11314" s="67" t="s">
        <v>505</v>
      </c>
      <c r="D11314" s="68" t="s">
        <v>377</v>
      </c>
      <c r="E11314" s="67" t="s">
        <v>378</v>
      </c>
      <c r="F11314" s="68" t="s">
        <v>518</v>
      </c>
      <c r="G11314" s="67" t="s">
        <v>519</v>
      </c>
      <c r="H11314" s="68" t="s">
        <v>364</v>
      </c>
      <c r="I11314" s="69">
        <v>0</v>
      </c>
      <c r="J11314" s="69">
        <v>0</v>
      </c>
      <c r="K11314" s="91"/>
      <c r="L11314" s="91"/>
    </row>
    <row r="11315" spans="2:12" x14ac:dyDescent="0.25">
      <c r="B11315" s="67" t="s">
        <v>504</v>
      </c>
      <c r="C11315" s="67" t="s">
        <v>505</v>
      </c>
      <c r="D11315" s="68" t="s">
        <v>377</v>
      </c>
      <c r="E11315" s="67" t="s">
        <v>378</v>
      </c>
      <c r="F11315" s="68" t="s">
        <v>518</v>
      </c>
      <c r="G11315" s="67" t="s">
        <v>519</v>
      </c>
      <c r="H11315" s="68" t="s">
        <v>362</v>
      </c>
      <c r="I11315" s="69">
        <v>0</v>
      </c>
      <c r="J11315" s="69">
        <v>0</v>
      </c>
      <c r="K11315" s="91"/>
      <c r="L11315" s="91"/>
    </row>
    <row r="11316" spans="2:12" x14ac:dyDescent="0.25">
      <c r="B11316" s="67" t="s">
        <v>504</v>
      </c>
      <c r="C11316" s="67" t="s">
        <v>505</v>
      </c>
      <c r="D11316" s="68" t="s">
        <v>377</v>
      </c>
      <c r="E11316" s="67" t="s">
        <v>378</v>
      </c>
      <c r="F11316" s="68" t="s">
        <v>518</v>
      </c>
      <c r="G11316" s="67" t="s">
        <v>519</v>
      </c>
      <c r="H11316" s="68" t="s">
        <v>363</v>
      </c>
      <c r="I11316" s="69">
        <v>0</v>
      </c>
      <c r="J11316" s="69">
        <v>0</v>
      </c>
      <c r="K11316" s="91"/>
      <c r="L11316" s="91"/>
    </row>
    <row r="11317" spans="2:12" x14ac:dyDescent="0.25">
      <c r="B11317" s="67" t="s">
        <v>504</v>
      </c>
      <c r="C11317" s="67" t="s">
        <v>505</v>
      </c>
      <c r="D11317" s="68" t="s">
        <v>377</v>
      </c>
      <c r="E11317" s="67" t="s">
        <v>378</v>
      </c>
      <c r="F11317" s="68" t="s">
        <v>518</v>
      </c>
      <c r="G11317" s="67" t="s">
        <v>519</v>
      </c>
      <c r="H11317" s="68" t="s">
        <v>364</v>
      </c>
      <c r="I11317" s="69">
        <v>0</v>
      </c>
      <c r="J11317" s="69">
        <v>0</v>
      </c>
      <c r="K11317" s="91"/>
      <c r="L11317" s="91"/>
    </row>
    <row r="11318" spans="2:12" x14ac:dyDescent="0.25">
      <c r="B11318" s="67" t="s">
        <v>504</v>
      </c>
      <c r="C11318" s="67" t="s">
        <v>505</v>
      </c>
      <c r="D11318" s="68" t="s">
        <v>377</v>
      </c>
      <c r="E11318" s="67" t="s">
        <v>378</v>
      </c>
      <c r="F11318" s="68" t="s">
        <v>518</v>
      </c>
      <c r="G11318" s="67" t="s">
        <v>519</v>
      </c>
      <c r="H11318" s="68" t="s">
        <v>363</v>
      </c>
      <c r="I11318" s="69">
        <v>0</v>
      </c>
      <c r="J11318" s="69">
        <v>0</v>
      </c>
      <c r="K11318" s="91"/>
      <c r="L11318" s="91"/>
    </row>
    <row r="11319" spans="2:12" x14ac:dyDescent="0.25">
      <c r="B11319" s="67" t="s">
        <v>504</v>
      </c>
      <c r="C11319" s="67" t="s">
        <v>505</v>
      </c>
      <c r="D11319" s="68" t="s">
        <v>377</v>
      </c>
      <c r="E11319" s="67" t="s">
        <v>378</v>
      </c>
      <c r="F11319" s="68" t="s">
        <v>518</v>
      </c>
      <c r="G11319" s="67" t="s">
        <v>519</v>
      </c>
      <c r="H11319" s="68" t="s">
        <v>362</v>
      </c>
      <c r="I11319" s="69">
        <v>0</v>
      </c>
      <c r="J11319" s="69">
        <v>19</v>
      </c>
      <c r="K11319" s="91"/>
      <c r="L11319" s="91"/>
    </row>
    <row r="11320" spans="2:12" x14ac:dyDescent="0.25">
      <c r="B11320" s="67" t="s">
        <v>504</v>
      </c>
      <c r="C11320" s="67" t="s">
        <v>505</v>
      </c>
      <c r="D11320" s="68" t="s">
        <v>377</v>
      </c>
      <c r="E11320" s="67" t="s">
        <v>378</v>
      </c>
      <c r="F11320" s="68" t="s">
        <v>518</v>
      </c>
      <c r="G11320" s="67" t="s">
        <v>519</v>
      </c>
      <c r="H11320" s="68" t="s">
        <v>363</v>
      </c>
      <c r="I11320" s="69">
        <v>0</v>
      </c>
      <c r="J11320" s="69">
        <v>7</v>
      </c>
      <c r="K11320" s="91"/>
      <c r="L11320" s="91"/>
    </row>
    <row r="11321" spans="2:12" x14ac:dyDescent="0.25">
      <c r="B11321" s="67" t="s">
        <v>504</v>
      </c>
      <c r="C11321" s="67" t="s">
        <v>505</v>
      </c>
      <c r="D11321" s="68" t="s">
        <v>377</v>
      </c>
      <c r="E11321" s="67" t="s">
        <v>378</v>
      </c>
      <c r="F11321" s="68" t="s">
        <v>518</v>
      </c>
      <c r="G11321" s="67" t="s">
        <v>519</v>
      </c>
      <c r="H11321" s="68" t="s">
        <v>364</v>
      </c>
      <c r="I11321" s="69">
        <v>38</v>
      </c>
      <c r="J11321" s="69">
        <v>36</v>
      </c>
      <c r="K11321" s="91"/>
      <c r="L11321" s="91"/>
    </row>
    <row r="11322" spans="2:12" x14ac:dyDescent="0.25">
      <c r="B11322" s="67" t="s">
        <v>504</v>
      </c>
      <c r="C11322" s="67" t="s">
        <v>505</v>
      </c>
      <c r="D11322" s="68" t="s">
        <v>377</v>
      </c>
      <c r="E11322" s="67" t="s">
        <v>378</v>
      </c>
      <c r="F11322" s="68" t="s">
        <v>518</v>
      </c>
      <c r="G11322" s="67" t="s">
        <v>519</v>
      </c>
      <c r="H11322" s="68" t="s">
        <v>362</v>
      </c>
      <c r="I11322" s="69">
        <v>175</v>
      </c>
      <c r="J11322" s="69">
        <v>285</v>
      </c>
      <c r="K11322" s="91"/>
      <c r="L11322" s="91"/>
    </row>
    <row r="11323" spans="2:12" x14ac:dyDescent="0.25">
      <c r="B11323" s="67" t="s">
        <v>504</v>
      </c>
      <c r="C11323" s="67" t="s">
        <v>505</v>
      </c>
      <c r="D11323" s="68" t="s">
        <v>377</v>
      </c>
      <c r="E11323" s="67" t="s">
        <v>378</v>
      </c>
      <c r="F11323" s="68" t="s">
        <v>518</v>
      </c>
      <c r="G11323" s="67" t="s">
        <v>519</v>
      </c>
      <c r="H11323" s="68" t="s">
        <v>363</v>
      </c>
      <c r="I11323" s="69">
        <v>514</v>
      </c>
      <c r="J11323" s="69">
        <v>960</v>
      </c>
      <c r="K11323" s="91"/>
      <c r="L11323" s="91"/>
    </row>
    <row r="11324" spans="2:12" x14ac:dyDescent="0.25">
      <c r="B11324" s="67" t="s">
        <v>504</v>
      </c>
      <c r="C11324" s="67" t="s">
        <v>505</v>
      </c>
      <c r="D11324" s="68" t="s">
        <v>377</v>
      </c>
      <c r="E11324" s="67" t="s">
        <v>378</v>
      </c>
      <c r="F11324" s="68" t="s">
        <v>518</v>
      </c>
      <c r="G11324" s="67" t="s">
        <v>519</v>
      </c>
      <c r="H11324" s="68" t="s">
        <v>364</v>
      </c>
      <c r="I11324" s="69">
        <v>130</v>
      </c>
      <c r="J11324" s="69">
        <v>170</v>
      </c>
      <c r="K11324" s="91"/>
      <c r="L11324" s="91"/>
    </row>
    <row r="11325" spans="2:12" x14ac:dyDescent="0.25">
      <c r="B11325" s="67" t="s">
        <v>504</v>
      </c>
      <c r="C11325" s="67" t="s">
        <v>505</v>
      </c>
      <c r="D11325" s="68" t="s">
        <v>377</v>
      </c>
      <c r="E11325" s="67" t="s">
        <v>378</v>
      </c>
      <c r="F11325" s="68" t="s">
        <v>518</v>
      </c>
      <c r="G11325" s="67" t="s">
        <v>519</v>
      </c>
      <c r="H11325" s="68" t="s">
        <v>362</v>
      </c>
      <c r="I11325" s="69">
        <v>0</v>
      </c>
      <c r="J11325" s="69">
        <v>2</v>
      </c>
      <c r="K11325" s="91"/>
      <c r="L11325" s="91"/>
    </row>
    <row r="11326" spans="2:12" x14ac:dyDescent="0.25">
      <c r="B11326" s="67" t="s">
        <v>504</v>
      </c>
      <c r="C11326" s="67" t="s">
        <v>505</v>
      </c>
      <c r="D11326" s="68" t="s">
        <v>377</v>
      </c>
      <c r="E11326" s="67" t="s">
        <v>378</v>
      </c>
      <c r="F11326" s="68" t="s">
        <v>518</v>
      </c>
      <c r="G11326" s="67" t="s">
        <v>519</v>
      </c>
      <c r="H11326" s="68" t="s">
        <v>363</v>
      </c>
      <c r="I11326" s="69">
        <v>37</v>
      </c>
      <c r="J11326" s="69">
        <v>113</v>
      </c>
      <c r="K11326" s="91"/>
      <c r="L11326" s="91"/>
    </row>
    <row r="11327" spans="2:12" x14ac:dyDescent="0.25">
      <c r="B11327" s="67" t="s">
        <v>504</v>
      </c>
      <c r="C11327" s="67" t="s">
        <v>505</v>
      </c>
      <c r="D11327" s="68" t="s">
        <v>377</v>
      </c>
      <c r="E11327" s="67" t="s">
        <v>378</v>
      </c>
      <c r="F11327" s="68" t="s">
        <v>518</v>
      </c>
      <c r="G11327" s="67" t="s">
        <v>519</v>
      </c>
      <c r="H11327" s="68" t="s">
        <v>364</v>
      </c>
      <c r="I11327" s="69">
        <v>19</v>
      </c>
      <c r="J11327" s="69">
        <v>0</v>
      </c>
      <c r="K11327" s="91"/>
      <c r="L11327" s="91"/>
    </row>
    <row r="11328" spans="2:12" x14ac:dyDescent="0.25">
      <c r="B11328" s="67" t="s">
        <v>504</v>
      </c>
      <c r="C11328" s="67" t="s">
        <v>505</v>
      </c>
      <c r="D11328" s="68" t="s">
        <v>377</v>
      </c>
      <c r="E11328" s="67" t="s">
        <v>378</v>
      </c>
      <c r="F11328" s="68" t="s">
        <v>518</v>
      </c>
      <c r="G11328" s="67" t="s">
        <v>519</v>
      </c>
      <c r="H11328" s="68" t="s">
        <v>362</v>
      </c>
      <c r="I11328" s="69">
        <v>0</v>
      </c>
      <c r="J11328" s="69">
        <v>0</v>
      </c>
      <c r="K11328" s="91"/>
      <c r="L11328" s="91"/>
    </row>
    <row r="11329" spans="2:12" x14ac:dyDescent="0.25">
      <c r="B11329" s="67" t="s">
        <v>504</v>
      </c>
      <c r="C11329" s="67" t="s">
        <v>505</v>
      </c>
      <c r="D11329" s="68" t="s">
        <v>377</v>
      </c>
      <c r="E11329" s="67" t="s">
        <v>378</v>
      </c>
      <c r="F11329" s="68" t="s">
        <v>518</v>
      </c>
      <c r="G11329" s="67" t="s">
        <v>519</v>
      </c>
      <c r="H11329" s="68" t="s">
        <v>362</v>
      </c>
      <c r="I11329" s="69">
        <v>8</v>
      </c>
      <c r="J11329" s="69">
        <v>7</v>
      </c>
      <c r="K11329" s="91"/>
      <c r="L11329" s="91"/>
    </row>
    <row r="11330" spans="2:12" x14ac:dyDescent="0.25">
      <c r="B11330" s="67" t="s">
        <v>504</v>
      </c>
      <c r="C11330" s="67" t="s">
        <v>505</v>
      </c>
      <c r="D11330" s="68" t="s">
        <v>377</v>
      </c>
      <c r="E11330" s="67" t="s">
        <v>378</v>
      </c>
      <c r="F11330" s="68" t="s">
        <v>518</v>
      </c>
      <c r="G11330" s="67" t="s">
        <v>519</v>
      </c>
      <c r="H11330" s="68" t="s">
        <v>364</v>
      </c>
      <c r="I11330" s="69">
        <v>0</v>
      </c>
      <c r="J11330" s="69">
        <v>0</v>
      </c>
      <c r="K11330" s="91"/>
      <c r="L11330" s="91"/>
    </row>
    <row r="11331" spans="2:12" x14ac:dyDescent="0.25">
      <c r="B11331" s="67" t="s">
        <v>504</v>
      </c>
      <c r="C11331" s="67" t="s">
        <v>505</v>
      </c>
      <c r="D11331" s="68" t="s">
        <v>377</v>
      </c>
      <c r="E11331" s="67" t="s">
        <v>378</v>
      </c>
      <c r="F11331" s="68" t="s">
        <v>518</v>
      </c>
      <c r="G11331" s="67" t="s">
        <v>519</v>
      </c>
      <c r="H11331" s="68" t="s">
        <v>362</v>
      </c>
      <c r="I11331" s="69">
        <v>9</v>
      </c>
      <c r="J11331" s="69">
        <v>15</v>
      </c>
      <c r="K11331" s="91"/>
      <c r="L11331" s="91"/>
    </row>
    <row r="11332" spans="2:12" x14ac:dyDescent="0.25">
      <c r="B11332" s="67" t="s">
        <v>504</v>
      </c>
      <c r="C11332" s="67" t="s">
        <v>505</v>
      </c>
      <c r="D11332" s="68" t="s">
        <v>377</v>
      </c>
      <c r="E11332" s="67" t="s">
        <v>378</v>
      </c>
      <c r="F11332" s="68" t="s">
        <v>518</v>
      </c>
      <c r="G11332" s="67" t="s">
        <v>519</v>
      </c>
      <c r="H11332" s="68" t="s">
        <v>363</v>
      </c>
      <c r="I11332" s="69">
        <v>12</v>
      </c>
      <c r="J11332" s="69">
        <v>8</v>
      </c>
      <c r="K11332" s="91"/>
      <c r="L11332" s="91"/>
    </row>
    <row r="11333" spans="2:12" x14ac:dyDescent="0.25">
      <c r="B11333" s="67" t="s">
        <v>504</v>
      </c>
      <c r="C11333" s="67" t="s">
        <v>505</v>
      </c>
      <c r="D11333" s="68" t="s">
        <v>377</v>
      </c>
      <c r="E11333" s="67" t="s">
        <v>378</v>
      </c>
      <c r="F11333" s="68" t="s">
        <v>518</v>
      </c>
      <c r="G11333" s="67" t="s">
        <v>519</v>
      </c>
      <c r="H11333" s="68" t="s">
        <v>364</v>
      </c>
      <c r="I11333" s="69">
        <v>4</v>
      </c>
      <c r="J11333" s="69">
        <v>0</v>
      </c>
      <c r="K11333" s="91"/>
      <c r="L11333" s="91"/>
    </row>
    <row r="11334" spans="2:12" x14ac:dyDescent="0.25">
      <c r="B11334" s="67" t="s">
        <v>504</v>
      </c>
      <c r="C11334" s="67" t="s">
        <v>505</v>
      </c>
      <c r="D11334" s="68" t="s">
        <v>377</v>
      </c>
      <c r="E11334" s="67" t="s">
        <v>378</v>
      </c>
      <c r="F11334" s="68" t="s">
        <v>518</v>
      </c>
      <c r="G11334" s="67" t="s">
        <v>519</v>
      </c>
      <c r="H11334" s="68" t="s">
        <v>363</v>
      </c>
      <c r="I11334" s="69">
        <v>0</v>
      </c>
      <c r="J11334" s="69">
        <v>0</v>
      </c>
      <c r="K11334" s="91"/>
      <c r="L11334" s="91"/>
    </row>
    <row r="11335" spans="2:12" x14ac:dyDescent="0.25">
      <c r="B11335" s="67" t="s">
        <v>504</v>
      </c>
      <c r="C11335" s="67" t="s">
        <v>505</v>
      </c>
      <c r="D11335" s="68" t="s">
        <v>377</v>
      </c>
      <c r="E11335" s="67" t="s">
        <v>378</v>
      </c>
      <c r="F11335" s="68" t="s">
        <v>518</v>
      </c>
      <c r="G11335" s="67" t="s">
        <v>519</v>
      </c>
      <c r="H11335" s="68" t="s">
        <v>363</v>
      </c>
      <c r="I11335" s="69">
        <v>0</v>
      </c>
      <c r="J11335" s="69">
        <v>0</v>
      </c>
      <c r="K11335" s="91"/>
      <c r="L11335" s="91"/>
    </row>
    <row r="11336" spans="2:12" x14ac:dyDescent="0.25">
      <c r="B11336" s="67" t="s">
        <v>504</v>
      </c>
      <c r="C11336" s="67" t="s">
        <v>505</v>
      </c>
      <c r="D11336" s="68" t="s">
        <v>377</v>
      </c>
      <c r="E11336" s="67" t="s">
        <v>378</v>
      </c>
      <c r="F11336" s="68" t="s">
        <v>518</v>
      </c>
      <c r="G11336" s="67" t="s">
        <v>519</v>
      </c>
      <c r="H11336" s="68" t="s">
        <v>364</v>
      </c>
      <c r="I11336" s="69">
        <v>0</v>
      </c>
      <c r="J11336" s="69">
        <v>0</v>
      </c>
      <c r="K11336" s="91"/>
      <c r="L11336" s="91"/>
    </row>
    <row r="11337" spans="2:12" x14ac:dyDescent="0.25">
      <c r="B11337" s="67" t="s">
        <v>504</v>
      </c>
      <c r="C11337" s="67" t="s">
        <v>505</v>
      </c>
      <c r="D11337" s="68" t="s">
        <v>377</v>
      </c>
      <c r="E11337" s="67" t="s">
        <v>378</v>
      </c>
      <c r="F11337" s="68" t="s">
        <v>518</v>
      </c>
      <c r="G11337" s="67" t="s">
        <v>519</v>
      </c>
      <c r="H11337" s="68" t="s">
        <v>362</v>
      </c>
      <c r="I11337" s="69">
        <v>7</v>
      </c>
      <c r="J11337" s="69">
        <v>10</v>
      </c>
      <c r="K11337" s="91"/>
      <c r="L11337" s="91"/>
    </row>
    <row r="11338" spans="2:12" x14ac:dyDescent="0.25">
      <c r="B11338" s="67" t="s">
        <v>504</v>
      </c>
      <c r="C11338" s="67" t="s">
        <v>505</v>
      </c>
      <c r="D11338" s="68" t="s">
        <v>377</v>
      </c>
      <c r="E11338" s="67" t="s">
        <v>378</v>
      </c>
      <c r="F11338" s="68" t="s">
        <v>518</v>
      </c>
      <c r="G11338" s="67" t="s">
        <v>519</v>
      </c>
      <c r="H11338" s="68" t="s">
        <v>363</v>
      </c>
      <c r="I11338" s="69">
        <v>124</v>
      </c>
      <c r="J11338" s="69">
        <v>83</v>
      </c>
      <c r="K11338" s="91"/>
      <c r="L11338" s="91"/>
    </row>
    <row r="11339" spans="2:12" x14ac:dyDescent="0.25">
      <c r="B11339" s="67" t="s">
        <v>504</v>
      </c>
      <c r="C11339" s="67" t="s">
        <v>505</v>
      </c>
      <c r="D11339" s="68" t="s">
        <v>377</v>
      </c>
      <c r="E11339" s="67" t="s">
        <v>378</v>
      </c>
      <c r="F11339" s="68" t="s">
        <v>518</v>
      </c>
      <c r="G11339" s="67" t="s">
        <v>519</v>
      </c>
      <c r="H11339" s="68" t="s">
        <v>364</v>
      </c>
      <c r="I11339" s="69">
        <v>28</v>
      </c>
      <c r="J11339" s="69">
        <v>6</v>
      </c>
      <c r="K11339" s="91"/>
      <c r="L11339" s="91"/>
    </row>
    <row r="11340" spans="2:12" x14ac:dyDescent="0.25">
      <c r="B11340" s="67" t="s">
        <v>504</v>
      </c>
      <c r="C11340" s="67" t="s">
        <v>505</v>
      </c>
      <c r="D11340" s="68" t="s">
        <v>377</v>
      </c>
      <c r="E11340" s="67" t="s">
        <v>378</v>
      </c>
      <c r="F11340" s="68" t="s">
        <v>518</v>
      </c>
      <c r="G11340" s="67" t="s">
        <v>519</v>
      </c>
      <c r="H11340" s="68" t="s">
        <v>362</v>
      </c>
      <c r="I11340" s="69">
        <v>353</v>
      </c>
      <c r="J11340" s="69">
        <v>392</v>
      </c>
      <c r="K11340" s="91"/>
      <c r="L11340" s="91"/>
    </row>
    <row r="11341" spans="2:12" x14ac:dyDescent="0.25">
      <c r="B11341" s="67" t="s">
        <v>504</v>
      </c>
      <c r="C11341" s="67" t="s">
        <v>505</v>
      </c>
      <c r="D11341" s="68" t="s">
        <v>377</v>
      </c>
      <c r="E11341" s="67" t="s">
        <v>378</v>
      </c>
      <c r="F11341" s="68" t="s">
        <v>518</v>
      </c>
      <c r="G11341" s="67" t="s">
        <v>519</v>
      </c>
      <c r="H11341" s="68" t="s">
        <v>363</v>
      </c>
      <c r="I11341" s="69">
        <v>753</v>
      </c>
      <c r="J11341" s="69">
        <v>945</v>
      </c>
      <c r="K11341" s="91"/>
      <c r="L11341" s="91"/>
    </row>
    <row r="11342" spans="2:12" x14ac:dyDescent="0.25">
      <c r="B11342" s="67" t="s">
        <v>504</v>
      </c>
      <c r="C11342" s="67" t="s">
        <v>505</v>
      </c>
      <c r="D11342" s="68" t="s">
        <v>377</v>
      </c>
      <c r="E11342" s="67" t="s">
        <v>378</v>
      </c>
      <c r="F11342" s="68" t="s">
        <v>518</v>
      </c>
      <c r="G11342" s="67" t="s">
        <v>519</v>
      </c>
      <c r="H11342" s="68" t="s">
        <v>364</v>
      </c>
      <c r="I11342" s="69">
        <v>235</v>
      </c>
      <c r="J11342" s="69">
        <v>206</v>
      </c>
      <c r="K11342" s="91"/>
      <c r="L11342" s="91"/>
    </row>
    <row r="11343" spans="2:12" x14ac:dyDescent="0.25">
      <c r="B11343" s="67" t="s">
        <v>504</v>
      </c>
      <c r="C11343" s="67" t="s">
        <v>505</v>
      </c>
      <c r="D11343" s="68" t="s">
        <v>377</v>
      </c>
      <c r="E11343" s="67" t="s">
        <v>378</v>
      </c>
      <c r="F11343" s="68" t="s">
        <v>518</v>
      </c>
      <c r="G11343" s="67" t="s">
        <v>519</v>
      </c>
      <c r="H11343" s="68" t="s">
        <v>362</v>
      </c>
      <c r="I11343" s="69">
        <v>0</v>
      </c>
      <c r="J11343" s="69">
        <v>0</v>
      </c>
      <c r="K11343" s="91"/>
      <c r="L11343" s="91"/>
    </row>
    <row r="11344" spans="2:12" x14ac:dyDescent="0.25">
      <c r="B11344" s="67" t="s">
        <v>504</v>
      </c>
      <c r="C11344" s="67" t="s">
        <v>505</v>
      </c>
      <c r="D11344" s="68" t="s">
        <v>377</v>
      </c>
      <c r="E11344" s="67" t="s">
        <v>378</v>
      </c>
      <c r="F11344" s="68" t="s">
        <v>518</v>
      </c>
      <c r="G11344" s="67" t="s">
        <v>519</v>
      </c>
      <c r="H11344" s="68" t="s">
        <v>363</v>
      </c>
      <c r="I11344" s="69">
        <v>0</v>
      </c>
      <c r="J11344" s="69">
        <v>0</v>
      </c>
      <c r="K11344" s="91"/>
      <c r="L11344" s="91"/>
    </row>
    <row r="11345" spans="2:12" x14ac:dyDescent="0.25">
      <c r="B11345" s="67" t="s">
        <v>504</v>
      </c>
      <c r="C11345" s="67" t="s">
        <v>505</v>
      </c>
      <c r="D11345" s="68" t="s">
        <v>377</v>
      </c>
      <c r="E11345" s="67" t="s">
        <v>378</v>
      </c>
      <c r="F11345" s="68" t="s">
        <v>518</v>
      </c>
      <c r="G11345" s="67" t="s">
        <v>519</v>
      </c>
      <c r="H11345" s="68" t="s">
        <v>364</v>
      </c>
      <c r="I11345" s="69">
        <v>0</v>
      </c>
      <c r="J11345" s="69">
        <v>0</v>
      </c>
      <c r="K11345" s="91"/>
      <c r="L11345" s="91"/>
    </row>
    <row r="11346" spans="2:12" x14ac:dyDescent="0.25">
      <c r="B11346" s="67" t="s">
        <v>504</v>
      </c>
      <c r="C11346" s="67" t="s">
        <v>505</v>
      </c>
      <c r="D11346" s="68" t="s">
        <v>377</v>
      </c>
      <c r="E11346" s="67" t="s">
        <v>378</v>
      </c>
      <c r="F11346" s="68" t="s">
        <v>518</v>
      </c>
      <c r="G11346" s="67" t="s">
        <v>519</v>
      </c>
      <c r="H11346" s="68" t="s">
        <v>362</v>
      </c>
      <c r="I11346" s="69">
        <v>0</v>
      </c>
      <c r="J11346" s="69">
        <v>0</v>
      </c>
      <c r="K11346" s="91"/>
      <c r="L11346" s="91"/>
    </row>
    <row r="11347" spans="2:12" x14ac:dyDescent="0.25">
      <c r="B11347" s="67" t="s">
        <v>504</v>
      </c>
      <c r="C11347" s="67" t="s">
        <v>505</v>
      </c>
      <c r="D11347" s="68" t="s">
        <v>377</v>
      </c>
      <c r="E11347" s="67" t="s">
        <v>378</v>
      </c>
      <c r="F11347" s="68" t="s">
        <v>518</v>
      </c>
      <c r="G11347" s="67" t="s">
        <v>519</v>
      </c>
      <c r="H11347" s="68" t="s">
        <v>363</v>
      </c>
      <c r="I11347" s="69">
        <v>17</v>
      </c>
      <c r="J11347" s="69">
        <v>21</v>
      </c>
      <c r="K11347" s="91"/>
      <c r="L11347" s="91"/>
    </row>
    <row r="11348" spans="2:12" x14ac:dyDescent="0.25">
      <c r="B11348" s="67" t="s">
        <v>504</v>
      </c>
      <c r="C11348" s="67" t="s">
        <v>505</v>
      </c>
      <c r="D11348" s="68" t="s">
        <v>377</v>
      </c>
      <c r="E11348" s="67" t="s">
        <v>378</v>
      </c>
      <c r="F11348" s="68" t="s">
        <v>518</v>
      </c>
      <c r="G11348" s="67" t="s">
        <v>519</v>
      </c>
      <c r="H11348" s="68" t="s">
        <v>364</v>
      </c>
      <c r="I11348" s="69">
        <v>61</v>
      </c>
      <c r="J11348" s="69">
        <v>48</v>
      </c>
      <c r="K11348" s="91"/>
      <c r="L11348" s="91"/>
    </row>
    <row r="11349" spans="2:12" x14ac:dyDescent="0.25">
      <c r="B11349" s="67" t="s">
        <v>504</v>
      </c>
      <c r="C11349" s="67" t="s">
        <v>505</v>
      </c>
      <c r="D11349" s="68" t="s">
        <v>377</v>
      </c>
      <c r="E11349" s="67" t="s">
        <v>378</v>
      </c>
      <c r="F11349" s="68" t="s">
        <v>518</v>
      </c>
      <c r="G11349" s="67" t="s">
        <v>519</v>
      </c>
      <c r="H11349" s="68" t="s">
        <v>362</v>
      </c>
      <c r="I11349" s="69">
        <v>27</v>
      </c>
      <c r="J11349" s="69">
        <v>16</v>
      </c>
      <c r="K11349" s="91"/>
      <c r="L11349" s="91"/>
    </row>
    <row r="11350" spans="2:12" x14ac:dyDescent="0.25">
      <c r="B11350" s="67" t="s">
        <v>504</v>
      </c>
      <c r="C11350" s="67" t="s">
        <v>505</v>
      </c>
      <c r="D11350" s="68" t="s">
        <v>377</v>
      </c>
      <c r="E11350" s="67" t="s">
        <v>378</v>
      </c>
      <c r="F11350" s="68" t="s">
        <v>518</v>
      </c>
      <c r="G11350" s="67" t="s">
        <v>519</v>
      </c>
      <c r="H11350" s="68" t="s">
        <v>363</v>
      </c>
      <c r="I11350" s="69">
        <v>32</v>
      </c>
      <c r="J11350" s="69">
        <v>3</v>
      </c>
      <c r="K11350" s="91"/>
      <c r="L11350" s="91"/>
    </row>
    <row r="11351" spans="2:12" x14ac:dyDescent="0.25">
      <c r="B11351" s="67" t="s">
        <v>504</v>
      </c>
      <c r="C11351" s="67" t="s">
        <v>505</v>
      </c>
      <c r="D11351" s="68" t="s">
        <v>377</v>
      </c>
      <c r="E11351" s="67" t="s">
        <v>378</v>
      </c>
      <c r="F11351" s="68" t="s">
        <v>518</v>
      </c>
      <c r="G11351" s="67" t="s">
        <v>519</v>
      </c>
      <c r="H11351" s="68" t="s">
        <v>364</v>
      </c>
      <c r="I11351" s="69">
        <v>0</v>
      </c>
      <c r="J11351" s="69">
        <v>0</v>
      </c>
      <c r="K11351" s="91"/>
      <c r="L11351" s="91"/>
    </row>
    <row r="11352" spans="2:12" x14ac:dyDescent="0.25">
      <c r="B11352" s="67" t="s">
        <v>504</v>
      </c>
      <c r="C11352" s="67" t="s">
        <v>505</v>
      </c>
      <c r="D11352" s="68" t="s">
        <v>377</v>
      </c>
      <c r="E11352" s="67" t="s">
        <v>378</v>
      </c>
      <c r="F11352" s="68" t="s">
        <v>518</v>
      </c>
      <c r="G11352" s="67" t="s">
        <v>519</v>
      </c>
      <c r="H11352" s="68" t="s">
        <v>362</v>
      </c>
      <c r="I11352" s="69">
        <v>0</v>
      </c>
      <c r="J11352" s="69">
        <v>0</v>
      </c>
      <c r="K11352" s="91"/>
      <c r="L11352" s="91"/>
    </row>
    <row r="11353" spans="2:12" x14ac:dyDescent="0.25">
      <c r="B11353" s="67" t="s">
        <v>504</v>
      </c>
      <c r="C11353" s="67" t="s">
        <v>505</v>
      </c>
      <c r="D11353" s="68" t="s">
        <v>377</v>
      </c>
      <c r="E11353" s="67" t="s">
        <v>378</v>
      </c>
      <c r="F11353" s="68" t="s">
        <v>518</v>
      </c>
      <c r="G11353" s="67" t="s">
        <v>519</v>
      </c>
      <c r="H11353" s="68" t="s">
        <v>363</v>
      </c>
      <c r="I11353" s="69">
        <v>0</v>
      </c>
      <c r="J11353" s="69">
        <v>0</v>
      </c>
      <c r="K11353" s="91"/>
      <c r="L11353" s="91"/>
    </row>
    <row r="11354" spans="2:12" x14ac:dyDescent="0.25">
      <c r="B11354" s="67" t="s">
        <v>504</v>
      </c>
      <c r="C11354" s="67" t="s">
        <v>505</v>
      </c>
      <c r="D11354" s="68" t="s">
        <v>377</v>
      </c>
      <c r="E11354" s="67" t="s">
        <v>378</v>
      </c>
      <c r="F11354" s="68" t="s">
        <v>518</v>
      </c>
      <c r="G11354" s="67" t="s">
        <v>519</v>
      </c>
      <c r="H11354" s="68" t="s">
        <v>362</v>
      </c>
      <c r="I11354" s="69">
        <v>0</v>
      </c>
      <c r="J11354" s="69">
        <v>0</v>
      </c>
      <c r="K11354" s="91"/>
      <c r="L11354" s="91"/>
    </row>
    <row r="11355" spans="2:12" x14ac:dyDescent="0.25">
      <c r="B11355" s="67" t="s">
        <v>504</v>
      </c>
      <c r="C11355" s="67" t="s">
        <v>505</v>
      </c>
      <c r="D11355" s="68" t="s">
        <v>377</v>
      </c>
      <c r="E11355" s="67" t="s">
        <v>378</v>
      </c>
      <c r="F11355" s="68" t="s">
        <v>518</v>
      </c>
      <c r="G11355" s="67" t="s">
        <v>519</v>
      </c>
      <c r="H11355" s="68" t="s">
        <v>363</v>
      </c>
      <c r="I11355" s="69">
        <v>6</v>
      </c>
      <c r="J11355" s="69">
        <v>34</v>
      </c>
      <c r="K11355" s="91"/>
      <c r="L11355" s="91"/>
    </row>
    <row r="11356" spans="2:12" x14ac:dyDescent="0.25">
      <c r="B11356" s="67" t="s">
        <v>504</v>
      </c>
      <c r="C11356" s="67" t="s">
        <v>505</v>
      </c>
      <c r="D11356" s="68" t="s">
        <v>377</v>
      </c>
      <c r="E11356" s="67" t="s">
        <v>378</v>
      </c>
      <c r="F11356" s="68" t="s">
        <v>518</v>
      </c>
      <c r="G11356" s="67" t="s">
        <v>519</v>
      </c>
      <c r="H11356" s="68" t="s">
        <v>364</v>
      </c>
      <c r="I11356" s="69">
        <v>1</v>
      </c>
      <c r="J11356" s="69">
        <v>8</v>
      </c>
      <c r="K11356" s="91"/>
      <c r="L11356" s="91"/>
    </row>
    <row r="11357" spans="2:12" x14ac:dyDescent="0.25">
      <c r="B11357" s="67" t="s">
        <v>504</v>
      </c>
      <c r="C11357" s="67" t="s">
        <v>505</v>
      </c>
      <c r="D11357" s="68" t="s">
        <v>377</v>
      </c>
      <c r="E11357" s="67" t="s">
        <v>378</v>
      </c>
      <c r="F11357" s="68" t="s">
        <v>518</v>
      </c>
      <c r="G11357" s="67" t="s">
        <v>519</v>
      </c>
      <c r="H11357" s="68" t="s">
        <v>364</v>
      </c>
      <c r="I11357" s="69">
        <v>9</v>
      </c>
      <c r="J11357" s="69">
        <v>21</v>
      </c>
      <c r="K11357" s="91"/>
      <c r="L11357" s="91"/>
    </row>
    <row r="11358" spans="2:12" x14ac:dyDescent="0.25">
      <c r="B11358" s="67" t="s">
        <v>504</v>
      </c>
      <c r="C11358" s="67" t="s">
        <v>505</v>
      </c>
      <c r="D11358" s="68" t="s">
        <v>377</v>
      </c>
      <c r="E11358" s="67" t="s">
        <v>378</v>
      </c>
      <c r="F11358" s="68" t="s">
        <v>518</v>
      </c>
      <c r="G11358" s="67" t="s">
        <v>519</v>
      </c>
      <c r="H11358" s="68" t="s">
        <v>362</v>
      </c>
      <c r="I11358" s="69">
        <v>0</v>
      </c>
      <c r="J11358" s="69">
        <v>0</v>
      </c>
      <c r="K11358" s="91"/>
      <c r="L11358" s="91"/>
    </row>
    <row r="11359" spans="2:12" x14ac:dyDescent="0.25">
      <c r="B11359" s="67" t="s">
        <v>504</v>
      </c>
      <c r="C11359" s="67" t="s">
        <v>505</v>
      </c>
      <c r="D11359" s="68" t="s">
        <v>377</v>
      </c>
      <c r="E11359" s="67" t="s">
        <v>378</v>
      </c>
      <c r="F11359" s="68" t="s">
        <v>518</v>
      </c>
      <c r="G11359" s="67" t="s">
        <v>519</v>
      </c>
      <c r="H11359" s="68" t="s">
        <v>363</v>
      </c>
      <c r="I11359" s="69">
        <v>16</v>
      </c>
      <c r="J11359" s="69">
        <v>37</v>
      </c>
      <c r="K11359" s="91"/>
      <c r="L11359" s="91"/>
    </row>
    <row r="11360" spans="2:12" x14ac:dyDescent="0.25">
      <c r="B11360" s="67" t="s">
        <v>504</v>
      </c>
      <c r="C11360" s="67" t="s">
        <v>505</v>
      </c>
      <c r="D11360" s="68" t="s">
        <v>377</v>
      </c>
      <c r="E11360" s="67" t="s">
        <v>378</v>
      </c>
      <c r="F11360" s="68" t="s">
        <v>518</v>
      </c>
      <c r="G11360" s="67" t="s">
        <v>519</v>
      </c>
      <c r="H11360" s="68" t="s">
        <v>364</v>
      </c>
      <c r="I11360" s="69">
        <v>21</v>
      </c>
      <c r="J11360" s="69">
        <v>20</v>
      </c>
      <c r="K11360" s="91"/>
      <c r="L11360" s="91"/>
    </row>
    <row r="11361" spans="2:12" x14ac:dyDescent="0.25">
      <c r="B11361" s="67" t="s">
        <v>504</v>
      </c>
      <c r="C11361" s="67" t="s">
        <v>505</v>
      </c>
      <c r="D11361" s="68" t="s">
        <v>377</v>
      </c>
      <c r="E11361" s="67" t="s">
        <v>378</v>
      </c>
      <c r="F11361" s="68" t="s">
        <v>518</v>
      </c>
      <c r="G11361" s="67" t="s">
        <v>519</v>
      </c>
      <c r="H11361" s="68" t="s">
        <v>364</v>
      </c>
      <c r="I11361" s="69">
        <v>0</v>
      </c>
      <c r="J11361" s="69">
        <v>0</v>
      </c>
      <c r="K11361" s="91"/>
      <c r="L11361" s="91"/>
    </row>
    <row r="11362" spans="2:12" x14ac:dyDescent="0.25">
      <c r="B11362" s="67" t="s">
        <v>504</v>
      </c>
      <c r="C11362" s="67" t="s">
        <v>505</v>
      </c>
      <c r="D11362" s="68" t="s">
        <v>377</v>
      </c>
      <c r="E11362" s="67" t="s">
        <v>378</v>
      </c>
      <c r="F11362" s="68" t="s">
        <v>518</v>
      </c>
      <c r="G11362" s="67" t="s">
        <v>519</v>
      </c>
      <c r="H11362" s="68" t="s">
        <v>362</v>
      </c>
      <c r="I11362" s="69">
        <v>0</v>
      </c>
      <c r="J11362" s="69">
        <v>0</v>
      </c>
      <c r="K11362" s="91"/>
      <c r="L11362" s="91"/>
    </row>
    <row r="11363" spans="2:12" x14ac:dyDescent="0.25">
      <c r="B11363" s="67" t="s">
        <v>504</v>
      </c>
      <c r="C11363" s="67" t="s">
        <v>505</v>
      </c>
      <c r="D11363" s="68" t="s">
        <v>377</v>
      </c>
      <c r="E11363" s="67" t="s">
        <v>378</v>
      </c>
      <c r="F11363" s="68" t="s">
        <v>518</v>
      </c>
      <c r="G11363" s="67" t="s">
        <v>519</v>
      </c>
      <c r="H11363" s="68" t="s">
        <v>363</v>
      </c>
      <c r="I11363" s="69">
        <v>20</v>
      </c>
      <c r="J11363" s="69">
        <v>47</v>
      </c>
      <c r="K11363" s="91"/>
      <c r="L11363" s="91"/>
    </row>
    <row r="11364" spans="2:12" x14ac:dyDescent="0.25">
      <c r="B11364" s="67" t="s">
        <v>504</v>
      </c>
      <c r="C11364" s="67" t="s">
        <v>505</v>
      </c>
      <c r="D11364" s="68" t="s">
        <v>377</v>
      </c>
      <c r="E11364" s="67" t="s">
        <v>378</v>
      </c>
      <c r="F11364" s="68" t="s">
        <v>518</v>
      </c>
      <c r="G11364" s="67" t="s">
        <v>519</v>
      </c>
      <c r="H11364" s="68" t="s">
        <v>364</v>
      </c>
      <c r="I11364" s="69">
        <v>0</v>
      </c>
      <c r="J11364" s="69">
        <v>0</v>
      </c>
      <c r="K11364" s="91"/>
      <c r="L11364" s="91"/>
    </row>
    <row r="11365" spans="2:12" x14ac:dyDescent="0.25">
      <c r="B11365" s="67" t="s">
        <v>504</v>
      </c>
      <c r="C11365" s="67" t="s">
        <v>505</v>
      </c>
      <c r="D11365" s="68" t="s">
        <v>377</v>
      </c>
      <c r="E11365" s="67" t="s">
        <v>378</v>
      </c>
      <c r="F11365" s="68" t="s">
        <v>518</v>
      </c>
      <c r="G11365" s="67" t="s">
        <v>519</v>
      </c>
      <c r="H11365" s="68" t="s">
        <v>363</v>
      </c>
      <c r="I11365" s="69">
        <v>0</v>
      </c>
      <c r="J11365" s="69">
        <v>0</v>
      </c>
      <c r="K11365" s="91"/>
      <c r="L11365" s="91"/>
    </row>
    <row r="11366" spans="2:12" x14ac:dyDescent="0.25">
      <c r="B11366" s="67" t="s">
        <v>504</v>
      </c>
      <c r="C11366" s="67" t="s">
        <v>505</v>
      </c>
      <c r="D11366" s="68" t="s">
        <v>377</v>
      </c>
      <c r="E11366" s="67" t="s">
        <v>378</v>
      </c>
      <c r="F11366" s="68" t="s">
        <v>518</v>
      </c>
      <c r="G11366" s="67" t="s">
        <v>519</v>
      </c>
      <c r="H11366" s="68" t="s">
        <v>362</v>
      </c>
      <c r="I11366" s="69">
        <v>20</v>
      </c>
      <c r="J11366" s="69">
        <v>20</v>
      </c>
      <c r="K11366" s="91"/>
      <c r="L11366" s="91"/>
    </row>
    <row r="11367" spans="2:12" x14ac:dyDescent="0.25">
      <c r="B11367" s="67" t="s">
        <v>504</v>
      </c>
      <c r="C11367" s="67" t="s">
        <v>505</v>
      </c>
      <c r="D11367" s="68" t="s">
        <v>377</v>
      </c>
      <c r="E11367" s="67" t="s">
        <v>378</v>
      </c>
      <c r="F11367" s="68" t="s">
        <v>518</v>
      </c>
      <c r="G11367" s="67" t="s">
        <v>519</v>
      </c>
      <c r="H11367" s="68" t="s">
        <v>363</v>
      </c>
      <c r="I11367" s="69">
        <v>31</v>
      </c>
      <c r="J11367" s="69">
        <v>63</v>
      </c>
      <c r="K11367" s="91"/>
      <c r="L11367" s="91"/>
    </row>
    <row r="11368" spans="2:12" x14ac:dyDescent="0.25">
      <c r="B11368" s="67" t="s">
        <v>504</v>
      </c>
      <c r="C11368" s="67" t="s">
        <v>505</v>
      </c>
      <c r="D11368" s="68" t="s">
        <v>377</v>
      </c>
      <c r="E11368" s="67" t="s">
        <v>378</v>
      </c>
      <c r="F11368" s="68" t="s">
        <v>518</v>
      </c>
      <c r="G11368" s="67" t="s">
        <v>519</v>
      </c>
      <c r="H11368" s="68" t="s">
        <v>364</v>
      </c>
      <c r="I11368" s="69">
        <v>38</v>
      </c>
      <c r="J11368" s="69">
        <v>28</v>
      </c>
      <c r="K11368" s="91"/>
      <c r="L11368" s="91"/>
    </row>
    <row r="11369" spans="2:12" x14ac:dyDescent="0.25">
      <c r="B11369" s="67" t="s">
        <v>504</v>
      </c>
      <c r="C11369" s="67" t="s">
        <v>505</v>
      </c>
      <c r="D11369" s="68" t="s">
        <v>377</v>
      </c>
      <c r="E11369" s="67" t="s">
        <v>378</v>
      </c>
      <c r="F11369" s="68" t="s">
        <v>518</v>
      </c>
      <c r="G11369" s="67" t="s">
        <v>519</v>
      </c>
      <c r="H11369" s="68" t="s">
        <v>362</v>
      </c>
      <c r="I11369" s="69">
        <v>35</v>
      </c>
      <c r="J11369" s="69">
        <v>43</v>
      </c>
      <c r="K11369" s="91"/>
      <c r="L11369" s="91"/>
    </row>
    <row r="11370" spans="2:12" x14ac:dyDescent="0.25">
      <c r="B11370" s="67" t="s">
        <v>504</v>
      </c>
      <c r="C11370" s="67" t="s">
        <v>505</v>
      </c>
      <c r="D11370" s="68" t="s">
        <v>377</v>
      </c>
      <c r="E11370" s="67" t="s">
        <v>378</v>
      </c>
      <c r="F11370" s="68" t="s">
        <v>518</v>
      </c>
      <c r="G11370" s="67" t="s">
        <v>519</v>
      </c>
      <c r="H11370" s="68" t="s">
        <v>363</v>
      </c>
      <c r="I11370" s="69">
        <v>32</v>
      </c>
      <c r="J11370" s="69">
        <v>76</v>
      </c>
      <c r="K11370" s="91"/>
      <c r="L11370" s="91"/>
    </row>
    <row r="11371" spans="2:12" x14ac:dyDescent="0.25">
      <c r="B11371" s="67" t="s">
        <v>504</v>
      </c>
      <c r="C11371" s="67" t="s">
        <v>505</v>
      </c>
      <c r="D11371" s="68" t="s">
        <v>377</v>
      </c>
      <c r="E11371" s="67" t="s">
        <v>378</v>
      </c>
      <c r="F11371" s="68" t="s">
        <v>518</v>
      </c>
      <c r="G11371" s="67" t="s">
        <v>519</v>
      </c>
      <c r="H11371" s="68" t="s">
        <v>364</v>
      </c>
      <c r="I11371" s="69">
        <v>53</v>
      </c>
      <c r="J11371" s="69">
        <v>44</v>
      </c>
      <c r="K11371" s="91"/>
      <c r="L11371" s="91"/>
    </row>
    <row r="11372" spans="2:12" x14ac:dyDescent="0.25">
      <c r="B11372" s="67" t="s">
        <v>504</v>
      </c>
      <c r="C11372" s="67" t="s">
        <v>505</v>
      </c>
      <c r="D11372" s="68" t="s">
        <v>377</v>
      </c>
      <c r="E11372" s="67" t="s">
        <v>378</v>
      </c>
      <c r="F11372" s="68" t="s">
        <v>518</v>
      </c>
      <c r="G11372" s="67" t="s">
        <v>519</v>
      </c>
      <c r="H11372" s="68" t="s">
        <v>363</v>
      </c>
      <c r="I11372" s="69">
        <v>0</v>
      </c>
      <c r="J11372" s="69">
        <v>0</v>
      </c>
      <c r="K11372" s="91"/>
      <c r="L11372" s="91"/>
    </row>
    <row r="11373" spans="2:12" x14ac:dyDescent="0.25">
      <c r="B11373" s="67" t="s">
        <v>504</v>
      </c>
      <c r="C11373" s="67" t="s">
        <v>505</v>
      </c>
      <c r="D11373" s="68" t="s">
        <v>377</v>
      </c>
      <c r="E11373" s="67" t="s">
        <v>378</v>
      </c>
      <c r="F11373" s="68" t="s">
        <v>518</v>
      </c>
      <c r="G11373" s="67" t="s">
        <v>519</v>
      </c>
      <c r="H11373" s="68" t="s">
        <v>362</v>
      </c>
      <c r="I11373" s="69">
        <v>88</v>
      </c>
      <c r="J11373" s="69">
        <v>68</v>
      </c>
      <c r="K11373" s="91"/>
      <c r="L11373" s="91"/>
    </row>
    <row r="11374" spans="2:12" x14ac:dyDescent="0.25">
      <c r="B11374" s="67" t="s">
        <v>504</v>
      </c>
      <c r="C11374" s="67" t="s">
        <v>505</v>
      </c>
      <c r="D11374" s="68" t="s">
        <v>377</v>
      </c>
      <c r="E11374" s="67" t="s">
        <v>378</v>
      </c>
      <c r="F11374" s="68" t="s">
        <v>518</v>
      </c>
      <c r="G11374" s="67" t="s">
        <v>519</v>
      </c>
      <c r="H11374" s="68" t="s">
        <v>363</v>
      </c>
      <c r="I11374" s="69">
        <v>69</v>
      </c>
      <c r="J11374" s="69">
        <v>47</v>
      </c>
      <c r="K11374" s="91"/>
      <c r="L11374" s="91"/>
    </row>
    <row r="11375" spans="2:12" x14ac:dyDescent="0.25">
      <c r="B11375" s="67" t="s">
        <v>504</v>
      </c>
      <c r="C11375" s="67" t="s">
        <v>505</v>
      </c>
      <c r="D11375" s="68" t="s">
        <v>377</v>
      </c>
      <c r="E11375" s="67" t="s">
        <v>378</v>
      </c>
      <c r="F11375" s="68" t="s">
        <v>518</v>
      </c>
      <c r="G11375" s="67" t="s">
        <v>519</v>
      </c>
      <c r="H11375" s="68" t="s">
        <v>364</v>
      </c>
      <c r="I11375" s="69">
        <v>25</v>
      </c>
      <c r="J11375" s="69">
        <v>70</v>
      </c>
      <c r="K11375" s="91"/>
      <c r="L11375" s="91"/>
    </row>
    <row r="11376" spans="2:12" x14ac:dyDescent="0.25">
      <c r="B11376" s="67" t="s">
        <v>504</v>
      </c>
      <c r="C11376" s="67" t="s">
        <v>505</v>
      </c>
      <c r="D11376" s="68" t="s">
        <v>377</v>
      </c>
      <c r="E11376" s="67" t="s">
        <v>378</v>
      </c>
      <c r="F11376" s="68" t="s">
        <v>518</v>
      </c>
      <c r="G11376" s="67" t="s">
        <v>519</v>
      </c>
      <c r="H11376" s="68" t="s">
        <v>362</v>
      </c>
      <c r="I11376" s="69">
        <v>33</v>
      </c>
      <c r="J11376" s="69">
        <v>43</v>
      </c>
      <c r="K11376" s="91"/>
      <c r="L11376" s="91"/>
    </row>
    <row r="11377" spans="2:12" x14ac:dyDescent="0.25">
      <c r="B11377" s="67" t="s">
        <v>504</v>
      </c>
      <c r="C11377" s="67" t="s">
        <v>505</v>
      </c>
      <c r="D11377" s="68" t="s">
        <v>377</v>
      </c>
      <c r="E11377" s="67" t="s">
        <v>378</v>
      </c>
      <c r="F11377" s="68" t="s">
        <v>518</v>
      </c>
      <c r="G11377" s="67" t="s">
        <v>519</v>
      </c>
      <c r="H11377" s="68" t="s">
        <v>363</v>
      </c>
      <c r="I11377" s="69">
        <v>43</v>
      </c>
      <c r="J11377" s="69">
        <v>42</v>
      </c>
      <c r="K11377" s="91"/>
      <c r="L11377" s="91"/>
    </row>
    <row r="11378" spans="2:12" x14ac:dyDescent="0.25">
      <c r="B11378" s="67" t="s">
        <v>504</v>
      </c>
      <c r="C11378" s="67" t="s">
        <v>505</v>
      </c>
      <c r="D11378" s="68" t="s">
        <v>377</v>
      </c>
      <c r="E11378" s="67" t="s">
        <v>378</v>
      </c>
      <c r="F11378" s="68" t="s">
        <v>518</v>
      </c>
      <c r="G11378" s="67" t="s">
        <v>519</v>
      </c>
      <c r="H11378" s="68" t="s">
        <v>364</v>
      </c>
      <c r="I11378" s="69">
        <v>21</v>
      </c>
      <c r="J11378" s="69">
        <v>39</v>
      </c>
      <c r="K11378" s="91"/>
      <c r="L11378" s="91"/>
    </row>
    <row r="11379" spans="2:12" x14ac:dyDescent="0.25">
      <c r="B11379" s="67" t="s">
        <v>504</v>
      </c>
      <c r="C11379" s="67" t="s">
        <v>505</v>
      </c>
      <c r="D11379" s="68" t="s">
        <v>377</v>
      </c>
      <c r="E11379" s="67" t="s">
        <v>378</v>
      </c>
      <c r="F11379" s="68" t="s">
        <v>518</v>
      </c>
      <c r="G11379" s="67" t="s">
        <v>519</v>
      </c>
      <c r="H11379" s="68" t="s">
        <v>363</v>
      </c>
      <c r="I11379" s="69">
        <v>0</v>
      </c>
      <c r="J11379" s="69">
        <v>0</v>
      </c>
      <c r="K11379" s="91"/>
      <c r="L11379" s="91"/>
    </row>
    <row r="11380" spans="2:12" x14ac:dyDescent="0.25">
      <c r="B11380" s="67" t="s">
        <v>504</v>
      </c>
      <c r="C11380" s="67" t="s">
        <v>505</v>
      </c>
      <c r="D11380" s="68" t="s">
        <v>377</v>
      </c>
      <c r="E11380" s="67" t="s">
        <v>378</v>
      </c>
      <c r="F11380" s="68" t="s">
        <v>518</v>
      </c>
      <c r="G11380" s="67" t="s">
        <v>519</v>
      </c>
      <c r="H11380" s="68" t="s">
        <v>363</v>
      </c>
      <c r="I11380" s="69">
        <v>0</v>
      </c>
      <c r="J11380" s="69">
        <v>0</v>
      </c>
      <c r="K11380" s="91"/>
      <c r="L11380" s="91"/>
    </row>
    <row r="11381" spans="2:12" x14ac:dyDescent="0.25">
      <c r="B11381" s="67" t="s">
        <v>504</v>
      </c>
      <c r="C11381" s="67" t="s">
        <v>505</v>
      </c>
      <c r="D11381" s="68" t="s">
        <v>377</v>
      </c>
      <c r="E11381" s="67" t="s">
        <v>378</v>
      </c>
      <c r="F11381" s="68" t="s">
        <v>518</v>
      </c>
      <c r="G11381" s="67" t="s">
        <v>519</v>
      </c>
      <c r="H11381" s="68" t="s">
        <v>362</v>
      </c>
      <c r="I11381" s="69">
        <v>113</v>
      </c>
      <c r="J11381" s="69">
        <v>153</v>
      </c>
      <c r="K11381" s="91"/>
      <c r="L11381" s="91"/>
    </row>
    <row r="11382" spans="2:12" x14ac:dyDescent="0.25">
      <c r="B11382" s="67" t="s">
        <v>504</v>
      </c>
      <c r="C11382" s="67" t="s">
        <v>505</v>
      </c>
      <c r="D11382" s="68" t="s">
        <v>377</v>
      </c>
      <c r="E11382" s="67" t="s">
        <v>378</v>
      </c>
      <c r="F11382" s="68" t="s">
        <v>518</v>
      </c>
      <c r="G11382" s="67" t="s">
        <v>519</v>
      </c>
      <c r="H11382" s="68" t="s">
        <v>363</v>
      </c>
      <c r="I11382" s="69">
        <v>308</v>
      </c>
      <c r="J11382" s="69">
        <v>407</v>
      </c>
      <c r="K11382" s="91"/>
      <c r="L11382" s="91"/>
    </row>
    <row r="11383" spans="2:12" x14ac:dyDescent="0.25">
      <c r="B11383" s="67" t="s">
        <v>504</v>
      </c>
      <c r="C11383" s="67" t="s">
        <v>505</v>
      </c>
      <c r="D11383" s="68" t="s">
        <v>377</v>
      </c>
      <c r="E11383" s="67" t="s">
        <v>378</v>
      </c>
      <c r="F11383" s="68" t="s">
        <v>518</v>
      </c>
      <c r="G11383" s="67" t="s">
        <v>519</v>
      </c>
      <c r="H11383" s="68" t="s">
        <v>364</v>
      </c>
      <c r="I11383" s="69">
        <v>76</v>
      </c>
      <c r="J11383" s="69">
        <v>105</v>
      </c>
      <c r="K11383" s="91"/>
      <c r="L11383" s="91"/>
    </row>
    <row r="11384" spans="2:12" x14ac:dyDescent="0.25">
      <c r="B11384" s="67" t="s">
        <v>504</v>
      </c>
      <c r="C11384" s="67" t="s">
        <v>505</v>
      </c>
      <c r="D11384" s="68" t="s">
        <v>377</v>
      </c>
      <c r="E11384" s="67" t="s">
        <v>378</v>
      </c>
      <c r="F11384" s="68" t="s">
        <v>518</v>
      </c>
      <c r="G11384" s="67" t="s">
        <v>519</v>
      </c>
      <c r="H11384" s="68" t="s">
        <v>362</v>
      </c>
      <c r="I11384" s="69">
        <v>73</v>
      </c>
      <c r="J11384" s="69">
        <v>146</v>
      </c>
      <c r="K11384" s="91"/>
      <c r="L11384" s="91"/>
    </row>
    <row r="11385" spans="2:12" x14ac:dyDescent="0.25">
      <c r="B11385" s="67" t="s">
        <v>504</v>
      </c>
      <c r="C11385" s="67" t="s">
        <v>505</v>
      </c>
      <c r="D11385" s="68" t="s">
        <v>377</v>
      </c>
      <c r="E11385" s="67" t="s">
        <v>378</v>
      </c>
      <c r="F11385" s="68" t="s">
        <v>518</v>
      </c>
      <c r="G11385" s="67" t="s">
        <v>519</v>
      </c>
      <c r="H11385" s="68" t="s">
        <v>363</v>
      </c>
      <c r="I11385" s="69">
        <v>47</v>
      </c>
      <c r="J11385" s="69">
        <v>72</v>
      </c>
      <c r="K11385" s="91"/>
      <c r="L11385" s="91"/>
    </row>
    <row r="11386" spans="2:12" x14ac:dyDescent="0.25">
      <c r="B11386" s="67" t="s">
        <v>504</v>
      </c>
      <c r="C11386" s="67" t="s">
        <v>505</v>
      </c>
      <c r="D11386" s="68" t="s">
        <v>377</v>
      </c>
      <c r="E11386" s="67" t="s">
        <v>378</v>
      </c>
      <c r="F11386" s="68" t="s">
        <v>518</v>
      </c>
      <c r="G11386" s="67" t="s">
        <v>519</v>
      </c>
      <c r="H11386" s="68" t="s">
        <v>364</v>
      </c>
      <c r="I11386" s="69">
        <v>52</v>
      </c>
      <c r="J11386" s="69">
        <v>58</v>
      </c>
      <c r="K11386" s="91"/>
      <c r="L11386" s="91"/>
    </row>
    <row r="11387" spans="2:12" x14ac:dyDescent="0.25">
      <c r="B11387" s="67" t="s">
        <v>504</v>
      </c>
      <c r="C11387" s="67" t="s">
        <v>505</v>
      </c>
      <c r="D11387" s="68" t="s">
        <v>377</v>
      </c>
      <c r="E11387" s="67" t="s">
        <v>378</v>
      </c>
      <c r="F11387" s="68" t="s">
        <v>518</v>
      </c>
      <c r="G11387" s="67" t="s">
        <v>519</v>
      </c>
      <c r="H11387" s="68" t="s">
        <v>362</v>
      </c>
      <c r="I11387" s="69">
        <v>0</v>
      </c>
      <c r="J11387" s="69">
        <v>0</v>
      </c>
      <c r="K11387" s="91"/>
      <c r="L11387" s="91"/>
    </row>
    <row r="11388" spans="2:12" x14ac:dyDescent="0.25">
      <c r="B11388" s="67" t="s">
        <v>504</v>
      </c>
      <c r="C11388" s="67" t="s">
        <v>505</v>
      </c>
      <c r="D11388" s="68" t="s">
        <v>377</v>
      </c>
      <c r="E11388" s="67" t="s">
        <v>378</v>
      </c>
      <c r="F11388" s="68" t="s">
        <v>518</v>
      </c>
      <c r="G11388" s="67" t="s">
        <v>519</v>
      </c>
      <c r="H11388" s="68" t="s">
        <v>364</v>
      </c>
      <c r="I11388" s="69">
        <v>44</v>
      </c>
      <c r="J11388" s="69">
        <v>52</v>
      </c>
      <c r="K11388" s="91"/>
      <c r="L11388" s="91"/>
    </row>
    <row r="11389" spans="2:12" x14ac:dyDescent="0.25">
      <c r="B11389" s="67" t="s">
        <v>504</v>
      </c>
      <c r="C11389" s="67" t="s">
        <v>505</v>
      </c>
      <c r="D11389" s="68" t="s">
        <v>377</v>
      </c>
      <c r="E11389" s="67" t="s">
        <v>378</v>
      </c>
      <c r="F11389" s="68" t="s">
        <v>518</v>
      </c>
      <c r="G11389" s="67" t="s">
        <v>519</v>
      </c>
      <c r="H11389" s="68" t="s">
        <v>362</v>
      </c>
      <c r="I11389" s="69">
        <v>0.309</v>
      </c>
      <c r="J11389" s="69">
        <v>0.20599999999999999</v>
      </c>
      <c r="K11389" s="91"/>
      <c r="L11389" s="91"/>
    </row>
    <row r="11390" spans="2:12" x14ac:dyDescent="0.25">
      <c r="B11390" s="67" t="s">
        <v>504</v>
      </c>
      <c r="C11390" s="67" t="s">
        <v>505</v>
      </c>
      <c r="D11390" s="68" t="s">
        <v>377</v>
      </c>
      <c r="E11390" s="67" t="s">
        <v>378</v>
      </c>
      <c r="F11390" s="68" t="s">
        <v>518</v>
      </c>
      <c r="G11390" s="67" t="s">
        <v>519</v>
      </c>
      <c r="H11390" s="68" t="s">
        <v>363</v>
      </c>
      <c r="I11390" s="69">
        <v>0.39140000000000003</v>
      </c>
      <c r="J11390" s="69">
        <v>0.55620000000000003</v>
      </c>
      <c r="K11390" s="91"/>
      <c r="L11390" s="91"/>
    </row>
    <row r="11391" spans="2:12" x14ac:dyDescent="0.25">
      <c r="B11391" s="67" t="s">
        <v>504</v>
      </c>
      <c r="C11391" s="67" t="s">
        <v>505</v>
      </c>
      <c r="D11391" s="68" t="s">
        <v>377</v>
      </c>
      <c r="E11391" s="67" t="s">
        <v>378</v>
      </c>
      <c r="F11391" s="68" t="s">
        <v>518</v>
      </c>
      <c r="G11391" s="67" t="s">
        <v>519</v>
      </c>
      <c r="H11391" s="68" t="s">
        <v>364</v>
      </c>
      <c r="I11391" s="69">
        <v>0.45319999999999999</v>
      </c>
      <c r="J11391" s="69">
        <v>0.28839999999999999</v>
      </c>
      <c r="K11391" s="91"/>
      <c r="L11391" s="91"/>
    </row>
    <row r="11392" spans="2:12" x14ac:dyDescent="0.25">
      <c r="B11392" s="67" t="s">
        <v>504</v>
      </c>
      <c r="C11392" s="67" t="s">
        <v>505</v>
      </c>
      <c r="D11392" s="68" t="s">
        <v>377</v>
      </c>
      <c r="E11392" s="67" t="s">
        <v>378</v>
      </c>
      <c r="F11392" s="68" t="s">
        <v>518</v>
      </c>
      <c r="G11392" s="67" t="s">
        <v>519</v>
      </c>
      <c r="H11392" s="68" t="s">
        <v>363</v>
      </c>
      <c r="I11392" s="69">
        <v>0</v>
      </c>
      <c r="J11392" s="69">
        <v>0</v>
      </c>
      <c r="K11392" s="91"/>
      <c r="L11392" s="91"/>
    </row>
    <row r="11393" spans="2:12" x14ac:dyDescent="0.25">
      <c r="B11393" s="67" t="s">
        <v>504</v>
      </c>
      <c r="C11393" s="67" t="s">
        <v>505</v>
      </c>
      <c r="D11393" s="68" t="s">
        <v>377</v>
      </c>
      <c r="E11393" s="67" t="s">
        <v>378</v>
      </c>
      <c r="F11393" s="68" t="s">
        <v>518</v>
      </c>
      <c r="G11393" s="67" t="s">
        <v>519</v>
      </c>
      <c r="H11393" s="68" t="s">
        <v>362</v>
      </c>
      <c r="I11393" s="69">
        <v>94</v>
      </c>
      <c r="J11393" s="69">
        <v>125</v>
      </c>
      <c r="K11393" s="91"/>
      <c r="L11393" s="91"/>
    </row>
    <row r="11394" spans="2:12" x14ac:dyDescent="0.25">
      <c r="B11394" s="67" t="s">
        <v>504</v>
      </c>
      <c r="C11394" s="67" t="s">
        <v>505</v>
      </c>
      <c r="D11394" s="68" t="s">
        <v>377</v>
      </c>
      <c r="E11394" s="67" t="s">
        <v>378</v>
      </c>
      <c r="F11394" s="68" t="s">
        <v>518</v>
      </c>
      <c r="G11394" s="67" t="s">
        <v>519</v>
      </c>
      <c r="H11394" s="68" t="s">
        <v>363</v>
      </c>
      <c r="I11394" s="69">
        <v>39</v>
      </c>
      <c r="J11394" s="69">
        <v>104</v>
      </c>
      <c r="K11394" s="91"/>
      <c r="L11394" s="91"/>
    </row>
    <row r="11395" spans="2:12" x14ac:dyDescent="0.25">
      <c r="B11395" s="67" t="s">
        <v>504</v>
      </c>
      <c r="C11395" s="67" t="s">
        <v>505</v>
      </c>
      <c r="D11395" s="68" t="s">
        <v>377</v>
      </c>
      <c r="E11395" s="67" t="s">
        <v>378</v>
      </c>
      <c r="F11395" s="68" t="s">
        <v>518</v>
      </c>
      <c r="G11395" s="67" t="s">
        <v>519</v>
      </c>
      <c r="H11395" s="68" t="s">
        <v>364</v>
      </c>
      <c r="I11395" s="69">
        <v>30</v>
      </c>
      <c r="J11395" s="69">
        <v>40</v>
      </c>
      <c r="K11395" s="91"/>
      <c r="L11395" s="91"/>
    </row>
    <row r="11396" spans="2:12" x14ac:dyDescent="0.25">
      <c r="B11396" s="67" t="s">
        <v>504</v>
      </c>
      <c r="C11396" s="67" t="s">
        <v>505</v>
      </c>
      <c r="D11396" s="68" t="s">
        <v>377</v>
      </c>
      <c r="E11396" s="67" t="s">
        <v>378</v>
      </c>
      <c r="F11396" s="68" t="s">
        <v>518</v>
      </c>
      <c r="G11396" s="67" t="s">
        <v>519</v>
      </c>
      <c r="H11396" s="68" t="s">
        <v>362</v>
      </c>
      <c r="I11396" s="69">
        <v>71</v>
      </c>
      <c r="J11396" s="69">
        <v>65</v>
      </c>
      <c r="K11396" s="91"/>
      <c r="L11396" s="91"/>
    </row>
    <row r="11397" spans="2:12" x14ac:dyDescent="0.25">
      <c r="B11397" s="67" t="s">
        <v>504</v>
      </c>
      <c r="C11397" s="67" t="s">
        <v>505</v>
      </c>
      <c r="D11397" s="68" t="s">
        <v>377</v>
      </c>
      <c r="E11397" s="67" t="s">
        <v>378</v>
      </c>
      <c r="F11397" s="68" t="s">
        <v>518</v>
      </c>
      <c r="G11397" s="67" t="s">
        <v>519</v>
      </c>
      <c r="H11397" s="68" t="s">
        <v>363</v>
      </c>
      <c r="I11397" s="69">
        <v>119</v>
      </c>
      <c r="J11397" s="69">
        <v>196</v>
      </c>
      <c r="K11397" s="91"/>
      <c r="L11397" s="91"/>
    </row>
    <row r="11398" spans="2:12" x14ac:dyDescent="0.25">
      <c r="B11398" s="67" t="s">
        <v>504</v>
      </c>
      <c r="C11398" s="67" t="s">
        <v>505</v>
      </c>
      <c r="D11398" s="68" t="s">
        <v>377</v>
      </c>
      <c r="E11398" s="67" t="s">
        <v>378</v>
      </c>
      <c r="F11398" s="68" t="s">
        <v>518</v>
      </c>
      <c r="G11398" s="67" t="s">
        <v>519</v>
      </c>
      <c r="H11398" s="68" t="s">
        <v>364</v>
      </c>
      <c r="I11398" s="69">
        <v>85</v>
      </c>
      <c r="J11398" s="69">
        <v>32</v>
      </c>
      <c r="K11398" s="91"/>
      <c r="L11398" s="91"/>
    </row>
    <row r="11399" spans="2:12" x14ac:dyDescent="0.25">
      <c r="B11399" s="67" t="s">
        <v>504</v>
      </c>
      <c r="C11399" s="67" t="s">
        <v>505</v>
      </c>
      <c r="D11399" s="68" t="s">
        <v>377</v>
      </c>
      <c r="E11399" s="67" t="s">
        <v>378</v>
      </c>
      <c r="F11399" s="68" t="s">
        <v>518</v>
      </c>
      <c r="G11399" s="67" t="s">
        <v>519</v>
      </c>
      <c r="H11399" s="68" t="s">
        <v>362</v>
      </c>
      <c r="I11399" s="69">
        <v>30</v>
      </c>
      <c r="J11399" s="69">
        <v>45</v>
      </c>
      <c r="K11399" s="91"/>
      <c r="L11399" s="91"/>
    </row>
    <row r="11400" spans="2:12" x14ac:dyDescent="0.25">
      <c r="B11400" s="67" t="s">
        <v>504</v>
      </c>
      <c r="C11400" s="67" t="s">
        <v>505</v>
      </c>
      <c r="D11400" s="68" t="s">
        <v>377</v>
      </c>
      <c r="E11400" s="67" t="s">
        <v>378</v>
      </c>
      <c r="F11400" s="68" t="s">
        <v>518</v>
      </c>
      <c r="G11400" s="67" t="s">
        <v>519</v>
      </c>
      <c r="H11400" s="68" t="s">
        <v>363</v>
      </c>
      <c r="I11400" s="69">
        <v>0</v>
      </c>
      <c r="J11400" s="69">
        <v>9</v>
      </c>
      <c r="K11400" s="91"/>
      <c r="L11400" s="91"/>
    </row>
    <row r="11401" spans="2:12" x14ac:dyDescent="0.25">
      <c r="B11401" s="67" t="s">
        <v>504</v>
      </c>
      <c r="C11401" s="67" t="s">
        <v>505</v>
      </c>
      <c r="D11401" s="68" t="s">
        <v>377</v>
      </c>
      <c r="E11401" s="67" t="s">
        <v>378</v>
      </c>
      <c r="F11401" s="68" t="s">
        <v>518</v>
      </c>
      <c r="G11401" s="67" t="s">
        <v>519</v>
      </c>
      <c r="H11401" s="68" t="s">
        <v>364</v>
      </c>
      <c r="I11401" s="69">
        <v>0</v>
      </c>
      <c r="J11401" s="69">
        <v>6</v>
      </c>
      <c r="K11401" s="91"/>
      <c r="L11401" s="91"/>
    </row>
    <row r="11402" spans="2:12" x14ac:dyDescent="0.25">
      <c r="B11402" s="67" t="s">
        <v>504</v>
      </c>
      <c r="C11402" s="67" t="s">
        <v>505</v>
      </c>
      <c r="D11402" s="68" t="s">
        <v>377</v>
      </c>
      <c r="E11402" s="67" t="s">
        <v>378</v>
      </c>
      <c r="F11402" s="68" t="s">
        <v>518</v>
      </c>
      <c r="G11402" s="67" t="s">
        <v>519</v>
      </c>
      <c r="H11402" s="68" t="s">
        <v>362</v>
      </c>
      <c r="I11402" s="69">
        <v>0</v>
      </c>
      <c r="J11402" s="69">
        <v>0</v>
      </c>
      <c r="K11402" s="91"/>
      <c r="L11402" s="91"/>
    </row>
    <row r="11403" spans="2:12" x14ac:dyDescent="0.25">
      <c r="B11403" s="67" t="s">
        <v>504</v>
      </c>
      <c r="C11403" s="67" t="s">
        <v>505</v>
      </c>
      <c r="D11403" s="68" t="s">
        <v>377</v>
      </c>
      <c r="E11403" s="67" t="s">
        <v>378</v>
      </c>
      <c r="F11403" s="68" t="s">
        <v>518</v>
      </c>
      <c r="G11403" s="67" t="s">
        <v>519</v>
      </c>
      <c r="H11403" s="68" t="s">
        <v>363</v>
      </c>
      <c r="I11403" s="69">
        <v>20</v>
      </c>
      <c r="J11403" s="69">
        <v>78</v>
      </c>
      <c r="K11403" s="91"/>
      <c r="L11403" s="91"/>
    </row>
    <row r="11404" spans="2:12" x14ac:dyDescent="0.25">
      <c r="B11404" s="67" t="s">
        <v>504</v>
      </c>
      <c r="C11404" s="67" t="s">
        <v>505</v>
      </c>
      <c r="D11404" s="68" t="s">
        <v>377</v>
      </c>
      <c r="E11404" s="67" t="s">
        <v>378</v>
      </c>
      <c r="F11404" s="68" t="s">
        <v>518</v>
      </c>
      <c r="G11404" s="67" t="s">
        <v>519</v>
      </c>
      <c r="H11404" s="68" t="s">
        <v>364</v>
      </c>
      <c r="I11404" s="69">
        <v>86</v>
      </c>
      <c r="J11404" s="69">
        <v>124</v>
      </c>
      <c r="K11404" s="91"/>
      <c r="L11404" s="91"/>
    </row>
    <row r="11405" spans="2:12" x14ac:dyDescent="0.25">
      <c r="B11405" s="67" t="s">
        <v>504</v>
      </c>
      <c r="C11405" s="67" t="s">
        <v>505</v>
      </c>
      <c r="D11405" s="68" t="s">
        <v>377</v>
      </c>
      <c r="E11405" s="67" t="s">
        <v>378</v>
      </c>
      <c r="F11405" s="68" t="s">
        <v>518</v>
      </c>
      <c r="G11405" s="67" t="s">
        <v>519</v>
      </c>
      <c r="H11405" s="68" t="s">
        <v>362</v>
      </c>
      <c r="I11405" s="69">
        <v>63</v>
      </c>
      <c r="J11405" s="69">
        <v>19</v>
      </c>
      <c r="K11405" s="91"/>
      <c r="L11405" s="91"/>
    </row>
    <row r="11406" spans="2:12" x14ac:dyDescent="0.25">
      <c r="B11406" s="67" t="s">
        <v>504</v>
      </c>
      <c r="C11406" s="67" t="s">
        <v>505</v>
      </c>
      <c r="D11406" s="68" t="s">
        <v>377</v>
      </c>
      <c r="E11406" s="67" t="s">
        <v>378</v>
      </c>
      <c r="F11406" s="68" t="s">
        <v>518</v>
      </c>
      <c r="G11406" s="67" t="s">
        <v>519</v>
      </c>
      <c r="H11406" s="68" t="s">
        <v>363</v>
      </c>
      <c r="I11406" s="69">
        <v>70</v>
      </c>
      <c r="J11406" s="69">
        <v>53</v>
      </c>
      <c r="K11406" s="91"/>
      <c r="L11406" s="91"/>
    </row>
    <row r="11407" spans="2:12" x14ac:dyDescent="0.25">
      <c r="B11407" s="67" t="s">
        <v>504</v>
      </c>
      <c r="C11407" s="67" t="s">
        <v>505</v>
      </c>
      <c r="D11407" s="68" t="s">
        <v>377</v>
      </c>
      <c r="E11407" s="67" t="s">
        <v>378</v>
      </c>
      <c r="F11407" s="68" t="s">
        <v>518</v>
      </c>
      <c r="G11407" s="67" t="s">
        <v>519</v>
      </c>
      <c r="H11407" s="68" t="s">
        <v>364</v>
      </c>
      <c r="I11407" s="69">
        <v>88</v>
      </c>
      <c r="J11407" s="69">
        <v>124</v>
      </c>
      <c r="K11407" s="91"/>
      <c r="L11407" s="91"/>
    </row>
    <row r="11408" spans="2:12" x14ac:dyDescent="0.25">
      <c r="B11408" s="67" t="s">
        <v>504</v>
      </c>
      <c r="C11408" s="67" t="s">
        <v>505</v>
      </c>
      <c r="D11408" s="68" t="s">
        <v>377</v>
      </c>
      <c r="E11408" s="67" t="s">
        <v>378</v>
      </c>
      <c r="F11408" s="68" t="s">
        <v>518</v>
      </c>
      <c r="G11408" s="67" t="s">
        <v>519</v>
      </c>
      <c r="H11408" s="68" t="s">
        <v>362</v>
      </c>
      <c r="I11408" s="69">
        <v>48</v>
      </c>
      <c r="J11408" s="69">
        <v>57</v>
      </c>
      <c r="K11408" s="91"/>
      <c r="L11408" s="91"/>
    </row>
    <row r="11409" spans="2:12" x14ac:dyDescent="0.25">
      <c r="B11409" s="67" t="s">
        <v>504</v>
      </c>
      <c r="C11409" s="67" t="s">
        <v>505</v>
      </c>
      <c r="D11409" s="68" t="s">
        <v>377</v>
      </c>
      <c r="E11409" s="67" t="s">
        <v>378</v>
      </c>
      <c r="F11409" s="68" t="s">
        <v>518</v>
      </c>
      <c r="G11409" s="67" t="s">
        <v>519</v>
      </c>
      <c r="H11409" s="68" t="s">
        <v>363</v>
      </c>
      <c r="I11409" s="69">
        <v>54</v>
      </c>
      <c r="J11409" s="69">
        <v>53</v>
      </c>
      <c r="K11409" s="91"/>
      <c r="L11409" s="91"/>
    </row>
    <row r="11410" spans="2:12" x14ac:dyDescent="0.25">
      <c r="B11410" s="67" t="s">
        <v>504</v>
      </c>
      <c r="C11410" s="67" t="s">
        <v>505</v>
      </c>
      <c r="D11410" s="68" t="s">
        <v>377</v>
      </c>
      <c r="E11410" s="67" t="s">
        <v>378</v>
      </c>
      <c r="F11410" s="68" t="s">
        <v>518</v>
      </c>
      <c r="G11410" s="67" t="s">
        <v>519</v>
      </c>
      <c r="H11410" s="68" t="s">
        <v>364</v>
      </c>
      <c r="I11410" s="69">
        <v>24</v>
      </c>
      <c r="J11410" s="69">
        <v>60</v>
      </c>
      <c r="K11410" s="91"/>
      <c r="L11410" s="91"/>
    </row>
    <row r="11411" spans="2:12" x14ac:dyDescent="0.25">
      <c r="B11411" s="67" t="s">
        <v>504</v>
      </c>
      <c r="C11411" s="67" t="s">
        <v>505</v>
      </c>
      <c r="D11411" s="68" t="s">
        <v>377</v>
      </c>
      <c r="E11411" s="67" t="s">
        <v>378</v>
      </c>
      <c r="F11411" s="68" t="s">
        <v>518</v>
      </c>
      <c r="G11411" s="67" t="s">
        <v>519</v>
      </c>
      <c r="H11411" s="68" t="s">
        <v>362</v>
      </c>
      <c r="I11411" s="69">
        <v>30</v>
      </c>
      <c r="J11411" s="69">
        <v>15</v>
      </c>
      <c r="K11411" s="91"/>
      <c r="L11411" s="91"/>
    </row>
    <row r="11412" spans="2:12" x14ac:dyDescent="0.25">
      <c r="B11412" s="67" t="s">
        <v>504</v>
      </c>
      <c r="C11412" s="67" t="s">
        <v>505</v>
      </c>
      <c r="D11412" s="68" t="s">
        <v>377</v>
      </c>
      <c r="E11412" s="67" t="s">
        <v>378</v>
      </c>
      <c r="F11412" s="68" t="s">
        <v>518</v>
      </c>
      <c r="G11412" s="67" t="s">
        <v>519</v>
      </c>
      <c r="H11412" s="68" t="s">
        <v>363</v>
      </c>
      <c r="I11412" s="69">
        <v>113</v>
      </c>
      <c r="J11412" s="69">
        <v>108</v>
      </c>
      <c r="K11412" s="91"/>
      <c r="L11412" s="91"/>
    </row>
    <row r="11413" spans="2:12" x14ac:dyDescent="0.25">
      <c r="B11413" s="67" t="s">
        <v>504</v>
      </c>
      <c r="C11413" s="67" t="s">
        <v>505</v>
      </c>
      <c r="D11413" s="68" t="s">
        <v>377</v>
      </c>
      <c r="E11413" s="67" t="s">
        <v>378</v>
      </c>
      <c r="F11413" s="68" t="s">
        <v>518</v>
      </c>
      <c r="G11413" s="67" t="s">
        <v>519</v>
      </c>
      <c r="H11413" s="68" t="s">
        <v>364</v>
      </c>
      <c r="I11413" s="69">
        <v>16</v>
      </c>
      <c r="J11413" s="69">
        <v>46</v>
      </c>
      <c r="K11413" s="91"/>
      <c r="L11413" s="91"/>
    </row>
    <row r="11414" spans="2:12" x14ac:dyDescent="0.25">
      <c r="B11414" s="67" t="s">
        <v>504</v>
      </c>
      <c r="C11414" s="67" t="s">
        <v>505</v>
      </c>
      <c r="D11414" s="68" t="s">
        <v>377</v>
      </c>
      <c r="E11414" s="67" t="s">
        <v>378</v>
      </c>
      <c r="F11414" s="68" t="s">
        <v>518</v>
      </c>
      <c r="G11414" s="67" t="s">
        <v>519</v>
      </c>
      <c r="H11414" s="68" t="s">
        <v>362</v>
      </c>
      <c r="I11414" s="69">
        <v>42</v>
      </c>
      <c r="J11414" s="69">
        <v>29</v>
      </c>
      <c r="K11414" s="91"/>
      <c r="L11414" s="91"/>
    </row>
    <row r="11415" spans="2:12" x14ac:dyDescent="0.25">
      <c r="B11415" s="67" t="s">
        <v>504</v>
      </c>
      <c r="C11415" s="67" t="s">
        <v>505</v>
      </c>
      <c r="D11415" s="68" t="s">
        <v>377</v>
      </c>
      <c r="E11415" s="67" t="s">
        <v>378</v>
      </c>
      <c r="F11415" s="68" t="s">
        <v>518</v>
      </c>
      <c r="G11415" s="67" t="s">
        <v>519</v>
      </c>
      <c r="H11415" s="68" t="s">
        <v>364</v>
      </c>
      <c r="I11415" s="69">
        <v>0</v>
      </c>
      <c r="J11415" s="69">
        <v>20</v>
      </c>
      <c r="K11415" s="91"/>
      <c r="L11415" s="91"/>
    </row>
    <row r="11416" spans="2:12" x14ac:dyDescent="0.25">
      <c r="B11416" s="67" t="s">
        <v>504</v>
      </c>
      <c r="C11416" s="67" t="s">
        <v>505</v>
      </c>
      <c r="D11416" s="68" t="s">
        <v>377</v>
      </c>
      <c r="E11416" s="67" t="s">
        <v>378</v>
      </c>
      <c r="F11416" s="68" t="s">
        <v>518</v>
      </c>
      <c r="G11416" s="67" t="s">
        <v>519</v>
      </c>
      <c r="H11416" s="68" t="s">
        <v>362</v>
      </c>
      <c r="I11416" s="69">
        <v>0</v>
      </c>
      <c r="J11416" s="69">
        <v>0</v>
      </c>
      <c r="K11416" s="91"/>
      <c r="L11416" s="91"/>
    </row>
    <row r="11417" spans="2:12" x14ac:dyDescent="0.25">
      <c r="B11417" s="67" t="s">
        <v>504</v>
      </c>
      <c r="C11417" s="67" t="s">
        <v>505</v>
      </c>
      <c r="D11417" s="68" t="s">
        <v>377</v>
      </c>
      <c r="E11417" s="67" t="s">
        <v>378</v>
      </c>
      <c r="F11417" s="68" t="s">
        <v>518</v>
      </c>
      <c r="G11417" s="67" t="s">
        <v>519</v>
      </c>
      <c r="H11417" s="68" t="s">
        <v>363</v>
      </c>
      <c r="I11417" s="69">
        <v>0.3296</v>
      </c>
      <c r="J11417" s="69">
        <v>8.2400000000000001E-2</v>
      </c>
      <c r="K11417" s="91"/>
      <c r="L11417" s="91"/>
    </row>
    <row r="11418" spans="2:12" x14ac:dyDescent="0.25">
      <c r="B11418" s="67" t="s">
        <v>504</v>
      </c>
      <c r="C11418" s="67" t="s">
        <v>505</v>
      </c>
      <c r="D11418" s="68" t="s">
        <v>377</v>
      </c>
      <c r="E11418" s="67" t="s">
        <v>378</v>
      </c>
      <c r="F11418" s="68" t="s">
        <v>518</v>
      </c>
      <c r="G11418" s="67" t="s">
        <v>519</v>
      </c>
      <c r="H11418" s="68" t="s">
        <v>364</v>
      </c>
      <c r="I11418" s="69">
        <v>0</v>
      </c>
      <c r="J11418" s="69">
        <v>0</v>
      </c>
      <c r="K11418" s="91"/>
      <c r="L11418" s="91"/>
    </row>
    <row r="11419" spans="2:12" x14ac:dyDescent="0.25">
      <c r="B11419" s="67" t="s">
        <v>504</v>
      </c>
      <c r="C11419" s="67" t="s">
        <v>505</v>
      </c>
      <c r="D11419" s="68" t="s">
        <v>377</v>
      </c>
      <c r="E11419" s="67" t="s">
        <v>378</v>
      </c>
      <c r="F11419" s="68" t="s">
        <v>518</v>
      </c>
      <c r="G11419" s="67" t="s">
        <v>519</v>
      </c>
      <c r="H11419" s="68" t="s">
        <v>362</v>
      </c>
      <c r="I11419" s="69">
        <v>42</v>
      </c>
      <c r="J11419" s="69">
        <v>12</v>
      </c>
      <c r="K11419" s="91"/>
      <c r="L11419" s="91"/>
    </row>
    <row r="11420" spans="2:12" x14ac:dyDescent="0.25">
      <c r="B11420" s="67" t="s">
        <v>504</v>
      </c>
      <c r="C11420" s="67" t="s">
        <v>505</v>
      </c>
      <c r="D11420" s="68" t="s">
        <v>377</v>
      </c>
      <c r="E11420" s="67" t="s">
        <v>378</v>
      </c>
      <c r="F11420" s="68" t="s">
        <v>518</v>
      </c>
      <c r="G11420" s="67" t="s">
        <v>519</v>
      </c>
      <c r="H11420" s="68" t="s">
        <v>363</v>
      </c>
      <c r="I11420" s="69">
        <v>13</v>
      </c>
      <c r="J11420" s="69">
        <v>11</v>
      </c>
      <c r="K11420" s="91"/>
      <c r="L11420" s="91"/>
    </row>
    <row r="11421" spans="2:12" x14ac:dyDescent="0.25">
      <c r="B11421" s="67" t="s">
        <v>504</v>
      </c>
      <c r="C11421" s="67" t="s">
        <v>505</v>
      </c>
      <c r="D11421" s="68" t="s">
        <v>377</v>
      </c>
      <c r="E11421" s="67" t="s">
        <v>378</v>
      </c>
      <c r="F11421" s="68" t="s">
        <v>518</v>
      </c>
      <c r="G11421" s="67" t="s">
        <v>519</v>
      </c>
      <c r="H11421" s="68" t="s">
        <v>364</v>
      </c>
      <c r="I11421" s="69">
        <v>0</v>
      </c>
      <c r="J11421" s="69">
        <v>0</v>
      </c>
      <c r="K11421" s="91"/>
      <c r="L11421" s="91"/>
    </row>
    <row r="11422" spans="2:12" x14ac:dyDescent="0.25">
      <c r="B11422" s="67" t="s">
        <v>504</v>
      </c>
      <c r="C11422" s="67" t="s">
        <v>505</v>
      </c>
      <c r="D11422" s="68" t="s">
        <v>377</v>
      </c>
      <c r="E11422" s="67" t="s">
        <v>378</v>
      </c>
      <c r="F11422" s="68" t="s">
        <v>518</v>
      </c>
      <c r="G11422" s="67" t="s">
        <v>519</v>
      </c>
      <c r="H11422" s="68" t="s">
        <v>362</v>
      </c>
      <c r="I11422" s="69">
        <v>0</v>
      </c>
      <c r="J11422" s="69">
        <v>10</v>
      </c>
      <c r="K11422" s="91"/>
      <c r="L11422" s="91"/>
    </row>
    <row r="11423" spans="2:12" x14ac:dyDescent="0.25">
      <c r="B11423" s="67" t="s">
        <v>504</v>
      </c>
      <c r="C11423" s="67" t="s">
        <v>505</v>
      </c>
      <c r="D11423" s="68" t="s">
        <v>377</v>
      </c>
      <c r="E11423" s="67" t="s">
        <v>378</v>
      </c>
      <c r="F11423" s="68" t="s">
        <v>518</v>
      </c>
      <c r="G11423" s="67" t="s">
        <v>519</v>
      </c>
      <c r="H11423" s="68" t="s">
        <v>363</v>
      </c>
      <c r="I11423" s="69">
        <v>8</v>
      </c>
      <c r="J11423" s="69">
        <v>8</v>
      </c>
      <c r="K11423" s="91"/>
      <c r="L11423" s="91"/>
    </row>
    <row r="11424" spans="2:12" x14ac:dyDescent="0.25">
      <c r="B11424" s="67" t="s">
        <v>504</v>
      </c>
      <c r="C11424" s="67" t="s">
        <v>505</v>
      </c>
      <c r="D11424" s="68" t="s">
        <v>377</v>
      </c>
      <c r="E11424" s="67" t="s">
        <v>378</v>
      </c>
      <c r="F11424" s="68" t="s">
        <v>518</v>
      </c>
      <c r="G11424" s="67" t="s">
        <v>519</v>
      </c>
      <c r="H11424" s="68" t="s">
        <v>364</v>
      </c>
      <c r="I11424" s="69">
        <v>0</v>
      </c>
      <c r="J11424" s="69">
        <v>2</v>
      </c>
      <c r="K11424" s="91"/>
      <c r="L11424" s="91"/>
    </row>
    <row r="11425" spans="2:12" x14ac:dyDescent="0.25">
      <c r="B11425" s="67" t="s">
        <v>504</v>
      </c>
      <c r="C11425" s="67" t="s">
        <v>505</v>
      </c>
      <c r="D11425" s="68" t="s">
        <v>377</v>
      </c>
      <c r="E11425" s="67" t="s">
        <v>378</v>
      </c>
      <c r="F11425" s="68" t="s">
        <v>518</v>
      </c>
      <c r="G11425" s="67" t="s">
        <v>519</v>
      </c>
      <c r="H11425" s="68" t="s">
        <v>362</v>
      </c>
      <c r="I11425" s="69">
        <v>0</v>
      </c>
      <c r="J11425" s="69">
        <v>0</v>
      </c>
      <c r="K11425" s="91"/>
      <c r="L11425" s="91"/>
    </row>
    <row r="11426" spans="2:12" x14ac:dyDescent="0.25">
      <c r="B11426" s="67" t="s">
        <v>504</v>
      </c>
      <c r="C11426" s="67" t="s">
        <v>505</v>
      </c>
      <c r="D11426" s="68" t="s">
        <v>377</v>
      </c>
      <c r="E11426" s="67" t="s">
        <v>378</v>
      </c>
      <c r="F11426" s="68" t="s">
        <v>518</v>
      </c>
      <c r="G11426" s="67" t="s">
        <v>519</v>
      </c>
      <c r="H11426" s="68" t="s">
        <v>362</v>
      </c>
      <c r="I11426" s="69">
        <v>17</v>
      </c>
      <c r="J11426" s="69">
        <v>22</v>
      </c>
      <c r="K11426" s="91"/>
      <c r="L11426" s="91"/>
    </row>
    <row r="11427" spans="2:12" x14ac:dyDescent="0.25">
      <c r="B11427" s="67" t="s">
        <v>504</v>
      </c>
      <c r="C11427" s="67" t="s">
        <v>505</v>
      </c>
      <c r="D11427" s="68" t="s">
        <v>377</v>
      </c>
      <c r="E11427" s="67" t="s">
        <v>378</v>
      </c>
      <c r="F11427" s="68" t="s">
        <v>518</v>
      </c>
      <c r="G11427" s="67" t="s">
        <v>519</v>
      </c>
      <c r="H11427" s="68" t="s">
        <v>363</v>
      </c>
      <c r="I11427" s="69">
        <v>46</v>
      </c>
      <c r="J11427" s="69">
        <v>22</v>
      </c>
      <c r="K11427" s="91"/>
      <c r="L11427" s="91"/>
    </row>
    <row r="11428" spans="2:12" x14ac:dyDescent="0.25">
      <c r="B11428" s="67" t="s">
        <v>504</v>
      </c>
      <c r="C11428" s="67" t="s">
        <v>505</v>
      </c>
      <c r="D11428" s="68" t="s">
        <v>377</v>
      </c>
      <c r="E11428" s="67" t="s">
        <v>378</v>
      </c>
      <c r="F11428" s="68" t="s">
        <v>518</v>
      </c>
      <c r="G11428" s="67" t="s">
        <v>519</v>
      </c>
      <c r="H11428" s="68" t="s">
        <v>364</v>
      </c>
      <c r="I11428" s="69">
        <v>27</v>
      </c>
      <c r="J11428" s="69">
        <v>47</v>
      </c>
      <c r="K11428" s="91"/>
      <c r="L11428" s="91"/>
    </row>
    <row r="11429" spans="2:12" x14ac:dyDescent="0.25">
      <c r="B11429" s="67" t="s">
        <v>504</v>
      </c>
      <c r="C11429" s="67" t="s">
        <v>505</v>
      </c>
      <c r="D11429" s="68" t="s">
        <v>377</v>
      </c>
      <c r="E11429" s="67" t="s">
        <v>378</v>
      </c>
      <c r="F11429" s="68" t="s">
        <v>518</v>
      </c>
      <c r="G11429" s="67" t="s">
        <v>519</v>
      </c>
      <c r="H11429" s="68" t="s">
        <v>362</v>
      </c>
      <c r="I11429" s="69">
        <v>0</v>
      </c>
      <c r="J11429" s="69">
        <v>0</v>
      </c>
      <c r="K11429" s="91"/>
      <c r="L11429" s="91"/>
    </row>
    <row r="11430" spans="2:12" x14ac:dyDescent="0.25">
      <c r="B11430" s="67" t="s">
        <v>504</v>
      </c>
      <c r="C11430" s="67" t="s">
        <v>505</v>
      </c>
      <c r="D11430" s="68" t="s">
        <v>377</v>
      </c>
      <c r="E11430" s="67" t="s">
        <v>378</v>
      </c>
      <c r="F11430" s="68" t="s">
        <v>518</v>
      </c>
      <c r="G11430" s="67" t="s">
        <v>519</v>
      </c>
      <c r="H11430" s="68" t="s">
        <v>363</v>
      </c>
      <c r="I11430" s="69">
        <v>32</v>
      </c>
      <c r="J11430" s="69">
        <v>8</v>
      </c>
      <c r="K11430" s="91"/>
      <c r="L11430" s="91"/>
    </row>
    <row r="11431" spans="2:12" x14ac:dyDescent="0.25">
      <c r="B11431" s="67" t="s">
        <v>504</v>
      </c>
      <c r="C11431" s="67" t="s">
        <v>505</v>
      </c>
      <c r="D11431" s="68" t="s">
        <v>377</v>
      </c>
      <c r="E11431" s="67" t="s">
        <v>378</v>
      </c>
      <c r="F11431" s="68" t="s">
        <v>518</v>
      </c>
      <c r="G11431" s="67" t="s">
        <v>519</v>
      </c>
      <c r="H11431" s="68" t="s">
        <v>362</v>
      </c>
      <c r="I11431" s="69">
        <v>0</v>
      </c>
      <c r="J11431" s="69">
        <v>18</v>
      </c>
      <c r="K11431" s="91"/>
      <c r="L11431" s="91"/>
    </row>
    <row r="11432" spans="2:12" x14ac:dyDescent="0.25">
      <c r="B11432" s="67" t="s">
        <v>504</v>
      </c>
      <c r="C11432" s="67" t="s">
        <v>505</v>
      </c>
      <c r="D11432" s="68" t="s">
        <v>377</v>
      </c>
      <c r="E11432" s="67" t="s">
        <v>378</v>
      </c>
      <c r="F11432" s="68" t="s">
        <v>518</v>
      </c>
      <c r="G11432" s="67" t="s">
        <v>519</v>
      </c>
      <c r="H11432" s="68" t="s">
        <v>363</v>
      </c>
      <c r="I11432" s="69">
        <v>19</v>
      </c>
      <c r="J11432" s="69">
        <v>32</v>
      </c>
      <c r="K11432" s="91"/>
      <c r="L11432" s="91"/>
    </row>
    <row r="11433" spans="2:12" x14ac:dyDescent="0.25">
      <c r="B11433" s="67" t="s">
        <v>504</v>
      </c>
      <c r="C11433" s="67" t="s">
        <v>505</v>
      </c>
      <c r="D11433" s="68" t="s">
        <v>377</v>
      </c>
      <c r="E11433" s="67" t="s">
        <v>378</v>
      </c>
      <c r="F11433" s="68" t="s">
        <v>518</v>
      </c>
      <c r="G11433" s="67" t="s">
        <v>519</v>
      </c>
      <c r="H11433" s="68" t="s">
        <v>364</v>
      </c>
      <c r="I11433" s="69">
        <v>5</v>
      </c>
      <c r="J11433" s="69">
        <v>0</v>
      </c>
      <c r="K11433" s="91"/>
      <c r="L11433" s="91"/>
    </row>
    <row r="11434" spans="2:12" x14ac:dyDescent="0.25">
      <c r="B11434" s="67" t="s">
        <v>504</v>
      </c>
      <c r="C11434" s="67" t="s">
        <v>505</v>
      </c>
      <c r="D11434" s="68" t="s">
        <v>377</v>
      </c>
      <c r="E11434" s="67" t="s">
        <v>378</v>
      </c>
      <c r="F11434" s="68" t="s">
        <v>518</v>
      </c>
      <c r="G11434" s="67" t="s">
        <v>519</v>
      </c>
      <c r="H11434" s="68" t="s">
        <v>362</v>
      </c>
      <c r="I11434" s="69">
        <v>66</v>
      </c>
      <c r="J11434" s="69">
        <v>66</v>
      </c>
      <c r="K11434" s="91"/>
      <c r="L11434" s="91"/>
    </row>
    <row r="11435" spans="2:12" x14ac:dyDescent="0.25">
      <c r="B11435" s="67" t="s">
        <v>504</v>
      </c>
      <c r="C11435" s="67" t="s">
        <v>505</v>
      </c>
      <c r="D11435" s="68" t="s">
        <v>377</v>
      </c>
      <c r="E11435" s="67" t="s">
        <v>378</v>
      </c>
      <c r="F11435" s="68" t="s">
        <v>518</v>
      </c>
      <c r="G11435" s="67" t="s">
        <v>519</v>
      </c>
      <c r="H11435" s="68" t="s">
        <v>363</v>
      </c>
      <c r="I11435" s="69">
        <v>130</v>
      </c>
      <c r="J11435" s="69">
        <v>146</v>
      </c>
      <c r="K11435" s="91"/>
      <c r="L11435" s="91"/>
    </row>
    <row r="11436" spans="2:12" x14ac:dyDescent="0.25">
      <c r="B11436" s="67" t="s">
        <v>504</v>
      </c>
      <c r="C11436" s="67" t="s">
        <v>505</v>
      </c>
      <c r="D11436" s="68" t="s">
        <v>377</v>
      </c>
      <c r="E11436" s="67" t="s">
        <v>378</v>
      </c>
      <c r="F11436" s="68" t="s">
        <v>518</v>
      </c>
      <c r="G11436" s="67" t="s">
        <v>519</v>
      </c>
      <c r="H11436" s="68" t="s">
        <v>364</v>
      </c>
      <c r="I11436" s="69">
        <v>8</v>
      </c>
      <c r="J11436" s="69">
        <v>43</v>
      </c>
      <c r="K11436" s="91"/>
      <c r="L11436" s="91"/>
    </row>
    <row r="11437" spans="2:12" x14ac:dyDescent="0.25">
      <c r="B11437" s="67" t="s">
        <v>504</v>
      </c>
      <c r="C11437" s="67" t="s">
        <v>505</v>
      </c>
      <c r="D11437" s="68" t="s">
        <v>377</v>
      </c>
      <c r="E11437" s="67" t="s">
        <v>378</v>
      </c>
      <c r="F11437" s="68" t="s">
        <v>518</v>
      </c>
      <c r="G11437" s="67" t="s">
        <v>519</v>
      </c>
      <c r="H11437" s="68" t="s">
        <v>362</v>
      </c>
      <c r="I11437" s="69">
        <v>0</v>
      </c>
      <c r="J11437" s="69">
        <v>0</v>
      </c>
      <c r="K11437" s="91"/>
      <c r="L11437" s="91"/>
    </row>
    <row r="11438" spans="2:12" x14ac:dyDescent="0.25">
      <c r="B11438" s="67" t="s">
        <v>504</v>
      </c>
      <c r="C11438" s="67" t="s">
        <v>505</v>
      </c>
      <c r="D11438" s="68" t="s">
        <v>377</v>
      </c>
      <c r="E11438" s="67" t="s">
        <v>378</v>
      </c>
      <c r="F11438" s="68" t="s">
        <v>518</v>
      </c>
      <c r="G11438" s="67" t="s">
        <v>519</v>
      </c>
      <c r="H11438" s="68" t="s">
        <v>363</v>
      </c>
      <c r="I11438" s="69">
        <v>0</v>
      </c>
      <c r="J11438" s="69">
        <v>0</v>
      </c>
      <c r="K11438" s="91"/>
      <c r="L11438" s="91"/>
    </row>
    <row r="11439" spans="2:12" x14ac:dyDescent="0.25">
      <c r="B11439" s="67" t="s">
        <v>504</v>
      </c>
      <c r="C11439" s="67" t="s">
        <v>505</v>
      </c>
      <c r="D11439" s="68" t="s">
        <v>377</v>
      </c>
      <c r="E11439" s="67" t="s">
        <v>378</v>
      </c>
      <c r="F11439" s="68" t="s">
        <v>518</v>
      </c>
      <c r="G11439" s="67" t="s">
        <v>519</v>
      </c>
      <c r="H11439" s="68" t="s">
        <v>364</v>
      </c>
      <c r="I11439" s="69">
        <v>0</v>
      </c>
      <c r="J11439" s="69">
        <v>0</v>
      </c>
      <c r="K11439" s="91"/>
      <c r="L11439" s="91"/>
    </row>
    <row r="11440" spans="2:12" x14ac:dyDescent="0.25">
      <c r="B11440" s="67" t="s">
        <v>504</v>
      </c>
      <c r="C11440" s="67" t="s">
        <v>505</v>
      </c>
      <c r="D11440" s="68" t="s">
        <v>377</v>
      </c>
      <c r="E11440" s="67" t="s">
        <v>378</v>
      </c>
      <c r="F11440" s="68" t="s">
        <v>518</v>
      </c>
      <c r="G11440" s="67" t="s">
        <v>519</v>
      </c>
      <c r="H11440" s="68" t="s">
        <v>362</v>
      </c>
      <c r="I11440" s="69">
        <v>12</v>
      </c>
      <c r="J11440" s="69">
        <v>12</v>
      </c>
      <c r="K11440" s="91"/>
      <c r="L11440" s="91"/>
    </row>
    <row r="11441" spans="2:12" x14ac:dyDescent="0.25">
      <c r="B11441" s="67" t="s">
        <v>504</v>
      </c>
      <c r="C11441" s="67" t="s">
        <v>505</v>
      </c>
      <c r="D11441" s="68" t="s">
        <v>377</v>
      </c>
      <c r="E11441" s="67" t="s">
        <v>378</v>
      </c>
      <c r="F11441" s="68" t="s">
        <v>518</v>
      </c>
      <c r="G11441" s="67" t="s">
        <v>519</v>
      </c>
      <c r="H11441" s="68" t="s">
        <v>363</v>
      </c>
      <c r="I11441" s="69">
        <v>24</v>
      </c>
      <c r="J11441" s="69">
        <v>29</v>
      </c>
      <c r="K11441" s="91"/>
      <c r="L11441" s="91"/>
    </row>
    <row r="11442" spans="2:12" x14ac:dyDescent="0.25">
      <c r="B11442" s="67" t="s">
        <v>504</v>
      </c>
      <c r="C11442" s="67" t="s">
        <v>505</v>
      </c>
      <c r="D11442" s="68" t="s">
        <v>377</v>
      </c>
      <c r="E11442" s="67" t="s">
        <v>378</v>
      </c>
      <c r="F11442" s="68" t="s">
        <v>518</v>
      </c>
      <c r="G11442" s="67" t="s">
        <v>519</v>
      </c>
      <c r="H11442" s="68" t="s">
        <v>364</v>
      </c>
      <c r="I11442" s="69">
        <v>9</v>
      </c>
      <c r="J11442" s="69">
        <v>24</v>
      </c>
      <c r="K11442" s="91"/>
      <c r="L11442" s="91"/>
    </row>
    <row r="11443" spans="2:12" x14ac:dyDescent="0.25">
      <c r="B11443" s="67" t="s">
        <v>504</v>
      </c>
      <c r="C11443" s="67" t="s">
        <v>505</v>
      </c>
      <c r="D11443" s="68" t="s">
        <v>377</v>
      </c>
      <c r="E11443" s="67" t="s">
        <v>378</v>
      </c>
      <c r="F11443" s="68" t="s">
        <v>518</v>
      </c>
      <c r="G11443" s="67" t="s">
        <v>519</v>
      </c>
      <c r="H11443" s="68" t="s">
        <v>362</v>
      </c>
      <c r="I11443" s="69">
        <v>0</v>
      </c>
      <c r="J11443" s="69">
        <v>9</v>
      </c>
      <c r="K11443" s="91"/>
      <c r="L11443" s="91"/>
    </row>
    <row r="11444" spans="2:12" x14ac:dyDescent="0.25">
      <c r="B11444" s="67" t="s">
        <v>504</v>
      </c>
      <c r="C11444" s="67" t="s">
        <v>505</v>
      </c>
      <c r="D11444" s="68" t="s">
        <v>377</v>
      </c>
      <c r="E11444" s="67" t="s">
        <v>378</v>
      </c>
      <c r="F11444" s="68" t="s">
        <v>518</v>
      </c>
      <c r="G11444" s="67" t="s">
        <v>519</v>
      </c>
      <c r="H11444" s="68" t="s">
        <v>363</v>
      </c>
      <c r="I11444" s="69">
        <v>0</v>
      </c>
      <c r="J11444" s="69">
        <v>9</v>
      </c>
      <c r="K11444" s="91"/>
      <c r="L11444" s="91"/>
    </row>
    <row r="11445" spans="2:12" x14ac:dyDescent="0.25">
      <c r="B11445" s="67" t="s">
        <v>504</v>
      </c>
      <c r="C11445" s="67" t="s">
        <v>505</v>
      </c>
      <c r="D11445" s="68" t="s">
        <v>377</v>
      </c>
      <c r="E11445" s="67" t="s">
        <v>378</v>
      </c>
      <c r="F11445" s="68" t="s">
        <v>518</v>
      </c>
      <c r="G11445" s="67" t="s">
        <v>519</v>
      </c>
      <c r="H11445" s="68" t="s">
        <v>363</v>
      </c>
      <c r="I11445" s="69">
        <v>16</v>
      </c>
      <c r="J11445" s="69">
        <v>22</v>
      </c>
      <c r="K11445" s="91"/>
      <c r="L11445" s="91"/>
    </row>
    <row r="11446" spans="2:12" x14ac:dyDescent="0.25">
      <c r="B11446" s="67" t="s">
        <v>504</v>
      </c>
      <c r="C11446" s="67" t="s">
        <v>505</v>
      </c>
      <c r="D11446" s="68" t="s">
        <v>377</v>
      </c>
      <c r="E11446" s="67" t="s">
        <v>378</v>
      </c>
      <c r="F11446" s="68" t="s">
        <v>518</v>
      </c>
      <c r="G11446" s="67" t="s">
        <v>519</v>
      </c>
      <c r="H11446" s="68" t="s">
        <v>364</v>
      </c>
      <c r="I11446" s="69">
        <v>20</v>
      </c>
      <c r="J11446" s="69">
        <v>36</v>
      </c>
      <c r="K11446" s="91"/>
      <c r="L11446" s="91"/>
    </row>
    <row r="11447" spans="2:12" x14ac:dyDescent="0.25">
      <c r="B11447" s="67" t="s">
        <v>504</v>
      </c>
      <c r="C11447" s="67" t="s">
        <v>505</v>
      </c>
      <c r="D11447" s="68" t="s">
        <v>377</v>
      </c>
      <c r="E11447" s="67" t="s">
        <v>378</v>
      </c>
      <c r="F11447" s="68" t="s">
        <v>518</v>
      </c>
      <c r="G11447" s="67" t="s">
        <v>519</v>
      </c>
      <c r="H11447" s="68" t="s">
        <v>362</v>
      </c>
      <c r="I11447" s="69">
        <v>100</v>
      </c>
      <c r="J11447" s="69">
        <v>124</v>
      </c>
      <c r="K11447" s="91"/>
      <c r="L11447" s="91"/>
    </row>
    <row r="11448" spans="2:12" x14ac:dyDescent="0.25">
      <c r="B11448" s="67" t="s">
        <v>504</v>
      </c>
      <c r="C11448" s="67" t="s">
        <v>505</v>
      </c>
      <c r="D11448" s="68" t="s">
        <v>377</v>
      </c>
      <c r="E11448" s="67" t="s">
        <v>378</v>
      </c>
      <c r="F11448" s="68" t="s">
        <v>518</v>
      </c>
      <c r="G11448" s="67" t="s">
        <v>519</v>
      </c>
      <c r="H11448" s="68" t="s">
        <v>363</v>
      </c>
      <c r="I11448" s="69">
        <v>112</v>
      </c>
      <c r="J11448" s="69">
        <v>119</v>
      </c>
      <c r="K11448" s="91"/>
      <c r="L11448" s="91"/>
    </row>
    <row r="11449" spans="2:12" x14ac:dyDescent="0.25">
      <c r="B11449" s="67" t="s">
        <v>504</v>
      </c>
      <c r="C11449" s="67" t="s">
        <v>505</v>
      </c>
      <c r="D11449" s="68" t="s">
        <v>377</v>
      </c>
      <c r="E11449" s="67" t="s">
        <v>378</v>
      </c>
      <c r="F11449" s="68" t="s">
        <v>518</v>
      </c>
      <c r="G11449" s="67" t="s">
        <v>519</v>
      </c>
      <c r="H11449" s="68" t="s">
        <v>364</v>
      </c>
      <c r="I11449" s="69">
        <v>49</v>
      </c>
      <c r="J11449" s="69">
        <v>34</v>
      </c>
      <c r="K11449" s="91"/>
      <c r="L11449" s="91"/>
    </row>
    <row r="11450" spans="2:12" x14ac:dyDescent="0.25">
      <c r="B11450" s="67" t="s">
        <v>504</v>
      </c>
      <c r="C11450" s="67" t="s">
        <v>505</v>
      </c>
      <c r="D11450" s="68" t="s">
        <v>377</v>
      </c>
      <c r="E11450" s="67" t="s">
        <v>378</v>
      </c>
      <c r="F11450" s="68" t="s">
        <v>518</v>
      </c>
      <c r="G11450" s="67" t="s">
        <v>519</v>
      </c>
      <c r="H11450" s="68" t="s">
        <v>363</v>
      </c>
      <c r="I11450" s="69">
        <v>6</v>
      </c>
      <c r="J11450" s="69">
        <v>2</v>
      </c>
      <c r="K11450" s="91"/>
      <c r="L11450" s="91"/>
    </row>
    <row r="11451" spans="2:12" x14ac:dyDescent="0.25">
      <c r="B11451" s="67" t="s">
        <v>504</v>
      </c>
      <c r="C11451" s="67" t="s">
        <v>505</v>
      </c>
      <c r="D11451" s="68" t="s">
        <v>377</v>
      </c>
      <c r="E11451" s="67" t="s">
        <v>378</v>
      </c>
      <c r="F11451" s="68" t="s">
        <v>518</v>
      </c>
      <c r="G11451" s="67" t="s">
        <v>519</v>
      </c>
      <c r="H11451" s="68" t="s">
        <v>364</v>
      </c>
      <c r="I11451" s="69">
        <v>0</v>
      </c>
      <c r="J11451" s="69">
        <v>0</v>
      </c>
      <c r="K11451" s="91"/>
      <c r="L11451" s="91"/>
    </row>
    <row r="11452" spans="2:12" x14ac:dyDescent="0.25">
      <c r="B11452" s="67" t="s">
        <v>504</v>
      </c>
      <c r="C11452" s="67" t="s">
        <v>505</v>
      </c>
      <c r="D11452" s="68" t="s">
        <v>377</v>
      </c>
      <c r="E11452" s="67" t="s">
        <v>378</v>
      </c>
      <c r="F11452" s="68" t="s">
        <v>518</v>
      </c>
      <c r="G11452" s="67" t="s">
        <v>519</v>
      </c>
      <c r="H11452" s="68" t="s">
        <v>362</v>
      </c>
      <c r="I11452" s="69">
        <v>9</v>
      </c>
      <c r="J11452" s="69">
        <v>28</v>
      </c>
      <c r="K11452" s="91"/>
      <c r="L11452" s="91"/>
    </row>
    <row r="11453" spans="2:12" x14ac:dyDescent="0.25">
      <c r="B11453" s="67" t="s">
        <v>504</v>
      </c>
      <c r="C11453" s="67" t="s">
        <v>505</v>
      </c>
      <c r="D11453" s="68" t="s">
        <v>377</v>
      </c>
      <c r="E11453" s="67" t="s">
        <v>378</v>
      </c>
      <c r="F11453" s="68" t="s">
        <v>518</v>
      </c>
      <c r="G11453" s="67" t="s">
        <v>519</v>
      </c>
      <c r="H11453" s="68" t="s">
        <v>363</v>
      </c>
      <c r="I11453" s="69">
        <v>43</v>
      </c>
      <c r="J11453" s="69">
        <v>40</v>
      </c>
      <c r="K11453" s="91"/>
      <c r="L11453" s="91"/>
    </row>
    <row r="11454" spans="2:12" x14ac:dyDescent="0.25">
      <c r="B11454" s="67" t="s">
        <v>504</v>
      </c>
      <c r="C11454" s="67" t="s">
        <v>505</v>
      </c>
      <c r="D11454" s="68" t="s">
        <v>377</v>
      </c>
      <c r="E11454" s="67" t="s">
        <v>378</v>
      </c>
      <c r="F11454" s="68" t="s">
        <v>518</v>
      </c>
      <c r="G11454" s="67" t="s">
        <v>519</v>
      </c>
      <c r="H11454" s="68" t="s">
        <v>364</v>
      </c>
      <c r="I11454" s="69">
        <v>0</v>
      </c>
      <c r="J11454" s="69">
        <v>0</v>
      </c>
      <c r="K11454" s="91"/>
      <c r="L11454" s="91"/>
    </row>
    <row r="11455" spans="2:12" x14ac:dyDescent="0.25">
      <c r="B11455" s="67" t="s">
        <v>504</v>
      </c>
      <c r="C11455" s="67" t="s">
        <v>505</v>
      </c>
      <c r="D11455" s="68" t="s">
        <v>377</v>
      </c>
      <c r="E11455" s="67" t="s">
        <v>378</v>
      </c>
      <c r="F11455" s="68" t="s">
        <v>518</v>
      </c>
      <c r="G11455" s="67" t="s">
        <v>519</v>
      </c>
      <c r="H11455" s="68" t="s">
        <v>362</v>
      </c>
      <c r="I11455" s="69">
        <v>60</v>
      </c>
      <c r="J11455" s="69">
        <v>40</v>
      </c>
      <c r="K11455" s="91"/>
      <c r="L11455" s="91"/>
    </row>
    <row r="11456" spans="2:12" x14ac:dyDescent="0.25">
      <c r="B11456" s="67" t="s">
        <v>504</v>
      </c>
      <c r="C11456" s="67" t="s">
        <v>505</v>
      </c>
      <c r="D11456" s="68" t="s">
        <v>377</v>
      </c>
      <c r="E11456" s="67" t="s">
        <v>378</v>
      </c>
      <c r="F11456" s="68" t="s">
        <v>518</v>
      </c>
      <c r="G11456" s="67" t="s">
        <v>519</v>
      </c>
      <c r="H11456" s="68" t="s">
        <v>363</v>
      </c>
      <c r="I11456" s="69">
        <v>0</v>
      </c>
      <c r="J11456" s="69">
        <v>0</v>
      </c>
      <c r="K11456" s="91"/>
      <c r="L11456" s="91"/>
    </row>
    <row r="11457" spans="2:12" x14ac:dyDescent="0.25">
      <c r="B11457" s="67" t="s">
        <v>504</v>
      </c>
      <c r="C11457" s="67" t="s">
        <v>505</v>
      </c>
      <c r="D11457" s="68" t="s">
        <v>377</v>
      </c>
      <c r="E11457" s="67" t="s">
        <v>378</v>
      </c>
      <c r="F11457" s="68" t="s">
        <v>518</v>
      </c>
      <c r="G11457" s="67" t="s">
        <v>519</v>
      </c>
      <c r="H11457" s="68" t="s">
        <v>364</v>
      </c>
      <c r="I11457" s="69">
        <v>5</v>
      </c>
      <c r="J11457" s="69">
        <v>25</v>
      </c>
      <c r="K11457" s="91"/>
      <c r="L11457" s="91"/>
    </row>
    <row r="11458" spans="2:12" x14ac:dyDescent="0.25">
      <c r="B11458" s="67" t="s">
        <v>504</v>
      </c>
      <c r="C11458" s="67" t="s">
        <v>505</v>
      </c>
      <c r="D11458" s="68" t="s">
        <v>377</v>
      </c>
      <c r="E11458" s="67" t="s">
        <v>378</v>
      </c>
      <c r="F11458" s="68" t="s">
        <v>518</v>
      </c>
      <c r="G11458" s="67" t="s">
        <v>519</v>
      </c>
      <c r="H11458" s="68" t="s">
        <v>362</v>
      </c>
      <c r="I11458" s="69">
        <v>0</v>
      </c>
      <c r="J11458" s="69">
        <v>0</v>
      </c>
      <c r="K11458" s="91"/>
      <c r="L11458" s="91"/>
    </row>
    <row r="11459" spans="2:12" x14ac:dyDescent="0.25">
      <c r="B11459" s="67" t="s">
        <v>504</v>
      </c>
      <c r="C11459" s="67" t="s">
        <v>505</v>
      </c>
      <c r="D11459" s="68" t="s">
        <v>377</v>
      </c>
      <c r="E11459" s="67" t="s">
        <v>378</v>
      </c>
      <c r="F11459" s="68" t="s">
        <v>518</v>
      </c>
      <c r="G11459" s="67" t="s">
        <v>519</v>
      </c>
      <c r="H11459" s="68" t="s">
        <v>363</v>
      </c>
      <c r="I11459" s="69">
        <v>0</v>
      </c>
      <c r="J11459" s="69">
        <v>0</v>
      </c>
      <c r="K11459" s="91"/>
      <c r="L11459" s="91"/>
    </row>
    <row r="11460" spans="2:12" x14ac:dyDescent="0.25">
      <c r="B11460" s="67" t="s">
        <v>504</v>
      </c>
      <c r="C11460" s="67" t="s">
        <v>505</v>
      </c>
      <c r="D11460" s="68" t="s">
        <v>377</v>
      </c>
      <c r="E11460" s="67" t="s">
        <v>378</v>
      </c>
      <c r="F11460" s="68" t="s">
        <v>518</v>
      </c>
      <c r="G11460" s="67" t="s">
        <v>519</v>
      </c>
      <c r="H11460" s="68" t="s">
        <v>362</v>
      </c>
      <c r="I11460" s="69">
        <v>0</v>
      </c>
      <c r="J11460" s="69">
        <v>0</v>
      </c>
      <c r="K11460" s="91"/>
      <c r="L11460" s="91"/>
    </row>
    <row r="11461" spans="2:12" x14ac:dyDescent="0.25">
      <c r="B11461" s="67" t="s">
        <v>504</v>
      </c>
      <c r="C11461" s="67" t="s">
        <v>505</v>
      </c>
      <c r="D11461" s="68" t="s">
        <v>377</v>
      </c>
      <c r="E11461" s="67" t="s">
        <v>378</v>
      </c>
      <c r="F11461" s="68" t="s">
        <v>518</v>
      </c>
      <c r="G11461" s="67" t="s">
        <v>519</v>
      </c>
      <c r="H11461" s="68" t="s">
        <v>363</v>
      </c>
      <c r="I11461" s="69">
        <v>0</v>
      </c>
      <c r="J11461" s="69">
        <v>0</v>
      </c>
      <c r="K11461" s="91"/>
      <c r="L11461" s="91"/>
    </row>
    <row r="11462" spans="2:12" x14ac:dyDescent="0.25">
      <c r="B11462" s="67" t="s">
        <v>504</v>
      </c>
      <c r="C11462" s="67" t="s">
        <v>505</v>
      </c>
      <c r="D11462" s="68" t="s">
        <v>377</v>
      </c>
      <c r="E11462" s="67" t="s">
        <v>378</v>
      </c>
      <c r="F11462" s="68" t="s">
        <v>518</v>
      </c>
      <c r="G11462" s="67" t="s">
        <v>519</v>
      </c>
      <c r="H11462" s="68" t="s">
        <v>364</v>
      </c>
      <c r="I11462" s="69">
        <v>0</v>
      </c>
      <c r="J11462" s="69">
        <v>0</v>
      </c>
      <c r="K11462" s="91"/>
      <c r="L11462" s="91"/>
    </row>
    <row r="11463" spans="2:12" x14ac:dyDescent="0.25">
      <c r="B11463" s="67" t="s">
        <v>504</v>
      </c>
      <c r="C11463" s="67" t="s">
        <v>505</v>
      </c>
      <c r="D11463" s="68" t="s">
        <v>377</v>
      </c>
      <c r="E11463" s="67" t="s">
        <v>378</v>
      </c>
      <c r="F11463" s="68" t="s">
        <v>518</v>
      </c>
      <c r="G11463" s="67" t="s">
        <v>519</v>
      </c>
      <c r="H11463" s="68" t="s">
        <v>362</v>
      </c>
      <c r="I11463" s="69">
        <v>0</v>
      </c>
      <c r="J11463" s="69">
        <v>0</v>
      </c>
      <c r="K11463" s="91"/>
      <c r="L11463" s="91"/>
    </row>
    <row r="11464" spans="2:12" x14ac:dyDescent="0.25">
      <c r="B11464" s="67" t="s">
        <v>504</v>
      </c>
      <c r="C11464" s="67" t="s">
        <v>505</v>
      </c>
      <c r="D11464" s="68" t="s">
        <v>377</v>
      </c>
      <c r="E11464" s="67" t="s">
        <v>378</v>
      </c>
      <c r="F11464" s="68" t="s">
        <v>518</v>
      </c>
      <c r="G11464" s="67" t="s">
        <v>519</v>
      </c>
      <c r="H11464" s="68" t="s">
        <v>363</v>
      </c>
      <c r="I11464" s="69">
        <v>0</v>
      </c>
      <c r="J11464" s="69">
        <v>0</v>
      </c>
      <c r="K11464" s="91"/>
      <c r="L11464" s="91"/>
    </row>
    <row r="11465" spans="2:12" x14ac:dyDescent="0.25">
      <c r="B11465" s="67" t="s">
        <v>504</v>
      </c>
      <c r="C11465" s="67" t="s">
        <v>505</v>
      </c>
      <c r="D11465" s="68" t="s">
        <v>377</v>
      </c>
      <c r="E11465" s="67" t="s">
        <v>378</v>
      </c>
      <c r="F11465" s="68" t="s">
        <v>518</v>
      </c>
      <c r="G11465" s="67" t="s">
        <v>519</v>
      </c>
      <c r="H11465" s="68" t="s">
        <v>364</v>
      </c>
      <c r="I11465" s="69">
        <v>0</v>
      </c>
      <c r="J11465" s="69">
        <v>0</v>
      </c>
      <c r="K11465" s="91"/>
      <c r="L11465" s="91"/>
    </row>
    <row r="11466" spans="2:12" x14ac:dyDescent="0.25">
      <c r="B11466" s="67" t="s">
        <v>504</v>
      </c>
      <c r="C11466" s="67" t="s">
        <v>505</v>
      </c>
      <c r="D11466" s="68" t="s">
        <v>377</v>
      </c>
      <c r="E11466" s="67" t="s">
        <v>378</v>
      </c>
      <c r="F11466" s="68" t="s">
        <v>518</v>
      </c>
      <c r="G11466" s="67" t="s">
        <v>519</v>
      </c>
      <c r="H11466" s="68" t="s">
        <v>363</v>
      </c>
      <c r="I11466" s="69">
        <v>0</v>
      </c>
      <c r="J11466" s="69">
        <v>0</v>
      </c>
      <c r="K11466" s="91"/>
      <c r="L11466" s="91"/>
    </row>
    <row r="11467" spans="2:12" x14ac:dyDescent="0.25">
      <c r="B11467" s="67" t="s">
        <v>504</v>
      </c>
      <c r="C11467" s="67" t="s">
        <v>505</v>
      </c>
      <c r="D11467" s="68" t="s">
        <v>377</v>
      </c>
      <c r="E11467" s="67" t="s">
        <v>378</v>
      </c>
      <c r="F11467" s="68" t="s">
        <v>518</v>
      </c>
      <c r="G11467" s="67" t="s">
        <v>519</v>
      </c>
      <c r="H11467" s="68" t="s">
        <v>362</v>
      </c>
      <c r="I11467" s="69">
        <v>48</v>
      </c>
      <c r="J11467" s="69">
        <v>80</v>
      </c>
      <c r="K11467" s="91"/>
      <c r="L11467" s="91"/>
    </row>
    <row r="11468" spans="2:12" x14ac:dyDescent="0.25">
      <c r="B11468" s="67" t="s">
        <v>504</v>
      </c>
      <c r="C11468" s="67" t="s">
        <v>505</v>
      </c>
      <c r="D11468" s="68" t="s">
        <v>377</v>
      </c>
      <c r="E11468" s="67" t="s">
        <v>378</v>
      </c>
      <c r="F11468" s="68" t="s">
        <v>518</v>
      </c>
      <c r="G11468" s="67" t="s">
        <v>519</v>
      </c>
      <c r="H11468" s="68" t="s">
        <v>363</v>
      </c>
      <c r="I11468" s="69">
        <v>220</v>
      </c>
      <c r="J11468" s="69">
        <v>410</v>
      </c>
      <c r="K11468" s="91"/>
      <c r="L11468" s="91"/>
    </row>
    <row r="11469" spans="2:12" x14ac:dyDescent="0.25">
      <c r="B11469" s="67" t="s">
        <v>504</v>
      </c>
      <c r="C11469" s="67" t="s">
        <v>505</v>
      </c>
      <c r="D11469" s="68" t="s">
        <v>377</v>
      </c>
      <c r="E11469" s="67" t="s">
        <v>378</v>
      </c>
      <c r="F11469" s="68" t="s">
        <v>518</v>
      </c>
      <c r="G11469" s="67" t="s">
        <v>519</v>
      </c>
      <c r="H11469" s="68" t="s">
        <v>364</v>
      </c>
      <c r="I11469" s="69">
        <v>20</v>
      </c>
      <c r="J11469" s="69">
        <v>51</v>
      </c>
      <c r="K11469" s="91"/>
      <c r="L11469" s="91"/>
    </row>
    <row r="11470" spans="2:12" x14ac:dyDescent="0.25">
      <c r="B11470" s="67" t="s">
        <v>504</v>
      </c>
      <c r="C11470" s="67" t="s">
        <v>505</v>
      </c>
      <c r="D11470" s="68" t="s">
        <v>377</v>
      </c>
      <c r="E11470" s="67" t="s">
        <v>378</v>
      </c>
      <c r="F11470" s="68" t="s">
        <v>518</v>
      </c>
      <c r="G11470" s="67" t="s">
        <v>519</v>
      </c>
      <c r="H11470" s="68" t="s">
        <v>362</v>
      </c>
      <c r="I11470" s="69">
        <v>0</v>
      </c>
      <c r="J11470" s="69">
        <v>0</v>
      </c>
      <c r="K11470" s="91"/>
      <c r="L11470" s="91"/>
    </row>
    <row r="11471" spans="2:12" x14ac:dyDescent="0.25">
      <c r="B11471" s="67" t="s">
        <v>504</v>
      </c>
      <c r="C11471" s="67" t="s">
        <v>505</v>
      </c>
      <c r="D11471" s="68" t="s">
        <v>377</v>
      </c>
      <c r="E11471" s="67" t="s">
        <v>378</v>
      </c>
      <c r="F11471" s="68" t="s">
        <v>518</v>
      </c>
      <c r="G11471" s="67" t="s">
        <v>519</v>
      </c>
      <c r="H11471" s="68" t="s">
        <v>363</v>
      </c>
      <c r="I11471" s="69">
        <v>60.082800000000006</v>
      </c>
      <c r="J11471" s="69">
        <v>8.0399999999999991</v>
      </c>
      <c r="K11471" s="91"/>
      <c r="L11471" s="91"/>
    </row>
    <row r="11472" spans="2:12" x14ac:dyDescent="0.25">
      <c r="B11472" s="67" t="s">
        <v>504</v>
      </c>
      <c r="C11472" s="67" t="s">
        <v>505</v>
      </c>
      <c r="D11472" s="68" t="s">
        <v>377</v>
      </c>
      <c r="E11472" s="67" t="s">
        <v>378</v>
      </c>
      <c r="F11472" s="68" t="s">
        <v>518</v>
      </c>
      <c r="G11472" s="67" t="s">
        <v>519</v>
      </c>
      <c r="H11472" s="68" t="s">
        <v>362</v>
      </c>
      <c r="I11472" s="69">
        <v>0</v>
      </c>
      <c r="J11472" s="69">
        <v>0</v>
      </c>
      <c r="K11472" s="91"/>
      <c r="L11472" s="91"/>
    </row>
    <row r="11473" spans="2:12" x14ac:dyDescent="0.25">
      <c r="B11473" s="67" t="s">
        <v>504</v>
      </c>
      <c r="C11473" s="67" t="s">
        <v>505</v>
      </c>
      <c r="D11473" s="68" t="s">
        <v>377</v>
      </c>
      <c r="E11473" s="67" t="s">
        <v>378</v>
      </c>
      <c r="F11473" s="68" t="s">
        <v>518</v>
      </c>
      <c r="G11473" s="67" t="s">
        <v>519</v>
      </c>
      <c r="H11473" s="68" t="s">
        <v>364</v>
      </c>
      <c r="I11473" s="69">
        <v>0</v>
      </c>
      <c r="J11473" s="69">
        <v>0</v>
      </c>
      <c r="K11473" s="91"/>
      <c r="L11473" s="91"/>
    </row>
    <row r="11474" spans="2:12" x14ac:dyDescent="0.25">
      <c r="B11474" s="67" t="s">
        <v>504</v>
      </c>
      <c r="C11474" s="67" t="s">
        <v>505</v>
      </c>
      <c r="D11474" s="68" t="s">
        <v>377</v>
      </c>
      <c r="E11474" s="67" t="s">
        <v>378</v>
      </c>
      <c r="F11474" s="68" t="s">
        <v>518</v>
      </c>
      <c r="G11474" s="67" t="s">
        <v>519</v>
      </c>
      <c r="H11474" s="68" t="s">
        <v>363</v>
      </c>
      <c r="I11474" s="69">
        <v>16.100000000000001</v>
      </c>
      <c r="J11474" s="69">
        <v>0</v>
      </c>
      <c r="K11474" s="91"/>
      <c r="L11474" s="91"/>
    </row>
    <row r="11475" spans="2:12" x14ac:dyDescent="0.25">
      <c r="B11475" s="67" t="s">
        <v>504</v>
      </c>
      <c r="C11475" s="67" t="s">
        <v>505</v>
      </c>
      <c r="D11475" s="68" t="s">
        <v>377</v>
      </c>
      <c r="E11475" s="67" t="s">
        <v>378</v>
      </c>
      <c r="F11475" s="68" t="s">
        <v>520</v>
      </c>
      <c r="G11475" s="67" t="s">
        <v>521</v>
      </c>
      <c r="H11475" s="68" t="s">
        <v>362</v>
      </c>
      <c r="I11475" s="69">
        <v>0</v>
      </c>
      <c r="J11475" s="69">
        <v>0</v>
      </c>
      <c r="K11475" s="91"/>
      <c r="L11475" s="91"/>
    </row>
    <row r="11476" spans="2:12" x14ac:dyDescent="0.25">
      <c r="B11476" s="67" t="s">
        <v>504</v>
      </c>
      <c r="C11476" s="67" t="s">
        <v>505</v>
      </c>
      <c r="D11476" s="68" t="s">
        <v>377</v>
      </c>
      <c r="E11476" s="67" t="s">
        <v>378</v>
      </c>
      <c r="F11476" s="68" t="s">
        <v>520</v>
      </c>
      <c r="G11476" s="67" t="s">
        <v>521</v>
      </c>
      <c r="H11476" s="68" t="s">
        <v>363</v>
      </c>
      <c r="I11476" s="69">
        <v>0</v>
      </c>
      <c r="J11476" s="69">
        <v>12.3476</v>
      </c>
      <c r="K11476" s="91"/>
      <c r="L11476" s="91"/>
    </row>
    <row r="11477" spans="2:12" x14ac:dyDescent="0.25">
      <c r="B11477" s="67" t="s">
        <v>504</v>
      </c>
      <c r="C11477" s="67" t="s">
        <v>505</v>
      </c>
      <c r="D11477" s="68" t="s">
        <v>377</v>
      </c>
      <c r="E11477" s="67" t="s">
        <v>378</v>
      </c>
      <c r="F11477" s="68" t="s">
        <v>520</v>
      </c>
      <c r="G11477" s="67" t="s">
        <v>521</v>
      </c>
      <c r="H11477" s="68" t="s">
        <v>362</v>
      </c>
      <c r="I11477" s="69">
        <v>0</v>
      </c>
      <c r="J11477" s="69">
        <v>0</v>
      </c>
      <c r="K11477" s="91"/>
      <c r="L11477" s="91"/>
    </row>
    <row r="11478" spans="2:12" x14ac:dyDescent="0.25">
      <c r="B11478" s="67" t="s">
        <v>504</v>
      </c>
      <c r="C11478" s="67" t="s">
        <v>505</v>
      </c>
      <c r="D11478" s="68" t="s">
        <v>377</v>
      </c>
      <c r="E11478" s="67" t="s">
        <v>378</v>
      </c>
      <c r="F11478" s="68" t="s">
        <v>520</v>
      </c>
      <c r="G11478" s="67" t="s">
        <v>521</v>
      </c>
      <c r="H11478" s="68" t="s">
        <v>363</v>
      </c>
      <c r="I11478" s="69">
        <v>0</v>
      </c>
      <c r="J11478" s="69">
        <v>0</v>
      </c>
      <c r="K11478" s="91"/>
      <c r="L11478" s="91"/>
    </row>
    <row r="11479" spans="2:12" x14ac:dyDescent="0.25">
      <c r="B11479" s="67" t="s">
        <v>504</v>
      </c>
      <c r="C11479" s="67" t="s">
        <v>505</v>
      </c>
      <c r="D11479" s="68" t="s">
        <v>377</v>
      </c>
      <c r="E11479" s="67" t="s">
        <v>378</v>
      </c>
      <c r="F11479" s="68" t="s">
        <v>520</v>
      </c>
      <c r="G11479" s="67" t="s">
        <v>521</v>
      </c>
      <c r="H11479" s="68" t="s">
        <v>362</v>
      </c>
      <c r="I11479" s="69">
        <v>50</v>
      </c>
      <c r="J11479" s="69">
        <v>260</v>
      </c>
      <c r="K11479" s="91"/>
      <c r="L11479" s="91"/>
    </row>
    <row r="11480" spans="2:12" x14ac:dyDescent="0.25">
      <c r="B11480" s="67" t="s">
        <v>504</v>
      </c>
      <c r="C11480" s="67" t="s">
        <v>505</v>
      </c>
      <c r="D11480" s="68" t="s">
        <v>377</v>
      </c>
      <c r="E11480" s="67" t="s">
        <v>378</v>
      </c>
      <c r="F11480" s="68" t="s">
        <v>520</v>
      </c>
      <c r="G11480" s="67" t="s">
        <v>521</v>
      </c>
      <c r="H11480" s="68" t="s">
        <v>363</v>
      </c>
      <c r="I11480" s="69">
        <v>248</v>
      </c>
      <c r="J11480" s="69">
        <v>288</v>
      </c>
      <c r="K11480" s="91"/>
      <c r="L11480" s="91"/>
    </row>
    <row r="11481" spans="2:12" x14ac:dyDescent="0.25">
      <c r="B11481" s="67" t="s">
        <v>504</v>
      </c>
      <c r="C11481" s="67" t="s">
        <v>505</v>
      </c>
      <c r="D11481" s="68" t="s">
        <v>377</v>
      </c>
      <c r="E11481" s="67" t="s">
        <v>378</v>
      </c>
      <c r="F11481" s="68" t="s">
        <v>520</v>
      </c>
      <c r="G11481" s="67" t="s">
        <v>521</v>
      </c>
      <c r="H11481" s="68" t="s">
        <v>364</v>
      </c>
      <c r="I11481" s="69">
        <v>40</v>
      </c>
      <c r="J11481" s="69">
        <v>96</v>
      </c>
      <c r="K11481" s="91"/>
      <c r="L11481" s="91"/>
    </row>
    <row r="11482" spans="2:12" x14ac:dyDescent="0.25">
      <c r="B11482" s="67" t="s">
        <v>504</v>
      </c>
      <c r="C11482" s="67" t="s">
        <v>505</v>
      </c>
      <c r="D11482" s="68" t="s">
        <v>377</v>
      </c>
      <c r="E11482" s="67" t="s">
        <v>378</v>
      </c>
      <c r="F11482" s="68" t="s">
        <v>520</v>
      </c>
      <c r="G11482" s="67" t="s">
        <v>521</v>
      </c>
      <c r="H11482" s="68" t="s">
        <v>362</v>
      </c>
      <c r="I11482" s="69">
        <v>25</v>
      </c>
      <c r="J11482" s="69">
        <v>67</v>
      </c>
      <c r="K11482" s="91"/>
      <c r="L11482" s="91"/>
    </row>
    <row r="11483" spans="2:12" x14ac:dyDescent="0.25">
      <c r="B11483" s="67" t="s">
        <v>504</v>
      </c>
      <c r="C11483" s="67" t="s">
        <v>505</v>
      </c>
      <c r="D11483" s="68" t="s">
        <v>377</v>
      </c>
      <c r="E11483" s="67" t="s">
        <v>378</v>
      </c>
      <c r="F11483" s="68" t="s">
        <v>520</v>
      </c>
      <c r="G11483" s="67" t="s">
        <v>521</v>
      </c>
      <c r="H11483" s="68" t="s">
        <v>363</v>
      </c>
      <c r="I11483" s="69">
        <v>26</v>
      </c>
      <c r="J11483" s="69">
        <v>35</v>
      </c>
      <c r="K11483" s="91"/>
      <c r="L11483" s="91"/>
    </row>
    <row r="11484" spans="2:12" x14ac:dyDescent="0.25">
      <c r="B11484" s="67" t="s">
        <v>504</v>
      </c>
      <c r="C11484" s="67" t="s">
        <v>505</v>
      </c>
      <c r="D11484" s="68" t="s">
        <v>377</v>
      </c>
      <c r="E11484" s="67" t="s">
        <v>378</v>
      </c>
      <c r="F11484" s="68" t="s">
        <v>520</v>
      </c>
      <c r="G11484" s="67" t="s">
        <v>521</v>
      </c>
      <c r="H11484" s="68" t="s">
        <v>364</v>
      </c>
      <c r="I11484" s="69">
        <v>8</v>
      </c>
      <c r="J11484" s="69">
        <v>0</v>
      </c>
      <c r="K11484" s="91"/>
      <c r="L11484" s="91"/>
    </row>
    <row r="11485" spans="2:12" x14ac:dyDescent="0.25">
      <c r="B11485" s="67" t="s">
        <v>504</v>
      </c>
      <c r="C11485" s="67" t="s">
        <v>505</v>
      </c>
      <c r="D11485" s="68" t="s">
        <v>377</v>
      </c>
      <c r="E11485" s="67" t="s">
        <v>378</v>
      </c>
      <c r="F11485" s="68" t="s">
        <v>520</v>
      </c>
      <c r="G11485" s="67" t="s">
        <v>521</v>
      </c>
      <c r="H11485" s="68" t="s">
        <v>362</v>
      </c>
      <c r="I11485" s="69">
        <v>0</v>
      </c>
      <c r="J11485" s="69">
        <v>0</v>
      </c>
      <c r="K11485" s="91"/>
      <c r="L11485" s="91"/>
    </row>
    <row r="11486" spans="2:12" x14ac:dyDescent="0.25">
      <c r="B11486" s="67" t="s">
        <v>504</v>
      </c>
      <c r="C11486" s="67" t="s">
        <v>505</v>
      </c>
      <c r="D11486" s="68" t="s">
        <v>377</v>
      </c>
      <c r="E11486" s="67" t="s">
        <v>378</v>
      </c>
      <c r="F11486" s="68" t="s">
        <v>520</v>
      </c>
      <c r="G11486" s="67" t="s">
        <v>521</v>
      </c>
      <c r="H11486" s="68" t="s">
        <v>363</v>
      </c>
      <c r="I11486" s="69">
        <v>0</v>
      </c>
      <c r="J11486" s="69">
        <v>0</v>
      </c>
      <c r="K11486" s="91"/>
      <c r="L11486" s="91"/>
    </row>
    <row r="11487" spans="2:12" x14ac:dyDescent="0.25">
      <c r="B11487" s="67" t="s">
        <v>504</v>
      </c>
      <c r="C11487" s="67" t="s">
        <v>505</v>
      </c>
      <c r="D11487" s="68" t="s">
        <v>377</v>
      </c>
      <c r="E11487" s="67" t="s">
        <v>378</v>
      </c>
      <c r="F11487" s="68" t="s">
        <v>520</v>
      </c>
      <c r="G11487" s="67" t="s">
        <v>521</v>
      </c>
      <c r="H11487" s="68" t="s">
        <v>364</v>
      </c>
      <c r="I11487" s="69">
        <v>0</v>
      </c>
      <c r="J11487" s="69">
        <v>0</v>
      </c>
      <c r="K11487" s="91"/>
      <c r="L11487" s="91"/>
    </row>
    <row r="11488" spans="2:12" x14ac:dyDescent="0.25">
      <c r="B11488" s="67" t="s">
        <v>504</v>
      </c>
      <c r="C11488" s="67" t="s">
        <v>505</v>
      </c>
      <c r="D11488" s="68" t="s">
        <v>377</v>
      </c>
      <c r="E11488" s="67" t="s">
        <v>378</v>
      </c>
      <c r="F11488" s="68" t="s">
        <v>520</v>
      </c>
      <c r="G11488" s="67" t="s">
        <v>521</v>
      </c>
      <c r="H11488" s="68" t="s">
        <v>362</v>
      </c>
      <c r="I11488" s="69">
        <v>51</v>
      </c>
      <c r="J11488" s="69">
        <v>21</v>
      </c>
      <c r="K11488" s="91"/>
      <c r="L11488" s="91"/>
    </row>
    <row r="11489" spans="2:12" x14ac:dyDescent="0.25">
      <c r="B11489" s="67" t="s">
        <v>504</v>
      </c>
      <c r="C11489" s="67" t="s">
        <v>505</v>
      </c>
      <c r="D11489" s="68" t="s">
        <v>377</v>
      </c>
      <c r="E11489" s="67" t="s">
        <v>378</v>
      </c>
      <c r="F11489" s="68" t="s">
        <v>520</v>
      </c>
      <c r="G11489" s="67" t="s">
        <v>521</v>
      </c>
      <c r="H11489" s="68" t="s">
        <v>363</v>
      </c>
      <c r="I11489" s="69">
        <v>9</v>
      </c>
      <c r="J11489" s="69">
        <v>29</v>
      </c>
      <c r="K11489" s="91"/>
      <c r="L11489" s="91"/>
    </row>
    <row r="11490" spans="2:12" x14ac:dyDescent="0.25">
      <c r="B11490" s="67" t="s">
        <v>504</v>
      </c>
      <c r="C11490" s="67" t="s">
        <v>505</v>
      </c>
      <c r="D11490" s="68" t="s">
        <v>377</v>
      </c>
      <c r="E11490" s="67" t="s">
        <v>378</v>
      </c>
      <c r="F11490" s="68" t="s">
        <v>520</v>
      </c>
      <c r="G11490" s="67" t="s">
        <v>521</v>
      </c>
      <c r="H11490" s="68" t="s">
        <v>362</v>
      </c>
      <c r="I11490" s="69">
        <v>0</v>
      </c>
      <c r="J11490" s="69">
        <v>0</v>
      </c>
      <c r="K11490" s="91"/>
      <c r="L11490" s="91"/>
    </row>
    <row r="11491" spans="2:12" x14ac:dyDescent="0.25">
      <c r="B11491" s="67" t="s">
        <v>504</v>
      </c>
      <c r="C11491" s="67" t="s">
        <v>505</v>
      </c>
      <c r="D11491" s="68" t="s">
        <v>377</v>
      </c>
      <c r="E11491" s="67" t="s">
        <v>378</v>
      </c>
      <c r="F11491" s="68" t="s">
        <v>520</v>
      </c>
      <c r="G11491" s="67" t="s">
        <v>521</v>
      </c>
      <c r="H11491" s="68" t="s">
        <v>363</v>
      </c>
      <c r="I11491" s="69">
        <v>0</v>
      </c>
      <c r="J11491" s="69">
        <v>0</v>
      </c>
      <c r="K11491" s="91"/>
      <c r="L11491" s="91"/>
    </row>
    <row r="11492" spans="2:12" x14ac:dyDescent="0.25">
      <c r="B11492" s="67" t="s">
        <v>504</v>
      </c>
      <c r="C11492" s="67" t="s">
        <v>505</v>
      </c>
      <c r="D11492" s="68" t="s">
        <v>377</v>
      </c>
      <c r="E11492" s="67" t="s">
        <v>378</v>
      </c>
      <c r="F11492" s="68" t="s">
        <v>520</v>
      </c>
      <c r="G11492" s="67" t="s">
        <v>521</v>
      </c>
      <c r="H11492" s="68" t="s">
        <v>362</v>
      </c>
      <c r="I11492" s="69">
        <v>15</v>
      </c>
      <c r="J11492" s="69">
        <v>15</v>
      </c>
      <c r="K11492" s="91"/>
      <c r="L11492" s="91"/>
    </row>
    <row r="11493" spans="2:12" x14ac:dyDescent="0.25">
      <c r="B11493" s="67" t="s">
        <v>504</v>
      </c>
      <c r="C11493" s="67" t="s">
        <v>505</v>
      </c>
      <c r="D11493" s="68" t="s">
        <v>377</v>
      </c>
      <c r="E11493" s="67" t="s">
        <v>378</v>
      </c>
      <c r="F11493" s="68" t="s">
        <v>520</v>
      </c>
      <c r="G11493" s="67" t="s">
        <v>521</v>
      </c>
      <c r="H11493" s="68" t="s">
        <v>363</v>
      </c>
      <c r="I11493" s="69">
        <v>35</v>
      </c>
      <c r="J11493" s="69">
        <v>53</v>
      </c>
      <c r="K11493" s="91"/>
      <c r="L11493" s="91"/>
    </row>
    <row r="11494" spans="2:12" x14ac:dyDescent="0.25">
      <c r="B11494" s="67" t="s">
        <v>504</v>
      </c>
      <c r="C11494" s="67" t="s">
        <v>505</v>
      </c>
      <c r="D11494" s="68" t="s">
        <v>377</v>
      </c>
      <c r="E11494" s="67" t="s">
        <v>378</v>
      </c>
      <c r="F11494" s="68" t="s">
        <v>520</v>
      </c>
      <c r="G11494" s="67" t="s">
        <v>521</v>
      </c>
      <c r="H11494" s="68" t="s">
        <v>364</v>
      </c>
      <c r="I11494" s="69">
        <v>18</v>
      </c>
      <c r="J11494" s="69">
        <v>15</v>
      </c>
      <c r="K11494" s="91"/>
      <c r="L11494" s="91"/>
    </row>
    <row r="11495" spans="2:12" x14ac:dyDescent="0.25">
      <c r="B11495" s="67" t="s">
        <v>504</v>
      </c>
      <c r="C11495" s="67" t="s">
        <v>505</v>
      </c>
      <c r="D11495" s="68" t="s">
        <v>377</v>
      </c>
      <c r="E11495" s="67" t="s">
        <v>378</v>
      </c>
      <c r="F11495" s="68" t="s">
        <v>520</v>
      </c>
      <c r="G11495" s="67" t="s">
        <v>521</v>
      </c>
      <c r="H11495" s="68" t="s">
        <v>362</v>
      </c>
      <c r="I11495" s="69">
        <v>26</v>
      </c>
      <c r="J11495" s="69">
        <v>0</v>
      </c>
      <c r="K11495" s="91"/>
      <c r="L11495" s="91"/>
    </row>
    <row r="11496" spans="2:12" x14ac:dyDescent="0.25">
      <c r="B11496" s="67" t="s">
        <v>504</v>
      </c>
      <c r="C11496" s="67" t="s">
        <v>505</v>
      </c>
      <c r="D11496" s="68" t="s">
        <v>377</v>
      </c>
      <c r="E11496" s="67" t="s">
        <v>378</v>
      </c>
      <c r="F11496" s="68" t="s">
        <v>520</v>
      </c>
      <c r="G11496" s="67" t="s">
        <v>521</v>
      </c>
      <c r="H11496" s="68" t="s">
        <v>363</v>
      </c>
      <c r="I11496" s="69">
        <v>0</v>
      </c>
      <c r="J11496" s="69">
        <v>0</v>
      </c>
      <c r="K11496" s="91"/>
      <c r="L11496" s="91"/>
    </row>
    <row r="11497" spans="2:12" x14ac:dyDescent="0.25">
      <c r="B11497" s="67" t="s">
        <v>504</v>
      </c>
      <c r="C11497" s="67" t="s">
        <v>505</v>
      </c>
      <c r="D11497" s="68" t="s">
        <v>377</v>
      </c>
      <c r="E11497" s="67" t="s">
        <v>378</v>
      </c>
      <c r="F11497" s="68" t="s">
        <v>520</v>
      </c>
      <c r="G11497" s="67" t="s">
        <v>521</v>
      </c>
      <c r="H11497" s="68" t="s">
        <v>364</v>
      </c>
      <c r="I11497" s="69">
        <v>116</v>
      </c>
      <c r="J11497" s="69">
        <v>20</v>
      </c>
      <c r="K11497" s="91"/>
      <c r="L11497" s="91"/>
    </row>
    <row r="11498" spans="2:12" x14ac:dyDescent="0.25">
      <c r="B11498" s="67" t="s">
        <v>504</v>
      </c>
      <c r="C11498" s="67" t="s">
        <v>505</v>
      </c>
      <c r="D11498" s="68" t="s">
        <v>377</v>
      </c>
      <c r="E11498" s="67" t="s">
        <v>378</v>
      </c>
      <c r="F11498" s="68" t="s">
        <v>520</v>
      </c>
      <c r="G11498" s="67" t="s">
        <v>521</v>
      </c>
      <c r="H11498" s="68" t="s">
        <v>362</v>
      </c>
      <c r="I11498" s="69">
        <v>0</v>
      </c>
      <c r="J11498" s="69">
        <v>0</v>
      </c>
      <c r="K11498" s="91"/>
      <c r="L11498" s="91"/>
    </row>
    <row r="11499" spans="2:12" x14ac:dyDescent="0.25">
      <c r="B11499" s="67" t="s">
        <v>504</v>
      </c>
      <c r="C11499" s="67" t="s">
        <v>505</v>
      </c>
      <c r="D11499" s="68" t="s">
        <v>377</v>
      </c>
      <c r="E11499" s="67" t="s">
        <v>378</v>
      </c>
      <c r="F11499" s="68" t="s">
        <v>520</v>
      </c>
      <c r="G11499" s="67" t="s">
        <v>521</v>
      </c>
      <c r="H11499" s="68" t="s">
        <v>363</v>
      </c>
      <c r="I11499" s="69">
        <v>0</v>
      </c>
      <c r="J11499" s="69">
        <v>0</v>
      </c>
      <c r="K11499" s="91"/>
      <c r="L11499" s="91"/>
    </row>
    <row r="11500" spans="2:12" x14ac:dyDescent="0.25">
      <c r="B11500" s="67" t="s">
        <v>504</v>
      </c>
      <c r="C11500" s="67" t="s">
        <v>505</v>
      </c>
      <c r="D11500" s="68" t="s">
        <v>377</v>
      </c>
      <c r="E11500" s="67" t="s">
        <v>378</v>
      </c>
      <c r="F11500" s="68" t="s">
        <v>520</v>
      </c>
      <c r="G11500" s="67" t="s">
        <v>521</v>
      </c>
      <c r="H11500" s="68" t="s">
        <v>362</v>
      </c>
      <c r="I11500" s="69">
        <v>0</v>
      </c>
      <c r="J11500" s="69">
        <v>0</v>
      </c>
      <c r="K11500" s="91"/>
      <c r="L11500" s="91"/>
    </row>
    <row r="11501" spans="2:12" x14ac:dyDescent="0.25">
      <c r="B11501" s="67" t="s">
        <v>504</v>
      </c>
      <c r="C11501" s="67" t="s">
        <v>505</v>
      </c>
      <c r="D11501" s="68" t="s">
        <v>377</v>
      </c>
      <c r="E11501" s="67" t="s">
        <v>378</v>
      </c>
      <c r="F11501" s="68" t="s">
        <v>520</v>
      </c>
      <c r="G11501" s="67" t="s">
        <v>521</v>
      </c>
      <c r="H11501" s="68" t="s">
        <v>363</v>
      </c>
      <c r="I11501" s="69">
        <v>18</v>
      </c>
      <c r="J11501" s="69">
        <v>18</v>
      </c>
      <c r="K11501" s="91"/>
      <c r="L11501" s="91"/>
    </row>
    <row r="11502" spans="2:12" x14ac:dyDescent="0.25">
      <c r="B11502" s="67" t="s">
        <v>504</v>
      </c>
      <c r="C11502" s="67" t="s">
        <v>505</v>
      </c>
      <c r="D11502" s="68" t="s">
        <v>377</v>
      </c>
      <c r="E11502" s="67" t="s">
        <v>378</v>
      </c>
      <c r="F11502" s="68" t="s">
        <v>520</v>
      </c>
      <c r="G11502" s="67" t="s">
        <v>521</v>
      </c>
      <c r="H11502" s="68" t="s">
        <v>362</v>
      </c>
      <c r="I11502" s="69">
        <v>71</v>
      </c>
      <c r="J11502" s="69">
        <v>96</v>
      </c>
      <c r="K11502" s="91"/>
      <c r="L11502" s="91"/>
    </row>
    <row r="11503" spans="2:12" x14ac:dyDescent="0.25">
      <c r="B11503" s="67" t="s">
        <v>504</v>
      </c>
      <c r="C11503" s="67" t="s">
        <v>505</v>
      </c>
      <c r="D11503" s="68" t="s">
        <v>377</v>
      </c>
      <c r="E11503" s="67" t="s">
        <v>378</v>
      </c>
      <c r="F11503" s="68" t="s">
        <v>520</v>
      </c>
      <c r="G11503" s="67" t="s">
        <v>521</v>
      </c>
      <c r="H11503" s="68" t="s">
        <v>363</v>
      </c>
      <c r="I11503" s="69">
        <v>74</v>
      </c>
      <c r="J11503" s="69">
        <v>49</v>
      </c>
      <c r="K11503" s="91"/>
      <c r="L11503" s="91"/>
    </row>
    <row r="11504" spans="2:12" x14ac:dyDescent="0.25">
      <c r="B11504" s="67" t="s">
        <v>504</v>
      </c>
      <c r="C11504" s="67" t="s">
        <v>505</v>
      </c>
      <c r="D11504" s="68" t="s">
        <v>377</v>
      </c>
      <c r="E11504" s="67" t="s">
        <v>378</v>
      </c>
      <c r="F11504" s="68" t="s">
        <v>520</v>
      </c>
      <c r="G11504" s="67" t="s">
        <v>521</v>
      </c>
      <c r="H11504" s="68" t="s">
        <v>364</v>
      </c>
      <c r="I11504" s="69">
        <v>38</v>
      </c>
      <c r="J11504" s="69">
        <v>5</v>
      </c>
      <c r="K11504" s="91"/>
      <c r="L11504" s="91"/>
    </row>
    <row r="11505" spans="2:12" x14ac:dyDescent="0.25">
      <c r="B11505" s="67" t="s">
        <v>504</v>
      </c>
      <c r="C11505" s="67" t="s">
        <v>505</v>
      </c>
      <c r="D11505" s="68" t="s">
        <v>377</v>
      </c>
      <c r="E11505" s="67" t="s">
        <v>378</v>
      </c>
      <c r="F11505" s="68" t="s">
        <v>520</v>
      </c>
      <c r="G11505" s="67" t="s">
        <v>521</v>
      </c>
      <c r="H11505" s="68" t="s">
        <v>362</v>
      </c>
      <c r="I11505" s="69">
        <v>32</v>
      </c>
      <c r="J11505" s="69">
        <v>66</v>
      </c>
      <c r="K11505" s="91"/>
      <c r="L11505" s="91"/>
    </row>
    <row r="11506" spans="2:12" x14ac:dyDescent="0.25">
      <c r="B11506" s="67" t="s">
        <v>504</v>
      </c>
      <c r="C11506" s="67" t="s">
        <v>505</v>
      </c>
      <c r="D11506" s="68" t="s">
        <v>377</v>
      </c>
      <c r="E11506" s="67" t="s">
        <v>378</v>
      </c>
      <c r="F11506" s="68" t="s">
        <v>520</v>
      </c>
      <c r="G11506" s="67" t="s">
        <v>521</v>
      </c>
      <c r="H11506" s="68" t="s">
        <v>363</v>
      </c>
      <c r="I11506" s="69">
        <v>9</v>
      </c>
      <c r="J11506" s="69">
        <v>58</v>
      </c>
      <c r="K11506" s="91"/>
      <c r="L11506" s="91"/>
    </row>
    <row r="11507" spans="2:12" x14ac:dyDescent="0.25">
      <c r="B11507" s="67" t="s">
        <v>504</v>
      </c>
      <c r="C11507" s="67" t="s">
        <v>505</v>
      </c>
      <c r="D11507" s="68" t="s">
        <v>377</v>
      </c>
      <c r="E11507" s="67" t="s">
        <v>378</v>
      </c>
      <c r="F11507" s="68" t="s">
        <v>520</v>
      </c>
      <c r="G11507" s="67" t="s">
        <v>521</v>
      </c>
      <c r="H11507" s="68" t="s">
        <v>364</v>
      </c>
      <c r="I11507" s="69">
        <v>17</v>
      </c>
      <c r="J11507" s="69">
        <v>15</v>
      </c>
      <c r="K11507" s="91"/>
      <c r="L11507" s="91"/>
    </row>
    <row r="11508" spans="2:12" x14ac:dyDescent="0.25">
      <c r="B11508" s="67" t="s">
        <v>504</v>
      </c>
      <c r="C11508" s="67" t="s">
        <v>505</v>
      </c>
      <c r="D11508" s="68" t="s">
        <v>377</v>
      </c>
      <c r="E11508" s="67" t="s">
        <v>378</v>
      </c>
      <c r="F11508" s="68" t="s">
        <v>520</v>
      </c>
      <c r="G11508" s="67" t="s">
        <v>521</v>
      </c>
      <c r="H11508" s="68" t="s">
        <v>362</v>
      </c>
      <c r="I11508" s="69">
        <v>0</v>
      </c>
      <c r="J11508" s="69">
        <v>0</v>
      </c>
      <c r="K11508" s="91"/>
      <c r="L11508" s="91"/>
    </row>
    <row r="11509" spans="2:12" x14ac:dyDescent="0.25">
      <c r="B11509" s="67" t="s">
        <v>504</v>
      </c>
      <c r="C11509" s="67" t="s">
        <v>505</v>
      </c>
      <c r="D11509" s="68" t="s">
        <v>377</v>
      </c>
      <c r="E11509" s="67" t="s">
        <v>378</v>
      </c>
      <c r="F11509" s="68" t="s">
        <v>520</v>
      </c>
      <c r="G11509" s="67" t="s">
        <v>521</v>
      </c>
      <c r="H11509" s="68" t="s">
        <v>363</v>
      </c>
      <c r="I11509" s="69">
        <v>0</v>
      </c>
      <c r="J11509" s="69">
        <v>0</v>
      </c>
      <c r="K11509" s="91"/>
      <c r="L11509" s="91"/>
    </row>
    <row r="11510" spans="2:12" x14ac:dyDescent="0.25">
      <c r="B11510" s="67" t="s">
        <v>504</v>
      </c>
      <c r="C11510" s="67" t="s">
        <v>505</v>
      </c>
      <c r="D11510" s="68" t="s">
        <v>377</v>
      </c>
      <c r="E11510" s="67" t="s">
        <v>378</v>
      </c>
      <c r="F11510" s="68" t="s">
        <v>520</v>
      </c>
      <c r="G11510" s="67" t="s">
        <v>521</v>
      </c>
      <c r="H11510" s="68" t="s">
        <v>364</v>
      </c>
      <c r="I11510" s="69">
        <v>0</v>
      </c>
      <c r="J11510" s="69">
        <v>0</v>
      </c>
      <c r="K11510" s="91"/>
      <c r="L11510" s="91"/>
    </row>
    <row r="11511" spans="2:12" x14ac:dyDescent="0.25">
      <c r="B11511" s="67" t="s">
        <v>504</v>
      </c>
      <c r="C11511" s="67" t="s">
        <v>505</v>
      </c>
      <c r="D11511" s="68" t="s">
        <v>377</v>
      </c>
      <c r="E11511" s="67" t="s">
        <v>378</v>
      </c>
      <c r="F11511" s="68" t="s">
        <v>520</v>
      </c>
      <c r="G11511" s="67" t="s">
        <v>521</v>
      </c>
      <c r="H11511" s="68" t="s">
        <v>362</v>
      </c>
      <c r="I11511" s="69">
        <v>53</v>
      </c>
      <c r="J11511" s="69">
        <v>69</v>
      </c>
      <c r="K11511" s="91"/>
      <c r="L11511" s="91"/>
    </row>
    <row r="11512" spans="2:12" x14ac:dyDescent="0.25">
      <c r="B11512" s="67" t="s">
        <v>504</v>
      </c>
      <c r="C11512" s="67" t="s">
        <v>505</v>
      </c>
      <c r="D11512" s="68" t="s">
        <v>377</v>
      </c>
      <c r="E11512" s="67" t="s">
        <v>378</v>
      </c>
      <c r="F11512" s="68" t="s">
        <v>520</v>
      </c>
      <c r="G11512" s="67" t="s">
        <v>521</v>
      </c>
      <c r="H11512" s="68" t="s">
        <v>363</v>
      </c>
      <c r="I11512" s="69">
        <v>61</v>
      </c>
      <c r="J11512" s="69">
        <v>42</v>
      </c>
      <c r="K11512" s="91"/>
      <c r="L11512" s="91"/>
    </row>
    <row r="11513" spans="2:12" x14ac:dyDescent="0.25">
      <c r="B11513" s="67" t="s">
        <v>504</v>
      </c>
      <c r="C11513" s="67" t="s">
        <v>505</v>
      </c>
      <c r="D11513" s="68" t="s">
        <v>377</v>
      </c>
      <c r="E11513" s="67" t="s">
        <v>378</v>
      </c>
      <c r="F11513" s="68" t="s">
        <v>520</v>
      </c>
      <c r="G11513" s="67" t="s">
        <v>521</v>
      </c>
      <c r="H11513" s="68" t="s">
        <v>364</v>
      </c>
      <c r="I11513" s="69">
        <v>29</v>
      </c>
      <c r="J11513" s="69">
        <v>55</v>
      </c>
      <c r="K11513" s="91"/>
      <c r="L11513" s="91"/>
    </row>
    <row r="11514" spans="2:12" x14ac:dyDescent="0.25">
      <c r="B11514" s="67" t="s">
        <v>504</v>
      </c>
      <c r="C11514" s="67" t="s">
        <v>505</v>
      </c>
      <c r="D11514" s="68" t="s">
        <v>377</v>
      </c>
      <c r="E11514" s="67" t="s">
        <v>378</v>
      </c>
      <c r="F11514" s="68" t="s">
        <v>520</v>
      </c>
      <c r="G11514" s="67" t="s">
        <v>521</v>
      </c>
      <c r="H11514" s="68" t="s">
        <v>362</v>
      </c>
      <c r="I11514" s="69">
        <v>0</v>
      </c>
      <c r="J11514" s="69">
        <v>0</v>
      </c>
      <c r="K11514" s="91"/>
      <c r="L11514" s="91"/>
    </row>
    <row r="11515" spans="2:12" x14ac:dyDescent="0.25">
      <c r="B11515" s="67" t="s">
        <v>504</v>
      </c>
      <c r="C11515" s="67" t="s">
        <v>505</v>
      </c>
      <c r="D11515" s="68" t="s">
        <v>377</v>
      </c>
      <c r="E11515" s="67" t="s">
        <v>378</v>
      </c>
      <c r="F11515" s="68" t="s">
        <v>520</v>
      </c>
      <c r="G11515" s="67" t="s">
        <v>521</v>
      </c>
      <c r="H11515" s="68" t="s">
        <v>363</v>
      </c>
      <c r="I11515" s="69">
        <v>12</v>
      </c>
      <c r="J11515" s="69">
        <v>14</v>
      </c>
      <c r="K11515" s="91"/>
      <c r="L11515" s="91"/>
    </row>
    <row r="11516" spans="2:12" x14ac:dyDescent="0.25">
      <c r="B11516" s="67" t="s">
        <v>504</v>
      </c>
      <c r="C11516" s="67" t="s">
        <v>505</v>
      </c>
      <c r="D11516" s="68" t="s">
        <v>377</v>
      </c>
      <c r="E11516" s="67" t="s">
        <v>378</v>
      </c>
      <c r="F11516" s="68" t="s">
        <v>520</v>
      </c>
      <c r="G11516" s="67" t="s">
        <v>521</v>
      </c>
      <c r="H11516" s="68" t="s">
        <v>364</v>
      </c>
      <c r="I11516" s="69">
        <v>8</v>
      </c>
      <c r="J11516" s="69">
        <v>26</v>
      </c>
      <c r="K11516" s="91"/>
      <c r="L11516" s="91"/>
    </row>
    <row r="11517" spans="2:12" x14ac:dyDescent="0.25">
      <c r="B11517" s="67" t="s">
        <v>504</v>
      </c>
      <c r="C11517" s="67" t="s">
        <v>505</v>
      </c>
      <c r="D11517" s="68" t="s">
        <v>377</v>
      </c>
      <c r="E11517" s="67" t="s">
        <v>378</v>
      </c>
      <c r="F11517" s="68" t="s">
        <v>520</v>
      </c>
      <c r="G11517" s="67" t="s">
        <v>521</v>
      </c>
      <c r="H11517" s="68" t="s">
        <v>362</v>
      </c>
      <c r="I11517" s="69">
        <v>485</v>
      </c>
      <c r="J11517" s="69">
        <v>415</v>
      </c>
      <c r="K11517" s="91"/>
      <c r="L11517" s="91"/>
    </row>
    <row r="11518" spans="2:12" x14ac:dyDescent="0.25">
      <c r="B11518" s="67" t="s">
        <v>504</v>
      </c>
      <c r="C11518" s="67" t="s">
        <v>505</v>
      </c>
      <c r="D11518" s="68" t="s">
        <v>377</v>
      </c>
      <c r="E11518" s="67" t="s">
        <v>378</v>
      </c>
      <c r="F11518" s="68" t="s">
        <v>520</v>
      </c>
      <c r="G11518" s="67" t="s">
        <v>521</v>
      </c>
      <c r="H11518" s="68" t="s">
        <v>363</v>
      </c>
      <c r="I11518" s="69">
        <v>930</v>
      </c>
      <c r="J11518" s="69">
        <v>880</v>
      </c>
      <c r="K11518" s="91"/>
      <c r="L11518" s="91"/>
    </row>
    <row r="11519" spans="2:12" x14ac:dyDescent="0.25">
      <c r="B11519" s="67" t="s">
        <v>504</v>
      </c>
      <c r="C11519" s="67" t="s">
        <v>505</v>
      </c>
      <c r="D11519" s="68" t="s">
        <v>377</v>
      </c>
      <c r="E11519" s="67" t="s">
        <v>378</v>
      </c>
      <c r="F11519" s="68" t="s">
        <v>520</v>
      </c>
      <c r="G11519" s="67" t="s">
        <v>521</v>
      </c>
      <c r="H11519" s="68" t="s">
        <v>364</v>
      </c>
      <c r="I11519" s="69">
        <v>146</v>
      </c>
      <c r="J11519" s="69">
        <v>220</v>
      </c>
      <c r="K11519" s="91"/>
      <c r="L11519" s="91"/>
    </row>
    <row r="11520" spans="2:12" x14ac:dyDescent="0.25">
      <c r="B11520" s="67" t="s">
        <v>504</v>
      </c>
      <c r="C11520" s="67" t="s">
        <v>505</v>
      </c>
      <c r="D11520" s="68" t="s">
        <v>377</v>
      </c>
      <c r="E11520" s="67" t="s">
        <v>378</v>
      </c>
      <c r="F11520" s="68" t="s">
        <v>520</v>
      </c>
      <c r="G11520" s="67" t="s">
        <v>521</v>
      </c>
      <c r="H11520" s="68" t="s">
        <v>362</v>
      </c>
      <c r="I11520" s="69">
        <v>0</v>
      </c>
      <c r="J11520" s="69">
        <v>0</v>
      </c>
      <c r="K11520" s="91"/>
      <c r="L11520" s="91"/>
    </row>
    <row r="11521" spans="2:12" x14ac:dyDescent="0.25">
      <c r="B11521" s="67" t="s">
        <v>504</v>
      </c>
      <c r="C11521" s="67" t="s">
        <v>505</v>
      </c>
      <c r="D11521" s="68" t="s">
        <v>377</v>
      </c>
      <c r="E11521" s="67" t="s">
        <v>378</v>
      </c>
      <c r="F11521" s="68" t="s">
        <v>520</v>
      </c>
      <c r="G11521" s="67" t="s">
        <v>521</v>
      </c>
      <c r="H11521" s="68" t="s">
        <v>364</v>
      </c>
      <c r="I11521" s="69">
        <v>0</v>
      </c>
      <c r="J11521" s="69">
        <v>0</v>
      </c>
      <c r="K11521" s="91"/>
      <c r="L11521" s="91"/>
    </row>
    <row r="11522" spans="2:12" x14ac:dyDescent="0.25">
      <c r="B11522" s="67" t="s">
        <v>504</v>
      </c>
      <c r="C11522" s="67" t="s">
        <v>505</v>
      </c>
      <c r="D11522" s="68" t="s">
        <v>377</v>
      </c>
      <c r="E11522" s="67" t="s">
        <v>378</v>
      </c>
      <c r="F11522" s="68" t="s">
        <v>520</v>
      </c>
      <c r="G11522" s="67" t="s">
        <v>521</v>
      </c>
      <c r="H11522" s="68" t="s">
        <v>362</v>
      </c>
      <c r="I11522" s="69">
        <v>250</v>
      </c>
      <c r="J11522" s="69">
        <v>110</v>
      </c>
      <c r="K11522" s="91"/>
      <c r="L11522" s="91"/>
    </row>
    <row r="11523" spans="2:12" x14ac:dyDescent="0.25">
      <c r="B11523" s="67" t="s">
        <v>504</v>
      </c>
      <c r="C11523" s="67" t="s">
        <v>505</v>
      </c>
      <c r="D11523" s="68" t="s">
        <v>377</v>
      </c>
      <c r="E11523" s="67" t="s">
        <v>378</v>
      </c>
      <c r="F11523" s="68" t="s">
        <v>520</v>
      </c>
      <c r="G11523" s="67" t="s">
        <v>521</v>
      </c>
      <c r="H11523" s="68" t="s">
        <v>363</v>
      </c>
      <c r="I11523" s="69">
        <v>367</v>
      </c>
      <c r="J11523" s="69">
        <v>504</v>
      </c>
      <c r="K11523" s="91"/>
      <c r="L11523" s="91"/>
    </row>
    <row r="11524" spans="2:12" x14ac:dyDescent="0.25">
      <c r="B11524" s="67" t="s">
        <v>504</v>
      </c>
      <c r="C11524" s="67" t="s">
        <v>505</v>
      </c>
      <c r="D11524" s="68" t="s">
        <v>377</v>
      </c>
      <c r="E11524" s="67" t="s">
        <v>378</v>
      </c>
      <c r="F11524" s="68" t="s">
        <v>520</v>
      </c>
      <c r="G11524" s="67" t="s">
        <v>521</v>
      </c>
      <c r="H11524" s="68" t="s">
        <v>364</v>
      </c>
      <c r="I11524" s="69">
        <v>117</v>
      </c>
      <c r="J11524" s="69">
        <v>84</v>
      </c>
      <c r="K11524" s="91"/>
      <c r="L11524" s="91"/>
    </row>
    <row r="11525" spans="2:12" x14ac:dyDescent="0.25">
      <c r="B11525" s="67" t="s">
        <v>504</v>
      </c>
      <c r="C11525" s="67" t="s">
        <v>505</v>
      </c>
      <c r="D11525" s="68" t="s">
        <v>377</v>
      </c>
      <c r="E11525" s="67" t="s">
        <v>378</v>
      </c>
      <c r="F11525" s="68" t="s">
        <v>520</v>
      </c>
      <c r="G11525" s="67" t="s">
        <v>521</v>
      </c>
      <c r="H11525" s="68" t="s">
        <v>362</v>
      </c>
      <c r="I11525" s="69">
        <v>0</v>
      </c>
      <c r="J11525" s="69">
        <v>0</v>
      </c>
      <c r="K11525" s="91"/>
      <c r="L11525" s="91"/>
    </row>
    <row r="11526" spans="2:12" x14ac:dyDescent="0.25">
      <c r="B11526" s="67" t="s">
        <v>504</v>
      </c>
      <c r="C11526" s="67" t="s">
        <v>505</v>
      </c>
      <c r="D11526" s="68" t="s">
        <v>377</v>
      </c>
      <c r="E11526" s="67" t="s">
        <v>378</v>
      </c>
      <c r="F11526" s="68" t="s">
        <v>520</v>
      </c>
      <c r="G11526" s="67" t="s">
        <v>521</v>
      </c>
      <c r="H11526" s="68" t="s">
        <v>363</v>
      </c>
      <c r="I11526" s="69">
        <v>0</v>
      </c>
      <c r="J11526" s="69">
        <v>0</v>
      </c>
      <c r="K11526" s="91"/>
      <c r="L11526" s="91"/>
    </row>
    <row r="11527" spans="2:12" x14ac:dyDescent="0.25">
      <c r="B11527" s="67" t="s">
        <v>504</v>
      </c>
      <c r="C11527" s="67" t="s">
        <v>505</v>
      </c>
      <c r="D11527" s="68" t="s">
        <v>377</v>
      </c>
      <c r="E11527" s="67" t="s">
        <v>378</v>
      </c>
      <c r="F11527" s="68" t="s">
        <v>520</v>
      </c>
      <c r="G11527" s="67" t="s">
        <v>521</v>
      </c>
      <c r="H11527" s="68" t="s">
        <v>364</v>
      </c>
      <c r="I11527" s="69">
        <v>0</v>
      </c>
      <c r="J11527" s="69">
        <v>0</v>
      </c>
      <c r="K11527" s="91"/>
      <c r="L11527" s="91"/>
    </row>
    <row r="11528" spans="2:12" x14ac:dyDescent="0.25">
      <c r="B11528" s="67" t="s">
        <v>504</v>
      </c>
      <c r="C11528" s="67" t="s">
        <v>505</v>
      </c>
      <c r="D11528" s="68" t="s">
        <v>377</v>
      </c>
      <c r="E11528" s="67" t="s">
        <v>378</v>
      </c>
      <c r="F11528" s="68" t="s">
        <v>520</v>
      </c>
      <c r="G11528" s="67" t="s">
        <v>521</v>
      </c>
      <c r="H11528" s="68" t="s">
        <v>362</v>
      </c>
      <c r="I11528" s="69">
        <v>100</v>
      </c>
      <c r="J11528" s="69">
        <v>118</v>
      </c>
      <c r="K11528" s="91"/>
      <c r="L11528" s="91"/>
    </row>
    <row r="11529" spans="2:12" x14ac:dyDescent="0.25">
      <c r="B11529" s="67" t="s">
        <v>504</v>
      </c>
      <c r="C11529" s="67" t="s">
        <v>505</v>
      </c>
      <c r="D11529" s="68" t="s">
        <v>377</v>
      </c>
      <c r="E11529" s="67" t="s">
        <v>378</v>
      </c>
      <c r="F11529" s="68" t="s">
        <v>520</v>
      </c>
      <c r="G11529" s="67" t="s">
        <v>521</v>
      </c>
      <c r="H11529" s="68" t="s">
        <v>363</v>
      </c>
      <c r="I11529" s="69">
        <v>170</v>
      </c>
      <c r="J11529" s="69">
        <v>331</v>
      </c>
      <c r="K11529" s="91"/>
      <c r="L11529" s="91"/>
    </row>
    <row r="11530" spans="2:12" x14ac:dyDescent="0.25">
      <c r="B11530" s="67" t="s">
        <v>504</v>
      </c>
      <c r="C11530" s="67" t="s">
        <v>505</v>
      </c>
      <c r="D11530" s="68" t="s">
        <v>377</v>
      </c>
      <c r="E11530" s="67" t="s">
        <v>378</v>
      </c>
      <c r="F11530" s="68" t="s">
        <v>520</v>
      </c>
      <c r="G11530" s="67" t="s">
        <v>521</v>
      </c>
      <c r="H11530" s="68" t="s">
        <v>364</v>
      </c>
      <c r="I11530" s="69">
        <v>0</v>
      </c>
      <c r="J11530" s="69">
        <v>8</v>
      </c>
      <c r="K11530" s="91"/>
      <c r="L11530" s="91"/>
    </row>
    <row r="11531" spans="2:12" x14ac:dyDescent="0.25">
      <c r="B11531" s="67" t="s">
        <v>504</v>
      </c>
      <c r="C11531" s="67" t="s">
        <v>505</v>
      </c>
      <c r="D11531" s="68" t="s">
        <v>377</v>
      </c>
      <c r="E11531" s="67" t="s">
        <v>378</v>
      </c>
      <c r="F11531" s="68" t="s">
        <v>520</v>
      </c>
      <c r="G11531" s="67" t="s">
        <v>521</v>
      </c>
      <c r="H11531" s="68" t="s">
        <v>362</v>
      </c>
      <c r="I11531" s="69">
        <v>2</v>
      </c>
      <c r="J11531" s="69">
        <v>2</v>
      </c>
      <c r="K11531" s="91"/>
      <c r="L11531" s="91"/>
    </row>
    <row r="11532" spans="2:12" x14ac:dyDescent="0.25">
      <c r="B11532" s="67" t="s">
        <v>504</v>
      </c>
      <c r="C11532" s="67" t="s">
        <v>505</v>
      </c>
      <c r="D11532" s="68" t="s">
        <v>377</v>
      </c>
      <c r="E11532" s="67" t="s">
        <v>378</v>
      </c>
      <c r="F11532" s="68" t="s">
        <v>520</v>
      </c>
      <c r="G11532" s="67" t="s">
        <v>521</v>
      </c>
      <c r="H11532" s="68" t="s">
        <v>362</v>
      </c>
      <c r="I11532" s="69">
        <v>0</v>
      </c>
      <c r="J11532" s="69">
        <v>0</v>
      </c>
      <c r="K11532" s="91"/>
      <c r="L11532" s="91"/>
    </row>
    <row r="11533" spans="2:12" x14ac:dyDescent="0.25">
      <c r="B11533" s="67" t="s">
        <v>504</v>
      </c>
      <c r="C11533" s="67" t="s">
        <v>505</v>
      </c>
      <c r="D11533" s="68" t="s">
        <v>377</v>
      </c>
      <c r="E11533" s="67" t="s">
        <v>378</v>
      </c>
      <c r="F11533" s="68" t="s">
        <v>520</v>
      </c>
      <c r="G11533" s="67" t="s">
        <v>521</v>
      </c>
      <c r="H11533" s="68" t="s">
        <v>362</v>
      </c>
      <c r="I11533" s="69">
        <v>0</v>
      </c>
      <c r="J11533" s="69">
        <v>18</v>
      </c>
      <c r="K11533" s="91"/>
      <c r="L11533" s="91"/>
    </row>
    <row r="11534" spans="2:12" x14ac:dyDescent="0.25">
      <c r="B11534" s="67" t="s">
        <v>504</v>
      </c>
      <c r="C11534" s="67" t="s">
        <v>505</v>
      </c>
      <c r="D11534" s="68" t="s">
        <v>377</v>
      </c>
      <c r="E11534" s="67" t="s">
        <v>378</v>
      </c>
      <c r="F11534" s="68" t="s">
        <v>520</v>
      </c>
      <c r="G11534" s="67" t="s">
        <v>521</v>
      </c>
      <c r="H11534" s="68" t="s">
        <v>363</v>
      </c>
      <c r="I11534" s="69">
        <v>12</v>
      </c>
      <c r="J11534" s="69">
        <v>26</v>
      </c>
      <c r="K11534" s="91"/>
      <c r="L11534" s="91"/>
    </row>
    <row r="11535" spans="2:12" x14ac:dyDescent="0.25">
      <c r="B11535" s="67" t="s">
        <v>504</v>
      </c>
      <c r="C11535" s="67" t="s">
        <v>505</v>
      </c>
      <c r="D11535" s="68" t="s">
        <v>377</v>
      </c>
      <c r="E11535" s="67" t="s">
        <v>378</v>
      </c>
      <c r="F11535" s="68" t="s">
        <v>520</v>
      </c>
      <c r="G11535" s="67" t="s">
        <v>521</v>
      </c>
      <c r="H11535" s="68" t="s">
        <v>362</v>
      </c>
      <c r="I11535" s="69">
        <v>99</v>
      </c>
      <c r="J11535" s="69">
        <v>180</v>
      </c>
      <c r="K11535" s="91"/>
      <c r="L11535" s="91"/>
    </row>
    <row r="11536" spans="2:12" x14ac:dyDescent="0.25">
      <c r="B11536" s="67" t="s">
        <v>504</v>
      </c>
      <c r="C11536" s="67" t="s">
        <v>505</v>
      </c>
      <c r="D11536" s="68" t="s">
        <v>377</v>
      </c>
      <c r="E11536" s="67" t="s">
        <v>378</v>
      </c>
      <c r="F11536" s="68" t="s">
        <v>520</v>
      </c>
      <c r="G11536" s="67" t="s">
        <v>521</v>
      </c>
      <c r="H11536" s="68" t="s">
        <v>363</v>
      </c>
      <c r="I11536" s="69">
        <v>131</v>
      </c>
      <c r="J11536" s="69">
        <v>157</v>
      </c>
      <c r="K11536" s="91"/>
      <c r="L11536" s="91"/>
    </row>
    <row r="11537" spans="2:12" x14ac:dyDescent="0.25">
      <c r="B11537" s="67" t="s">
        <v>504</v>
      </c>
      <c r="C11537" s="67" t="s">
        <v>505</v>
      </c>
      <c r="D11537" s="68" t="s">
        <v>377</v>
      </c>
      <c r="E11537" s="67" t="s">
        <v>378</v>
      </c>
      <c r="F11537" s="68" t="s">
        <v>520</v>
      </c>
      <c r="G11537" s="67" t="s">
        <v>521</v>
      </c>
      <c r="H11537" s="68" t="s">
        <v>364</v>
      </c>
      <c r="I11537" s="69">
        <v>54</v>
      </c>
      <c r="J11537" s="69">
        <v>84</v>
      </c>
      <c r="K11537" s="91"/>
      <c r="L11537" s="91"/>
    </row>
    <row r="11538" spans="2:12" x14ac:dyDescent="0.25">
      <c r="B11538" s="67" t="s">
        <v>504</v>
      </c>
      <c r="C11538" s="67" t="s">
        <v>505</v>
      </c>
      <c r="D11538" s="68" t="s">
        <v>377</v>
      </c>
      <c r="E11538" s="67" t="s">
        <v>378</v>
      </c>
      <c r="F11538" s="68" t="s">
        <v>520</v>
      </c>
      <c r="G11538" s="67" t="s">
        <v>521</v>
      </c>
      <c r="H11538" s="68" t="s">
        <v>362</v>
      </c>
      <c r="I11538" s="69">
        <v>79</v>
      </c>
      <c r="J11538" s="69">
        <v>71</v>
      </c>
      <c r="K11538" s="91"/>
      <c r="L11538" s="91"/>
    </row>
    <row r="11539" spans="2:12" x14ac:dyDescent="0.25">
      <c r="B11539" s="67" t="s">
        <v>504</v>
      </c>
      <c r="C11539" s="67" t="s">
        <v>505</v>
      </c>
      <c r="D11539" s="68" t="s">
        <v>377</v>
      </c>
      <c r="E11539" s="67" t="s">
        <v>378</v>
      </c>
      <c r="F11539" s="68" t="s">
        <v>520</v>
      </c>
      <c r="G11539" s="67" t="s">
        <v>521</v>
      </c>
      <c r="H11539" s="68" t="s">
        <v>363</v>
      </c>
      <c r="I11539" s="69">
        <v>171</v>
      </c>
      <c r="J11539" s="69">
        <v>294</v>
      </c>
      <c r="K11539" s="91"/>
      <c r="L11539" s="91"/>
    </row>
    <row r="11540" spans="2:12" x14ac:dyDescent="0.25">
      <c r="B11540" s="67" t="s">
        <v>504</v>
      </c>
      <c r="C11540" s="67" t="s">
        <v>505</v>
      </c>
      <c r="D11540" s="68" t="s">
        <v>377</v>
      </c>
      <c r="E11540" s="67" t="s">
        <v>378</v>
      </c>
      <c r="F11540" s="68" t="s">
        <v>520</v>
      </c>
      <c r="G11540" s="67" t="s">
        <v>521</v>
      </c>
      <c r="H11540" s="68" t="s">
        <v>364</v>
      </c>
      <c r="I11540" s="69">
        <v>30</v>
      </c>
      <c r="J11540" s="69">
        <v>85</v>
      </c>
      <c r="K11540" s="91"/>
      <c r="L11540" s="91"/>
    </row>
    <row r="11541" spans="2:12" x14ac:dyDescent="0.25">
      <c r="B11541" s="67" t="s">
        <v>504</v>
      </c>
      <c r="C11541" s="67" t="s">
        <v>505</v>
      </c>
      <c r="D11541" s="68" t="s">
        <v>377</v>
      </c>
      <c r="E11541" s="67" t="s">
        <v>378</v>
      </c>
      <c r="F11541" s="68" t="s">
        <v>520</v>
      </c>
      <c r="G11541" s="67" t="s">
        <v>521</v>
      </c>
      <c r="H11541" s="68" t="s">
        <v>362</v>
      </c>
      <c r="I11541" s="69">
        <v>46</v>
      </c>
      <c r="J11541" s="69">
        <v>0</v>
      </c>
      <c r="K11541" s="91"/>
      <c r="L11541" s="91"/>
    </row>
    <row r="11542" spans="2:12" x14ac:dyDescent="0.25">
      <c r="B11542" s="67" t="s">
        <v>504</v>
      </c>
      <c r="C11542" s="67" t="s">
        <v>505</v>
      </c>
      <c r="D11542" s="68" t="s">
        <v>377</v>
      </c>
      <c r="E11542" s="67" t="s">
        <v>378</v>
      </c>
      <c r="F11542" s="68" t="s">
        <v>520</v>
      </c>
      <c r="G11542" s="67" t="s">
        <v>521</v>
      </c>
      <c r="H11542" s="68" t="s">
        <v>363</v>
      </c>
      <c r="I11542" s="69">
        <v>126</v>
      </c>
      <c r="J11542" s="69">
        <v>167</v>
      </c>
      <c r="K11542" s="91"/>
      <c r="L11542" s="91"/>
    </row>
    <row r="11543" spans="2:12" x14ac:dyDescent="0.25">
      <c r="B11543" s="67" t="s">
        <v>504</v>
      </c>
      <c r="C11543" s="67" t="s">
        <v>505</v>
      </c>
      <c r="D11543" s="68" t="s">
        <v>377</v>
      </c>
      <c r="E11543" s="67" t="s">
        <v>378</v>
      </c>
      <c r="F11543" s="68" t="s">
        <v>520</v>
      </c>
      <c r="G11543" s="67" t="s">
        <v>521</v>
      </c>
      <c r="H11543" s="68" t="s">
        <v>364</v>
      </c>
      <c r="I11543" s="69">
        <v>9</v>
      </c>
      <c r="J11543" s="69">
        <v>10</v>
      </c>
      <c r="K11543" s="91"/>
      <c r="L11543" s="91"/>
    </row>
    <row r="11544" spans="2:12" x14ac:dyDescent="0.25">
      <c r="B11544" s="67" t="s">
        <v>504</v>
      </c>
      <c r="C11544" s="67" t="s">
        <v>505</v>
      </c>
      <c r="D11544" s="68" t="s">
        <v>377</v>
      </c>
      <c r="E11544" s="67" t="s">
        <v>378</v>
      </c>
      <c r="F11544" s="68" t="s">
        <v>520</v>
      </c>
      <c r="G11544" s="67" t="s">
        <v>521</v>
      </c>
      <c r="H11544" s="68" t="s">
        <v>362</v>
      </c>
      <c r="I11544" s="69">
        <v>0</v>
      </c>
      <c r="J11544" s="69">
        <v>10</v>
      </c>
      <c r="K11544" s="91"/>
      <c r="L11544" s="91"/>
    </row>
    <row r="11545" spans="2:12" x14ac:dyDescent="0.25">
      <c r="B11545" s="67" t="s">
        <v>504</v>
      </c>
      <c r="C11545" s="67" t="s">
        <v>505</v>
      </c>
      <c r="D11545" s="68" t="s">
        <v>377</v>
      </c>
      <c r="E11545" s="67" t="s">
        <v>378</v>
      </c>
      <c r="F11545" s="68" t="s">
        <v>520</v>
      </c>
      <c r="G11545" s="67" t="s">
        <v>521</v>
      </c>
      <c r="H11545" s="68" t="s">
        <v>363</v>
      </c>
      <c r="I11545" s="69">
        <v>0</v>
      </c>
      <c r="J11545" s="69">
        <v>22</v>
      </c>
      <c r="K11545" s="91"/>
      <c r="L11545" s="91"/>
    </row>
    <row r="11546" spans="2:12" x14ac:dyDescent="0.25">
      <c r="B11546" s="67" t="s">
        <v>504</v>
      </c>
      <c r="C11546" s="67" t="s">
        <v>505</v>
      </c>
      <c r="D11546" s="68" t="s">
        <v>377</v>
      </c>
      <c r="E11546" s="67" t="s">
        <v>378</v>
      </c>
      <c r="F11546" s="68" t="s">
        <v>520</v>
      </c>
      <c r="G11546" s="67" t="s">
        <v>521</v>
      </c>
      <c r="H11546" s="68" t="s">
        <v>364</v>
      </c>
      <c r="I11546" s="69">
        <v>0</v>
      </c>
      <c r="J11546" s="69">
        <v>3</v>
      </c>
      <c r="K11546" s="91"/>
      <c r="L11546" s="91"/>
    </row>
    <row r="11547" spans="2:12" x14ac:dyDescent="0.25">
      <c r="B11547" s="67" t="s">
        <v>504</v>
      </c>
      <c r="C11547" s="67" t="s">
        <v>505</v>
      </c>
      <c r="D11547" s="68" t="s">
        <v>377</v>
      </c>
      <c r="E11547" s="67" t="s">
        <v>378</v>
      </c>
      <c r="F11547" s="68" t="s">
        <v>520</v>
      </c>
      <c r="G11547" s="67" t="s">
        <v>521</v>
      </c>
      <c r="H11547" s="68" t="s">
        <v>362</v>
      </c>
      <c r="I11547" s="69">
        <v>0</v>
      </c>
      <c r="J11547" s="69">
        <v>20</v>
      </c>
      <c r="K11547" s="91"/>
      <c r="L11547" s="91"/>
    </row>
    <row r="11548" spans="2:12" x14ac:dyDescent="0.25">
      <c r="B11548" s="67" t="s">
        <v>504</v>
      </c>
      <c r="C11548" s="67" t="s">
        <v>505</v>
      </c>
      <c r="D11548" s="68" t="s">
        <v>377</v>
      </c>
      <c r="E11548" s="67" t="s">
        <v>378</v>
      </c>
      <c r="F11548" s="68" t="s">
        <v>520</v>
      </c>
      <c r="G11548" s="67" t="s">
        <v>521</v>
      </c>
      <c r="H11548" s="68" t="s">
        <v>363</v>
      </c>
      <c r="I11548" s="69">
        <v>0</v>
      </c>
      <c r="J11548" s="69">
        <v>0</v>
      </c>
      <c r="K11548" s="91"/>
      <c r="L11548" s="91"/>
    </row>
    <row r="11549" spans="2:12" x14ac:dyDescent="0.25">
      <c r="B11549" s="67" t="s">
        <v>504</v>
      </c>
      <c r="C11549" s="67" t="s">
        <v>505</v>
      </c>
      <c r="D11549" s="68" t="s">
        <v>377</v>
      </c>
      <c r="E11549" s="67" t="s">
        <v>378</v>
      </c>
      <c r="F11549" s="68" t="s">
        <v>520</v>
      </c>
      <c r="G11549" s="67" t="s">
        <v>521</v>
      </c>
      <c r="H11549" s="68" t="s">
        <v>364</v>
      </c>
      <c r="I11549" s="69">
        <v>0</v>
      </c>
      <c r="J11549" s="69">
        <v>0</v>
      </c>
      <c r="K11549" s="91"/>
      <c r="L11549" s="91"/>
    </row>
    <row r="11550" spans="2:12" x14ac:dyDescent="0.25">
      <c r="B11550" s="67" t="s">
        <v>504</v>
      </c>
      <c r="C11550" s="67" t="s">
        <v>505</v>
      </c>
      <c r="D11550" s="68" t="s">
        <v>377</v>
      </c>
      <c r="E11550" s="67" t="s">
        <v>378</v>
      </c>
      <c r="F11550" s="68" t="s">
        <v>520</v>
      </c>
      <c r="G11550" s="67" t="s">
        <v>521</v>
      </c>
      <c r="H11550" s="68" t="s">
        <v>362</v>
      </c>
      <c r="I11550" s="69">
        <v>0</v>
      </c>
      <c r="J11550" s="69">
        <v>0</v>
      </c>
      <c r="K11550" s="91"/>
      <c r="L11550" s="91"/>
    </row>
    <row r="11551" spans="2:12" x14ac:dyDescent="0.25">
      <c r="B11551" s="67" t="s">
        <v>504</v>
      </c>
      <c r="C11551" s="67" t="s">
        <v>505</v>
      </c>
      <c r="D11551" s="68" t="s">
        <v>377</v>
      </c>
      <c r="E11551" s="67" t="s">
        <v>378</v>
      </c>
      <c r="F11551" s="68" t="s">
        <v>520</v>
      </c>
      <c r="G11551" s="67" t="s">
        <v>521</v>
      </c>
      <c r="H11551" s="68" t="s">
        <v>363</v>
      </c>
      <c r="I11551" s="69">
        <v>0</v>
      </c>
      <c r="J11551" s="69">
        <v>0</v>
      </c>
      <c r="K11551" s="91"/>
      <c r="L11551" s="91"/>
    </row>
    <row r="11552" spans="2:12" x14ac:dyDescent="0.25">
      <c r="B11552" s="67" t="s">
        <v>504</v>
      </c>
      <c r="C11552" s="67" t="s">
        <v>505</v>
      </c>
      <c r="D11552" s="68" t="s">
        <v>377</v>
      </c>
      <c r="E11552" s="67" t="s">
        <v>378</v>
      </c>
      <c r="F11552" s="68" t="s">
        <v>520</v>
      </c>
      <c r="G11552" s="67" t="s">
        <v>521</v>
      </c>
      <c r="H11552" s="68" t="s">
        <v>362</v>
      </c>
      <c r="I11552" s="69">
        <v>13</v>
      </c>
      <c r="J11552" s="69">
        <v>33</v>
      </c>
      <c r="K11552" s="91"/>
      <c r="L11552" s="91"/>
    </row>
    <row r="11553" spans="2:12" x14ac:dyDescent="0.25">
      <c r="B11553" s="67" t="s">
        <v>504</v>
      </c>
      <c r="C11553" s="67" t="s">
        <v>505</v>
      </c>
      <c r="D11553" s="68" t="s">
        <v>377</v>
      </c>
      <c r="E11553" s="67" t="s">
        <v>378</v>
      </c>
      <c r="F11553" s="68" t="s">
        <v>520</v>
      </c>
      <c r="G11553" s="67" t="s">
        <v>521</v>
      </c>
      <c r="H11553" s="68" t="s">
        <v>363</v>
      </c>
      <c r="I11553" s="69">
        <v>51</v>
      </c>
      <c r="J11553" s="69">
        <v>56</v>
      </c>
      <c r="K11553" s="91"/>
      <c r="L11553" s="91"/>
    </row>
    <row r="11554" spans="2:12" x14ac:dyDescent="0.25">
      <c r="B11554" s="67" t="s">
        <v>504</v>
      </c>
      <c r="C11554" s="67" t="s">
        <v>505</v>
      </c>
      <c r="D11554" s="68" t="s">
        <v>377</v>
      </c>
      <c r="E11554" s="67" t="s">
        <v>378</v>
      </c>
      <c r="F11554" s="68" t="s">
        <v>520</v>
      </c>
      <c r="G11554" s="67" t="s">
        <v>521</v>
      </c>
      <c r="H11554" s="68" t="s">
        <v>364</v>
      </c>
      <c r="I11554" s="69">
        <v>41</v>
      </c>
      <c r="J11554" s="69">
        <v>32</v>
      </c>
      <c r="K11554" s="91"/>
      <c r="L11554" s="91"/>
    </row>
    <row r="11555" spans="2:12" x14ac:dyDescent="0.25">
      <c r="B11555" s="67" t="s">
        <v>504</v>
      </c>
      <c r="C11555" s="67" t="s">
        <v>505</v>
      </c>
      <c r="D11555" s="68" t="s">
        <v>377</v>
      </c>
      <c r="E11555" s="67" t="s">
        <v>378</v>
      </c>
      <c r="F11555" s="68" t="s">
        <v>520</v>
      </c>
      <c r="G11555" s="67" t="s">
        <v>521</v>
      </c>
      <c r="H11555" s="68" t="s">
        <v>362</v>
      </c>
      <c r="I11555" s="69">
        <v>0</v>
      </c>
      <c r="J11555" s="69">
        <v>0</v>
      </c>
      <c r="K11555" s="91"/>
      <c r="L11555" s="91"/>
    </row>
    <row r="11556" spans="2:12" x14ac:dyDescent="0.25">
      <c r="B11556" s="67" t="s">
        <v>504</v>
      </c>
      <c r="C11556" s="67" t="s">
        <v>505</v>
      </c>
      <c r="D11556" s="68" t="s">
        <v>377</v>
      </c>
      <c r="E11556" s="67" t="s">
        <v>378</v>
      </c>
      <c r="F11556" s="68" t="s">
        <v>520</v>
      </c>
      <c r="G11556" s="67" t="s">
        <v>521</v>
      </c>
      <c r="H11556" s="68" t="s">
        <v>363</v>
      </c>
      <c r="I11556" s="69">
        <v>11</v>
      </c>
      <c r="J11556" s="69">
        <v>12</v>
      </c>
      <c r="K11556" s="91"/>
      <c r="L11556" s="91"/>
    </row>
    <row r="11557" spans="2:12" x14ac:dyDescent="0.25">
      <c r="B11557" s="67" t="s">
        <v>504</v>
      </c>
      <c r="C11557" s="67" t="s">
        <v>505</v>
      </c>
      <c r="D11557" s="68" t="s">
        <v>377</v>
      </c>
      <c r="E11557" s="67" t="s">
        <v>378</v>
      </c>
      <c r="F11557" s="68" t="s">
        <v>520</v>
      </c>
      <c r="G11557" s="67" t="s">
        <v>521</v>
      </c>
      <c r="H11557" s="68" t="s">
        <v>362</v>
      </c>
      <c r="I11557" s="69">
        <v>0</v>
      </c>
      <c r="J11557" s="69">
        <v>0</v>
      </c>
      <c r="K11557" s="91"/>
      <c r="L11557" s="91"/>
    </row>
    <row r="11558" spans="2:12" x14ac:dyDescent="0.25">
      <c r="B11558" s="67" t="s">
        <v>504</v>
      </c>
      <c r="C11558" s="67" t="s">
        <v>505</v>
      </c>
      <c r="D11558" s="68" t="s">
        <v>377</v>
      </c>
      <c r="E11558" s="67" t="s">
        <v>378</v>
      </c>
      <c r="F11558" s="68" t="s">
        <v>520</v>
      </c>
      <c r="G11558" s="67" t="s">
        <v>521</v>
      </c>
      <c r="H11558" s="68" t="s">
        <v>363</v>
      </c>
      <c r="I11558" s="69">
        <v>0</v>
      </c>
      <c r="J11558" s="69">
        <v>0</v>
      </c>
      <c r="K11558" s="91"/>
      <c r="L11558" s="91"/>
    </row>
    <row r="11559" spans="2:12" x14ac:dyDescent="0.25">
      <c r="B11559" s="67" t="s">
        <v>504</v>
      </c>
      <c r="C11559" s="67" t="s">
        <v>505</v>
      </c>
      <c r="D11559" s="68" t="s">
        <v>377</v>
      </c>
      <c r="E11559" s="67" t="s">
        <v>378</v>
      </c>
      <c r="F11559" s="68" t="s">
        <v>520</v>
      </c>
      <c r="G11559" s="67" t="s">
        <v>521</v>
      </c>
      <c r="H11559" s="68" t="s">
        <v>364</v>
      </c>
      <c r="I11559" s="69">
        <v>0</v>
      </c>
      <c r="J11559" s="69">
        <v>0</v>
      </c>
      <c r="K11559" s="91"/>
      <c r="L11559" s="91"/>
    </row>
    <row r="11560" spans="2:12" x14ac:dyDescent="0.25">
      <c r="B11560" s="67" t="s">
        <v>504</v>
      </c>
      <c r="C11560" s="67" t="s">
        <v>505</v>
      </c>
      <c r="D11560" s="68" t="s">
        <v>377</v>
      </c>
      <c r="E11560" s="67" t="s">
        <v>378</v>
      </c>
      <c r="F11560" s="68" t="s">
        <v>520</v>
      </c>
      <c r="G11560" s="67" t="s">
        <v>521</v>
      </c>
      <c r="H11560" s="68" t="s">
        <v>362</v>
      </c>
      <c r="I11560" s="69">
        <v>0</v>
      </c>
      <c r="J11560" s="69">
        <v>0</v>
      </c>
      <c r="K11560" s="91"/>
      <c r="L11560" s="91"/>
    </row>
    <row r="11561" spans="2:12" x14ac:dyDescent="0.25">
      <c r="B11561" s="67" t="s">
        <v>504</v>
      </c>
      <c r="C11561" s="67" t="s">
        <v>505</v>
      </c>
      <c r="D11561" s="68" t="s">
        <v>377</v>
      </c>
      <c r="E11561" s="67" t="s">
        <v>378</v>
      </c>
      <c r="F11561" s="68" t="s">
        <v>520</v>
      </c>
      <c r="G11561" s="67" t="s">
        <v>521</v>
      </c>
      <c r="H11561" s="68" t="s">
        <v>363</v>
      </c>
      <c r="I11561" s="69">
        <v>0</v>
      </c>
      <c r="J11561" s="69">
        <v>0</v>
      </c>
      <c r="K11561" s="91"/>
      <c r="L11561" s="91"/>
    </row>
    <row r="11562" spans="2:12" x14ac:dyDescent="0.25">
      <c r="B11562" s="67" t="s">
        <v>504</v>
      </c>
      <c r="C11562" s="67" t="s">
        <v>505</v>
      </c>
      <c r="D11562" s="68" t="s">
        <v>377</v>
      </c>
      <c r="E11562" s="67" t="s">
        <v>378</v>
      </c>
      <c r="F11562" s="68" t="s">
        <v>520</v>
      </c>
      <c r="G11562" s="67" t="s">
        <v>521</v>
      </c>
      <c r="H11562" s="68" t="s">
        <v>364</v>
      </c>
      <c r="I11562" s="69">
        <v>0</v>
      </c>
      <c r="J11562" s="69">
        <v>0</v>
      </c>
      <c r="K11562" s="91"/>
      <c r="L11562" s="91"/>
    </row>
    <row r="11563" spans="2:12" x14ac:dyDescent="0.25">
      <c r="B11563" s="67" t="s">
        <v>504</v>
      </c>
      <c r="C11563" s="67" t="s">
        <v>505</v>
      </c>
      <c r="D11563" s="68" t="s">
        <v>377</v>
      </c>
      <c r="E11563" s="67" t="s">
        <v>378</v>
      </c>
      <c r="F11563" s="68" t="s">
        <v>520</v>
      </c>
      <c r="G11563" s="67" t="s">
        <v>521</v>
      </c>
      <c r="H11563" s="68" t="s">
        <v>362</v>
      </c>
      <c r="I11563" s="69">
        <v>0</v>
      </c>
      <c r="J11563" s="69">
        <v>10</v>
      </c>
      <c r="K11563" s="91"/>
      <c r="L11563" s="91"/>
    </row>
    <row r="11564" spans="2:12" x14ac:dyDescent="0.25">
      <c r="B11564" s="67" t="s">
        <v>504</v>
      </c>
      <c r="C11564" s="67" t="s">
        <v>505</v>
      </c>
      <c r="D11564" s="68" t="s">
        <v>377</v>
      </c>
      <c r="E11564" s="67" t="s">
        <v>378</v>
      </c>
      <c r="F11564" s="68" t="s">
        <v>520</v>
      </c>
      <c r="G11564" s="67" t="s">
        <v>521</v>
      </c>
      <c r="H11564" s="68" t="s">
        <v>363</v>
      </c>
      <c r="I11564" s="69">
        <v>1</v>
      </c>
      <c r="J11564" s="69">
        <v>0</v>
      </c>
      <c r="K11564" s="91"/>
      <c r="L11564" s="91"/>
    </row>
    <row r="11565" spans="2:12" x14ac:dyDescent="0.25">
      <c r="B11565" s="67" t="s">
        <v>504</v>
      </c>
      <c r="C11565" s="67" t="s">
        <v>505</v>
      </c>
      <c r="D11565" s="68" t="s">
        <v>377</v>
      </c>
      <c r="E11565" s="67" t="s">
        <v>378</v>
      </c>
      <c r="F11565" s="68" t="s">
        <v>520</v>
      </c>
      <c r="G11565" s="67" t="s">
        <v>521</v>
      </c>
      <c r="H11565" s="68" t="s">
        <v>362</v>
      </c>
      <c r="I11565" s="69">
        <v>0.309</v>
      </c>
      <c r="J11565" s="69">
        <v>0.20599999999999999</v>
      </c>
      <c r="K11565" s="91"/>
      <c r="L11565" s="91"/>
    </row>
    <row r="11566" spans="2:12" x14ac:dyDescent="0.25">
      <c r="B11566" s="67" t="s">
        <v>504</v>
      </c>
      <c r="C11566" s="67" t="s">
        <v>505</v>
      </c>
      <c r="D11566" s="68" t="s">
        <v>377</v>
      </c>
      <c r="E11566" s="67" t="s">
        <v>378</v>
      </c>
      <c r="F11566" s="68" t="s">
        <v>520</v>
      </c>
      <c r="G11566" s="67" t="s">
        <v>521</v>
      </c>
      <c r="H11566" s="68" t="s">
        <v>363</v>
      </c>
      <c r="I11566" s="69">
        <v>0.39140000000000003</v>
      </c>
      <c r="J11566" s="69">
        <v>0.55620000000000003</v>
      </c>
      <c r="K11566" s="91"/>
      <c r="L11566" s="91"/>
    </row>
    <row r="11567" spans="2:12" x14ac:dyDescent="0.25">
      <c r="B11567" s="67" t="s">
        <v>504</v>
      </c>
      <c r="C11567" s="67" t="s">
        <v>505</v>
      </c>
      <c r="D11567" s="68" t="s">
        <v>377</v>
      </c>
      <c r="E11567" s="67" t="s">
        <v>378</v>
      </c>
      <c r="F11567" s="68" t="s">
        <v>520</v>
      </c>
      <c r="G11567" s="67" t="s">
        <v>521</v>
      </c>
      <c r="H11567" s="68" t="s">
        <v>364</v>
      </c>
      <c r="I11567" s="69">
        <v>0.45319999999999999</v>
      </c>
      <c r="J11567" s="69">
        <v>0.28839999999999999</v>
      </c>
      <c r="K11567" s="91"/>
      <c r="L11567" s="91"/>
    </row>
    <row r="11568" spans="2:12" x14ac:dyDescent="0.25">
      <c r="B11568" s="67" t="s">
        <v>504</v>
      </c>
      <c r="C11568" s="67" t="s">
        <v>505</v>
      </c>
      <c r="D11568" s="68" t="s">
        <v>377</v>
      </c>
      <c r="E11568" s="67" t="s">
        <v>378</v>
      </c>
      <c r="F11568" s="68" t="s">
        <v>520</v>
      </c>
      <c r="G11568" s="67" t="s">
        <v>521</v>
      </c>
      <c r="H11568" s="68" t="s">
        <v>362</v>
      </c>
      <c r="I11568" s="69">
        <v>24</v>
      </c>
      <c r="J11568" s="69">
        <v>31</v>
      </c>
      <c r="K11568" s="91"/>
      <c r="L11568" s="91"/>
    </row>
    <row r="11569" spans="2:12" x14ac:dyDescent="0.25">
      <c r="B11569" s="67" t="s">
        <v>504</v>
      </c>
      <c r="C11569" s="67" t="s">
        <v>505</v>
      </c>
      <c r="D11569" s="68" t="s">
        <v>377</v>
      </c>
      <c r="E11569" s="67" t="s">
        <v>378</v>
      </c>
      <c r="F11569" s="68" t="s">
        <v>520</v>
      </c>
      <c r="G11569" s="67" t="s">
        <v>521</v>
      </c>
      <c r="H11569" s="68" t="s">
        <v>363</v>
      </c>
      <c r="I11569" s="69">
        <v>6</v>
      </c>
      <c r="J11569" s="69">
        <v>20</v>
      </c>
      <c r="K11569" s="91"/>
      <c r="L11569" s="91"/>
    </row>
    <row r="11570" spans="2:12" x14ac:dyDescent="0.25">
      <c r="B11570" s="67" t="s">
        <v>504</v>
      </c>
      <c r="C11570" s="67" t="s">
        <v>505</v>
      </c>
      <c r="D11570" s="68" t="s">
        <v>377</v>
      </c>
      <c r="E11570" s="67" t="s">
        <v>378</v>
      </c>
      <c r="F11570" s="68" t="s">
        <v>520</v>
      </c>
      <c r="G11570" s="67" t="s">
        <v>521</v>
      </c>
      <c r="H11570" s="68" t="s">
        <v>363</v>
      </c>
      <c r="I11570" s="69">
        <v>0</v>
      </c>
      <c r="J11570" s="69">
        <v>0</v>
      </c>
      <c r="K11570" s="91"/>
      <c r="L11570" s="91"/>
    </row>
    <row r="11571" spans="2:12" x14ac:dyDescent="0.25">
      <c r="B11571" s="67" t="s">
        <v>504</v>
      </c>
      <c r="C11571" s="67" t="s">
        <v>505</v>
      </c>
      <c r="D11571" s="68" t="s">
        <v>377</v>
      </c>
      <c r="E11571" s="67" t="s">
        <v>378</v>
      </c>
      <c r="F11571" s="68" t="s">
        <v>520</v>
      </c>
      <c r="G11571" s="67" t="s">
        <v>521</v>
      </c>
      <c r="H11571" s="68" t="s">
        <v>362</v>
      </c>
      <c r="I11571" s="69">
        <v>0</v>
      </c>
      <c r="J11571" s="69">
        <v>0</v>
      </c>
      <c r="K11571" s="91"/>
      <c r="L11571" s="91"/>
    </row>
    <row r="11572" spans="2:12" x14ac:dyDescent="0.25">
      <c r="B11572" s="67" t="s">
        <v>504</v>
      </c>
      <c r="C11572" s="67" t="s">
        <v>505</v>
      </c>
      <c r="D11572" s="68" t="s">
        <v>377</v>
      </c>
      <c r="E11572" s="67" t="s">
        <v>378</v>
      </c>
      <c r="F11572" s="68" t="s">
        <v>520</v>
      </c>
      <c r="G11572" s="67" t="s">
        <v>521</v>
      </c>
      <c r="H11572" s="68" t="s">
        <v>364</v>
      </c>
      <c r="I11572" s="69">
        <v>0</v>
      </c>
      <c r="J11572" s="69">
        <v>0</v>
      </c>
      <c r="K11572" s="91"/>
      <c r="L11572" s="91"/>
    </row>
    <row r="11573" spans="2:12" x14ac:dyDescent="0.25">
      <c r="B11573" s="67" t="s">
        <v>504</v>
      </c>
      <c r="C11573" s="67" t="s">
        <v>505</v>
      </c>
      <c r="D11573" s="68" t="s">
        <v>377</v>
      </c>
      <c r="E11573" s="67" t="s">
        <v>378</v>
      </c>
      <c r="F11573" s="68" t="s">
        <v>520</v>
      </c>
      <c r="G11573" s="67" t="s">
        <v>521</v>
      </c>
      <c r="H11573" s="68" t="s">
        <v>363</v>
      </c>
      <c r="I11573" s="69">
        <v>20</v>
      </c>
      <c r="J11573" s="69">
        <v>32</v>
      </c>
      <c r="K11573" s="91"/>
      <c r="L11573" s="91"/>
    </row>
    <row r="11574" spans="2:12" x14ac:dyDescent="0.25">
      <c r="B11574" s="67" t="s">
        <v>504</v>
      </c>
      <c r="C11574" s="67" t="s">
        <v>505</v>
      </c>
      <c r="D11574" s="68" t="s">
        <v>377</v>
      </c>
      <c r="E11574" s="67" t="s">
        <v>378</v>
      </c>
      <c r="F11574" s="68" t="s">
        <v>520</v>
      </c>
      <c r="G11574" s="67" t="s">
        <v>521</v>
      </c>
      <c r="H11574" s="68" t="s">
        <v>362</v>
      </c>
      <c r="I11574" s="69">
        <v>159</v>
      </c>
      <c r="J11574" s="69">
        <v>268</v>
      </c>
      <c r="K11574" s="91"/>
      <c r="L11574" s="91"/>
    </row>
    <row r="11575" spans="2:12" x14ac:dyDescent="0.25">
      <c r="B11575" s="67" t="s">
        <v>504</v>
      </c>
      <c r="C11575" s="67" t="s">
        <v>505</v>
      </c>
      <c r="D11575" s="68" t="s">
        <v>377</v>
      </c>
      <c r="E11575" s="67" t="s">
        <v>378</v>
      </c>
      <c r="F11575" s="68" t="s">
        <v>520</v>
      </c>
      <c r="G11575" s="67" t="s">
        <v>521</v>
      </c>
      <c r="H11575" s="68" t="s">
        <v>363</v>
      </c>
      <c r="I11575" s="69">
        <v>207</v>
      </c>
      <c r="J11575" s="69">
        <v>306</v>
      </c>
      <c r="K11575" s="91"/>
      <c r="L11575" s="91"/>
    </row>
    <row r="11576" spans="2:12" x14ac:dyDescent="0.25">
      <c r="B11576" s="67" t="s">
        <v>504</v>
      </c>
      <c r="C11576" s="67" t="s">
        <v>505</v>
      </c>
      <c r="D11576" s="68" t="s">
        <v>377</v>
      </c>
      <c r="E11576" s="67" t="s">
        <v>378</v>
      </c>
      <c r="F11576" s="68" t="s">
        <v>520</v>
      </c>
      <c r="G11576" s="67" t="s">
        <v>521</v>
      </c>
      <c r="H11576" s="68" t="s">
        <v>364</v>
      </c>
      <c r="I11576" s="69">
        <v>62</v>
      </c>
      <c r="J11576" s="69">
        <v>155</v>
      </c>
      <c r="K11576" s="91"/>
      <c r="L11576" s="91"/>
    </row>
    <row r="11577" spans="2:12" x14ac:dyDescent="0.25">
      <c r="B11577" s="67" t="s">
        <v>504</v>
      </c>
      <c r="C11577" s="67" t="s">
        <v>505</v>
      </c>
      <c r="D11577" s="68" t="s">
        <v>377</v>
      </c>
      <c r="E11577" s="67" t="s">
        <v>378</v>
      </c>
      <c r="F11577" s="68" t="s">
        <v>520</v>
      </c>
      <c r="G11577" s="67" t="s">
        <v>521</v>
      </c>
      <c r="H11577" s="68" t="s">
        <v>362</v>
      </c>
      <c r="I11577" s="69">
        <v>23</v>
      </c>
      <c r="J11577" s="69">
        <v>22</v>
      </c>
      <c r="K11577" s="91"/>
      <c r="L11577" s="91"/>
    </row>
    <row r="11578" spans="2:12" x14ac:dyDescent="0.25">
      <c r="B11578" s="67" t="s">
        <v>504</v>
      </c>
      <c r="C11578" s="67" t="s">
        <v>505</v>
      </c>
      <c r="D11578" s="68" t="s">
        <v>377</v>
      </c>
      <c r="E11578" s="67" t="s">
        <v>378</v>
      </c>
      <c r="F11578" s="68" t="s">
        <v>520</v>
      </c>
      <c r="G11578" s="67" t="s">
        <v>521</v>
      </c>
      <c r="H11578" s="68" t="s">
        <v>363</v>
      </c>
      <c r="I11578" s="69">
        <v>145</v>
      </c>
      <c r="J11578" s="69">
        <v>195</v>
      </c>
      <c r="K11578" s="91"/>
      <c r="L11578" s="91"/>
    </row>
    <row r="11579" spans="2:12" x14ac:dyDescent="0.25">
      <c r="B11579" s="67" t="s">
        <v>504</v>
      </c>
      <c r="C11579" s="67" t="s">
        <v>505</v>
      </c>
      <c r="D11579" s="68" t="s">
        <v>377</v>
      </c>
      <c r="E11579" s="67" t="s">
        <v>378</v>
      </c>
      <c r="F11579" s="68" t="s">
        <v>520</v>
      </c>
      <c r="G11579" s="67" t="s">
        <v>521</v>
      </c>
      <c r="H11579" s="68" t="s">
        <v>364</v>
      </c>
      <c r="I11579" s="69">
        <v>4</v>
      </c>
      <c r="J11579" s="69">
        <v>4</v>
      </c>
      <c r="K11579" s="91"/>
      <c r="L11579" s="91"/>
    </row>
    <row r="11580" spans="2:12" x14ac:dyDescent="0.25">
      <c r="B11580" s="67" t="s">
        <v>504</v>
      </c>
      <c r="C11580" s="67" t="s">
        <v>505</v>
      </c>
      <c r="D11580" s="68" t="s">
        <v>377</v>
      </c>
      <c r="E11580" s="67" t="s">
        <v>378</v>
      </c>
      <c r="F11580" s="68" t="s">
        <v>520</v>
      </c>
      <c r="G11580" s="67" t="s">
        <v>521</v>
      </c>
      <c r="H11580" s="68" t="s">
        <v>362</v>
      </c>
      <c r="I11580" s="69">
        <v>10</v>
      </c>
      <c r="J11580" s="69">
        <v>15</v>
      </c>
      <c r="K11580" s="91"/>
      <c r="L11580" s="91"/>
    </row>
    <row r="11581" spans="2:12" x14ac:dyDescent="0.25">
      <c r="B11581" s="67" t="s">
        <v>504</v>
      </c>
      <c r="C11581" s="67" t="s">
        <v>505</v>
      </c>
      <c r="D11581" s="68" t="s">
        <v>377</v>
      </c>
      <c r="E11581" s="67" t="s">
        <v>378</v>
      </c>
      <c r="F11581" s="68" t="s">
        <v>520</v>
      </c>
      <c r="G11581" s="67" t="s">
        <v>521</v>
      </c>
      <c r="H11581" s="68" t="s">
        <v>363</v>
      </c>
      <c r="I11581" s="69">
        <v>12</v>
      </c>
      <c r="J11581" s="69">
        <v>4</v>
      </c>
      <c r="K11581" s="91"/>
      <c r="L11581" s="91"/>
    </row>
    <row r="11582" spans="2:12" x14ac:dyDescent="0.25">
      <c r="B11582" s="67" t="s">
        <v>504</v>
      </c>
      <c r="C11582" s="67" t="s">
        <v>505</v>
      </c>
      <c r="D11582" s="68" t="s">
        <v>377</v>
      </c>
      <c r="E11582" s="67" t="s">
        <v>378</v>
      </c>
      <c r="F11582" s="68" t="s">
        <v>520</v>
      </c>
      <c r="G11582" s="67" t="s">
        <v>521</v>
      </c>
      <c r="H11582" s="68" t="s">
        <v>364</v>
      </c>
      <c r="I11582" s="69">
        <v>2</v>
      </c>
      <c r="J11582" s="69">
        <v>12</v>
      </c>
      <c r="K11582" s="91"/>
      <c r="L11582" s="91"/>
    </row>
    <row r="11583" spans="2:12" x14ac:dyDescent="0.25">
      <c r="B11583" s="67" t="s">
        <v>504</v>
      </c>
      <c r="C11583" s="67" t="s">
        <v>505</v>
      </c>
      <c r="D11583" s="68" t="s">
        <v>377</v>
      </c>
      <c r="E11583" s="67" t="s">
        <v>378</v>
      </c>
      <c r="F11583" s="68" t="s">
        <v>520</v>
      </c>
      <c r="G11583" s="67" t="s">
        <v>521</v>
      </c>
      <c r="H11583" s="68" t="s">
        <v>362</v>
      </c>
      <c r="I11583" s="69">
        <v>40</v>
      </c>
      <c r="J11583" s="69">
        <v>56</v>
      </c>
      <c r="K11583" s="91"/>
      <c r="L11583" s="91"/>
    </row>
    <row r="11584" spans="2:12" x14ac:dyDescent="0.25">
      <c r="B11584" s="67" t="s">
        <v>504</v>
      </c>
      <c r="C11584" s="67" t="s">
        <v>505</v>
      </c>
      <c r="D11584" s="68" t="s">
        <v>377</v>
      </c>
      <c r="E11584" s="67" t="s">
        <v>378</v>
      </c>
      <c r="F11584" s="68" t="s">
        <v>520</v>
      </c>
      <c r="G11584" s="67" t="s">
        <v>521</v>
      </c>
      <c r="H11584" s="68" t="s">
        <v>363</v>
      </c>
      <c r="I11584" s="69">
        <v>58</v>
      </c>
      <c r="J11584" s="69">
        <v>83</v>
      </c>
      <c r="K11584" s="91"/>
      <c r="L11584" s="91"/>
    </row>
    <row r="11585" spans="2:12" x14ac:dyDescent="0.25">
      <c r="B11585" s="67" t="s">
        <v>504</v>
      </c>
      <c r="C11585" s="67" t="s">
        <v>505</v>
      </c>
      <c r="D11585" s="68" t="s">
        <v>377</v>
      </c>
      <c r="E11585" s="67" t="s">
        <v>378</v>
      </c>
      <c r="F11585" s="68" t="s">
        <v>520</v>
      </c>
      <c r="G11585" s="67" t="s">
        <v>521</v>
      </c>
      <c r="H11585" s="68" t="s">
        <v>364</v>
      </c>
      <c r="I11585" s="69">
        <v>0</v>
      </c>
      <c r="J11585" s="69">
        <v>0</v>
      </c>
      <c r="K11585" s="91"/>
      <c r="L11585" s="91"/>
    </row>
    <row r="11586" spans="2:12" x14ac:dyDescent="0.25">
      <c r="B11586" s="67" t="s">
        <v>504</v>
      </c>
      <c r="C11586" s="67" t="s">
        <v>505</v>
      </c>
      <c r="D11586" s="68" t="s">
        <v>377</v>
      </c>
      <c r="E11586" s="67" t="s">
        <v>378</v>
      </c>
      <c r="F11586" s="68" t="s">
        <v>520</v>
      </c>
      <c r="G11586" s="67" t="s">
        <v>521</v>
      </c>
      <c r="H11586" s="68" t="s">
        <v>362</v>
      </c>
      <c r="I11586" s="69">
        <v>87</v>
      </c>
      <c r="J11586" s="69">
        <v>99</v>
      </c>
      <c r="K11586" s="91"/>
      <c r="L11586" s="91"/>
    </row>
    <row r="11587" spans="2:12" x14ac:dyDescent="0.25">
      <c r="B11587" s="67" t="s">
        <v>504</v>
      </c>
      <c r="C11587" s="67" t="s">
        <v>505</v>
      </c>
      <c r="D11587" s="68" t="s">
        <v>377</v>
      </c>
      <c r="E11587" s="67" t="s">
        <v>378</v>
      </c>
      <c r="F11587" s="68" t="s">
        <v>520</v>
      </c>
      <c r="G11587" s="67" t="s">
        <v>521</v>
      </c>
      <c r="H11587" s="68" t="s">
        <v>363</v>
      </c>
      <c r="I11587" s="69">
        <v>162</v>
      </c>
      <c r="J11587" s="69">
        <v>313</v>
      </c>
      <c r="K11587" s="91"/>
      <c r="L11587" s="91"/>
    </row>
    <row r="11588" spans="2:12" x14ac:dyDescent="0.25">
      <c r="B11588" s="67" t="s">
        <v>504</v>
      </c>
      <c r="C11588" s="67" t="s">
        <v>505</v>
      </c>
      <c r="D11588" s="68" t="s">
        <v>377</v>
      </c>
      <c r="E11588" s="67" t="s">
        <v>378</v>
      </c>
      <c r="F11588" s="68" t="s">
        <v>520</v>
      </c>
      <c r="G11588" s="67" t="s">
        <v>521</v>
      </c>
      <c r="H11588" s="68" t="s">
        <v>364</v>
      </c>
      <c r="I11588" s="69">
        <v>82</v>
      </c>
      <c r="J11588" s="69">
        <v>114</v>
      </c>
      <c r="K11588" s="91"/>
      <c r="L11588" s="91"/>
    </row>
    <row r="11589" spans="2:12" x14ac:dyDescent="0.25">
      <c r="B11589" s="67" t="s">
        <v>504</v>
      </c>
      <c r="C11589" s="67" t="s">
        <v>505</v>
      </c>
      <c r="D11589" s="68" t="s">
        <v>377</v>
      </c>
      <c r="E11589" s="67" t="s">
        <v>378</v>
      </c>
      <c r="F11589" s="68" t="s">
        <v>520</v>
      </c>
      <c r="G11589" s="67" t="s">
        <v>521</v>
      </c>
      <c r="H11589" s="68" t="s">
        <v>362</v>
      </c>
      <c r="I11589" s="69">
        <v>31</v>
      </c>
      <c r="J11589" s="69">
        <v>11</v>
      </c>
      <c r="K11589" s="91"/>
      <c r="L11589" s="91"/>
    </row>
    <row r="11590" spans="2:12" x14ac:dyDescent="0.25">
      <c r="B11590" s="67" t="s">
        <v>504</v>
      </c>
      <c r="C11590" s="67" t="s">
        <v>505</v>
      </c>
      <c r="D11590" s="68" t="s">
        <v>377</v>
      </c>
      <c r="E11590" s="67" t="s">
        <v>378</v>
      </c>
      <c r="F11590" s="68" t="s">
        <v>520</v>
      </c>
      <c r="G11590" s="67" t="s">
        <v>521</v>
      </c>
      <c r="H11590" s="68" t="s">
        <v>363</v>
      </c>
      <c r="I11590" s="69">
        <v>38</v>
      </c>
      <c r="J11590" s="69">
        <v>33</v>
      </c>
      <c r="K11590" s="91"/>
      <c r="L11590" s="91"/>
    </row>
    <row r="11591" spans="2:12" x14ac:dyDescent="0.25">
      <c r="B11591" s="67" t="s">
        <v>504</v>
      </c>
      <c r="C11591" s="67" t="s">
        <v>505</v>
      </c>
      <c r="D11591" s="68" t="s">
        <v>377</v>
      </c>
      <c r="E11591" s="67" t="s">
        <v>378</v>
      </c>
      <c r="F11591" s="68" t="s">
        <v>520</v>
      </c>
      <c r="G11591" s="67" t="s">
        <v>521</v>
      </c>
      <c r="H11591" s="68" t="s">
        <v>364</v>
      </c>
      <c r="I11591" s="69">
        <v>0</v>
      </c>
      <c r="J11591" s="69">
        <v>0</v>
      </c>
      <c r="K11591" s="91"/>
      <c r="L11591" s="91"/>
    </row>
    <row r="11592" spans="2:12" x14ac:dyDescent="0.25">
      <c r="B11592" s="67" t="s">
        <v>504</v>
      </c>
      <c r="C11592" s="67" t="s">
        <v>505</v>
      </c>
      <c r="D11592" s="68" t="s">
        <v>377</v>
      </c>
      <c r="E11592" s="67" t="s">
        <v>378</v>
      </c>
      <c r="F11592" s="68" t="s">
        <v>520</v>
      </c>
      <c r="G11592" s="67" t="s">
        <v>521</v>
      </c>
      <c r="H11592" s="68" t="s">
        <v>362</v>
      </c>
      <c r="I11592" s="69">
        <v>10</v>
      </c>
      <c r="J11592" s="69">
        <v>39</v>
      </c>
      <c r="K11592" s="91"/>
      <c r="L11592" s="91"/>
    </row>
    <row r="11593" spans="2:12" x14ac:dyDescent="0.25">
      <c r="B11593" s="67" t="s">
        <v>504</v>
      </c>
      <c r="C11593" s="67" t="s">
        <v>505</v>
      </c>
      <c r="D11593" s="68" t="s">
        <v>377</v>
      </c>
      <c r="E11593" s="67" t="s">
        <v>378</v>
      </c>
      <c r="F11593" s="68" t="s">
        <v>520</v>
      </c>
      <c r="G11593" s="67" t="s">
        <v>521</v>
      </c>
      <c r="H11593" s="68" t="s">
        <v>363</v>
      </c>
      <c r="I11593" s="69">
        <v>85</v>
      </c>
      <c r="J11593" s="69">
        <v>126</v>
      </c>
      <c r="K11593" s="91"/>
      <c r="L11593" s="91"/>
    </row>
    <row r="11594" spans="2:12" x14ac:dyDescent="0.25">
      <c r="B11594" s="67" t="s">
        <v>504</v>
      </c>
      <c r="C11594" s="67" t="s">
        <v>505</v>
      </c>
      <c r="D11594" s="68" t="s">
        <v>377</v>
      </c>
      <c r="E11594" s="67" t="s">
        <v>378</v>
      </c>
      <c r="F11594" s="68" t="s">
        <v>520</v>
      </c>
      <c r="G11594" s="67" t="s">
        <v>521</v>
      </c>
      <c r="H11594" s="68" t="s">
        <v>364</v>
      </c>
      <c r="I11594" s="69">
        <v>0</v>
      </c>
      <c r="J11594" s="69">
        <v>5</v>
      </c>
      <c r="K11594" s="91"/>
      <c r="L11594" s="91"/>
    </row>
    <row r="11595" spans="2:12" x14ac:dyDescent="0.25">
      <c r="B11595" s="67" t="s">
        <v>504</v>
      </c>
      <c r="C11595" s="67" t="s">
        <v>505</v>
      </c>
      <c r="D11595" s="68" t="s">
        <v>377</v>
      </c>
      <c r="E11595" s="67" t="s">
        <v>378</v>
      </c>
      <c r="F11595" s="68" t="s">
        <v>520</v>
      </c>
      <c r="G11595" s="67" t="s">
        <v>521</v>
      </c>
      <c r="H11595" s="68" t="s">
        <v>362</v>
      </c>
      <c r="I11595" s="69">
        <v>32</v>
      </c>
      <c r="J11595" s="69">
        <v>0</v>
      </c>
      <c r="K11595" s="91"/>
      <c r="L11595" s="91"/>
    </row>
    <row r="11596" spans="2:12" x14ac:dyDescent="0.25">
      <c r="B11596" s="67" t="s">
        <v>504</v>
      </c>
      <c r="C11596" s="67" t="s">
        <v>505</v>
      </c>
      <c r="D11596" s="68" t="s">
        <v>377</v>
      </c>
      <c r="E11596" s="67" t="s">
        <v>378</v>
      </c>
      <c r="F11596" s="68" t="s">
        <v>520</v>
      </c>
      <c r="G11596" s="67" t="s">
        <v>521</v>
      </c>
      <c r="H11596" s="68" t="s">
        <v>363</v>
      </c>
      <c r="I11596" s="69">
        <v>60</v>
      </c>
      <c r="J11596" s="69">
        <v>96</v>
      </c>
      <c r="K11596" s="91"/>
      <c r="L11596" s="91"/>
    </row>
    <row r="11597" spans="2:12" x14ac:dyDescent="0.25">
      <c r="B11597" s="67" t="s">
        <v>504</v>
      </c>
      <c r="C11597" s="67" t="s">
        <v>505</v>
      </c>
      <c r="D11597" s="68" t="s">
        <v>377</v>
      </c>
      <c r="E11597" s="67" t="s">
        <v>378</v>
      </c>
      <c r="F11597" s="68" t="s">
        <v>520</v>
      </c>
      <c r="G11597" s="67" t="s">
        <v>521</v>
      </c>
      <c r="H11597" s="68" t="s">
        <v>364</v>
      </c>
      <c r="I11597" s="69">
        <v>16</v>
      </c>
      <c r="J11597" s="69">
        <v>22</v>
      </c>
      <c r="K11597" s="91"/>
      <c r="L11597" s="91"/>
    </row>
    <row r="11598" spans="2:12" x14ac:dyDescent="0.25">
      <c r="B11598" s="67" t="s">
        <v>504</v>
      </c>
      <c r="C11598" s="67" t="s">
        <v>505</v>
      </c>
      <c r="D11598" s="68" t="s">
        <v>377</v>
      </c>
      <c r="E11598" s="67" t="s">
        <v>378</v>
      </c>
      <c r="F11598" s="68" t="s">
        <v>520</v>
      </c>
      <c r="G11598" s="67" t="s">
        <v>521</v>
      </c>
      <c r="H11598" s="68" t="s">
        <v>363</v>
      </c>
      <c r="I11598" s="69">
        <v>24</v>
      </c>
      <c r="J11598" s="69">
        <v>8</v>
      </c>
      <c r="K11598" s="91"/>
      <c r="L11598" s="91"/>
    </row>
    <row r="11599" spans="2:12" x14ac:dyDescent="0.25">
      <c r="B11599" s="67" t="s">
        <v>504</v>
      </c>
      <c r="C11599" s="67" t="s">
        <v>505</v>
      </c>
      <c r="D11599" s="68" t="s">
        <v>377</v>
      </c>
      <c r="E11599" s="67" t="s">
        <v>378</v>
      </c>
      <c r="F11599" s="68" t="s">
        <v>520</v>
      </c>
      <c r="G11599" s="67" t="s">
        <v>521</v>
      </c>
      <c r="H11599" s="68" t="s">
        <v>364</v>
      </c>
      <c r="I11599" s="69">
        <v>0</v>
      </c>
      <c r="J11599" s="69">
        <v>0</v>
      </c>
      <c r="K11599" s="91"/>
      <c r="L11599" s="91"/>
    </row>
    <row r="11600" spans="2:12" x14ac:dyDescent="0.25">
      <c r="B11600" s="67" t="s">
        <v>504</v>
      </c>
      <c r="C11600" s="67" t="s">
        <v>505</v>
      </c>
      <c r="D11600" s="68" t="s">
        <v>377</v>
      </c>
      <c r="E11600" s="67" t="s">
        <v>378</v>
      </c>
      <c r="F11600" s="68" t="s">
        <v>520</v>
      </c>
      <c r="G11600" s="67" t="s">
        <v>521</v>
      </c>
      <c r="H11600" s="68" t="s">
        <v>363</v>
      </c>
      <c r="I11600" s="69">
        <v>0</v>
      </c>
      <c r="J11600" s="69">
        <v>8</v>
      </c>
      <c r="K11600" s="91"/>
      <c r="L11600" s="91"/>
    </row>
    <row r="11601" spans="2:12" x14ac:dyDescent="0.25">
      <c r="B11601" s="67" t="s">
        <v>504</v>
      </c>
      <c r="C11601" s="67" t="s">
        <v>505</v>
      </c>
      <c r="D11601" s="68" t="s">
        <v>377</v>
      </c>
      <c r="E11601" s="67" t="s">
        <v>378</v>
      </c>
      <c r="F11601" s="68" t="s">
        <v>520</v>
      </c>
      <c r="G11601" s="67" t="s">
        <v>521</v>
      </c>
      <c r="H11601" s="68" t="s">
        <v>364</v>
      </c>
      <c r="I11601" s="69">
        <v>15</v>
      </c>
      <c r="J11601" s="69">
        <v>22</v>
      </c>
      <c r="K11601" s="91"/>
      <c r="L11601" s="91"/>
    </row>
    <row r="11602" spans="2:12" x14ac:dyDescent="0.25">
      <c r="B11602" s="67" t="s">
        <v>504</v>
      </c>
      <c r="C11602" s="67" t="s">
        <v>505</v>
      </c>
      <c r="D11602" s="68" t="s">
        <v>377</v>
      </c>
      <c r="E11602" s="67" t="s">
        <v>378</v>
      </c>
      <c r="F11602" s="68" t="s">
        <v>520</v>
      </c>
      <c r="G11602" s="67" t="s">
        <v>521</v>
      </c>
      <c r="H11602" s="68" t="s">
        <v>362</v>
      </c>
      <c r="I11602" s="69">
        <v>133</v>
      </c>
      <c r="J11602" s="69">
        <v>241</v>
      </c>
      <c r="K11602" s="91"/>
      <c r="L11602" s="91"/>
    </row>
    <row r="11603" spans="2:12" x14ac:dyDescent="0.25">
      <c r="B11603" s="67" t="s">
        <v>504</v>
      </c>
      <c r="C11603" s="67" t="s">
        <v>505</v>
      </c>
      <c r="D11603" s="68" t="s">
        <v>377</v>
      </c>
      <c r="E11603" s="67" t="s">
        <v>378</v>
      </c>
      <c r="F11603" s="68" t="s">
        <v>520</v>
      </c>
      <c r="G11603" s="67" t="s">
        <v>521</v>
      </c>
      <c r="H11603" s="68" t="s">
        <v>363</v>
      </c>
      <c r="I11603" s="69">
        <v>166</v>
      </c>
      <c r="J11603" s="69">
        <v>264</v>
      </c>
      <c r="K11603" s="91"/>
      <c r="L11603" s="91"/>
    </row>
    <row r="11604" spans="2:12" x14ac:dyDescent="0.25">
      <c r="B11604" s="67" t="s">
        <v>504</v>
      </c>
      <c r="C11604" s="67" t="s">
        <v>505</v>
      </c>
      <c r="D11604" s="68" t="s">
        <v>377</v>
      </c>
      <c r="E11604" s="67" t="s">
        <v>378</v>
      </c>
      <c r="F11604" s="68" t="s">
        <v>520</v>
      </c>
      <c r="G11604" s="67" t="s">
        <v>521</v>
      </c>
      <c r="H11604" s="68" t="s">
        <v>364</v>
      </c>
      <c r="I11604" s="69">
        <v>42</v>
      </c>
      <c r="J11604" s="69">
        <v>49</v>
      </c>
      <c r="K11604" s="91"/>
      <c r="L11604" s="91"/>
    </row>
    <row r="11605" spans="2:12" x14ac:dyDescent="0.25">
      <c r="B11605" s="67" t="s">
        <v>504</v>
      </c>
      <c r="C11605" s="67" t="s">
        <v>505</v>
      </c>
      <c r="D11605" s="68" t="s">
        <v>377</v>
      </c>
      <c r="E11605" s="67" t="s">
        <v>378</v>
      </c>
      <c r="F11605" s="68" t="s">
        <v>520</v>
      </c>
      <c r="G11605" s="67" t="s">
        <v>521</v>
      </c>
      <c r="H11605" s="68" t="s">
        <v>362</v>
      </c>
      <c r="I11605" s="69">
        <v>3</v>
      </c>
      <c r="J11605" s="69">
        <v>19</v>
      </c>
      <c r="K11605" s="91"/>
      <c r="L11605" s="91"/>
    </row>
    <row r="11606" spans="2:12" x14ac:dyDescent="0.25">
      <c r="B11606" s="67" t="s">
        <v>504</v>
      </c>
      <c r="C11606" s="67" t="s">
        <v>505</v>
      </c>
      <c r="D11606" s="68" t="s">
        <v>377</v>
      </c>
      <c r="E11606" s="67" t="s">
        <v>378</v>
      </c>
      <c r="F11606" s="68" t="s">
        <v>520</v>
      </c>
      <c r="G11606" s="67" t="s">
        <v>521</v>
      </c>
      <c r="H11606" s="68" t="s">
        <v>363</v>
      </c>
      <c r="I11606" s="69">
        <v>61</v>
      </c>
      <c r="J11606" s="69">
        <v>98</v>
      </c>
      <c r="K11606" s="91"/>
      <c r="L11606" s="91"/>
    </row>
    <row r="11607" spans="2:12" x14ac:dyDescent="0.25">
      <c r="B11607" s="67" t="s">
        <v>504</v>
      </c>
      <c r="C11607" s="67" t="s">
        <v>505</v>
      </c>
      <c r="D11607" s="68" t="s">
        <v>377</v>
      </c>
      <c r="E11607" s="67" t="s">
        <v>378</v>
      </c>
      <c r="F11607" s="68" t="s">
        <v>520</v>
      </c>
      <c r="G11607" s="67" t="s">
        <v>521</v>
      </c>
      <c r="H11607" s="68" t="s">
        <v>364</v>
      </c>
      <c r="I11607" s="69">
        <v>15</v>
      </c>
      <c r="J11607" s="69">
        <v>18</v>
      </c>
      <c r="K11607" s="91"/>
      <c r="L11607" s="91"/>
    </row>
    <row r="11608" spans="2:12" x14ac:dyDescent="0.25">
      <c r="B11608" s="67" t="s">
        <v>504</v>
      </c>
      <c r="C11608" s="67" t="s">
        <v>505</v>
      </c>
      <c r="D11608" s="68" t="s">
        <v>377</v>
      </c>
      <c r="E11608" s="67" t="s">
        <v>378</v>
      </c>
      <c r="F11608" s="68" t="s">
        <v>520</v>
      </c>
      <c r="G11608" s="67" t="s">
        <v>521</v>
      </c>
      <c r="H11608" s="68" t="s">
        <v>364</v>
      </c>
      <c r="I11608" s="69">
        <v>0</v>
      </c>
      <c r="J11608" s="69">
        <v>0</v>
      </c>
      <c r="K11608" s="91"/>
      <c r="L11608" s="91"/>
    </row>
    <row r="11609" spans="2:12" x14ac:dyDescent="0.25">
      <c r="B11609" s="67" t="s">
        <v>504</v>
      </c>
      <c r="C11609" s="67" t="s">
        <v>505</v>
      </c>
      <c r="D11609" s="68" t="s">
        <v>377</v>
      </c>
      <c r="E11609" s="67" t="s">
        <v>378</v>
      </c>
      <c r="F11609" s="68" t="s">
        <v>520</v>
      </c>
      <c r="G11609" s="67" t="s">
        <v>521</v>
      </c>
      <c r="H11609" s="68" t="s">
        <v>362</v>
      </c>
      <c r="I11609" s="69">
        <v>0</v>
      </c>
      <c r="J11609" s="69">
        <v>0</v>
      </c>
      <c r="K11609" s="91"/>
      <c r="L11609" s="91"/>
    </row>
    <row r="11610" spans="2:12" x14ac:dyDescent="0.25">
      <c r="B11610" s="67" t="s">
        <v>504</v>
      </c>
      <c r="C11610" s="67" t="s">
        <v>505</v>
      </c>
      <c r="D11610" s="68" t="s">
        <v>377</v>
      </c>
      <c r="E11610" s="67" t="s">
        <v>378</v>
      </c>
      <c r="F11610" s="68" t="s">
        <v>520</v>
      </c>
      <c r="G11610" s="67" t="s">
        <v>521</v>
      </c>
      <c r="H11610" s="68" t="s">
        <v>363</v>
      </c>
      <c r="I11610" s="69">
        <v>0.3296</v>
      </c>
      <c r="J11610" s="69">
        <v>8.2400000000000001E-2</v>
      </c>
      <c r="K11610" s="91"/>
      <c r="L11610" s="91"/>
    </row>
    <row r="11611" spans="2:12" x14ac:dyDescent="0.25">
      <c r="B11611" s="67" t="s">
        <v>504</v>
      </c>
      <c r="C11611" s="67" t="s">
        <v>505</v>
      </c>
      <c r="D11611" s="68" t="s">
        <v>377</v>
      </c>
      <c r="E11611" s="67" t="s">
        <v>378</v>
      </c>
      <c r="F11611" s="68" t="s">
        <v>520</v>
      </c>
      <c r="G11611" s="67" t="s">
        <v>521</v>
      </c>
      <c r="H11611" s="68" t="s">
        <v>364</v>
      </c>
      <c r="I11611" s="69">
        <v>0</v>
      </c>
      <c r="J11611" s="69">
        <v>0</v>
      </c>
      <c r="K11611" s="91"/>
      <c r="L11611" s="91"/>
    </row>
    <row r="11612" spans="2:12" x14ac:dyDescent="0.25">
      <c r="B11612" s="67" t="s">
        <v>504</v>
      </c>
      <c r="C11612" s="67" t="s">
        <v>505</v>
      </c>
      <c r="D11612" s="68" t="s">
        <v>377</v>
      </c>
      <c r="E11612" s="67" t="s">
        <v>378</v>
      </c>
      <c r="F11612" s="68" t="s">
        <v>520</v>
      </c>
      <c r="G11612" s="67" t="s">
        <v>521</v>
      </c>
      <c r="H11612" s="68" t="s">
        <v>362</v>
      </c>
      <c r="I11612" s="69">
        <v>0</v>
      </c>
      <c r="J11612" s="69">
        <v>0</v>
      </c>
      <c r="K11612" s="91"/>
      <c r="L11612" s="91"/>
    </row>
    <row r="11613" spans="2:12" x14ac:dyDescent="0.25">
      <c r="B11613" s="67" t="s">
        <v>504</v>
      </c>
      <c r="C11613" s="67" t="s">
        <v>505</v>
      </c>
      <c r="D11613" s="68" t="s">
        <v>377</v>
      </c>
      <c r="E11613" s="67" t="s">
        <v>378</v>
      </c>
      <c r="F11613" s="68" t="s">
        <v>520</v>
      </c>
      <c r="G11613" s="67" t="s">
        <v>521</v>
      </c>
      <c r="H11613" s="68" t="s">
        <v>363</v>
      </c>
      <c r="I11613" s="69">
        <v>0</v>
      </c>
      <c r="J11613" s="69">
        <v>0</v>
      </c>
      <c r="K11613" s="91"/>
      <c r="L11613" s="91"/>
    </row>
    <row r="11614" spans="2:12" x14ac:dyDescent="0.25">
      <c r="B11614" s="67" t="s">
        <v>504</v>
      </c>
      <c r="C11614" s="67" t="s">
        <v>505</v>
      </c>
      <c r="D11614" s="68" t="s">
        <v>377</v>
      </c>
      <c r="E11614" s="67" t="s">
        <v>378</v>
      </c>
      <c r="F11614" s="68" t="s">
        <v>520</v>
      </c>
      <c r="G11614" s="67" t="s">
        <v>521</v>
      </c>
      <c r="H11614" s="68" t="s">
        <v>364</v>
      </c>
      <c r="I11614" s="69">
        <v>0</v>
      </c>
      <c r="J11614" s="69">
        <v>0</v>
      </c>
      <c r="K11614" s="91"/>
      <c r="L11614" s="91"/>
    </row>
    <row r="11615" spans="2:12" x14ac:dyDescent="0.25">
      <c r="B11615" s="67" t="s">
        <v>504</v>
      </c>
      <c r="C11615" s="67" t="s">
        <v>505</v>
      </c>
      <c r="D11615" s="68" t="s">
        <v>377</v>
      </c>
      <c r="E11615" s="67" t="s">
        <v>378</v>
      </c>
      <c r="F11615" s="68" t="s">
        <v>520</v>
      </c>
      <c r="G11615" s="67" t="s">
        <v>521</v>
      </c>
      <c r="H11615" s="68" t="s">
        <v>362</v>
      </c>
      <c r="I11615" s="69">
        <v>80</v>
      </c>
      <c r="J11615" s="69">
        <v>150</v>
      </c>
      <c r="K11615" s="91"/>
      <c r="L11615" s="91"/>
    </row>
    <row r="11616" spans="2:12" x14ac:dyDescent="0.25">
      <c r="B11616" s="67" t="s">
        <v>504</v>
      </c>
      <c r="C11616" s="67" t="s">
        <v>505</v>
      </c>
      <c r="D11616" s="68" t="s">
        <v>377</v>
      </c>
      <c r="E11616" s="67" t="s">
        <v>378</v>
      </c>
      <c r="F11616" s="68" t="s">
        <v>520</v>
      </c>
      <c r="G11616" s="67" t="s">
        <v>521</v>
      </c>
      <c r="H11616" s="68" t="s">
        <v>363</v>
      </c>
      <c r="I11616" s="69">
        <v>100</v>
      </c>
      <c r="J11616" s="69">
        <v>150</v>
      </c>
      <c r="K11616" s="91"/>
      <c r="L11616" s="91"/>
    </row>
    <row r="11617" spans="2:12" x14ac:dyDescent="0.25">
      <c r="B11617" s="67" t="s">
        <v>504</v>
      </c>
      <c r="C11617" s="67" t="s">
        <v>505</v>
      </c>
      <c r="D11617" s="68" t="s">
        <v>377</v>
      </c>
      <c r="E11617" s="67" t="s">
        <v>378</v>
      </c>
      <c r="F11617" s="68" t="s">
        <v>520</v>
      </c>
      <c r="G11617" s="67" t="s">
        <v>521</v>
      </c>
      <c r="H11617" s="68" t="s">
        <v>364</v>
      </c>
      <c r="I11617" s="69">
        <v>0</v>
      </c>
      <c r="J11617" s="69">
        <v>0</v>
      </c>
      <c r="K11617" s="91"/>
      <c r="L11617" s="91"/>
    </row>
    <row r="11618" spans="2:12" x14ac:dyDescent="0.25">
      <c r="B11618" s="67" t="s">
        <v>504</v>
      </c>
      <c r="C11618" s="67" t="s">
        <v>505</v>
      </c>
      <c r="D11618" s="68" t="s">
        <v>377</v>
      </c>
      <c r="E11618" s="67" t="s">
        <v>378</v>
      </c>
      <c r="F11618" s="68" t="s">
        <v>520</v>
      </c>
      <c r="G11618" s="67" t="s">
        <v>521</v>
      </c>
      <c r="H11618" s="68" t="s">
        <v>363</v>
      </c>
      <c r="I11618" s="69">
        <v>0</v>
      </c>
      <c r="J11618" s="69">
        <v>0</v>
      </c>
      <c r="K11618" s="91"/>
      <c r="L11618" s="91"/>
    </row>
    <row r="11619" spans="2:12" x14ac:dyDescent="0.25">
      <c r="B11619" s="67" t="s">
        <v>504</v>
      </c>
      <c r="C11619" s="67" t="s">
        <v>505</v>
      </c>
      <c r="D11619" s="68" t="s">
        <v>377</v>
      </c>
      <c r="E11619" s="67" t="s">
        <v>378</v>
      </c>
      <c r="F11619" s="68" t="s">
        <v>520</v>
      </c>
      <c r="G11619" s="67" t="s">
        <v>521</v>
      </c>
      <c r="H11619" s="68" t="s">
        <v>364</v>
      </c>
      <c r="I11619" s="69">
        <v>0</v>
      </c>
      <c r="J11619" s="69">
        <v>0</v>
      </c>
      <c r="K11619" s="91"/>
      <c r="L11619" s="91"/>
    </row>
    <row r="11620" spans="2:12" x14ac:dyDescent="0.25">
      <c r="B11620" s="67" t="s">
        <v>504</v>
      </c>
      <c r="C11620" s="67" t="s">
        <v>505</v>
      </c>
      <c r="D11620" s="68" t="s">
        <v>377</v>
      </c>
      <c r="E11620" s="67" t="s">
        <v>378</v>
      </c>
      <c r="F11620" s="68" t="s">
        <v>520</v>
      </c>
      <c r="G11620" s="67" t="s">
        <v>521</v>
      </c>
      <c r="H11620" s="68" t="s">
        <v>362</v>
      </c>
      <c r="I11620" s="69">
        <v>32</v>
      </c>
      <c r="J11620" s="69">
        <v>56</v>
      </c>
      <c r="K11620" s="91"/>
      <c r="L11620" s="91"/>
    </row>
    <row r="11621" spans="2:12" x14ac:dyDescent="0.25">
      <c r="B11621" s="67" t="s">
        <v>504</v>
      </c>
      <c r="C11621" s="67" t="s">
        <v>505</v>
      </c>
      <c r="D11621" s="68" t="s">
        <v>377</v>
      </c>
      <c r="E11621" s="67" t="s">
        <v>378</v>
      </c>
      <c r="F11621" s="68" t="s">
        <v>520</v>
      </c>
      <c r="G11621" s="67" t="s">
        <v>521</v>
      </c>
      <c r="H11621" s="68" t="s">
        <v>363</v>
      </c>
      <c r="I11621" s="69">
        <v>107</v>
      </c>
      <c r="J11621" s="69">
        <v>105</v>
      </c>
      <c r="K11621" s="91"/>
      <c r="L11621" s="91"/>
    </row>
    <row r="11622" spans="2:12" x14ac:dyDescent="0.25">
      <c r="B11622" s="67" t="s">
        <v>504</v>
      </c>
      <c r="C11622" s="67" t="s">
        <v>505</v>
      </c>
      <c r="D11622" s="68" t="s">
        <v>377</v>
      </c>
      <c r="E11622" s="67" t="s">
        <v>378</v>
      </c>
      <c r="F11622" s="68" t="s">
        <v>520</v>
      </c>
      <c r="G11622" s="67" t="s">
        <v>521</v>
      </c>
      <c r="H11622" s="68" t="s">
        <v>364</v>
      </c>
      <c r="I11622" s="69">
        <v>42</v>
      </c>
      <c r="J11622" s="69">
        <v>79</v>
      </c>
      <c r="K11622" s="91"/>
      <c r="L11622" s="91"/>
    </row>
    <row r="11623" spans="2:12" x14ac:dyDescent="0.25">
      <c r="B11623" s="67" t="s">
        <v>504</v>
      </c>
      <c r="C11623" s="67" t="s">
        <v>505</v>
      </c>
      <c r="D11623" s="68" t="s">
        <v>377</v>
      </c>
      <c r="E11623" s="67" t="s">
        <v>378</v>
      </c>
      <c r="F11623" s="68" t="s">
        <v>520</v>
      </c>
      <c r="G11623" s="67" t="s">
        <v>521</v>
      </c>
      <c r="H11623" s="68" t="s">
        <v>362</v>
      </c>
      <c r="I11623" s="69">
        <v>52</v>
      </c>
      <c r="J11623" s="69">
        <v>195</v>
      </c>
      <c r="K11623" s="91"/>
      <c r="L11623" s="91"/>
    </row>
    <row r="11624" spans="2:12" x14ac:dyDescent="0.25">
      <c r="B11624" s="67" t="s">
        <v>504</v>
      </c>
      <c r="C11624" s="67" t="s">
        <v>505</v>
      </c>
      <c r="D11624" s="68" t="s">
        <v>377</v>
      </c>
      <c r="E11624" s="67" t="s">
        <v>378</v>
      </c>
      <c r="F11624" s="68" t="s">
        <v>520</v>
      </c>
      <c r="G11624" s="67" t="s">
        <v>521</v>
      </c>
      <c r="H11624" s="68" t="s">
        <v>363</v>
      </c>
      <c r="I11624" s="69">
        <v>305</v>
      </c>
      <c r="J11624" s="69">
        <v>268</v>
      </c>
      <c r="K11624" s="91"/>
      <c r="L11624" s="91"/>
    </row>
    <row r="11625" spans="2:12" x14ac:dyDescent="0.25">
      <c r="B11625" s="67" t="s">
        <v>504</v>
      </c>
      <c r="C11625" s="67" t="s">
        <v>505</v>
      </c>
      <c r="D11625" s="68" t="s">
        <v>377</v>
      </c>
      <c r="E11625" s="67" t="s">
        <v>378</v>
      </c>
      <c r="F11625" s="68" t="s">
        <v>520</v>
      </c>
      <c r="G11625" s="67" t="s">
        <v>521</v>
      </c>
      <c r="H11625" s="68" t="s">
        <v>364</v>
      </c>
      <c r="I11625" s="69">
        <v>29</v>
      </c>
      <c r="J11625" s="69">
        <v>68</v>
      </c>
      <c r="K11625" s="91"/>
      <c r="L11625" s="91"/>
    </row>
    <row r="11626" spans="2:12" x14ac:dyDescent="0.25">
      <c r="B11626" s="67" t="s">
        <v>504</v>
      </c>
      <c r="C11626" s="67" t="s">
        <v>505</v>
      </c>
      <c r="D11626" s="68" t="s">
        <v>377</v>
      </c>
      <c r="E11626" s="67" t="s">
        <v>378</v>
      </c>
      <c r="F11626" s="68" t="s">
        <v>520</v>
      </c>
      <c r="G11626" s="67" t="s">
        <v>521</v>
      </c>
      <c r="H11626" s="68" t="s">
        <v>362</v>
      </c>
      <c r="I11626" s="69">
        <v>10</v>
      </c>
      <c r="J11626" s="69">
        <v>0</v>
      </c>
      <c r="K11626" s="91"/>
      <c r="L11626" s="91"/>
    </row>
    <row r="11627" spans="2:12" x14ac:dyDescent="0.25">
      <c r="B11627" s="67" t="s">
        <v>504</v>
      </c>
      <c r="C11627" s="67" t="s">
        <v>505</v>
      </c>
      <c r="D11627" s="68" t="s">
        <v>377</v>
      </c>
      <c r="E11627" s="67" t="s">
        <v>378</v>
      </c>
      <c r="F11627" s="68" t="s">
        <v>520</v>
      </c>
      <c r="G11627" s="67" t="s">
        <v>521</v>
      </c>
      <c r="H11627" s="68" t="s">
        <v>363</v>
      </c>
      <c r="I11627" s="69">
        <v>8</v>
      </c>
      <c r="J11627" s="69">
        <v>40</v>
      </c>
      <c r="K11627" s="91"/>
      <c r="L11627" s="91"/>
    </row>
    <row r="11628" spans="2:12" x14ac:dyDescent="0.25">
      <c r="B11628" s="67" t="s">
        <v>504</v>
      </c>
      <c r="C11628" s="67" t="s">
        <v>505</v>
      </c>
      <c r="D11628" s="68" t="s">
        <v>377</v>
      </c>
      <c r="E11628" s="67" t="s">
        <v>378</v>
      </c>
      <c r="F11628" s="68" t="s">
        <v>520</v>
      </c>
      <c r="G11628" s="67" t="s">
        <v>521</v>
      </c>
      <c r="H11628" s="68" t="s">
        <v>364</v>
      </c>
      <c r="I11628" s="69">
        <v>0</v>
      </c>
      <c r="J11628" s="69">
        <v>26</v>
      </c>
      <c r="K11628" s="91"/>
      <c r="L11628" s="91"/>
    </row>
    <row r="11629" spans="2:12" x14ac:dyDescent="0.25">
      <c r="B11629" s="67" t="s">
        <v>504</v>
      </c>
      <c r="C11629" s="67" t="s">
        <v>505</v>
      </c>
      <c r="D11629" s="68" t="s">
        <v>377</v>
      </c>
      <c r="E11629" s="67" t="s">
        <v>378</v>
      </c>
      <c r="F11629" s="68" t="s">
        <v>520</v>
      </c>
      <c r="G11629" s="67" t="s">
        <v>521</v>
      </c>
      <c r="H11629" s="68" t="s">
        <v>363</v>
      </c>
      <c r="I11629" s="69">
        <v>0</v>
      </c>
      <c r="J11629" s="69">
        <v>0</v>
      </c>
      <c r="K11629" s="91"/>
      <c r="L11629" s="91"/>
    </row>
    <row r="11630" spans="2:12" x14ac:dyDescent="0.25">
      <c r="B11630" s="67" t="s">
        <v>504</v>
      </c>
      <c r="C11630" s="67" t="s">
        <v>505</v>
      </c>
      <c r="D11630" s="68" t="s">
        <v>377</v>
      </c>
      <c r="E11630" s="67" t="s">
        <v>378</v>
      </c>
      <c r="F11630" s="68" t="s">
        <v>520</v>
      </c>
      <c r="G11630" s="67" t="s">
        <v>521</v>
      </c>
      <c r="H11630" s="68" t="s">
        <v>364</v>
      </c>
      <c r="I11630" s="69">
        <v>0</v>
      </c>
      <c r="J11630" s="69">
        <v>0</v>
      </c>
      <c r="K11630" s="91"/>
      <c r="L11630" s="91"/>
    </row>
    <row r="11631" spans="2:12" x14ac:dyDescent="0.25">
      <c r="B11631" s="67" t="s">
        <v>504</v>
      </c>
      <c r="C11631" s="67" t="s">
        <v>505</v>
      </c>
      <c r="D11631" s="68" t="s">
        <v>377</v>
      </c>
      <c r="E11631" s="67" t="s">
        <v>378</v>
      </c>
      <c r="F11631" s="68" t="s">
        <v>520</v>
      </c>
      <c r="G11631" s="67" t="s">
        <v>521</v>
      </c>
      <c r="H11631" s="68" t="s">
        <v>362</v>
      </c>
      <c r="I11631" s="69">
        <v>0</v>
      </c>
      <c r="J11631" s="69">
        <v>0</v>
      </c>
      <c r="K11631" s="91"/>
      <c r="L11631" s="91"/>
    </row>
    <row r="11632" spans="2:12" x14ac:dyDescent="0.25">
      <c r="B11632" s="67" t="s">
        <v>504</v>
      </c>
      <c r="C11632" s="67" t="s">
        <v>505</v>
      </c>
      <c r="D11632" s="68" t="s">
        <v>377</v>
      </c>
      <c r="E11632" s="67" t="s">
        <v>378</v>
      </c>
      <c r="F11632" s="68" t="s">
        <v>520</v>
      </c>
      <c r="G11632" s="67" t="s">
        <v>521</v>
      </c>
      <c r="H11632" s="68" t="s">
        <v>364</v>
      </c>
      <c r="I11632" s="69">
        <v>20.672000000000001</v>
      </c>
      <c r="J11632" s="69">
        <v>20.527999999999999</v>
      </c>
      <c r="K11632" s="91"/>
      <c r="L11632" s="91"/>
    </row>
    <row r="11633" spans="2:12" x14ac:dyDescent="0.25">
      <c r="B11633" s="67" t="s">
        <v>504</v>
      </c>
      <c r="C11633" s="67" t="s">
        <v>505</v>
      </c>
      <c r="D11633" s="68" t="s">
        <v>377</v>
      </c>
      <c r="E11633" s="67" t="s">
        <v>378</v>
      </c>
      <c r="F11633" s="68" t="s">
        <v>520</v>
      </c>
      <c r="G11633" s="67" t="s">
        <v>521</v>
      </c>
      <c r="H11633" s="68" t="s">
        <v>363</v>
      </c>
      <c r="I11633" s="69">
        <v>0</v>
      </c>
      <c r="J11633" s="69">
        <v>1</v>
      </c>
      <c r="K11633" s="91"/>
      <c r="L11633" s="91"/>
    </row>
    <row r="11634" spans="2:12" x14ac:dyDescent="0.25">
      <c r="B11634" s="67" t="s">
        <v>504</v>
      </c>
      <c r="C11634" s="67" t="s">
        <v>505</v>
      </c>
      <c r="D11634" s="68" t="s">
        <v>377</v>
      </c>
      <c r="E11634" s="67" t="s">
        <v>378</v>
      </c>
      <c r="F11634" s="68" t="s">
        <v>520</v>
      </c>
      <c r="G11634" s="67" t="s">
        <v>521</v>
      </c>
      <c r="H11634" s="68" t="s">
        <v>362</v>
      </c>
      <c r="I11634" s="69">
        <v>0</v>
      </c>
      <c r="J11634" s="69">
        <v>0</v>
      </c>
      <c r="K11634" s="91"/>
      <c r="L11634" s="91"/>
    </row>
    <row r="11635" spans="2:12" x14ac:dyDescent="0.25">
      <c r="B11635" s="67" t="s">
        <v>504</v>
      </c>
      <c r="C11635" s="67" t="s">
        <v>505</v>
      </c>
      <c r="D11635" s="68" t="s">
        <v>377</v>
      </c>
      <c r="E11635" s="67" t="s">
        <v>378</v>
      </c>
      <c r="F11635" s="68" t="s">
        <v>520</v>
      </c>
      <c r="G11635" s="67" t="s">
        <v>521</v>
      </c>
      <c r="H11635" s="68" t="s">
        <v>362</v>
      </c>
      <c r="I11635" s="69">
        <v>0</v>
      </c>
      <c r="J11635" s="69">
        <v>0</v>
      </c>
      <c r="K11635" s="91"/>
      <c r="L11635" s="91"/>
    </row>
    <row r="11636" spans="2:12" x14ac:dyDescent="0.25">
      <c r="B11636" s="67" t="s">
        <v>504</v>
      </c>
      <c r="C11636" s="67" t="s">
        <v>505</v>
      </c>
      <c r="D11636" s="68" t="s">
        <v>377</v>
      </c>
      <c r="E11636" s="67" t="s">
        <v>378</v>
      </c>
      <c r="F11636" s="68" t="s">
        <v>520</v>
      </c>
      <c r="G11636" s="67" t="s">
        <v>521</v>
      </c>
      <c r="H11636" s="68" t="s">
        <v>364</v>
      </c>
      <c r="I11636" s="69">
        <v>0</v>
      </c>
      <c r="J11636" s="69">
        <v>0</v>
      </c>
      <c r="K11636" s="91"/>
      <c r="L11636" s="91"/>
    </row>
    <row r="11637" spans="2:12" x14ac:dyDescent="0.25">
      <c r="B11637" s="67" t="s">
        <v>504</v>
      </c>
      <c r="C11637" s="67" t="s">
        <v>505</v>
      </c>
      <c r="D11637" s="68" t="s">
        <v>377</v>
      </c>
      <c r="E11637" s="67" t="s">
        <v>378</v>
      </c>
      <c r="F11637" s="68" t="s">
        <v>520</v>
      </c>
      <c r="G11637" s="67" t="s">
        <v>521</v>
      </c>
      <c r="H11637" s="68" t="s">
        <v>362</v>
      </c>
      <c r="I11637" s="69">
        <v>0</v>
      </c>
      <c r="J11637" s="69">
        <v>0</v>
      </c>
      <c r="K11637" s="91"/>
      <c r="L11637" s="91"/>
    </row>
    <row r="11638" spans="2:12" x14ac:dyDescent="0.25">
      <c r="B11638" s="67" t="s">
        <v>504</v>
      </c>
      <c r="C11638" s="67" t="s">
        <v>505</v>
      </c>
      <c r="D11638" s="68" t="s">
        <v>377</v>
      </c>
      <c r="E11638" s="67" t="s">
        <v>378</v>
      </c>
      <c r="F11638" s="68" t="s">
        <v>520</v>
      </c>
      <c r="G11638" s="67" t="s">
        <v>521</v>
      </c>
      <c r="H11638" s="68" t="s">
        <v>362</v>
      </c>
      <c r="I11638" s="69">
        <v>0</v>
      </c>
      <c r="J11638" s="69">
        <v>0</v>
      </c>
      <c r="K11638" s="91"/>
      <c r="L11638" s="91"/>
    </row>
    <row r="11639" spans="2:12" x14ac:dyDescent="0.25">
      <c r="B11639" s="67" t="s">
        <v>504</v>
      </c>
      <c r="C11639" s="67" t="s">
        <v>505</v>
      </c>
      <c r="D11639" s="68" t="s">
        <v>377</v>
      </c>
      <c r="E11639" s="67" t="s">
        <v>378</v>
      </c>
      <c r="F11639" s="68" t="s">
        <v>520</v>
      </c>
      <c r="G11639" s="67" t="s">
        <v>521</v>
      </c>
      <c r="H11639" s="68" t="s">
        <v>363</v>
      </c>
      <c r="I11639" s="69">
        <v>0</v>
      </c>
      <c r="J11639" s="69">
        <v>0</v>
      </c>
      <c r="K11639" s="91"/>
      <c r="L11639" s="91"/>
    </row>
    <row r="11640" spans="2:12" x14ac:dyDescent="0.25">
      <c r="B11640" s="67" t="s">
        <v>504</v>
      </c>
      <c r="C11640" s="67" t="s">
        <v>505</v>
      </c>
      <c r="D11640" s="68" t="s">
        <v>377</v>
      </c>
      <c r="E11640" s="67" t="s">
        <v>378</v>
      </c>
      <c r="F11640" s="68" t="s">
        <v>520</v>
      </c>
      <c r="G11640" s="67" t="s">
        <v>521</v>
      </c>
      <c r="H11640" s="68" t="s">
        <v>364</v>
      </c>
      <c r="I11640" s="69">
        <v>0</v>
      </c>
      <c r="J11640" s="69">
        <v>0</v>
      </c>
      <c r="K11640" s="91"/>
      <c r="L11640" s="91"/>
    </row>
    <row r="11641" spans="2:12" x14ac:dyDescent="0.25">
      <c r="B11641" s="67" t="s">
        <v>504</v>
      </c>
      <c r="C11641" s="67" t="s">
        <v>505</v>
      </c>
      <c r="D11641" s="68" t="s">
        <v>377</v>
      </c>
      <c r="E11641" s="67" t="s">
        <v>378</v>
      </c>
      <c r="F11641" s="68" t="s">
        <v>520</v>
      </c>
      <c r="G11641" s="67" t="s">
        <v>521</v>
      </c>
      <c r="H11641" s="68" t="s">
        <v>362</v>
      </c>
      <c r="I11641" s="69">
        <v>0</v>
      </c>
      <c r="J11641" s="69">
        <v>0</v>
      </c>
      <c r="K11641" s="91"/>
      <c r="L11641" s="91"/>
    </row>
    <row r="11642" spans="2:12" x14ac:dyDescent="0.25">
      <c r="B11642" s="67" t="s">
        <v>504</v>
      </c>
      <c r="C11642" s="67" t="s">
        <v>505</v>
      </c>
      <c r="D11642" s="68" t="s">
        <v>377</v>
      </c>
      <c r="E11642" s="67" t="s">
        <v>378</v>
      </c>
      <c r="F11642" s="68" t="s">
        <v>520</v>
      </c>
      <c r="G11642" s="67" t="s">
        <v>521</v>
      </c>
      <c r="H11642" s="68" t="s">
        <v>363</v>
      </c>
      <c r="I11642" s="69">
        <v>0</v>
      </c>
      <c r="J11642" s="69">
        <v>0</v>
      </c>
      <c r="K11642" s="91"/>
      <c r="L11642" s="91"/>
    </row>
    <row r="11643" spans="2:12" x14ac:dyDescent="0.25">
      <c r="B11643" s="67" t="s">
        <v>504</v>
      </c>
      <c r="C11643" s="67" t="s">
        <v>505</v>
      </c>
      <c r="D11643" s="68" t="s">
        <v>377</v>
      </c>
      <c r="E11643" s="67" t="s">
        <v>378</v>
      </c>
      <c r="F11643" s="68" t="s">
        <v>520</v>
      </c>
      <c r="G11643" s="67" t="s">
        <v>521</v>
      </c>
      <c r="H11643" s="68" t="s">
        <v>364</v>
      </c>
      <c r="I11643" s="69">
        <v>0</v>
      </c>
      <c r="J11643" s="69">
        <v>0</v>
      </c>
      <c r="K11643" s="91"/>
      <c r="L11643" s="91"/>
    </row>
    <row r="11644" spans="2:12" x14ac:dyDescent="0.25">
      <c r="B11644" s="67" t="s">
        <v>504</v>
      </c>
      <c r="C11644" s="67" t="s">
        <v>505</v>
      </c>
      <c r="D11644" s="68" t="s">
        <v>377</v>
      </c>
      <c r="E11644" s="67" t="s">
        <v>378</v>
      </c>
      <c r="F11644" s="68" t="s">
        <v>520</v>
      </c>
      <c r="G11644" s="67" t="s">
        <v>521</v>
      </c>
      <c r="H11644" s="68" t="s">
        <v>362</v>
      </c>
      <c r="I11644" s="69">
        <v>0</v>
      </c>
      <c r="J11644" s="69">
        <v>0</v>
      </c>
      <c r="K11644" s="91"/>
      <c r="L11644" s="91"/>
    </row>
    <row r="11645" spans="2:12" x14ac:dyDescent="0.25">
      <c r="B11645" s="67" t="s">
        <v>504</v>
      </c>
      <c r="C11645" s="67" t="s">
        <v>505</v>
      </c>
      <c r="D11645" s="68" t="s">
        <v>377</v>
      </c>
      <c r="E11645" s="67" t="s">
        <v>378</v>
      </c>
      <c r="F11645" s="68" t="s">
        <v>520</v>
      </c>
      <c r="G11645" s="67" t="s">
        <v>521</v>
      </c>
      <c r="H11645" s="68" t="s">
        <v>363</v>
      </c>
      <c r="I11645" s="69">
        <v>0</v>
      </c>
      <c r="J11645" s="69">
        <v>1</v>
      </c>
      <c r="K11645" s="91"/>
      <c r="L11645" s="91"/>
    </row>
    <row r="11646" spans="2:12" x14ac:dyDescent="0.25">
      <c r="B11646" s="67" t="s">
        <v>504</v>
      </c>
      <c r="C11646" s="67" t="s">
        <v>505</v>
      </c>
      <c r="D11646" s="68" t="s">
        <v>377</v>
      </c>
      <c r="E11646" s="67" t="s">
        <v>378</v>
      </c>
      <c r="F11646" s="68" t="s">
        <v>520</v>
      </c>
      <c r="G11646" s="67" t="s">
        <v>521</v>
      </c>
      <c r="H11646" s="68" t="s">
        <v>362</v>
      </c>
      <c r="I11646" s="69">
        <v>0</v>
      </c>
      <c r="J11646" s="69">
        <v>0</v>
      </c>
      <c r="K11646" s="91"/>
      <c r="L11646" s="91"/>
    </row>
    <row r="11647" spans="2:12" x14ac:dyDescent="0.25">
      <c r="B11647" s="67" t="s">
        <v>504</v>
      </c>
      <c r="C11647" s="67" t="s">
        <v>505</v>
      </c>
      <c r="D11647" s="68" t="s">
        <v>377</v>
      </c>
      <c r="E11647" s="67" t="s">
        <v>378</v>
      </c>
      <c r="F11647" s="68" t="s">
        <v>520</v>
      </c>
      <c r="G11647" s="67" t="s">
        <v>521</v>
      </c>
      <c r="H11647" s="68" t="s">
        <v>363</v>
      </c>
      <c r="I11647" s="69">
        <v>0</v>
      </c>
      <c r="J11647" s="69">
        <v>0</v>
      </c>
      <c r="K11647" s="91"/>
      <c r="L11647" s="91"/>
    </row>
    <row r="11648" spans="2:12" x14ac:dyDescent="0.25">
      <c r="B11648" s="67" t="s">
        <v>504</v>
      </c>
      <c r="C11648" s="67" t="s">
        <v>505</v>
      </c>
      <c r="D11648" s="68" t="s">
        <v>377</v>
      </c>
      <c r="E11648" s="67" t="s">
        <v>378</v>
      </c>
      <c r="F11648" s="68" t="s">
        <v>520</v>
      </c>
      <c r="G11648" s="67" t="s">
        <v>521</v>
      </c>
      <c r="H11648" s="68" t="s">
        <v>362</v>
      </c>
      <c r="I11648" s="69">
        <v>0</v>
      </c>
      <c r="J11648" s="69">
        <v>0</v>
      </c>
      <c r="K11648" s="91"/>
      <c r="L11648" s="91"/>
    </row>
    <row r="11649" spans="2:12" x14ac:dyDescent="0.25">
      <c r="B11649" s="67" t="s">
        <v>504</v>
      </c>
      <c r="C11649" s="67" t="s">
        <v>505</v>
      </c>
      <c r="D11649" s="68" t="s">
        <v>377</v>
      </c>
      <c r="E11649" s="67" t="s">
        <v>378</v>
      </c>
      <c r="F11649" s="68" t="s">
        <v>520</v>
      </c>
      <c r="G11649" s="67" t="s">
        <v>521</v>
      </c>
      <c r="H11649" s="68" t="s">
        <v>363</v>
      </c>
      <c r="I11649" s="69">
        <v>0</v>
      </c>
      <c r="J11649" s="69">
        <v>0</v>
      </c>
      <c r="K11649" s="91"/>
      <c r="L11649" s="91"/>
    </row>
    <row r="11650" spans="2:12" x14ac:dyDescent="0.25">
      <c r="B11650" s="67" t="s">
        <v>504</v>
      </c>
      <c r="C11650" s="67" t="s">
        <v>505</v>
      </c>
      <c r="D11650" s="68" t="s">
        <v>377</v>
      </c>
      <c r="E11650" s="67" t="s">
        <v>378</v>
      </c>
      <c r="F11650" s="68" t="s">
        <v>520</v>
      </c>
      <c r="G11650" s="67" t="s">
        <v>521</v>
      </c>
      <c r="H11650" s="68" t="s">
        <v>362</v>
      </c>
      <c r="I11650" s="69">
        <v>0</v>
      </c>
      <c r="J11650" s="69">
        <v>0</v>
      </c>
      <c r="K11650" s="91"/>
      <c r="L11650" s="91"/>
    </row>
    <row r="11651" spans="2:12" x14ac:dyDescent="0.25">
      <c r="B11651" s="67" t="s">
        <v>504</v>
      </c>
      <c r="C11651" s="67" t="s">
        <v>505</v>
      </c>
      <c r="D11651" s="68" t="s">
        <v>377</v>
      </c>
      <c r="E11651" s="67" t="s">
        <v>378</v>
      </c>
      <c r="F11651" s="68" t="s">
        <v>520</v>
      </c>
      <c r="G11651" s="67" t="s">
        <v>521</v>
      </c>
      <c r="H11651" s="68" t="s">
        <v>363</v>
      </c>
      <c r="I11651" s="69">
        <v>0</v>
      </c>
      <c r="J11651" s="69">
        <v>0</v>
      </c>
      <c r="K11651" s="91"/>
      <c r="L11651" s="91"/>
    </row>
    <row r="11652" spans="2:12" x14ac:dyDescent="0.25">
      <c r="B11652" s="67" t="s">
        <v>504</v>
      </c>
      <c r="C11652" s="67" t="s">
        <v>505</v>
      </c>
      <c r="D11652" s="68" t="s">
        <v>377</v>
      </c>
      <c r="E11652" s="67" t="s">
        <v>378</v>
      </c>
      <c r="F11652" s="68" t="s">
        <v>520</v>
      </c>
      <c r="G11652" s="67" t="s">
        <v>521</v>
      </c>
      <c r="H11652" s="68" t="s">
        <v>362</v>
      </c>
      <c r="I11652" s="69">
        <v>12.9</v>
      </c>
      <c r="J11652" s="69">
        <v>26.65</v>
      </c>
      <c r="K11652" s="91"/>
      <c r="L11652" s="91"/>
    </row>
    <row r="11653" spans="2:12" x14ac:dyDescent="0.25">
      <c r="B11653" s="67" t="s">
        <v>504</v>
      </c>
      <c r="C11653" s="67" t="s">
        <v>505</v>
      </c>
      <c r="D11653" s="68" t="s">
        <v>377</v>
      </c>
      <c r="E11653" s="67" t="s">
        <v>378</v>
      </c>
      <c r="F11653" s="68" t="s">
        <v>520</v>
      </c>
      <c r="G11653" s="67" t="s">
        <v>521</v>
      </c>
      <c r="H11653" s="68" t="s">
        <v>362</v>
      </c>
      <c r="I11653" s="69">
        <v>0</v>
      </c>
      <c r="J11653" s="69">
        <v>0</v>
      </c>
      <c r="K11653" s="91"/>
      <c r="L11653" s="91"/>
    </row>
    <row r="11654" spans="2:12" x14ac:dyDescent="0.25">
      <c r="B11654" s="67" t="s">
        <v>504</v>
      </c>
      <c r="C11654" s="67" t="s">
        <v>505</v>
      </c>
      <c r="D11654" s="68" t="s">
        <v>377</v>
      </c>
      <c r="E11654" s="67" t="s">
        <v>378</v>
      </c>
      <c r="F11654" s="68" t="s">
        <v>520</v>
      </c>
      <c r="G11654" s="67" t="s">
        <v>521</v>
      </c>
      <c r="H11654" s="68" t="s">
        <v>363</v>
      </c>
      <c r="I11654" s="69">
        <v>20.495000000000001</v>
      </c>
      <c r="J11654" s="69">
        <v>0</v>
      </c>
      <c r="K11654" s="91"/>
      <c r="L11654" s="91"/>
    </row>
    <row r="11655" spans="2:12" x14ac:dyDescent="0.25">
      <c r="B11655" s="67" t="s">
        <v>504</v>
      </c>
      <c r="C11655" s="67" t="s">
        <v>505</v>
      </c>
      <c r="D11655" s="68" t="s">
        <v>377</v>
      </c>
      <c r="E11655" s="67" t="s">
        <v>378</v>
      </c>
      <c r="F11655" s="68" t="s">
        <v>520</v>
      </c>
      <c r="G11655" s="67" t="s">
        <v>521</v>
      </c>
      <c r="H11655" s="68" t="s">
        <v>362</v>
      </c>
      <c r="I11655" s="69">
        <v>12.9</v>
      </c>
      <c r="J11655" s="69">
        <v>26.65</v>
      </c>
      <c r="K11655" s="91"/>
      <c r="L11655" s="91"/>
    </row>
    <row r="11656" spans="2:12" x14ac:dyDescent="0.25">
      <c r="B11656" s="67" t="s">
        <v>504</v>
      </c>
      <c r="C11656" s="67" t="s">
        <v>505</v>
      </c>
      <c r="D11656" s="68" t="s">
        <v>377</v>
      </c>
      <c r="E11656" s="67" t="s">
        <v>378</v>
      </c>
      <c r="F11656" s="68" t="s">
        <v>520</v>
      </c>
      <c r="G11656" s="67" t="s">
        <v>521</v>
      </c>
      <c r="H11656" s="68" t="s">
        <v>363</v>
      </c>
      <c r="I11656" s="69">
        <v>24.442499999999999</v>
      </c>
      <c r="J11656" s="69">
        <v>18.477499999999999</v>
      </c>
      <c r="K11656" s="91"/>
      <c r="L11656" s="91"/>
    </row>
    <row r="11657" spans="2:12" x14ac:dyDescent="0.25">
      <c r="B11657" s="67" t="s">
        <v>504</v>
      </c>
      <c r="C11657" s="67" t="s">
        <v>505</v>
      </c>
      <c r="D11657" s="68" t="s">
        <v>379</v>
      </c>
      <c r="E11657" s="67" t="s">
        <v>380</v>
      </c>
      <c r="F11657" s="68" t="s">
        <v>522</v>
      </c>
      <c r="G11657" s="67" t="s">
        <v>523</v>
      </c>
      <c r="H11657" s="68" t="s">
        <v>363</v>
      </c>
      <c r="I11657" s="69">
        <v>0</v>
      </c>
      <c r="J11657" s="69">
        <v>0</v>
      </c>
      <c r="K11657" s="91"/>
      <c r="L11657" s="91"/>
    </row>
    <row r="11658" spans="2:12" x14ac:dyDescent="0.25">
      <c r="B11658" s="67" t="s">
        <v>504</v>
      </c>
      <c r="C11658" s="67" t="s">
        <v>505</v>
      </c>
      <c r="D11658" s="68" t="s">
        <v>379</v>
      </c>
      <c r="E11658" s="67" t="s">
        <v>380</v>
      </c>
      <c r="F11658" s="68" t="s">
        <v>522</v>
      </c>
      <c r="G11658" s="67" t="s">
        <v>523</v>
      </c>
      <c r="H11658" s="68" t="s">
        <v>362</v>
      </c>
      <c r="I11658" s="69">
        <v>5</v>
      </c>
      <c r="J11658" s="69">
        <v>10</v>
      </c>
      <c r="K11658" s="91"/>
      <c r="L11658" s="91"/>
    </row>
    <row r="11659" spans="2:12" x14ac:dyDescent="0.25">
      <c r="B11659" s="67" t="s">
        <v>504</v>
      </c>
      <c r="C11659" s="67" t="s">
        <v>505</v>
      </c>
      <c r="D11659" s="68" t="s">
        <v>379</v>
      </c>
      <c r="E11659" s="67" t="s">
        <v>380</v>
      </c>
      <c r="F11659" s="68" t="s">
        <v>522</v>
      </c>
      <c r="G11659" s="67" t="s">
        <v>523</v>
      </c>
      <c r="H11659" s="68" t="s">
        <v>363</v>
      </c>
      <c r="I11659" s="69">
        <v>0</v>
      </c>
      <c r="J11659" s="69">
        <v>0</v>
      </c>
      <c r="K11659" s="91"/>
      <c r="L11659" s="91"/>
    </row>
    <row r="11660" spans="2:12" x14ac:dyDescent="0.25">
      <c r="B11660" s="67" t="s">
        <v>504</v>
      </c>
      <c r="C11660" s="67" t="s">
        <v>505</v>
      </c>
      <c r="D11660" s="68" t="s">
        <v>379</v>
      </c>
      <c r="E11660" s="67" t="s">
        <v>380</v>
      </c>
      <c r="F11660" s="68" t="s">
        <v>522</v>
      </c>
      <c r="G11660" s="67" t="s">
        <v>523</v>
      </c>
      <c r="H11660" s="68" t="s">
        <v>363</v>
      </c>
      <c r="I11660" s="69">
        <v>0</v>
      </c>
      <c r="J11660" s="69">
        <v>0</v>
      </c>
      <c r="K11660" s="91"/>
      <c r="L11660" s="91"/>
    </row>
    <row r="11661" spans="2:12" x14ac:dyDescent="0.25">
      <c r="B11661" s="67" t="s">
        <v>504</v>
      </c>
      <c r="C11661" s="67" t="s">
        <v>505</v>
      </c>
      <c r="D11661" s="68" t="s">
        <v>379</v>
      </c>
      <c r="E11661" s="67" t="s">
        <v>380</v>
      </c>
      <c r="F11661" s="68" t="s">
        <v>522</v>
      </c>
      <c r="G11661" s="67" t="s">
        <v>523</v>
      </c>
      <c r="H11661" s="68" t="s">
        <v>362</v>
      </c>
      <c r="I11661" s="69">
        <v>9</v>
      </c>
      <c r="J11661" s="69">
        <v>18</v>
      </c>
      <c r="K11661" s="91"/>
      <c r="L11661" s="91"/>
    </row>
    <row r="11662" spans="2:12" x14ac:dyDescent="0.25">
      <c r="B11662" s="67" t="s">
        <v>504</v>
      </c>
      <c r="C11662" s="67" t="s">
        <v>505</v>
      </c>
      <c r="D11662" s="68" t="s">
        <v>379</v>
      </c>
      <c r="E11662" s="67" t="s">
        <v>380</v>
      </c>
      <c r="F11662" s="68" t="s">
        <v>522</v>
      </c>
      <c r="G11662" s="67" t="s">
        <v>523</v>
      </c>
      <c r="H11662" s="68" t="s">
        <v>363</v>
      </c>
      <c r="I11662" s="69">
        <v>15</v>
      </c>
      <c r="J11662" s="69">
        <v>16</v>
      </c>
      <c r="K11662" s="91"/>
      <c r="L11662" s="91"/>
    </row>
    <row r="11663" spans="2:12" x14ac:dyDescent="0.25">
      <c r="B11663" s="67" t="s">
        <v>504</v>
      </c>
      <c r="C11663" s="67" t="s">
        <v>505</v>
      </c>
      <c r="D11663" s="68" t="s">
        <v>379</v>
      </c>
      <c r="E11663" s="67" t="s">
        <v>380</v>
      </c>
      <c r="F11663" s="68" t="s">
        <v>522</v>
      </c>
      <c r="G11663" s="67" t="s">
        <v>523</v>
      </c>
      <c r="H11663" s="68" t="s">
        <v>364</v>
      </c>
      <c r="I11663" s="69">
        <v>113</v>
      </c>
      <c r="J11663" s="69">
        <v>108</v>
      </c>
      <c r="K11663" s="91"/>
      <c r="L11663" s="91"/>
    </row>
    <row r="11664" spans="2:12" x14ac:dyDescent="0.25">
      <c r="B11664" s="67" t="s">
        <v>504</v>
      </c>
      <c r="C11664" s="67" t="s">
        <v>505</v>
      </c>
      <c r="D11664" s="68" t="s">
        <v>379</v>
      </c>
      <c r="E11664" s="67" t="s">
        <v>380</v>
      </c>
      <c r="F11664" s="68" t="s">
        <v>522</v>
      </c>
      <c r="G11664" s="67" t="s">
        <v>523</v>
      </c>
      <c r="H11664" s="68" t="s">
        <v>362</v>
      </c>
      <c r="I11664" s="69">
        <v>224</v>
      </c>
      <c r="J11664" s="69">
        <v>311</v>
      </c>
      <c r="K11664" s="91"/>
      <c r="L11664" s="91"/>
    </row>
    <row r="11665" spans="2:12" x14ac:dyDescent="0.25">
      <c r="B11665" s="67" t="s">
        <v>504</v>
      </c>
      <c r="C11665" s="67" t="s">
        <v>505</v>
      </c>
      <c r="D11665" s="68" t="s">
        <v>379</v>
      </c>
      <c r="E11665" s="67" t="s">
        <v>380</v>
      </c>
      <c r="F11665" s="68" t="s">
        <v>522</v>
      </c>
      <c r="G11665" s="67" t="s">
        <v>523</v>
      </c>
      <c r="H11665" s="68" t="s">
        <v>363</v>
      </c>
      <c r="I11665" s="69">
        <v>269</v>
      </c>
      <c r="J11665" s="69">
        <v>369</v>
      </c>
      <c r="K11665" s="91"/>
      <c r="L11665" s="91"/>
    </row>
    <row r="11666" spans="2:12" x14ac:dyDescent="0.25">
      <c r="B11666" s="67" t="s">
        <v>504</v>
      </c>
      <c r="C11666" s="67" t="s">
        <v>505</v>
      </c>
      <c r="D11666" s="68" t="s">
        <v>379</v>
      </c>
      <c r="E11666" s="67" t="s">
        <v>380</v>
      </c>
      <c r="F11666" s="68" t="s">
        <v>522</v>
      </c>
      <c r="G11666" s="67" t="s">
        <v>523</v>
      </c>
      <c r="H11666" s="68" t="s">
        <v>364</v>
      </c>
      <c r="I11666" s="69">
        <v>97</v>
      </c>
      <c r="J11666" s="69">
        <v>76</v>
      </c>
      <c r="K11666" s="91"/>
      <c r="L11666" s="91"/>
    </row>
    <row r="11667" spans="2:12" x14ac:dyDescent="0.25">
      <c r="B11667" s="67" t="s">
        <v>504</v>
      </c>
      <c r="C11667" s="67" t="s">
        <v>505</v>
      </c>
      <c r="D11667" s="68" t="s">
        <v>379</v>
      </c>
      <c r="E11667" s="67" t="s">
        <v>380</v>
      </c>
      <c r="F11667" s="68" t="s">
        <v>522</v>
      </c>
      <c r="G11667" s="67" t="s">
        <v>523</v>
      </c>
      <c r="H11667" s="68" t="s">
        <v>362</v>
      </c>
      <c r="I11667" s="69">
        <v>0</v>
      </c>
      <c r="J11667" s="69">
        <v>0</v>
      </c>
      <c r="K11667" s="91"/>
      <c r="L11667" s="91"/>
    </row>
    <row r="11668" spans="2:12" x14ac:dyDescent="0.25">
      <c r="B11668" s="67" t="s">
        <v>504</v>
      </c>
      <c r="C11668" s="67" t="s">
        <v>505</v>
      </c>
      <c r="D11668" s="68" t="s">
        <v>379</v>
      </c>
      <c r="E11668" s="67" t="s">
        <v>380</v>
      </c>
      <c r="F11668" s="68" t="s">
        <v>522</v>
      </c>
      <c r="G11668" s="67" t="s">
        <v>523</v>
      </c>
      <c r="H11668" s="68" t="s">
        <v>363</v>
      </c>
      <c r="I11668" s="69">
        <v>5</v>
      </c>
      <c r="J11668" s="69">
        <v>0</v>
      </c>
      <c r="K11668" s="91"/>
      <c r="L11668" s="91"/>
    </row>
    <row r="11669" spans="2:12" x14ac:dyDescent="0.25">
      <c r="B11669" s="67" t="s">
        <v>504</v>
      </c>
      <c r="C11669" s="67" t="s">
        <v>505</v>
      </c>
      <c r="D11669" s="68" t="s">
        <v>379</v>
      </c>
      <c r="E11669" s="67" t="s">
        <v>380</v>
      </c>
      <c r="F11669" s="68" t="s">
        <v>522</v>
      </c>
      <c r="G11669" s="67" t="s">
        <v>523</v>
      </c>
      <c r="H11669" s="68" t="s">
        <v>364</v>
      </c>
      <c r="I11669" s="69">
        <v>4</v>
      </c>
      <c r="J11669" s="69">
        <v>0</v>
      </c>
      <c r="K11669" s="91"/>
      <c r="L11669" s="91"/>
    </row>
    <row r="11670" spans="2:12" x14ac:dyDescent="0.25">
      <c r="B11670" s="67" t="s">
        <v>504</v>
      </c>
      <c r="C11670" s="67" t="s">
        <v>505</v>
      </c>
      <c r="D11670" s="68" t="s">
        <v>379</v>
      </c>
      <c r="E11670" s="67" t="s">
        <v>380</v>
      </c>
      <c r="F11670" s="68" t="s">
        <v>522</v>
      </c>
      <c r="G11670" s="67" t="s">
        <v>523</v>
      </c>
      <c r="H11670" s="68" t="s">
        <v>363</v>
      </c>
      <c r="I11670" s="69">
        <v>11</v>
      </c>
      <c r="J11670" s="69">
        <v>9</v>
      </c>
      <c r="K11670" s="91"/>
      <c r="L11670" s="91"/>
    </row>
    <row r="11671" spans="2:12" x14ac:dyDescent="0.25">
      <c r="B11671" s="67" t="s">
        <v>504</v>
      </c>
      <c r="C11671" s="67" t="s">
        <v>505</v>
      </c>
      <c r="D11671" s="68" t="s">
        <v>379</v>
      </c>
      <c r="E11671" s="67" t="s">
        <v>380</v>
      </c>
      <c r="F11671" s="68" t="s">
        <v>522</v>
      </c>
      <c r="G11671" s="67" t="s">
        <v>523</v>
      </c>
      <c r="H11671" s="68" t="s">
        <v>363</v>
      </c>
      <c r="I11671" s="69">
        <v>0</v>
      </c>
      <c r="J11671" s="69">
        <v>0</v>
      </c>
      <c r="K11671" s="91"/>
      <c r="L11671" s="91"/>
    </row>
    <row r="11672" spans="2:12" x14ac:dyDescent="0.25">
      <c r="B11672" s="67" t="s">
        <v>504</v>
      </c>
      <c r="C11672" s="67" t="s">
        <v>505</v>
      </c>
      <c r="D11672" s="68" t="s">
        <v>379</v>
      </c>
      <c r="E11672" s="67" t="s">
        <v>380</v>
      </c>
      <c r="F11672" s="68" t="s">
        <v>522</v>
      </c>
      <c r="G11672" s="67" t="s">
        <v>523</v>
      </c>
      <c r="H11672" s="68" t="s">
        <v>362</v>
      </c>
      <c r="I11672" s="69">
        <v>10</v>
      </c>
      <c r="J11672" s="69">
        <v>0</v>
      </c>
      <c r="K11672" s="91"/>
      <c r="L11672" s="91"/>
    </row>
    <row r="11673" spans="2:12" x14ac:dyDescent="0.25">
      <c r="B11673" s="67" t="s">
        <v>504</v>
      </c>
      <c r="C11673" s="67" t="s">
        <v>505</v>
      </c>
      <c r="D11673" s="68" t="s">
        <v>379</v>
      </c>
      <c r="E11673" s="67" t="s">
        <v>380</v>
      </c>
      <c r="F11673" s="68" t="s">
        <v>522</v>
      </c>
      <c r="G11673" s="67" t="s">
        <v>523</v>
      </c>
      <c r="H11673" s="68" t="s">
        <v>363</v>
      </c>
      <c r="I11673" s="69">
        <v>0</v>
      </c>
      <c r="J11673" s="69">
        <v>0</v>
      </c>
      <c r="K11673" s="91"/>
      <c r="L11673" s="91"/>
    </row>
    <row r="11674" spans="2:12" x14ac:dyDescent="0.25">
      <c r="B11674" s="67" t="s">
        <v>504</v>
      </c>
      <c r="C11674" s="67" t="s">
        <v>505</v>
      </c>
      <c r="D11674" s="68" t="s">
        <v>379</v>
      </c>
      <c r="E11674" s="67" t="s">
        <v>380</v>
      </c>
      <c r="F11674" s="68" t="s">
        <v>522</v>
      </c>
      <c r="G11674" s="67" t="s">
        <v>523</v>
      </c>
      <c r="H11674" s="68" t="s">
        <v>362</v>
      </c>
      <c r="I11674" s="69">
        <v>0</v>
      </c>
      <c r="J11674" s="69">
        <v>5</v>
      </c>
      <c r="K11674" s="91"/>
      <c r="L11674" s="91"/>
    </row>
    <row r="11675" spans="2:12" x14ac:dyDescent="0.25">
      <c r="B11675" s="67" t="s">
        <v>504</v>
      </c>
      <c r="C11675" s="67" t="s">
        <v>505</v>
      </c>
      <c r="D11675" s="68" t="s">
        <v>379</v>
      </c>
      <c r="E11675" s="67" t="s">
        <v>380</v>
      </c>
      <c r="F11675" s="68" t="s">
        <v>522</v>
      </c>
      <c r="G11675" s="67" t="s">
        <v>523</v>
      </c>
      <c r="H11675" s="68" t="s">
        <v>363</v>
      </c>
      <c r="I11675" s="69">
        <v>0</v>
      </c>
      <c r="J11675" s="69">
        <v>12</v>
      </c>
      <c r="K11675" s="91"/>
      <c r="L11675" s="91"/>
    </row>
    <row r="11676" spans="2:12" x14ac:dyDescent="0.25">
      <c r="B11676" s="67" t="s">
        <v>504</v>
      </c>
      <c r="C11676" s="67" t="s">
        <v>505</v>
      </c>
      <c r="D11676" s="68" t="s">
        <v>379</v>
      </c>
      <c r="E11676" s="67" t="s">
        <v>380</v>
      </c>
      <c r="F11676" s="68" t="s">
        <v>522</v>
      </c>
      <c r="G11676" s="67" t="s">
        <v>523</v>
      </c>
      <c r="H11676" s="68" t="s">
        <v>364</v>
      </c>
      <c r="I11676" s="69">
        <v>0</v>
      </c>
      <c r="J11676" s="69">
        <v>0</v>
      </c>
      <c r="K11676" s="91"/>
      <c r="L11676" s="91"/>
    </row>
    <row r="11677" spans="2:12" x14ac:dyDescent="0.25">
      <c r="B11677" s="67" t="s">
        <v>504</v>
      </c>
      <c r="C11677" s="67" t="s">
        <v>505</v>
      </c>
      <c r="D11677" s="68" t="s">
        <v>379</v>
      </c>
      <c r="E11677" s="67" t="s">
        <v>380</v>
      </c>
      <c r="F11677" s="68" t="s">
        <v>522</v>
      </c>
      <c r="G11677" s="67" t="s">
        <v>523</v>
      </c>
      <c r="H11677" s="68" t="s">
        <v>363</v>
      </c>
      <c r="I11677" s="69">
        <v>0</v>
      </c>
      <c r="J11677" s="69">
        <v>0</v>
      </c>
      <c r="K11677" s="91"/>
      <c r="L11677" s="91"/>
    </row>
    <row r="11678" spans="2:12" x14ac:dyDescent="0.25">
      <c r="B11678" s="67" t="s">
        <v>504</v>
      </c>
      <c r="C11678" s="67" t="s">
        <v>505</v>
      </c>
      <c r="D11678" s="68" t="s">
        <v>379</v>
      </c>
      <c r="E11678" s="67" t="s">
        <v>380</v>
      </c>
      <c r="F11678" s="68" t="s">
        <v>522</v>
      </c>
      <c r="G11678" s="67" t="s">
        <v>523</v>
      </c>
      <c r="H11678" s="68" t="s">
        <v>363</v>
      </c>
      <c r="I11678" s="69">
        <v>0</v>
      </c>
      <c r="J11678" s="69">
        <v>0</v>
      </c>
      <c r="K11678" s="91"/>
      <c r="L11678" s="91"/>
    </row>
    <row r="11679" spans="2:12" x14ac:dyDescent="0.25">
      <c r="B11679" s="67" t="s">
        <v>504</v>
      </c>
      <c r="C11679" s="67" t="s">
        <v>505</v>
      </c>
      <c r="D11679" s="68" t="s">
        <v>379</v>
      </c>
      <c r="E11679" s="67" t="s">
        <v>380</v>
      </c>
      <c r="F11679" s="68" t="s">
        <v>522</v>
      </c>
      <c r="G11679" s="67" t="s">
        <v>523</v>
      </c>
      <c r="H11679" s="68" t="s">
        <v>362</v>
      </c>
      <c r="I11679" s="69">
        <v>0</v>
      </c>
      <c r="J11679" s="69">
        <v>0</v>
      </c>
      <c r="K11679" s="91"/>
      <c r="L11679" s="91"/>
    </row>
    <row r="11680" spans="2:12" x14ac:dyDescent="0.25">
      <c r="B11680" s="67" t="s">
        <v>504</v>
      </c>
      <c r="C11680" s="67" t="s">
        <v>505</v>
      </c>
      <c r="D11680" s="68" t="s">
        <v>379</v>
      </c>
      <c r="E11680" s="67" t="s">
        <v>380</v>
      </c>
      <c r="F11680" s="68" t="s">
        <v>522</v>
      </c>
      <c r="G11680" s="67" t="s">
        <v>523</v>
      </c>
      <c r="H11680" s="68" t="s">
        <v>363</v>
      </c>
      <c r="I11680" s="69">
        <v>61</v>
      </c>
      <c r="J11680" s="69">
        <v>12</v>
      </c>
      <c r="K11680" s="91"/>
      <c r="L11680" s="91"/>
    </row>
    <row r="11681" spans="2:12" x14ac:dyDescent="0.25">
      <c r="B11681" s="67" t="s">
        <v>504</v>
      </c>
      <c r="C11681" s="67" t="s">
        <v>505</v>
      </c>
      <c r="D11681" s="68" t="s">
        <v>379</v>
      </c>
      <c r="E11681" s="67" t="s">
        <v>380</v>
      </c>
      <c r="F11681" s="68" t="s">
        <v>522</v>
      </c>
      <c r="G11681" s="67" t="s">
        <v>523</v>
      </c>
      <c r="H11681" s="68" t="s">
        <v>363</v>
      </c>
      <c r="I11681" s="69">
        <v>0</v>
      </c>
      <c r="J11681" s="69">
        <v>0</v>
      </c>
      <c r="K11681" s="91"/>
      <c r="L11681" s="91"/>
    </row>
    <row r="11682" spans="2:12" x14ac:dyDescent="0.25">
      <c r="B11682" s="67" t="s">
        <v>504</v>
      </c>
      <c r="C11682" s="67" t="s">
        <v>505</v>
      </c>
      <c r="D11682" s="68" t="s">
        <v>379</v>
      </c>
      <c r="E11682" s="67" t="s">
        <v>380</v>
      </c>
      <c r="F11682" s="68" t="s">
        <v>522</v>
      </c>
      <c r="G11682" s="67" t="s">
        <v>523</v>
      </c>
      <c r="H11682" s="68" t="s">
        <v>362</v>
      </c>
      <c r="I11682" s="69">
        <v>38</v>
      </c>
      <c r="J11682" s="69">
        <v>58</v>
      </c>
      <c r="K11682" s="91"/>
      <c r="L11682" s="91"/>
    </row>
    <row r="11683" spans="2:12" x14ac:dyDescent="0.25">
      <c r="B11683" s="67" t="s">
        <v>504</v>
      </c>
      <c r="C11683" s="67" t="s">
        <v>505</v>
      </c>
      <c r="D11683" s="68" t="s">
        <v>379</v>
      </c>
      <c r="E11683" s="67" t="s">
        <v>380</v>
      </c>
      <c r="F11683" s="68" t="s">
        <v>522</v>
      </c>
      <c r="G11683" s="67" t="s">
        <v>523</v>
      </c>
      <c r="H11683" s="68" t="s">
        <v>363</v>
      </c>
      <c r="I11683" s="69">
        <v>0</v>
      </c>
      <c r="J11683" s="69">
        <v>10</v>
      </c>
      <c r="K11683" s="91"/>
      <c r="L11683" s="91"/>
    </row>
    <row r="11684" spans="2:12" x14ac:dyDescent="0.25">
      <c r="B11684" s="67" t="s">
        <v>504</v>
      </c>
      <c r="C11684" s="67" t="s">
        <v>505</v>
      </c>
      <c r="D11684" s="68" t="s">
        <v>379</v>
      </c>
      <c r="E11684" s="67" t="s">
        <v>380</v>
      </c>
      <c r="F11684" s="68" t="s">
        <v>522</v>
      </c>
      <c r="G11684" s="67" t="s">
        <v>523</v>
      </c>
      <c r="H11684" s="68" t="s">
        <v>364</v>
      </c>
      <c r="I11684" s="69">
        <v>25</v>
      </c>
      <c r="J11684" s="69">
        <v>34</v>
      </c>
      <c r="K11684" s="91"/>
      <c r="L11684" s="91"/>
    </row>
    <row r="11685" spans="2:12" x14ac:dyDescent="0.25">
      <c r="B11685" s="67" t="s">
        <v>504</v>
      </c>
      <c r="C11685" s="67" t="s">
        <v>505</v>
      </c>
      <c r="D11685" s="68" t="s">
        <v>379</v>
      </c>
      <c r="E11685" s="67" t="s">
        <v>380</v>
      </c>
      <c r="F11685" s="68" t="s">
        <v>522</v>
      </c>
      <c r="G11685" s="67" t="s">
        <v>523</v>
      </c>
      <c r="H11685" s="68" t="s">
        <v>364</v>
      </c>
      <c r="I11685" s="69">
        <v>0</v>
      </c>
      <c r="J11685" s="69">
        <v>0</v>
      </c>
      <c r="K11685" s="91"/>
      <c r="L11685" s="91"/>
    </row>
    <row r="11686" spans="2:12" x14ac:dyDescent="0.25">
      <c r="B11686" s="67" t="s">
        <v>504</v>
      </c>
      <c r="C11686" s="67" t="s">
        <v>505</v>
      </c>
      <c r="D11686" s="68" t="s">
        <v>379</v>
      </c>
      <c r="E11686" s="67" t="s">
        <v>380</v>
      </c>
      <c r="F11686" s="68" t="s">
        <v>522</v>
      </c>
      <c r="G11686" s="67" t="s">
        <v>523</v>
      </c>
      <c r="H11686" s="68" t="s">
        <v>362</v>
      </c>
      <c r="I11686" s="69">
        <v>515</v>
      </c>
      <c r="J11686" s="69">
        <v>600</v>
      </c>
      <c r="K11686" s="91"/>
      <c r="L11686" s="91"/>
    </row>
    <row r="11687" spans="2:12" x14ac:dyDescent="0.25">
      <c r="B11687" s="67" t="s">
        <v>504</v>
      </c>
      <c r="C11687" s="67" t="s">
        <v>505</v>
      </c>
      <c r="D11687" s="68" t="s">
        <v>379</v>
      </c>
      <c r="E11687" s="67" t="s">
        <v>380</v>
      </c>
      <c r="F11687" s="68" t="s">
        <v>522</v>
      </c>
      <c r="G11687" s="67" t="s">
        <v>523</v>
      </c>
      <c r="H11687" s="68" t="s">
        <v>363</v>
      </c>
      <c r="I11687" s="69">
        <v>427</v>
      </c>
      <c r="J11687" s="69">
        <v>571</v>
      </c>
      <c r="K11687" s="91"/>
      <c r="L11687" s="91"/>
    </row>
    <row r="11688" spans="2:12" x14ac:dyDescent="0.25">
      <c r="B11688" s="67" t="s">
        <v>504</v>
      </c>
      <c r="C11688" s="67" t="s">
        <v>505</v>
      </c>
      <c r="D11688" s="68" t="s">
        <v>379</v>
      </c>
      <c r="E11688" s="67" t="s">
        <v>380</v>
      </c>
      <c r="F11688" s="68" t="s">
        <v>522</v>
      </c>
      <c r="G11688" s="67" t="s">
        <v>523</v>
      </c>
      <c r="H11688" s="68" t="s">
        <v>364</v>
      </c>
      <c r="I11688" s="69">
        <v>197</v>
      </c>
      <c r="J11688" s="69">
        <v>157</v>
      </c>
      <c r="K11688" s="91"/>
      <c r="L11688" s="91"/>
    </row>
    <row r="11689" spans="2:12" x14ac:dyDescent="0.25">
      <c r="B11689" s="67" t="s">
        <v>504</v>
      </c>
      <c r="C11689" s="67" t="s">
        <v>505</v>
      </c>
      <c r="D11689" s="68" t="s">
        <v>379</v>
      </c>
      <c r="E11689" s="67" t="s">
        <v>380</v>
      </c>
      <c r="F11689" s="68" t="s">
        <v>522</v>
      </c>
      <c r="G11689" s="67" t="s">
        <v>523</v>
      </c>
      <c r="H11689" s="68" t="s">
        <v>362</v>
      </c>
      <c r="I11689" s="69">
        <v>0</v>
      </c>
      <c r="J11689" s="69">
        <v>0</v>
      </c>
      <c r="K11689" s="91"/>
      <c r="L11689" s="91"/>
    </row>
    <row r="11690" spans="2:12" x14ac:dyDescent="0.25">
      <c r="B11690" s="67" t="s">
        <v>504</v>
      </c>
      <c r="C11690" s="67" t="s">
        <v>505</v>
      </c>
      <c r="D11690" s="68" t="s">
        <v>379</v>
      </c>
      <c r="E11690" s="67" t="s">
        <v>380</v>
      </c>
      <c r="F11690" s="68" t="s">
        <v>522</v>
      </c>
      <c r="G11690" s="67" t="s">
        <v>523</v>
      </c>
      <c r="H11690" s="68" t="s">
        <v>363</v>
      </c>
      <c r="I11690" s="69">
        <v>0</v>
      </c>
      <c r="J11690" s="69">
        <v>0</v>
      </c>
      <c r="K11690" s="91"/>
      <c r="L11690" s="91"/>
    </row>
    <row r="11691" spans="2:12" x14ac:dyDescent="0.25">
      <c r="B11691" s="67" t="s">
        <v>504</v>
      </c>
      <c r="C11691" s="67" t="s">
        <v>505</v>
      </c>
      <c r="D11691" s="68" t="s">
        <v>379</v>
      </c>
      <c r="E11691" s="67" t="s">
        <v>380</v>
      </c>
      <c r="F11691" s="68" t="s">
        <v>522</v>
      </c>
      <c r="G11691" s="67" t="s">
        <v>523</v>
      </c>
      <c r="H11691" s="68" t="s">
        <v>362</v>
      </c>
      <c r="I11691" s="69">
        <v>9</v>
      </c>
      <c r="J11691" s="69">
        <v>27</v>
      </c>
      <c r="K11691" s="91"/>
      <c r="L11691" s="91"/>
    </row>
    <row r="11692" spans="2:12" x14ac:dyDescent="0.25">
      <c r="B11692" s="67" t="s">
        <v>504</v>
      </c>
      <c r="C11692" s="67" t="s">
        <v>505</v>
      </c>
      <c r="D11692" s="68" t="s">
        <v>379</v>
      </c>
      <c r="E11692" s="67" t="s">
        <v>380</v>
      </c>
      <c r="F11692" s="68" t="s">
        <v>522</v>
      </c>
      <c r="G11692" s="67" t="s">
        <v>523</v>
      </c>
      <c r="H11692" s="68" t="s">
        <v>363</v>
      </c>
      <c r="I11692" s="69">
        <v>121</v>
      </c>
      <c r="J11692" s="69">
        <v>170</v>
      </c>
      <c r="K11692" s="91"/>
      <c r="L11692" s="91"/>
    </row>
    <row r="11693" spans="2:12" x14ac:dyDescent="0.25">
      <c r="B11693" s="67" t="s">
        <v>504</v>
      </c>
      <c r="C11693" s="67" t="s">
        <v>505</v>
      </c>
      <c r="D11693" s="68" t="s">
        <v>379</v>
      </c>
      <c r="E11693" s="67" t="s">
        <v>380</v>
      </c>
      <c r="F11693" s="68" t="s">
        <v>522</v>
      </c>
      <c r="G11693" s="67" t="s">
        <v>523</v>
      </c>
      <c r="H11693" s="68" t="s">
        <v>362</v>
      </c>
      <c r="I11693" s="69">
        <v>0</v>
      </c>
      <c r="J11693" s="69">
        <v>0</v>
      </c>
      <c r="K11693" s="91"/>
      <c r="L11693" s="91"/>
    </row>
    <row r="11694" spans="2:12" x14ac:dyDescent="0.25">
      <c r="B11694" s="67" t="s">
        <v>504</v>
      </c>
      <c r="C11694" s="67" t="s">
        <v>505</v>
      </c>
      <c r="D11694" s="68" t="s">
        <v>379</v>
      </c>
      <c r="E11694" s="67" t="s">
        <v>380</v>
      </c>
      <c r="F11694" s="68" t="s">
        <v>522</v>
      </c>
      <c r="G11694" s="67" t="s">
        <v>523</v>
      </c>
      <c r="H11694" s="68" t="s">
        <v>363</v>
      </c>
      <c r="I11694" s="69">
        <v>90</v>
      </c>
      <c r="J11694" s="69">
        <v>113</v>
      </c>
      <c r="K11694" s="91"/>
      <c r="L11694" s="91"/>
    </row>
    <row r="11695" spans="2:12" x14ac:dyDescent="0.25">
      <c r="B11695" s="67" t="s">
        <v>504</v>
      </c>
      <c r="C11695" s="67" t="s">
        <v>505</v>
      </c>
      <c r="D11695" s="68" t="s">
        <v>379</v>
      </c>
      <c r="E11695" s="67" t="s">
        <v>380</v>
      </c>
      <c r="F11695" s="68" t="s">
        <v>522</v>
      </c>
      <c r="G11695" s="67" t="s">
        <v>523</v>
      </c>
      <c r="H11695" s="68" t="s">
        <v>364</v>
      </c>
      <c r="I11695" s="69">
        <v>14</v>
      </c>
      <c r="J11695" s="69">
        <v>9</v>
      </c>
      <c r="K11695" s="91"/>
      <c r="L11695" s="91"/>
    </row>
    <row r="11696" spans="2:12" x14ac:dyDescent="0.25">
      <c r="B11696" s="67" t="s">
        <v>504</v>
      </c>
      <c r="C11696" s="67" t="s">
        <v>505</v>
      </c>
      <c r="D11696" s="68" t="s">
        <v>379</v>
      </c>
      <c r="E11696" s="67" t="s">
        <v>380</v>
      </c>
      <c r="F11696" s="68" t="s">
        <v>522</v>
      </c>
      <c r="G11696" s="67" t="s">
        <v>523</v>
      </c>
      <c r="H11696" s="68" t="s">
        <v>363</v>
      </c>
      <c r="I11696" s="69">
        <v>5</v>
      </c>
      <c r="J11696" s="69">
        <v>4</v>
      </c>
      <c r="K11696" s="91"/>
      <c r="L11696" s="91"/>
    </row>
    <row r="11697" spans="2:12" x14ac:dyDescent="0.25">
      <c r="B11697" s="67" t="s">
        <v>504</v>
      </c>
      <c r="C11697" s="67" t="s">
        <v>505</v>
      </c>
      <c r="D11697" s="68" t="s">
        <v>379</v>
      </c>
      <c r="E11697" s="67" t="s">
        <v>380</v>
      </c>
      <c r="F11697" s="68" t="s">
        <v>522</v>
      </c>
      <c r="G11697" s="67" t="s">
        <v>523</v>
      </c>
      <c r="H11697" s="68" t="s">
        <v>362</v>
      </c>
      <c r="I11697" s="69">
        <v>74</v>
      </c>
      <c r="J11697" s="69">
        <v>89</v>
      </c>
      <c r="K11697" s="91"/>
      <c r="L11697" s="91"/>
    </row>
    <row r="11698" spans="2:12" x14ac:dyDescent="0.25">
      <c r="B11698" s="67" t="s">
        <v>504</v>
      </c>
      <c r="C11698" s="67" t="s">
        <v>505</v>
      </c>
      <c r="D11698" s="68" t="s">
        <v>379</v>
      </c>
      <c r="E11698" s="67" t="s">
        <v>380</v>
      </c>
      <c r="F11698" s="68" t="s">
        <v>522</v>
      </c>
      <c r="G11698" s="67" t="s">
        <v>523</v>
      </c>
      <c r="H11698" s="68" t="s">
        <v>364</v>
      </c>
      <c r="I11698" s="69">
        <v>32</v>
      </c>
      <c r="J11698" s="69">
        <v>0</v>
      </c>
      <c r="K11698" s="91"/>
      <c r="L11698" s="91"/>
    </row>
    <row r="11699" spans="2:12" x14ac:dyDescent="0.25">
      <c r="B11699" s="67" t="s">
        <v>504</v>
      </c>
      <c r="C11699" s="67" t="s">
        <v>505</v>
      </c>
      <c r="D11699" s="68" t="s">
        <v>379</v>
      </c>
      <c r="E11699" s="67" t="s">
        <v>380</v>
      </c>
      <c r="F11699" s="68" t="s">
        <v>522</v>
      </c>
      <c r="G11699" s="67" t="s">
        <v>523</v>
      </c>
      <c r="H11699" s="68" t="s">
        <v>362</v>
      </c>
      <c r="I11699" s="69">
        <v>60</v>
      </c>
      <c r="J11699" s="69">
        <v>90</v>
      </c>
      <c r="K11699" s="91"/>
      <c r="L11699" s="91"/>
    </row>
    <row r="11700" spans="2:12" x14ac:dyDescent="0.25">
      <c r="B11700" s="67" t="s">
        <v>504</v>
      </c>
      <c r="C11700" s="67" t="s">
        <v>505</v>
      </c>
      <c r="D11700" s="68" t="s">
        <v>379</v>
      </c>
      <c r="E11700" s="67" t="s">
        <v>380</v>
      </c>
      <c r="F11700" s="68" t="s">
        <v>522</v>
      </c>
      <c r="G11700" s="67" t="s">
        <v>523</v>
      </c>
      <c r="H11700" s="68" t="s">
        <v>363</v>
      </c>
      <c r="I11700" s="69">
        <v>9</v>
      </c>
      <c r="J11700" s="69">
        <v>42</v>
      </c>
      <c r="K11700" s="91"/>
      <c r="L11700" s="91"/>
    </row>
    <row r="11701" spans="2:12" x14ac:dyDescent="0.25">
      <c r="B11701" s="67" t="s">
        <v>504</v>
      </c>
      <c r="C11701" s="67" t="s">
        <v>505</v>
      </c>
      <c r="D11701" s="68" t="s">
        <v>379</v>
      </c>
      <c r="E11701" s="67" t="s">
        <v>380</v>
      </c>
      <c r="F11701" s="68" t="s">
        <v>522</v>
      </c>
      <c r="G11701" s="67" t="s">
        <v>523</v>
      </c>
      <c r="H11701" s="68" t="s">
        <v>364</v>
      </c>
      <c r="I11701" s="69">
        <v>16</v>
      </c>
      <c r="J11701" s="69">
        <v>16</v>
      </c>
      <c r="K11701" s="91"/>
      <c r="L11701" s="91"/>
    </row>
    <row r="11702" spans="2:12" x14ac:dyDescent="0.25">
      <c r="B11702" s="67" t="s">
        <v>504</v>
      </c>
      <c r="C11702" s="67" t="s">
        <v>505</v>
      </c>
      <c r="D11702" s="68" t="s">
        <v>379</v>
      </c>
      <c r="E11702" s="67" t="s">
        <v>380</v>
      </c>
      <c r="F11702" s="68" t="s">
        <v>522</v>
      </c>
      <c r="G11702" s="67" t="s">
        <v>523</v>
      </c>
      <c r="H11702" s="68" t="s">
        <v>362</v>
      </c>
      <c r="I11702" s="69">
        <v>10</v>
      </c>
      <c r="J11702" s="69">
        <v>10</v>
      </c>
      <c r="K11702" s="91"/>
      <c r="L11702" s="91"/>
    </row>
    <row r="11703" spans="2:12" x14ac:dyDescent="0.25">
      <c r="B11703" s="67" t="s">
        <v>504</v>
      </c>
      <c r="C11703" s="67" t="s">
        <v>505</v>
      </c>
      <c r="D11703" s="68" t="s">
        <v>379</v>
      </c>
      <c r="E11703" s="67" t="s">
        <v>380</v>
      </c>
      <c r="F11703" s="68" t="s">
        <v>522</v>
      </c>
      <c r="G11703" s="67" t="s">
        <v>523</v>
      </c>
      <c r="H11703" s="68" t="s">
        <v>363</v>
      </c>
      <c r="I11703" s="69">
        <v>10</v>
      </c>
      <c r="J11703" s="69">
        <v>15</v>
      </c>
      <c r="K11703" s="91"/>
      <c r="L11703" s="91"/>
    </row>
    <row r="11704" spans="2:12" x14ac:dyDescent="0.25">
      <c r="B11704" s="67" t="s">
        <v>504</v>
      </c>
      <c r="C11704" s="67" t="s">
        <v>505</v>
      </c>
      <c r="D11704" s="68" t="s">
        <v>379</v>
      </c>
      <c r="E11704" s="67" t="s">
        <v>380</v>
      </c>
      <c r="F11704" s="68" t="s">
        <v>522</v>
      </c>
      <c r="G11704" s="67" t="s">
        <v>523</v>
      </c>
      <c r="H11704" s="68" t="s">
        <v>364</v>
      </c>
      <c r="I11704" s="69">
        <v>0</v>
      </c>
      <c r="J11704" s="69">
        <v>0</v>
      </c>
      <c r="K11704" s="91"/>
      <c r="L11704" s="91"/>
    </row>
    <row r="11705" spans="2:12" x14ac:dyDescent="0.25">
      <c r="B11705" s="67" t="s">
        <v>504</v>
      </c>
      <c r="C11705" s="67" t="s">
        <v>505</v>
      </c>
      <c r="D11705" s="68" t="s">
        <v>379</v>
      </c>
      <c r="E11705" s="67" t="s">
        <v>380</v>
      </c>
      <c r="F11705" s="68" t="s">
        <v>522</v>
      </c>
      <c r="G11705" s="67" t="s">
        <v>523</v>
      </c>
      <c r="H11705" s="68" t="s">
        <v>362</v>
      </c>
      <c r="I11705" s="69">
        <v>0</v>
      </c>
      <c r="J11705" s="69">
        <v>0</v>
      </c>
      <c r="K11705" s="91"/>
      <c r="L11705" s="91"/>
    </row>
    <row r="11706" spans="2:12" x14ac:dyDescent="0.25">
      <c r="B11706" s="67" t="s">
        <v>504</v>
      </c>
      <c r="C11706" s="67" t="s">
        <v>505</v>
      </c>
      <c r="D11706" s="68" t="s">
        <v>379</v>
      </c>
      <c r="E11706" s="67" t="s">
        <v>380</v>
      </c>
      <c r="F11706" s="68" t="s">
        <v>522</v>
      </c>
      <c r="G11706" s="67" t="s">
        <v>523</v>
      </c>
      <c r="H11706" s="68" t="s">
        <v>363</v>
      </c>
      <c r="I11706" s="69">
        <v>0</v>
      </c>
      <c r="J11706" s="69">
        <v>0</v>
      </c>
      <c r="K11706" s="91"/>
      <c r="L11706" s="91"/>
    </row>
    <row r="11707" spans="2:12" x14ac:dyDescent="0.25">
      <c r="B11707" s="67" t="s">
        <v>504</v>
      </c>
      <c r="C11707" s="67" t="s">
        <v>505</v>
      </c>
      <c r="D11707" s="68" t="s">
        <v>379</v>
      </c>
      <c r="E11707" s="67" t="s">
        <v>380</v>
      </c>
      <c r="F11707" s="68" t="s">
        <v>522</v>
      </c>
      <c r="G11707" s="67" t="s">
        <v>523</v>
      </c>
      <c r="H11707" s="68" t="s">
        <v>364</v>
      </c>
      <c r="I11707" s="69">
        <v>0</v>
      </c>
      <c r="J11707" s="69">
        <v>0</v>
      </c>
      <c r="K11707" s="91"/>
      <c r="L11707" s="91"/>
    </row>
    <row r="11708" spans="2:12" x14ac:dyDescent="0.25">
      <c r="B11708" s="67" t="s">
        <v>504</v>
      </c>
      <c r="C11708" s="67" t="s">
        <v>505</v>
      </c>
      <c r="D11708" s="68" t="s">
        <v>379</v>
      </c>
      <c r="E11708" s="67" t="s">
        <v>380</v>
      </c>
      <c r="F11708" s="68" t="s">
        <v>522</v>
      </c>
      <c r="G11708" s="67" t="s">
        <v>523</v>
      </c>
      <c r="H11708" s="68" t="s">
        <v>362</v>
      </c>
      <c r="I11708" s="69">
        <v>0</v>
      </c>
      <c r="J11708" s="69">
        <v>0</v>
      </c>
      <c r="K11708" s="91"/>
      <c r="L11708" s="91"/>
    </row>
    <row r="11709" spans="2:12" x14ac:dyDescent="0.25">
      <c r="B11709" s="67" t="s">
        <v>504</v>
      </c>
      <c r="C11709" s="67" t="s">
        <v>505</v>
      </c>
      <c r="D11709" s="68" t="s">
        <v>379</v>
      </c>
      <c r="E11709" s="67" t="s">
        <v>380</v>
      </c>
      <c r="F11709" s="68" t="s">
        <v>522</v>
      </c>
      <c r="G11709" s="67" t="s">
        <v>523</v>
      </c>
      <c r="H11709" s="68" t="s">
        <v>362</v>
      </c>
      <c r="I11709" s="69">
        <v>114</v>
      </c>
      <c r="J11709" s="69">
        <v>60</v>
      </c>
      <c r="K11709" s="91"/>
      <c r="L11709" s="91"/>
    </row>
    <row r="11710" spans="2:12" x14ac:dyDescent="0.25">
      <c r="B11710" s="67" t="s">
        <v>504</v>
      </c>
      <c r="C11710" s="67" t="s">
        <v>505</v>
      </c>
      <c r="D11710" s="68" t="s">
        <v>379</v>
      </c>
      <c r="E11710" s="67" t="s">
        <v>380</v>
      </c>
      <c r="F11710" s="68" t="s">
        <v>522</v>
      </c>
      <c r="G11710" s="67" t="s">
        <v>523</v>
      </c>
      <c r="H11710" s="68" t="s">
        <v>363</v>
      </c>
      <c r="I11710" s="69">
        <v>36</v>
      </c>
      <c r="J11710" s="69">
        <v>76</v>
      </c>
      <c r="K11710" s="91"/>
      <c r="L11710" s="91"/>
    </row>
    <row r="11711" spans="2:12" x14ac:dyDescent="0.25">
      <c r="B11711" s="67" t="s">
        <v>504</v>
      </c>
      <c r="C11711" s="67" t="s">
        <v>505</v>
      </c>
      <c r="D11711" s="68" t="s">
        <v>379</v>
      </c>
      <c r="E11711" s="67" t="s">
        <v>380</v>
      </c>
      <c r="F11711" s="68" t="s">
        <v>522</v>
      </c>
      <c r="G11711" s="67" t="s">
        <v>523</v>
      </c>
      <c r="H11711" s="68" t="s">
        <v>364</v>
      </c>
      <c r="I11711" s="69">
        <v>82</v>
      </c>
      <c r="J11711" s="69">
        <v>124</v>
      </c>
      <c r="K11711" s="91"/>
      <c r="L11711" s="91"/>
    </row>
    <row r="11712" spans="2:12" x14ac:dyDescent="0.25">
      <c r="B11712" s="67" t="s">
        <v>504</v>
      </c>
      <c r="C11712" s="67" t="s">
        <v>505</v>
      </c>
      <c r="D11712" s="68" t="s">
        <v>379</v>
      </c>
      <c r="E11712" s="67" t="s">
        <v>380</v>
      </c>
      <c r="F11712" s="68" t="s">
        <v>522</v>
      </c>
      <c r="G11712" s="67" t="s">
        <v>523</v>
      </c>
      <c r="H11712" s="68" t="s">
        <v>362</v>
      </c>
      <c r="I11712" s="69">
        <v>115</v>
      </c>
      <c r="J11712" s="69">
        <v>109</v>
      </c>
      <c r="K11712" s="91"/>
      <c r="L11712" s="91"/>
    </row>
    <row r="11713" spans="2:12" x14ac:dyDescent="0.25">
      <c r="B11713" s="67" t="s">
        <v>504</v>
      </c>
      <c r="C11713" s="67" t="s">
        <v>505</v>
      </c>
      <c r="D11713" s="68" t="s">
        <v>379</v>
      </c>
      <c r="E11713" s="67" t="s">
        <v>380</v>
      </c>
      <c r="F11713" s="68" t="s">
        <v>522</v>
      </c>
      <c r="G11713" s="67" t="s">
        <v>523</v>
      </c>
      <c r="H11713" s="68" t="s">
        <v>363</v>
      </c>
      <c r="I11713" s="69">
        <v>46</v>
      </c>
      <c r="J11713" s="69">
        <v>54</v>
      </c>
      <c r="K11713" s="91"/>
      <c r="L11713" s="91"/>
    </row>
    <row r="11714" spans="2:12" x14ac:dyDescent="0.25">
      <c r="B11714" s="67" t="s">
        <v>504</v>
      </c>
      <c r="C11714" s="67" t="s">
        <v>505</v>
      </c>
      <c r="D11714" s="68" t="s">
        <v>379</v>
      </c>
      <c r="E11714" s="67" t="s">
        <v>380</v>
      </c>
      <c r="F11714" s="68" t="s">
        <v>522</v>
      </c>
      <c r="G11714" s="67" t="s">
        <v>523</v>
      </c>
      <c r="H11714" s="68" t="s">
        <v>364</v>
      </c>
      <c r="I11714" s="69">
        <v>40</v>
      </c>
      <c r="J11714" s="69">
        <v>64</v>
      </c>
      <c r="K11714" s="91"/>
      <c r="L11714" s="91"/>
    </row>
    <row r="11715" spans="2:12" x14ac:dyDescent="0.25">
      <c r="B11715" s="67" t="s">
        <v>504</v>
      </c>
      <c r="C11715" s="67" t="s">
        <v>505</v>
      </c>
      <c r="D11715" s="68" t="s">
        <v>379</v>
      </c>
      <c r="E11715" s="67" t="s">
        <v>380</v>
      </c>
      <c r="F11715" s="68" t="s">
        <v>522</v>
      </c>
      <c r="G11715" s="67" t="s">
        <v>523</v>
      </c>
      <c r="H11715" s="68" t="s">
        <v>362</v>
      </c>
      <c r="I11715" s="69">
        <v>33</v>
      </c>
      <c r="J11715" s="69">
        <v>64</v>
      </c>
      <c r="K11715" s="91"/>
      <c r="L11715" s="91"/>
    </row>
    <row r="11716" spans="2:12" x14ac:dyDescent="0.25">
      <c r="B11716" s="67" t="s">
        <v>504</v>
      </c>
      <c r="C11716" s="67" t="s">
        <v>505</v>
      </c>
      <c r="D11716" s="68" t="s">
        <v>379</v>
      </c>
      <c r="E11716" s="67" t="s">
        <v>380</v>
      </c>
      <c r="F11716" s="68" t="s">
        <v>522</v>
      </c>
      <c r="G11716" s="67" t="s">
        <v>523</v>
      </c>
      <c r="H11716" s="68" t="s">
        <v>363</v>
      </c>
      <c r="I11716" s="69">
        <v>24</v>
      </c>
      <c r="J11716" s="69">
        <v>36</v>
      </c>
      <c r="K11716" s="91"/>
      <c r="L11716" s="91"/>
    </row>
    <row r="11717" spans="2:12" x14ac:dyDescent="0.25">
      <c r="B11717" s="67" t="s">
        <v>504</v>
      </c>
      <c r="C11717" s="67" t="s">
        <v>505</v>
      </c>
      <c r="D11717" s="68" t="s">
        <v>379</v>
      </c>
      <c r="E11717" s="67" t="s">
        <v>380</v>
      </c>
      <c r="F11717" s="68" t="s">
        <v>522</v>
      </c>
      <c r="G11717" s="67" t="s">
        <v>523</v>
      </c>
      <c r="H11717" s="68" t="s">
        <v>364</v>
      </c>
      <c r="I11717" s="69">
        <v>0</v>
      </c>
      <c r="J11717" s="69">
        <v>25</v>
      </c>
      <c r="K11717" s="91"/>
      <c r="L11717" s="91"/>
    </row>
    <row r="11718" spans="2:12" x14ac:dyDescent="0.25">
      <c r="B11718" s="67" t="s">
        <v>504</v>
      </c>
      <c r="C11718" s="67" t="s">
        <v>505</v>
      </c>
      <c r="D11718" s="68" t="s">
        <v>379</v>
      </c>
      <c r="E11718" s="67" t="s">
        <v>380</v>
      </c>
      <c r="F11718" s="68" t="s">
        <v>522</v>
      </c>
      <c r="G11718" s="67" t="s">
        <v>523</v>
      </c>
      <c r="H11718" s="68" t="s">
        <v>362</v>
      </c>
      <c r="I11718" s="69">
        <v>114</v>
      </c>
      <c r="J11718" s="69">
        <v>60</v>
      </c>
      <c r="K11718" s="91"/>
      <c r="L11718" s="91"/>
    </row>
    <row r="11719" spans="2:12" x14ac:dyDescent="0.25">
      <c r="B11719" s="67" t="s">
        <v>504</v>
      </c>
      <c r="C11719" s="67" t="s">
        <v>505</v>
      </c>
      <c r="D11719" s="68" t="s">
        <v>379</v>
      </c>
      <c r="E11719" s="67" t="s">
        <v>380</v>
      </c>
      <c r="F11719" s="68" t="s">
        <v>522</v>
      </c>
      <c r="G11719" s="67" t="s">
        <v>523</v>
      </c>
      <c r="H11719" s="68" t="s">
        <v>363</v>
      </c>
      <c r="I11719" s="69">
        <v>37</v>
      </c>
      <c r="J11719" s="69">
        <v>84</v>
      </c>
      <c r="K11719" s="91"/>
      <c r="L11719" s="91"/>
    </row>
    <row r="11720" spans="2:12" x14ac:dyDescent="0.25">
      <c r="B11720" s="67" t="s">
        <v>504</v>
      </c>
      <c r="C11720" s="67" t="s">
        <v>505</v>
      </c>
      <c r="D11720" s="68" t="s">
        <v>379</v>
      </c>
      <c r="E11720" s="67" t="s">
        <v>380</v>
      </c>
      <c r="F11720" s="68" t="s">
        <v>522</v>
      </c>
      <c r="G11720" s="67" t="s">
        <v>523</v>
      </c>
      <c r="H11720" s="68" t="s">
        <v>364</v>
      </c>
      <c r="I11720" s="69">
        <v>82</v>
      </c>
      <c r="J11720" s="69">
        <v>124</v>
      </c>
      <c r="K11720" s="91"/>
      <c r="L11720" s="91"/>
    </row>
    <row r="11721" spans="2:12" x14ac:dyDescent="0.25">
      <c r="B11721" s="67" t="s">
        <v>504</v>
      </c>
      <c r="C11721" s="67" t="s">
        <v>505</v>
      </c>
      <c r="D11721" s="68" t="s">
        <v>379</v>
      </c>
      <c r="E11721" s="67" t="s">
        <v>380</v>
      </c>
      <c r="F11721" s="68" t="s">
        <v>522</v>
      </c>
      <c r="G11721" s="67" t="s">
        <v>523</v>
      </c>
      <c r="H11721" s="68" t="s">
        <v>362</v>
      </c>
      <c r="I11721" s="69">
        <v>42</v>
      </c>
      <c r="J11721" s="69">
        <v>15</v>
      </c>
      <c r="K11721" s="91"/>
      <c r="L11721" s="91"/>
    </row>
    <row r="11722" spans="2:12" x14ac:dyDescent="0.25">
      <c r="B11722" s="67" t="s">
        <v>504</v>
      </c>
      <c r="C11722" s="67" t="s">
        <v>505</v>
      </c>
      <c r="D11722" s="68" t="s">
        <v>379</v>
      </c>
      <c r="E11722" s="67" t="s">
        <v>380</v>
      </c>
      <c r="F11722" s="68" t="s">
        <v>522</v>
      </c>
      <c r="G11722" s="67" t="s">
        <v>523</v>
      </c>
      <c r="H11722" s="68" t="s">
        <v>363</v>
      </c>
      <c r="I11722" s="69">
        <v>31</v>
      </c>
      <c r="J11722" s="69">
        <v>33</v>
      </c>
      <c r="K11722" s="91"/>
      <c r="L11722" s="91"/>
    </row>
    <row r="11723" spans="2:12" x14ac:dyDescent="0.25">
      <c r="B11723" s="67" t="s">
        <v>504</v>
      </c>
      <c r="C11723" s="67" t="s">
        <v>505</v>
      </c>
      <c r="D11723" s="68" t="s">
        <v>379</v>
      </c>
      <c r="E11723" s="67" t="s">
        <v>380</v>
      </c>
      <c r="F11723" s="68" t="s">
        <v>522</v>
      </c>
      <c r="G11723" s="67" t="s">
        <v>523</v>
      </c>
      <c r="H11723" s="68" t="s">
        <v>364</v>
      </c>
      <c r="I11723" s="69">
        <v>16</v>
      </c>
      <c r="J11723" s="69">
        <v>51</v>
      </c>
      <c r="K11723" s="91"/>
      <c r="L11723" s="91"/>
    </row>
    <row r="11724" spans="2:12" x14ac:dyDescent="0.25">
      <c r="B11724" s="67" t="s">
        <v>504</v>
      </c>
      <c r="C11724" s="67" t="s">
        <v>505</v>
      </c>
      <c r="D11724" s="68" t="s">
        <v>379</v>
      </c>
      <c r="E11724" s="67" t="s">
        <v>380</v>
      </c>
      <c r="F11724" s="68" t="s">
        <v>522</v>
      </c>
      <c r="G11724" s="67" t="s">
        <v>523</v>
      </c>
      <c r="H11724" s="68" t="s">
        <v>364</v>
      </c>
      <c r="I11724" s="69">
        <v>8</v>
      </c>
      <c r="J11724" s="69">
        <v>4</v>
      </c>
      <c r="K11724" s="91"/>
      <c r="L11724" s="91"/>
    </row>
    <row r="11725" spans="2:12" x14ac:dyDescent="0.25">
      <c r="B11725" s="67" t="s">
        <v>504</v>
      </c>
      <c r="C11725" s="67" t="s">
        <v>505</v>
      </c>
      <c r="D11725" s="68" t="s">
        <v>379</v>
      </c>
      <c r="E11725" s="67" t="s">
        <v>380</v>
      </c>
      <c r="F11725" s="68" t="s">
        <v>522</v>
      </c>
      <c r="G11725" s="67" t="s">
        <v>523</v>
      </c>
      <c r="H11725" s="68" t="s">
        <v>362</v>
      </c>
      <c r="I11725" s="69">
        <v>106</v>
      </c>
      <c r="J11725" s="69">
        <v>103</v>
      </c>
      <c r="K11725" s="91"/>
      <c r="L11725" s="91"/>
    </row>
    <row r="11726" spans="2:12" x14ac:dyDescent="0.25">
      <c r="B11726" s="67" t="s">
        <v>504</v>
      </c>
      <c r="C11726" s="67" t="s">
        <v>505</v>
      </c>
      <c r="D11726" s="68" t="s">
        <v>379</v>
      </c>
      <c r="E11726" s="67" t="s">
        <v>380</v>
      </c>
      <c r="F11726" s="68" t="s">
        <v>522</v>
      </c>
      <c r="G11726" s="67" t="s">
        <v>523</v>
      </c>
      <c r="H11726" s="68" t="s">
        <v>363</v>
      </c>
      <c r="I11726" s="69">
        <v>32</v>
      </c>
      <c r="J11726" s="69">
        <v>8</v>
      </c>
      <c r="K11726" s="91"/>
      <c r="L11726" s="91"/>
    </row>
    <row r="11727" spans="2:12" x14ac:dyDescent="0.25">
      <c r="B11727" s="67" t="s">
        <v>504</v>
      </c>
      <c r="C11727" s="67" t="s">
        <v>505</v>
      </c>
      <c r="D11727" s="68" t="s">
        <v>379</v>
      </c>
      <c r="E11727" s="67" t="s">
        <v>380</v>
      </c>
      <c r="F11727" s="68" t="s">
        <v>522</v>
      </c>
      <c r="G11727" s="67" t="s">
        <v>523</v>
      </c>
      <c r="H11727" s="68" t="s">
        <v>364</v>
      </c>
      <c r="I11727" s="69">
        <v>0</v>
      </c>
      <c r="J11727" s="69">
        <v>0</v>
      </c>
      <c r="K11727" s="91"/>
      <c r="L11727" s="91"/>
    </row>
    <row r="11728" spans="2:12" x14ac:dyDescent="0.25">
      <c r="B11728" s="67" t="s">
        <v>504</v>
      </c>
      <c r="C11728" s="67" t="s">
        <v>505</v>
      </c>
      <c r="D11728" s="68" t="s">
        <v>379</v>
      </c>
      <c r="E11728" s="67" t="s">
        <v>380</v>
      </c>
      <c r="F11728" s="68" t="s">
        <v>522</v>
      </c>
      <c r="G11728" s="67" t="s">
        <v>523</v>
      </c>
      <c r="H11728" s="68" t="s">
        <v>362</v>
      </c>
      <c r="I11728" s="69">
        <v>35</v>
      </c>
      <c r="J11728" s="69">
        <v>25</v>
      </c>
      <c r="K11728" s="91"/>
      <c r="L11728" s="91"/>
    </row>
    <row r="11729" spans="2:12" x14ac:dyDescent="0.25">
      <c r="B11729" s="67" t="s">
        <v>504</v>
      </c>
      <c r="C11729" s="67" t="s">
        <v>505</v>
      </c>
      <c r="D11729" s="68" t="s">
        <v>379</v>
      </c>
      <c r="E11729" s="67" t="s">
        <v>380</v>
      </c>
      <c r="F11729" s="68" t="s">
        <v>522</v>
      </c>
      <c r="G11729" s="67" t="s">
        <v>523</v>
      </c>
      <c r="H11729" s="68" t="s">
        <v>363</v>
      </c>
      <c r="I11729" s="69">
        <v>95</v>
      </c>
      <c r="J11729" s="69">
        <v>96</v>
      </c>
      <c r="K11729" s="91"/>
      <c r="L11729" s="91"/>
    </row>
    <row r="11730" spans="2:12" x14ac:dyDescent="0.25">
      <c r="B11730" s="67" t="s">
        <v>504</v>
      </c>
      <c r="C11730" s="67" t="s">
        <v>505</v>
      </c>
      <c r="D11730" s="68" t="s">
        <v>379</v>
      </c>
      <c r="E11730" s="67" t="s">
        <v>380</v>
      </c>
      <c r="F11730" s="68" t="s">
        <v>522</v>
      </c>
      <c r="G11730" s="67" t="s">
        <v>523</v>
      </c>
      <c r="H11730" s="68" t="s">
        <v>364</v>
      </c>
      <c r="I11730" s="69">
        <v>16</v>
      </c>
      <c r="J11730" s="69">
        <v>36</v>
      </c>
      <c r="K11730" s="91"/>
      <c r="L11730" s="91"/>
    </row>
    <row r="11731" spans="2:12" x14ac:dyDescent="0.25">
      <c r="B11731" s="67" t="s">
        <v>504</v>
      </c>
      <c r="C11731" s="67" t="s">
        <v>505</v>
      </c>
      <c r="D11731" s="68" t="s">
        <v>379</v>
      </c>
      <c r="E11731" s="67" t="s">
        <v>380</v>
      </c>
      <c r="F11731" s="68" t="s">
        <v>522</v>
      </c>
      <c r="G11731" s="67" t="s">
        <v>523</v>
      </c>
      <c r="H11731" s="68" t="s">
        <v>362</v>
      </c>
      <c r="I11731" s="69">
        <v>54</v>
      </c>
      <c r="J11731" s="69">
        <v>30</v>
      </c>
      <c r="K11731" s="91"/>
      <c r="L11731" s="91"/>
    </row>
    <row r="11732" spans="2:12" x14ac:dyDescent="0.25">
      <c r="B11732" s="67" t="s">
        <v>504</v>
      </c>
      <c r="C11732" s="67" t="s">
        <v>505</v>
      </c>
      <c r="D11732" s="68" t="s">
        <v>379</v>
      </c>
      <c r="E11732" s="67" t="s">
        <v>380</v>
      </c>
      <c r="F11732" s="68" t="s">
        <v>522</v>
      </c>
      <c r="G11732" s="67" t="s">
        <v>523</v>
      </c>
      <c r="H11732" s="68" t="s">
        <v>363</v>
      </c>
      <c r="I11732" s="69">
        <v>12</v>
      </c>
      <c r="J11732" s="69">
        <v>12</v>
      </c>
      <c r="K11732" s="91"/>
      <c r="L11732" s="91"/>
    </row>
    <row r="11733" spans="2:12" x14ac:dyDescent="0.25">
      <c r="B11733" s="67" t="s">
        <v>504</v>
      </c>
      <c r="C11733" s="67" t="s">
        <v>505</v>
      </c>
      <c r="D11733" s="68" t="s">
        <v>379</v>
      </c>
      <c r="E11733" s="67" t="s">
        <v>380</v>
      </c>
      <c r="F11733" s="68" t="s">
        <v>522</v>
      </c>
      <c r="G11733" s="67" t="s">
        <v>523</v>
      </c>
      <c r="H11733" s="68" t="s">
        <v>364</v>
      </c>
      <c r="I11733" s="69">
        <v>0</v>
      </c>
      <c r="J11733" s="69">
        <v>0</v>
      </c>
      <c r="K11733" s="91"/>
      <c r="L11733" s="91"/>
    </row>
    <row r="11734" spans="2:12" x14ac:dyDescent="0.25">
      <c r="B11734" s="67" t="s">
        <v>504</v>
      </c>
      <c r="C11734" s="67" t="s">
        <v>505</v>
      </c>
      <c r="D11734" s="68" t="s">
        <v>379</v>
      </c>
      <c r="E11734" s="67" t="s">
        <v>380</v>
      </c>
      <c r="F11734" s="68" t="s">
        <v>522</v>
      </c>
      <c r="G11734" s="67" t="s">
        <v>523</v>
      </c>
      <c r="H11734" s="68" t="s">
        <v>362</v>
      </c>
      <c r="I11734" s="69">
        <v>44</v>
      </c>
      <c r="J11734" s="69">
        <v>95</v>
      </c>
      <c r="K11734" s="91"/>
      <c r="L11734" s="91"/>
    </row>
    <row r="11735" spans="2:12" x14ac:dyDescent="0.25">
      <c r="B11735" s="67" t="s">
        <v>504</v>
      </c>
      <c r="C11735" s="67" t="s">
        <v>505</v>
      </c>
      <c r="D11735" s="68" t="s">
        <v>379</v>
      </c>
      <c r="E11735" s="67" t="s">
        <v>380</v>
      </c>
      <c r="F11735" s="68" t="s">
        <v>522</v>
      </c>
      <c r="G11735" s="67" t="s">
        <v>523</v>
      </c>
      <c r="H11735" s="68" t="s">
        <v>363</v>
      </c>
      <c r="I11735" s="69">
        <v>62</v>
      </c>
      <c r="J11735" s="69">
        <v>113</v>
      </c>
      <c r="K11735" s="91"/>
      <c r="L11735" s="91"/>
    </row>
    <row r="11736" spans="2:12" x14ac:dyDescent="0.25">
      <c r="B11736" s="67" t="s">
        <v>504</v>
      </c>
      <c r="C11736" s="67" t="s">
        <v>505</v>
      </c>
      <c r="D11736" s="68" t="s">
        <v>379</v>
      </c>
      <c r="E11736" s="67" t="s">
        <v>380</v>
      </c>
      <c r="F11736" s="68" t="s">
        <v>522</v>
      </c>
      <c r="G11736" s="67" t="s">
        <v>523</v>
      </c>
      <c r="H11736" s="68" t="s">
        <v>364</v>
      </c>
      <c r="I11736" s="69">
        <v>28</v>
      </c>
      <c r="J11736" s="69">
        <v>36</v>
      </c>
      <c r="K11736" s="91"/>
      <c r="L11736" s="91"/>
    </row>
    <row r="11737" spans="2:12" x14ac:dyDescent="0.25">
      <c r="B11737" s="67" t="s">
        <v>504</v>
      </c>
      <c r="C11737" s="67" t="s">
        <v>505</v>
      </c>
      <c r="D11737" s="68" t="s">
        <v>379</v>
      </c>
      <c r="E11737" s="67" t="s">
        <v>380</v>
      </c>
      <c r="F11737" s="68" t="s">
        <v>522</v>
      </c>
      <c r="G11737" s="67" t="s">
        <v>523</v>
      </c>
      <c r="H11737" s="68" t="s">
        <v>363</v>
      </c>
      <c r="I11737" s="69">
        <v>0</v>
      </c>
      <c r="J11737" s="69">
        <v>8</v>
      </c>
      <c r="K11737" s="91"/>
      <c r="L11737" s="91"/>
    </row>
    <row r="11738" spans="2:12" x14ac:dyDescent="0.25">
      <c r="B11738" s="67" t="s">
        <v>504</v>
      </c>
      <c r="C11738" s="67" t="s">
        <v>505</v>
      </c>
      <c r="D11738" s="68" t="s">
        <v>379</v>
      </c>
      <c r="E11738" s="67" t="s">
        <v>380</v>
      </c>
      <c r="F11738" s="68" t="s">
        <v>522</v>
      </c>
      <c r="G11738" s="67" t="s">
        <v>523</v>
      </c>
      <c r="H11738" s="68" t="s">
        <v>362</v>
      </c>
      <c r="I11738" s="69">
        <v>0</v>
      </c>
      <c r="J11738" s="69">
        <v>4</v>
      </c>
      <c r="K11738" s="91"/>
      <c r="L11738" s="91"/>
    </row>
    <row r="11739" spans="2:12" x14ac:dyDescent="0.25">
      <c r="B11739" s="67" t="s">
        <v>504</v>
      </c>
      <c r="C11739" s="67" t="s">
        <v>505</v>
      </c>
      <c r="D11739" s="68" t="s">
        <v>379</v>
      </c>
      <c r="E11739" s="67" t="s">
        <v>380</v>
      </c>
      <c r="F11739" s="68" t="s">
        <v>522</v>
      </c>
      <c r="G11739" s="67" t="s">
        <v>523</v>
      </c>
      <c r="H11739" s="68" t="s">
        <v>363</v>
      </c>
      <c r="I11739" s="69">
        <v>107</v>
      </c>
      <c r="J11739" s="69">
        <v>73</v>
      </c>
      <c r="K11739" s="91"/>
      <c r="L11739" s="91"/>
    </row>
    <row r="11740" spans="2:12" x14ac:dyDescent="0.25">
      <c r="B11740" s="67" t="s">
        <v>504</v>
      </c>
      <c r="C11740" s="67" t="s">
        <v>505</v>
      </c>
      <c r="D11740" s="68" t="s">
        <v>379</v>
      </c>
      <c r="E11740" s="67" t="s">
        <v>380</v>
      </c>
      <c r="F11740" s="68" t="s">
        <v>522</v>
      </c>
      <c r="G11740" s="67" t="s">
        <v>523</v>
      </c>
      <c r="H11740" s="68" t="s">
        <v>364</v>
      </c>
      <c r="I11740" s="69">
        <v>38</v>
      </c>
      <c r="J11740" s="69">
        <v>41</v>
      </c>
      <c r="K11740" s="91"/>
      <c r="L11740" s="91"/>
    </row>
    <row r="11741" spans="2:12" x14ac:dyDescent="0.25">
      <c r="B11741" s="67" t="s">
        <v>504</v>
      </c>
      <c r="C11741" s="67" t="s">
        <v>505</v>
      </c>
      <c r="D11741" s="68" t="s">
        <v>379</v>
      </c>
      <c r="E11741" s="67" t="s">
        <v>380</v>
      </c>
      <c r="F11741" s="68" t="s">
        <v>522</v>
      </c>
      <c r="G11741" s="67" t="s">
        <v>523</v>
      </c>
      <c r="H11741" s="68" t="s">
        <v>363</v>
      </c>
      <c r="I11741" s="69">
        <v>0</v>
      </c>
      <c r="J11741" s="69">
        <v>0</v>
      </c>
      <c r="K11741" s="91"/>
      <c r="L11741" s="91"/>
    </row>
    <row r="11742" spans="2:12" x14ac:dyDescent="0.25">
      <c r="B11742" s="67" t="s">
        <v>504</v>
      </c>
      <c r="C11742" s="67" t="s">
        <v>505</v>
      </c>
      <c r="D11742" s="68" t="s">
        <v>379</v>
      </c>
      <c r="E11742" s="67" t="s">
        <v>380</v>
      </c>
      <c r="F11742" s="68" t="s">
        <v>522</v>
      </c>
      <c r="G11742" s="67" t="s">
        <v>523</v>
      </c>
      <c r="H11742" s="68" t="s">
        <v>362</v>
      </c>
      <c r="I11742" s="69">
        <v>54</v>
      </c>
      <c r="J11742" s="69">
        <v>51</v>
      </c>
      <c r="K11742" s="91"/>
      <c r="L11742" s="91"/>
    </row>
    <row r="11743" spans="2:12" x14ac:dyDescent="0.25">
      <c r="B11743" s="67" t="s">
        <v>504</v>
      </c>
      <c r="C11743" s="67" t="s">
        <v>505</v>
      </c>
      <c r="D11743" s="68" t="s">
        <v>379</v>
      </c>
      <c r="E11743" s="67" t="s">
        <v>380</v>
      </c>
      <c r="F11743" s="68" t="s">
        <v>522</v>
      </c>
      <c r="G11743" s="67" t="s">
        <v>523</v>
      </c>
      <c r="H11743" s="68" t="s">
        <v>363</v>
      </c>
      <c r="I11743" s="69">
        <v>180</v>
      </c>
      <c r="J11743" s="69">
        <v>182</v>
      </c>
      <c r="K11743" s="91"/>
      <c r="L11743" s="91"/>
    </row>
    <row r="11744" spans="2:12" x14ac:dyDescent="0.25">
      <c r="B11744" s="67" t="s">
        <v>504</v>
      </c>
      <c r="C11744" s="67" t="s">
        <v>505</v>
      </c>
      <c r="D11744" s="68" t="s">
        <v>379</v>
      </c>
      <c r="E11744" s="67" t="s">
        <v>380</v>
      </c>
      <c r="F11744" s="68" t="s">
        <v>522</v>
      </c>
      <c r="G11744" s="67" t="s">
        <v>523</v>
      </c>
      <c r="H11744" s="68" t="s">
        <v>364</v>
      </c>
      <c r="I11744" s="69">
        <v>0</v>
      </c>
      <c r="J11744" s="69">
        <v>3</v>
      </c>
      <c r="K11744" s="91"/>
      <c r="L11744" s="91"/>
    </row>
    <row r="11745" spans="2:12" x14ac:dyDescent="0.25">
      <c r="B11745" s="67" t="s">
        <v>504</v>
      </c>
      <c r="C11745" s="67" t="s">
        <v>505</v>
      </c>
      <c r="D11745" s="68" t="s">
        <v>379</v>
      </c>
      <c r="E11745" s="67" t="s">
        <v>380</v>
      </c>
      <c r="F11745" s="68" t="s">
        <v>522</v>
      </c>
      <c r="G11745" s="67" t="s">
        <v>523</v>
      </c>
      <c r="H11745" s="68" t="s">
        <v>362</v>
      </c>
      <c r="I11745" s="69">
        <v>107</v>
      </c>
      <c r="J11745" s="69">
        <v>202</v>
      </c>
      <c r="K11745" s="91"/>
      <c r="L11745" s="91"/>
    </row>
    <row r="11746" spans="2:12" x14ac:dyDescent="0.25">
      <c r="B11746" s="67" t="s">
        <v>504</v>
      </c>
      <c r="C11746" s="67" t="s">
        <v>505</v>
      </c>
      <c r="D11746" s="68" t="s">
        <v>379</v>
      </c>
      <c r="E11746" s="67" t="s">
        <v>380</v>
      </c>
      <c r="F11746" s="68" t="s">
        <v>522</v>
      </c>
      <c r="G11746" s="67" t="s">
        <v>523</v>
      </c>
      <c r="H11746" s="68" t="s">
        <v>363</v>
      </c>
      <c r="I11746" s="69">
        <v>83</v>
      </c>
      <c r="J11746" s="69">
        <v>135</v>
      </c>
      <c r="K11746" s="91"/>
      <c r="L11746" s="91"/>
    </row>
    <row r="11747" spans="2:12" x14ac:dyDescent="0.25">
      <c r="B11747" s="67" t="s">
        <v>504</v>
      </c>
      <c r="C11747" s="67" t="s">
        <v>505</v>
      </c>
      <c r="D11747" s="68" t="s">
        <v>379</v>
      </c>
      <c r="E11747" s="67" t="s">
        <v>380</v>
      </c>
      <c r="F11747" s="68" t="s">
        <v>522</v>
      </c>
      <c r="G11747" s="67" t="s">
        <v>523</v>
      </c>
      <c r="H11747" s="68" t="s">
        <v>364</v>
      </c>
      <c r="I11747" s="69">
        <v>20</v>
      </c>
      <c r="J11747" s="69">
        <v>13</v>
      </c>
      <c r="K11747" s="91"/>
      <c r="L11747" s="91"/>
    </row>
    <row r="11748" spans="2:12" x14ac:dyDescent="0.25">
      <c r="B11748" s="67" t="s">
        <v>504</v>
      </c>
      <c r="C11748" s="67" t="s">
        <v>505</v>
      </c>
      <c r="D11748" s="68" t="s">
        <v>379</v>
      </c>
      <c r="E11748" s="67" t="s">
        <v>380</v>
      </c>
      <c r="F11748" s="68" t="s">
        <v>522</v>
      </c>
      <c r="G11748" s="67" t="s">
        <v>523</v>
      </c>
      <c r="H11748" s="68" t="s">
        <v>362</v>
      </c>
      <c r="I11748" s="69">
        <v>22</v>
      </c>
      <c r="J11748" s="69">
        <v>0</v>
      </c>
      <c r="K11748" s="91"/>
      <c r="L11748" s="91"/>
    </row>
    <row r="11749" spans="2:12" x14ac:dyDescent="0.25">
      <c r="B11749" s="67" t="s">
        <v>504</v>
      </c>
      <c r="C11749" s="67" t="s">
        <v>505</v>
      </c>
      <c r="D11749" s="68" t="s">
        <v>379</v>
      </c>
      <c r="E11749" s="67" t="s">
        <v>380</v>
      </c>
      <c r="F11749" s="68" t="s">
        <v>522</v>
      </c>
      <c r="G11749" s="67" t="s">
        <v>523</v>
      </c>
      <c r="H11749" s="68" t="s">
        <v>363</v>
      </c>
      <c r="I11749" s="69">
        <v>0</v>
      </c>
      <c r="J11749" s="69">
        <v>9</v>
      </c>
      <c r="K11749" s="91"/>
      <c r="L11749" s="91"/>
    </row>
    <row r="11750" spans="2:12" x14ac:dyDescent="0.25">
      <c r="B11750" s="67" t="s">
        <v>504</v>
      </c>
      <c r="C11750" s="67" t="s">
        <v>505</v>
      </c>
      <c r="D11750" s="68" t="s">
        <v>379</v>
      </c>
      <c r="E11750" s="67" t="s">
        <v>380</v>
      </c>
      <c r="F11750" s="68" t="s">
        <v>522</v>
      </c>
      <c r="G11750" s="67" t="s">
        <v>523</v>
      </c>
      <c r="H11750" s="68" t="s">
        <v>364</v>
      </c>
      <c r="I11750" s="69">
        <v>10</v>
      </c>
      <c r="J11750" s="69">
        <v>16</v>
      </c>
      <c r="K11750" s="91"/>
      <c r="L11750" s="91"/>
    </row>
    <row r="11751" spans="2:12" x14ac:dyDescent="0.25">
      <c r="B11751" s="67" t="s">
        <v>504</v>
      </c>
      <c r="C11751" s="67" t="s">
        <v>505</v>
      </c>
      <c r="D11751" s="68" t="s">
        <v>379</v>
      </c>
      <c r="E11751" s="67" t="s">
        <v>380</v>
      </c>
      <c r="F11751" s="68" t="s">
        <v>522</v>
      </c>
      <c r="G11751" s="67" t="s">
        <v>523</v>
      </c>
      <c r="H11751" s="68" t="s">
        <v>362</v>
      </c>
      <c r="I11751" s="69">
        <v>67</v>
      </c>
      <c r="J11751" s="69">
        <v>74</v>
      </c>
      <c r="K11751" s="91"/>
      <c r="L11751" s="91"/>
    </row>
    <row r="11752" spans="2:12" x14ac:dyDescent="0.25">
      <c r="B11752" s="67" t="s">
        <v>504</v>
      </c>
      <c r="C11752" s="67" t="s">
        <v>505</v>
      </c>
      <c r="D11752" s="68" t="s">
        <v>379</v>
      </c>
      <c r="E11752" s="67" t="s">
        <v>380</v>
      </c>
      <c r="F11752" s="68" t="s">
        <v>522</v>
      </c>
      <c r="G11752" s="67" t="s">
        <v>523</v>
      </c>
      <c r="H11752" s="68" t="s">
        <v>363</v>
      </c>
      <c r="I11752" s="69">
        <v>69</v>
      </c>
      <c r="J11752" s="69">
        <v>70</v>
      </c>
      <c r="K11752" s="91"/>
      <c r="L11752" s="91"/>
    </row>
    <row r="11753" spans="2:12" x14ac:dyDescent="0.25">
      <c r="B11753" s="67" t="s">
        <v>504</v>
      </c>
      <c r="C11753" s="67" t="s">
        <v>505</v>
      </c>
      <c r="D11753" s="68" t="s">
        <v>379</v>
      </c>
      <c r="E11753" s="67" t="s">
        <v>380</v>
      </c>
      <c r="F11753" s="68" t="s">
        <v>522</v>
      </c>
      <c r="G11753" s="67" t="s">
        <v>523</v>
      </c>
      <c r="H11753" s="68" t="s">
        <v>364</v>
      </c>
      <c r="I11753" s="69">
        <v>30</v>
      </c>
      <c r="J11753" s="69">
        <v>26</v>
      </c>
      <c r="K11753" s="91"/>
      <c r="L11753" s="91"/>
    </row>
    <row r="11754" spans="2:12" x14ac:dyDescent="0.25">
      <c r="B11754" s="67" t="s">
        <v>504</v>
      </c>
      <c r="C11754" s="67" t="s">
        <v>505</v>
      </c>
      <c r="D11754" s="68" t="s">
        <v>379</v>
      </c>
      <c r="E11754" s="67" t="s">
        <v>380</v>
      </c>
      <c r="F11754" s="68" t="s">
        <v>522</v>
      </c>
      <c r="G11754" s="67" t="s">
        <v>523</v>
      </c>
      <c r="H11754" s="68" t="s">
        <v>363</v>
      </c>
      <c r="I11754" s="69">
        <v>0</v>
      </c>
      <c r="J11754" s="69">
        <v>2</v>
      </c>
      <c r="K11754" s="91"/>
      <c r="L11754" s="91"/>
    </row>
    <row r="11755" spans="2:12" x14ac:dyDescent="0.25">
      <c r="B11755" s="67" t="s">
        <v>504</v>
      </c>
      <c r="C11755" s="67" t="s">
        <v>505</v>
      </c>
      <c r="D11755" s="68" t="s">
        <v>379</v>
      </c>
      <c r="E11755" s="67" t="s">
        <v>380</v>
      </c>
      <c r="F11755" s="68" t="s">
        <v>522</v>
      </c>
      <c r="G11755" s="67" t="s">
        <v>523</v>
      </c>
      <c r="H11755" s="68" t="s">
        <v>362</v>
      </c>
      <c r="I11755" s="69">
        <v>401</v>
      </c>
      <c r="J11755" s="69">
        <v>388</v>
      </c>
      <c r="K11755" s="91"/>
      <c r="L11755" s="91"/>
    </row>
    <row r="11756" spans="2:12" x14ac:dyDescent="0.25">
      <c r="B11756" s="67" t="s">
        <v>504</v>
      </c>
      <c r="C11756" s="67" t="s">
        <v>505</v>
      </c>
      <c r="D11756" s="68" t="s">
        <v>379</v>
      </c>
      <c r="E11756" s="67" t="s">
        <v>380</v>
      </c>
      <c r="F11756" s="68" t="s">
        <v>522</v>
      </c>
      <c r="G11756" s="67" t="s">
        <v>523</v>
      </c>
      <c r="H11756" s="68" t="s">
        <v>363</v>
      </c>
      <c r="I11756" s="69">
        <v>619</v>
      </c>
      <c r="J11756" s="69">
        <v>830</v>
      </c>
      <c r="K11756" s="91"/>
      <c r="L11756" s="91"/>
    </row>
    <row r="11757" spans="2:12" x14ac:dyDescent="0.25">
      <c r="B11757" s="67" t="s">
        <v>504</v>
      </c>
      <c r="C11757" s="67" t="s">
        <v>505</v>
      </c>
      <c r="D11757" s="68" t="s">
        <v>379</v>
      </c>
      <c r="E11757" s="67" t="s">
        <v>380</v>
      </c>
      <c r="F11757" s="68" t="s">
        <v>522</v>
      </c>
      <c r="G11757" s="67" t="s">
        <v>523</v>
      </c>
      <c r="H11757" s="68" t="s">
        <v>364</v>
      </c>
      <c r="I11757" s="69">
        <v>135</v>
      </c>
      <c r="J11757" s="69">
        <v>150</v>
      </c>
      <c r="K11757" s="91"/>
      <c r="L11757" s="91"/>
    </row>
    <row r="11758" spans="2:12" x14ac:dyDescent="0.25">
      <c r="B11758" s="67" t="s">
        <v>504</v>
      </c>
      <c r="C11758" s="67" t="s">
        <v>505</v>
      </c>
      <c r="D11758" s="68" t="s">
        <v>379</v>
      </c>
      <c r="E11758" s="67" t="s">
        <v>380</v>
      </c>
      <c r="F11758" s="68" t="s">
        <v>522</v>
      </c>
      <c r="G11758" s="67" t="s">
        <v>523</v>
      </c>
      <c r="H11758" s="68" t="s">
        <v>362</v>
      </c>
      <c r="I11758" s="69">
        <v>0</v>
      </c>
      <c r="J11758" s="69">
        <v>7</v>
      </c>
      <c r="K11758" s="91"/>
      <c r="L11758" s="91"/>
    </row>
    <row r="11759" spans="2:12" x14ac:dyDescent="0.25">
      <c r="B11759" s="67" t="s">
        <v>504</v>
      </c>
      <c r="C11759" s="67" t="s">
        <v>505</v>
      </c>
      <c r="D11759" s="68" t="s">
        <v>379</v>
      </c>
      <c r="E11759" s="67" t="s">
        <v>380</v>
      </c>
      <c r="F11759" s="68" t="s">
        <v>522</v>
      </c>
      <c r="G11759" s="67" t="s">
        <v>523</v>
      </c>
      <c r="H11759" s="68" t="s">
        <v>363</v>
      </c>
      <c r="I11759" s="69">
        <v>0</v>
      </c>
      <c r="J11759" s="69">
        <v>7</v>
      </c>
      <c r="K11759" s="91"/>
      <c r="L11759" s="91"/>
    </row>
    <row r="11760" spans="2:12" x14ac:dyDescent="0.25">
      <c r="B11760" s="67" t="s">
        <v>504</v>
      </c>
      <c r="C11760" s="67" t="s">
        <v>505</v>
      </c>
      <c r="D11760" s="68" t="s">
        <v>379</v>
      </c>
      <c r="E11760" s="67" t="s">
        <v>380</v>
      </c>
      <c r="F11760" s="68" t="s">
        <v>522</v>
      </c>
      <c r="G11760" s="67" t="s">
        <v>523</v>
      </c>
      <c r="H11760" s="68" t="s">
        <v>362</v>
      </c>
      <c r="I11760" s="69">
        <v>10</v>
      </c>
      <c r="J11760" s="69">
        <v>0</v>
      </c>
      <c r="K11760" s="91"/>
      <c r="L11760" s="91"/>
    </row>
    <row r="11761" spans="2:12" x14ac:dyDescent="0.25">
      <c r="B11761" s="67" t="s">
        <v>504</v>
      </c>
      <c r="C11761" s="67" t="s">
        <v>505</v>
      </c>
      <c r="D11761" s="68" t="s">
        <v>379</v>
      </c>
      <c r="E11761" s="67" t="s">
        <v>380</v>
      </c>
      <c r="F11761" s="68" t="s">
        <v>522</v>
      </c>
      <c r="G11761" s="67" t="s">
        <v>523</v>
      </c>
      <c r="H11761" s="68" t="s">
        <v>363</v>
      </c>
      <c r="I11761" s="69">
        <v>20</v>
      </c>
      <c r="J11761" s="69">
        <v>31</v>
      </c>
      <c r="K11761" s="91"/>
      <c r="L11761" s="91"/>
    </row>
    <row r="11762" spans="2:12" x14ac:dyDescent="0.25">
      <c r="B11762" s="67" t="s">
        <v>504</v>
      </c>
      <c r="C11762" s="67" t="s">
        <v>505</v>
      </c>
      <c r="D11762" s="68" t="s">
        <v>379</v>
      </c>
      <c r="E11762" s="67" t="s">
        <v>380</v>
      </c>
      <c r="F11762" s="68" t="s">
        <v>522</v>
      </c>
      <c r="G11762" s="67" t="s">
        <v>523</v>
      </c>
      <c r="H11762" s="68" t="s">
        <v>364</v>
      </c>
      <c r="I11762" s="69">
        <v>0</v>
      </c>
      <c r="J11762" s="69">
        <v>8</v>
      </c>
      <c r="K11762" s="91"/>
      <c r="L11762" s="91"/>
    </row>
    <row r="11763" spans="2:12" x14ac:dyDescent="0.25">
      <c r="B11763" s="67" t="s">
        <v>504</v>
      </c>
      <c r="C11763" s="67" t="s">
        <v>505</v>
      </c>
      <c r="D11763" s="68" t="s">
        <v>379</v>
      </c>
      <c r="E11763" s="67" t="s">
        <v>380</v>
      </c>
      <c r="F11763" s="68" t="s">
        <v>522</v>
      </c>
      <c r="G11763" s="67" t="s">
        <v>523</v>
      </c>
      <c r="H11763" s="68" t="s">
        <v>362</v>
      </c>
      <c r="I11763" s="69">
        <v>5</v>
      </c>
      <c r="J11763" s="69">
        <v>25</v>
      </c>
      <c r="K11763" s="91"/>
      <c r="L11763" s="91"/>
    </row>
    <row r="11764" spans="2:12" x14ac:dyDescent="0.25">
      <c r="B11764" s="67" t="s">
        <v>504</v>
      </c>
      <c r="C11764" s="67" t="s">
        <v>505</v>
      </c>
      <c r="D11764" s="68" t="s">
        <v>379</v>
      </c>
      <c r="E11764" s="67" t="s">
        <v>380</v>
      </c>
      <c r="F11764" s="68" t="s">
        <v>522</v>
      </c>
      <c r="G11764" s="67" t="s">
        <v>523</v>
      </c>
      <c r="H11764" s="68" t="s">
        <v>363</v>
      </c>
      <c r="I11764" s="69">
        <v>0</v>
      </c>
      <c r="J11764" s="69">
        <v>8</v>
      </c>
      <c r="K11764" s="91"/>
      <c r="L11764" s="91"/>
    </row>
    <row r="11765" spans="2:12" x14ac:dyDescent="0.25">
      <c r="B11765" s="67" t="s">
        <v>504</v>
      </c>
      <c r="C11765" s="67" t="s">
        <v>505</v>
      </c>
      <c r="D11765" s="68" t="s">
        <v>379</v>
      </c>
      <c r="E11765" s="67" t="s">
        <v>380</v>
      </c>
      <c r="F11765" s="68" t="s">
        <v>522</v>
      </c>
      <c r="G11765" s="67" t="s">
        <v>523</v>
      </c>
      <c r="H11765" s="68" t="s">
        <v>364</v>
      </c>
      <c r="I11765" s="69">
        <v>0</v>
      </c>
      <c r="J11765" s="69">
        <v>5</v>
      </c>
      <c r="K11765" s="91"/>
      <c r="L11765" s="91"/>
    </row>
    <row r="11766" spans="2:12" x14ac:dyDescent="0.25">
      <c r="B11766" s="67" t="s">
        <v>504</v>
      </c>
      <c r="C11766" s="67" t="s">
        <v>505</v>
      </c>
      <c r="D11766" s="68" t="s">
        <v>379</v>
      </c>
      <c r="E11766" s="67" t="s">
        <v>380</v>
      </c>
      <c r="F11766" s="68" t="s">
        <v>522</v>
      </c>
      <c r="G11766" s="67" t="s">
        <v>523</v>
      </c>
      <c r="H11766" s="68" t="s">
        <v>362</v>
      </c>
      <c r="I11766" s="69">
        <v>0.309</v>
      </c>
      <c r="J11766" s="69">
        <v>0.20599999999999999</v>
      </c>
      <c r="K11766" s="91"/>
      <c r="L11766" s="91"/>
    </row>
    <row r="11767" spans="2:12" x14ac:dyDescent="0.25">
      <c r="B11767" s="67" t="s">
        <v>504</v>
      </c>
      <c r="C11767" s="67" t="s">
        <v>505</v>
      </c>
      <c r="D11767" s="68" t="s">
        <v>379</v>
      </c>
      <c r="E11767" s="67" t="s">
        <v>380</v>
      </c>
      <c r="F11767" s="68" t="s">
        <v>522</v>
      </c>
      <c r="G11767" s="67" t="s">
        <v>523</v>
      </c>
      <c r="H11767" s="68" t="s">
        <v>363</v>
      </c>
      <c r="I11767" s="69">
        <v>0.39140000000000003</v>
      </c>
      <c r="J11767" s="69">
        <v>0.55620000000000003</v>
      </c>
      <c r="K11767" s="91"/>
      <c r="L11767" s="91"/>
    </row>
    <row r="11768" spans="2:12" x14ac:dyDescent="0.25">
      <c r="B11768" s="67" t="s">
        <v>504</v>
      </c>
      <c r="C11768" s="67" t="s">
        <v>505</v>
      </c>
      <c r="D11768" s="68" t="s">
        <v>379</v>
      </c>
      <c r="E11768" s="67" t="s">
        <v>380</v>
      </c>
      <c r="F11768" s="68" t="s">
        <v>522</v>
      </c>
      <c r="G11768" s="67" t="s">
        <v>523</v>
      </c>
      <c r="H11768" s="68" t="s">
        <v>364</v>
      </c>
      <c r="I11768" s="69">
        <v>0.45319999999999999</v>
      </c>
      <c r="J11768" s="69">
        <v>0.28839999999999999</v>
      </c>
      <c r="K11768" s="91"/>
      <c r="L11768" s="91"/>
    </row>
    <row r="11769" spans="2:12" x14ac:dyDescent="0.25">
      <c r="B11769" s="67" t="s">
        <v>504</v>
      </c>
      <c r="C11769" s="67" t="s">
        <v>505</v>
      </c>
      <c r="D11769" s="68" t="s">
        <v>379</v>
      </c>
      <c r="E11769" s="67" t="s">
        <v>380</v>
      </c>
      <c r="F11769" s="68" t="s">
        <v>522</v>
      </c>
      <c r="G11769" s="67" t="s">
        <v>523</v>
      </c>
      <c r="H11769" s="68" t="s">
        <v>362</v>
      </c>
      <c r="I11769" s="69">
        <v>5</v>
      </c>
      <c r="J11769" s="69">
        <v>0</v>
      </c>
      <c r="K11769" s="91"/>
      <c r="L11769" s="91"/>
    </row>
    <row r="11770" spans="2:12" x14ac:dyDescent="0.25">
      <c r="B11770" s="67" t="s">
        <v>504</v>
      </c>
      <c r="C11770" s="67" t="s">
        <v>505</v>
      </c>
      <c r="D11770" s="68" t="s">
        <v>379</v>
      </c>
      <c r="E11770" s="67" t="s">
        <v>380</v>
      </c>
      <c r="F11770" s="68" t="s">
        <v>522</v>
      </c>
      <c r="G11770" s="67" t="s">
        <v>523</v>
      </c>
      <c r="H11770" s="68" t="s">
        <v>363</v>
      </c>
      <c r="I11770" s="69">
        <v>0</v>
      </c>
      <c r="J11770" s="69">
        <v>0</v>
      </c>
      <c r="K11770" s="91"/>
      <c r="L11770" s="91"/>
    </row>
    <row r="11771" spans="2:12" x14ac:dyDescent="0.25">
      <c r="B11771" s="67" t="s">
        <v>504</v>
      </c>
      <c r="C11771" s="67" t="s">
        <v>505</v>
      </c>
      <c r="D11771" s="68" t="s">
        <v>379</v>
      </c>
      <c r="E11771" s="67" t="s">
        <v>380</v>
      </c>
      <c r="F11771" s="68" t="s">
        <v>522</v>
      </c>
      <c r="G11771" s="67" t="s">
        <v>523</v>
      </c>
      <c r="H11771" s="68" t="s">
        <v>362</v>
      </c>
      <c r="I11771" s="69">
        <v>-15</v>
      </c>
      <c r="J11771" s="69">
        <v>0</v>
      </c>
      <c r="K11771" s="91"/>
      <c r="L11771" s="91"/>
    </row>
    <row r="11772" spans="2:12" x14ac:dyDescent="0.25">
      <c r="B11772" s="67" t="s">
        <v>504</v>
      </c>
      <c r="C11772" s="67" t="s">
        <v>505</v>
      </c>
      <c r="D11772" s="68" t="s">
        <v>379</v>
      </c>
      <c r="E11772" s="67" t="s">
        <v>380</v>
      </c>
      <c r="F11772" s="68" t="s">
        <v>522</v>
      </c>
      <c r="G11772" s="67" t="s">
        <v>523</v>
      </c>
      <c r="H11772" s="68" t="s">
        <v>363</v>
      </c>
      <c r="I11772" s="69">
        <v>70</v>
      </c>
      <c r="J11772" s="69">
        <v>114</v>
      </c>
      <c r="K11772" s="91"/>
      <c r="L11772" s="91"/>
    </row>
    <row r="11773" spans="2:12" x14ac:dyDescent="0.25">
      <c r="B11773" s="67" t="s">
        <v>504</v>
      </c>
      <c r="C11773" s="67" t="s">
        <v>505</v>
      </c>
      <c r="D11773" s="68" t="s">
        <v>379</v>
      </c>
      <c r="E11773" s="67" t="s">
        <v>380</v>
      </c>
      <c r="F11773" s="68" t="s">
        <v>522</v>
      </c>
      <c r="G11773" s="67" t="s">
        <v>523</v>
      </c>
      <c r="H11773" s="68" t="s">
        <v>363</v>
      </c>
      <c r="I11773" s="69">
        <v>0</v>
      </c>
      <c r="J11773" s="69">
        <v>0</v>
      </c>
      <c r="K11773" s="91"/>
      <c r="L11773" s="91"/>
    </row>
    <row r="11774" spans="2:12" x14ac:dyDescent="0.25">
      <c r="B11774" s="67" t="s">
        <v>504</v>
      </c>
      <c r="C11774" s="67" t="s">
        <v>505</v>
      </c>
      <c r="D11774" s="68" t="s">
        <v>379</v>
      </c>
      <c r="E11774" s="67" t="s">
        <v>380</v>
      </c>
      <c r="F11774" s="68" t="s">
        <v>522</v>
      </c>
      <c r="G11774" s="67" t="s">
        <v>523</v>
      </c>
      <c r="H11774" s="68" t="s">
        <v>364</v>
      </c>
      <c r="I11774" s="69">
        <v>22</v>
      </c>
      <c r="J11774" s="69">
        <v>16</v>
      </c>
      <c r="K11774" s="91"/>
      <c r="L11774" s="91"/>
    </row>
    <row r="11775" spans="2:12" x14ac:dyDescent="0.25">
      <c r="B11775" s="67" t="s">
        <v>504</v>
      </c>
      <c r="C11775" s="67" t="s">
        <v>505</v>
      </c>
      <c r="D11775" s="68" t="s">
        <v>379</v>
      </c>
      <c r="E11775" s="67" t="s">
        <v>380</v>
      </c>
      <c r="F11775" s="68" t="s">
        <v>522</v>
      </c>
      <c r="G11775" s="67" t="s">
        <v>523</v>
      </c>
      <c r="H11775" s="68" t="s">
        <v>363</v>
      </c>
      <c r="I11775" s="69">
        <v>0</v>
      </c>
      <c r="J11775" s="69">
        <v>0</v>
      </c>
      <c r="K11775" s="91"/>
      <c r="L11775" s="91"/>
    </row>
    <row r="11776" spans="2:12" x14ac:dyDescent="0.25">
      <c r="B11776" s="67" t="s">
        <v>504</v>
      </c>
      <c r="C11776" s="67" t="s">
        <v>505</v>
      </c>
      <c r="D11776" s="68" t="s">
        <v>379</v>
      </c>
      <c r="E11776" s="67" t="s">
        <v>380</v>
      </c>
      <c r="F11776" s="68" t="s">
        <v>522</v>
      </c>
      <c r="G11776" s="67" t="s">
        <v>523</v>
      </c>
      <c r="H11776" s="68" t="s">
        <v>362</v>
      </c>
      <c r="I11776" s="69">
        <v>36</v>
      </c>
      <c r="J11776" s="69">
        <v>69</v>
      </c>
      <c r="K11776" s="91"/>
      <c r="L11776" s="91"/>
    </row>
    <row r="11777" spans="2:12" x14ac:dyDescent="0.25">
      <c r="B11777" s="67" t="s">
        <v>504</v>
      </c>
      <c r="C11777" s="67" t="s">
        <v>505</v>
      </c>
      <c r="D11777" s="68" t="s">
        <v>379</v>
      </c>
      <c r="E11777" s="67" t="s">
        <v>380</v>
      </c>
      <c r="F11777" s="68" t="s">
        <v>522</v>
      </c>
      <c r="G11777" s="67" t="s">
        <v>523</v>
      </c>
      <c r="H11777" s="68" t="s">
        <v>363</v>
      </c>
      <c r="I11777" s="69">
        <v>166</v>
      </c>
      <c r="J11777" s="69">
        <v>201</v>
      </c>
      <c r="K11777" s="91"/>
      <c r="L11777" s="91"/>
    </row>
    <row r="11778" spans="2:12" x14ac:dyDescent="0.25">
      <c r="B11778" s="67" t="s">
        <v>504</v>
      </c>
      <c r="C11778" s="67" t="s">
        <v>505</v>
      </c>
      <c r="D11778" s="68" t="s">
        <v>379</v>
      </c>
      <c r="E11778" s="67" t="s">
        <v>380</v>
      </c>
      <c r="F11778" s="68" t="s">
        <v>522</v>
      </c>
      <c r="G11778" s="67" t="s">
        <v>523</v>
      </c>
      <c r="H11778" s="68" t="s">
        <v>364</v>
      </c>
      <c r="I11778" s="69">
        <v>0</v>
      </c>
      <c r="J11778" s="69">
        <v>0</v>
      </c>
      <c r="K11778" s="91"/>
      <c r="L11778" s="91"/>
    </row>
    <row r="11779" spans="2:12" x14ac:dyDescent="0.25">
      <c r="B11779" s="67" t="s">
        <v>504</v>
      </c>
      <c r="C11779" s="67" t="s">
        <v>505</v>
      </c>
      <c r="D11779" s="68" t="s">
        <v>379</v>
      </c>
      <c r="E11779" s="67" t="s">
        <v>380</v>
      </c>
      <c r="F11779" s="68" t="s">
        <v>522</v>
      </c>
      <c r="G11779" s="67" t="s">
        <v>523</v>
      </c>
      <c r="H11779" s="68" t="s">
        <v>362</v>
      </c>
      <c r="I11779" s="69">
        <v>108</v>
      </c>
      <c r="J11779" s="69">
        <v>94</v>
      </c>
      <c r="K11779" s="91"/>
      <c r="L11779" s="91"/>
    </row>
    <row r="11780" spans="2:12" x14ac:dyDescent="0.25">
      <c r="B11780" s="67" t="s">
        <v>504</v>
      </c>
      <c r="C11780" s="67" t="s">
        <v>505</v>
      </c>
      <c r="D11780" s="68" t="s">
        <v>379</v>
      </c>
      <c r="E11780" s="67" t="s">
        <v>380</v>
      </c>
      <c r="F11780" s="68" t="s">
        <v>522</v>
      </c>
      <c r="G11780" s="67" t="s">
        <v>523</v>
      </c>
      <c r="H11780" s="68" t="s">
        <v>363</v>
      </c>
      <c r="I11780" s="69">
        <v>211</v>
      </c>
      <c r="J11780" s="69">
        <v>228</v>
      </c>
      <c r="K11780" s="91"/>
      <c r="L11780" s="91"/>
    </row>
    <row r="11781" spans="2:12" x14ac:dyDescent="0.25">
      <c r="B11781" s="67" t="s">
        <v>504</v>
      </c>
      <c r="C11781" s="67" t="s">
        <v>505</v>
      </c>
      <c r="D11781" s="68" t="s">
        <v>379</v>
      </c>
      <c r="E11781" s="67" t="s">
        <v>380</v>
      </c>
      <c r="F11781" s="68" t="s">
        <v>522</v>
      </c>
      <c r="G11781" s="67" t="s">
        <v>523</v>
      </c>
      <c r="H11781" s="68" t="s">
        <v>364</v>
      </c>
      <c r="I11781" s="69">
        <v>10</v>
      </c>
      <c r="J11781" s="69">
        <v>25</v>
      </c>
      <c r="K11781" s="91"/>
      <c r="L11781" s="91"/>
    </row>
    <row r="11782" spans="2:12" x14ac:dyDescent="0.25">
      <c r="B11782" s="67" t="s">
        <v>504</v>
      </c>
      <c r="C11782" s="67" t="s">
        <v>505</v>
      </c>
      <c r="D11782" s="68" t="s">
        <v>379</v>
      </c>
      <c r="E11782" s="67" t="s">
        <v>380</v>
      </c>
      <c r="F11782" s="68" t="s">
        <v>522</v>
      </c>
      <c r="G11782" s="67" t="s">
        <v>523</v>
      </c>
      <c r="H11782" s="68" t="s">
        <v>363</v>
      </c>
      <c r="I11782" s="69">
        <v>16</v>
      </c>
      <c r="J11782" s="69">
        <v>19</v>
      </c>
      <c r="K11782" s="91"/>
      <c r="L11782" s="91"/>
    </row>
    <row r="11783" spans="2:12" x14ac:dyDescent="0.25">
      <c r="B11783" s="67" t="s">
        <v>504</v>
      </c>
      <c r="C11783" s="67" t="s">
        <v>505</v>
      </c>
      <c r="D11783" s="68" t="s">
        <v>379</v>
      </c>
      <c r="E11783" s="67" t="s">
        <v>380</v>
      </c>
      <c r="F11783" s="68" t="s">
        <v>522</v>
      </c>
      <c r="G11783" s="67" t="s">
        <v>523</v>
      </c>
      <c r="H11783" s="68" t="s">
        <v>363</v>
      </c>
      <c r="I11783" s="69">
        <v>146</v>
      </c>
      <c r="J11783" s="69">
        <v>207</v>
      </c>
      <c r="K11783" s="91"/>
      <c r="L11783" s="91"/>
    </row>
    <row r="11784" spans="2:12" x14ac:dyDescent="0.25">
      <c r="B11784" s="67" t="s">
        <v>504</v>
      </c>
      <c r="C11784" s="67" t="s">
        <v>505</v>
      </c>
      <c r="D11784" s="68" t="s">
        <v>379</v>
      </c>
      <c r="E11784" s="67" t="s">
        <v>380</v>
      </c>
      <c r="F11784" s="68" t="s">
        <v>522</v>
      </c>
      <c r="G11784" s="67" t="s">
        <v>523</v>
      </c>
      <c r="H11784" s="68" t="s">
        <v>362</v>
      </c>
      <c r="I11784" s="69">
        <v>16</v>
      </c>
      <c r="J11784" s="69">
        <v>8</v>
      </c>
      <c r="K11784" s="91"/>
      <c r="L11784" s="91"/>
    </row>
    <row r="11785" spans="2:12" x14ac:dyDescent="0.25">
      <c r="B11785" s="67" t="s">
        <v>504</v>
      </c>
      <c r="C11785" s="67" t="s">
        <v>505</v>
      </c>
      <c r="D11785" s="68" t="s">
        <v>379</v>
      </c>
      <c r="E11785" s="67" t="s">
        <v>380</v>
      </c>
      <c r="F11785" s="68" t="s">
        <v>522</v>
      </c>
      <c r="G11785" s="67" t="s">
        <v>523</v>
      </c>
      <c r="H11785" s="68" t="s">
        <v>363</v>
      </c>
      <c r="I11785" s="69">
        <v>19</v>
      </c>
      <c r="J11785" s="69">
        <v>13</v>
      </c>
      <c r="K11785" s="91"/>
      <c r="L11785" s="91"/>
    </row>
    <row r="11786" spans="2:12" x14ac:dyDescent="0.25">
      <c r="B11786" s="67" t="s">
        <v>504</v>
      </c>
      <c r="C11786" s="67" t="s">
        <v>505</v>
      </c>
      <c r="D11786" s="68" t="s">
        <v>379</v>
      </c>
      <c r="E11786" s="67" t="s">
        <v>380</v>
      </c>
      <c r="F11786" s="68" t="s">
        <v>522</v>
      </c>
      <c r="G11786" s="67" t="s">
        <v>523</v>
      </c>
      <c r="H11786" s="68" t="s">
        <v>364</v>
      </c>
      <c r="I11786" s="69">
        <v>0</v>
      </c>
      <c r="J11786" s="69">
        <v>0</v>
      </c>
      <c r="K11786" s="91"/>
      <c r="L11786" s="91"/>
    </row>
    <row r="11787" spans="2:12" x14ac:dyDescent="0.25">
      <c r="B11787" s="67" t="s">
        <v>504</v>
      </c>
      <c r="C11787" s="67" t="s">
        <v>505</v>
      </c>
      <c r="D11787" s="68" t="s">
        <v>379</v>
      </c>
      <c r="E11787" s="67" t="s">
        <v>380</v>
      </c>
      <c r="F11787" s="68" t="s">
        <v>522</v>
      </c>
      <c r="G11787" s="67" t="s">
        <v>523</v>
      </c>
      <c r="H11787" s="68" t="s">
        <v>362</v>
      </c>
      <c r="I11787" s="69">
        <v>0</v>
      </c>
      <c r="J11787" s="69">
        <v>0</v>
      </c>
      <c r="K11787" s="91"/>
      <c r="L11787" s="91"/>
    </row>
    <row r="11788" spans="2:12" x14ac:dyDescent="0.25">
      <c r="B11788" s="67" t="s">
        <v>504</v>
      </c>
      <c r="C11788" s="67" t="s">
        <v>505</v>
      </c>
      <c r="D11788" s="68" t="s">
        <v>379</v>
      </c>
      <c r="E11788" s="67" t="s">
        <v>380</v>
      </c>
      <c r="F11788" s="68" t="s">
        <v>522</v>
      </c>
      <c r="G11788" s="67" t="s">
        <v>523</v>
      </c>
      <c r="H11788" s="68" t="s">
        <v>363</v>
      </c>
      <c r="I11788" s="69">
        <v>0</v>
      </c>
      <c r="J11788" s="69">
        <v>0</v>
      </c>
      <c r="K11788" s="91"/>
      <c r="L11788" s="91"/>
    </row>
    <row r="11789" spans="2:12" x14ac:dyDescent="0.25">
      <c r="B11789" s="67" t="s">
        <v>504</v>
      </c>
      <c r="C11789" s="67" t="s">
        <v>505</v>
      </c>
      <c r="D11789" s="68" t="s">
        <v>379</v>
      </c>
      <c r="E11789" s="67" t="s">
        <v>380</v>
      </c>
      <c r="F11789" s="68" t="s">
        <v>522</v>
      </c>
      <c r="G11789" s="67" t="s">
        <v>523</v>
      </c>
      <c r="H11789" s="68" t="s">
        <v>364</v>
      </c>
      <c r="I11789" s="69">
        <v>0</v>
      </c>
      <c r="J11789" s="69">
        <v>0</v>
      </c>
      <c r="K11789" s="91"/>
      <c r="L11789" s="91"/>
    </row>
    <row r="11790" spans="2:12" x14ac:dyDescent="0.25">
      <c r="B11790" s="67" t="s">
        <v>504</v>
      </c>
      <c r="C11790" s="67" t="s">
        <v>505</v>
      </c>
      <c r="D11790" s="68" t="s">
        <v>379</v>
      </c>
      <c r="E11790" s="67" t="s">
        <v>380</v>
      </c>
      <c r="F11790" s="68" t="s">
        <v>522</v>
      </c>
      <c r="G11790" s="67" t="s">
        <v>523</v>
      </c>
      <c r="H11790" s="68" t="s">
        <v>363</v>
      </c>
      <c r="I11790" s="69">
        <v>2</v>
      </c>
      <c r="J11790" s="69">
        <v>0</v>
      </c>
      <c r="K11790" s="91"/>
      <c r="L11790" s="91"/>
    </row>
    <row r="11791" spans="2:12" x14ac:dyDescent="0.25">
      <c r="B11791" s="67" t="s">
        <v>504</v>
      </c>
      <c r="C11791" s="67" t="s">
        <v>505</v>
      </c>
      <c r="D11791" s="68" t="s">
        <v>379</v>
      </c>
      <c r="E11791" s="67" t="s">
        <v>380</v>
      </c>
      <c r="F11791" s="68" t="s">
        <v>522</v>
      </c>
      <c r="G11791" s="67" t="s">
        <v>523</v>
      </c>
      <c r="H11791" s="68" t="s">
        <v>363</v>
      </c>
      <c r="I11791" s="69">
        <v>47</v>
      </c>
      <c r="J11791" s="69">
        <v>74</v>
      </c>
      <c r="K11791" s="91"/>
      <c r="L11791" s="91"/>
    </row>
    <row r="11792" spans="2:12" x14ac:dyDescent="0.25">
      <c r="B11792" s="67" t="s">
        <v>504</v>
      </c>
      <c r="C11792" s="67" t="s">
        <v>505</v>
      </c>
      <c r="D11792" s="68" t="s">
        <v>379</v>
      </c>
      <c r="E11792" s="67" t="s">
        <v>380</v>
      </c>
      <c r="F11792" s="68" t="s">
        <v>522</v>
      </c>
      <c r="G11792" s="67" t="s">
        <v>523</v>
      </c>
      <c r="H11792" s="68" t="s">
        <v>362</v>
      </c>
      <c r="I11792" s="69">
        <v>65</v>
      </c>
      <c r="J11792" s="69">
        <v>40</v>
      </c>
      <c r="K11792" s="91"/>
      <c r="L11792" s="91"/>
    </row>
    <row r="11793" spans="2:12" x14ac:dyDescent="0.25">
      <c r="B11793" s="67" t="s">
        <v>504</v>
      </c>
      <c r="C11793" s="67" t="s">
        <v>505</v>
      </c>
      <c r="D11793" s="68" t="s">
        <v>379</v>
      </c>
      <c r="E11793" s="67" t="s">
        <v>380</v>
      </c>
      <c r="F11793" s="68" t="s">
        <v>522</v>
      </c>
      <c r="G11793" s="67" t="s">
        <v>523</v>
      </c>
      <c r="H11793" s="68" t="s">
        <v>363</v>
      </c>
      <c r="I11793" s="69">
        <v>71</v>
      </c>
      <c r="J11793" s="69">
        <v>66</v>
      </c>
      <c r="K11793" s="91"/>
      <c r="L11793" s="91"/>
    </row>
    <row r="11794" spans="2:12" x14ac:dyDescent="0.25">
      <c r="B11794" s="67" t="s">
        <v>504</v>
      </c>
      <c r="C11794" s="67" t="s">
        <v>505</v>
      </c>
      <c r="D11794" s="68" t="s">
        <v>379</v>
      </c>
      <c r="E11794" s="67" t="s">
        <v>380</v>
      </c>
      <c r="F11794" s="68" t="s">
        <v>522</v>
      </c>
      <c r="G11794" s="67" t="s">
        <v>523</v>
      </c>
      <c r="H11794" s="68" t="s">
        <v>364</v>
      </c>
      <c r="I11794" s="69">
        <v>0</v>
      </c>
      <c r="J11794" s="69">
        <v>0</v>
      </c>
      <c r="K11794" s="91"/>
      <c r="L11794" s="91"/>
    </row>
    <row r="11795" spans="2:12" x14ac:dyDescent="0.25">
      <c r="B11795" s="67" t="s">
        <v>504</v>
      </c>
      <c r="C11795" s="67" t="s">
        <v>505</v>
      </c>
      <c r="D11795" s="68" t="s">
        <v>379</v>
      </c>
      <c r="E11795" s="67" t="s">
        <v>380</v>
      </c>
      <c r="F11795" s="68" t="s">
        <v>522</v>
      </c>
      <c r="G11795" s="67" t="s">
        <v>523</v>
      </c>
      <c r="H11795" s="68" t="s">
        <v>362</v>
      </c>
      <c r="I11795" s="69">
        <v>0</v>
      </c>
      <c r="J11795" s="69">
        <v>0</v>
      </c>
      <c r="K11795" s="91"/>
      <c r="L11795" s="91"/>
    </row>
    <row r="11796" spans="2:12" x14ac:dyDescent="0.25">
      <c r="B11796" s="67" t="s">
        <v>504</v>
      </c>
      <c r="C11796" s="67" t="s">
        <v>505</v>
      </c>
      <c r="D11796" s="68" t="s">
        <v>379</v>
      </c>
      <c r="E11796" s="67" t="s">
        <v>380</v>
      </c>
      <c r="F11796" s="68" t="s">
        <v>522</v>
      </c>
      <c r="G11796" s="67" t="s">
        <v>523</v>
      </c>
      <c r="H11796" s="68" t="s">
        <v>364</v>
      </c>
      <c r="I11796" s="69">
        <v>0</v>
      </c>
      <c r="J11796" s="69">
        <v>0</v>
      </c>
      <c r="K11796" s="91"/>
      <c r="L11796" s="91"/>
    </row>
    <row r="11797" spans="2:12" x14ac:dyDescent="0.25">
      <c r="B11797" s="67" t="s">
        <v>504</v>
      </c>
      <c r="C11797" s="67" t="s">
        <v>505</v>
      </c>
      <c r="D11797" s="68" t="s">
        <v>379</v>
      </c>
      <c r="E11797" s="67" t="s">
        <v>380</v>
      </c>
      <c r="F11797" s="68" t="s">
        <v>522</v>
      </c>
      <c r="G11797" s="67" t="s">
        <v>523</v>
      </c>
      <c r="H11797" s="68" t="s">
        <v>362</v>
      </c>
      <c r="I11797" s="69">
        <v>0</v>
      </c>
      <c r="J11797" s="69">
        <v>0</v>
      </c>
      <c r="K11797" s="91"/>
      <c r="L11797" s="91"/>
    </row>
    <row r="11798" spans="2:12" x14ac:dyDescent="0.25">
      <c r="B11798" s="67" t="s">
        <v>504</v>
      </c>
      <c r="C11798" s="67" t="s">
        <v>505</v>
      </c>
      <c r="D11798" s="68" t="s">
        <v>379</v>
      </c>
      <c r="E11798" s="67" t="s">
        <v>380</v>
      </c>
      <c r="F11798" s="68" t="s">
        <v>522</v>
      </c>
      <c r="G11798" s="67" t="s">
        <v>523</v>
      </c>
      <c r="H11798" s="68" t="s">
        <v>363</v>
      </c>
      <c r="I11798" s="69">
        <v>18</v>
      </c>
      <c r="J11798" s="69">
        <v>14</v>
      </c>
      <c r="K11798" s="91"/>
      <c r="L11798" s="91"/>
    </row>
    <row r="11799" spans="2:12" x14ac:dyDescent="0.25">
      <c r="B11799" s="67" t="s">
        <v>504</v>
      </c>
      <c r="C11799" s="67" t="s">
        <v>505</v>
      </c>
      <c r="D11799" s="68" t="s">
        <v>379</v>
      </c>
      <c r="E11799" s="67" t="s">
        <v>380</v>
      </c>
      <c r="F11799" s="68" t="s">
        <v>522</v>
      </c>
      <c r="G11799" s="67" t="s">
        <v>523</v>
      </c>
      <c r="H11799" s="68" t="s">
        <v>364</v>
      </c>
      <c r="I11799" s="69">
        <v>5</v>
      </c>
      <c r="J11799" s="69">
        <v>0</v>
      </c>
      <c r="K11799" s="91"/>
      <c r="L11799" s="91"/>
    </row>
    <row r="11800" spans="2:12" x14ac:dyDescent="0.25">
      <c r="B11800" s="67" t="s">
        <v>504</v>
      </c>
      <c r="C11800" s="67" t="s">
        <v>505</v>
      </c>
      <c r="D11800" s="68" t="s">
        <v>379</v>
      </c>
      <c r="E11800" s="67" t="s">
        <v>380</v>
      </c>
      <c r="F11800" s="68" t="s">
        <v>522</v>
      </c>
      <c r="G11800" s="67" t="s">
        <v>523</v>
      </c>
      <c r="H11800" s="68" t="s">
        <v>362</v>
      </c>
      <c r="I11800" s="69">
        <v>34</v>
      </c>
      <c r="J11800" s="69">
        <v>65</v>
      </c>
      <c r="K11800" s="91"/>
      <c r="L11800" s="91"/>
    </row>
    <row r="11801" spans="2:12" x14ac:dyDescent="0.25">
      <c r="B11801" s="67" t="s">
        <v>504</v>
      </c>
      <c r="C11801" s="67" t="s">
        <v>505</v>
      </c>
      <c r="D11801" s="68" t="s">
        <v>379</v>
      </c>
      <c r="E11801" s="67" t="s">
        <v>380</v>
      </c>
      <c r="F11801" s="68" t="s">
        <v>522</v>
      </c>
      <c r="G11801" s="67" t="s">
        <v>523</v>
      </c>
      <c r="H11801" s="68" t="s">
        <v>363</v>
      </c>
      <c r="I11801" s="69">
        <v>77</v>
      </c>
      <c r="J11801" s="69">
        <v>93</v>
      </c>
      <c r="K11801" s="91"/>
      <c r="L11801" s="91"/>
    </row>
    <row r="11802" spans="2:12" x14ac:dyDescent="0.25">
      <c r="B11802" s="67" t="s">
        <v>504</v>
      </c>
      <c r="C11802" s="67" t="s">
        <v>505</v>
      </c>
      <c r="D11802" s="68" t="s">
        <v>379</v>
      </c>
      <c r="E11802" s="67" t="s">
        <v>380</v>
      </c>
      <c r="F11802" s="68" t="s">
        <v>522</v>
      </c>
      <c r="G11802" s="67" t="s">
        <v>523</v>
      </c>
      <c r="H11802" s="68" t="s">
        <v>364</v>
      </c>
      <c r="I11802" s="69">
        <v>32</v>
      </c>
      <c r="J11802" s="69">
        <v>42</v>
      </c>
      <c r="K11802" s="91"/>
      <c r="L11802" s="91"/>
    </row>
    <row r="11803" spans="2:12" x14ac:dyDescent="0.25">
      <c r="B11803" s="67" t="s">
        <v>504</v>
      </c>
      <c r="C11803" s="67" t="s">
        <v>505</v>
      </c>
      <c r="D11803" s="68" t="s">
        <v>379</v>
      </c>
      <c r="E11803" s="67" t="s">
        <v>380</v>
      </c>
      <c r="F11803" s="68" t="s">
        <v>522</v>
      </c>
      <c r="G11803" s="67" t="s">
        <v>523</v>
      </c>
      <c r="H11803" s="68" t="s">
        <v>362</v>
      </c>
      <c r="I11803" s="69">
        <v>65</v>
      </c>
      <c r="J11803" s="69">
        <v>118</v>
      </c>
      <c r="K11803" s="91"/>
      <c r="L11803" s="91"/>
    </row>
    <row r="11804" spans="2:12" x14ac:dyDescent="0.25">
      <c r="B11804" s="67" t="s">
        <v>504</v>
      </c>
      <c r="C11804" s="67" t="s">
        <v>505</v>
      </c>
      <c r="D11804" s="68" t="s">
        <v>379</v>
      </c>
      <c r="E11804" s="67" t="s">
        <v>380</v>
      </c>
      <c r="F11804" s="68" t="s">
        <v>522</v>
      </c>
      <c r="G11804" s="67" t="s">
        <v>523</v>
      </c>
      <c r="H11804" s="68" t="s">
        <v>363</v>
      </c>
      <c r="I11804" s="69">
        <v>140</v>
      </c>
      <c r="J11804" s="69">
        <v>217</v>
      </c>
      <c r="K11804" s="91"/>
      <c r="L11804" s="91"/>
    </row>
    <row r="11805" spans="2:12" x14ac:dyDescent="0.25">
      <c r="B11805" s="67" t="s">
        <v>504</v>
      </c>
      <c r="C11805" s="67" t="s">
        <v>505</v>
      </c>
      <c r="D11805" s="68" t="s">
        <v>379</v>
      </c>
      <c r="E11805" s="67" t="s">
        <v>380</v>
      </c>
      <c r="F11805" s="68" t="s">
        <v>522</v>
      </c>
      <c r="G11805" s="67" t="s">
        <v>523</v>
      </c>
      <c r="H11805" s="68" t="s">
        <v>364</v>
      </c>
      <c r="I11805" s="69">
        <v>32</v>
      </c>
      <c r="J11805" s="69">
        <v>47</v>
      </c>
      <c r="K11805" s="91"/>
      <c r="L11805" s="91"/>
    </row>
    <row r="11806" spans="2:12" x14ac:dyDescent="0.25">
      <c r="B11806" s="67" t="s">
        <v>504</v>
      </c>
      <c r="C11806" s="67" t="s">
        <v>505</v>
      </c>
      <c r="D11806" s="68" t="s">
        <v>379</v>
      </c>
      <c r="E11806" s="67" t="s">
        <v>380</v>
      </c>
      <c r="F11806" s="68" t="s">
        <v>522</v>
      </c>
      <c r="G11806" s="67" t="s">
        <v>523</v>
      </c>
      <c r="H11806" s="68" t="s">
        <v>362</v>
      </c>
      <c r="I11806" s="69">
        <v>10</v>
      </c>
      <c r="J11806" s="69">
        <v>20</v>
      </c>
      <c r="K11806" s="91"/>
      <c r="L11806" s="91"/>
    </row>
    <row r="11807" spans="2:12" x14ac:dyDescent="0.25">
      <c r="B11807" s="67" t="s">
        <v>504</v>
      </c>
      <c r="C11807" s="67" t="s">
        <v>505</v>
      </c>
      <c r="D11807" s="68" t="s">
        <v>379</v>
      </c>
      <c r="E11807" s="67" t="s">
        <v>380</v>
      </c>
      <c r="F11807" s="68" t="s">
        <v>522</v>
      </c>
      <c r="G11807" s="67" t="s">
        <v>523</v>
      </c>
      <c r="H11807" s="68" t="s">
        <v>364</v>
      </c>
      <c r="I11807" s="69">
        <v>0</v>
      </c>
      <c r="J11807" s="69">
        <v>0</v>
      </c>
      <c r="K11807" s="91"/>
      <c r="L11807" s="91"/>
    </row>
    <row r="11808" spans="2:12" x14ac:dyDescent="0.25">
      <c r="B11808" s="67" t="s">
        <v>504</v>
      </c>
      <c r="C11808" s="67" t="s">
        <v>505</v>
      </c>
      <c r="D11808" s="68" t="s">
        <v>379</v>
      </c>
      <c r="E11808" s="67" t="s">
        <v>380</v>
      </c>
      <c r="F11808" s="68" t="s">
        <v>522</v>
      </c>
      <c r="G11808" s="67" t="s">
        <v>523</v>
      </c>
      <c r="H11808" s="68" t="s">
        <v>362</v>
      </c>
      <c r="I11808" s="69">
        <v>0</v>
      </c>
      <c r="J11808" s="69">
        <v>0</v>
      </c>
      <c r="K11808" s="91"/>
      <c r="L11808" s="91"/>
    </row>
    <row r="11809" spans="2:12" x14ac:dyDescent="0.25">
      <c r="B11809" s="67" t="s">
        <v>504</v>
      </c>
      <c r="C11809" s="67" t="s">
        <v>505</v>
      </c>
      <c r="D11809" s="68" t="s">
        <v>379</v>
      </c>
      <c r="E11809" s="67" t="s">
        <v>380</v>
      </c>
      <c r="F11809" s="68" t="s">
        <v>522</v>
      </c>
      <c r="G11809" s="67" t="s">
        <v>523</v>
      </c>
      <c r="H11809" s="68" t="s">
        <v>363</v>
      </c>
      <c r="I11809" s="69">
        <v>0.3296</v>
      </c>
      <c r="J11809" s="69">
        <v>8.2400000000000001E-2</v>
      </c>
      <c r="K11809" s="91"/>
      <c r="L11809" s="91"/>
    </row>
    <row r="11810" spans="2:12" x14ac:dyDescent="0.25">
      <c r="B11810" s="67" t="s">
        <v>504</v>
      </c>
      <c r="C11810" s="67" t="s">
        <v>505</v>
      </c>
      <c r="D11810" s="68" t="s">
        <v>379</v>
      </c>
      <c r="E11810" s="67" t="s">
        <v>380</v>
      </c>
      <c r="F11810" s="68" t="s">
        <v>522</v>
      </c>
      <c r="G11810" s="67" t="s">
        <v>523</v>
      </c>
      <c r="H11810" s="68" t="s">
        <v>364</v>
      </c>
      <c r="I11810" s="69">
        <v>0</v>
      </c>
      <c r="J11810" s="69">
        <v>0</v>
      </c>
      <c r="K11810" s="91"/>
      <c r="L11810" s="91"/>
    </row>
    <row r="11811" spans="2:12" x14ac:dyDescent="0.25">
      <c r="B11811" s="67" t="s">
        <v>504</v>
      </c>
      <c r="C11811" s="67" t="s">
        <v>505</v>
      </c>
      <c r="D11811" s="68" t="s">
        <v>379</v>
      </c>
      <c r="E11811" s="67" t="s">
        <v>380</v>
      </c>
      <c r="F11811" s="68" t="s">
        <v>522</v>
      </c>
      <c r="G11811" s="67" t="s">
        <v>523</v>
      </c>
      <c r="H11811" s="68" t="s">
        <v>362</v>
      </c>
      <c r="I11811" s="69">
        <v>102</v>
      </c>
      <c r="J11811" s="69">
        <v>191</v>
      </c>
      <c r="K11811" s="91"/>
      <c r="L11811" s="91"/>
    </row>
    <row r="11812" spans="2:12" x14ac:dyDescent="0.25">
      <c r="B11812" s="67" t="s">
        <v>504</v>
      </c>
      <c r="C11812" s="67" t="s">
        <v>505</v>
      </c>
      <c r="D11812" s="68" t="s">
        <v>379</v>
      </c>
      <c r="E11812" s="67" t="s">
        <v>380</v>
      </c>
      <c r="F11812" s="68" t="s">
        <v>522</v>
      </c>
      <c r="G11812" s="67" t="s">
        <v>523</v>
      </c>
      <c r="H11812" s="68" t="s">
        <v>363</v>
      </c>
      <c r="I11812" s="69">
        <v>254</v>
      </c>
      <c r="J11812" s="69">
        <v>341</v>
      </c>
      <c r="K11812" s="91"/>
      <c r="L11812" s="91"/>
    </row>
    <row r="11813" spans="2:12" x14ac:dyDescent="0.25">
      <c r="B11813" s="67" t="s">
        <v>504</v>
      </c>
      <c r="C11813" s="67" t="s">
        <v>505</v>
      </c>
      <c r="D11813" s="68" t="s">
        <v>379</v>
      </c>
      <c r="E11813" s="67" t="s">
        <v>380</v>
      </c>
      <c r="F11813" s="68" t="s">
        <v>522</v>
      </c>
      <c r="G11813" s="67" t="s">
        <v>523</v>
      </c>
      <c r="H11813" s="68" t="s">
        <v>364</v>
      </c>
      <c r="I11813" s="69">
        <v>39</v>
      </c>
      <c r="J11813" s="69">
        <v>98</v>
      </c>
      <c r="K11813" s="91"/>
      <c r="L11813" s="91"/>
    </row>
    <row r="11814" spans="2:12" x14ac:dyDescent="0.25">
      <c r="B11814" s="67" t="s">
        <v>504</v>
      </c>
      <c r="C11814" s="67" t="s">
        <v>505</v>
      </c>
      <c r="D11814" s="68" t="s">
        <v>379</v>
      </c>
      <c r="E11814" s="67" t="s">
        <v>380</v>
      </c>
      <c r="F11814" s="68" t="s">
        <v>522</v>
      </c>
      <c r="G11814" s="67" t="s">
        <v>523</v>
      </c>
      <c r="H11814" s="68" t="s">
        <v>363</v>
      </c>
      <c r="I11814" s="69">
        <v>0</v>
      </c>
      <c r="J11814" s="69">
        <v>0</v>
      </c>
      <c r="K11814" s="91"/>
      <c r="L11814" s="91"/>
    </row>
    <row r="11815" spans="2:12" x14ac:dyDescent="0.25">
      <c r="B11815" s="67" t="s">
        <v>504</v>
      </c>
      <c r="C11815" s="67" t="s">
        <v>505</v>
      </c>
      <c r="D11815" s="68" t="s">
        <v>379</v>
      </c>
      <c r="E11815" s="67" t="s">
        <v>380</v>
      </c>
      <c r="F11815" s="68" t="s">
        <v>522</v>
      </c>
      <c r="G11815" s="67" t="s">
        <v>523</v>
      </c>
      <c r="H11815" s="68" t="s">
        <v>362</v>
      </c>
      <c r="I11815" s="69">
        <v>0</v>
      </c>
      <c r="J11815" s="69">
        <v>0</v>
      </c>
      <c r="K11815" s="91"/>
      <c r="L11815" s="91"/>
    </row>
    <row r="11816" spans="2:12" x14ac:dyDescent="0.25">
      <c r="B11816" s="67" t="s">
        <v>504</v>
      </c>
      <c r="C11816" s="67" t="s">
        <v>505</v>
      </c>
      <c r="D11816" s="68" t="s">
        <v>379</v>
      </c>
      <c r="E11816" s="67" t="s">
        <v>380</v>
      </c>
      <c r="F11816" s="68" t="s">
        <v>522</v>
      </c>
      <c r="G11816" s="67" t="s">
        <v>523</v>
      </c>
      <c r="H11816" s="68" t="s">
        <v>363</v>
      </c>
      <c r="I11816" s="69">
        <v>0</v>
      </c>
      <c r="J11816" s="69">
        <v>0</v>
      </c>
      <c r="K11816" s="91"/>
      <c r="L11816" s="91"/>
    </row>
    <row r="11817" spans="2:12" x14ac:dyDescent="0.25">
      <c r="B11817" s="67" t="s">
        <v>504</v>
      </c>
      <c r="C11817" s="67" t="s">
        <v>505</v>
      </c>
      <c r="D11817" s="68" t="s">
        <v>379</v>
      </c>
      <c r="E11817" s="67" t="s">
        <v>380</v>
      </c>
      <c r="F11817" s="68" t="s">
        <v>522</v>
      </c>
      <c r="G11817" s="67" t="s">
        <v>523</v>
      </c>
      <c r="H11817" s="68" t="s">
        <v>364</v>
      </c>
      <c r="I11817" s="69">
        <v>0</v>
      </c>
      <c r="J11817" s="69">
        <v>0</v>
      </c>
      <c r="K11817" s="91"/>
      <c r="L11817" s="91"/>
    </row>
    <row r="11818" spans="2:12" x14ac:dyDescent="0.25">
      <c r="B11818" s="67" t="s">
        <v>504</v>
      </c>
      <c r="C11818" s="67" t="s">
        <v>505</v>
      </c>
      <c r="D11818" s="68" t="s">
        <v>379</v>
      </c>
      <c r="E11818" s="67" t="s">
        <v>380</v>
      </c>
      <c r="F11818" s="68" t="s">
        <v>522</v>
      </c>
      <c r="G11818" s="67" t="s">
        <v>523</v>
      </c>
      <c r="H11818" s="68" t="s">
        <v>363</v>
      </c>
      <c r="I11818" s="69">
        <v>3</v>
      </c>
      <c r="J11818" s="69">
        <v>0</v>
      </c>
      <c r="K11818" s="91"/>
      <c r="L11818" s="91"/>
    </row>
    <row r="11819" spans="2:12" x14ac:dyDescent="0.25">
      <c r="B11819" s="67" t="s">
        <v>504</v>
      </c>
      <c r="C11819" s="67" t="s">
        <v>505</v>
      </c>
      <c r="D11819" s="68" t="s">
        <v>379</v>
      </c>
      <c r="E11819" s="67" t="s">
        <v>380</v>
      </c>
      <c r="F11819" s="68" t="s">
        <v>522</v>
      </c>
      <c r="G11819" s="67" t="s">
        <v>523</v>
      </c>
      <c r="H11819" s="68" t="s">
        <v>364</v>
      </c>
      <c r="I11819" s="69">
        <v>0</v>
      </c>
      <c r="J11819" s="69">
        <v>0</v>
      </c>
      <c r="K11819" s="91"/>
      <c r="L11819" s="91"/>
    </row>
    <row r="11820" spans="2:12" x14ac:dyDescent="0.25">
      <c r="B11820" s="67" t="s">
        <v>504</v>
      </c>
      <c r="C11820" s="67" t="s">
        <v>505</v>
      </c>
      <c r="D11820" s="68" t="s">
        <v>379</v>
      </c>
      <c r="E11820" s="67" t="s">
        <v>380</v>
      </c>
      <c r="F11820" s="68" t="s">
        <v>522</v>
      </c>
      <c r="G11820" s="67" t="s">
        <v>523</v>
      </c>
      <c r="H11820" s="68" t="s">
        <v>362</v>
      </c>
      <c r="I11820" s="69">
        <v>45</v>
      </c>
      <c r="J11820" s="69">
        <v>74</v>
      </c>
      <c r="K11820" s="91"/>
      <c r="L11820" s="91"/>
    </row>
    <row r="11821" spans="2:12" x14ac:dyDescent="0.25">
      <c r="B11821" s="67" t="s">
        <v>504</v>
      </c>
      <c r="C11821" s="67" t="s">
        <v>505</v>
      </c>
      <c r="D11821" s="68" t="s">
        <v>379</v>
      </c>
      <c r="E11821" s="67" t="s">
        <v>380</v>
      </c>
      <c r="F11821" s="68" t="s">
        <v>522</v>
      </c>
      <c r="G11821" s="67" t="s">
        <v>523</v>
      </c>
      <c r="H11821" s="68" t="s">
        <v>363</v>
      </c>
      <c r="I11821" s="69">
        <v>228</v>
      </c>
      <c r="J11821" s="69">
        <v>305</v>
      </c>
      <c r="K11821" s="91"/>
      <c r="L11821" s="91"/>
    </row>
    <row r="11822" spans="2:12" x14ac:dyDescent="0.25">
      <c r="B11822" s="67" t="s">
        <v>504</v>
      </c>
      <c r="C11822" s="67" t="s">
        <v>505</v>
      </c>
      <c r="D11822" s="68" t="s">
        <v>379</v>
      </c>
      <c r="E11822" s="67" t="s">
        <v>380</v>
      </c>
      <c r="F11822" s="68" t="s">
        <v>522</v>
      </c>
      <c r="G11822" s="67" t="s">
        <v>523</v>
      </c>
      <c r="H11822" s="68" t="s">
        <v>364</v>
      </c>
      <c r="I11822" s="69">
        <v>33</v>
      </c>
      <c r="J11822" s="69">
        <v>67</v>
      </c>
      <c r="K11822" s="91"/>
      <c r="L11822" s="91"/>
    </row>
    <row r="11823" spans="2:12" x14ac:dyDescent="0.25">
      <c r="B11823" s="67" t="s">
        <v>504</v>
      </c>
      <c r="C11823" s="67" t="s">
        <v>505</v>
      </c>
      <c r="D11823" s="68" t="s">
        <v>379</v>
      </c>
      <c r="E11823" s="67" t="s">
        <v>380</v>
      </c>
      <c r="F11823" s="68" t="s">
        <v>522</v>
      </c>
      <c r="G11823" s="67" t="s">
        <v>523</v>
      </c>
      <c r="H11823" s="68" t="s">
        <v>363</v>
      </c>
      <c r="I11823" s="69">
        <v>47</v>
      </c>
      <c r="J11823" s="69">
        <v>56</v>
      </c>
      <c r="K11823" s="91"/>
      <c r="L11823" s="91"/>
    </row>
    <row r="11824" spans="2:12" x14ac:dyDescent="0.25">
      <c r="B11824" s="67" t="s">
        <v>504</v>
      </c>
      <c r="C11824" s="67" t="s">
        <v>505</v>
      </c>
      <c r="D11824" s="68" t="s">
        <v>379</v>
      </c>
      <c r="E11824" s="67" t="s">
        <v>380</v>
      </c>
      <c r="F11824" s="68" t="s">
        <v>522</v>
      </c>
      <c r="G11824" s="67" t="s">
        <v>523</v>
      </c>
      <c r="H11824" s="68" t="s">
        <v>362</v>
      </c>
      <c r="I11824" s="69">
        <v>0</v>
      </c>
      <c r="J11824" s="69">
        <v>0</v>
      </c>
      <c r="K11824" s="91"/>
      <c r="L11824" s="91"/>
    </row>
    <row r="11825" spans="2:12" x14ac:dyDescent="0.25">
      <c r="B11825" s="67" t="s">
        <v>504</v>
      </c>
      <c r="C11825" s="67" t="s">
        <v>505</v>
      </c>
      <c r="D11825" s="68" t="s">
        <v>379</v>
      </c>
      <c r="E11825" s="67" t="s">
        <v>380</v>
      </c>
      <c r="F11825" s="68" t="s">
        <v>522</v>
      </c>
      <c r="G11825" s="67" t="s">
        <v>523</v>
      </c>
      <c r="H11825" s="68" t="s">
        <v>363</v>
      </c>
      <c r="I11825" s="69">
        <v>94</v>
      </c>
      <c r="J11825" s="69">
        <v>78</v>
      </c>
      <c r="K11825" s="91"/>
      <c r="L11825" s="91"/>
    </row>
    <row r="11826" spans="2:12" x14ac:dyDescent="0.25">
      <c r="B11826" s="67" t="s">
        <v>504</v>
      </c>
      <c r="C11826" s="67" t="s">
        <v>505</v>
      </c>
      <c r="D11826" s="68" t="s">
        <v>379</v>
      </c>
      <c r="E11826" s="67" t="s">
        <v>380</v>
      </c>
      <c r="F11826" s="68" t="s">
        <v>522</v>
      </c>
      <c r="G11826" s="67" t="s">
        <v>523</v>
      </c>
      <c r="H11826" s="68" t="s">
        <v>364</v>
      </c>
      <c r="I11826" s="69">
        <v>0</v>
      </c>
      <c r="J11826" s="69">
        <v>33</v>
      </c>
      <c r="K11826" s="91"/>
      <c r="L11826" s="91"/>
    </row>
    <row r="11827" spans="2:12" x14ac:dyDescent="0.25">
      <c r="B11827" s="67" t="s">
        <v>504</v>
      </c>
      <c r="C11827" s="67" t="s">
        <v>505</v>
      </c>
      <c r="D11827" s="68" t="s">
        <v>379</v>
      </c>
      <c r="E11827" s="67" t="s">
        <v>380</v>
      </c>
      <c r="F11827" s="68" t="s">
        <v>522</v>
      </c>
      <c r="G11827" s="67" t="s">
        <v>523</v>
      </c>
      <c r="H11827" s="68" t="s">
        <v>363</v>
      </c>
      <c r="I11827" s="69">
        <v>0</v>
      </c>
      <c r="J11827" s="69">
        <v>0</v>
      </c>
      <c r="K11827" s="91"/>
      <c r="L11827" s="91"/>
    </row>
    <row r="11828" spans="2:12" x14ac:dyDescent="0.25">
      <c r="B11828" s="67" t="s">
        <v>504</v>
      </c>
      <c r="C11828" s="67" t="s">
        <v>505</v>
      </c>
      <c r="D11828" s="68" t="s">
        <v>379</v>
      </c>
      <c r="E11828" s="67" t="s">
        <v>380</v>
      </c>
      <c r="F11828" s="68" t="s">
        <v>522</v>
      </c>
      <c r="G11828" s="67" t="s">
        <v>523</v>
      </c>
      <c r="H11828" s="68" t="s">
        <v>363</v>
      </c>
      <c r="I11828" s="69">
        <v>0</v>
      </c>
      <c r="J11828" s="69">
        <v>0</v>
      </c>
      <c r="K11828" s="91"/>
      <c r="L11828" s="91"/>
    </row>
    <row r="11829" spans="2:12" x14ac:dyDescent="0.25">
      <c r="B11829" s="67" t="s">
        <v>504</v>
      </c>
      <c r="C11829" s="67" t="s">
        <v>505</v>
      </c>
      <c r="D11829" s="68" t="s">
        <v>379</v>
      </c>
      <c r="E11829" s="67" t="s">
        <v>380</v>
      </c>
      <c r="F11829" s="68" t="s">
        <v>522</v>
      </c>
      <c r="G11829" s="67" t="s">
        <v>523</v>
      </c>
      <c r="H11829" s="68" t="s">
        <v>363</v>
      </c>
      <c r="I11829" s="69">
        <v>0</v>
      </c>
      <c r="J11829" s="69">
        <v>0</v>
      </c>
      <c r="K11829" s="91"/>
      <c r="L11829" s="91"/>
    </row>
    <row r="11830" spans="2:12" x14ac:dyDescent="0.25">
      <c r="B11830" s="67" t="s">
        <v>504</v>
      </c>
      <c r="C11830" s="67" t="s">
        <v>505</v>
      </c>
      <c r="D11830" s="68" t="s">
        <v>379</v>
      </c>
      <c r="E11830" s="67" t="s">
        <v>380</v>
      </c>
      <c r="F11830" s="68" t="s">
        <v>522</v>
      </c>
      <c r="G11830" s="67" t="s">
        <v>523</v>
      </c>
      <c r="H11830" s="68" t="s">
        <v>363</v>
      </c>
      <c r="I11830" s="69">
        <v>0</v>
      </c>
      <c r="J11830" s="69">
        <v>0</v>
      </c>
      <c r="K11830" s="91"/>
      <c r="L11830" s="91"/>
    </row>
    <row r="11831" spans="2:12" x14ac:dyDescent="0.25">
      <c r="B11831" s="67" t="s">
        <v>504</v>
      </c>
      <c r="C11831" s="67" t="s">
        <v>505</v>
      </c>
      <c r="D11831" s="68" t="s">
        <v>379</v>
      </c>
      <c r="E11831" s="67" t="s">
        <v>380</v>
      </c>
      <c r="F11831" s="68" t="s">
        <v>522</v>
      </c>
      <c r="G11831" s="67" t="s">
        <v>523</v>
      </c>
      <c r="H11831" s="68" t="s">
        <v>363</v>
      </c>
      <c r="I11831" s="69">
        <v>0</v>
      </c>
      <c r="J11831" s="69">
        <v>0</v>
      </c>
      <c r="K11831" s="91"/>
      <c r="L11831" s="91"/>
    </row>
    <row r="11832" spans="2:12" x14ac:dyDescent="0.25">
      <c r="B11832" s="67" t="s">
        <v>504</v>
      </c>
      <c r="C11832" s="67" t="s">
        <v>505</v>
      </c>
      <c r="D11832" s="68" t="s">
        <v>379</v>
      </c>
      <c r="E11832" s="67" t="s">
        <v>380</v>
      </c>
      <c r="F11832" s="68" t="s">
        <v>522</v>
      </c>
      <c r="G11832" s="67" t="s">
        <v>523</v>
      </c>
      <c r="H11832" s="68" t="s">
        <v>362</v>
      </c>
      <c r="I11832" s="69">
        <v>0</v>
      </c>
      <c r="J11832" s="69">
        <v>0</v>
      </c>
      <c r="K11832" s="91"/>
      <c r="L11832" s="91"/>
    </row>
    <row r="11833" spans="2:12" x14ac:dyDescent="0.25">
      <c r="B11833" s="67" t="s">
        <v>504</v>
      </c>
      <c r="C11833" s="67" t="s">
        <v>505</v>
      </c>
      <c r="D11833" s="68" t="s">
        <v>379</v>
      </c>
      <c r="E11833" s="67" t="s">
        <v>380</v>
      </c>
      <c r="F11833" s="68" t="s">
        <v>522</v>
      </c>
      <c r="G11833" s="67" t="s">
        <v>523</v>
      </c>
      <c r="H11833" s="68" t="s">
        <v>363</v>
      </c>
      <c r="I11833" s="69">
        <v>8</v>
      </c>
      <c r="J11833" s="69">
        <v>0</v>
      </c>
      <c r="K11833" s="91"/>
      <c r="L11833" s="91"/>
    </row>
    <row r="11834" spans="2:12" x14ac:dyDescent="0.25">
      <c r="B11834" s="67" t="s">
        <v>504</v>
      </c>
      <c r="C11834" s="67" t="s">
        <v>505</v>
      </c>
      <c r="D11834" s="68" t="s">
        <v>379</v>
      </c>
      <c r="E11834" s="67" t="s">
        <v>380</v>
      </c>
      <c r="F11834" s="68" t="s">
        <v>522</v>
      </c>
      <c r="G11834" s="67" t="s">
        <v>523</v>
      </c>
      <c r="H11834" s="68" t="s">
        <v>364</v>
      </c>
      <c r="I11834" s="69">
        <v>0</v>
      </c>
      <c r="J11834" s="69">
        <v>0</v>
      </c>
      <c r="K11834" s="91"/>
      <c r="L11834" s="91"/>
    </row>
    <row r="11835" spans="2:12" x14ac:dyDescent="0.25">
      <c r="B11835" s="67" t="s">
        <v>504</v>
      </c>
      <c r="C11835" s="67" t="s">
        <v>505</v>
      </c>
      <c r="D11835" s="68" t="s">
        <v>379</v>
      </c>
      <c r="E11835" s="67" t="s">
        <v>380</v>
      </c>
      <c r="F11835" s="68" t="s">
        <v>522</v>
      </c>
      <c r="G11835" s="67" t="s">
        <v>523</v>
      </c>
      <c r="H11835" s="68" t="s">
        <v>363</v>
      </c>
      <c r="I11835" s="69">
        <v>0</v>
      </c>
      <c r="J11835" s="69">
        <v>0</v>
      </c>
      <c r="K11835" s="91"/>
      <c r="L11835" s="91"/>
    </row>
    <row r="11836" spans="2:12" x14ac:dyDescent="0.25">
      <c r="B11836" s="67" t="s">
        <v>504</v>
      </c>
      <c r="C11836" s="67" t="s">
        <v>505</v>
      </c>
      <c r="D11836" s="68" t="s">
        <v>379</v>
      </c>
      <c r="E11836" s="67" t="s">
        <v>380</v>
      </c>
      <c r="F11836" s="68" t="s">
        <v>522</v>
      </c>
      <c r="G11836" s="67" t="s">
        <v>523</v>
      </c>
      <c r="H11836" s="68" t="s">
        <v>363</v>
      </c>
      <c r="I11836" s="69">
        <v>0</v>
      </c>
      <c r="J11836" s="69">
        <v>0</v>
      </c>
      <c r="K11836" s="91"/>
      <c r="L11836" s="91"/>
    </row>
    <row r="11837" spans="2:12" x14ac:dyDescent="0.25">
      <c r="B11837" s="67" t="s">
        <v>504</v>
      </c>
      <c r="C11837" s="67" t="s">
        <v>505</v>
      </c>
      <c r="D11837" s="68" t="s">
        <v>379</v>
      </c>
      <c r="E11837" s="67" t="s">
        <v>380</v>
      </c>
      <c r="F11837" s="68" t="s">
        <v>522</v>
      </c>
      <c r="G11837" s="67" t="s">
        <v>523</v>
      </c>
      <c r="H11837" s="68" t="s">
        <v>362</v>
      </c>
      <c r="I11837" s="69">
        <v>0</v>
      </c>
      <c r="J11837" s="69">
        <v>5</v>
      </c>
      <c r="K11837" s="91"/>
      <c r="L11837" s="91"/>
    </row>
    <row r="11838" spans="2:12" x14ac:dyDescent="0.25">
      <c r="B11838" s="67" t="s">
        <v>504</v>
      </c>
      <c r="C11838" s="67" t="s">
        <v>505</v>
      </c>
      <c r="D11838" s="68" t="s">
        <v>379</v>
      </c>
      <c r="E11838" s="67" t="s">
        <v>380</v>
      </c>
      <c r="F11838" s="68" t="s">
        <v>522</v>
      </c>
      <c r="G11838" s="67" t="s">
        <v>523</v>
      </c>
      <c r="H11838" s="68" t="s">
        <v>363</v>
      </c>
      <c r="I11838" s="69">
        <v>0</v>
      </c>
      <c r="J11838" s="69">
        <v>8</v>
      </c>
      <c r="K11838" s="91"/>
      <c r="L11838" s="91"/>
    </row>
    <row r="11839" spans="2:12" x14ac:dyDescent="0.25">
      <c r="B11839" s="67" t="s">
        <v>504</v>
      </c>
      <c r="C11839" s="67" t="s">
        <v>505</v>
      </c>
      <c r="D11839" s="68" t="s">
        <v>379</v>
      </c>
      <c r="E11839" s="67" t="s">
        <v>380</v>
      </c>
      <c r="F11839" s="68" t="s">
        <v>522</v>
      </c>
      <c r="G11839" s="67" t="s">
        <v>523</v>
      </c>
      <c r="H11839" s="68" t="s">
        <v>364</v>
      </c>
      <c r="I11839" s="69">
        <v>0</v>
      </c>
      <c r="J11839" s="69">
        <v>0</v>
      </c>
      <c r="K11839" s="91"/>
      <c r="L11839" s="91"/>
    </row>
    <row r="11840" spans="2:12" x14ac:dyDescent="0.25">
      <c r="B11840" s="67" t="s">
        <v>504</v>
      </c>
      <c r="C11840" s="67" t="s">
        <v>505</v>
      </c>
      <c r="D11840" s="68" t="s">
        <v>379</v>
      </c>
      <c r="E11840" s="67" t="s">
        <v>380</v>
      </c>
      <c r="F11840" s="68" t="s">
        <v>522</v>
      </c>
      <c r="G11840" s="67" t="s">
        <v>523</v>
      </c>
      <c r="H11840" s="68" t="s">
        <v>362</v>
      </c>
      <c r="I11840" s="69">
        <v>0</v>
      </c>
      <c r="J11840" s="69">
        <v>0</v>
      </c>
      <c r="K11840" s="91"/>
      <c r="L11840" s="91"/>
    </row>
    <row r="11841" spans="2:12" x14ac:dyDescent="0.25">
      <c r="B11841" s="67" t="s">
        <v>504</v>
      </c>
      <c r="C11841" s="67" t="s">
        <v>505</v>
      </c>
      <c r="D11841" s="68" t="s">
        <v>379</v>
      </c>
      <c r="E11841" s="67" t="s">
        <v>380</v>
      </c>
      <c r="F11841" s="68" t="s">
        <v>522</v>
      </c>
      <c r="G11841" s="67" t="s">
        <v>523</v>
      </c>
      <c r="H11841" s="68" t="s">
        <v>363</v>
      </c>
      <c r="I11841" s="69">
        <v>0</v>
      </c>
      <c r="J11841" s="69">
        <v>0</v>
      </c>
      <c r="K11841" s="91"/>
      <c r="L11841" s="91"/>
    </row>
    <row r="11842" spans="2:12" x14ac:dyDescent="0.25">
      <c r="B11842" s="67" t="s">
        <v>504</v>
      </c>
      <c r="C11842" s="67" t="s">
        <v>505</v>
      </c>
      <c r="D11842" s="68" t="s">
        <v>379</v>
      </c>
      <c r="E11842" s="67" t="s">
        <v>380</v>
      </c>
      <c r="F11842" s="68" t="s">
        <v>522</v>
      </c>
      <c r="G11842" s="67" t="s">
        <v>523</v>
      </c>
      <c r="H11842" s="68" t="s">
        <v>364</v>
      </c>
      <c r="I11842" s="69">
        <v>0</v>
      </c>
      <c r="J11842" s="69">
        <v>0</v>
      </c>
      <c r="K11842" s="91"/>
      <c r="L11842" s="91"/>
    </row>
    <row r="11843" spans="2:12" x14ac:dyDescent="0.25">
      <c r="B11843" s="67" t="s">
        <v>504</v>
      </c>
      <c r="C11843" s="67" t="s">
        <v>505</v>
      </c>
      <c r="D11843" s="68" t="s">
        <v>379</v>
      </c>
      <c r="E11843" s="67" t="s">
        <v>380</v>
      </c>
      <c r="F11843" s="68" t="s">
        <v>522</v>
      </c>
      <c r="G11843" s="67" t="s">
        <v>523</v>
      </c>
      <c r="H11843" s="68" t="s">
        <v>362</v>
      </c>
      <c r="I11843" s="69">
        <v>0</v>
      </c>
      <c r="J11843" s="69">
        <v>0</v>
      </c>
      <c r="K11843" s="91"/>
      <c r="L11843" s="91"/>
    </row>
    <row r="11844" spans="2:12" x14ac:dyDescent="0.25">
      <c r="B11844" s="67" t="s">
        <v>504</v>
      </c>
      <c r="C11844" s="67" t="s">
        <v>505</v>
      </c>
      <c r="D11844" s="68" t="s">
        <v>379</v>
      </c>
      <c r="E11844" s="67" t="s">
        <v>380</v>
      </c>
      <c r="F11844" s="68" t="s">
        <v>522</v>
      </c>
      <c r="G11844" s="67" t="s">
        <v>523</v>
      </c>
      <c r="H11844" s="68" t="s">
        <v>363</v>
      </c>
      <c r="I11844" s="69">
        <v>0</v>
      </c>
      <c r="J11844" s="69">
        <v>0</v>
      </c>
      <c r="K11844" s="91"/>
      <c r="L11844" s="91"/>
    </row>
    <row r="11845" spans="2:12" x14ac:dyDescent="0.25">
      <c r="B11845" s="67" t="s">
        <v>504</v>
      </c>
      <c r="C11845" s="67" t="s">
        <v>505</v>
      </c>
      <c r="D11845" s="68" t="s">
        <v>379</v>
      </c>
      <c r="E11845" s="67" t="s">
        <v>380</v>
      </c>
      <c r="F11845" s="68" t="s">
        <v>522</v>
      </c>
      <c r="G11845" s="67" t="s">
        <v>523</v>
      </c>
      <c r="H11845" s="68" t="s">
        <v>364</v>
      </c>
      <c r="I11845" s="69">
        <v>0</v>
      </c>
      <c r="J11845" s="69">
        <v>0</v>
      </c>
      <c r="K11845" s="91"/>
      <c r="L11845" s="91"/>
    </row>
    <row r="11846" spans="2:12" x14ac:dyDescent="0.25">
      <c r="B11846" s="67" t="s">
        <v>504</v>
      </c>
      <c r="C11846" s="67" t="s">
        <v>505</v>
      </c>
      <c r="D11846" s="68" t="s">
        <v>379</v>
      </c>
      <c r="E11846" s="67" t="s">
        <v>380</v>
      </c>
      <c r="F11846" s="68" t="s">
        <v>522</v>
      </c>
      <c r="G11846" s="67" t="s">
        <v>523</v>
      </c>
      <c r="H11846" s="68" t="s">
        <v>362</v>
      </c>
      <c r="I11846" s="69">
        <v>0</v>
      </c>
      <c r="J11846" s="69">
        <v>0</v>
      </c>
      <c r="K11846" s="91"/>
      <c r="L11846" s="91"/>
    </row>
    <row r="11847" spans="2:12" x14ac:dyDescent="0.25">
      <c r="B11847" s="67" t="s">
        <v>504</v>
      </c>
      <c r="C11847" s="67" t="s">
        <v>505</v>
      </c>
      <c r="D11847" s="68" t="s">
        <v>379</v>
      </c>
      <c r="E11847" s="67" t="s">
        <v>380</v>
      </c>
      <c r="F11847" s="68" t="s">
        <v>522</v>
      </c>
      <c r="G11847" s="67" t="s">
        <v>523</v>
      </c>
      <c r="H11847" s="68" t="s">
        <v>364</v>
      </c>
      <c r="I11847" s="69">
        <v>0</v>
      </c>
      <c r="J11847" s="69">
        <v>0</v>
      </c>
      <c r="K11847" s="91"/>
      <c r="L11847" s="91"/>
    </row>
    <row r="11848" spans="2:12" x14ac:dyDescent="0.25">
      <c r="B11848" s="67" t="s">
        <v>504</v>
      </c>
      <c r="C11848" s="67" t="s">
        <v>505</v>
      </c>
      <c r="D11848" s="68" t="s">
        <v>379</v>
      </c>
      <c r="E11848" s="67" t="s">
        <v>380</v>
      </c>
      <c r="F11848" s="68" t="s">
        <v>522</v>
      </c>
      <c r="G11848" s="67" t="s">
        <v>523</v>
      </c>
      <c r="H11848" s="68" t="s">
        <v>363</v>
      </c>
      <c r="I11848" s="69">
        <v>0</v>
      </c>
      <c r="J11848" s="69">
        <v>0</v>
      </c>
      <c r="K11848" s="91"/>
      <c r="L11848" s="91"/>
    </row>
    <row r="11849" spans="2:12" x14ac:dyDescent="0.25">
      <c r="B11849" s="67" t="s">
        <v>504</v>
      </c>
      <c r="C11849" s="67" t="s">
        <v>505</v>
      </c>
      <c r="D11849" s="68" t="s">
        <v>379</v>
      </c>
      <c r="E11849" s="67" t="s">
        <v>380</v>
      </c>
      <c r="F11849" s="68" t="s">
        <v>522</v>
      </c>
      <c r="G11849" s="67" t="s">
        <v>523</v>
      </c>
      <c r="H11849" s="68" t="s">
        <v>362</v>
      </c>
      <c r="I11849" s="69">
        <v>0</v>
      </c>
      <c r="J11849" s="69">
        <v>0</v>
      </c>
      <c r="K11849" s="91"/>
      <c r="L11849" s="91"/>
    </row>
    <row r="11850" spans="2:12" x14ac:dyDescent="0.25">
      <c r="B11850" s="67" t="s">
        <v>504</v>
      </c>
      <c r="C11850" s="67" t="s">
        <v>505</v>
      </c>
      <c r="D11850" s="68" t="s">
        <v>379</v>
      </c>
      <c r="E11850" s="67" t="s">
        <v>380</v>
      </c>
      <c r="F11850" s="68" t="s">
        <v>522</v>
      </c>
      <c r="G11850" s="67" t="s">
        <v>523</v>
      </c>
      <c r="H11850" s="68" t="s">
        <v>363</v>
      </c>
      <c r="I11850" s="69">
        <v>16.254799999999999</v>
      </c>
      <c r="J11850" s="69">
        <v>8.19</v>
      </c>
      <c r="K11850" s="91"/>
      <c r="L11850" s="91"/>
    </row>
    <row r="11851" spans="2:12" x14ac:dyDescent="0.25">
      <c r="B11851" s="67" t="s">
        <v>504</v>
      </c>
      <c r="C11851" s="67" t="s">
        <v>505</v>
      </c>
      <c r="D11851" s="68" t="s">
        <v>379</v>
      </c>
      <c r="E11851" s="67" t="s">
        <v>380</v>
      </c>
      <c r="F11851" s="68" t="s">
        <v>524</v>
      </c>
      <c r="G11851" s="67" t="s">
        <v>525</v>
      </c>
      <c r="H11851" s="68" t="s">
        <v>363</v>
      </c>
      <c r="I11851" s="69">
        <v>0</v>
      </c>
      <c r="J11851" s="69">
        <v>0</v>
      </c>
      <c r="K11851" s="91"/>
      <c r="L11851" s="91"/>
    </row>
    <row r="11852" spans="2:12" x14ac:dyDescent="0.25">
      <c r="B11852" s="67" t="s">
        <v>504</v>
      </c>
      <c r="C11852" s="67" t="s">
        <v>505</v>
      </c>
      <c r="D11852" s="68" t="s">
        <v>379</v>
      </c>
      <c r="E11852" s="67" t="s">
        <v>380</v>
      </c>
      <c r="F11852" s="68" t="s">
        <v>524</v>
      </c>
      <c r="G11852" s="67" t="s">
        <v>525</v>
      </c>
      <c r="H11852" s="68" t="s">
        <v>363</v>
      </c>
      <c r="I11852" s="69">
        <v>0</v>
      </c>
      <c r="J11852" s="69">
        <v>0</v>
      </c>
      <c r="K11852" s="91"/>
      <c r="L11852" s="91"/>
    </row>
    <row r="11853" spans="2:12" x14ac:dyDescent="0.25">
      <c r="B11853" s="67" t="s">
        <v>504</v>
      </c>
      <c r="C11853" s="67" t="s">
        <v>505</v>
      </c>
      <c r="D11853" s="68" t="s">
        <v>379</v>
      </c>
      <c r="E11853" s="67" t="s">
        <v>380</v>
      </c>
      <c r="F11853" s="68" t="s">
        <v>524</v>
      </c>
      <c r="G11853" s="67" t="s">
        <v>525</v>
      </c>
      <c r="H11853" s="68" t="s">
        <v>362</v>
      </c>
      <c r="I11853" s="69">
        <v>53</v>
      </c>
      <c r="J11853" s="69">
        <v>90</v>
      </c>
      <c r="K11853" s="91"/>
      <c r="L11853" s="91"/>
    </row>
    <row r="11854" spans="2:12" x14ac:dyDescent="0.25">
      <c r="B11854" s="67" t="s">
        <v>504</v>
      </c>
      <c r="C11854" s="67" t="s">
        <v>505</v>
      </c>
      <c r="D11854" s="68" t="s">
        <v>379</v>
      </c>
      <c r="E11854" s="67" t="s">
        <v>380</v>
      </c>
      <c r="F11854" s="68" t="s">
        <v>524</v>
      </c>
      <c r="G11854" s="67" t="s">
        <v>525</v>
      </c>
      <c r="H11854" s="68" t="s">
        <v>363</v>
      </c>
      <c r="I11854" s="69">
        <v>0</v>
      </c>
      <c r="J11854" s="69">
        <v>0</v>
      </c>
      <c r="K11854" s="91"/>
      <c r="L11854" s="91"/>
    </row>
    <row r="11855" spans="2:12" x14ac:dyDescent="0.25">
      <c r="B11855" s="67" t="s">
        <v>504</v>
      </c>
      <c r="C11855" s="67" t="s">
        <v>505</v>
      </c>
      <c r="D11855" s="68" t="s">
        <v>379</v>
      </c>
      <c r="E11855" s="67" t="s">
        <v>380</v>
      </c>
      <c r="F11855" s="68" t="s">
        <v>524</v>
      </c>
      <c r="G11855" s="67" t="s">
        <v>525</v>
      </c>
      <c r="H11855" s="68" t="s">
        <v>364</v>
      </c>
      <c r="I11855" s="69">
        <v>6</v>
      </c>
      <c r="J11855" s="69">
        <v>0</v>
      </c>
      <c r="K11855" s="91"/>
      <c r="L11855" s="91"/>
    </row>
    <row r="11856" spans="2:12" x14ac:dyDescent="0.25">
      <c r="B11856" s="67" t="s">
        <v>504</v>
      </c>
      <c r="C11856" s="67" t="s">
        <v>505</v>
      </c>
      <c r="D11856" s="68" t="s">
        <v>379</v>
      </c>
      <c r="E11856" s="67" t="s">
        <v>380</v>
      </c>
      <c r="F11856" s="68" t="s">
        <v>524</v>
      </c>
      <c r="G11856" s="67" t="s">
        <v>525</v>
      </c>
      <c r="H11856" s="68" t="s">
        <v>362</v>
      </c>
      <c r="I11856" s="69">
        <v>0</v>
      </c>
      <c r="J11856" s="69">
        <v>0</v>
      </c>
      <c r="K11856" s="91"/>
      <c r="L11856" s="91"/>
    </row>
    <row r="11857" spans="2:12" x14ac:dyDescent="0.25">
      <c r="B11857" s="67" t="s">
        <v>504</v>
      </c>
      <c r="C11857" s="67" t="s">
        <v>505</v>
      </c>
      <c r="D11857" s="68" t="s">
        <v>379</v>
      </c>
      <c r="E11857" s="67" t="s">
        <v>380</v>
      </c>
      <c r="F11857" s="68" t="s">
        <v>524</v>
      </c>
      <c r="G11857" s="67" t="s">
        <v>525</v>
      </c>
      <c r="H11857" s="68" t="s">
        <v>363</v>
      </c>
      <c r="I11857" s="69">
        <v>0</v>
      </c>
      <c r="J11857" s="69">
        <v>25</v>
      </c>
      <c r="K11857" s="91"/>
      <c r="L11857" s="91"/>
    </row>
    <row r="11858" spans="2:12" x14ac:dyDescent="0.25">
      <c r="B11858" s="67" t="s">
        <v>504</v>
      </c>
      <c r="C11858" s="67" t="s">
        <v>505</v>
      </c>
      <c r="D11858" s="68" t="s">
        <v>379</v>
      </c>
      <c r="E11858" s="67" t="s">
        <v>380</v>
      </c>
      <c r="F11858" s="68" t="s">
        <v>524</v>
      </c>
      <c r="G11858" s="67" t="s">
        <v>525</v>
      </c>
      <c r="H11858" s="68" t="s">
        <v>364</v>
      </c>
      <c r="I11858" s="69">
        <v>0</v>
      </c>
      <c r="J11858" s="69">
        <v>0</v>
      </c>
      <c r="K11858" s="91"/>
      <c r="L11858" s="91"/>
    </row>
    <row r="11859" spans="2:12" x14ac:dyDescent="0.25">
      <c r="B11859" s="67" t="s">
        <v>504</v>
      </c>
      <c r="C11859" s="67" t="s">
        <v>505</v>
      </c>
      <c r="D11859" s="68" t="s">
        <v>379</v>
      </c>
      <c r="E11859" s="67" t="s">
        <v>380</v>
      </c>
      <c r="F11859" s="68" t="s">
        <v>524</v>
      </c>
      <c r="G11859" s="67" t="s">
        <v>525</v>
      </c>
      <c r="H11859" s="68" t="s">
        <v>363</v>
      </c>
      <c r="I11859" s="69">
        <v>0</v>
      </c>
      <c r="J11859" s="69">
        <v>0</v>
      </c>
      <c r="K11859" s="91"/>
      <c r="L11859" s="91"/>
    </row>
    <row r="11860" spans="2:12" x14ac:dyDescent="0.25">
      <c r="B11860" s="67" t="s">
        <v>504</v>
      </c>
      <c r="C11860" s="67" t="s">
        <v>505</v>
      </c>
      <c r="D11860" s="68" t="s">
        <v>379</v>
      </c>
      <c r="E11860" s="67" t="s">
        <v>380</v>
      </c>
      <c r="F11860" s="68" t="s">
        <v>524</v>
      </c>
      <c r="G11860" s="67" t="s">
        <v>525</v>
      </c>
      <c r="H11860" s="68" t="s">
        <v>362</v>
      </c>
      <c r="I11860" s="69">
        <v>0</v>
      </c>
      <c r="J11860" s="69">
        <v>0</v>
      </c>
      <c r="K11860" s="91"/>
      <c r="L11860" s="91"/>
    </row>
    <row r="11861" spans="2:12" x14ac:dyDescent="0.25">
      <c r="B11861" s="67" t="s">
        <v>504</v>
      </c>
      <c r="C11861" s="67" t="s">
        <v>505</v>
      </c>
      <c r="D11861" s="68" t="s">
        <v>379</v>
      </c>
      <c r="E11861" s="67" t="s">
        <v>380</v>
      </c>
      <c r="F11861" s="68" t="s">
        <v>524</v>
      </c>
      <c r="G11861" s="67" t="s">
        <v>525</v>
      </c>
      <c r="H11861" s="68" t="s">
        <v>363</v>
      </c>
      <c r="I11861" s="69">
        <v>0</v>
      </c>
      <c r="J11861" s="69">
        <v>0</v>
      </c>
      <c r="K11861" s="91"/>
      <c r="L11861" s="91"/>
    </row>
    <row r="11862" spans="2:12" x14ac:dyDescent="0.25">
      <c r="B11862" s="67" t="s">
        <v>504</v>
      </c>
      <c r="C11862" s="67" t="s">
        <v>505</v>
      </c>
      <c r="D11862" s="68" t="s">
        <v>379</v>
      </c>
      <c r="E11862" s="67" t="s">
        <v>380</v>
      </c>
      <c r="F11862" s="68" t="s">
        <v>524</v>
      </c>
      <c r="G11862" s="67" t="s">
        <v>525</v>
      </c>
      <c r="H11862" s="68" t="s">
        <v>362</v>
      </c>
      <c r="I11862" s="69">
        <v>67</v>
      </c>
      <c r="J11862" s="69">
        <v>106</v>
      </c>
      <c r="K11862" s="91"/>
      <c r="L11862" s="91"/>
    </row>
    <row r="11863" spans="2:12" x14ac:dyDescent="0.25">
      <c r="B11863" s="67" t="s">
        <v>504</v>
      </c>
      <c r="C11863" s="67" t="s">
        <v>505</v>
      </c>
      <c r="D11863" s="68" t="s">
        <v>379</v>
      </c>
      <c r="E11863" s="67" t="s">
        <v>380</v>
      </c>
      <c r="F11863" s="68" t="s">
        <v>524</v>
      </c>
      <c r="G11863" s="67" t="s">
        <v>525</v>
      </c>
      <c r="H11863" s="68" t="s">
        <v>363</v>
      </c>
      <c r="I11863" s="69">
        <v>24</v>
      </c>
      <c r="J11863" s="69">
        <v>16</v>
      </c>
      <c r="K11863" s="91"/>
      <c r="L11863" s="91"/>
    </row>
    <row r="11864" spans="2:12" x14ac:dyDescent="0.25">
      <c r="B11864" s="67" t="s">
        <v>504</v>
      </c>
      <c r="C11864" s="67" t="s">
        <v>505</v>
      </c>
      <c r="D11864" s="68" t="s">
        <v>379</v>
      </c>
      <c r="E11864" s="67" t="s">
        <v>380</v>
      </c>
      <c r="F11864" s="68" t="s">
        <v>524</v>
      </c>
      <c r="G11864" s="67" t="s">
        <v>525</v>
      </c>
      <c r="H11864" s="68" t="s">
        <v>364</v>
      </c>
      <c r="I11864" s="69">
        <v>30</v>
      </c>
      <c r="J11864" s="69">
        <v>0</v>
      </c>
      <c r="K11864" s="91"/>
      <c r="L11864" s="91"/>
    </row>
    <row r="11865" spans="2:12" x14ac:dyDescent="0.25">
      <c r="B11865" s="67" t="s">
        <v>504</v>
      </c>
      <c r="C11865" s="67" t="s">
        <v>505</v>
      </c>
      <c r="D11865" s="68" t="s">
        <v>379</v>
      </c>
      <c r="E11865" s="67" t="s">
        <v>380</v>
      </c>
      <c r="F11865" s="68" t="s">
        <v>524</v>
      </c>
      <c r="G11865" s="67" t="s">
        <v>525</v>
      </c>
      <c r="H11865" s="68" t="s">
        <v>362</v>
      </c>
      <c r="I11865" s="69">
        <v>0</v>
      </c>
      <c r="J11865" s="69">
        <v>0</v>
      </c>
      <c r="K11865" s="91"/>
      <c r="L11865" s="91"/>
    </row>
    <row r="11866" spans="2:12" x14ac:dyDescent="0.25">
      <c r="B11866" s="67" t="s">
        <v>504</v>
      </c>
      <c r="C11866" s="67" t="s">
        <v>505</v>
      </c>
      <c r="D11866" s="68" t="s">
        <v>379</v>
      </c>
      <c r="E11866" s="67" t="s">
        <v>380</v>
      </c>
      <c r="F11866" s="68" t="s">
        <v>524</v>
      </c>
      <c r="G11866" s="67" t="s">
        <v>525</v>
      </c>
      <c r="H11866" s="68" t="s">
        <v>363</v>
      </c>
      <c r="I11866" s="69">
        <v>0</v>
      </c>
      <c r="J11866" s="69">
        <v>0</v>
      </c>
      <c r="K11866" s="91"/>
      <c r="L11866" s="91"/>
    </row>
    <row r="11867" spans="2:12" x14ac:dyDescent="0.25">
      <c r="B11867" s="67" t="s">
        <v>504</v>
      </c>
      <c r="C11867" s="67" t="s">
        <v>505</v>
      </c>
      <c r="D11867" s="68" t="s">
        <v>379</v>
      </c>
      <c r="E11867" s="67" t="s">
        <v>380</v>
      </c>
      <c r="F11867" s="68" t="s">
        <v>524</v>
      </c>
      <c r="G11867" s="67" t="s">
        <v>525</v>
      </c>
      <c r="H11867" s="68" t="s">
        <v>364</v>
      </c>
      <c r="I11867" s="69">
        <v>0</v>
      </c>
      <c r="J11867" s="69">
        <v>0</v>
      </c>
      <c r="K11867" s="91"/>
      <c r="L11867" s="91"/>
    </row>
    <row r="11868" spans="2:12" x14ac:dyDescent="0.25">
      <c r="B11868" s="67" t="s">
        <v>504</v>
      </c>
      <c r="C11868" s="67" t="s">
        <v>505</v>
      </c>
      <c r="D11868" s="68" t="s">
        <v>379</v>
      </c>
      <c r="E11868" s="67" t="s">
        <v>380</v>
      </c>
      <c r="F11868" s="68" t="s">
        <v>524</v>
      </c>
      <c r="G11868" s="67" t="s">
        <v>525</v>
      </c>
      <c r="H11868" s="68" t="s">
        <v>362</v>
      </c>
      <c r="I11868" s="69">
        <v>0</v>
      </c>
      <c r="J11868" s="69">
        <v>0</v>
      </c>
      <c r="K11868" s="91"/>
      <c r="L11868" s="91"/>
    </row>
    <row r="11869" spans="2:12" x14ac:dyDescent="0.25">
      <c r="B11869" s="67" t="s">
        <v>504</v>
      </c>
      <c r="C11869" s="67" t="s">
        <v>505</v>
      </c>
      <c r="D11869" s="68" t="s">
        <v>379</v>
      </c>
      <c r="E11869" s="67" t="s">
        <v>380</v>
      </c>
      <c r="F11869" s="68" t="s">
        <v>524</v>
      </c>
      <c r="G11869" s="67" t="s">
        <v>525</v>
      </c>
      <c r="H11869" s="68" t="s">
        <v>363</v>
      </c>
      <c r="I11869" s="69">
        <v>21</v>
      </c>
      <c r="J11869" s="69">
        <v>12</v>
      </c>
      <c r="K11869" s="91"/>
      <c r="L11869" s="91"/>
    </row>
    <row r="11870" spans="2:12" x14ac:dyDescent="0.25">
      <c r="B11870" s="67" t="s">
        <v>504</v>
      </c>
      <c r="C11870" s="67" t="s">
        <v>505</v>
      </c>
      <c r="D11870" s="68" t="s">
        <v>379</v>
      </c>
      <c r="E11870" s="67" t="s">
        <v>380</v>
      </c>
      <c r="F11870" s="68" t="s">
        <v>524</v>
      </c>
      <c r="G11870" s="67" t="s">
        <v>525</v>
      </c>
      <c r="H11870" s="68" t="s">
        <v>364</v>
      </c>
      <c r="I11870" s="69">
        <v>16</v>
      </c>
      <c r="J11870" s="69">
        <v>0</v>
      </c>
      <c r="K11870" s="91"/>
      <c r="L11870" s="91"/>
    </row>
    <row r="11871" spans="2:12" x14ac:dyDescent="0.25">
      <c r="B11871" s="67" t="s">
        <v>504</v>
      </c>
      <c r="C11871" s="67" t="s">
        <v>505</v>
      </c>
      <c r="D11871" s="68" t="s">
        <v>379</v>
      </c>
      <c r="E11871" s="67" t="s">
        <v>380</v>
      </c>
      <c r="F11871" s="68" t="s">
        <v>524</v>
      </c>
      <c r="G11871" s="67" t="s">
        <v>525</v>
      </c>
      <c r="H11871" s="68" t="s">
        <v>364</v>
      </c>
      <c r="I11871" s="69">
        <v>0</v>
      </c>
      <c r="J11871" s="69">
        <v>0</v>
      </c>
      <c r="K11871" s="91"/>
      <c r="L11871" s="91"/>
    </row>
    <row r="11872" spans="2:12" x14ac:dyDescent="0.25">
      <c r="B11872" s="67" t="s">
        <v>504</v>
      </c>
      <c r="C11872" s="67" t="s">
        <v>505</v>
      </c>
      <c r="D11872" s="68" t="s">
        <v>379</v>
      </c>
      <c r="E11872" s="67" t="s">
        <v>380</v>
      </c>
      <c r="F11872" s="68" t="s">
        <v>524</v>
      </c>
      <c r="G11872" s="67" t="s">
        <v>525</v>
      </c>
      <c r="H11872" s="68" t="s">
        <v>362</v>
      </c>
      <c r="I11872" s="69">
        <v>108</v>
      </c>
      <c r="J11872" s="69">
        <v>145</v>
      </c>
      <c r="K11872" s="91"/>
      <c r="L11872" s="91"/>
    </row>
    <row r="11873" spans="2:12" x14ac:dyDescent="0.25">
      <c r="B11873" s="67" t="s">
        <v>504</v>
      </c>
      <c r="C11873" s="67" t="s">
        <v>505</v>
      </c>
      <c r="D11873" s="68" t="s">
        <v>379</v>
      </c>
      <c r="E11873" s="67" t="s">
        <v>380</v>
      </c>
      <c r="F11873" s="68" t="s">
        <v>524</v>
      </c>
      <c r="G11873" s="67" t="s">
        <v>525</v>
      </c>
      <c r="H11873" s="68" t="s">
        <v>363</v>
      </c>
      <c r="I11873" s="69">
        <v>62</v>
      </c>
      <c r="J11873" s="69">
        <v>79</v>
      </c>
      <c r="K11873" s="91"/>
      <c r="L11873" s="91"/>
    </row>
    <row r="11874" spans="2:12" x14ac:dyDescent="0.25">
      <c r="B11874" s="67" t="s">
        <v>504</v>
      </c>
      <c r="C11874" s="67" t="s">
        <v>505</v>
      </c>
      <c r="D11874" s="68" t="s">
        <v>379</v>
      </c>
      <c r="E11874" s="67" t="s">
        <v>380</v>
      </c>
      <c r="F11874" s="68" t="s">
        <v>524</v>
      </c>
      <c r="G11874" s="67" t="s">
        <v>525</v>
      </c>
      <c r="H11874" s="68" t="s">
        <v>364</v>
      </c>
      <c r="I11874" s="69">
        <v>49</v>
      </c>
      <c r="J11874" s="69">
        <v>61</v>
      </c>
      <c r="K11874" s="91"/>
      <c r="L11874" s="91"/>
    </row>
    <row r="11875" spans="2:12" x14ac:dyDescent="0.25">
      <c r="B11875" s="67" t="s">
        <v>504</v>
      </c>
      <c r="C11875" s="67" t="s">
        <v>505</v>
      </c>
      <c r="D11875" s="68" t="s">
        <v>379</v>
      </c>
      <c r="E11875" s="67" t="s">
        <v>380</v>
      </c>
      <c r="F11875" s="68" t="s">
        <v>524</v>
      </c>
      <c r="G11875" s="67" t="s">
        <v>525</v>
      </c>
      <c r="H11875" s="68" t="s">
        <v>362</v>
      </c>
      <c r="I11875" s="69">
        <v>544</v>
      </c>
      <c r="J11875" s="69">
        <v>690</v>
      </c>
      <c r="K11875" s="91"/>
      <c r="L11875" s="91"/>
    </row>
    <row r="11876" spans="2:12" x14ac:dyDescent="0.25">
      <c r="B11876" s="67" t="s">
        <v>504</v>
      </c>
      <c r="C11876" s="67" t="s">
        <v>505</v>
      </c>
      <c r="D11876" s="68" t="s">
        <v>379</v>
      </c>
      <c r="E11876" s="67" t="s">
        <v>380</v>
      </c>
      <c r="F11876" s="68" t="s">
        <v>524</v>
      </c>
      <c r="G11876" s="67" t="s">
        <v>525</v>
      </c>
      <c r="H11876" s="68" t="s">
        <v>363</v>
      </c>
      <c r="I11876" s="69">
        <v>672</v>
      </c>
      <c r="J11876" s="69">
        <v>728</v>
      </c>
      <c r="K11876" s="91"/>
      <c r="L11876" s="91"/>
    </row>
    <row r="11877" spans="2:12" x14ac:dyDescent="0.25">
      <c r="B11877" s="67" t="s">
        <v>504</v>
      </c>
      <c r="C11877" s="67" t="s">
        <v>505</v>
      </c>
      <c r="D11877" s="68" t="s">
        <v>379</v>
      </c>
      <c r="E11877" s="67" t="s">
        <v>380</v>
      </c>
      <c r="F11877" s="68" t="s">
        <v>524</v>
      </c>
      <c r="G11877" s="67" t="s">
        <v>525</v>
      </c>
      <c r="H11877" s="68" t="s">
        <v>364</v>
      </c>
      <c r="I11877" s="69">
        <v>266</v>
      </c>
      <c r="J11877" s="69">
        <v>351</v>
      </c>
      <c r="K11877" s="91"/>
      <c r="L11877" s="91"/>
    </row>
    <row r="11878" spans="2:12" x14ac:dyDescent="0.25">
      <c r="B11878" s="67" t="s">
        <v>504</v>
      </c>
      <c r="C11878" s="67" t="s">
        <v>505</v>
      </c>
      <c r="D11878" s="68" t="s">
        <v>379</v>
      </c>
      <c r="E11878" s="67" t="s">
        <v>380</v>
      </c>
      <c r="F11878" s="68" t="s">
        <v>524</v>
      </c>
      <c r="G11878" s="67" t="s">
        <v>525</v>
      </c>
      <c r="H11878" s="68" t="s">
        <v>363</v>
      </c>
      <c r="I11878" s="69">
        <v>0</v>
      </c>
      <c r="J11878" s="69">
        <v>0</v>
      </c>
      <c r="K11878" s="91"/>
      <c r="L11878" s="91"/>
    </row>
    <row r="11879" spans="2:12" x14ac:dyDescent="0.25">
      <c r="B11879" s="67" t="s">
        <v>504</v>
      </c>
      <c r="C11879" s="67" t="s">
        <v>505</v>
      </c>
      <c r="D11879" s="68" t="s">
        <v>379</v>
      </c>
      <c r="E11879" s="67" t="s">
        <v>380</v>
      </c>
      <c r="F11879" s="68" t="s">
        <v>524</v>
      </c>
      <c r="G11879" s="67" t="s">
        <v>525</v>
      </c>
      <c r="H11879" s="68" t="s">
        <v>362</v>
      </c>
      <c r="I11879" s="69">
        <v>114</v>
      </c>
      <c r="J11879" s="69">
        <v>129</v>
      </c>
      <c r="K11879" s="91"/>
      <c r="L11879" s="91"/>
    </row>
    <row r="11880" spans="2:12" x14ac:dyDescent="0.25">
      <c r="B11880" s="67" t="s">
        <v>504</v>
      </c>
      <c r="C11880" s="67" t="s">
        <v>505</v>
      </c>
      <c r="D11880" s="68" t="s">
        <v>379</v>
      </c>
      <c r="E11880" s="67" t="s">
        <v>380</v>
      </c>
      <c r="F11880" s="68" t="s">
        <v>524</v>
      </c>
      <c r="G11880" s="67" t="s">
        <v>525</v>
      </c>
      <c r="H11880" s="68" t="s">
        <v>363</v>
      </c>
      <c r="I11880" s="69">
        <v>165</v>
      </c>
      <c r="J11880" s="69">
        <v>215</v>
      </c>
      <c r="K11880" s="91"/>
      <c r="L11880" s="91"/>
    </row>
    <row r="11881" spans="2:12" x14ac:dyDescent="0.25">
      <c r="B11881" s="67" t="s">
        <v>504</v>
      </c>
      <c r="C11881" s="67" t="s">
        <v>505</v>
      </c>
      <c r="D11881" s="68" t="s">
        <v>379</v>
      </c>
      <c r="E11881" s="67" t="s">
        <v>380</v>
      </c>
      <c r="F11881" s="68" t="s">
        <v>524</v>
      </c>
      <c r="G11881" s="67" t="s">
        <v>525</v>
      </c>
      <c r="H11881" s="68" t="s">
        <v>364</v>
      </c>
      <c r="I11881" s="69">
        <v>42</v>
      </c>
      <c r="J11881" s="69">
        <v>45</v>
      </c>
      <c r="K11881" s="91"/>
      <c r="L11881" s="91"/>
    </row>
    <row r="11882" spans="2:12" x14ac:dyDescent="0.25">
      <c r="B11882" s="67" t="s">
        <v>504</v>
      </c>
      <c r="C11882" s="67" t="s">
        <v>505</v>
      </c>
      <c r="D11882" s="68" t="s">
        <v>379</v>
      </c>
      <c r="E11882" s="67" t="s">
        <v>380</v>
      </c>
      <c r="F11882" s="68" t="s">
        <v>524</v>
      </c>
      <c r="G11882" s="67" t="s">
        <v>525</v>
      </c>
      <c r="H11882" s="68" t="s">
        <v>362</v>
      </c>
      <c r="I11882" s="69">
        <v>0</v>
      </c>
      <c r="J11882" s="69">
        <v>0</v>
      </c>
      <c r="K11882" s="91"/>
      <c r="L11882" s="91"/>
    </row>
    <row r="11883" spans="2:12" x14ac:dyDescent="0.25">
      <c r="B11883" s="67" t="s">
        <v>504</v>
      </c>
      <c r="C11883" s="67" t="s">
        <v>505</v>
      </c>
      <c r="D11883" s="68" t="s">
        <v>379</v>
      </c>
      <c r="E11883" s="67" t="s">
        <v>380</v>
      </c>
      <c r="F11883" s="68" t="s">
        <v>524</v>
      </c>
      <c r="G11883" s="67" t="s">
        <v>525</v>
      </c>
      <c r="H11883" s="68" t="s">
        <v>363</v>
      </c>
      <c r="I11883" s="69">
        <v>39</v>
      </c>
      <c r="J11883" s="69">
        <v>61</v>
      </c>
      <c r="K11883" s="91"/>
      <c r="L11883" s="91"/>
    </row>
    <row r="11884" spans="2:12" x14ac:dyDescent="0.25">
      <c r="B11884" s="67" t="s">
        <v>504</v>
      </c>
      <c r="C11884" s="67" t="s">
        <v>505</v>
      </c>
      <c r="D11884" s="68" t="s">
        <v>379</v>
      </c>
      <c r="E11884" s="67" t="s">
        <v>380</v>
      </c>
      <c r="F11884" s="68" t="s">
        <v>524</v>
      </c>
      <c r="G11884" s="67" t="s">
        <v>525</v>
      </c>
      <c r="H11884" s="68" t="s">
        <v>364</v>
      </c>
      <c r="I11884" s="69">
        <v>0</v>
      </c>
      <c r="J11884" s="69">
        <v>0</v>
      </c>
      <c r="K11884" s="91"/>
      <c r="L11884" s="91"/>
    </row>
    <row r="11885" spans="2:12" x14ac:dyDescent="0.25">
      <c r="B11885" s="67" t="s">
        <v>504</v>
      </c>
      <c r="C11885" s="67" t="s">
        <v>505</v>
      </c>
      <c r="D11885" s="68" t="s">
        <v>379</v>
      </c>
      <c r="E11885" s="67" t="s">
        <v>380</v>
      </c>
      <c r="F11885" s="68" t="s">
        <v>524</v>
      </c>
      <c r="G11885" s="67" t="s">
        <v>525</v>
      </c>
      <c r="H11885" s="68" t="s">
        <v>362</v>
      </c>
      <c r="I11885" s="69">
        <v>21</v>
      </c>
      <c r="J11885" s="69">
        <v>31</v>
      </c>
      <c r="K11885" s="91"/>
      <c r="L11885" s="91"/>
    </row>
    <row r="11886" spans="2:12" x14ac:dyDescent="0.25">
      <c r="B11886" s="67" t="s">
        <v>504</v>
      </c>
      <c r="C11886" s="67" t="s">
        <v>505</v>
      </c>
      <c r="D11886" s="68" t="s">
        <v>379</v>
      </c>
      <c r="E11886" s="67" t="s">
        <v>380</v>
      </c>
      <c r="F11886" s="68" t="s">
        <v>524</v>
      </c>
      <c r="G11886" s="67" t="s">
        <v>525</v>
      </c>
      <c r="H11886" s="68" t="s">
        <v>363</v>
      </c>
      <c r="I11886" s="69">
        <v>42</v>
      </c>
      <c r="J11886" s="69">
        <v>50</v>
      </c>
      <c r="K11886" s="91"/>
      <c r="L11886" s="91"/>
    </row>
    <row r="11887" spans="2:12" x14ac:dyDescent="0.25">
      <c r="B11887" s="67" t="s">
        <v>504</v>
      </c>
      <c r="C11887" s="67" t="s">
        <v>505</v>
      </c>
      <c r="D11887" s="68" t="s">
        <v>379</v>
      </c>
      <c r="E11887" s="67" t="s">
        <v>380</v>
      </c>
      <c r="F11887" s="68" t="s">
        <v>524</v>
      </c>
      <c r="G11887" s="67" t="s">
        <v>525</v>
      </c>
      <c r="H11887" s="68" t="s">
        <v>364</v>
      </c>
      <c r="I11887" s="69">
        <v>62</v>
      </c>
      <c r="J11887" s="69">
        <v>64</v>
      </c>
      <c r="K11887" s="91"/>
      <c r="L11887" s="91"/>
    </row>
    <row r="11888" spans="2:12" x14ac:dyDescent="0.25">
      <c r="B11888" s="67" t="s">
        <v>504</v>
      </c>
      <c r="C11888" s="67" t="s">
        <v>505</v>
      </c>
      <c r="D11888" s="68" t="s">
        <v>379</v>
      </c>
      <c r="E11888" s="67" t="s">
        <v>380</v>
      </c>
      <c r="F11888" s="68" t="s">
        <v>524</v>
      </c>
      <c r="G11888" s="67" t="s">
        <v>525</v>
      </c>
      <c r="H11888" s="68" t="s">
        <v>362</v>
      </c>
      <c r="I11888" s="69">
        <v>0</v>
      </c>
      <c r="J11888" s="69">
        <v>0</v>
      </c>
      <c r="K11888" s="91"/>
      <c r="L11888" s="91"/>
    </row>
    <row r="11889" spans="2:12" x14ac:dyDescent="0.25">
      <c r="B11889" s="67" t="s">
        <v>504</v>
      </c>
      <c r="C11889" s="67" t="s">
        <v>505</v>
      </c>
      <c r="D11889" s="68" t="s">
        <v>379</v>
      </c>
      <c r="E11889" s="67" t="s">
        <v>380</v>
      </c>
      <c r="F11889" s="68" t="s">
        <v>524</v>
      </c>
      <c r="G11889" s="67" t="s">
        <v>525</v>
      </c>
      <c r="H11889" s="68" t="s">
        <v>363</v>
      </c>
      <c r="I11889" s="69">
        <v>55</v>
      </c>
      <c r="J11889" s="69">
        <v>64</v>
      </c>
      <c r="K11889" s="91"/>
      <c r="L11889" s="91"/>
    </row>
    <row r="11890" spans="2:12" x14ac:dyDescent="0.25">
      <c r="B11890" s="67" t="s">
        <v>504</v>
      </c>
      <c r="C11890" s="67" t="s">
        <v>505</v>
      </c>
      <c r="D11890" s="68" t="s">
        <v>379</v>
      </c>
      <c r="E11890" s="67" t="s">
        <v>380</v>
      </c>
      <c r="F11890" s="68" t="s">
        <v>524</v>
      </c>
      <c r="G11890" s="67" t="s">
        <v>525</v>
      </c>
      <c r="H11890" s="68" t="s">
        <v>364</v>
      </c>
      <c r="I11890" s="69">
        <v>15</v>
      </c>
      <c r="J11890" s="69">
        <v>9</v>
      </c>
      <c r="K11890" s="91"/>
      <c r="L11890" s="91"/>
    </row>
    <row r="11891" spans="2:12" x14ac:dyDescent="0.25">
      <c r="B11891" s="67" t="s">
        <v>504</v>
      </c>
      <c r="C11891" s="67" t="s">
        <v>505</v>
      </c>
      <c r="D11891" s="68" t="s">
        <v>379</v>
      </c>
      <c r="E11891" s="67" t="s">
        <v>380</v>
      </c>
      <c r="F11891" s="68" t="s">
        <v>524</v>
      </c>
      <c r="G11891" s="67" t="s">
        <v>525</v>
      </c>
      <c r="H11891" s="68" t="s">
        <v>362</v>
      </c>
      <c r="I11891" s="69">
        <v>0</v>
      </c>
      <c r="J11891" s="69">
        <v>0</v>
      </c>
      <c r="K11891" s="91"/>
      <c r="L11891" s="91"/>
    </row>
    <row r="11892" spans="2:12" x14ac:dyDescent="0.25">
      <c r="B11892" s="67" t="s">
        <v>504</v>
      </c>
      <c r="C11892" s="67" t="s">
        <v>505</v>
      </c>
      <c r="D11892" s="68" t="s">
        <v>379</v>
      </c>
      <c r="E11892" s="67" t="s">
        <v>380</v>
      </c>
      <c r="F11892" s="68" t="s">
        <v>524</v>
      </c>
      <c r="G11892" s="67" t="s">
        <v>525</v>
      </c>
      <c r="H11892" s="68" t="s">
        <v>363</v>
      </c>
      <c r="I11892" s="69">
        <v>10</v>
      </c>
      <c r="J11892" s="69">
        <v>13</v>
      </c>
      <c r="K11892" s="91"/>
      <c r="L11892" s="91"/>
    </row>
    <row r="11893" spans="2:12" x14ac:dyDescent="0.25">
      <c r="B11893" s="67" t="s">
        <v>504</v>
      </c>
      <c r="C11893" s="67" t="s">
        <v>505</v>
      </c>
      <c r="D11893" s="68" t="s">
        <v>379</v>
      </c>
      <c r="E11893" s="67" t="s">
        <v>380</v>
      </c>
      <c r="F11893" s="68" t="s">
        <v>524</v>
      </c>
      <c r="G11893" s="67" t="s">
        <v>525</v>
      </c>
      <c r="H11893" s="68" t="s">
        <v>362</v>
      </c>
      <c r="I11893" s="69">
        <v>10</v>
      </c>
      <c r="J11893" s="69">
        <v>72</v>
      </c>
      <c r="K11893" s="91"/>
      <c r="L11893" s="91"/>
    </row>
    <row r="11894" spans="2:12" x14ac:dyDescent="0.25">
      <c r="B11894" s="67" t="s">
        <v>504</v>
      </c>
      <c r="C11894" s="67" t="s">
        <v>505</v>
      </c>
      <c r="D11894" s="68" t="s">
        <v>379</v>
      </c>
      <c r="E11894" s="67" t="s">
        <v>380</v>
      </c>
      <c r="F11894" s="68" t="s">
        <v>524</v>
      </c>
      <c r="G11894" s="67" t="s">
        <v>525</v>
      </c>
      <c r="H11894" s="68" t="s">
        <v>363</v>
      </c>
      <c r="I11894" s="69">
        <v>0</v>
      </c>
      <c r="J11894" s="69">
        <v>2</v>
      </c>
      <c r="K11894" s="91"/>
      <c r="L11894" s="91"/>
    </row>
    <row r="11895" spans="2:12" x14ac:dyDescent="0.25">
      <c r="B11895" s="67" t="s">
        <v>504</v>
      </c>
      <c r="C11895" s="67" t="s">
        <v>505</v>
      </c>
      <c r="D11895" s="68" t="s">
        <v>379</v>
      </c>
      <c r="E11895" s="67" t="s">
        <v>380</v>
      </c>
      <c r="F11895" s="68" t="s">
        <v>524</v>
      </c>
      <c r="G11895" s="67" t="s">
        <v>525</v>
      </c>
      <c r="H11895" s="68" t="s">
        <v>364</v>
      </c>
      <c r="I11895" s="69">
        <v>0</v>
      </c>
      <c r="J11895" s="69">
        <v>0</v>
      </c>
      <c r="K11895" s="91"/>
      <c r="L11895" s="91"/>
    </row>
    <row r="11896" spans="2:12" x14ac:dyDescent="0.25">
      <c r="B11896" s="67" t="s">
        <v>504</v>
      </c>
      <c r="C11896" s="67" t="s">
        <v>505</v>
      </c>
      <c r="D11896" s="68" t="s">
        <v>379</v>
      </c>
      <c r="E11896" s="67" t="s">
        <v>380</v>
      </c>
      <c r="F11896" s="68" t="s">
        <v>524</v>
      </c>
      <c r="G11896" s="67" t="s">
        <v>525</v>
      </c>
      <c r="H11896" s="68" t="s">
        <v>362</v>
      </c>
      <c r="I11896" s="69">
        <v>0</v>
      </c>
      <c r="J11896" s="69">
        <v>0</v>
      </c>
      <c r="K11896" s="91"/>
      <c r="L11896" s="91"/>
    </row>
    <row r="11897" spans="2:12" x14ac:dyDescent="0.25">
      <c r="B11897" s="67" t="s">
        <v>504</v>
      </c>
      <c r="C11897" s="67" t="s">
        <v>505</v>
      </c>
      <c r="D11897" s="68" t="s">
        <v>379</v>
      </c>
      <c r="E11897" s="67" t="s">
        <v>380</v>
      </c>
      <c r="F11897" s="68" t="s">
        <v>524</v>
      </c>
      <c r="G11897" s="67" t="s">
        <v>525</v>
      </c>
      <c r="H11897" s="68" t="s">
        <v>363</v>
      </c>
      <c r="I11897" s="69">
        <v>13</v>
      </c>
      <c r="J11897" s="69">
        <v>14</v>
      </c>
      <c r="K11897" s="91"/>
      <c r="L11897" s="91"/>
    </row>
    <row r="11898" spans="2:12" x14ac:dyDescent="0.25">
      <c r="B11898" s="67" t="s">
        <v>504</v>
      </c>
      <c r="C11898" s="67" t="s">
        <v>505</v>
      </c>
      <c r="D11898" s="68" t="s">
        <v>379</v>
      </c>
      <c r="E11898" s="67" t="s">
        <v>380</v>
      </c>
      <c r="F11898" s="68" t="s">
        <v>524</v>
      </c>
      <c r="G11898" s="67" t="s">
        <v>525</v>
      </c>
      <c r="H11898" s="68" t="s">
        <v>364</v>
      </c>
      <c r="I11898" s="69">
        <v>0</v>
      </c>
      <c r="J11898" s="69">
        <v>0</v>
      </c>
      <c r="K11898" s="91"/>
      <c r="L11898" s="91"/>
    </row>
    <row r="11899" spans="2:12" x14ac:dyDescent="0.25">
      <c r="B11899" s="67" t="s">
        <v>504</v>
      </c>
      <c r="C11899" s="67" t="s">
        <v>505</v>
      </c>
      <c r="D11899" s="68" t="s">
        <v>379</v>
      </c>
      <c r="E11899" s="67" t="s">
        <v>380</v>
      </c>
      <c r="F11899" s="68" t="s">
        <v>524</v>
      </c>
      <c r="G11899" s="67" t="s">
        <v>525</v>
      </c>
      <c r="H11899" s="68" t="s">
        <v>362</v>
      </c>
      <c r="I11899" s="69">
        <v>0</v>
      </c>
      <c r="J11899" s="69">
        <v>0</v>
      </c>
      <c r="K11899" s="91"/>
      <c r="L11899" s="91"/>
    </row>
    <row r="11900" spans="2:12" x14ac:dyDescent="0.25">
      <c r="B11900" s="67" t="s">
        <v>504</v>
      </c>
      <c r="C11900" s="67" t="s">
        <v>505</v>
      </c>
      <c r="D11900" s="68" t="s">
        <v>379</v>
      </c>
      <c r="E11900" s="67" t="s">
        <v>380</v>
      </c>
      <c r="F11900" s="68" t="s">
        <v>524</v>
      </c>
      <c r="G11900" s="67" t="s">
        <v>525</v>
      </c>
      <c r="H11900" s="68" t="s">
        <v>363</v>
      </c>
      <c r="I11900" s="69">
        <v>0</v>
      </c>
      <c r="J11900" s="69">
        <v>0</v>
      </c>
      <c r="K11900" s="91"/>
      <c r="L11900" s="91"/>
    </row>
    <row r="11901" spans="2:12" x14ac:dyDescent="0.25">
      <c r="B11901" s="67" t="s">
        <v>504</v>
      </c>
      <c r="C11901" s="67" t="s">
        <v>505</v>
      </c>
      <c r="D11901" s="68" t="s">
        <v>379</v>
      </c>
      <c r="E11901" s="67" t="s">
        <v>380</v>
      </c>
      <c r="F11901" s="68" t="s">
        <v>524</v>
      </c>
      <c r="G11901" s="67" t="s">
        <v>525</v>
      </c>
      <c r="H11901" s="68" t="s">
        <v>364</v>
      </c>
      <c r="I11901" s="69">
        <v>0</v>
      </c>
      <c r="J11901" s="69">
        <v>0</v>
      </c>
      <c r="K11901" s="91"/>
      <c r="L11901" s="91"/>
    </row>
    <row r="11902" spans="2:12" x14ac:dyDescent="0.25">
      <c r="B11902" s="67" t="s">
        <v>504</v>
      </c>
      <c r="C11902" s="67" t="s">
        <v>505</v>
      </c>
      <c r="D11902" s="68" t="s">
        <v>379</v>
      </c>
      <c r="E11902" s="67" t="s">
        <v>380</v>
      </c>
      <c r="F11902" s="68" t="s">
        <v>524</v>
      </c>
      <c r="G11902" s="67" t="s">
        <v>525</v>
      </c>
      <c r="H11902" s="68" t="s">
        <v>362</v>
      </c>
      <c r="I11902" s="69">
        <v>0</v>
      </c>
      <c r="J11902" s="69">
        <v>76</v>
      </c>
      <c r="K11902" s="91"/>
      <c r="L11902" s="91"/>
    </row>
    <row r="11903" spans="2:12" x14ac:dyDescent="0.25">
      <c r="B11903" s="67" t="s">
        <v>504</v>
      </c>
      <c r="C11903" s="67" t="s">
        <v>505</v>
      </c>
      <c r="D11903" s="68" t="s">
        <v>379</v>
      </c>
      <c r="E11903" s="67" t="s">
        <v>380</v>
      </c>
      <c r="F11903" s="68" t="s">
        <v>524</v>
      </c>
      <c r="G11903" s="67" t="s">
        <v>525</v>
      </c>
      <c r="H11903" s="68" t="s">
        <v>363</v>
      </c>
      <c r="I11903" s="69">
        <v>70</v>
      </c>
      <c r="J11903" s="69">
        <v>72</v>
      </c>
      <c r="K11903" s="91"/>
      <c r="L11903" s="91"/>
    </row>
    <row r="11904" spans="2:12" x14ac:dyDescent="0.25">
      <c r="B11904" s="67" t="s">
        <v>504</v>
      </c>
      <c r="C11904" s="67" t="s">
        <v>505</v>
      </c>
      <c r="D11904" s="68" t="s">
        <v>379</v>
      </c>
      <c r="E11904" s="67" t="s">
        <v>380</v>
      </c>
      <c r="F11904" s="68" t="s">
        <v>524</v>
      </c>
      <c r="G11904" s="67" t="s">
        <v>525</v>
      </c>
      <c r="H11904" s="68" t="s">
        <v>364</v>
      </c>
      <c r="I11904" s="69">
        <v>27</v>
      </c>
      <c r="J11904" s="69">
        <v>14</v>
      </c>
      <c r="K11904" s="91"/>
      <c r="L11904" s="91"/>
    </row>
    <row r="11905" spans="2:12" x14ac:dyDescent="0.25">
      <c r="B11905" s="67" t="s">
        <v>504</v>
      </c>
      <c r="C11905" s="67" t="s">
        <v>505</v>
      </c>
      <c r="D11905" s="68" t="s">
        <v>379</v>
      </c>
      <c r="E11905" s="67" t="s">
        <v>380</v>
      </c>
      <c r="F11905" s="68" t="s">
        <v>524</v>
      </c>
      <c r="G11905" s="67" t="s">
        <v>525</v>
      </c>
      <c r="H11905" s="68" t="s">
        <v>362</v>
      </c>
      <c r="I11905" s="69">
        <v>35</v>
      </c>
      <c r="J11905" s="69">
        <v>56</v>
      </c>
      <c r="K11905" s="91"/>
      <c r="L11905" s="91"/>
    </row>
    <row r="11906" spans="2:12" x14ac:dyDescent="0.25">
      <c r="B11906" s="67" t="s">
        <v>504</v>
      </c>
      <c r="C11906" s="67" t="s">
        <v>505</v>
      </c>
      <c r="D11906" s="68" t="s">
        <v>379</v>
      </c>
      <c r="E11906" s="67" t="s">
        <v>380</v>
      </c>
      <c r="F11906" s="68" t="s">
        <v>524</v>
      </c>
      <c r="G11906" s="67" t="s">
        <v>525</v>
      </c>
      <c r="H11906" s="68" t="s">
        <v>363</v>
      </c>
      <c r="I11906" s="69">
        <v>33</v>
      </c>
      <c r="J11906" s="69">
        <v>19</v>
      </c>
      <c r="K11906" s="91"/>
      <c r="L11906" s="91"/>
    </row>
    <row r="11907" spans="2:12" x14ac:dyDescent="0.25">
      <c r="B11907" s="67" t="s">
        <v>504</v>
      </c>
      <c r="C11907" s="67" t="s">
        <v>505</v>
      </c>
      <c r="D11907" s="68" t="s">
        <v>379</v>
      </c>
      <c r="E11907" s="67" t="s">
        <v>380</v>
      </c>
      <c r="F11907" s="68" t="s">
        <v>524</v>
      </c>
      <c r="G11907" s="67" t="s">
        <v>525</v>
      </c>
      <c r="H11907" s="68" t="s">
        <v>364</v>
      </c>
      <c r="I11907" s="69">
        <v>0</v>
      </c>
      <c r="J11907" s="69">
        <v>0</v>
      </c>
      <c r="K11907" s="91"/>
      <c r="L11907" s="91"/>
    </row>
    <row r="11908" spans="2:12" x14ac:dyDescent="0.25">
      <c r="B11908" s="67" t="s">
        <v>504</v>
      </c>
      <c r="C11908" s="67" t="s">
        <v>505</v>
      </c>
      <c r="D11908" s="68" t="s">
        <v>379</v>
      </c>
      <c r="E11908" s="67" t="s">
        <v>380</v>
      </c>
      <c r="F11908" s="68" t="s">
        <v>524</v>
      </c>
      <c r="G11908" s="67" t="s">
        <v>525</v>
      </c>
      <c r="H11908" s="68" t="s">
        <v>362</v>
      </c>
      <c r="I11908" s="69">
        <v>0</v>
      </c>
      <c r="J11908" s="69">
        <v>0</v>
      </c>
      <c r="K11908" s="91"/>
      <c r="L11908" s="91"/>
    </row>
    <row r="11909" spans="2:12" x14ac:dyDescent="0.25">
      <c r="B11909" s="67" t="s">
        <v>504</v>
      </c>
      <c r="C11909" s="67" t="s">
        <v>505</v>
      </c>
      <c r="D11909" s="68" t="s">
        <v>379</v>
      </c>
      <c r="E11909" s="67" t="s">
        <v>380</v>
      </c>
      <c r="F11909" s="68" t="s">
        <v>524</v>
      </c>
      <c r="G11909" s="67" t="s">
        <v>525</v>
      </c>
      <c r="H11909" s="68" t="s">
        <v>363</v>
      </c>
      <c r="I11909" s="69">
        <v>0</v>
      </c>
      <c r="J11909" s="69">
        <v>7</v>
      </c>
      <c r="K11909" s="91"/>
      <c r="L11909" s="91"/>
    </row>
    <row r="11910" spans="2:12" x14ac:dyDescent="0.25">
      <c r="B11910" s="67" t="s">
        <v>504</v>
      </c>
      <c r="C11910" s="67" t="s">
        <v>505</v>
      </c>
      <c r="D11910" s="68" t="s">
        <v>379</v>
      </c>
      <c r="E11910" s="67" t="s">
        <v>380</v>
      </c>
      <c r="F11910" s="68" t="s">
        <v>524</v>
      </c>
      <c r="G11910" s="67" t="s">
        <v>525</v>
      </c>
      <c r="H11910" s="68" t="s">
        <v>362</v>
      </c>
      <c r="I11910" s="69">
        <v>27</v>
      </c>
      <c r="J11910" s="69">
        <v>48</v>
      </c>
      <c r="K11910" s="91"/>
      <c r="L11910" s="91"/>
    </row>
    <row r="11911" spans="2:12" x14ac:dyDescent="0.25">
      <c r="B11911" s="67" t="s">
        <v>504</v>
      </c>
      <c r="C11911" s="67" t="s">
        <v>505</v>
      </c>
      <c r="D11911" s="68" t="s">
        <v>379</v>
      </c>
      <c r="E11911" s="67" t="s">
        <v>380</v>
      </c>
      <c r="F11911" s="68" t="s">
        <v>524</v>
      </c>
      <c r="G11911" s="67" t="s">
        <v>525</v>
      </c>
      <c r="H11911" s="68" t="s">
        <v>363</v>
      </c>
      <c r="I11911" s="69">
        <v>46</v>
      </c>
      <c r="J11911" s="69">
        <v>36</v>
      </c>
      <c r="K11911" s="91"/>
      <c r="L11911" s="91"/>
    </row>
    <row r="11912" spans="2:12" x14ac:dyDescent="0.25">
      <c r="B11912" s="67" t="s">
        <v>504</v>
      </c>
      <c r="C11912" s="67" t="s">
        <v>505</v>
      </c>
      <c r="D11912" s="68" t="s">
        <v>379</v>
      </c>
      <c r="E11912" s="67" t="s">
        <v>380</v>
      </c>
      <c r="F11912" s="68" t="s">
        <v>524</v>
      </c>
      <c r="G11912" s="67" t="s">
        <v>525</v>
      </c>
      <c r="H11912" s="68" t="s">
        <v>364</v>
      </c>
      <c r="I11912" s="69">
        <v>8</v>
      </c>
      <c r="J11912" s="69">
        <v>10</v>
      </c>
      <c r="K11912" s="91"/>
      <c r="L11912" s="91"/>
    </row>
    <row r="11913" spans="2:12" x14ac:dyDescent="0.25">
      <c r="B11913" s="67" t="s">
        <v>504</v>
      </c>
      <c r="C11913" s="67" t="s">
        <v>505</v>
      </c>
      <c r="D11913" s="68" t="s">
        <v>379</v>
      </c>
      <c r="E11913" s="67" t="s">
        <v>380</v>
      </c>
      <c r="F11913" s="68" t="s">
        <v>524</v>
      </c>
      <c r="G11913" s="67" t="s">
        <v>525</v>
      </c>
      <c r="H11913" s="68" t="s">
        <v>362</v>
      </c>
      <c r="I11913" s="69">
        <v>0</v>
      </c>
      <c r="J11913" s="69">
        <v>0</v>
      </c>
      <c r="K11913" s="91"/>
      <c r="L11913" s="91"/>
    </row>
    <row r="11914" spans="2:12" x14ac:dyDescent="0.25">
      <c r="B11914" s="67" t="s">
        <v>504</v>
      </c>
      <c r="C11914" s="67" t="s">
        <v>505</v>
      </c>
      <c r="D11914" s="68" t="s">
        <v>379</v>
      </c>
      <c r="E11914" s="67" t="s">
        <v>380</v>
      </c>
      <c r="F11914" s="68" t="s">
        <v>524</v>
      </c>
      <c r="G11914" s="67" t="s">
        <v>525</v>
      </c>
      <c r="H11914" s="68" t="s">
        <v>363</v>
      </c>
      <c r="I11914" s="69">
        <v>0</v>
      </c>
      <c r="J11914" s="69">
        <v>0</v>
      </c>
      <c r="K11914" s="91"/>
      <c r="L11914" s="91"/>
    </row>
    <row r="11915" spans="2:12" x14ac:dyDescent="0.25">
      <c r="B11915" s="67" t="s">
        <v>504</v>
      </c>
      <c r="C11915" s="67" t="s">
        <v>505</v>
      </c>
      <c r="D11915" s="68" t="s">
        <v>379</v>
      </c>
      <c r="E11915" s="67" t="s">
        <v>380</v>
      </c>
      <c r="F11915" s="68" t="s">
        <v>524</v>
      </c>
      <c r="G11915" s="67" t="s">
        <v>525</v>
      </c>
      <c r="H11915" s="68" t="s">
        <v>364</v>
      </c>
      <c r="I11915" s="69">
        <v>0</v>
      </c>
      <c r="J11915" s="69">
        <v>0</v>
      </c>
      <c r="K11915" s="91"/>
      <c r="L11915" s="91"/>
    </row>
    <row r="11916" spans="2:12" x14ac:dyDescent="0.25">
      <c r="B11916" s="67" t="s">
        <v>504</v>
      </c>
      <c r="C11916" s="67" t="s">
        <v>505</v>
      </c>
      <c r="D11916" s="68" t="s">
        <v>379</v>
      </c>
      <c r="E11916" s="67" t="s">
        <v>380</v>
      </c>
      <c r="F11916" s="68" t="s">
        <v>524</v>
      </c>
      <c r="G11916" s="67" t="s">
        <v>525</v>
      </c>
      <c r="H11916" s="68" t="s">
        <v>362</v>
      </c>
      <c r="I11916" s="69">
        <v>72</v>
      </c>
      <c r="J11916" s="69">
        <v>129</v>
      </c>
      <c r="K11916" s="91"/>
      <c r="L11916" s="91"/>
    </row>
    <row r="11917" spans="2:12" x14ac:dyDescent="0.25">
      <c r="B11917" s="67" t="s">
        <v>504</v>
      </c>
      <c r="C11917" s="67" t="s">
        <v>505</v>
      </c>
      <c r="D11917" s="68" t="s">
        <v>379</v>
      </c>
      <c r="E11917" s="67" t="s">
        <v>380</v>
      </c>
      <c r="F11917" s="68" t="s">
        <v>524</v>
      </c>
      <c r="G11917" s="67" t="s">
        <v>525</v>
      </c>
      <c r="H11917" s="68" t="s">
        <v>363</v>
      </c>
      <c r="I11917" s="69">
        <v>81</v>
      </c>
      <c r="J11917" s="69">
        <v>90</v>
      </c>
      <c r="K11917" s="91"/>
      <c r="L11917" s="91"/>
    </row>
    <row r="11918" spans="2:12" x14ac:dyDescent="0.25">
      <c r="B11918" s="67" t="s">
        <v>504</v>
      </c>
      <c r="C11918" s="67" t="s">
        <v>505</v>
      </c>
      <c r="D11918" s="68" t="s">
        <v>379</v>
      </c>
      <c r="E11918" s="67" t="s">
        <v>380</v>
      </c>
      <c r="F11918" s="68" t="s">
        <v>524</v>
      </c>
      <c r="G11918" s="67" t="s">
        <v>525</v>
      </c>
      <c r="H11918" s="68" t="s">
        <v>364</v>
      </c>
      <c r="I11918" s="69">
        <v>102</v>
      </c>
      <c r="J11918" s="69">
        <v>160</v>
      </c>
      <c r="K11918" s="91"/>
      <c r="L11918" s="91"/>
    </row>
    <row r="11919" spans="2:12" x14ac:dyDescent="0.25">
      <c r="B11919" s="67" t="s">
        <v>504</v>
      </c>
      <c r="C11919" s="67" t="s">
        <v>505</v>
      </c>
      <c r="D11919" s="68" t="s">
        <v>379</v>
      </c>
      <c r="E11919" s="67" t="s">
        <v>380</v>
      </c>
      <c r="F11919" s="68" t="s">
        <v>524</v>
      </c>
      <c r="G11919" s="67" t="s">
        <v>525</v>
      </c>
      <c r="H11919" s="68" t="s">
        <v>362</v>
      </c>
      <c r="I11919" s="69">
        <v>0</v>
      </c>
      <c r="J11919" s="69">
        <v>0</v>
      </c>
      <c r="K11919" s="91"/>
      <c r="L11919" s="91"/>
    </row>
    <row r="11920" spans="2:12" x14ac:dyDescent="0.25">
      <c r="B11920" s="67" t="s">
        <v>504</v>
      </c>
      <c r="C11920" s="67" t="s">
        <v>505</v>
      </c>
      <c r="D11920" s="68" t="s">
        <v>379</v>
      </c>
      <c r="E11920" s="67" t="s">
        <v>380</v>
      </c>
      <c r="F11920" s="68" t="s">
        <v>524</v>
      </c>
      <c r="G11920" s="67" t="s">
        <v>525</v>
      </c>
      <c r="H11920" s="68" t="s">
        <v>362</v>
      </c>
      <c r="I11920" s="69">
        <v>0</v>
      </c>
      <c r="J11920" s="69">
        <v>0</v>
      </c>
      <c r="K11920" s="91"/>
      <c r="L11920" s="91"/>
    </row>
    <row r="11921" spans="2:12" x14ac:dyDescent="0.25">
      <c r="B11921" s="67" t="s">
        <v>504</v>
      </c>
      <c r="C11921" s="67" t="s">
        <v>505</v>
      </c>
      <c r="D11921" s="68" t="s">
        <v>379</v>
      </c>
      <c r="E11921" s="67" t="s">
        <v>380</v>
      </c>
      <c r="F11921" s="68" t="s">
        <v>524</v>
      </c>
      <c r="G11921" s="67" t="s">
        <v>525</v>
      </c>
      <c r="H11921" s="68" t="s">
        <v>363</v>
      </c>
      <c r="I11921" s="69">
        <v>0</v>
      </c>
      <c r="J11921" s="69">
        <v>0</v>
      </c>
      <c r="K11921" s="91"/>
      <c r="L11921" s="91"/>
    </row>
    <row r="11922" spans="2:12" x14ac:dyDescent="0.25">
      <c r="B11922" s="67" t="s">
        <v>504</v>
      </c>
      <c r="C11922" s="67" t="s">
        <v>505</v>
      </c>
      <c r="D11922" s="68" t="s">
        <v>379</v>
      </c>
      <c r="E11922" s="67" t="s">
        <v>380</v>
      </c>
      <c r="F11922" s="68" t="s">
        <v>524</v>
      </c>
      <c r="G11922" s="67" t="s">
        <v>525</v>
      </c>
      <c r="H11922" s="68" t="s">
        <v>362</v>
      </c>
      <c r="I11922" s="69">
        <v>0</v>
      </c>
      <c r="J11922" s="69">
        <v>0</v>
      </c>
      <c r="K11922" s="91"/>
      <c r="L11922" s="91"/>
    </row>
    <row r="11923" spans="2:12" x14ac:dyDescent="0.25">
      <c r="B11923" s="67" t="s">
        <v>504</v>
      </c>
      <c r="C11923" s="67" t="s">
        <v>505</v>
      </c>
      <c r="D11923" s="68" t="s">
        <v>379</v>
      </c>
      <c r="E11923" s="67" t="s">
        <v>380</v>
      </c>
      <c r="F11923" s="68" t="s">
        <v>524</v>
      </c>
      <c r="G11923" s="67" t="s">
        <v>525</v>
      </c>
      <c r="H11923" s="68" t="s">
        <v>363</v>
      </c>
      <c r="I11923" s="69">
        <v>0</v>
      </c>
      <c r="J11923" s="69">
        <v>0</v>
      </c>
      <c r="K11923" s="91"/>
      <c r="L11923" s="91"/>
    </row>
    <row r="11924" spans="2:12" x14ac:dyDescent="0.25">
      <c r="B11924" s="67" t="s">
        <v>504</v>
      </c>
      <c r="C11924" s="67" t="s">
        <v>505</v>
      </c>
      <c r="D11924" s="68" t="s">
        <v>379</v>
      </c>
      <c r="E11924" s="67" t="s">
        <v>380</v>
      </c>
      <c r="F11924" s="68" t="s">
        <v>524</v>
      </c>
      <c r="G11924" s="67" t="s">
        <v>525</v>
      </c>
      <c r="H11924" s="68" t="s">
        <v>362</v>
      </c>
      <c r="I11924" s="69">
        <v>10</v>
      </c>
      <c r="J11924" s="69">
        <v>44</v>
      </c>
      <c r="K11924" s="91"/>
      <c r="L11924" s="91"/>
    </row>
    <row r="11925" spans="2:12" x14ac:dyDescent="0.25">
      <c r="B11925" s="67" t="s">
        <v>504</v>
      </c>
      <c r="C11925" s="67" t="s">
        <v>505</v>
      </c>
      <c r="D11925" s="68" t="s">
        <v>379</v>
      </c>
      <c r="E11925" s="67" t="s">
        <v>380</v>
      </c>
      <c r="F11925" s="68" t="s">
        <v>524</v>
      </c>
      <c r="G11925" s="67" t="s">
        <v>525</v>
      </c>
      <c r="H11925" s="68" t="s">
        <v>363</v>
      </c>
      <c r="I11925" s="69">
        <v>25</v>
      </c>
      <c r="J11925" s="69">
        <v>51</v>
      </c>
      <c r="K11925" s="91"/>
      <c r="L11925" s="91"/>
    </row>
    <row r="11926" spans="2:12" x14ac:dyDescent="0.25">
      <c r="B11926" s="67" t="s">
        <v>504</v>
      </c>
      <c r="C11926" s="67" t="s">
        <v>505</v>
      </c>
      <c r="D11926" s="68" t="s">
        <v>379</v>
      </c>
      <c r="E11926" s="67" t="s">
        <v>380</v>
      </c>
      <c r="F11926" s="68" t="s">
        <v>524</v>
      </c>
      <c r="G11926" s="67" t="s">
        <v>525</v>
      </c>
      <c r="H11926" s="68" t="s">
        <v>364</v>
      </c>
      <c r="I11926" s="69">
        <v>38</v>
      </c>
      <c r="J11926" s="69">
        <v>49</v>
      </c>
      <c r="K11926" s="91"/>
      <c r="L11926" s="91"/>
    </row>
    <row r="11927" spans="2:12" x14ac:dyDescent="0.25">
      <c r="B11927" s="67" t="s">
        <v>504</v>
      </c>
      <c r="C11927" s="67" t="s">
        <v>505</v>
      </c>
      <c r="D11927" s="68" t="s">
        <v>379</v>
      </c>
      <c r="E11927" s="67" t="s">
        <v>380</v>
      </c>
      <c r="F11927" s="68" t="s">
        <v>524</v>
      </c>
      <c r="G11927" s="67" t="s">
        <v>525</v>
      </c>
      <c r="H11927" s="68" t="s">
        <v>362</v>
      </c>
      <c r="I11927" s="69">
        <v>15</v>
      </c>
      <c r="J11927" s="69">
        <v>40</v>
      </c>
      <c r="K11927" s="91"/>
      <c r="L11927" s="91"/>
    </row>
    <row r="11928" spans="2:12" x14ac:dyDescent="0.25">
      <c r="B11928" s="67" t="s">
        <v>504</v>
      </c>
      <c r="C11928" s="67" t="s">
        <v>505</v>
      </c>
      <c r="D11928" s="68" t="s">
        <v>379</v>
      </c>
      <c r="E11928" s="67" t="s">
        <v>380</v>
      </c>
      <c r="F11928" s="68" t="s">
        <v>524</v>
      </c>
      <c r="G11928" s="67" t="s">
        <v>525</v>
      </c>
      <c r="H11928" s="68" t="s">
        <v>363</v>
      </c>
      <c r="I11928" s="69">
        <v>82</v>
      </c>
      <c r="J11928" s="69">
        <v>61</v>
      </c>
      <c r="K11928" s="91"/>
      <c r="L11928" s="91"/>
    </row>
    <row r="11929" spans="2:12" x14ac:dyDescent="0.25">
      <c r="B11929" s="67" t="s">
        <v>504</v>
      </c>
      <c r="C11929" s="67" t="s">
        <v>505</v>
      </c>
      <c r="D11929" s="68" t="s">
        <v>379</v>
      </c>
      <c r="E11929" s="67" t="s">
        <v>380</v>
      </c>
      <c r="F11929" s="68" t="s">
        <v>524</v>
      </c>
      <c r="G11929" s="67" t="s">
        <v>525</v>
      </c>
      <c r="H11929" s="68" t="s">
        <v>364</v>
      </c>
      <c r="I11929" s="69">
        <v>43</v>
      </c>
      <c r="J11929" s="69">
        <v>76</v>
      </c>
      <c r="K11929" s="91"/>
      <c r="L11929" s="91"/>
    </row>
    <row r="11930" spans="2:12" x14ac:dyDescent="0.25">
      <c r="B11930" s="67" t="s">
        <v>504</v>
      </c>
      <c r="C11930" s="67" t="s">
        <v>505</v>
      </c>
      <c r="D11930" s="68" t="s">
        <v>379</v>
      </c>
      <c r="E11930" s="67" t="s">
        <v>380</v>
      </c>
      <c r="F11930" s="68" t="s">
        <v>524</v>
      </c>
      <c r="G11930" s="67" t="s">
        <v>525</v>
      </c>
      <c r="H11930" s="68" t="s">
        <v>362</v>
      </c>
      <c r="I11930" s="69">
        <v>101</v>
      </c>
      <c r="J11930" s="69">
        <v>140</v>
      </c>
      <c r="K11930" s="91"/>
      <c r="L11930" s="91"/>
    </row>
    <row r="11931" spans="2:12" x14ac:dyDescent="0.25">
      <c r="B11931" s="67" t="s">
        <v>504</v>
      </c>
      <c r="C11931" s="67" t="s">
        <v>505</v>
      </c>
      <c r="D11931" s="68" t="s">
        <v>379</v>
      </c>
      <c r="E11931" s="67" t="s">
        <v>380</v>
      </c>
      <c r="F11931" s="68" t="s">
        <v>524</v>
      </c>
      <c r="G11931" s="67" t="s">
        <v>525</v>
      </c>
      <c r="H11931" s="68" t="s">
        <v>363</v>
      </c>
      <c r="I11931" s="69">
        <v>192</v>
      </c>
      <c r="J11931" s="69">
        <v>280</v>
      </c>
      <c r="K11931" s="91"/>
      <c r="L11931" s="91"/>
    </row>
    <row r="11932" spans="2:12" x14ac:dyDescent="0.25">
      <c r="B11932" s="67" t="s">
        <v>504</v>
      </c>
      <c r="C11932" s="67" t="s">
        <v>505</v>
      </c>
      <c r="D11932" s="68" t="s">
        <v>379</v>
      </c>
      <c r="E11932" s="67" t="s">
        <v>380</v>
      </c>
      <c r="F11932" s="68" t="s">
        <v>524</v>
      </c>
      <c r="G11932" s="67" t="s">
        <v>525</v>
      </c>
      <c r="H11932" s="68" t="s">
        <v>364</v>
      </c>
      <c r="I11932" s="69">
        <v>140</v>
      </c>
      <c r="J11932" s="69">
        <v>193</v>
      </c>
      <c r="K11932" s="91"/>
      <c r="L11932" s="91"/>
    </row>
    <row r="11933" spans="2:12" x14ac:dyDescent="0.25">
      <c r="B11933" s="67" t="s">
        <v>504</v>
      </c>
      <c r="C11933" s="67" t="s">
        <v>505</v>
      </c>
      <c r="D11933" s="68" t="s">
        <v>379</v>
      </c>
      <c r="E11933" s="67" t="s">
        <v>380</v>
      </c>
      <c r="F11933" s="68" t="s">
        <v>524</v>
      </c>
      <c r="G11933" s="67" t="s">
        <v>525</v>
      </c>
      <c r="H11933" s="68" t="s">
        <v>362</v>
      </c>
      <c r="I11933" s="69">
        <v>0</v>
      </c>
      <c r="J11933" s="69">
        <v>0</v>
      </c>
      <c r="K11933" s="91"/>
      <c r="L11933" s="91"/>
    </row>
    <row r="11934" spans="2:12" x14ac:dyDescent="0.25">
      <c r="B11934" s="67" t="s">
        <v>504</v>
      </c>
      <c r="C11934" s="67" t="s">
        <v>505</v>
      </c>
      <c r="D11934" s="68" t="s">
        <v>379</v>
      </c>
      <c r="E11934" s="67" t="s">
        <v>380</v>
      </c>
      <c r="F11934" s="68" t="s">
        <v>524</v>
      </c>
      <c r="G11934" s="67" t="s">
        <v>525</v>
      </c>
      <c r="H11934" s="68" t="s">
        <v>363</v>
      </c>
      <c r="I11934" s="69">
        <v>0</v>
      </c>
      <c r="J11934" s="69">
        <v>0</v>
      </c>
      <c r="K11934" s="91"/>
      <c r="L11934" s="91"/>
    </row>
    <row r="11935" spans="2:12" x14ac:dyDescent="0.25">
      <c r="B11935" s="67" t="s">
        <v>504</v>
      </c>
      <c r="C11935" s="67" t="s">
        <v>505</v>
      </c>
      <c r="D11935" s="68" t="s">
        <v>379</v>
      </c>
      <c r="E11935" s="67" t="s">
        <v>380</v>
      </c>
      <c r="F11935" s="68" t="s">
        <v>524</v>
      </c>
      <c r="G11935" s="67" t="s">
        <v>525</v>
      </c>
      <c r="H11935" s="68" t="s">
        <v>364</v>
      </c>
      <c r="I11935" s="69">
        <v>0</v>
      </c>
      <c r="J11935" s="69">
        <v>0</v>
      </c>
      <c r="K11935" s="91"/>
      <c r="L11935" s="91"/>
    </row>
    <row r="11936" spans="2:12" x14ac:dyDescent="0.25">
      <c r="B11936" s="67" t="s">
        <v>504</v>
      </c>
      <c r="C11936" s="67" t="s">
        <v>505</v>
      </c>
      <c r="D11936" s="68" t="s">
        <v>379</v>
      </c>
      <c r="E11936" s="67" t="s">
        <v>380</v>
      </c>
      <c r="F11936" s="68" t="s">
        <v>524</v>
      </c>
      <c r="G11936" s="67" t="s">
        <v>525</v>
      </c>
      <c r="H11936" s="68" t="s">
        <v>362</v>
      </c>
      <c r="I11936" s="69">
        <v>0</v>
      </c>
      <c r="J11936" s="69">
        <v>0</v>
      </c>
      <c r="K11936" s="91"/>
      <c r="L11936" s="91"/>
    </row>
    <row r="11937" spans="2:12" x14ac:dyDescent="0.25">
      <c r="B11937" s="67" t="s">
        <v>504</v>
      </c>
      <c r="C11937" s="67" t="s">
        <v>505</v>
      </c>
      <c r="D11937" s="68" t="s">
        <v>379</v>
      </c>
      <c r="E11937" s="67" t="s">
        <v>380</v>
      </c>
      <c r="F11937" s="68" t="s">
        <v>524</v>
      </c>
      <c r="G11937" s="67" t="s">
        <v>525</v>
      </c>
      <c r="H11937" s="68" t="s">
        <v>363</v>
      </c>
      <c r="I11937" s="69">
        <v>0</v>
      </c>
      <c r="J11937" s="69">
        <v>0</v>
      </c>
      <c r="K11937" s="91"/>
      <c r="L11937" s="91"/>
    </row>
    <row r="11938" spans="2:12" x14ac:dyDescent="0.25">
      <c r="B11938" s="67" t="s">
        <v>504</v>
      </c>
      <c r="C11938" s="67" t="s">
        <v>505</v>
      </c>
      <c r="D11938" s="68" t="s">
        <v>379</v>
      </c>
      <c r="E11938" s="67" t="s">
        <v>380</v>
      </c>
      <c r="F11938" s="68" t="s">
        <v>524</v>
      </c>
      <c r="G11938" s="67" t="s">
        <v>525</v>
      </c>
      <c r="H11938" s="68" t="s">
        <v>364</v>
      </c>
      <c r="I11938" s="69">
        <v>0</v>
      </c>
      <c r="J11938" s="69">
        <v>0</v>
      </c>
      <c r="K11938" s="91"/>
      <c r="L11938" s="91"/>
    </row>
    <row r="11939" spans="2:12" x14ac:dyDescent="0.25">
      <c r="B11939" s="67" t="s">
        <v>504</v>
      </c>
      <c r="C11939" s="67" t="s">
        <v>505</v>
      </c>
      <c r="D11939" s="68" t="s">
        <v>379</v>
      </c>
      <c r="E11939" s="67" t="s">
        <v>380</v>
      </c>
      <c r="F11939" s="68" t="s">
        <v>524</v>
      </c>
      <c r="G11939" s="67" t="s">
        <v>525</v>
      </c>
      <c r="H11939" s="68" t="s">
        <v>362</v>
      </c>
      <c r="I11939" s="69">
        <v>40</v>
      </c>
      <c r="J11939" s="69">
        <v>20</v>
      </c>
      <c r="K11939" s="91"/>
      <c r="L11939" s="91"/>
    </row>
    <row r="11940" spans="2:12" x14ac:dyDescent="0.25">
      <c r="B11940" s="67" t="s">
        <v>504</v>
      </c>
      <c r="C11940" s="67" t="s">
        <v>505</v>
      </c>
      <c r="D11940" s="68" t="s">
        <v>379</v>
      </c>
      <c r="E11940" s="67" t="s">
        <v>380</v>
      </c>
      <c r="F11940" s="68" t="s">
        <v>524</v>
      </c>
      <c r="G11940" s="67" t="s">
        <v>525</v>
      </c>
      <c r="H11940" s="68" t="s">
        <v>363</v>
      </c>
      <c r="I11940" s="69">
        <v>58</v>
      </c>
      <c r="J11940" s="69">
        <v>61</v>
      </c>
      <c r="K11940" s="91"/>
      <c r="L11940" s="91"/>
    </row>
    <row r="11941" spans="2:12" x14ac:dyDescent="0.25">
      <c r="B11941" s="67" t="s">
        <v>504</v>
      </c>
      <c r="C11941" s="67" t="s">
        <v>505</v>
      </c>
      <c r="D11941" s="68" t="s">
        <v>379</v>
      </c>
      <c r="E11941" s="67" t="s">
        <v>380</v>
      </c>
      <c r="F11941" s="68" t="s">
        <v>524</v>
      </c>
      <c r="G11941" s="67" t="s">
        <v>525</v>
      </c>
      <c r="H11941" s="68" t="s">
        <v>364</v>
      </c>
      <c r="I11941" s="69">
        <v>69</v>
      </c>
      <c r="J11941" s="69">
        <v>91</v>
      </c>
      <c r="K11941" s="91"/>
      <c r="L11941" s="91"/>
    </row>
    <row r="11942" spans="2:12" x14ac:dyDescent="0.25">
      <c r="B11942" s="67" t="s">
        <v>504</v>
      </c>
      <c r="C11942" s="67" t="s">
        <v>505</v>
      </c>
      <c r="D11942" s="68" t="s">
        <v>379</v>
      </c>
      <c r="E11942" s="67" t="s">
        <v>380</v>
      </c>
      <c r="F11942" s="68" t="s">
        <v>524</v>
      </c>
      <c r="G11942" s="67" t="s">
        <v>525</v>
      </c>
      <c r="H11942" s="68" t="s">
        <v>362</v>
      </c>
      <c r="I11942" s="69">
        <v>228</v>
      </c>
      <c r="J11942" s="69">
        <v>227</v>
      </c>
      <c r="K11942" s="91"/>
      <c r="L11942" s="91"/>
    </row>
    <row r="11943" spans="2:12" x14ac:dyDescent="0.25">
      <c r="B11943" s="67" t="s">
        <v>504</v>
      </c>
      <c r="C11943" s="67" t="s">
        <v>505</v>
      </c>
      <c r="D11943" s="68" t="s">
        <v>379</v>
      </c>
      <c r="E11943" s="67" t="s">
        <v>380</v>
      </c>
      <c r="F11943" s="68" t="s">
        <v>524</v>
      </c>
      <c r="G11943" s="67" t="s">
        <v>525</v>
      </c>
      <c r="H11943" s="68" t="s">
        <v>363</v>
      </c>
      <c r="I11943" s="69">
        <v>160</v>
      </c>
      <c r="J11943" s="69">
        <v>200</v>
      </c>
      <c r="K11943" s="91"/>
      <c r="L11943" s="91"/>
    </row>
    <row r="11944" spans="2:12" x14ac:dyDescent="0.25">
      <c r="B11944" s="67" t="s">
        <v>504</v>
      </c>
      <c r="C11944" s="67" t="s">
        <v>505</v>
      </c>
      <c r="D11944" s="68" t="s">
        <v>379</v>
      </c>
      <c r="E11944" s="67" t="s">
        <v>380</v>
      </c>
      <c r="F11944" s="68" t="s">
        <v>524</v>
      </c>
      <c r="G11944" s="67" t="s">
        <v>525</v>
      </c>
      <c r="H11944" s="68" t="s">
        <v>364</v>
      </c>
      <c r="I11944" s="69">
        <v>129</v>
      </c>
      <c r="J11944" s="69">
        <v>91</v>
      </c>
      <c r="K11944" s="91"/>
      <c r="L11944" s="91"/>
    </row>
    <row r="11945" spans="2:12" x14ac:dyDescent="0.25">
      <c r="B11945" s="67" t="s">
        <v>504</v>
      </c>
      <c r="C11945" s="67" t="s">
        <v>505</v>
      </c>
      <c r="D11945" s="68" t="s">
        <v>379</v>
      </c>
      <c r="E11945" s="67" t="s">
        <v>380</v>
      </c>
      <c r="F11945" s="68" t="s">
        <v>524</v>
      </c>
      <c r="G11945" s="67" t="s">
        <v>525</v>
      </c>
      <c r="H11945" s="68" t="s">
        <v>362</v>
      </c>
      <c r="I11945" s="69">
        <v>79</v>
      </c>
      <c r="J11945" s="69">
        <v>115</v>
      </c>
      <c r="K11945" s="91"/>
      <c r="L11945" s="91"/>
    </row>
    <row r="11946" spans="2:12" x14ac:dyDescent="0.25">
      <c r="B11946" s="67" t="s">
        <v>504</v>
      </c>
      <c r="C11946" s="67" t="s">
        <v>505</v>
      </c>
      <c r="D11946" s="68" t="s">
        <v>379</v>
      </c>
      <c r="E11946" s="67" t="s">
        <v>380</v>
      </c>
      <c r="F11946" s="68" t="s">
        <v>524</v>
      </c>
      <c r="G11946" s="67" t="s">
        <v>525</v>
      </c>
      <c r="H11946" s="68" t="s">
        <v>363</v>
      </c>
      <c r="I11946" s="69">
        <v>130</v>
      </c>
      <c r="J11946" s="69">
        <v>60</v>
      </c>
      <c r="K11946" s="91"/>
      <c r="L11946" s="91"/>
    </row>
    <row r="11947" spans="2:12" x14ac:dyDescent="0.25">
      <c r="B11947" s="67" t="s">
        <v>504</v>
      </c>
      <c r="C11947" s="67" t="s">
        <v>505</v>
      </c>
      <c r="D11947" s="68" t="s">
        <v>379</v>
      </c>
      <c r="E11947" s="67" t="s">
        <v>380</v>
      </c>
      <c r="F11947" s="68" t="s">
        <v>524</v>
      </c>
      <c r="G11947" s="67" t="s">
        <v>525</v>
      </c>
      <c r="H11947" s="68" t="s">
        <v>364</v>
      </c>
      <c r="I11947" s="69">
        <v>2</v>
      </c>
      <c r="J11947" s="69">
        <v>7</v>
      </c>
      <c r="K11947" s="91"/>
      <c r="L11947" s="91"/>
    </row>
    <row r="11948" spans="2:12" x14ac:dyDescent="0.25">
      <c r="B11948" s="67" t="s">
        <v>504</v>
      </c>
      <c r="C11948" s="67" t="s">
        <v>505</v>
      </c>
      <c r="D11948" s="68" t="s">
        <v>379</v>
      </c>
      <c r="E11948" s="67" t="s">
        <v>380</v>
      </c>
      <c r="F11948" s="68" t="s">
        <v>524</v>
      </c>
      <c r="G11948" s="67" t="s">
        <v>525</v>
      </c>
      <c r="H11948" s="68" t="s">
        <v>362</v>
      </c>
      <c r="I11948" s="69">
        <v>85</v>
      </c>
      <c r="J11948" s="69">
        <v>100</v>
      </c>
      <c r="K11948" s="91"/>
      <c r="L11948" s="91"/>
    </row>
    <row r="11949" spans="2:12" x14ac:dyDescent="0.25">
      <c r="B11949" s="67" t="s">
        <v>504</v>
      </c>
      <c r="C11949" s="67" t="s">
        <v>505</v>
      </c>
      <c r="D11949" s="68" t="s">
        <v>379</v>
      </c>
      <c r="E11949" s="67" t="s">
        <v>380</v>
      </c>
      <c r="F11949" s="68" t="s">
        <v>524</v>
      </c>
      <c r="G11949" s="67" t="s">
        <v>525</v>
      </c>
      <c r="H11949" s="68" t="s">
        <v>363</v>
      </c>
      <c r="I11949" s="69">
        <v>42</v>
      </c>
      <c r="J11949" s="69">
        <v>37</v>
      </c>
      <c r="K11949" s="91"/>
      <c r="L11949" s="91"/>
    </row>
    <row r="11950" spans="2:12" x14ac:dyDescent="0.25">
      <c r="B11950" s="67" t="s">
        <v>504</v>
      </c>
      <c r="C11950" s="67" t="s">
        <v>505</v>
      </c>
      <c r="D11950" s="68" t="s">
        <v>379</v>
      </c>
      <c r="E11950" s="67" t="s">
        <v>380</v>
      </c>
      <c r="F11950" s="68" t="s">
        <v>524</v>
      </c>
      <c r="G11950" s="67" t="s">
        <v>525</v>
      </c>
      <c r="H11950" s="68" t="s">
        <v>364</v>
      </c>
      <c r="I11950" s="69">
        <v>3</v>
      </c>
      <c r="J11950" s="69">
        <v>0</v>
      </c>
      <c r="K11950" s="91"/>
      <c r="L11950" s="91"/>
    </row>
    <row r="11951" spans="2:12" x14ac:dyDescent="0.25">
      <c r="B11951" s="67" t="s">
        <v>504</v>
      </c>
      <c r="C11951" s="67" t="s">
        <v>505</v>
      </c>
      <c r="D11951" s="68" t="s">
        <v>379</v>
      </c>
      <c r="E11951" s="67" t="s">
        <v>380</v>
      </c>
      <c r="F11951" s="68" t="s">
        <v>524</v>
      </c>
      <c r="G11951" s="67" t="s">
        <v>525</v>
      </c>
      <c r="H11951" s="68" t="s">
        <v>362</v>
      </c>
      <c r="I11951" s="69">
        <v>0</v>
      </c>
      <c r="J11951" s="69">
        <v>7</v>
      </c>
      <c r="K11951" s="91"/>
      <c r="L11951" s="91"/>
    </row>
    <row r="11952" spans="2:12" x14ac:dyDescent="0.25">
      <c r="B11952" s="67" t="s">
        <v>504</v>
      </c>
      <c r="C11952" s="67" t="s">
        <v>505</v>
      </c>
      <c r="D11952" s="68" t="s">
        <v>379</v>
      </c>
      <c r="E11952" s="67" t="s">
        <v>380</v>
      </c>
      <c r="F11952" s="68" t="s">
        <v>524</v>
      </c>
      <c r="G11952" s="67" t="s">
        <v>525</v>
      </c>
      <c r="H11952" s="68" t="s">
        <v>363</v>
      </c>
      <c r="I11952" s="69">
        <v>0</v>
      </c>
      <c r="J11952" s="69">
        <v>39</v>
      </c>
      <c r="K11952" s="91"/>
      <c r="L11952" s="91"/>
    </row>
    <row r="11953" spans="2:12" x14ac:dyDescent="0.25">
      <c r="B11953" s="67" t="s">
        <v>504</v>
      </c>
      <c r="C11953" s="67" t="s">
        <v>505</v>
      </c>
      <c r="D11953" s="68" t="s">
        <v>379</v>
      </c>
      <c r="E11953" s="67" t="s">
        <v>380</v>
      </c>
      <c r="F11953" s="68" t="s">
        <v>524</v>
      </c>
      <c r="G11953" s="67" t="s">
        <v>525</v>
      </c>
      <c r="H11953" s="68" t="s">
        <v>364</v>
      </c>
      <c r="I11953" s="69">
        <v>19</v>
      </c>
      <c r="J11953" s="69">
        <v>21</v>
      </c>
      <c r="K11953" s="91"/>
      <c r="L11953" s="91"/>
    </row>
    <row r="11954" spans="2:12" x14ac:dyDescent="0.25">
      <c r="B11954" s="67" t="s">
        <v>504</v>
      </c>
      <c r="C11954" s="67" t="s">
        <v>505</v>
      </c>
      <c r="D11954" s="68" t="s">
        <v>379</v>
      </c>
      <c r="E11954" s="67" t="s">
        <v>380</v>
      </c>
      <c r="F11954" s="68" t="s">
        <v>524</v>
      </c>
      <c r="G11954" s="67" t="s">
        <v>525</v>
      </c>
      <c r="H11954" s="68" t="s">
        <v>362</v>
      </c>
      <c r="I11954" s="69">
        <v>0.309</v>
      </c>
      <c r="J11954" s="69">
        <v>0.20599999999999999</v>
      </c>
      <c r="K11954" s="91"/>
      <c r="L11954" s="91"/>
    </row>
    <row r="11955" spans="2:12" x14ac:dyDescent="0.25">
      <c r="B11955" s="67" t="s">
        <v>504</v>
      </c>
      <c r="C11955" s="67" t="s">
        <v>505</v>
      </c>
      <c r="D11955" s="68" t="s">
        <v>379</v>
      </c>
      <c r="E11955" s="67" t="s">
        <v>380</v>
      </c>
      <c r="F11955" s="68" t="s">
        <v>524</v>
      </c>
      <c r="G11955" s="67" t="s">
        <v>525</v>
      </c>
      <c r="H11955" s="68" t="s">
        <v>363</v>
      </c>
      <c r="I11955" s="69">
        <v>0.39140000000000003</v>
      </c>
      <c r="J11955" s="69">
        <v>0.55620000000000003</v>
      </c>
      <c r="K11955" s="91"/>
      <c r="L11955" s="91"/>
    </row>
    <row r="11956" spans="2:12" x14ac:dyDescent="0.25">
      <c r="B11956" s="67" t="s">
        <v>504</v>
      </c>
      <c r="C11956" s="67" t="s">
        <v>505</v>
      </c>
      <c r="D11956" s="68" t="s">
        <v>379</v>
      </c>
      <c r="E11956" s="67" t="s">
        <v>380</v>
      </c>
      <c r="F11956" s="68" t="s">
        <v>524</v>
      </c>
      <c r="G11956" s="67" t="s">
        <v>525</v>
      </c>
      <c r="H11956" s="68" t="s">
        <v>364</v>
      </c>
      <c r="I11956" s="69">
        <v>0.45319999999999999</v>
      </c>
      <c r="J11956" s="69">
        <v>0.28839999999999999</v>
      </c>
      <c r="K11956" s="91"/>
      <c r="L11956" s="91"/>
    </row>
    <row r="11957" spans="2:12" x14ac:dyDescent="0.25">
      <c r="B11957" s="67" t="s">
        <v>504</v>
      </c>
      <c r="C11957" s="67" t="s">
        <v>505</v>
      </c>
      <c r="D11957" s="68" t="s">
        <v>379</v>
      </c>
      <c r="E11957" s="67" t="s">
        <v>380</v>
      </c>
      <c r="F11957" s="68" t="s">
        <v>524</v>
      </c>
      <c r="G11957" s="67" t="s">
        <v>525</v>
      </c>
      <c r="H11957" s="68" t="s">
        <v>362</v>
      </c>
      <c r="I11957" s="69">
        <v>0</v>
      </c>
      <c r="J11957" s="69">
        <v>0</v>
      </c>
      <c r="K11957" s="91"/>
      <c r="L11957" s="91"/>
    </row>
    <row r="11958" spans="2:12" x14ac:dyDescent="0.25">
      <c r="B11958" s="67" t="s">
        <v>504</v>
      </c>
      <c r="C11958" s="67" t="s">
        <v>505</v>
      </c>
      <c r="D11958" s="68" t="s">
        <v>379</v>
      </c>
      <c r="E11958" s="67" t="s">
        <v>380</v>
      </c>
      <c r="F11958" s="68" t="s">
        <v>524</v>
      </c>
      <c r="G11958" s="67" t="s">
        <v>525</v>
      </c>
      <c r="H11958" s="68" t="s">
        <v>363</v>
      </c>
      <c r="I11958" s="69">
        <v>0</v>
      </c>
      <c r="J11958" s="69">
        <v>0</v>
      </c>
      <c r="K11958" s="91"/>
      <c r="L11958" s="91"/>
    </row>
    <row r="11959" spans="2:12" x14ac:dyDescent="0.25">
      <c r="B11959" s="67" t="s">
        <v>504</v>
      </c>
      <c r="C11959" s="67" t="s">
        <v>505</v>
      </c>
      <c r="D11959" s="68" t="s">
        <v>379</v>
      </c>
      <c r="E11959" s="67" t="s">
        <v>380</v>
      </c>
      <c r="F11959" s="68" t="s">
        <v>524</v>
      </c>
      <c r="G11959" s="67" t="s">
        <v>525</v>
      </c>
      <c r="H11959" s="68" t="s">
        <v>362</v>
      </c>
      <c r="I11959" s="69">
        <v>0</v>
      </c>
      <c r="J11959" s="69">
        <v>0</v>
      </c>
      <c r="K11959" s="91"/>
      <c r="L11959" s="91"/>
    </row>
    <row r="11960" spans="2:12" x14ac:dyDescent="0.25">
      <c r="B11960" s="67" t="s">
        <v>504</v>
      </c>
      <c r="C11960" s="67" t="s">
        <v>505</v>
      </c>
      <c r="D11960" s="68" t="s">
        <v>379</v>
      </c>
      <c r="E11960" s="67" t="s">
        <v>380</v>
      </c>
      <c r="F11960" s="68" t="s">
        <v>524</v>
      </c>
      <c r="G11960" s="67" t="s">
        <v>525</v>
      </c>
      <c r="H11960" s="68" t="s">
        <v>363</v>
      </c>
      <c r="I11960" s="69">
        <v>8</v>
      </c>
      <c r="J11960" s="69">
        <v>10</v>
      </c>
      <c r="K11960" s="91"/>
      <c r="L11960" s="91"/>
    </row>
    <row r="11961" spans="2:12" x14ac:dyDescent="0.25">
      <c r="B11961" s="67" t="s">
        <v>504</v>
      </c>
      <c r="C11961" s="67" t="s">
        <v>505</v>
      </c>
      <c r="D11961" s="68" t="s">
        <v>379</v>
      </c>
      <c r="E11961" s="67" t="s">
        <v>380</v>
      </c>
      <c r="F11961" s="68" t="s">
        <v>524</v>
      </c>
      <c r="G11961" s="67" t="s">
        <v>525</v>
      </c>
      <c r="H11961" s="68" t="s">
        <v>364</v>
      </c>
      <c r="I11961" s="69">
        <v>0</v>
      </c>
      <c r="J11961" s="69">
        <v>0</v>
      </c>
      <c r="K11961" s="91"/>
      <c r="L11961" s="91"/>
    </row>
    <row r="11962" spans="2:12" x14ac:dyDescent="0.25">
      <c r="B11962" s="67" t="s">
        <v>504</v>
      </c>
      <c r="C11962" s="67" t="s">
        <v>505</v>
      </c>
      <c r="D11962" s="68" t="s">
        <v>379</v>
      </c>
      <c r="E11962" s="67" t="s">
        <v>380</v>
      </c>
      <c r="F11962" s="68" t="s">
        <v>524</v>
      </c>
      <c r="G11962" s="67" t="s">
        <v>525</v>
      </c>
      <c r="H11962" s="68" t="s">
        <v>362</v>
      </c>
      <c r="I11962" s="69">
        <v>0</v>
      </c>
      <c r="J11962" s="69">
        <v>8</v>
      </c>
      <c r="K11962" s="91"/>
      <c r="L11962" s="91"/>
    </row>
    <row r="11963" spans="2:12" x14ac:dyDescent="0.25">
      <c r="B11963" s="67" t="s">
        <v>504</v>
      </c>
      <c r="C11963" s="67" t="s">
        <v>505</v>
      </c>
      <c r="D11963" s="68" t="s">
        <v>379</v>
      </c>
      <c r="E11963" s="67" t="s">
        <v>380</v>
      </c>
      <c r="F11963" s="68" t="s">
        <v>524</v>
      </c>
      <c r="G11963" s="67" t="s">
        <v>525</v>
      </c>
      <c r="H11963" s="68" t="s">
        <v>364</v>
      </c>
      <c r="I11963" s="69">
        <v>0</v>
      </c>
      <c r="J11963" s="69">
        <v>0</v>
      </c>
      <c r="K11963" s="91"/>
      <c r="L11963" s="91"/>
    </row>
    <row r="11964" spans="2:12" x14ac:dyDescent="0.25">
      <c r="B11964" s="67" t="s">
        <v>504</v>
      </c>
      <c r="C11964" s="67" t="s">
        <v>505</v>
      </c>
      <c r="D11964" s="68" t="s">
        <v>379</v>
      </c>
      <c r="E11964" s="67" t="s">
        <v>380</v>
      </c>
      <c r="F11964" s="68" t="s">
        <v>524</v>
      </c>
      <c r="G11964" s="67" t="s">
        <v>525</v>
      </c>
      <c r="H11964" s="68" t="s">
        <v>362</v>
      </c>
      <c r="I11964" s="69">
        <v>0</v>
      </c>
      <c r="J11964" s="69">
        <v>0</v>
      </c>
      <c r="K11964" s="91"/>
      <c r="L11964" s="91"/>
    </row>
    <row r="11965" spans="2:12" x14ac:dyDescent="0.25">
      <c r="B11965" s="67" t="s">
        <v>504</v>
      </c>
      <c r="C11965" s="67" t="s">
        <v>505</v>
      </c>
      <c r="D11965" s="68" t="s">
        <v>379</v>
      </c>
      <c r="E11965" s="67" t="s">
        <v>380</v>
      </c>
      <c r="F11965" s="68" t="s">
        <v>524</v>
      </c>
      <c r="G11965" s="67" t="s">
        <v>525</v>
      </c>
      <c r="H11965" s="68" t="s">
        <v>363</v>
      </c>
      <c r="I11965" s="69">
        <v>120</v>
      </c>
      <c r="J11965" s="69">
        <v>160</v>
      </c>
      <c r="K11965" s="91"/>
      <c r="L11965" s="91"/>
    </row>
    <row r="11966" spans="2:12" x14ac:dyDescent="0.25">
      <c r="B11966" s="67" t="s">
        <v>504</v>
      </c>
      <c r="C11966" s="67" t="s">
        <v>505</v>
      </c>
      <c r="D11966" s="68" t="s">
        <v>379</v>
      </c>
      <c r="E11966" s="67" t="s">
        <v>380</v>
      </c>
      <c r="F11966" s="68" t="s">
        <v>524</v>
      </c>
      <c r="G11966" s="67" t="s">
        <v>525</v>
      </c>
      <c r="H11966" s="68" t="s">
        <v>364</v>
      </c>
      <c r="I11966" s="69">
        <v>0</v>
      </c>
      <c r="J11966" s="69">
        <v>0</v>
      </c>
      <c r="K11966" s="91"/>
      <c r="L11966" s="91"/>
    </row>
    <row r="11967" spans="2:12" x14ac:dyDescent="0.25">
      <c r="B11967" s="67" t="s">
        <v>504</v>
      </c>
      <c r="C11967" s="67" t="s">
        <v>505</v>
      </c>
      <c r="D11967" s="68" t="s">
        <v>379</v>
      </c>
      <c r="E11967" s="67" t="s">
        <v>380</v>
      </c>
      <c r="F11967" s="68" t="s">
        <v>524</v>
      </c>
      <c r="G11967" s="67" t="s">
        <v>525</v>
      </c>
      <c r="H11967" s="68" t="s">
        <v>362</v>
      </c>
      <c r="I11967" s="69">
        <v>190</v>
      </c>
      <c r="J11967" s="69">
        <v>725</v>
      </c>
      <c r="K11967" s="91"/>
      <c r="L11967" s="91"/>
    </row>
    <row r="11968" spans="2:12" x14ac:dyDescent="0.25">
      <c r="B11968" s="67" t="s">
        <v>504</v>
      </c>
      <c r="C11968" s="67" t="s">
        <v>505</v>
      </c>
      <c r="D11968" s="68" t="s">
        <v>379</v>
      </c>
      <c r="E11968" s="67" t="s">
        <v>380</v>
      </c>
      <c r="F11968" s="68" t="s">
        <v>524</v>
      </c>
      <c r="G11968" s="67" t="s">
        <v>525</v>
      </c>
      <c r="H11968" s="68" t="s">
        <v>363</v>
      </c>
      <c r="I11968" s="69">
        <v>230</v>
      </c>
      <c r="J11968" s="69">
        <v>322</v>
      </c>
      <c r="K11968" s="91"/>
      <c r="L11968" s="91"/>
    </row>
    <row r="11969" spans="2:12" x14ac:dyDescent="0.25">
      <c r="B11969" s="67" t="s">
        <v>504</v>
      </c>
      <c r="C11969" s="67" t="s">
        <v>505</v>
      </c>
      <c r="D11969" s="68" t="s">
        <v>379</v>
      </c>
      <c r="E11969" s="67" t="s">
        <v>380</v>
      </c>
      <c r="F11969" s="68" t="s">
        <v>524</v>
      </c>
      <c r="G11969" s="67" t="s">
        <v>525</v>
      </c>
      <c r="H11969" s="68" t="s">
        <v>364</v>
      </c>
      <c r="I11969" s="69">
        <v>167</v>
      </c>
      <c r="J11969" s="69">
        <v>196</v>
      </c>
      <c r="K11969" s="91"/>
      <c r="L11969" s="91"/>
    </row>
    <row r="11970" spans="2:12" x14ac:dyDescent="0.25">
      <c r="B11970" s="67" t="s">
        <v>504</v>
      </c>
      <c r="C11970" s="67" t="s">
        <v>505</v>
      </c>
      <c r="D11970" s="68" t="s">
        <v>379</v>
      </c>
      <c r="E11970" s="67" t="s">
        <v>380</v>
      </c>
      <c r="F11970" s="68" t="s">
        <v>524</v>
      </c>
      <c r="G11970" s="67" t="s">
        <v>525</v>
      </c>
      <c r="H11970" s="68" t="s">
        <v>362</v>
      </c>
      <c r="I11970" s="69">
        <v>23</v>
      </c>
      <c r="J11970" s="69">
        <v>19</v>
      </c>
      <c r="K11970" s="91"/>
      <c r="L11970" s="91"/>
    </row>
    <row r="11971" spans="2:12" x14ac:dyDescent="0.25">
      <c r="B11971" s="67" t="s">
        <v>504</v>
      </c>
      <c r="C11971" s="67" t="s">
        <v>505</v>
      </c>
      <c r="D11971" s="68" t="s">
        <v>379</v>
      </c>
      <c r="E11971" s="67" t="s">
        <v>380</v>
      </c>
      <c r="F11971" s="68" t="s">
        <v>524</v>
      </c>
      <c r="G11971" s="67" t="s">
        <v>525</v>
      </c>
      <c r="H11971" s="68" t="s">
        <v>363</v>
      </c>
      <c r="I11971" s="69">
        <v>109</v>
      </c>
      <c r="J11971" s="69">
        <v>143</v>
      </c>
      <c r="K11971" s="91"/>
      <c r="L11971" s="91"/>
    </row>
    <row r="11972" spans="2:12" x14ac:dyDescent="0.25">
      <c r="B11972" s="67" t="s">
        <v>504</v>
      </c>
      <c r="C11972" s="67" t="s">
        <v>505</v>
      </c>
      <c r="D11972" s="68" t="s">
        <v>379</v>
      </c>
      <c r="E11972" s="67" t="s">
        <v>380</v>
      </c>
      <c r="F11972" s="68" t="s">
        <v>524</v>
      </c>
      <c r="G11972" s="67" t="s">
        <v>525</v>
      </c>
      <c r="H11972" s="68" t="s">
        <v>364</v>
      </c>
      <c r="I11972" s="69">
        <v>2</v>
      </c>
      <c r="J11972" s="69">
        <v>0</v>
      </c>
      <c r="K11972" s="91"/>
      <c r="L11972" s="91"/>
    </row>
    <row r="11973" spans="2:12" x14ac:dyDescent="0.25">
      <c r="B11973" s="67" t="s">
        <v>504</v>
      </c>
      <c r="C11973" s="67" t="s">
        <v>505</v>
      </c>
      <c r="D11973" s="68" t="s">
        <v>379</v>
      </c>
      <c r="E11973" s="67" t="s">
        <v>380</v>
      </c>
      <c r="F11973" s="68" t="s">
        <v>524</v>
      </c>
      <c r="G11973" s="67" t="s">
        <v>525</v>
      </c>
      <c r="H11973" s="68" t="s">
        <v>362</v>
      </c>
      <c r="I11973" s="69">
        <v>0</v>
      </c>
      <c r="J11973" s="69">
        <v>0</v>
      </c>
      <c r="K11973" s="91"/>
      <c r="L11973" s="91"/>
    </row>
    <row r="11974" spans="2:12" x14ac:dyDescent="0.25">
      <c r="B11974" s="67" t="s">
        <v>504</v>
      </c>
      <c r="C11974" s="67" t="s">
        <v>505</v>
      </c>
      <c r="D11974" s="68" t="s">
        <v>379</v>
      </c>
      <c r="E11974" s="67" t="s">
        <v>380</v>
      </c>
      <c r="F11974" s="68" t="s">
        <v>524</v>
      </c>
      <c r="G11974" s="67" t="s">
        <v>525</v>
      </c>
      <c r="H11974" s="68" t="s">
        <v>363</v>
      </c>
      <c r="I11974" s="69">
        <v>28</v>
      </c>
      <c r="J11974" s="69">
        <v>32</v>
      </c>
      <c r="K11974" s="91"/>
      <c r="L11974" s="91"/>
    </row>
    <row r="11975" spans="2:12" x14ac:dyDescent="0.25">
      <c r="B11975" s="67" t="s">
        <v>504</v>
      </c>
      <c r="C11975" s="67" t="s">
        <v>505</v>
      </c>
      <c r="D11975" s="68" t="s">
        <v>379</v>
      </c>
      <c r="E11975" s="67" t="s">
        <v>380</v>
      </c>
      <c r="F11975" s="68" t="s">
        <v>524</v>
      </c>
      <c r="G11975" s="67" t="s">
        <v>525</v>
      </c>
      <c r="H11975" s="68" t="s">
        <v>363</v>
      </c>
      <c r="I11975" s="69">
        <v>0</v>
      </c>
      <c r="J11975" s="69">
        <v>-13</v>
      </c>
      <c r="K11975" s="91"/>
      <c r="L11975" s="91"/>
    </row>
    <row r="11976" spans="2:12" x14ac:dyDescent="0.25">
      <c r="B11976" s="67" t="s">
        <v>504</v>
      </c>
      <c r="C11976" s="67" t="s">
        <v>505</v>
      </c>
      <c r="D11976" s="68" t="s">
        <v>379</v>
      </c>
      <c r="E11976" s="67" t="s">
        <v>380</v>
      </c>
      <c r="F11976" s="68" t="s">
        <v>524</v>
      </c>
      <c r="G11976" s="67" t="s">
        <v>525</v>
      </c>
      <c r="H11976" s="68" t="s">
        <v>362</v>
      </c>
      <c r="I11976" s="69">
        <v>0</v>
      </c>
      <c r="J11976" s="69">
        <v>0</v>
      </c>
      <c r="K11976" s="91"/>
      <c r="L11976" s="91"/>
    </row>
    <row r="11977" spans="2:12" x14ac:dyDescent="0.25">
      <c r="B11977" s="67" t="s">
        <v>504</v>
      </c>
      <c r="C11977" s="67" t="s">
        <v>505</v>
      </c>
      <c r="D11977" s="68" t="s">
        <v>379</v>
      </c>
      <c r="E11977" s="67" t="s">
        <v>380</v>
      </c>
      <c r="F11977" s="68" t="s">
        <v>524</v>
      </c>
      <c r="G11977" s="67" t="s">
        <v>525</v>
      </c>
      <c r="H11977" s="68" t="s">
        <v>363</v>
      </c>
      <c r="I11977" s="69">
        <v>16</v>
      </c>
      <c r="J11977" s="69">
        <v>32</v>
      </c>
      <c r="K11977" s="91"/>
      <c r="L11977" s="91"/>
    </row>
    <row r="11978" spans="2:12" x14ac:dyDescent="0.25">
      <c r="B11978" s="67" t="s">
        <v>504</v>
      </c>
      <c r="C11978" s="67" t="s">
        <v>505</v>
      </c>
      <c r="D11978" s="68" t="s">
        <v>379</v>
      </c>
      <c r="E11978" s="67" t="s">
        <v>380</v>
      </c>
      <c r="F11978" s="68" t="s">
        <v>524</v>
      </c>
      <c r="G11978" s="67" t="s">
        <v>525</v>
      </c>
      <c r="H11978" s="68" t="s">
        <v>362</v>
      </c>
      <c r="I11978" s="69">
        <v>0</v>
      </c>
      <c r="J11978" s="69">
        <v>0</v>
      </c>
      <c r="K11978" s="91"/>
      <c r="L11978" s="91"/>
    </row>
    <row r="11979" spans="2:12" x14ac:dyDescent="0.25">
      <c r="B11979" s="67" t="s">
        <v>504</v>
      </c>
      <c r="C11979" s="67" t="s">
        <v>505</v>
      </c>
      <c r="D11979" s="68" t="s">
        <v>379</v>
      </c>
      <c r="E11979" s="67" t="s">
        <v>380</v>
      </c>
      <c r="F11979" s="68" t="s">
        <v>524</v>
      </c>
      <c r="G11979" s="67" t="s">
        <v>525</v>
      </c>
      <c r="H11979" s="68" t="s">
        <v>363</v>
      </c>
      <c r="I11979" s="69">
        <v>0</v>
      </c>
      <c r="J11979" s="69">
        <v>0</v>
      </c>
      <c r="K11979" s="91"/>
      <c r="L11979" s="91"/>
    </row>
    <row r="11980" spans="2:12" x14ac:dyDescent="0.25">
      <c r="B11980" s="67" t="s">
        <v>504</v>
      </c>
      <c r="C11980" s="67" t="s">
        <v>505</v>
      </c>
      <c r="D11980" s="68" t="s">
        <v>379</v>
      </c>
      <c r="E11980" s="67" t="s">
        <v>380</v>
      </c>
      <c r="F11980" s="68" t="s">
        <v>524</v>
      </c>
      <c r="G11980" s="67" t="s">
        <v>525</v>
      </c>
      <c r="H11980" s="68" t="s">
        <v>364</v>
      </c>
      <c r="I11980" s="69">
        <v>0</v>
      </c>
      <c r="J11980" s="69">
        <v>0</v>
      </c>
      <c r="K11980" s="91"/>
      <c r="L11980" s="91"/>
    </row>
    <row r="11981" spans="2:12" x14ac:dyDescent="0.25">
      <c r="B11981" s="67" t="s">
        <v>504</v>
      </c>
      <c r="C11981" s="67" t="s">
        <v>505</v>
      </c>
      <c r="D11981" s="68" t="s">
        <v>379</v>
      </c>
      <c r="E11981" s="67" t="s">
        <v>380</v>
      </c>
      <c r="F11981" s="68" t="s">
        <v>524</v>
      </c>
      <c r="G11981" s="67" t="s">
        <v>525</v>
      </c>
      <c r="H11981" s="68" t="s">
        <v>363</v>
      </c>
      <c r="I11981" s="69">
        <v>17</v>
      </c>
      <c r="J11981" s="69">
        <v>17</v>
      </c>
      <c r="K11981" s="91"/>
      <c r="L11981" s="91"/>
    </row>
    <row r="11982" spans="2:12" x14ac:dyDescent="0.25">
      <c r="B11982" s="67" t="s">
        <v>504</v>
      </c>
      <c r="C11982" s="67" t="s">
        <v>505</v>
      </c>
      <c r="D11982" s="68" t="s">
        <v>379</v>
      </c>
      <c r="E11982" s="67" t="s">
        <v>380</v>
      </c>
      <c r="F11982" s="68" t="s">
        <v>524</v>
      </c>
      <c r="G11982" s="67" t="s">
        <v>525</v>
      </c>
      <c r="H11982" s="68" t="s">
        <v>362</v>
      </c>
      <c r="I11982" s="69">
        <v>17</v>
      </c>
      <c r="J11982" s="69">
        <v>40</v>
      </c>
      <c r="K11982" s="91"/>
      <c r="L11982" s="91"/>
    </row>
    <row r="11983" spans="2:12" x14ac:dyDescent="0.25">
      <c r="B11983" s="67" t="s">
        <v>504</v>
      </c>
      <c r="C11983" s="67" t="s">
        <v>505</v>
      </c>
      <c r="D11983" s="68" t="s">
        <v>379</v>
      </c>
      <c r="E11983" s="67" t="s">
        <v>380</v>
      </c>
      <c r="F11983" s="68" t="s">
        <v>524</v>
      </c>
      <c r="G11983" s="67" t="s">
        <v>525</v>
      </c>
      <c r="H11983" s="68" t="s">
        <v>363</v>
      </c>
      <c r="I11983" s="69">
        <v>24</v>
      </c>
      <c r="J11983" s="69">
        <v>59</v>
      </c>
      <c r="K11983" s="91"/>
      <c r="L11983" s="91"/>
    </row>
    <row r="11984" spans="2:12" x14ac:dyDescent="0.25">
      <c r="B11984" s="67" t="s">
        <v>504</v>
      </c>
      <c r="C11984" s="67" t="s">
        <v>505</v>
      </c>
      <c r="D11984" s="68" t="s">
        <v>379</v>
      </c>
      <c r="E11984" s="67" t="s">
        <v>380</v>
      </c>
      <c r="F11984" s="68" t="s">
        <v>524</v>
      </c>
      <c r="G11984" s="67" t="s">
        <v>525</v>
      </c>
      <c r="H11984" s="68" t="s">
        <v>364</v>
      </c>
      <c r="I11984" s="69">
        <v>12</v>
      </c>
      <c r="J11984" s="69">
        <v>16</v>
      </c>
      <c r="K11984" s="91"/>
      <c r="L11984" s="91"/>
    </row>
    <row r="11985" spans="2:12" x14ac:dyDescent="0.25">
      <c r="B11985" s="67" t="s">
        <v>504</v>
      </c>
      <c r="C11985" s="67" t="s">
        <v>505</v>
      </c>
      <c r="D11985" s="68" t="s">
        <v>379</v>
      </c>
      <c r="E11985" s="67" t="s">
        <v>380</v>
      </c>
      <c r="F11985" s="68" t="s">
        <v>524</v>
      </c>
      <c r="G11985" s="67" t="s">
        <v>525</v>
      </c>
      <c r="H11985" s="68" t="s">
        <v>362</v>
      </c>
      <c r="I11985" s="69">
        <v>0</v>
      </c>
      <c r="J11985" s="69">
        <v>0</v>
      </c>
      <c r="K11985" s="91"/>
      <c r="L11985" s="91"/>
    </row>
    <row r="11986" spans="2:12" x14ac:dyDescent="0.25">
      <c r="B11986" s="67" t="s">
        <v>504</v>
      </c>
      <c r="C11986" s="67" t="s">
        <v>505</v>
      </c>
      <c r="D11986" s="68" t="s">
        <v>379</v>
      </c>
      <c r="E11986" s="67" t="s">
        <v>380</v>
      </c>
      <c r="F11986" s="68" t="s">
        <v>524</v>
      </c>
      <c r="G11986" s="67" t="s">
        <v>525</v>
      </c>
      <c r="H11986" s="68" t="s">
        <v>363</v>
      </c>
      <c r="I11986" s="69">
        <v>0.3296</v>
      </c>
      <c r="J11986" s="69">
        <v>8.2400000000000001E-2</v>
      </c>
      <c r="K11986" s="91"/>
      <c r="L11986" s="91"/>
    </row>
    <row r="11987" spans="2:12" x14ac:dyDescent="0.25">
      <c r="B11987" s="67" t="s">
        <v>504</v>
      </c>
      <c r="C11987" s="67" t="s">
        <v>505</v>
      </c>
      <c r="D11987" s="68" t="s">
        <v>379</v>
      </c>
      <c r="E11987" s="67" t="s">
        <v>380</v>
      </c>
      <c r="F11987" s="68" t="s">
        <v>524</v>
      </c>
      <c r="G11987" s="67" t="s">
        <v>525</v>
      </c>
      <c r="H11987" s="68" t="s">
        <v>364</v>
      </c>
      <c r="I11987" s="69">
        <v>0</v>
      </c>
      <c r="J11987" s="69">
        <v>0</v>
      </c>
      <c r="K11987" s="91"/>
      <c r="L11987" s="91"/>
    </row>
    <row r="11988" spans="2:12" x14ac:dyDescent="0.25">
      <c r="B11988" s="67" t="s">
        <v>504</v>
      </c>
      <c r="C11988" s="67" t="s">
        <v>505</v>
      </c>
      <c r="D11988" s="68" t="s">
        <v>379</v>
      </c>
      <c r="E11988" s="67" t="s">
        <v>380</v>
      </c>
      <c r="F11988" s="68" t="s">
        <v>524</v>
      </c>
      <c r="G11988" s="67" t="s">
        <v>525</v>
      </c>
      <c r="H11988" s="68" t="s">
        <v>362</v>
      </c>
      <c r="I11988" s="69">
        <v>0</v>
      </c>
      <c r="J11988" s="69">
        <v>0</v>
      </c>
      <c r="K11988" s="91"/>
      <c r="L11988" s="91"/>
    </row>
    <row r="11989" spans="2:12" x14ac:dyDescent="0.25">
      <c r="B11989" s="67" t="s">
        <v>504</v>
      </c>
      <c r="C11989" s="67" t="s">
        <v>505</v>
      </c>
      <c r="D11989" s="68" t="s">
        <v>379</v>
      </c>
      <c r="E11989" s="67" t="s">
        <v>380</v>
      </c>
      <c r="F11989" s="68" t="s">
        <v>524</v>
      </c>
      <c r="G11989" s="67" t="s">
        <v>525</v>
      </c>
      <c r="H11989" s="68" t="s">
        <v>363</v>
      </c>
      <c r="I11989" s="69">
        <v>0</v>
      </c>
      <c r="J11989" s="69">
        <v>0</v>
      </c>
      <c r="K11989" s="91"/>
      <c r="L11989" s="91"/>
    </row>
    <row r="11990" spans="2:12" x14ac:dyDescent="0.25">
      <c r="B11990" s="67" t="s">
        <v>504</v>
      </c>
      <c r="C11990" s="67" t="s">
        <v>505</v>
      </c>
      <c r="D11990" s="68" t="s">
        <v>379</v>
      </c>
      <c r="E11990" s="67" t="s">
        <v>380</v>
      </c>
      <c r="F11990" s="68" t="s">
        <v>524</v>
      </c>
      <c r="G11990" s="67" t="s">
        <v>525</v>
      </c>
      <c r="H11990" s="68" t="s">
        <v>364</v>
      </c>
      <c r="I11990" s="69">
        <v>0</v>
      </c>
      <c r="J11990" s="69">
        <v>0</v>
      </c>
      <c r="K11990" s="91"/>
      <c r="L11990" s="91"/>
    </row>
    <row r="11991" spans="2:12" x14ac:dyDescent="0.25">
      <c r="B11991" s="67" t="s">
        <v>504</v>
      </c>
      <c r="C11991" s="67" t="s">
        <v>505</v>
      </c>
      <c r="D11991" s="68" t="s">
        <v>379</v>
      </c>
      <c r="E11991" s="67" t="s">
        <v>380</v>
      </c>
      <c r="F11991" s="68" t="s">
        <v>524</v>
      </c>
      <c r="G11991" s="67" t="s">
        <v>525</v>
      </c>
      <c r="H11991" s="68" t="s">
        <v>364</v>
      </c>
      <c r="I11991" s="69">
        <v>12</v>
      </c>
      <c r="J11991" s="69">
        <v>6</v>
      </c>
      <c r="K11991" s="91"/>
      <c r="L11991" s="91"/>
    </row>
    <row r="11992" spans="2:12" x14ac:dyDescent="0.25">
      <c r="B11992" s="67" t="s">
        <v>504</v>
      </c>
      <c r="C11992" s="67" t="s">
        <v>505</v>
      </c>
      <c r="D11992" s="68" t="s">
        <v>379</v>
      </c>
      <c r="E11992" s="67" t="s">
        <v>380</v>
      </c>
      <c r="F11992" s="68" t="s">
        <v>524</v>
      </c>
      <c r="G11992" s="67" t="s">
        <v>525</v>
      </c>
      <c r="H11992" s="68" t="s">
        <v>362</v>
      </c>
      <c r="I11992" s="69">
        <v>0</v>
      </c>
      <c r="J11992" s="69">
        <v>0</v>
      </c>
      <c r="K11992" s="91"/>
      <c r="L11992" s="91"/>
    </row>
    <row r="11993" spans="2:12" x14ac:dyDescent="0.25">
      <c r="B11993" s="67" t="s">
        <v>504</v>
      </c>
      <c r="C11993" s="67" t="s">
        <v>505</v>
      </c>
      <c r="D11993" s="68" t="s">
        <v>379</v>
      </c>
      <c r="E11993" s="67" t="s">
        <v>380</v>
      </c>
      <c r="F11993" s="68" t="s">
        <v>524</v>
      </c>
      <c r="G11993" s="67" t="s">
        <v>525</v>
      </c>
      <c r="H11993" s="68" t="s">
        <v>362</v>
      </c>
      <c r="I11993" s="69">
        <v>21</v>
      </c>
      <c r="J11993" s="69">
        <v>16</v>
      </c>
      <c r="K11993" s="91"/>
      <c r="L11993" s="91"/>
    </row>
    <row r="11994" spans="2:12" x14ac:dyDescent="0.25">
      <c r="B11994" s="67" t="s">
        <v>504</v>
      </c>
      <c r="C11994" s="67" t="s">
        <v>505</v>
      </c>
      <c r="D11994" s="68" t="s">
        <v>379</v>
      </c>
      <c r="E11994" s="67" t="s">
        <v>380</v>
      </c>
      <c r="F11994" s="68" t="s">
        <v>524</v>
      </c>
      <c r="G11994" s="67" t="s">
        <v>525</v>
      </c>
      <c r="H11994" s="68" t="s">
        <v>363</v>
      </c>
      <c r="I11994" s="69">
        <v>23</v>
      </c>
      <c r="J11994" s="69">
        <v>34</v>
      </c>
      <c r="K11994" s="91"/>
      <c r="L11994" s="91"/>
    </row>
    <row r="11995" spans="2:12" x14ac:dyDescent="0.25">
      <c r="B11995" s="67" t="s">
        <v>504</v>
      </c>
      <c r="C11995" s="67" t="s">
        <v>505</v>
      </c>
      <c r="D11995" s="68" t="s">
        <v>379</v>
      </c>
      <c r="E11995" s="67" t="s">
        <v>380</v>
      </c>
      <c r="F11995" s="68" t="s">
        <v>524</v>
      </c>
      <c r="G11995" s="67" t="s">
        <v>525</v>
      </c>
      <c r="H11995" s="68" t="s">
        <v>364</v>
      </c>
      <c r="I11995" s="69">
        <v>0</v>
      </c>
      <c r="J11995" s="69">
        <v>24</v>
      </c>
      <c r="K11995" s="91"/>
      <c r="L11995" s="91"/>
    </row>
    <row r="11996" spans="2:12" x14ac:dyDescent="0.25">
      <c r="B11996" s="67" t="s">
        <v>504</v>
      </c>
      <c r="C11996" s="67" t="s">
        <v>505</v>
      </c>
      <c r="D11996" s="68" t="s">
        <v>379</v>
      </c>
      <c r="E11996" s="67" t="s">
        <v>380</v>
      </c>
      <c r="F11996" s="68" t="s">
        <v>524</v>
      </c>
      <c r="G11996" s="67" t="s">
        <v>525</v>
      </c>
      <c r="H11996" s="68" t="s">
        <v>364</v>
      </c>
      <c r="I11996" s="69">
        <v>2</v>
      </c>
      <c r="J11996" s="69">
        <v>0</v>
      </c>
      <c r="K11996" s="91"/>
      <c r="L11996" s="91"/>
    </row>
    <row r="11997" spans="2:12" x14ac:dyDescent="0.25">
      <c r="B11997" s="67" t="s">
        <v>504</v>
      </c>
      <c r="C11997" s="67" t="s">
        <v>505</v>
      </c>
      <c r="D11997" s="68" t="s">
        <v>379</v>
      </c>
      <c r="E11997" s="67" t="s">
        <v>380</v>
      </c>
      <c r="F11997" s="68" t="s">
        <v>524</v>
      </c>
      <c r="G11997" s="67" t="s">
        <v>525</v>
      </c>
      <c r="H11997" s="68" t="s">
        <v>362</v>
      </c>
      <c r="I11997" s="69">
        <v>15</v>
      </c>
      <c r="J11997" s="69">
        <v>16</v>
      </c>
      <c r="K11997" s="91"/>
      <c r="L11997" s="91"/>
    </row>
    <row r="11998" spans="2:12" x14ac:dyDescent="0.25">
      <c r="B11998" s="67" t="s">
        <v>504</v>
      </c>
      <c r="C11998" s="67" t="s">
        <v>505</v>
      </c>
      <c r="D11998" s="68" t="s">
        <v>379</v>
      </c>
      <c r="E11998" s="67" t="s">
        <v>380</v>
      </c>
      <c r="F11998" s="68" t="s">
        <v>524</v>
      </c>
      <c r="G11998" s="67" t="s">
        <v>525</v>
      </c>
      <c r="H11998" s="68" t="s">
        <v>363</v>
      </c>
      <c r="I11998" s="69">
        <v>106</v>
      </c>
      <c r="J11998" s="69">
        <v>140</v>
      </c>
      <c r="K11998" s="91"/>
      <c r="L11998" s="91"/>
    </row>
    <row r="11999" spans="2:12" x14ac:dyDescent="0.25">
      <c r="B11999" s="67" t="s">
        <v>504</v>
      </c>
      <c r="C11999" s="67" t="s">
        <v>505</v>
      </c>
      <c r="D11999" s="68" t="s">
        <v>379</v>
      </c>
      <c r="E11999" s="67" t="s">
        <v>380</v>
      </c>
      <c r="F11999" s="68" t="s">
        <v>524</v>
      </c>
      <c r="G11999" s="67" t="s">
        <v>525</v>
      </c>
      <c r="H11999" s="68" t="s">
        <v>364</v>
      </c>
      <c r="I11999" s="69">
        <v>29</v>
      </c>
      <c r="J11999" s="69">
        <v>36</v>
      </c>
      <c r="K11999" s="91"/>
      <c r="L11999" s="91"/>
    </row>
    <row r="12000" spans="2:12" x14ac:dyDescent="0.25">
      <c r="B12000" s="67" t="s">
        <v>504</v>
      </c>
      <c r="C12000" s="67" t="s">
        <v>505</v>
      </c>
      <c r="D12000" s="68" t="s">
        <v>379</v>
      </c>
      <c r="E12000" s="67" t="s">
        <v>380</v>
      </c>
      <c r="F12000" s="68" t="s">
        <v>524</v>
      </c>
      <c r="G12000" s="67" t="s">
        <v>525</v>
      </c>
      <c r="H12000" s="68" t="s">
        <v>362</v>
      </c>
      <c r="I12000" s="69">
        <v>0</v>
      </c>
      <c r="J12000" s="69">
        <v>0</v>
      </c>
      <c r="K12000" s="91"/>
      <c r="L12000" s="91"/>
    </row>
    <row r="12001" spans="2:12" x14ac:dyDescent="0.25">
      <c r="B12001" s="67" t="s">
        <v>504</v>
      </c>
      <c r="C12001" s="67" t="s">
        <v>505</v>
      </c>
      <c r="D12001" s="68" t="s">
        <v>379</v>
      </c>
      <c r="E12001" s="67" t="s">
        <v>380</v>
      </c>
      <c r="F12001" s="68" t="s">
        <v>524</v>
      </c>
      <c r="G12001" s="67" t="s">
        <v>525</v>
      </c>
      <c r="H12001" s="68" t="s">
        <v>363</v>
      </c>
      <c r="I12001" s="69">
        <v>288</v>
      </c>
      <c r="J12001" s="69">
        <v>375</v>
      </c>
      <c r="K12001" s="91"/>
      <c r="L12001" s="91"/>
    </row>
    <row r="12002" spans="2:12" x14ac:dyDescent="0.25">
      <c r="B12002" s="67" t="s">
        <v>504</v>
      </c>
      <c r="C12002" s="67" t="s">
        <v>505</v>
      </c>
      <c r="D12002" s="68" t="s">
        <v>379</v>
      </c>
      <c r="E12002" s="67" t="s">
        <v>380</v>
      </c>
      <c r="F12002" s="68" t="s">
        <v>524</v>
      </c>
      <c r="G12002" s="67" t="s">
        <v>525</v>
      </c>
      <c r="H12002" s="68" t="s">
        <v>362</v>
      </c>
      <c r="I12002" s="69">
        <v>25</v>
      </c>
      <c r="J12002" s="69">
        <v>66</v>
      </c>
      <c r="K12002" s="91"/>
      <c r="L12002" s="91"/>
    </row>
    <row r="12003" spans="2:12" x14ac:dyDescent="0.25">
      <c r="B12003" s="67" t="s">
        <v>504</v>
      </c>
      <c r="C12003" s="67" t="s">
        <v>505</v>
      </c>
      <c r="D12003" s="68" t="s">
        <v>379</v>
      </c>
      <c r="E12003" s="67" t="s">
        <v>380</v>
      </c>
      <c r="F12003" s="68" t="s">
        <v>524</v>
      </c>
      <c r="G12003" s="67" t="s">
        <v>525</v>
      </c>
      <c r="H12003" s="68" t="s">
        <v>363</v>
      </c>
      <c r="I12003" s="69">
        <v>53</v>
      </c>
      <c r="J12003" s="69">
        <v>102</v>
      </c>
      <c r="K12003" s="91"/>
      <c r="L12003" s="91"/>
    </row>
    <row r="12004" spans="2:12" x14ac:dyDescent="0.25">
      <c r="B12004" s="67" t="s">
        <v>504</v>
      </c>
      <c r="C12004" s="67" t="s">
        <v>505</v>
      </c>
      <c r="D12004" s="68" t="s">
        <v>379</v>
      </c>
      <c r="E12004" s="67" t="s">
        <v>380</v>
      </c>
      <c r="F12004" s="68" t="s">
        <v>524</v>
      </c>
      <c r="G12004" s="67" t="s">
        <v>525</v>
      </c>
      <c r="H12004" s="68" t="s">
        <v>364</v>
      </c>
      <c r="I12004" s="69">
        <v>0</v>
      </c>
      <c r="J12004" s="69">
        <v>7</v>
      </c>
      <c r="K12004" s="91"/>
      <c r="L12004" s="91"/>
    </row>
    <row r="12005" spans="2:12" x14ac:dyDescent="0.25">
      <c r="B12005" s="67" t="s">
        <v>504</v>
      </c>
      <c r="C12005" s="67" t="s">
        <v>505</v>
      </c>
      <c r="D12005" s="68" t="s">
        <v>379</v>
      </c>
      <c r="E12005" s="67" t="s">
        <v>380</v>
      </c>
      <c r="F12005" s="68" t="s">
        <v>524</v>
      </c>
      <c r="G12005" s="67" t="s">
        <v>525</v>
      </c>
      <c r="H12005" s="68" t="s">
        <v>362</v>
      </c>
      <c r="I12005" s="69">
        <v>0</v>
      </c>
      <c r="J12005" s="69">
        <v>0</v>
      </c>
      <c r="K12005" s="91"/>
      <c r="L12005" s="91"/>
    </row>
    <row r="12006" spans="2:12" x14ac:dyDescent="0.25">
      <c r="B12006" s="67" t="s">
        <v>504</v>
      </c>
      <c r="C12006" s="67" t="s">
        <v>505</v>
      </c>
      <c r="D12006" s="68" t="s">
        <v>379</v>
      </c>
      <c r="E12006" s="67" t="s">
        <v>380</v>
      </c>
      <c r="F12006" s="68" t="s">
        <v>524</v>
      </c>
      <c r="G12006" s="67" t="s">
        <v>525</v>
      </c>
      <c r="H12006" s="68" t="s">
        <v>363</v>
      </c>
      <c r="I12006" s="69">
        <v>0</v>
      </c>
      <c r="J12006" s="69">
        <v>0</v>
      </c>
      <c r="K12006" s="91"/>
      <c r="L12006" s="91"/>
    </row>
    <row r="12007" spans="2:12" x14ac:dyDescent="0.25">
      <c r="B12007" s="67" t="s">
        <v>504</v>
      </c>
      <c r="C12007" s="67" t="s">
        <v>505</v>
      </c>
      <c r="D12007" s="68" t="s">
        <v>379</v>
      </c>
      <c r="E12007" s="67" t="s">
        <v>380</v>
      </c>
      <c r="F12007" s="68" t="s">
        <v>524</v>
      </c>
      <c r="G12007" s="67" t="s">
        <v>525</v>
      </c>
      <c r="H12007" s="68" t="s">
        <v>362</v>
      </c>
      <c r="I12007" s="69">
        <v>0</v>
      </c>
      <c r="J12007" s="69">
        <v>0</v>
      </c>
      <c r="K12007" s="91"/>
      <c r="L12007" s="91"/>
    </row>
    <row r="12008" spans="2:12" x14ac:dyDescent="0.25">
      <c r="B12008" s="67" t="s">
        <v>504</v>
      </c>
      <c r="C12008" s="67" t="s">
        <v>505</v>
      </c>
      <c r="D12008" s="68" t="s">
        <v>379</v>
      </c>
      <c r="E12008" s="67" t="s">
        <v>380</v>
      </c>
      <c r="F12008" s="68" t="s">
        <v>524</v>
      </c>
      <c r="G12008" s="67" t="s">
        <v>525</v>
      </c>
      <c r="H12008" s="68" t="s">
        <v>363</v>
      </c>
      <c r="I12008" s="69">
        <v>0</v>
      </c>
      <c r="J12008" s="69">
        <v>0</v>
      </c>
      <c r="K12008" s="91"/>
      <c r="L12008" s="91"/>
    </row>
    <row r="12009" spans="2:12" x14ac:dyDescent="0.25">
      <c r="B12009" s="67" t="s">
        <v>504</v>
      </c>
      <c r="C12009" s="67" t="s">
        <v>505</v>
      </c>
      <c r="D12009" s="68" t="s">
        <v>379</v>
      </c>
      <c r="E12009" s="67" t="s">
        <v>380</v>
      </c>
      <c r="F12009" s="68" t="s">
        <v>524</v>
      </c>
      <c r="G12009" s="67" t="s">
        <v>525</v>
      </c>
      <c r="H12009" s="68" t="s">
        <v>364</v>
      </c>
      <c r="I12009" s="69">
        <v>0</v>
      </c>
      <c r="J12009" s="69">
        <v>0</v>
      </c>
      <c r="K12009" s="91"/>
      <c r="L12009" s="91"/>
    </row>
    <row r="12010" spans="2:12" x14ac:dyDescent="0.25">
      <c r="B12010" s="67" t="s">
        <v>504</v>
      </c>
      <c r="C12010" s="67" t="s">
        <v>505</v>
      </c>
      <c r="D12010" s="68" t="s">
        <v>379</v>
      </c>
      <c r="E12010" s="67" t="s">
        <v>380</v>
      </c>
      <c r="F12010" s="68" t="s">
        <v>524</v>
      </c>
      <c r="G12010" s="67" t="s">
        <v>525</v>
      </c>
      <c r="H12010" s="68" t="s">
        <v>364</v>
      </c>
      <c r="I12010" s="69">
        <v>0</v>
      </c>
      <c r="J12010" s="69">
        <v>0</v>
      </c>
      <c r="K12010" s="91"/>
      <c r="L12010" s="91"/>
    </row>
    <row r="12011" spans="2:12" x14ac:dyDescent="0.25">
      <c r="B12011" s="67" t="s">
        <v>504</v>
      </c>
      <c r="C12011" s="67" t="s">
        <v>505</v>
      </c>
      <c r="D12011" s="68" t="s">
        <v>379</v>
      </c>
      <c r="E12011" s="67" t="s">
        <v>380</v>
      </c>
      <c r="F12011" s="68" t="s">
        <v>524</v>
      </c>
      <c r="G12011" s="67" t="s">
        <v>525</v>
      </c>
      <c r="H12011" s="68" t="s">
        <v>362</v>
      </c>
      <c r="I12011" s="69">
        <v>0</v>
      </c>
      <c r="J12011" s="69">
        <v>0</v>
      </c>
      <c r="K12011" s="91"/>
      <c r="L12011" s="91"/>
    </row>
    <row r="12012" spans="2:12" x14ac:dyDescent="0.25">
      <c r="B12012" s="67" t="s">
        <v>504</v>
      </c>
      <c r="C12012" s="67" t="s">
        <v>505</v>
      </c>
      <c r="D12012" s="68" t="s">
        <v>379</v>
      </c>
      <c r="E12012" s="67" t="s">
        <v>380</v>
      </c>
      <c r="F12012" s="68" t="s">
        <v>524</v>
      </c>
      <c r="G12012" s="67" t="s">
        <v>525</v>
      </c>
      <c r="H12012" s="68" t="s">
        <v>363</v>
      </c>
      <c r="I12012" s="69">
        <v>0</v>
      </c>
      <c r="J12012" s="69">
        <v>3</v>
      </c>
      <c r="K12012" s="91"/>
      <c r="L12012" s="91"/>
    </row>
    <row r="12013" spans="2:12" x14ac:dyDescent="0.25">
      <c r="B12013" s="67" t="s">
        <v>504</v>
      </c>
      <c r="C12013" s="67" t="s">
        <v>505</v>
      </c>
      <c r="D12013" s="68" t="s">
        <v>379</v>
      </c>
      <c r="E12013" s="67" t="s">
        <v>380</v>
      </c>
      <c r="F12013" s="68" t="s">
        <v>524</v>
      </c>
      <c r="G12013" s="67" t="s">
        <v>525</v>
      </c>
      <c r="H12013" s="68" t="s">
        <v>362</v>
      </c>
      <c r="I12013" s="69">
        <v>0</v>
      </c>
      <c r="J12013" s="69">
        <v>0</v>
      </c>
      <c r="K12013" s="91"/>
      <c r="L12013" s="91"/>
    </row>
    <row r="12014" spans="2:12" x14ac:dyDescent="0.25">
      <c r="B12014" s="67" t="s">
        <v>504</v>
      </c>
      <c r="C12014" s="67" t="s">
        <v>505</v>
      </c>
      <c r="D12014" s="68" t="s">
        <v>379</v>
      </c>
      <c r="E12014" s="67" t="s">
        <v>380</v>
      </c>
      <c r="F12014" s="68" t="s">
        <v>524</v>
      </c>
      <c r="G12014" s="67" t="s">
        <v>525</v>
      </c>
      <c r="H12014" s="68" t="s">
        <v>363</v>
      </c>
      <c r="I12014" s="69">
        <v>0</v>
      </c>
      <c r="J12014" s="69">
        <v>0</v>
      </c>
      <c r="K12014" s="91"/>
      <c r="L12014" s="91"/>
    </row>
    <row r="12015" spans="2:12" x14ac:dyDescent="0.25">
      <c r="B12015" s="67" t="s">
        <v>504</v>
      </c>
      <c r="C12015" s="67" t="s">
        <v>505</v>
      </c>
      <c r="D12015" s="68" t="s">
        <v>379</v>
      </c>
      <c r="E12015" s="67" t="s">
        <v>380</v>
      </c>
      <c r="F12015" s="68" t="s">
        <v>524</v>
      </c>
      <c r="G12015" s="67" t="s">
        <v>525</v>
      </c>
      <c r="H12015" s="68" t="s">
        <v>364</v>
      </c>
      <c r="I12015" s="69">
        <v>0</v>
      </c>
      <c r="J12015" s="69">
        <v>0</v>
      </c>
      <c r="K12015" s="91"/>
      <c r="L12015" s="91"/>
    </row>
    <row r="12016" spans="2:12" x14ac:dyDescent="0.25">
      <c r="B12016" s="67" t="s">
        <v>504</v>
      </c>
      <c r="C12016" s="67" t="s">
        <v>505</v>
      </c>
      <c r="D12016" s="68" t="s">
        <v>379</v>
      </c>
      <c r="E12016" s="67" t="s">
        <v>380</v>
      </c>
      <c r="F12016" s="68" t="s">
        <v>524</v>
      </c>
      <c r="G12016" s="67" t="s">
        <v>525</v>
      </c>
      <c r="H12016" s="68" t="s">
        <v>362</v>
      </c>
      <c r="I12016" s="69">
        <v>60</v>
      </c>
      <c r="J12016" s="69">
        <v>54</v>
      </c>
      <c r="K12016" s="91"/>
      <c r="L12016" s="91"/>
    </row>
    <row r="12017" spans="2:12" x14ac:dyDescent="0.25">
      <c r="B12017" s="67" t="s">
        <v>504</v>
      </c>
      <c r="C12017" s="67" t="s">
        <v>505</v>
      </c>
      <c r="D12017" s="68" t="s">
        <v>379</v>
      </c>
      <c r="E12017" s="67" t="s">
        <v>380</v>
      </c>
      <c r="F12017" s="68" t="s">
        <v>524</v>
      </c>
      <c r="G12017" s="67" t="s">
        <v>525</v>
      </c>
      <c r="H12017" s="68" t="s">
        <v>363</v>
      </c>
      <c r="I12017" s="69">
        <v>181</v>
      </c>
      <c r="J12017" s="69">
        <v>191</v>
      </c>
      <c r="K12017" s="91"/>
      <c r="L12017" s="91"/>
    </row>
    <row r="12018" spans="2:12" x14ac:dyDescent="0.25">
      <c r="B12018" s="67" t="s">
        <v>504</v>
      </c>
      <c r="C12018" s="67" t="s">
        <v>505</v>
      </c>
      <c r="D12018" s="68" t="s">
        <v>379</v>
      </c>
      <c r="E12018" s="67" t="s">
        <v>380</v>
      </c>
      <c r="F12018" s="68" t="s">
        <v>524</v>
      </c>
      <c r="G12018" s="67" t="s">
        <v>525</v>
      </c>
      <c r="H12018" s="68" t="s">
        <v>364</v>
      </c>
      <c r="I12018" s="69">
        <v>86</v>
      </c>
      <c r="J12018" s="69">
        <v>114</v>
      </c>
      <c r="K12018" s="91"/>
      <c r="L12018" s="91"/>
    </row>
    <row r="12019" spans="2:12" x14ac:dyDescent="0.25">
      <c r="B12019" s="67" t="s">
        <v>504</v>
      </c>
      <c r="C12019" s="67" t="s">
        <v>505</v>
      </c>
      <c r="D12019" s="68" t="s">
        <v>379</v>
      </c>
      <c r="E12019" s="67" t="s">
        <v>380</v>
      </c>
      <c r="F12019" s="68" t="s">
        <v>524</v>
      </c>
      <c r="G12019" s="67" t="s">
        <v>525</v>
      </c>
      <c r="H12019" s="68" t="s">
        <v>362</v>
      </c>
      <c r="I12019" s="69">
        <v>0</v>
      </c>
      <c r="J12019" s="69">
        <v>16</v>
      </c>
      <c r="K12019" s="91"/>
      <c r="L12019" s="91"/>
    </row>
    <row r="12020" spans="2:12" x14ac:dyDescent="0.25">
      <c r="B12020" s="67" t="s">
        <v>504</v>
      </c>
      <c r="C12020" s="67" t="s">
        <v>505</v>
      </c>
      <c r="D12020" s="68" t="s">
        <v>379</v>
      </c>
      <c r="E12020" s="67" t="s">
        <v>380</v>
      </c>
      <c r="F12020" s="68" t="s">
        <v>524</v>
      </c>
      <c r="G12020" s="67" t="s">
        <v>525</v>
      </c>
      <c r="H12020" s="68" t="s">
        <v>363</v>
      </c>
      <c r="I12020" s="69">
        <v>0</v>
      </c>
      <c r="J12020" s="69">
        <v>26</v>
      </c>
      <c r="K12020" s="91"/>
      <c r="L12020" s="91"/>
    </row>
    <row r="12021" spans="2:12" x14ac:dyDescent="0.25">
      <c r="B12021" s="67" t="s">
        <v>504</v>
      </c>
      <c r="C12021" s="67" t="s">
        <v>505</v>
      </c>
      <c r="D12021" s="68" t="s">
        <v>379</v>
      </c>
      <c r="E12021" s="67" t="s">
        <v>380</v>
      </c>
      <c r="F12021" s="68" t="s">
        <v>524</v>
      </c>
      <c r="G12021" s="67" t="s">
        <v>525</v>
      </c>
      <c r="H12021" s="68" t="s">
        <v>364</v>
      </c>
      <c r="I12021" s="69">
        <v>0</v>
      </c>
      <c r="J12021" s="69">
        <v>24</v>
      </c>
      <c r="K12021" s="91"/>
      <c r="L12021" s="91"/>
    </row>
    <row r="12022" spans="2:12" x14ac:dyDescent="0.25">
      <c r="B12022" s="67" t="s">
        <v>504</v>
      </c>
      <c r="C12022" s="67" t="s">
        <v>505</v>
      </c>
      <c r="D12022" s="68" t="s">
        <v>379</v>
      </c>
      <c r="E12022" s="67" t="s">
        <v>380</v>
      </c>
      <c r="F12022" s="68" t="s">
        <v>524</v>
      </c>
      <c r="G12022" s="67" t="s">
        <v>525</v>
      </c>
      <c r="H12022" s="68" t="s">
        <v>362</v>
      </c>
      <c r="I12022" s="69">
        <v>0</v>
      </c>
      <c r="J12022" s="69">
        <v>0</v>
      </c>
      <c r="K12022" s="91"/>
      <c r="L12022" s="91"/>
    </row>
    <row r="12023" spans="2:12" x14ac:dyDescent="0.25">
      <c r="B12023" s="67" t="s">
        <v>504</v>
      </c>
      <c r="C12023" s="67" t="s">
        <v>505</v>
      </c>
      <c r="D12023" s="68" t="s">
        <v>379</v>
      </c>
      <c r="E12023" s="67" t="s">
        <v>380</v>
      </c>
      <c r="F12023" s="68" t="s">
        <v>524</v>
      </c>
      <c r="G12023" s="67" t="s">
        <v>525</v>
      </c>
      <c r="H12023" s="68" t="s">
        <v>363</v>
      </c>
      <c r="I12023" s="69">
        <v>0</v>
      </c>
      <c r="J12023" s="69">
        <v>0</v>
      </c>
      <c r="K12023" s="91"/>
      <c r="L12023" s="91"/>
    </row>
    <row r="12024" spans="2:12" x14ac:dyDescent="0.25">
      <c r="B12024" s="67" t="s">
        <v>504</v>
      </c>
      <c r="C12024" s="67" t="s">
        <v>505</v>
      </c>
      <c r="D12024" s="68" t="s">
        <v>379</v>
      </c>
      <c r="E12024" s="67" t="s">
        <v>380</v>
      </c>
      <c r="F12024" s="68" t="s">
        <v>524</v>
      </c>
      <c r="G12024" s="67" t="s">
        <v>525</v>
      </c>
      <c r="H12024" s="68" t="s">
        <v>364</v>
      </c>
      <c r="I12024" s="69">
        <v>0</v>
      </c>
      <c r="J12024" s="69">
        <v>0</v>
      </c>
      <c r="K12024" s="91"/>
      <c r="L12024" s="91"/>
    </row>
    <row r="12025" spans="2:12" x14ac:dyDescent="0.25">
      <c r="B12025" s="67" t="s">
        <v>504</v>
      </c>
      <c r="C12025" s="67" t="s">
        <v>505</v>
      </c>
      <c r="D12025" s="68" t="s">
        <v>379</v>
      </c>
      <c r="E12025" s="67" t="s">
        <v>380</v>
      </c>
      <c r="F12025" s="68" t="s">
        <v>524</v>
      </c>
      <c r="G12025" s="67" t="s">
        <v>525</v>
      </c>
      <c r="H12025" s="68" t="s">
        <v>362</v>
      </c>
      <c r="I12025" s="69">
        <v>0</v>
      </c>
      <c r="J12025" s="69">
        <v>0</v>
      </c>
      <c r="K12025" s="91"/>
      <c r="L12025" s="91"/>
    </row>
    <row r="12026" spans="2:12" x14ac:dyDescent="0.25">
      <c r="B12026" s="67" t="s">
        <v>504</v>
      </c>
      <c r="C12026" s="67" t="s">
        <v>505</v>
      </c>
      <c r="D12026" s="68" t="s">
        <v>379</v>
      </c>
      <c r="E12026" s="67" t="s">
        <v>380</v>
      </c>
      <c r="F12026" s="68" t="s">
        <v>524</v>
      </c>
      <c r="G12026" s="67" t="s">
        <v>525</v>
      </c>
      <c r="H12026" s="68" t="s">
        <v>363</v>
      </c>
      <c r="I12026" s="69">
        <v>0</v>
      </c>
      <c r="J12026" s="69">
        <v>0</v>
      </c>
      <c r="K12026" s="91"/>
      <c r="L12026" s="91"/>
    </row>
    <row r="12027" spans="2:12" x14ac:dyDescent="0.25">
      <c r="B12027" s="67" t="s">
        <v>504</v>
      </c>
      <c r="C12027" s="67" t="s">
        <v>505</v>
      </c>
      <c r="D12027" s="68" t="s">
        <v>379</v>
      </c>
      <c r="E12027" s="67" t="s">
        <v>380</v>
      </c>
      <c r="F12027" s="68" t="s">
        <v>526</v>
      </c>
      <c r="G12027" s="67" t="s">
        <v>527</v>
      </c>
      <c r="H12027" s="68" t="s">
        <v>363</v>
      </c>
      <c r="I12027" s="69">
        <v>0</v>
      </c>
      <c r="J12027" s="69">
        <v>0</v>
      </c>
      <c r="K12027" s="91"/>
      <c r="L12027" s="91"/>
    </row>
    <row r="12028" spans="2:12" x14ac:dyDescent="0.25">
      <c r="B12028" s="67" t="s">
        <v>504</v>
      </c>
      <c r="C12028" s="67" t="s">
        <v>505</v>
      </c>
      <c r="D12028" s="68" t="s">
        <v>379</v>
      </c>
      <c r="E12028" s="67" t="s">
        <v>380</v>
      </c>
      <c r="F12028" s="68" t="s">
        <v>526</v>
      </c>
      <c r="G12028" s="67" t="s">
        <v>527</v>
      </c>
      <c r="H12028" s="68" t="s">
        <v>362</v>
      </c>
      <c r="I12028" s="69">
        <v>0</v>
      </c>
      <c r="J12028" s="69">
        <v>12.9</v>
      </c>
      <c r="K12028" s="91"/>
      <c r="L12028" s="91"/>
    </row>
    <row r="12029" spans="2:12" x14ac:dyDescent="0.25">
      <c r="B12029" s="67" t="s">
        <v>504</v>
      </c>
      <c r="C12029" s="67" t="s">
        <v>505</v>
      </c>
      <c r="D12029" s="68" t="s">
        <v>379</v>
      </c>
      <c r="E12029" s="67" t="s">
        <v>380</v>
      </c>
      <c r="F12029" s="68" t="s">
        <v>526</v>
      </c>
      <c r="G12029" s="67" t="s">
        <v>527</v>
      </c>
      <c r="H12029" s="68" t="s">
        <v>363</v>
      </c>
      <c r="I12029" s="69">
        <v>0</v>
      </c>
      <c r="J12029" s="69">
        <v>0</v>
      </c>
      <c r="K12029" s="91"/>
      <c r="L12029" s="91"/>
    </row>
    <row r="12030" spans="2:12" x14ac:dyDescent="0.25">
      <c r="B12030" s="67" t="s">
        <v>504</v>
      </c>
      <c r="C12030" s="67" t="s">
        <v>505</v>
      </c>
      <c r="D12030" s="68" t="s">
        <v>379</v>
      </c>
      <c r="E12030" s="67" t="s">
        <v>380</v>
      </c>
      <c r="F12030" s="68" t="s">
        <v>526</v>
      </c>
      <c r="G12030" s="67" t="s">
        <v>527</v>
      </c>
      <c r="H12030" s="68" t="s">
        <v>364</v>
      </c>
      <c r="I12030" s="69">
        <v>20.001999999999999</v>
      </c>
      <c r="J12030" s="69">
        <v>0</v>
      </c>
      <c r="K12030" s="91"/>
      <c r="L12030" s="91"/>
    </row>
    <row r="12031" spans="2:12" x14ac:dyDescent="0.25">
      <c r="B12031" s="67" t="s">
        <v>504</v>
      </c>
      <c r="C12031" s="67" t="s">
        <v>505</v>
      </c>
      <c r="D12031" s="68" t="s">
        <v>379</v>
      </c>
      <c r="E12031" s="67" t="s">
        <v>380</v>
      </c>
      <c r="F12031" s="68" t="s">
        <v>526</v>
      </c>
      <c r="G12031" s="67" t="s">
        <v>527</v>
      </c>
      <c r="H12031" s="68" t="s">
        <v>363</v>
      </c>
      <c r="I12031" s="69">
        <v>0</v>
      </c>
      <c r="J12031" s="69">
        <v>0</v>
      </c>
      <c r="K12031" s="91"/>
      <c r="L12031" s="91"/>
    </row>
    <row r="12032" spans="2:12" x14ac:dyDescent="0.25">
      <c r="B12032" s="67" t="s">
        <v>504</v>
      </c>
      <c r="C12032" s="67" t="s">
        <v>505</v>
      </c>
      <c r="D12032" s="68" t="s">
        <v>379</v>
      </c>
      <c r="E12032" s="67" t="s">
        <v>380</v>
      </c>
      <c r="F12032" s="68" t="s">
        <v>526</v>
      </c>
      <c r="G12032" s="67" t="s">
        <v>527</v>
      </c>
      <c r="H12032" s="68" t="s">
        <v>363</v>
      </c>
      <c r="I12032" s="69">
        <v>8.0299999999999994</v>
      </c>
      <c r="J12032" s="69">
        <v>8.0299999999999994</v>
      </c>
      <c r="K12032" s="91"/>
      <c r="L12032" s="91"/>
    </row>
    <row r="12033" spans="2:12" x14ac:dyDescent="0.25">
      <c r="B12033" s="67" t="s">
        <v>504</v>
      </c>
      <c r="C12033" s="67" t="s">
        <v>505</v>
      </c>
      <c r="D12033" s="68" t="s">
        <v>379</v>
      </c>
      <c r="E12033" s="67" t="s">
        <v>380</v>
      </c>
      <c r="F12033" s="68" t="s">
        <v>526</v>
      </c>
      <c r="G12033" s="67" t="s">
        <v>527</v>
      </c>
      <c r="H12033" s="68" t="s">
        <v>362</v>
      </c>
      <c r="I12033" s="69">
        <v>0</v>
      </c>
      <c r="J12033" s="69">
        <v>0</v>
      </c>
      <c r="K12033" s="91"/>
      <c r="L12033" s="91"/>
    </row>
    <row r="12034" spans="2:12" x14ac:dyDescent="0.25">
      <c r="B12034" s="67" t="s">
        <v>504</v>
      </c>
      <c r="C12034" s="67" t="s">
        <v>505</v>
      </c>
      <c r="D12034" s="68" t="s">
        <v>379</v>
      </c>
      <c r="E12034" s="67" t="s">
        <v>380</v>
      </c>
      <c r="F12034" s="68" t="s">
        <v>526</v>
      </c>
      <c r="G12034" s="67" t="s">
        <v>527</v>
      </c>
      <c r="H12034" s="68" t="s">
        <v>363</v>
      </c>
      <c r="I12034" s="69">
        <v>13.182600000000001</v>
      </c>
      <c r="J12034" s="69">
        <v>22.299900000000001</v>
      </c>
      <c r="K12034" s="91"/>
      <c r="L12034" s="91"/>
    </row>
    <row r="12035" spans="2:12" x14ac:dyDescent="0.25">
      <c r="B12035" s="67" t="s">
        <v>504</v>
      </c>
      <c r="C12035" s="67" t="s">
        <v>505</v>
      </c>
      <c r="D12035" s="68" t="s">
        <v>379</v>
      </c>
      <c r="E12035" s="67" t="s">
        <v>380</v>
      </c>
      <c r="F12035" s="68" t="s">
        <v>526</v>
      </c>
      <c r="G12035" s="67" t="s">
        <v>527</v>
      </c>
      <c r="H12035" s="68" t="s">
        <v>364</v>
      </c>
      <c r="I12035" s="69">
        <v>0</v>
      </c>
      <c r="J12035" s="69">
        <v>27.4</v>
      </c>
      <c r="K12035" s="91"/>
      <c r="L12035" s="91"/>
    </row>
    <row r="12036" spans="2:12" x14ac:dyDescent="0.25">
      <c r="B12036" s="67" t="s">
        <v>504</v>
      </c>
      <c r="C12036" s="67" t="s">
        <v>505</v>
      </c>
      <c r="D12036" s="68" t="s">
        <v>379</v>
      </c>
      <c r="E12036" s="67" t="s">
        <v>380</v>
      </c>
      <c r="F12036" s="68" t="s">
        <v>526</v>
      </c>
      <c r="G12036" s="67" t="s">
        <v>527</v>
      </c>
      <c r="H12036" s="68" t="s">
        <v>362</v>
      </c>
      <c r="I12036" s="69">
        <v>0</v>
      </c>
      <c r="J12036" s="69">
        <v>0</v>
      </c>
      <c r="K12036" s="91"/>
      <c r="L12036" s="91"/>
    </row>
    <row r="12037" spans="2:12" x14ac:dyDescent="0.25">
      <c r="B12037" s="67" t="s">
        <v>504</v>
      </c>
      <c r="C12037" s="67" t="s">
        <v>505</v>
      </c>
      <c r="D12037" s="68" t="s">
        <v>379</v>
      </c>
      <c r="E12037" s="67" t="s">
        <v>380</v>
      </c>
      <c r="F12037" s="68" t="s">
        <v>526</v>
      </c>
      <c r="G12037" s="67" t="s">
        <v>527</v>
      </c>
      <c r="H12037" s="68" t="s">
        <v>363</v>
      </c>
      <c r="I12037" s="69">
        <v>0</v>
      </c>
      <c r="J12037" s="69">
        <v>0</v>
      </c>
      <c r="K12037" s="91"/>
      <c r="L12037" s="91"/>
    </row>
    <row r="12038" spans="2:12" x14ac:dyDescent="0.25">
      <c r="B12038" s="67" t="s">
        <v>504</v>
      </c>
      <c r="C12038" s="67" t="s">
        <v>505</v>
      </c>
      <c r="D12038" s="68" t="s">
        <v>379</v>
      </c>
      <c r="E12038" s="67" t="s">
        <v>380</v>
      </c>
      <c r="F12038" s="68" t="s">
        <v>526</v>
      </c>
      <c r="G12038" s="67" t="s">
        <v>527</v>
      </c>
      <c r="H12038" s="68" t="s">
        <v>364</v>
      </c>
      <c r="I12038" s="69">
        <v>0</v>
      </c>
      <c r="J12038" s="69">
        <v>0</v>
      </c>
      <c r="K12038" s="91"/>
      <c r="L12038" s="91"/>
    </row>
    <row r="12039" spans="2:12" x14ac:dyDescent="0.25">
      <c r="B12039" s="67" t="s">
        <v>504</v>
      </c>
      <c r="C12039" s="67" t="s">
        <v>505</v>
      </c>
      <c r="D12039" s="68" t="s">
        <v>379</v>
      </c>
      <c r="E12039" s="67" t="s">
        <v>380</v>
      </c>
      <c r="F12039" s="68" t="s">
        <v>526</v>
      </c>
      <c r="G12039" s="67" t="s">
        <v>527</v>
      </c>
      <c r="H12039" s="68" t="s">
        <v>362</v>
      </c>
      <c r="I12039" s="69">
        <v>7</v>
      </c>
      <c r="J12039" s="69">
        <v>0</v>
      </c>
      <c r="K12039" s="91"/>
      <c r="L12039" s="91"/>
    </row>
    <row r="12040" spans="2:12" x14ac:dyDescent="0.25">
      <c r="B12040" s="67" t="s">
        <v>504</v>
      </c>
      <c r="C12040" s="67" t="s">
        <v>505</v>
      </c>
      <c r="D12040" s="68" t="s">
        <v>379</v>
      </c>
      <c r="E12040" s="67" t="s">
        <v>380</v>
      </c>
      <c r="F12040" s="68" t="s">
        <v>526</v>
      </c>
      <c r="G12040" s="67" t="s">
        <v>527</v>
      </c>
      <c r="H12040" s="68" t="s">
        <v>363</v>
      </c>
      <c r="I12040" s="69">
        <v>10.0024</v>
      </c>
      <c r="J12040" s="69">
        <v>10</v>
      </c>
      <c r="K12040" s="91"/>
      <c r="L12040" s="91"/>
    </row>
    <row r="12041" spans="2:12" x14ac:dyDescent="0.25">
      <c r="B12041" s="67" t="s">
        <v>504</v>
      </c>
      <c r="C12041" s="67" t="s">
        <v>505</v>
      </c>
      <c r="D12041" s="68" t="s">
        <v>379</v>
      </c>
      <c r="E12041" s="67" t="s">
        <v>380</v>
      </c>
      <c r="F12041" s="68" t="s">
        <v>526</v>
      </c>
      <c r="G12041" s="67" t="s">
        <v>527</v>
      </c>
      <c r="H12041" s="68" t="s">
        <v>364</v>
      </c>
      <c r="I12041" s="69">
        <v>0</v>
      </c>
      <c r="J12041" s="69">
        <v>0</v>
      </c>
      <c r="K12041" s="91"/>
      <c r="L12041" s="91"/>
    </row>
    <row r="12042" spans="2:12" x14ac:dyDescent="0.25">
      <c r="B12042" s="67" t="s">
        <v>504</v>
      </c>
      <c r="C12042" s="67" t="s">
        <v>505</v>
      </c>
      <c r="D12042" s="68" t="s">
        <v>379</v>
      </c>
      <c r="E12042" s="67" t="s">
        <v>380</v>
      </c>
      <c r="F12042" s="68" t="s">
        <v>526</v>
      </c>
      <c r="G12042" s="67" t="s">
        <v>527</v>
      </c>
      <c r="H12042" s="68" t="s">
        <v>362</v>
      </c>
      <c r="I12042" s="69">
        <v>0</v>
      </c>
      <c r="J12042" s="69">
        <v>0</v>
      </c>
      <c r="K12042" s="91"/>
      <c r="L12042" s="91"/>
    </row>
    <row r="12043" spans="2:12" x14ac:dyDescent="0.25">
      <c r="B12043" s="67" t="s">
        <v>504</v>
      </c>
      <c r="C12043" s="67" t="s">
        <v>505</v>
      </c>
      <c r="D12043" s="68" t="s">
        <v>379</v>
      </c>
      <c r="E12043" s="67" t="s">
        <v>380</v>
      </c>
      <c r="F12043" s="68" t="s">
        <v>526</v>
      </c>
      <c r="G12043" s="67" t="s">
        <v>527</v>
      </c>
      <c r="H12043" s="68" t="s">
        <v>363</v>
      </c>
      <c r="I12043" s="69">
        <v>8.11</v>
      </c>
      <c r="J12043" s="69">
        <v>0</v>
      </c>
      <c r="K12043" s="91"/>
      <c r="L12043" s="91"/>
    </row>
    <row r="12044" spans="2:12" x14ac:dyDescent="0.25">
      <c r="B12044" s="67" t="s">
        <v>504</v>
      </c>
      <c r="C12044" s="67" t="s">
        <v>505</v>
      </c>
      <c r="D12044" s="68" t="s">
        <v>379</v>
      </c>
      <c r="E12044" s="67" t="s">
        <v>380</v>
      </c>
      <c r="F12044" s="68" t="s">
        <v>526</v>
      </c>
      <c r="G12044" s="67" t="s">
        <v>527</v>
      </c>
      <c r="H12044" s="68" t="s">
        <v>364</v>
      </c>
      <c r="I12044" s="69">
        <v>0</v>
      </c>
      <c r="J12044" s="69">
        <v>36.857399999999998</v>
      </c>
      <c r="K12044" s="91"/>
      <c r="L12044" s="91"/>
    </row>
    <row r="12045" spans="2:12" x14ac:dyDescent="0.25">
      <c r="B12045" s="67" t="s">
        <v>504</v>
      </c>
      <c r="C12045" s="67" t="s">
        <v>505</v>
      </c>
      <c r="D12045" s="68" t="s">
        <v>379</v>
      </c>
      <c r="E12045" s="67" t="s">
        <v>380</v>
      </c>
      <c r="F12045" s="68" t="s">
        <v>526</v>
      </c>
      <c r="G12045" s="67" t="s">
        <v>527</v>
      </c>
      <c r="H12045" s="68" t="s">
        <v>363</v>
      </c>
      <c r="I12045" s="69">
        <v>0</v>
      </c>
      <c r="J12045" s="69">
        <v>0</v>
      </c>
      <c r="K12045" s="91"/>
      <c r="L12045" s="91"/>
    </row>
    <row r="12046" spans="2:12" x14ac:dyDescent="0.25">
      <c r="B12046" s="67" t="s">
        <v>504</v>
      </c>
      <c r="C12046" s="67" t="s">
        <v>505</v>
      </c>
      <c r="D12046" s="68" t="s">
        <v>379</v>
      </c>
      <c r="E12046" s="67" t="s">
        <v>380</v>
      </c>
      <c r="F12046" s="68" t="s">
        <v>526</v>
      </c>
      <c r="G12046" s="67" t="s">
        <v>527</v>
      </c>
      <c r="H12046" s="68" t="s">
        <v>363</v>
      </c>
      <c r="I12046" s="69">
        <v>54.002400000000002</v>
      </c>
      <c r="J12046" s="69">
        <v>32</v>
      </c>
      <c r="K12046" s="91"/>
      <c r="L12046" s="91"/>
    </row>
    <row r="12047" spans="2:12" x14ac:dyDescent="0.25">
      <c r="B12047" s="67" t="s">
        <v>504</v>
      </c>
      <c r="C12047" s="67" t="s">
        <v>505</v>
      </c>
      <c r="D12047" s="68" t="s">
        <v>379</v>
      </c>
      <c r="E12047" s="67" t="s">
        <v>380</v>
      </c>
      <c r="F12047" s="68" t="s">
        <v>526</v>
      </c>
      <c r="G12047" s="67" t="s">
        <v>527</v>
      </c>
      <c r="H12047" s="68" t="s">
        <v>364</v>
      </c>
      <c r="I12047" s="69">
        <v>8</v>
      </c>
      <c r="J12047" s="69">
        <v>24</v>
      </c>
      <c r="K12047" s="91"/>
      <c r="L12047" s="91"/>
    </row>
    <row r="12048" spans="2:12" x14ac:dyDescent="0.25">
      <c r="B12048" s="67" t="s">
        <v>504</v>
      </c>
      <c r="C12048" s="67" t="s">
        <v>505</v>
      </c>
      <c r="D12048" s="68" t="s">
        <v>379</v>
      </c>
      <c r="E12048" s="67" t="s">
        <v>380</v>
      </c>
      <c r="F12048" s="68" t="s">
        <v>526</v>
      </c>
      <c r="G12048" s="67" t="s">
        <v>527</v>
      </c>
      <c r="H12048" s="68" t="s">
        <v>364</v>
      </c>
      <c r="I12048" s="69">
        <v>0</v>
      </c>
      <c r="J12048" s="69">
        <v>0</v>
      </c>
      <c r="K12048" s="91"/>
      <c r="L12048" s="91"/>
    </row>
    <row r="12049" spans="2:12" x14ac:dyDescent="0.25">
      <c r="B12049" s="67" t="s">
        <v>504</v>
      </c>
      <c r="C12049" s="67" t="s">
        <v>505</v>
      </c>
      <c r="D12049" s="68" t="s">
        <v>379</v>
      </c>
      <c r="E12049" s="67" t="s">
        <v>380</v>
      </c>
      <c r="F12049" s="68" t="s">
        <v>526</v>
      </c>
      <c r="G12049" s="67" t="s">
        <v>527</v>
      </c>
      <c r="H12049" s="68" t="s">
        <v>362</v>
      </c>
      <c r="I12049" s="69">
        <v>0</v>
      </c>
      <c r="J12049" s="69">
        <v>0</v>
      </c>
      <c r="K12049" s="91"/>
      <c r="L12049" s="91"/>
    </row>
    <row r="12050" spans="2:12" x14ac:dyDescent="0.25">
      <c r="B12050" s="67" t="s">
        <v>504</v>
      </c>
      <c r="C12050" s="67" t="s">
        <v>505</v>
      </c>
      <c r="D12050" s="68" t="s">
        <v>379</v>
      </c>
      <c r="E12050" s="67" t="s">
        <v>380</v>
      </c>
      <c r="F12050" s="68" t="s">
        <v>526</v>
      </c>
      <c r="G12050" s="67" t="s">
        <v>527</v>
      </c>
      <c r="H12050" s="68" t="s">
        <v>363</v>
      </c>
      <c r="I12050" s="69">
        <v>0</v>
      </c>
      <c r="J12050" s="69">
        <v>0</v>
      </c>
      <c r="K12050" s="91"/>
      <c r="L12050" s="91"/>
    </row>
    <row r="12051" spans="2:12" x14ac:dyDescent="0.25">
      <c r="B12051" s="67" t="s">
        <v>504</v>
      </c>
      <c r="C12051" s="67" t="s">
        <v>505</v>
      </c>
      <c r="D12051" s="68" t="s">
        <v>379</v>
      </c>
      <c r="E12051" s="67" t="s">
        <v>380</v>
      </c>
      <c r="F12051" s="68" t="s">
        <v>526</v>
      </c>
      <c r="G12051" s="67" t="s">
        <v>527</v>
      </c>
      <c r="H12051" s="68" t="s">
        <v>364</v>
      </c>
      <c r="I12051" s="69">
        <v>0</v>
      </c>
      <c r="J12051" s="69">
        <v>0</v>
      </c>
      <c r="K12051" s="91"/>
      <c r="L12051" s="91"/>
    </row>
    <row r="12052" spans="2:12" x14ac:dyDescent="0.25">
      <c r="B12052" s="67" t="s">
        <v>504</v>
      </c>
      <c r="C12052" s="67" t="s">
        <v>505</v>
      </c>
      <c r="D12052" s="68" t="s">
        <v>379</v>
      </c>
      <c r="E12052" s="67" t="s">
        <v>380</v>
      </c>
      <c r="F12052" s="68" t="s">
        <v>526</v>
      </c>
      <c r="G12052" s="67" t="s">
        <v>527</v>
      </c>
      <c r="H12052" s="68" t="s">
        <v>362</v>
      </c>
      <c r="I12052" s="69">
        <v>0</v>
      </c>
      <c r="J12052" s="69">
        <v>24.05</v>
      </c>
      <c r="K12052" s="91"/>
      <c r="L12052" s="91"/>
    </row>
    <row r="12053" spans="2:12" x14ac:dyDescent="0.25">
      <c r="B12053" s="67" t="s">
        <v>504</v>
      </c>
      <c r="C12053" s="67" t="s">
        <v>505</v>
      </c>
      <c r="D12053" s="68" t="s">
        <v>379</v>
      </c>
      <c r="E12053" s="67" t="s">
        <v>380</v>
      </c>
      <c r="F12053" s="68" t="s">
        <v>526</v>
      </c>
      <c r="G12053" s="67" t="s">
        <v>527</v>
      </c>
      <c r="H12053" s="68" t="s">
        <v>363</v>
      </c>
      <c r="I12053" s="69">
        <v>0</v>
      </c>
      <c r="J12053" s="69">
        <v>0</v>
      </c>
      <c r="K12053" s="91"/>
      <c r="L12053" s="91"/>
    </row>
    <row r="12054" spans="2:12" x14ac:dyDescent="0.25">
      <c r="B12054" s="67" t="s">
        <v>504</v>
      </c>
      <c r="C12054" s="67" t="s">
        <v>505</v>
      </c>
      <c r="D12054" s="68" t="s">
        <v>379</v>
      </c>
      <c r="E12054" s="67" t="s">
        <v>380</v>
      </c>
      <c r="F12054" s="68" t="s">
        <v>526</v>
      </c>
      <c r="G12054" s="67" t="s">
        <v>527</v>
      </c>
      <c r="H12054" s="68" t="s">
        <v>364</v>
      </c>
      <c r="I12054" s="69">
        <v>4.3875999999999999</v>
      </c>
      <c r="J12054" s="69">
        <v>14.147399999999999</v>
      </c>
      <c r="K12054" s="91"/>
      <c r="L12054" s="91"/>
    </row>
    <row r="12055" spans="2:12" x14ac:dyDescent="0.25">
      <c r="B12055" s="67" t="s">
        <v>504</v>
      </c>
      <c r="C12055" s="67" t="s">
        <v>505</v>
      </c>
      <c r="D12055" s="68" t="s">
        <v>379</v>
      </c>
      <c r="E12055" s="67" t="s">
        <v>380</v>
      </c>
      <c r="F12055" s="68" t="s">
        <v>526</v>
      </c>
      <c r="G12055" s="67" t="s">
        <v>527</v>
      </c>
      <c r="H12055" s="68" t="s">
        <v>363</v>
      </c>
      <c r="I12055" s="69">
        <v>0</v>
      </c>
      <c r="J12055" s="69">
        <v>0</v>
      </c>
      <c r="K12055" s="91"/>
      <c r="L12055" s="91"/>
    </row>
    <row r="12056" spans="2:12" x14ac:dyDescent="0.25">
      <c r="B12056" s="67" t="s">
        <v>504</v>
      </c>
      <c r="C12056" s="67" t="s">
        <v>505</v>
      </c>
      <c r="D12056" s="68" t="s">
        <v>379</v>
      </c>
      <c r="E12056" s="67" t="s">
        <v>380</v>
      </c>
      <c r="F12056" s="68" t="s">
        <v>526</v>
      </c>
      <c r="G12056" s="67" t="s">
        <v>527</v>
      </c>
      <c r="H12056" s="68" t="s">
        <v>364</v>
      </c>
      <c r="I12056" s="69">
        <v>0</v>
      </c>
      <c r="J12056" s="69">
        <v>20</v>
      </c>
      <c r="K12056" s="91"/>
      <c r="L12056" s="91"/>
    </row>
    <row r="12057" spans="2:12" x14ac:dyDescent="0.25">
      <c r="B12057" s="67" t="s">
        <v>504</v>
      </c>
      <c r="C12057" s="67" t="s">
        <v>505</v>
      </c>
      <c r="D12057" s="68" t="s">
        <v>379</v>
      </c>
      <c r="E12057" s="67" t="s">
        <v>380</v>
      </c>
      <c r="F12057" s="68" t="s">
        <v>526</v>
      </c>
      <c r="G12057" s="67" t="s">
        <v>527</v>
      </c>
      <c r="H12057" s="68" t="s">
        <v>362</v>
      </c>
      <c r="I12057" s="69">
        <v>20</v>
      </c>
      <c r="J12057" s="69">
        <v>20</v>
      </c>
      <c r="K12057" s="91"/>
      <c r="L12057" s="91"/>
    </row>
    <row r="12058" spans="2:12" x14ac:dyDescent="0.25">
      <c r="B12058" s="67" t="s">
        <v>504</v>
      </c>
      <c r="C12058" s="67" t="s">
        <v>505</v>
      </c>
      <c r="D12058" s="68" t="s">
        <v>379</v>
      </c>
      <c r="E12058" s="67" t="s">
        <v>380</v>
      </c>
      <c r="F12058" s="68" t="s">
        <v>526</v>
      </c>
      <c r="G12058" s="67" t="s">
        <v>527</v>
      </c>
      <c r="H12058" s="68" t="s">
        <v>363</v>
      </c>
      <c r="I12058" s="69">
        <v>30</v>
      </c>
      <c r="J12058" s="69">
        <v>46</v>
      </c>
      <c r="K12058" s="91"/>
      <c r="L12058" s="91"/>
    </row>
    <row r="12059" spans="2:12" x14ac:dyDescent="0.25">
      <c r="B12059" s="67" t="s">
        <v>504</v>
      </c>
      <c r="C12059" s="67" t="s">
        <v>505</v>
      </c>
      <c r="D12059" s="68" t="s">
        <v>379</v>
      </c>
      <c r="E12059" s="67" t="s">
        <v>380</v>
      </c>
      <c r="F12059" s="68" t="s">
        <v>526</v>
      </c>
      <c r="G12059" s="67" t="s">
        <v>527</v>
      </c>
      <c r="H12059" s="68" t="s">
        <v>364</v>
      </c>
      <c r="I12059" s="69">
        <v>10</v>
      </c>
      <c r="J12059" s="69">
        <v>0</v>
      </c>
      <c r="K12059" s="91"/>
      <c r="L12059" s="91"/>
    </row>
    <row r="12060" spans="2:12" x14ac:dyDescent="0.25">
      <c r="B12060" s="67" t="s">
        <v>504</v>
      </c>
      <c r="C12060" s="67" t="s">
        <v>505</v>
      </c>
      <c r="D12060" s="68" t="s">
        <v>379</v>
      </c>
      <c r="E12060" s="67" t="s">
        <v>380</v>
      </c>
      <c r="F12060" s="68" t="s">
        <v>526</v>
      </c>
      <c r="G12060" s="67" t="s">
        <v>527</v>
      </c>
      <c r="H12060" s="68" t="s">
        <v>362</v>
      </c>
      <c r="I12060" s="69">
        <v>0</v>
      </c>
      <c r="J12060" s="69">
        <v>0</v>
      </c>
      <c r="K12060" s="91"/>
      <c r="L12060" s="91"/>
    </row>
    <row r="12061" spans="2:12" x14ac:dyDescent="0.25">
      <c r="B12061" s="67" t="s">
        <v>504</v>
      </c>
      <c r="C12061" s="67" t="s">
        <v>505</v>
      </c>
      <c r="D12061" s="68" t="s">
        <v>379</v>
      </c>
      <c r="E12061" s="67" t="s">
        <v>380</v>
      </c>
      <c r="F12061" s="68" t="s">
        <v>526</v>
      </c>
      <c r="G12061" s="67" t="s">
        <v>527</v>
      </c>
      <c r="H12061" s="68" t="s">
        <v>363</v>
      </c>
      <c r="I12061" s="69">
        <v>0</v>
      </c>
      <c r="J12061" s="69">
        <v>0</v>
      </c>
      <c r="K12061" s="91"/>
      <c r="L12061" s="91"/>
    </row>
    <row r="12062" spans="2:12" x14ac:dyDescent="0.25">
      <c r="B12062" s="67" t="s">
        <v>504</v>
      </c>
      <c r="C12062" s="67" t="s">
        <v>505</v>
      </c>
      <c r="D12062" s="68" t="s">
        <v>379</v>
      </c>
      <c r="E12062" s="67" t="s">
        <v>380</v>
      </c>
      <c r="F12062" s="68" t="s">
        <v>526</v>
      </c>
      <c r="G12062" s="67" t="s">
        <v>527</v>
      </c>
      <c r="H12062" s="68" t="s">
        <v>362</v>
      </c>
      <c r="I12062" s="69">
        <v>64</v>
      </c>
      <c r="J12062" s="69">
        <v>25</v>
      </c>
      <c r="K12062" s="91"/>
      <c r="L12062" s="91"/>
    </row>
    <row r="12063" spans="2:12" x14ac:dyDescent="0.25">
      <c r="B12063" s="67" t="s">
        <v>504</v>
      </c>
      <c r="C12063" s="67" t="s">
        <v>505</v>
      </c>
      <c r="D12063" s="68" t="s">
        <v>379</v>
      </c>
      <c r="E12063" s="67" t="s">
        <v>380</v>
      </c>
      <c r="F12063" s="68" t="s">
        <v>526</v>
      </c>
      <c r="G12063" s="67" t="s">
        <v>527</v>
      </c>
      <c r="H12063" s="68" t="s">
        <v>363</v>
      </c>
      <c r="I12063" s="69">
        <v>65</v>
      </c>
      <c r="J12063" s="69">
        <v>73</v>
      </c>
      <c r="K12063" s="91"/>
      <c r="L12063" s="91"/>
    </row>
    <row r="12064" spans="2:12" x14ac:dyDescent="0.25">
      <c r="B12064" s="67" t="s">
        <v>504</v>
      </c>
      <c r="C12064" s="67" t="s">
        <v>505</v>
      </c>
      <c r="D12064" s="68" t="s">
        <v>379</v>
      </c>
      <c r="E12064" s="67" t="s">
        <v>380</v>
      </c>
      <c r="F12064" s="68" t="s">
        <v>526</v>
      </c>
      <c r="G12064" s="67" t="s">
        <v>527</v>
      </c>
      <c r="H12064" s="68" t="s">
        <v>364</v>
      </c>
      <c r="I12064" s="69">
        <v>23</v>
      </c>
      <c r="J12064" s="69">
        <v>30</v>
      </c>
      <c r="K12064" s="91"/>
      <c r="L12064" s="91"/>
    </row>
    <row r="12065" spans="2:12" x14ac:dyDescent="0.25">
      <c r="B12065" s="67" t="s">
        <v>504</v>
      </c>
      <c r="C12065" s="67" t="s">
        <v>505</v>
      </c>
      <c r="D12065" s="68" t="s">
        <v>379</v>
      </c>
      <c r="E12065" s="67" t="s">
        <v>380</v>
      </c>
      <c r="F12065" s="68" t="s">
        <v>526</v>
      </c>
      <c r="G12065" s="67" t="s">
        <v>527</v>
      </c>
      <c r="H12065" s="68" t="s">
        <v>362</v>
      </c>
      <c r="I12065" s="69">
        <v>0</v>
      </c>
      <c r="J12065" s="69">
        <v>0</v>
      </c>
      <c r="K12065" s="91"/>
      <c r="L12065" s="91"/>
    </row>
    <row r="12066" spans="2:12" x14ac:dyDescent="0.25">
      <c r="B12066" s="67" t="s">
        <v>504</v>
      </c>
      <c r="C12066" s="67" t="s">
        <v>505</v>
      </c>
      <c r="D12066" s="68" t="s">
        <v>379</v>
      </c>
      <c r="E12066" s="67" t="s">
        <v>380</v>
      </c>
      <c r="F12066" s="68" t="s">
        <v>526</v>
      </c>
      <c r="G12066" s="67" t="s">
        <v>527</v>
      </c>
      <c r="H12066" s="68" t="s">
        <v>363</v>
      </c>
      <c r="I12066" s="69">
        <v>8</v>
      </c>
      <c r="J12066" s="69">
        <v>0</v>
      </c>
      <c r="K12066" s="91"/>
      <c r="L12066" s="91"/>
    </row>
    <row r="12067" spans="2:12" x14ac:dyDescent="0.25">
      <c r="B12067" s="67" t="s">
        <v>504</v>
      </c>
      <c r="C12067" s="67" t="s">
        <v>505</v>
      </c>
      <c r="D12067" s="68" t="s">
        <v>379</v>
      </c>
      <c r="E12067" s="67" t="s">
        <v>380</v>
      </c>
      <c r="F12067" s="68" t="s">
        <v>526</v>
      </c>
      <c r="G12067" s="67" t="s">
        <v>527</v>
      </c>
      <c r="H12067" s="68" t="s">
        <v>364</v>
      </c>
      <c r="I12067" s="69">
        <v>0</v>
      </c>
      <c r="J12067" s="69">
        <v>0</v>
      </c>
      <c r="K12067" s="91"/>
      <c r="L12067" s="91"/>
    </row>
    <row r="12068" spans="2:12" x14ac:dyDescent="0.25">
      <c r="B12068" s="67" t="s">
        <v>504</v>
      </c>
      <c r="C12068" s="67" t="s">
        <v>505</v>
      </c>
      <c r="D12068" s="68" t="s">
        <v>379</v>
      </c>
      <c r="E12068" s="67" t="s">
        <v>380</v>
      </c>
      <c r="F12068" s="68" t="s">
        <v>526</v>
      </c>
      <c r="G12068" s="67" t="s">
        <v>527</v>
      </c>
      <c r="H12068" s="68" t="s">
        <v>362</v>
      </c>
      <c r="I12068" s="69">
        <v>234</v>
      </c>
      <c r="J12068" s="69">
        <v>270</v>
      </c>
      <c r="K12068" s="91"/>
      <c r="L12068" s="91"/>
    </row>
    <row r="12069" spans="2:12" x14ac:dyDescent="0.25">
      <c r="B12069" s="67" t="s">
        <v>504</v>
      </c>
      <c r="C12069" s="67" t="s">
        <v>505</v>
      </c>
      <c r="D12069" s="68" t="s">
        <v>379</v>
      </c>
      <c r="E12069" s="67" t="s">
        <v>380</v>
      </c>
      <c r="F12069" s="68" t="s">
        <v>526</v>
      </c>
      <c r="G12069" s="67" t="s">
        <v>527</v>
      </c>
      <c r="H12069" s="68" t="s">
        <v>363</v>
      </c>
      <c r="I12069" s="69">
        <v>562</v>
      </c>
      <c r="J12069" s="69">
        <v>560</v>
      </c>
      <c r="K12069" s="91"/>
      <c r="L12069" s="91"/>
    </row>
    <row r="12070" spans="2:12" x14ac:dyDescent="0.25">
      <c r="B12070" s="67" t="s">
        <v>504</v>
      </c>
      <c r="C12070" s="67" t="s">
        <v>505</v>
      </c>
      <c r="D12070" s="68" t="s">
        <v>379</v>
      </c>
      <c r="E12070" s="67" t="s">
        <v>380</v>
      </c>
      <c r="F12070" s="68" t="s">
        <v>526</v>
      </c>
      <c r="G12070" s="67" t="s">
        <v>527</v>
      </c>
      <c r="H12070" s="68" t="s">
        <v>364</v>
      </c>
      <c r="I12070" s="69">
        <v>52</v>
      </c>
      <c r="J12070" s="69">
        <v>87</v>
      </c>
      <c r="K12070" s="91"/>
      <c r="L12070" s="91"/>
    </row>
    <row r="12071" spans="2:12" x14ac:dyDescent="0.25">
      <c r="B12071" s="67" t="s">
        <v>504</v>
      </c>
      <c r="C12071" s="67" t="s">
        <v>505</v>
      </c>
      <c r="D12071" s="68" t="s">
        <v>379</v>
      </c>
      <c r="E12071" s="67" t="s">
        <v>380</v>
      </c>
      <c r="F12071" s="68" t="s">
        <v>526</v>
      </c>
      <c r="G12071" s="67" t="s">
        <v>527</v>
      </c>
      <c r="H12071" s="68" t="s">
        <v>362</v>
      </c>
      <c r="I12071" s="69">
        <v>74</v>
      </c>
      <c r="J12071" s="69">
        <v>125</v>
      </c>
      <c r="K12071" s="91"/>
      <c r="L12071" s="91"/>
    </row>
    <row r="12072" spans="2:12" x14ac:dyDescent="0.25">
      <c r="B12072" s="67" t="s">
        <v>504</v>
      </c>
      <c r="C12072" s="67" t="s">
        <v>505</v>
      </c>
      <c r="D12072" s="68" t="s">
        <v>379</v>
      </c>
      <c r="E12072" s="67" t="s">
        <v>380</v>
      </c>
      <c r="F12072" s="68" t="s">
        <v>526</v>
      </c>
      <c r="G12072" s="67" t="s">
        <v>527</v>
      </c>
      <c r="H12072" s="68" t="s">
        <v>363</v>
      </c>
      <c r="I12072" s="69">
        <v>43</v>
      </c>
      <c r="J12072" s="69">
        <v>33</v>
      </c>
      <c r="K12072" s="91"/>
      <c r="L12072" s="91"/>
    </row>
    <row r="12073" spans="2:12" x14ac:dyDescent="0.25">
      <c r="B12073" s="67" t="s">
        <v>504</v>
      </c>
      <c r="C12073" s="67" t="s">
        <v>505</v>
      </c>
      <c r="D12073" s="68" t="s">
        <v>379</v>
      </c>
      <c r="E12073" s="67" t="s">
        <v>380</v>
      </c>
      <c r="F12073" s="68" t="s">
        <v>526</v>
      </c>
      <c r="G12073" s="67" t="s">
        <v>527</v>
      </c>
      <c r="H12073" s="68" t="s">
        <v>364</v>
      </c>
      <c r="I12073" s="69">
        <v>55</v>
      </c>
      <c r="J12073" s="69">
        <v>69</v>
      </c>
      <c r="K12073" s="91"/>
      <c r="L12073" s="91"/>
    </row>
    <row r="12074" spans="2:12" x14ac:dyDescent="0.25">
      <c r="B12074" s="67" t="s">
        <v>504</v>
      </c>
      <c r="C12074" s="67" t="s">
        <v>505</v>
      </c>
      <c r="D12074" s="68" t="s">
        <v>379</v>
      </c>
      <c r="E12074" s="67" t="s">
        <v>380</v>
      </c>
      <c r="F12074" s="68" t="s">
        <v>526</v>
      </c>
      <c r="G12074" s="67" t="s">
        <v>527</v>
      </c>
      <c r="H12074" s="68" t="s">
        <v>362</v>
      </c>
      <c r="I12074" s="69">
        <v>20</v>
      </c>
      <c r="J12074" s="69">
        <v>30</v>
      </c>
      <c r="K12074" s="91"/>
      <c r="L12074" s="91"/>
    </row>
    <row r="12075" spans="2:12" x14ac:dyDescent="0.25">
      <c r="B12075" s="67" t="s">
        <v>504</v>
      </c>
      <c r="C12075" s="67" t="s">
        <v>505</v>
      </c>
      <c r="D12075" s="68" t="s">
        <v>379</v>
      </c>
      <c r="E12075" s="67" t="s">
        <v>380</v>
      </c>
      <c r="F12075" s="68" t="s">
        <v>526</v>
      </c>
      <c r="G12075" s="67" t="s">
        <v>527</v>
      </c>
      <c r="H12075" s="68" t="s">
        <v>363</v>
      </c>
      <c r="I12075" s="69">
        <v>12</v>
      </c>
      <c r="J12075" s="69">
        <v>0</v>
      </c>
      <c r="K12075" s="91"/>
      <c r="L12075" s="91"/>
    </row>
    <row r="12076" spans="2:12" x14ac:dyDescent="0.25">
      <c r="B12076" s="67" t="s">
        <v>504</v>
      </c>
      <c r="C12076" s="67" t="s">
        <v>505</v>
      </c>
      <c r="D12076" s="68" t="s">
        <v>379</v>
      </c>
      <c r="E12076" s="67" t="s">
        <v>380</v>
      </c>
      <c r="F12076" s="68" t="s">
        <v>526</v>
      </c>
      <c r="G12076" s="67" t="s">
        <v>527</v>
      </c>
      <c r="H12076" s="68" t="s">
        <v>364</v>
      </c>
      <c r="I12076" s="69">
        <v>0</v>
      </c>
      <c r="J12076" s="69">
        <v>26</v>
      </c>
      <c r="K12076" s="91"/>
      <c r="L12076" s="91"/>
    </row>
    <row r="12077" spans="2:12" x14ac:dyDescent="0.25">
      <c r="B12077" s="67" t="s">
        <v>504</v>
      </c>
      <c r="C12077" s="67" t="s">
        <v>505</v>
      </c>
      <c r="D12077" s="68" t="s">
        <v>379</v>
      </c>
      <c r="E12077" s="67" t="s">
        <v>380</v>
      </c>
      <c r="F12077" s="68" t="s">
        <v>526</v>
      </c>
      <c r="G12077" s="67" t="s">
        <v>527</v>
      </c>
      <c r="H12077" s="68" t="s">
        <v>362</v>
      </c>
      <c r="I12077" s="69">
        <v>17</v>
      </c>
      <c r="J12077" s="69">
        <v>16</v>
      </c>
      <c r="K12077" s="91"/>
      <c r="L12077" s="91"/>
    </row>
    <row r="12078" spans="2:12" x14ac:dyDescent="0.25">
      <c r="B12078" s="67" t="s">
        <v>504</v>
      </c>
      <c r="C12078" s="67" t="s">
        <v>505</v>
      </c>
      <c r="D12078" s="68" t="s">
        <v>379</v>
      </c>
      <c r="E12078" s="67" t="s">
        <v>380</v>
      </c>
      <c r="F12078" s="68" t="s">
        <v>526</v>
      </c>
      <c r="G12078" s="67" t="s">
        <v>527</v>
      </c>
      <c r="H12078" s="68" t="s">
        <v>363</v>
      </c>
      <c r="I12078" s="69">
        <v>93</v>
      </c>
      <c r="J12078" s="69">
        <v>76</v>
      </c>
      <c r="K12078" s="91"/>
      <c r="L12078" s="91"/>
    </row>
    <row r="12079" spans="2:12" x14ac:dyDescent="0.25">
      <c r="B12079" s="67" t="s">
        <v>504</v>
      </c>
      <c r="C12079" s="67" t="s">
        <v>505</v>
      </c>
      <c r="D12079" s="68" t="s">
        <v>379</v>
      </c>
      <c r="E12079" s="67" t="s">
        <v>380</v>
      </c>
      <c r="F12079" s="68" t="s">
        <v>526</v>
      </c>
      <c r="G12079" s="67" t="s">
        <v>527</v>
      </c>
      <c r="H12079" s="68" t="s">
        <v>364</v>
      </c>
      <c r="I12079" s="69">
        <v>25</v>
      </c>
      <c r="J12079" s="69">
        <v>0</v>
      </c>
      <c r="K12079" s="91"/>
      <c r="L12079" s="91"/>
    </row>
    <row r="12080" spans="2:12" x14ac:dyDescent="0.25">
      <c r="B12080" s="67" t="s">
        <v>504</v>
      </c>
      <c r="C12080" s="67" t="s">
        <v>505</v>
      </c>
      <c r="D12080" s="68" t="s">
        <v>379</v>
      </c>
      <c r="E12080" s="67" t="s">
        <v>380</v>
      </c>
      <c r="F12080" s="68" t="s">
        <v>526</v>
      </c>
      <c r="G12080" s="67" t="s">
        <v>527</v>
      </c>
      <c r="H12080" s="68" t="s">
        <v>363</v>
      </c>
      <c r="I12080" s="69">
        <v>0</v>
      </c>
      <c r="J12080" s="69">
        <v>0</v>
      </c>
      <c r="K12080" s="91"/>
      <c r="L12080" s="91"/>
    </row>
    <row r="12081" spans="2:12" x14ac:dyDescent="0.25">
      <c r="B12081" s="67" t="s">
        <v>504</v>
      </c>
      <c r="C12081" s="67" t="s">
        <v>505</v>
      </c>
      <c r="D12081" s="68" t="s">
        <v>379</v>
      </c>
      <c r="E12081" s="67" t="s">
        <v>380</v>
      </c>
      <c r="F12081" s="68" t="s">
        <v>526</v>
      </c>
      <c r="G12081" s="67" t="s">
        <v>527</v>
      </c>
      <c r="H12081" s="68" t="s">
        <v>362</v>
      </c>
      <c r="I12081" s="69">
        <v>70</v>
      </c>
      <c r="J12081" s="69">
        <v>62</v>
      </c>
      <c r="K12081" s="91"/>
      <c r="L12081" s="91"/>
    </row>
    <row r="12082" spans="2:12" x14ac:dyDescent="0.25">
      <c r="B12082" s="67" t="s">
        <v>504</v>
      </c>
      <c r="C12082" s="67" t="s">
        <v>505</v>
      </c>
      <c r="D12082" s="68" t="s">
        <v>379</v>
      </c>
      <c r="E12082" s="67" t="s">
        <v>380</v>
      </c>
      <c r="F12082" s="68" t="s">
        <v>526</v>
      </c>
      <c r="G12082" s="67" t="s">
        <v>527</v>
      </c>
      <c r="H12082" s="68" t="s">
        <v>363</v>
      </c>
      <c r="I12082" s="69">
        <v>48</v>
      </c>
      <c r="J12082" s="69">
        <v>150</v>
      </c>
      <c r="K12082" s="91"/>
      <c r="L12082" s="91"/>
    </row>
    <row r="12083" spans="2:12" x14ac:dyDescent="0.25">
      <c r="B12083" s="67" t="s">
        <v>504</v>
      </c>
      <c r="C12083" s="67" t="s">
        <v>505</v>
      </c>
      <c r="D12083" s="68" t="s">
        <v>379</v>
      </c>
      <c r="E12083" s="67" t="s">
        <v>380</v>
      </c>
      <c r="F12083" s="68" t="s">
        <v>526</v>
      </c>
      <c r="G12083" s="67" t="s">
        <v>527</v>
      </c>
      <c r="H12083" s="68" t="s">
        <v>362</v>
      </c>
      <c r="I12083" s="69">
        <v>81</v>
      </c>
      <c r="J12083" s="69">
        <v>74</v>
      </c>
      <c r="K12083" s="91"/>
      <c r="L12083" s="91"/>
    </row>
    <row r="12084" spans="2:12" x14ac:dyDescent="0.25">
      <c r="B12084" s="67" t="s">
        <v>504</v>
      </c>
      <c r="C12084" s="67" t="s">
        <v>505</v>
      </c>
      <c r="D12084" s="68" t="s">
        <v>379</v>
      </c>
      <c r="E12084" s="67" t="s">
        <v>380</v>
      </c>
      <c r="F12084" s="68" t="s">
        <v>526</v>
      </c>
      <c r="G12084" s="67" t="s">
        <v>527</v>
      </c>
      <c r="H12084" s="68" t="s">
        <v>363</v>
      </c>
      <c r="I12084" s="69">
        <v>127</v>
      </c>
      <c r="J12084" s="69">
        <v>130</v>
      </c>
      <c r="K12084" s="91"/>
      <c r="L12084" s="91"/>
    </row>
    <row r="12085" spans="2:12" x14ac:dyDescent="0.25">
      <c r="B12085" s="67" t="s">
        <v>504</v>
      </c>
      <c r="C12085" s="67" t="s">
        <v>505</v>
      </c>
      <c r="D12085" s="68" t="s">
        <v>379</v>
      </c>
      <c r="E12085" s="67" t="s">
        <v>380</v>
      </c>
      <c r="F12085" s="68" t="s">
        <v>526</v>
      </c>
      <c r="G12085" s="67" t="s">
        <v>527</v>
      </c>
      <c r="H12085" s="68" t="s">
        <v>364</v>
      </c>
      <c r="I12085" s="69">
        <v>68</v>
      </c>
      <c r="J12085" s="69">
        <v>78</v>
      </c>
      <c r="K12085" s="91"/>
      <c r="L12085" s="91"/>
    </row>
    <row r="12086" spans="2:12" x14ac:dyDescent="0.25">
      <c r="B12086" s="67" t="s">
        <v>504</v>
      </c>
      <c r="C12086" s="67" t="s">
        <v>505</v>
      </c>
      <c r="D12086" s="68" t="s">
        <v>379</v>
      </c>
      <c r="E12086" s="67" t="s">
        <v>380</v>
      </c>
      <c r="F12086" s="68" t="s">
        <v>526</v>
      </c>
      <c r="G12086" s="67" t="s">
        <v>527</v>
      </c>
      <c r="H12086" s="68" t="s">
        <v>362</v>
      </c>
      <c r="I12086" s="69">
        <v>0</v>
      </c>
      <c r="J12086" s="69">
        <v>0</v>
      </c>
      <c r="K12086" s="91"/>
      <c r="L12086" s="91"/>
    </row>
    <row r="12087" spans="2:12" x14ac:dyDescent="0.25">
      <c r="B12087" s="67" t="s">
        <v>504</v>
      </c>
      <c r="C12087" s="67" t="s">
        <v>505</v>
      </c>
      <c r="D12087" s="68" t="s">
        <v>379</v>
      </c>
      <c r="E12087" s="67" t="s">
        <v>380</v>
      </c>
      <c r="F12087" s="68" t="s">
        <v>526</v>
      </c>
      <c r="G12087" s="67" t="s">
        <v>527</v>
      </c>
      <c r="H12087" s="68" t="s">
        <v>363</v>
      </c>
      <c r="I12087" s="69">
        <v>0</v>
      </c>
      <c r="J12087" s="69">
        <v>0</v>
      </c>
      <c r="K12087" s="91"/>
      <c r="L12087" s="91"/>
    </row>
    <row r="12088" spans="2:12" x14ac:dyDescent="0.25">
      <c r="B12088" s="67" t="s">
        <v>504</v>
      </c>
      <c r="C12088" s="67" t="s">
        <v>505</v>
      </c>
      <c r="D12088" s="68" t="s">
        <v>379</v>
      </c>
      <c r="E12088" s="67" t="s">
        <v>380</v>
      </c>
      <c r="F12088" s="68" t="s">
        <v>526</v>
      </c>
      <c r="G12088" s="67" t="s">
        <v>527</v>
      </c>
      <c r="H12088" s="68" t="s">
        <v>362</v>
      </c>
      <c r="I12088" s="69">
        <v>0</v>
      </c>
      <c r="J12088" s="69">
        <v>0</v>
      </c>
      <c r="K12088" s="91"/>
      <c r="L12088" s="91"/>
    </row>
    <row r="12089" spans="2:12" x14ac:dyDescent="0.25">
      <c r="B12089" s="67" t="s">
        <v>504</v>
      </c>
      <c r="C12089" s="67" t="s">
        <v>505</v>
      </c>
      <c r="D12089" s="68" t="s">
        <v>379</v>
      </c>
      <c r="E12089" s="67" t="s">
        <v>380</v>
      </c>
      <c r="F12089" s="68" t="s">
        <v>526</v>
      </c>
      <c r="G12089" s="67" t="s">
        <v>527</v>
      </c>
      <c r="H12089" s="68" t="s">
        <v>363</v>
      </c>
      <c r="I12089" s="69">
        <v>13</v>
      </c>
      <c r="J12089" s="69">
        <v>20</v>
      </c>
      <c r="K12089" s="91"/>
      <c r="L12089" s="91"/>
    </row>
    <row r="12090" spans="2:12" x14ac:dyDescent="0.25">
      <c r="B12090" s="67" t="s">
        <v>504</v>
      </c>
      <c r="C12090" s="67" t="s">
        <v>505</v>
      </c>
      <c r="D12090" s="68" t="s">
        <v>379</v>
      </c>
      <c r="E12090" s="67" t="s">
        <v>380</v>
      </c>
      <c r="F12090" s="68" t="s">
        <v>526</v>
      </c>
      <c r="G12090" s="67" t="s">
        <v>527</v>
      </c>
      <c r="H12090" s="68" t="s">
        <v>364</v>
      </c>
      <c r="I12090" s="69">
        <v>0</v>
      </c>
      <c r="J12090" s="69">
        <v>0</v>
      </c>
      <c r="K12090" s="91"/>
      <c r="L12090" s="91"/>
    </row>
    <row r="12091" spans="2:12" x14ac:dyDescent="0.25">
      <c r="B12091" s="67" t="s">
        <v>504</v>
      </c>
      <c r="C12091" s="67" t="s">
        <v>505</v>
      </c>
      <c r="D12091" s="68" t="s">
        <v>379</v>
      </c>
      <c r="E12091" s="67" t="s">
        <v>380</v>
      </c>
      <c r="F12091" s="68" t="s">
        <v>526</v>
      </c>
      <c r="G12091" s="67" t="s">
        <v>527</v>
      </c>
      <c r="H12091" s="68" t="s">
        <v>362</v>
      </c>
      <c r="I12091" s="69">
        <v>23</v>
      </c>
      <c r="J12091" s="69">
        <v>34</v>
      </c>
      <c r="K12091" s="91"/>
      <c r="L12091" s="91"/>
    </row>
    <row r="12092" spans="2:12" x14ac:dyDescent="0.25">
      <c r="B12092" s="67" t="s">
        <v>504</v>
      </c>
      <c r="C12092" s="67" t="s">
        <v>505</v>
      </c>
      <c r="D12092" s="68" t="s">
        <v>379</v>
      </c>
      <c r="E12092" s="67" t="s">
        <v>380</v>
      </c>
      <c r="F12092" s="68" t="s">
        <v>526</v>
      </c>
      <c r="G12092" s="67" t="s">
        <v>527</v>
      </c>
      <c r="H12092" s="68" t="s">
        <v>363</v>
      </c>
      <c r="I12092" s="69">
        <v>71</v>
      </c>
      <c r="J12092" s="69">
        <v>52</v>
      </c>
      <c r="K12092" s="91"/>
      <c r="L12092" s="91"/>
    </row>
    <row r="12093" spans="2:12" x14ac:dyDescent="0.25">
      <c r="B12093" s="67" t="s">
        <v>504</v>
      </c>
      <c r="C12093" s="67" t="s">
        <v>505</v>
      </c>
      <c r="D12093" s="68" t="s">
        <v>379</v>
      </c>
      <c r="E12093" s="67" t="s">
        <v>380</v>
      </c>
      <c r="F12093" s="68" t="s">
        <v>526</v>
      </c>
      <c r="G12093" s="67" t="s">
        <v>527</v>
      </c>
      <c r="H12093" s="68" t="s">
        <v>364</v>
      </c>
      <c r="I12093" s="69">
        <v>0</v>
      </c>
      <c r="J12093" s="69">
        <v>15</v>
      </c>
      <c r="K12093" s="91"/>
      <c r="L12093" s="91"/>
    </row>
    <row r="12094" spans="2:12" x14ac:dyDescent="0.25">
      <c r="B12094" s="67" t="s">
        <v>504</v>
      </c>
      <c r="C12094" s="67" t="s">
        <v>505</v>
      </c>
      <c r="D12094" s="68" t="s">
        <v>379</v>
      </c>
      <c r="E12094" s="67" t="s">
        <v>380</v>
      </c>
      <c r="F12094" s="68" t="s">
        <v>526</v>
      </c>
      <c r="G12094" s="67" t="s">
        <v>527</v>
      </c>
      <c r="H12094" s="68" t="s">
        <v>362</v>
      </c>
      <c r="I12094" s="69">
        <v>0</v>
      </c>
      <c r="J12094" s="69">
        <v>85</v>
      </c>
      <c r="K12094" s="91"/>
      <c r="L12094" s="91"/>
    </row>
    <row r="12095" spans="2:12" x14ac:dyDescent="0.25">
      <c r="B12095" s="67" t="s">
        <v>504</v>
      </c>
      <c r="C12095" s="67" t="s">
        <v>505</v>
      </c>
      <c r="D12095" s="68" t="s">
        <v>379</v>
      </c>
      <c r="E12095" s="67" t="s">
        <v>380</v>
      </c>
      <c r="F12095" s="68" t="s">
        <v>526</v>
      </c>
      <c r="G12095" s="67" t="s">
        <v>527</v>
      </c>
      <c r="H12095" s="68" t="s">
        <v>363</v>
      </c>
      <c r="I12095" s="69">
        <v>10</v>
      </c>
      <c r="J12095" s="69">
        <v>50</v>
      </c>
      <c r="K12095" s="91"/>
      <c r="L12095" s="91"/>
    </row>
    <row r="12096" spans="2:12" x14ac:dyDescent="0.25">
      <c r="B12096" s="67" t="s">
        <v>504</v>
      </c>
      <c r="C12096" s="67" t="s">
        <v>505</v>
      </c>
      <c r="D12096" s="68" t="s">
        <v>379</v>
      </c>
      <c r="E12096" s="67" t="s">
        <v>380</v>
      </c>
      <c r="F12096" s="68" t="s">
        <v>526</v>
      </c>
      <c r="G12096" s="67" t="s">
        <v>527</v>
      </c>
      <c r="H12096" s="68" t="s">
        <v>364</v>
      </c>
      <c r="I12096" s="69">
        <v>0</v>
      </c>
      <c r="J12096" s="69">
        <v>10</v>
      </c>
      <c r="K12096" s="91"/>
      <c r="L12096" s="91"/>
    </row>
    <row r="12097" spans="2:12" x14ac:dyDescent="0.25">
      <c r="B12097" s="67" t="s">
        <v>504</v>
      </c>
      <c r="C12097" s="67" t="s">
        <v>505</v>
      </c>
      <c r="D12097" s="68" t="s">
        <v>379</v>
      </c>
      <c r="E12097" s="67" t="s">
        <v>380</v>
      </c>
      <c r="F12097" s="68" t="s">
        <v>526</v>
      </c>
      <c r="G12097" s="67" t="s">
        <v>527</v>
      </c>
      <c r="H12097" s="68" t="s">
        <v>362</v>
      </c>
      <c r="I12097" s="69">
        <v>0</v>
      </c>
      <c r="J12097" s="69">
        <v>0</v>
      </c>
      <c r="K12097" s="91"/>
      <c r="L12097" s="91"/>
    </row>
    <row r="12098" spans="2:12" x14ac:dyDescent="0.25">
      <c r="B12098" s="67" t="s">
        <v>504</v>
      </c>
      <c r="C12098" s="67" t="s">
        <v>505</v>
      </c>
      <c r="D12098" s="68" t="s">
        <v>379</v>
      </c>
      <c r="E12098" s="67" t="s">
        <v>380</v>
      </c>
      <c r="F12098" s="68" t="s">
        <v>526</v>
      </c>
      <c r="G12098" s="67" t="s">
        <v>527</v>
      </c>
      <c r="H12098" s="68" t="s">
        <v>363</v>
      </c>
      <c r="I12098" s="69">
        <v>72</v>
      </c>
      <c r="J12098" s="69">
        <v>44</v>
      </c>
      <c r="K12098" s="91"/>
      <c r="L12098" s="91"/>
    </row>
    <row r="12099" spans="2:12" x14ac:dyDescent="0.25">
      <c r="B12099" s="67" t="s">
        <v>504</v>
      </c>
      <c r="C12099" s="67" t="s">
        <v>505</v>
      </c>
      <c r="D12099" s="68" t="s">
        <v>379</v>
      </c>
      <c r="E12099" s="67" t="s">
        <v>380</v>
      </c>
      <c r="F12099" s="68" t="s">
        <v>526</v>
      </c>
      <c r="G12099" s="67" t="s">
        <v>527</v>
      </c>
      <c r="H12099" s="68" t="s">
        <v>364</v>
      </c>
      <c r="I12099" s="69">
        <v>0</v>
      </c>
      <c r="J12099" s="69">
        <v>18</v>
      </c>
      <c r="K12099" s="91"/>
      <c r="L12099" s="91"/>
    </row>
    <row r="12100" spans="2:12" x14ac:dyDescent="0.25">
      <c r="B12100" s="67" t="s">
        <v>504</v>
      </c>
      <c r="C12100" s="67" t="s">
        <v>505</v>
      </c>
      <c r="D12100" s="68" t="s">
        <v>379</v>
      </c>
      <c r="E12100" s="67" t="s">
        <v>380</v>
      </c>
      <c r="F12100" s="68" t="s">
        <v>526</v>
      </c>
      <c r="G12100" s="67" t="s">
        <v>527</v>
      </c>
      <c r="H12100" s="68" t="s">
        <v>362</v>
      </c>
      <c r="I12100" s="69">
        <v>13.5</v>
      </c>
      <c r="J12100" s="69">
        <v>27</v>
      </c>
      <c r="K12100" s="91"/>
      <c r="L12100" s="91"/>
    </row>
    <row r="12101" spans="2:12" x14ac:dyDescent="0.25">
      <c r="B12101" s="67" t="s">
        <v>504</v>
      </c>
      <c r="C12101" s="67" t="s">
        <v>505</v>
      </c>
      <c r="D12101" s="68" t="s">
        <v>379</v>
      </c>
      <c r="E12101" s="67" t="s">
        <v>380</v>
      </c>
      <c r="F12101" s="68" t="s">
        <v>526</v>
      </c>
      <c r="G12101" s="67" t="s">
        <v>527</v>
      </c>
      <c r="H12101" s="68" t="s">
        <v>363</v>
      </c>
      <c r="I12101" s="69">
        <v>25.95</v>
      </c>
      <c r="J12101" s="69">
        <v>49.05</v>
      </c>
      <c r="K12101" s="91"/>
      <c r="L12101" s="91"/>
    </row>
    <row r="12102" spans="2:12" x14ac:dyDescent="0.25">
      <c r="B12102" s="67" t="s">
        <v>504</v>
      </c>
      <c r="C12102" s="67" t="s">
        <v>505</v>
      </c>
      <c r="D12102" s="68" t="s">
        <v>379</v>
      </c>
      <c r="E12102" s="67" t="s">
        <v>380</v>
      </c>
      <c r="F12102" s="68" t="s">
        <v>526</v>
      </c>
      <c r="G12102" s="67" t="s">
        <v>527</v>
      </c>
      <c r="H12102" s="68" t="s">
        <v>364</v>
      </c>
      <c r="I12102" s="69">
        <v>8.6999999999999993</v>
      </c>
      <c r="J12102" s="69">
        <v>9.3000000000000007</v>
      </c>
      <c r="K12102" s="91"/>
      <c r="L12102" s="91"/>
    </row>
    <row r="12103" spans="2:12" x14ac:dyDescent="0.25">
      <c r="B12103" s="67" t="s">
        <v>504</v>
      </c>
      <c r="C12103" s="67" t="s">
        <v>505</v>
      </c>
      <c r="D12103" s="68" t="s">
        <v>379</v>
      </c>
      <c r="E12103" s="67" t="s">
        <v>380</v>
      </c>
      <c r="F12103" s="68" t="s">
        <v>526</v>
      </c>
      <c r="G12103" s="67" t="s">
        <v>527</v>
      </c>
      <c r="H12103" s="68" t="s">
        <v>362</v>
      </c>
      <c r="I12103" s="69">
        <v>20</v>
      </c>
      <c r="J12103" s="69">
        <v>65</v>
      </c>
      <c r="K12103" s="91"/>
      <c r="L12103" s="91"/>
    </row>
    <row r="12104" spans="2:12" x14ac:dyDescent="0.25">
      <c r="B12104" s="67" t="s">
        <v>504</v>
      </c>
      <c r="C12104" s="67" t="s">
        <v>505</v>
      </c>
      <c r="D12104" s="68" t="s">
        <v>379</v>
      </c>
      <c r="E12104" s="67" t="s">
        <v>380</v>
      </c>
      <c r="F12104" s="68" t="s">
        <v>526</v>
      </c>
      <c r="G12104" s="67" t="s">
        <v>527</v>
      </c>
      <c r="H12104" s="68" t="s">
        <v>363</v>
      </c>
      <c r="I12104" s="69">
        <v>31</v>
      </c>
      <c r="J12104" s="69">
        <v>38</v>
      </c>
      <c r="K12104" s="91"/>
      <c r="L12104" s="91"/>
    </row>
    <row r="12105" spans="2:12" x14ac:dyDescent="0.25">
      <c r="B12105" s="67" t="s">
        <v>504</v>
      </c>
      <c r="C12105" s="67" t="s">
        <v>505</v>
      </c>
      <c r="D12105" s="68" t="s">
        <v>379</v>
      </c>
      <c r="E12105" s="67" t="s">
        <v>380</v>
      </c>
      <c r="F12105" s="68" t="s">
        <v>526</v>
      </c>
      <c r="G12105" s="67" t="s">
        <v>527</v>
      </c>
      <c r="H12105" s="68" t="s">
        <v>362</v>
      </c>
      <c r="I12105" s="69">
        <v>10</v>
      </c>
      <c r="J12105" s="69">
        <v>20</v>
      </c>
      <c r="K12105" s="91"/>
      <c r="L12105" s="91"/>
    </row>
    <row r="12106" spans="2:12" x14ac:dyDescent="0.25">
      <c r="B12106" s="67" t="s">
        <v>504</v>
      </c>
      <c r="C12106" s="67" t="s">
        <v>505</v>
      </c>
      <c r="D12106" s="68" t="s">
        <v>379</v>
      </c>
      <c r="E12106" s="67" t="s">
        <v>380</v>
      </c>
      <c r="F12106" s="68" t="s">
        <v>526</v>
      </c>
      <c r="G12106" s="67" t="s">
        <v>527</v>
      </c>
      <c r="H12106" s="68" t="s">
        <v>363</v>
      </c>
      <c r="I12106" s="69">
        <v>66</v>
      </c>
      <c r="J12106" s="69">
        <v>48</v>
      </c>
      <c r="K12106" s="91"/>
      <c r="L12106" s="91"/>
    </row>
    <row r="12107" spans="2:12" x14ac:dyDescent="0.25">
      <c r="B12107" s="67" t="s">
        <v>504</v>
      </c>
      <c r="C12107" s="67" t="s">
        <v>505</v>
      </c>
      <c r="D12107" s="68" t="s">
        <v>379</v>
      </c>
      <c r="E12107" s="67" t="s">
        <v>380</v>
      </c>
      <c r="F12107" s="68" t="s">
        <v>526</v>
      </c>
      <c r="G12107" s="67" t="s">
        <v>527</v>
      </c>
      <c r="H12107" s="68" t="s">
        <v>364</v>
      </c>
      <c r="I12107" s="69">
        <v>12</v>
      </c>
      <c r="J12107" s="69">
        <v>16</v>
      </c>
      <c r="K12107" s="91"/>
      <c r="L12107" s="91"/>
    </row>
    <row r="12108" spans="2:12" x14ac:dyDescent="0.25">
      <c r="B12108" s="67" t="s">
        <v>504</v>
      </c>
      <c r="C12108" s="67" t="s">
        <v>505</v>
      </c>
      <c r="D12108" s="68" t="s">
        <v>379</v>
      </c>
      <c r="E12108" s="67" t="s">
        <v>380</v>
      </c>
      <c r="F12108" s="68" t="s">
        <v>526</v>
      </c>
      <c r="G12108" s="67" t="s">
        <v>527</v>
      </c>
      <c r="H12108" s="68" t="s">
        <v>363</v>
      </c>
      <c r="I12108" s="69">
        <v>0</v>
      </c>
      <c r="J12108" s="69">
        <v>0</v>
      </c>
      <c r="K12108" s="91"/>
      <c r="L12108" s="91"/>
    </row>
    <row r="12109" spans="2:12" x14ac:dyDescent="0.25">
      <c r="B12109" s="67" t="s">
        <v>504</v>
      </c>
      <c r="C12109" s="67" t="s">
        <v>505</v>
      </c>
      <c r="D12109" s="68" t="s">
        <v>379</v>
      </c>
      <c r="E12109" s="67" t="s">
        <v>380</v>
      </c>
      <c r="F12109" s="68" t="s">
        <v>526</v>
      </c>
      <c r="G12109" s="67" t="s">
        <v>527</v>
      </c>
      <c r="H12109" s="68" t="s">
        <v>362</v>
      </c>
      <c r="I12109" s="69">
        <v>10</v>
      </c>
      <c r="J12109" s="69">
        <v>17</v>
      </c>
      <c r="K12109" s="91"/>
      <c r="L12109" s="91"/>
    </row>
    <row r="12110" spans="2:12" x14ac:dyDescent="0.25">
      <c r="B12110" s="67" t="s">
        <v>504</v>
      </c>
      <c r="C12110" s="67" t="s">
        <v>505</v>
      </c>
      <c r="D12110" s="68" t="s">
        <v>379</v>
      </c>
      <c r="E12110" s="67" t="s">
        <v>380</v>
      </c>
      <c r="F12110" s="68" t="s">
        <v>526</v>
      </c>
      <c r="G12110" s="67" t="s">
        <v>527</v>
      </c>
      <c r="H12110" s="68" t="s">
        <v>363</v>
      </c>
      <c r="I12110" s="69">
        <v>0</v>
      </c>
      <c r="J12110" s="69">
        <v>0</v>
      </c>
      <c r="K12110" s="91"/>
      <c r="L12110" s="91"/>
    </row>
    <row r="12111" spans="2:12" x14ac:dyDescent="0.25">
      <c r="B12111" s="67" t="s">
        <v>504</v>
      </c>
      <c r="C12111" s="67" t="s">
        <v>505</v>
      </c>
      <c r="D12111" s="68" t="s">
        <v>379</v>
      </c>
      <c r="E12111" s="67" t="s">
        <v>380</v>
      </c>
      <c r="F12111" s="68" t="s">
        <v>526</v>
      </c>
      <c r="G12111" s="67" t="s">
        <v>527</v>
      </c>
      <c r="H12111" s="68" t="s">
        <v>364</v>
      </c>
      <c r="I12111" s="69">
        <v>0</v>
      </c>
      <c r="J12111" s="69">
        <v>0</v>
      </c>
      <c r="K12111" s="91"/>
      <c r="L12111" s="91"/>
    </row>
    <row r="12112" spans="2:12" x14ac:dyDescent="0.25">
      <c r="B12112" s="67" t="s">
        <v>504</v>
      </c>
      <c r="C12112" s="67" t="s">
        <v>505</v>
      </c>
      <c r="D12112" s="68" t="s">
        <v>379</v>
      </c>
      <c r="E12112" s="67" t="s">
        <v>380</v>
      </c>
      <c r="F12112" s="68" t="s">
        <v>526</v>
      </c>
      <c r="G12112" s="67" t="s">
        <v>527</v>
      </c>
      <c r="H12112" s="68" t="s">
        <v>362</v>
      </c>
      <c r="I12112" s="69">
        <v>0</v>
      </c>
      <c r="J12112" s="69">
        <v>0</v>
      </c>
      <c r="K12112" s="91"/>
      <c r="L12112" s="91"/>
    </row>
    <row r="12113" spans="2:12" x14ac:dyDescent="0.25">
      <c r="B12113" s="67" t="s">
        <v>504</v>
      </c>
      <c r="C12113" s="67" t="s">
        <v>505</v>
      </c>
      <c r="D12113" s="68" t="s">
        <v>379</v>
      </c>
      <c r="E12113" s="67" t="s">
        <v>380</v>
      </c>
      <c r="F12113" s="68" t="s">
        <v>526</v>
      </c>
      <c r="G12113" s="67" t="s">
        <v>527</v>
      </c>
      <c r="H12113" s="68" t="s">
        <v>363</v>
      </c>
      <c r="I12113" s="69">
        <v>0</v>
      </c>
      <c r="J12113" s="69">
        <v>3</v>
      </c>
      <c r="K12113" s="91"/>
      <c r="L12113" s="91"/>
    </row>
    <row r="12114" spans="2:12" x14ac:dyDescent="0.25">
      <c r="B12114" s="67" t="s">
        <v>504</v>
      </c>
      <c r="C12114" s="67" t="s">
        <v>505</v>
      </c>
      <c r="D12114" s="68" t="s">
        <v>379</v>
      </c>
      <c r="E12114" s="67" t="s">
        <v>380</v>
      </c>
      <c r="F12114" s="68" t="s">
        <v>526</v>
      </c>
      <c r="G12114" s="67" t="s">
        <v>527</v>
      </c>
      <c r="H12114" s="68" t="s">
        <v>364</v>
      </c>
      <c r="I12114" s="69">
        <v>0</v>
      </c>
      <c r="J12114" s="69">
        <v>0</v>
      </c>
      <c r="K12114" s="91"/>
      <c r="L12114" s="91"/>
    </row>
    <row r="12115" spans="2:12" x14ac:dyDescent="0.25">
      <c r="B12115" s="67" t="s">
        <v>504</v>
      </c>
      <c r="C12115" s="67" t="s">
        <v>505</v>
      </c>
      <c r="D12115" s="68" t="s">
        <v>379</v>
      </c>
      <c r="E12115" s="67" t="s">
        <v>380</v>
      </c>
      <c r="F12115" s="68" t="s">
        <v>526</v>
      </c>
      <c r="G12115" s="67" t="s">
        <v>527</v>
      </c>
      <c r="H12115" s="68" t="s">
        <v>363</v>
      </c>
      <c r="I12115" s="69">
        <v>0</v>
      </c>
      <c r="J12115" s="69">
        <v>0</v>
      </c>
      <c r="K12115" s="91"/>
      <c r="L12115" s="91"/>
    </row>
    <row r="12116" spans="2:12" x14ac:dyDescent="0.25">
      <c r="B12116" s="67" t="s">
        <v>504</v>
      </c>
      <c r="C12116" s="67" t="s">
        <v>505</v>
      </c>
      <c r="D12116" s="68" t="s">
        <v>379</v>
      </c>
      <c r="E12116" s="67" t="s">
        <v>380</v>
      </c>
      <c r="F12116" s="68" t="s">
        <v>526</v>
      </c>
      <c r="G12116" s="67" t="s">
        <v>527</v>
      </c>
      <c r="H12116" s="68" t="s">
        <v>362</v>
      </c>
      <c r="I12116" s="69">
        <v>0</v>
      </c>
      <c r="J12116" s="69">
        <v>0</v>
      </c>
      <c r="K12116" s="91"/>
      <c r="L12116" s="91"/>
    </row>
    <row r="12117" spans="2:12" x14ac:dyDescent="0.25">
      <c r="B12117" s="67" t="s">
        <v>504</v>
      </c>
      <c r="C12117" s="67" t="s">
        <v>505</v>
      </c>
      <c r="D12117" s="68" t="s">
        <v>379</v>
      </c>
      <c r="E12117" s="67" t="s">
        <v>380</v>
      </c>
      <c r="F12117" s="68" t="s">
        <v>526</v>
      </c>
      <c r="G12117" s="67" t="s">
        <v>527</v>
      </c>
      <c r="H12117" s="68" t="s">
        <v>363</v>
      </c>
      <c r="I12117" s="69">
        <v>17</v>
      </c>
      <c r="J12117" s="69">
        <v>0</v>
      </c>
      <c r="K12117" s="91"/>
      <c r="L12117" s="91"/>
    </row>
    <row r="12118" spans="2:12" x14ac:dyDescent="0.25">
      <c r="B12118" s="67" t="s">
        <v>504</v>
      </c>
      <c r="C12118" s="67" t="s">
        <v>505</v>
      </c>
      <c r="D12118" s="68" t="s">
        <v>379</v>
      </c>
      <c r="E12118" s="67" t="s">
        <v>380</v>
      </c>
      <c r="F12118" s="68" t="s">
        <v>526</v>
      </c>
      <c r="G12118" s="67" t="s">
        <v>527</v>
      </c>
      <c r="H12118" s="68" t="s">
        <v>364</v>
      </c>
      <c r="I12118" s="69">
        <v>0</v>
      </c>
      <c r="J12118" s="69">
        <v>22</v>
      </c>
      <c r="K12118" s="91"/>
      <c r="L12118" s="91"/>
    </row>
    <row r="12119" spans="2:12" x14ac:dyDescent="0.25">
      <c r="B12119" s="67" t="s">
        <v>504</v>
      </c>
      <c r="C12119" s="67" t="s">
        <v>505</v>
      </c>
      <c r="D12119" s="68" t="s">
        <v>379</v>
      </c>
      <c r="E12119" s="67" t="s">
        <v>380</v>
      </c>
      <c r="F12119" s="68" t="s">
        <v>526</v>
      </c>
      <c r="G12119" s="67" t="s">
        <v>527</v>
      </c>
      <c r="H12119" s="68" t="s">
        <v>362</v>
      </c>
      <c r="I12119" s="69">
        <v>62</v>
      </c>
      <c r="J12119" s="69">
        <v>68</v>
      </c>
      <c r="K12119" s="91"/>
      <c r="L12119" s="91"/>
    </row>
    <row r="12120" spans="2:12" x14ac:dyDescent="0.25">
      <c r="B12120" s="67" t="s">
        <v>504</v>
      </c>
      <c r="C12120" s="67" t="s">
        <v>505</v>
      </c>
      <c r="D12120" s="68" t="s">
        <v>379</v>
      </c>
      <c r="E12120" s="67" t="s">
        <v>380</v>
      </c>
      <c r="F12120" s="68" t="s">
        <v>526</v>
      </c>
      <c r="G12120" s="67" t="s">
        <v>527</v>
      </c>
      <c r="H12120" s="68" t="s">
        <v>363</v>
      </c>
      <c r="I12120" s="69">
        <v>90</v>
      </c>
      <c r="J12120" s="69">
        <v>176</v>
      </c>
      <c r="K12120" s="91"/>
      <c r="L12120" s="91"/>
    </row>
    <row r="12121" spans="2:12" x14ac:dyDescent="0.25">
      <c r="B12121" s="67" t="s">
        <v>504</v>
      </c>
      <c r="C12121" s="67" t="s">
        <v>505</v>
      </c>
      <c r="D12121" s="68" t="s">
        <v>379</v>
      </c>
      <c r="E12121" s="67" t="s">
        <v>380</v>
      </c>
      <c r="F12121" s="68" t="s">
        <v>526</v>
      </c>
      <c r="G12121" s="67" t="s">
        <v>527</v>
      </c>
      <c r="H12121" s="68" t="s">
        <v>364</v>
      </c>
      <c r="I12121" s="69">
        <v>0</v>
      </c>
      <c r="J12121" s="69">
        <v>18</v>
      </c>
      <c r="K12121" s="91"/>
      <c r="L12121" s="91"/>
    </row>
    <row r="12122" spans="2:12" x14ac:dyDescent="0.25">
      <c r="B12122" s="67" t="s">
        <v>504</v>
      </c>
      <c r="C12122" s="67" t="s">
        <v>505</v>
      </c>
      <c r="D12122" s="68" t="s">
        <v>379</v>
      </c>
      <c r="E12122" s="67" t="s">
        <v>380</v>
      </c>
      <c r="F12122" s="68" t="s">
        <v>526</v>
      </c>
      <c r="G12122" s="67" t="s">
        <v>527</v>
      </c>
      <c r="H12122" s="68" t="s">
        <v>362</v>
      </c>
      <c r="I12122" s="69">
        <v>0</v>
      </c>
      <c r="J12122" s="69">
        <v>10</v>
      </c>
      <c r="K12122" s="91"/>
      <c r="L12122" s="91"/>
    </row>
    <row r="12123" spans="2:12" x14ac:dyDescent="0.25">
      <c r="B12123" s="67" t="s">
        <v>504</v>
      </c>
      <c r="C12123" s="67" t="s">
        <v>505</v>
      </c>
      <c r="D12123" s="68" t="s">
        <v>379</v>
      </c>
      <c r="E12123" s="67" t="s">
        <v>380</v>
      </c>
      <c r="F12123" s="68" t="s">
        <v>526</v>
      </c>
      <c r="G12123" s="67" t="s">
        <v>527</v>
      </c>
      <c r="H12123" s="68" t="s">
        <v>363</v>
      </c>
      <c r="I12123" s="69">
        <v>10</v>
      </c>
      <c r="J12123" s="69">
        <v>10</v>
      </c>
      <c r="K12123" s="91"/>
      <c r="L12123" s="91"/>
    </row>
    <row r="12124" spans="2:12" x14ac:dyDescent="0.25">
      <c r="B12124" s="67" t="s">
        <v>504</v>
      </c>
      <c r="C12124" s="67" t="s">
        <v>505</v>
      </c>
      <c r="D12124" s="68" t="s">
        <v>379</v>
      </c>
      <c r="E12124" s="67" t="s">
        <v>380</v>
      </c>
      <c r="F12124" s="68" t="s">
        <v>526</v>
      </c>
      <c r="G12124" s="67" t="s">
        <v>527</v>
      </c>
      <c r="H12124" s="68" t="s">
        <v>364</v>
      </c>
      <c r="I12124" s="69">
        <v>0</v>
      </c>
      <c r="J12124" s="69">
        <v>0</v>
      </c>
      <c r="K12124" s="91"/>
      <c r="L12124" s="91"/>
    </row>
    <row r="12125" spans="2:12" x14ac:dyDescent="0.25">
      <c r="B12125" s="67" t="s">
        <v>504</v>
      </c>
      <c r="C12125" s="67" t="s">
        <v>505</v>
      </c>
      <c r="D12125" s="68" t="s">
        <v>379</v>
      </c>
      <c r="E12125" s="67" t="s">
        <v>380</v>
      </c>
      <c r="F12125" s="68" t="s">
        <v>526</v>
      </c>
      <c r="G12125" s="67" t="s">
        <v>527</v>
      </c>
      <c r="H12125" s="68" t="s">
        <v>362</v>
      </c>
      <c r="I12125" s="69">
        <v>10</v>
      </c>
      <c r="J12125" s="69">
        <v>20</v>
      </c>
      <c r="K12125" s="91"/>
      <c r="L12125" s="91"/>
    </row>
    <row r="12126" spans="2:12" x14ac:dyDescent="0.25">
      <c r="B12126" s="67" t="s">
        <v>504</v>
      </c>
      <c r="C12126" s="67" t="s">
        <v>505</v>
      </c>
      <c r="D12126" s="68" t="s">
        <v>379</v>
      </c>
      <c r="E12126" s="67" t="s">
        <v>380</v>
      </c>
      <c r="F12126" s="68" t="s">
        <v>526</v>
      </c>
      <c r="G12126" s="67" t="s">
        <v>527</v>
      </c>
      <c r="H12126" s="68" t="s">
        <v>363</v>
      </c>
      <c r="I12126" s="69">
        <v>19</v>
      </c>
      <c r="J12126" s="69">
        <v>6</v>
      </c>
      <c r="K12126" s="91"/>
      <c r="L12126" s="91"/>
    </row>
    <row r="12127" spans="2:12" x14ac:dyDescent="0.25">
      <c r="B12127" s="67" t="s">
        <v>504</v>
      </c>
      <c r="C12127" s="67" t="s">
        <v>505</v>
      </c>
      <c r="D12127" s="68" t="s">
        <v>379</v>
      </c>
      <c r="E12127" s="67" t="s">
        <v>380</v>
      </c>
      <c r="F12127" s="68" t="s">
        <v>526</v>
      </c>
      <c r="G12127" s="67" t="s">
        <v>527</v>
      </c>
      <c r="H12127" s="68" t="s">
        <v>364</v>
      </c>
      <c r="I12127" s="69">
        <v>0</v>
      </c>
      <c r="J12127" s="69">
        <v>0</v>
      </c>
      <c r="K12127" s="91"/>
      <c r="L12127" s="91"/>
    </row>
    <row r="12128" spans="2:12" x14ac:dyDescent="0.25">
      <c r="B12128" s="67" t="s">
        <v>504</v>
      </c>
      <c r="C12128" s="67" t="s">
        <v>505</v>
      </c>
      <c r="D12128" s="68" t="s">
        <v>379</v>
      </c>
      <c r="E12128" s="67" t="s">
        <v>380</v>
      </c>
      <c r="F12128" s="68" t="s">
        <v>526</v>
      </c>
      <c r="G12128" s="67" t="s">
        <v>527</v>
      </c>
      <c r="H12128" s="68" t="s">
        <v>363</v>
      </c>
      <c r="I12128" s="69">
        <v>2</v>
      </c>
      <c r="J12128" s="69">
        <v>0</v>
      </c>
      <c r="K12128" s="91"/>
      <c r="L12128" s="91"/>
    </row>
    <row r="12129" spans="2:12" x14ac:dyDescent="0.25">
      <c r="B12129" s="67" t="s">
        <v>504</v>
      </c>
      <c r="C12129" s="67" t="s">
        <v>505</v>
      </c>
      <c r="D12129" s="68" t="s">
        <v>379</v>
      </c>
      <c r="E12129" s="67" t="s">
        <v>380</v>
      </c>
      <c r="F12129" s="68" t="s">
        <v>526</v>
      </c>
      <c r="G12129" s="67" t="s">
        <v>527</v>
      </c>
      <c r="H12129" s="68" t="s">
        <v>362</v>
      </c>
      <c r="I12129" s="69">
        <v>102</v>
      </c>
      <c r="J12129" s="69">
        <v>128</v>
      </c>
      <c r="K12129" s="91"/>
      <c r="L12129" s="91"/>
    </row>
    <row r="12130" spans="2:12" x14ac:dyDescent="0.25">
      <c r="B12130" s="67" t="s">
        <v>504</v>
      </c>
      <c r="C12130" s="67" t="s">
        <v>505</v>
      </c>
      <c r="D12130" s="68" t="s">
        <v>379</v>
      </c>
      <c r="E12130" s="67" t="s">
        <v>380</v>
      </c>
      <c r="F12130" s="68" t="s">
        <v>526</v>
      </c>
      <c r="G12130" s="67" t="s">
        <v>527</v>
      </c>
      <c r="H12130" s="68" t="s">
        <v>363</v>
      </c>
      <c r="I12130" s="69">
        <v>319</v>
      </c>
      <c r="J12130" s="69">
        <v>456</v>
      </c>
      <c r="K12130" s="91"/>
      <c r="L12130" s="91"/>
    </row>
    <row r="12131" spans="2:12" x14ac:dyDescent="0.25">
      <c r="B12131" s="67" t="s">
        <v>504</v>
      </c>
      <c r="C12131" s="67" t="s">
        <v>505</v>
      </c>
      <c r="D12131" s="68" t="s">
        <v>379</v>
      </c>
      <c r="E12131" s="67" t="s">
        <v>380</v>
      </c>
      <c r="F12131" s="68" t="s">
        <v>526</v>
      </c>
      <c r="G12131" s="67" t="s">
        <v>527</v>
      </c>
      <c r="H12131" s="68" t="s">
        <v>364</v>
      </c>
      <c r="I12131" s="69">
        <v>13</v>
      </c>
      <c r="J12131" s="69">
        <v>47</v>
      </c>
      <c r="K12131" s="91"/>
      <c r="L12131" s="91"/>
    </row>
    <row r="12132" spans="2:12" x14ac:dyDescent="0.25">
      <c r="B12132" s="67" t="s">
        <v>504</v>
      </c>
      <c r="C12132" s="67" t="s">
        <v>505</v>
      </c>
      <c r="D12132" s="68" t="s">
        <v>379</v>
      </c>
      <c r="E12132" s="67" t="s">
        <v>380</v>
      </c>
      <c r="F12132" s="68" t="s">
        <v>526</v>
      </c>
      <c r="G12132" s="67" t="s">
        <v>527</v>
      </c>
      <c r="H12132" s="68" t="s">
        <v>362</v>
      </c>
      <c r="I12132" s="69">
        <v>8</v>
      </c>
      <c r="J12132" s="69">
        <v>8</v>
      </c>
      <c r="K12132" s="91"/>
      <c r="L12132" s="91"/>
    </row>
    <row r="12133" spans="2:12" x14ac:dyDescent="0.25">
      <c r="B12133" s="67" t="s">
        <v>504</v>
      </c>
      <c r="C12133" s="67" t="s">
        <v>505</v>
      </c>
      <c r="D12133" s="68" t="s">
        <v>379</v>
      </c>
      <c r="E12133" s="67" t="s">
        <v>380</v>
      </c>
      <c r="F12133" s="68" t="s">
        <v>526</v>
      </c>
      <c r="G12133" s="67" t="s">
        <v>527</v>
      </c>
      <c r="H12133" s="68" t="s">
        <v>362</v>
      </c>
      <c r="I12133" s="69">
        <v>0</v>
      </c>
      <c r="J12133" s="69">
        <v>0</v>
      </c>
      <c r="K12133" s="91"/>
      <c r="L12133" s="91"/>
    </row>
    <row r="12134" spans="2:12" x14ac:dyDescent="0.25">
      <c r="B12134" s="67" t="s">
        <v>504</v>
      </c>
      <c r="C12134" s="67" t="s">
        <v>505</v>
      </c>
      <c r="D12134" s="68" t="s">
        <v>379</v>
      </c>
      <c r="E12134" s="67" t="s">
        <v>380</v>
      </c>
      <c r="F12134" s="68" t="s">
        <v>526</v>
      </c>
      <c r="G12134" s="67" t="s">
        <v>527</v>
      </c>
      <c r="H12134" s="68" t="s">
        <v>363</v>
      </c>
      <c r="I12134" s="69">
        <v>24</v>
      </c>
      <c r="J12134" s="69">
        <v>0</v>
      </c>
      <c r="K12134" s="91"/>
      <c r="L12134" s="91"/>
    </row>
    <row r="12135" spans="2:12" x14ac:dyDescent="0.25">
      <c r="B12135" s="67" t="s">
        <v>504</v>
      </c>
      <c r="C12135" s="67" t="s">
        <v>505</v>
      </c>
      <c r="D12135" s="68" t="s">
        <v>379</v>
      </c>
      <c r="E12135" s="67" t="s">
        <v>380</v>
      </c>
      <c r="F12135" s="68" t="s">
        <v>526</v>
      </c>
      <c r="G12135" s="67" t="s">
        <v>527</v>
      </c>
      <c r="H12135" s="68" t="s">
        <v>364</v>
      </c>
      <c r="I12135" s="69">
        <v>0</v>
      </c>
      <c r="J12135" s="69">
        <v>0</v>
      </c>
      <c r="K12135" s="91"/>
      <c r="L12135" s="91"/>
    </row>
    <row r="12136" spans="2:12" x14ac:dyDescent="0.25">
      <c r="B12136" s="67" t="s">
        <v>504</v>
      </c>
      <c r="C12136" s="67" t="s">
        <v>505</v>
      </c>
      <c r="D12136" s="68" t="s">
        <v>379</v>
      </c>
      <c r="E12136" s="67" t="s">
        <v>380</v>
      </c>
      <c r="F12136" s="68" t="s">
        <v>526</v>
      </c>
      <c r="G12136" s="67" t="s">
        <v>527</v>
      </c>
      <c r="H12136" s="68" t="s">
        <v>362</v>
      </c>
      <c r="I12136" s="69">
        <v>0</v>
      </c>
      <c r="J12136" s="69">
        <v>0</v>
      </c>
      <c r="K12136" s="91"/>
      <c r="L12136" s="91"/>
    </row>
    <row r="12137" spans="2:12" x14ac:dyDescent="0.25">
      <c r="B12137" s="67" t="s">
        <v>504</v>
      </c>
      <c r="C12137" s="67" t="s">
        <v>505</v>
      </c>
      <c r="D12137" s="68" t="s">
        <v>379</v>
      </c>
      <c r="E12137" s="67" t="s">
        <v>380</v>
      </c>
      <c r="F12137" s="68" t="s">
        <v>526</v>
      </c>
      <c r="G12137" s="67" t="s">
        <v>527</v>
      </c>
      <c r="H12137" s="68" t="s">
        <v>364</v>
      </c>
      <c r="I12137" s="69">
        <v>0</v>
      </c>
      <c r="J12137" s="69">
        <v>0</v>
      </c>
      <c r="K12137" s="91"/>
      <c r="L12137" s="91"/>
    </row>
    <row r="12138" spans="2:12" x14ac:dyDescent="0.25">
      <c r="B12138" s="67" t="s">
        <v>504</v>
      </c>
      <c r="C12138" s="67" t="s">
        <v>505</v>
      </c>
      <c r="D12138" s="68" t="s">
        <v>379</v>
      </c>
      <c r="E12138" s="67" t="s">
        <v>380</v>
      </c>
      <c r="F12138" s="68" t="s">
        <v>526</v>
      </c>
      <c r="G12138" s="67" t="s">
        <v>527</v>
      </c>
      <c r="H12138" s="68" t="s">
        <v>363</v>
      </c>
      <c r="I12138" s="69">
        <v>0</v>
      </c>
      <c r="J12138" s="69">
        <v>0</v>
      </c>
      <c r="K12138" s="91"/>
      <c r="L12138" s="91"/>
    </row>
    <row r="12139" spans="2:12" x14ac:dyDescent="0.25">
      <c r="B12139" s="67" t="s">
        <v>504</v>
      </c>
      <c r="C12139" s="67" t="s">
        <v>505</v>
      </c>
      <c r="D12139" s="68" t="s">
        <v>379</v>
      </c>
      <c r="E12139" s="67" t="s">
        <v>380</v>
      </c>
      <c r="F12139" s="68" t="s">
        <v>526</v>
      </c>
      <c r="G12139" s="67" t="s">
        <v>527</v>
      </c>
      <c r="H12139" s="68" t="s">
        <v>362</v>
      </c>
      <c r="I12139" s="69">
        <v>0</v>
      </c>
      <c r="J12139" s="69">
        <v>0</v>
      </c>
      <c r="K12139" s="91"/>
      <c r="L12139" s="91"/>
    </row>
    <row r="12140" spans="2:12" x14ac:dyDescent="0.25">
      <c r="B12140" s="67" t="s">
        <v>504</v>
      </c>
      <c r="C12140" s="67" t="s">
        <v>505</v>
      </c>
      <c r="D12140" s="68" t="s">
        <v>379</v>
      </c>
      <c r="E12140" s="67" t="s">
        <v>380</v>
      </c>
      <c r="F12140" s="68" t="s">
        <v>526</v>
      </c>
      <c r="G12140" s="67" t="s">
        <v>527</v>
      </c>
      <c r="H12140" s="68" t="s">
        <v>363</v>
      </c>
      <c r="I12140" s="69">
        <v>9</v>
      </c>
      <c r="J12140" s="69">
        <v>14</v>
      </c>
      <c r="K12140" s="91"/>
      <c r="L12140" s="91"/>
    </row>
    <row r="12141" spans="2:12" x14ac:dyDescent="0.25">
      <c r="B12141" s="67" t="s">
        <v>504</v>
      </c>
      <c r="C12141" s="67" t="s">
        <v>505</v>
      </c>
      <c r="D12141" s="68" t="s">
        <v>379</v>
      </c>
      <c r="E12141" s="67" t="s">
        <v>380</v>
      </c>
      <c r="F12141" s="68" t="s">
        <v>526</v>
      </c>
      <c r="G12141" s="67" t="s">
        <v>527</v>
      </c>
      <c r="H12141" s="68" t="s">
        <v>364</v>
      </c>
      <c r="I12141" s="69">
        <v>0</v>
      </c>
      <c r="J12141" s="69">
        <v>0</v>
      </c>
      <c r="K12141" s="91"/>
      <c r="L12141" s="91"/>
    </row>
    <row r="12142" spans="2:12" x14ac:dyDescent="0.25">
      <c r="B12142" s="67" t="s">
        <v>504</v>
      </c>
      <c r="C12142" s="67" t="s">
        <v>505</v>
      </c>
      <c r="D12142" s="68" t="s">
        <v>379</v>
      </c>
      <c r="E12142" s="67" t="s">
        <v>380</v>
      </c>
      <c r="F12142" s="68" t="s">
        <v>526</v>
      </c>
      <c r="G12142" s="67" t="s">
        <v>527</v>
      </c>
      <c r="H12142" s="68" t="s">
        <v>362</v>
      </c>
      <c r="I12142" s="69">
        <v>40</v>
      </c>
      <c r="J12142" s="69">
        <v>58</v>
      </c>
      <c r="K12142" s="91"/>
      <c r="L12142" s="91"/>
    </row>
    <row r="12143" spans="2:12" x14ac:dyDescent="0.25">
      <c r="B12143" s="67" t="s">
        <v>504</v>
      </c>
      <c r="C12143" s="67" t="s">
        <v>505</v>
      </c>
      <c r="D12143" s="68" t="s">
        <v>379</v>
      </c>
      <c r="E12143" s="67" t="s">
        <v>380</v>
      </c>
      <c r="F12143" s="68" t="s">
        <v>526</v>
      </c>
      <c r="G12143" s="67" t="s">
        <v>527</v>
      </c>
      <c r="H12143" s="68" t="s">
        <v>363</v>
      </c>
      <c r="I12143" s="69">
        <v>193</v>
      </c>
      <c r="J12143" s="69">
        <v>204</v>
      </c>
      <c r="K12143" s="91"/>
      <c r="L12143" s="91"/>
    </row>
    <row r="12144" spans="2:12" x14ac:dyDescent="0.25">
      <c r="B12144" s="67" t="s">
        <v>504</v>
      </c>
      <c r="C12144" s="67" t="s">
        <v>505</v>
      </c>
      <c r="D12144" s="68" t="s">
        <v>379</v>
      </c>
      <c r="E12144" s="67" t="s">
        <v>380</v>
      </c>
      <c r="F12144" s="68" t="s">
        <v>526</v>
      </c>
      <c r="G12144" s="67" t="s">
        <v>527</v>
      </c>
      <c r="H12144" s="68" t="s">
        <v>364</v>
      </c>
      <c r="I12144" s="69">
        <v>61</v>
      </c>
      <c r="J12144" s="69">
        <v>66</v>
      </c>
      <c r="K12144" s="91"/>
      <c r="L12144" s="91"/>
    </row>
    <row r="12145" spans="2:12" x14ac:dyDescent="0.25">
      <c r="B12145" s="67" t="s">
        <v>504</v>
      </c>
      <c r="C12145" s="67" t="s">
        <v>505</v>
      </c>
      <c r="D12145" s="68" t="s">
        <v>379</v>
      </c>
      <c r="E12145" s="67" t="s">
        <v>380</v>
      </c>
      <c r="F12145" s="68" t="s">
        <v>526</v>
      </c>
      <c r="G12145" s="67" t="s">
        <v>527</v>
      </c>
      <c r="H12145" s="68" t="s">
        <v>362</v>
      </c>
      <c r="I12145" s="69">
        <v>100</v>
      </c>
      <c r="J12145" s="69">
        <v>0</v>
      </c>
      <c r="K12145" s="91"/>
      <c r="L12145" s="91"/>
    </row>
    <row r="12146" spans="2:12" x14ac:dyDescent="0.25">
      <c r="B12146" s="67" t="s">
        <v>504</v>
      </c>
      <c r="C12146" s="67" t="s">
        <v>505</v>
      </c>
      <c r="D12146" s="68" t="s">
        <v>379</v>
      </c>
      <c r="E12146" s="67" t="s">
        <v>380</v>
      </c>
      <c r="F12146" s="68" t="s">
        <v>526</v>
      </c>
      <c r="G12146" s="67" t="s">
        <v>527</v>
      </c>
      <c r="H12146" s="68" t="s">
        <v>363</v>
      </c>
      <c r="I12146" s="69">
        <v>80</v>
      </c>
      <c r="J12146" s="69">
        <v>60</v>
      </c>
      <c r="K12146" s="91"/>
      <c r="L12146" s="91"/>
    </row>
    <row r="12147" spans="2:12" x14ac:dyDescent="0.25">
      <c r="B12147" s="67" t="s">
        <v>504</v>
      </c>
      <c r="C12147" s="67" t="s">
        <v>505</v>
      </c>
      <c r="D12147" s="68" t="s">
        <v>379</v>
      </c>
      <c r="E12147" s="67" t="s">
        <v>380</v>
      </c>
      <c r="F12147" s="68" t="s">
        <v>526</v>
      </c>
      <c r="G12147" s="67" t="s">
        <v>527</v>
      </c>
      <c r="H12147" s="68" t="s">
        <v>364</v>
      </c>
      <c r="I12147" s="69">
        <v>25</v>
      </c>
      <c r="J12147" s="69">
        <v>50</v>
      </c>
      <c r="K12147" s="91"/>
      <c r="L12147" s="91"/>
    </row>
    <row r="12148" spans="2:12" x14ac:dyDescent="0.25">
      <c r="B12148" s="67" t="s">
        <v>504</v>
      </c>
      <c r="C12148" s="67" t="s">
        <v>505</v>
      </c>
      <c r="D12148" s="68" t="s">
        <v>379</v>
      </c>
      <c r="E12148" s="67" t="s">
        <v>380</v>
      </c>
      <c r="F12148" s="68" t="s">
        <v>526</v>
      </c>
      <c r="G12148" s="67" t="s">
        <v>527</v>
      </c>
      <c r="H12148" s="68" t="s">
        <v>362</v>
      </c>
      <c r="I12148" s="69">
        <v>40</v>
      </c>
      <c r="J12148" s="69">
        <v>20</v>
      </c>
      <c r="K12148" s="91"/>
      <c r="L12148" s="91"/>
    </row>
    <row r="12149" spans="2:12" x14ac:dyDescent="0.25">
      <c r="B12149" s="67" t="s">
        <v>504</v>
      </c>
      <c r="C12149" s="67" t="s">
        <v>505</v>
      </c>
      <c r="D12149" s="68" t="s">
        <v>379</v>
      </c>
      <c r="E12149" s="67" t="s">
        <v>380</v>
      </c>
      <c r="F12149" s="68" t="s">
        <v>526</v>
      </c>
      <c r="G12149" s="67" t="s">
        <v>527</v>
      </c>
      <c r="H12149" s="68" t="s">
        <v>363</v>
      </c>
      <c r="I12149" s="69">
        <v>43</v>
      </c>
      <c r="J12149" s="69">
        <v>85</v>
      </c>
      <c r="K12149" s="91"/>
      <c r="L12149" s="91"/>
    </row>
    <row r="12150" spans="2:12" x14ac:dyDescent="0.25">
      <c r="B12150" s="67" t="s">
        <v>504</v>
      </c>
      <c r="C12150" s="67" t="s">
        <v>505</v>
      </c>
      <c r="D12150" s="68" t="s">
        <v>379</v>
      </c>
      <c r="E12150" s="67" t="s">
        <v>380</v>
      </c>
      <c r="F12150" s="68" t="s">
        <v>526</v>
      </c>
      <c r="G12150" s="67" t="s">
        <v>527</v>
      </c>
      <c r="H12150" s="68" t="s">
        <v>364</v>
      </c>
      <c r="I12150" s="69">
        <v>18</v>
      </c>
      <c r="J12150" s="69">
        <v>10</v>
      </c>
      <c r="K12150" s="91"/>
      <c r="L12150" s="91"/>
    </row>
    <row r="12151" spans="2:12" x14ac:dyDescent="0.25">
      <c r="B12151" s="67" t="s">
        <v>504</v>
      </c>
      <c r="C12151" s="67" t="s">
        <v>505</v>
      </c>
      <c r="D12151" s="68" t="s">
        <v>379</v>
      </c>
      <c r="E12151" s="67" t="s">
        <v>380</v>
      </c>
      <c r="F12151" s="68" t="s">
        <v>526</v>
      </c>
      <c r="G12151" s="67" t="s">
        <v>527</v>
      </c>
      <c r="H12151" s="68" t="s">
        <v>362</v>
      </c>
      <c r="I12151" s="69">
        <v>0</v>
      </c>
      <c r="J12151" s="69">
        <v>380</v>
      </c>
      <c r="K12151" s="91"/>
      <c r="L12151" s="91"/>
    </row>
    <row r="12152" spans="2:12" x14ac:dyDescent="0.25">
      <c r="B12152" s="67" t="s">
        <v>504</v>
      </c>
      <c r="C12152" s="67" t="s">
        <v>505</v>
      </c>
      <c r="D12152" s="68" t="s">
        <v>379</v>
      </c>
      <c r="E12152" s="67" t="s">
        <v>380</v>
      </c>
      <c r="F12152" s="68" t="s">
        <v>526</v>
      </c>
      <c r="G12152" s="67" t="s">
        <v>527</v>
      </c>
      <c r="H12152" s="68" t="s">
        <v>363</v>
      </c>
      <c r="I12152" s="69">
        <v>170</v>
      </c>
      <c r="J12152" s="69">
        <v>240</v>
      </c>
      <c r="K12152" s="91"/>
      <c r="L12152" s="91"/>
    </row>
    <row r="12153" spans="2:12" x14ac:dyDescent="0.25">
      <c r="B12153" s="67" t="s">
        <v>504</v>
      </c>
      <c r="C12153" s="67" t="s">
        <v>505</v>
      </c>
      <c r="D12153" s="68" t="s">
        <v>379</v>
      </c>
      <c r="E12153" s="67" t="s">
        <v>380</v>
      </c>
      <c r="F12153" s="68" t="s">
        <v>526</v>
      </c>
      <c r="G12153" s="67" t="s">
        <v>527</v>
      </c>
      <c r="H12153" s="68" t="s">
        <v>364</v>
      </c>
      <c r="I12153" s="69">
        <v>40</v>
      </c>
      <c r="J12153" s="69">
        <v>90</v>
      </c>
      <c r="K12153" s="91"/>
      <c r="L12153" s="91"/>
    </row>
    <row r="12154" spans="2:12" x14ac:dyDescent="0.25">
      <c r="B12154" s="67" t="s">
        <v>504</v>
      </c>
      <c r="C12154" s="67" t="s">
        <v>505</v>
      </c>
      <c r="D12154" s="68" t="s">
        <v>379</v>
      </c>
      <c r="E12154" s="67" t="s">
        <v>380</v>
      </c>
      <c r="F12154" s="68" t="s">
        <v>526</v>
      </c>
      <c r="G12154" s="67" t="s">
        <v>527</v>
      </c>
      <c r="H12154" s="68" t="s">
        <v>362</v>
      </c>
      <c r="I12154" s="69">
        <v>0</v>
      </c>
      <c r="J12154" s="69">
        <v>0</v>
      </c>
      <c r="K12154" s="91"/>
      <c r="L12154" s="91"/>
    </row>
    <row r="12155" spans="2:12" x14ac:dyDescent="0.25">
      <c r="B12155" s="67" t="s">
        <v>504</v>
      </c>
      <c r="C12155" s="67" t="s">
        <v>505</v>
      </c>
      <c r="D12155" s="68" t="s">
        <v>379</v>
      </c>
      <c r="E12155" s="67" t="s">
        <v>380</v>
      </c>
      <c r="F12155" s="68" t="s">
        <v>526</v>
      </c>
      <c r="G12155" s="67" t="s">
        <v>527</v>
      </c>
      <c r="H12155" s="68" t="s">
        <v>363</v>
      </c>
      <c r="I12155" s="69">
        <v>0</v>
      </c>
      <c r="J12155" s="69">
        <v>0</v>
      </c>
      <c r="K12155" s="91"/>
      <c r="L12155" s="91"/>
    </row>
    <row r="12156" spans="2:12" x14ac:dyDescent="0.25">
      <c r="B12156" s="67" t="s">
        <v>504</v>
      </c>
      <c r="C12156" s="67" t="s">
        <v>505</v>
      </c>
      <c r="D12156" s="68" t="s">
        <v>379</v>
      </c>
      <c r="E12156" s="67" t="s">
        <v>380</v>
      </c>
      <c r="F12156" s="68" t="s">
        <v>526</v>
      </c>
      <c r="G12156" s="67" t="s">
        <v>527</v>
      </c>
      <c r="H12156" s="68" t="s">
        <v>362</v>
      </c>
      <c r="I12156" s="69">
        <v>0</v>
      </c>
      <c r="J12156" s="69">
        <v>0</v>
      </c>
      <c r="K12156" s="91"/>
      <c r="L12156" s="91"/>
    </row>
    <row r="12157" spans="2:12" x14ac:dyDescent="0.25">
      <c r="B12157" s="67" t="s">
        <v>504</v>
      </c>
      <c r="C12157" s="67" t="s">
        <v>505</v>
      </c>
      <c r="D12157" s="68" t="s">
        <v>379</v>
      </c>
      <c r="E12157" s="67" t="s">
        <v>380</v>
      </c>
      <c r="F12157" s="68" t="s">
        <v>526</v>
      </c>
      <c r="G12157" s="67" t="s">
        <v>527</v>
      </c>
      <c r="H12157" s="68" t="s">
        <v>363</v>
      </c>
      <c r="I12157" s="69">
        <v>0</v>
      </c>
      <c r="J12157" s="69">
        <v>0</v>
      </c>
      <c r="K12157" s="91"/>
      <c r="L12157" s="91"/>
    </row>
    <row r="12158" spans="2:12" x14ac:dyDescent="0.25">
      <c r="B12158" s="67" t="s">
        <v>504</v>
      </c>
      <c r="C12158" s="67" t="s">
        <v>505</v>
      </c>
      <c r="D12158" s="68" t="s">
        <v>379</v>
      </c>
      <c r="E12158" s="67" t="s">
        <v>380</v>
      </c>
      <c r="F12158" s="68" t="s">
        <v>526</v>
      </c>
      <c r="G12158" s="67" t="s">
        <v>527</v>
      </c>
      <c r="H12158" s="68" t="s">
        <v>364</v>
      </c>
      <c r="I12158" s="69">
        <v>0</v>
      </c>
      <c r="J12158" s="69">
        <v>0</v>
      </c>
      <c r="K12158" s="91"/>
      <c r="L12158" s="91"/>
    </row>
    <row r="12159" spans="2:12" x14ac:dyDescent="0.25">
      <c r="B12159" s="67" t="s">
        <v>504</v>
      </c>
      <c r="C12159" s="67" t="s">
        <v>505</v>
      </c>
      <c r="D12159" s="68" t="s">
        <v>379</v>
      </c>
      <c r="E12159" s="67" t="s">
        <v>380</v>
      </c>
      <c r="F12159" s="68" t="s">
        <v>526</v>
      </c>
      <c r="G12159" s="67" t="s">
        <v>527</v>
      </c>
      <c r="H12159" s="68" t="s">
        <v>362</v>
      </c>
      <c r="I12159" s="69">
        <v>18</v>
      </c>
      <c r="J12159" s="69">
        <v>32</v>
      </c>
      <c r="K12159" s="91"/>
      <c r="L12159" s="91"/>
    </row>
    <row r="12160" spans="2:12" x14ac:dyDescent="0.25">
      <c r="B12160" s="67" t="s">
        <v>504</v>
      </c>
      <c r="C12160" s="67" t="s">
        <v>505</v>
      </c>
      <c r="D12160" s="68" t="s">
        <v>379</v>
      </c>
      <c r="E12160" s="67" t="s">
        <v>380</v>
      </c>
      <c r="F12160" s="68" t="s">
        <v>526</v>
      </c>
      <c r="G12160" s="67" t="s">
        <v>527</v>
      </c>
      <c r="H12160" s="68" t="s">
        <v>363</v>
      </c>
      <c r="I12160" s="69">
        <v>0</v>
      </c>
      <c r="J12160" s="69">
        <v>40</v>
      </c>
      <c r="K12160" s="91"/>
      <c r="L12160" s="91"/>
    </row>
    <row r="12161" spans="2:12" x14ac:dyDescent="0.25">
      <c r="B12161" s="67" t="s">
        <v>504</v>
      </c>
      <c r="C12161" s="67" t="s">
        <v>505</v>
      </c>
      <c r="D12161" s="68" t="s">
        <v>379</v>
      </c>
      <c r="E12161" s="67" t="s">
        <v>380</v>
      </c>
      <c r="F12161" s="68" t="s">
        <v>526</v>
      </c>
      <c r="G12161" s="67" t="s">
        <v>527</v>
      </c>
      <c r="H12161" s="68" t="s">
        <v>364</v>
      </c>
      <c r="I12161" s="69">
        <v>39</v>
      </c>
      <c r="J12161" s="69">
        <v>46</v>
      </c>
      <c r="K12161" s="91"/>
      <c r="L12161" s="91"/>
    </row>
    <row r="12162" spans="2:12" x14ac:dyDescent="0.25">
      <c r="B12162" s="67" t="s">
        <v>504</v>
      </c>
      <c r="C12162" s="67" t="s">
        <v>505</v>
      </c>
      <c r="D12162" s="68" t="s">
        <v>379</v>
      </c>
      <c r="E12162" s="67" t="s">
        <v>380</v>
      </c>
      <c r="F12162" s="68" t="s">
        <v>526</v>
      </c>
      <c r="G12162" s="67" t="s">
        <v>527</v>
      </c>
      <c r="H12162" s="68" t="s">
        <v>362</v>
      </c>
      <c r="I12162" s="69">
        <v>0</v>
      </c>
      <c r="J12162" s="69">
        <v>0</v>
      </c>
      <c r="K12162" s="91"/>
      <c r="L12162" s="91"/>
    </row>
    <row r="12163" spans="2:12" x14ac:dyDescent="0.25">
      <c r="B12163" s="67" t="s">
        <v>504</v>
      </c>
      <c r="C12163" s="67" t="s">
        <v>505</v>
      </c>
      <c r="D12163" s="68" t="s">
        <v>379</v>
      </c>
      <c r="E12163" s="67" t="s">
        <v>380</v>
      </c>
      <c r="F12163" s="68" t="s">
        <v>526</v>
      </c>
      <c r="G12163" s="67" t="s">
        <v>527</v>
      </c>
      <c r="H12163" s="68" t="s">
        <v>363</v>
      </c>
      <c r="I12163" s="69">
        <v>8</v>
      </c>
      <c r="J12163" s="69">
        <v>8</v>
      </c>
      <c r="K12163" s="91"/>
      <c r="L12163" s="91"/>
    </row>
    <row r="12164" spans="2:12" x14ac:dyDescent="0.25">
      <c r="B12164" s="67" t="s">
        <v>504</v>
      </c>
      <c r="C12164" s="67" t="s">
        <v>505</v>
      </c>
      <c r="D12164" s="68" t="s">
        <v>379</v>
      </c>
      <c r="E12164" s="67" t="s">
        <v>380</v>
      </c>
      <c r="F12164" s="68" t="s">
        <v>526</v>
      </c>
      <c r="G12164" s="67" t="s">
        <v>527</v>
      </c>
      <c r="H12164" s="68" t="s">
        <v>364</v>
      </c>
      <c r="I12164" s="69">
        <v>0</v>
      </c>
      <c r="J12164" s="69">
        <v>16</v>
      </c>
      <c r="K12164" s="91"/>
      <c r="L12164" s="91"/>
    </row>
    <row r="12165" spans="2:12" x14ac:dyDescent="0.25">
      <c r="B12165" s="67" t="s">
        <v>504</v>
      </c>
      <c r="C12165" s="67" t="s">
        <v>505</v>
      </c>
      <c r="D12165" s="68" t="s">
        <v>379</v>
      </c>
      <c r="E12165" s="67" t="s">
        <v>380</v>
      </c>
      <c r="F12165" s="68" t="s">
        <v>526</v>
      </c>
      <c r="G12165" s="67" t="s">
        <v>527</v>
      </c>
      <c r="H12165" s="68" t="s">
        <v>362</v>
      </c>
      <c r="I12165" s="69">
        <v>44</v>
      </c>
      <c r="J12165" s="69">
        <v>52</v>
      </c>
      <c r="K12165" s="91"/>
      <c r="L12165" s="91"/>
    </row>
    <row r="12166" spans="2:12" x14ac:dyDescent="0.25">
      <c r="B12166" s="67" t="s">
        <v>504</v>
      </c>
      <c r="C12166" s="67" t="s">
        <v>505</v>
      </c>
      <c r="D12166" s="68" t="s">
        <v>379</v>
      </c>
      <c r="E12166" s="67" t="s">
        <v>380</v>
      </c>
      <c r="F12166" s="68" t="s">
        <v>526</v>
      </c>
      <c r="G12166" s="67" t="s">
        <v>527</v>
      </c>
      <c r="H12166" s="68" t="s">
        <v>363</v>
      </c>
      <c r="I12166" s="69">
        <v>0</v>
      </c>
      <c r="J12166" s="69">
        <v>0</v>
      </c>
      <c r="K12166" s="91"/>
      <c r="L12166" s="91"/>
    </row>
    <row r="12167" spans="2:12" x14ac:dyDescent="0.25">
      <c r="B12167" s="67" t="s">
        <v>504</v>
      </c>
      <c r="C12167" s="67" t="s">
        <v>505</v>
      </c>
      <c r="D12167" s="68" t="s">
        <v>379</v>
      </c>
      <c r="E12167" s="67" t="s">
        <v>380</v>
      </c>
      <c r="F12167" s="68" t="s">
        <v>526</v>
      </c>
      <c r="G12167" s="67" t="s">
        <v>527</v>
      </c>
      <c r="H12167" s="68" t="s">
        <v>364</v>
      </c>
      <c r="I12167" s="69">
        <v>28</v>
      </c>
      <c r="J12167" s="69">
        <v>15</v>
      </c>
      <c r="K12167" s="91"/>
      <c r="L12167" s="91"/>
    </row>
    <row r="12168" spans="2:12" x14ac:dyDescent="0.25">
      <c r="B12168" s="67" t="s">
        <v>504</v>
      </c>
      <c r="C12168" s="67" t="s">
        <v>505</v>
      </c>
      <c r="D12168" s="68" t="s">
        <v>379</v>
      </c>
      <c r="E12168" s="67" t="s">
        <v>380</v>
      </c>
      <c r="F12168" s="68" t="s">
        <v>526</v>
      </c>
      <c r="G12168" s="67" t="s">
        <v>527</v>
      </c>
      <c r="H12168" s="68" t="s">
        <v>362</v>
      </c>
      <c r="I12168" s="69">
        <v>115</v>
      </c>
      <c r="J12168" s="69">
        <v>150</v>
      </c>
      <c r="K12168" s="91"/>
      <c r="L12168" s="91"/>
    </row>
    <row r="12169" spans="2:12" x14ac:dyDescent="0.25">
      <c r="B12169" s="67" t="s">
        <v>504</v>
      </c>
      <c r="C12169" s="67" t="s">
        <v>505</v>
      </c>
      <c r="D12169" s="68" t="s">
        <v>379</v>
      </c>
      <c r="E12169" s="67" t="s">
        <v>380</v>
      </c>
      <c r="F12169" s="68" t="s">
        <v>526</v>
      </c>
      <c r="G12169" s="67" t="s">
        <v>527</v>
      </c>
      <c r="H12169" s="68" t="s">
        <v>363</v>
      </c>
      <c r="I12169" s="69">
        <v>75</v>
      </c>
      <c r="J12169" s="69">
        <v>142</v>
      </c>
      <c r="K12169" s="91"/>
      <c r="L12169" s="91"/>
    </row>
    <row r="12170" spans="2:12" x14ac:dyDescent="0.25">
      <c r="B12170" s="67" t="s">
        <v>504</v>
      </c>
      <c r="C12170" s="67" t="s">
        <v>505</v>
      </c>
      <c r="D12170" s="68" t="s">
        <v>379</v>
      </c>
      <c r="E12170" s="67" t="s">
        <v>380</v>
      </c>
      <c r="F12170" s="68" t="s">
        <v>526</v>
      </c>
      <c r="G12170" s="67" t="s">
        <v>527</v>
      </c>
      <c r="H12170" s="68" t="s">
        <v>364</v>
      </c>
      <c r="I12170" s="69">
        <v>29</v>
      </c>
      <c r="J12170" s="69">
        <v>13</v>
      </c>
      <c r="K12170" s="91"/>
      <c r="L12170" s="91"/>
    </row>
    <row r="12171" spans="2:12" x14ac:dyDescent="0.25">
      <c r="B12171" s="67" t="s">
        <v>504</v>
      </c>
      <c r="C12171" s="67" t="s">
        <v>505</v>
      </c>
      <c r="D12171" s="68" t="s">
        <v>379</v>
      </c>
      <c r="E12171" s="67" t="s">
        <v>380</v>
      </c>
      <c r="F12171" s="68" t="s">
        <v>526</v>
      </c>
      <c r="G12171" s="67" t="s">
        <v>527</v>
      </c>
      <c r="H12171" s="68" t="s">
        <v>362</v>
      </c>
      <c r="I12171" s="69">
        <v>25</v>
      </c>
      <c r="J12171" s="69">
        <v>25</v>
      </c>
      <c r="K12171" s="91"/>
      <c r="L12171" s="91"/>
    </row>
    <row r="12172" spans="2:12" x14ac:dyDescent="0.25">
      <c r="B12172" s="67" t="s">
        <v>504</v>
      </c>
      <c r="C12172" s="67" t="s">
        <v>505</v>
      </c>
      <c r="D12172" s="68" t="s">
        <v>379</v>
      </c>
      <c r="E12172" s="67" t="s">
        <v>380</v>
      </c>
      <c r="F12172" s="68" t="s">
        <v>526</v>
      </c>
      <c r="G12172" s="67" t="s">
        <v>527</v>
      </c>
      <c r="H12172" s="68" t="s">
        <v>363</v>
      </c>
      <c r="I12172" s="69">
        <v>25</v>
      </c>
      <c r="J12172" s="69">
        <v>33</v>
      </c>
      <c r="K12172" s="91"/>
      <c r="L12172" s="91"/>
    </row>
    <row r="12173" spans="2:12" x14ac:dyDescent="0.25">
      <c r="B12173" s="67" t="s">
        <v>504</v>
      </c>
      <c r="C12173" s="67" t="s">
        <v>505</v>
      </c>
      <c r="D12173" s="68" t="s">
        <v>379</v>
      </c>
      <c r="E12173" s="67" t="s">
        <v>380</v>
      </c>
      <c r="F12173" s="68" t="s">
        <v>526</v>
      </c>
      <c r="G12173" s="67" t="s">
        <v>527</v>
      </c>
      <c r="H12173" s="68" t="s">
        <v>364</v>
      </c>
      <c r="I12173" s="69">
        <v>38</v>
      </c>
      <c r="J12173" s="69">
        <v>44</v>
      </c>
      <c r="K12173" s="91"/>
      <c r="L12173" s="91"/>
    </row>
    <row r="12174" spans="2:12" x14ac:dyDescent="0.25">
      <c r="B12174" s="67" t="s">
        <v>504</v>
      </c>
      <c r="C12174" s="67" t="s">
        <v>505</v>
      </c>
      <c r="D12174" s="68" t="s">
        <v>379</v>
      </c>
      <c r="E12174" s="67" t="s">
        <v>380</v>
      </c>
      <c r="F12174" s="68" t="s">
        <v>526</v>
      </c>
      <c r="G12174" s="67" t="s">
        <v>527</v>
      </c>
      <c r="H12174" s="68" t="s">
        <v>362</v>
      </c>
      <c r="I12174" s="69">
        <v>0</v>
      </c>
      <c r="J12174" s="69">
        <v>0</v>
      </c>
      <c r="K12174" s="91"/>
      <c r="L12174" s="91"/>
    </row>
    <row r="12175" spans="2:12" x14ac:dyDescent="0.25">
      <c r="B12175" s="67" t="s">
        <v>504</v>
      </c>
      <c r="C12175" s="67" t="s">
        <v>505</v>
      </c>
      <c r="D12175" s="68" t="s">
        <v>379</v>
      </c>
      <c r="E12175" s="67" t="s">
        <v>380</v>
      </c>
      <c r="F12175" s="68" t="s">
        <v>526</v>
      </c>
      <c r="G12175" s="67" t="s">
        <v>527</v>
      </c>
      <c r="H12175" s="68" t="s">
        <v>363</v>
      </c>
      <c r="I12175" s="69">
        <v>30</v>
      </c>
      <c r="J12175" s="69">
        <v>46</v>
      </c>
      <c r="K12175" s="91"/>
      <c r="L12175" s="91"/>
    </row>
    <row r="12176" spans="2:12" x14ac:dyDescent="0.25">
      <c r="B12176" s="67" t="s">
        <v>504</v>
      </c>
      <c r="C12176" s="67" t="s">
        <v>505</v>
      </c>
      <c r="D12176" s="68" t="s">
        <v>379</v>
      </c>
      <c r="E12176" s="67" t="s">
        <v>380</v>
      </c>
      <c r="F12176" s="68" t="s">
        <v>526</v>
      </c>
      <c r="G12176" s="67" t="s">
        <v>527</v>
      </c>
      <c r="H12176" s="68" t="s">
        <v>364</v>
      </c>
      <c r="I12176" s="69">
        <v>14</v>
      </c>
      <c r="J12176" s="69">
        <v>10</v>
      </c>
      <c r="K12176" s="91"/>
      <c r="L12176" s="91"/>
    </row>
    <row r="12177" spans="2:12" x14ac:dyDescent="0.25">
      <c r="B12177" s="67" t="s">
        <v>504</v>
      </c>
      <c r="C12177" s="67" t="s">
        <v>505</v>
      </c>
      <c r="D12177" s="68" t="s">
        <v>379</v>
      </c>
      <c r="E12177" s="67" t="s">
        <v>380</v>
      </c>
      <c r="F12177" s="68" t="s">
        <v>526</v>
      </c>
      <c r="G12177" s="67" t="s">
        <v>527</v>
      </c>
      <c r="H12177" s="68" t="s">
        <v>362</v>
      </c>
      <c r="I12177" s="69">
        <v>0</v>
      </c>
      <c r="J12177" s="69">
        <v>0</v>
      </c>
      <c r="K12177" s="91"/>
      <c r="L12177" s="91"/>
    </row>
    <row r="12178" spans="2:12" x14ac:dyDescent="0.25">
      <c r="B12178" s="67" t="s">
        <v>504</v>
      </c>
      <c r="C12178" s="67" t="s">
        <v>505</v>
      </c>
      <c r="D12178" s="68" t="s">
        <v>379</v>
      </c>
      <c r="E12178" s="67" t="s">
        <v>380</v>
      </c>
      <c r="F12178" s="68" t="s">
        <v>526</v>
      </c>
      <c r="G12178" s="67" t="s">
        <v>527</v>
      </c>
      <c r="H12178" s="68" t="s">
        <v>363</v>
      </c>
      <c r="I12178" s="69">
        <v>0</v>
      </c>
      <c r="J12178" s="69">
        <v>0</v>
      </c>
      <c r="K12178" s="91"/>
      <c r="L12178" s="91"/>
    </row>
    <row r="12179" spans="2:12" x14ac:dyDescent="0.25">
      <c r="B12179" s="67" t="s">
        <v>504</v>
      </c>
      <c r="C12179" s="67" t="s">
        <v>505</v>
      </c>
      <c r="D12179" s="68" t="s">
        <v>379</v>
      </c>
      <c r="E12179" s="67" t="s">
        <v>380</v>
      </c>
      <c r="F12179" s="68" t="s">
        <v>526</v>
      </c>
      <c r="G12179" s="67" t="s">
        <v>527</v>
      </c>
      <c r="H12179" s="68" t="s">
        <v>363</v>
      </c>
      <c r="I12179" s="69">
        <v>6</v>
      </c>
      <c r="J12179" s="69">
        <v>9</v>
      </c>
      <c r="K12179" s="91"/>
      <c r="L12179" s="91"/>
    </row>
    <row r="12180" spans="2:12" x14ac:dyDescent="0.25">
      <c r="B12180" s="67" t="s">
        <v>504</v>
      </c>
      <c r="C12180" s="67" t="s">
        <v>505</v>
      </c>
      <c r="D12180" s="68" t="s">
        <v>379</v>
      </c>
      <c r="E12180" s="67" t="s">
        <v>380</v>
      </c>
      <c r="F12180" s="68" t="s">
        <v>526</v>
      </c>
      <c r="G12180" s="67" t="s">
        <v>527</v>
      </c>
      <c r="H12180" s="68" t="s">
        <v>362</v>
      </c>
      <c r="I12180" s="69">
        <v>0</v>
      </c>
      <c r="J12180" s="69">
        <v>0</v>
      </c>
      <c r="K12180" s="91"/>
      <c r="L12180" s="91"/>
    </row>
    <row r="12181" spans="2:12" x14ac:dyDescent="0.25">
      <c r="B12181" s="67" t="s">
        <v>504</v>
      </c>
      <c r="C12181" s="67" t="s">
        <v>505</v>
      </c>
      <c r="D12181" s="68" t="s">
        <v>379</v>
      </c>
      <c r="E12181" s="67" t="s">
        <v>380</v>
      </c>
      <c r="F12181" s="68" t="s">
        <v>526</v>
      </c>
      <c r="G12181" s="67" t="s">
        <v>527</v>
      </c>
      <c r="H12181" s="68" t="s">
        <v>363</v>
      </c>
      <c r="I12181" s="69">
        <v>0</v>
      </c>
      <c r="J12181" s="69">
        <v>0</v>
      </c>
      <c r="K12181" s="91"/>
      <c r="L12181" s="91"/>
    </row>
    <row r="12182" spans="2:12" x14ac:dyDescent="0.25">
      <c r="B12182" s="67" t="s">
        <v>504</v>
      </c>
      <c r="C12182" s="67" t="s">
        <v>505</v>
      </c>
      <c r="D12182" s="68" t="s">
        <v>379</v>
      </c>
      <c r="E12182" s="67" t="s">
        <v>380</v>
      </c>
      <c r="F12182" s="68" t="s">
        <v>526</v>
      </c>
      <c r="G12182" s="67" t="s">
        <v>527</v>
      </c>
      <c r="H12182" s="68" t="s">
        <v>362</v>
      </c>
      <c r="I12182" s="69">
        <v>10</v>
      </c>
      <c r="J12182" s="69">
        <v>7</v>
      </c>
      <c r="K12182" s="91"/>
      <c r="L12182" s="91"/>
    </row>
    <row r="12183" spans="2:12" x14ac:dyDescent="0.25">
      <c r="B12183" s="67" t="s">
        <v>504</v>
      </c>
      <c r="C12183" s="67" t="s">
        <v>505</v>
      </c>
      <c r="D12183" s="68" t="s">
        <v>379</v>
      </c>
      <c r="E12183" s="67" t="s">
        <v>380</v>
      </c>
      <c r="F12183" s="68" t="s">
        <v>526</v>
      </c>
      <c r="G12183" s="67" t="s">
        <v>527</v>
      </c>
      <c r="H12183" s="68" t="s">
        <v>363</v>
      </c>
      <c r="I12183" s="69">
        <v>6</v>
      </c>
      <c r="J12183" s="69">
        <v>10</v>
      </c>
      <c r="K12183" s="91"/>
      <c r="L12183" s="91"/>
    </row>
    <row r="12184" spans="2:12" x14ac:dyDescent="0.25">
      <c r="B12184" s="67" t="s">
        <v>504</v>
      </c>
      <c r="C12184" s="67" t="s">
        <v>505</v>
      </c>
      <c r="D12184" s="68" t="s">
        <v>379</v>
      </c>
      <c r="E12184" s="67" t="s">
        <v>380</v>
      </c>
      <c r="F12184" s="68" t="s">
        <v>526</v>
      </c>
      <c r="G12184" s="67" t="s">
        <v>527</v>
      </c>
      <c r="H12184" s="68" t="s">
        <v>363</v>
      </c>
      <c r="I12184" s="69">
        <v>0</v>
      </c>
      <c r="J12184" s="69">
        <v>0</v>
      </c>
      <c r="K12184" s="91"/>
      <c r="L12184" s="91"/>
    </row>
    <row r="12185" spans="2:12" x14ac:dyDescent="0.25">
      <c r="B12185" s="67" t="s">
        <v>504</v>
      </c>
      <c r="C12185" s="67" t="s">
        <v>505</v>
      </c>
      <c r="D12185" s="68" t="s">
        <v>379</v>
      </c>
      <c r="E12185" s="67" t="s">
        <v>380</v>
      </c>
      <c r="F12185" s="68" t="s">
        <v>526</v>
      </c>
      <c r="G12185" s="67" t="s">
        <v>527</v>
      </c>
      <c r="H12185" s="68" t="s">
        <v>362</v>
      </c>
      <c r="I12185" s="69">
        <v>0.309</v>
      </c>
      <c r="J12185" s="69">
        <v>0.20599999999999999</v>
      </c>
      <c r="K12185" s="91"/>
      <c r="L12185" s="91"/>
    </row>
    <row r="12186" spans="2:12" x14ac:dyDescent="0.25">
      <c r="B12186" s="67" t="s">
        <v>504</v>
      </c>
      <c r="C12186" s="67" t="s">
        <v>505</v>
      </c>
      <c r="D12186" s="68" t="s">
        <v>379</v>
      </c>
      <c r="E12186" s="67" t="s">
        <v>380</v>
      </c>
      <c r="F12186" s="68" t="s">
        <v>526</v>
      </c>
      <c r="G12186" s="67" t="s">
        <v>527</v>
      </c>
      <c r="H12186" s="68" t="s">
        <v>363</v>
      </c>
      <c r="I12186" s="69">
        <v>0.39140000000000003</v>
      </c>
      <c r="J12186" s="69">
        <v>0.55620000000000003</v>
      </c>
      <c r="K12186" s="91"/>
      <c r="L12186" s="91"/>
    </row>
    <row r="12187" spans="2:12" x14ac:dyDescent="0.25">
      <c r="B12187" s="67" t="s">
        <v>504</v>
      </c>
      <c r="C12187" s="67" t="s">
        <v>505</v>
      </c>
      <c r="D12187" s="68" t="s">
        <v>379</v>
      </c>
      <c r="E12187" s="67" t="s">
        <v>380</v>
      </c>
      <c r="F12187" s="68" t="s">
        <v>526</v>
      </c>
      <c r="G12187" s="67" t="s">
        <v>527</v>
      </c>
      <c r="H12187" s="68" t="s">
        <v>364</v>
      </c>
      <c r="I12187" s="69">
        <v>0.45319999999999999</v>
      </c>
      <c r="J12187" s="69">
        <v>0.28839999999999999</v>
      </c>
      <c r="K12187" s="91"/>
      <c r="L12187" s="91"/>
    </row>
    <row r="12188" spans="2:12" x14ac:dyDescent="0.25">
      <c r="B12188" s="67" t="s">
        <v>504</v>
      </c>
      <c r="C12188" s="67" t="s">
        <v>505</v>
      </c>
      <c r="D12188" s="68" t="s">
        <v>379</v>
      </c>
      <c r="E12188" s="67" t="s">
        <v>380</v>
      </c>
      <c r="F12188" s="68" t="s">
        <v>526</v>
      </c>
      <c r="G12188" s="67" t="s">
        <v>527</v>
      </c>
      <c r="H12188" s="68" t="s">
        <v>362</v>
      </c>
      <c r="I12188" s="69">
        <v>0</v>
      </c>
      <c r="J12188" s="69">
        <v>10</v>
      </c>
      <c r="K12188" s="91"/>
      <c r="L12188" s="91"/>
    </row>
    <row r="12189" spans="2:12" x14ac:dyDescent="0.25">
      <c r="B12189" s="67" t="s">
        <v>504</v>
      </c>
      <c r="C12189" s="67" t="s">
        <v>505</v>
      </c>
      <c r="D12189" s="68" t="s">
        <v>379</v>
      </c>
      <c r="E12189" s="67" t="s">
        <v>380</v>
      </c>
      <c r="F12189" s="68" t="s">
        <v>526</v>
      </c>
      <c r="G12189" s="67" t="s">
        <v>527</v>
      </c>
      <c r="H12189" s="68" t="s">
        <v>363</v>
      </c>
      <c r="I12189" s="69">
        <v>13</v>
      </c>
      <c r="J12189" s="69">
        <v>8</v>
      </c>
      <c r="K12189" s="91"/>
      <c r="L12189" s="91"/>
    </row>
    <row r="12190" spans="2:12" x14ac:dyDescent="0.25">
      <c r="B12190" s="67" t="s">
        <v>504</v>
      </c>
      <c r="C12190" s="67" t="s">
        <v>505</v>
      </c>
      <c r="D12190" s="68" t="s">
        <v>379</v>
      </c>
      <c r="E12190" s="67" t="s">
        <v>380</v>
      </c>
      <c r="F12190" s="68" t="s">
        <v>526</v>
      </c>
      <c r="G12190" s="67" t="s">
        <v>527</v>
      </c>
      <c r="H12190" s="68" t="s">
        <v>364</v>
      </c>
      <c r="I12190" s="69">
        <v>0</v>
      </c>
      <c r="J12190" s="69">
        <v>0</v>
      </c>
      <c r="K12190" s="91"/>
      <c r="L12190" s="91"/>
    </row>
    <row r="12191" spans="2:12" x14ac:dyDescent="0.25">
      <c r="B12191" s="67" t="s">
        <v>504</v>
      </c>
      <c r="C12191" s="67" t="s">
        <v>505</v>
      </c>
      <c r="D12191" s="68" t="s">
        <v>379</v>
      </c>
      <c r="E12191" s="67" t="s">
        <v>380</v>
      </c>
      <c r="F12191" s="68" t="s">
        <v>526</v>
      </c>
      <c r="G12191" s="67" t="s">
        <v>527</v>
      </c>
      <c r="H12191" s="68" t="s">
        <v>362</v>
      </c>
      <c r="I12191" s="69">
        <v>8</v>
      </c>
      <c r="J12191" s="69">
        <v>16</v>
      </c>
      <c r="K12191" s="91"/>
      <c r="L12191" s="91"/>
    </row>
    <row r="12192" spans="2:12" x14ac:dyDescent="0.25">
      <c r="B12192" s="67" t="s">
        <v>504</v>
      </c>
      <c r="C12192" s="67" t="s">
        <v>505</v>
      </c>
      <c r="D12192" s="68" t="s">
        <v>379</v>
      </c>
      <c r="E12192" s="67" t="s">
        <v>380</v>
      </c>
      <c r="F12192" s="68" t="s">
        <v>526</v>
      </c>
      <c r="G12192" s="67" t="s">
        <v>527</v>
      </c>
      <c r="H12192" s="68" t="s">
        <v>363</v>
      </c>
      <c r="I12192" s="69">
        <v>25</v>
      </c>
      <c r="J12192" s="69">
        <v>27</v>
      </c>
      <c r="K12192" s="91"/>
      <c r="L12192" s="91"/>
    </row>
    <row r="12193" spans="2:12" x14ac:dyDescent="0.25">
      <c r="B12193" s="67" t="s">
        <v>504</v>
      </c>
      <c r="C12193" s="67" t="s">
        <v>505</v>
      </c>
      <c r="D12193" s="68" t="s">
        <v>379</v>
      </c>
      <c r="E12193" s="67" t="s">
        <v>380</v>
      </c>
      <c r="F12193" s="68" t="s">
        <v>526</v>
      </c>
      <c r="G12193" s="67" t="s">
        <v>527</v>
      </c>
      <c r="H12193" s="68" t="s">
        <v>364</v>
      </c>
      <c r="I12193" s="69">
        <v>0</v>
      </c>
      <c r="J12193" s="69">
        <v>0</v>
      </c>
      <c r="K12193" s="91"/>
      <c r="L12193" s="91"/>
    </row>
    <row r="12194" spans="2:12" x14ac:dyDescent="0.25">
      <c r="B12194" s="67" t="s">
        <v>504</v>
      </c>
      <c r="C12194" s="67" t="s">
        <v>505</v>
      </c>
      <c r="D12194" s="68" t="s">
        <v>379</v>
      </c>
      <c r="E12194" s="67" t="s">
        <v>380</v>
      </c>
      <c r="F12194" s="68" t="s">
        <v>526</v>
      </c>
      <c r="G12194" s="67" t="s">
        <v>527</v>
      </c>
      <c r="H12194" s="68" t="s">
        <v>362</v>
      </c>
      <c r="I12194" s="69">
        <v>10</v>
      </c>
      <c r="J12194" s="69">
        <v>20</v>
      </c>
      <c r="K12194" s="91"/>
      <c r="L12194" s="91"/>
    </row>
    <row r="12195" spans="2:12" x14ac:dyDescent="0.25">
      <c r="B12195" s="67" t="s">
        <v>504</v>
      </c>
      <c r="C12195" s="67" t="s">
        <v>505</v>
      </c>
      <c r="D12195" s="68" t="s">
        <v>379</v>
      </c>
      <c r="E12195" s="67" t="s">
        <v>380</v>
      </c>
      <c r="F12195" s="68" t="s">
        <v>526</v>
      </c>
      <c r="G12195" s="67" t="s">
        <v>527</v>
      </c>
      <c r="H12195" s="68" t="s">
        <v>363</v>
      </c>
      <c r="I12195" s="69">
        <v>62</v>
      </c>
      <c r="J12195" s="69">
        <v>46</v>
      </c>
      <c r="K12195" s="91"/>
      <c r="L12195" s="91"/>
    </row>
    <row r="12196" spans="2:12" x14ac:dyDescent="0.25">
      <c r="B12196" s="67" t="s">
        <v>504</v>
      </c>
      <c r="C12196" s="67" t="s">
        <v>505</v>
      </c>
      <c r="D12196" s="68" t="s">
        <v>379</v>
      </c>
      <c r="E12196" s="67" t="s">
        <v>380</v>
      </c>
      <c r="F12196" s="68" t="s">
        <v>526</v>
      </c>
      <c r="G12196" s="67" t="s">
        <v>527</v>
      </c>
      <c r="H12196" s="68" t="s">
        <v>364</v>
      </c>
      <c r="I12196" s="69">
        <v>9</v>
      </c>
      <c r="J12196" s="69">
        <v>0</v>
      </c>
      <c r="K12196" s="91"/>
      <c r="L12196" s="91"/>
    </row>
    <row r="12197" spans="2:12" x14ac:dyDescent="0.25">
      <c r="B12197" s="67" t="s">
        <v>504</v>
      </c>
      <c r="C12197" s="67" t="s">
        <v>505</v>
      </c>
      <c r="D12197" s="68" t="s">
        <v>379</v>
      </c>
      <c r="E12197" s="67" t="s">
        <v>380</v>
      </c>
      <c r="F12197" s="68" t="s">
        <v>526</v>
      </c>
      <c r="G12197" s="67" t="s">
        <v>527</v>
      </c>
      <c r="H12197" s="68" t="s">
        <v>362</v>
      </c>
      <c r="I12197" s="69">
        <v>0</v>
      </c>
      <c r="J12197" s="69">
        <v>0</v>
      </c>
      <c r="K12197" s="91"/>
      <c r="L12197" s="91"/>
    </row>
    <row r="12198" spans="2:12" x14ac:dyDescent="0.25">
      <c r="B12198" s="67" t="s">
        <v>504</v>
      </c>
      <c r="C12198" s="67" t="s">
        <v>505</v>
      </c>
      <c r="D12198" s="68" t="s">
        <v>379</v>
      </c>
      <c r="E12198" s="67" t="s">
        <v>380</v>
      </c>
      <c r="F12198" s="68" t="s">
        <v>526</v>
      </c>
      <c r="G12198" s="67" t="s">
        <v>527</v>
      </c>
      <c r="H12198" s="68" t="s">
        <v>363</v>
      </c>
      <c r="I12198" s="69">
        <v>60</v>
      </c>
      <c r="J12198" s="69">
        <v>16</v>
      </c>
      <c r="K12198" s="91"/>
      <c r="L12198" s="91"/>
    </row>
    <row r="12199" spans="2:12" x14ac:dyDescent="0.25">
      <c r="B12199" s="67" t="s">
        <v>504</v>
      </c>
      <c r="C12199" s="67" t="s">
        <v>505</v>
      </c>
      <c r="D12199" s="68" t="s">
        <v>379</v>
      </c>
      <c r="E12199" s="67" t="s">
        <v>380</v>
      </c>
      <c r="F12199" s="68" t="s">
        <v>526</v>
      </c>
      <c r="G12199" s="67" t="s">
        <v>527</v>
      </c>
      <c r="H12199" s="68" t="s">
        <v>364</v>
      </c>
      <c r="I12199" s="69">
        <v>0</v>
      </c>
      <c r="J12199" s="69">
        <v>12</v>
      </c>
      <c r="K12199" s="91"/>
      <c r="L12199" s="91"/>
    </row>
    <row r="12200" spans="2:12" x14ac:dyDescent="0.25">
      <c r="B12200" s="67" t="s">
        <v>504</v>
      </c>
      <c r="C12200" s="67" t="s">
        <v>505</v>
      </c>
      <c r="D12200" s="68" t="s">
        <v>379</v>
      </c>
      <c r="E12200" s="67" t="s">
        <v>380</v>
      </c>
      <c r="F12200" s="68" t="s">
        <v>526</v>
      </c>
      <c r="G12200" s="67" t="s">
        <v>527</v>
      </c>
      <c r="H12200" s="68" t="s">
        <v>362</v>
      </c>
      <c r="I12200" s="69">
        <v>28</v>
      </c>
      <c r="J12200" s="69">
        <v>27</v>
      </c>
      <c r="K12200" s="91"/>
      <c r="L12200" s="91"/>
    </row>
    <row r="12201" spans="2:12" x14ac:dyDescent="0.25">
      <c r="B12201" s="67" t="s">
        <v>504</v>
      </c>
      <c r="C12201" s="67" t="s">
        <v>505</v>
      </c>
      <c r="D12201" s="68" t="s">
        <v>379</v>
      </c>
      <c r="E12201" s="67" t="s">
        <v>380</v>
      </c>
      <c r="F12201" s="68" t="s">
        <v>526</v>
      </c>
      <c r="G12201" s="67" t="s">
        <v>527</v>
      </c>
      <c r="H12201" s="68" t="s">
        <v>363</v>
      </c>
      <c r="I12201" s="69">
        <v>10</v>
      </c>
      <c r="J12201" s="69">
        <v>22</v>
      </c>
      <c r="K12201" s="91"/>
      <c r="L12201" s="91"/>
    </row>
    <row r="12202" spans="2:12" x14ac:dyDescent="0.25">
      <c r="B12202" s="67" t="s">
        <v>504</v>
      </c>
      <c r="C12202" s="67" t="s">
        <v>505</v>
      </c>
      <c r="D12202" s="68" t="s">
        <v>379</v>
      </c>
      <c r="E12202" s="67" t="s">
        <v>380</v>
      </c>
      <c r="F12202" s="68" t="s">
        <v>526</v>
      </c>
      <c r="G12202" s="67" t="s">
        <v>527</v>
      </c>
      <c r="H12202" s="68" t="s">
        <v>364</v>
      </c>
      <c r="I12202" s="69">
        <v>6</v>
      </c>
      <c r="J12202" s="69">
        <v>8</v>
      </c>
      <c r="K12202" s="91"/>
      <c r="L12202" s="91"/>
    </row>
    <row r="12203" spans="2:12" x14ac:dyDescent="0.25">
      <c r="B12203" s="67" t="s">
        <v>504</v>
      </c>
      <c r="C12203" s="67" t="s">
        <v>505</v>
      </c>
      <c r="D12203" s="68" t="s">
        <v>379</v>
      </c>
      <c r="E12203" s="67" t="s">
        <v>380</v>
      </c>
      <c r="F12203" s="68" t="s">
        <v>526</v>
      </c>
      <c r="G12203" s="67" t="s">
        <v>527</v>
      </c>
      <c r="H12203" s="68" t="s">
        <v>362</v>
      </c>
      <c r="I12203" s="69">
        <v>12</v>
      </c>
      <c r="J12203" s="69">
        <v>48</v>
      </c>
      <c r="K12203" s="91"/>
      <c r="L12203" s="91"/>
    </row>
    <row r="12204" spans="2:12" x14ac:dyDescent="0.25">
      <c r="B12204" s="67" t="s">
        <v>504</v>
      </c>
      <c r="C12204" s="67" t="s">
        <v>505</v>
      </c>
      <c r="D12204" s="68" t="s">
        <v>379</v>
      </c>
      <c r="E12204" s="67" t="s">
        <v>380</v>
      </c>
      <c r="F12204" s="68" t="s">
        <v>526</v>
      </c>
      <c r="G12204" s="67" t="s">
        <v>527</v>
      </c>
      <c r="H12204" s="68" t="s">
        <v>363</v>
      </c>
      <c r="I12204" s="69">
        <v>44</v>
      </c>
      <c r="J12204" s="69">
        <v>41</v>
      </c>
      <c r="K12204" s="91"/>
      <c r="L12204" s="91"/>
    </row>
    <row r="12205" spans="2:12" x14ac:dyDescent="0.25">
      <c r="B12205" s="67" t="s">
        <v>504</v>
      </c>
      <c r="C12205" s="67" t="s">
        <v>505</v>
      </c>
      <c r="D12205" s="68" t="s">
        <v>379</v>
      </c>
      <c r="E12205" s="67" t="s">
        <v>380</v>
      </c>
      <c r="F12205" s="68" t="s">
        <v>526</v>
      </c>
      <c r="G12205" s="67" t="s">
        <v>527</v>
      </c>
      <c r="H12205" s="68" t="s">
        <v>364</v>
      </c>
      <c r="I12205" s="69">
        <v>0</v>
      </c>
      <c r="J12205" s="69">
        <v>0</v>
      </c>
      <c r="K12205" s="91"/>
      <c r="L12205" s="91"/>
    </row>
    <row r="12206" spans="2:12" x14ac:dyDescent="0.25">
      <c r="B12206" s="67" t="s">
        <v>504</v>
      </c>
      <c r="C12206" s="67" t="s">
        <v>505</v>
      </c>
      <c r="D12206" s="68" t="s">
        <v>379</v>
      </c>
      <c r="E12206" s="67" t="s">
        <v>380</v>
      </c>
      <c r="F12206" s="68" t="s">
        <v>526</v>
      </c>
      <c r="G12206" s="67" t="s">
        <v>527</v>
      </c>
      <c r="H12206" s="68" t="s">
        <v>362</v>
      </c>
      <c r="I12206" s="69">
        <v>25</v>
      </c>
      <c r="J12206" s="69">
        <v>67</v>
      </c>
      <c r="K12206" s="91"/>
      <c r="L12206" s="91"/>
    </row>
    <row r="12207" spans="2:12" x14ac:dyDescent="0.25">
      <c r="B12207" s="67" t="s">
        <v>504</v>
      </c>
      <c r="C12207" s="67" t="s">
        <v>505</v>
      </c>
      <c r="D12207" s="68" t="s">
        <v>379</v>
      </c>
      <c r="E12207" s="67" t="s">
        <v>380</v>
      </c>
      <c r="F12207" s="68" t="s">
        <v>526</v>
      </c>
      <c r="G12207" s="67" t="s">
        <v>527</v>
      </c>
      <c r="H12207" s="68" t="s">
        <v>363</v>
      </c>
      <c r="I12207" s="69">
        <v>40</v>
      </c>
      <c r="J12207" s="69">
        <v>15</v>
      </c>
      <c r="K12207" s="91"/>
      <c r="L12207" s="91"/>
    </row>
    <row r="12208" spans="2:12" x14ac:dyDescent="0.25">
      <c r="B12208" s="67" t="s">
        <v>504</v>
      </c>
      <c r="C12208" s="67" t="s">
        <v>505</v>
      </c>
      <c r="D12208" s="68" t="s">
        <v>379</v>
      </c>
      <c r="E12208" s="67" t="s">
        <v>380</v>
      </c>
      <c r="F12208" s="68" t="s">
        <v>526</v>
      </c>
      <c r="G12208" s="67" t="s">
        <v>527</v>
      </c>
      <c r="H12208" s="68" t="s">
        <v>364</v>
      </c>
      <c r="I12208" s="69">
        <v>8</v>
      </c>
      <c r="J12208" s="69">
        <v>16</v>
      </c>
      <c r="K12208" s="91"/>
      <c r="L12208" s="91"/>
    </row>
    <row r="12209" spans="2:12" x14ac:dyDescent="0.25">
      <c r="B12209" s="67" t="s">
        <v>504</v>
      </c>
      <c r="C12209" s="67" t="s">
        <v>505</v>
      </c>
      <c r="D12209" s="68" t="s">
        <v>379</v>
      </c>
      <c r="E12209" s="67" t="s">
        <v>380</v>
      </c>
      <c r="F12209" s="68" t="s">
        <v>526</v>
      </c>
      <c r="G12209" s="67" t="s">
        <v>527</v>
      </c>
      <c r="H12209" s="68" t="s">
        <v>362</v>
      </c>
      <c r="I12209" s="69">
        <v>0</v>
      </c>
      <c r="J12209" s="69">
        <v>0</v>
      </c>
      <c r="K12209" s="91"/>
      <c r="L12209" s="91"/>
    </row>
    <row r="12210" spans="2:12" x14ac:dyDescent="0.25">
      <c r="B12210" s="67" t="s">
        <v>504</v>
      </c>
      <c r="C12210" s="67" t="s">
        <v>505</v>
      </c>
      <c r="D12210" s="68" t="s">
        <v>379</v>
      </c>
      <c r="E12210" s="67" t="s">
        <v>380</v>
      </c>
      <c r="F12210" s="68" t="s">
        <v>526</v>
      </c>
      <c r="G12210" s="67" t="s">
        <v>527</v>
      </c>
      <c r="H12210" s="68" t="s">
        <v>363</v>
      </c>
      <c r="I12210" s="69">
        <v>0.3296</v>
      </c>
      <c r="J12210" s="69">
        <v>8.2400000000000001E-2</v>
      </c>
      <c r="K12210" s="91"/>
      <c r="L12210" s="91"/>
    </row>
    <row r="12211" spans="2:12" x14ac:dyDescent="0.25">
      <c r="B12211" s="67" t="s">
        <v>504</v>
      </c>
      <c r="C12211" s="67" t="s">
        <v>505</v>
      </c>
      <c r="D12211" s="68" t="s">
        <v>379</v>
      </c>
      <c r="E12211" s="67" t="s">
        <v>380</v>
      </c>
      <c r="F12211" s="68" t="s">
        <v>526</v>
      </c>
      <c r="G12211" s="67" t="s">
        <v>527</v>
      </c>
      <c r="H12211" s="68" t="s">
        <v>364</v>
      </c>
      <c r="I12211" s="69">
        <v>0</v>
      </c>
      <c r="J12211" s="69">
        <v>0</v>
      </c>
      <c r="K12211" s="91"/>
      <c r="L12211" s="91"/>
    </row>
    <row r="12212" spans="2:12" x14ac:dyDescent="0.25">
      <c r="B12212" s="67" t="s">
        <v>504</v>
      </c>
      <c r="C12212" s="67" t="s">
        <v>505</v>
      </c>
      <c r="D12212" s="68" t="s">
        <v>379</v>
      </c>
      <c r="E12212" s="67" t="s">
        <v>380</v>
      </c>
      <c r="F12212" s="68" t="s">
        <v>526</v>
      </c>
      <c r="G12212" s="67" t="s">
        <v>527</v>
      </c>
      <c r="H12212" s="68" t="s">
        <v>362</v>
      </c>
      <c r="I12212" s="69">
        <v>115</v>
      </c>
      <c r="J12212" s="69">
        <v>150</v>
      </c>
      <c r="K12212" s="91"/>
      <c r="L12212" s="91"/>
    </row>
    <row r="12213" spans="2:12" x14ac:dyDescent="0.25">
      <c r="B12213" s="67" t="s">
        <v>504</v>
      </c>
      <c r="C12213" s="67" t="s">
        <v>505</v>
      </c>
      <c r="D12213" s="68" t="s">
        <v>379</v>
      </c>
      <c r="E12213" s="67" t="s">
        <v>380</v>
      </c>
      <c r="F12213" s="68" t="s">
        <v>526</v>
      </c>
      <c r="G12213" s="67" t="s">
        <v>527</v>
      </c>
      <c r="H12213" s="68" t="s">
        <v>363</v>
      </c>
      <c r="I12213" s="69">
        <v>75</v>
      </c>
      <c r="J12213" s="69">
        <v>142</v>
      </c>
      <c r="K12213" s="91"/>
      <c r="L12213" s="91"/>
    </row>
    <row r="12214" spans="2:12" x14ac:dyDescent="0.25">
      <c r="B12214" s="67" t="s">
        <v>504</v>
      </c>
      <c r="C12214" s="67" t="s">
        <v>505</v>
      </c>
      <c r="D12214" s="68" t="s">
        <v>379</v>
      </c>
      <c r="E12214" s="67" t="s">
        <v>380</v>
      </c>
      <c r="F12214" s="68" t="s">
        <v>526</v>
      </c>
      <c r="G12214" s="67" t="s">
        <v>527</v>
      </c>
      <c r="H12214" s="68" t="s">
        <v>364</v>
      </c>
      <c r="I12214" s="69">
        <v>29</v>
      </c>
      <c r="J12214" s="69">
        <v>13</v>
      </c>
      <c r="K12214" s="91"/>
      <c r="L12214" s="91"/>
    </row>
    <row r="12215" spans="2:12" x14ac:dyDescent="0.25">
      <c r="B12215" s="67" t="s">
        <v>504</v>
      </c>
      <c r="C12215" s="67" t="s">
        <v>505</v>
      </c>
      <c r="D12215" s="68" t="s">
        <v>379</v>
      </c>
      <c r="E12215" s="67" t="s">
        <v>380</v>
      </c>
      <c r="F12215" s="68" t="s">
        <v>526</v>
      </c>
      <c r="G12215" s="67" t="s">
        <v>527</v>
      </c>
      <c r="H12215" s="68" t="s">
        <v>362</v>
      </c>
      <c r="I12215" s="69">
        <v>43.5</v>
      </c>
      <c r="J12215" s="69">
        <v>53.5</v>
      </c>
      <c r="K12215" s="91"/>
      <c r="L12215" s="91"/>
    </row>
    <row r="12216" spans="2:12" x14ac:dyDescent="0.25">
      <c r="B12216" s="67" t="s">
        <v>504</v>
      </c>
      <c r="C12216" s="67" t="s">
        <v>505</v>
      </c>
      <c r="D12216" s="68" t="s">
        <v>379</v>
      </c>
      <c r="E12216" s="67" t="s">
        <v>380</v>
      </c>
      <c r="F12216" s="68" t="s">
        <v>526</v>
      </c>
      <c r="G12216" s="67" t="s">
        <v>527</v>
      </c>
      <c r="H12216" s="68" t="s">
        <v>363</v>
      </c>
      <c r="I12216" s="69">
        <v>20</v>
      </c>
      <c r="J12216" s="69">
        <v>35</v>
      </c>
      <c r="K12216" s="91"/>
      <c r="L12216" s="91"/>
    </row>
    <row r="12217" spans="2:12" x14ac:dyDescent="0.25">
      <c r="B12217" s="67" t="s">
        <v>504</v>
      </c>
      <c r="C12217" s="67" t="s">
        <v>505</v>
      </c>
      <c r="D12217" s="68" t="s">
        <v>379</v>
      </c>
      <c r="E12217" s="67" t="s">
        <v>380</v>
      </c>
      <c r="F12217" s="68" t="s">
        <v>526</v>
      </c>
      <c r="G12217" s="67" t="s">
        <v>527</v>
      </c>
      <c r="H12217" s="68" t="s">
        <v>364</v>
      </c>
      <c r="I12217" s="69">
        <v>42</v>
      </c>
      <c r="J12217" s="69">
        <v>64</v>
      </c>
      <c r="K12217" s="91"/>
      <c r="L12217" s="91"/>
    </row>
    <row r="12218" spans="2:12" x14ac:dyDescent="0.25">
      <c r="B12218" s="67" t="s">
        <v>504</v>
      </c>
      <c r="C12218" s="67" t="s">
        <v>505</v>
      </c>
      <c r="D12218" s="68" t="s">
        <v>379</v>
      </c>
      <c r="E12218" s="67" t="s">
        <v>380</v>
      </c>
      <c r="F12218" s="68" t="s">
        <v>526</v>
      </c>
      <c r="G12218" s="67" t="s">
        <v>527</v>
      </c>
      <c r="H12218" s="68" t="s">
        <v>362</v>
      </c>
      <c r="I12218" s="69">
        <v>0</v>
      </c>
      <c r="J12218" s="69">
        <v>0</v>
      </c>
      <c r="K12218" s="91"/>
      <c r="L12218" s="91"/>
    </row>
    <row r="12219" spans="2:12" x14ac:dyDescent="0.25">
      <c r="B12219" s="67" t="s">
        <v>504</v>
      </c>
      <c r="C12219" s="67" t="s">
        <v>505</v>
      </c>
      <c r="D12219" s="68" t="s">
        <v>379</v>
      </c>
      <c r="E12219" s="67" t="s">
        <v>380</v>
      </c>
      <c r="F12219" s="68" t="s">
        <v>526</v>
      </c>
      <c r="G12219" s="67" t="s">
        <v>527</v>
      </c>
      <c r="H12219" s="68" t="s">
        <v>363</v>
      </c>
      <c r="I12219" s="69">
        <v>18</v>
      </c>
      <c r="J12219" s="69">
        <v>0</v>
      </c>
      <c r="K12219" s="91"/>
      <c r="L12219" s="91"/>
    </row>
    <row r="12220" spans="2:12" x14ac:dyDescent="0.25">
      <c r="B12220" s="67" t="s">
        <v>504</v>
      </c>
      <c r="C12220" s="67" t="s">
        <v>505</v>
      </c>
      <c r="D12220" s="68" t="s">
        <v>379</v>
      </c>
      <c r="E12220" s="67" t="s">
        <v>380</v>
      </c>
      <c r="F12220" s="68" t="s">
        <v>526</v>
      </c>
      <c r="G12220" s="67" t="s">
        <v>527</v>
      </c>
      <c r="H12220" s="68" t="s">
        <v>362</v>
      </c>
      <c r="I12220" s="69">
        <v>20</v>
      </c>
      <c r="J12220" s="69">
        <v>0</v>
      </c>
      <c r="K12220" s="91"/>
      <c r="L12220" s="91"/>
    </row>
    <row r="12221" spans="2:12" x14ac:dyDescent="0.25">
      <c r="B12221" s="67" t="s">
        <v>504</v>
      </c>
      <c r="C12221" s="67" t="s">
        <v>505</v>
      </c>
      <c r="D12221" s="68" t="s">
        <v>379</v>
      </c>
      <c r="E12221" s="67" t="s">
        <v>380</v>
      </c>
      <c r="F12221" s="68" t="s">
        <v>526</v>
      </c>
      <c r="G12221" s="67" t="s">
        <v>527</v>
      </c>
      <c r="H12221" s="68" t="s">
        <v>362</v>
      </c>
      <c r="I12221" s="69">
        <v>23.25</v>
      </c>
      <c r="J12221" s="69">
        <v>55.8</v>
      </c>
      <c r="K12221" s="91"/>
      <c r="L12221" s="91"/>
    </row>
    <row r="12222" spans="2:12" x14ac:dyDescent="0.25">
      <c r="B12222" s="67" t="s">
        <v>504</v>
      </c>
      <c r="C12222" s="67" t="s">
        <v>505</v>
      </c>
      <c r="D12222" s="68" t="s">
        <v>379</v>
      </c>
      <c r="E12222" s="67" t="s">
        <v>380</v>
      </c>
      <c r="F12222" s="68" t="s">
        <v>526</v>
      </c>
      <c r="G12222" s="67" t="s">
        <v>527</v>
      </c>
      <c r="H12222" s="68" t="s">
        <v>363</v>
      </c>
      <c r="I12222" s="69">
        <v>0</v>
      </c>
      <c r="J12222" s="69">
        <v>0</v>
      </c>
      <c r="K12222" s="91"/>
      <c r="L12222" s="91"/>
    </row>
    <row r="12223" spans="2:12" x14ac:dyDescent="0.25">
      <c r="B12223" s="67" t="s">
        <v>504</v>
      </c>
      <c r="C12223" s="67" t="s">
        <v>505</v>
      </c>
      <c r="D12223" s="68" t="s">
        <v>379</v>
      </c>
      <c r="E12223" s="67" t="s">
        <v>380</v>
      </c>
      <c r="F12223" s="68" t="s">
        <v>526</v>
      </c>
      <c r="G12223" s="67" t="s">
        <v>527</v>
      </c>
      <c r="H12223" s="68" t="s">
        <v>364</v>
      </c>
      <c r="I12223" s="69">
        <v>29.76</v>
      </c>
      <c r="J12223" s="69">
        <v>53.94</v>
      </c>
      <c r="K12223" s="91"/>
      <c r="L12223" s="91"/>
    </row>
    <row r="12224" spans="2:12" x14ac:dyDescent="0.25">
      <c r="B12224" s="67" t="s">
        <v>504</v>
      </c>
      <c r="C12224" s="67" t="s">
        <v>505</v>
      </c>
      <c r="D12224" s="68" t="s">
        <v>379</v>
      </c>
      <c r="E12224" s="67" t="s">
        <v>380</v>
      </c>
      <c r="F12224" s="68" t="s">
        <v>526</v>
      </c>
      <c r="G12224" s="67" t="s">
        <v>527</v>
      </c>
      <c r="H12224" s="68" t="s">
        <v>362</v>
      </c>
      <c r="I12224" s="69">
        <v>0</v>
      </c>
      <c r="J12224" s="69">
        <v>0</v>
      </c>
      <c r="K12224" s="91"/>
      <c r="L12224" s="91"/>
    </row>
    <row r="12225" spans="2:12" x14ac:dyDescent="0.25">
      <c r="B12225" s="67" t="s">
        <v>504</v>
      </c>
      <c r="C12225" s="67" t="s">
        <v>505</v>
      </c>
      <c r="D12225" s="68" t="s">
        <v>379</v>
      </c>
      <c r="E12225" s="67" t="s">
        <v>380</v>
      </c>
      <c r="F12225" s="68" t="s">
        <v>526</v>
      </c>
      <c r="G12225" s="67" t="s">
        <v>527</v>
      </c>
      <c r="H12225" s="68" t="s">
        <v>363</v>
      </c>
      <c r="I12225" s="69">
        <v>8</v>
      </c>
      <c r="J12225" s="69">
        <v>4</v>
      </c>
      <c r="K12225" s="91"/>
      <c r="L12225" s="91"/>
    </row>
    <row r="12226" spans="2:12" x14ac:dyDescent="0.25">
      <c r="B12226" s="67" t="s">
        <v>504</v>
      </c>
      <c r="C12226" s="67" t="s">
        <v>505</v>
      </c>
      <c r="D12226" s="68" t="s">
        <v>379</v>
      </c>
      <c r="E12226" s="67" t="s">
        <v>380</v>
      </c>
      <c r="F12226" s="68" t="s">
        <v>526</v>
      </c>
      <c r="G12226" s="67" t="s">
        <v>527</v>
      </c>
      <c r="H12226" s="68" t="s">
        <v>364</v>
      </c>
      <c r="I12226" s="69">
        <v>8</v>
      </c>
      <c r="J12226" s="69">
        <v>4</v>
      </c>
      <c r="K12226" s="91"/>
      <c r="L12226" s="91"/>
    </row>
    <row r="12227" spans="2:12" x14ac:dyDescent="0.25">
      <c r="B12227" s="67" t="s">
        <v>504</v>
      </c>
      <c r="C12227" s="67" t="s">
        <v>505</v>
      </c>
      <c r="D12227" s="68" t="s">
        <v>379</v>
      </c>
      <c r="E12227" s="67" t="s">
        <v>380</v>
      </c>
      <c r="F12227" s="68" t="s">
        <v>526</v>
      </c>
      <c r="G12227" s="67" t="s">
        <v>527</v>
      </c>
      <c r="H12227" s="68" t="s">
        <v>362</v>
      </c>
      <c r="I12227" s="69">
        <v>7</v>
      </c>
      <c r="J12227" s="69">
        <v>0</v>
      </c>
      <c r="K12227" s="91"/>
      <c r="L12227" s="91"/>
    </row>
    <row r="12228" spans="2:12" x14ac:dyDescent="0.25">
      <c r="B12228" s="67" t="s">
        <v>504</v>
      </c>
      <c r="C12228" s="67" t="s">
        <v>505</v>
      </c>
      <c r="D12228" s="68" t="s">
        <v>379</v>
      </c>
      <c r="E12228" s="67" t="s">
        <v>380</v>
      </c>
      <c r="F12228" s="68" t="s">
        <v>526</v>
      </c>
      <c r="G12228" s="67" t="s">
        <v>527</v>
      </c>
      <c r="H12228" s="68" t="s">
        <v>363</v>
      </c>
      <c r="I12228" s="69">
        <v>11</v>
      </c>
      <c r="J12228" s="69">
        <v>22</v>
      </c>
      <c r="K12228" s="91"/>
      <c r="L12228" s="91"/>
    </row>
    <row r="12229" spans="2:12" x14ac:dyDescent="0.25">
      <c r="B12229" s="67" t="s">
        <v>504</v>
      </c>
      <c r="C12229" s="67" t="s">
        <v>505</v>
      </c>
      <c r="D12229" s="68" t="s">
        <v>379</v>
      </c>
      <c r="E12229" s="67" t="s">
        <v>380</v>
      </c>
      <c r="F12229" s="68" t="s">
        <v>526</v>
      </c>
      <c r="G12229" s="67" t="s">
        <v>527</v>
      </c>
      <c r="H12229" s="68" t="s">
        <v>364</v>
      </c>
      <c r="I12229" s="69">
        <v>11</v>
      </c>
      <c r="J12229" s="69">
        <v>22</v>
      </c>
      <c r="K12229" s="91"/>
      <c r="L12229" s="91"/>
    </row>
    <row r="12230" spans="2:12" x14ac:dyDescent="0.25">
      <c r="B12230" s="67" t="s">
        <v>504</v>
      </c>
      <c r="C12230" s="67" t="s">
        <v>505</v>
      </c>
      <c r="D12230" s="68" t="s">
        <v>379</v>
      </c>
      <c r="E12230" s="67" t="s">
        <v>380</v>
      </c>
      <c r="F12230" s="68" t="s">
        <v>526</v>
      </c>
      <c r="G12230" s="67" t="s">
        <v>527</v>
      </c>
      <c r="H12230" s="68" t="s">
        <v>364</v>
      </c>
      <c r="I12230" s="69">
        <v>0</v>
      </c>
      <c r="J12230" s="69">
        <v>0</v>
      </c>
      <c r="K12230" s="91"/>
      <c r="L12230" s="91"/>
    </row>
    <row r="12231" spans="2:12" x14ac:dyDescent="0.25">
      <c r="B12231" s="67" t="s">
        <v>504</v>
      </c>
      <c r="C12231" s="67" t="s">
        <v>505</v>
      </c>
      <c r="D12231" s="68" t="s">
        <v>379</v>
      </c>
      <c r="E12231" s="67" t="s">
        <v>380</v>
      </c>
      <c r="F12231" s="68" t="s">
        <v>526</v>
      </c>
      <c r="G12231" s="67" t="s">
        <v>527</v>
      </c>
      <c r="H12231" s="68" t="s">
        <v>362</v>
      </c>
      <c r="I12231" s="69">
        <v>28</v>
      </c>
      <c r="J12231" s="69">
        <v>18</v>
      </c>
      <c r="K12231" s="91"/>
      <c r="L12231" s="91"/>
    </row>
    <row r="12232" spans="2:12" x14ac:dyDescent="0.25">
      <c r="B12232" s="67" t="s">
        <v>504</v>
      </c>
      <c r="C12232" s="67" t="s">
        <v>505</v>
      </c>
      <c r="D12232" s="68" t="s">
        <v>379</v>
      </c>
      <c r="E12232" s="67" t="s">
        <v>380</v>
      </c>
      <c r="F12232" s="68" t="s">
        <v>526</v>
      </c>
      <c r="G12232" s="67" t="s">
        <v>527</v>
      </c>
      <c r="H12232" s="68" t="s">
        <v>363</v>
      </c>
      <c r="I12232" s="69">
        <v>18</v>
      </c>
      <c r="J12232" s="69">
        <v>17</v>
      </c>
      <c r="K12232" s="91"/>
      <c r="L12232" s="91"/>
    </row>
    <row r="12233" spans="2:12" x14ac:dyDescent="0.25">
      <c r="B12233" s="67" t="s">
        <v>504</v>
      </c>
      <c r="C12233" s="67" t="s">
        <v>505</v>
      </c>
      <c r="D12233" s="68" t="s">
        <v>379</v>
      </c>
      <c r="E12233" s="67" t="s">
        <v>380</v>
      </c>
      <c r="F12233" s="68" t="s">
        <v>526</v>
      </c>
      <c r="G12233" s="67" t="s">
        <v>527</v>
      </c>
      <c r="H12233" s="68" t="s">
        <v>364</v>
      </c>
      <c r="I12233" s="69">
        <v>0</v>
      </c>
      <c r="J12233" s="69">
        <v>0</v>
      </c>
      <c r="K12233" s="91"/>
      <c r="L12233" s="91"/>
    </row>
    <row r="12234" spans="2:12" x14ac:dyDescent="0.25">
      <c r="B12234" s="67" t="s">
        <v>504</v>
      </c>
      <c r="C12234" s="67" t="s">
        <v>505</v>
      </c>
      <c r="D12234" s="68" t="s">
        <v>379</v>
      </c>
      <c r="E12234" s="67" t="s">
        <v>380</v>
      </c>
      <c r="F12234" s="68" t="s">
        <v>526</v>
      </c>
      <c r="G12234" s="67" t="s">
        <v>527</v>
      </c>
      <c r="H12234" s="68" t="s">
        <v>362</v>
      </c>
      <c r="I12234" s="69">
        <v>0</v>
      </c>
      <c r="J12234" s="69">
        <v>0</v>
      </c>
      <c r="K12234" s="91"/>
      <c r="L12234" s="91"/>
    </row>
    <row r="12235" spans="2:12" x14ac:dyDescent="0.25">
      <c r="B12235" s="67" t="s">
        <v>504</v>
      </c>
      <c r="C12235" s="67" t="s">
        <v>505</v>
      </c>
      <c r="D12235" s="68" t="s">
        <v>379</v>
      </c>
      <c r="E12235" s="67" t="s">
        <v>380</v>
      </c>
      <c r="F12235" s="68" t="s">
        <v>526</v>
      </c>
      <c r="G12235" s="67" t="s">
        <v>527</v>
      </c>
      <c r="H12235" s="68" t="s">
        <v>363</v>
      </c>
      <c r="I12235" s="69">
        <v>0</v>
      </c>
      <c r="J12235" s="69">
        <v>0</v>
      </c>
      <c r="K12235" s="91"/>
      <c r="L12235" s="91"/>
    </row>
    <row r="12236" spans="2:12" x14ac:dyDescent="0.25">
      <c r="B12236" s="67" t="s">
        <v>504</v>
      </c>
      <c r="C12236" s="67" t="s">
        <v>505</v>
      </c>
      <c r="D12236" s="68" t="s">
        <v>379</v>
      </c>
      <c r="E12236" s="67" t="s">
        <v>380</v>
      </c>
      <c r="F12236" s="68" t="s">
        <v>526</v>
      </c>
      <c r="G12236" s="67" t="s">
        <v>527</v>
      </c>
      <c r="H12236" s="68" t="s">
        <v>364</v>
      </c>
      <c r="I12236" s="69">
        <v>0</v>
      </c>
      <c r="J12236" s="69">
        <v>0</v>
      </c>
      <c r="K12236" s="91"/>
      <c r="L12236" s="91"/>
    </row>
    <row r="12237" spans="2:12" x14ac:dyDescent="0.25">
      <c r="B12237" s="67" t="s">
        <v>504</v>
      </c>
      <c r="C12237" s="67" t="s">
        <v>505</v>
      </c>
      <c r="D12237" s="68" t="s">
        <v>379</v>
      </c>
      <c r="E12237" s="67" t="s">
        <v>380</v>
      </c>
      <c r="F12237" s="68" t="s">
        <v>526</v>
      </c>
      <c r="G12237" s="67" t="s">
        <v>527</v>
      </c>
      <c r="H12237" s="68" t="s">
        <v>364</v>
      </c>
      <c r="I12237" s="69">
        <v>0</v>
      </c>
      <c r="J12237" s="69">
        <v>0</v>
      </c>
      <c r="K12237" s="91"/>
      <c r="L12237" s="91"/>
    </row>
    <row r="12238" spans="2:12" x14ac:dyDescent="0.25">
      <c r="B12238" s="67" t="s">
        <v>504</v>
      </c>
      <c r="C12238" s="67" t="s">
        <v>505</v>
      </c>
      <c r="D12238" s="68" t="s">
        <v>379</v>
      </c>
      <c r="E12238" s="67" t="s">
        <v>380</v>
      </c>
      <c r="F12238" s="68" t="s">
        <v>526</v>
      </c>
      <c r="G12238" s="67" t="s">
        <v>527</v>
      </c>
      <c r="H12238" s="68" t="s">
        <v>362</v>
      </c>
      <c r="I12238" s="69">
        <v>0</v>
      </c>
      <c r="J12238" s="69">
        <v>5</v>
      </c>
      <c r="K12238" s="91"/>
      <c r="L12238" s="91"/>
    </row>
    <row r="12239" spans="2:12" x14ac:dyDescent="0.25">
      <c r="B12239" s="67" t="s">
        <v>504</v>
      </c>
      <c r="C12239" s="67" t="s">
        <v>505</v>
      </c>
      <c r="D12239" s="68" t="s">
        <v>379</v>
      </c>
      <c r="E12239" s="67" t="s">
        <v>380</v>
      </c>
      <c r="F12239" s="68" t="s">
        <v>526</v>
      </c>
      <c r="G12239" s="67" t="s">
        <v>527</v>
      </c>
      <c r="H12239" s="68" t="s">
        <v>363</v>
      </c>
      <c r="I12239" s="69">
        <v>0</v>
      </c>
      <c r="J12239" s="69">
        <v>0</v>
      </c>
      <c r="K12239" s="91"/>
      <c r="L12239" s="91"/>
    </row>
    <row r="12240" spans="2:12" x14ac:dyDescent="0.25">
      <c r="B12240" s="67" t="s">
        <v>504</v>
      </c>
      <c r="C12240" s="67" t="s">
        <v>505</v>
      </c>
      <c r="D12240" s="68" t="s">
        <v>379</v>
      </c>
      <c r="E12240" s="67" t="s">
        <v>380</v>
      </c>
      <c r="F12240" s="68" t="s">
        <v>526</v>
      </c>
      <c r="G12240" s="67" t="s">
        <v>527</v>
      </c>
      <c r="H12240" s="68" t="s">
        <v>364</v>
      </c>
      <c r="I12240" s="69">
        <v>0</v>
      </c>
      <c r="J12240" s="69">
        <v>0</v>
      </c>
      <c r="K12240" s="91"/>
      <c r="L12240" s="91"/>
    </row>
    <row r="12241" spans="2:12" x14ac:dyDescent="0.25">
      <c r="B12241" s="67" t="s">
        <v>504</v>
      </c>
      <c r="C12241" s="67" t="s">
        <v>505</v>
      </c>
      <c r="D12241" s="68" t="s">
        <v>379</v>
      </c>
      <c r="E12241" s="67" t="s">
        <v>380</v>
      </c>
      <c r="F12241" s="68" t="s">
        <v>526</v>
      </c>
      <c r="G12241" s="67" t="s">
        <v>527</v>
      </c>
      <c r="H12241" s="68" t="s">
        <v>362</v>
      </c>
      <c r="I12241" s="69">
        <v>0</v>
      </c>
      <c r="J12241" s="69">
        <v>0</v>
      </c>
      <c r="K12241" s="91"/>
      <c r="L12241" s="91"/>
    </row>
    <row r="12242" spans="2:12" x14ac:dyDescent="0.25">
      <c r="B12242" s="67" t="s">
        <v>504</v>
      </c>
      <c r="C12242" s="67" t="s">
        <v>505</v>
      </c>
      <c r="D12242" s="68" t="s">
        <v>379</v>
      </c>
      <c r="E12242" s="67" t="s">
        <v>380</v>
      </c>
      <c r="F12242" s="68" t="s">
        <v>526</v>
      </c>
      <c r="G12242" s="67" t="s">
        <v>527</v>
      </c>
      <c r="H12242" s="68" t="s">
        <v>362</v>
      </c>
      <c r="I12242" s="69">
        <v>0</v>
      </c>
      <c r="J12242" s="69">
        <v>0</v>
      </c>
      <c r="K12242" s="91"/>
      <c r="L12242" s="91"/>
    </row>
    <row r="12243" spans="2:12" x14ac:dyDescent="0.25">
      <c r="B12243" s="67" t="s">
        <v>504</v>
      </c>
      <c r="C12243" s="67" t="s">
        <v>505</v>
      </c>
      <c r="D12243" s="68" t="s">
        <v>379</v>
      </c>
      <c r="E12243" s="67" t="s">
        <v>380</v>
      </c>
      <c r="F12243" s="68" t="s">
        <v>526</v>
      </c>
      <c r="G12243" s="67" t="s">
        <v>527</v>
      </c>
      <c r="H12243" s="68" t="s">
        <v>363</v>
      </c>
      <c r="I12243" s="69">
        <v>0</v>
      </c>
      <c r="J12243" s="69">
        <v>0</v>
      </c>
      <c r="K12243" s="91"/>
      <c r="L12243" s="91"/>
    </row>
    <row r="12244" spans="2:12" x14ac:dyDescent="0.25">
      <c r="B12244" s="67" t="s">
        <v>504</v>
      </c>
      <c r="C12244" s="67" t="s">
        <v>505</v>
      </c>
      <c r="D12244" s="68" t="s">
        <v>379</v>
      </c>
      <c r="E12244" s="67" t="s">
        <v>380</v>
      </c>
      <c r="F12244" s="68" t="s">
        <v>526</v>
      </c>
      <c r="G12244" s="67" t="s">
        <v>527</v>
      </c>
      <c r="H12244" s="68" t="s">
        <v>364</v>
      </c>
      <c r="I12244" s="69">
        <v>0</v>
      </c>
      <c r="J12244" s="69">
        <v>0</v>
      </c>
      <c r="K12244" s="91"/>
      <c r="L12244" s="91"/>
    </row>
    <row r="12245" spans="2:12" x14ac:dyDescent="0.25">
      <c r="B12245" s="67" t="s">
        <v>504</v>
      </c>
      <c r="C12245" s="67" t="s">
        <v>505</v>
      </c>
      <c r="D12245" s="68" t="s">
        <v>379</v>
      </c>
      <c r="E12245" s="67" t="s">
        <v>380</v>
      </c>
      <c r="F12245" s="68" t="s">
        <v>526</v>
      </c>
      <c r="G12245" s="67" t="s">
        <v>527</v>
      </c>
      <c r="H12245" s="68" t="s">
        <v>362</v>
      </c>
      <c r="I12245" s="69">
        <v>8</v>
      </c>
      <c r="J12245" s="69">
        <v>8</v>
      </c>
      <c r="K12245" s="91"/>
      <c r="L12245" s="91"/>
    </row>
    <row r="12246" spans="2:12" x14ac:dyDescent="0.25">
      <c r="B12246" s="67" t="s">
        <v>504</v>
      </c>
      <c r="C12246" s="67" t="s">
        <v>505</v>
      </c>
      <c r="D12246" s="68" t="s">
        <v>379</v>
      </c>
      <c r="E12246" s="67" t="s">
        <v>380</v>
      </c>
      <c r="F12246" s="68" t="s">
        <v>526</v>
      </c>
      <c r="G12246" s="67" t="s">
        <v>527</v>
      </c>
      <c r="H12246" s="68" t="s">
        <v>363</v>
      </c>
      <c r="I12246" s="69">
        <v>41</v>
      </c>
      <c r="J12246" s="69">
        <v>63</v>
      </c>
      <c r="K12246" s="91"/>
      <c r="L12246" s="91"/>
    </row>
    <row r="12247" spans="2:12" x14ac:dyDescent="0.25">
      <c r="B12247" s="67" t="s">
        <v>504</v>
      </c>
      <c r="C12247" s="67" t="s">
        <v>505</v>
      </c>
      <c r="D12247" s="68" t="s">
        <v>379</v>
      </c>
      <c r="E12247" s="67" t="s">
        <v>380</v>
      </c>
      <c r="F12247" s="68" t="s">
        <v>526</v>
      </c>
      <c r="G12247" s="67" t="s">
        <v>527</v>
      </c>
      <c r="H12247" s="68" t="s">
        <v>364</v>
      </c>
      <c r="I12247" s="69">
        <v>0</v>
      </c>
      <c r="J12247" s="69">
        <v>0</v>
      </c>
      <c r="K12247" s="91"/>
      <c r="L12247" s="91"/>
    </row>
    <row r="12248" spans="2:12" x14ac:dyDescent="0.25">
      <c r="B12248" s="67" t="s">
        <v>504</v>
      </c>
      <c r="C12248" s="67" t="s">
        <v>505</v>
      </c>
      <c r="D12248" s="68" t="s">
        <v>379</v>
      </c>
      <c r="E12248" s="67" t="s">
        <v>380</v>
      </c>
      <c r="F12248" s="68" t="s">
        <v>526</v>
      </c>
      <c r="G12248" s="67" t="s">
        <v>527</v>
      </c>
      <c r="H12248" s="68" t="s">
        <v>362</v>
      </c>
      <c r="I12248" s="69">
        <v>16</v>
      </c>
      <c r="J12248" s="69">
        <v>1</v>
      </c>
      <c r="K12248" s="91"/>
      <c r="L12248" s="91"/>
    </row>
    <row r="12249" spans="2:12" x14ac:dyDescent="0.25">
      <c r="B12249" s="67" t="s">
        <v>504</v>
      </c>
      <c r="C12249" s="67" t="s">
        <v>505</v>
      </c>
      <c r="D12249" s="68" t="s">
        <v>379</v>
      </c>
      <c r="E12249" s="67" t="s">
        <v>380</v>
      </c>
      <c r="F12249" s="68" t="s">
        <v>526</v>
      </c>
      <c r="G12249" s="67" t="s">
        <v>527</v>
      </c>
      <c r="H12249" s="68" t="s">
        <v>363</v>
      </c>
      <c r="I12249" s="69">
        <v>42</v>
      </c>
      <c r="J12249" s="69">
        <v>85</v>
      </c>
      <c r="K12249" s="91"/>
      <c r="L12249" s="91"/>
    </row>
    <row r="12250" spans="2:12" x14ac:dyDescent="0.25">
      <c r="B12250" s="67" t="s">
        <v>504</v>
      </c>
      <c r="C12250" s="67" t="s">
        <v>505</v>
      </c>
      <c r="D12250" s="68" t="s">
        <v>379</v>
      </c>
      <c r="E12250" s="67" t="s">
        <v>380</v>
      </c>
      <c r="F12250" s="68" t="s">
        <v>526</v>
      </c>
      <c r="G12250" s="67" t="s">
        <v>527</v>
      </c>
      <c r="H12250" s="68" t="s">
        <v>364</v>
      </c>
      <c r="I12250" s="69">
        <v>40</v>
      </c>
      <c r="J12250" s="69">
        <v>20</v>
      </c>
      <c r="K12250" s="91"/>
      <c r="L12250" s="91"/>
    </row>
    <row r="12251" spans="2:12" x14ac:dyDescent="0.25">
      <c r="B12251" s="67" t="s">
        <v>504</v>
      </c>
      <c r="C12251" s="67" t="s">
        <v>505</v>
      </c>
      <c r="D12251" s="68" t="s">
        <v>379</v>
      </c>
      <c r="E12251" s="67" t="s">
        <v>380</v>
      </c>
      <c r="F12251" s="68" t="s">
        <v>526</v>
      </c>
      <c r="G12251" s="67" t="s">
        <v>527</v>
      </c>
      <c r="H12251" s="68" t="s">
        <v>362</v>
      </c>
      <c r="I12251" s="69">
        <v>0</v>
      </c>
      <c r="J12251" s="69">
        <v>0</v>
      </c>
      <c r="K12251" s="91"/>
      <c r="L12251" s="91"/>
    </row>
    <row r="12252" spans="2:12" x14ac:dyDescent="0.25">
      <c r="B12252" s="67" t="s">
        <v>504</v>
      </c>
      <c r="C12252" s="67" t="s">
        <v>505</v>
      </c>
      <c r="D12252" s="68" t="s">
        <v>379</v>
      </c>
      <c r="E12252" s="67" t="s">
        <v>380</v>
      </c>
      <c r="F12252" s="68" t="s">
        <v>526</v>
      </c>
      <c r="G12252" s="67" t="s">
        <v>527</v>
      </c>
      <c r="H12252" s="68" t="s">
        <v>362</v>
      </c>
      <c r="I12252" s="69">
        <v>10</v>
      </c>
      <c r="J12252" s="69">
        <v>20</v>
      </c>
      <c r="K12252" s="91"/>
      <c r="L12252" s="91"/>
    </row>
    <row r="12253" spans="2:12" x14ac:dyDescent="0.25">
      <c r="B12253" s="67" t="s">
        <v>504</v>
      </c>
      <c r="C12253" s="67" t="s">
        <v>505</v>
      </c>
      <c r="D12253" s="68" t="s">
        <v>379</v>
      </c>
      <c r="E12253" s="67" t="s">
        <v>380</v>
      </c>
      <c r="F12253" s="68" t="s">
        <v>526</v>
      </c>
      <c r="G12253" s="67" t="s">
        <v>527</v>
      </c>
      <c r="H12253" s="68" t="s">
        <v>363</v>
      </c>
      <c r="I12253" s="69">
        <v>24</v>
      </c>
      <c r="J12253" s="69">
        <v>30</v>
      </c>
      <c r="K12253" s="91"/>
      <c r="L12253" s="91"/>
    </row>
    <row r="12254" spans="2:12" x14ac:dyDescent="0.25">
      <c r="B12254" s="67" t="s">
        <v>504</v>
      </c>
      <c r="C12254" s="67" t="s">
        <v>505</v>
      </c>
      <c r="D12254" s="68" t="s">
        <v>379</v>
      </c>
      <c r="E12254" s="67" t="s">
        <v>380</v>
      </c>
      <c r="F12254" s="68" t="s">
        <v>526</v>
      </c>
      <c r="G12254" s="67" t="s">
        <v>527</v>
      </c>
      <c r="H12254" s="68" t="s">
        <v>364</v>
      </c>
      <c r="I12254" s="69">
        <v>0</v>
      </c>
      <c r="J12254" s="69">
        <v>0</v>
      </c>
      <c r="K12254" s="91"/>
      <c r="L12254" s="91"/>
    </row>
    <row r="12255" spans="2:12" x14ac:dyDescent="0.25">
      <c r="B12255" s="67" t="s">
        <v>504</v>
      </c>
      <c r="C12255" s="67" t="s">
        <v>505</v>
      </c>
      <c r="D12255" s="68" t="s">
        <v>379</v>
      </c>
      <c r="E12255" s="67" t="s">
        <v>380</v>
      </c>
      <c r="F12255" s="68" t="s">
        <v>526</v>
      </c>
      <c r="G12255" s="67" t="s">
        <v>527</v>
      </c>
      <c r="H12255" s="68" t="s">
        <v>362</v>
      </c>
      <c r="I12255" s="69">
        <v>0</v>
      </c>
      <c r="J12255" s="69">
        <v>0</v>
      </c>
      <c r="K12255" s="91"/>
      <c r="L12255" s="91"/>
    </row>
    <row r="12256" spans="2:12" x14ac:dyDescent="0.25">
      <c r="B12256" s="67" t="s">
        <v>504</v>
      </c>
      <c r="C12256" s="67" t="s">
        <v>505</v>
      </c>
      <c r="D12256" s="68" t="s">
        <v>379</v>
      </c>
      <c r="E12256" s="67" t="s">
        <v>380</v>
      </c>
      <c r="F12256" s="68" t="s">
        <v>526</v>
      </c>
      <c r="G12256" s="67" t="s">
        <v>527</v>
      </c>
      <c r="H12256" s="68" t="s">
        <v>363</v>
      </c>
      <c r="I12256" s="69">
        <v>0</v>
      </c>
      <c r="J12256" s="69">
        <v>0</v>
      </c>
      <c r="K12256" s="91"/>
      <c r="L12256" s="91"/>
    </row>
    <row r="12257" spans="2:12" x14ac:dyDescent="0.25">
      <c r="B12257" s="67" t="s">
        <v>504</v>
      </c>
      <c r="C12257" s="67" t="s">
        <v>505</v>
      </c>
      <c r="D12257" s="68" t="s">
        <v>379</v>
      </c>
      <c r="E12257" s="67" t="s">
        <v>380</v>
      </c>
      <c r="F12257" s="68" t="s">
        <v>526</v>
      </c>
      <c r="G12257" s="67" t="s">
        <v>527</v>
      </c>
      <c r="H12257" s="68" t="s">
        <v>364</v>
      </c>
      <c r="I12257" s="69">
        <v>0</v>
      </c>
      <c r="J12257" s="69">
        <v>0</v>
      </c>
      <c r="K12257" s="91"/>
      <c r="L12257" s="91"/>
    </row>
    <row r="12258" spans="2:12" x14ac:dyDescent="0.25">
      <c r="B12258" s="67" t="s">
        <v>504</v>
      </c>
      <c r="C12258" s="67" t="s">
        <v>505</v>
      </c>
      <c r="D12258" s="68" t="s">
        <v>379</v>
      </c>
      <c r="E12258" s="67" t="s">
        <v>380</v>
      </c>
      <c r="F12258" s="68" t="s">
        <v>526</v>
      </c>
      <c r="G12258" s="67" t="s">
        <v>527</v>
      </c>
      <c r="H12258" s="68" t="s">
        <v>363</v>
      </c>
      <c r="I12258" s="69">
        <v>0</v>
      </c>
      <c r="J12258" s="69">
        <v>0</v>
      </c>
      <c r="K12258" s="91"/>
      <c r="L12258" s="91"/>
    </row>
    <row r="12259" spans="2:12" x14ac:dyDescent="0.25">
      <c r="B12259" s="67" t="s">
        <v>504</v>
      </c>
      <c r="C12259" s="67" t="s">
        <v>505</v>
      </c>
      <c r="D12259" s="68" t="s">
        <v>379</v>
      </c>
      <c r="E12259" s="67" t="s">
        <v>380</v>
      </c>
      <c r="F12259" s="68" t="s">
        <v>526</v>
      </c>
      <c r="G12259" s="67" t="s">
        <v>527</v>
      </c>
      <c r="H12259" s="68" t="s">
        <v>363</v>
      </c>
      <c r="I12259" s="69">
        <v>0</v>
      </c>
      <c r="J12259" s="69">
        <v>1</v>
      </c>
      <c r="K12259" s="91"/>
      <c r="L12259" s="91"/>
    </row>
    <row r="12260" spans="2:12" x14ac:dyDescent="0.25">
      <c r="B12260" s="67" t="s">
        <v>504</v>
      </c>
      <c r="C12260" s="67" t="s">
        <v>505</v>
      </c>
      <c r="D12260" s="68" t="s">
        <v>379</v>
      </c>
      <c r="E12260" s="67" t="s">
        <v>380</v>
      </c>
      <c r="F12260" s="68" t="s">
        <v>526</v>
      </c>
      <c r="G12260" s="67" t="s">
        <v>527</v>
      </c>
      <c r="H12260" s="68" t="s">
        <v>362</v>
      </c>
      <c r="I12260" s="69">
        <v>18</v>
      </c>
      <c r="J12260" s="69">
        <v>31</v>
      </c>
      <c r="K12260" s="91"/>
      <c r="L12260" s="91"/>
    </row>
    <row r="12261" spans="2:12" x14ac:dyDescent="0.25">
      <c r="B12261" s="67" t="s">
        <v>504</v>
      </c>
      <c r="C12261" s="67" t="s">
        <v>505</v>
      </c>
      <c r="D12261" s="68" t="s">
        <v>379</v>
      </c>
      <c r="E12261" s="67" t="s">
        <v>380</v>
      </c>
      <c r="F12261" s="68" t="s">
        <v>526</v>
      </c>
      <c r="G12261" s="67" t="s">
        <v>527</v>
      </c>
      <c r="H12261" s="68" t="s">
        <v>363</v>
      </c>
      <c r="I12261" s="69">
        <v>26</v>
      </c>
      <c r="J12261" s="69">
        <v>40</v>
      </c>
      <c r="K12261" s="91"/>
      <c r="L12261" s="91"/>
    </row>
    <row r="12262" spans="2:12" x14ac:dyDescent="0.25">
      <c r="B12262" s="67" t="s">
        <v>504</v>
      </c>
      <c r="C12262" s="67" t="s">
        <v>505</v>
      </c>
      <c r="D12262" s="68" t="s">
        <v>379</v>
      </c>
      <c r="E12262" s="67" t="s">
        <v>380</v>
      </c>
      <c r="F12262" s="68" t="s">
        <v>526</v>
      </c>
      <c r="G12262" s="67" t="s">
        <v>527</v>
      </c>
      <c r="H12262" s="68" t="s">
        <v>364</v>
      </c>
      <c r="I12262" s="69">
        <v>12</v>
      </c>
      <c r="J12262" s="69">
        <v>28</v>
      </c>
      <c r="K12262" s="91"/>
      <c r="L12262" s="91"/>
    </row>
    <row r="12263" spans="2:12" x14ac:dyDescent="0.25">
      <c r="B12263" s="67" t="s">
        <v>504</v>
      </c>
      <c r="C12263" s="67" t="s">
        <v>505</v>
      </c>
      <c r="D12263" s="68" t="s">
        <v>379</v>
      </c>
      <c r="E12263" s="67" t="s">
        <v>380</v>
      </c>
      <c r="F12263" s="68" t="s">
        <v>526</v>
      </c>
      <c r="G12263" s="67" t="s">
        <v>527</v>
      </c>
      <c r="H12263" s="68" t="s">
        <v>362</v>
      </c>
      <c r="I12263" s="69">
        <v>0</v>
      </c>
      <c r="J12263" s="69">
        <v>0</v>
      </c>
      <c r="K12263" s="91"/>
      <c r="L12263" s="91"/>
    </row>
    <row r="12264" spans="2:12" x14ac:dyDescent="0.25">
      <c r="B12264" s="67" t="s">
        <v>504</v>
      </c>
      <c r="C12264" s="67" t="s">
        <v>505</v>
      </c>
      <c r="D12264" s="68" t="s">
        <v>379</v>
      </c>
      <c r="E12264" s="67" t="s">
        <v>380</v>
      </c>
      <c r="F12264" s="68" t="s">
        <v>526</v>
      </c>
      <c r="G12264" s="67" t="s">
        <v>527</v>
      </c>
      <c r="H12264" s="68" t="s">
        <v>364</v>
      </c>
      <c r="I12264" s="69">
        <v>0</v>
      </c>
      <c r="J12264" s="69">
        <v>0</v>
      </c>
      <c r="K12264" s="91"/>
      <c r="L12264" s="91"/>
    </row>
    <row r="12265" spans="2:12" x14ac:dyDescent="0.25">
      <c r="B12265" s="67" t="s">
        <v>504</v>
      </c>
      <c r="C12265" s="67" t="s">
        <v>505</v>
      </c>
      <c r="D12265" s="68" t="s">
        <v>379</v>
      </c>
      <c r="E12265" s="67" t="s">
        <v>380</v>
      </c>
      <c r="F12265" s="68" t="s">
        <v>526</v>
      </c>
      <c r="G12265" s="67" t="s">
        <v>527</v>
      </c>
      <c r="H12265" s="68" t="s">
        <v>362</v>
      </c>
      <c r="I12265" s="69">
        <v>0</v>
      </c>
      <c r="J12265" s="69">
        <v>0</v>
      </c>
      <c r="K12265" s="91"/>
      <c r="L12265" s="91"/>
    </row>
    <row r="12266" spans="2:12" x14ac:dyDescent="0.25">
      <c r="B12266" s="67" t="s">
        <v>504</v>
      </c>
      <c r="C12266" s="67" t="s">
        <v>505</v>
      </c>
      <c r="D12266" s="68" t="s">
        <v>379</v>
      </c>
      <c r="E12266" s="67" t="s">
        <v>380</v>
      </c>
      <c r="F12266" s="68" t="s">
        <v>526</v>
      </c>
      <c r="G12266" s="67" t="s">
        <v>527</v>
      </c>
      <c r="H12266" s="68" t="s">
        <v>363</v>
      </c>
      <c r="I12266" s="69">
        <v>0</v>
      </c>
      <c r="J12266" s="69">
        <v>0</v>
      </c>
      <c r="K12266" s="91"/>
      <c r="L12266" s="91"/>
    </row>
    <row r="12267" spans="2:12" x14ac:dyDescent="0.25">
      <c r="B12267" s="67" t="s">
        <v>504</v>
      </c>
      <c r="C12267" s="67" t="s">
        <v>505</v>
      </c>
      <c r="D12267" s="68" t="s">
        <v>379</v>
      </c>
      <c r="E12267" s="67" t="s">
        <v>380</v>
      </c>
      <c r="F12267" s="68" t="s">
        <v>526</v>
      </c>
      <c r="G12267" s="67" t="s">
        <v>527</v>
      </c>
      <c r="H12267" s="68" t="s">
        <v>362</v>
      </c>
      <c r="I12267" s="69">
        <v>20.59</v>
      </c>
      <c r="J12267" s="69">
        <v>9.66</v>
      </c>
      <c r="K12267" s="91"/>
      <c r="L12267" s="91"/>
    </row>
    <row r="12268" spans="2:12" x14ac:dyDescent="0.25">
      <c r="B12268" s="67" t="s">
        <v>504</v>
      </c>
      <c r="C12268" s="67" t="s">
        <v>505</v>
      </c>
      <c r="D12268" s="68" t="s">
        <v>379</v>
      </c>
      <c r="E12268" s="67" t="s">
        <v>380</v>
      </c>
      <c r="F12268" s="68" t="s">
        <v>526</v>
      </c>
      <c r="G12268" s="67" t="s">
        <v>527</v>
      </c>
      <c r="H12268" s="68" t="s">
        <v>362</v>
      </c>
      <c r="I12268" s="69">
        <v>0</v>
      </c>
      <c r="J12268" s="69">
        <v>0</v>
      </c>
      <c r="K12268" s="91"/>
      <c r="L12268" s="91"/>
    </row>
    <row r="12269" spans="2:12" x14ac:dyDescent="0.25">
      <c r="B12269" s="67" t="s">
        <v>504</v>
      </c>
      <c r="C12269" s="67" t="s">
        <v>505</v>
      </c>
      <c r="D12269" s="68" t="s">
        <v>379</v>
      </c>
      <c r="E12269" s="67" t="s">
        <v>380</v>
      </c>
      <c r="F12269" s="68" t="s">
        <v>526</v>
      </c>
      <c r="G12269" s="67" t="s">
        <v>527</v>
      </c>
      <c r="H12269" s="68" t="s">
        <v>363</v>
      </c>
      <c r="I12269" s="69">
        <v>0</v>
      </c>
      <c r="J12269" s="69">
        <v>0</v>
      </c>
      <c r="K12269" s="91"/>
      <c r="L12269" s="91"/>
    </row>
    <row r="12270" spans="2:12" x14ac:dyDescent="0.25">
      <c r="B12270" s="67" t="s">
        <v>504</v>
      </c>
      <c r="C12270" s="67" t="s">
        <v>505</v>
      </c>
      <c r="D12270" s="68" t="s">
        <v>379</v>
      </c>
      <c r="E12270" s="67" t="s">
        <v>380</v>
      </c>
      <c r="F12270" s="68" t="s">
        <v>526</v>
      </c>
      <c r="G12270" s="67" t="s">
        <v>527</v>
      </c>
      <c r="H12270" s="68" t="s">
        <v>364</v>
      </c>
      <c r="I12270" s="69">
        <v>0</v>
      </c>
      <c r="J12270" s="69">
        <v>0</v>
      </c>
      <c r="K12270" s="91"/>
      <c r="L12270" s="91"/>
    </row>
    <row r="12271" spans="2:12" x14ac:dyDescent="0.25">
      <c r="B12271" s="67" t="s">
        <v>504</v>
      </c>
      <c r="C12271" s="67" t="s">
        <v>505</v>
      </c>
      <c r="D12271" s="68" t="s">
        <v>379</v>
      </c>
      <c r="E12271" s="67" t="s">
        <v>380</v>
      </c>
      <c r="F12271" s="68" t="s">
        <v>526</v>
      </c>
      <c r="G12271" s="67" t="s">
        <v>527</v>
      </c>
      <c r="H12271" s="68" t="s">
        <v>362</v>
      </c>
      <c r="I12271" s="69">
        <v>0</v>
      </c>
      <c r="J12271" s="69">
        <v>0</v>
      </c>
      <c r="K12271" s="91"/>
      <c r="L12271" s="91"/>
    </row>
    <row r="12272" spans="2:12" x14ac:dyDescent="0.25">
      <c r="B12272" s="67" t="s">
        <v>504</v>
      </c>
      <c r="C12272" s="67" t="s">
        <v>505</v>
      </c>
      <c r="D12272" s="68" t="s">
        <v>379</v>
      </c>
      <c r="E12272" s="67" t="s">
        <v>380</v>
      </c>
      <c r="F12272" s="68" t="s">
        <v>526</v>
      </c>
      <c r="G12272" s="67" t="s">
        <v>527</v>
      </c>
      <c r="H12272" s="68" t="s">
        <v>362</v>
      </c>
      <c r="I12272" s="69">
        <v>0</v>
      </c>
      <c r="J12272" s="69">
        <v>0</v>
      </c>
      <c r="K12272" s="91"/>
      <c r="L12272" s="91"/>
    </row>
    <row r="12273" spans="2:12" x14ac:dyDescent="0.25">
      <c r="B12273" s="67" t="s">
        <v>504</v>
      </c>
      <c r="C12273" s="67" t="s">
        <v>505</v>
      </c>
      <c r="D12273" s="68" t="s">
        <v>379</v>
      </c>
      <c r="E12273" s="67" t="s">
        <v>380</v>
      </c>
      <c r="F12273" s="68" t="s">
        <v>526</v>
      </c>
      <c r="G12273" s="67" t="s">
        <v>527</v>
      </c>
      <c r="H12273" s="68" t="s">
        <v>363</v>
      </c>
      <c r="I12273" s="69">
        <v>0</v>
      </c>
      <c r="J12273" s="69">
        <v>0</v>
      </c>
      <c r="K12273" s="91"/>
      <c r="L12273" s="91"/>
    </row>
    <row r="12274" spans="2:12" x14ac:dyDescent="0.25">
      <c r="B12274" s="67" t="s">
        <v>504</v>
      </c>
      <c r="C12274" s="67" t="s">
        <v>505</v>
      </c>
      <c r="D12274" s="68" t="s">
        <v>379</v>
      </c>
      <c r="E12274" s="67" t="s">
        <v>380</v>
      </c>
      <c r="F12274" s="68" t="s">
        <v>526</v>
      </c>
      <c r="G12274" s="67" t="s">
        <v>527</v>
      </c>
      <c r="H12274" s="68" t="s">
        <v>364</v>
      </c>
      <c r="I12274" s="69">
        <v>0</v>
      </c>
      <c r="J12274" s="69">
        <v>0</v>
      </c>
      <c r="K12274" s="91"/>
      <c r="L12274" s="91"/>
    </row>
    <row r="12275" spans="2:12" x14ac:dyDescent="0.25">
      <c r="B12275" s="67" t="s">
        <v>504</v>
      </c>
      <c r="C12275" s="67" t="s">
        <v>505</v>
      </c>
      <c r="D12275" s="68" t="s">
        <v>379</v>
      </c>
      <c r="E12275" s="67" t="s">
        <v>380</v>
      </c>
      <c r="F12275" s="68" t="s">
        <v>526</v>
      </c>
      <c r="G12275" s="67" t="s">
        <v>527</v>
      </c>
      <c r="H12275" s="68" t="s">
        <v>363</v>
      </c>
      <c r="I12275" s="69">
        <v>0</v>
      </c>
      <c r="J12275" s="69">
        <v>0</v>
      </c>
      <c r="K12275" s="91"/>
      <c r="L12275" s="91"/>
    </row>
    <row r="12276" spans="2:12" x14ac:dyDescent="0.25">
      <c r="B12276" s="67" t="s">
        <v>504</v>
      </c>
      <c r="C12276" s="67" t="s">
        <v>505</v>
      </c>
      <c r="D12276" s="68" t="s">
        <v>379</v>
      </c>
      <c r="E12276" s="67" t="s">
        <v>380</v>
      </c>
      <c r="F12276" s="68" t="s">
        <v>526</v>
      </c>
      <c r="G12276" s="67" t="s">
        <v>527</v>
      </c>
      <c r="H12276" s="68" t="s">
        <v>363</v>
      </c>
      <c r="I12276" s="69">
        <v>1</v>
      </c>
      <c r="J12276" s="69">
        <v>0</v>
      </c>
      <c r="K12276" s="91"/>
      <c r="L12276" s="91"/>
    </row>
    <row r="12277" spans="2:12" x14ac:dyDescent="0.25">
      <c r="B12277" s="67" t="s">
        <v>504</v>
      </c>
      <c r="C12277" s="67" t="s">
        <v>505</v>
      </c>
      <c r="D12277" s="68" t="s">
        <v>379</v>
      </c>
      <c r="E12277" s="67" t="s">
        <v>380</v>
      </c>
      <c r="F12277" s="68" t="s">
        <v>526</v>
      </c>
      <c r="G12277" s="67" t="s">
        <v>527</v>
      </c>
      <c r="H12277" s="68" t="s">
        <v>362</v>
      </c>
      <c r="I12277" s="69">
        <v>10</v>
      </c>
      <c r="J12277" s="69">
        <v>0</v>
      </c>
      <c r="K12277" s="91"/>
      <c r="L12277" s="91"/>
    </row>
    <row r="12278" spans="2:12" x14ac:dyDescent="0.25">
      <c r="B12278" s="67" t="s">
        <v>504</v>
      </c>
      <c r="C12278" s="67" t="s">
        <v>505</v>
      </c>
      <c r="D12278" s="68" t="s">
        <v>379</v>
      </c>
      <c r="E12278" s="67" t="s">
        <v>380</v>
      </c>
      <c r="F12278" s="68" t="s">
        <v>526</v>
      </c>
      <c r="G12278" s="67" t="s">
        <v>527</v>
      </c>
      <c r="H12278" s="68" t="s">
        <v>363</v>
      </c>
      <c r="I12278" s="69">
        <v>0</v>
      </c>
      <c r="J12278" s="69">
        <v>0</v>
      </c>
      <c r="K12278" s="91"/>
      <c r="L12278" s="91"/>
    </row>
    <row r="12279" spans="2:12" x14ac:dyDescent="0.25">
      <c r="B12279" s="67" t="s">
        <v>504</v>
      </c>
      <c r="C12279" s="67" t="s">
        <v>505</v>
      </c>
      <c r="D12279" s="68" t="s">
        <v>379</v>
      </c>
      <c r="E12279" s="67" t="s">
        <v>380</v>
      </c>
      <c r="F12279" s="68" t="s">
        <v>526</v>
      </c>
      <c r="G12279" s="67" t="s">
        <v>527</v>
      </c>
      <c r="H12279" s="68" t="s">
        <v>362</v>
      </c>
      <c r="I12279" s="69">
        <v>27.38</v>
      </c>
      <c r="J12279" s="69">
        <v>17.91</v>
      </c>
      <c r="K12279" s="91"/>
      <c r="L12279" s="91"/>
    </row>
    <row r="12280" spans="2:12" x14ac:dyDescent="0.25">
      <c r="B12280" s="67" t="s">
        <v>504</v>
      </c>
      <c r="C12280" s="67" t="s">
        <v>505</v>
      </c>
      <c r="D12280" s="68" t="s">
        <v>379</v>
      </c>
      <c r="E12280" s="67" t="s">
        <v>380</v>
      </c>
      <c r="F12280" s="68" t="s">
        <v>526</v>
      </c>
      <c r="G12280" s="67" t="s">
        <v>527</v>
      </c>
      <c r="H12280" s="68" t="s">
        <v>363</v>
      </c>
      <c r="I12280" s="69">
        <v>30.410299999999999</v>
      </c>
      <c r="J12280" s="69">
        <v>40.512700000000002</v>
      </c>
      <c r="K12280" s="91"/>
      <c r="L12280" s="91"/>
    </row>
    <row r="12281" spans="2:12" x14ac:dyDescent="0.25">
      <c r="B12281" s="67" t="s">
        <v>504</v>
      </c>
      <c r="C12281" s="67" t="s">
        <v>505</v>
      </c>
      <c r="D12281" s="68" t="s">
        <v>379</v>
      </c>
      <c r="E12281" s="67" t="s">
        <v>380</v>
      </c>
      <c r="F12281" s="68" t="s">
        <v>526</v>
      </c>
      <c r="G12281" s="67" t="s">
        <v>527</v>
      </c>
      <c r="H12281" s="68" t="s">
        <v>364</v>
      </c>
      <c r="I12281" s="69">
        <v>0</v>
      </c>
      <c r="J12281" s="69">
        <v>0</v>
      </c>
      <c r="K12281" s="91"/>
      <c r="L12281" s="91"/>
    </row>
    <row r="12282" spans="2:12" x14ac:dyDescent="0.25">
      <c r="B12282" s="67" t="s">
        <v>504</v>
      </c>
      <c r="C12282" s="67" t="s">
        <v>505</v>
      </c>
      <c r="D12282" s="68" t="s">
        <v>379</v>
      </c>
      <c r="E12282" s="67" t="s">
        <v>380</v>
      </c>
      <c r="F12282" s="68" t="s">
        <v>526</v>
      </c>
      <c r="G12282" s="67" t="s">
        <v>527</v>
      </c>
      <c r="H12282" s="68" t="s">
        <v>362</v>
      </c>
      <c r="I12282" s="69">
        <v>0</v>
      </c>
      <c r="J12282" s="69">
        <v>0</v>
      </c>
      <c r="K12282" s="91"/>
      <c r="L12282" s="91"/>
    </row>
    <row r="12283" spans="2:12" x14ac:dyDescent="0.25">
      <c r="B12283" s="67" t="s">
        <v>504</v>
      </c>
      <c r="C12283" s="67" t="s">
        <v>505</v>
      </c>
      <c r="D12283" s="68" t="s">
        <v>379</v>
      </c>
      <c r="E12283" s="67" t="s">
        <v>380</v>
      </c>
      <c r="F12283" s="68" t="s">
        <v>526</v>
      </c>
      <c r="G12283" s="67" t="s">
        <v>527</v>
      </c>
      <c r="H12283" s="68" t="s">
        <v>363</v>
      </c>
      <c r="I12283" s="69">
        <v>0</v>
      </c>
      <c r="J12283" s="69">
        <v>0</v>
      </c>
      <c r="K12283" s="91"/>
      <c r="L12283" s="91"/>
    </row>
    <row r="12284" spans="2:12" x14ac:dyDescent="0.25">
      <c r="B12284" s="67" t="s">
        <v>504</v>
      </c>
      <c r="C12284" s="67" t="s">
        <v>505</v>
      </c>
      <c r="D12284" s="68" t="s">
        <v>379</v>
      </c>
      <c r="E12284" s="67" t="s">
        <v>380</v>
      </c>
      <c r="F12284" s="68" t="s">
        <v>526</v>
      </c>
      <c r="G12284" s="67" t="s">
        <v>527</v>
      </c>
      <c r="H12284" s="68" t="s">
        <v>363</v>
      </c>
      <c r="I12284" s="69">
        <v>0</v>
      </c>
      <c r="J12284" s="69">
        <v>0</v>
      </c>
      <c r="K12284" s="91"/>
      <c r="L12284" s="91"/>
    </row>
    <row r="12285" spans="2:12" x14ac:dyDescent="0.25">
      <c r="B12285" s="67" t="s">
        <v>504</v>
      </c>
      <c r="C12285" s="67" t="s">
        <v>505</v>
      </c>
      <c r="D12285" s="68" t="s">
        <v>379</v>
      </c>
      <c r="E12285" s="67" t="s">
        <v>380</v>
      </c>
      <c r="F12285" s="68" t="s">
        <v>526</v>
      </c>
      <c r="G12285" s="67" t="s">
        <v>527</v>
      </c>
      <c r="H12285" s="68" t="s">
        <v>363</v>
      </c>
      <c r="I12285" s="69">
        <v>10.16</v>
      </c>
      <c r="J12285" s="69">
        <v>15.355</v>
      </c>
      <c r="K12285" s="91"/>
      <c r="L12285" s="91"/>
    </row>
    <row r="12286" spans="2:12" x14ac:dyDescent="0.25">
      <c r="B12286" s="67" t="s">
        <v>504</v>
      </c>
      <c r="C12286" s="67" t="s">
        <v>505</v>
      </c>
      <c r="D12286" s="68" t="s">
        <v>379</v>
      </c>
      <c r="E12286" s="67" t="s">
        <v>380</v>
      </c>
      <c r="F12286" s="68" t="s">
        <v>526</v>
      </c>
      <c r="G12286" s="67" t="s">
        <v>527</v>
      </c>
      <c r="H12286" s="68" t="s">
        <v>363</v>
      </c>
      <c r="I12286" s="69">
        <v>0</v>
      </c>
      <c r="J12286" s="69">
        <v>0</v>
      </c>
      <c r="K12286" s="91"/>
      <c r="L12286" s="91"/>
    </row>
    <row r="12287" spans="2:12" x14ac:dyDescent="0.25">
      <c r="B12287" s="67" t="s">
        <v>504</v>
      </c>
      <c r="C12287" s="67" t="s">
        <v>505</v>
      </c>
      <c r="D12287" s="68" t="s">
        <v>379</v>
      </c>
      <c r="E12287" s="67" t="s">
        <v>380</v>
      </c>
      <c r="F12287" s="68" t="s">
        <v>526</v>
      </c>
      <c r="G12287" s="67" t="s">
        <v>527</v>
      </c>
      <c r="H12287" s="68" t="s">
        <v>362</v>
      </c>
      <c r="I12287" s="69">
        <v>10</v>
      </c>
      <c r="J12287" s="69">
        <v>24</v>
      </c>
      <c r="K12287" s="91"/>
      <c r="L12287" s="91"/>
    </row>
    <row r="12288" spans="2:12" x14ac:dyDescent="0.25">
      <c r="B12288" s="67" t="s">
        <v>504</v>
      </c>
      <c r="C12288" s="67" t="s">
        <v>505</v>
      </c>
      <c r="D12288" s="68" t="s">
        <v>379</v>
      </c>
      <c r="E12288" s="67" t="s">
        <v>380</v>
      </c>
      <c r="F12288" s="68" t="s">
        <v>526</v>
      </c>
      <c r="G12288" s="67" t="s">
        <v>527</v>
      </c>
      <c r="H12288" s="68" t="s">
        <v>363</v>
      </c>
      <c r="I12288" s="69">
        <v>8.0023999999999997</v>
      </c>
      <c r="J12288" s="69">
        <v>8</v>
      </c>
      <c r="K12288" s="91"/>
      <c r="L12288" s="91"/>
    </row>
    <row r="12289" spans="2:12" x14ac:dyDescent="0.25">
      <c r="B12289" s="67" t="s">
        <v>504</v>
      </c>
      <c r="C12289" s="67" t="s">
        <v>505</v>
      </c>
      <c r="D12289" s="68" t="s">
        <v>379</v>
      </c>
      <c r="E12289" s="67" t="s">
        <v>380</v>
      </c>
      <c r="F12289" s="68" t="s">
        <v>526</v>
      </c>
      <c r="G12289" s="67" t="s">
        <v>527</v>
      </c>
      <c r="H12289" s="68" t="s">
        <v>364</v>
      </c>
      <c r="I12289" s="69">
        <v>0</v>
      </c>
      <c r="J12289" s="69">
        <v>20</v>
      </c>
      <c r="K12289" s="91"/>
      <c r="L12289" s="91"/>
    </row>
    <row r="12290" spans="2:12" x14ac:dyDescent="0.25">
      <c r="B12290" s="67" t="s">
        <v>504</v>
      </c>
      <c r="C12290" s="67" t="s">
        <v>505</v>
      </c>
      <c r="D12290" s="68" t="s">
        <v>379</v>
      </c>
      <c r="E12290" s="67" t="s">
        <v>380</v>
      </c>
      <c r="F12290" s="68" t="s">
        <v>526</v>
      </c>
      <c r="G12290" s="67" t="s">
        <v>527</v>
      </c>
      <c r="H12290" s="68" t="s">
        <v>362</v>
      </c>
      <c r="I12290" s="69">
        <v>0</v>
      </c>
      <c r="J12290" s="69">
        <v>0</v>
      </c>
      <c r="K12290" s="91"/>
      <c r="L12290" s="91"/>
    </row>
    <row r="12291" spans="2:12" x14ac:dyDescent="0.25">
      <c r="B12291" s="67" t="s">
        <v>504</v>
      </c>
      <c r="C12291" s="67" t="s">
        <v>505</v>
      </c>
      <c r="D12291" s="68" t="s">
        <v>379</v>
      </c>
      <c r="E12291" s="67" t="s">
        <v>380</v>
      </c>
      <c r="F12291" s="68" t="s">
        <v>526</v>
      </c>
      <c r="G12291" s="67" t="s">
        <v>527</v>
      </c>
      <c r="H12291" s="68" t="s">
        <v>363</v>
      </c>
      <c r="I12291" s="69">
        <v>12</v>
      </c>
      <c r="J12291" s="69">
        <v>0</v>
      </c>
      <c r="K12291" s="91"/>
      <c r="L12291" s="91"/>
    </row>
    <row r="12292" spans="2:12" x14ac:dyDescent="0.25">
      <c r="B12292" s="67" t="s">
        <v>504</v>
      </c>
      <c r="C12292" s="67" t="s">
        <v>505</v>
      </c>
      <c r="D12292" s="68" t="s">
        <v>379</v>
      </c>
      <c r="E12292" s="67" t="s">
        <v>380</v>
      </c>
      <c r="F12292" s="68" t="s">
        <v>528</v>
      </c>
      <c r="G12292" s="67" t="s">
        <v>529</v>
      </c>
      <c r="H12292" s="68" t="s">
        <v>363</v>
      </c>
      <c r="I12292" s="69">
        <v>0</v>
      </c>
      <c r="J12292" s="69">
        <v>0</v>
      </c>
      <c r="K12292" s="91"/>
      <c r="L12292" s="91"/>
    </row>
    <row r="12293" spans="2:12" x14ac:dyDescent="0.25">
      <c r="B12293" s="67" t="s">
        <v>504</v>
      </c>
      <c r="C12293" s="67" t="s">
        <v>505</v>
      </c>
      <c r="D12293" s="68" t="s">
        <v>379</v>
      </c>
      <c r="E12293" s="67" t="s">
        <v>380</v>
      </c>
      <c r="F12293" s="68" t="s">
        <v>528</v>
      </c>
      <c r="G12293" s="67" t="s">
        <v>529</v>
      </c>
      <c r="H12293" s="68" t="s">
        <v>363</v>
      </c>
      <c r="I12293" s="69">
        <v>0</v>
      </c>
      <c r="J12293" s="69">
        <v>0</v>
      </c>
      <c r="K12293" s="91"/>
      <c r="L12293" s="91"/>
    </row>
    <row r="12294" spans="2:12" x14ac:dyDescent="0.25">
      <c r="B12294" s="67" t="s">
        <v>504</v>
      </c>
      <c r="C12294" s="67" t="s">
        <v>505</v>
      </c>
      <c r="D12294" s="68" t="s">
        <v>379</v>
      </c>
      <c r="E12294" s="67" t="s">
        <v>380</v>
      </c>
      <c r="F12294" s="68" t="s">
        <v>528</v>
      </c>
      <c r="G12294" s="67" t="s">
        <v>529</v>
      </c>
      <c r="H12294" s="68" t="s">
        <v>362</v>
      </c>
      <c r="I12294" s="69">
        <v>0</v>
      </c>
      <c r="J12294" s="69">
        <v>0</v>
      </c>
      <c r="K12294" s="91"/>
      <c r="L12294" s="91"/>
    </row>
    <row r="12295" spans="2:12" x14ac:dyDescent="0.25">
      <c r="B12295" s="67" t="s">
        <v>504</v>
      </c>
      <c r="C12295" s="67" t="s">
        <v>505</v>
      </c>
      <c r="D12295" s="68" t="s">
        <v>379</v>
      </c>
      <c r="E12295" s="67" t="s">
        <v>380</v>
      </c>
      <c r="F12295" s="68" t="s">
        <v>528</v>
      </c>
      <c r="G12295" s="67" t="s">
        <v>529</v>
      </c>
      <c r="H12295" s="68" t="s">
        <v>363</v>
      </c>
      <c r="I12295" s="69">
        <v>0</v>
      </c>
      <c r="J12295" s="69">
        <v>0</v>
      </c>
      <c r="K12295" s="91"/>
      <c r="L12295" s="91"/>
    </row>
    <row r="12296" spans="2:12" x14ac:dyDescent="0.25">
      <c r="B12296" s="67" t="s">
        <v>504</v>
      </c>
      <c r="C12296" s="67" t="s">
        <v>505</v>
      </c>
      <c r="D12296" s="68" t="s">
        <v>379</v>
      </c>
      <c r="E12296" s="67" t="s">
        <v>380</v>
      </c>
      <c r="F12296" s="68" t="s">
        <v>528</v>
      </c>
      <c r="G12296" s="67" t="s">
        <v>529</v>
      </c>
      <c r="H12296" s="68" t="s">
        <v>362</v>
      </c>
      <c r="I12296" s="69">
        <v>14.8</v>
      </c>
      <c r="J12296" s="69">
        <v>0</v>
      </c>
      <c r="K12296" s="91"/>
      <c r="L12296" s="91"/>
    </row>
    <row r="12297" spans="2:12" x14ac:dyDescent="0.25">
      <c r="B12297" s="67" t="s">
        <v>504</v>
      </c>
      <c r="C12297" s="67" t="s">
        <v>505</v>
      </c>
      <c r="D12297" s="68" t="s">
        <v>379</v>
      </c>
      <c r="E12297" s="67" t="s">
        <v>380</v>
      </c>
      <c r="F12297" s="68" t="s">
        <v>528</v>
      </c>
      <c r="G12297" s="67" t="s">
        <v>529</v>
      </c>
      <c r="H12297" s="68" t="s">
        <v>363</v>
      </c>
      <c r="I12297" s="69">
        <v>18.175000000000001</v>
      </c>
      <c r="J12297" s="69">
        <v>18.18</v>
      </c>
      <c r="K12297" s="91"/>
      <c r="L12297" s="91"/>
    </row>
    <row r="12298" spans="2:12" x14ac:dyDescent="0.25">
      <c r="B12298" s="67" t="s">
        <v>504</v>
      </c>
      <c r="C12298" s="67" t="s">
        <v>505</v>
      </c>
      <c r="D12298" s="68" t="s">
        <v>379</v>
      </c>
      <c r="E12298" s="67" t="s">
        <v>380</v>
      </c>
      <c r="F12298" s="68" t="s">
        <v>528</v>
      </c>
      <c r="G12298" s="67" t="s">
        <v>529</v>
      </c>
      <c r="H12298" s="68" t="s">
        <v>362</v>
      </c>
      <c r="I12298" s="69">
        <v>0</v>
      </c>
      <c r="J12298" s="69">
        <v>0</v>
      </c>
      <c r="K12298" s="91"/>
      <c r="L12298" s="91"/>
    </row>
    <row r="12299" spans="2:12" x14ac:dyDescent="0.25">
      <c r="B12299" s="67" t="s">
        <v>504</v>
      </c>
      <c r="C12299" s="67" t="s">
        <v>505</v>
      </c>
      <c r="D12299" s="68" t="s">
        <v>379</v>
      </c>
      <c r="E12299" s="67" t="s">
        <v>380</v>
      </c>
      <c r="F12299" s="68" t="s">
        <v>528</v>
      </c>
      <c r="G12299" s="67" t="s">
        <v>529</v>
      </c>
      <c r="H12299" s="68" t="s">
        <v>363</v>
      </c>
      <c r="I12299" s="69">
        <v>0</v>
      </c>
      <c r="J12299" s="69">
        <v>0</v>
      </c>
      <c r="K12299" s="91"/>
      <c r="L12299" s="91"/>
    </row>
    <row r="12300" spans="2:12" x14ac:dyDescent="0.25">
      <c r="B12300" s="67" t="s">
        <v>504</v>
      </c>
      <c r="C12300" s="67" t="s">
        <v>505</v>
      </c>
      <c r="D12300" s="68" t="s">
        <v>379</v>
      </c>
      <c r="E12300" s="67" t="s">
        <v>380</v>
      </c>
      <c r="F12300" s="68" t="s">
        <v>528</v>
      </c>
      <c r="G12300" s="67" t="s">
        <v>529</v>
      </c>
      <c r="H12300" s="68" t="s">
        <v>362</v>
      </c>
      <c r="I12300" s="69">
        <v>54</v>
      </c>
      <c r="J12300" s="69">
        <v>125</v>
      </c>
      <c r="K12300" s="91"/>
      <c r="L12300" s="91"/>
    </row>
    <row r="12301" spans="2:12" x14ac:dyDescent="0.25">
      <c r="B12301" s="67" t="s">
        <v>504</v>
      </c>
      <c r="C12301" s="67" t="s">
        <v>505</v>
      </c>
      <c r="D12301" s="68" t="s">
        <v>379</v>
      </c>
      <c r="E12301" s="67" t="s">
        <v>380</v>
      </c>
      <c r="F12301" s="68" t="s">
        <v>528</v>
      </c>
      <c r="G12301" s="67" t="s">
        <v>529</v>
      </c>
      <c r="H12301" s="68" t="s">
        <v>363</v>
      </c>
      <c r="I12301" s="69">
        <v>0</v>
      </c>
      <c r="J12301" s="69">
        <v>58</v>
      </c>
      <c r="K12301" s="91"/>
      <c r="L12301" s="91"/>
    </row>
    <row r="12302" spans="2:12" x14ac:dyDescent="0.25">
      <c r="B12302" s="67" t="s">
        <v>504</v>
      </c>
      <c r="C12302" s="67" t="s">
        <v>505</v>
      </c>
      <c r="D12302" s="68" t="s">
        <v>379</v>
      </c>
      <c r="E12302" s="67" t="s">
        <v>380</v>
      </c>
      <c r="F12302" s="68" t="s">
        <v>528</v>
      </c>
      <c r="G12302" s="67" t="s">
        <v>529</v>
      </c>
      <c r="H12302" s="68" t="s">
        <v>364</v>
      </c>
      <c r="I12302" s="69">
        <v>20</v>
      </c>
      <c r="J12302" s="69">
        <v>10</v>
      </c>
      <c r="K12302" s="91"/>
      <c r="L12302" s="91"/>
    </row>
    <row r="12303" spans="2:12" x14ac:dyDescent="0.25">
      <c r="B12303" s="67" t="s">
        <v>504</v>
      </c>
      <c r="C12303" s="67" t="s">
        <v>505</v>
      </c>
      <c r="D12303" s="68" t="s">
        <v>379</v>
      </c>
      <c r="E12303" s="67" t="s">
        <v>380</v>
      </c>
      <c r="F12303" s="68" t="s">
        <v>528</v>
      </c>
      <c r="G12303" s="67" t="s">
        <v>529</v>
      </c>
      <c r="H12303" s="68" t="s">
        <v>362</v>
      </c>
      <c r="I12303" s="69">
        <v>33</v>
      </c>
      <c r="J12303" s="69">
        <v>52</v>
      </c>
      <c r="K12303" s="91"/>
      <c r="L12303" s="91"/>
    </row>
    <row r="12304" spans="2:12" x14ac:dyDescent="0.25">
      <c r="B12304" s="67" t="s">
        <v>504</v>
      </c>
      <c r="C12304" s="67" t="s">
        <v>505</v>
      </c>
      <c r="D12304" s="68" t="s">
        <v>379</v>
      </c>
      <c r="E12304" s="67" t="s">
        <v>380</v>
      </c>
      <c r="F12304" s="68" t="s">
        <v>528</v>
      </c>
      <c r="G12304" s="67" t="s">
        <v>529</v>
      </c>
      <c r="H12304" s="68" t="s">
        <v>363</v>
      </c>
      <c r="I12304" s="69">
        <v>15</v>
      </c>
      <c r="J12304" s="69">
        <v>18</v>
      </c>
      <c r="K12304" s="91"/>
      <c r="L12304" s="91"/>
    </row>
    <row r="12305" spans="2:12" x14ac:dyDescent="0.25">
      <c r="B12305" s="67" t="s">
        <v>504</v>
      </c>
      <c r="C12305" s="67" t="s">
        <v>505</v>
      </c>
      <c r="D12305" s="68" t="s">
        <v>379</v>
      </c>
      <c r="E12305" s="67" t="s">
        <v>380</v>
      </c>
      <c r="F12305" s="68" t="s">
        <v>528</v>
      </c>
      <c r="G12305" s="67" t="s">
        <v>529</v>
      </c>
      <c r="H12305" s="68" t="s">
        <v>364</v>
      </c>
      <c r="I12305" s="69">
        <v>16</v>
      </c>
      <c r="J12305" s="69">
        <v>40</v>
      </c>
      <c r="K12305" s="91"/>
      <c r="L12305" s="91"/>
    </row>
    <row r="12306" spans="2:12" x14ac:dyDescent="0.25">
      <c r="B12306" s="67" t="s">
        <v>504</v>
      </c>
      <c r="C12306" s="67" t="s">
        <v>505</v>
      </c>
      <c r="D12306" s="68" t="s">
        <v>379</v>
      </c>
      <c r="E12306" s="67" t="s">
        <v>380</v>
      </c>
      <c r="F12306" s="68" t="s">
        <v>528</v>
      </c>
      <c r="G12306" s="67" t="s">
        <v>529</v>
      </c>
      <c r="H12306" s="68" t="s">
        <v>362</v>
      </c>
      <c r="I12306" s="69">
        <v>0</v>
      </c>
      <c r="J12306" s="69">
        <v>25</v>
      </c>
      <c r="K12306" s="91"/>
      <c r="L12306" s="91"/>
    </row>
    <row r="12307" spans="2:12" x14ac:dyDescent="0.25">
      <c r="B12307" s="67" t="s">
        <v>504</v>
      </c>
      <c r="C12307" s="67" t="s">
        <v>505</v>
      </c>
      <c r="D12307" s="68" t="s">
        <v>379</v>
      </c>
      <c r="E12307" s="67" t="s">
        <v>380</v>
      </c>
      <c r="F12307" s="68" t="s">
        <v>528</v>
      </c>
      <c r="G12307" s="67" t="s">
        <v>529</v>
      </c>
      <c r="H12307" s="68" t="s">
        <v>363</v>
      </c>
      <c r="I12307" s="69">
        <v>12</v>
      </c>
      <c r="J12307" s="69">
        <v>26</v>
      </c>
      <c r="K12307" s="91"/>
      <c r="L12307" s="91"/>
    </row>
    <row r="12308" spans="2:12" x14ac:dyDescent="0.25">
      <c r="B12308" s="67" t="s">
        <v>504</v>
      </c>
      <c r="C12308" s="67" t="s">
        <v>505</v>
      </c>
      <c r="D12308" s="68" t="s">
        <v>379</v>
      </c>
      <c r="E12308" s="67" t="s">
        <v>380</v>
      </c>
      <c r="F12308" s="68" t="s">
        <v>528</v>
      </c>
      <c r="G12308" s="67" t="s">
        <v>529</v>
      </c>
      <c r="H12308" s="68" t="s">
        <v>364</v>
      </c>
      <c r="I12308" s="69">
        <v>27</v>
      </c>
      <c r="J12308" s="69">
        <v>53</v>
      </c>
      <c r="K12308" s="91"/>
      <c r="L12308" s="91"/>
    </row>
    <row r="12309" spans="2:12" x14ac:dyDescent="0.25">
      <c r="B12309" s="67" t="s">
        <v>504</v>
      </c>
      <c r="C12309" s="67" t="s">
        <v>505</v>
      </c>
      <c r="D12309" s="68" t="s">
        <v>379</v>
      </c>
      <c r="E12309" s="67" t="s">
        <v>380</v>
      </c>
      <c r="F12309" s="68" t="s">
        <v>528</v>
      </c>
      <c r="G12309" s="67" t="s">
        <v>529</v>
      </c>
      <c r="H12309" s="68" t="s">
        <v>362</v>
      </c>
      <c r="I12309" s="69">
        <v>0</v>
      </c>
      <c r="J12309" s="69">
        <v>0</v>
      </c>
      <c r="K12309" s="91"/>
      <c r="L12309" s="91"/>
    </row>
    <row r="12310" spans="2:12" x14ac:dyDescent="0.25">
      <c r="B12310" s="67" t="s">
        <v>504</v>
      </c>
      <c r="C12310" s="67" t="s">
        <v>505</v>
      </c>
      <c r="D12310" s="68" t="s">
        <v>379</v>
      </c>
      <c r="E12310" s="67" t="s">
        <v>380</v>
      </c>
      <c r="F12310" s="68" t="s">
        <v>528</v>
      </c>
      <c r="G12310" s="67" t="s">
        <v>529</v>
      </c>
      <c r="H12310" s="68" t="s">
        <v>363</v>
      </c>
      <c r="I12310" s="69">
        <v>0</v>
      </c>
      <c r="J12310" s="69">
        <v>0</v>
      </c>
      <c r="K12310" s="91"/>
      <c r="L12310" s="91"/>
    </row>
    <row r="12311" spans="2:12" x14ac:dyDescent="0.25">
      <c r="B12311" s="67" t="s">
        <v>504</v>
      </c>
      <c r="C12311" s="67" t="s">
        <v>505</v>
      </c>
      <c r="D12311" s="68" t="s">
        <v>379</v>
      </c>
      <c r="E12311" s="67" t="s">
        <v>380</v>
      </c>
      <c r="F12311" s="68" t="s">
        <v>528</v>
      </c>
      <c r="G12311" s="67" t="s">
        <v>529</v>
      </c>
      <c r="H12311" s="68" t="s">
        <v>364</v>
      </c>
      <c r="I12311" s="69">
        <v>5</v>
      </c>
      <c r="J12311" s="69">
        <v>0</v>
      </c>
      <c r="K12311" s="91"/>
      <c r="L12311" s="91"/>
    </row>
    <row r="12312" spans="2:12" x14ac:dyDescent="0.25">
      <c r="B12312" s="67" t="s">
        <v>504</v>
      </c>
      <c r="C12312" s="67" t="s">
        <v>505</v>
      </c>
      <c r="D12312" s="68" t="s">
        <v>379</v>
      </c>
      <c r="E12312" s="67" t="s">
        <v>380</v>
      </c>
      <c r="F12312" s="68" t="s">
        <v>528</v>
      </c>
      <c r="G12312" s="67" t="s">
        <v>529</v>
      </c>
      <c r="H12312" s="68" t="s">
        <v>362</v>
      </c>
      <c r="I12312" s="69">
        <v>40</v>
      </c>
      <c r="J12312" s="69">
        <v>13</v>
      </c>
      <c r="K12312" s="91"/>
      <c r="L12312" s="91"/>
    </row>
    <row r="12313" spans="2:12" x14ac:dyDescent="0.25">
      <c r="B12313" s="67" t="s">
        <v>504</v>
      </c>
      <c r="C12313" s="67" t="s">
        <v>505</v>
      </c>
      <c r="D12313" s="68" t="s">
        <v>379</v>
      </c>
      <c r="E12313" s="67" t="s">
        <v>380</v>
      </c>
      <c r="F12313" s="68" t="s">
        <v>528</v>
      </c>
      <c r="G12313" s="67" t="s">
        <v>529</v>
      </c>
      <c r="H12313" s="68" t="s">
        <v>363</v>
      </c>
      <c r="I12313" s="69">
        <v>118</v>
      </c>
      <c r="J12313" s="69">
        <v>125</v>
      </c>
      <c r="K12313" s="91"/>
      <c r="L12313" s="91"/>
    </row>
    <row r="12314" spans="2:12" x14ac:dyDescent="0.25">
      <c r="B12314" s="67" t="s">
        <v>504</v>
      </c>
      <c r="C12314" s="67" t="s">
        <v>505</v>
      </c>
      <c r="D12314" s="68" t="s">
        <v>379</v>
      </c>
      <c r="E12314" s="67" t="s">
        <v>380</v>
      </c>
      <c r="F12314" s="68" t="s">
        <v>528</v>
      </c>
      <c r="G12314" s="67" t="s">
        <v>529</v>
      </c>
      <c r="H12314" s="68" t="s">
        <v>364</v>
      </c>
      <c r="I12314" s="69">
        <v>0</v>
      </c>
      <c r="J12314" s="69">
        <v>0</v>
      </c>
      <c r="K12314" s="91"/>
      <c r="L12314" s="91"/>
    </row>
    <row r="12315" spans="2:12" x14ac:dyDescent="0.25">
      <c r="B12315" s="67" t="s">
        <v>504</v>
      </c>
      <c r="C12315" s="67" t="s">
        <v>505</v>
      </c>
      <c r="D12315" s="68" t="s">
        <v>379</v>
      </c>
      <c r="E12315" s="67" t="s">
        <v>380</v>
      </c>
      <c r="F12315" s="68" t="s">
        <v>528</v>
      </c>
      <c r="G12315" s="67" t="s">
        <v>529</v>
      </c>
      <c r="H12315" s="68" t="s">
        <v>362</v>
      </c>
      <c r="I12315" s="69">
        <v>9</v>
      </c>
      <c r="J12315" s="69">
        <v>19</v>
      </c>
      <c r="K12315" s="91"/>
      <c r="L12315" s="91"/>
    </row>
    <row r="12316" spans="2:12" x14ac:dyDescent="0.25">
      <c r="B12316" s="67" t="s">
        <v>504</v>
      </c>
      <c r="C12316" s="67" t="s">
        <v>505</v>
      </c>
      <c r="D12316" s="68" t="s">
        <v>379</v>
      </c>
      <c r="E12316" s="67" t="s">
        <v>380</v>
      </c>
      <c r="F12316" s="68" t="s">
        <v>528</v>
      </c>
      <c r="G12316" s="67" t="s">
        <v>529</v>
      </c>
      <c r="H12316" s="68" t="s">
        <v>363</v>
      </c>
      <c r="I12316" s="69">
        <v>194</v>
      </c>
      <c r="J12316" s="69">
        <v>252</v>
      </c>
      <c r="K12316" s="91"/>
      <c r="L12316" s="91"/>
    </row>
    <row r="12317" spans="2:12" x14ac:dyDescent="0.25">
      <c r="B12317" s="67" t="s">
        <v>504</v>
      </c>
      <c r="C12317" s="67" t="s">
        <v>505</v>
      </c>
      <c r="D12317" s="68" t="s">
        <v>379</v>
      </c>
      <c r="E12317" s="67" t="s">
        <v>380</v>
      </c>
      <c r="F12317" s="68" t="s">
        <v>528</v>
      </c>
      <c r="G12317" s="67" t="s">
        <v>529</v>
      </c>
      <c r="H12317" s="68" t="s">
        <v>364</v>
      </c>
      <c r="I12317" s="69">
        <v>53</v>
      </c>
      <c r="J12317" s="69">
        <v>41</v>
      </c>
      <c r="K12317" s="91"/>
      <c r="L12317" s="91"/>
    </row>
    <row r="12318" spans="2:12" x14ac:dyDescent="0.25">
      <c r="B12318" s="67" t="s">
        <v>504</v>
      </c>
      <c r="C12318" s="67" t="s">
        <v>505</v>
      </c>
      <c r="D12318" s="68" t="s">
        <v>379</v>
      </c>
      <c r="E12318" s="67" t="s">
        <v>380</v>
      </c>
      <c r="F12318" s="68" t="s">
        <v>528</v>
      </c>
      <c r="G12318" s="67" t="s">
        <v>529</v>
      </c>
      <c r="H12318" s="68" t="s">
        <v>362</v>
      </c>
      <c r="I12318" s="69">
        <v>0</v>
      </c>
      <c r="J12318" s="69">
        <v>0</v>
      </c>
      <c r="K12318" s="91"/>
      <c r="L12318" s="91"/>
    </row>
    <row r="12319" spans="2:12" x14ac:dyDescent="0.25">
      <c r="B12319" s="67" t="s">
        <v>504</v>
      </c>
      <c r="C12319" s="67" t="s">
        <v>505</v>
      </c>
      <c r="D12319" s="68" t="s">
        <v>379</v>
      </c>
      <c r="E12319" s="67" t="s">
        <v>380</v>
      </c>
      <c r="F12319" s="68" t="s">
        <v>528</v>
      </c>
      <c r="G12319" s="67" t="s">
        <v>529</v>
      </c>
      <c r="H12319" s="68" t="s">
        <v>362</v>
      </c>
      <c r="I12319" s="69">
        <v>50</v>
      </c>
      <c r="J12319" s="69">
        <v>64</v>
      </c>
      <c r="K12319" s="91"/>
      <c r="L12319" s="91"/>
    </row>
    <row r="12320" spans="2:12" x14ac:dyDescent="0.25">
      <c r="B12320" s="67" t="s">
        <v>504</v>
      </c>
      <c r="C12320" s="67" t="s">
        <v>505</v>
      </c>
      <c r="D12320" s="68" t="s">
        <v>379</v>
      </c>
      <c r="E12320" s="67" t="s">
        <v>380</v>
      </c>
      <c r="F12320" s="68" t="s">
        <v>528</v>
      </c>
      <c r="G12320" s="67" t="s">
        <v>529</v>
      </c>
      <c r="H12320" s="68" t="s">
        <v>363</v>
      </c>
      <c r="I12320" s="69">
        <v>12</v>
      </c>
      <c r="J12320" s="69">
        <v>35</v>
      </c>
      <c r="K12320" s="91"/>
      <c r="L12320" s="91"/>
    </row>
    <row r="12321" spans="2:12" x14ac:dyDescent="0.25">
      <c r="B12321" s="67" t="s">
        <v>504</v>
      </c>
      <c r="C12321" s="67" t="s">
        <v>505</v>
      </c>
      <c r="D12321" s="68" t="s">
        <v>379</v>
      </c>
      <c r="E12321" s="67" t="s">
        <v>380</v>
      </c>
      <c r="F12321" s="68" t="s">
        <v>528</v>
      </c>
      <c r="G12321" s="67" t="s">
        <v>529</v>
      </c>
      <c r="H12321" s="68" t="s">
        <v>364</v>
      </c>
      <c r="I12321" s="69">
        <v>24</v>
      </c>
      <c r="J12321" s="69">
        <v>39</v>
      </c>
      <c r="K12321" s="91"/>
      <c r="L12321" s="91"/>
    </row>
    <row r="12322" spans="2:12" x14ac:dyDescent="0.25">
      <c r="B12322" s="67" t="s">
        <v>504</v>
      </c>
      <c r="C12322" s="67" t="s">
        <v>505</v>
      </c>
      <c r="D12322" s="68" t="s">
        <v>379</v>
      </c>
      <c r="E12322" s="67" t="s">
        <v>380</v>
      </c>
      <c r="F12322" s="68" t="s">
        <v>528</v>
      </c>
      <c r="G12322" s="67" t="s">
        <v>529</v>
      </c>
      <c r="H12322" s="68" t="s">
        <v>362</v>
      </c>
      <c r="I12322" s="69">
        <v>80</v>
      </c>
      <c r="J12322" s="69">
        <v>130</v>
      </c>
      <c r="K12322" s="91"/>
      <c r="L12322" s="91"/>
    </row>
    <row r="12323" spans="2:12" x14ac:dyDescent="0.25">
      <c r="B12323" s="67" t="s">
        <v>504</v>
      </c>
      <c r="C12323" s="67" t="s">
        <v>505</v>
      </c>
      <c r="D12323" s="68" t="s">
        <v>379</v>
      </c>
      <c r="E12323" s="67" t="s">
        <v>380</v>
      </c>
      <c r="F12323" s="68" t="s">
        <v>528</v>
      </c>
      <c r="G12323" s="67" t="s">
        <v>529</v>
      </c>
      <c r="H12323" s="68" t="s">
        <v>363</v>
      </c>
      <c r="I12323" s="69">
        <v>132</v>
      </c>
      <c r="J12323" s="69">
        <v>156</v>
      </c>
      <c r="K12323" s="91"/>
      <c r="L12323" s="91"/>
    </row>
    <row r="12324" spans="2:12" x14ac:dyDescent="0.25">
      <c r="B12324" s="67" t="s">
        <v>504</v>
      </c>
      <c r="C12324" s="67" t="s">
        <v>505</v>
      </c>
      <c r="D12324" s="68" t="s">
        <v>379</v>
      </c>
      <c r="E12324" s="67" t="s">
        <v>380</v>
      </c>
      <c r="F12324" s="68" t="s">
        <v>528</v>
      </c>
      <c r="G12324" s="67" t="s">
        <v>529</v>
      </c>
      <c r="H12324" s="68" t="s">
        <v>364</v>
      </c>
      <c r="I12324" s="69">
        <v>62</v>
      </c>
      <c r="J12324" s="69">
        <v>122</v>
      </c>
      <c r="K12324" s="91"/>
      <c r="L12324" s="91"/>
    </row>
    <row r="12325" spans="2:12" x14ac:dyDescent="0.25">
      <c r="B12325" s="67" t="s">
        <v>504</v>
      </c>
      <c r="C12325" s="67" t="s">
        <v>505</v>
      </c>
      <c r="D12325" s="68" t="s">
        <v>379</v>
      </c>
      <c r="E12325" s="67" t="s">
        <v>380</v>
      </c>
      <c r="F12325" s="68" t="s">
        <v>528</v>
      </c>
      <c r="G12325" s="67" t="s">
        <v>529</v>
      </c>
      <c r="H12325" s="68" t="s">
        <v>362</v>
      </c>
      <c r="I12325" s="69">
        <v>0</v>
      </c>
      <c r="J12325" s="69">
        <v>0</v>
      </c>
      <c r="K12325" s="91"/>
      <c r="L12325" s="91"/>
    </row>
    <row r="12326" spans="2:12" x14ac:dyDescent="0.25">
      <c r="B12326" s="67" t="s">
        <v>504</v>
      </c>
      <c r="C12326" s="67" t="s">
        <v>505</v>
      </c>
      <c r="D12326" s="68" t="s">
        <v>379</v>
      </c>
      <c r="E12326" s="67" t="s">
        <v>380</v>
      </c>
      <c r="F12326" s="68" t="s">
        <v>528</v>
      </c>
      <c r="G12326" s="67" t="s">
        <v>529</v>
      </c>
      <c r="H12326" s="68" t="s">
        <v>363</v>
      </c>
      <c r="I12326" s="69">
        <v>0</v>
      </c>
      <c r="J12326" s="69">
        <v>0</v>
      </c>
      <c r="K12326" s="91"/>
      <c r="L12326" s="91"/>
    </row>
    <row r="12327" spans="2:12" x14ac:dyDescent="0.25">
      <c r="B12327" s="67" t="s">
        <v>504</v>
      </c>
      <c r="C12327" s="67" t="s">
        <v>505</v>
      </c>
      <c r="D12327" s="68" t="s">
        <v>379</v>
      </c>
      <c r="E12327" s="67" t="s">
        <v>380</v>
      </c>
      <c r="F12327" s="68" t="s">
        <v>528</v>
      </c>
      <c r="G12327" s="67" t="s">
        <v>529</v>
      </c>
      <c r="H12327" s="68" t="s">
        <v>362</v>
      </c>
      <c r="I12327" s="69">
        <v>0</v>
      </c>
      <c r="J12327" s="69">
        <v>0</v>
      </c>
      <c r="K12327" s="91"/>
      <c r="L12327" s="91"/>
    </row>
    <row r="12328" spans="2:12" x14ac:dyDescent="0.25">
      <c r="B12328" s="67" t="s">
        <v>504</v>
      </c>
      <c r="C12328" s="67" t="s">
        <v>505</v>
      </c>
      <c r="D12328" s="68" t="s">
        <v>379</v>
      </c>
      <c r="E12328" s="67" t="s">
        <v>380</v>
      </c>
      <c r="F12328" s="68" t="s">
        <v>528</v>
      </c>
      <c r="G12328" s="67" t="s">
        <v>529</v>
      </c>
      <c r="H12328" s="68" t="s">
        <v>362</v>
      </c>
      <c r="I12328" s="69">
        <v>183</v>
      </c>
      <c r="J12328" s="69">
        <v>217</v>
      </c>
      <c r="K12328" s="91"/>
      <c r="L12328" s="91"/>
    </row>
    <row r="12329" spans="2:12" x14ac:dyDescent="0.25">
      <c r="B12329" s="67" t="s">
        <v>504</v>
      </c>
      <c r="C12329" s="67" t="s">
        <v>505</v>
      </c>
      <c r="D12329" s="68" t="s">
        <v>379</v>
      </c>
      <c r="E12329" s="67" t="s">
        <v>380</v>
      </c>
      <c r="F12329" s="68" t="s">
        <v>528</v>
      </c>
      <c r="G12329" s="67" t="s">
        <v>529</v>
      </c>
      <c r="H12329" s="68" t="s">
        <v>363</v>
      </c>
      <c r="I12329" s="69">
        <v>288</v>
      </c>
      <c r="J12329" s="69">
        <v>272</v>
      </c>
      <c r="K12329" s="91"/>
      <c r="L12329" s="91"/>
    </row>
    <row r="12330" spans="2:12" x14ac:dyDescent="0.25">
      <c r="B12330" s="67" t="s">
        <v>504</v>
      </c>
      <c r="C12330" s="67" t="s">
        <v>505</v>
      </c>
      <c r="D12330" s="68" t="s">
        <v>379</v>
      </c>
      <c r="E12330" s="67" t="s">
        <v>380</v>
      </c>
      <c r="F12330" s="68" t="s">
        <v>528</v>
      </c>
      <c r="G12330" s="67" t="s">
        <v>529</v>
      </c>
      <c r="H12330" s="68" t="s">
        <v>364</v>
      </c>
      <c r="I12330" s="69">
        <v>45</v>
      </c>
      <c r="J12330" s="69">
        <v>35</v>
      </c>
      <c r="K12330" s="91"/>
      <c r="L12330" s="91"/>
    </row>
    <row r="12331" spans="2:12" x14ac:dyDescent="0.25">
      <c r="B12331" s="67" t="s">
        <v>504</v>
      </c>
      <c r="C12331" s="67" t="s">
        <v>505</v>
      </c>
      <c r="D12331" s="68" t="s">
        <v>379</v>
      </c>
      <c r="E12331" s="67" t="s">
        <v>380</v>
      </c>
      <c r="F12331" s="68" t="s">
        <v>528</v>
      </c>
      <c r="G12331" s="67" t="s">
        <v>529</v>
      </c>
      <c r="H12331" s="68" t="s">
        <v>362</v>
      </c>
      <c r="I12331" s="69">
        <v>28</v>
      </c>
      <c r="J12331" s="69">
        <v>41</v>
      </c>
      <c r="K12331" s="91"/>
      <c r="L12331" s="91"/>
    </row>
    <row r="12332" spans="2:12" x14ac:dyDescent="0.25">
      <c r="B12332" s="67" t="s">
        <v>504</v>
      </c>
      <c r="C12332" s="67" t="s">
        <v>505</v>
      </c>
      <c r="D12332" s="68" t="s">
        <v>379</v>
      </c>
      <c r="E12332" s="67" t="s">
        <v>380</v>
      </c>
      <c r="F12332" s="68" t="s">
        <v>528</v>
      </c>
      <c r="G12332" s="67" t="s">
        <v>529</v>
      </c>
      <c r="H12332" s="68" t="s">
        <v>363</v>
      </c>
      <c r="I12332" s="69">
        <v>34</v>
      </c>
      <c r="J12332" s="69">
        <v>53</v>
      </c>
      <c r="K12332" s="91"/>
      <c r="L12332" s="91"/>
    </row>
    <row r="12333" spans="2:12" x14ac:dyDescent="0.25">
      <c r="B12333" s="67" t="s">
        <v>504</v>
      </c>
      <c r="C12333" s="67" t="s">
        <v>505</v>
      </c>
      <c r="D12333" s="68" t="s">
        <v>379</v>
      </c>
      <c r="E12333" s="67" t="s">
        <v>380</v>
      </c>
      <c r="F12333" s="68" t="s">
        <v>528</v>
      </c>
      <c r="G12333" s="67" t="s">
        <v>529</v>
      </c>
      <c r="H12333" s="68" t="s">
        <v>364</v>
      </c>
      <c r="I12333" s="69">
        <v>60</v>
      </c>
      <c r="J12333" s="69">
        <v>53</v>
      </c>
      <c r="K12333" s="91"/>
      <c r="L12333" s="91"/>
    </row>
    <row r="12334" spans="2:12" x14ac:dyDescent="0.25">
      <c r="B12334" s="67" t="s">
        <v>504</v>
      </c>
      <c r="C12334" s="67" t="s">
        <v>505</v>
      </c>
      <c r="D12334" s="68" t="s">
        <v>379</v>
      </c>
      <c r="E12334" s="67" t="s">
        <v>380</v>
      </c>
      <c r="F12334" s="68" t="s">
        <v>528</v>
      </c>
      <c r="G12334" s="67" t="s">
        <v>529</v>
      </c>
      <c r="H12334" s="68" t="s">
        <v>362</v>
      </c>
      <c r="I12334" s="69">
        <v>74</v>
      </c>
      <c r="J12334" s="69">
        <v>59</v>
      </c>
      <c r="K12334" s="91"/>
      <c r="L12334" s="91"/>
    </row>
    <row r="12335" spans="2:12" x14ac:dyDescent="0.25">
      <c r="B12335" s="67" t="s">
        <v>504</v>
      </c>
      <c r="C12335" s="67" t="s">
        <v>505</v>
      </c>
      <c r="D12335" s="68" t="s">
        <v>379</v>
      </c>
      <c r="E12335" s="67" t="s">
        <v>380</v>
      </c>
      <c r="F12335" s="68" t="s">
        <v>528</v>
      </c>
      <c r="G12335" s="67" t="s">
        <v>529</v>
      </c>
      <c r="H12335" s="68" t="s">
        <v>363</v>
      </c>
      <c r="I12335" s="69">
        <v>82</v>
      </c>
      <c r="J12335" s="69">
        <v>90</v>
      </c>
      <c r="K12335" s="91"/>
      <c r="L12335" s="91"/>
    </row>
    <row r="12336" spans="2:12" x14ac:dyDescent="0.25">
      <c r="B12336" s="67" t="s">
        <v>504</v>
      </c>
      <c r="C12336" s="67" t="s">
        <v>505</v>
      </c>
      <c r="D12336" s="68" t="s">
        <v>379</v>
      </c>
      <c r="E12336" s="67" t="s">
        <v>380</v>
      </c>
      <c r="F12336" s="68" t="s">
        <v>528</v>
      </c>
      <c r="G12336" s="67" t="s">
        <v>529</v>
      </c>
      <c r="H12336" s="68" t="s">
        <v>364</v>
      </c>
      <c r="I12336" s="69">
        <v>35</v>
      </c>
      <c r="J12336" s="69">
        <v>67</v>
      </c>
      <c r="K12336" s="91"/>
      <c r="L12336" s="91"/>
    </row>
    <row r="12337" spans="2:12" x14ac:dyDescent="0.25">
      <c r="B12337" s="67" t="s">
        <v>504</v>
      </c>
      <c r="C12337" s="67" t="s">
        <v>505</v>
      </c>
      <c r="D12337" s="68" t="s">
        <v>379</v>
      </c>
      <c r="E12337" s="67" t="s">
        <v>380</v>
      </c>
      <c r="F12337" s="68" t="s">
        <v>528</v>
      </c>
      <c r="G12337" s="67" t="s">
        <v>529</v>
      </c>
      <c r="H12337" s="68" t="s">
        <v>362</v>
      </c>
      <c r="I12337" s="69">
        <v>61</v>
      </c>
      <c r="J12337" s="69">
        <v>86</v>
      </c>
      <c r="K12337" s="91"/>
      <c r="L12337" s="91"/>
    </row>
    <row r="12338" spans="2:12" x14ac:dyDescent="0.25">
      <c r="B12338" s="67" t="s">
        <v>504</v>
      </c>
      <c r="C12338" s="67" t="s">
        <v>505</v>
      </c>
      <c r="D12338" s="68" t="s">
        <v>379</v>
      </c>
      <c r="E12338" s="67" t="s">
        <v>380</v>
      </c>
      <c r="F12338" s="68" t="s">
        <v>528</v>
      </c>
      <c r="G12338" s="67" t="s">
        <v>529</v>
      </c>
      <c r="H12338" s="68" t="s">
        <v>363</v>
      </c>
      <c r="I12338" s="69">
        <v>38</v>
      </c>
      <c r="J12338" s="69">
        <v>46</v>
      </c>
      <c r="K12338" s="91"/>
      <c r="L12338" s="91"/>
    </row>
    <row r="12339" spans="2:12" x14ac:dyDescent="0.25">
      <c r="B12339" s="67" t="s">
        <v>504</v>
      </c>
      <c r="C12339" s="67" t="s">
        <v>505</v>
      </c>
      <c r="D12339" s="68" t="s">
        <v>379</v>
      </c>
      <c r="E12339" s="67" t="s">
        <v>380</v>
      </c>
      <c r="F12339" s="68" t="s">
        <v>528</v>
      </c>
      <c r="G12339" s="67" t="s">
        <v>529</v>
      </c>
      <c r="H12339" s="68" t="s">
        <v>364</v>
      </c>
      <c r="I12339" s="69">
        <v>16</v>
      </c>
      <c r="J12339" s="69">
        <v>31</v>
      </c>
      <c r="K12339" s="91"/>
      <c r="L12339" s="91"/>
    </row>
    <row r="12340" spans="2:12" x14ac:dyDescent="0.25">
      <c r="B12340" s="67" t="s">
        <v>504</v>
      </c>
      <c r="C12340" s="67" t="s">
        <v>505</v>
      </c>
      <c r="D12340" s="68" t="s">
        <v>379</v>
      </c>
      <c r="E12340" s="67" t="s">
        <v>380</v>
      </c>
      <c r="F12340" s="68" t="s">
        <v>528</v>
      </c>
      <c r="G12340" s="67" t="s">
        <v>529</v>
      </c>
      <c r="H12340" s="68" t="s">
        <v>362</v>
      </c>
      <c r="I12340" s="69">
        <v>9</v>
      </c>
      <c r="J12340" s="69">
        <v>96</v>
      </c>
      <c r="K12340" s="91"/>
      <c r="L12340" s="91"/>
    </row>
    <row r="12341" spans="2:12" x14ac:dyDescent="0.25">
      <c r="B12341" s="67" t="s">
        <v>504</v>
      </c>
      <c r="C12341" s="67" t="s">
        <v>505</v>
      </c>
      <c r="D12341" s="68" t="s">
        <v>379</v>
      </c>
      <c r="E12341" s="67" t="s">
        <v>380</v>
      </c>
      <c r="F12341" s="68" t="s">
        <v>528</v>
      </c>
      <c r="G12341" s="67" t="s">
        <v>529</v>
      </c>
      <c r="H12341" s="68" t="s">
        <v>363</v>
      </c>
      <c r="I12341" s="69">
        <v>34</v>
      </c>
      <c r="J12341" s="69">
        <v>59</v>
      </c>
      <c r="K12341" s="91"/>
      <c r="L12341" s="91"/>
    </row>
    <row r="12342" spans="2:12" x14ac:dyDescent="0.25">
      <c r="B12342" s="67" t="s">
        <v>504</v>
      </c>
      <c r="C12342" s="67" t="s">
        <v>505</v>
      </c>
      <c r="D12342" s="68" t="s">
        <v>379</v>
      </c>
      <c r="E12342" s="67" t="s">
        <v>380</v>
      </c>
      <c r="F12342" s="68" t="s">
        <v>528</v>
      </c>
      <c r="G12342" s="67" t="s">
        <v>529</v>
      </c>
      <c r="H12342" s="68" t="s">
        <v>364</v>
      </c>
      <c r="I12342" s="69">
        <v>19</v>
      </c>
      <c r="J12342" s="69">
        <v>33</v>
      </c>
      <c r="K12342" s="91"/>
      <c r="L12342" s="91"/>
    </row>
    <row r="12343" spans="2:12" x14ac:dyDescent="0.25">
      <c r="B12343" s="67" t="s">
        <v>504</v>
      </c>
      <c r="C12343" s="67" t="s">
        <v>505</v>
      </c>
      <c r="D12343" s="68" t="s">
        <v>379</v>
      </c>
      <c r="E12343" s="67" t="s">
        <v>380</v>
      </c>
      <c r="F12343" s="68" t="s">
        <v>528</v>
      </c>
      <c r="G12343" s="67" t="s">
        <v>529</v>
      </c>
      <c r="H12343" s="68" t="s">
        <v>362</v>
      </c>
      <c r="I12343" s="69">
        <v>5</v>
      </c>
      <c r="J12343" s="69">
        <v>5</v>
      </c>
      <c r="K12343" s="91"/>
      <c r="L12343" s="91"/>
    </row>
    <row r="12344" spans="2:12" x14ac:dyDescent="0.25">
      <c r="B12344" s="67" t="s">
        <v>504</v>
      </c>
      <c r="C12344" s="67" t="s">
        <v>505</v>
      </c>
      <c r="D12344" s="68" t="s">
        <v>379</v>
      </c>
      <c r="E12344" s="67" t="s">
        <v>380</v>
      </c>
      <c r="F12344" s="68" t="s">
        <v>528</v>
      </c>
      <c r="G12344" s="67" t="s">
        <v>529</v>
      </c>
      <c r="H12344" s="68" t="s">
        <v>363</v>
      </c>
      <c r="I12344" s="69">
        <v>0</v>
      </c>
      <c r="J12344" s="69">
        <v>0</v>
      </c>
      <c r="K12344" s="91"/>
      <c r="L12344" s="91"/>
    </row>
    <row r="12345" spans="2:12" x14ac:dyDescent="0.25">
      <c r="B12345" s="67" t="s">
        <v>504</v>
      </c>
      <c r="C12345" s="67" t="s">
        <v>505</v>
      </c>
      <c r="D12345" s="68" t="s">
        <v>379</v>
      </c>
      <c r="E12345" s="67" t="s">
        <v>380</v>
      </c>
      <c r="F12345" s="68" t="s">
        <v>528</v>
      </c>
      <c r="G12345" s="67" t="s">
        <v>529</v>
      </c>
      <c r="H12345" s="68" t="s">
        <v>364</v>
      </c>
      <c r="I12345" s="69">
        <v>0</v>
      </c>
      <c r="J12345" s="69">
        <v>0</v>
      </c>
      <c r="K12345" s="91"/>
      <c r="L12345" s="91"/>
    </row>
    <row r="12346" spans="2:12" x14ac:dyDescent="0.25">
      <c r="B12346" s="67" t="s">
        <v>504</v>
      </c>
      <c r="C12346" s="67" t="s">
        <v>505</v>
      </c>
      <c r="D12346" s="68" t="s">
        <v>379</v>
      </c>
      <c r="E12346" s="67" t="s">
        <v>380</v>
      </c>
      <c r="F12346" s="68" t="s">
        <v>528</v>
      </c>
      <c r="G12346" s="67" t="s">
        <v>529</v>
      </c>
      <c r="H12346" s="68" t="s">
        <v>362</v>
      </c>
      <c r="I12346" s="69">
        <v>84</v>
      </c>
      <c r="J12346" s="69">
        <v>114</v>
      </c>
      <c r="K12346" s="91"/>
      <c r="L12346" s="91"/>
    </row>
    <row r="12347" spans="2:12" x14ac:dyDescent="0.25">
      <c r="B12347" s="67" t="s">
        <v>504</v>
      </c>
      <c r="C12347" s="67" t="s">
        <v>505</v>
      </c>
      <c r="D12347" s="68" t="s">
        <v>379</v>
      </c>
      <c r="E12347" s="67" t="s">
        <v>380</v>
      </c>
      <c r="F12347" s="68" t="s">
        <v>528</v>
      </c>
      <c r="G12347" s="67" t="s">
        <v>529</v>
      </c>
      <c r="H12347" s="68" t="s">
        <v>363</v>
      </c>
      <c r="I12347" s="69">
        <v>43</v>
      </c>
      <c r="J12347" s="69">
        <v>92</v>
      </c>
      <c r="K12347" s="91"/>
      <c r="L12347" s="91"/>
    </row>
    <row r="12348" spans="2:12" x14ac:dyDescent="0.25">
      <c r="B12348" s="67" t="s">
        <v>504</v>
      </c>
      <c r="C12348" s="67" t="s">
        <v>505</v>
      </c>
      <c r="D12348" s="68" t="s">
        <v>379</v>
      </c>
      <c r="E12348" s="67" t="s">
        <v>380</v>
      </c>
      <c r="F12348" s="68" t="s">
        <v>528</v>
      </c>
      <c r="G12348" s="67" t="s">
        <v>529</v>
      </c>
      <c r="H12348" s="68" t="s">
        <v>364</v>
      </c>
      <c r="I12348" s="69">
        <v>30</v>
      </c>
      <c r="J12348" s="69">
        <v>20</v>
      </c>
      <c r="K12348" s="91"/>
      <c r="L12348" s="91"/>
    </row>
    <row r="12349" spans="2:12" x14ac:dyDescent="0.25">
      <c r="B12349" s="67" t="s">
        <v>504</v>
      </c>
      <c r="C12349" s="67" t="s">
        <v>505</v>
      </c>
      <c r="D12349" s="68" t="s">
        <v>379</v>
      </c>
      <c r="E12349" s="67" t="s">
        <v>380</v>
      </c>
      <c r="F12349" s="68" t="s">
        <v>528</v>
      </c>
      <c r="G12349" s="67" t="s">
        <v>529</v>
      </c>
      <c r="H12349" s="68" t="s">
        <v>362</v>
      </c>
      <c r="I12349" s="69">
        <v>0</v>
      </c>
      <c r="J12349" s="69">
        <v>0</v>
      </c>
      <c r="K12349" s="91"/>
      <c r="L12349" s="91"/>
    </row>
    <row r="12350" spans="2:12" x14ac:dyDescent="0.25">
      <c r="B12350" s="67" t="s">
        <v>504</v>
      </c>
      <c r="C12350" s="67" t="s">
        <v>505</v>
      </c>
      <c r="D12350" s="68" t="s">
        <v>379</v>
      </c>
      <c r="E12350" s="67" t="s">
        <v>380</v>
      </c>
      <c r="F12350" s="68" t="s">
        <v>528</v>
      </c>
      <c r="G12350" s="67" t="s">
        <v>529</v>
      </c>
      <c r="H12350" s="68" t="s">
        <v>363</v>
      </c>
      <c r="I12350" s="69">
        <v>0</v>
      </c>
      <c r="J12350" s="69">
        <v>0</v>
      </c>
      <c r="K12350" s="91"/>
      <c r="L12350" s="91"/>
    </row>
    <row r="12351" spans="2:12" x14ac:dyDescent="0.25">
      <c r="B12351" s="67" t="s">
        <v>504</v>
      </c>
      <c r="C12351" s="67" t="s">
        <v>505</v>
      </c>
      <c r="D12351" s="68" t="s">
        <v>379</v>
      </c>
      <c r="E12351" s="67" t="s">
        <v>380</v>
      </c>
      <c r="F12351" s="68" t="s">
        <v>528</v>
      </c>
      <c r="G12351" s="67" t="s">
        <v>529</v>
      </c>
      <c r="H12351" s="68" t="s">
        <v>364</v>
      </c>
      <c r="I12351" s="69">
        <v>0</v>
      </c>
      <c r="J12351" s="69">
        <v>0</v>
      </c>
      <c r="K12351" s="91"/>
      <c r="L12351" s="91"/>
    </row>
    <row r="12352" spans="2:12" x14ac:dyDescent="0.25">
      <c r="B12352" s="67" t="s">
        <v>504</v>
      </c>
      <c r="C12352" s="67" t="s">
        <v>505</v>
      </c>
      <c r="D12352" s="68" t="s">
        <v>379</v>
      </c>
      <c r="E12352" s="67" t="s">
        <v>380</v>
      </c>
      <c r="F12352" s="68" t="s">
        <v>528</v>
      </c>
      <c r="G12352" s="67" t="s">
        <v>529</v>
      </c>
      <c r="H12352" s="68" t="s">
        <v>362</v>
      </c>
      <c r="I12352" s="69">
        <v>68</v>
      </c>
      <c r="J12352" s="69">
        <v>101</v>
      </c>
      <c r="K12352" s="91"/>
      <c r="L12352" s="91"/>
    </row>
    <row r="12353" spans="2:12" x14ac:dyDescent="0.25">
      <c r="B12353" s="67" t="s">
        <v>504</v>
      </c>
      <c r="C12353" s="67" t="s">
        <v>505</v>
      </c>
      <c r="D12353" s="68" t="s">
        <v>379</v>
      </c>
      <c r="E12353" s="67" t="s">
        <v>380</v>
      </c>
      <c r="F12353" s="68" t="s">
        <v>528</v>
      </c>
      <c r="G12353" s="67" t="s">
        <v>529</v>
      </c>
      <c r="H12353" s="68" t="s">
        <v>363</v>
      </c>
      <c r="I12353" s="69">
        <v>157</v>
      </c>
      <c r="J12353" s="69">
        <v>177</v>
      </c>
      <c r="K12353" s="91"/>
      <c r="L12353" s="91"/>
    </row>
    <row r="12354" spans="2:12" x14ac:dyDescent="0.25">
      <c r="B12354" s="67" t="s">
        <v>504</v>
      </c>
      <c r="C12354" s="67" t="s">
        <v>505</v>
      </c>
      <c r="D12354" s="68" t="s">
        <v>379</v>
      </c>
      <c r="E12354" s="67" t="s">
        <v>380</v>
      </c>
      <c r="F12354" s="68" t="s">
        <v>528</v>
      </c>
      <c r="G12354" s="67" t="s">
        <v>529</v>
      </c>
      <c r="H12354" s="68" t="s">
        <v>364</v>
      </c>
      <c r="I12354" s="69">
        <v>20</v>
      </c>
      <c r="J12354" s="69">
        <v>22</v>
      </c>
      <c r="K12354" s="91"/>
      <c r="L12354" s="91"/>
    </row>
    <row r="12355" spans="2:12" x14ac:dyDescent="0.25">
      <c r="B12355" s="67" t="s">
        <v>504</v>
      </c>
      <c r="C12355" s="67" t="s">
        <v>505</v>
      </c>
      <c r="D12355" s="68" t="s">
        <v>379</v>
      </c>
      <c r="E12355" s="67" t="s">
        <v>380</v>
      </c>
      <c r="F12355" s="68" t="s">
        <v>528</v>
      </c>
      <c r="G12355" s="67" t="s">
        <v>529</v>
      </c>
      <c r="H12355" s="68" t="s">
        <v>362</v>
      </c>
      <c r="I12355" s="69">
        <v>39</v>
      </c>
      <c r="J12355" s="69">
        <v>42</v>
      </c>
      <c r="K12355" s="91"/>
      <c r="L12355" s="91"/>
    </row>
    <row r="12356" spans="2:12" x14ac:dyDescent="0.25">
      <c r="B12356" s="67" t="s">
        <v>504</v>
      </c>
      <c r="C12356" s="67" t="s">
        <v>505</v>
      </c>
      <c r="D12356" s="68" t="s">
        <v>379</v>
      </c>
      <c r="E12356" s="67" t="s">
        <v>380</v>
      </c>
      <c r="F12356" s="68" t="s">
        <v>528</v>
      </c>
      <c r="G12356" s="67" t="s">
        <v>529</v>
      </c>
      <c r="H12356" s="68" t="s">
        <v>363</v>
      </c>
      <c r="I12356" s="69">
        <v>0</v>
      </c>
      <c r="J12356" s="69">
        <v>0</v>
      </c>
      <c r="K12356" s="91"/>
      <c r="L12356" s="91"/>
    </row>
    <row r="12357" spans="2:12" x14ac:dyDescent="0.25">
      <c r="B12357" s="67" t="s">
        <v>504</v>
      </c>
      <c r="C12357" s="67" t="s">
        <v>505</v>
      </c>
      <c r="D12357" s="68" t="s">
        <v>379</v>
      </c>
      <c r="E12357" s="67" t="s">
        <v>380</v>
      </c>
      <c r="F12357" s="68" t="s">
        <v>528</v>
      </c>
      <c r="G12357" s="67" t="s">
        <v>529</v>
      </c>
      <c r="H12357" s="68" t="s">
        <v>364</v>
      </c>
      <c r="I12357" s="69">
        <v>22</v>
      </c>
      <c r="J12357" s="69">
        <v>4</v>
      </c>
      <c r="K12357" s="91"/>
      <c r="L12357" s="91"/>
    </row>
    <row r="12358" spans="2:12" x14ac:dyDescent="0.25">
      <c r="B12358" s="67" t="s">
        <v>504</v>
      </c>
      <c r="C12358" s="67" t="s">
        <v>505</v>
      </c>
      <c r="D12358" s="68" t="s">
        <v>379</v>
      </c>
      <c r="E12358" s="67" t="s">
        <v>380</v>
      </c>
      <c r="F12358" s="68" t="s">
        <v>528</v>
      </c>
      <c r="G12358" s="67" t="s">
        <v>529</v>
      </c>
      <c r="H12358" s="68" t="s">
        <v>362</v>
      </c>
      <c r="I12358" s="69">
        <v>40</v>
      </c>
      <c r="J12358" s="69">
        <v>50</v>
      </c>
      <c r="K12358" s="91"/>
      <c r="L12358" s="91"/>
    </row>
    <row r="12359" spans="2:12" x14ac:dyDescent="0.25">
      <c r="B12359" s="67" t="s">
        <v>504</v>
      </c>
      <c r="C12359" s="67" t="s">
        <v>505</v>
      </c>
      <c r="D12359" s="68" t="s">
        <v>379</v>
      </c>
      <c r="E12359" s="67" t="s">
        <v>380</v>
      </c>
      <c r="F12359" s="68" t="s">
        <v>528</v>
      </c>
      <c r="G12359" s="67" t="s">
        <v>529</v>
      </c>
      <c r="H12359" s="68" t="s">
        <v>363</v>
      </c>
      <c r="I12359" s="69">
        <v>40</v>
      </c>
      <c r="J12359" s="69">
        <v>86</v>
      </c>
      <c r="K12359" s="91"/>
      <c r="L12359" s="91"/>
    </row>
    <row r="12360" spans="2:12" x14ac:dyDescent="0.25">
      <c r="B12360" s="67" t="s">
        <v>504</v>
      </c>
      <c r="C12360" s="67" t="s">
        <v>505</v>
      </c>
      <c r="D12360" s="68" t="s">
        <v>379</v>
      </c>
      <c r="E12360" s="67" t="s">
        <v>380</v>
      </c>
      <c r="F12360" s="68" t="s">
        <v>528</v>
      </c>
      <c r="G12360" s="67" t="s">
        <v>529</v>
      </c>
      <c r="H12360" s="68" t="s">
        <v>364</v>
      </c>
      <c r="I12360" s="69">
        <v>0</v>
      </c>
      <c r="J12360" s="69">
        <v>0</v>
      </c>
      <c r="K12360" s="91"/>
      <c r="L12360" s="91"/>
    </row>
    <row r="12361" spans="2:12" x14ac:dyDescent="0.25">
      <c r="B12361" s="67" t="s">
        <v>504</v>
      </c>
      <c r="C12361" s="67" t="s">
        <v>505</v>
      </c>
      <c r="D12361" s="68" t="s">
        <v>379</v>
      </c>
      <c r="E12361" s="67" t="s">
        <v>380</v>
      </c>
      <c r="F12361" s="68" t="s">
        <v>528</v>
      </c>
      <c r="G12361" s="67" t="s">
        <v>529</v>
      </c>
      <c r="H12361" s="68" t="s">
        <v>362</v>
      </c>
      <c r="I12361" s="69">
        <v>46</v>
      </c>
      <c r="J12361" s="69">
        <v>60</v>
      </c>
      <c r="K12361" s="91"/>
      <c r="L12361" s="91"/>
    </row>
    <row r="12362" spans="2:12" x14ac:dyDescent="0.25">
      <c r="B12362" s="67" t="s">
        <v>504</v>
      </c>
      <c r="C12362" s="67" t="s">
        <v>505</v>
      </c>
      <c r="D12362" s="68" t="s">
        <v>379</v>
      </c>
      <c r="E12362" s="67" t="s">
        <v>380</v>
      </c>
      <c r="F12362" s="68" t="s">
        <v>528</v>
      </c>
      <c r="G12362" s="67" t="s">
        <v>529</v>
      </c>
      <c r="H12362" s="68" t="s">
        <v>363</v>
      </c>
      <c r="I12362" s="69">
        <v>84</v>
      </c>
      <c r="J12362" s="69">
        <v>96</v>
      </c>
      <c r="K12362" s="91"/>
      <c r="L12362" s="91"/>
    </row>
    <row r="12363" spans="2:12" x14ac:dyDescent="0.25">
      <c r="B12363" s="67" t="s">
        <v>504</v>
      </c>
      <c r="C12363" s="67" t="s">
        <v>505</v>
      </c>
      <c r="D12363" s="68" t="s">
        <v>379</v>
      </c>
      <c r="E12363" s="67" t="s">
        <v>380</v>
      </c>
      <c r="F12363" s="68" t="s">
        <v>528</v>
      </c>
      <c r="G12363" s="67" t="s">
        <v>529</v>
      </c>
      <c r="H12363" s="68" t="s">
        <v>364</v>
      </c>
      <c r="I12363" s="69">
        <v>0</v>
      </c>
      <c r="J12363" s="69">
        <v>0</v>
      </c>
      <c r="K12363" s="91"/>
      <c r="L12363" s="91"/>
    </row>
    <row r="12364" spans="2:12" x14ac:dyDescent="0.25">
      <c r="B12364" s="67" t="s">
        <v>504</v>
      </c>
      <c r="C12364" s="67" t="s">
        <v>505</v>
      </c>
      <c r="D12364" s="68" t="s">
        <v>379</v>
      </c>
      <c r="E12364" s="67" t="s">
        <v>380</v>
      </c>
      <c r="F12364" s="68" t="s">
        <v>528</v>
      </c>
      <c r="G12364" s="67" t="s">
        <v>529</v>
      </c>
      <c r="H12364" s="68" t="s">
        <v>362</v>
      </c>
      <c r="I12364" s="69">
        <v>0.309</v>
      </c>
      <c r="J12364" s="69">
        <v>0.20599999999999999</v>
      </c>
      <c r="K12364" s="91"/>
      <c r="L12364" s="91"/>
    </row>
    <row r="12365" spans="2:12" x14ac:dyDescent="0.25">
      <c r="B12365" s="67" t="s">
        <v>504</v>
      </c>
      <c r="C12365" s="67" t="s">
        <v>505</v>
      </c>
      <c r="D12365" s="68" t="s">
        <v>379</v>
      </c>
      <c r="E12365" s="67" t="s">
        <v>380</v>
      </c>
      <c r="F12365" s="68" t="s">
        <v>528</v>
      </c>
      <c r="G12365" s="67" t="s">
        <v>529</v>
      </c>
      <c r="H12365" s="68" t="s">
        <v>363</v>
      </c>
      <c r="I12365" s="69">
        <v>0.39140000000000003</v>
      </c>
      <c r="J12365" s="69">
        <v>0.55620000000000003</v>
      </c>
      <c r="K12365" s="91"/>
      <c r="L12365" s="91"/>
    </row>
    <row r="12366" spans="2:12" x14ac:dyDescent="0.25">
      <c r="B12366" s="67" t="s">
        <v>504</v>
      </c>
      <c r="C12366" s="67" t="s">
        <v>505</v>
      </c>
      <c r="D12366" s="68" t="s">
        <v>379</v>
      </c>
      <c r="E12366" s="67" t="s">
        <v>380</v>
      </c>
      <c r="F12366" s="68" t="s">
        <v>528</v>
      </c>
      <c r="G12366" s="67" t="s">
        <v>529</v>
      </c>
      <c r="H12366" s="68" t="s">
        <v>364</v>
      </c>
      <c r="I12366" s="69">
        <v>0.45319999999999999</v>
      </c>
      <c r="J12366" s="69">
        <v>0.28839999999999999</v>
      </c>
      <c r="K12366" s="91"/>
      <c r="L12366" s="91"/>
    </row>
    <row r="12367" spans="2:12" x14ac:dyDescent="0.25">
      <c r="B12367" s="67" t="s">
        <v>504</v>
      </c>
      <c r="C12367" s="67" t="s">
        <v>505</v>
      </c>
      <c r="D12367" s="68" t="s">
        <v>379</v>
      </c>
      <c r="E12367" s="67" t="s">
        <v>380</v>
      </c>
      <c r="F12367" s="68" t="s">
        <v>528</v>
      </c>
      <c r="G12367" s="67" t="s">
        <v>529</v>
      </c>
      <c r="H12367" s="68" t="s">
        <v>362</v>
      </c>
      <c r="I12367" s="69">
        <v>80</v>
      </c>
      <c r="J12367" s="69">
        <v>98</v>
      </c>
      <c r="K12367" s="91"/>
      <c r="L12367" s="91"/>
    </row>
    <row r="12368" spans="2:12" x14ac:dyDescent="0.25">
      <c r="B12368" s="67" t="s">
        <v>504</v>
      </c>
      <c r="C12368" s="67" t="s">
        <v>505</v>
      </c>
      <c r="D12368" s="68" t="s">
        <v>379</v>
      </c>
      <c r="E12368" s="67" t="s">
        <v>380</v>
      </c>
      <c r="F12368" s="68" t="s">
        <v>528</v>
      </c>
      <c r="G12368" s="67" t="s">
        <v>529</v>
      </c>
      <c r="H12368" s="68" t="s">
        <v>363</v>
      </c>
      <c r="I12368" s="69">
        <v>179</v>
      </c>
      <c r="J12368" s="69">
        <v>204</v>
      </c>
      <c r="K12368" s="91"/>
      <c r="L12368" s="91"/>
    </row>
    <row r="12369" spans="2:12" x14ac:dyDescent="0.25">
      <c r="B12369" s="67" t="s">
        <v>504</v>
      </c>
      <c r="C12369" s="67" t="s">
        <v>505</v>
      </c>
      <c r="D12369" s="68" t="s">
        <v>379</v>
      </c>
      <c r="E12369" s="67" t="s">
        <v>380</v>
      </c>
      <c r="F12369" s="68" t="s">
        <v>528</v>
      </c>
      <c r="G12369" s="67" t="s">
        <v>529</v>
      </c>
      <c r="H12369" s="68" t="s">
        <v>364</v>
      </c>
      <c r="I12369" s="69">
        <v>14</v>
      </c>
      <c r="J12369" s="69">
        <v>21</v>
      </c>
      <c r="K12369" s="91"/>
      <c r="L12369" s="91"/>
    </row>
    <row r="12370" spans="2:12" x14ac:dyDescent="0.25">
      <c r="B12370" s="67" t="s">
        <v>504</v>
      </c>
      <c r="C12370" s="67" t="s">
        <v>505</v>
      </c>
      <c r="D12370" s="68" t="s">
        <v>379</v>
      </c>
      <c r="E12370" s="67" t="s">
        <v>380</v>
      </c>
      <c r="F12370" s="68" t="s">
        <v>528</v>
      </c>
      <c r="G12370" s="67" t="s">
        <v>529</v>
      </c>
      <c r="H12370" s="68" t="s">
        <v>363</v>
      </c>
      <c r="I12370" s="69">
        <v>0</v>
      </c>
      <c r="J12370" s="69">
        <v>0</v>
      </c>
      <c r="K12370" s="91"/>
      <c r="L12370" s="91"/>
    </row>
    <row r="12371" spans="2:12" x14ac:dyDescent="0.25">
      <c r="B12371" s="67" t="s">
        <v>504</v>
      </c>
      <c r="C12371" s="67" t="s">
        <v>505</v>
      </c>
      <c r="D12371" s="68" t="s">
        <v>379</v>
      </c>
      <c r="E12371" s="67" t="s">
        <v>380</v>
      </c>
      <c r="F12371" s="68" t="s">
        <v>528</v>
      </c>
      <c r="G12371" s="67" t="s">
        <v>529</v>
      </c>
      <c r="H12371" s="68" t="s">
        <v>362</v>
      </c>
      <c r="I12371" s="69">
        <v>130</v>
      </c>
      <c r="J12371" s="69">
        <v>127</v>
      </c>
      <c r="K12371" s="91"/>
      <c r="L12371" s="91"/>
    </row>
    <row r="12372" spans="2:12" x14ac:dyDescent="0.25">
      <c r="B12372" s="67" t="s">
        <v>504</v>
      </c>
      <c r="C12372" s="67" t="s">
        <v>505</v>
      </c>
      <c r="D12372" s="68" t="s">
        <v>379</v>
      </c>
      <c r="E12372" s="67" t="s">
        <v>380</v>
      </c>
      <c r="F12372" s="68" t="s">
        <v>528</v>
      </c>
      <c r="G12372" s="67" t="s">
        <v>529</v>
      </c>
      <c r="H12372" s="68" t="s">
        <v>363</v>
      </c>
      <c r="I12372" s="69">
        <v>78</v>
      </c>
      <c r="J12372" s="69">
        <v>115</v>
      </c>
      <c r="K12372" s="91"/>
      <c r="L12372" s="91"/>
    </row>
    <row r="12373" spans="2:12" x14ac:dyDescent="0.25">
      <c r="B12373" s="67" t="s">
        <v>504</v>
      </c>
      <c r="C12373" s="67" t="s">
        <v>505</v>
      </c>
      <c r="D12373" s="68" t="s">
        <v>379</v>
      </c>
      <c r="E12373" s="67" t="s">
        <v>380</v>
      </c>
      <c r="F12373" s="68" t="s">
        <v>528</v>
      </c>
      <c r="G12373" s="67" t="s">
        <v>529</v>
      </c>
      <c r="H12373" s="68" t="s">
        <v>364</v>
      </c>
      <c r="I12373" s="69">
        <v>44</v>
      </c>
      <c r="J12373" s="69">
        <v>62</v>
      </c>
      <c r="K12373" s="91"/>
      <c r="L12373" s="91"/>
    </row>
    <row r="12374" spans="2:12" x14ac:dyDescent="0.25">
      <c r="B12374" s="67" t="s">
        <v>504</v>
      </c>
      <c r="C12374" s="67" t="s">
        <v>505</v>
      </c>
      <c r="D12374" s="68" t="s">
        <v>379</v>
      </c>
      <c r="E12374" s="67" t="s">
        <v>380</v>
      </c>
      <c r="F12374" s="68" t="s">
        <v>528</v>
      </c>
      <c r="G12374" s="67" t="s">
        <v>529</v>
      </c>
      <c r="H12374" s="68" t="s">
        <v>362</v>
      </c>
      <c r="I12374" s="69">
        <v>0</v>
      </c>
      <c r="J12374" s="69">
        <v>0</v>
      </c>
      <c r="K12374" s="91"/>
      <c r="L12374" s="91"/>
    </row>
    <row r="12375" spans="2:12" x14ac:dyDescent="0.25">
      <c r="B12375" s="67" t="s">
        <v>504</v>
      </c>
      <c r="C12375" s="67" t="s">
        <v>505</v>
      </c>
      <c r="D12375" s="68" t="s">
        <v>379</v>
      </c>
      <c r="E12375" s="67" t="s">
        <v>380</v>
      </c>
      <c r="F12375" s="68" t="s">
        <v>528</v>
      </c>
      <c r="G12375" s="67" t="s">
        <v>529</v>
      </c>
      <c r="H12375" s="68" t="s">
        <v>363</v>
      </c>
      <c r="I12375" s="69">
        <v>0</v>
      </c>
      <c r="J12375" s="69">
        <v>0</v>
      </c>
      <c r="K12375" s="91"/>
      <c r="L12375" s="91"/>
    </row>
    <row r="12376" spans="2:12" x14ac:dyDescent="0.25">
      <c r="B12376" s="67" t="s">
        <v>504</v>
      </c>
      <c r="C12376" s="67" t="s">
        <v>505</v>
      </c>
      <c r="D12376" s="68" t="s">
        <v>379</v>
      </c>
      <c r="E12376" s="67" t="s">
        <v>380</v>
      </c>
      <c r="F12376" s="68" t="s">
        <v>528</v>
      </c>
      <c r="G12376" s="67" t="s">
        <v>529</v>
      </c>
      <c r="H12376" s="68" t="s">
        <v>364</v>
      </c>
      <c r="I12376" s="69">
        <v>0</v>
      </c>
      <c r="J12376" s="69">
        <v>0</v>
      </c>
      <c r="K12376" s="91"/>
      <c r="L12376" s="91"/>
    </row>
    <row r="12377" spans="2:12" x14ac:dyDescent="0.25">
      <c r="B12377" s="67" t="s">
        <v>504</v>
      </c>
      <c r="C12377" s="67" t="s">
        <v>505</v>
      </c>
      <c r="D12377" s="68" t="s">
        <v>379</v>
      </c>
      <c r="E12377" s="67" t="s">
        <v>380</v>
      </c>
      <c r="F12377" s="68" t="s">
        <v>528</v>
      </c>
      <c r="G12377" s="67" t="s">
        <v>529</v>
      </c>
      <c r="H12377" s="68" t="s">
        <v>362</v>
      </c>
      <c r="I12377" s="69">
        <v>0</v>
      </c>
      <c r="J12377" s="69">
        <v>0</v>
      </c>
      <c r="K12377" s="91"/>
      <c r="L12377" s="91"/>
    </row>
    <row r="12378" spans="2:12" x14ac:dyDescent="0.25">
      <c r="B12378" s="67" t="s">
        <v>504</v>
      </c>
      <c r="C12378" s="67" t="s">
        <v>505</v>
      </c>
      <c r="D12378" s="68" t="s">
        <v>379</v>
      </c>
      <c r="E12378" s="67" t="s">
        <v>380</v>
      </c>
      <c r="F12378" s="68" t="s">
        <v>528</v>
      </c>
      <c r="G12378" s="67" t="s">
        <v>529</v>
      </c>
      <c r="H12378" s="68" t="s">
        <v>363</v>
      </c>
      <c r="I12378" s="69">
        <v>0</v>
      </c>
      <c r="J12378" s="69">
        <v>0</v>
      </c>
      <c r="K12378" s="91"/>
      <c r="L12378" s="91"/>
    </row>
    <row r="12379" spans="2:12" x14ac:dyDescent="0.25">
      <c r="B12379" s="67" t="s">
        <v>504</v>
      </c>
      <c r="C12379" s="67" t="s">
        <v>505</v>
      </c>
      <c r="D12379" s="68" t="s">
        <v>379</v>
      </c>
      <c r="E12379" s="67" t="s">
        <v>380</v>
      </c>
      <c r="F12379" s="68" t="s">
        <v>528</v>
      </c>
      <c r="G12379" s="67" t="s">
        <v>529</v>
      </c>
      <c r="H12379" s="68" t="s">
        <v>364</v>
      </c>
      <c r="I12379" s="69">
        <v>0</v>
      </c>
      <c r="J12379" s="69">
        <v>0</v>
      </c>
      <c r="K12379" s="91"/>
      <c r="L12379" s="91"/>
    </row>
    <row r="12380" spans="2:12" x14ac:dyDescent="0.25">
      <c r="B12380" s="67" t="s">
        <v>504</v>
      </c>
      <c r="C12380" s="67" t="s">
        <v>505</v>
      </c>
      <c r="D12380" s="68" t="s">
        <v>379</v>
      </c>
      <c r="E12380" s="67" t="s">
        <v>380</v>
      </c>
      <c r="F12380" s="68" t="s">
        <v>528</v>
      </c>
      <c r="G12380" s="67" t="s">
        <v>529</v>
      </c>
      <c r="H12380" s="68" t="s">
        <v>362</v>
      </c>
      <c r="I12380" s="69">
        <v>40</v>
      </c>
      <c r="J12380" s="69">
        <v>45</v>
      </c>
      <c r="K12380" s="91"/>
      <c r="L12380" s="91"/>
    </row>
    <row r="12381" spans="2:12" x14ac:dyDescent="0.25">
      <c r="B12381" s="67" t="s">
        <v>504</v>
      </c>
      <c r="C12381" s="67" t="s">
        <v>505</v>
      </c>
      <c r="D12381" s="68" t="s">
        <v>379</v>
      </c>
      <c r="E12381" s="67" t="s">
        <v>380</v>
      </c>
      <c r="F12381" s="68" t="s">
        <v>528</v>
      </c>
      <c r="G12381" s="67" t="s">
        <v>529</v>
      </c>
      <c r="H12381" s="68" t="s">
        <v>363</v>
      </c>
      <c r="I12381" s="69">
        <v>0</v>
      </c>
      <c r="J12381" s="69">
        <v>0</v>
      </c>
      <c r="K12381" s="91"/>
      <c r="L12381" s="91"/>
    </row>
    <row r="12382" spans="2:12" x14ac:dyDescent="0.25">
      <c r="B12382" s="67" t="s">
        <v>504</v>
      </c>
      <c r="C12382" s="67" t="s">
        <v>505</v>
      </c>
      <c r="D12382" s="68" t="s">
        <v>379</v>
      </c>
      <c r="E12382" s="67" t="s">
        <v>380</v>
      </c>
      <c r="F12382" s="68" t="s">
        <v>528</v>
      </c>
      <c r="G12382" s="67" t="s">
        <v>529</v>
      </c>
      <c r="H12382" s="68" t="s">
        <v>362</v>
      </c>
      <c r="I12382" s="69">
        <v>110</v>
      </c>
      <c r="J12382" s="69">
        <v>165</v>
      </c>
      <c r="K12382" s="91"/>
      <c r="L12382" s="91"/>
    </row>
    <row r="12383" spans="2:12" x14ac:dyDescent="0.25">
      <c r="B12383" s="67" t="s">
        <v>504</v>
      </c>
      <c r="C12383" s="67" t="s">
        <v>505</v>
      </c>
      <c r="D12383" s="68" t="s">
        <v>379</v>
      </c>
      <c r="E12383" s="67" t="s">
        <v>380</v>
      </c>
      <c r="F12383" s="68" t="s">
        <v>528</v>
      </c>
      <c r="G12383" s="67" t="s">
        <v>529</v>
      </c>
      <c r="H12383" s="68" t="s">
        <v>363</v>
      </c>
      <c r="I12383" s="69">
        <v>104</v>
      </c>
      <c r="J12383" s="69">
        <v>22</v>
      </c>
      <c r="K12383" s="91"/>
      <c r="L12383" s="91"/>
    </row>
    <row r="12384" spans="2:12" x14ac:dyDescent="0.25">
      <c r="B12384" s="67" t="s">
        <v>504</v>
      </c>
      <c r="C12384" s="67" t="s">
        <v>505</v>
      </c>
      <c r="D12384" s="68" t="s">
        <v>379</v>
      </c>
      <c r="E12384" s="67" t="s">
        <v>380</v>
      </c>
      <c r="F12384" s="68" t="s">
        <v>528</v>
      </c>
      <c r="G12384" s="67" t="s">
        <v>529</v>
      </c>
      <c r="H12384" s="68" t="s">
        <v>364</v>
      </c>
      <c r="I12384" s="69">
        <v>20</v>
      </c>
      <c r="J12384" s="69">
        <v>29</v>
      </c>
      <c r="K12384" s="91"/>
      <c r="L12384" s="91"/>
    </row>
    <row r="12385" spans="2:12" x14ac:dyDescent="0.25">
      <c r="B12385" s="67" t="s">
        <v>504</v>
      </c>
      <c r="C12385" s="67" t="s">
        <v>505</v>
      </c>
      <c r="D12385" s="68" t="s">
        <v>379</v>
      </c>
      <c r="E12385" s="67" t="s">
        <v>380</v>
      </c>
      <c r="F12385" s="68" t="s">
        <v>528</v>
      </c>
      <c r="G12385" s="67" t="s">
        <v>529</v>
      </c>
      <c r="H12385" s="68" t="s">
        <v>362</v>
      </c>
      <c r="I12385" s="69">
        <v>46</v>
      </c>
      <c r="J12385" s="69">
        <v>49</v>
      </c>
      <c r="K12385" s="91"/>
      <c r="L12385" s="91"/>
    </row>
    <row r="12386" spans="2:12" x14ac:dyDescent="0.25">
      <c r="B12386" s="67" t="s">
        <v>504</v>
      </c>
      <c r="C12386" s="67" t="s">
        <v>505</v>
      </c>
      <c r="D12386" s="68" t="s">
        <v>379</v>
      </c>
      <c r="E12386" s="67" t="s">
        <v>380</v>
      </c>
      <c r="F12386" s="68" t="s">
        <v>528</v>
      </c>
      <c r="G12386" s="67" t="s">
        <v>529</v>
      </c>
      <c r="H12386" s="68" t="s">
        <v>363</v>
      </c>
      <c r="I12386" s="69">
        <v>53</v>
      </c>
      <c r="J12386" s="69">
        <v>74</v>
      </c>
      <c r="K12386" s="91"/>
      <c r="L12386" s="91"/>
    </row>
    <row r="12387" spans="2:12" x14ac:dyDescent="0.25">
      <c r="B12387" s="67" t="s">
        <v>504</v>
      </c>
      <c r="C12387" s="67" t="s">
        <v>505</v>
      </c>
      <c r="D12387" s="68" t="s">
        <v>379</v>
      </c>
      <c r="E12387" s="67" t="s">
        <v>380</v>
      </c>
      <c r="F12387" s="68" t="s">
        <v>528</v>
      </c>
      <c r="G12387" s="67" t="s">
        <v>529</v>
      </c>
      <c r="H12387" s="68" t="s">
        <v>364</v>
      </c>
      <c r="I12387" s="69">
        <v>18</v>
      </c>
      <c r="J12387" s="69">
        <v>22</v>
      </c>
      <c r="K12387" s="91"/>
      <c r="L12387" s="91"/>
    </row>
    <row r="12388" spans="2:12" x14ac:dyDescent="0.25">
      <c r="B12388" s="67" t="s">
        <v>504</v>
      </c>
      <c r="C12388" s="67" t="s">
        <v>505</v>
      </c>
      <c r="D12388" s="68" t="s">
        <v>379</v>
      </c>
      <c r="E12388" s="67" t="s">
        <v>380</v>
      </c>
      <c r="F12388" s="68" t="s">
        <v>528</v>
      </c>
      <c r="G12388" s="67" t="s">
        <v>529</v>
      </c>
      <c r="H12388" s="68" t="s">
        <v>362</v>
      </c>
      <c r="I12388" s="69">
        <v>80</v>
      </c>
      <c r="J12388" s="69">
        <v>135</v>
      </c>
      <c r="K12388" s="91"/>
      <c r="L12388" s="91"/>
    </row>
    <row r="12389" spans="2:12" x14ac:dyDescent="0.25">
      <c r="B12389" s="67" t="s">
        <v>504</v>
      </c>
      <c r="C12389" s="67" t="s">
        <v>505</v>
      </c>
      <c r="D12389" s="68" t="s">
        <v>379</v>
      </c>
      <c r="E12389" s="67" t="s">
        <v>380</v>
      </c>
      <c r="F12389" s="68" t="s">
        <v>528</v>
      </c>
      <c r="G12389" s="67" t="s">
        <v>529</v>
      </c>
      <c r="H12389" s="68" t="s">
        <v>363</v>
      </c>
      <c r="I12389" s="69">
        <v>135</v>
      </c>
      <c r="J12389" s="69">
        <v>152</v>
      </c>
      <c r="K12389" s="91"/>
      <c r="L12389" s="91"/>
    </row>
    <row r="12390" spans="2:12" x14ac:dyDescent="0.25">
      <c r="B12390" s="67" t="s">
        <v>504</v>
      </c>
      <c r="C12390" s="67" t="s">
        <v>505</v>
      </c>
      <c r="D12390" s="68" t="s">
        <v>379</v>
      </c>
      <c r="E12390" s="67" t="s">
        <v>380</v>
      </c>
      <c r="F12390" s="68" t="s">
        <v>528</v>
      </c>
      <c r="G12390" s="67" t="s">
        <v>529</v>
      </c>
      <c r="H12390" s="68" t="s">
        <v>364</v>
      </c>
      <c r="I12390" s="69">
        <v>32</v>
      </c>
      <c r="J12390" s="69">
        <v>30</v>
      </c>
      <c r="K12390" s="91"/>
      <c r="L12390" s="91"/>
    </row>
    <row r="12391" spans="2:12" x14ac:dyDescent="0.25">
      <c r="B12391" s="67" t="s">
        <v>504</v>
      </c>
      <c r="C12391" s="67" t="s">
        <v>505</v>
      </c>
      <c r="D12391" s="68" t="s">
        <v>379</v>
      </c>
      <c r="E12391" s="67" t="s">
        <v>380</v>
      </c>
      <c r="F12391" s="68" t="s">
        <v>528</v>
      </c>
      <c r="G12391" s="67" t="s">
        <v>529</v>
      </c>
      <c r="H12391" s="68" t="s">
        <v>362</v>
      </c>
      <c r="I12391" s="69">
        <v>0</v>
      </c>
      <c r="J12391" s="69">
        <v>0</v>
      </c>
      <c r="K12391" s="91"/>
      <c r="L12391" s="91"/>
    </row>
    <row r="12392" spans="2:12" x14ac:dyDescent="0.25">
      <c r="B12392" s="67" t="s">
        <v>504</v>
      </c>
      <c r="C12392" s="67" t="s">
        <v>505</v>
      </c>
      <c r="D12392" s="68" t="s">
        <v>379</v>
      </c>
      <c r="E12392" s="67" t="s">
        <v>380</v>
      </c>
      <c r="F12392" s="68" t="s">
        <v>528</v>
      </c>
      <c r="G12392" s="67" t="s">
        <v>529</v>
      </c>
      <c r="H12392" s="68" t="s">
        <v>363</v>
      </c>
      <c r="I12392" s="69">
        <v>0.3296</v>
      </c>
      <c r="J12392" s="69">
        <v>8.2400000000000001E-2</v>
      </c>
      <c r="K12392" s="91"/>
      <c r="L12392" s="91"/>
    </row>
    <row r="12393" spans="2:12" x14ac:dyDescent="0.25">
      <c r="B12393" s="67" t="s">
        <v>504</v>
      </c>
      <c r="C12393" s="67" t="s">
        <v>505</v>
      </c>
      <c r="D12393" s="68" t="s">
        <v>379</v>
      </c>
      <c r="E12393" s="67" t="s">
        <v>380</v>
      </c>
      <c r="F12393" s="68" t="s">
        <v>528</v>
      </c>
      <c r="G12393" s="67" t="s">
        <v>529</v>
      </c>
      <c r="H12393" s="68" t="s">
        <v>364</v>
      </c>
      <c r="I12393" s="69">
        <v>0</v>
      </c>
      <c r="J12393" s="69">
        <v>0</v>
      </c>
      <c r="K12393" s="91"/>
      <c r="L12393" s="91"/>
    </row>
    <row r="12394" spans="2:12" x14ac:dyDescent="0.25">
      <c r="B12394" s="67" t="s">
        <v>504</v>
      </c>
      <c r="C12394" s="67" t="s">
        <v>505</v>
      </c>
      <c r="D12394" s="68" t="s">
        <v>379</v>
      </c>
      <c r="E12394" s="67" t="s">
        <v>380</v>
      </c>
      <c r="F12394" s="68" t="s">
        <v>528</v>
      </c>
      <c r="G12394" s="67" t="s">
        <v>529</v>
      </c>
      <c r="H12394" s="68" t="s">
        <v>362</v>
      </c>
      <c r="I12394" s="69">
        <v>75</v>
      </c>
      <c r="J12394" s="69">
        <v>30</v>
      </c>
      <c r="K12394" s="91"/>
      <c r="L12394" s="91"/>
    </row>
    <row r="12395" spans="2:12" x14ac:dyDescent="0.25">
      <c r="B12395" s="67" t="s">
        <v>504</v>
      </c>
      <c r="C12395" s="67" t="s">
        <v>505</v>
      </c>
      <c r="D12395" s="68" t="s">
        <v>379</v>
      </c>
      <c r="E12395" s="67" t="s">
        <v>380</v>
      </c>
      <c r="F12395" s="68" t="s">
        <v>528</v>
      </c>
      <c r="G12395" s="67" t="s">
        <v>529</v>
      </c>
      <c r="H12395" s="68" t="s">
        <v>363</v>
      </c>
      <c r="I12395" s="69">
        <v>75</v>
      </c>
      <c r="J12395" s="69">
        <v>62</v>
      </c>
      <c r="K12395" s="91"/>
      <c r="L12395" s="91"/>
    </row>
    <row r="12396" spans="2:12" x14ac:dyDescent="0.25">
      <c r="B12396" s="67" t="s">
        <v>504</v>
      </c>
      <c r="C12396" s="67" t="s">
        <v>505</v>
      </c>
      <c r="D12396" s="68" t="s">
        <v>379</v>
      </c>
      <c r="E12396" s="67" t="s">
        <v>380</v>
      </c>
      <c r="F12396" s="68" t="s">
        <v>528</v>
      </c>
      <c r="G12396" s="67" t="s">
        <v>529</v>
      </c>
      <c r="H12396" s="68" t="s">
        <v>364</v>
      </c>
      <c r="I12396" s="69">
        <v>58</v>
      </c>
      <c r="J12396" s="69">
        <v>65</v>
      </c>
      <c r="K12396" s="91"/>
      <c r="L12396" s="91"/>
    </row>
    <row r="12397" spans="2:12" x14ac:dyDescent="0.25">
      <c r="B12397" s="67" t="s">
        <v>504</v>
      </c>
      <c r="C12397" s="67" t="s">
        <v>505</v>
      </c>
      <c r="D12397" s="68" t="s">
        <v>379</v>
      </c>
      <c r="E12397" s="67" t="s">
        <v>380</v>
      </c>
      <c r="F12397" s="68" t="s">
        <v>528</v>
      </c>
      <c r="G12397" s="67" t="s">
        <v>529</v>
      </c>
      <c r="H12397" s="68" t="s">
        <v>362</v>
      </c>
      <c r="I12397" s="69">
        <v>0</v>
      </c>
      <c r="J12397" s="69">
        <v>0</v>
      </c>
      <c r="K12397" s="91"/>
      <c r="L12397" s="91"/>
    </row>
    <row r="12398" spans="2:12" x14ac:dyDescent="0.25">
      <c r="B12398" s="67" t="s">
        <v>504</v>
      </c>
      <c r="C12398" s="67" t="s">
        <v>505</v>
      </c>
      <c r="D12398" s="68" t="s">
        <v>379</v>
      </c>
      <c r="E12398" s="67" t="s">
        <v>380</v>
      </c>
      <c r="F12398" s="68" t="s">
        <v>528</v>
      </c>
      <c r="G12398" s="67" t="s">
        <v>529</v>
      </c>
      <c r="H12398" s="68" t="s">
        <v>363</v>
      </c>
      <c r="I12398" s="69">
        <v>0</v>
      </c>
      <c r="J12398" s="69">
        <v>0</v>
      </c>
      <c r="K12398" s="91"/>
      <c r="L12398" s="91"/>
    </row>
    <row r="12399" spans="2:12" x14ac:dyDescent="0.25">
      <c r="B12399" s="67" t="s">
        <v>504</v>
      </c>
      <c r="C12399" s="67" t="s">
        <v>505</v>
      </c>
      <c r="D12399" s="68" t="s">
        <v>379</v>
      </c>
      <c r="E12399" s="67" t="s">
        <v>380</v>
      </c>
      <c r="F12399" s="68" t="s">
        <v>528</v>
      </c>
      <c r="G12399" s="67" t="s">
        <v>529</v>
      </c>
      <c r="H12399" s="68" t="s">
        <v>364</v>
      </c>
      <c r="I12399" s="69">
        <v>0</v>
      </c>
      <c r="J12399" s="69">
        <v>0</v>
      </c>
      <c r="K12399" s="91"/>
      <c r="L12399" s="91"/>
    </row>
    <row r="12400" spans="2:12" x14ac:dyDescent="0.25">
      <c r="B12400" s="67" t="s">
        <v>504</v>
      </c>
      <c r="C12400" s="67" t="s">
        <v>505</v>
      </c>
      <c r="D12400" s="68" t="s">
        <v>379</v>
      </c>
      <c r="E12400" s="67" t="s">
        <v>380</v>
      </c>
      <c r="F12400" s="68" t="s">
        <v>528</v>
      </c>
      <c r="G12400" s="67" t="s">
        <v>529</v>
      </c>
      <c r="H12400" s="68" t="s">
        <v>363</v>
      </c>
      <c r="I12400" s="69">
        <v>0</v>
      </c>
      <c r="J12400" s="69">
        <v>0</v>
      </c>
      <c r="K12400" s="91"/>
      <c r="L12400" s="91"/>
    </row>
    <row r="12401" spans="2:12" x14ac:dyDescent="0.25">
      <c r="B12401" s="67" t="s">
        <v>504</v>
      </c>
      <c r="C12401" s="67" t="s">
        <v>505</v>
      </c>
      <c r="D12401" s="68" t="s">
        <v>379</v>
      </c>
      <c r="E12401" s="67" t="s">
        <v>380</v>
      </c>
      <c r="F12401" s="68" t="s">
        <v>528</v>
      </c>
      <c r="G12401" s="67" t="s">
        <v>529</v>
      </c>
      <c r="H12401" s="68" t="s">
        <v>362</v>
      </c>
      <c r="I12401" s="69">
        <v>25</v>
      </c>
      <c r="J12401" s="69">
        <v>10</v>
      </c>
      <c r="K12401" s="91"/>
      <c r="L12401" s="91"/>
    </row>
    <row r="12402" spans="2:12" x14ac:dyDescent="0.25">
      <c r="B12402" s="67" t="s">
        <v>504</v>
      </c>
      <c r="C12402" s="67" t="s">
        <v>505</v>
      </c>
      <c r="D12402" s="68" t="s">
        <v>379</v>
      </c>
      <c r="E12402" s="67" t="s">
        <v>380</v>
      </c>
      <c r="F12402" s="68" t="s">
        <v>528</v>
      </c>
      <c r="G12402" s="67" t="s">
        <v>529</v>
      </c>
      <c r="H12402" s="68" t="s">
        <v>363</v>
      </c>
      <c r="I12402" s="69">
        <v>29</v>
      </c>
      <c r="J12402" s="69">
        <v>0</v>
      </c>
      <c r="K12402" s="91"/>
      <c r="L12402" s="91"/>
    </row>
    <row r="12403" spans="2:12" x14ac:dyDescent="0.25">
      <c r="B12403" s="67" t="s">
        <v>504</v>
      </c>
      <c r="C12403" s="67" t="s">
        <v>505</v>
      </c>
      <c r="D12403" s="68" t="s">
        <v>379</v>
      </c>
      <c r="E12403" s="67" t="s">
        <v>380</v>
      </c>
      <c r="F12403" s="68" t="s">
        <v>528</v>
      </c>
      <c r="G12403" s="67" t="s">
        <v>529</v>
      </c>
      <c r="H12403" s="68" t="s">
        <v>362</v>
      </c>
      <c r="I12403" s="69">
        <v>20</v>
      </c>
      <c r="J12403" s="69">
        <v>50</v>
      </c>
      <c r="K12403" s="91"/>
      <c r="L12403" s="91"/>
    </row>
    <row r="12404" spans="2:12" x14ac:dyDescent="0.25">
      <c r="B12404" s="67" t="s">
        <v>504</v>
      </c>
      <c r="C12404" s="67" t="s">
        <v>505</v>
      </c>
      <c r="D12404" s="68" t="s">
        <v>379</v>
      </c>
      <c r="E12404" s="67" t="s">
        <v>380</v>
      </c>
      <c r="F12404" s="68" t="s">
        <v>528</v>
      </c>
      <c r="G12404" s="67" t="s">
        <v>529</v>
      </c>
      <c r="H12404" s="68" t="s">
        <v>363</v>
      </c>
      <c r="I12404" s="69">
        <v>111</v>
      </c>
      <c r="J12404" s="69">
        <v>243</v>
      </c>
      <c r="K12404" s="91"/>
      <c r="L12404" s="91"/>
    </row>
    <row r="12405" spans="2:12" x14ac:dyDescent="0.25">
      <c r="B12405" s="67" t="s">
        <v>504</v>
      </c>
      <c r="C12405" s="67" t="s">
        <v>505</v>
      </c>
      <c r="D12405" s="68" t="s">
        <v>379</v>
      </c>
      <c r="E12405" s="67" t="s">
        <v>380</v>
      </c>
      <c r="F12405" s="68" t="s">
        <v>528</v>
      </c>
      <c r="G12405" s="67" t="s">
        <v>529</v>
      </c>
      <c r="H12405" s="68" t="s">
        <v>364</v>
      </c>
      <c r="I12405" s="69">
        <v>19</v>
      </c>
      <c r="J12405" s="69">
        <v>28</v>
      </c>
      <c r="K12405" s="91"/>
      <c r="L12405" s="91"/>
    </row>
    <row r="12406" spans="2:12" x14ac:dyDescent="0.25">
      <c r="B12406" s="67" t="s">
        <v>504</v>
      </c>
      <c r="C12406" s="67" t="s">
        <v>505</v>
      </c>
      <c r="D12406" s="68" t="s">
        <v>379</v>
      </c>
      <c r="E12406" s="67" t="s">
        <v>380</v>
      </c>
      <c r="F12406" s="68" t="s">
        <v>528</v>
      </c>
      <c r="G12406" s="67" t="s">
        <v>529</v>
      </c>
      <c r="H12406" s="68" t="s">
        <v>362</v>
      </c>
      <c r="I12406" s="69">
        <v>35</v>
      </c>
      <c r="J12406" s="69">
        <v>30</v>
      </c>
      <c r="K12406" s="91"/>
      <c r="L12406" s="91"/>
    </row>
    <row r="12407" spans="2:12" x14ac:dyDescent="0.25">
      <c r="B12407" s="67" t="s">
        <v>504</v>
      </c>
      <c r="C12407" s="67" t="s">
        <v>505</v>
      </c>
      <c r="D12407" s="68" t="s">
        <v>379</v>
      </c>
      <c r="E12407" s="67" t="s">
        <v>380</v>
      </c>
      <c r="F12407" s="68" t="s">
        <v>528</v>
      </c>
      <c r="G12407" s="67" t="s">
        <v>529</v>
      </c>
      <c r="H12407" s="68" t="s">
        <v>363</v>
      </c>
      <c r="I12407" s="69">
        <v>15</v>
      </c>
      <c r="J12407" s="69">
        <v>0</v>
      </c>
      <c r="K12407" s="91"/>
      <c r="L12407" s="91"/>
    </row>
    <row r="12408" spans="2:12" x14ac:dyDescent="0.25">
      <c r="B12408" s="67" t="s">
        <v>504</v>
      </c>
      <c r="C12408" s="67" t="s">
        <v>505</v>
      </c>
      <c r="D12408" s="68" t="s">
        <v>379</v>
      </c>
      <c r="E12408" s="67" t="s">
        <v>380</v>
      </c>
      <c r="F12408" s="68" t="s">
        <v>528</v>
      </c>
      <c r="G12408" s="67" t="s">
        <v>529</v>
      </c>
      <c r="H12408" s="68" t="s">
        <v>364</v>
      </c>
      <c r="I12408" s="69">
        <v>18</v>
      </c>
      <c r="J12408" s="69">
        <v>6</v>
      </c>
      <c r="K12408" s="91"/>
      <c r="L12408" s="91"/>
    </row>
    <row r="12409" spans="2:12" x14ac:dyDescent="0.25">
      <c r="B12409" s="67" t="s">
        <v>504</v>
      </c>
      <c r="C12409" s="67" t="s">
        <v>505</v>
      </c>
      <c r="D12409" s="68" t="s">
        <v>379</v>
      </c>
      <c r="E12409" s="67" t="s">
        <v>380</v>
      </c>
      <c r="F12409" s="68" t="s">
        <v>528</v>
      </c>
      <c r="G12409" s="67" t="s">
        <v>529</v>
      </c>
      <c r="H12409" s="68" t="s">
        <v>362</v>
      </c>
      <c r="I12409" s="69">
        <v>0</v>
      </c>
      <c r="J12409" s="69">
        <v>0</v>
      </c>
      <c r="K12409" s="91"/>
      <c r="L12409" s="91"/>
    </row>
    <row r="12410" spans="2:12" x14ac:dyDescent="0.25">
      <c r="B12410" s="67" t="s">
        <v>504</v>
      </c>
      <c r="C12410" s="67" t="s">
        <v>505</v>
      </c>
      <c r="D12410" s="68" t="s">
        <v>379</v>
      </c>
      <c r="E12410" s="67" t="s">
        <v>380</v>
      </c>
      <c r="F12410" s="68" t="s">
        <v>528</v>
      </c>
      <c r="G12410" s="67" t="s">
        <v>529</v>
      </c>
      <c r="H12410" s="68" t="s">
        <v>363</v>
      </c>
      <c r="I12410" s="69">
        <v>0</v>
      </c>
      <c r="J12410" s="69">
        <v>0</v>
      </c>
      <c r="K12410" s="91"/>
      <c r="L12410" s="91"/>
    </row>
    <row r="12411" spans="2:12" x14ac:dyDescent="0.25">
      <c r="B12411" s="67" t="s">
        <v>504</v>
      </c>
      <c r="C12411" s="67" t="s">
        <v>505</v>
      </c>
      <c r="D12411" s="68" t="s">
        <v>379</v>
      </c>
      <c r="E12411" s="67" t="s">
        <v>380</v>
      </c>
      <c r="F12411" s="68" t="s">
        <v>528</v>
      </c>
      <c r="G12411" s="67" t="s">
        <v>529</v>
      </c>
      <c r="H12411" s="68" t="s">
        <v>362</v>
      </c>
      <c r="I12411" s="69">
        <v>0</v>
      </c>
      <c r="J12411" s="69">
        <v>20</v>
      </c>
      <c r="K12411" s="91"/>
      <c r="L12411" s="91"/>
    </row>
    <row r="12412" spans="2:12" x14ac:dyDescent="0.25">
      <c r="B12412" s="67" t="s">
        <v>504</v>
      </c>
      <c r="C12412" s="67" t="s">
        <v>505</v>
      </c>
      <c r="D12412" s="68" t="s">
        <v>379</v>
      </c>
      <c r="E12412" s="67" t="s">
        <v>380</v>
      </c>
      <c r="F12412" s="68" t="s">
        <v>528</v>
      </c>
      <c r="G12412" s="67" t="s">
        <v>529</v>
      </c>
      <c r="H12412" s="68" t="s">
        <v>363</v>
      </c>
      <c r="I12412" s="69">
        <v>12</v>
      </c>
      <c r="J12412" s="69">
        <v>6</v>
      </c>
      <c r="K12412" s="91"/>
      <c r="L12412" s="91"/>
    </row>
    <row r="12413" spans="2:12" x14ac:dyDescent="0.25">
      <c r="B12413" s="67" t="s">
        <v>504</v>
      </c>
      <c r="C12413" s="67" t="s">
        <v>505</v>
      </c>
      <c r="D12413" s="68" t="s">
        <v>379</v>
      </c>
      <c r="E12413" s="67" t="s">
        <v>380</v>
      </c>
      <c r="F12413" s="68" t="s">
        <v>528</v>
      </c>
      <c r="G12413" s="67" t="s">
        <v>529</v>
      </c>
      <c r="H12413" s="68" t="s">
        <v>364</v>
      </c>
      <c r="I12413" s="69">
        <v>0</v>
      </c>
      <c r="J12413" s="69">
        <v>0</v>
      </c>
      <c r="K12413" s="91"/>
      <c r="L12413" s="91"/>
    </row>
    <row r="12414" spans="2:12" x14ac:dyDescent="0.25">
      <c r="B12414" s="67" t="s">
        <v>504</v>
      </c>
      <c r="C12414" s="67" t="s">
        <v>505</v>
      </c>
      <c r="D12414" s="68" t="s">
        <v>379</v>
      </c>
      <c r="E12414" s="67" t="s">
        <v>380</v>
      </c>
      <c r="F12414" s="68" t="s">
        <v>528</v>
      </c>
      <c r="G12414" s="67" t="s">
        <v>529</v>
      </c>
      <c r="H12414" s="68" t="s">
        <v>362</v>
      </c>
      <c r="I12414" s="69">
        <v>9</v>
      </c>
      <c r="J12414" s="69">
        <v>9</v>
      </c>
      <c r="K12414" s="91"/>
      <c r="L12414" s="91"/>
    </row>
    <row r="12415" spans="2:12" x14ac:dyDescent="0.25">
      <c r="B12415" s="67" t="s">
        <v>504</v>
      </c>
      <c r="C12415" s="67" t="s">
        <v>505</v>
      </c>
      <c r="D12415" s="68" t="s">
        <v>379</v>
      </c>
      <c r="E12415" s="67" t="s">
        <v>380</v>
      </c>
      <c r="F12415" s="68" t="s">
        <v>528</v>
      </c>
      <c r="G12415" s="67" t="s">
        <v>529</v>
      </c>
      <c r="H12415" s="68" t="s">
        <v>362</v>
      </c>
      <c r="I12415" s="69">
        <v>90</v>
      </c>
      <c r="J12415" s="69">
        <v>147</v>
      </c>
      <c r="K12415" s="91"/>
      <c r="L12415" s="91"/>
    </row>
    <row r="12416" spans="2:12" x14ac:dyDescent="0.25">
      <c r="B12416" s="67" t="s">
        <v>504</v>
      </c>
      <c r="C12416" s="67" t="s">
        <v>505</v>
      </c>
      <c r="D12416" s="68" t="s">
        <v>379</v>
      </c>
      <c r="E12416" s="67" t="s">
        <v>380</v>
      </c>
      <c r="F12416" s="68" t="s">
        <v>528</v>
      </c>
      <c r="G12416" s="67" t="s">
        <v>529</v>
      </c>
      <c r="H12416" s="68" t="s">
        <v>363</v>
      </c>
      <c r="I12416" s="69">
        <v>187</v>
      </c>
      <c r="J12416" s="69">
        <v>297</v>
      </c>
      <c r="K12416" s="91"/>
      <c r="L12416" s="91"/>
    </row>
    <row r="12417" spans="2:12" x14ac:dyDescent="0.25">
      <c r="B12417" s="67" t="s">
        <v>504</v>
      </c>
      <c r="C12417" s="67" t="s">
        <v>505</v>
      </c>
      <c r="D12417" s="68" t="s">
        <v>379</v>
      </c>
      <c r="E12417" s="67" t="s">
        <v>380</v>
      </c>
      <c r="F12417" s="68" t="s">
        <v>528</v>
      </c>
      <c r="G12417" s="67" t="s">
        <v>529</v>
      </c>
      <c r="H12417" s="68" t="s">
        <v>364</v>
      </c>
      <c r="I12417" s="69">
        <v>18</v>
      </c>
      <c r="J12417" s="69">
        <v>0</v>
      </c>
      <c r="K12417" s="91"/>
      <c r="L12417" s="91"/>
    </row>
    <row r="12418" spans="2:12" x14ac:dyDescent="0.25">
      <c r="B12418" s="67" t="s">
        <v>504</v>
      </c>
      <c r="C12418" s="67" t="s">
        <v>505</v>
      </c>
      <c r="D12418" s="68" t="s">
        <v>379</v>
      </c>
      <c r="E12418" s="67" t="s">
        <v>380</v>
      </c>
      <c r="F12418" s="68" t="s">
        <v>528</v>
      </c>
      <c r="G12418" s="67" t="s">
        <v>529</v>
      </c>
      <c r="H12418" s="68" t="s">
        <v>362</v>
      </c>
      <c r="I12418" s="69">
        <v>0</v>
      </c>
      <c r="J12418" s="69">
        <v>0</v>
      </c>
      <c r="K12418" s="91"/>
      <c r="L12418" s="91"/>
    </row>
    <row r="12419" spans="2:12" x14ac:dyDescent="0.25">
      <c r="B12419" s="67" t="s">
        <v>504</v>
      </c>
      <c r="C12419" s="67" t="s">
        <v>505</v>
      </c>
      <c r="D12419" s="68" t="s">
        <v>379</v>
      </c>
      <c r="E12419" s="67" t="s">
        <v>380</v>
      </c>
      <c r="F12419" s="68" t="s">
        <v>528</v>
      </c>
      <c r="G12419" s="67" t="s">
        <v>529</v>
      </c>
      <c r="H12419" s="68" t="s">
        <v>363</v>
      </c>
      <c r="I12419" s="69">
        <v>0</v>
      </c>
      <c r="J12419" s="69">
        <v>0</v>
      </c>
      <c r="K12419" s="91"/>
      <c r="L12419" s="91"/>
    </row>
    <row r="12420" spans="2:12" x14ac:dyDescent="0.25">
      <c r="B12420" s="67" t="s">
        <v>504</v>
      </c>
      <c r="C12420" s="67" t="s">
        <v>505</v>
      </c>
      <c r="D12420" s="68" t="s">
        <v>379</v>
      </c>
      <c r="E12420" s="67" t="s">
        <v>380</v>
      </c>
      <c r="F12420" s="68" t="s">
        <v>528</v>
      </c>
      <c r="G12420" s="67" t="s">
        <v>529</v>
      </c>
      <c r="H12420" s="68" t="s">
        <v>364</v>
      </c>
      <c r="I12420" s="69">
        <v>0</v>
      </c>
      <c r="J12420" s="69">
        <v>0</v>
      </c>
      <c r="K12420" s="91"/>
      <c r="L12420" s="91"/>
    </row>
    <row r="12421" spans="2:12" x14ac:dyDescent="0.25">
      <c r="B12421" s="67" t="s">
        <v>504</v>
      </c>
      <c r="C12421" s="67" t="s">
        <v>505</v>
      </c>
      <c r="D12421" s="68" t="s">
        <v>379</v>
      </c>
      <c r="E12421" s="67" t="s">
        <v>380</v>
      </c>
      <c r="F12421" s="68" t="s">
        <v>528</v>
      </c>
      <c r="G12421" s="67" t="s">
        <v>529</v>
      </c>
      <c r="H12421" s="68" t="s">
        <v>362</v>
      </c>
      <c r="I12421" s="69">
        <v>109</v>
      </c>
      <c r="J12421" s="69">
        <v>231</v>
      </c>
      <c r="K12421" s="91"/>
      <c r="L12421" s="91"/>
    </row>
    <row r="12422" spans="2:12" x14ac:dyDescent="0.25">
      <c r="B12422" s="67" t="s">
        <v>504</v>
      </c>
      <c r="C12422" s="67" t="s">
        <v>505</v>
      </c>
      <c r="D12422" s="68" t="s">
        <v>379</v>
      </c>
      <c r="E12422" s="67" t="s">
        <v>380</v>
      </c>
      <c r="F12422" s="68" t="s">
        <v>528</v>
      </c>
      <c r="G12422" s="67" t="s">
        <v>529</v>
      </c>
      <c r="H12422" s="68" t="s">
        <v>363</v>
      </c>
      <c r="I12422" s="69">
        <v>197</v>
      </c>
      <c r="J12422" s="69">
        <v>301</v>
      </c>
      <c r="K12422" s="91"/>
      <c r="L12422" s="91"/>
    </row>
    <row r="12423" spans="2:12" x14ac:dyDescent="0.25">
      <c r="B12423" s="67" t="s">
        <v>504</v>
      </c>
      <c r="C12423" s="67" t="s">
        <v>505</v>
      </c>
      <c r="D12423" s="68" t="s">
        <v>379</v>
      </c>
      <c r="E12423" s="67" t="s">
        <v>380</v>
      </c>
      <c r="F12423" s="68" t="s">
        <v>528</v>
      </c>
      <c r="G12423" s="67" t="s">
        <v>529</v>
      </c>
      <c r="H12423" s="68" t="s">
        <v>364</v>
      </c>
      <c r="I12423" s="69">
        <v>212</v>
      </c>
      <c r="J12423" s="69">
        <v>250</v>
      </c>
      <c r="K12423" s="91"/>
      <c r="L12423" s="91"/>
    </row>
    <row r="12424" spans="2:12" x14ac:dyDescent="0.25">
      <c r="B12424" s="67" t="s">
        <v>504</v>
      </c>
      <c r="C12424" s="67" t="s">
        <v>505</v>
      </c>
      <c r="D12424" s="68" t="s">
        <v>379</v>
      </c>
      <c r="E12424" s="67" t="s">
        <v>380</v>
      </c>
      <c r="F12424" s="68" t="s">
        <v>528</v>
      </c>
      <c r="G12424" s="67" t="s">
        <v>529</v>
      </c>
      <c r="H12424" s="68" t="s">
        <v>362</v>
      </c>
      <c r="I12424" s="69">
        <v>0</v>
      </c>
      <c r="J12424" s="69">
        <v>0</v>
      </c>
      <c r="K12424" s="91"/>
      <c r="L12424" s="91"/>
    </row>
    <row r="12425" spans="2:12" x14ac:dyDescent="0.25">
      <c r="B12425" s="67" t="s">
        <v>504</v>
      </c>
      <c r="C12425" s="67" t="s">
        <v>505</v>
      </c>
      <c r="D12425" s="68" t="s">
        <v>379</v>
      </c>
      <c r="E12425" s="67" t="s">
        <v>380</v>
      </c>
      <c r="F12425" s="68" t="s">
        <v>528</v>
      </c>
      <c r="G12425" s="67" t="s">
        <v>529</v>
      </c>
      <c r="H12425" s="68" t="s">
        <v>363</v>
      </c>
      <c r="I12425" s="69">
        <v>0</v>
      </c>
      <c r="J12425" s="69">
        <v>0</v>
      </c>
      <c r="K12425" s="91"/>
      <c r="L12425" s="91"/>
    </row>
    <row r="12426" spans="2:12" x14ac:dyDescent="0.25">
      <c r="B12426" s="67" t="s">
        <v>504</v>
      </c>
      <c r="C12426" s="67" t="s">
        <v>505</v>
      </c>
      <c r="D12426" s="68" t="s">
        <v>379</v>
      </c>
      <c r="E12426" s="67" t="s">
        <v>380</v>
      </c>
      <c r="F12426" s="68" t="s">
        <v>528</v>
      </c>
      <c r="G12426" s="67" t="s">
        <v>529</v>
      </c>
      <c r="H12426" s="68" t="s">
        <v>364</v>
      </c>
      <c r="I12426" s="69">
        <v>0</v>
      </c>
      <c r="J12426" s="69">
        <v>0</v>
      </c>
      <c r="K12426" s="91"/>
      <c r="L12426" s="91"/>
    </row>
    <row r="12427" spans="2:12" x14ac:dyDescent="0.25">
      <c r="B12427" s="67" t="s">
        <v>504</v>
      </c>
      <c r="C12427" s="67" t="s">
        <v>505</v>
      </c>
      <c r="D12427" s="68" t="s">
        <v>379</v>
      </c>
      <c r="E12427" s="67" t="s">
        <v>380</v>
      </c>
      <c r="F12427" s="68" t="s">
        <v>528</v>
      </c>
      <c r="G12427" s="67" t="s">
        <v>529</v>
      </c>
      <c r="H12427" s="68" t="s">
        <v>362</v>
      </c>
      <c r="I12427" s="69">
        <v>0</v>
      </c>
      <c r="J12427" s="69">
        <v>0</v>
      </c>
      <c r="K12427" s="91"/>
      <c r="L12427" s="91"/>
    </row>
    <row r="12428" spans="2:12" x14ac:dyDescent="0.25">
      <c r="B12428" s="67" t="s">
        <v>504</v>
      </c>
      <c r="C12428" s="67" t="s">
        <v>505</v>
      </c>
      <c r="D12428" s="68" t="s">
        <v>379</v>
      </c>
      <c r="E12428" s="67" t="s">
        <v>380</v>
      </c>
      <c r="F12428" s="68" t="s">
        <v>528</v>
      </c>
      <c r="G12428" s="67" t="s">
        <v>529</v>
      </c>
      <c r="H12428" s="68" t="s">
        <v>363</v>
      </c>
      <c r="I12428" s="69">
        <v>0</v>
      </c>
      <c r="J12428" s="69">
        <v>0</v>
      </c>
      <c r="K12428" s="91"/>
      <c r="L12428" s="91"/>
    </row>
    <row r="12429" spans="2:12" x14ac:dyDescent="0.25">
      <c r="B12429" s="67" t="s">
        <v>504</v>
      </c>
      <c r="C12429" s="67" t="s">
        <v>505</v>
      </c>
      <c r="D12429" s="68" t="s">
        <v>379</v>
      </c>
      <c r="E12429" s="67" t="s">
        <v>380</v>
      </c>
      <c r="F12429" s="68" t="s">
        <v>528</v>
      </c>
      <c r="G12429" s="67" t="s">
        <v>529</v>
      </c>
      <c r="H12429" s="68" t="s">
        <v>364</v>
      </c>
      <c r="I12429" s="69">
        <v>0</v>
      </c>
      <c r="J12429" s="69">
        <v>0</v>
      </c>
      <c r="K12429" s="91"/>
      <c r="L12429" s="91"/>
    </row>
    <row r="12430" spans="2:12" x14ac:dyDescent="0.25">
      <c r="B12430" s="67" t="s">
        <v>504</v>
      </c>
      <c r="C12430" s="67" t="s">
        <v>505</v>
      </c>
      <c r="D12430" s="68" t="s">
        <v>379</v>
      </c>
      <c r="E12430" s="67" t="s">
        <v>380</v>
      </c>
      <c r="F12430" s="68" t="s">
        <v>528</v>
      </c>
      <c r="G12430" s="67" t="s">
        <v>529</v>
      </c>
      <c r="H12430" s="68" t="s">
        <v>362</v>
      </c>
      <c r="I12430" s="69">
        <v>28</v>
      </c>
      <c r="J12430" s="69">
        <v>56</v>
      </c>
      <c r="K12430" s="91"/>
      <c r="L12430" s="91"/>
    </row>
    <row r="12431" spans="2:12" x14ac:dyDescent="0.25">
      <c r="B12431" s="67" t="s">
        <v>504</v>
      </c>
      <c r="C12431" s="67" t="s">
        <v>505</v>
      </c>
      <c r="D12431" s="68" t="s">
        <v>379</v>
      </c>
      <c r="E12431" s="67" t="s">
        <v>380</v>
      </c>
      <c r="F12431" s="68" t="s">
        <v>528</v>
      </c>
      <c r="G12431" s="67" t="s">
        <v>529</v>
      </c>
      <c r="H12431" s="68" t="s">
        <v>363</v>
      </c>
      <c r="I12431" s="69">
        <v>43</v>
      </c>
      <c r="J12431" s="69">
        <v>72</v>
      </c>
      <c r="K12431" s="91"/>
      <c r="L12431" s="91"/>
    </row>
    <row r="12432" spans="2:12" x14ac:dyDescent="0.25">
      <c r="B12432" s="67" t="s">
        <v>504</v>
      </c>
      <c r="C12432" s="67" t="s">
        <v>505</v>
      </c>
      <c r="D12432" s="68" t="s">
        <v>379</v>
      </c>
      <c r="E12432" s="67" t="s">
        <v>380</v>
      </c>
      <c r="F12432" s="68" t="s">
        <v>528</v>
      </c>
      <c r="G12432" s="67" t="s">
        <v>529</v>
      </c>
      <c r="H12432" s="68" t="s">
        <v>364</v>
      </c>
      <c r="I12432" s="69">
        <v>0</v>
      </c>
      <c r="J12432" s="69">
        <v>5</v>
      </c>
      <c r="K12432" s="91"/>
      <c r="L12432" s="91"/>
    </row>
    <row r="12433" spans="2:12" x14ac:dyDescent="0.25">
      <c r="B12433" s="67" t="s">
        <v>504</v>
      </c>
      <c r="C12433" s="67" t="s">
        <v>505</v>
      </c>
      <c r="D12433" s="68" t="s">
        <v>379</v>
      </c>
      <c r="E12433" s="67" t="s">
        <v>380</v>
      </c>
      <c r="F12433" s="68" t="s">
        <v>528</v>
      </c>
      <c r="G12433" s="67" t="s">
        <v>529</v>
      </c>
      <c r="H12433" s="68" t="s">
        <v>362</v>
      </c>
      <c r="I12433" s="69">
        <v>0</v>
      </c>
      <c r="J12433" s="69">
        <v>0</v>
      </c>
      <c r="K12433" s="91"/>
      <c r="L12433" s="91"/>
    </row>
    <row r="12434" spans="2:12" x14ac:dyDescent="0.25">
      <c r="B12434" s="67" t="s">
        <v>504</v>
      </c>
      <c r="C12434" s="67" t="s">
        <v>505</v>
      </c>
      <c r="D12434" s="68" t="s">
        <v>379</v>
      </c>
      <c r="E12434" s="67" t="s">
        <v>380</v>
      </c>
      <c r="F12434" s="68" t="s">
        <v>528</v>
      </c>
      <c r="G12434" s="67" t="s">
        <v>529</v>
      </c>
      <c r="H12434" s="68" t="s">
        <v>363</v>
      </c>
      <c r="I12434" s="69">
        <v>0</v>
      </c>
      <c r="J12434" s="69">
        <v>0</v>
      </c>
      <c r="K12434" s="91"/>
      <c r="L12434" s="91"/>
    </row>
    <row r="12435" spans="2:12" x14ac:dyDescent="0.25">
      <c r="B12435" s="67" t="s">
        <v>504</v>
      </c>
      <c r="C12435" s="67" t="s">
        <v>505</v>
      </c>
      <c r="D12435" s="68" t="s">
        <v>379</v>
      </c>
      <c r="E12435" s="67" t="s">
        <v>380</v>
      </c>
      <c r="F12435" s="68" t="s">
        <v>528</v>
      </c>
      <c r="G12435" s="67" t="s">
        <v>529</v>
      </c>
      <c r="H12435" s="68" t="s">
        <v>364</v>
      </c>
      <c r="I12435" s="69">
        <v>0</v>
      </c>
      <c r="J12435" s="69">
        <v>0</v>
      </c>
      <c r="K12435" s="91"/>
      <c r="L12435" s="91"/>
    </row>
    <row r="12436" spans="2:12" x14ac:dyDescent="0.25">
      <c r="B12436" s="67" t="s">
        <v>504</v>
      </c>
      <c r="C12436" s="67" t="s">
        <v>505</v>
      </c>
      <c r="D12436" s="68" t="s">
        <v>379</v>
      </c>
      <c r="E12436" s="67" t="s">
        <v>380</v>
      </c>
      <c r="F12436" s="68" t="s">
        <v>528</v>
      </c>
      <c r="G12436" s="67" t="s">
        <v>529</v>
      </c>
      <c r="H12436" s="68" t="s">
        <v>362</v>
      </c>
      <c r="I12436" s="69">
        <v>0</v>
      </c>
      <c r="J12436" s="69">
        <v>0</v>
      </c>
      <c r="K12436" s="91"/>
      <c r="L12436" s="91"/>
    </row>
    <row r="12437" spans="2:12" x14ac:dyDescent="0.25">
      <c r="B12437" s="67" t="s">
        <v>504</v>
      </c>
      <c r="C12437" s="67" t="s">
        <v>505</v>
      </c>
      <c r="D12437" s="68" t="s">
        <v>379</v>
      </c>
      <c r="E12437" s="67" t="s">
        <v>380</v>
      </c>
      <c r="F12437" s="68" t="s">
        <v>528</v>
      </c>
      <c r="G12437" s="67" t="s">
        <v>529</v>
      </c>
      <c r="H12437" s="68" t="s">
        <v>363</v>
      </c>
      <c r="I12437" s="69">
        <v>0</v>
      </c>
      <c r="J12437" s="69">
        <v>0</v>
      </c>
      <c r="K12437" s="91"/>
      <c r="L12437" s="91"/>
    </row>
    <row r="12438" spans="2:12" x14ac:dyDescent="0.25">
      <c r="B12438" s="67" t="s">
        <v>504</v>
      </c>
      <c r="C12438" s="67" t="s">
        <v>505</v>
      </c>
      <c r="D12438" s="68" t="s">
        <v>379</v>
      </c>
      <c r="E12438" s="67" t="s">
        <v>380</v>
      </c>
      <c r="F12438" s="68" t="s">
        <v>528</v>
      </c>
      <c r="G12438" s="67" t="s">
        <v>529</v>
      </c>
      <c r="H12438" s="68" t="s">
        <v>364</v>
      </c>
      <c r="I12438" s="69">
        <v>0</v>
      </c>
      <c r="J12438" s="69">
        <v>0</v>
      </c>
      <c r="K12438" s="91"/>
      <c r="L12438" s="91"/>
    </row>
    <row r="12439" spans="2:12" x14ac:dyDescent="0.25">
      <c r="B12439" s="67" t="s">
        <v>504</v>
      </c>
      <c r="C12439" s="67" t="s">
        <v>505</v>
      </c>
      <c r="D12439" s="68" t="s">
        <v>379</v>
      </c>
      <c r="E12439" s="67" t="s">
        <v>380</v>
      </c>
      <c r="F12439" s="68" t="s">
        <v>528</v>
      </c>
      <c r="G12439" s="67" t="s">
        <v>529</v>
      </c>
      <c r="H12439" s="68" t="s">
        <v>362</v>
      </c>
      <c r="I12439" s="69">
        <v>6</v>
      </c>
      <c r="J12439" s="69">
        <v>26</v>
      </c>
      <c r="K12439" s="91"/>
      <c r="L12439" s="91"/>
    </row>
    <row r="12440" spans="2:12" x14ac:dyDescent="0.25">
      <c r="B12440" s="67" t="s">
        <v>504</v>
      </c>
      <c r="C12440" s="67" t="s">
        <v>505</v>
      </c>
      <c r="D12440" s="68" t="s">
        <v>379</v>
      </c>
      <c r="E12440" s="67" t="s">
        <v>380</v>
      </c>
      <c r="F12440" s="68" t="s">
        <v>528</v>
      </c>
      <c r="G12440" s="67" t="s">
        <v>529</v>
      </c>
      <c r="H12440" s="68" t="s">
        <v>363</v>
      </c>
      <c r="I12440" s="69">
        <v>68</v>
      </c>
      <c r="J12440" s="69">
        <v>143</v>
      </c>
      <c r="K12440" s="91"/>
      <c r="L12440" s="91"/>
    </row>
    <row r="12441" spans="2:12" x14ac:dyDescent="0.25">
      <c r="B12441" s="67" t="s">
        <v>504</v>
      </c>
      <c r="C12441" s="67" t="s">
        <v>505</v>
      </c>
      <c r="D12441" s="68" t="s">
        <v>379</v>
      </c>
      <c r="E12441" s="67" t="s">
        <v>380</v>
      </c>
      <c r="F12441" s="68" t="s">
        <v>528</v>
      </c>
      <c r="G12441" s="67" t="s">
        <v>529</v>
      </c>
      <c r="H12441" s="68" t="s">
        <v>364</v>
      </c>
      <c r="I12441" s="69">
        <v>75</v>
      </c>
      <c r="J12441" s="69">
        <v>85</v>
      </c>
      <c r="K12441" s="91"/>
      <c r="L12441" s="91"/>
    </row>
    <row r="12442" spans="2:12" x14ac:dyDescent="0.25">
      <c r="B12442" s="67" t="s">
        <v>504</v>
      </c>
      <c r="C12442" s="67" t="s">
        <v>505</v>
      </c>
      <c r="D12442" s="68" t="s">
        <v>379</v>
      </c>
      <c r="E12442" s="67" t="s">
        <v>380</v>
      </c>
      <c r="F12442" s="68" t="s">
        <v>528</v>
      </c>
      <c r="G12442" s="67" t="s">
        <v>529</v>
      </c>
      <c r="H12442" s="68" t="s">
        <v>363</v>
      </c>
      <c r="I12442" s="69">
        <v>0</v>
      </c>
      <c r="J12442" s="69">
        <v>0</v>
      </c>
      <c r="K12442" s="91"/>
      <c r="L12442" s="91"/>
    </row>
    <row r="12443" spans="2:12" x14ac:dyDescent="0.25">
      <c r="B12443" s="67" t="s">
        <v>504</v>
      </c>
      <c r="C12443" s="67" t="s">
        <v>505</v>
      </c>
      <c r="D12443" s="68" t="s">
        <v>379</v>
      </c>
      <c r="E12443" s="67" t="s">
        <v>380</v>
      </c>
      <c r="F12443" s="68" t="s">
        <v>528</v>
      </c>
      <c r="G12443" s="67" t="s">
        <v>529</v>
      </c>
      <c r="H12443" s="68" t="s">
        <v>363</v>
      </c>
      <c r="I12443" s="69">
        <v>0</v>
      </c>
      <c r="J12443" s="69">
        <v>0</v>
      </c>
      <c r="K12443" s="91"/>
      <c r="L12443" s="91"/>
    </row>
    <row r="12444" spans="2:12" x14ac:dyDescent="0.25">
      <c r="B12444" s="67" t="s">
        <v>504</v>
      </c>
      <c r="C12444" s="67" t="s">
        <v>505</v>
      </c>
      <c r="D12444" s="68" t="s">
        <v>379</v>
      </c>
      <c r="E12444" s="67" t="s">
        <v>380</v>
      </c>
      <c r="F12444" s="68" t="s">
        <v>528</v>
      </c>
      <c r="G12444" s="67" t="s">
        <v>529</v>
      </c>
      <c r="H12444" s="68" t="s">
        <v>362</v>
      </c>
      <c r="I12444" s="69">
        <v>0</v>
      </c>
      <c r="J12444" s="69">
        <v>0</v>
      </c>
      <c r="K12444" s="91"/>
      <c r="L12444" s="91"/>
    </row>
    <row r="12445" spans="2:12" x14ac:dyDescent="0.25">
      <c r="B12445" s="67" t="s">
        <v>504</v>
      </c>
      <c r="C12445" s="67" t="s">
        <v>505</v>
      </c>
      <c r="D12445" s="68" t="s">
        <v>379</v>
      </c>
      <c r="E12445" s="67" t="s">
        <v>380</v>
      </c>
      <c r="F12445" s="68" t="s">
        <v>528</v>
      </c>
      <c r="G12445" s="67" t="s">
        <v>529</v>
      </c>
      <c r="H12445" s="68" t="s">
        <v>363</v>
      </c>
      <c r="I12445" s="69">
        <v>0</v>
      </c>
      <c r="J12445" s="69">
        <v>0</v>
      </c>
      <c r="K12445" s="91"/>
      <c r="L12445" s="91"/>
    </row>
    <row r="12446" spans="2:12" x14ac:dyDescent="0.25">
      <c r="B12446" s="67" t="s">
        <v>504</v>
      </c>
      <c r="C12446" s="67" t="s">
        <v>505</v>
      </c>
      <c r="D12446" s="68" t="s">
        <v>379</v>
      </c>
      <c r="E12446" s="67" t="s">
        <v>380</v>
      </c>
      <c r="F12446" s="68" t="s">
        <v>530</v>
      </c>
      <c r="G12446" s="67" t="s">
        <v>531</v>
      </c>
      <c r="H12446" s="68" t="s">
        <v>363</v>
      </c>
      <c r="I12446" s="69">
        <v>0</v>
      </c>
      <c r="J12446" s="69">
        <v>0</v>
      </c>
      <c r="K12446" s="91"/>
      <c r="L12446" s="91"/>
    </row>
    <row r="12447" spans="2:12" x14ac:dyDescent="0.25">
      <c r="B12447" s="67" t="s">
        <v>504</v>
      </c>
      <c r="C12447" s="67" t="s">
        <v>505</v>
      </c>
      <c r="D12447" s="68" t="s">
        <v>379</v>
      </c>
      <c r="E12447" s="67" t="s">
        <v>380</v>
      </c>
      <c r="F12447" s="68" t="s">
        <v>530</v>
      </c>
      <c r="G12447" s="67" t="s">
        <v>531</v>
      </c>
      <c r="H12447" s="68" t="s">
        <v>362</v>
      </c>
      <c r="I12447" s="69">
        <v>0</v>
      </c>
      <c r="J12447" s="69">
        <v>0</v>
      </c>
      <c r="K12447" s="91"/>
      <c r="L12447" s="91"/>
    </row>
    <row r="12448" spans="2:12" x14ac:dyDescent="0.25">
      <c r="B12448" s="67" t="s">
        <v>504</v>
      </c>
      <c r="C12448" s="67" t="s">
        <v>505</v>
      </c>
      <c r="D12448" s="68" t="s">
        <v>379</v>
      </c>
      <c r="E12448" s="67" t="s">
        <v>380</v>
      </c>
      <c r="F12448" s="68" t="s">
        <v>530</v>
      </c>
      <c r="G12448" s="67" t="s">
        <v>531</v>
      </c>
      <c r="H12448" s="68" t="s">
        <v>363</v>
      </c>
      <c r="I12448" s="69">
        <v>0</v>
      </c>
      <c r="J12448" s="69">
        <v>0</v>
      </c>
      <c r="K12448" s="91"/>
      <c r="L12448" s="91"/>
    </row>
    <row r="12449" spans="2:12" x14ac:dyDescent="0.25">
      <c r="B12449" s="67" t="s">
        <v>504</v>
      </c>
      <c r="C12449" s="67" t="s">
        <v>505</v>
      </c>
      <c r="D12449" s="68" t="s">
        <v>379</v>
      </c>
      <c r="E12449" s="67" t="s">
        <v>380</v>
      </c>
      <c r="F12449" s="68" t="s">
        <v>530</v>
      </c>
      <c r="G12449" s="67" t="s">
        <v>531</v>
      </c>
      <c r="H12449" s="68" t="s">
        <v>364</v>
      </c>
      <c r="I12449" s="69">
        <v>0</v>
      </c>
      <c r="J12449" s="69">
        <v>0</v>
      </c>
      <c r="K12449" s="91"/>
      <c r="L12449" s="91"/>
    </row>
    <row r="12450" spans="2:12" x14ac:dyDescent="0.25">
      <c r="B12450" s="67" t="s">
        <v>504</v>
      </c>
      <c r="C12450" s="67" t="s">
        <v>505</v>
      </c>
      <c r="D12450" s="68" t="s">
        <v>379</v>
      </c>
      <c r="E12450" s="67" t="s">
        <v>380</v>
      </c>
      <c r="F12450" s="68" t="s">
        <v>530</v>
      </c>
      <c r="G12450" s="67" t="s">
        <v>531</v>
      </c>
      <c r="H12450" s="68" t="s">
        <v>363</v>
      </c>
      <c r="I12450" s="69">
        <v>0</v>
      </c>
      <c r="J12450" s="69">
        <v>0</v>
      </c>
      <c r="K12450" s="91"/>
      <c r="L12450" s="91"/>
    </row>
    <row r="12451" spans="2:12" x14ac:dyDescent="0.25">
      <c r="B12451" s="67" t="s">
        <v>504</v>
      </c>
      <c r="C12451" s="67" t="s">
        <v>505</v>
      </c>
      <c r="D12451" s="68" t="s">
        <v>379</v>
      </c>
      <c r="E12451" s="67" t="s">
        <v>380</v>
      </c>
      <c r="F12451" s="68" t="s">
        <v>530</v>
      </c>
      <c r="G12451" s="67" t="s">
        <v>531</v>
      </c>
      <c r="H12451" s="68" t="s">
        <v>363</v>
      </c>
      <c r="I12451" s="69">
        <v>4</v>
      </c>
      <c r="J12451" s="69">
        <v>0</v>
      </c>
      <c r="K12451" s="91"/>
      <c r="L12451" s="91"/>
    </row>
    <row r="12452" spans="2:12" x14ac:dyDescent="0.25">
      <c r="B12452" s="67" t="s">
        <v>504</v>
      </c>
      <c r="C12452" s="67" t="s">
        <v>505</v>
      </c>
      <c r="D12452" s="68" t="s">
        <v>379</v>
      </c>
      <c r="E12452" s="67" t="s">
        <v>380</v>
      </c>
      <c r="F12452" s="68" t="s">
        <v>530</v>
      </c>
      <c r="G12452" s="67" t="s">
        <v>531</v>
      </c>
      <c r="H12452" s="68" t="s">
        <v>362</v>
      </c>
      <c r="I12452" s="69">
        <v>115</v>
      </c>
      <c r="J12452" s="69">
        <v>135</v>
      </c>
      <c r="K12452" s="91"/>
      <c r="L12452" s="91"/>
    </row>
    <row r="12453" spans="2:12" x14ac:dyDescent="0.25">
      <c r="B12453" s="67" t="s">
        <v>504</v>
      </c>
      <c r="C12453" s="67" t="s">
        <v>505</v>
      </c>
      <c r="D12453" s="68" t="s">
        <v>379</v>
      </c>
      <c r="E12453" s="67" t="s">
        <v>380</v>
      </c>
      <c r="F12453" s="68" t="s">
        <v>530</v>
      </c>
      <c r="G12453" s="67" t="s">
        <v>531</v>
      </c>
      <c r="H12453" s="68" t="s">
        <v>363</v>
      </c>
      <c r="I12453" s="69">
        <v>142</v>
      </c>
      <c r="J12453" s="69">
        <v>215</v>
      </c>
      <c r="K12453" s="91"/>
      <c r="L12453" s="91"/>
    </row>
    <row r="12454" spans="2:12" x14ac:dyDescent="0.25">
      <c r="B12454" s="67" t="s">
        <v>504</v>
      </c>
      <c r="C12454" s="67" t="s">
        <v>505</v>
      </c>
      <c r="D12454" s="68" t="s">
        <v>379</v>
      </c>
      <c r="E12454" s="67" t="s">
        <v>380</v>
      </c>
      <c r="F12454" s="68" t="s">
        <v>530</v>
      </c>
      <c r="G12454" s="67" t="s">
        <v>531</v>
      </c>
      <c r="H12454" s="68" t="s">
        <v>364</v>
      </c>
      <c r="I12454" s="69">
        <v>75</v>
      </c>
      <c r="J12454" s="69">
        <v>80</v>
      </c>
      <c r="K12454" s="91"/>
      <c r="L12454" s="91"/>
    </row>
    <row r="12455" spans="2:12" x14ac:dyDescent="0.25">
      <c r="B12455" s="67" t="s">
        <v>504</v>
      </c>
      <c r="C12455" s="67" t="s">
        <v>505</v>
      </c>
      <c r="D12455" s="68" t="s">
        <v>379</v>
      </c>
      <c r="E12455" s="67" t="s">
        <v>380</v>
      </c>
      <c r="F12455" s="68" t="s">
        <v>530</v>
      </c>
      <c r="G12455" s="67" t="s">
        <v>531</v>
      </c>
      <c r="H12455" s="68" t="s">
        <v>363</v>
      </c>
      <c r="I12455" s="69">
        <v>4</v>
      </c>
      <c r="J12455" s="69">
        <v>4</v>
      </c>
      <c r="K12455" s="91"/>
      <c r="L12455" s="91"/>
    </row>
    <row r="12456" spans="2:12" x14ac:dyDescent="0.25">
      <c r="B12456" s="67" t="s">
        <v>504</v>
      </c>
      <c r="C12456" s="67" t="s">
        <v>505</v>
      </c>
      <c r="D12456" s="68" t="s">
        <v>379</v>
      </c>
      <c r="E12456" s="67" t="s">
        <v>380</v>
      </c>
      <c r="F12456" s="68" t="s">
        <v>530</v>
      </c>
      <c r="G12456" s="67" t="s">
        <v>531</v>
      </c>
      <c r="H12456" s="68" t="s">
        <v>363</v>
      </c>
      <c r="I12456" s="69">
        <v>10</v>
      </c>
      <c r="J12456" s="69">
        <v>3</v>
      </c>
      <c r="K12456" s="91"/>
      <c r="L12456" s="91"/>
    </row>
    <row r="12457" spans="2:12" x14ac:dyDescent="0.25">
      <c r="B12457" s="67" t="s">
        <v>504</v>
      </c>
      <c r="C12457" s="67" t="s">
        <v>505</v>
      </c>
      <c r="D12457" s="68" t="s">
        <v>379</v>
      </c>
      <c r="E12457" s="67" t="s">
        <v>380</v>
      </c>
      <c r="F12457" s="68" t="s">
        <v>530</v>
      </c>
      <c r="G12457" s="67" t="s">
        <v>531</v>
      </c>
      <c r="H12457" s="68" t="s">
        <v>364</v>
      </c>
      <c r="I12457" s="69">
        <v>0</v>
      </c>
      <c r="J12457" s="69">
        <v>0</v>
      </c>
      <c r="K12457" s="91"/>
      <c r="L12457" s="91"/>
    </row>
    <row r="12458" spans="2:12" x14ac:dyDescent="0.25">
      <c r="B12458" s="67" t="s">
        <v>504</v>
      </c>
      <c r="C12458" s="67" t="s">
        <v>505</v>
      </c>
      <c r="D12458" s="68" t="s">
        <v>379</v>
      </c>
      <c r="E12458" s="67" t="s">
        <v>380</v>
      </c>
      <c r="F12458" s="68" t="s">
        <v>530</v>
      </c>
      <c r="G12458" s="67" t="s">
        <v>531</v>
      </c>
      <c r="H12458" s="68" t="s">
        <v>362</v>
      </c>
      <c r="I12458" s="69">
        <v>13</v>
      </c>
      <c r="J12458" s="69">
        <v>32</v>
      </c>
      <c r="K12458" s="91"/>
      <c r="L12458" s="91"/>
    </row>
    <row r="12459" spans="2:12" x14ac:dyDescent="0.25">
      <c r="B12459" s="67" t="s">
        <v>504</v>
      </c>
      <c r="C12459" s="67" t="s">
        <v>505</v>
      </c>
      <c r="D12459" s="68" t="s">
        <v>379</v>
      </c>
      <c r="E12459" s="67" t="s">
        <v>380</v>
      </c>
      <c r="F12459" s="68" t="s">
        <v>530</v>
      </c>
      <c r="G12459" s="67" t="s">
        <v>531</v>
      </c>
      <c r="H12459" s="68" t="s">
        <v>363</v>
      </c>
      <c r="I12459" s="69">
        <v>59</v>
      </c>
      <c r="J12459" s="69">
        <v>48</v>
      </c>
      <c r="K12459" s="91"/>
      <c r="L12459" s="91"/>
    </row>
    <row r="12460" spans="2:12" x14ac:dyDescent="0.25">
      <c r="B12460" s="67" t="s">
        <v>504</v>
      </c>
      <c r="C12460" s="67" t="s">
        <v>505</v>
      </c>
      <c r="D12460" s="68" t="s">
        <v>379</v>
      </c>
      <c r="E12460" s="67" t="s">
        <v>380</v>
      </c>
      <c r="F12460" s="68" t="s">
        <v>530</v>
      </c>
      <c r="G12460" s="67" t="s">
        <v>531</v>
      </c>
      <c r="H12460" s="68" t="s">
        <v>364</v>
      </c>
      <c r="I12460" s="69">
        <v>33</v>
      </c>
      <c r="J12460" s="69">
        <v>5</v>
      </c>
      <c r="K12460" s="91"/>
      <c r="L12460" s="91"/>
    </row>
    <row r="12461" spans="2:12" x14ac:dyDescent="0.25">
      <c r="B12461" s="67" t="s">
        <v>504</v>
      </c>
      <c r="C12461" s="67" t="s">
        <v>505</v>
      </c>
      <c r="D12461" s="68" t="s">
        <v>379</v>
      </c>
      <c r="E12461" s="67" t="s">
        <v>380</v>
      </c>
      <c r="F12461" s="68" t="s">
        <v>530</v>
      </c>
      <c r="G12461" s="67" t="s">
        <v>531</v>
      </c>
      <c r="H12461" s="68" t="s">
        <v>362</v>
      </c>
      <c r="I12461" s="69">
        <v>99</v>
      </c>
      <c r="J12461" s="69">
        <v>56</v>
      </c>
      <c r="K12461" s="91"/>
      <c r="L12461" s="91"/>
    </row>
    <row r="12462" spans="2:12" x14ac:dyDescent="0.25">
      <c r="B12462" s="67" t="s">
        <v>504</v>
      </c>
      <c r="C12462" s="67" t="s">
        <v>505</v>
      </c>
      <c r="D12462" s="68" t="s">
        <v>379</v>
      </c>
      <c r="E12462" s="67" t="s">
        <v>380</v>
      </c>
      <c r="F12462" s="68" t="s">
        <v>530</v>
      </c>
      <c r="G12462" s="67" t="s">
        <v>531</v>
      </c>
      <c r="H12462" s="68" t="s">
        <v>363</v>
      </c>
      <c r="I12462" s="69">
        <v>41</v>
      </c>
      <c r="J12462" s="69">
        <v>69</v>
      </c>
      <c r="K12462" s="91"/>
      <c r="L12462" s="91"/>
    </row>
    <row r="12463" spans="2:12" x14ac:dyDescent="0.25">
      <c r="B12463" s="67" t="s">
        <v>504</v>
      </c>
      <c r="C12463" s="67" t="s">
        <v>505</v>
      </c>
      <c r="D12463" s="68" t="s">
        <v>379</v>
      </c>
      <c r="E12463" s="67" t="s">
        <v>380</v>
      </c>
      <c r="F12463" s="68" t="s">
        <v>530</v>
      </c>
      <c r="G12463" s="67" t="s">
        <v>531</v>
      </c>
      <c r="H12463" s="68" t="s">
        <v>364</v>
      </c>
      <c r="I12463" s="69">
        <v>18</v>
      </c>
      <c r="J12463" s="69">
        <v>20</v>
      </c>
      <c r="K12463" s="91"/>
      <c r="L12463" s="91"/>
    </row>
    <row r="12464" spans="2:12" x14ac:dyDescent="0.25">
      <c r="B12464" s="67" t="s">
        <v>504</v>
      </c>
      <c r="C12464" s="67" t="s">
        <v>505</v>
      </c>
      <c r="D12464" s="68" t="s">
        <v>379</v>
      </c>
      <c r="E12464" s="67" t="s">
        <v>380</v>
      </c>
      <c r="F12464" s="68" t="s">
        <v>530</v>
      </c>
      <c r="G12464" s="67" t="s">
        <v>531</v>
      </c>
      <c r="H12464" s="68" t="s">
        <v>362</v>
      </c>
      <c r="I12464" s="69">
        <v>74</v>
      </c>
      <c r="J12464" s="69">
        <v>43</v>
      </c>
      <c r="K12464" s="91"/>
      <c r="L12464" s="91"/>
    </row>
    <row r="12465" spans="2:12" x14ac:dyDescent="0.25">
      <c r="B12465" s="67" t="s">
        <v>504</v>
      </c>
      <c r="C12465" s="67" t="s">
        <v>505</v>
      </c>
      <c r="D12465" s="68" t="s">
        <v>379</v>
      </c>
      <c r="E12465" s="67" t="s">
        <v>380</v>
      </c>
      <c r="F12465" s="68" t="s">
        <v>530</v>
      </c>
      <c r="G12465" s="67" t="s">
        <v>531</v>
      </c>
      <c r="H12465" s="68" t="s">
        <v>363</v>
      </c>
      <c r="I12465" s="69">
        <v>65</v>
      </c>
      <c r="J12465" s="69">
        <v>86</v>
      </c>
      <c r="K12465" s="91"/>
      <c r="L12465" s="91"/>
    </row>
    <row r="12466" spans="2:12" x14ac:dyDescent="0.25">
      <c r="B12466" s="67" t="s">
        <v>504</v>
      </c>
      <c r="C12466" s="67" t="s">
        <v>505</v>
      </c>
      <c r="D12466" s="68" t="s">
        <v>379</v>
      </c>
      <c r="E12466" s="67" t="s">
        <v>380</v>
      </c>
      <c r="F12466" s="68" t="s">
        <v>530</v>
      </c>
      <c r="G12466" s="67" t="s">
        <v>531</v>
      </c>
      <c r="H12466" s="68" t="s">
        <v>364</v>
      </c>
      <c r="I12466" s="69">
        <v>0</v>
      </c>
      <c r="J12466" s="69">
        <v>0</v>
      </c>
      <c r="K12466" s="91"/>
      <c r="L12466" s="91"/>
    </row>
    <row r="12467" spans="2:12" x14ac:dyDescent="0.25">
      <c r="B12467" s="67" t="s">
        <v>504</v>
      </c>
      <c r="C12467" s="67" t="s">
        <v>505</v>
      </c>
      <c r="D12467" s="68" t="s">
        <v>379</v>
      </c>
      <c r="E12467" s="67" t="s">
        <v>380</v>
      </c>
      <c r="F12467" s="68" t="s">
        <v>530</v>
      </c>
      <c r="G12467" s="67" t="s">
        <v>531</v>
      </c>
      <c r="H12467" s="68" t="s">
        <v>363</v>
      </c>
      <c r="I12467" s="69">
        <v>0</v>
      </c>
      <c r="J12467" s="69">
        <v>0</v>
      </c>
      <c r="K12467" s="91"/>
      <c r="L12467" s="91"/>
    </row>
    <row r="12468" spans="2:12" x14ac:dyDescent="0.25">
      <c r="B12468" s="67" t="s">
        <v>504</v>
      </c>
      <c r="C12468" s="67" t="s">
        <v>505</v>
      </c>
      <c r="D12468" s="68" t="s">
        <v>379</v>
      </c>
      <c r="E12468" s="67" t="s">
        <v>380</v>
      </c>
      <c r="F12468" s="68" t="s">
        <v>530</v>
      </c>
      <c r="G12468" s="67" t="s">
        <v>531</v>
      </c>
      <c r="H12468" s="68" t="s">
        <v>362</v>
      </c>
      <c r="I12468" s="69">
        <v>135</v>
      </c>
      <c r="J12468" s="69">
        <v>255</v>
      </c>
      <c r="K12468" s="91"/>
      <c r="L12468" s="91"/>
    </row>
    <row r="12469" spans="2:12" x14ac:dyDescent="0.25">
      <c r="B12469" s="67" t="s">
        <v>504</v>
      </c>
      <c r="C12469" s="67" t="s">
        <v>505</v>
      </c>
      <c r="D12469" s="68" t="s">
        <v>379</v>
      </c>
      <c r="E12469" s="67" t="s">
        <v>380</v>
      </c>
      <c r="F12469" s="68" t="s">
        <v>530</v>
      </c>
      <c r="G12469" s="67" t="s">
        <v>531</v>
      </c>
      <c r="H12469" s="68" t="s">
        <v>363</v>
      </c>
      <c r="I12469" s="69">
        <v>73</v>
      </c>
      <c r="J12469" s="69">
        <v>153</v>
      </c>
      <c r="K12469" s="91"/>
      <c r="L12469" s="91"/>
    </row>
    <row r="12470" spans="2:12" x14ac:dyDescent="0.25">
      <c r="B12470" s="67" t="s">
        <v>504</v>
      </c>
      <c r="C12470" s="67" t="s">
        <v>505</v>
      </c>
      <c r="D12470" s="68" t="s">
        <v>379</v>
      </c>
      <c r="E12470" s="67" t="s">
        <v>380</v>
      </c>
      <c r="F12470" s="68" t="s">
        <v>530</v>
      </c>
      <c r="G12470" s="67" t="s">
        <v>531</v>
      </c>
      <c r="H12470" s="68" t="s">
        <v>364</v>
      </c>
      <c r="I12470" s="69">
        <v>-5</v>
      </c>
      <c r="J12470" s="69">
        <v>17</v>
      </c>
      <c r="K12470" s="91"/>
      <c r="L12470" s="91"/>
    </row>
    <row r="12471" spans="2:12" x14ac:dyDescent="0.25">
      <c r="B12471" s="67" t="s">
        <v>504</v>
      </c>
      <c r="C12471" s="67" t="s">
        <v>505</v>
      </c>
      <c r="D12471" s="68" t="s">
        <v>379</v>
      </c>
      <c r="E12471" s="67" t="s">
        <v>380</v>
      </c>
      <c r="F12471" s="68" t="s">
        <v>530</v>
      </c>
      <c r="G12471" s="67" t="s">
        <v>531</v>
      </c>
      <c r="H12471" s="68" t="s">
        <v>363</v>
      </c>
      <c r="I12471" s="69">
        <v>0</v>
      </c>
      <c r="J12471" s="69">
        <v>0</v>
      </c>
      <c r="K12471" s="91"/>
      <c r="L12471" s="91"/>
    </row>
    <row r="12472" spans="2:12" x14ac:dyDescent="0.25">
      <c r="B12472" s="67" t="s">
        <v>504</v>
      </c>
      <c r="C12472" s="67" t="s">
        <v>505</v>
      </c>
      <c r="D12472" s="68" t="s">
        <v>379</v>
      </c>
      <c r="E12472" s="67" t="s">
        <v>380</v>
      </c>
      <c r="F12472" s="68" t="s">
        <v>530</v>
      </c>
      <c r="G12472" s="67" t="s">
        <v>531</v>
      </c>
      <c r="H12472" s="68" t="s">
        <v>363</v>
      </c>
      <c r="I12472" s="69">
        <v>0</v>
      </c>
      <c r="J12472" s="69">
        <v>0</v>
      </c>
      <c r="K12472" s="91"/>
      <c r="L12472" s="91"/>
    </row>
    <row r="12473" spans="2:12" x14ac:dyDescent="0.25">
      <c r="B12473" s="67" t="s">
        <v>504</v>
      </c>
      <c r="C12473" s="67" t="s">
        <v>505</v>
      </c>
      <c r="D12473" s="68" t="s">
        <v>379</v>
      </c>
      <c r="E12473" s="67" t="s">
        <v>380</v>
      </c>
      <c r="F12473" s="68" t="s">
        <v>530</v>
      </c>
      <c r="G12473" s="67" t="s">
        <v>531</v>
      </c>
      <c r="H12473" s="68" t="s">
        <v>363</v>
      </c>
      <c r="I12473" s="69">
        <v>0</v>
      </c>
      <c r="J12473" s="69">
        <v>0</v>
      </c>
      <c r="K12473" s="91"/>
      <c r="L12473" s="91"/>
    </row>
    <row r="12474" spans="2:12" x14ac:dyDescent="0.25">
      <c r="B12474" s="67" t="s">
        <v>504</v>
      </c>
      <c r="C12474" s="67" t="s">
        <v>505</v>
      </c>
      <c r="D12474" s="68" t="s">
        <v>379</v>
      </c>
      <c r="E12474" s="67" t="s">
        <v>380</v>
      </c>
      <c r="F12474" s="68" t="s">
        <v>530</v>
      </c>
      <c r="G12474" s="67" t="s">
        <v>531</v>
      </c>
      <c r="H12474" s="68" t="s">
        <v>362</v>
      </c>
      <c r="I12474" s="69">
        <v>125</v>
      </c>
      <c r="J12474" s="69">
        <v>209</v>
      </c>
      <c r="K12474" s="91"/>
      <c r="L12474" s="91"/>
    </row>
    <row r="12475" spans="2:12" x14ac:dyDescent="0.25">
      <c r="B12475" s="67" t="s">
        <v>504</v>
      </c>
      <c r="C12475" s="67" t="s">
        <v>505</v>
      </c>
      <c r="D12475" s="68" t="s">
        <v>379</v>
      </c>
      <c r="E12475" s="67" t="s">
        <v>380</v>
      </c>
      <c r="F12475" s="68" t="s">
        <v>530</v>
      </c>
      <c r="G12475" s="67" t="s">
        <v>531</v>
      </c>
      <c r="H12475" s="68" t="s">
        <v>363</v>
      </c>
      <c r="I12475" s="69">
        <v>91</v>
      </c>
      <c r="J12475" s="69">
        <v>121</v>
      </c>
      <c r="K12475" s="91"/>
      <c r="L12475" s="91"/>
    </row>
    <row r="12476" spans="2:12" x14ac:dyDescent="0.25">
      <c r="B12476" s="67" t="s">
        <v>504</v>
      </c>
      <c r="C12476" s="67" t="s">
        <v>505</v>
      </c>
      <c r="D12476" s="68" t="s">
        <v>379</v>
      </c>
      <c r="E12476" s="67" t="s">
        <v>380</v>
      </c>
      <c r="F12476" s="68" t="s">
        <v>530</v>
      </c>
      <c r="G12476" s="67" t="s">
        <v>531</v>
      </c>
      <c r="H12476" s="68" t="s">
        <v>364</v>
      </c>
      <c r="I12476" s="69">
        <v>28</v>
      </c>
      <c r="J12476" s="69">
        <v>62</v>
      </c>
      <c r="K12476" s="91"/>
      <c r="L12476" s="91"/>
    </row>
    <row r="12477" spans="2:12" x14ac:dyDescent="0.25">
      <c r="B12477" s="67" t="s">
        <v>504</v>
      </c>
      <c r="C12477" s="67" t="s">
        <v>505</v>
      </c>
      <c r="D12477" s="68" t="s">
        <v>379</v>
      </c>
      <c r="E12477" s="67" t="s">
        <v>380</v>
      </c>
      <c r="F12477" s="68" t="s">
        <v>530</v>
      </c>
      <c r="G12477" s="67" t="s">
        <v>531</v>
      </c>
      <c r="H12477" s="68" t="s">
        <v>362</v>
      </c>
      <c r="I12477" s="69">
        <v>0</v>
      </c>
      <c r="J12477" s="69">
        <v>0</v>
      </c>
      <c r="K12477" s="91"/>
      <c r="L12477" s="91"/>
    </row>
    <row r="12478" spans="2:12" x14ac:dyDescent="0.25">
      <c r="B12478" s="67" t="s">
        <v>504</v>
      </c>
      <c r="C12478" s="67" t="s">
        <v>505</v>
      </c>
      <c r="D12478" s="68" t="s">
        <v>379</v>
      </c>
      <c r="E12478" s="67" t="s">
        <v>380</v>
      </c>
      <c r="F12478" s="68" t="s">
        <v>530</v>
      </c>
      <c r="G12478" s="67" t="s">
        <v>531</v>
      </c>
      <c r="H12478" s="68" t="s">
        <v>363</v>
      </c>
      <c r="I12478" s="69">
        <v>9</v>
      </c>
      <c r="J12478" s="69">
        <v>14</v>
      </c>
      <c r="K12478" s="91"/>
      <c r="L12478" s="91"/>
    </row>
    <row r="12479" spans="2:12" x14ac:dyDescent="0.25">
      <c r="B12479" s="67" t="s">
        <v>504</v>
      </c>
      <c r="C12479" s="67" t="s">
        <v>505</v>
      </c>
      <c r="D12479" s="68" t="s">
        <v>379</v>
      </c>
      <c r="E12479" s="67" t="s">
        <v>380</v>
      </c>
      <c r="F12479" s="68" t="s">
        <v>530</v>
      </c>
      <c r="G12479" s="67" t="s">
        <v>531</v>
      </c>
      <c r="H12479" s="68" t="s">
        <v>364</v>
      </c>
      <c r="I12479" s="69">
        <v>0</v>
      </c>
      <c r="J12479" s="69">
        <v>0</v>
      </c>
      <c r="K12479" s="91"/>
      <c r="L12479" s="91"/>
    </row>
    <row r="12480" spans="2:12" x14ac:dyDescent="0.25">
      <c r="B12480" s="67" t="s">
        <v>504</v>
      </c>
      <c r="C12480" s="67" t="s">
        <v>505</v>
      </c>
      <c r="D12480" s="68" t="s">
        <v>379</v>
      </c>
      <c r="E12480" s="67" t="s">
        <v>380</v>
      </c>
      <c r="F12480" s="68" t="s">
        <v>530</v>
      </c>
      <c r="G12480" s="67" t="s">
        <v>531</v>
      </c>
      <c r="H12480" s="68" t="s">
        <v>362</v>
      </c>
      <c r="I12480" s="69">
        <v>10</v>
      </c>
      <c r="J12480" s="69">
        <v>31</v>
      </c>
      <c r="K12480" s="91"/>
      <c r="L12480" s="91"/>
    </row>
    <row r="12481" spans="2:12" x14ac:dyDescent="0.25">
      <c r="B12481" s="67" t="s">
        <v>504</v>
      </c>
      <c r="C12481" s="67" t="s">
        <v>505</v>
      </c>
      <c r="D12481" s="68" t="s">
        <v>379</v>
      </c>
      <c r="E12481" s="67" t="s">
        <v>380</v>
      </c>
      <c r="F12481" s="68" t="s">
        <v>530</v>
      </c>
      <c r="G12481" s="67" t="s">
        <v>531</v>
      </c>
      <c r="H12481" s="68" t="s">
        <v>363</v>
      </c>
      <c r="I12481" s="69">
        <v>42</v>
      </c>
      <c r="J12481" s="69">
        <v>59</v>
      </c>
      <c r="K12481" s="91"/>
      <c r="L12481" s="91"/>
    </row>
    <row r="12482" spans="2:12" x14ac:dyDescent="0.25">
      <c r="B12482" s="67" t="s">
        <v>504</v>
      </c>
      <c r="C12482" s="67" t="s">
        <v>505</v>
      </c>
      <c r="D12482" s="68" t="s">
        <v>379</v>
      </c>
      <c r="E12482" s="67" t="s">
        <v>380</v>
      </c>
      <c r="F12482" s="68" t="s">
        <v>530</v>
      </c>
      <c r="G12482" s="67" t="s">
        <v>531</v>
      </c>
      <c r="H12482" s="68" t="s">
        <v>364</v>
      </c>
      <c r="I12482" s="69">
        <v>14</v>
      </c>
      <c r="J12482" s="69">
        <v>20</v>
      </c>
      <c r="K12482" s="91"/>
      <c r="L12482" s="91"/>
    </row>
    <row r="12483" spans="2:12" x14ac:dyDescent="0.25">
      <c r="B12483" s="67" t="s">
        <v>504</v>
      </c>
      <c r="C12483" s="67" t="s">
        <v>505</v>
      </c>
      <c r="D12483" s="68" t="s">
        <v>379</v>
      </c>
      <c r="E12483" s="67" t="s">
        <v>380</v>
      </c>
      <c r="F12483" s="68" t="s">
        <v>530</v>
      </c>
      <c r="G12483" s="67" t="s">
        <v>531</v>
      </c>
      <c r="H12483" s="68" t="s">
        <v>364</v>
      </c>
      <c r="I12483" s="69">
        <v>0</v>
      </c>
      <c r="J12483" s="69">
        <v>0</v>
      </c>
      <c r="K12483" s="91"/>
      <c r="L12483" s="91"/>
    </row>
    <row r="12484" spans="2:12" x14ac:dyDescent="0.25">
      <c r="B12484" s="67" t="s">
        <v>504</v>
      </c>
      <c r="C12484" s="67" t="s">
        <v>505</v>
      </c>
      <c r="D12484" s="68" t="s">
        <v>379</v>
      </c>
      <c r="E12484" s="67" t="s">
        <v>380</v>
      </c>
      <c r="F12484" s="68" t="s">
        <v>530</v>
      </c>
      <c r="G12484" s="67" t="s">
        <v>531</v>
      </c>
      <c r="H12484" s="68" t="s">
        <v>362</v>
      </c>
      <c r="I12484" s="69">
        <v>0</v>
      </c>
      <c r="J12484" s="69">
        <v>0</v>
      </c>
      <c r="K12484" s="91"/>
      <c r="L12484" s="91"/>
    </row>
    <row r="12485" spans="2:12" x14ac:dyDescent="0.25">
      <c r="B12485" s="67" t="s">
        <v>504</v>
      </c>
      <c r="C12485" s="67" t="s">
        <v>505</v>
      </c>
      <c r="D12485" s="68" t="s">
        <v>379</v>
      </c>
      <c r="E12485" s="67" t="s">
        <v>380</v>
      </c>
      <c r="F12485" s="68" t="s">
        <v>530</v>
      </c>
      <c r="G12485" s="67" t="s">
        <v>531</v>
      </c>
      <c r="H12485" s="68" t="s">
        <v>363</v>
      </c>
      <c r="I12485" s="69">
        <v>0</v>
      </c>
      <c r="J12485" s="69">
        <v>0</v>
      </c>
      <c r="K12485" s="91"/>
      <c r="L12485" s="91"/>
    </row>
    <row r="12486" spans="2:12" x14ac:dyDescent="0.25">
      <c r="B12486" s="67" t="s">
        <v>504</v>
      </c>
      <c r="C12486" s="67" t="s">
        <v>505</v>
      </c>
      <c r="D12486" s="68" t="s">
        <v>379</v>
      </c>
      <c r="E12486" s="67" t="s">
        <v>380</v>
      </c>
      <c r="F12486" s="68" t="s">
        <v>530</v>
      </c>
      <c r="G12486" s="67" t="s">
        <v>531</v>
      </c>
      <c r="H12486" s="68" t="s">
        <v>364</v>
      </c>
      <c r="I12486" s="69">
        <v>0</v>
      </c>
      <c r="J12486" s="69">
        <v>0</v>
      </c>
      <c r="K12486" s="91"/>
      <c r="L12486" s="91"/>
    </row>
    <row r="12487" spans="2:12" x14ac:dyDescent="0.25">
      <c r="B12487" s="67" t="s">
        <v>504</v>
      </c>
      <c r="C12487" s="67" t="s">
        <v>505</v>
      </c>
      <c r="D12487" s="68" t="s">
        <v>379</v>
      </c>
      <c r="E12487" s="67" t="s">
        <v>380</v>
      </c>
      <c r="F12487" s="68" t="s">
        <v>530</v>
      </c>
      <c r="G12487" s="67" t="s">
        <v>531</v>
      </c>
      <c r="H12487" s="68" t="s">
        <v>362</v>
      </c>
      <c r="I12487" s="69">
        <v>35</v>
      </c>
      <c r="J12487" s="69">
        <v>50</v>
      </c>
      <c r="K12487" s="91"/>
      <c r="L12487" s="91"/>
    </row>
    <row r="12488" spans="2:12" x14ac:dyDescent="0.25">
      <c r="B12488" s="67" t="s">
        <v>504</v>
      </c>
      <c r="C12488" s="67" t="s">
        <v>505</v>
      </c>
      <c r="D12488" s="68" t="s">
        <v>379</v>
      </c>
      <c r="E12488" s="67" t="s">
        <v>380</v>
      </c>
      <c r="F12488" s="68" t="s">
        <v>530</v>
      </c>
      <c r="G12488" s="67" t="s">
        <v>531</v>
      </c>
      <c r="H12488" s="68" t="s">
        <v>363</v>
      </c>
      <c r="I12488" s="69">
        <v>28</v>
      </c>
      <c r="J12488" s="69">
        <v>12</v>
      </c>
      <c r="K12488" s="91"/>
      <c r="L12488" s="91"/>
    </row>
    <row r="12489" spans="2:12" x14ac:dyDescent="0.25">
      <c r="B12489" s="67" t="s">
        <v>504</v>
      </c>
      <c r="C12489" s="67" t="s">
        <v>505</v>
      </c>
      <c r="D12489" s="68" t="s">
        <v>379</v>
      </c>
      <c r="E12489" s="67" t="s">
        <v>380</v>
      </c>
      <c r="F12489" s="68" t="s">
        <v>530</v>
      </c>
      <c r="G12489" s="67" t="s">
        <v>531</v>
      </c>
      <c r="H12489" s="68" t="s">
        <v>364</v>
      </c>
      <c r="I12489" s="69">
        <v>62</v>
      </c>
      <c r="J12489" s="69">
        <v>78</v>
      </c>
      <c r="K12489" s="91"/>
      <c r="L12489" s="91"/>
    </row>
    <row r="12490" spans="2:12" x14ac:dyDescent="0.25">
      <c r="B12490" s="67" t="s">
        <v>504</v>
      </c>
      <c r="C12490" s="67" t="s">
        <v>505</v>
      </c>
      <c r="D12490" s="68" t="s">
        <v>379</v>
      </c>
      <c r="E12490" s="67" t="s">
        <v>380</v>
      </c>
      <c r="F12490" s="68" t="s">
        <v>530</v>
      </c>
      <c r="G12490" s="67" t="s">
        <v>531</v>
      </c>
      <c r="H12490" s="68" t="s">
        <v>362</v>
      </c>
      <c r="I12490" s="69">
        <v>0</v>
      </c>
      <c r="J12490" s="69">
        <v>0</v>
      </c>
      <c r="K12490" s="91"/>
      <c r="L12490" s="91"/>
    </row>
    <row r="12491" spans="2:12" x14ac:dyDescent="0.25">
      <c r="B12491" s="67" t="s">
        <v>504</v>
      </c>
      <c r="C12491" s="67" t="s">
        <v>505</v>
      </c>
      <c r="D12491" s="68" t="s">
        <v>379</v>
      </c>
      <c r="E12491" s="67" t="s">
        <v>380</v>
      </c>
      <c r="F12491" s="68" t="s">
        <v>530</v>
      </c>
      <c r="G12491" s="67" t="s">
        <v>531</v>
      </c>
      <c r="H12491" s="68" t="s">
        <v>362</v>
      </c>
      <c r="I12491" s="69">
        <v>0</v>
      </c>
      <c r="J12491" s="69">
        <v>0</v>
      </c>
      <c r="K12491" s="91"/>
      <c r="L12491" s="91"/>
    </row>
    <row r="12492" spans="2:12" x14ac:dyDescent="0.25">
      <c r="B12492" s="67" t="s">
        <v>504</v>
      </c>
      <c r="C12492" s="67" t="s">
        <v>505</v>
      </c>
      <c r="D12492" s="68" t="s">
        <v>379</v>
      </c>
      <c r="E12492" s="67" t="s">
        <v>380</v>
      </c>
      <c r="F12492" s="68" t="s">
        <v>530</v>
      </c>
      <c r="G12492" s="67" t="s">
        <v>531</v>
      </c>
      <c r="H12492" s="68" t="s">
        <v>363</v>
      </c>
      <c r="I12492" s="69">
        <v>84</v>
      </c>
      <c r="J12492" s="69">
        <v>54</v>
      </c>
      <c r="K12492" s="91"/>
      <c r="L12492" s="91"/>
    </row>
    <row r="12493" spans="2:12" x14ac:dyDescent="0.25">
      <c r="B12493" s="67" t="s">
        <v>504</v>
      </c>
      <c r="C12493" s="67" t="s">
        <v>505</v>
      </c>
      <c r="D12493" s="68" t="s">
        <v>379</v>
      </c>
      <c r="E12493" s="67" t="s">
        <v>380</v>
      </c>
      <c r="F12493" s="68" t="s">
        <v>530</v>
      </c>
      <c r="G12493" s="67" t="s">
        <v>531</v>
      </c>
      <c r="H12493" s="68" t="s">
        <v>364</v>
      </c>
      <c r="I12493" s="69">
        <v>0</v>
      </c>
      <c r="J12493" s="69">
        <v>0</v>
      </c>
      <c r="K12493" s="91"/>
      <c r="L12493" s="91"/>
    </row>
    <row r="12494" spans="2:12" x14ac:dyDescent="0.25">
      <c r="B12494" s="67" t="s">
        <v>504</v>
      </c>
      <c r="C12494" s="67" t="s">
        <v>505</v>
      </c>
      <c r="D12494" s="68" t="s">
        <v>379</v>
      </c>
      <c r="E12494" s="67" t="s">
        <v>380</v>
      </c>
      <c r="F12494" s="68" t="s">
        <v>530</v>
      </c>
      <c r="G12494" s="67" t="s">
        <v>531</v>
      </c>
      <c r="H12494" s="68" t="s">
        <v>363</v>
      </c>
      <c r="I12494" s="69">
        <v>0</v>
      </c>
      <c r="J12494" s="69">
        <v>0</v>
      </c>
      <c r="K12494" s="91"/>
      <c r="L12494" s="91"/>
    </row>
    <row r="12495" spans="2:12" x14ac:dyDescent="0.25">
      <c r="B12495" s="67" t="s">
        <v>504</v>
      </c>
      <c r="C12495" s="67" t="s">
        <v>505</v>
      </c>
      <c r="D12495" s="68" t="s">
        <v>379</v>
      </c>
      <c r="E12495" s="67" t="s">
        <v>380</v>
      </c>
      <c r="F12495" s="68" t="s">
        <v>530</v>
      </c>
      <c r="G12495" s="67" t="s">
        <v>531</v>
      </c>
      <c r="H12495" s="68" t="s">
        <v>362</v>
      </c>
      <c r="I12495" s="69">
        <v>0</v>
      </c>
      <c r="J12495" s="69">
        <v>0</v>
      </c>
      <c r="K12495" s="91"/>
      <c r="L12495" s="91"/>
    </row>
    <row r="12496" spans="2:12" x14ac:dyDescent="0.25">
      <c r="B12496" s="67" t="s">
        <v>504</v>
      </c>
      <c r="C12496" s="67" t="s">
        <v>505</v>
      </c>
      <c r="D12496" s="68" t="s">
        <v>379</v>
      </c>
      <c r="E12496" s="67" t="s">
        <v>380</v>
      </c>
      <c r="F12496" s="68" t="s">
        <v>530</v>
      </c>
      <c r="G12496" s="67" t="s">
        <v>531</v>
      </c>
      <c r="H12496" s="68" t="s">
        <v>363</v>
      </c>
      <c r="I12496" s="69">
        <v>0</v>
      </c>
      <c r="J12496" s="69">
        <v>6</v>
      </c>
      <c r="K12496" s="91"/>
      <c r="L12496" s="91"/>
    </row>
    <row r="12497" spans="2:12" x14ac:dyDescent="0.25">
      <c r="B12497" s="67" t="s">
        <v>504</v>
      </c>
      <c r="C12497" s="67" t="s">
        <v>505</v>
      </c>
      <c r="D12497" s="68" t="s">
        <v>379</v>
      </c>
      <c r="E12497" s="67" t="s">
        <v>380</v>
      </c>
      <c r="F12497" s="68" t="s">
        <v>530</v>
      </c>
      <c r="G12497" s="67" t="s">
        <v>531</v>
      </c>
      <c r="H12497" s="68" t="s">
        <v>362</v>
      </c>
      <c r="I12497" s="69">
        <v>69</v>
      </c>
      <c r="J12497" s="69">
        <v>83</v>
      </c>
      <c r="K12497" s="91"/>
      <c r="L12497" s="91"/>
    </row>
    <row r="12498" spans="2:12" x14ac:dyDescent="0.25">
      <c r="B12498" s="67" t="s">
        <v>504</v>
      </c>
      <c r="C12498" s="67" t="s">
        <v>505</v>
      </c>
      <c r="D12498" s="68" t="s">
        <v>379</v>
      </c>
      <c r="E12498" s="67" t="s">
        <v>380</v>
      </c>
      <c r="F12498" s="68" t="s">
        <v>530</v>
      </c>
      <c r="G12498" s="67" t="s">
        <v>531</v>
      </c>
      <c r="H12498" s="68" t="s">
        <v>363</v>
      </c>
      <c r="I12498" s="69">
        <v>142</v>
      </c>
      <c r="J12498" s="69">
        <v>97</v>
      </c>
      <c r="K12498" s="91"/>
      <c r="L12498" s="91"/>
    </row>
    <row r="12499" spans="2:12" x14ac:dyDescent="0.25">
      <c r="B12499" s="67" t="s">
        <v>504</v>
      </c>
      <c r="C12499" s="67" t="s">
        <v>505</v>
      </c>
      <c r="D12499" s="68" t="s">
        <v>379</v>
      </c>
      <c r="E12499" s="67" t="s">
        <v>380</v>
      </c>
      <c r="F12499" s="68" t="s">
        <v>530</v>
      </c>
      <c r="G12499" s="67" t="s">
        <v>531</v>
      </c>
      <c r="H12499" s="68" t="s">
        <v>364</v>
      </c>
      <c r="I12499" s="69">
        <v>22</v>
      </c>
      <c r="J12499" s="69">
        <v>54</v>
      </c>
      <c r="K12499" s="91"/>
      <c r="L12499" s="91"/>
    </row>
    <row r="12500" spans="2:12" x14ac:dyDescent="0.25">
      <c r="B12500" s="67" t="s">
        <v>504</v>
      </c>
      <c r="C12500" s="67" t="s">
        <v>505</v>
      </c>
      <c r="D12500" s="68" t="s">
        <v>379</v>
      </c>
      <c r="E12500" s="67" t="s">
        <v>380</v>
      </c>
      <c r="F12500" s="68" t="s">
        <v>530</v>
      </c>
      <c r="G12500" s="67" t="s">
        <v>531</v>
      </c>
      <c r="H12500" s="68" t="s">
        <v>362</v>
      </c>
      <c r="I12500" s="69">
        <v>0</v>
      </c>
      <c r="J12500" s="69">
        <v>0</v>
      </c>
      <c r="K12500" s="91"/>
      <c r="L12500" s="91"/>
    </row>
    <row r="12501" spans="2:12" x14ac:dyDescent="0.25">
      <c r="B12501" s="67" t="s">
        <v>504</v>
      </c>
      <c r="C12501" s="67" t="s">
        <v>505</v>
      </c>
      <c r="D12501" s="68" t="s">
        <v>379</v>
      </c>
      <c r="E12501" s="67" t="s">
        <v>380</v>
      </c>
      <c r="F12501" s="68" t="s">
        <v>530</v>
      </c>
      <c r="G12501" s="67" t="s">
        <v>531</v>
      </c>
      <c r="H12501" s="68" t="s">
        <v>363</v>
      </c>
      <c r="I12501" s="69">
        <v>0</v>
      </c>
      <c r="J12501" s="69">
        <v>0</v>
      </c>
      <c r="K12501" s="91"/>
      <c r="L12501" s="91"/>
    </row>
    <row r="12502" spans="2:12" x14ac:dyDescent="0.25">
      <c r="B12502" s="67" t="s">
        <v>504</v>
      </c>
      <c r="C12502" s="67" t="s">
        <v>505</v>
      </c>
      <c r="D12502" s="68" t="s">
        <v>379</v>
      </c>
      <c r="E12502" s="67" t="s">
        <v>380</v>
      </c>
      <c r="F12502" s="68" t="s">
        <v>530</v>
      </c>
      <c r="G12502" s="67" t="s">
        <v>531</v>
      </c>
      <c r="H12502" s="68" t="s">
        <v>364</v>
      </c>
      <c r="I12502" s="69">
        <v>0</v>
      </c>
      <c r="J12502" s="69">
        <v>0</v>
      </c>
      <c r="K12502" s="91"/>
      <c r="L12502" s="91"/>
    </row>
    <row r="12503" spans="2:12" x14ac:dyDescent="0.25">
      <c r="B12503" s="67" t="s">
        <v>504</v>
      </c>
      <c r="C12503" s="67" t="s">
        <v>505</v>
      </c>
      <c r="D12503" s="68" t="s">
        <v>379</v>
      </c>
      <c r="E12503" s="67" t="s">
        <v>380</v>
      </c>
      <c r="F12503" s="68" t="s">
        <v>530</v>
      </c>
      <c r="G12503" s="67" t="s">
        <v>531</v>
      </c>
      <c r="H12503" s="68" t="s">
        <v>362</v>
      </c>
      <c r="I12503" s="69">
        <v>9</v>
      </c>
      <c r="J12503" s="69">
        <v>9</v>
      </c>
      <c r="K12503" s="91"/>
      <c r="L12503" s="91"/>
    </row>
    <row r="12504" spans="2:12" x14ac:dyDescent="0.25">
      <c r="B12504" s="67" t="s">
        <v>504</v>
      </c>
      <c r="C12504" s="67" t="s">
        <v>505</v>
      </c>
      <c r="D12504" s="68" t="s">
        <v>379</v>
      </c>
      <c r="E12504" s="67" t="s">
        <v>380</v>
      </c>
      <c r="F12504" s="68" t="s">
        <v>530</v>
      </c>
      <c r="G12504" s="67" t="s">
        <v>531</v>
      </c>
      <c r="H12504" s="68" t="s">
        <v>363</v>
      </c>
      <c r="I12504" s="69">
        <v>20</v>
      </c>
      <c r="J12504" s="69">
        <v>12</v>
      </c>
      <c r="K12504" s="91"/>
      <c r="L12504" s="91"/>
    </row>
    <row r="12505" spans="2:12" x14ac:dyDescent="0.25">
      <c r="B12505" s="67" t="s">
        <v>504</v>
      </c>
      <c r="C12505" s="67" t="s">
        <v>505</v>
      </c>
      <c r="D12505" s="68" t="s">
        <v>379</v>
      </c>
      <c r="E12505" s="67" t="s">
        <v>380</v>
      </c>
      <c r="F12505" s="68" t="s">
        <v>530</v>
      </c>
      <c r="G12505" s="67" t="s">
        <v>531</v>
      </c>
      <c r="H12505" s="68" t="s">
        <v>364</v>
      </c>
      <c r="I12505" s="69">
        <v>8</v>
      </c>
      <c r="J12505" s="69">
        <v>0</v>
      </c>
      <c r="K12505" s="91"/>
      <c r="L12505" s="91"/>
    </row>
    <row r="12506" spans="2:12" x14ac:dyDescent="0.25">
      <c r="B12506" s="67" t="s">
        <v>504</v>
      </c>
      <c r="C12506" s="67" t="s">
        <v>505</v>
      </c>
      <c r="D12506" s="68" t="s">
        <v>379</v>
      </c>
      <c r="E12506" s="67" t="s">
        <v>380</v>
      </c>
      <c r="F12506" s="68" t="s">
        <v>530</v>
      </c>
      <c r="G12506" s="67" t="s">
        <v>531</v>
      </c>
      <c r="H12506" s="68" t="s">
        <v>363</v>
      </c>
      <c r="I12506" s="69">
        <v>27</v>
      </c>
      <c r="J12506" s="69">
        <v>8</v>
      </c>
      <c r="K12506" s="91"/>
      <c r="L12506" s="91"/>
    </row>
    <row r="12507" spans="2:12" x14ac:dyDescent="0.25">
      <c r="B12507" s="67" t="s">
        <v>504</v>
      </c>
      <c r="C12507" s="67" t="s">
        <v>505</v>
      </c>
      <c r="D12507" s="68" t="s">
        <v>379</v>
      </c>
      <c r="E12507" s="67" t="s">
        <v>380</v>
      </c>
      <c r="F12507" s="68" t="s">
        <v>530</v>
      </c>
      <c r="G12507" s="67" t="s">
        <v>531</v>
      </c>
      <c r="H12507" s="68" t="s">
        <v>364</v>
      </c>
      <c r="I12507" s="69">
        <v>0</v>
      </c>
      <c r="J12507" s="69">
        <v>0</v>
      </c>
      <c r="K12507" s="91"/>
      <c r="L12507" s="91"/>
    </row>
    <row r="12508" spans="2:12" x14ac:dyDescent="0.25">
      <c r="B12508" s="67" t="s">
        <v>504</v>
      </c>
      <c r="C12508" s="67" t="s">
        <v>505</v>
      </c>
      <c r="D12508" s="68" t="s">
        <v>379</v>
      </c>
      <c r="E12508" s="67" t="s">
        <v>380</v>
      </c>
      <c r="F12508" s="68" t="s">
        <v>530</v>
      </c>
      <c r="G12508" s="67" t="s">
        <v>531</v>
      </c>
      <c r="H12508" s="68" t="s">
        <v>362</v>
      </c>
      <c r="I12508" s="69">
        <v>0</v>
      </c>
      <c r="J12508" s="69">
        <v>0</v>
      </c>
      <c r="K12508" s="91"/>
      <c r="L12508" s="91"/>
    </row>
    <row r="12509" spans="2:12" x14ac:dyDescent="0.25">
      <c r="B12509" s="67" t="s">
        <v>504</v>
      </c>
      <c r="C12509" s="67" t="s">
        <v>505</v>
      </c>
      <c r="D12509" s="68" t="s">
        <v>379</v>
      </c>
      <c r="E12509" s="67" t="s">
        <v>380</v>
      </c>
      <c r="F12509" s="68" t="s">
        <v>530</v>
      </c>
      <c r="G12509" s="67" t="s">
        <v>531</v>
      </c>
      <c r="H12509" s="68" t="s">
        <v>363</v>
      </c>
      <c r="I12509" s="69">
        <v>0</v>
      </c>
      <c r="J12509" s="69">
        <v>0</v>
      </c>
      <c r="K12509" s="91"/>
      <c r="L12509" s="91"/>
    </row>
    <row r="12510" spans="2:12" x14ac:dyDescent="0.25">
      <c r="B12510" s="67" t="s">
        <v>504</v>
      </c>
      <c r="C12510" s="67" t="s">
        <v>505</v>
      </c>
      <c r="D12510" s="68" t="s">
        <v>379</v>
      </c>
      <c r="E12510" s="67" t="s">
        <v>380</v>
      </c>
      <c r="F12510" s="68" t="s">
        <v>530</v>
      </c>
      <c r="G12510" s="67" t="s">
        <v>531</v>
      </c>
      <c r="H12510" s="68" t="s">
        <v>364</v>
      </c>
      <c r="I12510" s="69">
        <v>0</v>
      </c>
      <c r="J12510" s="69">
        <v>0</v>
      </c>
      <c r="K12510" s="91"/>
      <c r="L12510" s="91"/>
    </row>
    <row r="12511" spans="2:12" x14ac:dyDescent="0.25">
      <c r="B12511" s="67" t="s">
        <v>504</v>
      </c>
      <c r="C12511" s="67" t="s">
        <v>505</v>
      </c>
      <c r="D12511" s="68" t="s">
        <v>379</v>
      </c>
      <c r="E12511" s="67" t="s">
        <v>380</v>
      </c>
      <c r="F12511" s="68" t="s">
        <v>530</v>
      </c>
      <c r="G12511" s="67" t="s">
        <v>531</v>
      </c>
      <c r="H12511" s="68" t="s">
        <v>364</v>
      </c>
      <c r="I12511" s="69">
        <v>0</v>
      </c>
      <c r="J12511" s="69">
        <v>0</v>
      </c>
      <c r="K12511" s="91"/>
      <c r="L12511" s="91"/>
    </row>
    <row r="12512" spans="2:12" x14ac:dyDescent="0.25">
      <c r="B12512" s="67" t="s">
        <v>504</v>
      </c>
      <c r="C12512" s="67" t="s">
        <v>505</v>
      </c>
      <c r="D12512" s="68" t="s">
        <v>379</v>
      </c>
      <c r="E12512" s="67" t="s">
        <v>380</v>
      </c>
      <c r="F12512" s="68" t="s">
        <v>530</v>
      </c>
      <c r="G12512" s="67" t="s">
        <v>531</v>
      </c>
      <c r="H12512" s="68" t="s">
        <v>362</v>
      </c>
      <c r="I12512" s="69">
        <v>610</v>
      </c>
      <c r="J12512" s="69">
        <v>469</v>
      </c>
      <c r="K12512" s="91"/>
      <c r="L12512" s="91"/>
    </row>
    <row r="12513" spans="2:12" x14ac:dyDescent="0.25">
      <c r="B12513" s="67" t="s">
        <v>504</v>
      </c>
      <c r="C12513" s="67" t="s">
        <v>505</v>
      </c>
      <c r="D12513" s="68" t="s">
        <v>379</v>
      </c>
      <c r="E12513" s="67" t="s">
        <v>380</v>
      </c>
      <c r="F12513" s="68" t="s">
        <v>530</v>
      </c>
      <c r="G12513" s="67" t="s">
        <v>531</v>
      </c>
      <c r="H12513" s="68" t="s">
        <v>363</v>
      </c>
      <c r="I12513" s="69">
        <v>1838</v>
      </c>
      <c r="J12513" s="69">
        <v>1843</v>
      </c>
      <c r="K12513" s="91"/>
      <c r="L12513" s="91"/>
    </row>
    <row r="12514" spans="2:12" x14ac:dyDescent="0.25">
      <c r="B12514" s="67" t="s">
        <v>504</v>
      </c>
      <c r="C12514" s="67" t="s">
        <v>505</v>
      </c>
      <c r="D12514" s="68" t="s">
        <v>379</v>
      </c>
      <c r="E12514" s="67" t="s">
        <v>380</v>
      </c>
      <c r="F12514" s="68" t="s">
        <v>530</v>
      </c>
      <c r="G12514" s="67" t="s">
        <v>531</v>
      </c>
      <c r="H12514" s="68" t="s">
        <v>364</v>
      </c>
      <c r="I12514" s="69">
        <v>287</v>
      </c>
      <c r="J12514" s="69">
        <v>297</v>
      </c>
      <c r="K12514" s="91"/>
      <c r="L12514" s="91"/>
    </row>
    <row r="12515" spans="2:12" x14ac:dyDescent="0.25">
      <c r="B12515" s="67" t="s">
        <v>504</v>
      </c>
      <c r="C12515" s="67" t="s">
        <v>505</v>
      </c>
      <c r="D12515" s="68" t="s">
        <v>379</v>
      </c>
      <c r="E12515" s="67" t="s">
        <v>380</v>
      </c>
      <c r="F12515" s="68" t="s">
        <v>530</v>
      </c>
      <c r="G12515" s="67" t="s">
        <v>531</v>
      </c>
      <c r="H12515" s="68" t="s">
        <v>362</v>
      </c>
      <c r="I12515" s="69">
        <v>0</v>
      </c>
      <c r="J12515" s="69">
        <v>0</v>
      </c>
      <c r="K12515" s="91"/>
      <c r="L12515" s="91"/>
    </row>
    <row r="12516" spans="2:12" x14ac:dyDescent="0.25">
      <c r="B12516" s="67" t="s">
        <v>504</v>
      </c>
      <c r="C12516" s="67" t="s">
        <v>505</v>
      </c>
      <c r="D12516" s="68" t="s">
        <v>379</v>
      </c>
      <c r="E12516" s="67" t="s">
        <v>380</v>
      </c>
      <c r="F12516" s="68" t="s">
        <v>530</v>
      </c>
      <c r="G12516" s="67" t="s">
        <v>531</v>
      </c>
      <c r="H12516" s="68" t="s">
        <v>363</v>
      </c>
      <c r="I12516" s="69">
        <v>9</v>
      </c>
      <c r="J12516" s="69">
        <v>11</v>
      </c>
      <c r="K12516" s="91"/>
      <c r="L12516" s="91"/>
    </row>
    <row r="12517" spans="2:12" x14ac:dyDescent="0.25">
      <c r="B12517" s="67" t="s">
        <v>504</v>
      </c>
      <c r="C12517" s="67" t="s">
        <v>505</v>
      </c>
      <c r="D12517" s="68" t="s">
        <v>379</v>
      </c>
      <c r="E12517" s="67" t="s">
        <v>380</v>
      </c>
      <c r="F12517" s="68" t="s">
        <v>530</v>
      </c>
      <c r="G12517" s="67" t="s">
        <v>531</v>
      </c>
      <c r="H12517" s="68" t="s">
        <v>364</v>
      </c>
      <c r="I12517" s="69">
        <v>0</v>
      </c>
      <c r="J12517" s="69">
        <v>0</v>
      </c>
      <c r="K12517" s="91"/>
      <c r="L12517" s="91"/>
    </row>
    <row r="12518" spans="2:12" x14ac:dyDescent="0.25">
      <c r="B12518" s="67" t="s">
        <v>504</v>
      </c>
      <c r="C12518" s="67" t="s">
        <v>505</v>
      </c>
      <c r="D12518" s="68" t="s">
        <v>379</v>
      </c>
      <c r="E12518" s="67" t="s">
        <v>380</v>
      </c>
      <c r="F12518" s="68" t="s">
        <v>530</v>
      </c>
      <c r="G12518" s="67" t="s">
        <v>531</v>
      </c>
      <c r="H12518" s="68" t="s">
        <v>362</v>
      </c>
      <c r="I12518" s="69">
        <v>0.309</v>
      </c>
      <c r="J12518" s="69">
        <v>0.20599999999999999</v>
      </c>
      <c r="K12518" s="91"/>
      <c r="L12518" s="91"/>
    </row>
    <row r="12519" spans="2:12" x14ac:dyDescent="0.25">
      <c r="B12519" s="67" t="s">
        <v>504</v>
      </c>
      <c r="C12519" s="67" t="s">
        <v>505</v>
      </c>
      <c r="D12519" s="68" t="s">
        <v>379</v>
      </c>
      <c r="E12519" s="67" t="s">
        <v>380</v>
      </c>
      <c r="F12519" s="68" t="s">
        <v>530</v>
      </c>
      <c r="G12519" s="67" t="s">
        <v>531</v>
      </c>
      <c r="H12519" s="68" t="s">
        <v>363</v>
      </c>
      <c r="I12519" s="69">
        <v>0.39140000000000003</v>
      </c>
      <c r="J12519" s="69">
        <v>0.55620000000000003</v>
      </c>
      <c r="K12519" s="91"/>
      <c r="L12519" s="91"/>
    </row>
    <row r="12520" spans="2:12" x14ac:dyDescent="0.25">
      <c r="B12520" s="67" t="s">
        <v>504</v>
      </c>
      <c r="C12520" s="67" t="s">
        <v>505</v>
      </c>
      <c r="D12520" s="68" t="s">
        <v>379</v>
      </c>
      <c r="E12520" s="67" t="s">
        <v>380</v>
      </c>
      <c r="F12520" s="68" t="s">
        <v>530</v>
      </c>
      <c r="G12520" s="67" t="s">
        <v>531</v>
      </c>
      <c r="H12520" s="68" t="s">
        <v>364</v>
      </c>
      <c r="I12520" s="69">
        <v>0.45319999999999999</v>
      </c>
      <c r="J12520" s="69">
        <v>0.28839999999999999</v>
      </c>
      <c r="K12520" s="91"/>
      <c r="L12520" s="91"/>
    </row>
    <row r="12521" spans="2:12" x14ac:dyDescent="0.25">
      <c r="B12521" s="67" t="s">
        <v>504</v>
      </c>
      <c r="C12521" s="67" t="s">
        <v>505</v>
      </c>
      <c r="D12521" s="68" t="s">
        <v>379</v>
      </c>
      <c r="E12521" s="67" t="s">
        <v>380</v>
      </c>
      <c r="F12521" s="68" t="s">
        <v>530</v>
      </c>
      <c r="G12521" s="67" t="s">
        <v>531</v>
      </c>
      <c r="H12521" s="68" t="s">
        <v>362</v>
      </c>
      <c r="I12521" s="69">
        <v>114</v>
      </c>
      <c r="J12521" s="69">
        <v>88</v>
      </c>
      <c r="K12521" s="91"/>
      <c r="L12521" s="91"/>
    </row>
    <row r="12522" spans="2:12" x14ac:dyDescent="0.25">
      <c r="B12522" s="67" t="s">
        <v>504</v>
      </c>
      <c r="C12522" s="67" t="s">
        <v>505</v>
      </c>
      <c r="D12522" s="68" t="s">
        <v>379</v>
      </c>
      <c r="E12522" s="67" t="s">
        <v>380</v>
      </c>
      <c r="F12522" s="68" t="s">
        <v>530</v>
      </c>
      <c r="G12522" s="67" t="s">
        <v>531</v>
      </c>
      <c r="H12522" s="68" t="s">
        <v>363</v>
      </c>
      <c r="I12522" s="69">
        <v>25</v>
      </c>
      <c r="J12522" s="69">
        <v>54</v>
      </c>
      <c r="K12522" s="91"/>
      <c r="L12522" s="91"/>
    </row>
    <row r="12523" spans="2:12" x14ac:dyDescent="0.25">
      <c r="B12523" s="67" t="s">
        <v>504</v>
      </c>
      <c r="C12523" s="67" t="s">
        <v>505</v>
      </c>
      <c r="D12523" s="68" t="s">
        <v>379</v>
      </c>
      <c r="E12523" s="67" t="s">
        <v>380</v>
      </c>
      <c r="F12523" s="68" t="s">
        <v>530</v>
      </c>
      <c r="G12523" s="67" t="s">
        <v>531</v>
      </c>
      <c r="H12523" s="68" t="s">
        <v>364</v>
      </c>
      <c r="I12523" s="69">
        <v>77</v>
      </c>
      <c r="J12523" s="69">
        <v>93</v>
      </c>
      <c r="K12523" s="91"/>
      <c r="L12523" s="91"/>
    </row>
    <row r="12524" spans="2:12" x14ac:dyDescent="0.25">
      <c r="B12524" s="67" t="s">
        <v>504</v>
      </c>
      <c r="C12524" s="67" t="s">
        <v>505</v>
      </c>
      <c r="D12524" s="68" t="s">
        <v>379</v>
      </c>
      <c r="E12524" s="67" t="s">
        <v>380</v>
      </c>
      <c r="F12524" s="68" t="s">
        <v>530</v>
      </c>
      <c r="G12524" s="67" t="s">
        <v>531</v>
      </c>
      <c r="H12524" s="68" t="s">
        <v>362</v>
      </c>
      <c r="I12524" s="69">
        <v>86</v>
      </c>
      <c r="J12524" s="69">
        <v>180</v>
      </c>
      <c r="K12524" s="91"/>
      <c r="L12524" s="91"/>
    </row>
    <row r="12525" spans="2:12" x14ac:dyDescent="0.25">
      <c r="B12525" s="67" t="s">
        <v>504</v>
      </c>
      <c r="C12525" s="67" t="s">
        <v>505</v>
      </c>
      <c r="D12525" s="68" t="s">
        <v>379</v>
      </c>
      <c r="E12525" s="67" t="s">
        <v>380</v>
      </c>
      <c r="F12525" s="68" t="s">
        <v>530</v>
      </c>
      <c r="G12525" s="67" t="s">
        <v>531</v>
      </c>
      <c r="H12525" s="68" t="s">
        <v>363</v>
      </c>
      <c r="I12525" s="69">
        <v>176</v>
      </c>
      <c r="J12525" s="69">
        <v>295</v>
      </c>
      <c r="K12525" s="91"/>
      <c r="L12525" s="91"/>
    </row>
    <row r="12526" spans="2:12" x14ac:dyDescent="0.25">
      <c r="B12526" s="67" t="s">
        <v>504</v>
      </c>
      <c r="C12526" s="67" t="s">
        <v>505</v>
      </c>
      <c r="D12526" s="68" t="s">
        <v>379</v>
      </c>
      <c r="E12526" s="67" t="s">
        <v>380</v>
      </c>
      <c r="F12526" s="68" t="s">
        <v>530</v>
      </c>
      <c r="G12526" s="67" t="s">
        <v>531</v>
      </c>
      <c r="H12526" s="68" t="s">
        <v>364</v>
      </c>
      <c r="I12526" s="69">
        <v>29</v>
      </c>
      <c r="J12526" s="69">
        <v>28</v>
      </c>
      <c r="K12526" s="91"/>
      <c r="L12526" s="91"/>
    </row>
    <row r="12527" spans="2:12" x14ac:dyDescent="0.25">
      <c r="B12527" s="67" t="s">
        <v>504</v>
      </c>
      <c r="C12527" s="67" t="s">
        <v>505</v>
      </c>
      <c r="D12527" s="68" t="s">
        <v>379</v>
      </c>
      <c r="E12527" s="67" t="s">
        <v>380</v>
      </c>
      <c r="F12527" s="68" t="s">
        <v>530</v>
      </c>
      <c r="G12527" s="67" t="s">
        <v>531</v>
      </c>
      <c r="H12527" s="68" t="s">
        <v>362</v>
      </c>
      <c r="I12527" s="69">
        <v>0</v>
      </c>
      <c r="J12527" s="69">
        <v>0</v>
      </c>
      <c r="K12527" s="91"/>
      <c r="L12527" s="91"/>
    </row>
    <row r="12528" spans="2:12" x14ac:dyDescent="0.25">
      <c r="B12528" s="67" t="s">
        <v>504</v>
      </c>
      <c r="C12528" s="67" t="s">
        <v>505</v>
      </c>
      <c r="D12528" s="68" t="s">
        <v>379</v>
      </c>
      <c r="E12528" s="67" t="s">
        <v>380</v>
      </c>
      <c r="F12528" s="68" t="s">
        <v>530</v>
      </c>
      <c r="G12528" s="67" t="s">
        <v>531</v>
      </c>
      <c r="H12528" s="68" t="s">
        <v>363</v>
      </c>
      <c r="I12528" s="69">
        <v>0</v>
      </c>
      <c r="J12528" s="69">
        <v>0</v>
      </c>
      <c r="K12528" s="91"/>
      <c r="L12528" s="91"/>
    </row>
    <row r="12529" spans="2:12" x14ac:dyDescent="0.25">
      <c r="B12529" s="67" t="s">
        <v>504</v>
      </c>
      <c r="C12529" s="67" t="s">
        <v>505</v>
      </c>
      <c r="D12529" s="68" t="s">
        <v>379</v>
      </c>
      <c r="E12529" s="67" t="s">
        <v>380</v>
      </c>
      <c r="F12529" s="68" t="s">
        <v>530</v>
      </c>
      <c r="G12529" s="67" t="s">
        <v>531</v>
      </c>
      <c r="H12529" s="68" t="s">
        <v>364</v>
      </c>
      <c r="I12529" s="69">
        <v>0</v>
      </c>
      <c r="J12529" s="69">
        <v>0</v>
      </c>
      <c r="K12529" s="91"/>
      <c r="L12529" s="91"/>
    </row>
    <row r="12530" spans="2:12" x14ac:dyDescent="0.25">
      <c r="B12530" s="67" t="s">
        <v>504</v>
      </c>
      <c r="C12530" s="67" t="s">
        <v>505</v>
      </c>
      <c r="D12530" s="68" t="s">
        <v>379</v>
      </c>
      <c r="E12530" s="67" t="s">
        <v>380</v>
      </c>
      <c r="F12530" s="68" t="s">
        <v>530</v>
      </c>
      <c r="G12530" s="67" t="s">
        <v>531</v>
      </c>
      <c r="H12530" s="68" t="s">
        <v>362</v>
      </c>
      <c r="I12530" s="69">
        <v>40</v>
      </c>
      <c r="J12530" s="69">
        <v>56</v>
      </c>
      <c r="K12530" s="91"/>
      <c r="L12530" s="91"/>
    </row>
    <row r="12531" spans="2:12" x14ac:dyDescent="0.25">
      <c r="B12531" s="67" t="s">
        <v>504</v>
      </c>
      <c r="C12531" s="67" t="s">
        <v>505</v>
      </c>
      <c r="D12531" s="68" t="s">
        <v>379</v>
      </c>
      <c r="E12531" s="67" t="s">
        <v>380</v>
      </c>
      <c r="F12531" s="68" t="s">
        <v>530</v>
      </c>
      <c r="G12531" s="67" t="s">
        <v>531</v>
      </c>
      <c r="H12531" s="68" t="s">
        <v>363</v>
      </c>
      <c r="I12531" s="69">
        <v>80</v>
      </c>
      <c r="J12531" s="69">
        <v>89</v>
      </c>
      <c r="K12531" s="91"/>
      <c r="L12531" s="91"/>
    </row>
    <row r="12532" spans="2:12" x14ac:dyDescent="0.25">
      <c r="B12532" s="67" t="s">
        <v>504</v>
      </c>
      <c r="C12532" s="67" t="s">
        <v>505</v>
      </c>
      <c r="D12532" s="68" t="s">
        <v>379</v>
      </c>
      <c r="E12532" s="67" t="s">
        <v>380</v>
      </c>
      <c r="F12532" s="68" t="s">
        <v>530</v>
      </c>
      <c r="G12532" s="67" t="s">
        <v>531</v>
      </c>
      <c r="H12532" s="68" t="s">
        <v>364</v>
      </c>
      <c r="I12532" s="69">
        <v>24</v>
      </c>
      <c r="J12532" s="69">
        <v>34</v>
      </c>
      <c r="K12532" s="91"/>
      <c r="L12532" s="91"/>
    </row>
    <row r="12533" spans="2:12" x14ac:dyDescent="0.25">
      <c r="B12533" s="67" t="s">
        <v>504</v>
      </c>
      <c r="C12533" s="67" t="s">
        <v>505</v>
      </c>
      <c r="D12533" s="68" t="s">
        <v>379</v>
      </c>
      <c r="E12533" s="67" t="s">
        <v>380</v>
      </c>
      <c r="F12533" s="68" t="s">
        <v>530</v>
      </c>
      <c r="G12533" s="67" t="s">
        <v>531</v>
      </c>
      <c r="H12533" s="68" t="s">
        <v>362</v>
      </c>
      <c r="I12533" s="69">
        <v>78</v>
      </c>
      <c r="J12533" s="69">
        <v>115</v>
      </c>
      <c r="K12533" s="91"/>
      <c r="L12533" s="91"/>
    </row>
    <row r="12534" spans="2:12" x14ac:dyDescent="0.25">
      <c r="B12534" s="67" t="s">
        <v>504</v>
      </c>
      <c r="C12534" s="67" t="s">
        <v>505</v>
      </c>
      <c r="D12534" s="68" t="s">
        <v>379</v>
      </c>
      <c r="E12534" s="67" t="s">
        <v>380</v>
      </c>
      <c r="F12534" s="68" t="s">
        <v>530</v>
      </c>
      <c r="G12534" s="67" t="s">
        <v>531</v>
      </c>
      <c r="H12534" s="68" t="s">
        <v>363</v>
      </c>
      <c r="I12534" s="69">
        <v>39</v>
      </c>
      <c r="J12534" s="69">
        <v>45</v>
      </c>
      <c r="K12534" s="91"/>
      <c r="L12534" s="91"/>
    </row>
    <row r="12535" spans="2:12" x14ac:dyDescent="0.25">
      <c r="B12535" s="67" t="s">
        <v>504</v>
      </c>
      <c r="C12535" s="67" t="s">
        <v>505</v>
      </c>
      <c r="D12535" s="68" t="s">
        <v>379</v>
      </c>
      <c r="E12535" s="67" t="s">
        <v>380</v>
      </c>
      <c r="F12535" s="68" t="s">
        <v>530</v>
      </c>
      <c r="G12535" s="67" t="s">
        <v>531</v>
      </c>
      <c r="H12535" s="68" t="s">
        <v>364</v>
      </c>
      <c r="I12535" s="69">
        <v>0</v>
      </c>
      <c r="J12535" s="69">
        <v>18</v>
      </c>
      <c r="K12535" s="91"/>
      <c r="L12535" s="91"/>
    </row>
    <row r="12536" spans="2:12" x14ac:dyDescent="0.25">
      <c r="B12536" s="67" t="s">
        <v>504</v>
      </c>
      <c r="C12536" s="67" t="s">
        <v>505</v>
      </c>
      <c r="D12536" s="68" t="s">
        <v>379</v>
      </c>
      <c r="E12536" s="67" t="s">
        <v>380</v>
      </c>
      <c r="F12536" s="68" t="s">
        <v>530</v>
      </c>
      <c r="G12536" s="67" t="s">
        <v>531</v>
      </c>
      <c r="H12536" s="68" t="s">
        <v>362</v>
      </c>
      <c r="I12536" s="69">
        <v>0</v>
      </c>
      <c r="J12536" s="69">
        <v>0</v>
      </c>
      <c r="K12536" s="91"/>
      <c r="L12536" s="91"/>
    </row>
    <row r="12537" spans="2:12" x14ac:dyDescent="0.25">
      <c r="B12537" s="67" t="s">
        <v>504</v>
      </c>
      <c r="C12537" s="67" t="s">
        <v>505</v>
      </c>
      <c r="D12537" s="68" t="s">
        <v>379</v>
      </c>
      <c r="E12537" s="67" t="s">
        <v>380</v>
      </c>
      <c r="F12537" s="68" t="s">
        <v>530</v>
      </c>
      <c r="G12537" s="67" t="s">
        <v>531</v>
      </c>
      <c r="H12537" s="68" t="s">
        <v>363</v>
      </c>
      <c r="I12537" s="69">
        <v>0.3296</v>
      </c>
      <c r="J12537" s="69">
        <v>8.2400000000000001E-2</v>
      </c>
      <c r="K12537" s="91"/>
      <c r="L12537" s="91"/>
    </row>
    <row r="12538" spans="2:12" x14ac:dyDescent="0.25">
      <c r="B12538" s="67" t="s">
        <v>504</v>
      </c>
      <c r="C12538" s="67" t="s">
        <v>505</v>
      </c>
      <c r="D12538" s="68" t="s">
        <v>379</v>
      </c>
      <c r="E12538" s="67" t="s">
        <v>380</v>
      </c>
      <c r="F12538" s="68" t="s">
        <v>530</v>
      </c>
      <c r="G12538" s="67" t="s">
        <v>531</v>
      </c>
      <c r="H12538" s="68" t="s">
        <v>364</v>
      </c>
      <c r="I12538" s="69">
        <v>0</v>
      </c>
      <c r="J12538" s="69">
        <v>0</v>
      </c>
      <c r="K12538" s="91"/>
      <c r="L12538" s="91"/>
    </row>
    <row r="12539" spans="2:12" x14ac:dyDescent="0.25">
      <c r="B12539" s="67" t="s">
        <v>504</v>
      </c>
      <c r="C12539" s="67" t="s">
        <v>505</v>
      </c>
      <c r="D12539" s="68" t="s">
        <v>379</v>
      </c>
      <c r="E12539" s="67" t="s">
        <v>380</v>
      </c>
      <c r="F12539" s="68" t="s">
        <v>530</v>
      </c>
      <c r="G12539" s="67" t="s">
        <v>531</v>
      </c>
      <c r="H12539" s="68" t="s">
        <v>362</v>
      </c>
      <c r="I12539" s="69">
        <v>77</v>
      </c>
      <c r="J12539" s="69">
        <v>179</v>
      </c>
      <c r="K12539" s="91"/>
      <c r="L12539" s="91"/>
    </row>
    <row r="12540" spans="2:12" x14ac:dyDescent="0.25">
      <c r="B12540" s="67" t="s">
        <v>504</v>
      </c>
      <c r="C12540" s="67" t="s">
        <v>505</v>
      </c>
      <c r="D12540" s="68" t="s">
        <v>379</v>
      </c>
      <c r="E12540" s="67" t="s">
        <v>380</v>
      </c>
      <c r="F12540" s="68" t="s">
        <v>530</v>
      </c>
      <c r="G12540" s="67" t="s">
        <v>531</v>
      </c>
      <c r="H12540" s="68" t="s">
        <v>363</v>
      </c>
      <c r="I12540" s="69">
        <v>71</v>
      </c>
      <c r="J12540" s="69">
        <v>129</v>
      </c>
      <c r="K12540" s="91"/>
      <c r="L12540" s="91"/>
    </row>
    <row r="12541" spans="2:12" x14ac:dyDescent="0.25">
      <c r="B12541" s="67" t="s">
        <v>504</v>
      </c>
      <c r="C12541" s="67" t="s">
        <v>505</v>
      </c>
      <c r="D12541" s="68" t="s">
        <v>379</v>
      </c>
      <c r="E12541" s="67" t="s">
        <v>380</v>
      </c>
      <c r="F12541" s="68" t="s">
        <v>530</v>
      </c>
      <c r="G12541" s="67" t="s">
        <v>531</v>
      </c>
      <c r="H12541" s="68" t="s">
        <v>364</v>
      </c>
      <c r="I12541" s="69">
        <v>29</v>
      </c>
      <c r="J12541" s="69">
        <v>26</v>
      </c>
      <c r="K12541" s="91"/>
      <c r="L12541" s="91"/>
    </row>
    <row r="12542" spans="2:12" x14ac:dyDescent="0.25">
      <c r="B12542" s="67" t="s">
        <v>504</v>
      </c>
      <c r="C12542" s="67" t="s">
        <v>505</v>
      </c>
      <c r="D12542" s="68" t="s">
        <v>379</v>
      </c>
      <c r="E12542" s="67" t="s">
        <v>380</v>
      </c>
      <c r="F12542" s="68" t="s">
        <v>530</v>
      </c>
      <c r="G12542" s="67" t="s">
        <v>531</v>
      </c>
      <c r="H12542" s="68" t="s">
        <v>364</v>
      </c>
      <c r="I12542" s="69">
        <v>0</v>
      </c>
      <c r="J12542" s="69">
        <v>0</v>
      </c>
      <c r="K12542" s="91"/>
      <c r="L12542" s="91"/>
    </row>
    <row r="12543" spans="2:12" x14ac:dyDescent="0.25">
      <c r="B12543" s="67" t="s">
        <v>504</v>
      </c>
      <c r="C12543" s="67" t="s">
        <v>505</v>
      </c>
      <c r="D12543" s="68" t="s">
        <v>379</v>
      </c>
      <c r="E12543" s="67" t="s">
        <v>380</v>
      </c>
      <c r="F12543" s="68" t="s">
        <v>530</v>
      </c>
      <c r="G12543" s="67" t="s">
        <v>531</v>
      </c>
      <c r="H12543" s="68" t="s">
        <v>363</v>
      </c>
      <c r="I12543" s="69">
        <v>7</v>
      </c>
      <c r="J12543" s="69">
        <v>14</v>
      </c>
      <c r="K12543" s="91"/>
      <c r="L12543" s="91"/>
    </row>
    <row r="12544" spans="2:12" x14ac:dyDescent="0.25">
      <c r="B12544" s="67" t="s">
        <v>504</v>
      </c>
      <c r="C12544" s="67" t="s">
        <v>505</v>
      </c>
      <c r="D12544" s="68" t="s">
        <v>379</v>
      </c>
      <c r="E12544" s="67" t="s">
        <v>380</v>
      </c>
      <c r="F12544" s="68" t="s">
        <v>530</v>
      </c>
      <c r="G12544" s="67" t="s">
        <v>531</v>
      </c>
      <c r="H12544" s="68" t="s">
        <v>364</v>
      </c>
      <c r="I12544" s="69">
        <v>0</v>
      </c>
      <c r="J12544" s="69">
        <v>0</v>
      </c>
      <c r="K12544" s="91"/>
      <c r="L12544" s="91"/>
    </row>
    <row r="12545" spans="2:12" x14ac:dyDescent="0.25">
      <c r="B12545" s="67" t="s">
        <v>504</v>
      </c>
      <c r="C12545" s="67" t="s">
        <v>505</v>
      </c>
      <c r="D12545" s="68" t="s">
        <v>379</v>
      </c>
      <c r="E12545" s="67" t="s">
        <v>380</v>
      </c>
      <c r="F12545" s="68" t="s">
        <v>530</v>
      </c>
      <c r="G12545" s="67" t="s">
        <v>531</v>
      </c>
      <c r="H12545" s="68" t="s">
        <v>362</v>
      </c>
      <c r="I12545" s="69">
        <v>15</v>
      </c>
      <c r="J12545" s="69">
        <v>10</v>
      </c>
      <c r="K12545" s="91"/>
      <c r="L12545" s="91"/>
    </row>
    <row r="12546" spans="2:12" x14ac:dyDescent="0.25">
      <c r="B12546" s="67" t="s">
        <v>504</v>
      </c>
      <c r="C12546" s="67" t="s">
        <v>505</v>
      </c>
      <c r="D12546" s="68" t="s">
        <v>379</v>
      </c>
      <c r="E12546" s="67" t="s">
        <v>380</v>
      </c>
      <c r="F12546" s="68" t="s">
        <v>530</v>
      </c>
      <c r="G12546" s="67" t="s">
        <v>531</v>
      </c>
      <c r="H12546" s="68" t="s">
        <v>362</v>
      </c>
      <c r="I12546" s="69">
        <v>13</v>
      </c>
      <c r="J12546" s="69">
        <v>37</v>
      </c>
      <c r="K12546" s="91"/>
      <c r="L12546" s="91"/>
    </row>
    <row r="12547" spans="2:12" x14ac:dyDescent="0.25">
      <c r="B12547" s="67" t="s">
        <v>504</v>
      </c>
      <c r="C12547" s="67" t="s">
        <v>505</v>
      </c>
      <c r="D12547" s="68" t="s">
        <v>379</v>
      </c>
      <c r="E12547" s="67" t="s">
        <v>380</v>
      </c>
      <c r="F12547" s="68" t="s">
        <v>530</v>
      </c>
      <c r="G12547" s="67" t="s">
        <v>531</v>
      </c>
      <c r="H12547" s="68" t="s">
        <v>363</v>
      </c>
      <c r="I12547" s="69">
        <v>0</v>
      </c>
      <c r="J12547" s="69">
        <v>0</v>
      </c>
      <c r="K12547" s="91"/>
      <c r="L12547" s="91"/>
    </row>
    <row r="12548" spans="2:12" x14ac:dyDescent="0.25">
      <c r="B12548" s="67" t="s">
        <v>504</v>
      </c>
      <c r="C12548" s="67" t="s">
        <v>505</v>
      </c>
      <c r="D12548" s="68" t="s">
        <v>379</v>
      </c>
      <c r="E12548" s="67" t="s">
        <v>380</v>
      </c>
      <c r="F12548" s="68" t="s">
        <v>530</v>
      </c>
      <c r="G12548" s="67" t="s">
        <v>531</v>
      </c>
      <c r="H12548" s="68" t="s">
        <v>364</v>
      </c>
      <c r="I12548" s="69">
        <v>39</v>
      </c>
      <c r="J12548" s="69">
        <v>45</v>
      </c>
      <c r="K12548" s="91"/>
      <c r="L12548" s="91"/>
    </row>
    <row r="12549" spans="2:12" x14ac:dyDescent="0.25">
      <c r="B12549" s="67" t="s">
        <v>504</v>
      </c>
      <c r="C12549" s="67" t="s">
        <v>505</v>
      </c>
      <c r="D12549" s="68" t="s">
        <v>379</v>
      </c>
      <c r="E12549" s="67" t="s">
        <v>380</v>
      </c>
      <c r="F12549" s="68" t="s">
        <v>530</v>
      </c>
      <c r="G12549" s="67" t="s">
        <v>531</v>
      </c>
      <c r="H12549" s="68" t="s">
        <v>362</v>
      </c>
      <c r="I12549" s="69">
        <v>0</v>
      </c>
      <c r="J12549" s="69">
        <v>14</v>
      </c>
      <c r="K12549" s="91"/>
      <c r="L12549" s="91"/>
    </row>
    <row r="12550" spans="2:12" x14ac:dyDescent="0.25">
      <c r="B12550" s="67" t="s">
        <v>504</v>
      </c>
      <c r="C12550" s="67" t="s">
        <v>505</v>
      </c>
      <c r="D12550" s="68" t="s">
        <v>379</v>
      </c>
      <c r="E12550" s="67" t="s">
        <v>380</v>
      </c>
      <c r="F12550" s="68" t="s">
        <v>530</v>
      </c>
      <c r="G12550" s="67" t="s">
        <v>531</v>
      </c>
      <c r="H12550" s="68" t="s">
        <v>363</v>
      </c>
      <c r="I12550" s="69">
        <v>0</v>
      </c>
      <c r="J12550" s="69">
        <v>12</v>
      </c>
      <c r="K12550" s="91"/>
      <c r="L12550" s="91"/>
    </row>
    <row r="12551" spans="2:12" x14ac:dyDescent="0.25">
      <c r="B12551" s="67" t="s">
        <v>504</v>
      </c>
      <c r="C12551" s="67" t="s">
        <v>505</v>
      </c>
      <c r="D12551" s="68" t="s">
        <v>379</v>
      </c>
      <c r="E12551" s="67" t="s">
        <v>380</v>
      </c>
      <c r="F12551" s="68" t="s">
        <v>530</v>
      </c>
      <c r="G12551" s="67" t="s">
        <v>531</v>
      </c>
      <c r="H12551" s="68" t="s">
        <v>364</v>
      </c>
      <c r="I12551" s="69">
        <v>0</v>
      </c>
      <c r="J12551" s="69">
        <v>28</v>
      </c>
      <c r="K12551" s="91"/>
      <c r="L12551" s="91"/>
    </row>
    <row r="12552" spans="2:12" x14ac:dyDescent="0.25">
      <c r="B12552" s="67" t="s">
        <v>504</v>
      </c>
      <c r="C12552" s="67" t="s">
        <v>505</v>
      </c>
      <c r="D12552" s="68" t="s">
        <v>379</v>
      </c>
      <c r="E12552" s="67" t="s">
        <v>380</v>
      </c>
      <c r="F12552" s="68" t="s">
        <v>530</v>
      </c>
      <c r="G12552" s="67" t="s">
        <v>531</v>
      </c>
      <c r="H12552" s="68" t="s">
        <v>362</v>
      </c>
      <c r="I12552" s="69">
        <v>40</v>
      </c>
      <c r="J12552" s="69">
        <v>39</v>
      </c>
      <c r="K12552" s="91"/>
      <c r="L12552" s="91"/>
    </row>
    <row r="12553" spans="2:12" x14ac:dyDescent="0.25">
      <c r="B12553" s="67" t="s">
        <v>504</v>
      </c>
      <c r="C12553" s="67" t="s">
        <v>505</v>
      </c>
      <c r="D12553" s="68" t="s">
        <v>379</v>
      </c>
      <c r="E12553" s="67" t="s">
        <v>380</v>
      </c>
      <c r="F12553" s="68" t="s">
        <v>530</v>
      </c>
      <c r="G12553" s="67" t="s">
        <v>531</v>
      </c>
      <c r="H12553" s="68" t="s">
        <v>363</v>
      </c>
      <c r="I12553" s="69">
        <v>240</v>
      </c>
      <c r="J12553" s="69">
        <v>371</v>
      </c>
      <c r="K12553" s="91"/>
      <c r="L12553" s="91"/>
    </row>
    <row r="12554" spans="2:12" x14ac:dyDescent="0.25">
      <c r="B12554" s="67" t="s">
        <v>504</v>
      </c>
      <c r="C12554" s="67" t="s">
        <v>505</v>
      </c>
      <c r="D12554" s="68" t="s">
        <v>379</v>
      </c>
      <c r="E12554" s="67" t="s">
        <v>380</v>
      </c>
      <c r="F12554" s="68" t="s">
        <v>530</v>
      </c>
      <c r="G12554" s="67" t="s">
        <v>531</v>
      </c>
      <c r="H12554" s="68" t="s">
        <v>364</v>
      </c>
      <c r="I12554" s="69">
        <v>0</v>
      </c>
      <c r="J12554" s="69">
        <v>0</v>
      </c>
      <c r="K12554" s="91"/>
      <c r="L12554" s="91"/>
    </row>
    <row r="12555" spans="2:12" x14ac:dyDescent="0.25">
      <c r="B12555" s="67" t="s">
        <v>504</v>
      </c>
      <c r="C12555" s="67" t="s">
        <v>505</v>
      </c>
      <c r="D12555" s="68" t="s">
        <v>379</v>
      </c>
      <c r="E12555" s="67" t="s">
        <v>380</v>
      </c>
      <c r="F12555" s="68" t="s">
        <v>530</v>
      </c>
      <c r="G12555" s="67" t="s">
        <v>531</v>
      </c>
      <c r="H12555" s="68" t="s">
        <v>362</v>
      </c>
      <c r="I12555" s="69">
        <v>45</v>
      </c>
      <c r="J12555" s="69">
        <v>82</v>
      </c>
      <c r="K12555" s="91"/>
      <c r="L12555" s="91"/>
    </row>
    <row r="12556" spans="2:12" x14ac:dyDescent="0.25">
      <c r="B12556" s="67" t="s">
        <v>504</v>
      </c>
      <c r="C12556" s="67" t="s">
        <v>505</v>
      </c>
      <c r="D12556" s="68" t="s">
        <v>379</v>
      </c>
      <c r="E12556" s="67" t="s">
        <v>380</v>
      </c>
      <c r="F12556" s="68" t="s">
        <v>530</v>
      </c>
      <c r="G12556" s="67" t="s">
        <v>531</v>
      </c>
      <c r="H12556" s="68" t="s">
        <v>363</v>
      </c>
      <c r="I12556" s="69">
        <v>35</v>
      </c>
      <c r="J12556" s="69">
        <v>94</v>
      </c>
      <c r="K12556" s="91"/>
      <c r="L12556" s="91"/>
    </row>
    <row r="12557" spans="2:12" x14ac:dyDescent="0.25">
      <c r="B12557" s="67" t="s">
        <v>504</v>
      </c>
      <c r="C12557" s="67" t="s">
        <v>505</v>
      </c>
      <c r="D12557" s="68" t="s">
        <v>379</v>
      </c>
      <c r="E12557" s="67" t="s">
        <v>380</v>
      </c>
      <c r="F12557" s="68" t="s">
        <v>530</v>
      </c>
      <c r="G12557" s="67" t="s">
        <v>531</v>
      </c>
      <c r="H12557" s="68" t="s">
        <v>364</v>
      </c>
      <c r="I12557" s="69">
        <v>0</v>
      </c>
      <c r="J12557" s="69">
        <v>0</v>
      </c>
      <c r="K12557" s="91"/>
      <c r="L12557" s="91"/>
    </row>
    <row r="12558" spans="2:12" x14ac:dyDescent="0.25">
      <c r="B12558" s="67" t="s">
        <v>504</v>
      </c>
      <c r="C12558" s="67" t="s">
        <v>505</v>
      </c>
      <c r="D12558" s="68" t="s">
        <v>379</v>
      </c>
      <c r="E12558" s="67" t="s">
        <v>380</v>
      </c>
      <c r="F12558" s="68" t="s">
        <v>530</v>
      </c>
      <c r="G12558" s="67" t="s">
        <v>531</v>
      </c>
      <c r="H12558" s="68" t="s">
        <v>362</v>
      </c>
      <c r="I12558" s="69">
        <v>0</v>
      </c>
      <c r="J12558" s="69">
        <v>0</v>
      </c>
      <c r="K12558" s="91"/>
      <c r="L12558" s="91"/>
    </row>
    <row r="12559" spans="2:12" x14ac:dyDescent="0.25">
      <c r="B12559" s="67" t="s">
        <v>504</v>
      </c>
      <c r="C12559" s="67" t="s">
        <v>505</v>
      </c>
      <c r="D12559" s="68" t="s">
        <v>379</v>
      </c>
      <c r="E12559" s="67" t="s">
        <v>380</v>
      </c>
      <c r="F12559" s="68" t="s">
        <v>530</v>
      </c>
      <c r="G12559" s="67" t="s">
        <v>531</v>
      </c>
      <c r="H12559" s="68" t="s">
        <v>363</v>
      </c>
      <c r="I12559" s="69">
        <v>4</v>
      </c>
      <c r="J12559" s="69">
        <v>0</v>
      </c>
      <c r="K12559" s="91"/>
      <c r="L12559" s="91"/>
    </row>
    <row r="12560" spans="2:12" x14ac:dyDescent="0.25">
      <c r="B12560" s="67" t="s">
        <v>504</v>
      </c>
      <c r="C12560" s="67" t="s">
        <v>505</v>
      </c>
      <c r="D12560" s="68" t="s">
        <v>379</v>
      </c>
      <c r="E12560" s="67" t="s">
        <v>380</v>
      </c>
      <c r="F12560" s="68" t="s">
        <v>530</v>
      </c>
      <c r="G12560" s="67" t="s">
        <v>531</v>
      </c>
      <c r="H12560" s="68" t="s">
        <v>364</v>
      </c>
      <c r="I12560" s="69">
        <v>0</v>
      </c>
      <c r="J12560" s="69">
        <v>0</v>
      </c>
      <c r="K12560" s="91"/>
      <c r="L12560" s="91"/>
    </row>
    <row r="12561" spans="2:12" x14ac:dyDescent="0.25">
      <c r="B12561" s="67" t="s">
        <v>504</v>
      </c>
      <c r="C12561" s="67" t="s">
        <v>505</v>
      </c>
      <c r="D12561" s="68" t="s">
        <v>379</v>
      </c>
      <c r="E12561" s="67" t="s">
        <v>380</v>
      </c>
      <c r="F12561" s="68" t="s">
        <v>530</v>
      </c>
      <c r="G12561" s="67" t="s">
        <v>531</v>
      </c>
      <c r="H12561" s="68" t="s">
        <v>362</v>
      </c>
      <c r="I12561" s="69">
        <v>40</v>
      </c>
      <c r="J12561" s="69">
        <v>2</v>
      </c>
      <c r="K12561" s="91"/>
      <c r="L12561" s="91"/>
    </row>
    <row r="12562" spans="2:12" x14ac:dyDescent="0.25">
      <c r="B12562" s="67" t="s">
        <v>504</v>
      </c>
      <c r="C12562" s="67" t="s">
        <v>505</v>
      </c>
      <c r="D12562" s="68" t="s">
        <v>379</v>
      </c>
      <c r="E12562" s="67" t="s">
        <v>380</v>
      </c>
      <c r="F12562" s="68" t="s">
        <v>530</v>
      </c>
      <c r="G12562" s="67" t="s">
        <v>531</v>
      </c>
      <c r="H12562" s="68" t="s">
        <v>363</v>
      </c>
      <c r="I12562" s="69">
        <v>52</v>
      </c>
      <c r="J12562" s="69">
        <v>104</v>
      </c>
      <c r="K12562" s="91"/>
      <c r="L12562" s="91"/>
    </row>
    <row r="12563" spans="2:12" x14ac:dyDescent="0.25">
      <c r="B12563" s="67" t="s">
        <v>504</v>
      </c>
      <c r="C12563" s="67" t="s">
        <v>505</v>
      </c>
      <c r="D12563" s="68" t="s">
        <v>379</v>
      </c>
      <c r="E12563" s="67" t="s">
        <v>380</v>
      </c>
      <c r="F12563" s="68" t="s">
        <v>530</v>
      </c>
      <c r="G12563" s="67" t="s">
        <v>531</v>
      </c>
      <c r="H12563" s="68" t="s">
        <v>364</v>
      </c>
      <c r="I12563" s="69">
        <v>22</v>
      </c>
      <c r="J12563" s="69">
        <v>0</v>
      </c>
      <c r="K12563" s="91"/>
      <c r="L12563" s="91"/>
    </row>
    <row r="12564" spans="2:12" x14ac:dyDescent="0.25">
      <c r="B12564" s="67" t="s">
        <v>504</v>
      </c>
      <c r="C12564" s="67" t="s">
        <v>505</v>
      </c>
      <c r="D12564" s="68" t="s">
        <v>379</v>
      </c>
      <c r="E12564" s="67" t="s">
        <v>380</v>
      </c>
      <c r="F12564" s="68" t="s">
        <v>530</v>
      </c>
      <c r="G12564" s="67" t="s">
        <v>531</v>
      </c>
      <c r="H12564" s="68" t="s">
        <v>362</v>
      </c>
      <c r="I12564" s="69">
        <v>6</v>
      </c>
      <c r="J12564" s="69">
        <v>20</v>
      </c>
      <c r="K12564" s="91"/>
      <c r="L12564" s="91"/>
    </row>
    <row r="12565" spans="2:12" x14ac:dyDescent="0.25">
      <c r="B12565" s="67" t="s">
        <v>504</v>
      </c>
      <c r="C12565" s="67" t="s">
        <v>505</v>
      </c>
      <c r="D12565" s="68" t="s">
        <v>379</v>
      </c>
      <c r="E12565" s="67" t="s">
        <v>380</v>
      </c>
      <c r="F12565" s="68" t="s">
        <v>530</v>
      </c>
      <c r="G12565" s="67" t="s">
        <v>531</v>
      </c>
      <c r="H12565" s="68" t="s">
        <v>363</v>
      </c>
      <c r="I12565" s="69">
        <v>12</v>
      </c>
      <c r="J12565" s="69">
        <v>37</v>
      </c>
      <c r="K12565" s="91"/>
      <c r="L12565" s="91"/>
    </row>
    <row r="12566" spans="2:12" x14ac:dyDescent="0.25">
      <c r="B12566" s="67" t="s">
        <v>504</v>
      </c>
      <c r="C12566" s="67" t="s">
        <v>505</v>
      </c>
      <c r="D12566" s="68" t="s">
        <v>379</v>
      </c>
      <c r="E12566" s="67" t="s">
        <v>380</v>
      </c>
      <c r="F12566" s="68" t="s">
        <v>530</v>
      </c>
      <c r="G12566" s="67" t="s">
        <v>531</v>
      </c>
      <c r="H12566" s="68" t="s">
        <v>364</v>
      </c>
      <c r="I12566" s="69">
        <v>0</v>
      </c>
      <c r="J12566" s="69">
        <v>0</v>
      </c>
      <c r="K12566" s="91"/>
      <c r="L12566" s="91"/>
    </row>
    <row r="12567" spans="2:12" x14ac:dyDescent="0.25">
      <c r="B12567" s="67" t="s">
        <v>504</v>
      </c>
      <c r="C12567" s="67" t="s">
        <v>505</v>
      </c>
      <c r="D12567" s="68" t="s">
        <v>379</v>
      </c>
      <c r="E12567" s="67" t="s">
        <v>380</v>
      </c>
      <c r="F12567" s="68" t="s">
        <v>530</v>
      </c>
      <c r="G12567" s="67" t="s">
        <v>531</v>
      </c>
      <c r="H12567" s="68" t="s">
        <v>362</v>
      </c>
      <c r="I12567" s="69">
        <v>0</v>
      </c>
      <c r="J12567" s="69">
        <v>0</v>
      </c>
      <c r="K12567" s="91"/>
      <c r="L12567" s="91"/>
    </row>
    <row r="12568" spans="2:12" x14ac:dyDescent="0.25">
      <c r="B12568" s="67" t="s">
        <v>504</v>
      </c>
      <c r="C12568" s="67" t="s">
        <v>505</v>
      </c>
      <c r="D12568" s="68" t="s">
        <v>379</v>
      </c>
      <c r="E12568" s="67" t="s">
        <v>380</v>
      </c>
      <c r="F12568" s="68" t="s">
        <v>530</v>
      </c>
      <c r="G12568" s="67" t="s">
        <v>531</v>
      </c>
      <c r="H12568" s="68" t="s">
        <v>363</v>
      </c>
      <c r="I12568" s="69">
        <v>0</v>
      </c>
      <c r="J12568" s="69">
        <v>0</v>
      </c>
      <c r="K12568" s="91"/>
      <c r="L12568" s="91"/>
    </row>
    <row r="12569" spans="2:12" x14ac:dyDescent="0.25">
      <c r="B12569" s="67" t="s">
        <v>504</v>
      </c>
      <c r="C12569" s="67" t="s">
        <v>505</v>
      </c>
      <c r="D12569" s="68" t="s">
        <v>379</v>
      </c>
      <c r="E12569" s="67" t="s">
        <v>380</v>
      </c>
      <c r="F12569" s="68" t="s">
        <v>530</v>
      </c>
      <c r="G12569" s="67" t="s">
        <v>531</v>
      </c>
      <c r="H12569" s="68" t="s">
        <v>364</v>
      </c>
      <c r="I12569" s="69">
        <v>0</v>
      </c>
      <c r="J12569" s="69">
        <v>0</v>
      </c>
      <c r="K12569" s="91"/>
      <c r="L12569" s="91"/>
    </row>
    <row r="12570" spans="2:12" x14ac:dyDescent="0.25">
      <c r="B12570" s="67" t="s">
        <v>504</v>
      </c>
      <c r="C12570" s="67" t="s">
        <v>505</v>
      </c>
      <c r="D12570" s="68" t="s">
        <v>379</v>
      </c>
      <c r="E12570" s="67" t="s">
        <v>380</v>
      </c>
      <c r="F12570" s="68" t="s">
        <v>530</v>
      </c>
      <c r="G12570" s="67" t="s">
        <v>531</v>
      </c>
      <c r="H12570" s="68" t="s">
        <v>362</v>
      </c>
      <c r="I12570" s="69">
        <v>0</v>
      </c>
      <c r="J12570" s="69">
        <v>0</v>
      </c>
      <c r="K12570" s="91"/>
      <c r="L12570" s="91"/>
    </row>
    <row r="12571" spans="2:12" x14ac:dyDescent="0.25">
      <c r="B12571" s="67" t="s">
        <v>504</v>
      </c>
      <c r="C12571" s="67" t="s">
        <v>505</v>
      </c>
      <c r="D12571" s="68" t="s">
        <v>379</v>
      </c>
      <c r="E12571" s="67" t="s">
        <v>380</v>
      </c>
      <c r="F12571" s="68" t="s">
        <v>530</v>
      </c>
      <c r="G12571" s="67" t="s">
        <v>531</v>
      </c>
      <c r="H12571" s="68" t="s">
        <v>363</v>
      </c>
      <c r="I12571" s="69">
        <v>0</v>
      </c>
      <c r="J12571" s="69">
        <v>0</v>
      </c>
      <c r="K12571" s="91"/>
      <c r="L12571" s="91"/>
    </row>
    <row r="12572" spans="2:12" x14ac:dyDescent="0.25">
      <c r="B12572" s="67" t="s">
        <v>504</v>
      </c>
      <c r="C12572" s="67" t="s">
        <v>505</v>
      </c>
      <c r="D12572" s="68" t="s">
        <v>379</v>
      </c>
      <c r="E12572" s="67" t="s">
        <v>380</v>
      </c>
      <c r="F12572" s="68" t="s">
        <v>530</v>
      </c>
      <c r="G12572" s="67" t="s">
        <v>531</v>
      </c>
      <c r="H12572" s="68" t="s">
        <v>364</v>
      </c>
      <c r="I12572" s="69">
        <v>0</v>
      </c>
      <c r="J12572" s="69">
        <v>0</v>
      </c>
      <c r="K12572" s="91"/>
      <c r="L12572" s="91"/>
    </row>
    <row r="12573" spans="2:12" x14ac:dyDescent="0.25">
      <c r="B12573" s="67" t="s">
        <v>504</v>
      </c>
      <c r="C12573" s="67" t="s">
        <v>505</v>
      </c>
      <c r="D12573" s="68" t="s">
        <v>379</v>
      </c>
      <c r="E12573" s="67" t="s">
        <v>380</v>
      </c>
      <c r="F12573" s="68" t="s">
        <v>530</v>
      </c>
      <c r="G12573" s="67" t="s">
        <v>531</v>
      </c>
      <c r="H12573" s="68" t="s">
        <v>362</v>
      </c>
      <c r="I12573" s="69">
        <v>0</v>
      </c>
      <c r="J12573" s="69">
        <v>0</v>
      </c>
      <c r="K12573" s="91"/>
      <c r="L12573" s="91"/>
    </row>
    <row r="12574" spans="2:12" x14ac:dyDescent="0.25">
      <c r="B12574" s="67" t="s">
        <v>504</v>
      </c>
      <c r="C12574" s="67" t="s">
        <v>505</v>
      </c>
      <c r="D12574" s="68" t="s">
        <v>379</v>
      </c>
      <c r="E12574" s="67" t="s">
        <v>380</v>
      </c>
      <c r="F12574" s="68" t="s">
        <v>530</v>
      </c>
      <c r="G12574" s="67" t="s">
        <v>531</v>
      </c>
      <c r="H12574" s="68" t="s">
        <v>363</v>
      </c>
      <c r="I12574" s="69">
        <v>0</v>
      </c>
      <c r="J12574" s="69">
        <v>0</v>
      </c>
      <c r="K12574" s="91"/>
      <c r="L12574" s="91"/>
    </row>
    <row r="12575" spans="2:12" x14ac:dyDescent="0.25">
      <c r="B12575" s="67" t="s">
        <v>504</v>
      </c>
      <c r="C12575" s="67" t="s">
        <v>505</v>
      </c>
      <c r="D12575" s="68" t="s">
        <v>379</v>
      </c>
      <c r="E12575" s="67" t="s">
        <v>380</v>
      </c>
      <c r="F12575" s="68" t="s">
        <v>530</v>
      </c>
      <c r="G12575" s="67" t="s">
        <v>531</v>
      </c>
      <c r="H12575" s="68" t="s">
        <v>364</v>
      </c>
      <c r="I12575" s="69">
        <v>0</v>
      </c>
      <c r="J12575" s="69">
        <v>0</v>
      </c>
      <c r="K12575" s="91"/>
      <c r="L12575" s="91"/>
    </row>
    <row r="12576" spans="2:12" x14ac:dyDescent="0.25">
      <c r="B12576" s="67" t="s">
        <v>504</v>
      </c>
      <c r="C12576" s="67" t="s">
        <v>505</v>
      </c>
      <c r="D12576" s="68" t="s">
        <v>379</v>
      </c>
      <c r="E12576" s="67" t="s">
        <v>380</v>
      </c>
      <c r="F12576" s="68" t="s">
        <v>530</v>
      </c>
      <c r="G12576" s="67" t="s">
        <v>531</v>
      </c>
      <c r="H12576" s="68" t="s">
        <v>362</v>
      </c>
      <c r="I12576" s="69">
        <v>27</v>
      </c>
      <c r="J12576" s="69">
        <v>52</v>
      </c>
      <c r="K12576" s="91"/>
      <c r="L12576" s="91"/>
    </row>
    <row r="12577" spans="2:12" x14ac:dyDescent="0.25">
      <c r="B12577" s="67" t="s">
        <v>504</v>
      </c>
      <c r="C12577" s="67" t="s">
        <v>505</v>
      </c>
      <c r="D12577" s="68" t="s">
        <v>379</v>
      </c>
      <c r="E12577" s="67" t="s">
        <v>380</v>
      </c>
      <c r="F12577" s="68" t="s">
        <v>530</v>
      </c>
      <c r="G12577" s="67" t="s">
        <v>531</v>
      </c>
      <c r="H12577" s="68" t="s">
        <v>363</v>
      </c>
      <c r="I12577" s="69">
        <v>46</v>
      </c>
      <c r="J12577" s="69">
        <v>34</v>
      </c>
      <c r="K12577" s="91"/>
      <c r="L12577" s="91"/>
    </row>
    <row r="12578" spans="2:12" x14ac:dyDescent="0.25">
      <c r="B12578" s="67" t="s">
        <v>504</v>
      </c>
      <c r="C12578" s="67" t="s">
        <v>505</v>
      </c>
      <c r="D12578" s="68" t="s">
        <v>379</v>
      </c>
      <c r="E12578" s="67" t="s">
        <v>380</v>
      </c>
      <c r="F12578" s="68" t="s">
        <v>530</v>
      </c>
      <c r="G12578" s="67" t="s">
        <v>531</v>
      </c>
      <c r="H12578" s="68" t="s">
        <v>364</v>
      </c>
      <c r="I12578" s="69">
        <v>54</v>
      </c>
      <c r="J12578" s="69">
        <v>54</v>
      </c>
      <c r="K12578" s="91"/>
      <c r="L12578" s="91"/>
    </row>
    <row r="12579" spans="2:12" x14ac:dyDescent="0.25">
      <c r="B12579" s="67" t="s">
        <v>504</v>
      </c>
      <c r="C12579" s="67" t="s">
        <v>505</v>
      </c>
      <c r="D12579" s="68" t="s">
        <v>379</v>
      </c>
      <c r="E12579" s="67" t="s">
        <v>380</v>
      </c>
      <c r="F12579" s="68" t="s">
        <v>530</v>
      </c>
      <c r="G12579" s="67" t="s">
        <v>531</v>
      </c>
      <c r="H12579" s="68" t="s">
        <v>364</v>
      </c>
      <c r="I12579" s="69">
        <v>0</v>
      </c>
      <c r="J12579" s="69">
        <v>0</v>
      </c>
      <c r="K12579" s="91"/>
      <c r="L12579" s="91"/>
    </row>
    <row r="12580" spans="2:12" x14ac:dyDescent="0.25">
      <c r="B12580" s="67" t="s">
        <v>504</v>
      </c>
      <c r="C12580" s="67" t="s">
        <v>505</v>
      </c>
      <c r="D12580" s="68" t="s">
        <v>379</v>
      </c>
      <c r="E12580" s="67" t="s">
        <v>380</v>
      </c>
      <c r="F12580" s="68" t="s">
        <v>530</v>
      </c>
      <c r="G12580" s="67" t="s">
        <v>531</v>
      </c>
      <c r="H12580" s="68" t="s">
        <v>362</v>
      </c>
      <c r="I12580" s="69">
        <v>0</v>
      </c>
      <c r="J12580" s="69">
        <v>0</v>
      </c>
      <c r="K12580" s="91"/>
      <c r="L12580" s="91"/>
    </row>
    <row r="12581" spans="2:12" x14ac:dyDescent="0.25">
      <c r="B12581" s="67" t="s">
        <v>504</v>
      </c>
      <c r="C12581" s="67" t="s">
        <v>505</v>
      </c>
      <c r="D12581" s="68" t="s">
        <v>379</v>
      </c>
      <c r="E12581" s="67" t="s">
        <v>380</v>
      </c>
      <c r="F12581" s="68" t="s">
        <v>530</v>
      </c>
      <c r="G12581" s="67" t="s">
        <v>531</v>
      </c>
      <c r="H12581" s="68" t="s">
        <v>363</v>
      </c>
      <c r="I12581" s="69">
        <v>0</v>
      </c>
      <c r="J12581" s="69">
        <v>0</v>
      </c>
      <c r="K12581" s="91"/>
      <c r="L12581" s="91"/>
    </row>
    <row r="12582" spans="2:12" x14ac:dyDescent="0.25">
      <c r="B12582" s="67" t="s">
        <v>504</v>
      </c>
      <c r="C12582" s="67" t="s">
        <v>505</v>
      </c>
      <c r="D12582" s="68" t="s">
        <v>379</v>
      </c>
      <c r="E12582" s="67" t="s">
        <v>380</v>
      </c>
      <c r="F12582" s="68" t="s">
        <v>530</v>
      </c>
      <c r="G12582" s="67" t="s">
        <v>531</v>
      </c>
      <c r="H12582" s="68" t="s">
        <v>362</v>
      </c>
      <c r="I12582" s="69">
        <v>11</v>
      </c>
      <c r="J12582" s="69">
        <v>0</v>
      </c>
      <c r="K12582" s="91"/>
      <c r="L12582" s="91"/>
    </row>
    <row r="12583" spans="2:12" x14ac:dyDescent="0.25">
      <c r="B12583" s="67" t="s">
        <v>504</v>
      </c>
      <c r="C12583" s="67" t="s">
        <v>505</v>
      </c>
      <c r="D12583" s="68" t="s">
        <v>379</v>
      </c>
      <c r="E12583" s="67" t="s">
        <v>380</v>
      </c>
      <c r="F12583" s="68" t="s">
        <v>530</v>
      </c>
      <c r="G12583" s="67" t="s">
        <v>531</v>
      </c>
      <c r="H12583" s="68" t="s">
        <v>364</v>
      </c>
      <c r="I12583" s="69">
        <v>0</v>
      </c>
      <c r="J12583" s="69">
        <v>0</v>
      </c>
      <c r="K12583" s="91"/>
      <c r="L12583" s="91"/>
    </row>
    <row r="12584" spans="2:12" x14ac:dyDescent="0.25">
      <c r="B12584" s="67" t="s">
        <v>504</v>
      </c>
      <c r="C12584" s="67" t="s">
        <v>505</v>
      </c>
      <c r="D12584" s="68" t="s">
        <v>379</v>
      </c>
      <c r="E12584" s="67" t="s">
        <v>380</v>
      </c>
      <c r="F12584" s="68" t="s">
        <v>530</v>
      </c>
      <c r="G12584" s="67" t="s">
        <v>531</v>
      </c>
      <c r="H12584" s="68" t="s">
        <v>362</v>
      </c>
      <c r="I12584" s="69">
        <v>0</v>
      </c>
      <c r="J12584" s="69">
        <v>0</v>
      </c>
      <c r="K12584" s="91"/>
      <c r="L12584" s="91"/>
    </row>
    <row r="12585" spans="2:12" x14ac:dyDescent="0.25">
      <c r="B12585" s="67" t="s">
        <v>504</v>
      </c>
      <c r="C12585" s="67" t="s">
        <v>505</v>
      </c>
      <c r="D12585" s="68" t="s">
        <v>379</v>
      </c>
      <c r="E12585" s="67" t="s">
        <v>380</v>
      </c>
      <c r="F12585" s="68" t="s">
        <v>530</v>
      </c>
      <c r="G12585" s="67" t="s">
        <v>531</v>
      </c>
      <c r="H12585" s="68" t="s">
        <v>363</v>
      </c>
      <c r="I12585" s="69">
        <v>0</v>
      </c>
      <c r="J12585" s="69">
        <v>0</v>
      </c>
      <c r="K12585" s="91"/>
      <c r="L12585" s="91"/>
    </row>
    <row r="12586" spans="2:12" x14ac:dyDescent="0.25">
      <c r="B12586" s="67" t="s">
        <v>504</v>
      </c>
      <c r="C12586" s="67" t="s">
        <v>505</v>
      </c>
      <c r="D12586" s="68" t="s">
        <v>379</v>
      </c>
      <c r="E12586" s="67" t="s">
        <v>380</v>
      </c>
      <c r="F12586" s="68" t="s">
        <v>532</v>
      </c>
      <c r="G12586" s="67" t="s">
        <v>533</v>
      </c>
      <c r="H12586" s="68" t="s">
        <v>362</v>
      </c>
      <c r="I12586" s="69">
        <v>11</v>
      </c>
      <c r="J12586" s="69">
        <v>0</v>
      </c>
      <c r="K12586" s="91"/>
      <c r="L12586" s="91"/>
    </row>
    <row r="12587" spans="2:12" x14ac:dyDescent="0.25">
      <c r="B12587" s="67" t="s">
        <v>504</v>
      </c>
      <c r="C12587" s="67" t="s">
        <v>505</v>
      </c>
      <c r="D12587" s="68" t="s">
        <v>379</v>
      </c>
      <c r="E12587" s="67" t="s">
        <v>380</v>
      </c>
      <c r="F12587" s="68" t="s">
        <v>532</v>
      </c>
      <c r="G12587" s="67" t="s">
        <v>533</v>
      </c>
      <c r="H12587" s="68" t="s">
        <v>364</v>
      </c>
      <c r="I12587" s="69">
        <v>16.4176</v>
      </c>
      <c r="J12587" s="69">
        <v>0</v>
      </c>
      <c r="K12587" s="91"/>
      <c r="L12587" s="91"/>
    </row>
    <row r="12588" spans="2:12" x14ac:dyDescent="0.25">
      <c r="B12588" s="67" t="s">
        <v>504</v>
      </c>
      <c r="C12588" s="67" t="s">
        <v>505</v>
      </c>
      <c r="D12588" s="68" t="s">
        <v>379</v>
      </c>
      <c r="E12588" s="67" t="s">
        <v>380</v>
      </c>
      <c r="F12588" s="68" t="s">
        <v>532</v>
      </c>
      <c r="G12588" s="67" t="s">
        <v>533</v>
      </c>
      <c r="H12588" s="68" t="s">
        <v>363</v>
      </c>
      <c r="I12588" s="69">
        <v>0</v>
      </c>
      <c r="J12588" s="69">
        <v>0</v>
      </c>
      <c r="K12588" s="91"/>
      <c r="L12588" s="91"/>
    </row>
    <row r="12589" spans="2:12" x14ac:dyDescent="0.25">
      <c r="B12589" s="67" t="s">
        <v>504</v>
      </c>
      <c r="C12589" s="67" t="s">
        <v>505</v>
      </c>
      <c r="D12589" s="68" t="s">
        <v>379</v>
      </c>
      <c r="E12589" s="67" t="s">
        <v>380</v>
      </c>
      <c r="F12589" s="68" t="s">
        <v>532</v>
      </c>
      <c r="G12589" s="67" t="s">
        <v>533</v>
      </c>
      <c r="H12589" s="68" t="s">
        <v>364</v>
      </c>
      <c r="I12589" s="69">
        <v>20.001999999999999</v>
      </c>
      <c r="J12589" s="69">
        <v>40</v>
      </c>
      <c r="K12589" s="91"/>
      <c r="L12589" s="91"/>
    </row>
    <row r="12590" spans="2:12" x14ac:dyDescent="0.25">
      <c r="B12590" s="67" t="s">
        <v>504</v>
      </c>
      <c r="C12590" s="67" t="s">
        <v>505</v>
      </c>
      <c r="D12590" s="68" t="s">
        <v>379</v>
      </c>
      <c r="E12590" s="67" t="s">
        <v>380</v>
      </c>
      <c r="F12590" s="68" t="s">
        <v>532</v>
      </c>
      <c r="G12590" s="67" t="s">
        <v>533</v>
      </c>
      <c r="H12590" s="68" t="s">
        <v>363</v>
      </c>
      <c r="I12590" s="69">
        <v>0</v>
      </c>
      <c r="J12590" s="69">
        <v>0</v>
      </c>
      <c r="K12590" s="91"/>
      <c r="L12590" s="91"/>
    </row>
    <row r="12591" spans="2:12" x14ac:dyDescent="0.25">
      <c r="B12591" s="67" t="s">
        <v>504</v>
      </c>
      <c r="C12591" s="67" t="s">
        <v>505</v>
      </c>
      <c r="D12591" s="68" t="s">
        <v>379</v>
      </c>
      <c r="E12591" s="67" t="s">
        <v>380</v>
      </c>
      <c r="F12591" s="68" t="s">
        <v>532</v>
      </c>
      <c r="G12591" s="67" t="s">
        <v>533</v>
      </c>
      <c r="H12591" s="68" t="s">
        <v>364</v>
      </c>
      <c r="I12591" s="69">
        <v>0</v>
      </c>
      <c r="J12591" s="69">
        <v>0</v>
      </c>
      <c r="K12591" s="91"/>
      <c r="L12591" s="91"/>
    </row>
    <row r="12592" spans="2:12" x14ac:dyDescent="0.25">
      <c r="B12592" s="67" t="s">
        <v>504</v>
      </c>
      <c r="C12592" s="67" t="s">
        <v>505</v>
      </c>
      <c r="D12592" s="68" t="s">
        <v>379</v>
      </c>
      <c r="E12592" s="67" t="s">
        <v>380</v>
      </c>
      <c r="F12592" s="68" t="s">
        <v>532</v>
      </c>
      <c r="G12592" s="67" t="s">
        <v>533</v>
      </c>
      <c r="H12592" s="68" t="s">
        <v>362</v>
      </c>
      <c r="I12592" s="69">
        <v>53</v>
      </c>
      <c r="J12592" s="69">
        <v>94</v>
      </c>
      <c r="K12592" s="91"/>
      <c r="L12592" s="91"/>
    </row>
    <row r="12593" spans="2:12" x14ac:dyDescent="0.25">
      <c r="B12593" s="67" t="s">
        <v>504</v>
      </c>
      <c r="C12593" s="67" t="s">
        <v>505</v>
      </c>
      <c r="D12593" s="68" t="s">
        <v>379</v>
      </c>
      <c r="E12593" s="67" t="s">
        <v>380</v>
      </c>
      <c r="F12593" s="68" t="s">
        <v>532</v>
      </c>
      <c r="G12593" s="67" t="s">
        <v>533</v>
      </c>
      <c r="H12593" s="68" t="s">
        <v>363</v>
      </c>
      <c r="I12593" s="69">
        <v>73</v>
      </c>
      <c r="J12593" s="69">
        <v>105</v>
      </c>
      <c r="K12593" s="91"/>
      <c r="L12593" s="91"/>
    </row>
    <row r="12594" spans="2:12" x14ac:dyDescent="0.25">
      <c r="B12594" s="67" t="s">
        <v>504</v>
      </c>
      <c r="C12594" s="67" t="s">
        <v>505</v>
      </c>
      <c r="D12594" s="68" t="s">
        <v>379</v>
      </c>
      <c r="E12594" s="67" t="s">
        <v>380</v>
      </c>
      <c r="F12594" s="68" t="s">
        <v>532</v>
      </c>
      <c r="G12594" s="67" t="s">
        <v>533</v>
      </c>
      <c r="H12594" s="68" t="s">
        <v>364</v>
      </c>
      <c r="I12594" s="69">
        <v>0</v>
      </c>
      <c r="J12594" s="69">
        <v>8</v>
      </c>
      <c r="K12594" s="91"/>
      <c r="L12594" s="91"/>
    </row>
    <row r="12595" spans="2:12" x14ac:dyDescent="0.25">
      <c r="B12595" s="67" t="s">
        <v>504</v>
      </c>
      <c r="C12595" s="67" t="s">
        <v>505</v>
      </c>
      <c r="D12595" s="68" t="s">
        <v>379</v>
      </c>
      <c r="E12595" s="67" t="s">
        <v>380</v>
      </c>
      <c r="F12595" s="68" t="s">
        <v>532</v>
      </c>
      <c r="G12595" s="67" t="s">
        <v>533</v>
      </c>
      <c r="H12595" s="68" t="s">
        <v>362</v>
      </c>
      <c r="I12595" s="69">
        <v>0</v>
      </c>
      <c r="J12595" s="69">
        <v>13</v>
      </c>
      <c r="K12595" s="91"/>
      <c r="L12595" s="91"/>
    </row>
    <row r="12596" spans="2:12" x14ac:dyDescent="0.25">
      <c r="B12596" s="67" t="s">
        <v>504</v>
      </c>
      <c r="C12596" s="67" t="s">
        <v>505</v>
      </c>
      <c r="D12596" s="68" t="s">
        <v>379</v>
      </c>
      <c r="E12596" s="67" t="s">
        <v>380</v>
      </c>
      <c r="F12596" s="68" t="s">
        <v>532</v>
      </c>
      <c r="G12596" s="67" t="s">
        <v>533</v>
      </c>
      <c r="H12596" s="68" t="s">
        <v>363</v>
      </c>
      <c r="I12596" s="69">
        <v>18</v>
      </c>
      <c r="J12596" s="69">
        <v>60</v>
      </c>
      <c r="K12596" s="91"/>
      <c r="L12596" s="91"/>
    </row>
    <row r="12597" spans="2:12" x14ac:dyDescent="0.25">
      <c r="B12597" s="67" t="s">
        <v>504</v>
      </c>
      <c r="C12597" s="67" t="s">
        <v>505</v>
      </c>
      <c r="D12597" s="68" t="s">
        <v>379</v>
      </c>
      <c r="E12597" s="67" t="s">
        <v>380</v>
      </c>
      <c r="F12597" s="68" t="s">
        <v>532</v>
      </c>
      <c r="G12597" s="67" t="s">
        <v>533</v>
      </c>
      <c r="H12597" s="68" t="s">
        <v>364</v>
      </c>
      <c r="I12597" s="69">
        <v>0</v>
      </c>
      <c r="J12597" s="69">
        <v>0</v>
      </c>
      <c r="K12597" s="91"/>
      <c r="L12597" s="91"/>
    </row>
    <row r="12598" spans="2:12" x14ac:dyDescent="0.25">
      <c r="B12598" s="67" t="s">
        <v>504</v>
      </c>
      <c r="C12598" s="67" t="s">
        <v>505</v>
      </c>
      <c r="D12598" s="68" t="s">
        <v>379</v>
      </c>
      <c r="E12598" s="67" t="s">
        <v>380</v>
      </c>
      <c r="F12598" s="68" t="s">
        <v>532</v>
      </c>
      <c r="G12598" s="67" t="s">
        <v>533</v>
      </c>
      <c r="H12598" s="68" t="s">
        <v>362</v>
      </c>
      <c r="I12598" s="69">
        <v>65</v>
      </c>
      <c r="J12598" s="69">
        <v>47</v>
      </c>
      <c r="K12598" s="91"/>
      <c r="L12598" s="91"/>
    </row>
    <row r="12599" spans="2:12" x14ac:dyDescent="0.25">
      <c r="B12599" s="67" t="s">
        <v>504</v>
      </c>
      <c r="C12599" s="67" t="s">
        <v>505</v>
      </c>
      <c r="D12599" s="68" t="s">
        <v>379</v>
      </c>
      <c r="E12599" s="67" t="s">
        <v>380</v>
      </c>
      <c r="F12599" s="68" t="s">
        <v>532</v>
      </c>
      <c r="G12599" s="67" t="s">
        <v>533</v>
      </c>
      <c r="H12599" s="68" t="s">
        <v>363</v>
      </c>
      <c r="I12599" s="69">
        <v>39</v>
      </c>
      <c r="J12599" s="69">
        <v>47</v>
      </c>
      <c r="K12599" s="91"/>
      <c r="L12599" s="91"/>
    </row>
    <row r="12600" spans="2:12" x14ac:dyDescent="0.25">
      <c r="B12600" s="67" t="s">
        <v>504</v>
      </c>
      <c r="C12600" s="67" t="s">
        <v>505</v>
      </c>
      <c r="D12600" s="68" t="s">
        <v>379</v>
      </c>
      <c r="E12600" s="67" t="s">
        <v>380</v>
      </c>
      <c r="F12600" s="68" t="s">
        <v>532</v>
      </c>
      <c r="G12600" s="67" t="s">
        <v>533</v>
      </c>
      <c r="H12600" s="68" t="s">
        <v>364</v>
      </c>
      <c r="I12600" s="69">
        <v>0</v>
      </c>
      <c r="J12600" s="69">
        <v>19</v>
      </c>
      <c r="K12600" s="91"/>
      <c r="L12600" s="91"/>
    </row>
    <row r="12601" spans="2:12" x14ac:dyDescent="0.25">
      <c r="B12601" s="67" t="s">
        <v>504</v>
      </c>
      <c r="C12601" s="67" t="s">
        <v>505</v>
      </c>
      <c r="D12601" s="68" t="s">
        <v>379</v>
      </c>
      <c r="E12601" s="67" t="s">
        <v>380</v>
      </c>
      <c r="F12601" s="68" t="s">
        <v>532</v>
      </c>
      <c r="G12601" s="67" t="s">
        <v>533</v>
      </c>
      <c r="H12601" s="68" t="s">
        <v>362</v>
      </c>
      <c r="I12601" s="69">
        <v>7</v>
      </c>
      <c r="J12601" s="69">
        <v>0</v>
      </c>
      <c r="K12601" s="91"/>
      <c r="L12601" s="91"/>
    </row>
    <row r="12602" spans="2:12" x14ac:dyDescent="0.25">
      <c r="B12602" s="67" t="s">
        <v>504</v>
      </c>
      <c r="C12602" s="67" t="s">
        <v>505</v>
      </c>
      <c r="D12602" s="68" t="s">
        <v>379</v>
      </c>
      <c r="E12602" s="67" t="s">
        <v>380</v>
      </c>
      <c r="F12602" s="68" t="s">
        <v>532</v>
      </c>
      <c r="G12602" s="67" t="s">
        <v>533</v>
      </c>
      <c r="H12602" s="68" t="s">
        <v>363</v>
      </c>
      <c r="I12602" s="69">
        <v>34</v>
      </c>
      <c r="J12602" s="69">
        <v>26</v>
      </c>
      <c r="K12602" s="91"/>
      <c r="L12602" s="91"/>
    </row>
    <row r="12603" spans="2:12" x14ac:dyDescent="0.25">
      <c r="B12603" s="67" t="s">
        <v>504</v>
      </c>
      <c r="C12603" s="67" t="s">
        <v>505</v>
      </c>
      <c r="D12603" s="68" t="s">
        <v>379</v>
      </c>
      <c r="E12603" s="67" t="s">
        <v>380</v>
      </c>
      <c r="F12603" s="68" t="s">
        <v>532</v>
      </c>
      <c r="G12603" s="67" t="s">
        <v>533</v>
      </c>
      <c r="H12603" s="68" t="s">
        <v>364</v>
      </c>
      <c r="I12603" s="69">
        <v>11</v>
      </c>
      <c r="J12603" s="69">
        <v>19</v>
      </c>
      <c r="K12603" s="91"/>
      <c r="L12603" s="91"/>
    </row>
    <row r="12604" spans="2:12" x14ac:dyDescent="0.25">
      <c r="B12604" s="67" t="s">
        <v>504</v>
      </c>
      <c r="C12604" s="67" t="s">
        <v>505</v>
      </c>
      <c r="D12604" s="68" t="s">
        <v>379</v>
      </c>
      <c r="E12604" s="67" t="s">
        <v>380</v>
      </c>
      <c r="F12604" s="68" t="s">
        <v>532</v>
      </c>
      <c r="G12604" s="67" t="s">
        <v>533</v>
      </c>
      <c r="H12604" s="68" t="s">
        <v>363</v>
      </c>
      <c r="I12604" s="69">
        <v>0</v>
      </c>
      <c r="J12604" s="69">
        <v>0</v>
      </c>
      <c r="K12604" s="91"/>
      <c r="L12604" s="91"/>
    </row>
    <row r="12605" spans="2:12" x14ac:dyDescent="0.25">
      <c r="B12605" s="67" t="s">
        <v>504</v>
      </c>
      <c r="C12605" s="67" t="s">
        <v>505</v>
      </c>
      <c r="D12605" s="68" t="s">
        <v>379</v>
      </c>
      <c r="E12605" s="67" t="s">
        <v>380</v>
      </c>
      <c r="F12605" s="68" t="s">
        <v>532</v>
      </c>
      <c r="G12605" s="67" t="s">
        <v>533</v>
      </c>
      <c r="H12605" s="68" t="s">
        <v>362</v>
      </c>
      <c r="I12605" s="69">
        <v>0</v>
      </c>
      <c r="J12605" s="69">
        <v>0</v>
      </c>
      <c r="K12605" s="91"/>
      <c r="L12605" s="91"/>
    </row>
    <row r="12606" spans="2:12" x14ac:dyDescent="0.25">
      <c r="B12606" s="67" t="s">
        <v>504</v>
      </c>
      <c r="C12606" s="67" t="s">
        <v>505</v>
      </c>
      <c r="D12606" s="68" t="s">
        <v>379</v>
      </c>
      <c r="E12606" s="67" t="s">
        <v>380</v>
      </c>
      <c r="F12606" s="68" t="s">
        <v>532</v>
      </c>
      <c r="G12606" s="67" t="s">
        <v>533</v>
      </c>
      <c r="H12606" s="68" t="s">
        <v>363</v>
      </c>
      <c r="I12606" s="69">
        <v>0</v>
      </c>
      <c r="J12606" s="69">
        <v>0</v>
      </c>
      <c r="K12606" s="91"/>
      <c r="L12606" s="91"/>
    </row>
    <row r="12607" spans="2:12" x14ac:dyDescent="0.25">
      <c r="B12607" s="67" t="s">
        <v>504</v>
      </c>
      <c r="C12607" s="67" t="s">
        <v>505</v>
      </c>
      <c r="D12607" s="68" t="s">
        <v>379</v>
      </c>
      <c r="E12607" s="67" t="s">
        <v>380</v>
      </c>
      <c r="F12607" s="68" t="s">
        <v>532</v>
      </c>
      <c r="G12607" s="67" t="s">
        <v>533</v>
      </c>
      <c r="H12607" s="68" t="s">
        <v>364</v>
      </c>
      <c r="I12607" s="69">
        <v>49</v>
      </c>
      <c r="J12607" s="69">
        <v>45</v>
      </c>
      <c r="K12607" s="91"/>
      <c r="L12607" s="91"/>
    </row>
    <row r="12608" spans="2:12" x14ac:dyDescent="0.25">
      <c r="B12608" s="67" t="s">
        <v>504</v>
      </c>
      <c r="C12608" s="67" t="s">
        <v>505</v>
      </c>
      <c r="D12608" s="68" t="s">
        <v>379</v>
      </c>
      <c r="E12608" s="67" t="s">
        <v>380</v>
      </c>
      <c r="F12608" s="68" t="s">
        <v>532</v>
      </c>
      <c r="G12608" s="67" t="s">
        <v>533</v>
      </c>
      <c r="H12608" s="68" t="s">
        <v>362</v>
      </c>
      <c r="I12608" s="69">
        <v>53</v>
      </c>
      <c r="J12608" s="69">
        <v>64</v>
      </c>
      <c r="K12608" s="91"/>
      <c r="L12608" s="91"/>
    </row>
    <row r="12609" spans="2:12" x14ac:dyDescent="0.25">
      <c r="B12609" s="67" t="s">
        <v>504</v>
      </c>
      <c r="C12609" s="67" t="s">
        <v>505</v>
      </c>
      <c r="D12609" s="68" t="s">
        <v>379</v>
      </c>
      <c r="E12609" s="67" t="s">
        <v>380</v>
      </c>
      <c r="F12609" s="68" t="s">
        <v>532</v>
      </c>
      <c r="G12609" s="67" t="s">
        <v>533</v>
      </c>
      <c r="H12609" s="68" t="s">
        <v>363</v>
      </c>
      <c r="I12609" s="69">
        <v>88</v>
      </c>
      <c r="J12609" s="69">
        <v>87</v>
      </c>
      <c r="K12609" s="91"/>
      <c r="L12609" s="91"/>
    </row>
    <row r="12610" spans="2:12" x14ac:dyDescent="0.25">
      <c r="B12610" s="67" t="s">
        <v>504</v>
      </c>
      <c r="C12610" s="67" t="s">
        <v>505</v>
      </c>
      <c r="D12610" s="68" t="s">
        <v>379</v>
      </c>
      <c r="E12610" s="67" t="s">
        <v>380</v>
      </c>
      <c r="F12610" s="68" t="s">
        <v>532</v>
      </c>
      <c r="G12610" s="67" t="s">
        <v>533</v>
      </c>
      <c r="H12610" s="68" t="s">
        <v>364</v>
      </c>
      <c r="I12610" s="69">
        <v>67</v>
      </c>
      <c r="J12610" s="69">
        <v>88</v>
      </c>
      <c r="K12610" s="91"/>
      <c r="L12610" s="91"/>
    </row>
    <row r="12611" spans="2:12" x14ac:dyDescent="0.25">
      <c r="B12611" s="67" t="s">
        <v>504</v>
      </c>
      <c r="C12611" s="67" t="s">
        <v>505</v>
      </c>
      <c r="D12611" s="68" t="s">
        <v>379</v>
      </c>
      <c r="E12611" s="67" t="s">
        <v>380</v>
      </c>
      <c r="F12611" s="68" t="s">
        <v>532</v>
      </c>
      <c r="G12611" s="67" t="s">
        <v>533</v>
      </c>
      <c r="H12611" s="68" t="s">
        <v>362</v>
      </c>
      <c r="I12611" s="69">
        <v>10</v>
      </c>
      <c r="J12611" s="69">
        <v>10</v>
      </c>
      <c r="K12611" s="91"/>
      <c r="L12611" s="91"/>
    </row>
    <row r="12612" spans="2:12" x14ac:dyDescent="0.25">
      <c r="B12612" s="67" t="s">
        <v>504</v>
      </c>
      <c r="C12612" s="67" t="s">
        <v>505</v>
      </c>
      <c r="D12612" s="68" t="s">
        <v>379</v>
      </c>
      <c r="E12612" s="67" t="s">
        <v>380</v>
      </c>
      <c r="F12612" s="68" t="s">
        <v>532</v>
      </c>
      <c r="G12612" s="67" t="s">
        <v>533</v>
      </c>
      <c r="H12612" s="68" t="s">
        <v>363</v>
      </c>
      <c r="I12612" s="69">
        <v>11</v>
      </c>
      <c r="J12612" s="69">
        <v>31</v>
      </c>
      <c r="K12612" s="91"/>
      <c r="L12612" s="91"/>
    </row>
    <row r="12613" spans="2:12" x14ac:dyDescent="0.25">
      <c r="B12613" s="67" t="s">
        <v>504</v>
      </c>
      <c r="C12613" s="67" t="s">
        <v>505</v>
      </c>
      <c r="D12613" s="68" t="s">
        <v>379</v>
      </c>
      <c r="E12613" s="67" t="s">
        <v>380</v>
      </c>
      <c r="F12613" s="68" t="s">
        <v>532</v>
      </c>
      <c r="G12613" s="67" t="s">
        <v>533</v>
      </c>
      <c r="H12613" s="68" t="s">
        <v>362</v>
      </c>
      <c r="I12613" s="69">
        <v>82</v>
      </c>
      <c r="J12613" s="69">
        <v>86</v>
      </c>
      <c r="K12613" s="91"/>
      <c r="L12613" s="91"/>
    </row>
    <row r="12614" spans="2:12" x14ac:dyDescent="0.25">
      <c r="B12614" s="67" t="s">
        <v>504</v>
      </c>
      <c r="C12614" s="67" t="s">
        <v>505</v>
      </c>
      <c r="D12614" s="68" t="s">
        <v>379</v>
      </c>
      <c r="E12614" s="67" t="s">
        <v>380</v>
      </c>
      <c r="F12614" s="68" t="s">
        <v>532</v>
      </c>
      <c r="G12614" s="67" t="s">
        <v>533</v>
      </c>
      <c r="H12614" s="68" t="s">
        <v>363</v>
      </c>
      <c r="I12614" s="69">
        <v>68</v>
      </c>
      <c r="J12614" s="69">
        <v>90</v>
      </c>
      <c r="K12614" s="91"/>
      <c r="L12614" s="91"/>
    </row>
    <row r="12615" spans="2:12" x14ac:dyDescent="0.25">
      <c r="B12615" s="67" t="s">
        <v>504</v>
      </c>
      <c r="C12615" s="67" t="s">
        <v>505</v>
      </c>
      <c r="D12615" s="68" t="s">
        <v>379</v>
      </c>
      <c r="E12615" s="67" t="s">
        <v>380</v>
      </c>
      <c r="F12615" s="68" t="s">
        <v>532</v>
      </c>
      <c r="G12615" s="67" t="s">
        <v>533</v>
      </c>
      <c r="H12615" s="68" t="s">
        <v>364</v>
      </c>
      <c r="I12615" s="69">
        <v>36</v>
      </c>
      <c r="J12615" s="69">
        <v>9</v>
      </c>
      <c r="K12615" s="91"/>
      <c r="L12615" s="91"/>
    </row>
    <row r="12616" spans="2:12" x14ac:dyDescent="0.25">
      <c r="B12616" s="67" t="s">
        <v>504</v>
      </c>
      <c r="C12616" s="67" t="s">
        <v>505</v>
      </c>
      <c r="D12616" s="68" t="s">
        <v>379</v>
      </c>
      <c r="E12616" s="67" t="s">
        <v>380</v>
      </c>
      <c r="F12616" s="68" t="s">
        <v>532</v>
      </c>
      <c r="G12616" s="67" t="s">
        <v>533</v>
      </c>
      <c r="H12616" s="68" t="s">
        <v>363</v>
      </c>
      <c r="I12616" s="69">
        <v>5</v>
      </c>
      <c r="J12616" s="69">
        <v>-5</v>
      </c>
      <c r="K12616" s="91"/>
      <c r="L12616" s="91"/>
    </row>
    <row r="12617" spans="2:12" x14ac:dyDescent="0.25">
      <c r="B12617" s="67" t="s">
        <v>504</v>
      </c>
      <c r="C12617" s="67" t="s">
        <v>505</v>
      </c>
      <c r="D12617" s="68" t="s">
        <v>379</v>
      </c>
      <c r="E12617" s="67" t="s">
        <v>380</v>
      </c>
      <c r="F12617" s="68" t="s">
        <v>532</v>
      </c>
      <c r="G12617" s="67" t="s">
        <v>533</v>
      </c>
      <c r="H12617" s="68" t="s">
        <v>364</v>
      </c>
      <c r="I12617" s="69">
        <v>0</v>
      </c>
      <c r="J12617" s="69">
        <v>0</v>
      </c>
      <c r="K12617" s="91"/>
      <c r="L12617" s="91"/>
    </row>
    <row r="12618" spans="2:12" x14ac:dyDescent="0.25">
      <c r="B12618" s="67" t="s">
        <v>504</v>
      </c>
      <c r="C12618" s="67" t="s">
        <v>505</v>
      </c>
      <c r="D12618" s="68" t="s">
        <v>379</v>
      </c>
      <c r="E12618" s="67" t="s">
        <v>380</v>
      </c>
      <c r="F12618" s="68" t="s">
        <v>532</v>
      </c>
      <c r="G12618" s="67" t="s">
        <v>533</v>
      </c>
      <c r="H12618" s="68" t="s">
        <v>362</v>
      </c>
      <c r="I12618" s="69">
        <v>20</v>
      </c>
      <c r="J12618" s="69">
        <v>30</v>
      </c>
      <c r="K12618" s="91"/>
      <c r="L12618" s="91"/>
    </row>
    <row r="12619" spans="2:12" x14ac:dyDescent="0.25">
      <c r="B12619" s="67" t="s">
        <v>504</v>
      </c>
      <c r="C12619" s="67" t="s">
        <v>505</v>
      </c>
      <c r="D12619" s="68" t="s">
        <v>379</v>
      </c>
      <c r="E12619" s="67" t="s">
        <v>380</v>
      </c>
      <c r="F12619" s="68" t="s">
        <v>532</v>
      </c>
      <c r="G12619" s="67" t="s">
        <v>533</v>
      </c>
      <c r="H12619" s="68" t="s">
        <v>363</v>
      </c>
      <c r="I12619" s="69">
        <v>14</v>
      </c>
      <c r="J12619" s="69">
        <v>14</v>
      </c>
      <c r="K12619" s="91"/>
      <c r="L12619" s="91"/>
    </row>
    <row r="12620" spans="2:12" x14ac:dyDescent="0.25">
      <c r="B12620" s="67" t="s">
        <v>504</v>
      </c>
      <c r="C12620" s="67" t="s">
        <v>505</v>
      </c>
      <c r="D12620" s="68" t="s">
        <v>379</v>
      </c>
      <c r="E12620" s="67" t="s">
        <v>380</v>
      </c>
      <c r="F12620" s="68" t="s">
        <v>532</v>
      </c>
      <c r="G12620" s="67" t="s">
        <v>533</v>
      </c>
      <c r="H12620" s="68" t="s">
        <v>364</v>
      </c>
      <c r="I12620" s="69">
        <v>16</v>
      </c>
      <c r="J12620" s="69">
        <v>5</v>
      </c>
      <c r="K12620" s="91"/>
      <c r="L12620" s="91"/>
    </row>
    <row r="12621" spans="2:12" x14ac:dyDescent="0.25">
      <c r="B12621" s="67" t="s">
        <v>504</v>
      </c>
      <c r="C12621" s="67" t="s">
        <v>505</v>
      </c>
      <c r="D12621" s="68" t="s">
        <v>379</v>
      </c>
      <c r="E12621" s="67" t="s">
        <v>380</v>
      </c>
      <c r="F12621" s="68" t="s">
        <v>532</v>
      </c>
      <c r="G12621" s="67" t="s">
        <v>533</v>
      </c>
      <c r="H12621" s="68" t="s">
        <v>362</v>
      </c>
      <c r="I12621" s="69">
        <v>0</v>
      </c>
      <c r="J12621" s="69">
        <v>0</v>
      </c>
      <c r="K12621" s="91"/>
      <c r="L12621" s="91"/>
    </row>
    <row r="12622" spans="2:12" x14ac:dyDescent="0.25">
      <c r="B12622" s="67" t="s">
        <v>504</v>
      </c>
      <c r="C12622" s="67" t="s">
        <v>505</v>
      </c>
      <c r="D12622" s="68" t="s">
        <v>379</v>
      </c>
      <c r="E12622" s="67" t="s">
        <v>380</v>
      </c>
      <c r="F12622" s="68" t="s">
        <v>532</v>
      </c>
      <c r="G12622" s="67" t="s">
        <v>533</v>
      </c>
      <c r="H12622" s="68" t="s">
        <v>363</v>
      </c>
      <c r="I12622" s="69">
        <v>0</v>
      </c>
      <c r="J12622" s="69">
        <v>0</v>
      </c>
      <c r="K12622" s="91"/>
      <c r="L12622" s="91"/>
    </row>
    <row r="12623" spans="2:12" x14ac:dyDescent="0.25">
      <c r="B12623" s="67" t="s">
        <v>504</v>
      </c>
      <c r="C12623" s="67" t="s">
        <v>505</v>
      </c>
      <c r="D12623" s="68" t="s">
        <v>379</v>
      </c>
      <c r="E12623" s="67" t="s">
        <v>380</v>
      </c>
      <c r="F12623" s="68" t="s">
        <v>532</v>
      </c>
      <c r="G12623" s="67" t="s">
        <v>533</v>
      </c>
      <c r="H12623" s="68" t="s">
        <v>362</v>
      </c>
      <c r="I12623" s="69">
        <v>0</v>
      </c>
      <c r="J12623" s="69">
        <v>0</v>
      </c>
      <c r="K12623" s="91"/>
      <c r="L12623" s="91"/>
    </row>
    <row r="12624" spans="2:12" x14ac:dyDescent="0.25">
      <c r="B12624" s="67" t="s">
        <v>504</v>
      </c>
      <c r="C12624" s="67" t="s">
        <v>505</v>
      </c>
      <c r="D12624" s="68" t="s">
        <v>379</v>
      </c>
      <c r="E12624" s="67" t="s">
        <v>380</v>
      </c>
      <c r="F12624" s="68" t="s">
        <v>532</v>
      </c>
      <c r="G12624" s="67" t="s">
        <v>533</v>
      </c>
      <c r="H12624" s="68" t="s">
        <v>363</v>
      </c>
      <c r="I12624" s="69">
        <v>0</v>
      </c>
      <c r="J12624" s="69">
        <v>0</v>
      </c>
      <c r="K12624" s="91"/>
      <c r="L12624" s="91"/>
    </row>
    <row r="12625" spans="2:12" x14ac:dyDescent="0.25">
      <c r="B12625" s="67" t="s">
        <v>504</v>
      </c>
      <c r="C12625" s="67" t="s">
        <v>505</v>
      </c>
      <c r="D12625" s="68" t="s">
        <v>379</v>
      </c>
      <c r="E12625" s="67" t="s">
        <v>380</v>
      </c>
      <c r="F12625" s="68" t="s">
        <v>532</v>
      </c>
      <c r="G12625" s="67" t="s">
        <v>533</v>
      </c>
      <c r="H12625" s="68" t="s">
        <v>362</v>
      </c>
      <c r="I12625" s="69">
        <v>140</v>
      </c>
      <c r="J12625" s="69">
        <v>150</v>
      </c>
      <c r="K12625" s="91"/>
      <c r="L12625" s="91"/>
    </row>
    <row r="12626" spans="2:12" x14ac:dyDescent="0.25">
      <c r="B12626" s="67" t="s">
        <v>504</v>
      </c>
      <c r="C12626" s="67" t="s">
        <v>505</v>
      </c>
      <c r="D12626" s="68" t="s">
        <v>379</v>
      </c>
      <c r="E12626" s="67" t="s">
        <v>380</v>
      </c>
      <c r="F12626" s="68" t="s">
        <v>532</v>
      </c>
      <c r="G12626" s="67" t="s">
        <v>533</v>
      </c>
      <c r="H12626" s="68" t="s">
        <v>363</v>
      </c>
      <c r="I12626" s="69">
        <v>92</v>
      </c>
      <c r="J12626" s="69">
        <v>160</v>
      </c>
      <c r="K12626" s="91"/>
      <c r="L12626" s="91"/>
    </row>
    <row r="12627" spans="2:12" x14ac:dyDescent="0.25">
      <c r="B12627" s="67" t="s">
        <v>504</v>
      </c>
      <c r="C12627" s="67" t="s">
        <v>505</v>
      </c>
      <c r="D12627" s="68" t="s">
        <v>379</v>
      </c>
      <c r="E12627" s="67" t="s">
        <v>380</v>
      </c>
      <c r="F12627" s="68" t="s">
        <v>532</v>
      </c>
      <c r="G12627" s="67" t="s">
        <v>533</v>
      </c>
      <c r="H12627" s="68" t="s">
        <v>364</v>
      </c>
      <c r="I12627" s="69">
        <v>60</v>
      </c>
      <c r="J12627" s="69">
        <v>120</v>
      </c>
      <c r="K12627" s="91"/>
      <c r="L12627" s="91"/>
    </row>
    <row r="12628" spans="2:12" x14ac:dyDescent="0.25">
      <c r="B12628" s="67" t="s">
        <v>504</v>
      </c>
      <c r="C12628" s="67" t="s">
        <v>505</v>
      </c>
      <c r="D12628" s="68" t="s">
        <v>379</v>
      </c>
      <c r="E12628" s="67" t="s">
        <v>380</v>
      </c>
      <c r="F12628" s="68" t="s">
        <v>532</v>
      </c>
      <c r="G12628" s="67" t="s">
        <v>533</v>
      </c>
      <c r="H12628" s="68" t="s">
        <v>362</v>
      </c>
      <c r="I12628" s="69">
        <v>57</v>
      </c>
      <c r="J12628" s="69">
        <v>87</v>
      </c>
      <c r="K12628" s="91"/>
      <c r="L12628" s="91"/>
    </row>
    <row r="12629" spans="2:12" x14ac:dyDescent="0.25">
      <c r="B12629" s="67" t="s">
        <v>504</v>
      </c>
      <c r="C12629" s="67" t="s">
        <v>505</v>
      </c>
      <c r="D12629" s="68" t="s">
        <v>379</v>
      </c>
      <c r="E12629" s="67" t="s">
        <v>380</v>
      </c>
      <c r="F12629" s="68" t="s">
        <v>532</v>
      </c>
      <c r="G12629" s="67" t="s">
        <v>533</v>
      </c>
      <c r="H12629" s="68" t="s">
        <v>363</v>
      </c>
      <c r="I12629" s="69">
        <v>84</v>
      </c>
      <c r="J12629" s="69">
        <v>112</v>
      </c>
      <c r="K12629" s="91"/>
      <c r="L12629" s="91"/>
    </row>
    <row r="12630" spans="2:12" x14ac:dyDescent="0.25">
      <c r="B12630" s="67" t="s">
        <v>504</v>
      </c>
      <c r="C12630" s="67" t="s">
        <v>505</v>
      </c>
      <c r="D12630" s="68" t="s">
        <v>379</v>
      </c>
      <c r="E12630" s="67" t="s">
        <v>380</v>
      </c>
      <c r="F12630" s="68" t="s">
        <v>532</v>
      </c>
      <c r="G12630" s="67" t="s">
        <v>533</v>
      </c>
      <c r="H12630" s="68" t="s">
        <v>364</v>
      </c>
      <c r="I12630" s="69">
        <v>8</v>
      </c>
      <c r="J12630" s="69">
        <v>8</v>
      </c>
      <c r="K12630" s="91"/>
      <c r="L12630" s="91"/>
    </row>
    <row r="12631" spans="2:12" x14ac:dyDescent="0.25">
      <c r="B12631" s="67" t="s">
        <v>504</v>
      </c>
      <c r="C12631" s="67" t="s">
        <v>505</v>
      </c>
      <c r="D12631" s="68" t="s">
        <v>379</v>
      </c>
      <c r="E12631" s="67" t="s">
        <v>380</v>
      </c>
      <c r="F12631" s="68" t="s">
        <v>532</v>
      </c>
      <c r="G12631" s="67" t="s">
        <v>533</v>
      </c>
      <c r="H12631" s="68" t="s">
        <v>362</v>
      </c>
      <c r="I12631" s="69">
        <v>2</v>
      </c>
      <c r="J12631" s="69">
        <v>0</v>
      </c>
      <c r="K12631" s="91"/>
      <c r="L12631" s="91"/>
    </row>
    <row r="12632" spans="2:12" x14ac:dyDescent="0.25">
      <c r="B12632" s="67" t="s">
        <v>504</v>
      </c>
      <c r="C12632" s="67" t="s">
        <v>505</v>
      </c>
      <c r="D12632" s="68" t="s">
        <v>379</v>
      </c>
      <c r="E12632" s="67" t="s">
        <v>380</v>
      </c>
      <c r="F12632" s="68" t="s">
        <v>532</v>
      </c>
      <c r="G12632" s="67" t="s">
        <v>533</v>
      </c>
      <c r="H12632" s="68" t="s">
        <v>363</v>
      </c>
      <c r="I12632" s="69">
        <v>0</v>
      </c>
      <c r="J12632" s="69">
        <v>0</v>
      </c>
      <c r="K12632" s="91"/>
      <c r="L12632" s="91"/>
    </row>
    <row r="12633" spans="2:12" x14ac:dyDescent="0.25">
      <c r="B12633" s="67" t="s">
        <v>504</v>
      </c>
      <c r="C12633" s="67" t="s">
        <v>505</v>
      </c>
      <c r="D12633" s="68" t="s">
        <v>379</v>
      </c>
      <c r="E12633" s="67" t="s">
        <v>380</v>
      </c>
      <c r="F12633" s="68" t="s">
        <v>532</v>
      </c>
      <c r="G12633" s="67" t="s">
        <v>533</v>
      </c>
      <c r="H12633" s="68" t="s">
        <v>362</v>
      </c>
      <c r="I12633" s="69">
        <v>21</v>
      </c>
      <c r="J12633" s="69">
        <v>27</v>
      </c>
      <c r="K12633" s="91"/>
      <c r="L12633" s="91"/>
    </row>
    <row r="12634" spans="2:12" x14ac:dyDescent="0.25">
      <c r="B12634" s="67" t="s">
        <v>504</v>
      </c>
      <c r="C12634" s="67" t="s">
        <v>505</v>
      </c>
      <c r="D12634" s="68" t="s">
        <v>379</v>
      </c>
      <c r="E12634" s="67" t="s">
        <v>380</v>
      </c>
      <c r="F12634" s="68" t="s">
        <v>532</v>
      </c>
      <c r="G12634" s="67" t="s">
        <v>533</v>
      </c>
      <c r="H12634" s="68" t="s">
        <v>363</v>
      </c>
      <c r="I12634" s="69">
        <v>65</v>
      </c>
      <c r="J12634" s="69">
        <v>76</v>
      </c>
      <c r="K12634" s="91"/>
      <c r="L12634" s="91"/>
    </row>
    <row r="12635" spans="2:12" x14ac:dyDescent="0.25">
      <c r="B12635" s="67" t="s">
        <v>504</v>
      </c>
      <c r="C12635" s="67" t="s">
        <v>505</v>
      </c>
      <c r="D12635" s="68" t="s">
        <v>379</v>
      </c>
      <c r="E12635" s="67" t="s">
        <v>380</v>
      </c>
      <c r="F12635" s="68" t="s">
        <v>532</v>
      </c>
      <c r="G12635" s="67" t="s">
        <v>533</v>
      </c>
      <c r="H12635" s="68" t="s">
        <v>364</v>
      </c>
      <c r="I12635" s="69">
        <v>16</v>
      </c>
      <c r="J12635" s="69">
        <v>20</v>
      </c>
      <c r="K12635" s="91"/>
      <c r="L12635" s="91"/>
    </row>
    <row r="12636" spans="2:12" x14ac:dyDescent="0.25">
      <c r="B12636" s="67" t="s">
        <v>504</v>
      </c>
      <c r="C12636" s="67" t="s">
        <v>505</v>
      </c>
      <c r="D12636" s="68" t="s">
        <v>379</v>
      </c>
      <c r="E12636" s="67" t="s">
        <v>380</v>
      </c>
      <c r="F12636" s="68" t="s">
        <v>532</v>
      </c>
      <c r="G12636" s="67" t="s">
        <v>533</v>
      </c>
      <c r="H12636" s="68" t="s">
        <v>362</v>
      </c>
      <c r="I12636" s="69">
        <v>12</v>
      </c>
      <c r="J12636" s="69">
        <v>0</v>
      </c>
      <c r="K12636" s="91"/>
      <c r="L12636" s="91"/>
    </row>
    <row r="12637" spans="2:12" x14ac:dyDescent="0.25">
      <c r="B12637" s="67" t="s">
        <v>504</v>
      </c>
      <c r="C12637" s="67" t="s">
        <v>505</v>
      </c>
      <c r="D12637" s="68" t="s">
        <v>379</v>
      </c>
      <c r="E12637" s="67" t="s">
        <v>380</v>
      </c>
      <c r="F12637" s="68" t="s">
        <v>532</v>
      </c>
      <c r="G12637" s="67" t="s">
        <v>533</v>
      </c>
      <c r="H12637" s="68" t="s">
        <v>363</v>
      </c>
      <c r="I12637" s="69">
        <v>19</v>
      </c>
      <c r="J12637" s="69">
        <v>0</v>
      </c>
      <c r="K12637" s="91"/>
      <c r="L12637" s="91"/>
    </row>
    <row r="12638" spans="2:12" x14ac:dyDescent="0.25">
      <c r="B12638" s="67" t="s">
        <v>504</v>
      </c>
      <c r="C12638" s="67" t="s">
        <v>505</v>
      </c>
      <c r="D12638" s="68" t="s">
        <v>379</v>
      </c>
      <c r="E12638" s="67" t="s">
        <v>380</v>
      </c>
      <c r="F12638" s="68" t="s">
        <v>532</v>
      </c>
      <c r="G12638" s="67" t="s">
        <v>533</v>
      </c>
      <c r="H12638" s="68" t="s">
        <v>364</v>
      </c>
      <c r="I12638" s="69">
        <v>28</v>
      </c>
      <c r="J12638" s="69">
        <v>24</v>
      </c>
      <c r="K12638" s="91"/>
      <c r="L12638" s="91"/>
    </row>
    <row r="12639" spans="2:12" x14ac:dyDescent="0.25">
      <c r="B12639" s="67" t="s">
        <v>504</v>
      </c>
      <c r="C12639" s="67" t="s">
        <v>505</v>
      </c>
      <c r="D12639" s="68" t="s">
        <v>379</v>
      </c>
      <c r="E12639" s="67" t="s">
        <v>380</v>
      </c>
      <c r="F12639" s="68" t="s">
        <v>532</v>
      </c>
      <c r="G12639" s="67" t="s">
        <v>533</v>
      </c>
      <c r="H12639" s="68" t="s">
        <v>362</v>
      </c>
      <c r="I12639" s="69">
        <v>20</v>
      </c>
      <c r="J12639" s="69">
        <v>0</v>
      </c>
      <c r="K12639" s="91"/>
      <c r="L12639" s="91"/>
    </row>
    <row r="12640" spans="2:12" x14ac:dyDescent="0.25">
      <c r="B12640" s="67" t="s">
        <v>504</v>
      </c>
      <c r="C12640" s="67" t="s">
        <v>505</v>
      </c>
      <c r="D12640" s="68" t="s">
        <v>379</v>
      </c>
      <c r="E12640" s="67" t="s">
        <v>380</v>
      </c>
      <c r="F12640" s="68" t="s">
        <v>532</v>
      </c>
      <c r="G12640" s="67" t="s">
        <v>533</v>
      </c>
      <c r="H12640" s="68" t="s">
        <v>363</v>
      </c>
      <c r="I12640" s="69">
        <v>21</v>
      </c>
      <c r="J12640" s="69">
        <v>40</v>
      </c>
      <c r="K12640" s="91"/>
      <c r="L12640" s="91"/>
    </row>
    <row r="12641" spans="2:12" x14ac:dyDescent="0.25">
      <c r="B12641" s="67" t="s">
        <v>504</v>
      </c>
      <c r="C12641" s="67" t="s">
        <v>505</v>
      </c>
      <c r="D12641" s="68" t="s">
        <v>379</v>
      </c>
      <c r="E12641" s="67" t="s">
        <v>380</v>
      </c>
      <c r="F12641" s="68" t="s">
        <v>532</v>
      </c>
      <c r="G12641" s="67" t="s">
        <v>533</v>
      </c>
      <c r="H12641" s="68" t="s">
        <v>364</v>
      </c>
      <c r="I12641" s="69">
        <v>30</v>
      </c>
      <c r="J12641" s="69">
        <v>20</v>
      </c>
      <c r="K12641" s="91"/>
      <c r="L12641" s="91"/>
    </row>
    <row r="12642" spans="2:12" x14ac:dyDescent="0.25">
      <c r="B12642" s="67" t="s">
        <v>504</v>
      </c>
      <c r="C12642" s="67" t="s">
        <v>505</v>
      </c>
      <c r="D12642" s="68" t="s">
        <v>379</v>
      </c>
      <c r="E12642" s="67" t="s">
        <v>380</v>
      </c>
      <c r="F12642" s="68" t="s">
        <v>532</v>
      </c>
      <c r="G12642" s="67" t="s">
        <v>533</v>
      </c>
      <c r="H12642" s="68" t="s">
        <v>362</v>
      </c>
      <c r="I12642" s="69">
        <v>32</v>
      </c>
      <c r="J12642" s="69">
        <v>24</v>
      </c>
      <c r="K12642" s="91"/>
      <c r="L12642" s="91"/>
    </row>
    <row r="12643" spans="2:12" x14ac:dyDescent="0.25">
      <c r="B12643" s="67" t="s">
        <v>504</v>
      </c>
      <c r="C12643" s="67" t="s">
        <v>505</v>
      </c>
      <c r="D12643" s="68" t="s">
        <v>379</v>
      </c>
      <c r="E12643" s="67" t="s">
        <v>380</v>
      </c>
      <c r="F12643" s="68" t="s">
        <v>532</v>
      </c>
      <c r="G12643" s="67" t="s">
        <v>533</v>
      </c>
      <c r="H12643" s="68" t="s">
        <v>363</v>
      </c>
      <c r="I12643" s="69">
        <v>0</v>
      </c>
      <c r="J12643" s="69">
        <v>0</v>
      </c>
      <c r="K12643" s="91"/>
      <c r="L12643" s="91"/>
    </row>
    <row r="12644" spans="2:12" x14ac:dyDescent="0.25">
      <c r="B12644" s="67" t="s">
        <v>504</v>
      </c>
      <c r="C12644" s="67" t="s">
        <v>505</v>
      </c>
      <c r="D12644" s="68" t="s">
        <v>379</v>
      </c>
      <c r="E12644" s="67" t="s">
        <v>380</v>
      </c>
      <c r="F12644" s="68" t="s">
        <v>532</v>
      </c>
      <c r="G12644" s="67" t="s">
        <v>533</v>
      </c>
      <c r="H12644" s="68" t="s">
        <v>362</v>
      </c>
      <c r="I12644" s="69">
        <v>20</v>
      </c>
      <c r="J12644" s="69">
        <v>20</v>
      </c>
      <c r="K12644" s="91"/>
      <c r="L12644" s="91"/>
    </row>
    <row r="12645" spans="2:12" x14ac:dyDescent="0.25">
      <c r="B12645" s="67" t="s">
        <v>504</v>
      </c>
      <c r="C12645" s="67" t="s">
        <v>505</v>
      </c>
      <c r="D12645" s="68" t="s">
        <v>379</v>
      </c>
      <c r="E12645" s="67" t="s">
        <v>380</v>
      </c>
      <c r="F12645" s="68" t="s">
        <v>532</v>
      </c>
      <c r="G12645" s="67" t="s">
        <v>533</v>
      </c>
      <c r="H12645" s="68" t="s">
        <v>363</v>
      </c>
      <c r="I12645" s="69">
        <v>11</v>
      </c>
      <c r="J12645" s="69">
        <v>31</v>
      </c>
      <c r="K12645" s="91"/>
      <c r="L12645" s="91"/>
    </row>
    <row r="12646" spans="2:12" x14ac:dyDescent="0.25">
      <c r="B12646" s="67" t="s">
        <v>504</v>
      </c>
      <c r="C12646" s="67" t="s">
        <v>505</v>
      </c>
      <c r="D12646" s="68" t="s">
        <v>379</v>
      </c>
      <c r="E12646" s="67" t="s">
        <v>380</v>
      </c>
      <c r="F12646" s="68" t="s">
        <v>532</v>
      </c>
      <c r="G12646" s="67" t="s">
        <v>533</v>
      </c>
      <c r="H12646" s="68" t="s">
        <v>364</v>
      </c>
      <c r="I12646" s="69">
        <v>16</v>
      </c>
      <c r="J12646" s="69">
        <v>0</v>
      </c>
      <c r="K12646" s="91"/>
      <c r="L12646" s="91"/>
    </row>
    <row r="12647" spans="2:12" x14ac:dyDescent="0.25">
      <c r="B12647" s="67" t="s">
        <v>504</v>
      </c>
      <c r="C12647" s="67" t="s">
        <v>505</v>
      </c>
      <c r="D12647" s="68" t="s">
        <v>379</v>
      </c>
      <c r="E12647" s="67" t="s">
        <v>380</v>
      </c>
      <c r="F12647" s="68" t="s">
        <v>532</v>
      </c>
      <c r="G12647" s="67" t="s">
        <v>533</v>
      </c>
      <c r="H12647" s="68" t="s">
        <v>362</v>
      </c>
      <c r="I12647" s="69">
        <v>10</v>
      </c>
      <c r="J12647" s="69">
        <v>0</v>
      </c>
      <c r="K12647" s="91"/>
      <c r="L12647" s="91"/>
    </row>
    <row r="12648" spans="2:12" x14ac:dyDescent="0.25">
      <c r="B12648" s="67" t="s">
        <v>504</v>
      </c>
      <c r="C12648" s="67" t="s">
        <v>505</v>
      </c>
      <c r="D12648" s="68" t="s">
        <v>379</v>
      </c>
      <c r="E12648" s="67" t="s">
        <v>380</v>
      </c>
      <c r="F12648" s="68" t="s">
        <v>532</v>
      </c>
      <c r="G12648" s="67" t="s">
        <v>533</v>
      </c>
      <c r="H12648" s="68" t="s">
        <v>363</v>
      </c>
      <c r="I12648" s="69">
        <v>0</v>
      </c>
      <c r="J12648" s="69">
        <v>0</v>
      </c>
      <c r="K12648" s="91"/>
      <c r="L12648" s="91"/>
    </row>
    <row r="12649" spans="2:12" x14ac:dyDescent="0.25">
      <c r="B12649" s="67" t="s">
        <v>504</v>
      </c>
      <c r="C12649" s="67" t="s">
        <v>505</v>
      </c>
      <c r="D12649" s="68" t="s">
        <v>379</v>
      </c>
      <c r="E12649" s="67" t="s">
        <v>380</v>
      </c>
      <c r="F12649" s="68" t="s">
        <v>532</v>
      </c>
      <c r="G12649" s="67" t="s">
        <v>533</v>
      </c>
      <c r="H12649" s="68" t="s">
        <v>362</v>
      </c>
      <c r="I12649" s="69">
        <v>10</v>
      </c>
      <c r="J12649" s="69">
        <v>0</v>
      </c>
      <c r="K12649" s="91"/>
      <c r="L12649" s="91"/>
    </row>
    <row r="12650" spans="2:12" x14ac:dyDescent="0.25">
      <c r="B12650" s="67" t="s">
        <v>504</v>
      </c>
      <c r="C12650" s="67" t="s">
        <v>505</v>
      </c>
      <c r="D12650" s="68" t="s">
        <v>379</v>
      </c>
      <c r="E12650" s="67" t="s">
        <v>380</v>
      </c>
      <c r="F12650" s="68" t="s">
        <v>532</v>
      </c>
      <c r="G12650" s="67" t="s">
        <v>533</v>
      </c>
      <c r="H12650" s="68" t="s">
        <v>363</v>
      </c>
      <c r="I12650" s="69">
        <v>0</v>
      </c>
      <c r="J12650" s="69">
        <v>0</v>
      </c>
      <c r="K12650" s="91"/>
      <c r="L12650" s="91"/>
    </row>
    <row r="12651" spans="2:12" x14ac:dyDescent="0.25">
      <c r="B12651" s="67" t="s">
        <v>504</v>
      </c>
      <c r="C12651" s="67" t="s">
        <v>505</v>
      </c>
      <c r="D12651" s="68" t="s">
        <v>379</v>
      </c>
      <c r="E12651" s="67" t="s">
        <v>380</v>
      </c>
      <c r="F12651" s="68" t="s">
        <v>532</v>
      </c>
      <c r="G12651" s="67" t="s">
        <v>533</v>
      </c>
      <c r="H12651" s="68" t="s">
        <v>364</v>
      </c>
      <c r="I12651" s="69">
        <v>10</v>
      </c>
      <c r="J12651" s="69">
        <v>0</v>
      </c>
      <c r="K12651" s="91"/>
      <c r="L12651" s="91"/>
    </row>
    <row r="12652" spans="2:12" x14ac:dyDescent="0.25">
      <c r="B12652" s="67" t="s">
        <v>504</v>
      </c>
      <c r="C12652" s="67" t="s">
        <v>505</v>
      </c>
      <c r="D12652" s="68" t="s">
        <v>379</v>
      </c>
      <c r="E12652" s="67" t="s">
        <v>380</v>
      </c>
      <c r="F12652" s="68" t="s">
        <v>532</v>
      </c>
      <c r="G12652" s="67" t="s">
        <v>533</v>
      </c>
      <c r="H12652" s="68" t="s">
        <v>362</v>
      </c>
      <c r="I12652" s="69">
        <v>0</v>
      </c>
      <c r="J12652" s="69">
        <v>0</v>
      </c>
      <c r="K12652" s="91"/>
      <c r="L12652" s="91"/>
    </row>
    <row r="12653" spans="2:12" x14ac:dyDescent="0.25">
      <c r="B12653" s="67" t="s">
        <v>504</v>
      </c>
      <c r="C12653" s="67" t="s">
        <v>505</v>
      </c>
      <c r="D12653" s="68" t="s">
        <v>379</v>
      </c>
      <c r="E12653" s="67" t="s">
        <v>380</v>
      </c>
      <c r="F12653" s="68" t="s">
        <v>532</v>
      </c>
      <c r="G12653" s="67" t="s">
        <v>533</v>
      </c>
      <c r="H12653" s="68" t="s">
        <v>363</v>
      </c>
      <c r="I12653" s="69">
        <v>16</v>
      </c>
      <c r="J12653" s="69">
        <v>16</v>
      </c>
      <c r="K12653" s="91"/>
      <c r="L12653" s="91"/>
    </row>
    <row r="12654" spans="2:12" x14ac:dyDescent="0.25">
      <c r="B12654" s="67" t="s">
        <v>504</v>
      </c>
      <c r="C12654" s="67" t="s">
        <v>505</v>
      </c>
      <c r="D12654" s="68" t="s">
        <v>379</v>
      </c>
      <c r="E12654" s="67" t="s">
        <v>380</v>
      </c>
      <c r="F12654" s="68" t="s">
        <v>532</v>
      </c>
      <c r="G12654" s="67" t="s">
        <v>533</v>
      </c>
      <c r="H12654" s="68" t="s">
        <v>364</v>
      </c>
      <c r="I12654" s="69">
        <v>20</v>
      </c>
      <c r="J12654" s="69">
        <v>20</v>
      </c>
      <c r="K12654" s="91"/>
      <c r="L12654" s="91"/>
    </row>
    <row r="12655" spans="2:12" x14ac:dyDescent="0.25">
      <c r="B12655" s="67" t="s">
        <v>504</v>
      </c>
      <c r="C12655" s="67" t="s">
        <v>505</v>
      </c>
      <c r="D12655" s="68" t="s">
        <v>379</v>
      </c>
      <c r="E12655" s="67" t="s">
        <v>380</v>
      </c>
      <c r="F12655" s="68" t="s">
        <v>532</v>
      </c>
      <c r="G12655" s="67" t="s">
        <v>533</v>
      </c>
      <c r="H12655" s="68" t="s">
        <v>362</v>
      </c>
      <c r="I12655" s="69">
        <v>7</v>
      </c>
      <c r="J12655" s="69">
        <v>14</v>
      </c>
      <c r="K12655" s="91"/>
      <c r="L12655" s="91"/>
    </row>
    <row r="12656" spans="2:12" x14ac:dyDescent="0.25">
      <c r="B12656" s="67" t="s">
        <v>504</v>
      </c>
      <c r="C12656" s="67" t="s">
        <v>505</v>
      </c>
      <c r="D12656" s="68" t="s">
        <v>379</v>
      </c>
      <c r="E12656" s="67" t="s">
        <v>380</v>
      </c>
      <c r="F12656" s="68" t="s">
        <v>532</v>
      </c>
      <c r="G12656" s="67" t="s">
        <v>533</v>
      </c>
      <c r="H12656" s="68" t="s">
        <v>362</v>
      </c>
      <c r="I12656" s="69">
        <v>197</v>
      </c>
      <c r="J12656" s="69">
        <v>248</v>
      </c>
      <c r="K12656" s="91"/>
      <c r="L12656" s="91"/>
    </row>
    <row r="12657" spans="2:12" x14ac:dyDescent="0.25">
      <c r="B12657" s="67" t="s">
        <v>504</v>
      </c>
      <c r="C12657" s="67" t="s">
        <v>505</v>
      </c>
      <c r="D12657" s="68" t="s">
        <v>379</v>
      </c>
      <c r="E12657" s="67" t="s">
        <v>380</v>
      </c>
      <c r="F12657" s="68" t="s">
        <v>532</v>
      </c>
      <c r="G12657" s="67" t="s">
        <v>533</v>
      </c>
      <c r="H12657" s="68" t="s">
        <v>363</v>
      </c>
      <c r="I12657" s="69">
        <v>442</v>
      </c>
      <c r="J12657" s="69">
        <v>391</v>
      </c>
      <c r="K12657" s="91"/>
      <c r="L12657" s="91"/>
    </row>
    <row r="12658" spans="2:12" x14ac:dyDescent="0.25">
      <c r="B12658" s="67" t="s">
        <v>504</v>
      </c>
      <c r="C12658" s="67" t="s">
        <v>505</v>
      </c>
      <c r="D12658" s="68" t="s">
        <v>379</v>
      </c>
      <c r="E12658" s="67" t="s">
        <v>380</v>
      </c>
      <c r="F12658" s="68" t="s">
        <v>532</v>
      </c>
      <c r="G12658" s="67" t="s">
        <v>533</v>
      </c>
      <c r="H12658" s="68" t="s">
        <v>364</v>
      </c>
      <c r="I12658" s="69">
        <v>69</v>
      </c>
      <c r="J12658" s="69">
        <v>61</v>
      </c>
      <c r="K12658" s="91"/>
      <c r="L12658" s="91"/>
    </row>
    <row r="12659" spans="2:12" x14ac:dyDescent="0.25">
      <c r="B12659" s="67" t="s">
        <v>504</v>
      </c>
      <c r="C12659" s="67" t="s">
        <v>505</v>
      </c>
      <c r="D12659" s="68" t="s">
        <v>379</v>
      </c>
      <c r="E12659" s="67" t="s">
        <v>380</v>
      </c>
      <c r="F12659" s="68" t="s">
        <v>532</v>
      </c>
      <c r="G12659" s="67" t="s">
        <v>533</v>
      </c>
      <c r="H12659" s="68" t="s">
        <v>363</v>
      </c>
      <c r="I12659" s="69">
        <v>0</v>
      </c>
      <c r="J12659" s="69">
        <v>0</v>
      </c>
      <c r="K12659" s="91"/>
      <c r="L12659" s="91"/>
    </row>
    <row r="12660" spans="2:12" x14ac:dyDescent="0.25">
      <c r="B12660" s="67" t="s">
        <v>504</v>
      </c>
      <c r="C12660" s="67" t="s">
        <v>505</v>
      </c>
      <c r="D12660" s="68" t="s">
        <v>379</v>
      </c>
      <c r="E12660" s="67" t="s">
        <v>380</v>
      </c>
      <c r="F12660" s="68" t="s">
        <v>532</v>
      </c>
      <c r="G12660" s="67" t="s">
        <v>533</v>
      </c>
      <c r="H12660" s="68" t="s">
        <v>364</v>
      </c>
      <c r="I12660" s="69">
        <v>11</v>
      </c>
      <c r="J12660" s="69">
        <v>13</v>
      </c>
      <c r="K12660" s="91"/>
      <c r="L12660" s="91"/>
    </row>
    <row r="12661" spans="2:12" x14ac:dyDescent="0.25">
      <c r="B12661" s="67" t="s">
        <v>504</v>
      </c>
      <c r="C12661" s="67" t="s">
        <v>505</v>
      </c>
      <c r="D12661" s="68" t="s">
        <v>379</v>
      </c>
      <c r="E12661" s="67" t="s">
        <v>380</v>
      </c>
      <c r="F12661" s="68" t="s">
        <v>532</v>
      </c>
      <c r="G12661" s="67" t="s">
        <v>533</v>
      </c>
      <c r="H12661" s="68" t="s">
        <v>362</v>
      </c>
      <c r="I12661" s="69">
        <v>0</v>
      </c>
      <c r="J12661" s="69">
        <v>0</v>
      </c>
      <c r="K12661" s="91"/>
      <c r="L12661" s="91"/>
    </row>
    <row r="12662" spans="2:12" x14ac:dyDescent="0.25">
      <c r="B12662" s="67" t="s">
        <v>504</v>
      </c>
      <c r="C12662" s="67" t="s">
        <v>505</v>
      </c>
      <c r="D12662" s="68" t="s">
        <v>379</v>
      </c>
      <c r="E12662" s="67" t="s">
        <v>380</v>
      </c>
      <c r="F12662" s="68" t="s">
        <v>532</v>
      </c>
      <c r="G12662" s="67" t="s">
        <v>533</v>
      </c>
      <c r="H12662" s="68" t="s">
        <v>362</v>
      </c>
      <c r="I12662" s="69">
        <v>35</v>
      </c>
      <c r="J12662" s="69">
        <v>39</v>
      </c>
      <c r="K12662" s="91"/>
      <c r="L12662" s="91"/>
    </row>
    <row r="12663" spans="2:12" x14ac:dyDescent="0.25">
      <c r="B12663" s="67" t="s">
        <v>504</v>
      </c>
      <c r="C12663" s="67" t="s">
        <v>505</v>
      </c>
      <c r="D12663" s="68" t="s">
        <v>379</v>
      </c>
      <c r="E12663" s="67" t="s">
        <v>380</v>
      </c>
      <c r="F12663" s="68" t="s">
        <v>532</v>
      </c>
      <c r="G12663" s="67" t="s">
        <v>533</v>
      </c>
      <c r="H12663" s="68" t="s">
        <v>363</v>
      </c>
      <c r="I12663" s="69">
        <v>54</v>
      </c>
      <c r="J12663" s="69">
        <v>57</v>
      </c>
      <c r="K12663" s="91"/>
      <c r="L12663" s="91"/>
    </row>
    <row r="12664" spans="2:12" x14ac:dyDescent="0.25">
      <c r="B12664" s="67" t="s">
        <v>504</v>
      </c>
      <c r="C12664" s="67" t="s">
        <v>505</v>
      </c>
      <c r="D12664" s="68" t="s">
        <v>379</v>
      </c>
      <c r="E12664" s="67" t="s">
        <v>380</v>
      </c>
      <c r="F12664" s="68" t="s">
        <v>532</v>
      </c>
      <c r="G12664" s="67" t="s">
        <v>533</v>
      </c>
      <c r="H12664" s="68" t="s">
        <v>364</v>
      </c>
      <c r="I12664" s="69">
        <v>0</v>
      </c>
      <c r="J12664" s="69">
        <v>0</v>
      </c>
      <c r="K12664" s="91"/>
      <c r="L12664" s="91"/>
    </row>
    <row r="12665" spans="2:12" x14ac:dyDescent="0.25">
      <c r="B12665" s="67" t="s">
        <v>504</v>
      </c>
      <c r="C12665" s="67" t="s">
        <v>505</v>
      </c>
      <c r="D12665" s="68" t="s">
        <v>379</v>
      </c>
      <c r="E12665" s="67" t="s">
        <v>380</v>
      </c>
      <c r="F12665" s="68" t="s">
        <v>532</v>
      </c>
      <c r="G12665" s="67" t="s">
        <v>533</v>
      </c>
      <c r="H12665" s="68" t="s">
        <v>362</v>
      </c>
      <c r="I12665" s="69">
        <v>24</v>
      </c>
      <c r="J12665" s="69">
        <v>0</v>
      </c>
      <c r="K12665" s="91"/>
      <c r="L12665" s="91"/>
    </row>
    <row r="12666" spans="2:12" x14ac:dyDescent="0.25">
      <c r="B12666" s="67" t="s">
        <v>504</v>
      </c>
      <c r="C12666" s="67" t="s">
        <v>505</v>
      </c>
      <c r="D12666" s="68" t="s">
        <v>379</v>
      </c>
      <c r="E12666" s="67" t="s">
        <v>380</v>
      </c>
      <c r="F12666" s="68" t="s">
        <v>532</v>
      </c>
      <c r="G12666" s="67" t="s">
        <v>533</v>
      </c>
      <c r="H12666" s="68" t="s">
        <v>363</v>
      </c>
      <c r="I12666" s="69">
        <v>52</v>
      </c>
      <c r="J12666" s="69">
        <v>40</v>
      </c>
      <c r="K12666" s="91"/>
      <c r="L12666" s="91"/>
    </row>
    <row r="12667" spans="2:12" x14ac:dyDescent="0.25">
      <c r="B12667" s="67" t="s">
        <v>504</v>
      </c>
      <c r="C12667" s="67" t="s">
        <v>505</v>
      </c>
      <c r="D12667" s="68" t="s">
        <v>379</v>
      </c>
      <c r="E12667" s="67" t="s">
        <v>380</v>
      </c>
      <c r="F12667" s="68" t="s">
        <v>532</v>
      </c>
      <c r="G12667" s="67" t="s">
        <v>533</v>
      </c>
      <c r="H12667" s="68" t="s">
        <v>364</v>
      </c>
      <c r="I12667" s="69">
        <v>19</v>
      </c>
      <c r="J12667" s="69">
        <v>24</v>
      </c>
      <c r="K12667" s="91"/>
      <c r="L12667" s="91"/>
    </row>
    <row r="12668" spans="2:12" x14ac:dyDescent="0.25">
      <c r="B12668" s="67" t="s">
        <v>504</v>
      </c>
      <c r="C12668" s="67" t="s">
        <v>505</v>
      </c>
      <c r="D12668" s="68" t="s">
        <v>379</v>
      </c>
      <c r="E12668" s="67" t="s">
        <v>380</v>
      </c>
      <c r="F12668" s="68" t="s">
        <v>532</v>
      </c>
      <c r="G12668" s="67" t="s">
        <v>533</v>
      </c>
      <c r="H12668" s="68" t="s">
        <v>363</v>
      </c>
      <c r="I12668" s="69">
        <v>0</v>
      </c>
      <c r="J12668" s="69">
        <v>0</v>
      </c>
      <c r="K12668" s="91"/>
      <c r="L12668" s="91"/>
    </row>
    <row r="12669" spans="2:12" x14ac:dyDescent="0.25">
      <c r="B12669" s="67" t="s">
        <v>504</v>
      </c>
      <c r="C12669" s="67" t="s">
        <v>505</v>
      </c>
      <c r="D12669" s="68" t="s">
        <v>379</v>
      </c>
      <c r="E12669" s="67" t="s">
        <v>380</v>
      </c>
      <c r="F12669" s="68" t="s">
        <v>532</v>
      </c>
      <c r="G12669" s="67" t="s">
        <v>533</v>
      </c>
      <c r="H12669" s="68" t="s">
        <v>362</v>
      </c>
      <c r="I12669" s="69">
        <v>16</v>
      </c>
      <c r="J12669" s="69">
        <v>16</v>
      </c>
      <c r="K12669" s="91"/>
      <c r="L12669" s="91"/>
    </row>
    <row r="12670" spans="2:12" x14ac:dyDescent="0.25">
      <c r="B12670" s="67" t="s">
        <v>504</v>
      </c>
      <c r="C12670" s="67" t="s">
        <v>505</v>
      </c>
      <c r="D12670" s="68" t="s">
        <v>379</v>
      </c>
      <c r="E12670" s="67" t="s">
        <v>380</v>
      </c>
      <c r="F12670" s="68" t="s">
        <v>532</v>
      </c>
      <c r="G12670" s="67" t="s">
        <v>533</v>
      </c>
      <c r="H12670" s="68" t="s">
        <v>363</v>
      </c>
      <c r="I12670" s="69">
        <v>2</v>
      </c>
      <c r="J12670" s="69">
        <v>10</v>
      </c>
      <c r="K12670" s="91"/>
      <c r="L12670" s="91"/>
    </row>
    <row r="12671" spans="2:12" x14ac:dyDescent="0.25">
      <c r="B12671" s="67" t="s">
        <v>504</v>
      </c>
      <c r="C12671" s="67" t="s">
        <v>505</v>
      </c>
      <c r="D12671" s="68" t="s">
        <v>379</v>
      </c>
      <c r="E12671" s="67" t="s">
        <v>380</v>
      </c>
      <c r="F12671" s="68" t="s">
        <v>532</v>
      </c>
      <c r="G12671" s="67" t="s">
        <v>533</v>
      </c>
      <c r="H12671" s="68" t="s">
        <v>364</v>
      </c>
      <c r="I12671" s="69">
        <v>0</v>
      </c>
      <c r="J12671" s="69">
        <v>0</v>
      </c>
      <c r="K12671" s="91"/>
      <c r="L12671" s="91"/>
    </row>
    <row r="12672" spans="2:12" x14ac:dyDescent="0.25">
      <c r="B12672" s="67" t="s">
        <v>504</v>
      </c>
      <c r="C12672" s="67" t="s">
        <v>505</v>
      </c>
      <c r="D12672" s="68" t="s">
        <v>379</v>
      </c>
      <c r="E12672" s="67" t="s">
        <v>380</v>
      </c>
      <c r="F12672" s="68" t="s">
        <v>532</v>
      </c>
      <c r="G12672" s="67" t="s">
        <v>533</v>
      </c>
      <c r="H12672" s="68" t="s">
        <v>362</v>
      </c>
      <c r="I12672" s="69">
        <v>20</v>
      </c>
      <c r="J12672" s="69">
        <v>20</v>
      </c>
      <c r="K12672" s="91"/>
      <c r="L12672" s="91"/>
    </row>
    <row r="12673" spans="2:12" x14ac:dyDescent="0.25">
      <c r="B12673" s="67" t="s">
        <v>504</v>
      </c>
      <c r="C12673" s="67" t="s">
        <v>505</v>
      </c>
      <c r="D12673" s="68" t="s">
        <v>379</v>
      </c>
      <c r="E12673" s="67" t="s">
        <v>380</v>
      </c>
      <c r="F12673" s="68" t="s">
        <v>532</v>
      </c>
      <c r="G12673" s="67" t="s">
        <v>533</v>
      </c>
      <c r="H12673" s="68" t="s">
        <v>363</v>
      </c>
      <c r="I12673" s="69">
        <v>25</v>
      </c>
      <c r="J12673" s="69">
        <v>26</v>
      </c>
      <c r="K12673" s="91"/>
      <c r="L12673" s="91"/>
    </row>
    <row r="12674" spans="2:12" x14ac:dyDescent="0.25">
      <c r="B12674" s="67" t="s">
        <v>504</v>
      </c>
      <c r="C12674" s="67" t="s">
        <v>505</v>
      </c>
      <c r="D12674" s="68" t="s">
        <v>379</v>
      </c>
      <c r="E12674" s="67" t="s">
        <v>380</v>
      </c>
      <c r="F12674" s="68" t="s">
        <v>532</v>
      </c>
      <c r="G12674" s="67" t="s">
        <v>533</v>
      </c>
      <c r="H12674" s="68" t="s">
        <v>364</v>
      </c>
      <c r="I12674" s="69">
        <v>26</v>
      </c>
      <c r="J12674" s="69">
        <v>43</v>
      </c>
      <c r="K12674" s="91"/>
      <c r="L12674" s="91"/>
    </row>
    <row r="12675" spans="2:12" x14ac:dyDescent="0.25">
      <c r="B12675" s="67" t="s">
        <v>504</v>
      </c>
      <c r="C12675" s="67" t="s">
        <v>505</v>
      </c>
      <c r="D12675" s="68" t="s">
        <v>379</v>
      </c>
      <c r="E12675" s="67" t="s">
        <v>380</v>
      </c>
      <c r="F12675" s="68" t="s">
        <v>532</v>
      </c>
      <c r="G12675" s="67" t="s">
        <v>533</v>
      </c>
      <c r="H12675" s="68" t="s">
        <v>362</v>
      </c>
      <c r="I12675" s="69">
        <v>0</v>
      </c>
      <c r="J12675" s="69">
        <v>0</v>
      </c>
      <c r="K12675" s="91"/>
      <c r="L12675" s="91"/>
    </row>
    <row r="12676" spans="2:12" x14ac:dyDescent="0.25">
      <c r="B12676" s="67" t="s">
        <v>504</v>
      </c>
      <c r="C12676" s="67" t="s">
        <v>505</v>
      </c>
      <c r="D12676" s="68" t="s">
        <v>379</v>
      </c>
      <c r="E12676" s="67" t="s">
        <v>380</v>
      </c>
      <c r="F12676" s="68" t="s">
        <v>532</v>
      </c>
      <c r="G12676" s="67" t="s">
        <v>533</v>
      </c>
      <c r="H12676" s="68" t="s">
        <v>363</v>
      </c>
      <c r="I12676" s="69">
        <v>0</v>
      </c>
      <c r="J12676" s="69">
        <v>0</v>
      </c>
      <c r="K12676" s="91"/>
      <c r="L12676" s="91"/>
    </row>
    <row r="12677" spans="2:12" x14ac:dyDescent="0.25">
      <c r="B12677" s="67" t="s">
        <v>504</v>
      </c>
      <c r="C12677" s="67" t="s">
        <v>505</v>
      </c>
      <c r="D12677" s="68" t="s">
        <v>379</v>
      </c>
      <c r="E12677" s="67" t="s">
        <v>380</v>
      </c>
      <c r="F12677" s="68" t="s">
        <v>532</v>
      </c>
      <c r="G12677" s="67" t="s">
        <v>533</v>
      </c>
      <c r="H12677" s="68" t="s">
        <v>362</v>
      </c>
      <c r="I12677" s="69">
        <v>15</v>
      </c>
      <c r="J12677" s="69">
        <v>15</v>
      </c>
      <c r="K12677" s="91"/>
      <c r="L12677" s="91"/>
    </row>
    <row r="12678" spans="2:12" x14ac:dyDescent="0.25">
      <c r="B12678" s="67" t="s">
        <v>504</v>
      </c>
      <c r="C12678" s="67" t="s">
        <v>505</v>
      </c>
      <c r="D12678" s="68" t="s">
        <v>379</v>
      </c>
      <c r="E12678" s="67" t="s">
        <v>380</v>
      </c>
      <c r="F12678" s="68" t="s">
        <v>532</v>
      </c>
      <c r="G12678" s="67" t="s">
        <v>533</v>
      </c>
      <c r="H12678" s="68" t="s">
        <v>363</v>
      </c>
      <c r="I12678" s="69">
        <v>16</v>
      </c>
      <c r="J12678" s="69">
        <v>23</v>
      </c>
      <c r="K12678" s="91"/>
      <c r="L12678" s="91"/>
    </row>
    <row r="12679" spans="2:12" x14ac:dyDescent="0.25">
      <c r="B12679" s="67" t="s">
        <v>504</v>
      </c>
      <c r="C12679" s="67" t="s">
        <v>505</v>
      </c>
      <c r="D12679" s="68" t="s">
        <v>379</v>
      </c>
      <c r="E12679" s="67" t="s">
        <v>380</v>
      </c>
      <c r="F12679" s="68" t="s">
        <v>532</v>
      </c>
      <c r="G12679" s="67" t="s">
        <v>533</v>
      </c>
      <c r="H12679" s="68" t="s">
        <v>364</v>
      </c>
      <c r="I12679" s="69">
        <v>0</v>
      </c>
      <c r="J12679" s="69">
        <v>0</v>
      </c>
      <c r="K12679" s="91"/>
      <c r="L12679" s="91"/>
    </row>
    <row r="12680" spans="2:12" x14ac:dyDescent="0.25">
      <c r="B12680" s="67" t="s">
        <v>504</v>
      </c>
      <c r="C12680" s="67" t="s">
        <v>505</v>
      </c>
      <c r="D12680" s="68" t="s">
        <v>379</v>
      </c>
      <c r="E12680" s="67" t="s">
        <v>380</v>
      </c>
      <c r="F12680" s="68" t="s">
        <v>532</v>
      </c>
      <c r="G12680" s="67" t="s">
        <v>533</v>
      </c>
      <c r="H12680" s="68" t="s">
        <v>362</v>
      </c>
      <c r="I12680" s="69">
        <v>0</v>
      </c>
      <c r="J12680" s="69">
        <v>0</v>
      </c>
      <c r="K12680" s="91"/>
      <c r="L12680" s="91"/>
    </row>
    <row r="12681" spans="2:12" x14ac:dyDescent="0.25">
      <c r="B12681" s="67" t="s">
        <v>504</v>
      </c>
      <c r="C12681" s="67" t="s">
        <v>505</v>
      </c>
      <c r="D12681" s="68" t="s">
        <v>379</v>
      </c>
      <c r="E12681" s="67" t="s">
        <v>380</v>
      </c>
      <c r="F12681" s="68" t="s">
        <v>532</v>
      </c>
      <c r="G12681" s="67" t="s">
        <v>533</v>
      </c>
      <c r="H12681" s="68" t="s">
        <v>363</v>
      </c>
      <c r="I12681" s="69">
        <v>5</v>
      </c>
      <c r="J12681" s="69">
        <v>10</v>
      </c>
      <c r="K12681" s="91"/>
      <c r="L12681" s="91"/>
    </row>
    <row r="12682" spans="2:12" x14ac:dyDescent="0.25">
      <c r="B12682" s="67" t="s">
        <v>504</v>
      </c>
      <c r="C12682" s="67" t="s">
        <v>505</v>
      </c>
      <c r="D12682" s="68" t="s">
        <v>379</v>
      </c>
      <c r="E12682" s="67" t="s">
        <v>380</v>
      </c>
      <c r="F12682" s="68" t="s">
        <v>532</v>
      </c>
      <c r="G12682" s="67" t="s">
        <v>533</v>
      </c>
      <c r="H12682" s="68" t="s">
        <v>362</v>
      </c>
      <c r="I12682" s="69">
        <v>0</v>
      </c>
      <c r="J12682" s="69">
        <v>0</v>
      </c>
      <c r="K12682" s="91"/>
      <c r="L12682" s="91"/>
    </row>
    <row r="12683" spans="2:12" x14ac:dyDescent="0.25">
      <c r="B12683" s="67" t="s">
        <v>504</v>
      </c>
      <c r="C12683" s="67" t="s">
        <v>505</v>
      </c>
      <c r="D12683" s="68" t="s">
        <v>379</v>
      </c>
      <c r="E12683" s="67" t="s">
        <v>380</v>
      </c>
      <c r="F12683" s="68" t="s">
        <v>532</v>
      </c>
      <c r="G12683" s="67" t="s">
        <v>533</v>
      </c>
      <c r="H12683" s="68" t="s">
        <v>363</v>
      </c>
      <c r="I12683" s="69">
        <v>0</v>
      </c>
      <c r="J12683" s="69">
        <v>67</v>
      </c>
      <c r="K12683" s="91"/>
      <c r="L12683" s="91"/>
    </row>
    <row r="12684" spans="2:12" x14ac:dyDescent="0.25">
      <c r="B12684" s="67" t="s">
        <v>504</v>
      </c>
      <c r="C12684" s="67" t="s">
        <v>505</v>
      </c>
      <c r="D12684" s="68" t="s">
        <v>379</v>
      </c>
      <c r="E12684" s="67" t="s">
        <v>380</v>
      </c>
      <c r="F12684" s="68" t="s">
        <v>532</v>
      </c>
      <c r="G12684" s="67" t="s">
        <v>533</v>
      </c>
      <c r="H12684" s="68" t="s">
        <v>362</v>
      </c>
      <c r="I12684" s="69">
        <v>-12</v>
      </c>
      <c r="J12684" s="69">
        <v>0</v>
      </c>
      <c r="K12684" s="91"/>
      <c r="L12684" s="91"/>
    </row>
    <row r="12685" spans="2:12" x14ac:dyDescent="0.25">
      <c r="B12685" s="67" t="s">
        <v>504</v>
      </c>
      <c r="C12685" s="67" t="s">
        <v>505</v>
      </c>
      <c r="D12685" s="68" t="s">
        <v>379</v>
      </c>
      <c r="E12685" s="67" t="s">
        <v>380</v>
      </c>
      <c r="F12685" s="68" t="s">
        <v>532</v>
      </c>
      <c r="G12685" s="67" t="s">
        <v>533</v>
      </c>
      <c r="H12685" s="68" t="s">
        <v>363</v>
      </c>
      <c r="I12685" s="69">
        <v>0</v>
      </c>
      <c r="J12685" s="69">
        <v>0</v>
      </c>
      <c r="K12685" s="91"/>
      <c r="L12685" s="91"/>
    </row>
    <row r="12686" spans="2:12" x14ac:dyDescent="0.25">
      <c r="B12686" s="67" t="s">
        <v>504</v>
      </c>
      <c r="C12686" s="67" t="s">
        <v>505</v>
      </c>
      <c r="D12686" s="68" t="s">
        <v>379</v>
      </c>
      <c r="E12686" s="67" t="s">
        <v>380</v>
      </c>
      <c r="F12686" s="68" t="s">
        <v>532</v>
      </c>
      <c r="G12686" s="67" t="s">
        <v>533</v>
      </c>
      <c r="H12686" s="68" t="s">
        <v>364</v>
      </c>
      <c r="I12686" s="69">
        <v>12</v>
      </c>
      <c r="J12686" s="69">
        <v>0</v>
      </c>
      <c r="K12686" s="91"/>
      <c r="L12686" s="91"/>
    </row>
    <row r="12687" spans="2:12" x14ac:dyDescent="0.25">
      <c r="B12687" s="67" t="s">
        <v>504</v>
      </c>
      <c r="C12687" s="67" t="s">
        <v>505</v>
      </c>
      <c r="D12687" s="68" t="s">
        <v>379</v>
      </c>
      <c r="E12687" s="67" t="s">
        <v>380</v>
      </c>
      <c r="F12687" s="68" t="s">
        <v>532</v>
      </c>
      <c r="G12687" s="67" t="s">
        <v>533</v>
      </c>
      <c r="H12687" s="68" t="s">
        <v>363</v>
      </c>
      <c r="I12687" s="69">
        <v>0</v>
      </c>
      <c r="J12687" s="69">
        <v>0</v>
      </c>
      <c r="K12687" s="91"/>
      <c r="L12687" s="91"/>
    </row>
    <row r="12688" spans="2:12" x14ac:dyDescent="0.25">
      <c r="B12688" s="67" t="s">
        <v>504</v>
      </c>
      <c r="C12688" s="67" t="s">
        <v>505</v>
      </c>
      <c r="D12688" s="68" t="s">
        <v>379</v>
      </c>
      <c r="E12688" s="67" t="s">
        <v>380</v>
      </c>
      <c r="F12688" s="68" t="s">
        <v>532</v>
      </c>
      <c r="G12688" s="67" t="s">
        <v>533</v>
      </c>
      <c r="H12688" s="68" t="s">
        <v>364</v>
      </c>
      <c r="I12688" s="69">
        <v>0</v>
      </c>
      <c r="J12688" s="69">
        <v>0</v>
      </c>
      <c r="K12688" s="91"/>
      <c r="L12688" s="91"/>
    </row>
    <row r="12689" spans="2:12" x14ac:dyDescent="0.25">
      <c r="B12689" s="67" t="s">
        <v>504</v>
      </c>
      <c r="C12689" s="67" t="s">
        <v>505</v>
      </c>
      <c r="D12689" s="68" t="s">
        <v>379</v>
      </c>
      <c r="E12689" s="67" t="s">
        <v>380</v>
      </c>
      <c r="F12689" s="68" t="s">
        <v>532</v>
      </c>
      <c r="G12689" s="67" t="s">
        <v>533</v>
      </c>
      <c r="H12689" s="68" t="s">
        <v>362</v>
      </c>
      <c r="I12689" s="69">
        <v>34</v>
      </c>
      <c r="J12689" s="69">
        <v>56</v>
      </c>
      <c r="K12689" s="91"/>
      <c r="L12689" s="91"/>
    </row>
    <row r="12690" spans="2:12" x14ac:dyDescent="0.25">
      <c r="B12690" s="67" t="s">
        <v>504</v>
      </c>
      <c r="C12690" s="67" t="s">
        <v>505</v>
      </c>
      <c r="D12690" s="68" t="s">
        <v>379</v>
      </c>
      <c r="E12690" s="67" t="s">
        <v>380</v>
      </c>
      <c r="F12690" s="68" t="s">
        <v>532</v>
      </c>
      <c r="G12690" s="67" t="s">
        <v>533</v>
      </c>
      <c r="H12690" s="68" t="s">
        <v>363</v>
      </c>
      <c r="I12690" s="69">
        <v>63</v>
      </c>
      <c r="J12690" s="69">
        <v>130</v>
      </c>
      <c r="K12690" s="91"/>
      <c r="L12690" s="91"/>
    </row>
    <row r="12691" spans="2:12" x14ac:dyDescent="0.25">
      <c r="B12691" s="67" t="s">
        <v>504</v>
      </c>
      <c r="C12691" s="67" t="s">
        <v>505</v>
      </c>
      <c r="D12691" s="68" t="s">
        <v>379</v>
      </c>
      <c r="E12691" s="67" t="s">
        <v>380</v>
      </c>
      <c r="F12691" s="68" t="s">
        <v>532</v>
      </c>
      <c r="G12691" s="67" t="s">
        <v>533</v>
      </c>
      <c r="H12691" s="68" t="s">
        <v>364</v>
      </c>
      <c r="I12691" s="69">
        <v>0</v>
      </c>
      <c r="J12691" s="69">
        <v>0</v>
      </c>
      <c r="K12691" s="91"/>
      <c r="L12691" s="91"/>
    </row>
    <row r="12692" spans="2:12" x14ac:dyDescent="0.25">
      <c r="B12692" s="67" t="s">
        <v>504</v>
      </c>
      <c r="C12692" s="67" t="s">
        <v>505</v>
      </c>
      <c r="D12692" s="68" t="s">
        <v>379</v>
      </c>
      <c r="E12692" s="67" t="s">
        <v>380</v>
      </c>
      <c r="F12692" s="68" t="s">
        <v>532</v>
      </c>
      <c r="G12692" s="67" t="s">
        <v>533</v>
      </c>
      <c r="H12692" s="68" t="s">
        <v>362</v>
      </c>
      <c r="I12692" s="69">
        <v>17</v>
      </c>
      <c r="J12692" s="69">
        <v>9</v>
      </c>
      <c r="K12692" s="91"/>
      <c r="L12692" s="91"/>
    </row>
    <row r="12693" spans="2:12" x14ac:dyDescent="0.25">
      <c r="B12693" s="67" t="s">
        <v>504</v>
      </c>
      <c r="C12693" s="67" t="s">
        <v>505</v>
      </c>
      <c r="D12693" s="68" t="s">
        <v>379</v>
      </c>
      <c r="E12693" s="67" t="s">
        <v>380</v>
      </c>
      <c r="F12693" s="68" t="s">
        <v>532</v>
      </c>
      <c r="G12693" s="67" t="s">
        <v>533</v>
      </c>
      <c r="H12693" s="68" t="s">
        <v>363</v>
      </c>
      <c r="I12693" s="69">
        <v>10</v>
      </c>
      <c r="J12693" s="69">
        <v>6</v>
      </c>
      <c r="K12693" s="91"/>
      <c r="L12693" s="91"/>
    </row>
    <row r="12694" spans="2:12" x14ac:dyDescent="0.25">
      <c r="B12694" s="67" t="s">
        <v>504</v>
      </c>
      <c r="C12694" s="67" t="s">
        <v>505</v>
      </c>
      <c r="D12694" s="68" t="s">
        <v>379</v>
      </c>
      <c r="E12694" s="67" t="s">
        <v>380</v>
      </c>
      <c r="F12694" s="68" t="s">
        <v>532</v>
      </c>
      <c r="G12694" s="67" t="s">
        <v>533</v>
      </c>
      <c r="H12694" s="68" t="s">
        <v>364</v>
      </c>
      <c r="I12694" s="69">
        <v>12</v>
      </c>
      <c r="J12694" s="69">
        <v>0</v>
      </c>
      <c r="K12694" s="91"/>
      <c r="L12694" s="91"/>
    </row>
    <row r="12695" spans="2:12" x14ac:dyDescent="0.25">
      <c r="B12695" s="67" t="s">
        <v>504</v>
      </c>
      <c r="C12695" s="67" t="s">
        <v>505</v>
      </c>
      <c r="D12695" s="68" t="s">
        <v>379</v>
      </c>
      <c r="E12695" s="67" t="s">
        <v>380</v>
      </c>
      <c r="F12695" s="68" t="s">
        <v>532</v>
      </c>
      <c r="G12695" s="67" t="s">
        <v>533</v>
      </c>
      <c r="H12695" s="68" t="s">
        <v>362</v>
      </c>
      <c r="I12695" s="69">
        <v>5.5</v>
      </c>
      <c r="J12695" s="69">
        <v>5.5</v>
      </c>
      <c r="K12695" s="91"/>
      <c r="L12695" s="91"/>
    </row>
    <row r="12696" spans="2:12" x14ac:dyDescent="0.25">
      <c r="B12696" s="67" t="s">
        <v>504</v>
      </c>
      <c r="C12696" s="67" t="s">
        <v>505</v>
      </c>
      <c r="D12696" s="68" t="s">
        <v>379</v>
      </c>
      <c r="E12696" s="67" t="s">
        <v>380</v>
      </c>
      <c r="F12696" s="68" t="s">
        <v>532</v>
      </c>
      <c r="G12696" s="67" t="s">
        <v>533</v>
      </c>
      <c r="H12696" s="68" t="s">
        <v>363</v>
      </c>
      <c r="I12696" s="69">
        <v>22</v>
      </c>
      <c r="J12696" s="69">
        <v>13.2</v>
      </c>
      <c r="K12696" s="91"/>
      <c r="L12696" s="91"/>
    </row>
    <row r="12697" spans="2:12" x14ac:dyDescent="0.25">
      <c r="B12697" s="67" t="s">
        <v>504</v>
      </c>
      <c r="C12697" s="67" t="s">
        <v>505</v>
      </c>
      <c r="D12697" s="68" t="s">
        <v>379</v>
      </c>
      <c r="E12697" s="67" t="s">
        <v>380</v>
      </c>
      <c r="F12697" s="68" t="s">
        <v>532</v>
      </c>
      <c r="G12697" s="67" t="s">
        <v>533</v>
      </c>
      <c r="H12697" s="68" t="s">
        <v>363</v>
      </c>
      <c r="I12697" s="69">
        <v>0</v>
      </c>
      <c r="J12697" s="69">
        <v>0</v>
      </c>
      <c r="K12697" s="91"/>
      <c r="L12697" s="91"/>
    </row>
    <row r="12698" spans="2:12" x14ac:dyDescent="0.25">
      <c r="B12698" s="67" t="s">
        <v>504</v>
      </c>
      <c r="C12698" s="67" t="s">
        <v>505</v>
      </c>
      <c r="D12698" s="68" t="s">
        <v>379</v>
      </c>
      <c r="E12698" s="67" t="s">
        <v>380</v>
      </c>
      <c r="F12698" s="68" t="s">
        <v>532</v>
      </c>
      <c r="G12698" s="67" t="s">
        <v>533</v>
      </c>
      <c r="H12698" s="68" t="s">
        <v>362</v>
      </c>
      <c r="I12698" s="69">
        <v>22</v>
      </c>
      <c r="J12698" s="69">
        <v>0</v>
      </c>
      <c r="K12698" s="91"/>
      <c r="L12698" s="91"/>
    </row>
    <row r="12699" spans="2:12" x14ac:dyDescent="0.25">
      <c r="B12699" s="67" t="s">
        <v>504</v>
      </c>
      <c r="C12699" s="67" t="s">
        <v>505</v>
      </c>
      <c r="D12699" s="68" t="s">
        <v>379</v>
      </c>
      <c r="E12699" s="67" t="s">
        <v>380</v>
      </c>
      <c r="F12699" s="68" t="s">
        <v>532</v>
      </c>
      <c r="G12699" s="67" t="s">
        <v>533</v>
      </c>
      <c r="H12699" s="68" t="s">
        <v>363</v>
      </c>
      <c r="I12699" s="69">
        <v>3</v>
      </c>
      <c r="J12699" s="69">
        <v>0</v>
      </c>
      <c r="K12699" s="91"/>
      <c r="L12699" s="91"/>
    </row>
    <row r="12700" spans="2:12" x14ac:dyDescent="0.25">
      <c r="B12700" s="67" t="s">
        <v>504</v>
      </c>
      <c r="C12700" s="67" t="s">
        <v>505</v>
      </c>
      <c r="D12700" s="68" t="s">
        <v>379</v>
      </c>
      <c r="E12700" s="67" t="s">
        <v>380</v>
      </c>
      <c r="F12700" s="68" t="s">
        <v>532</v>
      </c>
      <c r="G12700" s="67" t="s">
        <v>533</v>
      </c>
      <c r="H12700" s="68" t="s">
        <v>364</v>
      </c>
      <c r="I12700" s="69">
        <v>23</v>
      </c>
      <c r="J12700" s="69">
        <v>5</v>
      </c>
      <c r="K12700" s="91"/>
      <c r="L12700" s="91"/>
    </row>
    <row r="12701" spans="2:12" x14ac:dyDescent="0.25">
      <c r="B12701" s="67" t="s">
        <v>504</v>
      </c>
      <c r="C12701" s="67" t="s">
        <v>505</v>
      </c>
      <c r="D12701" s="68" t="s">
        <v>379</v>
      </c>
      <c r="E12701" s="67" t="s">
        <v>380</v>
      </c>
      <c r="F12701" s="68" t="s">
        <v>532</v>
      </c>
      <c r="G12701" s="67" t="s">
        <v>533</v>
      </c>
      <c r="H12701" s="68" t="s">
        <v>362</v>
      </c>
      <c r="I12701" s="69">
        <v>69</v>
      </c>
      <c r="J12701" s="69">
        <v>68</v>
      </c>
      <c r="K12701" s="91"/>
      <c r="L12701" s="91"/>
    </row>
    <row r="12702" spans="2:12" x14ac:dyDescent="0.25">
      <c r="B12702" s="67" t="s">
        <v>504</v>
      </c>
      <c r="C12702" s="67" t="s">
        <v>505</v>
      </c>
      <c r="D12702" s="68" t="s">
        <v>379</v>
      </c>
      <c r="E12702" s="67" t="s">
        <v>380</v>
      </c>
      <c r="F12702" s="68" t="s">
        <v>532</v>
      </c>
      <c r="G12702" s="67" t="s">
        <v>533</v>
      </c>
      <c r="H12702" s="68" t="s">
        <v>363</v>
      </c>
      <c r="I12702" s="69">
        <v>73</v>
      </c>
      <c r="J12702" s="69">
        <v>92</v>
      </c>
      <c r="K12702" s="91"/>
      <c r="L12702" s="91"/>
    </row>
    <row r="12703" spans="2:12" x14ac:dyDescent="0.25">
      <c r="B12703" s="67" t="s">
        <v>504</v>
      </c>
      <c r="C12703" s="67" t="s">
        <v>505</v>
      </c>
      <c r="D12703" s="68" t="s">
        <v>379</v>
      </c>
      <c r="E12703" s="67" t="s">
        <v>380</v>
      </c>
      <c r="F12703" s="68" t="s">
        <v>532</v>
      </c>
      <c r="G12703" s="67" t="s">
        <v>533</v>
      </c>
      <c r="H12703" s="68" t="s">
        <v>364</v>
      </c>
      <c r="I12703" s="69">
        <v>25</v>
      </c>
      <c r="J12703" s="69">
        <v>28</v>
      </c>
      <c r="K12703" s="91"/>
      <c r="L12703" s="91"/>
    </row>
    <row r="12704" spans="2:12" x14ac:dyDescent="0.25">
      <c r="B12704" s="67" t="s">
        <v>504</v>
      </c>
      <c r="C12704" s="67" t="s">
        <v>505</v>
      </c>
      <c r="D12704" s="68" t="s">
        <v>379</v>
      </c>
      <c r="E12704" s="67" t="s">
        <v>380</v>
      </c>
      <c r="F12704" s="68" t="s">
        <v>532</v>
      </c>
      <c r="G12704" s="67" t="s">
        <v>533</v>
      </c>
      <c r="H12704" s="68" t="s">
        <v>362</v>
      </c>
      <c r="I12704" s="69">
        <v>70</v>
      </c>
      <c r="J12704" s="69">
        <v>55</v>
      </c>
      <c r="K12704" s="91"/>
      <c r="L12704" s="91"/>
    </row>
    <row r="12705" spans="2:12" x14ac:dyDescent="0.25">
      <c r="B12705" s="67" t="s">
        <v>504</v>
      </c>
      <c r="C12705" s="67" t="s">
        <v>505</v>
      </c>
      <c r="D12705" s="68" t="s">
        <v>379</v>
      </c>
      <c r="E12705" s="67" t="s">
        <v>380</v>
      </c>
      <c r="F12705" s="68" t="s">
        <v>532</v>
      </c>
      <c r="G12705" s="67" t="s">
        <v>533</v>
      </c>
      <c r="H12705" s="68" t="s">
        <v>363</v>
      </c>
      <c r="I12705" s="69">
        <v>193</v>
      </c>
      <c r="J12705" s="69">
        <v>173</v>
      </c>
      <c r="K12705" s="91"/>
      <c r="L12705" s="91"/>
    </row>
    <row r="12706" spans="2:12" x14ac:dyDescent="0.25">
      <c r="B12706" s="67" t="s">
        <v>504</v>
      </c>
      <c r="C12706" s="67" t="s">
        <v>505</v>
      </c>
      <c r="D12706" s="68" t="s">
        <v>379</v>
      </c>
      <c r="E12706" s="67" t="s">
        <v>380</v>
      </c>
      <c r="F12706" s="68" t="s">
        <v>532</v>
      </c>
      <c r="G12706" s="67" t="s">
        <v>533</v>
      </c>
      <c r="H12706" s="68" t="s">
        <v>364</v>
      </c>
      <c r="I12706" s="69">
        <v>0</v>
      </c>
      <c r="J12706" s="69">
        <v>70</v>
      </c>
      <c r="K12706" s="91"/>
      <c r="L12706" s="91"/>
    </row>
    <row r="12707" spans="2:12" x14ac:dyDescent="0.25">
      <c r="B12707" s="67" t="s">
        <v>504</v>
      </c>
      <c r="C12707" s="67" t="s">
        <v>505</v>
      </c>
      <c r="D12707" s="68" t="s">
        <v>379</v>
      </c>
      <c r="E12707" s="67" t="s">
        <v>380</v>
      </c>
      <c r="F12707" s="68" t="s">
        <v>532</v>
      </c>
      <c r="G12707" s="67" t="s">
        <v>533</v>
      </c>
      <c r="H12707" s="68" t="s">
        <v>362</v>
      </c>
      <c r="I12707" s="69">
        <v>0</v>
      </c>
      <c r="J12707" s="69">
        <v>0</v>
      </c>
      <c r="K12707" s="91"/>
      <c r="L12707" s="91"/>
    </row>
    <row r="12708" spans="2:12" x14ac:dyDescent="0.25">
      <c r="B12708" s="67" t="s">
        <v>504</v>
      </c>
      <c r="C12708" s="67" t="s">
        <v>505</v>
      </c>
      <c r="D12708" s="68" t="s">
        <v>379</v>
      </c>
      <c r="E12708" s="67" t="s">
        <v>380</v>
      </c>
      <c r="F12708" s="68" t="s">
        <v>532</v>
      </c>
      <c r="G12708" s="67" t="s">
        <v>533</v>
      </c>
      <c r="H12708" s="68" t="s">
        <v>363</v>
      </c>
      <c r="I12708" s="69">
        <v>0</v>
      </c>
      <c r="J12708" s="69">
        <v>0</v>
      </c>
      <c r="K12708" s="91"/>
      <c r="L12708" s="91"/>
    </row>
    <row r="12709" spans="2:12" x14ac:dyDescent="0.25">
      <c r="B12709" s="67" t="s">
        <v>504</v>
      </c>
      <c r="C12709" s="67" t="s">
        <v>505</v>
      </c>
      <c r="D12709" s="68" t="s">
        <v>379</v>
      </c>
      <c r="E12709" s="67" t="s">
        <v>380</v>
      </c>
      <c r="F12709" s="68" t="s">
        <v>532</v>
      </c>
      <c r="G12709" s="67" t="s">
        <v>533</v>
      </c>
      <c r="H12709" s="68" t="s">
        <v>362</v>
      </c>
      <c r="I12709" s="69">
        <v>21</v>
      </c>
      <c r="J12709" s="69">
        <v>6</v>
      </c>
      <c r="K12709" s="91"/>
      <c r="L12709" s="91"/>
    </row>
    <row r="12710" spans="2:12" x14ac:dyDescent="0.25">
      <c r="B12710" s="67" t="s">
        <v>504</v>
      </c>
      <c r="C12710" s="67" t="s">
        <v>505</v>
      </c>
      <c r="D12710" s="68" t="s">
        <v>379</v>
      </c>
      <c r="E12710" s="67" t="s">
        <v>380</v>
      </c>
      <c r="F12710" s="68" t="s">
        <v>532</v>
      </c>
      <c r="G12710" s="67" t="s">
        <v>533</v>
      </c>
      <c r="H12710" s="68" t="s">
        <v>363</v>
      </c>
      <c r="I12710" s="69">
        <v>8</v>
      </c>
      <c r="J12710" s="69">
        <v>12</v>
      </c>
      <c r="K12710" s="91"/>
      <c r="L12710" s="91"/>
    </row>
    <row r="12711" spans="2:12" x14ac:dyDescent="0.25">
      <c r="B12711" s="67" t="s">
        <v>504</v>
      </c>
      <c r="C12711" s="67" t="s">
        <v>505</v>
      </c>
      <c r="D12711" s="68" t="s">
        <v>379</v>
      </c>
      <c r="E12711" s="67" t="s">
        <v>380</v>
      </c>
      <c r="F12711" s="68" t="s">
        <v>532</v>
      </c>
      <c r="G12711" s="67" t="s">
        <v>533</v>
      </c>
      <c r="H12711" s="68" t="s">
        <v>364</v>
      </c>
      <c r="I12711" s="69">
        <v>20</v>
      </c>
      <c r="J12711" s="69">
        <v>10</v>
      </c>
      <c r="K12711" s="91"/>
      <c r="L12711" s="91"/>
    </row>
    <row r="12712" spans="2:12" x14ac:dyDescent="0.25">
      <c r="B12712" s="67" t="s">
        <v>504</v>
      </c>
      <c r="C12712" s="67" t="s">
        <v>505</v>
      </c>
      <c r="D12712" s="68" t="s">
        <v>379</v>
      </c>
      <c r="E12712" s="67" t="s">
        <v>380</v>
      </c>
      <c r="F12712" s="68" t="s">
        <v>532</v>
      </c>
      <c r="G12712" s="67" t="s">
        <v>533</v>
      </c>
      <c r="H12712" s="68" t="s">
        <v>362</v>
      </c>
      <c r="I12712" s="69">
        <v>107</v>
      </c>
      <c r="J12712" s="69">
        <v>169</v>
      </c>
      <c r="K12712" s="91"/>
      <c r="L12712" s="91"/>
    </row>
    <row r="12713" spans="2:12" x14ac:dyDescent="0.25">
      <c r="B12713" s="67" t="s">
        <v>504</v>
      </c>
      <c r="C12713" s="67" t="s">
        <v>505</v>
      </c>
      <c r="D12713" s="68" t="s">
        <v>379</v>
      </c>
      <c r="E12713" s="67" t="s">
        <v>380</v>
      </c>
      <c r="F12713" s="68" t="s">
        <v>532</v>
      </c>
      <c r="G12713" s="67" t="s">
        <v>533</v>
      </c>
      <c r="H12713" s="68" t="s">
        <v>363</v>
      </c>
      <c r="I12713" s="69">
        <v>305</v>
      </c>
      <c r="J12713" s="69">
        <v>231</v>
      </c>
      <c r="K12713" s="91"/>
      <c r="L12713" s="91"/>
    </row>
    <row r="12714" spans="2:12" x14ac:dyDescent="0.25">
      <c r="B12714" s="67" t="s">
        <v>504</v>
      </c>
      <c r="C12714" s="67" t="s">
        <v>505</v>
      </c>
      <c r="D12714" s="68" t="s">
        <v>379</v>
      </c>
      <c r="E12714" s="67" t="s">
        <v>380</v>
      </c>
      <c r="F12714" s="68" t="s">
        <v>532</v>
      </c>
      <c r="G12714" s="67" t="s">
        <v>533</v>
      </c>
      <c r="H12714" s="68" t="s">
        <v>364</v>
      </c>
      <c r="I12714" s="69">
        <v>170</v>
      </c>
      <c r="J12714" s="69">
        <v>178</v>
      </c>
      <c r="K12714" s="91"/>
      <c r="L12714" s="91"/>
    </row>
    <row r="12715" spans="2:12" x14ac:dyDescent="0.25">
      <c r="B12715" s="67" t="s">
        <v>504</v>
      </c>
      <c r="C12715" s="67" t="s">
        <v>505</v>
      </c>
      <c r="D12715" s="68" t="s">
        <v>379</v>
      </c>
      <c r="E12715" s="67" t="s">
        <v>380</v>
      </c>
      <c r="F12715" s="68" t="s">
        <v>532</v>
      </c>
      <c r="G12715" s="67" t="s">
        <v>533</v>
      </c>
      <c r="H12715" s="68" t="s">
        <v>362</v>
      </c>
      <c r="I12715" s="69">
        <v>99</v>
      </c>
      <c r="J12715" s="69">
        <v>88</v>
      </c>
      <c r="K12715" s="91"/>
      <c r="L12715" s="91"/>
    </row>
    <row r="12716" spans="2:12" x14ac:dyDescent="0.25">
      <c r="B12716" s="67" t="s">
        <v>504</v>
      </c>
      <c r="C12716" s="67" t="s">
        <v>505</v>
      </c>
      <c r="D12716" s="68" t="s">
        <v>379</v>
      </c>
      <c r="E12716" s="67" t="s">
        <v>380</v>
      </c>
      <c r="F12716" s="68" t="s">
        <v>532</v>
      </c>
      <c r="G12716" s="67" t="s">
        <v>533</v>
      </c>
      <c r="H12716" s="68" t="s">
        <v>363</v>
      </c>
      <c r="I12716" s="69">
        <v>64</v>
      </c>
      <c r="J12716" s="69">
        <v>108</v>
      </c>
      <c r="K12716" s="91"/>
      <c r="L12716" s="91"/>
    </row>
    <row r="12717" spans="2:12" x14ac:dyDescent="0.25">
      <c r="B12717" s="67" t="s">
        <v>504</v>
      </c>
      <c r="C12717" s="67" t="s">
        <v>505</v>
      </c>
      <c r="D12717" s="68" t="s">
        <v>379</v>
      </c>
      <c r="E12717" s="67" t="s">
        <v>380</v>
      </c>
      <c r="F12717" s="68" t="s">
        <v>532</v>
      </c>
      <c r="G12717" s="67" t="s">
        <v>533</v>
      </c>
      <c r="H12717" s="68" t="s">
        <v>364</v>
      </c>
      <c r="I12717" s="69">
        <v>18</v>
      </c>
      <c r="J12717" s="69">
        <v>37</v>
      </c>
      <c r="K12717" s="91"/>
      <c r="L12717" s="91"/>
    </row>
    <row r="12718" spans="2:12" x14ac:dyDescent="0.25">
      <c r="B12718" s="67" t="s">
        <v>504</v>
      </c>
      <c r="C12718" s="67" t="s">
        <v>505</v>
      </c>
      <c r="D12718" s="68" t="s">
        <v>379</v>
      </c>
      <c r="E12718" s="67" t="s">
        <v>380</v>
      </c>
      <c r="F12718" s="68" t="s">
        <v>532</v>
      </c>
      <c r="G12718" s="67" t="s">
        <v>533</v>
      </c>
      <c r="H12718" s="68" t="s">
        <v>363</v>
      </c>
      <c r="I12718" s="69">
        <v>19</v>
      </c>
      <c r="J12718" s="69">
        <v>11</v>
      </c>
      <c r="K12718" s="91"/>
      <c r="L12718" s="91"/>
    </row>
    <row r="12719" spans="2:12" x14ac:dyDescent="0.25">
      <c r="B12719" s="67" t="s">
        <v>504</v>
      </c>
      <c r="C12719" s="67" t="s">
        <v>505</v>
      </c>
      <c r="D12719" s="68" t="s">
        <v>379</v>
      </c>
      <c r="E12719" s="67" t="s">
        <v>380</v>
      </c>
      <c r="F12719" s="68" t="s">
        <v>532</v>
      </c>
      <c r="G12719" s="67" t="s">
        <v>533</v>
      </c>
      <c r="H12719" s="68" t="s">
        <v>363</v>
      </c>
      <c r="I12719" s="69">
        <v>0</v>
      </c>
      <c r="J12719" s="69">
        <v>0</v>
      </c>
      <c r="K12719" s="91"/>
      <c r="L12719" s="91"/>
    </row>
    <row r="12720" spans="2:12" x14ac:dyDescent="0.25">
      <c r="B12720" s="67" t="s">
        <v>504</v>
      </c>
      <c r="C12720" s="67" t="s">
        <v>505</v>
      </c>
      <c r="D12720" s="68" t="s">
        <v>379</v>
      </c>
      <c r="E12720" s="67" t="s">
        <v>380</v>
      </c>
      <c r="F12720" s="68" t="s">
        <v>532</v>
      </c>
      <c r="G12720" s="67" t="s">
        <v>533</v>
      </c>
      <c r="H12720" s="68" t="s">
        <v>362</v>
      </c>
      <c r="I12720" s="69">
        <v>220</v>
      </c>
      <c r="J12720" s="69">
        <v>180</v>
      </c>
      <c r="K12720" s="91"/>
      <c r="L12720" s="91"/>
    </row>
    <row r="12721" spans="2:12" x14ac:dyDescent="0.25">
      <c r="B12721" s="67" t="s">
        <v>504</v>
      </c>
      <c r="C12721" s="67" t="s">
        <v>505</v>
      </c>
      <c r="D12721" s="68" t="s">
        <v>379</v>
      </c>
      <c r="E12721" s="67" t="s">
        <v>380</v>
      </c>
      <c r="F12721" s="68" t="s">
        <v>532</v>
      </c>
      <c r="G12721" s="67" t="s">
        <v>533</v>
      </c>
      <c r="H12721" s="68" t="s">
        <v>363</v>
      </c>
      <c r="I12721" s="69">
        <v>240</v>
      </c>
      <c r="J12721" s="69">
        <v>352</v>
      </c>
      <c r="K12721" s="91"/>
      <c r="L12721" s="91"/>
    </row>
    <row r="12722" spans="2:12" x14ac:dyDescent="0.25">
      <c r="B12722" s="67" t="s">
        <v>504</v>
      </c>
      <c r="C12722" s="67" t="s">
        <v>505</v>
      </c>
      <c r="D12722" s="68" t="s">
        <v>379</v>
      </c>
      <c r="E12722" s="67" t="s">
        <v>380</v>
      </c>
      <c r="F12722" s="68" t="s">
        <v>532</v>
      </c>
      <c r="G12722" s="67" t="s">
        <v>533</v>
      </c>
      <c r="H12722" s="68" t="s">
        <v>364</v>
      </c>
      <c r="I12722" s="69">
        <v>146</v>
      </c>
      <c r="J12722" s="69">
        <v>129</v>
      </c>
      <c r="K12722" s="91"/>
      <c r="L12722" s="91"/>
    </row>
    <row r="12723" spans="2:12" x14ac:dyDescent="0.25">
      <c r="B12723" s="67" t="s">
        <v>504</v>
      </c>
      <c r="C12723" s="67" t="s">
        <v>505</v>
      </c>
      <c r="D12723" s="68" t="s">
        <v>379</v>
      </c>
      <c r="E12723" s="67" t="s">
        <v>380</v>
      </c>
      <c r="F12723" s="68" t="s">
        <v>532</v>
      </c>
      <c r="G12723" s="67" t="s">
        <v>533</v>
      </c>
      <c r="H12723" s="68" t="s">
        <v>363</v>
      </c>
      <c r="I12723" s="69">
        <v>0</v>
      </c>
      <c r="J12723" s="69">
        <v>0</v>
      </c>
      <c r="K12723" s="91"/>
      <c r="L12723" s="91"/>
    </row>
    <row r="12724" spans="2:12" x14ac:dyDescent="0.25">
      <c r="B12724" s="67" t="s">
        <v>504</v>
      </c>
      <c r="C12724" s="67" t="s">
        <v>505</v>
      </c>
      <c r="D12724" s="68" t="s">
        <v>379</v>
      </c>
      <c r="E12724" s="67" t="s">
        <v>380</v>
      </c>
      <c r="F12724" s="68" t="s">
        <v>532</v>
      </c>
      <c r="G12724" s="67" t="s">
        <v>533</v>
      </c>
      <c r="H12724" s="68" t="s">
        <v>362</v>
      </c>
      <c r="I12724" s="69">
        <v>0</v>
      </c>
      <c r="J12724" s="69">
        <v>0</v>
      </c>
      <c r="K12724" s="91"/>
      <c r="L12724" s="91"/>
    </row>
    <row r="12725" spans="2:12" x14ac:dyDescent="0.25">
      <c r="B12725" s="67" t="s">
        <v>504</v>
      </c>
      <c r="C12725" s="67" t="s">
        <v>505</v>
      </c>
      <c r="D12725" s="68" t="s">
        <v>379</v>
      </c>
      <c r="E12725" s="67" t="s">
        <v>380</v>
      </c>
      <c r="F12725" s="68" t="s">
        <v>532</v>
      </c>
      <c r="G12725" s="67" t="s">
        <v>533</v>
      </c>
      <c r="H12725" s="68" t="s">
        <v>363</v>
      </c>
      <c r="I12725" s="69">
        <v>0</v>
      </c>
      <c r="J12725" s="69">
        <v>0</v>
      </c>
      <c r="K12725" s="91"/>
      <c r="L12725" s="91"/>
    </row>
    <row r="12726" spans="2:12" x14ac:dyDescent="0.25">
      <c r="B12726" s="67" t="s">
        <v>504</v>
      </c>
      <c r="C12726" s="67" t="s">
        <v>505</v>
      </c>
      <c r="D12726" s="68" t="s">
        <v>379</v>
      </c>
      <c r="E12726" s="67" t="s">
        <v>380</v>
      </c>
      <c r="F12726" s="68" t="s">
        <v>532</v>
      </c>
      <c r="G12726" s="67" t="s">
        <v>533</v>
      </c>
      <c r="H12726" s="68" t="s">
        <v>364</v>
      </c>
      <c r="I12726" s="69">
        <v>0</v>
      </c>
      <c r="J12726" s="69">
        <v>0</v>
      </c>
      <c r="K12726" s="91"/>
      <c r="L12726" s="91"/>
    </row>
    <row r="12727" spans="2:12" x14ac:dyDescent="0.25">
      <c r="B12727" s="67" t="s">
        <v>504</v>
      </c>
      <c r="C12727" s="67" t="s">
        <v>505</v>
      </c>
      <c r="D12727" s="68" t="s">
        <v>379</v>
      </c>
      <c r="E12727" s="67" t="s">
        <v>380</v>
      </c>
      <c r="F12727" s="68" t="s">
        <v>532</v>
      </c>
      <c r="G12727" s="67" t="s">
        <v>533</v>
      </c>
      <c r="H12727" s="68" t="s">
        <v>362</v>
      </c>
      <c r="I12727" s="69">
        <v>88</v>
      </c>
      <c r="J12727" s="69">
        <v>40</v>
      </c>
      <c r="K12727" s="91"/>
      <c r="L12727" s="91"/>
    </row>
    <row r="12728" spans="2:12" x14ac:dyDescent="0.25">
      <c r="B12728" s="67" t="s">
        <v>504</v>
      </c>
      <c r="C12728" s="67" t="s">
        <v>505</v>
      </c>
      <c r="D12728" s="68" t="s">
        <v>379</v>
      </c>
      <c r="E12728" s="67" t="s">
        <v>380</v>
      </c>
      <c r="F12728" s="68" t="s">
        <v>532</v>
      </c>
      <c r="G12728" s="67" t="s">
        <v>533</v>
      </c>
      <c r="H12728" s="68" t="s">
        <v>363</v>
      </c>
      <c r="I12728" s="69">
        <v>88</v>
      </c>
      <c r="J12728" s="69">
        <v>170</v>
      </c>
      <c r="K12728" s="91"/>
      <c r="L12728" s="91"/>
    </row>
    <row r="12729" spans="2:12" x14ac:dyDescent="0.25">
      <c r="B12729" s="67" t="s">
        <v>504</v>
      </c>
      <c r="C12729" s="67" t="s">
        <v>505</v>
      </c>
      <c r="D12729" s="68" t="s">
        <v>379</v>
      </c>
      <c r="E12729" s="67" t="s">
        <v>380</v>
      </c>
      <c r="F12729" s="68" t="s">
        <v>532</v>
      </c>
      <c r="G12729" s="67" t="s">
        <v>533</v>
      </c>
      <c r="H12729" s="68" t="s">
        <v>364</v>
      </c>
      <c r="I12729" s="69">
        <v>45</v>
      </c>
      <c r="J12729" s="69">
        <v>66</v>
      </c>
      <c r="K12729" s="91"/>
      <c r="L12729" s="91"/>
    </row>
    <row r="12730" spans="2:12" x14ac:dyDescent="0.25">
      <c r="B12730" s="67" t="s">
        <v>504</v>
      </c>
      <c r="C12730" s="67" t="s">
        <v>505</v>
      </c>
      <c r="D12730" s="68" t="s">
        <v>379</v>
      </c>
      <c r="E12730" s="67" t="s">
        <v>380</v>
      </c>
      <c r="F12730" s="68" t="s">
        <v>532</v>
      </c>
      <c r="G12730" s="67" t="s">
        <v>533</v>
      </c>
      <c r="H12730" s="68" t="s">
        <v>362</v>
      </c>
      <c r="I12730" s="69">
        <v>0</v>
      </c>
      <c r="J12730" s="69">
        <v>0</v>
      </c>
      <c r="K12730" s="91"/>
      <c r="L12730" s="91"/>
    </row>
    <row r="12731" spans="2:12" x14ac:dyDescent="0.25">
      <c r="B12731" s="67" t="s">
        <v>504</v>
      </c>
      <c r="C12731" s="67" t="s">
        <v>505</v>
      </c>
      <c r="D12731" s="68" t="s">
        <v>379</v>
      </c>
      <c r="E12731" s="67" t="s">
        <v>380</v>
      </c>
      <c r="F12731" s="68" t="s">
        <v>532</v>
      </c>
      <c r="G12731" s="67" t="s">
        <v>533</v>
      </c>
      <c r="H12731" s="68" t="s">
        <v>363</v>
      </c>
      <c r="I12731" s="69">
        <v>0</v>
      </c>
      <c r="J12731" s="69">
        <v>8</v>
      </c>
      <c r="K12731" s="91"/>
      <c r="L12731" s="91"/>
    </row>
    <row r="12732" spans="2:12" x14ac:dyDescent="0.25">
      <c r="B12732" s="67" t="s">
        <v>504</v>
      </c>
      <c r="C12732" s="67" t="s">
        <v>505</v>
      </c>
      <c r="D12732" s="68" t="s">
        <v>379</v>
      </c>
      <c r="E12732" s="67" t="s">
        <v>380</v>
      </c>
      <c r="F12732" s="68" t="s">
        <v>532</v>
      </c>
      <c r="G12732" s="67" t="s">
        <v>533</v>
      </c>
      <c r="H12732" s="68" t="s">
        <v>362</v>
      </c>
      <c r="I12732" s="69">
        <v>0</v>
      </c>
      <c r="J12732" s="69">
        <v>10</v>
      </c>
      <c r="K12732" s="91"/>
      <c r="L12732" s="91"/>
    </row>
    <row r="12733" spans="2:12" x14ac:dyDescent="0.25">
      <c r="B12733" s="67" t="s">
        <v>504</v>
      </c>
      <c r="C12733" s="67" t="s">
        <v>505</v>
      </c>
      <c r="D12733" s="68" t="s">
        <v>379</v>
      </c>
      <c r="E12733" s="67" t="s">
        <v>380</v>
      </c>
      <c r="F12733" s="68" t="s">
        <v>532</v>
      </c>
      <c r="G12733" s="67" t="s">
        <v>533</v>
      </c>
      <c r="H12733" s="68" t="s">
        <v>362</v>
      </c>
      <c r="I12733" s="69">
        <v>0</v>
      </c>
      <c r="J12733" s="69">
        <v>11</v>
      </c>
      <c r="K12733" s="91"/>
      <c r="L12733" s="91"/>
    </row>
    <row r="12734" spans="2:12" x14ac:dyDescent="0.25">
      <c r="B12734" s="67" t="s">
        <v>504</v>
      </c>
      <c r="C12734" s="67" t="s">
        <v>505</v>
      </c>
      <c r="D12734" s="68" t="s">
        <v>379</v>
      </c>
      <c r="E12734" s="67" t="s">
        <v>380</v>
      </c>
      <c r="F12734" s="68" t="s">
        <v>532</v>
      </c>
      <c r="G12734" s="67" t="s">
        <v>533</v>
      </c>
      <c r="H12734" s="68" t="s">
        <v>363</v>
      </c>
      <c r="I12734" s="69">
        <v>28</v>
      </c>
      <c r="J12734" s="69">
        <v>48</v>
      </c>
      <c r="K12734" s="91"/>
      <c r="L12734" s="91"/>
    </row>
    <row r="12735" spans="2:12" x14ac:dyDescent="0.25">
      <c r="B12735" s="67" t="s">
        <v>504</v>
      </c>
      <c r="C12735" s="67" t="s">
        <v>505</v>
      </c>
      <c r="D12735" s="68" t="s">
        <v>379</v>
      </c>
      <c r="E12735" s="67" t="s">
        <v>380</v>
      </c>
      <c r="F12735" s="68" t="s">
        <v>532</v>
      </c>
      <c r="G12735" s="67" t="s">
        <v>533</v>
      </c>
      <c r="H12735" s="68" t="s">
        <v>364</v>
      </c>
      <c r="I12735" s="69">
        <v>8</v>
      </c>
      <c r="J12735" s="69">
        <v>17</v>
      </c>
      <c r="K12735" s="91"/>
      <c r="L12735" s="91"/>
    </row>
    <row r="12736" spans="2:12" x14ac:dyDescent="0.25">
      <c r="B12736" s="67" t="s">
        <v>504</v>
      </c>
      <c r="C12736" s="67" t="s">
        <v>505</v>
      </c>
      <c r="D12736" s="68" t="s">
        <v>379</v>
      </c>
      <c r="E12736" s="67" t="s">
        <v>380</v>
      </c>
      <c r="F12736" s="68" t="s">
        <v>532</v>
      </c>
      <c r="G12736" s="67" t="s">
        <v>533</v>
      </c>
      <c r="H12736" s="68" t="s">
        <v>362</v>
      </c>
      <c r="I12736" s="69">
        <v>0</v>
      </c>
      <c r="J12736" s="69">
        <v>0</v>
      </c>
      <c r="K12736" s="91"/>
      <c r="L12736" s="91"/>
    </row>
    <row r="12737" spans="2:12" x14ac:dyDescent="0.25">
      <c r="B12737" s="67" t="s">
        <v>504</v>
      </c>
      <c r="C12737" s="67" t="s">
        <v>505</v>
      </c>
      <c r="D12737" s="68" t="s">
        <v>379</v>
      </c>
      <c r="E12737" s="67" t="s">
        <v>380</v>
      </c>
      <c r="F12737" s="68" t="s">
        <v>532</v>
      </c>
      <c r="G12737" s="67" t="s">
        <v>533</v>
      </c>
      <c r="H12737" s="68" t="s">
        <v>363</v>
      </c>
      <c r="I12737" s="69">
        <v>0</v>
      </c>
      <c r="J12737" s="69">
        <v>0</v>
      </c>
      <c r="K12737" s="91"/>
      <c r="L12737" s="91"/>
    </row>
    <row r="12738" spans="2:12" x14ac:dyDescent="0.25">
      <c r="B12738" s="67" t="s">
        <v>504</v>
      </c>
      <c r="C12738" s="67" t="s">
        <v>505</v>
      </c>
      <c r="D12738" s="68" t="s">
        <v>379</v>
      </c>
      <c r="E12738" s="67" t="s">
        <v>380</v>
      </c>
      <c r="F12738" s="68" t="s">
        <v>532</v>
      </c>
      <c r="G12738" s="67" t="s">
        <v>533</v>
      </c>
      <c r="H12738" s="68" t="s">
        <v>362</v>
      </c>
      <c r="I12738" s="69">
        <v>14</v>
      </c>
      <c r="J12738" s="69">
        <v>48</v>
      </c>
      <c r="K12738" s="91"/>
      <c r="L12738" s="91"/>
    </row>
    <row r="12739" spans="2:12" x14ac:dyDescent="0.25">
      <c r="B12739" s="67" t="s">
        <v>504</v>
      </c>
      <c r="C12739" s="67" t="s">
        <v>505</v>
      </c>
      <c r="D12739" s="68" t="s">
        <v>379</v>
      </c>
      <c r="E12739" s="67" t="s">
        <v>380</v>
      </c>
      <c r="F12739" s="68" t="s">
        <v>532</v>
      </c>
      <c r="G12739" s="67" t="s">
        <v>533</v>
      </c>
      <c r="H12739" s="68" t="s">
        <v>363</v>
      </c>
      <c r="I12739" s="69">
        <v>21</v>
      </c>
      <c r="J12739" s="69">
        <v>29</v>
      </c>
      <c r="K12739" s="91"/>
      <c r="L12739" s="91"/>
    </row>
    <row r="12740" spans="2:12" x14ac:dyDescent="0.25">
      <c r="B12740" s="67" t="s">
        <v>504</v>
      </c>
      <c r="C12740" s="67" t="s">
        <v>505</v>
      </c>
      <c r="D12740" s="68" t="s">
        <v>379</v>
      </c>
      <c r="E12740" s="67" t="s">
        <v>380</v>
      </c>
      <c r="F12740" s="68" t="s">
        <v>532</v>
      </c>
      <c r="G12740" s="67" t="s">
        <v>533</v>
      </c>
      <c r="H12740" s="68" t="s">
        <v>364</v>
      </c>
      <c r="I12740" s="69">
        <v>24</v>
      </c>
      <c r="J12740" s="69">
        <v>36</v>
      </c>
      <c r="K12740" s="91"/>
      <c r="L12740" s="91"/>
    </row>
    <row r="12741" spans="2:12" x14ac:dyDescent="0.25">
      <c r="B12741" s="67" t="s">
        <v>504</v>
      </c>
      <c r="C12741" s="67" t="s">
        <v>505</v>
      </c>
      <c r="D12741" s="68" t="s">
        <v>379</v>
      </c>
      <c r="E12741" s="67" t="s">
        <v>380</v>
      </c>
      <c r="F12741" s="68" t="s">
        <v>532</v>
      </c>
      <c r="G12741" s="67" t="s">
        <v>533</v>
      </c>
      <c r="H12741" s="68" t="s">
        <v>363</v>
      </c>
      <c r="I12741" s="69">
        <v>0</v>
      </c>
      <c r="J12741" s="69">
        <v>3</v>
      </c>
      <c r="K12741" s="91"/>
      <c r="L12741" s="91"/>
    </row>
    <row r="12742" spans="2:12" x14ac:dyDescent="0.25">
      <c r="B12742" s="67" t="s">
        <v>504</v>
      </c>
      <c r="C12742" s="67" t="s">
        <v>505</v>
      </c>
      <c r="D12742" s="68" t="s">
        <v>379</v>
      </c>
      <c r="E12742" s="67" t="s">
        <v>380</v>
      </c>
      <c r="F12742" s="68" t="s">
        <v>532</v>
      </c>
      <c r="G12742" s="67" t="s">
        <v>533</v>
      </c>
      <c r="H12742" s="68" t="s">
        <v>364</v>
      </c>
      <c r="I12742" s="69">
        <v>0</v>
      </c>
      <c r="J12742" s="69">
        <v>0</v>
      </c>
      <c r="K12742" s="91"/>
      <c r="L12742" s="91"/>
    </row>
    <row r="12743" spans="2:12" x14ac:dyDescent="0.25">
      <c r="B12743" s="67" t="s">
        <v>504</v>
      </c>
      <c r="C12743" s="67" t="s">
        <v>505</v>
      </c>
      <c r="D12743" s="68" t="s">
        <v>379</v>
      </c>
      <c r="E12743" s="67" t="s">
        <v>380</v>
      </c>
      <c r="F12743" s="68" t="s">
        <v>532</v>
      </c>
      <c r="G12743" s="67" t="s">
        <v>533</v>
      </c>
      <c r="H12743" s="68" t="s">
        <v>363</v>
      </c>
      <c r="I12743" s="69">
        <v>4</v>
      </c>
      <c r="J12743" s="69">
        <v>10</v>
      </c>
      <c r="K12743" s="91"/>
      <c r="L12743" s="91"/>
    </row>
    <row r="12744" spans="2:12" x14ac:dyDescent="0.25">
      <c r="B12744" s="67" t="s">
        <v>504</v>
      </c>
      <c r="C12744" s="67" t="s">
        <v>505</v>
      </c>
      <c r="D12744" s="68" t="s">
        <v>379</v>
      </c>
      <c r="E12744" s="67" t="s">
        <v>380</v>
      </c>
      <c r="F12744" s="68" t="s">
        <v>532</v>
      </c>
      <c r="G12744" s="67" t="s">
        <v>533</v>
      </c>
      <c r="H12744" s="68" t="s">
        <v>362</v>
      </c>
      <c r="I12744" s="69">
        <v>60</v>
      </c>
      <c r="J12744" s="69">
        <v>44</v>
      </c>
      <c r="K12744" s="91"/>
      <c r="L12744" s="91"/>
    </row>
    <row r="12745" spans="2:12" x14ac:dyDescent="0.25">
      <c r="B12745" s="67" t="s">
        <v>504</v>
      </c>
      <c r="C12745" s="67" t="s">
        <v>505</v>
      </c>
      <c r="D12745" s="68" t="s">
        <v>379</v>
      </c>
      <c r="E12745" s="67" t="s">
        <v>380</v>
      </c>
      <c r="F12745" s="68" t="s">
        <v>532</v>
      </c>
      <c r="G12745" s="67" t="s">
        <v>533</v>
      </c>
      <c r="H12745" s="68" t="s">
        <v>363</v>
      </c>
      <c r="I12745" s="69">
        <v>53</v>
      </c>
      <c r="J12745" s="69">
        <v>1</v>
      </c>
      <c r="K12745" s="91"/>
      <c r="L12745" s="91"/>
    </row>
    <row r="12746" spans="2:12" x14ac:dyDescent="0.25">
      <c r="B12746" s="67" t="s">
        <v>504</v>
      </c>
      <c r="C12746" s="67" t="s">
        <v>505</v>
      </c>
      <c r="D12746" s="68" t="s">
        <v>379</v>
      </c>
      <c r="E12746" s="67" t="s">
        <v>380</v>
      </c>
      <c r="F12746" s="68" t="s">
        <v>532</v>
      </c>
      <c r="G12746" s="67" t="s">
        <v>533</v>
      </c>
      <c r="H12746" s="68" t="s">
        <v>364</v>
      </c>
      <c r="I12746" s="69">
        <v>18</v>
      </c>
      <c r="J12746" s="69">
        <v>24</v>
      </c>
      <c r="K12746" s="91"/>
      <c r="L12746" s="91"/>
    </row>
    <row r="12747" spans="2:12" x14ac:dyDescent="0.25">
      <c r="B12747" s="67" t="s">
        <v>504</v>
      </c>
      <c r="C12747" s="67" t="s">
        <v>505</v>
      </c>
      <c r="D12747" s="68" t="s">
        <v>379</v>
      </c>
      <c r="E12747" s="67" t="s">
        <v>380</v>
      </c>
      <c r="F12747" s="68" t="s">
        <v>532</v>
      </c>
      <c r="G12747" s="67" t="s">
        <v>533</v>
      </c>
      <c r="H12747" s="68" t="s">
        <v>364</v>
      </c>
      <c r="I12747" s="69">
        <v>0</v>
      </c>
      <c r="J12747" s="69">
        <v>1</v>
      </c>
      <c r="K12747" s="91"/>
      <c r="L12747" s="91"/>
    </row>
    <row r="12748" spans="2:12" x14ac:dyDescent="0.25">
      <c r="B12748" s="67" t="s">
        <v>504</v>
      </c>
      <c r="C12748" s="67" t="s">
        <v>505</v>
      </c>
      <c r="D12748" s="68" t="s">
        <v>379</v>
      </c>
      <c r="E12748" s="67" t="s">
        <v>380</v>
      </c>
      <c r="F12748" s="68" t="s">
        <v>532</v>
      </c>
      <c r="G12748" s="67" t="s">
        <v>533</v>
      </c>
      <c r="H12748" s="68" t="s">
        <v>363</v>
      </c>
      <c r="I12748" s="69">
        <v>0</v>
      </c>
      <c r="J12748" s="69">
        <v>0</v>
      </c>
      <c r="K12748" s="91"/>
      <c r="L12748" s="91"/>
    </row>
    <row r="12749" spans="2:12" x14ac:dyDescent="0.25">
      <c r="B12749" s="67" t="s">
        <v>504</v>
      </c>
      <c r="C12749" s="67" t="s">
        <v>505</v>
      </c>
      <c r="D12749" s="68" t="s">
        <v>379</v>
      </c>
      <c r="E12749" s="67" t="s">
        <v>380</v>
      </c>
      <c r="F12749" s="68" t="s">
        <v>532</v>
      </c>
      <c r="G12749" s="67" t="s">
        <v>533</v>
      </c>
      <c r="H12749" s="68" t="s">
        <v>362</v>
      </c>
      <c r="I12749" s="69">
        <v>0</v>
      </c>
      <c r="J12749" s="69">
        <v>0</v>
      </c>
      <c r="K12749" s="91"/>
      <c r="L12749" s="91"/>
    </row>
    <row r="12750" spans="2:12" x14ac:dyDescent="0.25">
      <c r="B12750" s="67" t="s">
        <v>504</v>
      </c>
      <c r="C12750" s="67" t="s">
        <v>505</v>
      </c>
      <c r="D12750" s="68" t="s">
        <v>379</v>
      </c>
      <c r="E12750" s="67" t="s">
        <v>380</v>
      </c>
      <c r="F12750" s="68" t="s">
        <v>532</v>
      </c>
      <c r="G12750" s="67" t="s">
        <v>533</v>
      </c>
      <c r="H12750" s="68" t="s">
        <v>363</v>
      </c>
      <c r="I12750" s="69">
        <v>34</v>
      </c>
      <c r="J12750" s="69">
        <v>59</v>
      </c>
      <c r="K12750" s="91"/>
      <c r="L12750" s="91"/>
    </row>
    <row r="12751" spans="2:12" x14ac:dyDescent="0.25">
      <c r="B12751" s="67" t="s">
        <v>504</v>
      </c>
      <c r="C12751" s="67" t="s">
        <v>505</v>
      </c>
      <c r="D12751" s="68" t="s">
        <v>379</v>
      </c>
      <c r="E12751" s="67" t="s">
        <v>380</v>
      </c>
      <c r="F12751" s="68" t="s">
        <v>532</v>
      </c>
      <c r="G12751" s="67" t="s">
        <v>533</v>
      </c>
      <c r="H12751" s="68" t="s">
        <v>362</v>
      </c>
      <c r="I12751" s="69">
        <v>21</v>
      </c>
      <c r="J12751" s="69">
        <v>50</v>
      </c>
      <c r="K12751" s="91"/>
      <c r="L12751" s="91"/>
    </row>
    <row r="12752" spans="2:12" x14ac:dyDescent="0.25">
      <c r="B12752" s="67" t="s">
        <v>504</v>
      </c>
      <c r="C12752" s="67" t="s">
        <v>505</v>
      </c>
      <c r="D12752" s="68" t="s">
        <v>379</v>
      </c>
      <c r="E12752" s="67" t="s">
        <v>380</v>
      </c>
      <c r="F12752" s="68" t="s">
        <v>532</v>
      </c>
      <c r="G12752" s="67" t="s">
        <v>533</v>
      </c>
      <c r="H12752" s="68" t="s">
        <v>363</v>
      </c>
      <c r="I12752" s="69">
        <v>114</v>
      </c>
      <c r="J12752" s="69">
        <v>301</v>
      </c>
      <c r="K12752" s="91"/>
      <c r="L12752" s="91"/>
    </row>
    <row r="12753" spans="2:12" x14ac:dyDescent="0.25">
      <c r="B12753" s="67" t="s">
        <v>504</v>
      </c>
      <c r="C12753" s="67" t="s">
        <v>505</v>
      </c>
      <c r="D12753" s="68" t="s">
        <v>379</v>
      </c>
      <c r="E12753" s="67" t="s">
        <v>380</v>
      </c>
      <c r="F12753" s="68" t="s">
        <v>532</v>
      </c>
      <c r="G12753" s="67" t="s">
        <v>533</v>
      </c>
      <c r="H12753" s="68" t="s">
        <v>363</v>
      </c>
      <c r="I12753" s="69">
        <v>22</v>
      </c>
      <c r="J12753" s="69">
        <v>59</v>
      </c>
      <c r="K12753" s="91"/>
      <c r="L12753" s="91"/>
    </row>
    <row r="12754" spans="2:12" x14ac:dyDescent="0.25">
      <c r="B12754" s="67" t="s">
        <v>504</v>
      </c>
      <c r="C12754" s="67" t="s">
        <v>505</v>
      </c>
      <c r="D12754" s="68" t="s">
        <v>379</v>
      </c>
      <c r="E12754" s="67" t="s">
        <v>380</v>
      </c>
      <c r="F12754" s="68" t="s">
        <v>532</v>
      </c>
      <c r="G12754" s="67" t="s">
        <v>533</v>
      </c>
      <c r="H12754" s="68" t="s">
        <v>362</v>
      </c>
      <c r="I12754" s="69">
        <v>0</v>
      </c>
      <c r="J12754" s="69">
        <v>0</v>
      </c>
      <c r="K12754" s="91"/>
      <c r="L12754" s="91"/>
    </row>
    <row r="12755" spans="2:12" x14ac:dyDescent="0.25">
      <c r="B12755" s="67" t="s">
        <v>504</v>
      </c>
      <c r="C12755" s="67" t="s">
        <v>505</v>
      </c>
      <c r="D12755" s="68" t="s">
        <v>379</v>
      </c>
      <c r="E12755" s="67" t="s">
        <v>380</v>
      </c>
      <c r="F12755" s="68" t="s">
        <v>532</v>
      </c>
      <c r="G12755" s="67" t="s">
        <v>533</v>
      </c>
      <c r="H12755" s="68" t="s">
        <v>363</v>
      </c>
      <c r="I12755" s="69">
        <v>0</v>
      </c>
      <c r="J12755" s="69">
        <v>0</v>
      </c>
      <c r="K12755" s="91"/>
      <c r="L12755" s="91"/>
    </row>
    <row r="12756" spans="2:12" x14ac:dyDescent="0.25">
      <c r="B12756" s="67" t="s">
        <v>504</v>
      </c>
      <c r="C12756" s="67" t="s">
        <v>505</v>
      </c>
      <c r="D12756" s="68" t="s">
        <v>379</v>
      </c>
      <c r="E12756" s="67" t="s">
        <v>380</v>
      </c>
      <c r="F12756" s="68" t="s">
        <v>532</v>
      </c>
      <c r="G12756" s="67" t="s">
        <v>533</v>
      </c>
      <c r="H12756" s="68" t="s">
        <v>364</v>
      </c>
      <c r="I12756" s="69">
        <v>0</v>
      </c>
      <c r="J12756" s="69">
        <v>0</v>
      </c>
      <c r="K12756" s="91"/>
      <c r="L12756" s="91"/>
    </row>
    <row r="12757" spans="2:12" x14ac:dyDescent="0.25">
      <c r="B12757" s="67" t="s">
        <v>504</v>
      </c>
      <c r="C12757" s="67" t="s">
        <v>505</v>
      </c>
      <c r="D12757" s="68" t="s">
        <v>379</v>
      </c>
      <c r="E12757" s="67" t="s">
        <v>380</v>
      </c>
      <c r="F12757" s="68" t="s">
        <v>532</v>
      </c>
      <c r="G12757" s="67" t="s">
        <v>533</v>
      </c>
      <c r="H12757" s="68" t="s">
        <v>362</v>
      </c>
      <c r="I12757" s="69">
        <v>90</v>
      </c>
      <c r="J12757" s="69">
        <v>0</v>
      </c>
      <c r="K12757" s="91"/>
      <c r="L12757" s="91"/>
    </row>
    <row r="12758" spans="2:12" x14ac:dyDescent="0.25">
      <c r="B12758" s="67" t="s">
        <v>504</v>
      </c>
      <c r="C12758" s="67" t="s">
        <v>505</v>
      </c>
      <c r="D12758" s="68" t="s">
        <v>379</v>
      </c>
      <c r="E12758" s="67" t="s">
        <v>380</v>
      </c>
      <c r="F12758" s="68" t="s">
        <v>532</v>
      </c>
      <c r="G12758" s="67" t="s">
        <v>533</v>
      </c>
      <c r="H12758" s="68" t="s">
        <v>363</v>
      </c>
      <c r="I12758" s="69">
        <v>0</v>
      </c>
      <c r="J12758" s="69">
        <v>1</v>
      </c>
      <c r="K12758" s="91"/>
      <c r="L12758" s="91"/>
    </row>
    <row r="12759" spans="2:12" x14ac:dyDescent="0.25">
      <c r="B12759" s="67" t="s">
        <v>504</v>
      </c>
      <c r="C12759" s="67" t="s">
        <v>505</v>
      </c>
      <c r="D12759" s="68" t="s">
        <v>379</v>
      </c>
      <c r="E12759" s="67" t="s">
        <v>380</v>
      </c>
      <c r="F12759" s="68" t="s">
        <v>532</v>
      </c>
      <c r="G12759" s="67" t="s">
        <v>533</v>
      </c>
      <c r="H12759" s="68" t="s">
        <v>364</v>
      </c>
      <c r="I12759" s="69">
        <v>0</v>
      </c>
      <c r="J12759" s="69">
        <v>0</v>
      </c>
      <c r="K12759" s="91"/>
      <c r="L12759" s="91"/>
    </row>
    <row r="12760" spans="2:12" x14ac:dyDescent="0.25">
      <c r="B12760" s="67" t="s">
        <v>504</v>
      </c>
      <c r="C12760" s="67" t="s">
        <v>505</v>
      </c>
      <c r="D12760" s="68" t="s">
        <v>379</v>
      </c>
      <c r="E12760" s="67" t="s">
        <v>380</v>
      </c>
      <c r="F12760" s="68" t="s">
        <v>532</v>
      </c>
      <c r="G12760" s="67" t="s">
        <v>533</v>
      </c>
      <c r="H12760" s="68" t="s">
        <v>362</v>
      </c>
      <c r="I12760" s="69">
        <v>34</v>
      </c>
      <c r="J12760" s="69">
        <v>32</v>
      </c>
      <c r="K12760" s="91"/>
      <c r="L12760" s="91"/>
    </row>
    <row r="12761" spans="2:12" x14ac:dyDescent="0.25">
      <c r="B12761" s="67" t="s">
        <v>504</v>
      </c>
      <c r="C12761" s="67" t="s">
        <v>505</v>
      </c>
      <c r="D12761" s="68" t="s">
        <v>379</v>
      </c>
      <c r="E12761" s="67" t="s">
        <v>380</v>
      </c>
      <c r="F12761" s="68" t="s">
        <v>532</v>
      </c>
      <c r="G12761" s="67" t="s">
        <v>533</v>
      </c>
      <c r="H12761" s="68" t="s">
        <v>363</v>
      </c>
      <c r="I12761" s="69">
        <v>0</v>
      </c>
      <c r="J12761" s="69">
        <v>111</v>
      </c>
      <c r="K12761" s="91"/>
      <c r="L12761" s="91"/>
    </row>
    <row r="12762" spans="2:12" x14ac:dyDescent="0.25">
      <c r="B12762" s="67" t="s">
        <v>504</v>
      </c>
      <c r="C12762" s="67" t="s">
        <v>505</v>
      </c>
      <c r="D12762" s="68" t="s">
        <v>379</v>
      </c>
      <c r="E12762" s="67" t="s">
        <v>380</v>
      </c>
      <c r="F12762" s="68" t="s">
        <v>532</v>
      </c>
      <c r="G12762" s="67" t="s">
        <v>533</v>
      </c>
      <c r="H12762" s="68" t="s">
        <v>364</v>
      </c>
      <c r="I12762" s="69">
        <v>20</v>
      </c>
      <c r="J12762" s="69">
        <v>25</v>
      </c>
      <c r="K12762" s="91"/>
      <c r="L12762" s="91"/>
    </row>
    <row r="12763" spans="2:12" x14ac:dyDescent="0.25">
      <c r="B12763" s="67" t="s">
        <v>504</v>
      </c>
      <c r="C12763" s="67" t="s">
        <v>505</v>
      </c>
      <c r="D12763" s="68" t="s">
        <v>379</v>
      </c>
      <c r="E12763" s="67" t="s">
        <v>380</v>
      </c>
      <c r="F12763" s="68" t="s">
        <v>532</v>
      </c>
      <c r="G12763" s="67" t="s">
        <v>533</v>
      </c>
      <c r="H12763" s="68" t="s">
        <v>363</v>
      </c>
      <c r="I12763" s="69">
        <v>7</v>
      </c>
      <c r="J12763" s="69">
        <v>19</v>
      </c>
      <c r="K12763" s="91"/>
      <c r="L12763" s="91"/>
    </row>
    <row r="12764" spans="2:12" x14ac:dyDescent="0.25">
      <c r="B12764" s="67" t="s">
        <v>504</v>
      </c>
      <c r="C12764" s="67" t="s">
        <v>505</v>
      </c>
      <c r="D12764" s="68" t="s">
        <v>379</v>
      </c>
      <c r="E12764" s="67" t="s">
        <v>380</v>
      </c>
      <c r="F12764" s="68" t="s">
        <v>532</v>
      </c>
      <c r="G12764" s="67" t="s">
        <v>533</v>
      </c>
      <c r="H12764" s="68" t="s">
        <v>364</v>
      </c>
      <c r="I12764" s="69">
        <v>0</v>
      </c>
      <c r="J12764" s="69">
        <v>0</v>
      </c>
      <c r="K12764" s="91"/>
      <c r="L12764" s="91"/>
    </row>
    <row r="12765" spans="2:12" x14ac:dyDescent="0.25">
      <c r="B12765" s="67" t="s">
        <v>504</v>
      </c>
      <c r="C12765" s="67" t="s">
        <v>505</v>
      </c>
      <c r="D12765" s="68" t="s">
        <v>379</v>
      </c>
      <c r="E12765" s="67" t="s">
        <v>380</v>
      </c>
      <c r="F12765" s="68" t="s">
        <v>532</v>
      </c>
      <c r="G12765" s="67" t="s">
        <v>533</v>
      </c>
      <c r="H12765" s="68" t="s">
        <v>363</v>
      </c>
      <c r="I12765" s="69">
        <v>12</v>
      </c>
      <c r="J12765" s="69">
        <v>8</v>
      </c>
      <c r="K12765" s="91"/>
      <c r="L12765" s="91"/>
    </row>
    <row r="12766" spans="2:12" x14ac:dyDescent="0.25">
      <c r="B12766" s="67" t="s">
        <v>504</v>
      </c>
      <c r="C12766" s="67" t="s">
        <v>505</v>
      </c>
      <c r="D12766" s="68" t="s">
        <v>379</v>
      </c>
      <c r="E12766" s="67" t="s">
        <v>380</v>
      </c>
      <c r="F12766" s="68" t="s">
        <v>532</v>
      </c>
      <c r="G12766" s="67" t="s">
        <v>533</v>
      </c>
      <c r="H12766" s="68" t="s">
        <v>364</v>
      </c>
      <c r="I12766" s="69">
        <v>12</v>
      </c>
      <c r="J12766" s="69">
        <v>0</v>
      </c>
      <c r="K12766" s="91"/>
      <c r="L12766" s="91"/>
    </row>
    <row r="12767" spans="2:12" x14ac:dyDescent="0.25">
      <c r="B12767" s="67" t="s">
        <v>504</v>
      </c>
      <c r="C12767" s="67" t="s">
        <v>505</v>
      </c>
      <c r="D12767" s="68" t="s">
        <v>379</v>
      </c>
      <c r="E12767" s="67" t="s">
        <v>380</v>
      </c>
      <c r="F12767" s="68" t="s">
        <v>532</v>
      </c>
      <c r="G12767" s="67" t="s">
        <v>533</v>
      </c>
      <c r="H12767" s="68" t="s">
        <v>362</v>
      </c>
      <c r="I12767" s="69">
        <v>71</v>
      </c>
      <c r="J12767" s="69">
        <v>129</v>
      </c>
      <c r="K12767" s="91"/>
      <c r="L12767" s="91"/>
    </row>
    <row r="12768" spans="2:12" x14ac:dyDescent="0.25">
      <c r="B12768" s="67" t="s">
        <v>504</v>
      </c>
      <c r="C12768" s="67" t="s">
        <v>505</v>
      </c>
      <c r="D12768" s="68" t="s">
        <v>379</v>
      </c>
      <c r="E12768" s="67" t="s">
        <v>380</v>
      </c>
      <c r="F12768" s="68" t="s">
        <v>532</v>
      </c>
      <c r="G12768" s="67" t="s">
        <v>533</v>
      </c>
      <c r="H12768" s="68" t="s">
        <v>363</v>
      </c>
      <c r="I12768" s="69">
        <v>20</v>
      </c>
      <c r="J12768" s="69">
        <v>24</v>
      </c>
      <c r="K12768" s="91"/>
      <c r="L12768" s="91"/>
    </row>
    <row r="12769" spans="2:12" x14ac:dyDescent="0.25">
      <c r="B12769" s="67" t="s">
        <v>504</v>
      </c>
      <c r="C12769" s="67" t="s">
        <v>505</v>
      </c>
      <c r="D12769" s="68" t="s">
        <v>379</v>
      </c>
      <c r="E12769" s="67" t="s">
        <v>380</v>
      </c>
      <c r="F12769" s="68" t="s">
        <v>532</v>
      </c>
      <c r="G12769" s="67" t="s">
        <v>533</v>
      </c>
      <c r="H12769" s="68" t="s">
        <v>364</v>
      </c>
      <c r="I12769" s="69">
        <v>0</v>
      </c>
      <c r="J12769" s="69">
        <v>-17</v>
      </c>
      <c r="K12769" s="91"/>
      <c r="L12769" s="91"/>
    </row>
    <row r="12770" spans="2:12" x14ac:dyDescent="0.25">
      <c r="B12770" s="67" t="s">
        <v>504</v>
      </c>
      <c r="C12770" s="67" t="s">
        <v>505</v>
      </c>
      <c r="D12770" s="68" t="s">
        <v>379</v>
      </c>
      <c r="E12770" s="67" t="s">
        <v>380</v>
      </c>
      <c r="F12770" s="68" t="s">
        <v>532</v>
      </c>
      <c r="G12770" s="67" t="s">
        <v>533</v>
      </c>
      <c r="H12770" s="68" t="s">
        <v>362</v>
      </c>
      <c r="I12770" s="69">
        <v>32</v>
      </c>
      <c r="J12770" s="69">
        <v>44</v>
      </c>
      <c r="K12770" s="91"/>
      <c r="L12770" s="91"/>
    </row>
    <row r="12771" spans="2:12" x14ac:dyDescent="0.25">
      <c r="B12771" s="67" t="s">
        <v>504</v>
      </c>
      <c r="C12771" s="67" t="s">
        <v>505</v>
      </c>
      <c r="D12771" s="68" t="s">
        <v>379</v>
      </c>
      <c r="E12771" s="67" t="s">
        <v>380</v>
      </c>
      <c r="F12771" s="68" t="s">
        <v>532</v>
      </c>
      <c r="G12771" s="67" t="s">
        <v>533</v>
      </c>
      <c r="H12771" s="68" t="s">
        <v>363</v>
      </c>
      <c r="I12771" s="69">
        <v>6</v>
      </c>
      <c r="J12771" s="69">
        <v>15</v>
      </c>
      <c r="K12771" s="91"/>
      <c r="L12771" s="91"/>
    </row>
    <row r="12772" spans="2:12" x14ac:dyDescent="0.25">
      <c r="B12772" s="67" t="s">
        <v>504</v>
      </c>
      <c r="C12772" s="67" t="s">
        <v>505</v>
      </c>
      <c r="D12772" s="68" t="s">
        <v>379</v>
      </c>
      <c r="E12772" s="67" t="s">
        <v>380</v>
      </c>
      <c r="F12772" s="68" t="s">
        <v>532</v>
      </c>
      <c r="G12772" s="67" t="s">
        <v>533</v>
      </c>
      <c r="H12772" s="68" t="s">
        <v>364</v>
      </c>
      <c r="I12772" s="69">
        <v>0</v>
      </c>
      <c r="J12772" s="69">
        <v>0</v>
      </c>
      <c r="K12772" s="91"/>
      <c r="L12772" s="91"/>
    </row>
    <row r="12773" spans="2:12" x14ac:dyDescent="0.25">
      <c r="B12773" s="67" t="s">
        <v>504</v>
      </c>
      <c r="C12773" s="67" t="s">
        <v>505</v>
      </c>
      <c r="D12773" s="68" t="s">
        <v>379</v>
      </c>
      <c r="E12773" s="67" t="s">
        <v>380</v>
      </c>
      <c r="F12773" s="68" t="s">
        <v>532</v>
      </c>
      <c r="G12773" s="67" t="s">
        <v>533</v>
      </c>
      <c r="H12773" s="68" t="s">
        <v>362</v>
      </c>
      <c r="I12773" s="69">
        <v>0</v>
      </c>
      <c r="J12773" s="69">
        <v>0</v>
      </c>
      <c r="K12773" s="91"/>
      <c r="L12773" s="91"/>
    </row>
    <row r="12774" spans="2:12" x14ac:dyDescent="0.25">
      <c r="B12774" s="67" t="s">
        <v>504</v>
      </c>
      <c r="C12774" s="67" t="s">
        <v>505</v>
      </c>
      <c r="D12774" s="68" t="s">
        <v>379</v>
      </c>
      <c r="E12774" s="67" t="s">
        <v>380</v>
      </c>
      <c r="F12774" s="68" t="s">
        <v>532</v>
      </c>
      <c r="G12774" s="67" t="s">
        <v>533</v>
      </c>
      <c r="H12774" s="68" t="s">
        <v>363</v>
      </c>
      <c r="I12774" s="69">
        <v>0</v>
      </c>
      <c r="J12774" s="69">
        <v>11</v>
      </c>
      <c r="K12774" s="91"/>
      <c r="L12774" s="91"/>
    </row>
    <row r="12775" spans="2:12" x14ac:dyDescent="0.25">
      <c r="B12775" s="67" t="s">
        <v>504</v>
      </c>
      <c r="C12775" s="67" t="s">
        <v>505</v>
      </c>
      <c r="D12775" s="68" t="s">
        <v>379</v>
      </c>
      <c r="E12775" s="67" t="s">
        <v>380</v>
      </c>
      <c r="F12775" s="68" t="s">
        <v>532</v>
      </c>
      <c r="G12775" s="67" t="s">
        <v>533</v>
      </c>
      <c r="H12775" s="68" t="s">
        <v>364</v>
      </c>
      <c r="I12775" s="69">
        <v>0</v>
      </c>
      <c r="J12775" s="69">
        <v>20</v>
      </c>
      <c r="K12775" s="91"/>
      <c r="L12775" s="91"/>
    </row>
    <row r="12776" spans="2:12" x14ac:dyDescent="0.25">
      <c r="B12776" s="67" t="s">
        <v>504</v>
      </c>
      <c r="C12776" s="67" t="s">
        <v>505</v>
      </c>
      <c r="D12776" s="68" t="s">
        <v>379</v>
      </c>
      <c r="E12776" s="67" t="s">
        <v>380</v>
      </c>
      <c r="F12776" s="68" t="s">
        <v>532</v>
      </c>
      <c r="G12776" s="67" t="s">
        <v>533</v>
      </c>
      <c r="H12776" s="68" t="s">
        <v>362</v>
      </c>
      <c r="I12776" s="69">
        <v>10</v>
      </c>
      <c r="J12776" s="69">
        <v>0</v>
      </c>
      <c r="K12776" s="91"/>
      <c r="L12776" s="91"/>
    </row>
    <row r="12777" spans="2:12" x14ac:dyDescent="0.25">
      <c r="B12777" s="67" t="s">
        <v>504</v>
      </c>
      <c r="C12777" s="67" t="s">
        <v>505</v>
      </c>
      <c r="D12777" s="68" t="s">
        <v>379</v>
      </c>
      <c r="E12777" s="67" t="s">
        <v>380</v>
      </c>
      <c r="F12777" s="68" t="s">
        <v>532</v>
      </c>
      <c r="G12777" s="67" t="s">
        <v>533</v>
      </c>
      <c r="H12777" s="68" t="s">
        <v>363</v>
      </c>
      <c r="I12777" s="69">
        <v>0</v>
      </c>
      <c r="J12777" s="69">
        <v>0</v>
      </c>
      <c r="K12777" s="91"/>
      <c r="L12777" s="91"/>
    </row>
    <row r="12778" spans="2:12" x14ac:dyDescent="0.25">
      <c r="B12778" s="67" t="s">
        <v>504</v>
      </c>
      <c r="C12778" s="67" t="s">
        <v>505</v>
      </c>
      <c r="D12778" s="68" t="s">
        <v>379</v>
      </c>
      <c r="E12778" s="67" t="s">
        <v>380</v>
      </c>
      <c r="F12778" s="68" t="s">
        <v>532</v>
      </c>
      <c r="G12778" s="67" t="s">
        <v>533</v>
      </c>
      <c r="H12778" s="68" t="s">
        <v>362</v>
      </c>
      <c r="I12778" s="69">
        <v>0.309</v>
      </c>
      <c r="J12778" s="69">
        <v>0.20599999999999999</v>
      </c>
      <c r="K12778" s="91"/>
      <c r="L12778" s="91"/>
    </row>
    <row r="12779" spans="2:12" x14ac:dyDescent="0.25">
      <c r="B12779" s="67" t="s">
        <v>504</v>
      </c>
      <c r="C12779" s="67" t="s">
        <v>505</v>
      </c>
      <c r="D12779" s="68" t="s">
        <v>379</v>
      </c>
      <c r="E12779" s="67" t="s">
        <v>380</v>
      </c>
      <c r="F12779" s="68" t="s">
        <v>532</v>
      </c>
      <c r="G12779" s="67" t="s">
        <v>533</v>
      </c>
      <c r="H12779" s="68" t="s">
        <v>363</v>
      </c>
      <c r="I12779" s="69">
        <v>0.39140000000000003</v>
      </c>
      <c r="J12779" s="69">
        <v>0.55620000000000003</v>
      </c>
      <c r="K12779" s="91"/>
      <c r="L12779" s="91"/>
    </row>
    <row r="12780" spans="2:12" x14ac:dyDescent="0.25">
      <c r="B12780" s="67" t="s">
        <v>504</v>
      </c>
      <c r="C12780" s="67" t="s">
        <v>505</v>
      </c>
      <c r="D12780" s="68" t="s">
        <v>379</v>
      </c>
      <c r="E12780" s="67" t="s">
        <v>380</v>
      </c>
      <c r="F12780" s="68" t="s">
        <v>532</v>
      </c>
      <c r="G12780" s="67" t="s">
        <v>533</v>
      </c>
      <c r="H12780" s="68" t="s">
        <v>364</v>
      </c>
      <c r="I12780" s="69">
        <v>0.45319999999999999</v>
      </c>
      <c r="J12780" s="69">
        <v>0.28839999999999999</v>
      </c>
      <c r="K12780" s="91"/>
      <c r="L12780" s="91"/>
    </row>
    <row r="12781" spans="2:12" x14ac:dyDescent="0.25">
      <c r="B12781" s="67" t="s">
        <v>504</v>
      </c>
      <c r="C12781" s="67" t="s">
        <v>505</v>
      </c>
      <c r="D12781" s="68" t="s">
        <v>379</v>
      </c>
      <c r="E12781" s="67" t="s">
        <v>380</v>
      </c>
      <c r="F12781" s="68" t="s">
        <v>532</v>
      </c>
      <c r="G12781" s="67" t="s">
        <v>533</v>
      </c>
      <c r="H12781" s="68" t="s">
        <v>362</v>
      </c>
      <c r="I12781" s="69">
        <v>6</v>
      </c>
      <c r="J12781" s="69">
        <v>0</v>
      </c>
      <c r="K12781" s="91"/>
      <c r="L12781" s="91"/>
    </row>
    <row r="12782" spans="2:12" x14ac:dyDescent="0.25">
      <c r="B12782" s="67" t="s">
        <v>504</v>
      </c>
      <c r="C12782" s="67" t="s">
        <v>505</v>
      </c>
      <c r="D12782" s="68" t="s">
        <v>379</v>
      </c>
      <c r="E12782" s="67" t="s">
        <v>380</v>
      </c>
      <c r="F12782" s="68" t="s">
        <v>532</v>
      </c>
      <c r="G12782" s="67" t="s">
        <v>533</v>
      </c>
      <c r="H12782" s="68" t="s">
        <v>363</v>
      </c>
      <c r="I12782" s="69">
        <v>0</v>
      </c>
      <c r="J12782" s="69">
        <v>0</v>
      </c>
      <c r="K12782" s="91"/>
      <c r="L12782" s="91"/>
    </row>
    <row r="12783" spans="2:12" x14ac:dyDescent="0.25">
      <c r="B12783" s="67" t="s">
        <v>504</v>
      </c>
      <c r="C12783" s="67" t="s">
        <v>505</v>
      </c>
      <c r="D12783" s="68" t="s">
        <v>379</v>
      </c>
      <c r="E12783" s="67" t="s">
        <v>380</v>
      </c>
      <c r="F12783" s="68" t="s">
        <v>532</v>
      </c>
      <c r="G12783" s="67" t="s">
        <v>533</v>
      </c>
      <c r="H12783" s="68" t="s">
        <v>364</v>
      </c>
      <c r="I12783" s="69">
        <v>4</v>
      </c>
      <c r="J12783" s="69">
        <v>0</v>
      </c>
      <c r="K12783" s="91"/>
      <c r="L12783" s="91"/>
    </row>
    <row r="12784" spans="2:12" x14ac:dyDescent="0.25">
      <c r="B12784" s="67" t="s">
        <v>504</v>
      </c>
      <c r="C12784" s="67" t="s">
        <v>505</v>
      </c>
      <c r="D12784" s="68" t="s">
        <v>379</v>
      </c>
      <c r="E12784" s="67" t="s">
        <v>380</v>
      </c>
      <c r="F12784" s="68" t="s">
        <v>532</v>
      </c>
      <c r="G12784" s="67" t="s">
        <v>533</v>
      </c>
      <c r="H12784" s="68" t="s">
        <v>362</v>
      </c>
      <c r="I12784" s="69">
        <v>13</v>
      </c>
      <c r="J12784" s="69">
        <v>21</v>
      </c>
      <c r="K12784" s="91"/>
      <c r="L12784" s="91"/>
    </row>
    <row r="12785" spans="2:12" x14ac:dyDescent="0.25">
      <c r="B12785" s="67" t="s">
        <v>504</v>
      </c>
      <c r="C12785" s="67" t="s">
        <v>505</v>
      </c>
      <c r="D12785" s="68" t="s">
        <v>379</v>
      </c>
      <c r="E12785" s="67" t="s">
        <v>380</v>
      </c>
      <c r="F12785" s="68" t="s">
        <v>532</v>
      </c>
      <c r="G12785" s="67" t="s">
        <v>533</v>
      </c>
      <c r="H12785" s="68" t="s">
        <v>363</v>
      </c>
      <c r="I12785" s="69">
        <v>40</v>
      </c>
      <c r="J12785" s="69">
        <v>34</v>
      </c>
      <c r="K12785" s="91"/>
      <c r="L12785" s="91"/>
    </row>
    <row r="12786" spans="2:12" x14ac:dyDescent="0.25">
      <c r="B12786" s="67" t="s">
        <v>504</v>
      </c>
      <c r="C12786" s="67" t="s">
        <v>505</v>
      </c>
      <c r="D12786" s="68" t="s">
        <v>379</v>
      </c>
      <c r="E12786" s="67" t="s">
        <v>380</v>
      </c>
      <c r="F12786" s="68" t="s">
        <v>532</v>
      </c>
      <c r="G12786" s="67" t="s">
        <v>533</v>
      </c>
      <c r="H12786" s="68" t="s">
        <v>362</v>
      </c>
      <c r="I12786" s="69">
        <v>0</v>
      </c>
      <c r="J12786" s="69">
        <v>0</v>
      </c>
      <c r="K12786" s="91"/>
      <c r="L12786" s="91"/>
    </row>
    <row r="12787" spans="2:12" x14ac:dyDescent="0.25">
      <c r="B12787" s="67" t="s">
        <v>504</v>
      </c>
      <c r="C12787" s="67" t="s">
        <v>505</v>
      </c>
      <c r="D12787" s="68" t="s">
        <v>379</v>
      </c>
      <c r="E12787" s="67" t="s">
        <v>380</v>
      </c>
      <c r="F12787" s="68" t="s">
        <v>532</v>
      </c>
      <c r="G12787" s="67" t="s">
        <v>533</v>
      </c>
      <c r="H12787" s="68" t="s">
        <v>363</v>
      </c>
      <c r="I12787" s="69">
        <v>0</v>
      </c>
      <c r="J12787" s="69">
        <v>13</v>
      </c>
      <c r="K12787" s="91"/>
      <c r="L12787" s="91"/>
    </row>
    <row r="12788" spans="2:12" x14ac:dyDescent="0.25">
      <c r="B12788" s="67" t="s">
        <v>504</v>
      </c>
      <c r="C12788" s="67" t="s">
        <v>505</v>
      </c>
      <c r="D12788" s="68" t="s">
        <v>379</v>
      </c>
      <c r="E12788" s="67" t="s">
        <v>380</v>
      </c>
      <c r="F12788" s="68" t="s">
        <v>532</v>
      </c>
      <c r="G12788" s="67" t="s">
        <v>533</v>
      </c>
      <c r="H12788" s="68" t="s">
        <v>364</v>
      </c>
      <c r="I12788" s="69">
        <v>0</v>
      </c>
      <c r="J12788" s="69">
        <v>0</v>
      </c>
      <c r="K12788" s="91"/>
      <c r="L12788" s="91"/>
    </row>
    <row r="12789" spans="2:12" x14ac:dyDescent="0.25">
      <c r="B12789" s="67" t="s">
        <v>504</v>
      </c>
      <c r="C12789" s="67" t="s">
        <v>505</v>
      </c>
      <c r="D12789" s="68" t="s">
        <v>379</v>
      </c>
      <c r="E12789" s="67" t="s">
        <v>380</v>
      </c>
      <c r="F12789" s="68" t="s">
        <v>532</v>
      </c>
      <c r="G12789" s="67" t="s">
        <v>533</v>
      </c>
      <c r="H12789" s="68" t="s">
        <v>362</v>
      </c>
      <c r="I12789" s="69">
        <v>74</v>
      </c>
      <c r="J12789" s="69">
        <v>36</v>
      </c>
      <c r="K12789" s="91"/>
      <c r="L12789" s="91"/>
    </row>
    <row r="12790" spans="2:12" x14ac:dyDescent="0.25">
      <c r="B12790" s="67" t="s">
        <v>504</v>
      </c>
      <c r="C12790" s="67" t="s">
        <v>505</v>
      </c>
      <c r="D12790" s="68" t="s">
        <v>379</v>
      </c>
      <c r="E12790" s="67" t="s">
        <v>380</v>
      </c>
      <c r="F12790" s="68" t="s">
        <v>532</v>
      </c>
      <c r="G12790" s="67" t="s">
        <v>533</v>
      </c>
      <c r="H12790" s="68" t="s">
        <v>363</v>
      </c>
      <c r="I12790" s="69">
        <v>68</v>
      </c>
      <c r="J12790" s="69">
        <v>84</v>
      </c>
      <c r="K12790" s="91"/>
      <c r="L12790" s="91"/>
    </row>
    <row r="12791" spans="2:12" x14ac:dyDescent="0.25">
      <c r="B12791" s="67" t="s">
        <v>504</v>
      </c>
      <c r="C12791" s="67" t="s">
        <v>505</v>
      </c>
      <c r="D12791" s="68" t="s">
        <v>379</v>
      </c>
      <c r="E12791" s="67" t="s">
        <v>380</v>
      </c>
      <c r="F12791" s="68" t="s">
        <v>532</v>
      </c>
      <c r="G12791" s="67" t="s">
        <v>533</v>
      </c>
      <c r="H12791" s="68" t="s">
        <v>364</v>
      </c>
      <c r="I12791" s="69">
        <v>0</v>
      </c>
      <c r="J12791" s="69">
        <v>0</v>
      </c>
      <c r="K12791" s="91"/>
      <c r="L12791" s="91"/>
    </row>
    <row r="12792" spans="2:12" x14ac:dyDescent="0.25">
      <c r="B12792" s="67" t="s">
        <v>504</v>
      </c>
      <c r="C12792" s="67" t="s">
        <v>505</v>
      </c>
      <c r="D12792" s="68" t="s">
        <v>379</v>
      </c>
      <c r="E12792" s="67" t="s">
        <v>380</v>
      </c>
      <c r="F12792" s="68" t="s">
        <v>532</v>
      </c>
      <c r="G12792" s="67" t="s">
        <v>533</v>
      </c>
      <c r="H12792" s="68" t="s">
        <v>362</v>
      </c>
      <c r="I12792" s="69">
        <v>0</v>
      </c>
      <c r="J12792" s="69">
        <v>0</v>
      </c>
      <c r="K12792" s="91"/>
      <c r="L12792" s="91"/>
    </row>
    <row r="12793" spans="2:12" x14ac:dyDescent="0.25">
      <c r="B12793" s="67" t="s">
        <v>504</v>
      </c>
      <c r="C12793" s="67" t="s">
        <v>505</v>
      </c>
      <c r="D12793" s="68" t="s">
        <v>379</v>
      </c>
      <c r="E12793" s="67" t="s">
        <v>380</v>
      </c>
      <c r="F12793" s="68" t="s">
        <v>532</v>
      </c>
      <c r="G12793" s="67" t="s">
        <v>533</v>
      </c>
      <c r="H12793" s="68" t="s">
        <v>363</v>
      </c>
      <c r="I12793" s="69">
        <v>105</v>
      </c>
      <c r="J12793" s="69">
        <v>0</v>
      </c>
      <c r="K12793" s="91"/>
      <c r="L12793" s="91"/>
    </row>
    <row r="12794" spans="2:12" x14ac:dyDescent="0.25">
      <c r="B12794" s="67" t="s">
        <v>504</v>
      </c>
      <c r="C12794" s="67" t="s">
        <v>505</v>
      </c>
      <c r="D12794" s="68" t="s">
        <v>379</v>
      </c>
      <c r="E12794" s="67" t="s">
        <v>380</v>
      </c>
      <c r="F12794" s="68" t="s">
        <v>532</v>
      </c>
      <c r="G12794" s="67" t="s">
        <v>533</v>
      </c>
      <c r="H12794" s="68" t="s">
        <v>364</v>
      </c>
      <c r="I12794" s="69">
        <v>0</v>
      </c>
      <c r="J12794" s="69">
        <v>0</v>
      </c>
      <c r="K12794" s="91"/>
      <c r="L12794" s="91"/>
    </row>
    <row r="12795" spans="2:12" x14ac:dyDescent="0.25">
      <c r="B12795" s="67" t="s">
        <v>504</v>
      </c>
      <c r="C12795" s="67" t="s">
        <v>505</v>
      </c>
      <c r="D12795" s="68" t="s">
        <v>379</v>
      </c>
      <c r="E12795" s="67" t="s">
        <v>380</v>
      </c>
      <c r="F12795" s="68" t="s">
        <v>532</v>
      </c>
      <c r="G12795" s="67" t="s">
        <v>533</v>
      </c>
      <c r="H12795" s="68" t="s">
        <v>362</v>
      </c>
      <c r="I12795" s="69">
        <v>8</v>
      </c>
      <c r="J12795" s="69">
        <v>5</v>
      </c>
      <c r="K12795" s="91"/>
      <c r="L12795" s="91"/>
    </row>
    <row r="12796" spans="2:12" x14ac:dyDescent="0.25">
      <c r="B12796" s="67" t="s">
        <v>504</v>
      </c>
      <c r="C12796" s="67" t="s">
        <v>505</v>
      </c>
      <c r="D12796" s="68" t="s">
        <v>379</v>
      </c>
      <c r="E12796" s="67" t="s">
        <v>380</v>
      </c>
      <c r="F12796" s="68" t="s">
        <v>532</v>
      </c>
      <c r="G12796" s="67" t="s">
        <v>533</v>
      </c>
      <c r="H12796" s="68" t="s">
        <v>363</v>
      </c>
      <c r="I12796" s="69">
        <v>0</v>
      </c>
      <c r="J12796" s="69">
        <v>0</v>
      </c>
      <c r="K12796" s="91"/>
      <c r="L12796" s="91"/>
    </row>
    <row r="12797" spans="2:12" x14ac:dyDescent="0.25">
      <c r="B12797" s="67" t="s">
        <v>504</v>
      </c>
      <c r="C12797" s="67" t="s">
        <v>505</v>
      </c>
      <c r="D12797" s="68" t="s">
        <v>379</v>
      </c>
      <c r="E12797" s="67" t="s">
        <v>380</v>
      </c>
      <c r="F12797" s="68" t="s">
        <v>532</v>
      </c>
      <c r="G12797" s="67" t="s">
        <v>533</v>
      </c>
      <c r="H12797" s="68" t="s">
        <v>364</v>
      </c>
      <c r="I12797" s="69">
        <v>0</v>
      </c>
      <c r="J12797" s="69">
        <v>0</v>
      </c>
      <c r="K12797" s="91"/>
      <c r="L12797" s="91"/>
    </row>
    <row r="12798" spans="2:12" x14ac:dyDescent="0.25">
      <c r="B12798" s="67" t="s">
        <v>504</v>
      </c>
      <c r="C12798" s="67" t="s">
        <v>505</v>
      </c>
      <c r="D12798" s="68" t="s">
        <v>379</v>
      </c>
      <c r="E12798" s="67" t="s">
        <v>380</v>
      </c>
      <c r="F12798" s="68" t="s">
        <v>532</v>
      </c>
      <c r="G12798" s="67" t="s">
        <v>533</v>
      </c>
      <c r="H12798" s="68" t="s">
        <v>362</v>
      </c>
      <c r="I12798" s="69">
        <v>12</v>
      </c>
      <c r="J12798" s="69">
        <v>12</v>
      </c>
      <c r="K12798" s="91"/>
      <c r="L12798" s="91"/>
    </row>
    <row r="12799" spans="2:12" x14ac:dyDescent="0.25">
      <c r="B12799" s="67" t="s">
        <v>504</v>
      </c>
      <c r="C12799" s="67" t="s">
        <v>505</v>
      </c>
      <c r="D12799" s="68" t="s">
        <v>379</v>
      </c>
      <c r="E12799" s="67" t="s">
        <v>380</v>
      </c>
      <c r="F12799" s="68" t="s">
        <v>532</v>
      </c>
      <c r="G12799" s="67" t="s">
        <v>533</v>
      </c>
      <c r="H12799" s="68" t="s">
        <v>364</v>
      </c>
      <c r="I12799" s="69">
        <v>44</v>
      </c>
      <c r="J12799" s="69">
        <v>45</v>
      </c>
      <c r="K12799" s="91"/>
      <c r="L12799" s="91"/>
    </row>
    <row r="12800" spans="2:12" x14ac:dyDescent="0.25">
      <c r="B12800" s="67" t="s">
        <v>504</v>
      </c>
      <c r="C12800" s="67" t="s">
        <v>505</v>
      </c>
      <c r="D12800" s="68" t="s">
        <v>379</v>
      </c>
      <c r="E12800" s="67" t="s">
        <v>380</v>
      </c>
      <c r="F12800" s="68" t="s">
        <v>532</v>
      </c>
      <c r="G12800" s="67" t="s">
        <v>533</v>
      </c>
      <c r="H12800" s="68" t="s">
        <v>362</v>
      </c>
      <c r="I12800" s="69">
        <v>40</v>
      </c>
      <c r="J12800" s="69">
        <v>30</v>
      </c>
      <c r="K12800" s="91"/>
      <c r="L12800" s="91"/>
    </row>
    <row r="12801" spans="2:12" x14ac:dyDescent="0.25">
      <c r="B12801" s="67" t="s">
        <v>504</v>
      </c>
      <c r="C12801" s="67" t="s">
        <v>505</v>
      </c>
      <c r="D12801" s="68" t="s">
        <v>379</v>
      </c>
      <c r="E12801" s="67" t="s">
        <v>380</v>
      </c>
      <c r="F12801" s="68" t="s">
        <v>532</v>
      </c>
      <c r="G12801" s="67" t="s">
        <v>533</v>
      </c>
      <c r="H12801" s="68" t="s">
        <v>363</v>
      </c>
      <c r="I12801" s="69">
        <v>52</v>
      </c>
      <c r="J12801" s="69">
        <v>64</v>
      </c>
      <c r="K12801" s="91"/>
      <c r="L12801" s="91"/>
    </row>
    <row r="12802" spans="2:12" x14ac:dyDescent="0.25">
      <c r="B12802" s="67" t="s">
        <v>504</v>
      </c>
      <c r="C12802" s="67" t="s">
        <v>505</v>
      </c>
      <c r="D12802" s="68" t="s">
        <v>379</v>
      </c>
      <c r="E12802" s="67" t="s">
        <v>380</v>
      </c>
      <c r="F12802" s="68" t="s">
        <v>532</v>
      </c>
      <c r="G12802" s="67" t="s">
        <v>533</v>
      </c>
      <c r="H12802" s="68" t="s">
        <v>364</v>
      </c>
      <c r="I12802" s="69">
        <v>39</v>
      </c>
      <c r="J12802" s="69">
        <v>43</v>
      </c>
      <c r="K12802" s="91"/>
      <c r="L12802" s="91"/>
    </row>
    <row r="12803" spans="2:12" x14ac:dyDescent="0.25">
      <c r="B12803" s="67" t="s">
        <v>504</v>
      </c>
      <c r="C12803" s="67" t="s">
        <v>505</v>
      </c>
      <c r="D12803" s="68" t="s">
        <v>379</v>
      </c>
      <c r="E12803" s="67" t="s">
        <v>380</v>
      </c>
      <c r="F12803" s="68" t="s">
        <v>532</v>
      </c>
      <c r="G12803" s="67" t="s">
        <v>533</v>
      </c>
      <c r="H12803" s="68" t="s">
        <v>362</v>
      </c>
      <c r="I12803" s="69">
        <v>0</v>
      </c>
      <c r="J12803" s="69">
        <v>0</v>
      </c>
      <c r="K12803" s="91"/>
      <c r="L12803" s="91"/>
    </row>
    <row r="12804" spans="2:12" x14ac:dyDescent="0.25">
      <c r="B12804" s="67" t="s">
        <v>504</v>
      </c>
      <c r="C12804" s="67" t="s">
        <v>505</v>
      </c>
      <c r="D12804" s="68" t="s">
        <v>379</v>
      </c>
      <c r="E12804" s="67" t="s">
        <v>380</v>
      </c>
      <c r="F12804" s="68" t="s">
        <v>532</v>
      </c>
      <c r="G12804" s="67" t="s">
        <v>533</v>
      </c>
      <c r="H12804" s="68" t="s">
        <v>363</v>
      </c>
      <c r="I12804" s="69">
        <v>0</v>
      </c>
      <c r="J12804" s="69">
        <v>7</v>
      </c>
      <c r="K12804" s="91"/>
      <c r="L12804" s="91"/>
    </row>
    <row r="12805" spans="2:12" x14ac:dyDescent="0.25">
      <c r="B12805" s="67" t="s">
        <v>504</v>
      </c>
      <c r="C12805" s="67" t="s">
        <v>505</v>
      </c>
      <c r="D12805" s="68" t="s">
        <v>379</v>
      </c>
      <c r="E12805" s="67" t="s">
        <v>380</v>
      </c>
      <c r="F12805" s="68" t="s">
        <v>532</v>
      </c>
      <c r="G12805" s="67" t="s">
        <v>533</v>
      </c>
      <c r="H12805" s="68" t="s">
        <v>364</v>
      </c>
      <c r="I12805" s="69">
        <v>0</v>
      </c>
      <c r="J12805" s="69">
        <v>0</v>
      </c>
      <c r="K12805" s="91"/>
      <c r="L12805" s="91"/>
    </row>
    <row r="12806" spans="2:12" x14ac:dyDescent="0.25">
      <c r="B12806" s="67" t="s">
        <v>504</v>
      </c>
      <c r="C12806" s="67" t="s">
        <v>505</v>
      </c>
      <c r="D12806" s="68" t="s">
        <v>379</v>
      </c>
      <c r="E12806" s="67" t="s">
        <v>380</v>
      </c>
      <c r="F12806" s="68" t="s">
        <v>532</v>
      </c>
      <c r="G12806" s="67" t="s">
        <v>533</v>
      </c>
      <c r="H12806" s="68" t="s">
        <v>362</v>
      </c>
      <c r="I12806" s="69">
        <v>10</v>
      </c>
      <c r="J12806" s="69">
        <v>10</v>
      </c>
      <c r="K12806" s="91"/>
      <c r="L12806" s="91"/>
    </row>
    <row r="12807" spans="2:12" x14ac:dyDescent="0.25">
      <c r="B12807" s="67" t="s">
        <v>504</v>
      </c>
      <c r="C12807" s="67" t="s">
        <v>505</v>
      </c>
      <c r="D12807" s="68" t="s">
        <v>379</v>
      </c>
      <c r="E12807" s="67" t="s">
        <v>380</v>
      </c>
      <c r="F12807" s="68" t="s">
        <v>532</v>
      </c>
      <c r="G12807" s="67" t="s">
        <v>533</v>
      </c>
      <c r="H12807" s="68" t="s">
        <v>363</v>
      </c>
      <c r="I12807" s="69">
        <v>0</v>
      </c>
      <c r="J12807" s="69">
        <v>4</v>
      </c>
      <c r="K12807" s="91"/>
      <c r="L12807" s="91"/>
    </row>
    <row r="12808" spans="2:12" x14ac:dyDescent="0.25">
      <c r="B12808" s="67" t="s">
        <v>504</v>
      </c>
      <c r="C12808" s="67" t="s">
        <v>505</v>
      </c>
      <c r="D12808" s="68" t="s">
        <v>379</v>
      </c>
      <c r="E12808" s="67" t="s">
        <v>380</v>
      </c>
      <c r="F12808" s="68" t="s">
        <v>532</v>
      </c>
      <c r="G12808" s="67" t="s">
        <v>533</v>
      </c>
      <c r="H12808" s="68" t="s">
        <v>364</v>
      </c>
      <c r="I12808" s="69">
        <v>0</v>
      </c>
      <c r="J12808" s="69">
        <v>0</v>
      </c>
      <c r="K12808" s="91"/>
      <c r="L12808" s="91"/>
    </row>
    <row r="12809" spans="2:12" x14ac:dyDescent="0.25">
      <c r="B12809" s="67" t="s">
        <v>504</v>
      </c>
      <c r="C12809" s="67" t="s">
        <v>505</v>
      </c>
      <c r="D12809" s="68" t="s">
        <v>379</v>
      </c>
      <c r="E12809" s="67" t="s">
        <v>380</v>
      </c>
      <c r="F12809" s="68" t="s">
        <v>532</v>
      </c>
      <c r="G12809" s="67" t="s">
        <v>533</v>
      </c>
      <c r="H12809" s="68" t="s">
        <v>363</v>
      </c>
      <c r="I12809" s="69">
        <v>0</v>
      </c>
      <c r="J12809" s="69">
        <v>0</v>
      </c>
      <c r="K12809" s="91"/>
      <c r="L12809" s="91"/>
    </row>
    <row r="12810" spans="2:12" x14ac:dyDescent="0.25">
      <c r="B12810" s="67" t="s">
        <v>504</v>
      </c>
      <c r="C12810" s="67" t="s">
        <v>505</v>
      </c>
      <c r="D12810" s="68" t="s">
        <v>379</v>
      </c>
      <c r="E12810" s="67" t="s">
        <v>380</v>
      </c>
      <c r="F12810" s="68" t="s">
        <v>532</v>
      </c>
      <c r="G12810" s="67" t="s">
        <v>533</v>
      </c>
      <c r="H12810" s="68" t="s">
        <v>364</v>
      </c>
      <c r="I12810" s="69">
        <v>11</v>
      </c>
      <c r="J12810" s="69">
        <v>23</v>
      </c>
      <c r="K12810" s="91"/>
      <c r="L12810" s="91"/>
    </row>
    <row r="12811" spans="2:12" x14ac:dyDescent="0.25">
      <c r="B12811" s="67" t="s">
        <v>504</v>
      </c>
      <c r="C12811" s="67" t="s">
        <v>505</v>
      </c>
      <c r="D12811" s="68" t="s">
        <v>379</v>
      </c>
      <c r="E12811" s="67" t="s">
        <v>380</v>
      </c>
      <c r="F12811" s="68" t="s">
        <v>532</v>
      </c>
      <c r="G12811" s="67" t="s">
        <v>533</v>
      </c>
      <c r="H12811" s="68" t="s">
        <v>362</v>
      </c>
      <c r="I12811" s="69">
        <v>0</v>
      </c>
      <c r="J12811" s="69">
        <v>41</v>
      </c>
      <c r="K12811" s="91"/>
      <c r="L12811" s="91"/>
    </row>
    <row r="12812" spans="2:12" x14ac:dyDescent="0.25">
      <c r="B12812" s="67" t="s">
        <v>504</v>
      </c>
      <c r="C12812" s="67" t="s">
        <v>505</v>
      </c>
      <c r="D12812" s="68" t="s">
        <v>379</v>
      </c>
      <c r="E12812" s="67" t="s">
        <v>380</v>
      </c>
      <c r="F12812" s="68" t="s">
        <v>532</v>
      </c>
      <c r="G12812" s="67" t="s">
        <v>533</v>
      </c>
      <c r="H12812" s="68" t="s">
        <v>363</v>
      </c>
      <c r="I12812" s="69">
        <v>0</v>
      </c>
      <c r="J12812" s="69">
        <v>0</v>
      </c>
      <c r="K12812" s="91"/>
      <c r="L12812" s="91"/>
    </row>
    <row r="12813" spans="2:12" x14ac:dyDescent="0.25">
      <c r="B12813" s="67" t="s">
        <v>504</v>
      </c>
      <c r="C12813" s="67" t="s">
        <v>505</v>
      </c>
      <c r="D12813" s="68" t="s">
        <v>379</v>
      </c>
      <c r="E12813" s="67" t="s">
        <v>380</v>
      </c>
      <c r="F12813" s="68" t="s">
        <v>532</v>
      </c>
      <c r="G12813" s="67" t="s">
        <v>533</v>
      </c>
      <c r="H12813" s="68" t="s">
        <v>364</v>
      </c>
      <c r="I12813" s="69">
        <v>21</v>
      </c>
      <c r="J12813" s="69">
        <v>21</v>
      </c>
      <c r="K12813" s="91"/>
      <c r="L12813" s="91"/>
    </row>
    <row r="12814" spans="2:12" x14ac:dyDescent="0.25">
      <c r="B12814" s="67" t="s">
        <v>504</v>
      </c>
      <c r="C12814" s="67" t="s">
        <v>505</v>
      </c>
      <c r="D12814" s="68" t="s">
        <v>379</v>
      </c>
      <c r="E12814" s="67" t="s">
        <v>380</v>
      </c>
      <c r="F12814" s="68" t="s">
        <v>532</v>
      </c>
      <c r="G12814" s="67" t="s">
        <v>533</v>
      </c>
      <c r="H12814" s="68" t="s">
        <v>362</v>
      </c>
      <c r="I12814" s="69">
        <v>0</v>
      </c>
      <c r="J12814" s="69">
        <v>9</v>
      </c>
      <c r="K12814" s="91"/>
      <c r="L12814" s="91"/>
    </row>
    <row r="12815" spans="2:12" x14ac:dyDescent="0.25">
      <c r="B12815" s="67" t="s">
        <v>504</v>
      </c>
      <c r="C12815" s="67" t="s">
        <v>505</v>
      </c>
      <c r="D12815" s="68" t="s">
        <v>379</v>
      </c>
      <c r="E12815" s="67" t="s">
        <v>380</v>
      </c>
      <c r="F12815" s="68" t="s">
        <v>532</v>
      </c>
      <c r="G12815" s="67" t="s">
        <v>533</v>
      </c>
      <c r="H12815" s="68" t="s">
        <v>363</v>
      </c>
      <c r="I12815" s="69">
        <v>0</v>
      </c>
      <c r="J12815" s="69">
        <v>5</v>
      </c>
      <c r="K12815" s="91"/>
      <c r="L12815" s="91"/>
    </row>
    <row r="12816" spans="2:12" x14ac:dyDescent="0.25">
      <c r="B12816" s="67" t="s">
        <v>504</v>
      </c>
      <c r="C12816" s="67" t="s">
        <v>505</v>
      </c>
      <c r="D12816" s="68" t="s">
        <v>379</v>
      </c>
      <c r="E12816" s="67" t="s">
        <v>380</v>
      </c>
      <c r="F12816" s="68" t="s">
        <v>532</v>
      </c>
      <c r="G12816" s="67" t="s">
        <v>533</v>
      </c>
      <c r="H12816" s="68" t="s">
        <v>362</v>
      </c>
      <c r="I12816" s="69">
        <v>0</v>
      </c>
      <c r="J12816" s="69">
        <v>0</v>
      </c>
      <c r="K12816" s="91"/>
      <c r="L12816" s="91"/>
    </row>
    <row r="12817" spans="2:12" x14ac:dyDescent="0.25">
      <c r="B12817" s="67" t="s">
        <v>504</v>
      </c>
      <c r="C12817" s="67" t="s">
        <v>505</v>
      </c>
      <c r="D12817" s="68" t="s">
        <v>379</v>
      </c>
      <c r="E12817" s="67" t="s">
        <v>380</v>
      </c>
      <c r="F12817" s="68" t="s">
        <v>532</v>
      </c>
      <c r="G12817" s="67" t="s">
        <v>533</v>
      </c>
      <c r="H12817" s="68" t="s">
        <v>364</v>
      </c>
      <c r="I12817" s="69">
        <v>0</v>
      </c>
      <c r="J12817" s="69">
        <v>0</v>
      </c>
      <c r="K12817" s="91"/>
      <c r="L12817" s="91"/>
    </row>
    <row r="12818" spans="2:12" x14ac:dyDescent="0.25">
      <c r="B12818" s="67" t="s">
        <v>504</v>
      </c>
      <c r="C12818" s="67" t="s">
        <v>505</v>
      </c>
      <c r="D12818" s="68" t="s">
        <v>379</v>
      </c>
      <c r="E12818" s="67" t="s">
        <v>380</v>
      </c>
      <c r="F12818" s="68" t="s">
        <v>532</v>
      </c>
      <c r="G12818" s="67" t="s">
        <v>533</v>
      </c>
      <c r="H12818" s="68" t="s">
        <v>362</v>
      </c>
      <c r="I12818" s="69">
        <v>0</v>
      </c>
      <c r="J12818" s="69">
        <v>-18</v>
      </c>
      <c r="K12818" s="91"/>
      <c r="L12818" s="91"/>
    </row>
    <row r="12819" spans="2:12" x14ac:dyDescent="0.25">
      <c r="B12819" s="67" t="s">
        <v>504</v>
      </c>
      <c r="C12819" s="67" t="s">
        <v>505</v>
      </c>
      <c r="D12819" s="68" t="s">
        <v>379</v>
      </c>
      <c r="E12819" s="67" t="s">
        <v>380</v>
      </c>
      <c r="F12819" s="68" t="s">
        <v>532</v>
      </c>
      <c r="G12819" s="67" t="s">
        <v>533</v>
      </c>
      <c r="H12819" s="68" t="s">
        <v>363</v>
      </c>
      <c r="I12819" s="69">
        <v>0</v>
      </c>
      <c r="J12819" s="69">
        <v>0</v>
      </c>
      <c r="K12819" s="91"/>
      <c r="L12819" s="91"/>
    </row>
    <row r="12820" spans="2:12" x14ac:dyDescent="0.25">
      <c r="B12820" s="67" t="s">
        <v>504</v>
      </c>
      <c r="C12820" s="67" t="s">
        <v>505</v>
      </c>
      <c r="D12820" s="68" t="s">
        <v>379</v>
      </c>
      <c r="E12820" s="67" t="s">
        <v>380</v>
      </c>
      <c r="F12820" s="68" t="s">
        <v>532</v>
      </c>
      <c r="G12820" s="67" t="s">
        <v>533</v>
      </c>
      <c r="H12820" s="68" t="s">
        <v>364</v>
      </c>
      <c r="I12820" s="69">
        <v>0</v>
      </c>
      <c r="J12820" s="69">
        <v>0</v>
      </c>
      <c r="K12820" s="91"/>
      <c r="L12820" s="91"/>
    </row>
    <row r="12821" spans="2:12" x14ac:dyDescent="0.25">
      <c r="B12821" s="67" t="s">
        <v>504</v>
      </c>
      <c r="C12821" s="67" t="s">
        <v>505</v>
      </c>
      <c r="D12821" s="68" t="s">
        <v>379</v>
      </c>
      <c r="E12821" s="67" t="s">
        <v>380</v>
      </c>
      <c r="F12821" s="68" t="s">
        <v>532</v>
      </c>
      <c r="G12821" s="67" t="s">
        <v>533</v>
      </c>
      <c r="H12821" s="68" t="s">
        <v>363</v>
      </c>
      <c r="I12821" s="69">
        <v>0</v>
      </c>
      <c r="J12821" s="69">
        <v>0</v>
      </c>
      <c r="K12821" s="91"/>
      <c r="L12821" s="91"/>
    </row>
    <row r="12822" spans="2:12" x14ac:dyDescent="0.25">
      <c r="B12822" s="67" t="s">
        <v>504</v>
      </c>
      <c r="C12822" s="67" t="s">
        <v>505</v>
      </c>
      <c r="D12822" s="68" t="s">
        <v>379</v>
      </c>
      <c r="E12822" s="67" t="s">
        <v>380</v>
      </c>
      <c r="F12822" s="68" t="s">
        <v>532</v>
      </c>
      <c r="G12822" s="67" t="s">
        <v>533</v>
      </c>
      <c r="H12822" s="68" t="s">
        <v>362</v>
      </c>
      <c r="I12822" s="69">
        <v>0</v>
      </c>
      <c r="J12822" s="69">
        <v>0</v>
      </c>
      <c r="K12822" s="91"/>
      <c r="L12822" s="91"/>
    </row>
    <row r="12823" spans="2:12" x14ac:dyDescent="0.25">
      <c r="B12823" s="67" t="s">
        <v>504</v>
      </c>
      <c r="C12823" s="67" t="s">
        <v>505</v>
      </c>
      <c r="D12823" s="68" t="s">
        <v>379</v>
      </c>
      <c r="E12823" s="67" t="s">
        <v>380</v>
      </c>
      <c r="F12823" s="68" t="s">
        <v>532</v>
      </c>
      <c r="G12823" s="67" t="s">
        <v>533</v>
      </c>
      <c r="H12823" s="68" t="s">
        <v>362</v>
      </c>
      <c r="I12823" s="69">
        <v>57</v>
      </c>
      <c r="J12823" s="69">
        <v>63.6</v>
      </c>
      <c r="K12823" s="91"/>
      <c r="L12823" s="91"/>
    </row>
    <row r="12824" spans="2:12" x14ac:dyDescent="0.25">
      <c r="B12824" s="67" t="s">
        <v>504</v>
      </c>
      <c r="C12824" s="67" t="s">
        <v>505</v>
      </c>
      <c r="D12824" s="68" t="s">
        <v>379</v>
      </c>
      <c r="E12824" s="67" t="s">
        <v>380</v>
      </c>
      <c r="F12824" s="68" t="s">
        <v>532</v>
      </c>
      <c r="G12824" s="67" t="s">
        <v>533</v>
      </c>
      <c r="H12824" s="68" t="s">
        <v>363</v>
      </c>
      <c r="I12824" s="69">
        <v>84.12</v>
      </c>
      <c r="J12824" s="69">
        <v>103.8</v>
      </c>
      <c r="K12824" s="91"/>
      <c r="L12824" s="91"/>
    </row>
    <row r="12825" spans="2:12" x14ac:dyDescent="0.25">
      <c r="B12825" s="67" t="s">
        <v>504</v>
      </c>
      <c r="C12825" s="67" t="s">
        <v>505</v>
      </c>
      <c r="D12825" s="68" t="s">
        <v>379</v>
      </c>
      <c r="E12825" s="67" t="s">
        <v>380</v>
      </c>
      <c r="F12825" s="68" t="s">
        <v>532</v>
      </c>
      <c r="G12825" s="67" t="s">
        <v>533</v>
      </c>
      <c r="H12825" s="68" t="s">
        <v>364</v>
      </c>
      <c r="I12825" s="69">
        <v>19.2</v>
      </c>
      <c r="J12825" s="69">
        <v>25.08</v>
      </c>
      <c r="K12825" s="91"/>
      <c r="L12825" s="91"/>
    </row>
    <row r="12826" spans="2:12" x14ac:dyDescent="0.25">
      <c r="B12826" s="67" t="s">
        <v>504</v>
      </c>
      <c r="C12826" s="67" t="s">
        <v>505</v>
      </c>
      <c r="D12826" s="68" t="s">
        <v>379</v>
      </c>
      <c r="E12826" s="67" t="s">
        <v>380</v>
      </c>
      <c r="F12826" s="68" t="s">
        <v>532</v>
      </c>
      <c r="G12826" s="67" t="s">
        <v>533</v>
      </c>
      <c r="H12826" s="68" t="s">
        <v>362</v>
      </c>
      <c r="I12826" s="69">
        <v>0</v>
      </c>
      <c r="J12826" s="69">
        <v>0</v>
      </c>
      <c r="K12826" s="91"/>
      <c r="L12826" s="91"/>
    </row>
    <row r="12827" spans="2:12" x14ac:dyDescent="0.25">
      <c r="B12827" s="67" t="s">
        <v>504</v>
      </c>
      <c r="C12827" s="67" t="s">
        <v>505</v>
      </c>
      <c r="D12827" s="68" t="s">
        <v>379</v>
      </c>
      <c r="E12827" s="67" t="s">
        <v>380</v>
      </c>
      <c r="F12827" s="68" t="s">
        <v>532</v>
      </c>
      <c r="G12827" s="67" t="s">
        <v>533</v>
      </c>
      <c r="H12827" s="68" t="s">
        <v>363</v>
      </c>
      <c r="I12827" s="69">
        <v>0</v>
      </c>
      <c r="J12827" s="69">
        <v>0</v>
      </c>
      <c r="K12827" s="91"/>
      <c r="L12827" s="91"/>
    </row>
    <row r="12828" spans="2:12" x14ac:dyDescent="0.25">
      <c r="B12828" s="67" t="s">
        <v>504</v>
      </c>
      <c r="C12828" s="67" t="s">
        <v>505</v>
      </c>
      <c r="D12828" s="68" t="s">
        <v>379</v>
      </c>
      <c r="E12828" s="67" t="s">
        <v>380</v>
      </c>
      <c r="F12828" s="68" t="s">
        <v>532</v>
      </c>
      <c r="G12828" s="67" t="s">
        <v>533</v>
      </c>
      <c r="H12828" s="68" t="s">
        <v>362</v>
      </c>
      <c r="I12828" s="69">
        <v>0</v>
      </c>
      <c r="J12828" s="69">
        <v>0</v>
      </c>
      <c r="K12828" s="91"/>
      <c r="L12828" s="91"/>
    </row>
    <row r="12829" spans="2:12" x14ac:dyDescent="0.25">
      <c r="B12829" s="67" t="s">
        <v>504</v>
      </c>
      <c r="C12829" s="67" t="s">
        <v>505</v>
      </c>
      <c r="D12829" s="68" t="s">
        <v>379</v>
      </c>
      <c r="E12829" s="67" t="s">
        <v>380</v>
      </c>
      <c r="F12829" s="68" t="s">
        <v>532</v>
      </c>
      <c r="G12829" s="67" t="s">
        <v>533</v>
      </c>
      <c r="H12829" s="68" t="s">
        <v>363</v>
      </c>
      <c r="I12829" s="69">
        <v>0</v>
      </c>
      <c r="J12829" s="69">
        <v>14</v>
      </c>
      <c r="K12829" s="91"/>
      <c r="L12829" s="91"/>
    </row>
    <row r="12830" spans="2:12" x14ac:dyDescent="0.25">
      <c r="B12830" s="67" t="s">
        <v>504</v>
      </c>
      <c r="C12830" s="67" t="s">
        <v>505</v>
      </c>
      <c r="D12830" s="68" t="s">
        <v>379</v>
      </c>
      <c r="E12830" s="67" t="s">
        <v>380</v>
      </c>
      <c r="F12830" s="68" t="s">
        <v>532</v>
      </c>
      <c r="G12830" s="67" t="s">
        <v>533</v>
      </c>
      <c r="H12830" s="68" t="s">
        <v>362</v>
      </c>
      <c r="I12830" s="69">
        <v>170</v>
      </c>
      <c r="J12830" s="69">
        <v>208</v>
      </c>
      <c r="K12830" s="91"/>
      <c r="L12830" s="91"/>
    </row>
    <row r="12831" spans="2:12" x14ac:dyDescent="0.25">
      <c r="B12831" s="67" t="s">
        <v>504</v>
      </c>
      <c r="C12831" s="67" t="s">
        <v>505</v>
      </c>
      <c r="D12831" s="68" t="s">
        <v>379</v>
      </c>
      <c r="E12831" s="67" t="s">
        <v>380</v>
      </c>
      <c r="F12831" s="68" t="s">
        <v>532</v>
      </c>
      <c r="G12831" s="67" t="s">
        <v>533</v>
      </c>
      <c r="H12831" s="68" t="s">
        <v>363</v>
      </c>
      <c r="I12831" s="69">
        <v>532</v>
      </c>
      <c r="J12831" s="69">
        <v>376</v>
      </c>
      <c r="K12831" s="91"/>
      <c r="L12831" s="91"/>
    </row>
    <row r="12832" spans="2:12" x14ac:dyDescent="0.25">
      <c r="B12832" s="67" t="s">
        <v>504</v>
      </c>
      <c r="C12832" s="67" t="s">
        <v>505</v>
      </c>
      <c r="D12832" s="68" t="s">
        <v>379</v>
      </c>
      <c r="E12832" s="67" t="s">
        <v>380</v>
      </c>
      <c r="F12832" s="68" t="s">
        <v>532</v>
      </c>
      <c r="G12832" s="67" t="s">
        <v>533</v>
      </c>
      <c r="H12832" s="68" t="s">
        <v>364</v>
      </c>
      <c r="I12832" s="69">
        <v>84</v>
      </c>
      <c r="J12832" s="69">
        <v>91</v>
      </c>
      <c r="K12832" s="91"/>
      <c r="L12832" s="91"/>
    </row>
    <row r="12833" spans="2:12" x14ac:dyDescent="0.25">
      <c r="B12833" s="67" t="s">
        <v>504</v>
      </c>
      <c r="C12833" s="67" t="s">
        <v>505</v>
      </c>
      <c r="D12833" s="68" t="s">
        <v>379</v>
      </c>
      <c r="E12833" s="67" t="s">
        <v>380</v>
      </c>
      <c r="F12833" s="68" t="s">
        <v>532</v>
      </c>
      <c r="G12833" s="67" t="s">
        <v>533</v>
      </c>
      <c r="H12833" s="68" t="s">
        <v>362</v>
      </c>
      <c r="I12833" s="69">
        <v>3</v>
      </c>
      <c r="J12833" s="69">
        <v>7</v>
      </c>
      <c r="K12833" s="91"/>
      <c r="L12833" s="91"/>
    </row>
    <row r="12834" spans="2:12" x14ac:dyDescent="0.25">
      <c r="B12834" s="67" t="s">
        <v>504</v>
      </c>
      <c r="C12834" s="67" t="s">
        <v>505</v>
      </c>
      <c r="D12834" s="68" t="s">
        <v>379</v>
      </c>
      <c r="E12834" s="67" t="s">
        <v>380</v>
      </c>
      <c r="F12834" s="68" t="s">
        <v>532</v>
      </c>
      <c r="G12834" s="67" t="s">
        <v>533</v>
      </c>
      <c r="H12834" s="68" t="s">
        <v>363</v>
      </c>
      <c r="I12834" s="69">
        <v>76</v>
      </c>
      <c r="J12834" s="69">
        <v>152</v>
      </c>
      <c r="K12834" s="91"/>
      <c r="L12834" s="91"/>
    </row>
    <row r="12835" spans="2:12" x14ac:dyDescent="0.25">
      <c r="B12835" s="67" t="s">
        <v>504</v>
      </c>
      <c r="C12835" s="67" t="s">
        <v>505</v>
      </c>
      <c r="D12835" s="68" t="s">
        <v>379</v>
      </c>
      <c r="E12835" s="67" t="s">
        <v>380</v>
      </c>
      <c r="F12835" s="68" t="s">
        <v>532</v>
      </c>
      <c r="G12835" s="67" t="s">
        <v>533</v>
      </c>
      <c r="H12835" s="68" t="s">
        <v>362</v>
      </c>
      <c r="I12835" s="69">
        <v>26</v>
      </c>
      <c r="J12835" s="69">
        <v>52</v>
      </c>
      <c r="K12835" s="91"/>
      <c r="L12835" s="91"/>
    </row>
    <row r="12836" spans="2:12" x14ac:dyDescent="0.25">
      <c r="B12836" s="67" t="s">
        <v>504</v>
      </c>
      <c r="C12836" s="67" t="s">
        <v>505</v>
      </c>
      <c r="D12836" s="68" t="s">
        <v>379</v>
      </c>
      <c r="E12836" s="67" t="s">
        <v>380</v>
      </c>
      <c r="F12836" s="68" t="s">
        <v>532</v>
      </c>
      <c r="G12836" s="67" t="s">
        <v>533</v>
      </c>
      <c r="H12836" s="68" t="s">
        <v>363</v>
      </c>
      <c r="I12836" s="69">
        <v>236</v>
      </c>
      <c r="J12836" s="69">
        <v>236</v>
      </c>
      <c r="K12836" s="91"/>
      <c r="L12836" s="91"/>
    </row>
    <row r="12837" spans="2:12" x14ac:dyDescent="0.25">
      <c r="B12837" s="67" t="s">
        <v>504</v>
      </c>
      <c r="C12837" s="67" t="s">
        <v>505</v>
      </c>
      <c r="D12837" s="68" t="s">
        <v>379</v>
      </c>
      <c r="E12837" s="67" t="s">
        <v>380</v>
      </c>
      <c r="F12837" s="68" t="s">
        <v>532</v>
      </c>
      <c r="G12837" s="67" t="s">
        <v>533</v>
      </c>
      <c r="H12837" s="68" t="s">
        <v>364</v>
      </c>
      <c r="I12837" s="69">
        <v>33</v>
      </c>
      <c r="J12837" s="69">
        <v>57</v>
      </c>
      <c r="K12837" s="91"/>
      <c r="L12837" s="91"/>
    </row>
    <row r="12838" spans="2:12" x14ac:dyDescent="0.25">
      <c r="B12838" s="67" t="s">
        <v>504</v>
      </c>
      <c r="C12838" s="67" t="s">
        <v>505</v>
      </c>
      <c r="D12838" s="68" t="s">
        <v>379</v>
      </c>
      <c r="E12838" s="67" t="s">
        <v>380</v>
      </c>
      <c r="F12838" s="68" t="s">
        <v>532</v>
      </c>
      <c r="G12838" s="67" t="s">
        <v>533</v>
      </c>
      <c r="H12838" s="68" t="s">
        <v>363</v>
      </c>
      <c r="I12838" s="69">
        <v>0</v>
      </c>
      <c r="J12838" s="69">
        <v>0</v>
      </c>
      <c r="K12838" s="91"/>
      <c r="L12838" s="91"/>
    </row>
    <row r="12839" spans="2:12" x14ac:dyDescent="0.25">
      <c r="B12839" s="67" t="s">
        <v>504</v>
      </c>
      <c r="C12839" s="67" t="s">
        <v>505</v>
      </c>
      <c r="D12839" s="68" t="s">
        <v>379</v>
      </c>
      <c r="E12839" s="67" t="s">
        <v>380</v>
      </c>
      <c r="F12839" s="68" t="s">
        <v>532</v>
      </c>
      <c r="G12839" s="67" t="s">
        <v>533</v>
      </c>
      <c r="H12839" s="68" t="s">
        <v>364</v>
      </c>
      <c r="I12839" s="69">
        <v>0</v>
      </c>
      <c r="J12839" s="69">
        <v>0</v>
      </c>
      <c r="K12839" s="91"/>
      <c r="L12839" s="91"/>
    </row>
    <row r="12840" spans="2:12" x14ac:dyDescent="0.25">
      <c r="B12840" s="67" t="s">
        <v>504</v>
      </c>
      <c r="C12840" s="67" t="s">
        <v>505</v>
      </c>
      <c r="D12840" s="68" t="s">
        <v>379</v>
      </c>
      <c r="E12840" s="67" t="s">
        <v>380</v>
      </c>
      <c r="F12840" s="68" t="s">
        <v>532</v>
      </c>
      <c r="G12840" s="67" t="s">
        <v>533</v>
      </c>
      <c r="H12840" s="68" t="s">
        <v>362</v>
      </c>
      <c r="I12840" s="69">
        <v>55</v>
      </c>
      <c r="J12840" s="69">
        <v>91</v>
      </c>
      <c r="K12840" s="91"/>
      <c r="L12840" s="91"/>
    </row>
    <row r="12841" spans="2:12" x14ac:dyDescent="0.25">
      <c r="B12841" s="67" t="s">
        <v>504</v>
      </c>
      <c r="C12841" s="67" t="s">
        <v>505</v>
      </c>
      <c r="D12841" s="68" t="s">
        <v>379</v>
      </c>
      <c r="E12841" s="67" t="s">
        <v>380</v>
      </c>
      <c r="F12841" s="68" t="s">
        <v>532</v>
      </c>
      <c r="G12841" s="67" t="s">
        <v>533</v>
      </c>
      <c r="H12841" s="68" t="s">
        <v>363</v>
      </c>
      <c r="I12841" s="69">
        <v>56</v>
      </c>
      <c r="J12841" s="69">
        <v>58</v>
      </c>
      <c r="K12841" s="91"/>
      <c r="L12841" s="91"/>
    </row>
    <row r="12842" spans="2:12" x14ac:dyDescent="0.25">
      <c r="B12842" s="67" t="s">
        <v>504</v>
      </c>
      <c r="C12842" s="67" t="s">
        <v>505</v>
      </c>
      <c r="D12842" s="68" t="s">
        <v>379</v>
      </c>
      <c r="E12842" s="67" t="s">
        <v>380</v>
      </c>
      <c r="F12842" s="68" t="s">
        <v>532</v>
      </c>
      <c r="G12842" s="67" t="s">
        <v>533</v>
      </c>
      <c r="H12842" s="68" t="s">
        <v>364</v>
      </c>
      <c r="I12842" s="69">
        <v>70</v>
      </c>
      <c r="J12842" s="69">
        <v>5</v>
      </c>
      <c r="K12842" s="91"/>
      <c r="L12842" s="91"/>
    </row>
    <row r="12843" spans="2:12" x14ac:dyDescent="0.25">
      <c r="B12843" s="67" t="s">
        <v>504</v>
      </c>
      <c r="C12843" s="67" t="s">
        <v>505</v>
      </c>
      <c r="D12843" s="68" t="s">
        <v>379</v>
      </c>
      <c r="E12843" s="67" t="s">
        <v>380</v>
      </c>
      <c r="F12843" s="68" t="s">
        <v>532</v>
      </c>
      <c r="G12843" s="67" t="s">
        <v>533</v>
      </c>
      <c r="H12843" s="68" t="s">
        <v>362</v>
      </c>
      <c r="I12843" s="69">
        <v>29</v>
      </c>
      <c r="J12843" s="69">
        <v>62</v>
      </c>
      <c r="K12843" s="91"/>
      <c r="L12843" s="91"/>
    </row>
    <row r="12844" spans="2:12" x14ac:dyDescent="0.25">
      <c r="B12844" s="67" t="s">
        <v>504</v>
      </c>
      <c r="C12844" s="67" t="s">
        <v>505</v>
      </c>
      <c r="D12844" s="68" t="s">
        <v>379</v>
      </c>
      <c r="E12844" s="67" t="s">
        <v>380</v>
      </c>
      <c r="F12844" s="68" t="s">
        <v>532</v>
      </c>
      <c r="G12844" s="67" t="s">
        <v>533</v>
      </c>
      <c r="H12844" s="68" t="s">
        <v>363</v>
      </c>
      <c r="I12844" s="69">
        <v>14</v>
      </c>
      <c r="J12844" s="69">
        <v>10</v>
      </c>
      <c r="K12844" s="91"/>
      <c r="L12844" s="91"/>
    </row>
    <row r="12845" spans="2:12" x14ac:dyDescent="0.25">
      <c r="B12845" s="67" t="s">
        <v>504</v>
      </c>
      <c r="C12845" s="67" t="s">
        <v>505</v>
      </c>
      <c r="D12845" s="68" t="s">
        <v>379</v>
      </c>
      <c r="E12845" s="67" t="s">
        <v>380</v>
      </c>
      <c r="F12845" s="68" t="s">
        <v>532</v>
      </c>
      <c r="G12845" s="67" t="s">
        <v>533</v>
      </c>
      <c r="H12845" s="68" t="s">
        <v>364</v>
      </c>
      <c r="I12845" s="69">
        <v>26</v>
      </c>
      <c r="J12845" s="69">
        <v>51</v>
      </c>
      <c r="K12845" s="91"/>
      <c r="L12845" s="91"/>
    </row>
    <row r="12846" spans="2:12" x14ac:dyDescent="0.25">
      <c r="B12846" s="67" t="s">
        <v>504</v>
      </c>
      <c r="C12846" s="67" t="s">
        <v>505</v>
      </c>
      <c r="D12846" s="68" t="s">
        <v>379</v>
      </c>
      <c r="E12846" s="67" t="s">
        <v>380</v>
      </c>
      <c r="F12846" s="68" t="s">
        <v>532</v>
      </c>
      <c r="G12846" s="67" t="s">
        <v>533</v>
      </c>
      <c r="H12846" s="68" t="s">
        <v>362</v>
      </c>
      <c r="I12846" s="69">
        <v>0</v>
      </c>
      <c r="J12846" s="69">
        <v>0</v>
      </c>
      <c r="K12846" s="91"/>
      <c r="L12846" s="91"/>
    </row>
    <row r="12847" spans="2:12" x14ac:dyDescent="0.25">
      <c r="B12847" s="67" t="s">
        <v>504</v>
      </c>
      <c r="C12847" s="67" t="s">
        <v>505</v>
      </c>
      <c r="D12847" s="68" t="s">
        <v>379</v>
      </c>
      <c r="E12847" s="67" t="s">
        <v>380</v>
      </c>
      <c r="F12847" s="68" t="s">
        <v>532</v>
      </c>
      <c r="G12847" s="67" t="s">
        <v>533</v>
      </c>
      <c r="H12847" s="68" t="s">
        <v>363</v>
      </c>
      <c r="I12847" s="69">
        <v>25</v>
      </c>
      <c r="J12847" s="69">
        <v>43</v>
      </c>
      <c r="K12847" s="91"/>
      <c r="L12847" s="91"/>
    </row>
    <row r="12848" spans="2:12" x14ac:dyDescent="0.25">
      <c r="B12848" s="67" t="s">
        <v>504</v>
      </c>
      <c r="C12848" s="67" t="s">
        <v>505</v>
      </c>
      <c r="D12848" s="68" t="s">
        <v>379</v>
      </c>
      <c r="E12848" s="67" t="s">
        <v>380</v>
      </c>
      <c r="F12848" s="68" t="s">
        <v>532</v>
      </c>
      <c r="G12848" s="67" t="s">
        <v>533</v>
      </c>
      <c r="H12848" s="68" t="s">
        <v>364</v>
      </c>
      <c r="I12848" s="69">
        <v>7</v>
      </c>
      <c r="J12848" s="69">
        <v>0</v>
      </c>
      <c r="K12848" s="91"/>
      <c r="L12848" s="91"/>
    </row>
    <row r="12849" spans="2:12" x14ac:dyDescent="0.25">
      <c r="B12849" s="67" t="s">
        <v>504</v>
      </c>
      <c r="C12849" s="67" t="s">
        <v>505</v>
      </c>
      <c r="D12849" s="68" t="s">
        <v>379</v>
      </c>
      <c r="E12849" s="67" t="s">
        <v>380</v>
      </c>
      <c r="F12849" s="68" t="s">
        <v>532</v>
      </c>
      <c r="G12849" s="67" t="s">
        <v>533</v>
      </c>
      <c r="H12849" s="68" t="s">
        <v>363</v>
      </c>
      <c r="I12849" s="69">
        <v>15</v>
      </c>
      <c r="J12849" s="69">
        <v>16</v>
      </c>
      <c r="K12849" s="91"/>
      <c r="L12849" s="91"/>
    </row>
    <row r="12850" spans="2:12" x14ac:dyDescent="0.25">
      <c r="B12850" s="67" t="s">
        <v>504</v>
      </c>
      <c r="C12850" s="67" t="s">
        <v>505</v>
      </c>
      <c r="D12850" s="68" t="s">
        <v>379</v>
      </c>
      <c r="E12850" s="67" t="s">
        <v>380</v>
      </c>
      <c r="F12850" s="68" t="s">
        <v>532</v>
      </c>
      <c r="G12850" s="67" t="s">
        <v>533</v>
      </c>
      <c r="H12850" s="68" t="s">
        <v>364</v>
      </c>
      <c r="I12850" s="69">
        <v>0</v>
      </c>
      <c r="J12850" s="69">
        <v>2</v>
      </c>
      <c r="K12850" s="91"/>
      <c r="L12850" s="91"/>
    </row>
    <row r="12851" spans="2:12" x14ac:dyDescent="0.25">
      <c r="B12851" s="67" t="s">
        <v>504</v>
      </c>
      <c r="C12851" s="67" t="s">
        <v>505</v>
      </c>
      <c r="D12851" s="68" t="s">
        <v>379</v>
      </c>
      <c r="E12851" s="67" t="s">
        <v>380</v>
      </c>
      <c r="F12851" s="68" t="s">
        <v>532</v>
      </c>
      <c r="G12851" s="67" t="s">
        <v>533</v>
      </c>
      <c r="H12851" s="68" t="s">
        <v>362</v>
      </c>
      <c r="I12851" s="69">
        <v>0</v>
      </c>
      <c r="J12851" s="69">
        <v>0</v>
      </c>
      <c r="K12851" s="91"/>
      <c r="L12851" s="91"/>
    </row>
    <row r="12852" spans="2:12" x14ac:dyDescent="0.25">
      <c r="B12852" s="67" t="s">
        <v>504</v>
      </c>
      <c r="C12852" s="67" t="s">
        <v>505</v>
      </c>
      <c r="D12852" s="68" t="s">
        <v>379</v>
      </c>
      <c r="E12852" s="67" t="s">
        <v>380</v>
      </c>
      <c r="F12852" s="68" t="s">
        <v>532</v>
      </c>
      <c r="G12852" s="67" t="s">
        <v>533</v>
      </c>
      <c r="H12852" s="68" t="s">
        <v>363</v>
      </c>
      <c r="I12852" s="69">
        <v>0.3296</v>
      </c>
      <c r="J12852" s="69">
        <v>8.2400000000000001E-2</v>
      </c>
      <c r="K12852" s="91"/>
      <c r="L12852" s="91"/>
    </row>
    <row r="12853" spans="2:12" x14ac:dyDescent="0.25">
      <c r="B12853" s="67" t="s">
        <v>504</v>
      </c>
      <c r="C12853" s="67" t="s">
        <v>505</v>
      </c>
      <c r="D12853" s="68" t="s">
        <v>379</v>
      </c>
      <c r="E12853" s="67" t="s">
        <v>380</v>
      </c>
      <c r="F12853" s="68" t="s">
        <v>532</v>
      </c>
      <c r="G12853" s="67" t="s">
        <v>533</v>
      </c>
      <c r="H12853" s="68" t="s">
        <v>364</v>
      </c>
      <c r="I12853" s="69">
        <v>0</v>
      </c>
      <c r="J12853" s="69">
        <v>0</v>
      </c>
      <c r="K12853" s="91"/>
      <c r="L12853" s="91"/>
    </row>
    <row r="12854" spans="2:12" x14ac:dyDescent="0.25">
      <c r="B12854" s="67" t="s">
        <v>504</v>
      </c>
      <c r="C12854" s="67" t="s">
        <v>505</v>
      </c>
      <c r="D12854" s="68" t="s">
        <v>379</v>
      </c>
      <c r="E12854" s="67" t="s">
        <v>380</v>
      </c>
      <c r="F12854" s="68" t="s">
        <v>532</v>
      </c>
      <c r="G12854" s="67" t="s">
        <v>533</v>
      </c>
      <c r="H12854" s="68" t="s">
        <v>363</v>
      </c>
      <c r="I12854" s="69">
        <v>0</v>
      </c>
      <c r="J12854" s="69">
        <v>0</v>
      </c>
      <c r="K12854" s="91"/>
      <c r="L12854" s="91"/>
    </row>
    <row r="12855" spans="2:12" x14ac:dyDescent="0.25">
      <c r="B12855" s="67" t="s">
        <v>504</v>
      </c>
      <c r="C12855" s="67" t="s">
        <v>505</v>
      </c>
      <c r="D12855" s="68" t="s">
        <v>379</v>
      </c>
      <c r="E12855" s="67" t="s">
        <v>380</v>
      </c>
      <c r="F12855" s="68" t="s">
        <v>532</v>
      </c>
      <c r="G12855" s="67" t="s">
        <v>533</v>
      </c>
      <c r="H12855" s="68" t="s">
        <v>364</v>
      </c>
      <c r="I12855" s="69">
        <v>0</v>
      </c>
      <c r="J12855" s="69">
        <v>1</v>
      </c>
      <c r="K12855" s="91"/>
      <c r="L12855" s="91"/>
    </row>
    <row r="12856" spans="2:12" x14ac:dyDescent="0.25">
      <c r="B12856" s="67" t="s">
        <v>504</v>
      </c>
      <c r="C12856" s="67" t="s">
        <v>505</v>
      </c>
      <c r="D12856" s="68" t="s">
        <v>379</v>
      </c>
      <c r="E12856" s="67" t="s">
        <v>380</v>
      </c>
      <c r="F12856" s="68" t="s">
        <v>532</v>
      </c>
      <c r="G12856" s="67" t="s">
        <v>533</v>
      </c>
      <c r="H12856" s="68" t="s">
        <v>363</v>
      </c>
      <c r="I12856" s="69">
        <v>0</v>
      </c>
      <c r="J12856" s="69">
        <v>5</v>
      </c>
      <c r="K12856" s="91"/>
      <c r="L12856" s="91"/>
    </row>
    <row r="12857" spans="2:12" x14ac:dyDescent="0.25">
      <c r="B12857" s="67" t="s">
        <v>504</v>
      </c>
      <c r="C12857" s="67" t="s">
        <v>505</v>
      </c>
      <c r="D12857" s="68" t="s">
        <v>379</v>
      </c>
      <c r="E12857" s="67" t="s">
        <v>380</v>
      </c>
      <c r="F12857" s="68" t="s">
        <v>532</v>
      </c>
      <c r="G12857" s="67" t="s">
        <v>533</v>
      </c>
      <c r="H12857" s="68" t="s">
        <v>364</v>
      </c>
      <c r="I12857" s="69">
        <v>0</v>
      </c>
      <c r="J12857" s="69">
        <v>0</v>
      </c>
      <c r="K12857" s="91"/>
      <c r="L12857" s="91"/>
    </row>
    <row r="12858" spans="2:12" x14ac:dyDescent="0.25">
      <c r="B12858" s="67" t="s">
        <v>504</v>
      </c>
      <c r="C12858" s="67" t="s">
        <v>505</v>
      </c>
      <c r="D12858" s="68" t="s">
        <v>379</v>
      </c>
      <c r="E12858" s="67" t="s">
        <v>380</v>
      </c>
      <c r="F12858" s="68" t="s">
        <v>532</v>
      </c>
      <c r="G12858" s="67" t="s">
        <v>533</v>
      </c>
      <c r="H12858" s="68" t="s">
        <v>362</v>
      </c>
      <c r="I12858" s="69">
        <v>0</v>
      </c>
      <c r="J12858" s="69">
        <v>0</v>
      </c>
      <c r="K12858" s="91"/>
      <c r="L12858" s="91"/>
    </row>
    <row r="12859" spans="2:12" x14ac:dyDescent="0.25">
      <c r="B12859" s="67" t="s">
        <v>504</v>
      </c>
      <c r="C12859" s="67" t="s">
        <v>505</v>
      </c>
      <c r="D12859" s="68" t="s">
        <v>379</v>
      </c>
      <c r="E12859" s="67" t="s">
        <v>380</v>
      </c>
      <c r="F12859" s="68" t="s">
        <v>532</v>
      </c>
      <c r="G12859" s="67" t="s">
        <v>533</v>
      </c>
      <c r="H12859" s="68" t="s">
        <v>362</v>
      </c>
      <c r="I12859" s="69">
        <v>59</v>
      </c>
      <c r="J12859" s="69">
        <v>63</v>
      </c>
      <c r="K12859" s="91"/>
      <c r="L12859" s="91"/>
    </row>
    <row r="12860" spans="2:12" x14ac:dyDescent="0.25">
      <c r="B12860" s="67" t="s">
        <v>504</v>
      </c>
      <c r="C12860" s="67" t="s">
        <v>505</v>
      </c>
      <c r="D12860" s="68" t="s">
        <v>379</v>
      </c>
      <c r="E12860" s="67" t="s">
        <v>380</v>
      </c>
      <c r="F12860" s="68" t="s">
        <v>532</v>
      </c>
      <c r="G12860" s="67" t="s">
        <v>533</v>
      </c>
      <c r="H12860" s="68" t="s">
        <v>363</v>
      </c>
      <c r="I12860" s="69">
        <v>26</v>
      </c>
      <c r="J12860" s="69">
        <v>15</v>
      </c>
      <c r="K12860" s="91"/>
      <c r="L12860" s="91"/>
    </row>
    <row r="12861" spans="2:12" x14ac:dyDescent="0.25">
      <c r="B12861" s="67" t="s">
        <v>504</v>
      </c>
      <c r="C12861" s="67" t="s">
        <v>505</v>
      </c>
      <c r="D12861" s="68" t="s">
        <v>379</v>
      </c>
      <c r="E12861" s="67" t="s">
        <v>380</v>
      </c>
      <c r="F12861" s="68" t="s">
        <v>532</v>
      </c>
      <c r="G12861" s="67" t="s">
        <v>533</v>
      </c>
      <c r="H12861" s="68" t="s">
        <v>364</v>
      </c>
      <c r="I12861" s="69">
        <v>8</v>
      </c>
      <c r="J12861" s="69">
        <v>45</v>
      </c>
      <c r="K12861" s="91"/>
      <c r="L12861" s="91"/>
    </row>
    <row r="12862" spans="2:12" x14ac:dyDescent="0.25">
      <c r="B12862" s="67" t="s">
        <v>504</v>
      </c>
      <c r="C12862" s="67" t="s">
        <v>505</v>
      </c>
      <c r="D12862" s="68" t="s">
        <v>379</v>
      </c>
      <c r="E12862" s="67" t="s">
        <v>380</v>
      </c>
      <c r="F12862" s="68" t="s">
        <v>532</v>
      </c>
      <c r="G12862" s="67" t="s">
        <v>533</v>
      </c>
      <c r="H12862" s="68" t="s">
        <v>363</v>
      </c>
      <c r="I12862" s="69">
        <v>0</v>
      </c>
      <c r="J12862" s="69">
        <v>1</v>
      </c>
      <c r="K12862" s="91"/>
      <c r="L12862" s="91"/>
    </row>
    <row r="12863" spans="2:12" x14ac:dyDescent="0.25">
      <c r="B12863" s="67" t="s">
        <v>504</v>
      </c>
      <c r="C12863" s="67" t="s">
        <v>505</v>
      </c>
      <c r="D12863" s="68" t="s">
        <v>379</v>
      </c>
      <c r="E12863" s="67" t="s">
        <v>380</v>
      </c>
      <c r="F12863" s="68" t="s">
        <v>532</v>
      </c>
      <c r="G12863" s="67" t="s">
        <v>533</v>
      </c>
      <c r="H12863" s="68" t="s">
        <v>364</v>
      </c>
      <c r="I12863" s="69">
        <v>0</v>
      </c>
      <c r="J12863" s="69">
        <v>0</v>
      </c>
      <c r="K12863" s="91"/>
      <c r="L12863" s="91"/>
    </row>
    <row r="12864" spans="2:12" x14ac:dyDescent="0.25">
      <c r="B12864" s="67" t="s">
        <v>504</v>
      </c>
      <c r="C12864" s="67" t="s">
        <v>505</v>
      </c>
      <c r="D12864" s="68" t="s">
        <v>379</v>
      </c>
      <c r="E12864" s="67" t="s">
        <v>380</v>
      </c>
      <c r="F12864" s="68" t="s">
        <v>532</v>
      </c>
      <c r="G12864" s="67" t="s">
        <v>533</v>
      </c>
      <c r="H12864" s="68" t="s">
        <v>363</v>
      </c>
      <c r="I12864" s="69">
        <v>0</v>
      </c>
      <c r="J12864" s="69">
        <v>4</v>
      </c>
      <c r="K12864" s="91"/>
      <c r="L12864" s="91"/>
    </row>
    <row r="12865" spans="2:12" x14ac:dyDescent="0.25">
      <c r="B12865" s="67" t="s">
        <v>504</v>
      </c>
      <c r="C12865" s="67" t="s">
        <v>505</v>
      </c>
      <c r="D12865" s="68" t="s">
        <v>379</v>
      </c>
      <c r="E12865" s="67" t="s">
        <v>380</v>
      </c>
      <c r="F12865" s="68" t="s">
        <v>532</v>
      </c>
      <c r="G12865" s="67" t="s">
        <v>533</v>
      </c>
      <c r="H12865" s="68" t="s">
        <v>363</v>
      </c>
      <c r="I12865" s="69">
        <v>0</v>
      </c>
      <c r="J12865" s="69">
        <v>1</v>
      </c>
      <c r="K12865" s="91"/>
      <c r="L12865" s="91"/>
    </row>
    <row r="12866" spans="2:12" x14ac:dyDescent="0.25">
      <c r="B12866" s="67" t="s">
        <v>504</v>
      </c>
      <c r="C12866" s="67" t="s">
        <v>505</v>
      </c>
      <c r="D12866" s="68" t="s">
        <v>379</v>
      </c>
      <c r="E12866" s="67" t="s">
        <v>380</v>
      </c>
      <c r="F12866" s="68" t="s">
        <v>532</v>
      </c>
      <c r="G12866" s="67" t="s">
        <v>533</v>
      </c>
      <c r="H12866" s="68" t="s">
        <v>363</v>
      </c>
      <c r="I12866" s="69">
        <v>0</v>
      </c>
      <c r="J12866" s="69">
        <v>0</v>
      </c>
      <c r="K12866" s="91"/>
      <c r="L12866" s="91"/>
    </row>
    <row r="12867" spans="2:12" x14ac:dyDescent="0.25">
      <c r="B12867" s="67" t="s">
        <v>504</v>
      </c>
      <c r="C12867" s="67" t="s">
        <v>505</v>
      </c>
      <c r="D12867" s="68" t="s">
        <v>379</v>
      </c>
      <c r="E12867" s="67" t="s">
        <v>380</v>
      </c>
      <c r="F12867" s="68" t="s">
        <v>532</v>
      </c>
      <c r="G12867" s="67" t="s">
        <v>533</v>
      </c>
      <c r="H12867" s="68" t="s">
        <v>364</v>
      </c>
      <c r="I12867" s="69">
        <v>0</v>
      </c>
      <c r="J12867" s="69">
        <v>0</v>
      </c>
      <c r="K12867" s="91"/>
      <c r="L12867" s="91"/>
    </row>
    <row r="12868" spans="2:12" x14ac:dyDescent="0.25">
      <c r="B12868" s="67" t="s">
        <v>504</v>
      </c>
      <c r="C12868" s="67" t="s">
        <v>505</v>
      </c>
      <c r="D12868" s="68" t="s">
        <v>379</v>
      </c>
      <c r="E12868" s="67" t="s">
        <v>380</v>
      </c>
      <c r="F12868" s="68" t="s">
        <v>532</v>
      </c>
      <c r="G12868" s="67" t="s">
        <v>533</v>
      </c>
      <c r="H12868" s="68" t="s">
        <v>363</v>
      </c>
      <c r="I12868" s="69">
        <v>0</v>
      </c>
      <c r="J12868" s="69">
        <v>0</v>
      </c>
      <c r="K12868" s="91"/>
      <c r="L12868" s="91"/>
    </row>
    <row r="12869" spans="2:12" x14ac:dyDescent="0.25">
      <c r="B12869" s="67" t="s">
        <v>504</v>
      </c>
      <c r="C12869" s="67" t="s">
        <v>505</v>
      </c>
      <c r="D12869" s="68" t="s">
        <v>379</v>
      </c>
      <c r="E12869" s="67" t="s">
        <v>380</v>
      </c>
      <c r="F12869" s="68" t="s">
        <v>532</v>
      </c>
      <c r="G12869" s="67" t="s">
        <v>533</v>
      </c>
      <c r="H12869" s="68" t="s">
        <v>362</v>
      </c>
      <c r="I12869" s="69">
        <v>67</v>
      </c>
      <c r="J12869" s="69">
        <v>76</v>
      </c>
      <c r="K12869" s="91"/>
      <c r="L12869" s="91"/>
    </row>
    <row r="12870" spans="2:12" x14ac:dyDescent="0.25">
      <c r="B12870" s="67" t="s">
        <v>504</v>
      </c>
      <c r="C12870" s="67" t="s">
        <v>505</v>
      </c>
      <c r="D12870" s="68" t="s">
        <v>379</v>
      </c>
      <c r="E12870" s="67" t="s">
        <v>380</v>
      </c>
      <c r="F12870" s="68" t="s">
        <v>532</v>
      </c>
      <c r="G12870" s="67" t="s">
        <v>533</v>
      </c>
      <c r="H12870" s="68" t="s">
        <v>363</v>
      </c>
      <c r="I12870" s="69">
        <v>128</v>
      </c>
      <c r="J12870" s="69">
        <v>192</v>
      </c>
      <c r="K12870" s="91"/>
      <c r="L12870" s="91"/>
    </row>
    <row r="12871" spans="2:12" x14ac:dyDescent="0.25">
      <c r="B12871" s="67" t="s">
        <v>504</v>
      </c>
      <c r="C12871" s="67" t="s">
        <v>505</v>
      </c>
      <c r="D12871" s="68" t="s">
        <v>379</v>
      </c>
      <c r="E12871" s="67" t="s">
        <v>380</v>
      </c>
      <c r="F12871" s="68" t="s">
        <v>532</v>
      </c>
      <c r="G12871" s="67" t="s">
        <v>533</v>
      </c>
      <c r="H12871" s="68" t="s">
        <v>364</v>
      </c>
      <c r="I12871" s="69">
        <v>80</v>
      </c>
      <c r="J12871" s="69">
        <v>61</v>
      </c>
      <c r="K12871" s="91"/>
      <c r="L12871" s="91"/>
    </row>
    <row r="12872" spans="2:12" x14ac:dyDescent="0.25">
      <c r="B12872" s="67" t="s">
        <v>504</v>
      </c>
      <c r="C12872" s="67" t="s">
        <v>505</v>
      </c>
      <c r="D12872" s="68" t="s">
        <v>379</v>
      </c>
      <c r="E12872" s="67" t="s">
        <v>380</v>
      </c>
      <c r="F12872" s="68" t="s">
        <v>532</v>
      </c>
      <c r="G12872" s="67" t="s">
        <v>533</v>
      </c>
      <c r="H12872" s="68" t="s">
        <v>363</v>
      </c>
      <c r="I12872" s="69">
        <v>0</v>
      </c>
      <c r="J12872" s="69">
        <v>0</v>
      </c>
      <c r="K12872" s="91"/>
      <c r="L12872" s="91"/>
    </row>
    <row r="12873" spans="2:12" x14ac:dyDescent="0.25">
      <c r="B12873" s="67" t="s">
        <v>504</v>
      </c>
      <c r="C12873" s="67" t="s">
        <v>505</v>
      </c>
      <c r="D12873" s="68" t="s">
        <v>379</v>
      </c>
      <c r="E12873" s="67" t="s">
        <v>380</v>
      </c>
      <c r="F12873" s="68" t="s">
        <v>532</v>
      </c>
      <c r="G12873" s="67" t="s">
        <v>533</v>
      </c>
      <c r="H12873" s="68" t="s">
        <v>362</v>
      </c>
      <c r="I12873" s="69">
        <v>124</v>
      </c>
      <c r="J12873" s="69">
        <v>141</v>
      </c>
      <c r="K12873" s="91"/>
      <c r="L12873" s="91"/>
    </row>
    <row r="12874" spans="2:12" x14ac:dyDescent="0.25">
      <c r="B12874" s="67" t="s">
        <v>504</v>
      </c>
      <c r="C12874" s="67" t="s">
        <v>505</v>
      </c>
      <c r="D12874" s="68" t="s">
        <v>379</v>
      </c>
      <c r="E12874" s="67" t="s">
        <v>380</v>
      </c>
      <c r="F12874" s="68" t="s">
        <v>532</v>
      </c>
      <c r="G12874" s="67" t="s">
        <v>533</v>
      </c>
      <c r="H12874" s="68" t="s">
        <v>363</v>
      </c>
      <c r="I12874" s="69">
        <v>124</v>
      </c>
      <c r="J12874" s="69">
        <v>212</v>
      </c>
      <c r="K12874" s="91"/>
      <c r="L12874" s="91"/>
    </row>
    <row r="12875" spans="2:12" x14ac:dyDescent="0.25">
      <c r="B12875" s="67" t="s">
        <v>504</v>
      </c>
      <c r="C12875" s="67" t="s">
        <v>505</v>
      </c>
      <c r="D12875" s="68" t="s">
        <v>379</v>
      </c>
      <c r="E12875" s="67" t="s">
        <v>380</v>
      </c>
      <c r="F12875" s="68" t="s">
        <v>532</v>
      </c>
      <c r="G12875" s="67" t="s">
        <v>533</v>
      </c>
      <c r="H12875" s="68" t="s">
        <v>364</v>
      </c>
      <c r="I12875" s="69">
        <v>33</v>
      </c>
      <c r="J12875" s="69">
        <v>5</v>
      </c>
      <c r="K12875" s="91"/>
      <c r="L12875" s="91"/>
    </row>
    <row r="12876" spans="2:12" x14ac:dyDescent="0.25">
      <c r="B12876" s="67" t="s">
        <v>504</v>
      </c>
      <c r="C12876" s="67" t="s">
        <v>505</v>
      </c>
      <c r="D12876" s="68" t="s">
        <v>379</v>
      </c>
      <c r="E12876" s="67" t="s">
        <v>380</v>
      </c>
      <c r="F12876" s="68" t="s">
        <v>532</v>
      </c>
      <c r="G12876" s="67" t="s">
        <v>533</v>
      </c>
      <c r="H12876" s="68" t="s">
        <v>362</v>
      </c>
      <c r="I12876" s="69">
        <v>0</v>
      </c>
      <c r="J12876" s="69">
        <v>0</v>
      </c>
      <c r="K12876" s="91"/>
      <c r="L12876" s="91"/>
    </row>
    <row r="12877" spans="2:12" x14ac:dyDescent="0.25">
      <c r="B12877" s="67" t="s">
        <v>504</v>
      </c>
      <c r="C12877" s="67" t="s">
        <v>505</v>
      </c>
      <c r="D12877" s="68" t="s">
        <v>379</v>
      </c>
      <c r="E12877" s="67" t="s">
        <v>380</v>
      </c>
      <c r="F12877" s="68" t="s">
        <v>532</v>
      </c>
      <c r="G12877" s="67" t="s">
        <v>533</v>
      </c>
      <c r="H12877" s="68" t="s">
        <v>363</v>
      </c>
      <c r="I12877" s="69">
        <v>0</v>
      </c>
      <c r="J12877" s="69">
        <v>0</v>
      </c>
      <c r="K12877" s="91"/>
      <c r="L12877" s="91"/>
    </row>
    <row r="12878" spans="2:12" x14ac:dyDescent="0.25">
      <c r="B12878" s="67" t="s">
        <v>504</v>
      </c>
      <c r="C12878" s="67" t="s">
        <v>505</v>
      </c>
      <c r="D12878" s="68" t="s">
        <v>379</v>
      </c>
      <c r="E12878" s="67" t="s">
        <v>380</v>
      </c>
      <c r="F12878" s="68" t="s">
        <v>532</v>
      </c>
      <c r="G12878" s="67" t="s">
        <v>533</v>
      </c>
      <c r="H12878" s="68" t="s">
        <v>364</v>
      </c>
      <c r="I12878" s="69">
        <v>0</v>
      </c>
      <c r="J12878" s="69">
        <v>0</v>
      </c>
      <c r="K12878" s="91"/>
      <c r="L12878" s="91"/>
    </row>
    <row r="12879" spans="2:12" x14ac:dyDescent="0.25">
      <c r="B12879" s="67" t="s">
        <v>504</v>
      </c>
      <c r="C12879" s="67" t="s">
        <v>505</v>
      </c>
      <c r="D12879" s="68" t="s">
        <v>379</v>
      </c>
      <c r="E12879" s="67" t="s">
        <v>380</v>
      </c>
      <c r="F12879" s="68" t="s">
        <v>532</v>
      </c>
      <c r="G12879" s="67" t="s">
        <v>533</v>
      </c>
      <c r="H12879" s="68" t="s">
        <v>362</v>
      </c>
      <c r="I12879" s="69">
        <v>0</v>
      </c>
      <c r="J12879" s="69">
        <v>0</v>
      </c>
      <c r="K12879" s="91"/>
      <c r="L12879" s="91"/>
    </row>
    <row r="12880" spans="2:12" x14ac:dyDescent="0.25">
      <c r="B12880" s="67" t="s">
        <v>504</v>
      </c>
      <c r="C12880" s="67" t="s">
        <v>505</v>
      </c>
      <c r="D12880" s="68" t="s">
        <v>379</v>
      </c>
      <c r="E12880" s="67" t="s">
        <v>380</v>
      </c>
      <c r="F12880" s="68" t="s">
        <v>532</v>
      </c>
      <c r="G12880" s="67" t="s">
        <v>533</v>
      </c>
      <c r="H12880" s="68" t="s">
        <v>363</v>
      </c>
      <c r="I12880" s="69">
        <v>0</v>
      </c>
      <c r="J12880" s="69">
        <v>0</v>
      </c>
      <c r="K12880" s="91"/>
      <c r="L12880" s="91"/>
    </row>
    <row r="12881" spans="2:12" x14ac:dyDescent="0.25">
      <c r="B12881" s="67" t="s">
        <v>504</v>
      </c>
      <c r="C12881" s="67" t="s">
        <v>505</v>
      </c>
      <c r="D12881" s="68" t="s">
        <v>379</v>
      </c>
      <c r="E12881" s="67" t="s">
        <v>380</v>
      </c>
      <c r="F12881" s="68" t="s">
        <v>532</v>
      </c>
      <c r="G12881" s="67" t="s">
        <v>533</v>
      </c>
      <c r="H12881" s="68" t="s">
        <v>363</v>
      </c>
      <c r="I12881" s="69">
        <v>0</v>
      </c>
      <c r="J12881" s="69">
        <v>0</v>
      </c>
      <c r="K12881" s="91"/>
      <c r="L12881" s="91"/>
    </row>
    <row r="12882" spans="2:12" x14ac:dyDescent="0.25">
      <c r="B12882" s="67" t="s">
        <v>504</v>
      </c>
      <c r="C12882" s="67" t="s">
        <v>505</v>
      </c>
      <c r="D12882" s="68" t="s">
        <v>379</v>
      </c>
      <c r="E12882" s="67" t="s">
        <v>380</v>
      </c>
      <c r="F12882" s="68" t="s">
        <v>532</v>
      </c>
      <c r="G12882" s="67" t="s">
        <v>533</v>
      </c>
      <c r="H12882" s="68" t="s">
        <v>364</v>
      </c>
      <c r="I12882" s="69">
        <v>0</v>
      </c>
      <c r="J12882" s="69">
        <v>0</v>
      </c>
      <c r="K12882" s="91"/>
      <c r="L12882" s="91"/>
    </row>
    <row r="12883" spans="2:12" x14ac:dyDescent="0.25">
      <c r="B12883" s="67" t="s">
        <v>504</v>
      </c>
      <c r="C12883" s="67" t="s">
        <v>505</v>
      </c>
      <c r="D12883" s="68" t="s">
        <v>379</v>
      </c>
      <c r="E12883" s="67" t="s">
        <v>380</v>
      </c>
      <c r="F12883" s="68" t="s">
        <v>532</v>
      </c>
      <c r="G12883" s="67" t="s">
        <v>533</v>
      </c>
      <c r="H12883" s="68" t="s">
        <v>363</v>
      </c>
      <c r="I12883" s="69">
        <v>0</v>
      </c>
      <c r="J12883" s="69">
        <v>0</v>
      </c>
      <c r="K12883" s="91"/>
      <c r="L12883" s="91"/>
    </row>
    <row r="12884" spans="2:12" x14ac:dyDescent="0.25">
      <c r="B12884" s="67" t="s">
        <v>504</v>
      </c>
      <c r="C12884" s="67" t="s">
        <v>505</v>
      </c>
      <c r="D12884" s="68" t="s">
        <v>379</v>
      </c>
      <c r="E12884" s="67" t="s">
        <v>380</v>
      </c>
      <c r="F12884" s="68" t="s">
        <v>532</v>
      </c>
      <c r="G12884" s="67" t="s">
        <v>533</v>
      </c>
      <c r="H12884" s="68" t="s">
        <v>362</v>
      </c>
      <c r="I12884" s="69">
        <v>0</v>
      </c>
      <c r="J12884" s="69">
        <v>0</v>
      </c>
      <c r="K12884" s="91"/>
      <c r="L12884" s="91"/>
    </row>
    <row r="12885" spans="2:12" x14ac:dyDescent="0.25">
      <c r="B12885" s="67" t="s">
        <v>504</v>
      </c>
      <c r="C12885" s="67" t="s">
        <v>505</v>
      </c>
      <c r="D12885" s="68" t="s">
        <v>379</v>
      </c>
      <c r="E12885" s="67" t="s">
        <v>380</v>
      </c>
      <c r="F12885" s="68" t="s">
        <v>532</v>
      </c>
      <c r="G12885" s="67" t="s">
        <v>533</v>
      </c>
      <c r="H12885" s="68" t="s">
        <v>363</v>
      </c>
      <c r="I12885" s="69">
        <v>0</v>
      </c>
      <c r="J12885" s="69">
        <v>0</v>
      </c>
      <c r="K12885" s="91"/>
      <c r="L12885" s="91"/>
    </row>
    <row r="12886" spans="2:12" x14ac:dyDescent="0.25">
      <c r="B12886" s="67" t="s">
        <v>504</v>
      </c>
      <c r="C12886" s="67" t="s">
        <v>505</v>
      </c>
      <c r="D12886" s="68" t="s">
        <v>379</v>
      </c>
      <c r="E12886" s="67" t="s">
        <v>380</v>
      </c>
      <c r="F12886" s="68" t="s">
        <v>532</v>
      </c>
      <c r="G12886" s="67" t="s">
        <v>533</v>
      </c>
      <c r="H12886" s="68" t="s">
        <v>362</v>
      </c>
      <c r="I12886" s="69">
        <v>0</v>
      </c>
      <c r="J12886" s="69">
        <v>0</v>
      </c>
      <c r="K12886" s="91"/>
      <c r="L12886" s="91"/>
    </row>
    <row r="12887" spans="2:12" x14ac:dyDescent="0.25">
      <c r="B12887" s="67" t="s">
        <v>504</v>
      </c>
      <c r="C12887" s="67" t="s">
        <v>505</v>
      </c>
      <c r="D12887" s="68" t="s">
        <v>379</v>
      </c>
      <c r="E12887" s="67" t="s">
        <v>380</v>
      </c>
      <c r="F12887" s="68" t="s">
        <v>532</v>
      </c>
      <c r="G12887" s="67" t="s">
        <v>533</v>
      </c>
      <c r="H12887" s="68" t="s">
        <v>363</v>
      </c>
      <c r="I12887" s="69">
        <v>0</v>
      </c>
      <c r="J12887" s="69">
        <v>0</v>
      </c>
      <c r="K12887" s="91"/>
      <c r="L12887" s="91"/>
    </row>
    <row r="12888" spans="2:12" x14ac:dyDescent="0.25">
      <c r="B12888" s="67" t="s">
        <v>504</v>
      </c>
      <c r="C12888" s="67" t="s">
        <v>505</v>
      </c>
      <c r="D12888" s="68" t="s">
        <v>379</v>
      </c>
      <c r="E12888" s="67" t="s">
        <v>380</v>
      </c>
      <c r="F12888" s="68" t="s">
        <v>532</v>
      </c>
      <c r="G12888" s="67" t="s">
        <v>533</v>
      </c>
      <c r="H12888" s="68" t="s">
        <v>364</v>
      </c>
      <c r="I12888" s="69">
        <v>0</v>
      </c>
      <c r="J12888" s="69">
        <v>0</v>
      </c>
      <c r="K12888" s="91"/>
      <c r="L12888" s="91"/>
    </row>
    <row r="12889" spans="2:12" x14ac:dyDescent="0.25">
      <c r="B12889" s="67" t="s">
        <v>504</v>
      </c>
      <c r="C12889" s="67" t="s">
        <v>505</v>
      </c>
      <c r="D12889" s="68" t="s">
        <v>379</v>
      </c>
      <c r="E12889" s="67" t="s">
        <v>380</v>
      </c>
      <c r="F12889" s="68" t="s">
        <v>532</v>
      </c>
      <c r="G12889" s="67" t="s">
        <v>533</v>
      </c>
      <c r="H12889" s="68" t="s">
        <v>362</v>
      </c>
      <c r="I12889" s="69">
        <v>0</v>
      </c>
      <c r="J12889" s="69">
        <v>0</v>
      </c>
      <c r="K12889" s="91"/>
      <c r="L12889" s="91"/>
    </row>
    <row r="12890" spans="2:12" x14ac:dyDescent="0.25">
      <c r="B12890" s="67" t="s">
        <v>504</v>
      </c>
      <c r="C12890" s="67" t="s">
        <v>505</v>
      </c>
      <c r="D12890" s="68" t="s">
        <v>379</v>
      </c>
      <c r="E12890" s="67" t="s">
        <v>380</v>
      </c>
      <c r="F12890" s="68" t="s">
        <v>532</v>
      </c>
      <c r="G12890" s="67" t="s">
        <v>533</v>
      </c>
      <c r="H12890" s="68" t="s">
        <v>363</v>
      </c>
      <c r="I12890" s="69">
        <v>0</v>
      </c>
      <c r="J12890" s="69">
        <v>0</v>
      </c>
      <c r="K12890" s="91"/>
      <c r="L12890" s="91"/>
    </row>
    <row r="12891" spans="2:12" x14ac:dyDescent="0.25">
      <c r="B12891" s="67" t="s">
        <v>504</v>
      </c>
      <c r="C12891" s="67" t="s">
        <v>505</v>
      </c>
      <c r="D12891" s="68" t="s">
        <v>379</v>
      </c>
      <c r="E12891" s="67" t="s">
        <v>380</v>
      </c>
      <c r="F12891" s="68" t="s">
        <v>532</v>
      </c>
      <c r="G12891" s="67" t="s">
        <v>533</v>
      </c>
      <c r="H12891" s="68" t="s">
        <v>364</v>
      </c>
      <c r="I12891" s="69">
        <v>0</v>
      </c>
      <c r="J12891" s="69">
        <v>0</v>
      </c>
      <c r="K12891" s="91"/>
      <c r="L12891" s="91"/>
    </row>
    <row r="12892" spans="2:12" x14ac:dyDescent="0.25">
      <c r="B12892" s="67" t="s">
        <v>504</v>
      </c>
      <c r="C12892" s="67" t="s">
        <v>505</v>
      </c>
      <c r="D12892" s="68" t="s">
        <v>379</v>
      </c>
      <c r="E12892" s="67" t="s">
        <v>380</v>
      </c>
      <c r="F12892" s="68" t="s">
        <v>532</v>
      </c>
      <c r="G12892" s="67" t="s">
        <v>533</v>
      </c>
      <c r="H12892" s="68" t="s">
        <v>362</v>
      </c>
      <c r="I12892" s="69">
        <v>0</v>
      </c>
      <c r="J12892" s="69">
        <v>0</v>
      </c>
      <c r="K12892" s="91"/>
      <c r="L12892" s="91"/>
    </row>
    <row r="12893" spans="2:12" x14ac:dyDescent="0.25">
      <c r="B12893" s="67" t="s">
        <v>504</v>
      </c>
      <c r="C12893" s="67" t="s">
        <v>505</v>
      </c>
      <c r="D12893" s="68" t="s">
        <v>379</v>
      </c>
      <c r="E12893" s="67" t="s">
        <v>380</v>
      </c>
      <c r="F12893" s="68" t="s">
        <v>532</v>
      </c>
      <c r="G12893" s="67" t="s">
        <v>533</v>
      </c>
      <c r="H12893" s="68" t="s">
        <v>364</v>
      </c>
      <c r="I12893" s="69">
        <v>0</v>
      </c>
      <c r="J12893" s="69">
        <v>0</v>
      </c>
      <c r="K12893" s="91"/>
      <c r="L12893" s="91"/>
    </row>
    <row r="12894" spans="2:12" x14ac:dyDescent="0.25">
      <c r="B12894" s="67" t="s">
        <v>504</v>
      </c>
      <c r="C12894" s="67" t="s">
        <v>505</v>
      </c>
      <c r="D12894" s="68" t="s">
        <v>379</v>
      </c>
      <c r="E12894" s="67" t="s">
        <v>380</v>
      </c>
      <c r="F12894" s="68" t="s">
        <v>532</v>
      </c>
      <c r="G12894" s="67" t="s">
        <v>533</v>
      </c>
      <c r="H12894" s="68" t="s">
        <v>363</v>
      </c>
      <c r="I12894" s="69">
        <v>0</v>
      </c>
      <c r="J12894" s="69">
        <v>0</v>
      </c>
      <c r="K12894" s="91"/>
      <c r="L12894" s="91"/>
    </row>
    <row r="12895" spans="2:12" x14ac:dyDescent="0.25">
      <c r="B12895" s="67" t="s">
        <v>504</v>
      </c>
      <c r="C12895" s="67" t="s">
        <v>505</v>
      </c>
      <c r="D12895" s="68" t="s">
        <v>379</v>
      </c>
      <c r="E12895" s="67" t="s">
        <v>380</v>
      </c>
      <c r="F12895" s="68" t="s">
        <v>532</v>
      </c>
      <c r="G12895" s="67" t="s">
        <v>533</v>
      </c>
      <c r="H12895" s="68" t="s">
        <v>362</v>
      </c>
      <c r="I12895" s="69">
        <v>0</v>
      </c>
      <c r="J12895" s="69">
        <v>11.05</v>
      </c>
      <c r="K12895" s="91"/>
      <c r="L12895" s="91"/>
    </row>
    <row r="12896" spans="2:12" x14ac:dyDescent="0.25">
      <c r="B12896" s="67" t="s">
        <v>504</v>
      </c>
      <c r="C12896" s="67" t="s">
        <v>505</v>
      </c>
      <c r="D12896" s="68" t="s">
        <v>379</v>
      </c>
      <c r="E12896" s="67" t="s">
        <v>380</v>
      </c>
      <c r="F12896" s="68" t="s">
        <v>534</v>
      </c>
      <c r="G12896" s="67" t="s">
        <v>535</v>
      </c>
      <c r="H12896" s="68" t="s">
        <v>362</v>
      </c>
      <c r="I12896" s="69">
        <v>0</v>
      </c>
      <c r="J12896" s="69">
        <v>10</v>
      </c>
      <c r="K12896" s="91"/>
      <c r="L12896" s="91"/>
    </row>
    <row r="12897" spans="2:12" x14ac:dyDescent="0.25">
      <c r="B12897" s="67" t="s">
        <v>504</v>
      </c>
      <c r="C12897" s="67" t="s">
        <v>505</v>
      </c>
      <c r="D12897" s="68" t="s">
        <v>379</v>
      </c>
      <c r="E12897" s="67" t="s">
        <v>380</v>
      </c>
      <c r="F12897" s="68" t="s">
        <v>534</v>
      </c>
      <c r="G12897" s="67" t="s">
        <v>535</v>
      </c>
      <c r="H12897" s="68" t="s">
        <v>363</v>
      </c>
      <c r="I12897" s="69">
        <v>20</v>
      </c>
      <c r="J12897" s="69">
        <v>16</v>
      </c>
      <c r="K12897" s="91"/>
      <c r="L12897" s="91"/>
    </row>
    <row r="12898" spans="2:12" x14ac:dyDescent="0.25">
      <c r="B12898" s="67" t="s">
        <v>504</v>
      </c>
      <c r="C12898" s="67" t="s">
        <v>505</v>
      </c>
      <c r="D12898" s="68" t="s">
        <v>379</v>
      </c>
      <c r="E12898" s="67" t="s">
        <v>380</v>
      </c>
      <c r="F12898" s="68" t="s">
        <v>534</v>
      </c>
      <c r="G12898" s="67" t="s">
        <v>535</v>
      </c>
      <c r="H12898" s="68" t="s">
        <v>364</v>
      </c>
      <c r="I12898" s="69">
        <v>0</v>
      </c>
      <c r="J12898" s="69">
        <v>0</v>
      </c>
      <c r="K12898" s="91"/>
      <c r="L12898" s="91"/>
    </row>
    <row r="12899" spans="2:12" x14ac:dyDescent="0.25">
      <c r="B12899" s="67" t="s">
        <v>504</v>
      </c>
      <c r="C12899" s="67" t="s">
        <v>505</v>
      </c>
      <c r="D12899" s="68" t="s">
        <v>379</v>
      </c>
      <c r="E12899" s="67" t="s">
        <v>380</v>
      </c>
      <c r="F12899" s="68" t="s">
        <v>534</v>
      </c>
      <c r="G12899" s="67" t="s">
        <v>535</v>
      </c>
      <c r="H12899" s="68" t="s">
        <v>362</v>
      </c>
      <c r="I12899" s="69">
        <v>0</v>
      </c>
      <c r="J12899" s="69">
        <v>0</v>
      </c>
      <c r="K12899" s="91"/>
      <c r="L12899" s="91"/>
    </row>
    <row r="12900" spans="2:12" x14ac:dyDescent="0.25">
      <c r="B12900" s="67" t="s">
        <v>504</v>
      </c>
      <c r="C12900" s="67" t="s">
        <v>505</v>
      </c>
      <c r="D12900" s="68" t="s">
        <v>379</v>
      </c>
      <c r="E12900" s="67" t="s">
        <v>380</v>
      </c>
      <c r="F12900" s="68" t="s">
        <v>534</v>
      </c>
      <c r="G12900" s="67" t="s">
        <v>535</v>
      </c>
      <c r="H12900" s="68" t="s">
        <v>362</v>
      </c>
      <c r="I12900" s="69">
        <v>70</v>
      </c>
      <c r="J12900" s="69">
        <v>55</v>
      </c>
      <c r="K12900" s="91"/>
      <c r="L12900" s="91"/>
    </row>
    <row r="12901" spans="2:12" x14ac:dyDescent="0.25">
      <c r="B12901" s="67" t="s">
        <v>504</v>
      </c>
      <c r="C12901" s="67" t="s">
        <v>505</v>
      </c>
      <c r="D12901" s="68" t="s">
        <v>379</v>
      </c>
      <c r="E12901" s="67" t="s">
        <v>380</v>
      </c>
      <c r="F12901" s="68" t="s">
        <v>534</v>
      </c>
      <c r="G12901" s="67" t="s">
        <v>535</v>
      </c>
      <c r="H12901" s="68" t="s">
        <v>363</v>
      </c>
      <c r="I12901" s="69">
        <v>69</v>
      </c>
      <c r="J12901" s="69">
        <v>93</v>
      </c>
      <c r="K12901" s="91"/>
      <c r="L12901" s="91"/>
    </row>
    <row r="12902" spans="2:12" x14ac:dyDescent="0.25">
      <c r="B12902" s="67" t="s">
        <v>504</v>
      </c>
      <c r="C12902" s="67" t="s">
        <v>505</v>
      </c>
      <c r="D12902" s="68" t="s">
        <v>379</v>
      </c>
      <c r="E12902" s="67" t="s">
        <v>380</v>
      </c>
      <c r="F12902" s="68" t="s">
        <v>534</v>
      </c>
      <c r="G12902" s="67" t="s">
        <v>535</v>
      </c>
      <c r="H12902" s="68" t="s">
        <v>364</v>
      </c>
      <c r="I12902" s="69">
        <v>53</v>
      </c>
      <c r="J12902" s="69">
        <v>73</v>
      </c>
      <c r="K12902" s="91"/>
      <c r="L12902" s="91"/>
    </row>
    <row r="12903" spans="2:12" x14ac:dyDescent="0.25">
      <c r="B12903" s="67" t="s">
        <v>504</v>
      </c>
      <c r="C12903" s="67" t="s">
        <v>505</v>
      </c>
      <c r="D12903" s="68" t="s">
        <v>379</v>
      </c>
      <c r="E12903" s="67" t="s">
        <v>380</v>
      </c>
      <c r="F12903" s="68" t="s">
        <v>534</v>
      </c>
      <c r="G12903" s="67" t="s">
        <v>535</v>
      </c>
      <c r="H12903" s="68" t="s">
        <v>362</v>
      </c>
      <c r="I12903" s="69">
        <v>8</v>
      </c>
      <c r="J12903" s="69">
        <v>7</v>
      </c>
      <c r="K12903" s="91"/>
      <c r="L12903" s="91"/>
    </row>
    <row r="12904" spans="2:12" x14ac:dyDescent="0.25">
      <c r="B12904" s="67" t="s">
        <v>504</v>
      </c>
      <c r="C12904" s="67" t="s">
        <v>505</v>
      </c>
      <c r="D12904" s="68" t="s">
        <v>379</v>
      </c>
      <c r="E12904" s="67" t="s">
        <v>380</v>
      </c>
      <c r="F12904" s="68" t="s">
        <v>534</v>
      </c>
      <c r="G12904" s="67" t="s">
        <v>535</v>
      </c>
      <c r="H12904" s="68" t="s">
        <v>363</v>
      </c>
      <c r="I12904" s="69">
        <v>3</v>
      </c>
      <c r="J12904" s="69">
        <v>3</v>
      </c>
      <c r="K12904" s="91"/>
      <c r="L12904" s="91"/>
    </row>
    <row r="12905" spans="2:12" x14ac:dyDescent="0.25">
      <c r="B12905" s="67" t="s">
        <v>504</v>
      </c>
      <c r="C12905" s="67" t="s">
        <v>505</v>
      </c>
      <c r="D12905" s="68" t="s">
        <v>379</v>
      </c>
      <c r="E12905" s="67" t="s">
        <v>380</v>
      </c>
      <c r="F12905" s="68" t="s">
        <v>534</v>
      </c>
      <c r="G12905" s="67" t="s">
        <v>535</v>
      </c>
      <c r="H12905" s="68" t="s">
        <v>364</v>
      </c>
      <c r="I12905" s="69">
        <v>0</v>
      </c>
      <c r="J12905" s="69">
        <v>0</v>
      </c>
      <c r="K12905" s="91"/>
      <c r="L12905" s="91"/>
    </row>
    <row r="12906" spans="2:12" x14ac:dyDescent="0.25">
      <c r="B12906" s="67" t="s">
        <v>504</v>
      </c>
      <c r="C12906" s="67" t="s">
        <v>505</v>
      </c>
      <c r="D12906" s="68" t="s">
        <v>379</v>
      </c>
      <c r="E12906" s="67" t="s">
        <v>380</v>
      </c>
      <c r="F12906" s="68" t="s">
        <v>534</v>
      </c>
      <c r="G12906" s="67" t="s">
        <v>535</v>
      </c>
      <c r="H12906" s="68" t="s">
        <v>362</v>
      </c>
      <c r="I12906" s="69">
        <v>35</v>
      </c>
      <c r="J12906" s="69">
        <v>10</v>
      </c>
      <c r="K12906" s="91"/>
      <c r="L12906" s="91"/>
    </row>
    <row r="12907" spans="2:12" x14ac:dyDescent="0.25">
      <c r="B12907" s="67" t="s">
        <v>504</v>
      </c>
      <c r="C12907" s="67" t="s">
        <v>505</v>
      </c>
      <c r="D12907" s="68" t="s">
        <v>379</v>
      </c>
      <c r="E12907" s="67" t="s">
        <v>380</v>
      </c>
      <c r="F12907" s="68" t="s">
        <v>534</v>
      </c>
      <c r="G12907" s="67" t="s">
        <v>535</v>
      </c>
      <c r="H12907" s="68" t="s">
        <v>363</v>
      </c>
      <c r="I12907" s="69">
        <v>0</v>
      </c>
      <c r="J12907" s="69">
        <v>0</v>
      </c>
      <c r="K12907" s="91"/>
      <c r="L12907" s="91"/>
    </row>
    <row r="12908" spans="2:12" x14ac:dyDescent="0.25">
      <c r="B12908" s="67" t="s">
        <v>504</v>
      </c>
      <c r="C12908" s="67" t="s">
        <v>505</v>
      </c>
      <c r="D12908" s="68" t="s">
        <v>379</v>
      </c>
      <c r="E12908" s="67" t="s">
        <v>380</v>
      </c>
      <c r="F12908" s="68" t="s">
        <v>534</v>
      </c>
      <c r="G12908" s="67" t="s">
        <v>535</v>
      </c>
      <c r="H12908" s="68" t="s">
        <v>364</v>
      </c>
      <c r="I12908" s="69">
        <v>0</v>
      </c>
      <c r="J12908" s="69">
        <v>0</v>
      </c>
      <c r="K12908" s="91"/>
      <c r="L12908" s="91"/>
    </row>
    <row r="12909" spans="2:12" x14ac:dyDescent="0.25">
      <c r="B12909" s="67" t="s">
        <v>504</v>
      </c>
      <c r="C12909" s="67" t="s">
        <v>505</v>
      </c>
      <c r="D12909" s="68" t="s">
        <v>379</v>
      </c>
      <c r="E12909" s="67" t="s">
        <v>380</v>
      </c>
      <c r="F12909" s="68" t="s">
        <v>534</v>
      </c>
      <c r="G12909" s="67" t="s">
        <v>535</v>
      </c>
      <c r="H12909" s="68" t="s">
        <v>363</v>
      </c>
      <c r="I12909" s="69">
        <v>0</v>
      </c>
      <c r="J12909" s="69">
        <v>0</v>
      </c>
      <c r="K12909" s="91"/>
      <c r="L12909" s="91"/>
    </row>
    <row r="12910" spans="2:12" x14ac:dyDescent="0.25">
      <c r="B12910" s="67" t="s">
        <v>504</v>
      </c>
      <c r="C12910" s="67" t="s">
        <v>505</v>
      </c>
      <c r="D12910" s="68" t="s">
        <v>379</v>
      </c>
      <c r="E12910" s="67" t="s">
        <v>380</v>
      </c>
      <c r="F12910" s="68" t="s">
        <v>534</v>
      </c>
      <c r="G12910" s="67" t="s">
        <v>535</v>
      </c>
      <c r="H12910" s="68" t="s">
        <v>362</v>
      </c>
      <c r="I12910" s="69">
        <v>58</v>
      </c>
      <c r="J12910" s="69">
        <v>180</v>
      </c>
      <c r="K12910" s="91"/>
      <c r="L12910" s="91"/>
    </row>
    <row r="12911" spans="2:12" x14ac:dyDescent="0.25">
      <c r="B12911" s="67" t="s">
        <v>504</v>
      </c>
      <c r="C12911" s="67" t="s">
        <v>505</v>
      </c>
      <c r="D12911" s="68" t="s">
        <v>379</v>
      </c>
      <c r="E12911" s="67" t="s">
        <v>380</v>
      </c>
      <c r="F12911" s="68" t="s">
        <v>534</v>
      </c>
      <c r="G12911" s="67" t="s">
        <v>535</v>
      </c>
      <c r="H12911" s="68" t="s">
        <v>363</v>
      </c>
      <c r="I12911" s="69">
        <v>122</v>
      </c>
      <c r="J12911" s="69">
        <v>137</v>
      </c>
      <c r="K12911" s="91"/>
      <c r="L12911" s="91"/>
    </row>
    <row r="12912" spans="2:12" x14ac:dyDescent="0.25">
      <c r="B12912" s="67" t="s">
        <v>504</v>
      </c>
      <c r="C12912" s="67" t="s">
        <v>505</v>
      </c>
      <c r="D12912" s="68" t="s">
        <v>379</v>
      </c>
      <c r="E12912" s="67" t="s">
        <v>380</v>
      </c>
      <c r="F12912" s="68" t="s">
        <v>534</v>
      </c>
      <c r="G12912" s="67" t="s">
        <v>535</v>
      </c>
      <c r="H12912" s="68" t="s">
        <v>364</v>
      </c>
      <c r="I12912" s="69">
        <v>16</v>
      </c>
      <c r="J12912" s="69">
        <v>10</v>
      </c>
      <c r="K12912" s="91"/>
      <c r="L12912" s="91"/>
    </row>
    <row r="12913" spans="2:12" x14ac:dyDescent="0.25">
      <c r="B12913" s="67" t="s">
        <v>504</v>
      </c>
      <c r="C12913" s="67" t="s">
        <v>505</v>
      </c>
      <c r="D12913" s="68" t="s">
        <v>379</v>
      </c>
      <c r="E12913" s="67" t="s">
        <v>380</v>
      </c>
      <c r="F12913" s="68" t="s">
        <v>534</v>
      </c>
      <c r="G12913" s="67" t="s">
        <v>535</v>
      </c>
      <c r="H12913" s="68" t="s">
        <v>362</v>
      </c>
      <c r="I12913" s="69">
        <v>5</v>
      </c>
      <c r="J12913" s="69">
        <v>15</v>
      </c>
      <c r="K12913" s="91"/>
      <c r="L12913" s="91"/>
    </row>
    <row r="12914" spans="2:12" x14ac:dyDescent="0.25">
      <c r="B12914" s="67" t="s">
        <v>504</v>
      </c>
      <c r="C12914" s="67" t="s">
        <v>505</v>
      </c>
      <c r="D12914" s="68" t="s">
        <v>379</v>
      </c>
      <c r="E12914" s="67" t="s">
        <v>380</v>
      </c>
      <c r="F12914" s="68" t="s">
        <v>534</v>
      </c>
      <c r="G12914" s="67" t="s">
        <v>535</v>
      </c>
      <c r="H12914" s="68" t="s">
        <v>363</v>
      </c>
      <c r="I12914" s="69">
        <v>228</v>
      </c>
      <c r="J12914" s="69">
        <v>207</v>
      </c>
      <c r="K12914" s="91"/>
      <c r="L12914" s="91"/>
    </row>
    <row r="12915" spans="2:12" x14ac:dyDescent="0.25">
      <c r="B12915" s="67" t="s">
        <v>504</v>
      </c>
      <c r="C12915" s="67" t="s">
        <v>505</v>
      </c>
      <c r="D12915" s="68" t="s">
        <v>379</v>
      </c>
      <c r="E12915" s="67" t="s">
        <v>380</v>
      </c>
      <c r="F12915" s="68" t="s">
        <v>534</v>
      </c>
      <c r="G12915" s="67" t="s">
        <v>535</v>
      </c>
      <c r="H12915" s="68" t="s">
        <v>364</v>
      </c>
      <c r="I12915" s="69">
        <v>12</v>
      </c>
      <c r="J12915" s="69">
        <v>32</v>
      </c>
      <c r="K12915" s="91"/>
      <c r="L12915" s="91"/>
    </row>
    <row r="12916" spans="2:12" x14ac:dyDescent="0.25">
      <c r="B12916" s="67" t="s">
        <v>504</v>
      </c>
      <c r="C12916" s="67" t="s">
        <v>505</v>
      </c>
      <c r="D12916" s="68" t="s">
        <v>379</v>
      </c>
      <c r="E12916" s="67" t="s">
        <v>380</v>
      </c>
      <c r="F12916" s="68" t="s">
        <v>534</v>
      </c>
      <c r="G12916" s="67" t="s">
        <v>535</v>
      </c>
      <c r="H12916" s="68" t="s">
        <v>362</v>
      </c>
      <c r="I12916" s="69">
        <v>10</v>
      </c>
      <c r="J12916" s="69">
        <v>40</v>
      </c>
      <c r="K12916" s="91"/>
      <c r="L12916" s="91"/>
    </row>
    <row r="12917" spans="2:12" x14ac:dyDescent="0.25">
      <c r="B12917" s="67" t="s">
        <v>504</v>
      </c>
      <c r="C12917" s="67" t="s">
        <v>505</v>
      </c>
      <c r="D12917" s="68" t="s">
        <v>379</v>
      </c>
      <c r="E12917" s="67" t="s">
        <v>380</v>
      </c>
      <c r="F12917" s="68" t="s">
        <v>534</v>
      </c>
      <c r="G12917" s="67" t="s">
        <v>535</v>
      </c>
      <c r="H12917" s="68" t="s">
        <v>363</v>
      </c>
      <c r="I12917" s="69">
        <v>0</v>
      </c>
      <c r="J12917" s="69">
        <v>0</v>
      </c>
      <c r="K12917" s="91"/>
      <c r="L12917" s="91"/>
    </row>
    <row r="12918" spans="2:12" x14ac:dyDescent="0.25">
      <c r="B12918" s="67" t="s">
        <v>504</v>
      </c>
      <c r="C12918" s="67" t="s">
        <v>505</v>
      </c>
      <c r="D12918" s="68" t="s">
        <v>379</v>
      </c>
      <c r="E12918" s="67" t="s">
        <v>380</v>
      </c>
      <c r="F12918" s="68" t="s">
        <v>534</v>
      </c>
      <c r="G12918" s="67" t="s">
        <v>535</v>
      </c>
      <c r="H12918" s="68" t="s">
        <v>364</v>
      </c>
      <c r="I12918" s="69">
        <v>0</v>
      </c>
      <c r="J12918" s="69">
        <v>0</v>
      </c>
      <c r="K12918" s="91"/>
      <c r="L12918" s="91"/>
    </row>
    <row r="12919" spans="2:12" x14ac:dyDescent="0.25">
      <c r="B12919" s="67" t="s">
        <v>504</v>
      </c>
      <c r="C12919" s="67" t="s">
        <v>505</v>
      </c>
      <c r="D12919" s="68" t="s">
        <v>379</v>
      </c>
      <c r="E12919" s="67" t="s">
        <v>380</v>
      </c>
      <c r="F12919" s="68" t="s">
        <v>534</v>
      </c>
      <c r="G12919" s="67" t="s">
        <v>535</v>
      </c>
      <c r="H12919" s="68" t="s">
        <v>362</v>
      </c>
      <c r="I12919" s="69">
        <v>132</v>
      </c>
      <c r="J12919" s="69">
        <v>188</v>
      </c>
      <c r="K12919" s="91"/>
      <c r="L12919" s="91"/>
    </row>
    <row r="12920" spans="2:12" x14ac:dyDescent="0.25">
      <c r="B12920" s="67" t="s">
        <v>504</v>
      </c>
      <c r="C12920" s="67" t="s">
        <v>505</v>
      </c>
      <c r="D12920" s="68" t="s">
        <v>379</v>
      </c>
      <c r="E12920" s="67" t="s">
        <v>380</v>
      </c>
      <c r="F12920" s="68" t="s">
        <v>534</v>
      </c>
      <c r="G12920" s="67" t="s">
        <v>535</v>
      </c>
      <c r="H12920" s="68" t="s">
        <v>363</v>
      </c>
      <c r="I12920" s="69">
        <v>238</v>
      </c>
      <c r="J12920" s="69">
        <v>224</v>
      </c>
      <c r="K12920" s="91"/>
      <c r="L12920" s="91"/>
    </row>
    <row r="12921" spans="2:12" x14ac:dyDescent="0.25">
      <c r="B12921" s="67" t="s">
        <v>504</v>
      </c>
      <c r="C12921" s="67" t="s">
        <v>505</v>
      </c>
      <c r="D12921" s="68" t="s">
        <v>379</v>
      </c>
      <c r="E12921" s="67" t="s">
        <v>380</v>
      </c>
      <c r="F12921" s="68" t="s">
        <v>534</v>
      </c>
      <c r="G12921" s="67" t="s">
        <v>535</v>
      </c>
      <c r="H12921" s="68" t="s">
        <v>364</v>
      </c>
      <c r="I12921" s="69">
        <v>55</v>
      </c>
      <c r="J12921" s="69">
        <v>20</v>
      </c>
      <c r="K12921" s="91"/>
      <c r="L12921" s="91"/>
    </row>
    <row r="12922" spans="2:12" x14ac:dyDescent="0.25">
      <c r="B12922" s="67" t="s">
        <v>504</v>
      </c>
      <c r="C12922" s="67" t="s">
        <v>505</v>
      </c>
      <c r="D12922" s="68" t="s">
        <v>379</v>
      </c>
      <c r="E12922" s="67" t="s">
        <v>380</v>
      </c>
      <c r="F12922" s="68" t="s">
        <v>534</v>
      </c>
      <c r="G12922" s="67" t="s">
        <v>535</v>
      </c>
      <c r="H12922" s="68" t="s">
        <v>362</v>
      </c>
      <c r="I12922" s="69">
        <v>0</v>
      </c>
      <c r="J12922" s="69">
        <v>0</v>
      </c>
      <c r="K12922" s="91"/>
      <c r="L12922" s="91"/>
    </row>
    <row r="12923" spans="2:12" x14ac:dyDescent="0.25">
      <c r="B12923" s="67" t="s">
        <v>504</v>
      </c>
      <c r="C12923" s="67" t="s">
        <v>505</v>
      </c>
      <c r="D12923" s="68" t="s">
        <v>379</v>
      </c>
      <c r="E12923" s="67" t="s">
        <v>380</v>
      </c>
      <c r="F12923" s="68" t="s">
        <v>534</v>
      </c>
      <c r="G12923" s="67" t="s">
        <v>535</v>
      </c>
      <c r="H12923" s="68" t="s">
        <v>362</v>
      </c>
      <c r="I12923" s="69">
        <v>0</v>
      </c>
      <c r="J12923" s="69">
        <v>15</v>
      </c>
      <c r="K12923" s="91"/>
      <c r="L12923" s="91"/>
    </row>
    <row r="12924" spans="2:12" x14ac:dyDescent="0.25">
      <c r="B12924" s="67" t="s">
        <v>504</v>
      </c>
      <c r="C12924" s="67" t="s">
        <v>505</v>
      </c>
      <c r="D12924" s="68" t="s">
        <v>379</v>
      </c>
      <c r="E12924" s="67" t="s">
        <v>380</v>
      </c>
      <c r="F12924" s="68" t="s">
        <v>534</v>
      </c>
      <c r="G12924" s="67" t="s">
        <v>535</v>
      </c>
      <c r="H12924" s="68" t="s">
        <v>363</v>
      </c>
      <c r="I12924" s="69">
        <v>0</v>
      </c>
      <c r="J12924" s="69">
        <v>12</v>
      </c>
      <c r="K12924" s="91"/>
      <c r="L12924" s="91"/>
    </row>
    <row r="12925" spans="2:12" x14ac:dyDescent="0.25">
      <c r="B12925" s="67" t="s">
        <v>504</v>
      </c>
      <c r="C12925" s="67" t="s">
        <v>505</v>
      </c>
      <c r="D12925" s="68" t="s">
        <v>379</v>
      </c>
      <c r="E12925" s="67" t="s">
        <v>380</v>
      </c>
      <c r="F12925" s="68" t="s">
        <v>534</v>
      </c>
      <c r="G12925" s="67" t="s">
        <v>535</v>
      </c>
      <c r="H12925" s="68" t="s">
        <v>362</v>
      </c>
      <c r="I12925" s="69">
        <v>4</v>
      </c>
      <c r="J12925" s="69">
        <v>88</v>
      </c>
      <c r="K12925" s="91"/>
      <c r="L12925" s="91"/>
    </row>
    <row r="12926" spans="2:12" x14ac:dyDescent="0.25">
      <c r="B12926" s="67" t="s">
        <v>504</v>
      </c>
      <c r="C12926" s="67" t="s">
        <v>505</v>
      </c>
      <c r="D12926" s="68" t="s">
        <v>379</v>
      </c>
      <c r="E12926" s="67" t="s">
        <v>380</v>
      </c>
      <c r="F12926" s="68" t="s">
        <v>534</v>
      </c>
      <c r="G12926" s="67" t="s">
        <v>535</v>
      </c>
      <c r="H12926" s="68" t="s">
        <v>363</v>
      </c>
      <c r="I12926" s="69">
        <v>111</v>
      </c>
      <c r="J12926" s="69">
        <v>64</v>
      </c>
      <c r="K12926" s="91"/>
      <c r="L12926" s="91"/>
    </row>
    <row r="12927" spans="2:12" x14ac:dyDescent="0.25">
      <c r="B12927" s="67" t="s">
        <v>504</v>
      </c>
      <c r="C12927" s="67" t="s">
        <v>505</v>
      </c>
      <c r="D12927" s="68" t="s">
        <v>379</v>
      </c>
      <c r="E12927" s="67" t="s">
        <v>380</v>
      </c>
      <c r="F12927" s="68" t="s">
        <v>534</v>
      </c>
      <c r="G12927" s="67" t="s">
        <v>535</v>
      </c>
      <c r="H12927" s="68" t="s">
        <v>364</v>
      </c>
      <c r="I12927" s="69">
        <v>0</v>
      </c>
      <c r="J12927" s="69">
        <v>0</v>
      </c>
      <c r="K12927" s="91"/>
      <c r="L12927" s="91"/>
    </row>
    <row r="12928" spans="2:12" x14ac:dyDescent="0.25">
      <c r="B12928" s="67" t="s">
        <v>504</v>
      </c>
      <c r="C12928" s="67" t="s">
        <v>505</v>
      </c>
      <c r="D12928" s="68" t="s">
        <v>379</v>
      </c>
      <c r="E12928" s="67" t="s">
        <v>380</v>
      </c>
      <c r="F12928" s="68" t="s">
        <v>534</v>
      </c>
      <c r="G12928" s="67" t="s">
        <v>535</v>
      </c>
      <c r="H12928" s="68" t="s">
        <v>362</v>
      </c>
      <c r="I12928" s="69">
        <v>20</v>
      </c>
      <c r="J12928" s="69">
        <v>10</v>
      </c>
      <c r="K12928" s="91"/>
      <c r="L12928" s="91"/>
    </row>
    <row r="12929" spans="2:12" x14ac:dyDescent="0.25">
      <c r="B12929" s="67" t="s">
        <v>504</v>
      </c>
      <c r="C12929" s="67" t="s">
        <v>505</v>
      </c>
      <c r="D12929" s="68" t="s">
        <v>379</v>
      </c>
      <c r="E12929" s="67" t="s">
        <v>380</v>
      </c>
      <c r="F12929" s="68" t="s">
        <v>534</v>
      </c>
      <c r="G12929" s="67" t="s">
        <v>535</v>
      </c>
      <c r="H12929" s="68" t="s">
        <v>363</v>
      </c>
      <c r="I12929" s="69">
        <v>14</v>
      </c>
      <c r="J12929" s="69">
        <v>12</v>
      </c>
      <c r="K12929" s="91"/>
      <c r="L12929" s="91"/>
    </row>
    <row r="12930" spans="2:12" x14ac:dyDescent="0.25">
      <c r="B12930" s="67" t="s">
        <v>504</v>
      </c>
      <c r="C12930" s="67" t="s">
        <v>505</v>
      </c>
      <c r="D12930" s="68" t="s">
        <v>379</v>
      </c>
      <c r="E12930" s="67" t="s">
        <v>380</v>
      </c>
      <c r="F12930" s="68" t="s">
        <v>534</v>
      </c>
      <c r="G12930" s="67" t="s">
        <v>535</v>
      </c>
      <c r="H12930" s="68" t="s">
        <v>364</v>
      </c>
      <c r="I12930" s="69">
        <v>27</v>
      </c>
      <c r="J12930" s="69">
        <v>10</v>
      </c>
      <c r="K12930" s="91"/>
      <c r="L12930" s="91"/>
    </row>
    <row r="12931" spans="2:12" x14ac:dyDescent="0.25">
      <c r="B12931" s="67" t="s">
        <v>504</v>
      </c>
      <c r="C12931" s="67" t="s">
        <v>505</v>
      </c>
      <c r="D12931" s="68" t="s">
        <v>379</v>
      </c>
      <c r="E12931" s="67" t="s">
        <v>380</v>
      </c>
      <c r="F12931" s="68" t="s">
        <v>534</v>
      </c>
      <c r="G12931" s="67" t="s">
        <v>535</v>
      </c>
      <c r="H12931" s="68" t="s">
        <v>362</v>
      </c>
      <c r="I12931" s="69">
        <v>73</v>
      </c>
      <c r="J12931" s="69">
        <v>108</v>
      </c>
      <c r="K12931" s="91"/>
      <c r="L12931" s="91"/>
    </row>
    <row r="12932" spans="2:12" x14ac:dyDescent="0.25">
      <c r="B12932" s="67" t="s">
        <v>504</v>
      </c>
      <c r="C12932" s="67" t="s">
        <v>505</v>
      </c>
      <c r="D12932" s="68" t="s">
        <v>379</v>
      </c>
      <c r="E12932" s="67" t="s">
        <v>380</v>
      </c>
      <c r="F12932" s="68" t="s">
        <v>534</v>
      </c>
      <c r="G12932" s="67" t="s">
        <v>535</v>
      </c>
      <c r="H12932" s="68" t="s">
        <v>363</v>
      </c>
      <c r="I12932" s="69">
        <v>24</v>
      </c>
      <c r="J12932" s="69">
        <v>47</v>
      </c>
      <c r="K12932" s="91"/>
      <c r="L12932" s="91"/>
    </row>
    <row r="12933" spans="2:12" x14ac:dyDescent="0.25">
      <c r="B12933" s="67" t="s">
        <v>504</v>
      </c>
      <c r="C12933" s="67" t="s">
        <v>505</v>
      </c>
      <c r="D12933" s="68" t="s">
        <v>379</v>
      </c>
      <c r="E12933" s="67" t="s">
        <v>380</v>
      </c>
      <c r="F12933" s="68" t="s">
        <v>534</v>
      </c>
      <c r="G12933" s="67" t="s">
        <v>535</v>
      </c>
      <c r="H12933" s="68" t="s">
        <v>364</v>
      </c>
      <c r="I12933" s="69">
        <v>0</v>
      </c>
      <c r="J12933" s="69">
        <v>0</v>
      </c>
      <c r="K12933" s="91"/>
      <c r="L12933" s="91"/>
    </row>
    <row r="12934" spans="2:12" x14ac:dyDescent="0.25">
      <c r="B12934" s="67" t="s">
        <v>504</v>
      </c>
      <c r="C12934" s="67" t="s">
        <v>505</v>
      </c>
      <c r="D12934" s="68" t="s">
        <v>379</v>
      </c>
      <c r="E12934" s="67" t="s">
        <v>380</v>
      </c>
      <c r="F12934" s="68" t="s">
        <v>534</v>
      </c>
      <c r="G12934" s="67" t="s">
        <v>535</v>
      </c>
      <c r="H12934" s="68" t="s">
        <v>362</v>
      </c>
      <c r="I12934" s="69">
        <v>0</v>
      </c>
      <c r="J12934" s="69">
        <v>0</v>
      </c>
      <c r="K12934" s="91"/>
      <c r="L12934" s="91"/>
    </row>
    <row r="12935" spans="2:12" x14ac:dyDescent="0.25">
      <c r="B12935" s="67" t="s">
        <v>504</v>
      </c>
      <c r="C12935" s="67" t="s">
        <v>505</v>
      </c>
      <c r="D12935" s="68" t="s">
        <v>379</v>
      </c>
      <c r="E12935" s="67" t="s">
        <v>380</v>
      </c>
      <c r="F12935" s="68" t="s">
        <v>534</v>
      </c>
      <c r="G12935" s="67" t="s">
        <v>535</v>
      </c>
      <c r="H12935" s="68" t="s">
        <v>363</v>
      </c>
      <c r="I12935" s="69">
        <v>0</v>
      </c>
      <c r="J12935" s="69">
        <v>0</v>
      </c>
      <c r="K12935" s="91"/>
      <c r="L12935" s="91"/>
    </row>
    <row r="12936" spans="2:12" x14ac:dyDescent="0.25">
      <c r="B12936" s="67" t="s">
        <v>504</v>
      </c>
      <c r="C12936" s="67" t="s">
        <v>505</v>
      </c>
      <c r="D12936" s="68" t="s">
        <v>379</v>
      </c>
      <c r="E12936" s="67" t="s">
        <v>380</v>
      </c>
      <c r="F12936" s="68" t="s">
        <v>534</v>
      </c>
      <c r="G12936" s="67" t="s">
        <v>535</v>
      </c>
      <c r="H12936" s="68" t="s">
        <v>364</v>
      </c>
      <c r="I12936" s="69">
        <v>0</v>
      </c>
      <c r="J12936" s="69">
        <v>0</v>
      </c>
      <c r="K12936" s="91"/>
      <c r="L12936" s="91"/>
    </row>
    <row r="12937" spans="2:12" x14ac:dyDescent="0.25">
      <c r="B12937" s="67" t="s">
        <v>504</v>
      </c>
      <c r="C12937" s="67" t="s">
        <v>505</v>
      </c>
      <c r="D12937" s="68" t="s">
        <v>379</v>
      </c>
      <c r="E12937" s="67" t="s">
        <v>380</v>
      </c>
      <c r="F12937" s="68" t="s">
        <v>534</v>
      </c>
      <c r="G12937" s="67" t="s">
        <v>535</v>
      </c>
      <c r="H12937" s="68" t="s">
        <v>362</v>
      </c>
      <c r="I12937" s="69">
        <v>645</v>
      </c>
      <c r="J12937" s="69">
        <v>925</v>
      </c>
      <c r="K12937" s="91"/>
      <c r="L12937" s="91"/>
    </row>
    <row r="12938" spans="2:12" x14ac:dyDescent="0.25">
      <c r="B12938" s="67" t="s">
        <v>504</v>
      </c>
      <c r="C12938" s="67" t="s">
        <v>505</v>
      </c>
      <c r="D12938" s="68" t="s">
        <v>379</v>
      </c>
      <c r="E12938" s="67" t="s">
        <v>380</v>
      </c>
      <c r="F12938" s="68" t="s">
        <v>534</v>
      </c>
      <c r="G12938" s="67" t="s">
        <v>535</v>
      </c>
      <c r="H12938" s="68" t="s">
        <v>363</v>
      </c>
      <c r="I12938" s="69">
        <v>1169</v>
      </c>
      <c r="J12938" s="69">
        <v>1415</v>
      </c>
      <c r="K12938" s="91"/>
      <c r="L12938" s="91"/>
    </row>
    <row r="12939" spans="2:12" x14ac:dyDescent="0.25">
      <c r="B12939" s="67" t="s">
        <v>504</v>
      </c>
      <c r="C12939" s="67" t="s">
        <v>505</v>
      </c>
      <c r="D12939" s="68" t="s">
        <v>379</v>
      </c>
      <c r="E12939" s="67" t="s">
        <v>380</v>
      </c>
      <c r="F12939" s="68" t="s">
        <v>534</v>
      </c>
      <c r="G12939" s="67" t="s">
        <v>535</v>
      </c>
      <c r="H12939" s="68" t="s">
        <v>364</v>
      </c>
      <c r="I12939" s="69">
        <v>275</v>
      </c>
      <c r="J12939" s="69">
        <v>390</v>
      </c>
      <c r="K12939" s="91"/>
      <c r="L12939" s="91"/>
    </row>
    <row r="12940" spans="2:12" x14ac:dyDescent="0.25">
      <c r="B12940" s="67" t="s">
        <v>504</v>
      </c>
      <c r="C12940" s="67" t="s">
        <v>505</v>
      </c>
      <c r="D12940" s="68" t="s">
        <v>379</v>
      </c>
      <c r="E12940" s="67" t="s">
        <v>380</v>
      </c>
      <c r="F12940" s="68" t="s">
        <v>534</v>
      </c>
      <c r="G12940" s="67" t="s">
        <v>535</v>
      </c>
      <c r="H12940" s="68" t="s">
        <v>362</v>
      </c>
      <c r="I12940" s="69">
        <v>30</v>
      </c>
      <c r="J12940" s="69">
        <v>0</v>
      </c>
      <c r="K12940" s="91"/>
      <c r="L12940" s="91"/>
    </row>
    <row r="12941" spans="2:12" x14ac:dyDescent="0.25">
      <c r="B12941" s="67" t="s">
        <v>504</v>
      </c>
      <c r="C12941" s="67" t="s">
        <v>505</v>
      </c>
      <c r="D12941" s="68" t="s">
        <v>379</v>
      </c>
      <c r="E12941" s="67" t="s">
        <v>380</v>
      </c>
      <c r="F12941" s="68" t="s">
        <v>534</v>
      </c>
      <c r="G12941" s="67" t="s">
        <v>535</v>
      </c>
      <c r="H12941" s="68" t="s">
        <v>363</v>
      </c>
      <c r="I12941" s="69">
        <v>18</v>
      </c>
      <c r="J12941" s="69">
        <v>0</v>
      </c>
      <c r="K12941" s="91"/>
      <c r="L12941" s="91"/>
    </row>
    <row r="12942" spans="2:12" x14ac:dyDescent="0.25">
      <c r="B12942" s="67" t="s">
        <v>504</v>
      </c>
      <c r="C12942" s="67" t="s">
        <v>505</v>
      </c>
      <c r="D12942" s="68" t="s">
        <v>379</v>
      </c>
      <c r="E12942" s="67" t="s">
        <v>380</v>
      </c>
      <c r="F12942" s="68" t="s">
        <v>534</v>
      </c>
      <c r="G12942" s="67" t="s">
        <v>535</v>
      </c>
      <c r="H12942" s="68" t="s">
        <v>363</v>
      </c>
      <c r="I12942" s="69">
        <v>0</v>
      </c>
      <c r="J12942" s="69">
        <v>0</v>
      </c>
      <c r="K12942" s="91"/>
      <c r="L12942" s="91"/>
    </row>
    <row r="12943" spans="2:12" x14ac:dyDescent="0.25">
      <c r="B12943" s="67" t="s">
        <v>504</v>
      </c>
      <c r="C12943" s="67" t="s">
        <v>505</v>
      </c>
      <c r="D12943" s="68" t="s">
        <v>379</v>
      </c>
      <c r="E12943" s="67" t="s">
        <v>380</v>
      </c>
      <c r="F12943" s="68" t="s">
        <v>534</v>
      </c>
      <c r="G12943" s="67" t="s">
        <v>535</v>
      </c>
      <c r="H12943" s="68" t="s">
        <v>364</v>
      </c>
      <c r="I12943" s="69">
        <v>0</v>
      </c>
      <c r="J12943" s="69">
        <v>0</v>
      </c>
      <c r="K12943" s="91"/>
      <c r="L12943" s="91"/>
    </row>
    <row r="12944" spans="2:12" x14ac:dyDescent="0.25">
      <c r="B12944" s="67" t="s">
        <v>504</v>
      </c>
      <c r="C12944" s="67" t="s">
        <v>505</v>
      </c>
      <c r="D12944" s="68" t="s">
        <v>379</v>
      </c>
      <c r="E12944" s="67" t="s">
        <v>380</v>
      </c>
      <c r="F12944" s="68" t="s">
        <v>534</v>
      </c>
      <c r="G12944" s="67" t="s">
        <v>535</v>
      </c>
      <c r="H12944" s="68" t="s">
        <v>362</v>
      </c>
      <c r="I12944" s="69">
        <v>80</v>
      </c>
      <c r="J12944" s="69">
        <v>75</v>
      </c>
      <c r="K12944" s="91"/>
      <c r="L12944" s="91"/>
    </row>
    <row r="12945" spans="2:12" x14ac:dyDescent="0.25">
      <c r="B12945" s="67" t="s">
        <v>504</v>
      </c>
      <c r="C12945" s="67" t="s">
        <v>505</v>
      </c>
      <c r="D12945" s="68" t="s">
        <v>379</v>
      </c>
      <c r="E12945" s="67" t="s">
        <v>380</v>
      </c>
      <c r="F12945" s="68" t="s">
        <v>534</v>
      </c>
      <c r="G12945" s="67" t="s">
        <v>535</v>
      </c>
      <c r="H12945" s="68" t="s">
        <v>363</v>
      </c>
      <c r="I12945" s="69">
        <v>215</v>
      </c>
      <c r="J12945" s="69">
        <v>165</v>
      </c>
      <c r="K12945" s="91"/>
      <c r="L12945" s="91"/>
    </row>
    <row r="12946" spans="2:12" x14ac:dyDescent="0.25">
      <c r="B12946" s="67" t="s">
        <v>504</v>
      </c>
      <c r="C12946" s="67" t="s">
        <v>505</v>
      </c>
      <c r="D12946" s="68" t="s">
        <v>379</v>
      </c>
      <c r="E12946" s="67" t="s">
        <v>380</v>
      </c>
      <c r="F12946" s="68" t="s">
        <v>534</v>
      </c>
      <c r="G12946" s="67" t="s">
        <v>535</v>
      </c>
      <c r="H12946" s="68" t="s">
        <v>364</v>
      </c>
      <c r="I12946" s="69">
        <v>15</v>
      </c>
      <c r="J12946" s="69">
        <v>45</v>
      </c>
      <c r="K12946" s="91"/>
      <c r="L12946" s="91"/>
    </row>
    <row r="12947" spans="2:12" x14ac:dyDescent="0.25">
      <c r="B12947" s="67" t="s">
        <v>504</v>
      </c>
      <c r="C12947" s="67" t="s">
        <v>505</v>
      </c>
      <c r="D12947" s="68" t="s">
        <v>379</v>
      </c>
      <c r="E12947" s="67" t="s">
        <v>380</v>
      </c>
      <c r="F12947" s="68" t="s">
        <v>534</v>
      </c>
      <c r="G12947" s="67" t="s">
        <v>535</v>
      </c>
      <c r="H12947" s="68" t="s">
        <v>362</v>
      </c>
      <c r="I12947" s="69">
        <v>0</v>
      </c>
      <c r="J12947" s="69">
        <v>0</v>
      </c>
      <c r="K12947" s="91"/>
      <c r="L12947" s="91"/>
    </row>
    <row r="12948" spans="2:12" x14ac:dyDescent="0.25">
      <c r="B12948" s="67" t="s">
        <v>504</v>
      </c>
      <c r="C12948" s="67" t="s">
        <v>505</v>
      </c>
      <c r="D12948" s="68" t="s">
        <v>379</v>
      </c>
      <c r="E12948" s="67" t="s">
        <v>380</v>
      </c>
      <c r="F12948" s="68" t="s">
        <v>534</v>
      </c>
      <c r="G12948" s="67" t="s">
        <v>535</v>
      </c>
      <c r="H12948" s="68" t="s">
        <v>363</v>
      </c>
      <c r="I12948" s="69">
        <v>0</v>
      </c>
      <c r="J12948" s="69">
        <v>0</v>
      </c>
      <c r="K12948" s="91"/>
      <c r="L12948" s="91"/>
    </row>
    <row r="12949" spans="2:12" x14ac:dyDescent="0.25">
      <c r="B12949" s="67" t="s">
        <v>504</v>
      </c>
      <c r="C12949" s="67" t="s">
        <v>505</v>
      </c>
      <c r="D12949" s="68" t="s">
        <v>379</v>
      </c>
      <c r="E12949" s="67" t="s">
        <v>380</v>
      </c>
      <c r="F12949" s="68" t="s">
        <v>534</v>
      </c>
      <c r="G12949" s="67" t="s">
        <v>535</v>
      </c>
      <c r="H12949" s="68" t="s">
        <v>362</v>
      </c>
      <c r="I12949" s="69">
        <v>20</v>
      </c>
      <c r="J12949" s="69">
        <v>61</v>
      </c>
      <c r="K12949" s="91"/>
      <c r="L12949" s="91"/>
    </row>
    <row r="12950" spans="2:12" x14ac:dyDescent="0.25">
      <c r="B12950" s="67" t="s">
        <v>504</v>
      </c>
      <c r="C12950" s="67" t="s">
        <v>505</v>
      </c>
      <c r="D12950" s="68" t="s">
        <v>379</v>
      </c>
      <c r="E12950" s="67" t="s">
        <v>380</v>
      </c>
      <c r="F12950" s="68" t="s">
        <v>534</v>
      </c>
      <c r="G12950" s="67" t="s">
        <v>535</v>
      </c>
      <c r="H12950" s="68" t="s">
        <v>363</v>
      </c>
      <c r="I12950" s="69">
        <v>40</v>
      </c>
      <c r="J12950" s="69">
        <v>56</v>
      </c>
      <c r="K12950" s="91"/>
      <c r="L12950" s="91"/>
    </row>
    <row r="12951" spans="2:12" x14ac:dyDescent="0.25">
      <c r="B12951" s="67" t="s">
        <v>504</v>
      </c>
      <c r="C12951" s="67" t="s">
        <v>505</v>
      </c>
      <c r="D12951" s="68" t="s">
        <v>379</v>
      </c>
      <c r="E12951" s="67" t="s">
        <v>380</v>
      </c>
      <c r="F12951" s="68" t="s">
        <v>534</v>
      </c>
      <c r="G12951" s="67" t="s">
        <v>535</v>
      </c>
      <c r="H12951" s="68" t="s">
        <v>364</v>
      </c>
      <c r="I12951" s="69">
        <v>0</v>
      </c>
      <c r="J12951" s="69">
        <v>0</v>
      </c>
      <c r="K12951" s="91"/>
      <c r="L12951" s="91"/>
    </row>
    <row r="12952" spans="2:12" x14ac:dyDescent="0.25">
      <c r="B12952" s="67" t="s">
        <v>504</v>
      </c>
      <c r="C12952" s="67" t="s">
        <v>505</v>
      </c>
      <c r="D12952" s="68" t="s">
        <v>379</v>
      </c>
      <c r="E12952" s="67" t="s">
        <v>380</v>
      </c>
      <c r="F12952" s="68" t="s">
        <v>534</v>
      </c>
      <c r="G12952" s="67" t="s">
        <v>535</v>
      </c>
      <c r="H12952" s="68" t="s">
        <v>362</v>
      </c>
      <c r="I12952" s="69">
        <v>0</v>
      </c>
      <c r="J12952" s="69">
        <v>0</v>
      </c>
      <c r="K12952" s="91"/>
      <c r="L12952" s="91"/>
    </row>
    <row r="12953" spans="2:12" x14ac:dyDescent="0.25">
      <c r="B12953" s="67" t="s">
        <v>504</v>
      </c>
      <c r="C12953" s="67" t="s">
        <v>505</v>
      </c>
      <c r="D12953" s="68" t="s">
        <v>379</v>
      </c>
      <c r="E12953" s="67" t="s">
        <v>380</v>
      </c>
      <c r="F12953" s="68" t="s">
        <v>534</v>
      </c>
      <c r="G12953" s="67" t="s">
        <v>535</v>
      </c>
      <c r="H12953" s="68" t="s">
        <v>363</v>
      </c>
      <c r="I12953" s="69">
        <v>53</v>
      </c>
      <c r="J12953" s="69">
        <v>47</v>
      </c>
      <c r="K12953" s="91"/>
      <c r="L12953" s="91"/>
    </row>
    <row r="12954" spans="2:12" x14ac:dyDescent="0.25">
      <c r="B12954" s="67" t="s">
        <v>504</v>
      </c>
      <c r="C12954" s="67" t="s">
        <v>505</v>
      </c>
      <c r="D12954" s="68" t="s">
        <v>379</v>
      </c>
      <c r="E12954" s="67" t="s">
        <v>380</v>
      </c>
      <c r="F12954" s="68" t="s">
        <v>534</v>
      </c>
      <c r="G12954" s="67" t="s">
        <v>535</v>
      </c>
      <c r="H12954" s="68" t="s">
        <v>364</v>
      </c>
      <c r="I12954" s="69">
        <v>0</v>
      </c>
      <c r="J12954" s="69">
        <v>14</v>
      </c>
      <c r="K12954" s="91"/>
      <c r="L12954" s="91"/>
    </row>
    <row r="12955" spans="2:12" x14ac:dyDescent="0.25">
      <c r="B12955" s="67" t="s">
        <v>504</v>
      </c>
      <c r="C12955" s="67" t="s">
        <v>505</v>
      </c>
      <c r="D12955" s="68" t="s">
        <v>379</v>
      </c>
      <c r="E12955" s="67" t="s">
        <v>380</v>
      </c>
      <c r="F12955" s="68" t="s">
        <v>534</v>
      </c>
      <c r="G12955" s="67" t="s">
        <v>535</v>
      </c>
      <c r="H12955" s="68" t="s">
        <v>362</v>
      </c>
      <c r="I12955" s="69">
        <v>25</v>
      </c>
      <c r="J12955" s="69">
        <v>60</v>
      </c>
      <c r="K12955" s="91"/>
      <c r="L12955" s="91"/>
    </row>
    <row r="12956" spans="2:12" x14ac:dyDescent="0.25">
      <c r="B12956" s="67" t="s">
        <v>504</v>
      </c>
      <c r="C12956" s="67" t="s">
        <v>505</v>
      </c>
      <c r="D12956" s="68" t="s">
        <v>379</v>
      </c>
      <c r="E12956" s="67" t="s">
        <v>380</v>
      </c>
      <c r="F12956" s="68" t="s">
        <v>534</v>
      </c>
      <c r="G12956" s="67" t="s">
        <v>535</v>
      </c>
      <c r="H12956" s="68" t="s">
        <v>363</v>
      </c>
      <c r="I12956" s="69">
        <v>28</v>
      </c>
      <c r="J12956" s="69">
        <v>24</v>
      </c>
      <c r="K12956" s="91"/>
      <c r="L12956" s="91"/>
    </row>
    <row r="12957" spans="2:12" x14ac:dyDescent="0.25">
      <c r="B12957" s="67" t="s">
        <v>504</v>
      </c>
      <c r="C12957" s="67" t="s">
        <v>505</v>
      </c>
      <c r="D12957" s="68" t="s">
        <v>379</v>
      </c>
      <c r="E12957" s="67" t="s">
        <v>380</v>
      </c>
      <c r="F12957" s="68" t="s">
        <v>534</v>
      </c>
      <c r="G12957" s="67" t="s">
        <v>535</v>
      </c>
      <c r="H12957" s="68" t="s">
        <v>364</v>
      </c>
      <c r="I12957" s="69">
        <v>0</v>
      </c>
      <c r="J12957" s="69">
        <v>0</v>
      </c>
      <c r="K12957" s="91"/>
      <c r="L12957" s="91"/>
    </row>
    <row r="12958" spans="2:12" x14ac:dyDescent="0.25">
      <c r="B12958" s="67" t="s">
        <v>504</v>
      </c>
      <c r="C12958" s="67" t="s">
        <v>505</v>
      </c>
      <c r="D12958" s="68" t="s">
        <v>379</v>
      </c>
      <c r="E12958" s="67" t="s">
        <v>380</v>
      </c>
      <c r="F12958" s="68" t="s">
        <v>534</v>
      </c>
      <c r="G12958" s="67" t="s">
        <v>535</v>
      </c>
      <c r="H12958" s="68" t="s">
        <v>362</v>
      </c>
      <c r="I12958" s="69">
        <v>72</v>
      </c>
      <c r="J12958" s="69">
        <v>91</v>
      </c>
      <c r="K12958" s="91"/>
      <c r="L12958" s="91"/>
    </row>
    <row r="12959" spans="2:12" x14ac:dyDescent="0.25">
      <c r="B12959" s="67" t="s">
        <v>504</v>
      </c>
      <c r="C12959" s="67" t="s">
        <v>505</v>
      </c>
      <c r="D12959" s="68" t="s">
        <v>379</v>
      </c>
      <c r="E12959" s="67" t="s">
        <v>380</v>
      </c>
      <c r="F12959" s="68" t="s">
        <v>534</v>
      </c>
      <c r="G12959" s="67" t="s">
        <v>535</v>
      </c>
      <c r="H12959" s="68" t="s">
        <v>363</v>
      </c>
      <c r="I12959" s="69">
        <v>128</v>
      </c>
      <c r="J12959" s="69">
        <v>140</v>
      </c>
      <c r="K12959" s="91"/>
      <c r="L12959" s="91"/>
    </row>
    <row r="12960" spans="2:12" x14ac:dyDescent="0.25">
      <c r="B12960" s="67" t="s">
        <v>504</v>
      </c>
      <c r="C12960" s="67" t="s">
        <v>505</v>
      </c>
      <c r="D12960" s="68" t="s">
        <v>379</v>
      </c>
      <c r="E12960" s="67" t="s">
        <v>380</v>
      </c>
      <c r="F12960" s="68" t="s">
        <v>534</v>
      </c>
      <c r="G12960" s="67" t="s">
        <v>535</v>
      </c>
      <c r="H12960" s="68" t="s">
        <v>364</v>
      </c>
      <c r="I12960" s="69">
        <v>18</v>
      </c>
      <c r="J12960" s="69">
        <v>37</v>
      </c>
      <c r="K12960" s="91"/>
      <c r="L12960" s="91"/>
    </row>
    <row r="12961" spans="2:12" x14ac:dyDescent="0.25">
      <c r="B12961" s="67" t="s">
        <v>504</v>
      </c>
      <c r="C12961" s="67" t="s">
        <v>505</v>
      </c>
      <c r="D12961" s="68" t="s">
        <v>379</v>
      </c>
      <c r="E12961" s="67" t="s">
        <v>380</v>
      </c>
      <c r="F12961" s="68" t="s">
        <v>534</v>
      </c>
      <c r="G12961" s="67" t="s">
        <v>535</v>
      </c>
      <c r="H12961" s="68" t="s">
        <v>363</v>
      </c>
      <c r="I12961" s="69">
        <v>12</v>
      </c>
      <c r="J12961" s="69">
        <v>0</v>
      </c>
      <c r="K12961" s="91"/>
      <c r="L12961" s="91"/>
    </row>
    <row r="12962" spans="2:12" x14ac:dyDescent="0.25">
      <c r="B12962" s="67" t="s">
        <v>504</v>
      </c>
      <c r="C12962" s="67" t="s">
        <v>505</v>
      </c>
      <c r="D12962" s="68" t="s">
        <v>379</v>
      </c>
      <c r="E12962" s="67" t="s">
        <v>380</v>
      </c>
      <c r="F12962" s="68" t="s">
        <v>534</v>
      </c>
      <c r="G12962" s="67" t="s">
        <v>535</v>
      </c>
      <c r="H12962" s="68" t="s">
        <v>362</v>
      </c>
      <c r="I12962" s="69">
        <v>219</v>
      </c>
      <c r="J12962" s="69">
        <v>394</v>
      </c>
      <c r="K12962" s="91"/>
      <c r="L12962" s="91"/>
    </row>
    <row r="12963" spans="2:12" x14ac:dyDescent="0.25">
      <c r="B12963" s="67" t="s">
        <v>504</v>
      </c>
      <c r="C12963" s="67" t="s">
        <v>505</v>
      </c>
      <c r="D12963" s="68" t="s">
        <v>379</v>
      </c>
      <c r="E12963" s="67" t="s">
        <v>380</v>
      </c>
      <c r="F12963" s="68" t="s">
        <v>534</v>
      </c>
      <c r="G12963" s="67" t="s">
        <v>535</v>
      </c>
      <c r="H12963" s="68" t="s">
        <v>363</v>
      </c>
      <c r="I12963" s="69">
        <v>356</v>
      </c>
      <c r="J12963" s="69">
        <v>351</v>
      </c>
      <c r="K12963" s="91"/>
      <c r="L12963" s="91"/>
    </row>
    <row r="12964" spans="2:12" x14ac:dyDescent="0.25">
      <c r="B12964" s="67" t="s">
        <v>504</v>
      </c>
      <c r="C12964" s="67" t="s">
        <v>505</v>
      </c>
      <c r="D12964" s="68" t="s">
        <v>379</v>
      </c>
      <c r="E12964" s="67" t="s">
        <v>380</v>
      </c>
      <c r="F12964" s="68" t="s">
        <v>534</v>
      </c>
      <c r="G12964" s="67" t="s">
        <v>535</v>
      </c>
      <c r="H12964" s="68" t="s">
        <v>364</v>
      </c>
      <c r="I12964" s="69">
        <v>46</v>
      </c>
      <c r="J12964" s="69">
        <v>106</v>
      </c>
      <c r="K12964" s="91"/>
      <c r="L12964" s="91"/>
    </row>
    <row r="12965" spans="2:12" x14ac:dyDescent="0.25">
      <c r="B12965" s="67" t="s">
        <v>504</v>
      </c>
      <c r="C12965" s="67" t="s">
        <v>505</v>
      </c>
      <c r="D12965" s="68" t="s">
        <v>379</v>
      </c>
      <c r="E12965" s="67" t="s">
        <v>380</v>
      </c>
      <c r="F12965" s="68" t="s">
        <v>534</v>
      </c>
      <c r="G12965" s="67" t="s">
        <v>535</v>
      </c>
      <c r="H12965" s="68" t="s">
        <v>362</v>
      </c>
      <c r="I12965" s="69">
        <v>85</v>
      </c>
      <c r="J12965" s="69">
        <v>150</v>
      </c>
      <c r="K12965" s="91"/>
      <c r="L12965" s="91"/>
    </row>
    <row r="12966" spans="2:12" x14ac:dyDescent="0.25">
      <c r="B12966" s="67" t="s">
        <v>504</v>
      </c>
      <c r="C12966" s="67" t="s">
        <v>505</v>
      </c>
      <c r="D12966" s="68" t="s">
        <v>379</v>
      </c>
      <c r="E12966" s="67" t="s">
        <v>380</v>
      </c>
      <c r="F12966" s="68" t="s">
        <v>534</v>
      </c>
      <c r="G12966" s="67" t="s">
        <v>535</v>
      </c>
      <c r="H12966" s="68" t="s">
        <v>363</v>
      </c>
      <c r="I12966" s="69">
        <v>128</v>
      </c>
      <c r="J12966" s="69">
        <v>218</v>
      </c>
      <c r="K12966" s="91"/>
      <c r="L12966" s="91"/>
    </row>
    <row r="12967" spans="2:12" x14ac:dyDescent="0.25">
      <c r="B12967" s="67" t="s">
        <v>504</v>
      </c>
      <c r="C12967" s="67" t="s">
        <v>505</v>
      </c>
      <c r="D12967" s="68" t="s">
        <v>379</v>
      </c>
      <c r="E12967" s="67" t="s">
        <v>380</v>
      </c>
      <c r="F12967" s="68" t="s">
        <v>534</v>
      </c>
      <c r="G12967" s="67" t="s">
        <v>535</v>
      </c>
      <c r="H12967" s="68" t="s">
        <v>364</v>
      </c>
      <c r="I12967" s="69">
        <v>50</v>
      </c>
      <c r="J12967" s="69">
        <v>100</v>
      </c>
      <c r="K12967" s="91"/>
      <c r="L12967" s="91"/>
    </row>
    <row r="12968" spans="2:12" x14ac:dyDescent="0.25">
      <c r="B12968" s="67" t="s">
        <v>504</v>
      </c>
      <c r="C12968" s="67" t="s">
        <v>505</v>
      </c>
      <c r="D12968" s="68" t="s">
        <v>379</v>
      </c>
      <c r="E12968" s="67" t="s">
        <v>380</v>
      </c>
      <c r="F12968" s="68" t="s">
        <v>534</v>
      </c>
      <c r="G12968" s="67" t="s">
        <v>535</v>
      </c>
      <c r="H12968" s="68" t="s">
        <v>362</v>
      </c>
      <c r="I12968" s="69">
        <v>0</v>
      </c>
      <c r="J12968" s="69">
        <v>0</v>
      </c>
      <c r="K12968" s="91"/>
      <c r="L12968" s="91"/>
    </row>
    <row r="12969" spans="2:12" x14ac:dyDescent="0.25">
      <c r="B12969" s="67" t="s">
        <v>504</v>
      </c>
      <c r="C12969" s="67" t="s">
        <v>505</v>
      </c>
      <c r="D12969" s="68" t="s">
        <v>379</v>
      </c>
      <c r="E12969" s="67" t="s">
        <v>380</v>
      </c>
      <c r="F12969" s="68" t="s">
        <v>534</v>
      </c>
      <c r="G12969" s="67" t="s">
        <v>535</v>
      </c>
      <c r="H12969" s="68" t="s">
        <v>363</v>
      </c>
      <c r="I12969" s="69">
        <v>0</v>
      </c>
      <c r="J12969" s="69">
        <v>0</v>
      </c>
      <c r="K12969" s="91"/>
      <c r="L12969" s="91"/>
    </row>
    <row r="12970" spans="2:12" x14ac:dyDescent="0.25">
      <c r="B12970" s="67" t="s">
        <v>504</v>
      </c>
      <c r="C12970" s="67" t="s">
        <v>505</v>
      </c>
      <c r="D12970" s="68" t="s">
        <v>379</v>
      </c>
      <c r="E12970" s="67" t="s">
        <v>380</v>
      </c>
      <c r="F12970" s="68" t="s">
        <v>534</v>
      </c>
      <c r="G12970" s="67" t="s">
        <v>535</v>
      </c>
      <c r="H12970" s="68" t="s">
        <v>364</v>
      </c>
      <c r="I12970" s="69">
        <v>0</v>
      </c>
      <c r="J12970" s="69">
        <v>0</v>
      </c>
      <c r="K12970" s="91"/>
      <c r="L12970" s="91"/>
    </row>
    <row r="12971" spans="2:12" x14ac:dyDescent="0.25">
      <c r="B12971" s="67" t="s">
        <v>504</v>
      </c>
      <c r="C12971" s="67" t="s">
        <v>505</v>
      </c>
      <c r="D12971" s="68" t="s">
        <v>379</v>
      </c>
      <c r="E12971" s="67" t="s">
        <v>380</v>
      </c>
      <c r="F12971" s="68" t="s">
        <v>534</v>
      </c>
      <c r="G12971" s="67" t="s">
        <v>535</v>
      </c>
      <c r="H12971" s="68" t="s">
        <v>362</v>
      </c>
      <c r="I12971" s="69">
        <v>130</v>
      </c>
      <c r="J12971" s="69">
        <v>0</v>
      </c>
      <c r="K12971" s="91"/>
      <c r="L12971" s="91"/>
    </row>
    <row r="12972" spans="2:12" x14ac:dyDescent="0.25">
      <c r="B12972" s="67" t="s">
        <v>504</v>
      </c>
      <c r="C12972" s="67" t="s">
        <v>505</v>
      </c>
      <c r="D12972" s="68" t="s">
        <v>379</v>
      </c>
      <c r="E12972" s="67" t="s">
        <v>380</v>
      </c>
      <c r="F12972" s="68" t="s">
        <v>534</v>
      </c>
      <c r="G12972" s="67" t="s">
        <v>535</v>
      </c>
      <c r="H12972" s="68" t="s">
        <v>363</v>
      </c>
      <c r="I12972" s="69">
        <v>16</v>
      </c>
      <c r="J12972" s="69">
        <v>61</v>
      </c>
      <c r="K12972" s="91"/>
      <c r="L12972" s="91"/>
    </row>
    <row r="12973" spans="2:12" x14ac:dyDescent="0.25">
      <c r="B12973" s="67" t="s">
        <v>504</v>
      </c>
      <c r="C12973" s="67" t="s">
        <v>505</v>
      </c>
      <c r="D12973" s="68" t="s">
        <v>379</v>
      </c>
      <c r="E12973" s="67" t="s">
        <v>380</v>
      </c>
      <c r="F12973" s="68" t="s">
        <v>534</v>
      </c>
      <c r="G12973" s="67" t="s">
        <v>535</v>
      </c>
      <c r="H12973" s="68" t="s">
        <v>362</v>
      </c>
      <c r="I12973" s="69">
        <v>18</v>
      </c>
      <c r="J12973" s="69">
        <v>10</v>
      </c>
      <c r="K12973" s="91"/>
      <c r="L12973" s="91"/>
    </row>
    <row r="12974" spans="2:12" x14ac:dyDescent="0.25">
      <c r="B12974" s="67" t="s">
        <v>504</v>
      </c>
      <c r="C12974" s="67" t="s">
        <v>505</v>
      </c>
      <c r="D12974" s="68" t="s">
        <v>379</v>
      </c>
      <c r="E12974" s="67" t="s">
        <v>380</v>
      </c>
      <c r="F12974" s="68" t="s">
        <v>534</v>
      </c>
      <c r="G12974" s="67" t="s">
        <v>535</v>
      </c>
      <c r="H12974" s="68" t="s">
        <v>363</v>
      </c>
      <c r="I12974" s="69">
        <v>13</v>
      </c>
      <c r="J12974" s="69">
        <v>11</v>
      </c>
      <c r="K12974" s="91"/>
      <c r="L12974" s="91"/>
    </row>
    <row r="12975" spans="2:12" x14ac:dyDescent="0.25">
      <c r="B12975" s="67" t="s">
        <v>504</v>
      </c>
      <c r="C12975" s="67" t="s">
        <v>505</v>
      </c>
      <c r="D12975" s="68" t="s">
        <v>379</v>
      </c>
      <c r="E12975" s="67" t="s">
        <v>380</v>
      </c>
      <c r="F12975" s="68" t="s">
        <v>534</v>
      </c>
      <c r="G12975" s="67" t="s">
        <v>535</v>
      </c>
      <c r="H12975" s="68" t="s">
        <v>364</v>
      </c>
      <c r="I12975" s="69">
        <v>-13</v>
      </c>
      <c r="J12975" s="69">
        <v>0</v>
      </c>
      <c r="K12975" s="91"/>
      <c r="L12975" s="91"/>
    </row>
    <row r="12976" spans="2:12" x14ac:dyDescent="0.25">
      <c r="B12976" s="67" t="s">
        <v>504</v>
      </c>
      <c r="C12976" s="67" t="s">
        <v>505</v>
      </c>
      <c r="D12976" s="68" t="s">
        <v>379</v>
      </c>
      <c r="E12976" s="67" t="s">
        <v>380</v>
      </c>
      <c r="F12976" s="68" t="s">
        <v>534</v>
      </c>
      <c r="G12976" s="67" t="s">
        <v>535</v>
      </c>
      <c r="H12976" s="68" t="s">
        <v>364</v>
      </c>
      <c r="I12976" s="69">
        <v>0</v>
      </c>
      <c r="J12976" s="69">
        <v>0</v>
      </c>
      <c r="K12976" s="91"/>
      <c r="L12976" s="91"/>
    </row>
    <row r="12977" spans="2:12" x14ac:dyDescent="0.25">
      <c r="B12977" s="67" t="s">
        <v>504</v>
      </c>
      <c r="C12977" s="67" t="s">
        <v>505</v>
      </c>
      <c r="D12977" s="68" t="s">
        <v>379</v>
      </c>
      <c r="E12977" s="67" t="s">
        <v>380</v>
      </c>
      <c r="F12977" s="68" t="s">
        <v>534</v>
      </c>
      <c r="G12977" s="67" t="s">
        <v>535</v>
      </c>
      <c r="H12977" s="68" t="s">
        <v>362</v>
      </c>
      <c r="I12977" s="69">
        <v>80</v>
      </c>
      <c r="J12977" s="69">
        <v>120</v>
      </c>
      <c r="K12977" s="91"/>
      <c r="L12977" s="91"/>
    </row>
    <row r="12978" spans="2:12" x14ac:dyDescent="0.25">
      <c r="B12978" s="67" t="s">
        <v>504</v>
      </c>
      <c r="C12978" s="67" t="s">
        <v>505</v>
      </c>
      <c r="D12978" s="68" t="s">
        <v>379</v>
      </c>
      <c r="E12978" s="67" t="s">
        <v>380</v>
      </c>
      <c r="F12978" s="68" t="s">
        <v>534</v>
      </c>
      <c r="G12978" s="67" t="s">
        <v>535</v>
      </c>
      <c r="H12978" s="68" t="s">
        <v>363</v>
      </c>
      <c r="I12978" s="69">
        <v>60</v>
      </c>
      <c r="J12978" s="69">
        <v>70</v>
      </c>
      <c r="K12978" s="91"/>
      <c r="L12978" s="91"/>
    </row>
    <row r="12979" spans="2:12" x14ac:dyDescent="0.25">
      <c r="B12979" s="67" t="s">
        <v>504</v>
      </c>
      <c r="C12979" s="67" t="s">
        <v>505</v>
      </c>
      <c r="D12979" s="68" t="s">
        <v>379</v>
      </c>
      <c r="E12979" s="67" t="s">
        <v>380</v>
      </c>
      <c r="F12979" s="68" t="s">
        <v>534</v>
      </c>
      <c r="G12979" s="67" t="s">
        <v>535</v>
      </c>
      <c r="H12979" s="68" t="s">
        <v>364</v>
      </c>
      <c r="I12979" s="69">
        <v>27</v>
      </c>
      <c r="J12979" s="69">
        <v>38</v>
      </c>
      <c r="K12979" s="91"/>
      <c r="L12979" s="91"/>
    </row>
    <row r="12980" spans="2:12" x14ac:dyDescent="0.25">
      <c r="B12980" s="67" t="s">
        <v>504</v>
      </c>
      <c r="C12980" s="67" t="s">
        <v>505</v>
      </c>
      <c r="D12980" s="68" t="s">
        <v>379</v>
      </c>
      <c r="E12980" s="67" t="s">
        <v>380</v>
      </c>
      <c r="F12980" s="68" t="s">
        <v>534</v>
      </c>
      <c r="G12980" s="67" t="s">
        <v>535</v>
      </c>
      <c r="H12980" s="68" t="s">
        <v>362</v>
      </c>
      <c r="I12980" s="69">
        <v>85</v>
      </c>
      <c r="J12980" s="69">
        <v>0</v>
      </c>
      <c r="K12980" s="91"/>
      <c r="L12980" s="91"/>
    </row>
    <row r="12981" spans="2:12" x14ac:dyDescent="0.25">
      <c r="B12981" s="67" t="s">
        <v>504</v>
      </c>
      <c r="C12981" s="67" t="s">
        <v>505</v>
      </c>
      <c r="D12981" s="68" t="s">
        <v>379</v>
      </c>
      <c r="E12981" s="67" t="s">
        <v>380</v>
      </c>
      <c r="F12981" s="68" t="s">
        <v>534</v>
      </c>
      <c r="G12981" s="67" t="s">
        <v>535</v>
      </c>
      <c r="H12981" s="68" t="s">
        <v>363</v>
      </c>
      <c r="I12981" s="69">
        <v>0</v>
      </c>
      <c r="J12981" s="69">
        <v>0</v>
      </c>
      <c r="K12981" s="91"/>
      <c r="L12981" s="91"/>
    </row>
    <row r="12982" spans="2:12" x14ac:dyDescent="0.25">
      <c r="B12982" s="67" t="s">
        <v>504</v>
      </c>
      <c r="C12982" s="67" t="s">
        <v>505</v>
      </c>
      <c r="D12982" s="68" t="s">
        <v>379</v>
      </c>
      <c r="E12982" s="67" t="s">
        <v>380</v>
      </c>
      <c r="F12982" s="68" t="s">
        <v>534</v>
      </c>
      <c r="G12982" s="67" t="s">
        <v>535</v>
      </c>
      <c r="H12982" s="68" t="s">
        <v>362</v>
      </c>
      <c r="I12982" s="69">
        <v>0</v>
      </c>
      <c r="J12982" s="69">
        <v>0</v>
      </c>
      <c r="K12982" s="91"/>
      <c r="L12982" s="91"/>
    </row>
    <row r="12983" spans="2:12" x14ac:dyDescent="0.25">
      <c r="B12983" s="67" t="s">
        <v>504</v>
      </c>
      <c r="C12983" s="67" t="s">
        <v>505</v>
      </c>
      <c r="D12983" s="68" t="s">
        <v>379</v>
      </c>
      <c r="E12983" s="67" t="s">
        <v>380</v>
      </c>
      <c r="F12983" s="68" t="s">
        <v>534</v>
      </c>
      <c r="G12983" s="67" t="s">
        <v>535</v>
      </c>
      <c r="H12983" s="68" t="s">
        <v>363</v>
      </c>
      <c r="I12983" s="69">
        <v>0</v>
      </c>
      <c r="J12983" s="69">
        <v>0</v>
      </c>
      <c r="K12983" s="91"/>
      <c r="L12983" s="91"/>
    </row>
    <row r="12984" spans="2:12" x14ac:dyDescent="0.25">
      <c r="B12984" s="67" t="s">
        <v>504</v>
      </c>
      <c r="C12984" s="67" t="s">
        <v>505</v>
      </c>
      <c r="D12984" s="68" t="s">
        <v>379</v>
      </c>
      <c r="E12984" s="67" t="s">
        <v>380</v>
      </c>
      <c r="F12984" s="68" t="s">
        <v>534</v>
      </c>
      <c r="G12984" s="67" t="s">
        <v>535</v>
      </c>
      <c r="H12984" s="68" t="s">
        <v>364</v>
      </c>
      <c r="I12984" s="69">
        <v>0</v>
      </c>
      <c r="J12984" s="69">
        <v>0</v>
      </c>
      <c r="K12984" s="91"/>
      <c r="L12984" s="91"/>
    </row>
    <row r="12985" spans="2:12" x14ac:dyDescent="0.25">
      <c r="B12985" s="67" t="s">
        <v>504</v>
      </c>
      <c r="C12985" s="67" t="s">
        <v>505</v>
      </c>
      <c r="D12985" s="68" t="s">
        <v>379</v>
      </c>
      <c r="E12985" s="67" t="s">
        <v>380</v>
      </c>
      <c r="F12985" s="68" t="s">
        <v>534</v>
      </c>
      <c r="G12985" s="67" t="s">
        <v>535</v>
      </c>
      <c r="H12985" s="68" t="s">
        <v>362</v>
      </c>
      <c r="I12985" s="69">
        <v>41</v>
      </c>
      <c r="J12985" s="69">
        <v>63</v>
      </c>
      <c r="K12985" s="91"/>
      <c r="L12985" s="91"/>
    </row>
    <row r="12986" spans="2:12" x14ac:dyDescent="0.25">
      <c r="B12986" s="67" t="s">
        <v>504</v>
      </c>
      <c r="C12986" s="67" t="s">
        <v>505</v>
      </c>
      <c r="D12986" s="68" t="s">
        <v>379</v>
      </c>
      <c r="E12986" s="67" t="s">
        <v>380</v>
      </c>
      <c r="F12986" s="68" t="s">
        <v>534</v>
      </c>
      <c r="G12986" s="67" t="s">
        <v>535</v>
      </c>
      <c r="H12986" s="68" t="s">
        <v>363</v>
      </c>
      <c r="I12986" s="69">
        <v>183</v>
      </c>
      <c r="J12986" s="69">
        <v>241</v>
      </c>
      <c r="K12986" s="91"/>
      <c r="L12986" s="91"/>
    </row>
    <row r="12987" spans="2:12" x14ac:dyDescent="0.25">
      <c r="B12987" s="67" t="s">
        <v>504</v>
      </c>
      <c r="C12987" s="67" t="s">
        <v>505</v>
      </c>
      <c r="D12987" s="68" t="s">
        <v>379</v>
      </c>
      <c r="E12987" s="67" t="s">
        <v>380</v>
      </c>
      <c r="F12987" s="68" t="s">
        <v>534</v>
      </c>
      <c r="G12987" s="67" t="s">
        <v>535</v>
      </c>
      <c r="H12987" s="68" t="s">
        <v>364</v>
      </c>
      <c r="I12987" s="69">
        <v>42</v>
      </c>
      <c r="J12987" s="69">
        <v>0</v>
      </c>
      <c r="K12987" s="91"/>
      <c r="L12987" s="91"/>
    </row>
    <row r="12988" spans="2:12" x14ac:dyDescent="0.25">
      <c r="B12988" s="67" t="s">
        <v>504</v>
      </c>
      <c r="C12988" s="67" t="s">
        <v>505</v>
      </c>
      <c r="D12988" s="68" t="s">
        <v>379</v>
      </c>
      <c r="E12988" s="67" t="s">
        <v>380</v>
      </c>
      <c r="F12988" s="68" t="s">
        <v>534</v>
      </c>
      <c r="G12988" s="67" t="s">
        <v>535</v>
      </c>
      <c r="H12988" s="68" t="s">
        <v>362</v>
      </c>
      <c r="I12988" s="69">
        <v>15</v>
      </c>
      <c r="J12988" s="69">
        <v>0</v>
      </c>
      <c r="K12988" s="91"/>
      <c r="L12988" s="91"/>
    </row>
    <row r="12989" spans="2:12" x14ac:dyDescent="0.25">
      <c r="B12989" s="67" t="s">
        <v>504</v>
      </c>
      <c r="C12989" s="67" t="s">
        <v>505</v>
      </c>
      <c r="D12989" s="68" t="s">
        <v>379</v>
      </c>
      <c r="E12989" s="67" t="s">
        <v>380</v>
      </c>
      <c r="F12989" s="68" t="s">
        <v>534</v>
      </c>
      <c r="G12989" s="67" t="s">
        <v>535</v>
      </c>
      <c r="H12989" s="68" t="s">
        <v>363</v>
      </c>
      <c r="I12989" s="69">
        <v>0</v>
      </c>
      <c r="J12989" s="69">
        <v>2</v>
      </c>
      <c r="K12989" s="91"/>
      <c r="L12989" s="91"/>
    </row>
    <row r="12990" spans="2:12" x14ac:dyDescent="0.25">
      <c r="B12990" s="67" t="s">
        <v>504</v>
      </c>
      <c r="C12990" s="67" t="s">
        <v>505</v>
      </c>
      <c r="D12990" s="68" t="s">
        <v>379</v>
      </c>
      <c r="E12990" s="67" t="s">
        <v>380</v>
      </c>
      <c r="F12990" s="68" t="s">
        <v>534</v>
      </c>
      <c r="G12990" s="67" t="s">
        <v>535</v>
      </c>
      <c r="H12990" s="68" t="s">
        <v>364</v>
      </c>
      <c r="I12990" s="69">
        <v>0</v>
      </c>
      <c r="J12990" s="69">
        <v>9</v>
      </c>
      <c r="K12990" s="91"/>
      <c r="L12990" s="91"/>
    </row>
    <row r="12991" spans="2:12" x14ac:dyDescent="0.25">
      <c r="B12991" s="67" t="s">
        <v>504</v>
      </c>
      <c r="C12991" s="67" t="s">
        <v>505</v>
      </c>
      <c r="D12991" s="68" t="s">
        <v>379</v>
      </c>
      <c r="E12991" s="67" t="s">
        <v>380</v>
      </c>
      <c r="F12991" s="68" t="s">
        <v>534</v>
      </c>
      <c r="G12991" s="67" t="s">
        <v>535</v>
      </c>
      <c r="H12991" s="68" t="s">
        <v>362</v>
      </c>
      <c r="I12991" s="69">
        <v>0.309</v>
      </c>
      <c r="J12991" s="69">
        <v>0.20599999999999999</v>
      </c>
      <c r="K12991" s="91"/>
      <c r="L12991" s="91"/>
    </row>
    <row r="12992" spans="2:12" x14ac:dyDescent="0.25">
      <c r="B12992" s="67" t="s">
        <v>504</v>
      </c>
      <c r="C12992" s="67" t="s">
        <v>505</v>
      </c>
      <c r="D12992" s="68" t="s">
        <v>379</v>
      </c>
      <c r="E12992" s="67" t="s">
        <v>380</v>
      </c>
      <c r="F12992" s="68" t="s">
        <v>534</v>
      </c>
      <c r="G12992" s="67" t="s">
        <v>535</v>
      </c>
      <c r="H12992" s="68" t="s">
        <v>363</v>
      </c>
      <c r="I12992" s="69">
        <v>0.39140000000000003</v>
      </c>
      <c r="J12992" s="69">
        <v>0.55620000000000003</v>
      </c>
      <c r="K12992" s="91"/>
      <c r="L12992" s="91"/>
    </row>
    <row r="12993" spans="2:12" x14ac:dyDescent="0.25">
      <c r="B12993" s="67" t="s">
        <v>504</v>
      </c>
      <c r="C12993" s="67" t="s">
        <v>505</v>
      </c>
      <c r="D12993" s="68" t="s">
        <v>379</v>
      </c>
      <c r="E12993" s="67" t="s">
        <v>380</v>
      </c>
      <c r="F12993" s="68" t="s">
        <v>534</v>
      </c>
      <c r="G12993" s="67" t="s">
        <v>535</v>
      </c>
      <c r="H12993" s="68" t="s">
        <v>364</v>
      </c>
      <c r="I12993" s="69">
        <v>0.45319999999999999</v>
      </c>
      <c r="J12993" s="69">
        <v>0.28839999999999999</v>
      </c>
      <c r="K12993" s="91"/>
      <c r="L12993" s="91"/>
    </row>
    <row r="12994" spans="2:12" x14ac:dyDescent="0.25">
      <c r="B12994" s="67" t="s">
        <v>504</v>
      </c>
      <c r="C12994" s="67" t="s">
        <v>505</v>
      </c>
      <c r="D12994" s="68" t="s">
        <v>379</v>
      </c>
      <c r="E12994" s="67" t="s">
        <v>380</v>
      </c>
      <c r="F12994" s="68" t="s">
        <v>534</v>
      </c>
      <c r="G12994" s="67" t="s">
        <v>535</v>
      </c>
      <c r="H12994" s="68" t="s">
        <v>362</v>
      </c>
      <c r="I12994" s="69">
        <v>0</v>
      </c>
      <c r="J12994" s="69">
        <v>0</v>
      </c>
      <c r="K12994" s="91"/>
      <c r="L12994" s="91"/>
    </row>
    <row r="12995" spans="2:12" x14ac:dyDescent="0.25">
      <c r="B12995" s="67" t="s">
        <v>504</v>
      </c>
      <c r="C12995" s="67" t="s">
        <v>505</v>
      </c>
      <c r="D12995" s="68" t="s">
        <v>379</v>
      </c>
      <c r="E12995" s="67" t="s">
        <v>380</v>
      </c>
      <c r="F12995" s="68" t="s">
        <v>534</v>
      </c>
      <c r="G12995" s="67" t="s">
        <v>535</v>
      </c>
      <c r="H12995" s="68" t="s">
        <v>363</v>
      </c>
      <c r="I12995" s="69">
        <v>0</v>
      </c>
      <c r="J12995" s="69">
        <v>0</v>
      </c>
      <c r="K12995" s="91"/>
      <c r="L12995" s="91"/>
    </row>
    <row r="12996" spans="2:12" x14ac:dyDescent="0.25">
      <c r="B12996" s="67" t="s">
        <v>504</v>
      </c>
      <c r="C12996" s="67" t="s">
        <v>505</v>
      </c>
      <c r="D12996" s="68" t="s">
        <v>379</v>
      </c>
      <c r="E12996" s="67" t="s">
        <v>380</v>
      </c>
      <c r="F12996" s="68" t="s">
        <v>534</v>
      </c>
      <c r="G12996" s="67" t="s">
        <v>535</v>
      </c>
      <c r="H12996" s="68" t="s">
        <v>364</v>
      </c>
      <c r="I12996" s="69">
        <v>0</v>
      </c>
      <c r="J12996" s="69">
        <v>0</v>
      </c>
      <c r="K12996" s="91"/>
      <c r="L12996" s="91"/>
    </row>
    <row r="12997" spans="2:12" x14ac:dyDescent="0.25">
      <c r="B12997" s="67" t="s">
        <v>504</v>
      </c>
      <c r="C12997" s="67" t="s">
        <v>505</v>
      </c>
      <c r="D12997" s="68" t="s">
        <v>379</v>
      </c>
      <c r="E12997" s="67" t="s">
        <v>380</v>
      </c>
      <c r="F12997" s="68" t="s">
        <v>534</v>
      </c>
      <c r="G12997" s="67" t="s">
        <v>535</v>
      </c>
      <c r="H12997" s="68" t="s">
        <v>362</v>
      </c>
      <c r="I12997" s="69">
        <v>25</v>
      </c>
      <c r="J12997" s="69">
        <v>27</v>
      </c>
      <c r="K12997" s="91"/>
      <c r="L12997" s="91"/>
    </row>
    <row r="12998" spans="2:12" x14ac:dyDescent="0.25">
      <c r="B12998" s="67" t="s">
        <v>504</v>
      </c>
      <c r="C12998" s="67" t="s">
        <v>505</v>
      </c>
      <c r="D12998" s="68" t="s">
        <v>379</v>
      </c>
      <c r="E12998" s="67" t="s">
        <v>380</v>
      </c>
      <c r="F12998" s="68" t="s">
        <v>534</v>
      </c>
      <c r="G12998" s="67" t="s">
        <v>535</v>
      </c>
      <c r="H12998" s="68" t="s">
        <v>363</v>
      </c>
      <c r="I12998" s="69">
        <v>10</v>
      </c>
      <c r="J12998" s="69">
        <v>28</v>
      </c>
      <c r="K12998" s="91"/>
      <c r="L12998" s="91"/>
    </row>
    <row r="12999" spans="2:12" x14ac:dyDescent="0.25">
      <c r="B12999" s="67" t="s">
        <v>504</v>
      </c>
      <c r="C12999" s="67" t="s">
        <v>505</v>
      </c>
      <c r="D12999" s="68" t="s">
        <v>379</v>
      </c>
      <c r="E12999" s="67" t="s">
        <v>380</v>
      </c>
      <c r="F12999" s="68" t="s">
        <v>534</v>
      </c>
      <c r="G12999" s="67" t="s">
        <v>535</v>
      </c>
      <c r="H12999" s="68" t="s">
        <v>364</v>
      </c>
      <c r="I12999" s="69">
        <v>0</v>
      </c>
      <c r="J12999" s="69">
        <v>0</v>
      </c>
      <c r="K12999" s="91"/>
      <c r="L12999" s="91"/>
    </row>
    <row r="13000" spans="2:12" x14ac:dyDescent="0.25">
      <c r="B13000" s="67" t="s">
        <v>504</v>
      </c>
      <c r="C13000" s="67" t="s">
        <v>505</v>
      </c>
      <c r="D13000" s="68" t="s">
        <v>379</v>
      </c>
      <c r="E13000" s="67" t="s">
        <v>380</v>
      </c>
      <c r="F13000" s="68" t="s">
        <v>534</v>
      </c>
      <c r="G13000" s="67" t="s">
        <v>535</v>
      </c>
      <c r="H13000" s="68" t="s">
        <v>362</v>
      </c>
      <c r="I13000" s="69">
        <v>31</v>
      </c>
      <c r="J13000" s="69">
        <v>57</v>
      </c>
      <c r="K13000" s="91"/>
      <c r="L13000" s="91"/>
    </row>
    <row r="13001" spans="2:12" x14ac:dyDescent="0.25">
      <c r="B13001" s="67" t="s">
        <v>504</v>
      </c>
      <c r="C13001" s="67" t="s">
        <v>505</v>
      </c>
      <c r="D13001" s="68" t="s">
        <v>379</v>
      </c>
      <c r="E13001" s="67" t="s">
        <v>380</v>
      </c>
      <c r="F13001" s="68" t="s">
        <v>534</v>
      </c>
      <c r="G13001" s="67" t="s">
        <v>535</v>
      </c>
      <c r="H13001" s="68" t="s">
        <v>363</v>
      </c>
      <c r="I13001" s="69">
        <v>14</v>
      </c>
      <c r="J13001" s="69">
        <v>28</v>
      </c>
      <c r="K13001" s="91"/>
      <c r="L13001" s="91"/>
    </row>
    <row r="13002" spans="2:12" x14ac:dyDescent="0.25">
      <c r="B13002" s="67" t="s">
        <v>504</v>
      </c>
      <c r="C13002" s="67" t="s">
        <v>505</v>
      </c>
      <c r="D13002" s="68" t="s">
        <v>379</v>
      </c>
      <c r="E13002" s="67" t="s">
        <v>380</v>
      </c>
      <c r="F13002" s="68" t="s">
        <v>534</v>
      </c>
      <c r="G13002" s="67" t="s">
        <v>535</v>
      </c>
      <c r="H13002" s="68" t="s">
        <v>364</v>
      </c>
      <c r="I13002" s="69">
        <v>52</v>
      </c>
      <c r="J13002" s="69">
        <v>45</v>
      </c>
      <c r="K13002" s="91"/>
      <c r="L13002" s="91"/>
    </row>
    <row r="13003" spans="2:12" x14ac:dyDescent="0.25">
      <c r="B13003" s="67" t="s">
        <v>504</v>
      </c>
      <c r="C13003" s="67" t="s">
        <v>505</v>
      </c>
      <c r="D13003" s="68" t="s">
        <v>379</v>
      </c>
      <c r="E13003" s="67" t="s">
        <v>380</v>
      </c>
      <c r="F13003" s="68" t="s">
        <v>534</v>
      </c>
      <c r="G13003" s="67" t="s">
        <v>535</v>
      </c>
      <c r="H13003" s="68" t="s">
        <v>362</v>
      </c>
      <c r="I13003" s="69">
        <v>16</v>
      </c>
      <c r="J13003" s="69">
        <v>8</v>
      </c>
      <c r="K13003" s="91"/>
      <c r="L13003" s="91"/>
    </row>
    <row r="13004" spans="2:12" x14ac:dyDescent="0.25">
      <c r="B13004" s="67" t="s">
        <v>504</v>
      </c>
      <c r="C13004" s="67" t="s">
        <v>505</v>
      </c>
      <c r="D13004" s="68" t="s">
        <v>379</v>
      </c>
      <c r="E13004" s="67" t="s">
        <v>380</v>
      </c>
      <c r="F13004" s="68" t="s">
        <v>534</v>
      </c>
      <c r="G13004" s="67" t="s">
        <v>535</v>
      </c>
      <c r="H13004" s="68" t="s">
        <v>363</v>
      </c>
      <c r="I13004" s="69">
        <v>5</v>
      </c>
      <c r="J13004" s="69">
        <v>11</v>
      </c>
      <c r="K13004" s="91"/>
      <c r="L13004" s="91"/>
    </row>
    <row r="13005" spans="2:12" x14ac:dyDescent="0.25">
      <c r="B13005" s="67" t="s">
        <v>504</v>
      </c>
      <c r="C13005" s="67" t="s">
        <v>505</v>
      </c>
      <c r="D13005" s="68" t="s">
        <v>379</v>
      </c>
      <c r="E13005" s="67" t="s">
        <v>380</v>
      </c>
      <c r="F13005" s="68" t="s">
        <v>534</v>
      </c>
      <c r="G13005" s="67" t="s">
        <v>535</v>
      </c>
      <c r="H13005" s="68" t="s">
        <v>362</v>
      </c>
      <c r="I13005" s="69">
        <v>10</v>
      </c>
      <c r="J13005" s="69">
        <v>0</v>
      </c>
      <c r="K13005" s="91"/>
      <c r="L13005" s="91"/>
    </row>
    <row r="13006" spans="2:12" x14ac:dyDescent="0.25">
      <c r="B13006" s="67" t="s">
        <v>504</v>
      </c>
      <c r="C13006" s="67" t="s">
        <v>505</v>
      </c>
      <c r="D13006" s="68" t="s">
        <v>379</v>
      </c>
      <c r="E13006" s="67" t="s">
        <v>380</v>
      </c>
      <c r="F13006" s="68" t="s">
        <v>534</v>
      </c>
      <c r="G13006" s="67" t="s">
        <v>535</v>
      </c>
      <c r="H13006" s="68" t="s">
        <v>363</v>
      </c>
      <c r="I13006" s="69">
        <v>0</v>
      </c>
      <c r="J13006" s="69">
        <v>2</v>
      </c>
      <c r="K13006" s="91"/>
      <c r="L13006" s="91"/>
    </row>
    <row r="13007" spans="2:12" x14ac:dyDescent="0.25">
      <c r="B13007" s="67" t="s">
        <v>504</v>
      </c>
      <c r="C13007" s="67" t="s">
        <v>505</v>
      </c>
      <c r="D13007" s="68" t="s">
        <v>379</v>
      </c>
      <c r="E13007" s="67" t="s">
        <v>380</v>
      </c>
      <c r="F13007" s="68" t="s">
        <v>534</v>
      </c>
      <c r="G13007" s="67" t="s">
        <v>535</v>
      </c>
      <c r="H13007" s="68" t="s">
        <v>362</v>
      </c>
      <c r="I13007" s="69">
        <v>17</v>
      </c>
      <c r="J13007" s="69">
        <v>11</v>
      </c>
      <c r="K13007" s="91"/>
      <c r="L13007" s="91"/>
    </row>
    <row r="13008" spans="2:12" x14ac:dyDescent="0.25">
      <c r="B13008" s="67" t="s">
        <v>504</v>
      </c>
      <c r="C13008" s="67" t="s">
        <v>505</v>
      </c>
      <c r="D13008" s="68" t="s">
        <v>379</v>
      </c>
      <c r="E13008" s="67" t="s">
        <v>380</v>
      </c>
      <c r="F13008" s="68" t="s">
        <v>534</v>
      </c>
      <c r="G13008" s="67" t="s">
        <v>535</v>
      </c>
      <c r="H13008" s="68" t="s">
        <v>363</v>
      </c>
      <c r="I13008" s="69">
        <v>16</v>
      </c>
      <c r="J13008" s="69">
        <v>24</v>
      </c>
      <c r="K13008" s="91"/>
      <c r="L13008" s="91"/>
    </row>
    <row r="13009" spans="2:12" x14ac:dyDescent="0.25">
      <c r="B13009" s="67" t="s">
        <v>504</v>
      </c>
      <c r="C13009" s="67" t="s">
        <v>505</v>
      </c>
      <c r="D13009" s="68" t="s">
        <v>379</v>
      </c>
      <c r="E13009" s="67" t="s">
        <v>380</v>
      </c>
      <c r="F13009" s="68" t="s">
        <v>534</v>
      </c>
      <c r="G13009" s="67" t="s">
        <v>535</v>
      </c>
      <c r="H13009" s="68" t="s">
        <v>364</v>
      </c>
      <c r="I13009" s="69">
        <v>0</v>
      </c>
      <c r="J13009" s="69">
        <v>0</v>
      </c>
      <c r="K13009" s="91"/>
      <c r="L13009" s="91"/>
    </row>
    <row r="13010" spans="2:12" x14ac:dyDescent="0.25">
      <c r="B13010" s="67" t="s">
        <v>504</v>
      </c>
      <c r="C13010" s="67" t="s">
        <v>505</v>
      </c>
      <c r="D13010" s="68" t="s">
        <v>379</v>
      </c>
      <c r="E13010" s="67" t="s">
        <v>380</v>
      </c>
      <c r="F13010" s="68" t="s">
        <v>534</v>
      </c>
      <c r="G13010" s="67" t="s">
        <v>535</v>
      </c>
      <c r="H13010" s="68" t="s">
        <v>362</v>
      </c>
      <c r="I13010" s="69">
        <v>16</v>
      </c>
      <c r="J13010" s="69">
        <v>0</v>
      </c>
      <c r="K13010" s="91"/>
      <c r="L13010" s="91"/>
    </row>
    <row r="13011" spans="2:12" x14ac:dyDescent="0.25">
      <c r="B13011" s="67" t="s">
        <v>504</v>
      </c>
      <c r="C13011" s="67" t="s">
        <v>505</v>
      </c>
      <c r="D13011" s="68" t="s">
        <v>379</v>
      </c>
      <c r="E13011" s="67" t="s">
        <v>380</v>
      </c>
      <c r="F13011" s="68" t="s">
        <v>534</v>
      </c>
      <c r="G13011" s="67" t="s">
        <v>535</v>
      </c>
      <c r="H13011" s="68" t="s">
        <v>364</v>
      </c>
      <c r="I13011" s="69">
        <v>8</v>
      </c>
      <c r="J13011" s="69">
        <v>25</v>
      </c>
      <c r="K13011" s="91"/>
      <c r="L13011" s="91"/>
    </row>
    <row r="13012" spans="2:12" x14ac:dyDescent="0.25">
      <c r="B13012" s="67" t="s">
        <v>504</v>
      </c>
      <c r="C13012" s="67" t="s">
        <v>505</v>
      </c>
      <c r="D13012" s="68" t="s">
        <v>379</v>
      </c>
      <c r="E13012" s="67" t="s">
        <v>380</v>
      </c>
      <c r="F13012" s="68" t="s">
        <v>534</v>
      </c>
      <c r="G13012" s="67" t="s">
        <v>535</v>
      </c>
      <c r="H13012" s="68" t="s">
        <v>362</v>
      </c>
      <c r="I13012" s="69">
        <v>0</v>
      </c>
      <c r="J13012" s="69">
        <v>0</v>
      </c>
      <c r="K13012" s="91"/>
      <c r="L13012" s="91"/>
    </row>
    <row r="13013" spans="2:12" x14ac:dyDescent="0.25">
      <c r="B13013" s="67" t="s">
        <v>504</v>
      </c>
      <c r="C13013" s="67" t="s">
        <v>505</v>
      </c>
      <c r="D13013" s="68" t="s">
        <v>379</v>
      </c>
      <c r="E13013" s="67" t="s">
        <v>380</v>
      </c>
      <c r="F13013" s="68" t="s">
        <v>534</v>
      </c>
      <c r="G13013" s="67" t="s">
        <v>535</v>
      </c>
      <c r="H13013" s="68" t="s">
        <v>363</v>
      </c>
      <c r="I13013" s="69">
        <v>0.3296</v>
      </c>
      <c r="J13013" s="69">
        <v>8.2400000000000001E-2</v>
      </c>
      <c r="K13013" s="91"/>
      <c r="L13013" s="91"/>
    </row>
    <row r="13014" spans="2:12" x14ac:dyDescent="0.25">
      <c r="B13014" s="67" t="s">
        <v>504</v>
      </c>
      <c r="C13014" s="67" t="s">
        <v>505</v>
      </c>
      <c r="D13014" s="68" t="s">
        <v>379</v>
      </c>
      <c r="E13014" s="67" t="s">
        <v>380</v>
      </c>
      <c r="F13014" s="68" t="s">
        <v>534</v>
      </c>
      <c r="G13014" s="67" t="s">
        <v>535</v>
      </c>
      <c r="H13014" s="68" t="s">
        <v>364</v>
      </c>
      <c r="I13014" s="69">
        <v>0</v>
      </c>
      <c r="J13014" s="69">
        <v>0</v>
      </c>
      <c r="K13014" s="91"/>
      <c r="L13014" s="91"/>
    </row>
    <row r="13015" spans="2:12" x14ac:dyDescent="0.25">
      <c r="B13015" s="67" t="s">
        <v>504</v>
      </c>
      <c r="C13015" s="67" t="s">
        <v>505</v>
      </c>
      <c r="D13015" s="68" t="s">
        <v>379</v>
      </c>
      <c r="E13015" s="67" t="s">
        <v>380</v>
      </c>
      <c r="F13015" s="68" t="s">
        <v>534</v>
      </c>
      <c r="G13015" s="67" t="s">
        <v>535</v>
      </c>
      <c r="H13015" s="68" t="s">
        <v>362</v>
      </c>
      <c r="I13015" s="69">
        <v>0</v>
      </c>
      <c r="J13015" s="69">
        <v>15</v>
      </c>
      <c r="K13015" s="91"/>
      <c r="L13015" s="91"/>
    </row>
    <row r="13016" spans="2:12" x14ac:dyDescent="0.25">
      <c r="B13016" s="67" t="s">
        <v>504</v>
      </c>
      <c r="C13016" s="67" t="s">
        <v>505</v>
      </c>
      <c r="D13016" s="68" t="s">
        <v>379</v>
      </c>
      <c r="E13016" s="67" t="s">
        <v>380</v>
      </c>
      <c r="F13016" s="68" t="s">
        <v>534</v>
      </c>
      <c r="G13016" s="67" t="s">
        <v>535</v>
      </c>
      <c r="H13016" s="68" t="s">
        <v>363</v>
      </c>
      <c r="I13016" s="69">
        <v>0</v>
      </c>
      <c r="J13016" s="69">
        <v>1</v>
      </c>
      <c r="K13016" s="91"/>
      <c r="L13016" s="91"/>
    </row>
    <row r="13017" spans="2:12" x14ac:dyDescent="0.25">
      <c r="B13017" s="67" t="s">
        <v>504</v>
      </c>
      <c r="C13017" s="67" t="s">
        <v>505</v>
      </c>
      <c r="D13017" s="68" t="s">
        <v>379</v>
      </c>
      <c r="E13017" s="67" t="s">
        <v>380</v>
      </c>
      <c r="F13017" s="68" t="s">
        <v>534</v>
      </c>
      <c r="G13017" s="67" t="s">
        <v>535</v>
      </c>
      <c r="H13017" s="68" t="s">
        <v>364</v>
      </c>
      <c r="I13017" s="69">
        <v>0</v>
      </c>
      <c r="J13017" s="69">
        <v>4</v>
      </c>
      <c r="K13017" s="91"/>
      <c r="L13017" s="91"/>
    </row>
    <row r="13018" spans="2:12" x14ac:dyDescent="0.25">
      <c r="B13018" s="67" t="s">
        <v>504</v>
      </c>
      <c r="C13018" s="67" t="s">
        <v>505</v>
      </c>
      <c r="D13018" s="68" t="s">
        <v>379</v>
      </c>
      <c r="E13018" s="67" t="s">
        <v>380</v>
      </c>
      <c r="F13018" s="68" t="s">
        <v>534</v>
      </c>
      <c r="G13018" s="67" t="s">
        <v>535</v>
      </c>
      <c r="H13018" s="68" t="s">
        <v>362</v>
      </c>
      <c r="I13018" s="69">
        <v>0</v>
      </c>
      <c r="J13018" s="69">
        <v>0</v>
      </c>
      <c r="K13018" s="91"/>
      <c r="L13018" s="91"/>
    </row>
    <row r="13019" spans="2:12" x14ac:dyDescent="0.25">
      <c r="B13019" s="67" t="s">
        <v>504</v>
      </c>
      <c r="C13019" s="67" t="s">
        <v>505</v>
      </c>
      <c r="D13019" s="68" t="s">
        <v>379</v>
      </c>
      <c r="E13019" s="67" t="s">
        <v>380</v>
      </c>
      <c r="F13019" s="68" t="s">
        <v>534</v>
      </c>
      <c r="G13019" s="67" t="s">
        <v>535</v>
      </c>
      <c r="H13019" s="68" t="s">
        <v>363</v>
      </c>
      <c r="I13019" s="69">
        <v>8</v>
      </c>
      <c r="J13019" s="69">
        <v>25</v>
      </c>
      <c r="K13019" s="91"/>
      <c r="L13019" s="91"/>
    </row>
    <row r="13020" spans="2:12" x14ac:dyDescent="0.25">
      <c r="B13020" s="67" t="s">
        <v>504</v>
      </c>
      <c r="C13020" s="67" t="s">
        <v>505</v>
      </c>
      <c r="D13020" s="68" t="s">
        <v>379</v>
      </c>
      <c r="E13020" s="67" t="s">
        <v>380</v>
      </c>
      <c r="F13020" s="68" t="s">
        <v>534</v>
      </c>
      <c r="G13020" s="67" t="s">
        <v>535</v>
      </c>
      <c r="H13020" s="68" t="s">
        <v>362</v>
      </c>
      <c r="I13020" s="69">
        <v>10</v>
      </c>
      <c r="J13020" s="69">
        <v>10</v>
      </c>
      <c r="K13020" s="91"/>
      <c r="L13020" s="91"/>
    </row>
    <row r="13021" spans="2:12" x14ac:dyDescent="0.25">
      <c r="B13021" s="67" t="s">
        <v>504</v>
      </c>
      <c r="C13021" s="67" t="s">
        <v>505</v>
      </c>
      <c r="D13021" s="68" t="s">
        <v>379</v>
      </c>
      <c r="E13021" s="67" t="s">
        <v>380</v>
      </c>
      <c r="F13021" s="68" t="s">
        <v>534</v>
      </c>
      <c r="G13021" s="67" t="s">
        <v>535</v>
      </c>
      <c r="H13021" s="68" t="s">
        <v>362</v>
      </c>
      <c r="I13021" s="69">
        <v>0</v>
      </c>
      <c r="J13021" s="69">
        <v>5</v>
      </c>
      <c r="K13021" s="91"/>
      <c r="L13021" s="91"/>
    </row>
    <row r="13022" spans="2:12" x14ac:dyDescent="0.25">
      <c r="B13022" s="67" t="s">
        <v>504</v>
      </c>
      <c r="C13022" s="67" t="s">
        <v>505</v>
      </c>
      <c r="D13022" s="68" t="s">
        <v>379</v>
      </c>
      <c r="E13022" s="67" t="s">
        <v>380</v>
      </c>
      <c r="F13022" s="68" t="s">
        <v>534</v>
      </c>
      <c r="G13022" s="67" t="s">
        <v>535</v>
      </c>
      <c r="H13022" s="68" t="s">
        <v>363</v>
      </c>
      <c r="I13022" s="69">
        <v>0</v>
      </c>
      <c r="J13022" s="69">
        <v>8</v>
      </c>
      <c r="K13022" s="91"/>
      <c r="L13022" s="91"/>
    </row>
    <row r="13023" spans="2:12" x14ac:dyDescent="0.25">
      <c r="B13023" s="67" t="s">
        <v>504</v>
      </c>
      <c r="C13023" s="67" t="s">
        <v>505</v>
      </c>
      <c r="D13023" s="68" t="s">
        <v>379</v>
      </c>
      <c r="E13023" s="67" t="s">
        <v>380</v>
      </c>
      <c r="F13023" s="68" t="s">
        <v>534</v>
      </c>
      <c r="G13023" s="67" t="s">
        <v>535</v>
      </c>
      <c r="H13023" s="68" t="s">
        <v>364</v>
      </c>
      <c r="I13023" s="69">
        <v>0</v>
      </c>
      <c r="J13023" s="69">
        <v>0</v>
      </c>
      <c r="K13023" s="91"/>
      <c r="L13023" s="91"/>
    </row>
    <row r="13024" spans="2:12" x14ac:dyDescent="0.25">
      <c r="B13024" s="67" t="s">
        <v>504</v>
      </c>
      <c r="C13024" s="67" t="s">
        <v>505</v>
      </c>
      <c r="D13024" s="68" t="s">
        <v>379</v>
      </c>
      <c r="E13024" s="67" t="s">
        <v>380</v>
      </c>
      <c r="F13024" s="68" t="s">
        <v>534</v>
      </c>
      <c r="G13024" s="67" t="s">
        <v>535</v>
      </c>
      <c r="H13024" s="68" t="s">
        <v>362</v>
      </c>
      <c r="I13024" s="69">
        <v>61</v>
      </c>
      <c r="J13024" s="69">
        <v>68</v>
      </c>
      <c r="K13024" s="91"/>
      <c r="L13024" s="91"/>
    </row>
    <row r="13025" spans="2:12" x14ac:dyDescent="0.25">
      <c r="B13025" s="67" t="s">
        <v>504</v>
      </c>
      <c r="C13025" s="67" t="s">
        <v>505</v>
      </c>
      <c r="D13025" s="68" t="s">
        <v>379</v>
      </c>
      <c r="E13025" s="67" t="s">
        <v>380</v>
      </c>
      <c r="F13025" s="68" t="s">
        <v>534</v>
      </c>
      <c r="G13025" s="67" t="s">
        <v>535</v>
      </c>
      <c r="H13025" s="68" t="s">
        <v>363</v>
      </c>
      <c r="I13025" s="69">
        <v>53</v>
      </c>
      <c r="J13025" s="69">
        <v>79</v>
      </c>
      <c r="K13025" s="91"/>
      <c r="L13025" s="91"/>
    </row>
    <row r="13026" spans="2:12" x14ac:dyDescent="0.25">
      <c r="B13026" s="67" t="s">
        <v>504</v>
      </c>
      <c r="C13026" s="67" t="s">
        <v>505</v>
      </c>
      <c r="D13026" s="68" t="s">
        <v>379</v>
      </c>
      <c r="E13026" s="67" t="s">
        <v>380</v>
      </c>
      <c r="F13026" s="68" t="s">
        <v>534</v>
      </c>
      <c r="G13026" s="67" t="s">
        <v>535</v>
      </c>
      <c r="H13026" s="68" t="s">
        <v>364</v>
      </c>
      <c r="I13026" s="69">
        <v>15</v>
      </c>
      <c r="J13026" s="69">
        <v>42</v>
      </c>
      <c r="K13026" s="91"/>
      <c r="L13026" s="91"/>
    </row>
    <row r="13027" spans="2:12" x14ac:dyDescent="0.25">
      <c r="B13027" s="67" t="s">
        <v>504</v>
      </c>
      <c r="C13027" s="67" t="s">
        <v>505</v>
      </c>
      <c r="D13027" s="68" t="s">
        <v>379</v>
      </c>
      <c r="E13027" s="67" t="s">
        <v>380</v>
      </c>
      <c r="F13027" s="68" t="s">
        <v>534</v>
      </c>
      <c r="G13027" s="67" t="s">
        <v>535</v>
      </c>
      <c r="H13027" s="68" t="s">
        <v>363</v>
      </c>
      <c r="I13027" s="69">
        <v>0</v>
      </c>
      <c r="J13027" s="69">
        <v>0</v>
      </c>
      <c r="K13027" s="91"/>
      <c r="L13027" s="91"/>
    </row>
    <row r="13028" spans="2:12" x14ac:dyDescent="0.25">
      <c r="B13028" s="67" t="s">
        <v>504</v>
      </c>
      <c r="C13028" s="67" t="s">
        <v>505</v>
      </c>
      <c r="D13028" s="68" t="s">
        <v>379</v>
      </c>
      <c r="E13028" s="67" t="s">
        <v>380</v>
      </c>
      <c r="F13028" s="68" t="s">
        <v>534</v>
      </c>
      <c r="G13028" s="67" t="s">
        <v>535</v>
      </c>
      <c r="H13028" s="68" t="s">
        <v>362</v>
      </c>
      <c r="I13028" s="69">
        <v>0</v>
      </c>
      <c r="J13028" s="69">
        <v>10</v>
      </c>
      <c r="K13028" s="91"/>
      <c r="L13028" s="91"/>
    </row>
    <row r="13029" spans="2:12" x14ac:dyDescent="0.25">
      <c r="B13029" s="67" t="s">
        <v>504</v>
      </c>
      <c r="C13029" s="67" t="s">
        <v>505</v>
      </c>
      <c r="D13029" s="68" t="s">
        <v>379</v>
      </c>
      <c r="E13029" s="67" t="s">
        <v>380</v>
      </c>
      <c r="F13029" s="68" t="s">
        <v>534</v>
      </c>
      <c r="G13029" s="67" t="s">
        <v>535</v>
      </c>
      <c r="H13029" s="68" t="s">
        <v>363</v>
      </c>
      <c r="I13029" s="69">
        <v>0</v>
      </c>
      <c r="J13029" s="69">
        <v>32</v>
      </c>
      <c r="K13029" s="91"/>
      <c r="L13029" s="91"/>
    </row>
    <row r="13030" spans="2:12" x14ac:dyDescent="0.25">
      <c r="B13030" s="67" t="s">
        <v>504</v>
      </c>
      <c r="C13030" s="67" t="s">
        <v>505</v>
      </c>
      <c r="D13030" s="68" t="s">
        <v>379</v>
      </c>
      <c r="E13030" s="67" t="s">
        <v>380</v>
      </c>
      <c r="F13030" s="68" t="s">
        <v>534</v>
      </c>
      <c r="G13030" s="67" t="s">
        <v>535</v>
      </c>
      <c r="H13030" s="68" t="s">
        <v>364</v>
      </c>
      <c r="I13030" s="69">
        <v>0</v>
      </c>
      <c r="J13030" s="69">
        <v>0</v>
      </c>
      <c r="K13030" s="91"/>
      <c r="L13030" s="91"/>
    </row>
    <row r="13031" spans="2:12" x14ac:dyDescent="0.25">
      <c r="B13031" s="67" t="s">
        <v>504</v>
      </c>
      <c r="C13031" s="67" t="s">
        <v>505</v>
      </c>
      <c r="D13031" s="68" t="s">
        <v>379</v>
      </c>
      <c r="E13031" s="67" t="s">
        <v>380</v>
      </c>
      <c r="F13031" s="68" t="s">
        <v>534</v>
      </c>
      <c r="G13031" s="67" t="s">
        <v>535</v>
      </c>
      <c r="H13031" s="68" t="s">
        <v>362</v>
      </c>
      <c r="I13031" s="69">
        <v>0</v>
      </c>
      <c r="J13031" s="69">
        <v>0</v>
      </c>
      <c r="K13031" s="91"/>
      <c r="L13031" s="91"/>
    </row>
    <row r="13032" spans="2:12" x14ac:dyDescent="0.25">
      <c r="B13032" s="67" t="s">
        <v>504</v>
      </c>
      <c r="C13032" s="67" t="s">
        <v>505</v>
      </c>
      <c r="D13032" s="68" t="s">
        <v>379</v>
      </c>
      <c r="E13032" s="67" t="s">
        <v>380</v>
      </c>
      <c r="F13032" s="68" t="s">
        <v>534</v>
      </c>
      <c r="G13032" s="67" t="s">
        <v>535</v>
      </c>
      <c r="H13032" s="68" t="s">
        <v>363</v>
      </c>
      <c r="I13032" s="69">
        <v>0</v>
      </c>
      <c r="J13032" s="69">
        <v>0</v>
      </c>
      <c r="K13032" s="91"/>
      <c r="L13032" s="91"/>
    </row>
    <row r="13033" spans="2:12" x14ac:dyDescent="0.25">
      <c r="B13033" s="67" t="s">
        <v>504</v>
      </c>
      <c r="C13033" s="67" t="s">
        <v>505</v>
      </c>
      <c r="D13033" s="68" t="s">
        <v>379</v>
      </c>
      <c r="E13033" s="67" t="s">
        <v>380</v>
      </c>
      <c r="F13033" s="68" t="s">
        <v>534</v>
      </c>
      <c r="G13033" s="67" t="s">
        <v>535</v>
      </c>
      <c r="H13033" s="68" t="s">
        <v>362</v>
      </c>
      <c r="I13033" s="69">
        <v>0</v>
      </c>
      <c r="J13033" s="69">
        <v>0</v>
      </c>
      <c r="K13033" s="91"/>
      <c r="L13033" s="91"/>
    </row>
    <row r="13034" spans="2:12" x14ac:dyDescent="0.25">
      <c r="B13034" s="67" t="s">
        <v>504</v>
      </c>
      <c r="C13034" s="67" t="s">
        <v>505</v>
      </c>
      <c r="D13034" s="68" t="s">
        <v>379</v>
      </c>
      <c r="E13034" s="67" t="s">
        <v>380</v>
      </c>
      <c r="F13034" s="68" t="s">
        <v>534</v>
      </c>
      <c r="G13034" s="67" t="s">
        <v>535</v>
      </c>
      <c r="H13034" s="68" t="s">
        <v>363</v>
      </c>
      <c r="I13034" s="69">
        <v>0</v>
      </c>
      <c r="J13034" s="69">
        <v>0</v>
      </c>
      <c r="K13034" s="91"/>
      <c r="L13034" s="91"/>
    </row>
    <row r="13035" spans="2:12" x14ac:dyDescent="0.25">
      <c r="B13035" s="67" t="s">
        <v>504</v>
      </c>
      <c r="C13035" s="67" t="s">
        <v>505</v>
      </c>
      <c r="D13035" s="68" t="s">
        <v>379</v>
      </c>
      <c r="E13035" s="67" t="s">
        <v>380</v>
      </c>
      <c r="F13035" s="68" t="s">
        <v>534</v>
      </c>
      <c r="G13035" s="67" t="s">
        <v>535</v>
      </c>
      <c r="H13035" s="68" t="s">
        <v>364</v>
      </c>
      <c r="I13035" s="69">
        <v>0</v>
      </c>
      <c r="J13035" s="69">
        <v>0</v>
      </c>
      <c r="K13035" s="91"/>
      <c r="L13035" s="91"/>
    </row>
    <row r="13036" spans="2:12" x14ac:dyDescent="0.25">
      <c r="B13036" s="67" t="s">
        <v>504</v>
      </c>
      <c r="C13036" s="67" t="s">
        <v>505</v>
      </c>
      <c r="D13036" s="68" t="s">
        <v>379</v>
      </c>
      <c r="E13036" s="67" t="s">
        <v>380</v>
      </c>
      <c r="F13036" s="68" t="s">
        <v>534</v>
      </c>
      <c r="G13036" s="67" t="s">
        <v>535</v>
      </c>
      <c r="H13036" s="68" t="s">
        <v>362</v>
      </c>
      <c r="I13036" s="69">
        <v>0</v>
      </c>
      <c r="J13036" s="69">
        <v>0</v>
      </c>
      <c r="K13036" s="91"/>
      <c r="L13036" s="91"/>
    </row>
    <row r="13037" spans="2:12" x14ac:dyDescent="0.25">
      <c r="B13037" s="67" t="s">
        <v>504</v>
      </c>
      <c r="C13037" s="67" t="s">
        <v>505</v>
      </c>
      <c r="D13037" s="68" t="s">
        <v>379</v>
      </c>
      <c r="E13037" s="67" t="s">
        <v>380</v>
      </c>
      <c r="F13037" s="68" t="s">
        <v>534</v>
      </c>
      <c r="G13037" s="67" t="s">
        <v>535</v>
      </c>
      <c r="H13037" s="68" t="s">
        <v>364</v>
      </c>
      <c r="I13037" s="69">
        <v>0</v>
      </c>
      <c r="J13037" s="69">
        <v>0</v>
      </c>
      <c r="K13037" s="91"/>
      <c r="L13037" s="91"/>
    </row>
    <row r="13038" spans="2:12" x14ac:dyDescent="0.25">
      <c r="B13038" s="67" t="s">
        <v>504</v>
      </c>
      <c r="C13038" s="67" t="s">
        <v>505</v>
      </c>
      <c r="D13038" s="68" t="s">
        <v>379</v>
      </c>
      <c r="E13038" s="67" t="s">
        <v>380</v>
      </c>
      <c r="F13038" s="68" t="s">
        <v>534</v>
      </c>
      <c r="G13038" s="67" t="s">
        <v>535</v>
      </c>
      <c r="H13038" s="68" t="s">
        <v>363</v>
      </c>
      <c r="I13038" s="69">
        <v>0</v>
      </c>
      <c r="J13038" s="69">
        <v>0</v>
      </c>
      <c r="K13038" s="91"/>
      <c r="L13038" s="91"/>
    </row>
    <row r="13039" spans="2:12" x14ac:dyDescent="0.25">
      <c r="B13039" s="67" t="s">
        <v>504</v>
      </c>
      <c r="C13039" s="67" t="s">
        <v>505</v>
      </c>
      <c r="D13039" s="68" t="s">
        <v>379</v>
      </c>
      <c r="E13039" s="67" t="s">
        <v>380</v>
      </c>
      <c r="F13039" s="68" t="s">
        <v>536</v>
      </c>
      <c r="G13039" s="67" t="s">
        <v>537</v>
      </c>
      <c r="H13039" s="68" t="s">
        <v>362</v>
      </c>
      <c r="I13039" s="69">
        <v>61</v>
      </c>
      <c r="J13039" s="69">
        <v>62</v>
      </c>
      <c r="K13039" s="91"/>
      <c r="L13039" s="91"/>
    </row>
    <row r="13040" spans="2:12" x14ac:dyDescent="0.25">
      <c r="B13040" s="67" t="s">
        <v>504</v>
      </c>
      <c r="C13040" s="67" t="s">
        <v>505</v>
      </c>
      <c r="D13040" s="68" t="s">
        <v>379</v>
      </c>
      <c r="E13040" s="67" t="s">
        <v>380</v>
      </c>
      <c r="F13040" s="68" t="s">
        <v>536</v>
      </c>
      <c r="G13040" s="67" t="s">
        <v>537</v>
      </c>
      <c r="H13040" s="68" t="s">
        <v>363</v>
      </c>
      <c r="I13040" s="69">
        <v>32</v>
      </c>
      <c r="J13040" s="69">
        <v>86</v>
      </c>
      <c r="K13040" s="91"/>
      <c r="L13040" s="91"/>
    </row>
    <row r="13041" spans="2:12" x14ac:dyDescent="0.25">
      <c r="B13041" s="67" t="s">
        <v>504</v>
      </c>
      <c r="C13041" s="67" t="s">
        <v>505</v>
      </c>
      <c r="D13041" s="68" t="s">
        <v>379</v>
      </c>
      <c r="E13041" s="67" t="s">
        <v>380</v>
      </c>
      <c r="F13041" s="68" t="s">
        <v>536</v>
      </c>
      <c r="G13041" s="67" t="s">
        <v>537</v>
      </c>
      <c r="H13041" s="68" t="s">
        <v>364</v>
      </c>
      <c r="I13041" s="69">
        <v>54</v>
      </c>
      <c r="J13041" s="69">
        <v>75</v>
      </c>
      <c r="K13041" s="91"/>
      <c r="L13041" s="91"/>
    </row>
    <row r="13042" spans="2:12" x14ac:dyDescent="0.25">
      <c r="B13042" s="67" t="s">
        <v>504</v>
      </c>
      <c r="C13042" s="67" t="s">
        <v>505</v>
      </c>
      <c r="D13042" s="68" t="s">
        <v>379</v>
      </c>
      <c r="E13042" s="67" t="s">
        <v>380</v>
      </c>
      <c r="F13042" s="68" t="s">
        <v>536</v>
      </c>
      <c r="G13042" s="67" t="s">
        <v>537</v>
      </c>
      <c r="H13042" s="68" t="s">
        <v>362</v>
      </c>
      <c r="I13042" s="69">
        <v>0</v>
      </c>
      <c r="J13042" s="69">
        <v>0</v>
      </c>
      <c r="K13042" s="91"/>
      <c r="L13042" s="91"/>
    </row>
    <row r="13043" spans="2:12" x14ac:dyDescent="0.25">
      <c r="B13043" s="67" t="s">
        <v>504</v>
      </c>
      <c r="C13043" s="67" t="s">
        <v>505</v>
      </c>
      <c r="D13043" s="68" t="s">
        <v>379</v>
      </c>
      <c r="E13043" s="67" t="s">
        <v>380</v>
      </c>
      <c r="F13043" s="68" t="s">
        <v>536</v>
      </c>
      <c r="G13043" s="67" t="s">
        <v>537</v>
      </c>
      <c r="H13043" s="68" t="s">
        <v>363</v>
      </c>
      <c r="I13043" s="69">
        <v>0</v>
      </c>
      <c r="J13043" s="69">
        <v>0</v>
      </c>
      <c r="K13043" s="91"/>
      <c r="L13043" s="91"/>
    </row>
    <row r="13044" spans="2:12" x14ac:dyDescent="0.25">
      <c r="B13044" s="67" t="s">
        <v>504</v>
      </c>
      <c r="C13044" s="67" t="s">
        <v>505</v>
      </c>
      <c r="D13044" s="68" t="s">
        <v>379</v>
      </c>
      <c r="E13044" s="67" t="s">
        <v>380</v>
      </c>
      <c r="F13044" s="68" t="s">
        <v>536</v>
      </c>
      <c r="G13044" s="67" t="s">
        <v>537</v>
      </c>
      <c r="H13044" s="68" t="s">
        <v>364</v>
      </c>
      <c r="I13044" s="69">
        <v>0</v>
      </c>
      <c r="J13044" s="69">
        <v>0</v>
      </c>
      <c r="K13044" s="91"/>
      <c r="L13044" s="91"/>
    </row>
    <row r="13045" spans="2:12" x14ac:dyDescent="0.25">
      <c r="B13045" s="67" t="s">
        <v>504</v>
      </c>
      <c r="C13045" s="67" t="s">
        <v>505</v>
      </c>
      <c r="D13045" s="68" t="s">
        <v>379</v>
      </c>
      <c r="E13045" s="67" t="s">
        <v>380</v>
      </c>
      <c r="F13045" s="68" t="s">
        <v>536</v>
      </c>
      <c r="G13045" s="67" t="s">
        <v>537</v>
      </c>
      <c r="H13045" s="68" t="s">
        <v>362</v>
      </c>
      <c r="I13045" s="69">
        <v>44</v>
      </c>
      <c r="J13045" s="69">
        <v>31</v>
      </c>
      <c r="K13045" s="91"/>
      <c r="L13045" s="91"/>
    </row>
    <row r="13046" spans="2:12" x14ac:dyDescent="0.25">
      <c r="B13046" s="67" t="s">
        <v>504</v>
      </c>
      <c r="C13046" s="67" t="s">
        <v>505</v>
      </c>
      <c r="D13046" s="68" t="s">
        <v>379</v>
      </c>
      <c r="E13046" s="67" t="s">
        <v>380</v>
      </c>
      <c r="F13046" s="68" t="s">
        <v>536</v>
      </c>
      <c r="G13046" s="67" t="s">
        <v>537</v>
      </c>
      <c r="H13046" s="68" t="s">
        <v>363</v>
      </c>
      <c r="I13046" s="69">
        <v>0</v>
      </c>
      <c r="J13046" s="69">
        <v>0</v>
      </c>
      <c r="K13046" s="91"/>
      <c r="L13046" s="91"/>
    </row>
    <row r="13047" spans="2:12" x14ac:dyDescent="0.25">
      <c r="B13047" s="67" t="s">
        <v>504</v>
      </c>
      <c r="C13047" s="67" t="s">
        <v>505</v>
      </c>
      <c r="D13047" s="68" t="s">
        <v>379</v>
      </c>
      <c r="E13047" s="67" t="s">
        <v>380</v>
      </c>
      <c r="F13047" s="68" t="s">
        <v>536</v>
      </c>
      <c r="G13047" s="67" t="s">
        <v>537</v>
      </c>
      <c r="H13047" s="68" t="s">
        <v>364</v>
      </c>
      <c r="I13047" s="69">
        <v>0</v>
      </c>
      <c r="J13047" s="69">
        <v>41</v>
      </c>
      <c r="K13047" s="91"/>
      <c r="L13047" s="91"/>
    </row>
    <row r="13048" spans="2:12" x14ac:dyDescent="0.25">
      <c r="B13048" s="67" t="s">
        <v>504</v>
      </c>
      <c r="C13048" s="67" t="s">
        <v>505</v>
      </c>
      <c r="D13048" s="68" t="s">
        <v>379</v>
      </c>
      <c r="E13048" s="67" t="s">
        <v>380</v>
      </c>
      <c r="F13048" s="68" t="s">
        <v>536</v>
      </c>
      <c r="G13048" s="67" t="s">
        <v>537</v>
      </c>
      <c r="H13048" s="68" t="s">
        <v>362</v>
      </c>
      <c r="I13048" s="69">
        <v>180</v>
      </c>
      <c r="J13048" s="69">
        <v>180</v>
      </c>
      <c r="K13048" s="91"/>
      <c r="L13048" s="91"/>
    </row>
    <row r="13049" spans="2:12" x14ac:dyDescent="0.25">
      <c r="B13049" s="67" t="s">
        <v>504</v>
      </c>
      <c r="C13049" s="67" t="s">
        <v>505</v>
      </c>
      <c r="D13049" s="68" t="s">
        <v>379</v>
      </c>
      <c r="E13049" s="67" t="s">
        <v>380</v>
      </c>
      <c r="F13049" s="68" t="s">
        <v>536</v>
      </c>
      <c r="G13049" s="67" t="s">
        <v>537</v>
      </c>
      <c r="H13049" s="68" t="s">
        <v>363</v>
      </c>
      <c r="I13049" s="69">
        <v>360</v>
      </c>
      <c r="J13049" s="69">
        <v>249</v>
      </c>
      <c r="K13049" s="91"/>
      <c r="L13049" s="91"/>
    </row>
    <row r="13050" spans="2:12" x14ac:dyDescent="0.25">
      <c r="B13050" s="67" t="s">
        <v>504</v>
      </c>
      <c r="C13050" s="67" t="s">
        <v>505</v>
      </c>
      <c r="D13050" s="68" t="s">
        <v>379</v>
      </c>
      <c r="E13050" s="67" t="s">
        <v>380</v>
      </c>
      <c r="F13050" s="68" t="s">
        <v>536</v>
      </c>
      <c r="G13050" s="67" t="s">
        <v>537</v>
      </c>
      <c r="H13050" s="68" t="s">
        <v>364</v>
      </c>
      <c r="I13050" s="69">
        <v>41</v>
      </c>
      <c r="J13050" s="69">
        <v>57</v>
      </c>
      <c r="K13050" s="91"/>
      <c r="L13050" s="91"/>
    </row>
    <row r="13051" spans="2:12" x14ac:dyDescent="0.25">
      <c r="B13051" s="67" t="s">
        <v>504</v>
      </c>
      <c r="C13051" s="67" t="s">
        <v>505</v>
      </c>
      <c r="D13051" s="68" t="s">
        <v>379</v>
      </c>
      <c r="E13051" s="67" t="s">
        <v>380</v>
      </c>
      <c r="F13051" s="68" t="s">
        <v>536</v>
      </c>
      <c r="G13051" s="67" t="s">
        <v>537</v>
      </c>
      <c r="H13051" s="68" t="s">
        <v>362</v>
      </c>
      <c r="I13051" s="69">
        <v>31</v>
      </c>
      <c r="J13051" s="69">
        <v>28</v>
      </c>
      <c r="K13051" s="91"/>
      <c r="L13051" s="91"/>
    </row>
    <row r="13052" spans="2:12" x14ac:dyDescent="0.25">
      <c r="B13052" s="67" t="s">
        <v>504</v>
      </c>
      <c r="C13052" s="67" t="s">
        <v>505</v>
      </c>
      <c r="D13052" s="68" t="s">
        <v>379</v>
      </c>
      <c r="E13052" s="67" t="s">
        <v>380</v>
      </c>
      <c r="F13052" s="68" t="s">
        <v>536</v>
      </c>
      <c r="G13052" s="67" t="s">
        <v>537</v>
      </c>
      <c r="H13052" s="68" t="s">
        <v>363</v>
      </c>
      <c r="I13052" s="69">
        <v>6</v>
      </c>
      <c r="J13052" s="69">
        <v>23</v>
      </c>
      <c r="K13052" s="91"/>
      <c r="L13052" s="91"/>
    </row>
    <row r="13053" spans="2:12" x14ac:dyDescent="0.25">
      <c r="B13053" s="67" t="s">
        <v>504</v>
      </c>
      <c r="C13053" s="67" t="s">
        <v>505</v>
      </c>
      <c r="D13053" s="68" t="s">
        <v>379</v>
      </c>
      <c r="E13053" s="67" t="s">
        <v>380</v>
      </c>
      <c r="F13053" s="68" t="s">
        <v>536</v>
      </c>
      <c r="G13053" s="67" t="s">
        <v>537</v>
      </c>
      <c r="H13053" s="68" t="s">
        <v>364</v>
      </c>
      <c r="I13053" s="69">
        <v>16</v>
      </c>
      <c r="J13053" s="69">
        <v>48</v>
      </c>
      <c r="K13053" s="91"/>
      <c r="L13053" s="91"/>
    </row>
    <row r="13054" spans="2:12" x14ac:dyDescent="0.25">
      <c r="B13054" s="67" t="s">
        <v>504</v>
      </c>
      <c r="C13054" s="67" t="s">
        <v>505</v>
      </c>
      <c r="D13054" s="68" t="s">
        <v>379</v>
      </c>
      <c r="E13054" s="67" t="s">
        <v>380</v>
      </c>
      <c r="F13054" s="68" t="s">
        <v>536</v>
      </c>
      <c r="G13054" s="67" t="s">
        <v>537</v>
      </c>
      <c r="H13054" s="68" t="s">
        <v>362</v>
      </c>
      <c r="I13054" s="69">
        <v>116</v>
      </c>
      <c r="J13054" s="69">
        <v>223</v>
      </c>
      <c r="K13054" s="91"/>
      <c r="L13054" s="91"/>
    </row>
    <row r="13055" spans="2:12" x14ac:dyDescent="0.25">
      <c r="B13055" s="67" t="s">
        <v>504</v>
      </c>
      <c r="C13055" s="67" t="s">
        <v>505</v>
      </c>
      <c r="D13055" s="68" t="s">
        <v>379</v>
      </c>
      <c r="E13055" s="67" t="s">
        <v>380</v>
      </c>
      <c r="F13055" s="68" t="s">
        <v>536</v>
      </c>
      <c r="G13055" s="67" t="s">
        <v>537</v>
      </c>
      <c r="H13055" s="68" t="s">
        <v>363</v>
      </c>
      <c r="I13055" s="69">
        <v>116</v>
      </c>
      <c r="J13055" s="69">
        <v>174</v>
      </c>
      <c r="K13055" s="91"/>
      <c r="L13055" s="91"/>
    </row>
    <row r="13056" spans="2:12" x14ac:dyDescent="0.25">
      <c r="B13056" s="67" t="s">
        <v>504</v>
      </c>
      <c r="C13056" s="67" t="s">
        <v>505</v>
      </c>
      <c r="D13056" s="68" t="s">
        <v>379</v>
      </c>
      <c r="E13056" s="67" t="s">
        <v>380</v>
      </c>
      <c r="F13056" s="68" t="s">
        <v>536</v>
      </c>
      <c r="G13056" s="67" t="s">
        <v>537</v>
      </c>
      <c r="H13056" s="68" t="s">
        <v>364</v>
      </c>
      <c r="I13056" s="69">
        <v>65</v>
      </c>
      <c r="J13056" s="69">
        <v>72</v>
      </c>
      <c r="K13056" s="91"/>
      <c r="L13056" s="91"/>
    </row>
    <row r="13057" spans="2:12" x14ac:dyDescent="0.25">
      <c r="B13057" s="67" t="s">
        <v>504</v>
      </c>
      <c r="C13057" s="67" t="s">
        <v>505</v>
      </c>
      <c r="D13057" s="68" t="s">
        <v>379</v>
      </c>
      <c r="E13057" s="67" t="s">
        <v>380</v>
      </c>
      <c r="F13057" s="68" t="s">
        <v>536</v>
      </c>
      <c r="G13057" s="67" t="s">
        <v>537</v>
      </c>
      <c r="H13057" s="68" t="s">
        <v>363</v>
      </c>
      <c r="I13057" s="69">
        <v>0</v>
      </c>
      <c r="J13057" s="69">
        <v>0</v>
      </c>
      <c r="K13057" s="91"/>
      <c r="L13057" s="91"/>
    </row>
    <row r="13058" spans="2:12" x14ac:dyDescent="0.25">
      <c r="B13058" s="67" t="s">
        <v>504</v>
      </c>
      <c r="C13058" s="67" t="s">
        <v>505</v>
      </c>
      <c r="D13058" s="68" t="s">
        <v>379</v>
      </c>
      <c r="E13058" s="67" t="s">
        <v>380</v>
      </c>
      <c r="F13058" s="68" t="s">
        <v>536</v>
      </c>
      <c r="G13058" s="67" t="s">
        <v>537</v>
      </c>
      <c r="H13058" s="68" t="s">
        <v>363</v>
      </c>
      <c r="I13058" s="69">
        <v>4</v>
      </c>
      <c r="J13058" s="69">
        <v>2</v>
      </c>
      <c r="K13058" s="91"/>
      <c r="L13058" s="91"/>
    </row>
    <row r="13059" spans="2:12" x14ac:dyDescent="0.25">
      <c r="B13059" s="67" t="s">
        <v>504</v>
      </c>
      <c r="C13059" s="67" t="s">
        <v>505</v>
      </c>
      <c r="D13059" s="68" t="s">
        <v>379</v>
      </c>
      <c r="E13059" s="67" t="s">
        <v>380</v>
      </c>
      <c r="F13059" s="68" t="s">
        <v>536</v>
      </c>
      <c r="G13059" s="67" t="s">
        <v>537</v>
      </c>
      <c r="H13059" s="68" t="s">
        <v>363</v>
      </c>
      <c r="I13059" s="69">
        <v>0</v>
      </c>
      <c r="J13059" s="69">
        <v>0</v>
      </c>
      <c r="K13059" s="91"/>
      <c r="L13059" s="91"/>
    </row>
    <row r="13060" spans="2:12" x14ac:dyDescent="0.25">
      <c r="B13060" s="67" t="s">
        <v>504</v>
      </c>
      <c r="C13060" s="67" t="s">
        <v>505</v>
      </c>
      <c r="D13060" s="68" t="s">
        <v>379</v>
      </c>
      <c r="E13060" s="67" t="s">
        <v>380</v>
      </c>
      <c r="F13060" s="68" t="s">
        <v>536</v>
      </c>
      <c r="G13060" s="67" t="s">
        <v>537</v>
      </c>
      <c r="H13060" s="68" t="s">
        <v>364</v>
      </c>
      <c r="I13060" s="69">
        <v>0</v>
      </c>
      <c r="J13060" s="69">
        <v>0</v>
      </c>
      <c r="K13060" s="91"/>
      <c r="L13060" s="91"/>
    </row>
    <row r="13061" spans="2:12" x14ac:dyDescent="0.25">
      <c r="B13061" s="67" t="s">
        <v>504</v>
      </c>
      <c r="C13061" s="67" t="s">
        <v>505</v>
      </c>
      <c r="D13061" s="68" t="s">
        <v>379</v>
      </c>
      <c r="E13061" s="67" t="s">
        <v>380</v>
      </c>
      <c r="F13061" s="68" t="s">
        <v>536</v>
      </c>
      <c r="G13061" s="67" t="s">
        <v>537</v>
      </c>
      <c r="H13061" s="68" t="s">
        <v>363</v>
      </c>
      <c r="I13061" s="69">
        <v>0</v>
      </c>
      <c r="J13061" s="69">
        <v>0</v>
      </c>
      <c r="K13061" s="91"/>
      <c r="L13061" s="91"/>
    </row>
    <row r="13062" spans="2:12" x14ac:dyDescent="0.25">
      <c r="B13062" s="67" t="s">
        <v>504</v>
      </c>
      <c r="C13062" s="67" t="s">
        <v>505</v>
      </c>
      <c r="D13062" s="68" t="s">
        <v>379</v>
      </c>
      <c r="E13062" s="67" t="s">
        <v>380</v>
      </c>
      <c r="F13062" s="68" t="s">
        <v>536</v>
      </c>
      <c r="G13062" s="67" t="s">
        <v>537</v>
      </c>
      <c r="H13062" s="68" t="s">
        <v>362</v>
      </c>
      <c r="I13062" s="69">
        <v>122</v>
      </c>
      <c r="J13062" s="69">
        <v>159</v>
      </c>
      <c r="K13062" s="91"/>
      <c r="L13062" s="91"/>
    </row>
    <row r="13063" spans="2:12" x14ac:dyDescent="0.25">
      <c r="B13063" s="67" t="s">
        <v>504</v>
      </c>
      <c r="C13063" s="67" t="s">
        <v>505</v>
      </c>
      <c r="D13063" s="68" t="s">
        <v>379</v>
      </c>
      <c r="E13063" s="67" t="s">
        <v>380</v>
      </c>
      <c r="F13063" s="68" t="s">
        <v>536</v>
      </c>
      <c r="G13063" s="67" t="s">
        <v>537</v>
      </c>
      <c r="H13063" s="68" t="s">
        <v>363</v>
      </c>
      <c r="I13063" s="69">
        <v>125</v>
      </c>
      <c r="J13063" s="69">
        <v>220</v>
      </c>
      <c r="K13063" s="91"/>
      <c r="L13063" s="91"/>
    </row>
    <row r="13064" spans="2:12" x14ac:dyDescent="0.25">
      <c r="B13064" s="67" t="s">
        <v>504</v>
      </c>
      <c r="C13064" s="67" t="s">
        <v>505</v>
      </c>
      <c r="D13064" s="68" t="s">
        <v>379</v>
      </c>
      <c r="E13064" s="67" t="s">
        <v>380</v>
      </c>
      <c r="F13064" s="68" t="s">
        <v>536</v>
      </c>
      <c r="G13064" s="67" t="s">
        <v>537</v>
      </c>
      <c r="H13064" s="68" t="s">
        <v>364</v>
      </c>
      <c r="I13064" s="69">
        <v>95</v>
      </c>
      <c r="J13064" s="69">
        <v>157</v>
      </c>
      <c r="K13064" s="91"/>
      <c r="L13064" s="91"/>
    </row>
    <row r="13065" spans="2:12" x14ac:dyDescent="0.25">
      <c r="B13065" s="67" t="s">
        <v>504</v>
      </c>
      <c r="C13065" s="67" t="s">
        <v>505</v>
      </c>
      <c r="D13065" s="68" t="s">
        <v>379</v>
      </c>
      <c r="E13065" s="67" t="s">
        <v>380</v>
      </c>
      <c r="F13065" s="68" t="s">
        <v>536</v>
      </c>
      <c r="G13065" s="67" t="s">
        <v>537</v>
      </c>
      <c r="H13065" s="68" t="s">
        <v>363</v>
      </c>
      <c r="I13065" s="69">
        <v>0</v>
      </c>
      <c r="J13065" s="69">
        <v>2</v>
      </c>
      <c r="K13065" s="91"/>
      <c r="L13065" s="91"/>
    </row>
    <row r="13066" spans="2:12" x14ac:dyDescent="0.25">
      <c r="B13066" s="67" t="s">
        <v>504</v>
      </c>
      <c r="C13066" s="67" t="s">
        <v>505</v>
      </c>
      <c r="D13066" s="68" t="s">
        <v>379</v>
      </c>
      <c r="E13066" s="67" t="s">
        <v>380</v>
      </c>
      <c r="F13066" s="68" t="s">
        <v>536</v>
      </c>
      <c r="G13066" s="67" t="s">
        <v>537</v>
      </c>
      <c r="H13066" s="68" t="s">
        <v>364</v>
      </c>
      <c r="I13066" s="69">
        <v>0</v>
      </c>
      <c r="J13066" s="69">
        <v>0</v>
      </c>
      <c r="K13066" s="91"/>
      <c r="L13066" s="91"/>
    </row>
    <row r="13067" spans="2:12" x14ac:dyDescent="0.25">
      <c r="B13067" s="67" t="s">
        <v>504</v>
      </c>
      <c r="C13067" s="67" t="s">
        <v>505</v>
      </c>
      <c r="D13067" s="68" t="s">
        <v>379</v>
      </c>
      <c r="E13067" s="67" t="s">
        <v>380</v>
      </c>
      <c r="F13067" s="68" t="s">
        <v>536</v>
      </c>
      <c r="G13067" s="67" t="s">
        <v>537</v>
      </c>
      <c r="H13067" s="68" t="s">
        <v>362</v>
      </c>
      <c r="I13067" s="69">
        <v>13</v>
      </c>
      <c r="J13067" s="69">
        <v>18</v>
      </c>
      <c r="K13067" s="91"/>
      <c r="L13067" s="91"/>
    </row>
    <row r="13068" spans="2:12" x14ac:dyDescent="0.25">
      <c r="B13068" s="67" t="s">
        <v>504</v>
      </c>
      <c r="C13068" s="67" t="s">
        <v>505</v>
      </c>
      <c r="D13068" s="68" t="s">
        <v>379</v>
      </c>
      <c r="E13068" s="67" t="s">
        <v>380</v>
      </c>
      <c r="F13068" s="68" t="s">
        <v>536</v>
      </c>
      <c r="G13068" s="67" t="s">
        <v>537</v>
      </c>
      <c r="H13068" s="68" t="s">
        <v>363</v>
      </c>
      <c r="I13068" s="69">
        <v>27</v>
      </c>
      <c r="J13068" s="69">
        <v>0</v>
      </c>
      <c r="K13068" s="91"/>
      <c r="L13068" s="91"/>
    </row>
    <row r="13069" spans="2:12" x14ac:dyDescent="0.25">
      <c r="B13069" s="67" t="s">
        <v>504</v>
      </c>
      <c r="C13069" s="67" t="s">
        <v>505</v>
      </c>
      <c r="D13069" s="68" t="s">
        <v>379</v>
      </c>
      <c r="E13069" s="67" t="s">
        <v>380</v>
      </c>
      <c r="F13069" s="68" t="s">
        <v>536</v>
      </c>
      <c r="G13069" s="67" t="s">
        <v>537</v>
      </c>
      <c r="H13069" s="68" t="s">
        <v>364</v>
      </c>
      <c r="I13069" s="69">
        <v>30</v>
      </c>
      <c r="J13069" s="69">
        <v>50</v>
      </c>
      <c r="K13069" s="91"/>
      <c r="L13069" s="91"/>
    </row>
    <row r="13070" spans="2:12" x14ac:dyDescent="0.25">
      <c r="B13070" s="67" t="s">
        <v>504</v>
      </c>
      <c r="C13070" s="67" t="s">
        <v>505</v>
      </c>
      <c r="D13070" s="68" t="s">
        <v>379</v>
      </c>
      <c r="E13070" s="67" t="s">
        <v>380</v>
      </c>
      <c r="F13070" s="68" t="s">
        <v>536</v>
      </c>
      <c r="G13070" s="67" t="s">
        <v>537</v>
      </c>
      <c r="H13070" s="68" t="s">
        <v>363</v>
      </c>
      <c r="I13070" s="69">
        <v>0</v>
      </c>
      <c r="J13070" s="69">
        <v>0</v>
      </c>
      <c r="K13070" s="91"/>
      <c r="L13070" s="91"/>
    </row>
    <row r="13071" spans="2:12" x14ac:dyDescent="0.25">
      <c r="B13071" s="67" t="s">
        <v>504</v>
      </c>
      <c r="C13071" s="67" t="s">
        <v>505</v>
      </c>
      <c r="D13071" s="68" t="s">
        <v>379</v>
      </c>
      <c r="E13071" s="67" t="s">
        <v>380</v>
      </c>
      <c r="F13071" s="68" t="s">
        <v>536</v>
      </c>
      <c r="G13071" s="67" t="s">
        <v>537</v>
      </c>
      <c r="H13071" s="68" t="s">
        <v>364</v>
      </c>
      <c r="I13071" s="69">
        <v>0</v>
      </c>
      <c r="J13071" s="69">
        <v>0</v>
      </c>
      <c r="K13071" s="91"/>
      <c r="L13071" s="91"/>
    </row>
    <row r="13072" spans="2:12" x14ac:dyDescent="0.25">
      <c r="B13072" s="67" t="s">
        <v>504</v>
      </c>
      <c r="C13072" s="67" t="s">
        <v>505</v>
      </c>
      <c r="D13072" s="68" t="s">
        <v>379</v>
      </c>
      <c r="E13072" s="67" t="s">
        <v>380</v>
      </c>
      <c r="F13072" s="68" t="s">
        <v>536</v>
      </c>
      <c r="G13072" s="67" t="s">
        <v>537</v>
      </c>
      <c r="H13072" s="68" t="s">
        <v>363</v>
      </c>
      <c r="I13072" s="69">
        <v>0</v>
      </c>
      <c r="J13072" s="69">
        <v>0</v>
      </c>
      <c r="K13072" s="91"/>
      <c r="L13072" s="91"/>
    </row>
    <row r="13073" spans="2:12" x14ac:dyDescent="0.25">
      <c r="B13073" s="67" t="s">
        <v>504</v>
      </c>
      <c r="C13073" s="67" t="s">
        <v>505</v>
      </c>
      <c r="D13073" s="68" t="s">
        <v>379</v>
      </c>
      <c r="E13073" s="67" t="s">
        <v>380</v>
      </c>
      <c r="F13073" s="68" t="s">
        <v>536</v>
      </c>
      <c r="G13073" s="67" t="s">
        <v>537</v>
      </c>
      <c r="H13073" s="68" t="s">
        <v>362</v>
      </c>
      <c r="I13073" s="69">
        <v>88</v>
      </c>
      <c r="J13073" s="69">
        <v>128</v>
      </c>
      <c r="K13073" s="91"/>
      <c r="L13073" s="91"/>
    </row>
    <row r="13074" spans="2:12" x14ac:dyDescent="0.25">
      <c r="B13074" s="67" t="s">
        <v>504</v>
      </c>
      <c r="C13074" s="67" t="s">
        <v>505</v>
      </c>
      <c r="D13074" s="68" t="s">
        <v>379</v>
      </c>
      <c r="E13074" s="67" t="s">
        <v>380</v>
      </c>
      <c r="F13074" s="68" t="s">
        <v>536</v>
      </c>
      <c r="G13074" s="67" t="s">
        <v>537</v>
      </c>
      <c r="H13074" s="68" t="s">
        <v>363</v>
      </c>
      <c r="I13074" s="69">
        <v>218</v>
      </c>
      <c r="J13074" s="69">
        <v>252</v>
      </c>
      <c r="K13074" s="91"/>
      <c r="L13074" s="91"/>
    </row>
    <row r="13075" spans="2:12" x14ac:dyDescent="0.25">
      <c r="B13075" s="67" t="s">
        <v>504</v>
      </c>
      <c r="C13075" s="67" t="s">
        <v>505</v>
      </c>
      <c r="D13075" s="68" t="s">
        <v>379</v>
      </c>
      <c r="E13075" s="67" t="s">
        <v>380</v>
      </c>
      <c r="F13075" s="68" t="s">
        <v>536</v>
      </c>
      <c r="G13075" s="67" t="s">
        <v>537</v>
      </c>
      <c r="H13075" s="68" t="s">
        <v>364</v>
      </c>
      <c r="I13075" s="69">
        <v>56</v>
      </c>
      <c r="J13075" s="69">
        <v>100</v>
      </c>
      <c r="K13075" s="91"/>
      <c r="L13075" s="91"/>
    </row>
    <row r="13076" spans="2:12" x14ac:dyDescent="0.25">
      <c r="B13076" s="67" t="s">
        <v>504</v>
      </c>
      <c r="C13076" s="67" t="s">
        <v>505</v>
      </c>
      <c r="D13076" s="68" t="s">
        <v>379</v>
      </c>
      <c r="E13076" s="67" t="s">
        <v>380</v>
      </c>
      <c r="F13076" s="68" t="s">
        <v>536</v>
      </c>
      <c r="G13076" s="67" t="s">
        <v>537</v>
      </c>
      <c r="H13076" s="68" t="s">
        <v>362</v>
      </c>
      <c r="I13076" s="69">
        <v>10</v>
      </c>
      <c r="J13076" s="69">
        <v>41</v>
      </c>
      <c r="K13076" s="91"/>
      <c r="L13076" s="91"/>
    </row>
    <row r="13077" spans="2:12" x14ac:dyDescent="0.25">
      <c r="B13077" s="67" t="s">
        <v>504</v>
      </c>
      <c r="C13077" s="67" t="s">
        <v>505</v>
      </c>
      <c r="D13077" s="68" t="s">
        <v>379</v>
      </c>
      <c r="E13077" s="67" t="s">
        <v>380</v>
      </c>
      <c r="F13077" s="68" t="s">
        <v>536</v>
      </c>
      <c r="G13077" s="67" t="s">
        <v>537</v>
      </c>
      <c r="H13077" s="68" t="s">
        <v>363</v>
      </c>
      <c r="I13077" s="69">
        <v>31</v>
      </c>
      <c r="J13077" s="69">
        <v>30</v>
      </c>
      <c r="K13077" s="91"/>
      <c r="L13077" s="91"/>
    </row>
    <row r="13078" spans="2:12" x14ac:dyDescent="0.25">
      <c r="B13078" s="67" t="s">
        <v>504</v>
      </c>
      <c r="C13078" s="67" t="s">
        <v>505</v>
      </c>
      <c r="D13078" s="68" t="s">
        <v>379</v>
      </c>
      <c r="E13078" s="67" t="s">
        <v>380</v>
      </c>
      <c r="F13078" s="68" t="s">
        <v>536</v>
      </c>
      <c r="G13078" s="67" t="s">
        <v>537</v>
      </c>
      <c r="H13078" s="68" t="s">
        <v>364</v>
      </c>
      <c r="I13078" s="69">
        <v>13</v>
      </c>
      <c r="J13078" s="69">
        <v>10</v>
      </c>
      <c r="K13078" s="91"/>
      <c r="L13078" s="91"/>
    </row>
    <row r="13079" spans="2:12" x14ac:dyDescent="0.25">
      <c r="B13079" s="67" t="s">
        <v>504</v>
      </c>
      <c r="C13079" s="67" t="s">
        <v>505</v>
      </c>
      <c r="D13079" s="68" t="s">
        <v>379</v>
      </c>
      <c r="E13079" s="67" t="s">
        <v>380</v>
      </c>
      <c r="F13079" s="68" t="s">
        <v>536</v>
      </c>
      <c r="G13079" s="67" t="s">
        <v>537</v>
      </c>
      <c r="H13079" s="68" t="s">
        <v>362</v>
      </c>
      <c r="I13079" s="69">
        <v>30</v>
      </c>
      <c r="J13079" s="69">
        <v>147</v>
      </c>
      <c r="K13079" s="91"/>
      <c r="L13079" s="91"/>
    </row>
    <row r="13080" spans="2:12" x14ac:dyDescent="0.25">
      <c r="B13080" s="67" t="s">
        <v>504</v>
      </c>
      <c r="C13080" s="67" t="s">
        <v>505</v>
      </c>
      <c r="D13080" s="68" t="s">
        <v>379</v>
      </c>
      <c r="E13080" s="67" t="s">
        <v>380</v>
      </c>
      <c r="F13080" s="68" t="s">
        <v>536</v>
      </c>
      <c r="G13080" s="67" t="s">
        <v>537</v>
      </c>
      <c r="H13080" s="68" t="s">
        <v>363</v>
      </c>
      <c r="I13080" s="69">
        <v>75</v>
      </c>
      <c r="J13080" s="69">
        <v>129</v>
      </c>
      <c r="K13080" s="91"/>
      <c r="L13080" s="91"/>
    </row>
    <row r="13081" spans="2:12" x14ac:dyDescent="0.25">
      <c r="B13081" s="67" t="s">
        <v>504</v>
      </c>
      <c r="C13081" s="67" t="s">
        <v>505</v>
      </c>
      <c r="D13081" s="68" t="s">
        <v>379</v>
      </c>
      <c r="E13081" s="67" t="s">
        <v>380</v>
      </c>
      <c r="F13081" s="68" t="s">
        <v>536</v>
      </c>
      <c r="G13081" s="67" t="s">
        <v>537</v>
      </c>
      <c r="H13081" s="68" t="s">
        <v>364</v>
      </c>
      <c r="I13081" s="69">
        <v>85</v>
      </c>
      <c r="J13081" s="69">
        <v>104</v>
      </c>
      <c r="K13081" s="91"/>
      <c r="L13081" s="91"/>
    </row>
    <row r="13082" spans="2:12" x14ac:dyDescent="0.25">
      <c r="B13082" s="67" t="s">
        <v>504</v>
      </c>
      <c r="C13082" s="67" t="s">
        <v>505</v>
      </c>
      <c r="D13082" s="68" t="s">
        <v>379</v>
      </c>
      <c r="E13082" s="67" t="s">
        <v>380</v>
      </c>
      <c r="F13082" s="68" t="s">
        <v>536</v>
      </c>
      <c r="G13082" s="67" t="s">
        <v>537</v>
      </c>
      <c r="H13082" s="68" t="s">
        <v>363</v>
      </c>
      <c r="I13082" s="69">
        <v>0</v>
      </c>
      <c r="J13082" s="69">
        <v>0</v>
      </c>
      <c r="K13082" s="91"/>
      <c r="L13082" s="91"/>
    </row>
    <row r="13083" spans="2:12" x14ac:dyDescent="0.25">
      <c r="B13083" s="67" t="s">
        <v>504</v>
      </c>
      <c r="C13083" s="67" t="s">
        <v>505</v>
      </c>
      <c r="D13083" s="68" t="s">
        <v>379</v>
      </c>
      <c r="E13083" s="67" t="s">
        <v>380</v>
      </c>
      <c r="F13083" s="68" t="s">
        <v>536</v>
      </c>
      <c r="G13083" s="67" t="s">
        <v>537</v>
      </c>
      <c r="H13083" s="68" t="s">
        <v>364</v>
      </c>
      <c r="I13083" s="69">
        <v>0</v>
      </c>
      <c r="J13083" s="69">
        <v>0</v>
      </c>
      <c r="K13083" s="91"/>
      <c r="L13083" s="91"/>
    </row>
    <row r="13084" spans="2:12" x14ac:dyDescent="0.25">
      <c r="B13084" s="67" t="s">
        <v>504</v>
      </c>
      <c r="C13084" s="67" t="s">
        <v>505</v>
      </c>
      <c r="D13084" s="68" t="s">
        <v>379</v>
      </c>
      <c r="E13084" s="67" t="s">
        <v>380</v>
      </c>
      <c r="F13084" s="68" t="s">
        <v>536</v>
      </c>
      <c r="G13084" s="67" t="s">
        <v>537</v>
      </c>
      <c r="H13084" s="68" t="s">
        <v>362</v>
      </c>
      <c r="I13084" s="69">
        <v>12</v>
      </c>
      <c r="J13084" s="69">
        <v>8</v>
      </c>
      <c r="K13084" s="91"/>
      <c r="L13084" s="91"/>
    </row>
    <row r="13085" spans="2:12" x14ac:dyDescent="0.25">
      <c r="B13085" s="67" t="s">
        <v>504</v>
      </c>
      <c r="C13085" s="67" t="s">
        <v>505</v>
      </c>
      <c r="D13085" s="68" t="s">
        <v>379</v>
      </c>
      <c r="E13085" s="67" t="s">
        <v>380</v>
      </c>
      <c r="F13085" s="68" t="s">
        <v>536</v>
      </c>
      <c r="G13085" s="67" t="s">
        <v>537</v>
      </c>
      <c r="H13085" s="68" t="s">
        <v>363</v>
      </c>
      <c r="I13085" s="69">
        <v>31</v>
      </c>
      <c r="J13085" s="69">
        <v>38</v>
      </c>
      <c r="K13085" s="91"/>
      <c r="L13085" s="91"/>
    </row>
    <row r="13086" spans="2:12" x14ac:dyDescent="0.25">
      <c r="B13086" s="67" t="s">
        <v>504</v>
      </c>
      <c r="C13086" s="67" t="s">
        <v>505</v>
      </c>
      <c r="D13086" s="68" t="s">
        <v>379</v>
      </c>
      <c r="E13086" s="67" t="s">
        <v>380</v>
      </c>
      <c r="F13086" s="68" t="s">
        <v>536</v>
      </c>
      <c r="G13086" s="67" t="s">
        <v>537</v>
      </c>
      <c r="H13086" s="68" t="s">
        <v>364</v>
      </c>
      <c r="I13086" s="69">
        <v>0</v>
      </c>
      <c r="J13086" s="69">
        <v>0</v>
      </c>
      <c r="K13086" s="91"/>
      <c r="L13086" s="91"/>
    </row>
    <row r="13087" spans="2:12" x14ac:dyDescent="0.25">
      <c r="B13087" s="67" t="s">
        <v>504</v>
      </c>
      <c r="C13087" s="67" t="s">
        <v>505</v>
      </c>
      <c r="D13087" s="68" t="s">
        <v>379</v>
      </c>
      <c r="E13087" s="67" t="s">
        <v>380</v>
      </c>
      <c r="F13087" s="68" t="s">
        <v>536</v>
      </c>
      <c r="G13087" s="67" t="s">
        <v>537</v>
      </c>
      <c r="H13087" s="68" t="s">
        <v>362</v>
      </c>
      <c r="I13087" s="69">
        <v>0</v>
      </c>
      <c r="J13087" s="69">
        <v>0</v>
      </c>
      <c r="K13087" s="91"/>
      <c r="L13087" s="91"/>
    </row>
    <row r="13088" spans="2:12" x14ac:dyDescent="0.25">
      <c r="B13088" s="67" t="s">
        <v>504</v>
      </c>
      <c r="C13088" s="67" t="s">
        <v>505</v>
      </c>
      <c r="D13088" s="68" t="s">
        <v>379</v>
      </c>
      <c r="E13088" s="67" t="s">
        <v>380</v>
      </c>
      <c r="F13088" s="68" t="s">
        <v>536</v>
      </c>
      <c r="G13088" s="67" t="s">
        <v>537</v>
      </c>
      <c r="H13088" s="68" t="s">
        <v>363</v>
      </c>
      <c r="I13088" s="69">
        <v>29</v>
      </c>
      <c r="J13088" s="69">
        <v>38</v>
      </c>
      <c r="K13088" s="91"/>
      <c r="L13088" s="91"/>
    </row>
    <row r="13089" spans="2:12" x14ac:dyDescent="0.25">
      <c r="B13089" s="67" t="s">
        <v>504</v>
      </c>
      <c r="C13089" s="67" t="s">
        <v>505</v>
      </c>
      <c r="D13089" s="68" t="s">
        <v>379</v>
      </c>
      <c r="E13089" s="67" t="s">
        <v>380</v>
      </c>
      <c r="F13089" s="68" t="s">
        <v>536</v>
      </c>
      <c r="G13089" s="67" t="s">
        <v>537</v>
      </c>
      <c r="H13089" s="68" t="s">
        <v>364</v>
      </c>
      <c r="I13089" s="69">
        <v>0</v>
      </c>
      <c r="J13089" s="69">
        <v>26</v>
      </c>
      <c r="K13089" s="91"/>
      <c r="L13089" s="91"/>
    </row>
    <row r="13090" spans="2:12" x14ac:dyDescent="0.25">
      <c r="B13090" s="67" t="s">
        <v>504</v>
      </c>
      <c r="C13090" s="67" t="s">
        <v>505</v>
      </c>
      <c r="D13090" s="68" t="s">
        <v>379</v>
      </c>
      <c r="E13090" s="67" t="s">
        <v>380</v>
      </c>
      <c r="F13090" s="68" t="s">
        <v>536</v>
      </c>
      <c r="G13090" s="67" t="s">
        <v>537</v>
      </c>
      <c r="H13090" s="68" t="s">
        <v>362</v>
      </c>
      <c r="I13090" s="69">
        <v>0</v>
      </c>
      <c r="J13090" s="69">
        <v>0</v>
      </c>
      <c r="K13090" s="91"/>
      <c r="L13090" s="91"/>
    </row>
    <row r="13091" spans="2:12" x14ac:dyDescent="0.25">
      <c r="B13091" s="67" t="s">
        <v>504</v>
      </c>
      <c r="C13091" s="67" t="s">
        <v>505</v>
      </c>
      <c r="D13091" s="68" t="s">
        <v>379</v>
      </c>
      <c r="E13091" s="67" t="s">
        <v>380</v>
      </c>
      <c r="F13091" s="68" t="s">
        <v>536</v>
      </c>
      <c r="G13091" s="67" t="s">
        <v>537</v>
      </c>
      <c r="H13091" s="68" t="s">
        <v>363</v>
      </c>
      <c r="I13091" s="69">
        <v>77</v>
      </c>
      <c r="J13091" s="69">
        <v>16</v>
      </c>
      <c r="K13091" s="91"/>
      <c r="L13091" s="91"/>
    </row>
    <row r="13092" spans="2:12" x14ac:dyDescent="0.25">
      <c r="B13092" s="67" t="s">
        <v>504</v>
      </c>
      <c r="C13092" s="67" t="s">
        <v>505</v>
      </c>
      <c r="D13092" s="68" t="s">
        <v>379</v>
      </c>
      <c r="E13092" s="67" t="s">
        <v>380</v>
      </c>
      <c r="F13092" s="68" t="s">
        <v>536</v>
      </c>
      <c r="G13092" s="67" t="s">
        <v>537</v>
      </c>
      <c r="H13092" s="68" t="s">
        <v>364</v>
      </c>
      <c r="I13092" s="69">
        <v>19</v>
      </c>
      <c r="J13092" s="69">
        <v>19</v>
      </c>
      <c r="K13092" s="91"/>
      <c r="L13092" s="91"/>
    </row>
    <row r="13093" spans="2:12" x14ac:dyDescent="0.25">
      <c r="B13093" s="67" t="s">
        <v>504</v>
      </c>
      <c r="C13093" s="67" t="s">
        <v>505</v>
      </c>
      <c r="D13093" s="68" t="s">
        <v>379</v>
      </c>
      <c r="E13093" s="67" t="s">
        <v>380</v>
      </c>
      <c r="F13093" s="68" t="s">
        <v>536</v>
      </c>
      <c r="G13093" s="67" t="s">
        <v>537</v>
      </c>
      <c r="H13093" s="68" t="s">
        <v>362</v>
      </c>
      <c r="I13093" s="69">
        <v>0</v>
      </c>
      <c r="J13093" s="69">
        <v>0</v>
      </c>
      <c r="K13093" s="91"/>
      <c r="L13093" s="91"/>
    </row>
    <row r="13094" spans="2:12" x14ac:dyDescent="0.25">
      <c r="B13094" s="67" t="s">
        <v>504</v>
      </c>
      <c r="C13094" s="67" t="s">
        <v>505</v>
      </c>
      <c r="D13094" s="68" t="s">
        <v>379</v>
      </c>
      <c r="E13094" s="67" t="s">
        <v>380</v>
      </c>
      <c r="F13094" s="68" t="s">
        <v>536</v>
      </c>
      <c r="G13094" s="67" t="s">
        <v>537</v>
      </c>
      <c r="H13094" s="68" t="s">
        <v>363</v>
      </c>
      <c r="I13094" s="69">
        <v>0</v>
      </c>
      <c r="J13094" s="69">
        <v>0</v>
      </c>
      <c r="K13094" s="91"/>
      <c r="L13094" s="91"/>
    </row>
    <row r="13095" spans="2:12" x14ac:dyDescent="0.25">
      <c r="B13095" s="67" t="s">
        <v>504</v>
      </c>
      <c r="C13095" s="67" t="s">
        <v>505</v>
      </c>
      <c r="D13095" s="68" t="s">
        <v>379</v>
      </c>
      <c r="E13095" s="67" t="s">
        <v>380</v>
      </c>
      <c r="F13095" s="68" t="s">
        <v>536</v>
      </c>
      <c r="G13095" s="67" t="s">
        <v>537</v>
      </c>
      <c r="H13095" s="68" t="s">
        <v>364</v>
      </c>
      <c r="I13095" s="69">
        <v>20</v>
      </c>
      <c r="J13095" s="69">
        <v>25</v>
      </c>
      <c r="K13095" s="91"/>
      <c r="L13095" s="91"/>
    </row>
    <row r="13096" spans="2:12" x14ac:dyDescent="0.25">
      <c r="B13096" s="67" t="s">
        <v>504</v>
      </c>
      <c r="C13096" s="67" t="s">
        <v>505</v>
      </c>
      <c r="D13096" s="68" t="s">
        <v>379</v>
      </c>
      <c r="E13096" s="67" t="s">
        <v>380</v>
      </c>
      <c r="F13096" s="68" t="s">
        <v>536</v>
      </c>
      <c r="G13096" s="67" t="s">
        <v>537</v>
      </c>
      <c r="H13096" s="68" t="s">
        <v>362</v>
      </c>
      <c r="I13096" s="69">
        <v>8</v>
      </c>
      <c r="J13096" s="69">
        <v>0</v>
      </c>
      <c r="K13096" s="91"/>
      <c r="L13096" s="91"/>
    </row>
    <row r="13097" spans="2:12" x14ac:dyDescent="0.25">
      <c r="B13097" s="67" t="s">
        <v>504</v>
      </c>
      <c r="C13097" s="67" t="s">
        <v>505</v>
      </c>
      <c r="D13097" s="68" t="s">
        <v>379</v>
      </c>
      <c r="E13097" s="67" t="s">
        <v>380</v>
      </c>
      <c r="F13097" s="68" t="s">
        <v>536</v>
      </c>
      <c r="G13097" s="67" t="s">
        <v>537</v>
      </c>
      <c r="H13097" s="68" t="s">
        <v>363</v>
      </c>
      <c r="I13097" s="69">
        <v>0</v>
      </c>
      <c r="J13097" s="69">
        <v>0</v>
      </c>
      <c r="K13097" s="91"/>
      <c r="L13097" s="91"/>
    </row>
    <row r="13098" spans="2:12" x14ac:dyDescent="0.25">
      <c r="B13098" s="67" t="s">
        <v>504</v>
      </c>
      <c r="C13098" s="67" t="s">
        <v>505</v>
      </c>
      <c r="D13098" s="68" t="s">
        <v>379</v>
      </c>
      <c r="E13098" s="67" t="s">
        <v>380</v>
      </c>
      <c r="F13098" s="68" t="s">
        <v>536</v>
      </c>
      <c r="G13098" s="67" t="s">
        <v>537</v>
      </c>
      <c r="H13098" s="68" t="s">
        <v>364</v>
      </c>
      <c r="I13098" s="69">
        <v>0</v>
      </c>
      <c r="J13098" s="69">
        <v>0</v>
      </c>
      <c r="K13098" s="91"/>
      <c r="L13098" s="91"/>
    </row>
    <row r="13099" spans="2:12" x14ac:dyDescent="0.25">
      <c r="B13099" s="67" t="s">
        <v>504</v>
      </c>
      <c r="C13099" s="67" t="s">
        <v>505</v>
      </c>
      <c r="D13099" s="68" t="s">
        <v>379</v>
      </c>
      <c r="E13099" s="67" t="s">
        <v>380</v>
      </c>
      <c r="F13099" s="68" t="s">
        <v>536</v>
      </c>
      <c r="G13099" s="67" t="s">
        <v>537</v>
      </c>
      <c r="H13099" s="68" t="s">
        <v>364</v>
      </c>
      <c r="I13099" s="69">
        <v>0</v>
      </c>
      <c r="J13099" s="69">
        <v>0</v>
      </c>
      <c r="K13099" s="91"/>
      <c r="L13099" s="91"/>
    </row>
    <row r="13100" spans="2:12" x14ac:dyDescent="0.25">
      <c r="B13100" s="67" t="s">
        <v>504</v>
      </c>
      <c r="C13100" s="67" t="s">
        <v>505</v>
      </c>
      <c r="D13100" s="68" t="s">
        <v>379</v>
      </c>
      <c r="E13100" s="67" t="s">
        <v>380</v>
      </c>
      <c r="F13100" s="68" t="s">
        <v>536</v>
      </c>
      <c r="G13100" s="67" t="s">
        <v>537</v>
      </c>
      <c r="H13100" s="68" t="s">
        <v>362</v>
      </c>
      <c r="I13100" s="69">
        <v>0</v>
      </c>
      <c r="J13100" s="69">
        <v>16</v>
      </c>
      <c r="K13100" s="91"/>
      <c r="L13100" s="91"/>
    </row>
    <row r="13101" spans="2:12" x14ac:dyDescent="0.25">
      <c r="B13101" s="67" t="s">
        <v>504</v>
      </c>
      <c r="C13101" s="67" t="s">
        <v>505</v>
      </c>
      <c r="D13101" s="68" t="s">
        <v>379</v>
      </c>
      <c r="E13101" s="67" t="s">
        <v>380</v>
      </c>
      <c r="F13101" s="68" t="s">
        <v>536</v>
      </c>
      <c r="G13101" s="67" t="s">
        <v>537</v>
      </c>
      <c r="H13101" s="68" t="s">
        <v>363</v>
      </c>
      <c r="I13101" s="69">
        <v>8</v>
      </c>
      <c r="J13101" s="69">
        <v>29</v>
      </c>
      <c r="K13101" s="91"/>
      <c r="L13101" s="91"/>
    </row>
    <row r="13102" spans="2:12" x14ac:dyDescent="0.25">
      <c r="B13102" s="67" t="s">
        <v>504</v>
      </c>
      <c r="C13102" s="67" t="s">
        <v>505</v>
      </c>
      <c r="D13102" s="68" t="s">
        <v>379</v>
      </c>
      <c r="E13102" s="67" t="s">
        <v>380</v>
      </c>
      <c r="F13102" s="68" t="s">
        <v>536</v>
      </c>
      <c r="G13102" s="67" t="s">
        <v>537</v>
      </c>
      <c r="H13102" s="68" t="s">
        <v>364</v>
      </c>
      <c r="I13102" s="69">
        <v>54</v>
      </c>
      <c r="J13102" s="69">
        <v>14</v>
      </c>
      <c r="K13102" s="91"/>
      <c r="L13102" s="91"/>
    </row>
    <row r="13103" spans="2:12" x14ac:dyDescent="0.25">
      <c r="B13103" s="67" t="s">
        <v>504</v>
      </c>
      <c r="C13103" s="67" t="s">
        <v>505</v>
      </c>
      <c r="D13103" s="68" t="s">
        <v>379</v>
      </c>
      <c r="E13103" s="67" t="s">
        <v>380</v>
      </c>
      <c r="F13103" s="68" t="s">
        <v>536</v>
      </c>
      <c r="G13103" s="67" t="s">
        <v>537</v>
      </c>
      <c r="H13103" s="68" t="s">
        <v>362</v>
      </c>
      <c r="I13103" s="69">
        <v>0</v>
      </c>
      <c r="J13103" s="69">
        <v>10</v>
      </c>
      <c r="K13103" s="91"/>
      <c r="L13103" s="91"/>
    </row>
    <row r="13104" spans="2:12" x14ac:dyDescent="0.25">
      <c r="B13104" s="67" t="s">
        <v>504</v>
      </c>
      <c r="C13104" s="67" t="s">
        <v>505</v>
      </c>
      <c r="D13104" s="68" t="s">
        <v>379</v>
      </c>
      <c r="E13104" s="67" t="s">
        <v>380</v>
      </c>
      <c r="F13104" s="68" t="s">
        <v>536</v>
      </c>
      <c r="G13104" s="67" t="s">
        <v>537</v>
      </c>
      <c r="H13104" s="68" t="s">
        <v>362</v>
      </c>
      <c r="I13104" s="69">
        <v>0</v>
      </c>
      <c r="J13104" s="69">
        <v>0</v>
      </c>
      <c r="K13104" s="91"/>
      <c r="L13104" s="91"/>
    </row>
    <row r="13105" spans="2:12" x14ac:dyDescent="0.25">
      <c r="B13105" s="67" t="s">
        <v>504</v>
      </c>
      <c r="C13105" s="67" t="s">
        <v>505</v>
      </c>
      <c r="D13105" s="68" t="s">
        <v>379</v>
      </c>
      <c r="E13105" s="67" t="s">
        <v>380</v>
      </c>
      <c r="F13105" s="68" t="s">
        <v>536</v>
      </c>
      <c r="G13105" s="67" t="s">
        <v>537</v>
      </c>
      <c r="H13105" s="68" t="s">
        <v>362</v>
      </c>
      <c r="I13105" s="69">
        <v>0</v>
      </c>
      <c r="J13105" s="69">
        <v>17</v>
      </c>
      <c r="K13105" s="91"/>
      <c r="L13105" s="91"/>
    </row>
    <row r="13106" spans="2:12" x14ac:dyDescent="0.25">
      <c r="B13106" s="67" t="s">
        <v>504</v>
      </c>
      <c r="C13106" s="67" t="s">
        <v>505</v>
      </c>
      <c r="D13106" s="68" t="s">
        <v>379</v>
      </c>
      <c r="E13106" s="67" t="s">
        <v>380</v>
      </c>
      <c r="F13106" s="68" t="s">
        <v>536</v>
      </c>
      <c r="G13106" s="67" t="s">
        <v>537</v>
      </c>
      <c r="H13106" s="68" t="s">
        <v>363</v>
      </c>
      <c r="I13106" s="69">
        <v>10</v>
      </c>
      <c r="J13106" s="69">
        <v>30</v>
      </c>
      <c r="K13106" s="91"/>
      <c r="L13106" s="91"/>
    </row>
    <row r="13107" spans="2:12" x14ac:dyDescent="0.25">
      <c r="B13107" s="67" t="s">
        <v>504</v>
      </c>
      <c r="C13107" s="67" t="s">
        <v>505</v>
      </c>
      <c r="D13107" s="68" t="s">
        <v>379</v>
      </c>
      <c r="E13107" s="67" t="s">
        <v>380</v>
      </c>
      <c r="F13107" s="68" t="s">
        <v>536</v>
      </c>
      <c r="G13107" s="67" t="s">
        <v>537</v>
      </c>
      <c r="H13107" s="68" t="s">
        <v>364</v>
      </c>
      <c r="I13107" s="69">
        <v>20</v>
      </c>
      <c r="J13107" s="69">
        <v>14</v>
      </c>
      <c r="K13107" s="91"/>
      <c r="L13107" s="91"/>
    </row>
    <row r="13108" spans="2:12" x14ac:dyDescent="0.25">
      <c r="B13108" s="67" t="s">
        <v>504</v>
      </c>
      <c r="C13108" s="67" t="s">
        <v>505</v>
      </c>
      <c r="D13108" s="68" t="s">
        <v>379</v>
      </c>
      <c r="E13108" s="67" t="s">
        <v>380</v>
      </c>
      <c r="F13108" s="68" t="s">
        <v>536</v>
      </c>
      <c r="G13108" s="67" t="s">
        <v>537</v>
      </c>
      <c r="H13108" s="68" t="s">
        <v>362</v>
      </c>
      <c r="I13108" s="69">
        <v>0</v>
      </c>
      <c r="J13108" s="69">
        <v>6</v>
      </c>
      <c r="K13108" s="91"/>
      <c r="L13108" s="91"/>
    </row>
    <row r="13109" spans="2:12" x14ac:dyDescent="0.25">
      <c r="B13109" s="67" t="s">
        <v>504</v>
      </c>
      <c r="C13109" s="67" t="s">
        <v>505</v>
      </c>
      <c r="D13109" s="68" t="s">
        <v>379</v>
      </c>
      <c r="E13109" s="67" t="s">
        <v>380</v>
      </c>
      <c r="F13109" s="68" t="s">
        <v>536</v>
      </c>
      <c r="G13109" s="67" t="s">
        <v>537</v>
      </c>
      <c r="H13109" s="68" t="s">
        <v>363</v>
      </c>
      <c r="I13109" s="69">
        <v>10</v>
      </c>
      <c r="J13109" s="69">
        <v>27</v>
      </c>
      <c r="K13109" s="91"/>
      <c r="L13109" s="91"/>
    </row>
    <row r="13110" spans="2:12" x14ac:dyDescent="0.25">
      <c r="B13110" s="67" t="s">
        <v>504</v>
      </c>
      <c r="C13110" s="67" t="s">
        <v>505</v>
      </c>
      <c r="D13110" s="68" t="s">
        <v>379</v>
      </c>
      <c r="E13110" s="67" t="s">
        <v>380</v>
      </c>
      <c r="F13110" s="68" t="s">
        <v>536</v>
      </c>
      <c r="G13110" s="67" t="s">
        <v>537</v>
      </c>
      <c r="H13110" s="68" t="s">
        <v>364</v>
      </c>
      <c r="I13110" s="69">
        <v>20</v>
      </c>
      <c r="J13110" s="69">
        <v>30</v>
      </c>
      <c r="K13110" s="91"/>
      <c r="L13110" s="91"/>
    </row>
    <row r="13111" spans="2:12" x14ac:dyDescent="0.25">
      <c r="B13111" s="67" t="s">
        <v>504</v>
      </c>
      <c r="C13111" s="67" t="s">
        <v>505</v>
      </c>
      <c r="D13111" s="68" t="s">
        <v>379</v>
      </c>
      <c r="E13111" s="67" t="s">
        <v>380</v>
      </c>
      <c r="F13111" s="68" t="s">
        <v>536</v>
      </c>
      <c r="G13111" s="67" t="s">
        <v>537</v>
      </c>
      <c r="H13111" s="68" t="s">
        <v>362</v>
      </c>
      <c r="I13111" s="69">
        <v>31</v>
      </c>
      <c r="J13111" s="69">
        <v>91</v>
      </c>
      <c r="K13111" s="91"/>
      <c r="L13111" s="91"/>
    </row>
    <row r="13112" spans="2:12" x14ac:dyDescent="0.25">
      <c r="B13112" s="67" t="s">
        <v>504</v>
      </c>
      <c r="C13112" s="67" t="s">
        <v>505</v>
      </c>
      <c r="D13112" s="68" t="s">
        <v>379</v>
      </c>
      <c r="E13112" s="67" t="s">
        <v>380</v>
      </c>
      <c r="F13112" s="68" t="s">
        <v>536</v>
      </c>
      <c r="G13112" s="67" t="s">
        <v>537</v>
      </c>
      <c r="H13112" s="68" t="s">
        <v>363</v>
      </c>
      <c r="I13112" s="69">
        <v>67</v>
      </c>
      <c r="J13112" s="69">
        <v>120</v>
      </c>
      <c r="K13112" s="91"/>
      <c r="L13112" s="91"/>
    </row>
    <row r="13113" spans="2:12" x14ac:dyDescent="0.25">
      <c r="B13113" s="67" t="s">
        <v>504</v>
      </c>
      <c r="C13113" s="67" t="s">
        <v>505</v>
      </c>
      <c r="D13113" s="68" t="s">
        <v>379</v>
      </c>
      <c r="E13113" s="67" t="s">
        <v>380</v>
      </c>
      <c r="F13113" s="68" t="s">
        <v>536</v>
      </c>
      <c r="G13113" s="67" t="s">
        <v>537</v>
      </c>
      <c r="H13113" s="68" t="s">
        <v>364</v>
      </c>
      <c r="I13113" s="69">
        <v>59</v>
      </c>
      <c r="J13113" s="69">
        <v>84</v>
      </c>
      <c r="K13113" s="91"/>
      <c r="L13113" s="91"/>
    </row>
    <row r="13114" spans="2:12" x14ac:dyDescent="0.25">
      <c r="B13114" s="67" t="s">
        <v>504</v>
      </c>
      <c r="C13114" s="67" t="s">
        <v>505</v>
      </c>
      <c r="D13114" s="68" t="s">
        <v>379</v>
      </c>
      <c r="E13114" s="67" t="s">
        <v>380</v>
      </c>
      <c r="F13114" s="68" t="s">
        <v>536</v>
      </c>
      <c r="G13114" s="67" t="s">
        <v>537</v>
      </c>
      <c r="H13114" s="68" t="s">
        <v>362</v>
      </c>
      <c r="I13114" s="69">
        <v>0</v>
      </c>
      <c r="J13114" s="69">
        <v>0</v>
      </c>
      <c r="K13114" s="91"/>
      <c r="L13114" s="91"/>
    </row>
    <row r="13115" spans="2:12" x14ac:dyDescent="0.25">
      <c r="B13115" s="67" t="s">
        <v>504</v>
      </c>
      <c r="C13115" s="67" t="s">
        <v>505</v>
      </c>
      <c r="D13115" s="68" t="s">
        <v>379</v>
      </c>
      <c r="E13115" s="67" t="s">
        <v>380</v>
      </c>
      <c r="F13115" s="68" t="s">
        <v>536</v>
      </c>
      <c r="G13115" s="67" t="s">
        <v>537</v>
      </c>
      <c r="H13115" s="68" t="s">
        <v>363</v>
      </c>
      <c r="I13115" s="69">
        <v>14</v>
      </c>
      <c r="J13115" s="69">
        <v>22</v>
      </c>
      <c r="K13115" s="91"/>
      <c r="L13115" s="91"/>
    </row>
    <row r="13116" spans="2:12" x14ac:dyDescent="0.25">
      <c r="B13116" s="67" t="s">
        <v>504</v>
      </c>
      <c r="C13116" s="67" t="s">
        <v>505</v>
      </c>
      <c r="D13116" s="68" t="s">
        <v>379</v>
      </c>
      <c r="E13116" s="67" t="s">
        <v>380</v>
      </c>
      <c r="F13116" s="68" t="s">
        <v>536</v>
      </c>
      <c r="G13116" s="67" t="s">
        <v>537</v>
      </c>
      <c r="H13116" s="68" t="s">
        <v>364</v>
      </c>
      <c r="I13116" s="69">
        <v>4</v>
      </c>
      <c r="J13116" s="69">
        <v>0</v>
      </c>
      <c r="K13116" s="91"/>
      <c r="L13116" s="91"/>
    </row>
    <row r="13117" spans="2:12" x14ac:dyDescent="0.25">
      <c r="B13117" s="67" t="s">
        <v>504</v>
      </c>
      <c r="C13117" s="67" t="s">
        <v>505</v>
      </c>
      <c r="D13117" s="68" t="s">
        <v>379</v>
      </c>
      <c r="E13117" s="67" t="s">
        <v>380</v>
      </c>
      <c r="F13117" s="68" t="s">
        <v>536</v>
      </c>
      <c r="G13117" s="67" t="s">
        <v>537</v>
      </c>
      <c r="H13117" s="68" t="s">
        <v>363</v>
      </c>
      <c r="I13117" s="69">
        <v>0</v>
      </c>
      <c r="J13117" s="69">
        <v>0</v>
      </c>
      <c r="K13117" s="91"/>
      <c r="L13117" s="91"/>
    </row>
    <row r="13118" spans="2:12" x14ac:dyDescent="0.25">
      <c r="B13118" s="67" t="s">
        <v>504</v>
      </c>
      <c r="C13118" s="67" t="s">
        <v>505</v>
      </c>
      <c r="D13118" s="68" t="s">
        <v>379</v>
      </c>
      <c r="E13118" s="67" t="s">
        <v>380</v>
      </c>
      <c r="F13118" s="68" t="s">
        <v>536</v>
      </c>
      <c r="G13118" s="67" t="s">
        <v>537</v>
      </c>
      <c r="H13118" s="68" t="s">
        <v>364</v>
      </c>
      <c r="I13118" s="69">
        <v>0</v>
      </c>
      <c r="J13118" s="69">
        <v>15</v>
      </c>
      <c r="K13118" s="91"/>
      <c r="L13118" s="91"/>
    </row>
    <row r="13119" spans="2:12" x14ac:dyDescent="0.25">
      <c r="B13119" s="67" t="s">
        <v>504</v>
      </c>
      <c r="C13119" s="67" t="s">
        <v>505</v>
      </c>
      <c r="D13119" s="68" t="s">
        <v>379</v>
      </c>
      <c r="E13119" s="67" t="s">
        <v>380</v>
      </c>
      <c r="F13119" s="68" t="s">
        <v>536</v>
      </c>
      <c r="G13119" s="67" t="s">
        <v>537</v>
      </c>
      <c r="H13119" s="68" t="s">
        <v>362</v>
      </c>
      <c r="I13119" s="69">
        <v>123</v>
      </c>
      <c r="J13119" s="69">
        <v>148</v>
      </c>
      <c r="K13119" s="91"/>
      <c r="L13119" s="91"/>
    </row>
    <row r="13120" spans="2:12" x14ac:dyDescent="0.25">
      <c r="B13120" s="67" t="s">
        <v>504</v>
      </c>
      <c r="C13120" s="67" t="s">
        <v>505</v>
      </c>
      <c r="D13120" s="68" t="s">
        <v>379</v>
      </c>
      <c r="E13120" s="67" t="s">
        <v>380</v>
      </c>
      <c r="F13120" s="68" t="s">
        <v>536</v>
      </c>
      <c r="G13120" s="67" t="s">
        <v>537</v>
      </c>
      <c r="H13120" s="68" t="s">
        <v>363</v>
      </c>
      <c r="I13120" s="69">
        <v>155</v>
      </c>
      <c r="J13120" s="69">
        <v>221</v>
      </c>
      <c r="K13120" s="91"/>
      <c r="L13120" s="91"/>
    </row>
    <row r="13121" spans="2:12" x14ac:dyDescent="0.25">
      <c r="B13121" s="67" t="s">
        <v>504</v>
      </c>
      <c r="C13121" s="67" t="s">
        <v>505</v>
      </c>
      <c r="D13121" s="68" t="s">
        <v>379</v>
      </c>
      <c r="E13121" s="67" t="s">
        <v>380</v>
      </c>
      <c r="F13121" s="68" t="s">
        <v>536</v>
      </c>
      <c r="G13121" s="67" t="s">
        <v>537</v>
      </c>
      <c r="H13121" s="68" t="s">
        <v>364</v>
      </c>
      <c r="I13121" s="69">
        <v>0</v>
      </c>
      <c r="J13121" s="69">
        <v>0</v>
      </c>
      <c r="K13121" s="91"/>
      <c r="L13121" s="91"/>
    </row>
    <row r="13122" spans="2:12" x14ac:dyDescent="0.25">
      <c r="B13122" s="67" t="s">
        <v>504</v>
      </c>
      <c r="C13122" s="67" t="s">
        <v>505</v>
      </c>
      <c r="D13122" s="68" t="s">
        <v>379</v>
      </c>
      <c r="E13122" s="67" t="s">
        <v>380</v>
      </c>
      <c r="F13122" s="68" t="s">
        <v>536</v>
      </c>
      <c r="G13122" s="67" t="s">
        <v>537</v>
      </c>
      <c r="H13122" s="68" t="s">
        <v>362</v>
      </c>
      <c r="I13122" s="69">
        <v>8</v>
      </c>
      <c r="J13122" s="69">
        <v>0</v>
      </c>
      <c r="K13122" s="91"/>
      <c r="L13122" s="91"/>
    </row>
    <row r="13123" spans="2:12" x14ac:dyDescent="0.25">
      <c r="B13123" s="67" t="s">
        <v>504</v>
      </c>
      <c r="C13123" s="67" t="s">
        <v>505</v>
      </c>
      <c r="D13123" s="68" t="s">
        <v>379</v>
      </c>
      <c r="E13123" s="67" t="s">
        <v>380</v>
      </c>
      <c r="F13123" s="68" t="s">
        <v>536</v>
      </c>
      <c r="G13123" s="67" t="s">
        <v>537</v>
      </c>
      <c r="H13123" s="68" t="s">
        <v>362</v>
      </c>
      <c r="I13123" s="69">
        <v>48</v>
      </c>
      <c r="J13123" s="69">
        <v>40</v>
      </c>
      <c r="K13123" s="91"/>
      <c r="L13123" s="91"/>
    </row>
    <row r="13124" spans="2:12" x14ac:dyDescent="0.25">
      <c r="B13124" s="67" t="s">
        <v>504</v>
      </c>
      <c r="C13124" s="67" t="s">
        <v>505</v>
      </c>
      <c r="D13124" s="68" t="s">
        <v>379</v>
      </c>
      <c r="E13124" s="67" t="s">
        <v>380</v>
      </c>
      <c r="F13124" s="68" t="s">
        <v>536</v>
      </c>
      <c r="G13124" s="67" t="s">
        <v>537</v>
      </c>
      <c r="H13124" s="68" t="s">
        <v>363</v>
      </c>
      <c r="I13124" s="69">
        <v>14</v>
      </c>
      <c r="J13124" s="69">
        <v>6</v>
      </c>
      <c r="K13124" s="91"/>
      <c r="L13124" s="91"/>
    </row>
    <row r="13125" spans="2:12" x14ac:dyDescent="0.25">
      <c r="B13125" s="67" t="s">
        <v>504</v>
      </c>
      <c r="C13125" s="67" t="s">
        <v>505</v>
      </c>
      <c r="D13125" s="68" t="s">
        <v>379</v>
      </c>
      <c r="E13125" s="67" t="s">
        <v>380</v>
      </c>
      <c r="F13125" s="68" t="s">
        <v>536</v>
      </c>
      <c r="G13125" s="67" t="s">
        <v>537</v>
      </c>
      <c r="H13125" s="68" t="s">
        <v>364</v>
      </c>
      <c r="I13125" s="69">
        <v>14</v>
      </c>
      <c r="J13125" s="69">
        <v>24</v>
      </c>
      <c r="K13125" s="91"/>
      <c r="L13125" s="91"/>
    </row>
    <row r="13126" spans="2:12" x14ac:dyDescent="0.25">
      <c r="B13126" s="67" t="s">
        <v>504</v>
      </c>
      <c r="C13126" s="67" t="s">
        <v>505</v>
      </c>
      <c r="D13126" s="68" t="s">
        <v>379</v>
      </c>
      <c r="E13126" s="67" t="s">
        <v>380</v>
      </c>
      <c r="F13126" s="68" t="s">
        <v>536</v>
      </c>
      <c r="G13126" s="67" t="s">
        <v>537</v>
      </c>
      <c r="H13126" s="68" t="s">
        <v>362</v>
      </c>
      <c r="I13126" s="69">
        <v>55</v>
      </c>
      <c r="J13126" s="69">
        <v>68</v>
      </c>
      <c r="K13126" s="91"/>
      <c r="L13126" s="91"/>
    </row>
    <row r="13127" spans="2:12" x14ac:dyDescent="0.25">
      <c r="B13127" s="67" t="s">
        <v>504</v>
      </c>
      <c r="C13127" s="67" t="s">
        <v>505</v>
      </c>
      <c r="D13127" s="68" t="s">
        <v>379</v>
      </c>
      <c r="E13127" s="67" t="s">
        <v>380</v>
      </c>
      <c r="F13127" s="68" t="s">
        <v>536</v>
      </c>
      <c r="G13127" s="67" t="s">
        <v>537</v>
      </c>
      <c r="H13127" s="68" t="s">
        <v>363</v>
      </c>
      <c r="I13127" s="69">
        <v>62</v>
      </c>
      <c r="J13127" s="69">
        <v>86</v>
      </c>
      <c r="K13127" s="91"/>
      <c r="L13127" s="91"/>
    </row>
    <row r="13128" spans="2:12" x14ac:dyDescent="0.25">
      <c r="B13128" s="67" t="s">
        <v>504</v>
      </c>
      <c r="C13128" s="67" t="s">
        <v>505</v>
      </c>
      <c r="D13128" s="68" t="s">
        <v>379</v>
      </c>
      <c r="E13128" s="67" t="s">
        <v>380</v>
      </c>
      <c r="F13128" s="68" t="s">
        <v>536</v>
      </c>
      <c r="G13128" s="67" t="s">
        <v>537</v>
      </c>
      <c r="H13128" s="68" t="s">
        <v>364</v>
      </c>
      <c r="I13128" s="69">
        <v>71</v>
      </c>
      <c r="J13128" s="69">
        <v>51</v>
      </c>
      <c r="K13128" s="91"/>
      <c r="L13128" s="91"/>
    </row>
    <row r="13129" spans="2:12" x14ac:dyDescent="0.25">
      <c r="B13129" s="67" t="s">
        <v>504</v>
      </c>
      <c r="C13129" s="67" t="s">
        <v>505</v>
      </c>
      <c r="D13129" s="68" t="s">
        <v>379</v>
      </c>
      <c r="E13129" s="67" t="s">
        <v>380</v>
      </c>
      <c r="F13129" s="68" t="s">
        <v>536</v>
      </c>
      <c r="G13129" s="67" t="s">
        <v>537</v>
      </c>
      <c r="H13129" s="68" t="s">
        <v>362</v>
      </c>
      <c r="I13129" s="69">
        <v>15</v>
      </c>
      <c r="J13129" s="69">
        <v>24</v>
      </c>
      <c r="K13129" s="91"/>
      <c r="L13129" s="91"/>
    </row>
    <row r="13130" spans="2:12" x14ac:dyDescent="0.25">
      <c r="B13130" s="67" t="s">
        <v>504</v>
      </c>
      <c r="C13130" s="67" t="s">
        <v>505</v>
      </c>
      <c r="D13130" s="68" t="s">
        <v>379</v>
      </c>
      <c r="E13130" s="67" t="s">
        <v>380</v>
      </c>
      <c r="F13130" s="68" t="s">
        <v>536</v>
      </c>
      <c r="G13130" s="67" t="s">
        <v>537</v>
      </c>
      <c r="H13130" s="68" t="s">
        <v>363</v>
      </c>
      <c r="I13130" s="69">
        <v>0</v>
      </c>
      <c r="J13130" s="69">
        <v>0</v>
      </c>
      <c r="K13130" s="91"/>
      <c r="L13130" s="91"/>
    </row>
    <row r="13131" spans="2:12" x14ac:dyDescent="0.25">
      <c r="B13131" s="67" t="s">
        <v>504</v>
      </c>
      <c r="C13131" s="67" t="s">
        <v>505</v>
      </c>
      <c r="D13131" s="68" t="s">
        <v>379</v>
      </c>
      <c r="E13131" s="67" t="s">
        <v>380</v>
      </c>
      <c r="F13131" s="68" t="s">
        <v>536</v>
      </c>
      <c r="G13131" s="67" t="s">
        <v>537</v>
      </c>
      <c r="H13131" s="68" t="s">
        <v>364</v>
      </c>
      <c r="I13131" s="69">
        <v>9</v>
      </c>
      <c r="J13131" s="69">
        <v>25</v>
      </c>
      <c r="K13131" s="91"/>
      <c r="L13131" s="91"/>
    </row>
    <row r="13132" spans="2:12" x14ac:dyDescent="0.25">
      <c r="B13132" s="67" t="s">
        <v>504</v>
      </c>
      <c r="C13132" s="67" t="s">
        <v>505</v>
      </c>
      <c r="D13132" s="68" t="s">
        <v>379</v>
      </c>
      <c r="E13132" s="67" t="s">
        <v>380</v>
      </c>
      <c r="F13132" s="68" t="s">
        <v>536</v>
      </c>
      <c r="G13132" s="67" t="s">
        <v>537</v>
      </c>
      <c r="H13132" s="68" t="s">
        <v>362</v>
      </c>
      <c r="I13132" s="69">
        <v>122</v>
      </c>
      <c r="J13132" s="69">
        <v>105</v>
      </c>
      <c r="K13132" s="91"/>
      <c r="L13132" s="91"/>
    </row>
    <row r="13133" spans="2:12" x14ac:dyDescent="0.25">
      <c r="B13133" s="67" t="s">
        <v>504</v>
      </c>
      <c r="C13133" s="67" t="s">
        <v>505</v>
      </c>
      <c r="D13133" s="68" t="s">
        <v>379</v>
      </c>
      <c r="E13133" s="67" t="s">
        <v>380</v>
      </c>
      <c r="F13133" s="68" t="s">
        <v>536</v>
      </c>
      <c r="G13133" s="67" t="s">
        <v>537</v>
      </c>
      <c r="H13133" s="68" t="s">
        <v>363</v>
      </c>
      <c r="I13133" s="69">
        <v>129</v>
      </c>
      <c r="J13133" s="69">
        <v>148</v>
      </c>
      <c r="K13133" s="91"/>
      <c r="L13133" s="91"/>
    </row>
    <row r="13134" spans="2:12" x14ac:dyDescent="0.25">
      <c r="B13134" s="67" t="s">
        <v>504</v>
      </c>
      <c r="C13134" s="67" t="s">
        <v>505</v>
      </c>
      <c r="D13134" s="68" t="s">
        <v>379</v>
      </c>
      <c r="E13134" s="67" t="s">
        <v>380</v>
      </c>
      <c r="F13134" s="68" t="s">
        <v>536</v>
      </c>
      <c r="G13134" s="67" t="s">
        <v>537</v>
      </c>
      <c r="H13134" s="68" t="s">
        <v>364</v>
      </c>
      <c r="I13134" s="69">
        <v>74</v>
      </c>
      <c r="J13134" s="69">
        <v>50</v>
      </c>
      <c r="K13134" s="91"/>
      <c r="L13134" s="91"/>
    </row>
    <row r="13135" spans="2:12" x14ac:dyDescent="0.25">
      <c r="B13135" s="67" t="s">
        <v>504</v>
      </c>
      <c r="C13135" s="67" t="s">
        <v>505</v>
      </c>
      <c r="D13135" s="68" t="s">
        <v>379</v>
      </c>
      <c r="E13135" s="67" t="s">
        <v>380</v>
      </c>
      <c r="F13135" s="68" t="s">
        <v>536</v>
      </c>
      <c r="G13135" s="67" t="s">
        <v>537</v>
      </c>
      <c r="H13135" s="68" t="s">
        <v>362</v>
      </c>
      <c r="I13135" s="69">
        <v>55</v>
      </c>
      <c r="J13135" s="69">
        <v>29</v>
      </c>
      <c r="K13135" s="91"/>
      <c r="L13135" s="91"/>
    </row>
    <row r="13136" spans="2:12" x14ac:dyDescent="0.25">
      <c r="B13136" s="67" t="s">
        <v>504</v>
      </c>
      <c r="C13136" s="67" t="s">
        <v>505</v>
      </c>
      <c r="D13136" s="68" t="s">
        <v>379</v>
      </c>
      <c r="E13136" s="67" t="s">
        <v>380</v>
      </c>
      <c r="F13136" s="68" t="s">
        <v>536</v>
      </c>
      <c r="G13136" s="67" t="s">
        <v>537</v>
      </c>
      <c r="H13136" s="68" t="s">
        <v>363</v>
      </c>
      <c r="I13136" s="69">
        <v>11</v>
      </c>
      <c r="J13136" s="69">
        <v>0</v>
      </c>
      <c r="K13136" s="91"/>
      <c r="L13136" s="91"/>
    </row>
    <row r="13137" spans="2:12" x14ac:dyDescent="0.25">
      <c r="B13137" s="67" t="s">
        <v>504</v>
      </c>
      <c r="C13137" s="67" t="s">
        <v>505</v>
      </c>
      <c r="D13137" s="68" t="s">
        <v>379</v>
      </c>
      <c r="E13137" s="67" t="s">
        <v>380</v>
      </c>
      <c r="F13137" s="68" t="s">
        <v>536</v>
      </c>
      <c r="G13137" s="67" t="s">
        <v>537</v>
      </c>
      <c r="H13137" s="68" t="s">
        <v>364</v>
      </c>
      <c r="I13137" s="69">
        <v>20</v>
      </c>
      <c r="J13137" s="69">
        <v>20</v>
      </c>
      <c r="K13137" s="91"/>
      <c r="L13137" s="91"/>
    </row>
    <row r="13138" spans="2:12" x14ac:dyDescent="0.25">
      <c r="B13138" s="67" t="s">
        <v>504</v>
      </c>
      <c r="C13138" s="67" t="s">
        <v>505</v>
      </c>
      <c r="D13138" s="68" t="s">
        <v>379</v>
      </c>
      <c r="E13138" s="67" t="s">
        <v>380</v>
      </c>
      <c r="F13138" s="68" t="s">
        <v>536</v>
      </c>
      <c r="G13138" s="67" t="s">
        <v>537</v>
      </c>
      <c r="H13138" s="68" t="s">
        <v>362</v>
      </c>
      <c r="I13138" s="69">
        <v>10</v>
      </c>
      <c r="J13138" s="69">
        <v>0</v>
      </c>
      <c r="K13138" s="91"/>
      <c r="L13138" s="91"/>
    </row>
    <row r="13139" spans="2:12" x14ac:dyDescent="0.25">
      <c r="B13139" s="67" t="s">
        <v>504</v>
      </c>
      <c r="C13139" s="67" t="s">
        <v>505</v>
      </c>
      <c r="D13139" s="68" t="s">
        <v>379</v>
      </c>
      <c r="E13139" s="67" t="s">
        <v>380</v>
      </c>
      <c r="F13139" s="68" t="s">
        <v>536</v>
      </c>
      <c r="G13139" s="67" t="s">
        <v>537</v>
      </c>
      <c r="H13139" s="68" t="s">
        <v>363</v>
      </c>
      <c r="I13139" s="69">
        <v>0</v>
      </c>
      <c r="J13139" s="69">
        <v>19</v>
      </c>
      <c r="K13139" s="91"/>
      <c r="L13139" s="91"/>
    </row>
    <row r="13140" spans="2:12" x14ac:dyDescent="0.25">
      <c r="B13140" s="67" t="s">
        <v>504</v>
      </c>
      <c r="C13140" s="67" t="s">
        <v>505</v>
      </c>
      <c r="D13140" s="68" t="s">
        <v>379</v>
      </c>
      <c r="E13140" s="67" t="s">
        <v>380</v>
      </c>
      <c r="F13140" s="68" t="s">
        <v>536</v>
      </c>
      <c r="G13140" s="67" t="s">
        <v>537</v>
      </c>
      <c r="H13140" s="68" t="s">
        <v>364</v>
      </c>
      <c r="I13140" s="69">
        <v>28</v>
      </c>
      <c r="J13140" s="69">
        <v>2</v>
      </c>
      <c r="K13140" s="91"/>
      <c r="L13140" s="91"/>
    </row>
    <row r="13141" spans="2:12" x14ac:dyDescent="0.25">
      <c r="B13141" s="67" t="s">
        <v>504</v>
      </c>
      <c r="C13141" s="67" t="s">
        <v>505</v>
      </c>
      <c r="D13141" s="68" t="s">
        <v>379</v>
      </c>
      <c r="E13141" s="67" t="s">
        <v>380</v>
      </c>
      <c r="F13141" s="68" t="s">
        <v>536</v>
      </c>
      <c r="G13141" s="67" t="s">
        <v>537</v>
      </c>
      <c r="H13141" s="68" t="s">
        <v>362</v>
      </c>
      <c r="I13141" s="69">
        <v>0.309</v>
      </c>
      <c r="J13141" s="69">
        <v>0.20599999999999999</v>
      </c>
      <c r="K13141" s="91"/>
      <c r="L13141" s="91"/>
    </row>
    <row r="13142" spans="2:12" x14ac:dyDescent="0.25">
      <c r="B13142" s="67" t="s">
        <v>504</v>
      </c>
      <c r="C13142" s="67" t="s">
        <v>505</v>
      </c>
      <c r="D13142" s="68" t="s">
        <v>379</v>
      </c>
      <c r="E13142" s="67" t="s">
        <v>380</v>
      </c>
      <c r="F13142" s="68" t="s">
        <v>536</v>
      </c>
      <c r="G13142" s="67" t="s">
        <v>537</v>
      </c>
      <c r="H13142" s="68" t="s">
        <v>363</v>
      </c>
      <c r="I13142" s="69">
        <v>0.39140000000000003</v>
      </c>
      <c r="J13142" s="69">
        <v>0.55620000000000003</v>
      </c>
      <c r="K13142" s="91"/>
      <c r="L13142" s="91"/>
    </row>
    <row r="13143" spans="2:12" x14ac:dyDescent="0.25">
      <c r="B13143" s="67" t="s">
        <v>504</v>
      </c>
      <c r="C13143" s="67" t="s">
        <v>505</v>
      </c>
      <c r="D13143" s="68" t="s">
        <v>379</v>
      </c>
      <c r="E13143" s="67" t="s">
        <v>380</v>
      </c>
      <c r="F13143" s="68" t="s">
        <v>536</v>
      </c>
      <c r="G13143" s="67" t="s">
        <v>537</v>
      </c>
      <c r="H13143" s="68" t="s">
        <v>364</v>
      </c>
      <c r="I13143" s="69">
        <v>0.45319999999999999</v>
      </c>
      <c r="J13143" s="69">
        <v>0.28839999999999999</v>
      </c>
      <c r="K13143" s="91"/>
      <c r="L13143" s="91"/>
    </row>
    <row r="13144" spans="2:12" x14ac:dyDescent="0.25">
      <c r="B13144" s="67" t="s">
        <v>504</v>
      </c>
      <c r="C13144" s="67" t="s">
        <v>505</v>
      </c>
      <c r="D13144" s="68" t="s">
        <v>379</v>
      </c>
      <c r="E13144" s="67" t="s">
        <v>380</v>
      </c>
      <c r="F13144" s="68" t="s">
        <v>536</v>
      </c>
      <c r="G13144" s="67" t="s">
        <v>537</v>
      </c>
      <c r="H13144" s="68" t="s">
        <v>362</v>
      </c>
      <c r="I13144" s="69">
        <v>0</v>
      </c>
      <c r="J13144" s="69">
        <v>0</v>
      </c>
      <c r="K13144" s="91"/>
      <c r="L13144" s="91"/>
    </row>
    <row r="13145" spans="2:12" x14ac:dyDescent="0.25">
      <c r="B13145" s="67" t="s">
        <v>504</v>
      </c>
      <c r="C13145" s="67" t="s">
        <v>505</v>
      </c>
      <c r="D13145" s="68" t="s">
        <v>379</v>
      </c>
      <c r="E13145" s="67" t="s">
        <v>380</v>
      </c>
      <c r="F13145" s="68" t="s">
        <v>536</v>
      </c>
      <c r="G13145" s="67" t="s">
        <v>537</v>
      </c>
      <c r="H13145" s="68" t="s">
        <v>363</v>
      </c>
      <c r="I13145" s="69">
        <v>0</v>
      </c>
      <c r="J13145" s="69">
        <v>0</v>
      </c>
      <c r="K13145" s="91"/>
      <c r="L13145" s="91"/>
    </row>
    <row r="13146" spans="2:12" x14ac:dyDescent="0.25">
      <c r="B13146" s="67" t="s">
        <v>504</v>
      </c>
      <c r="C13146" s="67" t="s">
        <v>505</v>
      </c>
      <c r="D13146" s="68" t="s">
        <v>379</v>
      </c>
      <c r="E13146" s="67" t="s">
        <v>380</v>
      </c>
      <c r="F13146" s="68" t="s">
        <v>536</v>
      </c>
      <c r="G13146" s="67" t="s">
        <v>537</v>
      </c>
      <c r="H13146" s="68" t="s">
        <v>362</v>
      </c>
      <c r="I13146" s="69">
        <v>893</v>
      </c>
      <c r="J13146" s="69">
        <v>996.4</v>
      </c>
      <c r="K13146" s="91"/>
      <c r="L13146" s="91"/>
    </row>
    <row r="13147" spans="2:12" x14ac:dyDescent="0.25">
      <c r="B13147" s="67" t="s">
        <v>504</v>
      </c>
      <c r="C13147" s="67" t="s">
        <v>505</v>
      </c>
      <c r="D13147" s="68" t="s">
        <v>379</v>
      </c>
      <c r="E13147" s="67" t="s">
        <v>380</v>
      </c>
      <c r="F13147" s="68" t="s">
        <v>536</v>
      </c>
      <c r="G13147" s="67" t="s">
        <v>537</v>
      </c>
      <c r="H13147" s="68" t="s">
        <v>363</v>
      </c>
      <c r="I13147" s="69">
        <v>1317.88</v>
      </c>
      <c r="J13147" s="69">
        <v>1626.2</v>
      </c>
      <c r="K13147" s="91"/>
      <c r="L13147" s="91"/>
    </row>
    <row r="13148" spans="2:12" x14ac:dyDescent="0.25">
      <c r="B13148" s="67" t="s">
        <v>504</v>
      </c>
      <c r="C13148" s="67" t="s">
        <v>505</v>
      </c>
      <c r="D13148" s="68" t="s">
        <v>379</v>
      </c>
      <c r="E13148" s="67" t="s">
        <v>380</v>
      </c>
      <c r="F13148" s="68" t="s">
        <v>536</v>
      </c>
      <c r="G13148" s="67" t="s">
        <v>537</v>
      </c>
      <c r="H13148" s="68" t="s">
        <v>364</v>
      </c>
      <c r="I13148" s="69">
        <v>300.8</v>
      </c>
      <c r="J13148" s="69">
        <v>392.92</v>
      </c>
      <c r="K13148" s="91"/>
      <c r="L13148" s="91"/>
    </row>
    <row r="13149" spans="2:12" x14ac:dyDescent="0.25">
      <c r="B13149" s="67" t="s">
        <v>504</v>
      </c>
      <c r="C13149" s="67" t="s">
        <v>505</v>
      </c>
      <c r="D13149" s="68" t="s">
        <v>379</v>
      </c>
      <c r="E13149" s="67" t="s">
        <v>380</v>
      </c>
      <c r="F13149" s="68" t="s">
        <v>536</v>
      </c>
      <c r="G13149" s="67" t="s">
        <v>537</v>
      </c>
      <c r="H13149" s="68" t="s">
        <v>362</v>
      </c>
      <c r="I13149" s="69">
        <v>72</v>
      </c>
      <c r="J13149" s="69">
        <v>41</v>
      </c>
      <c r="K13149" s="91"/>
      <c r="L13149" s="91"/>
    </row>
    <row r="13150" spans="2:12" x14ac:dyDescent="0.25">
      <c r="B13150" s="67" t="s">
        <v>504</v>
      </c>
      <c r="C13150" s="67" t="s">
        <v>505</v>
      </c>
      <c r="D13150" s="68" t="s">
        <v>379</v>
      </c>
      <c r="E13150" s="67" t="s">
        <v>380</v>
      </c>
      <c r="F13150" s="68" t="s">
        <v>536</v>
      </c>
      <c r="G13150" s="67" t="s">
        <v>537</v>
      </c>
      <c r="H13150" s="68" t="s">
        <v>363</v>
      </c>
      <c r="I13150" s="69">
        <v>50</v>
      </c>
      <c r="J13150" s="69">
        <v>36</v>
      </c>
      <c r="K13150" s="91"/>
      <c r="L13150" s="91"/>
    </row>
    <row r="13151" spans="2:12" x14ac:dyDescent="0.25">
      <c r="B13151" s="67" t="s">
        <v>504</v>
      </c>
      <c r="C13151" s="67" t="s">
        <v>505</v>
      </c>
      <c r="D13151" s="68" t="s">
        <v>379</v>
      </c>
      <c r="E13151" s="67" t="s">
        <v>380</v>
      </c>
      <c r="F13151" s="68" t="s">
        <v>536</v>
      </c>
      <c r="G13151" s="67" t="s">
        <v>537</v>
      </c>
      <c r="H13151" s="68" t="s">
        <v>364</v>
      </c>
      <c r="I13151" s="69">
        <v>23</v>
      </c>
      <c r="J13151" s="69">
        <v>5</v>
      </c>
      <c r="K13151" s="91"/>
      <c r="L13151" s="91"/>
    </row>
    <row r="13152" spans="2:12" x14ac:dyDescent="0.25">
      <c r="B13152" s="67" t="s">
        <v>504</v>
      </c>
      <c r="C13152" s="67" t="s">
        <v>505</v>
      </c>
      <c r="D13152" s="68" t="s">
        <v>379</v>
      </c>
      <c r="E13152" s="67" t="s">
        <v>380</v>
      </c>
      <c r="F13152" s="68" t="s">
        <v>536</v>
      </c>
      <c r="G13152" s="67" t="s">
        <v>537</v>
      </c>
      <c r="H13152" s="68" t="s">
        <v>362</v>
      </c>
      <c r="I13152" s="69">
        <v>0</v>
      </c>
      <c r="J13152" s="69">
        <v>0</v>
      </c>
      <c r="K13152" s="91"/>
      <c r="L13152" s="91"/>
    </row>
    <row r="13153" spans="2:12" x14ac:dyDescent="0.25">
      <c r="B13153" s="67" t="s">
        <v>504</v>
      </c>
      <c r="C13153" s="67" t="s">
        <v>505</v>
      </c>
      <c r="D13153" s="68" t="s">
        <v>379</v>
      </c>
      <c r="E13153" s="67" t="s">
        <v>380</v>
      </c>
      <c r="F13153" s="68" t="s">
        <v>536</v>
      </c>
      <c r="G13153" s="67" t="s">
        <v>537</v>
      </c>
      <c r="H13153" s="68" t="s">
        <v>363</v>
      </c>
      <c r="I13153" s="69">
        <v>14</v>
      </c>
      <c r="J13153" s="69">
        <v>73</v>
      </c>
      <c r="K13153" s="91"/>
      <c r="L13153" s="91"/>
    </row>
    <row r="13154" spans="2:12" x14ac:dyDescent="0.25">
      <c r="B13154" s="67" t="s">
        <v>504</v>
      </c>
      <c r="C13154" s="67" t="s">
        <v>505</v>
      </c>
      <c r="D13154" s="68" t="s">
        <v>379</v>
      </c>
      <c r="E13154" s="67" t="s">
        <v>380</v>
      </c>
      <c r="F13154" s="68" t="s">
        <v>536</v>
      </c>
      <c r="G13154" s="67" t="s">
        <v>537</v>
      </c>
      <c r="H13154" s="68" t="s">
        <v>364</v>
      </c>
      <c r="I13154" s="69">
        <v>20</v>
      </c>
      <c r="J13154" s="69">
        <v>40</v>
      </c>
      <c r="K13154" s="91"/>
      <c r="L13154" s="91"/>
    </row>
    <row r="13155" spans="2:12" x14ac:dyDescent="0.25">
      <c r="B13155" s="67" t="s">
        <v>504</v>
      </c>
      <c r="C13155" s="67" t="s">
        <v>505</v>
      </c>
      <c r="D13155" s="68" t="s">
        <v>379</v>
      </c>
      <c r="E13155" s="67" t="s">
        <v>380</v>
      </c>
      <c r="F13155" s="68" t="s">
        <v>536</v>
      </c>
      <c r="G13155" s="67" t="s">
        <v>537</v>
      </c>
      <c r="H13155" s="68" t="s">
        <v>362</v>
      </c>
      <c r="I13155" s="69">
        <v>35</v>
      </c>
      <c r="J13155" s="69">
        <v>57</v>
      </c>
      <c r="K13155" s="91"/>
      <c r="L13155" s="91"/>
    </row>
    <row r="13156" spans="2:12" x14ac:dyDescent="0.25">
      <c r="B13156" s="67" t="s">
        <v>504</v>
      </c>
      <c r="C13156" s="67" t="s">
        <v>505</v>
      </c>
      <c r="D13156" s="68" t="s">
        <v>379</v>
      </c>
      <c r="E13156" s="67" t="s">
        <v>380</v>
      </c>
      <c r="F13156" s="68" t="s">
        <v>536</v>
      </c>
      <c r="G13156" s="67" t="s">
        <v>537</v>
      </c>
      <c r="H13156" s="68" t="s">
        <v>363</v>
      </c>
      <c r="I13156" s="69">
        <v>0</v>
      </c>
      <c r="J13156" s="69">
        <v>12</v>
      </c>
      <c r="K13156" s="91"/>
      <c r="L13156" s="91"/>
    </row>
    <row r="13157" spans="2:12" x14ac:dyDescent="0.25">
      <c r="B13157" s="67" t="s">
        <v>504</v>
      </c>
      <c r="C13157" s="67" t="s">
        <v>505</v>
      </c>
      <c r="D13157" s="68" t="s">
        <v>379</v>
      </c>
      <c r="E13157" s="67" t="s">
        <v>380</v>
      </c>
      <c r="F13157" s="68" t="s">
        <v>536</v>
      </c>
      <c r="G13157" s="67" t="s">
        <v>537</v>
      </c>
      <c r="H13157" s="68" t="s">
        <v>364</v>
      </c>
      <c r="I13157" s="69">
        <v>20</v>
      </c>
      <c r="J13157" s="69">
        <v>21</v>
      </c>
      <c r="K13157" s="91"/>
      <c r="L13157" s="91"/>
    </row>
    <row r="13158" spans="2:12" x14ac:dyDescent="0.25">
      <c r="B13158" s="67" t="s">
        <v>504</v>
      </c>
      <c r="C13158" s="67" t="s">
        <v>505</v>
      </c>
      <c r="D13158" s="68" t="s">
        <v>379</v>
      </c>
      <c r="E13158" s="67" t="s">
        <v>380</v>
      </c>
      <c r="F13158" s="68" t="s">
        <v>536</v>
      </c>
      <c r="G13158" s="67" t="s">
        <v>537</v>
      </c>
      <c r="H13158" s="68" t="s">
        <v>362</v>
      </c>
      <c r="I13158" s="69">
        <v>26</v>
      </c>
      <c r="J13158" s="69">
        <v>0</v>
      </c>
      <c r="K13158" s="91"/>
      <c r="L13158" s="91"/>
    </row>
    <row r="13159" spans="2:12" x14ac:dyDescent="0.25">
      <c r="B13159" s="67" t="s">
        <v>504</v>
      </c>
      <c r="C13159" s="67" t="s">
        <v>505</v>
      </c>
      <c r="D13159" s="68" t="s">
        <v>379</v>
      </c>
      <c r="E13159" s="67" t="s">
        <v>380</v>
      </c>
      <c r="F13159" s="68" t="s">
        <v>536</v>
      </c>
      <c r="G13159" s="67" t="s">
        <v>537</v>
      </c>
      <c r="H13159" s="68" t="s">
        <v>363</v>
      </c>
      <c r="I13159" s="69">
        <v>0</v>
      </c>
      <c r="J13159" s="69">
        <v>0</v>
      </c>
      <c r="K13159" s="91"/>
      <c r="L13159" s="91"/>
    </row>
    <row r="13160" spans="2:12" x14ac:dyDescent="0.25">
      <c r="B13160" s="67" t="s">
        <v>504</v>
      </c>
      <c r="C13160" s="67" t="s">
        <v>505</v>
      </c>
      <c r="D13160" s="68" t="s">
        <v>379</v>
      </c>
      <c r="E13160" s="67" t="s">
        <v>380</v>
      </c>
      <c r="F13160" s="68" t="s">
        <v>536</v>
      </c>
      <c r="G13160" s="67" t="s">
        <v>537</v>
      </c>
      <c r="H13160" s="68" t="s">
        <v>364</v>
      </c>
      <c r="I13160" s="69">
        <v>0</v>
      </c>
      <c r="J13160" s="69">
        <v>0</v>
      </c>
      <c r="K13160" s="91"/>
      <c r="L13160" s="91"/>
    </row>
    <row r="13161" spans="2:12" x14ac:dyDescent="0.25">
      <c r="B13161" s="67" t="s">
        <v>504</v>
      </c>
      <c r="C13161" s="67" t="s">
        <v>505</v>
      </c>
      <c r="D13161" s="68" t="s">
        <v>379</v>
      </c>
      <c r="E13161" s="67" t="s">
        <v>380</v>
      </c>
      <c r="F13161" s="68" t="s">
        <v>536</v>
      </c>
      <c r="G13161" s="67" t="s">
        <v>537</v>
      </c>
      <c r="H13161" s="68" t="s">
        <v>363</v>
      </c>
      <c r="I13161" s="69">
        <v>0</v>
      </c>
      <c r="J13161" s="69">
        <v>0</v>
      </c>
      <c r="K13161" s="91"/>
      <c r="L13161" s="91"/>
    </row>
    <row r="13162" spans="2:12" x14ac:dyDescent="0.25">
      <c r="B13162" s="67" t="s">
        <v>504</v>
      </c>
      <c r="C13162" s="67" t="s">
        <v>505</v>
      </c>
      <c r="D13162" s="68" t="s">
        <v>379</v>
      </c>
      <c r="E13162" s="67" t="s">
        <v>380</v>
      </c>
      <c r="F13162" s="68" t="s">
        <v>536</v>
      </c>
      <c r="G13162" s="67" t="s">
        <v>537</v>
      </c>
      <c r="H13162" s="68" t="s">
        <v>362</v>
      </c>
      <c r="I13162" s="69">
        <v>0</v>
      </c>
      <c r="J13162" s="69">
        <v>0</v>
      </c>
      <c r="K13162" s="91"/>
      <c r="L13162" s="91"/>
    </row>
    <row r="13163" spans="2:12" x14ac:dyDescent="0.25">
      <c r="B13163" s="67" t="s">
        <v>504</v>
      </c>
      <c r="C13163" s="67" t="s">
        <v>505</v>
      </c>
      <c r="D13163" s="68" t="s">
        <v>379</v>
      </c>
      <c r="E13163" s="67" t="s">
        <v>380</v>
      </c>
      <c r="F13163" s="68" t="s">
        <v>536</v>
      </c>
      <c r="G13163" s="67" t="s">
        <v>537</v>
      </c>
      <c r="H13163" s="68" t="s">
        <v>363</v>
      </c>
      <c r="I13163" s="69">
        <v>12</v>
      </c>
      <c r="J13163" s="69">
        <v>176</v>
      </c>
      <c r="K13163" s="91"/>
      <c r="L13163" s="91"/>
    </row>
    <row r="13164" spans="2:12" x14ac:dyDescent="0.25">
      <c r="B13164" s="67" t="s">
        <v>504</v>
      </c>
      <c r="C13164" s="67" t="s">
        <v>505</v>
      </c>
      <c r="D13164" s="68" t="s">
        <v>379</v>
      </c>
      <c r="E13164" s="67" t="s">
        <v>380</v>
      </c>
      <c r="F13164" s="68" t="s">
        <v>536</v>
      </c>
      <c r="G13164" s="67" t="s">
        <v>537</v>
      </c>
      <c r="H13164" s="68" t="s">
        <v>364</v>
      </c>
      <c r="I13164" s="69">
        <v>0</v>
      </c>
      <c r="J13164" s="69">
        <v>0</v>
      </c>
      <c r="K13164" s="91"/>
      <c r="L13164" s="91"/>
    </row>
    <row r="13165" spans="2:12" x14ac:dyDescent="0.25">
      <c r="B13165" s="67" t="s">
        <v>504</v>
      </c>
      <c r="C13165" s="67" t="s">
        <v>505</v>
      </c>
      <c r="D13165" s="68" t="s">
        <v>379</v>
      </c>
      <c r="E13165" s="67" t="s">
        <v>380</v>
      </c>
      <c r="F13165" s="68" t="s">
        <v>536</v>
      </c>
      <c r="G13165" s="67" t="s">
        <v>537</v>
      </c>
      <c r="H13165" s="68" t="s">
        <v>362</v>
      </c>
      <c r="I13165" s="69">
        <v>0</v>
      </c>
      <c r="J13165" s="69">
        <v>0</v>
      </c>
      <c r="K13165" s="91"/>
      <c r="L13165" s="91"/>
    </row>
    <row r="13166" spans="2:12" x14ac:dyDescent="0.25">
      <c r="B13166" s="67" t="s">
        <v>504</v>
      </c>
      <c r="C13166" s="67" t="s">
        <v>505</v>
      </c>
      <c r="D13166" s="68" t="s">
        <v>379</v>
      </c>
      <c r="E13166" s="67" t="s">
        <v>380</v>
      </c>
      <c r="F13166" s="68" t="s">
        <v>536</v>
      </c>
      <c r="G13166" s="67" t="s">
        <v>537</v>
      </c>
      <c r="H13166" s="68" t="s">
        <v>363</v>
      </c>
      <c r="I13166" s="69">
        <v>0.3296</v>
      </c>
      <c r="J13166" s="69">
        <v>8.2400000000000001E-2</v>
      </c>
      <c r="K13166" s="91"/>
      <c r="L13166" s="91"/>
    </row>
    <row r="13167" spans="2:12" x14ac:dyDescent="0.25">
      <c r="B13167" s="67" t="s">
        <v>504</v>
      </c>
      <c r="C13167" s="67" t="s">
        <v>505</v>
      </c>
      <c r="D13167" s="68" t="s">
        <v>379</v>
      </c>
      <c r="E13167" s="67" t="s">
        <v>380</v>
      </c>
      <c r="F13167" s="68" t="s">
        <v>536</v>
      </c>
      <c r="G13167" s="67" t="s">
        <v>537</v>
      </c>
      <c r="H13167" s="68" t="s">
        <v>364</v>
      </c>
      <c r="I13167" s="69">
        <v>0</v>
      </c>
      <c r="J13167" s="69">
        <v>0</v>
      </c>
      <c r="K13167" s="91"/>
      <c r="L13167" s="91"/>
    </row>
    <row r="13168" spans="2:12" x14ac:dyDescent="0.25">
      <c r="B13168" s="67" t="s">
        <v>504</v>
      </c>
      <c r="C13168" s="67" t="s">
        <v>505</v>
      </c>
      <c r="D13168" s="68" t="s">
        <v>379</v>
      </c>
      <c r="E13168" s="67" t="s">
        <v>380</v>
      </c>
      <c r="F13168" s="68" t="s">
        <v>536</v>
      </c>
      <c r="G13168" s="67" t="s">
        <v>537</v>
      </c>
      <c r="H13168" s="68" t="s">
        <v>362</v>
      </c>
      <c r="I13168" s="69">
        <v>18</v>
      </c>
      <c r="J13168" s="69">
        <v>29</v>
      </c>
      <c r="K13168" s="91"/>
      <c r="L13168" s="91"/>
    </row>
    <row r="13169" spans="2:12" x14ac:dyDescent="0.25">
      <c r="B13169" s="67" t="s">
        <v>504</v>
      </c>
      <c r="C13169" s="67" t="s">
        <v>505</v>
      </c>
      <c r="D13169" s="68" t="s">
        <v>379</v>
      </c>
      <c r="E13169" s="67" t="s">
        <v>380</v>
      </c>
      <c r="F13169" s="68" t="s">
        <v>536</v>
      </c>
      <c r="G13169" s="67" t="s">
        <v>537</v>
      </c>
      <c r="H13169" s="68" t="s">
        <v>363</v>
      </c>
      <c r="I13169" s="69">
        <v>14</v>
      </c>
      <c r="J13169" s="69">
        <v>23</v>
      </c>
      <c r="K13169" s="91"/>
      <c r="L13169" s="91"/>
    </row>
    <row r="13170" spans="2:12" x14ac:dyDescent="0.25">
      <c r="B13170" s="67" t="s">
        <v>504</v>
      </c>
      <c r="C13170" s="67" t="s">
        <v>505</v>
      </c>
      <c r="D13170" s="68" t="s">
        <v>379</v>
      </c>
      <c r="E13170" s="67" t="s">
        <v>380</v>
      </c>
      <c r="F13170" s="68" t="s">
        <v>536</v>
      </c>
      <c r="G13170" s="67" t="s">
        <v>537</v>
      </c>
      <c r="H13170" s="68" t="s">
        <v>364</v>
      </c>
      <c r="I13170" s="69">
        <v>15</v>
      </c>
      <c r="J13170" s="69">
        <v>15</v>
      </c>
      <c r="K13170" s="91"/>
      <c r="L13170" s="91"/>
    </row>
    <row r="13171" spans="2:12" x14ac:dyDescent="0.25">
      <c r="B13171" s="67" t="s">
        <v>504</v>
      </c>
      <c r="C13171" s="67" t="s">
        <v>505</v>
      </c>
      <c r="D13171" s="68" t="s">
        <v>379</v>
      </c>
      <c r="E13171" s="67" t="s">
        <v>380</v>
      </c>
      <c r="F13171" s="68" t="s">
        <v>536</v>
      </c>
      <c r="G13171" s="67" t="s">
        <v>537</v>
      </c>
      <c r="H13171" s="68" t="s">
        <v>362</v>
      </c>
      <c r="I13171" s="69">
        <v>0</v>
      </c>
      <c r="J13171" s="69">
        <v>0</v>
      </c>
      <c r="K13171" s="91"/>
      <c r="L13171" s="91"/>
    </row>
    <row r="13172" spans="2:12" x14ac:dyDescent="0.25">
      <c r="B13172" s="67" t="s">
        <v>504</v>
      </c>
      <c r="C13172" s="67" t="s">
        <v>505</v>
      </c>
      <c r="D13172" s="68" t="s">
        <v>379</v>
      </c>
      <c r="E13172" s="67" t="s">
        <v>380</v>
      </c>
      <c r="F13172" s="68" t="s">
        <v>536</v>
      </c>
      <c r="G13172" s="67" t="s">
        <v>537</v>
      </c>
      <c r="H13172" s="68" t="s">
        <v>362</v>
      </c>
      <c r="I13172" s="69">
        <v>0</v>
      </c>
      <c r="J13172" s="69">
        <v>0</v>
      </c>
      <c r="K13172" s="91"/>
      <c r="L13172" s="91"/>
    </row>
    <row r="13173" spans="2:12" x14ac:dyDescent="0.25">
      <c r="B13173" s="67" t="s">
        <v>504</v>
      </c>
      <c r="C13173" s="67" t="s">
        <v>505</v>
      </c>
      <c r="D13173" s="68" t="s">
        <v>379</v>
      </c>
      <c r="E13173" s="67" t="s">
        <v>380</v>
      </c>
      <c r="F13173" s="68" t="s">
        <v>536</v>
      </c>
      <c r="G13173" s="67" t="s">
        <v>537</v>
      </c>
      <c r="H13173" s="68" t="s">
        <v>363</v>
      </c>
      <c r="I13173" s="69">
        <v>0</v>
      </c>
      <c r="J13173" s="69">
        <v>0</v>
      </c>
      <c r="K13173" s="91"/>
      <c r="L13173" s="91"/>
    </row>
    <row r="13174" spans="2:12" x14ac:dyDescent="0.25">
      <c r="B13174" s="67" t="s">
        <v>504</v>
      </c>
      <c r="C13174" s="67" t="s">
        <v>505</v>
      </c>
      <c r="D13174" s="68" t="s">
        <v>379</v>
      </c>
      <c r="E13174" s="67" t="s">
        <v>380</v>
      </c>
      <c r="F13174" s="68" t="s">
        <v>536</v>
      </c>
      <c r="G13174" s="67" t="s">
        <v>537</v>
      </c>
      <c r="H13174" s="68" t="s">
        <v>364</v>
      </c>
      <c r="I13174" s="69">
        <v>0</v>
      </c>
      <c r="J13174" s="69">
        <v>0</v>
      </c>
      <c r="K13174" s="91"/>
      <c r="L13174" s="91"/>
    </row>
    <row r="13175" spans="2:12" x14ac:dyDescent="0.25">
      <c r="B13175" s="67" t="s">
        <v>504</v>
      </c>
      <c r="C13175" s="67" t="s">
        <v>505</v>
      </c>
      <c r="D13175" s="68" t="s">
        <v>379</v>
      </c>
      <c r="E13175" s="67" t="s">
        <v>380</v>
      </c>
      <c r="F13175" s="68" t="s">
        <v>536</v>
      </c>
      <c r="G13175" s="67" t="s">
        <v>537</v>
      </c>
      <c r="H13175" s="68" t="s">
        <v>362</v>
      </c>
      <c r="I13175" s="69">
        <v>0</v>
      </c>
      <c r="J13175" s="69">
        <v>18</v>
      </c>
      <c r="K13175" s="91"/>
      <c r="L13175" s="91"/>
    </row>
    <row r="13176" spans="2:12" x14ac:dyDescent="0.25">
      <c r="B13176" s="67" t="s">
        <v>504</v>
      </c>
      <c r="C13176" s="67" t="s">
        <v>505</v>
      </c>
      <c r="D13176" s="68" t="s">
        <v>379</v>
      </c>
      <c r="E13176" s="67" t="s">
        <v>380</v>
      </c>
      <c r="F13176" s="68" t="s">
        <v>536</v>
      </c>
      <c r="G13176" s="67" t="s">
        <v>537</v>
      </c>
      <c r="H13176" s="68" t="s">
        <v>363</v>
      </c>
      <c r="I13176" s="69">
        <v>9</v>
      </c>
      <c r="J13176" s="69">
        <v>19</v>
      </c>
      <c r="K13176" s="91"/>
      <c r="L13176" s="91"/>
    </row>
    <row r="13177" spans="2:12" x14ac:dyDescent="0.25">
      <c r="B13177" s="67" t="s">
        <v>504</v>
      </c>
      <c r="C13177" s="67" t="s">
        <v>505</v>
      </c>
      <c r="D13177" s="68" t="s">
        <v>379</v>
      </c>
      <c r="E13177" s="67" t="s">
        <v>380</v>
      </c>
      <c r="F13177" s="68" t="s">
        <v>536</v>
      </c>
      <c r="G13177" s="67" t="s">
        <v>537</v>
      </c>
      <c r="H13177" s="68" t="s">
        <v>362</v>
      </c>
      <c r="I13177" s="69">
        <v>0</v>
      </c>
      <c r="J13177" s="69">
        <v>0</v>
      </c>
      <c r="K13177" s="91"/>
      <c r="L13177" s="91"/>
    </row>
    <row r="13178" spans="2:12" x14ac:dyDescent="0.25">
      <c r="B13178" s="67" t="s">
        <v>504</v>
      </c>
      <c r="C13178" s="67" t="s">
        <v>505</v>
      </c>
      <c r="D13178" s="68" t="s">
        <v>379</v>
      </c>
      <c r="E13178" s="67" t="s">
        <v>380</v>
      </c>
      <c r="F13178" s="68" t="s">
        <v>536</v>
      </c>
      <c r="G13178" s="67" t="s">
        <v>537</v>
      </c>
      <c r="H13178" s="68" t="s">
        <v>363</v>
      </c>
      <c r="I13178" s="69">
        <v>0</v>
      </c>
      <c r="J13178" s="69">
        <v>0</v>
      </c>
      <c r="K13178" s="91"/>
      <c r="L13178" s="91"/>
    </row>
    <row r="13179" spans="2:12" x14ac:dyDescent="0.25">
      <c r="B13179" s="67" t="s">
        <v>504</v>
      </c>
      <c r="C13179" s="67" t="s">
        <v>505</v>
      </c>
      <c r="D13179" s="68" t="s">
        <v>379</v>
      </c>
      <c r="E13179" s="67" t="s">
        <v>380</v>
      </c>
      <c r="F13179" s="68" t="s">
        <v>536</v>
      </c>
      <c r="G13179" s="67" t="s">
        <v>537</v>
      </c>
      <c r="H13179" s="68" t="s">
        <v>364</v>
      </c>
      <c r="I13179" s="69">
        <v>0</v>
      </c>
      <c r="J13179" s="69">
        <v>0</v>
      </c>
      <c r="K13179" s="91"/>
      <c r="L13179" s="91"/>
    </row>
    <row r="13180" spans="2:12" x14ac:dyDescent="0.25">
      <c r="B13180" s="67" t="s">
        <v>504</v>
      </c>
      <c r="C13180" s="67" t="s">
        <v>505</v>
      </c>
      <c r="D13180" s="68" t="s">
        <v>379</v>
      </c>
      <c r="E13180" s="67" t="s">
        <v>380</v>
      </c>
      <c r="F13180" s="68" t="s">
        <v>536</v>
      </c>
      <c r="G13180" s="67" t="s">
        <v>537</v>
      </c>
      <c r="H13180" s="68" t="s">
        <v>362</v>
      </c>
      <c r="I13180" s="69">
        <v>0</v>
      </c>
      <c r="J13180" s="69">
        <v>0</v>
      </c>
      <c r="K13180" s="91"/>
      <c r="L13180" s="91"/>
    </row>
    <row r="13181" spans="2:12" x14ac:dyDescent="0.25">
      <c r="B13181" s="67" t="s">
        <v>504</v>
      </c>
      <c r="C13181" s="67" t="s">
        <v>505</v>
      </c>
      <c r="D13181" s="68" t="s">
        <v>379</v>
      </c>
      <c r="E13181" s="67" t="s">
        <v>380</v>
      </c>
      <c r="F13181" s="68" t="s">
        <v>536</v>
      </c>
      <c r="G13181" s="67" t="s">
        <v>537</v>
      </c>
      <c r="H13181" s="68" t="s">
        <v>363</v>
      </c>
      <c r="I13181" s="69">
        <v>0</v>
      </c>
      <c r="J13181" s="69">
        <v>0</v>
      </c>
      <c r="K13181" s="91"/>
      <c r="L13181" s="91"/>
    </row>
    <row r="13182" spans="2:12" x14ac:dyDescent="0.25">
      <c r="B13182" s="67" t="s">
        <v>504</v>
      </c>
      <c r="C13182" s="67" t="s">
        <v>505</v>
      </c>
      <c r="D13182" s="68" t="s">
        <v>379</v>
      </c>
      <c r="E13182" s="67" t="s">
        <v>380</v>
      </c>
      <c r="F13182" s="68" t="s">
        <v>536</v>
      </c>
      <c r="G13182" s="67" t="s">
        <v>537</v>
      </c>
      <c r="H13182" s="68" t="s">
        <v>363</v>
      </c>
      <c r="I13182" s="69">
        <v>0</v>
      </c>
      <c r="J13182" s="69">
        <v>0</v>
      </c>
      <c r="K13182" s="91"/>
      <c r="L13182" s="91"/>
    </row>
    <row r="13183" spans="2:12" x14ac:dyDescent="0.25">
      <c r="B13183" s="67" t="s">
        <v>504</v>
      </c>
      <c r="C13183" s="67" t="s">
        <v>505</v>
      </c>
      <c r="D13183" s="68" t="s">
        <v>379</v>
      </c>
      <c r="E13183" s="67" t="s">
        <v>380</v>
      </c>
      <c r="F13183" s="68" t="s">
        <v>536</v>
      </c>
      <c r="G13183" s="67" t="s">
        <v>537</v>
      </c>
      <c r="H13183" s="68" t="s">
        <v>363</v>
      </c>
      <c r="I13183" s="69">
        <v>3</v>
      </c>
      <c r="J13183" s="69">
        <v>2</v>
      </c>
      <c r="K13183" s="91"/>
      <c r="L13183" s="91"/>
    </row>
    <row r="13184" spans="2:12" x14ac:dyDescent="0.25">
      <c r="B13184" s="67" t="s">
        <v>504</v>
      </c>
      <c r="C13184" s="67" t="s">
        <v>505</v>
      </c>
      <c r="D13184" s="68" t="s">
        <v>379</v>
      </c>
      <c r="E13184" s="67" t="s">
        <v>380</v>
      </c>
      <c r="F13184" s="68" t="s">
        <v>536</v>
      </c>
      <c r="G13184" s="67" t="s">
        <v>537</v>
      </c>
      <c r="H13184" s="68" t="s">
        <v>363</v>
      </c>
      <c r="I13184" s="69">
        <v>0</v>
      </c>
      <c r="J13184" s="69">
        <v>0</v>
      </c>
      <c r="K13184" s="91"/>
      <c r="L13184" s="91"/>
    </row>
    <row r="13185" spans="2:12" x14ac:dyDescent="0.25">
      <c r="B13185" s="67" t="s">
        <v>504</v>
      </c>
      <c r="C13185" s="67" t="s">
        <v>505</v>
      </c>
      <c r="D13185" s="68" t="s">
        <v>379</v>
      </c>
      <c r="E13185" s="67" t="s">
        <v>380</v>
      </c>
      <c r="F13185" s="68" t="s">
        <v>536</v>
      </c>
      <c r="G13185" s="67" t="s">
        <v>537</v>
      </c>
      <c r="H13185" s="68" t="s">
        <v>364</v>
      </c>
      <c r="I13185" s="69">
        <v>0</v>
      </c>
      <c r="J13185" s="69">
        <v>0</v>
      </c>
      <c r="K13185" s="91"/>
      <c r="L13185" s="91"/>
    </row>
    <row r="13186" spans="2:12" x14ac:dyDescent="0.25">
      <c r="B13186" s="67" t="s">
        <v>504</v>
      </c>
      <c r="C13186" s="67" t="s">
        <v>505</v>
      </c>
      <c r="D13186" s="68" t="s">
        <v>379</v>
      </c>
      <c r="E13186" s="67" t="s">
        <v>380</v>
      </c>
      <c r="F13186" s="68" t="s">
        <v>536</v>
      </c>
      <c r="G13186" s="67" t="s">
        <v>537</v>
      </c>
      <c r="H13186" s="68" t="s">
        <v>362</v>
      </c>
      <c r="I13186" s="69">
        <v>0</v>
      </c>
      <c r="J13186" s="69">
        <v>8.01</v>
      </c>
      <c r="K13186" s="91"/>
      <c r="L13186" s="91"/>
    </row>
    <row r="13187" spans="2:12" x14ac:dyDescent="0.25">
      <c r="B13187" s="67" t="s">
        <v>504</v>
      </c>
      <c r="C13187" s="67" t="s">
        <v>505</v>
      </c>
      <c r="D13187" s="68" t="s">
        <v>379</v>
      </c>
      <c r="E13187" s="67" t="s">
        <v>380</v>
      </c>
      <c r="F13187" s="68" t="s">
        <v>536</v>
      </c>
      <c r="G13187" s="67" t="s">
        <v>537</v>
      </c>
      <c r="H13187" s="68" t="s">
        <v>363</v>
      </c>
      <c r="I13187" s="69">
        <v>0</v>
      </c>
      <c r="J13187" s="69">
        <v>0</v>
      </c>
      <c r="K13187" s="91"/>
      <c r="L13187" s="91"/>
    </row>
    <row r="13188" spans="2:12" x14ac:dyDescent="0.25">
      <c r="B13188" s="67" t="s">
        <v>504</v>
      </c>
      <c r="C13188" s="67" t="s">
        <v>505</v>
      </c>
      <c r="D13188" s="68" t="s">
        <v>381</v>
      </c>
      <c r="E13188" s="67" t="s">
        <v>382</v>
      </c>
      <c r="F13188" s="68" t="s">
        <v>538</v>
      </c>
      <c r="G13188" s="67" t="s">
        <v>539</v>
      </c>
      <c r="H13188" s="68" t="s">
        <v>362</v>
      </c>
      <c r="I13188" s="69">
        <v>0</v>
      </c>
      <c r="J13188" s="69">
        <v>0</v>
      </c>
      <c r="K13188" s="91"/>
      <c r="L13188" s="91"/>
    </row>
    <row r="13189" spans="2:12" x14ac:dyDescent="0.25">
      <c r="B13189" s="67" t="s">
        <v>504</v>
      </c>
      <c r="C13189" s="67" t="s">
        <v>505</v>
      </c>
      <c r="D13189" s="68" t="s">
        <v>381</v>
      </c>
      <c r="E13189" s="67" t="s">
        <v>382</v>
      </c>
      <c r="F13189" s="68" t="s">
        <v>538</v>
      </c>
      <c r="G13189" s="67" t="s">
        <v>539</v>
      </c>
      <c r="H13189" s="68" t="s">
        <v>363</v>
      </c>
      <c r="I13189" s="69">
        <v>31</v>
      </c>
      <c r="J13189" s="69">
        <v>49</v>
      </c>
      <c r="K13189" s="91"/>
      <c r="L13189" s="91"/>
    </row>
    <row r="13190" spans="2:12" x14ac:dyDescent="0.25">
      <c r="B13190" s="67" t="s">
        <v>504</v>
      </c>
      <c r="C13190" s="67" t="s">
        <v>505</v>
      </c>
      <c r="D13190" s="68" t="s">
        <v>381</v>
      </c>
      <c r="E13190" s="67" t="s">
        <v>382</v>
      </c>
      <c r="F13190" s="68" t="s">
        <v>538</v>
      </c>
      <c r="G13190" s="67" t="s">
        <v>539</v>
      </c>
      <c r="H13190" s="68" t="s">
        <v>364</v>
      </c>
      <c r="I13190" s="69">
        <v>0</v>
      </c>
      <c r="J13190" s="69">
        <v>0</v>
      </c>
      <c r="K13190" s="91"/>
      <c r="L13190" s="91"/>
    </row>
    <row r="13191" spans="2:12" x14ac:dyDescent="0.25">
      <c r="B13191" s="67" t="s">
        <v>504</v>
      </c>
      <c r="C13191" s="67" t="s">
        <v>505</v>
      </c>
      <c r="D13191" s="68" t="s">
        <v>381</v>
      </c>
      <c r="E13191" s="67" t="s">
        <v>382</v>
      </c>
      <c r="F13191" s="68" t="s">
        <v>538</v>
      </c>
      <c r="G13191" s="67" t="s">
        <v>539</v>
      </c>
      <c r="H13191" s="68" t="s">
        <v>362</v>
      </c>
      <c r="I13191" s="69">
        <v>0</v>
      </c>
      <c r="J13191" s="69">
        <v>0</v>
      </c>
      <c r="K13191" s="91"/>
      <c r="L13191" s="91"/>
    </row>
    <row r="13192" spans="2:12" x14ac:dyDescent="0.25">
      <c r="B13192" s="67" t="s">
        <v>504</v>
      </c>
      <c r="C13192" s="67" t="s">
        <v>505</v>
      </c>
      <c r="D13192" s="68" t="s">
        <v>381</v>
      </c>
      <c r="E13192" s="67" t="s">
        <v>382</v>
      </c>
      <c r="F13192" s="68" t="s">
        <v>538</v>
      </c>
      <c r="G13192" s="67" t="s">
        <v>539</v>
      </c>
      <c r="H13192" s="68" t="s">
        <v>363</v>
      </c>
      <c r="I13192" s="69">
        <v>0</v>
      </c>
      <c r="J13192" s="69">
        <v>14</v>
      </c>
      <c r="K13192" s="91"/>
      <c r="L13192" s="91"/>
    </row>
    <row r="13193" spans="2:12" x14ac:dyDescent="0.25">
      <c r="B13193" s="67" t="s">
        <v>504</v>
      </c>
      <c r="C13193" s="67" t="s">
        <v>505</v>
      </c>
      <c r="D13193" s="68" t="s">
        <v>381</v>
      </c>
      <c r="E13193" s="67" t="s">
        <v>382</v>
      </c>
      <c r="F13193" s="68" t="s">
        <v>538</v>
      </c>
      <c r="G13193" s="67" t="s">
        <v>539</v>
      </c>
      <c r="H13193" s="68" t="s">
        <v>364</v>
      </c>
      <c r="I13193" s="69">
        <v>0</v>
      </c>
      <c r="J13193" s="69">
        <v>0</v>
      </c>
      <c r="K13193" s="91"/>
      <c r="L13193" s="91"/>
    </row>
    <row r="13194" spans="2:12" x14ac:dyDescent="0.25">
      <c r="B13194" s="67" t="s">
        <v>504</v>
      </c>
      <c r="C13194" s="67" t="s">
        <v>505</v>
      </c>
      <c r="D13194" s="68" t="s">
        <v>381</v>
      </c>
      <c r="E13194" s="67" t="s">
        <v>382</v>
      </c>
      <c r="F13194" s="68" t="s">
        <v>538</v>
      </c>
      <c r="G13194" s="67" t="s">
        <v>539</v>
      </c>
      <c r="H13194" s="68" t="s">
        <v>362</v>
      </c>
      <c r="I13194" s="69">
        <v>18</v>
      </c>
      <c r="J13194" s="69">
        <v>48</v>
      </c>
      <c r="K13194" s="91"/>
      <c r="L13194" s="91"/>
    </row>
    <row r="13195" spans="2:12" x14ac:dyDescent="0.25">
      <c r="B13195" s="67" t="s">
        <v>504</v>
      </c>
      <c r="C13195" s="67" t="s">
        <v>505</v>
      </c>
      <c r="D13195" s="68" t="s">
        <v>381</v>
      </c>
      <c r="E13195" s="67" t="s">
        <v>382</v>
      </c>
      <c r="F13195" s="68" t="s">
        <v>538</v>
      </c>
      <c r="G13195" s="67" t="s">
        <v>539</v>
      </c>
      <c r="H13195" s="68" t="s">
        <v>363</v>
      </c>
      <c r="I13195" s="69">
        <v>118</v>
      </c>
      <c r="J13195" s="69">
        <v>139</v>
      </c>
      <c r="K13195" s="91"/>
      <c r="L13195" s="91"/>
    </row>
    <row r="13196" spans="2:12" x14ac:dyDescent="0.25">
      <c r="B13196" s="67" t="s">
        <v>504</v>
      </c>
      <c r="C13196" s="67" t="s">
        <v>505</v>
      </c>
      <c r="D13196" s="68" t="s">
        <v>381</v>
      </c>
      <c r="E13196" s="67" t="s">
        <v>382</v>
      </c>
      <c r="F13196" s="68" t="s">
        <v>538</v>
      </c>
      <c r="G13196" s="67" t="s">
        <v>539</v>
      </c>
      <c r="H13196" s="68" t="s">
        <v>364</v>
      </c>
      <c r="I13196" s="69">
        <v>36</v>
      </c>
      <c r="J13196" s="69">
        <v>39</v>
      </c>
      <c r="K13196" s="91"/>
      <c r="L13196" s="91"/>
    </row>
    <row r="13197" spans="2:12" x14ac:dyDescent="0.25">
      <c r="B13197" s="67" t="s">
        <v>504</v>
      </c>
      <c r="C13197" s="67" t="s">
        <v>505</v>
      </c>
      <c r="D13197" s="68" t="s">
        <v>381</v>
      </c>
      <c r="E13197" s="67" t="s">
        <v>382</v>
      </c>
      <c r="F13197" s="68" t="s">
        <v>538</v>
      </c>
      <c r="G13197" s="67" t="s">
        <v>539</v>
      </c>
      <c r="H13197" s="68" t="s">
        <v>363</v>
      </c>
      <c r="I13197" s="69">
        <v>5</v>
      </c>
      <c r="J13197" s="69">
        <v>5</v>
      </c>
      <c r="K13197" s="91"/>
      <c r="L13197" s="91"/>
    </row>
    <row r="13198" spans="2:12" x14ac:dyDescent="0.25">
      <c r="B13198" s="67" t="s">
        <v>504</v>
      </c>
      <c r="C13198" s="67" t="s">
        <v>505</v>
      </c>
      <c r="D13198" s="68" t="s">
        <v>381</v>
      </c>
      <c r="E13198" s="67" t="s">
        <v>382</v>
      </c>
      <c r="F13198" s="68" t="s">
        <v>538</v>
      </c>
      <c r="G13198" s="67" t="s">
        <v>539</v>
      </c>
      <c r="H13198" s="68" t="s">
        <v>362</v>
      </c>
      <c r="I13198" s="69">
        <v>0</v>
      </c>
      <c r="J13198" s="69">
        <v>0</v>
      </c>
      <c r="K13198" s="91"/>
      <c r="L13198" s="91"/>
    </row>
    <row r="13199" spans="2:12" x14ac:dyDescent="0.25">
      <c r="B13199" s="67" t="s">
        <v>504</v>
      </c>
      <c r="C13199" s="67" t="s">
        <v>505</v>
      </c>
      <c r="D13199" s="68" t="s">
        <v>381</v>
      </c>
      <c r="E13199" s="67" t="s">
        <v>382</v>
      </c>
      <c r="F13199" s="68" t="s">
        <v>538</v>
      </c>
      <c r="G13199" s="67" t="s">
        <v>539</v>
      </c>
      <c r="H13199" s="68" t="s">
        <v>363</v>
      </c>
      <c r="I13199" s="69">
        <v>68</v>
      </c>
      <c r="J13199" s="69">
        <v>0</v>
      </c>
      <c r="K13199" s="91"/>
      <c r="L13199" s="91"/>
    </row>
    <row r="13200" spans="2:12" x14ac:dyDescent="0.25">
      <c r="B13200" s="67" t="s">
        <v>504</v>
      </c>
      <c r="C13200" s="67" t="s">
        <v>505</v>
      </c>
      <c r="D13200" s="68" t="s">
        <v>381</v>
      </c>
      <c r="E13200" s="67" t="s">
        <v>382</v>
      </c>
      <c r="F13200" s="68" t="s">
        <v>538</v>
      </c>
      <c r="G13200" s="67" t="s">
        <v>539</v>
      </c>
      <c r="H13200" s="68" t="s">
        <v>364</v>
      </c>
      <c r="I13200" s="69">
        <v>0</v>
      </c>
      <c r="J13200" s="69">
        <v>0</v>
      </c>
      <c r="K13200" s="91"/>
      <c r="L13200" s="91"/>
    </row>
    <row r="13201" spans="2:12" x14ac:dyDescent="0.25">
      <c r="B13201" s="67" t="s">
        <v>504</v>
      </c>
      <c r="C13201" s="67" t="s">
        <v>505</v>
      </c>
      <c r="D13201" s="68" t="s">
        <v>381</v>
      </c>
      <c r="E13201" s="67" t="s">
        <v>382</v>
      </c>
      <c r="F13201" s="68" t="s">
        <v>538</v>
      </c>
      <c r="G13201" s="67" t="s">
        <v>539</v>
      </c>
      <c r="H13201" s="68" t="s">
        <v>362</v>
      </c>
      <c r="I13201" s="69">
        <v>20</v>
      </c>
      <c r="J13201" s="69">
        <v>19</v>
      </c>
      <c r="K13201" s="91"/>
      <c r="L13201" s="91"/>
    </row>
    <row r="13202" spans="2:12" x14ac:dyDescent="0.25">
      <c r="B13202" s="67" t="s">
        <v>504</v>
      </c>
      <c r="C13202" s="67" t="s">
        <v>505</v>
      </c>
      <c r="D13202" s="68" t="s">
        <v>381</v>
      </c>
      <c r="E13202" s="67" t="s">
        <v>382</v>
      </c>
      <c r="F13202" s="68" t="s">
        <v>538</v>
      </c>
      <c r="G13202" s="67" t="s">
        <v>539</v>
      </c>
      <c r="H13202" s="68" t="s">
        <v>363</v>
      </c>
      <c r="I13202" s="69">
        <v>0</v>
      </c>
      <c r="J13202" s="69">
        <v>0</v>
      </c>
      <c r="K13202" s="91"/>
      <c r="L13202" s="91"/>
    </row>
    <row r="13203" spans="2:12" x14ac:dyDescent="0.25">
      <c r="B13203" s="67" t="s">
        <v>504</v>
      </c>
      <c r="C13203" s="67" t="s">
        <v>505</v>
      </c>
      <c r="D13203" s="68" t="s">
        <v>381</v>
      </c>
      <c r="E13203" s="67" t="s">
        <v>382</v>
      </c>
      <c r="F13203" s="68" t="s">
        <v>538</v>
      </c>
      <c r="G13203" s="67" t="s">
        <v>539</v>
      </c>
      <c r="H13203" s="68" t="s">
        <v>364</v>
      </c>
      <c r="I13203" s="69">
        <v>0</v>
      </c>
      <c r="J13203" s="69">
        <v>0</v>
      </c>
      <c r="K13203" s="91"/>
      <c r="L13203" s="91"/>
    </row>
    <row r="13204" spans="2:12" x14ac:dyDescent="0.25">
      <c r="B13204" s="67" t="s">
        <v>504</v>
      </c>
      <c r="C13204" s="67" t="s">
        <v>505</v>
      </c>
      <c r="D13204" s="68" t="s">
        <v>381</v>
      </c>
      <c r="E13204" s="67" t="s">
        <v>382</v>
      </c>
      <c r="F13204" s="68" t="s">
        <v>538</v>
      </c>
      <c r="G13204" s="67" t="s">
        <v>539</v>
      </c>
      <c r="H13204" s="68" t="s">
        <v>362</v>
      </c>
      <c r="I13204" s="69">
        <v>0</v>
      </c>
      <c r="J13204" s="69">
        <v>0</v>
      </c>
      <c r="K13204" s="91"/>
      <c r="L13204" s="91"/>
    </row>
    <row r="13205" spans="2:12" x14ac:dyDescent="0.25">
      <c r="B13205" s="67" t="s">
        <v>504</v>
      </c>
      <c r="C13205" s="67" t="s">
        <v>505</v>
      </c>
      <c r="D13205" s="68" t="s">
        <v>381</v>
      </c>
      <c r="E13205" s="67" t="s">
        <v>382</v>
      </c>
      <c r="F13205" s="68" t="s">
        <v>538</v>
      </c>
      <c r="G13205" s="67" t="s">
        <v>539</v>
      </c>
      <c r="H13205" s="68" t="s">
        <v>363</v>
      </c>
      <c r="I13205" s="69">
        <v>39</v>
      </c>
      <c r="J13205" s="69">
        <v>42</v>
      </c>
      <c r="K13205" s="91"/>
      <c r="L13205" s="91"/>
    </row>
    <row r="13206" spans="2:12" x14ac:dyDescent="0.25">
      <c r="B13206" s="67" t="s">
        <v>504</v>
      </c>
      <c r="C13206" s="67" t="s">
        <v>505</v>
      </c>
      <c r="D13206" s="68" t="s">
        <v>381</v>
      </c>
      <c r="E13206" s="67" t="s">
        <v>382</v>
      </c>
      <c r="F13206" s="68" t="s">
        <v>538</v>
      </c>
      <c r="G13206" s="67" t="s">
        <v>539</v>
      </c>
      <c r="H13206" s="68" t="s">
        <v>364</v>
      </c>
      <c r="I13206" s="69">
        <v>0</v>
      </c>
      <c r="J13206" s="69">
        <v>16</v>
      </c>
      <c r="K13206" s="91"/>
      <c r="L13206" s="91"/>
    </row>
    <row r="13207" spans="2:12" x14ac:dyDescent="0.25">
      <c r="B13207" s="67" t="s">
        <v>504</v>
      </c>
      <c r="C13207" s="67" t="s">
        <v>505</v>
      </c>
      <c r="D13207" s="68" t="s">
        <v>381</v>
      </c>
      <c r="E13207" s="67" t="s">
        <v>382</v>
      </c>
      <c r="F13207" s="68" t="s">
        <v>538</v>
      </c>
      <c r="G13207" s="67" t="s">
        <v>539</v>
      </c>
      <c r="H13207" s="68" t="s">
        <v>362</v>
      </c>
      <c r="I13207" s="69">
        <v>0</v>
      </c>
      <c r="J13207" s="69">
        <v>0</v>
      </c>
      <c r="K13207" s="91"/>
      <c r="L13207" s="91"/>
    </row>
    <row r="13208" spans="2:12" x14ac:dyDescent="0.25">
      <c r="B13208" s="67" t="s">
        <v>504</v>
      </c>
      <c r="C13208" s="67" t="s">
        <v>505</v>
      </c>
      <c r="D13208" s="68" t="s">
        <v>381</v>
      </c>
      <c r="E13208" s="67" t="s">
        <v>382</v>
      </c>
      <c r="F13208" s="68" t="s">
        <v>538</v>
      </c>
      <c r="G13208" s="67" t="s">
        <v>539</v>
      </c>
      <c r="H13208" s="68" t="s">
        <v>363</v>
      </c>
      <c r="I13208" s="69">
        <v>0</v>
      </c>
      <c r="J13208" s="69">
        <v>0</v>
      </c>
      <c r="K13208" s="91"/>
      <c r="L13208" s="91"/>
    </row>
    <row r="13209" spans="2:12" x14ac:dyDescent="0.25">
      <c r="B13209" s="67" t="s">
        <v>504</v>
      </c>
      <c r="C13209" s="67" t="s">
        <v>505</v>
      </c>
      <c r="D13209" s="68" t="s">
        <v>381</v>
      </c>
      <c r="E13209" s="67" t="s">
        <v>382</v>
      </c>
      <c r="F13209" s="68" t="s">
        <v>538</v>
      </c>
      <c r="G13209" s="67" t="s">
        <v>539</v>
      </c>
      <c r="H13209" s="68" t="s">
        <v>362</v>
      </c>
      <c r="I13209" s="69">
        <v>0</v>
      </c>
      <c r="J13209" s="69">
        <v>0</v>
      </c>
      <c r="K13209" s="91"/>
      <c r="L13209" s="91"/>
    </row>
    <row r="13210" spans="2:12" x14ac:dyDescent="0.25">
      <c r="B13210" s="67" t="s">
        <v>504</v>
      </c>
      <c r="C13210" s="67" t="s">
        <v>505</v>
      </c>
      <c r="D13210" s="68" t="s">
        <v>381</v>
      </c>
      <c r="E13210" s="67" t="s">
        <v>382</v>
      </c>
      <c r="F13210" s="68" t="s">
        <v>538</v>
      </c>
      <c r="G13210" s="67" t="s">
        <v>539</v>
      </c>
      <c r="H13210" s="68" t="s">
        <v>362</v>
      </c>
      <c r="I13210" s="69">
        <v>0</v>
      </c>
      <c r="J13210" s="69">
        <v>0</v>
      </c>
      <c r="K13210" s="91"/>
      <c r="L13210" s="91"/>
    </row>
    <row r="13211" spans="2:12" x14ac:dyDescent="0.25">
      <c r="B13211" s="67" t="s">
        <v>504</v>
      </c>
      <c r="C13211" s="67" t="s">
        <v>505</v>
      </c>
      <c r="D13211" s="68" t="s">
        <v>381</v>
      </c>
      <c r="E13211" s="67" t="s">
        <v>382</v>
      </c>
      <c r="F13211" s="68" t="s">
        <v>538</v>
      </c>
      <c r="G13211" s="67" t="s">
        <v>539</v>
      </c>
      <c r="H13211" s="68" t="s">
        <v>363</v>
      </c>
      <c r="I13211" s="69">
        <v>0</v>
      </c>
      <c r="J13211" s="69">
        <v>0</v>
      </c>
      <c r="K13211" s="91"/>
      <c r="L13211" s="91"/>
    </row>
    <row r="13212" spans="2:12" x14ac:dyDescent="0.25">
      <c r="B13212" s="67" t="s">
        <v>504</v>
      </c>
      <c r="C13212" s="67" t="s">
        <v>505</v>
      </c>
      <c r="D13212" s="68" t="s">
        <v>381</v>
      </c>
      <c r="E13212" s="67" t="s">
        <v>382</v>
      </c>
      <c r="F13212" s="68" t="s">
        <v>538</v>
      </c>
      <c r="G13212" s="67" t="s">
        <v>539</v>
      </c>
      <c r="H13212" s="68" t="s">
        <v>362</v>
      </c>
      <c r="I13212" s="69">
        <v>135</v>
      </c>
      <c r="J13212" s="69">
        <v>165</v>
      </c>
      <c r="K13212" s="91"/>
      <c r="L13212" s="91"/>
    </row>
    <row r="13213" spans="2:12" x14ac:dyDescent="0.25">
      <c r="B13213" s="67" t="s">
        <v>504</v>
      </c>
      <c r="C13213" s="67" t="s">
        <v>505</v>
      </c>
      <c r="D13213" s="68" t="s">
        <v>381</v>
      </c>
      <c r="E13213" s="67" t="s">
        <v>382</v>
      </c>
      <c r="F13213" s="68" t="s">
        <v>538</v>
      </c>
      <c r="G13213" s="67" t="s">
        <v>539</v>
      </c>
      <c r="H13213" s="68" t="s">
        <v>363</v>
      </c>
      <c r="I13213" s="69">
        <v>206</v>
      </c>
      <c r="J13213" s="69">
        <v>211</v>
      </c>
      <c r="K13213" s="91"/>
      <c r="L13213" s="91"/>
    </row>
    <row r="13214" spans="2:12" x14ac:dyDescent="0.25">
      <c r="B13214" s="67" t="s">
        <v>504</v>
      </c>
      <c r="C13214" s="67" t="s">
        <v>505</v>
      </c>
      <c r="D13214" s="68" t="s">
        <v>381</v>
      </c>
      <c r="E13214" s="67" t="s">
        <v>382</v>
      </c>
      <c r="F13214" s="68" t="s">
        <v>538</v>
      </c>
      <c r="G13214" s="67" t="s">
        <v>539</v>
      </c>
      <c r="H13214" s="68" t="s">
        <v>364</v>
      </c>
      <c r="I13214" s="69">
        <v>80</v>
      </c>
      <c r="J13214" s="69">
        <v>125</v>
      </c>
      <c r="K13214" s="91"/>
      <c r="L13214" s="91"/>
    </row>
    <row r="13215" spans="2:12" x14ac:dyDescent="0.25">
      <c r="B13215" s="67" t="s">
        <v>504</v>
      </c>
      <c r="C13215" s="67" t="s">
        <v>505</v>
      </c>
      <c r="D13215" s="68" t="s">
        <v>381</v>
      </c>
      <c r="E13215" s="67" t="s">
        <v>382</v>
      </c>
      <c r="F13215" s="68" t="s">
        <v>538</v>
      </c>
      <c r="G13215" s="67" t="s">
        <v>539</v>
      </c>
      <c r="H13215" s="68" t="s">
        <v>362</v>
      </c>
      <c r="I13215" s="69">
        <v>140</v>
      </c>
      <c r="J13215" s="69">
        <v>162</v>
      </c>
      <c r="K13215" s="91"/>
      <c r="L13215" s="91"/>
    </row>
    <row r="13216" spans="2:12" x14ac:dyDescent="0.25">
      <c r="B13216" s="67" t="s">
        <v>504</v>
      </c>
      <c r="C13216" s="67" t="s">
        <v>505</v>
      </c>
      <c r="D13216" s="68" t="s">
        <v>381</v>
      </c>
      <c r="E13216" s="67" t="s">
        <v>382</v>
      </c>
      <c r="F13216" s="68" t="s">
        <v>538</v>
      </c>
      <c r="G13216" s="67" t="s">
        <v>539</v>
      </c>
      <c r="H13216" s="68" t="s">
        <v>363</v>
      </c>
      <c r="I13216" s="69">
        <v>202</v>
      </c>
      <c r="J13216" s="69">
        <v>243</v>
      </c>
      <c r="K13216" s="91"/>
      <c r="L13216" s="91"/>
    </row>
    <row r="13217" spans="2:12" x14ac:dyDescent="0.25">
      <c r="B13217" s="67" t="s">
        <v>504</v>
      </c>
      <c r="C13217" s="67" t="s">
        <v>505</v>
      </c>
      <c r="D13217" s="68" t="s">
        <v>381</v>
      </c>
      <c r="E13217" s="67" t="s">
        <v>382</v>
      </c>
      <c r="F13217" s="68" t="s">
        <v>538</v>
      </c>
      <c r="G13217" s="67" t="s">
        <v>539</v>
      </c>
      <c r="H13217" s="68" t="s">
        <v>364</v>
      </c>
      <c r="I13217" s="69">
        <v>47</v>
      </c>
      <c r="J13217" s="69">
        <v>56</v>
      </c>
      <c r="K13217" s="91"/>
      <c r="L13217" s="91"/>
    </row>
    <row r="13218" spans="2:12" x14ac:dyDescent="0.25">
      <c r="B13218" s="67" t="s">
        <v>504</v>
      </c>
      <c r="C13218" s="67" t="s">
        <v>505</v>
      </c>
      <c r="D13218" s="68" t="s">
        <v>381</v>
      </c>
      <c r="E13218" s="67" t="s">
        <v>382</v>
      </c>
      <c r="F13218" s="68" t="s">
        <v>538</v>
      </c>
      <c r="G13218" s="67" t="s">
        <v>539</v>
      </c>
      <c r="H13218" s="68" t="s">
        <v>362</v>
      </c>
      <c r="I13218" s="69">
        <v>0</v>
      </c>
      <c r="J13218" s="69">
        <v>0</v>
      </c>
      <c r="K13218" s="91"/>
      <c r="L13218" s="91"/>
    </row>
    <row r="13219" spans="2:12" x14ac:dyDescent="0.25">
      <c r="B13219" s="67" t="s">
        <v>504</v>
      </c>
      <c r="C13219" s="67" t="s">
        <v>505</v>
      </c>
      <c r="D13219" s="68" t="s">
        <v>381</v>
      </c>
      <c r="E13219" s="67" t="s">
        <v>382</v>
      </c>
      <c r="F13219" s="68" t="s">
        <v>538</v>
      </c>
      <c r="G13219" s="67" t="s">
        <v>539</v>
      </c>
      <c r="H13219" s="68" t="s">
        <v>363</v>
      </c>
      <c r="I13219" s="69">
        <v>0</v>
      </c>
      <c r="J13219" s="69">
        <v>0</v>
      </c>
      <c r="K13219" s="91"/>
      <c r="L13219" s="91"/>
    </row>
    <row r="13220" spans="2:12" x14ac:dyDescent="0.25">
      <c r="B13220" s="67" t="s">
        <v>504</v>
      </c>
      <c r="C13220" s="67" t="s">
        <v>505</v>
      </c>
      <c r="D13220" s="68" t="s">
        <v>381</v>
      </c>
      <c r="E13220" s="67" t="s">
        <v>382</v>
      </c>
      <c r="F13220" s="68" t="s">
        <v>538</v>
      </c>
      <c r="G13220" s="67" t="s">
        <v>539</v>
      </c>
      <c r="H13220" s="68" t="s">
        <v>364</v>
      </c>
      <c r="I13220" s="69">
        <v>0</v>
      </c>
      <c r="J13220" s="69">
        <v>0</v>
      </c>
      <c r="K13220" s="91"/>
      <c r="L13220" s="91"/>
    </row>
    <row r="13221" spans="2:12" x14ac:dyDescent="0.25">
      <c r="B13221" s="67" t="s">
        <v>504</v>
      </c>
      <c r="C13221" s="67" t="s">
        <v>505</v>
      </c>
      <c r="D13221" s="68" t="s">
        <v>381</v>
      </c>
      <c r="E13221" s="67" t="s">
        <v>382</v>
      </c>
      <c r="F13221" s="68" t="s">
        <v>538</v>
      </c>
      <c r="G13221" s="67" t="s">
        <v>539</v>
      </c>
      <c r="H13221" s="68" t="s">
        <v>362</v>
      </c>
      <c r="I13221" s="69">
        <v>18</v>
      </c>
      <c r="J13221" s="69">
        <v>21</v>
      </c>
      <c r="K13221" s="91"/>
      <c r="L13221" s="91"/>
    </row>
    <row r="13222" spans="2:12" x14ac:dyDescent="0.25">
      <c r="B13222" s="67" t="s">
        <v>504</v>
      </c>
      <c r="C13222" s="67" t="s">
        <v>505</v>
      </c>
      <c r="D13222" s="68" t="s">
        <v>381</v>
      </c>
      <c r="E13222" s="67" t="s">
        <v>382</v>
      </c>
      <c r="F13222" s="68" t="s">
        <v>538</v>
      </c>
      <c r="G13222" s="67" t="s">
        <v>539</v>
      </c>
      <c r="H13222" s="68" t="s">
        <v>363</v>
      </c>
      <c r="I13222" s="69">
        <v>0</v>
      </c>
      <c r="J13222" s="69">
        <v>8</v>
      </c>
      <c r="K13222" s="91"/>
      <c r="L13222" s="91"/>
    </row>
    <row r="13223" spans="2:12" x14ac:dyDescent="0.25">
      <c r="B13223" s="67" t="s">
        <v>504</v>
      </c>
      <c r="C13223" s="67" t="s">
        <v>505</v>
      </c>
      <c r="D13223" s="68" t="s">
        <v>381</v>
      </c>
      <c r="E13223" s="67" t="s">
        <v>382</v>
      </c>
      <c r="F13223" s="68" t="s">
        <v>538</v>
      </c>
      <c r="G13223" s="67" t="s">
        <v>539</v>
      </c>
      <c r="H13223" s="68" t="s">
        <v>364</v>
      </c>
      <c r="I13223" s="69">
        <v>6</v>
      </c>
      <c r="J13223" s="69">
        <v>21</v>
      </c>
      <c r="K13223" s="91"/>
      <c r="L13223" s="91"/>
    </row>
    <row r="13224" spans="2:12" x14ac:dyDescent="0.25">
      <c r="B13224" s="67" t="s">
        <v>504</v>
      </c>
      <c r="C13224" s="67" t="s">
        <v>505</v>
      </c>
      <c r="D13224" s="68" t="s">
        <v>381</v>
      </c>
      <c r="E13224" s="67" t="s">
        <v>382</v>
      </c>
      <c r="F13224" s="68" t="s">
        <v>538</v>
      </c>
      <c r="G13224" s="67" t="s">
        <v>539</v>
      </c>
      <c r="H13224" s="68" t="s">
        <v>362</v>
      </c>
      <c r="I13224" s="69">
        <v>20</v>
      </c>
      <c r="J13224" s="69">
        <v>50</v>
      </c>
      <c r="K13224" s="91"/>
      <c r="L13224" s="91"/>
    </row>
    <row r="13225" spans="2:12" x14ac:dyDescent="0.25">
      <c r="B13225" s="67" t="s">
        <v>504</v>
      </c>
      <c r="C13225" s="67" t="s">
        <v>505</v>
      </c>
      <c r="D13225" s="68" t="s">
        <v>381</v>
      </c>
      <c r="E13225" s="67" t="s">
        <v>382</v>
      </c>
      <c r="F13225" s="68" t="s">
        <v>538</v>
      </c>
      <c r="G13225" s="67" t="s">
        <v>539</v>
      </c>
      <c r="H13225" s="68" t="s">
        <v>363</v>
      </c>
      <c r="I13225" s="69">
        <v>16</v>
      </c>
      <c r="J13225" s="69">
        <v>12</v>
      </c>
      <c r="K13225" s="91"/>
      <c r="L13225" s="91"/>
    </row>
    <row r="13226" spans="2:12" x14ac:dyDescent="0.25">
      <c r="B13226" s="67" t="s">
        <v>504</v>
      </c>
      <c r="C13226" s="67" t="s">
        <v>505</v>
      </c>
      <c r="D13226" s="68" t="s">
        <v>381</v>
      </c>
      <c r="E13226" s="67" t="s">
        <v>382</v>
      </c>
      <c r="F13226" s="68" t="s">
        <v>538</v>
      </c>
      <c r="G13226" s="67" t="s">
        <v>539</v>
      </c>
      <c r="H13226" s="68" t="s">
        <v>364</v>
      </c>
      <c r="I13226" s="69">
        <v>0</v>
      </c>
      <c r="J13226" s="69">
        <v>0</v>
      </c>
      <c r="K13226" s="91"/>
      <c r="L13226" s="91"/>
    </row>
    <row r="13227" spans="2:12" x14ac:dyDescent="0.25">
      <c r="B13227" s="67" t="s">
        <v>504</v>
      </c>
      <c r="C13227" s="67" t="s">
        <v>505</v>
      </c>
      <c r="D13227" s="68" t="s">
        <v>381</v>
      </c>
      <c r="E13227" s="67" t="s">
        <v>382</v>
      </c>
      <c r="F13227" s="68" t="s">
        <v>538</v>
      </c>
      <c r="G13227" s="67" t="s">
        <v>539</v>
      </c>
      <c r="H13227" s="68" t="s">
        <v>362</v>
      </c>
      <c r="I13227" s="69">
        <v>54</v>
      </c>
      <c r="J13227" s="69">
        <v>49</v>
      </c>
      <c r="K13227" s="91"/>
      <c r="L13227" s="91"/>
    </row>
    <row r="13228" spans="2:12" x14ac:dyDescent="0.25">
      <c r="B13228" s="67" t="s">
        <v>504</v>
      </c>
      <c r="C13228" s="67" t="s">
        <v>505</v>
      </c>
      <c r="D13228" s="68" t="s">
        <v>381</v>
      </c>
      <c r="E13228" s="67" t="s">
        <v>382</v>
      </c>
      <c r="F13228" s="68" t="s">
        <v>538</v>
      </c>
      <c r="G13228" s="67" t="s">
        <v>539</v>
      </c>
      <c r="H13228" s="68" t="s">
        <v>363</v>
      </c>
      <c r="I13228" s="69">
        <v>22</v>
      </c>
      <c r="J13228" s="69">
        <v>21</v>
      </c>
      <c r="K13228" s="91"/>
      <c r="L13228" s="91"/>
    </row>
    <row r="13229" spans="2:12" x14ac:dyDescent="0.25">
      <c r="B13229" s="67" t="s">
        <v>504</v>
      </c>
      <c r="C13229" s="67" t="s">
        <v>505</v>
      </c>
      <c r="D13229" s="68" t="s">
        <v>381</v>
      </c>
      <c r="E13229" s="67" t="s">
        <v>382</v>
      </c>
      <c r="F13229" s="68" t="s">
        <v>538</v>
      </c>
      <c r="G13229" s="67" t="s">
        <v>539</v>
      </c>
      <c r="H13229" s="68" t="s">
        <v>364</v>
      </c>
      <c r="I13229" s="69">
        <v>12</v>
      </c>
      <c r="J13229" s="69">
        <v>30</v>
      </c>
      <c r="K13229" s="91"/>
      <c r="L13229" s="91"/>
    </row>
    <row r="13230" spans="2:12" x14ac:dyDescent="0.25">
      <c r="B13230" s="67" t="s">
        <v>504</v>
      </c>
      <c r="C13230" s="67" t="s">
        <v>505</v>
      </c>
      <c r="D13230" s="68" t="s">
        <v>381</v>
      </c>
      <c r="E13230" s="67" t="s">
        <v>382</v>
      </c>
      <c r="F13230" s="68" t="s">
        <v>538</v>
      </c>
      <c r="G13230" s="67" t="s">
        <v>539</v>
      </c>
      <c r="H13230" s="68" t="s">
        <v>362</v>
      </c>
      <c r="I13230" s="69">
        <v>0</v>
      </c>
      <c r="J13230" s="69">
        <v>6</v>
      </c>
      <c r="K13230" s="91"/>
      <c r="L13230" s="91"/>
    </row>
    <row r="13231" spans="2:12" x14ac:dyDescent="0.25">
      <c r="B13231" s="67" t="s">
        <v>504</v>
      </c>
      <c r="C13231" s="67" t="s">
        <v>505</v>
      </c>
      <c r="D13231" s="68" t="s">
        <v>381</v>
      </c>
      <c r="E13231" s="67" t="s">
        <v>382</v>
      </c>
      <c r="F13231" s="68" t="s">
        <v>538</v>
      </c>
      <c r="G13231" s="67" t="s">
        <v>539</v>
      </c>
      <c r="H13231" s="68" t="s">
        <v>363</v>
      </c>
      <c r="I13231" s="69">
        <v>62</v>
      </c>
      <c r="J13231" s="69">
        <v>21</v>
      </c>
      <c r="K13231" s="91"/>
      <c r="L13231" s="91"/>
    </row>
    <row r="13232" spans="2:12" x14ac:dyDescent="0.25">
      <c r="B13232" s="67" t="s">
        <v>504</v>
      </c>
      <c r="C13232" s="67" t="s">
        <v>505</v>
      </c>
      <c r="D13232" s="68" t="s">
        <v>381</v>
      </c>
      <c r="E13232" s="67" t="s">
        <v>382</v>
      </c>
      <c r="F13232" s="68" t="s">
        <v>538</v>
      </c>
      <c r="G13232" s="67" t="s">
        <v>539</v>
      </c>
      <c r="H13232" s="68" t="s">
        <v>364</v>
      </c>
      <c r="I13232" s="69">
        <v>14</v>
      </c>
      <c r="J13232" s="69">
        <v>0</v>
      </c>
      <c r="K13232" s="91"/>
      <c r="L13232" s="91"/>
    </row>
    <row r="13233" spans="2:12" x14ac:dyDescent="0.25">
      <c r="B13233" s="67" t="s">
        <v>504</v>
      </c>
      <c r="C13233" s="67" t="s">
        <v>505</v>
      </c>
      <c r="D13233" s="68" t="s">
        <v>381</v>
      </c>
      <c r="E13233" s="67" t="s">
        <v>382</v>
      </c>
      <c r="F13233" s="68" t="s">
        <v>538</v>
      </c>
      <c r="G13233" s="67" t="s">
        <v>539</v>
      </c>
      <c r="H13233" s="68" t="s">
        <v>362</v>
      </c>
      <c r="I13233" s="69">
        <v>69</v>
      </c>
      <c r="J13233" s="69">
        <v>146</v>
      </c>
      <c r="K13233" s="91"/>
      <c r="L13233" s="91"/>
    </row>
    <row r="13234" spans="2:12" x14ac:dyDescent="0.25">
      <c r="B13234" s="67" t="s">
        <v>504</v>
      </c>
      <c r="C13234" s="67" t="s">
        <v>505</v>
      </c>
      <c r="D13234" s="68" t="s">
        <v>381</v>
      </c>
      <c r="E13234" s="67" t="s">
        <v>382</v>
      </c>
      <c r="F13234" s="68" t="s">
        <v>538</v>
      </c>
      <c r="G13234" s="67" t="s">
        <v>539</v>
      </c>
      <c r="H13234" s="68" t="s">
        <v>363</v>
      </c>
      <c r="I13234" s="69">
        <v>191</v>
      </c>
      <c r="J13234" s="69">
        <v>283</v>
      </c>
      <c r="K13234" s="91"/>
      <c r="L13234" s="91"/>
    </row>
    <row r="13235" spans="2:12" x14ac:dyDescent="0.25">
      <c r="B13235" s="67" t="s">
        <v>504</v>
      </c>
      <c r="C13235" s="67" t="s">
        <v>505</v>
      </c>
      <c r="D13235" s="68" t="s">
        <v>381</v>
      </c>
      <c r="E13235" s="67" t="s">
        <v>382</v>
      </c>
      <c r="F13235" s="68" t="s">
        <v>538</v>
      </c>
      <c r="G13235" s="67" t="s">
        <v>539</v>
      </c>
      <c r="H13235" s="68" t="s">
        <v>364</v>
      </c>
      <c r="I13235" s="69">
        <v>0</v>
      </c>
      <c r="J13235" s="69">
        <v>9</v>
      </c>
      <c r="K13235" s="91"/>
      <c r="L13235" s="91"/>
    </row>
    <row r="13236" spans="2:12" x14ac:dyDescent="0.25">
      <c r="B13236" s="67" t="s">
        <v>504</v>
      </c>
      <c r="C13236" s="67" t="s">
        <v>505</v>
      </c>
      <c r="D13236" s="68" t="s">
        <v>381</v>
      </c>
      <c r="E13236" s="67" t="s">
        <v>382</v>
      </c>
      <c r="F13236" s="68" t="s">
        <v>538</v>
      </c>
      <c r="G13236" s="67" t="s">
        <v>539</v>
      </c>
      <c r="H13236" s="68" t="s">
        <v>362</v>
      </c>
      <c r="I13236" s="69">
        <v>14</v>
      </c>
      <c r="J13236" s="69">
        <v>36</v>
      </c>
      <c r="K13236" s="91"/>
      <c r="L13236" s="91"/>
    </row>
    <row r="13237" spans="2:12" x14ac:dyDescent="0.25">
      <c r="B13237" s="67" t="s">
        <v>504</v>
      </c>
      <c r="C13237" s="67" t="s">
        <v>505</v>
      </c>
      <c r="D13237" s="68" t="s">
        <v>381</v>
      </c>
      <c r="E13237" s="67" t="s">
        <v>382</v>
      </c>
      <c r="F13237" s="68" t="s">
        <v>538</v>
      </c>
      <c r="G13237" s="67" t="s">
        <v>539</v>
      </c>
      <c r="H13237" s="68" t="s">
        <v>363</v>
      </c>
      <c r="I13237" s="69">
        <v>65</v>
      </c>
      <c r="J13237" s="69">
        <v>80</v>
      </c>
      <c r="K13237" s="91"/>
      <c r="L13237" s="91"/>
    </row>
    <row r="13238" spans="2:12" x14ac:dyDescent="0.25">
      <c r="B13238" s="67" t="s">
        <v>504</v>
      </c>
      <c r="C13238" s="67" t="s">
        <v>505</v>
      </c>
      <c r="D13238" s="68" t="s">
        <v>381</v>
      </c>
      <c r="E13238" s="67" t="s">
        <v>382</v>
      </c>
      <c r="F13238" s="68" t="s">
        <v>538</v>
      </c>
      <c r="G13238" s="67" t="s">
        <v>539</v>
      </c>
      <c r="H13238" s="68" t="s">
        <v>364</v>
      </c>
      <c r="I13238" s="69">
        <v>38</v>
      </c>
      <c r="J13238" s="69">
        <v>62</v>
      </c>
      <c r="K13238" s="91"/>
      <c r="L13238" s="91"/>
    </row>
    <row r="13239" spans="2:12" x14ac:dyDescent="0.25">
      <c r="B13239" s="67" t="s">
        <v>504</v>
      </c>
      <c r="C13239" s="67" t="s">
        <v>505</v>
      </c>
      <c r="D13239" s="68" t="s">
        <v>381</v>
      </c>
      <c r="E13239" s="67" t="s">
        <v>382</v>
      </c>
      <c r="F13239" s="68" t="s">
        <v>538</v>
      </c>
      <c r="G13239" s="67" t="s">
        <v>539</v>
      </c>
      <c r="H13239" s="68" t="s">
        <v>362</v>
      </c>
      <c r="I13239" s="69">
        <v>25</v>
      </c>
      <c r="J13239" s="69">
        <v>0</v>
      </c>
      <c r="K13239" s="91"/>
      <c r="L13239" s="91"/>
    </row>
    <row r="13240" spans="2:12" x14ac:dyDescent="0.25">
      <c r="B13240" s="67" t="s">
        <v>504</v>
      </c>
      <c r="C13240" s="67" t="s">
        <v>505</v>
      </c>
      <c r="D13240" s="68" t="s">
        <v>381</v>
      </c>
      <c r="E13240" s="67" t="s">
        <v>382</v>
      </c>
      <c r="F13240" s="68" t="s">
        <v>538</v>
      </c>
      <c r="G13240" s="67" t="s">
        <v>539</v>
      </c>
      <c r="H13240" s="68" t="s">
        <v>363</v>
      </c>
      <c r="I13240" s="69">
        <v>0</v>
      </c>
      <c r="J13240" s="69">
        <v>0</v>
      </c>
      <c r="K13240" s="91"/>
      <c r="L13240" s="91"/>
    </row>
    <row r="13241" spans="2:12" x14ac:dyDescent="0.25">
      <c r="B13241" s="67" t="s">
        <v>504</v>
      </c>
      <c r="C13241" s="67" t="s">
        <v>505</v>
      </c>
      <c r="D13241" s="68" t="s">
        <v>381</v>
      </c>
      <c r="E13241" s="67" t="s">
        <v>382</v>
      </c>
      <c r="F13241" s="68" t="s">
        <v>538</v>
      </c>
      <c r="G13241" s="67" t="s">
        <v>539</v>
      </c>
      <c r="H13241" s="68" t="s">
        <v>364</v>
      </c>
      <c r="I13241" s="69">
        <v>83</v>
      </c>
      <c r="J13241" s="69">
        <v>40</v>
      </c>
      <c r="K13241" s="91"/>
      <c r="L13241" s="91"/>
    </row>
    <row r="13242" spans="2:12" x14ac:dyDescent="0.25">
      <c r="B13242" s="67" t="s">
        <v>504</v>
      </c>
      <c r="C13242" s="67" t="s">
        <v>505</v>
      </c>
      <c r="D13242" s="68" t="s">
        <v>381</v>
      </c>
      <c r="E13242" s="67" t="s">
        <v>382</v>
      </c>
      <c r="F13242" s="68" t="s">
        <v>538</v>
      </c>
      <c r="G13242" s="67" t="s">
        <v>539</v>
      </c>
      <c r="H13242" s="68" t="s">
        <v>362</v>
      </c>
      <c r="I13242" s="69">
        <v>0</v>
      </c>
      <c r="J13242" s="69">
        <v>0</v>
      </c>
      <c r="K13242" s="91"/>
      <c r="L13242" s="91"/>
    </row>
    <row r="13243" spans="2:12" x14ac:dyDescent="0.25">
      <c r="B13243" s="67" t="s">
        <v>504</v>
      </c>
      <c r="C13243" s="67" t="s">
        <v>505</v>
      </c>
      <c r="D13243" s="68" t="s">
        <v>381</v>
      </c>
      <c r="E13243" s="67" t="s">
        <v>382</v>
      </c>
      <c r="F13243" s="68" t="s">
        <v>538</v>
      </c>
      <c r="G13243" s="67" t="s">
        <v>539</v>
      </c>
      <c r="H13243" s="68" t="s">
        <v>362</v>
      </c>
      <c r="I13243" s="69">
        <v>16</v>
      </c>
      <c r="J13243" s="69">
        <v>5</v>
      </c>
      <c r="K13243" s="91"/>
      <c r="L13243" s="91"/>
    </row>
    <row r="13244" spans="2:12" x14ac:dyDescent="0.25">
      <c r="B13244" s="67" t="s">
        <v>504</v>
      </c>
      <c r="C13244" s="67" t="s">
        <v>505</v>
      </c>
      <c r="D13244" s="68" t="s">
        <v>381</v>
      </c>
      <c r="E13244" s="67" t="s">
        <v>382</v>
      </c>
      <c r="F13244" s="68" t="s">
        <v>538</v>
      </c>
      <c r="G13244" s="67" t="s">
        <v>539</v>
      </c>
      <c r="H13244" s="68" t="s">
        <v>363</v>
      </c>
      <c r="I13244" s="69">
        <v>0</v>
      </c>
      <c r="J13244" s="69">
        <v>21</v>
      </c>
      <c r="K13244" s="91"/>
      <c r="L13244" s="91"/>
    </row>
    <row r="13245" spans="2:12" x14ac:dyDescent="0.25">
      <c r="B13245" s="67" t="s">
        <v>504</v>
      </c>
      <c r="C13245" s="67" t="s">
        <v>505</v>
      </c>
      <c r="D13245" s="68" t="s">
        <v>381</v>
      </c>
      <c r="E13245" s="67" t="s">
        <v>382</v>
      </c>
      <c r="F13245" s="68" t="s">
        <v>538</v>
      </c>
      <c r="G13245" s="67" t="s">
        <v>539</v>
      </c>
      <c r="H13245" s="68" t="s">
        <v>362</v>
      </c>
      <c r="I13245" s="69">
        <v>140</v>
      </c>
      <c r="J13245" s="69">
        <v>123</v>
      </c>
      <c r="K13245" s="91"/>
      <c r="L13245" s="91"/>
    </row>
    <row r="13246" spans="2:12" x14ac:dyDescent="0.25">
      <c r="B13246" s="67" t="s">
        <v>504</v>
      </c>
      <c r="C13246" s="67" t="s">
        <v>505</v>
      </c>
      <c r="D13246" s="68" t="s">
        <v>381</v>
      </c>
      <c r="E13246" s="67" t="s">
        <v>382</v>
      </c>
      <c r="F13246" s="68" t="s">
        <v>538</v>
      </c>
      <c r="G13246" s="67" t="s">
        <v>539</v>
      </c>
      <c r="H13246" s="68" t="s">
        <v>363</v>
      </c>
      <c r="I13246" s="69">
        <v>183</v>
      </c>
      <c r="J13246" s="69">
        <v>183</v>
      </c>
      <c r="K13246" s="91"/>
      <c r="L13246" s="91"/>
    </row>
    <row r="13247" spans="2:12" x14ac:dyDescent="0.25">
      <c r="B13247" s="67" t="s">
        <v>504</v>
      </c>
      <c r="C13247" s="67" t="s">
        <v>505</v>
      </c>
      <c r="D13247" s="68" t="s">
        <v>381</v>
      </c>
      <c r="E13247" s="67" t="s">
        <v>382</v>
      </c>
      <c r="F13247" s="68" t="s">
        <v>538</v>
      </c>
      <c r="G13247" s="67" t="s">
        <v>539</v>
      </c>
      <c r="H13247" s="68" t="s">
        <v>364</v>
      </c>
      <c r="I13247" s="69">
        <v>123</v>
      </c>
      <c r="J13247" s="69">
        <v>74</v>
      </c>
      <c r="K13247" s="91"/>
      <c r="L13247" s="91"/>
    </row>
    <row r="13248" spans="2:12" x14ac:dyDescent="0.25">
      <c r="B13248" s="67" t="s">
        <v>504</v>
      </c>
      <c r="C13248" s="67" t="s">
        <v>505</v>
      </c>
      <c r="D13248" s="68" t="s">
        <v>381</v>
      </c>
      <c r="E13248" s="67" t="s">
        <v>382</v>
      </c>
      <c r="F13248" s="68" t="s">
        <v>538</v>
      </c>
      <c r="G13248" s="67" t="s">
        <v>539</v>
      </c>
      <c r="H13248" s="68" t="s">
        <v>362</v>
      </c>
      <c r="I13248" s="69">
        <v>39</v>
      </c>
      <c r="J13248" s="69">
        <v>32</v>
      </c>
      <c r="K13248" s="91"/>
      <c r="L13248" s="91"/>
    </row>
    <row r="13249" spans="2:12" x14ac:dyDescent="0.25">
      <c r="B13249" s="67" t="s">
        <v>504</v>
      </c>
      <c r="C13249" s="67" t="s">
        <v>505</v>
      </c>
      <c r="D13249" s="68" t="s">
        <v>381</v>
      </c>
      <c r="E13249" s="67" t="s">
        <v>382</v>
      </c>
      <c r="F13249" s="68" t="s">
        <v>538</v>
      </c>
      <c r="G13249" s="67" t="s">
        <v>539</v>
      </c>
      <c r="H13249" s="68" t="s">
        <v>363</v>
      </c>
      <c r="I13249" s="69">
        <v>21</v>
      </c>
      <c r="J13249" s="69">
        <v>20</v>
      </c>
      <c r="K13249" s="91"/>
      <c r="L13249" s="91"/>
    </row>
    <row r="13250" spans="2:12" x14ac:dyDescent="0.25">
      <c r="B13250" s="67" t="s">
        <v>504</v>
      </c>
      <c r="C13250" s="67" t="s">
        <v>505</v>
      </c>
      <c r="D13250" s="68" t="s">
        <v>381</v>
      </c>
      <c r="E13250" s="67" t="s">
        <v>382</v>
      </c>
      <c r="F13250" s="68" t="s">
        <v>538</v>
      </c>
      <c r="G13250" s="67" t="s">
        <v>539</v>
      </c>
      <c r="H13250" s="68" t="s">
        <v>364</v>
      </c>
      <c r="I13250" s="69">
        <v>10</v>
      </c>
      <c r="J13250" s="69">
        <v>10</v>
      </c>
      <c r="K13250" s="91"/>
      <c r="L13250" s="91"/>
    </row>
    <row r="13251" spans="2:12" x14ac:dyDescent="0.25">
      <c r="B13251" s="67" t="s">
        <v>504</v>
      </c>
      <c r="C13251" s="67" t="s">
        <v>505</v>
      </c>
      <c r="D13251" s="68" t="s">
        <v>381</v>
      </c>
      <c r="E13251" s="67" t="s">
        <v>382</v>
      </c>
      <c r="F13251" s="68" t="s">
        <v>538</v>
      </c>
      <c r="G13251" s="67" t="s">
        <v>539</v>
      </c>
      <c r="H13251" s="68" t="s">
        <v>363</v>
      </c>
      <c r="I13251" s="69">
        <v>28</v>
      </c>
      <c r="J13251" s="69">
        <v>25</v>
      </c>
      <c r="K13251" s="91"/>
      <c r="L13251" s="91"/>
    </row>
    <row r="13252" spans="2:12" x14ac:dyDescent="0.25">
      <c r="B13252" s="67" t="s">
        <v>504</v>
      </c>
      <c r="C13252" s="67" t="s">
        <v>505</v>
      </c>
      <c r="D13252" s="68" t="s">
        <v>381</v>
      </c>
      <c r="E13252" s="67" t="s">
        <v>382</v>
      </c>
      <c r="F13252" s="68" t="s">
        <v>538</v>
      </c>
      <c r="G13252" s="67" t="s">
        <v>539</v>
      </c>
      <c r="H13252" s="68" t="s">
        <v>362</v>
      </c>
      <c r="I13252" s="69">
        <v>0</v>
      </c>
      <c r="J13252" s="69">
        <v>0</v>
      </c>
      <c r="K13252" s="91"/>
      <c r="L13252" s="91"/>
    </row>
    <row r="13253" spans="2:12" x14ac:dyDescent="0.25">
      <c r="B13253" s="67" t="s">
        <v>504</v>
      </c>
      <c r="C13253" s="67" t="s">
        <v>505</v>
      </c>
      <c r="D13253" s="68" t="s">
        <v>381</v>
      </c>
      <c r="E13253" s="67" t="s">
        <v>382</v>
      </c>
      <c r="F13253" s="68" t="s">
        <v>538</v>
      </c>
      <c r="G13253" s="67" t="s">
        <v>539</v>
      </c>
      <c r="H13253" s="68" t="s">
        <v>363</v>
      </c>
      <c r="I13253" s="69">
        <v>342</v>
      </c>
      <c r="J13253" s="69">
        <v>502</v>
      </c>
      <c r="K13253" s="91"/>
      <c r="L13253" s="91"/>
    </row>
    <row r="13254" spans="2:12" x14ac:dyDescent="0.25">
      <c r="B13254" s="67" t="s">
        <v>504</v>
      </c>
      <c r="C13254" s="67" t="s">
        <v>505</v>
      </c>
      <c r="D13254" s="68" t="s">
        <v>381</v>
      </c>
      <c r="E13254" s="67" t="s">
        <v>382</v>
      </c>
      <c r="F13254" s="68" t="s">
        <v>538</v>
      </c>
      <c r="G13254" s="67" t="s">
        <v>539</v>
      </c>
      <c r="H13254" s="68" t="s">
        <v>362</v>
      </c>
      <c r="I13254" s="69">
        <v>70</v>
      </c>
      <c r="J13254" s="69">
        <v>112</v>
      </c>
      <c r="K13254" s="91"/>
      <c r="L13254" s="91"/>
    </row>
    <row r="13255" spans="2:12" x14ac:dyDescent="0.25">
      <c r="B13255" s="67" t="s">
        <v>504</v>
      </c>
      <c r="C13255" s="67" t="s">
        <v>505</v>
      </c>
      <c r="D13255" s="68" t="s">
        <v>381</v>
      </c>
      <c r="E13255" s="67" t="s">
        <v>382</v>
      </c>
      <c r="F13255" s="68" t="s">
        <v>538</v>
      </c>
      <c r="G13255" s="67" t="s">
        <v>539</v>
      </c>
      <c r="H13255" s="68" t="s">
        <v>363</v>
      </c>
      <c r="I13255" s="69">
        <v>72</v>
      </c>
      <c r="J13255" s="69">
        <v>138</v>
      </c>
      <c r="K13255" s="91"/>
      <c r="L13255" s="91"/>
    </row>
    <row r="13256" spans="2:12" x14ac:dyDescent="0.25">
      <c r="B13256" s="67" t="s">
        <v>504</v>
      </c>
      <c r="C13256" s="67" t="s">
        <v>505</v>
      </c>
      <c r="D13256" s="68" t="s">
        <v>381</v>
      </c>
      <c r="E13256" s="67" t="s">
        <v>382</v>
      </c>
      <c r="F13256" s="68" t="s">
        <v>538</v>
      </c>
      <c r="G13256" s="67" t="s">
        <v>539</v>
      </c>
      <c r="H13256" s="68" t="s">
        <v>364</v>
      </c>
      <c r="I13256" s="69">
        <v>0</v>
      </c>
      <c r="J13256" s="69">
        <v>0</v>
      </c>
      <c r="K13256" s="91"/>
      <c r="L13256" s="91"/>
    </row>
    <row r="13257" spans="2:12" x14ac:dyDescent="0.25">
      <c r="B13257" s="67" t="s">
        <v>504</v>
      </c>
      <c r="C13257" s="67" t="s">
        <v>505</v>
      </c>
      <c r="D13257" s="68" t="s">
        <v>381</v>
      </c>
      <c r="E13257" s="67" t="s">
        <v>382</v>
      </c>
      <c r="F13257" s="68" t="s">
        <v>538</v>
      </c>
      <c r="G13257" s="67" t="s">
        <v>539</v>
      </c>
      <c r="H13257" s="68" t="s">
        <v>362</v>
      </c>
      <c r="I13257" s="69">
        <v>0</v>
      </c>
      <c r="J13257" s="69">
        <v>10</v>
      </c>
      <c r="K13257" s="91"/>
      <c r="L13257" s="91"/>
    </row>
    <row r="13258" spans="2:12" x14ac:dyDescent="0.25">
      <c r="B13258" s="67" t="s">
        <v>504</v>
      </c>
      <c r="C13258" s="67" t="s">
        <v>505</v>
      </c>
      <c r="D13258" s="68" t="s">
        <v>381</v>
      </c>
      <c r="E13258" s="67" t="s">
        <v>382</v>
      </c>
      <c r="F13258" s="68" t="s">
        <v>538</v>
      </c>
      <c r="G13258" s="67" t="s">
        <v>539</v>
      </c>
      <c r="H13258" s="68" t="s">
        <v>362</v>
      </c>
      <c r="I13258" s="69">
        <v>0</v>
      </c>
      <c r="J13258" s="69">
        <v>40</v>
      </c>
      <c r="K13258" s="91"/>
      <c r="L13258" s="91"/>
    </row>
    <row r="13259" spans="2:12" x14ac:dyDescent="0.25">
      <c r="B13259" s="67" t="s">
        <v>504</v>
      </c>
      <c r="C13259" s="67" t="s">
        <v>505</v>
      </c>
      <c r="D13259" s="68" t="s">
        <v>381</v>
      </c>
      <c r="E13259" s="67" t="s">
        <v>382</v>
      </c>
      <c r="F13259" s="68" t="s">
        <v>538</v>
      </c>
      <c r="G13259" s="67" t="s">
        <v>539</v>
      </c>
      <c r="H13259" s="68" t="s">
        <v>363</v>
      </c>
      <c r="I13259" s="69">
        <v>134</v>
      </c>
      <c r="J13259" s="69">
        <v>52</v>
      </c>
      <c r="K13259" s="91"/>
      <c r="L13259" s="91"/>
    </row>
    <row r="13260" spans="2:12" x14ac:dyDescent="0.25">
      <c r="B13260" s="67" t="s">
        <v>504</v>
      </c>
      <c r="C13260" s="67" t="s">
        <v>505</v>
      </c>
      <c r="D13260" s="68" t="s">
        <v>381</v>
      </c>
      <c r="E13260" s="67" t="s">
        <v>382</v>
      </c>
      <c r="F13260" s="68" t="s">
        <v>538</v>
      </c>
      <c r="G13260" s="67" t="s">
        <v>539</v>
      </c>
      <c r="H13260" s="68" t="s">
        <v>364</v>
      </c>
      <c r="I13260" s="69">
        <v>144</v>
      </c>
      <c r="J13260" s="69">
        <v>128</v>
      </c>
      <c r="K13260" s="91"/>
      <c r="L13260" s="91"/>
    </row>
    <row r="13261" spans="2:12" x14ac:dyDescent="0.25">
      <c r="B13261" s="67" t="s">
        <v>504</v>
      </c>
      <c r="C13261" s="67" t="s">
        <v>505</v>
      </c>
      <c r="D13261" s="68" t="s">
        <v>381</v>
      </c>
      <c r="E13261" s="67" t="s">
        <v>382</v>
      </c>
      <c r="F13261" s="68" t="s">
        <v>538</v>
      </c>
      <c r="G13261" s="67" t="s">
        <v>539</v>
      </c>
      <c r="H13261" s="68" t="s">
        <v>363</v>
      </c>
      <c r="I13261" s="69">
        <v>0</v>
      </c>
      <c r="J13261" s="69">
        <v>0</v>
      </c>
      <c r="K13261" s="91"/>
      <c r="L13261" s="91"/>
    </row>
    <row r="13262" spans="2:12" x14ac:dyDescent="0.25">
      <c r="B13262" s="67" t="s">
        <v>504</v>
      </c>
      <c r="C13262" s="67" t="s">
        <v>505</v>
      </c>
      <c r="D13262" s="68" t="s">
        <v>381</v>
      </c>
      <c r="E13262" s="67" t="s">
        <v>382</v>
      </c>
      <c r="F13262" s="68" t="s">
        <v>538</v>
      </c>
      <c r="G13262" s="67" t="s">
        <v>539</v>
      </c>
      <c r="H13262" s="68" t="s">
        <v>362</v>
      </c>
      <c r="I13262" s="69">
        <v>36</v>
      </c>
      <c r="J13262" s="69">
        <v>62</v>
      </c>
      <c r="K13262" s="91"/>
      <c r="L13262" s="91"/>
    </row>
    <row r="13263" spans="2:12" x14ac:dyDescent="0.25">
      <c r="B13263" s="67" t="s">
        <v>504</v>
      </c>
      <c r="C13263" s="67" t="s">
        <v>505</v>
      </c>
      <c r="D13263" s="68" t="s">
        <v>381</v>
      </c>
      <c r="E13263" s="67" t="s">
        <v>382</v>
      </c>
      <c r="F13263" s="68" t="s">
        <v>538</v>
      </c>
      <c r="G13263" s="67" t="s">
        <v>539</v>
      </c>
      <c r="H13263" s="68" t="s">
        <v>363</v>
      </c>
      <c r="I13263" s="69">
        <v>90</v>
      </c>
      <c r="J13263" s="69">
        <v>143</v>
      </c>
      <c r="K13263" s="91"/>
      <c r="L13263" s="91"/>
    </row>
    <row r="13264" spans="2:12" x14ac:dyDescent="0.25">
      <c r="B13264" s="67" t="s">
        <v>504</v>
      </c>
      <c r="C13264" s="67" t="s">
        <v>505</v>
      </c>
      <c r="D13264" s="68" t="s">
        <v>381</v>
      </c>
      <c r="E13264" s="67" t="s">
        <v>382</v>
      </c>
      <c r="F13264" s="68" t="s">
        <v>538</v>
      </c>
      <c r="G13264" s="67" t="s">
        <v>539</v>
      </c>
      <c r="H13264" s="68" t="s">
        <v>364</v>
      </c>
      <c r="I13264" s="69">
        <v>2</v>
      </c>
      <c r="J13264" s="69">
        <v>6</v>
      </c>
      <c r="K13264" s="91"/>
      <c r="L13264" s="91"/>
    </row>
    <row r="13265" spans="2:12" x14ac:dyDescent="0.25">
      <c r="B13265" s="67" t="s">
        <v>504</v>
      </c>
      <c r="C13265" s="67" t="s">
        <v>505</v>
      </c>
      <c r="D13265" s="68" t="s">
        <v>381</v>
      </c>
      <c r="E13265" s="67" t="s">
        <v>382</v>
      </c>
      <c r="F13265" s="68" t="s">
        <v>538</v>
      </c>
      <c r="G13265" s="67" t="s">
        <v>539</v>
      </c>
      <c r="H13265" s="68" t="s">
        <v>362</v>
      </c>
      <c r="I13265" s="69">
        <v>0</v>
      </c>
      <c r="J13265" s="69">
        <v>0</v>
      </c>
      <c r="K13265" s="91"/>
      <c r="L13265" s="91"/>
    </row>
    <row r="13266" spans="2:12" x14ac:dyDescent="0.25">
      <c r="B13266" s="67" t="s">
        <v>504</v>
      </c>
      <c r="C13266" s="67" t="s">
        <v>505</v>
      </c>
      <c r="D13266" s="68" t="s">
        <v>381</v>
      </c>
      <c r="E13266" s="67" t="s">
        <v>382</v>
      </c>
      <c r="F13266" s="68" t="s">
        <v>538</v>
      </c>
      <c r="G13266" s="67" t="s">
        <v>539</v>
      </c>
      <c r="H13266" s="68" t="s">
        <v>363</v>
      </c>
      <c r="I13266" s="69">
        <v>-3</v>
      </c>
      <c r="J13266" s="69">
        <v>0</v>
      </c>
      <c r="K13266" s="91"/>
      <c r="L13266" s="91"/>
    </row>
    <row r="13267" spans="2:12" x14ac:dyDescent="0.25">
      <c r="B13267" s="67" t="s">
        <v>504</v>
      </c>
      <c r="C13267" s="67" t="s">
        <v>505</v>
      </c>
      <c r="D13267" s="68" t="s">
        <v>381</v>
      </c>
      <c r="E13267" s="67" t="s">
        <v>382</v>
      </c>
      <c r="F13267" s="68" t="s">
        <v>538</v>
      </c>
      <c r="G13267" s="67" t="s">
        <v>539</v>
      </c>
      <c r="H13267" s="68" t="s">
        <v>362</v>
      </c>
      <c r="I13267" s="69">
        <v>137</v>
      </c>
      <c r="J13267" s="69">
        <v>207</v>
      </c>
      <c r="K13267" s="91"/>
      <c r="L13267" s="91"/>
    </row>
    <row r="13268" spans="2:12" x14ac:dyDescent="0.25">
      <c r="B13268" s="67" t="s">
        <v>504</v>
      </c>
      <c r="C13268" s="67" t="s">
        <v>505</v>
      </c>
      <c r="D13268" s="68" t="s">
        <v>381</v>
      </c>
      <c r="E13268" s="67" t="s">
        <v>382</v>
      </c>
      <c r="F13268" s="68" t="s">
        <v>538</v>
      </c>
      <c r="G13268" s="67" t="s">
        <v>539</v>
      </c>
      <c r="H13268" s="68" t="s">
        <v>363</v>
      </c>
      <c r="I13268" s="69">
        <v>432</v>
      </c>
      <c r="J13268" s="69">
        <v>451</v>
      </c>
      <c r="K13268" s="91"/>
      <c r="L13268" s="91"/>
    </row>
    <row r="13269" spans="2:12" x14ac:dyDescent="0.25">
      <c r="B13269" s="67" t="s">
        <v>504</v>
      </c>
      <c r="C13269" s="67" t="s">
        <v>505</v>
      </c>
      <c r="D13269" s="68" t="s">
        <v>381</v>
      </c>
      <c r="E13269" s="67" t="s">
        <v>382</v>
      </c>
      <c r="F13269" s="68" t="s">
        <v>538</v>
      </c>
      <c r="G13269" s="67" t="s">
        <v>539</v>
      </c>
      <c r="H13269" s="68" t="s">
        <v>364</v>
      </c>
      <c r="I13269" s="69">
        <v>50</v>
      </c>
      <c r="J13269" s="69">
        <v>20</v>
      </c>
      <c r="K13269" s="91"/>
      <c r="L13269" s="91"/>
    </row>
    <row r="13270" spans="2:12" x14ac:dyDescent="0.25">
      <c r="B13270" s="67" t="s">
        <v>504</v>
      </c>
      <c r="C13270" s="67" t="s">
        <v>505</v>
      </c>
      <c r="D13270" s="68" t="s">
        <v>381</v>
      </c>
      <c r="E13270" s="67" t="s">
        <v>382</v>
      </c>
      <c r="F13270" s="68" t="s">
        <v>538</v>
      </c>
      <c r="G13270" s="67" t="s">
        <v>539</v>
      </c>
      <c r="H13270" s="68" t="s">
        <v>363</v>
      </c>
      <c r="I13270" s="69">
        <v>0</v>
      </c>
      <c r="J13270" s="69">
        <v>0</v>
      </c>
      <c r="K13270" s="91"/>
      <c r="L13270" s="91"/>
    </row>
    <row r="13271" spans="2:12" x14ac:dyDescent="0.25">
      <c r="B13271" s="67" t="s">
        <v>504</v>
      </c>
      <c r="C13271" s="67" t="s">
        <v>505</v>
      </c>
      <c r="D13271" s="68" t="s">
        <v>381</v>
      </c>
      <c r="E13271" s="67" t="s">
        <v>382</v>
      </c>
      <c r="F13271" s="68" t="s">
        <v>538</v>
      </c>
      <c r="G13271" s="67" t="s">
        <v>539</v>
      </c>
      <c r="H13271" s="68" t="s">
        <v>362</v>
      </c>
      <c r="I13271" s="69">
        <v>0</v>
      </c>
      <c r="J13271" s="69">
        <v>0</v>
      </c>
      <c r="K13271" s="91"/>
      <c r="L13271" s="91"/>
    </row>
    <row r="13272" spans="2:12" x14ac:dyDescent="0.25">
      <c r="B13272" s="67" t="s">
        <v>504</v>
      </c>
      <c r="C13272" s="67" t="s">
        <v>505</v>
      </c>
      <c r="D13272" s="68" t="s">
        <v>381</v>
      </c>
      <c r="E13272" s="67" t="s">
        <v>382</v>
      </c>
      <c r="F13272" s="68" t="s">
        <v>538</v>
      </c>
      <c r="G13272" s="67" t="s">
        <v>539</v>
      </c>
      <c r="H13272" s="68" t="s">
        <v>362</v>
      </c>
      <c r="I13272" s="69">
        <v>10</v>
      </c>
      <c r="J13272" s="69">
        <v>0</v>
      </c>
      <c r="K13272" s="91"/>
      <c r="L13272" s="91"/>
    </row>
    <row r="13273" spans="2:12" x14ac:dyDescent="0.25">
      <c r="B13273" s="67" t="s">
        <v>504</v>
      </c>
      <c r="C13273" s="67" t="s">
        <v>505</v>
      </c>
      <c r="D13273" s="68" t="s">
        <v>381</v>
      </c>
      <c r="E13273" s="67" t="s">
        <v>382</v>
      </c>
      <c r="F13273" s="68" t="s">
        <v>538</v>
      </c>
      <c r="G13273" s="67" t="s">
        <v>539</v>
      </c>
      <c r="H13273" s="68" t="s">
        <v>363</v>
      </c>
      <c r="I13273" s="69">
        <v>8</v>
      </c>
      <c r="J13273" s="69">
        <v>21</v>
      </c>
      <c r="K13273" s="91"/>
      <c r="L13273" s="91"/>
    </row>
    <row r="13274" spans="2:12" x14ac:dyDescent="0.25">
      <c r="B13274" s="67" t="s">
        <v>504</v>
      </c>
      <c r="C13274" s="67" t="s">
        <v>505</v>
      </c>
      <c r="D13274" s="68" t="s">
        <v>381</v>
      </c>
      <c r="E13274" s="67" t="s">
        <v>382</v>
      </c>
      <c r="F13274" s="68" t="s">
        <v>538</v>
      </c>
      <c r="G13274" s="67" t="s">
        <v>539</v>
      </c>
      <c r="H13274" s="68" t="s">
        <v>364</v>
      </c>
      <c r="I13274" s="69">
        <v>4</v>
      </c>
      <c r="J13274" s="69">
        <v>2</v>
      </c>
      <c r="K13274" s="91"/>
      <c r="L13274" s="91"/>
    </row>
    <row r="13275" spans="2:12" x14ac:dyDescent="0.25">
      <c r="B13275" s="67" t="s">
        <v>504</v>
      </c>
      <c r="C13275" s="67" t="s">
        <v>505</v>
      </c>
      <c r="D13275" s="68" t="s">
        <v>381</v>
      </c>
      <c r="E13275" s="67" t="s">
        <v>382</v>
      </c>
      <c r="F13275" s="68" t="s">
        <v>538</v>
      </c>
      <c r="G13275" s="67" t="s">
        <v>539</v>
      </c>
      <c r="H13275" s="68" t="s">
        <v>362</v>
      </c>
      <c r="I13275" s="69">
        <v>36</v>
      </c>
      <c r="J13275" s="69">
        <v>20</v>
      </c>
      <c r="K13275" s="91"/>
      <c r="L13275" s="91"/>
    </row>
    <row r="13276" spans="2:12" x14ac:dyDescent="0.25">
      <c r="B13276" s="67" t="s">
        <v>504</v>
      </c>
      <c r="C13276" s="67" t="s">
        <v>505</v>
      </c>
      <c r="D13276" s="68" t="s">
        <v>381</v>
      </c>
      <c r="E13276" s="67" t="s">
        <v>382</v>
      </c>
      <c r="F13276" s="68" t="s">
        <v>538</v>
      </c>
      <c r="G13276" s="67" t="s">
        <v>539</v>
      </c>
      <c r="H13276" s="68" t="s">
        <v>363</v>
      </c>
      <c r="I13276" s="69">
        <v>87</v>
      </c>
      <c r="J13276" s="69">
        <v>125</v>
      </c>
      <c r="K13276" s="91"/>
      <c r="L13276" s="91"/>
    </row>
    <row r="13277" spans="2:12" x14ac:dyDescent="0.25">
      <c r="B13277" s="67" t="s">
        <v>504</v>
      </c>
      <c r="C13277" s="67" t="s">
        <v>505</v>
      </c>
      <c r="D13277" s="68" t="s">
        <v>381</v>
      </c>
      <c r="E13277" s="67" t="s">
        <v>382</v>
      </c>
      <c r="F13277" s="68" t="s">
        <v>538</v>
      </c>
      <c r="G13277" s="67" t="s">
        <v>539</v>
      </c>
      <c r="H13277" s="68" t="s">
        <v>364</v>
      </c>
      <c r="I13277" s="69">
        <v>41</v>
      </c>
      <c r="J13277" s="69">
        <v>32</v>
      </c>
      <c r="K13277" s="91"/>
      <c r="L13277" s="91"/>
    </row>
    <row r="13278" spans="2:12" x14ac:dyDescent="0.25">
      <c r="B13278" s="67" t="s">
        <v>504</v>
      </c>
      <c r="C13278" s="67" t="s">
        <v>505</v>
      </c>
      <c r="D13278" s="68" t="s">
        <v>381</v>
      </c>
      <c r="E13278" s="67" t="s">
        <v>382</v>
      </c>
      <c r="F13278" s="68" t="s">
        <v>538</v>
      </c>
      <c r="G13278" s="67" t="s">
        <v>539</v>
      </c>
      <c r="H13278" s="68" t="s">
        <v>362</v>
      </c>
      <c r="I13278" s="69">
        <v>23</v>
      </c>
      <c r="J13278" s="69">
        <v>6</v>
      </c>
      <c r="K13278" s="91"/>
      <c r="L13278" s="91"/>
    </row>
    <row r="13279" spans="2:12" x14ac:dyDescent="0.25">
      <c r="B13279" s="67" t="s">
        <v>504</v>
      </c>
      <c r="C13279" s="67" t="s">
        <v>505</v>
      </c>
      <c r="D13279" s="68" t="s">
        <v>381</v>
      </c>
      <c r="E13279" s="67" t="s">
        <v>382</v>
      </c>
      <c r="F13279" s="68" t="s">
        <v>538</v>
      </c>
      <c r="G13279" s="67" t="s">
        <v>539</v>
      </c>
      <c r="H13279" s="68" t="s">
        <v>363</v>
      </c>
      <c r="I13279" s="69">
        <v>24</v>
      </c>
      <c r="J13279" s="69">
        <v>23</v>
      </c>
      <c r="K13279" s="91"/>
      <c r="L13279" s="91"/>
    </row>
    <row r="13280" spans="2:12" x14ac:dyDescent="0.25">
      <c r="B13280" s="67" t="s">
        <v>504</v>
      </c>
      <c r="C13280" s="67" t="s">
        <v>505</v>
      </c>
      <c r="D13280" s="68" t="s">
        <v>381</v>
      </c>
      <c r="E13280" s="67" t="s">
        <v>382</v>
      </c>
      <c r="F13280" s="68" t="s">
        <v>538</v>
      </c>
      <c r="G13280" s="67" t="s">
        <v>539</v>
      </c>
      <c r="H13280" s="68" t="s">
        <v>364</v>
      </c>
      <c r="I13280" s="69">
        <v>0</v>
      </c>
      <c r="J13280" s="69">
        <v>0</v>
      </c>
      <c r="K13280" s="91"/>
      <c r="L13280" s="91"/>
    </row>
    <row r="13281" spans="2:12" x14ac:dyDescent="0.25">
      <c r="B13281" s="67" t="s">
        <v>504</v>
      </c>
      <c r="C13281" s="67" t="s">
        <v>505</v>
      </c>
      <c r="D13281" s="68" t="s">
        <v>381</v>
      </c>
      <c r="E13281" s="67" t="s">
        <v>382</v>
      </c>
      <c r="F13281" s="68" t="s">
        <v>538</v>
      </c>
      <c r="G13281" s="67" t="s">
        <v>539</v>
      </c>
      <c r="H13281" s="68" t="s">
        <v>362</v>
      </c>
      <c r="I13281" s="69">
        <v>70</v>
      </c>
      <c r="J13281" s="69">
        <v>112</v>
      </c>
      <c r="K13281" s="91"/>
      <c r="L13281" s="91"/>
    </row>
    <row r="13282" spans="2:12" x14ac:dyDescent="0.25">
      <c r="B13282" s="67" t="s">
        <v>504</v>
      </c>
      <c r="C13282" s="67" t="s">
        <v>505</v>
      </c>
      <c r="D13282" s="68" t="s">
        <v>381</v>
      </c>
      <c r="E13282" s="67" t="s">
        <v>382</v>
      </c>
      <c r="F13282" s="68" t="s">
        <v>538</v>
      </c>
      <c r="G13282" s="67" t="s">
        <v>539</v>
      </c>
      <c r="H13282" s="68" t="s">
        <v>363</v>
      </c>
      <c r="I13282" s="69">
        <v>86</v>
      </c>
      <c r="J13282" s="69">
        <v>155</v>
      </c>
      <c r="K13282" s="91"/>
      <c r="L13282" s="91"/>
    </row>
    <row r="13283" spans="2:12" x14ac:dyDescent="0.25">
      <c r="B13283" s="67" t="s">
        <v>504</v>
      </c>
      <c r="C13283" s="67" t="s">
        <v>505</v>
      </c>
      <c r="D13283" s="68" t="s">
        <v>381</v>
      </c>
      <c r="E13283" s="67" t="s">
        <v>382</v>
      </c>
      <c r="F13283" s="68" t="s">
        <v>538</v>
      </c>
      <c r="G13283" s="67" t="s">
        <v>539</v>
      </c>
      <c r="H13283" s="68" t="s">
        <v>364</v>
      </c>
      <c r="I13283" s="69">
        <v>0</v>
      </c>
      <c r="J13283" s="69">
        <v>0</v>
      </c>
      <c r="K13283" s="91"/>
      <c r="L13283" s="91"/>
    </row>
    <row r="13284" spans="2:12" x14ac:dyDescent="0.25">
      <c r="B13284" s="67" t="s">
        <v>504</v>
      </c>
      <c r="C13284" s="67" t="s">
        <v>505</v>
      </c>
      <c r="D13284" s="68" t="s">
        <v>381</v>
      </c>
      <c r="E13284" s="67" t="s">
        <v>382</v>
      </c>
      <c r="F13284" s="68" t="s">
        <v>538</v>
      </c>
      <c r="G13284" s="67" t="s">
        <v>539</v>
      </c>
      <c r="H13284" s="68" t="s">
        <v>364</v>
      </c>
      <c r="I13284" s="69">
        <v>0</v>
      </c>
      <c r="J13284" s="69">
        <v>0</v>
      </c>
      <c r="K13284" s="91"/>
      <c r="L13284" s="91"/>
    </row>
    <row r="13285" spans="2:12" x14ac:dyDescent="0.25">
      <c r="B13285" s="67" t="s">
        <v>504</v>
      </c>
      <c r="C13285" s="67" t="s">
        <v>505</v>
      </c>
      <c r="D13285" s="68" t="s">
        <v>381</v>
      </c>
      <c r="E13285" s="67" t="s">
        <v>382</v>
      </c>
      <c r="F13285" s="68" t="s">
        <v>538</v>
      </c>
      <c r="G13285" s="67" t="s">
        <v>539</v>
      </c>
      <c r="H13285" s="68" t="s">
        <v>362</v>
      </c>
      <c r="I13285" s="69">
        <v>11</v>
      </c>
      <c r="J13285" s="69">
        <v>0</v>
      </c>
      <c r="K13285" s="91"/>
      <c r="L13285" s="91"/>
    </row>
    <row r="13286" spans="2:12" x14ac:dyDescent="0.25">
      <c r="B13286" s="67" t="s">
        <v>504</v>
      </c>
      <c r="C13286" s="67" t="s">
        <v>505</v>
      </c>
      <c r="D13286" s="68" t="s">
        <v>381</v>
      </c>
      <c r="E13286" s="67" t="s">
        <v>382</v>
      </c>
      <c r="F13286" s="68" t="s">
        <v>538</v>
      </c>
      <c r="G13286" s="67" t="s">
        <v>539</v>
      </c>
      <c r="H13286" s="68" t="s">
        <v>363</v>
      </c>
      <c r="I13286" s="69">
        <v>4</v>
      </c>
      <c r="J13286" s="69">
        <v>0</v>
      </c>
      <c r="K13286" s="91"/>
      <c r="L13286" s="91"/>
    </row>
    <row r="13287" spans="2:12" x14ac:dyDescent="0.25">
      <c r="B13287" s="67" t="s">
        <v>504</v>
      </c>
      <c r="C13287" s="67" t="s">
        <v>505</v>
      </c>
      <c r="D13287" s="68" t="s">
        <v>381</v>
      </c>
      <c r="E13287" s="67" t="s">
        <v>382</v>
      </c>
      <c r="F13287" s="68" t="s">
        <v>538</v>
      </c>
      <c r="G13287" s="67" t="s">
        <v>539</v>
      </c>
      <c r="H13287" s="68" t="s">
        <v>364</v>
      </c>
      <c r="I13287" s="69">
        <v>18</v>
      </c>
      <c r="J13287" s="69">
        <v>35</v>
      </c>
      <c r="K13287" s="91"/>
      <c r="L13287" s="91"/>
    </row>
    <row r="13288" spans="2:12" x14ac:dyDescent="0.25">
      <c r="B13288" s="67" t="s">
        <v>504</v>
      </c>
      <c r="C13288" s="67" t="s">
        <v>505</v>
      </c>
      <c r="D13288" s="68" t="s">
        <v>381</v>
      </c>
      <c r="E13288" s="67" t="s">
        <v>382</v>
      </c>
      <c r="F13288" s="68" t="s">
        <v>538</v>
      </c>
      <c r="G13288" s="67" t="s">
        <v>539</v>
      </c>
      <c r="H13288" s="68" t="s">
        <v>362</v>
      </c>
      <c r="I13288" s="69">
        <v>97</v>
      </c>
      <c r="J13288" s="69">
        <v>120</v>
      </c>
      <c r="K13288" s="91"/>
      <c r="L13288" s="91"/>
    </row>
    <row r="13289" spans="2:12" x14ac:dyDescent="0.25">
      <c r="B13289" s="67" t="s">
        <v>504</v>
      </c>
      <c r="C13289" s="67" t="s">
        <v>505</v>
      </c>
      <c r="D13289" s="68" t="s">
        <v>381</v>
      </c>
      <c r="E13289" s="67" t="s">
        <v>382</v>
      </c>
      <c r="F13289" s="68" t="s">
        <v>538</v>
      </c>
      <c r="G13289" s="67" t="s">
        <v>539</v>
      </c>
      <c r="H13289" s="68" t="s">
        <v>363</v>
      </c>
      <c r="I13289" s="69">
        <v>99</v>
      </c>
      <c r="J13289" s="69">
        <v>73</v>
      </c>
      <c r="K13289" s="91"/>
      <c r="L13289" s="91"/>
    </row>
    <row r="13290" spans="2:12" x14ac:dyDescent="0.25">
      <c r="B13290" s="67" t="s">
        <v>504</v>
      </c>
      <c r="C13290" s="67" t="s">
        <v>505</v>
      </c>
      <c r="D13290" s="68" t="s">
        <v>381</v>
      </c>
      <c r="E13290" s="67" t="s">
        <v>382</v>
      </c>
      <c r="F13290" s="68" t="s">
        <v>538</v>
      </c>
      <c r="G13290" s="67" t="s">
        <v>539</v>
      </c>
      <c r="H13290" s="68" t="s">
        <v>364</v>
      </c>
      <c r="I13290" s="69">
        <v>34</v>
      </c>
      <c r="J13290" s="69">
        <v>56</v>
      </c>
      <c r="K13290" s="91"/>
      <c r="L13290" s="91"/>
    </row>
    <row r="13291" spans="2:12" x14ac:dyDescent="0.25">
      <c r="B13291" s="67" t="s">
        <v>504</v>
      </c>
      <c r="C13291" s="67" t="s">
        <v>505</v>
      </c>
      <c r="D13291" s="68" t="s">
        <v>381</v>
      </c>
      <c r="E13291" s="67" t="s">
        <v>382</v>
      </c>
      <c r="F13291" s="68" t="s">
        <v>538</v>
      </c>
      <c r="G13291" s="67" t="s">
        <v>539</v>
      </c>
      <c r="H13291" s="68" t="s">
        <v>362</v>
      </c>
      <c r="I13291" s="69">
        <v>0</v>
      </c>
      <c r="J13291" s="69">
        <v>0</v>
      </c>
      <c r="K13291" s="91"/>
      <c r="L13291" s="91"/>
    </row>
    <row r="13292" spans="2:12" x14ac:dyDescent="0.25">
      <c r="B13292" s="67" t="s">
        <v>504</v>
      </c>
      <c r="C13292" s="67" t="s">
        <v>505</v>
      </c>
      <c r="D13292" s="68" t="s">
        <v>381</v>
      </c>
      <c r="E13292" s="67" t="s">
        <v>382</v>
      </c>
      <c r="F13292" s="68" t="s">
        <v>538</v>
      </c>
      <c r="G13292" s="67" t="s">
        <v>539</v>
      </c>
      <c r="H13292" s="68" t="s">
        <v>363</v>
      </c>
      <c r="I13292" s="69">
        <v>27</v>
      </c>
      <c r="J13292" s="69">
        <v>28</v>
      </c>
      <c r="K13292" s="91"/>
      <c r="L13292" s="91"/>
    </row>
    <row r="13293" spans="2:12" x14ac:dyDescent="0.25">
      <c r="B13293" s="67" t="s">
        <v>504</v>
      </c>
      <c r="C13293" s="67" t="s">
        <v>505</v>
      </c>
      <c r="D13293" s="68" t="s">
        <v>381</v>
      </c>
      <c r="E13293" s="67" t="s">
        <v>382</v>
      </c>
      <c r="F13293" s="68" t="s">
        <v>538</v>
      </c>
      <c r="G13293" s="67" t="s">
        <v>539</v>
      </c>
      <c r="H13293" s="68" t="s">
        <v>364</v>
      </c>
      <c r="I13293" s="69">
        <v>0</v>
      </c>
      <c r="J13293" s="69">
        <v>-5</v>
      </c>
      <c r="K13293" s="91"/>
      <c r="L13293" s="91"/>
    </row>
    <row r="13294" spans="2:12" x14ac:dyDescent="0.25">
      <c r="B13294" s="67" t="s">
        <v>504</v>
      </c>
      <c r="C13294" s="67" t="s">
        <v>505</v>
      </c>
      <c r="D13294" s="68" t="s">
        <v>381</v>
      </c>
      <c r="E13294" s="67" t="s">
        <v>382</v>
      </c>
      <c r="F13294" s="68" t="s">
        <v>538</v>
      </c>
      <c r="G13294" s="67" t="s">
        <v>539</v>
      </c>
      <c r="H13294" s="68" t="s">
        <v>362</v>
      </c>
      <c r="I13294" s="69">
        <v>20</v>
      </c>
      <c r="J13294" s="69">
        <v>80</v>
      </c>
      <c r="K13294" s="91"/>
      <c r="L13294" s="91"/>
    </row>
    <row r="13295" spans="2:12" x14ac:dyDescent="0.25">
      <c r="B13295" s="67" t="s">
        <v>504</v>
      </c>
      <c r="C13295" s="67" t="s">
        <v>505</v>
      </c>
      <c r="D13295" s="68" t="s">
        <v>381</v>
      </c>
      <c r="E13295" s="67" t="s">
        <v>382</v>
      </c>
      <c r="F13295" s="68" t="s">
        <v>538</v>
      </c>
      <c r="G13295" s="67" t="s">
        <v>539</v>
      </c>
      <c r="H13295" s="68" t="s">
        <v>363</v>
      </c>
      <c r="I13295" s="69">
        <v>52</v>
      </c>
      <c r="J13295" s="69">
        <v>53</v>
      </c>
      <c r="K13295" s="91"/>
      <c r="L13295" s="91"/>
    </row>
    <row r="13296" spans="2:12" x14ac:dyDescent="0.25">
      <c r="B13296" s="67" t="s">
        <v>504</v>
      </c>
      <c r="C13296" s="67" t="s">
        <v>505</v>
      </c>
      <c r="D13296" s="68" t="s">
        <v>381</v>
      </c>
      <c r="E13296" s="67" t="s">
        <v>382</v>
      </c>
      <c r="F13296" s="68" t="s">
        <v>538</v>
      </c>
      <c r="G13296" s="67" t="s">
        <v>539</v>
      </c>
      <c r="H13296" s="68" t="s">
        <v>364</v>
      </c>
      <c r="I13296" s="69">
        <v>20</v>
      </c>
      <c r="J13296" s="69">
        <v>5</v>
      </c>
      <c r="K13296" s="91"/>
      <c r="L13296" s="91"/>
    </row>
    <row r="13297" spans="2:12" x14ac:dyDescent="0.25">
      <c r="B13297" s="67" t="s">
        <v>504</v>
      </c>
      <c r="C13297" s="67" t="s">
        <v>505</v>
      </c>
      <c r="D13297" s="68" t="s">
        <v>381</v>
      </c>
      <c r="E13297" s="67" t="s">
        <v>382</v>
      </c>
      <c r="F13297" s="68" t="s">
        <v>538</v>
      </c>
      <c r="G13297" s="67" t="s">
        <v>539</v>
      </c>
      <c r="H13297" s="68" t="s">
        <v>362</v>
      </c>
      <c r="I13297" s="69">
        <v>0</v>
      </c>
      <c r="J13297" s="69">
        <v>0</v>
      </c>
      <c r="K13297" s="91"/>
      <c r="L13297" s="91"/>
    </row>
    <row r="13298" spans="2:12" x14ac:dyDescent="0.25">
      <c r="B13298" s="67" t="s">
        <v>504</v>
      </c>
      <c r="C13298" s="67" t="s">
        <v>505</v>
      </c>
      <c r="D13298" s="68" t="s">
        <v>381</v>
      </c>
      <c r="E13298" s="67" t="s">
        <v>382</v>
      </c>
      <c r="F13298" s="68" t="s">
        <v>538</v>
      </c>
      <c r="G13298" s="67" t="s">
        <v>539</v>
      </c>
      <c r="H13298" s="68" t="s">
        <v>363</v>
      </c>
      <c r="I13298" s="69">
        <v>12</v>
      </c>
      <c r="J13298" s="69">
        <v>29</v>
      </c>
      <c r="K13298" s="91"/>
      <c r="L13298" s="91"/>
    </row>
    <row r="13299" spans="2:12" x14ac:dyDescent="0.25">
      <c r="B13299" s="67" t="s">
        <v>504</v>
      </c>
      <c r="C13299" s="67" t="s">
        <v>505</v>
      </c>
      <c r="D13299" s="68" t="s">
        <v>381</v>
      </c>
      <c r="E13299" s="67" t="s">
        <v>382</v>
      </c>
      <c r="F13299" s="68" t="s">
        <v>538</v>
      </c>
      <c r="G13299" s="67" t="s">
        <v>539</v>
      </c>
      <c r="H13299" s="68" t="s">
        <v>364</v>
      </c>
      <c r="I13299" s="69">
        <v>0</v>
      </c>
      <c r="J13299" s="69">
        <v>0</v>
      </c>
      <c r="K13299" s="91"/>
      <c r="L13299" s="91"/>
    </row>
    <row r="13300" spans="2:12" x14ac:dyDescent="0.25">
      <c r="B13300" s="67" t="s">
        <v>504</v>
      </c>
      <c r="C13300" s="67" t="s">
        <v>505</v>
      </c>
      <c r="D13300" s="68" t="s">
        <v>381</v>
      </c>
      <c r="E13300" s="67" t="s">
        <v>382</v>
      </c>
      <c r="F13300" s="68" t="s">
        <v>538</v>
      </c>
      <c r="G13300" s="67" t="s">
        <v>539</v>
      </c>
      <c r="H13300" s="68" t="s">
        <v>363</v>
      </c>
      <c r="I13300" s="69">
        <v>0</v>
      </c>
      <c r="J13300" s="69">
        <v>0</v>
      </c>
      <c r="K13300" s="91"/>
      <c r="L13300" s="91"/>
    </row>
    <row r="13301" spans="2:12" x14ac:dyDescent="0.25">
      <c r="B13301" s="67" t="s">
        <v>504</v>
      </c>
      <c r="C13301" s="67" t="s">
        <v>505</v>
      </c>
      <c r="D13301" s="68" t="s">
        <v>381</v>
      </c>
      <c r="E13301" s="67" t="s">
        <v>382</v>
      </c>
      <c r="F13301" s="68" t="s">
        <v>538</v>
      </c>
      <c r="G13301" s="67" t="s">
        <v>539</v>
      </c>
      <c r="H13301" s="68" t="s">
        <v>364</v>
      </c>
      <c r="I13301" s="69">
        <v>9</v>
      </c>
      <c r="J13301" s="69">
        <v>0</v>
      </c>
      <c r="K13301" s="91"/>
      <c r="L13301" s="91"/>
    </row>
    <row r="13302" spans="2:12" x14ac:dyDescent="0.25">
      <c r="B13302" s="67" t="s">
        <v>504</v>
      </c>
      <c r="C13302" s="67" t="s">
        <v>505</v>
      </c>
      <c r="D13302" s="68" t="s">
        <v>381</v>
      </c>
      <c r="E13302" s="67" t="s">
        <v>382</v>
      </c>
      <c r="F13302" s="68" t="s">
        <v>538</v>
      </c>
      <c r="G13302" s="67" t="s">
        <v>539</v>
      </c>
      <c r="H13302" s="68" t="s">
        <v>362</v>
      </c>
      <c r="I13302" s="69">
        <v>0</v>
      </c>
      <c r="J13302" s="69">
        <v>10</v>
      </c>
      <c r="K13302" s="91"/>
      <c r="L13302" s="91"/>
    </row>
    <row r="13303" spans="2:12" x14ac:dyDescent="0.25">
      <c r="B13303" s="67" t="s">
        <v>504</v>
      </c>
      <c r="C13303" s="67" t="s">
        <v>505</v>
      </c>
      <c r="D13303" s="68" t="s">
        <v>381</v>
      </c>
      <c r="E13303" s="67" t="s">
        <v>382</v>
      </c>
      <c r="F13303" s="68" t="s">
        <v>538</v>
      </c>
      <c r="G13303" s="67" t="s">
        <v>539</v>
      </c>
      <c r="H13303" s="68" t="s">
        <v>363</v>
      </c>
      <c r="I13303" s="69">
        <v>15</v>
      </c>
      <c r="J13303" s="69">
        <v>14</v>
      </c>
      <c r="K13303" s="91"/>
      <c r="L13303" s="91"/>
    </row>
    <row r="13304" spans="2:12" x14ac:dyDescent="0.25">
      <c r="B13304" s="67" t="s">
        <v>504</v>
      </c>
      <c r="C13304" s="67" t="s">
        <v>505</v>
      </c>
      <c r="D13304" s="68" t="s">
        <v>381</v>
      </c>
      <c r="E13304" s="67" t="s">
        <v>382</v>
      </c>
      <c r="F13304" s="68" t="s">
        <v>538</v>
      </c>
      <c r="G13304" s="67" t="s">
        <v>539</v>
      </c>
      <c r="H13304" s="68" t="s">
        <v>364</v>
      </c>
      <c r="I13304" s="69">
        <v>15</v>
      </c>
      <c r="J13304" s="69">
        <v>25</v>
      </c>
      <c r="K13304" s="91"/>
      <c r="L13304" s="91"/>
    </row>
    <row r="13305" spans="2:12" x14ac:dyDescent="0.25">
      <c r="B13305" s="67" t="s">
        <v>504</v>
      </c>
      <c r="C13305" s="67" t="s">
        <v>505</v>
      </c>
      <c r="D13305" s="68" t="s">
        <v>381</v>
      </c>
      <c r="E13305" s="67" t="s">
        <v>382</v>
      </c>
      <c r="F13305" s="68" t="s">
        <v>538</v>
      </c>
      <c r="G13305" s="67" t="s">
        <v>539</v>
      </c>
      <c r="H13305" s="68" t="s">
        <v>363</v>
      </c>
      <c r="I13305" s="69">
        <v>2</v>
      </c>
      <c r="J13305" s="69">
        <v>0</v>
      </c>
      <c r="K13305" s="91"/>
      <c r="L13305" s="91"/>
    </row>
    <row r="13306" spans="2:12" x14ac:dyDescent="0.25">
      <c r="B13306" s="67" t="s">
        <v>504</v>
      </c>
      <c r="C13306" s="67" t="s">
        <v>505</v>
      </c>
      <c r="D13306" s="68" t="s">
        <v>381</v>
      </c>
      <c r="E13306" s="67" t="s">
        <v>382</v>
      </c>
      <c r="F13306" s="68" t="s">
        <v>538</v>
      </c>
      <c r="G13306" s="67" t="s">
        <v>539</v>
      </c>
      <c r="H13306" s="68" t="s">
        <v>362</v>
      </c>
      <c r="I13306" s="69">
        <v>0.309</v>
      </c>
      <c r="J13306" s="69">
        <v>0.20599999999999999</v>
      </c>
      <c r="K13306" s="91"/>
      <c r="L13306" s="91"/>
    </row>
    <row r="13307" spans="2:12" x14ac:dyDescent="0.25">
      <c r="B13307" s="67" t="s">
        <v>504</v>
      </c>
      <c r="C13307" s="67" t="s">
        <v>505</v>
      </c>
      <c r="D13307" s="68" t="s">
        <v>381</v>
      </c>
      <c r="E13307" s="67" t="s">
        <v>382</v>
      </c>
      <c r="F13307" s="68" t="s">
        <v>538</v>
      </c>
      <c r="G13307" s="67" t="s">
        <v>539</v>
      </c>
      <c r="H13307" s="68" t="s">
        <v>363</v>
      </c>
      <c r="I13307" s="69">
        <v>0.39140000000000003</v>
      </c>
      <c r="J13307" s="69">
        <v>0.55620000000000003</v>
      </c>
      <c r="K13307" s="91"/>
      <c r="L13307" s="91"/>
    </row>
    <row r="13308" spans="2:12" x14ac:dyDescent="0.25">
      <c r="B13308" s="67" t="s">
        <v>504</v>
      </c>
      <c r="C13308" s="67" t="s">
        <v>505</v>
      </c>
      <c r="D13308" s="68" t="s">
        <v>381</v>
      </c>
      <c r="E13308" s="67" t="s">
        <v>382</v>
      </c>
      <c r="F13308" s="68" t="s">
        <v>538</v>
      </c>
      <c r="G13308" s="67" t="s">
        <v>539</v>
      </c>
      <c r="H13308" s="68" t="s">
        <v>364</v>
      </c>
      <c r="I13308" s="69">
        <v>0.45319999999999999</v>
      </c>
      <c r="J13308" s="69">
        <v>0.28839999999999999</v>
      </c>
      <c r="K13308" s="91"/>
      <c r="L13308" s="91"/>
    </row>
    <row r="13309" spans="2:12" x14ac:dyDescent="0.25">
      <c r="B13309" s="67" t="s">
        <v>504</v>
      </c>
      <c r="C13309" s="67" t="s">
        <v>505</v>
      </c>
      <c r="D13309" s="68" t="s">
        <v>381</v>
      </c>
      <c r="E13309" s="67" t="s">
        <v>382</v>
      </c>
      <c r="F13309" s="68" t="s">
        <v>538</v>
      </c>
      <c r="G13309" s="67" t="s">
        <v>539</v>
      </c>
      <c r="H13309" s="68" t="s">
        <v>362</v>
      </c>
      <c r="I13309" s="69">
        <v>10</v>
      </c>
      <c r="J13309" s="69">
        <v>15</v>
      </c>
      <c r="K13309" s="91"/>
      <c r="L13309" s="91"/>
    </row>
    <row r="13310" spans="2:12" x14ac:dyDescent="0.25">
      <c r="B13310" s="67" t="s">
        <v>504</v>
      </c>
      <c r="C13310" s="67" t="s">
        <v>505</v>
      </c>
      <c r="D13310" s="68" t="s">
        <v>381</v>
      </c>
      <c r="E13310" s="67" t="s">
        <v>382</v>
      </c>
      <c r="F13310" s="68" t="s">
        <v>538</v>
      </c>
      <c r="G13310" s="67" t="s">
        <v>539</v>
      </c>
      <c r="H13310" s="68" t="s">
        <v>363</v>
      </c>
      <c r="I13310" s="69">
        <v>90</v>
      </c>
      <c r="J13310" s="69">
        <v>164</v>
      </c>
      <c r="K13310" s="91"/>
      <c r="L13310" s="91"/>
    </row>
    <row r="13311" spans="2:12" x14ac:dyDescent="0.25">
      <c r="B13311" s="67" t="s">
        <v>504</v>
      </c>
      <c r="C13311" s="67" t="s">
        <v>505</v>
      </c>
      <c r="D13311" s="68" t="s">
        <v>381</v>
      </c>
      <c r="E13311" s="67" t="s">
        <v>382</v>
      </c>
      <c r="F13311" s="68" t="s">
        <v>538</v>
      </c>
      <c r="G13311" s="67" t="s">
        <v>539</v>
      </c>
      <c r="H13311" s="68" t="s">
        <v>364</v>
      </c>
      <c r="I13311" s="69">
        <v>23</v>
      </c>
      <c r="J13311" s="69">
        <v>37</v>
      </c>
      <c r="K13311" s="91"/>
      <c r="L13311" s="91"/>
    </row>
    <row r="13312" spans="2:12" x14ac:dyDescent="0.25">
      <c r="B13312" s="67" t="s">
        <v>504</v>
      </c>
      <c r="C13312" s="67" t="s">
        <v>505</v>
      </c>
      <c r="D13312" s="68" t="s">
        <v>381</v>
      </c>
      <c r="E13312" s="67" t="s">
        <v>382</v>
      </c>
      <c r="F13312" s="68" t="s">
        <v>538</v>
      </c>
      <c r="G13312" s="67" t="s">
        <v>539</v>
      </c>
      <c r="H13312" s="68" t="s">
        <v>363</v>
      </c>
      <c r="I13312" s="69">
        <v>29</v>
      </c>
      <c r="J13312" s="69">
        <v>10</v>
      </c>
      <c r="K13312" s="91"/>
      <c r="L13312" s="91"/>
    </row>
    <row r="13313" spans="2:12" x14ac:dyDescent="0.25">
      <c r="B13313" s="67" t="s">
        <v>504</v>
      </c>
      <c r="C13313" s="67" t="s">
        <v>505</v>
      </c>
      <c r="D13313" s="68" t="s">
        <v>381</v>
      </c>
      <c r="E13313" s="67" t="s">
        <v>382</v>
      </c>
      <c r="F13313" s="68" t="s">
        <v>538</v>
      </c>
      <c r="G13313" s="67" t="s">
        <v>539</v>
      </c>
      <c r="H13313" s="68" t="s">
        <v>362</v>
      </c>
      <c r="I13313" s="69">
        <v>0</v>
      </c>
      <c r="J13313" s="69">
        <v>0</v>
      </c>
      <c r="K13313" s="91"/>
      <c r="L13313" s="91"/>
    </row>
    <row r="13314" spans="2:12" x14ac:dyDescent="0.25">
      <c r="B13314" s="67" t="s">
        <v>504</v>
      </c>
      <c r="C13314" s="67" t="s">
        <v>505</v>
      </c>
      <c r="D13314" s="68" t="s">
        <v>381</v>
      </c>
      <c r="E13314" s="67" t="s">
        <v>382</v>
      </c>
      <c r="F13314" s="68" t="s">
        <v>538</v>
      </c>
      <c r="G13314" s="67" t="s">
        <v>539</v>
      </c>
      <c r="H13314" s="68" t="s">
        <v>363</v>
      </c>
      <c r="I13314" s="69">
        <v>0</v>
      </c>
      <c r="J13314" s="69">
        <v>0</v>
      </c>
      <c r="K13314" s="91"/>
      <c r="L13314" s="91"/>
    </row>
    <row r="13315" spans="2:12" x14ac:dyDescent="0.25">
      <c r="B13315" s="67" t="s">
        <v>504</v>
      </c>
      <c r="C13315" s="67" t="s">
        <v>505</v>
      </c>
      <c r="D13315" s="68" t="s">
        <v>381</v>
      </c>
      <c r="E13315" s="67" t="s">
        <v>382</v>
      </c>
      <c r="F13315" s="68" t="s">
        <v>538</v>
      </c>
      <c r="G13315" s="67" t="s">
        <v>539</v>
      </c>
      <c r="H13315" s="68" t="s">
        <v>362</v>
      </c>
      <c r="I13315" s="69">
        <v>0</v>
      </c>
      <c r="J13315" s="69">
        <v>0</v>
      </c>
      <c r="K13315" s="91"/>
      <c r="L13315" s="91"/>
    </row>
    <row r="13316" spans="2:12" x14ac:dyDescent="0.25">
      <c r="B13316" s="67" t="s">
        <v>504</v>
      </c>
      <c r="C13316" s="67" t="s">
        <v>505</v>
      </c>
      <c r="D13316" s="68" t="s">
        <v>381</v>
      </c>
      <c r="E13316" s="67" t="s">
        <v>382</v>
      </c>
      <c r="F13316" s="68" t="s">
        <v>538</v>
      </c>
      <c r="G13316" s="67" t="s">
        <v>539</v>
      </c>
      <c r="H13316" s="68" t="s">
        <v>362</v>
      </c>
      <c r="I13316" s="69">
        <v>20</v>
      </c>
      <c r="J13316" s="69">
        <v>0</v>
      </c>
      <c r="K13316" s="91"/>
      <c r="L13316" s="91"/>
    </row>
    <row r="13317" spans="2:12" x14ac:dyDescent="0.25">
      <c r="B13317" s="67" t="s">
        <v>504</v>
      </c>
      <c r="C13317" s="67" t="s">
        <v>505</v>
      </c>
      <c r="D13317" s="68" t="s">
        <v>381</v>
      </c>
      <c r="E13317" s="67" t="s">
        <v>382</v>
      </c>
      <c r="F13317" s="68" t="s">
        <v>538</v>
      </c>
      <c r="G13317" s="67" t="s">
        <v>539</v>
      </c>
      <c r="H13317" s="68" t="s">
        <v>363</v>
      </c>
      <c r="I13317" s="69">
        <v>36</v>
      </c>
      <c r="J13317" s="69">
        <v>48</v>
      </c>
      <c r="K13317" s="91"/>
      <c r="L13317" s="91"/>
    </row>
    <row r="13318" spans="2:12" x14ac:dyDescent="0.25">
      <c r="B13318" s="67" t="s">
        <v>504</v>
      </c>
      <c r="C13318" s="67" t="s">
        <v>505</v>
      </c>
      <c r="D13318" s="68" t="s">
        <v>381</v>
      </c>
      <c r="E13318" s="67" t="s">
        <v>382</v>
      </c>
      <c r="F13318" s="68" t="s">
        <v>538</v>
      </c>
      <c r="G13318" s="67" t="s">
        <v>539</v>
      </c>
      <c r="H13318" s="68" t="s">
        <v>364</v>
      </c>
      <c r="I13318" s="69">
        <v>0</v>
      </c>
      <c r="J13318" s="69">
        <v>0</v>
      </c>
      <c r="K13318" s="91"/>
      <c r="L13318" s="91"/>
    </row>
    <row r="13319" spans="2:12" x14ac:dyDescent="0.25">
      <c r="B13319" s="67" t="s">
        <v>504</v>
      </c>
      <c r="C13319" s="67" t="s">
        <v>505</v>
      </c>
      <c r="D13319" s="68" t="s">
        <v>381</v>
      </c>
      <c r="E13319" s="67" t="s">
        <v>382</v>
      </c>
      <c r="F13319" s="68" t="s">
        <v>538</v>
      </c>
      <c r="G13319" s="67" t="s">
        <v>539</v>
      </c>
      <c r="H13319" s="68" t="s">
        <v>362</v>
      </c>
      <c r="I13319" s="69">
        <v>0</v>
      </c>
      <c r="J13319" s="69">
        <v>0</v>
      </c>
      <c r="K13319" s="91"/>
      <c r="L13319" s="91"/>
    </row>
    <row r="13320" spans="2:12" x14ac:dyDescent="0.25">
      <c r="B13320" s="67" t="s">
        <v>504</v>
      </c>
      <c r="C13320" s="67" t="s">
        <v>505</v>
      </c>
      <c r="D13320" s="68" t="s">
        <v>381</v>
      </c>
      <c r="E13320" s="67" t="s">
        <v>382</v>
      </c>
      <c r="F13320" s="68" t="s">
        <v>538</v>
      </c>
      <c r="G13320" s="67" t="s">
        <v>539</v>
      </c>
      <c r="H13320" s="68" t="s">
        <v>363</v>
      </c>
      <c r="I13320" s="69">
        <v>0</v>
      </c>
      <c r="J13320" s="69">
        <v>0</v>
      </c>
      <c r="K13320" s="91"/>
      <c r="L13320" s="91"/>
    </row>
    <row r="13321" spans="2:12" x14ac:dyDescent="0.25">
      <c r="B13321" s="67" t="s">
        <v>504</v>
      </c>
      <c r="C13321" s="67" t="s">
        <v>505</v>
      </c>
      <c r="D13321" s="68" t="s">
        <v>381</v>
      </c>
      <c r="E13321" s="67" t="s">
        <v>382</v>
      </c>
      <c r="F13321" s="68" t="s">
        <v>538</v>
      </c>
      <c r="G13321" s="67" t="s">
        <v>539</v>
      </c>
      <c r="H13321" s="68" t="s">
        <v>364</v>
      </c>
      <c r="I13321" s="69">
        <v>0</v>
      </c>
      <c r="J13321" s="69">
        <v>0</v>
      </c>
      <c r="K13321" s="91"/>
      <c r="L13321" s="91"/>
    </row>
    <row r="13322" spans="2:12" x14ac:dyDescent="0.25">
      <c r="B13322" s="67" t="s">
        <v>504</v>
      </c>
      <c r="C13322" s="67" t="s">
        <v>505</v>
      </c>
      <c r="D13322" s="68" t="s">
        <v>381</v>
      </c>
      <c r="E13322" s="67" t="s">
        <v>382</v>
      </c>
      <c r="F13322" s="68" t="s">
        <v>538</v>
      </c>
      <c r="G13322" s="67" t="s">
        <v>539</v>
      </c>
      <c r="H13322" s="68" t="s">
        <v>362</v>
      </c>
      <c r="I13322" s="69">
        <v>0</v>
      </c>
      <c r="J13322" s="69">
        <v>0</v>
      </c>
      <c r="K13322" s="91"/>
      <c r="L13322" s="91"/>
    </row>
    <row r="13323" spans="2:12" x14ac:dyDescent="0.25">
      <c r="B13323" s="67" t="s">
        <v>504</v>
      </c>
      <c r="C13323" s="67" t="s">
        <v>505</v>
      </c>
      <c r="D13323" s="68" t="s">
        <v>381</v>
      </c>
      <c r="E13323" s="67" t="s">
        <v>382</v>
      </c>
      <c r="F13323" s="68" t="s">
        <v>538</v>
      </c>
      <c r="G13323" s="67" t="s">
        <v>539</v>
      </c>
      <c r="H13323" s="68" t="s">
        <v>363</v>
      </c>
      <c r="I13323" s="69">
        <v>16</v>
      </c>
      <c r="J13323" s="69">
        <v>14</v>
      </c>
      <c r="K13323" s="91"/>
      <c r="L13323" s="91"/>
    </row>
    <row r="13324" spans="2:12" x14ac:dyDescent="0.25">
      <c r="B13324" s="67" t="s">
        <v>504</v>
      </c>
      <c r="C13324" s="67" t="s">
        <v>505</v>
      </c>
      <c r="D13324" s="68" t="s">
        <v>381</v>
      </c>
      <c r="E13324" s="67" t="s">
        <v>382</v>
      </c>
      <c r="F13324" s="68" t="s">
        <v>538</v>
      </c>
      <c r="G13324" s="67" t="s">
        <v>539</v>
      </c>
      <c r="H13324" s="68" t="s">
        <v>364</v>
      </c>
      <c r="I13324" s="69">
        <v>56</v>
      </c>
      <c r="J13324" s="69">
        <v>66</v>
      </c>
      <c r="K13324" s="91"/>
      <c r="L13324" s="91"/>
    </row>
    <row r="13325" spans="2:12" x14ac:dyDescent="0.25">
      <c r="B13325" s="67" t="s">
        <v>504</v>
      </c>
      <c r="C13325" s="67" t="s">
        <v>505</v>
      </c>
      <c r="D13325" s="68" t="s">
        <v>381</v>
      </c>
      <c r="E13325" s="67" t="s">
        <v>382</v>
      </c>
      <c r="F13325" s="68" t="s">
        <v>538</v>
      </c>
      <c r="G13325" s="67" t="s">
        <v>539</v>
      </c>
      <c r="H13325" s="68" t="s">
        <v>362</v>
      </c>
      <c r="I13325" s="69">
        <v>5</v>
      </c>
      <c r="J13325" s="69">
        <v>20</v>
      </c>
      <c r="K13325" s="91"/>
      <c r="L13325" s="91"/>
    </row>
    <row r="13326" spans="2:12" x14ac:dyDescent="0.25">
      <c r="B13326" s="67" t="s">
        <v>504</v>
      </c>
      <c r="C13326" s="67" t="s">
        <v>505</v>
      </c>
      <c r="D13326" s="68" t="s">
        <v>381</v>
      </c>
      <c r="E13326" s="67" t="s">
        <v>382</v>
      </c>
      <c r="F13326" s="68" t="s">
        <v>538</v>
      </c>
      <c r="G13326" s="67" t="s">
        <v>539</v>
      </c>
      <c r="H13326" s="68" t="s">
        <v>363</v>
      </c>
      <c r="I13326" s="69">
        <v>7</v>
      </c>
      <c r="J13326" s="69">
        <v>32</v>
      </c>
      <c r="K13326" s="91"/>
      <c r="L13326" s="91"/>
    </row>
    <row r="13327" spans="2:12" x14ac:dyDescent="0.25">
      <c r="B13327" s="67" t="s">
        <v>504</v>
      </c>
      <c r="C13327" s="67" t="s">
        <v>505</v>
      </c>
      <c r="D13327" s="68" t="s">
        <v>381</v>
      </c>
      <c r="E13327" s="67" t="s">
        <v>382</v>
      </c>
      <c r="F13327" s="68" t="s">
        <v>538</v>
      </c>
      <c r="G13327" s="67" t="s">
        <v>539</v>
      </c>
      <c r="H13327" s="68" t="s">
        <v>364</v>
      </c>
      <c r="I13327" s="69">
        <v>5</v>
      </c>
      <c r="J13327" s="69">
        <v>16</v>
      </c>
      <c r="K13327" s="91"/>
      <c r="L13327" s="91"/>
    </row>
    <row r="13328" spans="2:12" x14ac:dyDescent="0.25">
      <c r="B13328" s="67" t="s">
        <v>504</v>
      </c>
      <c r="C13328" s="67" t="s">
        <v>505</v>
      </c>
      <c r="D13328" s="68" t="s">
        <v>381</v>
      </c>
      <c r="E13328" s="67" t="s">
        <v>382</v>
      </c>
      <c r="F13328" s="68" t="s">
        <v>538</v>
      </c>
      <c r="G13328" s="67" t="s">
        <v>539</v>
      </c>
      <c r="H13328" s="68" t="s">
        <v>362</v>
      </c>
      <c r="I13328" s="69">
        <v>0</v>
      </c>
      <c r="J13328" s="69">
        <v>0</v>
      </c>
      <c r="K13328" s="91"/>
      <c r="L13328" s="91"/>
    </row>
    <row r="13329" spans="2:12" x14ac:dyDescent="0.25">
      <c r="B13329" s="67" t="s">
        <v>504</v>
      </c>
      <c r="C13329" s="67" t="s">
        <v>505</v>
      </c>
      <c r="D13329" s="68" t="s">
        <v>381</v>
      </c>
      <c r="E13329" s="67" t="s">
        <v>382</v>
      </c>
      <c r="F13329" s="68" t="s">
        <v>538</v>
      </c>
      <c r="G13329" s="67" t="s">
        <v>539</v>
      </c>
      <c r="H13329" s="68" t="s">
        <v>363</v>
      </c>
      <c r="I13329" s="69">
        <v>42</v>
      </c>
      <c r="J13329" s="69">
        <v>57</v>
      </c>
      <c r="K13329" s="91"/>
      <c r="L13329" s="91"/>
    </row>
    <row r="13330" spans="2:12" x14ac:dyDescent="0.25">
      <c r="B13330" s="67" t="s">
        <v>504</v>
      </c>
      <c r="C13330" s="67" t="s">
        <v>505</v>
      </c>
      <c r="D13330" s="68" t="s">
        <v>381</v>
      </c>
      <c r="E13330" s="67" t="s">
        <v>382</v>
      </c>
      <c r="F13330" s="68" t="s">
        <v>538</v>
      </c>
      <c r="G13330" s="67" t="s">
        <v>539</v>
      </c>
      <c r="H13330" s="68" t="s">
        <v>362</v>
      </c>
      <c r="I13330" s="69">
        <v>18</v>
      </c>
      <c r="J13330" s="69">
        <v>44</v>
      </c>
      <c r="K13330" s="91"/>
      <c r="L13330" s="91"/>
    </row>
    <row r="13331" spans="2:12" x14ac:dyDescent="0.25">
      <c r="B13331" s="67" t="s">
        <v>504</v>
      </c>
      <c r="C13331" s="67" t="s">
        <v>505</v>
      </c>
      <c r="D13331" s="68" t="s">
        <v>381</v>
      </c>
      <c r="E13331" s="67" t="s">
        <v>382</v>
      </c>
      <c r="F13331" s="68" t="s">
        <v>538</v>
      </c>
      <c r="G13331" s="67" t="s">
        <v>539</v>
      </c>
      <c r="H13331" s="68" t="s">
        <v>363</v>
      </c>
      <c r="I13331" s="69">
        <v>61</v>
      </c>
      <c r="J13331" s="69">
        <v>65</v>
      </c>
      <c r="K13331" s="91"/>
      <c r="L13331" s="91"/>
    </row>
    <row r="13332" spans="2:12" x14ac:dyDescent="0.25">
      <c r="B13332" s="67" t="s">
        <v>504</v>
      </c>
      <c r="C13332" s="67" t="s">
        <v>505</v>
      </c>
      <c r="D13332" s="68" t="s">
        <v>381</v>
      </c>
      <c r="E13332" s="67" t="s">
        <v>382</v>
      </c>
      <c r="F13332" s="68" t="s">
        <v>538</v>
      </c>
      <c r="G13332" s="67" t="s">
        <v>539</v>
      </c>
      <c r="H13332" s="68" t="s">
        <v>364</v>
      </c>
      <c r="I13332" s="69">
        <v>13</v>
      </c>
      <c r="J13332" s="69">
        <v>0</v>
      </c>
      <c r="K13332" s="91"/>
      <c r="L13332" s="91"/>
    </row>
    <row r="13333" spans="2:12" x14ac:dyDescent="0.25">
      <c r="B13333" s="67" t="s">
        <v>504</v>
      </c>
      <c r="C13333" s="67" t="s">
        <v>505</v>
      </c>
      <c r="D13333" s="68" t="s">
        <v>381</v>
      </c>
      <c r="E13333" s="67" t="s">
        <v>382</v>
      </c>
      <c r="F13333" s="68" t="s">
        <v>538</v>
      </c>
      <c r="G13333" s="67" t="s">
        <v>539</v>
      </c>
      <c r="H13333" s="68" t="s">
        <v>362</v>
      </c>
      <c r="I13333" s="69">
        <v>0</v>
      </c>
      <c r="J13333" s="69">
        <v>0</v>
      </c>
      <c r="K13333" s="91"/>
      <c r="L13333" s="91"/>
    </row>
    <row r="13334" spans="2:12" x14ac:dyDescent="0.25">
      <c r="B13334" s="67" t="s">
        <v>504</v>
      </c>
      <c r="C13334" s="67" t="s">
        <v>505</v>
      </c>
      <c r="D13334" s="68" t="s">
        <v>381</v>
      </c>
      <c r="E13334" s="67" t="s">
        <v>382</v>
      </c>
      <c r="F13334" s="68" t="s">
        <v>538</v>
      </c>
      <c r="G13334" s="67" t="s">
        <v>539</v>
      </c>
      <c r="H13334" s="68" t="s">
        <v>363</v>
      </c>
      <c r="I13334" s="69">
        <v>39</v>
      </c>
      <c r="J13334" s="69">
        <v>31</v>
      </c>
      <c r="K13334" s="91"/>
      <c r="L13334" s="91"/>
    </row>
    <row r="13335" spans="2:12" x14ac:dyDescent="0.25">
      <c r="B13335" s="67" t="s">
        <v>504</v>
      </c>
      <c r="C13335" s="67" t="s">
        <v>505</v>
      </c>
      <c r="D13335" s="68" t="s">
        <v>381</v>
      </c>
      <c r="E13335" s="67" t="s">
        <v>382</v>
      </c>
      <c r="F13335" s="68" t="s">
        <v>538</v>
      </c>
      <c r="G13335" s="67" t="s">
        <v>539</v>
      </c>
      <c r="H13335" s="68" t="s">
        <v>362</v>
      </c>
      <c r="I13335" s="69">
        <v>16</v>
      </c>
      <c r="J13335" s="69">
        <v>8</v>
      </c>
      <c r="K13335" s="91"/>
      <c r="L13335" s="91"/>
    </row>
    <row r="13336" spans="2:12" x14ac:dyDescent="0.25">
      <c r="B13336" s="67" t="s">
        <v>504</v>
      </c>
      <c r="C13336" s="67" t="s">
        <v>505</v>
      </c>
      <c r="D13336" s="68" t="s">
        <v>381</v>
      </c>
      <c r="E13336" s="67" t="s">
        <v>382</v>
      </c>
      <c r="F13336" s="68" t="s">
        <v>538</v>
      </c>
      <c r="G13336" s="67" t="s">
        <v>539</v>
      </c>
      <c r="H13336" s="68" t="s">
        <v>363</v>
      </c>
      <c r="I13336" s="69">
        <v>103</v>
      </c>
      <c r="J13336" s="69">
        <v>92</v>
      </c>
      <c r="K13336" s="91"/>
      <c r="L13336" s="91"/>
    </row>
    <row r="13337" spans="2:12" x14ac:dyDescent="0.25">
      <c r="B13337" s="67" t="s">
        <v>504</v>
      </c>
      <c r="C13337" s="67" t="s">
        <v>505</v>
      </c>
      <c r="D13337" s="68" t="s">
        <v>381</v>
      </c>
      <c r="E13337" s="67" t="s">
        <v>382</v>
      </c>
      <c r="F13337" s="68" t="s">
        <v>538</v>
      </c>
      <c r="G13337" s="67" t="s">
        <v>539</v>
      </c>
      <c r="H13337" s="68" t="s">
        <v>364</v>
      </c>
      <c r="I13337" s="69">
        <v>0</v>
      </c>
      <c r="J13337" s="69">
        <v>16</v>
      </c>
      <c r="K13337" s="91"/>
      <c r="L13337" s="91"/>
    </row>
    <row r="13338" spans="2:12" x14ac:dyDescent="0.25">
      <c r="B13338" s="67" t="s">
        <v>504</v>
      </c>
      <c r="C13338" s="67" t="s">
        <v>505</v>
      </c>
      <c r="D13338" s="68" t="s">
        <v>381</v>
      </c>
      <c r="E13338" s="67" t="s">
        <v>382</v>
      </c>
      <c r="F13338" s="68" t="s">
        <v>538</v>
      </c>
      <c r="G13338" s="67" t="s">
        <v>539</v>
      </c>
      <c r="H13338" s="68" t="s">
        <v>362</v>
      </c>
      <c r="I13338" s="69">
        <v>0</v>
      </c>
      <c r="J13338" s="69">
        <v>0</v>
      </c>
      <c r="K13338" s="91"/>
      <c r="L13338" s="91"/>
    </row>
    <row r="13339" spans="2:12" x14ac:dyDescent="0.25">
      <c r="B13339" s="67" t="s">
        <v>504</v>
      </c>
      <c r="C13339" s="67" t="s">
        <v>505</v>
      </c>
      <c r="D13339" s="68" t="s">
        <v>381</v>
      </c>
      <c r="E13339" s="67" t="s">
        <v>382</v>
      </c>
      <c r="F13339" s="68" t="s">
        <v>538</v>
      </c>
      <c r="G13339" s="67" t="s">
        <v>539</v>
      </c>
      <c r="H13339" s="68" t="s">
        <v>363</v>
      </c>
      <c r="I13339" s="69">
        <v>0</v>
      </c>
      <c r="J13339" s="69">
        <v>12</v>
      </c>
      <c r="K13339" s="91"/>
      <c r="L13339" s="91"/>
    </row>
    <row r="13340" spans="2:12" x14ac:dyDescent="0.25">
      <c r="B13340" s="67" t="s">
        <v>504</v>
      </c>
      <c r="C13340" s="67" t="s">
        <v>505</v>
      </c>
      <c r="D13340" s="68" t="s">
        <v>381</v>
      </c>
      <c r="E13340" s="67" t="s">
        <v>382</v>
      </c>
      <c r="F13340" s="68" t="s">
        <v>538</v>
      </c>
      <c r="G13340" s="67" t="s">
        <v>539</v>
      </c>
      <c r="H13340" s="68" t="s">
        <v>362</v>
      </c>
      <c r="I13340" s="69">
        <v>0</v>
      </c>
      <c r="J13340" s="69">
        <v>0</v>
      </c>
      <c r="K13340" s="91"/>
      <c r="L13340" s="91"/>
    </row>
    <row r="13341" spans="2:12" x14ac:dyDescent="0.25">
      <c r="B13341" s="67" t="s">
        <v>504</v>
      </c>
      <c r="C13341" s="67" t="s">
        <v>505</v>
      </c>
      <c r="D13341" s="68" t="s">
        <v>381</v>
      </c>
      <c r="E13341" s="67" t="s">
        <v>382</v>
      </c>
      <c r="F13341" s="68" t="s">
        <v>538</v>
      </c>
      <c r="G13341" s="67" t="s">
        <v>539</v>
      </c>
      <c r="H13341" s="68" t="s">
        <v>363</v>
      </c>
      <c r="I13341" s="69">
        <v>2</v>
      </c>
      <c r="J13341" s="69">
        <v>29</v>
      </c>
      <c r="K13341" s="91"/>
      <c r="L13341" s="91"/>
    </row>
    <row r="13342" spans="2:12" x14ac:dyDescent="0.25">
      <c r="B13342" s="67" t="s">
        <v>504</v>
      </c>
      <c r="C13342" s="67" t="s">
        <v>505</v>
      </c>
      <c r="D13342" s="68" t="s">
        <v>381</v>
      </c>
      <c r="E13342" s="67" t="s">
        <v>382</v>
      </c>
      <c r="F13342" s="68" t="s">
        <v>538</v>
      </c>
      <c r="G13342" s="67" t="s">
        <v>539</v>
      </c>
      <c r="H13342" s="68" t="s">
        <v>364</v>
      </c>
      <c r="I13342" s="69">
        <v>8</v>
      </c>
      <c r="J13342" s="69">
        <v>26</v>
      </c>
      <c r="K13342" s="91"/>
      <c r="L13342" s="91"/>
    </row>
    <row r="13343" spans="2:12" x14ac:dyDescent="0.25">
      <c r="B13343" s="67" t="s">
        <v>504</v>
      </c>
      <c r="C13343" s="67" t="s">
        <v>505</v>
      </c>
      <c r="D13343" s="68" t="s">
        <v>381</v>
      </c>
      <c r="E13343" s="67" t="s">
        <v>382</v>
      </c>
      <c r="F13343" s="68" t="s">
        <v>538</v>
      </c>
      <c r="G13343" s="67" t="s">
        <v>539</v>
      </c>
      <c r="H13343" s="68" t="s">
        <v>363</v>
      </c>
      <c r="I13343" s="69">
        <v>0</v>
      </c>
      <c r="J13343" s="69">
        <v>0</v>
      </c>
      <c r="K13343" s="91"/>
      <c r="L13343" s="91"/>
    </row>
    <row r="13344" spans="2:12" x14ac:dyDescent="0.25">
      <c r="B13344" s="67" t="s">
        <v>504</v>
      </c>
      <c r="C13344" s="67" t="s">
        <v>505</v>
      </c>
      <c r="D13344" s="68" t="s">
        <v>381</v>
      </c>
      <c r="E13344" s="67" t="s">
        <v>382</v>
      </c>
      <c r="F13344" s="68" t="s">
        <v>538</v>
      </c>
      <c r="G13344" s="67" t="s">
        <v>539</v>
      </c>
      <c r="H13344" s="68" t="s">
        <v>364</v>
      </c>
      <c r="I13344" s="69">
        <v>0</v>
      </c>
      <c r="J13344" s="69">
        <v>0</v>
      </c>
      <c r="K13344" s="91"/>
      <c r="L13344" s="91"/>
    </row>
    <row r="13345" spans="2:12" x14ac:dyDescent="0.25">
      <c r="B13345" s="67" t="s">
        <v>504</v>
      </c>
      <c r="C13345" s="67" t="s">
        <v>505</v>
      </c>
      <c r="D13345" s="68" t="s">
        <v>381</v>
      </c>
      <c r="E13345" s="67" t="s">
        <v>382</v>
      </c>
      <c r="F13345" s="68" t="s">
        <v>538</v>
      </c>
      <c r="G13345" s="67" t="s">
        <v>539</v>
      </c>
      <c r="H13345" s="68" t="s">
        <v>362</v>
      </c>
      <c r="I13345" s="69">
        <v>0</v>
      </c>
      <c r="J13345" s="69">
        <v>0</v>
      </c>
      <c r="K13345" s="91"/>
      <c r="L13345" s="91"/>
    </row>
    <row r="13346" spans="2:12" x14ac:dyDescent="0.25">
      <c r="B13346" s="67" t="s">
        <v>504</v>
      </c>
      <c r="C13346" s="67" t="s">
        <v>505</v>
      </c>
      <c r="D13346" s="68" t="s">
        <v>381</v>
      </c>
      <c r="E13346" s="67" t="s">
        <v>382</v>
      </c>
      <c r="F13346" s="68" t="s">
        <v>538</v>
      </c>
      <c r="G13346" s="67" t="s">
        <v>539</v>
      </c>
      <c r="H13346" s="68" t="s">
        <v>363</v>
      </c>
      <c r="I13346" s="69">
        <v>0.3296</v>
      </c>
      <c r="J13346" s="69">
        <v>8.2400000000000001E-2</v>
      </c>
      <c r="K13346" s="91"/>
      <c r="L13346" s="91"/>
    </row>
    <row r="13347" spans="2:12" x14ac:dyDescent="0.25">
      <c r="B13347" s="67" t="s">
        <v>504</v>
      </c>
      <c r="C13347" s="67" t="s">
        <v>505</v>
      </c>
      <c r="D13347" s="68" t="s">
        <v>381</v>
      </c>
      <c r="E13347" s="67" t="s">
        <v>382</v>
      </c>
      <c r="F13347" s="68" t="s">
        <v>538</v>
      </c>
      <c r="G13347" s="67" t="s">
        <v>539</v>
      </c>
      <c r="H13347" s="68" t="s">
        <v>364</v>
      </c>
      <c r="I13347" s="69">
        <v>0</v>
      </c>
      <c r="J13347" s="69">
        <v>0</v>
      </c>
      <c r="K13347" s="91"/>
      <c r="L13347" s="91"/>
    </row>
    <row r="13348" spans="2:12" x14ac:dyDescent="0.25">
      <c r="B13348" s="67" t="s">
        <v>504</v>
      </c>
      <c r="C13348" s="67" t="s">
        <v>505</v>
      </c>
      <c r="D13348" s="68" t="s">
        <v>381</v>
      </c>
      <c r="E13348" s="67" t="s">
        <v>382</v>
      </c>
      <c r="F13348" s="68" t="s">
        <v>538</v>
      </c>
      <c r="G13348" s="67" t="s">
        <v>539</v>
      </c>
      <c r="H13348" s="68" t="s">
        <v>363</v>
      </c>
      <c r="I13348" s="69">
        <v>0</v>
      </c>
      <c r="J13348" s="69">
        <v>0</v>
      </c>
      <c r="K13348" s="91"/>
      <c r="L13348" s="91"/>
    </row>
    <row r="13349" spans="2:12" x14ac:dyDescent="0.25">
      <c r="B13349" s="67" t="s">
        <v>504</v>
      </c>
      <c r="C13349" s="67" t="s">
        <v>505</v>
      </c>
      <c r="D13349" s="68" t="s">
        <v>381</v>
      </c>
      <c r="E13349" s="67" t="s">
        <v>382</v>
      </c>
      <c r="F13349" s="68" t="s">
        <v>538</v>
      </c>
      <c r="G13349" s="67" t="s">
        <v>539</v>
      </c>
      <c r="H13349" s="68" t="s">
        <v>363</v>
      </c>
      <c r="I13349" s="69">
        <v>0</v>
      </c>
      <c r="J13349" s="69">
        <v>0</v>
      </c>
      <c r="K13349" s="91"/>
      <c r="L13349" s="91"/>
    </row>
    <row r="13350" spans="2:12" x14ac:dyDescent="0.25">
      <c r="B13350" s="67" t="s">
        <v>504</v>
      </c>
      <c r="C13350" s="67" t="s">
        <v>505</v>
      </c>
      <c r="D13350" s="68" t="s">
        <v>381</v>
      </c>
      <c r="E13350" s="67" t="s">
        <v>382</v>
      </c>
      <c r="F13350" s="68" t="s">
        <v>538</v>
      </c>
      <c r="G13350" s="67" t="s">
        <v>539</v>
      </c>
      <c r="H13350" s="68" t="s">
        <v>362</v>
      </c>
      <c r="I13350" s="69">
        <v>24</v>
      </c>
      <c r="J13350" s="69">
        <v>69</v>
      </c>
      <c r="K13350" s="91"/>
      <c r="L13350" s="91"/>
    </row>
    <row r="13351" spans="2:12" x14ac:dyDescent="0.25">
      <c r="B13351" s="67" t="s">
        <v>504</v>
      </c>
      <c r="C13351" s="67" t="s">
        <v>505</v>
      </c>
      <c r="D13351" s="68" t="s">
        <v>381</v>
      </c>
      <c r="E13351" s="67" t="s">
        <v>382</v>
      </c>
      <c r="F13351" s="68" t="s">
        <v>538</v>
      </c>
      <c r="G13351" s="67" t="s">
        <v>539</v>
      </c>
      <c r="H13351" s="68" t="s">
        <v>363</v>
      </c>
      <c r="I13351" s="69">
        <v>47</v>
      </c>
      <c r="J13351" s="69">
        <v>56</v>
      </c>
      <c r="K13351" s="91"/>
      <c r="L13351" s="91"/>
    </row>
    <row r="13352" spans="2:12" x14ac:dyDescent="0.25">
      <c r="B13352" s="67" t="s">
        <v>504</v>
      </c>
      <c r="C13352" s="67" t="s">
        <v>505</v>
      </c>
      <c r="D13352" s="68" t="s">
        <v>381</v>
      </c>
      <c r="E13352" s="67" t="s">
        <v>382</v>
      </c>
      <c r="F13352" s="68" t="s">
        <v>538</v>
      </c>
      <c r="G13352" s="67" t="s">
        <v>539</v>
      </c>
      <c r="H13352" s="68" t="s">
        <v>364</v>
      </c>
      <c r="I13352" s="69">
        <v>10</v>
      </c>
      <c r="J13352" s="69">
        <v>50</v>
      </c>
      <c r="K13352" s="91"/>
      <c r="L13352" s="91"/>
    </row>
    <row r="13353" spans="2:12" x14ac:dyDescent="0.25">
      <c r="B13353" s="67" t="s">
        <v>504</v>
      </c>
      <c r="C13353" s="67" t="s">
        <v>505</v>
      </c>
      <c r="D13353" s="68" t="s">
        <v>381</v>
      </c>
      <c r="E13353" s="67" t="s">
        <v>382</v>
      </c>
      <c r="F13353" s="68" t="s">
        <v>538</v>
      </c>
      <c r="G13353" s="67" t="s">
        <v>539</v>
      </c>
      <c r="H13353" s="68" t="s">
        <v>362</v>
      </c>
      <c r="I13353" s="69">
        <v>5</v>
      </c>
      <c r="J13353" s="69">
        <v>40</v>
      </c>
      <c r="K13353" s="91"/>
      <c r="L13353" s="91"/>
    </row>
    <row r="13354" spans="2:12" x14ac:dyDescent="0.25">
      <c r="B13354" s="67" t="s">
        <v>504</v>
      </c>
      <c r="C13354" s="67" t="s">
        <v>505</v>
      </c>
      <c r="D13354" s="68" t="s">
        <v>381</v>
      </c>
      <c r="E13354" s="67" t="s">
        <v>382</v>
      </c>
      <c r="F13354" s="68" t="s">
        <v>538</v>
      </c>
      <c r="G13354" s="67" t="s">
        <v>539</v>
      </c>
      <c r="H13354" s="68" t="s">
        <v>363</v>
      </c>
      <c r="I13354" s="69">
        <v>50</v>
      </c>
      <c r="J13354" s="69">
        <v>63</v>
      </c>
      <c r="K13354" s="91"/>
      <c r="L13354" s="91"/>
    </row>
    <row r="13355" spans="2:12" x14ac:dyDescent="0.25">
      <c r="B13355" s="67" t="s">
        <v>504</v>
      </c>
      <c r="C13355" s="67" t="s">
        <v>505</v>
      </c>
      <c r="D13355" s="68" t="s">
        <v>381</v>
      </c>
      <c r="E13355" s="67" t="s">
        <v>382</v>
      </c>
      <c r="F13355" s="68" t="s">
        <v>538</v>
      </c>
      <c r="G13355" s="67" t="s">
        <v>539</v>
      </c>
      <c r="H13355" s="68" t="s">
        <v>364</v>
      </c>
      <c r="I13355" s="69">
        <v>38</v>
      </c>
      <c r="J13355" s="69">
        <v>79</v>
      </c>
      <c r="K13355" s="91"/>
      <c r="L13355" s="91"/>
    </row>
    <row r="13356" spans="2:12" x14ac:dyDescent="0.25">
      <c r="B13356" s="67" t="s">
        <v>504</v>
      </c>
      <c r="C13356" s="67" t="s">
        <v>505</v>
      </c>
      <c r="D13356" s="68" t="s">
        <v>381</v>
      </c>
      <c r="E13356" s="67" t="s">
        <v>382</v>
      </c>
      <c r="F13356" s="68" t="s">
        <v>538</v>
      </c>
      <c r="G13356" s="67" t="s">
        <v>539</v>
      </c>
      <c r="H13356" s="68" t="s">
        <v>362</v>
      </c>
      <c r="I13356" s="69">
        <v>8</v>
      </c>
      <c r="J13356" s="69">
        <v>24</v>
      </c>
      <c r="K13356" s="91"/>
      <c r="L13356" s="91"/>
    </row>
    <row r="13357" spans="2:12" x14ac:dyDescent="0.25">
      <c r="B13357" s="67" t="s">
        <v>504</v>
      </c>
      <c r="C13357" s="67" t="s">
        <v>505</v>
      </c>
      <c r="D13357" s="68" t="s">
        <v>381</v>
      </c>
      <c r="E13357" s="67" t="s">
        <v>382</v>
      </c>
      <c r="F13357" s="68" t="s">
        <v>538</v>
      </c>
      <c r="G13357" s="67" t="s">
        <v>539</v>
      </c>
      <c r="H13357" s="68" t="s">
        <v>363</v>
      </c>
      <c r="I13357" s="69">
        <v>0</v>
      </c>
      <c r="J13357" s="69">
        <v>0</v>
      </c>
      <c r="K13357" s="91"/>
      <c r="L13357" s="91"/>
    </row>
    <row r="13358" spans="2:12" x14ac:dyDescent="0.25">
      <c r="B13358" s="67" t="s">
        <v>504</v>
      </c>
      <c r="C13358" s="67" t="s">
        <v>505</v>
      </c>
      <c r="D13358" s="68" t="s">
        <v>381</v>
      </c>
      <c r="E13358" s="67" t="s">
        <v>382</v>
      </c>
      <c r="F13358" s="68" t="s">
        <v>538</v>
      </c>
      <c r="G13358" s="67" t="s">
        <v>539</v>
      </c>
      <c r="H13358" s="68" t="s">
        <v>364</v>
      </c>
      <c r="I13358" s="69">
        <v>30</v>
      </c>
      <c r="J13358" s="69">
        <v>50</v>
      </c>
      <c r="K13358" s="91"/>
      <c r="L13358" s="91"/>
    </row>
    <row r="13359" spans="2:12" x14ac:dyDescent="0.25">
      <c r="B13359" s="67" t="s">
        <v>504</v>
      </c>
      <c r="C13359" s="67" t="s">
        <v>505</v>
      </c>
      <c r="D13359" s="68" t="s">
        <v>381</v>
      </c>
      <c r="E13359" s="67" t="s">
        <v>382</v>
      </c>
      <c r="F13359" s="68" t="s">
        <v>538</v>
      </c>
      <c r="G13359" s="67" t="s">
        <v>539</v>
      </c>
      <c r="H13359" s="68" t="s">
        <v>362</v>
      </c>
      <c r="I13359" s="69">
        <v>0</v>
      </c>
      <c r="J13359" s="69">
        <v>0</v>
      </c>
      <c r="K13359" s="91"/>
      <c r="L13359" s="91"/>
    </row>
    <row r="13360" spans="2:12" x14ac:dyDescent="0.25">
      <c r="B13360" s="67" t="s">
        <v>504</v>
      </c>
      <c r="C13360" s="67" t="s">
        <v>505</v>
      </c>
      <c r="D13360" s="68" t="s">
        <v>381</v>
      </c>
      <c r="E13360" s="67" t="s">
        <v>382</v>
      </c>
      <c r="F13360" s="68" t="s">
        <v>538</v>
      </c>
      <c r="G13360" s="67" t="s">
        <v>539</v>
      </c>
      <c r="H13360" s="68" t="s">
        <v>363</v>
      </c>
      <c r="I13360" s="69">
        <v>0</v>
      </c>
      <c r="J13360" s="69">
        <v>0</v>
      </c>
      <c r="K13360" s="91"/>
      <c r="L13360" s="91"/>
    </row>
    <row r="13361" spans="2:12" x14ac:dyDescent="0.25">
      <c r="B13361" s="67" t="s">
        <v>504</v>
      </c>
      <c r="C13361" s="67" t="s">
        <v>505</v>
      </c>
      <c r="D13361" s="68" t="s">
        <v>381</v>
      </c>
      <c r="E13361" s="67" t="s">
        <v>382</v>
      </c>
      <c r="F13361" s="68" t="s">
        <v>538</v>
      </c>
      <c r="G13361" s="67" t="s">
        <v>539</v>
      </c>
      <c r="H13361" s="68" t="s">
        <v>362</v>
      </c>
      <c r="I13361" s="69">
        <v>0</v>
      </c>
      <c r="J13361" s="69">
        <v>0</v>
      </c>
      <c r="K13361" s="91"/>
      <c r="L13361" s="91"/>
    </row>
    <row r="13362" spans="2:12" x14ac:dyDescent="0.25">
      <c r="B13362" s="67" t="s">
        <v>504</v>
      </c>
      <c r="C13362" s="67" t="s">
        <v>505</v>
      </c>
      <c r="D13362" s="68" t="s">
        <v>381</v>
      </c>
      <c r="E13362" s="67" t="s">
        <v>382</v>
      </c>
      <c r="F13362" s="68" t="s">
        <v>538</v>
      </c>
      <c r="G13362" s="67" t="s">
        <v>539</v>
      </c>
      <c r="H13362" s="68" t="s">
        <v>362</v>
      </c>
      <c r="I13362" s="69">
        <v>39</v>
      </c>
      <c r="J13362" s="69">
        <v>45</v>
      </c>
      <c r="K13362" s="91"/>
      <c r="L13362" s="91"/>
    </row>
    <row r="13363" spans="2:12" x14ac:dyDescent="0.25">
      <c r="B13363" s="67" t="s">
        <v>504</v>
      </c>
      <c r="C13363" s="67" t="s">
        <v>505</v>
      </c>
      <c r="D13363" s="68" t="s">
        <v>381</v>
      </c>
      <c r="E13363" s="67" t="s">
        <v>382</v>
      </c>
      <c r="F13363" s="68" t="s">
        <v>538</v>
      </c>
      <c r="G13363" s="67" t="s">
        <v>539</v>
      </c>
      <c r="H13363" s="68" t="s">
        <v>363</v>
      </c>
      <c r="I13363" s="69">
        <v>102</v>
      </c>
      <c r="J13363" s="69">
        <v>148</v>
      </c>
      <c r="K13363" s="91"/>
      <c r="L13363" s="91"/>
    </row>
    <row r="13364" spans="2:12" x14ac:dyDescent="0.25">
      <c r="B13364" s="67" t="s">
        <v>504</v>
      </c>
      <c r="C13364" s="67" t="s">
        <v>505</v>
      </c>
      <c r="D13364" s="68" t="s">
        <v>381</v>
      </c>
      <c r="E13364" s="67" t="s">
        <v>382</v>
      </c>
      <c r="F13364" s="68" t="s">
        <v>538</v>
      </c>
      <c r="G13364" s="67" t="s">
        <v>539</v>
      </c>
      <c r="H13364" s="68" t="s">
        <v>364</v>
      </c>
      <c r="I13364" s="69">
        <v>18</v>
      </c>
      <c r="J13364" s="69">
        <v>28</v>
      </c>
      <c r="K13364" s="91"/>
      <c r="L13364" s="91"/>
    </row>
    <row r="13365" spans="2:12" x14ac:dyDescent="0.25">
      <c r="B13365" s="67" t="s">
        <v>504</v>
      </c>
      <c r="C13365" s="67" t="s">
        <v>505</v>
      </c>
      <c r="D13365" s="68" t="s">
        <v>381</v>
      </c>
      <c r="E13365" s="67" t="s">
        <v>382</v>
      </c>
      <c r="F13365" s="68" t="s">
        <v>538</v>
      </c>
      <c r="G13365" s="67" t="s">
        <v>539</v>
      </c>
      <c r="H13365" s="68" t="s">
        <v>362</v>
      </c>
      <c r="I13365" s="69">
        <v>0</v>
      </c>
      <c r="J13365" s="69">
        <v>0</v>
      </c>
      <c r="K13365" s="91"/>
      <c r="L13365" s="91"/>
    </row>
    <row r="13366" spans="2:12" x14ac:dyDescent="0.25">
      <c r="B13366" s="67" t="s">
        <v>504</v>
      </c>
      <c r="C13366" s="67" t="s">
        <v>505</v>
      </c>
      <c r="D13366" s="68" t="s">
        <v>381</v>
      </c>
      <c r="E13366" s="67" t="s">
        <v>382</v>
      </c>
      <c r="F13366" s="68" t="s">
        <v>538</v>
      </c>
      <c r="G13366" s="67" t="s">
        <v>539</v>
      </c>
      <c r="H13366" s="68" t="s">
        <v>363</v>
      </c>
      <c r="I13366" s="69">
        <v>0</v>
      </c>
      <c r="J13366" s="69">
        <v>0</v>
      </c>
      <c r="K13366" s="91"/>
      <c r="L13366" s="91"/>
    </row>
    <row r="13367" spans="2:12" x14ac:dyDescent="0.25">
      <c r="B13367" s="67" t="s">
        <v>504</v>
      </c>
      <c r="C13367" s="67" t="s">
        <v>505</v>
      </c>
      <c r="D13367" s="68" t="s">
        <v>381</v>
      </c>
      <c r="E13367" s="67" t="s">
        <v>382</v>
      </c>
      <c r="F13367" s="68" t="s">
        <v>538</v>
      </c>
      <c r="G13367" s="67" t="s">
        <v>539</v>
      </c>
      <c r="H13367" s="68" t="s">
        <v>364</v>
      </c>
      <c r="I13367" s="69">
        <v>0</v>
      </c>
      <c r="J13367" s="69">
        <v>0</v>
      </c>
      <c r="K13367" s="91"/>
      <c r="L13367" s="91"/>
    </row>
    <row r="13368" spans="2:12" x14ac:dyDescent="0.25">
      <c r="B13368" s="67" t="s">
        <v>504</v>
      </c>
      <c r="C13368" s="67" t="s">
        <v>505</v>
      </c>
      <c r="D13368" s="68" t="s">
        <v>381</v>
      </c>
      <c r="E13368" s="67" t="s">
        <v>382</v>
      </c>
      <c r="F13368" s="68" t="s">
        <v>538</v>
      </c>
      <c r="G13368" s="67" t="s">
        <v>539</v>
      </c>
      <c r="H13368" s="68" t="s">
        <v>362</v>
      </c>
      <c r="I13368" s="69">
        <v>0</v>
      </c>
      <c r="J13368" s="69">
        <v>0</v>
      </c>
      <c r="K13368" s="91"/>
      <c r="L13368" s="91"/>
    </row>
    <row r="13369" spans="2:12" x14ac:dyDescent="0.25">
      <c r="B13369" s="67" t="s">
        <v>504</v>
      </c>
      <c r="C13369" s="67" t="s">
        <v>505</v>
      </c>
      <c r="D13369" s="68" t="s">
        <v>381</v>
      </c>
      <c r="E13369" s="67" t="s">
        <v>382</v>
      </c>
      <c r="F13369" s="68" t="s">
        <v>538</v>
      </c>
      <c r="G13369" s="67" t="s">
        <v>539</v>
      </c>
      <c r="H13369" s="68" t="s">
        <v>363</v>
      </c>
      <c r="I13369" s="69">
        <v>0</v>
      </c>
      <c r="J13369" s="69">
        <v>0</v>
      </c>
      <c r="K13369" s="91"/>
      <c r="L13369" s="91"/>
    </row>
    <row r="13370" spans="2:12" x14ac:dyDescent="0.25">
      <c r="B13370" s="67" t="s">
        <v>504</v>
      </c>
      <c r="C13370" s="67" t="s">
        <v>505</v>
      </c>
      <c r="D13370" s="68" t="s">
        <v>381</v>
      </c>
      <c r="E13370" s="67" t="s">
        <v>382</v>
      </c>
      <c r="F13370" s="68" t="s">
        <v>538</v>
      </c>
      <c r="G13370" s="67" t="s">
        <v>539</v>
      </c>
      <c r="H13370" s="68" t="s">
        <v>364</v>
      </c>
      <c r="I13370" s="69">
        <v>0</v>
      </c>
      <c r="J13370" s="69">
        <v>0</v>
      </c>
      <c r="K13370" s="91"/>
      <c r="L13370" s="91"/>
    </row>
    <row r="13371" spans="2:12" x14ac:dyDescent="0.25">
      <c r="B13371" s="67" t="s">
        <v>504</v>
      </c>
      <c r="C13371" s="67" t="s">
        <v>505</v>
      </c>
      <c r="D13371" s="68" t="s">
        <v>381</v>
      </c>
      <c r="E13371" s="67" t="s">
        <v>382</v>
      </c>
      <c r="F13371" s="68" t="s">
        <v>538</v>
      </c>
      <c r="G13371" s="67" t="s">
        <v>539</v>
      </c>
      <c r="H13371" s="68" t="s">
        <v>362</v>
      </c>
      <c r="I13371" s="69">
        <v>0</v>
      </c>
      <c r="J13371" s="69">
        <v>0</v>
      </c>
      <c r="K13371" s="91"/>
      <c r="L13371" s="91"/>
    </row>
    <row r="13372" spans="2:12" x14ac:dyDescent="0.25">
      <c r="B13372" s="67" t="s">
        <v>504</v>
      </c>
      <c r="C13372" s="67" t="s">
        <v>505</v>
      </c>
      <c r="D13372" s="68" t="s">
        <v>381</v>
      </c>
      <c r="E13372" s="67" t="s">
        <v>382</v>
      </c>
      <c r="F13372" s="68" t="s">
        <v>538</v>
      </c>
      <c r="G13372" s="67" t="s">
        <v>539</v>
      </c>
      <c r="H13372" s="68" t="s">
        <v>363</v>
      </c>
      <c r="I13372" s="69">
        <v>0</v>
      </c>
      <c r="J13372" s="69">
        <v>0</v>
      </c>
      <c r="K13372" s="91"/>
      <c r="L13372" s="91"/>
    </row>
    <row r="13373" spans="2:12" x14ac:dyDescent="0.25">
      <c r="B13373" s="67" t="s">
        <v>504</v>
      </c>
      <c r="C13373" s="67" t="s">
        <v>505</v>
      </c>
      <c r="D13373" s="68" t="s">
        <v>381</v>
      </c>
      <c r="E13373" s="67" t="s">
        <v>382</v>
      </c>
      <c r="F13373" s="68" t="s">
        <v>538</v>
      </c>
      <c r="G13373" s="67" t="s">
        <v>539</v>
      </c>
      <c r="H13373" s="68" t="s">
        <v>364</v>
      </c>
      <c r="I13373" s="69">
        <v>4</v>
      </c>
      <c r="J13373" s="69">
        <v>0</v>
      </c>
      <c r="K13373" s="91"/>
      <c r="L13373" s="91"/>
    </row>
    <row r="13374" spans="2:12" x14ac:dyDescent="0.25">
      <c r="B13374" s="67" t="s">
        <v>504</v>
      </c>
      <c r="C13374" s="67" t="s">
        <v>505</v>
      </c>
      <c r="D13374" s="68" t="s">
        <v>381</v>
      </c>
      <c r="E13374" s="67" t="s">
        <v>382</v>
      </c>
      <c r="F13374" s="68" t="s">
        <v>538</v>
      </c>
      <c r="G13374" s="67" t="s">
        <v>539</v>
      </c>
      <c r="H13374" s="68" t="s">
        <v>363</v>
      </c>
      <c r="I13374" s="69">
        <v>0</v>
      </c>
      <c r="J13374" s="69">
        <v>0</v>
      </c>
      <c r="K13374" s="91"/>
      <c r="L13374" s="91"/>
    </row>
    <row r="13375" spans="2:12" x14ac:dyDescent="0.25">
      <c r="B13375" s="67" t="s">
        <v>504</v>
      </c>
      <c r="C13375" s="67" t="s">
        <v>505</v>
      </c>
      <c r="D13375" s="68" t="s">
        <v>381</v>
      </c>
      <c r="E13375" s="67" t="s">
        <v>382</v>
      </c>
      <c r="F13375" s="68" t="s">
        <v>538</v>
      </c>
      <c r="G13375" s="67" t="s">
        <v>539</v>
      </c>
      <c r="H13375" s="68" t="s">
        <v>362</v>
      </c>
      <c r="I13375" s="69">
        <v>24</v>
      </c>
      <c r="J13375" s="69">
        <v>38</v>
      </c>
      <c r="K13375" s="91"/>
      <c r="L13375" s="91"/>
    </row>
    <row r="13376" spans="2:12" x14ac:dyDescent="0.25">
      <c r="B13376" s="67" t="s">
        <v>504</v>
      </c>
      <c r="C13376" s="67" t="s">
        <v>505</v>
      </c>
      <c r="D13376" s="68" t="s">
        <v>381</v>
      </c>
      <c r="E13376" s="67" t="s">
        <v>382</v>
      </c>
      <c r="F13376" s="68" t="s">
        <v>538</v>
      </c>
      <c r="G13376" s="67" t="s">
        <v>539</v>
      </c>
      <c r="H13376" s="68" t="s">
        <v>363</v>
      </c>
      <c r="I13376" s="69">
        <v>15</v>
      </c>
      <c r="J13376" s="69">
        <v>22</v>
      </c>
      <c r="K13376" s="91"/>
      <c r="L13376" s="91"/>
    </row>
    <row r="13377" spans="2:12" x14ac:dyDescent="0.25">
      <c r="B13377" s="67" t="s">
        <v>504</v>
      </c>
      <c r="C13377" s="67" t="s">
        <v>505</v>
      </c>
      <c r="D13377" s="68" t="s">
        <v>381</v>
      </c>
      <c r="E13377" s="67" t="s">
        <v>382</v>
      </c>
      <c r="F13377" s="68" t="s">
        <v>538</v>
      </c>
      <c r="G13377" s="67" t="s">
        <v>539</v>
      </c>
      <c r="H13377" s="68" t="s">
        <v>364</v>
      </c>
      <c r="I13377" s="69">
        <v>38</v>
      </c>
      <c r="J13377" s="69">
        <v>45</v>
      </c>
      <c r="K13377" s="91"/>
      <c r="L13377" s="91"/>
    </row>
    <row r="13378" spans="2:12" x14ac:dyDescent="0.25">
      <c r="B13378" s="67" t="s">
        <v>504</v>
      </c>
      <c r="C13378" s="67" t="s">
        <v>505</v>
      </c>
      <c r="D13378" s="68" t="s">
        <v>381</v>
      </c>
      <c r="E13378" s="67" t="s">
        <v>382</v>
      </c>
      <c r="F13378" s="68" t="s">
        <v>538</v>
      </c>
      <c r="G13378" s="67" t="s">
        <v>539</v>
      </c>
      <c r="H13378" s="68" t="s">
        <v>363</v>
      </c>
      <c r="I13378" s="69">
        <v>0</v>
      </c>
      <c r="J13378" s="69">
        <v>0</v>
      </c>
      <c r="K13378" s="91"/>
      <c r="L13378" s="91"/>
    </row>
    <row r="13379" spans="2:12" x14ac:dyDescent="0.25">
      <c r="B13379" s="67" t="s">
        <v>504</v>
      </c>
      <c r="C13379" s="67" t="s">
        <v>505</v>
      </c>
      <c r="D13379" s="68" t="s">
        <v>381</v>
      </c>
      <c r="E13379" s="67" t="s">
        <v>382</v>
      </c>
      <c r="F13379" s="68" t="s">
        <v>538</v>
      </c>
      <c r="G13379" s="67" t="s">
        <v>539</v>
      </c>
      <c r="H13379" s="68" t="s">
        <v>364</v>
      </c>
      <c r="I13379" s="69">
        <v>0</v>
      </c>
      <c r="J13379" s="69">
        <v>0</v>
      </c>
      <c r="K13379" s="91"/>
      <c r="L13379" s="91"/>
    </row>
    <row r="13380" spans="2:12" x14ac:dyDescent="0.25">
      <c r="B13380" s="67" t="s">
        <v>504</v>
      </c>
      <c r="C13380" s="67" t="s">
        <v>505</v>
      </c>
      <c r="D13380" s="68" t="s">
        <v>381</v>
      </c>
      <c r="E13380" s="67" t="s">
        <v>382</v>
      </c>
      <c r="F13380" s="68" t="s">
        <v>540</v>
      </c>
      <c r="G13380" s="67" t="s">
        <v>541</v>
      </c>
      <c r="H13380" s="68" t="s">
        <v>363</v>
      </c>
      <c r="I13380" s="69">
        <v>0</v>
      </c>
      <c r="J13380" s="69">
        <v>0</v>
      </c>
      <c r="K13380" s="91"/>
      <c r="L13380" s="91"/>
    </row>
    <row r="13381" spans="2:12" x14ac:dyDescent="0.25">
      <c r="B13381" s="67" t="s">
        <v>504</v>
      </c>
      <c r="C13381" s="67" t="s">
        <v>505</v>
      </c>
      <c r="D13381" s="68" t="s">
        <v>381</v>
      </c>
      <c r="E13381" s="67" t="s">
        <v>382</v>
      </c>
      <c r="F13381" s="68" t="s">
        <v>540</v>
      </c>
      <c r="G13381" s="67" t="s">
        <v>541</v>
      </c>
      <c r="H13381" s="68" t="s">
        <v>362</v>
      </c>
      <c r="I13381" s="69">
        <v>23</v>
      </c>
      <c r="J13381" s="69">
        <v>16</v>
      </c>
      <c r="K13381" s="91"/>
      <c r="L13381" s="91"/>
    </row>
    <row r="13382" spans="2:12" x14ac:dyDescent="0.25">
      <c r="B13382" s="67" t="s">
        <v>504</v>
      </c>
      <c r="C13382" s="67" t="s">
        <v>505</v>
      </c>
      <c r="D13382" s="68" t="s">
        <v>381</v>
      </c>
      <c r="E13382" s="67" t="s">
        <v>382</v>
      </c>
      <c r="F13382" s="68" t="s">
        <v>540</v>
      </c>
      <c r="G13382" s="67" t="s">
        <v>541</v>
      </c>
      <c r="H13382" s="68" t="s">
        <v>363</v>
      </c>
      <c r="I13382" s="69">
        <v>48</v>
      </c>
      <c r="J13382" s="69">
        <v>55</v>
      </c>
      <c r="K13382" s="91"/>
      <c r="L13382" s="91"/>
    </row>
    <row r="13383" spans="2:12" x14ac:dyDescent="0.25">
      <c r="B13383" s="67" t="s">
        <v>504</v>
      </c>
      <c r="C13383" s="67" t="s">
        <v>505</v>
      </c>
      <c r="D13383" s="68" t="s">
        <v>381</v>
      </c>
      <c r="E13383" s="67" t="s">
        <v>382</v>
      </c>
      <c r="F13383" s="68" t="s">
        <v>540</v>
      </c>
      <c r="G13383" s="67" t="s">
        <v>541</v>
      </c>
      <c r="H13383" s="68" t="s">
        <v>364</v>
      </c>
      <c r="I13383" s="69">
        <v>16</v>
      </c>
      <c r="J13383" s="69">
        <v>20</v>
      </c>
      <c r="K13383" s="91"/>
      <c r="L13383" s="91"/>
    </row>
    <row r="13384" spans="2:12" x14ac:dyDescent="0.25">
      <c r="B13384" s="67" t="s">
        <v>504</v>
      </c>
      <c r="C13384" s="67" t="s">
        <v>505</v>
      </c>
      <c r="D13384" s="68" t="s">
        <v>381</v>
      </c>
      <c r="E13384" s="67" t="s">
        <v>382</v>
      </c>
      <c r="F13384" s="68" t="s">
        <v>540</v>
      </c>
      <c r="G13384" s="67" t="s">
        <v>541</v>
      </c>
      <c r="H13384" s="68" t="s">
        <v>362</v>
      </c>
      <c r="I13384" s="69">
        <v>30</v>
      </c>
      <c r="J13384" s="69">
        <v>40</v>
      </c>
      <c r="K13384" s="91"/>
      <c r="L13384" s="91"/>
    </row>
    <row r="13385" spans="2:12" x14ac:dyDescent="0.25">
      <c r="B13385" s="67" t="s">
        <v>504</v>
      </c>
      <c r="C13385" s="67" t="s">
        <v>505</v>
      </c>
      <c r="D13385" s="68" t="s">
        <v>381</v>
      </c>
      <c r="E13385" s="67" t="s">
        <v>382</v>
      </c>
      <c r="F13385" s="68" t="s">
        <v>540</v>
      </c>
      <c r="G13385" s="67" t="s">
        <v>541</v>
      </c>
      <c r="H13385" s="68" t="s">
        <v>363</v>
      </c>
      <c r="I13385" s="69">
        <v>-4</v>
      </c>
      <c r="J13385" s="69">
        <v>28</v>
      </c>
      <c r="K13385" s="91"/>
      <c r="L13385" s="91"/>
    </row>
    <row r="13386" spans="2:12" x14ac:dyDescent="0.25">
      <c r="B13386" s="67" t="s">
        <v>504</v>
      </c>
      <c r="C13386" s="67" t="s">
        <v>505</v>
      </c>
      <c r="D13386" s="68" t="s">
        <v>381</v>
      </c>
      <c r="E13386" s="67" t="s">
        <v>382</v>
      </c>
      <c r="F13386" s="68" t="s">
        <v>540</v>
      </c>
      <c r="G13386" s="67" t="s">
        <v>541</v>
      </c>
      <c r="H13386" s="68" t="s">
        <v>364</v>
      </c>
      <c r="I13386" s="69">
        <v>-2</v>
      </c>
      <c r="J13386" s="69">
        <v>16</v>
      </c>
      <c r="K13386" s="91"/>
      <c r="L13386" s="91"/>
    </row>
    <row r="13387" spans="2:12" x14ac:dyDescent="0.25">
      <c r="B13387" s="67" t="s">
        <v>504</v>
      </c>
      <c r="C13387" s="67" t="s">
        <v>505</v>
      </c>
      <c r="D13387" s="68" t="s">
        <v>381</v>
      </c>
      <c r="E13387" s="67" t="s">
        <v>382</v>
      </c>
      <c r="F13387" s="68" t="s">
        <v>540</v>
      </c>
      <c r="G13387" s="67" t="s">
        <v>541</v>
      </c>
      <c r="H13387" s="68" t="s">
        <v>362</v>
      </c>
      <c r="I13387" s="69">
        <v>108</v>
      </c>
      <c r="J13387" s="69">
        <v>158</v>
      </c>
      <c r="K13387" s="91"/>
      <c r="L13387" s="91"/>
    </row>
    <row r="13388" spans="2:12" x14ac:dyDescent="0.25">
      <c r="B13388" s="67" t="s">
        <v>504</v>
      </c>
      <c r="C13388" s="67" t="s">
        <v>505</v>
      </c>
      <c r="D13388" s="68" t="s">
        <v>381</v>
      </c>
      <c r="E13388" s="67" t="s">
        <v>382</v>
      </c>
      <c r="F13388" s="68" t="s">
        <v>540</v>
      </c>
      <c r="G13388" s="67" t="s">
        <v>541</v>
      </c>
      <c r="H13388" s="68" t="s">
        <v>363</v>
      </c>
      <c r="I13388" s="69">
        <v>197</v>
      </c>
      <c r="J13388" s="69">
        <v>253</v>
      </c>
      <c r="K13388" s="91"/>
      <c r="L13388" s="91"/>
    </row>
    <row r="13389" spans="2:12" x14ac:dyDescent="0.25">
      <c r="B13389" s="67" t="s">
        <v>504</v>
      </c>
      <c r="C13389" s="67" t="s">
        <v>505</v>
      </c>
      <c r="D13389" s="68" t="s">
        <v>381</v>
      </c>
      <c r="E13389" s="67" t="s">
        <v>382</v>
      </c>
      <c r="F13389" s="68" t="s">
        <v>540</v>
      </c>
      <c r="G13389" s="67" t="s">
        <v>541</v>
      </c>
      <c r="H13389" s="68" t="s">
        <v>364</v>
      </c>
      <c r="I13389" s="69">
        <v>80</v>
      </c>
      <c r="J13389" s="69">
        <v>128</v>
      </c>
      <c r="K13389" s="91"/>
      <c r="L13389" s="91"/>
    </row>
    <row r="13390" spans="2:12" x14ac:dyDescent="0.25">
      <c r="B13390" s="67" t="s">
        <v>504</v>
      </c>
      <c r="C13390" s="67" t="s">
        <v>505</v>
      </c>
      <c r="D13390" s="68" t="s">
        <v>381</v>
      </c>
      <c r="E13390" s="67" t="s">
        <v>382</v>
      </c>
      <c r="F13390" s="68" t="s">
        <v>540</v>
      </c>
      <c r="G13390" s="67" t="s">
        <v>541</v>
      </c>
      <c r="H13390" s="68" t="s">
        <v>363</v>
      </c>
      <c r="I13390" s="69">
        <v>4</v>
      </c>
      <c r="J13390" s="69">
        <v>0</v>
      </c>
      <c r="K13390" s="91"/>
      <c r="L13390" s="91"/>
    </row>
    <row r="13391" spans="2:12" x14ac:dyDescent="0.25">
      <c r="B13391" s="67" t="s">
        <v>504</v>
      </c>
      <c r="C13391" s="67" t="s">
        <v>505</v>
      </c>
      <c r="D13391" s="68" t="s">
        <v>381</v>
      </c>
      <c r="E13391" s="67" t="s">
        <v>382</v>
      </c>
      <c r="F13391" s="68" t="s">
        <v>540</v>
      </c>
      <c r="G13391" s="67" t="s">
        <v>541</v>
      </c>
      <c r="H13391" s="68" t="s">
        <v>362</v>
      </c>
      <c r="I13391" s="69">
        <v>165</v>
      </c>
      <c r="J13391" s="69">
        <v>150</v>
      </c>
      <c r="K13391" s="91"/>
      <c r="L13391" s="91"/>
    </row>
    <row r="13392" spans="2:12" x14ac:dyDescent="0.25">
      <c r="B13392" s="67" t="s">
        <v>504</v>
      </c>
      <c r="C13392" s="67" t="s">
        <v>505</v>
      </c>
      <c r="D13392" s="68" t="s">
        <v>381</v>
      </c>
      <c r="E13392" s="67" t="s">
        <v>382</v>
      </c>
      <c r="F13392" s="68" t="s">
        <v>540</v>
      </c>
      <c r="G13392" s="67" t="s">
        <v>541</v>
      </c>
      <c r="H13392" s="68" t="s">
        <v>363</v>
      </c>
      <c r="I13392" s="69">
        <v>204</v>
      </c>
      <c r="J13392" s="69">
        <v>240</v>
      </c>
      <c r="K13392" s="91"/>
      <c r="L13392" s="91"/>
    </row>
    <row r="13393" spans="2:12" x14ac:dyDescent="0.25">
      <c r="B13393" s="67" t="s">
        <v>504</v>
      </c>
      <c r="C13393" s="67" t="s">
        <v>505</v>
      </c>
      <c r="D13393" s="68" t="s">
        <v>381</v>
      </c>
      <c r="E13393" s="67" t="s">
        <v>382</v>
      </c>
      <c r="F13393" s="68" t="s">
        <v>540</v>
      </c>
      <c r="G13393" s="67" t="s">
        <v>541</v>
      </c>
      <c r="H13393" s="68" t="s">
        <v>364</v>
      </c>
      <c r="I13393" s="69">
        <v>107</v>
      </c>
      <c r="J13393" s="69">
        <v>166</v>
      </c>
      <c r="K13393" s="91"/>
      <c r="L13393" s="91"/>
    </row>
    <row r="13394" spans="2:12" x14ac:dyDescent="0.25">
      <c r="B13394" s="67" t="s">
        <v>504</v>
      </c>
      <c r="C13394" s="67" t="s">
        <v>505</v>
      </c>
      <c r="D13394" s="68" t="s">
        <v>381</v>
      </c>
      <c r="E13394" s="67" t="s">
        <v>382</v>
      </c>
      <c r="F13394" s="68" t="s">
        <v>540</v>
      </c>
      <c r="G13394" s="67" t="s">
        <v>541</v>
      </c>
      <c r="H13394" s="68" t="s">
        <v>362</v>
      </c>
      <c r="I13394" s="69">
        <v>0</v>
      </c>
      <c r="J13394" s="69">
        <v>0</v>
      </c>
      <c r="K13394" s="91"/>
      <c r="L13394" s="91"/>
    </row>
    <row r="13395" spans="2:12" x14ac:dyDescent="0.25">
      <c r="B13395" s="67" t="s">
        <v>504</v>
      </c>
      <c r="C13395" s="67" t="s">
        <v>505</v>
      </c>
      <c r="D13395" s="68" t="s">
        <v>381</v>
      </c>
      <c r="E13395" s="67" t="s">
        <v>382</v>
      </c>
      <c r="F13395" s="68" t="s">
        <v>540</v>
      </c>
      <c r="G13395" s="67" t="s">
        <v>541</v>
      </c>
      <c r="H13395" s="68" t="s">
        <v>363</v>
      </c>
      <c r="I13395" s="69">
        <v>0</v>
      </c>
      <c r="J13395" s="69">
        <v>0</v>
      </c>
      <c r="K13395" s="91"/>
      <c r="L13395" s="91"/>
    </row>
    <row r="13396" spans="2:12" x14ac:dyDescent="0.25">
      <c r="B13396" s="67" t="s">
        <v>504</v>
      </c>
      <c r="C13396" s="67" t="s">
        <v>505</v>
      </c>
      <c r="D13396" s="68" t="s">
        <v>381</v>
      </c>
      <c r="E13396" s="67" t="s">
        <v>382</v>
      </c>
      <c r="F13396" s="68" t="s">
        <v>540</v>
      </c>
      <c r="G13396" s="67" t="s">
        <v>541</v>
      </c>
      <c r="H13396" s="68" t="s">
        <v>362</v>
      </c>
      <c r="I13396" s="69">
        <v>0</v>
      </c>
      <c r="J13396" s="69">
        <v>0</v>
      </c>
      <c r="K13396" s="91"/>
      <c r="L13396" s="91"/>
    </row>
    <row r="13397" spans="2:12" x14ac:dyDescent="0.25">
      <c r="B13397" s="67" t="s">
        <v>504</v>
      </c>
      <c r="C13397" s="67" t="s">
        <v>505</v>
      </c>
      <c r="D13397" s="68" t="s">
        <v>381</v>
      </c>
      <c r="E13397" s="67" t="s">
        <v>382</v>
      </c>
      <c r="F13397" s="68" t="s">
        <v>540</v>
      </c>
      <c r="G13397" s="67" t="s">
        <v>541</v>
      </c>
      <c r="H13397" s="68" t="s">
        <v>364</v>
      </c>
      <c r="I13397" s="69">
        <v>0</v>
      </c>
      <c r="J13397" s="69">
        <v>0</v>
      </c>
      <c r="K13397" s="91"/>
      <c r="L13397" s="91"/>
    </row>
    <row r="13398" spans="2:12" x14ac:dyDescent="0.25">
      <c r="B13398" s="67" t="s">
        <v>504</v>
      </c>
      <c r="C13398" s="67" t="s">
        <v>505</v>
      </c>
      <c r="D13398" s="68" t="s">
        <v>381</v>
      </c>
      <c r="E13398" s="67" t="s">
        <v>382</v>
      </c>
      <c r="F13398" s="68" t="s">
        <v>540</v>
      </c>
      <c r="G13398" s="67" t="s">
        <v>541</v>
      </c>
      <c r="H13398" s="68" t="s">
        <v>362</v>
      </c>
      <c r="I13398" s="69">
        <v>455</v>
      </c>
      <c r="J13398" s="69">
        <v>700</v>
      </c>
      <c r="K13398" s="91"/>
      <c r="L13398" s="91"/>
    </row>
    <row r="13399" spans="2:12" x14ac:dyDescent="0.25">
      <c r="B13399" s="67" t="s">
        <v>504</v>
      </c>
      <c r="C13399" s="67" t="s">
        <v>505</v>
      </c>
      <c r="D13399" s="68" t="s">
        <v>381</v>
      </c>
      <c r="E13399" s="67" t="s">
        <v>382</v>
      </c>
      <c r="F13399" s="68" t="s">
        <v>540</v>
      </c>
      <c r="G13399" s="67" t="s">
        <v>541</v>
      </c>
      <c r="H13399" s="68" t="s">
        <v>363</v>
      </c>
      <c r="I13399" s="69">
        <v>698</v>
      </c>
      <c r="J13399" s="69">
        <v>972</v>
      </c>
      <c r="K13399" s="91"/>
      <c r="L13399" s="91"/>
    </row>
    <row r="13400" spans="2:12" x14ac:dyDescent="0.25">
      <c r="B13400" s="67" t="s">
        <v>504</v>
      </c>
      <c r="C13400" s="67" t="s">
        <v>505</v>
      </c>
      <c r="D13400" s="68" t="s">
        <v>381</v>
      </c>
      <c r="E13400" s="67" t="s">
        <v>382</v>
      </c>
      <c r="F13400" s="68" t="s">
        <v>540</v>
      </c>
      <c r="G13400" s="67" t="s">
        <v>541</v>
      </c>
      <c r="H13400" s="68" t="s">
        <v>364</v>
      </c>
      <c r="I13400" s="69">
        <v>202</v>
      </c>
      <c r="J13400" s="69">
        <v>263</v>
      </c>
      <c r="K13400" s="91"/>
      <c r="L13400" s="91"/>
    </row>
    <row r="13401" spans="2:12" x14ac:dyDescent="0.25">
      <c r="B13401" s="67" t="s">
        <v>504</v>
      </c>
      <c r="C13401" s="67" t="s">
        <v>505</v>
      </c>
      <c r="D13401" s="68" t="s">
        <v>381</v>
      </c>
      <c r="E13401" s="67" t="s">
        <v>382</v>
      </c>
      <c r="F13401" s="68" t="s">
        <v>540</v>
      </c>
      <c r="G13401" s="67" t="s">
        <v>541</v>
      </c>
      <c r="H13401" s="68" t="s">
        <v>362</v>
      </c>
      <c r="I13401" s="69">
        <v>0</v>
      </c>
      <c r="J13401" s="69">
        <v>0</v>
      </c>
      <c r="K13401" s="91"/>
      <c r="L13401" s="91"/>
    </row>
    <row r="13402" spans="2:12" x14ac:dyDescent="0.25">
      <c r="B13402" s="67" t="s">
        <v>504</v>
      </c>
      <c r="C13402" s="67" t="s">
        <v>505</v>
      </c>
      <c r="D13402" s="68" t="s">
        <v>381</v>
      </c>
      <c r="E13402" s="67" t="s">
        <v>382</v>
      </c>
      <c r="F13402" s="68" t="s">
        <v>540</v>
      </c>
      <c r="G13402" s="67" t="s">
        <v>541</v>
      </c>
      <c r="H13402" s="68" t="s">
        <v>363</v>
      </c>
      <c r="I13402" s="69">
        <v>0</v>
      </c>
      <c r="J13402" s="69">
        <v>0</v>
      </c>
      <c r="K13402" s="91"/>
      <c r="L13402" s="91"/>
    </row>
    <row r="13403" spans="2:12" x14ac:dyDescent="0.25">
      <c r="B13403" s="67" t="s">
        <v>504</v>
      </c>
      <c r="C13403" s="67" t="s">
        <v>505</v>
      </c>
      <c r="D13403" s="68" t="s">
        <v>381</v>
      </c>
      <c r="E13403" s="67" t="s">
        <v>382</v>
      </c>
      <c r="F13403" s="68" t="s">
        <v>540</v>
      </c>
      <c r="G13403" s="67" t="s">
        <v>541</v>
      </c>
      <c r="H13403" s="68" t="s">
        <v>364</v>
      </c>
      <c r="I13403" s="69">
        <v>0</v>
      </c>
      <c r="J13403" s="69">
        <v>0</v>
      </c>
      <c r="K13403" s="91"/>
      <c r="L13403" s="91"/>
    </row>
    <row r="13404" spans="2:12" x14ac:dyDescent="0.25">
      <c r="B13404" s="67" t="s">
        <v>504</v>
      </c>
      <c r="C13404" s="67" t="s">
        <v>505</v>
      </c>
      <c r="D13404" s="68" t="s">
        <v>381</v>
      </c>
      <c r="E13404" s="67" t="s">
        <v>382</v>
      </c>
      <c r="F13404" s="68" t="s">
        <v>540</v>
      </c>
      <c r="G13404" s="67" t="s">
        <v>541</v>
      </c>
      <c r="H13404" s="68" t="s">
        <v>362</v>
      </c>
      <c r="I13404" s="69">
        <v>80</v>
      </c>
      <c r="J13404" s="69">
        <v>150</v>
      </c>
      <c r="K13404" s="91"/>
      <c r="L13404" s="91"/>
    </row>
    <row r="13405" spans="2:12" x14ac:dyDescent="0.25">
      <c r="B13405" s="67" t="s">
        <v>504</v>
      </c>
      <c r="C13405" s="67" t="s">
        <v>505</v>
      </c>
      <c r="D13405" s="68" t="s">
        <v>381</v>
      </c>
      <c r="E13405" s="67" t="s">
        <v>382</v>
      </c>
      <c r="F13405" s="68" t="s">
        <v>540</v>
      </c>
      <c r="G13405" s="67" t="s">
        <v>541</v>
      </c>
      <c r="H13405" s="68" t="s">
        <v>363</v>
      </c>
      <c r="I13405" s="69">
        <v>297</v>
      </c>
      <c r="J13405" s="69">
        <v>455</v>
      </c>
      <c r="K13405" s="91"/>
      <c r="L13405" s="91"/>
    </row>
    <row r="13406" spans="2:12" x14ac:dyDescent="0.25">
      <c r="B13406" s="67" t="s">
        <v>504</v>
      </c>
      <c r="C13406" s="67" t="s">
        <v>505</v>
      </c>
      <c r="D13406" s="68" t="s">
        <v>381</v>
      </c>
      <c r="E13406" s="67" t="s">
        <v>382</v>
      </c>
      <c r="F13406" s="68" t="s">
        <v>540</v>
      </c>
      <c r="G13406" s="67" t="s">
        <v>541</v>
      </c>
      <c r="H13406" s="68" t="s">
        <v>364</v>
      </c>
      <c r="I13406" s="69">
        <v>230</v>
      </c>
      <c r="J13406" s="69">
        <v>206</v>
      </c>
      <c r="K13406" s="91"/>
      <c r="L13406" s="91"/>
    </row>
    <row r="13407" spans="2:12" x14ac:dyDescent="0.25">
      <c r="B13407" s="67" t="s">
        <v>504</v>
      </c>
      <c r="C13407" s="67" t="s">
        <v>505</v>
      </c>
      <c r="D13407" s="68" t="s">
        <v>381</v>
      </c>
      <c r="E13407" s="67" t="s">
        <v>382</v>
      </c>
      <c r="F13407" s="68" t="s">
        <v>540</v>
      </c>
      <c r="G13407" s="67" t="s">
        <v>541</v>
      </c>
      <c r="H13407" s="68" t="s">
        <v>362</v>
      </c>
      <c r="I13407" s="69">
        <v>97</v>
      </c>
      <c r="J13407" s="69">
        <v>116</v>
      </c>
      <c r="K13407" s="91"/>
      <c r="L13407" s="91"/>
    </row>
    <row r="13408" spans="2:12" x14ac:dyDescent="0.25">
      <c r="B13408" s="67" t="s">
        <v>504</v>
      </c>
      <c r="C13408" s="67" t="s">
        <v>505</v>
      </c>
      <c r="D13408" s="68" t="s">
        <v>381</v>
      </c>
      <c r="E13408" s="67" t="s">
        <v>382</v>
      </c>
      <c r="F13408" s="68" t="s">
        <v>540</v>
      </c>
      <c r="G13408" s="67" t="s">
        <v>541</v>
      </c>
      <c r="H13408" s="68" t="s">
        <v>363</v>
      </c>
      <c r="I13408" s="69">
        <v>235</v>
      </c>
      <c r="J13408" s="69">
        <v>422</v>
      </c>
      <c r="K13408" s="91"/>
      <c r="L13408" s="91"/>
    </row>
    <row r="13409" spans="2:12" x14ac:dyDescent="0.25">
      <c r="B13409" s="67" t="s">
        <v>504</v>
      </c>
      <c r="C13409" s="67" t="s">
        <v>505</v>
      </c>
      <c r="D13409" s="68" t="s">
        <v>381</v>
      </c>
      <c r="E13409" s="67" t="s">
        <v>382</v>
      </c>
      <c r="F13409" s="68" t="s">
        <v>540</v>
      </c>
      <c r="G13409" s="67" t="s">
        <v>541</v>
      </c>
      <c r="H13409" s="68" t="s">
        <v>364</v>
      </c>
      <c r="I13409" s="69">
        <v>106</v>
      </c>
      <c r="J13409" s="69">
        <v>90</v>
      </c>
      <c r="K13409" s="91"/>
      <c r="L13409" s="91"/>
    </row>
    <row r="13410" spans="2:12" x14ac:dyDescent="0.25">
      <c r="B13410" s="67" t="s">
        <v>504</v>
      </c>
      <c r="C13410" s="67" t="s">
        <v>505</v>
      </c>
      <c r="D13410" s="68" t="s">
        <v>381</v>
      </c>
      <c r="E13410" s="67" t="s">
        <v>382</v>
      </c>
      <c r="F13410" s="68" t="s">
        <v>540</v>
      </c>
      <c r="G13410" s="67" t="s">
        <v>541</v>
      </c>
      <c r="H13410" s="68" t="s">
        <v>363</v>
      </c>
      <c r="I13410" s="69">
        <v>0</v>
      </c>
      <c r="J13410" s="69">
        <v>0</v>
      </c>
      <c r="K13410" s="91"/>
      <c r="L13410" s="91"/>
    </row>
    <row r="13411" spans="2:12" x14ac:dyDescent="0.25">
      <c r="B13411" s="67" t="s">
        <v>504</v>
      </c>
      <c r="C13411" s="67" t="s">
        <v>505</v>
      </c>
      <c r="D13411" s="68" t="s">
        <v>381</v>
      </c>
      <c r="E13411" s="67" t="s">
        <v>382</v>
      </c>
      <c r="F13411" s="68" t="s">
        <v>540</v>
      </c>
      <c r="G13411" s="67" t="s">
        <v>541</v>
      </c>
      <c r="H13411" s="68" t="s">
        <v>362</v>
      </c>
      <c r="I13411" s="69">
        <v>18</v>
      </c>
      <c r="J13411" s="69">
        <v>0</v>
      </c>
      <c r="K13411" s="91"/>
      <c r="L13411" s="91"/>
    </row>
    <row r="13412" spans="2:12" x14ac:dyDescent="0.25">
      <c r="B13412" s="67" t="s">
        <v>504</v>
      </c>
      <c r="C13412" s="67" t="s">
        <v>505</v>
      </c>
      <c r="D13412" s="68" t="s">
        <v>381</v>
      </c>
      <c r="E13412" s="67" t="s">
        <v>382</v>
      </c>
      <c r="F13412" s="68" t="s">
        <v>540</v>
      </c>
      <c r="G13412" s="67" t="s">
        <v>541</v>
      </c>
      <c r="H13412" s="68" t="s">
        <v>363</v>
      </c>
      <c r="I13412" s="69">
        <v>10</v>
      </c>
      <c r="J13412" s="69">
        <v>0</v>
      </c>
      <c r="K13412" s="91"/>
      <c r="L13412" s="91"/>
    </row>
    <row r="13413" spans="2:12" x14ac:dyDescent="0.25">
      <c r="B13413" s="67" t="s">
        <v>504</v>
      </c>
      <c r="C13413" s="67" t="s">
        <v>505</v>
      </c>
      <c r="D13413" s="68" t="s">
        <v>381</v>
      </c>
      <c r="E13413" s="67" t="s">
        <v>382</v>
      </c>
      <c r="F13413" s="68" t="s">
        <v>540</v>
      </c>
      <c r="G13413" s="67" t="s">
        <v>541</v>
      </c>
      <c r="H13413" s="68" t="s">
        <v>364</v>
      </c>
      <c r="I13413" s="69">
        <v>40</v>
      </c>
      <c r="J13413" s="69">
        <v>30</v>
      </c>
      <c r="K13413" s="91"/>
      <c r="L13413" s="91"/>
    </row>
    <row r="13414" spans="2:12" x14ac:dyDescent="0.25">
      <c r="B13414" s="67" t="s">
        <v>504</v>
      </c>
      <c r="C13414" s="67" t="s">
        <v>505</v>
      </c>
      <c r="D13414" s="68" t="s">
        <v>381</v>
      </c>
      <c r="E13414" s="67" t="s">
        <v>382</v>
      </c>
      <c r="F13414" s="68" t="s">
        <v>540</v>
      </c>
      <c r="G13414" s="67" t="s">
        <v>541</v>
      </c>
      <c r="H13414" s="68" t="s">
        <v>363</v>
      </c>
      <c r="I13414" s="69">
        <v>0</v>
      </c>
      <c r="J13414" s="69">
        <v>19</v>
      </c>
      <c r="K13414" s="91"/>
      <c r="L13414" s="91"/>
    </row>
    <row r="13415" spans="2:12" x14ac:dyDescent="0.25">
      <c r="B13415" s="67" t="s">
        <v>504</v>
      </c>
      <c r="C13415" s="67" t="s">
        <v>505</v>
      </c>
      <c r="D13415" s="68" t="s">
        <v>381</v>
      </c>
      <c r="E13415" s="67" t="s">
        <v>382</v>
      </c>
      <c r="F13415" s="68" t="s">
        <v>540</v>
      </c>
      <c r="G13415" s="67" t="s">
        <v>541</v>
      </c>
      <c r="H13415" s="68" t="s">
        <v>364</v>
      </c>
      <c r="I13415" s="69">
        <v>0</v>
      </c>
      <c r="J13415" s="69">
        <v>0</v>
      </c>
      <c r="K13415" s="91"/>
      <c r="L13415" s="91"/>
    </row>
    <row r="13416" spans="2:12" x14ac:dyDescent="0.25">
      <c r="B13416" s="67" t="s">
        <v>504</v>
      </c>
      <c r="C13416" s="67" t="s">
        <v>505</v>
      </c>
      <c r="D13416" s="68" t="s">
        <v>381</v>
      </c>
      <c r="E13416" s="67" t="s">
        <v>382</v>
      </c>
      <c r="F13416" s="68" t="s">
        <v>540</v>
      </c>
      <c r="G13416" s="67" t="s">
        <v>541</v>
      </c>
      <c r="H13416" s="68" t="s">
        <v>362</v>
      </c>
      <c r="I13416" s="69">
        <v>0</v>
      </c>
      <c r="J13416" s="69">
        <v>0</v>
      </c>
      <c r="K13416" s="91"/>
      <c r="L13416" s="91"/>
    </row>
    <row r="13417" spans="2:12" x14ac:dyDescent="0.25">
      <c r="B13417" s="67" t="s">
        <v>504</v>
      </c>
      <c r="C13417" s="67" t="s">
        <v>505</v>
      </c>
      <c r="D13417" s="68" t="s">
        <v>381</v>
      </c>
      <c r="E13417" s="67" t="s">
        <v>382</v>
      </c>
      <c r="F13417" s="68" t="s">
        <v>540</v>
      </c>
      <c r="G13417" s="67" t="s">
        <v>541</v>
      </c>
      <c r="H13417" s="68" t="s">
        <v>363</v>
      </c>
      <c r="I13417" s="69">
        <v>0</v>
      </c>
      <c r="J13417" s="69">
        <v>0</v>
      </c>
      <c r="K13417" s="91"/>
      <c r="L13417" s="91"/>
    </row>
    <row r="13418" spans="2:12" x14ac:dyDescent="0.25">
      <c r="B13418" s="67" t="s">
        <v>504</v>
      </c>
      <c r="C13418" s="67" t="s">
        <v>505</v>
      </c>
      <c r="D13418" s="68" t="s">
        <v>381</v>
      </c>
      <c r="E13418" s="67" t="s">
        <v>382</v>
      </c>
      <c r="F13418" s="68" t="s">
        <v>540</v>
      </c>
      <c r="G13418" s="67" t="s">
        <v>541</v>
      </c>
      <c r="H13418" s="68" t="s">
        <v>364</v>
      </c>
      <c r="I13418" s="69">
        <v>0</v>
      </c>
      <c r="J13418" s="69">
        <v>0</v>
      </c>
      <c r="K13418" s="91"/>
      <c r="L13418" s="91"/>
    </row>
    <row r="13419" spans="2:12" x14ac:dyDescent="0.25">
      <c r="B13419" s="67" t="s">
        <v>504</v>
      </c>
      <c r="C13419" s="67" t="s">
        <v>505</v>
      </c>
      <c r="D13419" s="68" t="s">
        <v>381</v>
      </c>
      <c r="E13419" s="67" t="s">
        <v>382</v>
      </c>
      <c r="F13419" s="68" t="s">
        <v>540</v>
      </c>
      <c r="G13419" s="67" t="s">
        <v>541</v>
      </c>
      <c r="H13419" s="68" t="s">
        <v>362</v>
      </c>
      <c r="I13419" s="69">
        <v>0</v>
      </c>
      <c r="J13419" s="69">
        <v>0</v>
      </c>
      <c r="K13419" s="91"/>
      <c r="L13419" s="91"/>
    </row>
    <row r="13420" spans="2:12" x14ac:dyDescent="0.25">
      <c r="B13420" s="67" t="s">
        <v>504</v>
      </c>
      <c r="C13420" s="67" t="s">
        <v>505</v>
      </c>
      <c r="D13420" s="68" t="s">
        <v>381</v>
      </c>
      <c r="E13420" s="67" t="s">
        <v>382</v>
      </c>
      <c r="F13420" s="68" t="s">
        <v>540</v>
      </c>
      <c r="G13420" s="67" t="s">
        <v>541</v>
      </c>
      <c r="H13420" s="68" t="s">
        <v>363</v>
      </c>
      <c r="I13420" s="69">
        <v>248</v>
      </c>
      <c r="J13420" s="69">
        <v>271</v>
      </c>
      <c r="K13420" s="91"/>
      <c r="L13420" s="91"/>
    </row>
    <row r="13421" spans="2:12" x14ac:dyDescent="0.25">
      <c r="B13421" s="67" t="s">
        <v>504</v>
      </c>
      <c r="C13421" s="67" t="s">
        <v>505</v>
      </c>
      <c r="D13421" s="68" t="s">
        <v>381</v>
      </c>
      <c r="E13421" s="67" t="s">
        <v>382</v>
      </c>
      <c r="F13421" s="68" t="s">
        <v>540</v>
      </c>
      <c r="G13421" s="67" t="s">
        <v>541</v>
      </c>
      <c r="H13421" s="68" t="s">
        <v>362</v>
      </c>
      <c r="I13421" s="69">
        <v>7</v>
      </c>
      <c r="J13421" s="69">
        <v>14</v>
      </c>
      <c r="K13421" s="91"/>
      <c r="L13421" s="91"/>
    </row>
    <row r="13422" spans="2:12" x14ac:dyDescent="0.25">
      <c r="B13422" s="67" t="s">
        <v>504</v>
      </c>
      <c r="C13422" s="67" t="s">
        <v>505</v>
      </c>
      <c r="D13422" s="68" t="s">
        <v>381</v>
      </c>
      <c r="E13422" s="67" t="s">
        <v>382</v>
      </c>
      <c r="F13422" s="68" t="s">
        <v>540</v>
      </c>
      <c r="G13422" s="67" t="s">
        <v>541</v>
      </c>
      <c r="H13422" s="68" t="s">
        <v>363</v>
      </c>
      <c r="I13422" s="69">
        <v>40</v>
      </c>
      <c r="J13422" s="69">
        <v>70</v>
      </c>
      <c r="K13422" s="91"/>
      <c r="L13422" s="91"/>
    </row>
    <row r="13423" spans="2:12" x14ac:dyDescent="0.25">
      <c r="B13423" s="67" t="s">
        <v>504</v>
      </c>
      <c r="C13423" s="67" t="s">
        <v>505</v>
      </c>
      <c r="D13423" s="68" t="s">
        <v>381</v>
      </c>
      <c r="E13423" s="67" t="s">
        <v>382</v>
      </c>
      <c r="F13423" s="68" t="s">
        <v>540</v>
      </c>
      <c r="G13423" s="67" t="s">
        <v>541</v>
      </c>
      <c r="H13423" s="68" t="s">
        <v>364</v>
      </c>
      <c r="I13423" s="69">
        <v>6</v>
      </c>
      <c r="J13423" s="69">
        <v>20</v>
      </c>
      <c r="K13423" s="91"/>
      <c r="L13423" s="91"/>
    </row>
    <row r="13424" spans="2:12" x14ac:dyDescent="0.25">
      <c r="B13424" s="67" t="s">
        <v>504</v>
      </c>
      <c r="C13424" s="67" t="s">
        <v>505</v>
      </c>
      <c r="D13424" s="68" t="s">
        <v>381</v>
      </c>
      <c r="E13424" s="67" t="s">
        <v>382</v>
      </c>
      <c r="F13424" s="68" t="s">
        <v>540</v>
      </c>
      <c r="G13424" s="67" t="s">
        <v>541</v>
      </c>
      <c r="H13424" s="68" t="s">
        <v>362</v>
      </c>
      <c r="I13424" s="69">
        <v>0</v>
      </c>
      <c r="J13424" s="69">
        <v>8</v>
      </c>
      <c r="K13424" s="91"/>
      <c r="L13424" s="91"/>
    </row>
    <row r="13425" spans="2:12" x14ac:dyDescent="0.25">
      <c r="B13425" s="67" t="s">
        <v>504</v>
      </c>
      <c r="C13425" s="67" t="s">
        <v>505</v>
      </c>
      <c r="D13425" s="68" t="s">
        <v>381</v>
      </c>
      <c r="E13425" s="67" t="s">
        <v>382</v>
      </c>
      <c r="F13425" s="68" t="s">
        <v>540</v>
      </c>
      <c r="G13425" s="67" t="s">
        <v>541</v>
      </c>
      <c r="H13425" s="68" t="s">
        <v>363</v>
      </c>
      <c r="I13425" s="69">
        <v>0</v>
      </c>
      <c r="J13425" s="69">
        <v>0</v>
      </c>
      <c r="K13425" s="91"/>
      <c r="L13425" s="91"/>
    </row>
    <row r="13426" spans="2:12" x14ac:dyDescent="0.25">
      <c r="B13426" s="67" t="s">
        <v>504</v>
      </c>
      <c r="C13426" s="67" t="s">
        <v>505</v>
      </c>
      <c r="D13426" s="68" t="s">
        <v>381</v>
      </c>
      <c r="E13426" s="67" t="s">
        <v>382</v>
      </c>
      <c r="F13426" s="68" t="s">
        <v>540</v>
      </c>
      <c r="G13426" s="67" t="s">
        <v>541</v>
      </c>
      <c r="H13426" s="68" t="s">
        <v>362</v>
      </c>
      <c r="I13426" s="69">
        <v>32</v>
      </c>
      <c r="J13426" s="69">
        <v>15</v>
      </c>
      <c r="K13426" s="91"/>
      <c r="L13426" s="91"/>
    </row>
    <row r="13427" spans="2:12" x14ac:dyDescent="0.25">
      <c r="B13427" s="67" t="s">
        <v>504</v>
      </c>
      <c r="C13427" s="67" t="s">
        <v>505</v>
      </c>
      <c r="D13427" s="68" t="s">
        <v>381</v>
      </c>
      <c r="E13427" s="67" t="s">
        <v>382</v>
      </c>
      <c r="F13427" s="68" t="s">
        <v>540</v>
      </c>
      <c r="G13427" s="67" t="s">
        <v>541</v>
      </c>
      <c r="H13427" s="68" t="s">
        <v>363</v>
      </c>
      <c r="I13427" s="69">
        <v>21</v>
      </c>
      <c r="J13427" s="69">
        <v>10</v>
      </c>
      <c r="K13427" s="91"/>
      <c r="L13427" s="91"/>
    </row>
    <row r="13428" spans="2:12" x14ac:dyDescent="0.25">
      <c r="B13428" s="67" t="s">
        <v>504</v>
      </c>
      <c r="C13428" s="67" t="s">
        <v>505</v>
      </c>
      <c r="D13428" s="68" t="s">
        <v>381</v>
      </c>
      <c r="E13428" s="67" t="s">
        <v>382</v>
      </c>
      <c r="F13428" s="68" t="s">
        <v>540</v>
      </c>
      <c r="G13428" s="67" t="s">
        <v>541</v>
      </c>
      <c r="H13428" s="68" t="s">
        <v>364</v>
      </c>
      <c r="I13428" s="69">
        <v>24</v>
      </c>
      <c r="J13428" s="69">
        <v>34</v>
      </c>
      <c r="K13428" s="91"/>
      <c r="L13428" s="91"/>
    </row>
    <row r="13429" spans="2:12" x14ac:dyDescent="0.25">
      <c r="B13429" s="67" t="s">
        <v>504</v>
      </c>
      <c r="C13429" s="67" t="s">
        <v>505</v>
      </c>
      <c r="D13429" s="68" t="s">
        <v>381</v>
      </c>
      <c r="E13429" s="67" t="s">
        <v>382</v>
      </c>
      <c r="F13429" s="68" t="s">
        <v>540</v>
      </c>
      <c r="G13429" s="67" t="s">
        <v>541</v>
      </c>
      <c r="H13429" s="68" t="s">
        <v>362</v>
      </c>
      <c r="I13429" s="69">
        <v>111</v>
      </c>
      <c r="J13429" s="69">
        <v>115</v>
      </c>
      <c r="K13429" s="91"/>
      <c r="L13429" s="91"/>
    </row>
    <row r="13430" spans="2:12" x14ac:dyDescent="0.25">
      <c r="B13430" s="67" t="s">
        <v>504</v>
      </c>
      <c r="C13430" s="67" t="s">
        <v>505</v>
      </c>
      <c r="D13430" s="68" t="s">
        <v>381</v>
      </c>
      <c r="E13430" s="67" t="s">
        <v>382</v>
      </c>
      <c r="F13430" s="68" t="s">
        <v>540</v>
      </c>
      <c r="G13430" s="67" t="s">
        <v>541</v>
      </c>
      <c r="H13430" s="68" t="s">
        <v>363</v>
      </c>
      <c r="I13430" s="69">
        <v>284</v>
      </c>
      <c r="J13430" s="69">
        <v>273</v>
      </c>
      <c r="K13430" s="91"/>
      <c r="L13430" s="91"/>
    </row>
    <row r="13431" spans="2:12" x14ac:dyDescent="0.25">
      <c r="B13431" s="67" t="s">
        <v>504</v>
      </c>
      <c r="C13431" s="67" t="s">
        <v>505</v>
      </c>
      <c r="D13431" s="68" t="s">
        <v>381</v>
      </c>
      <c r="E13431" s="67" t="s">
        <v>382</v>
      </c>
      <c r="F13431" s="68" t="s">
        <v>540</v>
      </c>
      <c r="G13431" s="67" t="s">
        <v>541</v>
      </c>
      <c r="H13431" s="68" t="s">
        <v>364</v>
      </c>
      <c r="I13431" s="69">
        <v>57</v>
      </c>
      <c r="J13431" s="69">
        <v>30</v>
      </c>
      <c r="K13431" s="91"/>
      <c r="L13431" s="91"/>
    </row>
    <row r="13432" spans="2:12" x14ac:dyDescent="0.25">
      <c r="B13432" s="67" t="s">
        <v>504</v>
      </c>
      <c r="C13432" s="67" t="s">
        <v>505</v>
      </c>
      <c r="D13432" s="68" t="s">
        <v>381</v>
      </c>
      <c r="E13432" s="67" t="s">
        <v>382</v>
      </c>
      <c r="F13432" s="68" t="s">
        <v>540</v>
      </c>
      <c r="G13432" s="67" t="s">
        <v>541</v>
      </c>
      <c r="H13432" s="68" t="s">
        <v>363</v>
      </c>
      <c r="I13432" s="69">
        <v>12</v>
      </c>
      <c r="J13432" s="69">
        <v>24</v>
      </c>
      <c r="K13432" s="91"/>
      <c r="L13432" s="91"/>
    </row>
    <row r="13433" spans="2:12" x14ac:dyDescent="0.25">
      <c r="B13433" s="67" t="s">
        <v>504</v>
      </c>
      <c r="C13433" s="67" t="s">
        <v>505</v>
      </c>
      <c r="D13433" s="68" t="s">
        <v>381</v>
      </c>
      <c r="E13433" s="67" t="s">
        <v>382</v>
      </c>
      <c r="F13433" s="68" t="s">
        <v>540</v>
      </c>
      <c r="G13433" s="67" t="s">
        <v>541</v>
      </c>
      <c r="H13433" s="68" t="s">
        <v>363</v>
      </c>
      <c r="I13433" s="69">
        <v>5</v>
      </c>
      <c r="J13433" s="69">
        <v>0</v>
      </c>
      <c r="K13433" s="91"/>
      <c r="L13433" s="91"/>
    </row>
    <row r="13434" spans="2:12" x14ac:dyDescent="0.25">
      <c r="B13434" s="67" t="s">
        <v>504</v>
      </c>
      <c r="C13434" s="67" t="s">
        <v>505</v>
      </c>
      <c r="D13434" s="68" t="s">
        <v>381</v>
      </c>
      <c r="E13434" s="67" t="s">
        <v>382</v>
      </c>
      <c r="F13434" s="68" t="s">
        <v>540</v>
      </c>
      <c r="G13434" s="67" t="s">
        <v>541</v>
      </c>
      <c r="H13434" s="68" t="s">
        <v>363</v>
      </c>
      <c r="I13434" s="69">
        <v>0</v>
      </c>
      <c r="J13434" s="69">
        <v>0</v>
      </c>
      <c r="K13434" s="91"/>
      <c r="L13434" s="91"/>
    </row>
    <row r="13435" spans="2:12" x14ac:dyDescent="0.25">
      <c r="B13435" s="67" t="s">
        <v>504</v>
      </c>
      <c r="C13435" s="67" t="s">
        <v>505</v>
      </c>
      <c r="D13435" s="68" t="s">
        <v>381</v>
      </c>
      <c r="E13435" s="67" t="s">
        <v>382</v>
      </c>
      <c r="F13435" s="68" t="s">
        <v>540</v>
      </c>
      <c r="G13435" s="67" t="s">
        <v>541</v>
      </c>
      <c r="H13435" s="68" t="s">
        <v>363</v>
      </c>
      <c r="I13435" s="69">
        <v>3</v>
      </c>
      <c r="J13435" s="69">
        <v>2</v>
      </c>
      <c r="K13435" s="91"/>
      <c r="L13435" s="91"/>
    </row>
    <row r="13436" spans="2:12" x14ac:dyDescent="0.25">
      <c r="B13436" s="67" t="s">
        <v>504</v>
      </c>
      <c r="C13436" s="67" t="s">
        <v>505</v>
      </c>
      <c r="D13436" s="68" t="s">
        <v>381</v>
      </c>
      <c r="E13436" s="67" t="s">
        <v>382</v>
      </c>
      <c r="F13436" s="68" t="s">
        <v>540</v>
      </c>
      <c r="G13436" s="67" t="s">
        <v>541</v>
      </c>
      <c r="H13436" s="68" t="s">
        <v>362</v>
      </c>
      <c r="I13436" s="69">
        <v>20</v>
      </c>
      <c r="J13436" s="69">
        <v>10</v>
      </c>
      <c r="K13436" s="91"/>
      <c r="L13436" s="91"/>
    </row>
    <row r="13437" spans="2:12" x14ac:dyDescent="0.25">
      <c r="B13437" s="67" t="s">
        <v>504</v>
      </c>
      <c r="C13437" s="67" t="s">
        <v>505</v>
      </c>
      <c r="D13437" s="68" t="s">
        <v>381</v>
      </c>
      <c r="E13437" s="67" t="s">
        <v>382</v>
      </c>
      <c r="F13437" s="68" t="s">
        <v>540</v>
      </c>
      <c r="G13437" s="67" t="s">
        <v>541</v>
      </c>
      <c r="H13437" s="68" t="s">
        <v>363</v>
      </c>
      <c r="I13437" s="69">
        <v>38</v>
      </c>
      <c r="J13437" s="69">
        <v>40</v>
      </c>
      <c r="K13437" s="91"/>
      <c r="L13437" s="91"/>
    </row>
    <row r="13438" spans="2:12" x14ac:dyDescent="0.25">
      <c r="B13438" s="67" t="s">
        <v>504</v>
      </c>
      <c r="C13438" s="67" t="s">
        <v>505</v>
      </c>
      <c r="D13438" s="68" t="s">
        <v>381</v>
      </c>
      <c r="E13438" s="67" t="s">
        <v>382</v>
      </c>
      <c r="F13438" s="68" t="s">
        <v>540</v>
      </c>
      <c r="G13438" s="67" t="s">
        <v>541</v>
      </c>
      <c r="H13438" s="68" t="s">
        <v>364</v>
      </c>
      <c r="I13438" s="69">
        <v>0</v>
      </c>
      <c r="J13438" s="69">
        <v>0</v>
      </c>
      <c r="K13438" s="91"/>
      <c r="L13438" s="91"/>
    </row>
    <row r="13439" spans="2:12" x14ac:dyDescent="0.25">
      <c r="B13439" s="67" t="s">
        <v>504</v>
      </c>
      <c r="C13439" s="67" t="s">
        <v>505</v>
      </c>
      <c r="D13439" s="68" t="s">
        <v>381</v>
      </c>
      <c r="E13439" s="67" t="s">
        <v>382</v>
      </c>
      <c r="F13439" s="68" t="s">
        <v>540</v>
      </c>
      <c r="G13439" s="67" t="s">
        <v>541</v>
      </c>
      <c r="H13439" s="68" t="s">
        <v>362</v>
      </c>
      <c r="I13439" s="69">
        <v>15</v>
      </c>
      <c r="J13439" s="69">
        <v>15</v>
      </c>
      <c r="K13439" s="91"/>
      <c r="L13439" s="91"/>
    </row>
    <row r="13440" spans="2:12" x14ac:dyDescent="0.25">
      <c r="B13440" s="67" t="s">
        <v>504</v>
      </c>
      <c r="C13440" s="67" t="s">
        <v>505</v>
      </c>
      <c r="D13440" s="68" t="s">
        <v>381</v>
      </c>
      <c r="E13440" s="67" t="s">
        <v>382</v>
      </c>
      <c r="F13440" s="68" t="s">
        <v>540</v>
      </c>
      <c r="G13440" s="67" t="s">
        <v>541</v>
      </c>
      <c r="H13440" s="68" t="s">
        <v>363</v>
      </c>
      <c r="I13440" s="69">
        <v>17</v>
      </c>
      <c r="J13440" s="69">
        <v>73</v>
      </c>
      <c r="K13440" s="91"/>
      <c r="L13440" s="91"/>
    </row>
    <row r="13441" spans="2:12" x14ac:dyDescent="0.25">
      <c r="B13441" s="67" t="s">
        <v>504</v>
      </c>
      <c r="C13441" s="67" t="s">
        <v>505</v>
      </c>
      <c r="D13441" s="68" t="s">
        <v>381</v>
      </c>
      <c r="E13441" s="67" t="s">
        <v>382</v>
      </c>
      <c r="F13441" s="68" t="s">
        <v>540</v>
      </c>
      <c r="G13441" s="67" t="s">
        <v>541</v>
      </c>
      <c r="H13441" s="68" t="s">
        <v>364</v>
      </c>
      <c r="I13441" s="69">
        <v>7</v>
      </c>
      <c r="J13441" s="69">
        <v>60</v>
      </c>
      <c r="K13441" s="91"/>
      <c r="L13441" s="91"/>
    </row>
    <row r="13442" spans="2:12" x14ac:dyDescent="0.25">
      <c r="B13442" s="67" t="s">
        <v>504</v>
      </c>
      <c r="C13442" s="67" t="s">
        <v>505</v>
      </c>
      <c r="D13442" s="68" t="s">
        <v>381</v>
      </c>
      <c r="E13442" s="67" t="s">
        <v>382</v>
      </c>
      <c r="F13442" s="68" t="s">
        <v>540</v>
      </c>
      <c r="G13442" s="67" t="s">
        <v>541</v>
      </c>
      <c r="H13442" s="68" t="s">
        <v>362</v>
      </c>
      <c r="I13442" s="69">
        <v>20</v>
      </c>
      <c r="J13442" s="69">
        <v>52</v>
      </c>
      <c r="K13442" s="91"/>
      <c r="L13442" s="91"/>
    </row>
    <row r="13443" spans="2:12" x14ac:dyDescent="0.25">
      <c r="B13443" s="67" t="s">
        <v>504</v>
      </c>
      <c r="C13443" s="67" t="s">
        <v>505</v>
      </c>
      <c r="D13443" s="68" t="s">
        <v>381</v>
      </c>
      <c r="E13443" s="67" t="s">
        <v>382</v>
      </c>
      <c r="F13443" s="68" t="s">
        <v>540</v>
      </c>
      <c r="G13443" s="67" t="s">
        <v>541</v>
      </c>
      <c r="H13443" s="68" t="s">
        <v>363</v>
      </c>
      <c r="I13443" s="69">
        <v>35</v>
      </c>
      <c r="J13443" s="69">
        <v>60</v>
      </c>
      <c r="K13443" s="91"/>
      <c r="L13443" s="91"/>
    </row>
    <row r="13444" spans="2:12" x14ac:dyDescent="0.25">
      <c r="B13444" s="67" t="s">
        <v>504</v>
      </c>
      <c r="C13444" s="67" t="s">
        <v>505</v>
      </c>
      <c r="D13444" s="68" t="s">
        <v>381</v>
      </c>
      <c r="E13444" s="67" t="s">
        <v>382</v>
      </c>
      <c r="F13444" s="68" t="s">
        <v>540</v>
      </c>
      <c r="G13444" s="67" t="s">
        <v>541</v>
      </c>
      <c r="H13444" s="68" t="s">
        <v>362</v>
      </c>
      <c r="I13444" s="69">
        <v>174</v>
      </c>
      <c r="J13444" s="69">
        <v>169</v>
      </c>
      <c r="K13444" s="91"/>
      <c r="L13444" s="91"/>
    </row>
    <row r="13445" spans="2:12" x14ac:dyDescent="0.25">
      <c r="B13445" s="67" t="s">
        <v>504</v>
      </c>
      <c r="C13445" s="67" t="s">
        <v>505</v>
      </c>
      <c r="D13445" s="68" t="s">
        <v>381</v>
      </c>
      <c r="E13445" s="67" t="s">
        <v>382</v>
      </c>
      <c r="F13445" s="68" t="s">
        <v>540</v>
      </c>
      <c r="G13445" s="67" t="s">
        <v>541</v>
      </c>
      <c r="H13445" s="68" t="s">
        <v>363</v>
      </c>
      <c r="I13445" s="69">
        <v>24</v>
      </c>
      <c r="J13445" s="69">
        <v>75</v>
      </c>
      <c r="K13445" s="91"/>
      <c r="L13445" s="91"/>
    </row>
    <row r="13446" spans="2:12" x14ac:dyDescent="0.25">
      <c r="B13446" s="67" t="s">
        <v>504</v>
      </c>
      <c r="C13446" s="67" t="s">
        <v>505</v>
      </c>
      <c r="D13446" s="68" t="s">
        <v>381</v>
      </c>
      <c r="E13446" s="67" t="s">
        <v>382</v>
      </c>
      <c r="F13446" s="68" t="s">
        <v>540</v>
      </c>
      <c r="G13446" s="67" t="s">
        <v>541</v>
      </c>
      <c r="H13446" s="68" t="s">
        <v>364</v>
      </c>
      <c r="I13446" s="69">
        <v>90</v>
      </c>
      <c r="J13446" s="69">
        <v>70</v>
      </c>
      <c r="K13446" s="91"/>
      <c r="L13446" s="91"/>
    </row>
    <row r="13447" spans="2:12" x14ac:dyDescent="0.25">
      <c r="B13447" s="67" t="s">
        <v>504</v>
      </c>
      <c r="C13447" s="67" t="s">
        <v>505</v>
      </c>
      <c r="D13447" s="68" t="s">
        <v>381</v>
      </c>
      <c r="E13447" s="67" t="s">
        <v>382</v>
      </c>
      <c r="F13447" s="68" t="s">
        <v>540</v>
      </c>
      <c r="G13447" s="67" t="s">
        <v>541</v>
      </c>
      <c r="H13447" s="68" t="s">
        <v>362</v>
      </c>
      <c r="I13447" s="69">
        <v>10</v>
      </c>
      <c r="J13447" s="69">
        <v>0</v>
      </c>
      <c r="K13447" s="91"/>
      <c r="L13447" s="91"/>
    </row>
    <row r="13448" spans="2:12" x14ac:dyDescent="0.25">
      <c r="B13448" s="67" t="s">
        <v>504</v>
      </c>
      <c r="C13448" s="67" t="s">
        <v>505</v>
      </c>
      <c r="D13448" s="68" t="s">
        <v>381</v>
      </c>
      <c r="E13448" s="67" t="s">
        <v>382</v>
      </c>
      <c r="F13448" s="68" t="s">
        <v>540</v>
      </c>
      <c r="G13448" s="67" t="s">
        <v>541</v>
      </c>
      <c r="H13448" s="68" t="s">
        <v>363</v>
      </c>
      <c r="I13448" s="69">
        <v>28</v>
      </c>
      <c r="J13448" s="69">
        <v>63</v>
      </c>
      <c r="K13448" s="91"/>
      <c r="L13448" s="91"/>
    </row>
    <row r="13449" spans="2:12" x14ac:dyDescent="0.25">
      <c r="B13449" s="67" t="s">
        <v>504</v>
      </c>
      <c r="C13449" s="67" t="s">
        <v>505</v>
      </c>
      <c r="D13449" s="68" t="s">
        <v>381</v>
      </c>
      <c r="E13449" s="67" t="s">
        <v>382</v>
      </c>
      <c r="F13449" s="68" t="s">
        <v>540</v>
      </c>
      <c r="G13449" s="67" t="s">
        <v>541</v>
      </c>
      <c r="H13449" s="68" t="s">
        <v>364</v>
      </c>
      <c r="I13449" s="69">
        <v>0</v>
      </c>
      <c r="J13449" s="69">
        <v>0</v>
      </c>
      <c r="K13449" s="91"/>
      <c r="L13449" s="91"/>
    </row>
    <row r="13450" spans="2:12" x14ac:dyDescent="0.25">
      <c r="B13450" s="67" t="s">
        <v>504</v>
      </c>
      <c r="C13450" s="67" t="s">
        <v>505</v>
      </c>
      <c r="D13450" s="68" t="s">
        <v>381</v>
      </c>
      <c r="E13450" s="67" t="s">
        <v>382</v>
      </c>
      <c r="F13450" s="68" t="s">
        <v>540</v>
      </c>
      <c r="G13450" s="67" t="s">
        <v>541</v>
      </c>
      <c r="H13450" s="68" t="s">
        <v>364</v>
      </c>
      <c r="I13450" s="69">
        <v>0</v>
      </c>
      <c r="J13450" s="69">
        <v>0</v>
      </c>
      <c r="K13450" s="91"/>
      <c r="L13450" s="91"/>
    </row>
    <row r="13451" spans="2:12" x14ac:dyDescent="0.25">
      <c r="B13451" s="67" t="s">
        <v>504</v>
      </c>
      <c r="C13451" s="67" t="s">
        <v>505</v>
      </c>
      <c r="D13451" s="68" t="s">
        <v>381</v>
      </c>
      <c r="E13451" s="67" t="s">
        <v>382</v>
      </c>
      <c r="F13451" s="68" t="s">
        <v>540</v>
      </c>
      <c r="G13451" s="67" t="s">
        <v>541</v>
      </c>
      <c r="H13451" s="68" t="s">
        <v>362</v>
      </c>
      <c r="I13451" s="69">
        <v>30</v>
      </c>
      <c r="J13451" s="69">
        <v>76</v>
      </c>
      <c r="K13451" s="91"/>
      <c r="L13451" s="91"/>
    </row>
    <row r="13452" spans="2:12" x14ac:dyDescent="0.25">
      <c r="B13452" s="67" t="s">
        <v>504</v>
      </c>
      <c r="C13452" s="67" t="s">
        <v>505</v>
      </c>
      <c r="D13452" s="68" t="s">
        <v>381</v>
      </c>
      <c r="E13452" s="67" t="s">
        <v>382</v>
      </c>
      <c r="F13452" s="68" t="s">
        <v>540</v>
      </c>
      <c r="G13452" s="67" t="s">
        <v>541</v>
      </c>
      <c r="H13452" s="68" t="s">
        <v>363</v>
      </c>
      <c r="I13452" s="69">
        <v>46</v>
      </c>
      <c r="J13452" s="69">
        <v>115</v>
      </c>
      <c r="K13452" s="91"/>
      <c r="L13452" s="91"/>
    </row>
    <row r="13453" spans="2:12" x14ac:dyDescent="0.25">
      <c r="B13453" s="67" t="s">
        <v>504</v>
      </c>
      <c r="C13453" s="67" t="s">
        <v>505</v>
      </c>
      <c r="D13453" s="68" t="s">
        <v>381</v>
      </c>
      <c r="E13453" s="67" t="s">
        <v>382</v>
      </c>
      <c r="F13453" s="68" t="s">
        <v>540</v>
      </c>
      <c r="G13453" s="67" t="s">
        <v>541</v>
      </c>
      <c r="H13453" s="68" t="s">
        <v>364</v>
      </c>
      <c r="I13453" s="69">
        <v>43</v>
      </c>
      <c r="J13453" s="69">
        <v>75</v>
      </c>
      <c r="K13453" s="91"/>
      <c r="L13453" s="91"/>
    </row>
    <row r="13454" spans="2:12" x14ac:dyDescent="0.25">
      <c r="B13454" s="67" t="s">
        <v>504</v>
      </c>
      <c r="C13454" s="67" t="s">
        <v>505</v>
      </c>
      <c r="D13454" s="68" t="s">
        <v>381</v>
      </c>
      <c r="E13454" s="67" t="s">
        <v>382</v>
      </c>
      <c r="F13454" s="68" t="s">
        <v>540</v>
      </c>
      <c r="G13454" s="67" t="s">
        <v>541</v>
      </c>
      <c r="H13454" s="68" t="s">
        <v>362</v>
      </c>
      <c r="I13454" s="69">
        <v>0</v>
      </c>
      <c r="J13454" s="69">
        <v>1</v>
      </c>
      <c r="K13454" s="91"/>
      <c r="L13454" s="91"/>
    </row>
    <row r="13455" spans="2:12" x14ac:dyDescent="0.25">
      <c r="B13455" s="67" t="s">
        <v>504</v>
      </c>
      <c r="C13455" s="67" t="s">
        <v>505</v>
      </c>
      <c r="D13455" s="68" t="s">
        <v>381</v>
      </c>
      <c r="E13455" s="67" t="s">
        <v>382</v>
      </c>
      <c r="F13455" s="68" t="s">
        <v>540</v>
      </c>
      <c r="G13455" s="67" t="s">
        <v>541</v>
      </c>
      <c r="H13455" s="68" t="s">
        <v>363</v>
      </c>
      <c r="I13455" s="69">
        <v>5</v>
      </c>
      <c r="J13455" s="69">
        <v>5</v>
      </c>
      <c r="K13455" s="91"/>
      <c r="L13455" s="91"/>
    </row>
    <row r="13456" spans="2:12" x14ac:dyDescent="0.25">
      <c r="B13456" s="67" t="s">
        <v>504</v>
      </c>
      <c r="C13456" s="67" t="s">
        <v>505</v>
      </c>
      <c r="D13456" s="68" t="s">
        <v>381</v>
      </c>
      <c r="E13456" s="67" t="s">
        <v>382</v>
      </c>
      <c r="F13456" s="68" t="s">
        <v>540</v>
      </c>
      <c r="G13456" s="67" t="s">
        <v>541</v>
      </c>
      <c r="H13456" s="68" t="s">
        <v>364</v>
      </c>
      <c r="I13456" s="69">
        <v>0</v>
      </c>
      <c r="J13456" s="69">
        <v>0</v>
      </c>
      <c r="K13456" s="91"/>
      <c r="L13456" s="91"/>
    </row>
    <row r="13457" spans="2:12" x14ac:dyDescent="0.25">
      <c r="B13457" s="67" t="s">
        <v>504</v>
      </c>
      <c r="C13457" s="67" t="s">
        <v>505</v>
      </c>
      <c r="D13457" s="68" t="s">
        <v>381</v>
      </c>
      <c r="E13457" s="67" t="s">
        <v>382</v>
      </c>
      <c r="F13457" s="68" t="s">
        <v>540</v>
      </c>
      <c r="G13457" s="67" t="s">
        <v>541</v>
      </c>
      <c r="H13457" s="68" t="s">
        <v>362</v>
      </c>
      <c r="I13457" s="69">
        <v>0</v>
      </c>
      <c r="J13457" s="69">
        <v>0</v>
      </c>
      <c r="K13457" s="91"/>
      <c r="L13457" s="91"/>
    </row>
    <row r="13458" spans="2:12" x14ac:dyDescent="0.25">
      <c r="B13458" s="67" t="s">
        <v>504</v>
      </c>
      <c r="C13458" s="67" t="s">
        <v>505</v>
      </c>
      <c r="D13458" s="68" t="s">
        <v>381</v>
      </c>
      <c r="E13458" s="67" t="s">
        <v>382</v>
      </c>
      <c r="F13458" s="68" t="s">
        <v>540</v>
      </c>
      <c r="G13458" s="67" t="s">
        <v>541</v>
      </c>
      <c r="H13458" s="68" t="s">
        <v>363</v>
      </c>
      <c r="I13458" s="69">
        <v>0</v>
      </c>
      <c r="J13458" s="69">
        <v>0</v>
      </c>
      <c r="K13458" s="91"/>
      <c r="L13458" s="91"/>
    </row>
    <row r="13459" spans="2:12" x14ac:dyDescent="0.25">
      <c r="B13459" s="67" t="s">
        <v>504</v>
      </c>
      <c r="C13459" s="67" t="s">
        <v>505</v>
      </c>
      <c r="D13459" s="68" t="s">
        <v>381</v>
      </c>
      <c r="E13459" s="67" t="s">
        <v>382</v>
      </c>
      <c r="F13459" s="68" t="s">
        <v>540</v>
      </c>
      <c r="G13459" s="67" t="s">
        <v>541</v>
      </c>
      <c r="H13459" s="68" t="s">
        <v>364</v>
      </c>
      <c r="I13459" s="69">
        <v>0</v>
      </c>
      <c r="J13459" s="69">
        <v>0</v>
      </c>
      <c r="K13459" s="91"/>
      <c r="L13459" s="91"/>
    </row>
    <row r="13460" spans="2:12" x14ac:dyDescent="0.25">
      <c r="B13460" s="67" t="s">
        <v>504</v>
      </c>
      <c r="C13460" s="67" t="s">
        <v>505</v>
      </c>
      <c r="D13460" s="68" t="s">
        <v>381</v>
      </c>
      <c r="E13460" s="67" t="s">
        <v>382</v>
      </c>
      <c r="F13460" s="68" t="s">
        <v>540</v>
      </c>
      <c r="G13460" s="67" t="s">
        <v>541</v>
      </c>
      <c r="H13460" s="68" t="s">
        <v>362</v>
      </c>
      <c r="I13460" s="69">
        <v>70</v>
      </c>
      <c r="J13460" s="69">
        <v>124</v>
      </c>
      <c r="K13460" s="91"/>
      <c r="L13460" s="91"/>
    </row>
    <row r="13461" spans="2:12" x14ac:dyDescent="0.25">
      <c r="B13461" s="67" t="s">
        <v>504</v>
      </c>
      <c r="C13461" s="67" t="s">
        <v>505</v>
      </c>
      <c r="D13461" s="68" t="s">
        <v>381</v>
      </c>
      <c r="E13461" s="67" t="s">
        <v>382</v>
      </c>
      <c r="F13461" s="68" t="s">
        <v>540</v>
      </c>
      <c r="G13461" s="67" t="s">
        <v>541</v>
      </c>
      <c r="H13461" s="68" t="s">
        <v>363</v>
      </c>
      <c r="I13461" s="69">
        <v>173</v>
      </c>
      <c r="J13461" s="69">
        <v>218</v>
      </c>
      <c r="K13461" s="91"/>
      <c r="L13461" s="91"/>
    </row>
    <row r="13462" spans="2:12" x14ac:dyDescent="0.25">
      <c r="B13462" s="67" t="s">
        <v>504</v>
      </c>
      <c r="C13462" s="67" t="s">
        <v>505</v>
      </c>
      <c r="D13462" s="68" t="s">
        <v>381</v>
      </c>
      <c r="E13462" s="67" t="s">
        <v>382</v>
      </c>
      <c r="F13462" s="68" t="s">
        <v>540</v>
      </c>
      <c r="G13462" s="67" t="s">
        <v>541</v>
      </c>
      <c r="H13462" s="68" t="s">
        <v>364</v>
      </c>
      <c r="I13462" s="69">
        <v>65</v>
      </c>
      <c r="J13462" s="69">
        <v>144</v>
      </c>
      <c r="K13462" s="91"/>
      <c r="L13462" s="91"/>
    </row>
    <row r="13463" spans="2:12" x14ac:dyDescent="0.25">
      <c r="B13463" s="67" t="s">
        <v>504</v>
      </c>
      <c r="C13463" s="67" t="s">
        <v>505</v>
      </c>
      <c r="D13463" s="68" t="s">
        <v>381</v>
      </c>
      <c r="E13463" s="67" t="s">
        <v>382</v>
      </c>
      <c r="F13463" s="68" t="s">
        <v>540</v>
      </c>
      <c r="G13463" s="67" t="s">
        <v>541</v>
      </c>
      <c r="H13463" s="68" t="s">
        <v>362</v>
      </c>
      <c r="I13463" s="69">
        <v>47</v>
      </c>
      <c r="J13463" s="69">
        <v>36</v>
      </c>
      <c r="K13463" s="91"/>
      <c r="L13463" s="91"/>
    </row>
    <row r="13464" spans="2:12" x14ac:dyDescent="0.25">
      <c r="B13464" s="67" t="s">
        <v>504</v>
      </c>
      <c r="C13464" s="67" t="s">
        <v>505</v>
      </c>
      <c r="D13464" s="68" t="s">
        <v>381</v>
      </c>
      <c r="E13464" s="67" t="s">
        <v>382</v>
      </c>
      <c r="F13464" s="68" t="s">
        <v>540</v>
      </c>
      <c r="G13464" s="67" t="s">
        <v>541</v>
      </c>
      <c r="H13464" s="68" t="s">
        <v>363</v>
      </c>
      <c r="I13464" s="69">
        <v>46</v>
      </c>
      <c r="J13464" s="69">
        <v>54</v>
      </c>
      <c r="K13464" s="91"/>
      <c r="L13464" s="91"/>
    </row>
    <row r="13465" spans="2:12" x14ac:dyDescent="0.25">
      <c r="B13465" s="67" t="s">
        <v>504</v>
      </c>
      <c r="C13465" s="67" t="s">
        <v>505</v>
      </c>
      <c r="D13465" s="68" t="s">
        <v>381</v>
      </c>
      <c r="E13465" s="67" t="s">
        <v>382</v>
      </c>
      <c r="F13465" s="68" t="s">
        <v>540</v>
      </c>
      <c r="G13465" s="67" t="s">
        <v>541</v>
      </c>
      <c r="H13465" s="68" t="s">
        <v>364</v>
      </c>
      <c r="I13465" s="69">
        <v>10</v>
      </c>
      <c r="J13465" s="69">
        <v>0</v>
      </c>
      <c r="K13465" s="91"/>
      <c r="L13465" s="91"/>
    </row>
    <row r="13466" spans="2:12" x14ac:dyDescent="0.25">
      <c r="B13466" s="67" t="s">
        <v>504</v>
      </c>
      <c r="C13466" s="67" t="s">
        <v>505</v>
      </c>
      <c r="D13466" s="68" t="s">
        <v>381</v>
      </c>
      <c r="E13466" s="67" t="s">
        <v>382</v>
      </c>
      <c r="F13466" s="68" t="s">
        <v>540</v>
      </c>
      <c r="G13466" s="67" t="s">
        <v>541</v>
      </c>
      <c r="H13466" s="68" t="s">
        <v>362</v>
      </c>
      <c r="I13466" s="69">
        <v>11</v>
      </c>
      <c r="J13466" s="69">
        <v>10</v>
      </c>
      <c r="K13466" s="91"/>
      <c r="L13466" s="91"/>
    </row>
    <row r="13467" spans="2:12" x14ac:dyDescent="0.25">
      <c r="B13467" s="67" t="s">
        <v>504</v>
      </c>
      <c r="C13467" s="67" t="s">
        <v>505</v>
      </c>
      <c r="D13467" s="68" t="s">
        <v>381</v>
      </c>
      <c r="E13467" s="67" t="s">
        <v>382</v>
      </c>
      <c r="F13467" s="68" t="s">
        <v>540</v>
      </c>
      <c r="G13467" s="67" t="s">
        <v>541</v>
      </c>
      <c r="H13467" s="68" t="s">
        <v>363</v>
      </c>
      <c r="I13467" s="69">
        <v>59</v>
      </c>
      <c r="J13467" s="69">
        <v>35</v>
      </c>
      <c r="K13467" s="91"/>
      <c r="L13467" s="91"/>
    </row>
    <row r="13468" spans="2:12" x14ac:dyDescent="0.25">
      <c r="B13468" s="67" t="s">
        <v>504</v>
      </c>
      <c r="C13468" s="67" t="s">
        <v>505</v>
      </c>
      <c r="D13468" s="68" t="s">
        <v>381</v>
      </c>
      <c r="E13468" s="67" t="s">
        <v>382</v>
      </c>
      <c r="F13468" s="68" t="s">
        <v>540</v>
      </c>
      <c r="G13468" s="67" t="s">
        <v>541</v>
      </c>
      <c r="H13468" s="68" t="s">
        <v>364</v>
      </c>
      <c r="I13468" s="69">
        <v>26</v>
      </c>
      <c r="J13468" s="69">
        <v>37</v>
      </c>
      <c r="K13468" s="91"/>
      <c r="L13468" s="91"/>
    </row>
    <row r="13469" spans="2:12" x14ac:dyDescent="0.25">
      <c r="B13469" s="67" t="s">
        <v>504</v>
      </c>
      <c r="C13469" s="67" t="s">
        <v>505</v>
      </c>
      <c r="D13469" s="68" t="s">
        <v>381</v>
      </c>
      <c r="E13469" s="67" t="s">
        <v>382</v>
      </c>
      <c r="F13469" s="68" t="s">
        <v>540</v>
      </c>
      <c r="G13469" s="67" t="s">
        <v>541</v>
      </c>
      <c r="H13469" s="68" t="s">
        <v>362</v>
      </c>
      <c r="I13469" s="69">
        <v>46</v>
      </c>
      <c r="J13469" s="69">
        <v>37</v>
      </c>
      <c r="K13469" s="91"/>
      <c r="L13469" s="91"/>
    </row>
    <row r="13470" spans="2:12" x14ac:dyDescent="0.25">
      <c r="B13470" s="67" t="s">
        <v>504</v>
      </c>
      <c r="C13470" s="67" t="s">
        <v>505</v>
      </c>
      <c r="D13470" s="68" t="s">
        <v>381</v>
      </c>
      <c r="E13470" s="67" t="s">
        <v>382</v>
      </c>
      <c r="F13470" s="68" t="s">
        <v>540</v>
      </c>
      <c r="G13470" s="67" t="s">
        <v>541</v>
      </c>
      <c r="H13470" s="68" t="s">
        <v>363</v>
      </c>
      <c r="I13470" s="69">
        <v>38</v>
      </c>
      <c r="J13470" s="69">
        <v>55</v>
      </c>
      <c r="K13470" s="91"/>
      <c r="L13470" s="91"/>
    </row>
    <row r="13471" spans="2:12" x14ac:dyDescent="0.25">
      <c r="B13471" s="67" t="s">
        <v>504</v>
      </c>
      <c r="C13471" s="67" t="s">
        <v>505</v>
      </c>
      <c r="D13471" s="68" t="s">
        <v>381</v>
      </c>
      <c r="E13471" s="67" t="s">
        <v>382</v>
      </c>
      <c r="F13471" s="68" t="s">
        <v>540</v>
      </c>
      <c r="G13471" s="67" t="s">
        <v>541</v>
      </c>
      <c r="H13471" s="68" t="s">
        <v>364</v>
      </c>
      <c r="I13471" s="69">
        <v>0</v>
      </c>
      <c r="J13471" s="69">
        <v>0</v>
      </c>
      <c r="K13471" s="91"/>
      <c r="L13471" s="91"/>
    </row>
    <row r="13472" spans="2:12" x14ac:dyDescent="0.25">
      <c r="B13472" s="67" t="s">
        <v>504</v>
      </c>
      <c r="C13472" s="67" t="s">
        <v>505</v>
      </c>
      <c r="D13472" s="68" t="s">
        <v>381</v>
      </c>
      <c r="E13472" s="67" t="s">
        <v>382</v>
      </c>
      <c r="F13472" s="68" t="s">
        <v>540</v>
      </c>
      <c r="G13472" s="67" t="s">
        <v>541</v>
      </c>
      <c r="H13472" s="68" t="s">
        <v>362</v>
      </c>
      <c r="I13472" s="69">
        <v>22</v>
      </c>
      <c r="J13472" s="69">
        <v>2</v>
      </c>
      <c r="K13472" s="91"/>
      <c r="L13472" s="91"/>
    </row>
    <row r="13473" spans="2:12" x14ac:dyDescent="0.25">
      <c r="B13473" s="67" t="s">
        <v>504</v>
      </c>
      <c r="C13473" s="67" t="s">
        <v>505</v>
      </c>
      <c r="D13473" s="68" t="s">
        <v>381</v>
      </c>
      <c r="E13473" s="67" t="s">
        <v>382</v>
      </c>
      <c r="F13473" s="68" t="s">
        <v>540</v>
      </c>
      <c r="G13473" s="67" t="s">
        <v>541</v>
      </c>
      <c r="H13473" s="68" t="s">
        <v>363</v>
      </c>
      <c r="I13473" s="69">
        <v>0</v>
      </c>
      <c r="J13473" s="69">
        <v>0</v>
      </c>
      <c r="K13473" s="91"/>
      <c r="L13473" s="91"/>
    </row>
    <row r="13474" spans="2:12" x14ac:dyDescent="0.25">
      <c r="B13474" s="67" t="s">
        <v>504</v>
      </c>
      <c r="C13474" s="67" t="s">
        <v>505</v>
      </c>
      <c r="D13474" s="68" t="s">
        <v>381</v>
      </c>
      <c r="E13474" s="67" t="s">
        <v>382</v>
      </c>
      <c r="F13474" s="68" t="s">
        <v>540</v>
      </c>
      <c r="G13474" s="67" t="s">
        <v>541</v>
      </c>
      <c r="H13474" s="68" t="s">
        <v>364</v>
      </c>
      <c r="I13474" s="69">
        <v>64</v>
      </c>
      <c r="J13474" s="69">
        <v>0</v>
      </c>
      <c r="K13474" s="91"/>
      <c r="L13474" s="91"/>
    </row>
    <row r="13475" spans="2:12" x14ac:dyDescent="0.25">
      <c r="B13475" s="67" t="s">
        <v>504</v>
      </c>
      <c r="C13475" s="67" t="s">
        <v>505</v>
      </c>
      <c r="D13475" s="68" t="s">
        <v>381</v>
      </c>
      <c r="E13475" s="67" t="s">
        <v>382</v>
      </c>
      <c r="F13475" s="68" t="s">
        <v>540</v>
      </c>
      <c r="G13475" s="67" t="s">
        <v>541</v>
      </c>
      <c r="H13475" s="68" t="s">
        <v>362</v>
      </c>
      <c r="I13475" s="69">
        <v>-10</v>
      </c>
      <c r="J13475" s="69">
        <v>0</v>
      </c>
      <c r="K13475" s="91"/>
      <c r="L13475" s="91"/>
    </row>
    <row r="13476" spans="2:12" x14ac:dyDescent="0.25">
      <c r="B13476" s="67" t="s">
        <v>504</v>
      </c>
      <c r="C13476" s="67" t="s">
        <v>505</v>
      </c>
      <c r="D13476" s="68" t="s">
        <v>381</v>
      </c>
      <c r="E13476" s="67" t="s">
        <v>382</v>
      </c>
      <c r="F13476" s="68" t="s">
        <v>540</v>
      </c>
      <c r="G13476" s="67" t="s">
        <v>541</v>
      </c>
      <c r="H13476" s="68" t="s">
        <v>363</v>
      </c>
      <c r="I13476" s="69">
        <v>13</v>
      </c>
      <c r="J13476" s="69">
        <v>15</v>
      </c>
      <c r="K13476" s="91"/>
      <c r="L13476" s="91"/>
    </row>
    <row r="13477" spans="2:12" x14ac:dyDescent="0.25">
      <c r="B13477" s="67" t="s">
        <v>504</v>
      </c>
      <c r="C13477" s="67" t="s">
        <v>505</v>
      </c>
      <c r="D13477" s="68" t="s">
        <v>381</v>
      </c>
      <c r="E13477" s="67" t="s">
        <v>382</v>
      </c>
      <c r="F13477" s="68" t="s">
        <v>540</v>
      </c>
      <c r="G13477" s="67" t="s">
        <v>541</v>
      </c>
      <c r="H13477" s="68" t="s">
        <v>364</v>
      </c>
      <c r="I13477" s="69">
        <v>0</v>
      </c>
      <c r="J13477" s="69">
        <v>0</v>
      </c>
      <c r="K13477" s="91"/>
      <c r="L13477" s="91"/>
    </row>
    <row r="13478" spans="2:12" x14ac:dyDescent="0.25">
      <c r="B13478" s="67" t="s">
        <v>504</v>
      </c>
      <c r="C13478" s="67" t="s">
        <v>505</v>
      </c>
      <c r="D13478" s="68" t="s">
        <v>381</v>
      </c>
      <c r="E13478" s="67" t="s">
        <v>382</v>
      </c>
      <c r="F13478" s="68" t="s">
        <v>540</v>
      </c>
      <c r="G13478" s="67" t="s">
        <v>541</v>
      </c>
      <c r="H13478" s="68" t="s">
        <v>362</v>
      </c>
      <c r="I13478" s="69">
        <v>9</v>
      </c>
      <c r="J13478" s="69">
        <v>16</v>
      </c>
      <c r="K13478" s="91"/>
      <c r="L13478" s="91"/>
    </row>
    <row r="13479" spans="2:12" x14ac:dyDescent="0.25">
      <c r="B13479" s="67" t="s">
        <v>504</v>
      </c>
      <c r="C13479" s="67" t="s">
        <v>505</v>
      </c>
      <c r="D13479" s="68" t="s">
        <v>381</v>
      </c>
      <c r="E13479" s="67" t="s">
        <v>382</v>
      </c>
      <c r="F13479" s="68" t="s">
        <v>540</v>
      </c>
      <c r="G13479" s="67" t="s">
        <v>541</v>
      </c>
      <c r="H13479" s="68" t="s">
        <v>363</v>
      </c>
      <c r="I13479" s="69">
        <v>64</v>
      </c>
      <c r="J13479" s="69">
        <v>20</v>
      </c>
      <c r="K13479" s="91"/>
      <c r="L13479" s="91"/>
    </row>
    <row r="13480" spans="2:12" x14ac:dyDescent="0.25">
      <c r="B13480" s="67" t="s">
        <v>504</v>
      </c>
      <c r="C13480" s="67" t="s">
        <v>505</v>
      </c>
      <c r="D13480" s="68" t="s">
        <v>381</v>
      </c>
      <c r="E13480" s="67" t="s">
        <v>382</v>
      </c>
      <c r="F13480" s="68" t="s">
        <v>540</v>
      </c>
      <c r="G13480" s="67" t="s">
        <v>541</v>
      </c>
      <c r="H13480" s="68" t="s">
        <v>364</v>
      </c>
      <c r="I13480" s="69">
        <v>16</v>
      </c>
      <c r="J13480" s="69">
        <v>12</v>
      </c>
      <c r="K13480" s="91"/>
      <c r="L13480" s="91"/>
    </row>
    <row r="13481" spans="2:12" x14ac:dyDescent="0.25">
      <c r="B13481" s="67" t="s">
        <v>504</v>
      </c>
      <c r="C13481" s="67" t="s">
        <v>505</v>
      </c>
      <c r="D13481" s="68" t="s">
        <v>381</v>
      </c>
      <c r="E13481" s="67" t="s">
        <v>382</v>
      </c>
      <c r="F13481" s="68" t="s">
        <v>540</v>
      </c>
      <c r="G13481" s="67" t="s">
        <v>541</v>
      </c>
      <c r="H13481" s="68" t="s">
        <v>362</v>
      </c>
      <c r="I13481" s="69">
        <v>10</v>
      </c>
      <c r="J13481" s="69">
        <v>10</v>
      </c>
      <c r="K13481" s="91"/>
      <c r="L13481" s="91"/>
    </row>
    <row r="13482" spans="2:12" x14ac:dyDescent="0.25">
      <c r="B13482" s="67" t="s">
        <v>504</v>
      </c>
      <c r="C13482" s="67" t="s">
        <v>505</v>
      </c>
      <c r="D13482" s="68" t="s">
        <v>381</v>
      </c>
      <c r="E13482" s="67" t="s">
        <v>382</v>
      </c>
      <c r="F13482" s="68" t="s">
        <v>540</v>
      </c>
      <c r="G13482" s="67" t="s">
        <v>541</v>
      </c>
      <c r="H13482" s="68" t="s">
        <v>363</v>
      </c>
      <c r="I13482" s="69">
        <v>12</v>
      </c>
      <c r="J13482" s="69">
        <v>12</v>
      </c>
      <c r="K13482" s="91"/>
      <c r="L13482" s="91"/>
    </row>
    <row r="13483" spans="2:12" x14ac:dyDescent="0.25">
      <c r="B13483" s="67" t="s">
        <v>504</v>
      </c>
      <c r="C13483" s="67" t="s">
        <v>505</v>
      </c>
      <c r="D13483" s="68" t="s">
        <v>381</v>
      </c>
      <c r="E13483" s="67" t="s">
        <v>382</v>
      </c>
      <c r="F13483" s="68" t="s">
        <v>540</v>
      </c>
      <c r="G13483" s="67" t="s">
        <v>541</v>
      </c>
      <c r="H13483" s="68" t="s">
        <v>364</v>
      </c>
      <c r="I13483" s="69">
        <v>0</v>
      </c>
      <c r="J13483" s="69">
        <v>0</v>
      </c>
      <c r="K13483" s="91"/>
      <c r="L13483" s="91"/>
    </row>
    <row r="13484" spans="2:12" x14ac:dyDescent="0.25">
      <c r="B13484" s="67" t="s">
        <v>504</v>
      </c>
      <c r="C13484" s="67" t="s">
        <v>505</v>
      </c>
      <c r="D13484" s="68" t="s">
        <v>381</v>
      </c>
      <c r="E13484" s="67" t="s">
        <v>382</v>
      </c>
      <c r="F13484" s="68" t="s">
        <v>540</v>
      </c>
      <c r="G13484" s="67" t="s">
        <v>541</v>
      </c>
      <c r="H13484" s="68" t="s">
        <v>362</v>
      </c>
      <c r="I13484" s="69">
        <v>0.309</v>
      </c>
      <c r="J13484" s="69">
        <v>0.20599999999999999</v>
      </c>
      <c r="K13484" s="91"/>
      <c r="L13484" s="91"/>
    </row>
    <row r="13485" spans="2:12" x14ac:dyDescent="0.25">
      <c r="B13485" s="67" t="s">
        <v>504</v>
      </c>
      <c r="C13485" s="67" t="s">
        <v>505</v>
      </c>
      <c r="D13485" s="68" t="s">
        <v>381</v>
      </c>
      <c r="E13485" s="67" t="s">
        <v>382</v>
      </c>
      <c r="F13485" s="68" t="s">
        <v>540</v>
      </c>
      <c r="G13485" s="67" t="s">
        <v>541</v>
      </c>
      <c r="H13485" s="68" t="s">
        <v>363</v>
      </c>
      <c r="I13485" s="69">
        <v>0.39140000000000003</v>
      </c>
      <c r="J13485" s="69">
        <v>0.55620000000000003</v>
      </c>
      <c r="K13485" s="91"/>
      <c r="L13485" s="91"/>
    </row>
    <row r="13486" spans="2:12" x14ac:dyDescent="0.25">
      <c r="B13486" s="67" t="s">
        <v>504</v>
      </c>
      <c r="C13486" s="67" t="s">
        <v>505</v>
      </c>
      <c r="D13486" s="68" t="s">
        <v>381</v>
      </c>
      <c r="E13486" s="67" t="s">
        <v>382</v>
      </c>
      <c r="F13486" s="68" t="s">
        <v>540</v>
      </c>
      <c r="G13486" s="67" t="s">
        <v>541</v>
      </c>
      <c r="H13486" s="68" t="s">
        <v>364</v>
      </c>
      <c r="I13486" s="69">
        <v>0.45319999999999999</v>
      </c>
      <c r="J13486" s="69">
        <v>0.28839999999999999</v>
      </c>
      <c r="K13486" s="91"/>
      <c r="L13486" s="91"/>
    </row>
    <row r="13487" spans="2:12" x14ac:dyDescent="0.25">
      <c r="B13487" s="67" t="s">
        <v>504</v>
      </c>
      <c r="C13487" s="67" t="s">
        <v>505</v>
      </c>
      <c r="D13487" s="68" t="s">
        <v>381</v>
      </c>
      <c r="E13487" s="67" t="s">
        <v>382</v>
      </c>
      <c r="F13487" s="68" t="s">
        <v>540</v>
      </c>
      <c r="G13487" s="67" t="s">
        <v>541</v>
      </c>
      <c r="H13487" s="68" t="s">
        <v>363</v>
      </c>
      <c r="I13487" s="69">
        <v>0</v>
      </c>
      <c r="J13487" s="69">
        <v>0</v>
      </c>
      <c r="K13487" s="91"/>
      <c r="L13487" s="91"/>
    </row>
    <row r="13488" spans="2:12" x14ac:dyDescent="0.25">
      <c r="B13488" s="67" t="s">
        <v>504</v>
      </c>
      <c r="C13488" s="67" t="s">
        <v>505</v>
      </c>
      <c r="D13488" s="68" t="s">
        <v>381</v>
      </c>
      <c r="E13488" s="67" t="s">
        <v>382</v>
      </c>
      <c r="F13488" s="68" t="s">
        <v>540</v>
      </c>
      <c r="G13488" s="67" t="s">
        <v>541</v>
      </c>
      <c r="H13488" s="68" t="s">
        <v>362</v>
      </c>
      <c r="I13488" s="69">
        <v>0</v>
      </c>
      <c r="J13488" s="69">
        <v>0</v>
      </c>
      <c r="K13488" s="91"/>
      <c r="L13488" s="91"/>
    </row>
    <row r="13489" spans="2:12" x14ac:dyDescent="0.25">
      <c r="B13489" s="67" t="s">
        <v>504</v>
      </c>
      <c r="C13489" s="67" t="s">
        <v>505</v>
      </c>
      <c r="D13489" s="68" t="s">
        <v>381</v>
      </c>
      <c r="E13489" s="67" t="s">
        <v>382</v>
      </c>
      <c r="F13489" s="68" t="s">
        <v>540</v>
      </c>
      <c r="G13489" s="67" t="s">
        <v>541</v>
      </c>
      <c r="H13489" s="68" t="s">
        <v>363</v>
      </c>
      <c r="I13489" s="69">
        <v>32</v>
      </c>
      <c r="J13489" s="69">
        <v>24</v>
      </c>
      <c r="K13489" s="91"/>
      <c r="L13489" s="91"/>
    </row>
    <row r="13490" spans="2:12" x14ac:dyDescent="0.25">
      <c r="B13490" s="67" t="s">
        <v>504</v>
      </c>
      <c r="C13490" s="67" t="s">
        <v>505</v>
      </c>
      <c r="D13490" s="68" t="s">
        <v>381</v>
      </c>
      <c r="E13490" s="67" t="s">
        <v>382</v>
      </c>
      <c r="F13490" s="68" t="s">
        <v>540</v>
      </c>
      <c r="G13490" s="67" t="s">
        <v>541</v>
      </c>
      <c r="H13490" s="68" t="s">
        <v>364</v>
      </c>
      <c r="I13490" s="69">
        <v>0</v>
      </c>
      <c r="J13490" s="69">
        <v>0</v>
      </c>
      <c r="K13490" s="91"/>
      <c r="L13490" s="91"/>
    </row>
    <row r="13491" spans="2:12" x14ac:dyDescent="0.25">
      <c r="B13491" s="67" t="s">
        <v>504</v>
      </c>
      <c r="C13491" s="67" t="s">
        <v>505</v>
      </c>
      <c r="D13491" s="68" t="s">
        <v>381</v>
      </c>
      <c r="E13491" s="67" t="s">
        <v>382</v>
      </c>
      <c r="F13491" s="68" t="s">
        <v>540</v>
      </c>
      <c r="G13491" s="67" t="s">
        <v>541</v>
      </c>
      <c r="H13491" s="68" t="s">
        <v>362</v>
      </c>
      <c r="I13491" s="69">
        <v>57</v>
      </c>
      <c r="J13491" s="69">
        <v>101</v>
      </c>
      <c r="K13491" s="91"/>
      <c r="L13491" s="91"/>
    </row>
    <row r="13492" spans="2:12" x14ac:dyDescent="0.25">
      <c r="B13492" s="67" t="s">
        <v>504</v>
      </c>
      <c r="C13492" s="67" t="s">
        <v>505</v>
      </c>
      <c r="D13492" s="68" t="s">
        <v>381</v>
      </c>
      <c r="E13492" s="67" t="s">
        <v>382</v>
      </c>
      <c r="F13492" s="68" t="s">
        <v>540</v>
      </c>
      <c r="G13492" s="67" t="s">
        <v>541</v>
      </c>
      <c r="H13492" s="68" t="s">
        <v>363</v>
      </c>
      <c r="I13492" s="69">
        <v>125</v>
      </c>
      <c r="J13492" s="69">
        <v>176</v>
      </c>
      <c r="K13492" s="91"/>
      <c r="L13492" s="91"/>
    </row>
    <row r="13493" spans="2:12" x14ac:dyDescent="0.25">
      <c r="B13493" s="67" t="s">
        <v>504</v>
      </c>
      <c r="C13493" s="67" t="s">
        <v>505</v>
      </c>
      <c r="D13493" s="68" t="s">
        <v>381</v>
      </c>
      <c r="E13493" s="67" t="s">
        <v>382</v>
      </c>
      <c r="F13493" s="68" t="s">
        <v>540</v>
      </c>
      <c r="G13493" s="67" t="s">
        <v>541</v>
      </c>
      <c r="H13493" s="68" t="s">
        <v>364</v>
      </c>
      <c r="I13493" s="69">
        <v>4</v>
      </c>
      <c r="J13493" s="69">
        <v>15</v>
      </c>
      <c r="K13493" s="91"/>
      <c r="L13493" s="91"/>
    </row>
    <row r="13494" spans="2:12" x14ac:dyDescent="0.25">
      <c r="B13494" s="67" t="s">
        <v>504</v>
      </c>
      <c r="C13494" s="67" t="s">
        <v>505</v>
      </c>
      <c r="D13494" s="68" t="s">
        <v>381</v>
      </c>
      <c r="E13494" s="67" t="s">
        <v>382</v>
      </c>
      <c r="F13494" s="68" t="s">
        <v>540</v>
      </c>
      <c r="G13494" s="67" t="s">
        <v>541</v>
      </c>
      <c r="H13494" s="68" t="s">
        <v>363</v>
      </c>
      <c r="I13494" s="69">
        <v>0</v>
      </c>
      <c r="J13494" s="69">
        <v>0</v>
      </c>
      <c r="K13494" s="91"/>
      <c r="L13494" s="91"/>
    </row>
    <row r="13495" spans="2:12" x14ac:dyDescent="0.25">
      <c r="B13495" s="67" t="s">
        <v>504</v>
      </c>
      <c r="C13495" s="67" t="s">
        <v>505</v>
      </c>
      <c r="D13495" s="68" t="s">
        <v>381</v>
      </c>
      <c r="E13495" s="67" t="s">
        <v>382</v>
      </c>
      <c r="F13495" s="68" t="s">
        <v>540</v>
      </c>
      <c r="G13495" s="67" t="s">
        <v>541</v>
      </c>
      <c r="H13495" s="68" t="s">
        <v>362</v>
      </c>
      <c r="I13495" s="69">
        <v>91</v>
      </c>
      <c r="J13495" s="69">
        <v>108</v>
      </c>
      <c r="K13495" s="91"/>
      <c r="L13495" s="91"/>
    </row>
    <row r="13496" spans="2:12" x14ac:dyDescent="0.25">
      <c r="B13496" s="67" t="s">
        <v>504</v>
      </c>
      <c r="C13496" s="67" t="s">
        <v>505</v>
      </c>
      <c r="D13496" s="68" t="s">
        <v>381</v>
      </c>
      <c r="E13496" s="67" t="s">
        <v>382</v>
      </c>
      <c r="F13496" s="68" t="s">
        <v>540</v>
      </c>
      <c r="G13496" s="67" t="s">
        <v>541</v>
      </c>
      <c r="H13496" s="68" t="s">
        <v>363</v>
      </c>
      <c r="I13496" s="69">
        <v>18</v>
      </c>
      <c r="J13496" s="69">
        <v>30</v>
      </c>
      <c r="K13496" s="91"/>
      <c r="L13496" s="91"/>
    </row>
    <row r="13497" spans="2:12" x14ac:dyDescent="0.25">
      <c r="B13497" s="67" t="s">
        <v>504</v>
      </c>
      <c r="C13497" s="67" t="s">
        <v>505</v>
      </c>
      <c r="D13497" s="68" t="s">
        <v>381</v>
      </c>
      <c r="E13497" s="67" t="s">
        <v>382</v>
      </c>
      <c r="F13497" s="68" t="s">
        <v>540</v>
      </c>
      <c r="G13497" s="67" t="s">
        <v>541</v>
      </c>
      <c r="H13497" s="68" t="s">
        <v>364</v>
      </c>
      <c r="I13497" s="69">
        <v>43</v>
      </c>
      <c r="J13497" s="69">
        <v>50</v>
      </c>
      <c r="K13497" s="91"/>
      <c r="L13497" s="91"/>
    </row>
    <row r="13498" spans="2:12" x14ac:dyDescent="0.25">
      <c r="B13498" s="67" t="s">
        <v>504</v>
      </c>
      <c r="C13498" s="67" t="s">
        <v>505</v>
      </c>
      <c r="D13498" s="68" t="s">
        <v>381</v>
      </c>
      <c r="E13498" s="67" t="s">
        <v>382</v>
      </c>
      <c r="F13498" s="68" t="s">
        <v>540</v>
      </c>
      <c r="G13498" s="67" t="s">
        <v>541</v>
      </c>
      <c r="H13498" s="68" t="s">
        <v>362</v>
      </c>
      <c r="I13498" s="69">
        <v>90</v>
      </c>
      <c r="J13498" s="69">
        <v>122</v>
      </c>
      <c r="K13498" s="91"/>
      <c r="L13498" s="91"/>
    </row>
    <row r="13499" spans="2:12" x14ac:dyDescent="0.25">
      <c r="B13499" s="67" t="s">
        <v>504</v>
      </c>
      <c r="C13499" s="67" t="s">
        <v>505</v>
      </c>
      <c r="D13499" s="68" t="s">
        <v>381</v>
      </c>
      <c r="E13499" s="67" t="s">
        <v>382</v>
      </c>
      <c r="F13499" s="68" t="s">
        <v>540</v>
      </c>
      <c r="G13499" s="67" t="s">
        <v>541</v>
      </c>
      <c r="H13499" s="68" t="s">
        <v>363</v>
      </c>
      <c r="I13499" s="69">
        <v>219</v>
      </c>
      <c r="J13499" s="69">
        <v>271</v>
      </c>
      <c r="K13499" s="91"/>
      <c r="L13499" s="91"/>
    </row>
    <row r="13500" spans="2:12" x14ac:dyDescent="0.25">
      <c r="B13500" s="67" t="s">
        <v>504</v>
      </c>
      <c r="C13500" s="67" t="s">
        <v>505</v>
      </c>
      <c r="D13500" s="68" t="s">
        <v>381</v>
      </c>
      <c r="E13500" s="67" t="s">
        <v>382</v>
      </c>
      <c r="F13500" s="68" t="s">
        <v>540</v>
      </c>
      <c r="G13500" s="67" t="s">
        <v>541</v>
      </c>
      <c r="H13500" s="68" t="s">
        <v>364</v>
      </c>
      <c r="I13500" s="69">
        <v>43</v>
      </c>
      <c r="J13500" s="69">
        <v>54</v>
      </c>
      <c r="K13500" s="91"/>
      <c r="L13500" s="91"/>
    </row>
    <row r="13501" spans="2:12" x14ac:dyDescent="0.25">
      <c r="B13501" s="67" t="s">
        <v>504</v>
      </c>
      <c r="C13501" s="67" t="s">
        <v>505</v>
      </c>
      <c r="D13501" s="68" t="s">
        <v>381</v>
      </c>
      <c r="E13501" s="67" t="s">
        <v>382</v>
      </c>
      <c r="F13501" s="68" t="s">
        <v>540</v>
      </c>
      <c r="G13501" s="67" t="s">
        <v>541</v>
      </c>
      <c r="H13501" s="68" t="s">
        <v>362</v>
      </c>
      <c r="I13501" s="69">
        <v>110</v>
      </c>
      <c r="J13501" s="69">
        <v>119</v>
      </c>
      <c r="K13501" s="91"/>
      <c r="L13501" s="91"/>
    </row>
    <row r="13502" spans="2:12" x14ac:dyDescent="0.25">
      <c r="B13502" s="67" t="s">
        <v>504</v>
      </c>
      <c r="C13502" s="67" t="s">
        <v>505</v>
      </c>
      <c r="D13502" s="68" t="s">
        <v>381</v>
      </c>
      <c r="E13502" s="67" t="s">
        <v>382</v>
      </c>
      <c r="F13502" s="68" t="s">
        <v>540</v>
      </c>
      <c r="G13502" s="67" t="s">
        <v>541</v>
      </c>
      <c r="H13502" s="68" t="s">
        <v>363</v>
      </c>
      <c r="I13502" s="69">
        <v>120</v>
      </c>
      <c r="J13502" s="69">
        <v>167</v>
      </c>
      <c r="K13502" s="91"/>
      <c r="L13502" s="91"/>
    </row>
    <row r="13503" spans="2:12" x14ac:dyDescent="0.25">
      <c r="B13503" s="67" t="s">
        <v>504</v>
      </c>
      <c r="C13503" s="67" t="s">
        <v>505</v>
      </c>
      <c r="D13503" s="68" t="s">
        <v>381</v>
      </c>
      <c r="E13503" s="67" t="s">
        <v>382</v>
      </c>
      <c r="F13503" s="68" t="s">
        <v>540</v>
      </c>
      <c r="G13503" s="67" t="s">
        <v>541</v>
      </c>
      <c r="H13503" s="68" t="s">
        <v>364</v>
      </c>
      <c r="I13503" s="69">
        <v>9</v>
      </c>
      <c r="J13503" s="69">
        <v>8</v>
      </c>
      <c r="K13503" s="91"/>
      <c r="L13503" s="91"/>
    </row>
    <row r="13504" spans="2:12" x14ac:dyDescent="0.25">
      <c r="B13504" s="67" t="s">
        <v>504</v>
      </c>
      <c r="C13504" s="67" t="s">
        <v>505</v>
      </c>
      <c r="D13504" s="68" t="s">
        <v>381</v>
      </c>
      <c r="E13504" s="67" t="s">
        <v>382</v>
      </c>
      <c r="F13504" s="68" t="s">
        <v>540</v>
      </c>
      <c r="G13504" s="67" t="s">
        <v>541</v>
      </c>
      <c r="H13504" s="68" t="s">
        <v>362</v>
      </c>
      <c r="I13504" s="69">
        <v>14</v>
      </c>
      <c r="J13504" s="69">
        <v>8</v>
      </c>
      <c r="K13504" s="91"/>
      <c r="L13504" s="91"/>
    </row>
    <row r="13505" spans="2:12" x14ac:dyDescent="0.25">
      <c r="B13505" s="67" t="s">
        <v>504</v>
      </c>
      <c r="C13505" s="67" t="s">
        <v>505</v>
      </c>
      <c r="D13505" s="68" t="s">
        <v>381</v>
      </c>
      <c r="E13505" s="67" t="s">
        <v>382</v>
      </c>
      <c r="F13505" s="68" t="s">
        <v>540</v>
      </c>
      <c r="G13505" s="67" t="s">
        <v>541</v>
      </c>
      <c r="H13505" s="68" t="s">
        <v>363</v>
      </c>
      <c r="I13505" s="69">
        <v>44</v>
      </c>
      <c r="J13505" s="69">
        <v>60</v>
      </c>
      <c r="K13505" s="91"/>
      <c r="L13505" s="91"/>
    </row>
    <row r="13506" spans="2:12" x14ac:dyDescent="0.25">
      <c r="B13506" s="67" t="s">
        <v>504</v>
      </c>
      <c r="C13506" s="67" t="s">
        <v>505</v>
      </c>
      <c r="D13506" s="68" t="s">
        <v>381</v>
      </c>
      <c r="E13506" s="67" t="s">
        <v>382</v>
      </c>
      <c r="F13506" s="68" t="s">
        <v>540</v>
      </c>
      <c r="G13506" s="67" t="s">
        <v>541</v>
      </c>
      <c r="H13506" s="68" t="s">
        <v>364</v>
      </c>
      <c r="I13506" s="69">
        <v>0</v>
      </c>
      <c r="J13506" s="69">
        <v>0</v>
      </c>
      <c r="K13506" s="91"/>
      <c r="L13506" s="91"/>
    </row>
    <row r="13507" spans="2:12" x14ac:dyDescent="0.25">
      <c r="B13507" s="67" t="s">
        <v>504</v>
      </c>
      <c r="C13507" s="67" t="s">
        <v>505</v>
      </c>
      <c r="D13507" s="68" t="s">
        <v>381</v>
      </c>
      <c r="E13507" s="67" t="s">
        <v>382</v>
      </c>
      <c r="F13507" s="68" t="s">
        <v>540</v>
      </c>
      <c r="G13507" s="67" t="s">
        <v>541</v>
      </c>
      <c r="H13507" s="68" t="s">
        <v>362</v>
      </c>
      <c r="I13507" s="69">
        <v>97</v>
      </c>
      <c r="J13507" s="69">
        <v>98</v>
      </c>
      <c r="K13507" s="91"/>
      <c r="L13507" s="91"/>
    </row>
    <row r="13508" spans="2:12" x14ac:dyDescent="0.25">
      <c r="B13508" s="67" t="s">
        <v>504</v>
      </c>
      <c r="C13508" s="67" t="s">
        <v>505</v>
      </c>
      <c r="D13508" s="68" t="s">
        <v>381</v>
      </c>
      <c r="E13508" s="67" t="s">
        <v>382</v>
      </c>
      <c r="F13508" s="68" t="s">
        <v>540</v>
      </c>
      <c r="G13508" s="67" t="s">
        <v>541</v>
      </c>
      <c r="H13508" s="68" t="s">
        <v>363</v>
      </c>
      <c r="I13508" s="69">
        <v>197</v>
      </c>
      <c r="J13508" s="69">
        <v>236</v>
      </c>
      <c r="K13508" s="91"/>
      <c r="L13508" s="91"/>
    </row>
    <row r="13509" spans="2:12" x14ac:dyDescent="0.25">
      <c r="B13509" s="67" t="s">
        <v>504</v>
      </c>
      <c r="C13509" s="67" t="s">
        <v>505</v>
      </c>
      <c r="D13509" s="68" t="s">
        <v>381</v>
      </c>
      <c r="E13509" s="67" t="s">
        <v>382</v>
      </c>
      <c r="F13509" s="68" t="s">
        <v>540</v>
      </c>
      <c r="G13509" s="67" t="s">
        <v>541</v>
      </c>
      <c r="H13509" s="68" t="s">
        <v>364</v>
      </c>
      <c r="I13509" s="69">
        <v>52</v>
      </c>
      <c r="J13509" s="69">
        <v>24</v>
      </c>
      <c r="K13509" s="91"/>
      <c r="L13509" s="91"/>
    </row>
    <row r="13510" spans="2:12" x14ac:dyDescent="0.25">
      <c r="B13510" s="67" t="s">
        <v>504</v>
      </c>
      <c r="C13510" s="67" t="s">
        <v>505</v>
      </c>
      <c r="D13510" s="68" t="s">
        <v>381</v>
      </c>
      <c r="E13510" s="67" t="s">
        <v>382</v>
      </c>
      <c r="F13510" s="68" t="s">
        <v>540</v>
      </c>
      <c r="G13510" s="67" t="s">
        <v>541</v>
      </c>
      <c r="H13510" s="68" t="s">
        <v>362</v>
      </c>
      <c r="I13510" s="69">
        <v>48</v>
      </c>
      <c r="J13510" s="69">
        <v>71</v>
      </c>
      <c r="K13510" s="91"/>
      <c r="L13510" s="91"/>
    </row>
    <row r="13511" spans="2:12" x14ac:dyDescent="0.25">
      <c r="B13511" s="67" t="s">
        <v>504</v>
      </c>
      <c r="C13511" s="67" t="s">
        <v>505</v>
      </c>
      <c r="D13511" s="68" t="s">
        <v>381</v>
      </c>
      <c r="E13511" s="67" t="s">
        <v>382</v>
      </c>
      <c r="F13511" s="68" t="s">
        <v>540</v>
      </c>
      <c r="G13511" s="67" t="s">
        <v>541</v>
      </c>
      <c r="H13511" s="68" t="s">
        <v>363</v>
      </c>
      <c r="I13511" s="69">
        <v>116</v>
      </c>
      <c r="J13511" s="69">
        <v>185</v>
      </c>
      <c r="K13511" s="91"/>
      <c r="L13511" s="91"/>
    </row>
    <row r="13512" spans="2:12" x14ac:dyDescent="0.25">
      <c r="B13512" s="67" t="s">
        <v>504</v>
      </c>
      <c r="C13512" s="67" t="s">
        <v>505</v>
      </c>
      <c r="D13512" s="68" t="s">
        <v>381</v>
      </c>
      <c r="E13512" s="67" t="s">
        <v>382</v>
      </c>
      <c r="F13512" s="68" t="s">
        <v>540</v>
      </c>
      <c r="G13512" s="67" t="s">
        <v>541</v>
      </c>
      <c r="H13512" s="68" t="s">
        <v>364</v>
      </c>
      <c r="I13512" s="69">
        <v>13</v>
      </c>
      <c r="J13512" s="69">
        <v>0</v>
      </c>
      <c r="K13512" s="91"/>
      <c r="L13512" s="91"/>
    </row>
    <row r="13513" spans="2:12" x14ac:dyDescent="0.25">
      <c r="B13513" s="67" t="s">
        <v>504</v>
      </c>
      <c r="C13513" s="67" t="s">
        <v>505</v>
      </c>
      <c r="D13513" s="68" t="s">
        <v>381</v>
      </c>
      <c r="E13513" s="67" t="s">
        <v>382</v>
      </c>
      <c r="F13513" s="68" t="s">
        <v>540</v>
      </c>
      <c r="G13513" s="67" t="s">
        <v>541</v>
      </c>
      <c r="H13513" s="68" t="s">
        <v>362</v>
      </c>
      <c r="I13513" s="69">
        <v>0</v>
      </c>
      <c r="J13513" s="69">
        <v>0</v>
      </c>
      <c r="K13513" s="91"/>
      <c r="L13513" s="91"/>
    </row>
    <row r="13514" spans="2:12" x14ac:dyDescent="0.25">
      <c r="B13514" s="67" t="s">
        <v>504</v>
      </c>
      <c r="C13514" s="67" t="s">
        <v>505</v>
      </c>
      <c r="D13514" s="68" t="s">
        <v>381</v>
      </c>
      <c r="E13514" s="67" t="s">
        <v>382</v>
      </c>
      <c r="F13514" s="68" t="s">
        <v>540</v>
      </c>
      <c r="G13514" s="67" t="s">
        <v>541</v>
      </c>
      <c r="H13514" s="68" t="s">
        <v>362</v>
      </c>
      <c r="I13514" s="69">
        <v>0</v>
      </c>
      <c r="J13514" s="69">
        <v>0</v>
      </c>
      <c r="K13514" s="91"/>
      <c r="L13514" s="91"/>
    </row>
    <row r="13515" spans="2:12" x14ac:dyDescent="0.25">
      <c r="B13515" s="67" t="s">
        <v>504</v>
      </c>
      <c r="C13515" s="67" t="s">
        <v>505</v>
      </c>
      <c r="D13515" s="68" t="s">
        <v>381</v>
      </c>
      <c r="E13515" s="67" t="s">
        <v>382</v>
      </c>
      <c r="F13515" s="68" t="s">
        <v>540</v>
      </c>
      <c r="G13515" s="67" t="s">
        <v>541</v>
      </c>
      <c r="H13515" s="68" t="s">
        <v>363</v>
      </c>
      <c r="I13515" s="69">
        <v>0.3296</v>
      </c>
      <c r="J13515" s="69">
        <v>8.2400000000000001E-2</v>
      </c>
      <c r="K13515" s="91"/>
      <c r="L13515" s="91"/>
    </row>
    <row r="13516" spans="2:12" x14ac:dyDescent="0.25">
      <c r="B13516" s="67" t="s">
        <v>504</v>
      </c>
      <c r="C13516" s="67" t="s">
        <v>505</v>
      </c>
      <c r="D13516" s="68" t="s">
        <v>381</v>
      </c>
      <c r="E13516" s="67" t="s">
        <v>382</v>
      </c>
      <c r="F13516" s="68" t="s">
        <v>540</v>
      </c>
      <c r="G13516" s="67" t="s">
        <v>541</v>
      </c>
      <c r="H13516" s="68" t="s">
        <v>364</v>
      </c>
      <c r="I13516" s="69">
        <v>0</v>
      </c>
      <c r="J13516" s="69">
        <v>0</v>
      </c>
      <c r="K13516" s="91"/>
      <c r="L13516" s="91"/>
    </row>
    <row r="13517" spans="2:12" x14ac:dyDescent="0.25">
      <c r="B13517" s="67" t="s">
        <v>504</v>
      </c>
      <c r="C13517" s="67" t="s">
        <v>505</v>
      </c>
      <c r="D13517" s="68" t="s">
        <v>381</v>
      </c>
      <c r="E13517" s="67" t="s">
        <v>382</v>
      </c>
      <c r="F13517" s="68" t="s">
        <v>540</v>
      </c>
      <c r="G13517" s="67" t="s">
        <v>541</v>
      </c>
      <c r="H13517" s="68" t="s">
        <v>362</v>
      </c>
      <c r="I13517" s="69">
        <v>10</v>
      </c>
      <c r="J13517" s="69">
        <v>75</v>
      </c>
      <c r="K13517" s="91"/>
      <c r="L13517" s="91"/>
    </row>
    <row r="13518" spans="2:12" x14ac:dyDescent="0.25">
      <c r="B13518" s="67" t="s">
        <v>504</v>
      </c>
      <c r="C13518" s="67" t="s">
        <v>505</v>
      </c>
      <c r="D13518" s="68" t="s">
        <v>381</v>
      </c>
      <c r="E13518" s="67" t="s">
        <v>382</v>
      </c>
      <c r="F13518" s="68" t="s">
        <v>540</v>
      </c>
      <c r="G13518" s="67" t="s">
        <v>541</v>
      </c>
      <c r="H13518" s="68" t="s">
        <v>363</v>
      </c>
      <c r="I13518" s="69">
        <v>134</v>
      </c>
      <c r="J13518" s="69">
        <v>204</v>
      </c>
      <c r="K13518" s="91"/>
      <c r="L13518" s="91"/>
    </row>
    <row r="13519" spans="2:12" x14ac:dyDescent="0.25">
      <c r="B13519" s="67" t="s">
        <v>504</v>
      </c>
      <c r="C13519" s="67" t="s">
        <v>505</v>
      </c>
      <c r="D13519" s="68" t="s">
        <v>381</v>
      </c>
      <c r="E13519" s="67" t="s">
        <v>382</v>
      </c>
      <c r="F13519" s="68" t="s">
        <v>540</v>
      </c>
      <c r="G13519" s="67" t="s">
        <v>541</v>
      </c>
      <c r="H13519" s="68" t="s">
        <v>364</v>
      </c>
      <c r="I13519" s="69">
        <v>72</v>
      </c>
      <c r="J13519" s="69">
        <v>88</v>
      </c>
      <c r="K13519" s="91"/>
      <c r="L13519" s="91"/>
    </row>
    <row r="13520" spans="2:12" x14ac:dyDescent="0.25">
      <c r="B13520" s="67" t="s">
        <v>504</v>
      </c>
      <c r="C13520" s="67" t="s">
        <v>505</v>
      </c>
      <c r="D13520" s="68" t="s">
        <v>381</v>
      </c>
      <c r="E13520" s="67" t="s">
        <v>382</v>
      </c>
      <c r="F13520" s="68" t="s">
        <v>540</v>
      </c>
      <c r="G13520" s="67" t="s">
        <v>541</v>
      </c>
      <c r="H13520" s="68" t="s">
        <v>362</v>
      </c>
      <c r="I13520" s="69">
        <v>20</v>
      </c>
      <c r="J13520" s="69">
        <v>30</v>
      </c>
      <c r="K13520" s="91"/>
      <c r="L13520" s="91"/>
    </row>
    <row r="13521" spans="2:12" x14ac:dyDescent="0.25">
      <c r="B13521" s="67" t="s">
        <v>504</v>
      </c>
      <c r="C13521" s="67" t="s">
        <v>505</v>
      </c>
      <c r="D13521" s="68" t="s">
        <v>381</v>
      </c>
      <c r="E13521" s="67" t="s">
        <v>382</v>
      </c>
      <c r="F13521" s="68" t="s">
        <v>540</v>
      </c>
      <c r="G13521" s="67" t="s">
        <v>541</v>
      </c>
      <c r="H13521" s="68" t="s">
        <v>363</v>
      </c>
      <c r="I13521" s="69">
        <v>0</v>
      </c>
      <c r="J13521" s="69">
        <v>0</v>
      </c>
      <c r="K13521" s="91"/>
      <c r="L13521" s="91"/>
    </row>
    <row r="13522" spans="2:12" x14ac:dyDescent="0.25">
      <c r="B13522" s="67" t="s">
        <v>504</v>
      </c>
      <c r="C13522" s="67" t="s">
        <v>505</v>
      </c>
      <c r="D13522" s="68" t="s">
        <v>381</v>
      </c>
      <c r="E13522" s="67" t="s">
        <v>382</v>
      </c>
      <c r="F13522" s="68" t="s">
        <v>540</v>
      </c>
      <c r="G13522" s="67" t="s">
        <v>541</v>
      </c>
      <c r="H13522" s="68" t="s">
        <v>364</v>
      </c>
      <c r="I13522" s="69">
        <v>0</v>
      </c>
      <c r="J13522" s="69">
        <v>0</v>
      </c>
      <c r="K13522" s="91"/>
      <c r="L13522" s="91"/>
    </row>
    <row r="13523" spans="2:12" x14ac:dyDescent="0.25">
      <c r="B13523" s="67" t="s">
        <v>504</v>
      </c>
      <c r="C13523" s="67" t="s">
        <v>505</v>
      </c>
      <c r="D13523" s="68" t="s">
        <v>381</v>
      </c>
      <c r="E13523" s="67" t="s">
        <v>382</v>
      </c>
      <c r="F13523" s="68" t="s">
        <v>540</v>
      </c>
      <c r="G13523" s="67" t="s">
        <v>541</v>
      </c>
      <c r="H13523" s="68" t="s">
        <v>362</v>
      </c>
      <c r="I13523" s="69">
        <v>82</v>
      </c>
      <c r="J13523" s="69">
        <v>83</v>
      </c>
      <c r="K13523" s="91"/>
      <c r="L13523" s="91"/>
    </row>
    <row r="13524" spans="2:12" x14ac:dyDescent="0.25">
      <c r="B13524" s="67" t="s">
        <v>504</v>
      </c>
      <c r="C13524" s="67" t="s">
        <v>505</v>
      </c>
      <c r="D13524" s="68" t="s">
        <v>381</v>
      </c>
      <c r="E13524" s="67" t="s">
        <v>382</v>
      </c>
      <c r="F13524" s="68" t="s">
        <v>540</v>
      </c>
      <c r="G13524" s="67" t="s">
        <v>541</v>
      </c>
      <c r="H13524" s="68" t="s">
        <v>363</v>
      </c>
      <c r="I13524" s="69">
        <v>124</v>
      </c>
      <c r="J13524" s="69">
        <v>161</v>
      </c>
      <c r="K13524" s="91"/>
      <c r="L13524" s="91"/>
    </row>
    <row r="13525" spans="2:12" x14ac:dyDescent="0.25">
      <c r="B13525" s="67" t="s">
        <v>504</v>
      </c>
      <c r="C13525" s="67" t="s">
        <v>505</v>
      </c>
      <c r="D13525" s="68" t="s">
        <v>381</v>
      </c>
      <c r="E13525" s="67" t="s">
        <v>382</v>
      </c>
      <c r="F13525" s="68" t="s">
        <v>540</v>
      </c>
      <c r="G13525" s="67" t="s">
        <v>541</v>
      </c>
      <c r="H13525" s="68" t="s">
        <v>364</v>
      </c>
      <c r="I13525" s="69">
        <v>109</v>
      </c>
      <c r="J13525" s="69">
        <v>135</v>
      </c>
      <c r="K13525" s="91"/>
      <c r="L13525" s="91"/>
    </row>
    <row r="13526" spans="2:12" x14ac:dyDescent="0.25">
      <c r="B13526" s="67" t="s">
        <v>504</v>
      </c>
      <c r="C13526" s="67" t="s">
        <v>505</v>
      </c>
      <c r="D13526" s="68" t="s">
        <v>381</v>
      </c>
      <c r="E13526" s="67" t="s">
        <v>382</v>
      </c>
      <c r="F13526" s="68" t="s">
        <v>540</v>
      </c>
      <c r="G13526" s="67" t="s">
        <v>541</v>
      </c>
      <c r="H13526" s="68" t="s">
        <v>362</v>
      </c>
      <c r="I13526" s="69">
        <v>105</v>
      </c>
      <c r="J13526" s="69">
        <v>40</v>
      </c>
      <c r="K13526" s="91"/>
      <c r="L13526" s="91"/>
    </row>
    <row r="13527" spans="2:12" x14ac:dyDescent="0.25">
      <c r="B13527" s="67" t="s">
        <v>504</v>
      </c>
      <c r="C13527" s="67" t="s">
        <v>505</v>
      </c>
      <c r="D13527" s="68" t="s">
        <v>381</v>
      </c>
      <c r="E13527" s="67" t="s">
        <v>382</v>
      </c>
      <c r="F13527" s="68" t="s">
        <v>540</v>
      </c>
      <c r="G13527" s="67" t="s">
        <v>541</v>
      </c>
      <c r="H13527" s="68" t="s">
        <v>363</v>
      </c>
      <c r="I13527" s="69">
        <v>53</v>
      </c>
      <c r="J13527" s="69">
        <v>101</v>
      </c>
      <c r="K13527" s="91"/>
      <c r="L13527" s="91"/>
    </row>
    <row r="13528" spans="2:12" x14ac:dyDescent="0.25">
      <c r="B13528" s="67" t="s">
        <v>504</v>
      </c>
      <c r="C13528" s="67" t="s">
        <v>505</v>
      </c>
      <c r="D13528" s="68" t="s">
        <v>381</v>
      </c>
      <c r="E13528" s="67" t="s">
        <v>382</v>
      </c>
      <c r="F13528" s="68" t="s">
        <v>540</v>
      </c>
      <c r="G13528" s="67" t="s">
        <v>541</v>
      </c>
      <c r="H13528" s="68" t="s">
        <v>364</v>
      </c>
      <c r="I13528" s="69">
        <v>0</v>
      </c>
      <c r="J13528" s="69">
        <v>0</v>
      </c>
      <c r="K13528" s="91"/>
      <c r="L13528" s="91"/>
    </row>
    <row r="13529" spans="2:12" x14ac:dyDescent="0.25">
      <c r="B13529" s="67" t="s">
        <v>504</v>
      </c>
      <c r="C13529" s="67" t="s">
        <v>505</v>
      </c>
      <c r="D13529" s="68" t="s">
        <v>381</v>
      </c>
      <c r="E13529" s="67" t="s">
        <v>382</v>
      </c>
      <c r="F13529" s="68" t="s">
        <v>540</v>
      </c>
      <c r="G13529" s="67" t="s">
        <v>541</v>
      </c>
      <c r="H13529" s="68" t="s">
        <v>362</v>
      </c>
      <c r="I13529" s="69">
        <v>30</v>
      </c>
      <c r="J13529" s="69">
        <v>0</v>
      </c>
      <c r="K13529" s="91"/>
      <c r="L13529" s="91"/>
    </row>
    <row r="13530" spans="2:12" x14ac:dyDescent="0.25">
      <c r="B13530" s="67" t="s">
        <v>504</v>
      </c>
      <c r="C13530" s="67" t="s">
        <v>505</v>
      </c>
      <c r="D13530" s="68" t="s">
        <v>381</v>
      </c>
      <c r="E13530" s="67" t="s">
        <v>382</v>
      </c>
      <c r="F13530" s="68" t="s">
        <v>540</v>
      </c>
      <c r="G13530" s="67" t="s">
        <v>541</v>
      </c>
      <c r="H13530" s="68" t="s">
        <v>363</v>
      </c>
      <c r="I13530" s="69">
        <v>12</v>
      </c>
      <c r="J13530" s="69">
        <v>12</v>
      </c>
      <c r="K13530" s="91"/>
      <c r="L13530" s="91"/>
    </row>
    <row r="13531" spans="2:12" x14ac:dyDescent="0.25">
      <c r="B13531" s="67" t="s">
        <v>504</v>
      </c>
      <c r="C13531" s="67" t="s">
        <v>505</v>
      </c>
      <c r="D13531" s="68" t="s">
        <v>381</v>
      </c>
      <c r="E13531" s="67" t="s">
        <v>382</v>
      </c>
      <c r="F13531" s="68" t="s">
        <v>540</v>
      </c>
      <c r="G13531" s="67" t="s">
        <v>541</v>
      </c>
      <c r="H13531" s="68" t="s">
        <v>364</v>
      </c>
      <c r="I13531" s="69">
        <v>4</v>
      </c>
      <c r="J13531" s="69">
        <v>6</v>
      </c>
      <c r="K13531" s="91"/>
      <c r="L13531" s="91"/>
    </row>
    <row r="13532" spans="2:12" x14ac:dyDescent="0.25">
      <c r="B13532" s="67" t="s">
        <v>504</v>
      </c>
      <c r="C13532" s="67" t="s">
        <v>505</v>
      </c>
      <c r="D13532" s="68" t="s">
        <v>381</v>
      </c>
      <c r="E13532" s="67" t="s">
        <v>382</v>
      </c>
      <c r="F13532" s="68" t="s">
        <v>540</v>
      </c>
      <c r="G13532" s="67" t="s">
        <v>541</v>
      </c>
      <c r="H13532" s="68" t="s">
        <v>363</v>
      </c>
      <c r="I13532" s="69">
        <v>0</v>
      </c>
      <c r="J13532" s="69">
        <v>0</v>
      </c>
      <c r="K13532" s="91"/>
      <c r="L13532" s="91"/>
    </row>
    <row r="13533" spans="2:12" x14ac:dyDescent="0.25">
      <c r="B13533" s="67" t="s">
        <v>504</v>
      </c>
      <c r="C13533" s="67" t="s">
        <v>505</v>
      </c>
      <c r="D13533" s="68" t="s">
        <v>381</v>
      </c>
      <c r="E13533" s="67" t="s">
        <v>382</v>
      </c>
      <c r="F13533" s="68" t="s">
        <v>540</v>
      </c>
      <c r="G13533" s="67" t="s">
        <v>541</v>
      </c>
      <c r="H13533" s="68" t="s">
        <v>362</v>
      </c>
      <c r="I13533" s="69">
        <v>0</v>
      </c>
      <c r="J13533" s="69">
        <v>0</v>
      </c>
      <c r="K13533" s="91"/>
      <c r="L13533" s="91"/>
    </row>
    <row r="13534" spans="2:12" x14ac:dyDescent="0.25">
      <c r="B13534" s="67" t="s">
        <v>504</v>
      </c>
      <c r="C13534" s="67" t="s">
        <v>505</v>
      </c>
      <c r="D13534" s="68" t="s">
        <v>381</v>
      </c>
      <c r="E13534" s="67" t="s">
        <v>382</v>
      </c>
      <c r="F13534" s="68" t="s">
        <v>540</v>
      </c>
      <c r="G13534" s="67" t="s">
        <v>541</v>
      </c>
      <c r="H13534" s="68" t="s">
        <v>363</v>
      </c>
      <c r="I13534" s="69">
        <v>0</v>
      </c>
      <c r="J13534" s="69">
        <v>0</v>
      </c>
      <c r="K13534" s="91"/>
      <c r="L13534" s="91"/>
    </row>
    <row r="13535" spans="2:12" x14ac:dyDescent="0.25">
      <c r="B13535" s="67" t="s">
        <v>504</v>
      </c>
      <c r="C13535" s="67" t="s">
        <v>505</v>
      </c>
      <c r="D13535" s="68" t="s">
        <v>381</v>
      </c>
      <c r="E13535" s="67" t="s">
        <v>382</v>
      </c>
      <c r="F13535" s="68" t="s">
        <v>540</v>
      </c>
      <c r="G13535" s="67" t="s">
        <v>541</v>
      </c>
      <c r="H13535" s="68" t="s">
        <v>364</v>
      </c>
      <c r="I13535" s="69">
        <v>0</v>
      </c>
      <c r="J13535" s="69">
        <v>0</v>
      </c>
      <c r="K13535" s="91"/>
      <c r="L13535" s="91"/>
    </row>
    <row r="13536" spans="2:12" x14ac:dyDescent="0.25">
      <c r="B13536" s="67" t="s">
        <v>504</v>
      </c>
      <c r="C13536" s="67" t="s">
        <v>505</v>
      </c>
      <c r="D13536" s="68" t="s">
        <v>381</v>
      </c>
      <c r="E13536" s="67" t="s">
        <v>382</v>
      </c>
      <c r="F13536" s="68" t="s">
        <v>540</v>
      </c>
      <c r="G13536" s="67" t="s">
        <v>541</v>
      </c>
      <c r="H13536" s="68" t="s">
        <v>363</v>
      </c>
      <c r="I13536" s="69">
        <v>0</v>
      </c>
      <c r="J13536" s="69">
        <v>20</v>
      </c>
      <c r="K13536" s="91"/>
      <c r="L13536" s="91"/>
    </row>
    <row r="13537" spans="2:12" x14ac:dyDescent="0.25">
      <c r="B13537" s="67" t="s">
        <v>504</v>
      </c>
      <c r="C13537" s="67" t="s">
        <v>505</v>
      </c>
      <c r="D13537" s="68" t="s">
        <v>381</v>
      </c>
      <c r="E13537" s="67" t="s">
        <v>382</v>
      </c>
      <c r="F13537" s="68" t="s">
        <v>540</v>
      </c>
      <c r="G13537" s="67" t="s">
        <v>541</v>
      </c>
      <c r="H13537" s="68" t="s">
        <v>363</v>
      </c>
      <c r="I13537" s="69">
        <v>0</v>
      </c>
      <c r="J13537" s="69">
        <v>0</v>
      </c>
      <c r="K13537" s="91"/>
      <c r="L13537" s="91"/>
    </row>
    <row r="13538" spans="2:12" x14ac:dyDescent="0.25">
      <c r="B13538" s="67" t="s">
        <v>504</v>
      </c>
      <c r="C13538" s="67" t="s">
        <v>505</v>
      </c>
      <c r="D13538" s="68" t="s">
        <v>381</v>
      </c>
      <c r="E13538" s="67" t="s">
        <v>382</v>
      </c>
      <c r="F13538" s="68" t="s">
        <v>540</v>
      </c>
      <c r="G13538" s="67" t="s">
        <v>541</v>
      </c>
      <c r="H13538" s="68" t="s">
        <v>363</v>
      </c>
      <c r="I13538" s="69">
        <v>0</v>
      </c>
      <c r="J13538" s="69">
        <v>0</v>
      </c>
      <c r="K13538" s="91"/>
      <c r="L13538" s="91"/>
    </row>
    <row r="13539" spans="2:12" x14ac:dyDescent="0.25">
      <c r="B13539" s="67" t="s">
        <v>504</v>
      </c>
      <c r="C13539" s="67" t="s">
        <v>505</v>
      </c>
      <c r="D13539" s="68" t="s">
        <v>381</v>
      </c>
      <c r="E13539" s="67" t="s">
        <v>382</v>
      </c>
      <c r="F13539" s="68" t="s">
        <v>540</v>
      </c>
      <c r="G13539" s="67" t="s">
        <v>541</v>
      </c>
      <c r="H13539" s="68" t="s">
        <v>362</v>
      </c>
      <c r="I13539" s="69">
        <v>6</v>
      </c>
      <c r="J13539" s="69">
        <v>0</v>
      </c>
      <c r="K13539" s="91"/>
      <c r="L13539" s="91"/>
    </row>
    <row r="13540" spans="2:12" x14ac:dyDescent="0.25">
      <c r="B13540" s="67" t="s">
        <v>504</v>
      </c>
      <c r="C13540" s="67" t="s">
        <v>505</v>
      </c>
      <c r="D13540" s="68" t="s">
        <v>381</v>
      </c>
      <c r="E13540" s="67" t="s">
        <v>382</v>
      </c>
      <c r="F13540" s="68" t="s">
        <v>540</v>
      </c>
      <c r="G13540" s="67" t="s">
        <v>541</v>
      </c>
      <c r="H13540" s="68" t="s">
        <v>363</v>
      </c>
      <c r="I13540" s="69">
        <v>6</v>
      </c>
      <c r="J13540" s="69">
        <v>32</v>
      </c>
      <c r="K13540" s="91"/>
      <c r="L13540" s="91"/>
    </row>
    <row r="13541" spans="2:12" x14ac:dyDescent="0.25">
      <c r="B13541" s="67" t="s">
        <v>504</v>
      </c>
      <c r="C13541" s="67" t="s">
        <v>505</v>
      </c>
      <c r="D13541" s="68" t="s">
        <v>381</v>
      </c>
      <c r="E13541" s="67" t="s">
        <v>382</v>
      </c>
      <c r="F13541" s="68" t="s">
        <v>540</v>
      </c>
      <c r="G13541" s="67" t="s">
        <v>541</v>
      </c>
      <c r="H13541" s="68" t="s">
        <v>364</v>
      </c>
      <c r="I13541" s="69">
        <v>0</v>
      </c>
      <c r="J13541" s="69">
        <v>0</v>
      </c>
      <c r="K13541" s="91"/>
      <c r="L13541" s="91"/>
    </row>
    <row r="13542" spans="2:12" x14ac:dyDescent="0.25">
      <c r="B13542" s="67" t="s">
        <v>504</v>
      </c>
      <c r="C13542" s="67" t="s">
        <v>505</v>
      </c>
      <c r="D13542" s="68" t="s">
        <v>381</v>
      </c>
      <c r="E13542" s="67" t="s">
        <v>382</v>
      </c>
      <c r="F13542" s="68" t="s">
        <v>542</v>
      </c>
      <c r="G13542" s="67" t="s">
        <v>543</v>
      </c>
      <c r="H13542" s="68" t="s">
        <v>362</v>
      </c>
      <c r="I13542" s="69">
        <v>0</v>
      </c>
      <c r="J13542" s="69">
        <v>11</v>
      </c>
      <c r="K13542" s="91"/>
      <c r="L13542" s="91"/>
    </row>
    <row r="13543" spans="2:12" x14ac:dyDescent="0.25">
      <c r="B13543" s="67" t="s">
        <v>504</v>
      </c>
      <c r="C13543" s="67" t="s">
        <v>505</v>
      </c>
      <c r="D13543" s="68" t="s">
        <v>381</v>
      </c>
      <c r="E13543" s="67" t="s">
        <v>382</v>
      </c>
      <c r="F13543" s="68" t="s">
        <v>542</v>
      </c>
      <c r="G13543" s="67" t="s">
        <v>543</v>
      </c>
      <c r="H13543" s="68" t="s">
        <v>362</v>
      </c>
      <c r="I13543" s="69">
        <v>42</v>
      </c>
      <c r="J13543" s="69">
        <v>21</v>
      </c>
      <c r="K13543" s="91"/>
      <c r="L13543" s="91"/>
    </row>
    <row r="13544" spans="2:12" x14ac:dyDescent="0.25">
      <c r="B13544" s="67" t="s">
        <v>504</v>
      </c>
      <c r="C13544" s="67" t="s">
        <v>505</v>
      </c>
      <c r="D13544" s="68" t="s">
        <v>381</v>
      </c>
      <c r="E13544" s="67" t="s">
        <v>382</v>
      </c>
      <c r="F13544" s="68" t="s">
        <v>542</v>
      </c>
      <c r="G13544" s="67" t="s">
        <v>543</v>
      </c>
      <c r="H13544" s="68" t="s">
        <v>363</v>
      </c>
      <c r="I13544" s="69">
        <v>21</v>
      </c>
      <c r="J13544" s="69">
        <v>6</v>
      </c>
      <c r="K13544" s="91"/>
      <c r="L13544" s="91"/>
    </row>
    <row r="13545" spans="2:12" x14ac:dyDescent="0.25">
      <c r="B13545" s="67" t="s">
        <v>504</v>
      </c>
      <c r="C13545" s="67" t="s">
        <v>505</v>
      </c>
      <c r="D13545" s="68" t="s">
        <v>381</v>
      </c>
      <c r="E13545" s="67" t="s">
        <v>382</v>
      </c>
      <c r="F13545" s="68" t="s">
        <v>542</v>
      </c>
      <c r="G13545" s="67" t="s">
        <v>543</v>
      </c>
      <c r="H13545" s="68" t="s">
        <v>364</v>
      </c>
      <c r="I13545" s="69">
        <v>0</v>
      </c>
      <c r="J13545" s="69">
        <v>0</v>
      </c>
      <c r="K13545" s="91"/>
      <c r="L13545" s="91"/>
    </row>
    <row r="13546" spans="2:12" x14ac:dyDescent="0.25">
      <c r="B13546" s="67" t="s">
        <v>504</v>
      </c>
      <c r="C13546" s="67" t="s">
        <v>505</v>
      </c>
      <c r="D13546" s="68" t="s">
        <v>381</v>
      </c>
      <c r="E13546" s="67" t="s">
        <v>382</v>
      </c>
      <c r="F13546" s="68" t="s">
        <v>542</v>
      </c>
      <c r="G13546" s="67" t="s">
        <v>543</v>
      </c>
      <c r="H13546" s="68" t="s">
        <v>362</v>
      </c>
      <c r="I13546" s="69">
        <v>20</v>
      </c>
      <c r="J13546" s="69">
        <v>0</v>
      </c>
      <c r="K13546" s="91"/>
      <c r="L13546" s="91"/>
    </row>
    <row r="13547" spans="2:12" x14ac:dyDescent="0.25">
      <c r="B13547" s="67" t="s">
        <v>504</v>
      </c>
      <c r="C13547" s="67" t="s">
        <v>505</v>
      </c>
      <c r="D13547" s="68" t="s">
        <v>381</v>
      </c>
      <c r="E13547" s="67" t="s">
        <v>382</v>
      </c>
      <c r="F13547" s="68" t="s">
        <v>542</v>
      </c>
      <c r="G13547" s="67" t="s">
        <v>543</v>
      </c>
      <c r="H13547" s="68" t="s">
        <v>363</v>
      </c>
      <c r="I13547" s="69">
        <v>2</v>
      </c>
      <c r="J13547" s="69">
        <v>2</v>
      </c>
      <c r="K13547" s="91"/>
      <c r="L13547" s="91"/>
    </row>
    <row r="13548" spans="2:12" x14ac:dyDescent="0.25">
      <c r="B13548" s="67" t="s">
        <v>504</v>
      </c>
      <c r="C13548" s="67" t="s">
        <v>505</v>
      </c>
      <c r="D13548" s="68" t="s">
        <v>381</v>
      </c>
      <c r="E13548" s="67" t="s">
        <v>382</v>
      </c>
      <c r="F13548" s="68" t="s">
        <v>542</v>
      </c>
      <c r="G13548" s="67" t="s">
        <v>543</v>
      </c>
      <c r="H13548" s="68" t="s">
        <v>362</v>
      </c>
      <c r="I13548" s="69">
        <v>260</v>
      </c>
      <c r="J13548" s="69">
        <v>505</v>
      </c>
      <c r="K13548" s="91"/>
      <c r="L13548" s="91"/>
    </row>
    <row r="13549" spans="2:12" x14ac:dyDescent="0.25">
      <c r="B13549" s="67" t="s">
        <v>504</v>
      </c>
      <c r="C13549" s="67" t="s">
        <v>505</v>
      </c>
      <c r="D13549" s="68" t="s">
        <v>381</v>
      </c>
      <c r="E13549" s="67" t="s">
        <v>382</v>
      </c>
      <c r="F13549" s="68" t="s">
        <v>542</v>
      </c>
      <c r="G13549" s="67" t="s">
        <v>543</v>
      </c>
      <c r="H13549" s="68" t="s">
        <v>363</v>
      </c>
      <c r="I13549" s="69">
        <v>580</v>
      </c>
      <c r="J13549" s="69">
        <v>648</v>
      </c>
      <c r="K13549" s="91"/>
      <c r="L13549" s="91"/>
    </row>
    <row r="13550" spans="2:12" x14ac:dyDescent="0.25">
      <c r="B13550" s="67" t="s">
        <v>504</v>
      </c>
      <c r="C13550" s="67" t="s">
        <v>505</v>
      </c>
      <c r="D13550" s="68" t="s">
        <v>381</v>
      </c>
      <c r="E13550" s="67" t="s">
        <v>382</v>
      </c>
      <c r="F13550" s="68" t="s">
        <v>542</v>
      </c>
      <c r="G13550" s="67" t="s">
        <v>543</v>
      </c>
      <c r="H13550" s="68" t="s">
        <v>364</v>
      </c>
      <c r="I13550" s="69">
        <v>14</v>
      </c>
      <c r="J13550" s="69">
        <v>40</v>
      </c>
      <c r="K13550" s="91"/>
      <c r="L13550" s="91"/>
    </row>
    <row r="13551" spans="2:12" x14ac:dyDescent="0.25">
      <c r="B13551" s="67" t="s">
        <v>504</v>
      </c>
      <c r="C13551" s="67" t="s">
        <v>505</v>
      </c>
      <c r="D13551" s="68" t="s">
        <v>381</v>
      </c>
      <c r="E13551" s="67" t="s">
        <v>382</v>
      </c>
      <c r="F13551" s="68" t="s">
        <v>542</v>
      </c>
      <c r="G13551" s="67" t="s">
        <v>543</v>
      </c>
      <c r="H13551" s="68" t="s">
        <v>362</v>
      </c>
      <c r="I13551" s="69">
        <v>0</v>
      </c>
      <c r="J13551" s="69">
        <v>0</v>
      </c>
      <c r="K13551" s="91"/>
      <c r="L13551" s="91"/>
    </row>
    <row r="13552" spans="2:12" x14ac:dyDescent="0.25">
      <c r="B13552" s="67" t="s">
        <v>504</v>
      </c>
      <c r="C13552" s="67" t="s">
        <v>505</v>
      </c>
      <c r="D13552" s="68" t="s">
        <v>381</v>
      </c>
      <c r="E13552" s="67" t="s">
        <v>382</v>
      </c>
      <c r="F13552" s="68" t="s">
        <v>542</v>
      </c>
      <c r="G13552" s="67" t="s">
        <v>543</v>
      </c>
      <c r="H13552" s="68" t="s">
        <v>363</v>
      </c>
      <c r="I13552" s="69">
        <v>5</v>
      </c>
      <c r="J13552" s="69">
        <v>15</v>
      </c>
      <c r="K13552" s="91"/>
      <c r="L13552" s="91"/>
    </row>
    <row r="13553" spans="2:12" x14ac:dyDescent="0.25">
      <c r="B13553" s="67" t="s">
        <v>504</v>
      </c>
      <c r="C13553" s="67" t="s">
        <v>505</v>
      </c>
      <c r="D13553" s="68" t="s">
        <v>381</v>
      </c>
      <c r="E13553" s="67" t="s">
        <v>382</v>
      </c>
      <c r="F13553" s="68" t="s">
        <v>542</v>
      </c>
      <c r="G13553" s="67" t="s">
        <v>543</v>
      </c>
      <c r="H13553" s="68" t="s">
        <v>364</v>
      </c>
      <c r="I13553" s="69">
        <v>26</v>
      </c>
      <c r="J13553" s="69">
        <v>27</v>
      </c>
      <c r="K13553" s="91"/>
      <c r="L13553" s="91"/>
    </row>
    <row r="13554" spans="2:12" x14ac:dyDescent="0.25">
      <c r="B13554" s="67" t="s">
        <v>504</v>
      </c>
      <c r="C13554" s="67" t="s">
        <v>505</v>
      </c>
      <c r="D13554" s="68" t="s">
        <v>381</v>
      </c>
      <c r="E13554" s="67" t="s">
        <v>382</v>
      </c>
      <c r="F13554" s="68" t="s">
        <v>542</v>
      </c>
      <c r="G13554" s="67" t="s">
        <v>543</v>
      </c>
      <c r="H13554" s="68" t="s">
        <v>362</v>
      </c>
      <c r="I13554" s="69">
        <v>0</v>
      </c>
      <c r="J13554" s="69">
        <v>0</v>
      </c>
      <c r="K13554" s="91"/>
      <c r="L13554" s="91"/>
    </row>
    <row r="13555" spans="2:12" x14ac:dyDescent="0.25">
      <c r="B13555" s="67" t="s">
        <v>504</v>
      </c>
      <c r="C13555" s="67" t="s">
        <v>505</v>
      </c>
      <c r="D13555" s="68" t="s">
        <v>381</v>
      </c>
      <c r="E13555" s="67" t="s">
        <v>382</v>
      </c>
      <c r="F13555" s="68" t="s">
        <v>542</v>
      </c>
      <c r="G13555" s="67" t="s">
        <v>543</v>
      </c>
      <c r="H13555" s="68" t="s">
        <v>363</v>
      </c>
      <c r="I13555" s="69">
        <v>0</v>
      </c>
      <c r="J13555" s="69">
        <v>0</v>
      </c>
      <c r="K13555" s="91"/>
      <c r="L13555" s="91"/>
    </row>
    <row r="13556" spans="2:12" x14ac:dyDescent="0.25">
      <c r="B13556" s="67" t="s">
        <v>504</v>
      </c>
      <c r="C13556" s="67" t="s">
        <v>505</v>
      </c>
      <c r="D13556" s="68" t="s">
        <v>381</v>
      </c>
      <c r="E13556" s="67" t="s">
        <v>382</v>
      </c>
      <c r="F13556" s="68" t="s">
        <v>542</v>
      </c>
      <c r="G13556" s="67" t="s">
        <v>543</v>
      </c>
      <c r="H13556" s="68" t="s">
        <v>364</v>
      </c>
      <c r="I13556" s="69">
        <v>0</v>
      </c>
      <c r="J13556" s="69">
        <v>0</v>
      </c>
      <c r="K13556" s="91"/>
      <c r="L13556" s="91"/>
    </row>
    <row r="13557" spans="2:12" x14ac:dyDescent="0.25">
      <c r="B13557" s="67" t="s">
        <v>504</v>
      </c>
      <c r="C13557" s="67" t="s">
        <v>505</v>
      </c>
      <c r="D13557" s="68" t="s">
        <v>381</v>
      </c>
      <c r="E13557" s="67" t="s">
        <v>382</v>
      </c>
      <c r="F13557" s="68" t="s">
        <v>542</v>
      </c>
      <c r="G13557" s="67" t="s">
        <v>543</v>
      </c>
      <c r="H13557" s="68" t="s">
        <v>362</v>
      </c>
      <c r="I13557" s="69">
        <v>175</v>
      </c>
      <c r="J13557" s="69">
        <v>285</v>
      </c>
      <c r="K13557" s="91"/>
      <c r="L13557" s="91"/>
    </row>
    <row r="13558" spans="2:12" x14ac:dyDescent="0.25">
      <c r="B13558" s="67" t="s">
        <v>504</v>
      </c>
      <c r="C13558" s="67" t="s">
        <v>505</v>
      </c>
      <c r="D13558" s="68" t="s">
        <v>381</v>
      </c>
      <c r="E13558" s="67" t="s">
        <v>382</v>
      </c>
      <c r="F13558" s="68" t="s">
        <v>542</v>
      </c>
      <c r="G13558" s="67" t="s">
        <v>543</v>
      </c>
      <c r="H13558" s="68" t="s">
        <v>363</v>
      </c>
      <c r="I13558" s="69">
        <v>236</v>
      </c>
      <c r="J13558" s="69">
        <v>387</v>
      </c>
      <c r="K13558" s="91"/>
      <c r="L13558" s="91"/>
    </row>
    <row r="13559" spans="2:12" x14ac:dyDescent="0.25">
      <c r="B13559" s="67" t="s">
        <v>504</v>
      </c>
      <c r="C13559" s="67" t="s">
        <v>505</v>
      </c>
      <c r="D13559" s="68" t="s">
        <v>381</v>
      </c>
      <c r="E13559" s="67" t="s">
        <v>382</v>
      </c>
      <c r="F13559" s="68" t="s">
        <v>542</v>
      </c>
      <c r="G13559" s="67" t="s">
        <v>543</v>
      </c>
      <c r="H13559" s="68" t="s">
        <v>364</v>
      </c>
      <c r="I13559" s="69">
        <v>0</v>
      </c>
      <c r="J13559" s="69">
        <v>0</v>
      </c>
      <c r="K13559" s="91"/>
      <c r="L13559" s="91"/>
    </row>
    <row r="13560" spans="2:12" x14ac:dyDescent="0.25">
      <c r="B13560" s="67" t="s">
        <v>504</v>
      </c>
      <c r="C13560" s="67" t="s">
        <v>505</v>
      </c>
      <c r="D13560" s="68" t="s">
        <v>381</v>
      </c>
      <c r="E13560" s="67" t="s">
        <v>382</v>
      </c>
      <c r="F13560" s="68" t="s">
        <v>542</v>
      </c>
      <c r="G13560" s="67" t="s">
        <v>543</v>
      </c>
      <c r="H13560" s="68" t="s">
        <v>362</v>
      </c>
      <c r="I13560" s="69">
        <v>80</v>
      </c>
      <c r="J13560" s="69">
        <v>88</v>
      </c>
      <c r="K13560" s="91"/>
      <c r="L13560" s="91"/>
    </row>
    <row r="13561" spans="2:12" x14ac:dyDescent="0.25">
      <c r="B13561" s="67" t="s">
        <v>504</v>
      </c>
      <c r="C13561" s="67" t="s">
        <v>505</v>
      </c>
      <c r="D13561" s="68" t="s">
        <v>381</v>
      </c>
      <c r="E13561" s="67" t="s">
        <v>382</v>
      </c>
      <c r="F13561" s="68" t="s">
        <v>542</v>
      </c>
      <c r="G13561" s="67" t="s">
        <v>543</v>
      </c>
      <c r="H13561" s="68" t="s">
        <v>363</v>
      </c>
      <c r="I13561" s="69">
        <v>288</v>
      </c>
      <c r="J13561" s="69">
        <v>258</v>
      </c>
      <c r="K13561" s="91"/>
      <c r="L13561" s="91"/>
    </row>
    <row r="13562" spans="2:12" x14ac:dyDescent="0.25">
      <c r="B13562" s="67" t="s">
        <v>504</v>
      </c>
      <c r="C13562" s="67" t="s">
        <v>505</v>
      </c>
      <c r="D13562" s="68" t="s">
        <v>381</v>
      </c>
      <c r="E13562" s="67" t="s">
        <v>382</v>
      </c>
      <c r="F13562" s="68" t="s">
        <v>542</v>
      </c>
      <c r="G13562" s="67" t="s">
        <v>543</v>
      </c>
      <c r="H13562" s="68" t="s">
        <v>364</v>
      </c>
      <c r="I13562" s="69">
        <v>199</v>
      </c>
      <c r="J13562" s="69">
        <v>271</v>
      </c>
      <c r="K13562" s="91"/>
      <c r="L13562" s="91"/>
    </row>
    <row r="13563" spans="2:12" x14ac:dyDescent="0.25">
      <c r="B13563" s="67" t="s">
        <v>504</v>
      </c>
      <c r="C13563" s="67" t="s">
        <v>505</v>
      </c>
      <c r="D13563" s="68" t="s">
        <v>381</v>
      </c>
      <c r="E13563" s="67" t="s">
        <v>382</v>
      </c>
      <c r="F13563" s="68" t="s">
        <v>542</v>
      </c>
      <c r="G13563" s="67" t="s">
        <v>543</v>
      </c>
      <c r="H13563" s="68" t="s">
        <v>363</v>
      </c>
      <c r="I13563" s="69">
        <v>156</v>
      </c>
      <c r="J13563" s="69">
        <v>187</v>
      </c>
      <c r="K13563" s="91"/>
      <c r="L13563" s="91"/>
    </row>
    <row r="13564" spans="2:12" x14ac:dyDescent="0.25">
      <c r="B13564" s="67" t="s">
        <v>504</v>
      </c>
      <c r="C13564" s="67" t="s">
        <v>505</v>
      </c>
      <c r="D13564" s="68" t="s">
        <v>381</v>
      </c>
      <c r="E13564" s="67" t="s">
        <v>382</v>
      </c>
      <c r="F13564" s="68" t="s">
        <v>542</v>
      </c>
      <c r="G13564" s="67" t="s">
        <v>543</v>
      </c>
      <c r="H13564" s="68" t="s">
        <v>362</v>
      </c>
      <c r="I13564" s="69">
        <v>20.46</v>
      </c>
      <c r="J13564" s="69">
        <v>36.299999999999997</v>
      </c>
      <c r="K13564" s="91"/>
      <c r="L13564" s="91"/>
    </row>
    <row r="13565" spans="2:12" x14ac:dyDescent="0.25">
      <c r="B13565" s="67" t="s">
        <v>504</v>
      </c>
      <c r="C13565" s="67" t="s">
        <v>505</v>
      </c>
      <c r="D13565" s="68" t="s">
        <v>381</v>
      </c>
      <c r="E13565" s="67" t="s">
        <v>382</v>
      </c>
      <c r="F13565" s="68" t="s">
        <v>542</v>
      </c>
      <c r="G13565" s="67" t="s">
        <v>543</v>
      </c>
      <c r="H13565" s="68" t="s">
        <v>363</v>
      </c>
      <c r="I13565" s="69">
        <v>26.4</v>
      </c>
      <c r="J13565" s="69">
        <v>23.76</v>
      </c>
      <c r="K13565" s="91"/>
      <c r="L13565" s="91"/>
    </row>
    <row r="13566" spans="2:12" x14ac:dyDescent="0.25">
      <c r="B13566" s="67" t="s">
        <v>504</v>
      </c>
      <c r="C13566" s="67" t="s">
        <v>505</v>
      </c>
      <c r="D13566" s="68" t="s">
        <v>381</v>
      </c>
      <c r="E13566" s="67" t="s">
        <v>382</v>
      </c>
      <c r="F13566" s="68" t="s">
        <v>542</v>
      </c>
      <c r="G13566" s="67" t="s">
        <v>543</v>
      </c>
      <c r="H13566" s="68" t="s">
        <v>364</v>
      </c>
      <c r="I13566" s="69">
        <v>0</v>
      </c>
      <c r="J13566" s="69">
        <v>0</v>
      </c>
      <c r="K13566" s="91"/>
      <c r="L13566" s="91"/>
    </row>
    <row r="13567" spans="2:12" x14ac:dyDescent="0.25">
      <c r="B13567" s="67" t="s">
        <v>504</v>
      </c>
      <c r="C13567" s="67" t="s">
        <v>505</v>
      </c>
      <c r="D13567" s="68" t="s">
        <v>381</v>
      </c>
      <c r="E13567" s="67" t="s">
        <v>382</v>
      </c>
      <c r="F13567" s="68" t="s">
        <v>542</v>
      </c>
      <c r="G13567" s="67" t="s">
        <v>543</v>
      </c>
      <c r="H13567" s="68" t="s">
        <v>362</v>
      </c>
      <c r="I13567" s="69">
        <v>26</v>
      </c>
      <c r="J13567" s="69">
        <v>97</v>
      </c>
      <c r="K13567" s="91"/>
      <c r="L13567" s="91"/>
    </row>
    <row r="13568" spans="2:12" x14ac:dyDescent="0.25">
      <c r="B13568" s="67" t="s">
        <v>504</v>
      </c>
      <c r="C13568" s="67" t="s">
        <v>505</v>
      </c>
      <c r="D13568" s="68" t="s">
        <v>381</v>
      </c>
      <c r="E13568" s="67" t="s">
        <v>382</v>
      </c>
      <c r="F13568" s="68" t="s">
        <v>542</v>
      </c>
      <c r="G13568" s="67" t="s">
        <v>543</v>
      </c>
      <c r="H13568" s="68" t="s">
        <v>363</v>
      </c>
      <c r="I13568" s="69">
        <v>93</v>
      </c>
      <c r="J13568" s="69">
        <v>70</v>
      </c>
      <c r="K13568" s="91"/>
      <c r="L13568" s="91"/>
    </row>
    <row r="13569" spans="2:12" x14ac:dyDescent="0.25">
      <c r="B13569" s="67" t="s">
        <v>504</v>
      </c>
      <c r="C13569" s="67" t="s">
        <v>505</v>
      </c>
      <c r="D13569" s="68" t="s">
        <v>381</v>
      </c>
      <c r="E13569" s="67" t="s">
        <v>382</v>
      </c>
      <c r="F13569" s="68" t="s">
        <v>542</v>
      </c>
      <c r="G13569" s="67" t="s">
        <v>543</v>
      </c>
      <c r="H13569" s="68" t="s">
        <v>364</v>
      </c>
      <c r="I13569" s="69">
        <v>0</v>
      </c>
      <c r="J13569" s="69">
        <v>20</v>
      </c>
      <c r="K13569" s="91"/>
      <c r="L13569" s="91"/>
    </row>
    <row r="13570" spans="2:12" x14ac:dyDescent="0.25">
      <c r="B13570" s="67" t="s">
        <v>504</v>
      </c>
      <c r="C13570" s="67" t="s">
        <v>505</v>
      </c>
      <c r="D13570" s="68" t="s">
        <v>381</v>
      </c>
      <c r="E13570" s="67" t="s">
        <v>382</v>
      </c>
      <c r="F13570" s="68" t="s">
        <v>542</v>
      </c>
      <c r="G13570" s="67" t="s">
        <v>543</v>
      </c>
      <c r="H13570" s="68" t="s">
        <v>362</v>
      </c>
      <c r="I13570" s="69">
        <v>0</v>
      </c>
      <c r="J13570" s="69">
        <v>0</v>
      </c>
      <c r="K13570" s="91"/>
      <c r="L13570" s="91"/>
    </row>
    <row r="13571" spans="2:12" x14ac:dyDescent="0.25">
      <c r="B13571" s="67" t="s">
        <v>504</v>
      </c>
      <c r="C13571" s="67" t="s">
        <v>505</v>
      </c>
      <c r="D13571" s="68" t="s">
        <v>381</v>
      </c>
      <c r="E13571" s="67" t="s">
        <v>382</v>
      </c>
      <c r="F13571" s="68" t="s">
        <v>542</v>
      </c>
      <c r="G13571" s="67" t="s">
        <v>543</v>
      </c>
      <c r="H13571" s="68" t="s">
        <v>363</v>
      </c>
      <c r="I13571" s="69">
        <v>0</v>
      </c>
      <c r="J13571" s="69">
        <v>23</v>
      </c>
      <c r="K13571" s="91"/>
      <c r="L13571" s="91"/>
    </row>
    <row r="13572" spans="2:12" x14ac:dyDescent="0.25">
      <c r="B13572" s="67" t="s">
        <v>504</v>
      </c>
      <c r="C13572" s="67" t="s">
        <v>505</v>
      </c>
      <c r="D13572" s="68" t="s">
        <v>381</v>
      </c>
      <c r="E13572" s="67" t="s">
        <v>382</v>
      </c>
      <c r="F13572" s="68" t="s">
        <v>542</v>
      </c>
      <c r="G13572" s="67" t="s">
        <v>543</v>
      </c>
      <c r="H13572" s="68" t="s">
        <v>362</v>
      </c>
      <c r="I13572" s="69">
        <v>0</v>
      </c>
      <c r="J13572" s="69">
        <v>-1</v>
      </c>
      <c r="K13572" s="91"/>
      <c r="L13572" s="91"/>
    </row>
    <row r="13573" spans="2:12" x14ac:dyDescent="0.25">
      <c r="B13573" s="67" t="s">
        <v>504</v>
      </c>
      <c r="C13573" s="67" t="s">
        <v>505</v>
      </c>
      <c r="D13573" s="68" t="s">
        <v>381</v>
      </c>
      <c r="E13573" s="67" t="s">
        <v>382</v>
      </c>
      <c r="F13573" s="68" t="s">
        <v>542</v>
      </c>
      <c r="G13573" s="67" t="s">
        <v>543</v>
      </c>
      <c r="H13573" s="68" t="s">
        <v>363</v>
      </c>
      <c r="I13573" s="69">
        <v>0</v>
      </c>
      <c r="J13573" s="69">
        <v>11</v>
      </c>
      <c r="K13573" s="91"/>
      <c r="L13573" s="91"/>
    </row>
    <row r="13574" spans="2:12" x14ac:dyDescent="0.25">
      <c r="B13574" s="67" t="s">
        <v>504</v>
      </c>
      <c r="C13574" s="67" t="s">
        <v>505</v>
      </c>
      <c r="D13574" s="68" t="s">
        <v>381</v>
      </c>
      <c r="E13574" s="67" t="s">
        <v>382</v>
      </c>
      <c r="F13574" s="68" t="s">
        <v>542</v>
      </c>
      <c r="G13574" s="67" t="s">
        <v>543</v>
      </c>
      <c r="H13574" s="68" t="s">
        <v>364</v>
      </c>
      <c r="I13574" s="69">
        <v>11</v>
      </c>
      <c r="J13574" s="69">
        <v>9</v>
      </c>
      <c r="K13574" s="91"/>
      <c r="L13574" s="91"/>
    </row>
    <row r="13575" spans="2:12" x14ac:dyDescent="0.25">
      <c r="B13575" s="67" t="s">
        <v>504</v>
      </c>
      <c r="C13575" s="67" t="s">
        <v>505</v>
      </c>
      <c r="D13575" s="68" t="s">
        <v>381</v>
      </c>
      <c r="E13575" s="67" t="s">
        <v>382</v>
      </c>
      <c r="F13575" s="68" t="s">
        <v>542</v>
      </c>
      <c r="G13575" s="67" t="s">
        <v>543</v>
      </c>
      <c r="H13575" s="68" t="s">
        <v>363</v>
      </c>
      <c r="I13575" s="69">
        <v>0</v>
      </c>
      <c r="J13575" s="69">
        <v>0</v>
      </c>
      <c r="K13575" s="91"/>
      <c r="L13575" s="91"/>
    </row>
    <row r="13576" spans="2:12" x14ac:dyDescent="0.25">
      <c r="B13576" s="67" t="s">
        <v>504</v>
      </c>
      <c r="C13576" s="67" t="s">
        <v>505</v>
      </c>
      <c r="D13576" s="68" t="s">
        <v>381</v>
      </c>
      <c r="E13576" s="67" t="s">
        <v>382</v>
      </c>
      <c r="F13576" s="68" t="s">
        <v>542</v>
      </c>
      <c r="G13576" s="67" t="s">
        <v>543</v>
      </c>
      <c r="H13576" s="68" t="s">
        <v>362</v>
      </c>
      <c r="I13576" s="69">
        <v>29</v>
      </c>
      <c r="J13576" s="69">
        <v>20</v>
      </c>
      <c r="K13576" s="91"/>
      <c r="L13576" s="91"/>
    </row>
    <row r="13577" spans="2:12" x14ac:dyDescent="0.25">
      <c r="B13577" s="67" t="s">
        <v>504</v>
      </c>
      <c r="C13577" s="67" t="s">
        <v>505</v>
      </c>
      <c r="D13577" s="68" t="s">
        <v>381</v>
      </c>
      <c r="E13577" s="67" t="s">
        <v>382</v>
      </c>
      <c r="F13577" s="68" t="s">
        <v>542</v>
      </c>
      <c r="G13577" s="67" t="s">
        <v>543</v>
      </c>
      <c r="H13577" s="68" t="s">
        <v>363</v>
      </c>
      <c r="I13577" s="69">
        <v>25</v>
      </c>
      <c r="J13577" s="69">
        <v>23</v>
      </c>
      <c r="K13577" s="91"/>
      <c r="L13577" s="91"/>
    </row>
    <row r="13578" spans="2:12" x14ac:dyDescent="0.25">
      <c r="B13578" s="67" t="s">
        <v>504</v>
      </c>
      <c r="C13578" s="67" t="s">
        <v>505</v>
      </c>
      <c r="D13578" s="68" t="s">
        <v>381</v>
      </c>
      <c r="E13578" s="67" t="s">
        <v>382</v>
      </c>
      <c r="F13578" s="68" t="s">
        <v>542</v>
      </c>
      <c r="G13578" s="67" t="s">
        <v>543</v>
      </c>
      <c r="H13578" s="68" t="s">
        <v>364</v>
      </c>
      <c r="I13578" s="69">
        <v>0</v>
      </c>
      <c r="J13578" s="69">
        <v>0</v>
      </c>
      <c r="K13578" s="91"/>
      <c r="L13578" s="91"/>
    </row>
    <row r="13579" spans="2:12" x14ac:dyDescent="0.25">
      <c r="B13579" s="67" t="s">
        <v>504</v>
      </c>
      <c r="C13579" s="67" t="s">
        <v>505</v>
      </c>
      <c r="D13579" s="68" t="s">
        <v>381</v>
      </c>
      <c r="E13579" s="67" t="s">
        <v>382</v>
      </c>
      <c r="F13579" s="68" t="s">
        <v>542</v>
      </c>
      <c r="G13579" s="67" t="s">
        <v>543</v>
      </c>
      <c r="H13579" s="68" t="s">
        <v>362</v>
      </c>
      <c r="I13579" s="69">
        <v>0</v>
      </c>
      <c r="J13579" s="69">
        <v>0</v>
      </c>
      <c r="K13579" s="91"/>
      <c r="L13579" s="91"/>
    </row>
    <row r="13580" spans="2:12" x14ac:dyDescent="0.25">
      <c r="B13580" s="67" t="s">
        <v>504</v>
      </c>
      <c r="C13580" s="67" t="s">
        <v>505</v>
      </c>
      <c r="D13580" s="68" t="s">
        <v>381</v>
      </c>
      <c r="E13580" s="67" t="s">
        <v>382</v>
      </c>
      <c r="F13580" s="68" t="s">
        <v>542</v>
      </c>
      <c r="G13580" s="67" t="s">
        <v>543</v>
      </c>
      <c r="H13580" s="68" t="s">
        <v>362</v>
      </c>
      <c r="I13580" s="69">
        <v>0</v>
      </c>
      <c r="J13580" s="69">
        <v>0</v>
      </c>
      <c r="K13580" s="91"/>
      <c r="L13580" s="91"/>
    </row>
    <row r="13581" spans="2:12" x14ac:dyDescent="0.25">
      <c r="B13581" s="67" t="s">
        <v>504</v>
      </c>
      <c r="C13581" s="67" t="s">
        <v>505</v>
      </c>
      <c r="D13581" s="68" t="s">
        <v>381</v>
      </c>
      <c r="E13581" s="67" t="s">
        <v>382</v>
      </c>
      <c r="F13581" s="68" t="s">
        <v>542</v>
      </c>
      <c r="G13581" s="67" t="s">
        <v>543</v>
      </c>
      <c r="H13581" s="68" t="s">
        <v>363</v>
      </c>
      <c r="I13581" s="69">
        <v>0</v>
      </c>
      <c r="J13581" s="69">
        <v>0</v>
      </c>
      <c r="K13581" s="91"/>
      <c r="L13581" s="91"/>
    </row>
    <row r="13582" spans="2:12" x14ac:dyDescent="0.25">
      <c r="B13582" s="67" t="s">
        <v>504</v>
      </c>
      <c r="C13582" s="67" t="s">
        <v>505</v>
      </c>
      <c r="D13582" s="68" t="s">
        <v>381</v>
      </c>
      <c r="E13582" s="67" t="s">
        <v>382</v>
      </c>
      <c r="F13582" s="68" t="s">
        <v>542</v>
      </c>
      <c r="G13582" s="67" t="s">
        <v>543</v>
      </c>
      <c r="H13582" s="68" t="s">
        <v>364</v>
      </c>
      <c r="I13582" s="69">
        <v>0</v>
      </c>
      <c r="J13582" s="69">
        <v>0</v>
      </c>
      <c r="K13582" s="91"/>
      <c r="L13582" s="91"/>
    </row>
    <row r="13583" spans="2:12" x14ac:dyDescent="0.25">
      <c r="B13583" s="67" t="s">
        <v>504</v>
      </c>
      <c r="C13583" s="67" t="s">
        <v>505</v>
      </c>
      <c r="D13583" s="68" t="s">
        <v>381</v>
      </c>
      <c r="E13583" s="67" t="s">
        <v>382</v>
      </c>
      <c r="F13583" s="68" t="s">
        <v>542</v>
      </c>
      <c r="G13583" s="67" t="s">
        <v>543</v>
      </c>
      <c r="H13583" s="68" t="s">
        <v>362</v>
      </c>
      <c r="I13583" s="69">
        <v>4</v>
      </c>
      <c r="J13583" s="69">
        <v>8</v>
      </c>
      <c r="K13583" s="91"/>
      <c r="L13583" s="91"/>
    </row>
    <row r="13584" spans="2:12" x14ac:dyDescent="0.25">
      <c r="B13584" s="67" t="s">
        <v>504</v>
      </c>
      <c r="C13584" s="67" t="s">
        <v>505</v>
      </c>
      <c r="D13584" s="68" t="s">
        <v>381</v>
      </c>
      <c r="E13584" s="67" t="s">
        <v>382</v>
      </c>
      <c r="F13584" s="68" t="s">
        <v>542</v>
      </c>
      <c r="G13584" s="67" t="s">
        <v>543</v>
      </c>
      <c r="H13584" s="68" t="s">
        <v>363</v>
      </c>
      <c r="I13584" s="69">
        <v>3</v>
      </c>
      <c r="J13584" s="69">
        <v>0</v>
      </c>
      <c r="K13584" s="91"/>
      <c r="L13584" s="91"/>
    </row>
    <row r="13585" spans="2:12" x14ac:dyDescent="0.25">
      <c r="B13585" s="67" t="s">
        <v>504</v>
      </c>
      <c r="C13585" s="67" t="s">
        <v>505</v>
      </c>
      <c r="D13585" s="68" t="s">
        <v>381</v>
      </c>
      <c r="E13585" s="67" t="s">
        <v>382</v>
      </c>
      <c r="F13585" s="68" t="s">
        <v>542</v>
      </c>
      <c r="G13585" s="67" t="s">
        <v>543</v>
      </c>
      <c r="H13585" s="68" t="s">
        <v>363</v>
      </c>
      <c r="I13585" s="69">
        <v>5</v>
      </c>
      <c r="J13585" s="69">
        <v>17</v>
      </c>
      <c r="K13585" s="91"/>
      <c r="L13585" s="91"/>
    </row>
    <row r="13586" spans="2:12" x14ac:dyDescent="0.25">
      <c r="B13586" s="67" t="s">
        <v>504</v>
      </c>
      <c r="C13586" s="67" t="s">
        <v>505</v>
      </c>
      <c r="D13586" s="68" t="s">
        <v>381</v>
      </c>
      <c r="E13586" s="67" t="s">
        <v>382</v>
      </c>
      <c r="F13586" s="68" t="s">
        <v>542</v>
      </c>
      <c r="G13586" s="67" t="s">
        <v>543</v>
      </c>
      <c r="H13586" s="68" t="s">
        <v>364</v>
      </c>
      <c r="I13586" s="69">
        <v>13</v>
      </c>
      <c r="J13586" s="69">
        <v>0</v>
      </c>
      <c r="K13586" s="91"/>
      <c r="L13586" s="91"/>
    </row>
    <row r="13587" spans="2:12" x14ac:dyDescent="0.25">
      <c r="B13587" s="67" t="s">
        <v>504</v>
      </c>
      <c r="C13587" s="67" t="s">
        <v>505</v>
      </c>
      <c r="D13587" s="68" t="s">
        <v>381</v>
      </c>
      <c r="E13587" s="67" t="s">
        <v>382</v>
      </c>
      <c r="F13587" s="68" t="s">
        <v>542</v>
      </c>
      <c r="G13587" s="67" t="s">
        <v>543</v>
      </c>
      <c r="H13587" s="68" t="s">
        <v>362</v>
      </c>
      <c r="I13587" s="69">
        <v>15</v>
      </c>
      <c r="J13587" s="69">
        <v>35</v>
      </c>
      <c r="K13587" s="91"/>
      <c r="L13587" s="91"/>
    </row>
    <row r="13588" spans="2:12" x14ac:dyDescent="0.25">
      <c r="B13588" s="67" t="s">
        <v>504</v>
      </c>
      <c r="C13588" s="67" t="s">
        <v>505</v>
      </c>
      <c r="D13588" s="68" t="s">
        <v>381</v>
      </c>
      <c r="E13588" s="67" t="s">
        <v>382</v>
      </c>
      <c r="F13588" s="68" t="s">
        <v>542</v>
      </c>
      <c r="G13588" s="67" t="s">
        <v>543</v>
      </c>
      <c r="H13588" s="68" t="s">
        <v>363</v>
      </c>
      <c r="I13588" s="69">
        <v>44</v>
      </c>
      <c r="J13588" s="69">
        <v>48</v>
      </c>
      <c r="K13588" s="91"/>
      <c r="L13588" s="91"/>
    </row>
    <row r="13589" spans="2:12" x14ac:dyDescent="0.25">
      <c r="B13589" s="67" t="s">
        <v>504</v>
      </c>
      <c r="C13589" s="67" t="s">
        <v>505</v>
      </c>
      <c r="D13589" s="68" t="s">
        <v>381</v>
      </c>
      <c r="E13589" s="67" t="s">
        <v>382</v>
      </c>
      <c r="F13589" s="68" t="s">
        <v>542</v>
      </c>
      <c r="G13589" s="67" t="s">
        <v>543</v>
      </c>
      <c r="H13589" s="68" t="s">
        <v>364</v>
      </c>
      <c r="I13589" s="69">
        <v>12</v>
      </c>
      <c r="J13589" s="69">
        <v>0</v>
      </c>
      <c r="K13589" s="91"/>
      <c r="L13589" s="91"/>
    </row>
    <row r="13590" spans="2:12" x14ac:dyDescent="0.25">
      <c r="B13590" s="67" t="s">
        <v>504</v>
      </c>
      <c r="C13590" s="67" t="s">
        <v>505</v>
      </c>
      <c r="D13590" s="68" t="s">
        <v>381</v>
      </c>
      <c r="E13590" s="67" t="s">
        <v>382</v>
      </c>
      <c r="F13590" s="68" t="s">
        <v>542</v>
      </c>
      <c r="G13590" s="67" t="s">
        <v>543</v>
      </c>
      <c r="H13590" s="68" t="s">
        <v>362</v>
      </c>
      <c r="I13590" s="69">
        <v>29</v>
      </c>
      <c r="J13590" s="69">
        <v>38</v>
      </c>
      <c r="K13590" s="91"/>
      <c r="L13590" s="91"/>
    </row>
    <row r="13591" spans="2:12" x14ac:dyDescent="0.25">
      <c r="B13591" s="67" t="s">
        <v>504</v>
      </c>
      <c r="C13591" s="67" t="s">
        <v>505</v>
      </c>
      <c r="D13591" s="68" t="s">
        <v>381</v>
      </c>
      <c r="E13591" s="67" t="s">
        <v>382</v>
      </c>
      <c r="F13591" s="68" t="s">
        <v>542</v>
      </c>
      <c r="G13591" s="67" t="s">
        <v>543</v>
      </c>
      <c r="H13591" s="68" t="s">
        <v>363</v>
      </c>
      <c r="I13591" s="69">
        <v>35</v>
      </c>
      <c r="J13591" s="69">
        <v>72</v>
      </c>
      <c r="K13591" s="91"/>
      <c r="L13591" s="91"/>
    </row>
    <row r="13592" spans="2:12" x14ac:dyDescent="0.25">
      <c r="B13592" s="67" t="s">
        <v>504</v>
      </c>
      <c r="C13592" s="67" t="s">
        <v>505</v>
      </c>
      <c r="D13592" s="68" t="s">
        <v>381</v>
      </c>
      <c r="E13592" s="67" t="s">
        <v>382</v>
      </c>
      <c r="F13592" s="68" t="s">
        <v>542</v>
      </c>
      <c r="G13592" s="67" t="s">
        <v>543</v>
      </c>
      <c r="H13592" s="68" t="s">
        <v>364</v>
      </c>
      <c r="I13592" s="69">
        <v>20</v>
      </c>
      <c r="J13592" s="69">
        <v>15</v>
      </c>
      <c r="K13592" s="91"/>
      <c r="L13592" s="91"/>
    </row>
    <row r="13593" spans="2:12" x14ac:dyDescent="0.25">
      <c r="B13593" s="67" t="s">
        <v>504</v>
      </c>
      <c r="C13593" s="67" t="s">
        <v>505</v>
      </c>
      <c r="D13593" s="68" t="s">
        <v>381</v>
      </c>
      <c r="E13593" s="67" t="s">
        <v>382</v>
      </c>
      <c r="F13593" s="68" t="s">
        <v>542</v>
      </c>
      <c r="G13593" s="67" t="s">
        <v>543</v>
      </c>
      <c r="H13593" s="68" t="s">
        <v>363</v>
      </c>
      <c r="I13593" s="69">
        <v>12</v>
      </c>
      <c r="J13593" s="69">
        <v>12</v>
      </c>
      <c r="K13593" s="91"/>
      <c r="L13593" s="91"/>
    </row>
    <row r="13594" spans="2:12" x14ac:dyDescent="0.25">
      <c r="B13594" s="67" t="s">
        <v>504</v>
      </c>
      <c r="C13594" s="67" t="s">
        <v>505</v>
      </c>
      <c r="D13594" s="68" t="s">
        <v>381</v>
      </c>
      <c r="E13594" s="67" t="s">
        <v>382</v>
      </c>
      <c r="F13594" s="68" t="s">
        <v>542</v>
      </c>
      <c r="G13594" s="67" t="s">
        <v>543</v>
      </c>
      <c r="H13594" s="68" t="s">
        <v>363</v>
      </c>
      <c r="I13594" s="69">
        <v>9</v>
      </c>
      <c r="J13594" s="69">
        <v>10</v>
      </c>
      <c r="K13594" s="91"/>
      <c r="L13594" s="91"/>
    </row>
    <row r="13595" spans="2:12" x14ac:dyDescent="0.25">
      <c r="B13595" s="67" t="s">
        <v>504</v>
      </c>
      <c r="C13595" s="67" t="s">
        <v>505</v>
      </c>
      <c r="D13595" s="68" t="s">
        <v>381</v>
      </c>
      <c r="E13595" s="67" t="s">
        <v>382</v>
      </c>
      <c r="F13595" s="68" t="s">
        <v>542</v>
      </c>
      <c r="G13595" s="67" t="s">
        <v>543</v>
      </c>
      <c r="H13595" s="68" t="s">
        <v>362</v>
      </c>
      <c r="I13595" s="69">
        <v>0</v>
      </c>
      <c r="J13595" s="69">
        <v>0</v>
      </c>
      <c r="K13595" s="91"/>
      <c r="L13595" s="91"/>
    </row>
    <row r="13596" spans="2:12" x14ac:dyDescent="0.25">
      <c r="B13596" s="67" t="s">
        <v>504</v>
      </c>
      <c r="C13596" s="67" t="s">
        <v>505</v>
      </c>
      <c r="D13596" s="68" t="s">
        <v>381</v>
      </c>
      <c r="E13596" s="67" t="s">
        <v>382</v>
      </c>
      <c r="F13596" s="68" t="s">
        <v>542</v>
      </c>
      <c r="G13596" s="67" t="s">
        <v>543</v>
      </c>
      <c r="H13596" s="68" t="s">
        <v>363</v>
      </c>
      <c r="I13596" s="69">
        <v>0</v>
      </c>
      <c r="J13596" s="69">
        <v>0</v>
      </c>
      <c r="K13596" s="91"/>
      <c r="L13596" s="91"/>
    </row>
    <row r="13597" spans="2:12" x14ac:dyDescent="0.25">
      <c r="B13597" s="67" t="s">
        <v>504</v>
      </c>
      <c r="C13597" s="67" t="s">
        <v>505</v>
      </c>
      <c r="D13597" s="68" t="s">
        <v>381</v>
      </c>
      <c r="E13597" s="67" t="s">
        <v>382</v>
      </c>
      <c r="F13597" s="68" t="s">
        <v>542</v>
      </c>
      <c r="G13597" s="67" t="s">
        <v>543</v>
      </c>
      <c r="H13597" s="68" t="s">
        <v>363</v>
      </c>
      <c r="I13597" s="69">
        <v>0</v>
      </c>
      <c r="J13597" s="69">
        <v>0</v>
      </c>
      <c r="K13597" s="91"/>
      <c r="L13597" s="91"/>
    </row>
    <row r="13598" spans="2:12" x14ac:dyDescent="0.25">
      <c r="B13598" s="67" t="s">
        <v>504</v>
      </c>
      <c r="C13598" s="67" t="s">
        <v>505</v>
      </c>
      <c r="D13598" s="68" t="s">
        <v>381</v>
      </c>
      <c r="E13598" s="67" t="s">
        <v>382</v>
      </c>
      <c r="F13598" s="68" t="s">
        <v>542</v>
      </c>
      <c r="G13598" s="67" t="s">
        <v>543</v>
      </c>
      <c r="H13598" s="68" t="s">
        <v>362</v>
      </c>
      <c r="I13598" s="69">
        <v>35</v>
      </c>
      <c r="J13598" s="69">
        <v>56</v>
      </c>
      <c r="K13598" s="91"/>
      <c r="L13598" s="91"/>
    </row>
    <row r="13599" spans="2:12" x14ac:dyDescent="0.25">
      <c r="B13599" s="67" t="s">
        <v>504</v>
      </c>
      <c r="C13599" s="67" t="s">
        <v>505</v>
      </c>
      <c r="D13599" s="68" t="s">
        <v>381</v>
      </c>
      <c r="E13599" s="67" t="s">
        <v>382</v>
      </c>
      <c r="F13599" s="68" t="s">
        <v>542</v>
      </c>
      <c r="G13599" s="67" t="s">
        <v>543</v>
      </c>
      <c r="H13599" s="68" t="s">
        <v>363</v>
      </c>
      <c r="I13599" s="69">
        <v>110</v>
      </c>
      <c r="J13599" s="69">
        <v>194</v>
      </c>
      <c r="K13599" s="91"/>
      <c r="L13599" s="91"/>
    </row>
    <row r="13600" spans="2:12" x14ac:dyDescent="0.25">
      <c r="B13600" s="67" t="s">
        <v>504</v>
      </c>
      <c r="C13600" s="67" t="s">
        <v>505</v>
      </c>
      <c r="D13600" s="68" t="s">
        <v>381</v>
      </c>
      <c r="E13600" s="67" t="s">
        <v>382</v>
      </c>
      <c r="F13600" s="68" t="s">
        <v>542</v>
      </c>
      <c r="G13600" s="67" t="s">
        <v>543</v>
      </c>
      <c r="H13600" s="68" t="s">
        <v>362</v>
      </c>
      <c r="I13600" s="69">
        <v>0</v>
      </c>
      <c r="J13600" s="69">
        <v>10</v>
      </c>
      <c r="K13600" s="91"/>
      <c r="L13600" s="91"/>
    </row>
    <row r="13601" spans="2:12" x14ac:dyDescent="0.25">
      <c r="B13601" s="67" t="s">
        <v>504</v>
      </c>
      <c r="C13601" s="67" t="s">
        <v>505</v>
      </c>
      <c r="D13601" s="68" t="s">
        <v>381</v>
      </c>
      <c r="E13601" s="67" t="s">
        <v>382</v>
      </c>
      <c r="F13601" s="68" t="s">
        <v>542</v>
      </c>
      <c r="G13601" s="67" t="s">
        <v>543</v>
      </c>
      <c r="H13601" s="68" t="s">
        <v>362</v>
      </c>
      <c r="I13601" s="69">
        <v>10</v>
      </c>
      <c r="J13601" s="69">
        <v>10</v>
      </c>
      <c r="K13601" s="91"/>
      <c r="L13601" s="91"/>
    </row>
    <row r="13602" spans="2:12" x14ac:dyDescent="0.25">
      <c r="B13602" s="67" t="s">
        <v>504</v>
      </c>
      <c r="C13602" s="67" t="s">
        <v>505</v>
      </c>
      <c r="D13602" s="68" t="s">
        <v>381</v>
      </c>
      <c r="E13602" s="67" t="s">
        <v>382</v>
      </c>
      <c r="F13602" s="68" t="s">
        <v>542</v>
      </c>
      <c r="G13602" s="67" t="s">
        <v>543</v>
      </c>
      <c r="H13602" s="68" t="s">
        <v>363</v>
      </c>
      <c r="I13602" s="69">
        <v>0</v>
      </c>
      <c r="J13602" s="69">
        <v>8</v>
      </c>
      <c r="K13602" s="91"/>
      <c r="L13602" s="91"/>
    </row>
    <row r="13603" spans="2:12" x14ac:dyDescent="0.25">
      <c r="B13603" s="67" t="s">
        <v>504</v>
      </c>
      <c r="C13603" s="67" t="s">
        <v>505</v>
      </c>
      <c r="D13603" s="68" t="s">
        <v>381</v>
      </c>
      <c r="E13603" s="67" t="s">
        <v>382</v>
      </c>
      <c r="F13603" s="68" t="s">
        <v>542</v>
      </c>
      <c r="G13603" s="67" t="s">
        <v>543</v>
      </c>
      <c r="H13603" s="68" t="s">
        <v>364</v>
      </c>
      <c r="I13603" s="69">
        <v>24</v>
      </c>
      <c r="J13603" s="69">
        <v>18</v>
      </c>
      <c r="K13603" s="91"/>
      <c r="L13603" s="91"/>
    </row>
    <row r="13604" spans="2:12" x14ac:dyDescent="0.25">
      <c r="B13604" s="67" t="s">
        <v>504</v>
      </c>
      <c r="C13604" s="67" t="s">
        <v>505</v>
      </c>
      <c r="D13604" s="68" t="s">
        <v>381</v>
      </c>
      <c r="E13604" s="67" t="s">
        <v>382</v>
      </c>
      <c r="F13604" s="68" t="s">
        <v>542</v>
      </c>
      <c r="G13604" s="67" t="s">
        <v>543</v>
      </c>
      <c r="H13604" s="68" t="s">
        <v>362</v>
      </c>
      <c r="I13604" s="69">
        <v>0</v>
      </c>
      <c r="J13604" s="69">
        <v>0</v>
      </c>
      <c r="K13604" s="91"/>
      <c r="L13604" s="91"/>
    </row>
    <row r="13605" spans="2:12" x14ac:dyDescent="0.25">
      <c r="B13605" s="67" t="s">
        <v>504</v>
      </c>
      <c r="C13605" s="67" t="s">
        <v>505</v>
      </c>
      <c r="D13605" s="68" t="s">
        <v>381</v>
      </c>
      <c r="E13605" s="67" t="s">
        <v>382</v>
      </c>
      <c r="F13605" s="68" t="s">
        <v>542</v>
      </c>
      <c r="G13605" s="67" t="s">
        <v>543</v>
      </c>
      <c r="H13605" s="68" t="s">
        <v>364</v>
      </c>
      <c r="I13605" s="69">
        <v>0</v>
      </c>
      <c r="J13605" s="69">
        <v>0</v>
      </c>
      <c r="K13605" s="91"/>
      <c r="L13605" s="91"/>
    </row>
    <row r="13606" spans="2:12" x14ac:dyDescent="0.25">
      <c r="B13606" s="67" t="s">
        <v>504</v>
      </c>
      <c r="C13606" s="67" t="s">
        <v>505</v>
      </c>
      <c r="D13606" s="68" t="s">
        <v>381</v>
      </c>
      <c r="E13606" s="67" t="s">
        <v>382</v>
      </c>
      <c r="F13606" s="68" t="s">
        <v>542</v>
      </c>
      <c r="G13606" s="67" t="s">
        <v>543</v>
      </c>
      <c r="H13606" s="68" t="s">
        <v>362</v>
      </c>
      <c r="I13606" s="69">
        <v>19</v>
      </c>
      <c r="J13606" s="69">
        <v>38</v>
      </c>
      <c r="K13606" s="91"/>
      <c r="L13606" s="91"/>
    </row>
    <row r="13607" spans="2:12" x14ac:dyDescent="0.25">
      <c r="B13607" s="67" t="s">
        <v>504</v>
      </c>
      <c r="C13607" s="67" t="s">
        <v>505</v>
      </c>
      <c r="D13607" s="68" t="s">
        <v>381</v>
      </c>
      <c r="E13607" s="67" t="s">
        <v>382</v>
      </c>
      <c r="F13607" s="68" t="s">
        <v>542</v>
      </c>
      <c r="G13607" s="67" t="s">
        <v>543</v>
      </c>
      <c r="H13607" s="68" t="s">
        <v>363</v>
      </c>
      <c r="I13607" s="69">
        <v>11</v>
      </c>
      <c r="J13607" s="69">
        <v>18</v>
      </c>
      <c r="K13607" s="91"/>
      <c r="L13607" s="91"/>
    </row>
    <row r="13608" spans="2:12" x14ac:dyDescent="0.25">
      <c r="B13608" s="67" t="s">
        <v>504</v>
      </c>
      <c r="C13608" s="67" t="s">
        <v>505</v>
      </c>
      <c r="D13608" s="68" t="s">
        <v>381</v>
      </c>
      <c r="E13608" s="67" t="s">
        <v>382</v>
      </c>
      <c r="F13608" s="68" t="s">
        <v>542</v>
      </c>
      <c r="G13608" s="67" t="s">
        <v>543</v>
      </c>
      <c r="H13608" s="68" t="s">
        <v>364</v>
      </c>
      <c r="I13608" s="69">
        <v>38</v>
      </c>
      <c r="J13608" s="69">
        <v>35</v>
      </c>
      <c r="K13608" s="91"/>
      <c r="L13608" s="91"/>
    </row>
    <row r="13609" spans="2:12" x14ac:dyDescent="0.25">
      <c r="B13609" s="67" t="s">
        <v>504</v>
      </c>
      <c r="C13609" s="67" t="s">
        <v>505</v>
      </c>
      <c r="D13609" s="68" t="s">
        <v>381</v>
      </c>
      <c r="E13609" s="67" t="s">
        <v>382</v>
      </c>
      <c r="F13609" s="68" t="s">
        <v>542</v>
      </c>
      <c r="G13609" s="67" t="s">
        <v>543</v>
      </c>
      <c r="H13609" s="68" t="s">
        <v>362</v>
      </c>
      <c r="I13609" s="69">
        <v>96</v>
      </c>
      <c r="J13609" s="69">
        <v>102</v>
      </c>
      <c r="K13609" s="91"/>
      <c r="L13609" s="91"/>
    </row>
    <row r="13610" spans="2:12" x14ac:dyDescent="0.25">
      <c r="B13610" s="67" t="s">
        <v>504</v>
      </c>
      <c r="C13610" s="67" t="s">
        <v>505</v>
      </c>
      <c r="D13610" s="68" t="s">
        <v>381</v>
      </c>
      <c r="E13610" s="67" t="s">
        <v>382</v>
      </c>
      <c r="F13610" s="68" t="s">
        <v>542</v>
      </c>
      <c r="G13610" s="67" t="s">
        <v>543</v>
      </c>
      <c r="H13610" s="68" t="s">
        <v>363</v>
      </c>
      <c r="I13610" s="69">
        <v>88</v>
      </c>
      <c r="J13610" s="69">
        <v>85</v>
      </c>
      <c r="K13610" s="91"/>
      <c r="L13610" s="91"/>
    </row>
    <row r="13611" spans="2:12" x14ac:dyDescent="0.25">
      <c r="B13611" s="67" t="s">
        <v>504</v>
      </c>
      <c r="C13611" s="67" t="s">
        <v>505</v>
      </c>
      <c r="D13611" s="68" t="s">
        <v>381</v>
      </c>
      <c r="E13611" s="67" t="s">
        <v>382</v>
      </c>
      <c r="F13611" s="68" t="s">
        <v>542</v>
      </c>
      <c r="G13611" s="67" t="s">
        <v>543</v>
      </c>
      <c r="H13611" s="68" t="s">
        <v>364</v>
      </c>
      <c r="I13611" s="69">
        <v>60</v>
      </c>
      <c r="J13611" s="69">
        <v>92</v>
      </c>
      <c r="K13611" s="91"/>
      <c r="L13611" s="91"/>
    </row>
    <row r="13612" spans="2:12" x14ac:dyDescent="0.25">
      <c r="B13612" s="67" t="s">
        <v>504</v>
      </c>
      <c r="C13612" s="67" t="s">
        <v>505</v>
      </c>
      <c r="D13612" s="68" t="s">
        <v>381</v>
      </c>
      <c r="E13612" s="67" t="s">
        <v>382</v>
      </c>
      <c r="F13612" s="68" t="s">
        <v>542</v>
      </c>
      <c r="G13612" s="67" t="s">
        <v>543</v>
      </c>
      <c r="H13612" s="68" t="s">
        <v>362</v>
      </c>
      <c r="I13612" s="69">
        <v>0</v>
      </c>
      <c r="J13612" s="69">
        <v>0</v>
      </c>
      <c r="K13612" s="91"/>
      <c r="L13612" s="91"/>
    </row>
    <row r="13613" spans="2:12" x14ac:dyDescent="0.25">
      <c r="B13613" s="67" t="s">
        <v>504</v>
      </c>
      <c r="C13613" s="67" t="s">
        <v>505</v>
      </c>
      <c r="D13613" s="68" t="s">
        <v>381</v>
      </c>
      <c r="E13613" s="67" t="s">
        <v>382</v>
      </c>
      <c r="F13613" s="68" t="s">
        <v>542</v>
      </c>
      <c r="G13613" s="67" t="s">
        <v>543</v>
      </c>
      <c r="H13613" s="68" t="s">
        <v>363</v>
      </c>
      <c r="I13613" s="69">
        <v>24</v>
      </c>
      <c r="J13613" s="69">
        <v>14</v>
      </c>
      <c r="K13613" s="91"/>
      <c r="L13613" s="91"/>
    </row>
    <row r="13614" spans="2:12" x14ac:dyDescent="0.25">
      <c r="B13614" s="67" t="s">
        <v>504</v>
      </c>
      <c r="C13614" s="67" t="s">
        <v>505</v>
      </c>
      <c r="D13614" s="68" t="s">
        <v>381</v>
      </c>
      <c r="E13614" s="67" t="s">
        <v>382</v>
      </c>
      <c r="F13614" s="68" t="s">
        <v>542</v>
      </c>
      <c r="G13614" s="67" t="s">
        <v>543</v>
      </c>
      <c r="H13614" s="68" t="s">
        <v>362</v>
      </c>
      <c r="I13614" s="69">
        <v>0</v>
      </c>
      <c r="J13614" s="69">
        <v>0</v>
      </c>
      <c r="K13614" s="91"/>
      <c r="L13614" s="91"/>
    </row>
    <row r="13615" spans="2:12" x14ac:dyDescent="0.25">
      <c r="B13615" s="67" t="s">
        <v>504</v>
      </c>
      <c r="C13615" s="67" t="s">
        <v>505</v>
      </c>
      <c r="D13615" s="68" t="s">
        <v>381</v>
      </c>
      <c r="E13615" s="67" t="s">
        <v>382</v>
      </c>
      <c r="F13615" s="68" t="s">
        <v>542</v>
      </c>
      <c r="G13615" s="67" t="s">
        <v>543</v>
      </c>
      <c r="H13615" s="68" t="s">
        <v>363</v>
      </c>
      <c r="I13615" s="69">
        <v>0</v>
      </c>
      <c r="J13615" s="69">
        <v>0</v>
      </c>
      <c r="K13615" s="91"/>
      <c r="L13615" s="91"/>
    </row>
    <row r="13616" spans="2:12" x14ac:dyDescent="0.25">
      <c r="B13616" s="67" t="s">
        <v>504</v>
      </c>
      <c r="C13616" s="67" t="s">
        <v>505</v>
      </c>
      <c r="D13616" s="68" t="s">
        <v>381</v>
      </c>
      <c r="E13616" s="67" t="s">
        <v>382</v>
      </c>
      <c r="F13616" s="68" t="s">
        <v>542</v>
      </c>
      <c r="G13616" s="67" t="s">
        <v>543</v>
      </c>
      <c r="H13616" s="68" t="s">
        <v>362</v>
      </c>
      <c r="I13616" s="69">
        <v>0</v>
      </c>
      <c r="J13616" s="69">
        <v>49</v>
      </c>
      <c r="K13616" s="91"/>
      <c r="L13616" s="91"/>
    </row>
    <row r="13617" spans="2:12" x14ac:dyDescent="0.25">
      <c r="B13617" s="67" t="s">
        <v>504</v>
      </c>
      <c r="C13617" s="67" t="s">
        <v>505</v>
      </c>
      <c r="D13617" s="68" t="s">
        <v>381</v>
      </c>
      <c r="E13617" s="67" t="s">
        <v>382</v>
      </c>
      <c r="F13617" s="68" t="s">
        <v>542</v>
      </c>
      <c r="G13617" s="67" t="s">
        <v>543</v>
      </c>
      <c r="H13617" s="68" t="s">
        <v>363</v>
      </c>
      <c r="I13617" s="69">
        <v>14</v>
      </c>
      <c r="J13617" s="69">
        <v>18</v>
      </c>
      <c r="K13617" s="91"/>
      <c r="L13617" s="91"/>
    </row>
    <row r="13618" spans="2:12" x14ac:dyDescent="0.25">
      <c r="B13618" s="67" t="s">
        <v>504</v>
      </c>
      <c r="C13618" s="67" t="s">
        <v>505</v>
      </c>
      <c r="D13618" s="68" t="s">
        <v>381</v>
      </c>
      <c r="E13618" s="67" t="s">
        <v>382</v>
      </c>
      <c r="F13618" s="68" t="s">
        <v>542</v>
      </c>
      <c r="G13618" s="67" t="s">
        <v>543</v>
      </c>
      <c r="H13618" s="68" t="s">
        <v>364</v>
      </c>
      <c r="I13618" s="69">
        <v>12</v>
      </c>
      <c r="J13618" s="69">
        <v>24</v>
      </c>
      <c r="K13618" s="91"/>
      <c r="L13618" s="91"/>
    </row>
    <row r="13619" spans="2:12" x14ac:dyDescent="0.25">
      <c r="B13619" s="67" t="s">
        <v>504</v>
      </c>
      <c r="C13619" s="67" t="s">
        <v>505</v>
      </c>
      <c r="D13619" s="68" t="s">
        <v>381</v>
      </c>
      <c r="E13619" s="67" t="s">
        <v>382</v>
      </c>
      <c r="F13619" s="68" t="s">
        <v>542</v>
      </c>
      <c r="G13619" s="67" t="s">
        <v>543</v>
      </c>
      <c r="H13619" s="68" t="s">
        <v>362</v>
      </c>
      <c r="I13619" s="69">
        <v>0</v>
      </c>
      <c r="J13619" s="69">
        <v>0</v>
      </c>
      <c r="K13619" s="91"/>
      <c r="L13619" s="91"/>
    </row>
    <row r="13620" spans="2:12" x14ac:dyDescent="0.25">
      <c r="B13620" s="67" t="s">
        <v>504</v>
      </c>
      <c r="C13620" s="67" t="s">
        <v>505</v>
      </c>
      <c r="D13620" s="68" t="s">
        <v>381</v>
      </c>
      <c r="E13620" s="67" t="s">
        <v>382</v>
      </c>
      <c r="F13620" s="68" t="s">
        <v>542</v>
      </c>
      <c r="G13620" s="67" t="s">
        <v>543</v>
      </c>
      <c r="H13620" s="68" t="s">
        <v>363</v>
      </c>
      <c r="I13620" s="69">
        <v>9</v>
      </c>
      <c r="J13620" s="69">
        <v>20</v>
      </c>
      <c r="K13620" s="91"/>
      <c r="L13620" s="91"/>
    </row>
    <row r="13621" spans="2:12" x14ac:dyDescent="0.25">
      <c r="B13621" s="67" t="s">
        <v>504</v>
      </c>
      <c r="C13621" s="67" t="s">
        <v>505</v>
      </c>
      <c r="D13621" s="68" t="s">
        <v>381</v>
      </c>
      <c r="E13621" s="67" t="s">
        <v>382</v>
      </c>
      <c r="F13621" s="68" t="s">
        <v>542</v>
      </c>
      <c r="G13621" s="67" t="s">
        <v>543</v>
      </c>
      <c r="H13621" s="68" t="s">
        <v>364</v>
      </c>
      <c r="I13621" s="69">
        <v>31</v>
      </c>
      <c r="J13621" s="69">
        <v>49</v>
      </c>
      <c r="K13621" s="91"/>
      <c r="L13621" s="91"/>
    </row>
    <row r="13622" spans="2:12" x14ac:dyDescent="0.25">
      <c r="B13622" s="67" t="s">
        <v>504</v>
      </c>
      <c r="C13622" s="67" t="s">
        <v>505</v>
      </c>
      <c r="D13622" s="68" t="s">
        <v>381</v>
      </c>
      <c r="E13622" s="67" t="s">
        <v>382</v>
      </c>
      <c r="F13622" s="68" t="s">
        <v>542</v>
      </c>
      <c r="G13622" s="67" t="s">
        <v>543</v>
      </c>
      <c r="H13622" s="68" t="s">
        <v>362</v>
      </c>
      <c r="I13622" s="69">
        <v>0</v>
      </c>
      <c r="J13622" s="69">
        <v>0</v>
      </c>
      <c r="K13622" s="91"/>
      <c r="L13622" s="91"/>
    </row>
    <row r="13623" spans="2:12" x14ac:dyDescent="0.25">
      <c r="B13623" s="67" t="s">
        <v>504</v>
      </c>
      <c r="C13623" s="67" t="s">
        <v>505</v>
      </c>
      <c r="D13623" s="68" t="s">
        <v>381</v>
      </c>
      <c r="E13623" s="67" t="s">
        <v>382</v>
      </c>
      <c r="F13623" s="68" t="s">
        <v>542</v>
      </c>
      <c r="G13623" s="67" t="s">
        <v>543</v>
      </c>
      <c r="H13623" s="68" t="s">
        <v>363</v>
      </c>
      <c r="I13623" s="69">
        <v>0</v>
      </c>
      <c r="J13623" s="69">
        <v>0</v>
      </c>
      <c r="K13623" s="91"/>
      <c r="L13623" s="91"/>
    </row>
    <row r="13624" spans="2:12" x14ac:dyDescent="0.25">
      <c r="B13624" s="67" t="s">
        <v>504</v>
      </c>
      <c r="C13624" s="67" t="s">
        <v>505</v>
      </c>
      <c r="D13624" s="68" t="s">
        <v>381</v>
      </c>
      <c r="E13624" s="67" t="s">
        <v>382</v>
      </c>
      <c r="F13624" s="68" t="s">
        <v>542</v>
      </c>
      <c r="G13624" s="67" t="s">
        <v>543</v>
      </c>
      <c r="H13624" s="68" t="s">
        <v>362</v>
      </c>
      <c r="I13624" s="69">
        <v>0</v>
      </c>
      <c r="J13624" s="69">
        <v>0</v>
      </c>
      <c r="K13624" s="91"/>
      <c r="L13624" s="91"/>
    </row>
    <row r="13625" spans="2:12" x14ac:dyDescent="0.25">
      <c r="B13625" s="67" t="s">
        <v>504</v>
      </c>
      <c r="C13625" s="67" t="s">
        <v>505</v>
      </c>
      <c r="D13625" s="68" t="s">
        <v>381</v>
      </c>
      <c r="E13625" s="67" t="s">
        <v>382</v>
      </c>
      <c r="F13625" s="68" t="s">
        <v>542</v>
      </c>
      <c r="G13625" s="67" t="s">
        <v>543</v>
      </c>
      <c r="H13625" s="68" t="s">
        <v>363</v>
      </c>
      <c r="I13625" s="69">
        <v>-1</v>
      </c>
      <c r="J13625" s="69">
        <v>20</v>
      </c>
      <c r="K13625" s="91"/>
      <c r="L13625" s="91"/>
    </row>
    <row r="13626" spans="2:12" x14ac:dyDescent="0.25">
      <c r="B13626" s="67" t="s">
        <v>504</v>
      </c>
      <c r="C13626" s="67" t="s">
        <v>505</v>
      </c>
      <c r="D13626" s="68" t="s">
        <v>381</v>
      </c>
      <c r="E13626" s="67" t="s">
        <v>382</v>
      </c>
      <c r="F13626" s="68" t="s">
        <v>542</v>
      </c>
      <c r="G13626" s="67" t="s">
        <v>543</v>
      </c>
      <c r="H13626" s="68" t="s">
        <v>364</v>
      </c>
      <c r="I13626" s="69">
        <v>-5</v>
      </c>
      <c r="J13626" s="69">
        <v>0</v>
      </c>
      <c r="K13626" s="91"/>
      <c r="L13626" s="91"/>
    </row>
    <row r="13627" spans="2:12" x14ac:dyDescent="0.25">
      <c r="B13627" s="67" t="s">
        <v>504</v>
      </c>
      <c r="C13627" s="67" t="s">
        <v>505</v>
      </c>
      <c r="D13627" s="68" t="s">
        <v>381</v>
      </c>
      <c r="E13627" s="67" t="s">
        <v>382</v>
      </c>
      <c r="F13627" s="68" t="s">
        <v>542</v>
      </c>
      <c r="G13627" s="67" t="s">
        <v>543</v>
      </c>
      <c r="H13627" s="68" t="s">
        <v>363</v>
      </c>
      <c r="I13627" s="69">
        <v>0</v>
      </c>
      <c r="J13627" s="69">
        <v>0</v>
      </c>
      <c r="K13627" s="91"/>
      <c r="L13627" s="91"/>
    </row>
    <row r="13628" spans="2:12" x14ac:dyDescent="0.25">
      <c r="B13628" s="67" t="s">
        <v>504</v>
      </c>
      <c r="C13628" s="67" t="s">
        <v>505</v>
      </c>
      <c r="D13628" s="68" t="s">
        <v>381</v>
      </c>
      <c r="E13628" s="67" t="s">
        <v>382</v>
      </c>
      <c r="F13628" s="68" t="s">
        <v>542</v>
      </c>
      <c r="G13628" s="67" t="s">
        <v>543</v>
      </c>
      <c r="H13628" s="68" t="s">
        <v>362</v>
      </c>
      <c r="I13628" s="69">
        <v>40</v>
      </c>
      <c r="J13628" s="69">
        <v>23</v>
      </c>
      <c r="K13628" s="91"/>
      <c r="L13628" s="91"/>
    </row>
    <row r="13629" spans="2:12" x14ac:dyDescent="0.25">
      <c r="B13629" s="67" t="s">
        <v>504</v>
      </c>
      <c r="C13629" s="67" t="s">
        <v>505</v>
      </c>
      <c r="D13629" s="68" t="s">
        <v>381</v>
      </c>
      <c r="E13629" s="67" t="s">
        <v>382</v>
      </c>
      <c r="F13629" s="68" t="s">
        <v>542</v>
      </c>
      <c r="G13629" s="67" t="s">
        <v>543</v>
      </c>
      <c r="H13629" s="68" t="s">
        <v>363</v>
      </c>
      <c r="I13629" s="69">
        <v>141</v>
      </c>
      <c r="J13629" s="69">
        <v>167</v>
      </c>
      <c r="K13629" s="91"/>
      <c r="L13629" s="91"/>
    </row>
    <row r="13630" spans="2:12" x14ac:dyDescent="0.25">
      <c r="B13630" s="67" t="s">
        <v>504</v>
      </c>
      <c r="C13630" s="67" t="s">
        <v>505</v>
      </c>
      <c r="D13630" s="68" t="s">
        <v>381</v>
      </c>
      <c r="E13630" s="67" t="s">
        <v>382</v>
      </c>
      <c r="F13630" s="68" t="s">
        <v>542</v>
      </c>
      <c r="G13630" s="67" t="s">
        <v>543</v>
      </c>
      <c r="H13630" s="68" t="s">
        <v>362</v>
      </c>
      <c r="I13630" s="69">
        <v>14</v>
      </c>
      <c r="J13630" s="69">
        <v>35</v>
      </c>
      <c r="K13630" s="91"/>
      <c r="L13630" s="91"/>
    </row>
    <row r="13631" spans="2:12" x14ac:dyDescent="0.25">
      <c r="B13631" s="67" t="s">
        <v>504</v>
      </c>
      <c r="C13631" s="67" t="s">
        <v>505</v>
      </c>
      <c r="D13631" s="68" t="s">
        <v>381</v>
      </c>
      <c r="E13631" s="67" t="s">
        <v>382</v>
      </c>
      <c r="F13631" s="68" t="s">
        <v>542</v>
      </c>
      <c r="G13631" s="67" t="s">
        <v>543</v>
      </c>
      <c r="H13631" s="68" t="s">
        <v>363</v>
      </c>
      <c r="I13631" s="69">
        <v>87</v>
      </c>
      <c r="J13631" s="69">
        <v>78</v>
      </c>
      <c r="K13631" s="91"/>
      <c r="L13631" s="91"/>
    </row>
    <row r="13632" spans="2:12" x14ac:dyDescent="0.25">
      <c r="B13632" s="67" t="s">
        <v>504</v>
      </c>
      <c r="C13632" s="67" t="s">
        <v>505</v>
      </c>
      <c r="D13632" s="68" t="s">
        <v>381</v>
      </c>
      <c r="E13632" s="67" t="s">
        <v>382</v>
      </c>
      <c r="F13632" s="68" t="s">
        <v>542</v>
      </c>
      <c r="G13632" s="67" t="s">
        <v>543</v>
      </c>
      <c r="H13632" s="68" t="s">
        <v>364</v>
      </c>
      <c r="I13632" s="69">
        <v>82</v>
      </c>
      <c r="J13632" s="69">
        <v>84</v>
      </c>
      <c r="K13632" s="91"/>
      <c r="L13632" s="91"/>
    </row>
    <row r="13633" spans="2:12" x14ac:dyDescent="0.25">
      <c r="B13633" s="67" t="s">
        <v>504</v>
      </c>
      <c r="C13633" s="67" t="s">
        <v>505</v>
      </c>
      <c r="D13633" s="68" t="s">
        <v>381</v>
      </c>
      <c r="E13633" s="67" t="s">
        <v>382</v>
      </c>
      <c r="F13633" s="68" t="s">
        <v>542</v>
      </c>
      <c r="G13633" s="67" t="s">
        <v>543</v>
      </c>
      <c r="H13633" s="68" t="s">
        <v>363</v>
      </c>
      <c r="I13633" s="69">
        <v>0</v>
      </c>
      <c r="J13633" s="69">
        <v>0</v>
      </c>
      <c r="K13633" s="91"/>
      <c r="L13633" s="91"/>
    </row>
    <row r="13634" spans="2:12" x14ac:dyDescent="0.25">
      <c r="B13634" s="67" t="s">
        <v>504</v>
      </c>
      <c r="C13634" s="67" t="s">
        <v>505</v>
      </c>
      <c r="D13634" s="68" t="s">
        <v>381</v>
      </c>
      <c r="E13634" s="67" t="s">
        <v>382</v>
      </c>
      <c r="F13634" s="68" t="s">
        <v>542</v>
      </c>
      <c r="G13634" s="67" t="s">
        <v>543</v>
      </c>
      <c r="H13634" s="68" t="s">
        <v>362</v>
      </c>
      <c r="I13634" s="69">
        <v>3</v>
      </c>
      <c r="J13634" s="69">
        <v>53</v>
      </c>
      <c r="K13634" s="91"/>
      <c r="L13634" s="91"/>
    </row>
    <row r="13635" spans="2:12" x14ac:dyDescent="0.25">
      <c r="B13635" s="67" t="s">
        <v>504</v>
      </c>
      <c r="C13635" s="67" t="s">
        <v>505</v>
      </c>
      <c r="D13635" s="68" t="s">
        <v>381</v>
      </c>
      <c r="E13635" s="67" t="s">
        <v>382</v>
      </c>
      <c r="F13635" s="68" t="s">
        <v>542</v>
      </c>
      <c r="G13635" s="67" t="s">
        <v>543</v>
      </c>
      <c r="H13635" s="68" t="s">
        <v>363</v>
      </c>
      <c r="I13635" s="69">
        <v>0</v>
      </c>
      <c r="J13635" s="69">
        <v>12</v>
      </c>
      <c r="K13635" s="91"/>
      <c r="L13635" s="91"/>
    </row>
    <row r="13636" spans="2:12" x14ac:dyDescent="0.25">
      <c r="B13636" s="67" t="s">
        <v>504</v>
      </c>
      <c r="C13636" s="67" t="s">
        <v>505</v>
      </c>
      <c r="D13636" s="68" t="s">
        <v>381</v>
      </c>
      <c r="E13636" s="67" t="s">
        <v>382</v>
      </c>
      <c r="F13636" s="68" t="s">
        <v>542</v>
      </c>
      <c r="G13636" s="67" t="s">
        <v>543</v>
      </c>
      <c r="H13636" s="68" t="s">
        <v>364</v>
      </c>
      <c r="I13636" s="69">
        <v>16</v>
      </c>
      <c r="J13636" s="69">
        <v>9</v>
      </c>
      <c r="K13636" s="91"/>
      <c r="L13636" s="91"/>
    </row>
    <row r="13637" spans="2:12" x14ac:dyDescent="0.25">
      <c r="B13637" s="67" t="s">
        <v>504</v>
      </c>
      <c r="C13637" s="67" t="s">
        <v>505</v>
      </c>
      <c r="D13637" s="68" t="s">
        <v>381</v>
      </c>
      <c r="E13637" s="67" t="s">
        <v>382</v>
      </c>
      <c r="F13637" s="68" t="s">
        <v>542</v>
      </c>
      <c r="G13637" s="67" t="s">
        <v>543</v>
      </c>
      <c r="H13637" s="68" t="s">
        <v>362</v>
      </c>
      <c r="I13637" s="69">
        <v>2</v>
      </c>
      <c r="J13637" s="69">
        <v>20</v>
      </c>
      <c r="K13637" s="91"/>
      <c r="L13637" s="91"/>
    </row>
    <row r="13638" spans="2:12" x14ac:dyDescent="0.25">
      <c r="B13638" s="67" t="s">
        <v>504</v>
      </c>
      <c r="C13638" s="67" t="s">
        <v>505</v>
      </c>
      <c r="D13638" s="68" t="s">
        <v>381</v>
      </c>
      <c r="E13638" s="67" t="s">
        <v>382</v>
      </c>
      <c r="F13638" s="68" t="s">
        <v>542</v>
      </c>
      <c r="G13638" s="67" t="s">
        <v>543</v>
      </c>
      <c r="H13638" s="68" t="s">
        <v>363</v>
      </c>
      <c r="I13638" s="69">
        <v>3</v>
      </c>
      <c r="J13638" s="69">
        <v>21</v>
      </c>
      <c r="K13638" s="91"/>
      <c r="L13638" s="91"/>
    </row>
    <row r="13639" spans="2:12" x14ac:dyDescent="0.25">
      <c r="B13639" s="67" t="s">
        <v>504</v>
      </c>
      <c r="C13639" s="67" t="s">
        <v>505</v>
      </c>
      <c r="D13639" s="68" t="s">
        <v>381</v>
      </c>
      <c r="E13639" s="67" t="s">
        <v>382</v>
      </c>
      <c r="F13639" s="68" t="s">
        <v>542</v>
      </c>
      <c r="G13639" s="67" t="s">
        <v>543</v>
      </c>
      <c r="H13639" s="68" t="s">
        <v>364</v>
      </c>
      <c r="I13639" s="69">
        <v>27</v>
      </c>
      <c r="J13639" s="69">
        <v>59</v>
      </c>
      <c r="K13639" s="91"/>
      <c r="L13639" s="91"/>
    </row>
    <row r="13640" spans="2:12" x14ac:dyDescent="0.25">
      <c r="B13640" s="67" t="s">
        <v>504</v>
      </c>
      <c r="C13640" s="67" t="s">
        <v>505</v>
      </c>
      <c r="D13640" s="68" t="s">
        <v>381</v>
      </c>
      <c r="E13640" s="67" t="s">
        <v>382</v>
      </c>
      <c r="F13640" s="68" t="s">
        <v>542</v>
      </c>
      <c r="G13640" s="67" t="s">
        <v>543</v>
      </c>
      <c r="H13640" s="68" t="s">
        <v>362</v>
      </c>
      <c r="I13640" s="69">
        <v>8</v>
      </c>
      <c r="J13640" s="69">
        <v>0</v>
      </c>
      <c r="K13640" s="91"/>
      <c r="L13640" s="91"/>
    </row>
    <row r="13641" spans="2:12" x14ac:dyDescent="0.25">
      <c r="B13641" s="67" t="s">
        <v>504</v>
      </c>
      <c r="C13641" s="67" t="s">
        <v>505</v>
      </c>
      <c r="D13641" s="68" t="s">
        <v>381</v>
      </c>
      <c r="E13641" s="67" t="s">
        <v>382</v>
      </c>
      <c r="F13641" s="68" t="s">
        <v>542</v>
      </c>
      <c r="G13641" s="67" t="s">
        <v>543</v>
      </c>
      <c r="H13641" s="68" t="s">
        <v>364</v>
      </c>
      <c r="I13641" s="69">
        <v>0</v>
      </c>
      <c r="J13641" s="69">
        <v>0</v>
      </c>
      <c r="K13641" s="91"/>
      <c r="L13641" s="91"/>
    </row>
    <row r="13642" spans="2:12" x14ac:dyDescent="0.25">
      <c r="B13642" s="67" t="s">
        <v>504</v>
      </c>
      <c r="C13642" s="67" t="s">
        <v>505</v>
      </c>
      <c r="D13642" s="68" t="s">
        <v>381</v>
      </c>
      <c r="E13642" s="67" t="s">
        <v>382</v>
      </c>
      <c r="F13642" s="68" t="s">
        <v>542</v>
      </c>
      <c r="G13642" s="67" t="s">
        <v>543</v>
      </c>
      <c r="H13642" s="68" t="s">
        <v>362</v>
      </c>
      <c r="I13642" s="69">
        <v>0</v>
      </c>
      <c r="J13642" s="69">
        <v>0</v>
      </c>
      <c r="K13642" s="91"/>
      <c r="L13642" s="91"/>
    </row>
    <row r="13643" spans="2:12" x14ac:dyDescent="0.25">
      <c r="B13643" s="67" t="s">
        <v>504</v>
      </c>
      <c r="C13643" s="67" t="s">
        <v>505</v>
      </c>
      <c r="D13643" s="68" t="s">
        <v>381</v>
      </c>
      <c r="E13643" s="67" t="s">
        <v>382</v>
      </c>
      <c r="F13643" s="68" t="s">
        <v>542</v>
      </c>
      <c r="G13643" s="67" t="s">
        <v>543</v>
      </c>
      <c r="H13643" s="68" t="s">
        <v>363</v>
      </c>
      <c r="I13643" s="69">
        <v>0</v>
      </c>
      <c r="J13643" s="69">
        <v>0</v>
      </c>
      <c r="K13643" s="91"/>
      <c r="L13643" s="91"/>
    </row>
    <row r="13644" spans="2:12" x14ac:dyDescent="0.25">
      <c r="B13644" s="67" t="s">
        <v>504</v>
      </c>
      <c r="C13644" s="67" t="s">
        <v>505</v>
      </c>
      <c r="D13644" s="68" t="s">
        <v>381</v>
      </c>
      <c r="E13644" s="67" t="s">
        <v>382</v>
      </c>
      <c r="F13644" s="68" t="s">
        <v>542</v>
      </c>
      <c r="G13644" s="67" t="s">
        <v>543</v>
      </c>
      <c r="H13644" s="68" t="s">
        <v>362</v>
      </c>
      <c r="I13644" s="69">
        <v>29</v>
      </c>
      <c r="J13644" s="69">
        <v>-3</v>
      </c>
      <c r="K13644" s="91"/>
      <c r="L13644" s="91"/>
    </row>
    <row r="13645" spans="2:12" x14ac:dyDescent="0.25">
      <c r="B13645" s="67" t="s">
        <v>504</v>
      </c>
      <c r="C13645" s="67" t="s">
        <v>505</v>
      </c>
      <c r="D13645" s="68" t="s">
        <v>381</v>
      </c>
      <c r="E13645" s="67" t="s">
        <v>382</v>
      </c>
      <c r="F13645" s="68" t="s">
        <v>542</v>
      </c>
      <c r="G13645" s="67" t="s">
        <v>543</v>
      </c>
      <c r="H13645" s="68" t="s">
        <v>363</v>
      </c>
      <c r="I13645" s="69">
        <v>70</v>
      </c>
      <c r="J13645" s="69">
        <v>68</v>
      </c>
      <c r="K13645" s="91"/>
      <c r="L13645" s="91"/>
    </row>
    <row r="13646" spans="2:12" x14ac:dyDescent="0.25">
      <c r="B13646" s="67" t="s">
        <v>504</v>
      </c>
      <c r="C13646" s="67" t="s">
        <v>505</v>
      </c>
      <c r="D13646" s="68" t="s">
        <v>381</v>
      </c>
      <c r="E13646" s="67" t="s">
        <v>382</v>
      </c>
      <c r="F13646" s="68" t="s">
        <v>542</v>
      </c>
      <c r="G13646" s="67" t="s">
        <v>543</v>
      </c>
      <c r="H13646" s="68" t="s">
        <v>364</v>
      </c>
      <c r="I13646" s="69">
        <v>0</v>
      </c>
      <c r="J13646" s="69">
        <v>27</v>
      </c>
      <c r="K13646" s="91"/>
      <c r="L13646" s="91"/>
    </row>
    <row r="13647" spans="2:12" x14ac:dyDescent="0.25">
      <c r="B13647" s="67" t="s">
        <v>504</v>
      </c>
      <c r="C13647" s="67" t="s">
        <v>505</v>
      </c>
      <c r="D13647" s="68" t="s">
        <v>381</v>
      </c>
      <c r="E13647" s="67" t="s">
        <v>382</v>
      </c>
      <c r="F13647" s="68" t="s">
        <v>542</v>
      </c>
      <c r="G13647" s="67" t="s">
        <v>543</v>
      </c>
      <c r="H13647" s="68" t="s">
        <v>362</v>
      </c>
      <c r="I13647" s="69">
        <v>0</v>
      </c>
      <c r="J13647" s="69">
        <v>0</v>
      </c>
      <c r="K13647" s="91"/>
      <c r="L13647" s="91"/>
    </row>
    <row r="13648" spans="2:12" x14ac:dyDescent="0.25">
      <c r="B13648" s="67" t="s">
        <v>504</v>
      </c>
      <c r="C13648" s="67" t="s">
        <v>505</v>
      </c>
      <c r="D13648" s="68" t="s">
        <v>381</v>
      </c>
      <c r="E13648" s="67" t="s">
        <v>382</v>
      </c>
      <c r="F13648" s="68" t="s">
        <v>542</v>
      </c>
      <c r="G13648" s="67" t="s">
        <v>543</v>
      </c>
      <c r="H13648" s="68" t="s">
        <v>363</v>
      </c>
      <c r="I13648" s="69">
        <v>0</v>
      </c>
      <c r="J13648" s="69">
        <v>14</v>
      </c>
      <c r="K13648" s="91"/>
      <c r="L13648" s="91"/>
    </row>
    <row r="13649" spans="2:12" x14ac:dyDescent="0.25">
      <c r="B13649" s="67" t="s">
        <v>504</v>
      </c>
      <c r="C13649" s="67" t="s">
        <v>505</v>
      </c>
      <c r="D13649" s="68" t="s">
        <v>381</v>
      </c>
      <c r="E13649" s="67" t="s">
        <v>382</v>
      </c>
      <c r="F13649" s="68" t="s">
        <v>542</v>
      </c>
      <c r="G13649" s="67" t="s">
        <v>543</v>
      </c>
      <c r="H13649" s="68" t="s">
        <v>364</v>
      </c>
      <c r="I13649" s="69">
        <v>12</v>
      </c>
      <c r="J13649" s="69">
        <v>4</v>
      </c>
      <c r="K13649" s="91"/>
      <c r="L13649" s="91"/>
    </row>
    <row r="13650" spans="2:12" x14ac:dyDescent="0.25">
      <c r="B13650" s="67" t="s">
        <v>504</v>
      </c>
      <c r="C13650" s="67" t="s">
        <v>505</v>
      </c>
      <c r="D13650" s="68" t="s">
        <v>381</v>
      </c>
      <c r="E13650" s="67" t="s">
        <v>382</v>
      </c>
      <c r="F13650" s="68" t="s">
        <v>542</v>
      </c>
      <c r="G13650" s="67" t="s">
        <v>543</v>
      </c>
      <c r="H13650" s="68" t="s">
        <v>362</v>
      </c>
      <c r="I13650" s="69">
        <v>53</v>
      </c>
      <c r="J13650" s="69">
        <v>55</v>
      </c>
      <c r="K13650" s="91"/>
      <c r="L13650" s="91"/>
    </row>
    <row r="13651" spans="2:12" x14ac:dyDescent="0.25">
      <c r="B13651" s="67" t="s">
        <v>504</v>
      </c>
      <c r="C13651" s="67" t="s">
        <v>505</v>
      </c>
      <c r="D13651" s="68" t="s">
        <v>381</v>
      </c>
      <c r="E13651" s="67" t="s">
        <v>382</v>
      </c>
      <c r="F13651" s="68" t="s">
        <v>542</v>
      </c>
      <c r="G13651" s="67" t="s">
        <v>543</v>
      </c>
      <c r="H13651" s="68" t="s">
        <v>363</v>
      </c>
      <c r="I13651" s="69">
        <v>183</v>
      </c>
      <c r="J13651" s="69">
        <v>154</v>
      </c>
      <c r="K13651" s="91"/>
      <c r="L13651" s="91"/>
    </row>
    <row r="13652" spans="2:12" x14ac:dyDescent="0.25">
      <c r="B13652" s="67" t="s">
        <v>504</v>
      </c>
      <c r="C13652" s="67" t="s">
        <v>505</v>
      </c>
      <c r="D13652" s="68" t="s">
        <v>381</v>
      </c>
      <c r="E13652" s="67" t="s">
        <v>382</v>
      </c>
      <c r="F13652" s="68" t="s">
        <v>542</v>
      </c>
      <c r="G13652" s="67" t="s">
        <v>543</v>
      </c>
      <c r="H13652" s="68" t="s">
        <v>364</v>
      </c>
      <c r="I13652" s="69">
        <v>18</v>
      </c>
      <c r="J13652" s="69">
        <v>20</v>
      </c>
      <c r="K13652" s="91"/>
      <c r="L13652" s="91"/>
    </row>
    <row r="13653" spans="2:12" x14ac:dyDescent="0.25">
      <c r="B13653" s="67" t="s">
        <v>504</v>
      </c>
      <c r="C13653" s="67" t="s">
        <v>505</v>
      </c>
      <c r="D13653" s="68" t="s">
        <v>381</v>
      </c>
      <c r="E13653" s="67" t="s">
        <v>382</v>
      </c>
      <c r="F13653" s="68" t="s">
        <v>542</v>
      </c>
      <c r="G13653" s="67" t="s">
        <v>543</v>
      </c>
      <c r="H13653" s="68" t="s">
        <v>362</v>
      </c>
      <c r="I13653" s="69">
        <v>66</v>
      </c>
      <c r="J13653" s="69">
        <v>28</v>
      </c>
      <c r="K13653" s="91"/>
      <c r="L13653" s="91"/>
    </row>
    <row r="13654" spans="2:12" x14ac:dyDescent="0.25">
      <c r="B13654" s="67" t="s">
        <v>504</v>
      </c>
      <c r="C13654" s="67" t="s">
        <v>505</v>
      </c>
      <c r="D13654" s="68" t="s">
        <v>381</v>
      </c>
      <c r="E13654" s="67" t="s">
        <v>382</v>
      </c>
      <c r="F13654" s="68" t="s">
        <v>542</v>
      </c>
      <c r="G13654" s="67" t="s">
        <v>543</v>
      </c>
      <c r="H13654" s="68" t="s">
        <v>363</v>
      </c>
      <c r="I13654" s="69">
        <v>170</v>
      </c>
      <c r="J13654" s="69">
        <v>236</v>
      </c>
      <c r="K13654" s="91"/>
      <c r="L13654" s="91"/>
    </row>
    <row r="13655" spans="2:12" x14ac:dyDescent="0.25">
      <c r="B13655" s="67" t="s">
        <v>504</v>
      </c>
      <c r="C13655" s="67" t="s">
        <v>505</v>
      </c>
      <c r="D13655" s="68" t="s">
        <v>381</v>
      </c>
      <c r="E13655" s="67" t="s">
        <v>382</v>
      </c>
      <c r="F13655" s="68" t="s">
        <v>542</v>
      </c>
      <c r="G13655" s="67" t="s">
        <v>543</v>
      </c>
      <c r="H13655" s="68" t="s">
        <v>364</v>
      </c>
      <c r="I13655" s="69">
        <v>40</v>
      </c>
      <c r="J13655" s="69">
        <v>96</v>
      </c>
      <c r="K13655" s="91"/>
      <c r="L13655" s="91"/>
    </row>
    <row r="13656" spans="2:12" x14ac:dyDescent="0.25">
      <c r="B13656" s="67" t="s">
        <v>504</v>
      </c>
      <c r="C13656" s="67" t="s">
        <v>505</v>
      </c>
      <c r="D13656" s="68" t="s">
        <v>381</v>
      </c>
      <c r="E13656" s="67" t="s">
        <v>382</v>
      </c>
      <c r="F13656" s="68" t="s">
        <v>542</v>
      </c>
      <c r="G13656" s="67" t="s">
        <v>543</v>
      </c>
      <c r="H13656" s="68" t="s">
        <v>362</v>
      </c>
      <c r="I13656" s="69">
        <v>0</v>
      </c>
      <c r="J13656" s="69">
        <v>0</v>
      </c>
      <c r="K13656" s="91"/>
      <c r="L13656" s="91"/>
    </row>
    <row r="13657" spans="2:12" x14ac:dyDescent="0.25">
      <c r="B13657" s="67" t="s">
        <v>504</v>
      </c>
      <c r="C13657" s="67" t="s">
        <v>505</v>
      </c>
      <c r="D13657" s="68" t="s">
        <v>381</v>
      </c>
      <c r="E13657" s="67" t="s">
        <v>382</v>
      </c>
      <c r="F13657" s="68" t="s">
        <v>542</v>
      </c>
      <c r="G13657" s="67" t="s">
        <v>543</v>
      </c>
      <c r="H13657" s="68" t="s">
        <v>363</v>
      </c>
      <c r="I13657" s="69">
        <v>4</v>
      </c>
      <c r="J13657" s="69">
        <v>7</v>
      </c>
      <c r="K13657" s="91"/>
      <c r="L13657" s="91"/>
    </row>
    <row r="13658" spans="2:12" x14ac:dyDescent="0.25">
      <c r="B13658" s="67" t="s">
        <v>504</v>
      </c>
      <c r="C13658" s="67" t="s">
        <v>505</v>
      </c>
      <c r="D13658" s="68" t="s">
        <v>381</v>
      </c>
      <c r="E13658" s="67" t="s">
        <v>382</v>
      </c>
      <c r="F13658" s="68" t="s">
        <v>542</v>
      </c>
      <c r="G13658" s="67" t="s">
        <v>543</v>
      </c>
      <c r="H13658" s="68" t="s">
        <v>364</v>
      </c>
      <c r="I13658" s="69">
        <v>0</v>
      </c>
      <c r="J13658" s="69">
        <v>0</v>
      </c>
      <c r="K13658" s="91"/>
      <c r="L13658" s="91"/>
    </row>
    <row r="13659" spans="2:12" x14ac:dyDescent="0.25">
      <c r="B13659" s="67" t="s">
        <v>504</v>
      </c>
      <c r="C13659" s="67" t="s">
        <v>505</v>
      </c>
      <c r="D13659" s="68" t="s">
        <v>381</v>
      </c>
      <c r="E13659" s="67" t="s">
        <v>382</v>
      </c>
      <c r="F13659" s="68" t="s">
        <v>542</v>
      </c>
      <c r="G13659" s="67" t="s">
        <v>543</v>
      </c>
      <c r="H13659" s="68" t="s">
        <v>364</v>
      </c>
      <c r="I13659" s="69">
        <v>0</v>
      </c>
      <c r="J13659" s="69">
        <v>0</v>
      </c>
      <c r="K13659" s="91"/>
      <c r="L13659" s="91"/>
    </row>
    <row r="13660" spans="2:12" x14ac:dyDescent="0.25">
      <c r="B13660" s="67" t="s">
        <v>504</v>
      </c>
      <c r="C13660" s="67" t="s">
        <v>505</v>
      </c>
      <c r="D13660" s="68" t="s">
        <v>381</v>
      </c>
      <c r="E13660" s="67" t="s">
        <v>382</v>
      </c>
      <c r="F13660" s="68" t="s">
        <v>542</v>
      </c>
      <c r="G13660" s="67" t="s">
        <v>543</v>
      </c>
      <c r="H13660" s="68" t="s">
        <v>363</v>
      </c>
      <c r="I13660" s="69">
        <v>0</v>
      </c>
      <c r="J13660" s="69">
        <v>0</v>
      </c>
      <c r="K13660" s="91"/>
      <c r="L13660" s="91"/>
    </row>
    <row r="13661" spans="2:12" x14ac:dyDescent="0.25">
      <c r="B13661" s="67" t="s">
        <v>504</v>
      </c>
      <c r="C13661" s="67" t="s">
        <v>505</v>
      </c>
      <c r="D13661" s="68" t="s">
        <v>381</v>
      </c>
      <c r="E13661" s="67" t="s">
        <v>382</v>
      </c>
      <c r="F13661" s="68" t="s">
        <v>542</v>
      </c>
      <c r="G13661" s="67" t="s">
        <v>543</v>
      </c>
      <c r="H13661" s="68" t="s">
        <v>362</v>
      </c>
      <c r="I13661" s="69">
        <v>61</v>
      </c>
      <c r="J13661" s="69">
        <v>57</v>
      </c>
      <c r="K13661" s="91"/>
      <c r="L13661" s="91"/>
    </row>
    <row r="13662" spans="2:12" x14ac:dyDescent="0.25">
      <c r="B13662" s="67" t="s">
        <v>504</v>
      </c>
      <c r="C13662" s="67" t="s">
        <v>505</v>
      </c>
      <c r="D13662" s="68" t="s">
        <v>381</v>
      </c>
      <c r="E13662" s="67" t="s">
        <v>382</v>
      </c>
      <c r="F13662" s="68" t="s">
        <v>542</v>
      </c>
      <c r="G13662" s="67" t="s">
        <v>543</v>
      </c>
      <c r="H13662" s="68" t="s">
        <v>363</v>
      </c>
      <c r="I13662" s="69">
        <v>111</v>
      </c>
      <c r="J13662" s="69">
        <v>139</v>
      </c>
      <c r="K13662" s="91"/>
      <c r="L13662" s="91"/>
    </row>
    <row r="13663" spans="2:12" x14ac:dyDescent="0.25">
      <c r="B13663" s="67" t="s">
        <v>504</v>
      </c>
      <c r="C13663" s="67" t="s">
        <v>505</v>
      </c>
      <c r="D13663" s="68" t="s">
        <v>381</v>
      </c>
      <c r="E13663" s="67" t="s">
        <v>382</v>
      </c>
      <c r="F13663" s="68" t="s">
        <v>542</v>
      </c>
      <c r="G13663" s="67" t="s">
        <v>543</v>
      </c>
      <c r="H13663" s="68" t="s">
        <v>364</v>
      </c>
      <c r="I13663" s="69">
        <v>34</v>
      </c>
      <c r="J13663" s="69">
        <v>17</v>
      </c>
      <c r="K13663" s="91"/>
      <c r="L13663" s="91"/>
    </row>
    <row r="13664" spans="2:12" x14ac:dyDescent="0.25">
      <c r="B13664" s="67" t="s">
        <v>504</v>
      </c>
      <c r="C13664" s="67" t="s">
        <v>505</v>
      </c>
      <c r="D13664" s="68" t="s">
        <v>381</v>
      </c>
      <c r="E13664" s="67" t="s">
        <v>382</v>
      </c>
      <c r="F13664" s="68" t="s">
        <v>542</v>
      </c>
      <c r="G13664" s="67" t="s">
        <v>543</v>
      </c>
      <c r="H13664" s="68" t="s">
        <v>362</v>
      </c>
      <c r="I13664" s="69">
        <v>0.309</v>
      </c>
      <c r="J13664" s="69">
        <v>0.20599999999999999</v>
      </c>
      <c r="K13664" s="91"/>
      <c r="L13664" s="91"/>
    </row>
    <row r="13665" spans="2:12" x14ac:dyDescent="0.25">
      <c r="B13665" s="67" t="s">
        <v>504</v>
      </c>
      <c r="C13665" s="67" t="s">
        <v>505</v>
      </c>
      <c r="D13665" s="68" t="s">
        <v>381</v>
      </c>
      <c r="E13665" s="67" t="s">
        <v>382</v>
      </c>
      <c r="F13665" s="68" t="s">
        <v>542</v>
      </c>
      <c r="G13665" s="67" t="s">
        <v>543</v>
      </c>
      <c r="H13665" s="68" t="s">
        <v>363</v>
      </c>
      <c r="I13665" s="69">
        <v>0.39140000000000003</v>
      </c>
      <c r="J13665" s="69">
        <v>0.55620000000000003</v>
      </c>
      <c r="K13665" s="91"/>
      <c r="L13665" s="91"/>
    </row>
    <row r="13666" spans="2:12" x14ac:dyDescent="0.25">
      <c r="B13666" s="67" t="s">
        <v>504</v>
      </c>
      <c r="C13666" s="67" t="s">
        <v>505</v>
      </c>
      <c r="D13666" s="68" t="s">
        <v>381</v>
      </c>
      <c r="E13666" s="67" t="s">
        <v>382</v>
      </c>
      <c r="F13666" s="68" t="s">
        <v>542</v>
      </c>
      <c r="G13666" s="67" t="s">
        <v>543</v>
      </c>
      <c r="H13666" s="68" t="s">
        <v>364</v>
      </c>
      <c r="I13666" s="69">
        <v>0.45319999999999999</v>
      </c>
      <c r="J13666" s="69">
        <v>0.28839999999999999</v>
      </c>
      <c r="K13666" s="91"/>
      <c r="L13666" s="91"/>
    </row>
    <row r="13667" spans="2:12" x14ac:dyDescent="0.25">
      <c r="B13667" s="67" t="s">
        <v>504</v>
      </c>
      <c r="C13667" s="67" t="s">
        <v>505</v>
      </c>
      <c r="D13667" s="68" t="s">
        <v>381</v>
      </c>
      <c r="E13667" s="67" t="s">
        <v>382</v>
      </c>
      <c r="F13667" s="68" t="s">
        <v>542</v>
      </c>
      <c r="G13667" s="67" t="s">
        <v>543</v>
      </c>
      <c r="H13667" s="68" t="s">
        <v>362</v>
      </c>
      <c r="I13667" s="69">
        <v>0</v>
      </c>
      <c r="J13667" s="69">
        <v>0</v>
      </c>
      <c r="K13667" s="91"/>
      <c r="L13667" s="91"/>
    </row>
    <row r="13668" spans="2:12" x14ac:dyDescent="0.25">
      <c r="B13668" s="67" t="s">
        <v>504</v>
      </c>
      <c r="C13668" s="67" t="s">
        <v>505</v>
      </c>
      <c r="D13668" s="68" t="s">
        <v>381</v>
      </c>
      <c r="E13668" s="67" t="s">
        <v>382</v>
      </c>
      <c r="F13668" s="68" t="s">
        <v>542</v>
      </c>
      <c r="G13668" s="67" t="s">
        <v>543</v>
      </c>
      <c r="H13668" s="68" t="s">
        <v>363</v>
      </c>
      <c r="I13668" s="69">
        <v>0</v>
      </c>
      <c r="J13668" s="69">
        <v>0</v>
      </c>
      <c r="K13668" s="91"/>
      <c r="L13668" s="91"/>
    </row>
    <row r="13669" spans="2:12" x14ac:dyDescent="0.25">
      <c r="B13669" s="67" t="s">
        <v>504</v>
      </c>
      <c r="C13669" s="67" t="s">
        <v>505</v>
      </c>
      <c r="D13669" s="68" t="s">
        <v>381</v>
      </c>
      <c r="E13669" s="67" t="s">
        <v>382</v>
      </c>
      <c r="F13669" s="68" t="s">
        <v>542</v>
      </c>
      <c r="G13669" s="67" t="s">
        <v>543</v>
      </c>
      <c r="H13669" s="68" t="s">
        <v>364</v>
      </c>
      <c r="I13669" s="69">
        <v>30</v>
      </c>
      <c r="J13669" s="69">
        <v>43</v>
      </c>
      <c r="K13669" s="91"/>
      <c r="L13669" s="91"/>
    </row>
    <row r="13670" spans="2:12" x14ac:dyDescent="0.25">
      <c r="B13670" s="67" t="s">
        <v>504</v>
      </c>
      <c r="C13670" s="67" t="s">
        <v>505</v>
      </c>
      <c r="D13670" s="68" t="s">
        <v>381</v>
      </c>
      <c r="E13670" s="67" t="s">
        <v>382</v>
      </c>
      <c r="F13670" s="68" t="s">
        <v>542</v>
      </c>
      <c r="G13670" s="67" t="s">
        <v>543</v>
      </c>
      <c r="H13670" s="68" t="s">
        <v>362</v>
      </c>
      <c r="I13670" s="69">
        <v>0</v>
      </c>
      <c r="J13670" s="69">
        <v>0</v>
      </c>
      <c r="K13670" s="91"/>
      <c r="L13670" s="91"/>
    </row>
    <row r="13671" spans="2:12" x14ac:dyDescent="0.25">
      <c r="B13671" s="67" t="s">
        <v>504</v>
      </c>
      <c r="C13671" s="67" t="s">
        <v>505</v>
      </c>
      <c r="D13671" s="68" t="s">
        <v>381</v>
      </c>
      <c r="E13671" s="67" t="s">
        <v>382</v>
      </c>
      <c r="F13671" s="68" t="s">
        <v>542</v>
      </c>
      <c r="G13671" s="67" t="s">
        <v>543</v>
      </c>
      <c r="H13671" s="68" t="s">
        <v>363</v>
      </c>
      <c r="I13671" s="69">
        <v>0</v>
      </c>
      <c r="J13671" s="69">
        <v>0</v>
      </c>
      <c r="K13671" s="91"/>
      <c r="L13671" s="91"/>
    </row>
    <row r="13672" spans="2:12" x14ac:dyDescent="0.25">
      <c r="B13672" s="67" t="s">
        <v>504</v>
      </c>
      <c r="C13672" s="67" t="s">
        <v>505</v>
      </c>
      <c r="D13672" s="68" t="s">
        <v>381</v>
      </c>
      <c r="E13672" s="67" t="s">
        <v>382</v>
      </c>
      <c r="F13672" s="68" t="s">
        <v>542</v>
      </c>
      <c r="G13672" s="67" t="s">
        <v>543</v>
      </c>
      <c r="H13672" s="68" t="s">
        <v>362</v>
      </c>
      <c r="I13672" s="69">
        <v>0</v>
      </c>
      <c r="J13672" s="69">
        <v>8</v>
      </c>
      <c r="K13672" s="91"/>
      <c r="L13672" s="91"/>
    </row>
    <row r="13673" spans="2:12" x14ac:dyDescent="0.25">
      <c r="B13673" s="67" t="s">
        <v>504</v>
      </c>
      <c r="C13673" s="67" t="s">
        <v>505</v>
      </c>
      <c r="D13673" s="68" t="s">
        <v>381</v>
      </c>
      <c r="E13673" s="67" t="s">
        <v>382</v>
      </c>
      <c r="F13673" s="68" t="s">
        <v>542</v>
      </c>
      <c r="G13673" s="67" t="s">
        <v>543</v>
      </c>
      <c r="H13673" s="68" t="s">
        <v>364</v>
      </c>
      <c r="I13673" s="69">
        <v>0</v>
      </c>
      <c r="J13673" s="69">
        <v>0</v>
      </c>
      <c r="K13673" s="91"/>
      <c r="L13673" s="91"/>
    </row>
    <row r="13674" spans="2:12" x14ac:dyDescent="0.25">
      <c r="B13674" s="67" t="s">
        <v>504</v>
      </c>
      <c r="C13674" s="67" t="s">
        <v>505</v>
      </c>
      <c r="D13674" s="68" t="s">
        <v>381</v>
      </c>
      <c r="E13674" s="67" t="s">
        <v>382</v>
      </c>
      <c r="F13674" s="68" t="s">
        <v>542</v>
      </c>
      <c r="G13674" s="67" t="s">
        <v>543</v>
      </c>
      <c r="H13674" s="68" t="s">
        <v>363</v>
      </c>
      <c r="I13674" s="69">
        <v>6</v>
      </c>
      <c r="J13674" s="69">
        <v>14</v>
      </c>
      <c r="K13674" s="91"/>
      <c r="L13674" s="91"/>
    </row>
    <row r="13675" spans="2:12" x14ac:dyDescent="0.25">
      <c r="B13675" s="67" t="s">
        <v>504</v>
      </c>
      <c r="C13675" s="67" t="s">
        <v>505</v>
      </c>
      <c r="D13675" s="68" t="s">
        <v>381</v>
      </c>
      <c r="E13675" s="67" t="s">
        <v>382</v>
      </c>
      <c r="F13675" s="68" t="s">
        <v>542</v>
      </c>
      <c r="G13675" s="67" t="s">
        <v>543</v>
      </c>
      <c r="H13675" s="68" t="s">
        <v>362</v>
      </c>
      <c r="I13675" s="69">
        <v>0</v>
      </c>
      <c r="J13675" s="69">
        <v>0</v>
      </c>
      <c r="K13675" s="91"/>
      <c r="L13675" s="91"/>
    </row>
    <row r="13676" spans="2:12" x14ac:dyDescent="0.25">
      <c r="B13676" s="67" t="s">
        <v>504</v>
      </c>
      <c r="C13676" s="67" t="s">
        <v>505</v>
      </c>
      <c r="D13676" s="68" t="s">
        <v>381</v>
      </c>
      <c r="E13676" s="67" t="s">
        <v>382</v>
      </c>
      <c r="F13676" s="68" t="s">
        <v>542</v>
      </c>
      <c r="G13676" s="67" t="s">
        <v>543</v>
      </c>
      <c r="H13676" s="68" t="s">
        <v>363</v>
      </c>
      <c r="I13676" s="69">
        <v>0</v>
      </c>
      <c r="J13676" s="69">
        <v>0</v>
      </c>
      <c r="K13676" s="91"/>
      <c r="L13676" s="91"/>
    </row>
    <row r="13677" spans="2:12" x14ac:dyDescent="0.25">
      <c r="B13677" s="67" t="s">
        <v>504</v>
      </c>
      <c r="C13677" s="67" t="s">
        <v>505</v>
      </c>
      <c r="D13677" s="68" t="s">
        <v>381</v>
      </c>
      <c r="E13677" s="67" t="s">
        <v>382</v>
      </c>
      <c r="F13677" s="68" t="s">
        <v>542</v>
      </c>
      <c r="G13677" s="67" t="s">
        <v>543</v>
      </c>
      <c r="H13677" s="68" t="s">
        <v>362</v>
      </c>
      <c r="I13677" s="69">
        <v>0</v>
      </c>
      <c r="J13677" s="69">
        <v>0</v>
      </c>
      <c r="K13677" s="91"/>
      <c r="L13677" s="91"/>
    </row>
    <row r="13678" spans="2:12" x14ac:dyDescent="0.25">
      <c r="B13678" s="67" t="s">
        <v>504</v>
      </c>
      <c r="C13678" s="67" t="s">
        <v>505</v>
      </c>
      <c r="D13678" s="68" t="s">
        <v>381</v>
      </c>
      <c r="E13678" s="67" t="s">
        <v>382</v>
      </c>
      <c r="F13678" s="68" t="s">
        <v>542</v>
      </c>
      <c r="G13678" s="67" t="s">
        <v>543</v>
      </c>
      <c r="H13678" s="68" t="s">
        <v>363</v>
      </c>
      <c r="I13678" s="69">
        <v>0</v>
      </c>
      <c r="J13678" s="69">
        <v>0</v>
      </c>
      <c r="K13678" s="91"/>
      <c r="L13678" s="91"/>
    </row>
    <row r="13679" spans="2:12" x14ac:dyDescent="0.25">
      <c r="B13679" s="67" t="s">
        <v>504</v>
      </c>
      <c r="C13679" s="67" t="s">
        <v>505</v>
      </c>
      <c r="D13679" s="68" t="s">
        <v>381</v>
      </c>
      <c r="E13679" s="67" t="s">
        <v>382</v>
      </c>
      <c r="F13679" s="68" t="s">
        <v>542</v>
      </c>
      <c r="G13679" s="67" t="s">
        <v>543</v>
      </c>
      <c r="H13679" s="68" t="s">
        <v>362</v>
      </c>
      <c r="I13679" s="69">
        <v>40</v>
      </c>
      <c r="J13679" s="69">
        <v>28</v>
      </c>
      <c r="K13679" s="91"/>
      <c r="L13679" s="91"/>
    </row>
    <row r="13680" spans="2:12" x14ac:dyDescent="0.25">
      <c r="B13680" s="67" t="s">
        <v>504</v>
      </c>
      <c r="C13680" s="67" t="s">
        <v>505</v>
      </c>
      <c r="D13680" s="68" t="s">
        <v>381</v>
      </c>
      <c r="E13680" s="67" t="s">
        <v>382</v>
      </c>
      <c r="F13680" s="68" t="s">
        <v>542</v>
      </c>
      <c r="G13680" s="67" t="s">
        <v>543</v>
      </c>
      <c r="H13680" s="68" t="s">
        <v>363</v>
      </c>
      <c r="I13680" s="69">
        <v>107</v>
      </c>
      <c r="J13680" s="69">
        <v>140</v>
      </c>
      <c r="K13680" s="91"/>
      <c r="L13680" s="91"/>
    </row>
    <row r="13681" spans="2:12" x14ac:dyDescent="0.25">
      <c r="B13681" s="67" t="s">
        <v>504</v>
      </c>
      <c r="C13681" s="67" t="s">
        <v>505</v>
      </c>
      <c r="D13681" s="68" t="s">
        <v>381</v>
      </c>
      <c r="E13681" s="67" t="s">
        <v>382</v>
      </c>
      <c r="F13681" s="68" t="s">
        <v>542</v>
      </c>
      <c r="G13681" s="67" t="s">
        <v>543</v>
      </c>
      <c r="H13681" s="68" t="s">
        <v>364</v>
      </c>
      <c r="I13681" s="69">
        <v>63</v>
      </c>
      <c r="J13681" s="69">
        <v>84</v>
      </c>
      <c r="K13681" s="91"/>
      <c r="L13681" s="91"/>
    </row>
    <row r="13682" spans="2:12" x14ac:dyDescent="0.25">
      <c r="B13682" s="67" t="s">
        <v>504</v>
      </c>
      <c r="C13682" s="67" t="s">
        <v>505</v>
      </c>
      <c r="D13682" s="68" t="s">
        <v>381</v>
      </c>
      <c r="E13682" s="67" t="s">
        <v>382</v>
      </c>
      <c r="F13682" s="68" t="s">
        <v>542</v>
      </c>
      <c r="G13682" s="67" t="s">
        <v>543</v>
      </c>
      <c r="H13682" s="68" t="s">
        <v>362</v>
      </c>
      <c r="I13682" s="69">
        <v>65</v>
      </c>
      <c r="J13682" s="69">
        <v>123</v>
      </c>
      <c r="K13682" s="91"/>
      <c r="L13682" s="91"/>
    </row>
    <row r="13683" spans="2:12" x14ac:dyDescent="0.25">
      <c r="B13683" s="67" t="s">
        <v>504</v>
      </c>
      <c r="C13683" s="67" t="s">
        <v>505</v>
      </c>
      <c r="D13683" s="68" t="s">
        <v>381</v>
      </c>
      <c r="E13683" s="67" t="s">
        <v>382</v>
      </c>
      <c r="F13683" s="68" t="s">
        <v>542</v>
      </c>
      <c r="G13683" s="67" t="s">
        <v>543</v>
      </c>
      <c r="H13683" s="68" t="s">
        <v>363</v>
      </c>
      <c r="I13683" s="69">
        <v>320</v>
      </c>
      <c r="J13683" s="69">
        <v>355</v>
      </c>
      <c r="K13683" s="91"/>
      <c r="L13683" s="91"/>
    </row>
    <row r="13684" spans="2:12" x14ac:dyDescent="0.25">
      <c r="B13684" s="67" t="s">
        <v>504</v>
      </c>
      <c r="C13684" s="67" t="s">
        <v>505</v>
      </c>
      <c r="D13684" s="68" t="s">
        <v>381</v>
      </c>
      <c r="E13684" s="67" t="s">
        <v>382</v>
      </c>
      <c r="F13684" s="68" t="s">
        <v>542</v>
      </c>
      <c r="G13684" s="67" t="s">
        <v>543</v>
      </c>
      <c r="H13684" s="68" t="s">
        <v>364</v>
      </c>
      <c r="I13684" s="69">
        <v>80</v>
      </c>
      <c r="J13684" s="69">
        <v>72</v>
      </c>
      <c r="K13684" s="91"/>
      <c r="L13684" s="91"/>
    </row>
    <row r="13685" spans="2:12" x14ac:dyDescent="0.25">
      <c r="B13685" s="67" t="s">
        <v>504</v>
      </c>
      <c r="C13685" s="67" t="s">
        <v>505</v>
      </c>
      <c r="D13685" s="68" t="s">
        <v>381</v>
      </c>
      <c r="E13685" s="67" t="s">
        <v>382</v>
      </c>
      <c r="F13685" s="68" t="s">
        <v>542</v>
      </c>
      <c r="G13685" s="67" t="s">
        <v>543</v>
      </c>
      <c r="H13685" s="68" t="s">
        <v>362</v>
      </c>
      <c r="I13685" s="69">
        <v>0</v>
      </c>
      <c r="J13685" s="69">
        <v>0</v>
      </c>
      <c r="K13685" s="91"/>
      <c r="L13685" s="91"/>
    </row>
    <row r="13686" spans="2:12" x14ac:dyDescent="0.25">
      <c r="B13686" s="67" t="s">
        <v>504</v>
      </c>
      <c r="C13686" s="67" t="s">
        <v>505</v>
      </c>
      <c r="D13686" s="68" t="s">
        <v>381</v>
      </c>
      <c r="E13686" s="67" t="s">
        <v>382</v>
      </c>
      <c r="F13686" s="68" t="s">
        <v>542</v>
      </c>
      <c r="G13686" s="67" t="s">
        <v>543</v>
      </c>
      <c r="H13686" s="68" t="s">
        <v>363</v>
      </c>
      <c r="I13686" s="69">
        <v>10</v>
      </c>
      <c r="J13686" s="69">
        <v>10</v>
      </c>
      <c r="K13686" s="91"/>
      <c r="L13686" s="91"/>
    </row>
    <row r="13687" spans="2:12" x14ac:dyDescent="0.25">
      <c r="B13687" s="67" t="s">
        <v>504</v>
      </c>
      <c r="C13687" s="67" t="s">
        <v>505</v>
      </c>
      <c r="D13687" s="68" t="s">
        <v>381</v>
      </c>
      <c r="E13687" s="67" t="s">
        <v>382</v>
      </c>
      <c r="F13687" s="68" t="s">
        <v>542</v>
      </c>
      <c r="G13687" s="67" t="s">
        <v>543</v>
      </c>
      <c r="H13687" s="68" t="s">
        <v>362</v>
      </c>
      <c r="I13687" s="69">
        <v>43</v>
      </c>
      <c r="J13687" s="69">
        <v>36</v>
      </c>
      <c r="K13687" s="91"/>
      <c r="L13687" s="91"/>
    </row>
    <row r="13688" spans="2:12" x14ac:dyDescent="0.25">
      <c r="B13688" s="67" t="s">
        <v>504</v>
      </c>
      <c r="C13688" s="67" t="s">
        <v>505</v>
      </c>
      <c r="D13688" s="68" t="s">
        <v>381</v>
      </c>
      <c r="E13688" s="67" t="s">
        <v>382</v>
      </c>
      <c r="F13688" s="68" t="s">
        <v>542</v>
      </c>
      <c r="G13688" s="67" t="s">
        <v>543</v>
      </c>
      <c r="H13688" s="68" t="s">
        <v>363</v>
      </c>
      <c r="I13688" s="69">
        <v>95</v>
      </c>
      <c r="J13688" s="69">
        <v>107</v>
      </c>
      <c r="K13688" s="91"/>
      <c r="L13688" s="91"/>
    </row>
    <row r="13689" spans="2:12" x14ac:dyDescent="0.25">
      <c r="B13689" s="67" t="s">
        <v>504</v>
      </c>
      <c r="C13689" s="67" t="s">
        <v>505</v>
      </c>
      <c r="D13689" s="68" t="s">
        <v>381</v>
      </c>
      <c r="E13689" s="67" t="s">
        <v>382</v>
      </c>
      <c r="F13689" s="68" t="s">
        <v>542</v>
      </c>
      <c r="G13689" s="67" t="s">
        <v>543</v>
      </c>
      <c r="H13689" s="68" t="s">
        <v>364</v>
      </c>
      <c r="I13689" s="69">
        <v>40</v>
      </c>
      <c r="J13689" s="69">
        <v>50</v>
      </c>
      <c r="K13689" s="91"/>
      <c r="L13689" s="91"/>
    </row>
    <row r="13690" spans="2:12" x14ac:dyDescent="0.25">
      <c r="B13690" s="67" t="s">
        <v>504</v>
      </c>
      <c r="C13690" s="67" t="s">
        <v>505</v>
      </c>
      <c r="D13690" s="68" t="s">
        <v>381</v>
      </c>
      <c r="E13690" s="67" t="s">
        <v>382</v>
      </c>
      <c r="F13690" s="68" t="s">
        <v>542</v>
      </c>
      <c r="G13690" s="67" t="s">
        <v>543</v>
      </c>
      <c r="H13690" s="68" t="s">
        <v>362</v>
      </c>
      <c r="I13690" s="69">
        <v>0</v>
      </c>
      <c r="J13690" s="69">
        <v>0</v>
      </c>
      <c r="K13690" s="91"/>
      <c r="L13690" s="91"/>
    </row>
    <row r="13691" spans="2:12" x14ac:dyDescent="0.25">
      <c r="B13691" s="67" t="s">
        <v>504</v>
      </c>
      <c r="C13691" s="67" t="s">
        <v>505</v>
      </c>
      <c r="D13691" s="68" t="s">
        <v>381</v>
      </c>
      <c r="E13691" s="67" t="s">
        <v>382</v>
      </c>
      <c r="F13691" s="68" t="s">
        <v>542</v>
      </c>
      <c r="G13691" s="67" t="s">
        <v>543</v>
      </c>
      <c r="H13691" s="68" t="s">
        <v>362</v>
      </c>
      <c r="I13691" s="69">
        <v>30</v>
      </c>
      <c r="J13691" s="69">
        <v>99</v>
      </c>
      <c r="K13691" s="91"/>
      <c r="L13691" s="91"/>
    </row>
    <row r="13692" spans="2:12" x14ac:dyDescent="0.25">
      <c r="B13692" s="67" t="s">
        <v>504</v>
      </c>
      <c r="C13692" s="67" t="s">
        <v>505</v>
      </c>
      <c r="D13692" s="68" t="s">
        <v>381</v>
      </c>
      <c r="E13692" s="67" t="s">
        <v>382</v>
      </c>
      <c r="F13692" s="68" t="s">
        <v>542</v>
      </c>
      <c r="G13692" s="67" t="s">
        <v>543</v>
      </c>
      <c r="H13692" s="68" t="s">
        <v>363</v>
      </c>
      <c r="I13692" s="69">
        <v>151</v>
      </c>
      <c r="J13692" s="69">
        <v>134</v>
      </c>
      <c r="K13692" s="91"/>
      <c r="L13692" s="91"/>
    </row>
    <row r="13693" spans="2:12" x14ac:dyDescent="0.25">
      <c r="B13693" s="67" t="s">
        <v>504</v>
      </c>
      <c r="C13693" s="67" t="s">
        <v>505</v>
      </c>
      <c r="D13693" s="68" t="s">
        <v>381</v>
      </c>
      <c r="E13693" s="67" t="s">
        <v>382</v>
      </c>
      <c r="F13693" s="68" t="s">
        <v>542</v>
      </c>
      <c r="G13693" s="67" t="s">
        <v>543</v>
      </c>
      <c r="H13693" s="68" t="s">
        <v>364</v>
      </c>
      <c r="I13693" s="69">
        <v>0</v>
      </c>
      <c r="J13693" s="69">
        <v>57</v>
      </c>
      <c r="K13693" s="91"/>
      <c r="L13693" s="91"/>
    </row>
    <row r="13694" spans="2:12" x14ac:dyDescent="0.25">
      <c r="B13694" s="67" t="s">
        <v>504</v>
      </c>
      <c r="C13694" s="67" t="s">
        <v>505</v>
      </c>
      <c r="D13694" s="68" t="s">
        <v>381</v>
      </c>
      <c r="E13694" s="67" t="s">
        <v>382</v>
      </c>
      <c r="F13694" s="68" t="s">
        <v>542</v>
      </c>
      <c r="G13694" s="67" t="s">
        <v>543</v>
      </c>
      <c r="H13694" s="68" t="s">
        <v>363</v>
      </c>
      <c r="I13694" s="69">
        <v>38</v>
      </c>
      <c r="J13694" s="69">
        <v>16</v>
      </c>
      <c r="K13694" s="91"/>
      <c r="L13694" s="91"/>
    </row>
    <row r="13695" spans="2:12" x14ac:dyDescent="0.25">
      <c r="B13695" s="67" t="s">
        <v>504</v>
      </c>
      <c r="C13695" s="67" t="s">
        <v>505</v>
      </c>
      <c r="D13695" s="68" t="s">
        <v>381</v>
      </c>
      <c r="E13695" s="67" t="s">
        <v>382</v>
      </c>
      <c r="F13695" s="68" t="s">
        <v>542</v>
      </c>
      <c r="G13695" s="67" t="s">
        <v>543</v>
      </c>
      <c r="H13695" s="68" t="s">
        <v>364</v>
      </c>
      <c r="I13695" s="69">
        <v>0</v>
      </c>
      <c r="J13695" s="69">
        <v>0</v>
      </c>
      <c r="K13695" s="91"/>
      <c r="L13695" s="91"/>
    </row>
    <row r="13696" spans="2:12" x14ac:dyDescent="0.25">
      <c r="B13696" s="67" t="s">
        <v>504</v>
      </c>
      <c r="C13696" s="67" t="s">
        <v>505</v>
      </c>
      <c r="D13696" s="68" t="s">
        <v>381</v>
      </c>
      <c r="E13696" s="67" t="s">
        <v>382</v>
      </c>
      <c r="F13696" s="68" t="s">
        <v>542</v>
      </c>
      <c r="G13696" s="67" t="s">
        <v>543</v>
      </c>
      <c r="H13696" s="68" t="s">
        <v>362</v>
      </c>
      <c r="I13696" s="69">
        <v>0</v>
      </c>
      <c r="J13696" s="69">
        <v>0</v>
      </c>
      <c r="K13696" s="91"/>
      <c r="L13696" s="91"/>
    </row>
    <row r="13697" spans="2:12" x14ac:dyDescent="0.25">
      <c r="B13697" s="67" t="s">
        <v>504</v>
      </c>
      <c r="C13697" s="67" t="s">
        <v>505</v>
      </c>
      <c r="D13697" s="68" t="s">
        <v>381</v>
      </c>
      <c r="E13697" s="67" t="s">
        <v>382</v>
      </c>
      <c r="F13697" s="68" t="s">
        <v>542</v>
      </c>
      <c r="G13697" s="67" t="s">
        <v>543</v>
      </c>
      <c r="H13697" s="68" t="s">
        <v>363</v>
      </c>
      <c r="I13697" s="69">
        <v>0.3296</v>
      </c>
      <c r="J13697" s="69">
        <v>8.2400000000000001E-2</v>
      </c>
      <c r="K13697" s="91"/>
      <c r="L13697" s="91"/>
    </row>
    <row r="13698" spans="2:12" x14ac:dyDescent="0.25">
      <c r="B13698" s="67" t="s">
        <v>504</v>
      </c>
      <c r="C13698" s="67" t="s">
        <v>505</v>
      </c>
      <c r="D13698" s="68" t="s">
        <v>381</v>
      </c>
      <c r="E13698" s="67" t="s">
        <v>382</v>
      </c>
      <c r="F13698" s="68" t="s">
        <v>542</v>
      </c>
      <c r="G13698" s="67" t="s">
        <v>543</v>
      </c>
      <c r="H13698" s="68" t="s">
        <v>364</v>
      </c>
      <c r="I13698" s="69">
        <v>0</v>
      </c>
      <c r="J13698" s="69">
        <v>0</v>
      </c>
      <c r="K13698" s="91"/>
      <c r="L13698" s="91"/>
    </row>
    <row r="13699" spans="2:12" x14ac:dyDescent="0.25">
      <c r="B13699" s="67" t="s">
        <v>504</v>
      </c>
      <c r="C13699" s="67" t="s">
        <v>505</v>
      </c>
      <c r="D13699" s="68" t="s">
        <v>381</v>
      </c>
      <c r="E13699" s="67" t="s">
        <v>382</v>
      </c>
      <c r="F13699" s="68" t="s">
        <v>542</v>
      </c>
      <c r="G13699" s="67" t="s">
        <v>543</v>
      </c>
      <c r="H13699" s="68" t="s">
        <v>362</v>
      </c>
      <c r="I13699" s="69">
        <v>16</v>
      </c>
      <c r="J13699" s="69">
        <v>8</v>
      </c>
      <c r="K13699" s="91"/>
      <c r="L13699" s="91"/>
    </row>
    <row r="13700" spans="2:12" x14ac:dyDescent="0.25">
      <c r="B13700" s="67" t="s">
        <v>504</v>
      </c>
      <c r="C13700" s="67" t="s">
        <v>505</v>
      </c>
      <c r="D13700" s="68" t="s">
        <v>381</v>
      </c>
      <c r="E13700" s="67" t="s">
        <v>382</v>
      </c>
      <c r="F13700" s="68" t="s">
        <v>542</v>
      </c>
      <c r="G13700" s="67" t="s">
        <v>543</v>
      </c>
      <c r="H13700" s="68" t="s">
        <v>362</v>
      </c>
      <c r="I13700" s="69">
        <v>42</v>
      </c>
      <c r="J13700" s="69">
        <v>21</v>
      </c>
      <c r="K13700" s="91"/>
      <c r="L13700" s="91"/>
    </row>
    <row r="13701" spans="2:12" x14ac:dyDescent="0.25">
      <c r="B13701" s="67" t="s">
        <v>504</v>
      </c>
      <c r="C13701" s="67" t="s">
        <v>505</v>
      </c>
      <c r="D13701" s="68" t="s">
        <v>381</v>
      </c>
      <c r="E13701" s="67" t="s">
        <v>382</v>
      </c>
      <c r="F13701" s="68" t="s">
        <v>542</v>
      </c>
      <c r="G13701" s="67" t="s">
        <v>543</v>
      </c>
      <c r="H13701" s="68" t="s">
        <v>363</v>
      </c>
      <c r="I13701" s="69">
        <v>19</v>
      </c>
      <c r="J13701" s="69">
        <v>8</v>
      </c>
      <c r="K13701" s="91"/>
      <c r="L13701" s="91"/>
    </row>
    <row r="13702" spans="2:12" x14ac:dyDescent="0.25">
      <c r="B13702" s="67" t="s">
        <v>504</v>
      </c>
      <c r="C13702" s="67" t="s">
        <v>505</v>
      </c>
      <c r="D13702" s="68" t="s">
        <v>381</v>
      </c>
      <c r="E13702" s="67" t="s">
        <v>382</v>
      </c>
      <c r="F13702" s="68" t="s">
        <v>542</v>
      </c>
      <c r="G13702" s="67" t="s">
        <v>543</v>
      </c>
      <c r="H13702" s="68" t="s">
        <v>364</v>
      </c>
      <c r="I13702" s="69">
        <v>0</v>
      </c>
      <c r="J13702" s="69">
        <v>0</v>
      </c>
      <c r="K13702" s="91"/>
      <c r="L13702" s="91"/>
    </row>
    <row r="13703" spans="2:12" x14ac:dyDescent="0.25">
      <c r="B13703" s="67" t="s">
        <v>504</v>
      </c>
      <c r="C13703" s="67" t="s">
        <v>505</v>
      </c>
      <c r="D13703" s="68" t="s">
        <v>381</v>
      </c>
      <c r="E13703" s="67" t="s">
        <v>382</v>
      </c>
      <c r="F13703" s="68" t="s">
        <v>542</v>
      </c>
      <c r="G13703" s="67" t="s">
        <v>543</v>
      </c>
      <c r="H13703" s="68" t="s">
        <v>362</v>
      </c>
      <c r="I13703" s="69">
        <v>0</v>
      </c>
      <c r="J13703" s="69">
        <v>8</v>
      </c>
      <c r="K13703" s="91"/>
      <c r="L13703" s="91"/>
    </row>
    <row r="13704" spans="2:12" x14ac:dyDescent="0.25">
      <c r="B13704" s="67" t="s">
        <v>504</v>
      </c>
      <c r="C13704" s="67" t="s">
        <v>505</v>
      </c>
      <c r="D13704" s="68" t="s">
        <v>381</v>
      </c>
      <c r="E13704" s="67" t="s">
        <v>382</v>
      </c>
      <c r="F13704" s="68" t="s">
        <v>542</v>
      </c>
      <c r="G13704" s="67" t="s">
        <v>543</v>
      </c>
      <c r="H13704" s="68" t="s">
        <v>363</v>
      </c>
      <c r="I13704" s="69">
        <v>0</v>
      </c>
      <c r="J13704" s="69">
        <v>20</v>
      </c>
      <c r="K13704" s="91"/>
      <c r="L13704" s="91"/>
    </row>
    <row r="13705" spans="2:12" x14ac:dyDescent="0.25">
      <c r="B13705" s="67" t="s">
        <v>504</v>
      </c>
      <c r="C13705" s="67" t="s">
        <v>505</v>
      </c>
      <c r="D13705" s="68" t="s">
        <v>381</v>
      </c>
      <c r="E13705" s="67" t="s">
        <v>382</v>
      </c>
      <c r="F13705" s="68" t="s">
        <v>542</v>
      </c>
      <c r="G13705" s="67" t="s">
        <v>543</v>
      </c>
      <c r="H13705" s="68" t="s">
        <v>362</v>
      </c>
      <c r="I13705" s="69">
        <v>25</v>
      </c>
      <c r="J13705" s="69">
        <v>46</v>
      </c>
      <c r="K13705" s="91"/>
      <c r="L13705" s="91"/>
    </row>
    <row r="13706" spans="2:12" x14ac:dyDescent="0.25">
      <c r="B13706" s="67" t="s">
        <v>504</v>
      </c>
      <c r="C13706" s="67" t="s">
        <v>505</v>
      </c>
      <c r="D13706" s="68" t="s">
        <v>381</v>
      </c>
      <c r="E13706" s="67" t="s">
        <v>382</v>
      </c>
      <c r="F13706" s="68" t="s">
        <v>542</v>
      </c>
      <c r="G13706" s="67" t="s">
        <v>543</v>
      </c>
      <c r="H13706" s="68" t="s">
        <v>363</v>
      </c>
      <c r="I13706" s="69">
        <v>68</v>
      </c>
      <c r="J13706" s="69">
        <v>78</v>
      </c>
      <c r="K13706" s="91"/>
      <c r="L13706" s="91"/>
    </row>
    <row r="13707" spans="2:12" x14ac:dyDescent="0.25">
      <c r="B13707" s="67" t="s">
        <v>504</v>
      </c>
      <c r="C13707" s="67" t="s">
        <v>505</v>
      </c>
      <c r="D13707" s="68" t="s">
        <v>381</v>
      </c>
      <c r="E13707" s="67" t="s">
        <v>382</v>
      </c>
      <c r="F13707" s="68" t="s">
        <v>542</v>
      </c>
      <c r="G13707" s="67" t="s">
        <v>543</v>
      </c>
      <c r="H13707" s="68" t="s">
        <v>364</v>
      </c>
      <c r="I13707" s="69">
        <v>0</v>
      </c>
      <c r="J13707" s="69">
        <v>0</v>
      </c>
      <c r="K13707" s="91"/>
      <c r="L13707" s="91"/>
    </row>
    <row r="13708" spans="2:12" x14ac:dyDescent="0.25">
      <c r="B13708" s="67" t="s">
        <v>504</v>
      </c>
      <c r="C13708" s="67" t="s">
        <v>505</v>
      </c>
      <c r="D13708" s="68" t="s">
        <v>381</v>
      </c>
      <c r="E13708" s="67" t="s">
        <v>382</v>
      </c>
      <c r="F13708" s="68" t="s">
        <v>542</v>
      </c>
      <c r="G13708" s="67" t="s">
        <v>543</v>
      </c>
      <c r="H13708" s="68" t="s">
        <v>362</v>
      </c>
      <c r="I13708" s="69">
        <v>5</v>
      </c>
      <c r="J13708" s="69">
        <v>12</v>
      </c>
      <c r="K13708" s="91"/>
      <c r="L13708" s="91"/>
    </row>
    <row r="13709" spans="2:12" x14ac:dyDescent="0.25">
      <c r="B13709" s="67" t="s">
        <v>504</v>
      </c>
      <c r="C13709" s="67" t="s">
        <v>505</v>
      </c>
      <c r="D13709" s="68" t="s">
        <v>381</v>
      </c>
      <c r="E13709" s="67" t="s">
        <v>382</v>
      </c>
      <c r="F13709" s="68" t="s">
        <v>542</v>
      </c>
      <c r="G13709" s="67" t="s">
        <v>543</v>
      </c>
      <c r="H13709" s="68" t="s">
        <v>363</v>
      </c>
      <c r="I13709" s="69">
        <v>12</v>
      </c>
      <c r="J13709" s="69">
        <v>18</v>
      </c>
      <c r="K13709" s="91"/>
      <c r="L13709" s="91"/>
    </row>
    <row r="13710" spans="2:12" x14ac:dyDescent="0.25">
      <c r="B13710" s="67" t="s">
        <v>504</v>
      </c>
      <c r="C13710" s="67" t="s">
        <v>505</v>
      </c>
      <c r="D13710" s="68" t="s">
        <v>381</v>
      </c>
      <c r="E13710" s="67" t="s">
        <v>382</v>
      </c>
      <c r="F13710" s="68" t="s">
        <v>542</v>
      </c>
      <c r="G13710" s="67" t="s">
        <v>543</v>
      </c>
      <c r="H13710" s="68" t="s">
        <v>364</v>
      </c>
      <c r="I13710" s="69">
        <v>0</v>
      </c>
      <c r="J13710" s="69">
        <v>0</v>
      </c>
      <c r="K13710" s="91"/>
      <c r="L13710" s="91"/>
    </row>
    <row r="13711" spans="2:12" x14ac:dyDescent="0.25">
      <c r="B13711" s="67" t="s">
        <v>504</v>
      </c>
      <c r="C13711" s="67" t="s">
        <v>505</v>
      </c>
      <c r="D13711" s="68" t="s">
        <v>381</v>
      </c>
      <c r="E13711" s="67" t="s">
        <v>382</v>
      </c>
      <c r="F13711" s="68" t="s">
        <v>542</v>
      </c>
      <c r="G13711" s="67" t="s">
        <v>543</v>
      </c>
      <c r="H13711" s="68" t="s">
        <v>362</v>
      </c>
      <c r="I13711" s="69">
        <v>0</v>
      </c>
      <c r="J13711" s="69">
        <v>20</v>
      </c>
      <c r="K13711" s="91"/>
      <c r="L13711" s="91"/>
    </row>
    <row r="13712" spans="2:12" x14ac:dyDescent="0.25">
      <c r="B13712" s="67" t="s">
        <v>504</v>
      </c>
      <c r="C13712" s="67" t="s">
        <v>505</v>
      </c>
      <c r="D13712" s="68" t="s">
        <v>381</v>
      </c>
      <c r="E13712" s="67" t="s">
        <v>382</v>
      </c>
      <c r="F13712" s="68" t="s">
        <v>542</v>
      </c>
      <c r="G13712" s="67" t="s">
        <v>543</v>
      </c>
      <c r="H13712" s="68" t="s">
        <v>363</v>
      </c>
      <c r="I13712" s="69">
        <v>0</v>
      </c>
      <c r="J13712" s="69">
        <v>0</v>
      </c>
      <c r="K13712" s="91"/>
      <c r="L13712" s="91"/>
    </row>
    <row r="13713" spans="2:12" x14ac:dyDescent="0.25">
      <c r="B13713" s="67" t="s">
        <v>504</v>
      </c>
      <c r="C13713" s="67" t="s">
        <v>505</v>
      </c>
      <c r="D13713" s="68" t="s">
        <v>381</v>
      </c>
      <c r="E13713" s="67" t="s">
        <v>382</v>
      </c>
      <c r="F13713" s="68" t="s">
        <v>542</v>
      </c>
      <c r="G13713" s="67" t="s">
        <v>543</v>
      </c>
      <c r="H13713" s="68" t="s">
        <v>364</v>
      </c>
      <c r="I13713" s="69">
        <v>0</v>
      </c>
      <c r="J13713" s="69">
        <v>0</v>
      </c>
      <c r="K13713" s="91"/>
      <c r="L13713" s="91"/>
    </row>
    <row r="13714" spans="2:12" x14ac:dyDescent="0.25">
      <c r="B13714" s="67" t="s">
        <v>504</v>
      </c>
      <c r="C13714" s="67" t="s">
        <v>505</v>
      </c>
      <c r="D13714" s="68" t="s">
        <v>381</v>
      </c>
      <c r="E13714" s="67" t="s">
        <v>382</v>
      </c>
      <c r="F13714" s="68" t="s">
        <v>542</v>
      </c>
      <c r="G13714" s="67" t="s">
        <v>543</v>
      </c>
      <c r="H13714" s="68" t="s">
        <v>362</v>
      </c>
      <c r="I13714" s="69">
        <v>0</v>
      </c>
      <c r="J13714" s="69">
        <v>0</v>
      </c>
      <c r="K13714" s="91"/>
      <c r="L13714" s="91"/>
    </row>
    <row r="13715" spans="2:12" x14ac:dyDescent="0.25">
      <c r="B13715" s="67" t="s">
        <v>504</v>
      </c>
      <c r="C13715" s="67" t="s">
        <v>505</v>
      </c>
      <c r="D13715" s="68" t="s">
        <v>381</v>
      </c>
      <c r="E13715" s="67" t="s">
        <v>382</v>
      </c>
      <c r="F13715" s="68" t="s">
        <v>542</v>
      </c>
      <c r="G13715" s="67" t="s">
        <v>543</v>
      </c>
      <c r="H13715" s="68" t="s">
        <v>364</v>
      </c>
      <c r="I13715" s="69">
        <v>0</v>
      </c>
      <c r="J13715" s="69">
        <v>3</v>
      </c>
      <c r="K13715" s="91"/>
      <c r="L13715" s="91"/>
    </row>
    <row r="13716" spans="2:12" x14ac:dyDescent="0.25">
      <c r="B13716" s="67" t="s">
        <v>504</v>
      </c>
      <c r="C13716" s="67" t="s">
        <v>505</v>
      </c>
      <c r="D13716" s="68" t="s">
        <v>381</v>
      </c>
      <c r="E13716" s="67" t="s">
        <v>382</v>
      </c>
      <c r="F13716" s="68" t="s">
        <v>542</v>
      </c>
      <c r="G13716" s="67" t="s">
        <v>543</v>
      </c>
      <c r="H13716" s="68" t="s">
        <v>362</v>
      </c>
      <c r="I13716" s="69">
        <v>5</v>
      </c>
      <c r="J13716" s="69">
        <v>19</v>
      </c>
      <c r="K13716" s="91"/>
      <c r="L13716" s="91"/>
    </row>
    <row r="13717" spans="2:12" x14ac:dyDescent="0.25">
      <c r="B13717" s="67" t="s">
        <v>504</v>
      </c>
      <c r="C13717" s="67" t="s">
        <v>505</v>
      </c>
      <c r="D13717" s="68" t="s">
        <v>381</v>
      </c>
      <c r="E13717" s="67" t="s">
        <v>382</v>
      </c>
      <c r="F13717" s="68" t="s">
        <v>542</v>
      </c>
      <c r="G13717" s="67" t="s">
        <v>543</v>
      </c>
      <c r="H13717" s="68" t="s">
        <v>363</v>
      </c>
      <c r="I13717" s="69">
        <v>39</v>
      </c>
      <c r="J13717" s="69">
        <v>129</v>
      </c>
      <c r="K13717" s="91"/>
      <c r="L13717" s="91"/>
    </row>
    <row r="13718" spans="2:12" x14ac:dyDescent="0.25">
      <c r="B13718" s="67" t="s">
        <v>504</v>
      </c>
      <c r="C13718" s="67" t="s">
        <v>505</v>
      </c>
      <c r="D13718" s="68" t="s">
        <v>381</v>
      </c>
      <c r="E13718" s="67" t="s">
        <v>382</v>
      </c>
      <c r="F13718" s="68" t="s">
        <v>542</v>
      </c>
      <c r="G13718" s="67" t="s">
        <v>543</v>
      </c>
      <c r="H13718" s="68" t="s">
        <v>364</v>
      </c>
      <c r="I13718" s="69">
        <v>0</v>
      </c>
      <c r="J13718" s="69">
        <v>18</v>
      </c>
      <c r="K13718" s="91"/>
      <c r="L13718" s="91"/>
    </row>
    <row r="13719" spans="2:12" x14ac:dyDescent="0.25">
      <c r="B13719" s="67" t="s">
        <v>504</v>
      </c>
      <c r="C13719" s="67" t="s">
        <v>505</v>
      </c>
      <c r="D13719" s="68" t="s">
        <v>381</v>
      </c>
      <c r="E13719" s="67" t="s">
        <v>382</v>
      </c>
      <c r="F13719" s="68" t="s">
        <v>542</v>
      </c>
      <c r="G13719" s="67" t="s">
        <v>543</v>
      </c>
      <c r="H13719" s="68" t="s">
        <v>362</v>
      </c>
      <c r="I13719" s="69">
        <v>0</v>
      </c>
      <c r="J13719" s="69">
        <v>0</v>
      </c>
      <c r="K13719" s="91"/>
      <c r="L13719" s="91"/>
    </row>
    <row r="13720" spans="2:12" x14ac:dyDescent="0.25">
      <c r="B13720" s="67" t="s">
        <v>504</v>
      </c>
      <c r="C13720" s="67" t="s">
        <v>505</v>
      </c>
      <c r="D13720" s="68" t="s">
        <v>381</v>
      </c>
      <c r="E13720" s="67" t="s">
        <v>382</v>
      </c>
      <c r="F13720" s="68" t="s">
        <v>542</v>
      </c>
      <c r="G13720" s="67" t="s">
        <v>543</v>
      </c>
      <c r="H13720" s="68" t="s">
        <v>363</v>
      </c>
      <c r="I13720" s="69">
        <v>0</v>
      </c>
      <c r="J13720" s="69">
        <v>0</v>
      </c>
      <c r="K13720" s="91"/>
      <c r="L13720" s="91"/>
    </row>
    <row r="13721" spans="2:12" x14ac:dyDescent="0.25">
      <c r="B13721" s="67" t="s">
        <v>504</v>
      </c>
      <c r="C13721" s="67" t="s">
        <v>505</v>
      </c>
      <c r="D13721" s="68" t="s">
        <v>381</v>
      </c>
      <c r="E13721" s="67" t="s">
        <v>382</v>
      </c>
      <c r="F13721" s="68" t="s">
        <v>542</v>
      </c>
      <c r="G13721" s="67" t="s">
        <v>543</v>
      </c>
      <c r="H13721" s="68" t="s">
        <v>362</v>
      </c>
      <c r="I13721" s="69">
        <v>0</v>
      </c>
      <c r="J13721" s="69">
        <v>0</v>
      </c>
      <c r="K13721" s="91"/>
      <c r="L13721" s="91"/>
    </row>
    <row r="13722" spans="2:12" x14ac:dyDescent="0.25">
      <c r="B13722" s="67" t="s">
        <v>504</v>
      </c>
      <c r="C13722" s="67" t="s">
        <v>505</v>
      </c>
      <c r="D13722" s="68" t="s">
        <v>381</v>
      </c>
      <c r="E13722" s="67" t="s">
        <v>382</v>
      </c>
      <c r="F13722" s="68" t="s">
        <v>542</v>
      </c>
      <c r="G13722" s="67" t="s">
        <v>543</v>
      </c>
      <c r="H13722" s="68" t="s">
        <v>363</v>
      </c>
      <c r="I13722" s="69">
        <v>0</v>
      </c>
      <c r="J13722" s="69">
        <v>0</v>
      </c>
      <c r="K13722" s="91"/>
      <c r="L13722" s="91"/>
    </row>
    <row r="13723" spans="2:12" x14ac:dyDescent="0.25">
      <c r="B13723" s="67" t="s">
        <v>504</v>
      </c>
      <c r="C13723" s="67" t="s">
        <v>505</v>
      </c>
      <c r="D13723" s="68" t="s">
        <v>381</v>
      </c>
      <c r="E13723" s="67" t="s">
        <v>382</v>
      </c>
      <c r="F13723" s="68" t="s">
        <v>542</v>
      </c>
      <c r="G13723" s="67" t="s">
        <v>543</v>
      </c>
      <c r="H13723" s="68" t="s">
        <v>364</v>
      </c>
      <c r="I13723" s="69">
        <v>0</v>
      </c>
      <c r="J13723" s="69">
        <v>0</v>
      </c>
      <c r="K13723" s="91"/>
      <c r="L13723" s="91"/>
    </row>
    <row r="13724" spans="2:12" x14ac:dyDescent="0.25">
      <c r="B13724" s="67" t="s">
        <v>504</v>
      </c>
      <c r="C13724" s="67" t="s">
        <v>505</v>
      </c>
      <c r="D13724" s="68" t="s">
        <v>381</v>
      </c>
      <c r="E13724" s="67" t="s">
        <v>382</v>
      </c>
      <c r="F13724" s="68" t="s">
        <v>542</v>
      </c>
      <c r="G13724" s="67" t="s">
        <v>543</v>
      </c>
      <c r="H13724" s="68" t="s">
        <v>362</v>
      </c>
      <c r="I13724" s="69">
        <v>35</v>
      </c>
      <c r="J13724" s="69">
        <v>93</v>
      </c>
      <c r="K13724" s="91"/>
      <c r="L13724" s="91"/>
    </row>
    <row r="13725" spans="2:12" x14ac:dyDescent="0.25">
      <c r="B13725" s="67" t="s">
        <v>504</v>
      </c>
      <c r="C13725" s="67" t="s">
        <v>505</v>
      </c>
      <c r="D13725" s="68" t="s">
        <v>381</v>
      </c>
      <c r="E13725" s="67" t="s">
        <v>382</v>
      </c>
      <c r="F13725" s="68" t="s">
        <v>542</v>
      </c>
      <c r="G13725" s="67" t="s">
        <v>543</v>
      </c>
      <c r="H13725" s="68" t="s">
        <v>363</v>
      </c>
      <c r="I13725" s="69">
        <v>28</v>
      </c>
      <c r="J13725" s="69">
        <v>25</v>
      </c>
      <c r="K13725" s="91"/>
      <c r="L13725" s="91"/>
    </row>
    <row r="13726" spans="2:12" x14ac:dyDescent="0.25">
      <c r="B13726" s="67" t="s">
        <v>504</v>
      </c>
      <c r="C13726" s="67" t="s">
        <v>505</v>
      </c>
      <c r="D13726" s="68" t="s">
        <v>381</v>
      </c>
      <c r="E13726" s="67" t="s">
        <v>382</v>
      </c>
      <c r="F13726" s="68" t="s">
        <v>542</v>
      </c>
      <c r="G13726" s="67" t="s">
        <v>543</v>
      </c>
      <c r="H13726" s="68" t="s">
        <v>364</v>
      </c>
      <c r="I13726" s="69">
        <v>42</v>
      </c>
      <c r="J13726" s="69">
        <v>37</v>
      </c>
      <c r="K13726" s="91"/>
      <c r="L13726" s="91"/>
    </row>
    <row r="13727" spans="2:12" x14ac:dyDescent="0.25">
      <c r="B13727" s="67" t="s">
        <v>504</v>
      </c>
      <c r="C13727" s="67" t="s">
        <v>505</v>
      </c>
      <c r="D13727" s="68" t="s">
        <v>381</v>
      </c>
      <c r="E13727" s="67" t="s">
        <v>382</v>
      </c>
      <c r="F13727" s="68" t="s">
        <v>542</v>
      </c>
      <c r="G13727" s="67" t="s">
        <v>543</v>
      </c>
      <c r="H13727" s="68" t="s">
        <v>362</v>
      </c>
      <c r="I13727" s="69">
        <v>0</v>
      </c>
      <c r="J13727" s="69">
        <v>0</v>
      </c>
      <c r="K13727" s="91"/>
      <c r="L13727" s="91"/>
    </row>
    <row r="13728" spans="2:12" x14ac:dyDescent="0.25">
      <c r="B13728" s="67" t="s">
        <v>504</v>
      </c>
      <c r="C13728" s="67" t="s">
        <v>505</v>
      </c>
      <c r="D13728" s="68" t="s">
        <v>381</v>
      </c>
      <c r="E13728" s="67" t="s">
        <v>382</v>
      </c>
      <c r="F13728" s="68" t="s">
        <v>542</v>
      </c>
      <c r="G13728" s="67" t="s">
        <v>543</v>
      </c>
      <c r="H13728" s="68" t="s">
        <v>363</v>
      </c>
      <c r="I13728" s="69">
        <v>0</v>
      </c>
      <c r="J13728" s="69">
        <v>0</v>
      </c>
      <c r="K13728" s="91"/>
      <c r="L13728" s="91"/>
    </row>
    <row r="13729" spans="2:12" x14ac:dyDescent="0.25">
      <c r="B13729" s="67" t="s">
        <v>504</v>
      </c>
      <c r="C13729" s="67" t="s">
        <v>505</v>
      </c>
      <c r="D13729" s="68" t="s">
        <v>381</v>
      </c>
      <c r="E13729" s="67" t="s">
        <v>382</v>
      </c>
      <c r="F13729" s="68" t="s">
        <v>542</v>
      </c>
      <c r="G13729" s="67" t="s">
        <v>543</v>
      </c>
      <c r="H13729" s="68" t="s">
        <v>364</v>
      </c>
      <c r="I13729" s="69">
        <v>0</v>
      </c>
      <c r="J13729" s="69">
        <v>0</v>
      </c>
      <c r="K13729" s="91"/>
      <c r="L13729" s="91"/>
    </row>
    <row r="13730" spans="2:12" x14ac:dyDescent="0.25">
      <c r="B13730" s="67" t="s">
        <v>504</v>
      </c>
      <c r="C13730" s="67" t="s">
        <v>505</v>
      </c>
      <c r="D13730" s="68" t="s">
        <v>381</v>
      </c>
      <c r="E13730" s="67" t="s">
        <v>382</v>
      </c>
      <c r="F13730" s="68" t="s">
        <v>542</v>
      </c>
      <c r="G13730" s="67" t="s">
        <v>543</v>
      </c>
      <c r="H13730" s="68" t="s">
        <v>362</v>
      </c>
      <c r="I13730" s="69">
        <v>0</v>
      </c>
      <c r="J13730" s="69">
        <v>0</v>
      </c>
      <c r="K13730" s="91"/>
      <c r="L13730" s="91"/>
    </row>
    <row r="13731" spans="2:12" x14ac:dyDescent="0.25">
      <c r="B13731" s="67" t="s">
        <v>504</v>
      </c>
      <c r="C13731" s="67" t="s">
        <v>505</v>
      </c>
      <c r="D13731" s="68" t="s">
        <v>381</v>
      </c>
      <c r="E13731" s="67" t="s">
        <v>382</v>
      </c>
      <c r="F13731" s="68" t="s">
        <v>542</v>
      </c>
      <c r="G13731" s="67" t="s">
        <v>543</v>
      </c>
      <c r="H13731" s="68" t="s">
        <v>362</v>
      </c>
      <c r="I13731" s="69">
        <v>0</v>
      </c>
      <c r="J13731" s="69">
        <v>0</v>
      </c>
      <c r="K13731" s="91"/>
      <c r="L13731" s="91"/>
    </row>
    <row r="13732" spans="2:12" x14ac:dyDescent="0.25">
      <c r="B13732" s="67" t="s">
        <v>504</v>
      </c>
      <c r="C13732" s="67" t="s">
        <v>505</v>
      </c>
      <c r="D13732" s="68" t="s">
        <v>381</v>
      </c>
      <c r="E13732" s="67" t="s">
        <v>382</v>
      </c>
      <c r="F13732" s="68" t="s">
        <v>542</v>
      </c>
      <c r="G13732" s="67" t="s">
        <v>543</v>
      </c>
      <c r="H13732" s="68" t="s">
        <v>363</v>
      </c>
      <c r="I13732" s="69">
        <v>0</v>
      </c>
      <c r="J13732" s="69">
        <v>0</v>
      </c>
      <c r="K13732" s="91"/>
      <c r="L13732" s="91"/>
    </row>
    <row r="13733" spans="2:12" x14ac:dyDescent="0.25">
      <c r="B13733" s="67" t="s">
        <v>504</v>
      </c>
      <c r="C13733" s="67" t="s">
        <v>505</v>
      </c>
      <c r="D13733" s="68" t="s">
        <v>381</v>
      </c>
      <c r="E13733" s="67" t="s">
        <v>382</v>
      </c>
      <c r="F13733" s="68" t="s">
        <v>542</v>
      </c>
      <c r="G13733" s="67" t="s">
        <v>543</v>
      </c>
      <c r="H13733" s="68" t="s">
        <v>364</v>
      </c>
      <c r="I13733" s="69">
        <v>0</v>
      </c>
      <c r="J13733" s="69">
        <v>0</v>
      </c>
      <c r="K13733" s="91"/>
      <c r="L13733" s="91"/>
    </row>
    <row r="13734" spans="2:12" x14ac:dyDescent="0.25">
      <c r="B13734" s="67" t="s">
        <v>504</v>
      </c>
      <c r="C13734" s="67" t="s">
        <v>505</v>
      </c>
      <c r="D13734" s="68" t="s">
        <v>381</v>
      </c>
      <c r="E13734" s="67" t="s">
        <v>382</v>
      </c>
      <c r="F13734" s="68" t="s">
        <v>542</v>
      </c>
      <c r="G13734" s="67" t="s">
        <v>543</v>
      </c>
      <c r="H13734" s="68" t="s">
        <v>363</v>
      </c>
      <c r="I13734" s="69">
        <v>0</v>
      </c>
      <c r="J13734" s="69">
        <v>10</v>
      </c>
      <c r="K13734" s="91"/>
      <c r="L13734" s="91"/>
    </row>
    <row r="13735" spans="2:12" x14ac:dyDescent="0.25">
      <c r="B13735" s="67" t="s">
        <v>504</v>
      </c>
      <c r="C13735" s="67" t="s">
        <v>505</v>
      </c>
      <c r="D13735" s="68" t="s">
        <v>381</v>
      </c>
      <c r="E13735" s="67" t="s">
        <v>382</v>
      </c>
      <c r="F13735" s="68" t="s">
        <v>542</v>
      </c>
      <c r="G13735" s="67" t="s">
        <v>543</v>
      </c>
      <c r="H13735" s="68" t="s">
        <v>362</v>
      </c>
      <c r="I13735" s="69">
        <v>27</v>
      </c>
      <c r="J13735" s="69">
        <v>9</v>
      </c>
      <c r="K13735" s="91"/>
      <c r="L13735" s="91"/>
    </row>
    <row r="13736" spans="2:12" x14ac:dyDescent="0.25">
      <c r="B13736" s="67" t="s">
        <v>504</v>
      </c>
      <c r="C13736" s="67" t="s">
        <v>505</v>
      </c>
      <c r="D13736" s="68" t="s">
        <v>381</v>
      </c>
      <c r="E13736" s="67" t="s">
        <v>382</v>
      </c>
      <c r="F13736" s="68" t="s">
        <v>542</v>
      </c>
      <c r="G13736" s="67" t="s">
        <v>543</v>
      </c>
      <c r="H13736" s="68" t="s">
        <v>363</v>
      </c>
      <c r="I13736" s="69">
        <v>0</v>
      </c>
      <c r="J13736" s="69">
        <v>21</v>
      </c>
      <c r="K13736" s="91"/>
      <c r="L13736" s="91"/>
    </row>
    <row r="13737" spans="2:12" x14ac:dyDescent="0.25">
      <c r="B13737" s="67" t="s">
        <v>504</v>
      </c>
      <c r="C13737" s="67" t="s">
        <v>505</v>
      </c>
      <c r="D13737" s="68" t="s">
        <v>381</v>
      </c>
      <c r="E13737" s="67" t="s">
        <v>382</v>
      </c>
      <c r="F13737" s="68" t="s">
        <v>542</v>
      </c>
      <c r="G13737" s="67" t="s">
        <v>543</v>
      </c>
      <c r="H13737" s="68" t="s">
        <v>364</v>
      </c>
      <c r="I13737" s="69">
        <v>20</v>
      </c>
      <c r="J13737" s="69">
        <v>25</v>
      </c>
      <c r="K13737" s="91"/>
      <c r="L13737" s="91"/>
    </row>
    <row r="13738" spans="2:12" x14ac:dyDescent="0.25">
      <c r="B13738" s="67" t="s">
        <v>504</v>
      </c>
      <c r="C13738" s="67" t="s">
        <v>505</v>
      </c>
      <c r="D13738" s="68" t="s">
        <v>381</v>
      </c>
      <c r="E13738" s="67" t="s">
        <v>382</v>
      </c>
      <c r="F13738" s="68" t="s">
        <v>542</v>
      </c>
      <c r="G13738" s="67" t="s">
        <v>543</v>
      </c>
      <c r="H13738" s="68" t="s">
        <v>362</v>
      </c>
      <c r="I13738" s="69">
        <v>0</v>
      </c>
      <c r="J13738" s="69">
        <v>0</v>
      </c>
      <c r="K13738" s="91"/>
      <c r="L13738" s="91"/>
    </row>
    <row r="13739" spans="2:12" x14ac:dyDescent="0.25">
      <c r="B13739" s="67" t="s">
        <v>504</v>
      </c>
      <c r="C13739" s="67" t="s">
        <v>505</v>
      </c>
      <c r="D13739" s="68" t="s">
        <v>381</v>
      </c>
      <c r="E13739" s="67" t="s">
        <v>382</v>
      </c>
      <c r="F13739" s="68" t="s">
        <v>542</v>
      </c>
      <c r="G13739" s="67" t="s">
        <v>543</v>
      </c>
      <c r="H13739" s="68" t="s">
        <v>363</v>
      </c>
      <c r="I13739" s="69">
        <v>0</v>
      </c>
      <c r="J13739" s="69">
        <v>0</v>
      </c>
      <c r="K13739" s="91"/>
      <c r="L13739" s="91"/>
    </row>
    <row r="13740" spans="2:12" x14ac:dyDescent="0.25">
      <c r="B13740" s="67" t="s">
        <v>504</v>
      </c>
      <c r="C13740" s="67" t="s">
        <v>505</v>
      </c>
      <c r="D13740" s="68" t="s">
        <v>381</v>
      </c>
      <c r="E13740" s="67" t="s">
        <v>382</v>
      </c>
      <c r="F13740" s="68" t="s">
        <v>542</v>
      </c>
      <c r="G13740" s="67" t="s">
        <v>543</v>
      </c>
      <c r="H13740" s="68" t="s">
        <v>362</v>
      </c>
      <c r="I13740" s="69">
        <v>0</v>
      </c>
      <c r="J13740" s="69">
        <v>0</v>
      </c>
      <c r="K13740" s="91"/>
      <c r="L13740" s="91"/>
    </row>
    <row r="13741" spans="2:12" x14ac:dyDescent="0.25">
      <c r="B13741" s="67" t="s">
        <v>504</v>
      </c>
      <c r="C13741" s="67" t="s">
        <v>505</v>
      </c>
      <c r="D13741" s="68" t="s">
        <v>381</v>
      </c>
      <c r="E13741" s="67" t="s">
        <v>382</v>
      </c>
      <c r="F13741" s="68" t="s">
        <v>542</v>
      </c>
      <c r="G13741" s="67" t="s">
        <v>543</v>
      </c>
      <c r="H13741" s="68" t="s">
        <v>362</v>
      </c>
      <c r="I13741" s="69">
        <v>230</v>
      </c>
      <c r="J13741" s="69">
        <v>248</v>
      </c>
      <c r="K13741" s="91"/>
      <c r="L13741" s="91"/>
    </row>
    <row r="13742" spans="2:12" x14ac:dyDescent="0.25">
      <c r="B13742" s="67" t="s">
        <v>504</v>
      </c>
      <c r="C13742" s="67" t="s">
        <v>505</v>
      </c>
      <c r="D13742" s="68" t="s">
        <v>381</v>
      </c>
      <c r="E13742" s="67" t="s">
        <v>382</v>
      </c>
      <c r="F13742" s="68" t="s">
        <v>542</v>
      </c>
      <c r="G13742" s="67" t="s">
        <v>543</v>
      </c>
      <c r="H13742" s="68" t="s">
        <v>363</v>
      </c>
      <c r="I13742" s="69">
        <v>466</v>
      </c>
      <c r="J13742" s="69">
        <v>680</v>
      </c>
      <c r="K13742" s="91"/>
      <c r="L13742" s="91"/>
    </row>
    <row r="13743" spans="2:12" x14ac:dyDescent="0.25">
      <c r="B13743" s="67" t="s">
        <v>504</v>
      </c>
      <c r="C13743" s="67" t="s">
        <v>505</v>
      </c>
      <c r="D13743" s="68" t="s">
        <v>381</v>
      </c>
      <c r="E13743" s="67" t="s">
        <v>382</v>
      </c>
      <c r="F13743" s="68" t="s">
        <v>542</v>
      </c>
      <c r="G13743" s="67" t="s">
        <v>543</v>
      </c>
      <c r="H13743" s="68" t="s">
        <v>364</v>
      </c>
      <c r="I13743" s="69">
        <v>110</v>
      </c>
      <c r="J13743" s="69">
        <v>165</v>
      </c>
      <c r="K13743" s="91"/>
      <c r="L13743" s="91"/>
    </row>
    <row r="13744" spans="2:12" x14ac:dyDescent="0.25">
      <c r="B13744" s="67" t="s">
        <v>504</v>
      </c>
      <c r="C13744" s="67" t="s">
        <v>505</v>
      </c>
      <c r="D13744" s="68" t="s">
        <v>381</v>
      </c>
      <c r="E13744" s="67" t="s">
        <v>382</v>
      </c>
      <c r="F13744" s="68" t="s">
        <v>542</v>
      </c>
      <c r="G13744" s="67" t="s">
        <v>543</v>
      </c>
      <c r="H13744" s="68" t="s">
        <v>362</v>
      </c>
      <c r="I13744" s="69">
        <v>0</v>
      </c>
      <c r="J13744" s="69">
        <v>0</v>
      </c>
      <c r="K13744" s="91"/>
      <c r="L13744" s="91"/>
    </row>
    <row r="13745" spans="2:12" x14ac:dyDescent="0.25">
      <c r="B13745" s="67" t="s">
        <v>504</v>
      </c>
      <c r="C13745" s="67" t="s">
        <v>505</v>
      </c>
      <c r="D13745" s="68" t="s">
        <v>381</v>
      </c>
      <c r="E13745" s="67" t="s">
        <v>382</v>
      </c>
      <c r="F13745" s="68" t="s">
        <v>542</v>
      </c>
      <c r="G13745" s="67" t="s">
        <v>543</v>
      </c>
      <c r="H13745" s="68" t="s">
        <v>363</v>
      </c>
      <c r="I13745" s="69">
        <v>0</v>
      </c>
      <c r="J13745" s="69">
        <v>0</v>
      </c>
      <c r="K13745" s="91"/>
      <c r="L13745" s="91"/>
    </row>
    <row r="13746" spans="2:12" x14ac:dyDescent="0.25">
      <c r="B13746" s="67" t="s">
        <v>504</v>
      </c>
      <c r="C13746" s="67" t="s">
        <v>505</v>
      </c>
      <c r="D13746" s="68" t="s">
        <v>381</v>
      </c>
      <c r="E13746" s="67" t="s">
        <v>382</v>
      </c>
      <c r="F13746" s="68" t="s">
        <v>542</v>
      </c>
      <c r="G13746" s="67" t="s">
        <v>543</v>
      </c>
      <c r="H13746" s="68" t="s">
        <v>362</v>
      </c>
      <c r="I13746" s="69">
        <v>0</v>
      </c>
      <c r="J13746" s="69">
        <v>0</v>
      </c>
      <c r="K13746" s="91"/>
      <c r="L13746" s="91"/>
    </row>
    <row r="13747" spans="2:12" x14ac:dyDescent="0.25">
      <c r="B13747" s="67" t="s">
        <v>504</v>
      </c>
      <c r="C13747" s="67" t="s">
        <v>505</v>
      </c>
      <c r="D13747" s="68" t="s">
        <v>381</v>
      </c>
      <c r="E13747" s="67" t="s">
        <v>382</v>
      </c>
      <c r="F13747" s="68" t="s">
        <v>542</v>
      </c>
      <c r="G13747" s="67" t="s">
        <v>543</v>
      </c>
      <c r="H13747" s="68" t="s">
        <v>363</v>
      </c>
      <c r="I13747" s="69">
        <v>0</v>
      </c>
      <c r="J13747" s="69">
        <v>0</v>
      </c>
      <c r="K13747" s="91"/>
      <c r="L13747" s="91"/>
    </row>
    <row r="13748" spans="2:12" x14ac:dyDescent="0.25">
      <c r="B13748" s="67" t="s">
        <v>504</v>
      </c>
      <c r="C13748" s="67" t="s">
        <v>505</v>
      </c>
      <c r="D13748" s="68" t="s">
        <v>381</v>
      </c>
      <c r="E13748" s="67" t="s">
        <v>382</v>
      </c>
      <c r="F13748" s="68" t="s">
        <v>542</v>
      </c>
      <c r="G13748" s="67" t="s">
        <v>543</v>
      </c>
      <c r="H13748" s="68" t="s">
        <v>364</v>
      </c>
      <c r="I13748" s="69">
        <v>0</v>
      </c>
      <c r="J13748" s="69">
        <v>0</v>
      </c>
      <c r="K13748" s="91"/>
      <c r="L13748" s="91"/>
    </row>
    <row r="13749" spans="2:12" x14ac:dyDescent="0.25">
      <c r="B13749" s="67" t="s">
        <v>504</v>
      </c>
      <c r="C13749" s="67" t="s">
        <v>505</v>
      </c>
      <c r="D13749" s="68" t="s">
        <v>381</v>
      </c>
      <c r="E13749" s="67" t="s">
        <v>382</v>
      </c>
      <c r="F13749" s="68" t="s">
        <v>542</v>
      </c>
      <c r="G13749" s="67" t="s">
        <v>543</v>
      </c>
      <c r="H13749" s="68" t="s">
        <v>362</v>
      </c>
      <c r="I13749" s="69">
        <v>32</v>
      </c>
      <c r="J13749" s="69">
        <v>22</v>
      </c>
      <c r="K13749" s="91"/>
      <c r="L13749" s="91"/>
    </row>
    <row r="13750" spans="2:12" x14ac:dyDescent="0.25">
      <c r="B13750" s="67" t="s">
        <v>504</v>
      </c>
      <c r="C13750" s="67" t="s">
        <v>505</v>
      </c>
      <c r="D13750" s="68" t="s">
        <v>381</v>
      </c>
      <c r="E13750" s="67" t="s">
        <v>382</v>
      </c>
      <c r="F13750" s="68" t="s">
        <v>542</v>
      </c>
      <c r="G13750" s="67" t="s">
        <v>543</v>
      </c>
      <c r="H13750" s="68" t="s">
        <v>363</v>
      </c>
      <c r="I13750" s="69">
        <v>63</v>
      </c>
      <c r="J13750" s="69">
        <v>74</v>
      </c>
      <c r="K13750" s="91"/>
      <c r="L13750" s="91"/>
    </row>
    <row r="13751" spans="2:12" x14ac:dyDescent="0.25">
      <c r="B13751" s="67" t="s">
        <v>504</v>
      </c>
      <c r="C13751" s="67" t="s">
        <v>505</v>
      </c>
      <c r="D13751" s="68" t="s">
        <v>381</v>
      </c>
      <c r="E13751" s="67" t="s">
        <v>382</v>
      </c>
      <c r="F13751" s="68" t="s">
        <v>542</v>
      </c>
      <c r="G13751" s="67" t="s">
        <v>543</v>
      </c>
      <c r="H13751" s="68" t="s">
        <v>364</v>
      </c>
      <c r="I13751" s="69">
        <v>12</v>
      </c>
      <c r="J13751" s="69">
        <v>23</v>
      </c>
      <c r="K13751" s="91"/>
      <c r="L13751" s="91"/>
    </row>
    <row r="13752" spans="2:12" x14ac:dyDescent="0.25">
      <c r="B13752" s="67" t="s">
        <v>504</v>
      </c>
      <c r="C13752" s="67" t="s">
        <v>505</v>
      </c>
      <c r="D13752" s="68" t="s">
        <v>381</v>
      </c>
      <c r="E13752" s="67" t="s">
        <v>382</v>
      </c>
      <c r="F13752" s="68" t="s">
        <v>542</v>
      </c>
      <c r="G13752" s="67" t="s">
        <v>543</v>
      </c>
      <c r="H13752" s="68" t="s">
        <v>362</v>
      </c>
      <c r="I13752" s="69">
        <v>17</v>
      </c>
      <c r="J13752" s="69">
        <v>0</v>
      </c>
      <c r="K13752" s="91"/>
      <c r="L13752" s="91"/>
    </row>
    <row r="13753" spans="2:12" x14ac:dyDescent="0.25">
      <c r="B13753" s="67" t="s">
        <v>504</v>
      </c>
      <c r="C13753" s="67" t="s">
        <v>505</v>
      </c>
      <c r="D13753" s="68" t="s">
        <v>381</v>
      </c>
      <c r="E13753" s="67" t="s">
        <v>382</v>
      </c>
      <c r="F13753" s="68" t="s">
        <v>542</v>
      </c>
      <c r="G13753" s="67" t="s">
        <v>543</v>
      </c>
      <c r="H13753" s="68" t="s">
        <v>363</v>
      </c>
      <c r="I13753" s="69">
        <v>8</v>
      </c>
      <c r="J13753" s="69">
        <v>4</v>
      </c>
      <c r="K13753" s="91"/>
      <c r="L13753" s="91"/>
    </row>
    <row r="13754" spans="2:12" x14ac:dyDescent="0.25">
      <c r="B13754" s="67" t="s">
        <v>504</v>
      </c>
      <c r="C13754" s="67" t="s">
        <v>505</v>
      </c>
      <c r="D13754" s="68" t="s">
        <v>381</v>
      </c>
      <c r="E13754" s="67" t="s">
        <v>382</v>
      </c>
      <c r="F13754" s="68" t="s">
        <v>542</v>
      </c>
      <c r="G13754" s="67" t="s">
        <v>543</v>
      </c>
      <c r="H13754" s="68" t="s">
        <v>362</v>
      </c>
      <c r="I13754" s="69">
        <v>0</v>
      </c>
      <c r="J13754" s="69">
        <v>0</v>
      </c>
      <c r="K13754" s="91"/>
      <c r="L13754" s="91"/>
    </row>
    <row r="13755" spans="2:12" x14ac:dyDescent="0.25">
      <c r="B13755" s="67" t="s">
        <v>504</v>
      </c>
      <c r="C13755" s="67" t="s">
        <v>505</v>
      </c>
      <c r="D13755" s="68" t="s">
        <v>381</v>
      </c>
      <c r="E13755" s="67" t="s">
        <v>382</v>
      </c>
      <c r="F13755" s="68" t="s">
        <v>542</v>
      </c>
      <c r="G13755" s="67" t="s">
        <v>543</v>
      </c>
      <c r="H13755" s="68" t="s">
        <v>364</v>
      </c>
      <c r="I13755" s="69">
        <v>0</v>
      </c>
      <c r="J13755" s="69">
        <v>0</v>
      </c>
      <c r="K13755" s="91"/>
      <c r="L13755" s="91"/>
    </row>
    <row r="13756" spans="2:12" x14ac:dyDescent="0.25">
      <c r="B13756" s="67" t="s">
        <v>504</v>
      </c>
      <c r="C13756" s="67" t="s">
        <v>505</v>
      </c>
      <c r="D13756" s="68" t="s">
        <v>381</v>
      </c>
      <c r="E13756" s="67" t="s">
        <v>382</v>
      </c>
      <c r="F13756" s="68" t="s">
        <v>542</v>
      </c>
      <c r="G13756" s="67" t="s">
        <v>543</v>
      </c>
      <c r="H13756" s="68" t="s">
        <v>362</v>
      </c>
      <c r="I13756" s="69">
        <v>0</v>
      </c>
      <c r="J13756" s="69">
        <v>0</v>
      </c>
      <c r="K13756" s="91"/>
      <c r="L13756" s="91"/>
    </row>
    <row r="13757" spans="2:12" x14ac:dyDescent="0.25">
      <c r="B13757" s="67" t="s">
        <v>504</v>
      </c>
      <c r="C13757" s="67" t="s">
        <v>505</v>
      </c>
      <c r="D13757" s="68" t="s">
        <v>381</v>
      </c>
      <c r="E13757" s="67" t="s">
        <v>382</v>
      </c>
      <c r="F13757" s="68" t="s">
        <v>542</v>
      </c>
      <c r="G13757" s="67" t="s">
        <v>543</v>
      </c>
      <c r="H13757" s="68" t="s">
        <v>362</v>
      </c>
      <c r="I13757" s="69">
        <v>0</v>
      </c>
      <c r="J13757" s="69">
        <v>0</v>
      </c>
      <c r="K13757" s="91"/>
      <c r="L13757" s="91"/>
    </row>
    <row r="13758" spans="2:12" x14ac:dyDescent="0.25">
      <c r="B13758" s="67" t="s">
        <v>504</v>
      </c>
      <c r="C13758" s="67" t="s">
        <v>505</v>
      </c>
      <c r="D13758" s="68" t="s">
        <v>381</v>
      </c>
      <c r="E13758" s="67" t="s">
        <v>382</v>
      </c>
      <c r="F13758" s="68" t="s">
        <v>542</v>
      </c>
      <c r="G13758" s="67" t="s">
        <v>543</v>
      </c>
      <c r="H13758" s="68" t="s">
        <v>363</v>
      </c>
      <c r="I13758" s="69">
        <v>0</v>
      </c>
      <c r="J13758" s="69">
        <v>0</v>
      </c>
      <c r="K13758" s="91"/>
      <c r="L13758" s="91"/>
    </row>
    <row r="13759" spans="2:12" x14ac:dyDescent="0.25">
      <c r="B13759" s="67" t="s">
        <v>504</v>
      </c>
      <c r="C13759" s="67" t="s">
        <v>505</v>
      </c>
      <c r="D13759" s="68" t="s">
        <v>381</v>
      </c>
      <c r="E13759" s="67" t="s">
        <v>382</v>
      </c>
      <c r="F13759" s="68" t="s">
        <v>542</v>
      </c>
      <c r="G13759" s="67" t="s">
        <v>543</v>
      </c>
      <c r="H13759" s="68" t="s">
        <v>364</v>
      </c>
      <c r="I13759" s="69">
        <v>0</v>
      </c>
      <c r="J13759" s="69">
        <v>0</v>
      </c>
      <c r="K13759" s="91"/>
      <c r="L13759" s="91"/>
    </row>
    <row r="13760" spans="2:12" x14ac:dyDescent="0.25">
      <c r="B13760" s="67" t="s">
        <v>504</v>
      </c>
      <c r="C13760" s="67" t="s">
        <v>505</v>
      </c>
      <c r="D13760" s="68" t="s">
        <v>381</v>
      </c>
      <c r="E13760" s="67" t="s">
        <v>382</v>
      </c>
      <c r="F13760" s="68" t="s">
        <v>542</v>
      </c>
      <c r="G13760" s="67" t="s">
        <v>543</v>
      </c>
      <c r="H13760" s="68" t="s">
        <v>362</v>
      </c>
      <c r="I13760" s="69">
        <v>0</v>
      </c>
      <c r="J13760" s="69">
        <v>0</v>
      </c>
      <c r="K13760" s="91"/>
      <c r="L13760" s="91"/>
    </row>
    <row r="13761" spans="2:12" x14ac:dyDescent="0.25">
      <c r="B13761" s="67" t="s">
        <v>504</v>
      </c>
      <c r="C13761" s="67" t="s">
        <v>505</v>
      </c>
      <c r="D13761" s="68" t="s">
        <v>381</v>
      </c>
      <c r="E13761" s="67" t="s">
        <v>382</v>
      </c>
      <c r="F13761" s="68" t="s">
        <v>542</v>
      </c>
      <c r="G13761" s="67" t="s">
        <v>543</v>
      </c>
      <c r="H13761" s="68" t="s">
        <v>363</v>
      </c>
      <c r="I13761" s="69">
        <v>0</v>
      </c>
      <c r="J13761" s="69">
        <v>0</v>
      </c>
      <c r="K13761" s="91"/>
      <c r="L13761" s="91"/>
    </row>
    <row r="13762" spans="2:12" x14ac:dyDescent="0.25">
      <c r="B13762" s="67" t="s">
        <v>504</v>
      </c>
      <c r="C13762" s="67" t="s">
        <v>505</v>
      </c>
      <c r="D13762" s="68" t="s">
        <v>381</v>
      </c>
      <c r="E13762" s="67" t="s">
        <v>382</v>
      </c>
      <c r="F13762" s="68" t="s">
        <v>542</v>
      </c>
      <c r="G13762" s="67" t="s">
        <v>543</v>
      </c>
      <c r="H13762" s="68" t="s">
        <v>364</v>
      </c>
      <c r="I13762" s="69">
        <v>0</v>
      </c>
      <c r="J13762" s="69">
        <v>0</v>
      </c>
      <c r="K13762" s="91"/>
      <c r="L13762" s="91"/>
    </row>
    <row r="13763" spans="2:12" x14ac:dyDescent="0.25">
      <c r="B13763" s="67" t="s">
        <v>504</v>
      </c>
      <c r="C13763" s="67" t="s">
        <v>505</v>
      </c>
      <c r="D13763" s="68" t="s">
        <v>381</v>
      </c>
      <c r="E13763" s="67" t="s">
        <v>382</v>
      </c>
      <c r="F13763" s="68" t="s">
        <v>544</v>
      </c>
      <c r="G13763" s="67" t="s">
        <v>545</v>
      </c>
      <c r="H13763" s="68" t="s">
        <v>362</v>
      </c>
      <c r="I13763" s="69">
        <v>0</v>
      </c>
      <c r="J13763" s="69">
        <v>236</v>
      </c>
      <c r="K13763" s="91"/>
      <c r="L13763" s="91"/>
    </row>
    <row r="13764" spans="2:12" x14ac:dyDescent="0.25">
      <c r="B13764" s="67" t="s">
        <v>504</v>
      </c>
      <c r="C13764" s="67" t="s">
        <v>505</v>
      </c>
      <c r="D13764" s="68" t="s">
        <v>381</v>
      </c>
      <c r="E13764" s="67" t="s">
        <v>382</v>
      </c>
      <c r="F13764" s="68" t="s">
        <v>544</v>
      </c>
      <c r="G13764" s="67" t="s">
        <v>545</v>
      </c>
      <c r="H13764" s="68" t="s">
        <v>363</v>
      </c>
      <c r="I13764" s="69">
        <v>123</v>
      </c>
      <c r="J13764" s="69">
        <v>146</v>
      </c>
      <c r="K13764" s="91"/>
      <c r="L13764" s="91"/>
    </row>
    <row r="13765" spans="2:12" x14ac:dyDescent="0.25">
      <c r="B13765" s="67" t="s">
        <v>504</v>
      </c>
      <c r="C13765" s="67" t="s">
        <v>505</v>
      </c>
      <c r="D13765" s="68" t="s">
        <v>381</v>
      </c>
      <c r="E13765" s="67" t="s">
        <v>382</v>
      </c>
      <c r="F13765" s="68" t="s">
        <v>544</v>
      </c>
      <c r="G13765" s="67" t="s">
        <v>545</v>
      </c>
      <c r="H13765" s="68" t="s">
        <v>364</v>
      </c>
      <c r="I13765" s="69">
        <v>66</v>
      </c>
      <c r="J13765" s="69">
        <v>82</v>
      </c>
      <c r="K13765" s="91"/>
      <c r="L13765" s="91"/>
    </row>
    <row r="13766" spans="2:12" x14ac:dyDescent="0.25">
      <c r="B13766" s="67" t="s">
        <v>504</v>
      </c>
      <c r="C13766" s="67" t="s">
        <v>505</v>
      </c>
      <c r="D13766" s="68" t="s">
        <v>381</v>
      </c>
      <c r="E13766" s="67" t="s">
        <v>382</v>
      </c>
      <c r="F13766" s="68" t="s">
        <v>544</v>
      </c>
      <c r="G13766" s="67" t="s">
        <v>545</v>
      </c>
      <c r="H13766" s="68" t="s">
        <v>364</v>
      </c>
      <c r="I13766" s="69">
        <v>17</v>
      </c>
      <c r="J13766" s="69">
        <v>27</v>
      </c>
      <c r="K13766" s="91"/>
      <c r="L13766" s="91"/>
    </row>
    <row r="13767" spans="2:12" x14ac:dyDescent="0.25">
      <c r="B13767" s="67" t="s">
        <v>504</v>
      </c>
      <c r="C13767" s="67" t="s">
        <v>505</v>
      </c>
      <c r="D13767" s="68" t="s">
        <v>381</v>
      </c>
      <c r="E13767" s="67" t="s">
        <v>382</v>
      </c>
      <c r="F13767" s="68" t="s">
        <v>544</v>
      </c>
      <c r="G13767" s="67" t="s">
        <v>545</v>
      </c>
      <c r="H13767" s="68" t="s">
        <v>362</v>
      </c>
      <c r="I13767" s="69">
        <v>0</v>
      </c>
      <c r="J13767" s="69">
        <v>0</v>
      </c>
      <c r="K13767" s="91"/>
      <c r="L13767" s="91"/>
    </row>
    <row r="13768" spans="2:12" x14ac:dyDescent="0.25">
      <c r="B13768" s="67" t="s">
        <v>504</v>
      </c>
      <c r="C13768" s="67" t="s">
        <v>505</v>
      </c>
      <c r="D13768" s="68" t="s">
        <v>381</v>
      </c>
      <c r="E13768" s="67" t="s">
        <v>382</v>
      </c>
      <c r="F13768" s="68" t="s">
        <v>544</v>
      </c>
      <c r="G13768" s="67" t="s">
        <v>545</v>
      </c>
      <c r="H13768" s="68" t="s">
        <v>363</v>
      </c>
      <c r="I13768" s="69">
        <v>59</v>
      </c>
      <c r="J13768" s="69">
        <v>62</v>
      </c>
      <c r="K13768" s="91"/>
      <c r="L13768" s="91"/>
    </row>
    <row r="13769" spans="2:12" x14ac:dyDescent="0.25">
      <c r="B13769" s="67" t="s">
        <v>504</v>
      </c>
      <c r="C13769" s="67" t="s">
        <v>505</v>
      </c>
      <c r="D13769" s="68" t="s">
        <v>381</v>
      </c>
      <c r="E13769" s="67" t="s">
        <v>382</v>
      </c>
      <c r="F13769" s="68" t="s">
        <v>544</v>
      </c>
      <c r="G13769" s="67" t="s">
        <v>545</v>
      </c>
      <c r="H13769" s="68" t="s">
        <v>362</v>
      </c>
      <c r="I13769" s="69">
        <v>0</v>
      </c>
      <c r="J13769" s="69">
        <v>0</v>
      </c>
      <c r="K13769" s="91"/>
      <c r="L13769" s="91"/>
    </row>
    <row r="13770" spans="2:12" x14ac:dyDescent="0.25">
      <c r="B13770" s="67" t="s">
        <v>504</v>
      </c>
      <c r="C13770" s="67" t="s">
        <v>505</v>
      </c>
      <c r="D13770" s="68" t="s">
        <v>381</v>
      </c>
      <c r="E13770" s="67" t="s">
        <v>382</v>
      </c>
      <c r="F13770" s="68" t="s">
        <v>544</v>
      </c>
      <c r="G13770" s="67" t="s">
        <v>545</v>
      </c>
      <c r="H13770" s="68" t="s">
        <v>363</v>
      </c>
      <c r="I13770" s="69">
        <v>0</v>
      </c>
      <c r="J13770" s="69">
        <v>0</v>
      </c>
      <c r="K13770" s="91"/>
      <c r="L13770" s="91"/>
    </row>
    <row r="13771" spans="2:12" x14ac:dyDescent="0.25">
      <c r="B13771" s="67" t="s">
        <v>504</v>
      </c>
      <c r="C13771" s="67" t="s">
        <v>505</v>
      </c>
      <c r="D13771" s="68" t="s">
        <v>381</v>
      </c>
      <c r="E13771" s="67" t="s">
        <v>382</v>
      </c>
      <c r="F13771" s="68" t="s">
        <v>544</v>
      </c>
      <c r="G13771" s="67" t="s">
        <v>545</v>
      </c>
      <c r="H13771" s="68" t="s">
        <v>362</v>
      </c>
      <c r="I13771" s="69">
        <v>0</v>
      </c>
      <c r="J13771" s="69">
        <v>5</v>
      </c>
      <c r="K13771" s="91"/>
      <c r="L13771" s="91"/>
    </row>
    <row r="13772" spans="2:12" x14ac:dyDescent="0.25">
      <c r="B13772" s="67" t="s">
        <v>504</v>
      </c>
      <c r="C13772" s="67" t="s">
        <v>505</v>
      </c>
      <c r="D13772" s="68" t="s">
        <v>381</v>
      </c>
      <c r="E13772" s="67" t="s">
        <v>382</v>
      </c>
      <c r="F13772" s="68" t="s">
        <v>544</v>
      </c>
      <c r="G13772" s="67" t="s">
        <v>545</v>
      </c>
      <c r="H13772" s="68" t="s">
        <v>363</v>
      </c>
      <c r="I13772" s="69">
        <v>135</v>
      </c>
      <c r="J13772" s="69">
        <v>160</v>
      </c>
      <c r="K13772" s="91"/>
      <c r="L13772" s="91"/>
    </row>
    <row r="13773" spans="2:12" x14ac:dyDescent="0.25">
      <c r="B13773" s="67" t="s">
        <v>504</v>
      </c>
      <c r="C13773" s="67" t="s">
        <v>505</v>
      </c>
      <c r="D13773" s="68" t="s">
        <v>381</v>
      </c>
      <c r="E13773" s="67" t="s">
        <v>382</v>
      </c>
      <c r="F13773" s="68" t="s">
        <v>544</v>
      </c>
      <c r="G13773" s="67" t="s">
        <v>545</v>
      </c>
      <c r="H13773" s="68" t="s">
        <v>364</v>
      </c>
      <c r="I13773" s="69">
        <v>9</v>
      </c>
      <c r="J13773" s="69">
        <v>0</v>
      </c>
      <c r="K13773" s="91"/>
      <c r="L13773" s="91"/>
    </row>
    <row r="13774" spans="2:12" x14ac:dyDescent="0.25">
      <c r="B13774" s="67" t="s">
        <v>504</v>
      </c>
      <c r="C13774" s="67" t="s">
        <v>505</v>
      </c>
      <c r="D13774" s="68" t="s">
        <v>381</v>
      </c>
      <c r="E13774" s="67" t="s">
        <v>382</v>
      </c>
      <c r="F13774" s="68" t="s">
        <v>544</v>
      </c>
      <c r="G13774" s="67" t="s">
        <v>545</v>
      </c>
      <c r="H13774" s="68" t="s">
        <v>362</v>
      </c>
      <c r="I13774" s="69">
        <v>0</v>
      </c>
      <c r="J13774" s="69">
        <v>51</v>
      </c>
      <c r="K13774" s="91"/>
      <c r="L13774" s="91"/>
    </row>
    <row r="13775" spans="2:12" x14ac:dyDescent="0.25">
      <c r="B13775" s="67" t="s">
        <v>504</v>
      </c>
      <c r="C13775" s="67" t="s">
        <v>505</v>
      </c>
      <c r="D13775" s="68" t="s">
        <v>381</v>
      </c>
      <c r="E13775" s="67" t="s">
        <v>382</v>
      </c>
      <c r="F13775" s="68" t="s">
        <v>544</v>
      </c>
      <c r="G13775" s="67" t="s">
        <v>545</v>
      </c>
      <c r="H13775" s="68" t="s">
        <v>363</v>
      </c>
      <c r="I13775" s="69">
        <v>40</v>
      </c>
      <c r="J13775" s="69">
        <v>54</v>
      </c>
      <c r="K13775" s="91"/>
      <c r="L13775" s="91"/>
    </row>
    <row r="13776" spans="2:12" x14ac:dyDescent="0.25">
      <c r="B13776" s="67" t="s">
        <v>504</v>
      </c>
      <c r="C13776" s="67" t="s">
        <v>505</v>
      </c>
      <c r="D13776" s="68" t="s">
        <v>381</v>
      </c>
      <c r="E13776" s="67" t="s">
        <v>382</v>
      </c>
      <c r="F13776" s="68" t="s">
        <v>544</v>
      </c>
      <c r="G13776" s="67" t="s">
        <v>545</v>
      </c>
      <c r="H13776" s="68" t="s">
        <v>364</v>
      </c>
      <c r="I13776" s="69">
        <v>31</v>
      </c>
      <c r="J13776" s="69">
        <v>12</v>
      </c>
      <c r="K13776" s="91"/>
      <c r="L13776" s="91"/>
    </row>
    <row r="13777" spans="2:12" x14ac:dyDescent="0.25">
      <c r="B13777" s="67" t="s">
        <v>504</v>
      </c>
      <c r="C13777" s="67" t="s">
        <v>505</v>
      </c>
      <c r="D13777" s="68" t="s">
        <v>381</v>
      </c>
      <c r="E13777" s="67" t="s">
        <v>382</v>
      </c>
      <c r="F13777" s="68" t="s">
        <v>544</v>
      </c>
      <c r="G13777" s="67" t="s">
        <v>545</v>
      </c>
      <c r="H13777" s="68" t="s">
        <v>362</v>
      </c>
      <c r="I13777" s="69">
        <v>0</v>
      </c>
      <c r="J13777" s="69">
        <v>0</v>
      </c>
      <c r="K13777" s="91"/>
      <c r="L13777" s="91"/>
    </row>
    <row r="13778" spans="2:12" x14ac:dyDescent="0.25">
      <c r="B13778" s="67" t="s">
        <v>504</v>
      </c>
      <c r="C13778" s="67" t="s">
        <v>505</v>
      </c>
      <c r="D13778" s="68" t="s">
        <v>381</v>
      </c>
      <c r="E13778" s="67" t="s">
        <v>382</v>
      </c>
      <c r="F13778" s="68" t="s">
        <v>544</v>
      </c>
      <c r="G13778" s="67" t="s">
        <v>545</v>
      </c>
      <c r="H13778" s="68" t="s">
        <v>363</v>
      </c>
      <c r="I13778" s="69">
        <v>3</v>
      </c>
      <c r="J13778" s="69">
        <v>3</v>
      </c>
      <c r="K13778" s="91"/>
      <c r="L13778" s="91"/>
    </row>
    <row r="13779" spans="2:12" x14ac:dyDescent="0.25">
      <c r="B13779" s="67" t="s">
        <v>504</v>
      </c>
      <c r="C13779" s="67" t="s">
        <v>505</v>
      </c>
      <c r="D13779" s="68" t="s">
        <v>381</v>
      </c>
      <c r="E13779" s="67" t="s">
        <v>382</v>
      </c>
      <c r="F13779" s="68" t="s">
        <v>544</v>
      </c>
      <c r="G13779" s="67" t="s">
        <v>545</v>
      </c>
      <c r="H13779" s="68" t="s">
        <v>364</v>
      </c>
      <c r="I13779" s="69">
        <v>0</v>
      </c>
      <c r="J13779" s="69">
        <v>0</v>
      </c>
      <c r="K13779" s="91"/>
      <c r="L13779" s="91"/>
    </row>
    <row r="13780" spans="2:12" x14ac:dyDescent="0.25">
      <c r="B13780" s="67" t="s">
        <v>504</v>
      </c>
      <c r="C13780" s="67" t="s">
        <v>505</v>
      </c>
      <c r="D13780" s="68" t="s">
        <v>381</v>
      </c>
      <c r="E13780" s="67" t="s">
        <v>382</v>
      </c>
      <c r="F13780" s="68" t="s">
        <v>544</v>
      </c>
      <c r="G13780" s="67" t="s">
        <v>545</v>
      </c>
      <c r="H13780" s="68" t="s">
        <v>363</v>
      </c>
      <c r="I13780" s="69">
        <v>0</v>
      </c>
      <c r="J13780" s="69">
        <v>0</v>
      </c>
      <c r="K13780" s="91"/>
      <c r="L13780" s="91"/>
    </row>
    <row r="13781" spans="2:12" x14ac:dyDescent="0.25">
      <c r="B13781" s="67" t="s">
        <v>504</v>
      </c>
      <c r="C13781" s="67" t="s">
        <v>505</v>
      </c>
      <c r="D13781" s="68" t="s">
        <v>381</v>
      </c>
      <c r="E13781" s="67" t="s">
        <v>382</v>
      </c>
      <c r="F13781" s="68" t="s">
        <v>544</v>
      </c>
      <c r="G13781" s="67" t="s">
        <v>545</v>
      </c>
      <c r="H13781" s="68" t="s">
        <v>362</v>
      </c>
      <c r="I13781" s="69">
        <v>0</v>
      </c>
      <c r="J13781" s="69">
        <v>0</v>
      </c>
      <c r="K13781" s="91"/>
      <c r="L13781" s="91"/>
    </row>
    <row r="13782" spans="2:12" x14ac:dyDescent="0.25">
      <c r="B13782" s="67" t="s">
        <v>504</v>
      </c>
      <c r="C13782" s="67" t="s">
        <v>505</v>
      </c>
      <c r="D13782" s="68" t="s">
        <v>381</v>
      </c>
      <c r="E13782" s="67" t="s">
        <v>382</v>
      </c>
      <c r="F13782" s="68" t="s">
        <v>544</v>
      </c>
      <c r="G13782" s="67" t="s">
        <v>545</v>
      </c>
      <c r="H13782" s="68" t="s">
        <v>363</v>
      </c>
      <c r="I13782" s="69">
        <v>0</v>
      </c>
      <c r="J13782" s="69">
        <v>0</v>
      </c>
      <c r="K13782" s="91"/>
      <c r="L13782" s="91"/>
    </row>
    <row r="13783" spans="2:12" x14ac:dyDescent="0.25">
      <c r="B13783" s="67" t="s">
        <v>504</v>
      </c>
      <c r="C13783" s="67" t="s">
        <v>505</v>
      </c>
      <c r="D13783" s="68" t="s">
        <v>381</v>
      </c>
      <c r="E13783" s="67" t="s">
        <v>382</v>
      </c>
      <c r="F13783" s="68" t="s">
        <v>544</v>
      </c>
      <c r="G13783" s="67" t="s">
        <v>545</v>
      </c>
      <c r="H13783" s="68" t="s">
        <v>364</v>
      </c>
      <c r="I13783" s="69">
        <v>0</v>
      </c>
      <c r="J13783" s="69">
        <v>0</v>
      </c>
      <c r="K13783" s="91"/>
      <c r="L13783" s="91"/>
    </row>
    <row r="13784" spans="2:12" x14ac:dyDescent="0.25">
      <c r="B13784" s="67" t="s">
        <v>504</v>
      </c>
      <c r="C13784" s="67" t="s">
        <v>505</v>
      </c>
      <c r="D13784" s="68" t="s">
        <v>381</v>
      </c>
      <c r="E13784" s="67" t="s">
        <v>382</v>
      </c>
      <c r="F13784" s="68" t="s">
        <v>544</v>
      </c>
      <c r="G13784" s="67" t="s">
        <v>545</v>
      </c>
      <c r="H13784" s="68" t="s">
        <v>362</v>
      </c>
      <c r="I13784" s="69">
        <v>0</v>
      </c>
      <c r="J13784" s="69">
        <v>8</v>
      </c>
      <c r="K13784" s="91"/>
      <c r="L13784" s="91"/>
    </row>
    <row r="13785" spans="2:12" x14ac:dyDescent="0.25">
      <c r="B13785" s="67" t="s">
        <v>504</v>
      </c>
      <c r="C13785" s="67" t="s">
        <v>505</v>
      </c>
      <c r="D13785" s="68" t="s">
        <v>381</v>
      </c>
      <c r="E13785" s="67" t="s">
        <v>382</v>
      </c>
      <c r="F13785" s="68" t="s">
        <v>544</v>
      </c>
      <c r="G13785" s="67" t="s">
        <v>545</v>
      </c>
      <c r="H13785" s="68" t="s">
        <v>362</v>
      </c>
      <c r="I13785" s="69">
        <v>104</v>
      </c>
      <c r="J13785" s="69">
        <v>56</v>
      </c>
      <c r="K13785" s="91"/>
      <c r="L13785" s="91"/>
    </row>
    <row r="13786" spans="2:12" x14ac:dyDescent="0.25">
      <c r="B13786" s="67" t="s">
        <v>504</v>
      </c>
      <c r="C13786" s="67" t="s">
        <v>505</v>
      </c>
      <c r="D13786" s="68" t="s">
        <v>381</v>
      </c>
      <c r="E13786" s="67" t="s">
        <v>382</v>
      </c>
      <c r="F13786" s="68" t="s">
        <v>544</v>
      </c>
      <c r="G13786" s="67" t="s">
        <v>545</v>
      </c>
      <c r="H13786" s="68" t="s">
        <v>363</v>
      </c>
      <c r="I13786" s="69">
        <v>180</v>
      </c>
      <c r="J13786" s="69">
        <v>204</v>
      </c>
      <c r="K13786" s="91"/>
      <c r="L13786" s="91"/>
    </row>
    <row r="13787" spans="2:12" x14ac:dyDescent="0.25">
      <c r="B13787" s="67" t="s">
        <v>504</v>
      </c>
      <c r="C13787" s="67" t="s">
        <v>505</v>
      </c>
      <c r="D13787" s="68" t="s">
        <v>381</v>
      </c>
      <c r="E13787" s="67" t="s">
        <v>382</v>
      </c>
      <c r="F13787" s="68" t="s">
        <v>544</v>
      </c>
      <c r="G13787" s="67" t="s">
        <v>545</v>
      </c>
      <c r="H13787" s="68" t="s">
        <v>364</v>
      </c>
      <c r="I13787" s="69">
        <v>100</v>
      </c>
      <c r="J13787" s="69">
        <v>122</v>
      </c>
      <c r="K13787" s="91"/>
      <c r="L13787" s="91"/>
    </row>
    <row r="13788" spans="2:12" x14ac:dyDescent="0.25">
      <c r="B13788" s="67" t="s">
        <v>504</v>
      </c>
      <c r="C13788" s="67" t="s">
        <v>505</v>
      </c>
      <c r="D13788" s="68" t="s">
        <v>381</v>
      </c>
      <c r="E13788" s="67" t="s">
        <v>382</v>
      </c>
      <c r="F13788" s="68" t="s">
        <v>544</v>
      </c>
      <c r="G13788" s="67" t="s">
        <v>545</v>
      </c>
      <c r="H13788" s="68" t="s">
        <v>362</v>
      </c>
      <c r="I13788" s="69">
        <v>175</v>
      </c>
      <c r="J13788" s="69">
        <v>255</v>
      </c>
      <c r="K13788" s="91"/>
      <c r="L13788" s="91"/>
    </row>
    <row r="13789" spans="2:12" x14ac:dyDescent="0.25">
      <c r="B13789" s="67" t="s">
        <v>504</v>
      </c>
      <c r="C13789" s="67" t="s">
        <v>505</v>
      </c>
      <c r="D13789" s="68" t="s">
        <v>381</v>
      </c>
      <c r="E13789" s="67" t="s">
        <v>382</v>
      </c>
      <c r="F13789" s="68" t="s">
        <v>544</v>
      </c>
      <c r="G13789" s="67" t="s">
        <v>545</v>
      </c>
      <c r="H13789" s="68" t="s">
        <v>363</v>
      </c>
      <c r="I13789" s="69">
        <v>131</v>
      </c>
      <c r="J13789" s="69">
        <v>270</v>
      </c>
      <c r="K13789" s="91"/>
      <c r="L13789" s="91"/>
    </row>
    <row r="13790" spans="2:12" x14ac:dyDescent="0.25">
      <c r="B13790" s="67" t="s">
        <v>504</v>
      </c>
      <c r="C13790" s="67" t="s">
        <v>505</v>
      </c>
      <c r="D13790" s="68" t="s">
        <v>381</v>
      </c>
      <c r="E13790" s="67" t="s">
        <v>382</v>
      </c>
      <c r="F13790" s="68" t="s">
        <v>544</v>
      </c>
      <c r="G13790" s="67" t="s">
        <v>545</v>
      </c>
      <c r="H13790" s="68" t="s">
        <v>364</v>
      </c>
      <c r="I13790" s="69">
        <v>100</v>
      </c>
      <c r="J13790" s="69">
        <v>116</v>
      </c>
      <c r="K13790" s="91"/>
      <c r="L13790" s="91"/>
    </row>
    <row r="13791" spans="2:12" x14ac:dyDescent="0.25">
      <c r="B13791" s="67" t="s">
        <v>504</v>
      </c>
      <c r="C13791" s="67" t="s">
        <v>505</v>
      </c>
      <c r="D13791" s="68" t="s">
        <v>381</v>
      </c>
      <c r="E13791" s="67" t="s">
        <v>382</v>
      </c>
      <c r="F13791" s="68" t="s">
        <v>544</v>
      </c>
      <c r="G13791" s="67" t="s">
        <v>545</v>
      </c>
      <c r="H13791" s="68" t="s">
        <v>363</v>
      </c>
      <c r="I13791" s="69">
        <v>4</v>
      </c>
      <c r="J13791" s="69">
        <v>4</v>
      </c>
      <c r="K13791" s="91"/>
      <c r="L13791" s="91"/>
    </row>
    <row r="13792" spans="2:12" x14ac:dyDescent="0.25">
      <c r="B13792" s="67" t="s">
        <v>504</v>
      </c>
      <c r="C13792" s="67" t="s">
        <v>505</v>
      </c>
      <c r="D13792" s="68" t="s">
        <v>381</v>
      </c>
      <c r="E13792" s="67" t="s">
        <v>382</v>
      </c>
      <c r="F13792" s="68" t="s">
        <v>544</v>
      </c>
      <c r="G13792" s="67" t="s">
        <v>545</v>
      </c>
      <c r="H13792" s="68" t="s">
        <v>362</v>
      </c>
      <c r="I13792" s="69">
        <v>30</v>
      </c>
      <c r="J13792" s="69">
        <v>-2</v>
      </c>
      <c r="K13792" s="91"/>
      <c r="L13792" s="91"/>
    </row>
    <row r="13793" spans="2:12" x14ac:dyDescent="0.25">
      <c r="B13793" s="67" t="s">
        <v>504</v>
      </c>
      <c r="C13793" s="67" t="s">
        <v>505</v>
      </c>
      <c r="D13793" s="68" t="s">
        <v>381</v>
      </c>
      <c r="E13793" s="67" t="s">
        <v>382</v>
      </c>
      <c r="F13793" s="68" t="s">
        <v>544</v>
      </c>
      <c r="G13793" s="67" t="s">
        <v>545</v>
      </c>
      <c r="H13793" s="68" t="s">
        <v>364</v>
      </c>
      <c r="I13793" s="69">
        <v>0</v>
      </c>
      <c r="J13793" s="69">
        <v>0</v>
      </c>
      <c r="K13793" s="91"/>
      <c r="L13793" s="91"/>
    </row>
    <row r="13794" spans="2:12" x14ac:dyDescent="0.25">
      <c r="B13794" s="67" t="s">
        <v>504</v>
      </c>
      <c r="C13794" s="67" t="s">
        <v>505</v>
      </c>
      <c r="D13794" s="68" t="s">
        <v>381</v>
      </c>
      <c r="E13794" s="67" t="s">
        <v>382</v>
      </c>
      <c r="F13794" s="68" t="s">
        <v>544</v>
      </c>
      <c r="G13794" s="67" t="s">
        <v>545</v>
      </c>
      <c r="H13794" s="68" t="s">
        <v>362</v>
      </c>
      <c r="I13794" s="69">
        <v>15</v>
      </c>
      <c r="J13794" s="69">
        <v>15</v>
      </c>
      <c r="K13794" s="91"/>
      <c r="L13794" s="91"/>
    </row>
    <row r="13795" spans="2:12" x14ac:dyDescent="0.25">
      <c r="B13795" s="67" t="s">
        <v>504</v>
      </c>
      <c r="C13795" s="67" t="s">
        <v>505</v>
      </c>
      <c r="D13795" s="68" t="s">
        <v>381</v>
      </c>
      <c r="E13795" s="67" t="s">
        <v>382</v>
      </c>
      <c r="F13795" s="68" t="s">
        <v>544</v>
      </c>
      <c r="G13795" s="67" t="s">
        <v>545</v>
      </c>
      <c r="H13795" s="68" t="s">
        <v>363</v>
      </c>
      <c r="I13795" s="69">
        <v>4</v>
      </c>
      <c r="J13795" s="69">
        <v>0</v>
      </c>
      <c r="K13795" s="91"/>
      <c r="L13795" s="91"/>
    </row>
    <row r="13796" spans="2:12" x14ac:dyDescent="0.25">
      <c r="B13796" s="67" t="s">
        <v>504</v>
      </c>
      <c r="C13796" s="67" t="s">
        <v>505</v>
      </c>
      <c r="D13796" s="68" t="s">
        <v>381</v>
      </c>
      <c r="E13796" s="67" t="s">
        <v>382</v>
      </c>
      <c r="F13796" s="68" t="s">
        <v>544</v>
      </c>
      <c r="G13796" s="67" t="s">
        <v>545</v>
      </c>
      <c r="H13796" s="68" t="s">
        <v>364</v>
      </c>
      <c r="I13796" s="69">
        <v>21</v>
      </c>
      <c r="J13796" s="69">
        <v>18</v>
      </c>
      <c r="K13796" s="91"/>
      <c r="L13796" s="91"/>
    </row>
    <row r="13797" spans="2:12" x14ac:dyDescent="0.25">
      <c r="B13797" s="67" t="s">
        <v>504</v>
      </c>
      <c r="C13797" s="67" t="s">
        <v>505</v>
      </c>
      <c r="D13797" s="68" t="s">
        <v>381</v>
      </c>
      <c r="E13797" s="67" t="s">
        <v>382</v>
      </c>
      <c r="F13797" s="68" t="s">
        <v>544</v>
      </c>
      <c r="G13797" s="67" t="s">
        <v>545</v>
      </c>
      <c r="H13797" s="68" t="s">
        <v>362</v>
      </c>
      <c r="I13797" s="69">
        <v>20</v>
      </c>
      <c r="J13797" s="69">
        <v>10</v>
      </c>
      <c r="K13797" s="91"/>
      <c r="L13797" s="91"/>
    </row>
    <row r="13798" spans="2:12" x14ac:dyDescent="0.25">
      <c r="B13798" s="67" t="s">
        <v>504</v>
      </c>
      <c r="C13798" s="67" t="s">
        <v>505</v>
      </c>
      <c r="D13798" s="68" t="s">
        <v>381</v>
      </c>
      <c r="E13798" s="67" t="s">
        <v>382</v>
      </c>
      <c r="F13798" s="68" t="s">
        <v>544</v>
      </c>
      <c r="G13798" s="67" t="s">
        <v>545</v>
      </c>
      <c r="H13798" s="68" t="s">
        <v>363</v>
      </c>
      <c r="I13798" s="69">
        <v>12</v>
      </c>
      <c r="J13798" s="69">
        <v>36</v>
      </c>
      <c r="K13798" s="91"/>
      <c r="L13798" s="91"/>
    </row>
    <row r="13799" spans="2:12" x14ac:dyDescent="0.25">
      <c r="B13799" s="67" t="s">
        <v>504</v>
      </c>
      <c r="C13799" s="67" t="s">
        <v>505</v>
      </c>
      <c r="D13799" s="68" t="s">
        <v>381</v>
      </c>
      <c r="E13799" s="67" t="s">
        <v>382</v>
      </c>
      <c r="F13799" s="68" t="s">
        <v>544</v>
      </c>
      <c r="G13799" s="67" t="s">
        <v>545</v>
      </c>
      <c r="H13799" s="68" t="s">
        <v>364</v>
      </c>
      <c r="I13799" s="69">
        <v>15</v>
      </c>
      <c r="J13799" s="69">
        <v>0</v>
      </c>
      <c r="K13799" s="91"/>
      <c r="L13799" s="91"/>
    </row>
    <row r="13800" spans="2:12" x14ac:dyDescent="0.25">
      <c r="B13800" s="67" t="s">
        <v>504</v>
      </c>
      <c r="C13800" s="67" t="s">
        <v>505</v>
      </c>
      <c r="D13800" s="68" t="s">
        <v>381</v>
      </c>
      <c r="E13800" s="67" t="s">
        <v>382</v>
      </c>
      <c r="F13800" s="68" t="s">
        <v>544</v>
      </c>
      <c r="G13800" s="67" t="s">
        <v>545</v>
      </c>
      <c r="H13800" s="68" t="s">
        <v>362</v>
      </c>
      <c r="I13800" s="69">
        <v>0</v>
      </c>
      <c r="J13800" s="69">
        <v>0</v>
      </c>
      <c r="K13800" s="91"/>
      <c r="L13800" s="91"/>
    </row>
    <row r="13801" spans="2:12" x14ac:dyDescent="0.25">
      <c r="B13801" s="67" t="s">
        <v>504</v>
      </c>
      <c r="C13801" s="67" t="s">
        <v>505</v>
      </c>
      <c r="D13801" s="68" t="s">
        <v>381</v>
      </c>
      <c r="E13801" s="67" t="s">
        <v>382</v>
      </c>
      <c r="F13801" s="68" t="s">
        <v>544</v>
      </c>
      <c r="G13801" s="67" t="s">
        <v>545</v>
      </c>
      <c r="H13801" s="68" t="s">
        <v>363</v>
      </c>
      <c r="I13801" s="69">
        <v>0</v>
      </c>
      <c r="J13801" s="69">
        <v>0</v>
      </c>
      <c r="K13801" s="91"/>
      <c r="L13801" s="91"/>
    </row>
    <row r="13802" spans="2:12" x14ac:dyDescent="0.25">
      <c r="B13802" s="67" t="s">
        <v>504</v>
      </c>
      <c r="C13802" s="67" t="s">
        <v>505</v>
      </c>
      <c r="D13802" s="68" t="s">
        <v>381</v>
      </c>
      <c r="E13802" s="67" t="s">
        <v>382</v>
      </c>
      <c r="F13802" s="68" t="s">
        <v>544</v>
      </c>
      <c r="G13802" s="67" t="s">
        <v>545</v>
      </c>
      <c r="H13802" s="68" t="s">
        <v>364</v>
      </c>
      <c r="I13802" s="69">
        <v>0</v>
      </c>
      <c r="J13802" s="69">
        <v>0</v>
      </c>
      <c r="K13802" s="91"/>
      <c r="L13802" s="91"/>
    </row>
    <row r="13803" spans="2:12" x14ac:dyDescent="0.25">
      <c r="B13803" s="67" t="s">
        <v>504</v>
      </c>
      <c r="C13803" s="67" t="s">
        <v>505</v>
      </c>
      <c r="D13803" s="68" t="s">
        <v>381</v>
      </c>
      <c r="E13803" s="67" t="s">
        <v>382</v>
      </c>
      <c r="F13803" s="68" t="s">
        <v>544</v>
      </c>
      <c r="G13803" s="67" t="s">
        <v>545</v>
      </c>
      <c r="H13803" s="68" t="s">
        <v>362</v>
      </c>
      <c r="I13803" s="69">
        <v>0</v>
      </c>
      <c r="J13803" s="69">
        <v>104</v>
      </c>
      <c r="K13803" s="91"/>
      <c r="L13803" s="91"/>
    </row>
    <row r="13804" spans="2:12" x14ac:dyDescent="0.25">
      <c r="B13804" s="67" t="s">
        <v>504</v>
      </c>
      <c r="C13804" s="67" t="s">
        <v>505</v>
      </c>
      <c r="D13804" s="68" t="s">
        <v>381</v>
      </c>
      <c r="E13804" s="67" t="s">
        <v>382</v>
      </c>
      <c r="F13804" s="68" t="s">
        <v>544</v>
      </c>
      <c r="G13804" s="67" t="s">
        <v>545</v>
      </c>
      <c r="H13804" s="68" t="s">
        <v>363</v>
      </c>
      <c r="I13804" s="69">
        <v>50</v>
      </c>
      <c r="J13804" s="69">
        <v>105</v>
      </c>
      <c r="K13804" s="91"/>
      <c r="L13804" s="91"/>
    </row>
    <row r="13805" spans="2:12" x14ac:dyDescent="0.25">
      <c r="B13805" s="67" t="s">
        <v>504</v>
      </c>
      <c r="C13805" s="67" t="s">
        <v>505</v>
      </c>
      <c r="D13805" s="68" t="s">
        <v>381</v>
      </c>
      <c r="E13805" s="67" t="s">
        <v>382</v>
      </c>
      <c r="F13805" s="68" t="s">
        <v>544</v>
      </c>
      <c r="G13805" s="67" t="s">
        <v>545</v>
      </c>
      <c r="H13805" s="68" t="s">
        <v>364</v>
      </c>
      <c r="I13805" s="69">
        <v>27</v>
      </c>
      <c r="J13805" s="69">
        <v>49</v>
      </c>
      <c r="K13805" s="91"/>
      <c r="L13805" s="91"/>
    </row>
    <row r="13806" spans="2:12" x14ac:dyDescent="0.25">
      <c r="B13806" s="67" t="s">
        <v>504</v>
      </c>
      <c r="C13806" s="67" t="s">
        <v>505</v>
      </c>
      <c r="D13806" s="68" t="s">
        <v>381</v>
      </c>
      <c r="E13806" s="67" t="s">
        <v>382</v>
      </c>
      <c r="F13806" s="68" t="s">
        <v>544</v>
      </c>
      <c r="G13806" s="67" t="s">
        <v>545</v>
      </c>
      <c r="H13806" s="68" t="s">
        <v>362</v>
      </c>
      <c r="I13806" s="69">
        <v>0</v>
      </c>
      <c r="J13806" s="69">
        <v>2</v>
      </c>
      <c r="K13806" s="91"/>
      <c r="L13806" s="91"/>
    </row>
    <row r="13807" spans="2:12" x14ac:dyDescent="0.25">
      <c r="B13807" s="67" t="s">
        <v>504</v>
      </c>
      <c r="C13807" s="67" t="s">
        <v>505</v>
      </c>
      <c r="D13807" s="68" t="s">
        <v>381</v>
      </c>
      <c r="E13807" s="67" t="s">
        <v>382</v>
      </c>
      <c r="F13807" s="68" t="s">
        <v>544</v>
      </c>
      <c r="G13807" s="67" t="s">
        <v>545</v>
      </c>
      <c r="H13807" s="68" t="s">
        <v>363</v>
      </c>
      <c r="I13807" s="69">
        <v>9</v>
      </c>
      <c r="J13807" s="69">
        <v>20</v>
      </c>
      <c r="K13807" s="91"/>
      <c r="L13807" s="91"/>
    </row>
    <row r="13808" spans="2:12" x14ac:dyDescent="0.25">
      <c r="B13808" s="67" t="s">
        <v>504</v>
      </c>
      <c r="C13808" s="67" t="s">
        <v>505</v>
      </c>
      <c r="D13808" s="68" t="s">
        <v>381</v>
      </c>
      <c r="E13808" s="67" t="s">
        <v>382</v>
      </c>
      <c r="F13808" s="68" t="s">
        <v>544</v>
      </c>
      <c r="G13808" s="67" t="s">
        <v>545</v>
      </c>
      <c r="H13808" s="68" t="s">
        <v>364</v>
      </c>
      <c r="I13808" s="69">
        <v>0</v>
      </c>
      <c r="J13808" s="69">
        <v>16</v>
      </c>
      <c r="K13808" s="91"/>
      <c r="L13808" s="91"/>
    </row>
    <row r="13809" spans="2:12" x14ac:dyDescent="0.25">
      <c r="B13809" s="67" t="s">
        <v>504</v>
      </c>
      <c r="C13809" s="67" t="s">
        <v>505</v>
      </c>
      <c r="D13809" s="68" t="s">
        <v>381</v>
      </c>
      <c r="E13809" s="67" t="s">
        <v>382</v>
      </c>
      <c r="F13809" s="68" t="s">
        <v>544</v>
      </c>
      <c r="G13809" s="67" t="s">
        <v>545</v>
      </c>
      <c r="H13809" s="68" t="s">
        <v>362</v>
      </c>
      <c r="I13809" s="69">
        <v>0</v>
      </c>
      <c r="J13809" s="69">
        <v>10</v>
      </c>
      <c r="K13809" s="91"/>
      <c r="L13809" s="91"/>
    </row>
    <row r="13810" spans="2:12" x14ac:dyDescent="0.25">
      <c r="B13810" s="67" t="s">
        <v>504</v>
      </c>
      <c r="C13810" s="67" t="s">
        <v>505</v>
      </c>
      <c r="D13810" s="68" t="s">
        <v>381</v>
      </c>
      <c r="E13810" s="67" t="s">
        <v>382</v>
      </c>
      <c r="F13810" s="68" t="s">
        <v>544</v>
      </c>
      <c r="G13810" s="67" t="s">
        <v>545</v>
      </c>
      <c r="H13810" s="68" t="s">
        <v>363</v>
      </c>
      <c r="I13810" s="69">
        <v>0</v>
      </c>
      <c r="J13810" s="69">
        <v>138</v>
      </c>
      <c r="K13810" s="91"/>
      <c r="L13810" s="91"/>
    </row>
    <row r="13811" spans="2:12" x14ac:dyDescent="0.25">
      <c r="B13811" s="67" t="s">
        <v>504</v>
      </c>
      <c r="C13811" s="67" t="s">
        <v>505</v>
      </c>
      <c r="D13811" s="68" t="s">
        <v>381</v>
      </c>
      <c r="E13811" s="67" t="s">
        <v>382</v>
      </c>
      <c r="F13811" s="68" t="s">
        <v>544</v>
      </c>
      <c r="G13811" s="67" t="s">
        <v>545</v>
      </c>
      <c r="H13811" s="68" t="s">
        <v>364</v>
      </c>
      <c r="I13811" s="69">
        <v>0</v>
      </c>
      <c r="J13811" s="69">
        <v>0</v>
      </c>
      <c r="K13811" s="91"/>
      <c r="L13811" s="91"/>
    </row>
    <row r="13812" spans="2:12" x14ac:dyDescent="0.25">
      <c r="B13812" s="67" t="s">
        <v>504</v>
      </c>
      <c r="C13812" s="67" t="s">
        <v>505</v>
      </c>
      <c r="D13812" s="68" t="s">
        <v>381</v>
      </c>
      <c r="E13812" s="67" t="s">
        <v>382</v>
      </c>
      <c r="F13812" s="68" t="s">
        <v>544</v>
      </c>
      <c r="G13812" s="67" t="s">
        <v>545</v>
      </c>
      <c r="H13812" s="68" t="s">
        <v>362</v>
      </c>
      <c r="I13812" s="69">
        <v>20</v>
      </c>
      <c r="J13812" s="69">
        <v>29</v>
      </c>
      <c r="K13812" s="91"/>
      <c r="L13812" s="91"/>
    </row>
    <row r="13813" spans="2:12" x14ac:dyDescent="0.25">
      <c r="B13813" s="67" t="s">
        <v>504</v>
      </c>
      <c r="C13813" s="67" t="s">
        <v>505</v>
      </c>
      <c r="D13813" s="68" t="s">
        <v>381</v>
      </c>
      <c r="E13813" s="67" t="s">
        <v>382</v>
      </c>
      <c r="F13813" s="68" t="s">
        <v>544</v>
      </c>
      <c r="G13813" s="67" t="s">
        <v>545</v>
      </c>
      <c r="H13813" s="68" t="s">
        <v>363</v>
      </c>
      <c r="I13813" s="69">
        <v>35</v>
      </c>
      <c r="J13813" s="69">
        <v>10</v>
      </c>
      <c r="K13813" s="91"/>
      <c r="L13813" s="91"/>
    </row>
    <row r="13814" spans="2:12" x14ac:dyDescent="0.25">
      <c r="B13814" s="67" t="s">
        <v>504</v>
      </c>
      <c r="C13814" s="67" t="s">
        <v>505</v>
      </c>
      <c r="D13814" s="68" t="s">
        <v>381</v>
      </c>
      <c r="E13814" s="67" t="s">
        <v>382</v>
      </c>
      <c r="F13814" s="68" t="s">
        <v>544</v>
      </c>
      <c r="G13814" s="67" t="s">
        <v>545</v>
      </c>
      <c r="H13814" s="68" t="s">
        <v>364</v>
      </c>
      <c r="I13814" s="69">
        <v>35</v>
      </c>
      <c r="J13814" s="69">
        <v>34</v>
      </c>
      <c r="K13814" s="91"/>
      <c r="L13814" s="91"/>
    </row>
    <row r="13815" spans="2:12" x14ac:dyDescent="0.25">
      <c r="B13815" s="67" t="s">
        <v>504</v>
      </c>
      <c r="C13815" s="67" t="s">
        <v>505</v>
      </c>
      <c r="D13815" s="68" t="s">
        <v>381</v>
      </c>
      <c r="E13815" s="67" t="s">
        <v>382</v>
      </c>
      <c r="F13815" s="68" t="s">
        <v>544</v>
      </c>
      <c r="G13815" s="67" t="s">
        <v>545</v>
      </c>
      <c r="H13815" s="68" t="s">
        <v>362</v>
      </c>
      <c r="I13815" s="69">
        <v>10</v>
      </c>
      <c r="J13815" s="69">
        <v>10</v>
      </c>
      <c r="K13815" s="91"/>
      <c r="L13815" s="91"/>
    </row>
    <row r="13816" spans="2:12" x14ac:dyDescent="0.25">
      <c r="B13816" s="67" t="s">
        <v>504</v>
      </c>
      <c r="C13816" s="67" t="s">
        <v>505</v>
      </c>
      <c r="D13816" s="68" t="s">
        <v>381</v>
      </c>
      <c r="E13816" s="67" t="s">
        <v>382</v>
      </c>
      <c r="F13816" s="68" t="s">
        <v>544</v>
      </c>
      <c r="G13816" s="67" t="s">
        <v>545</v>
      </c>
      <c r="H13816" s="68" t="s">
        <v>363</v>
      </c>
      <c r="I13816" s="69">
        <v>48</v>
      </c>
      <c r="J13816" s="69">
        <v>93</v>
      </c>
      <c r="K13816" s="91"/>
      <c r="L13816" s="91"/>
    </row>
    <row r="13817" spans="2:12" x14ac:dyDescent="0.25">
      <c r="B13817" s="67" t="s">
        <v>504</v>
      </c>
      <c r="C13817" s="67" t="s">
        <v>505</v>
      </c>
      <c r="D13817" s="68" t="s">
        <v>381</v>
      </c>
      <c r="E13817" s="67" t="s">
        <v>382</v>
      </c>
      <c r="F13817" s="68" t="s">
        <v>544</v>
      </c>
      <c r="G13817" s="67" t="s">
        <v>545</v>
      </c>
      <c r="H13817" s="68" t="s">
        <v>364</v>
      </c>
      <c r="I13817" s="69">
        <v>46</v>
      </c>
      <c r="J13817" s="69">
        <v>46</v>
      </c>
      <c r="K13817" s="91"/>
      <c r="L13817" s="91"/>
    </row>
    <row r="13818" spans="2:12" x14ac:dyDescent="0.25">
      <c r="B13818" s="67" t="s">
        <v>504</v>
      </c>
      <c r="C13818" s="67" t="s">
        <v>505</v>
      </c>
      <c r="D13818" s="68" t="s">
        <v>381</v>
      </c>
      <c r="E13818" s="67" t="s">
        <v>382</v>
      </c>
      <c r="F13818" s="68" t="s">
        <v>544</v>
      </c>
      <c r="G13818" s="67" t="s">
        <v>545</v>
      </c>
      <c r="H13818" s="68" t="s">
        <v>362</v>
      </c>
      <c r="I13818" s="69">
        <v>0</v>
      </c>
      <c r="J13818" s="69">
        <v>0</v>
      </c>
      <c r="K13818" s="91"/>
      <c r="L13818" s="91"/>
    </row>
    <row r="13819" spans="2:12" x14ac:dyDescent="0.25">
      <c r="B13819" s="67" t="s">
        <v>504</v>
      </c>
      <c r="C13819" s="67" t="s">
        <v>505</v>
      </c>
      <c r="D13819" s="68" t="s">
        <v>381</v>
      </c>
      <c r="E13819" s="67" t="s">
        <v>382</v>
      </c>
      <c r="F13819" s="68" t="s">
        <v>544</v>
      </c>
      <c r="G13819" s="67" t="s">
        <v>545</v>
      </c>
      <c r="H13819" s="68" t="s">
        <v>363</v>
      </c>
      <c r="I13819" s="69">
        <v>84</v>
      </c>
      <c r="J13819" s="69">
        <v>66</v>
      </c>
      <c r="K13819" s="91"/>
      <c r="L13819" s="91"/>
    </row>
    <row r="13820" spans="2:12" x14ac:dyDescent="0.25">
      <c r="B13820" s="67" t="s">
        <v>504</v>
      </c>
      <c r="C13820" s="67" t="s">
        <v>505</v>
      </c>
      <c r="D13820" s="68" t="s">
        <v>381</v>
      </c>
      <c r="E13820" s="67" t="s">
        <v>382</v>
      </c>
      <c r="F13820" s="68" t="s">
        <v>544</v>
      </c>
      <c r="G13820" s="67" t="s">
        <v>545</v>
      </c>
      <c r="H13820" s="68" t="s">
        <v>364</v>
      </c>
      <c r="I13820" s="69">
        <v>0</v>
      </c>
      <c r="J13820" s="69">
        <v>0</v>
      </c>
      <c r="K13820" s="91"/>
      <c r="L13820" s="91"/>
    </row>
    <row r="13821" spans="2:12" x14ac:dyDescent="0.25">
      <c r="B13821" s="67" t="s">
        <v>504</v>
      </c>
      <c r="C13821" s="67" t="s">
        <v>505</v>
      </c>
      <c r="D13821" s="68" t="s">
        <v>381</v>
      </c>
      <c r="E13821" s="67" t="s">
        <v>382</v>
      </c>
      <c r="F13821" s="68" t="s">
        <v>544</v>
      </c>
      <c r="G13821" s="67" t="s">
        <v>545</v>
      </c>
      <c r="H13821" s="68" t="s">
        <v>362</v>
      </c>
      <c r="I13821" s="69">
        <v>0</v>
      </c>
      <c r="J13821" s="69">
        <v>0</v>
      </c>
      <c r="K13821" s="91"/>
      <c r="L13821" s="91"/>
    </row>
    <row r="13822" spans="2:12" x14ac:dyDescent="0.25">
      <c r="B13822" s="67" t="s">
        <v>504</v>
      </c>
      <c r="C13822" s="67" t="s">
        <v>505</v>
      </c>
      <c r="D13822" s="68" t="s">
        <v>381</v>
      </c>
      <c r="E13822" s="67" t="s">
        <v>382</v>
      </c>
      <c r="F13822" s="68" t="s">
        <v>544</v>
      </c>
      <c r="G13822" s="67" t="s">
        <v>545</v>
      </c>
      <c r="H13822" s="68" t="s">
        <v>363</v>
      </c>
      <c r="I13822" s="69">
        <v>15</v>
      </c>
      <c r="J13822" s="69">
        <v>0</v>
      </c>
      <c r="K13822" s="91"/>
      <c r="L13822" s="91"/>
    </row>
    <row r="13823" spans="2:12" x14ac:dyDescent="0.25">
      <c r="B13823" s="67" t="s">
        <v>504</v>
      </c>
      <c r="C13823" s="67" t="s">
        <v>505</v>
      </c>
      <c r="D13823" s="68" t="s">
        <v>381</v>
      </c>
      <c r="E13823" s="67" t="s">
        <v>382</v>
      </c>
      <c r="F13823" s="68" t="s">
        <v>544</v>
      </c>
      <c r="G13823" s="67" t="s">
        <v>545</v>
      </c>
      <c r="H13823" s="68" t="s">
        <v>364</v>
      </c>
      <c r="I13823" s="69">
        <v>16</v>
      </c>
      <c r="J13823" s="69">
        <v>0</v>
      </c>
      <c r="K13823" s="91"/>
      <c r="L13823" s="91"/>
    </row>
    <row r="13824" spans="2:12" x14ac:dyDescent="0.25">
      <c r="B13824" s="67" t="s">
        <v>504</v>
      </c>
      <c r="C13824" s="67" t="s">
        <v>505</v>
      </c>
      <c r="D13824" s="68" t="s">
        <v>381</v>
      </c>
      <c r="E13824" s="67" t="s">
        <v>382</v>
      </c>
      <c r="F13824" s="68" t="s">
        <v>544</v>
      </c>
      <c r="G13824" s="67" t="s">
        <v>545</v>
      </c>
      <c r="H13824" s="68" t="s">
        <v>362</v>
      </c>
      <c r="I13824" s="69">
        <v>0</v>
      </c>
      <c r="J13824" s="69">
        <v>0</v>
      </c>
      <c r="K13824" s="91"/>
      <c r="L13824" s="91"/>
    </row>
    <row r="13825" spans="2:12" x14ac:dyDescent="0.25">
      <c r="B13825" s="67" t="s">
        <v>504</v>
      </c>
      <c r="C13825" s="67" t="s">
        <v>505</v>
      </c>
      <c r="D13825" s="68" t="s">
        <v>381</v>
      </c>
      <c r="E13825" s="67" t="s">
        <v>382</v>
      </c>
      <c r="F13825" s="68" t="s">
        <v>544</v>
      </c>
      <c r="G13825" s="67" t="s">
        <v>545</v>
      </c>
      <c r="H13825" s="68" t="s">
        <v>364</v>
      </c>
      <c r="I13825" s="69">
        <v>20</v>
      </c>
      <c r="J13825" s="69">
        <v>12</v>
      </c>
      <c r="K13825" s="91"/>
      <c r="L13825" s="91"/>
    </row>
    <row r="13826" spans="2:12" x14ac:dyDescent="0.25">
      <c r="B13826" s="67" t="s">
        <v>504</v>
      </c>
      <c r="C13826" s="67" t="s">
        <v>505</v>
      </c>
      <c r="D13826" s="68" t="s">
        <v>381</v>
      </c>
      <c r="E13826" s="67" t="s">
        <v>382</v>
      </c>
      <c r="F13826" s="68" t="s">
        <v>544</v>
      </c>
      <c r="G13826" s="67" t="s">
        <v>545</v>
      </c>
      <c r="H13826" s="68" t="s">
        <v>362</v>
      </c>
      <c r="I13826" s="69">
        <v>0</v>
      </c>
      <c r="J13826" s="69">
        <v>0</v>
      </c>
      <c r="K13826" s="91"/>
      <c r="L13826" s="91"/>
    </row>
    <row r="13827" spans="2:12" x14ac:dyDescent="0.25">
      <c r="B13827" s="67" t="s">
        <v>504</v>
      </c>
      <c r="C13827" s="67" t="s">
        <v>505</v>
      </c>
      <c r="D13827" s="68" t="s">
        <v>381</v>
      </c>
      <c r="E13827" s="67" t="s">
        <v>382</v>
      </c>
      <c r="F13827" s="68" t="s">
        <v>544</v>
      </c>
      <c r="G13827" s="67" t="s">
        <v>545</v>
      </c>
      <c r="H13827" s="68" t="s">
        <v>364</v>
      </c>
      <c r="I13827" s="69">
        <v>0</v>
      </c>
      <c r="J13827" s="69">
        <v>0</v>
      </c>
      <c r="K13827" s="91"/>
      <c r="L13827" s="91"/>
    </row>
    <row r="13828" spans="2:12" x14ac:dyDescent="0.25">
      <c r="B13828" s="67" t="s">
        <v>504</v>
      </c>
      <c r="C13828" s="67" t="s">
        <v>505</v>
      </c>
      <c r="D13828" s="68" t="s">
        <v>381</v>
      </c>
      <c r="E13828" s="67" t="s">
        <v>382</v>
      </c>
      <c r="F13828" s="68" t="s">
        <v>544</v>
      </c>
      <c r="G13828" s="67" t="s">
        <v>545</v>
      </c>
      <c r="H13828" s="68" t="s">
        <v>362</v>
      </c>
      <c r="I13828" s="69">
        <v>0</v>
      </c>
      <c r="J13828" s="69">
        <v>0</v>
      </c>
      <c r="K13828" s="91"/>
      <c r="L13828" s="91"/>
    </row>
    <row r="13829" spans="2:12" x14ac:dyDescent="0.25">
      <c r="B13829" s="67" t="s">
        <v>504</v>
      </c>
      <c r="C13829" s="67" t="s">
        <v>505</v>
      </c>
      <c r="D13829" s="68" t="s">
        <v>381</v>
      </c>
      <c r="E13829" s="67" t="s">
        <v>382</v>
      </c>
      <c r="F13829" s="68" t="s">
        <v>544</v>
      </c>
      <c r="G13829" s="67" t="s">
        <v>545</v>
      </c>
      <c r="H13829" s="68" t="s">
        <v>363</v>
      </c>
      <c r="I13829" s="69">
        <v>0</v>
      </c>
      <c r="J13829" s="69">
        <v>0</v>
      </c>
      <c r="K13829" s="91"/>
      <c r="L13829" s="91"/>
    </row>
    <row r="13830" spans="2:12" x14ac:dyDescent="0.25">
      <c r="B13830" s="67" t="s">
        <v>504</v>
      </c>
      <c r="C13830" s="67" t="s">
        <v>505</v>
      </c>
      <c r="D13830" s="68" t="s">
        <v>381</v>
      </c>
      <c r="E13830" s="67" t="s">
        <v>382</v>
      </c>
      <c r="F13830" s="68" t="s">
        <v>544</v>
      </c>
      <c r="G13830" s="67" t="s">
        <v>545</v>
      </c>
      <c r="H13830" s="68" t="s">
        <v>364</v>
      </c>
      <c r="I13830" s="69">
        <v>0</v>
      </c>
      <c r="J13830" s="69">
        <v>0</v>
      </c>
      <c r="K13830" s="91"/>
      <c r="L13830" s="91"/>
    </row>
    <row r="13831" spans="2:12" x14ac:dyDescent="0.25">
      <c r="B13831" s="67" t="s">
        <v>504</v>
      </c>
      <c r="C13831" s="67" t="s">
        <v>505</v>
      </c>
      <c r="D13831" s="68" t="s">
        <v>381</v>
      </c>
      <c r="E13831" s="67" t="s">
        <v>382</v>
      </c>
      <c r="F13831" s="68" t="s">
        <v>544</v>
      </c>
      <c r="G13831" s="67" t="s">
        <v>545</v>
      </c>
      <c r="H13831" s="68" t="s">
        <v>362</v>
      </c>
      <c r="I13831" s="69">
        <v>11</v>
      </c>
      <c r="J13831" s="69">
        <v>41</v>
      </c>
      <c r="K13831" s="91"/>
      <c r="L13831" s="91"/>
    </row>
    <row r="13832" spans="2:12" x14ac:dyDescent="0.25">
      <c r="B13832" s="67" t="s">
        <v>504</v>
      </c>
      <c r="C13832" s="67" t="s">
        <v>505</v>
      </c>
      <c r="D13832" s="68" t="s">
        <v>381</v>
      </c>
      <c r="E13832" s="67" t="s">
        <v>382</v>
      </c>
      <c r="F13832" s="68" t="s">
        <v>544</v>
      </c>
      <c r="G13832" s="67" t="s">
        <v>545</v>
      </c>
      <c r="H13832" s="68" t="s">
        <v>363</v>
      </c>
      <c r="I13832" s="69">
        <v>24</v>
      </c>
      <c r="J13832" s="69">
        <v>0</v>
      </c>
      <c r="K13832" s="91"/>
      <c r="L13832" s="91"/>
    </row>
    <row r="13833" spans="2:12" x14ac:dyDescent="0.25">
      <c r="B13833" s="67" t="s">
        <v>504</v>
      </c>
      <c r="C13833" s="67" t="s">
        <v>505</v>
      </c>
      <c r="D13833" s="68" t="s">
        <v>381</v>
      </c>
      <c r="E13833" s="67" t="s">
        <v>382</v>
      </c>
      <c r="F13833" s="68" t="s">
        <v>544</v>
      </c>
      <c r="G13833" s="67" t="s">
        <v>545</v>
      </c>
      <c r="H13833" s="68" t="s">
        <v>364</v>
      </c>
      <c r="I13833" s="69">
        <v>17</v>
      </c>
      <c r="J13833" s="69">
        <v>29</v>
      </c>
      <c r="K13833" s="91"/>
      <c r="L13833" s="91"/>
    </row>
    <row r="13834" spans="2:12" x14ac:dyDescent="0.25">
      <c r="B13834" s="67" t="s">
        <v>504</v>
      </c>
      <c r="C13834" s="67" t="s">
        <v>505</v>
      </c>
      <c r="D13834" s="68" t="s">
        <v>381</v>
      </c>
      <c r="E13834" s="67" t="s">
        <v>382</v>
      </c>
      <c r="F13834" s="68" t="s">
        <v>544</v>
      </c>
      <c r="G13834" s="67" t="s">
        <v>545</v>
      </c>
      <c r="H13834" s="68" t="s">
        <v>362</v>
      </c>
      <c r="I13834" s="69">
        <v>0</v>
      </c>
      <c r="J13834" s="69">
        <v>0</v>
      </c>
      <c r="K13834" s="91"/>
      <c r="L13834" s="91"/>
    </row>
    <row r="13835" spans="2:12" x14ac:dyDescent="0.25">
      <c r="B13835" s="67" t="s">
        <v>504</v>
      </c>
      <c r="C13835" s="67" t="s">
        <v>505</v>
      </c>
      <c r="D13835" s="68" t="s">
        <v>381</v>
      </c>
      <c r="E13835" s="67" t="s">
        <v>382</v>
      </c>
      <c r="F13835" s="68" t="s">
        <v>544</v>
      </c>
      <c r="G13835" s="67" t="s">
        <v>545</v>
      </c>
      <c r="H13835" s="68" t="s">
        <v>363</v>
      </c>
      <c r="I13835" s="69">
        <v>0</v>
      </c>
      <c r="J13835" s="69">
        <v>4</v>
      </c>
      <c r="K13835" s="91"/>
      <c r="L13835" s="91"/>
    </row>
    <row r="13836" spans="2:12" x14ac:dyDescent="0.25">
      <c r="B13836" s="67" t="s">
        <v>504</v>
      </c>
      <c r="C13836" s="67" t="s">
        <v>505</v>
      </c>
      <c r="D13836" s="68" t="s">
        <v>381</v>
      </c>
      <c r="E13836" s="67" t="s">
        <v>382</v>
      </c>
      <c r="F13836" s="68" t="s">
        <v>544</v>
      </c>
      <c r="G13836" s="67" t="s">
        <v>545</v>
      </c>
      <c r="H13836" s="68" t="s">
        <v>364</v>
      </c>
      <c r="I13836" s="69">
        <v>0</v>
      </c>
      <c r="J13836" s="69">
        <v>4</v>
      </c>
      <c r="K13836" s="91"/>
      <c r="L13836" s="91"/>
    </row>
    <row r="13837" spans="2:12" x14ac:dyDescent="0.25">
      <c r="B13837" s="67" t="s">
        <v>504</v>
      </c>
      <c r="C13837" s="67" t="s">
        <v>505</v>
      </c>
      <c r="D13837" s="68" t="s">
        <v>381</v>
      </c>
      <c r="E13837" s="67" t="s">
        <v>382</v>
      </c>
      <c r="F13837" s="68" t="s">
        <v>544</v>
      </c>
      <c r="G13837" s="67" t="s">
        <v>545</v>
      </c>
      <c r="H13837" s="68" t="s">
        <v>362</v>
      </c>
      <c r="I13837" s="69">
        <v>0</v>
      </c>
      <c r="J13837" s="69">
        <v>49</v>
      </c>
      <c r="K13837" s="91"/>
      <c r="L13837" s="91"/>
    </row>
    <row r="13838" spans="2:12" x14ac:dyDescent="0.25">
      <c r="B13838" s="67" t="s">
        <v>504</v>
      </c>
      <c r="C13838" s="67" t="s">
        <v>505</v>
      </c>
      <c r="D13838" s="68" t="s">
        <v>381</v>
      </c>
      <c r="E13838" s="67" t="s">
        <v>382</v>
      </c>
      <c r="F13838" s="68" t="s">
        <v>544</v>
      </c>
      <c r="G13838" s="67" t="s">
        <v>545</v>
      </c>
      <c r="H13838" s="68" t="s">
        <v>363</v>
      </c>
      <c r="I13838" s="69">
        <v>92</v>
      </c>
      <c r="J13838" s="69">
        <v>104</v>
      </c>
      <c r="K13838" s="91"/>
      <c r="L13838" s="91"/>
    </row>
    <row r="13839" spans="2:12" x14ac:dyDescent="0.25">
      <c r="B13839" s="67" t="s">
        <v>504</v>
      </c>
      <c r="C13839" s="67" t="s">
        <v>505</v>
      </c>
      <c r="D13839" s="68" t="s">
        <v>381</v>
      </c>
      <c r="E13839" s="67" t="s">
        <v>382</v>
      </c>
      <c r="F13839" s="68" t="s">
        <v>544</v>
      </c>
      <c r="G13839" s="67" t="s">
        <v>545</v>
      </c>
      <c r="H13839" s="68" t="s">
        <v>364</v>
      </c>
      <c r="I13839" s="69">
        <v>58</v>
      </c>
      <c r="J13839" s="69">
        <v>59</v>
      </c>
      <c r="K13839" s="91"/>
      <c r="L13839" s="91"/>
    </row>
    <row r="13840" spans="2:12" x14ac:dyDescent="0.25">
      <c r="B13840" s="67" t="s">
        <v>504</v>
      </c>
      <c r="C13840" s="67" t="s">
        <v>505</v>
      </c>
      <c r="D13840" s="68" t="s">
        <v>381</v>
      </c>
      <c r="E13840" s="67" t="s">
        <v>382</v>
      </c>
      <c r="F13840" s="68" t="s">
        <v>544</v>
      </c>
      <c r="G13840" s="67" t="s">
        <v>545</v>
      </c>
      <c r="H13840" s="68" t="s">
        <v>362</v>
      </c>
      <c r="I13840" s="69">
        <v>56</v>
      </c>
      <c r="J13840" s="69">
        <v>3</v>
      </c>
      <c r="K13840" s="91"/>
      <c r="L13840" s="91"/>
    </row>
    <row r="13841" spans="2:12" x14ac:dyDescent="0.25">
      <c r="B13841" s="67" t="s">
        <v>504</v>
      </c>
      <c r="C13841" s="67" t="s">
        <v>505</v>
      </c>
      <c r="D13841" s="68" t="s">
        <v>381</v>
      </c>
      <c r="E13841" s="67" t="s">
        <v>382</v>
      </c>
      <c r="F13841" s="68" t="s">
        <v>544</v>
      </c>
      <c r="G13841" s="67" t="s">
        <v>545</v>
      </c>
      <c r="H13841" s="68" t="s">
        <v>363</v>
      </c>
      <c r="I13841" s="69">
        <v>144</v>
      </c>
      <c r="J13841" s="69">
        <v>148</v>
      </c>
      <c r="K13841" s="91"/>
      <c r="L13841" s="91"/>
    </row>
    <row r="13842" spans="2:12" x14ac:dyDescent="0.25">
      <c r="B13842" s="67" t="s">
        <v>504</v>
      </c>
      <c r="C13842" s="67" t="s">
        <v>505</v>
      </c>
      <c r="D13842" s="68" t="s">
        <v>381</v>
      </c>
      <c r="E13842" s="67" t="s">
        <v>382</v>
      </c>
      <c r="F13842" s="68" t="s">
        <v>544</v>
      </c>
      <c r="G13842" s="67" t="s">
        <v>545</v>
      </c>
      <c r="H13842" s="68" t="s">
        <v>364</v>
      </c>
      <c r="I13842" s="69">
        <v>70</v>
      </c>
      <c r="J13842" s="69">
        <v>105</v>
      </c>
      <c r="K13842" s="91"/>
      <c r="L13842" s="91"/>
    </row>
    <row r="13843" spans="2:12" x14ac:dyDescent="0.25">
      <c r="B13843" s="67" t="s">
        <v>504</v>
      </c>
      <c r="C13843" s="67" t="s">
        <v>505</v>
      </c>
      <c r="D13843" s="68" t="s">
        <v>381</v>
      </c>
      <c r="E13843" s="67" t="s">
        <v>382</v>
      </c>
      <c r="F13843" s="68" t="s">
        <v>544</v>
      </c>
      <c r="G13843" s="67" t="s">
        <v>545</v>
      </c>
      <c r="H13843" s="68" t="s">
        <v>362</v>
      </c>
      <c r="I13843" s="69">
        <v>0</v>
      </c>
      <c r="J13843" s="69">
        <v>179</v>
      </c>
      <c r="K13843" s="91"/>
      <c r="L13843" s="91"/>
    </row>
    <row r="13844" spans="2:12" x14ac:dyDescent="0.25">
      <c r="B13844" s="67" t="s">
        <v>504</v>
      </c>
      <c r="C13844" s="67" t="s">
        <v>505</v>
      </c>
      <c r="D13844" s="68" t="s">
        <v>381</v>
      </c>
      <c r="E13844" s="67" t="s">
        <v>382</v>
      </c>
      <c r="F13844" s="68" t="s">
        <v>544</v>
      </c>
      <c r="G13844" s="67" t="s">
        <v>545</v>
      </c>
      <c r="H13844" s="68" t="s">
        <v>363</v>
      </c>
      <c r="I13844" s="69">
        <v>153</v>
      </c>
      <c r="J13844" s="69">
        <v>206</v>
      </c>
      <c r="K13844" s="91"/>
      <c r="L13844" s="91"/>
    </row>
    <row r="13845" spans="2:12" x14ac:dyDescent="0.25">
      <c r="B13845" s="67" t="s">
        <v>504</v>
      </c>
      <c r="C13845" s="67" t="s">
        <v>505</v>
      </c>
      <c r="D13845" s="68" t="s">
        <v>381</v>
      </c>
      <c r="E13845" s="67" t="s">
        <v>382</v>
      </c>
      <c r="F13845" s="68" t="s">
        <v>544</v>
      </c>
      <c r="G13845" s="67" t="s">
        <v>545</v>
      </c>
      <c r="H13845" s="68" t="s">
        <v>364</v>
      </c>
      <c r="I13845" s="69">
        <v>34</v>
      </c>
      <c r="J13845" s="69">
        <v>39</v>
      </c>
      <c r="K13845" s="91"/>
      <c r="L13845" s="91"/>
    </row>
    <row r="13846" spans="2:12" x14ac:dyDescent="0.25">
      <c r="B13846" s="67" t="s">
        <v>504</v>
      </c>
      <c r="C13846" s="67" t="s">
        <v>505</v>
      </c>
      <c r="D13846" s="68" t="s">
        <v>381</v>
      </c>
      <c r="E13846" s="67" t="s">
        <v>382</v>
      </c>
      <c r="F13846" s="68" t="s">
        <v>544</v>
      </c>
      <c r="G13846" s="67" t="s">
        <v>545</v>
      </c>
      <c r="H13846" s="68" t="s">
        <v>362</v>
      </c>
      <c r="I13846" s="69">
        <v>187</v>
      </c>
      <c r="J13846" s="69">
        <v>173</v>
      </c>
      <c r="K13846" s="91"/>
      <c r="L13846" s="91"/>
    </row>
    <row r="13847" spans="2:12" x14ac:dyDescent="0.25">
      <c r="B13847" s="67" t="s">
        <v>504</v>
      </c>
      <c r="C13847" s="67" t="s">
        <v>505</v>
      </c>
      <c r="D13847" s="68" t="s">
        <v>381</v>
      </c>
      <c r="E13847" s="67" t="s">
        <v>382</v>
      </c>
      <c r="F13847" s="68" t="s">
        <v>544</v>
      </c>
      <c r="G13847" s="67" t="s">
        <v>545</v>
      </c>
      <c r="H13847" s="68" t="s">
        <v>363</v>
      </c>
      <c r="I13847" s="69">
        <v>211</v>
      </c>
      <c r="J13847" s="69">
        <v>188</v>
      </c>
      <c r="K13847" s="91"/>
      <c r="L13847" s="91"/>
    </row>
    <row r="13848" spans="2:12" x14ac:dyDescent="0.25">
      <c r="B13848" s="67" t="s">
        <v>504</v>
      </c>
      <c r="C13848" s="67" t="s">
        <v>505</v>
      </c>
      <c r="D13848" s="68" t="s">
        <v>381</v>
      </c>
      <c r="E13848" s="67" t="s">
        <v>382</v>
      </c>
      <c r="F13848" s="68" t="s">
        <v>544</v>
      </c>
      <c r="G13848" s="67" t="s">
        <v>545</v>
      </c>
      <c r="H13848" s="68" t="s">
        <v>364</v>
      </c>
      <c r="I13848" s="69">
        <v>39</v>
      </c>
      <c r="J13848" s="69">
        <v>27</v>
      </c>
      <c r="K13848" s="91"/>
      <c r="L13848" s="91"/>
    </row>
    <row r="13849" spans="2:12" x14ac:dyDescent="0.25">
      <c r="B13849" s="67" t="s">
        <v>504</v>
      </c>
      <c r="C13849" s="67" t="s">
        <v>505</v>
      </c>
      <c r="D13849" s="68" t="s">
        <v>381</v>
      </c>
      <c r="E13849" s="67" t="s">
        <v>382</v>
      </c>
      <c r="F13849" s="68" t="s">
        <v>544</v>
      </c>
      <c r="G13849" s="67" t="s">
        <v>545</v>
      </c>
      <c r="H13849" s="68" t="s">
        <v>362</v>
      </c>
      <c r="I13849" s="69">
        <v>0</v>
      </c>
      <c r="J13849" s="69">
        <v>0</v>
      </c>
      <c r="K13849" s="91"/>
      <c r="L13849" s="91"/>
    </row>
    <row r="13850" spans="2:12" x14ac:dyDescent="0.25">
      <c r="B13850" s="67" t="s">
        <v>504</v>
      </c>
      <c r="C13850" s="67" t="s">
        <v>505</v>
      </c>
      <c r="D13850" s="68" t="s">
        <v>381</v>
      </c>
      <c r="E13850" s="67" t="s">
        <v>382</v>
      </c>
      <c r="F13850" s="68" t="s">
        <v>544</v>
      </c>
      <c r="G13850" s="67" t="s">
        <v>545</v>
      </c>
      <c r="H13850" s="68" t="s">
        <v>363</v>
      </c>
      <c r="I13850" s="69">
        <v>0</v>
      </c>
      <c r="J13850" s="69">
        <v>0</v>
      </c>
      <c r="K13850" s="91"/>
      <c r="L13850" s="91"/>
    </row>
    <row r="13851" spans="2:12" x14ac:dyDescent="0.25">
      <c r="B13851" s="67" t="s">
        <v>504</v>
      </c>
      <c r="C13851" s="67" t="s">
        <v>505</v>
      </c>
      <c r="D13851" s="68" t="s">
        <v>381</v>
      </c>
      <c r="E13851" s="67" t="s">
        <v>382</v>
      </c>
      <c r="F13851" s="68" t="s">
        <v>544</v>
      </c>
      <c r="G13851" s="67" t="s">
        <v>545</v>
      </c>
      <c r="H13851" s="68" t="s">
        <v>364</v>
      </c>
      <c r="I13851" s="69">
        <v>0</v>
      </c>
      <c r="J13851" s="69">
        <v>0</v>
      </c>
      <c r="K13851" s="91"/>
      <c r="L13851" s="91"/>
    </row>
    <row r="13852" spans="2:12" x14ac:dyDescent="0.25">
      <c r="B13852" s="67" t="s">
        <v>504</v>
      </c>
      <c r="C13852" s="67" t="s">
        <v>505</v>
      </c>
      <c r="D13852" s="68" t="s">
        <v>381</v>
      </c>
      <c r="E13852" s="67" t="s">
        <v>382</v>
      </c>
      <c r="F13852" s="68" t="s">
        <v>544</v>
      </c>
      <c r="G13852" s="67" t="s">
        <v>545</v>
      </c>
      <c r="H13852" s="68" t="s">
        <v>362</v>
      </c>
      <c r="I13852" s="69">
        <v>0</v>
      </c>
      <c r="J13852" s="69">
        <v>0</v>
      </c>
      <c r="K13852" s="91"/>
      <c r="L13852" s="91"/>
    </row>
    <row r="13853" spans="2:12" x14ac:dyDescent="0.25">
      <c r="B13853" s="67" t="s">
        <v>504</v>
      </c>
      <c r="C13853" s="67" t="s">
        <v>505</v>
      </c>
      <c r="D13853" s="68" t="s">
        <v>381</v>
      </c>
      <c r="E13853" s="67" t="s">
        <v>382</v>
      </c>
      <c r="F13853" s="68" t="s">
        <v>544</v>
      </c>
      <c r="G13853" s="67" t="s">
        <v>545</v>
      </c>
      <c r="H13853" s="68" t="s">
        <v>363</v>
      </c>
      <c r="I13853" s="69">
        <v>38</v>
      </c>
      <c r="J13853" s="69">
        <v>30</v>
      </c>
      <c r="K13853" s="91"/>
      <c r="L13853" s="91"/>
    </row>
    <row r="13854" spans="2:12" x14ac:dyDescent="0.25">
      <c r="B13854" s="67" t="s">
        <v>504</v>
      </c>
      <c r="C13854" s="67" t="s">
        <v>505</v>
      </c>
      <c r="D13854" s="68" t="s">
        <v>381</v>
      </c>
      <c r="E13854" s="67" t="s">
        <v>382</v>
      </c>
      <c r="F13854" s="68" t="s">
        <v>544</v>
      </c>
      <c r="G13854" s="67" t="s">
        <v>545</v>
      </c>
      <c r="H13854" s="68" t="s">
        <v>364</v>
      </c>
      <c r="I13854" s="69">
        <v>10</v>
      </c>
      <c r="J13854" s="69">
        <v>31</v>
      </c>
      <c r="K13854" s="91"/>
      <c r="L13854" s="91"/>
    </row>
    <row r="13855" spans="2:12" x14ac:dyDescent="0.25">
      <c r="B13855" s="67" t="s">
        <v>504</v>
      </c>
      <c r="C13855" s="67" t="s">
        <v>505</v>
      </c>
      <c r="D13855" s="68" t="s">
        <v>381</v>
      </c>
      <c r="E13855" s="67" t="s">
        <v>382</v>
      </c>
      <c r="F13855" s="68" t="s">
        <v>544</v>
      </c>
      <c r="G13855" s="67" t="s">
        <v>545</v>
      </c>
      <c r="H13855" s="68" t="s">
        <v>362</v>
      </c>
      <c r="I13855" s="69">
        <v>23</v>
      </c>
      <c r="J13855" s="69">
        <v>10</v>
      </c>
      <c r="K13855" s="91"/>
      <c r="L13855" s="91"/>
    </row>
    <row r="13856" spans="2:12" x14ac:dyDescent="0.25">
      <c r="B13856" s="67" t="s">
        <v>504</v>
      </c>
      <c r="C13856" s="67" t="s">
        <v>505</v>
      </c>
      <c r="D13856" s="68" t="s">
        <v>381</v>
      </c>
      <c r="E13856" s="67" t="s">
        <v>382</v>
      </c>
      <c r="F13856" s="68" t="s">
        <v>544</v>
      </c>
      <c r="G13856" s="67" t="s">
        <v>545</v>
      </c>
      <c r="H13856" s="68" t="s">
        <v>363</v>
      </c>
      <c r="I13856" s="69">
        <v>25</v>
      </c>
      <c r="J13856" s="69">
        <v>12</v>
      </c>
      <c r="K13856" s="91"/>
      <c r="L13856" s="91"/>
    </row>
    <row r="13857" spans="2:12" x14ac:dyDescent="0.25">
      <c r="B13857" s="67" t="s">
        <v>504</v>
      </c>
      <c r="C13857" s="67" t="s">
        <v>505</v>
      </c>
      <c r="D13857" s="68" t="s">
        <v>381</v>
      </c>
      <c r="E13857" s="67" t="s">
        <v>382</v>
      </c>
      <c r="F13857" s="68" t="s">
        <v>544</v>
      </c>
      <c r="G13857" s="67" t="s">
        <v>545</v>
      </c>
      <c r="H13857" s="68" t="s">
        <v>364</v>
      </c>
      <c r="I13857" s="69">
        <v>33</v>
      </c>
      <c r="J13857" s="69">
        <v>50</v>
      </c>
      <c r="K13857" s="91"/>
      <c r="L13857" s="91"/>
    </row>
    <row r="13858" spans="2:12" x14ac:dyDescent="0.25">
      <c r="B13858" s="67" t="s">
        <v>504</v>
      </c>
      <c r="C13858" s="67" t="s">
        <v>505</v>
      </c>
      <c r="D13858" s="68" t="s">
        <v>381</v>
      </c>
      <c r="E13858" s="67" t="s">
        <v>382</v>
      </c>
      <c r="F13858" s="68" t="s">
        <v>544</v>
      </c>
      <c r="G13858" s="67" t="s">
        <v>545</v>
      </c>
      <c r="H13858" s="68" t="s">
        <v>362</v>
      </c>
      <c r="I13858" s="69">
        <v>0.309</v>
      </c>
      <c r="J13858" s="69">
        <v>0.20599999999999999</v>
      </c>
      <c r="K13858" s="91"/>
      <c r="L13858" s="91"/>
    </row>
    <row r="13859" spans="2:12" x14ac:dyDescent="0.25">
      <c r="B13859" s="67" t="s">
        <v>504</v>
      </c>
      <c r="C13859" s="67" t="s">
        <v>505</v>
      </c>
      <c r="D13859" s="68" t="s">
        <v>381</v>
      </c>
      <c r="E13859" s="67" t="s">
        <v>382</v>
      </c>
      <c r="F13859" s="68" t="s">
        <v>544</v>
      </c>
      <c r="G13859" s="67" t="s">
        <v>545</v>
      </c>
      <c r="H13859" s="68" t="s">
        <v>363</v>
      </c>
      <c r="I13859" s="69">
        <v>0.39140000000000003</v>
      </c>
      <c r="J13859" s="69">
        <v>0.55620000000000003</v>
      </c>
      <c r="K13859" s="91"/>
      <c r="L13859" s="91"/>
    </row>
    <row r="13860" spans="2:12" x14ac:dyDescent="0.25">
      <c r="B13860" s="67" t="s">
        <v>504</v>
      </c>
      <c r="C13860" s="67" t="s">
        <v>505</v>
      </c>
      <c r="D13860" s="68" t="s">
        <v>381</v>
      </c>
      <c r="E13860" s="67" t="s">
        <v>382</v>
      </c>
      <c r="F13860" s="68" t="s">
        <v>544</v>
      </c>
      <c r="G13860" s="67" t="s">
        <v>545</v>
      </c>
      <c r="H13860" s="68" t="s">
        <v>364</v>
      </c>
      <c r="I13860" s="69">
        <v>0.45319999999999999</v>
      </c>
      <c r="J13860" s="69">
        <v>0.28839999999999999</v>
      </c>
      <c r="K13860" s="91"/>
      <c r="L13860" s="91"/>
    </row>
    <row r="13861" spans="2:12" x14ac:dyDescent="0.25">
      <c r="B13861" s="67" t="s">
        <v>504</v>
      </c>
      <c r="C13861" s="67" t="s">
        <v>505</v>
      </c>
      <c r="D13861" s="68" t="s">
        <v>381</v>
      </c>
      <c r="E13861" s="67" t="s">
        <v>382</v>
      </c>
      <c r="F13861" s="68" t="s">
        <v>544</v>
      </c>
      <c r="G13861" s="67" t="s">
        <v>545</v>
      </c>
      <c r="H13861" s="68" t="s">
        <v>362</v>
      </c>
      <c r="I13861" s="69">
        <v>0</v>
      </c>
      <c r="J13861" s="69">
        <v>0</v>
      </c>
      <c r="K13861" s="91"/>
      <c r="L13861" s="91"/>
    </row>
    <row r="13862" spans="2:12" x14ac:dyDescent="0.25">
      <c r="B13862" s="67" t="s">
        <v>504</v>
      </c>
      <c r="C13862" s="67" t="s">
        <v>505</v>
      </c>
      <c r="D13862" s="68" t="s">
        <v>381</v>
      </c>
      <c r="E13862" s="67" t="s">
        <v>382</v>
      </c>
      <c r="F13862" s="68" t="s">
        <v>544</v>
      </c>
      <c r="G13862" s="67" t="s">
        <v>545</v>
      </c>
      <c r="H13862" s="68" t="s">
        <v>363</v>
      </c>
      <c r="I13862" s="69">
        <v>22</v>
      </c>
      <c r="J13862" s="69">
        <v>82</v>
      </c>
      <c r="K13862" s="91"/>
      <c r="L13862" s="91"/>
    </row>
    <row r="13863" spans="2:12" x14ac:dyDescent="0.25">
      <c r="B13863" s="67" t="s">
        <v>504</v>
      </c>
      <c r="C13863" s="67" t="s">
        <v>505</v>
      </c>
      <c r="D13863" s="68" t="s">
        <v>381</v>
      </c>
      <c r="E13863" s="67" t="s">
        <v>382</v>
      </c>
      <c r="F13863" s="68" t="s">
        <v>544</v>
      </c>
      <c r="G13863" s="67" t="s">
        <v>545</v>
      </c>
      <c r="H13863" s="68" t="s">
        <v>362</v>
      </c>
      <c r="I13863" s="69">
        <v>0</v>
      </c>
      <c r="J13863" s="69">
        <v>0</v>
      </c>
      <c r="K13863" s="91"/>
      <c r="L13863" s="91"/>
    </row>
    <row r="13864" spans="2:12" x14ac:dyDescent="0.25">
      <c r="B13864" s="67" t="s">
        <v>504</v>
      </c>
      <c r="C13864" s="67" t="s">
        <v>505</v>
      </c>
      <c r="D13864" s="68" t="s">
        <v>381</v>
      </c>
      <c r="E13864" s="67" t="s">
        <v>382</v>
      </c>
      <c r="F13864" s="68" t="s">
        <v>544</v>
      </c>
      <c r="G13864" s="67" t="s">
        <v>545</v>
      </c>
      <c r="H13864" s="68" t="s">
        <v>362</v>
      </c>
      <c r="I13864" s="69">
        <v>0</v>
      </c>
      <c r="J13864" s="69">
        <v>84</v>
      </c>
      <c r="K13864" s="91"/>
      <c r="L13864" s="91"/>
    </row>
    <row r="13865" spans="2:12" x14ac:dyDescent="0.25">
      <c r="B13865" s="67" t="s">
        <v>504</v>
      </c>
      <c r="C13865" s="67" t="s">
        <v>505</v>
      </c>
      <c r="D13865" s="68" t="s">
        <v>381</v>
      </c>
      <c r="E13865" s="67" t="s">
        <v>382</v>
      </c>
      <c r="F13865" s="68" t="s">
        <v>544</v>
      </c>
      <c r="G13865" s="67" t="s">
        <v>545</v>
      </c>
      <c r="H13865" s="68" t="s">
        <v>363</v>
      </c>
      <c r="I13865" s="69">
        <v>23</v>
      </c>
      <c r="J13865" s="69">
        <v>24</v>
      </c>
      <c r="K13865" s="91"/>
      <c r="L13865" s="91"/>
    </row>
    <row r="13866" spans="2:12" x14ac:dyDescent="0.25">
      <c r="B13866" s="67" t="s">
        <v>504</v>
      </c>
      <c r="C13866" s="67" t="s">
        <v>505</v>
      </c>
      <c r="D13866" s="68" t="s">
        <v>381</v>
      </c>
      <c r="E13866" s="67" t="s">
        <v>382</v>
      </c>
      <c r="F13866" s="68" t="s">
        <v>544</v>
      </c>
      <c r="G13866" s="67" t="s">
        <v>545</v>
      </c>
      <c r="H13866" s="68" t="s">
        <v>364</v>
      </c>
      <c r="I13866" s="69">
        <v>10</v>
      </c>
      <c r="J13866" s="69">
        <v>10</v>
      </c>
      <c r="K13866" s="91"/>
      <c r="L13866" s="91"/>
    </row>
    <row r="13867" spans="2:12" x14ac:dyDescent="0.25">
      <c r="B13867" s="67" t="s">
        <v>504</v>
      </c>
      <c r="C13867" s="67" t="s">
        <v>505</v>
      </c>
      <c r="D13867" s="68" t="s">
        <v>381</v>
      </c>
      <c r="E13867" s="67" t="s">
        <v>382</v>
      </c>
      <c r="F13867" s="68" t="s">
        <v>544</v>
      </c>
      <c r="G13867" s="67" t="s">
        <v>545</v>
      </c>
      <c r="H13867" s="68" t="s">
        <v>362</v>
      </c>
      <c r="I13867" s="69">
        <v>0</v>
      </c>
      <c r="J13867" s="69">
        <v>62</v>
      </c>
      <c r="K13867" s="91"/>
      <c r="L13867" s="91"/>
    </row>
    <row r="13868" spans="2:12" x14ac:dyDescent="0.25">
      <c r="B13868" s="67" t="s">
        <v>504</v>
      </c>
      <c r="C13868" s="67" t="s">
        <v>505</v>
      </c>
      <c r="D13868" s="68" t="s">
        <v>381</v>
      </c>
      <c r="E13868" s="67" t="s">
        <v>382</v>
      </c>
      <c r="F13868" s="68" t="s">
        <v>544</v>
      </c>
      <c r="G13868" s="67" t="s">
        <v>545</v>
      </c>
      <c r="H13868" s="68" t="s">
        <v>363</v>
      </c>
      <c r="I13868" s="69">
        <v>64</v>
      </c>
      <c r="J13868" s="69">
        <v>65</v>
      </c>
      <c r="K13868" s="91"/>
      <c r="L13868" s="91"/>
    </row>
    <row r="13869" spans="2:12" x14ac:dyDescent="0.25">
      <c r="B13869" s="67" t="s">
        <v>504</v>
      </c>
      <c r="C13869" s="67" t="s">
        <v>505</v>
      </c>
      <c r="D13869" s="68" t="s">
        <v>381</v>
      </c>
      <c r="E13869" s="67" t="s">
        <v>382</v>
      </c>
      <c r="F13869" s="68" t="s">
        <v>544</v>
      </c>
      <c r="G13869" s="67" t="s">
        <v>545</v>
      </c>
      <c r="H13869" s="68" t="s">
        <v>364</v>
      </c>
      <c r="I13869" s="69">
        <v>41</v>
      </c>
      <c r="J13869" s="69">
        <v>24</v>
      </c>
      <c r="K13869" s="91"/>
      <c r="L13869" s="91"/>
    </row>
    <row r="13870" spans="2:12" x14ac:dyDescent="0.25">
      <c r="B13870" s="67" t="s">
        <v>504</v>
      </c>
      <c r="C13870" s="67" t="s">
        <v>505</v>
      </c>
      <c r="D13870" s="68" t="s">
        <v>381</v>
      </c>
      <c r="E13870" s="67" t="s">
        <v>382</v>
      </c>
      <c r="F13870" s="68" t="s">
        <v>544</v>
      </c>
      <c r="G13870" s="67" t="s">
        <v>545</v>
      </c>
      <c r="H13870" s="68" t="s">
        <v>362</v>
      </c>
      <c r="I13870" s="69">
        <v>0</v>
      </c>
      <c r="J13870" s="69">
        <v>16</v>
      </c>
      <c r="K13870" s="91"/>
      <c r="L13870" s="91"/>
    </row>
    <row r="13871" spans="2:12" x14ac:dyDescent="0.25">
      <c r="B13871" s="67" t="s">
        <v>504</v>
      </c>
      <c r="C13871" s="67" t="s">
        <v>505</v>
      </c>
      <c r="D13871" s="68" t="s">
        <v>381</v>
      </c>
      <c r="E13871" s="67" t="s">
        <v>382</v>
      </c>
      <c r="F13871" s="68" t="s">
        <v>544</v>
      </c>
      <c r="G13871" s="67" t="s">
        <v>545</v>
      </c>
      <c r="H13871" s="68" t="s">
        <v>363</v>
      </c>
      <c r="I13871" s="69">
        <v>0</v>
      </c>
      <c r="J13871" s="69">
        <v>70</v>
      </c>
      <c r="K13871" s="91"/>
      <c r="L13871" s="91"/>
    </row>
    <row r="13872" spans="2:12" x14ac:dyDescent="0.25">
      <c r="B13872" s="67" t="s">
        <v>504</v>
      </c>
      <c r="C13872" s="67" t="s">
        <v>505</v>
      </c>
      <c r="D13872" s="68" t="s">
        <v>381</v>
      </c>
      <c r="E13872" s="67" t="s">
        <v>382</v>
      </c>
      <c r="F13872" s="68" t="s">
        <v>544</v>
      </c>
      <c r="G13872" s="67" t="s">
        <v>545</v>
      </c>
      <c r="H13872" s="68" t="s">
        <v>364</v>
      </c>
      <c r="I13872" s="69">
        <v>0</v>
      </c>
      <c r="J13872" s="69">
        <v>16</v>
      </c>
      <c r="K13872" s="91"/>
      <c r="L13872" s="91"/>
    </row>
    <row r="13873" spans="2:12" x14ac:dyDescent="0.25">
      <c r="B13873" s="67" t="s">
        <v>504</v>
      </c>
      <c r="C13873" s="67" t="s">
        <v>505</v>
      </c>
      <c r="D13873" s="68" t="s">
        <v>381</v>
      </c>
      <c r="E13873" s="67" t="s">
        <v>382</v>
      </c>
      <c r="F13873" s="68" t="s">
        <v>544</v>
      </c>
      <c r="G13873" s="67" t="s">
        <v>545</v>
      </c>
      <c r="H13873" s="68" t="s">
        <v>362</v>
      </c>
      <c r="I13873" s="69">
        <v>19</v>
      </c>
      <c r="J13873" s="69">
        <v>16</v>
      </c>
      <c r="K13873" s="91"/>
      <c r="L13873" s="91"/>
    </row>
    <row r="13874" spans="2:12" x14ac:dyDescent="0.25">
      <c r="B13874" s="67" t="s">
        <v>504</v>
      </c>
      <c r="C13874" s="67" t="s">
        <v>505</v>
      </c>
      <c r="D13874" s="68" t="s">
        <v>381</v>
      </c>
      <c r="E13874" s="67" t="s">
        <v>382</v>
      </c>
      <c r="F13874" s="68" t="s">
        <v>544</v>
      </c>
      <c r="G13874" s="67" t="s">
        <v>545</v>
      </c>
      <c r="H13874" s="68" t="s">
        <v>363</v>
      </c>
      <c r="I13874" s="69">
        <v>45</v>
      </c>
      <c r="J13874" s="69">
        <v>68</v>
      </c>
      <c r="K13874" s="91"/>
      <c r="L13874" s="91"/>
    </row>
    <row r="13875" spans="2:12" x14ac:dyDescent="0.25">
      <c r="B13875" s="67" t="s">
        <v>504</v>
      </c>
      <c r="C13875" s="67" t="s">
        <v>505</v>
      </c>
      <c r="D13875" s="68" t="s">
        <v>381</v>
      </c>
      <c r="E13875" s="67" t="s">
        <v>382</v>
      </c>
      <c r="F13875" s="68" t="s">
        <v>544</v>
      </c>
      <c r="G13875" s="67" t="s">
        <v>545</v>
      </c>
      <c r="H13875" s="68" t="s">
        <v>364</v>
      </c>
      <c r="I13875" s="69">
        <v>60</v>
      </c>
      <c r="J13875" s="69">
        <v>82</v>
      </c>
      <c r="K13875" s="91"/>
      <c r="L13875" s="91"/>
    </row>
    <row r="13876" spans="2:12" x14ac:dyDescent="0.25">
      <c r="B13876" s="67" t="s">
        <v>504</v>
      </c>
      <c r="C13876" s="67" t="s">
        <v>505</v>
      </c>
      <c r="D13876" s="68" t="s">
        <v>381</v>
      </c>
      <c r="E13876" s="67" t="s">
        <v>382</v>
      </c>
      <c r="F13876" s="68" t="s">
        <v>544</v>
      </c>
      <c r="G13876" s="67" t="s">
        <v>545</v>
      </c>
      <c r="H13876" s="68" t="s">
        <v>363</v>
      </c>
      <c r="I13876" s="69">
        <v>0</v>
      </c>
      <c r="J13876" s="69">
        <v>0</v>
      </c>
      <c r="K13876" s="91"/>
      <c r="L13876" s="91"/>
    </row>
    <row r="13877" spans="2:12" x14ac:dyDescent="0.25">
      <c r="B13877" s="67" t="s">
        <v>504</v>
      </c>
      <c r="C13877" s="67" t="s">
        <v>505</v>
      </c>
      <c r="D13877" s="68" t="s">
        <v>381</v>
      </c>
      <c r="E13877" s="67" t="s">
        <v>382</v>
      </c>
      <c r="F13877" s="68" t="s">
        <v>544</v>
      </c>
      <c r="G13877" s="67" t="s">
        <v>545</v>
      </c>
      <c r="H13877" s="68" t="s">
        <v>362</v>
      </c>
      <c r="I13877" s="69">
        <v>0</v>
      </c>
      <c r="J13877" s="69">
        <v>73</v>
      </c>
      <c r="K13877" s="91"/>
      <c r="L13877" s="91"/>
    </row>
    <row r="13878" spans="2:12" x14ac:dyDescent="0.25">
      <c r="B13878" s="67" t="s">
        <v>504</v>
      </c>
      <c r="C13878" s="67" t="s">
        <v>505</v>
      </c>
      <c r="D13878" s="68" t="s">
        <v>381</v>
      </c>
      <c r="E13878" s="67" t="s">
        <v>382</v>
      </c>
      <c r="F13878" s="68" t="s">
        <v>544</v>
      </c>
      <c r="G13878" s="67" t="s">
        <v>545</v>
      </c>
      <c r="H13878" s="68" t="s">
        <v>363</v>
      </c>
      <c r="I13878" s="69">
        <v>35</v>
      </c>
      <c r="J13878" s="69">
        <v>55</v>
      </c>
      <c r="K13878" s="91"/>
      <c r="L13878" s="91"/>
    </row>
    <row r="13879" spans="2:12" x14ac:dyDescent="0.25">
      <c r="B13879" s="67" t="s">
        <v>504</v>
      </c>
      <c r="C13879" s="67" t="s">
        <v>505</v>
      </c>
      <c r="D13879" s="68" t="s">
        <v>381</v>
      </c>
      <c r="E13879" s="67" t="s">
        <v>382</v>
      </c>
      <c r="F13879" s="68" t="s">
        <v>544</v>
      </c>
      <c r="G13879" s="67" t="s">
        <v>545</v>
      </c>
      <c r="H13879" s="68" t="s">
        <v>364</v>
      </c>
      <c r="I13879" s="69">
        <v>8</v>
      </c>
      <c r="J13879" s="69">
        <v>13</v>
      </c>
      <c r="K13879" s="91"/>
      <c r="L13879" s="91"/>
    </row>
    <row r="13880" spans="2:12" x14ac:dyDescent="0.25">
      <c r="B13880" s="67" t="s">
        <v>504</v>
      </c>
      <c r="C13880" s="67" t="s">
        <v>505</v>
      </c>
      <c r="D13880" s="68" t="s">
        <v>381</v>
      </c>
      <c r="E13880" s="67" t="s">
        <v>382</v>
      </c>
      <c r="F13880" s="68" t="s">
        <v>544</v>
      </c>
      <c r="G13880" s="67" t="s">
        <v>545</v>
      </c>
      <c r="H13880" s="68" t="s">
        <v>362</v>
      </c>
      <c r="I13880" s="69">
        <v>0</v>
      </c>
      <c r="J13880" s="69">
        <v>3</v>
      </c>
      <c r="K13880" s="91"/>
      <c r="L13880" s="91"/>
    </row>
    <row r="13881" spans="2:12" x14ac:dyDescent="0.25">
      <c r="B13881" s="67" t="s">
        <v>504</v>
      </c>
      <c r="C13881" s="67" t="s">
        <v>505</v>
      </c>
      <c r="D13881" s="68" t="s">
        <v>381</v>
      </c>
      <c r="E13881" s="67" t="s">
        <v>382</v>
      </c>
      <c r="F13881" s="68" t="s">
        <v>544</v>
      </c>
      <c r="G13881" s="67" t="s">
        <v>545</v>
      </c>
      <c r="H13881" s="68" t="s">
        <v>363</v>
      </c>
      <c r="I13881" s="69">
        <v>4</v>
      </c>
      <c r="J13881" s="69">
        <v>19</v>
      </c>
      <c r="K13881" s="91"/>
      <c r="L13881" s="91"/>
    </row>
    <row r="13882" spans="2:12" x14ac:dyDescent="0.25">
      <c r="B13882" s="67" t="s">
        <v>504</v>
      </c>
      <c r="C13882" s="67" t="s">
        <v>505</v>
      </c>
      <c r="D13882" s="68" t="s">
        <v>381</v>
      </c>
      <c r="E13882" s="67" t="s">
        <v>382</v>
      </c>
      <c r="F13882" s="68" t="s">
        <v>544</v>
      </c>
      <c r="G13882" s="67" t="s">
        <v>545</v>
      </c>
      <c r="H13882" s="68" t="s">
        <v>364</v>
      </c>
      <c r="I13882" s="69">
        <v>0</v>
      </c>
      <c r="J13882" s="69">
        <v>0</v>
      </c>
      <c r="K13882" s="91"/>
      <c r="L13882" s="91"/>
    </row>
    <row r="13883" spans="2:12" x14ac:dyDescent="0.25">
      <c r="B13883" s="67" t="s">
        <v>504</v>
      </c>
      <c r="C13883" s="67" t="s">
        <v>505</v>
      </c>
      <c r="D13883" s="68" t="s">
        <v>381</v>
      </c>
      <c r="E13883" s="67" t="s">
        <v>382</v>
      </c>
      <c r="F13883" s="68" t="s">
        <v>544</v>
      </c>
      <c r="G13883" s="67" t="s">
        <v>545</v>
      </c>
      <c r="H13883" s="68" t="s">
        <v>362</v>
      </c>
      <c r="I13883" s="69">
        <v>54</v>
      </c>
      <c r="J13883" s="69">
        <v>30</v>
      </c>
      <c r="K13883" s="91"/>
      <c r="L13883" s="91"/>
    </row>
    <row r="13884" spans="2:12" x14ac:dyDescent="0.25">
      <c r="B13884" s="67" t="s">
        <v>504</v>
      </c>
      <c r="C13884" s="67" t="s">
        <v>505</v>
      </c>
      <c r="D13884" s="68" t="s">
        <v>381</v>
      </c>
      <c r="E13884" s="67" t="s">
        <v>382</v>
      </c>
      <c r="F13884" s="68" t="s">
        <v>544</v>
      </c>
      <c r="G13884" s="67" t="s">
        <v>545</v>
      </c>
      <c r="H13884" s="68" t="s">
        <v>363</v>
      </c>
      <c r="I13884" s="69">
        <v>70</v>
      </c>
      <c r="J13884" s="69">
        <v>90</v>
      </c>
      <c r="K13884" s="91"/>
      <c r="L13884" s="91"/>
    </row>
    <row r="13885" spans="2:12" x14ac:dyDescent="0.25">
      <c r="B13885" s="67" t="s">
        <v>504</v>
      </c>
      <c r="C13885" s="67" t="s">
        <v>505</v>
      </c>
      <c r="D13885" s="68" t="s">
        <v>381</v>
      </c>
      <c r="E13885" s="67" t="s">
        <v>382</v>
      </c>
      <c r="F13885" s="68" t="s">
        <v>544</v>
      </c>
      <c r="G13885" s="67" t="s">
        <v>545</v>
      </c>
      <c r="H13885" s="68" t="s">
        <v>364</v>
      </c>
      <c r="I13885" s="69">
        <v>0</v>
      </c>
      <c r="J13885" s="69">
        <v>26</v>
      </c>
      <c r="K13885" s="91"/>
      <c r="L13885" s="91"/>
    </row>
    <row r="13886" spans="2:12" x14ac:dyDescent="0.25">
      <c r="B13886" s="67" t="s">
        <v>504</v>
      </c>
      <c r="C13886" s="67" t="s">
        <v>505</v>
      </c>
      <c r="D13886" s="68" t="s">
        <v>381</v>
      </c>
      <c r="E13886" s="67" t="s">
        <v>382</v>
      </c>
      <c r="F13886" s="68" t="s">
        <v>544</v>
      </c>
      <c r="G13886" s="67" t="s">
        <v>545</v>
      </c>
      <c r="H13886" s="68" t="s">
        <v>362</v>
      </c>
      <c r="I13886" s="69">
        <v>152</v>
      </c>
      <c r="J13886" s="69">
        <v>272</v>
      </c>
      <c r="K13886" s="91"/>
      <c r="L13886" s="91"/>
    </row>
    <row r="13887" spans="2:12" x14ac:dyDescent="0.25">
      <c r="B13887" s="67" t="s">
        <v>504</v>
      </c>
      <c r="C13887" s="67" t="s">
        <v>505</v>
      </c>
      <c r="D13887" s="68" t="s">
        <v>381</v>
      </c>
      <c r="E13887" s="67" t="s">
        <v>382</v>
      </c>
      <c r="F13887" s="68" t="s">
        <v>544</v>
      </c>
      <c r="G13887" s="67" t="s">
        <v>545</v>
      </c>
      <c r="H13887" s="68" t="s">
        <v>363</v>
      </c>
      <c r="I13887" s="69">
        <v>284</v>
      </c>
      <c r="J13887" s="69">
        <v>381</v>
      </c>
      <c r="K13887" s="91"/>
      <c r="L13887" s="91"/>
    </row>
    <row r="13888" spans="2:12" x14ac:dyDescent="0.25">
      <c r="B13888" s="67" t="s">
        <v>504</v>
      </c>
      <c r="C13888" s="67" t="s">
        <v>505</v>
      </c>
      <c r="D13888" s="68" t="s">
        <v>381</v>
      </c>
      <c r="E13888" s="67" t="s">
        <v>382</v>
      </c>
      <c r="F13888" s="68" t="s">
        <v>544</v>
      </c>
      <c r="G13888" s="67" t="s">
        <v>545</v>
      </c>
      <c r="H13888" s="68" t="s">
        <v>364</v>
      </c>
      <c r="I13888" s="69">
        <v>146</v>
      </c>
      <c r="J13888" s="69">
        <v>240</v>
      </c>
      <c r="K13888" s="91"/>
      <c r="L13888" s="91"/>
    </row>
    <row r="13889" spans="2:12" x14ac:dyDescent="0.25">
      <c r="B13889" s="67" t="s">
        <v>504</v>
      </c>
      <c r="C13889" s="67" t="s">
        <v>505</v>
      </c>
      <c r="D13889" s="68" t="s">
        <v>381</v>
      </c>
      <c r="E13889" s="67" t="s">
        <v>382</v>
      </c>
      <c r="F13889" s="68" t="s">
        <v>544</v>
      </c>
      <c r="G13889" s="67" t="s">
        <v>545</v>
      </c>
      <c r="H13889" s="68" t="s">
        <v>362</v>
      </c>
      <c r="I13889" s="69">
        <v>0</v>
      </c>
      <c r="J13889" s="69">
        <v>0</v>
      </c>
      <c r="K13889" s="91"/>
      <c r="L13889" s="91"/>
    </row>
    <row r="13890" spans="2:12" x14ac:dyDescent="0.25">
      <c r="B13890" s="67" t="s">
        <v>504</v>
      </c>
      <c r="C13890" s="67" t="s">
        <v>505</v>
      </c>
      <c r="D13890" s="68" t="s">
        <v>381</v>
      </c>
      <c r="E13890" s="67" t="s">
        <v>382</v>
      </c>
      <c r="F13890" s="68" t="s">
        <v>544</v>
      </c>
      <c r="G13890" s="67" t="s">
        <v>545</v>
      </c>
      <c r="H13890" s="68" t="s">
        <v>363</v>
      </c>
      <c r="I13890" s="69">
        <v>170</v>
      </c>
      <c r="J13890" s="69">
        <v>134</v>
      </c>
      <c r="K13890" s="91"/>
      <c r="L13890" s="91"/>
    </row>
    <row r="13891" spans="2:12" x14ac:dyDescent="0.25">
      <c r="B13891" s="67" t="s">
        <v>504</v>
      </c>
      <c r="C13891" s="67" t="s">
        <v>505</v>
      </c>
      <c r="D13891" s="68" t="s">
        <v>381</v>
      </c>
      <c r="E13891" s="67" t="s">
        <v>382</v>
      </c>
      <c r="F13891" s="68" t="s">
        <v>544</v>
      </c>
      <c r="G13891" s="67" t="s">
        <v>545</v>
      </c>
      <c r="H13891" s="68" t="s">
        <v>364</v>
      </c>
      <c r="I13891" s="69">
        <v>0</v>
      </c>
      <c r="J13891" s="69">
        <v>0</v>
      </c>
      <c r="K13891" s="91"/>
      <c r="L13891" s="91"/>
    </row>
    <row r="13892" spans="2:12" x14ac:dyDescent="0.25">
      <c r="B13892" s="67" t="s">
        <v>504</v>
      </c>
      <c r="C13892" s="67" t="s">
        <v>505</v>
      </c>
      <c r="D13892" s="68" t="s">
        <v>381</v>
      </c>
      <c r="E13892" s="67" t="s">
        <v>382</v>
      </c>
      <c r="F13892" s="68" t="s">
        <v>544</v>
      </c>
      <c r="G13892" s="67" t="s">
        <v>545</v>
      </c>
      <c r="H13892" s="68" t="s">
        <v>362</v>
      </c>
      <c r="I13892" s="69">
        <v>0</v>
      </c>
      <c r="J13892" s="69">
        <v>0</v>
      </c>
      <c r="K13892" s="91"/>
      <c r="L13892" s="91"/>
    </row>
    <row r="13893" spans="2:12" x14ac:dyDescent="0.25">
      <c r="B13893" s="67" t="s">
        <v>504</v>
      </c>
      <c r="C13893" s="67" t="s">
        <v>505</v>
      </c>
      <c r="D13893" s="68" t="s">
        <v>381</v>
      </c>
      <c r="E13893" s="67" t="s">
        <v>382</v>
      </c>
      <c r="F13893" s="68" t="s">
        <v>544</v>
      </c>
      <c r="G13893" s="67" t="s">
        <v>545</v>
      </c>
      <c r="H13893" s="68" t="s">
        <v>363</v>
      </c>
      <c r="I13893" s="69">
        <v>0</v>
      </c>
      <c r="J13893" s="69">
        <v>0</v>
      </c>
      <c r="K13893" s="91"/>
      <c r="L13893" s="91"/>
    </row>
    <row r="13894" spans="2:12" x14ac:dyDescent="0.25">
      <c r="B13894" s="67" t="s">
        <v>504</v>
      </c>
      <c r="C13894" s="67" t="s">
        <v>505</v>
      </c>
      <c r="D13894" s="68" t="s">
        <v>381</v>
      </c>
      <c r="E13894" s="67" t="s">
        <v>382</v>
      </c>
      <c r="F13894" s="68" t="s">
        <v>544</v>
      </c>
      <c r="G13894" s="67" t="s">
        <v>545</v>
      </c>
      <c r="H13894" s="68" t="s">
        <v>364</v>
      </c>
      <c r="I13894" s="69">
        <v>12</v>
      </c>
      <c r="J13894" s="69">
        <v>9</v>
      </c>
      <c r="K13894" s="91"/>
      <c r="L13894" s="91"/>
    </row>
    <row r="13895" spans="2:12" x14ac:dyDescent="0.25">
      <c r="B13895" s="67" t="s">
        <v>504</v>
      </c>
      <c r="C13895" s="67" t="s">
        <v>505</v>
      </c>
      <c r="D13895" s="68" t="s">
        <v>381</v>
      </c>
      <c r="E13895" s="67" t="s">
        <v>382</v>
      </c>
      <c r="F13895" s="68" t="s">
        <v>544</v>
      </c>
      <c r="G13895" s="67" t="s">
        <v>545</v>
      </c>
      <c r="H13895" s="68" t="s">
        <v>362</v>
      </c>
      <c r="I13895" s="69">
        <v>0</v>
      </c>
      <c r="J13895" s="69">
        <v>0</v>
      </c>
      <c r="K13895" s="91"/>
      <c r="L13895" s="91"/>
    </row>
    <row r="13896" spans="2:12" x14ac:dyDescent="0.25">
      <c r="B13896" s="67" t="s">
        <v>504</v>
      </c>
      <c r="C13896" s="67" t="s">
        <v>505</v>
      </c>
      <c r="D13896" s="68" t="s">
        <v>381</v>
      </c>
      <c r="E13896" s="67" t="s">
        <v>382</v>
      </c>
      <c r="F13896" s="68" t="s">
        <v>544</v>
      </c>
      <c r="G13896" s="67" t="s">
        <v>545</v>
      </c>
      <c r="H13896" s="68" t="s">
        <v>363</v>
      </c>
      <c r="I13896" s="69">
        <v>0</v>
      </c>
      <c r="J13896" s="69">
        <v>0</v>
      </c>
      <c r="K13896" s="91"/>
      <c r="L13896" s="91"/>
    </row>
    <row r="13897" spans="2:12" x14ac:dyDescent="0.25">
      <c r="B13897" s="67" t="s">
        <v>504</v>
      </c>
      <c r="C13897" s="67" t="s">
        <v>505</v>
      </c>
      <c r="D13897" s="68" t="s">
        <v>381</v>
      </c>
      <c r="E13897" s="67" t="s">
        <v>382</v>
      </c>
      <c r="F13897" s="68" t="s">
        <v>544</v>
      </c>
      <c r="G13897" s="67" t="s">
        <v>545</v>
      </c>
      <c r="H13897" s="68" t="s">
        <v>364</v>
      </c>
      <c r="I13897" s="69">
        <v>0</v>
      </c>
      <c r="J13897" s="69">
        <v>0</v>
      </c>
      <c r="K13897" s="91"/>
      <c r="L13897" s="91"/>
    </row>
    <row r="13898" spans="2:12" x14ac:dyDescent="0.25">
      <c r="B13898" s="67" t="s">
        <v>504</v>
      </c>
      <c r="C13898" s="67" t="s">
        <v>505</v>
      </c>
      <c r="D13898" s="68" t="s">
        <v>381</v>
      </c>
      <c r="E13898" s="67" t="s">
        <v>382</v>
      </c>
      <c r="F13898" s="68" t="s">
        <v>544</v>
      </c>
      <c r="G13898" s="67" t="s">
        <v>545</v>
      </c>
      <c r="H13898" s="68" t="s">
        <v>362</v>
      </c>
      <c r="I13898" s="69">
        <v>20</v>
      </c>
      <c r="J13898" s="69">
        <v>20</v>
      </c>
      <c r="K13898" s="91"/>
      <c r="L13898" s="91"/>
    </row>
    <row r="13899" spans="2:12" x14ac:dyDescent="0.25">
      <c r="B13899" s="67" t="s">
        <v>504</v>
      </c>
      <c r="C13899" s="67" t="s">
        <v>505</v>
      </c>
      <c r="D13899" s="68" t="s">
        <v>381</v>
      </c>
      <c r="E13899" s="67" t="s">
        <v>382</v>
      </c>
      <c r="F13899" s="68" t="s">
        <v>544</v>
      </c>
      <c r="G13899" s="67" t="s">
        <v>545</v>
      </c>
      <c r="H13899" s="68" t="s">
        <v>363</v>
      </c>
      <c r="I13899" s="69">
        <v>0</v>
      </c>
      <c r="J13899" s="69">
        <v>0</v>
      </c>
      <c r="K13899" s="91"/>
      <c r="L13899" s="91"/>
    </row>
    <row r="13900" spans="2:12" x14ac:dyDescent="0.25">
      <c r="B13900" s="67" t="s">
        <v>504</v>
      </c>
      <c r="C13900" s="67" t="s">
        <v>505</v>
      </c>
      <c r="D13900" s="68" t="s">
        <v>381</v>
      </c>
      <c r="E13900" s="67" t="s">
        <v>382</v>
      </c>
      <c r="F13900" s="68" t="s">
        <v>544</v>
      </c>
      <c r="G13900" s="67" t="s">
        <v>545</v>
      </c>
      <c r="H13900" s="68" t="s">
        <v>364</v>
      </c>
      <c r="I13900" s="69">
        <v>34</v>
      </c>
      <c r="J13900" s="69">
        <v>26</v>
      </c>
      <c r="K13900" s="91"/>
      <c r="L13900" s="91"/>
    </row>
    <row r="13901" spans="2:12" x14ac:dyDescent="0.25">
      <c r="B13901" s="67" t="s">
        <v>504</v>
      </c>
      <c r="C13901" s="67" t="s">
        <v>505</v>
      </c>
      <c r="D13901" s="68" t="s">
        <v>381</v>
      </c>
      <c r="E13901" s="67" t="s">
        <v>382</v>
      </c>
      <c r="F13901" s="68" t="s">
        <v>544</v>
      </c>
      <c r="G13901" s="67" t="s">
        <v>545</v>
      </c>
      <c r="H13901" s="68" t="s">
        <v>362</v>
      </c>
      <c r="I13901" s="69">
        <v>0</v>
      </c>
      <c r="J13901" s="69">
        <v>0</v>
      </c>
      <c r="K13901" s="91"/>
      <c r="L13901" s="91"/>
    </row>
    <row r="13902" spans="2:12" x14ac:dyDescent="0.25">
      <c r="B13902" s="67" t="s">
        <v>504</v>
      </c>
      <c r="C13902" s="67" t="s">
        <v>505</v>
      </c>
      <c r="D13902" s="68" t="s">
        <v>381</v>
      </c>
      <c r="E13902" s="67" t="s">
        <v>382</v>
      </c>
      <c r="F13902" s="68" t="s">
        <v>544</v>
      </c>
      <c r="G13902" s="67" t="s">
        <v>545</v>
      </c>
      <c r="H13902" s="68" t="s">
        <v>363</v>
      </c>
      <c r="I13902" s="69">
        <v>0</v>
      </c>
      <c r="J13902" s="69">
        <v>0</v>
      </c>
      <c r="K13902" s="91"/>
      <c r="L13902" s="91"/>
    </row>
    <row r="13903" spans="2:12" x14ac:dyDescent="0.25">
      <c r="B13903" s="67" t="s">
        <v>504</v>
      </c>
      <c r="C13903" s="67" t="s">
        <v>505</v>
      </c>
      <c r="D13903" s="68" t="s">
        <v>381</v>
      </c>
      <c r="E13903" s="67" t="s">
        <v>382</v>
      </c>
      <c r="F13903" s="68" t="s">
        <v>544</v>
      </c>
      <c r="G13903" s="67" t="s">
        <v>545</v>
      </c>
      <c r="H13903" s="68" t="s">
        <v>364</v>
      </c>
      <c r="I13903" s="69">
        <v>0</v>
      </c>
      <c r="J13903" s="69">
        <v>0</v>
      </c>
      <c r="K13903" s="91"/>
      <c r="L13903" s="91"/>
    </row>
    <row r="13904" spans="2:12" x14ac:dyDescent="0.25">
      <c r="B13904" s="67" t="s">
        <v>504</v>
      </c>
      <c r="C13904" s="67" t="s">
        <v>505</v>
      </c>
      <c r="D13904" s="68" t="s">
        <v>381</v>
      </c>
      <c r="E13904" s="67" t="s">
        <v>382</v>
      </c>
      <c r="F13904" s="68" t="s">
        <v>544</v>
      </c>
      <c r="G13904" s="67" t="s">
        <v>545</v>
      </c>
      <c r="H13904" s="68" t="s">
        <v>362</v>
      </c>
      <c r="I13904" s="69">
        <v>66</v>
      </c>
      <c r="J13904" s="69">
        <v>115</v>
      </c>
      <c r="K13904" s="91"/>
      <c r="L13904" s="91"/>
    </row>
    <row r="13905" spans="2:12" x14ac:dyDescent="0.25">
      <c r="B13905" s="67" t="s">
        <v>504</v>
      </c>
      <c r="C13905" s="67" t="s">
        <v>505</v>
      </c>
      <c r="D13905" s="68" t="s">
        <v>381</v>
      </c>
      <c r="E13905" s="67" t="s">
        <v>382</v>
      </c>
      <c r="F13905" s="68" t="s">
        <v>544</v>
      </c>
      <c r="G13905" s="67" t="s">
        <v>545</v>
      </c>
      <c r="H13905" s="68" t="s">
        <v>363</v>
      </c>
      <c r="I13905" s="69">
        <v>63</v>
      </c>
      <c r="J13905" s="69">
        <v>132</v>
      </c>
      <c r="K13905" s="91"/>
      <c r="L13905" s="91"/>
    </row>
    <row r="13906" spans="2:12" x14ac:dyDescent="0.25">
      <c r="B13906" s="67" t="s">
        <v>504</v>
      </c>
      <c r="C13906" s="67" t="s">
        <v>505</v>
      </c>
      <c r="D13906" s="68" t="s">
        <v>381</v>
      </c>
      <c r="E13906" s="67" t="s">
        <v>382</v>
      </c>
      <c r="F13906" s="68" t="s">
        <v>544</v>
      </c>
      <c r="G13906" s="67" t="s">
        <v>545</v>
      </c>
      <c r="H13906" s="68" t="s">
        <v>364</v>
      </c>
      <c r="I13906" s="69">
        <v>30</v>
      </c>
      <c r="J13906" s="69">
        <v>13</v>
      </c>
      <c r="K13906" s="91"/>
      <c r="L13906" s="91"/>
    </row>
    <row r="13907" spans="2:12" x14ac:dyDescent="0.25">
      <c r="B13907" s="67" t="s">
        <v>504</v>
      </c>
      <c r="C13907" s="67" t="s">
        <v>505</v>
      </c>
      <c r="D13907" s="68" t="s">
        <v>381</v>
      </c>
      <c r="E13907" s="67" t="s">
        <v>382</v>
      </c>
      <c r="F13907" s="68" t="s">
        <v>544</v>
      </c>
      <c r="G13907" s="67" t="s">
        <v>545</v>
      </c>
      <c r="H13907" s="68" t="s">
        <v>362</v>
      </c>
      <c r="I13907" s="69">
        <v>8</v>
      </c>
      <c r="J13907" s="69">
        <v>11</v>
      </c>
      <c r="K13907" s="91"/>
      <c r="L13907" s="91"/>
    </row>
    <row r="13908" spans="2:12" x14ac:dyDescent="0.25">
      <c r="B13908" s="67" t="s">
        <v>504</v>
      </c>
      <c r="C13908" s="67" t="s">
        <v>505</v>
      </c>
      <c r="D13908" s="68" t="s">
        <v>381</v>
      </c>
      <c r="E13908" s="67" t="s">
        <v>382</v>
      </c>
      <c r="F13908" s="68" t="s">
        <v>544</v>
      </c>
      <c r="G13908" s="67" t="s">
        <v>545</v>
      </c>
      <c r="H13908" s="68" t="s">
        <v>363</v>
      </c>
      <c r="I13908" s="69">
        <v>29</v>
      </c>
      <c r="J13908" s="69">
        <v>27</v>
      </c>
      <c r="K13908" s="91"/>
      <c r="L13908" s="91"/>
    </row>
    <row r="13909" spans="2:12" x14ac:dyDescent="0.25">
      <c r="B13909" s="67" t="s">
        <v>504</v>
      </c>
      <c r="C13909" s="67" t="s">
        <v>505</v>
      </c>
      <c r="D13909" s="68" t="s">
        <v>381</v>
      </c>
      <c r="E13909" s="67" t="s">
        <v>382</v>
      </c>
      <c r="F13909" s="68" t="s">
        <v>544</v>
      </c>
      <c r="G13909" s="67" t="s">
        <v>545</v>
      </c>
      <c r="H13909" s="68" t="s">
        <v>364</v>
      </c>
      <c r="I13909" s="69">
        <v>6</v>
      </c>
      <c r="J13909" s="69">
        <v>0</v>
      </c>
      <c r="K13909" s="91"/>
      <c r="L13909" s="91"/>
    </row>
    <row r="13910" spans="2:12" x14ac:dyDescent="0.25">
      <c r="B13910" s="67" t="s">
        <v>504</v>
      </c>
      <c r="C13910" s="67" t="s">
        <v>505</v>
      </c>
      <c r="D13910" s="68" t="s">
        <v>381</v>
      </c>
      <c r="E13910" s="67" t="s">
        <v>382</v>
      </c>
      <c r="F13910" s="68" t="s">
        <v>544</v>
      </c>
      <c r="G13910" s="67" t="s">
        <v>545</v>
      </c>
      <c r="H13910" s="68" t="s">
        <v>362</v>
      </c>
      <c r="I13910" s="69">
        <v>2</v>
      </c>
      <c r="J13910" s="69">
        <v>30</v>
      </c>
      <c r="K13910" s="91"/>
      <c r="L13910" s="91"/>
    </row>
    <row r="13911" spans="2:12" x14ac:dyDescent="0.25">
      <c r="B13911" s="67" t="s">
        <v>504</v>
      </c>
      <c r="C13911" s="67" t="s">
        <v>505</v>
      </c>
      <c r="D13911" s="68" t="s">
        <v>381</v>
      </c>
      <c r="E13911" s="67" t="s">
        <v>382</v>
      </c>
      <c r="F13911" s="68" t="s">
        <v>544</v>
      </c>
      <c r="G13911" s="67" t="s">
        <v>545</v>
      </c>
      <c r="H13911" s="68" t="s">
        <v>363</v>
      </c>
      <c r="I13911" s="69">
        <v>105</v>
      </c>
      <c r="J13911" s="69">
        <v>44</v>
      </c>
      <c r="K13911" s="91"/>
      <c r="L13911" s="91"/>
    </row>
    <row r="13912" spans="2:12" x14ac:dyDescent="0.25">
      <c r="B13912" s="67" t="s">
        <v>504</v>
      </c>
      <c r="C13912" s="67" t="s">
        <v>505</v>
      </c>
      <c r="D13912" s="68" t="s">
        <v>381</v>
      </c>
      <c r="E13912" s="67" t="s">
        <v>382</v>
      </c>
      <c r="F13912" s="68" t="s">
        <v>544</v>
      </c>
      <c r="G13912" s="67" t="s">
        <v>545</v>
      </c>
      <c r="H13912" s="68" t="s">
        <v>364</v>
      </c>
      <c r="I13912" s="69">
        <v>26</v>
      </c>
      <c r="J13912" s="69">
        <v>28</v>
      </c>
      <c r="K13912" s="91"/>
      <c r="L13912" s="91"/>
    </row>
    <row r="13913" spans="2:12" x14ac:dyDescent="0.25">
      <c r="B13913" s="67" t="s">
        <v>504</v>
      </c>
      <c r="C13913" s="67" t="s">
        <v>505</v>
      </c>
      <c r="D13913" s="68" t="s">
        <v>381</v>
      </c>
      <c r="E13913" s="67" t="s">
        <v>382</v>
      </c>
      <c r="F13913" s="68" t="s">
        <v>544</v>
      </c>
      <c r="G13913" s="67" t="s">
        <v>545</v>
      </c>
      <c r="H13913" s="68" t="s">
        <v>362</v>
      </c>
      <c r="I13913" s="69">
        <v>0</v>
      </c>
      <c r="J13913" s="69">
        <v>0</v>
      </c>
      <c r="K13913" s="91"/>
      <c r="L13913" s="91"/>
    </row>
    <row r="13914" spans="2:12" x14ac:dyDescent="0.25">
      <c r="B13914" s="67" t="s">
        <v>504</v>
      </c>
      <c r="C13914" s="67" t="s">
        <v>505</v>
      </c>
      <c r="D13914" s="68" t="s">
        <v>381</v>
      </c>
      <c r="E13914" s="67" t="s">
        <v>382</v>
      </c>
      <c r="F13914" s="68" t="s">
        <v>544</v>
      </c>
      <c r="G13914" s="67" t="s">
        <v>545</v>
      </c>
      <c r="H13914" s="68" t="s">
        <v>363</v>
      </c>
      <c r="I13914" s="69">
        <v>0.3296</v>
      </c>
      <c r="J13914" s="69">
        <v>8.2400000000000001E-2</v>
      </c>
      <c r="K13914" s="91"/>
      <c r="L13914" s="91"/>
    </row>
    <row r="13915" spans="2:12" x14ac:dyDescent="0.25">
      <c r="B13915" s="67" t="s">
        <v>504</v>
      </c>
      <c r="C13915" s="67" t="s">
        <v>505</v>
      </c>
      <c r="D13915" s="68" t="s">
        <v>381</v>
      </c>
      <c r="E13915" s="67" t="s">
        <v>382</v>
      </c>
      <c r="F13915" s="68" t="s">
        <v>544</v>
      </c>
      <c r="G13915" s="67" t="s">
        <v>545</v>
      </c>
      <c r="H13915" s="68" t="s">
        <v>364</v>
      </c>
      <c r="I13915" s="69">
        <v>0</v>
      </c>
      <c r="J13915" s="69">
        <v>0</v>
      </c>
      <c r="K13915" s="91"/>
      <c r="L13915" s="91"/>
    </row>
    <row r="13916" spans="2:12" x14ac:dyDescent="0.25">
      <c r="B13916" s="67" t="s">
        <v>504</v>
      </c>
      <c r="C13916" s="67" t="s">
        <v>505</v>
      </c>
      <c r="D13916" s="68" t="s">
        <v>381</v>
      </c>
      <c r="E13916" s="67" t="s">
        <v>382</v>
      </c>
      <c r="F13916" s="68" t="s">
        <v>544</v>
      </c>
      <c r="G13916" s="67" t="s">
        <v>545</v>
      </c>
      <c r="H13916" s="68" t="s">
        <v>362</v>
      </c>
      <c r="I13916" s="69">
        <v>31</v>
      </c>
      <c r="J13916" s="69">
        <v>52</v>
      </c>
      <c r="K13916" s="91"/>
      <c r="L13916" s="91"/>
    </row>
    <row r="13917" spans="2:12" x14ac:dyDescent="0.25">
      <c r="B13917" s="67" t="s">
        <v>504</v>
      </c>
      <c r="C13917" s="67" t="s">
        <v>505</v>
      </c>
      <c r="D13917" s="68" t="s">
        <v>381</v>
      </c>
      <c r="E13917" s="67" t="s">
        <v>382</v>
      </c>
      <c r="F13917" s="68" t="s">
        <v>544</v>
      </c>
      <c r="G13917" s="67" t="s">
        <v>545</v>
      </c>
      <c r="H13917" s="68" t="s">
        <v>363</v>
      </c>
      <c r="I13917" s="69">
        <v>117</v>
      </c>
      <c r="J13917" s="69">
        <v>176</v>
      </c>
      <c r="K13917" s="91"/>
      <c r="L13917" s="91"/>
    </row>
    <row r="13918" spans="2:12" x14ac:dyDescent="0.25">
      <c r="B13918" s="67" t="s">
        <v>504</v>
      </c>
      <c r="C13918" s="67" t="s">
        <v>505</v>
      </c>
      <c r="D13918" s="68" t="s">
        <v>381</v>
      </c>
      <c r="E13918" s="67" t="s">
        <v>382</v>
      </c>
      <c r="F13918" s="68" t="s">
        <v>544</v>
      </c>
      <c r="G13918" s="67" t="s">
        <v>545</v>
      </c>
      <c r="H13918" s="68" t="s">
        <v>364</v>
      </c>
      <c r="I13918" s="69">
        <v>24</v>
      </c>
      <c r="J13918" s="69">
        <v>40</v>
      </c>
      <c r="K13918" s="91"/>
      <c r="L13918" s="91"/>
    </row>
    <row r="13919" spans="2:12" x14ac:dyDescent="0.25">
      <c r="B13919" s="67" t="s">
        <v>504</v>
      </c>
      <c r="C13919" s="67" t="s">
        <v>505</v>
      </c>
      <c r="D13919" s="68" t="s">
        <v>381</v>
      </c>
      <c r="E13919" s="67" t="s">
        <v>382</v>
      </c>
      <c r="F13919" s="68" t="s">
        <v>544</v>
      </c>
      <c r="G13919" s="67" t="s">
        <v>545</v>
      </c>
      <c r="H13919" s="68" t="s">
        <v>362</v>
      </c>
      <c r="I13919" s="69">
        <v>0</v>
      </c>
      <c r="J13919" s="69">
        <v>0</v>
      </c>
      <c r="K13919" s="91"/>
      <c r="L13919" s="91"/>
    </row>
    <row r="13920" spans="2:12" x14ac:dyDescent="0.25">
      <c r="B13920" s="67" t="s">
        <v>504</v>
      </c>
      <c r="C13920" s="67" t="s">
        <v>505</v>
      </c>
      <c r="D13920" s="68" t="s">
        <v>381</v>
      </c>
      <c r="E13920" s="67" t="s">
        <v>382</v>
      </c>
      <c r="F13920" s="68" t="s">
        <v>544</v>
      </c>
      <c r="G13920" s="67" t="s">
        <v>545</v>
      </c>
      <c r="H13920" s="68" t="s">
        <v>363</v>
      </c>
      <c r="I13920" s="69">
        <v>42</v>
      </c>
      <c r="J13920" s="69">
        <v>31</v>
      </c>
      <c r="K13920" s="91"/>
      <c r="L13920" s="91"/>
    </row>
    <row r="13921" spans="2:12" x14ac:dyDescent="0.25">
      <c r="B13921" s="67" t="s">
        <v>504</v>
      </c>
      <c r="C13921" s="67" t="s">
        <v>505</v>
      </c>
      <c r="D13921" s="68" t="s">
        <v>381</v>
      </c>
      <c r="E13921" s="67" t="s">
        <v>382</v>
      </c>
      <c r="F13921" s="68" t="s">
        <v>544</v>
      </c>
      <c r="G13921" s="67" t="s">
        <v>545</v>
      </c>
      <c r="H13921" s="68" t="s">
        <v>364</v>
      </c>
      <c r="I13921" s="69">
        <v>50</v>
      </c>
      <c r="J13921" s="69">
        <v>43</v>
      </c>
      <c r="K13921" s="91"/>
      <c r="L13921" s="91"/>
    </row>
    <row r="13922" spans="2:12" x14ac:dyDescent="0.25">
      <c r="B13922" s="67" t="s">
        <v>504</v>
      </c>
      <c r="C13922" s="67" t="s">
        <v>505</v>
      </c>
      <c r="D13922" s="68" t="s">
        <v>381</v>
      </c>
      <c r="E13922" s="67" t="s">
        <v>382</v>
      </c>
      <c r="F13922" s="68" t="s">
        <v>544</v>
      </c>
      <c r="G13922" s="67" t="s">
        <v>545</v>
      </c>
      <c r="H13922" s="68" t="s">
        <v>362</v>
      </c>
      <c r="I13922" s="69">
        <v>0</v>
      </c>
      <c r="J13922" s="69">
        <v>8</v>
      </c>
      <c r="K13922" s="91"/>
      <c r="L13922" s="91"/>
    </row>
    <row r="13923" spans="2:12" x14ac:dyDescent="0.25">
      <c r="B13923" s="67" t="s">
        <v>504</v>
      </c>
      <c r="C13923" s="67" t="s">
        <v>505</v>
      </c>
      <c r="D13923" s="68" t="s">
        <v>381</v>
      </c>
      <c r="E13923" s="67" t="s">
        <v>382</v>
      </c>
      <c r="F13923" s="68" t="s">
        <v>544</v>
      </c>
      <c r="G13923" s="67" t="s">
        <v>545</v>
      </c>
      <c r="H13923" s="68" t="s">
        <v>363</v>
      </c>
      <c r="I13923" s="69">
        <v>50</v>
      </c>
      <c r="J13923" s="69">
        <v>9</v>
      </c>
      <c r="K13923" s="91"/>
      <c r="L13923" s="91"/>
    </row>
    <row r="13924" spans="2:12" x14ac:dyDescent="0.25">
      <c r="B13924" s="67" t="s">
        <v>504</v>
      </c>
      <c r="C13924" s="67" t="s">
        <v>505</v>
      </c>
      <c r="D13924" s="68" t="s">
        <v>381</v>
      </c>
      <c r="E13924" s="67" t="s">
        <v>382</v>
      </c>
      <c r="F13924" s="68" t="s">
        <v>544</v>
      </c>
      <c r="G13924" s="67" t="s">
        <v>545</v>
      </c>
      <c r="H13924" s="68" t="s">
        <v>363</v>
      </c>
      <c r="I13924" s="69">
        <v>0</v>
      </c>
      <c r="J13924" s="69">
        <v>0</v>
      </c>
      <c r="K13924" s="91"/>
      <c r="L13924" s="91"/>
    </row>
    <row r="13925" spans="2:12" x14ac:dyDescent="0.25">
      <c r="B13925" s="67" t="s">
        <v>504</v>
      </c>
      <c r="C13925" s="67" t="s">
        <v>505</v>
      </c>
      <c r="D13925" s="68" t="s">
        <v>381</v>
      </c>
      <c r="E13925" s="67" t="s">
        <v>382</v>
      </c>
      <c r="F13925" s="68" t="s">
        <v>544</v>
      </c>
      <c r="G13925" s="67" t="s">
        <v>545</v>
      </c>
      <c r="H13925" s="68" t="s">
        <v>362</v>
      </c>
      <c r="I13925" s="69">
        <v>0</v>
      </c>
      <c r="J13925" s="69">
        <v>6</v>
      </c>
      <c r="K13925" s="91"/>
      <c r="L13925" s="91"/>
    </row>
    <row r="13926" spans="2:12" x14ac:dyDescent="0.25">
      <c r="B13926" s="67" t="s">
        <v>504</v>
      </c>
      <c r="C13926" s="67" t="s">
        <v>505</v>
      </c>
      <c r="D13926" s="68" t="s">
        <v>381</v>
      </c>
      <c r="E13926" s="67" t="s">
        <v>382</v>
      </c>
      <c r="F13926" s="68" t="s">
        <v>544</v>
      </c>
      <c r="G13926" s="67" t="s">
        <v>545</v>
      </c>
      <c r="H13926" s="68" t="s">
        <v>362</v>
      </c>
      <c r="I13926" s="69">
        <v>20</v>
      </c>
      <c r="J13926" s="69">
        <v>5</v>
      </c>
      <c r="K13926" s="91"/>
      <c r="L13926" s="91"/>
    </row>
    <row r="13927" spans="2:12" x14ac:dyDescent="0.25">
      <c r="B13927" s="67" t="s">
        <v>504</v>
      </c>
      <c r="C13927" s="67" t="s">
        <v>505</v>
      </c>
      <c r="D13927" s="68" t="s">
        <v>381</v>
      </c>
      <c r="E13927" s="67" t="s">
        <v>382</v>
      </c>
      <c r="F13927" s="68" t="s">
        <v>544</v>
      </c>
      <c r="G13927" s="67" t="s">
        <v>545</v>
      </c>
      <c r="H13927" s="68" t="s">
        <v>363</v>
      </c>
      <c r="I13927" s="69">
        <v>0</v>
      </c>
      <c r="J13927" s="69">
        <v>0</v>
      </c>
      <c r="K13927" s="91"/>
      <c r="L13927" s="91"/>
    </row>
    <row r="13928" spans="2:12" x14ac:dyDescent="0.25">
      <c r="B13928" s="67" t="s">
        <v>504</v>
      </c>
      <c r="C13928" s="67" t="s">
        <v>505</v>
      </c>
      <c r="D13928" s="68" t="s">
        <v>381</v>
      </c>
      <c r="E13928" s="67" t="s">
        <v>382</v>
      </c>
      <c r="F13928" s="68" t="s">
        <v>544</v>
      </c>
      <c r="G13928" s="67" t="s">
        <v>545</v>
      </c>
      <c r="H13928" s="68" t="s">
        <v>364</v>
      </c>
      <c r="I13928" s="69">
        <v>0</v>
      </c>
      <c r="J13928" s="69">
        <v>4</v>
      </c>
      <c r="K13928" s="91"/>
      <c r="L13928" s="91"/>
    </row>
    <row r="13929" spans="2:12" x14ac:dyDescent="0.25">
      <c r="B13929" s="67" t="s">
        <v>504</v>
      </c>
      <c r="C13929" s="67" t="s">
        <v>505</v>
      </c>
      <c r="D13929" s="68" t="s">
        <v>381</v>
      </c>
      <c r="E13929" s="67" t="s">
        <v>382</v>
      </c>
      <c r="F13929" s="68" t="s">
        <v>544</v>
      </c>
      <c r="G13929" s="67" t="s">
        <v>545</v>
      </c>
      <c r="H13929" s="68" t="s">
        <v>362</v>
      </c>
      <c r="I13929" s="69">
        <v>72</v>
      </c>
      <c r="J13929" s="69">
        <v>87</v>
      </c>
      <c r="K13929" s="91"/>
      <c r="L13929" s="91"/>
    </row>
    <row r="13930" spans="2:12" x14ac:dyDescent="0.25">
      <c r="B13930" s="67" t="s">
        <v>504</v>
      </c>
      <c r="C13930" s="67" t="s">
        <v>505</v>
      </c>
      <c r="D13930" s="68" t="s">
        <v>381</v>
      </c>
      <c r="E13930" s="67" t="s">
        <v>382</v>
      </c>
      <c r="F13930" s="68" t="s">
        <v>544</v>
      </c>
      <c r="G13930" s="67" t="s">
        <v>545</v>
      </c>
      <c r="H13930" s="68" t="s">
        <v>363</v>
      </c>
      <c r="I13930" s="69">
        <v>104</v>
      </c>
      <c r="J13930" s="69">
        <v>157</v>
      </c>
      <c r="K13930" s="91"/>
      <c r="L13930" s="91"/>
    </row>
    <row r="13931" spans="2:12" x14ac:dyDescent="0.25">
      <c r="B13931" s="67" t="s">
        <v>504</v>
      </c>
      <c r="C13931" s="67" t="s">
        <v>505</v>
      </c>
      <c r="D13931" s="68" t="s">
        <v>381</v>
      </c>
      <c r="E13931" s="67" t="s">
        <v>382</v>
      </c>
      <c r="F13931" s="68" t="s">
        <v>544</v>
      </c>
      <c r="G13931" s="67" t="s">
        <v>545</v>
      </c>
      <c r="H13931" s="68" t="s">
        <v>364</v>
      </c>
      <c r="I13931" s="69">
        <v>91</v>
      </c>
      <c r="J13931" s="69">
        <v>134</v>
      </c>
      <c r="K13931" s="91"/>
      <c r="L13931" s="91"/>
    </row>
    <row r="13932" spans="2:12" x14ac:dyDescent="0.25">
      <c r="B13932" s="67" t="s">
        <v>504</v>
      </c>
      <c r="C13932" s="67" t="s">
        <v>505</v>
      </c>
      <c r="D13932" s="68" t="s">
        <v>381</v>
      </c>
      <c r="E13932" s="67" t="s">
        <v>382</v>
      </c>
      <c r="F13932" s="68" t="s">
        <v>544</v>
      </c>
      <c r="G13932" s="67" t="s">
        <v>545</v>
      </c>
      <c r="H13932" s="68" t="s">
        <v>362</v>
      </c>
      <c r="I13932" s="69">
        <v>14</v>
      </c>
      <c r="J13932" s="69">
        <v>25</v>
      </c>
      <c r="K13932" s="91"/>
      <c r="L13932" s="91"/>
    </row>
    <row r="13933" spans="2:12" x14ac:dyDescent="0.25">
      <c r="B13933" s="67" t="s">
        <v>504</v>
      </c>
      <c r="C13933" s="67" t="s">
        <v>505</v>
      </c>
      <c r="D13933" s="68" t="s">
        <v>381</v>
      </c>
      <c r="E13933" s="67" t="s">
        <v>382</v>
      </c>
      <c r="F13933" s="68" t="s">
        <v>544</v>
      </c>
      <c r="G13933" s="67" t="s">
        <v>545</v>
      </c>
      <c r="H13933" s="68" t="s">
        <v>363</v>
      </c>
      <c r="I13933" s="69">
        <v>28</v>
      </c>
      <c r="J13933" s="69">
        <v>87</v>
      </c>
      <c r="K13933" s="91"/>
      <c r="L13933" s="91"/>
    </row>
    <row r="13934" spans="2:12" x14ac:dyDescent="0.25">
      <c r="B13934" s="67" t="s">
        <v>504</v>
      </c>
      <c r="C13934" s="67" t="s">
        <v>505</v>
      </c>
      <c r="D13934" s="68" t="s">
        <v>381</v>
      </c>
      <c r="E13934" s="67" t="s">
        <v>382</v>
      </c>
      <c r="F13934" s="68" t="s">
        <v>544</v>
      </c>
      <c r="G13934" s="67" t="s">
        <v>545</v>
      </c>
      <c r="H13934" s="68" t="s">
        <v>364</v>
      </c>
      <c r="I13934" s="69">
        <v>35</v>
      </c>
      <c r="J13934" s="69">
        <v>38</v>
      </c>
      <c r="K13934" s="91"/>
      <c r="L13934" s="91"/>
    </row>
    <row r="13935" spans="2:12" x14ac:dyDescent="0.25">
      <c r="B13935" s="67" t="s">
        <v>504</v>
      </c>
      <c r="C13935" s="67" t="s">
        <v>505</v>
      </c>
      <c r="D13935" s="68" t="s">
        <v>381</v>
      </c>
      <c r="E13935" s="67" t="s">
        <v>382</v>
      </c>
      <c r="F13935" s="68" t="s">
        <v>544</v>
      </c>
      <c r="G13935" s="67" t="s">
        <v>545</v>
      </c>
      <c r="H13935" s="68" t="s">
        <v>362</v>
      </c>
      <c r="I13935" s="69">
        <v>0</v>
      </c>
      <c r="J13935" s="69">
        <v>90</v>
      </c>
      <c r="K13935" s="91"/>
      <c r="L13935" s="91"/>
    </row>
    <row r="13936" spans="2:12" x14ac:dyDescent="0.25">
      <c r="B13936" s="67" t="s">
        <v>504</v>
      </c>
      <c r="C13936" s="67" t="s">
        <v>505</v>
      </c>
      <c r="D13936" s="68" t="s">
        <v>381</v>
      </c>
      <c r="E13936" s="67" t="s">
        <v>382</v>
      </c>
      <c r="F13936" s="68" t="s">
        <v>544</v>
      </c>
      <c r="G13936" s="67" t="s">
        <v>545</v>
      </c>
      <c r="H13936" s="68" t="s">
        <v>363</v>
      </c>
      <c r="I13936" s="69">
        <v>115</v>
      </c>
      <c r="J13936" s="69">
        <v>122</v>
      </c>
      <c r="K13936" s="91"/>
      <c r="L13936" s="91"/>
    </row>
    <row r="13937" spans="2:12" x14ac:dyDescent="0.25">
      <c r="B13937" s="67" t="s">
        <v>504</v>
      </c>
      <c r="C13937" s="67" t="s">
        <v>505</v>
      </c>
      <c r="D13937" s="68" t="s">
        <v>381</v>
      </c>
      <c r="E13937" s="67" t="s">
        <v>382</v>
      </c>
      <c r="F13937" s="68" t="s">
        <v>544</v>
      </c>
      <c r="G13937" s="67" t="s">
        <v>545</v>
      </c>
      <c r="H13937" s="68" t="s">
        <v>364</v>
      </c>
      <c r="I13937" s="69">
        <v>0</v>
      </c>
      <c r="J13937" s="69">
        <v>54</v>
      </c>
      <c r="K13937" s="91"/>
      <c r="L13937" s="91"/>
    </row>
    <row r="13938" spans="2:12" x14ac:dyDescent="0.25">
      <c r="B13938" s="67" t="s">
        <v>504</v>
      </c>
      <c r="C13938" s="67" t="s">
        <v>505</v>
      </c>
      <c r="D13938" s="68" t="s">
        <v>381</v>
      </c>
      <c r="E13938" s="67" t="s">
        <v>382</v>
      </c>
      <c r="F13938" s="68" t="s">
        <v>544</v>
      </c>
      <c r="G13938" s="67" t="s">
        <v>545</v>
      </c>
      <c r="H13938" s="68" t="s">
        <v>363</v>
      </c>
      <c r="I13938" s="69">
        <v>0</v>
      </c>
      <c r="J13938" s="69">
        <v>0</v>
      </c>
      <c r="K13938" s="91"/>
      <c r="L13938" s="91"/>
    </row>
    <row r="13939" spans="2:12" x14ac:dyDescent="0.25">
      <c r="B13939" s="67" t="s">
        <v>504</v>
      </c>
      <c r="C13939" s="67" t="s">
        <v>505</v>
      </c>
      <c r="D13939" s="68" t="s">
        <v>381</v>
      </c>
      <c r="E13939" s="67" t="s">
        <v>382</v>
      </c>
      <c r="F13939" s="68" t="s">
        <v>544</v>
      </c>
      <c r="G13939" s="67" t="s">
        <v>545</v>
      </c>
      <c r="H13939" s="68" t="s">
        <v>362</v>
      </c>
      <c r="I13939" s="69">
        <v>0</v>
      </c>
      <c r="J13939" s="69">
        <v>0</v>
      </c>
      <c r="K13939" s="91"/>
      <c r="L13939" s="91"/>
    </row>
    <row r="13940" spans="2:12" x14ac:dyDescent="0.25">
      <c r="B13940" s="67" t="s">
        <v>504</v>
      </c>
      <c r="C13940" s="67" t="s">
        <v>505</v>
      </c>
      <c r="D13940" s="68" t="s">
        <v>381</v>
      </c>
      <c r="E13940" s="67" t="s">
        <v>382</v>
      </c>
      <c r="F13940" s="68" t="s">
        <v>544</v>
      </c>
      <c r="G13940" s="67" t="s">
        <v>545</v>
      </c>
      <c r="H13940" s="68" t="s">
        <v>363</v>
      </c>
      <c r="I13940" s="69">
        <v>0</v>
      </c>
      <c r="J13940" s="69">
        <v>0</v>
      </c>
      <c r="K13940" s="91"/>
      <c r="L13940" s="91"/>
    </row>
    <row r="13941" spans="2:12" x14ac:dyDescent="0.25">
      <c r="B13941" s="67" t="s">
        <v>504</v>
      </c>
      <c r="C13941" s="67" t="s">
        <v>505</v>
      </c>
      <c r="D13941" s="68" t="s">
        <v>381</v>
      </c>
      <c r="E13941" s="67" t="s">
        <v>382</v>
      </c>
      <c r="F13941" s="68" t="s">
        <v>544</v>
      </c>
      <c r="G13941" s="67" t="s">
        <v>545</v>
      </c>
      <c r="H13941" s="68" t="s">
        <v>362</v>
      </c>
      <c r="I13941" s="69">
        <v>10</v>
      </c>
      <c r="J13941" s="69">
        <v>17</v>
      </c>
      <c r="K13941" s="91"/>
      <c r="L13941" s="91"/>
    </row>
    <row r="13942" spans="2:12" x14ac:dyDescent="0.25">
      <c r="B13942" s="67" t="s">
        <v>504</v>
      </c>
      <c r="C13942" s="67" t="s">
        <v>505</v>
      </c>
      <c r="D13942" s="68" t="s">
        <v>381</v>
      </c>
      <c r="E13942" s="67" t="s">
        <v>382</v>
      </c>
      <c r="F13942" s="68" t="s">
        <v>544</v>
      </c>
      <c r="G13942" s="67" t="s">
        <v>545</v>
      </c>
      <c r="H13942" s="68" t="s">
        <v>363</v>
      </c>
      <c r="I13942" s="69">
        <v>8</v>
      </c>
      <c r="J13942" s="69">
        <v>13</v>
      </c>
      <c r="K13942" s="91"/>
      <c r="L13942" s="91"/>
    </row>
    <row r="13943" spans="2:12" x14ac:dyDescent="0.25">
      <c r="B13943" s="67" t="s">
        <v>504</v>
      </c>
      <c r="C13943" s="67" t="s">
        <v>505</v>
      </c>
      <c r="D13943" s="68" t="s">
        <v>381</v>
      </c>
      <c r="E13943" s="67" t="s">
        <v>382</v>
      </c>
      <c r="F13943" s="68" t="s">
        <v>544</v>
      </c>
      <c r="G13943" s="67" t="s">
        <v>545</v>
      </c>
      <c r="H13943" s="68" t="s">
        <v>363</v>
      </c>
      <c r="I13943" s="69">
        <v>0</v>
      </c>
      <c r="J13943" s="69">
        <v>0</v>
      </c>
      <c r="K13943" s="91"/>
      <c r="L13943" s="91"/>
    </row>
    <row r="13944" spans="2:12" x14ac:dyDescent="0.25">
      <c r="B13944" s="67" t="s">
        <v>504</v>
      </c>
      <c r="C13944" s="67" t="s">
        <v>505</v>
      </c>
      <c r="D13944" s="68" t="s">
        <v>381</v>
      </c>
      <c r="E13944" s="67" t="s">
        <v>382</v>
      </c>
      <c r="F13944" s="68" t="s">
        <v>544</v>
      </c>
      <c r="G13944" s="67" t="s">
        <v>545</v>
      </c>
      <c r="H13944" s="68" t="s">
        <v>362</v>
      </c>
      <c r="I13944" s="69">
        <v>9</v>
      </c>
      <c r="J13944" s="69">
        <v>5</v>
      </c>
      <c r="K13944" s="91"/>
      <c r="L13944" s="91"/>
    </row>
    <row r="13945" spans="2:12" x14ac:dyDescent="0.25">
      <c r="B13945" s="67" t="s">
        <v>504</v>
      </c>
      <c r="C13945" s="67" t="s">
        <v>505</v>
      </c>
      <c r="D13945" s="68" t="s">
        <v>381</v>
      </c>
      <c r="E13945" s="67" t="s">
        <v>382</v>
      </c>
      <c r="F13945" s="68" t="s">
        <v>544</v>
      </c>
      <c r="G13945" s="67" t="s">
        <v>545</v>
      </c>
      <c r="H13945" s="68" t="s">
        <v>363</v>
      </c>
      <c r="I13945" s="69">
        <v>133</v>
      </c>
      <c r="J13945" s="69">
        <v>138</v>
      </c>
      <c r="K13945" s="91"/>
      <c r="L13945" s="91"/>
    </row>
    <row r="13946" spans="2:12" x14ac:dyDescent="0.25">
      <c r="B13946" s="67" t="s">
        <v>504</v>
      </c>
      <c r="C13946" s="67" t="s">
        <v>505</v>
      </c>
      <c r="D13946" s="68" t="s">
        <v>381</v>
      </c>
      <c r="E13946" s="67" t="s">
        <v>382</v>
      </c>
      <c r="F13946" s="68" t="s">
        <v>544</v>
      </c>
      <c r="G13946" s="67" t="s">
        <v>545</v>
      </c>
      <c r="H13946" s="68" t="s">
        <v>364</v>
      </c>
      <c r="I13946" s="69">
        <v>120</v>
      </c>
      <c r="J13946" s="69">
        <v>124</v>
      </c>
      <c r="K13946" s="91"/>
      <c r="L13946" s="91"/>
    </row>
    <row r="13947" spans="2:12" x14ac:dyDescent="0.25">
      <c r="B13947" s="67" t="s">
        <v>504</v>
      </c>
      <c r="C13947" s="67" t="s">
        <v>505</v>
      </c>
      <c r="D13947" s="68" t="s">
        <v>381</v>
      </c>
      <c r="E13947" s="67" t="s">
        <v>382</v>
      </c>
      <c r="F13947" s="68" t="s">
        <v>544</v>
      </c>
      <c r="G13947" s="67" t="s">
        <v>545</v>
      </c>
      <c r="H13947" s="68" t="s">
        <v>362</v>
      </c>
      <c r="I13947" s="69">
        <v>0</v>
      </c>
      <c r="J13947" s="69">
        <v>0</v>
      </c>
      <c r="K13947" s="91"/>
      <c r="L13947" s="91"/>
    </row>
    <row r="13948" spans="2:12" x14ac:dyDescent="0.25">
      <c r="B13948" s="67" t="s">
        <v>504</v>
      </c>
      <c r="C13948" s="67" t="s">
        <v>505</v>
      </c>
      <c r="D13948" s="68" t="s">
        <v>381</v>
      </c>
      <c r="E13948" s="67" t="s">
        <v>382</v>
      </c>
      <c r="F13948" s="68" t="s">
        <v>544</v>
      </c>
      <c r="G13948" s="67" t="s">
        <v>545</v>
      </c>
      <c r="H13948" s="68" t="s">
        <v>363</v>
      </c>
      <c r="I13948" s="69">
        <v>0</v>
      </c>
      <c r="J13948" s="69">
        <v>12</v>
      </c>
      <c r="K13948" s="91"/>
      <c r="L13948" s="91"/>
    </row>
    <row r="13949" spans="2:12" x14ac:dyDescent="0.25">
      <c r="B13949" s="67" t="s">
        <v>504</v>
      </c>
      <c r="C13949" s="67" t="s">
        <v>505</v>
      </c>
      <c r="D13949" s="68" t="s">
        <v>381</v>
      </c>
      <c r="E13949" s="67" t="s">
        <v>382</v>
      </c>
      <c r="F13949" s="68" t="s">
        <v>544</v>
      </c>
      <c r="G13949" s="67" t="s">
        <v>545</v>
      </c>
      <c r="H13949" s="68" t="s">
        <v>364</v>
      </c>
      <c r="I13949" s="69">
        <v>10</v>
      </c>
      <c r="J13949" s="69">
        <v>0</v>
      </c>
      <c r="K13949" s="91"/>
      <c r="L13949" s="91"/>
    </row>
    <row r="13950" spans="2:12" x14ac:dyDescent="0.25">
      <c r="B13950" s="67" t="s">
        <v>504</v>
      </c>
      <c r="C13950" s="67" t="s">
        <v>505</v>
      </c>
      <c r="D13950" s="68" t="s">
        <v>381</v>
      </c>
      <c r="E13950" s="67" t="s">
        <v>382</v>
      </c>
      <c r="F13950" s="68" t="s">
        <v>544</v>
      </c>
      <c r="G13950" s="67" t="s">
        <v>545</v>
      </c>
      <c r="H13950" s="68" t="s">
        <v>362</v>
      </c>
      <c r="I13950" s="69">
        <v>0</v>
      </c>
      <c r="J13950" s="69">
        <v>0</v>
      </c>
      <c r="K13950" s="91"/>
      <c r="L13950" s="91"/>
    </row>
    <row r="13951" spans="2:12" x14ac:dyDescent="0.25">
      <c r="B13951" s="67" t="s">
        <v>504</v>
      </c>
      <c r="C13951" s="67" t="s">
        <v>505</v>
      </c>
      <c r="D13951" s="68" t="s">
        <v>381</v>
      </c>
      <c r="E13951" s="67" t="s">
        <v>382</v>
      </c>
      <c r="F13951" s="68" t="s">
        <v>544</v>
      </c>
      <c r="G13951" s="67" t="s">
        <v>545</v>
      </c>
      <c r="H13951" s="68" t="s">
        <v>363</v>
      </c>
      <c r="I13951" s="69">
        <v>0</v>
      </c>
      <c r="J13951" s="69">
        <v>0</v>
      </c>
      <c r="K13951" s="91"/>
      <c r="L13951" s="91"/>
    </row>
    <row r="13952" spans="2:12" x14ac:dyDescent="0.25">
      <c r="B13952" s="67" t="s">
        <v>504</v>
      </c>
      <c r="C13952" s="67" t="s">
        <v>505</v>
      </c>
      <c r="D13952" s="68" t="s">
        <v>381</v>
      </c>
      <c r="E13952" s="67" t="s">
        <v>382</v>
      </c>
      <c r="F13952" s="68" t="s">
        <v>544</v>
      </c>
      <c r="G13952" s="67" t="s">
        <v>545</v>
      </c>
      <c r="H13952" s="68" t="s">
        <v>364</v>
      </c>
      <c r="I13952" s="69">
        <v>0</v>
      </c>
      <c r="J13952" s="69">
        <v>0</v>
      </c>
      <c r="K13952" s="91"/>
      <c r="L13952" s="91"/>
    </row>
    <row r="13953" spans="2:12" x14ac:dyDescent="0.25">
      <c r="B13953" s="67" t="s">
        <v>504</v>
      </c>
      <c r="C13953" s="67" t="s">
        <v>505</v>
      </c>
      <c r="D13953" s="68" t="s">
        <v>381</v>
      </c>
      <c r="E13953" s="67" t="s">
        <v>382</v>
      </c>
      <c r="F13953" s="68" t="s">
        <v>544</v>
      </c>
      <c r="G13953" s="67" t="s">
        <v>545</v>
      </c>
      <c r="H13953" s="68" t="s">
        <v>362</v>
      </c>
      <c r="I13953" s="69">
        <v>119</v>
      </c>
      <c r="J13953" s="69">
        <v>71</v>
      </c>
      <c r="K13953" s="91"/>
      <c r="L13953" s="91"/>
    </row>
    <row r="13954" spans="2:12" x14ac:dyDescent="0.25">
      <c r="B13954" s="67" t="s">
        <v>504</v>
      </c>
      <c r="C13954" s="67" t="s">
        <v>505</v>
      </c>
      <c r="D13954" s="68" t="s">
        <v>381</v>
      </c>
      <c r="E13954" s="67" t="s">
        <v>382</v>
      </c>
      <c r="F13954" s="68" t="s">
        <v>544</v>
      </c>
      <c r="G13954" s="67" t="s">
        <v>545</v>
      </c>
      <c r="H13954" s="68" t="s">
        <v>363</v>
      </c>
      <c r="I13954" s="69">
        <v>181</v>
      </c>
      <c r="J13954" s="69">
        <v>209</v>
      </c>
      <c r="K13954" s="91"/>
      <c r="L13954" s="91"/>
    </row>
    <row r="13955" spans="2:12" x14ac:dyDescent="0.25">
      <c r="B13955" s="67" t="s">
        <v>504</v>
      </c>
      <c r="C13955" s="67" t="s">
        <v>505</v>
      </c>
      <c r="D13955" s="68" t="s">
        <v>381</v>
      </c>
      <c r="E13955" s="67" t="s">
        <v>382</v>
      </c>
      <c r="F13955" s="68" t="s">
        <v>544</v>
      </c>
      <c r="G13955" s="67" t="s">
        <v>545</v>
      </c>
      <c r="H13955" s="68" t="s">
        <v>364</v>
      </c>
      <c r="I13955" s="69">
        <v>67</v>
      </c>
      <c r="J13955" s="69">
        <v>38</v>
      </c>
      <c r="K13955" s="91"/>
      <c r="L13955" s="91"/>
    </row>
    <row r="13956" spans="2:12" x14ac:dyDescent="0.25">
      <c r="B13956" s="67" t="s">
        <v>504</v>
      </c>
      <c r="C13956" s="67" t="s">
        <v>505</v>
      </c>
      <c r="D13956" s="68" t="s">
        <v>381</v>
      </c>
      <c r="E13956" s="67" t="s">
        <v>382</v>
      </c>
      <c r="F13956" s="68" t="s">
        <v>544</v>
      </c>
      <c r="G13956" s="67" t="s">
        <v>545</v>
      </c>
      <c r="H13956" s="68" t="s">
        <v>362</v>
      </c>
      <c r="I13956" s="69">
        <v>66</v>
      </c>
      <c r="J13956" s="69">
        <v>131</v>
      </c>
      <c r="K13956" s="91"/>
      <c r="L13956" s="91"/>
    </row>
    <row r="13957" spans="2:12" x14ac:dyDescent="0.25">
      <c r="B13957" s="67" t="s">
        <v>504</v>
      </c>
      <c r="C13957" s="67" t="s">
        <v>505</v>
      </c>
      <c r="D13957" s="68" t="s">
        <v>381</v>
      </c>
      <c r="E13957" s="67" t="s">
        <v>382</v>
      </c>
      <c r="F13957" s="68" t="s">
        <v>544</v>
      </c>
      <c r="G13957" s="67" t="s">
        <v>545</v>
      </c>
      <c r="H13957" s="68" t="s">
        <v>363</v>
      </c>
      <c r="I13957" s="69">
        <v>217</v>
      </c>
      <c r="J13957" s="69">
        <v>370</v>
      </c>
      <c r="K13957" s="91"/>
      <c r="L13957" s="91"/>
    </row>
    <row r="13958" spans="2:12" x14ac:dyDescent="0.25">
      <c r="B13958" s="67" t="s">
        <v>504</v>
      </c>
      <c r="C13958" s="67" t="s">
        <v>505</v>
      </c>
      <c r="D13958" s="68" t="s">
        <v>381</v>
      </c>
      <c r="E13958" s="67" t="s">
        <v>382</v>
      </c>
      <c r="F13958" s="68" t="s">
        <v>544</v>
      </c>
      <c r="G13958" s="67" t="s">
        <v>545</v>
      </c>
      <c r="H13958" s="68" t="s">
        <v>364</v>
      </c>
      <c r="I13958" s="69">
        <v>35</v>
      </c>
      <c r="J13958" s="69">
        <v>65</v>
      </c>
      <c r="K13958" s="91"/>
      <c r="L13958" s="91"/>
    </row>
    <row r="13959" spans="2:12" x14ac:dyDescent="0.25">
      <c r="B13959" s="67" t="s">
        <v>504</v>
      </c>
      <c r="C13959" s="67" t="s">
        <v>505</v>
      </c>
      <c r="D13959" s="68" t="s">
        <v>381</v>
      </c>
      <c r="E13959" s="67" t="s">
        <v>382</v>
      </c>
      <c r="F13959" s="68" t="s">
        <v>544</v>
      </c>
      <c r="G13959" s="67" t="s">
        <v>545</v>
      </c>
      <c r="H13959" s="68" t="s">
        <v>362</v>
      </c>
      <c r="I13959" s="69">
        <v>0</v>
      </c>
      <c r="J13959" s="69">
        <v>0</v>
      </c>
      <c r="K13959" s="91"/>
      <c r="L13959" s="91"/>
    </row>
    <row r="13960" spans="2:12" x14ac:dyDescent="0.25">
      <c r="B13960" s="67" t="s">
        <v>504</v>
      </c>
      <c r="C13960" s="67" t="s">
        <v>505</v>
      </c>
      <c r="D13960" s="68" t="s">
        <v>381</v>
      </c>
      <c r="E13960" s="67" t="s">
        <v>382</v>
      </c>
      <c r="F13960" s="68" t="s">
        <v>544</v>
      </c>
      <c r="G13960" s="67" t="s">
        <v>545</v>
      </c>
      <c r="H13960" s="68" t="s">
        <v>363</v>
      </c>
      <c r="I13960" s="69">
        <v>0</v>
      </c>
      <c r="J13960" s="69">
        <v>0</v>
      </c>
      <c r="K13960" s="91"/>
      <c r="L13960" s="91"/>
    </row>
    <row r="13961" spans="2:12" x14ac:dyDescent="0.25">
      <c r="B13961" s="67" t="s">
        <v>504</v>
      </c>
      <c r="C13961" s="67" t="s">
        <v>505</v>
      </c>
      <c r="D13961" s="68" t="s">
        <v>381</v>
      </c>
      <c r="E13961" s="67" t="s">
        <v>382</v>
      </c>
      <c r="F13961" s="68" t="s">
        <v>544</v>
      </c>
      <c r="G13961" s="67" t="s">
        <v>545</v>
      </c>
      <c r="H13961" s="68" t="s">
        <v>364</v>
      </c>
      <c r="I13961" s="69">
        <v>0</v>
      </c>
      <c r="J13961" s="69">
        <v>0</v>
      </c>
      <c r="K13961" s="91"/>
      <c r="L13961" s="91"/>
    </row>
    <row r="13962" spans="2:12" x14ac:dyDescent="0.25">
      <c r="B13962" s="67" t="s">
        <v>504</v>
      </c>
      <c r="C13962" s="67" t="s">
        <v>505</v>
      </c>
      <c r="D13962" s="68" t="s">
        <v>381</v>
      </c>
      <c r="E13962" s="67" t="s">
        <v>382</v>
      </c>
      <c r="F13962" s="68" t="s">
        <v>544</v>
      </c>
      <c r="G13962" s="67" t="s">
        <v>545</v>
      </c>
      <c r="H13962" s="68" t="s">
        <v>362</v>
      </c>
      <c r="I13962" s="69">
        <v>0</v>
      </c>
      <c r="J13962" s="69">
        <v>0</v>
      </c>
      <c r="K13962" s="91"/>
      <c r="L13962" s="91"/>
    </row>
    <row r="13963" spans="2:12" x14ac:dyDescent="0.25">
      <c r="B13963" s="67" t="s">
        <v>504</v>
      </c>
      <c r="C13963" s="67" t="s">
        <v>505</v>
      </c>
      <c r="D13963" s="68" t="s">
        <v>381</v>
      </c>
      <c r="E13963" s="67" t="s">
        <v>382</v>
      </c>
      <c r="F13963" s="68" t="s">
        <v>544</v>
      </c>
      <c r="G13963" s="67" t="s">
        <v>545</v>
      </c>
      <c r="H13963" s="68" t="s">
        <v>363</v>
      </c>
      <c r="I13963" s="69">
        <v>0</v>
      </c>
      <c r="J13963" s="69">
        <v>0</v>
      </c>
      <c r="K13963" s="91"/>
      <c r="L13963" s="91"/>
    </row>
    <row r="13964" spans="2:12" x14ac:dyDescent="0.25">
      <c r="B13964" s="67" t="s">
        <v>504</v>
      </c>
      <c r="C13964" s="67" t="s">
        <v>505</v>
      </c>
      <c r="D13964" s="68" t="s">
        <v>381</v>
      </c>
      <c r="E13964" s="67" t="s">
        <v>382</v>
      </c>
      <c r="F13964" s="68" t="s">
        <v>544</v>
      </c>
      <c r="G13964" s="67" t="s">
        <v>545</v>
      </c>
      <c r="H13964" s="68" t="s">
        <v>364</v>
      </c>
      <c r="I13964" s="69">
        <v>0</v>
      </c>
      <c r="J13964" s="69">
        <v>0</v>
      </c>
      <c r="K13964" s="91"/>
      <c r="L13964" s="91"/>
    </row>
    <row r="13965" spans="2:12" x14ac:dyDescent="0.25">
      <c r="B13965" s="67" t="s">
        <v>504</v>
      </c>
      <c r="C13965" s="67" t="s">
        <v>505</v>
      </c>
      <c r="D13965" s="68" t="s">
        <v>381</v>
      </c>
      <c r="E13965" s="67" t="s">
        <v>382</v>
      </c>
      <c r="F13965" s="68" t="s">
        <v>544</v>
      </c>
      <c r="G13965" s="67" t="s">
        <v>545</v>
      </c>
      <c r="H13965" s="68" t="s">
        <v>362</v>
      </c>
      <c r="I13965" s="69">
        <v>0</v>
      </c>
      <c r="J13965" s="69">
        <v>0</v>
      </c>
      <c r="K13965" s="91"/>
      <c r="L13965" s="91"/>
    </row>
    <row r="13966" spans="2:12" x14ac:dyDescent="0.25">
      <c r="B13966" s="67" t="s">
        <v>504</v>
      </c>
      <c r="C13966" s="67" t="s">
        <v>505</v>
      </c>
      <c r="D13966" s="68" t="s">
        <v>381</v>
      </c>
      <c r="E13966" s="67" t="s">
        <v>382</v>
      </c>
      <c r="F13966" s="68" t="s">
        <v>544</v>
      </c>
      <c r="G13966" s="67" t="s">
        <v>545</v>
      </c>
      <c r="H13966" s="68" t="s">
        <v>363</v>
      </c>
      <c r="I13966" s="69">
        <v>0</v>
      </c>
      <c r="J13966" s="69">
        <v>0</v>
      </c>
      <c r="K13966" s="91"/>
      <c r="L13966" s="91"/>
    </row>
    <row r="13967" spans="2:12" x14ac:dyDescent="0.25">
      <c r="B13967" s="67" t="s">
        <v>504</v>
      </c>
      <c r="C13967" s="67" t="s">
        <v>505</v>
      </c>
      <c r="D13967" s="68" t="s">
        <v>381</v>
      </c>
      <c r="E13967" s="67" t="s">
        <v>382</v>
      </c>
      <c r="F13967" s="68" t="s">
        <v>544</v>
      </c>
      <c r="G13967" s="67" t="s">
        <v>545</v>
      </c>
      <c r="H13967" s="68" t="s">
        <v>364</v>
      </c>
      <c r="I13967" s="69">
        <v>0</v>
      </c>
      <c r="J13967" s="69">
        <v>0</v>
      </c>
      <c r="K13967" s="91"/>
      <c r="L13967" s="91"/>
    </row>
    <row r="13968" spans="2:12" x14ac:dyDescent="0.25">
      <c r="B13968" s="67" t="s">
        <v>504</v>
      </c>
      <c r="C13968" s="67" t="s">
        <v>505</v>
      </c>
      <c r="D13968" s="68" t="s">
        <v>381</v>
      </c>
      <c r="E13968" s="67" t="s">
        <v>382</v>
      </c>
      <c r="F13968" s="68" t="s">
        <v>544</v>
      </c>
      <c r="G13968" s="67" t="s">
        <v>545</v>
      </c>
      <c r="H13968" s="68" t="s">
        <v>362</v>
      </c>
      <c r="I13968" s="69">
        <v>0</v>
      </c>
      <c r="J13968" s="69">
        <v>0</v>
      </c>
      <c r="K13968" s="91"/>
      <c r="L13968" s="91"/>
    </row>
    <row r="13969" spans="2:12" x14ac:dyDescent="0.25">
      <c r="B13969" s="67" t="s">
        <v>504</v>
      </c>
      <c r="C13969" s="67" t="s">
        <v>505</v>
      </c>
      <c r="D13969" s="68" t="s">
        <v>381</v>
      </c>
      <c r="E13969" s="67" t="s">
        <v>382</v>
      </c>
      <c r="F13969" s="68" t="s">
        <v>544</v>
      </c>
      <c r="G13969" s="67" t="s">
        <v>545</v>
      </c>
      <c r="H13969" s="68" t="s">
        <v>363</v>
      </c>
      <c r="I13969" s="69">
        <v>0</v>
      </c>
      <c r="J13969" s="69">
        <v>0</v>
      </c>
      <c r="K13969" s="91"/>
      <c r="L13969" s="91"/>
    </row>
    <row r="13970" spans="2:12" x14ac:dyDescent="0.25">
      <c r="B13970" s="67" t="s">
        <v>504</v>
      </c>
      <c r="C13970" s="67" t="s">
        <v>505</v>
      </c>
      <c r="D13970" s="68" t="s">
        <v>381</v>
      </c>
      <c r="E13970" s="67" t="s">
        <v>382</v>
      </c>
      <c r="F13970" s="68" t="s">
        <v>544</v>
      </c>
      <c r="G13970" s="67" t="s">
        <v>545</v>
      </c>
      <c r="H13970" s="68" t="s">
        <v>364</v>
      </c>
      <c r="I13970" s="69">
        <v>0</v>
      </c>
      <c r="J13970" s="69">
        <v>0</v>
      </c>
      <c r="K13970" s="91"/>
      <c r="L13970" s="91"/>
    </row>
    <row r="13971" spans="2:12" x14ac:dyDescent="0.25">
      <c r="B13971" s="67" t="s">
        <v>504</v>
      </c>
      <c r="C13971" s="67" t="s">
        <v>505</v>
      </c>
      <c r="D13971" s="68" t="s">
        <v>381</v>
      </c>
      <c r="E13971" s="67" t="s">
        <v>382</v>
      </c>
      <c r="F13971" s="68" t="s">
        <v>544</v>
      </c>
      <c r="G13971" s="67" t="s">
        <v>545</v>
      </c>
      <c r="H13971" s="68" t="s">
        <v>363</v>
      </c>
      <c r="I13971" s="69">
        <v>0</v>
      </c>
      <c r="J13971" s="69">
        <v>0</v>
      </c>
      <c r="K13971" s="91"/>
      <c r="L13971" s="91"/>
    </row>
    <row r="13972" spans="2:12" x14ac:dyDescent="0.25">
      <c r="B13972" s="67" t="s">
        <v>504</v>
      </c>
      <c r="C13972" s="67" t="s">
        <v>505</v>
      </c>
      <c r="D13972" s="68" t="s">
        <v>381</v>
      </c>
      <c r="E13972" s="67" t="s">
        <v>382</v>
      </c>
      <c r="F13972" s="68" t="s">
        <v>544</v>
      </c>
      <c r="G13972" s="67" t="s">
        <v>545</v>
      </c>
      <c r="H13972" s="68" t="s">
        <v>364</v>
      </c>
      <c r="I13972" s="69">
        <v>0</v>
      </c>
      <c r="J13972" s="69">
        <v>0</v>
      </c>
      <c r="K13972" s="91"/>
      <c r="L13972" s="91"/>
    </row>
    <row r="13973" spans="2:12" x14ac:dyDescent="0.25">
      <c r="B13973" s="67" t="s">
        <v>504</v>
      </c>
      <c r="C13973" s="67" t="s">
        <v>505</v>
      </c>
      <c r="D13973" s="68" t="s">
        <v>381</v>
      </c>
      <c r="E13973" s="67" t="s">
        <v>382</v>
      </c>
      <c r="F13973" s="68" t="s">
        <v>544</v>
      </c>
      <c r="G13973" s="67" t="s">
        <v>545</v>
      </c>
      <c r="H13973" s="68" t="s">
        <v>362</v>
      </c>
      <c r="I13973" s="69">
        <v>0</v>
      </c>
      <c r="J13973" s="69">
        <v>0</v>
      </c>
      <c r="K13973" s="91"/>
      <c r="L13973" s="91"/>
    </row>
    <row r="13974" spans="2:12" x14ac:dyDescent="0.25">
      <c r="B13974" s="67" t="s">
        <v>504</v>
      </c>
      <c r="C13974" s="67" t="s">
        <v>505</v>
      </c>
      <c r="D13974" s="68" t="s">
        <v>381</v>
      </c>
      <c r="E13974" s="67" t="s">
        <v>382</v>
      </c>
      <c r="F13974" s="68" t="s">
        <v>544</v>
      </c>
      <c r="G13974" s="67" t="s">
        <v>545</v>
      </c>
      <c r="H13974" s="68" t="s">
        <v>363</v>
      </c>
      <c r="I13974" s="69">
        <v>0</v>
      </c>
      <c r="J13974" s="69">
        <v>0</v>
      </c>
      <c r="K13974" s="91"/>
      <c r="L13974" s="91"/>
    </row>
    <row r="13975" spans="2:12" x14ac:dyDescent="0.25">
      <c r="B13975" s="67" t="s">
        <v>504</v>
      </c>
      <c r="C13975" s="67" t="s">
        <v>505</v>
      </c>
      <c r="D13975" s="68" t="s">
        <v>381</v>
      </c>
      <c r="E13975" s="67" t="s">
        <v>382</v>
      </c>
      <c r="F13975" s="68" t="s">
        <v>544</v>
      </c>
      <c r="G13975" s="67" t="s">
        <v>545</v>
      </c>
      <c r="H13975" s="68" t="s">
        <v>364</v>
      </c>
      <c r="I13975" s="69">
        <v>0</v>
      </c>
      <c r="J13975" s="69">
        <v>0</v>
      </c>
      <c r="K13975" s="91"/>
      <c r="L13975" s="91"/>
    </row>
    <row r="13976" spans="2:12" x14ac:dyDescent="0.25">
      <c r="B13976" s="67" t="s">
        <v>504</v>
      </c>
      <c r="C13976" s="67" t="s">
        <v>505</v>
      </c>
      <c r="D13976" s="68" t="s">
        <v>381</v>
      </c>
      <c r="E13976" s="67" t="s">
        <v>382</v>
      </c>
      <c r="F13976" s="68" t="s">
        <v>544</v>
      </c>
      <c r="G13976" s="67" t="s">
        <v>545</v>
      </c>
      <c r="H13976" s="68" t="s">
        <v>362</v>
      </c>
      <c r="I13976" s="69">
        <v>10</v>
      </c>
      <c r="J13976" s="69">
        <v>17</v>
      </c>
      <c r="K13976" s="91"/>
      <c r="L13976" s="91"/>
    </row>
    <row r="13977" spans="2:12" x14ac:dyDescent="0.25">
      <c r="B13977" s="67" t="s">
        <v>504</v>
      </c>
      <c r="C13977" s="67" t="s">
        <v>505</v>
      </c>
      <c r="D13977" s="68" t="s">
        <v>381</v>
      </c>
      <c r="E13977" s="67" t="s">
        <v>382</v>
      </c>
      <c r="F13977" s="68" t="s">
        <v>544</v>
      </c>
      <c r="G13977" s="67" t="s">
        <v>545</v>
      </c>
      <c r="H13977" s="68" t="s">
        <v>363</v>
      </c>
      <c r="I13977" s="69">
        <v>8</v>
      </c>
      <c r="J13977" s="69">
        <v>13</v>
      </c>
      <c r="K13977" s="91"/>
      <c r="L13977" s="91"/>
    </row>
    <row r="13978" spans="2:12" x14ac:dyDescent="0.25">
      <c r="B13978" s="67" t="s">
        <v>504</v>
      </c>
      <c r="C13978" s="67" t="s">
        <v>505</v>
      </c>
      <c r="D13978" s="68" t="s">
        <v>381</v>
      </c>
      <c r="E13978" s="67" t="s">
        <v>382</v>
      </c>
      <c r="F13978" s="68" t="s">
        <v>544</v>
      </c>
      <c r="G13978" s="67" t="s">
        <v>545</v>
      </c>
      <c r="H13978" s="68" t="s">
        <v>362</v>
      </c>
      <c r="I13978" s="69">
        <v>0</v>
      </c>
      <c r="J13978" s="69">
        <v>0</v>
      </c>
      <c r="K13978" s="91"/>
      <c r="L13978" s="91"/>
    </row>
    <row r="13979" spans="2:12" x14ac:dyDescent="0.25">
      <c r="B13979" s="67" t="s">
        <v>504</v>
      </c>
      <c r="C13979" s="67" t="s">
        <v>505</v>
      </c>
      <c r="D13979" s="68" t="s">
        <v>381</v>
      </c>
      <c r="E13979" s="67" t="s">
        <v>382</v>
      </c>
      <c r="F13979" s="68" t="s">
        <v>544</v>
      </c>
      <c r="G13979" s="67" t="s">
        <v>545</v>
      </c>
      <c r="H13979" s="68" t="s">
        <v>362</v>
      </c>
      <c r="I13979" s="69">
        <v>0</v>
      </c>
      <c r="J13979" s="69">
        <v>0</v>
      </c>
      <c r="K13979" s="91"/>
      <c r="L13979" s="91"/>
    </row>
    <row r="13980" spans="2:12" x14ac:dyDescent="0.25">
      <c r="B13980" s="67" t="s">
        <v>504</v>
      </c>
      <c r="C13980" s="67" t="s">
        <v>505</v>
      </c>
      <c r="D13980" s="68" t="s">
        <v>381</v>
      </c>
      <c r="E13980" s="67" t="s">
        <v>382</v>
      </c>
      <c r="F13980" s="68" t="s">
        <v>544</v>
      </c>
      <c r="G13980" s="67" t="s">
        <v>545</v>
      </c>
      <c r="H13980" s="68" t="s">
        <v>363</v>
      </c>
      <c r="I13980" s="69">
        <v>0</v>
      </c>
      <c r="J13980" s="69">
        <v>0</v>
      </c>
      <c r="K13980" s="91"/>
      <c r="L13980" s="91"/>
    </row>
    <row r="13981" spans="2:12" x14ac:dyDescent="0.25">
      <c r="B13981" s="67" t="s">
        <v>504</v>
      </c>
      <c r="C13981" s="67" t="s">
        <v>505</v>
      </c>
      <c r="D13981" s="68" t="s">
        <v>381</v>
      </c>
      <c r="E13981" s="67" t="s">
        <v>382</v>
      </c>
      <c r="F13981" s="68" t="s">
        <v>546</v>
      </c>
      <c r="G13981" s="67" t="s">
        <v>547</v>
      </c>
      <c r="H13981" s="68" t="s">
        <v>363</v>
      </c>
      <c r="I13981" s="69">
        <v>0</v>
      </c>
      <c r="J13981" s="69">
        <v>0</v>
      </c>
      <c r="K13981" s="91"/>
      <c r="L13981" s="91"/>
    </row>
    <row r="13982" spans="2:12" x14ac:dyDescent="0.25">
      <c r="B13982" s="67" t="s">
        <v>504</v>
      </c>
      <c r="C13982" s="67" t="s">
        <v>505</v>
      </c>
      <c r="D13982" s="68" t="s">
        <v>381</v>
      </c>
      <c r="E13982" s="67" t="s">
        <v>382</v>
      </c>
      <c r="F13982" s="68" t="s">
        <v>546</v>
      </c>
      <c r="G13982" s="67" t="s">
        <v>547</v>
      </c>
      <c r="H13982" s="68" t="s">
        <v>362</v>
      </c>
      <c r="I13982" s="69">
        <v>0</v>
      </c>
      <c r="J13982" s="69">
        <v>4</v>
      </c>
      <c r="K13982" s="91"/>
      <c r="L13982" s="91"/>
    </row>
    <row r="13983" spans="2:12" x14ac:dyDescent="0.25">
      <c r="B13983" s="67" t="s">
        <v>504</v>
      </c>
      <c r="C13983" s="67" t="s">
        <v>505</v>
      </c>
      <c r="D13983" s="68" t="s">
        <v>381</v>
      </c>
      <c r="E13983" s="67" t="s">
        <v>382</v>
      </c>
      <c r="F13983" s="68" t="s">
        <v>546</v>
      </c>
      <c r="G13983" s="67" t="s">
        <v>547</v>
      </c>
      <c r="H13983" s="68" t="s">
        <v>363</v>
      </c>
      <c r="I13983" s="69">
        <v>0</v>
      </c>
      <c r="J13983" s="69">
        <v>0</v>
      </c>
      <c r="K13983" s="91"/>
      <c r="L13983" s="91"/>
    </row>
    <row r="13984" spans="2:12" x14ac:dyDescent="0.25">
      <c r="B13984" s="67" t="s">
        <v>504</v>
      </c>
      <c r="C13984" s="67" t="s">
        <v>505</v>
      </c>
      <c r="D13984" s="68" t="s">
        <v>381</v>
      </c>
      <c r="E13984" s="67" t="s">
        <v>382</v>
      </c>
      <c r="F13984" s="68" t="s">
        <v>546</v>
      </c>
      <c r="G13984" s="67" t="s">
        <v>547</v>
      </c>
      <c r="H13984" s="68" t="s">
        <v>364</v>
      </c>
      <c r="I13984" s="69">
        <v>11</v>
      </c>
      <c r="J13984" s="69">
        <v>0</v>
      </c>
      <c r="K13984" s="91"/>
      <c r="L13984" s="91"/>
    </row>
    <row r="13985" spans="2:12" x14ac:dyDescent="0.25">
      <c r="B13985" s="67" t="s">
        <v>504</v>
      </c>
      <c r="C13985" s="67" t="s">
        <v>505</v>
      </c>
      <c r="D13985" s="68" t="s">
        <v>381</v>
      </c>
      <c r="E13985" s="67" t="s">
        <v>382</v>
      </c>
      <c r="F13985" s="68" t="s">
        <v>546</v>
      </c>
      <c r="G13985" s="67" t="s">
        <v>547</v>
      </c>
      <c r="H13985" s="68" t="s">
        <v>362</v>
      </c>
      <c r="I13985" s="69">
        <v>0</v>
      </c>
      <c r="J13985" s="69">
        <v>0</v>
      </c>
      <c r="K13985" s="91"/>
      <c r="L13985" s="91"/>
    </row>
    <row r="13986" spans="2:12" x14ac:dyDescent="0.25">
      <c r="B13986" s="67" t="s">
        <v>504</v>
      </c>
      <c r="C13986" s="67" t="s">
        <v>505</v>
      </c>
      <c r="D13986" s="68" t="s">
        <v>381</v>
      </c>
      <c r="E13986" s="67" t="s">
        <v>382</v>
      </c>
      <c r="F13986" s="68" t="s">
        <v>546</v>
      </c>
      <c r="G13986" s="67" t="s">
        <v>547</v>
      </c>
      <c r="H13986" s="68" t="s">
        <v>363</v>
      </c>
      <c r="I13986" s="69">
        <v>0</v>
      </c>
      <c r="J13986" s="69">
        <v>0</v>
      </c>
      <c r="K13986" s="91"/>
      <c r="L13986" s="91"/>
    </row>
    <row r="13987" spans="2:12" x14ac:dyDescent="0.25">
      <c r="B13987" s="67" t="s">
        <v>504</v>
      </c>
      <c r="C13987" s="67" t="s">
        <v>505</v>
      </c>
      <c r="D13987" s="68" t="s">
        <v>381</v>
      </c>
      <c r="E13987" s="67" t="s">
        <v>382</v>
      </c>
      <c r="F13987" s="68" t="s">
        <v>546</v>
      </c>
      <c r="G13987" s="67" t="s">
        <v>547</v>
      </c>
      <c r="H13987" s="68" t="s">
        <v>364</v>
      </c>
      <c r="I13987" s="69">
        <v>0</v>
      </c>
      <c r="J13987" s="69">
        <v>0</v>
      </c>
      <c r="K13987" s="91"/>
      <c r="L13987" s="91"/>
    </row>
    <row r="13988" spans="2:12" x14ac:dyDescent="0.25">
      <c r="B13988" s="67" t="s">
        <v>504</v>
      </c>
      <c r="C13988" s="67" t="s">
        <v>505</v>
      </c>
      <c r="D13988" s="68" t="s">
        <v>381</v>
      </c>
      <c r="E13988" s="67" t="s">
        <v>382</v>
      </c>
      <c r="F13988" s="68" t="s">
        <v>546</v>
      </c>
      <c r="G13988" s="67" t="s">
        <v>547</v>
      </c>
      <c r="H13988" s="68" t="s">
        <v>363</v>
      </c>
      <c r="I13988" s="69">
        <v>20</v>
      </c>
      <c r="J13988" s="69">
        <v>32</v>
      </c>
      <c r="K13988" s="91"/>
      <c r="L13988" s="91"/>
    </row>
    <row r="13989" spans="2:12" x14ac:dyDescent="0.25">
      <c r="B13989" s="67" t="s">
        <v>504</v>
      </c>
      <c r="C13989" s="67" t="s">
        <v>505</v>
      </c>
      <c r="D13989" s="68" t="s">
        <v>381</v>
      </c>
      <c r="E13989" s="67" t="s">
        <v>382</v>
      </c>
      <c r="F13989" s="68" t="s">
        <v>546</v>
      </c>
      <c r="G13989" s="67" t="s">
        <v>547</v>
      </c>
      <c r="H13989" s="68" t="s">
        <v>364</v>
      </c>
      <c r="I13989" s="69">
        <v>0</v>
      </c>
      <c r="J13989" s="69">
        <v>0</v>
      </c>
      <c r="K13989" s="91"/>
      <c r="L13989" s="91"/>
    </row>
    <row r="13990" spans="2:12" x14ac:dyDescent="0.25">
      <c r="B13990" s="67" t="s">
        <v>504</v>
      </c>
      <c r="C13990" s="67" t="s">
        <v>505</v>
      </c>
      <c r="D13990" s="68" t="s">
        <v>381</v>
      </c>
      <c r="E13990" s="67" t="s">
        <v>382</v>
      </c>
      <c r="F13990" s="68" t="s">
        <v>546</v>
      </c>
      <c r="G13990" s="67" t="s">
        <v>547</v>
      </c>
      <c r="H13990" s="68" t="s">
        <v>362</v>
      </c>
      <c r="I13990" s="69">
        <v>20</v>
      </c>
      <c r="J13990" s="69">
        <v>38</v>
      </c>
      <c r="K13990" s="91"/>
      <c r="L13990" s="91"/>
    </row>
    <row r="13991" spans="2:12" x14ac:dyDescent="0.25">
      <c r="B13991" s="67" t="s">
        <v>504</v>
      </c>
      <c r="C13991" s="67" t="s">
        <v>505</v>
      </c>
      <c r="D13991" s="68" t="s">
        <v>381</v>
      </c>
      <c r="E13991" s="67" t="s">
        <v>382</v>
      </c>
      <c r="F13991" s="68" t="s">
        <v>546</v>
      </c>
      <c r="G13991" s="67" t="s">
        <v>547</v>
      </c>
      <c r="H13991" s="68" t="s">
        <v>363</v>
      </c>
      <c r="I13991" s="69">
        <v>32</v>
      </c>
      <c r="J13991" s="69">
        <v>80</v>
      </c>
      <c r="K13991" s="91"/>
      <c r="L13991" s="91"/>
    </row>
    <row r="13992" spans="2:12" x14ac:dyDescent="0.25">
      <c r="B13992" s="67" t="s">
        <v>504</v>
      </c>
      <c r="C13992" s="67" t="s">
        <v>505</v>
      </c>
      <c r="D13992" s="68" t="s">
        <v>381</v>
      </c>
      <c r="E13992" s="67" t="s">
        <v>382</v>
      </c>
      <c r="F13992" s="68" t="s">
        <v>546</v>
      </c>
      <c r="G13992" s="67" t="s">
        <v>547</v>
      </c>
      <c r="H13992" s="68" t="s">
        <v>364</v>
      </c>
      <c r="I13992" s="69">
        <v>0</v>
      </c>
      <c r="J13992" s="69">
        <v>0</v>
      </c>
      <c r="K13992" s="91"/>
      <c r="L13992" s="91"/>
    </row>
    <row r="13993" spans="2:12" x14ac:dyDescent="0.25">
      <c r="B13993" s="67" t="s">
        <v>504</v>
      </c>
      <c r="C13993" s="67" t="s">
        <v>505</v>
      </c>
      <c r="D13993" s="68" t="s">
        <v>381</v>
      </c>
      <c r="E13993" s="67" t="s">
        <v>382</v>
      </c>
      <c r="F13993" s="68" t="s">
        <v>546</v>
      </c>
      <c r="G13993" s="67" t="s">
        <v>547</v>
      </c>
      <c r="H13993" s="68" t="s">
        <v>362</v>
      </c>
      <c r="I13993" s="69">
        <v>22</v>
      </c>
      <c r="J13993" s="69">
        <v>50</v>
      </c>
      <c r="K13993" s="91"/>
      <c r="L13993" s="91"/>
    </row>
    <row r="13994" spans="2:12" x14ac:dyDescent="0.25">
      <c r="B13994" s="67" t="s">
        <v>504</v>
      </c>
      <c r="C13994" s="67" t="s">
        <v>505</v>
      </c>
      <c r="D13994" s="68" t="s">
        <v>381</v>
      </c>
      <c r="E13994" s="67" t="s">
        <v>382</v>
      </c>
      <c r="F13994" s="68" t="s">
        <v>546</v>
      </c>
      <c r="G13994" s="67" t="s">
        <v>547</v>
      </c>
      <c r="H13994" s="68" t="s">
        <v>363</v>
      </c>
      <c r="I13994" s="69">
        <v>5</v>
      </c>
      <c r="J13994" s="69">
        <v>5</v>
      </c>
      <c r="K13994" s="91"/>
      <c r="L13994" s="91"/>
    </row>
    <row r="13995" spans="2:12" x14ac:dyDescent="0.25">
      <c r="B13995" s="67" t="s">
        <v>504</v>
      </c>
      <c r="C13995" s="67" t="s">
        <v>505</v>
      </c>
      <c r="D13995" s="68" t="s">
        <v>381</v>
      </c>
      <c r="E13995" s="67" t="s">
        <v>382</v>
      </c>
      <c r="F13995" s="68" t="s">
        <v>546</v>
      </c>
      <c r="G13995" s="67" t="s">
        <v>547</v>
      </c>
      <c r="H13995" s="68" t="s">
        <v>364</v>
      </c>
      <c r="I13995" s="69">
        <v>40</v>
      </c>
      <c r="J13995" s="69">
        <v>41</v>
      </c>
      <c r="K13995" s="91"/>
      <c r="L13995" s="91"/>
    </row>
    <row r="13996" spans="2:12" x14ac:dyDescent="0.25">
      <c r="B13996" s="67" t="s">
        <v>504</v>
      </c>
      <c r="C13996" s="67" t="s">
        <v>505</v>
      </c>
      <c r="D13996" s="68" t="s">
        <v>381</v>
      </c>
      <c r="E13996" s="67" t="s">
        <v>382</v>
      </c>
      <c r="F13996" s="68" t="s">
        <v>546</v>
      </c>
      <c r="G13996" s="67" t="s">
        <v>547</v>
      </c>
      <c r="H13996" s="68" t="s">
        <v>362</v>
      </c>
      <c r="I13996" s="69">
        <v>375</v>
      </c>
      <c r="J13996" s="69">
        <v>475</v>
      </c>
      <c r="K13996" s="91"/>
      <c r="L13996" s="91"/>
    </row>
    <row r="13997" spans="2:12" x14ac:dyDescent="0.25">
      <c r="B13997" s="67" t="s">
        <v>504</v>
      </c>
      <c r="C13997" s="67" t="s">
        <v>505</v>
      </c>
      <c r="D13997" s="68" t="s">
        <v>381</v>
      </c>
      <c r="E13997" s="67" t="s">
        <v>382</v>
      </c>
      <c r="F13997" s="68" t="s">
        <v>546</v>
      </c>
      <c r="G13997" s="67" t="s">
        <v>547</v>
      </c>
      <c r="H13997" s="68" t="s">
        <v>363</v>
      </c>
      <c r="I13997" s="69">
        <v>920</v>
      </c>
      <c r="J13997" s="69">
        <v>1010</v>
      </c>
      <c r="K13997" s="91"/>
      <c r="L13997" s="91"/>
    </row>
    <row r="13998" spans="2:12" x14ac:dyDescent="0.25">
      <c r="B13998" s="67" t="s">
        <v>504</v>
      </c>
      <c r="C13998" s="67" t="s">
        <v>505</v>
      </c>
      <c r="D13998" s="68" t="s">
        <v>381</v>
      </c>
      <c r="E13998" s="67" t="s">
        <v>382</v>
      </c>
      <c r="F13998" s="68" t="s">
        <v>546</v>
      </c>
      <c r="G13998" s="67" t="s">
        <v>547</v>
      </c>
      <c r="H13998" s="68" t="s">
        <v>364</v>
      </c>
      <c r="I13998" s="69">
        <v>270</v>
      </c>
      <c r="J13998" s="69">
        <v>325</v>
      </c>
      <c r="K13998" s="91"/>
      <c r="L13998" s="91"/>
    </row>
    <row r="13999" spans="2:12" x14ac:dyDescent="0.25">
      <c r="B13999" s="67" t="s">
        <v>504</v>
      </c>
      <c r="C13999" s="67" t="s">
        <v>505</v>
      </c>
      <c r="D13999" s="68" t="s">
        <v>381</v>
      </c>
      <c r="E13999" s="67" t="s">
        <v>382</v>
      </c>
      <c r="F13999" s="68" t="s">
        <v>546</v>
      </c>
      <c r="G13999" s="67" t="s">
        <v>547</v>
      </c>
      <c r="H13999" s="68" t="s">
        <v>362</v>
      </c>
      <c r="I13999" s="69">
        <v>0</v>
      </c>
      <c r="J13999" s="69">
        <v>5</v>
      </c>
      <c r="K13999" s="91"/>
      <c r="L13999" s="91"/>
    </row>
    <row r="14000" spans="2:12" x14ac:dyDescent="0.25">
      <c r="B14000" s="67" t="s">
        <v>504</v>
      </c>
      <c r="C14000" s="67" t="s">
        <v>505</v>
      </c>
      <c r="D14000" s="68" t="s">
        <v>381</v>
      </c>
      <c r="E14000" s="67" t="s">
        <v>382</v>
      </c>
      <c r="F14000" s="68" t="s">
        <v>546</v>
      </c>
      <c r="G14000" s="67" t="s">
        <v>547</v>
      </c>
      <c r="H14000" s="68" t="s">
        <v>363</v>
      </c>
      <c r="I14000" s="69">
        <v>0</v>
      </c>
      <c r="J14000" s="69">
        <v>0</v>
      </c>
      <c r="K14000" s="91"/>
      <c r="L14000" s="91"/>
    </row>
    <row r="14001" spans="2:12" x14ac:dyDescent="0.25">
      <c r="B14001" s="67" t="s">
        <v>504</v>
      </c>
      <c r="C14001" s="67" t="s">
        <v>505</v>
      </c>
      <c r="D14001" s="68" t="s">
        <v>381</v>
      </c>
      <c r="E14001" s="67" t="s">
        <v>382</v>
      </c>
      <c r="F14001" s="68" t="s">
        <v>546</v>
      </c>
      <c r="G14001" s="67" t="s">
        <v>547</v>
      </c>
      <c r="H14001" s="68" t="s">
        <v>364</v>
      </c>
      <c r="I14001" s="69">
        <v>8</v>
      </c>
      <c r="J14001" s="69">
        <v>0</v>
      </c>
      <c r="K14001" s="91"/>
      <c r="L14001" s="91"/>
    </row>
    <row r="14002" spans="2:12" x14ac:dyDescent="0.25">
      <c r="B14002" s="67" t="s">
        <v>504</v>
      </c>
      <c r="C14002" s="67" t="s">
        <v>505</v>
      </c>
      <c r="D14002" s="68" t="s">
        <v>381</v>
      </c>
      <c r="E14002" s="67" t="s">
        <v>382</v>
      </c>
      <c r="F14002" s="68" t="s">
        <v>546</v>
      </c>
      <c r="G14002" s="67" t="s">
        <v>547</v>
      </c>
      <c r="H14002" s="68" t="s">
        <v>362</v>
      </c>
      <c r="I14002" s="69">
        <v>0</v>
      </c>
      <c r="J14002" s="69">
        <v>0</v>
      </c>
      <c r="K14002" s="91"/>
      <c r="L14002" s="91"/>
    </row>
    <row r="14003" spans="2:12" x14ac:dyDescent="0.25">
      <c r="B14003" s="67" t="s">
        <v>504</v>
      </c>
      <c r="C14003" s="67" t="s">
        <v>505</v>
      </c>
      <c r="D14003" s="68" t="s">
        <v>381</v>
      </c>
      <c r="E14003" s="67" t="s">
        <v>382</v>
      </c>
      <c r="F14003" s="68" t="s">
        <v>546</v>
      </c>
      <c r="G14003" s="67" t="s">
        <v>547</v>
      </c>
      <c r="H14003" s="68" t="s">
        <v>363</v>
      </c>
      <c r="I14003" s="69">
        <v>31</v>
      </c>
      <c r="J14003" s="69">
        <v>27</v>
      </c>
      <c r="K14003" s="91"/>
      <c r="L14003" s="91"/>
    </row>
    <row r="14004" spans="2:12" x14ac:dyDescent="0.25">
      <c r="B14004" s="67" t="s">
        <v>504</v>
      </c>
      <c r="C14004" s="67" t="s">
        <v>505</v>
      </c>
      <c r="D14004" s="68" t="s">
        <v>381</v>
      </c>
      <c r="E14004" s="67" t="s">
        <v>382</v>
      </c>
      <c r="F14004" s="68" t="s">
        <v>546</v>
      </c>
      <c r="G14004" s="67" t="s">
        <v>547</v>
      </c>
      <c r="H14004" s="68" t="s">
        <v>364</v>
      </c>
      <c r="I14004" s="69">
        <v>38</v>
      </c>
      <c r="J14004" s="69">
        <v>51</v>
      </c>
      <c r="K14004" s="91"/>
      <c r="L14004" s="91"/>
    </row>
    <row r="14005" spans="2:12" x14ac:dyDescent="0.25">
      <c r="B14005" s="67" t="s">
        <v>504</v>
      </c>
      <c r="C14005" s="67" t="s">
        <v>505</v>
      </c>
      <c r="D14005" s="68" t="s">
        <v>381</v>
      </c>
      <c r="E14005" s="67" t="s">
        <v>382</v>
      </c>
      <c r="F14005" s="68" t="s">
        <v>546</v>
      </c>
      <c r="G14005" s="67" t="s">
        <v>547</v>
      </c>
      <c r="H14005" s="68" t="s">
        <v>362</v>
      </c>
      <c r="I14005" s="69">
        <v>211</v>
      </c>
      <c r="J14005" s="69">
        <v>200</v>
      </c>
      <c r="K14005" s="91"/>
      <c r="L14005" s="91"/>
    </row>
    <row r="14006" spans="2:12" x14ac:dyDescent="0.25">
      <c r="B14006" s="67" t="s">
        <v>504</v>
      </c>
      <c r="C14006" s="67" t="s">
        <v>505</v>
      </c>
      <c r="D14006" s="68" t="s">
        <v>381</v>
      </c>
      <c r="E14006" s="67" t="s">
        <v>382</v>
      </c>
      <c r="F14006" s="68" t="s">
        <v>546</v>
      </c>
      <c r="G14006" s="67" t="s">
        <v>547</v>
      </c>
      <c r="H14006" s="68" t="s">
        <v>363</v>
      </c>
      <c r="I14006" s="69">
        <v>240</v>
      </c>
      <c r="J14006" s="69">
        <v>311</v>
      </c>
      <c r="K14006" s="91"/>
      <c r="L14006" s="91"/>
    </row>
    <row r="14007" spans="2:12" x14ac:dyDescent="0.25">
      <c r="B14007" s="67" t="s">
        <v>504</v>
      </c>
      <c r="C14007" s="67" t="s">
        <v>505</v>
      </c>
      <c r="D14007" s="68" t="s">
        <v>381</v>
      </c>
      <c r="E14007" s="67" t="s">
        <v>382</v>
      </c>
      <c r="F14007" s="68" t="s">
        <v>546</v>
      </c>
      <c r="G14007" s="67" t="s">
        <v>547</v>
      </c>
      <c r="H14007" s="68" t="s">
        <v>364</v>
      </c>
      <c r="I14007" s="69">
        <v>53</v>
      </c>
      <c r="J14007" s="69">
        <v>60</v>
      </c>
      <c r="K14007" s="91"/>
      <c r="L14007" s="91"/>
    </row>
    <row r="14008" spans="2:12" x14ac:dyDescent="0.25">
      <c r="B14008" s="67" t="s">
        <v>504</v>
      </c>
      <c r="C14008" s="67" t="s">
        <v>505</v>
      </c>
      <c r="D14008" s="68" t="s">
        <v>381</v>
      </c>
      <c r="E14008" s="67" t="s">
        <v>382</v>
      </c>
      <c r="F14008" s="68" t="s">
        <v>546</v>
      </c>
      <c r="G14008" s="67" t="s">
        <v>547</v>
      </c>
      <c r="H14008" s="68" t="s">
        <v>362</v>
      </c>
      <c r="I14008" s="69">
        <v>53</v>
      </c>
      <c r="J14008" s="69">
        <v>45</v>
      </c>
      <c r="K14008" s="91"/>
      <c r="L14008" s="91"/>
    </row>
    <row r="14009" spans="2:12" x14ac:dyDescent="0.25">
      <c r="B14009" s="67" t="s">
        <v>504</v>
      </c>
      <c r="C14009" s="67" t="s">
        <v>505</v>
      </c>
      <c r="D14009" s="68" t="s">
        <v>381</v>
      </c>
      <c r="E14009" s="67" t="s">
        <v>382</v>
      </c>
      <c r="F14009" s="68" t="s">
        <v>546</v>
      </c>
      <c r="G14009" s="67" t="s">
        <v>547</v>
      </c>
      <c r="H14009" s="68" t="s">
        <v>363</v>
      </c>
      <c r="I14009" s="69">
        <v>6</v>
      </c>
      <c r="J14009" s="69">
        <v>2</v>
      </c>
      <c r="K14009" s="91"/>
      <c r="L14009" s="91"/>
    </row>
    <row r="14010" spans="2:12" x14ac:dyDescent="0.25">
      <c r="B14010" s="67" t="s">
        <v>504</v>
      </c>
      <c r="C14010" s="67" t="s">
        <v>505</v>
      </c>
      <c r="D14010" s="68" t="s">
        <v>381</v>
      </c>
      <c r="E14010" s="67" t="s">
        <v>382</v>
      </c>
      <c r="F14010" s="68" t="s">
        <v>546</v>
      </c>
      <c r="G14010" s="67" t="s">
        <v>547</v>
      </c>
      <c r="H14010" s="68" t="s">
        <v>364</v>
      </c>
      <c r="I14010" s="69">
        <v>19</v>
      </c>
      <c r="J14010" s="69">
        <v>15</v>
      </c>
      <c r="K14010" s="91"/>
      <c r="L14010" s="91"/>
    </row>
    <row r="14011" spans="2:12" x14ac:dyDescent="0.25">
      <c r="B14011" s="67" t="s">
        <v>504</v>
      </c>
      <c r="C14011" s="67" t="s">
        <v>505</v>
      </c>
      <c r="D14011" s="68" t="s">
        <v>381</v>
      </c>
      <c r="E14011" s="67" t="s">
        <v>382</v>
      </c>
      <c r="F14011" s="68" t="s">
        <v>546</v>
      </c>
      <c r="G14011" s="67" t="s">
        <v>547</v>
      </c>
      <c r="H14011" s="68" t="s">
        <v>362</v>
      </c>
      <c r="I14011" s="69">
        <v>0</v>
      </c>
      <c r="J14011" s="69">
        <v>10</v>
      </c>
      <c r="K14011" s="91"/>
      <c r="L14011" s="91"/>
    </row>
    <row r="14012" spans="2:12" x14ac:dyDescent="0.25">
      <c r="B14012" s="67" t="s">
        <v>504</v>
      </c>
      <c r="C14012" s="67" t="s">
        <v>505</v>
      </c>
      <c r="D14012" s="68" t="s">
        <v>381</v>
      </c>
      <c r="E14012" s="67" t="s">
        <v>382</v>
      </c>
      <c r="F14012" s="68" t="s">
        <v>546</v>
      </c>
      <c r="G14012" s="67" t="s">
        <v>547</v>
      </c>
      <c r="H14012" s="68" t="s">
        <v>363</v>
      </c>
      <c r="I14012" s="69">
        <v>0</v>
      </c>
      <c r="J14012" s="69">
        <v>0</v>
      </c>
      <c r="K14012" s="91"/>
      <c r="L14012" s="91"/>
    </row>
    <row r="14013" spans="2:12" x14ac:dyDescent="0.25">
      <c r="B14013" s="67" t="s">
        <v>504</v>
      </c>
      <c r="C14013" s="67" t="s">
        <v>505</v>
      </c>
      <c r="D14013" s="68" t="s">
        <v>381</v>
      </c>
      <c r="E14013" s="67" t="s">
        <v>382</v>
      </c>
      <c r="F14013" s="68" t="s">
        <v>546</v>
      </c>
      <c r="G14013" s="67" t="s">
        <v>547</v>
      </c>
      <c r="H14013" s="68" t="s">
        <v>362</v>
      </c>
      <c r="I14013" s="69">
        <v>0</v>
      </c>
      <c r="J14013" s="69">
        <v>0</v>
      </c>
      <c r="K14013" s="91"/>
      <c r="L14013" s="91"/>
    </row>
    <row r="14014" spans="2:12" x14ac:dyDescent="0.25">
      <c r="B14014" s="67" t="s">
        <v>504</v>
      </c>
      <c r="C14014" s="67" t="s">
        <v>505</v>
      </c>
      <c r="D14014" s="68" t="s">
        <v>381</v>
      </c>
      <c r="E14014" s="67" t="s">
        <v>382</v>
      </c>
      <c r="F14014" s="68" t="s">
        <v>546</v>
      </c>
      <c r="G14014" s="67" t="s">
        <v>547</v>
      </c>
      <c r="H14014" s="68" t="s">
        <v>362</v>
      </c>
      <c r="I14014" s="69">
        <v>31</v>
      </c>
      <c r="J14014" s="69">
        <v>23</v>
      </c>
      <c r="K14014" s="91"/>
      <c r="L14014" s="91"/>
    </row>
    <row r="14015" spans="2:12" x14ac:dyDescent="0.25">
      <c r="B14015" s="67" t="s">
        <v>504</v>
      </c>
      <c r="C14015" s="67" t="s">
        <v>505</v>
      </c>
      <c r="D14015" s="68" t="s">
        <v>381</v>
      </c>
      <c r="E14015" s="67" t="s">
        <v>382</v>
      </c>
      <c r="F14015" s="68" t="s">
        <v>546</v>
      </c>
      <c r="G14015" s="67" t="s">
        <v>547</v>
      </c>
      <c r="H14015" s="68" t="s">
        <v>363</v>
      </c>
      <c r="I14015" s="69">
        <v>138</v>
      </c>
      <c r="J14015" s="69">
        <v>91</v>
      </c>
      <c r="K14015" s="91"/>
      <c r="L14015" s="91"/>
    </row>
    <row r="14016" spans="2:12" x14ac:dyDescent="0.25">
      <c r="B14016" s="67" t="s">
        <v>504</v>
      </c>
      <c r="C14016" s="67" t="s">
        <v>505</v>
      </c>
      <c r="D14016" s="68" t="s">
        <v>381</v>
      </c>
      <c r="E14016" s="67" t="s">
        <v>382</v>
      </c>
      <c r="F14016" s="68" t="s">
        <v>546</v>
      </c>
      <c r="G14016" s="67" t="s">
        <v>547</v>
      </c>
      <c r="H14016" s="68" t="s">
        <v>364</v>
      </c>
      <c r="I14016" s="69">
        <v>20</v>
      </c>
      <c r="J14016" s="69">
        <v>24</v>
      </c>
      <c r="K14016" s="91"/>
      <c r="L14016" s="91"/>
    </row>
    <row r="14017" spans="2:12" x14ac:dyDescent="0.25">
      <c r="B14017" s="67" t="s">
        <v>504</v>
      </c>
      <c r="C14017" s="67" t="s">
        <v>505</v>
      </c>
      <c r="D14017" s="68" t="s">
        <v>381</v>
      </c>
      <c r="E14017" s="67" t="s">
        <v>382</v>
      </c>
      <c r="F14017" s="68" t="s">
        <v>546</v>
      </c>
      <c r="G14017" s="67" t="s">
        <v>547</v>
      </c>
      <c r="H14017" s="68" t="s">
        <v>362</v>
      </c>
      <c r="I14017" s="69">
        <v>0</v>
      </c>
      <c r="J14017" s="69">
        <v>0</v>
      </c>
      <c r="K14017" s="91"/>
      <c r="L14017" s="91"/>
    </row>
    <row r="14018" spans="2:12" x14ac:dyDescent="0.25">
      <c r="B14018" s="67" t="s">
        <v>504</v>
      </c>
      <c r="C14018" s="67" t="s">
        <v>505</v>
      </c>
      <c r="D14018" s="68" t="s">
        <v>381</v>
      </c>
      <c r="E14018" s="67" t="s">
        <v>382</v>
      </c>
      <c r="F14018" s="68" t="s">
        <v>546</v>
      </c>
      <c r="G14018" s="67" t="s">
        <v>547</v>
      </c>
      <c r="H14018" s="68" t="s">
        <v>363</v>
      </c>
      <c r="I14018" s="69">
        <v>0</v>
      </c>
      <c r="J14018" s="69">
        <v>0</v>
      </c>
      <c r="K14018" s="91"/>
      <c r="L14018" s="91"/>
    </row>
    <row r="14019" spans="2:12" x14ac:dyDescent="0.25">
      <c r="B14019" s="67" t="s">
        <v>504</v>
      </c>
      <c r="C14019" s="67" t="s">
        <v>505</v>
      </c>
      <c r="D14019" s="68" t="s">
        <v>381</v>
      </c>
      <c r="E14019" s="67" t="s">
        <v>382</v>
      </c>
      <c r="F14019" s="68" t="s">
        <v>546</v>
      </c>
      <c r="G14019" s="67" t="s">
        <v>547</v>
      </c>
      <c r="H14019" s="68" t="s">
        <v>364</v>
      </c>
      <c r="I14019" s="69">
        <v>0</v>
      </c>
      <c r="J14019" s="69">
        <v>0</v>
      </c>
      <c r="K14019" s="91"/>
      <c r="L14019" s="91"/>
    </row>
    <row r="14020" spans="2:12" x14ac:dyDescent="0.25">
      <c r="B14020" s="67" t="s">
        <v>504</v>
      </c>
      <c r="C14020" s="67" t="s">
        <v>505</v>
      </c>
      <c r="D14020" s="68" t="s">
        <v>381</v>
      </c>
      <c r="E14020" s="67" t="s">
        <v>382</v>
      </c>
      <c r="F14020" s="68" t="s">
        <v>546</v>
      </c>
      <c r="G14020" s="67" t="s">
        <v>547</v>
      </c>
      <c r="H14020" s="68" t="s">
        <v>362</v>
      </c>
      <c r="I14020" s="69">
        <v>327</v>
      </c>
      <c r="J14020" s="69">
        <v>505</v>
      </c>
      <c r="K14020" s="91"/>
      <c r="L14020" s="91"/>
    </row>
    <row r="14021" spans="2:12" x14ac:dyDescent="0.25">
      <c r="B14021" s="67" t="s">
        <v>504</v>
      </c>
      <c r="C14021" s="67" t="s">
        <v>505</v>
      </c>
      <c r="D14021" s="68" t="s">
        <v>381</v>
      </c>
      <c r="E14021" s="67" t="s">
        <v>382</v>
      </c>
      <c r="F14021" s="68" t="s">
        <v>546</v>
      </c>
      <c r="G14021" s="67" t="s">
        <v>547</v>
      </c>
      <c r="H14021" s="68" t="s">
        <v>363</v>
      </c>
      <c r="I14021" s="69">
        <v>560</v>
      </c>
      <c r="J14021" s="69">
        <v>580</v>
      </c>
      <c r="K14021" s="91"/>
      <c r="L14021" s="91"/>
    </row>
    <row r="14022" spans="2:12" x14ac:dyDescent="0.25">
      <c r="B14022" s="67" t="s">
        <v>504</v>
      </c>
      <c r="C14022" s="67" t="s">
        <v>505</v>
      </c>
      <c r="D14022" s="68" t="s">
        <v>381</v>
      </c>
      <c r="E14022" s="67" t="s">
        <v>382</v>
      </c>
      <c r="F14022" s="68" t="s">
        <v>546</v>
      </c>
      <c r="G14022" s="67" t="s">
        <v>547</v>
      </c>
      <c r="H14022" s="68" t="s">
        <v>364</v>
      </c>
      <c r="I14022" s="69">
        <v>312</v>
      </c>
      <c r="J14022" s="69">
        <v>365</v>
      </c>
      <c r="K14022" s="91"/>
      <c r="L14022" s="91"/>
    </row>
    <row r="14023" spans="2:12" x14ac:dyDescent="0.25">
      <c r="B14023" s="67" t="s">
        <v>504</v>
      </c>
      <c r="C14023" s="67" t="s">
        <v>505</v>
      </c>
      <c r="D14023" s="68" t="s">
        <v>381</v>
      </c>
      <c r="E14023" s="67" t="s">
        <v>382</v>
      </c>
      <c r="F14023" s="68" t="s">
        <v>546</v>
      </c>
      <c r="G14023" s="67" t="s">
        <v>547</v>
      </c>
      <c r="H14023" s="68" t="s">
        <v>363</v>
      </c>
      <c r="I14023" s="69">
        <v>0</v>
      </c>
      <c r="J14023" s="69">
        <v>0</v>
      </c>
      <c r="K14023" s="91"/>
      <c r="L14023" s="91"/>
    </row>
    <row r="14024" spans="2:12" x14ac:dyDescent="0.25">
      <c r="B14024" s="67" t="s">
        <v>504</v>
      </c>
      <c r="C14024" s="67" t="s">
        <v>505</v>
      </c>
      <c r="D14024" s="68" t="s">
        <v>381</v>
      </c>
      <c r="E14024" s="67" t="s">
        <v>382</v>
      </c>
      <c r="F14024" s="68" t="s">
        <v>546</v>
      </c>
      <c r="G14024" s="67" t="s">
        <v>547</v>
      </c>
      <c r="H14024" s="68" t="s">
        <v>362</v>
      </c>
      <c r="I14024" s="69">
        <v>0</v>
      </c>
      <c r="J14024" s="69">
        <v>0</v>
      </c>
      <c r="K14024" s="91"/>
      <c r="L14024" s="91"/>
    </row>
    <row r="14025" spans="2:12" x14ac:dyDescent="0.25">
      <c r="B14025" s="67" t="s">
        <v>504</v>
      </c>
      <c r="C14025" s="67" t="s">
        <v>505</v>
      </c>
      <c r="D14025" s="68" t="s">
        <v>381</v>
      </c>
      <c r="E14025" s="67" t="s">
        <v>382</v>
      </c>
      <c r="F14025" s="68" t="s">
        <v>546</v>
      </c>
      <c r="G14025" s="67" t="s">
        <v>547</v>
      </c>
      <c r="H14025" s="68" t="s">
        <v>363</v>
      </c>
      <c r="I14025" s="69">
        <v>0</v>
      </c>
      <c r="J14025" s="69">
        <v>0</v>
      </c>
      <c r="K14025" s="91"/>
      <c r="L14025" s="91"/>
    </row>
    <row r="14026" spans="2:12" x14ac:dyDescent="0.25">
      <c r="B14026" s="67" t="s">
        <v>504</v>
      </c>
      <c r="C14026" s="67" t="s">
        <v>505</v>
      </c>
      <c r="D14026" s="68" t="s">
        <v>381</v>
      </c>
      <c r="E14026" s="67" t="s">
        <v>382</v>
      </c>
      <c r="F14026" s="68" t="s">
        <v>546</v>
      </c>
      <c r="G14026" s="67" t="s">
        <v>547</v>
      </c>
      <c r="H14026" s="68" t="s">
        <v>364</v>
      </c>
      <c r="I14026" s="69">
        <v>0</v>
      </c>
      <c r="J14026" s="69">
        <v>6</v>
      </c>
      <c r="K14026" s="91"/>
      <c r="L14026" s="91"/>
    </row>
    <row r="14027" spans="2:12" x14ac:dyDescent="0.25">
      <c r="B14027" s="67" t="s">
        <v>504</v>
      </c>
      <c r="C14027" s="67" t="s">
        <v>505</v>
      </c>
      <c r="D14027" s="68" t="s">
        <v>381</v>
      </c>
      <c r="E14027" s="67" t="s">
        <v>382</v>
      </c>
      <c r="F14027" s="68" t="s">
        <v>546</v>
      </c>
      <c r="G14027" s="67" t="s">
        <v>547</v>
      </c>
      <c r="H14027" s="68" t="s">
        <v>362</v>
      </c>
      <c r="I14027" s="69">
        <v>17</v>
      </c>
      <c r="J14027" s="69">
        <v>16</v>
      </c>
      <c r="K14027" s="91"/>
      <c r="L14027" s="91"/>
    </row>
    <row r="14028" spans="2:12" x14ac:dyDescent="0.25">
      <c r="B14028" s="67" t="s">
        <v>504</v>
      </c>
      <c r="C14028" s="67" t="s">
        <v>505</v>
      </c>
      <c r="D14028" s="68" t="s">
        <v>381</v>
      </c>
      <c r="E14028" s="67" t="s">
        <v>382</v>
      </c>
      <c r="F14028" s="68" t="s">
        <v>546</v>
      </c>
      <c r="G14028" s="67" t="s">
        <v>547</v>
      </c>
      <c r="H14028" s="68" t="s">
        <v>363</v>
      </c>
      <c r="I14028" s="69">
        <v>17</v>
      </c>
      <c r="J14028" s="69">
        <v>18</v>
      </c>
      <c r="K14028" s="91"/>
      <c r="L14028" s="91"/>
    </row>
    <row r="14029" spans="2:12" x14ac:dyDescent="0.25">
      <c r="B14029" s="67" t="s">
        <v>504</v>
      </c>
      <c r="C14029" s="67" t="s">
        <v>505</v>
      </c>
      <c r="D14029" s="68" t="s">
        <v>381</v>
      </c>
      <c r="E14029" s="67" t="s">
        <v>382</v>
      </c>
      <c r="F14029" s="68" t="s">
        <v>546</v>
      </c>
      <c r="G14029" s="67" t="s">
        <v>547</v>
      </c>
      <c r="H14029" s="68" t="s">
        <v>364</v>
      </c>
      <c r="I14029" s="69">
        <v>18</v>
      </c>
      <c r="J14029" s="69">
        <v>30</v>
      </c>
      <c r="K14029" s="91"/>
      <c r="L14029" s="91"/>
    </row>
    <row r="14030" spans="2:12" x14ac:dyDescent="0.25">
      <c r="B14030" s="67" t="s">
        <v>504</v>
      </c>
      <c r="C14030" s="67" t="s">
        <v>505</v>
      </c>
      <c r="D14030" s="68" t="s">
        <v>381</v>
      </c>
      <c r="E14030" s="67" t="s">
        <v>382</v>
      </c>
      <c r="F14030" s="68" t="s">
        <v>546</v>
      </c>
      <c r="G14030" s="67" t="s">
        <v>547</v>
      </c>
      <c r="H14030" s="68" t="s">
        <v>363</v>
      </c>
      <c r="I14030" s="69">
        <v>0</v>
      </c>
      <c r="J14030" s="69">
        <v>0</v>
      </c>
      <c r="K14030" s="91"/>
      <c r="L14030" s="91"/>
    </row>
    <row r="14031" spans="2:12" x14ac:dyDescent="0.25">
      <c r="B14031" s="67" t="s">
        <v>504</v>
      </c>
      <c r="C14031" s="67" t="s">
        <v>505</v>
      </c>
      <c r="D14031" s="68" t="s">
        <v>381</v>
      </c>
      <c r="E14031" s="67" t="s">
        <v>382</v>
      </c>
      <c r="F14031" s="68" t="s">
        <v>546</v>
      </c>
      <c r="G14031" s="67" t="s">
        <v>547</v>
      </c>
      <c r="H14031" s="68" t="s">
        <v>362</v>
      </c>
      <c r="I14031" s="69">
        <v>0.309</v>
      </c>
      <c r="J14031" s="69">
        <v>0.20599999999999999</v>
      </c>
      <c r="K14031" s="91"/>
      <c r="L14031" s="91"/>
    </row>
    <row r="14032" spans="2:12" x14ac:dyDescent="0.25">
      <c r="B14032" s="67" t="s">
        <v>504</v>
      </c>
      <c r="C14032" s="67" t="s">
        <v>505</v>
      </c>
      <c r="D14032" s="68" t="s">
        <v>381</v>
      </c>
      <c r="E14032" s="67" t="s">
        <v>382</v>
      </c>
      <c r="F14032" s="68" t="s">
        <v>546</v>
      </c>
      <c r="G14032" s="67" t="s">
        <v>547</v>
      </c>
      <c r="H14032" s="68" t="s">
        <v>363</v>
      </c>
      <c r="I14032" s="69">
        <v>0.39140000000000003</v>
      </c>
      <c r="J14032" s="69">
        <v>0.55620000000000003</v>
      </c>
      <c r="K14032" s="91"/>
      <c r="L14032" s="91"/>
    </row>
    <row r="14033" spans="2:12" x14ac:dyDescent="0.25">
      <c r="B14033" s="67" t="s">
        <v>504</v>
      </c>
      <c r="C14033" s="67" t="s">
        <v>505</v>
      </c>
      <c r="D14033" s="68" t="s">
        <v>381</v>
      </c>
      <c r="E14033" s="67" t="s">
        <v>382</v>
      </c>
      <c r="F14033" s="68" t="s">
        <v>546</v>
      </c>
      <c r="G14033" s="67" t="s">
        <v>547</v>
      </c>
      <c r="H14033" s="68" t="s">
        <v>364</v>
      </c>
      <c r="I14033" s="69">
        <v>0.45319999999999999</v>
      </c>
      <c r="J14033" s="69">
        <v>0.28839999999999999</v>
      </c>
      <c r="K14033" s="91"/>
      <c r="L14033" s="91"/>
    </row>
    <row r="14034" spans="2:12" x14ac:dyDescent="0.25">
      <c r="B14034" s="67" t="s">
        <v>504</v>
      </c>
      <c r="C14034" s="67" t="s">
        <v>505</v>
      </c>
      <c r="D14034" s="68" t="s">
        <v>381</v>
      </c>
      <c r="E14034" s="67" t="s">
        <v>382</v>
      </c>
      <c r="F14034" s="68" t="s">
        <v>546</v>
      </c>
      <c r="G14034" s="67" t="s">
        <v>547</v>
      </c>
      <c r="H14034" s="68" t="s">
        <v>362</v>
      </c>
      <c r="I14034" s="69">
        <v>0</v>
      </c>
      <c r="J14034" s="69">
        <v>0</v>
      </c>
      <c r="K14034" s="91"/>
      <c r="L14034" s="91"/>
    </row>
    <row r="14035" spans="2:12" x14ac:dyDescent="0.25">
      <c r="B14035" s="67" t="s">
        <v>504</v>
      </c>
      <c r="C14035" s="67" t="s">
        <v>505</v>
      </c>
      <c r="D14035" s="68" t="s">
        <v>381</v>
      </c>
      <c r="E14035" s="67" t="s">
        <v>382</v>
      </c>
      <c r="F14035" s="68" t="s">
        <v>546</v>
      </c>
      <c r="G14035" s="67" t="s">
        <v>547</v>
      </c>
      <c r="H14035" s="68" t="s">
        <v>363</v>
      </c>
      <c r="I14035" s="69">
        <v>11</v>
      </c>
      <c r="J14035" s="69">
        <v>2</v>
      </c>
      <c r="K14035" s="91"/>
      <c r="L14035" s="91"/>
    </row>
    <row r="14036" spans="2:12" x14ac:dyDescent="0.25">
      <c r="B14036" s="67" t="s">
        <v>504</v>
      </c>
      <c r="C14036" s="67" t="s">
        <v>505</v>
      </c>
      <c r="D14036" s="68" t="s">
        <v>381</v>
      </c>
      <c r="E14036" s="67" t="s">
        <v>382</v>
      </c>
      <c r="F14036" s="68" t="s">
        <v>546</v>
      </c>
      <c r="G14036" s="67" t="s">
        <v>547</v>
      </c>
      <c r="H14036" s="68" t="s">
        <v>364</v>
      </c>
      <c r="I14036" s="69">
        <v>11</v>
      </c>
      <c r="J14036" s="69">
        <v>0</v>
      </c>
      <c r="K14036" s="91"/>
      <c r="L14036" s="91"/>
    </row>
    <row r="14037" spans="2:12" x14ac:dyDescent="0.25">
      <c r="B14037" s="67" t="s">
        <v>504</v>
      </c>
      <c r="C14037" s="67" t="s">
        <v>505</v>
      </c>
      <c r="D14037" s="68" t="s">
        <v>381</v>
      </c>
      <c r="E14037" s="67" t="s">
        <v>382</v>
      </c>
      <c r="F14037" s="68" t="s">
        <v>546</v>
      </c>
      <c r="G14037" s="67" t="s">
        <v>547</v>
      </c>
      <c r="H14037" s="68" t="s">
        <v>362</v>
      </c>
      <c r="I14037" s="69">
        <v>38</v>
      </c>
      <c r="J14037" s="69">
        <v>62</v>
      </c>
      <c r="K14037" s="91"/>
      <c r="L14037" s="91"/>
    </row>
    <row r="14038" spans="2:12" x14ac:dyDescent="0.25">
      <c r="B14038" s="67" t="s">
        <v>504</v>
      </c>
      <c r="C14038" s="67" t="s">
        <v>505</v>
      </c>
      <c r="D14038" s="68" t="s">
        <v>381</v>
      </c>
      <c r="E14038" s="67" t="s">
        <v>382</v>
      </c>
      <c r="F14038" s="68" t="s">
        <v>546</v>
      </c>
      <c r="G14038" s="67" t="s">
        <v>547</v>
      </c>
      <c r="H14038" s="68" t="s">
        <v>363</v>
      </c>
      <c r="I14038" s="69">
        <v>58</v>
      </c>
      <c r="J14038" s="69">
        <v>28</v>
      </c>
      <c r="K14038" s="91"/>
      <c r="L14038" s="91"/>
    </row>
    <row r="14039" spans="2:12" x14ac:dyDescent="0.25">
      <c r="B14039" s="67" t="s">
        <v>504</v>
      </c>
      <c r="C14039" s="67" t="s">
        <v>505</v>
      </c>
      <c r="D14039" s="68" t="s">
        <v>381</v>
      </c>
      <c r="E14039" s="67" t="s">
        <v>382</v>
      </c>
      <c r="F14039" s="68" t="s">
        <v>546</v>
      </c>
      <c r="G14039" s="67" t="s">
        <v>547</v>
      </c>
      <c r="H14039" s="68" t="s">
        <v>364</v>
      </c>
      <c r="I14039" s="69">
        <v>30</v>
      </c>
      <c r="J14039" s="69">
        <v>45</v>
      </c>
      <c r="K14039" s="91"/>
      <c r="L14039" s="91"/>
    </row>
    <row r="14040" spans="2:12" x14ac:dyDescent="0.25">
      <c r="B14040" s="67" t="s">
        <v>504</v>
      </c>
      <c r="C14040" s="67" t="s">
        <v>505</v>
      </c>
      <c r="D14040" s="68" t="s">
        <v>381</v>
      </c>
      <c r="E14040" s="67" t="s">
        <v>382</v>
      </c>
      <c r="F14040" s="68" t="s">
        <v>546</v>
      </c>
      <c r="G14040" s="67" t="s">
        <v>547</v>
      </c>
      <c r="H14040" s="68" t="s">
        <v>362</v>
      </c>
      <c r="I14040" s="69">
        <v>16</v>
      </c>
      <c r="J14040" s="69">
        <v>16</v>
      </c>
      <c r="K14040" s="91"/>
      <c r="L14040" s="91"/>
    </row>
    <row r="14041" spans="2:12" x14ac:dyDescent="0.25">
      <c r="B14041" s="67" t="s">
        <v>504</v>
      </c>
      <c r="C14041" s="67" t="s">
        <v>505</v>
      </c>
      <c r="D14041" s="68" t="s">
        <v>381</v>
      </c>
      <c r="E14041" s="67" t="s">
        <v>382</v>
      </c>
      <c r="F14041" s="68" t="s">
        <v>546</v>
      </c>
      <c r="G14041" s="67" t="s">
        <v>547</v>
      </c>
      <c r="H14041" s="68" t="s">
        <v>363</v>
      </c>
      <c r="I14041" s="69">
        <v>0</v>
      </c>
      <c r="J14041" s="69">
        <v>2</v>
      </c>
      <c r="K14041" s="91"/>
      <c r="L14041" s="91"/>
    </row>
    <row r="14042" spans="2:12" x14ac:dyDescent="0.25">
      <c r="B14042" s="67" t="s">
        <v>504</v>
      </c>
      <c r="C14042" s="67" t="s">
        <v>505</v>
      </c>
      <c r="D14042" s="68" t="s">
        <v>381</v>
      </c>
      <c r="E14042" s="67" t="s">
        <v>382</v>
      </c>
      <c r="F14042" s="68" t="s">
        <v>546</v>
      </c>
      <c r="G14042" s="67" t="s">
        <v>547</v>
      </c>
      <c r="H14042" s="68" t="s">
        <v>364</v>
      </c>
      <c r="I14042" s="69">
        <v>0</v>
      </c>
      <c r="J14042" s="69">
        <v>0</v>
      </c>
      <c r="K14042" s="91"/>
      <c r="L14042" s="91"/>
    </row>
    <row r="14043" spans="2:12" x14ac:dyDescent="0.25">
      <c r="B14043" s="67" t="s">
        <v>504</v>
      </c>
      <c r="C14043" s="67" t="s">
        <v>505</v>
      </c>
      <c r="D14043" s="68" t="s">
        <v>381</v>
      </c>
      <c r="E14043" s="67" t="s">
        <v>382</v>
      </c>
      <c r="F14043" s="68" t="s">
        <v>546</v>
      </c>
      <c r="G14043" s="67" t="s">
        <v>547</v>
      </c>
      <c r="H14043" s="68" t="s">
        <v>363</v>
      </c>
      <c r="I14043" s="69">
        <v>9</v>
      </c>
      <c r="J14043" s="69">
        <v>27</v>
      </c>
      <c r="K14043" s="91"/>
      <c r="L14043" s="91"/>
    </row>
    <row r="14044" spans="2:12" x14ac:dyDescent="0.25">
      <c r="B14044" s="67" t="s">
        <v>504</v>
      </c>
      <c r="C14044" s="67" t="s">
        <v>505</v>
      </c>
      <c r="D14044" s="68" t="s">
        <v>381</v>
      </c>
      <c r="E14044" s="67" t="s">
        <v>382</v>
      </c>
      <c r="F14044" s="68" t="s">
        <v>546</v>
      </c>
      <c r="G14044" s="67" t="s">
        <v>547</v>
      </c>
      <c r="H14044" s="68" t="s">
        <v>362</v>
      </c>
      <c r="I14044" s="69">
        <v>0</v>
      </c>
      <c r="J14044" s="69">
        <v>0</v>
      </c>
      <c r="K14044" s="91"/>
      <c r="L14044" s="91"/>
    </row>
    <row r="14045" spans="2:12" x14ac:dyDescent="0.25">
      <c r="B14045" s="67" t="s">
        <v>504</v>
      </c>
      <c r="C14045" s="67" t="s">
        <v>505</v>
      </c>
      <c r="D14045" s="68" t="s">
        <v>381</v>
      </c>
      <c r="E14045" s="67" t="s">
        <v>382</v>
      </c>
      <c r="F14045" s="68" t="s">
        <v>546</v>
      </c>
      <c r="G14045" s="67" t="s">
        <v>547</v>
      </c>
      <c r="H14045" s="68" t="s">
        <v>363</v>
      </c>
      <c r="I14045" s="69">
        <v>0</v>
      </c>
      <c r="J14045" s="69">
        <v>0</v>
      </c>
      <c r="K14045" s="91"/>
      <c r="L14045" s="91"/>
    </row>
    <row r="14046" spans="2:12" x14ac:dyDescent="0.25">
      <c r="B14046" s="67" t="s">
        <v>504</v>
      </c>
      <c r="C14046" s="67" t="s">
        <v>505</v>
      </c>
      <c r="D14046" s="68" t="s">
        <v>381</v>
      </c>
      <c r="E14046" s="67" t="s">
        <v>382</v>
      </c>
      <c r="F14046" s="68" t="s">
        <v>546</v>
      </c>
      <c r="G14046" s="67" t="s">
        <v>547</v>
      </c>
      <c r="H14046" s="68" t="s">
        <v>364</v>
      </c>
      <c r="I14046" s="69">
        <v>0</v>
      </c>
      <c r="J14046" s="69">
        <v>0</v>
      </c>
      <c r="K14046" s="91"/>
      <c r="L14046" s="91"/>
    </row>
    <row r="14047" spans="2:12" x14ac:dyDescent="0.25">
      <c r="B14047" s="67" t="s">
        <v>504</v>
      </c>
      <c r="C14047" s="67" t="s">
        <v>505</v>
      </c>
      <c r="D14047" s="68" t="s">
        <v>381</v>
      </c>
      <c r="E14047" s="67" t="s">
        <v>382</v>
      </c>
      <c r="F14047" s="68" t="s">
        <v>546</v>
      </c>
      <c r="G14047" s="67" t="s">
        <v>547</v>
      </c>
      <c r="H14047" s="68" t="s">
        <v>362</v>
      </c>
      <c r="I14047" s="69">
        <v>49</v>
      </c>
      <c r="J14047" s="69">
        <v>28</v>
      </c>
      <c r="K14047" s="91"/>
      <c r="L14047" s="91"/>
    </row>
    <row r="14048" spans="2:12" x14ac:dyDescent="0.25">
      <c r="B14048" s="67" t="s">
        <v>504</v>
      </c>
      <c r="C14048" s="67" t="s">
        <v>505</v>
      </c>
      <c r="D14048" s="68" t="s">
        <v>381</v>
      </c>
      <c r="E14048" s="67" t="s">
        <v>382</v>
      </c>
      <c r="F14048" s="68" t="s">
        <v>546</v>
      </c>
      <c r="G14048" s="67" t="s">
        <v>547</v>
      </c>
      <c r="H14048" s="68" t="s">
        <v>363</v>
      </c>
      <c r="I14048" s="69">
        <v>122</v>
      </c>
      <c r="J14048" s="69">
        <v>121</v>
      </c>
      <c r="K14048" s="91"/>
      <c r="L14048" s="91"/>
    </row>
    <row r="14049" spans="2:12" x14ac:dyDescent="0.25">
      <c r="B14049" s="67" t="s">
        <v>504</v>
      </c>
      <c r="C14049" s="67" t="s">
        <v>505</v>
      </c>
      <c r="D14049" s="68" t="s">
        <v>381</v>
      </c>
      <c r="E14049" s="67" t="s">
        <v>382</v>
      </c>
      <c r="F14049" s="68" t="s">
        <v>546</v>
      </c>
      <c r="G14049" s="67" t="s">
        <v>547</v>
      </c>
      <c r="H14049" s="68" t="s">
        <v>364</v>
      </c>
      <c r="I14049" s="69">
        <v>0</v>
      </c>
      <c r="J14049" s="69">
        <v>0</v>
      </c>
      <c r="K14049" s="91"/>
      <c r="L14049" s="91"/>
    </row>
    <row r="14050" spans="2:12" x14ac:dyDescent="0.25">
      <c r="B14050" s="67" t="s">
        <v>504</v>
      </c>
      <c r="C14050" s="67" t="s">
        <v>505</v>
      </c>
      <c r="D14050" s="68" t="s">
        <v>381</v>
      </c>
      <c r="E14050" s="67" t="s">
        <v>382</v>
      </c>
      <c r="F14050" s="68" t="s">
        <v>546</v>
      </c>
      <c r="G14050" s="67" t="s">
        <v>547</v>
      </c>
      <c r="H14050" s="68" t="s">
        <v>364</v>
      </c>
      <c r="I14050" s="69">
        <v>0</v>
      </c>
      <c r="J14050" s="69">
        <v>0</v>
      </c>
      <c r="K14050" s="91"/>
      <c r="L14050" s="91"/>
    </row>
    <row r="14051" spans="2:12" x14ac:dyDescent="0.25">
      <c r="B14051" s="67" t="s">
        <v>504</v>
      </c>
      <c r="C14051" s="67" t="s">
        <v>505</v>
      </c>
      <c r="D14051" s="68" t="s">
        <v>381</v>
      </c>
      <c r="E14051" s="67" t="s">
        <v>382</v>
      </c>
      <c r="F14051" s="68" t="s">
        <v>546</v>
      </c>
      <c r="G14051" s="67" t="s">
        <v>547</v>
      </c>
      <c r="H14051" s="68" t="s">
        <v>362</v>
      </c>
      <c r="I14051" s="69">
        <v>20</v>
      </c>
      <c r="J14051" s="69">
        <v>15</v>
      </c>
      <c r="K14051" s="91"/>
      <c r="L14051" s="91"/>
    </row>
    <row r="14052" spans="2:12" x14ac:dyDescent="0.25">
      <c r="B14052" s="67" t="s">
        <v>504</v>
      </c>
      <c r="C14052" s="67" t="s">
        <v>505</v>
      </c>
      <c r="D14052" s="68" t="s">
        <v>381</v>
      </c>
      <c r="E14052" s="67" t="s">
        <v>382</v>
      </c>
      <c r="F14052" s="68" t="s">
        <v>546</v>
      </c>
      <c r="G14052" s="67" t="s">
        <v>547</v>
      </c>
      <c r="H14052" s="68" t="s">
        <v>363</v>
      </c>
      <c r="I14052" s="69">
        <v>56</v>
      </c>
      <c r="J14052" s="69">
        <v>80</v>
      </c>
      <c r="K14052" s="91"/>
      <c r="L14052" s="91"/>
    </row>
    <row r="14053" spans="2:12" x14ac:dyDescent="0.25">
      <c r="B14053" s="67" t="s">
        <v>504</v>
      </c>
      <c r="C14053" s="67" t="s">
        <v>505</v>
      </c>
      <c r="D14053" s="68" t="s">
        <v>381</v>
      </c>
      <c r="E14053" s="67" t="s">
        <v>382</v>
      </c>
      <c r="F14053" s="68" t="s">
        <v>546</v>
      </c>
      <c r="G14053" s="67" t="s">
        <v>547</v>
      </c>
      <c r="H14053" s="68" t="s">
        <v>364</v>
      </c>
      <c r="I14053" s="69">
        <v>0</v>
      </c>
      <c r="J14053" s="69">
        <v>0</v>
      </c>
      <c r="K14053" s="91"/>
      <c r="L14053" s="91"/>
    </row>
    <row r="14054" spans="2:12" x14ac:dyDescent="0.25">
      <c r="B14054" s="67" t="s">
        <v>504</v>
      </c>
      <c r="C14054" s="67" t="s">
        <v>505</v>
      </c>
      <c r="D14054" s="68" t="s">
        <v>381</v>
      </c>
      <c r="E14054" s="67" t="s">
        <v>382</v>
      </c>
      <c r="F14054" s="68" t="s">
        <v>546</v>
      </c>
      <c r="G14054" s="67" t="s">
        <v>547</v>
      </c>
      <c r="H14054" s="68" t="s">
        <v>362</v>
      </c>
      <c r="I14054" s="69">
        <v>26</v>
      </c>
      <c r="J14054" s="69">
        <v>9</v>
      </c>
      <c r="K14054" s="91"/>
      <c r="L14054" s="91"/>
    </row>
    <row r="14055" spans="2:12" x14ac:dyDescent="0.25">
      <c r="B14055" s="67" t="s">
        <v>504</v>
      </c>
      <c r="C14055" s="67" t="s">
        <v>505</v>
      </c>
      <c r="D14055" s="68" t="s">
        <v>381</v>
      </c>
      <c r="E14055" s="67" t="s">
        <v>382</v>
      </c>
      <c r="F14055" s="68" t="s">
        <v>546</v>
      </c>
      <c r="G14055" s="67" t="s">
        <v>547</v>
      </c>
      <c r="H14055" s="68" t="s">
        <v>363</v>
      </c>
      <c r="I14055" s="69">
        <v>28</v>
      </c>
      <c r="J14055" s="69">
        <v>61</v>
      </c>
      <c r="K14055" s="91"/>
      <c r="L14055" s="91"/>
    </row>
    <row r="14056" spans="2:12" x14ac:dyDescent="0.25">
      <c r="B14056" s="67" t="s">
        <v>504</v>
      </c>
      <c r="C14056" s="67" t="s">
        <v>505</v>
      </c>
      <c r="D14056" s="68" t="s">
        <v>381</v>
      </c>
      <c r="E14056" s="67" t="s">
        <v>382</v>
      </c>
      <c r="F14056" s="68" t="s">
        <v>546</v>
      </c>
      <c r="G14056" s="67" t="s">
        <v>547</v>
      </c>
      <c r="H14056" s="68" t="s">
        <v>364</v>
      </c>
      <c r="I14056" s="69">
        <v>44</v>
      </c>
      <c r="J14056" s="69">
        <v>45</v>
      </c>
      <c r="K14056" s="91"/>
      <c r="L14056" s="91"/>
    </row>
    <row r="14057" spans="2:12" x14ac:dyDescent="0.25">
      <c r="B14057" s="67" t="s">
        <v>504</v>
      </c>
      <c r="C14057" s="67" t="s">
        <v>505</v>
      </c>
      <c r="D14057" s="68" t="s">
        <v>381</v>
      </c>
      <c r="E14057" s="67" t="s">
        <v>382</v>
      </c>
      <c r="F14057" s="68" t="s">
        <v>546</v>
      </c>
      <c r="G14057" s="67" t="s">
        <v>547</v>
      </c>
      <c r="H14057" s="68" t="s">
        <v>364</v>
      </c>
      <c r="I14057" s="69">
        <v>0</v>
      </c>
      <c r="J14057" s="69">
        <v>0</v>
      </c>
      <c r="K14057" s="91"/>
      <c r="L14057" s="91"/>
    </row>
    <row r="14058" spans="2:12" x14ac:dyDescent="0.25">
      <c r="B14058" s="67" t="s">
        <v>504</v>
      </c>
      <c r="C14058" s="67" t="s">
        <v>505</v>
      </c>
      <c r="D14058" s="68" t="s">
        <v>381</v>
      </c>
      <c r="E14058" s="67" t="s">
        <v>382</v>
      </c>
      <c r="F14058" s="68" t="s">
        <v>546</v>
      </c>
      <c r="G14058" s="67" t="s">
        <v>547</v>
      </c>
      <c r="H14058" s="68" t="s">
        <v>362</v>
      </c>
      <c r="I14058" s="69">
        <v>0</v>
      </c>
      <c r="J14058" s="69">
        <v>0</v>
      </c>
      <c r="K14058" s="91"/>
      <c r="L14058" s="91"/>
    </row>
    <row r="14059" spans="2:12" x14ac:dyDescent="0.25">
      <c r="B14059" s="67" t="s">
        <v>504</v>
      </c>
      <c r="C14059" s="67" t="s">
        <v>505</v>
      </c>
      <c r="D14059" s="68" t="s">
        <v>381</v>
      </c>
      <c r="E14059" s="67" t="s">
        <v>382</v>
      </c>
      <c r="F14059" s="68" t="s">
        <v>546</v>
      </c>
      <c r="G14059" s="67" t="s">
        <v>547</v>
      </c>
      <c r="H14059" s="68" t="s">
        <v>363</v>
      </c>
      <c r="I14059" s="69">
        <v>0</v>
      </c>
      <c r="J14059" s="69">
        <v>0</v>
      </c>
      <c r="K14059" s="91"/>
      <c r="L14059" s="91"/>
    </row>
    <row r="14060" spans="2:12" x14ac:dyDescent="0.25">
      <c r="B14060" s="67" t="s">
        <v>504</v>
      </c>
      <c r="C14060" s="67" t="s">
        <v>505</v>
      </c>
      <c r="D14060" s="68" t="s">
        <v>381</v>
      </c>
      <c r="E14060" s="67" t="s">
        <v>382</v>
      </c>
      <c r="F14060" s="68" t="s">
        <v>546</v>
      </c>
      <c r="G14060" s="67" t="s">
        <v>547</v>
      </c>
      <c r="H14060" s="68" t="s">
        <v>364</v>
      </c>
      <c r="I14060" s="69">
        <v>0</v>
      </c>
      <c r="J14060" s="69">
        <v>0</v>
      </c>
      <c r="K14060" s="91"/>
      <c r="L14060" s="91"/>
    </row>
    <row r="14061" spans="2:12" x14ac:dyDescent="0.25">
      <c r="B14061" s="67" t="s">
        <v>504</v>
      </c>
      <c r="C14061" s="67" t="s">
        <v>505</v>
      </c>
      <c r="D14061" s="68" t="s">
        <v>381</v>
      </c>
      <c r="E14061" s="67" t="s">
        <v>382</v>
      </c>
      <c r="F14061" s="68" t="s">
        <v>546</v>
      </c>
      <c r="G14061" s="67" t="s">
        <v>547</v>
      </c>
      <c r="H14061" s="68" t="s">
        <v>362</v>
      </c>
      <c r="I14061" s="69">
        <v>26</v>
      </c>
      <c r="J14061" s="69">
        <v>15</v>
      </c>
      <c r="K14061" s="91"/>
      <c r="L14061" s="91"/>
    </row>
    <row r="14062" spans="2:12" x14ac:dyDescent="0.25">
      <c r="B14062" s="67" t="s">
        <v>504</v>
      </c>
      <c r="C14062" s="67" t="s">
        <v>505</v>
      </c>
      <c r="D14062" s="68" t="s">
        <v>381</v>
      </c>
      <c r="E14062" s="67" t="s">
        <v>382</v>
      </c>
      <c r="F14062" s="68" t="s">
        <v>546</v>
      </c>
      <c r="G14062" s="67" t="s">
        <v>547</v>
      </c>
      <c r="H14062" s="68" t="s">
        <v>363</v>
      </c>
      <c r="I14062" s="69">
        <v>9</v>
      </c>
      <c r="J14062" s="69">
        <v>29</v>
      </c>
      <c r="K14062" s="91"/>
      <c r="L14062" s="91"/>
    </row>
    <row r="14063" spans="2:12" x14ac:dyDescent="0.25">
      <c r="B14063" s="67" t="s">
        <v>504</v>
      </c>
      <c r="C14063" s="67" t="s">
        <v>505</v>
      </c>
      <c r="D14063" s="68" t="s">
        <v>381</v>
      </c>
      <c r="E14063" s="67" t="s">
        <v>382</v>
      </c>
      <c r="F14063" s="68" t="s">
        <v>546</v>
      </c>
      <c r="G14063" s="67" t="s">
        <v>547</v>
      </c>
      <c r="H14063" s="68" t="s">
        <v>362</v>
      </c>
      <c r="I14063" s="69">
        <v>105</v>
      </c>
      <c r="J14063" s="69">
        <v>198</v>
      </c>
      <c r="K14063" s="91"/>
      <c r="L14063" s="91"/>
    </row>
    <row r="14064" spans="2:12" x14ac:dyDescent="0.25">
      <c r="B14064" s="67" t="s">
        <v>504</v>
      </c>
      <c r="C14064" s="67" t="s">
        <v>505</v>
      </c>
      <c r="D14064" s="68" t="s">
        <v>381</v>
      </c>
      <c r="E14064" s="67" t="s">
        <v>382</v>
      </c>
      <c r="F14064" s="68" t="s">
        <v>546</v>
      </c>
      <c r="G14064" s="67" t="s">
        <v>547</v>
      </c>
      <c r="H14064" s="68" t="s">
        <v>363</v>
      </c>
      <c r="I14064" s="69">
        <v>352</v>
      </c>
      <c r="J14064" s="69">
        <v>615</v>
      </c>
      <c r="K14064" s="91"/>
      <c r="L14064" s="91"/>
    </row>
    <row r="14065" spans="2:12" x14ac:dyDescent="0.25">
      <c r="B14065" s="67" t="s">
        <v>504</v>
      </c>
      <c r="C14065" s="67" t="s">
        <v>505</v>
      </c>
      <c r="D14065" s="68" t="s">
        <v>381</v>
      </c>
      <c r="E14065" s="67" t="s">
        <v>382</v>
      </c>
      <c r="F14065" s="68" t="s">
        <v>546</v>
      </c>
      <c r="G14065" s="67" t="s">
        <v>547</v>
      </c>
      <c r="H14065" s="68" t="s">
        <v>364</v>
      </c>
      <c r="I14065" s="69">
        <v>120</v>
      </c>
      <c r="J14065" s="69">
        <v>162</v>
      </c>
      <c r="K14065" s="91"/>
      <c r="L14065" s="91"/>
    </row>
    <row r="14066" spans="2:12" x14ac:dyDescent="0.25">
      <c r="B14066" s="67" t="s">
        <v>504</v>
      </c>
      <c r="C14066" s="67" t="s">
        <v>505</v>
      </c>
      <c r="D14066" s="68" t="s">
        <v>381</v>
      </c>
      <c r="E14066" s="67" t="s">
        <v>382</v>
      </c>
      <c r="F14066" s="68" t="s">
        <v>546</v>
      </c>
      <c r="G14066" s="67" t="s">
        <v>547</v>
      </c>
      <c r="H14066" s="68" t="s">
        <v>362</v>
      </c>
      <c r="I14066" s="69">
        <v>0</v>
      </c>
      <c r="J14066" s="69">
        <v>37</v>
      </c>
      <c r="K14066" s="91"/>
      <c r="L14066" s="91"/>
    </row>
    <row r="14067" spans="2:12" x14ac:dyDescent="0.25">
      <c r="B14067" s="67" t="s">
        <v>504</v>
      </c>
      <c r="C14067" s="67" t="s">
        <v>505</v>
      </c>
      <c r="D14067" s="68" t="s">
        <v>381</v>
      </c>
      <c r="E14067" s="67" t="s">
        <v>382</v>
      </c>
      <c r="F14067" s="68" t="s">
        <v>546</v>
      </c>
      <c r="G14067" s="67" t="s">
        <v>547</v>
      </c>
      <c r="H14067" s="68" t="s">
        <v>363</v>
      </c>
      <c r="I14067" s="69">
        <v>98</v>
      </c>
      <c r="J14067" s="69">
        <v>128</v>
      </c>
      <c r="K14067" s="91"/>
      <c r="L14067" s="91"/>
    </row>
    <row r="14068" spans="2:12" x14ac:dyDescent="0.25">
      <c r="B14068" s="67" t="s">
        <v>504</v>
      </c>
      <c r="C14068" s="67" t="s">
        <v>505</v>
      </c>
      <c r="D14068" s="68" t="s">
        <v>381</v>
      </c>
      <c r="E14068" s="67" t="s">
        <v>382</v>
      </c>
      <c r="F14068" s="68" t="s">
        <v>546</v>
      </c>
      <c r="G14068" s="67" t="s">
        <v>547</v>
      </c>
      <c r="H14068" s="68" t="s">
        <v>364</v>
      </c>
      <c r="I14068" s="69">
        <v>0</v>
      </c>
      <c r="J14068" s="69">
        <v>0</v>
      </c>
      <c r="K14068" s="91"/>
      <c r="L14068" s="91"/>
    </row>
    <row r="14069" spans="2:12" x14ac:dyDescent="0.25">
      <c r="B14069" s="67" t="s">
        <v>504</v>
      </c>
      <c r="C14069" s="67" t="s">
        <v>505</v>
      </c>
      <c r="D14069" s="68" t="s">
        <v>381</v>
      </c>
      <c r="E14069" s="67" t="s">
        <v>382</v>
      </c>
      <c r="F14069" s="68" t="s">
        <v>546</v>
      </c>
      <c r="G14069" s="67" t="s">
        <v>547</v>
      </c>
      <c r="H14069" s="68" t="s">
        <v>362</v>
      </c>
      <c r="I14069" s="69">
        <v>37</v>
      </c>
      <c r="J14069" s="69">
        <v>49</v>
      </c>
      <c r="K14069" s="91"/>
      <c r="L14069" s="91"/>
    </row>
    <row r="14070" spans="2:12" x14ac:dyDescent="0.25">
      <c r="B14070" s="67" t="s">
        <v>504</v>
      </c>
      <c r="C14070" s="67" t="s">
        <v>505</v>
      </c>
      <c r="D14070" s="68" t="s">
        <v>381</v>
      </c>
      <c r="E14070" s="67" t="s">
        <v>382</v>
      </c>
      <c r="F14070" s="68" t="s">
        <v>546</v>
      </c>
      <c r="G14070" s="67" t="s">
        <v>547</v>
      </c>
      <c r="H14070" s="68" t="s">
        <v>363</v>
      </c>
      <c r="I14070" s="69">
        <v>10</v>
      </c>
      <c r="J14070" s="69">
        <v>33</v>
      </c>
      <c r="K14070" s="91"/>
      <c r="L14070" s="91"/>
    </row>
    <row r="14071" spans="2:12" x14ac:dyDescent="0.25">
      <c r="B14071" s="67" t="s">
        <v>504</v>
      </c>
      <c r="C14071" s="67" t="s">
        <v>505</v>
      </c>
      <c r="D14071" s="68" t="s">
        <v>381</v>
      </c>
      <c r="E14071" s="67" t="s">
        <v>382</v>
      </c>
      <c r="F14071" s="68" t="s">
        <v>546</v>
      </c>
      <c r="G14071" s="67" t="s">
        <v>547</v>
      </c>
      <c r="H14071" s="68" t="s">
        <v>364</v>
      </c>
      <c r="I14071" s="69">
        <v>21</v>
      </c>
      <c r="J14071" s="69">
        <v>14</v>
      </c>
      <c r="K14071" s="91"/>
      <c r="L14071" s="91"/>
    </row>
    <row r="14072" spans="2:12" x14ac:dyDescent="0.25">
      <c r="B14072" s="67" t="s">
        <v>504</v>
      </c>
      <c r="C14072" s="67" t="s">
        <v>505</v>
      </c>
      <c r="D14072" s="68" t="s">
        <v>381</v>
      </c>
      <c r="E14072" s="67" t="s">
        <v>382</v>
      </c>
      <c r="F14072" s="68" t="s">
        <v>546</v>
      </c>
      <c r="G14072" s="67" t="s">
        <v>547</v>
      </c>
      <c r="H14072" s="68" t="s">
        <v>362</v>
      </c>
      <c r="I14072" s="69">
        <v>68</v>
      </c>
      <c r="J14072" s="69">
        <v>100</v>
      </c>
      <c r="K14072" s="91"/>
      <c r="L14072" s="91"/>
    </row>
    <row r="14073" spans="2:12" x14ac:dyDescent="0.25">
      <c r="B14073" s="67" t="s">
        <v>504</v>
      </c>
      <c r="C14073" s="67" t="s">
        <v>505</v>
      </c>
      <c r="D14073" s="68" t="s">
        <v>381</v>
      </c>
      <c r="E14073" s="67" t="s">
        <v>382</v>
      </c>
      <c r="F14073" s="68" t="s">
        <v>546</v>
      </c>
      <c r="G14073" s="67" t="s">
        <v>547</v>
      </c>
      <c r="H14073" s="68" t="s">
        <v>363</v>
      </c>
      <c r="I14073" s="69">
        <v>126</v>
      </c>
      <c r="J14073" s="69">
        <v>189</v>
      </c>
      <c r="K14073" s="91"/>
      <c r="L14073" s="91"/>
    </row>
    <row r="14074" spans="2:12" x14ac:dyDescent="0.25">
      <c r="B14074" s="67" t="s">
        <v>504</v>
      </c>
      <c r="C14074" s="67" t="s">
        <v>505</v>
      </c>
      <c r="D14074" s="68" t="s">
        <v>381</v>
      </c>
      <c r="E14074" s="67" t="s">
        <v>382</v>
      </c>
      <c r="F14074" s="68" t="s">
        <v>546</v>
      </c>
      <c r="G14074" s="67" t="s">
        <v>547</v>
      </c>
      <c r="H14074" s="68" t="s">
        <v>364</v>
      </c>
      <c r="I14074" s="69">
        <v>34</v>
      </c>
      <c r="J14074" s="69">
        <v>46</v>
      </c>
      <c r="K14074" s="91"/>
      <c r="L14074" s="91"/>
    </row>
    <row r="14075" spans="2:12" x14ac:dyDescent="0.25">
      <c r="B14075" s="67" t="s">
        <v>504</v>
      </c>
      <c r="C14075" s="67" t="s">
        <v>505</v>
      </c>
      <c r="D14075" s="68" t="s">
        <v>381</v>
      </c>
      <c r="E14075" s="67" t="s">
        <v>382</v>
      </c>
      <c r="F14075" s="68" t="s">
        <v>546</v>
      </c>
      <c r="G14075" s="67" t="s">
        <v>547</v>
      </c>
      <c r="H14075" s="68" t="s">
        <v>362</v>
      </c>
      <c r="I14075" s="69">
        <v>100</v>
      </c>
      <c r="J14075" s="69">
        <v>85</v>
      </c>
      <c r="K14075" s="91"/>
      <c r="L14075" s="91"/>
    </row>
    <row r="14076" spans="2:12" x14ac:dyDescent="0.25">
      <c r="B14076" s="67" t="s">
        <v>504</v>
      </c>
      <c r="C14076" s="67" t="s">
        <v>505</v>
      </c>
      <c r="D14076" s="68" t="s">
        <v>381</v>
      </c>
      <c r="E14076" s="67" t="s">
        <v>382</v>
      </c>
      <c r="F14076" s="68" t="s">
        <v>546</v>
      </c>
      <c r="G14076" s="67" t="s">
        <v>547</v>
      </c>
      <c r="H14076" s="68" t="s">
        <v>363</v>
      </c>
      <c r="I14076" s="69">
        <v>56</v>
      </c>
      <c r="J14076" s="69">
        <v>72</v>
      </c>
      <c r="K14076" s="91"/>
      <c r="L14076" s="91"/>
    </row>
    <row r="14077" spans="2:12" x14ac:dyDescent="0.25">
      <c r="B14077" s="67" t="s">
        <v>504</v>
      </c>
      <c r="C14077" s="67" t="s">
        <v>505</v>
      </c>
      <c r="D14077" s="68" t="s">
        <v>381</v>
      </c>
      <c r="E14077" s="67" t="s">
        <v>382</v>
      </c>
      <c r="F14077" s="68" t="s">
        <v>546</v>
      </c>
      <c r="G14077" s="67" t="s">
        <v>547</v>
      </c>
      <c r="H14077" s="68" t="s">
        <v>364</v>
      </c>
      <c r="I14077" s="69">
        <v>35</v>
      </c>
      <c r="J14077" s="69">
        <v>40</v>
      </c>
      <c r="K14077" s="91"/>
      <c r="L14077" s="91"/>
    </row>
    <row r="14078" spans="2:12" x14ac:dyDescent="0.25">
      <c r="B14078" s="67" t="s">
        <v>504</v>
      </c>
      <c r="C14078" s="67" t="s">
        <v>505</v>
      </c>
      <c r="D14078" s="68" t="s">
        <v>381</v>
      </c>
      <c r="E14078" s="67" t="s">
        <v>382</v>
      </c>
      <c r="F14078" s="68" t="s">
        <v>546</v>
      </c>
      <c r="G14078" s="67" t="s">
        <v>547</v>
      </c>
      <c r="H14078" s="68" t="s">
        <v>362</v>
      </c>
      <c r="I14078" s="69">
        <v>0</v>
      </c>
      <c r="J14078" s="69">
        <v>9</v>
      </c>
      <c r="K14078" s="91"/>
      <c r="L14078" s="91"/>
    </row>
    <row r="14079" spans="2:12" x14ac:dyDescent="0.25">
      <c r="B14079" s="67" t="s">
        <v>504</v>
      </c>
      <c r="C14079" s="67" t="s">
        <v>505</v>
      </c>
      <c r="D14079" s="68" t="s">
        <v>381</v>
      </c>
      <c r="E14079" s="67" t="s">
        <v>382</v>
      </c>
      <c r="F14079" s="68" t="s">
        <v>546</v>
      </c>
      <c r="G14079" s="67" t="s">
        <v>547</v>
      </c>
      <c r="H14079" s="68" t="s">
        <v>363</v>
      </c>
      <c r="I14079" s="69">
        <v>6</v>
      </c>
      <c r="J14079" s="69">
        <v>14</v>
      </c>
      <c r="K14079" s="91"/>
      <c r="L14079" s="91"/>
    </row>
    <row r="14080" spans="2:12" x14ac:dyDescent="0.25">
      <c r="B14080" s="67" t="s">
        <v>504</v>
      </c>
      <c r="C14080" s="67" t="s">
        <v>505</v>
      </c>
      <c r="D14080" s="68" t="s">
        <v>381</v>
      </c>
      <c r="E14080" s="67" t="s">
        <v>382</v>
      </c>
      <c r="F14080" s="68" t="s">
        <v>546</v>
      </c>
      <c r="G14080" s="67" t="s">
        <v>547</v>
      </c>
      <c r="H14080" s="68" t="s">
        <v>364</v>
      </c>
      <c r="I14080" s="69">
        <v>15</v>
      </c>
      <c r="J14080" s="69">
        <v>5</v>
      </c>
      <c r="K14080" s="91"/>
      <c r="L14080" s="91"/>
    </row>
    <row r="14081" spans="2:12" x14ac:dyDescent="0.25">
      <c r="B14081" s="67" t="s">
        <v>504</v>
      </c>
      <c r="C14081" s="67" t="s">
        <v>505</v>
      </c>
      <c r="D14081" s="68" t="s">
        <v>381</v>
      </c>
      <c r="E14081" s="67" t="s">
        <v>382</v>
      </c>
      <c r="F14081" s="68" t="s">
        <v>546</v>
      </c>
      <c r="G14081" s="67" t="s">
        <v>547</v>
      </c>
      <c r="H14081" s="68" t="s">
        <v>362</v>
      </c>
      <c r="I14081" s="69">
        <v>8</v>
      </c>
      <c r="J14081" s="69">
        <v>0</v>
      </c>
      <c r="K14081" s="91"/>
      <c r="L14081" s="91"/>
    </row>
    <row r="14082" spans="2:12" x14ac:dyDescent="0.25">
      <c r="B14082" s="67" t="s">
        <v>504</v>
      </c>
      <c r="C14082" s="67" t="s">
        <v>505</v>
      </c>
      <c r="D14082" s="68" t="s">
        <v>381</v>
      </c>
      <c r="E14082" s="67" t="s">
        <v>382</v>
      </c>
      <c r="F14082" s="68" t="s">
        <v>546</v>
      </c>
      <c r="G14082" s="67" t="s">
        <v>547</v>
      </c>
      <c r="H14082" s="68" t="s">
        <v>363</v>
      </c>
      <c r="I14082" s="69">
        <v>12</v>
      </c>
      <c r="J14082" s="69">
        <v>23</v>
      </c>
      <c r="K14082" s="91"/>
      <c r="L14082" s="91"/>
    </row>
    <row r="14083" spans="2:12" x14ac:dyDescent="0.25">
      <c r="B14083" s="67" t="s">
        <v>504</v>
      </c>
      <c r="C14083" s="67" t="s">
        <v>505</v>
      </c>
      <c r="D14083" s="68" t="s">
        <v>381</v>
      </c>
      <c r="E14083" s="67" t="s">
        <v>382</v>
      </c>
      <c r="F14083" s="68" t="s">
        <v>546</v>
      </c>
      <c r="G14083" s="67" t="s">
        <v>547</v>
      </c>
      <c r="H14083" s="68" t="s">
        <v>364</v>
      </c>
      <c r="I14083" s="69">
        <v>0</v>
      </c>
      <c r="J14083" s="69">
        <v>0</v>
      </c>
      <c r="K14083" s="91"/>
      <c r="L14083" s="91"/>
    </row>
    <row r="14084" spans="2:12" x14ac:dyDescent="0.25">
      <c r="B14084" s="67" t="s">
        <v>504</v>
      </c>
      <c r="C14084" s="67" t="s">
        <v>505</v>
      </c>
      <c r="D14084" s="68" t="s">
        <v>381</v>
      </c>
      <c r="E14084" s="67" t="s">
        <v>382</v>
      </c>
      <c r="F14084" s="68" t="s">
        <v>546</v>
      </c>
      <c r="G14084" s="67" t="s">
        <v>547</v>
      </c>
      <c r="H14084" s="68" t="s">
        <v>362</v>
      </c>
      <c r="I14084" s="69">
        <v>72</v>
      </c>
      <c r="J14084" s="69">
        <v>119</v>
      </c>
      <c r="K14084" s="91"/>
      <c r="L14084" s="91"/>
    </row>
    <row r="14085" spans="2:12" x14ac:dyDescent="0.25">
      <c r="B14085" s="67" t="s">
        <v>504</v>
      </c>
      <c r="C14085" s="67" t="s">
        <v>505</v>
      </c>
      <c r="D14085" s="68" t="s">
        <v>381</v>
      </c>
      <c r="E14085" s="67" t="s">
        <v>382</v>
      </c>
      <c r="F14085" s="68" t="s">
        <v>546</v>
      </c>
      <c r="G14085" s="67" t="s">
        <v>547</v>
      </c>
      <c r="H14085" s="68" t="s">
        <v>363</v>
      </c>
      <c r="I14085" s="69">
        <v>199</v>
      </c>
      <c r="J14085" s="69">
        <v>130</v>
      </c>
      <c r="K14085" s="91"/>
      <c r="L14085" s="91"/>
    </row>
    <row r="14086" spans="2:12" x14ac:dyDescent="0.25">
      <c r="B14086" s="67" t="s">
        <v>504</v>
      </c>
      <c r="C14086" s="67" t="s">
        <v>505</v>
      </c>
      <c r="D14086" s="68" t="s">
        <v>381</v>
      </c>
      <c r="E14086" s="67" t="s">
        <v>382</v>
      </c>
      <c r="F14086" s="68" t="s">
        <v>546</v>
      </c>
      <c r="G14086" s="67" t="s">
        <v>547</v>
      </c>
      <c r="H14086" s="68" t="s">
        <v>364</v>
      </c>
      <c r="I14086" s="69">
        <v>10</v>
      </c>
      <c r="J14086" s="69">
        <v>57</v>
      </c>
      <c r="K14086" s="91"/>
      <c r="L14086" s="91"/>
    </row>
    <row r="14087" spans="2:12" x14ac:dyDescent="0.25">
      <c r="B14087" s="67" t="s">
        <v>504</v>
      </c>
      <c r="C14087" s="67" t="s">
        <v>505</v>
      </c>
      <c r="D14087" s="68" t="s">
        <v>381</v>
      </c>
      <c r="E14087" s="67" t="s">
        <v>382</v>
      </c>
      <c r="F14087" s="68" t="s">
        <v>546</v>
      </c>
      <c r="G14087" s="67" t="s">
        <v>547</v>
      </c>
      <c r="H14087" s="68" t="s">
        <v>362</v>
      </c>
      <c r="I14087" s="69">
        <v>0</v>
      </c>
      <c r="J14087" s="69">
        <v>0</v>
      </c>
      <c r="K14087" s="91"/>
      <c r="L14087" s="91"/>
    </row>
    <row r="14088" spans="2:12" x14ac:dyDescent="0.25">
      <c r="B14088" s="67" t="s">
        <v>504</v>
      </c>
      <c r="C14088" s="67" t="s">
        <v>505</v>
      </c>
      <c r="D14088" s="68" t="s">
        <v>381</v>
      </c>
      <c r="E14088" s="67" t="s">
        <v>382</v>
      </c>
      <c r="F14088" s="68" t="s">
        <v>546</v>
      </c>
      <c r="G14088" s="67" t="s">
        <v>547</v>
      </c>
      <c r="H14088" s="68" t="s">
        <v>363</v>
      </c>
      <c r="I14088" s="69">
        <v>0.3296</v>
      </c>
      <c r="J14088" s="69">
        <v>8.2400000000000001E-2</v>
      </c>
      <c r="K14088" s="91"/>
      <c r="L14088" s="91"/>
    </row>
    <row r="14089" spans="2:12" x14ac:dyDescent="0.25">
      <c r="B14089" s="67" t="s">
        <v>504</v>
      </c>
      <c r="C14089" s="67" t="s">
        <v>505</v>
      </c>
      <c r="D14089" s="68" t="s">
        <v>381</v>
      </c>
      <c r="E14089" s="67" t="s">
        <v>382</v>
      </c>
      <c r="F14089" s="68" t="s">
        <v>546</v>
      </c>
      <c r="G14089" s="67" t="s">
        <v>547</v>
      </c>
      <c r="H14089" s="68" t="s">
        <v>364</v>
      </c>
      <c r="I14089" s="69">
        <v>0</v>
      </c>
      <c r="J14089" s="69">
        <v>0</v>
      </c>
      <c r="K14089" s="91"/>
      <c r="L14089" s="91"/>
    </row>
    <row r="14090" spans="2:12" x14ac:dyDescent="0.25">
      <c r="B14090" s="67" t="s">
        <v>504</v>
      </c>
      <c r="C14090" s="67" t="s">
        <v>505</v>
      </c>
      <c r="D14090" s="68" t="s">
        <v>381</v>
      </c>
      <c r="E14090" s="67" t="s">
        <v>382</v>
      </c>
      <c r="F14090" s="68" t="s">
        <v>546</v>
      </c>
      <c r="G14090" s="67" t="s">
        <v>547</v>
      </c>
      <c r="H14090" s="68" t="s">
        <v>362</v>
      </c>
      <c r="I14090" s="69">
        <v>10</v>
      </c>
      <c r="J14090" s="69">
        <v>20</v>
      </c>
      <c r="K14090" s="91"/>
      <c r="L14090" s="91"/>
    </row>
    <row r="14091" spans="2:12" x14ac:dyDescent="0.25">
      <c r="B14091" s="67" t="s">
        <v>504</v>
      </c>
      <c r="C14091" s="67" t="s">
        <v>505</v>
      </c>
      <c r="D14091" s="68" t="s">
        <v>381</v>
      </c>
      <c r="E14091" s="67" t="s">
        <v>382</v>
      </c>
      <c r="F14091" s="68" t="s">
        <v>546</v>
      </c>
      <c r="G14091" s="67" t="s">
        <v>547</v>
      </c>
      <c r="H14091" s="68" t="s">
        <v>363</v>
      </c>
      <c r="I14091" s="69">
        <v>8</v>
      </c>
      <c r="J14091" s="69">
        <v>8</v>
      </c>
      <c r="K14091" s="91"/>
      <c r="L14091" s="91"/>
    </row>
    <row r="14092" spans="2:12" x14ac:dyDescent="0.25">
      <c r="B14092" s="67" t="s">
        <v>504</v>
      </c>
      <c r="C14092" s="67" t="s">
        <v>505</v>
      </c>
      <c r="D14092" s="68" t="s">
        <v>381</v>
      </c>
      <c r="E14092" s="67" t="s">
        <v>382</v>
      </c>
      <c r="F14092" s="68" t="s">
        <v>546</v>
      </c>
      <c r="G14092" s="67" t="s">
        <v>547</v>
      </c>
      <c r="H14092" s="68" t="s">
        <v>364</v>
      </c>
      <c r="I14092" s="69">
        <v>0</v>
      </c>
      <c r="J14092" s="69">
        <v>0</v>
      </c>
      <c r="K14092" s="91"/>
      <c r="L14092" s="91"/>
    </row>
    <row r="14093" spans="2:12" x14ac:dyDescent="0.25">
      <c r="B14093" s="67" t="s">
        <v>504</v>
      </c>
      <c r="C14093" s="67" t="s">
        <v>505</v>
      </c>
      <c r="D14093" s="68" t="s">
        <v>381</v>
      </c>
      <c r="E14093" s="67" t="s">
        <v>382</v>
      </c>
      <c r="F14093" s="68" t="s">
        <v>546</v>
      </c>
      <c r="G14093" s="67" t="s">
        <v>547</v>
      </c>
      <c r="H14093" s="68" t="s">
        <v>362</v>
      </c>
      <c r="I14093" s="69">
        <v>0</v>
      </c>
      <c r="J14093" s="69">
        <v>0</v>
      </c>
      <c r="K14093" s="91"/>
      <c r="L14093" s="91"/>
    </row>
    <row r="14094" spans="2:12" x14ac:dyDescent="0.25">
      <c r="B14094" s="67" t="s">
        <v>504</v>
      </c>
      <c r="C14094" s="67" t="s">
        <v>505</v>
      </c>
      <c r="D14094" s="68" t="s">
        <v>381</v>
      </c>
      <c r="E14094" s="67" t="s">
        <v>382</v>
      </c>
      <c r="F14094" s="68" t="s">
        <v>546</v>
      </c>
      <c r="G14094" s="67" t="s">
        <v>547</v>
      </c>
      <c r="H14094" s="68" t="s">
        <v>363</v>
      </c>
      <c r="I14094" s="69">
        <v>0</v>
      </c>
      <c r="J14094" s="69">
        <v>0</v>
      </c>
      <c r="K14094" s="91"/>
      <c r="L14094" s="91"/>
    </row>
    <row r="14095" spans="2:12" x14ac:dyDescent="0.25">
      <c r="B14095" s="67" t="s">
        <v>504</v>
      </c>
      <c r="C14095" s="67" t="s">
        <v>505</v>
      </c>
      <c r="D14095" s="68" t="s">
        <v>381</v>
      </c>
      <c r="E14095" s="67" t="s">
        <v>382</v>
      </c>
      <c r="F14095" s="68" t="s">
        <v>546</v>
      </c>
      <c r="G14095" s="67" t="s">
        <v>547</v>
      </c>
      <c r="H14095" s="68" t="s">
        <v>364</v>
      </c>
      <c r="I14095" s="69">
        <v>0</v>
      </c>
      <c r="J14095" s="69">
        <v>7</v>
      </c>
      <c r="K14095" s="91"/>
      <c r="L14095" s="91"/>
    </row>
    <row r="14096" spans="2:12" x14ac:dyDescent="0.25">
      <c r="B14096" s="67" t="s">
        <v>504</v>
      </c>
      <c r="C14096" s="67" t="s">
        <v>505</v>
      </c>
      <c r="D14096" s="68" t="s">
        <v>381</v>
      </c>
      <c r="E14096" s="67" t="s">
        <v>382</v>
      </c>
      <c r="F14096" s="68" t="s">
        <v>546</v>
      </c>
      <c r="G14096" s="67" t="s">
        <v>547</v>
      </c>
      <c r="H14096" s="68" t="s">
        <v>362</v>
      </c>
      <c r="I14096" s="69">
        <v>0</v>
      </c>
      <c r="J14096" s="69">
        <v>0</v>
      </c>
      <c r="K14096" s="91"/>
      <c r="L14096" s="91"/>
    </row>
    <row r="14097" spans="2:12" x14ac:dyDescent="0.25">
      <c r="B14097" s="67" t="s">
        <v>504</v>
      </c>
      <c r="C14097" s="67" t="s">
        <v>505</v>
      </c>
      <c r="D14097" s="68" t="s">
        <v>381</v>
      </c>
      <c r="E14097" s="67" t="s">
        <v>382</v>
      </c>
      <c r="F14097" s="68" t="s">
        <v>546</v>
      </c>
      <c r="G14097" s="67" t="s">
        <v>547</v>
      </c>
      <c r="H14097" s="68" t="s">
        <v>363</v>
      </c>
      <c r="I14097" s="69">
        <v>41</v>
      </c>
      <c r="J14097" s="69">
        <v>42</v>
      </c>
      <c r="K14097" s="91"/>
      <c r="L14097" s="91"/>
    </row>
    <row r="14098" spans="2:12" x14ac:dyDescent="0.25">
      <c r="B14098" s="67" t="s">
        <v>504</v>
      </c>
      <c r="C14098" s="67" t="s">
        <v>505</v>
      </c>
      <c r="D14098" s="68" t="s">
        <v>381</v>
      </c>
      <c r="E14098" s="67" t="s">
        <v>382</v>
      </c>
      <c r="F14098" s="68" t="s">
        <v>546</v>
      </c>
      <c r="G14098" s="67" t="s">
        <v>547</v>
      </c>
      <c r="H14098" s="68" t="s">
        <v>364</v>
      </c>
      <c r="I14098" s="69">
        <v>0</v>
      </c>
      <c r="J14098" s="69">
        <v>0</v>
      </c>
      <c r="K14098" s="91"/>
      <c r="L14098" s="91"/>
    </row>
    <row r="14099" spans="2:12" x14ac:dyDescent="0.25">
      <c r="B14099" s="67" t="s">
        <v>504</v>
      </c>
      <c r="C14099" s="67" t="s">
        <v>505</v>
      </c>
      <c r="D14099" s="68" t="s">
        <v>381</v>
      </c>
      <c r="E14099" s="67" t="s">
        <v>382</v>
      </c>
      <c r="F14099" s="68" t="s">
        <v>546</v>
      </c>
      <c r="G14099" s="67" t="s">
        <v>547</v>
      </c>
      <c r="H14099" s="68" t="s">
        <v>364</v>
      </c>
      <c r="I14099" s="69">
        <v>0</v>
      </c>
      <c r="J14099" s="69">
        <v>0</v>
      </c>
      <c r="K14099" s="91"/>
      <c r="L14099" s="91"/>
    </row>
    <row r="14100" spans="2:12" x14ac:dyDescent="0.25">
      <c r="B14100" s="67" t="s">
        <v>504</v>
      </c>
      <c r="C14100" s="67" t="s">
        <v>505</v>
      </c>
      <c r="D14100" s="68" t="s">
        <v>381</v>
      </c>
      <c r="E14100" s="67" t="s">
        <v>382</v>
      </c>
      <c r="F14100" s="68" t="s">
        <v>546</v>
      </c>
      <c r="G14100" s="67" t="s">
        <v>547</v>
      </c>
      <c r="H14100" s="68" t="s">
        <v>363</v>
      </c>
      <c r="I14100" s="69">
        <v>0</v>
      </c>
      <c r="J14100" s="69">
        <v>0</v>
      </c>
      <c r="K14100" s="91"/>
      <c r="L14100" s="91"/>
    </row>
    <row r="14101" spans="2:12" x14ac:dyDescent="0.25">
      <c r="B14101" s="67" t="s">
        <v>504</v>
      </c>
      <c r="C14101" s="67" t="s">
        <v>505</v>
      </c>
      <c r="D14101" s="68" t="s">
        <v>381</v>
      </c>
      <c r="E14101" s="67" t="s">
        <v>382</v>
      </c>
      <c r="F14101" s="68" t="s">
        <v>546</v>
      </c>
      <c r="G14101" s="67" t="s">
        <v>547</v>
      </c>
      <c r="H14101" s="68" t="s">
        <v>362</v>
      </c>
      <c r="I14101" s="69">
        <v>0</v>
      </c>
      <c r="J14101" s="69">
        <v>0</v>
      </c>
      <c r="K14101" s="91"/>
      <c r="L14101" s="91"/>
    </row>
    <row r="14102" spans="2:12" x14ac:dyDescent="0.25">
      <c r="B14102" s="67" t="s">
        <v>504</v>
      </c>
      <c r="C14102" s="67" t="s">
        <v>505</v>
      </c>
      <c r="D14102" s="68" t="s">
        <v>381</v>
      </c>
      <c r="E14102" s="67" t="s">
        <v>382</v>
      </c>
      <c r="F14102" s="68" t="s">
        <v>546</v>
      </c>
      <c r="G14102" s="67" t="s">
        <v>547</v>
      </c>
      <c r="H14102" s="68" t="s">
        <v>363</v>
      </c>
      <c r="I14102" s="69">
        <v>0</v>
      </c>
      <c r="J14102" s="69">
        <v>0</v>
      </c>
      <c r="K14102" s="91"/>
      <c r="L14102" s="91"/>
    </row>
    <row r="14103" spans="2:12" x14ac:dyDescent="0.25">
      <c r="B14103" s="67" t="s">
        <v>504</v>
      </c>
      <c r="C14103" s="67" t="s">
        <v>505</v>
      </c>
      <c r="D14103" s="68" t="s">
        <v>381</v>
      </c>
      <c r="E14103" s="67" t="s">
        <v>382</v>
      </c>
      <c r="F14103" s="68" t="s">
        <v>546</v>
      </c>
      <c r="G14103" s="67" t="s">
        <v>547</v>
      </c>
      <c r="H14103" s="68" t="s">
        <v>364</v>
      </c>
      <c r="I14103" s="69">
        <v>0</v>
      </c>
      <c r="J14103" s="69">
        <v>0</v>
      </c>
      <c r="K14103" s="91"/>
      <c r="L14103" s="91"/>
    </row>
    <row r="14104" spans="2:12" x14ac:dyDescent="0.25">
      <c r="B14104" s="67" t="s">
        <v>504</v>
      </c>
      <c r="C14104" s="67" t="s">
        <v>505</v>
      </c>
      <c r="D14104" s="68" t="s">
        <v>381</v>
      </c>
      <c r="E14104" s="67" t="s">
        <v>382</v>
      </c>
      <c r="F14104" s="68" t="s">
        <v>546</v>
      </c>
      <c r="G14104" s="67" t="s">
        <v>547</v>
      </c>
      <c r="H14104" s="68" t="s">
        <v>362</v>
      </c>
      <c r="I14104" s="69">
        <v>0</v>
      </c>
      <c r="J14104" s="69">
        <v>0</v>
      </c>
      <c r="K14104" s="91"/>
      <c r="L14104" s="91"/>
    </row>
    <row r="14105" spans="2:12" x14ac:dyDescent="0.25">
      <c r="B14105" s="67" t="s">
        <v>504</v>
      </c>
      <c r="C14105" s="67" t="s">
        <v>505</v>
      </c>
      <c r="D14105" s="68" t="s">
        <v>381</v>
      </c>
      <c r="E14105" s="67" t="s">
        <v>382</v>
      </c>
      <c r="F14105" s="68" t="s">
        <v>546</v>
      </c>
      <c r="G14105" s="67" t="s">
        <v>547</v>
      </c>
      <c r="H14105" s="68" t="s">
        <v>363</v>
      </c>
      <c r="I14105" s="69">
        <v>0</v>
      </c>
      <c r="J14105" s="69">
        <v>0</v>
      </c>
      <c r="K14105" s="91"/>
      <c r="L14105" s="91"/>
    </row>
    <row r="14106" spans="2:12" x14ac:dyDescent="0.25">
      <c r="B14106" s="67" t="s">
        <v>504</v>
      </c>
      <c r="C14106" s="67" t="s">
        <v>505</v>
      </c>
      <c r="D14106" s="68" t="s">
        <v>381</v>
      </c>
      <c r="E14106" s="67" t="s">
        <v>382</v>
      </c>
      <c r="F14106" s="68" t="s">
        <v>546</v>
      </c>
      <c r="G14106" s="67" t="s">
        <v>547</v>
      </c>
      <c r="H14106" s="68" t="s">
        <v>364</v>
      </c>
      <c r="I14106" s="69">
        <v>0</v>
      </c>
      <c r="J14106" s="69">
        <v>0</v>
      </c>
      <c r="K14106" s="91"/>
      <c r="L14106" s="91"/>
    </row>
    <row r="14107" spans="2:12" x14ac:dyDescent="0.25">
      <c r="B14107" s="67" t="s">
        <v>504</v>
      </c>
      <c r="C14107" s="67" t="s">
        <v>505</v>
      </c>
      <c r="D14107" s="68" t="s">
        <v>381</v>
      </c>
      <c r="E14107" s="67" t="s">
        <v>382</v>
      </c>
      <c r="F14107" s="68" t="s">
        <v>546</v>
      </c>
      <c r="G14107" s="67" t="s">
        <v>547</v>
      </c>
      <c r="H14107" s="68" t="s">
        <v>362</v>
      </c>
      <c r="I14107" s="69">
        <v>17</v>
      </c>
      <c r="J14107" s="69">
        <v>20</v>
      </c>
      <c r="K14107" s="91"/>
      <c r="L14107" s="91"/>
    </row>
    <row r="14108" spans="2:12" x14ac:dyDescent="0.25">
      <c r="B14108" s="67" t="s">
        <v>504</v>
      </c>
      <c r="C14108" s="67" t="s">
        <v>505</v>
      </c>
      <c r="D14108" s="68" t="s">
        <v>381</v>
      </c>
      <c r="E14108" s="67" t="s">
        <v>382</v>
      </c>
      <c r="F14108" s="68" t="s">
        <v>546</v>
      </c>
      <c r="G14108" s="67" t="s">
        <v>547</v>
      </c>
      <c r="H14108" s="68" t="s">
        <v>363</v>
      </c>
      <c r="I14108" s="69">
        <v>71</v>
      </c>
      <c r="J14108" s="69">
        <v>98</v>
      </c>
      <c r="K14108" s="91"/>
      <c r="L14108" s="91"/>
    </row>
    <row r="14109" spans="2:12" x14ac:dyDescent="0.25">
      <c r="B14109" s="67" t="s">
        <v>504</v>
      </c>
      <c r="C14109" s="67" t="s">
        <v>505</v>
      </c>
      <c r="D14109" s="68" t="s">
        <v>381</v>
      </c>
      <c r="E14109" s="67" t="s">
        <v>382</v>
      </c>
      <c r="F14109" s="68" t="s">
        <v>546</v>
      </c>
      <c r="G14109" s="67" t="s">
        <v>547</v>
      </c>
      <c r="H14109" s="68" t="s">
        <v>364</v>
      </c>
      <c r="I14109" s="69">
        <v>55</v>
      </c>
      <c r="J14109" s="69">
        <v>44</v>
      </c>
      <c r="K14109" s="91"/>
      <c r="L14109" s="91"/>
    </row>
    <row r="14110" spans="2:12" x14ac:dyDescent="0.25">
      <c r="B14110" s="67" t="s">
        <v>504</v>
      </c>
      <c r="C14110" s="67" t="s">
        <v>505</v>
      </c>
      <c r="D14110" s="68" t="s">
        <v>381</v>
      </c>
      <c r="E14110" s="67" t="s">
        <v>382</v>
      </c>
      <c r="F14110" s="68" t="s">
        <v>546</v>
      </c>
      <c r="G14110" s="67" t="s">
        <v>547</v>
      </c>
      <c r="H14110" s="68" t="s">
        <v>362</v>
      </c>
      <c r="I14110" s="69">
        <v>0</v>
      </c>
      <c r="J14110" s="69">
        <v>0</v>
      </c>
      <c r="K14110" s="91"/>
      <c r="L14110" s="91"/>
    </row>
    <row r="14111" spans="2:12" x14ac:dyDescent="0.25">
      <c r="B14111" s="67" t="s">
        <v>504</v>
      </c>
      <c r="C14111" s="67" t="s">
        <v>505</v>
      </c>
      <c r="D14111" s="68" t="s">
        <v>381</v>
      </c>
      <c r="E14111" s="67" t="s">
        <v>382</v>
      </c>
      <c r="F14111" s="68" t="s">
        <v>546</v>
      </c>
      <c r="G14111" s="67" t="s">
        <v>547</v>
      </c>
      <c r="H14111" s="68" t="s">
        <v>363</v>
      </c>
      <c r="I14111" s="69">
        <v>0</v>
      </c>
      <c r="J14111" s="69">
        <v>0</v>
      </c>
      <c r="K14111" s="91"/>
      <c r="L14111" s="91"/>
    </row>
    <row r="14112" spans="2:12" x14ac:dyDescent="0.25">
      <c r="B14112" s="67" t="s">
        <v>504</v>
      </c>
      <c r="C14112" s="67" t="s">
        <v>505</v>
      </c>
      <c r="D14112" s="68" t="s">
        <v>381</v>
      </c>
      <c r="E14112" s="67" t="s">
        <v>382</v>
      </c>
      <c r="F14112" s="68" t="s">
        <v>546</v>
      </c>
      <c r="G14112" s="67" t="s">
        <v>547</v>
      </c>
      <c r="H14112" s="68" t="s">
        <v>364</v>
      </c>
      <c r="I14112" s="69">
        <v>0</v>
      </c>
      <c r="J14112" s="69">
        <v>0</v>
      </c>
      <c r="K14112" s="91"/>
      <c r="L14112" s="91"/>
    </row>
    <row r="14113" spans="2:12" x14ac:dyDescent="0.25">
      <c r="B14113" s="67" t="s">
        <v>504</v>
      </c>
      <c r="C14113" s="67" t="s">
        <v>505</v>
      </c>
      <c r="D14113" s="68" t="s">
        <v>381</v>
      </c>
      <c r="E14113" s="67" t="s">
        <v>382</v>
      </c>
      <c r="F14113" s="68" t="s">
        <v>546</v>
      </c>
      <c r="G14113" s="67" t="s">
        <v>547</v>
      </c>
      <c r="H14113" s="68" t="s">
        <v>362</v>
      </c>
      <c r="I14113" s="69">
        <v>64</v>
      </c>
      <c r="J14113" s="69">
        <v>168</v>
      </c>
      <c r="K14113" s="91"/>
      <c r="L14113" s="91"/>
    </row>
    <row r="14114" spans="2:12" x14ac:dyDescent="0.25">
      <c r="B14114" s="67" t="s">
        <v>504</v>
      </c>
      <c r="C14114" s="67" t="s">
        <v>505</v>
      </c>
      <c r="D14114" s="68" t="s">
        <v>381</v>
      </c>
      <c r="E14114" s="67" t="s">
        <v>382</v>
      </c>
      <c r="F14114" s="68" t="s">
        <v>546</v>
      </c>
      <c r="G14114" s="67" t="s">
        <v>547</v>
      </c>
      <c r="H14114" s="68" t="s">
        <v>363</v>
      </c>
      <c r="I14114" s="69">
        <v>0</v>
      </c>
      <c r="J14114" s="69">
        <v>0</v>
      </c>
      <c r="K14114" s="91"/>
      <c r="L14114" s="91"/>
    </row>
    <row r="14115" spans="2:12" x14ac:dyDescent="0.25">
      <c r="B14115" s="67" t="s">
        <v>504</v>
      </c>
      <c r="C14115" s="67" t="s">
        <v>505</v>
      </c>
      <c r="D14115" s="68" t="s">
        <v>381</v>
      </c>
      <c r="E14115" s="67" t="s">
        <v>382</v>
      </c>
      <c r="F14115" s="68" t="s">
        <v>546</v>
      </c>
      <c r="G14115" s="67" t="s">
        <v>547</v>
      </c>
      <c r="H14115" s="68" t="s">
        <v>364</v>
      </c>
      <c r="I14115" s="69">
        <v>70</v>
      </c>
      <c r="J14115" s="69">
        <v>77</v>
      </c>
      <c r="K14115" s="91"/>
      <c r="L14115" s="91"/>
    </row>
    <row r="14116" spans="2:12" x14ac:dyDescent="0.25">
      <c r="B14116" s="67" t="s">
        <v>504</v>
      </c>
      <c r="C14116" s="67" t="s">
        <v>505</v>
      </c>
      <c r="D14116" s="68" t="s">
        <v>381</v>
      </c>
      <c r="E14116" s="67" t="s">
        <v>382</v>
      </c>
      <c r="F14116" s="68" t="s">
        <v>546</v>
      </c>
      <c r="G14116" s="67" t="s">
        <v>547</v>
      </c>
      <c r="H14116" s="68" t="s">
        <v>362</v>
      </c>
      <c r="I14116" s="69">
        <v>0</v>
      </c>
      <c r="J14116" s="69">
        <v>0</v>
      </c>
      <c r="K14116" s="91"/>
      <c r="L14116" s="91"/>
    </row>
    <row r="14117" spans="2:12" x14ac:dyDescent="0.25">
      <c r="B14117" s="67" t="s">
        <v>504</v>
      </c>
      <c r="C14117" s="67" t="s">
        <v>505</v>
      </c>
      <c r="D14117" s="68" t="s">
        <v>381</v>
      </c>
      <c r="E14117" s="67" t="s">
        <v>382</v>
      </c>
      <c r="F14117" s="68" t="s">
        <v>546</v>
      </c>
      <c r="G14117" s="67" t="s">
        <v>547</v>
      </c>
      <c r="H14117" s="68" t="s">
        <v>363</v>
      </c>
      <c r="I14117" s="69">
        <v>0</v>
      </c>
      <c r="J14117" s="69">
        <v>0</v>
      </c>
      <c r="K14117" s="91"/>
      <c r="L14117" s="91"/>
    </row>
    <row r="14118" spans="2:12" x14ac:dyDescent="0.25">
      <c r="B14118" s="67" t="s">
        <v>504</v>
      </c>
      <c r="C14118" s="67" t="s">
        <v>505</v>
      </c>
      <c r="D14118" s="68" t="s">
        <v>381</v>
      </c>
      <c r="E14118" s="67" t="s">
        <v>382</v>
      </c>
      <c r="F14118" s="68" t="s">
        <v>546</v>
      </c>
      <c r="G14118" s="67" t="s">
        <v>547</v>
      </c>
      <c r="H14118" s="68" t="s">
        <v>364</v>
      </c>
      <c r="I14118" s="69">
        <v>0</v>
      </c>
      <c r="J14118" s="69">
        <v>0</v>
      </c>
      <c r="K14118" s="91"/>
      <c r="L14118" s="91"/>
    </row>
    <row r="14119" spans="2:12" x14ac:dyDescent="0.25">
      <c r="B14119" s="67" t="s">
        <v>504</v>
      </c>
      <c r="C14119" s="67" t="s">
        <v>505</v>
      </c>
      <c r="D14119" s="68" t="s">
        <v>381</v>
      </c>
      <c r="E14119" s="67" t="s">
        <v>382</v>
      </c>
      <c r="F14119" s="68" t="s">
        <v>546</v>
      </c>
      <c r="G14119" s="67" t="s">
        <v>547</v>
      </c>
      <c r="H14119" s="68" t="s">
        <v>363</v>
      </c>
      <c r="I14119" s="69">
        <v>0</v>
      </c>
      <c r="J14119" s="69">
        <v>0</v>
      </c>
      <c r="K14119" s="91"/>
      <c r="L14119" s="91"/>
    </row>
    <row r="14120" spans="2:12" x14ac:dyDescent="0.25">
      <c r="B14120" s="67" t="s">
        <v>504</v>
      </c>
      <c r="C14120" s="67" t="s">
        <v>505</v>
      </c>
      <c r="D14120" s="68" t="s">
        <v>381</v>
      </c>
      <c r="E14120" s="67" t="s">
        <v>382</v>
      </c>
      <c r="F14120" s="68" t="s">
        <v>546</v>
      </c>
      <c r="G14120" s="67" t="s">
        <v>547</v>
      </c>
      <c r="H14120" s="68" t="s">
        <v>363</v>
      </c>
      <c r="I14120" s="69">
        <v>0</v>
      </c>
      <c r="J14120" s="69">
        <v>0</v>
      </c>
      <c r="K14120" s="91"/>
      <c r="L14120" s="91"/>
    </row>
    <row r="14121" spans="2:12" x14ac:dyDescent="0.25">
      <c r="B14121" s="67" t="s">
        <v>504</v>
      </c>
      <c r="C14121" s="67" t="s">
        <v>505</v>
      </c>
      <c r="D14121" s="68" t="s">
        <v>381</v>
      </c>
      <c r="E14121" s="67" t="s">
        <v>382</v>
      </c>
      <c r="F14121" s="68" t="s">
        <v>546</v>
      </c>
      <c r="G14121" s="67" t="s">
        <v>547</v>
      </c>
      <c r="H14121" s="68" t="s">
        <v>364</v>
      </c>
      <c r="I14121" s="69">
        <v>0</v>
      </c>
      <c r="J14121" s="69">
        <v>0</v>
      </c>
      <c r="K14121" s="91"/>
      <c r="L14121" s="91"/>
    </row>
    <row r="14122" spans="2:12" x14ac:dyDescent="0.25">
      <c r="B14122" s="67" t="s">
        <v>504</v>
      </c>
      <c r="C14122" s="67" t="s">
        <v>505</v>
      </c>
      <c r="D14122" s="68" t="s">
        <v>381</v>
      </c>
      <c r="E14122" s="67" t="s">
        <v>382</v>
      </c>
      <c r="F14122" s="68" t="s">
        <v>546</v>
      </c>
      <c r="G14122" s="67" t="s">
        <v>547</v>
      </c>
      <c r="H14122" s="68" t="s">
        <v>364</v>
      </c>
      <c r="I14122" s="69">
        <v>0</v>
      </c>
      <c r="J14122" s="69">
        <v>8</v>
      </c>
      <c r="K14122" s="91"/>
      <c r="L14122" s="91"/>
    </row>
    <row r="14123" spans="2:12" x14ac:dyDescent="0.25">
      <c r="B14123" s="67" t="s">
        <v>504</v>
      </c>
      <c r="C14123" s="67" t="s">
        <v>505</v>
      </c>
      <c r="D14123" s="68" t="s">
        <v>381</v>
      </c>
      <c r="E14123" s="67" t="s">
        <v>382</v>
      </c>
      <c r="F14123" s="68" t="s">
        <v>548</v>
      </c>
      <c r="G14123" s="67" t="s">
        <v>549</v>
      </c>
      <c r="H14123" s="68" t="s">
        <v>363</v>
      </c>
      <c r="I14123" s="69">
        <v>12</v>
      </c>
      <c r="J14123" s="69">
        <v>12</v>
      </c>
      <c r="K14123" s="91"/>
      <c r="L14123" s="91"/>
    </row>
    <row r="14124" spans="2:12" x14ac:dyDescent="0.25">
      <c r="B14124" s="67" t="s">
        <v>504</v>
      </c>
      <c r="C14124" s="67" t="s">
        <v>505</v>
      </c>
      <c r="D14124" s="68" t="s">
        <v>381</v>
      </c>
      <c r="E14124" s="67" t="s">
        <v>382</v>
      </c>
      <c r="F14124" s="68" t="s">
        <v>548</v>
      </c>
      <c r="G14124" s="67" t="s">
        <v>549</v>
      </c>
      <c r="H14124" s="68" t="s">
        <v>364</v>
      </c>
      <c r="I14124" s="69">
        <v>0</v>
      </c>
      <c r="J14124" s="69">
        <v>0</v>
      </c>
      <c r="K14124" s="91"/>
      <c r="L14124" s="91"/>
    </row>
    <row r="14125" spans="2:12" x14ac:dyDescent="0.25">
      <c r="B14125" s="67" t="s">
        <v>504</v>
      </c>
      <c r="C14125" s="67" t="s">
        <v>505</v>
      </c>
      <c r="D14125" s="68" t="s">
        <v>381</v>
      </c>
      <c r="E14125" s="67" t="s">
        <v>382</v>
      </c>
      <c r="F14125" s="68" t="s">
        <v>548</v>
      </c>
      <c r="G14125" s="67" t="s">
        <v>549</v>
      </c>
      <c r="H14125" s="68" t="s">
        <v>362</v>
      </c>
      <c r="I14125" s="69">
        <v>111</v>
      </c>
      <c r="J14125" s="69">
        <v>131</v>
      </c>
      <c r="K14125" s="91"/>
      <c r="L14125" s="91"/>
    </row>
    <row r="14126" spans="2:12" x14ac:dyDescent="0.25">
      <c r="B14126" s="67" t="s">
        <v>504</v>
      </c>
      <c r="C14126" s="67" t="s">
        <v>505</v>
      </c>
      <c r="D14126" s="68" t="s">
        <v>381</v>
      </c>
      <c r="E14126" s="67" t="s">
        <v>382</v>
      </c>
      <c r="F14126" s="68" t="s">
        <v>548</v>
      </c>
      <c r="G14126" s="67" t="s">
        <v>549</v>
      </c>
      <c r="H14126" s="68" t="s">
        <v>363</v>
      </c>
      <c r="I14126" s="69">
        <v>61</v>
      </c>
      <c r="J14126" s="69">
        <v>95</v>
      </c>
      <c r="K14126" s="91"/>
      <c r="L14126" s="91"/>
    </row>
    <row r="14127" spans="2:12" x14ac:dyDescent="0.25">
      <c r="B14127" s="67" t="s">
        <v>504</v>
      </c>
      <c r="C14127" s="67" t="s">
        <v>505</v>
      </c>
      <c r="D14127" s="68" t="s">
        <v>381</v>
      </c>
      <c r="E14127" s="67" t="s">
        <v>382</v>
      </c>
      <c r="F14127" s="68" t="s">
        <v>548</v>
      </c>
      <c r="G14127" s="67" t="s">
        <v>549</v>
      </c>
      <c r="H14127" s="68" t="s">
        <v>364</v>
      </c>
      <c r="I14127" s="69">
        <v>66</v>
      </c>
      <c r="J14127" s="69">
        <v>60</v>
      </c>
      <c r="K14127" s="91"/>
      <c r="L14127" s="91"/>
    </row>
    <row r="14128" spans="2:12" x14ac:dyDescent="0.25">
      <c r="B14128" s="67" t="s">
        <v>504</v>
      </c>
      <c r="C14128" s="67" t="s">
        <v>505</v>
      </c>
      <c r="D14128" s="68" t="s">
        <v>381</v>
      </c>
      <c r="E14128" s="67" t="s">
        <v>382</v>
      </c>
      <c r="F14128" s="68" t="s">
        <v>548</v>
      </c>
      <c r="G14128" s="67" t="s">
        <v>549</v>
      </c>
      <c r="H14128" s="68" t="s">
        <v>362</v>
      </c>
      <c r="I14128" s="69">
        <v>-10</v>
      </c>
      <c r="J14128" s="69">
        <v>0</v>
      </c>
      <c r="K14128" s="91"/>
      <c r="L14128" s="91"/>
    </row>
    <row r="14129" spans="2:12" x14ac:dyDescent="0.25">
      <c r="B14129" s="67" t="s">
        <v>504</v>
      </c>
      <c r="C14129" s="67" t="s">
        <v>505</v>
      </c>
      <c r="D14129" s="68" t="s">
        <v>381</v>
      </c>
      <c r="E14129" s="67" t="s">
        <v>382</v>
      </c>
      <c r="F14129" s="68" t="s">
        <v>548</v>
      </c>
      <c r="G14129" s="67" t="s">
        <v>549</v>
      </c>
      <c r="H14129" s="68" t="s">
        <v>362</v>
      </c>
      <c r="I14129" s="69">
        <v>8</v>
      </c>
      <c r="J14129" s="69">
        <v>8</v>
      </c>
      <c r="K14129" s="91"/>
      <c r="L14129" s="91"/>
    </row>
    <row r="14130" spans="2:12" x14ac:dyDescent="0.25">
      <c r="B14130" s="67" t="s">
        <v>504</v>
      </c>
      <c r="C14130" s="67" t="s">
        <v>505</v>
      </c>
      <c r="D14130" s="68" t="s">
        <v>381</v>
      </c>
      <c r="E14130" s="67" t="s">
        <v>382</v>
      </c>
      <c r="F14130" s="68" t="s">
        <v>548</v>
      </c>
      <c r="G14130" s="67" t="s">
        <v>549</v>
      </c>
      <c r="H14130" s="68" t="s">
        <v>364</v>
      </c>
      <c r="I14130" s="69">
        <v>0</v>
      </c>
      <c r="J14130" s="69">
        <v>29</v>
      </c>
      <c r="K14130" s="91"/>
      <c r="L14130" s="91"/>
    </row>
    <row r="14131" spans="2:12" x14ac:dyDescent="0.25">
      <c r="B14131" s="67" t="s">
        <v>504</v>
      </c>
      <c r="C14131" s="67" t="s">
        <v>505</v>
      </c>
      <c r="D14131" s="68" t="s">
        <v>381</v>
      </c>
      <c r="E14131" s="67" t="s">
        <v>382</v>
      </c>
      <c r="F14131" s="68" t="s">
        <v>548</v>
      </c>
      <c r="G14131" s="67" t="s">
        <v>549</v>
      </c>
      <c r="H14131" s="68" t="s">
        <v>362</v>
      </c>
      <c r="I14131" s="69">
        <v>10</v>
      </c>
      <c r="J14131" s="69">
        <v>20</v>
      </c>
      <c r="K14131" s="91"/>
      <c r="L14131" s="91"/>
    </row>
    <row r="14132" spans="2:12" x14ac:dyDescent="0.25">
      <c r="B14132" s="67" t="s">
        <v>504</v>
      </c>
      <c r="C14132" s="67" t="s">
        <v>505</v>
      </c>
      <c r="D14132" s="68" t="s">
        <v>381</v>
      </c>
      <c r="E14132" s="67" t="s">
        <v>382</v>
      </c>
      <c r="F14132" s="68" t="s">
        <v>548</v>
      </c>
      <c r="G14132" s="67" t="s">
        <v>549</v>
      </c>
      <c r="H14132" s="68" t="s">
        <v>363</v>
      </c>
      <c r="I14132" s="69">
        <v>72</v>
      </c>
      <c r="J14132" s="69">
        <v>92</v>
      </c>
      <c r="K14132" s="91"/>
      <c r="L14132" s="91"/>
    </row>
    <row r="14133" spans="2:12" x14ac:dyDescent="0.25">
      <c r="B14133" s="67" t="s">
        <v>504</v>
      </c>
      <c r="C14133" s="67" t="s">
        <v>505</v>
      </c>
      <c r="D14133" s="68" t="s">
        <v>381</v>
      </c>
      <c r="E14133" s="67" t="s">
        <v>382</v>
      </c>
      <c r="F14133" s="68" t="s">
        <v>548</v>
      </c>
      <c r="G14133" s="67" t="s">
        <v>549</v>
      </c>
      <c r="H14133" s="68" t="s">
        <v>364</v>
      </c>
      <c r="I14133" s="69">
        <v>32</v>
      </c>
      <c r="J14133" s="69">
        <v>29</v>
      </c>
      <c r="K14133" s="91"/>
      <c r="L14133" s="91"/>
    </row>
    <row r="14134" spans="2:12" x14ac:dyDescent="0.25">
      <c r="B14134" s="67" t="s">
        <v>504</v>
      </c>
      <c r="C14134" s="67" t="s">
        <v>505</v>
      </c>
      <c r="D14134" s="68" t="s">
        <v>381</v>
      </c>
      <c r="E14134" s="67" t="s">
        <v>382</v>
      </c>
      <c r="F14134" s="68" t="s">
        <v>548</v>
      </c>
      <c r="G14134" s="67" t="s">
        <v>549</v>
      </c>
      <c r="H14134" s="68" t="s">
        <v>363</v>
      </c>
      <c r="I14134" s="69">
        <v>0</v>
      </c>
      <c r="J14134" s="69">
        <v>0</v>
      </c>
      <c r="K14134" s="91"/>
      <c r="L14134" s="91"/>
    </row>
    <row r="14135" spans="2:12" x14ac:dyDescent="0.25">
      <c r="B14135" s="67" t="s">
        <v>504</v>
      </c>
      <c r="C14135" s="67" t="s">
        <v>505</v>
      </c>
      <c r="D14135" s="68" t="s">
        <v>381</v>
      </c>
      <c r="E14135" s="67" t="s">
        <v>382</v>
      </c>
      <c r="F14135" s="68" t="s">
        <v>548</v>
      </c>
      <c r="G14135" s="67" t="s">
        <v>549</v>
      </c>
      <c r="H14135" s="68" t="s">
        <v>363</v>
      </c>
      <c r="I14135" s="69">
        <v>0</v>
      </c>
      <c r="J14135" s="69">
        <v>0</v>
      </c>
      <c r="K14135" s="91"/>
      <c r="L14135" s="91"/>
    </row>
    <row r="14136" spans="2:12" x14ac:dyDescent="0.25">
      <c r="B14136" s="67" t="s">
        <v>504</v>
      </c>
      <c r="C14136" s="67" t="s">
        <v>505</v>
      </c>
      <c r="D14136" s="68" t="s">
        <v>381</v>
      </c>
      <c r="E14136" s="67" t="s">
        <v>382</v>
      </c>
      <c r="F14136" s="68" t="s">
        <v>548</v>
      </c>
      <c r="G14136" s="67" t="s">
        <v>549</v>
      </c>
      <c r="H14136" s="68" t="s">
        <v>362</v>
      </c>
      <c r="I14136" s="69">
        <v>16</v>
      </c>
      <c r="J14136" s="69">
        <v>35</v>
      </c>
      <c r="K14136" s="91"/>
      <c r="L14136" s="91"/>
    </row>
    <row r="14137" spans="2:12" x14ac:dyDescent="0.25">
      <c r="B14137" s="67" t="s">
        <v>504</v>
      </c>
      <c r="C14137" s="67" t="s">
        <v>505</v>
      </c>
      <c r="D14137" s="68" t="s">
        <v>381</v>
      </c>
      <c r="E14137" s="67" t="s">
        <v>382</v>
      </c>
      <c r="F14137" s="68" t="s">
        <v>548</v>
      </c>
      <c r="G14137" s="67" t="s">
        <v>549</v>
      </c>
      <c r="H14137" s="68" t="s">
        <v>363</v>
      </c>
      <c r="I14137" s="69">
        <v>42</v>
      </c>
      <c r="J14137" s="69">
        <v>56</v>
      </c>
      <c r="K14137" s="91"/>
      <c r="L14137" s="91"/>
    </row>
    <row r="14138" spans="2:12" x14ac:dyDescent="0.25">
      <c r="B14138" s="67" t="s">
        <v>504</v>
      </c>
      <c r="C14138" s="67" t="s">
        <v>505</v>
      </c>
      <c r="D14138" s="68" t="s">
        <v>381</v>
      </c>
      <c r="E14138" s="67" t="s">
        <v>382</v>
      </c>
      <c r="F14138" s="68" t="s">
        <v>548</v>
      </c>
      <c r="G14138" s="67" t="s">
        <v>549</v>
      </c>
      <c r="H14138" s="68" t="s">
        <v>364</v>
      </c>
      <c r="I14138" s="69">
        <v>0</v>
      </c>
      <c r="J14138" s="69">
        <v>9</v>
      </c>
      <c r="K14138" s="91"/>
      <c r="L14138" s="91"/>
    </row>
    <row r="14139" spans="2:12" x14ac:dyDescent="0.25">
      <c r="B14139" s="67" t="s">
        <v>504</v>
      </c>
      <c r="C14139" s="67" t="s">
        <v>505</v>
      </c>
      <c r="D14139" s="68" t="s">
        <v>381</v>
      </c>
      <c r="E14139" s="67" t="s">
        <v>382</v>
      </c>
      <c r="F14139" s="68" t="s">
        <v>548</v>
      </c>
      <c r="G14139" s="67" t="s">
        <v>549</v>
      </c>
      <c r="H14139" s="68" t="s">
        <v>363</v>
      </c>
      <c r="I14139" s="69">
        <v>0</v>
      </c>
      <c r="J14139" s="69">
        <v>0</v>
      </c>
      <c r="K14139" s="91"/>
      <c r="L14139" s="91"/>
    </row>
    <row r="14140" spans="2:12" x14ac:dyDescent="0.25">
      <c r="B14140" s="67" t="s">
        <v>504</v>
      </c>
      <c r="C14140" s="67" t="s">
        <v>505</v>
      </c>
      <c r="D14140" s="68" t="s">
        <v>381</v>
      </c>
      <c r="E14140" s="67" t="s">
        <v>382</v>
      </c>
      <c r="F14140" s="68" t="s">
        <v>548</v>
      </c>
      <c r="G14140" s="67" t="s">
        <v>549</v>
      </c>
      <c r="H14140" s="68" t="s">
        <v>362</v>
      </c>
      <c r="I14140" s="69">
        <v>44</v>
      </c>
      <c r="J14140" s="69">
        <v>8</v>
      </c>
      <c r="K14140" s="91"/>
      <c r="L14140" s="91"/>
    </row>
    <row r="14141" spans="2:12" x14ac:dyDescent="0.25">
      <c r="B14141" s="67" t="s">
        <v>504</v>
      </c>
      <c r="C14141" s="67" t="s">
        <v>505</v>
      </c>
      <c r="D14141" s="68" t="s">
        <v>381</v>
      </c>
      <c r="E14141" s="67" t="s">
        <v>382</v>
      </c>
      <c r="F14141" s="68" t="s">
        <v>548</v>
      </c>
      <c r="G14141" s="67" t="s">
        <v>549</v>
      </c>
      <c r="H14141" s="68" t="s">
        <v>363</v>
      </c>
      <c r="I14141" s="69">
        <v>8</v>
      </c>
      <c r="J14141" s="69">
        <v>15</v>
      </c>
      <c r="K14141" s="91"/>
      <c r="L14141" s="91"/>
    </row>
    <row r="14142" spans="2:12" x14ac:dyDescent="0.25">
      <c r="B14142" s="67" t="s">
        <v>504</v>
      </c>
      <c r="C14142" s="67" t="s">
        <v>505</v>
      </c>
      <c r="D14142" s="68" t="s">
        <v>381</v>
      </c>
      <c r="E14142" s="67" t="s">
        <v>382</v>
      </c>
      <c r="F14142" s="68" t="s">
        <v>548</v>
      </c>
      <c r="G14142" s="67" t="s">
        <v>549</v>
      </c>
      <c r="H14142" s="68" t="s">
        <v>364</v>
      </c>
      <c r="I14142" s="69">
        <v>16</v>
      </c>
      <c r="J14142" s="69">
        <v>5</v>
      </c>
      <c r="K14142" s="91"/>
      <c r="L14142" s="91"/>
    </row>
    <row r="14143" spans="2:12" x14ac:dyDescent="0.25">
      <c r="B14143" s="67" t="s">
        <v>504</v>
      </c>
      <c r="C14143" s="67" t="s">
        <v>505</v>
      </c>
      <c r="D14143" s="68" t="s">
        <v>381</v>
      </c>
      <c r="E14143" s="67" t="s">
        <v>382</v>
      </c>
      <c r="F14143" s="68" t="s">
        <v>548</v>
      </c>
      <c r="G14143" s="67" t="s">
        <v>549</v>
      </c>
      <c r="H14143" s="68" t="s">
        <v>362</v>
      </c>
      <c r="I14143" s="69">
        <v>0</v>
      </c>
      <c r="J14143" s="69">
        <v>0</v>
      </c>
      <c r="K14143" s="91"/>
      <c r="L14143" s="91"/>
    </row>
    <row r="14144" spans="2:12" x14ac:dyDescent="0.25">
      <c r="B14144" s="67" t="s">
        <v>504</v>
      </c>
      <c r="C14144" s="67" t="s">
        <v>505</v>
      </c>
      <c r="D14144" s="68" t="s">
        <v>381</v>
      </c>
      <c r="E14144" s="67" t="s">
        <v>382</v>
      </c>
      <c r="F14144" s="68" t="s">
        <v>548</v>
      </c>
      <c r="G14144" s="67" t="s">
        <v>549</v>
      </c>
      <c r="H14144" s="68" t="s">
        <v>362</v>
      </c>
      <c r="I14144" s="69">
        <v>0</v>
      </c>
      <c r="J14144" s="69">
        <v>35</v>
      </c>
      <c r="K14144" s="91"/>
      <c r="L14144" s="91"/>
    </row>
    <row r="14145" spans="2:12" x14ac:dyDescent="0.25">
      <c r="B14145" s="67" t="s">
        <v>504</v>
      </c>
      <c r="C14145" s="67" t="s">
        <v>505</v>
      </c>
      <c r="D14145" s="68" t="s">
        <v>381</v>
      </c>
      <c r="E14145" s="67" t="s">
        <v>382</v>
      </c>
      <c r="F14145" s="68" t="s">
        <v>548</v>
      </c>
      <c r="G14145" s="67" t="s">
        <v>549</v>
      </c>
      <c r="H14145" s="68" t="s">
        <v>363</v>
      </c>
      <c r="I14145" s="69">
        <v>114</v>
      </c>
      <c r="J14145" s="69">
        <v>54</v>
      </c>
      <c r="K14145" s="91"/>
      <c r="L14145" s="91"/>
    </row>
    <row r="14146" spans="2:12" x14ac:dyDescent="0.25">
      <c r="B14146" s="67" t="s">
        <v>504</v>
      </c>
      <c r="C14146" s="67" t="s">
        <v>505</v>
      </c>
      <c r="D14146" s="68" t="s">
        <v>381</v>
      </c>
      <c r="E14146" s="67" t="s">
        <v>382</v>
      </c>
      <c r="F14146" s="68" t="s">
        <v>548</v>
      </c>
      <c r="G14146" s="67" t="s">
        <v>549</v>
      </c>
      <c r="H14146" s="68" t="s">
        <v>364</v>
      </c>
      <c r="I14146" s="69">
        <v>60</v>
      </c>
      <c r="J14146" s="69">
        <v>42</v>
      </c>
      <c r="K14146" s="91"/>
      <c r="L14146" s="91"/>
    </row>
    <row r="14147" spans="2:12" x14ac:dyDescent="0.25">
      <c r="B14147" s="67" t="s">
        <v>504</v>
      </c>
      <c r="C14147" s="67" t="s">
        <v>505</v>
      </c>
      <c r="D14147" s="68" t="s">
        <v>381</v>
      </c>
      <c r="E14147" s="67" t="s">
        <v>382</v>
      </c>
      <c r="F14147" s="68" t="s">
        <v>548</v>
      </c>
      <c r="G14147" s="67" t="s">
        <v>549</v>
      </c>
      <c r="H14147" s="68" t="s">
        <v>364</v>
      </c>
      <c r="I14147" s="69">
        <v>0</v>
      </c>
      <c r="J14147" s="69">
        <v>0</v>
      </c>
      <c r="K14147" s="91"/>
      <c r="L14147" s="91"/>
    </row>
    <row r="14148" spans="2:12" x14ac:dyDescent="0.25">
      <c r="B14148" s="67" t="s">
        <v>504</v>
      </c>
      <c r="C14148" s="67" t="s">
        <v>505</v>
      </c>
      <c r="D14148" s="68" t="s">
        <v>381</v>
      </c>
      <c r="E14148" s="67" t="s">
        <v>382</v>
      </c>
      <c r="F14148" s="68" t="s">
        <v>548</v>
      </c>
      <c r="G14148" s="67" t="s">
        <v>549</v>
      </c>
      <c r="H14148" s="68" t="s">
        <v>362</v>
      </c>
      <c r="I14148" s="69">
        <v>0</v>
      </c>
      <c r="J14148" s="69">
        <v>0</v>
      </c>
      <c r="K14148" s="91"/>
      <c r="L14148" s="91"/>
    </row>
    <row r="14149" spans="2:12" x14ac:dyDescent="0.25">
      <c r="B14149" s="67" t="s">
        <v>504</v>
      </c>
      <c r="C14149" s="67" t="s">
        <v>505</v>
      </c>
      <c r="D14149" s="68" t="s">
        <v>381</v>
      </c>
      <c r="E14149" s="67" t="s">
        <v>382</v>
      </c>
      <c r="F14149" s="68" t="s">
        <v>548</v>
      </c>
      <c r="G14149" s="67" t="s">
        <v>549</v>
      </c>
      <c r="H14149" s="68" t="s">
        <v>363</v>
      </c>
      <c r="I14149" s="69">
        <v>0</v>
      </c>
      <c r="J14149" s="69">
        <v>9</v>
      </c>
      <c r="K14149" s="91"/>
      <c r="L14149" s="91"/>
    </row>
    <row r="14150" spans="2:12" x14ac:dyDescent="0.25">
      <c r="B14150" s="67" t="s">
        <v>504</v>
      </c>
      <c r="C14150" s="67" t="s">
        <v>505</v>
      </c>
      <c r="D14150" s="68" t="s">
        <v>381</v>
      </c>
      <c r="E14150" s="67" t="s">
        <v>382</v>
      </c>
      <c r="F14150" s="68" t="s">
        <v>548</v>
      </c>
      <c r="G14150" s="67" t="s">
        <v>549</v>
      </c>
      <c r="H14150" s="68" t="s">
        <v>362</v>
      </c>
      <c r="I14150" s="69">
        <v>64</v>
      </c>
      <c r="J14150" s="69">
        <v>88</v>
      </c>
      <c r="K14150" s="91"/>
      <c r="L14150" s="91"/>
    </row>
    <row r="14151" spans="2:12" x14ac:dyDescent="0.25">
      <c r="B14151" s="67" t="s">
        <v>504</v>
      </c>
      <c r="C14151" s="67" t="s">
        <v>505</v>
      </c>
      <c r="D14151" s="68" t="s">
        <v>381</v>
      </c>
      <c r="E14151" s="67" t="s">
        <v>382</v>
      </c>
      <c r="F14151" s="68" t="s">
        <v>548</v>
      </c>
      <c r="G14151" s="67" t="s">
        <v>549</v>
      </c>
      <c r="H14151" s="68" t="s">
        <v>363</v>
      </c>
      <c r="I14151" s="69">
        <v>115</v>
      </c>
      <c r="J14151" s="69">
        <v>111</v>
      </c>
      <c r="K14151" s="91"/>
      <c r="L14151" s="91"/>
    </row>
    <row r="14152" spans="2:12" x14ac:dyDescent="0.25">
      <c r="B14152" s="67" t="s">
        <v>504</v>
      </c>
      <c r="C14152" s="67" t="s">
        <v>505</v>
      </c>
      <c r="D14152" s="68" t="s">
        <v>381</v>
      </c>
      <c r="E14152" s="67" t="s">
        <v>382</v>
      </c>
      <c r="F14152" s="68" t="s">
        <v>548</v>
      </c>
      <c r="G14152" s="67" t="s">
        <v>549</v>
      </c>
      <c r="H14152" s="68" t="s">
        <v>364</v>
      </c>
      <c r="I14152" s="69">
        <v>30</v>
      </c>
      <c r="J14152" s="69">
        <v>30</v>
      </c>
      <c r="K14152" s="91"/>
      <c r="L14152" s="91"/>
    </row>
    <row r="14153" spans="2:12" x14ac:dyDescent="0.25">
      <c r="B14153" s="67" t="s">
        <v>504</v>
      </c>
      <c r="C14153" s="67" t="s">
        <v>505</v>
      </c>
      <c r="D14153" s="68" t="s">
        <v>381</v>
      </c>
      <c r="E14153" s="67" t="s">
        <v>382</v>
      </c>
      <c r="F14153" s="68" t="s">
        <v>548</v>
      </c>
      <c r="G14153" s="67" t="s">
        <v>549</v>
      </c>
      <c r="H14153" s="68" t="s">
        <v>362</v>
      </c>
      <c r="I14153" s="69">
        <v>41</v>
      </c>
      <c r="J14153" s="69">
        <v>42</v>
      </c>
      <c r="K14153" s="91"/>
      <c r="L14153" s="91"/>
    </row>
    <row r="14154" spans="2:12" x14ac:dyDescent="0.25">
      <c r="B14154" s="67" t="s">
        <v>504</v>
      </c>
      <c r="C14154" s="67" t="s">
        <v>505</v>
      </c>
      <c r="D14154" s="68" t="s">
        <v>381</v>
      </c>
      <c r="E14154" s="67" t="s">
        <v>382</v>
      </c>
      <c r="F14154" s="68" t="s">
        <v>548</v>
      </c>
      <c r="G14154" s="67" t="s">
        <v>549</v>
      </c>
      <c r="H14154" s="68" t="s">
        <v>363</v>
      </c>
      <c r="I14154" s="69">
        <v>162</v>
      </c>
      <c r="J14154" s="69">
        <v>127</v>
      </c>
      <c r="K14154" s="91"/>
      <c r="L14154" s="91"/>
    </row>
    <row r="14155" spans="2:12" x14ac:dyDescent="0.25">
      <c r="B14155" s="67" t="s">
        <v>504</v>
      </c>
      <c r="C14155" s="67" t="s">
        <v>505</v>
      </c>
      <c r="D14155" s="68" t="s">
        <v>381</v>
      </c>
      <c r="E14155" s="67" t="s">
        <v>382</v>
      </c>
      <c r="F14155" s="68" t="s">
        <v>548</v>
      </c>
      <c r="G14155" s="67" t="s">
        <v>549</v>
      </c>
      <c r="H14155" s="68" t="s">
        <v>364</v>
      </c>
      <c r="I14155" s="69">
        <v>0</v>
      </c>
      <c r="J14155" s="69">
        <v>20</v>
      </c>
      <c r="K14155" s="91"/>
      <c r="L14155" s="91"/>
    </row>
    <row r="14156" spans="2:12" x14ac:dyDescent="0.25">
      <c r="B14156" s="67" t="s">
        <v>504</v>
      </c>
      <c r="C14156" s="67" t="s">
        <v>505</v>
      </c>
      <c r="D14156" s="68" t="s">
        <v>381</v>
      </c>
      <c r="E14156" s="67" t="s">
        <v>382</v>
      </c>
      <c r="F14156" s="68" t="s">
        <v>548</v>
      </c>
      <c r="G14156" s="67" t="s">
        <v>549</v>
      </c>
      <c r="H14156" s="68" t="s">
        <v>362</v>
      </c>
      <c r="I14156" s="69">
        <v>0</v>
      </c>
      <c r="J14156" s="69">
        <v>9</v>
      </c>
      <c r="K14156" s="91"/>
      <c r="L14156" s="91"/>
    </row>
    <row r="14157" spans="2:12" x14ac:dyDescent="0.25">
      <c r="B14157" s="67" t="s">
        <v>504</v>
      </c>
      <c r="C14157" s="67" t="s">
        <v>505</v>
      </c>
      <c r="D14157" s="68" t="s">
        <v>381</v>
      </c>
      <c r="E14157" s="67" t="s">
        <v>382</v>
      </c>
      <c r="F14157" s="68" t="s">
        <v>548</v>
      </c>
      <c r="G14157" s="67" t="s">
        <v>549</v>
      </c>
      <c r="H14157" s="68" t="s">
        <v>363</v>
      </c>
      <c r="I14157" s="69">
        <v>0</v>
      </c>
      <c r="J14157" s="69">
        <v>12</v>
      </c>
      <c r="K14157" s="91"/>
      <c r="L14157" s="91"/>
    </row>
    <row r="14158" spans="2:12" x14ac:dyDescent="0.25">
      <c r="B14158" s="67" t="s">
        <v>504</v>
      </c>
      <c r="C14158" s="67" t="s">
        <v>505</v>
      </c>
      <c r="D14158" s="68" t="s">
        <v>381</v>
      </c>
      <c r="E14158" s="67" t="s">
        <v>382</v>
      </c>
      <c r="F14158" s="68" t="s">
        <v>548</v>
      </c>
      <c r="G14158" s="67" t="s">
        <v>549</v>
      </c>
      <c r="H14158" s="68" t="s">
        <v>362</v>
      </c>
      <c r="I14158" s="69">
        <v>10</v>
      </c>
      <c r="J14158" s="69">
        <v>15</v>
      </c>
      <c r="K14158" s="91"/>
      <c r="L14158" s="91"/>
    </row>
    <row r="14159" spans="2:12" x14ac:dyDescent="0.25">
      <c r="B14159" s="67" t="s">
        <v>504</v>
      </c>
      <c r="C14159" s="67" t="s">
        <v>505</v>
      </c>
      <c r="D14159" s="68" t="s">
        <v>381</v>
      </c>
      <c r="E14159" s="67" t="s">
        <v>382</v>
      </c>
      <c r="F14159" s="68" t="s">
        <v>548</v>
      </c>
      <c r="G14159" s="67" t="s">
        <v>549</v>
      </c>
      <c r="H14159" s="68" t="s">
        <v>363</v>
      </c>
      <c r="I14159" s="69">
        <v>-16</v>
      </c>
      <c r="J14159" s="69">
        <v>0</v>
      </c>
      <c r="K14159" s="91"/>
      <c r="L14159" s="91"/>
    </row>
    <row r="14160" spans="2:12" x14ac:dyDescent="0.25">
      <c r="B14160" s="67" t="s">
        <v>504</v>
      </c>
      <c r="C14160" s="67" t="s">
        <v>505</v>
      </c>
      <c r="D14160" s="68" t="s">
        <v>381</v>
      </c>
      <c r="E14160" s="67" t="s">
        <v>382</v>
      </c>
      <c r="F14160" s="68" t="s">
        <v>548</v>
      </c>
      <c r="G14160" s="67" t="s">
        <v>549</v>
      </c>
      <c r="H14160" s="68" t="s">
        <v>364</v>
      </c>
      <c r="I14160" s="69">
        <v>11</v>
      </c>
      <c r="J14160" s="69">
        <v>20</v>
      </c>
      <c r="K14160" s="91"/>
      <c r="L14160" s="91"/>
    </row>
    <row r="14161" spans="2:12" x14ac:dyDescent="0.25">
      <c r="B14161" s="67" t="s">
        <v>504</v>
      </c>
      <c r="C14161" s="67" t="s">
        <v>505</v>
      </c>
      <c r="D14161" s="68" t="s">
        <v>381</v>
      </c>
      <c r="E14161" s="67" t="s">
        <v>382</v>
      </c>
      <c r="F14161" s="68" t="s">
        <v>548</v>
      </c>
      <c r="G14161" s="67" t="s">
        <v>549</v>
      </c>
      <c r="H14161" s="68" t="s">
        <v>362</v>
      </c>
      <c r="I14161" s="69">
        <v>10</v>
      </c>
      <c r="J14161" s="69">
        <v>25</v>
      </c>
      <c r="K14161" s="91"/>
      <c r="L14161" s="91"/>
    </row>
    <row r="14162" spans="2:12" x14ac:dyDescent="0.25">
      <c r="B14162" s="67" t="s">
        <v>504</v>
      </c>
      <c r="C14162" s="67" t="s">
        <v>505</v>
      </c>
      <c r="D14162" s="68" t="s">
        <v>381</v>
      </c>
      <c r="E14162" s="67" t="s">
        <v>382</v>
      </c>
      <c r="F14162" s="68" t="s">
        <v>548</v>
      </c>
      <c r="G14162" s="67" t="s">
        <v>549</v>
      </c>
      <c r="H14162" s="68" t="s">
        <v>363</v>
      </c>
      <c r="I14162" s="69">
        <v>33</v>
      </c>
      <c r="J14162" s="69">
        <v>50</v>
      </c>
      <c r="K14162" s="91"/>
      <c r="L14162" s="91"/>
    </row>
    <row r="14163" spans="2:12" x14ac:dyDescent="0.25">
      <c r="B14163" s="67" t="s">
        <v>504</v>
      </c>
      <c r="C14163" s="67" t="s">
        <v>505</v>
      </c>
      <c r="D14163" s="68" t="s">
        <v>381</v>
      </c>
      <c r="E14163" s="67" t="s">
        <v>382</v>
      </c>
      <c r="F14163" s="68" t="s">
        <v>548</v>
      </c>
      <c r="G14163" s="67" t="s">
        <v>549</v>
      </c>
      <c r="H14163" s="68" t="s">
        <v>364</v>
      </c>
      <c r="I14163" s="69">
        <v>35</v>
      </c>
      <c r="J14163" s="69">
        <v>44</v>
      </c>
      <c r="K14163" s="91"/>
      <c r="L14163" s="91"/>
    </row>
    <row r="14164" spans="2:12" x14ac:dyDescent="0.25">
      <c r="B14164" s="67" t="s">
        <v>504</v>
      </c>
      <c r="C14164" s="67" t="s">
        <v>505</v>
      </c>
      <c r="D14164" s="68" t="s">
        <v>381</v>
      </c>
      <c r="E14164" s="67" t="s">
        <v>382</v>
      </c>
      <c r="F14164" s="68" t="s">
        <v>548</v>
      </c>
      <c r="G14164" s="67" t="s">
        <v>549</v>
      </c>
      <c r="H14164" s="68" t="s">
        <v>362</v>
      </c>
      <c r="I14164" s="69">
        <v>0</v>
      </c>
      <c r="J14164" s="69">
        <v>0</v>
      </c>
      <c r="K14164" s="91"/>
      <c r="L14164" s="91"/>
    </row>
    <row r="14165" spans="2:12" x14ac:dyDescent="0.25">
      <c r="B14165" s="67" t="s">
        <v>504</v>
      </c>
      <c r="C14165" s="67" t="s">
        <v>505</v>
      </c>
      <c r="D14165" s="68" t="s">
        <v>381</v>
      </c>
      <c r="E14165" s="67" t="s">
        <v>382</v>
      </c>
      <c r="F14165" s="68" t="s">
        <v>548</v>
      </c>
      <c r="G14165" s="67" t="s">
        <v>549</v>
      </c>
      <c r="H14165" s="68" t="s">
        <v>363</v>
      </c>
      <c r="I14165" s="69">
        <v>0</v>
      </c>
      <c r="J14165" s="69">
        <v>0</v>
      </c>
      <c r="K14165" s="91"/>
      <c r="L14165" s="91"/>
    </row>
    <row r="14166" spans="2:12" x14ac:dyDescent="0.25">
      <c r="B14166" s="67" t="s">
        <v>504</v>
      </c>
      <c r="C14166" s="67" t="s">
        <v>505</v>
      </c>
      <c r="D14166" s="68" t="s">
        <v>381</v>
      </c>
      <c r="E14166" s="67" t="s">
        <v>382</v>
      </c>
      <c r="F14166" s="68" t="s">
        <v>548</v>
      </c>
      <c r="G14166" s="67" t="s">
        <v>549</v>
      </c>
      <c r="H14166" s="68" t="s">
        <v>364</v>
      </c>
      <c r="I14166" s="69">
        <v>0</v>
      </c>
      <c r="J14166" s="69">
        <v>0</v>
      </c>
      <c r="K14166" s="91"/>
      <c r="L14166" s="91"/>
    </row>
    <row r="14167" spans="2:12" x14ac:dyDescent="0.25">
      <c r="B14167" s="67" t="s">
        <v>504</v>
      </c>
      <c r="C14167" s="67" t="s">
        <v>505</v>
      </c>
      <c r="D14167" s="68" t="s">
        <v>381</v>
      </c>
      <c r="E14167" s="67" t="s">
        <v>382</v>
      </c>
      <c r="F14167" s="68" t="s">
        <v>548</v>
      </c>
      <c r="G14167" s="67" t="s">
        <v>549</v>
      </c>
      <c r="H14167" s="68" t="s">
        <v>362</v>
      </c>
      <c r="I14167" s="69">
        <v>0.309</v>
      </c>
      <c r="J14167" s="69">
        <v>0.20599999999999999</v>
      </c>
      <c r="K14167" s="91"/>
      <c r="L14167" s="91"/>
    </row>
    <row r="14168" spans="2:12" x14ac:dyDescent="0.25">
      <c r="B14168" s="67" t="s">
        <v>504</v>
      </c>
      <c r="C14168" s="67" t="s">
        <v>505</v>
      </c>
      <c r="D14168" s="68" t="s">
        <v>381</v>
      </c>
      <c r="E14168" s="67" t="s">
        <v>382</v>
      </c>
      <c r="F14168" s="68" t="s">
        <v>548</v>
      </c>
      <c r="G14168" s="67" t="s">
        <v>549</v>
      </c>
      <c r="H14168" s="68" t="s">
        <v>363</v>
      </c>
      <c r="I14168" s="69">
        <v>0.39140000000000003</v>
      </c>
      <c r="J14168" s="69">
        <v>0.55620000000000003</v>
      </c>
      <c r="K14168" s="91"/>
      <c r="L14168" s="91"/>
    </row>
    <row r="14169" spans="2:12" x14ac:dyDescent="0.25">
      <c r="B14169" s="67" t="s">
        <v>504</v>
      </c>
      <c r="C14169" s="67" t="s">
        <v>505</v>
      </c>
      <c r="D14169" s="68" t="s">
        <v>381</v>
      </c>
      <c r="E14169" s="67" t="s">
        <v>382</v>
      </c>
      <c r="F14169" s="68" t="s">
        <v>548</v>
      </c>
      <c r="G14169" s="67" t="s">
        <v>549</v>
      </c>
      <c r="H14169" s="68" t="s">
        <v>364</v>
      </c>
      <c r="I14169" s="69">
        <v>0.45319999999999999</v>
      </c>
      <c r="J14169" s="69">
        <v>0.28839999999999999</v>
      </c>
      <c r="K14169" s="91"/>
      <c r="L14169" s="91"/>
    </row>
    <row r="14170" spans="2:12" x14ac:dyDescent="0.25">
      <c r="B14170" s="67" t="s">
        <v>504</v>
      </c>
      <c r="C14170" s="67" t="s">
        <v>505</v>
      </c>
      <c r="D14170" s="68" t="s">
        <v>381</v>
      </c>
      <c r="E14170" s="67" t="s">
        <v>382</v>
      </c>
      <c r="F14170" s="68" t="s">
        <v>548</v>
      </c>
      <c r="G14170" s="67" t="s">
        <v>549</v>
      </c>
      <c r="H14170" s="68" t="s">
        <v>362</v>
      </c>
      <c r="I14170" s="69">
        <v>0</v>
      </c>
      <c r="J14170" s="69">
        <v>0</v>
      </c>
      <c r="K14170" s="91"/>
      <c r="L14170" s="91"/>
    </row>
    <row r="14171" spans="2:12" x14ac:dyDescent="0.25">
      <c r="B14171" s="67" t="s">
        <v>504</v>
      </c>
      <c r="C14171" s="67" t="s">
        <v>505</v>
      </c>
      <c r="D14171" s="68" t="s">
        <v>381</v>
      </c>
      <c r="E14171" s="67" t="s">
        <v>382</v>
      </c>
      <c r="F14171" s="68" t="s">
        <v>548</v>
      </c>
      <c r="G14171" s="67" t="s">
        <v>549</v>
      </c>
      <c r="H14171" s="68" t="s">
        <v>363</v>
      </c>
      <c r="I14171" s="69">
        <v>0</v>
      </c>
      <c r="J14171" s="69">
        <v>0</v>
      </c>
      <c r="K14171" s="91"/>
      <c r="L14171" s="91"/>
    </row>
    <row r="14172" spans="2:12" x14ac:dyDescent="0.25">
      <c r="B14172" s="67" t="s">
        <v>504</v>
      </c>
      <c r="C14172" s="67" t="s">
        <v>505</v>
      </c>
      <c r="D14172" s="68" t="s">
        <v>381</v>
      </c>
      <c r="E14172" s="67" t="s">
        <v>382</v>
      </c>
      <c r="F14172" s="68" t="s">
        <v>548</v>
      </c>
      <c r="G14172" s="67" t="s">
        <v>549</v>
      </c>
      <c r="H14172" s="68" t="s">
        <v>362</v>
      </c>
      <c r="I14172" s="69">
        <v>0</v>
      </c>
      <c r="J14172" s="69">
        <v>0</v>
      </c>
      <c r="K14172" s="91"/>
      <c r="L14172" s="91"/>
    </row>
    <row r="14173" spans="2:12" x14ac:dyDescent="0.25">
      <c r="B14173" s="67" t="s">
        <v>504</v>
      </c>
      <c r="C14173" s="67" t="s">
        <v>505</v>
      </c>
      <c r="D14173" s="68" t="s">
        <v>381</v>
      </c>
      <c r="E14173" s="67" t="s">
        <v>382</v>
      </c>
      <c r="F14173" s="68" t="s">
        <v>548</v>
      </c>
      <c r="G14173" s="67" t="s">
        <v>549</v>
      </c>
      <c r="H14173" s="68" t="s">
        <v>363</v>
      </c>
      <c r="I14173" s="69">
        <v>9</v>
      </c>
      <c r="J14173" s="69">
        <v>43</v>
      </c>
      <c r="K14173" s="91"/>
      <c r="L14173" s="91"/>
    </row>
    <row r="14174" spans="2:12" x14ac:dyDescent="0.25">
      <c r="B14174" s="67" t="s">
        <v>504</v>
      </c>
      <c r="C14174" s="67" t="s">
        <v>505</v>
      </c>
      <c r="D14174" s="68" t="s">
        <v>381</v>
      </c>
      <c r="E14174" s="67" t="s">
        <v>382</v>
      </c>
      <c r="F14174" s="68" t="s">
        <v>548</v>
      </c>
      <c r="G14174" s="67" t="s">
        <v>549</v>
      </c>
      <c r="H14174" s="68" t="s">
        <v>364</v>
      </c>
      <c r="I14174" s="69">
        <v>0</v>
      </c>
      <c r="J14174" s="69">
        <v>0</v>
      </c>
      <c r="K14174" s="91"/>
      <c r="L14174" s="91"/>
    </row>
    <row r="14175" spans="2:12" x14ac:dyDescent="0.25">
      <c r="B14175" s="67" t="s">
        <v>504</v>
      </c>
      <c r="C14175" s="67" t="s">
        <v>505</v>
      </c>
      <c r="D14175" s="68" t="s">
        <v>381</v>
      </c>
      <c r="E14175" s="67" t="s">
        <v>382</v>
      </c>
      <c r="F14175" s="68" t="s">
        <v>548</v>
      </c>
      <c r="G14175" s="67" t="s">
        <v>549</v>
      </c>
      <c r="H14175" s="68" t="s">
        <v>362</v>
      </c>
      <c r="I14175" s="69">
        <v>22</v>
      </c>
      <c r="J14175" s="69">
        <v>5</v>
      </c>
      <c r="K14175" s="91"/>
      <c r="L14175" s="91"/>
    </row>
    <row r="14176" spans="2:12" x14ac:dyDescent="0.25">
      <c r="B14176" s="67" t="s">
        <v>504</v>
      </c>
      <c r="C14176" s="67" t="s">
        <v>505</v>
      </c>
      <c r="D14176" s="68" t="s">
        <v>381</v>
      </c>
      <c r="E14176" s="67" t="s">
        <v>382</v>
      </c>
      <c r="F14176" s="68" t="s">
        <v>548</v>
      </c>
      <c r="G14176" s="67" t="s">
        <v>549</v>
      </c>
      <c r="H14176" s="68" t="s">
        <v>363</v>
      </c>
      <c r="I14176" s="69">
        <v>23</v>
      </c>
      <c r="J14176" s="69">
        <v>30</v>
      </c>
      <c r="K14176" s="91"/>
      <c r="L14176" s="91"/>
    </row>
    <row r="14177" spans="2:12" x14ac:dyDescent="0.25">
      <c r="B14177" s="67" t="s">
        <v>504</v>
      </c>
      <c r="C14177" s="67" t="s">
        <v>505</v>
      </c>
      <c r="D14177" s="68" t="s">
        <v>381</v>
      </c>
      <c r="E14177" s="67" t="s">
        <v>382</v>
      </c>
      <c r="F14177" s="68" t="s">
        <v>548</v>
      </c>
      <c r="G14177" s="67" t="s">
        <v>549</v>
      </c>
      <c r="H14177" s="68" t="s">
        <v>364</v>
      </c>
      <c r="I14177" s="69">
        <v>51</v>
      </c>
      <c r="J14177" s="69">
        <v>84</v>
      </c>
      <c r="K14177" s="91"/>
      <c r="L14177" s="91"/>
    </row>
    <row r="14178" spans="2:12" x14ac:dyDescent="0.25">
      <c r="B14178" s="67" t="s">
        <v>504</v>
      </c>
      <c r="C14178" s="67" t="s">
        <v>505</v>
      </c>
      <c r="D14178" s="68" t="s">
        <v>381</v>
      </c>
      <c r="E14178" s="67" t="s">
        <v>382</v>
      </c>
      <c r="F14178" s="68" t="s">
        <v>548</v>
      </c>
      <c r="G14178" s="67" t="s">
        <v>549</v>
      </c>
      <c r="H14178" s="68" t="s">
        <v>362</v>
      </c>
      <c r="I14178" s="69">
        <v>76</v>
      </c>
      <c r="J14178" s="69">
        <v>94</v>
      </c>
      <c r="K14178" s="91"/>
      <c r="L14178" s="91"/>
    </row>
    <row r="14179" spans="2:12" x14ac:dyDescent="0.25">
      <c r="B14179" s="67" t="s">
        <v>504</v>
      </c>
      <c r="C14179" s="67" t="s">
        <v>505</v>
      </c>
      <c r="D14179" s="68" t="s">
        <v>381</v>
      </c>
      <c r="E14179" s="67" t="s">
        <v>382</v>
      </c>
      <c r="F14179" s="68" t="s">
        <v>548</v>
      </c>
      <c r="G14179" s="67" t="s">
        <v>549</v>
      </c>
      <c r="H14179" s="68" t="s">
        <v>363</v>
      </c>
      <c r="I14179" s="69">
        <v>61</v>
      </c>
      <c r="J14179" s="69">
        <v>91</v>
      </c>
      <c r="K14179" s="91"/>
      <c r="L14179" s="91"/>
    </row>
    <row r="14180" spans="2:12" x14ac:dyDescent="0.25">
      <c r="B14180" s="67" t="s">
        <v>504</v>
      </c>
      <c r="C14180" s="67" t="s">
        <v>505</v>
      </c>
      <c r="D14180" s="68" t="s">
        <v>381</v>
      </c>
      <c r="E14180" s="67" t="s">
        <v>382</v>
      </c>
      <c r="F14180" s="68" t="s">
        <v>548</v>
      </c>
      <c r="G14180" s="67" t="s">
        <v>549</v>
      </c>
      <c r="H14180" s="68" t="s">
        <v>364</v>
      </c>
      <c r="I14180" s="69">
        <v>24</v>
      </c>
      <c r="J14180" s="69">
        <v>19</v>
      </c>
      <c r="K14180" s="91"/>
      <c r="L14180" s="91"/>
    </row>
    <row r="14181" spans="2:12" x14ac:dyDescent="0.25">
      <c r="B14181" s="67" t="s">
        <v>504</v>
      </c>
      <c r="C14181" s="67" t="s">
        <v>505</v>
      </c>
      <c r="D14181" s="68" t="s">
        <v>381</v>
      </c>
      <c r="E14181" s="67" t="s">
        <v>382</v>
      </c>
      <c r="F14181" s="68" t="s">
        <v>548</v>
      </c>
      <c r="G14181" s="67" t="s">
        <v>549</v>
      </c>
      <c r="H14181" s="68" t="s">
        <v>362</v>
      </c>
      <c r="I14181" s="69">
        <v>0</v>
      </c>
      <c r="J14181" s="69">
        <v>0</v>
      </c>
      <c r="K14181" s="91"/>
      <c r="L14181" s="91"/>
    </row>
    <row r="14182" spans="2:12" x14ac:dyDescent="0.25">
      <c r="B14182" s="67" t="s">
        <v>504</v>
      </c>
      <c r="C14182" s="67" t="s">
        <v>505</v>
      </c>
      <c r="D14182" s="68" t="s">
        <v>381</v>
      </c>
      <c r="E14182" s="67" t="s">
        <v>382</v>
      </c>
      <c r="F14182" s="68" t="s">
        <v>548</v>
      </c>
      <c r="G14182" s="67" t="s">
        <v>549</v>
      </c>
      <c r="H14182" s="68" t="s">
        <v>363</v>
      </c>
      <c r="I14182" s="69">
        <v>0</v>
      </c>
      <c r="J14182" s="69">
        <v>0</v>
      </c>
      <c r="K14182" s="91"/>
      <c r="L14182" s="91"/>
    </row>
    <row r="14183" spans="2:12" x14ac:dyDescent="0.25">
      <c r="B14183" s="67" t="s">
        <v>504</v>
      </c>
      <c r="C14183" s="67" t="s">
        <v>505</v>
      </c>
      <c r="D14183" s="68" t="s">
        <v>381</v>
      </c>
      <c r="E14183" s="67" t="s">
        <v>382</v>
      </c>
      <c r="F14183" s="68" t="s">
        <v>548</v>
      </c>
      <c r="G14183" s="67" t="s">
        <v>549</v>
      </c>
      <c r="H14183" s="68" t="s">
        <v>364</v>
      </c>
      <c r="I14183" s="69">
        <v>0</v>
      </c>
      <c r="J14183" s="69">
        <v>0</v>
      </c>
      <c r="K14183" s="91"/>
      <c r="L14183" s="91"/>
    </row>
    <row r="14184" spans="2:12" x14ac:dyDescent="0.25">
      <c r="B14184" s="67" t="s">
        <v>504</v>
      </c>
      <c r="C14184" s="67" t="s">
        <v>505</v>
      </c>
      <c r="D14184" s="68" t="s">
        <v>381</v>
      </c>
      <c r="E14184" s="67" t="s">
        <v>382</v>
      </c>
      <c r="F14184" s="68" t="s">
        <v>548</v>
      </c>
      <c r="G14184" s="67" t="s">
        <v>549</v>
      </c>
      <c r="H14184" s="68" t="s">
        <v>362</v>
      </c>
      <c r="I14184" s="69">
        <v>0</v>
      </c>
      <c r="J14184" s="69">
        <v>0</v>
      </c>
      <c r="K14184" s="91"/>
      <c r="L14184" s="91"/>
    </row>
    <row r="14185" spans="2:12" x14ac:dyDescent="0.25">
      <c r="B14185" s="67" t="s">
        <v>504</v>
      </c>
      <c r="C14185" s="67" t="s">
        <v>505</v>
      </c>
      <c r="D14185" s="68" t="s">
        <v>381</v>
      </c>
      <c r="E14185" s="67" t="s">
        <v>382</v>
      </c>
      <c r="F14185" s="68" t="s">
        <v>548</v>
      </c>
      <c r="G14185" s="67" t="s">
        <v>549</v>
      </c>
      <c r="H14185" s="68" t="s">
        <v>363</v>
      </c>
      <c r="I14185" s="69">
        <v>10</v>
      </c>
      <c r="J14185" s="69">
        <v>64</v>
      </c>
      <c r="K14185" s="91"/>
      <c r="L14185" s="91"/>
    </row>
    <row r="14186" spans="2:12" x14ac:dyDescent="0.25">
      <c r="B14186" s="67" t="s">
        <v>504</v>
      </c>
      <c r="C14186" s="67" t="s">
        <v>505</v>
      </c>
      <c r="D14186" s="68" t="s">
        <v>381</v>
      </c>
      <c r="E14186" s="67" t="s">
        <v>382</v>
      </c>
      <c r="F14186" s="68" t="s">
        <v>548</v>
      </c>
      <c r="G14186" s="67" t="s">
        <v>549</v>
      </c>
      <c r="H14186" s="68" t="s">
        <v>364</v>
      </c>
      <c r="I14186" s="69">
        <v>0</v>
      </c>
      <c r="J14186" s="69">
        <v>0</v>
      </c>
      <c r="K14186" s="91"/>
      <c r="L14186" s="91"/>
    </row>
    <row r="14187" spans="2:12" x14ac:dyDescent="0.25">
      <c r="B14187" s="67" t="s">
        <v>504</v>
      </c>
      <c r="C14187" s="67" t="s">
        <v>505</v>
      </c>
      <c r="D14187" s="68" t="s">
        <v>381</v>
      </c>
      <c r="E14187" s="67" t="s">
        <v>382</v>
      </c>
      <c r="F14187" s="68" t="s">
        <v>548</v>
      </c>
      <c r="G14187" s="67" t="s">
        <v>549</v>
      </c>
      <c r="H14187" s="68" t="s">
        <v>363</v>
      </c>
      <c r="I14187" s="69">
        <v>2</v>
      </c>
      <c r="J14187" s="69">
        <v>0</v>
      </c>
      <c r="K14187" s="91"/>
      <c r="L14187" s="91"/>
    </row>
    <row r="14188" spans="2:12" x14ac:dyDescent="0.25">
      <c r="B14188" s="67" t="s">
        <v>504</v>
      </c>
      <c r="C14188" s="67" t="s">
        <v>505</v>
      </c>
      <c r="D14188" s="68" t="s">
        <v>381</v>
      </c>
      <c r="E14188" s="67" t="s">
        <v>382</v>
      </c>
      <c r="F14188" s="68" t="s">
        <v>548</v>
      </c>
      <c r="G14188" s="67" t="s">
        <v>549</v>
      </c>
      <c r="H14188" s="68" t="s">
        <v>362</v>
      </c>
      <c r="I14188" s="69">
        <v>0</v>
      </c>
      <c r="J14188" s="69">
        <v>0</v>
      </c>
      <c r="K14188" s="91"/>
      <c r="L14188" s="91"/>
    </row>
    <row r="14189" spans="2:12" x14ac:dyDescent="0.25">
      <c r="B14189" s="67" t="s">
        <v>504</v>
      </c>
      <c r="C14189" s="67" t="s">
        <v>505</v>
      </c>
      <c r="D14189" s="68" t="s">
        <v>381</v>
      </c>
      <c r="E14189" s="67" t="s">
        <v>382</v>
      </c>
      <c r="F14189" s="68" t="s">
        <v>548</v>
      </c>
      <c r="G14189" s="67" t="s">
        <v>549</v>
      </c>
      <c r="H14189" s="68" t="s">
        <v>362</v>
      </c>
      <c r="I14189" s="69">
        <v>0</v>
      </c>
      <c r="J14189" s="69">
        <v>0</v>
      </c>
      <c r="K14189" s="91"/>
      <c r="L14189" s="91"/>
    </row>
    <row r="14190" spans="2:12" x14ac:dyDescent="0.25">
      <c r="B14190" s="67" t="s">
        <v>504</v>
      </c>
      <c r="C14190" s="67" t="s">
        <v>505</v>
      </c>
      <c r="D14190" s="68" t="s">
        <v>381</v>
      </c>
      <c r="E14190" s="67" t="s">
        <v>382</v>
      </c>
      <c r="F14190" s="68" t="s">
        <v>548</v>
      </c>
      <c r="G14190" s="67" t="s">
        <v>549</v>
      </c>
      <c r="H14190" s="68" t="s">
        <v>363</v>
      </c>
      <c r="I14190" s="69">
        <v>62</v>
      </c>
      <c r="J14190" s="69">
        <v>94</v>
      </c>
      <c r="K14190" s="91"/>
      <c r="L14190" s="91"/>
    </row>
    <row r="14191" spans="2:12" x14ac:dyDescent="0.25">
      <c r="B14191" s="67" t="s">
        <v>504</v>
      </c>
      <c r="C14191" s="67" t="s">
        <v>505</v>
      </c>
      <c r="D14191" s="68" t="s">
        <v>381</v>
      </c>
      <c r="E14191" s="67" t="s">
        <v>382</v>
      </c>
      <c r="F14191" s="68" t="s">
        <v>548</v>
      </c>
      <c r="G14191" s="67" t="s">
        <v>549</v>
      </c>
      <c r="H14191" s="68" t="s">
        <v>364</v>
      </c>
      <c r="I14191" s="69">
        <v>10</v>
      </c>
      <c r="J14191" s="69">
        <v>10</v>
      </c>
      <c r="K14191" s="91"/>
      <c r="L14191" s="91"/>
    </row>
    <row r="14192" spans="2:12" x14ac:dyDescent="0.25">
      <c r="B14192" s="67" t="s">
        <v>504</v>
      </c>
      <c r="C14192" s="67" t="s">
        <v>505</v>
      </c>
      <c r="D14192" s="68" t="s">
        <v>381</v>
      </c>
      <c r="E14192" s="67" t="s">
        <v>382</v>
      </c>
      <c r="F14192" s="68" t="s">
        <v>548</v>
      </c>
      <c r="G14192" s="67" t="s">
        <v>549</v>
      </c>
      <c r="H14192" s="68" t="s">
        <v>362</v>
      </c>
      <c r="I14192" s="69">
        <v>10</v>
      </c>
      <c r="J14192" s="69">
        <v>0</v>
      </c>
      <c r="K14192" s="91"/>
      <c r="L14192" s="91"/>
    </row>
    <row r="14193" spans="2:12" x14ac:dyDescent="0.25">
      <c r="B14193" s="67" t="s">
        <v>504</v>
      </c>
      <c r="C14193" s="67" t="s">
        <v>505</v>
      </c>
      <c r="D14193" s="68" t="s">
        <v>381</v>
      </c>
      <c r="E14193" s="67" t="s">
        <v>382</v>
      </c>
      <c r="F14193" s="68" t="s">
        <v>548</v>
      </c>
      <c r="G14193" s="67" t="s">
        <v>549</v>
      </c>
      <c r="H14193" s="68" t="s">
        <v>363</v>
      </c>
      <c r="I14193" s="69">
        <v>0</v>
      </c>
      <c r="J14193" s="69">
        <v>0</v>
      </c>
      <c r="K14193" s="91"/>
      <c r="L14193" s="91"/>
    </row>
    <row r="14194" spans="2:12" x14ac:dyDescent="0.25">
      <c r="B14194" s="67" t="s">
        <v>504</v>
      </c>
      <c r="C14194" s="67" t="s">
        <v>505</v>
      </c>
      <c r="D14194" s="68" t="s">
        <v>381</v>
      </c>
      <c r="E14194" s="67" t="s">
        <v>382</v>
      </c>
      <c r="F14194" s="68" t="s">
        <v>548</v>
      </c>
      <c r="G14194" s="67" t="s">
        <v>549</v>
      </c>
      <c r="H14194" s="68" t="s">
        <v>362</v>
      </c>
      <c r="I14194" s="69">
        <v>0</v>
      </c>
      <c r="J14194" s="69">
        <v>0</v>
      </c>
      <c r="K14194" s="91"/>
      <c r="L14194" s="91"/>
    </row>
    <row r="14195" spans="2:12" x14ac:dyDescent="0.25">
      <c r="B14195" s="67" t="s">
        <v>504</v>
      </c>
      <c r="C14195" s="67" t="s">
        <v>505</v>
      </c>
      <c r="D14195" s="68" t="s">
        <v>381</v>
      </c>
      <c r="E14195" s="67" t="s">
        <v>382</v>
      </c>
      <c r="F14195" s="68" t="s">
        <v>548</v>
      </c>
      <c r="G14195" s="67" t="s">
        <v>549</v>
      </c>
      <c r="H14195" s="68" t="s">
        <v>362</v>
      </c>
      <c r="I14195" s="69">
        <v>0</v>
      </c>
      <c r="J14195" s="69">
        <v>-3</v>
      </c>
      <c r="K14195" s="91"/>
      <c r="L14195" s="91"/>
    </row>
    <row r="14196" spans="2:12" x14ac:dyDescent="0.25">
      <c r="B14196" s="67" t="s">
        <v>504</v>
      </c>
      <c r="C14196" s="67" t="s">
        <v>505</v>
      </c>
      <c r="D14196" s="68" t="s">
        <v>381</v>
      </c>
      <c r="E14196" s="67" t="s">
        <v>382</v>
      </c>
      <c r="F14196" s="68" t="s">
        <v>548</v>
      </c>
      <c r="G14196" s="67" t="s">
        <v>549</v>
      </c>
      <c r="H14196" s="68" t="s">
        <v>363</v>
      </c>
      <c r="I14196" s="69">
        <v>0</v>
      </c>
      <c r="J14196" s="69">
        <v>0</v>
      </c>
      <c r="K14196" s="91"/>
      <c r="L14196" s="91"/>
    </row>
    <row r="14197" spans="2:12" x14ac:dyDescent="0.25">
      <c r="B14197" s="67" t="s">
        <v>504</v>
      </c>
      <c r="C14197" s="67" t="s">
        <v>505</v>
      </c>
      <c r="D14197" s="68" t="s">
        <v>381</v>
      </c>
      <c r="E14197" s="67" t="s">
        <v>382</v>
      </c>
      <c r="F14197" s="68" t="s">
        <v>548</v>
      </c>
      <c r="G14197" s="67" t="s">
        <v>549</v>
      </c>
      <c r="H14197" s="68" t="s">
        <v>362</v>
      </c>
      <c r="I14197" s="69">
        <v>8</v>
      </c>
      <c r="J14197" s="69">
        <v>15</v>
      </c>
      <c r="K14197" s="91"/>
      <c r="L14197" s="91"/>
    </row>
    <row r="14198" spans="2:12" x14ac:dyDescent="0.25">
      <c r="B14198" s="67" t="s">
        <v>504</v>
      </c>
      <c r="C14198" s="67" t="s">
        <v>505</v>
      </c>
      <c r="D14198" s="68" t="s">
        <v>381</v>
      </c>
      <c r="E14198" s="67" t="s">
        <v>382</v>
      </c>
      <c r="F14198" s="68" t="s">
        <v>548</v>
      </c>
      <c r="G14198" s="67" t="s">
        <v>549</v>
      </c>
      <c r="H14198" s="68" t="s">
        <v>363</v>
      </c>
      <c r="I14198" s="69">
        <v>27</v>
      </c>
      <c r="J14198" s="69">
        <v>20</v>
      </c>
      <c r="K14198" s="91"/>
      <c r="L14198" s="91"/>
    </row>
    <row r="14199" spans="2:12" x14ac:dyDescent="0.25">
      <c r="B14199" s="67" t="s">
        <v>504</v>
      </c>
      <c r="C14199" s="67" t="s">
        <v>505</v>
      </c>
      <c r="D14199" s="68" t="s">
        <v>381</v>
      </c>
      <c r="E14199" s="67" t="s">
        <v>382</v>
      </c>
      <c r="F14199" s="68" t="s">
        <v>548</v>
      </c>
      <c r="G14199" s="67" t="s">
        <v>549</v>
      </c>
      <c r="H14199" s="68" t="s">
        <v>364</v>
      </c>
      <c r="I14199" s="69">
        <v>22</v>
      </c>
      <c r="J14199" s="69">
        <v>0</v>
      </c>
      <c r="K14199" s="91"/>
      <c r="L14199" s="91"/>
    </row>
    <row r="14200" spans="2:12" x14ac:dyDescent="0.25">
      <c r="B14200" s="67" t="s">
        <v>504</v>
      </c>
      <c r="C14200" s="67" t="s">
        <v>505</v>
      </c>
      <c r="D14200" s="68" t="s">
        <v>381</v>
      </c>
      <c r="E14200" s="67" t="s">
        <v>382</v>
      </c>
      <c r="F14200" s="68" t="s">
        <v>548</v>
      </c>
      <c r="G14200" s="67" t="s">
        <v>549</v>
      </c>
      <c r="H14200" s="68" t="s">
        <v>362</v>
      </c>
      <c r="I14200" s="69">
        <v>50</v>
      </c>
      <c r="J14200" s="69">
        <v>63</v>
      </c>
      <c r="K14200" s="91"/>
      <c r="L14200" s="91"/>
    </row>
    <row r="14201" spans="2:12" x14ac:dyDescent="0.25">
      <c r="B14201" s="67" t="s">
        <v>504</v>
      </c>
      <c r="C14201" s="67" t="s">
        <v>505</v>
      </c>
      <c r="D14201" s="68" t="s">
        <v>381</v>
      </c>
      <c r="E14201" s="67" t="s">
        <v>382</v>
      </c>
      <c r="F14201" s="68" t="s">
        <v>548</v>
      </c>
      <c r="G14201" s="67" t="s">
        <v>549</v>
      </c>
      <c r="H14201" s="68" t="s">
        <v>363</v>
      </c>
      <c r="I14201" s="69">
        <v>74</v>
      </c>
      <c r="J14201" s="69">
        <v>107</v>
      </c>
      <c r="K14201" s="91"/>
      <c r="L14201" s="91"/>
    </row>
    <row r="14202" spans="2:12" x14ac:dyDescent="0.25">
      <c r="B14202" s="67" t="s">
        <v>504</v>
      </c>
      <c r="C14202" s="67" t="s">
        <v>505</v>
      </c>
      <c r="D14202" s="68" t="s">
        <v>381</v>
      </c>
      <c r="E14202" s="67" t="s">
        <v>382</v>
      </c>
      <c r="F14202" s="68" t="s">
        <v>548</v>
      </c>
      <c r="G14202" s="67" t="s">
        <v>549</v>
      </c>
      <c r="H14202" s="68" t="s">
        <v>364</v>
      </c>
      <c r="I14202" s="69">
        <v>35</v>
      </c>
      <c r="J14202" s="69">
        <v>19</v>
      </c>
      <c r="K14202" s="91"/>
      <c r="L14202" s="91"/>
    </row>
    <row r="14203" spans="2:12" x14ac:dyDescent="0.25">
      <c r="B14203" s="67" t="s">
        <v>504</v>
      </c>
      <c r="C14203" s="67" t="s">
        <v>505</v>
      </c>
      <c r="D14203" s="68" t="s">
        <v>381</v>
      </c>
      <c r="E14203" s="67" t="s">
        <v>382</v>
      </c>
      <c r="F14203" s="68" t="s">
        <v>548</v>
      </c>
      <c r="G14203" s="67" t="s">
        <v>549</v>
      </c>
      <c r="H14203" s="68" t="s">
        <v>362</v>
      </c>
      <c r="I14203" s="69">
        <v>-8</v>
      </c>
      <c r="J14203" s="69">
        <v>0</v>
      </c>
      <c r="K14203" s="91"/>
      <c r="L14203" s="91"/>
    </row>
    <row r="14204" spans="2:12" x14ac:dyDescent="0.25">
      <c r="B14204" s="67" t="s">
        <v>504</v>
      </c>
      <c r="C14204" s="67" t="s">
        <v>505</v>
      </c>
      <c r="D14204" s="68" t="s">
        <v>381</v>
      </c>
      <c r="E14204" s="67" t="s">
        <v>382</v>
      </c>
      <c r="F14204" s="68" t="s">
        <v>548</v>
      </c>
      <c r="G14204" s="67" t="s">
        <v>549</v>
      </c>
      <c r="H14204" s="68" t="s">
        <v>362</v>
      </c>
      <c r="I14204" s="69">
        <v>110</v>
      </c>
      <c r="J14204" s="69">
        <v>95</v>
      </c>
      <c r="K14204" s="91"/>
      <c r="L14204" s="91"/>
    </row>
    <row r="14205" spans="2:12" x14ac:dyDescent="0.25">
      <c r="B14205" s="67" t="s">
        <v>504</v>
      </c>
      <c r="C14205" s="67" t="s">
        <v>505</v>
      </c>
      <c r="D14205" s="68" t="s">
        <v>381</v>
      </c>
      <c r="E14205" s="67" t="s">
        <v>382</v>
      </c>
      <c r="F14205" s="68" t="s">
        <v>548</v>
      </c>
      <c r="G14205" s="67" t="s">
        <v>549</v>
      </c>
      <c r="H14205" s="68" t="s">
        <v>363</v>
      </c>
      <c r="I14205" s="69">
        <v>188</v>
      </c>
      <c r="J14205" s="69">
        <v>224</v>
      </c>
      <c r="K14205" s="91"/>
      <c r="L14205" s="91"/>
    </row>
    <row r="14206" spans="2:12" x14ac:dyDescent="0.25">
      <c r="B14206" s="67" t="s">
        <v>504</v>
      </c>
      <c r="C14206" s="67" t="s">
        <v>505</v>
      </c>
      <c r="D14206" s="68" t="s">
        <v>381</v>
      </c>
      <c r="E14206" s="67" t="s">
        <v>382</v>
      </c>
      <c r="F14206" s="68" t="s">
        <v>548</v>
      </c>
      <c r="G14206" s="67" t="s">
        <v>549</v>
      </c>
      <c r="H14206" s="68" t="s">
        <v>364</v>
      </c>
      <c r="I14206" s="69">
        <v>117</v>
      </c>
      <c r="J14206" s="69">
        <v>63</v>
      </c>
      <c r="K14206" s="91"/>
      <c r="L14206" s="91"/>
    </row>
    <row r="14207" spans="2:12" x14ac:dyDescent="0.25">
      <c r="B14207" s="67" t="s">
        <v>504</v>
      </c>
      <c r="C14207" s="67" t="s">
        <v>505</v>
      </c>
      <c r="D14207" s="68" t="s">
        <v>381</v>
      </c>
      <c r="E14207" s="67" t="s">
        <v>382</v>
      </c>
      <c r="F14207" s="68" t="s">
        <v>548</v>
      </c>
      <c r="G14207" s="67" t="s">
        <v>549</v>
      </c>
      <c r="H14207" s="68" t="s">
        <v>362</v>
      </c>
      <c r="I14207" s="69">
        <v>45</v>
      </c>
      <c r="J14207" s="69">
        <v>61</v>
      </c>
      <c r="K14207" s="91"/>
      <c r="L14207" s="91"/>
    </row>
    <row r="14208" spans="2:12" x14ac:dyDescent="0.25">
      <c r="B14208" s="67" t="s">
        <v>504</v>
      </c>
      <c r="C14208" s="67" t="s">
        <v>505</v>
      </c>
      <c r="D14208" s="68" t="s">
        <v>381</v>
      </c>
      <c r="E14208" s="67" t="s">
        <v>382</v>
      </c>
      <c r="F14208" s="68" t="s">
        <v>548</v>
      </c>
      <c r="G14208" s="67" t="s">
        <v>549</v>
      </c>
      <c r="H14208" s="68" t="s">
        <v>363</v>
      </c>
      <c r="I14208" s="69">
        <v>12</v>
      </c>
      <c r="J14208" s="69">
        <v>33</v>
      </c>
      <c r="K14208" s="91"/>
      <c r="L14208" s="91"/>
    </row>
    <row r="14209" spans="2:12" x14ac:dyDescent="0.25">
      <c r="B14209" s="67" t="s">
        <v>504</v>
      </c>
      <c r="C14209" s="67" t="s">
        <v>505</v>
      </c>
      <c r="D14209" s="68" t="s">
        <v>381</v>
      </c>
      <c r="E14209" s="67" t="s">
        <v>382</v>
      </c>
      <c r="F14209" s="68" t="s">
        <v>548</v>
      </c>
      <c r="G14209" s="67" t="s">
        <v>549</v>
      </c>
      <c r="H14209" s="68" t="s">
        <v>364</v>
      </c>
      <c r="I14209" s="69">
        <v>0</v>
      </c>
      <c r="J14209" s="69">
        <v>30</v>
      </c>
      <c r="K14209" s="91"/>
      <c r="L14209" s="91"/>
    </row>
    <row r="14210" spans="2:12" x14ac:dyDescent="0.25">
      <c r="B14210" s="67" t="s">
        <v>504</v>
      </c>
      <c r="C14210" s="67" t="s">
        <v>505</v>
      </c>
      <c r="D14210" s="68" t="s">
        <v>381</v>
      </c>
      <c r="E14210" s="67" t="s">
        <v>382</v>
      </c>
      <c r="F14210" s="68" t="s">
        <v>548</v>
      </c>
      <c r="G14210" s="67" t="s">
        <v>549</v>
      </c>
      <c r="H14210" s="68" t="s">
        <v>362</v>
      </c>
      <c r="I14210" s="69">
        <v>47</v>
      </c>
      <c r="J14210" s="69">
        <v>40</v>
      </c>
      <c r="K14210" s="91"/>
      <c r="L14210" s="91"/>
    </row>
    <row r="14211" spans="2:12" x14ac:dyDescent="0.25">
      <c r="B14211" s="67" t="s">
        <v>504</v>
      </c>
      <c r="C14211" s="67" t="s">
        <v>505</v>
      </c>
      <c r="D14211" s="68" t="s">
        <v>381</v>
      </c>
      <c r="E14211" s="67" t="s">
        <v>382</v>
      </c>
      <c r="F14211" s="68" t="s">
        <v>548</v>
      </c>
      <c r="G14211" s="67" t="s">
        <v>549</v>
      </c>
      <c r="H14211" s="68" t="s">
        <v>363</v>
      </c>
      <c r="I14211" s="69">
        <v>40</v>
      </c>
      <c r="J14211" s="69">
        <v>45</v>
      </c>
      <c r="K14211" s="91"/>
      <c r="L14211" s="91"/>
    </row>
    <row r="14212" spans="2:12" x14ac:dyDescent="0.25">
      <c r="B14212" s="67" t="s">
        <v>504</v>
      </c>
      <c r="C14212" s="67" t="s">
        <v>505</v>
      </c>
      <c r="D14212" s="68" t="s">
        <v>381</v>
      </c>
      <c r="E14212" s="67" t="s">
        <v>382</v>
      </c>
      <c r="F14212" s="68" t="s">
        <v>548</v>
      </c>
      <c r="G14212" s="67" t="s">
        <v>549</v>
      </c>
      <c r="H14212" s="68" t="s">
        <v>364</v>
      </c>
      <c r="I14212" s="69">
        <v>35</v>
      </c>
      <c r="J14212" s="69">
        <v>45</v>
      </c>
      <c r="K14212" s="91"/>
      <c r="L14212" s="91"/>
    </row>
    <row r="14213" spans="2:12" x14ac:dyDescent="0.25">
      <c r="B14213" s="67" t="s">
        <v>504</v>
      </c>
      <c r="C14213" s="67" t="s">
        <v>505</v>
      </c>
      <c r="D14213" s="68" t="s">
        <v>381</v>
      </c>
      <c r="E14213" s="67" t="s">
        <v>382</v>
      </c>
      <c r="F14213" s="68" t="s">
        <v>548</v>
      </c>
      <c r="G14213" s="67" t="s">
        <v>549</v>
      </c>
      <c r="H14213" s="68" t="s">
        <v>362</v>
      </c>
      <c r="I14213" s="69">
        <v>20</v>
      </c>
      <c r="J14213" s="69">
        <v>33</v>
      </c>
      <c r="K14213" s="91"/>
      <c r="L14213" s="91"/>
    </row>
    <row r="14214" spans="2:12" x14ac:dyDescent="0.25">
      <c r="B14214" s="67" t="s">
        <v>504</v>
      </c>
      <c r="C14214" s="67" t="s">
        <v>505</v>
      </c>
      <c r="D14214" s="68" t="s">
        <v>381</v>
      </c>
      <c r="E14214" s="67" t="s">
        <v>382</v>
      </c>
      <c r="F14214" s="68" t="s">
        <v>548</v>
      </c>
      <c r="G14214" s="67" t="s">
        <v>549</v>
      </c>
      <c r="H14214" s="68" t="s">
        <v>363</v>
      </c>
      <c r="I14214" s="69">
        <v>236</v>
      </c>
      <c r="J14214" s="69">
        <v>292</v>
      </c>
      <c r="K14214" s="91"/>
      <c r="L14214" s="91"/>
    </row>
    <row r="14215" spans="2:12" x14ac:dyDescent="0.25">
      <c r="B14215" s="67" t="s">
        <v>504</v>
      </c>
      <c r="C14215" s="67" t="s">
        <v>505</v>
      </c>
      <c r="D14215" s="68" t="s">
        <v>381</v>
      </c>
      <c r="E14215" s="67" t="s">
        <v>382</v>
      </c>
      <c r="F14215" s="68" t="s">
        <v>548</v>
      </c>
      <c r="G14215" s="67" t="s">
        <v>549</v>
      </c>
      <c r="H14215" s="68" t="s">
        <v>364</v>
      </c>
      <c r="I14215" s="69">
        <v>129</v>
      </c>
      <c r="J14215" s="69">
        <v>168</v>
      </c>
      <c r="K14215" s="91"/>
      <c r="L14215" s="91"/>
    </row>
    <row r="14216" spans="2:12" x14ac:dyDescent="0.25">
      <c r="B14216" s="67" t="s">
        <v>504</v>
      </c>
      <c r="C14216" s="67" t="s">
        <v>505</v>
      </c>
      <c r="D14216" s="68" t="s">
        <v>381</v>
      </c>
      <c r="E14216" s="67" t="s">
        <v>382</v>
      </c>
      <c r="F14216" s="68" t="s">
        <v>548</v>
      </c>
      <c r="G14216" s="67" t="s">
        <v>549</v>
      </c>
      <c r="H14216" s="68" t="s">
        <v>363</v>
      </c>
      <c r="I14216" s="69">
        <v>10</v>
      </c>
      <c r="J14216" s="69">
        <v>10</v>
      </c>
      <c r="K14216" s="91"/>
      <c r="L14216" s="91"/>
    </row>
    <row r="14217" spans="2:12" x14ac:dyDescent="0.25">
      <c r="B14217" s="67" t="s">
        <v>504</v>
      </c>
      <c r="C14217" s="67" t="s">
        <v>505</v>
      </c>
      <c r="D14217" s="68" t="s">
        <v>381</v>
      </c>
      <c r="E14217" s="67" t="s">
        <v>382</v>
      </c>
      <c r="F14217" s="68" t="s">
        <v>548</v>
      </c>
      <c r="G14217" s="67" t="s">
        <v>549</v>
      </c>
      <c r="H14217" s="68" t="s">
        <v>362</v>
      </c>
      <c r="I14217" s="69">
        <v>0</v>
      </c>
      <c r="J14217" s="69">
        <v>0</v>
      </c>
      <c r="K14217" s="91"/>
      <c r="L14217" s="91"/>
    </row>
    <row r="14218" spans="2:12" x14ac:dyDescent="0.25">
      <c r="B14218" s="67" t="s">
        <v>504</v>
      </c>
      <c r="C14218" s="67" t="s">
        <v>505</v>
      </c>
      <c r="D14218" s="68" t="s">
        <v>381</v>
      </c>
      <c r="E14218" s="67" t="s">
        <v>382</v>
      </c>
      <c r="F14218" s="68" t="s">
        <v>548</v>
      </c>
      <c r="G14218" s="67" t="s">
        <v>549</v>
      </c>
      <c r="H14218" s="68" t="s">
        <v>363</v>
      </c>
      <c r="I14218" s="69">
        <v>7</v>
      </c>
      <c r="J14218" s="69">
        <v>6</v>
      </c>
      <c r="K14218" s="91"/>
      <c r="L14218" s="91"/>
    </row>
    <row r="14219" spans="2:12" x14ac:dyDescent="0.25">
      <c r="B14219" s="67" t="s">
        <v>504</v>
      </c>
      <c r="C14219" s="67" t="s">
        <v>505</v>
      </c>
      <c r="D14219" s="68" t="s">
        <v>381</v>
      </c>
      <c r="E14219" s="67" t="s">
        <v>382</v>
      </c>
      <c r="F14219" s="68" t="s">
        <v>548</v>
      </c>
      <c r="G14219" s="67" t="s">
        <v>549</v>
      </c>
      <c r="H14219" s="68" t="s">
        <v>364</v>
      </c>
      <c r="I14219" s="69">
        <v>15</v>
      </c>
      <c r="J14219" s="69">
        <v>6</v>
      </c>
      <c r="K14219" s="91"/>
      <c r="L14219" s="91"/>
    </row>
    <row r="14220" spans="2:12" x14ac:dyDescent="0.25">
      <c r="B14220" s="67" t="s">
        <v>504</v>
      </c>
      <c r="C14220" s="67" t="s">
        <v>505</v>
      </c>
      <c r="D14220" s="68" t="s">
        <v>381</v>
      </c>
      <c r="E14220" s="67" t="s">
        <v>382</v>
      </c>
      <c r="F14220" s="68" t="s">
        <v>548</v>
      </c>
      <c r="G14220" s="67" t="s">
        <v>549</v>
      </c>
      <c r="H14220" s="68" t="s">
        <v>362</v>
      </c>
      <c r="I14220" s="69">
        <v>79</v>
      </c>
      <c r="J14220" s="69">
        <v>82</v>
      </c>
      <c r="K14220" s="91"/>
      <c r="L14220" s="91"/>
    </row>
    <row r="14221" spans="2:12" x14ac:dyDescent="0.25">
      <c r="B14221" s="67" t="s">
        <v>504</v>
      </c>
      <c r="C14221" s="67" t="s">
        <v>505</v>
      </c>
      <c r="D14221" s="68" t="s">
        <v>381</v>
      </c>
      <c r="E14221" s="67" t="s">
        <v>382</v>
      </c>
      <c r="F14221" s="68" t="s">
        <v>548</v>
      </c>
      <c r="G14221" s="67" t="s">
        <v>549</v>
      </c>
      <c r="H14221" s="68" t="s">
        <v>363</v>
      </c>
      <c r="I14221" s="69">
        <v>55</v>
      </c>
      <c r="J14221" s="69">
        <v>80</v>
      </c>
      <c r="K14221" s="91"/>
      <c r="L14221" s="91"/>
    </row>
    <row r="14222" spans="2:12" x14ac:dyDescent="0.25">
      <c r="B14222" s="67" t="s">
        <v>504</v>
      </c>
      <c r="C14222" s="67" t="s">
        <v>505</v>
      </c>
      <c r="D14222" s="68" t="s">
        <v>381</v>
      </c>
      <c r="E14222" s="67" t="s">
        <v>382</v>
      </c>
      <c r="F14222" s="68" t="s">
        <v>548</v>
      </c>
      <c r="G14222" s="67" t="s">
        <v>549</v>
      </c>
      <c r="H14222" s="68" t="s">
        <v>364</v>
      </c>
      <c r="I14222" s="69">
        <v>74</v>
      </c>
      <c r="J14222" s="69">
        <v>26</v>
      </c>
      <c r="K14222" s="91"/>
      <c r="L14222" s="91"/>
    </row>
    <row r="14223" spans="2:12" x14ac:dyDescent="0.25">
      <c r="B14223" s="67" t="s">
        <v>504</v>
      </c>
      <c r="C14223" s="67" t="s">
        <v>505</v>
      </c>
      <c r="D14223" s="68" t="s">
        <v>381</v>
      </c>
      <c r="E14223" s="67" t="s">
        <v>382</v>
      </c>
      <c r="F14223" s="68" t="s">
        <v>548</v>
      </c>
      <c r="G14223" s="67" t="s">
        <v>549</v>
      </c>
      <c r="H14223" s="68" t="s">
        <v>362</v>
      </c>
      <c r="I14223" s="69">
        <v>19</v>
      </c>
      <c r="J14223" s="69">
        <v>52</v>
      </c>
      <c r="K14223" s="91"/>
      <c r="L14223" s="91"/>
    </row>
    <row r="14224" spans="2:12" x14ac:dyDescent="0.25">
      <c r="B14224" s="67" t="s">
        <v>504</v>
      </c>
      <c r="C14224" s="67" t="s">
        <v>505</v>
      </c>
      <c r="D14224" s="68" t="s">
        <v>381</v>
      </c>
      <c r="E14224" s="67" t="s">
        <v>382</v>
      </c>
      <c r="F14224" s="68" t="s">
        <v>548</v>
      </c>
      <c r="G14224" s="67" t="s">
        <v>549</v>
      </c>
      <c r="H14224" s="68" t="s">
        <v>363</v>
      </c>
      <c r="I14224" s="69">
        <v>19</v>
      </c>
      <c r="J14224" s="69">
        <v>39</v>
      </c>
      <c r="K14224" s="91"/>
      <c r="L14224" s="91"/>
    </row>
    <row r="14225" spans="2:12" x14ac:dyDescent="0.25">
      <c r="B14225" s="67" t="s">
        <v>504</v>
      </c>
      <c r="C14225" s="67" t="s">
        <v>505</v>
      </c>
      <c r="D14225" s="68" t="s">
        <v>381</v>
      </c>
      <c r="E14225" s="67" t="s">
        <v>382</v>
      </c>
      <c r="F14225" s="68" t="s">
        <v>548</v>
      </c>
      <c r="G14225" s="67" t="s">
        <v>549</v>
      </c>
      <c r="H14225" s="68" t="s">
        <v>364</v>
      </c>
      <c r="I14225" s="69">
        <v>36</v>
      </c>
      <c r="J14225" s="69">
        <v>52</v>
      </c>
      <c r="K14225" s="91"/>
      <c r="L14225" s="91"/>
    </row>
    <row r="14226" spans="2:12" x14ac:dyDescent="0.25">
      <c r="B14226" s="67" t="s">
        <v>504</v>
      </c>
      <c r="C14226" s="67" t="s">
        <v>505</v>
      </c>
      <c r="D14226" s="68" t="s">
        <v>381</v>
      </c>
      <c r="E14226" s="67" t="s">
        <v>382</v>
      </c>
      <c r="F14226" s="68" t="s">
        <v>548</v>
      </c>
      <c r="G14226" s="67" t="s">
        <v>549</v>
      </c>
      <c r="H14226" s="68" t="s">
        <v>362</v>
      </c>
      <c r="I14226" s="69">
        <v>3</v>
      </c>
      <c r="J14226" s="69">
        <v>66</v>
      </c>
      <c r="K14226" s="91"/>
      <c r="L14226" s="91"/>
    </row>
    <row r="14227" spans="2:12" x14ac:dyDescent="0.25">
      <c r="B14227" s="67" t="s">
        <v>504</v>
      </c>
      <c r="C14227" s="67" t="s">
        <v>505</v>
      </c>
      <c r="D14227" s="68" t="s">
        <v>381</v>
      </c>
      <c r="E14227" s="67" t="s">
        <v>382</v>
      </c>
      <c r="F14227" s="68" t="s">
        <v>548</v>
      </c>
      <c r="G14227" s="67" t="s">
        <v>549</v>
      </c>
      <c r="H14227" s="68" t="s">
        <v>363</v>
      </c>
      <c r="I14227" s="69">
        <v>136</v>
      </c>
      <c r="J14227" s="69">
        <v>168</v>
      </c>
      <c r="K14227" s="91"/>
      <c r="L14227" s="91"/>
    </row>
    <row r="14228" spans="2:12" x14ac:dyDescent="0.25">
      <c r="B14228" s="67" t="s">
        <v>504</v>
      </c>
      <c r="C14228" s="67" t="s">
        <v>505</v>
      </c>
      <c r="D14228" s="68" t="s">
        <v>381</v>
      </c>
      <c r="E14228" s="67" t="s">
        <v>382</v>
      </c>
      <c r="F14228" s="68" t="s">
        <v>548</v>
      </c>
      <c r="G14228" s="67" t="s">
        <v>549</v>
      </c>
      <c r="H14228" s="68" t="s">
        <v>364</v>
      </c>
      <c r="I14228" s="69">
        <v>49</v>
      </c>
      <c r="J14228" s="69">
        <v>69</v>
      </c>
      <c r="K14228" s="91"/>
      <c r="L14228" s="91"/>
    </row>
    <row r="14229" spans="2:12" x14ac:dyDescent="0.25">
      <c r="B14229" s="67" t="s">
        <v>504</v>
      </c>
      <c r="C14229" s="67" t="s">
        <v>505</v>
      </c>
      <c r="D14229" s="68" t="s">
        <v>381</v>
      </c>
      <c r="E14229" s="67" t="s">
        <v>382</v>
      </c>
      <c r="F14229" s="68" t="s">
        <v>548</v>
      </c>
      <c r="G14229" s="67" t="s">
        <v>549</v>
      </c>
      <c r="H14229" s="68" t="s">
        <v>363</v>
      </c>
      <c r="I14229" s="69">
        <v>0</v>
      </c>
      <c r="J14229" s="69">
        <v>0</v>
      </c>
      <c r="K14229" s="91"/>
      <c r="L14229" s="91"/>
    </row>
    <row r="14230" spans="2:12" x14ac:dyDescent="0.25">
      <c r="B14230" s="67" t="s">
        <v>504</v>
      </c>
      <c r="C14230" s="67" t="s">
        <v>505</v>
      </c>
      <c r="D14230" s="68" t="s">
        <v>381</v>
      </c>
      <c r="E14230" s="67" t="s">
        <v>382</v>
      </c>
      <c r="F14230" s="68" t="s">
        <v>548</v>
      </c>
      <c r="G14230" s="67" t="s">
        <v>549</v>
      </c>
      <c r="H14230" s="68" t="s">
        <v>362</v>
      </c>
      <c r="I14230" s="69">
        <v>90</v>
      </c>
      <c r="J14230" s="69">
        <v>100</v>
      </c>
      <c r="K14230" s="91"/>
      <c r="L14230" s="91"/>
    </row>
    <row r="14231" spans="2:12" x14ac:dyDescent="0.25">
      <c r="B14231" s="67" t="s">
        <v>504</v>
      </c>
      <c r="C14231" s="67" t="s">
        <v>505</v>
      </c>
      <c r="D14231" s="68" t="s">
        <v>381</v>
      </c>
      <c r="E14231" s="67" t="s">
        <v>382</v>
      </c>
      <c r="F14231" s="68" t="s">
        <v>548</v>
      </c>
      <c r="G14231" s="67" t="s">
        <v>549</v>
      </c>
      <c r="H14231" s="68" t="s">
        <v>363</v>
      </c>
      <c r="I14231" s="69">
        <v>70</v>
      </c>
      <c r="J14231" s="69">
        <v>195</v>
      </c>
      <c r="K14231" s="91"/>
      <c r="L14231" s="91"/>
    </row>
    <row r="14232" spans="2:12" x14ac:dyDescent="0.25">
      <c r="B14232" s="67" t="s">
        <v>504</v>
      </c>
      <c r="C14232" s="67" t="s">
        <v>505</v>
      </c>
      <c r="D14232" s="68" t="s">
        <v>381</v>
      </c>
      <c r="E14232" s="67" t="s">
        <v>382</v>
      </c>
      <c r="F14232" s="68" t="s">
        <v>548</v>
      </c>
      <c r="G14232" s="67" t="s">
        <v>549</v>
      </c>
      <c r="H14232" s="68" t="s">
        <v>364</v>
      </c>
      <c r="I14232" s="69">
        <v>34</v>
      </c>
      <c r="J14232" s="69">
        <v>51</v>
      </c>
      <c r="K14232" s="91"/>
      <c r="L14232" s="91"/>
    </row>
    <row r="14233" spans="2:12" x14ac:dyDescent="0.25">
      <c r="B14233" s="67" t="s">
        <v>504</v>
      </c>
      <c r="C14233" s="67" t="s">
        <v>505</v>
      </c>
      <c r="D14233" s="68" t="s">
        <v>381</v>
      </c>
      <c r="E14233" s="67" t="s">
        <v>382</v>
      </c>
      <c r="F14233" s="68" t="s">
        <v>548</v>
      </c>
      <c r="G14233" s="67" t="s">
        <v>549</v>
      </c>
      <c r="H14233" s="68" t="s">
        <v>362</v>
      </c>
      <c r="I14233" s="69">
        <v>0</v>
      </c>
      <c r="J14233" s="69">
        <v>0</v>
      </c>
      <c r="K14233" s="91"/>
      <c r="L14233" s="91"/>
    </row>
    <row r="14234" spans="2:12" x14ac:dyDescent="0.25">
      <c r="B14234" s="67" t="s">
        <v>504</v>
      </c>
      <c r="C14234" s="67" t="s">
        <v>505</v>
      </c>
      <c r="D14234" s="68" t="s">
        <v>381</v>
      </c>
      <c r="E14234" s="67" t="s">
        <v>382</v>
      </c>
      <c r="F14234" s="68" t="s">
        <v>548</v>
      </c>
      <c r="G14234" s="67" t="s">
        <v>549</v>
      </c>
      <c r="H14234" s="68" t="s">
        <v>364</v>
      </c>
      <c r="I14234" s="69">
        <v>0</v>
      </c>
      <c r="J14234" s="69">
        <v>0</v>
      </c>
      <c r="K14234" s="91"/>
      <c r="L14234" s="91"/>
    </row>
    <row r="14235" spans="2:12" x14ac:dyDescent="0.25">
      <c r="B14235" s="67" t="s">
        <v>504</v>
      </c>
      <c r="C14235" s="67" t="s">
        <v>505</v>
      </c>
      <c r="D14235" s="68" t="s">
        <v>381</v>
      </c>
      <c r="E14235" s="67" t="s">
        <v>382</v>
      </c>
      <c r="F14235" s="68" t="s">
        <v>548</v>
      </c>
      <c r="G14235" s="67" t="s">
        <v>549</v>
      </c>
      <c r="H14235" s="68" t="s">
        <v>362</v>
      </c>
      <c r="I14235" s="69">
        <v>28</v>
      </c>
      <c r="J14235" s="69">
        <v>27</v>
      </c>
      <c r="K14235" s="91"/>
      <c r="L14235" s="91"/>
    </row>
    <row r="14236" spans="2:12" x14ac:dyDescent="0.25">
      <c r="B14236" s="67" t="s">
        <v>504</v>
      </c>
      <c r="C14236" s="67" t="s">
        <v>505</v>
      </c>
      <c r="D14236" s="68" t="s">
        <v>381</v>
      </c>
      <c r="E14236" s="67" t="s">
        <v>382</v>
      </c>
      <c r="F14236" s="68" t="s">
        <v>548</v>
      </c>
      <c r="G14236" s="67" t="s">
        <v>549</v>
      </c>
      <c r="H14236" s="68" t="s">
        <v>363</v>
      </c>
      <c r="I14236" s="69">
        <v>42</v>
      </c>
      <c r="J14236" s="69">
        <v>51</v>
      </c>
      <c r="K14236" s="91"/>
      <c r="L14236" s="91"/>
    </row>
    <row r="14237" spans="2:12" x14ac:dyDescent="0.25">
      <c r="B14237" s="67" t="s">
        <v>504</v>
      </c>
      <c r="C14237" s="67" t="s">
        <v>505</v>
      </c>
      <c r="D14237" s="68" t="s">
        <v>381</v>
      </c>
      <c r="E14237" s="67" t="s">
        <v>382</v>
      </c>
      <c r="F14237" s="68" t="s">
        <v>548</v>
      </c>
      <c r="G14237" s="67" t="s">
        <v>549</v>
      </c>
      <c r="H14237" s="68" t="s">
        <v>364</v>
      </c>
      <c r="I14237" s="69">
        <v>0</v>
      </c>
      <c r="J14237" s="69">
        <v>0</v>
      </c>
      <c r="K14237" s="91"/>
      <c r="L14237" s="91"/>
    </row>
    <row r="14238" spans="2:12" x14ac:dyDescent="0.25">
      <c r="B14238" s="67" t="s">
        <v>504</v>
      </c>
      <c r="C14238" s="67" t="s">
        <v>505</v>
      </c>
      <c r="D14238" s="68" t="s">
        <v>381</v>
      </c>
      <c r="E14238" s="67" t="s">
        <v>382</v>
      </c>
      <c r="F14238" s="68" t="s">
        <v>548</v>
      </c>
      <c r="G14238" s="67" t="s">
        <v>549</v>
      </c>
      <c r="H14238" s="68" t="s">
        <v>362</v>
      </c>
      <c r="I14238" s="69">
        <v>34</v>
      </c>
      <c r="J14238" s="69">
        <v>38</v>
      </c>
      <c r="K14238" s="91"/>
      <c r="L14238" s="91"/>
    </row>
    <row r="14239" spans="2:12" x14ac:dyDescent="0.25">
      <c r="B14239" s="67" t="s">
        <v>504</v>
      </c>
      <c r="C14239" s="67" t="s">
        <v>505</v>
      </c>
      <c r="D14239" s="68" t="s">
        <v>381</v>
      </c>
      <c r="E14239" s="67" t="s">
        <v>382</v>
      </c>
      <c r="F14239" s="68" t="s">
        <v>548</v>
      </c>
      <c r="G14239" s="67" t="s">
        <v>549</v>
      </c>
      <c r="H14239" s="68" t="s">
        <v>363</v>
      </c>
      <c r="I14239" s="69">
        <v>291</v>
      </c>
      <c r="J14239" s="69">
        <v>414</v>
      </c>
      <c r="K14239" s="91"/>
      <c r="L14239" s="91"/>
    </row>
    <row r="14240" spans="2:12" x14ac:dyDescent="0.25">
      <c r="B14240" s="67" t="s">
        <v>504</v>
      </c>
      <c r="C14240" s="67" t="s">
        <v>505</v>
      </c>
      <c r="D14240" s="68" t="s">
        <v>381</v>
      </c>
      <c r="E14240" s="67" t="s">
        <v>382</v>
      </c>
      <c r="F14240" s="68" t="s">
        <v>548</v>
      </c>
      <c r="G14240" s="67" t="s">
        <v>549</v>
      </c>
      <c r="H14240" s="68" t="s">
        <v>364</v>
      </c>
      <c r="I14240" s="69">
        <v>45</v>
      </c>
      <c r="J14240" s="69">
        <v>69</v>
      </c>
      <c r="K14240" s="91"/>
      <c r="L14240" s="91"/>
    </row>
    <row r="14241" spans="2:12" x14ac:dyDescent="0.25">
      <c r="B14241" s="67" t="s">
        <v>504</v>
      </c>
      <c r="C14241" s="67" t="s">
        <v>505</v>
      </c>
      <c r="D14241" s="68" t="s">
        <v>381</v>
      </c>
      <c r="E14241" s="67" t="s">
        <v>382</v>
      </c>
      <c r="F14241" s="68" t="s">
        <v>548</v>
      </c>
      <c r="G14241" s="67" t="s">
        <v>549</v>
      </c>
      <c r="H14241" s="68" t="s">
        <v>362</v>
      </c>
      <c r="I14241" s="69">
        <v>0</v>
      </c>
      <c r="J14241" s="69">
        <v>0</v>
      </c>
      <c r="K14241" s="91"/>
      <c r="L14241" s="91"/>
    </row>
    <row r="14242" spans="2:12" x14ac:dyDescent="0.25">
      <c r="B14242" s="67" t="s">
        <v>504</v>
      </c>
      <c r="C14242" s="67" t="s">
        <v>505</v>
      </c>
      <c r="D14242" s="68" t="s">
        <v>381</v>
      </c>
      <c r="E14242" s="67" t="s">
        <v>382</v>
      </c>
      <c r="F14242" s="68" t="s">
        <v>548</v>
      </c>
      <c r="G14242" s="67" t="s">
        <v>549</v>
      </c>
      <c r="H14242" s="68" t="s">
        <v>363</v>
      </c>
      <c r="I14242" s="69">
        <v>0</v>
      </c>
      <c r="J14242" s="69">
        <v>0</v>
      </c>
      <c r="K14242" s="91"/>
      <c r="L14242" s="91"/>
    </row>
    <row r="14243" spans="2:12" x14ac:dyDescent="0.25">
      <c r="B14243" s="67" t="s">
        <v>504</v>
      </c>
      <c r="C14243" s="67" t="s">
        <v>505</v>
      </c>
      <c r="D14243" s="68" t="s">
        <v>381</v>
      </c>
      <c r="E14243" s="67" t="s">
        <v>382</v>
      </c>
      <c r="F14243" s="68" t="s">
        <v>548</v>
      </c>
      <c r="G14243" s="67" t="s">
        <v>549</v>
      </c>
      <c r="H14243" s="68" t="s">
        <v>364</v>
      </c>
      <c r="I14243" s="69">
        <v>0</v>
      </c>
      <c r="J14243" s="69">
        <v>0</v>
      </c>
      <c r="K14243" s="91"/>
      <c r="L14243" s="91"/>
    </row>
    <row r="14244" spans="2:12" x14ac:dyDescent="0.25">
      <c r="B14244" s="67" t="s">
        <v>504</v>
      </c>
      <c r="C14244" s="67" t="s">
        <v>505</v>
      </c>
      <c r="D14244" s="68" t="s">
        <v>381</v>
      </c>
      <c r="E14244" s="67" t="s">
        <v>382</v>
      </c>
      <c r="F14244" s="68" t="s">
        <v>548</v>
      </c>
      <c r="G14244" s="67" t="s">
        <v>549</v>
      </c>
      <c r="H14244" s="68" t="s">
        <v>362</v>
      </c>
      <c r="I14244" s="69">
        <v>0</v>
      </c>
      <c r="J14244" s="69">
        <v>0</v>
      </c>
      <c r="K14244" s="91"/>
      <c r="L14244" s="91"/>
    </row>
    <row r="14245" spans="2:12" x14ac:dyDescent="0.25">
      <c r="B14245" s="67" t="s">
        <v>504</v>
      </c>
      <c r="C14245" s="67" t="s">
        <v>505</v>
      </c>
      <c r="D14245" s="68" t="s">
        <v>381</v>
      </c>
      <c r="E14245" s="67" t="s">
        <v>382</v>
      </c>
      <c r="F14245" s="68" t="s">
        <v>548</v>
      </c>
      <c r="G14245" s="67" t="s">
        <v>549</v>
      </c>
      <c r="H14245" s="68" t="s">
        <v>363</v>
      </c>
      <c r="I14245" s="69">
        <v>0.3296</v>
      </c>
      <c r="J14245" s="69">
        <v>8.2400000000000001E-2</v>
      </c>
      <c r="K14245" s="91"/>
      <c r="L14245" s="91"/>
    </row>
    <row r="14246" spans="2:12" x14ac:dyDescent="0.25">
      <c r="B14246" s="67" t="s">
        <v>504</v>
      </c>
      <c r="C14246" s="67" t="s">
        <v>505</v>
      </c>
      <c r="D14246" s="68" t="s">
        <v>381</v>
      </c>
      <c r="E14246" s="67" t="s">
        <v>382</v>
      </c>
      <c r="F14246" s="68" t="s">
        <v>548</v>
      </c>
      <c r="G14246" s="67" t="s">
        <v>549</v>
      </c>
      <c r="H14246" s="68" t="s">
        <v>364</v>
      </c>
      <c r="I14246" s="69">
        <v>0</v>
      </c>
      <c r="J14246" s="69">
        <v>0</v>
      </c>
      <c r="K14246" s="91"/>
      <c r="L14246" s="91"/>
    </row>
    <row r="14247" spans="2:12" x14ac:dyDescent="0.25">
      <c r="B14247" s="67" t="s">
        <v>504</v>
      </c>
      <c r="C14247" s="67" t="s">
        <v>505</v>
      </c>
      <c r="D14247" s="68" t="s">
        <v>381</v>
      </c>
      <c r="E14247" s="67" t="s">
        <v>382</v>
      </c>
      <c r="F14247" s="68" t="s">
        <v>548</v>
      </c>
      <c r="G14247" s="67" t="s">
        <v>549</v>
      </c>
      <c r="H14247" s="68" t="s">
        <v>362</v>
      </c>
      <c r="I14247" s="69">
        <v>155</v>
      </c>
      <c r="J14247" s="69">
        <v>258</v>
      </c>
      <c r="K14247" s="91"/>
      <c r="L14247" s="91"/>
    </row>
    <row r="14248" spans="2:12" x14ac:dyDescent="0.25">
      <c r="B14248" s="67" t="s">
        <v>504</v>
      </c>
      <c r="C14248" s="67" t="s">
        <v>505</v>
      </c>
      <c r="D14248" s="68" t="s">
        <v>381</v>
      </c>
      <c r="E14248" s="67" t="s">
        <v>382</v>
      </c>
      <c r="F14248" s="68" t="s">
        <v>548</v>
      </c>
      <c r="G14248" s="67" t="s">
        <v>549</v>
      </c>
      <c r="H14248" s="68" t="s">
        <v>363</v>
      </c>
      <c r="I14248" s="69">
        <v>299</v>
      </c>
      <c r="J14248" s="69">
        <v>376</v>
      </c>
      <c r="K14248" s="91"/>
      <c r="L14248" s="91"/>
    </row>
    <row r="14249" spans="2:12" x14ac:dyDescent="0.25">
      <c r="B14249" s="67" t="s">
        <v>504</v>
      </c>
      <c r="C14249" s="67" t="s">
        <v>505</v>
      </c>
      <c r="D14249" s="68" t="s">
        <v>381</v>
      </c>
      <c r="E14249" s="67" t="s">
        <v>382</v>
      </c>
      <c r="F14249" s="68" t="s">
        <v>548</v>
      </c>
      <c r="G14249" s="67" t="s">
        <v>549</v>
      </c>
      <c r="H14249" s="68" t="s">
        <v>364</v>
      </c>
      <c r="I14249" s="69">
        <v>92</v>
      </c>
      <c r="J14249" s="69">
        <v>168</v>
      </c>
      <c r="K14249" s="91"/>
      <c r="L14249" s="91"/>
    </row>
    <row r="14250" spans="2:12" x14ac:dyDescent="0.25">
      <c r="B14250" s="67" t="s">
        <v>504</v>
      </c>
      <c r="C14250" s="67" t="s">
        <v>505</v>
      </c>
      <c r="D14250" s="68" t="s">
        <v>381</v>
      </c>
      <c r="E14250" s="67" t="s">
        <v>382</v>
      </c>
      <c r="F14250" s="68" t="s">
        <v>548</v>
      </c>
      <c r="G14250" s="67" t="s">
        <v>549</v>
      </c>
      <c r="H14250" s="68" t="s">
        <v>363</v>
      </c>
      <c r="I14250" s="69">
        <v>16</v>
      </c>
      <c r="J14250" s="69">
        <v>32</v>
      </c>
      <c r="K14250" s="91"/>
      <c r="L14250" s="91"/>
    </row>
    <row r="14251" spans="2:12" x14ac:dyDescent="0.25">
      <c r="B14251" s="67" t="s">
        <v>504</v>
      </c>
      <c r="C14251" s="67" t="s">
        <v>505</v>
      </c>
      <c r="D14251" s="68" t="s">
        <v>381</v>
      </c>
      <c r="E14251" s="67" t="s">
        <v>382</v>
      </c>
      <c r="F14251" s="68" t="s">
        <v>548</v>
      </c>
      <c r="G14251" s="67" t="s">
        <v>549</v>
      </c>
      <c r="H14251" s="68" t="s">
        <v>362</v>
      </c>
      <c r="I14251" s="69">
        <v>0</v>
      </c>
      <c r="J14251" s="69">
        <v>0</v>
      </c>
      <c r="K14251" s="91"/>
      <c r="L14251" s="91"/>
    </row>
    <row r="14252" spans="2:12" x14ac:dyDescent="0.25">
      <c r="B14252" s="67" t="s">
        <v>504</v>
      </c>
      <c r="C14252" s="67" t="s">
        <v>505</v>
      </c>
      <c r="D14252" s="68" t="s">
        <v>381</v>
      </c>
      <c r="E14252" s="67" t="s">
        <v>382</v>
      </c>
      <c r="F14252" s="68" t="s">
        <v>548</v>
      </c>
      <c r="G14252" s="67" t="s">
        <v>549</v>
      </c>
      <c r="H14252" s="68" t="s">
        <v>363</v>
      </c>
      <c r="I14252" s="69">
        <v>0</v>
      </c>
      <c r="J14252" s="69">
        <v>0</v>
      </c>
      <c r="K14252" s="91"/>
      <c r="L14252" s="91"/>
    </row>
    <row r="14253" spans="2:12" x14ac:dyDescent="0.25">
      <c r="B14253" s="67" t="s">
        <v>504</v>
      </c>
      <c r="C14253" s="67" t="s">
        <v>505</v>
      </c>
      <c r="D14253" s="68" t="s">
        <v>381</v>
      </c>
      <c r="E14253" s="67" t="s">
        <v>382</v>
      </c>
      <c r="F14253" s="68" t="s">
        <v>548</v>
      </c>
      <c r="G14253" s="67" t="s">
        <v>549</v>
      </c>
      <c r="H14253" s="68" t="s">
        <v>364</v>
      </c>
      <c r="I14253" s="69">
        <v>0</v>
      </c>
      <c r="J14253" s="69">
        <v>0</v>
      </c>
      <c r="K14253" s="91"/>
      <c r="L14253" s="91"/>
    </row>
    <row r="14254" spans="2:12" x14ac:dyDescent="0.25">
      <c r="B14254" s="67" t="s">
        <v>504</v>
      </c>
      <c r="C14254" s="67" t="s">
        <v>505</v>
      </c>
      <c r="D14254" s="68" t="s">
        <v>381</v>
      </c>
      <c r="E14254" s="67" t="s">
        <v>382</v>
      </c>
      <c r="F14254" s="68" t="s">
        <v>548</v>
      </c>
      <c r="G14254" s="67" t="s">
        <v>549</v>
      </c>
      <c r="H14254" s="68" t="s">
        <v>362</v>
      </c>
      <c r="I14254" s="69">
        <v>8</v>
      </c>
      <c r="J14254" s="69">
        <v>25</v>
      </c>
      <c r="K14254" s="91"/>
      <c r="L14254" s="91"/>
    </row>
    <row r="14255" spans="2:12" x14ac:dyDescent="0.25">
      <c r="B14255" s="67" t="s">
        <v>504</v>
      </c>
      <c r="C14255" s="67" t="s">
        <v>505</v>
      </c>
      <c r="D14255" s="68" t="s">
        <v>381</v>
      </c>
      <c r="E14255" s="67" t="s">
        <v>382</v>
      </c>
      <c r="F14255" s="68" t="s">
        <v>548</v>
      </c>
      <c r="G14255" s="67" t="s">
        <v>549</v>
      </c>
      <c r="H14255" s="68" t="s">
        <v>363</v>
      </c>
      <c r="I14255" s="69">
        <v>35</v>
      </c>
      <c r="J14255" s="69">
        <v>46</v>
      </c>
      <c r="K14255" s="91"/>
      <c r="L14255" s="91"/>
    </row>
    <row r="14256" spans="2:12" x14ac:dyDescent="0.25">
      <c r="B14256" s="67" t="s">
        <v>504</v>
      </c>
      <c r="C14256" s="67" t="s">
        <v>505</v>
      </c>
      <c r="D14256" s="68" t="s">
        <v>381</v>
      </c>
      <c r="E14256" s="67" t="s">
        <v>382</v>
      </c>
      <c r="F14256" s="68" t="s">
        <v>548</v>
      </c>
      <c r="G14256" s="67" t="s">
        <v>549</v>
      </c>
      <c r="H14256" s="68" t="s">
        <v>364</v>
      </c>
      <c r="I14256" s="69">
        <v>20</v>
      </c>
      <c r="J14256" s="69">
        <v>20</v>
      </c>
      <c r="K14256" s="91"/>
      <c r="L14256" s="91"/>
    </row>
    <row r="14257" spans="2:12" x14ac:dyDescent="0.25">
      <c r="B14257" s="67" t="s">
        <v>504</v>
      </c>
      <c r="C14257" s="67" t="s">
        <v>505</v>
      </c>
      <c r="D14257" s="68" t="s">
        <v>381</v>
      </c>
      <c r="E14257" s="67" t="s">
        <v>382</v>
      </c>
      <c r="F14257" s="68" t="s">
        <v>548</v>
      </c>
      <c r="G14257" s="67" t="s">
        <v>549</v>
      </c>
      <c r="H14257" s="68" t="s">
        <v>362</v>
      </c>
      <c r="I14257" s="69">
        <v>0</v>
      </c>
      <c r="J14257" s="69">
        <v>0</v>
      </c>
      <c r="K14257" s="91"/>
      <c r="L14257" s="91"/>
    </row>
    <row r="14258" spans="2:12" x14ac:dyDescent="0.25">
      <c r="B14258" s="67" t="s">
        <v>504</v>
      </c>
      <c r="C14258" s="67" t="s">
        <v>505</v>
      </c>
      <c r="D14258" s="68" t="s">
        <v>381</v>
      </c>
      <c r="E14258" s="67" t="s">
        <v>382</v>
      </c>
      <c r="F14258" s="68" t="s">
        <v>548</v>
      </c>
      <c r="G14258" s="67" t="s">
        <v>549</v>
      </c>
      <c r="H14258" s="68" t="s">
        <v>364</v>
      </c>
      <c r="I14258" s="69">
        <v>0</v>
      </c>
      <c r="J14258" s="69">
        <v>0</v>
      </c>
      <c r="K14258" s="91"/>
      <c r="L14258" s="91"/>
    </row>
    <row r="14259" spans="2:12" x14ac:dyDescent="0.25">
      <c r="B14259" s="67" t="s">
        <v>504</v>
      </c>
      <c r="C14259" s="67" t="s">
        <v>505</v>
      </c>
      <c r="D14259" s="68" t="s">
        <v>381</v>
      </c>
      <c r="E14259" s="67" t="s">
        <v>382</v>
      </c>
      <c r="F14259" s="68" t="s">
        <v>548</v>
      </c>
      <c r="G14259" s="67" t="s">
        <v>549</v>
      </c>
      <c r="H14259" s="68" t="s">
        <v>362</v>
      </c>
      <c r="I14259" s="69">
        <v>0</v>
      </c>
      <c r="J14259" s="69">
        <v>0</v>
      </c>
      <c r="K14259" s="91"/>
      <c r="L14259" s="91"/>
    </row>
    <row r="14260" spans="2:12" x14ac:dyDescent="0.25">
      <c r="B14260" s="67" t="s">
        <v>504</v>
      </c>
      <c r="C14260" s="67" t="s">
        <v>505</v>
      </c>
      <c r="D14260" s="68" t="s">
        <v>381</v>
      </c>
      <c r="E14260" s="67" t="s">
        <v>382</v>
      </c>
      <c r="F14260" s="68" t="s">
        <v>548</v>
      </c>
      <c r="G14260" s="67" t="s">
        <v>549</v>
      </c>
      <c r="H14260" s="68" t="s">
        <v>363</v>
      </c>
      <c r="I14260" s="69">
        <v>14</v>
      </c>
      <c r="J14260" s="69">
        <v>0</v>
      </c>
      <c r="K14260" s="91"/>
      <c r="L14260" s="91"/>
    </row>
    <row r="14261" spans="2:12" x14ac:dyDescent="0.25">
      <c r="B14261" s="67" t="s">
        <v>504</v>
      </c>
      <c r="C14261" s="67" t="s">
        <v>505</v>
      </c>
      <c r="D14261" s="68" t="s">
        <v>381</v>
      </c>
      <c r="E14261" s="67" t="s">
        <v>382</v>
      </c>
      <c r="F14261" s="68" t="s">
        <v>548</v>
      </c>
      <c r="G14261" s="67" t="s">
        <v>549</v>
      </c>
      <c r="H14261" s="68" t="s">
        <v>364</v>
      </c>
      <c r="I14261" s="69">
        <v>10</v>
      </c>
      <c r="J14261" s="69">
        <v>6</v>
      </c>
      <c r="K14261" s="91"/>
      <c r="L14261" s="91"/>
    </row>
    <row r="14262" spans="2:12" x14ac:dyDescent="0.25">
      <c r="B14262" s="67" t="s">
        <v>504</v>
      </c>
      <c r="C14262" s="67" t="s">
        <v>505</v>
      </c>
      <c r="D14262" s="68" t="s">
        <v>381</v>
      </c>
      <c r="E14262" s="67" t="s">
        <v>382</v>
      </c>
      <c r="F14262" s="68" t="s">
        <v>548</v>
      </c>
      <c r="G14262" s="67" t="s">
        <v>549</v>
      </c>
      <c r="H14262" s="68" t="s">
        <v>362</v>
      </c>
      <c r="I14262" s="69">
        <v>20</v>
      </c>
      <c r="J14262" s="69">
        <v>20</v>
      </c>
      <c r="K14262" s="91"/>
      <c r="L14262" s="91"/>
    </row>
    <row r="14263" spans="2:12" x14ac:dyDescent="0.25">
      <c r="B14263" s="67" t="s">
        <v>504</v>
      </c>
      <c r="C14263" s="67" t="s">
        <v>505</v>
      </c>
      <c r="D14263" s="68" t="s">
        <v>381</v>
      </c>
      <c r="E14263" s="67" t="s">
        <v>382</v>
      </c>
      <c r="F14263" s="68" t="s">
        <v>548</v>
      </c>
      <c r="G14263" s="67" t="s">
        <v>549</v>
      </c>
      <c r="H14263" s="68" t="s">
        <v>363</v>
      </c>
      <c r="I14263" s="69">
        <v>0</v>
      </c>
      <c r="J14263" s="69">
        <v>25</v>
      </c>
      <c r="K14263" s="91"/>
      <c r="L14263" s="91"/>
    </row>
    <row r="14264" spans="2:12" x14ac:dyDescent="0.25">
      <c r="B14264" s="67" t="s">
        <v>504</v>
      </c>
      <c r="C14264" s="67" t="s">
        <v>505</v>
      </c>
      <c r="D14264" s="68" t="s">
        <v>381</v>
      </c>
      <c r="E14264" s="67" t="s">
        <v>382</v>
      </c>
      <c r="F14264" s="68" t="s">
        <v>548</v>
      </c>
      <c r="G14264" s="67" t="s">
        <v>549</v>
      </c>
      <c r="H14264" s="68" t="s">
        <v>364</v>
      </c>
      <c r="I14264" s="69">
        <v>50</v>
      </c>
      <c r="J14264" s="69">
        <v>16</v>
      </c>
      <c r="K14264" s="91"/>
      <c r="L14264" s="91"/>
    </row>
    <row r="14265" spans="2:12" x14ac:dyDescent="0.25">
      <c r="B14265" s="67" t="s">
        <v>504</v>
      </c>
      <c r="C14265" s="67" t="s">
        <v>505</v>
      </c>
      <c r="D14265" s="68" t="s">
        <v>381</v>
      </c>
      <c r="E14265" s="67" t="s">
        <v>382</v>
      </c>
      <c r="F14265" s="68" t="s">
        <v>548</v>
      </c>
      <c r="G14265" s="67" t="s">
        <v>549</v>
      </c>
      <c r="H14265" s="68" t="s">
        <v>362</v>
      </c>
      <c r="I14265" s="69">
        <v>20</v>
      </c>
      <c r="J14265" s="69">
        <v>40</v>
      </c>
      <c r="K14265" s="91"/>
      <c r="L14265" s="91"/>
    </row>
    <row r="14266" spans="2:12" x14ac:dyDescent="0.25">
      <c r="B14266" s="67" t="s">
        <v>504</v>
      </c>
      <c r="C14266" s="67" t="s">
        <v>505</v>
      </c>
      <c r="D14266" s="68" t="s">
        <v>381</v>
      </c>
      <c r="E14266" s="67" t="s">
        <v>382</v>
      </c>
      <c r="F14266" s="68" t="s">
        <v>548</v>
      </c>
      <c r="G14266" s="67" t="s">
        <v>549</v>
      </c>
      <c r="H14266" s="68" t="s">
        <v>363</v>
      </c>
      <c r="I14266" s="69">
        <v>0</v>
      </c>
      <c r="J14266" s="69">
        <v>1</v>
      </c>
      <c r="K14266" s="91"/>
      <c r="L14266" s="91"/>
    </row>
    <row r="14267" spans="2:12" x14ac:dyDescent="0.25">
      <c r="B14267" s="67" t="s">
        <v>504</v>
      </c>
      <c r="C14267" s="67" t="s">
        <v>505</v>
      </c>
      <c r="D14267" s="68" t="s">
        <v>381</v>
      </c>
      <c r="E14267" s="67" t="s">
        <v>382</v>
      </c>
      <c r="F14267" s="68" t="s">
        <v>548</v>
      </c>
      <c r="G14267" s="67" t="s">
        <v>549</v>
      </c>
      <c r="H14267" s="68" t="s">
        <v>364</v>
      </c>
      <c r="I14267" s="69">
        <v>0</v>
      </c>
      <c r="J14267" s="69">
        <v>0</v>
      </c>
      <c r="K14267" s="91"/>
      <c r="L14267" s="91"/>
    </row>
    <row r="14268" spans="2:12" x14ac:dyDescent="0.25">
      <c r="B14268" s="67" t="s">
        <v>504</v>
      </c>
      <c r="C14268" s="67" t="s">
        <v>505</v>
      </c>
      <c r="D14268" s="68" t="s">
        <v>381</v>
      </c>
      <c r="E14268" s="67" t="s">
        <v>382</v>
      </c>
      <c r="F14268" s="68" t="s">
        <v>548</v>
      </c>
      <c r="G14268" s="67" t="s">
        <v>549</v>
      </c>
      <c r="H14268" s="68" t="s">
        <v>362</v>
      </c>
      <c r="I14268" s="69">
        <v>68</v>
      </c>
      <c r="J14268" s="69">
        <v>151</v>
      </c>
      <c r="K14268" s="91"/>
      <c r="L14268" s="91"/>
    </row>
    <row r="14269" spans="2:12" x14ac:dyDescent="0.25">
      <c r="B14269" s="67" t="s">
        <v>504</v>
      </c>
      <c r="C14269" s="67" t="s">
        <v>505</v>
      </c>
      <c r="D14269" s="68" t="s">
        <v>381</v>
      </c>
      <c r="E14269" s="67" t="s">
        <v>382</v>
      </c>
      <c r="F14269" s="68" t="s">
        <v>548</v>
      </c>
      <c r="G14269" s="67" t="s">
        <v>549</v>
      </c>
      <c r="H14269" s="68" t="s">
        <v>363</v>
      </c>
      <c r="I14269" s="69">
        <v>26</v>
      </c>
      <c r="J14269" s="69">
        <v>133</v>
      </c>
      <c r="K14269" s="91"/>
      <c r="L14269" s="91"/>
    </row>
    <row r="14270" spans="2:12" x14ac:dyDescent="0.25">
      <c r="B14270" s="67" t="s">
        <v>504</v>
      </c>
      <c r="C14270" s="67" t="s">
        <v>505</v>
      </c>
      <c r="D14270" s="68" t="s">
        <v>381</v>
      </c>
      <c r="E14270" s="67" t="s">
        <v>382</v>
      </c>
      <c r="F14270" s="68" t="s">
        <v>548</v>
      </c>
      <c r="G14270" s="67" t="s">
        <v>549</v>
      </c>
      <c r="H14270" s="68" t="s">
        <v>364</v>
      </c>
      <c r="I14270" s="69">
        <v>12</v>
      </c>
      <c r="J14270" s="69">
        <v>30</v>
      </c>
      <c r="K14270" s="91"/>
      <c r="L14270" s="91"/>
    </row>
    <row r="14271" spans="2:12" x14ac:dyDescent="0.25">
      <c r="B14271" s="67" t="s">
        <v>504</v>
      </c>
      <c r="C14271" s="67" t="s">
        <v>505</v>
      </c>
      <c r="D14271" s="68" t="s">
        <v>381</v>
      </c>
      <c r="E14271" s="67" t="s">
        <v>382</v>
      </c>
      <c r="F14271" s="68" t="s">
        <v>548</v>
      </c>
      <c r="G14271" s="67" t="s">
        <v>549</v>
      </c>
      <c r="H14271" s="68" t="s">
        <v>362</v>
      </c>
      <c r="I14271" s="69">
        <v>0</v>
      </c>
      <c r="J14271" s="69">
        <v>0</v>
      </c>
      <c r="K14271" s="91"/>
      <c r="L14271" s="91"/>
    </row>
    <row r="14272" spans="2:12" x14ac:dyDescent="0.25">
      <c r="B14272" s="67" t="s">
        <v>504</v>
      </c>
      <c r="C14272" s="67" t="s">
        <v>505</v>
      </c>
      <c r="D14272" s="68" t="s">
        <v>381</v>
      </c>
      <c r="E14272" s="67" t="s">
        <v>382</v>
      </c>
      <c r="F14272" s="68" t="s">
        <v>548</v>
      </c>
      <c r="G14272" s="67" t="s">
        <v>549</v>
      </c>
      <c r="H14272" s="68" t="s">
        <v>363</v>
      </c>
      <c r="I14272" s="69">
        <v>0</v>
      </c>
      <c r="J14272" s="69">
        <v>0</v>
      </c>
      <c r="K14272" s="91"/>
      <c r="L14272" s="91"/>
    </row>
    <row r="14273" spans="2:12" x14ac:dyDescent="0.25">
      <c r="B14273" s="67" t="s">
        <v>504</v>
      </c>
      <c r="C14273" s="67" t="s">
        <v>505</v>
      </c>
      <c r="D14273" s="68" t="s">
        <v>381</v>
      </c>
      <c r="E14273" s="67" t="s">
        <v>382</v>
      </c>
      <c r="F14273" s="68" t="s">
        <v>548</v>
      </c>
      <c r="G14273" s="67" t="s">
        <v>549</v>
      </c>
      <c r="H14273" s="68" t="s">
        <v>364</v>
      </c>
      <c r="I14273" s="69">
        <v>0</v>
      </c>
      <c r="J14273" s="69">
        <v>0</v>
      </c>
      <c r="K14273" s="91"/>
      <c r="L14273" s="91"/>
    </row>
    <row r="14274" spans="2:12" x14ac:dyDescent="0.25">
      <c r="B14274" s="67" t="s">
        <v>504</v>
      </c>
      <c r="C14274" s="67" t="s">
        <v>505</v>
      </c>
      <c r="D14274" s="68" t="s">
        <v>381</v>
      </c>
      <c r="E14274" s="67" t="s">
        <v>382</v>
      </c>
      <c r="F14274" s="68" t="s">
        <v>548</v>
      </c>
      <c r="G14274" s="67" t="s">
        <v>549</v>
      </c>
      <c r="H14274" s="68" t="s">
        <v>362</v>
      </c>
      <c r="I14274" s="69">
        <v>40</v>
      </c>
      <c r="J14274" s="69">
        <v>9</v>
      </c>
      <c r="K14274" s="91"/>
      <c r="L14274" s="91"/>
    </row>
    <row r="14275" spans="2:12" x14ac:dyDescent="0.25">
      <c r="B14275" s="67" t="s">
        <v>504</v>
      </c>
      <c r="C14275" s="67" t="s">
        <v>505</v>
      </c>
      <c r="D14275" s="68" t="s">
        <v>381</v>
      </c>
      <c r="E14275" s="67" t="s">
        <v>382</v>
      </c>
      <c r="F14275" s="68" t="s">
        <v>548</v>
      </c>
      <c r="G14275" s="67" t="s">
        <v>549</v>
      </c>
      <c r="H14275" s="68" t="s">
        <v>363</v>
      </c>
      <c r="I14275" s="69">
        <v>28</v>
      </c>
      <c r="J14275" s="69">
        <v>47</v>
      </c>
      <c r="K14275" s="91"/>
      <c r="L14275" s="91"/>
    </row>
    <row r="14276" spans="2:12" x14ac:dyDescent="0.25">
      <c r="B14276" s="67" t="s">
        <v>504</v>
      </c>
      <c r="C14276" s="67" t="s">
        <v>505</v>
      </c>
      <c r="D14276" s="68" t="s">
        <v>381</v>
      </c>
      <c r="E14276" s="67" t="s">
        <v>382</v>
      </c>
      <c r="F14276" s="68" t="s">
        <v>548</v>
      </c>
      <c r="G14276" s="67" t="s">
        <v>549</v>
      </c>
      <c r="H14276" s="68" t="s">
        <v>364</v>
      </c>
      <c r="I14276" s="69">
        <v>12</v>
      </c>
      <c r="J14276" s="69">
        <v>8</v>
      </c>
      <c r="K14276" s="91"/>
      <c r="L14276" s="91"/>
    </row>
    <row r="14277" spans="2:12" x14ac:dyDescent="0.25">
      <c r="B14277" s="67" t="s">
        <v>504</v>
      </c>
      <c r="C14277" s="67" t="s">
        <v>505</v>
      </c>
      <c r="D14277" s="68" t="s">
        <v>381</v>
      </c>
      <c r="E14277" s="67" t="s">
        <v>382</v>
      </c>
      <c r="F14277" s="68" t="s">
        <v>548</v>
      </c>
      <c r="G14277" s="67" t="s">
        <v>549</v>
      </c>
      <c r="H14277" s="68" t="s">
        <v>362</v>
      </c>
      <c r="I14277" s="69">
        <v>0</v>
      </c>
      <c r="J14277" s="69">
        <v>0</v>
      </c>
      <c r="K14277" s="91"/>
      <c r="L14277" s="91"/>
    </row>
    <row r="14278" spans="2:12" x14ac:dyDescent="0.25">
      <c r="B14278" s="67" t="s">
        <v>504</v>
      </c>
      <c r="C14278" s="67" t="s">
        <v>505</v>
      </c>
      <c r="D14278" s="68" t="s">
        <v>381</v>
      </c>
      <c r="E14278" s="67" t="s">
        <v>382</v>
      </c>
      <c r="F14278" s="68" t="s">
        <v>548</v>
      </c>
      <c r="G14278" s="67" t="s">
        <v>549</v>
      </c>
      <c r="H14278" s="68" t="s">
        <v>363</v>
      </c>
      <c r="I14278" s="69">
        <v>31</v>
      </c>
      <c r="J14278" s="69">
        <v>21</v>
      </c>
      <c r="K14278" s="91"/>
      <c r="L14278" s="91"/>
    </row>
    <row r="14279" spans="2:12" x14ac:dyDescent="0.25">
      <c r="B14279" s="67" t="s">
        <v>504</v>
      </c>
      <c r="C14279" s="67" t="s">
        <v>505</v>
      </c>
      <c r="D14279" s="68" t="s">
        <v>381</v>
      </c>
      <c r="E14279" s="67" t="s">
        <v>382</v>
      </c>
      <c r="F14279" s="68" t="s">
        <v>548</v>
      </c>
      <c r="G14279" s="67" t="s">
        <v>549</v>
      </c>
      <c r="H14279" s="68" t="s">
        <v>364</v>
      </c>
      <c r="I14279" s="69">
        <v>0</v>
      </c>
      <c r="J14279" s="69">
        <v>0</v>
      </c>
      <c r="K14279" s="91"/>
      <c r="L14279" s="91"/>
    </row>
    <row r="14280" spans="2:12" x14ac:dyDescent="0.25">
      <c r="B14280" s="67" t="s">
        <v>504</v>
      </c>
      <c r="C14280" s="67" t="s">
        <v>505</v>
      </c>
      <c r="D14280" s="68" t="s">
        <v>381</v>
      </c>
      <c r="E14280" s="67" t="s">
        <v>382</v>
      </c>
      <c r="F14280" s="68" t="s">
        <v>548</v>
      </c>
      <c r="G14280" s="67" t="s">
        <v>549</v>
      </c>
      <c r="H14280" s="68" t="s">
        <v>362</v>
      </c>
      <c r="I14280" s="69">
        <v>0</v>
      </c>
      <c r="J14280" s="69">
        <v>0</v>
      </c>
      <c r="K14280" s="91"/>
      <c r="L14280" s="91"/>
    </row>
    <row r="14281" spans="2:12" x14ac:dyDescent="0.25">
      <c r="B14281" s="67" t="s">
        <v>504</v>
      </c>
      <c r="C14281" s="67" t="s">
        <v>505</v>
      </c>
      <c r="D14281" s="68" t="s">
        <v>381</v>
      </c>
      <c r="E14281" s="67" t="s">
        <v>382</v>
      </c>
      <c r="F14281" s="68" t="s">
        <v>548</v>
      </c>
      <c r="G14281" s="67" t="s">
        <v>549</v>
      </c>
      <c r="H14281" s="68" t="s">
        <v>363</v>
      </c>
      <c r="I14281" s="69">
        <v>0</v>
      </c>
      <c r="J14281" s="69">
        <v>0</v>
      </c>
      <c r="K14281" s="91"/>
      <c r="L14281" s="91"/>
    </row>
    <row r="14282" spans="2:12" x14ac:dyDescent="0.25">
      <c r="B14282" s="67" t="s">
        <v>504</v>
      </c>
      <c r="C14282" s="67" t="s">
        <v>505</v>
      </c>
      <c r="D14282" s="68" t="s">
        <v>381</v>
      </c>
      <c r="E14282" s="67" t="s">
        <v>382</v>
      </c>
      <c r="F14282" s="68" t="s">
        <v>548</v>
      </c>
      <c r="G14282" s="67" t="s">
        <v>549</v>
      </c>
      <c r="H14282" s="68" t="s">
        <v>362</v>
      </c>
      <c r="I14282" s="69">
        <v>0</v>
      </c>
      <c r="J14282" s="69">
        <v>0</v>
      </c>
      <c r="K14282" s="91"/>
      <c r="L14282" s="91"/>
    </row>
    <row r="14283" spans="2:12" x14ac:dyDescent="0.25">
      <c r="B14283" s="67" t="s">
        <v>504</v>
      </c>
      <c r="C14283" s="67" t="s">
        <v>505</v>
      </c>
      <c r="D14283" s="68" t="s">
        <v>381</v>
      </c>
      <c r="E14283" s="67" t="s">
        <v>382</v>
      </c>
      <c r="F14283" s="68" t="s">
        <v>548</v>
      </c>
      <c r="G14283" s="67" t="s">
        <v>549</v>
      </c>
      <c r="H14283" s="68" t="s">
        <v>363</v>
      </c>
      <c r="I14283" s="69">
        <v>0</v>
      </c>
      <c r="J14283" s="69">
        <v>0</v>
      </c>
      <c r="K14283" s="91"/>
      <c r="L14283" s="91"/>
    </row>
    <row r="14284" spans="2:12" x14ac:dyDescent="0.25">
      <c r="B14284" s="67" t="s">
        <v>504</v>
      </c>
      <c r="C14284" s="67" t="s">
        <v>505</v>
      </c>
      <c r="D14284" s="68" t="s">
        <v>381</v>
      </c>
      <c r="E14284" s="67" t="s">
        <v>382</v>
      </c>
      <c r="F14284" s="68" t="s">
        <v>548</v>
      </c>
      <c r="G14284" s="67" t="s">
        <v>549</v>
      </c>
      <c r="H14284" s="68" t="s">
        <v>362</v>
      </c>
      <c r="I14284" s="69">
        <v>0</v>
      </c>
      <c r="J14284" s="69">
        <v>0</v>
      </c>
      <c r="K14284" s="91"/>
      <c r="L14284" s="91"/>
    </row>
    <row r="14285" spans="2:12" x14ac:dyDescent="0.25">
      <c r="B14285" s="67" t="s">
        <v>504</v>
      </c>
      <c r="C14285" s="67" t="s">
        <v>505</v>
      </c>
      <c r="D14285" s="68" t="s">
        <v>381</v>
      </c>
      <c r="E14285" s="67" t="s">
        <v>382</v>
      </c>
      <c r="F14285" s="68" t="s">
        <v>548</v>
      </c>
      <c r="G14285" s="67" t="s">
        <v>549</v>
      </c>
      <c r="H14285" s="68" t="s">
        <v>363</v>
      </c>
      <c r="I14285" s="69">
        <v>66</v>
      </c>
      <c r="J14285" s="69">
        <v>70</v>
      </c>
      <c r="K14285" s="91"/>
      <c r="L14285" s="91"/>
    </row>
    <row r="14286" spans="2:12" x14ac:dyDescent="0.25">
      <c r="B14286" s="67" t="s">
        <v>504</v>
      </c>
      <c r="C14286" s="67" t="s">
        <v>505</v>
      </c>
      <c r="D14286" s="68" t="s">
        <v>381</v>
      </c>
      <c r="E14286" s="67" t="s">
        <v>382</v>
      </c>
      <c r="F14286" s="68" t="s">
        <v>548</v>
      </c>
      <c r="G14286" s="67" t="s">
        <v>549</v>
      </c>
      <c r="H14286" s="68" t="s">
        <v>364</v>
      </c>
      <c r="I14286" s="69">
        <v>20</v>
      </c>
      <c r="J14286" s="69">
        <v>30</v>
      </c>
      <c r="K14286" s="91"/>
      <c r="L14286" s="91"/>
    </row>
    <row r="14287" spans="2:12" x14ac:dyDescent="0.25">
      <c r="B14287" s="67" t="s">
        <v>504</v>
      </c>
      <c r="C14287" s="67" t="s">
        <v>505</v>
      </c>
      <c r="D14287" s="68" t="s">
        <v>381</v>
      </c>
      <c r="E14287" s="67" t="s">
        <v>382</v>
      </c>
      <c r="F14287" s="68" t="s">
        <v>548</v>
      </c>
      <c r="G14287" s="67" t="s">
        <v>549</v>
      </c>
      <c r="H14287" s="68" t="s">
        <v>362</v>
      </c>
      <c r="I14287" s="69">
        <v>0</v>
      </c>
      <c r="J14287" s="69">
        <v>0</v>
      </c>
      <c r="K14287" s="91"/>
      <c r="L14287" s="91"/>
    </row>
    <row r="14288" spans="2:12" x14ac:dyDescent="0.25">
      <c r="B14288" s="67" t="s">
        <v>504</v>
      </c>
      <c r="C14288" s="67" t="s">
        <v>505</v>
      </c>
      <c r="D14288" s="68" t="s">
        <v>381</v>
      </c>
      <c r="E14288" s="67" t="s">
        <v>382</v>
      </c>
      <c r="F14288" s="68" t="s">
        <v>548</v>
      </c>
      <c r="G14288" s="67" t="s">
        <v>549</v>
      </c>
      <c r="H14288" s="68" t="s">
        <v>363</v>
      </c>
      <c r="I14288" s="69">
        <v>0</v>
      </c>
      <c r="J14288" s="69">
        <v>0</v>
      </c>
      <c r="K14288" s="91"/>
      <c r="L14288" s="91"/>
    </row>
    <row r="14289" spans="2:12" x14ac:dyDescent="0.25">
      <c r="B14289" s="67" t="s">
        <v>504</v>
      </c>
      <c r="C14289" s="67" t="s">
        <v>505</v>
      </c>
      <c r="D14289" s="68" t="s">
        <v>381</v>
      </c>
      <c r="E14289" s="67" t="s">
        <v>382</v>
      </c>
      <c r="F14289" s="68" t="s">
        <v>548</v>
      </c>
      <c r="G14289" s="67" t="s">
        <v>549</v>
      </c>
      <c r="H14289" s="68" t="s">
        <v>364</v>
      </c>
      <c r="I14289" s="69">
        <v>0</v>
      </c>
      <c r="J14289" s="69">
        <v>0</v>
      </c>
      <c r="K14289" s="91"/>
      <c r="L14289" s="91"/>
    </row>
    <row r="14290" spans="2:12" x14ac:dyDescent="0.25">
      <c r="B14290" s="67" t="s">
        <v>504</v>
      </c>
      <c r="C14290" s="67" t="s">
        <v>505</v>
      </c>
      <c r="D14290" s="68" t="s">
        <v>381</v>
      </c>
      <c r="E14290" s="67" t="s">
        <v>382</v>
      </c>
      <c r="F14290" s="68" t="s">
        <v>548</v>
      </c>
      <c r="G14290" s="67" t="s">
        <v>549</v>
      </c>
      <c r="H14290" s="68" t="s">
        <v>362</v>
      </c>
      <c r="I14290" s="69">
        <v>0</v>
      </c>
      <c r="J14290" s="69">
        <v>0</v>
      </c>
      <c r="K14290" s="91"/>
      <c r="L14290" s="91"/>
    </row>
    <row r="14291" spans="2:12" x14ac:dyDescent="0.25">
      <c r="B14291" s="67" t="s">
        <v>504</v>
      </c>
      <c r="C14291" s="67" t="s">
        <v>505</v>
      </c>
      <c r="D14291" s="68" t="s">
        <v>381</v>
      </c>
      <c r="E14291" s="67" t="s">
        <v>382</v>
      </c>
      <c r="F14291" s="68" t="s">
        <v>548</v>
      </c>
      <c r="G14291" s="67" t="s">
        <v>549</v>
      </c>
      <c r="H14291" s="68" t="s">
        <v>363</v>
      </c>
      <c r="I14291" s="69">
        <v>0</v>
      </c>
      <c r="J14291" s="69">
        <v>0</v>
      </c>
      <c r="K14291" s="91"/>
      <c r="L14291" s="91"/>
    </row>
    <row r="14292" spans="2:12" x14ac:dyDescent="0.25">
      <c r="B14292" s="67" t="s">
        <v>504</v>
      </c>
      <c r="C14292" s="67" t="s">
        <v>505</v>
      </c>
      <c r="D14292" s="68" t="s">
        <v>381</v>
      </c>
      <c r="E14292" s="67" t="s">
        <v>382</v>
      </c>
      <c r="F14292" s="68" t="s">
        <v>548</v>
      </c>
      <c r="G14292" s="67" t="s">
        <v>549</v>
      </c>
      <c r="H14292" s="68" t="s">
        <v>362</v>
      </c>
      <c r="I14292" s="69">
        <v>0</v>
      </c>
      <c r="J14292" s="69">
        <v>0</v>
      </c>
      <c r="K14292" s="91"/>
      <c r="L14292" s="91"/>
    </row>
    <row r="14293" spans="2:12" x14ac:dyDescent="0.25">
      <c r="B14293" s="67" t="s">
        <v>504</v>
      </c>
      <c r="C14293" s="67" t="s">
        <v>505</v>
      </c>
      <c r="D14293" s="68" t="s">
        <v>381</v>
      </c>
      <c r="E14293" s="67" t="s">
        <v>382</v>
      </c>
      <c r="F14293" s="68" t="s">
        <v>548</v>
      </c>
      <c r="G14293" s="67" t="s">
        <v>549</v>
      </c>
      <c r="H14293" s="68" t="s">
        <v>363</v>
      </c>
      <c r="I14293" s="69">
        <v>0</v>
      </c>
      <c r="J14293" s="69">
        <v>0</v>
      </c>
      <c r="K14293" s="91"/>
      <c r="L14293" s="91"/>
    </row>
    <row r="14294" spans="2:12" x14ac:dyDescent="0.25">
      <c r="B14294" s="67" t="s">
        <v>504</v>
      </c>
      <c r="C14294" s="67" t="s">
        <v>505</v>
      </c>
      <c r="D14294" s="68" t="s">
        <v>381</v>
      </c>
      <c r="E14294" s="67" t="s">
        <v>382</v>
      </c>
      <c r="F14294" s="68" t="s">
        <v>548</v>
      </c>
      <c r="G14294" s="67" t="s">
        <v>549</v>
      </c>
      <c r="H14294" s="68" t="s">
        <v>364</v>
      </c>
      <c r="I14294" s="69">
        <v>0</v>
      </c>
      <c r="J14294" s="69">
        <v>0</v>
      </c>
      <c r="K14294" s="91"/>
      <c r="L14294" s="91"/>
    </row>
    <row r="14295" spans="2:12" x14ac:dyDescent="0.25">
      <c r="B14295" s="67" t="s">
        <v>504</v>
      </c>
      <c r="C14295" s="67" t="s">
        <v>505</v>
      </c>
      <c r="D14295" s="68" t="s">
        <v>381</v>
      </c>
      <c r="E14295" s="67" t="s">
        <v>382</v>
      </c>
      <c r="F14295" s="68" t="s">
        <v>548</v>
      </c>
      <c r="G14295" s="67" t="s">
        <v>549</v>
      </c>
      <c r="H14295" s="68" t="s">
        <v>362</v>
      </c>
      <c r="I14295" s="69">
        <v>0</v>
      </c>
      <c r="J14295" s="69">
        <v>0</v>
      </c>
      <c r="K14295" s="91"/>
      <c r="L14295" s="91"/>
    </row>
    <row r="14296" spans="2:12" x14ac:dyDescent="0.25">
      <c r="B14296" s="67" t="s">
        <v>504</v>
      </c>
      <c r="C14296" s="67" t="s">
        <v>505</v>
      </c>
      <c r="D14296" s="68" t="s">
        <v>381</v>
      </c>
      <c r="E14296" s="67" t="s">
        <v>382</v>
      </c>
      <c r="F14296" s="68" t="s">
        <v>548</v>
      </c>
      <c r="G14296" s="67" t="s">
        <v>549</v>
      </c>
      <c r="H14296" s="68" t="s">
        <v>363</v>
      </c>
      <c r="I14296" s="69">
        <v>0</v>
      </c>
      <c r="J14296" s="69">
        <v>0</v>
      </c>
      <c r="K14296" s="91"/>
      <c r="L14296" s="91"/>
    </row>
    <row r="14297" spans="2:12" x14ac:dyDescent="0.25">
      <c r="B14297" s="67" t="s">
        <v>504</v>
      </c>
      <c r="C14297" s="67" t="s">
        <v>505</v>
      </c>
      <c r="D14297" s="68" t="s">
        <v>381</v>
      </c>
      <c r="E14297" s="67" t="s">
        <v>382</v>
      </c>
      <c r="F14297" s="68" t="s">
        <v>548</v>
      </c>
      <c r="G14297" s="67" t="s">
        <v>549</v>
      </c>
      <c r="H14297" s="68" t="s">
        <v>364</v>
      </c>
      <c r="I14297" s="69">
        <v>0</v>
      </c>
      <c r="J14297" s="69">
        <v>0</v>
      </c>
      <c r="K14297" s="91"/>
      <c r="L14297" s="91"/>
    </row>
    <row r="14298" spans="2:12" x14ac:dyDescent="0.25">
      <c r="B14298" s="67" t="s">
        <v>504</v>
      </c>
      <c r="C14298" s="67" t="s">
        <v>505</v>
      </c>
      <c r="D14298" s="68" t="s">
        <v>381</v>
      </c>
      <c r="E14298" s="67" t="s">
        <v>382</v>
      </c>
      <c r="F14298" s="68" t="s">
        <v>548</v>
      </c>
      <c r="G14298" s="67" t="s">
        <v>549</v>
      </c>
      <c r="H14298" s="68" t="s">
        <v>362</v>
      </c>
      <c r="I14298" s="69">
        <v>0</v>
      </c>
      <c r="J14298" s="69">
        <v>0</v>
      </c>
      <c r="K14298" s="91"/>
      <c r="L14298" s="91"/>
    </row>
    <row r="14299" spans="2:12" x14ac:dyDescent="0.25">
      <c r="B14299" s="67" t="s">
        <v>504</v>
      </c>
      <c r="C14299" s="67" t="s">
        <v>505</v>
      </c>
      <c r="D14299" s="68" t="s">
        <v>381</v>
      </c>
      <c r="E14299" s="67" t="s">
        <v>382</v>
      </c>
      <c r="F14299" s="68" t="s">
        <v>548</v>
      </c>
      <c r="G14299" s="67" t="s">
        <v>549</v>
      </c>
      <c r="H14299" s="68" t="s">
        <v>363</v>
      </c>
      <c r="I14299" s="69">
        <v>0</v>
      </c>
      <c r="J14299" s="69">
        <v>0</v>
      </c>
      <c r="K14299" s="91"/>
      <c r="L14299" s="91"/>
    </row>
    <row r="14300" spans="2:12" x14ac:dyDescent="0.25">
      <c r="B14300" s="67" t="s">
        <v>504</v>
      </c>
      <c r="C14300" s="67" t="s">
        <v>505</v>
      </c>
      <c r="D14300" s="68" t="s">
        <v>381</v>
      </c>
      <c r="E14300" s="67" t="s">
        <v>382</v>
      </c>
      <c r="F14300" s="68" t="s">
        <v>548</v>
      </c>
      <c r="G14300" s="67" t="s">
        <v>549</v>
      </c>
      <c r="H14300" s="68" t="s">
        <v>363</v>
      </c>
      <c r="I14300" s="69">
        <v>0</v>
      </c>
      <c r="J14300" s="69">
        <v>0</v>
      </c>
      <c r="K14300" s="91"/>
      <c r="L14300" s="91"/>
    </row>
    <row r="14301" spans="2:12" x14ac:dyDescent="0.25">
      <c r="B14301" s="67" t="s">
        <v>504</v>
      </c>
      <c r="C14301" s="67" t="s">
        <v>505</v>
      </c>
      <c r="D14301" s="68" t="s">
        <v>381</v>
      </c>
      <c r="E14301" s="67" t="s">
        <v>382</v>
      </c>
      <c r="F14301" s="68" t="s">
        <v>548</v>
      </c>
      <c r="G14301" s="67" t="s">
        <v>549</v>
      </c>
      <c r="H14301" s="68" t="s">
        <v>363</v>
      </c>
      <c r="I14301" s="69">
        <v>0</v>
      </c>
      <c r="J14301" s="69">
        <v>0</v>
      </c>
      <c r="K14301" s="91"/>
      <c r="L14301" s="91"/>
    </row>
    <row r="14302" spans="2:12" x14ac:dyDescent="0.25">
      <c r="B14302" s="67" t="s">
        <v>504</v>
      </c>
      <c r="C14302" s="67" t="s">
        <v>505</v>
      </c>
      <c r="D14302" s="68" t="s">
        <v>381</v>
      </c>
      <c r="E14302" s="67" t="s">
        <v>382</v>
      </c>
      <c r="F14302" s="68" t="s">
        <v>550</v>
      </c>
      <c r="G14302" s="67" t="s">
        <v>551</v>
      </c>
      <c r="H14302" s="68" t="s">
        <v>362</v>
      </c>
      <c r="I14302" s="69">
        <v>-4</v>
      </c>
      <c r="J14302" s="69">
        <v>0</v>
      </c>
      <c r="K14302" s="91"/>
      <c r="L14302" s="91"/>
    </row>
    <row r="14303" spans="2:12" x14ac:dyDescent="0.25">
      <c r="B14303" s="67" t="s">
        <v>504</v>
      </c>
      <c r="C14303" s="67" t="s">
        <v>505</v>
      </c>
      <c r="D14303" s="68" t="s">
        <v>381</v>
      </c>
      <c r="E14303" s="67" t="s">
        <v>382</v>
      </c>
      <c r="F14303" s="68" t="s">
        <v>550</v>
      </c>
      <c r="G14303" s="67" t="s">
        <v>551</v>
      </c>
      <c r="H14303" s="68" t="s">
        <v>363</v>
      </c>
      <c r="I14303" s="69">
        <v>8</v>
      </c>
      <c r="J14303" s="69">
        <v>4</v>
      </c>
      <c r="K14303" s="91"/>
      <c r="L14303" s="91"/>
    </row>
    <row r="14304" spans="2:12" x14ac:dyDescent="0.25">
      <c r="B14304" s="67" t="s">
        <v>504</v>
      </c>
      <c r="C14304" s="67" t="s">
        <v>505</v>
      </c>
      <c r="D14304" s="68" t="s">
        <v>381</v>
      </c>
      <c r="E14304" s="67" t="s">
        <v>382</v>
      </c>
      <c r="F14304" s="68" t="s">
        <v>550</v>
      </c>
      <c r="G14304" s="67" t="s">
        <v>551</v>
      </c>
      <c r="H14304" s="68" t="s">
        <v>362</v>
      </c>
      <c r="I14304" s="69">
        <v>0</v>
      </c>
      <c r="J14304" s="69">
        <v>0</v>
      </c>
      <c r="K14304" s="91"/>
      <c r="L14304" s="91"/>
    </row>
    <row r="14305" spans="2:12" x14ac:dyDescent="0.25">
      <c r="B14305" s="67" t="s">
        <v>504</v>
      </c>
      <c r="C14305" s="67" t="s">
        <v>505</v>
      </c>
      <c r="D14305" s="68" t="s">
        <v>381</v>
      </c>
      <c r="E14305" s="67" t="s">
        <v>382</v>
      </c>
      <c r="F14305" s="68" t="s">
        <v>550</v>
      </c>
      <c r="G14305" s="67" t="s">
        <v>551</v>
      </c>
      <c r="H14305" s="68" t="s">
        <v>363</v>
      </c>
      <c r="I14305" s="69">
        <v>0</v>
      </c>
      <c r="J14305" s="69">
        <v>0</v>
      </c>
      <c r="K14305" s="91"/>
      <c r="L14305" s="91"/>
    </row>
    <row r="14306" spans="2:12" x14ac:dyDescent="0.25">
      <c r="B14306" s="67" t="s">
        <v>504</v>
      </c>
      <c r="C14306" s="67" t="s">
        <v>505</v>
      </c>
      <c r="D14306" s="68" t="s">
        <v>381</v>
      </c>
      <c r="E14306" s="67" t="s">
        <v>382</v>
      </c>
      <c r="F14306" s="68" t="s">
        <v>550</v>
      </c>
      <c r="G14306" s="67" t="s">
        <v>551</v>
      </c>
      <c r="H14306" s="68" t="s">
        <v>362</v>
      </c>
      <c r="I14306" s="69">
        <v>0</v>
      </c>
      <c r="J14306" s="69">
        <v>0</v>
      </c>
      <c r="K14306" s="91"/>
      <c r="L14306" s="91"/>
    </row>
    <row r="14307" spans="2:12" x14ac:dyDescent="0.25">
      <c r="B14307" s="67" t="s">
        <v>504</v>
      </c>
      <c r="C14307" s="67" t="s">
        <v>505</v>
      </c>
      <c r="D14307" s="68" t="s">
        <v>381</v>
      </c>
      <c r="E14307" s="67" t="s">
        <v>382</v>
      </c>
      <c r="F14307" s="68" t="s">
        <v>550</v>
      </c>
      <c r="G14307" s="67" t="s">
        <v>551</v>
      </c>
      <c r="H14307" s="68" t="s">
        <v>363</v>
      </c>
      <c r="I14307" s="69">
        <v>0</v>
      </c>
      <c r="J14307" s="69">
        <v>16</v>
      </c>
      <c r="K14307" s="91"/>
      <c r="L14307" s="91"/>
    </row>
    <row r="14308" spans="2:12" x14ac:dyDescent="0.25">
      <c r="B14308" s="67" t="s">
        <v>504</v>
      </c>
      <c r="C14308" s="67" t="s">
        <v>505</v>
      </c>
      <c r="D14308" s="68" t="s">
        <v>381</v>
      </c>
      <c r="E14308" s="67" t="s">
        <v>382</v>
      </c>
      <c r="F14308" s="68" t="s">
        <v>550</v>
      </c>
      <c r="G14308" s="67" t="s">
        <v>551</v>
      </c>
      <c r="H14308" s="68" t="s">
        <v>363</v>
      </c>
      <c r="I14308" s="69">
        <v>0</v>
      </c>
      <c r="J14308" s="69">
        <v>0</v>
      </c>
      <c r="K14308" s="91"/>
      <c r="L14308" s="91"/>
    </row>
    <row r="14309" spans="2:12" x14ac:dyDescent="0.25">
      <c r="B14309" s="67" t="s">
        <v>504</v>
      </c>
      <c r="C14309" s="67" t="s">
        <v>505</v>
      </c>
      <c r="D14309" s="68" t="s">
        <v>381</v>
      </c>
      <c r="E14309" s="67" t="s">
        <v>382</v>
      </c>
      <c r="F14309" s="68" t="s">
        <v>550</v>
      </c>
      <c r="G14309" s="67" t="s">
        <v>551</v>
      </c>
      <c r="H14309" s="68" t="s">
        <v>364</v>
      </c>
      <c r="I14309" s="69">
        <v>0</v>
      </c>
      <c r="J14309" s="69">
        <v>-15</v>
      </c>
      <c r="K14309" s="91"/>
      <c r="L14309" s="91"/>
    </row>
    <row r="14310" spans="2:12" x14ac:dyDescent="0.25">
      <c r="B14310" s="67" t="s">
        <v>504</v>
      </c>
      <c r="C14310" s="67" t="s">
        <v>505</v>
      </c>
      <c r="D14310" s="68" t="s">
        <v>381</v>
      </c>
      <c r="E14310" s="67" t="s">
        <v>382</v>
      </c>
      <c r="F14310" s="68" t="s">
        <v>550</v>
      </c>
      <c r="G14310" s="67" t="s">
        <v>551</v>
      </c>
      <c r="H14310" s="68" t="s">
        <v>362</v>
      </c>
      <c r="I14310" s="69">
        <v>0</v>
      </c>
      <c r="J14310" s="69">
        <v>0</v>
      </c>
      <c r="K14310" s="91"/>
      <c r="L14310" s="91"/>
    </row>
    <row r="14311" spans="2:12" x14ac:dyDescent="0.25">
      <c r="B14311" s="67" t="s">
        <v>504</v>
      </c>
      <c r="C14311" s="67" t="s">
        <v>505</v>
      </c>
      <c r="D14311" s="68" t="s">
        <v>381</v>
      </c>
      <c r="E14311" s="67" t="s">
        <v>382</v>
      </c>
      <c r="F14311" s="68" t="s">
        <v>550</v>
      </c>
      <c r="G14311" s="67" t="s">
        <v>551</v>
      </c>
      <c r="H14311" s="68" t="s">
        <v>363</v>
      </c>
      <c r="I14311" s="69">
        <v>8</v>
      </c>
      <c r="J14311" s="69">
        <v>4</v>
      </c>
      <c r="K14311" s="91"/>
      <c r="L14311" s="91"/>
    </row>
    <row r="14312" spans="2:12" x14ac:dyDescent="0.25">
      <c r="B14312" s="67" t="s">
        <v>504</v>
      </c>
      <c r="C14312" s="67" t="s">
        <v>505</v>
      </c>
      <c r="D14312" s="68" t="s">
        <v>381</v>
      </c>
      <c r="E14312" s="67" t="s">
        <v>382</v>
      </c>
      <c r="F14312" s="68" t="s">
        <v>550</v>
      </c>
      <c r="G14312" s="67" t="s">
        <v>551</v>
      </c>
      <c r="H14312" s="68" t="s">
        <v>362</v>
      </c>
      <c r="I14312" s="69">
        <v>0</v>
      </c>
      <c r="J14312" s="69">
        <v>0</v>
      </c>
      <c r="K14312" s="91"/>
      <c r="L14312" s="91"/>
    </row>
    <row r="14313" spans="2:12" x14ac:dyDescent="0.25">
      <c r="B14313" s="67" t="s">
        <v>504</v>
      </c>
      <c r="C14313" s="67" t="s">
        <v>505</v>
      </c>
      <c r="D14313" s="68" t="s">
        <v>381</v>
      </c>
      <c r="E14313" s="67" t="s">
        <v>382</v>
      </c>
      <c r="F14313" s="68" t="s">
        <v>550</v>
      </c>
      <c r="G14313" s="67" t="s">
        <v>551</v>
      </c>
      <c r="H14313" s="68" t="s">
        <v>363</v>
      </c>
      <c r="I14313" s="69">
        <v>0</v>
      </c>
      <c r="J14313" s="69">
        <v>0</v>
      </c>
      <c r="K14313" s="91"/>
      <c r="L14313" s="91"/>
    </row>
    <row r="14314" spans="2:12" x14ac:dyDescent="0.25">
      <c r="B14314" s="67" t="s">
        <v>504</v>
      </c>
      <c r="C14314" s="67" t="s">
        <v>505</v>
      </c>
      <c r="D14314" s="68" t="s">
        <v>381</v>
      </c>
      <c r="E14314" s="67" t="s">
        <v>382</v>
      </c>
      <c r="F14314" s="68" t="s">
        <v>550</v>
      </c>
      <c r="G14314" s="67" t="s">
        <v>551</v>
      </c>
      <c r="H14314" s="68" t="s">
        <v>364</v>
      </c>
      <c r="I14314" s="69">
        <v>0</v>
      </c>
      <c r="J14314" s="69">
        <v>0</v>
      </c>
      <c r="K14314" s="91"/>
      <c r="L14314" s="91"/>
    </row>
    <row r="14315" spans="2:12" x14ac:dyDescent="0.25">
      <c r="B14315" s="67" t="s">
        <v>504</v>
      </c>
      <c r="C14315" s="67" t="s">
        <v>505</v>
      </c>
      <c r="D14315" s="68" t="s">
        <v>381</v>
      </c>
      <c r="E14315" s="67" t="s">
        <v>382</v>
      </c>
      <c r="F14315" s="68" t="s">
        <v>550</v>
      </c>
      <c r="G14315" s="67" t="s">
        <v>551</v>
      </c>
      <c r="H14315" s="68" t="s">
        <v>362</v>
      </c>
      <c r="I14315" s="69">
        <v>12</v>
      </c>
      <c r="J14315" s="69">
        <v>0</v>
      </c>
      <c r="K14315" s="91"/>
      <c r="L14315" s="91"/>
    </row>
    <row r="14316" spans="2:12" x14ac:dyDescent="0.25">
      <c r="B14316" s="67" t="s">
        <v>504</v>
      </c>
      <c r="C14316" s="67" t="s">
        <v>505</v>
      </c>
      <c r="D14316" s="68" t="s">
        <v>381</v>
      </c>
      <c r="E14316" s="67" t="s">
        <v>382</v>
      </c>
      <c r="F14316" s="68" t="s">
        <v>550</v>
      </c>
      <c r="G14316" s="67" t="s">
        <v>551</v>
      </c>
      <c r="H14316" s="68" t="s">
        <v>363</v>
      </c>
      <c r="I14316" s="69">
        <v>0</v>
      </c>
      <c r="J14316" s="69">
        <v>0</v>
      </c>
      <c r="K14316" s="91"/>
      <c r="L14316" s="91"/>
    </row>
    <row r="14317" spans="2:12" x14ac:dyDescent="0.25">
      <c r="B14317" s="67" t="s">
        <v>504</v>
      </c>
      <c r="C14317" s="67" t="s">
        <v>505</v>
      </c>
      <c r="D14317" s="68" t="s">
        <v>381</v>
      </c>
      <c r="E14317" s="67" t="s">
        <v>382</v>
      </c>
      <c r="F14317" s="68" t="s">
        <v>550</v>
      </c>
      <c r="G14317" s="67" t="s">
        <v>551</v>
      </c>
      <c r="H14317" s="68" t="s">
        <v>362</v>
      </c>
      <c r="I14317" s="69">
        <v>21</v>
      </c>
      <c r="J14317" s="69">
        <v>3</v>
      </c>
      <c r="K14317" s="91"/>
      <c r="L14317" s="91"/>
    </row>
    <row r="14318" spans="2:12" x14ac:dyDescent="0.25">
      <c r="B14318" s="67" t="s">
        <v>504</v>
      </c>
      <c r="C14318" s="67" t="s">
        <v>505</v>
      </c>
      <c r="D14318" s="68" t="s">
        <v>381</v>
      </c>
      <c r="E14318" s="67" t="s">
        <v>382</v>
      </c>
      <c r="F14318" s="68" t="s">
        <v>550</v>
      </c>
      <c r="G14318" s="67" t="s">
        <v>551</v>
      </c>
      <c r="H14318" s="68" t="s">
        <v>363</v>
      </c>
      <c r="I14318" s="69">
        <v>38</v>
      </c>
      <c r="J14318" s="69">
        <v>20</v>
      </c>
      <c r="K14318" s="91"/>
      <c r="L14318" s="91"/>
    </row>
    <row r="14319" spans="2:12" x14ac:dyDescent="0.25">
      <c r="B14319" s="67" t="s">
        <v>504</v>
      </c>
      <c r="C14319" s="67" t="s">
        <v>505</v>
      </c>
      <c r="D14319" s="68" t="s">
        <v>381</v>
      </c>
      <c r="E14319" s="67" t="s">
        <v>382</v>
      </c>
      <c r="F14319" s="68" t="s">
        <v>550</v>
      </c>
      <c r="G14319" s="67" t="s">
        <v>551</v>
      </c>
      <c r="H14319" s="68" t="s">
        <v>364</v>
      </c>
      <c r="I14319" s="69">
        <v>15</v>
      </c>
      <c r="J14319" s="69">
        <v>25</v>
      </c>
      <c r="K14319" s="91"/>
      <c r="L14319" s="91"/>
    </row>
    <row r="14320" spans="2:12" x14ac:dyDescent="0.25">
      <c r="B14320" s="67" t="s">
        <v>504</v>
      </c>
      <c r="C14320" s="67" t="s">
        <v>505</v>
      </c>
      <c r="D14320" s="68" t="s">
        <v>381</v>
      </c>
      <c r="E14320" s="67" t="s">
        <v>382</v>
      </c>
      <c r="F14320" s="68" t="s">
        <v>550</v>
      </c>
      <c r="G14320" s="67" t="s">
        <v>551</v>
      </c>
      <c r="H14320" s="68" t="s">
        <v>362</v>
      </c>
      <c r="I14320" s="69">
        <v>11</v>
      </c>
      <c r="J14320" s="69">
        <v>15</v>
      </c>
      <c r="K14320" s="91"/>
      <c r="L14320" s="91"/>
    </row>
    <row r="14321" spans="2:12" x14ac:dyDescent="0.25">
      <c r="B14321" s="67" t="s">
        <v>504</v>
      </c>
      <c r="C14321" s="67" t="s">
        <v>505</v>
      </c>
      <c r="D14321" s="68" t="s">
        <v>381</v>
      </c>
      <c r="E14321" s="67" t="s">
        <v>382</v>
      </c>
      <c r="F14321" s="68" t="s">
        <v>550</v>
      </c>
      <c r="G14321" s="67" t="s">
        <v>551</v>
      </c>
      <c r="H14321" s="68" t="s">
        <v>363</v>
      </c>
      <c r="I14321" s="69">
        <v>33</v>
      </c>
      <c r="J14321" s="69">
        <v>91</v>
      </c>
      <c r="K14321" s="91"/>
      <c r="L14321" s="91"/>
    </row>
    <row r="14322" spans="2:12" x14ac:dyDescent="0.25">
      <c r="B14322" s="67" t="s">
        <v>504</v>
      </c>
      <c r="C14322" s="67" t="s">
        <v>505</v>
      </c>
      <c r="D14322" s="68" t="s">
        <v>381</v>
      </c>
      <c r="E14322" s="67" t="s">
        <v>382</v>
      </c>
      <c r="F14322" s="68" t="s">
        <v>550</v>
      </c>
      <c r="G14322" s="67" t="s">
        <v>551</v>
      </c>
      <c r="H14322" s="68" t="s">
        <v>364</v>
      </c>
      <c r="I14322" s="69">
        <v>39</v>
      </c>
      <c r="J14322" s="69">
        <v>42</v>
      </c>
      <c r="K14322" s="91"/>
      <c r="L14322" s="91"/>
    </row>
    <row r="14323" spans="2:12" x14ac:dyDescent="0.25">
      <c r="B14323" s="67" t="s">
        <v>504</v>
      </c>
      <c r="C14323" s="67" t="s">
        <v>505</v>
      </c>
      <c r="D14323" s="68" t="s">
        <v>381</v>
      </c>
      <c r="E14323" s="67" t="s">
        <v>382</v>
      </c>
      <c r="F14323" s="68" t="s">
        <v>550</v>
      </c>
      <c r="G14323" s="67" t="s">
        <v>551</v>
      </c>
      <c r="H14323" s="68" t="s">
        <v>362</v>
      </c>
      <c r="I14323" s="69">
        <v>0</v>
      </c>
      <c r="J14323" s="69">
        <v>0</v>
      </c>
      <c r="K14323" s="91"/>
      <c r="L14323" s="91"/>
    </row>
    <row r="14324" spans="2:12" x14ac:dyDescent="0.25">
      <c r="B14324" s="67" t="s">
        <v>504</v>
      </c>
      <c r="C14324" s="67" t="s">
        <v>505</v>
      </c>
      <c r="D14324" s="68" t="s">
        <v>381</v>
      </c>
      <c r="E14324" s="67" t="s">
        <v>382</v>
      </c>
      <c r="F14324" s="68" t="s">
        <v>550</v>
      </c>
      <c r="G14324" s="67" t="s">
        <v>551</v>
      </c>
      <c r="H14324" s="68" t="s">
        <v>362</v>
      </c>
      <c r="I14324" s="69">
        <v>0</v>
      </c>
      <c r="J14324" s="69">
        <v>0</v>
      </c>
      <c r="K14324" s="91"/>
      <c r="L14324" s="91"/>
    </row>
    <row r="14325" spans="2:12" x14ac:dyDescent="0.25">
      <c r="B14325" s="67" t="s">
        <v>504</v>
      </c>
      <c r="C14325" s="67" t="s">
        <v>505</v>
      </c>
      <c r="D14325" s="68" t="s">
        <v>381</v>
      </c>
      <c r="E14325" s="67" t="s">
        <v>382</v>
      </c>
      <c r="F14325" s="68" t="s">
        <v>550</v>
      </c>
      <c r="G14325" s="67" t="s">
        <v>551</v>
      </c>
      <c r="H14325" s="68" t="s">
        <v>363</v>
      </c>
      <c r="I14325" s="69">
        <v>12</v>
      </c>
      <c r="J14325" s="69">
        <v>11</v>
      </c>
      <c r="K14325" s="91"/>
      <c r="L14325" s="91"/>
    </row>
    <row r="14326" spans="2:12" x14ac:dyDescent="0.25">
      <c r="B14326" s="67" t="s">
        <v>504</v>
      </c>
      <c r="C14326" s="67" t="s">
        <v>505</v>
      </c>
      <c r="D14326" s="68" t="s">
        <v>381</v>
      </c>
      <c r="E14326" s="67" t="s">
        <v>382</v>
      </c>
      <c r="F14326" s="68" t="s">
        <v>550</v>
      </c>
      <c r="G14326" s="67" t="s">
        <v>551</v>
      </c>
      <c r="H14326" s="68" t="s">
        <v>362</v>
      </c>
      <c r="I14326" s="69">
        <v>0</v>
      </c>
      <c r="J14326" s="69">
        <v>20</v>
      </c>
      <c r="K14326" s="91"/>
      <c r="L14326" s="91"/>
    </row>
    <row r="14327" spans="2:12" x14ac:dyDescent="0.25">
      <c r="B14327" s="67" t="s">
        <v>504</v>
      </c>
      <c r="C14327" s="67" t="s">
        <v>505</v>
      </c>
      <c r="D14327" s="68" t="s">
        <v>381</v>
      </c>
      <c r="E14327" s="67" t="s">
        <v>382</v>
      </c>
      <c r="F14327" s="68" t="s">
        <v>550</v>
      </c>
      <c r="G14327" s="67" t="s">
        <v>551</v>
      </c>
      <c r="H14327" s="68" t="s">
        <v>363</v>
      </c>
      <c r="I14327" s="69">
        <v>28</v>
      </c>
      <c r="J14327" s="69">
        <v>18</v>
      </c>
      <c r="K14327" s="91"/>
      <c r="L14327" s="91"/>
    </row>
    <row r="14328" spans="2:12" x14ac:dyDescent="0.25">
      <c r="B14328" s="67" t="s">
        <v>504</v>
      </c>
      <c r="C14328" s="67" t="s">
        <v>505</v>
      </c>
      <c r="D14328" s="68" t="s">
        <v>381</v>
      </c>
      <c r="E14328" s="67" t="s">
        <v>382</v>
      </c>
      <c r="F14328" s="68" t="s">
        <v>550</v>
      </c>
      <c r="G14328" s="67" t="s">
        <v>551</v>
      </c>
      <c r="H14328" s="68" t="s">
        <v>364</v>
      </c>
      <c r="I14328" s="69">
        <v>0</v>
      </c>
      <c r="J14328" s="69">
        <v>0</v>
      </c>
      <c r="K14328" s="91"/>
      <c r="L14328" s="91"/>
    </row>
    <row r="14329" spans="2:12" x14ac:dyDescent="0.25">
      <c r="B14329" s="67" t="s">
        <v>504</v>
      </c>
      <c r="C14329" s="67" t="s">
        <v>505</v>
      </c>
      <c r="D14329" s="68" t="s">
        <v>381</v>
      </c>
      <c r="E14329" s="67" t="s">
        <v>382</v>
      </c>
      <c r="F14329" s="68" t="s">
        <v>550</v>
      </c>
      <c r="G14329" s="67" t="s">
        <v>551</v>
      </c>
      <c r="H14329" s="68" t="s">
        <v>362</v>
      </c>
      <c r="I14329" s="69">
        <v>0</v>
      </c>
      <c r="J14329" s="69">
        <v>0</v>
      </c>
      <c r="K14329" s="91"/>
      <c r="L14329" s="91"/>
    </row>
    <row r="14330" spans="2:12" x14ac:dyDescent="0.25">
      <c r="B14330" s="67" t="s">
        <v>504</v>
      </c>
      <c r="C14330" s="67" t="s">
        <v>505</v>
      </c>
      <c r="D14330" s="68" t="s">
        <v>381</v>
      </c>
      <c r="E14330" s="67" t="s">
        <v>382</v>
      </c>
      <c r="F14330" s="68" t="s">
        <v>550</v>
      </c>
      <c r="G14330" s="67" t="s">
        <v>551</v>
      </c>
      <c r="H14330" s="68" t="s">
        <v>363</v>
      </c>
      <c r="I14330" s="69">
        <v>0</v>
      </c>
      <c r="J14330" s="69">
        <v>0</v>
      </c>
      <c r="K14330" s="91"/>
      <c r="L14330" s="91"/>
    </row>
    <row r="14331" spans="2:12" x14ac:dyDescent="0.25">
      <c r="B14331" s="67" t="s">
        <v>504</v>
      </c>
      <c r="C14331" s="67" t="s">
        <v>505</v>
      </c>
      <c r="D14331" s="68" t="s">
        <v>381</v>
      </c>
      <c r="E14331" s="67" t="s">
        <v>382</v>
      </c>
      <c r="F14331" s="68" t="s">
        <v>550</v>
      </c>
      <c r="G14331" s="67" t="s">
        <v>551</v>
      </c>
      <c r="H14331" s="68" t="s">
        <v>364</v>
      </c>
      <c r="I14331" s="69">
        <v>0</v>
      </c>
      <c r="J14331" s="69">
        <v>0</v>
      </c>
      <c r="K14331" s="91"/>
      <c r="L14331" s="91"/>
    </row>
    <row r="14332" spans="2:12" x14ac:dyDescent="0.25">
      <c r="B14332" s="67" t="s">
        <v>504</v>
      </c>
      <c r="C14332" s="67" t="s">
        <v>505</v>
      </c>
      <c r="D14332" s="68" t="s">
        <v>381</v>
      </c>
      <c r="E14332" s="67" t="s">
        <v>382</v>
      </c>
      <c r="F14332" s="68" t="s">
        <v>550</v>
      </c>
      <c r="G14332" s="67" t="s">
        <v>551</v>
      </c>
      <c r="H14332" s="68" t="s">
        <v>362</v>
      </c>
      <c r="I14332" s="69">
        <v>40</v>
      </c>
      <c r="J14332" s="69">
        <v>40</v>
      </c>
      <c r="K14332" s="91"/>
      <c r="L14332" s="91"/>
    </row>
    <row r="14333" spans="2:12" x14ac:dyDescent="0.25">
      <c r="B14333" s="67" t="s">
        <v>504</v>
      </c>
      <c r="C14333" s="67" t="s">
        <v>505</v>
      </c>
      <c r="D14333" s="68" t="s">
        <v>381</v>
      </c>
      <c r="E14333" s="67" t="s">
        <v>382</v>
      </c>
      <c r="F14333" s="68" t="s">
        <v>550</v>
      </c>
      <c r="G14333" s="67" t="s">
        <v>551</v>
      </c>
      <c r="H14333" s="68" t="s">
        <v>363</v>
      </c>
      <c r="I14333" s="69">
        <v>35</v>
      </c>
      <c r="J14333" s="69">
        <v>15</v>
      </c>
      <c r="K14333" s="91"/>
      <c r="L14333" s="91"/>
    </row>
    <row r="14334" spans="2:12" x14ac:dyDescent="0.25">
      <c r="B14334" s="67" t="s">
        <v>504</v>
      </c>
      <c r="C14334" s="67" t="s">
        <v>505</v>
      </c>
      <c r="D14334" s="68" t="s">
        <v>381</v>
      </c>
      <c r="E14334" s="67" t="s">
        <v>382</v>
      </c>
      <c r="F14334" s="68" t="s">
        <v>550</v>
      </c>
      <c r="G14334" s="67" t="s">
        <v>551</v>
      </c>
      <c r="H14334" s="68" t="s">
        <v>364</v>
      </c>
      <c r="I14334" s="69">
        <v>68</v>
      </c>
      <c r="J14334" s="69">
        <v>59</v>
      </c>
      <c r="K14334" s="91"/>
      <c r="L14334" s="91"/>
    </row>
    <row r="14335" spans="2:12" x14ac:dyDescent="0.25">
      <c r="B14335" s="67" t="s">
        <v>504</v>
      </c>
      <c r="C14335" s="67" t="s">
        <v>505</v>
      </c>
      <c r="D14335" s="68" t="s">
        <v>381</v>
      </c>
      <c r="E14335" s="67" t="s">
        <v>382</v>
      </c>
      <c r="F14335" s="68" t="s">
        <v>550</v>
      </c>
      <c r="G14335" s="67" t="s">
        <v>551</v>
      </c>
      <c r="H14335" s="68" t="s">
        <v>362</v>
      </c>
      <c r="I14335" s="69">
        <v>0</v>
      </c>
      <c r="J14335" s="69">
        <v>0</v>
      </c>
      <c r="K14335" s="91"/>
      <c r="L14335" s="91"/>
    </row>
    <row r="14336" spans="2:12" x14ac:dyDescent="0.25">
      <c r="B14336" s="67" t="s">
        <v>504</v>
      </c>
      <c r="C14336" s="67" t="s">
        <v>505</v>
      </c>
      <c r="D14336" s="68" t="s">
        <v>381</v>
      </c>
      <c r="E14336" s="67" t="s">
        <v>382</v>
      </c>
      <c r="F14336" s="68" t="s">
        <v>550</v>
      </c>
      <c r="G14336" s="67" t="s">
        <v>551</v>
      </c>
      <c r="H14336" s="68" t="s">
        <v>363</v>
      </c>
      <c r="I14336" s="69">
        <v>0</v>
      </c>
      <c r="J14336" s="69">
        <v>8</v>
      </c>
      <c r="K14336" s="91"/>
      <c r="L14336" s="91"/>
    </row>
    <row r="14337" spans="2:12" x14ac:dyDescent="0.25">
      <c r="B14337" s="67" t="s">
        <v>504</v>
      </c>
      <c r="C14337" s="67" t="s">
        <v>505</v>
      </c>
      <c r="D14337" s="68" t="s">
        <v>381</v>
      </c>
      <c r="E14337" s="67" t="s">
        <v>382</v>
      </c>
      <c r="F14337" s="68" t="s">
        <v>550</v>
      </c>
      <c r="G14337" s="67" t="s">
        <v>551</v>
      </c>
      <c r="H14337" s="68" t="s">
        <v>362</v>
      </c>
      <c r="I14337" s="69">
        <v>77</v>
      </c>
      <c r="J14337" s="69">
        <v>79</v>
      </c>
      <c r="K14337" s="91"/>
      <c r="L14337" s="91"/>
    </row>
    <row r="14338" spans="2:12" x14ac:dyDescent="0.25">
      <c r="B14338" s="67" t="s">
        <v>504</v>
      </c>
      <c r="C14338" s="67" t="s">
        <v>505</v>
      </c>
      <c r="D14338" s="68" t="s">
        <v>381</v>
      </c>
      <c r="E14338" s="67" t="s">
        <v>382</v>
      </c>
      <c r="F14338" s="68" t="s">
        <v>550</v>
      </c>
      <c r="G14338" s="67" t="s">
        <v>551</v>
      </c>
      <c r="H14338" s="68" t="s">
        <v>363</v>
      </c>
      <c r="I14338" s="69">
        <v>88</v>
      </c>
      <c r="J14338" s="69">
        <v>156</v>
      </c>
      <c r="K14338" s="91"/>
      <c r="L14338" s="91"/>
    </row>
    <row r="14339" spans="2:12" x14ac:dyDescent="0.25">
      <c r="B14339" s="67" t="s">
        <v>504</v>
      </c>
      <c r="C14339" s="67" t="s">
        <v>505</v>
      </c>
      <c r="D14339" s="68" t="s">
        <v>381</v>
      </c>
      <c r="E14339" s="67" t="s">
        <v>382</v>
      </c>
      <c r="F14339" s="68" t="s">
        <v>550</v>
      </c>
      <c r="G14339" s="67" t="s">
        <v>551</v>
      </c>
      <c r="H14339" s="68" t="s">
        <v>364</v>
      </c>
      <c r="I14339" s="69">
        <v>32</v>
      </c>
      <c r="J14339" s="69">
        <v>50</v>
      </c>
      <c r="K14339" s="91"/>
      <c r="L14339" s="91"/>
    </row>
    <row r="14340" spans="2:12" x14ac:dyDescent="0.25">
      <c r="B14340" s="67" t="s">
        <v>504</v>
      </c>
      <c r="C14340" s="67" t="s">
        <v>505</v>
      </c>
      <c r="D14340" s="68" t="s">
        <v>381</v>
      </c>
      <c r="E14340" s="67" t="s">
        <v>382</v>
      </c>
      <c r="F14340" s="68" t="s">
        <v>550</v>
      </c>
      <c r="G14340" s="67" t="s">
        <v>551</v>
      </c>
      <c r="H14340" s="68" t="s">
        <v>362</v>
      </c>
      <c r="I14340" s="69">
        <v>19</v>
      </c>
      <c r="J14340" s="69">
        <v>37</v>
      </c>
      <c r="K14340" s="91"/>
      <c r="L14340" s="91"/>
    </row>
    <row r="14341" spans="2:12" x14ac:dyDescent="0.25">
      <c r="B14341" s="67" t="s">
        <v>504</v>
      </c>
      <c r="C14341" s="67" t="s">
        <v>505</v>
      </c>
      <c r="D14341" s="68" t="s">
        <v>381</v>
      </c>
      <c r="E14341" s="67" t="s">
        <v>382</v>
      </c>
      <c r="F14341" s="68" t="s">
        <v>550</v>
      </c>
      <c r="G14341" s="67" t="s">
        <v>551</v>
      </c>
      <c r="H14341" s="68" t="s">
        <v>363</v>
      </c>
      <c r="I14341" s="69">
        <v>16</v>
      </c>
      <c r="J14341" s="69">
        <v>21</v>
      </c>
      <c r="K14341" s="91"/>
      <c r="L14341" s="91"/>
    </row>
    <row r="14342" spans="2:12" x14ac:dyDescent="0.25">
      <c r="B14342" s="67" t="s">
        <v>504</v>
      </c>
      <c r="C14342" s="67" t="s">
        <v>505</v>
      </c>
      <c r="D14342" s="68" t="s">
        <v>381</v>
      </c>
      <c r="E14342" s="67" t="s">
        <v>382</v>
      </c>
      <c r="F14342" s="68" t="s">
        <v>550</v>
      </c>
      <c r="G14342" s="67" t="s">
        <v>551</v>
      </c>
      <c r="H14342" s="68" t="s">
        <v>364</v>
      </c>
      <c r="I14342" s="69">
        <v>15</v>
      </c>
      <c r="J14342" s="69">
        <v>25</v>
      </c>
      <c r="K14342" s="91"/>
      <c r="L14342" s="91"/>
    </row>
    <row r="14343" spans="2:12" x14ac:dyDescent="0.25">
      <c r="B14343" s="67" t="s">
        <v>504</v>
      </c>
      <c r="C14343" s="67" t="s">
        <v>505</v>
      </c>
      <c r="D14343" s="68" t="s">
        <v>381</v>
      </c>
      <c r="E14343" s="67" t="s">
        <v>382</v>
      </c>
      <c r="F14343" s="68" t="s">
        <v>550</v>
      </c>
      <c r="G14343" s="67" t="s">
        <v>551</v>
      </c>
      <c r="H14343" s="68" t="s">
        <v>362</v>
      </c>
      <c r="I14343" s="69">
        <v>0</v>
      </c>
      <c r="J14343" s="69">
        <v>0</v>
      </c>
      <c r="K14343" s="91"/>
      <c r="L14343" s="91"/>
    </row>
    <row r="14344" spans="2:12" x14ac:dyDescent="0.25">
      <c r="B14344" s="67" t="s">
        <v>504</v>
      </c>
      <c r="C14344" s="67" t="s">
        <v>505</v>
      </c>
      <c r="D14344" s="68" t="s">
        <v>381</v>
      </c>
      <c r="E14344" s="67" t="s">
        <v>382</v>
      </c>
      <c r="F14344" s="68" t="s">
        <v>550</v>
      </c>
      <c r="G14344" s="67" t="s">
        <v>551</v>
      </c>
      <c r="H14344" s="68" t="s">
        <v>363</v>
      </c>
      <c r="I14344" s="69">
        <v>0</v>
      </c>
      <c r="J14344" s="69">
        <v>0</v>
      </c>
      <c r="K14344" s="91"/>
      <c r="L14344" s="91"/>
    </row>
    <row r="14345" spans="2:12" x14ac:dyDescent="0.25">
      <c r="B14345" s="67" t="s">
        <v>504</v>
      </c>
      <c r="C14345" s="67" t="s">
        <v>505</v>
      </c>
      <c r="D14345" s="68" t="s">
        <v>381</v>
      </c>
      <c r="E14345" s="67" t="s">
        <v>382</v>
      </c>
      <c r="F14345" s="68" t="s">
        <v>550</v>
      </c>
      <c r="G14345" s="67" t="s">
        <v>551</v>
      </c>
      <c r="H14345" s="68" t="s">
        <v>364</v>
      </c>
      <c r="I14345" s="69">
        <v>0</v>
      </c>
      <c r="J14345" s="69">
        <v>2</v>
      </c>
      <c r="K14345" s="91"/>
      <c r="L14345" s="91"/>
    </row>
    <row r="14346" spans="2:12" x14ac:dyDescent="0.25">
      <c r="B14346" s="67" t="s">
        <v>504</v>
      </c>
      <c r="C14346" s="67" t="s">
        <v>505</v>
      </c>
      <c r="D14346" s="68" t="s">
        <v>381</v>
      </c>
      <c r="E14346" s="67" t="s">
        <v>382</v>
      </c>
      <c r="F14346" s="68" t="s">
        <v>550</v>
      </c>
      <c r="G14346" s="67" t="s">
        <v>551</v>
      </c>
      <c r="H14346" s="68" t="s">
        <v>362</v>
      </c>
      <c r="I14346" s="69">
        <v>0</v>
      </c>
      <c r="J14346" s="69">
        <v>50</v>
      </c>
      <c r="K14346" s="91"/>
      <c r="L14346" s="91"/>
    </row>
    <row r="14347" spans="2:12" x14ac:dyDescent="0.25">
      <c r="B14347" s="67" t="s">
        <v>504</v>
      </c>
      <c r="C14347" s="67" t="s">
        <v>505</v>
      </c>
      <c r="D14347" s="68" t="s">
        <v>381</v>
      </c>
      <c r="E14347" s="67" t="s">
        <v>382</v>
      </c>
      <c r="F14347" s="68" t="s">
        <v>550</v>
      </c>
      <c r="G14347" s="67" t="s">
        <v>551</v>
      </c>
      <c r="H14347" s="68" t="s">
        <v>363</v>
      </c>
      <c r="I14347" s="69">
        <v>57</v>
      </c>
      <c r="J14347" s="69">
        <v>0</v>
      </c>
      <c r="K14347" s="91"/>
      <c r="L14347" s="91"/>
    </row>
    <row r="14348" spans="2:12" x14ac:dyDescent="0.25">
      <c r="B14348" s="67" t="s">
        <v>504</v>
      </c>
      <c r="C14348" s="67" t="s">
        <v>505</v>
      </c>
      <c r="D14348" s="68" t="s">
        <v>381</v>
      </c>
      <c r="E14348" s="67" t="s">
        <v>382</v>
      </c>
      <c r="F14348" s="68" t="s">
        <v>550</v>
      </c>
      <c r="G14348" s="67" t="s">
        <v>551</v>
      </c>
      <c r="H14348" s="68" t="s">
        <v>364</v>
      </c>
      <c r="I14348" s="69">
        <v>0</v>
      </c>
      <c r="J14348" s="69">
        <v>4</v>
      </c>
      <c r="K14348" s="91"/>
      <c r="L14348" s="91"/>
    </row>
    <row r="14349" spans="2:12" x14ac:dyDescent="0.25">
      <c r="B14349" s="67" t="s">
        <v>504</v>
      </c>
      <c r="C14349" s="67" t="s">
        <v>505</v>
      </c>
      <c r="D14349" s="68" t="s">
        <v>381</v>
      </c>
      <c r="E14349" s="67" t="s">
        <v>382</v>
      </c>
      <c r="F14349" s="68" t="s">
        <v>550</v>
      </c>
      <c r="G14349" s="67" t="s">
        <v>551</v>
      </c>
      <c r="H14349" s="68" t="s">
        <v>362</v>
      </c>
      <c r="I14349" s="69">
        <v>54</v>
      </c>
      <c r="J14349" s="69">
        <v>77</v>
      </c>
      <c r="K14349" s="91"/>
      <c r="L14349" s="91"/>
    </row>
    <row r="14350" spans="2:12" x14ac:dyDescent="0.25">
      <c r="B14350" s="67" t="s">
        <v>504</v>
      </c>
      <c r="C14350" s="67" t="s">
        <v>505</v>
      </c>
      <c r="D14350" s="68" t="s">
        <v>381</v>
      </c>
      <c r="E14350" s="67" t="s">
        <v>382</v>
      </c>
      <c r="F14350" s="68" t="s">
        <v>550</v>
      </c>
      <c r="G14350" s="67" t="s">
        <v>551</v>
      </c>
      <c r="H14350" s="68" t="s">
        <v>363</v>
      </c>
      <c r="I14350" s="69">
        <v>98</v>
      </c>
      <c r="J14350" s="69">
        <v>173</v>
      </c>
      <c r="K14350" s="91"/>
      <c r="L14350" s="91"/>
    </row>
    <row r="14351" spans="2:12" x14ac:dyDescent="0.25">
      <c r="B14351" s="67" t="s">
        <v>504</v>
      </c>
      <c r="C14351" s="67" t="s">
        <v>505</v>
      </c>
      <c r="D14351" s="68" t="s">
        <v>381</v>
      </c>
      <c r="E14351" s="67" t="s">
        <v>382</v>
      </c>
      <c r="F14351" s="68" t="s">
        <v>550</v>
      </c>
      <c r="G14351" s="67" t="s">
        <v>551</v>
      </c>
      <c r="H14351" s="68" t="s">
        <v>364</v>
      </c>
      <c r="I14351" s="69">
        <v>11</v>
      </c>
      <c r="J14351" s="69">
        <v>25</v>
      </c>
      <c r="K14351" s="91"/>
      <c r="L14351" s="91"/>
    </row>
    <row r="14352" spans="2:12" x14ac:dyDescent="0.25">
      <c r="B14352" s="67" t="s">
        <v>504</v>
      </c>
      <c r="C14352" s="67" t="s">
        <v>505</v>
      </c>
      <c r="D14352" s="68" t="s">
        <v>381</v>
      </c>
      <c r="E14352" s="67" t="s">
        <v>382</v>
      </c>
      <c r="F14352" s="68" t="s">
        <v>550</v>
      </c>
      <c r="G14352" s="67" t="s">
        <v>551</v>
      </c>
      <c r="H14352" s="68" t="s">
        <v>364</v>
      </c>
      <c r="I14352" s="69">
        <v>0</v>
      </c>
      <c r="J14352" s="69">
        <v>2</v>
      </c>
      <c r="K14352" s="91"/>
      <c r="L14352" s="91"/>
    </row>
    <row r="14353" spans="2:12" x14ac:dyDescent="0.25">
      <c r="B14353" s="67" t="s">
        <v>504</v>
      </c>
      <c r="C14353" s="67" t="s">
        <v>505</v>
      </c>
      <c r="D14353" s="68" t="s">
        <v>381</v>
      </c>
      <c r="E14353" s="67" t="s">
        <v>382</v>
      </c>
      <c r="F14353" s="68" t="s">
        <v>550</v>
      </c>
      <c r="G14353" s="67" t="s">
        <v>551</v>
      </c>
      <c r="H14353" s="68" t="s">
        <v>363</v>
      </c>
      <c r="I14353" s="69">
        <v>0</v>
      </c>
      <c r="J14353" s="69">
        <v>2</v>
      </c>
      <c r="K14353" s="91"/>
      <c r="L14353" s="91"/>
    </row>
    <row r="14354" spans="2:12" x14ac:dyDescent="0.25">
      <c r="B14354" s="67" t="s">
        <v>504</v>
      </c>
      <c r="C14354" s="67" t="s">
        <v>505</v>
      </c>
      <c r="D14354" s="68" t="s">
        <v>381</v>
      </c>
      <c r="E14354" s="67" t="s">
        <v>382</v>
      </c>
      <c r="F14354" s="68" t="s">
        <v>550</v>
      </c>
      <c r="G14354" s="67" t="s">
        <v>551</v>
      </c>
      <c r="H14354" s="68" t="s">
        <v>364</v>
      </c>
      <c r="I14354" s="69">
        <v>0</v>
      </c>
      <c r="J14354" s="69">
        <v>18</v>
      </c>
      <c r="K14354" s="91"/>
      <c r="L14354" s="91"/>
    </row>
    <row r="14355" spans="2:12" x14ac:dyDescent="0.25">
      <c r="B14355" s="67" t="s">
        <v>504</v>
      </c>
      <c r="C14355" s="67" t="s">
        <v>505</v>
      </c>
      <c r="D14355" s="68" t="s">
        <v>381</v>
      </c>
      <c r="E14355" s="67" t="s">
        <v>382</v>
      </c>
      <c r="F14355" s="68" t="s">
        <v>550</v>
      </c>
      <c r="G14355" s="67" t="s">
        <v>551</v>
      </c>
      <c r="H14355" s="68" t="s">
        <v>363</v>
      </c>
      <c r="I14355" s="69">
        <v>0</v>
      </c>
      <c r="J14355" s="69">
        <v>0</v>
      </c>
      <c r="K14355" s="91"/>
      <c r="L14355" s="91"/>
    </row>
    <row r="14356" spans="2:12" x14ac:dyDescent="0.25">
      <c r="B14356" s="67" t="s">
        <v>504</v>
      </c>
      <c r="C14356" s="67" t="s">
        <v>505</v>
      </c>
      <c r="D14356" s="68" t="s">
        <v>381</v>
      </c>
      <c r="E14356" s="67" t="s">
        <v>382</v>
      </c>
      <c r="F14356" s="68" t="s">
        <v>550</v>
      </c>
      <c r="G14356" s="67" t="s">
        <v>551</v>
      </c>
      <c r="H14356" s="68" t="s">
        <v>362</v>
      </c>
      <c r="I14356" s="69">
        <v>20</v>
      </c>
      <c r="J14356" s="69">
        <v>0</v>
      </c>
      <c r="K14356" s="91"/>
      <c r="L14356" s="91"/>
    </row>
    <row r="14357" spans="2:12" x14ac:dyDescent="0.25">
      <c r="B14357" s="67" t="s">
        <v>504</v>
      </c>
      <c r="C14357" s="67" t="s">
        <v>505</v>
      </c>
      <c r="D14357" s="68" t="s">
        <v>381</v>
      </c>
      <c r="E14357" s="67" t="s">
        <v>382</v>
      </c>
      <c r="F14357" s="68" t="s">
        <v>550</v>
      </c>
      <c r="G14357" s="67" t="s">
        <v>551</v>
      </c>
      <c r="H14357" s="68" t="s">
        <v>363</v>
      </c>
      <c r="I14357" s="69">
        <v>11</v>
      </c>
      <c r="J14357" s="69">
        <v>0</v>
      </c>
      <c r="K14357" s="91"/>
      <c r="L14357" s="91"/>
    </row>
    <row r="14358" spans="2:12" x14ac:dyDescent="0.25">
      <c r="B14358" s="67" t="s">
        <v>504</v>
      </c>
      <c r="C14358" s="67" t="s">
        <v>505</v>
      </c>
      <c r="D14358" s="68" t="s">
        <v>381</v>
      </c>
      <c r="E14358" s="67" t="s">
        <v>382</v>
      </c>
      <c r="F14358" s="68" t="s">
        <v>550</v>
      </c>
      <c r="G14358" s="67" t="s">
        <v>551</v>
      </c>
      <c r="H14358" s="68" t="s">
        <v>362</v>
      </c>
      <c r="I14358" s="69">
        <v>30</v>
      </c>
      <c r="J14358" s="69">
        <v>15</v>
      </c>
      <c r="K14358" s="91"/>
      <c r="L14358" s="91"/>
    </row>
    <row r="14359" spans="2:12" x14ac:dyDescent="0.25">
      <c r="B14359" s="67" t="s">
        <v>504</v>
      </c>
      <c r="C14359" s="67" t="s">
        <v>505</v>
      </c>
      <c r="D14359" s="68" t="s">
        <v>381</v>
      </c>
      <c r="E14359" s="67" t="s">
        <v>382</v>
      </c>
      <c r="F14359" s="68" t="s">
        <v>550</v>
      </c>
      <c r="G14359" s="67" t="s">
        <v>551</v>
      </c>
      <c r="H14359" s="68" t="s">
        <v>363</v>
      </c>
      <c r="I14359" s="69">
        <v>25</v>
      </c>
      <c r="J14359" s="69">
        <v>8</v>
      </c>
      <c r="K14359" s="91"/>
      <c r="L14359" s="91"/>
    </row>
    <row r="14360" spans="2:12" x14ac:dyDescent="0.25">
      <c r="B14360" s="67" t="s">
        <v>504</v>
      </c>
      <c r="C14360" s="67" t="s">
        <v>505</v>
      </c>
      <c r="D14360" s="68" t="s">
        <v>381</v>
      </c>
      <c r="E14360" s="67" t="s">
        <v>382</v>
      </c>
      <c r="F14360" s="68" t="s">
        <v>550</v>
      </c>
      <c r="G14360" s="67" t="s">
        <v>551</v>
      </c>
      <c r="H14360" s="68" t="s">
        <v>364</v>
      </c>
      <c r="I14360" s="69">
        <v>15</v>
      </c>
      <c r="J14360" s="69">
        <v>5</v>
      </c>
      <c r="K14360" s="91"/>
      <c r="L14360" s="91"/>
    </row>
    <row r="14361" spans="2:12" x14ac:dyDescent="0.25">
      <c r="B14361" s="67" t="s">
        <v>504</v>
      </c>
      <c r="C14361" s="67" t="s">
        <v>505</v>
      </c>
      <c r="D14361" s="68" t="s">
        <v>381</v>
      </c>
      <c r="E14361" s="67" t="s">
        <v>382</v>
      </c>
      <c r="F14361" s="68" t="s">
        <v>550</v>
      </c>
      <c r="G14361" s="67" t="s">
        <v>551</v>
      </c>
      <c r="H14361" s="68" t="s">
        <v>362</v>
      </c>
      <c r="I14361" s="69">
        <v>18</v>
      </c>
      <c r="J14361" s="69">
        <v>10</v>
      </c>
      <c r="K14361" s="91"/>
      <c r="L14361" s="91"/>
    </row>
    <row r="14362" spans="2:12" x14ac:dyDescent="0.25">
      <c r="B14362" s="67" t="s">
        <v>504</v>
      </c>
      <c r="C14362" s="67" t="s">
        <v>505</v>
      </c>
      <c r="D14362" s="68" t="s">
        <v>381</v>
      </c>
      <c r="E14362" s="67" t="s">
        <v>382</v>
      </c>
      <c r="F14362" s="68" t="s">
        <v>550</v>
      </c>
      <c r="G14362" s="67" t="s">
        <v>551</v>
      </c>
      <c r="H14362" s="68" t="s">
        <v>363</v>
      </c>
      <c r="I14362" s="69">
        <v>79</v>
      </c>
      <c r="J14362" s="69">
        <v>63</v>
      </c>
      <c r="K14362" s="91"/>
      <c r="L14362" s="91"/>
    </row>
    <row r="14363" spans="2:12" x14ac:dyDescent="0.25">
      <c r="B14363" s="67" t="s">
        <v>504</v>
      </c>
      <c r="C14363" s="67" t="s">
        <v>505</v>
      </c>
      <c r="D14363" s="68" t="s">
        <v>381</v>
      </c>
      <c r="E14363" s="67" t="s">
        <v>382</v>
      </c>
      <c r="F14363" s="68" t="s">
        <v>550</v>
      </c>
      <c r="G14363" s="67" t="s">
        <v>551</v>
      </c>
      <c r="H14363" s="68" t="s">
        <v>364</v>
      </c>
      <c r="I14363" s="69">
        <v>0</v>
      </c>
      <c r="J14363" s="69">
        <v>0</v>
      </c>
      <c r="K14363" s="91"/>
      <c r="L14363" s="91"/>
    </row>
    <row r="14364" spans="2:12" x14ac:dyDescent="0.25">
      <c r="B14364" s="67" t="s">
        <v>504</v>
      </c>
      <c r="C14364" s="67" t="s">
        <v>505</v>
      </c>
      <c r="D14364" s="68" t="s">
        <v>381</v>
      </c>
      <c r="E14364" s="67" t="s">
        <v>382</v>
      </c>
      <c r="F14364" s="68" t="s">
        <v>550</v>
      </c>
      <c r="G14364" s="67" t="s">
        <v>551</v>
      </c>
      <c r="H14364" s="68" t="s">
        <v>362</v>
      </c>
      <c r="I14364" s="69">
        <v>0</v>
      </c>
      <c r="J14364" s="69">
        <v>0</v>
      </c>
      <c r="K14364" s="91"/>
      <c r="L14364" s="91"/>
    </row>
    <row r="14365" spans="2:12" x14ac:dyDescent="0.25">
      <c r="B14365" s="67" t="s">
        <v>504</v>
      </c>
      <c r="C14365" s="67" t="s">
        <v>505</v>
      </c>
      <c r="D14365" s="68" t="s">
        <v>381</v>
      </c>
      <c r="E14365" s="67" t="s">
        <v>382</v>
      </c>
      <c r="F14365" s="68" t="s">
        <v>550</v>
      </c>
      <c r="G14365" s="67" t="s">
        <v>551</v>
      </c>
      <c r="H14365" s="68" t="s">
        <v>363</v>
      </c>
      <c r="I14365" s="69">
        <v>0</v>
      </c>
      <c r="J14365" s="69">
        <v>0</v>
      </c>
      <c r="K14365" s="91"/>
      <c r="L14365" s="91"/>
    </row>
    <row r="14366" spans="2:12" x14ac:dyDescent="0.25">
      <c r="B14366" s="67" t="s">
        <v>504</v>
      </c>
      <c r="C14366" s="67" t="s">
        <v>505</v>
      </c>
      <c r="D14366" s="68" t="s">
        <v>381</v>
      </c>
      <c r="E14366" s="67" t="s">
        <v>382</v>
      </c>
      <c r="F14366" s="68" t="s">
        <v>550</v>
      </c>
      <c r="G14366" s="67" t="s">
        <v>551</v>
      </c>
      <c r="H14366" s="68" t="s">
        <v>364</v>
      </c>
      <c r="I14366" s="69">
        <v>0</v>
      </c>
      <c r="J14366" s="69">
        <v>0</v>
      </c>
      <c r="K14366" s="91"/>
      <c r="L14366" s="91"/>
    </row>
    <row r="14367" spans="2:12" x14ac:dyDescent="0.25">
      <c r="B14367" s="67" t="s">
        <v>504</v>
      </c>
      <c r="C14367" s="67" t="s">
        <v>505</v>
      </c>
      <c r="D14367" s="68" t="s">
        <v>381</v>
      </c>
      <c r="E14367" s="67" t="s">
        <v>382</v>
      </c>
      <c r="F14367" s="68" t="s">
        <v>550</v>
      </c>
      <c r="G14367" s="67" t="s">
        <v>551</v>
      </c>
      <c r="H14367" s="68" t="s">
        <v>362</v>
      </c>
      <c r="I14367" s="69">
        <v>56</v>
      </c>
      <c r="J14367" s="69">
        <v>82</v>
      </c>
      <c r="K14367" s="91"/>
      <c r="L14367" s="91"/>
    </row>
    <row r="14368" spans="2:12" x14ac:dyDescent="0.25">
      <c r="B14368" s="67" t="s">
        <v>504</v>
      </c>
      <c r="C14368" s="67" t="s">
        <v>505</v>
      </c>
      <c r="D14368" s="68" t="s">
        <v>381</v>
      </c>
      <c r="E14368" s="67" t="s">
        <v>382</v>
      </c>
      <c r="F14368" s="68" t="s">
        <v>550</v>
      </c>
      <c r="G14368" s="67" t="s">
        <v>551</v>
      </c>
      <c r="H14368" s="68" t="s">
        <v>363</v>
      </c>
      <c r="I14368" s="69">
        <v>279</v>
      </c>
      <c r="J14368" s="69">
        <v>308</v>
      </c>
      <c r="K14368" s="91"/>
      <c r="L14368" s="91"/>
    </row>
    <row r="14369" spans="2:12" x14ac:dyDescent="0.25">
      <c r="B14369" s="67" t="s">
        <v>504</v>
      </c>
      <c r="C14369" s="67" t="s">
        <v>505</v>
      </c>
      <c r="D14369" s="68" t="s">
        <v>381</v>
      </c>
      <c r="E14369" s="67" t="s">
        <v>382</v>
      </c>
      <c r="F14369" s="68" t="s">
        <v>550</v>
      </c>
      <c r="G14369" s="67" t="s">
        <v>551</v>
      </c>
      <c r="H14369" s="68" t="s">
        <v>364</v>
      </c>
      <c r="I14369" s="69">
        <v>27</v>
      </c>
      <c r="J14369" s="69">
        <v>68</v>
      </c>
      <c r="K14369" s="91"/>
      <c r="L14369" s="91"/>
    </row>
    <row r="14370" spans="2:12" x14ac:dyDescent="0.25">
      <c r="B14370" s="67" t="s">
        <v>504</v>
      </c>
      <c r="C14370" s="67" t="s">
        <v>505</v>
      </c>
      <c r="D14370" s="68" t="s">
        <v>381</v>
      </c>
      <c r="E14370" s="67" t="s">
        <v>382</v>
      </c>
      <c r="F14370" s="68" t="s">
        <v>550</v>
      </c>
      <c r="G14370" s="67" t="s">
        <v>551</v>
      </c>
      <c r="H14370" s="68" t="s">
        <v>362</v>
      </c>
      <c r="I14370" s="69">
        <v>0</v>
      </c>
      <c r="J14370" s="69">
        <v>20</v>
      </c>
      <c r="K14370" s="91"/>
      <c r="L14370" s="91"/>
    </row>
    <row r="14371" spans="2:12" x14ac:dyDescent="0.25">
      <c r="B14371" s="67" t="s">
        <v>504</v>
      </c>
      <c r="C14371" s="67" t="s">
        <v>505</v>
      </c>
      <c r="D14371" s="68" t="s">
        <v>381</v>
      </c>
      <c r="E14371" s="67" t="s">
        <v>382</v>
      </c>
      <c r="F14371" s="68" t="s">
        <v>550</v>
      </c>
      <c r="G14371" s="67" t="s">
        <v>551</v>
      </c>
      <c r="H14371" s="68" t="s">
        <v>363</v>
      </c>
      <c r="I14371" s="69">
        <v>0</v>
      </c>
      <c r="J14371" s="69">
        <v>0</v>
      </c>
      <c r="K14371" s="91"/>
      <c r="L14371" s="91"/>
    </row>
    <row r="14372" spans="2:12" x14ac:dyDescent="0.25">
      <c r="B14372" s="67" t="s">
        <v>504</v>
      </c>
      <c r="C14372" s="67" t="s">
        <v>505</v>
      </c>
      <c r="D14372" s="68" t="s">
        <v>381</v>
      </c>
      <c r="E14372" s="67" t="s">
        <v>382</v>
      </c>
      <c r="F14372" s="68" t="s">
        <v>550</v>
      </c>
      <c r="G14372" s="67" t="s">
        <v>551</v>
      </c>
      <c r="H14372" s="68" t="s">
        <v>364</v>
      </c>
      <c r="I14372" s="69">
        <v>0</v>
      </c>
      <c r="J14372" s="69">
        <v>0</v>
      </c>
      <c r="K14372" s="91"/>
      <c r="L14372" s="91"/>
    </row>
    <row r="14373" spans="2:12" x14ac:dyDescent="0.25">
      <c r="B14373" s="67" t="s">
        <v>504</v>
      </c>
      <c r="C14373" s="67" t="s">
        <v>505</v>
      </c>
      <c r="D14373" s="68" t="s">
        <v>381</v>
      </c>
      <c r="E14373" s="67" t="s">
        <v>382</v>
      </c>
      <c r="F14373" s="68" t="s">
        <v>550</v>
      </c>
      <c r="G14373" s="67" t="s">
        <v>551</v>
      </c>
      <c r="H14373" s="68" t="s">
        <v>362</v>
      </c>
      <c r="I14373" s="69">
        <v>0</v>
      </c>
      <c r="J14373" s="69">
        <v>0</v>
      </c>
      <c r="K14373" s="91"/>
      <c r="L14373" s="91"/>
    </row>
    <row r="14374" spans="2:12" x14ac:dyDescent="0.25">
      <c r="B14374" s="67" t="s">
        <v>504</v>
      </c>
      <c r="C14374" s="67" t="s">
        <v>505</v>
      </c>
      <c r="D14374" s="68" t="s">
        <v>381</v>
      </c>
      <c r="E14374" s="67" t="s">
        <v>382</v>
      </c>
      <c r="F14374" s="68" t="s">
        <v>550</v>
      </c>
      <c r="G14374" s="67" t="s">
        <v>551</v>
      </c>
      <c r="H14374" s="68" t="s">
        <v>363</v>
      </c>
      <c r="I14374" s="69">
        <v>0</v>
      </c>
      <c r="J14374" s="69">
        <v>0</v>
      </c>
      <c r="K14374" s="91"/>
      <c r="L14374" s="91"/>
    </row>
    <row r="14375" spans="2:12" x14ac:dyDescent="0.25">
      <c r="B14375" s="67" t="s">
        <v>504</v>
      </c>
      <c r="C14375" s="67" t="s">
        <v>505</v>
      </c>
      <c r="D14375" s="68" t="s">
        <v>381</v>
      </c>
      <c r="E14375" s="67" t="s">
        <v>382</v>
      </c>
      <c r="F14375" s="68" t="s">
        <v>550</v>
      </c>
      <c r="G14375" s="67" t="s">
        <v>551</v>
      </c>
      <c r="H14375" s="68" t="s">
        <v>362</v>
      </c>
      <c r="I14375" s="69">
        <v>25</v>
      </c>
      <c r="J14375" s="69">
        <v>55</v>
      </c>
      <c r="K14375" s="91"/>
      <c r="L14375" s="91"/>
    </row>
    <row r="14376" spans="2:12" x14ac:dyDescent="0.25">
      <c r="B14376" s="67" t="s">
        <v>504</v>
      </c>
      <c r="C14376" s="67" t="s">
        <v>505</v>
      </c>
      <c r="D14376" s="68" t="s">
        <v>381</v>
      </c>
      <c r="E14376" s="67" t="s">
        <v>382</v>
      </c>
      <c r="F14376" s="68" t="s">
        <v>550</v>
      </c>
      <c r="G14376" s="67" t="s">
        <v>551</v>
      </c>
      <c r="H14376" s="68" t="s">
        <v>363</v>
      </c>
      <c r="I14376" s="69">
        <v>72</v>
      </c>
      <c r="J14376" s="69">
        <v>0</v>
      </c>
      <c r="K14376" s="91"/>
      <c r="L14376" s="91"/>
    </row>
    <row r="14377" spans="2:12" x14ac:dyDescent="0.25">
      <c r="B14377" s="67" t="s">
        <v>504</v>
      </c>
      <c r="C14377" s="67" t="s">
        <v>505</v>
      </c>
      <c r="D14377" s="68" t="s">
        <v>381</v>
      </c>
      <c r="E14377" s="67" t="s">
        <v>382</v>
      </c>
      <c r="F14377" s="68" t="s">
        <v>550</v>
      </c>
      <c r="G14377" s="67" t="s">
        <v>551</v>
      </c>
      <c r="H14377" s="68" t="s">
        <v>364</v>
      </c>
      <c r="I14377" s="69">
        <v>78</v>
      </c>
      <c r="J14377" s="69">
        <v>0</v>
      </c>
      <c r="K14377" s="91"/>
      <c r="L14377" s="91"/>
    </row>
    <row r="14378" spans="2:12" x14ac:dyDescent="0.25">
      <c r="B14378" s="67" t="s">
        <v>504</v>
      </c>
      <c r="C14378" s="67" t="s">
        <v>505</v>
      </c>
      <c r="D14378" s="68" t="s">
        <v>381</v>
      </c>
      <c r="E14378" s="67" t="s">
        <v>382</v>
      </c>
      <c r="F14378" s="68" t="s">
        <v>550</v>
      </c>
      <c r="G14378" s="67" t="s">
        <v>551</v>
      </c>
      <c r="H14378" s="68" t="s">
        <v>362</v>
      </c>
      <c r="I14378" s="69">
        <v>0</v>
      </c>
      <c r="J14378" s="69">
        <v>0</v>
      </c>
      <c r="K14378" s="91"/>
      <c r="L14378" s="91"/>
    </row>
    <row r="14379" spans="2:12" x14ac:dyDescent="0.25">
      <c r="B14379" s="67" t="s">
        <v>504</v>
      </c>
      <c r="C14379" s="67" t="s">
        <v>505</v>
      </c>
      <c r="D14379" s="68" t="s">
        <v>381</v>
      </c>
      <c r="E14379" s="67" t="s">
        <v>382</v>
      </c>
      <c r="F14379" s="68" t="s">
        <v>550</v>
      </c>
      <c r="G14379" s="67" t="s">
        <v>551</v>
      </c>
      <c r="H14379" s="68" t="s">
        <v>364</v>
      </c>
      <c r="I14379" s="69">
        <v>0</v>
      </c>
      <c r="J14379" s="69">
        <v>0</v>
      </c>
      <c r="K14379" s="91"/>
      <c r="L14379" s="91"/>
    </row>
    <row r="14380" spans="2:12" x14ac:dyDescent="0.25">
      <c r="B14380" s="67" t="s">
        <v>504</v>
      </c>
      <c r="C14380" s="67" t="s">
        <v>505</v>
      </c>
      <c r="D14380" s="68" t="s">
        <v>381</v>
      </c>
      <c r="E14380" s="67" t="s">
        <v>382</v>
      </c>
      <c r="F14380" s="68" t="s">
        <v>550</v>
      </c>
      <c r="G14380" s="67" t="s">
        <v>551</v>
      </c>
      <c r="H14380" s="68" t="s">
        <v>362</v>
      </c>
      <c r="I14380" s="69">
        <v>12</v>
      </c>
      <c r="J14380" s="69">
        <v>43</v>
      </c>
      <c r="K14380" s="91"/>
      <c r="L14380" s="91"/>
    </row>
    <row r="14381" spans="2:12" x14ac:dyDescent="0.25">
      <c r="B14381" s="67" t="s">
        <v>504</v>
      </c>
      <c r="C14381" s="67" t="s">
        <v>505</v>
      </c>
      <c r="D14381" s="68" t="s">
        <v>381</v>
      </c>
      <c r="E14381" s="67" t="s">
        <v>382</v>
      </c>
      <c r="F14381" s="68" t="s">
        <v>550</v>
      </c>
      <c r="G14381" s="67" t="s">
        <v>551</v>
      </c>
      <c r="H14381" s="68" t="s">
        <v>363</v>
      </c>
      <c r="I14381" s="69">
        <v>78</v>
      </c>
      <c r="J14381" s="69">
        <v>63</v>
      </c>
      <c r="K14381" s="91"/>
      <c r="L14381" s="91"/>
    </row>
    <row r="14382" spans="2:12" x14ac:dyDescent="0.25">
      <c r="B14382" s="67" t="s">
        <v>504</v>
      </c>
      <c r="C14382" s="67" t="s">
        <v>505</v>
      </c>
      <c r="D14382" s="68" t="s">
        <v>381</v>
      </c>
      <c r="E14382" s="67" t="s">
        <v>382</v>
      </c>
      <c r="F14382" s="68" t="s">
        <v>550</v>
      </c>
      <c r="G14382" s="67" t="s">
        <v>551</v>
      </c>
      <c r="H14382" s="68" t="s">
        <v>364</v>
      </c>
      <c r="I14382" s="69">
        <v>21</v>
      </c>
      <c r="J14382" s="69">
        <v>25</v>
      </c>
      <c r="K14382" s="91"/>
      <c r="L14382" s="91"/>
    </row>
    <row r="14383" spans="2:12" x14ac:dyDescent="0.25">
      <c r="B14383" s="67" t="s">
        <v>504</v>
      </c>
      <c r="C14383" s="67" t="s">
        <v>505</v>
      </c>
      <c r="D14383" s="68" t="s">
        <v>381</v>
      </c>
      <c r="E14383" s="67" t="s">
        <v>382</v>
      </c>
      <c r="F14383" s="68" t="s">
        <v>550</v>
      </c>
      <c r="G14383" s="67" t="s">
        <v>551</v>
      </c>
      <c r="H14383" s="68" t="s">
        <v>362</v>
      </c>
      <c r="I14383" s="69">
        <v>0.309</v>
      </c>
      <c r="J14383" s="69">
        <v>0.20599999999999999</v>
      </c>
      <c r="K14383" s="91"/>
      <c r="L14383" s="91"/>
    </row>
    <row r="14384" spans="2:12" x14ac:dyDescent="0.25">
      <c r="B14384" s="67" t="s">
        <v>504</v>
      </c>
      <c r="C14384" s="67" t="s">
        <v>505</v>
      </c>
      <c r="D14384" s="68" t="s">
        <v>381</v>
      </c>
      <c r="E14384" s="67" t="s">
        <v>382</v>
      </c>
      <c r="F14384" s="68" t="s">
        <v>550</v>
      </c>
      <c r="G14384" s="67" t="s">
        <v>551</v>
      </c>
      <c r="H14384" s="68" t="s">
        <v>363</v>
      </c>
      <c r="I14384" s="69">
        <v>0.39140000000000003</v>
      </c>
      <c r="J14384" s="69">
        <v>0.55620000000000003</v>
      </c>
      <c r="K14384" s="91"/>
      <c r="L14384" s="91"/>
    </row>
    <row r="14385" spans="2:12" x14ac:dyDescent="0.25">
      <c r="B14385" s="67" t="s">
        <v>504</v>
      </c>
      <c r="C14385" s="67" t="s">
        <v>505</v>
      </c>
      <c r="D14385" s="68" t="s">
        <v>381</v>
      </c>
      <c r="E14385" s="67" t="s">
        <v>382</v>
      </c>
      <c r="F14385" s="68" t="s">
        <v>550</v>
      </c>
      <c r="G14385" s="67" t="s">
        <v>551</v>
      </c>
      <c r="H14385" s="68" t="s">
        <v>364</v>
      </c>
      <c r="I14385" s="69">
        <v>0.45319999999999999</v>
      </c>
      <c r="J14385" s="69">
        <v>0.28839999999999999</v>
      </c>
      <c r="K14385" s="91"/>
      <c r="L14385" s="91"/>
    </row>
    <row r="14386" spans="2:12" x14ac:dyDescent="0.25">
      <c r="B14386" s="67" t="s">
        <v>504</v>
      </c>
      <c r="C14386" s="67" t="s">
        <v>505</v>
      </c>
      <c r="D14386" s="68" t="s">
        <v>381</v>
      </c>
      <c r="E14386" s="67" t="s">
        <v>382</v>
      </c>
      <c r="F14386" s="68" t="s">
        <v>550</v>
      </c>
      <c r="G14386" s="67" t="s">
        <v>551</v>
      </c>
      <c r="H14386" s="68" t="s">
        <v>362</v>
      </c>
      <c r="I14386" s="69">
        <v>0</v>
      </c>
      <c r="J14386" s="69">
        <v>0</v>
      </c>
      <c r="K14386" s="91"/>
      <c r="L14386" s="91"/>
    </row>
    <row r="14387" spans="2:12" x14ac:dyDescent="0.25">
      <c r="B14387" s="67" t="s">
        <v>504</v>
      </c>
      <c r="C14387" s="67" t="s">
        <v>505</v>
      </c>
      <c r="D14387" s="68" t="s">
        <v>381</v>
      </c>
      <c r="E14387" s="67" t="s">
        <v>382</v>
      </c>
      <c r="F14387" s="68" t="s">
        <v>550</v>
      </c>
      <c r="G14387" s="67" t="s">
        <v>551</v>
      </c>
      <c r="H14387" s="68" t="s">
        <v>363</v>
      </c>
      <c r="I14387" s="69">
        <v>0</v>
      </c>
      <c r="J14387" s="69">
        <v>0</v>
      </c>
      <c r="K14387" s="91"/>
      <c r="L14387" s="91"/>
    </row>
    <row r="14388" spans="2:12" x14ac:dyDescent="0.25">
      <c r="B14388" s="67" t="s">
        <v>504</v>
      </c>
      <c r="C14388" s="67" t="s">
        <v>505</v>
      </c>
      <c r="D14388" s="68" t="s">
        <v>381</v>
      </c>
      <c r="E14388" s="67" t="s">
        <v>382</v>
      </c>
      <c r="F14388" s="68" t="s">
        <v>550</v>
      </c>
      <c r="G14388" s="67" t="s">
        <v>551</v>
      </c>
      <c r="H14388" s="68" t="s">
        <v>362</v>
      </c>
      <c r="I14388" s="69">
        <v>65</v>
      </c>
      <c r="J14388" s="69">
        <v>41</v>
      </c>
      <c r="K14388" s="91"/>
      <c r="L14388" s="91"/>
    </row>
    <row r="14389" spans="2:12" x14ac:dyDescent="0.25">
      <c r="B14389" s="67" t="s">
        <v>504</v>
      </c>
      <c r="C14389" s="67" t="s">
        <v>505</v>
      </c>
      <c r="D14389" s="68" t="s">
        <v>381</v>
      </c>
      <c r="E14389" s="67" t="s">
        <v>382</v>
      </c>
      <c r="F14389" s="68" t="s">
        <v>550</v>
      </c>
      <c r="G14389" s="67" t="s">
        <v>551</v>
      </c>
      <c r="H14389" s="68" t="s">
        <v>363</v>
      </c>
      <c r="I14389" s="69">
        <v>12</v>
      </c>
      <c r="J14389" s="69">
        <v>27</v>
      </c>
      <c r="K14389" s="91"/>
      <c r="L14389" s="91"/>
    </row>
    <row r="14390" spans="2:12" x14ac:dyDescent="0.25">
      <c r="B14390" s="67" t="s">
        <v>504</v>
      </c>
      <c r="C14390" s="67" t="s">
        <v>505</v>
      </c>
      <c r="D14390" s="68" t="s">
        <v>381</v>
      </c>
      <c r="E14390" s="67" t="s">
        <v>382</v>
      </c>
      <c r="F14390" s="68" t="s">
        <v>550</v>
      </c>
      <c r="G14390" s="67" t="s">
        <v>551</v>
      </c>
      <c r="H14390" s="68" t="s">
        <v>364</v>
      </c>
      <c r="I14390" s="69">
        <v>9</v>
      </c>
      <c r="J14390" s="69">
        <v>29</v>
      </c>
      <c r="K14390" s="91"/>
      <c r="L14390" s="91"/>
    </row>
    <row r="14391" spans="2:12" x14ac:dyDescent="0.25">
      <c r="B14391" s="67" t="s">
        <v>504</v>
      </c>
      <c r="C14391" s="67" t="s">
        <v>505</v>
      </c>
      <c r="D14391" s="68" t="s">
        <v>381</v>
      </c>
      <c r="E14391" s="67" t="s">
        <v>382</v>
      </c>
      <c r="F14391" s="68" t="s">
        <v>550</v>
      </c>
      <c r="G14391" s="67" t="s">
        <v>551</v>
      </c>
      <c r="H14391" s="68" t="s">
        <v>362</v>
      </c>
      <c r="I14391" s="69">
        <v>275</v>
      </c>
      <c r="J14391" s="69">
        <v>435</v>
      </c>
      <c r="K14391" s="91"/>
      <c r="L14391" s="91"/>
    </row>
    <row r="14392" spans="2:12" x14ac:dyDescent="0.25">
      <c r="B14392" s="67" t="s">
        <v>504</v>
      </c>
      <c r="C14392" s="67" t="s">
        <v>505</v>
      </c>
      <c r="D14392" s="68" t="s">
        <v>381</v>
      </c>
      <c r="E14392" s="67" t="s">
        <v>382</v>
      </c>
      <c r="F14392" s="68" t="s">
        <v>550</v>
      </c>
      <c r="G14392" s="67" t="s">
        <v>551</v>
      </c>
      <c r="H14392" s="68" t="s">
        <v>363</v>
      </c>
      <c r="I14392" s="69">
        <v>888</v>
      </c>
      <c r="J14392" s="69">
        <v>967</v>
      </c>
      <c r="K14392" s="91"/>
      <c r="L14392" s="91"/>
    </row>
    <row r="14393" spans="2:12" x14ac:dyDescent="0.25">
      <c r="B14393" s="67" t="s">
        <v>504</v>
      </c>
      <c r="C14393" s="67" t="s">
        <v>505</v>
      </c>
      <c r="D14393" s="68" t="s">
        <v>381</v>
      </c>
      <c r="E14393" s="67" t="s">
        <v>382</v>
      </c>
      <c r="F14393" s="68" t="s">
        <v>550</v>
      </c>
      <c r="G14393" s="67" t="s">
        <v>551</v>
      </c>
      <c r="H14393" s="68" t="s">
        <v>364</v>
      </c>
      <c r="I14393" s="69">
        <v>338</v>
      </c>
      <c r="J14393" s="69">
        <v>424</v>
      </c>
      <c r="K14393" s="91"/>
      <c r="L14393" s="91"/>
    </row>
    <row r="14394" spans="2:12" x14ac:dyDescent="0.25">
      <c r="B14394" s="67" t="s">
        <v>504</v>
      </c>
      <c r="C14394" s="67" t="s">
        <v>505</v>
      </c>
      <c r="D14394" s="68" t="s">
        <v>381</v>
      </c>
      <c r="E14394" s="67" t="s">
        <v>382</v>
      </c>
      <c r="F14394" s="68" t="s">
        <v>550</v>
      </c>
      <c r="G14394" s="67" t="s">
        <v>551</v>
      </c>
      <c r="H14394" s="68" t="s">
        <v>362</v>
      </c>
      <c r="I14394" s="69">
        <v>0</v>
      </c>
      <c r="J14394" s="69">
        <v>5</v>
      </c>
      <c r="K14394" s="91"/>
      <c r="L14394" s="91"/>
    </row>
    <row r="14395" spans="2:12" x14ac:dyDescent="0.25">
      <c r="B14395" s="67" t="s">
        <v>504</v>
      </c>
      <c r="C14395" s="67" t="s">
        <v>505</v>
      </c>
      <c r="D14395" s="68" t="s">
        <v>381</v>
      </c>
      <c r="E14395" s="67" t="s">
        <v>382</v>
      </c>
      <c r="F14395" s="68" t="s">
        <v>550</v>
      </c>
      <c r="G14395" s="67" t="s">
        <v>551</v>
      </c>
      <c r="H14395" s="68" t="s">
        <v>363</v>
      </c>
      <c r="I14395" s="69">
        <v>0</v>
      </c>
      <c r="J14395" s="69">
        <v>0</v>
      </c>
      <c r="K14395" s="91"/>
      <c r="L14395" s="91"/>
    </row>
    <row r="14396" spans="2:12" x14ac:dyDescent="0.25">
      <c r="B14396" s="67" t="s">
        <v>504</v>
      </c>
      <c r="C14396" s="67" t="s">
        <v>505</v>
      </c>
      <c r="D14396" s="68" t="s">
        <v>381</v>
      </c>
      <c r="E14396" s="67" t="s">
        <v>382</v>
      </c>
      <c r="F14396" s="68" t="s">
        <v>550</v>
      </c>
      <c r="G14396" s="67" t="s">
        <v>551</v>
      </c>
      <c r="H14396" s="68" t="s">
        <v>362</v>
      </c>
      <c r="I14396" s="69">
        <v>0</v>
      </c>
      <c r="J14396" s="69">
        <v>7</v>
      </c>
      <c r="K14396" s="91"/>
      <c r="L14396" s="91"/>
    </row>
    <row r="14397" spans="2:12" x14ac:dyDescent="0.25">
      <c r="B14397" s="67" t="s">
        <v>504</v>
      </c>
      <c r="C14397" s="67" t="s">
        <v>505</v>
      </c>
      <c r="D14397" s="68" t="s">
        <v>381</v>
      </c>
      <c r="E14397" s="67" t="s">
        <v>382</v>
      </c>
      <c r="F14397" s="68" t="s">
        <v>550</v>
      </c>
      <c r="G14397" s="67" t="s">
        <v>551</v>
      </c>
      <c r="H14397" s="68" t="s">
        <v>363</v>
      </c>
      <c r="I14397" s="69">
        <v>-38</v>
      </c>
      <c r="J14397" s="69">
        <v>8</v>
      </c>
      <c r="K14397" s="91"/>
      <c r="L14397" s="91"/>
    </row>
    <row r="14398" spans="2:12" x14ac:dyDescent="0.25">
      <c r="B14398" s="67" t="s">
        <v>504</v>
      </c>
      <c r="C14398" s="67" t="s">
        <v>505</v>
      </c>
      <c r="D14398" s="68" t="s">
        <v>381</v>
      </c>
      <c r="E14398" s="67" t="s">
        <v>382</v>
      </c>
      <c r="F14398" s="68" t="s">
        <v>550</v>
      </c>
      <c r="G14398" s="67" t="s">
        <v>551</v>
      </c>
      <c r="H14398" s="68" t="s">
        <v>364</v>
      </c>
      <c r="I14398" s="69">
        <v>-4</v>
      </c>
      <c r="J14398" s="69">
        <v>0</v>
      </c>
      <c r="K14398" s="91"/>
      <c r="L14398" s="91"/>
    </row>
    <row r="14399" spans="2:12" x14ac:dyDescent="0.25">
      <c r="B14399" s="67" t="s">
        <v>504</v>
      </c>
      <c r="C14399" s="67" t="s">
        <v>505</v>
      </c>
      <c r="D14399" s="68" t="s">
        <v>381</v>
      </c>
      <c r="E14399" s="67" t="s">
        <v>382</v>
      </c>
      <c r="F14399" s="68" t="s">
        <v>550</v>
      </c>
      <c r="G14399" s="67" t="s">
        <v>551</v>
      </c>
      <c r="H14399" s="68" t="s">
        <v>363</v>
      </c>
      <c r="I14399" s="69">
        <v>0</v>
      </c>
      <c r="J14399" s="69">
        <v>0</v>
      </c>
      <c r="K14399" s="91"/>
      <c r="L14399" s="91"/>
    </row>
    <row r="14400" spans="2:12" x14ac:dyDescent="0.25">
      <c r="B14400" s="67" t="s">
        <v>504</v>
      </c>
      <c r="C14400" s="67" t="s">
        <v>505</v>
      </c>
      <c r="D14400" s="68" t="s">
        <v>381</v>
      </c>
      <c r="E14400" s="67" t="s">
        <v>382</v>
      </c>
      <c r="F14400" s="68" t="s">
        <v>550</v>
      </c>
      <c r="G14400" s="67" t="s">
        <v>551</v>
      </c>
      <c r="H14400" s="68" t="s">
        <v>364</v>
      </c>
      <c r="I14400" s="69">
        <v>0</v>
      </c>
      <c r="J14400" s="69">
        <v>0</v>
      </c>
      <c r="K14400" s="91"/>
      <c r="L14400" s="91"/>
    </row>
    <row r="14401" spans="2:12" x14ac:dyDescent="0.25">
      <c r="B14401" s="67" t="s">
        <v>504</v>
      </c>
      <c r="C14401" s="67" t="s">
        <v>505</v>
      </c>
      <c r="D14401" s="68" t="s">
        <v>381</v>
      </c>
      <c r="E14401" s="67" t="s">
        <v>382</v>
      </c>
      <c r="F14401" s="68" t="s">
        <v>550</v>
      </c>
      <c r="G14401" s="67" t="s">
        <v>551</v>
      </c>
      <c r="H14401" s="68" t="s">
        <v>362</v>
      </c>
      <c r="I14401" s="69">
        <v>0</v>
      </c>
      <c r="J14401" s="69">
        <v>0</v>
      </c>
      <c r="K14401" s="91"/>
      <c r="L14401" s="91"/>
    </row>
    <row r="14402" spans="2:12" x14ac:dyDescent="0.25">
      <c r="B14402" s="67" t="s">
        <v>504</v>
      </c>
      <c r="C14402" s="67" t="s">
        <v>505</v>
      </c>
      <c r="D14402" s="68" t="s">
        <v>381</v>
      </c>
      <c r="E14402" s="67" t="s">
        <v>382</v>
      </c>
      <c r="F14402" s="68" t="s">
        <v>550</v>
      </c>
      <c r="G14402" s="67" t="s">
        <v>551</v>
      </c>
      <c r="H14402" s="68" t="s">
        <v>363</v>
      </c>
      <c r="I14402" s="69">
        <v>0</v>
      </c>
      <c r="J14402" s="69">
        <v>0</v>
      </c>
      <c r="K14402" s="91"/>
      <c r="L14402" s="91"/>
    </row>
    <row r="14403" spans="2:12" x14ac:dyDescent="0.25">
      <c r="B14403" s="67" t="s">
        <v>504</v>
      </c>
      <c r="C14403" s="67" t="s">
        <v>505</v>
      </c>
      <c r="D14403" s="68" t="s">
        <v>381</v>
      </c>
      <c r="E14403" s="67" t="s">
        <v>382</v>
      </c>
      <c r="F14403" s="68" t="s">
        <v>550</v>
      </c>
      <c r="G14403" s="67" t="s">
        <v>551</v>
      </c>
      <c r="H14403" s="68" t="s">
        <v>363</v>
      </c>
      <c r="I14403" s="69">
        <v>0</v>
      </c>
      <c r="J14403" s="69">
        <v>0</v>
      </c>
      <c r="K14403" s="91"/>
      <c r="L14403" s="91"/>
    </row>
    <row r="14404" spans="2:12" x14ac:dyDescent="0.25">
      <c r="B14404" s="67" t="s">
        <v>504</v>
      </c>
      <c r="C14404" s="67" t="s">
        <v>505</v>
      </c>
      <c r="D14404" s="68" t="s">
        <v>381</v>
      </c>
      <c r="E14404" s="67" t="s">
        <v>382</v>
      </c>
      <c r="F14404" s="68" t="s">
        <v>550</v>
      </c>
      <c r="G14404" s="67" t="s">
        <v>551</v>
      </c>
      <c r="H14404" s="68" t="s">
        <v>362</v>
      </c>
      <c r="I14404" s="69">
        <v>139</v>
      </c>
      <c r="J14404" s="69">
        <v>185</v>
      </c>
      <c r="K14404" s="91"/>
      <c r="L14404" s="91"/>
    </row>
    <row r="14405" spans="2:12" x14ac:dyDescent="0.25">
      <c r="B14405" s="67" t="s">
        <v>504</v>
      </c>
      <c r="C14405" s="67" t="s">
        <v>505</v>
      </c>
      <c r="D14405" s="68" t="s">
        <v>381</v>
      </c>
      <c r="E14405" s="67" t="s">
        <v>382</v>
      </c>
      <c r="F14405" s="68" t="s">
        <v>550</v>
      </c>
      <c r="G14405" s="67" t="s">
        <v>551</v>
      </c>
      <c r="H14405" s="68" t="s">
        <v>363</v>
      </c>
      <c r="I14405" s="69">
        <v>178</v>
      </c>
      <c r="J14405" s="69">
        <v>192</v>
      </c>
      <c r="K14405" s="91"/>
      <c r="L14405" s="91"/>
    </row>
    <row r="14406" spans="2:12" x14ac:dyDescent="0.25">
      <c r="B14406" s="67" t="s">
        <v>504</v>
      </c>
      <c r="C14406" s="67" t="s">
        <v>505</v>
      </c>
      <c r="D14406" s="68" t="s">
        <v>381</v>
      </c>
      <c r="E14406" s="67" t="s">
        <v>382</v>
      </c>
      <c r="F14406" s="68" t="s">
        <v>550</v>
      </c>
      <c r="G14406" s="67" t="s">
        <v>551</v>
      </c>
      <c r="H14406" s="68" t="s">
        <v>364</v>
      </c>
      <c r="I14406" s="69">
        <v>32</v>
      </c>
      <c r="J14406" s="69">
        <v>43</v>
      </c>
      <c r="K14406" s="91"/>
      <c r="L14406" s="91"/>
    </row>
    <row r="14407" spans="2:12" x14ac:dyDescent="0.25">
      <c r="B14407" s="67" t="s">
        <v>504</v>
      </c>
      <c r="C14407" s="67" t="s">
        <v>505</v>
      </c>
      <c r="D14407" s="68" t="s">
        <v>381</v>
      </c>
      <c r="E14407" s="67" t="s">
        <v>382</v>
      </c>
      <c r="F14407" s="68" t="s">
        <v>550</v>
      </c>
      <c r="G14407" s="67" t="s">
        <v>551</v>
      </c>
      <c r="H14407" s="68" t="s">
        <v>362</v>
      </c>
      <c r="I14407" s="69">
        <v>30</v>
      </c>
      <c r="J14407" s="69">
        <v>40</v>
      </c>
      <c r="K14407" s="91"/>
      <c r="L14407" s="91"/>
    </row>
    <row r="14408" spans="2:12" x14ac:dyDescent="0.25">
      <c r="B14408" s="67" t="s">
        <v>504</v>
      </c>
      <c r="C14408" s="67" t="s">
        <v>505</v>
      </c>
      <c r="D14408" s="68" t="s">
        <v>381</v>
      </c>
      <c r="E14408" s="67" t="s">
        <v>382</v>
      </c>
      <c r="F14408" s="68" t="s">
        <v>550</v>
      </c>
      <c r="G14408" s="67" t="s">
        <v>551</v>
      </c>
      <c r="H14408" s="68" t="s">
        <v>363</v>
      </c>
      <c r="I14408" s="69">
        <v>43</v>
      </c>
      <c r="J14408" s="69">
        <v>33</v>
      </c>
      <c r="K14408" s="91"/>
      <c r="L14408" s="91"/>
    </row>
    <row r="14409" spans="2:12" x14ac:dyDescent="0.25">
      <c r="B14409" s="67" t="s">
        <v>504</v>
      </c>
      <c r="C14409" s="67" t="s">
        <v>505</v>
      </c>
      <c r="D14409" s="68" t="s">
        <v>381</v>
      </c>
      <c r="E14409" s="67" t="s">
        <v>382</v>
      </c>
      <c r="F14409" s="68" t="s">
        <v>550</v>
      </c>
      <c r="G14409" s="67" t="s">
        <v>551</v>
      </c>
      <c r="H14409" s="68" t="s">
        <v>364</v>
      </c>
      <c r="I14409" s="69">
        <v>30</v>
      </c>
      <c r="J14409" s="69">
        <v>30</v>
      </c>
      <c r="K14409" s="91"/>
      <c r="L14409" s="91"/>
    </row>
    <row r="14410" spans="2:12" x14ac:dyDescent="0.25">
      <c r="B14410" s="67" t="s">
        <v>504</v>
      </c>
      <c r="C14410" s="67" t="s">
        <v>505</v>
      </c>
      <c r="D14410" s="68" t="s">
        <v>381</v>
      </c>
      <c r="E14410" s="67" t="s">
        <v>382</v>
      </c>
      <c r="F14410" s="68" t="s">
        <v>550</v>
      </c>
      <c r="G14410" s="67" t="s">
        <v>551</v>
      </c>
      <c r="H14410" s="68" t="s">
        <v>362</v>
      </c>
      <c r="I14410" s="69">
        <v>17</v>
      </c>
      <c r="J14410" s="69">
        <v>48</v>
      </c>
      <c r="K14410" s="91"/>
      <c r="L14410" s="91"/>
    </row>
    <row r="14411" spans="2:12" x14ac:dyDescent="0.25">
      <c r="B14411" s="67" t="s">
        <v>504</v>
      </c>
      <c r="C14411" s="67" t="s">
        <v>505</v>
      </c>
      <c r="D14411" s="68" t="s">
        <v>381</v>
      </c>
      <c r="E14411" s="67" t="s">
        <v>382</v>
      </c>
      <c r="F14411" s="68" t="s">
        <v>550</v>
      </c>
      <c r="G14411" s="67" t="s">
        <v>551</v>
      </c>
      <c r="H14411" s="68" t="s">
        <v>363</v>
      </c>
      <c r="I14411" s="69">
        <v>47</v>
      </c>
      <c r="J14411" s="69">
        <v>64</v>
      </c>
      <c r="K14411" s="91"/>
      <c r="L14411" s="91"/>
    </row>
    <row r="14412" spans="2:12" x14ac:dyDescent="0.25">
      <c r="B14412" s="67" t="s">
        <v>504</v>
      </c>
      <c r="C14412" s="67" t="s">
        <v>505</v>
      </c>
      <c r="D14412" s="68" t="s">
        <v>381</v>
      </c>
      <c r="E14412" s="67" t="s">
        <v>382</v>
      </c>
      <c r="F14412" s="68" t="s">
        <v>550</v>
      </c>
      <c r="G14412" s="67" t="s">
        <v>551</v>
      </c>
      <c r="H14412" s="68" t="s">
        <v>364</v>
      </c>
      <c r="I14412" s="69">
        <v>20</v>
      </c>
      <c r="J14412" s="69">
        <v>49</v>
      </c>
      <c r="K14412" s="91"/>
      <c r="L14412" s="91"/>
    </row>
    <row r="14413" spans="2:12" x14ac:dyDescent="0.25">
      <c r="B14413" s="67" t="s">
        <v>504</v>
      </c>
      <c r="C14413" s="67" t="s">
        <v>505</v>
      </c>
      <c r="D14413" s="68" t="s">
        <v>381</v>
      </c>
      <c r="E14413" s="67" t="s">
        <v>382</v>
      </c>
      <c r="F14413" s="68" t="s">
        <v>550</v>
      </c>
      <c r="G14413" s="67" t="s">
        <v>551</v>
      </c>
      <c r="H14413" s="68" t="s">
        <v>362</v>
      </c>
      <c r="I14413" s="69">
        <v>157</v>
      </c>
      <c r="J14413" s="69">
        <v>235</v>
      </c>
      <c r="K14413" s="91"/>
      <c r="L14413" s="91"/>
    </row>
    <row r="14414" spans="2:12" x14ac:dyDescent="0.25">
      <c r="B14414" s="67" t="s">
        <v>504</v>
      </c>
      <c r="C14414" s="67" t="s">
        <v>505</v>
      </c>
      <c r="D14414" s="68" t="s">
        <v>381</v>
      </c>
      <c r="E14414" s="67" t="s">
        <v>382</v>
      </c>
      <c r="F14414" s="68" t="s">
        <v>550</v>
      </c>
      <c r="G14414" s="67" t="s">
        <v>551</v>
      </c>
      <c r="H14414" s="68" t="s">
        <v>363</v>
      </c>
      <c r="I14414" s="69">
        <v>320</v>
      </c>
      <c r="J14414" s="69">
        <v>332</v>
      </c>
      <c r="K14414" s="91"/>
      <c r="L14414" s="91"/>
    </row>
    <row r="14415" spans="2:12" x14ac:dyDescent="0.25">
      <c r="B14415" s="67" t="s">
        <v>504</v>
      </c>
      <c r="C14415" s="67" t="s">
        <v>505</v>
      </c>
      <c r="D14415" s="68" t="s">
        <v>381</v>
      </c>
      <c r="E14415" s="67" t="s">
        <v>382</v>
      </c>
      <c r="F14415" s="68" t="s">
        <v>550</v>
      </c>
      <c r="G14415" s="67" t="s">
        <v>551</v>
      </c>
      <c r="H14415" s="68" t="s">
        <v>364</v>
      </c>
      <c r="I14415" s="69">
        <v>101</v>
      </c>
      <c r="J14415" s="69">
        <v>107</v>
      </c>
      <c r="K14415" s="91"/>
      <c r="L14415" s="91"/>
    </row>
    <row r="14416" spans="2:12" x14ac:dyDescent="0.25">
      <c r="B14416" s="67" t="s">
        <v>504</v>
      </c>
      <c r="C14416" s="67" t="s">
        <v>505</v>
      </c>
      <c r="D14416" s="68" t="s">
        <v>381</v>
      </c>
      <c r="E14416" s="67" t="s">
        <v>382</v>
      </c>
      <c r="F14416" s="68" t="s">
        <v>550</v>
      </c>
      <c r="G14416" s="67" t="s">
        <v>551</v>
      </c>
      <c r="H14416" s="68" t="s">
        <v>362</v>
      </c>
      <c r="I14416" s="69">
        <v>30</v>
      </c>
      <c r="J14416" s="69">
        <v>10</v>
      </c>
      <c r="K14416" s="91"/>
      <c r="L14416" s="91"/>
    </row>
    <row r="14417" spans="2:12" x14ac:dyDescent="0.25">
      <c r="B14417" s="67" t="s">
        <v>504</v>
      </c>
      <c r="C14417" s="67" t="s">
        <v>505</v>
      </c>
      <c r="D14417" s="68" t="s">
        <v>381</v>
      </c>
      <c r="E14417" s="67" t="s">
        <v>382</v>
      </c>
      <c r="F14417" s="68" t="s">
        <v>550</v>
      </c>
      <c r="G14417" s="67" t="s">
        <v>551</v>
      </c>
      <c r="H14417" s="68" t="s">
        <v>363</v>
      </c>
      <c r="I14417" s="69">
        <v>11</v>
      </c>
      <c r="J14417" s="69">
        <v>3</v>
      </c>
      <c r="K14417" s="91"/>
      <c r="L14417" s="91"/>
    </row>
    <row r="14418" spans="2:12" x14ac:dyDescent="0.25">
      <c r="B14418" s="67" t="s">
        <v>504</v>
      </c>
      <c r="C14418" s="67" t="s">
        <v>505</v>
      </c>
      <c r="D14418" s="68" t="s">
        <v>381</v>
      </c>
      <c r="E14418" s="67" t="s">
        <v>382</v>
      </c>
      <c r="F14418" s="68" t="s">
        <v>550</v>
      </c>
      <c r="G14418" s="67" t="s">
        <v>551</v>
      </c>
      <c r="H14418" s="68" t="s">
        <v>364</v>
      </c>
      <c r="I14418" s="69">
        <v>20</v>
      </c>
      <c r="J14418" s="69">
        <v>25</v>
      </c>
      <c r="K14418" s="91"/>
      <c r="L14418" s="91"/>
    </row>
    <row r="14419" spans="2:12" x14ac:dyDescent="0.25">
      <c r="B14419" s="67" t="s">
        <v>504</v>
      </c>
      <c r="C14419" s="67" t="s">
        <v>505</v>
      </c>
      <c r="D14419" s="68" t="s">
        <v>381</v>
      </c>
      <c r="E14419" s="67" t="s">
        <v>382</v>
      </c>
      <c r="F14419" s="68" t="s">
        <v>550</v>
      </c>
      <c r="G14419" s="67" t="s">
        <v>551</v>
      </c>
      <c r="H14419" s="68" t="s">
        <v>362</v>
      </c>
      <c r="I14419" s="69">
        <v>112</v>
      </c>
      <c r="J14419" s="69">
        <v>165</v>
      </c>
      <c r="K14419" s="91"/>
      <c r="L14419" s="91"/>
    </row>
    <row r="14420" spans="2:12" x14ac:dyDescent="0.25">
      <c r="B14420" s="67" t="s">
        <v>504</v>
      </c>
      <c r="C14420" s="67" t="s">
        <v>505</v>
      </c>
      <c r="D14420" s="68" t="s">
        <v>381</v>
      </c>
      <c r="E14420" s="67" t="s">
        <v>382</v>
      </c>
      <c r="F14420" s="68" t="s">
        <v>550</v>
      </c>
      <c r="G14420" s="67" t="s">
        <v>551</v>
      </c>
      <c r="H14420" s="68" t="s">
        <v>363</v>
      </c>
      <c r="I14420" s="69">
        <v>103</v>
      </c>
      <c r="J14420" s="69">
        <v>148</v>
      </c>
      <c r="K14420" s="91"/>
      <c r="L14420" s="91"/>
    </row>
    <row r="14421" spans="2:12" x14ac:dyDescent="0.25">
      <c r="B14421" s="67" t="s">
        <v>504</v>
      </c>
      <c r="C14421" s="67" t="s">
        <v>505</v>
      </c>
      <c r="D14421" s="68" t="s">
        <v>381</v>
      </c>
      <c r="E14421" s="67" t="s">
        <v>382</v>
      </c>
      <c r="F14421" s="68" t="s">
        <v>550</v>
      </c>
      <c r="G14421" s="67" t="s">
        <v>551</v>
      </c>
      <c r="H14421" s="68" t="s">
        <v>364</v>
      </c>
      <c r="I14421" s="69">
        <v>33</v>
      </c>
      <c r="J14421" s="69">
        <v>72</v>
      </c>
      <c r="K14421" s="91"/>
      <c r="L14421" s="91"/>
    </row>
    <row r="14422" spans="2:12" x14ac:dyDescent="0.25">
      <c r="B14422" s="67" t="s">
        <v>504</v>
      </c>
      <c r="C14422" s="67" t="s">
        <v>505</v>
      </c>
      <c r="D14422" s="68" t="s">
        <v>381</v>
      </c>
      <c r="E14422" s="67" t="s">
        <v>382</v>
      </c>
      <c r="F14422" s="68" t="s">
        <v>550</v>
      </c>
      <c r="G14422" s="67" t="s">
        <v>551</v>
      </c>
      <c r="H14422" s="68" t="s">
        <v>362</v>
      </c>
      <c r="I14422" s="69">
        <v>0</v>
      </c>
      <c r="J14422" s="69">
        <v>0</v>
      </c>
      <c r="K14422" s="91"/>
      <c r="L14422" s="91"/>
    </row>
    <row r="14423" spans="2:12" x14ac:dyDescent="0.25">
      <c r="B14423" s="67" t="s">
        <v>504</v>
      </c>
      <c r="C14423" s="67" t="s">
        <v>505</v>
      </c>
      <c r="D14423" s="68" t="s">
        <v>381</v>
      </c>
      <c r="E14423" s="67" t="s">
        <v>382</v>
      </c>
      <c r="F14423" s="68" t="s">
        <v>550</v>
      </c>
      <c r="G14423" s="67" t="s">
        <v>551</v>
      </c>
      <c r="H14423" s="68" t="s">
        <v>363</v>
      </c>
      <c r="I14423" s="69">
        <v>0.3296</v>
      </c>
      <c r="J14423" s="69">
        <v>8.2400000000000001E-2</v>
      </c>
      <c r="K14423" s="91"/>
      <c r="L14423" s="91"/>
    </row>
    <row r="14424" spans="2:12" x14ac:dyDescent="0.25">
      <c r="B14424" s="67" t="s">
        <v>504</v>
      </c>
      <c r="C14424" s="67" t="s">
        <v>505</v>
      </c>
      <c r="D14424" s="68" t="s">
        <v>381</v>
      </c>
      <c r="E14424" s="67" t="s">
        <v>382</v>
      </c>
      <c r="F14424" s="68" t="s">
        <v>550</v>
      </c>
      <c r="G14424" s="67" t="s">
        <v>551</v>
      </c>
      <c r="H14424" s="68" t="s">
        <v>364</v>
      </c>
      <c r="I14424" s="69">
        <v>0</v>
      </c>
      <c r="J14424" s="69">
        <v>0</v>
      </c>
      <c r="K14424" s="91"/>
      <c r="L14424" s="91"/>
    </row>
    <row r="14425" spans="2:12" x14ac:dyDescent="0.25">
      <c r="B14425" s="67" t="s">
        <v>504</v>
      </c>
      <c r="C14425" s="67" t="s">
        <v>505</v>
      </c>
      <c r="D14425" s="68" t="s">
        <v>381</v>
      </c>
      <c r="E14425" s="67" t="s">
        <v>382</v>
      </c>
      <c r="F14425" s="68" t="s">
        <v>550</v>
      </c>
      <c r="G14425" s="67" t="s">
        <v>551</v>
      </c>
      <c r="H14425" s="68" t="s">
        <v>362</v>
      </c>
      <c r="I14425" s="69">
        <v>10</v>
      </c>
      <c r="J14425" s="69">
        <v>10</v>
      </c>
      <c r="K14425" s="91"/>
      <c r="L14425" s="91"/>
    </row>
    <row r="14426" spans="2:12" x14ac:dyDescent="0.25">
      <c r="B14426" s="67" t="s">
        <v>504</v>
      </c>
      <c r="C14426" s="67" t="s">
        <v>505</v>
      </c>
      <c r="D14426" s="68" t="s">
        <v>381</v>
      </c>
      <c r="E14426" s="67" t="s">
        <v>382</v>
      </c>
      <c r="F14426" s="68" t="s">
        <v>550</v>
      </c>
      <c r="G14426" s="67" t="s">
        <v>551</v>
      </c>
      <c r="H14426" s="68" t="s">
        <v>363</v>
      </c>
      <c r="I14426" s="69">
        <v>22</v>
      </c>
      <c r="J14426" s="69">
        <v>31</v>
      </c>
      <c r="K14426" s="91"/>
      <c r="L14426" s="91"/>
    </row>
    <row r="14427" spans="2:12" x14ac:dyDescent="0.25">
      <c r="B14427" s="67" t="s">
        <v>504</v>
      </c>
      <c r="C14427" s="67" t="s">
        <v>505</v>
      </c>
      <c r="D14427" s="68" t="s">
        <v>381</v>
      </c>
      <c r="E14427" s="67" t="s">
        <v>382</v>
      </c>
      <c r="F14427" s="68" t="s">
        <v>550</v>
      </c>
      <c r="G14427" s="67" t="s">
        <v>551</v>
      </c>
      <c r="H14427" s="68" t="s">
        <v>362</v>
      </c>
      <c r="I14427" s="69">
        <v>0</v>
      </c>
      <c r="J14427" s="69">
        <v>10</v>
      </c>
      <c r="K14427" s="91"/>
      <c r="L14427" s="91"/>
    </row>
    <row r="14428" spans="2:12" x14ac:dyDescent="0.25">
      <c r="B14428" s="67" t="s">
        <v>504</v>
      </c>
      <c r="C14428" s="67" t="s">
        <v>505</v>
      </c>
      <c r="D14428" s="68" t="s">
        <v>381</v>
      </c>
      <c r="E14428" s="67" t="s">
        <v>382</v>
      </c>
      <c r="F14428" s="68" t="s">
        <v>550</v>
      </c>
      <c r="G14428" s="67" t="s">
        <v>551</v>
      </c>
      <c r="H14428" s="68" t="s">
        <v>363</v>
      </c>
      <c r="I14428" s="69">
        <v>0</v>
      </c>
      <c r="J14428" s="69">
        <v>0</v>
      </c>
      <c r="K14428" s="91"/>
      <c r="L14428" s="91"/>
    </row>
    <row r="14429" spans="2:12" x14ac:dyDescent="0.25">
      <c r="B14429" s="67" t="s">
        <v>504</v>
      </c>
      <c r="C14429" s="67" t="s">
        <v>505</v>
      </c>
      <c r="D14429" s="68" t="s">
        <v>381</v>
      </c>
      <c r="E14429" s="67" t="s">
        <v>382</v>
      </c>
      <c r="F14429" s="68" t="s">
        <v>550</v>
      </c>
      <c r="G14429" s="67" t="s">
        <v>551</v>
      </c>
      <c r="H14429" s="68" t="s">
        <v>364</v>
      </c>
      <c r="I14429" s="69">
        <v>4</v>
      </c>
      <c r="J14429" s="69">
        <v>1</v>
      </c>
      <c r="K14429" s="91"/>
      <c r="L14429" s="91"/>
    </row>
    <row r="14430" spans="2:12" x14ac:dyDescent="0.25">
      <c r="B14430" s="67" t="s">
        <v>504</v>
      </c>
      <c r="C14430" s="67" t="s">
        <v>505</v>
      </c>
      <c r="D14430" s="68" t="s">
        <v>381</v>
      </c>
      <c r="E14430" s="67" t="s">
        <v>382</v>
      </c>
      <c r="F14430" s="68" t="s">
        <v>550</v>
      </c>
      <c r="G14430" s="67" t="s">
        <v>551</v>
      </c>
      <c r="H14430" s="68" t="s">
        <v>362</v>
      </c>
      <c r="I14430" s="69">
        <v>0</v>
      </c>
      <c r="J14430" s="69">
        <v>0</v>
      </c>
      <c r="K14430" s="91"/>
      <c r="L14430" s="91"/>
    </row>
    <row r="14431" spans="2:12" x14ac:dyDescent="0.25">
      <c r="B14431" s="67" t="s">
        <v>504</v>
      </c>
      <c r="C14431" s="67" t="s">
        <v>505</v>
      </c>
      <c r="D14431" s="68" t="s">
        <v>381</v>
      </c>
      <c r="E14431" s="67" t="s">
        <v>382</v>
      </c>
      <c r="F14431" s="68" t="s">
        <v>550</v>
      </c>
      <c r="G14431" s="67" t="s">
        <v>551</v>
      </c>
      <c r="H14431" s="68" t="s">
        <v>364</v>
      </c>
      <c r="I14431" s="69">
        <v>0</v>
      </c>
      <c r="J14431" s="69">
        <v>0</v>
      </c>
      <c r="K14431" s="91"/>
      <c r="L14431" s="91"/>
    </row>
    <row r="14432" spans="2:12" x14ac:dyDescent="0.25">
      <c r="B14432" s="67" t="s">
        <v>504</v>
      </c>
      <c r="C14432" s="67" t="s">
        <v>505</v>
      </c>
      <c r="D14432" s="68" t="s">
        <v>381</v>
      </c>
      <c r="E14432" s="67" t="s">
        <v>382</v>
      </c>
      <c r="F14432" s="68" t="s">
        <v>550</v>
      </c>
      <c r="G14432" s="67" t="s">
        <v>551</v>
      </c>
      <c r="H14432" s="68" t="s">
        <v>363</v>
      </c>
      <c r="I14432" s="69">
        <v>0</v>
      </c>
      <c r="J14432" s="69">
        <v>0</v>
      </c>
      <c r="K14432" s="91"/>
      <c r="L14432" s="91"/>
    </row>
    <row r="14433" spans="2:12" x14ac:dyDescent="0.25">
      <c r="B14433" s="67" t="s">
        <v>504</v>
      </c>
      <c r="C14433" s="67" t="s">
        <v>505</v>
      </c>
      <c r="D14433" s="68" t="s">
        <v>381</v>
      </c>
      <c r="E14433" s="67" t="s">
        <v>382</v>
      </c>
      <c r="F14433" s="68" t="s">
        <v>550</v>
      </c>
      <c r="G14433" s="67" t="s">
        <v>551</v>
      </c>
      <c r="H14433" s="68" t="s">
        <v>362</v>
      </c>
      <c r="I14433" s="69">
        <v>66</v>
      </c>
      <c r="J14433" s="69">
        <v>91</v>
      </c>
      <c r="K14433" s="91"/>
      <c r="L14433" s="91"/>
    </row>
    <row r="14434" spans="2:12" x14ac:dyDescent="0.25">
      <c r="B14434" s="67" t="s">
        <v>504</v>
      </c>
      <c r="C14434" s="67" t="s">
        <v>505</v>
      </c>
      <c r="D14434" s="68" t="s">
        <v>381</v>
      </c>
      <c r="E14434" s="67" t="s">
        <v>382</v>
      </c>
      <c r="F14434" s="68" t="s">
        <v>550</v>
      </c>
      <c r="G14434" s="67" t="s">
        <v>551</v>
      </c>
      <c r="H14434" s="68" t="s">
        <v>363</v>
      </c>
      <c r="I14434" s="69">
        <v>216</v>
      </c>
      <c r="J14434" s="69">
        <v>344</v>
      </c>
      <c r="K14434" s="91"/>
      <c r="L14434" s="91"/>
    </row>
    <row r="14435" spans="2:12" x14ac:dyDescent="0.25">
      <c r="B14435" s="67" t="s">
        <v>504</v>
      </c>
      <c r="C14435" s="67" t="s">
        <v>505</v>
      </c>
      <c r="D14435" s="68" t="s">
        <v>381</v>
      </c>
      <c r="E14435" s="67" t="s">
        <v>382</v>
      </c>
      <c r="F14435" s="68" t="s">
        <v>550</v>
      </c>
      <c r="G14435" s="67" t="s">
        <v>551</v>
      </c>
      <c r="H14435" s="68" t="s">
        <v>364</v>
      </c>
      <c r="I14435" s="69">
        <v>113</v>
      </c>
      <c r="J14435" s="69">
        <v>88</v>
      </c>
      <c r="K14435" s="91"/>
      <c r="L14435" s="91"/>
    </row>
    <row r="14436" spans="2:12" x14ac:dyDescent="0.25">
      <c r="B14436" s="67" t="s">
        <v>504</v>
      </c>
      <c r="C14436" s="67" t="s">
        <v>505</v>
      </c>
      <c r="D14436" s="68" t="s">
        <v>381</v>
      </c>
      <c r="E14436" s="67" t="s">
        <v>382</v>
      </c>
      <c r="F14436" s="68" t="s">
        <v>550</v>
      </c>
      <c r="G14436" s="67" t="s">
        <v>551</v>
      </c>
      <c r="H14436" s="68" t="s">
        <v>362</v>
      </c>
      <c r="I14436" s="69">
        <v>20</v>
      </c>
      <c r="J14436" s="69">
        <v>0</v>
      </c>
      <c r="K14436" s="91"/>
      <c r="L14436" s="91"/>
    </row>
    <row r="14437" spans="2:12" x14ac:dyDescent="0.25">
      <c r="B14437" s="67" t="s">
        <v>504</v>
      </c>
      <c r="C14437" s="67" t="s">
        <v>505</v>
      </c>
      <c r="D14437" s="68" t="s">
        <v>381</v>
      </c>
      <c r="E14437" s="67" t="s">
        <v>382</v>
      </c>
      <c r="F14437" s="68" t="s">
        <v>550</v>
      </c>
      <c r="G14437" s="67" t="s">
        <v>551</v>
      </c>
      <c r="H14437" s="68" t="s">
        <v>363</v>
      </c>
      <c r="I14437" s="69">
        <v>11</v>
      </c>
      <c r="J14437" s="69">
        <v>40</v>
      </c>
      <c r="K14437" s="91"/>
      <c r="L14437" s="91"/>
    </row>
    <row r="14438" spans="2:12" x14ac:dyDescent="0.25">
      <c r="B14438" s="67" t="s">
        <v>504</v>
      </c>
      <c r="C14438" s="67" t="s">
        <v>505</v>
      </c>
      <c r="D14438" s="68" t="s">
        <v>381</v>
      </c>
      <c r="E14438" s="67" t="s">
        <v>382</v>
      </c>
      <c r="F14438" s="68" t="s">
        <v>550</v>
      </c>
      <c r="G14438" s="67" t="s">
        <v>551</v>
      </c>
      <c r="H14438" s="68" t="s">
        <v>364</v>
      </c>
      <c r="I14438" s="69">
        <v>5</v>
      </c>
      <c r="J14438" s="69">
        <v>40</v>
      </c>
      <c r="K14438" s="91"/>
      <c r="L14438" s="91"/>
    </row>
    <row r="14439" spans="2:12" x14ac:dyDescent="0.25">
      <c r="B14439" s="67" t="s">
        <v>504</v>
      </c>
      <c r="C14439" s="67" t="s">
        <v>505</v>
      </c>
      <c r="D14439" s="68" t="s">
        <v>381</v>
      </c>
      <c r="E14439" s="67" t="s">
        <v>382</v>
      </c>
      <c r="F14439" s="68" t="s">
        <v>550</v>
      </c>
      <c r="G14439" s="67" t="s">
        <v>551</v>
      </c>
      <c r="H14439" s="68" t="s">
        <v>362</v>
      </c>
      <c r="I14439" s="69">
        <v>0</v>
      </c>
      <c r="J14439" s="69">
        <v>0</v>
      </c>
      <c r="K14439" s="91"/>
      <c r="L14439" s="91"/>
    </row>
    <row r="14440" spans="2:12" x14ac:dyDescent="0.25">
      <c r="B14440" s="67" t="s">
        <v>504</v>
      </c>
      <c r="C14440" s="67" t="s">
        <v>505</v>
      </c>
      <c r="D14440" s="68" t="s">
        <v>381</v>
      </c>
      <c r="E14440" s="67" t="s">
        <v>382</v>
      </c>
      <c r="F14440" s="68" t="s">
        <v>550</v>
      </c>
      <c r="G14440" s="67" t="s">
        <v>551</v>
      </c>
      <c r="H14440" s="68" t="s">
        <v>363</v>
      </c>
      <c r="I14440" s="69">
        <v>1</v>
      </c>
      <c r="J14440" s="69">
        <v>0</v>
      </c>
      <c r="K14440" s="91"/>
      <c r="L14440" s="91"/>
    </row>
    <row r="14441" spans="2:12" x14ac:dyDescent="0.25">
      <c r="B14441" s="67" t="s">
        <v>504</v>
      </c>
      <c r="C14441" s="67" t="s">
        <v>505</v>
      </c>
      <c r="D14441" s="68" t="s">
        <v>381</v>
      </c>
      <c r="E14441" s="67" t="s">
        <v>382</v>
      </c>
      <c r="F14441" s="68" t="s">
        <v>550</v>
      </c>
      <c r="G14441" s="67" t="s">
        <v>551</v>
      </c>
      <c r="H14441" s="68" t="s">
        <v>364</v>
      </c>
      <c r="I14441" s="69">
        <v>10</v>
      </c>
      <c r="J14441" s="69">
        <v>0</v>
      </c>
      <c r="K14441" s="91"/>
      <c r="L14441" s="91"/>
    </row>
    <row r="14442" spans="2:12" x14ac:dyDescent="0.25">
      <c r="B14442" s="67" t="s">
        <v>504</v>
      </c>
      <c r="C14442" s="67" t="s">
        <v>505</v>
      </c>
      <c r="D14442" s="68" t="s">
        <v>381</v>
      </c>
      <c r="E14442" s="67" t="s">
        <v>382</v>
      </c>
      <c r="F14442" s="68" t="s">
        <v>550</v>
      </c>
      <c r="G14442" s="67" t="s">
        <v>551</v>
      </c>
      <c r="H14442" s="68" t="s">
        <v>363</v>
      </c>
      <c r="I14442" s="69">
        <v>0</v>
      </c>
      <c r="J14442" s="69">
        <v>0</v>
      </c>
      <c r="K14442" s="91"/>
      <c r="L14442" s="91"/>
    </row>
    <row r="14443" spans="2:12" x14ac:dyDescent="0.25">
      <c r="B14443" s="67" t="s">
        <v>504</v>
      </c>
      <c r="C14443" s="67" t="s">
        <v>505</v>
      </c>
      <c r="D14443" s="68" t="s">
        <v>381</v>
      </c>
      <c r="E14443" s="67" t="s">
        <v>382</v>
      </c>
      <c r="F14443" s="68" t="s">
        <v>550</v>
      </c>
      <c r="G14443" s="67" t="s">
        <v>551</v>
      </c>
      <c r="H14443" s="68" t="s">
        <v>362</v>
      </c>
      <c r="I14443" s="69">
        <v>0</v>
      </c>
      <c r="J14443" s="69">
        <v>2</v>
      </c>
      <c r="K14443" s="91"/>
      <c r="L14443" s="91"/>
    </row>
    <row r="14444" spans="2:12" x14ac:dyDescent="0.25">
      <c r="B14444" s="67" t="s">
        <v>504</v>
      </c>
      <c r="C14444" s="67" t="s">
        <v>505</v>
      </c>
      <c r="D14444" s="68" t="s">
        <v>381</v>
      </c>
      <c r="E14444" s="67" t="s">
        <v>382</v>
      </c>
      <c r="F14444" s="68" t="s">
        <v>550</v>
      </c>
      <c r="G14444" s="67" t="s">
        <v>551</v>
      </c>
      <c r="H14444" s="68" t="s">
        <v>363</v>
      </c>
      <c r="I14444" s="69">
        <v>10</v>
      </c>
      <c r="J14444" s="69">
        <v>0</v>
      </c>
      <c r="K14444" s="91"/>
      <c r="L14444" s="91"/>
    </row>
    <row r="14445" spans="2:12" x14ac:dyDescent="0.25">
      <c r="B14445" s="67" t="s">
        <v>504</v>
      </c>
      <c r="C14445" s="67" t="s">
        <v>505</v>
      </c>
      <c r="D14445" s="68" t="s">
        <v>381</v>
      </c>
      <c r="E14445" s="67" t="s">
        <v>382</v>
      </c>
      <c r="F14445" s="68" t="s">
        <v>550</v>
      </c>
      <c r="G14445" s="67" t="s">
        <v>551</v>
      </c>
      <c r="H14445" s="68" t="s">
        <v>362</v>
      </c>
      <c r="I14445" s="69">
        <v>0</v>
      </c>
      <c r="J14445" s="69">
        <v>35</v>
      </c>
      <c r="K14445" s="91"/>
      <c r="L14445" s="91"/>
    </row>
    <row r="14446" spans="2:12" x14ac:dyDescent="0.25">
      <c r="B14446" s="67" t="s">
        <v>504</v>
      </c>
      <c r="C14446" s="67" t="s">
        <v>505</v>
      </c>
      <c r="D14446" s="68" t="s">
        <v>381</v>
      </c>
      <c r="E14446" s="67" t="s">
        <v>382</v>
      </c>
      <c r="F14446" s="68" t="s">
        <v>550</v>
      </c>
      <c r="G14446" s="67" t="s">
        <v>551</v>
      </c>
      <c r="H14446" s="68" t="s">
        <v>363</v>
      </c>
      <c r="I14446" s="69">
        <v>0</v>
      </c>
      <c r="J14446" s="69">
        <v>81</v>
      </c>
      <c r="K14446" s="91"/>
      <c r="L14446" s="91"/>
    </row>
    <row r="14447" spans="2:12" x14ac:dyDescent="0.25">
      <c r="B14447" s="67" t="s">
        <v>504</v>
      </c>
      <c r="C14447" s="67" t="s">
        <v>505</v>
      </c>
      <c r="D14447" s="68" t="s">
        <v>381</v>
      </c>
      <c r="E14447" s="67" t="s">
        <v>382</v>
      </c>
      <c r="F14447" s="68" t="s">
        <v>550</v>
      </c>
      <c r="G14447" s="67" t="s">
        <v>551</v>
      </c>
      <c r="H14447" s="68" t="s">
        <v>364</v>
      </c>
      <c r="I14447" s="69">
        <v>0</v>
      </c>
      <c r="J14447" s="69">
        <v>41</v>
      </c>
      <c r="K14447" s="91"/>
      <c r="L14447" s="91"/>
    </row>
    <row r="14448" spans="2:12" x14ac:dyDescent="0.25">
      <c r="B14448" s="67" t="s">
        <v>504</v>
      </c>
      <c r="C14448" s="67" t="s">
        <v>505</v>
      </c>
      <c r="D14448" s="68" t="s">
        <v>381</v>
      </c>
      <c r="E14448" s="67" t="s">
        <v>382</v>
      </c>
      <c r="F14448" s="68" t="s">
        <v>550</v>
      </c>
      <c r="G14448" s="67" t="s">
        <v>551</v>
      </c>
      <c r="H14448" s="68" t="s">
        <v>362</v>
      </c>
      <c r="I14448" s="69">
        <v>0</v>
      </c>
      <c r="J14448" s="69">
        <v>0</v>
      </c>
      <c r="K14448" s="91"/>
      <c r="L14448" s="91"/>
    </row>
    <row r="14449" spans="2:12" x14ac:dyDescent="0.25">
      <c r="B14449" s="67" t="s">
        <v>504</v>
      </c>
      <c r="C14449" s="67" t="s">
        <v>505</v>
      </c>
      <c r="D14449" s="68" t="s">
        <v>381</v>
      </c>
      <c r="E14449" s="67" t="s">
        <v>382</v>
      </c>
      <c r="F14449" s="68" t="s">
        <v>550</v>
      </c>
      <c r="G14449" s="67" t="s">
        <v>551</v>
      </c>
      <c r="H14449" s="68" t="s">
        <v>363</v>
      </c>
      <c r="I14449" s="69">
        <v>2</v>
      </c>
      <c r="J14449" s="69">
        <v>5</v>
      </c>
      <c r="K14449" s="91"/>
      <c r="L14449" s="91"/>
    </row>
    <row r="14450" spans="2:12" x14ac:dyDescent="0.25">
      <c r="B14450" s="67" t="s">
        <v>504</v>
      </c>
      <c r="C14450" s="67" t="s">
        <v>505</v>
      </c>
      <c r="D14450" s="68" t="s">
        <v>381</v>
      </c>
      <c r="E14450" s="67" t="s">
        <v>382</v>
      </c>
      <c r="F14450" s="68" t="s">
        <v>550</v>
      </c>
      <c r="G14450" s="67" t="s">
        <v>551</v>
      </c>
      <c r="H14450" s="68" t="s">
        <v>364</v>
      </c>
      <c r="I14450" s="69">
        <v>26</v>
      </c>
      <c r="J14450" s="69">
        <v>18</v>
      </c>
      <c r="K14450" s="91"/>
      <c r="L14450" s="91"/>
    </row>
    <row r="14451" spans="2:12" x14ac:dyDescent="0.25">
      <c r="B14451" s="67" t="s">
        <v>504</v>
      </c>
      <c r="C14451" s="67" t="s">
        <v>505</v>
      </c>
      <c r="D14451" s="68" t="s">
        <v>381</v>
      </c>
      <c r="E14451" s="67" t="s">
        <v>382</v>
      </c>
      <c r="F14451" s="68" t="s">
        <v>550</v>
      </c>
      <c r="G14451" s="67" t="s">
        <v>551</v>
      </c>
      <c r="H14451" s="68" t="s">
        <v>363</v>
      </c>
      <c r="I14451" s="69">
        <v>0</v>
      </c>
      <c r="J14451" s="69">
        <v>0</v>
      </c>
      <c r="K14451" s="91"/>
      <c r="L14451" s="91"/>
    </row>
    <row r="14452" spans="2:12" x14ac:dyDescent="0.25">
      <c r="B14452" s="67" t="s">
        <v>504</v>
      </c>
      <c r="C14452" s="67" t="s">
        <v>505</v>
      </c>
      <c r="D14452" s="68" t="s">
        <v>381</v>
      </c>
      <c r="E14452" s="67" t="s">
        <v>382</v>
      </c>
      <c r="F14452" s="68" t="s">
        <v>550</v>
      </c>
      <c r="G14452" s="67" t="s">
        <v>551</v>
      </c>
      <c r="H14452" s="68" t="s">
        <v>364</v>
      </c>
      <c r="I14452" s="69">
        <v>0</v>
      </c>
      <c r="J14452" s="69">
        <v>0</v>
      </c>
      <c r="K14452" s="91"/>
      <c r="L14452" s="91"/>
    </row>
    <row r="14453" spans="2:12" x14ac:dyDescent="0.25">
      <c r="B14453" s="67" t="s">
        <v>504</v>
      </c>
      <c r="C14453" s="67" t="s">
        <v>505</v>
      </c>
      <c r="D14453" s="68" t="s">
        <v>381</v>
      </c>
      <c r="E14453" s="67" t="s">
        <v>382</v>
      </c>
      <c r="F14453" s="68" t="s">
        <v>550</v>
      </c>
      <c r="G14453" s="67" t="s">
        <v>551</v>
      </c>
      <c r="H14453" s="68" t="s">
        <v>362</v>
      </c>
      <c r="I14453" s="69">
        <v>0</v>
      </c>
      <c r="J14453" s="69">
        <v>0</v>
      </c>
      <c r="K14453" s="91"/>
      <c r="L14453" s="91"/>
    </row>
    <row r="14454" spans="2:12" x14ac:dyDescent="0.25">
      <c r="B14454" s="67" t="s">
        <v>504</v>
      </c>
      <c r="C14454" s="67" t="s">
        <v>505</v>
      </c>
      <c r="D14454" s="68" t="s">
        <v>381</v>
      </c>
      <c r="E14454" s="67" t="s">
        <v>382</v>
      </c>
      <c r="F14454" s="68" t="s">
        <v>550</v>
      </c>
      <c r="G14454" s="67" t="s">
        <v>551</v>
      </c>
      <c r="H14454" s="68" t="s">
        <v>363</v>
      </c>
      <c r="I14454" s="69">
        <v>0</v>
      </c>
      <c r="J14454" s="69">
        <v>0</v>
      </c>
      <c r="K14454" s="91"/>
      <c r="L14454" s="91"/>
    </row>
    <row r="14455" spans="2:12" x14ac:dyDescent="0.25">
      <c r="B14455" s="67" t="s">
        <v>504</v>
      </c>
      <c r="C14455" s="67" t="s">
        <v>505</v>
      </c>
      <c r="D14455" s="68" t="s">
        <v>381</v>
      </c>
      <c r="E14455" s="67" t="s">
        <v>382</v>
      </c>
      <c r="F14455" s="68" t="s">
        <v>550</v>
      </c>
      <c r="G14455" s="67" t="s">
        <v>551</v>
      </c>
      <c r="H14455" s="68" t="s">
        <v>362</v>
      </c>
      <c r="I14455" s="69">
        <v>0</v>
      </c>
      <c r="J14455" s="69">
        <v>0</v>
      </c>
      <c r="K14455" s="91"/>
      <c r="L14455" s="91"/>
    </row>
    <row r="14456" spans="2:12" x14ac:dyDescent="0.25">
      <c r="B14456" s="67" t="s">
        <v>504</v>
      </c>
      <c r="C14456" s="67" t="s">
        <v>505</v>
      </c>
      <c r="D14456" s="68" t="s">
        <v>381</v>
      </c>
      <c r="E14456" s="67" t="s">
        <v>382</v>
      </c>
      <c r="F14456" s="68" t="s">
        <v>550</v>
      </c>
      <c r="G14456" s="67" t="s">
        <v>551</v>
      </c>
      <c r="H14456" s="68" t="s">
        <v>363</v>
      </c>
      <c r="I14456" s="69">
        <v>0</v>
      </c>
      <c r="J14456" s="69">
        <v>0</v>
      </c>
      <c r="K14456" s="91"/>
      <c r="L14456" s="91"/>
    </row>
    <row r="14457" spans="2:12" x14ac:dyDescent="0.25">
      <c r="B14457" s="67" t="s">
        <v>504</v>
      </c>
      <c r="C14457" s="67" t="s">
        <v>505</v>
      </c>
      <c r="D14457" s="68" t="s">
        <v>381</v>
      </c>
      <c r="E14457" s="67" t="s">
        <v>382</v>
      </c>
      <c r="F14457" s="68" t="s">
        <v>550</v>
      </c>
      <c r="G14457" s="67" t="s">
        <v>551</v>
      </c>
      <c r="H14457" s="68" t="s">
        <v>364</v>
      </c>
      <c r="I14457" s="69">
        <v>0</v>
      </c>
      <c r="J14457" s="69">
        <v>0</v>
      </c>
      <c r="K14457" s="91"/>
      <c r="L14457" s="91"/>
    </row>
    <row r="14458" spans="2:12" x14ac:dyDescent="0.25">
      <c r="B14458" s="67" t="s">
        <v>504</v>
      </c>
      <c r="C14458" s="67" t="s">
        <v>505</v>
      </c>
      <c r="D14458" s="68" t="s">
        <v>381</v>
      </c>
      <c r="E14458" s="67" t="s">
        <v>382</v>
      </c>
      <c r="F14458" s="68" t="s">
        <v>550</v>
      </c>
      <c r="G14458" s="67" t="s">
        <v>551</v>
      </c>
      <c r="H14458" s="68" t="s">
        <v>362</v>
      </c>
      <c r="I14458" s="69">
        <v>0</v>
      </c>
      <c r="J14458" s="69">
        <v>0</v>
      </c>
      <c r="K14458" s="91"/>
      <c r="L14458" s="91"/>
    </row>
    <row r="14459" spans="2:12" x14ac:dyDescent="0.25">
      <c r="B14459" s="67" t="s">
        <v>504</v>
      </c>
      <c r="C14459" s="67" t="s">
        <v>505</v>
      </c>
      <c r="D14459" s="68" t="s">
        <v>381</v>
      </c>
      <c r="E14459" s="67" t="s">
        <v>382</v>
      </c>
      <c r="F14459" s="68" t="s">
        <v>550</v>
      </c>
      <c r="G14459" s="67" t="s">
        <v>551</v>
      </c>
      <c r="H14459" s="68" t="s">
        <v>363</v>
      </c>
      <c r="I14459" s="69">
        <v>0</v>
      </c>
      <c r="J14459" s="69">
        <v>0</v>
      </c>
      <c r="K14459" s="91"/>
      <c r="L14459" s="91"/>
    </row>
    <row r="14460" spans="2:12" x14ac:dyDescent="0.25">
      <c r="B14460" s="67" t="s">
        <v>504</v>
      </c>
      <c r="C14460" s="67" t="s">
        <v>505</v>
      </c>
      <c r="D14460" s="68" t="s">
        <v>381</v>
      </c>
      <c r="E14460" s="67" t="s">
        <v>382</v>
      </c>
      <c r="F14460" s="68" t="s">
        <v>550</v>
      </c>
      <c r="G14460" s="67" t="s">
        <v>551</v>
      </c>
      <c r="H14460" s="68" t="s">
        <v>364</v>
      </c>
      <c r="I14460" s="69">
        <v>0</v>
      </c>
      <c r="J14460" s="69">
        <v>0</v>
      </c>
      <c r="K14460" s="91"/>
      <c r="L14460" s="91"/>
    </row>
    <row r="14461" spans="2:12" x14ac:dyDescent="0.25">
      <c r="B14461" s="67" t="s">
        <v>504</v>
      </c>
      <c r="C14461" s="67" t="s">
        <v>505</v>
      </c>
      <c r="D14461" s="68" t="s">
        <v>381</v>
      </c>
      <c r="E14461" s="67" t="s">
        <v>382</v>
      </c>
      <c r="F14461" s="68" t="s">
        <v>552</v>
      </c>
      <c r="G14461" s="67" t="s">
        <v>553</v>
      </c>
      <c r="H14461" s="68" t="s">
        <v>362</v>
      </c>
      <c r="I14461" s="69">
        <v>10</v>
      </c>
      <c r="J14461" s="69">
        <v>0</v>
      </c>
      <c r="K14461" s="91"/>
      <c r="L14461" s="91"/>
    </row>
    <row r="14462" spans="2:12" x14ac:dyDescent="0.25">
      <c r="B14462" s="67" t="s">
        <v>504</v>
      </c>
      <c r="C14462" s="67" t="s">
        <v>505</v>
      </c>
      <c r="D14462" s="68" t="s">
        <v>381</v>
      </c>
      <c r="E14462" s="67" t="s">
        <v>382</v>
      </c>
      <c r="F14462" s="68" t="s">
        <v>552</v>
      </c>
      <c r="G14462" s="67" t="s">
        <v>553</v>
      </c>
      <c r="H14462" s="68" t="s">
        <v>363</v>
      </c>
      <c r="I14462" s="69">
        <v>44</v>
      </c>
      <c r="J14462" s="69">
        <v>56</v>
      </c>
      <c r="K14462" s="91"/>
      <c r="L14462" s="91"/>
    </row>
    <row r="14463" spans="2:12" x14ac:dyDescent="0.25">
      <c r="B14463" s="67" t="s">
        <v>504</v>
      </c>
      <c r="C14463" s="67" t="s">
        <v>505</v>
      </c>
      <c r="D14463" s="68" t="s">
        <v>381</v>
      </c>
      <c r="E14463" s="67" t="s">
        <v>382</v>
      </c>
      <c r="F14463" s="68" t="s">
        <v>552</v>
      </c>
      <c r="G14463" s="67" t="s">
        <v>553</v>
      </c>
      <c r="H14463" s="68" t="s">
        <v>364</v>
      </c>
      <c r="I14463" s="69">
        <v>35</v>
      </c>
      <c r="J14463" s="69">
        <v>12</v>
      </c>
      <c r="K14463" s="91"/>
      <c r="L14463" s="91"/>
    </row>
    <row r="14464" spans="2:12" x14ac:dyDescent="0.25">
      <c r="B14464" s="67" t="s">
        <v>504</v>
      </c>
      <c r="C14464" s="67" t="s">
        <v>505</v>
      </c>
      <c r="D14464" s="68" t="s">
        <v>381</v>
      </c>
      <c r="E14464" s="67" t="s">
        <v>382</v>
      </c>
      <c r="F14464" s="68" t="s">
        <v>552</v>
      </c>
      <c r="G14464" s="67" t="s">
        <v>553</v>
      </c>
      <c r="H14464" s="68" t="s">
        <v>362</v>
      </c>
      <c r="I14464" s="69">
        <v>55</v>
      </c>
      <c r="J14464" s="69">
        <v>67</v>
      </c>
      <c r="K14464" s="91"/>
      <c r="L14464" s="91"/>
    </row>
    <row r="14465" spans="2:12" x14ac:dyDescent="0.25">
      <c r="B14465" s="67" t="s">
        <v>504</v>
      </c>
      <c r="C14465" s="67" t="s">
        <v>505</v>
      </c>
      <c r="D14465" s="68" t="s">
        <v>381</v>
      </c>
      <c r="E14465" s="67" t="s">
        <v>382</v>
      </c>
      <c r="F14465" s="68" t="s">
        <v>552</v>
      </c>
      <c r="G14465" s="67" t="s">
        <v>553</v>
      </c>
      <c r="H14465" s="68" t="s">
        <v>363</v>
      </c>
      <c r="I14465" s="69">
        <v>196</v>
      </c>
      <c r="J14465" s="69">
        <v>388</v>
      </c>
      <c r="K14465" s="91"/>
      <c r="L14465" s="91"/>
    </row>
    <row r="14466" spans="2:12" x14ac:dyDescent="0.25">
      <c r="B14466" s="67" t="s">
        <v>504</v>
      </c>
      <c r="C14466" s="67" t="s">
        <v>505</v>
      </c>
      <c r="D14466" s="68" t="s">
        <v>381</v>
      </c>
      <c r="E14466" s="67" t="s">
        <v>382</v>
      </c>
      <c r="F14466" s="68" t="s">
        <v>552</v>
      </c>
      <c r="G14466" s="67" t="s">
        <v>553</v>
      </c>
      <c r="H14466" s="68" t="s">
        <v>364</v>
      </c>
      <c r="I14466" s="69">
        <v>12</v>
      </c>
      <c r="J14466" s="69">
        <v>7</v>
      </c>
      <c r="K14466" s="91"/>
      <c r="L14466" s="91"/>
    </row>
    <row r="14467" spans="2:12" x14ac:dyDescent="0.25">
      <c r="B14467" s="67" t="s">
        <v>504</v>
      </c>
      <c r="C14467" s="67" t="s">
        <v>505</v>
      </c>
      <c r="D14467" s="68" t="s">
        <v>381</v>
      </c>
      <c r="E14467" s="67" t="s">
        <v>382</v>
      </c>
      <c r="F14467" s="68" t="s">
        <v>552</v>
      </c>
      <c r="G14467" s="67" t="s">
        <v>553</v>
      </c>
      <c r="H14467" s="68" t="s">
        <v>362</v>
      </c>
      <c r="I14467" s="69">
        <v>5</v>
      </c>
      <c r="J14467" s="69">
        <v>34</v>
      </c>
      <c r="K14467" s="91"/>
      <c r="L14467" s="91"/>
    </row>
    <row r="14468" spans="2:12" x14ac:dyDescent="0.25">
      <c r="B14468" s="67" t="s">
        <v>504</v>
      </c>
      <c r="C14468" s="67" t="s">
        <v>505</v>
      </c>
      <c r="D14468" s="68" t="s">
        <v>381</v>
      </c>
      <c r="E14468" s="67" t="s">
        <v>382</v>
      </c>
      <c r="F14468" s="68" t="s">
        <v>552</v>
      </c>
      <c r="G14468" s="67" t="s">
        <v>553</v>
      </c>
      <c r="H14468" s="68" t="s">
        <v>363</v>
      </c>
      <c r="I14468" s="69">
        <v>10</v>
      </c>
      <c r="J14468" s="69">
        <v>4</v>
      </c>
      <c r="K14468" s="91"/>
      <c r="L14468" s="91"/>
    </row>
    <row r="14469" spans="2:12" x14ac:dyDescent="0.25">
      <c r="B14469" s="67" t="s">
        <v>504</v>
      </c>
      <c r="C14469" s="67" t="s">
        <v>505</v>
      </c>
      <c r="D14469" s="68" t="s">
        <v>381</v>
      </c>
      <c r="E14469" s="67" t="s">
        <v>382</v>
      </c>
      <c r="F14469" s="68" t="s">
        <v>552</v>
      </c>
      <c r="G14469" s="67" t="s">
        <v>553</v>
      </c>
      <c r="H14469" s="68" t="s">
        <v>364</v>
      </c>
      <c r="I14469" s="69">
        <v>20</v>
      </c>
      <c r="J14469" s="69">
        <v>30</v>
      </c>
      <c r="K14469" s="91"/>
      <c r="L14469" s="91"/>
    </row>
    <row r="14470" spans="2:12" x14ac:dyDescent="0.25">
      <c r="B14470" s="67" t="s">
        <v>504</v>
      </c>
      <c r="C14470" s="67" t="s">
        <v>505</v>
      </c>
      <c r="D14470" s="68" t="s">
        <v>381</v>
      </c>
      <c r="E14470" s="67" t="s">
        <v>382</v>
      </c>
      <c r="F14470" s="68" t="s">
        <v>552</v>
      </c>
      <c r="G14470" s="67" t="s">
        <v>553</v>
      </c>
      <c r="H14470" s="68" t="s">
        <v>363</v>
      </c>
      <c r="I14470" s="69">
        <v>61</v>
      </c>
      <c r="J14470" s="69">
        <v>96</v>
      </c>
      <c r="K14470" s="91"/>
      <c r="L14470" s="91"/>
    </row>
    <row r="14471" spans="2:12" x14ac:dyDescent="0.25">
      <c r="B14471" s="67" t="s">
        <v>504</v>
      </c>
      <c r="C14471" s="67" t="s">
        <v>505</v>
      </c>
      <c r="D14471" s="68" t="s">
        <v>381</v>
      </c>
      <c r="E14471" s="67" t="s">
        <v>382</v>
      </c>
      <c r="F14471" s="68" t="s">
        <v>552</v>
      </c>
      <c r="G14471" s="67" t="s">
        <v>553</v>
      </c>
      <c r="H14471" s="68" t="s">
        <v>362</v>
      </c>
      <c r="I14471" s="69">
        <v>25</v>
      </c>
      <c r="J14471" s="69">
        <v>38</v>
      </c>
      <c r="K14471" s="91"/>
      <c r="L14471" s="91"/>
    </row>
    <row r="14472" spans="2:12" x14ac:dyDescent="0.25">
      <c r="B14472" s="67" t="s">
        <v>504</v>
      </c>
      <c r="C14472" s="67" t="s">
        <v>505</v>
      </c>
      <c r="D14472" s="68" t="s">
        <v>381</v>
      </c>
      <c r="E14472" s="67" t="s">
        <v>382</v>
      </c>
      <c r="F14472" s="68" t="s">
        <v>552</v>
      </c>
      <c r="G14472" s="67" t="s">
        <v>553</v>
      </c>
      <c r="H14472" s="68" t="s">
        <v>363</v>
      </c>
      <c r="I14472" s="69">
        <v>3</v>
      </c>
      <c r="J14472" s="69">
        <v>23</v>
      </c>
      <c r="K14472" s="91"/>
      <c r="L14472" s="91"/>
    </row>
    <row r="14473" spans="2:12" x14ac:dyDescent="0.25">
      <c r="B14473" s="67" t="s">
        <v>504</v>
      </c>
      <c r="C14473" s="67" t="s">
        <v>505</v>
      </c>
      <c r="D14473" s="68" t="s">
        <v>381</v>
      </c>
      <c r="E14473" s="67" t="s">
        <v>382</v>
      </c>
      <c r="F14473" s="68" t="s">
        <v>552</v>
      </c>
      <c r="G14473" s="67" t="s">
        <v>553</v>
      </c>
      <c r="H14473" s="68" t="s">
        <v>364</v>
      </c>
      <c r="I14473" s="69">
        <v>0</v>
      </c>
      <c r="J14473" s="69">
        <v>0</v>
      </c>
      <c r="K14473" s="91"/>
      <c r="L14473" s="91"/>
    </row>
    <row r="14474" spans="2:12" x14ac:dyDescent="0.25">
      <c r="B14474" s="67" t="s">
        <v>504</v>
      </c>
      <c r="C14474" s="67" t="s">
        <v>505</v>
      </c>
      <c r="D14474" s="68" t="s">
        <v>381</v>
      </c>
      <c r="E14474" s="67" t="s">
        <v>382</v>
      </c>
      <c r="F14474" s="68" t="s">
        <v>552</v>
      </c>
      <c r="G14474" s="67" t="s">
        <v>553</v>
      </c>
      <c r="H14474" s="68" t="s">
        <v>362</v>
      </c>
      <c r="I14474" s="69">
        <v>44</v>
      </c>
      <c r="J14474" s="69">
        <v>50</v>
      </c>
      <c r="K14474" s="91"/>
      <c r="L14474" s="91"/>
    </row>
    <row r="14475" spans="2:12" x14ac:dyDescent="0.25">
      <c r="B14475" s="67" t="s">
        <v>504</v>
      </c>
      <c r="C14475" s="67" t="s">
        <v>505</v>
      </c>
      <c r="D14475" s="68" t="s">
        <v>381</v>
      </c>
      <c r="E14475" s="67" t="s">
        <v>382</v>
      </c>
      <c r="F14475" s="68" t="s">
        <v>552</v>
      </c>
      <c r="G14475" s="67" t="s">
        <v>553</v>
      </c>
      <c r="H14475" s="68" t="s">
        <v>363</v>
      </c>
      <c r="I14475" s="69">
        <v>80</v>
      </c>
      <c r="J14475" s="69">
        <v>160</v>
      </c>
      <c r="K14475" s="91"/>
      <c r="L14475" s="91"/>
    </row>
    <row r="14476" spans="2:12" x14ac:dyDescent="0.25">
      <c r="B14476" s="67" t="s">
        <v>504</v>
      </c>
      <c r="C14476" s="67" t="s">
        <v>505</v>
      </c>
      <c r="D14476" s="68" t="s">
        <v>381</v>
      </c>
      <c r="E14476" s="67" t="s">
        <v>382</v>
      </c>
      <c r="F14476" s="68" t="s">
        <v>552</v>
      </c>
      <c r="G14476" s="67" t="s">
        <v>553</v>
      </c>
      <c r="H14476" s="68" t="s">
        <v>364</v>
      </c>
      <c r="I14476" s="69">
        <v>19</v>
      </c>
      <c r="J14476" s="69">
        <v>30</v>
      </c>
      <c r="K14476" s="91"/>
      <c r="L14476" s="91"/>
    </row>
    <row r="14477" spans="2:12" x14ac:dyDescent="0.25">
      <c r="B14477" s="67" t="s">
        <v>504</v>
      </c>
      <c r="C14477" s="67" t="s">
        <v>505</v>
      </c>
      <c r="D14477" s="68" t="s">
        <v>381</v>
      </c>
      <c r="E14477" s="67" t="s">
        <v>382</v>
      </c>
      <c r="F14477" s="68" t="s">
        <v>552</v>
      </c>
      <c r="G14477" s="67" t="s">
        <v>553</v>
      </c>
      <c r="H14477" s="68" t="s">
        <v>363</v>
      </c>
      <c r="I14477" s="69">
        <v>0</v>
      </c>
      <c r="J14477" s="69">
        <v>0</v>
      </c>
      <c r="K14477" s="91"/>
      <c r="L14477" s="91"/>
    </row>
    <row r="14478" spans="2:12" x14ac:dyDescent="0.25">
      <c r="B14478" s="67" t="s">
        <v>504</v>
      </c>
      <c r="C14478" s="67" t="s">
        <v>505</v>
      </c>
      <c r="D14478" s="68" t="s">
        <v>381</v>
      </c>
      <c r="E14478" s="67" t="s">
        <v>382</v>
      </c>
      <c r="F14478" s="68" t="s">
        <v>552</v>
      </c>
      <c r="G14478" s="67" t="s">
        <v>553</v>
      </c>
      <c r="H14478" s="68" t="s">
        <v>364</v>
      </c>
      <c r="I14478" s="69">
        <v>14</v>
      </c>
      <c r="J14478" s="69">
        <v>22</v>
      </c>
      <c r="K14478" s="91"/>
      <c r="L14478" s="91"/>
    </row>
    <row r="14479" spans="2:12" x14ac:dyDescent="0.25">
      <c r="B14479" s="67" t="s">
        <v>504</v>
      </c>
      <c r="C14479" s="67" t="s">
        <v>505</v>
      </c>
      <c r="D14479" s="68" t="s">
        <v>381</v>
      </c>
      <c r="E14479" s="67" t="s">
        <v>382</v>
      </c>
      <c r="F14479" s="68" t="s">
        <v>552</v>
      </c>
      <c r="G14479" s="67" t="s">
        <v>553</v>
      </c>
      <c r="H14479" s="68" t="s">
        <v>362</v>
      </c>
      <c r="I14479" s="69">
        <v>58</v>
      </c>
      <c r="J14479" s="69">
        <v>43</v>
      </c>
      <c r="K14479" s="91"/>
      <c r="L14479" s="91"/>
    </row>
    <row r="14480" spans="2:12" x14ac:dyDescent="0.25">
      <c r="B14480" s="67" t="s">
        <v>504</v>
      </c>
      <c r="C14480" s="67" t="s">
        <v>505</v>
      </c>
      <c r="D14480" s="68" t="s">
        <v>381</v>
      </c>
      <c r="E14480" s="67" t="s">
        <v>382</v>
      </c>
      <c r="F14480" s="68" t="s">
        <v>552</v>
      </c>
      <c r="G14480" s="67" t="s">
        <v>553</v>
      </c>
      <c r="H14480" s="68" t="s">
        <v>363</v>
      </c>
      <c r="I14480" s="69">
        <v>100</v>
      </c>
      <c r="J14480" s="69">
        <v>160</v>
      </c>
      <c r="K14480" s="91"/>
      <c r="L14480" s="91"/>
    </row>
    <row r="14481" spans="2:12" x14ac:dyDescent="0.25">
      <c r="B14481" s="67" t="s">
        <v>504</v>
      </c>
      <c r="C14481" s="67" t="s">
        <v>505</v>
      </c>
      <c r="D14481" s="68" t="s">
        <v>381</v>
      </c>
      <c r="E14481" s="67" t="s">
        <v>382</v>
      </c>
      <c r="F14481" s="68" t="s">
        <v>552</v>
      </c>
      <c r="G14481" s="67" t="s">
        <v>553</v>
      </c>
      <c r="H14481" s="68" t="s">
        <v>364</v>
      </c>
      <c r="I14481" s="69">
        <v>28</v>
      </c>
      <c r="J14481" s="69">
        <v>20</v>
      </c>
      <c r="K14481" s="91"/>
      <c r="L14481" s="91"/>
    </row>
    <row r="14482" spans="2:12" x14ac:dyDescent="0.25">
      <c r="B14482" s="67" t="s">
        <v>504</v>
      </c>
      <c r="C14482" s="67" t="s">
        <v>505</v>
      </c>
      <c r="D14482" s="68" t="s">
        <v>381</v>
      </c>
      <c r="E14482" s="67" t="s">
        <v>382</v>
      </c>
      <c r="F14482" s="68" t="s">
        <v>552</v>
      </c>
      <c r="G14482" s="67" t="s">
        <v>553</v>
      </c>
      <c r="H14482" s="68" t="s">
        <v>362</v>
      </c>
      <c r="I14482" s="69">
        <v>0</v>
      </c>
      <c r="J14482" s="69">
        <v>0</v>
      </c>
      <c r="K14482" s="91"/>
      <c r="L14482" s="91"/>
    </row>
    <row r="14483" spans="2:12" x14ac:dyDescent="0.25">
      <c r="B14483" s="67" t="s">
        <v>504</v>
      </c>
      <c r="C14483" s="67" t="s">
        <v>505</v>
      </c>
      <c r="D14483" s="68" t="s">
        <v>381</v>
      </c>
      <c r="E14483" s="67" t="s">
        <v>382</v>
      </c>
      <c r="F14483" s="68" t="s">
        <v>552</v>
      </c>
      <c r="G14483" s="67" t="s">
        <v>553</v>
      </c>
      <c r="H14483" s="68" t="s">
        <v>363</v>
      </c>
      <c r="I14483" s="69">
        <v>0</v>
      </c>
      <c r="J14483" s="69">
        <v>0</v>
      </c>
      <c r="K14483" s="91"/>
      <c r="L14483" s="91"/>
    </row>
    <row r="14484" spans="2:12" x14ac:dyDescent="0.25">
      <c r="B14484" s="67" t="s">
        <v>504</v>
      </c>
      <c r="C14484" s="67" t="s">
        <v>505</v>
      </c>
      <c r="D14484" s="68" t="s">
        <v>381</v>
      </c>
      <c r="E14484" s="67" t="s">
        <v>382</v>
      </c>
      <c r="F14484" s="68" t="s">
        <v>552</v>
      </c>
      <c r="G14484" s="67" t="s">
        <v>553</v>
      </c>
      <c r="H14484" s="68" t="s">
        <v>364</v>
      </c>
      <c r="I14484" s="69">
        <v>0</v>
      </c>
      <c r="J14484" s="69">
        <v>0</v>
      </c>
      <c r="K14484" s="91"/>
      <c r="L14484" s="91"/>
    </row>
    <row r="14485" spans="2:12" x14ac:dyDescent="0.25">
      <c r="B14485" s="67" t="s">
        <v>504</v>
      </c>
      <c r="C14485" s="67" t="s">
        <v>505</v>
      </c>
      <c r="D14485" s="68" t="s">
        <v>381</v>
      </c>
      <c r="E14485" s="67" t="s">
        <v>382</v>
      </c>
      <c r="F14485" s="68" t="s">
        <v>552</v>
      </c>
      <c r="G14485" s="67" t="s">
        <v>553</v>
      </c>
      <c r="H14485" s="68" t="s">
        <v>362</v>
      </c>
      <c r="I14485" s="69">
        <v>13</v>
      </c>
      <c r="J14485" s="69">
        <v>14</v>
      </c>
      <c r="K14485" s="91"/>
      <c r="L14485" s="91"/>
    </row>
    <row r="14486" spans="2:12" x14ac:dyDescent="0.25">
      <c r="B14486" s="67" t="s">
        <v>504</v>
      </c>
      <c r="C14486" s="67" t="s">
        <v>505</v>
      </c>
      <c r="D14486" s="68" t="s">
        <v>381</v>
      </c>
      <c r="E14486" s="67" t="s">
        <v>382</v>
      </c>
      <c r="F14486" s="68" t="s">
        <v>552</v>
      </c>
      <c r="G14486" s="67" t="s">
        <v>553</v>
      </c>
      <c r="H14486" s="68" t="s">
        <v>363</v>
      </c>
      <c r="I14486" s="69">
        <v>23</v>
      </c>
      <c r="J14486" s="69">
        <v>11</v>
      </c>
      <c r="K14486" s="91"/>
      <c r="L14486" s="91"/>
    </row>
    <row r="14487" spans="2:12" x14ac:dyDescent="0.25">
      <c r="B14487" s="67" t="s">
        <v>504</v>
      </c>
      <c r="C14487" s="67" t="s">
        <v>505</v>
      </c>
      <c r="D14487" s="68" t="s">
        <v>381</v>
      </c>
      <c r="E14487" s="67" t="s">
        <v>382</v>
      </c>
      <c r="F14487" s="68" t="s">
        <v>552</v>
      </c>
      <c r="G14487" s="67" t="s">
        <v>553</v>
      </c>
      <c r="H14487" s="68" t="s">
        <v>364</v>
      </c>
      <c r="I14487" s="69">
        <v>18</v>
      </c>
      <c r="J14487" s="69">
        <v>12</v>
      </c>
      <c r="K14487" s="91"/>
      <c r="L14487" s="91"/>
    </row>
    <row r="14488" spans="2:12" x14ac:dyDescent="0.25">
      <c r="B14488" s="67" t="s">
        <v>504</v>
      </c>
      <c r="C14488" s="67" t="s">
        <v>505</v>
      </c>
      <c r="D14488" s="68" t="s">
        <v>381</v>
      </c>
      <c r="E14488" s="67" t="s">
        <v>382</v>
      </c>
      <c r="F14488" s="68" t="s">
        <v>552</v>
      </c>
      <c r="G14488" s="67" t="s">
        <v>553</v>
      </c>
      <c r="H14488" s="68" t="s">
        <v>362</v>
      </c>
      <c r="I14488" s="69">
        <v>0</v>
      </c>
      <c r="J14488" s="69">
        <v>5</v>
      </c>
      <c r="K14488" s="91"/>
      <c r="L14488" s="91"/>
    </row>
    <row r="14489" spans="2:12" x14ac:dyDescent="0.25">
      <c r="B14489" s="67" t="s">
        <v>504</v>
      </c>
      <c r="C14489" s="67" t="s">
        <v>505</v>
      </c>
      <c r="D14489" s="68" t="s">
        <v>381</v>
      </c>
      <c r="E14489" s="67" t="s">
        <v>382</v>
      </c>
      <c r="F14489" s="68" t="s">
        <v>552</v>
      </c>
      <c r="G14489" s="67" t="s">
        <v>553</v>
      </c>
      <c r="H14489" s="68" t="s">
        <v>363</v>
      </c>
      <c r="I14489" s="69">
        <v>234</v>
      </c>
      <c r="J14489" s="69">
        <v>165</v>
      </c>
      <c r="K14489" s="91"/>
      <c r="L14489" s="91"/>
    </row>
    <row r="14490" spans="2:12" x14ac:dyDescent="0.25">
      <c r="B14490" s="67" t="s">
        <v>504</v>
      </c>
      <c r="C14490" s="67" t="s">
        <v>505</v>
      </c>
      <c r="D14490" s="68" t="s">
        <v>381</v>
      </c>
      <c r="E14490" s="67" t="s">
        <v>382</v>
      </c>
      <c r="F14490" s="68" t="s">
        <v>552</v>
      </c>
      <c r="G14490" s="67" t="s">
        <v>553</v>
      </c>
      <c r="H14490" s="68" t="s">
        <v>364</v>
      </c>
      <c r="I14490" s="69">
        <v>0</v>
      </c>
      <c r="J14490" s="69">
        <v>4</v>
      </c>
      <c r="K14490" s="91"/>
      <c r="L14490" s="91"/>
    </row>
    <row r="14491" spans="2:12" x14ac:dyDescent="0.25">
      <c r="B14491" s="67" t="s">
        <v>504</v>
      </c>
      <c r="C14491" s="67" t="s">
        <v>505</v>
      </c>
      <c r="D14491" s="68" t="s">
        <v>381</v>
      </c>
      <c r="E14491" s="67" t="s">
        <v>382</v>
      </c>
      <c r="F14491" s="68" t="s">
        <v>552</v>
      </c>
      <c r="G14491" s="67" t="s">
        <v>553</v>
      </c>
      <c r="H14491" s="68" t="s">
        <v>362</v>
      </c>
      <c r="I14491" s="69">
        <v>23</v>
      </c>
      <c r="J14491" s="69">
        <v>18</v>
      </c>
      <c r="K14491" s="91"/>
      <c r="L14491" s="91"/>
    </row>
    <row r="14492" spans="2:12" x14ac:dyDescent="0.25">
      <c r="B14492" s="67" t="s">
        <v>504</v>
      </c>
      <c r="C14492" s="67" t="s">
        <v>505</v>
      </c>
      <c r="D14492" s="68" t="s">
        <v>381</v>
      </c>
      <c r="E14492" s="67" t="s">
        <v>382</v>
      </c>
      <c r="F14492" s="68" t="s">
        <v>552</v>
      </c>
      <c r="G14492" s="67" t="s">
        <v>553</v>
      </c>
      <c r="H14492" s="68" t="s">
        <v>363</v>
      </c>
      <c r="I14492" s="69">
        <v>24</v>
      </c>
      <c r="J14492" s="69">
        <v>8</v>
      </c>
      <c r="K14492" s="91"/>
      <c r="L14492" s="91"/>
    </row>
    <row r="14493" spans="2:12" x14ac:dyDescent="0.25">
      <c r="B14493" s="67" t="s">
        <v>504</v>
      </c>
      <c r="C14493" s="67" t="s">
        <v>505</v>
      </c>
      <c r="D14493" s="68" t="s">
        <v>381</v>
      </c>
      <c r="E14493" s="67" t="s">
        <v>382</v>
      </c>
      <c r="F14493" s="68" t="s">
        <v>552</v>
      </c>
      <c r="G14493" s="67" t="s">
        <v>553</v>
      </c>
      <c r="H14493" s="68" t="s">
        <v>362</v>
      </c>
      <c r="I14493" s="69">
        <v>80</v>
      </c>
      <c r="J14493" s="69">
        <v>80</v>
      </c>
      <c r="K14493" s="91"/>
      <c r="L14493" s="91"/>
    </row>
    <row r="14494" spans="2:12" x14ac:dyDescent="0.25">
      <c r="B14494" s="67" t="s">
        <v>504</v>
      </c>
      <c r="C14494" s="67" t="s">
        <v>505</v>
      </c>
      <c r="D14494" s="68" t="s">
        <v>381</v>
      </c>
      <c r="E14494" s="67" t="s">
        <v>382</v>
      </c>
      <c r="F14494" s="68" t="s">
        <v>552</v>
      </c>
      <c r="G14494" s="67" t="s">
        <v>553</v>
      </c>
      <c r="H14494" s="68" t="s">
        <v>363</v>
      </c>
      <c r="I14494" s="69">
        <v>294</v>
      </c>
      <c r="J14494" s="69">
        <v>310</v>
      </c>
      <c r="K14494" s="91"/>
      <c r="L14494" s="91"/>
    </row>
    <row r="14495" spans="2:12" x14ac:dyDescent="0.25">
      <c r="B14495" s="67" t="s">
        <v>504</v>
      </c>
      <c r="C14495" s="67" t="s">
        <v>505</v>
      </c>
      <c r="D14495" s="68" t="s">
        <v>381</v>
      </c>
      <c r="E14495" s="67" t="s">
        <v>382</v>
      </c>
      <c r="F14495" s="68" t="s">
        <v>552</v>
      </c>
      <c r="G14495" s="67" t="s">
        <v>553</v>
      </c>
      <c r="H14495" s="68" t="s">
        <v>364</v>
      </c>
      <c r="I14495" s="69">
        <v>20</v>
      </c>
      <c r="J14495" s="69">
        <v>56</v>
      </c>
      <c r="K14495" s="91"/>
      <c r="L14495" s="91"/>
    </row>
    <row r="14496" spans="2:12" x14ac:dyDescent="0.25">
      <c r="B14496" s="67" t="s">
        <v>504</v>
      </c>
      <c r="C14496" s="67" t="s">
        <v>505</v>
      </c>
      <c r="D14496" s="68" t="s">
        <v>381</v>
      </c>
      <c r="E14496" s="67" t="s">
        <v>382</v>
      </c>
      <c r="F14496" s="68" t="s">
        <v>552</v>
      </c>
      <c r="G14496" s="67" t="s">
        <v>553</v>
      </c>
      <c r="H14496" s="68" t="s">
        <v>362</v>
      </c>
      <c r="I14496" s="69">
        <v>0</v>
      </c>
      <c r="J14496" s="69">
        <v>5</v>
      </c>
      <c r="K14496" s="91"/>
      <c r="L14496" s="91"/>
    </row>
    <row r="14497" spans="2:12" x14ac:dyDescent="0.25">
      <c r="B14497" s="67" t="s">
        <v>504</v>
      </c>
      <c r="C14497" s="67" t="s">
        <v>505</v>
      </c>
      <c r="D14497" s="68" t="s">
        <v>381</v>
      </c>
      <c r="E14497" s="67" t="s">
        <v>382</v>
      </c>
      <c r="F14497" s="68" t="s">
        <v>552</v>
      </c>
      <c r="G14497" s="67" t="s">
        <v>553</v>
      </c>
      <c r="H14497" s="68" t="s">
        <v>363</v>
      </c>
      <c r="I14497" s="69">
        <v>0</v>
      </c>
      <c r="J14497" s="69">
        <v>0</v>
      </c>
      <c r="K14497" s="91"/>
      <c r="L14497" s="91"/>
    </row>
    <row r="14498" spans="2:12" x14ac:dyDescent="0.25">
      <c r="B14498" s="67" t="s">
        <v>504</v>
      </c>
      <c r="C14498" s="67" t="s">
        <v>505</v>
      </c>
      <c r="D14498" s="68" t="s">
        <v>381</v>
      </c>
      <c r="E14498" s="67" t="s">
        <v>382</v>
      </c>
      <c r="F14498" s="68" t="s">
        <v>552</v>
      </c>
      <c r="G14498" s="67" t="s">
        <v>553</v>
      </c>
      <c r="H14498" s="68" t="s">
        <v>364</v>
      </c>
      <c r="I14498" s="69">
        <v>0</v>
      </c>
      <c r="J14498" s="69">
        <v>0</v>
      </c>
      <c r="K14498" s="91"/>
      <c r="L14498" s="91"/>
    </row>
    <row r="14499" spans="2:12" x14ac:dyDescent="0.25">
      <c r="B14499" s="67" t="s">
        <v>504</v>
      </c>
      <c r="C14499" s="67" t="s">
        <v>505</v>
      </c>
      <c r="D14499" s="68" t="s">
        <v>381</v>
      </c>
      <c r="E14499" s="67" t="s">
        <v>382</v>
      </c>
      <c r="F14499" s="68" t="s">
        <v>552</v>
      </c>
      <c r="G14499" s="67" t="s">
        <v>553</v>
      </c>
      <c r="H14499" s="68" t="s">
        <v>362</v>
      </c>
      <c r="I14499" s="69">
        <v>13</v>
      </c>
      <c r="J14499" s="69">
        <v>27</v>
      </c>
      <c r="K14499" s="91"/>
      <c r="L14499" s="91"/>
    </row>
    <row r="14500" spans="2:12" x14ac:dyDescent="0.25">
      <c r="B14500" s="67" t="s">
        <v>504</v>
      </c>
      <c r="C14500" s="67" t="s">
        <v>505</v>
      </c>
      <c r="D14500" s="68" t="s">
        <v>381</v>
      </c>
      <c r="E14500" s="67" t="s">
        <v>382</v>
      </c>
      <c r="F14500" s="68" t="s">
        <v>552</v>
      </c>
      <c r="G14500" s="67" t="s">
        <v>553</v>
      </c>
      <c r="H14500" s="68" t="s">
        <v>363</v>
      </c>
      <c r="I14500" s="69">
        <v>26</v>
      </c>
      <c r="J14500" s="69">
        <v>42</v>
      </c>
      <c r="K14500" s="91"/>
      <c r="L14500" s="91"/>
    </row>
    <row r="14501" spans="2:12" x14ac:dyDescent="0.25">
      <c r="B14501" s="67" t="s">
        <v>504</v>
      </c>
      <c r="C14501" s="67" t="s">
        <v>505</v>
      </c>
      <c r="D14501" s="68" t="s">
        <v>381</v>
      </c>
      <c r="E14501" s="67" t="s">
        <v>382</v>
      </c>
      <c r="F14501" s="68" t="s">
        <v>552</v>
      </c>
      <c r="G14501" s="67" t="s">
        <v>553</v>
      </c>
      <c r="H14501" s="68" t="s">
        <v>364</v>
      </c>
      <c r="I14501" s="69">
        <v>0</v>
      </c>
      <c r="J14501" s="69">
        <v>0</v>
      </c>
      <c r="K14501" s="91"/>
      <c r="L14501" s="91"/>
    </row>
    <row r="14502" spans="2:12" x14ac:dyDescent="0.25">
      <c r="B14502" s="67" t="s">
        <v>504</v>
      </c>
      <c r="C14502" s="67" t="s">
        <v>505</v>
      </c>
      <c r="D14502" s="68" t="s">
        <v>381</v>
      </c>
      <c r="E14502" s="67" t="s">
        <v>382</v>
      </c>
      <c r="F14502" s="68" t="s">
        <v>552</v>
      </c>
      <c r="G14502" s="67" t="s">
        <v>553</v>
      </c>
      <c r="H14502" s="68" t="s">
        <v>363</v>
      </c>
      <c r="I14502" s="69">
        <v>52</v>
      </c>
      <c r="J14502" s="69">
        <v>111</v>
      </c>
      <c r="K14502" s="91"/>
      <c r="L14502" s="91"/>
    </row>
    <row r="14503" spans="2:12" x14ac:dyDescent="0.25">
      <c r="B14503" s="67" t="s">
        <v>504</v>
      </c>
      <c r="C14503" s="67" t="s">
        <v>505</v>
      </c>
      <c r="D14503" s="68" t="s">
        <v>381</v>
      </c>
      <c r="E14503" s="67" t="s">
        <v>382</v>
      </c>
      <c r="F14503" s="68" t="s">
        <v>552</v>
      </c>
      <c r="G14503" s="67" t="s">
        <v>553</v>
      </c>
      <c r="H14503" s="68" t="s">
        <v>362</v>
      </c>
      <c r="I14503" s="69">
        <v>0</v>
      </c>
      <c r="J14503" s="69">
        <v>0</v>
      </c>
      <c r="K14503" s="91"/>
      <c r="L14503" s="91"/>
    </row>
    <row r="14504" spans="2:12" x14ac:dyDescent="0.25">
      <c r="B14504" s="67" t="s">
        <v>504</v>
      </c>
      <c r="C14504" s="67" t="s">
        <v>505</v>
      </c>
      <c r="D14504" s="68" t="s">
        <v>381</v>
      </c>
      <c r="E14504" s="67" t="s">
        <v>382</v>
      </c>
      <c r="F14504" s="68" t="s">
        <v>552</v>
      </c>
      <c r="G14504" s="67" t="s">
        <v>553</v>
      </c>
      <c r="H14504" s="68" t="s">
        <v>363</v>
      </c>
      <c r="I14504" s="69">
        <v>0</v>
      </c>
      <c r="J14504" s="69">
        <v>0</v>
      </c>
      <c r="K14504" s="91"/>
      <c r="L14504" s="91"/>
    </row>
    <row r="14505" spans="2:12" x14ac:dyDescent="0.25">
      <c r="B14505" s="67" t="s">
        <v>504</v>
      </c>
      <c r="C14505" s="67" t="s">
        <v>505</v>
      </c>
      <c r="D14505" s="68" t="s">
        <v>381</v>
      </c>
      <c r="E14505" s="67" t="s">
        <v>382</v>
      </c>
      <c r="F14505" s="68" t="s">
        <v>552</v>
      </c>
      <c r="G14505" s="67" t="s">
        <v>553</v>
      </c>
      <c r="H14505" s="68" t="s">
        <v>364</v>
      </c>
      <c r="I14505" s="69">
        <v>0</v>
      </c>
      <c r="J14505" s="69">
        <v>0</v>
      </c>
      <c r="K14505" s="91"/>
      <c r="L14505" s="91"/>
    </row>
    <row r="14506" spans="2:12" x14ac:dyDescent="0.25">
      <c r="B14506" s="67" t="s">
        <v>504</v>
      </c>
      <c r="C14506" s="67" t="s">
        <v>505</v>
      </c>
      <c r="D14506" s="68" t="s">
        <v>381</v>
      </c>
      <c r="E14506" s="67" t="s">
        <v>382</v>
      </c>
      <c r="F14506" s="68" t="s">
        <v>552</v>
      </c>
      <c r="G14506" s="67" t="s">
        <v>553</v>
      </c>
      <c r="H14506" s="68" t="s">
        <v>363</v>
      </c>
      <c r="I14506" s="69">
        <v>0</v>
      </c>
      <c r="J14506" s="69">
        <v>0</v>
      </c>
      <c r="K14506" s="91"/>
      <c r="L14506" s="91"/>
    </row>
    <row r="14507" spans="2:12" x14ac:dyDescent="0.25">
      <c r="B14507" s="67" t="s">
        <v>504</v>
      </c>
      <c r="C14507" s="67" t="s">
        <v>505</v>
      </c>
      <c r="D14507" s="68" t="s">
        <v>381</v>
      </c>
      <c r="E14507" s="67" t="s">
        <v>382</v>
      </c>
      <c r="F14507" s="68" t="s">
        <v>552</v>
      </c>
      <c r="G14507" s="67" t="s">
        <v>553</v>
      </c>
      <c r="H14507" s="68" t="s">
        <v>362</v>
      </c>
      <c r="I14507" s="69">
        <v>32</v>
      </c>
      <c r="J14507" s="69">
        <v>49</v>
      </c>
      <c r="K14507" s="91"/>
      <c r="L14507" s="91"/>
    </row>
    <row r="14508" spans="2:12" x14ac:dyDescent="0.25">
      <c r="B14508" s="67" t="s">
        <v>504</v>
      </c>
      <c r="C14508" s="67" t="s">
        <v>505</v>
      </c>
      <c r="D14508" s="68" t="s">
        <v>381</v>
      </c>
      <c r="E14508" s="67" t="s">
        <v>382</v>
      </c>
      <c r="F14508" s="68" t="s">
        <v>552</v>
      </c>
      <c r="G14508" s="67" t="s">
        <v>553</v>
      </c>
      <c r="H14508" s="68" t="s">
        <v>363</v>
      </c>
      <c r="I14508" s="69">
        <v>18</v>
      </c>
      <c r="J14508" s="69">
        <v>10</v>
      </c>
      <c r="K14508" s="91"/>
      <c r="L14508" s="91"/>
    </row>
    <row r="14509" spans="2:12" x14ac:dyDescent="0.25">
      <c r="B14509" s="67" t="s">
        <v>504</v>
      </c>
      <c r="C14509" s="67" t="s">
        <v>505</v>
      </c>
      <c r="D14509" s="68" t="s">
        <v>381</v>
      </c>
      <c r="E14509" s="67" t="s">
        <v>382</v>
      </c>
      <c r="F14509" s="68" t="s">
        <v>552</v>
      </c>
      <c r="G14509" s="67" t="s">
        <v>553</v>
      </c>
      <c r="H14509" s="68" t="s">
        <v>362</v>
      </c>
      <c r="I14509" s="69">
        <v>0</v>
      </c>
      <c r="J14509" s="69">
        <v>0</v>
      </c>
      <c r="K14509" s="91"/>
      <c r="L14509" s="91"/>
    </row>
    <row r="14510" spans="2:12" x14ac:dyDescent="0.25">
      <c r="B14510" s="67" t="s">
        <v>504</v>
      </c>
      <c r="C14510" s="67" t="s">
        <v>505</v>
      </c>
      <c r="D14510" s="68" t="s">
        <v>381</v>
      </c>
      <c r="E14510" s="67" t="s">
        <v>382</v>
      </c>
      <c r="F14510" s="68" t="s">
        <v>552</v>
      </c>
      <c r="G14510" s="67" t="s">
        <v>553</v>
      </c>
      <c r="H14510" s="68" t="s">
        <v>363</v>
      </c>
      <c r="I14510" s="69">
        <v>0</v>
      </c>
      <c r="J14510" s="69">
        <v>0</v>
      </c>
      <c r="K14510" s="91"/>
      <c r="L14510" s="91"/>
    </row>
    <row r="14511" spans="2:12" x14ac:dyDescent="0.25">
      <c r="B14511" s="67" t="s">
        <v>504</v>
      </c>
      <c r="C14511" s="67" t="s">
        <v>505</v>
      </c>
      <c r="D14511" s="68" t="s">
        <v>381</v>
      </c>
      <c r="E14511" s="67" t="s">
        <v>382</v>
      </c>
      <c r="F14511" s="68" t="s">
        <v>552</v>
      </c>
      <c r="G14511" s="67" t="s">
        <v>553</v>
      </c>
      <c r="H14511" s="68" t="s">
        <v>364</v>
      </c>
      <c r="I14511" s="69">
        <v>1</v>
      </c>
      <c r="J14511" s="69">
        <v>3</v>
      </c>
      <c r="K14511" s="91"/>
      <c r="L14511" s="91"/>
    </row>
    <row r="14512" spans="2:12" x14ac:dyDescent="0.25">
      <c r="B14512" s="67" t="s">
        <v>504</v>
      </c>
      <c r="C14512" s="67" t="s">
        <v>505</v>
      </c>
      <c r="D14512" s="68" t="s">
        <v>381</v>
      </c>
      <c r="E14512" s="67" t="s">
        <v>382</v>
      </c>
      <c r="F14512" s="68" t="s">
        <v>552</v>
      </c>
      <c r="G14512" s="67" t="s">
        <v>553</v>
      </c>
      <c r="H14512" s="68" t="s">
        <v>362</v>
      </c>
      <c r="I14512" s="69">
        <v>0</v>
      </c>
      <c r="J14512" s="69">
        <v>0</v>
      </c>
      <c r="K14512" s="91"/>
      <c r="L14512" s="91"/>
    </row>
    <row r="14513" spans="2:12" x14ac:dyDescent="0.25">
      <c r="B14513" s="67" t="s">
        <v>504</v>
      </c>
      <c r="C14513" s="67" t="s">
        <v>505</v>
      </c>
      <c r="D14513" s="68" t="s">
        <v>381</v>
      </c>
      <c r="E14513" s="67" t="s">
        <v>382</v>
      </c>
      <c r="F14513" s="68" t="s">
        <v>552</v>
      </c>
      <c r="G14513" s="67" t="s">
        <v>553</v>
      </c>
      <c r="H14513" s="68" t="s">
        <v>363</v>
      </c>
      <c r="I14513" s="69">
        <v>0</v>
      </c>
      <c r="J14513" s="69">
        <v>0</v>
      </c>
      <c r="K14513" s="91"/>
      <c r="L14513" s="91"/>
    </row>
    <row r="14514" spans="2:12" x14ac:dyDescent="0.25">
      <c r="B14514" s="67" t="s">
        <v>504</v>
      </c>
      <c r="C14514" s="67" t="s">
        <v>505</v>
      </c>
      <c r="D14514" s="68" t="s">
        <v>381</v>
      </c>
      <c r="E14514" s="67" t="s">
        <v>382</v>
      </c>
      <c r="F14514" s="68" t="s">
        <v>552</v>
      </c>
      <c r="G14514" s="67" t="s">
        <v>553</v>
      </c>
      <c r="H14514" s="68" t="s">
        <v>364</v>
      </c>
      <c r="I14514" s="69">
        <v>0</v>
      </c>
      <c r="J14514" s="69">
        <v>0</v>
      </c>
      <c r="K14514" s="91"/>
      <c r="L14514" s="91"/>
    </row>
    <row r="14515" spans="2:12" x14ac:dyDescent="0.25">
      <c r="B14515" s="67" t="s">
        <v>504</v>
      </c>
      <c r="C14515" s="67" t="s">
        <v>505</v>
      </c>
      <c r="D14515" s="68" t="s">
        <v>381</v>
      </c>
      <c r="E14515" s="67" t="s">
        <v>382</v>
      </c>
      <c r="F14515" s="68" t="s">
        <v>552</v>
      </c>
      <c r="G14515" s="67" t="s">
        <v>553</v>
      </c>
      <c r="H14515" s="68" t="s">
        <v>362</v>
      </c>
      <c r="I14515" s="69">
        <v>0</v>
      </c>
      <c r="J14515" s="69">
        <v>0</v>
      </c>
      <c r="K14515" s="91"/>
      <c r="L14515" s="91"/>
    </row>
    <row r="14516" spans="2:12" x14ac:dyDescent="0.25">
      <c r="B14516" s="67" t="s">
        <v>504</v>
      </c>
      <c r="C14516" s="67" t="s">
        <v>505</v>
      </c>
      <c r="D14516" s="68" t="s">
        <v>381</v>
      </c>
      <c r="E14516" s="67" t="s">
        <v>382</v>
      </c>
      <c r="F14516" s="68" t="s">
        <v>552</v>
      </c>
      <c r="G14516" s="67" t="s">
        <v>553</v>
      </c>
      <c r="H14516" s="68" t="s">
        <v>363</v>
      </c>
      <c r="I14516" s="69">
        <v>0</v>
      </c>
      <c r="J14516" s="69">
        <v>0</v>
      </c>
      <c r="K14516" s="91"/>
      <c r="L14516" s="91"/>
    </row>
    <row r="14517" spans="2:12" x14ac:dyDescent="0.25">
      <c r="B14517" s="67" t="s">
        <v>504</v>
      </c>
      <c r="C14517" s="67" t="s">
        <v>505</v>
      </c>
      <c r="D14517" s="68" t="s">
        <v>381</v>
      </c>
      <c r="E14517" s="67" t="s">
        <v>382</v>
      </c>
      <c r="F14517" s="68" t="s">
        <v>552</v>
      </c>
      <c r="G14517" s="67" t="s">
        <v>553</v>
      </c>
      <c r="H14517" s="68" t="s">
        <v>364</v>
      </c>
      <c r="I14517" s="69">
        <v>0</v>
      </c>
      <c r="J14517" s="69">
        <v>0</v>
      </c>
      <c r="K14517" s="91"/>
      <c r="L14517" s="91"/>
    </row>
    <row r="14518" spans="2:12" x14ac:dyDescent="0.25">
      <c r="B14518" s="67" t="s">
        <v>504</v>
      </c>
      <c r="C14518" s="67" t="s">
        <v>505</v>
      </c>
      <c r="D14518" s="68" t="s">
        <v>381</v>
      </c>
      <c r="E14518" s="67" t="s">
        <v>382</v>
      </c>
      <c r="F14518" s="68" t="s">
        <v>552</v>
      </c>
      <c r="G14518" s="67" t="s">
        <v>553</v>
      </c>
      <c r="H14518" s="68" t="s">
        <v>362</v>
      </c>
      <c r="I14518" s="69">
        <v>0</v>
      </c>
      <c r="J14518" s="69">
        <v>0</v>
      </c>
      <c r="K14518" s="91"/>
      <c r="L14518" s="91"/>
    </row>
    <row r="14519" spans="2:12" x14ac:dyDescent="0.25">
      <c r="B14519" s="67" t="s">
        <v>504</v>
      </c>
      <c r="C14519" s="67" t="s">
        <v>505</v>
      </c>
      <c r="D14519" s="68" t="s">
        <v>381</v>
      </c>
      <c r="E14519" s="67" t="s">
        <v>382</v>
      </c>
      <c r="F14519" s="68" t="s">
        <v>552</v>
      </c>
      <c r="G14519" s="67" t="s">
        <v>553</v>
      </c>
      <c r="H14519" s="68" t="s">
        <v>363</v>
      </c>
      <c r="I14519" s="69">
        <v>0</v>
      </c>
      <c r="J14519" s="69">
        <v>0</v>
      </c>
      <c r="K14519" s="91"/>
      <c r="L14519" s="91"/>
    </row>
    <row r="14520" spans="2:12" x14ac:dyDescent="0.25">
      <c r="B14520" s="67" t="s">
        <v>504</v>
      </c>
      <c r="C14520" s="67" t="s">
        <v>505</v>
      </c>
      <c r="D14520" s="68" t="s">
        <v>381</v>
      </c>
      <c r="E14520" s="67" t="s">
        <v>382</v>
      </c>
      <c r="F14520" s="68" t="s">
        <v>552</v>
      </c>
      <c r="G14520" s="67" t="s">
        <v>553</v>
      </c>
      <c r="H14520" s="68" t="s">
        <v>362</v>
      </c>
      <c r="I14520" s="69">
        <v>30</v>
      </c>
      <c r="J14520" s="69">
        <v>0</v>
      </c>
      <c r="K14520" s="91"/>
      <c r="L14520" s="91"/>
    </row>
    <row r="14521" spans="2:12" x14ac:dyDescent="0.25">
      <c r="B14521" s="67" t="s">
        <v>504</v>
      </c>
      <c r="C14521" s="67" t="s">
        <v>505</v>
      </c>
      <c r="D14521" s="68" t="s">
        <v>381</v>
      </c>
      <c r="E14521" s="67" t="s">
        <v>382</v>
      </c>
      <c r="F14521" s="68" t="s">
        <v>552</v>
      </c>
      <c r="G14521" s="67" t="s">
        <v>553</v>
      </c>
      <c r="H14521" s="68" t="s">
        <v>363</v>
      </c>
      <c r="I14521" s="69">
        <v>0</v>
      </c>
      <c r="J14521" s="69">
        <v>0</v>
      </c>
      <c r="K14521" s="91"/>
      <c r="L14521" s="91"/>
    </row>
    <row r="14522" spans="2:12" x14ac:dyDescent="0.25">
      <c r="B14522" s="67" t="s">
        <v>504</v>
      </c>
      <c r="C14522" s="67" t="s">
        <v>505</v>
      </c>
      <c r="D14522" s="68" t="s">
        <v>381</v>
      </c>
      <c r="E14522" s="67" t="s">
        <v>382</v>
      </c>
      <c r="F14522" s="68" t="s">
        <v>552</v>
      </c>
      <c r="G14522" s="67" t="s">
        <v>553</v>
      </c>
      <c r="H14522" s="68" t="s">
        <v>364</v>
      </c>
      <c r="I14522" s="69">
        <v>0</v>
      </c>
      <c r="J14522" s="69">
        <v>0</v>
      </c>
      <c r="K14522" s="91"/>
      <c r="L14522" s="91"/>
    </row>
    <row r="14523" spans="2:12" x14ac:dyDescent="0.25">
      <c r="B14523" s="67" t="s">
        <v>504</v>
      </c>
      <c r="C14523" s="67" t="s">
        <v>505</v>
      </c>
      <c r="D14523" s="68" t="s">
        <v>381</v>
      </c>
      <c r="E14523" s="67" t="s">
        <v>382</v>
      </c>
      <c r="F14523" s="68" t="s">
        <v>552</v>
      </c>
      <c r="G14523" s="67" t="s">
        <v>553</v>
      </c>
      <c r="H14523" s="68" t="s">
        <v>363</v>
      </c>
      <c r="I14523" s="69">
        <v>0</v>
      </c>
      <c r="J14523" s="69">
        <v>0</v>
      </c>
      <c r="K14523" s="91"/>
      <c r="L14523" s="91"/>
    </row>
    <row r="14524" spans="2:12" x14ac:dyDescent="0.25">
      <c r="B14524" s="67" t="s">
        <v>504</v>
      </c>
      <c r="C14524" s="67" t="s">
        <v>505</v>
      </c>
      <c r="D14524" s="68" t="s">
        <v>381</v>
      </c>
      <c r="E14524" s="67" t="s">
        <v>382</v>
      </c>
      <c r="F14524" s="68" t="s">
        <v>552</v>
      </c>
      <c r="G14524" s="67" t="s">
        <v>553</v>
      </c>
      <c r="H14524" s="68" t="s">
        <v>364</v>
      </c>
      <c r="I14524" s="69">
        <v>0</v>
      </c>
      <c r="J14524" s="69">
        <v>17</v>
      </c>
      <c r="K14524" s="91"/>
      <c r="L14524" s="91"/>
    </row>
    <row r="14525" spans="2:12" x14ac:dyDescent="0.25">
      <c r="B14525" s="67" t="s">
        <v>504</v>
      </c>
      <c r="C14525" s="67" t="s">
        <v>505</v>
      </c>
      <c r="D14525" s="68" t="s">
        <v>381</v>
      </c>
      <c r="E14525" s="67" t="s">
        <v>382</v>
      </c>
      <c r="F14525" s="68" t="s">
        <v>552</v>
      </c>
      <c r="G14525" s="67" t="s">
        <v>553</v>
      </c>
      <c r="H14525" s="68" t="s">
        <v>362</v>
      </c>
      <c r="I14525" s="69">
        <v>0</v>
      </c>
      <c r="J14525" s="69">
        <v>0</v>
      </c>
      <c r="K14525" s="91"/>
      <c r="L14525" s="91"/>
    </row>
    <row r="14526" spans="2:12" x14ac:dyDescent="0.25">
      <c r="B14526" s="67" t="s">
        <v>504</v>
      </c>
      <c r="C14526" s="67" t="s">
        <v>505</v>
      </c>
      <c r="D14526" s="68" t="s">
        <v>381</v>
      </c>
      <c r="E14526" s="67" t="s">
        <v>382</v>
      </c>
      <c r="F14526" s="68" t="s">
        <v>552</v>
      </c>
      <c r="G14526" s="67" t="s">
        <v>553</v>
      </c>
      <c r="H14526" s="68" t="s">
        <v>363</v>
      </c>
      <c r="I14526" s="69">
        <v>0</v>
      </c>
      <c r="J14526" s="69">
        <v>0</v>
      </c>
      <c r="K14526" s="91"/>
      <c r="L14526" s="91"/>
    </row>
    <row r="14527" spans="2:12" x14ac:dyDescent="0.25">
      <c r="B14527" s="67" t="s">
        <v>504</v>
      </c>
      <c r="C14527" s="67" t="s">
        <v>505</v>
      </c>
      <c r="D14527" s="68" t="s">
        <v>381</v>
      </c>
      <c r="E14527" s="67" t="s">
        <v>382</v>
      </c>
      <c r="F14527" s="68" t="s">
        <v>552</v>
      </c>
      <c r="G14527" s="67" t="s">
        <v>553</v>
      </c>
      <c r="H14527" s="68" t="s">
        <v>364</v>
      </c>
      <c r="I14527" s="69">
        <v>0</v>
      </c>
      <c r="J14527" s="69">
        <v>0</v>
      </c>
      <c r="K14527" s="91"/>
      <c r="L14527" s="91"/>
    </row>
    <row r="14528" spans="2:12" x14ac:dyDescent="0.25">
      <c r="B14528" s="67" t="s">
        <v>504</v>
      </c>
      <c r="C14528" s="67" t="s">
        <v>505</v>
      </c>
      <c r="D14528" s="68" t="s">
        <v>381</v>
      </c>
      <c r="E14528" s="67" t="s">
        <v>382</v>
      </c>
      <c r="F14528" s="68" t="s">
        <v>552</v>
      </c>
      <c r="G14528" s="67" t="s">
        <v>553</v>
      </c>
      <c r="H14528" s="68" t="s">
        <v>362</v>
      </c>
      <c r="I14528" s="69">
        <v>0</v>
      </c>
      <c r="J14528" s="69">
        <v>0</v>
      </c>
      <c r="K14528" s="91"/>
      <c r="L14528" s="91"/>
    </row>
    <row r="14529" spans="2:12" x14ac:dyDescent="0.25">
      <c r="B14529" s="67" t="s">
        <v>504</v>
      </c>
      <c r="C14529" s="67" t="s">
        <v>505</v>
      </c>
      <c r="D14529" s="68" t="s">
        <v>381</v>
      </c>
      <c r="E14529" s="67" t="s">
        <v>382</v>
      </c>
      <c r="F14529" s="68" t="s">
        <v>552</v>
      </c>
      <c r="G14529" s="67" t="s">
        <v>553</v>
      </c>
      <c r="H14529" s="68" t="s">
        <v>363</v>
      </c>
      <c r="I14529" s="69">
        <v>0</v>
      </c>
      <c r="J14529" s="69">
        <v>0</v>
      </c>
      <c r="K14529" s="91"/>
      <c r="L14529" s="91"/>
    </row>
    <row r="14530" spans="2:12" x14ac:dyDescent="0.25">
      <c r="B14530" s="67" t="s">
        <v>504</v>
      </c>
      <c r="C14530" s="67" t="s">
        <v>505</v>
      </c>
      <c r="D14530" s="68" t="s">
        <v>381</v>
      </c>
      <c r="E14530" s="67" t="s">
        <v>382</v>
      </c>
      <c r="F14530" s="68" t="s">
        <v>552</v>
      </c>
      <c r="G14530" s="67" t="s">
        <v>553</v>
      </c>
      <c r="H14530" s="68" t="s">
        <v>364</v>
      </c>
      <c r="I14530" s="69">
        <v>0</v>
      </c>
      <c r="J14530" s="69">
        <v>0</v>
      </c>
      <c r="K14530" s="91"/>
      <c r="L14530" s="91"/>
    </row>
    <row r="14531" spans="2:12" x14ac:dyDescent="0.25">
      <c r="B14531" s="67" t="s">
        <v>504</v>
      </c>
      <c r="C14531" s="67" t="s">
        <v>505</v>
      </c>
      <c r="D14531" s="68" t="s">
        <v>381</v>
      </c>
      <c r="E14531" s="67" t="s">
        <v>382</v>
      </c>
      <c r="F14531" s="68" t="s">
        <v>552</v>
      </c>
      <c r="G14531" s="67" t="s">
        <v>553</v>
      </c>
      <c r="H14531" s="68" t="s">
        <v>362</v>
      </c>
      <c r="I14531" s="69">
        <v>8</v>
      </c>
      <c r="J14531" s="69">
        <v>46</v>
      </c>
      <c r="K14531" s="91"/>
      <c r="L14531" s="91"/>
    </row>
    <row r="14532" spans="2:12" x14ac:dyDescent="0.25">
      <c r="B14532" s="67" t="s">
        <v>504</v>
      </c>
      <c r="C14532" s="67" t="s">
        <v>505</v>
      </c>
      <c r="D14532" s="68" t="s">
        <v>381</v>
      </c>
      <c r="E14532" s="67" t="s">
        <v>382</v>
      </c>
      <c r="F14532" s="68" t="s">
        <v>552</v>
      </c>
      <c r="G14532" s="67" t="s">
        <v>553</v>
      </c>
      <c r="H14532" s="68" t="s">
        <v>363</v>
      </c>
      <c r="I14532" s="69">
        <v>5</v>
      </c>
      <c r="J14532" s="69">
        <v>3</v>
      </c>
      <c r="K14532" s="91"/>
      <c r="L14532" s="91"/>
    </row>
    <row r="14533" spans="2:12" x14ac:dyDescent="0.25">
      <c r="B14533" s="67" t="s">
        <v>504</v>
      </c>
      <c r="C14533" s="67" t="s">
        <v>505</v>
      </c>
      <c r="D14533" s="68" t="s">
        <v>381</v>
      </c>
      <c r="E14533" s="67" t="s">
        <v>382</v>
      </c>
      <c r="F14533" s="68" t="s">
        <v>552</v>
      </c>
      <c r="G14533" s="67" t="s">
        <v>553</v>
      </c>
      <c r="H14533" s="68" t="s">
        <v>364</v>
      </c>
      <c r="I14533" s="69">
        <v>16</v>
      </c>
      <c r="J14533" s="69">
        <v>16</v>
      </c>
      <c r="K14533" s="91"/>
      <c r="L14533" s="91"/>
    </row>
    <row r="14534" spans="2:12" x14ac:dyDescent="0.25">
      <c r="B14534" s="67" t="s">
        <v>504</v>
      </c>
      <c r="C14534" s="67" t="s">
        <v>505</v>
      </c>
      <c r="D14534" s="68" t="s">
        <v>381</v>
      </c>
      <c r="E14534" s="67" t="s">
        <v>382</v>
      </c>
      <c r="F14534" s="68" t="s">
        <v>552</v>
      </c>
      <c r="G14534" s="67" t="s">
        <v>553</v>
      </c>
      <c r="H14534" s="68" t="s">
        <v>362</v>
      </c>
      <c r="I14534" s="69">
        <v>55</v>
      </c>
      <c r="J14534" s="69">
        <v>165</v>
      </c>
      <c r="K14534" s="91"/>
      <c r="L14534" s="91"/>
    </row>
    <row r="14535" spans="2:12" x14ac:dyDescent="0.25">
      <c r="B14535" s="67" t="s">
        <v>504</v>
      </c>
      <c r="C14535" s="67" t="s">
        <v>505</v>
      </c>
      <c r="D14535" s="68" t="s">
        <v>381</v>
      </c>
      <c r="E14535" s="67" t="s">
        <v>382</v>
      </c>
      <c r="F14535" s="68" t="s">
        <v>552</v>
      </c>
      <c r="G14535" s="67" t="s">
        <v>553</v>
      </c>
      <c r="H14535" s="68" t="s">
        <v>363</v>
      </c>
      <c r="I14535" s="69">
        <v>260</v>
      </c>
      <c r="J14535" s="69">
        <v>240</v>
      </c>
      <c r="K14535" s="91"/>
      <c r="L14535" s="91"/>
    </row>
    <row r="14536" spans="2:12" x14ac:dyDescent="0.25">
      <c r="B14536" s="67" t="s">
        <v>504</v>
      </c>
      <c r="C14536" s="67" t="s">
        <v>505</v>
      </c>
      <c r="D14536" s="68" t="s">
        <v>381</v>
      </c>
      <c r="E14536" s="67" t="s">
        <v>382</v>
      </c>
      <c r="F14536" s="68" t="s">
        <v>552</v>
      </c>
      <c r="G14536" s="67" t="s">
        <v>553</v>
      </c>
      <c r="H14536" s="68" t="s">
        <v>364</v>
      </c>
      <c r="I14536" s="69">
        <v>71</v>
      </c>
      <c r="J14536" s="69">
        <v>101</v>
      </c>
      <c r="K14536" s="91"/>
      <c r="L14536" s="91"/>
    </row>
    <row r="14537" spans="2:12" x14ac:dyDescent="0.25">
      <c r="B14537" s="67" t="s">
        <v>504</v>
      </c>
      <c r="C14537" s="67" t="s">
        <v>505</v>
      </c>
      <c r="D14537" s="68" t="s">
        <v>381</v>
      </c>
      <c r="E14537" s="67" t="s">
        <v>382</v>
      </c>
      <c r="F14537" s="68" t="s">
        <v>552</v>
      </c>
      <c r="G14537" s="67" t="s">
        <v>553</v>
      </c>
      <c r="H14537" s="68" t="s">
        <v>362</v>
      </c>
      <c r="I14537" s="69">
        <v>10</v>
      </c>
      <c r="J14537" s="69">
        <v>5</v>
      </c>
      <c r="K14537" s="91"/>
      <c r="L14537" s="91"/>
    </row>
    <row r="14538" spans="2:12" x14ac:dyDescent="0.25">
      <c r="B14538" s="67" t="s">
        <v>504</v>
      </c>
      <c r="C14538" s="67" t="s">
        <v>505</v>
      </c>
      <c r="D14538" s="68" t="s">
        <v>381</v>
      </c>
      <c r="E14538" s="67" t="s">
        <v>382</v>
      </c>
      <c r="F14538" s="68" t="s">
        <v>552</v>
      </c>
      <c r="G14538" s="67" t="s">
        <v>553</v>
      </c>
      <c r="H14538" s="68" t="s">
        <v>363</v>
      </c>
      <c r="I14538" s="69">
        <v>0</v>
      </c>
      <c r="J14538" s="69">
        <v>50</v>
      </c>
      <c r="K14538" s="91"/>
      <c r="L14538" s="91"/>
    </row>
    <row r="14539" spans="2:12" x14ac:dyDescent="0.25">
      <c r="B14539" s="67" t="s">
        <v>504</v>
      </c>
      <c r="C14539" s="67" t="s">
        <v>505</v>
      </c>
      <c r="D14539" s="68" t="s">
        <v>381</v>
      </c>
      <c r="E14539" s="67" t="s">
        <v>382</v>
      </c>
      <c r="F14539" s="68" t="s">
        <v>552</v>
      </c>
      <c r="G14539" s="67" t="s">
        <v>553</v>
      </c>
      <c r="H14539" s="68" t="s">
        <v>364</v>
      </c>
      <c r="I14539" s="69">
        <v>0</v>
      </c>
      <c r="J14539" s="69">
        <v>7</v>
      </c>
      <c r="K14539" s="91"/>
      <c r="L14539" s="91"/>
    </row>
    <row r="14540" spans="2:12" x14ac:dyDescent="0.25">
      <c r="B14540" s="67" t="s">
        <v>504</v>
      </c>
      <c r="C14540" s="67" t="s">
        <v>505</v>
      </c>
      <c r="D14540" s="68" t="s">
        <v>381</v>
      </c>
      <c r="E14540" s="67" t="s">
        <v>382</v>
      </c>
      <c r="F14540" s="68" t="s">
        <v>552</v>
      </c>
      <c r="G14540" s="67" t="s">
        <v>553</v>
      </c>
      <c r="H14540" s="68" t="s">
        <v>362</v>
      </c>
      <c r="I14540" s="69">
        <v>11</v>
      </c>
      <c r="J14540" s="69">
        <v>10</v>
      </c>
      <c r="K14540" s="91"/>
      <c r="L14540" s="91"/>
    </row>
    <row r="14541" spans="2:12" x14ac:dyDescent="0.25">
      <c r="B14541" s="67" t="s">
        <v>504</v>
      </c>
      <c r="C14541" s="67" t="s">
        <v>505</v>
      </c>
      <c r="D14541" s="68" t="s">
        <v>381</v>
      </c>
      <c r="E14541" s="67" t="s">
        <v>382</v>
      </c>
      <c r="F14541" s="68" t="s">
        <v>552</v>
      </c>
      <c r="G14541" s="67" t="s">
        <v>553</v>
      </c>
      <c r="H14541" s="68" t="s">
        <v>363</v>
      </c>
      <c r="I14541" s="69">
        <v>0</v>
      </c>
      <c r="J14541" s="69">
        <v>0</v>
      </c>
      <c r="K14541" s="91"/>
      <c r="L14541" s="91"/>
    </row>
    <row r="14542" spans="2:12" x14ac:dyDescent="0.25">
      <c r="B14542" s="67" t="s">
        <v>504</v>
      </c>
      <c r="C14542" s="67" t="s">
        <v>505</v>
      </c>
      <c r="D14542" s="68" t="s">
        <v>381</v>
      </c>
      <c r="E14542" s="67" t="s">
        <v>382</v>
      </c>
      <c r="F14542" s="68" t="s">
        <v>552</v>
      </c>
      <c r="G14542" s="67" t="s">
        <v>553</v>
      </c>
      <c r="H14542" s="68" t="s">
        <v>364</v>
      </c>
      <c r="I14542" s="69">
        <v>38</v>
      </c>
      <c r="J14542" s="69">
        <v>38</v>
      </c>
      <c r="K14542" s="91"/>
      <c r="L14542" s="91"/>
    </row>
    <row r="14543" spans="2:12" x14ac:dyDescent="0.25">
      <c r="B14543" s="67" t="s">
        <v>504</v>
      </c>
      <c r="C14543" s="67" t="s">
        <v>505</v>
      </c>
      <c r="D14543" s="68" t="s">
        <v>381</v>
      </c>
      <c r="E14543" s="67" t="s">
        <v>382</v>
      </c>
      <c r="F14543" s="68" t="s">
        <v>552</v>
      </c>
      <c r="G14543" s="67" t="s">
        <v>553</v>
      </c>
      <c r="H14543" s="68" t="s">
        <v>362</v>
      </c>
      <c r="I14543" s="69">
        <v>320</v>
      </c>
      <c r="J14543" s="69">
        <v>460</v>
      </c>
      <c r="K14543" s="91"/>
      <c r="L14543" s="91"/>
    </row>
    <row r="14544" spans="2:12" x14ac:dyDescent="0.25">
      <c r="B14544" s="67" t="s">
        <v>504</v>
      </c>
      <c r="C14544" s="67" t="s">
        <v>505</v>
      </c>
      <c r="D14544" s="68" t="s">
        <v>381</v>
      </c>
      <c r="E14544" s="67" t="s">
        <v>382</v>
      </c>
      <c r="F14544" s="68" t="s">
        <v>552</v>
      </c>
      <c r="G14544" s="67" t="s">
        <v>553</v>
      </c>
      <c r="H14544" s="68" t="s">
        <v>363</v>
      </c>
      <c r="I14544" s="69">
        <v>456</v>
      </c>
      <c r="J14544" s="69">
        <v>792</v>
      </c>
      <c r="K14544" s="91"/>
      <c r="L14544" s="91"/>
    </row>
    <row r="14545" spans="2:12" x14ac:dyDescent="0.25">
      <c r="B14545" s="67" t="s">
        <v>504</v>
      </c>
      <c r="C14545" s="67" t="s">
        <v>505</v>
      </c>
      <c r="D14545" s="68" t="s">
        <v>381</v>
      </c>
      <c r="E14545" s="67" t="s">
        <v>382</v>
      </c>
      <c r="F14545" s="68" t="s">
        <v>552</v>
      </c>
      <c r="G14545" s="67" t="s">
        <v>553</v>
      </c>
      <c r="H14545" s="68" t="s">
        <v>364</v>
      </c>
      <c r="I14545" s="69">
        <v>144</v>
      </c>
      <c r="J14545" s="69">
        <v>273</v>
      </c>
      <c r="K14545" s="91"/>
      <c r="L14545" s="91"/>
    </row>
    <row r="14546" spans="2:12" x14ac:dyDescent="0.25">
      <c r="B14546" s="67" t="s">
        <v>504</v>
      </c>
      <c r="C14546" s="67" t="s">
        <v>505</v>
      </c>
      <c r="D14546" s="68" t="s">
        <v>381</v>
      </c>
      <c r="E14546" s="67" t="s">
        <v>382</v>
      </c>
      <c r="F14546" s="68" t="s">
        <v>552</v>
      </c>
      <c r="G14546" s="67" t="s">
        <v>553</v>
      </c>
      <c r="H14546" s="68" t="s">
        <v>362</v>
      </c>
      <c r="I14546" s="69">
        <v>96</v>
      </c>
      <c r="J14546" s="69">
        <v>157</v>
      </c>
      <c r="K14546" s="91"/>
      <c r="L14546" s="91"/>
    </row>
    <row r="14547" spans="2:12" x14ac:dyDescent="0.25">
      <c r="B14547" s="67" t="s">
        <v>504</v>
      </c>
      <c r="C14547" s="67" t="s">
        <v>505</v>
      </c>
      <c r="D14547" s="68" t="s">
        <v>381</v>
      </c>
      <c r="E14547" s="67" t="s">
        <v>382</v>
      </c>
      <c r="F14547" s="68" t="s">
        <v>552</v>
      </c>
      <c r="G14547" s="67" t="s">
        <v>553</v>
      </c>
      <c r="H14547" s="68" t="s">
        <v>363</v>
      </c>
      <c r="I14547" s="69">
        <v>84</v>
      </c>
      <c r="J14547" s="69">
        <v>132</v>
      </c>
      <c r="K14547" s="91"/>
      <c r="L14547" s="91"/>
    </row>
    <row r="14548" spans="2:12" x14ac:dyDescent="0.25">
      <c r="B14548" s="67" t="s">
        <v>504</v>
      </c>
      <c r="C14548" s="67" t="s">
        <v>505</v>
      </c>
      <c r="D14548" s="68" t="s">
        <v>381</v>
      </c>
      <c r="E14548" s="67" t="s">
        <v>382</v>
      </c>
      <c r="F14548" s="68" t="s">
        <v>552</v>
      </c>
      <c r="G14548" s="67" t="s">
        <v>553</v>
      </c>
      <c r="H14548" s="68" t="s">
        <v>363</v>
      </c>
      <c r="I14548" s="69">
        <v>0</v>
      </c>
      <c r="J14548" s="69">
        <v>0</v>
      </c>
      <c r="K14548" s="91"/>
      <c r="L14548" s="91"/>
    </row>
    <row r="14549" spans="2:12" x14ac:dyDescent="0.25">
      <c r="B14549" s="67" t="s">
        <v>504</v>
      </c>
      <c r="C14549" s="67" t="s">
        <v>505</v>
      </c>
      <c r="D14549" s="68" t="s">
        <v>381</v>
      </c>
      <c r="E14549" s="67" t="s">
        <v>382</v>
      </c>
      <c r="F14549" s="68" t="s">
        <v>552</v>
      </c>
      <c r="G14549" s="67" t="s">
        <v>553</v>
      </c>
      <c r="H14549" s="68" t="s">
        <v>362</v>
      </c>
      <c r="I14549" s="69">
        <v>5</v>
      </c>
      <c r="J14549" s="69">
        <v>16</v>
      </c>
      <c r="K14549" s="91"/>
      <c r="L14549" s="91"/>
    </row>
    <row r="14550" spans="2:12" x14ac:dyDescent="0.25">
      <c r="B14550" s="67" t="s">
        <v>504</v>
      </c>
      <c r="C14550" s="67" t="s">
        <v>505</v>
      </c>
      <c r="D14550" s="68" t="s">
        <v>381</v>
      </c>
      <c r="E14550" s="67" t="s">
        <v>382</v>
      </c>
      <c r="F14550" s="68" t="s">
        <v>552</v>
      </c>
      <c r="G14550" s="67" t="s">
        <v>553</v>
      </c>
      <c r="H14550" s="68" t="s">
        <v>363</v>
      </c>
      <c r="I14550" s="69">
        <v>1</v>
      </c>
      <c r="J14550" s="69">
        <v>12</v>
      </c>
      <c r="K14550" s="91"/>
      <c r="L14550" s="91"/>
    </row>
    <row r="14551" spans="2:12" x14ac:dyDescent="0.25">
      <c r="B14551" s="67" t="s">
        <v>504</v>
      </c>
      <c r="C14551" s="67" t="s">
        <v>505</v>
      </c>
      <c r="D14551" s="68" t="s">
        <v>381</v>
      </c>
      <c r="E14551" s="67" t="s">
        <v>382</v>
      </c>
      <c r="F14551" s="68" t="s">
        <v>552</v>
      </c>
      <c r="G14551" s="67" t="s">
        <v>553</v>
      </c>
      <c r="H14551" s="68" t="s">
        <v>364</v>
      </c>
      <c r="I14551" s="69">
        <v>5</v>
      </c>
      <c r="J14551" s="69">
        <v>0</v>
      </c>
      <c r="K14551" s="91"/>
      <c r="L14551" s="91"/>
    </row>
    <row r="14552" spans="2:12" x14ac:dyDescent="0.25">
      <c r="B14552" s="67" t="s">
        <v>504</v>
      </c>
      <c r="C14552" s="67" t="s">
        <v>505</v>
      </c>
      <c r="D14552" s="68" t="s">
        <v>381</v>
      </c>
      <c r="E14552" s="67" t="s">
        <v>382</v>
      </c>
      <c r="F14552" s="68" t="s">
        <v>552</v>
      </c>
      <c r="G14552" s="67" t="s">
        <v>553</v>
      </c>
      <c r="H14552" s="68" t="s">
        <v>362</v>
      </c>
      <c r="I14552" s="69">
        <v>0</v>
      </c>
      <c r="J14552" s="69">
        <v>20</v>
      </c>
      <c r="K14552" s="91"/>
      <c r="L14552" s="91"/>
    </row>
    <row r="14553" spans="2:12" x14ac:dyDescent="0.25">
      <c r="B14553" s="67" t="s">
        <v>504</v>
      </c>
      <c r="C14553" s="67" t="s">
        <v>505</v>
      </c>
      <c r="D14553" s="68" t="s">
        <v>381</v>
      </c>
      <c r="E14553" s="67" t="s">
        <v>382</v>
      </c>
      <c r="F14553" s="68" t="s">
        <v>552</v>
      </c>
      <c r="G14553" s="67" t="s">
        <v>553</v>
      </c>
      <c r="H14553" s="68" t="s">
        <v>363</v>
      </c>
      <c r="I14553" s="69">
        <v>24</v>
      </c>
      <c r="J14553" s="69">
        <v>38</v>
      </c>
      <c r="K14553" s="91"/>
      <c r="L14553" s="91"/>
    </row>
    <row r="14554" spans="2:12" x14ac:dyDescent="0.25">
      <c r="B14554" s="67" t="s">
        <v>504</v>
      </c>
      <c r="C14554" s="67" t="s">
        <v>505</v>
      </c>
      <c r="D14554" s="68" t="s">
        <v>381</v>
      </c>
      <c r="E14554" s="67" t="s">
        <v>382</v>
      </c>
      <c r="F14554" s="68" t="s">
        <v>552</v>
      </c>
      <c r="G14554" s="67" t="s">
        <v>553</v>
      </c>
      <c r="H14554" s="68" t="s">
        <v>364</v>
      </c>
      <c r="I14554" s="69">
        <v>0</v>
      </c>
      <c r="J14554" s="69">
        <v>0</v>
      </c>
      <c r="K14554" s="91"/>
      <c r="L14554" s="91"/>
    </row>
    <row r="14555" spans="2:12" x14ac:dyDescent="0.25">
      <c r="B14555" s="67" t="s">
        <v>504</v>
      </c>
      <c r="C14555" s="67" t="s">
        <v>505</v>
      </c>
      <c r="D14555" s="68" t="s">
        <v>381</v>
      </c>
      <c r="E14555" s="67" t="s">
        <v>382</v>
      </c>
      <c r="F14555" s="68" t="s">
        <v>552</v>
      </c>
      <c r="G14555" s="67" t="s">
        <v>553</v>
      </c>
      <c r="H14555" s="68" t="s">
        <v>362</v>
      </c>
      <c r="I14555" s="69">
        <v>0</v>
      </c>
      <c r="J14555" s="69">
        <v>0</v>
      </c>
      <c r="K14555" s="91"/>
      <c r="L14555" s="91"/>
    </row>
    <row r="14556" spans="2:12" x14ac:dyDescent="0.25">
      <c r="B14556" s="67" t="s">
        <v>504</v>
      </c>
      <c r="C14556" s="67" t="s">
        <v>505</v>
      </c>
      <c r="D14556" s="68" t="s">
        <v>381</v>
      </c>
      <c r="E14556" s="67" t="s">
        <v>382</v>
      </c>
      <c r="F14556" s="68" t="s">
        <v>552</v>
      </c>
      <c r="G14556" s="67" t="s">
        <v>553</v>
      </c>
      <c r="H14556" s="68" t="s">
        <v>363</v>
      </c>
      <c r="I14556" s="69">
        <v>0</v>
      </c>
      <c r="J14556" s="69">
        <v>20</v>
      </c>
      <c r="K14556" s="91"/>
      <c r="L14556" s="91"/>
    </row>
    <row r="14557" spans="2:12" x14ac:dyDescent="0.25">
      <c r="B14557" s="67" t="s">
        <v>504</v>
      </c>
      <c r="C14557" s="67" t="s">
        <v>505</v>
      </c>
      <c r="D14557" s="68" t="s">
        <v>381</v>
      </c>
      <c r="E14557" s="67" t="s">
        <v>382</v>
      </c>
      <c r="F14557" s="68" t="s">
        <v>552</v>
      </c>
      <c r="G14557" s="67" t="s">
        <v>553</v>
      </c>
      <c r="H14557" s="68" t="s">
        <v>362</v>
      </c>
      <c r="I14557" s="69">
        <v>0</v>
      </c>
      <c r="J14557" s="69">
        <v>0</v>
      </c>
      <c r="K14557" s="91"/>
      <c r="L14557" s="91"/>
    </row>
    <row r="14558" spans="2:12" x14ac:dyDescent="0.25">
      <c r="B14558" s="67" t="s">
        <v>504</v>
      </c>
      <c r="C14558" s="67" t="s">
        <v>505</v>
      </c>
      <c r="D14558" s="68" t="s">
        <v>381</v>
      </c>
      <c r="E14558" s="67" t="s">
        <v>382</v>
      </c>
      <c r="F14558" s="68" t="s">
        <v>552</v>
      </c>
      <c r="G14558" s="67" t="s">
        <v>553</v>
      </c>
      <c r="H14558" s="68" t="s">
        <v>363</v>
      </c>
      <c r="I14558" s="69">
        <v>20</v>
      </c>
      <c r="J14558" s="69">
        <v>0</v>
      </c>
      <c r="K14558" s="91"/>
      <c r="L14558" s="91"/>
    </row>
    <row r="14559" spans="2:12" x14ac:dyDescent="0.25">
      <c r="B14559" s="67" t="s">
        <v>504</v>
      </c>
      <c r="C14559" s="67" t="s">
        <v>505</v>
      </c>
      <c r="D14559" s="68" t="s">
        <v>381</v>
      </c>
      <c r="E14559" s="67" t="s">
        <v>382</v>
      </c>
      <c r="F14559" s="68" t="s">
        <v>552</v>
      </c>
      <c r="G14559" s="67" t="s">
        <v>553</v>
      </c>
      <c r="H14559" s="68" t="s">
        <v>364</v>
      </c>
      <c r="I14559" s="69">
        <v>0</v>
      </c>
      <c r="J14559" s="69">
        <v>0</v>
      </c>
      <c r="K14559" s="91"/>
      <c r="L14559" s="91"/>
    </row>
    <row r="14560" spans="2:12" x14ac:dyDescent="0.25">
      <c r="B14560" s="67" t="s">
        <v>504</v>
      </c>
      <c r="C14560" s="67" t="s">
        <v>505</v>
      </c>
      <c r="D14560" s="68" t="s">
        <v>381</v>
      </c>
      <c r="E14560" s="67" t="s">
        <v>382</v>
      </c>
      <c r="F14560" s="68" t="s">
        <v>552</v>
      </c>
      <c r="G14560" s="67" t="s">
        <v>553</v>
      </c>
      <c r="H14560" s="68" t="s">
        <v>362</v>
      </c>
      <c r="I14560" s="69">
        <v>30</v>
      </c>
      <c r="J14560" s="69">
        <v>65</v>
      </c>
      <c r="K14560" s="91"/>
      <c r="L14560" s="91"/>
    </row>
    <row r="14561" spans="2:12" x14ac:dyDescent="0.25">
      <c r="B14561" s="67" t="s">
        <v>504</v>
      </c>
      <c r="C14561" s="67" t="s">
        <v>505</v>
      </c>
      <c r="D14561" s="68" t="s">
        <v>381</v>
      </c>
      <c r="E14561" s="67" t="s">
        <v>382</v>
      </c>
      <c r="F14561" s="68" t="s">
        <v>552</v>
      </c>
      <c r="G14561" s="67" t="s">
        <v>553</v>
      </c>
      <c r="H14561" s="68" t="s">
        <v>363</v>
      </c>
      <c r="I14561" s="69">
        <v>8</v>
      </c>
      <c r="J14561" s="69">
        <v>32</v>
      </c>
      <c r="K14561" s="91"/>
      <c r="L14561" s="91"/>
    </row>
    <row r="14562" spans="2:12" x14ac:dyDescent="0.25">
      <c r="B14562" s="67" t="s">
        <v>504</v>
      </c>
      <c r="C14562" s="67" t="s">
        <v>505</v>
      </c>
      <c r="D14562" s="68" t="s">
        <v>381</v>
      </c>
      <c r="E14562" s="67" t="s">
        <v>382</v>
      </c>
      <c r="F14562" s="68" t="s">
        <v>552</v>
      </c>
      <c r="G14562" s="67" t="s">
        <v>553</v>
      </c>
      <c r="H14562" s="68" t="s">
        <v>362</v>
      </c>
      <c r="I14562" s="69">
        <v>10</v>
      </c>
      <c r="J14562" s="69">
        <v>10</v>
      </c>
      <c r="K14562" s="91"/>
      <c r="L14562" s="91"/>
    </row>
    <row r="14563" spans="2:12" x14ac:dyDescent="0.25">
      <c r="B14563" s="67" t="s">
        <v>504</v>
      </c>
      <c r="C14563" s="67" t="s">
        <v>505</v>
      </c>
      <c r="D14563" s="68" t="s">
        <v>381</v>
      </c>
      <c r="E14563" s="67" t="s">
        <v>382</v>
      </c>
      <c r="F14563" s="68" t="s">
        <v>552</v>
      </c>
      <c r="G14563" s="67" t="s">
        <v>553</v>
      </c>
      <c r="H14563" s="68" t="s">
        <v>363</v>
      </c>
      <c r="I14563" s="69">
        <v>0</v>
      </c>
      <c r="J14563" s="69">
        <v>0</v>
      </c>
      <c r="K14563" s="91"/>
      <c r="L14563" s="91"/>
    </row>
    <row r="14564" spans="2:12" x14ac:dyDescent="0.25">
      <c r="B14564" s="67" t="s">
        <v>504</v>
      </c>
      <c r="C14564" s="67" t="s">
        <v>505</v>
      </c>
      <c r="D14564" s="68" t="s">
        <v>381</v>
      </c>
      <c r="E14564" s="67" t="s">
        <v>382</v>
      </c>
      <c r="F14564" s="68" t="s">
        <v>552</v>
      </c>
      <c r="G14564" s="67" t="s">
        <v>553</v>
      </c>
      <c r="H14564" s="68" t="s">
        <v>362</v>
      </c>
      <c r="I14564" s="69">
        <v>28</v>
      </c>
      <c r="J14564" s="69">
        <v>3</v>
      </c>
      <c r="K14564" s="91"/>
      <c r="L14564" s="91"/>
    </row>
    <row r="14565" spans="2:12" x14ac:dyDescent="0.25">
      <c r="B14565" s="67" t="s">
        <v>504</v>
      </c>
      <c r="C14565" s="67" t="s">
        <v>505</v>
      </c>
      <c r="D14565" s="68" t="s">
        <v>381</v>
      </c>
      <c r="E14565" s="67" t="s">
        <v>382</v>
      </c>
      <c r="F14565" s="68" t="s">
        <v>552</v>
      </c>
      <c r="G14565" s="67" t="s">
        <v>553</v>
      </c>
      <c r="H14565" s="68" t="s">
        <v>363</v>
      </c>
      <c r="I14565" s="69">
        <v>0</v>
      </c>
      <c r="J14565" s="69">
        <v>32</v>
      </c>
      <c r="K14565" s="91"/>
      <c r="L14565" s="91"/>
    </row>
    <row r="14566" spans="2:12" x14ac:dyDescent="0.25">
      <c r="B14566" s="67" t="s">
        <v>504</v>
      </c>
      <c r="C14566" s="67" t="s">
        <v>505</v>
      </c>
      <c r="D14566" s="68" t="s">
        <v>381</v>
      </c>
      <c r="E14566" s="67" t="s">
        <v>382</v>
      </c>
      <c r="F14566" s="68" t="s">
        <v>552</v>
      </c>
      <c r="G14566" s="67" t="s">
        <v>553</v>
      </c>
      <c r="H14566" s="68" t="s">
        <v>364</v>
      </c>
      <c r="I14566" s="69">
        <v>0</v>
      </c>
      <c r="J14566" s="69">
        <v>0</v>
      </c>
      <c r="K14566" s="91"/>
      <c r="L14566" s="91"/>
    </row>
    <row r="14567" spans="2:12" x14ac:dyDescent="0.25">
      <c r="B14567" s="67" t="s">
        <v>504</v>
      </c>
      <c r="C14567" s="67" t="s">
        <v>505</v>
      </c>
      <c r="D14567" s="68" t="s">
        <v>381</v>
      </c>
      <c r="E14567" s="67" t="s">
        <v>382</v>
      </c>
      <c r="F14567" s="68" t="s">
        <v>552</v>
      </c>
      <c r="G14567" s="67" t="s">
        <v>553</v>
      </c>
      <c r="H14567" s="68" t="s">
        <v>362</v>
      </c>
      <c r="I14567" s="69">
        <v>29</v>
      </c>
      <c r="J14567" s="69">
        <v>19</v>
      </c>
      <c r="K14567" s="91"/>
      <c r="L14567" s="91"/>
    </row>
    <row r="14568" spans="2:12" x14ac:dyDescent="0.25">
      <c r="B14568" s="67" t="s">
        <v>504</v>
      </c>
      <c r="C14568" s="67" t="s">
        <v>505</v>
      </c>
      <c r="D14568" s="68" t="s">
        <v>381</v>
      </c>
      <c r="E14568" s="67" t="s">
        <v>382</v>
      </c>
      <c r="F14568" s="68" t="s">
        <v>552</v>
      </c>
      <c r="G14568" s="67" t="s">
        <v>553</v>
      </c>
      <c r="H14568" s="68" t="s">
        <v>363</v>
      </c>
      <c r="I14568" s="69">
        <v>52</v>
      </c>
      <c r="J14568" s="69">
        <v>83</v>
      </c>
      <c r="K14568" s="91"/>
      <c r="L14568" s="91"/>
    </row>
    <row r="14569" spans="2:12" x14ac:dyDescent="0.25">
      <c r="B14569" s="67" t="s">
        <v>504</v>
      </c>
      <c r="C14569" s="67" t="s">
        <v>505</v>
      </c>
      <c r="D14569" s="68" t="s">
        <v>381</v>
      </c>
      <c r="E14569" s="67" t="s">
        <v>382</v>
      </c>
      <c r="F14569" s="68" t="s">
        <v>552</v>
      </c>
      <c r="G14569" s="67" t="s">
        <v>553</v>
      </c>
      <c r="H14569" s="68" t="s">
        <v>364</v>
      </c>
      <c r="I14569" s="69">
        <v>1</v>
      </c>
      <c r="J14569" s="69">
        <v>0</v>
      </c>
      <c r="K14569" s="91"/>
      <c r="L14569" s="91"/>
    </row>
    <row r="14570" spans="2:12" x14ac:dyDescent="0.25">
      <c r="B14570" s="67" t="s">
        <v>504</v>
      </c>
      <c r="C14570" s="67" t="s">
        <v>505</v>
      </c>
      <c r="D14570" s="68" t="s">
        <v>381</v>
      </c>
      <c r="E14570" s="67" t="s">
        <v>382</v>
      </c>
      <c r="F14570" s="68" t="s">
        <v>552</v>
      </c>
      <c r="G14570" s="67" t="s">
        <v>553</v>
      </c>
      <c r="H14570" s="68" t="s">
        <v>362</v>
      </c>
      <c r="I14570" s="69">
        <v>40</v>
      </c>
      <c r="J14570" s="69">
        <v>97</v>
      </c>
      <c r="K14570" s="91"/>
      <c r="L14570" s="91"/>
    </row>
    <row r="14571" spans="2:12" x14ac:dyDescent="0.25">
      <c r="B14571" s="67" t="s">
        <v>504</v>
      </c>
      <c r="C14571" s="67" t="s">
        <v>505</v>
      </c>
      <c r="D14571" s="68" t="s">
        <v>381</v>
      </c>
      <c r="E14571" s="67" t="s">
        <v>382</v>
      </c>
      <c r="F14571" s="68" t="s">
        <v>552</v>
      </c>
      <c r="G14571" s="67" t="s">
        <v>553</v>
      </c>
      <c r="H14571" s="68" t="s">
        <v>363</v>
      </c>
      <c r="I14571" s="69">
        <v>95</v>
      </c>
      <c r="J14571" s="69">
        <v>115</v>
      </c>
      <c r="K14571" s="91"/>
      <c r="L14571" s="91"/>
    </row>
    <row r="14572" spans="2:12" x14ac:dyDescent="0.25">
      <c r="B14572" s="67" t="s">
        <v>504</v>
      </c>
      <c r="C14572" s="67" t="s">
        <v>505</v>
      </c>
      <c r="D14572" s="68" t="s">
        <v>381</v>
      </c>
      <c r="E14572" s="67" t="s">
        <v>382</v>
      </c>
      <c r="F14572" s="68" t="s">
        <v>552</v>
      </c>
      <c r="G14572" s="67" t="s">
        <v>553</v>
      </c>
      <c r="H14572" s="68" t="s">
        <v>364</v>
      </c>
      <c r="I14572" s="69">
        <v>81</v>
      </c>
      <c r="J14572" s="69">
        <v>35</v>
      </c>
      <c r="K14572" s="91"/>
      <c r="L14572" s="91"/>
    </row>
    <row r="14573" spans="2:12" x14ac:dyDescent="0.25">
      <c r="B14573" s="67" t="s">
        <v>504</v>
      </c>
      <c r="C14573" s="67" t="s">
        <v>505</v>
      </c>
      <c r="D14573" s="68" t="s">
        <v>381</v>
      </c>
      <c r="E14573" s="67" t="s">
        <v>382</v>
      </c>
      <c r="F14573" s="68" t="s">
        <v>552</v>
      </c>
      <c r="G14573" s="67" t="s">
        <v>553</v>
      </c>
      <c r="H14573" s="68" t="s">
        <v>362</v>
      </c>
      <c r="I14573" s="69">
        <v>94</v>
      </c>
      <c r="J14573" s="69">
        <v>109</v>
      </c>
      <c r="K14573" s="91"/>
      <c r="L14573" s="91"/>
    </row>
    <row r="14574" spans="2:12" x14ac:dyDescent="0.25">
      <c r="B14574" s="67" t="s">
        <v>504</v>
      </c>
      <c r="C14574" s="67" t="s">
        <v>505</v>
      </c>
      <c r="D14574" s="68" t="s">
        <v>381</v>
      </c>
      <c r="E14574" s="67" t="s">
        <v>382</v>
      </c>
      <c r="F14574" s="68" t="s">
        <v>552</v>
      </c>
      <c r="G14574" s="67" t="s">
        <v>553</v>
      </c>
      <c r="H14574" s="68" t="s">
        <v>363</v>
      </c>
      <c r="I14574" s="69">
        <v>209</v>
      </c>
      <c r="J14574" s="69">
        <v>280</v>
      </c>
      <c r="K14574" s="91"/>
      <c r="L14574" s="91"/>
    </row>
    <row r="14575" spans="2:12" x14ac:dyDescent="0.25">
      <c r="B14575" s="67" t="s">
        <v>504</v>
      </c>
      <c r="C14575" s="67" t="s">
        <v>505</v>
      </c>
      <c r="D14575" s="68" t="s">
        <v>381</v>
      </c>
      <c r="E14575" s="67" t="s">
        <v>382</v>
      </c>
      <c r="F14575" s="68" t="s">
        <v>552</v>
      </c>
      <c r="G14575" s="67" t="s">
        <v>553</v>
      </c>
      <c r="H14575" s="68" t="s">
        <v>364</v>
      </c>
      <c r="I14575" s="69">
        <v>6</v>
      </c>
      <c r="J14575" s="69">
        <v>30</v>
      </c>
      <c r="K14575" s="91"/>
      <c r="L14575" s="91"/>
    </row>
    <row r="14576" spans="2:12" x14ac:dyDescent="0.25">
      <c r="B14576" s="67" t="s">
        <v>504</v>
      </c>
      <c r="C14576" s="67" t="s">
        <v>505</v>
      </c>
      <c r="D14576" s="68" t="s">
        <v>381</v>
      </c>
      <c r="E14576" s="67" t="s">
        <v>382</v>
      </c>
      <c r="F14576" s="68" t="s">
        <v>552</v>
      </c>
      <c r="G14576" s="67" t="s">
        <v>553</v>
      </c>
      <c r="H14576" s="68" t="s">
        <v>362</v>
      </c>
      <c r="I14576" s="69">
        <v>75</v>
      </c>
      <c r="J14576" s="69">
        <v>102</v>
      </c>
      <c r="K14576" s="91"/>
      <c r="L14576" s="91"/>
    </row>
    <row r="14577" spans="2:12" x14ac:dyDescent="0.25">
      <c r="B14577" s="67" t="s">
        <v>504</v>
      </c>
      <c r="C14577" s="67" t="s">
        <v>505</v>
      </c>
      <c r="D14577" s="68" t="s">
        <v>381</v>
      </c>
      <c r="E14577" s="67" t="s">
        <v>382</v>
      </c>
      <c r="F14577" s="68" t="s">
        <v>552</v>
      </c>
      <c r="G14577" s="67" t="s">
        <v>553</v>
      </c>
      <c r="H14577" s="68" t="s">
        <v>363</v>
      </c>
      <c r="I14577" s="69">
        <v>137</v>
      </c>
      <c r="J14577" s="69">
        <v>223</v>
      </c>
      <c r="K14577" s="91"/>
      <c r="L14577" s="91"/>
    </row>
    <row r="14578" spans="2:12" x14ac:dyDescent="0.25">
      <c r="B14578" s="67" t="s">
        <v>504</v>
      </c>
      <c r="C14578" s="67" t="s">
        <v>505</v>
      </c>
      <c r="D14578" s="68" t="s">
        <v>381</v>
      </c>
      <c r="E14578" s="67" t="s">
        <v>382</v>
      </c>
      <c r="F14578" s="68" t="s">
        <v>552</v>
      </c>
      <c r="G14578" s="67" t="s">
        <v>553</v>
      </c>
      <c r="H14578" s="68" t="s">
        <v>364</v>
      </c>
      <c r="I14578" s="69">
        <v>27</v>
      </c>
      <c r="J14578" s="69">
        <v>33</v>
      </c>
      <c r="K14578" s="91"/>
      <c r="L14578" s="91"/>
    </row>
    <row r="14579" spans="2:12" x14ac:dyDescent="0.25">
      <c r="B14579" s="67" t="s">
        <v>504</v>
      </c>
      <c r="C14579" s="67" t="s">
        <v>505</v>
      </c>
      <c r="D14579" s="68" t="s">
        <v>381</v>
      </c>
      <c r="E14579" s="67" t="s">
        <v>382</v>
      </c>
      <c r="F14579" s="68" t="s">
        <v>552</v>
      </c>
      <c r="G14579" s="67" t="s">
        <v>553</v>
      </c>
      <c r="H14579" s="68" t="s">
        <v>362</v>
      </c>
      <c r="I14579" s="69">
        <v>0.309</v>
      </c>
      <c r="J14579" s="69">
        <v>0.20599999999999999</v>
      </c>
      <c r="K14579" s="91"/>
      <c r="L14579" s="91"/>
    </row>
    <row r="14580" spans="2:12" x14ac:dyDescent="0.25">
      <c r="B14580" s="67" t="s">
        <v>504</v>
      </c>
      <c r="C14580" s="67" t="s">
        <v>505</v>
      </c>
      <c r="D14580" s="68" t="s">
        <v>381</v>
      </c>
      <c r="E14580" s="67" t="s">
        <v>382</v>
      </c>
      <c r="F14580" s="68" t="s">
        <v>552</v>
      </c>
      <c r="G14580" s="67" t="s">
        <v>553</v>
      </c>
      <c r="H14580" s="68" t="s">
        <v>363</v>
      </c>
      <c r="I14580" s="69">
        <v>0.39140000000000003</v>
      </c>
      <c r="J14580" s="69">
        <v>0.55620000000000003</v>
      </c>
      <c r="K14580" s="91"/>
      <c r="L14580" s="91"/>
    </row>
    <row r="14581" spans="2:12" x14ac:dyDescent="0.25">
      <c r="B14581" s="67" t="s">
        <v>504</v>
      </c>
      <c r="C14581" s="67" t="s">
        <v>505</v>
      </c>
      <c r="D14581" s="68" t="s">
        <v>381</v>
      </c>
      <c r="E14581" s="67" t="s">
        <v>382</v>
      </c>
      <c r="F14581" s="68" t="s">
        <v>552</v>
      </c>
      <c r="G14581" s="67" t="s">
        <v>553</v>
      </c>
      <c r="H14581" s="68" t="s">
        <v>364</v>
      </c>
      <c r="I14581" s="69">
        <v>0.45319999999999999</v>
      </c>
      <c r="J14581" s="69">
        <v>0.28839999999999999</v>
      </c>
      <c r="K14581" s="91"/>
      <c r="L14581" s="91"/>
    </row>
    <row r="14582" spans="2:12" x14ac:dyDescent="0.25">
      <c r="B14582" s="67" t="s">
        <v>504</v>
      </c>
      <c r="C14582" s="67" t="s">
        <v>505</v>
      </c>
      <c r="D14582" s="68" t="s">
        <v>381</v>
      </c>
      <c r="E14582" s="67" t="s">
        <v>382</v>
      </c>
      <c r="F14582" s="68" t="s">
        <v>552</v>
      </c>
      <c r="G14582" s="67" t="s">
        <v>553</v>
      </c>
      <c r="H14582" s="68" t="s">
        <v>362</v>
      </c>
      <c r="I14582" s="69">
        <v>16</v>
      </c>
      <c r="J14582" s="69">
        <v>43</v>
      </c>
      <c r="K14582" s="91"/>
      <c r="L14582" s="91"/>
    </row>
    <row r="14583" spans="2:12" x14ac:dyDescent="0.25">
      <c r="B14583" s="67" t="s">
        <v>504</v>
      </c>
      <c r="C14583" s="67" t="s">
        <v>505</v>
      </c>
      <c r="D14583" s="68" t="s">
        <v>381</v>
      </c>
      <c r="E14583" s="67" t="s">
        <v>382</v>
      </c>
      <c r="F14583" s="68" t="s">
        <v>552</v>
      </c>
      <c r="G14583" s="67" t="s">
        <v>553</v>
      </c>
      <c r="H14583" s="68" t="s">
        <v>363</v>
      </c>
      <c r="I14583" s="69">
        <v>107</v>
      </c>
      <c r="J14583" s="69">
        <v>119</v>
      </c>
      <c r="K14583" s="91"/>
      <c r="L14583" s="91"/>
    </row>
    <row r="14584" spans="2:12" x14ac:dyDescent="0.25">
      <c r="B14584" s="67" t="s">
        <v>504</v>
      </c>
      <c r="C14584" s="67" t="s">
        <v>505</v>
      </c>
      <c r="D14584" s="68" t="s">
        <v>381</v>
      </c>
      <c r="E14584" s="67" t="s">
        <v>382</v>
      </c>
      <c r="F14584" s="68" t="s">
        <v>552</v>
      </c>
      <c r="G14584" s="67" t="s">
        <v>553</v>
      </c>
      <c r="H14584" s="68" t="s">
        <v>364</v>
      </c>
      <c r="I14584" s="69">
        <v>20</v>
      </c>
      <c r="J14584" s="69">
        <v>18</v>
      </c>
      <c r="K14584" s="91"/>
      <c r="L14584" s="91"/>
    </row>
    <row r="14585" spans="2:12" x14ac:dyDescent="0.25">
      <c r="B14585" s="67" t="s">
        <v>504</v>
      </c>
      <c r="C14585" s="67" t="s">
        <v>505</v>
      </c>
      <c r="D14585" s="68" t="s">
        <v>381</v>
      </c>
      <c r="E14585" s="67" t="s">
        <v>382</v>
      </c>
      <c r="F14585" s="68" t="s">
        <v>552</v>
      </c>
      <c r="G14585" s="67" t="s">
        <v>553</v>
      </c>
      <c r="H14585" s="68" t="s">
        <v>362</v>
      </c>
      <c r="I14585" s="69">
        <v>0</v>
      </c>
      <c r="J14585" s="69">
        <v>0</v>
      </c>
      <c r="K14585" s="91"/>
      <c r="L14585" s="91"/>
    </row>
    <row r="14586" spans="2:12" x14ac:dyDescent="0.25">
      <c r="B14586" s="67" t="s">
        <v>504</v>
      </c>
      <c r="C14586" s="67" t="s">
        <v>505</v>
      </c>
      <c r="D14586" s="68" t="s">
        <v>381</v>
      </c>
      <c r="E14586" s="67" t="s">
        <v>382</v>
      </c>
      <c r="F14586" s="68" t="s">
        <v>552</v>
      </c>
      <c r="G14586" s="67" t="s">
        <v>553</v>
      </c>
      <c r="H14586" s="68" t="s">
        <v>364</v>
      </c>
      <c r="I14586" s="69">
        <v>0</v>
      </c>
      <c r="J14586" s="69">
        <v>0</v>
      </c>
      <c r="K14586" s="91"/>
      <c r="L14586" s="91"/>
    </row>
    <row r="14587" spans="2:12" x14ac:dyDescent="0.25">
      <c r="B14587" s="67" t="s">
        <v>504</v>
      </c>
      <c r="C14587" s="67" t="s">
        <v>505</v>
      </c>
      <c r="D14587" s="68" t="s">
        <v>381</v>
      </c>
      <c r="E14587" s="67" t="s">
        <v>382</v>
      </c>
      <c r="F14587" s="68" t="s">
        <v>552</v>
      </c>
      <c r="G14587" s="67" t="s">
        <v>553</v>
      </c>
      <c r="H14587" s="68" t="s">
        <v>363</v>
      </c>
      <c r="I14587" s="69">
        <v>0</v>
      </c>
      <c r="J14587" s="69">
        <v>0</v>
      </c>
      <c r="K14587" s="91"/>
      <c r="L14587" s="91"/>
    </row>
    <row r="14588" spans="2:12" x14ac:dyDescent="0.25">
      <c r="B14588" s="67" t="s">
        <v>504</v>
      </c>
      <c r="C14588" s="67" t="s">
        <v>505</v>
      </c>
      <c r="D14588" s="68" t="s">
        <v>381</v>
      </c>
      <c r="E14588" s="67" t="s">
        <v>382</v>
      </c>
      <c r="F14588" s="68" t="s">
        <v>552</v>
      </c>
      <c r="G14588" s="67" t="s">
        <v>553</v>
      </c>
      <c r="H14588" s="68" t="s">
        <v>364</v>
      </c>
      <c r="I14588" s="69">
        <v>0</v>
      </c>
      <c r="J14588" s="69">
        <v>0</v>
      </c>
      <c r="K14588" s="91"/>
      <c r="L14588" s="91"/>
    </row>
    <row r="14589" spans="2:12" x14ac:dyDescent="0.25">
      <c r="B14589" s="67" t="s">
        <v>504</v>
      </c>
      <c r="C14589" s="67" t="s">
        <v>505</v>
      </c>
      <c r="D14589" s="68" t="s">
        <v>381</v>
      </c>
      <c r="E14589" s="67" t="s">
        <v>382</v>
      </c>
      <c r="F14589" s="68" t="s">
        <v>552</v>
      </c>
      <c r="G14589" s="67" t="s">
        <v>553</v>
      </c>
      <c r="H14589" s="68" t="s">
        <v>362</v>
      </c>
      <c r="I14589" s="69">
        <v>0</v>
      </c>
      <c r="J14589" s="69">
        <v>20</v>
      </c>
      <c r="K14589" s="91"/>
      <c r="L14589" s="91"/>
    </row>
    <row r="14590" spans="2:12" x14ac:dyDescent="0.25">
      <c r="B14590" s="67" t="s">
        <v>504</v>
      </c>
      <c r="C14590" s="67" t="s">
        <v>505</v>
      </c>
      <c r="D14590" s="68" t="s">
        <v>381</v>
      </c>
      <c r="E14590" s="67" t="s">
        <v>382</v>
      </c>
      <c r="F14590" s="68" t="s">
        <v>552</v>
      </c>
      <c r="G14590" s="67" t="s">
        <v>553</v>
      </c>
      <c r="H14590" s="68" t="s">
        <v>362</v>
      </c>
      <c r="I14590" s="69">
        <v>0</v>
      </c>
      <c r="J14590" s="69">
        <v>0</v>
      </c>
      <c r="K14590" s="91"/>
      <c r="L14590" s="91"/>
    </row>
    <row r="14591" spans="2:12" x14ac:dyDescent="0.25">
      <c r="B14591" s="67" t="s">
        <v>504</v>
      </c>
      <c r="C14591" s="67" t="s">
        <v>505</v>
      </c>
      <c r="D14591" s="68" t="s">
        <v>381</v>
      </c>
      <c r="E14591" s="67" t="s">
        <v>382</v>
      </c>
      <c r="F14591" s="68" t="s">
        <v>552</v>
      </c>
      <c r="G14591" s="67" t="s">
        <v>553</v>
      </c>
      <c r="H14591" s="68" t="s">
        <v>363</v>
      </c>
      <c r="I14591" s="69">
        <v>0</v>
      </c>
      <c r="J14591" s="69">
        <v>0</v>
      </c>
      <c r="K14591" s="91"/>
      <c r="L14591" s="91"/>
    </row>
    <row r="14592" spans="2:12" x14ac:dyDescent="0.25">
      <c r="B14592" s="67" t="s">
        <v>504</v>
      </c>
      <c r="C14592" s="67" t="s">
        <v>505</v>
      </c>
      <c r="D14592" s="68" t="s">
        <v>381</v>
      </c>
      <c r="E14592" s="67" t="s">
        <v>382</v>
      </c>
      <c r="F14592" s="68" t="s">
        <v>552</v>
      </c>
      <c r="G14592" s="67" t="s">
        <v>553</v>
      </c>
      <c r="H14592" s="68" t="s">
        <v>364</v>
      </c>
      <c r="I14592" s="69">
        <v>0</v>
      </c>
      <c r="J14592" s="69">
        <v>0</v>
      </c>
      <c r="K14592" s="91"/>
      <c r="L14592" s="91"/>
    </row>
    <row r="14593" spans="2:12" x14ac:dyDescent="0.25">
      <c r="B14593" s="67" t="s">
        <v>504</v>
      </c>
      <c r="C14593" s="67" t="s">
        <v>505</v>
      </c>
      <c r="D14593" s="68" t="s">
        <v>381</v>
      </c>
      <c r="E14593" s="67" t="s">
        <v>382</v>
      </c>
      <c r="F14593" s="68" t="s">
        <v>552</v>
      </c>
      <c r="G14593" s="67" t="s">
        <v>553</v>
      </c>
      <c r="H14593" s="68" t="s">
        <v>363</v>
      </c>
      <c r="I14593" s="69">
        <v>0</v>
      </c>
      <c r="J14593" s="69">
        <v>12</v>
      </c>
      <c r="K14593" s="91"/>
      <c r="L14593" s="91"/>
    </row>
    <row r="14594" spans="2:12" x14ac:dyDescent="0.25">
      <c r="B14594" s="67" t="s">
        <v>504</v>
      </c>
      <c r="C14594" s="67" t="s">
        <v>505</v>
      </c>
      <c r="D14594" s="68" t="s">
        <v>381</v>
      </c>
      <c r="E14594" s="67" t="s">
        <v>382</v>
      </c>
      <c r="F14594" s="68" t="s">
        <v>552</v>
      </c>
      <c r="G14594" s="67" t="s">
        <v>553</v>
      </c>
      <c r="H14594" s="68" t="s">
        <v>364</v>
      </c>
      <c r="I14594" s="69">
        <v>0</v>
      </c>
      <c r="J14594" s="69">
        <v>0</v>
      </c>
      <c r="K14594" s="91"/>
      <c r="L14594" s="91"/>
    </row>
    <row r="14595" spans="2:12" x14ac:dyDescent="0.25">
      <c r="B14595" s="67" t="s">
        <v>504</v>
      </c>
      <c r="C14595" s="67" t="s">
        <v>505</v>
      </c>
      <c r="D14595" s="68" t="s">
        <v>381</v>
      </c>
      <c r="E14595" s="67" t="s">
        <v>382</v>
      </c>
      <c r="F14595" s="68" t="s">
        <v>552</v>
      </c>
      <c r="G14595" s="67" t="s">
        <v>553</v>
      </c>
      <c r="H14595" s="68" t="s">
        <v>362</v>
      </c>
      <c r="I14595" s="69">
        <v>0</v>
      </c>
      <c r="J14595" s="69">
        <v>0</v>
      </c>
      <c r="K14595" s="91"/>
      <c r="L14595" s="91"/>
    </row>
    <row r="14596" spans="2:12" x14ac:dyDescent="0.25">
      <c r="B14596" s="67" t="s">
        <v>504</v>
      </c>
      <c r="C14596" s="67" t="s">
        <v>505</v>
      </c>
      <c r="D14596" s="68" t="s">
        <v>381</v>
      </c>
      <c r="E14596" s="67" t="s">
        <v>382</v>
      </c>
      <c r="F14596" s="68" t="s">
        <v>552</v>
      </c>
      <c r="G14596" s="67" t="s">
        <v>553</v>
      </c>
      <c r="H14596" s="68" t="s">
        <v>364</v>
      </c>
      <c r="I14596" s="69">
        <v>4</v>
      </c>
      <c r="J14596" s="69">
        <v>4</v>
      </c>
      <c r="K14596" s="91"/>
      <c r="L14596" s="91"/>
    </row>
    <row r="14597" spans="2:12" x14ac:dyDescent="0.25">
      <c r="B14597" s="67" t="s">
        <v>504</v>
      </c>
      <c r="C14597" s="67" t="s">
        <v>505</v>
      </c>
      <c r="D14597" s="68" t="s">
        <v>381</v>
      </c>
      <c r="E14597" s="67" t="s">
        <v>382</v>
      </c>
      <c r="F14597" s="68" t="s">
        <v>552</v>
      </c>
      <c r="G14597" s="67" t="s">
        <v>553</v>
      </c>
      <c r="H14597" s="68" t="s">
        <v>362</v>
      </c>
      <c r="I14597" s="69">
        <v>0</v>
      </c>
      <c r="J14597" s="69">
        <v>0</v>
      </c>
      <c r="K14597" s="91"/>
      <c r="L14597" s="91"/>
    </row>
    <row r="14598" spans="2:12" x14ac:dyDescent="0.25">
      <c r="B14598" s="67" t="s">
        <v>504</v>
      </c>
      <c r="C14598" s="67" t="s">
        <v>505</v>
      </c>
      <c r="D14598" s="68" t="s">
        <v>381</v>
      </c>
      <c r="E14598" s="67" t="s">
        <v>382</v>
      </c>
      <c r="F14598" s="68" t="s">
        <v>552</v>
      </c>
      <c r="G14598" s="67" t="s">
        <v>553</v>
      </c>
      <c r="H14598" s="68" t="s">
        <v>363</v>
      </c>
      <c r="I14598" s="69">
        <v>0</v>
      </c>
      <c r="J14598" s="69">
        <v>0</v>
      </c>
      <c r="K14598" s="91"/>
      <c r="L14598" s="91"/>
    </row>
    <row r="14599" spans="2:12" x14ac:dyDescent="0.25">
      <c r="B14599" s="67" t="s">
        <v>504</v>
      </c>
      <c r="C14599" s="67" t="s">
        <v>505</v>
      </c>
      <c r="D14599" s="68" t="s">
        <v>381</v>
      </c>
      <c r="E14599" s="67" t="s">
        <v>382</v>
      </c>
      <c r="F14599" s="68" t="s">
        <v>552</v>
      </c>
      <c r="G14599" s="67" t="s">
        <v>553</v>
      </c>
      <c r="H14599" s="68" t="s">
        <v>362</v>
      </c>
      <c r="I14599" s="69">
        <v>62</v>
      </c>
      <c r="J14599" s="69">
        <v>93</v>
      </c>
      <c r="K14599" s="91"/>
      <c r="L14599" s="91"/>
    </row>
    <row r="14600" spans="2:12" x14ac:dyDescent="0.25">
      <c r="B14600" s="67" t="s">
        <v>504</v>
      </c>
      <c r="C14600" s="67" t="s">
        <v>505</v>
      </c>
      <c r="D14600" s="68" t="s">
        <v>381</v>
      </c>
      <c r="E14600" s="67" t="s">
        <v>382</v>
      </c>
      <c r="F14600" s="68" t="s">
        <v>552</v>
      </c>
      <c r="G14600" s="67" t="s">
        <v>553</v>
      </c>
      <c r="H14600" s="68" t="s">
        <v>363</v>
      </c>
      <c r="I14600" s="69">
        <v>0</v>
      </c>
      <c r="J14600" s="69">
        <v>0</v>
      </c>
      <c r="K14600" s="91"/>
      <c r="L14600" s="91"/>
    </row>
    <row r="14601" spans="2:12" x14ac:dyDescent="0.25">
      <c r="B14601" s="67" t="s">
        <v>504</v>
      </c>
      <c r="C14601" s="67" t="s">
        <v>505</v>
      </c>
      <c r="D14601" s="68" t="s">
        <v>381</v>
      </c>
      <c r="E14601" s="67" t="s">
        <v>382</v>
      </c>
      <c r="F14601" s="68" t="s">
        <v>552</v>
      </c>
      <c r="G14601" s="67" t="s">
        <v>553</v>
      </c>
      <c r="H14601" s="68" t="s">
        <v>364</v>
      </c>
      <c r="I14601" s="69">
        <v>55</v>
      </c>
      <c r="J14601" s="69">
        <v>85</v>
      </c>
      <c r="K14601" s="91"/>
      <c r="L14601" s="91"/>
    </row>
    <row r="14602" spans="2:12" x14ac:dyDescent="0.25">
      <c r="B14602" s="67" t="s">
        <v>504</v>
      </c>
      <c r="C14602" s="67" t="s">
        <v>505</v>
      </c>
      <c r="D14602" s="68" t="s">
        <v>381</v>
      </c>
      <c r="E14602" s="67" t="s">
        <v>382</v>
      </c>
      <c r="F14602" s="68" t="s">
        <v>552</v>
      </c>
      <c r="G14602" s="67" t="s">
        <v>553</v>
      </c>
      <c r="H14602" s="68" t="s">
        <v>362</v>
      </c>
      <c r="I14602" s="69">
        <v>55</v>
      </c>
      <c r="J14602" s="69">
        <v>60</v>
      </c>
      <c r="K14602" s="91"/>
      <c r="L14602" s="91"/>
    </row>
    <row r="14603" spans="2:12" x14ac:dyDescent="0.25">
      <c r="B14603" s="67" t="s">
        <v>504</v>
      </c>
      <c r="C14603" s="67" t="s">
        <v>505</v>
      </c>
      <c r="D14603" s="68" t="s">
        <v>381</v>
      </c>
      <c r="E14603" s="67" t="s">
        <v>382</v>
      </c>
      <c r="F14603" s="68" t="s">
        <v>552</v>
      </c>
      <c r="G14603" s="67" t="s">
        <v>553</v>
      </c>
      <c r="H14603" s="68" t="s">
        <v>363</v>
      </c>
      <c r="I14603" s="69">
        <v>95</v>
      </c>
      <c r="J14603" s="69">
        <v>76</v>
      </c>
      <c r="K14603" s="91"/>
      <c r="L14603" s="91"/>
    </row>
    <row r="14604" spans="2:12" x14ac:dyDescent="0.25">
      <c r="B14604" s="67" t="s">
        <v>504</v>
      </c>
      <c r="C14604" s="67" t="s">
        <v>505</v>
      </c>
      <c r="D14604" s="68" t="s">
        <v>381</v>
      </c>
      <c r="E14604" s="67" t="s">
        <v>382</v>
      </c>
      <c r="F14604" s="68" t="s">
        <v>552</v>
      </c>
      <c r="G14604" s="67" t="s">
        <v>553</v>
      </c>
      <c r="H14604" s="68" t="s">
        <v>364</v>
      </c>
      <c r="I14604" s="69">
        <v>24</v>
      </c>
      <c r="J14604" s="69">
        <v>19</v>
      </c>
      <c r="K14604" s="91"/>
      <c r="L14604" s="91"/>
    </row>
    <row r="14605" spans="2:12" x14ac:dyDescent="0.25">
      <c r="B14605" s="67" t="s">
        <v>504</v>
      </c>
      <c r="C14605" s="67" t="s">
        <v>505</v>
      </c>
      <c r="D14605" s="68" t="s">
        <v>381</v>
      </c>
      <c r="E14605" s="67" t="s">
        <v>382</v>
      </c>
      <c r="F14605" s="68" t="s">
        <v>552</v>
      </c>
      <c r="G14605" s="67" t="s">
        <v>553</v>
      </c>
      <c r="H14605" s="68" t="s">
        <v>362</v>
      </c>
      <c r="I14605" s="69">
        <v>42</v>
      </c>
      <c r="J14605" s="69">
        <v>60</v>
      </c>
      <c r="K14605" s="91"/>
      <c r="L14605" s="91"/>
    </row>
    <row r="14606" spans="2:12" x14ac:dyDescent="0.25">
      <c r="B14606" s="67" t="s">
        <v>504</v>
      </c>
      <c r="C14606" s="67" t="s">
        <v>505</v>
      </c>
      <c r="D14606" s="68" t="s">
        <v>381</v>
      </c>
      <c r="E14606" s="67" t="s">
        <v>382</v>
      </c>
      <c r="F14606" s="68" t="s">
        <v>552</v>
      </c>
      <c r="G14606" s="67" t="s">
        <v>553</v>
      </c>
      <c r="H14606" s="68" t="s">
        <v>363</v>
      </c>
      <c r="I14606" s="69">
        <v>20</v>
      </c>
      <c r="J14606" s="69">
        <v>36</v>
      </c>
      <c r="K14606" s="91"/>
      <c r="L14606" s="91"/>
    </row>
    <row r="14607" spans="2:12" x14ac:dyDescent="0.25">
      <c r="B14607" s="67" t="s">
        <v>504</v>
      </c>
      <c r="C14607" s="67" t="s">
        <v>505</v>
      </c>
      <c r="D14607" s="68" t="s">
        <v>381</v>
      </c>
      <c r="E14607" s="67" t="s">
        <v>382</v>
      </c>
      <c r="F14607" s="68" t="s">
        <v>552</v>
      </c>
      <c r="G14607" s="67" t="s">
        <v>553</v>
      </c>
      <c r="H14607" s="68" t="s">
        <v>364</v>
      </c>
      <c r="I14607" s="69">
        <v>0</v>
      </c>
      <c r="J14607" s="69">
        <v>0</v>
      </c>
      <c r="K14607" s="91"/>
      <c r="L14607" s="91"/>
    </row>
    <row r="14608" spans="2:12" x14ac:dyDescent="0.25">
      <c r="B14608" s="67" t="s">
        <v>504</v>
      </c>
      <c r="C14608" s="67" t="s">
        <v>505</v>
      </c>
      <c r="D14608" s="68" t="s">
        <v>381</v>
      </c>
      <c r="E14608" s="67" t="s">
        <v>382</v>
      </c>
      <c r="F14608" s="68" t="s">
        <v>552</v>
      </c>
      <c r="G14608" s="67" t="s">
        <v>553</v>
      </c>
      <c r="H14608" s="68" t="s">
        <v>362</v>
      </c>
      <c r="I14608" s="69">
        <v>0</v>
      </c>
      <c r="J14608" s="69">
        <v>0</v>
      </c>
      <c r="K14608" s="91"/>
      <c r="L14608" s="91"/>
    </row>
    <row r="14609" spans="2:12" x14ac:dyDescent="0.25">
      <c r="B14609" s="67" t="s">
        <v>504</v>
      </c>
      <c r="C14609" s="67" t="s">
        <v>505</v>
      </c>
      <c r="D14609" s="68" t="s">
        <v>381</v>
      </c>
      <c r="E14609" s="67" t="s">
        <v>382</v>
      </c>
      <c r="F14609" s="68" t="s">
        <v>552</v>
      </c>
      <c r="G14609" s="67" t="s">
        <v>553</v>
      </c>
      <c r="H14609" s="68" t="s">
        <v>363</v>
      </c>
      <c r="I14609" s="69">
        <v>16</v>
      </c>
      <c r="J14609" s="69">
        <v>0</v>
      </c>
      <c r="K14609" s="91"/>
      <c r="L14609" s="91"/>
    </row>
    <row r="14610" spans="2:12" x14ac:dyDescent="0.25">
      <c r="B14610" s="67" t="s">
        <v>504</v>
      </c>
      <c r="C14610" s="67" t="s">
        <v>505</v>
      </c>
      <c r="D14610" s="68" t="s">
        <v>381</v>
      </c>
      <c r="E14610" s="67" t="s">
        <v>382</v>
      </c>
      <c r="F14610" s="68" t="s">
        <v>552</v>
      </c>
      <c r="G14610" s="67" t="s">
        <v>553</v>
      </c>
      <c r="H14610" s="68" t="s">
        <v>364</v>
      </c>
      <c r="I14610" s="69">
        <v>10</v>
      </c>
      <c r="J14610" s="69">
        <v>0</v>
      </c>
      <c r="K14610" s="91"/>
      <c r="L14610" s="91"/>
    </row>
    <row r="14611" spans="2:12" x14ac:dyDescent="0.25">
      <c r="B14611" s="67" t="s">
        <v>504</v>
      </c>
      <c r="C14611" s="67" t="s">
        <v>505</v>
      </c>
      <c r="D14611" s="68" t="s">
        <v>381</v>
      </c>
      <c r="E14611" s="67" t="s">
        <v>382</v>
      </c>
      <c r="F14611" s="68" t="s">
        <v>552</v>
      </c>
      <c r="G14611" s="67" t="s">
        <v>553</v>
      </c>
      <c r="H14611" s="68" t="s">
        <v>362</v>
      </c>
      <c r="I14611" s="69">
        <v>0</v>
      </c>
      <c r="J14611" s="69">
        <v>5</v>
      </c>
      <c r="K14611" s="91"/>
      <c r="L14611" s="91"/>
    </row>
    <row r="14612" spans="2:12" x14ac:dyDescent="0.25">
      <c r="B14612" s="67" t="s">
        <v>504</v>
      </c>
      <c r="C14612" s="67" t="s">
        <v>505</v>
      </c>
      <c r="D14612" s="68" t="s">
        <v>381</v>
      </c>
      <c r="E14612" s="67" t="s">
        <v>382</v>
      </c>
      <c r="F14612" s="68" t="s">
        <v>552</v>
      </c>
      <c r="G14612" s="67" t="s">
        <v>553</v>
      </c>
      <c r="H14612" s="68" t="s">
        <v>363</v>
      </c>
      <c r="I14612" s="69">
        <v>0</v>
      </c>
      <c r="J14612" s="69">
        <v>0</v>
      </c>
      <c r="K14612" s="91"/>
      <c r="L14612" s="91"/>
    </row>
    <row r="14613" spans="2:12" x14ac:dyDescent="0.25">
      <c r="B14613" s="67" t="s">
        <v>504</v>
      </c>
      <c r="C14613" s="67" t="s">
        <v>505</v>
      </c>
      <c r="D14613" s="68" t="s">
        <v>381</v>
      </c>
      <c r="E14613" s="67" t="s">
        <v>382</v>
      </c>
      <c r="F14613" s="68" t="s">
        <v>552</v>
      </c>
      <c r="G14613" s="67" t="s">
        <v>553</v>
      </c>
      <c r="H14613" s="68" t="s">
        <v>362</v>
      </c>
      <c r="I14613" s="69">
        <v>0</v>
      </c>
      <c r="J14613" s="69">
        <v>0</v>
      </c>
      <c r="K14613" s="91"/>
      <c r="L14613" s="91"/>
    </row>
    <row r="14614" spans="2:12" x14ac:dyDescent="0.25">
      <c r="B14614" s="67" t="s">
        <v>504</v>
      </c>
      <c r="C14614" s="67" t="s">
        <v>505</v>
      </c>
      <c r="D14614" s="68" t="s">
        <v>381</v>
      </c>
      <c r="E14614" s="67" t="s">
        <v>382</v>
      </c>
      <c r="F14614" s="68" t="s">
        <v>552</v>
      </c>
      <c r="G14614" s="67" t="s">
        <v>553</v>
      </c>
      <c r="H14614" s="68" t="s">
        <v>363</v>
      </c>
      <c r="I14614" s="69">
        <v>0.3296</v>
      </c>
      <c r="J14614" s="69">
        <v>8.2400000000000001E-2</v>
      </c>
      <c r="K14614" s="91"/>
      <c r="L14614" s="91"/>
    </row>
    <row r="14615" spans="2:12" x14ac:dyDescent="0.25">
      <c r="B14615" s="67" t="s">
        <v>504</v>
      </c>
      <c r="C14615" s="67" t="s">
        <v>505</v>
      </c>
      <c r="D14615" s="68" t="s">
        <v>381</v>
      </c>
      <c r="E14615" s="67" t="s">
        <v>382</v>
      </c>
      <c r="F14615" s="68" t="s">
        <v>552</v>
      </c>
      <c r="G14615" s="67" t="s">
        <v>553</v>
      </c>
      <c r="H14615" s="68" t="s">
        <v>364</v>
      </c>
      <c r="I14615" s="69">
        <v>0</v>
      </c>
      <c r="J14615" s="69">
        <v>0</v>
      </c>
      <c r="K14615" s="91"/>
      <c r="L14615" s="91"/>
    </row>
    <row r="14616" spans="2:12" x14ac:dyDescent="0.25">
      <c r="B14616" s="67" t="s">
        <v>504</v>
      </c>
      <c r="C14616" s="67" t="s">
        <v>505</v>
      </c>
      <c r="D14616" s="68" t="s">
        <v>381</v>
      </c>
      <c r="E14616" s="67" t="s">
        <v>382</v>
      </c>
      <c r="F14616" s="68" t="s">
        <v>552</v>
      </c>
      <c r="G14616" s="67" t="s">
        <v>553</v>
      </c>
      <c r="H14616" s="68" t="s">
        <v>362</v>
      </c>
      <c r="I14616" s="69">
        <v>0</v>
      </c>
      <c r="J14616" s="69">
        <v>0</v>
      </c>
      <c r="K14616" s="91"/>
      <c r="L14616" s="91"/>
    </row>
    <row r="14617" spans="2:12" x14ac:dyDescent="0.25">
      <c r="B14617" s="67" t="s">
        <v>504</v>
      </c>
      <c r="C14617" s="67" t="s">
        <v>505</v>
      </c>
      <c r="D14617" s="68" t="s">
        <v>381</v>
      </c>
      <c r="E14617" s="67" t="s">
        <v>382</v>
      </c>
      <c r="F14617" s="68" t="s">
        <v>552</v>
      </c>
      <c r="G14617" s="67" t="s">
        <v>553</v>
      </c>
      <c r="H14617" s="68" t="s">
        <v>363</v>
      </c>
      <c r="I14617" s="69">
        <v>32</v>
      </c>
      <c r="J14617" s="69">
        <v>50</v>
      </c>
      <c r="K14617" s="91"/>
      <c r="L14617" s="91"/>
    </row>
    <row r="14618" spans="2:12" x14ac:dyDescent="0.25">
      <c r="B14618" s="67" t="s">
        <v>504</v>
      </c>
      <c r="C14618" s="67" t="s">
        <v>505</v>
      </c>
      <c r="D14618" s="68" t="s">
        <v>381</v>
      </c>
      <c r="E14618" s="67" t="s">
        <v>382</v>
      </c>
      <c r="F14618" s="68" t="s">
        <v>552</v>
      </c>
      <c r="G14618" s="67" t="s">
        <v>553</v>
      </c>
      <c r="H14618" s="68" t="s">
        <v>362</v>
      </c>
      <c r="I14618" s="69">
        <v>0</v>
      </c>
      <c r="J14618" s="69">
        <v>0</v>
      </c>
      <c r="K14618" s="91"/>
      <c r="L14618" s="91"/>
    </row>
    <row r="14619" spans="2:12" x14ac:dyDescent="0.25">
      <c r="B14619" s="67" t="s">
        <v>504</v>
      </c>
      <c r="C14619" s="67" t="s">
        <v>505</v>
      </c>
      <c r="D14619" s="68" t="s">
        <v>381</v>
      </c>
      <c r="E14619" s="67" t="s">
        <v>382</v>
      </c>
      <c r="F14619" s="68" t="s">
        <v>552</v>
      </c>
      <c r="G14619" s="67" t="s">
        <v>553</v>
      </c>
      <c r="H14619" s="68" t="s">
        <v>364</v>
      </c>
      <c r="I14619" s="69">
        <v>0</v>
      </c>
      <c r="J14619" s="69">
        <v>0</v>
      </c>
      <c r="K14619" s="91"/>
      <c r="L14619" s="91"/>
    </row>
    <row r="14620" spans="2:12" x14ac:dyDescent="0.25">
      <c r="B14620" s="67" t="s">
        <v>504</v>
      </c>
      <c r="C14620" s="67" t="s">
        <v>505</v>
      </c>
      <c r="D14620" s="68" t="s">
        <v>381</v>
      </c>
      <c r="E14620" s="67" t="s">
        <v>382</v>
      </c>
      <c r="F14620" s="68" t="s">
        <v>552</v>
      </c>
      <c r="G14620" s="67" t="s">
        <v>553</v>
      </c>
      <c r="H14620" s="68" t="s">
        <v>363</v>
      </c>
      <c r="I14620" s="69">
        <v>0</v>
      </c>
      <c r="J14620" s="69">
        <v>0</v>
      </c>
      <c r="K14620" s="91"/>
      <c r="L14620" s="91"/>
    </row>
    <row r="14621" spans="2:12" x14ac:dyDescent="0.25">
      <c r="B14621" s="67" t="s">
        <v>504</v>
      </c>
      <c r="C14621" s="67" t="s">
        <v>505</v>
      </c>
      <c r="D14621" s="68" t="s">
        <v>381</v>
      </c>
      <c r="E14621" s="67" t="s">
        <v>382</v>
      </c>
      <c r="F14621" s="68" t="s">
        <v>552</v>
      </c>
      <c r="G14621" s="67" t="s">
        <v>553</v>
      </c>
      <c r="H14621" s="68" t="s">
        <v>362</v>
      </c>
      <c r="I14621" s="69">
        <v>0</v>
      </c>
      <c r="J14621" s="69">
        <v>6</v>
      </c>
      <c r="K14621" s="91"/>
      <c r="L14621" s="91"/>
    </row>
    <row r="14622" spans="2:12" x14ac:dyDescent="0.25">
      <c r="B14622" s="67" t="s">
        <v>504</v>
      </c>
      <c r="C14622" s="67" t="s">
        <v>505</v>
      </c>
      <c r="D14622" s="68" t="s">
        <v>381</v>
      </c>
      <c r="E14622" s="67" t="s">
        <v>382</v>
      </c>
      <c r="F14622" s="68" t="s">
        <v>552</v>
      </c>
      <c r="G14622" s="67" t="s">
        <v>553</v>
      </c>
      <c r="H14622" s="68" t="s">
        <v>363</v>
      </c>
      <c r="I14622" s="69">
        <v>0</v>
      </c>
      <c r="J14622" s="69">
        <v>3</v>
      </c>
      <c r="K14622" s="91"/>
      <c r="L14622" s="91"/>
    </row>
    <row r="14623" spans="2:12" x14ac:dyDescent="0.25">
      <c r="B14623" s="67" t="s">
        <v>504</v>
      </c>
      <c r="C14623" s="67" t="s">
        <v>505</v>
      </c>
      <c r="D14623" s="68" t="s">
        <v>381</v>
      </c>
      <c r="E14623" s="67" t="s">
        <v>382</v>
      </c>
      <c r="F14623" s="68" t="s">
        <v>552</v>
      </c>
      <c r="G14623" s="67" t="s">
        <v>553</v>
      </c>
      <c r="H14623" s="68" t="s">
        <v>364</v>
      </c>
      <c r="I14623" s="69">
        <v>0</v>
      </c>
      <c r="J14623" s="69">
        <v>0</v>
      </c>
      <c r="K14623" s="91"/>
      <c r="L14623" s="91"/>
    </row>
    <row r="14624" spans="2:12" x14ac:dyDescent="0.25">
      <c r="B14624" s="67" t="s">
        <v>504</v>
      </c>
      <c r="C14624" s="67" t="s">
        <v>505</v>
      </c>
      <c r="D14624" s="68" t="s">
        <v>381</v>
      </c>
      <c r="E14624" s="67" t="s">
        <v>382</v>
      </c>
      <c r="F14624" s="68" t="s">
        <v>552</v>
      </c>
      <c r="G14624" s="67" t="s">
        <v>553</v>
      </c>
      <c r="H14624" s="68" t="s">
        <v>362</v>
      </c>
      <c r="I14624" s="69">
        <v>95</v>
      </c>
      <c r="J14624" s="69">
        <v>60</v>
      </c>
      <c r="K14624" s="91"/>
      <c r="L14624" s="91"/>
    </row>
    <row r="14625" spans="2:12" x14ac:dyDescent="0.25">
      <c r="B14625" s="67" t="s">
        <v>504</v>
      </c>
      <c r="C14625" s="67" t="s">
        <v>505</v>
      </c>
      <c r="D14625" s="68" t="s">
        <v>381</v>
      </c>
      <c r="E14625" s="67" t="s">
        <v>382</v>
      </c>
      <c r="F14625" s="68" t="s">
        <v>552</v>
      </c>
      <c r="G14625" s="67" t="s">
        <v>553</v>
      </c>
      <c r="H14625" s="68" t="s">
        <v>363</v>
      </c>
      <c r="I14625" s="69">
        <v>10</v>
      </c>
      <c r="J14625" s="69">
        <v>41</v>
      </c>
      <c r="K14625" s="91"/>
      <c r="L14625" s="91"/>
    </row>
    <row r="14626" spans="2:12" x14ac:dyDescent="0.25">
      <c r="B14626" s="67" t="s">
        <v>504</v>
      </c>
      <c r="C14626" s="67" t="s">
        <v>505</v>
      </c>
      <c r="D14626" s="68" t="s">
        <v>381</v>
      </c>
      <c r="E14626" s="67" t="s">
        <v>382</v>
      </c>
      <c r="F14626" s="68" t="s">
        <v>552</v>
      </c>
      <c r="G14626" s="67" t="s">
        <v>553</v>
      </c>
      <c r="H14626" s="68" t="s">
        <v>364</v>
      </c>
      <c r="I14626" s="69">
        <v>0</v>
      </c>
      <c r="J14626" s="69">
        <v>0</v>
      </c>
      <c r="K14626" s="91"/>
      <c r="L14626" s="91"/>
    </row>
    <row r="14627" spans="2:12" x14ac:dyDescent="0.25">
      <c r="B14627" s="67" t="s">
        <v>504</v>
      </c>
      <c r="C14627" s="67" t="s">
        <v>505</v>
      </c>
      <c r="D14627" s="68" t="s">
        <v>381</v>
      </c>
      <c r="E14627" s="67" t="s">
        <v>382</v>
      </c>
      <c r="F14627" s="68" t="s">
        <v>552</v>
      </c>
      <c r="G14627" s="67" t="s">
        <v>553</v>
      </c>
      <c r="H14627" s="68" t="s">
        <v>362</v>
      </c>
      <c r="I14627" s="69">
        <v>0</v>
      </c>
      <c r="J14627" s="69">
        <v>0</v>
      </c>
      <c r="K14627" s="91"/>
      <c r="L14627" s="91"/>
    </row>
    <row r="14628" spans="2:12" x14ac:dyDescent="0.25">
      <c r="B14628" s="67" t="s">
        <v>504</v>
      </c>
      <c r="C14628" s="67" t="s">
        <v>505</v>
      </c>
      <c r="D14628" s="68" t="s">
        <v>381</v>
      </c>
      <c r="E14628" s="67" t="s">
        <v>382</v>
      </c>
      <c r="F14628" s="68" t="s">
        <v>552</v>
      </c>
      <c r="G14628" s="67" t="s">
        <v>553</v>
      </c>
      <c r="H14628" s="68" t="s">
        <v>363</v>
      </c>
      <c r="I14628" s="69">
        <v>0</v>
      </c>
      <c r="J14628" s="69">
        <v>0</v>
      </c>
      <c r="K14628" s="91"/>
      <c r="L14628" s="91"/>
    </row>
    <row r="14629" spans="2:12" x14ac:dyDescent="0.25">
      <c r="B14629" s="67" t="s">
        <v>504</v>
      </c>
      <c r="C14629" s="67" t="s">
        <v>505</v>
      </c>
      <c r="D14629" s="68" t="s">
        <v>381</v>
      </c>
      <c r="E14629" s="67" t="s">
        <v>382</v>
      </c>
      <c r="F14629" s="68" t="s">
        <v>552</v>
      </c>
      <c r="G14629" s="67" t="s">
        <v>553</v>
      </c>
      <c r="H14629" s="68" t="s">
        <v>364</v>
      </c>
      <c r="I14629" s="69">
        <v>0</v>
      </c>
      <c r="J14629" s="69">
        <v>0</v>
      </c>
      <c r="K14629" s="91"/>
      <c r="L14629" s="91"/>
    </row>
    <row r="14630" spans="2:12" x14ac:dyDescent="0.25">
      <c r="B14630" s="67" t="s">
        <v>504</v>
      </c>
      <c r="C14630" s="67" t="s">
        <v>505</v>
      </c>
      <c r="D14630" s="68" t="s">
        <v>381</v>
      </c>
      <c r="E14630" s="67" t="s">
        <v>382</v>
      </c>
      <c r="F14630" s="68" t="s">
        <v>552</v>
      </c>
      <c r="G14630" s="67" t="s">
        <v>553</v>
      </c>
      <c r="H14630" s="68" t="s">
        <v>362</v>
      </c>
      <c r="I14630" s="69">
        <v>37</v>
      </c>
      <c r="J14630" s="69">
        <v>129</v>
      </c>
      <c r="K14630" s="91"/>
      <c r="L14630" s="91"/>
    </row>
    <row r="14631" spans="2:12" x14ac:dyDescent="0.25">
      <c r="B14631" s="67" t="s">
        <v>504</v>
      </c>
      <c r="C14631" s="67" t="s">
        <v>505</v>
      </c>
      <c r="D14631" s="68" t="s">
        <v>381</v>
      </c>
      <c r="E14631" s="67" t="s">
        <v>382</v>
      </c>
      <c r="F14631" s="68" t="s">
        <v>552</v>
      </c>
      <c r="G14631" s="67" t="s">
        <v>553</v>
      </c>
      <c r="H14631" s="68" t="s">
        <v>363</v>
      </c>
      <c r="I14631" s="69">
        <v>74</v>
      </c>
      <c r="J14631" s="69">
        <v>83</v>
      </c>
      <c r="K14631" s="91"/>
      <c r="L14631" s="91"/>
    </row>
    <row r="14632" spans="2:12" x14ac:dyDescent="0.25">
      <c r="B14632" s="67" t="s">
        <v>504</v>
      </c>
      <c r="C14632" s="67" t="s">
        <v>505</v>
      </c>
      <c r="D14632" s="68" t="s">
        <v>381</v>
      </c>
      <c r="E14632" s="67" t="s">
        <v>382</v>
      </c>
      <c r="F14632" s="68" t="s">
        <v>552</v>
      </c>
      <c r="G14632" s="67" t="s">
        <v>553</v>
      </c>
      <c r="H14632" s="68" t="s">
        <v>364</v>
      </c>
      <c r="I14632" s="69">
        <v>0</v>
      </c>
      <c r="J14632" s="69">
        <v>7</v>
      </c>
      <c r="K14632" s="91"/>
      <c r="L14632" s="91"/>
    </row>
    <row r="14633" spans="2:12" x14ac:dyDescent="0.25">
      <c r="B14633" s="67" t="s">
        <v>504</v>
      </c>
      <c r="C14633" s="67" t="s">
        <v>505</v>
      </c>
      <c r="D14633" s="68" t="s">
        <v>381</v>
      </c>
      <c r="E14633" s="67" t="s">
        <v>382</v>
      </c>
      <c r="F14633" s="68" t="s">
        <v>552</v>
      </c>
      <c r="G14633" s="67" t="s">
        <v>553</v>
      </c>
      <c r="H14633" s="68" t="s">
        <v>362</v>
      </c>
      <c r="I14633" s="69">
        <v>10</v>
      </c>
      <c r="J14633" s="69">
        <v>16</v>
      </c>
      <c r="K14633" s="91"/>
      <c r="L14633" s="91"/>
    </row>
    <row r="14634" spans="2:12" x14ac:dyDescent="0.25">
      <c r="B14634" s="67" t="s">
        <v>504</v>
      </c>
      <c r="C14634" s="67" t="s">
        <v>505</v>
      </c>
      <c r="D14634" s="68" t="s">
        <v>381</v>
      </c>
      <c r="E14634" s="67" t="s">
        <v>382</v>
      </c>
      <c r="F14634" s="68" t="s">
        <v>552</v>
      </c>
      <c r="G14634" s="67" t="s">
        <v>553</v>
      </c>
      <c r="H14634" s="68" t="s">
        <v>363</v>
      </c>
      <c r="I14634" s="69">
        <v>10</v>
      </c>
      <c r="J14634" s="69">
        <v>26</v>
      </c>
      <c r="K14634" s="91"/>
      <c r="L14634" s="91"/>
    </row>
    <row r="14635" spans="2:12" x14ac:dyDescent="0.25">
      <c r="B14635" s="67" t="s">
        <v>504</v>
      </c>
      <c r="C14635" s="67" t="s">
        <v>505</v>
      </c>
      <c r="D14635" s="68" t="s">
        <v>381</v>
      </c>
      <c r="E14635" s="67" t="s">
        <v>382</v>
      </c>
      <c r="F14635" s="68" t="s">
        <v>552</v>
      </c>
      <c r="G14635" s="67" t="s">
        <v>553</v>
      </c>
      <c r="H14635" s="68" t="s">
        <v>364</v>
      </c>
      <c r="I14635" s="69">
        <v>0</v>
      </c>
      <c r="J14635" s="69">
        <v>0</v>
      </c>
      <c r="K14635" s="91"/>
      <c r="L14635" s="91"/>
    </row>
    <row r="14636" spans="2:12" x14ac:dyDescent="0.25">
      <c r="B14636" s="67" t="s">
        <v>504</v>
      </c>
      <c r="C14636" s="67" t="s">
        <v>505</v>
      </c>
      <c r="D14636" s="68" t="s">
        <v>381</v>
      </c>
      <c r="E14636" s="67" t="s">
        <v>382</v>
      </c>
      <c r="F14636" s="68" t="s">
        <v>552</v>
      </c>
      <c r="G14636" s="67" t="s">
        <v>553</v>
      </c>
      <c r="H14636" s="68" t="s">
        <v>362</v>
      </c>
      <c r="I14636" s="69">
        <v>0</v>
      </c>
      <c r="J14636" s="69">
        <v>37</v>
      </c>
      <c r="K14636" s="91"/>
      <c r="L14636" s="91"/>
    </row>
    <row r="14637" spans="2:12" x14ac:dyDescent="0.25">
      <c r="B14637" s="67" t="s">
        <v>504</v>
      </c>
      <c r="C14637" s="67" t="s">
        <v>505</v>
      </c>
      <c r="D14637" s="68" t="s">
        <v>381</v>
      </c>
      <c r="E14637" s="67" t="s">
        <v>382</v>
      </c>
      <c r="F14637" s="68" t="s">
        <v>552</v>
      </c>
      <c r="G14637" s="67" t="s">
        <v>553</v>
      </c>
      <c r="H14637" s="68" t="s">
        <v>363</v>
      </c>
      <c r="I14637" s="69">
        <v>0</v>
      </c>
      <c r="J14637" s="69">
        <v>57</v>
      </c>
      <c r="K14637" s="91"/>
      <c r="L14637" s="91"/>
    </row>
    <row r="14638" spans="2:12" x14ac:dyDescent="0.25">
      <c r="B14638" s="67" t="s">
        <v>504</v>
      </c>
      <c r="C14638" s="67" t="s">
        <v>505</v>
      </c>
      <c r="D14638" s="68" t="s">
        <v>381</v>
      </c>
      <c r="E14638" s="67" t="s">
        <v>382</v>
      </c>
      <c r="F14638" s="68" t="s">
        <v>552</v>
      </c>
      <c r="G14638" s="67" t="s">
        <v>553</v>
      </c>
      <c r="H14638" s="68" t="s">
        <v>364</v>
      </c>
      <c r="I14638" s="69">
        <v>0</v>
      </c>
      <c r="J14638" s="69">
        <v>5</v>
      </c>
      <c r="K14638" s="91"/>
      <c r="L14638" s="91"/>
    </row>
    <row r="14639" spans="2:12" x14ac:dyDescent="0.25">
      <c r="B14639" s="67" t="s">
        <v>504</v>
      </c>
      <c r="C14639" s="67" t="s">
        <v>505</v>
      </c>
      <c r="D14639" s="68" t="s">
        <v>381</v>
      </c>
      <c r="E14639" s="67" t="s">
        <v>382</v>
      </c>
      <c r="F14639" s="68" t="s">
        <v>552</v>
      </c>
      <c r="G14639" s="67" t="s">
        <v>553</v>
      </c>
      <c r="H14639" s="68" t="s">
        <v>362</v>
      </c>
      <c r="I14639" s="69">
        <v>13</v>
      </c>
      <c r="J14639" s="69">
        <v>34</v>
      </c>
      <c r="K14639" s="91"/>
      <c r="L14639" s="91"/>
    </row>
    <row r="14640" spans="2:12" x14ac:dyDescent="0.25">
      <c r="B14640" s="67" t="s">
        <v>504</v>
      </c>
      <c r="C14640" s="67" t="s">
        <v>505</v>
      </c>
      <c r="D14640" s="68" t="s">
        <v>381</v>
      </c>
      <c r="E14640" s="67" t="s">
        <v>382</v>
      </c>
      <c r="F14640" s="68" t="s">
        <v>552</v>
      </c>
      <c r="G14640" s="67" t="s">
        <v>553</v>
      </c>
      <c r="H14640" s="68" t="s">
        <v>363</v>
      </c>
      <c r="I14640" s="69">
        <v>3</v>
      </c>
      <c r="J14640" s="69">
        <v>41</v>
      </c>
      <c r="K14640" s="91"/>
      <c r="L14640" s="91"/>
    </row>
    <row r="14641" spans="2:12" x14ac:dyDescent="0.25">
      <c r="B14641" s="67" t="s">
        <v>504</v>
      </c>
      <c r="C14641" s="67" t="s">
        <v>505</v>
      </c>
      <c r="D14641" s="68" t="s">
        <v>381</v>
      </c>
      <c r="E14641" s="67" t="s">
        <v>382</v>
      </c>
      <c r="F14641" s="68" t="s">
        <v>552</v>
      </c>
      <c r="G14641" s="67" t="s">
        <v>553</v>
      </c>
      <c r="H14641" s="68" t="s">
        <v>362</v>
      </c>
      <c r="I14641" s="69">
        <v>0</v>
      </c>
      <c r="J14641" s="69">
        <v>0</v>
      </c>
      <c r="K14641" s="91"/>
      <c r="L14641" s="91"/>
    </row>
    <row r="14642" spans="2:12" x14ac:dyDescent="0.25">
      <c r="B14642" s="67" t="s">
        <v>504</v>
      </c>
      <c r="C14642" s="67" t="s">
        <v>505</v>
      </c>
      <c r="D14642" s="68" t="s">
        <v>381</v>
      </c>
      <c r="E14642" s="67" t="s">
        <v>382</v>
      </c>
      <c r="F14642" s="68" t="s">
        <v>552</v>
      </c>
      <c r="G14642" s="67" t="s">
        <v>553</v>
      </c>
      <c r="H14642" s="68" t="s">
        <v>364</v>
      </c>
      <c r="I14642" s="69">
        <v>0</v>
      </c>
      <c r="J14642" s="69">
        <v>0</v>
      </c>
      <c r="K14642" s="91"/>
      <c r="L14642" s="91"/>
    </row>
    <row r="14643" spans="2:12" x14ac:dyDescent="0.25">
      <c r="B14643" s="67" t="s">
        <v>504</v>
      </c>
      <c r="C14643" s="67" t="s">
        <v>505</v>
      </c>
      <c r="D14643" s="68" t="s">
        <v>381</v>
      </c>
      <c r="E14643" s="67" t="s">
        <v>382</v>
      </c>
      <c r="F14643" s="68" t="s">
        <v>552</v>
      </c>
      <c r="G14643" s="67" t="s">
        <v>553</v>
      </c>
      <c r="H14643" s="68" t="s">
        <v>362</v>
      </c>
      <c r="I14643" s="69">
        <v>0</v>
      </c>
      <c r="J14643" s="69">
        <v>0</v>
      </c>
      <c r="K14643" s="91"/>
      <c r="L14643" s="91"/>
    </row>
    <row r="14644" spans="2:12" x14ac:dyDescent="0.25">
      <c r="B14644" s="67" t="s">
        <v>504</v>
      </c>
      <c r="C14644" s="67" t="s">
        <v>505</v>
      </c>
      <c r="D14644" s="68" t="s">
        <v>381</v>
      </c>
      <c r="E14644" s="67" t="s">
        <v>382</v>
      </c>
      <c r="F14644" s="68" t="s">
        <v>552</v>
      </c>
      <c r="G14644" s="67" t="s">
        <v>553</v>
      </c>
      <c r="H14644" s="68" t="s">
        <v>363</v>
      </c>
      <c r="I14644" s="69">
        <v>0</v>
      </c>
      <c r="J14644" s="69">
        <v>0</v>
      </c>
      <c r="K14644" s="91"/>
      <c r="L14644" s="91"/>
    </row>
    <row r="14645" spans="2:12" x14ac:dyDescent="0.25">
      <c r="B14645" s="67" t="s">
        <v>504</v>
      </c>
      <c r="C14645" s="67" t="s">
        <v>505</v>
      </c>
      <c r="D14645" s="68" t="s">
        <v>381</v>
      </c>
      <c r="E14645" s="67" t="s">
        <v>382</v>
      </c>
      <c r="F14645" s="68" t="s">
        <v>552</v>
      </c>
      <c r="G14645" s="67" t="s">
        <v>553</v>
      </c>
      <c r="H14645" s="68" t="s">
        <v>364</v>
      </c>
      <c r="I14645" s="69">
        <v>0</v>
      </c>
      <c r="J14645" s="69">
        <v>0</v>
      </c>
      <c r="K14645" s="91"/>
      <c r="L14645" s="91"/>
    </row>
    <row r="14646" spans="2:12" x14ac:dyDescent="0.25">
      <c r="B14646" s="67" t="s">
        <v>504</v>
      </c>
      <c r="C14646" s="67" t="s">
        <v>505</v>
      </c>
      <c r="D14646" s="68" t="s">
        <v>381</v>
      </c>
      <c r="E14646" s="67" t="s">
        <v>382</v>
      </c>
      <c r="F14646" s="68" t="s">
        <v>552</v>
      </c>
      <c r="G14646" s="67" t="s">
        <v>553</v>
      </c>
      <c r="H14646" s="68" t="s">
        <v>363</v>
      </c>
      <c r="I14646" s="69">
        <v>0</v>
      </c>
      <c r="J14646" s="69">
        <v>0</v>
      </c>
      <c r="K14646" s="91"/>
      <c r="L14646" s="91"/>
    </row>
    <row r="14647" spans="2:12" x14ac:dyDescent="0.25">
      <c r="B14647" s="67" t="s">
        <v>504</v>
      </c>
      <c r="C14647" s="67" t="s">
        <v>505</v>
      </c>
      <c r="D14647" s="68" t="s">
        <v>381</v>
      </c>
      <c r="E14647" s="67" t="s">
        <v>382</v>
      </c>
      <c r="F14647" s="68" t="s">
        <v>552</v>
      </c>
      <c r="G14647" s="67" t="s">
        <v>553</v>
      </c>
      <c r="H14647" s="68" t="s">
        <v>364</v>
      </c>
      <c r="I14647" s="69">
        <v>0</v>
      </c>
      <c r="J14647" s="69">
        <v>0</v>
      </c>
      <c r="K14647" s="91"/>
      <c r="L14647" s="91"/>
    </row>
    <row r="14648" spans="2:12" x14ac:dyDescent="0.25">
      <c r="B14648" s="67" t="s">
        <v>504</v>
      </c>
      <c r="C14648" s="67" t="s">
        <v>505</v>
      </c>
      <c r="D14648" s="68" t="s">
        <v>381</v>
      </c>
      <c r="E14648" s="67" t="s">
        <v>382</v>
      </c>
      <c r="F14648" s="68" t="s">
        <v>552</v>
      </c>
      <c r="G14648" s="67" t="s">
        <v>553</v>
      </c>
      <c r="H14648" s="68" t="s">
        <v>362</v>
      </c>
      <c r="I14648" s="69">
        <v>0</v>
      </c>
      <c r="J14648" s="69">
        <v>0</v>
      </c>
      <c r="K14648" s="91"/>
      <c r="L14648" s="91"/>
    </row>
    <row r="14649" spans="2:12" x14ac:dyDescent="0.25">
      <c r="B14649" s="67" t="s">
        <v>504</v>
      </c>
      <c r="C14649" s="67" t="s">
        <v>505</v>
      </c>
      <c r="D14649" s="68" t="s">
        <v>381</v>
      </c>
      <c r="E14649" s="67" t="s">
        <v>382</v>
      </c>
      <c r="F14649" s="68" t="s">
        <v>552</v>
      </c>
      <c r="G14649" s="67" t="s">
        <v>553</v>
      </c>
      <c r="H14649" s="68" t="s">
        <v>363</v>
      </c>
      <c r="I14649" s="69">
        <v>0</v>
      </c>
      <c r="J14649" s="69">
        <v>0</v>
      </c>
      <c r="K14649" s="91"/>
      <c r="L14649" s="91"/>
    </row>
    <row r="14650" spans="2:12" x14ac:dyDescent="0.25">
      <c r="B14650" s="67" t="s">
        <v>504</v>
      </c>
      <c r="C14650" s="67" t="s">
        <v>505</v>
      </c>
      <c r="D14650" s="68" t="s">
        <v>381</v>
      </c>
      <c r="E14650" s="67" t="s">
        <v>382</v>
      </c>
      <c r="F14650" s="68" t="s">
        <v>552</v>
      </c>
      <c r="G14650" s="67" t="s">
        <v>553</v>
      </c>
      <c r="H14650" s="68" t="s">
        <v>364</v>
      </c>
      <c r="I14650" s="69">
        <v>0</v>
      </c>
      <c r="J14650" s="69">
        <v>0</v>
      </c>
      <c r="K14650" s="91"/>
      <c r="L14650" s="91"/>
    </row>
    <row r="14651" spans="2:12" x14ac:dyDescent="0.25">
      <c r="B14651" s="67" t="s">
        <v>504</v>
      </c>
      <c r="C14651" s="67" t="s">
        <v>505</v>
      </c>
      <c r="D14651" s="68" t="s">
        <v>381</v>
      </c>
      <c r="E14651" s="67" t="s">
        <v>382</v>
      </c>
      <c r="F14651" s="68" t="s">
        <v>552</v>
      </c>
      <c r="G14651" s="67" t="s">
        <v>553</v>
      </c>
      <c r="H14651" s="68" t="s">
        <v>363</v>
      </c>
      <c r="I14651" s="69">
        <v>0</v>
      </c>
      <c r="J14651" s="69">
        <v>0</v>
      </c>
      <c r="K14651" s="91"/>
      <c r="L14651" s="91"/>
    </row>
    <row r="14652" spans="2:12" x14ac:dyDescent="0.25">
      <c r="B14652" s="67" t="s">
        <v>504</v>
      </c>
      <c r="C14652" s="67" t="s">
        <v>505</v>
      </c>
      <c r="D14652" s="68" t="s">
        <v>381</v>
      </c>
      <c r="E14652" s="67" t="s">
        <v>382</v>
      </c>
      <c r="F14652" s="68" t="s">
        <v>552</v>
      </c>
      <c r="G14652" s="67" t="s">
        <v>553</v>
      </c>
      <c r="H14652" s="68" t="s">
        <v>364</v>
      </c>
      <c r="I14652" s="69">
        <v>0</v>
      </c>
      <c r="J14652" s="69">
        <v>0</v>
      </c>
      <c r="K14652" s="91"/>
      <c r="L14652" s="91"/>
    </row>
    <row r="14653" spans="2:12" x14ac:dyDescent="0.25">
      <c r="B14653" s="67" t="s">
        <v>554</v>
      </c>
      <c r="C14653" s="67" t="s">
        <v>555</v>
      </c>
      <c r="D14653" s="68" t="s">
        <v>383</v>
      </c>
      <c r="E14653" s="67" t="s">
        <v>384</v>
      </c>
      <c r="F14653" s="68" t="s">
        <v>556</v>
      </c>
      <c r="G14653" s="67" t="s">
        <v>557</v>
      </c>
      <c r="H14653" s="68" t="s">
        <v>363</v>
      </c>
      <c r="I14653" s="69">
        <v>2</v>
      </c>
      <c r="J14653" s="69">
        <v>58</v>
      </c>
      <c r="K14653" s="91"/>
      <c r="L14653" s="91"/>
    </row>
    <row r="14654" spans="2:12" x14ac:dyDescent="0.25">
      <c r="B14654" s="67" t="s">
        <v>554</v>
      </c>
      <c r="C14654" s="67" t="s">
        <v>555</v>
      </c>
      <c r="D14654" s="68" t="s">
        <v>383</v>
      </c>
      <c r="E14654" s="67" t="s">
        <v>384</v>
      </c>
      <c r="F14654" s="68" t="s">
        <v>556</v>
      </c>
      <c r="G14654" s="67" t="s">
        <v>557</v>
      </c>
      <c r="H14654" s="68" t="s">
        <v>364</v>
      </c>
      <c r="I14654" s="69">
        <v>0</v>
      </c>
      <c r="J14654" s="69">
        <v>0</v>
      </c>
      <c r="K14654" s="91"/>
      <c r="L14654" s="91"/>
    </row>
    <row r="14655" spans="2:12" x14ac:dyDescent="0.25">
      <c r="B14655" s="67" t="s">
        <v>554</v>
      </c>
      <c r="C14655" s="67" t="s">
        <v>555</v>
      </c>
      <c r="D14655" s="68" t="s">
        <v>383</v>
      </c>
      <c r="E14655" s="67" t="s">
        <v>384</v>
      </c>
      <c r="F14655" s="68" t="s">
        <v>556</v>
      </c>
      <c r="G14655" s="67" t="s">
        <v>557</v>
      </c>
      <c r="H14655" s="68" t="s">
        <v>362</v>
      </c>
      <c r="I14655" s="69">
        <v>0</v>
      </c>
      <c r="J14655" s="69">
        <v>10</v>
      </c>
      <c r="K14655" s="91"/>
      <c r="L14655" s="91"/>
    </row>
    <row r="14656" spans="2:12" x14ac:dyDescent="0.25">
      <c r="B14656" s="67" t="s">
        <v>554</v>
      </c>
      <c r="C14656" s="67" t="s">
        <v>555</v>
      </c>
      <c r="D14656" s="68" t="s">
        <v>383</v>
      </c>
      <c r="E14656" s="67" t="s">
        <v>384</v>
      </c>
      <c r="F14656" s="68" t="s">
        <v>556</v>
      </c>
      <c r="G14656" s="67" t="s">
        <v>557</v>
      </c>
      <c r="H14656" s="68" t="s">
        <v>363</v>
      </c>
      <c r="I14656" s="69">
        <v>29</v>
      </c>
      <c r="J14656" s="69">
        <v>62</v>
      </c>
      <c r="K14656" s="91"/>
      <c r="L14656" s="91"/>
    </row>
    <row r="14657" spans="2:12" x14ac:dyDescent="0.25">
      <c r="B14657" s="67" t="s">
        <v>554</v>
      </c>
      <c r="C14657" s="67" t="s">
        <v>555</v>
      </c>
      <c r="D14657" s="68" t="s">
        <v>383</v>
      </c>
      <c r="E14657" s="67" t="s">
        <v>384</v>
      </c>
      <c r="F14657" s="68" t="s">
        <v>556</v>
      </c>
      <c r="G14657" s="67" t="s">
        <v>557</v>
      </c>
      <c r="H14657" s="68" t="s">
        <v>364</v>
      </c>
      <c r="I14657" s="69">
        <v>44</v>
      </c>
      <c r="J14657" s="69">
        <v>95</v>
      </c>
      <c r="K14657" s="91"/>
      <c r="L14657" s="91"/>
    </row>
    <row r="14658" spans="2:12" x14ac:dyDescent="0.25">
      <c r="B14658" s="67" t="s">
        <v>554</v>
      </c>
      <c r="C14658" s="67" t="s">
        <v>555</v>
      </c>
      <c r="D14658" s="68" t="s">
        <v>383</v>
      </c>
      <c r="E14658" s="67" t="s">
        <v>384</v>
      </c>
      <c r="F14658" s="68" t="s">
        <v>556</v>
      </c>
      <c r="G14658" s="67" t="s">
        <v>557</v>
      </c>
      <c r="H14658" s="68" t="s">
        <v>362</v>
      </c>
      <c r="I14658" s="69">
        <v>0</v>
      </c>
      <c r="J14658" s="69">
        <v>0</v>
      </c>
      <c r="K14658" s="91"/>
      <c r="L14658" s="91"/>
    </row>
    <row r="14659" spans="2:12" x14ac:dyDescent="0.25">
      <c r="B14659" s="67" t="s">
        <v>554</v>
      </c>
      <c r="C14659" s="67" t="s">
        <v>555</v>
      </c>
      <c r="D14659" s="68" t="s">
        <v>383</v>
      </c>
      <c r="E14659" s="67" t="s">
        <v>384</v>
      </c>
      <c r="F14659" s="68" t="s">
        <v>556</v>
      </c>
      <c r="G14659" s="67" t="s">
        <v>557</v>
      </c>
      <c r="H14659" s="68" t="s">
        <v>362</v>
      </c>
      <c r="I14659" s="69">
        <v>0</v>
      </c>
      <c r="J14659" s="69">
        <v>0</v>
      </c>
      <c r="K14659" s="91"/>
      <c r="L14659" s="91"/>
    </row>
    <row r="14660" spans="2:12" x14ac:dyDescent="0.25">
      <c r="B14660" s="67" t="s">
        <v>554</v>
      </c>
      <c r="C14660" s="67" t="s">
        <v>555</v>
      </c>
      <c r="D14660" s="68" t="s">
        <v>383</v>
      </c>
      <c r="E14660" s="67" t="s">
        <v>384</v>
      </c>
      <c r="F14660" s="68" t="s">
        <v>556</v>
      </c>
      <c r="G14660" s="67" t="s">
        <v>557</v>
      </c>
      <c r="H14660" s="68" t="s">
        <v>363</v>
      </c>
      <c r="I14660" s="69">
        <v>68</v>
      </c>
      <c r="J14660" s="69">
        <v>137</v>
      </c>
      <c r="K14660" s="91"/>
      <c r="L14660" s="91"/>
    </row>
    <row r="14661" spans="2:12" x14ac:dyDescent="0.25">
      <c r="B14661" s="67" t="s">
        <v>554</v>
      </c>
      <c r="C14661" s="67" t="s">
        <v>555</v>
      </c>
      <c r="D14661" s="68" t="s">
        <v>383</v>
      </c>
      <c r="E14661" s="67" t="s">
        <v>384</v>
      </c>
      <c r="F14661" s="68" t="s">
        <v>556</v>
      </c>
      <c r="G14661" s="67" t="s">
        <v>557</v>
      </c>
      <c r="H14661" s="68" t="s">
        <v>364</v>
      </c>
      <c r="I14661" s="69">
        <v>29</v>
      </c>
      <c r="J14661" s="69">
        <v>53</v>
      </c>
      <c r="K14661" s="91"/>
      <c r="L14661" s="91"/>
    </row>
    <row r="14662" spans="2:12" x14ac:dyDescent="0.25">
      <c r="B14662" s="67" t="s">
        <v>554</v>
      </c>
      <c r="C14662" s="67" t="s">
        <v>555</v>
      </c>
      <c r="D14662" s="68" t="s">
        <v>383</v>
      </c>
      <c r="E14662" s="67" t="s">
        <v>384</v>
      </c>
      <c r="F14662" s="68" t="s">
        <v>556</v>
      </c>
      <c r="G14662" s="67" t="s">
        <v>557</v>
      </c>
      <c r="H14662" s="68" t="s">
        <v>363</v>
      </c>
      <c r="I14662" s="69">
        <v>0</v>
      </c>
      <c r="J14662" s="69">
        <v>0</v>
      </c>
      <c r="K14662" s="91"/>
      <c r="L14662" s="91"/>
    </row>
    <row r="14663" spans="2:12" x14ac:dyDescent="0.25">
      <c r="B14663" s="67" t="s">
        <v>554</v>
      </c>
      <c r="C14663" s="67" t="s">
        <v>555</v>
      </c>
      <c r="D14663" s="68" t="s">
        <v>383</v>
      </c>
      <c r="E14663" s="67" t="s">
        <v>384</v>
      </c>
      <c r="F14663" s="68" t="s">
        <v>556</v>
      </c>
      <c r="G14663" s="67" t="s">
        <v>557</v>
      </c>
      <c r="H14663" s="68" t="s">
        <v>362</v>
      </c>
      <c r="I14663" s="69">
        <v>0</v>
      </c>
      <c r="J14663" s="69">
        <v>0</v>
      </c>
      <c r="K14663" s="91"/>
      <c r="L14663" s="91"/>
    </row>
    <row r="14664" spans="2:12" x14ac:dyDescent="0.25">
      <c r="B14664" s="67" t="s">
        <v>554</v>
      </c>
      <c r="C14664" s="67" t="s">
        <v>555</v>
      </c>
      <c r="D14664" s="68" t="s">
        <v>383</v>
      </c>
      <c r="E14664" s="67" t="s">
        <v>384</v>
      </c>
      <c r="F14664" s="68" t="s">
        <v>556</v>
      </c>
      <c r="G14664" s="67" t="s">
        <v>557</v>
      </c>
      <c r="H14664" s="68" t="s">
        <v>363</v>
      </c>
      <c r="I14664" s="69">
        <v>93</v>
      </c>
      <c r="J14664" s="69">
        <v>112</v>
      </c>
      <c r="K14664" s="91"/>
      <c r="L14664" s="91"/>
    </row>
    <row r="14665" spans="2:12" x14ac:dyDescent="0.25">
      <c r="B14665" s="67" t="s">
        <v>554</v>
      </c>
      <c r="C14665" s="67" t="s">
        <v>555</v>
      </c>
      <c r="D14665" s="68" t="s">
        <v>383</v>
      </c>
      <c r="E14665" s="67" t="s">
        <v>384</v>
      </c>
      <c r="F14665" s="68" t="s">
        <v>556</v>
      </c>
      <c r="G14665" s="67" t="s">
        <v>557</v>
      </c>
      <c r="H14665" s="68" t="s">
        <v>364</v>
      </c>
      <c r="I14665" s="69">
        <v>0</v>
      </c>
      <c r="J14665" s="69">
        <v>0</v>
      </c>
      <c r="K14665" s="91"/>
      <c r="L14665" s="91"/>
    </row>
    <row r="14666" spans="2:12" x14ac:dyDescent="0.25">
      <c r="B14666" s="67" t="s">
        <v>554</v>
      </c>
      <c r="C14666" s="67" t="s">
        <v>555</v>
      </c>
      <c r="D14666" s="68" t="s">
        <v>383</v>
      </c>
      <c r="E14666" s="67" t="s">
        <v>384</v>
      </c>
      <c r="F14666" s="68" t="s">
        <v>556</v>
      </c>
      <c r="G14666" s="67" t="s">
        <v>557</v>
      </c>
      <c r="H14666" s="68" t="s">
        <v>362</v>
      </c>
      <c r="I14666" s="69">
        <v>0</v>
      </c>
      <c r="J14666" s="69">
        <v>10</v>
      </c>
      <c r="K14666" s="91"/>
      <c r="L14666" s="91"/>
    </row>
    <row r="14667" spans="2:12" x14ac:dyDescent="0.25">
      <c r="B14667" s="67" t="s">
        <v>554</v>
      </c>
      <c r="C14667" s="67" t="s">
        <v>555</v>
      </c>
      <c r="D14667" s="68" t="s">
        <v>383</v>
      </c>
      <c r="E14667" s="67" t="s">
        <v>384</v>
      </c>
      <c r="F14667" s="68" t="s">
        <v>556</v>
      </c>
      <c r="G14667" s="67" t="s">
        <v>557</v>
      </c>
      <c r="H14667" s="68" t="s">
        <v>363</v>
      </c>
      <c r="I14667" s="69">
        <v>0</v>
      </c>
      <c r="J14667" s="69">
        <v>0</v>
      </c>
      <c r="K14667" s="91"/>
      <c r="L14667" s="91"/>
    </row>
    <row r="14668" spans="2:12" x14ac:dyDescent="0.25">
      <c r="B14668" s="67" t="s">
        <v>554</v>
      </c>
      <c r="C14668" s="67" t="s">
        <v>555</v>
      </c>
      <c r="D14668" s="68" t="s">
        <v>383</v>
      </c>
      <c r="E14668" s="67" t="s">
        <v>384</v>
      </c>
      <c r="F14668" s="68" t="s">
        <v>556</v>
      </c>
      <c r="G14668" s="67" t="s">
        <v>557</v>
      </c>
      <c r="H14668" s="68" t="s">
        <v>362</v>
      </c>
      <c r="I14668" s="69">
        <v>0</v>
      </c>
      <c r="J14668" s="69">
        <v>0</v>
      </c>
      <c r="K14668" s="91"/>
      <c r="L14668" s="91"/>
    </row>
    <row r="14669" spans="2:12" x14ac:dyDescent="0.25">
      <c r="B14669" s="67" t="s">
        <v>554</v>
      </c>
      <c r="C14669" s="67" t="s">
        <v>555</v>
      </c>
      <c r="D14669" s="68" t="s">
        <v>383</v>
      </c>
      <c r="E14669" s="67" t="s">
        <v>384</v>
      </c>
      <c r="F14669" s="68" t="s">
        <v>556</v>
      </c>
      <c r="G14669" s="67" t="s">
        <v>557</v>
      </c>
      <c r="H14669" s="68" t="s">
        <v>363</v>
      </c>
      <c r="I14669" s="69">
        <v>97</v>
      </c>
      <c r="J14669" s="69">
        <v>134</v>
      </c>
      <c r="K14669" s="91"/>
      <c r="L14669" s="91"/>
    </row>
    <row r="14670" spans="2:12" x14ac:dyDescent="0.25">
      <c r="B14670" s="67" t="s">
        <v>554</v>
      </c>
      <c r="C14670" s="67" t="s">
        <v>555</v>
      </c>
      <c r="D14670" s="68" t="s">
        <v>383</v>
      </c>
      <c r="E14670" s="67" t="s">
        <v>384</v>
      </c>
      <c r="F14670" s="68" t="s">
        <v>556</v>
      </c>
      <c r="G14670" s="67" t="s">
        <v>557</v>
      </c>
      <c r="H14670" s="68" t="s">
        <v>364</v>
      </c>
      <c r="I14670" s="69">
        <v>15</v>
      </c>
      <c r="J14670" s="69">
        <v>46</v>
      </c>
      <c r="K14670" s="91"/>
      <c r="L14670" s="91"/>
    </row>
    <row r="14671" spans="2:12" x14ac:dyDescent="0.25">
      <c r="B14671" s="67" t="s">
        <v>554</v>
      </c>
      <c r="C14671" s="67" t="s">
        <v>555</v>
      </c>
      <c r="D14671" s="68" t="s">
        <v>383</v>
      </c>
      <c r="E14671" s="67" t="s">
        <v>384</v>
      </c>
      <c r="F14671" s="68" t="s">
        <v>556</v>
      </c>
      <c r="G14671" s="67" t="s">
        <v>557</v>
      </c>
      <c r="H14671" s="68" t="s">
        <v>362</v>
      </c>
      <c r="I14671" s="69">
        <v>0</v>
      </c>
      <c r="J14671" s="69">
        <v>24</v>
      </c>
      <c r="K14671" s="91"/>
      <c r="L14671" s="91"/>
    </row>
    <row r="14672" spans="2:12" x14ac:dyDescent="0.25">
      <c r="B14672" s="67" t="s">
        <v>554</v>
      </c>
      <c r="C14672" s="67" t="s">
        <v>555</v>
      </c>
      <c r="D14672" s="68" t="s">
        <v>383</v>
      </c>
      <c r="E14672" s="67" t="s">
        <v>384</v>
      </c>
      <c r="F14672" s="68" t="s">
        <v>556</v>
      </c>
      <c r="G14672" s="67" t="s">
        <v>557</v>
      </c>
      <c r="H14672" s="68" t="s">
        <v>363</v>
      </c>
      <c r="I14672" s="69">
        <v>10</v>
      </c>
      <c r="J14672" s="69">
        <v>0</v>
      </c>
      <c r="K14672" s="91"/>
      <c r="L14672" s="91"/>
    </row>
    <row r="14673" spans="2:12" x14ac:dyDescent="0.25">
      <c r="B14673" s="67" t="s">
        <v>554</v>
      </c>
      <c r="C14673" s="67" t="s">
        <v>555</v>
      </c>
      <c r="D14673" s="68" t="s">
        <v>383</v>
      </c>
      <c r="E14673" s="67" t="s">
        <v>384</v>
      </c>
      <c r="F14673" s="68" t="s">
        <v>556</v>
      </c>
      <c r="G14673" s="67" t="s">
        <v>557</v>
      </c>
      <c r="H14673" s="68" t="s">
        <v>364</v>
      </c>
      <c r="I14673" s="69">
        <v>33</v>
      </c>
      <c r="J14673" s="69">
        <v>24</v>
      </c>
      <c r="K14673" s="91"/>
      <c r="L14673" s="91"/>
    </row>
    <row r="14674" spans="2:12" x14ac:dyDescent="0.25">
      <c r="B14674" s="67" t="s">
        <v>554</v>
      </c>
      <c r="C14674" s="67" t="s">
        <v>555</v>
      </c>
      <c r="D14674" s="68" t="s">
        <v>383</v>
      </c>
      <c r="E14674" s="67" t="s">
        <v>384</v>
      </c>
      <c r="F14674" s="68" t="s">
        <v>556</v>
      </c>
      <c r="G14674" s="67" t="s">
        <v>557</v>
      </c>
      <c r="H14674" s="68" t="s">
        <v>362</v>
      </c>
      <c r="I14674" s="69">
        <v>0</v>
      </c>
      <c r="J14674" s="69">
        <v>0</v>
      </c>
      <c r="K14674" s="91"/>
      <c r="L14674" s="91"/>
    </row>
    <row r="14675" spans="2:12" x14ac:dyDescent="0.25">
      <c r="B14675" s="67" t="s">
        <v>554</v>
      </c>
      <c r="C14675" s="67" t="s">
        <v>555</v>
      </c>
      <c r="D14675" s="68" t="s">
        <v>383</v>
      </c>
      <c r="E14675" s="67" t="s">
        <v>384</v>
      </c>
      <c r="F14675" s="68" t="s">
        <v>556</v>
      </c>
      <c r="G14675" s="67" t="s">
        <v>557</v>
      </c>
      <c r="H14675" s="68" t="s">
        <v>363</v>
      </c>
      <c r="I14675" s="69">
        <v>27</v>
      </c>
      <c r="J14675" s="69">
        <v>60</v>
      </c>
      <c r="K14675" s="91"/>
      <c r="L14675" s="91"/>
    </row>
    <row r="14676" spans="2:12" x14ac:dyDescent="0.25">
      <c r="B14676" s="67" t="s">
        <v>554</v>
      </c>
      <c r="C14676" s="67" t="s">
        <v>555</v>
      </c>
      <c r="D14676" s="68" t="s">
        <v>383</v>
      </c>
      <c r="E14676" s="67" t="s">
        <v>384</v>
      </c>
      <c r="F14676" s="68" t="s">
        <v>556</v>
      </c>
      <c r="G14676" s="67" t="s">
        <v>557</v>
      </c>
      <c r="H14676" s="68" t="s">
        <v>364</v>
      </c>
      <c r="I14676" s="69">
        <v>1</v>
      </c>
      <c r="J14676" s="69">
        <v>0</v>
      </c>
      <c r="K14676" s="91"/>
      <c r="L14676" s="91"/>
    </row>
    <row r="14677" spans="2:12" x14ac:dyDescent="0.25">
      <c r="B14677" s="67" t="s">
        <v>554</v>
      </c>
      <c r="C14677" s="67" t="s">
        <v>555</v>
      </c>
      <c r="D14677" s="68" t="s">
        <v>383</v>
      </c>
      <c r="E14677" s="67" t="s">
        <v>384</v>
      </c>
      <c r="F14677" s="68" t="s">
        <v>556</v>
      </c>
      <c r="G14677" s="67" t="s">
        <v>557</v>
      </c>
      <c r="H14677" s="68" t="s">
        <v>362</v>
      </c>
      <c r="I14677" s="69">
        <v>0</v>
      </c>
      <c r="J14677" s="69">
        <v>0</v>
      </c>
      <c r="K14677" s="91"/>
      <c r="L14677" s="91"/>
    </row>
    <row r="14678" spans="2:12" x14ac:dyDescent="0.25">
      <c r="B14678" s="67" t="s">
        <v>554</v>
      </c>
      <c r="C14678" s="67" t="s">
        <v>555</v>
      </c>
      <c r="D14678" s="68" t="s">
        <v>383</v>
      </c>
      <c r="E14678" s="67" t="s">
        <v>384</v>
      </c>
      <c r="F14678" s="68" t="s">
        <v>556</v>
      </c>
      <c r="G14678" s="67" t="s">
        <v>557</v>
      </c>
      <c r="H14678" s="68" t="s">
        <v>363</v>
      </c>
      <c r="I14678" s="69">
        <v>0</v>
      </c>
      <c r="J14678" s="69">
        <v>0</v>
      </c>
      <c r="K14678" s="91"/>
      <c r="L14678" s="91"/>
    </row>
    <row r="14679" spans="2:12" x14ac:dyDescent="0.25">
      <c r="B14679" s="67" t="s">
        <v>554</v>
      </c>
      <c r="C14679" s="67" t="s">
        <v>555</v>
      </c>
      <c r="D14679" s="68" t="s">
        <v>383</v>
      </c>
      <c r="E14679" s="67" t="s">
        <v>384</v>
      </c>
      <c r="F14679" s="68" t="s">
        <v>556</v>
      </c>
      <c r="G14679" s="67" t="s">
        <v>557</v>
      </c>
      <c r="H14679" s="68" t="s">
        <v>362</v>
      </c>
      <c r="I14679" s="69">
        <v>0</v>
      </c>
      <c r="J14679" s="69">
        <v>0</v>
      </c>
      <c r="K14679" s="91"/>
      <c r="L14679" s="91"/>
    </row>
    <row r="14680" spans="2:12" x14ac:dyDescent="0.25">
      <c r="B14680" s="67" t="s">
        <v>554</v>
      </c>
      <c r="C14680" s="67" t="s">
        <v>555</v>
      </c>
      <c r="D14680" s="68" t="s">
        <v>383</v>
      </c>
      <c r="E14680" s="67" t="s">
        <v>384</v>
      </c>
      <c r="F14680" s="68" t="s">
        <v>556</v>
      </c>
      <c r="G14680" s="67" t="s">
        <v>557</v>
      </c>
      <c r="H14680" s="68" t="s">
        <v>363</v>
      </c>
      <c r="I14680" s="69">
        <v>80</v>
      </c>
      <c r="J14680" s="69">
        <v>80</v>
      </c>
      <c r="K14680" s="91"/>
      <c r="L14680" s="91"/>
    </row>
    <row r="14681" spans="2:12" x14ac:dyDescent="0.25">
      <c r="B14681" s="67" t="s">
        <v>554</v>
      </c>
      <c r="C14681" s="67" t="s">
        <v>555</v>
      </c>
      <c r="D14681" s="68" t="s">
        <v>383</v>
      </c>
      <c r="E14681" s="67" t="s">
        <v>384</v>
      </c>
      <c r="F14681" s="68" t="s">
        <v>556</v>
      </c>
      <c r="G14681" s="67" t="s">
        <v>557</v>
      </c>
      <c r="H14681" s="68" t="s">
        <v>364</v>
      </c>
      <c r="I14681" s="69">
        <v>0</v>
      </c>
      <c r="J14681" s="69">
        <v>0</v>
      </c>
      <c r="K14681" s="91"/>
      <c r="L14681" s="91"/>
    </row>
    <row r="14682" spans="2:12" x14ac:dyDescent="0.25">
      <c r="B14682" s="67" t="s">
        <v>554</v>
      </c>
      <c r="C14682" s="67" t="s">
        <v>555</v>
      </c>
      <c r="D14682" s="68" t="s">
        <v>383</v>
      </c>
      <c r="E14682" s="67" t="s">
        <v>384</v>
      </c>
      <c r="F14682" s="68" t="s">
        <v>556</v>
      </c>
      <c r="G14682" s="67" t="s">
        <v>557</v>
      </c>
      <c r="H14682" s="68" t="s">
        <v>362</v>
      </c>
      <c r="I14682" s="69">
        <v>0.309</v>
      </c>
      <c r="J14682" s="69">
        <v>0.20599999999999999</v>
      </c>
      <c r="K14682" s="91"/>
      <c r="L14682" s="91"/>
    </row>
    <row r="14683" spans="2:12" x14ac:dyDescent="0.25">
      <c r="B14683" s="67" t="s">
        <v>554</v>
      </c>
      <c r="C14683" s="67" t="s">
        <v>555</v>
      </c>
      <c r="D14683" s="68" t="s">
        <v>383</v>
      </c>
      <c r="E14683" s="67" t="s">
        <v>384</v>
      </c>
      <c r="F14683" s="68" t="s">
        <v>556</v>
      </c>
      <c r="G14683" s="67" t="s">
        <v>557</v>
      </c>
      <c r="H14683" s="68" t="s">
        <v>363</v>
      </c>
      <c r="I14683" s="69">
        <v>0.39140000000000003</v>
      </c>
      <c r="J14683" s="69">
        <v>0.55620000000000003</v>
      </c>
      <c r="K14683" s="91"/>
      <c r="L14683" s="91"/>
    </row>
    <row r="14684" spans="2:12" x14ac:dyDescent="0.25">
      <c r="B14684" s="67" t="s">
        <v>554</v>
      </c>
      <c r="C14684" s="67" t="s">
        <v>555</v>
      </c>
      <c r="D14684" s="68" t="s">
        <v>383</v>
      </c>
      <c r="E14684" s="67" t="s">
        <v>384</v>
      </c>
      <c r="F14684" s="68" t="s">
        <v>556</v>
      </c>
      <c r="G14684" s="67" t="s">
        <v>557</v>
      </c>
      <c r="H14684" s="68" t="s">
        <v>364</v>
      </c>
      <c r="I14684" s="69">
        <v>0.45319999999999999</v>
      </c>
      <c r="J14684" s="69">
        <v>0.28839999999999999</v>
      </c>
      <c r="K14684" s="91"/>
      <c r="L14684" s="91"/>
    </row>
    <row r="14685" spans="2:12" x14ac:dyDescent="0.25">
      <c r="B14685" s="67" t="s">
        <v>554</v>
      </c>
      <c r="C14685" s="67" t="s">
        <v>555</v>
      </c>
      <c r="D14685" s="68" t="s">
        <v>383</v>
      </c>
      <c r="E14685" s="67" t="s">
        <v>384</v>
      </c>
      <c r="F14685" s="68" t="s">
        <v>556</v>
      </c>
      <c r="G14685" s="67" t="s">
        <v>557</v>
      </c>
      <c r="H14685" s="68" t="s">
        <v>362</v>
      </c>
      <c r="I14685" s="69">
        <v>0</v>
      </c>
      <c r="J14685" s="69">
        <v>0</v>
      </c>
      <c r="K14685" s="91"/>
      <c r="L14685" s="91"/>
    </row>
    <row r="14686" spans="2:12" x14ac:dyDescent="0.25">
      <c r="B14686" s="67" t="s">
        <v>554</v>
      </c>
      <c r="C14686" s="67" t="s">
        <v>555</v>
      </c>
      <c r="D14686" s="68" t="s">
        <v>383</v>
      </c>
      <c r="E14686" s="67" t="s">
        <v>384</v>
      </c>
      <c r="F14686" s="68" t="s">
        <v>556</v>
      </c>
      <c r="G14686" s="67" t="s">
        <v>557</v>
      </c>
      <c r="H14686" s="68" t="s">
        <v>363</v>
      </c>
      <c r="I14686" s="69">
        <v>12</v>
      </c>
      <c r="J14686" s="69">
        <v>22</v>
      </c>
      <c r="K14686" s="91"/>
      <c r="L14686" s="91"/>
    </row>
    <row r="14687" spans="2:12" x14ac:dyDescent="0.25">
      <c r="B14687" s="67" t="s">
        <v>554</v>
      </c>
      <c r="C14687" s="67" t="s">
        <v>555</v>
      </c>
      <c r="D14687" s="68" t="s">
        <v>383</v>
      </c>
      <c r="E14687" s="67" t="s">
        <v>384</v>
      </c>
      <c r="F14687" s="68" t="s">
        <v>556</v>
      </c>
      <c r="G14687" s="67" t="s">
        <v>557</v>
      </c>
      <c r="H14687" s="68" t="s">
        <v>364</v>
      </c>
      <c r="I14687" s="69">
        <v>0</v>
      </c>
      <c r="J14687" s="69">
        <v>0</v>
      </c>
      <c r="K14687" s="91"/>
      <c r="L14687" s="91"/>
    </row>
    <row r="14688" spans="2:12" x14ac:dyDescent="0.25">
      <c r="B14688" s="67" t="s">
        <v>554</v>
      </c>
      <c r="C14688" s="67" t="s">
        <v>555</v>
      </c>
      <c r="D14688" s="68" t="s">
        <v>383</v>
      </c>
      <c r="E14688" s="67" t="s">
        <v>384</v>
      </c>
      <c r="F14688" s="68" t="s">
        <v>556</v>
      </c>
      <c r="G14688" s="67" t="s">
        <v>557</v>
      </c>
      <c r="H14688" s="68" t="s">
        <v>363</v>
      </c>
      <c r="I14688" s="69">
        <v>16</v>
      </c>
      <c r="J14688" s="69">
        <v>104</v>
      </c>
      <c r="K14688" s="91"/>
      <c r="L14688" s="91"/>
    </row>
    <row r="14689" spans="2:12" x14ac:dyDescent="0.25">
      <c r="B14689" s="67" t="s">
        <v>554</v>
      </c>
      <c r="C14689" s="67" t="s">
        <v>555</v>
      </c>
      <c r="D14689" s="68" t="s">
        <v>383</v>
      </c>
      <c r="E14689" s="67" t="s">
        <v>384</v>
      </c>
      <c r="F14689" s="68" t="s">
        <v>556</v>
      </c>
      <c r="G14689" s="67" t="s">
        <v>557</v>
      </c>
      <c r="H14689" s="68" t="s">
        <v>364</v>
      </c>
      <c r="I14689" s="69">
        <v>0</v>
      </c>
      <c r="J14689" s="69">
        <v>16</v>
      </c>
      <c r="K14689" s="91"/>
      <c r="L14689" s="91"/>
    </row>
    <row r="14690" spans="2:12" x14ac:dyDescent="0.25">
      <c r="B14690" s="67" t="s">
        <v>554</v>
      </c>
      <c r="C14690" s="67" t="s">
        <v>555</v>
      </c>
      <c r="D14690" s="68" t="s">
        <v>383</v>
      </c>
      <c r="E14690" s="67" t="s">
        <v>384</v>
      </c>
      <c r="F14690" s="68" t="s">
        <v>556</v>
      </c>
      <c r="G14690" s="67" t="s">
        <v>557</v>
      </c>
      <c r="H14690" s="68" t="s">
        <v>362</v>
      </c>
      <c r="I14690" s="69">
        <v>69</v>
      </c>
      <c r="J14690" s="69">
        <v>105</v>
      </c>
      <c r="K14690" s="91"/>
      <c r="L14690" s="91"/>
    </row>
    <row r="14691" spans="2:12" x14ac:dyDescent="0.25">
      <c r="B14691" s="67" t="s">
        <v>554</v>
      </c>
      <c r="C14691" s="67" t="s">
        <v>555</v>
      </c>
      <c r="D14691" s="68" t="s">
        <v>383</v>
      </c>
      <c r="E14691" s="67" t="s">
        <v>384</v>
      </c>
      <c r="F14691" s="68" t="s">
        <v>556</v>
      </c>
      <c r="G14691" s="67" t="s">
        <v>557</v>
      </c>
      <c r="H14691" s="68" t="s">
        <v>363</v>
      </c>
      <c r="I14691" s="69">
        <v>52</v>
      </c>
      <c r="J14691" s="69">
        <v>139</v>
      </c>
      <c r="K14691" s="91"/>
      <c r="L14691" s="91"/>
    </row>
    <row r="14692" spans="2:12" x14ac:dyDescent="0.25">
      <c r="B14692" s="67" t="s">
        <v>554</v>
      </c>
      <c r="C14692" s="67" t="s">
        <v>555</v>
      </c>
      <c r="D14692" s="68" t="s">
        <v>383</v>
      </c>
      <c r="E14692" s="67" t="s">
        <v>384</v>
      </c>
      <c r="F14692" s="68" t="s">
        <v>556</v>
      </c>
      <c r="G14692" s="67" t="s">
        <v>557</v>
      </c>
      <c r="H14692" s="68" t="s">
        <v>364</v>
      </c>
      <c r="I14692" s="69">
        <v>44</v>
      </c>
      <c r="J14692" s="69">
        <v>65</v>
      </c>
      <c r="K14692" s="91"/>
      <c r="L14692" s="91"/>
    </row>
    <row r="14693" spans="2:12" x14ac:dyDescent="0.25">
      <c r="B14693" s="67" t="s">
        <v>554</v>
      </c>
      <c r="C14693" s="67" t="s">
        <v>555</v>
      </c>
      <c r="D14693" s="68" t="s">
        <v>383</v>
      </c>
      <c r="E14693" s="67" t="s">
        <v>384</v>
      </c>
      <c r="F14693" s="68" t="s">
        <v>556</v>
      </c>
      <c r="G14693" s="67" t="s">
        <v>557</v>
      </c>
      <c r="H14693" s="68" t="s">
        <v>363</v>
      </c>
      <c r="I14693" s="69">
        <v>0</v>
      </c>
      <c r="J14693" s="69">
        <v>0</v>
      </c>
      <c r="K14693" s="91"/>
      <c r="L14693" s="91"/>
    </row>
    <row r="14694" spans="2:12" x14ac:dyDescent="0.25">
      <c r="B14694" s="67" t="s">
        <v>554</v>
      </c>
      <c r="C14694" s="67" t="s">
        <v>555</v>
      </c>
      <c r="D14694" s="68" t="s">
        <v>383</v>
      </c>
      <c r="E14694" s="67" t="s">
        <v>384</v>
      </c>
      <c r="F14694" s="68" t="s">
        <v>556</v>
      </c>
      <c r="G14694" s="67" t="s">
        <v>557</v>
      </c>
      <c r="H14694" s="68" t="s">
        <v>362</v>
      </c>
      <c r="I14694" s="69">
        <v>9</v>
      </c>
      <c r="J14694" s="69">
        <v>17</v>
      </c>
      <c r="K14694" s="91"/>
      <c r="L14694" s="91"/>
    </row>
    <row r="14695" spans="2:12" x14ac:dyDescent="0.25">
      <c r="B14695" s="67" t="s">
        <v>554</v>
      </c>
      <c r="C14695" s="67" t="s">
        <v>555</v>
      </c>
      <c r="D14695" s="68" t="s">
        <v>383</v>
      </c>
      <c r="E14695" s="67" t="s">
        <v>384</v>
      </c>
      <c r="F14695" s="68" t="s">
        <v>556</v>
      </c>
      <c r="G14695" s="67" t="s">
        <v>557</v>
      </c>
      <c r="H14695" s="68" t="s">
        <v>363</v>
      </c>
      <c r="I14695" s="69">
        <v>33</v>
      </c>
      <c r="J14695" s="69">
        <v>76</v>
      </c>
      <c r="K14695" s="91"/>
      <c r="L14695" s="91"/>
    </row>
    <row r="14696" spans="2:12" x14ac:dyDescent="0.25">
      <c r="B14696" s="67" t="s">
        <v>554</v>
      </c>
      <c r="C14696" s="67" t="s">
        <v>555</v>
      </c>
      <c r="D14696" s="68" t="s">
        <v>383</v>
      </c>
      <c r="E14696" s="67" t="s">
        <v>384</v>
      </c>
      <c r="F14696" s="68" t="s">
        <v>556</v>
      </c>
      <c r="G14696" s="67" t="s">
        <v>557</v>
      </c>
      <c r="H14696" s="68" t="s">
        <v>364</v>
      </c>
      <c r="I14696" s="69">
        <v>37</v>
      </c>
      <c r="J14696" s="69">
        <v>10</v>
      </c>
      <c r="K14696" s="91"/>
      <c r="L14696" s="91"/>
    </row>
    <row r="14697" spans="2:12" x14ac:dyDescent="0.25">
      <c r="B14697" s="67" t="s">
        <v>554</v>
      </c>
      <c r="C14697" s="67" t="s">
        <v>555</v>
      </c>
      <c r="D14697" s="68" t="s">
        <v>383</v>
      </c>
      <c r="E14697" s="67" t="s">
        <v>384</v>
      </c>
      <c r="F14697" s="68" t="s">
        <v>556</v>
      </c>
      <c r="G14697" s="67" t="s">
        <v>557</v>
      </c>
      <c r="H14697" s="68" t="s">
        <v>362</v>
      </c>
      <c r="I14697" s="69">
        <v>0</v>
      </c>
      <c r="J14697" s="69">
        <v>0</v>
      </c>
      <c r="K14697" s="91"/>
      <c r="L14697" s="91"/>
    </row>
    <row r="14698" spans="2:12" x14ac:dyDescent="0.25">
      <c r="B14698" s="67" t="s">
        <v>554</v>
      </c>
      <c r="C14698" s="67" t="s">
        <v>555</v>
      </c>
      <c r="D14698" s="68" t="s">
        <v>383</v>
      </c>
      <c r="E14698" s="67" t="s">
        <v>384</v>
      </c>
      <c r="F14698" s="68" t="s">
        <v>556</v>
      </c>
      <c r="G14698" s="67" t="s">
        <v>557</v>
      </c>
      <c r="H14698" s="68" t="s">
        <v>363</v>
      </c>
      <c r="I14698" s="69">
        <v>66</v>
      </c>
      <c r="J14698" s="69">
        <v>61</v>
      </c>
      <c r="K14698" s="91"/>
      <c r="L14698" s="91"/>
    </row>
    <row r="14699" spans="2:12" x14ac:dyDescent="0.25">
      <c r="B14699" s="67" t="s">
        <v>554</v>
      </c>
      <c r="C14699" s="67" t="s">
        <v>555</v>
      </c>
      <c r="D14699" s="68" t="s">
        <v>383</v>
      </c>
      <c r="E14699" s="67" t="s">
        <v>384</v>
      </c>
      <c r="F14699" s="68" t="s">
        <v>556</v>
      </c>
      <c r="G14699" s="67" t="s">
        <v>557</v>
      </c>
      <c r="H14699" s="68" t="s">
        <v>364</v>
      </c>
      <c r="I14699" s="69">
        <v>0</v>
      </c>
      <c r="J14699" s="69">
        <v>4</v>
      </c>
      <c r="K14699" s="91"/>
      <c r="L14699" s="91"/>
    </row>
    <row r="14700" spans="2:12" x14ac:dyDescent="0.25">
      <c r="B14700" s="67" t="s">
        <v>554</v>
      </c>
      <c r="C14700" s="67" t="s">
        <v>555</v>
      </c>
      <c r="D14700" s="68" t="s">
        <v>383</v>
      </c>
      <c r="E14700" s="67" t="s">
        <v>384</v>
      </c>
      <c r="F14700" s="68" t="s">
        <v>556</v>
      </c>
      <c r="G14700" s="67" t="s">
        <v>557</v>
      </c>
      <c r="H14700" s="68" t="s">
        <v>362</v>
      </c>
      <c r="I14700" s="69">
        <v>0</v>
      </c>
      <c r="J14700" s="69">
        <v>10</v>
      </c>
      <c r="K14700" s="91"/>
      <c r="L14700" s="91"/>
    </row>
    <row r="14701" spans="2:12" x14ac:dyDescent="0.25">
      <c r="B14701" s="67" t="s">
        <v>554</v>
      </c>
      <c r="C14701" s="67" t="s">
        <v>555</v>
      </c>
      <c r="D14701" s="68" t="s">
        <v>383</v>
      </c>
      <c r="E14701" s="67" t="s">
        <v>384</v>
      </c>
      <c r="F14701" s="68" t="s">
        <v>556</v>
      </c>
      <c r="G14701" s="67" t="s">
        <v>557</v>
      </c>
      <c r="H14701" s="68" t="s">
        <v>364</v>
      </c>
      <c r="I14701" s="69">
        <v>0</v>
      </c>
      <c r="J14701" s="69">
        <v>0</v>
      </c>
      <c r="K14701" s="91"/>
      <c r="L14701" s="91"/>
    </row>
    <row r="14702" spans="2:12" x14ac:dyDescent="0.25">
      <c r="B14702" s="67" t="s">
        <v>554</v>
      </c>
      <c r="C14702" s="67" t="s">
        <v>555</v>
      </c>
      <c r="D14702" s="68" t="s">
        <v>383</v>
      </c>
      <c r="E14702" s="67" t="s">
        <v>384</v>
      </c>
      <c r="F14702" s="68" t="s">
        <v>556</v>
      </c>
      <c r="G14702" s="67" t="s">
        <v>557</v>
      </c>
      <c r="H14702" s="68" t="s">
        <v>364</v>
      </c>
      <c r="I14702" s="69">
        <v>0</v>
      </c>
      <c r="J14702" s="69">
        <v>6</v>
      </c>
      <c r="K14702" s="91"/>
      <c r="L14702" s="91"/>
    </row>
    <row r="14703" spans="2:12" x14ac:dyDescent="0.25">
      <c r="B14703" s="67" t="s">
        <v>554</v>
      </c>
      <c r="C14703" s="67" t="s">
        <v>555</v>
      </c>
      <c r="D14703" s="68" t="s">
        <v>383</v>
      </c>
      <c r="E14703" s="67" t="s">
        <v>384</v>
      </c>
      <c r="F14703" s="68" t="s">
        <v>556</v>
      </c>
      <c r="G14703" s="67" t="s">
        <v>557</v>
      </c>
      <c r="H14703" s="68" t="s">
        <v>362</v>
      </c>
      <c r="I14703" s="69">
        <v>418</v>
      </c>
      <c r="J14703" s="69">
        <v>426</v>
      </c>
      <c r="K14703" s="91"/>
      <c r="L14703" s="91"/>
    </row>
    <row r="14704" spans="2:12" x14ac:dyDescent="0.25">
      <c r="B14704" s="67" t="s">
        <v>554</v>
      </c>
      <c r="C14704" s="67" t="s">
        <v>555</v>
      </c>
      <c r="D14704" s="68" t="s">
        <v>383</v>
      </c>
      <c r="E14704" s="67" t="s">
        <v>384</v>
      </c>
      <c r="F14704" s="68" t="s">
        <v>556</v>
      </c>
      <c r="G14704" s="67" t="s">
        <v>557</v>
      </c>
      <c r="H14704" s="68" t="s">
        <v>363</v>
      </c>
      <c r="I14704" s="69">
        <v>343</v>
      </c>
      <c r="J14704" s="69">
        <v>402</v>
      </c>
      <c r="K14704" s="91"/>
      <c r="L14704" s="91"/>
    </row>
    <row r="14705" spans="2:12" x14ac:dyDescent="0.25">
      <c r="B14705" s="67" t="s">
        <v>554</v>
      </c>
      <c r="C14705" s="67" t="s">
        <v>555</v>
      </c>
      <c r="D14705" s="68" t="s">
        <v>383</v>
      </c>
      <c r="E14705" s="67" t="s">
        <v>384</v>
      </c>
      <c r="F14705" s="68" t="s">
        <v>556</v>
      </c>
      <c r="G14705" s="67" t="s">
        <v>557</v>
      </c>
      <c r="H14705" s="68" t="s">
        <v>364</v>
      </c>
      <c r="I14705" s="69">
        <v>181</v>
      </c>
      <c r="J14705" s="69">
        <v>263</v>
      </c>
      <c r="K14705" s="91"/>
      <c r="L14705" s="91"/>
    </row>
    <row r="14706" spans="2:12" x14ac:dyDescent="0.25">
      <c r="B14706" s="67" t="s">
        <v>554</v>
      </c>
      <c r="C14706" s="67" t="s">
        <v>555</v>
      </c>
      <c r="D14706" s="68" t="s">
        <v>383</v>
      </c>
      <c r="E14706" s="67" t="s">
        <v>384</v>
      </c>
      <c r="F14706" s="68" t="s">
        <v>556</v>
      </c>
      <c r="G14706" s="67" t="s">
        <v>557</v>
      </c>
      <c r="H14706" s="68" t="s">
        <v>363</v>
      </c>
      <c r="I14706" s="69">
        <v>0</v>
      </c>
      <c r="J14706" s="69">
        <v>-56</v>
      </c>
      <c r="K14706" s="91"/>
      <c r="L14706" s="91"/>
    </row>
    <row r="14707" spans="2:12" x14ac:dyDescent="0.25">
      <c r="B14707" s="67" t="s">
        <v>554</v>
      </c>
      <c r="C14707" s="67" t="s">
        <v>555</v>
      </c>
      <c r="D14707" s="68" t="s">
        <v>383</v>
      </c>
      <c r="E14707" s="67" t="s">
        <v>384</v>
      </c>
      <c r="F14707" s="68" t="s">
        <v>556</v>
      </c>
      <c r="G14707" s="67" t="s">
        <v>557</v>
      </c>
      <c r="H14707" s="68" t="s">
        <v>364</v>
      </c>
      <c r="I14707" s="69">
        <v>0</v>
      </c>
      <c r="J14707" s="69">
        <v>-10</v>
      </c>
      <c r="K14707" s="91"/>
      <c r="L14707" s="91"/>
    </row>
    <row r="14708" spans="2:12" x14ac:dyDescent="0.25">
      <c r="B14708" s="67" t="s">
        <v>554</v>
      </c>
      <c r="C14708" s="67" t="s">
        <v>555</v>
      </c>
      <c r="D14708" s="68" t="s">
        <v>383</v>
      </c>
      <c r="E14708" s="67" t="s">
        <v>384</v>
      </c>
      <c r="F14708" s="68" t="s">
        <v>556</v>
      </c>
      <c r="G14708" s="67" t="s">
        <v>557</v>
      </c>
      <c r="H14708" s="68" t="s">
        <v>362</v>
      </c>
      <c r="I14708" s="69">
        <v>65</v>
      </c>
      <c r="J14708" s="69">
        <v>60</v>
      </c>
      <c r="K14708" s="91"/>
      <c r="L14708" s="91"/>
    </row>
    <row r="14709" spans="2:12" x14ac:dyDescent="0.25">
      <c r="B14709" s="67" t="s">
        <v>554</v>
      </c>
      <c r="C14709" s="67" t="s">
        <v>555</v>
      </c>
      <c r="D14709" s="68" t="s">
        <v>383</v>
      </c>
      <c r="E14709" s="67" t="s">
        <v>384</v>
      </c>
      <c r="F14709" s="68" t="s">
        <v>556</v>
      </c>
      <c r="G14709" s="67" t="s">
        <v>557</v>
      </c>
      <c r="H14709" s="68" t="s">
        <v>363</v>
      </c>
      <c r="I14709" s="69">
        <v>258</v>
      </c>
      <c r="J14709" s="69">
        <v>301</v>
      </c>
      <c r="K14709" s="91"/>
      <c r="L14709" s="91"/>
    </row>
    <row r="14710" spans="2:12" x14ac:dyDescent="0.25">
      <c r="B14710" s="67" t="s">
        <v>554</v>
      </c>
      <c r="C14710" s="67" t="s">
        <v>555</v>
      </c>
      <c r="D14710" s="68" t="s">
        <v>383</v>
      </c>
      <c r="E14710" s="67" t="s">
        <v>384</v>
      </c>
      <c r="F14710" s="68" t="s">
        <v>556</v>
      </c>
      <c r="G14710" s="67" t="s">
        <v>557</v>
      </c>
      <c r="H14710" s="68" t="s">
        <v>364</v>
      </c>
      <c r="I14710" s="69">
        <v>38</v>
      </c>
      <c r="J14710" s="69">
        <v>0</v>
      </c>
      <c r="K14710" s="91"/>
      <c r="L14710" s="91"/>
    </row>
    <row r="14711" spans="2:12" x14ac:dyDescent="0.25">
      <c r="B14711" s="67" t="s">
        <v>554</v>
      </c>
      <c r="C14711" s="67" t="s">
        <v>555</v>
      </c>
      <c r="D14711" s="68" t="s">
        <v>383</v>
      </c>
      <c r="E14711" s="67" t="s">
        <v>384</v>
      </c>
      <c r="F14711" s="68" t="s">
        <v>556</v>
      </c>
      <c r="G14711" s="67" t="s">
        <v>557</v>
      </c>
      <c r="H14711" s="68" t="s">
        <v>362</v>
      </c>
      <c r="I14711" s="69">
        <v>22</v>
      </c>
      <c r="J14711" s="69">
        <v>11</v>
      </c>
      <c r="K14711" s="91"/>
      <c r="L14711" s="91"/>
    </row>
    <row r="14712" spans="2:12" x14ac:dyDescent="0.25">
      <c r="B14712" s="67" t="s">
        <v>554</v>
      </c>
      <c r="C14712" s="67" t="s">
        <v>555</v>
      </c>
      <c r="D14712" s="68" t="s">
        <v>383</v>
      </c>
      <c r="E14712" s="67" t="s">
        <v>384</v>
      </c>
      <c r="F14712" s="68" t="s">
        <v>556</v>
      </c>
      <c r="G14712" s="67" t="s">
        <v>557</v>
      </c>
      <c r="H14712" s="68" t="s">
        <v>363</v>
      </c>
      <c r="I14712" s="69">
        <v>101</v>
      </c>
      <c r="J14712" s="69">
        <v>78</v>
      </c>
      <c r="K14712" s="91"/>
      <c r="L14712" s="91"/>
    </row>
    <row r="14713" spans="2:12" x14ac:dyDescent="0.25">
      <c r="B14713" s="67" t="s">
        <v>554</v>
      </c>
      <c r="C14713" s="67" t="s">
        <v>555</v>
      </c>
      <c r="D14713" s="68" t="s">
        <v>383</v>
      </c>
      <c r="E14713" s="67" t="s">
        <v>384</v>
      </c>
      <c r="F14713" s="68" t="s">
        <v>556</v>
      </c>
      <c r="G14713" s="67" t="s">
        <v>557</v>
      </c>
      <c r="H14713" s="68" t="s">
        <v>364</v>
      </c>
      <c r="I14713" s="69">
        <v>10</v>
      </c>
      <c r="J14713" s="69">
        <v>0</v>
      </c>
      <c r="K14713" s="91"/>
      <c r="L14713" s="91"/>
    </row>
    <row r="14714" spans="2:12" x14ac:dyDescent="0.25">
      <c r="B14714" s="67" t="s">
        <v>554</v>
      </c>
      <c r="C14714" s="67" t="s">
        <v>555</v>
      </c>
      <c r="D14714" s="68" t="s">
        <v>383</v>
      </c>
      <c r="E14714" s="67" t="s">
        <v>384</v>
      </c>
      <c r="F14714" s="68" t="s">
        <v>556</v>
      </c>
      <c r="G14714" s="67" t="s">
        <v>557</v>
      </c>
      <c r="H14714" s="68" t="s">
        <v>363</v>
      </c>
      <c r="I14714" s="69">
        <v>0</v>
      </c>
      <c r="J14714" s="69">
        <v>0</v>
      </c>
      <c r="K14714" s="91"/>
      <c r="L14714" s="91"/>
    </row>
    <row r="14715" spans="2:12" x14ac:dyDescent="0.25">
      <c r="B14715" s="67" t="s">
        <v>554</v>
      </c>
      <c r="C14715" s="67" t="s">
        <v>555</v>
      </c>
      <c r="D14715" s="68" t="s">
        <v>383</v>
      </c>
      <c r="E14715" s="67" t="s">
        <v>384</v>
      </c>
      <c r="F14715" s="68" t="s">
        <v>556</v>
      </c>
      <c r="G14715" s="67" t="s">
        <v>557</v>
      </c>
      <c r="H14715" s="68" t="s">
        <v>362</v>
      </c>
      <c r="I14715" s="69">
        <v>0</v>
      </c>
      <c r="J14715" s="69">
        <v>7</v>
      </c>
      <c r="K14715" s="91"/>
      <c r="L14715" s="91"/>
    </row>
    <row r="14716" spans="2:12" x14ac:dyDescent="0.25">
      <c r="B14716" s="67" t="s">
        <v>554</v>
      </c>
      <c r="C14716" s="67" t="s">
        <v>555</v>
      </c>
      <c r="D14716" s="68" t="s">
        <v>383</v>
      </c>
      <c r="E14716" s="67" t="s">
        <v>384</v>
      </c>
      <c r="F14716" s="68" t="s">
        <v>556</v>
      </c>
      <c r="G14716" s="67" t="s">
        <v>557</v>
      </c>
      <c r="H14716" s="68" t="s">
        <v>363</v>
      </c>
      <c r="I14716" s="69">
        <v>0</v>
      </c>
      <c r="J14716" s="69">
        <v>7.5</v>
      </c>
      <c r="K14716" s="91"/>
      <c r="L14716" s="91"/>
    </row>
    <row r="14717" spans="2:12" x14ac:dyDescent="0.25">
      <c r="B14717" s="67" t="s">
        <v>554</v>
      </c>
      <c r="C14717" s="67" t="s">
        <v>555</v>
      </c>
      <c r="D14717" s="68" t="s">
        <v>383</v>
      </c>
      <c r="E14717" s="67" t="s">
        <v>384</v>
      </c>
      <c r="F14717" s="68" t="s">
        <v>556</v>
      </c>
      <c r="G14717" s="67" t="s">
        <v>557</v>
      </c>
      <c r="H14717" s="68" t="s">
        <v>364</v>
      </c>
      <c r="I14717" s="69">
        <v>1.5</v>
      </c>
      <c r="J14717" s="69">
        <v>5.5</v>
      </c>
      <c r="K14717" s="91"/>
      <c r="L14717" s="91"/>
    </row>
    <row r="14718" spans="2:12" x14ac:dyDescent="0.25">
      <c r="B14718" s="67" t="s">
        <v>554</v>
      </c>
      <c r="C14718" s="67" t="s">
        <v>555</v>
      </c>
      <c r="D14718" s="68" t="s">
        <v>383</v>
      </c>
      <c r="E14718" s="67" t="s">
        <v>384</v>
      </c>
      <c r="F14718" s="68" t="s">
        <v>556</v>
      </c>
      <c r="G14718" s="67" t="s">
        <v>557</v>
      </c>
      <c r="H14718" s="68" t="s">
        <v>362</v>
      </c>
      <c r="I14718" s="69">
        <v>33</v>
      </c>
      <c r="J14718" s="69">
        <v>29</v>
      </c>
      <c r="K14718" s="91"/>
      <c r="L14718" s="91"/>
    </row>
    <row r="14719" spans="2:12" x14ac:dyDescent="0.25">
      <c r="B14719" s="67" t="s">
        <v>554</v>
      </c>
      <c r="C14719" s="67" t="s">
        <v>555</v>
      </c>
      <c r="D14719" s="68" t="s">
        <v>383</v>
      </c>
      <c r="E14719" s="67" t="s">
        <v>384</v>
      </c>
      <c r="F14719" s="68" t="s">
        <v>556</v>
      </c>
      <c r="G14719" s="67" t="s">
        <v>557</v>
      </c>
      <c r="H14719" s="68" t="s">
        <v>363</v>
      </c>
      <c r="I14719" s="69">
        <v>66</v>
      </c>
      <c r="J14719" s="69">
        <v>60</v>
      </c>
      <c r="K14719" s="91"/>
      <c r="L14719" s="91"/>
    </row>
    <row r="14720" spans="2:12" x14ac:dyDescent="0.25">
      <c r="B14720" s="67" t="s">
        <v>554</v>
      </c>
      <c r="C14720" s="67" t="s">
        <v>555</v>
      </c>
      <c r="D14720" s="68" t="s">
        <v>383</v>
      </c>
      <c r="E14720" s="67" t="s">
        <v>384</v>
      </c>
      <c r="F14720" s="68" t="s">
        <v>556</v>
      </c>
      <c r="G14720" s="67" t="s">
        <v>557</v>
      </c>
      <c r="H14720" s="68" t="s">
        <v>364</v>
      </c>
      <c r="I14720" s="69">
        <v>0</v>
      </c>
      <c r="J14720" s="69">
        <v>0</v>
      </c>
      <c r="K14720" s="91"/>
      <c r="L14720" s="91"/>
    </row>
    <row r="14721" spans="2:12" x14ac:dyDescent="0.25">
      <c r="B14721" s="67" t="s">
        <v>554</v>
      </c>
      <c r="C14721" s="67" t="s">
        <v>555</v>
      </c>
      <c r="D14721" s="68" t="s">
        <v>383</v>
      </c>
      <c r="E14721" s="67" t="s">
        <v>384</v>
      </c>
      <c r="F14721" s="68" t="s">
        <v>556</v>
      </c>
      <c r="G14721" s="67" t="s">
        <v>557</v>
      </c>
      <c r="H14721" s="68" t="s">
        <v>363</v>
      </c>
      <c r="I14721" s="69">
        <v>0</v>
      </c>
      <c r="J14721" s="69">
        <v>0</v>
      </c>
      <c r="K14721" s="91"/>
      <c r="L14721" s="91"/>
    </row>
    <row r="14722" spans="2:12" x14ac:dyDescent="0.25">
      <c r="B14722" s="67" t="s">
        <v>554</v>
      </c>
      <c r="C14722" s="67" t="s">
        <v>555</v>
      </c>
      <c r="D14722" s="68" t="s">
        <v>383</v>
      </c>
      <c r="E14722" s="67" t="s">
        <v>384</v>
      </c>
      <c r="F14722" s="68" t="s">
        <v>556</v>
      </c>
      <c r="G14722" s="67" t="s">
        <v>557</v>
      </c>
      <c r="H14722" s="68" t="s">
        <v>362</v>
      </c>
      <c r="I14722" s="69">
        <v>0</v>
      </c>
      <c r="J14722" s="69">
        <v>0</v>
      </c>
      <c r="K14722" s="91"/>
      <c r="L14722" s="91"/>
    </row>
    <row r="14723" spans="2:12" x14ac:dyDescent="0.25">
      <c r="B14723" s="67" t="s">
        <v>554</v>
      </c>
      <c r="C14723" s="67" t="s">
        <v>555</v>
      </c>
      <c r="D14723" s="68" t="s">
        <v>383</v>
      </c>
      <c r="E14723" s="67" t="s">
        <v>384</v>
      </c>
      <c r="F14723" s="68" t="s">
        <v>556</v>
      </c>
      <c r="G14723" s="67" t="s">
        <v>557</v>
      </c>
      <c r="H14723" s="68" t="s">
        <v>363</v>
      </c>
      <c r="I14723" s="69">
        <v>74</v>
      </c>
      <c r="J14723" s="69">
        <v>95</v>
      </c>
      <c r="K14723" s="91"/>
      <c r="L14723" s="91"/>
    </row>
    <row r="14724" spans="2:12" x14ac:dyDescent="0.25">
      <c r="B14724" s="67" t="s">
        <v>554</v>
      </c>
      <c r="C14724" s="67" t="s">
        <v>555</v>
      </c>
      <c r="D14724" s="68" t="s">
        <v>383</v>
      </c>
      <c r="E14724" s="67" t="s">
        <v>384</v>
      </c>
      <c r="F14724" s="68" t="s">
        <v>556</v>
      </c>
      <c r="G14724" s="67" t="s">
        <v>557</v>
      </c>
      <c r="H14724" s="68" t="s">
        <v>364</v>
      </c>
      <c r="I14724" s="69">
        <v>25</v>
      </c>
      <c r="J14724" s="69">
        <v>28</v>
      </c>
      <c r="K14724" s="91"/>
      <c r="L14724" s="91"/>
    </row>
    <row r="14725" spans="2:12" x14ac:dyDescent="0.25">
      <c r="B14725" s="67" t="s">
        <v>554</v>
      </c>
      <c r="C14725" s="67" t="s">
        <v>555</v>
      </c>
      <c r="D14725" s="68" t="s">
        <v>383</v>
      </c>
      <c r="E14725" s="67" t="s">
        <v>384</v>
      </c>
      <c r="F14725" s="68" t="s">
        <v>556</v>
      </c>
      <c r="G14725" s="67" t="s">
        <v>557</v>
      </c>
      <c r="H14725" s="68" t="s">
        <v>362</v>
      </c>
      <c r="I14725" s="69">
        <v>127</v>
      </c>
      <c r="J14725" s="69">
        <v>162</v>
      </c>
      <c r="K14725" s="91"/>
      <c r="L14725" s="91"/>
    </row>
    <row r="14726" spans="2:12" x14ac:dyDescent="0.25">
      <c r="B14726" s="67" t="s">
        <v>554</v>
      </c>
      <c r="C14726" s="67" t="s">
        <v>555</v>
      </c>
      <c r="D14726" s="68" t="s">
        <v>383</v>
      </c>
      <c r="E14726" s="67" t="s">
        <v>384</v>
      </c>
      <c r="F14726" s="68" t="s">
        <v>556</v>
      </c>
      <c r="G14726" s="67" t="s">
        <v>557</v>
      </c>
      <c r="H14726" s="68" t="s">
        <v>363</v>
      </c>
      <c r="I14726" s="69">
        <v>98</v>
      </c>
      <c r="J14726" s="69">
        <v>137</v>
      </c>
      <c r="K14726" s="91"/>
      <c r="L14726" s="91"/>
    </row>
    <row r="14727" spans="2:12" x14ac:dyDescent="0.25">
      <c r="B14727" s="67" t="s">
        <v>554</v>
      </c>
      <c r="C14727" s="67" t="s">
        <v>555</v>
      </c>
      <c r="D14727" s="68" t="s">
        <v>383</v>
      </c>
      <c r="E14727" s="67" t="s">
        <v>384</v>
      </c>
      <c r="F14727" s="68" t="s">
        <v>556</v>
      </c>
      <c r="G14727" s="67" t="s">
        <v>557</v>
      </c>
      <c r="H14727" s="68" t="s">
        <v>364</v>
      </c>
      <c r="I14727" s="69">
        <v>62</v>
      </c>
      <c r="J14727" s="69">
        <v>50</v>
      </c>
      <c r="K14727" s="91"/>
      <c r="L14727" s="91"/>
    </row>
    <row r="14728" spans="2:12" x14ac:dyDescent="0.25">
      <c r="B14728" s="67" t="s">
        <v>554</v>
      </c>
      <c r="C14728" s="67" t="s">
        <v>555</v>
      </c>
      <c r="D14728" s="68" t="s">
        <v>383</v>
      </c>
      <c r="E14728" s="67" t="s">
        <v>384</v>
      </c>
      <c r="F14728" s="68" t="s">
        <v>556</v>
      </c>
      <c r="G14728" s="67" t="s">
        <v>557</v>
      </c>
      <c r="H14728" s="68" t="s">
        <v>363</v>
      </c>
      <c r="I14728" s="69">
        <v>0</v>
      </c>
      <c r="J14728" s="69">
        <v>0</v>
      </c>
      <c r="K14728" s="91"/>
      <c r="L14728" s="91"/>
    </row>
    <row r="14729" spans="2:12" x14ac:dyDescent="0.25">
      <c r="B14729" s="67" t="s">
        <v>554</v>
      </c>
      <c r="C14729" s="67" t="s">
        <v>555</v>
      </c>
      <c r="D14729" s="68" t="s">
        <v>383</v>
      </c>
      <c r="E14729" s="67" t="s">
        <v>384</v>
      </c>
      <c r="F14729" s="68" t="s">
        <v>556</v>
      </c>
      <c r="G14729" s="67" t="s">
        <v>557</v>
      </c>
      <c r="H14729" s="68" t="s">
        <v>362</v>
      </c>
      <c r="I14729" s="69">
        <v>0</v>
      </c>
      <c r="J14729" s="69">
        <v>13</v>
      </c>
      <c r="K14729" s="91"/>
      <c r="L14729" s="91"/>
    </row>
    <row r="14730" spans="2:12" x14ac:dyDescent="0.25">
      <c r="B14730" s="67" t="s">
        <v>554</v>
      </c>
      <c r="C14730" s="67" t="s">
        <v>555</v>
      </c>
      <c r="D14730" s="68" t="s">
        <v>383</v>
      </c>
      <c r="E14730" s="67" t="s">
        <v>384</v>
      </c>
      <c r="F14730" s="68" t="s">
        <v>556</v>
      </c>
      <c r="G14730" s="67" t="s">
        <v>557</v>
      </c>
      <c r="H14730" s="68" t="s">
        <v>363</v>
      </c>
      <c r="I14730" s="69">
        <v>12</v>
      </c>
      <c r="J14730" s="69">
        <v>22</v>
      </c>
      <c r="K14730" s="91"/>
      <c r="L14730" s="91"/>
    </row>
    <row r="14731" spans="2:12" x14ac:dyDescent="0.25">
      <c r="B14731" s="67" t="s">
        <v>554</v>
      </c>
      <c r="C14731" s="67" t="s">
        <v>555</v>
      </c>
      <c r="D14731" s="68" t="s">
        <v>383</v>
      </c>
      <c r="E14731" s="67" t="s">
        <v>384</v>
      </c>
      <c r="F14731" s="68" t="s">
        <v>556</v>
      </c>
      <c r="G14731" s="67" t="s">
        <v>557</v>
      </c>
      <c r="H14731" s="68" t="s">
        <v>364</v>
      </c>
      <c r="I14731" s="69">
        <v>43</v>
      </c>
      <c r="J14731" s="69">
        <v>22</v>
      </c>
      <c r="K14731" s="91"/>
      <c r="L14731" s="91"/>
    </row>
    <row r="14732" spans="2:12" x14ac:dyDescent="0.25">
      <c r="B14732" s="67" t="s">
        <v>554</v>
      </c>
      <c r="C14732" s="67" t="s">
        <v>555</v>
      </c>
      <c r="D14732" s="68" t="s">
        <v>383</v>
      </c>
      <c r="E14732" s="67" t="s">
        <v>384</v>
      </c>
      <c r="F14732" s="68" t="s">
        <v>556</v>
      </c>
      <c r="G14732" s="67" t="s">
        <v>557</v>
      </c>
      <c r="H14732" s="68" t="s">
        <v>362</v>
      </c>
      <c r="I14732" s="69">
        <v>0</v>
      </c>
      <c r="J14732" s="69">
        <v>0</v>
      </c>
      <c r="K14732" s="91"/>
      <c r="L14732" s="91"/>
    </row>
    <row r="14733" spans="2:12" x14ac:dyDescent="0.25">
      <c r="B14733" s="67" t="s">
        <v>554</v>
      </c>
      <c r="C14733" s="67" t="s">
        <v>555</v>
      </c>
      <c r="D14733" s="68" t="s">
        <v>383</v>
      </c>
      <c r="E14733" s="67" t="s">
        <v>384</v>
      </c>
      <c r="F14733" s="68" t="s">
        <v>556</v>
      </c>
      <c r="G14733" s="67" t="s">
        <v>557</v>
      </c>
      <c r="H14733" s="68" t="s">
        <v>362</v>
      </c>
      <c r="I14733" s="69">
        <v>111</v>
      </c>
      <c r="J14733" s="69">
        <v>94</v>
      </c>
      <c r="K14733" s="91"/>
      <c r="L14733" s="91"/>
    </row>
    <row r="14734" spans="2:12" x14ac:dyDescent="0.25">
      <c r="B14734" s="67" t="s">
        <v>554</v>
      </c>
      <c r="C14734" s="67" t="s">
        <v>555</v>
      </c>
      <c r="D14734" s="68" t="s">
        <v>383</v>
      </c>
      <c r="E14734" s="67" t="s">
        <v>384</v>
      </c>
      <c r="F14734" s="68" t="s">
        <v>556</v>
      </c>
      <c r="G14734" s="67" t="s">
        <v>557</v>
      </c>
      <c r="H14734" s="68" t="s">
        <v>363</v>
      </c>
      <c r="I14734" s="69">
        <v>228</v>
      </c>
      <c r="J14734" s="69">
        <v>233</v>
      </c>
      <c r="K14734" s="91"/>
      <c r="L14734" s="91"/>
    </row>
    <row r="14735" spans="2:12" x14ac:dyDescent="0.25">
      <c r="B14735" s="67" t="s">
        <v>554</v>
      </c>
      <c r="C14735" s="67" t="s">
        <v>555</v>
      </c>
      <c r="D14735" s="68" t="s">
        <v>383</v>
      </c>
      <c r="E14735" s="67" t="s">
        <v>384</v>
      </c>
      <c r="F14735" s="68" t="s">
        <v>556</v>
      </c>
      <c r="G14735" s="67" t="s">
        <v>557</v>
      </c>
      <c r="H14735" s="68" t="s">
        <v>364</v>
      </c>
      <c r="I14735" s="69">
        <v>6</v>
      </c>
      <c r="J14735" s="69">
        <v>6</v>
      </c>
      <c r="K14735" s="91"/>
      <c r="L14735" s="91"/>
    </row>
    <row r="14736" spans="2:12" x14ac:dyDescent="0.25">
      <c r="B14736" s="67" t="s">
        <v>554</v>
      </c>
      <c r="C14736" s="67" t="s">
        <v>555</v>
      </c>
      <c r="D14736" s="68" t="s">
        <v>383</v>
      </c>
      <c r="E14736" s="67" t="s">
        <v>384</v>
      </c>
      <c r="F14736" s="68" t="s">
        <v>556</v>
      </c>
      <c r="G14736" s="67" t="s">
        <v>557</v>
      </c>
      <c r="H14736" s="68" t="s">
        <v>362</v>
      </c>
      <c r="I14736" s="69">
        <v>0</v>
      </c>
      <c r="J14736" s="69">
        <v>0</v>
      </c>
      <c r="K14736" s="91"/>
      <c r="L14736" s="91"/>
    </row>
    <row r="14737" spans="2:12" x14ac:dyDescent="0.25">
      <c r="B14737" s="67" t="s">
        <v>554</v>
      </c>
      <c r="C14737" s="67" t="s">
        <v>555</v>
      </c>
      <c r="D14737" s="68" t="s">
        <v>383</v>
      </c>
      <c r="E14737" s="67" t="s">
        <v>384</v>
      </c>
      <c r="F14737" s="68" t="s">
        <v>556</v>
      </c>
      <c r="G14737" s="67" t="s">
        <v>557</v>
      </c>
      <c r="H14737" s="68" t="s">
        <v>363</v>
      </c>
      <c r="I14737" s="69">
        <v>52</v>
      </c>
      <c r="J14737" s="69">
        <v>85</v>
      </c>
      <c r="K14737" s="91"/>
      <c r="L14737" s="91"/>
    </row>
    <row r="14738" spans="2:12" x14ac:dyDescent="0.25">
      <c r="B14738" s="67" t="s">
        <v>554</v>
      </c>
      <c r="C14738" s="67" t="s">
        <v>555</v>
      </c>
      <c r="D14738" s="68" t="s">
        <v>383</v>
      </c>
      <c r="E14738" s="67" t="s">
        <v>384</v>
      </c>
      <c r="F14738" s="68" t="s">
        <v>556</v>
      </c>
      <c r="G14738" s="67" t="s">
        <v>557</v>
      </c>
      <c r="H14738" s="68" t="s">
        <v>364</v>
      </c>
      <c r="I14738" s="69">
        <v>58</v>
      </c>
      <c r="J14738" s="69">
        <v>72</v>
      </c>
      <c r="K14738" s="91"/>
      <c r="L14738" s="91"/>
    </row>
    <row r="14739" spans="2:12" x14ac:dyDescent="0.25">
      <c r="B14739" s="67" t="s">
        <v>554</v>
      </c>
      <c r="C14739" s="67" t="s">
        <v>555</v>
      </c>
      <c r="D14739" s="68" t="s">
        <v>383</v>
      </c>
      <c r="E14739" s="67" t="s">
        <v>384</v>
      </c>
      <c r="F14739" s="68" t="s">
        <v>556</v>
      </c>
      <c r="G14739" s="67" t="s">
        <v>557</v>
      </c>
      <c r="H14739" s="68" t="s">
        <v>362</v>
      </c>
      <c r="I14739" s="69">
        <v>0</v>
      </c>
      <c r="J14739" s="69">
        <v>0</v>
      </c>
      <c r="K14739" s="91"/>
      <c r="L14739" s="91"/>
    </row>
    <row r="14740" spans="2:12" x14ac:dyDescent="0.25">
      <c r="B14740" s="67" t="s">
        <v>554</v>
      </c>
      <c r="C14740" s="67" t="s">
        <v>555</v>
      </c>
      <c r="D14740" s="68" t="s">
        <v>383</v>
      </c>
      <c r="E14740" s="67" t="s">
        <v>384</v>
      </c>
      <c r="F14740" s="68" t="s">
        <v>556</v>
      </c>
      <c r="G14740" s="67" t="s">
        <v>557</v>
      </c>
      <c r="H14740" s="68" t="s">
        <v>363</v>
      </c>
      <c r="I14740" s="69">
        <v>0</v>
      </c>
      <c r="J14740" s="69">
        <v>12</v>
      </c>
      <c r="K14740" s="91"/>
      <c r="L14740" s="91"/>
    </row>
    <row r="14741" spans="2:12" x14ac:dyDescent="0.25">
      <c r="B14741" s="67" t="s">
        <v>554</v>
      </c>
      <c r="C14741" s="67" t="s">
        <v>555</v>
      </c>
      <c r="D14741" s="68" t="s">
        <v>383</v>
      </c>
      <c r="E14741" s="67" t="s">
        <v>384</v>
      </c>
      <c r="F14741" s="68" t="s">
        <v>556</v>
      </c>
      <c r="G14741" s="67" t="s">
        <v>557</v>
      </c>
      <c r="H14741" s="68" t="s">
        <v>364</v>
      </c>
      <c r="I14741" s="69">
        <v>0</v>
      </c>
      <c r="J14741" s="69">
        <v>0</v>
      </c>
      <c r="K14741" s="91"/>
      <c r="L14741" s="91"/>
    </row>
    <row r="14742" spans="2:12" x14ac:dyDescent="0.25">
      <c r="B14742" s="67" t="s">
        <v>554</v>
      </c>
      <c r="C14742" s="67" t="s">
        <v>555</v>
      </c>
      <c r="D14742" s="68" t="s">
        <v>383</v>
      </c>
      <c r="E14742" s="67" t="s">
        <v>384</v>
      </c>
      <c r="F14742" s="68" t="s">
        <v>556</v>
      </c>
      <c r="G14742" s="67" t="s">
        <v>557</v>
      </c>
      <c r="H14742" s="68" t="s">
        <v>362</v>
      </c>
      <c r="I14742" s="69">
        <v>58</v>
      </c>
      <c r="J14742" s="69">
        <v>35</v>
      </c>
      <c r="K14742" s="91"/>
      <c r="L14742" s="91"/>
    </row>
    <row r="14743" spans="2:12" x14ac:dyDescent="0.25">
      <c r="B14743" s="67" t="s">
        <v>554</v>
      </c>
      <c r="C14743" s="67" t="s">
        <v>555</v>
      </c>
      <c r="D14743" s="68" t="s">
        <v>383</v>
      </c>
      <c r="E14743" s="67" t="s">
        <v>384</v>
      </c>
      <c r="F14743" s="68" t="s">
        <v>556</v>
      </c>
      <c r="G14743" s="67" t="s">
        <v>557</v>
      </c>
      <c r="H14743" s="68" t="s">
        <v>363</v>
      </c>
      <c r="I14743" s="69">
        <v>150</v>
      </c>
      <c r="J14743" s="69">
        <v>204</v>
      </c>
      <c r="K14743" s="91"/>
      <c r="L14743" s="91"/>
    </row>
    <row r="14744" spans="2:12" x14ac:dyDescent="0.25">
      <c r="B14744" s="67" t="s">
        <v>554</v>
      </c>
      <c r="C14744" s="67" t="s">
        <v>555</v>
      </c>
      <c r="D14744" s="68" t="s">
        <v>383</v>
      </c>
      <c r="E14744" s="67" t="s">
        <v>384</v>
      </c>
      <c r="F14744" s="68" t="s">
        <v>556</v>
      </c>
      <c r="G14744" s="67" t="s">
        <v>557</v>
      </c>
      <c r="H14744" s="68" t="s">
        <v>364</v>
      </c>
      <c r="I14744" s="69">
        <v>27</v>
      </c>
      <c r="J14744" s="69">
        <v>57</v>
      </c>
      <c r="K14744" s="91"/>
      <c r="L14744" s="91"/>
    </row>
    <row r="14745" spans="2:12" x14ac:dyDescent="0.25">
      <c r="B14745" s="67" t="s">
        <v>554</v>
      </c>
      <c r="C14745" s="67" t="s">
        <v>555</v>
      </c>
      <c r="D14745" s="68" t="s">
        <v>383</v>
      </c>
      <c r="E14745" s="67" t="s">
        <v>384</v>
      </c>
      <c r="F14745" s="68" t="s">
        <v>556</v>
      </c>
      <c r="G14745" s="67" t="s">
        <v>557</v>
      </c>
      <c r="H14745" s="68" t="s">
        <v>362</v>
      </c>
      <c r="I14745" s="69">
        <v>10.85</v>
      </c>
      <c r="J14745" s="69">
        <v>10.95</v>
      </c>
      <c r="K14745" s="91"/>
      <c r="L14745" s="91"/>
    </row>
    <row r="14746" spans="2:12" x14ac:dyDescent="0.25">
      <c r="B14746" s="67" t="s">
        <v>554</v>
      </c>
      <c r="C14746" s="67" t="s">
        <v>555</v>
      </c>
      <c r="D14746" s="68" t="s">
        <v>383</v>
      </c>
      <c r="E14746" s="67" t="s">
        <v>384</v>
      </c>
      <c r="F14746" s="68" t="s">
        <v>556</v>
      </c>
      <c r="G14746" s="67" t="s">
        <v>557</v>
      </c>
      <c r="H14746" s="68" t="s">
        <v>363</v>
      </c>
      <c r="I14746" s="69">
        <v>9.0350000000000001</v>
      </c>
      <c r="J14746" s="69">
        <v>9.2149999999999999</v>
      </c>
      <c r="K14746" s="91"/>
      <c r="L14746" s="91"/>
    </row>
    <row r="14747" spans="2:12" x14ac:dyDescent="0.25">
      <c r="B14747" s="67" t="s">
        <v>554</v>
      </c>
      <c r="C14747" s="67" t="s">
        <v>555</v>
      </c>
      <c r="D14747" s="68" t="s">
        <v>383</v>
      </c>
      <c r="E14747" s="67" t="s">
        <v>384</v>
      </c>
      <c r="F14747" s="68" t="s">
        <v>556</v>
      </c>
      <c r="G14747" s="67" t="s">
        <v>557</v>
      </c>
      <c r="H14747" s="68" t="s">
        <v>362</v>
      </c>
      <c r="I14747" s="69">
        <v>69</v>
      </c>
      <c r="J14747" s="69">
        <v>94</v>
      </c>
      <c r="K14747" s="91"/>
      <c r="L14747" s="91"/>
    </row>
    <row r="14748" spans="2:12" x14ac:dyDescent="0.25">
      <c r="B14748" s="67" t="s">
        <v>554</v>
      </c>
      <c r="C14748" s="67" t="s">
        <v>555</v>
      </c>
      <c r="D14748" s="68" t="s">
        <v>383</v>
      </c>
      <c r="E14748" s="67" t="s">
        <v>384</v>
      </c>
      <c r="F14748" s="68" t="s">
        <v>556</v>
      </c>
      <c r="G14748" s="67" t="s">
        <v>557</v>
      </c>
      <c r="H14748" s="68" t="s">
        <v>363</v>
      </c>
      <c r="I14748" s="69">
        <v>160</v>
      </c>
      <c r="J14748" s="69">
        <v>167</v>
      </c>
      <c r="K14748" s="91"/>
      <c r="L14748" s="91"/>
    </row>
    <row r="14749" spans="2:12" x14ac:dyDescent="0.25">
      <c r="B14749" s="67" t="s">
        <v>554</v>
      </c>
      <c r="C14749" s="67" t="s">
        <v>555</v>
      </c>
      <c r="D14749" s="68" t="s">
        <v>383</v>
      </c>
      <c r="E14749" s="67" t="s">
        <v>384</v>
      </c>
      <c r="F14749" s="68" t="s">
        <v>556</v>
      </c>
      <c r="G14749" s="67" t="s">
        <v>557</v>
      </c>
      <c r="H14749" s="68" t="s">
        <v>364</v>
      </c>
      <c r="I14749" s="69">
        <v>15</v>
      </c>
      <c r="J14749" s="69">
        <v>8</v>
      </c>
      <c r="K14749" s="91"/>
      <c r="L14749" s="91"/>
    </row>
    <row r="14750" spans="2:12" x14ac:dyDescent="0.25">
      <c r="B14750" s="67" t="s">
        <v>554</v>
      </c>
      <c r="C14750" s="67" t="s">
        <v>555</v>
      </c>
      <c r="D14750" s="68" t="s">
        <v>383</v>
      </c>
      <c r="E14750" s="67" t="s">
        <v>384</v>
      </c>
      <c r="F14750" s="68" t="s">
        <v>556</v>
      </c>
      <c r="G14750" s="67" t="s">
        <v>557</v>
      </c>
      <c r="H14750" s="68" t="s">
        <v>362</v>
      </c>
      <c r="I14750" s="69">
        <v>0</v>
      </c>
      <c r="J14750" s="69">
        <v>0</v>
      </c>
      <c r="K14750" s="91"/>
      <c r="L14750" s="91"/>
    </row>
    <row r="14751" spans="2:12" x14ac:dyDescent="0.25">
      <c r="B14751" s="67" t="s">
        <v>554</v>
      </c>
      <c r="C14751" s="67" t="s">
        <v>555</v>
      </c>
      <c r="D14751" s="68" t="s">
        <v>383</v>
      </c>
      <c r="E14751" s="67" t="s">
        <v>384</v>
      </c>
      <c r="F14751" s="68" t="s">
        <v>556</v>
      </c>
      <c r="G14751" s="67" t="s">
        <v>557</v>
      </c>
      <c r="H14751" s="68" t="s">
        <v>363</v>
      </c>
      <c r="I14751" s="69">
        <v>0.3296</v>
      </c>
      <c r="J14751" s="69">
        <v>8.2400000000000001E-2</v>
      </c>
      <c r="K14751" s="91"/>
      <c r="L14751" s="91"/>
    </row>
    <row r="14752" spans="2:12" x14ac:dyDescent="0.25">
      <c r="B14752" s="67" t="s">
        <v>554</v>
      </c>
      <c r="C14752" s="67" t="s">
        <v>555</v>
      </c>
      <c r="D14752" s="68" t="s">
        <v>383</v>
      </c>
      <c r="E14752" s="67" t="s">
        <v>384</v>
      </c>
      <c r="F14752" s="68" t="s">
        <v>556</v>
      </c>
      <c r="G14752" s="67" t="s">
        <v>557</v>
      </c>
      <c r="H14752" s="68" t="s">
        <v>364</v>
      </c>
      <c r="I14752" s="69">
        <v>0</v>
      </c>
      <c r="J14752" s="69">
        <v>0</v>
      </c>
      <c r="K14752" s="91"/>
      <c r="L14752" s="91"/>
    </row>
    <row r="14753" spans="2:12" x14ac:dyDescent="0.25">
      <c r="B14753" s="67" t="s">
        <v>554</v>
      </c>
      <c r="C14753" s="67" t="s">
        <v>555</v>
      </c>
      <c r="D14753" s="68" t="s">
        <v>383</v>
      </c>
      <c r="E14753" s="67" t="s">
        <v>384</v>
      </c>
      <c r="F14753" s="68" t="s">
        <v>556</v>
      </c>
      <c r="G14753" s="67" t="s">
        <v>557</v>
      </c>
      <c r="H14753" s="68" t="s">
        <v>363</v>
      </c>
      <c r="I14753" s="69">
        <v>0</v>
      </c>
      <c r="J14753" s="69">
        <v>0</v>
      </c>
      <c r="K14753" s="91"/>
      <c r="L14753" s="91"/>
    </row>
    <row r="14754" spans="2:12" x14ac:dyDescent="0.25">
      <c r="B14754" s="67" t="s">
        <v>554</v>
      </c>
      <c r="C14754" s="67" t="s">
        <v>555</v>
      </c>
      <c r="D14754" s="68" t="s">
        <v>383</v>
      </c>
      <c r="E14754" s="67" t="s">
        <v>384</v>
      </c>
      <c r="F14754" s="68" t="s">
        <v>556</v>
      </c>
      <c r="G14754" s="67" t="s">
        <v>557</v>
      </c>
      <c r="H14754" s="68" t="s">
        <v>362</v>
      </c>
      <c r="I14754" s="69">
        <v>32</v>
      </c>
      <c r="J14754" s="69">
        <v>22</v>
      </c>
      <c r="K14754" s="91"/>
      <c r="L14754" s="91"/>
    </row>
    <row r="14755" spans="2:12" x14ac:dyDescent="0.25">
      <c r="B14755" s="67" t="s">
        <v>554</v>
      </c>
      <c r="C14755" s="67" t="s">
        <v>555</v>
      </c>
      <c r="D14755" s="68" t="s">
        <v>383</v>
      </c>
      <c r="E14755" s="67" t="s">
        <v>384</v>
      </c>
      <c r="F14755" s="68" t="s">
        <v>556</v>
      </c>
      <c r="G14755" s="67" t="s">
        <v>557</v>
      </c>
      <c r="H14755" s="68" t="s">
        <v>363</v>
      </c>
      <c r="I14755" s="69">
        <v>60</v>
      </c>
      <c r="J14755" s="69">
        <v>71</v>
      </c>
      <c r="K14755" s="91"/>
      <c r="L14755" s="91"/>
    </row>
    <row r="14756" spans="2:12" x14ac:dyDescent="0.25">
      <c r="B14756" s="67" t="s">
        <v>554</v>
      </c>
      <c r="C14756" s="67" t="s">
        <v>555</v>
      </c>
      <c r="D14756" s="68" t="s">
        <v>383</v>
      </c>
      <c r="E14756" s="67" t="s">
        <v>384</v>
      </c>
      <c r="F14756" s="68" t="s">
        <v>556</v>
      </c>
      <c r="G14756" s="67" t="s">
        <v>557</v>
      </c>
      <c r="H14756" s="68" t="s">
        <v>364</v>
      </c>
      <c r="I14756" s="69">
        <v>4</v>
      </c>
      <c r="J14756" s="69">
        <v>0</v>
      </c>
      <c r="K14756" s="91"/>
      <c r="L14756" s="91"/>
    </row>
    <row r="14757" spans="2:12" x14ac:dyDescent="0.25">
      <c r="B14757" s="67" t="s">
        <v>554</v>
      </c>
      <c r="C14757" s="67" t="s">
        <v>555</v>
      </c>
      <c r="D14757" s="68" t="s">
        <v>383</v>
      </c>
      <c r="E14757" s="67" t="s">
        <v>384</v>
      </c>
      <c r="F14757" s="68" t="s">
        <v>556</v>
      </c>
      <c r="G14757" s="67" t="s">
        <v>557</v>
      </c>
      <c r="H14757" s="68" t="s">
        <v>362</v>
      </c>
      <c r="I14757" s="69">
        <v>0</v>
      </c>
      <c r="J14757" s="69">
        <v>0</v>
      </c>
      <c r="K14757" s="91"/>
      <c r="L14757" s="91"/>
    </row>
    <row r="14758" spans="2:12" x14ac:dyDescent="0.25">
      <c r="B14758" s="67" t="s">
        <v>554</v>
      </c>
      <c r="C14758" s="67" t="s">
        <v>555</v>
      </c>
      <c r="D14758" s="68" t="s">
        <v>383</v>
      </c>
      <c r="E14758" s="67" t="s">
        <v>384</v>
      </c>
      <c r="F14758" s="68" t="s">
        <v>556</v>
      </c>
      <c r="G14758" s="67" t="s">
        <v>557</v>
      </c>
      <c r="H14758" s="68" t="s">
        <v>363</v>
      </c>
      <c r="I14758" s="69">
        <v>69</v>
      </c>
      <c r="J14758" s="69">
        <v>43</v>
      </c>
      <c r="K14758" s="91"/>
      <c r="L14758" s="91"/>
    </row>
    <row r="14759" spans="2:12" x14ac:dyDescent="0.25">
      <c r="B14759" s="67" t="s">
        <v>554</v>
      </c>
      <c r="C14759" s="67" t="s">
        <v>555</v>
      </c>
      <c r="D14759" s="68" t="s">
        <v>383</v>
      </c>
      <c r="E14759" s="67" t="s">
        <v>384</v>
      </c>
      <c r="F14759" s="68" t="s">
        <v>556</v>
      </c>
      <c r="G14759" s="67" t="s">
        <v>557</v>
      </c>
      <c r="H14759" s="68" t="s">
        <v>364</v>
      </c>
      <c r="I14759" s="69">
        <v>20</v>
      </c>
      <c r="J14759" s="69">
        <v>55</v>
      </c>
      <c r="K14759" s="91"/>
      <c r="L14759" s="91"/>
    </row>
    <row r="14760" spans="2:12" x14ac:dyDescent="0.25">
      <c r="B14760" s="67" t="s">
        <v>554</v>
      </c>
      <c r="C14760" s="67" t="s">
        <v>555</v>
      </c>
      <c r="D14760" s="68" t="s">
        <v>383</v>
      </c>
      <c r="E14760" s="67" t="s">
        <v>384</v>
      </c>
      <c r="F14760" s="68" t="s">
        <v>556</v>
      </c>
      <c r="G14760" s="67" t="s">
        <v>557</v>
      </c>
      <c r="H14760" s="68" t="s">
        <v>362</v>
      </c>
      <c r="I14760" s="69">
        <v>0</v>
      </c>
      <c r="J14760" s="69">
        <v>10</v>
      </c>
      <c r="K14760" s="91"/>
      <c r="L14760" s="91"/>
    </row>
    <row r="14761" spans="2:12" x14ac:dyDescent="0.25">
      <c r="B14761" s="67" t="s">
        <v>554</v>
      </c>
      <c r="C14761" s="67" t="s">
        <v>555</v>
      </c>
      <c r="D14761" s="68" t="s">
        <v>383</v>
      </c>
      <c r="E14761" s="67" t="s">
        <v>384</v>
      </c>
      <c r="F14761" s="68" t="s">
        <v>556</v>
      </c>
      <c r="G14761" s="67" t="s">
        <v>557</v>
      </c>
      <c r="H14761" s="68" t="s">
        <v>364</v>
      </c>
      <c r="I14761" s="69">
        <v>0</v>
      </c>
      <c r="J14761" s="69">
        <v>0</v>
      </c>
      <c r="K14761" s="91"/>
      <c r="L14761" s="91"/>
    </row>
    <row r="14762" spans="2:12" x14ac:dyDescent="0.25">
      <c r="B14762" s="67" t="s">
        <v>554</v>
      </c>
      <c r="C14762" s="67" t="s">
        <v>555</v>
      </c>
      <c r="D14762" s="68" t="s">
        <v>383</v>
      </c>
      <c r="E14762" s="67" t="s">
        <v>384</v>
      </c>
      <c r="F14762" s="68" t="s">
        <v>556</v>
      </c>
      <c r="G14762" s="67" t="s">
        <v>557</v>
      </c>
      <c r="H14762" s="68" t="s">
        <v>362</v>
      </c>
      <c r="I14762" s="69">
        <v>0</v>
      </c>
      <c r="J14762" s="69">
        <v>12</v>
      </c>
      <c r="K14762" s="91"/>
      <c r="L14762" s="91"/>
    </row>
    <row r="14763" spans="2:12" x14ac:dyDescent="0.25">
      <c r="B14763" s="67" t="s">
        <v>554</v>
      </c>
      <c r="C14763" s="67" t="s">
        <v>555</v>
      </c>
      <c r="D14763" s="68" t="s">
        <v>383</v>
      </c>
      <c r="E14763" s="67" t="s">
        <v>384</v>
      </c>
      <c r="F14763" s="68" t="s">
        <v>556</v>
      </c>
      <c r="G14763" s="67" t="s">
        <v>557</v>
      </c>
      <c r="H14763" s="68" t="s">
        <v>363</v>
      </c>
      <c r="I14763" s="69">
        <v>57</v>
      </c>
      <c r="J14763" s="69">
        <v>134</v>
      </c>
      <c r="K14763" s="91"/>
      <c r="L14763" s="91"/>
    </row>
    <row r="14764" spans="2:12" x14ac:dyDescent="0.25">
      <c r="B14764" s="67" t="s">
        <v>554</v>
      </c>
      <c r="C14764" s="67" t="s">
        <v>555</v>
      </c>
      <c r="D14764" s="68" t="s">
        <v>383</v>
      </c>
      <c r="E14764" s="67" t="s">
        <v>384</v>
      </c>
      <c r="F14764" s="68" t="s">
        <v>556</v>
      </c>
      <c r="G14764" s="67" t="s">
        <v>557</v>
      </c>
      <c r="H14764" s="68" t="s">
        <v>364</v>
      </c>
      <c r="I14764" s="69">
        <v>0</v>
      </c>
      <c r="J14764" s="69">
        <v>0</v>
      </c>
      <c r="K14764" s="91"/>
      <c r="L14764" s="91"/>
    </row>
    <row r="14765" spans="2:12" x14ac:dyDescent="0.25">
      <c r="B14765" s="67" t="s">
        <v>554</v>
      </c>
      <c r="C14765" s="67" t="s">
        <v>555</v>
      </c>
      <c r="D14765" s="68" t="s">
        <v>383</v>
      </c>
      <c r="E14765" s="67" t="s">
        <v>384</v>
      </c>
      <c r="F14765" s="68" t="s">
        <v>556</v>
      </c>
      <c r="G14765" s="67" t="s">
        <v>557</v>
      </c>
      <c r="H14765" s="68" t="s">
        <v>362</v>
      </c>
      <c r="I14765" s="69">
        <v>0</v>
      </c>
      <c r="J14765" s="69">
        <v>0</v>
      </c>
      <c r="K14765" s="91"/>
      <c r="L14765" s="91"/>
    </row>
    <row r="14766" spans="2:12" x14ac:dyDescent="0.25">
      <c r="B14766" s="67" t="s">
        <v>554</v>
      </c>
      <c r="C14766" s="67" t="s">
        <v>555</v>
      </c>
      <c r="D14766" s="68" t="s">
        <v>383</v>
      </c>
      <c r="E14766" s="67" t="s">
        <v>384</v>
      </c>
      <c r="F14766" s="68" t="s">
        <v>556</v>
      </c>
      <c r="G14766" s="67" t="s">
        <v>557</v>
      </c>
      <c r="H14766" s="68" t="s">
        <v>363</v>
      </c>
      <c r="I14766" s="69">
        <v>0</v>
      </c>
      <c r="J14766" s="69">
        <v>0</v>
      </c>
      <c r="K14766" s="91"/>
      <c r="L14766" s="91"/>
    </row>
    <row r="14767" spans="2:12" x14ac:dyDescent="0.25">
      <c r="B14767" s="67" t="s">
        <v>554</v>
      </c>
      <c r="C14767" s="67" t="s">
        <v>555</v>
      </c>
      <c r="D14767" s="68" t="s">
        <v>383</v>
      </c>
      <c r="E14767" s="67" t="s">
        <v>384</v>
      </c>
      <c r="F14767" s="68" t="s">
        <v>556</v>
      </c>
      <c r="G14767" s="67" t="s">
        <v>557</v>
      </c>
      <c r="H14767" s="68" t="s">
        <v>364</v>
      </c>
      <c r="I14767" s="69">
        <v>0</v>
      </c>
      <c r="J14767" s="69">
        <v>0</v>
      </c>
      <c r="K14767" s="91"/>
      <c r="L14767" s="91"/>
    </row>
    <row r="14768" spans="2:12" x14ac:dyDescent="0.25">
      <c r="B14768" s="67" t="s">
        <v>554</v>
      </c>
      <c r="C14768" s="67" t="s">
        <v>555</v>
      </c>
      <c r="D14768" s="68" t="s">
        <v>383</v>
      </c>
      <c r="E14768" s="67" t="s">
        <v>384</v>
      </c>
      <c r="F14768" s="68" t="s">
        <v>556</v>
      </c>
      <c r="G14768" s="67" t="s">
        <v>557</v>
      </c>
      <c r="H14768" s="68" t="s">
        <v>362</v>
      </c>
      <c r="I14768" s="69">
        <v>0</v>
      </c>
      <c r="J14768" s="69">
        <v>0</v>
      </c>
      <c r="K14768" s="91"/>
      <c r="L14768" s="91"/>
    </row>
    <row r="14769" spans="2:12" x14ac:dyDescent="0.25">
      <c r="B14769" s="67" t="s">
        <v>554</v>
      </c>
      <c r="C14769" s="67" t="s">
        <v>555</v>
      </c>
      <c r="D14769" s="68" t="s">
        <v>383</v>
      </c>
      <c r="E14769" s="67" t="s">
        <v>384</v>
      </c>
      <c r="F14769" s="68" t="s">
        <v>556</v>
      </c>
      <c r="G14769" s="67" t="s">
        <v>557</v>
      </c>
      <c r="H14769" s="68" t="s">
        <v>363</v>
      </c>
      <c r="I14769" s="69">
        <v>15</v>
      </c>
      <c r="J14769" s="69">
        <v>12</v>
      </c>
      <c r="K14769" s="91"/>
      <c r="L14769" s="91"/>
    </row>
    <row r="14770" spans="2:12" x14ac:dyDescent="0.25">
      <c r="B14770" s="67" t="s">
        <v>554</v>
      </c>
      <c r="C14770" s="67" t="s">
        <v>555</v>
      </c>
      <c r="D14770" s="68" t="s">
        <v>383</v>
      </c>
      <c r="E14770" s="67" t="s">
        <v>384</v>
      </c>
      <c r="F14770" s="68" t="s">
        <v>556</v>
      </c>
      <c r="G14770" s="67" t="s">
        <v>557</v>
      </c>
      <c r="H14770" s="68" t="s">
        <v>364</v>
      </c>
      <c r="I14770" s="69">
        <v>0</v>
      </c>
      <c r="J14770" s="69">
        <v>17</v>
      </c>
      <c r="K14770" s="91"/>
      <c r="L14770" s="91"/>
    </row>
    <row r="14771" spans="2:12" x14ac:dyDescent="0.25">
      <c r="B14771" s="67" t="s">
        <v>554</v>
      </c>
      <c r="C14771" s="67" t="s">
        <v>555</v>
      </c>
      <c r="D14771" s="68" t="s">
        <v>383</v>
      </c>
      <c r="E14771" s="67" t="s">
        <v>384</v>
      </c>
      <c r="F14771" s="68" t="s">
        <v>556</v>
      </c>
      <c r="G14771" s="67" t="s">
        <v>557</v>
      </c>
      <c r="H14771" s="68" t="s">
        <v>362</v>
      </c>
      <c r="I14771" s="69">
        <v>153</v>
      </c>
      <c r="J14771" s="69">
        <v>208</v>
      </c>
      <c r="K14771" s="91"/>
      <c r="L14771" s="91"/>
    </row>
    <row r="14772" spans="2:12" x14ac:dyDescent="0.25">
      <c r="B14772" s="67" t="s">
        <v>554</v>
      </c>
      <c r="C14772" s="67" t="s">
        <v>555</v>
      </c>
      <c r="D14772" s="68" t="s">
        <v>383</v>
      </c>
      <c r="E14772" s="67" t="s">
        <v>384</v>
      </c>
      <c r="F14772" s="68" t="s">
        <v>556</v>
      </c>
      <c r="G14772" s="67" t="s">
        <v>557</v>
      </c>
      <c r="H14772" s="68" t="s">
        <v>363</v>
      </c>
      <c r="I14772" s="69">
        <v>245</v>
      </c>
      <c r="J14772" s="69">
        <v>426</v>
      </c>
      <c r="K14772" s="91"/>
      <c r="L14772" s="91"/>
    </row>
    <row r="14773" spans="2:12" x14ac:dyDescent="0.25">
      <c r="B14773" s="67" t="s">
        <v>554</v>
      </c>
      <c r="C14773" s="67" t="s">
        <v>555</v>
      </c>
      <c r="D14773" s="68" t="s">
        <v>383</v>
      </c>
      <c r="E14773" s="67" t="s">
        <v>384</v>
      </c>
      <c r="F14773" s="68" t="s">
        <v>556</v>
      </c>
      <c r="G14773" s="67" t="s">
        <v>557</v>
      </c>
      <c r="H14773" s="68" t="s">
        <v>364</v>
      </c>
      <c r="I14773" s="69">
        <v>56</v>
      </c>
      <c r="J14773" s="69">
        <v>61</v>
      </c>
      <c r="K14773" s="91"/>
      <c r="L14773" s="91"/>
    </row>
    <row r="14774" spans="2:12" x14ac:dyDescent="0.25">
      <c r="B14774" s="67" t="s">
        <v>554</v>
      </c>
      <c r="C14774" s="67" t="s">
        <v>555</v>
      </c>
      <c r="D14774" s="68" t="s">
        <v>383</v>
      </c>
      <c r="E14774" s="67" t="s">
        <v>384</v>
      </c>
      <c r="F14774" s="68" t="s">
        <v>556</v>
      </c>
      <c r="G14774" s="67" t="s">
        <v>557</v>
      </c>
      <c r="H14774" s="68" t="s">
        <v>362</v>
      </c>
      <c r="I14774" s="69">
        <v>0</v>
      </c>
      <c r="J14774" s="69">
        <v>0</v>
      </c>
      <c r="K14774" s="91"/>
      <c r="L14774" s="91"/>
    </row>
    <row r="14775" spans="2:12" x14ac:dyDescent="0.25">
      <c r="B14775" s="67" t="s">
        <v>554</v>
      </c>
      <c r="C14775" s="67" t="s">
        <v>555</v>
      </c>
      <c r="D14775" s="68" t="s">
        <v>383</v>
      </c>
      <c r="E14775" s="67" t="s">
        <v>384</v>
      </c>
      <c r="F14775" s="68" t="s">
        <v>556</v>
      </c>
      <c r="G14775" s="67" t="s">
        <v>557</v>
      </c>
      <c r="H14775" s="68" t="s">
        <v>363</v>
      </c>
      <c r="I14775" s="69">
        <v>0</v>
      </c>
      <c r="J14775" s="69">
        <v>4</v>
      </c>
      <c r="K14775" s="91"/>
      <c r="L14775" s="91"/>
    </row>
    <row r="14776" spans="2:12" x14ac:dyDescent="0.25">
      <c r="B14776" s="67" t="s">
        <v>554</v>
      </c>
      <c r="C14776" s="67" t="s">
        <v>555</v>
      </c>
      <c r="D14776" s="68" t="s">
        <v>383</v>
      </c>
      <c r="E14776" s="67" t="s">
        <v>384</v>
      </c>
      <c r="F14776" s="68" t="s">
        <v>556</v>
      </c>
      <c r="G14776" s="67" t="s">
        <v>557</v>
      </c>
      <c r="H14776" s="68" t="s">
        <v>364</v>
      </c>
      <c r="I14776" s="69">
        <v>0</v>
      </c>
      <c r="J14776" s="69">
        <v>0</v>
      </c>
      <c r="K14776" s="91"/>
      <c r="L14776" s="91"/>
    </row>
    <row r="14777" spans="2:12" x14ac:dyDescent="0.25">
      <c r="B14777" s="67" t="s">
        <v>554</v>
      </c>
      <c r="C14777" s="67" t="s">
        <v>555</v>
      </c>
      <c r="D14777" s="68" t="s">
        <v>383</v>
      </c>
      <c r="E14777" s="67" t="s">
        <v>384</v>
      </c>
      <c r="F14777" s="68" t="s">
        <v>556</v>
      </c>
      <c r="G14777" s="67" t="s">
        <v>557</v>
      </c>
      <c r="H14777" s="68" t="s">
        <v>362</v>
      </c>
      <c r="I14777" s="69">
        <v>0</v>
      </c>
      <c r="J14777" s="69">
        <v>0</v>
      </c>
      <c r="K14777" s="91"/>
      <c r="L14777" s="91"/>
    </row>
    <row r="14778" spans="2:12" x14ac:dyDescent="0.25">
      <c r="B14778" s="67" t="s">
        <v>554</v>
      </c>
      <c r="C14778" s="67" t="s">
        <v>555</v>
      </c>
      <c r="D14778" s="68" t="s">
        <v>383</v>
      </c>
      <c r="E14778" s="67" t="s">
        <v>384</v>
      </c>
      <c r="F14778" s="68" t="s">
        <v>556</v>
      </c>
      <c r="G14778" s="67" t="s">
        <v>557</v>
      </c>
      <c r="H14778" s="68" t="s">
        <v>363</v>
      </c>
      <c r="I14778" s="69">
        <v>0</v>
      </c>
      <c r="J14778" s="69">
        <v>0</v>
      </c>
      <c r="K14778" s="91"/>
      <c r="L14778" s="91"/>
    </row>
    <row r="14779" spans="2:12" x14ac:dyDescent="0.25">
      <c r="B14779" s="67" t="s">
        <v>554</v>
      </c>
      <c r="C14779" s="67" t="s">
        <v>555</v>
      </c>
      <c r="D14779" s="68" t="s">
        <v>383</v>
      </c>
      <c r="E14779" s="67" t="s">
        <v>384</v>
      </c>
      <c r="F14779" s="68" t="s">
        <v>556</v>
      </c>
      <c r="G14779" s="67" t="s">
        <v>557</v>
      </c>
      <c r="H14779" s="68" t="s">
        <v>364</v>
      </c>
      <c r="I14779" s="69">
        <v>0</v>
      </c>
      <c r="J14779" s="69">
        <v>0</v>
      </c>
      <c r="K14779" s="91"/>
      <c r="L14779" s="91"/>
    </row>
    <row r="14780" spans="2:12" x14ac:dyDescent="0.25">
      <c r="B14780" s="67" t="s">
        <v>554</v>
      </c>
      <c r="C14780" s="67" t="s">
        <v>555</v>
      </c>
      <c r="D14780" s="68" t="s">
        <v>383</v>
      </c>
      <c r="E14780" s="67" t="s">
        <v>384</v>
      </c>
      <c r="F14780" s="68" t="s">
        <v>556</v>
      </c>
      <c r="G14780" s="67" t="s">
        <v>557</v>
      </c>
      <c r="H14780" s="68" t="s">
        <v>363</v>
      </c>
      <c r="I14780" s="69">
        <v>0</v>
      </c>
      <c r="J14780" s="69">
        <v>0</v>
      </c>
      <c r="K14780" s="91"/>
      <c r="L14780" s="91"/>
    </row>
    <row r="14781" spans="2:12" x14ac:dyDescent="0.25">
      <c r="B14781" s="67" t="s">
        <v>554</v>
      </c>
      <c r="C14781" s="67" t="s">
        <v>555</v>
      </c>
      <c r="D14781" s="68" t="s">
        <v>383</v>
      </c>
      <c r="E14781" s="67" t="s">
        <v>384</v>
      </c>
      <c r="F14781" s="68" t="s">
        <v>556</v>
      </c>
      <c r="G14781" s="67" t="s">
        <v>557</v>
      </c>
      <c r="H14781" s="68" t="s">
        <v>362</v>
      </c>
      <c r="I14781" s="69">
        <v>0</v>
      </c>
      <c r="J14781" s="69">
        <v>0</v>
      </c>
      <c r="K14781" s="91"/>
      <c r="L14781" s="91"/>
    </row>
    <row r="14782" spans="2:12" x14ac:dyDescent="0.25">
      <c r="B14782" s="67" t="s">
        <v>554</v>
      </c>
      <c r="C14782" s="67" t="s">
        <v>555</v>
      </c>
      <c r="D14782" s="68" t="s">
        <v>383</v>
      </c>
      <c r="E14782" s="67" t="s">
        <v>384</v>
      </c>
      <c r="F14782" s="68" t="s">
        <v>556</v>
      </c>
      <c r="G14782" s="67" t="s">
        <v>557</v>
      </c>
      <c r="H14782" s="68" t="s">
        <v>363</v>
      </c>
      <c r="I14782" s="69">
        <v>0</v>
      </c>
      <c r="J14782" s="69">
        <v>0</v>
      </c>
      <c r="K14782" s="91"/>
      <c r="L14782" s="91"/>
    </row>
    <row r="14783" spans="2:12" x14ac:dyDescent="0.25">
      <c r="B14783" s="67" t="s">
        <v>554</v>
      </c>
      <c r="C14783" s="67" t="s">
        <v>555</v>
      </c>
      <c r="D14783" s="68" t="s">
        <v>383</v>
      </c>
      <c r="E14783" s="67" t="s">
        <v>384</v>
      </c>
      <c r="F14783" s="68" t="s">
        <v>556</v>
      </c>
      <c r="G14783" s="67" t="s">
        <v>557</v>
      </c>
      <c r="H14783" s="68" t="s">
        <v>364</v>
      </c>
      <c r="I14783" s="69">
        <v>0</v>
      </c>
      <c r="J14783" s="69">
        <v>0</v>
      </c>
      <c r="K14783" s="91"/>
      <c r="L14783" s="91"/>
    </row>
    <row r="14784" spans="2:12" x14ac:dyDescent="0.25">
      <c r="B14784" s="67" t="s">
        <v>554</v>
      </c>
      <c r="C14784" s="67" t="s">
        <v>555</v>
      </c>
      <c r="D14784" s="68" t="s">
        <v>383</v>
      </c>
      <c r="E14784" s="67" t="s">
        <v>384</v>
      </c>
      <c r="F14784" s="68" t="s">
        <v>556</v>
      </c>
      <c r="G14784" s="67" t="s">
        <v>557</v>
      </c>
      <c r="H14784" s="68" t="s">
        <v>362</v>
      </c>
      <c r="I14784" s="69">
        <v>0</v>
      </c>
      <c r="J14784" s="69">
        <v>0</v>
      </c>
      <c r="K14784" s="91"/>
      <c r="L14784" s="91"/>
    </row>
    <row r="14785" spans="2:12" x14ac:dyDescent="0.25">
      <c r="B14785" s="67" t="s">
        <v>554</v>
      </c>
      <c r="C14785" s="67" t="s">
        <v>555</v>
      </c>
      <c r="D14785" s="68" t="s">
        <v>383</v>
      </c>
      <c r="E14785" s="67" t="s">
        <v>384</v>
      </c>
      <c r="F14785" s="68" t="s">
        <v>556</v>
      </c>
      <c r="G14785" s="67" t="s">
        <v>557</v>
      </c>
      <c r="H14785" s="68" t="s">
        <v>363</v>
      </c>
      <c r="I14785" s="69">
        <v>0</v>
      </c>
      <c r="J14785" s="69">
        <v>0</v>
      </c>
      <c r="K14785" s="91"/>
      <c r="L14785" s="91"/>
    </row>
    <row r="14786" spans="2:12" x14ac:dyDescent="0.25">
      <c r="B14786" s="67" t="s">
        <v>554</v>
      </c>
      <c r="C14786" s="67" t="s">
        <v>555</v>
      </c>
      <c r="D14786" s="68" t="s">
        <v>383</v>
      </c>
      <c r="E14786" s="67" t="s">
        <v>384</v>
      </c>
      <c r="F14786" s="68" t="s">
        <v>558</v>
      </c>
      <c r="G14786" s="67" t="s">
        <v>559</v>
      </c>
      <c r="H14786" s="68" t="s">
        <v>362</v>
      </c>
      <c r="I14786" s="69">
        <v>0</v>
      </c>
      <c r="J14786" s="69">
        <v>0</v>
      </c>
      <c r="K14786" s="91"/>
      <c r="L14786" s="91"/>
    </row>
    <row r="14787" spans="2:12" x14ac:dyDescent="0.25">
      <c r="B14787" s="67" t="s">
        <v>554</v>
      </c>
      <c r="C14787" s="67" t="s">
        <v>555</v>
      </c>
      <c r="D14787" s="68" t="s">
        <v>383</v>
      </c>
      <c r="E14787" s="67" t="s">
        <v>384</v>
      </c>
      <c r="F14787" s="68" t="s">
        <v>558</v>
      </c>
      <c r="G14787" s="67" t="s">
        <v>559</v>
      </c>
      <c r="H14787" s="68" t="s">
        <v>363</v>
      </c>
      <c r="I14787" s="69">
        <v>0</v>
      </c>
      <c r="J14787" s="69">
        <v>0</v>
      </c>
      <c r="K14787" s="91"/>
      <c r="L14787" s="91"/>
    </row>
    <row r="14788" spans="2:12" x14ac:dyDescent="0.25">
      <c r="B14788" s="67" t="s">
        <v>554</v>
      </c>
      <c r="C14788" s="67" t="s">
        <v>555</v>
      </c>
      <c r="D14788" s="68" t="s">
        <v>383</v>
      </c>
      <c r="E14788" s="67" t="s">
        <v>384</v>
      </c>
      <c r="F14788" s="68" t="s">
        <v>558</v>
      </c>
      <c r="G14788" s="67" t="s">
        <v>559</v>
      </c>
      <c r="H14788" s="68" t="s">
        <v>364</v>
      </c>
      <c r="I14788" s="69">
        <v>0</v>
      </c>
      <c r="J14788" s="69">
        <v>0</v>
      </c>
      <c r="K14788" s="91"/>
      <c r="L14788" s="91"/>
    </row>
    <row r="14789" spans="2:12" x14ac:dyDescent="0.25">
      <c r="B14789" s="67" t="s">
        <v>554</v>
      </c>
      <c r="C14789" s="67" t="s">
        <v>555</v>
      </c>
      <c r="D14789" s="68" t="s">
        <v>383</v>
      </c>
      <c r="E14789" s="67" t="s">
        <v>384</v>
      </c>
      <c r="F14789" s="68" t="s">
        <v>558</v>
      </c>
      <c r="G14789" s="67" t="s">
        <v>559</v>
      </c>
      <c r="H14789" s="68" t="s">
        <v>362</v>
      </c>
      <c r="I14789" s="69">
        <v>20</v>
      </c>
      <c r="J14789" s="69">
        <v>0</v>
      </c>
      <c r="K14789" s="91"/>
      <c r="L14789" s="91"/>
    </row>
    <row r="14790" spans="2:12" x14ac:dyDescent="0.25">
      <c r="B14790" s="67" t="s">
        <v>554</v>
      </c>
      <c r="C14790" s="67" t="s">
        <v>555</v>
      </c>
      <c r="D14790" s="68" t="s">
        <v>383</v>
      </c>
      <c r="E14790" s="67" t="s">
        <v>384</v>
      </c>
      <c r="F14790" s="68" t="s">
        <v>558</v>
      </c>
      <c r="G14790" s="67" t="s">
        <v>559</v>
      </c>
      <c r="H14790" s="68" t="s">
        <v>363</v>
      </c>
      <c r="I14790" s="69">
        <v>0</v>
      </c>
      <c r="J14790" s="69">
        <v>0</v>
      </c>
      <c r="K14790" s="91"/>
      <c r="L14790" s="91"/>
    </row>
    <row r="14791" spans="2:12" x14ac:dyDescent="0.25">
      <c r="B14791" s="67" t="s">
        <v>554</v>
      </c>
      <c r="C14791" s="67" t="s">
        <v>555</v>
      </c>
      <c r="D14791" s="68" t="s">
        <v>383</v>
      </c>
      <c r="E14791" s="67" t="s">
        <v>384</v>
      </c>
      <c r="F14791" s="68" t="s">
        <v>558</v>
      </c>
      <c r="G14791" s="67" t="s">
        <v>559</v>
      </c>
      <c r="H14791" s="68" t="s">
        <v>362</v>
      </c>
      <c r="I14791" s="69">
        <v>0</v>
      </c>
      <c r="J14791" s="69">
        <v>0</v>
      </c>
      <c r="K14791" s="91"/>
      <c r="L14791" s="91"/>
    </row>
    <row r="14792" spans="2:12" x14ac:dyDescent="0.25">
      <c r="B14792" s="67" t="s">
        <v>554</v>
      </c>
      <c r="C14792" s="67" t="s">
        <v>555</v>
      </c>
      <c r="D14792" s="68" t="s">
        <v>383</v>
      </c>
      <c r="E14792" s="67" t="s">
        <v>384</v>
      </c>
      <c r="F14792" s="68" t="s">
        <v>558</v>
      </c>
      <c r="G14792" s="67" t="s">
        <v>559</v>
      </c>
      <c r="H14792" s="68" t="s">
        <v>363</v>
      </c>
      <c r="I14792" s="69">
        <v>0</v>
      </c>
      <c r="J14792" s="69">
        <v>0</v>
      </c>
      <c r="K14792" s="91"/>
      <c r="L14792" s="91"/>
    </row>
    <row r="14793" spans="2:12" x14ac:dyDescent="0.25">
      <c r="B14793" s="67" t="s">
        <v>554</v>
      </c>
      <c r="C14793" s="67" t="s">
        <v>555</v>
      </c>
      <c r="D14793" s="68" t="s">
        <v>383</v>
      </c>
      <c r="E14793" s="67" t="s">
        <v>384</v>
      </c>
      <c r="F14793" s="68" t="s">
        <v>558</v>
      </c>
      <c r="G14793" s="67" t="s">
        <v>559</v>
      </c>
      <c r="H14793" s="68" t="s">
        <v>364</v>
      </c>
      <c r="I14793" s="69">
        <v>0</v>
      </c>
      <c r="J14793" s="69">
        <v>0</v>
      </c>
      <c r="K14793" s="91"/>
      <c r="L14793" s="91"/>
    </row>
    <row r="14794" spans="2:12" x14ac:dyDescent="0.25">
      <c r="B14794" s="67" t="s">
        <v>554</v>
      </c>
      <c r="C14794" s="67" t="s">
        <v>555</v>
      </c>
      <c r="D14794" s="68" t="s">
        <v>383</v>
      </c>
      <c r="E14794" s="67" t="s">
        <v>384</v>
      </c>
      <c r="F14794" s="68" t="s">
        <v>558</v>
      </c>
      <c r="G14794" s="67" t="s">
        <v>559</v>
      </c>
      <c r="H14794" s="68" t="s">
        <v>362</v>
      </c>
      <c r="I14794" s="69">
        <v>0</v>
      </c>
      <c r="J14794" s="69">
        <v>0</v>
      </c>
      <c r="K14794" s="91"/>
      <c r="L14794" s="91"/>
    </row>
    <row r="14795" spans="2:12" x14ac:dyDescent="0.25">
      <c r="B14795" s="67" t="s">
        <v>554</v>
      </c>
      <c r="C14795" s="67" t="s">
        <v>555</v>
      </c>
      <c r="D14795" s="68" t="s">
        <v>383</v>
      </c>
      <c r="E14795" s="67" t="s">
        <v>384</v>
      </c>
      <c r="F14795" s="68" t="s">
        <v>558</v>
      </c>
      <c r="G14795" s="67" t="s">
        <v>559</v>
      </c>
      <c r="H14795" s="68" t="s">
        <v>363</v>
      </c>
      <c r="I14795" s="69">
        <v>0</v>
      </c>
      <c r="J14795" s="69">
        <v>0</v>
      </c>
      <c r="K14795" s="91"/>
      <c r="L14795" s="91"/>
    </row>
    <row r="14796" spans="2:12" x14ac:dyDescent="0.25">
      <c r="B14796" s="67" t="s">
        <v>554</v>
      </c>
      <c r="C14796" s="67" t="s">
        <v>555</v>
      </c>
      <c r="D14796" s="68" t="s">
        <v>383</v>
      </c>
      <c r="E14796" s="67" t="s">
        <v>384</v>
      </c>
      <c r="F14796" s="68" t="s">
        <v>558</v>
      </c>
      <c r="G14796" s="67" t="s">
        <v>559</v>
      </c>
      <c r="H14796" s="68" t="s">
        <v>364</v>
      </c>
      <c r="I14796" s="69">
        <v>0</v>
      </c>
      <c r="J14796" s="69">
        <v>0</v>
      </c>
      <c r="K14796" s="91"/>
      <c r="L14796" s="91"/>
    </row>
    <row r="14797" spans="2:12" x14ac:dyDescent="0.25">
      <c r="B14797" s="67" t="s">
        <v>554</v>
      </c>
      <c r="C14797" s="67" t="s">
        <v>555</v>
      </c>
      <c r="D14797" s="68" t="s">
        <v>383</v>
      </c>
      <c r="E14797" s="67" t="s">
        <v>384</v>
      </c>
      <c r="F14797" s="68" t="s">
        <v>558</v>
      </c>
      <c r="G14797" s="67" t="s">
        <v>559</v>
      </c>
      <c r="H14797" s="68" t="s">
        <v>362</v>
      </c>
      <c r="I14797" s="69">
        <v>5</v>
      </c>
      <c r="J14797" s="69">
        <v>28</v>
      </c>
      <c r="K14797" s="91"/>
      <c r="L14797" s="91"/>
    </row>
    <row r="14798" spans="2:12" x14ac:dyDescent="0.25">
      <c r="B14798" s="67" t="s">
        <v>554</v>
      </c>
      <c r="C14798" s="67" t="s">
        <v>555</v>
      </c>
      <c r="D14798" s="68" t="s">
        <v>383</v>
      </c>
      <c r="E14798" s="67" t="s">
        <v>384</v>
      </c>
      <c r="F14798" s="68" t="s">
        <v>558</v>
      </c>
      <c r="G14798" s="67" t="s">
        <v>559</v>
      </c>
      <c r="H14798" s="68" t="s">
        <v>363</v>
      </c>
      <c r="I14798" s="69">
        <v>79</v>
      </c>
      <c r="J14798" s="69">
        <v>88</v>
      </c>
      <c r="K14798" s="91"/>
      <c r="L14798" s="91"/>
    </row>
    <row r="14799" spans="2:12" x14ac:dyDescent="0.25">
      <c r="B14799" s="67" t="s">
        <v>554</v>
      </c>
      <c r="C14799" s="67" t="s">
        <v>555</v>
      </c>
      <c r="D14799" s="68" t="s">
        <v>383</v>
      </c>
      <c r="E14799" s="67" t="s">
        <v>384</v>
      </c>
      <c r="F14799" s="68" t="s">
        <v>558</v>
      </c>
      <c r="G14799" s="67" t="s">
        <v>559</v>
      </c>
      <c r="H14799" s="68" t="s">
        <v>364</v>
      </c>
      <c r="I14799" s="69">
        <v>32</v>
      </c>
      <c r="J14799" s="69">
        <v>54</v>
      </c>
      <c r="K14799" s="91"/>
      <c r="L14799" s="91"/>
    </row>
    <row r="14800" spans="2:12" x14ac:dyDescent="0.25">
      <c r="B14800" s="67" t="s">
        <v>554</v>
      </c>
      <c r="C14800" s="67" t="s">
        <v>555</v>
      </c>
      <c r="D14800" s="68" t="s">
        <v>383</v>
      </c>
      <c r="E14800" s="67" t="s">
        <v>384</v>
      </c>
      <c r="F14800" s="68" t="s">
        <v>558</v>
      </c>
      <c r="G14800" s="67" t="s">
        <v>559</v>
      </c>
      <c r="H14800" s="68" t="s">
        <v>362</v>
      </c>
      <c r="I14800" s="69">
        <v>0</v>
      </c>
      <c r="J14800" s="69">
        <v>0</v>
      </c>
      <c r="K14800" s="91"/>
      <c r="L14800" s="91"/>
    </row>
    <row r="14801" spans="2:12" x14ac:dyDescent="0.25">
      <c r="B14801" s="67" t="s">
        <v>554</v>
      </c>
      <c r="C14801" s="67" t="s">
        <v>555</v>
      </c>
      <c r="D14801" s="68" t="s">
        <v>383</v>
      </c>
      <c r="E14801" s="67" t="s">
        <v>384</v>
      </c>
      <c r="F14801" s="68" t="s">
        <v>558</v>
      </c>
      <c r="G14801" s="67" t="s">
        <v>559</v>
      </c>
      <c r="H14801" s="68" t="s">
        <v>363</v>
      </c>
      <c r="I14801" s="69">
        <v>0</v>
      </c>
      <c r="J14801" s="69">
        <v>0</v>
      </c>
      <c r="K14801" s="91"/>
      <c r="L14801" s="91"/>
    </row>
    <row r="14802" spans="2:12" x14ac:dyDescent="0.25">
      <c r="B14802" s="67" t="s">
        <v>554</v>
      </c>
      <c r="C14802" s="67" t="s">
        <v>555</v>
      </c>
      <c r="D14802" s="68" t="s">
        <v>383</v>
      </c>
      <c r="E14802" s="67" t="s">
        <v>384</v>
      </c>
      <c r="F14802" s="68" t="s">
        <v>558</v>
      </c>
      <c r="G14802" s="67" t="s">
        <v>559</v>
      </c>
      <c r="H14802" s="68" t="s">
        <v>364</v>
      </c>
      <c r="I14802" s="69">
        <v>0</v>
      </c>
      <c r="J14802" s="69">
        <v>0</v>
      </c>
      <c r="K14802" s="91"/>
      <c r="L14802" s="91"/>
    </row>
    <row r="14803" spans="2:12" x14ac:dyDescent="0.25">
      <c r="B14803" s="67" t="s">
        <v>554</v>
      </c>
      <c r="C14803" s="67" t="s">
        <v>555</v>
      </c>
      <c r="D14803" s="68" t="s">
        <v>383</v>
      </c>
      <c r="E14803" s="67" t="s">
        <v>384</v>
      </c>
      <c r="F14803" s="68" t="s">
        <v>558</v>
      </c>
      <c r="G14803" s="67" t="s">
        <v>559</v>
      </c>
      <c r="H14803" s="68" t="s">
        <v>363</v>
      </c>
      <c r="I14803" s="69">
        <v>0</v>
      </c>
      <c r="J14803" s="69">
        <v>0</v>
      </c>
      <c r="K14803" s="91"/>
      <c r="L14803" s="91"/>
    </row>
    <row r="14804" spans="2:12" x14ac:dyDescent="0.25">
      <c r="B14804" s="67" t="s">
        <v>554</v>
      </c>
      <c r="C14804" s="67" t="s">
        <v>555</v>
      </c>
      <c r="D14804" s="68" t="s">
        <v>383</v>
      </c>
      <c r="E14804" s="67" t="s">
        <v>384</v>
      </c>
      <c r="F14804" s="68" t="s">
        <v>558</v>
      </c>
      <c r="G14804" s="67" t="s">
        <v>559</v>
      </c>
      <c r="H14804" s="68" t="s">
        <v>362</v>
      </c>
      <c r="I14804" s="69">
        <v>20</v>
      </c>
      <c r="J14804" s="69">
        <v>0</v>
      </c>
      <c r="K14804" s="91"/>
      <c r="L14804" s="91"/>
    </row>
    <row r="14805" spans="2:12" x14ac:dyDescent="0.25">
      <c r="B14805" s="67" t="s">
        <v>554</v>
      </c>
      <c r="C14805" s="67" t="s">
        <v>555</v>
      </c>
      <c r="D14805" s="68" t="s">
        <v>383</v>
      </c>
      <c r="E14805" s="67" t="s">
        <v>384</v>
      </c>
      <c r="F14805" s="68" t="s">
        <v>558</v>
      </c>
      <c r="G14805" s="67" t="s">
        <v>559</v>
      </c>
      <c r="H14805" s="68" t="s">
        <v>363</v>
      </c>
      <c r="I14805" s="69">
        <v>0</v>
      </c>
      <c r="J14805" s="69">
        <v>0</v>
      </c>
      <c r="K14805" s="91"/>
      <c r="L14805" s="91"/>
    </row>
    <row r="14806" spans="2:12" x14ac:dyDescent="0.25">
      <c r="B14806" s="67" t="s">
        <v>554</v>
      </c>
      <c r="C14806" s="67" t="s">
        <v>555</v>
      </c>
      <c r="D14806" s="68" t="s">
        <v>383</v>
      </c>
      <c r="E14806" s="67" t="s">
        <v>384</v>
      </c>
      <c r="F14806" s="68" t="s">
        <v>558</v>
      </c>
      <c r="G14806" s="67" t="s">
        <v>559</v>
      </c>
      <c r="H14806" s="68" t="s">
        <v>363</v>
      </c>
      <c r="I14806" s="69">
        <v>0</v>
      </c>
      <c r="J14806" s="69">
        <v>8</v>
      </c>
      <c r="K14806" s="91"/>
      <c r="L14806" s="91"/>
    </row>
    <row r="14807" spans="2:12" x14ac:dyDescent="0.25">
      <c r="B14807" s="67" t="s">
        <v>554</v>
      </c>
      <c r="C14807" s="67" t="s">
        <v>555</v>
      </c>
      <c r="D14807" s="68" t="s">
        <v>383</v>
      </c>
      <c r="E14807" s="67" t="s">
        <v>384</v>
      </c>
      <c r="F14807" s="68" t="s">
        <v>558</v>
      </c>
      <c r="G14807" s="67" t="s">
        <v>559</v>
      </c>
      <c r="H14807" s="68" t="s">
        <v>364</v>
      </c>
      <c r="I14807" s="69">
        <v>12</v>
      </c>
      <c r="J14807" s="69">
        <v>16</v>
      </c>
      <c r="K14807" s="91"/>
      <c r="L14807" s="91"/>
    </row>
    <row r="14808" spans="2:12" x14ac:dyDescent="0.25">
      <c r="B14808" s="67" t="s">
        <v>554</v>
      </c>
      <c r="C14808" s="67" t="s">
        <v>555</v>
      </c>
      <c r="D14808" s="68" t="s">
        <v>383</v>
      </c>
      <c r="E14808" s="67" t="s">
        <v>384</v>
      </c>
      <c r="F14808" s="68" t="s">
        <v>558</v>
      </c>
      <c r="G14808" s="67" t="s">
        <v>559</v>
      </c>
      <c r="H14808" s="68" t="s">
        <v>362</v>
      </c>
      <c r="I14808" s="69">
        <v>10</v>
      </c>
      <c r="J14808" s="69">
        <v>20</v>
      </c>
      <c r="K14808" s="91"/>
      <c r="L14808" s="91"/>
    </row>
    <row r="14809" spans="2:12" x14ac:dyDescent="0.25">
      <c r="B14809" s="67" t="s">
        <v>554</v>
      </c>
      <c r="C14809" s="67" t="s">
        <v>555</v>
      </c>
      <c r="D14809" s="68" t="s">
        <v>383</v>
      </c>
      <c r="E14809" s="67" t="s">
        <v>384</v>
      </c>
      <c r="F14809" s="68" t="s">
        <v>558</v>
      </c>
      <c r="G14809" s="67" t="s">
        <v>559</v>
      </c>
      <c r="H14809" s="68" t="s">
        <v>363</v>
      </c>
      <c r="I14809" s="69">
        <v>8</v>
      </c>
      <c r="J14809" s="69">
        <v>16</v>
      </c>
      <c r="K14809" s="91"/>
      <c r="L14809" s="91"/>
    </row>
    <row r="14810" spans="2:12" x14ac:dyDescent="0.25">
      <c r="B14810" s="67" t="s">
        <v>554</v>
      </c>
      <c r="C14810" s="67" t="s">
        <v>555</v>
      </c>
      <c r="D14810" s="68" t="s">
        <v>383</v>
      </c>
      <c r="E14810" s="67" t="s">
        <v>384</v>
      </c>
      <c r="F14810" s="68" t="s">
        <v>558</v>
      </c>
      <c r="G14810" s="67" t="s">
        <v>559</v>
      </c>
      <c r="H14810" s="68" t="s">
        <v>364</v>
      </c>
      <c r="I14810" s="69">
        <v>16</v>
      </c>
      <c r="J14810" s="69">
        <v>16</v>
      </c>
      <c r="K14810" s="91"/>
      <c r="L14810" s="91"/>
    </row>
    <row r="14811" spans="2:12" x14ac:dyDescent="0.25">
      <c r="B14811" s="67" t="s">
        <v>554</v>
      </c>
      <c r="C14811" s="67" t="s">
        <v>555</v>
      </c>
      <c r="D14811" s="68" t="s">
        <v>383</v>
      </c>
      <c r="E14811" s="67" t="s">
        <v>384</v>
      </c>
      <c r="F14811" s="68" t="s">
        <v>558</v>
      </c>
      <c r="G14811" s="67" t="s">
        <v>559</v>
      </c>
      <c r="H14811" s="68" t="s">
        <v>362</v>
      </c>
      <c r="I14811" s="69">
        <v>0</v>
      </c>
      <c r="J14811" s="69">
        <v>0</v>
      </c>
      <c r="K14811" s="91"/>
      <c r="L14811" s="91"/>
    </row>
    <row r="14812" spans="2:12" x14ac:dyDescent="0.25">
      <c r="B14812" s="67" t="s">
        <v>554</v>
      </c>
      <c r="C14812" s="67" t="s">
        <v>555</v>
      </c>
      <c r="D14812" s="68" t="s">
        <v>383</v>
      </c>
      <c r="E14812" s="67" t="s">
        <v>384</v>
      </c>
      <c r="F14812" s="68" t="s">
        <v>558</v>
      </c>
      <c r="G14812" s="67" t="s">
        <v>559</v>
      </c>
      <c r="H14812" s="68" t="s">
        <v>363</v>
      </c>
      <c r="I14812" s="69">
        <v>1</v>
      </c>
      <c r="J14812" s="69">
        <v>14</v>
      </c>
      <c r="K14812" s="91"/>
      <c r="L14812" s="91"/>
    </row>
    <row r="14813" spans="2:12" x14ac:dyDescent="0.25">
      <c r="B14813" s="67" t="s">
        <v>554</v>
      </c>
      <c r="C14813" s="67" t="s">
        <v>555</v>
      </c>
      <c r="D14813" s="68" t="s">
        <v>383</v>
      </c>
      <c r="E14813" s="67" t="s">
        <v>384</v>
      </c>
      <c r="F14813" s="68" t="s">
        <v>558</v>
      </c>
      <c r="G14813" s="67" t="s">
        <v>559</v>
      </c>
      <c r="H14813" s="68" t="s">
        <v>362</v>
      </c>
      <c r="I14813" s="69">
        <v>44</v>
      </c>
      <c r="J14813" s="69">
        <v>10</v>
      </c>
      <c r="K14813" s="91"/>
      <c r="L14813" s="91"/>
    </row>
    <row r="14814" spans="2:12" x14ac:dyDescent="0.25">
      <c r="B14814" s="67" t="s">
        <v>554</v>
      </c>
      <c r="C14814" s="67" t="s">
        <v>555</v>
      </c>
      <c r="D14814" s="68" t="s">
        <v>383</v>
      </c>
      <c r="E14814" s="67" t="s">
        <v>384</v>
      </c>
      <c r="F14814" s="68" t="s">
        <v>558</v>
      </c>
      <c r="G14814" s="67" t="s">
        <v>559</v>
      </c>
      <c r="H14814" s="68" t="s">
        <v>363</v>
      </c>
      <c r="I14814" s="69">
        <v>10</v>
      </c>
      <c r="J14814" s="69">
        <v>70</v>
      </c>
      <c r="K14814" s="91"/>
      <c r="L14814" s="91"/>
    </row>
    <row r="14815" spans="2:12" x14ac:dyDescent="0.25">
      <c r="B14815" s="67" t="s">
        <v>554</v>
      </c>
      <c r="C14815" s="67" t="s">
        <v>555</v>
      </c>
      <c r="D14815" s="68" t="s">
        <v>383</v>
      </c>
      <c r="E14815" s="67" t="s">
        <v>384</v>
      </c>
      <c r="F14815" s="68" t="s">
        <v>558</v>
      </c>
      <c r="G14815" s="67" t="s">
        <v>559</v>
      </c>
      <c r="H14815" s="68" t="s">
        <v>364</v>
      </c>
      <c r="I14815" s="69">
        <v>15</v>
      </c>
      <c r="J14815" s="69">
        <v>42</v>
      </c>
      <c r="K14815" s="91"/>
      <c r="L14815" s="91"/>
    </row>
    <row r="14816" spans="2:12" x14ac:dyDescent="0.25">
      <c r="B14816" s="67" t="s">
        <v>554</v>
      </c>
      <c r="C14816" s="67" t="s">
        <v>555</v>
      </c>
      <c r="D14816" s="68" t="s">
        <v>383</v>
      </c>
      <c r="E14816" s="67" t="s">
        <v>384</v>
      </c>
      <c r="F14816" s="68" t="s">
        <v>558</v>
      </c>
      <c r="G14816" s="67" t="s">
        <v>559</v>
      </c>
      <c r="H14816" s="68" t="s">
        <v>362</v>
      </c>
      <c r="I14816" s="69">
        <v>58</v>
      </c>
      <c r="J14816" s="69">
        <v>15</v>
      </c>
      <c r="K14816" s="91"/>
      <c r="L14816" s="91"/>
    </row>
    <row r="14817" spans="2:12" x14ac:dyDescent="0.25">
      <c r="B14817" s="67" t="s">
        <v>554</v>
      </c>
      <c r="C14817" s="67" t="s">
        <v>555</v>
      </c>
      <c r="D14817" s="68" t="s">
        <v>383</v>
      </c>
      <c r="E14817" s="67" t="s">
        <v>384</v>
      </c>
      <c r="F14817" s="68" t="s">
        <v>558</v>
      </c>
      <c r="G14817" s="67" t="s">
        <v>559</v>
      </c>
      <c r="H14817" s="68" t="s">
        <v>363</v>
      </c>
      <c r="I14817" s="69">
        <v>174</v>
      </c>
      <c r="J14817" s="69">
        <v>211</v>
      </c>
      <c r="K14817" s="91"/>
      <c r="L14817" s="91"/>
    </row>
    <row r="14818" spans="2:12" x14ac:dyDescent="0.25">
      <c r="B14818" s="67" t="s">
        <v>554</v>
      </c>
      <c r="C14818" s="67" t="s">
        <v>555</v>
      </c>
      <c r="D14818" s="68" t="s">
        <v>383</v>
      </c>
      <c r="E14818" s="67" t="s">
        <v>384</v>
      </c>
      <c r="F14818" s="68" t="s">
        <v>558</v>
      </c>
      <c r="G14818" s="67" t="s">
        <v>559</v>
      </c>
      <c r="H14818" s="68" t="s">
        <v>364</v>
      </c>
      <c r="I14818" s="69">
        <v>71</v>
      </c>
      <c r="J14818" s="69">
        <v>104</v>
      </c>
      <c r="K14818" s="91"/>
      <c r="L14818" s="91"/>
    </row>
    <row r="14819" spans="2:12" x14ac:dyDescent="0.25">
      <c r="B14819" s="67" t="s">
        <v>554</v>
      </c>
      <c r="C14819" s="67" t="s">
        <v>555</v>
      </c>
      <c r="D14819" s="68" t="s">
        <v>383</v>
      </c>
      <c r="E14819" s="67" t="s">
        <v>384</v>
      </c>
      <c r="F14819" s="68" t="s">
        <v>558</v>
      </c>
      <c r="G14819" s="67" t="s">
        <v>559</v>
      </c>
      <c r="H14819" s="68" t="s">
        <v>362</v>
      </c>
      <c r="I14819" s="69">
        <v>0</v>
      </c>
      <c r="J14819" s="69">
        <v>0</v>
      </c>
      <c r="K14819" s="91"/>
      <c r="L14819" s="91"/>
    </row>
    <row r="14820" spans="2:12" x14ac:dyDescent="0.25">
      <c r="B14820" s="67" t="s">
        <v>554</v>
      </c>
      <c r="C14820" s="67" t="s">
        <v>555</v>
      </c>
      <c r="D14820" s="68" t="s">
        <v>383</v>
      </c>
      <c r="E14820" s="67" t="s">
        <v>384</v>
      </c>
      <c r="F14820" s="68" t="s">
        <v>558</v>
      </c>
      <c r="G14820" s="67" t="s">
        <v>559</v>
      </c>
      <c r="H14820" s="68" t="s">
        <v>363</v>
      </c>
      <c r="I14820" s="69">
        <v>0</v>
      </c>
      <c r="J14820" s="69">
        <v>8</v>
      </c>
      <c r="K14820" s="91"/>
      <c r="L14820" s="91"/>
    </row>
    <row r="14821" spans="2:12" x14ac:dyDescent="0.25">
      <c r="B14821" s="67" t="s">
        <v>554</v>
      </c>
      <c r="C14821" s="67" t="s">
        <v>555</v>
      </c>
      <c r="D14821" s="68" t="s">
        <v>383</v>
      </c>
      <c r="E14821" s="67" t="s">
        <v>384</v>
      </c>
      <c r="F14821" s="68" t="s">
        <v>558</v>
      </c>
      <c r="G14821" s="67" t="s">
        <v>559</v>
      </c>
      <c r="H14821" s="68" t="s">
        <v>364</v>
      </c>
      <c r="I14821" s="69">
        <v>0</v>
      </c>
      <c r="J14821" s="69">
        <v>0</v>
      </c>
      <c r="K14821" s="91"/>
      <c r="L14821" s="91"/>
    </row>
    <row r="14822" spans="2:12" x14ac:dyDescent="0.25">
      <c r="B14822" s="67" t="s">
        <v>554</v>
      </c>
      <c r="C14822" s="67" t="s">
        <v>555</v>
      </c>
      <c r="D14822" s="68" t="s">
        <v>383</v>
      </c>
      <c r="E14822" s="67" t="s">
        <v>384</v>
      </c>
      <c r="F14822" s="68" t="s">
        <v>558</v>
      </c>
      <c r="G14822" s="67" t="s">
        <v>559</v>
      </c>
      <c r="H14822" s="68" t="s">
        <v>362</v>
      </c>
      <c r="I14822" s="69">
        <v>14</v>
      </c>
      <c r="J14822" s="69">
        <v>13</v>
      </c>
      <c r="K14822" s="91"/>
      <c r="L14822" s="91"/>
    </row>
    <row r="14823" spans="2:12" x14ac:dyDescent="0.25">
      <c r="B14823" s="67" t="s">
        <v>554</v>
      </c>
      <c r="C14823" s="67" t="s">
        <v>555</v>
      </c>
      <c r="D14823" s="68" t="s">
        <v>383</v>
      </c>
      <c r="E14823" s="67" t="s">
        <v>384</v>
      </c>
      <c r="F14823" s="68" t="s">
        <v>558</v>
      </c>
      <c r="G14823" s="67" t="s">
        <v>559</v>
      </c>
      <c r="H14823" s="68" t="s">
        <v>363</v>
      </c>
      <c r="I14823" s="69">
        <v>1</v>
      </c>
      <c r="J14823" s="69">
        <v>28</v>
      </c>
      <c r="K14823" s="91"/>
      <c r="L14823" s="91"/>
    </row>
    <row r="14824" spans="2:12" x14ac:dyDescent="0.25">
      <c r="B14824" s="67" t="s">
        <v>554</v>
      </c>
      <c r="C14824" s="67" t="s">
        <v>555</v>
      </c>
      <c r="D14824" s="68" t="s">
        <v>383</v>
      </c>
      <c r="E14824" s="67" t="s">
        <v>384</v>
      </c>
      <c r="F14824" s="68" t="s">
        <v>558</v>
      </c>
      <c r="G14824" s="67" t="s">
        <v>559</v>
      </c>
      <c r="H14824" s="68" t="s">
        <v>364</v>
      </c>
      <c r="I14824" s="69">
        <v>20</v>
      </c>
      <c r="J14824" s="69">
        <v>20</v>
      </c>
      <c r="K14824" s="91"/>
      <c r="L14824" s="91"/>
    </row>
    <row r="14825" spans="2:12" x14ac:dyDescent="0.25">
      <c r="B14825" s="67" t="s">
        <v>554</v>
      </c>
      <c r="C14825" s="67" t="s">
        <v>555</v>
      </c>
      <c r="D14825" s="68" t="s">
        <v>383</v>
      </c>
      <c r="E14825" s="67" t="s">
        <v>384</v>
      </c>
      <c r="F14825" s="68" t="s">
        <v>558</v>
      </c>
      <c r="G14825" s="67" t="s">
        <v>559</v>
      </c>
      <c r="H14825" s="68" t="s">
        <v>363</v>
      </c>
      <c r="I14825" s="69">
        <v>0</v>
      </c>
      <c r="J14825" s="69">
        <v>0</v>
      </c>
      <c r="K14825" s="91"/>
      <c r="L14825" s="91"/>
    </row>
    <row r="14826" spans="2:12" x14ac:dyDescent="0.25">
      <c r="B14826" s="67" t="s">
        <v>554</v>
      </c>
      <c r="C14826" s="67" t="s">
        <v>555</v>
      </c>
      <c r="D14826" s="68" t="s">
        <v>383</v>
      </c>
      <c r="E14826" s="67" t="s">
        <v>384</v>
      </c>
      <c r="F14826" s="68" t="s">
        <v>558</v>
      </c>
      <c r="G14826" s="67" t="s">
        <v>559</v>
      </c>
      <c r="H14826" s="68" t="s">
        <v>362</v>
      </c>
      <c r="I14826" s="69">
        <v>0</v>
      </c>
      <c r="J14826" s="69">
        <v>0</v>
      </c>
      <c r="K14826" s="91"/>
      <c r="L14826" s="91"/>
    </row>
    <row r="14827" spans="2:12" x14ac:dyDescent="0.25">
      <c r="B14827" s="67" t="s">
        <v>554</v>
      </c>
      <c r="C14827" s="67" t="s">
        <v>555</v>
      </c>
      <c r="D14827" s="68" t="s">
        <v>383</v>
      </c>
      <c r="E14827" s="67" t="s">
        <v>384</v>
      </c>
      <c r="F14827" s="68" t="s">
        <v>558</v>
      </c>
      <c r="G14827" s="67" t="s">
        <v>559</v>
      </c>
      <c r="H14827" s="68" t="s">
        <v>363</v>
      </c>
      <c r="I14827" s="69">
        <v>0</v>
      </c>
      <c r="J14827" s="69">
        <v>0</v>
      </c>
      <c r="K14827" s="91"/>
      <c r="L14827" s="91"/>
    </row>
    <row r="14828" spans="2:12" x14ac:dyDescent="0.25">
      <c r="B14828" s="67" t="s">
        <v>554</v>
      </c>
      <c r="C14828" s="67" t="s">
        <v>555</v>
      </c>
      <c r="D14828" s="68" t="s">
        <v>383</v>
      </c>
      <c r="E14828" s="67" t="s">
        <v>384</v>
      </c>
      <c r="F14828" s="68" t="s">
        <v>558</v>
      </c>
      <c r="G14828" s="67" t="s">
        <v>559</v>
      </c>
      <c r="H14828" s="68" t="s">
        <v>364</v>
      </c>
      <c r="I14828" s="69">
        <v>0</v>
      </c>
      <c r="J14828" s="69">
        <v>0</v>
      </c>
      <c r="K14828" s="91"/>
      <c r="L14828" s="91"/>
    </row>
    <row r="14829" spans="2:12" x14ac:dyDescent="0.25">
      <c r="B14829" s="67" t="s">
        <v>554</v>
      </c>
      <c r="C14829" s="67" t="s">
        <v>555</v>
      </c>
      <c r="D14829" s="68" t="s">
        <v>383</v>
      </c>
      <c r="E14829" s="67" t="s">
        <v>384</v>
      </c>
      <c r="F14829" s="68" t="s">
        <v>558</v>
      </c>
      <c r="G14829" s="67" t="s">
        <v>559</v>
      </c>
      <c r="H14829" s="68" t="s">
        <v>362</v>
      </c>
      <c r="I14829" s="69">
        <v>113</v>
      </c>
      <c r="J14829" s="69">
        <v>122</v>
      </c>
      <c r="K14829" s="91"/>
      <c r="L14829" s="91"/>
    </row>
    <row r="14830" spans="2:12" x14ac:dyDescent="0.25">
      <c r="B14830" s="67" t="s">
        <v>554</v>
      </c>
      <c r="C14830" s="67" t="s">
        <v>555</v>
      </c>
      <c r="D14830" s="68" t="s">
        <v>383</v>
      </c>
      <c r="E14830" s="67" t="s">
        <v>384</v>
      </c>
      <c r="F14830" s="68" t="s">
        <v>558</v>
      </c>
      <c r="G14830" s="67" t="s">
        <v>559</v>
      </c>
      <c r="H14830" s="68" t="s">
        <v>363</v>
      </c>
      <c r="I14830" s="69">
        <v>170</v>
      </c>
      <c r="J14830" s="69">
        <v>215</v>
      </c>
      <c r="K14830" s="91"/>
      <c r="L14830" s="91"/>
    </row>
    <row r="14831" spans="2:12" x14ac:dyDescent="0.25">
      <c r="B14831" s="67" t="s">
        <v>554</v>
      </c>
      <c r="C14831" s="67" t="s">
        <v>555</v>
      </c>
      <c r="D14831" s="68" t="s">
        <v>383</v>
      </c>
      <c r="E14831" s="67" t="s">
        <v>384</v>
      </c>
      <c r="F14831" s="68" t="s">
        <v>558</v>
      </c>
      <c r="G14831" s="67" t="s">
        <v>559</v>
      </c>
      <c r="H14831" s="68" t="s">
        <v>364</v>
      </c>
      <c r="I14831" s="69">
        <v>15</v>
      </c>
      <c r="J14831" s="69">
        <v>24</v>
      </c>
      <c r="K14831" s="91"/>
      <c r="L14831" s="91"/>
    </row>
    <row r="14832" spans="2:12" x14ac:dyDescent="0.25">
      <c r="B14832" s="67" t="s">
        <v>554</v>
      </c>
      <c r="C14832" s="67" t="s">
        <v>555</v>
      </c>
      <c r="D14832" s="68" t="s">
        <v>383</v>
      </c>
      <c r="E14832" s="67" t="s">
        <v>384</v>
      </c>
      <c r="F14832" s="68" t="s">
        <v>558</v>
      </c>
      <c r="G14832" s="67" t="s">
        <v>559</v>
      </c>
      <c r="H14832" s="68" t="s">
        <v>362</v>
      </c>
      <c r="I14832" s="69">
        <v>0</v>
      </c>
      <c r="J14832" s="69">
        <v>0</v>
      </c>
      <c r="K14832" s="91"/>
      <c r="L14832" s="91"/>
    </row>
    <row r="14833" spans="2:12" x14ac:dyDescent="0.25">
      <c r="B14833" s="67" t="s">
        <v>554</v>
      </c>
      <c r="C14833" s="67" t="s">
        <v>555</v>
      </c>
      <c r="D14833" s="68" t="s">
        <v>383</v>
      </c>
      <c r="E14833" s="67" t="s">
        <v>384</v>
      </c>
      <c r="F14833" s="68" t="s">
        <v>558</v>
      </c>
      <c r="G14833" s="67" t="s">
        <v>559</v>
      </c>
      <c r="H14833" s="68" t="s">
        <v>363</v>
      </c>
      <c r="I14833" s="69">
        <v>31</v>
      </c>
      <c r="J14833" s="69">
        <v>30</v>
      </c>
      <c r="K14833" s="91"/>
      <c r="L14833" s="91"/>
    </row>
    <row r="14834" spans="2:12" x14ac:dyDescent="0.25">
      <c r="B14834" s="67" t="s">
        <v>554</v>
      </c>
      <c r="C14834" s="67" t="s">
        <v>555</v>
      </c>
      <c r="D14834" s="68" t="s">
        <v>383</v>
      </c>
      <c r="E14834" s="67" t="s">
        <v>384</v>
      </c>
      <c r="F14834" s="68" t="s">
        <v>558</v>
      </c>
      <c r="G14834" s="67" t="s">
        <v>559</v>
      </c>
      <c r="H14834" s="68" t="s">
        <v>364</v>
      </c>
      <c r="I14834" s="69">
        <v>0</v>
      </c>
      <c r="J14834" s="69">
        <v>5</v>
      </c>
      <c r="K14834" s="91"/>
      <c r="L14834" s="91"/>
    </row>
    <row r="14835" spans="2:12" x14ac:dyDescent="0.25">
      <c r="B14835" s="67" t="s">
        <v>554</v>
      </c>
      <c r="C14835" s="67" t="s">
        <v>555</v>
      </c>
      <c r="D14835" s="68" t="s">
        <v>383</v>
      </c>
      <c r="E14835" s="67" t="s">
        <v>384</v>
      </c>
      <c r="F14835" s="68" t="s">
        <v>558</v>
      </c>
      <c r="G14835" s="67" t="s">
        <v>559</v>
      </c>
      <c r="H14835" s="68" t="s">
        <v>362</v>
      </c>
      <c r="I14835" s="69">
        <v>0</v>
      </c>
      <c r="J14835" s="69">
        <v>0</v>
      </c>
      <c r="K14835" s="91"/>
      <c r="L14835" s="91"/>
    </row>
    <row r="14836" spans="2:12" x14ac:dyDescent="0.25">
      <c r="B14836" s="67" t="s">
        <v>554</v>
      </c>
      <c r="C14836" s="67" t="s">
        <v>555</v>
      </c>
      <c r="D14836" s="68" t="s">
        <v>383</v>
      </c>
      <c r="E14836" s="67" t="s">
        <v>384</v>
      </c>
      <c r="F14836" s="68" t="s">
        <v>558</v>
      </c>
      <c r="G14836" s="67" t="s">
        <v>559</v>
      </c>
      <c r="H14836" s="68" t="s">
        <v>363</v>
      </c>
      <c r="I14836" s="69">
        <v>0</v>
      </c>
      <c r="J14836" s="69">
        <v>0</v>
      </c>
      <c r="K14836" s="91"/>
      <c r="L14836" s="91"/>
    </row>
    <row r="14837" spans="2:12" x14ac:dyDescent="0.25">
      <c r="B14837" s="67" t="s">
        <v>554</v>
      </c>
      <c r="C14837" s="67" t="s">
        <v>555</v>
      </c>
      <c r="D14837" s="68" t="s">
        <v>383</v>
      </c>
      <c r="E14837" s="67" t="s">
        <v>384</v>
      </c>
      <c r="F14837" s="68" t="s">
        <v>558</v>
      </c>
      <c r="G14837" s="67" t="s">
        <v>559</v>
      </c>
      <c r="H14837" s="68" t="s">
        <v>364</v>
      </c>
      <c r="I14837" s="69">
        <v>4</v>
      </c>
      <c r="J14837" s="69">
        <v>4</v>
      </c>
      <c r="K14837" s="91"/>
      <c r="L14837" s="91"/>
    </row>
    <row r="14838" spans="2:12" x14ac:dyDescent="0.25">
      <c r="B14838" s="67" t="s">
        <v>554</v>
      </c>
      <c r="C14838" s="67" t="s">
        <v>555</v>
      </c>
      <c r="D14838" s="68" t="s">
        <v>383</v>
      </c>
      <c r="E14838" s="67" t="s">
        <v>384</v>
      </c>
      <c r="F14838" s="68" t="s">
        <v>558</v>
      </c>
      <c r="G14838" s="67" t="s">
        <v>559</v>
      </c>
      <c r="H14838" s="68" t="s">
        <v>363</v>
      </c>
      <c r="I14838" s="69">
        <v>0</v>
      </c>
      <c r="J14838" s="69">
        <v>0</v>
      </c>
      <c r="K14838" s="91"/>
      <c r="L14838" s="91"/>
    </row>
    <row r="14839" spans="2:12" x14ac:dyDescent="0.25">
      <c r="B14839" s="67" t="s">
        <v>554</v>
      </c>
      <c r="C14839" s="67" t="s">
        <v>555</v>
      </c>
      <c r="D14839" s="68" t="s">
        <v>383</v>
      </c>
      <c r="E14839" s="67" t="s">
        <v>384</v>
      </c>
      <c r="F14839" s="68" t="s">
        <v>558</v>
      </c>
      <c r="G14839" s="67" t="s">
        <v>559</v>
      </c>
      <c r="H14839" s="68" t="s">
        <v>362</v>
      </c>
      <c r="I14839" s="69">
        <v>88</v>
      </c>
      <c r="J14839" s="69">
        <v>46</v>
      </c>
      <c r="K14839" s="91"/>
      <c r="L14839" s="91"/>
    </row>
    <row r="14840" spans="2:12" x14ac:dyDescent="0.25">
      <c r="B14840" s="67" t="s">
        <v>554</v>
      </c>
      <c r="C14840" s="67" t="s">
        <v>555</v>
      </c>
      <c r="D14840" s="68" t="s">
        <v>383</v>
      </c>
      <c r="E14840" s="67" t="s">
        <v>384</v>
      </c>
      <c r="F14840" s="68" t="s">
        <v>558</v>
      </c>
      <c r="G14840" s="67" t="s">
        <v>559</v>
      </c>
      <c r="H14840" s="68" t="s">
        <v>363</v>
      </c>
      <c r="I14840" s="69">
        <v>97</v>
      </c>
      <c r="J14840" s="69">
        <v>67</v>
      </c>
      <c r="K14840" s="91"/>
      <c r="L14840" s="91"/>
    </row>
    <row r="14841" spans="2:12" x14ac:dyDescent="0.25">
      <c r="B14841" s="67" t="s">
        <v>554</v>
      </c>
      <c r="C14841" s="67" t="s">
        <v>555</v>
      </c>
      <c r="D14841" s="68" t="s">
        <v>383</v>
      </c>
      <c r="E14841" s="67" t="s">
        <v>384</v>
      </c>
      <c r="F14841" s="68" t="s">
        <v>558</v>
      </c>
      <c r="G14841" s="67" t="s">
        <v>559</v>
      </c>
      <c r="H14841" s="68" t="s">
        <v>364</v>
      </c>
      <c r="I14841" s="69">
        <v>63</v>
      </c>
      <c r="J14841" s="69">
        <v>48</v>
      </c>
      <c r="K14841" s="91"/>
      <c r="L14841" s="91"/>
    </row>
    <row r="14842" spans="2:12" x14ac:dyDescent="0.25">
      <c r="B14842" s="67" t="s">
        <v>554</v>
      </c>
      <c r="C14842" s="67" t="s">
        <v>555</v>
      </c>
      <c r="D14842" s="68" t="s">
        <v>383</v>
      </c>
      <c r="E14842" s="67" t="s">
        <v>384</v>
      </c>
      <c r="F14842" s="68" t="s">
        <v>558</v>
      </c>
      <c r="G14842" s="67" t="s">
        <v>559</v>
      </c>
      <c r="H14842" s="68" t="s">
        <v>362</v>
      </c>
      <c r="I14842" s="69">
        <v>47</v>
      </c>
      <c r="J14842" s="69">
        <v>40</v>
      </c>
      <c r="K14842" s="91"/>
      <c r="L14842" s="91"/>
    </row>
    <row r="14843" spans="2:12" x14ac:dyDescent="0.25">
      <c r="B14843" s="67" t="s">
        <v>554</v>
      </c>
      <c r="C14843" s="67" t="s">
        <v>555</v>
      </c>
      <c r="D14843" s="68" t="s">
        <v>383</v>
      </c>
      <c r="E14843" s="67" t="s">
        <v>384</v>
      </c>
      <c r="F14843" s="68" t="s">
        <v>558</v>
      </c>
      <c r="G14843" s="67" t="s">
        <v>559</v>
      </c>
      <c r="H14843" s="68" t="s">
        <v>363</v>
      </c>
      <c r="I14843" s="69">
        <v>90</v>
      </c>
      <c r="J14843" s="69">
        <v>57</v>
      </c>
      <c r="K14843" s="91"/>
      <c r="L14843" s="91"/>
    </row>
    <row r="14844" spans="2:12" x14ac:dyDescent="0.25">
      <c r="B14844" s="67" t="s">
        <v>554</v>
      </c>
      <c r="C14844" s="67" t="s">
        <v>555</v>
      </c>
      <c r="D14844" s="68" t="s">
        <v>383</v>
      </c>
      <c r="E14844" s="67" t="s">
        <v>384</v>
      </c>
      <c r="F14844" s="68" t="s">
        <v>558</v>
      </c>
      <c r="G14844" s="67" t="s">
        <v>559</v>
      </c>
      <c r="H14844" s="68" t="s">
        <v>364</v>
      </c>
      <c r="I14844" s="69">
        <v>4</v>
      </c>
      <c r="J14844" s="69">
        <v>15</v>
      </c>
      <c r="K14844" s="91"/>
      <c r="L14844" s="91"/>
    </row>
    <row r="14845" spans="2:12" x14ac:dyDescent="0.25">
      <c r="B14845" s="67" t="s">
        <v>554</v>
      </c>
      <c r="C14845" s="67" t="s">
        <v>555</v>
      </c>
      <c r="D14845" s="68" t="s">
        <v>383</v>
      </c>
      <c r="E14845" s="67" t="s">
        <v>384</v>
      </c>
      <c r="F14845" s="68" t="s">
        <v>558</v>
      </c>
      <c r="G14845" s="67" t="s">
        <v>559</v>
      </c>
      <c r="H14845" s="68" t="s">
        <v>362</v>
      </c>
      <c r="I14845" s="69">
        <v>0</v>
      </c>
      <c r="J14845" s="69">
        <v>0</v>
      </c>
      <c r="K14845" s="91"/>
      <c r="L14845" s="91"/>
    </row>
    <row r="14846" spans="2:12" x14ac:dyDescent="0.25">
      <c r="B14846" s="67" t="s">
        <v>554</v>
      </c>
      <c r="C14846" s="67" t="s">
        <v>555</v>
      </c>
      <c r="D14846" s="68" t="s">
        <v>383</v>
      </c>
      <c r="E14846" s="67" t="s">
        <v>384</v>
      </c>
      <c r="F14846" s="68" t="s">
        <v>558</v>
      </c>
      <c r="G14846" s="67" t="s">
        <v>559</v>
      </c>
      <c r="H14846" s="68" t="s">
        <v>362</v>
      </c>
      <c r="I14846" s="69">
        <v>2</v>
      </c>
      <c r="J14846" s="69">
        <v>14</v>
      </c>
      <c r="K14846" s="91"/>
      <c r="L14846" s="91"/>
    </row>
    <row r="14847" spans="2:12" x14ac:dyDescent="0.25">
      <c r="B14847" s="67" t="s">
        <v>554</v>
      </c>
      <c r="C14847" s="67" t="s">
        <v>555</v>
      </c>
      <c r="D14847" s="68" t="s">
        <v>383</v>
      </c>
      <c r="E14847" s="67" t="s">
        <v>384</v>
      </c>
      <c r="F14847" s="68" t="s">
        <v>558</v>
      </c>
      <c r="G14847" s="67" t="s">
        <v>559</v>
      </c>
      <c r="H14847" s="68" t="s">
        <v>363</v>
      </c>
      <c r="I14847" s="69">
        <v>50</v>
      </c>
      <c r="J14847" s="69">
        <v>109</v>
      </c>
      <c r="K14847" s="91"/>
      <c r="L14847" s="91"/>
    </row>
    <row r="14848" spans="2:12" x14ac:dyDescent="0.25">
      <c r="B14848" s="67" t="s">
        <v>554</v>
      </c>
      <c r="C14848" s="67" t="s">
        <v>555</v>
      </c>
      <c r="D14848" s="68" t="s">
        <v>383</v>
      </c>
      <c r="E14848" s="67" t="s">
        <v>384</v>
      </c>
      <c r="F14848" s="68" t="s">
        <v>558</v>
      </c>
      <c r="G14848" s="67" t="s">
        <v>559</v>
      </c>
      <c r="H14848" s="68" t="s">
        <v>364</v>
      </c>
      <c r="I14848" s="69">
        <v>0</v>
      </c>
      <c r="J14848" s="69">
        <v>29</v>
      </c>
      <c r="K14848" s="91"/>
      <c r="L14848" s="91"/>
    </row>
    <row r="14849" spans="2:12" x14ac:dyDescent="0.25">
      <c r="B14849" s="67" t="s">
        <v>554</v>
      </c>
      <c r="C14849" s="67" t="s">
        <v>555</v>
      </c>
      <c r="D14849" s="68" t="s">
        <v>383</v>
      </c>
      <c r="E14849" s="67" t="s">
        <v>384</v>
      </c>
      <c r="F14849" s="68" t="s">
        <v>558</v>
      </c>
      <c r="G14849" s="67" t="s">
        <v>559</v>
      </c>
      <c r="H14849" s="68" t="s">
        <v>362</v>
      </c>
      <c r="I14849" s="69">
        <v>50</v>
      </c>
      <c r="J14849" s="69">
        <v>15</v>
      </c>
      <c r="K14849" s="91"/>
      <c r="L14849" s="91"/>
    </row>
    <row r="14850" spans="2:12" x14ac:dyDescent="0.25">
      <c r="B14850" s="67" t="s">
        <v>554</v>
      </c>
      <c r="C14850" s="67" t="s">
        <v>555</v>
      </c>
      <c r="D14850" s="68" t="s">
        <v>383</v>
      </c>
      <c r="E14850" s="67" t="s">
        <v>384</v>
      </c>
      <c r="F14850" s="68" t="s">
        <v>558</v>
      </c>
      <c r="G14850" s="67" t="s">
        <v>559</v>
      </c>
      <c r="H14850" s="68" t="s">
        <v>363</v>
      </c>
      <c r="I14850" s="69">
        <v>4</v>
      </c>
      <c r="J14850" s="69">
        <v>8</v>
      </c>
      <c r="K14850" s="91"/>
      <c r="L14850" s="91"/>
    </row>
    <row r="14851" spans="2:12" x14ac:dyDescent="0.25">
      <c r="B14851" s="67" t="s">
        <v>554</v>
      </c>
      <c r="C14851" s="67" t="s">
        <v>555</v>
      </c>
      <c r="D14851" s="68" t="s">
        <v>383</v>
      </c>
      <c r="E14851" s="67" t="s">
        <v>384</v>
      </c>
      <c r="F14851" s="68" t="s">
        <v>558</v>
      </c>
      <c r="G14851" s="67" t="s">
        <v>559</v>
      </c>
      <c r="H14851" s="68" t="s">
        <v>364</v>
      </c>
      <c r="I14851" s="69">
        <v>29</v>
      </c>
      <c r="J14851" s="69">
        <v>2</v>
      </c>
      <c r="K14851" s="91"/>
      <c r="L14851" s="91"/>
    </row>
    <row r="14852" spans="2:12" x14ac:dyDescent="0.25">
      <c r="B14852" s="67" t="s">
        <v>554</v>
      </c>
      <c r="C14852" s="67" t="s">
        <v>555</v>
      </c>
      <c r="D14852" s="68" t="s">
        <v>383</v>
      </c>
      <c r="E14852" s="67" t="s">
        <v>384</v>
      </c>
      <c r="F14852" s="68" t="s">
        <v>558</v>
      </c>
      <c r="G14852" s="67" t="s">
        <v>559</v>
      </c>
      <c r="H14852" s="68" t="s">
        <v>362</v>
      </c>
      <c r="I14852" s="69">
        <v>0</v>
      </c>
      <c r="J14852" s="69">
        <v>0</v>
      </c>
      <c r="K14852" s="91"/>
      <c r="L14852" s="91"/>
    </row>
    <row r="14853" spans="2:12" x14ac:dyDescent="0.25">
      <c r="B14853" s="67" t="s">
        <v>554</v>
      </c>
      <c r="C14853" s="67" t="s">
        <v>555</v>
      </c>
      <c r="D14853" s="68" t="s">
        <v>383</v>
      </c>
      <c r="E14853" s="67" t="s">
        <v>384</v>
      </c>
      <c r="F14853" s="68" t="s">
        <v>558</v>
      </c>
      <c r="G14853" s="67" t="s">
        <v>559</v>
      </c>
      <c r="H14853" s="68" t="s">
        <v>363</v>
      </c>
      <c r="I14853" s="69">
        <v>0</v>
      </c>
      <c r="J14853" s="69">
        <v>0</v>
      </c>
      <c r="K14853" s="91"/>
      <c r="L14853" s="91"/>
    </row>
    <row r="14854" spans="2:12" x14ac:dyDescent="0.25">
      <c r="B14854" s="67" t="s">
        <v>554</v>
      </c>
      <c r="C14854" s="67" t="s">
        <v>555</v>
      </c>
      <c r="D14854" s="68" t="s">
        <v>383</v>
      </c>
      <c r="E14854" s="67" t="s">
        <v>384</v>
      </c>
      <c r="F14854" s="68" t="s">
        <v>558</v>
      </c>
      <c r="G14854" s="67" t="s">
        <v>559</v>
      </c>
      <c r="H14854" s="68" t="s">
        <v>364</v>
      </c>
      <c r="I14854" s="69">
        <v>0</v>
      </c>
      <c r="J14854" s="69">
        <v>0</v>
      </c>
      <c r="K14854" s="91"/>
      <c r="L14854" s="91"/>
    </row>
    <row r="14855" spans="2:12" x14ac:dyDescent="0.25">
      <c r="B14855" s="67" t="s">
        <v>554</v>
      </c>
      <c r="C14855" s="67" t="s">
        <v>555</v>
      </c>
      <c r="D14855" s="68" t="s">
        <v>383</v>
      </c>
      <c r="E14855" s="67" t="s">
        <v>384</v>
      </c>
      <c r="F14855" s="68" t="s">
        <v>558</v>
      </c>
      <c r="G14855" s="67" t="s">
        <v>559</v>
      </c>
      <c r="H14855" s="68" t="s">
        <v>362</v>
      </c>
      <c r="I14855" s="69">
        <v>0</v>
      </c>
      <c r="J14855" s="69">
        <v>3</v>
      </c>
      <c r="K14855" s="91"/>
      <c r="L14855" s="91"/>
    </row>
    <row r="14856" spans="2:12" x14ac:dyDescent="0.25">
      <c r="B14856" s="67" t="s">
        <v>554</v>
      </c>
      <c r="C14856" s="67" t="s">
        <v>555</v>
      </c>
      <c r="D14856" s="68" t="s">
        <v>383</v>
      </c>
      <c r="E14856" s="67" t="s">
        <v>384</v>
      </c>
      <c r="F14856" s="68" t="s">
        <v>558</v>
      </c>
      <c r="G14856" s="67" t="s">
        <v>559</v>
      </c>
      <c r="H14856" s="68" t="s">
        <v>363</v>
      </c>
      <c r="I14856" s="69">
        <v>12</v>
      </c>
      <c r="J14856" s="69">
        <v>44</v>
      </c>
      <c r="K14856" s="91"/>
      <c r="L14856" s="91"/>
    </row>
    <row r="14857" spans="2:12" x14ac:dyDescent="0.25">
      <c r="B14857" s="67" t="s">
        <v>554</v>
      </c>
      <c r="C14857" s="67" t="s">
        <v>555</v>
      </c>
      <c r="D14857" s="68" t="s">
        <v>383</v>
      </c>
      <c r="E14857" s="67" t="s">
        <v>384</v>
      </c>
      <c r="F14857" s="68" t="s">
        <v>558</v>
      </c>
      <c r="G14857" s="67" t="s">
        <v>559</v>
      </c>
      <c r="H14857" s="68" t="s">
        <v>362</v>
      </c>
      <c r="I14857" s="69">
        <v>0</v>
      </c>
      <c r="J14857" s="69">
        <v>0</v>
      </c>
      <c r="K14857" s="91"/>
      <c r="L14857" s="91"/>
    </row>
    <row r="14858" spans="2:12" x14ac:dyDescent="0.25">
      <c r="B14858" s="67" t="s">
        <v>554</v>
      </c>
      <c r="C14858" s="67" t="s">
        <v>555</v>
      </c>
      <c r="D14858" s="68" t="s">
        <v>383</v>
      </c>
      <c r="E14858" s="67" t="s">
        <v>384</v>
      </c>
      <c r="F14858" s="68" t="s">
        <v>558</v>
      </c>
      <c r="G14858" s="67" t="s">
        <v>559</v>
      </c>
      <c r="H14858" s="68" t="s">
        <v>363</v>
      </c>
      <c r="I14858" s="69">
        <v>0</v>
      </c>
      <c r="J14858" s="69">
        <v>0</v>
      </c>
      <c r="K14858" s="91"/>
      <c r="L14858" s="91"/>
    </row>
    <row r="14859" spans="2:12" x14ac:dyDescent="0.25">
      <c r="B14859" s="67" t="s">
        <v>554</v>
      </c>
      <c r="C14859" s="67" t="s">
        <v>555</v>
      </c>
      <c r="D14859" s="68" t="s">
        <v>383</v>
      </c>
      <c r="E14859" s="67" t="s">
        <v>384</v>
      </c>
      <c r="F14859" s="68" t="s">
        <v>558</v>
      </c>
      <c r="G14859" s="67" t="s">
        <v>559</v>
      </c>
      <c r="H14859" s="68" t="s">
        <v>364</v>
      </c>
      <c r="I14859" s="69">
        <v>0</v>
      </c>
      <c r="J14859" s="69">
        <v>15</v>
      </c>
      <c r="K14859" s="91"/>
      <c r="L14859" s="91"/>
    </row>
    <row r="14860" spans="2:12" x14ac:dyDescent="0.25">
      <c r="B14860" s="67" t="s">
        <v>554</v>
      </c>
      <c r="C14860" s="67" t="s">
        <v>555</v>
      </c>
      <c r="D14860" s="68" t="s">
        <v>383</v>
      </c>
      <c r="E14860" s="67" t="s">
        <v>384</v>
      </c>
      <c r="F14860" s="68" t="s">
        <v>558</v>
      </c>
      <c r="G14860" s="67" t="s">
        <v>559</v>
      </c>
      <c r="H14860" s="68" t="s">
        <v>362</v>
      </c>
      <c r="I14860" s="69">
        <v>0</v>
      </c>
      <c r="J14860" s="69">
        <v>20</v>
      </c>
      <c r="K14860" s="91"/>
      <c r="L14860" s="91"/>
    </row>
    <row r="14861" spans="2:12" x14ac:dyDescent="0.25">
      <c r="B14861" s="67" t="s">
        <v>554</v>
      </c>
      <c r="C14861" s="67" t="s">
        <v>555</v>
      </c>
      <c r="D14861" s="68" t="s">
        <v>383</v>
      </c>
      <c r="E14861" s="67" t="s">
        <v>384</v>
      </c>
      <c r="F14861" s="68" t="s">
        <v>558</v>
      </c>
      <c r="G14861" s="67" t="s">
        <v>559</v>
      </c>
      <c r="H14861" s="68" t="s">
        <v>363</v>
      </c>
      <c r="I14861" s="69">
        <v>41</v>
      </c>
      <c r="J14861" s="69">
        <v>85</v>
      </c>
      <c r="K14861" s="91"/>
      <c r="L14861" s="91"/>
    </row>
    <row r="14862" spans="2:12" x14ac:dyDescent="0.25">
      <c r="B14862" s="67" t="s">
        <v>554</v>
      </c>
      <c r="C14862" s="67" t="s">
        <v>555</v>
      </c>
      <c r="D14862" s="68" t="s">
        <v>383</v>
      </c>
      <c r="E14862" s="67" t="s">
        <v>384</v>
      </c>
      <c r="F14862" s="68" t="s">
        <v>558</v>
      </c>
      <c r="G14862" s="67" t="s">
        <v>559</v>
      </c>
      <c r="H14862" s="68" t="s">
        <v>364</v>
      </c>
      <c r="I14862" s="69">
        <v>12</v>
      </c>
      <c r="J14862" s="69">
        <v>10</v>
      </c>
      <c r="K14862" s="91"/>
      <c r="L14862" s="91"/>
    </row>
    <row r="14863" spans="2:12" x14ac:dyDescent="0.25">
      <c r="B14863" s="67" t="s">
        <v>554</v>
      </c>
      <c r="C14863" s="67" t="s">
        <v>555</v>
      </c>
      <c r="D14863" s="68" t="s">
        <v>383</v>
      </c>
      <c r="E14863" s="67" t="s">
        <v>384</v>
      </c>
      <c r="F14863" s="68" t="s">
        <v>558</v>
      </c>
      <c r="G14863" s="67" t="s">
        <v>559</v>
      </c>
      <c r="H14863" s="68" t="s">
        <v>362</v>
      </c>
      <c r="I14863" s="69">
        <v>9</v>
      </c>
      <c r="J14863" s="69">
        <v>18</v>
      </c>
      <c r="K14863" s="91"/>
      <c r="L14863" s="91"/>
    </row>
    <row r="14864" spans="2:12" x14ac:dyDescent="0.25">
      <c r="B14864" s="67" t="s">
        <v>554</v>
      </c>
      <c r="C14864" s="67" t="s">
        <v>555</v>
      </c>
      <c r="D14864" s="68" t="s">
        <v>383</v>
      </c>
      <c r="E14864" s="67" t="s">
        <v>384</v>
      </c>
      <c r="F14864" s="68" t="s">
        <v>558</v>
      </c>
      <c r="G14864" s="67" t="s">
        <v>559</v>
      </c>
      <c r="H14864" s="68" t="s">
        <v>364</v>
      </c>
      <c r="I14864" s="69">
        <v>8</v>
      </c>
      <c r="J14864" s="69">
        <v>25</v>
      </c>
      <c r="K14864" s="91"/>
      <c r="L14864" s="91"/>
    </row>
    <row r="14865" spans="2:12" x14ac:dyDescent="0.25">
      <c r="B14865" s="67" t="s">
        <v>554</v>
      </c>
      <c r="C14865" s="67" t="s">
        <v>555</v>
      </c>
      <c r="D14865" s="68" t="s">
        <v>383</v>
      </c>
      <c r="E14865" s="67" t="s">
        <v>384</v>
      </c>
      <c r="F14865" s="68" t="s">
        <v>558</v>
      </c>
      <c r="G14865" s="67" t="s">
        <v>559</v>
      </c>
      <c r="H14865" s="68" t="s">
        <v>362</v>
      </c>
      <c r="I14865" s="69">
        <v>0</v>
      </c>
      <c r="J14865" s="69">
        <v>-10</v>
      </c>
      <c r="K14865" s="91"/>
      <c r="L14865" s="91"/>
    </row>
    <row r="14866" spans="2:12" x14ac:dyDescent="0.25">
      <c r="B14866" s="67" t="s">
        <v>554</v>
      </c>
      <c r="C14866" s="67" t="s">
        <v>555</v>
      </c>
      <c r="D14866" s="68" t="s">
        <v>383</v>
      </c>
      <c r="E14866" s="67" t="s">
        <v>384</v>
      </c>
      <c r="F14866" s="68" t="s">
        <v>558</v>
      </c>
      <c r="G14866" s="67" t="s">
        <v>559</v>
      </c>
      <c r="H14866" s="68" t="s">
        <v>363</v>
      </c>
      <c r="I14866" s="69">
        <v>0</v>
      </c>
      <c r="J14866" s="69">
        <v>4</v>
      </c>
      <c r="K14866" s="91"/>
      <c r="L14866" s="91"/>
    </row>
    <row r="14867" spans="2:12" x14ac:dyDescent="0.25">
      <c r="B14867" s="67" t="s">
        <v>554</v>
      </c>
      <c r="C14867" s="67" t="s">
        <v>555</v>
      </c>
      <c r="D14867" s="68" t="s">
        <v>383</v>
      </c>
      <c r="E14867" s="67" t="s">
        <v>384</v>
      </c>
      <c r="F14867" s="68" t="s">
        <v>558</v>
      </c>
      <c r="G14867" s="67" t="s">
        <v>559</v>
      </c>
      <c r="H14867" s="68" t="s">
        <v>364</v>
      </c>
      <c r="I14867" s="69">
        <v>5</v>
      </c>
      <c r="J14867" s="69">
        <v>19</v>
      </c>
      <c r="K14867" s="91"/>
      <c r="L14867" s="91"/>
    </row>
    <row r="14868" spans="2:12" x14ac:dyDescent="0.25">
      <c r="B14868" s="67" t="s">
        <v>554</v>
      </c>
      <c r="C14868" s="67" t="s">
        <v>555</v>
      </c>
      <c r="D14868" s="68" t="s">
        <v>383</v>
      </c>
      <c r="E14868" s="67" t="s">
        <v>384</v>
      </c>
      <c r="F14868" s="68" t="s">
        <v>558</v>
      </c>
      <c r="G14868" s="67" t="s">
        <v>559</v>
      </c>
      <c r="H14868" s="68" t="s">
        <v>363</v>
      </c>
      <c r="I14868" s="69">
        <v>0</v>
      </c>
      <c r="J14868" s="69">
        <v>0</v>
      </c>
      <c r="K14868" s="91"/>
      <c r="L14868" s="91"/>
    </row>
    <row r="14869" spans="2:12" x14ac:dyDescent="0.25">
      <c r="B14869" s="67" t="s">
        <v>554</v>
      </c>
      <c r="C14869" s="67" t="s">
        <v>555</v>
      </c>
      <c r="D14869" s="68" t="s">
        <v>383</v>
      </c>
      <c r="E14869" s="67" t="s">
        <v>384</v>
      </c>
      <c r="F14869" s="68" t="s">
        <v>558</v>
      </c>
      <c r="G14869" s="67" t="s">
        <v>559</v>
      </c>
      <c r="H14869" s="68" t="s">
        <v>362</v>
      </c>
      <c r="I14869" s="69">
        <v>0</v>
      </c>
      <c r="J14869" s="69">
        <v>0</v>
      </c>
      <c r="K14869" s="91"/>
      <c r="L14869" s="91"/>
    </row>
    <row r="14870" spans="2:12" x14ac:dyDescent="0.25">
      <c r="B14870" s="67" t="s">
        <v>554</v>
      </c>
      <c r="C14870" s="67" t="s">
        <v>555</v>
      </c>
      <c r="D14870" s="68" t="s">
        <v>383</v>
      </c>
      <c r="E14870" s="67" t="s">
        <v>384</v>
      </c>
      <c r="F14870" s="68" t="s">
        <v>558</v>
      </c>
      <c r="G14870" s="67" t="s">
        <v>559</v>
      </c>
      <c r="H14870" s="68" t="s">
        <v>363</v>
      </c>
      <c r="I14870" s="69">
        <v>4</v>
      </c>
      <c r="J14870" s="69">
        <v>0</v>
      </c>
      <c r="K14870" s="91"/>
      <c r="L14870" s="91"/>
    </row>
    <row r="14871" spans="2:12" x14ac:dyDescent="0.25">
      <c r="B14871" s="67" t="s">
        <v>554</v>
      </c>
      <c r="C14871" s="67" t="s">
        <v>555</v>
      </c>
      <c r="D14871" s="68" t="s">
        <v>383</v>
      </c>
      <c r="E14871" s="67" t="s">
        <v>384</v>
      </c>
      <c r="F14871" s="68" t="s">
        <v>558</v>
      </c>
      <c r="G14871" s="67" t="s">
        <v>559</v>
      </c>
      <c r="H14871" s="68" t="s">
        <v>364</v>
      </c>
      <c r="I14871" s="69">
        <v>10</v>
      </c>
      <c r="J14871" s="69">
        <v>0</v>
      </c>
      <c r="K14871" s="91"/>
      <c r="L14871" s="91"/>
    </row>
    <row r="14872" spans="2:12" x14ac:dyDescent="0.25">
      <c r="B14872" s="67" t="s">
        <v>554</v>
      </c>
      <c r="C14872" s="67" t="s">
        <v>555</v>
      </c>
      <c r="D14872" s="68" t="s">
        <v>383</v>
      </c>
      <c r="E14872" s="67" t="s">
        <v>384</v>
      </c>
      <c r="F14872" s="68" t="s">
        <v>558</v>
      </c>
      <c r="G14872" s="67" t="s">
        <v>559</v>
      </c>
      <c r="H14872" s="68" t="s">
        <v>363</v>
      </c>
      <c r="I14872" s="69">
        <v>0</v>
      </c>
      <c r="J14872" s="69">
        <v>0</v>
      </c>
      <c r="K14872" s="91"/>
      <c r="L14872" s="91"/>
    </row>
    <row r="14873" spans="2:12" x14ac:dyDescent="0.25">
      <c r="B14873" s="67" t="s">
        <v>554</v>
      </c>
      <c r="C14873" s="67" t="s">
        <v>555</v>
      </c>
      <c r="D14873" s="68" t="s">
        <v>383</v>
      </c>
      <c r="E14873" s="67" t="s">
        <v>384</v>
      </c>
      <c r="F14873" s="68" t="s">
        <v>558</v>
      </c>
      <c r="G14873" s="67" t="s">
        <v>559</v>
      </c>
      <c r="H14873" s="68" t="s">
        <v>362</v>
      </c>
      <c r="I14873" s="69">
        <v>0</v>
      </c>
      <c r="J14873" s="69">
        <v>12</v>
      </c>
      <c r="K14873" s="91"/>
      <c r="L14873" s="91"/>
    </row>
    <row r="14874" spans="2:12" x14ac:dyDescent="0.25">
      <c r="B14874" s="67" t="s">
        <v>554</v>
      </c>
      <c r="C14874" s="67" t="s">
        <v>555</v>
      </c>
      <c r="D14874" s="68" t="s">
        <v>383</v>
      </c>
      <c r="E14874" s="67" t="s">
        <v>384</v>
      </c>
      <c r="F14874" s="68" t="s">
        <v>558</v>
      </c>
      <c r="G14874" s="67" t="s">
        <v>559</v>
      </c>
      <c r="H14874" s="68" t="s">
        <v>363</v>
      </c>
      <c r="I14874" s="69">
        <v>4</v>
      </c>
      <c r="J14874" s="69">
        <v>4</v>
      </c>
      <c r="K14874" s="91"/>
      <c r="L14874" s="91"/>
    </row>
    <row r="14875" spans="2:12" x14ac:dyDescent="0.25">
      <c r="B14875" s="67" t="s">
        <v>554</v>
      </c>
      <c r="C14875" s="67" t="s">
        <v>555</v>
      </c>
      <c r="D14875" s="68" t="s">
        <v>383</v>
      </c>
      <c r="E14875" s="67" t="s">
        <v>384</v>
      </c>
      <c r="F14875" s="68" t="s">
        <v>558</v>
      </c>
      <c r="G14875" s="67" t="s">
        <v>559</v>
      </c>
      <c r="H14875" s="68" t="s">
        <v>363</v>
      </c>
      <c r="I14875" s="69">
        <v>0</v>
      </c>
      <c r="J14875" s="69">
        <v>0</v>
      </c>
      <c r="K14875" s="91"/>
      <c r="L14875" s="91"/>
    </row>
    <row r="14876" spans="2:12" x14ac:dyDescent="0.25">
      <c r="B14876" s="67" t="s">
        <v>554</v>
      </c>
      <c r="C14876" s="67" t="s">
        <v>555</v>
      </c>
      <c r="D14876" s="68" t="s">
        <v>383</v>
      </c>
      <c r="E14876" s="67" t="s">
        <v>384</v>
      </c>
      <c r="F14876" s="68" t="s">
        <v>558</v>
      </c>
      <c r="G14876" s="67" t="s">
        <v>559</v>
      </c>
      <c r="H14876" s="68" t="s">
        <v>362</v>
      </c>
      <c r="I14876" s="69">
        <v>0</v>
      </c>
      <c r="J14876" s="69">
        <v>0</v>
      </c>
      <c r="K14876" s="91"/>
      <c r="L14876" s="91"/>
    </row>
    <row r="14877" spans="2:12" x14ac:dyDescent="0.25">
      <c r="B14877" s="67" t="s">
        <v>554</v>
      </c>
      <c r="C14877" s="67" t="s">
        <v>555</v>
      </c>
      <c r="D14877" s="68" t="s">
        <v>383</v>
      </c>
      <c r="E14877" s="67" t="s">
        <v>384</v>
      </c>
      <c r="F14877" s="68" t="s">
        <v>558</v>
      </c>
      <c r="G14877" s="67" t="s">
        <v>559</v>
      </c>
      <c r="H14877" s="68" t="s">
        <v>363</v>
      </c>
      <c r="I14877" s="69">
        <v>0</v>
      </c>
      <c r="J14877" s="69">
        <v>0</v>
      </c>
      <c r="K14877" s="91"/>
      <c r="L14877" s="91"/>
    </row>
    <row r="14878" spans="2:12" x14ac:dyDescent="0.25">
      <c r="B14878" s="67" t="s">
        <v>554</v>
      </c>
      <c r="C14878" s="67" t="s">
        <v>555</v>
      </c>
      <c r="D14878" s="68" t="s">
        <v>383</v>
      </c>
      <c r="E14878" s="67" t="s">
        <v>384</v>
      </c>
      <c r="F14878" s="68" t="s">
        <v>558</v>
      </c>
      <c r="G14878" s="67" t="s">
        <v>559</v>
      </c>
      <c r="H14878" s="68" t="s">
        <v>362</v>
      </c>
      <c r="I14878" s="69">
        <v>-10</v>
      </c>
      <c r="J14878" s="69">
        <v>10</v>
      </c>
      <c r="K14878" s="91"/>
      <c r="L14878" s="91"/>
    </row>
    <row r="14879" spans="2:12" x14ac:dyDescent="0.25">
      <c r="B14879" s="67" t="s">
        <v>554</v>
      </c>
      <c r="C14879" s="67" t="s">
        <v>555</v>
      </c>
      <c r="D14879" s="68" t="s">
        <v>383</v>
      </c>
      <c r="E14879" s="67" t="s">
        <v>384</v>
      </c>
      <c r="F14879" s="68" t="s">
        <v>558</v>
      </c>
      <c r="G14879" s="67" t="s">
        <v>559</v>
      </c>
      <c r="H14879" s="68" t="s">
        <v>363</v>
      </c>
      <c r="I14879" s="69">
        <v>10</v>
      </c>
      <c r="J14879" s="69">
        <v>20</v>
      </c>
      <c r="K14879" s="91"/>
      <c r="L14879" s="91"/>
    </row>
    <row r="14880" spans="2:12" x14ac:dyDescent="0.25">
      <c r="B14880" s="67" t="s">
        <v>554</v>
      </c>
      <c r="C14880" s="67" t="s">
        <v>555</v>
      </c>
      <c r="D14880" s="68" t="s">
        <v>383</v>
      </c>
      <c r="E14880" s="67" t="s">
        <v>384</v>
      </c>
      <c r="F14880" s="68" t="s">
        <v>558</v>
      </c>
      <c r="G14880" s="67" t="s">
        <v>559</v>
      </c>
      <c r="H14880" s="68" t="s">
        <v>364</v>
      </c>
      <c r="I14880" s="69">
        <v>4</v>
      </c>
      <c r="J14880" s="69">
        <v>40</v>
      </c>
      <c r="K14880" s="91"/>
      <c r="L14880" s="91"/>
    </row>
    <row r="14881" spans="2:12" x14ac:dyDescent="0.25">
      <c r="B14881" s="67" t="s">
        <v>554</v>
      </c>
      <c r="C14881" s="67" t="s">
        <v>555</v>
      </c>
      <c r="D14881" s="68" t="s">
        <v>383</v>
      </c>
      <c r="E14881" s="67" t="s">
        <v>384</v>
      </c>
      <c r="F14881" s="68" t="s">
        <v>558</v>
      </c>
      <c r="G14881" s="67" t="s">
        <v>559</v>
      </c>
      <c r="H14881" s="68" t="s">
        <v>364</v>
      </c>
      <c r="I14881" s="69">
        <v>0</v>
      </c>
      <c r="J14881" s="69">
        <v>0</v>
      </c>
      <c r="K14881" s="91"/>
      <c r="L14881" s="91"/>
    </row>
    <row r="14882" spans="2:12" x14ac:dyDescent="0.25">
      <c r="B14882" s="67" t="s">
        <v>554</v>
      </c>
      <c r="C14882" s="67" t="s">
        <v>555</v>
      </c>
      <c r="D14882" s="68" t="s">
        <v>383</v>
      </c>
      <c r="E14882" s="67" t="s">
        <v>384</v>
      </c>
      <c r="F14882" s="68" t="s">
        <v>558</v>
      </c>
      <c r="G14882" s="67" t="s">
        <v>559</v>
      </c>
      <c r="H14882" s="68" t="s">
        <v>362</v>
      </c>
      <c r="I14882" s="69">
        <v>150</v>
      </c>
      <c r="J14882" s="69">
        <v>150</v>
      </c>
      <c r="K14882" s="91"/>
      <c r="L14882" s="91"/>
    </row>
    <row r="14883" spans="2:12" x14ac:dyDescent="0.25">
      <c r="B14883" s="67" t="s">
        <v>554</v>
      </c>
      <c r="C14883" s="67" t="s">
        <v>555</v>
      </c>
      <c r="D14883" s="68" t="s">
        <v>383</v>
      </c>
      <c r="E14883" s="67" t="s">
        <v>384</v>
      </c>
      <c r="F14883" s="68" t="s">
        <v>558</v>
      </c>
      <c r="G14883" s="67" t="s">
        <v>559</v>
      </c>
      <c r="H14883" s="68" t="s">
        <v>363</v>
      </c>
      <c r="I14883" s="69">
        <v>440</v>
      </c>
      <c r="J14883" s="69">
        <v>480</v>
      </c>
      <c r="K14883" s="91"/>
      <c r="L14883" s="91"/>
    </row>
    <row r="14884" spans="2:12" x14ac:dyDescent="0.25">
      <c r="B14884" s="67" t="s">
        <v>554</v>
      </c>
      <c r="C14884" s="67" t="s">
        <v>555</v>
      </c>
      <c r="D14884" s="68" t="s">
        <v>383</v>
      </c>
      <c r="E14884" s="67" t="s">
        <v>384</v>
      </c>
      <c r="F14884" s="68" t="s">
        <v>558</v>
      </c>
      <c r="G14884" s="67" t="s">
        <v>559</v>
      </c>
      <c r="H14884" s="68" t="s">
        <v>364</v>
      </c>
      <c r="I14884" s="69">
        <v>20</v>
      </c>
      <c r="J14884" s="69">
        <v>25</v>
      </c>
      <c r="K14884" s="91"/>
      <c r="L14884" s="91"/>
    </row>
    <row r="14885" spans="2:12" x14ac:dyDescent="0.25">
      <c r="B14885" s="67" t="s">
        <v>554</v>
      </c>
      <c r="C14885" s="67" t="s">
        <v>555</v>
      </c>
      <c r="D14885" s="68" t="s">
        <v>383</v>
      </c>
      <c r="E14885" s="67" t="s">
        <v>384</v>
      </c>
      <c r="F14885" s="68" t="s">
        <v>558</v>
      </c>
      <c r="G14885" s="67" t="s">
        <v>559</v>
      </c>
      <c r="H14885" s="68" t="s">
        <v>362</v>
      </c>
      <c r="I14885" s="69">
        <v>20</v>
      </c>
      <c r="J14885" s="69">
        <v>60</v>
      </c>
      <c r="K14885" s="91"/>
      <c r="L14885" s="91"/>
    </row>
    <row r="14886" spans="2:12" x14ac:dyDescent="0.25">
      <c r="B14886" s="67" t="s">
        <v>554</v>
      </c>
      <c r="C14886" s="67" t="s">
        <v>555</v>
      </c>
      <c r="D14886" s="68" t="s">
        <v>383</v>
      </c>
      <c r="E14886" s="67" t="s">
        <v>384</v>
      </c>
      <c r="F14886" s="68" t="s">
        <v>558</v>
      </c>
      <c r="G14886" s="67" t="s">
        <v>559</v>
      </c>
      <c r="H14886" s="68" t="s">
        <v>363</v>
      </c>
      <c r="I14886" s="69">
        <v>31</v>
      </c>
      <c r="J14886" s="69">
        <v>15</v>
      </c>
      <c r="K14886" s="91"/>
      <c r="L14886" s="91"/>
    </row>
    <row r="14887" spans="2:12" x14ac:dyDescent="0.25">
      <c r="B14887" s="67" t="s">
        <v>554</v>
      </c>
      <c r="C14887" s="67" t="s">
        <v>555</v>
      </c>
      <c r="D14887" s="68" t="s">
        <v>383</v>
      </c>
      <c r="E14887" s="67" t="s">
        <v>384</v>
      </c>
      <c r="F14887" s="68" t="s">
        <v>558</v>
      </c>
      <c r="G14887" s="67" t="s">
        <v>559</v>
      </c>
      <c r="H14887" s="68" t="s">
        <v>364</v>
      </c>
      <c r="I14887" s="69">
        <v>0</v>
      </c>
      <c r="J14887" s="69">
        <v>20</v>
      </c>
      <c r="K14887" s="91"/>
      <c r="L14887" s="91"/>
    </row>
    <row r="14888" spans="2:12" x14ac:dyDescent="0.25">
      <c r="B14888" s="67" t="s">
        <v>554</v>
      </c>
      <c r="C14888" s="67" t="s">
        <v>555</v>
      </c>
      <c r="D14888" s="68" t="s">
        <v>383</v>
      </c>
      <c r="E14888" s="67" t="s">
        <v>384</v>
      </c>
      <c r="F14888" s="68" t="s">
        <v>558</v>
      </c>
      <c r="G14888" s="67" t="s">
        <v>559</v>
      </c>
      <c r="H14888" s="68" t="s">
        <v>362</v>
      </c>
      <c r="I14888" s="69">
        <v>0</v>
      </c>
      <c r="J14888" s="69">
        <v>0</v>
      </c>
      <c r="K14888" s="91"/>
      <c r="L14888" s="91"/>
    </row>
    <row r="14889" spans="2:12" x14ac:dyDescent="0.25">
      <c r="B14889" s="67" t="s">
        <v>554</v>
      </c>
      <c r="C14889" s="67" t="s">
        <v>555</v>
      </c>
      <c r="D14889" s="68" t="s">
        <v>383</v>
      </c>
      <c r="E14889" s="67" t="s">
        <v>384</v>
      </c>
      <c r="F14889" s="68" t="s">
        <v>558</v>
      </c>
      <c r="G14889" s="67" t="s">
        <v>559</v>
      </c>
      <c r="H14889" s="68" t="s">
        <v>363</v>
      </c>
      <c r="I14889" s="69">
        <v>0</v>
      </c>
      <c r="J14889" s="69">
        <v>0</v>
      </c>
      <c r="K14889" s="91"/>
      <c r="L14889" s="91"/>
    </row>
    <row r="14890" spans="2:12" x14ac:dyDescent="0.25">
      <c r="B14890" s="67" t="s">
        <v>554</v>
      </c>
      <c r="C14890" s="67" t="s">
        <v>555</v>
      </c>
      <c r="D14890" s="68" t="s">
        <v>383</v>
      </c>
      <c r="E14890" s="67" t="s">
        <v>384</v>
      </c>
      <c r="F14890" s="68" t="s">
        <v>558</v>
      </c>
      <c r="G14890" s="67" t="s">
        <v>559</v>
      </c>
      <c r="H14890" s="68" t="s">
        <v>364</v>
      </c>
      <c r="I14890" s="69">
        <v>0</v>
      </c>
      <c r="J14890" s="69">
        <v>0</v>
      </c>
      <c r="K14890" s="91"/>
      <c r="L14890" s="91"/>
    </row>
    <row r="14891" spans="2:12" x14ac:dyDescent="0.25">
      <c r="B14891" s="67" t="s">
        <v>554</v>
      </c>
      <c r="C14891" s="67" t="s">
        <v>555</v>
      </c>
      <c r="D14891" s="68" t="s">
        <v>383</v>
      </c>
      <c r="E14891" s="67" t="s">
        <v>384</v>
      </c>
      <c r="F14891" s="68" t="s">
        <v>558</v>
      </c>
      <c r="G14891" s="67" t="s">
        <v>559</v>
      </c>
      <c r="H14891" s="68" t="s">
        <v>362</v>
      </c>
      <c r="I14891" s="69">
        <v>57</v>
      </c>
      <c r="J14891" s="69">
        <v>85</v>
      </c>
      <c r="K14891" s="91"/>
      <c r="L14891" s="91"/>
    </row>
    <row r="14892" spans="2:12" x14ac:dyDescent="0.25">
      <c r="B14892" s="67" t="s">
        <v>554</v>
      </c>
      <c r="C14892" s="67" t="s">
        <v>555</v>
      </c>
      <c r="D14892" s="68" t="s">
        <v>383</v>
      </c>
      <c r="E14892" s="67" t="s">
        <v>384</v>
      </c>
      <c r="F14892" s="68" t="s">
        <v>558</v>
      </c>
      <c r="G14892" s="67" t="s">
        <v>559</v>
      </c>
      <c r="H14892" s="68" t="s">
        <v>363</v>
      </c>
      <c r="I14892" s="69">
        <v>186</v>
      </c>
      <c r="J14892" s="69">
        <v>305</v>
      </c>
      <c r="K14892" s="91"/>
      <c r="L14892" s="91"/>
    </row>
    <row r="14893" spans="2:12" x14ac:dyDescent="0.25">
      <c r="B14893" s="67" t="s">
        <v>554</v>
      </c>
      <c r="C14893" s="67" t="s">
        <v>555</v>
      </c>
      <c r="D14893" s="68" t="s">
        <v>383</v>
      </c>
      <c r="E14893" s="67" t="s">
        <v>384</v>
      </c>
      <c r="F14893" s="68" t="s">
        <v>558</v>
      </c>
      <c r="G14893" s="67" t="s">
        <v>559</v>
      </c>
      <c r="H14893" s="68" t="s">
        <v>364</v>
      </c>
      <c r="I14893" s="69">
        <v>100</v>
      </c>
      <c r="J14893" s="69">
        <v>167</v>
      </c>
      <c r="K14893" s="91"/>
      <c r="L14893" s="91"/>
    </row>
    <row r="14894" spans="2:12" x14ac:dyDescent="0.25">
      <c r="B14894" s="67" t="s">
        <v>554</v>
      </c>
      <c r="C14894" s="67" t="s">
        <v>555</v>
      </c>
      <c r="D14894" s="68" t="s">
        <v>383</v>
      </c>
      <c r="E14894" s="67" t="s">
        <v>384</v>
      </c>
      <c r="F14894" s="68" t="s">
        <v>558</v>
      </c>
      <c r="G14894" s="67" t="s">
        <v>559</v>
      </c>
      <c r="H14894" s="68" t="s">
        <v>362</v>
      </c>
      <c r="I14894" s="69">
        <v>0</v>
      </c>
      <c r="J14894" s="69">
        <v>0</v>
      </c>
      <c r="K14894" s="91"/>
      <c r="L14894" s="91"/>
    </row>
    <row r="14895" spans="2:12" x14ac:dyDescent="0.25">
      <c r="B14895" s="67" t="s">
        <v>554</v>
      </c>
      <c r="C14895" s="67" t="s">
        <v>555</v>
      </c>
      <c r="D14895" s="68" t="s">
        <v>383</v>
      </c>
      <c r="E14895" s="67" t="s">
        <v>384</v>
      </c>
      <c r="F14895" s="68" t="s">
        <v>558</v>
      </c>
      <c r="G14895" s="67" t="s">
        <v>559</v>
      </c>
      <c r="H14895" s="68" t="s">
        <v>363</v>
      </c>
      <c r="I14895" s="69">
        <v>26</v>
      </c>
      <c r="J14895" s="69">
        <v>35</v>
      </c>
      <c r="K14895" s="91"/>
      <c r="L14895" s="91"/>
    </row>
    <row r="14896" spans="2:12" x14ac:dyDescent="0.25">
      <c r="B14896" s="67" t="s">
        <v>554</v>
      </c>
      <c r="C14896" s="67" t="s">
        <v>555</v>
      </c>
      <c r="D14896" s="68" t="s">
        <v>383</v>
      </c>
      <c r="E14896" s="67" t="s">
        <v>384</v>
      </c>
      <c r="F14896" s="68" t="s">
        <v>558</v>
      </c>
      <c r="G14896" s="67" t="s">
        <v>559</v>
      </c>
      <c r="H14896" s="68" t="s">
        <v>364</v>
      </c>
      <c r="I14896" s="69">
        <v>0</v>
      </c>
      <c r="J14896" s="69">
        <v>0</v>
      </c>
      <c r="K14896" s="91"/>
      <c r="L14896" s="91"/>
    </row>
    <row r="14897" spans="2:12" x14ac:dyDescent="0.25">
      <c r="B14897" s="67" t="s">
        <v>554</v>
      </c>
      <c r="C14897" s="67" t="s">
        <v>555</v>
      </c>
      <c r="D14897" s="68" t="s">
        <v>383</v>
      </c>
      <c r="E14897" s="67" t="s">
        <v>384</v>
      </c>
      <c r="F14897" s="68" t="s">
        <v>558</v>
      </c>
      <c r="G14897" s="67" t="s">
        <v>559</v>
      </c>
      <c r="H14897" s="68" t="s">
        <v>362</v>
      </c>
      <c r="I14897" s="69">
        <v>149</v>
      </c>
      <c r="J14897" s="69">
        <v>175</v>
      </c>
      <c r="K14897" s="91"/>
      <c r="L14897" s="91"/>
    </row>
    <row r="14898" spans="2:12" x14ac:dyDescent="0.25">
      <c r="B14898" s="67" t="s">
        <v>554</v>
      </c>
      <c r="C14898" s="67" t="s">
        <v>555</v>
      </c>
      <c r="D14898" s="68" t="s">
        <v>383</v>
      </c>
      <c r="E14898" s="67" t="s">
        <v>384</v>
      </c>
      <c r="F14898" s="68" t="s">
        <v>558</v>
      </c>
      <c r="G14898" s="67" t="s">
        <v>559</v>
      </c>
      <c r="H14898" s="68" t="s">
        <v>363</v>
      </c>
      <c r="I14898" s="69">
        <v>204</v>
      </c>
      <c r="J14898" s="69">
        <v>277</v>
      </c>
      <c r="K14898" s="91"/>
      <c r="L14898" s="91"/>
    </row>
    <row r="14899" spans="2:12" x14ac:dyDescent="0.25">
      <c r="B14899" s="67" t="s">
        <v>554</v>
      </c>
      <c r="C14899" s="67" t="s">
        <v>555</v>
      </c>
      <c r="D14899" s="68" t="s">
        <v>383</v>
      </c>
      <c r="E14899" s="67" t="s">
        <v>384</v>
      </c>
      <c r="F14899" s="68" t="s">
        <v>558</v>
      </c>
      <c r="G14899" s="67" t="s">
        <v>559</v>
      </c>
      <c r="H14899" s="68" t="s">
        <v>364</v>
      </c>
      <c r="I14899" s="69">
        <v>246</v>
      </c>
      <c r="J14899" s="69">
        <v>372</v>
      </c>
      <c r="K14899" s="91"/>
      <c r="L14899" s="91"/>
    </row>
    <row r="14900" spans="2:12" x14ac:dyDescent="0.25">
      <c r="B14900" s="67" t="s">
        <v>554</v>
      </c>
      <c r="C14900" s="67" t="s">
        <v>555</v>
      </c>
      <c r="D14900" s="68" t="s">
        <v>383</v>
      </c>
      <c r="E14900" s="67" t="s">
        <v>384</v>
      </c>
      <c r="F14900" s="68" t="s">
        <v>558</v>
      </c>
      <c r="G14900" s="67" t="s">
        <v>559</v>
      </c>
      <c r="H14900" s="68" t="s">
        <v>362</v>
      </c>
      <c r="I14900" s="69">
        <v>0</v>
      </c>
      <c r="J14900" s="69">
        <v>0</v>
      </c>
      <c r="K14900" s="91"/>
      <c r="L14900" s="91"/>
    </row>
    <row r="14901" spans="2:12" x14ac:dyDescent="0.25">
      <c r="B14901" s="67" t="s">
        <v>554</v>
      </c>
      <c r="C14901" s="67" t="s">
        <v>555</v>
      </c>
      <c r="D14901" s="68" t="s">
        <v>383</v>
      </c>
      <c r="E14901" s="67" t="s">
        <v>384</v>
      </c>
      <c r="F14901" s="68" t="s">
        <v>558</v>
      </c>
      <c r="G14901" s="67" t="s">
        <v>559</v>
      </c>
      <c r="H14901" s="68" t="s">
        <v>363</v>
      </c>
      <c r="I14901" s="69">
        <v>0</v>
      </c>
      <c r="J14901" s="69">
        <v>54</v>
      </c>
      <c r="K14901" s="91"/>
      <c r="L14901" s="91"/>
    </row>
    <row r="14902" spans="2:12" x14ac:dyDescent="0.25">
      <c r="B14902" s="67" t="s">
        <v>554</v>
      </c>
      <c r="C14902" s="67" t="s">
        <v>555</v>
      </c>
      <c r="D14902" s="68" t="s">
        <v>383</v>
      </c>
      <c r="E14902" s="67" t="s">
        <v>384</v>
      </c>
      <c r="F14902" s="68" t="s">
        <v>558</v>
      </c>
      <c r="G14902" s="67" t="s">
        <v>559</v>
      </c>
      <c r="H14902" s="68" t="s">
        <v>364</v>
      </c>
      <c r="I14902" s="69">
        <v>0</v>
      </c>
      <c r="J14902" s="69">
        <v>10</v>
      </c>
      <c r="K14902" s="91"/>
      <c r="L14902" s="91"/>
    </row>
    <row r="14903" spans="2:12" x14ac:dyDescent="0.25">
      <c r="B14903" s="67" t="s">
        <v>554</v>
      </c>
      <c r="C14903" s="67" t="s">
        <v>555</v>
      </c>
      <c r="D14903" s="68" t="s">
        <v>383</v>
      </c>
      <c r="E14903" s="67" t="s">
        <v>384</v>
      </c>
      <c r="F14903" s="68" t="s">
        <v>558</v>
      </c>
      <c r="G14903" s="67" t="s">
        <v>559</v>
      </c>
      <c r="H14903" s="68" t="s">
        <v>363</v>
      </c>
      <c r="I14903" s="69">
        <v>0</v>
      </c>
      <c r="J14903" s="69">
        <v>0</v>
      </c>
      <c r="K14903" s="91"/>
      <c r="L14903" s="91"/>
    </row>
    <row r="14904" spans="2:12" x14ac:dyDescent="0.25">
      <c r="B14904" s="67" t="s">
        <v>554</v>
      </c>
      <c r="C14904" s="67" t="s">
        <v>555</v>
      </c>
      <c r="D14904" s="68" t="s">
        <v>383</v>
      </c>
      <c r="E14904" s="67" t="s">
        <v>384</v>
      </c>
      <c r="F14904" s="68" t="s">
        <v>558</v>
      </c>
      <c r="G14904" s="67" t="s">
        <v>559</v>
      </c>
      <c r="H14904" s="68" t="s">
        <v>362</v>
      </c>
      <c r="I14904" s="69">
        <v>0</v>
      </c>
      <c r="J14904" s="69">
        <v>0</v>
      </c>
      <c r="K14904" s="91"/>
      <c r="L14904" s="91"/>
    </row>
    <row r="14905" spans="2:12" x14ac:dyDescent="0.25">
      <c r="B14905" s="67" t="s">
        <v>554</v>
      </c>
      <c r="C14905" s="67" t="s">
        <v>555</v>
      </c>
      <c r="D14905" s="68" t="s">
        <v>383</v>
      </c>
      <c r="E14905" s="67" t="s">
        <v>384</v>
      </c>
      <c r="F14905" s="68" t="s">
        <v>558</v>
      </c>
      <c r="G14905" s="67" t="s">
        <v>559</v>
      </c>
      <c r="H14905" s="68" t="s">
        <v>363</v>
      </c>
      <c r="I14905" s="69">
        <v>1</v>
      </c>
      <c r="J14905" s="69">
        <v>0</v>
      </c>
      <c r="K14905" s="91"/>
      <c r="L14905" s="91"/>
    </row>
    <row r="14906" spans="2:12" x14ac:dyDescent="0.25">
      <c r="B14906" s="67" t="s">
        <v>554</v>
      </c>
      <c r="C14906" s="67" t="s">
        <v>555</v>
      </c>
      <c r="D14906" s="68" t="s">
        <v>383</v>
      </c>
      <c r="E14906" s="67" t="s">
        <v>384</v>
      </c>
      <c r="F14906" s="68" t="s">
        <v>558</v>
      </c>
      <c r="G14906" s="67" t="s">
        <v>559</v>
      </c>
      <c r="H14906" s="68" t="s">
        <v>364</v>
      </c>
      <c r="I14906" s="69">
        <v>0</v>
      </c>
      <c r="J14906" s="69">
        <v>0</v>
      </c>
      <c r="K14906" s="91"/>
      <c r="L14906" s="91"/>
    </row>
    <row r="14907" spans="2:12" x14ac:dyDescent="0.25">
      <c r="B14907" s="67" t="s">
        <v>554</v>
      </c>
      <c r="C14907" s="67" t="s">
        <v>555</v>
      </c>
      <c r="D14907" s="68" t="s">
        <v>383</v>
      </c>
      <c r="E14907" s="67" t="s">
        <v>384</v>
      </c>
      <c r="F14907" s="68" t="s">
        <v>558</v>
      </c>
      <c r="G14907" s="67" t="s">
        <v>559</v>
      </c>
      <c r="H14907" s="68" t="s">
        <v>362</v>
      </c>
      <c r="I14907" s="69">
        <v>0</v>
      </c>
      <c r="J14907" s="69">
        <v>10</v>
      </c>
      <c r="K14907" s="91"/>
      <c r="L14907" s="91"/>
    </row>
    <row r="14908" spans="2:12" x14ac:dyDescent="0.25">
      <c r="B14908" s="67" t="s">
        <v>554</v>
      </c>
      <c r="C14908" s="67" t="s">
        <v>555</v>
      </c>
      <c r="D14908" s="68" t="s">
        <v>383</v>
      </c>
      <c r="E14908" s="67" t="s">
        <v>384</v>
      </c>
      <c r="F14908" s="68" t="s">
        <v>558</v>
      </c>
      <c r="G14908" s="67" t="s">
        <v>559</v>
      </c>
      <c r="H14908" s="68" t="s">
        <v>364</v>
      </c>
      <c r="I14908" s="69">
        <v>0</v>
      </c>
      <c r="J14908" s="69">
        <v>0</v>
      </c>
      <c r="K14908" s="91"/>
      <c r="L14908" s="91"/>
    </row>
    <row r="14909" spans="2:12" x14ac:dyDescent="0.25">
      <c r="B14909" s="67" t="s">
        <v>554</v>
      </c>
      <c r="C14909" s="67" t="s">
        <v>555</v>
      </c>
      <c r="D14909" s="68" t="s">
        <v>383</v>
      </c>
      <c r="E14909" s="67" t="s">
        <v>384</v>
      </c>
      <c r="F14909" s="68" t="s">
        <v>558</v>
      </c>
      <c r="G14909" s="67" t="s">
        <v>559</v>
      </c>
      <c r="H14909" s="68" t="s">
        <v>362</v>
      </c>
      <c r="I14909" s="69">
        <v>42</v>
      </c>
      <c r="J14909" s="69">
        <v>46</v>
      </c>
      <c r="K14909" s="91"/>
      <c r="L14909" s="91"/>
    </row>
    <row r="14910" spans="2:12" x14ac:dyDescent="0.25">
      <c r="B14910" s="67" t="s">
        <v>554</v>
      </c>
      <c r="C14910" s="67" t="s">
        <v>555</v>
      </c>
      <c r="D14910" s="68" t="s">
        <v>383</v>
      </c>
      <c r="E14910" s="67" t="s">
        <v>384</v>
      </c>
      <c r="F14910" s="68" t="s">
        <v>558</v>
      </c>
      <c r="G14910" s="67" t="s">
        <v>559</v>
      </c>
      <c r="H14910" s="68" t="s">
        <v>363</v>
      </c>
      <c r="I14910" s="69">
        <v>52</v>
      </c>
      <c r="J14910" s="69">
        <v>48</v>
      </c>
      <c r="K14910" s="91"/>
      <c r="L14910" s="91"/>
    </row>
    <row r="14911" spans="2:12" x14ac:dyDescent="0.25">
      <c r="B14911" s="67" t="s">
        <v>554</v>
      </c>
      <c r="C14911" s="67" t="s">
        <v>555</v>
      </c>
      <c r="D14911" s="68" t="s">
        <v>383</v>
      </c>
      <c r="E14911" s="67" t="s">
        <v>384</v>
      </c>
      <c r="F14911" s="68" t="s">
        <v>558</v>
      </c>
      <c r="G14911" s="67" t="s">
        <v>559</v>
      </c>
      <c r="H14911" s="68" t="s">
        <v>364</v>
      </c>
      <c r="I14911" s="69">
        <v>0</v>
      </c>
      <c r="J14911" s="69">
        <v>0</v>
      </c>
      <c r="K14911" s="91"/>
      <c r="L14911" s="91"/>
    </row>
    <row r="14912" spans="2:12" x14ac:dyDescent="0.25">
      <c r="B14912" s="67" t="s">
        <v>554</v>
      </c>
      <c r="C14912" s="67" t="s">
        <v>555</v>
      </c>
      <c r="D14912" s="68" t="s">
        <v>383</v>
      </c>
      <c r="E14912" s="67" t="s">
        <v>384</v>
      </c>
      <c r="F14912" s="68" t="s">
        <v>558</v>
      </c>
      <c r="G14912" s="67" t="s">
        <v>559</v>
      </c>
      <c r="H14912" s="68" t="s">
        <v>362</v>
      </c>
      <c r="I14912" s="69">
        <v>0.309</v>
      </c>
      <c r="J14912" s="69">
        <v>0.20599999999999999</v>
      </c>
      <c r="K14912" s="91"/>
      <c r="L14912" s="91"/>
    </row>
    <row r="14913" spans="2:12" x14ac:dyDescent="0.25">
      <c r="B14913" s="67" t="s">
        <v>554</v>
      </c>
      <c r="C14913" s="67" t="s">
        <v>555</v>
      </c>
      <c r="D14913" s="68" t="s">
        <v>383</v>
      </c>
      <c r="E14913" s="67" t="s">
        <v>384</v>
      </c>
      <c r="F14913" s="68" t="s">
        <v>558</v>
      </c>
      <c r="G14913" s="67" t="s">
        <v>559</v>
      </c>
      <c r="H14913" s="68" t="s">
        <v>363</v>
      </c>
      <c r="I14913" s="69">
        <v>0.39140000000000003</v>
      </c>
      <c r="J14913" s="69">
        <v>0.55620000000000003</v>
      </c>
      <c r="K14913" s="91"/>
      <c r="L14913" s="91"/>
    </row>
    <row r="14914" spans="2:12" x14ac:dyDescent="0.25">
      <c r="B14914" s="67" t="s">
        <v>554</v>
      </c>
      <c r="C14914" s="67" t="s">
        <v>555</v>
      </c>
      <c r="D14914" s="68" t="s">
        <v>383</v>
      </c>
      <c r="E14914" s="67" t="s">
        <v>384</v>
      </c>
      <c r="F14914" s="68" t="s">
        <v>558</v>
      </c>
      <c r="G14914" s="67" t="s">
        <v>559</v>
      </c>
      <c r="H14914" s="68" t="s">
        <v>364</v>
      </c>
      <c r="I14914" s="69">
        <v>0.45319999999999999</v>
      </c>
      <c r="J14914" s="69">
        <v>0.28839999999999999</v>
      </c>
      <c r="K14914" s="91"/>
      <c r="L14914" s="91"/>
    </row>
    <row r="14915" spans="2:12" x14ac:dyDescent="0.25">
      <c r="B14915" s="67" t="s">
        <v>554</v>
      </c>
      <c r="C14915" s="67" t="s">
        <v>555</v>
      </c>
      <c r="D14915" s="68" t="s">
        <v>383</v>
      </c>
      <c r="E14915" s="67" t="s">
        <v>384</v>
      </c>
      <c r="F14915" s="68" t="s">
        <v>558</v>
      </c>
      <c r="G14915" s="67" t="s">
        <v>559</v>
      </c>
      <c r="H14915" s="68" t="s">
        <v>363</v>
      </c>
      <c r="I14915" s="69">
        <v>0</v>
      </c>
      <c r="J14915" s="69">
        <v>0</v>
      </c>
      <c r="K14915" s="91"/>
      <c r="L14915" s="91"/>
    </row>
    <row r="14916" spans="2:12" x14ac:dyDescent="0.25">
      <c r="B14916" s="67" t="s">
        <v>554</v>
      </c>
      <c r="C14916" s="67" t="s">
        <v>555</v>
      </c>
      <c r="D14916" s="68" t="s">
        <v>383</v>
      </c>
      <c r="E14916" s="67" t="s">
        <v>384</v>
      </c>
      <c r="F14916" s="68" t="s">
        <v>558</v>
      </c>
      <c r="G14916" s="67" t="s">
        <v>559</v>
      </c>
      <c r="H14916" s="68" t="s">
        <v>363</v>
      </c>
      <c r="I14916" s="69">
        <v>165</v>
      </c>
      <c r="J14916" s="69">
        <v>208</v>
      </c>
      <c r="K14916" s="91"/>
      <c r="L14916" s="91"/>
    </row>
    <row r="14917" spans="2:12" x14ac:dyDescent="0.25">
      <c r="B14917" s="67" t="s">
        <v>554</v>
      </c>
      <c r="C14917" s="67" t="s">
        <v>555</v>
      </c>
      <c r="D14917" s="68" t="s">
        <v>383</v>
      </c>
      <c r="E14917" s="67" t="s">
        <v>384</v>
      </c>
      <c r="F14917" s="68" t="s">
        <v>558</v>
      </c>
      <c r="G14917" s="67" t="s">
        <v>559</v>
      </c>
      <c r="H14917" s="68" t="s">
        <v>362</v>
      </c>
      <c r="I14917" s="69">
        <v>0</v>
      </c>
      <c r="J14917" s="69">
        <v>0</v>
      </c>
      <c r="K14917" s="91"/>
      <c r="L14917" s="91"/>
    </row>
    <row r="14918" spans="2:12" x14ac:dyDescent="0.25">
      <c r="B14918" s="67" t="s">
        <v>554</v>
      </c>
      <c r="C14918" s="67" t="s">
        <v>555</v>
      </c>
      <c r="D14918" s="68" t="s">
        <v>383</v>
      </c>
      <c r="E14918" s="67" t="s">
        <v>384</v>
      </c>
      <c r="F14918" s="68" t="s">
        <v>558</v>
      </c>
      <c r="G14918" s="67" t="s">
        <v>559</v>
      </c>
      <c r="H14918" s="68" t="s">
        <v>364</v>
      </c>
      <c r="I14918" s="69">
        <v>0</v>
      </c>
      <c r="J14918" s="69">
        <v>0</v>
      </c>
      <c r="K14918" s="91"/>
      <c r="L14918" s="91"/>
    </row>
    <row r="14919" spans="2:12" x14ac:dyDescent="0.25">
      <c r="B14919" s="67" t="s">
        <v>554</v>
      </c>
      <c r="C14919" s="67" t="s">
        <v>555</v>
      </c>
      <c r="D14919" s="68" t="s">
        <v>383</v>
      </c>
      <c r="E14919" s="67" t="s">
        <v>384</v>
      </c>
      <c r="F14919" s="68" t="s">
        <v>558</v>
      </c>
      <c r="G14919" s="67" t="s">
        <v>559</v>
      </c>
      <c r="H14919" s="68" t="s">
        <v>362</v>
      </c>
      <c r="I14919" s="69">
        <v>20</v>
      </c>
      <c r="J14919" s="69">
        <v>20</v>
      </c>
      <c r="K14919" s="91"/>
      <c r="L14919" s="91"/>
    </row>
    <row r="14920" spans="2:12" x14ac:dyDescent="0.25">
      <c r="B14920" s="67" t="s">
        <v>554</v>
      </c>
      <c r="C14920" s="67" t="s">
        <v>555</v>
      </c>
      <c r="D14920" s="68" t="s">
        <v>383</v>
      </c>
      <c r="E14920" s="67" t="s">
        <v>384</v>
      </c>
      <c r="F14920" s="68" t="s">
        <v>558</v>
      </c>
      <c r="G14920" s="67" t="s">
        <v>559</v>
      </c>
      <c r="H14920" s="68" t="s">
        <v>363</v>
      </c>
      <c r="I14920" s="69">
        <v>74</v>
      </c>
      <c r="J14920" s="69">
        <v>93</v>
      </c>
      <c r="K14920" s="91"/>
      <c r="L14920" s="91"/>
    </row>
    <row r="14921" spans="2:12" x14ac:dyDescent="0.25">
      <c r="B14921" s="67" t="s">
        <v>554</v>
      </c>
      <c r="C14921" s="67" t="s">
        <v>555</v>
      </c>
      <c r="D14921" s="68" t="s">
        <v>383</v>
      </c>
      <c r="E14921" s="67" t="s">
        <v>384</v>
      </c>
      <c r="F14921" s="68" t="s">
        <v>558</v>
      </c>
      <c r="G14921" s="67" t="s">
        <v>559</v>
      </c>
      <c r="H14921" s="68" t="s">
        <v>364</v>
      </c>
      <c r="I14921" s="69">
        <v>0</v>
      </c>
      <c r="J14921" s="69">
        <v>23</v>
      </c>
      <c r="K14921" s="91"/>
      <c r="L14921" s="91"/>
    </row>
    <row r="14922" spans="2:12" x14ac:dyDescent="0.25">
      <c r="B14922" s="67" t="s">
        <v>554</v>
      </c>
      <c r="C14922" s="67" t="s">
        <v>555</v>
      </c>
      <c r="D14922" s="68" t="s">
        <v>383</v>
      </c>
      <c r="E14922" s="67" t="s">
        <v>384</v>
      </c>
      <c r="F14922" s="68" t="s">
        <v>558</v>
      </c>
      <c r="G14922" s="67" t="s">
        <v>559</v>
      </c>
      <c r="H14922" s="68" t="s">
        <v>362</v>
      </c>
      <c r="I14922" s="69">
        <v>0</v>
      </c>
      <c r="J14922" s="69">
        <v>0</v>
      </c>
      <c r="K14922" s="91"/>
      <c r="L14922" s="91"/>
    </row>
    <row r="14923" spans="2:12" x14ac:dyDescent="0.25">
      <c r="B14923" s="67" t="s">
        <v>554</v>
      </c>
      <c r="C14923" s="67" t="s">
        <v>555</v>
      </c>
      <c r="D14923" s="68" t="s">
        <v>383</v>
      </c>
      <c r="E14923" s="67" t="s">
        <v>384</v>
      </c>
      <c r="F14923" s="68" t="s">
        <v>558</v>
      </c>
      <c r="G14923" s="67" t="s">
        <v>559</v>
      </c>
      <c r="H14923" s="68" t="s">
        <v>364</v>
      </c>
      <c r="I14923" s="69">
        <v>0</v>
      </c>
      <c r="J14923" s="69">
        <v>0</v>
      </c>
      <c r="K14923" s="91"/>
      <c r="L14923" s="91"/>
    </row>
    <row r="14924" spans="2:12" x14ac:dyDescent="0.25">
      <c r="B14924" s="67" t="s">
        <v>554</v>
      </c>
      <c r="C14924" s="67" t="s">
        <v>555</v>
      </c>
      <c r="D14924" s="68" t="s">
        <v>383</v>
      </c>
      <c r="E14924" s="67" t="s">
        <v>384</v>
      </c>
      <c r="F14924" s="68" t="s">
        <v>558</v>
      </c>
      <c r="G14924" s="67" t="s">
        <v>559</v>
      </c>
      <c r="H14924" s="68" t="s">
        <v>363</v>
      </c>
      <c r="I14924" s="69">
        <v>0</v>
      </c>
      <c r="J14924" s="69">
        <v>0</v>
      </c>
      <c r="K14924" s="91"/>
      <c r="L14924" s="91"/>
    </row>
    <row r="14925" spans="2:12" x14ac:dyDescent="0.25">
      <c r="B14925" s="67" t="s">
        <v>554</v>
      </c>
      <c r="C14925" s="67" t="s">
        <v>555</v>
      </c>
      <c r="D14925" s="68" t="s">
        <v>383</v>
      </c>
      <c r="E14925" s="67" t="s">
        <v>384</v>
      </c>
      <c r="F14925" s="68" t="s">
        <v>558</v>
      </c>
      <c r="G14925" s="67" t="s">
        <v>559</v>
      </c>
      <c r="H14925" s="68" t="s">
        <v>362</v>
      </c>
      <c r="I14925" s="69">
        <v>173</v>
      </c>
      <c r="J14925" s="69">
        <v>153</v>
      </c>
      <c r="K14925" s="91"/>
      <c r="L14925" s="91"/>
    </row>
    <row r="14926" spans="2:12" x14ac:dyDescent="0.25">
      <c r="B14926" s="67" t="s">
        <v>554</v>
      </c>
      <c r="C14926" s="67" t="s">
        <v>555</v>
      </c>
      <c r="D14926" s="68" t="s">
        <v>383</v>
      </c>
      <c r="E14926" s="67" t="s">
        <v>384</v>
      </c>
      <c r="F14926" s="68" t="s">
        <v>558</v>
      </c>
      <c r="G14926" s="67" t="s">
        <v>559</v>
      </c>
      <c r="H14926" s="68" t="s">
        <v>363</v>
      </c>
      <c r="I14926" s="69">
        <v>333</v>
      </c>
      <c r="J14926" s="69">
        <v>481</v>
      </c>
      <c r="K14926" s="91"/>
      <c r="L14926" s="91"/>
    </row>
    <row r="14927" spans="2:12" x14ac:dyDescent="0.25">
      <c r="B14927" s="67" t="s">
        <v>554</v>
      </c>
      <c r="C14927" s="67" t="s">
        <v>555</v>
      </c>
      <c r="D14927" s="68" t="s">
        <v>383</v>
      </c>
      <c r="E14927" s="67" t="s">
        <v>384</v>
      </c>
      <c r="F14927" s="68" t="s">
        <v>558</v>
      </c>
      <c r="G14927" s="67" t="s">
        <v>559</v>
      </c>
      <c r="H14927" s="68" t="s">
        <v>364</v>
      </c>
      <c r="I14927" s="69">
        <v>3</v>
      </c>
      <c r="J14927" s="69">
        <v>73</v>
      </c>
      <c r="K14927" s="91"/>
      <c r="L14927" s="91"/>
    </row>
    <row r="14928" spans="2:12" x14ac:dyDescent="0.25">
      <c r="B14928" s="67" t="s">
        <v>554</v>
      </c>
      <c r="C14928" s="67" t="s">
        <v>555</v>
      </c>
      <c r="D14928" s="68" t="s">
        <v>383</v>
      </c>
      <c r="E14928" s="67" t="s">
        <v>384</v>
      </c>
      <c r="F14928" s="68" t="s">
        <v>558</v>
      </c>
      <c r="G14928" s="67" t="s">
        <v>559</v>
      </c>
      <c r="H14928" s="68" t="s">
        <v>362</v>
      </c>
      <c r="I14928" s="69">
        <v>140</v>
      </c>
      <c r="J14928" s="69">
        <v>150</v>
      </c>
      <c r="K14928" s="91"/>
      <c r="L14928" s="91"/>
    </row>
    <row r="14929" spans="2:12" x14ac:dyDescent="0.25">
      <c r="B14929" s="67" t="s">
        <v>554</v>
      </c>
      <c r="C14929" s="67" t="s">
        <v>555</v>
      </c>
      <c r="D14929" s="68" t="s">
        <v>383</v>
      </c>
      <c r="E14929" s="67" t="s">
        <v>384</v>
      </c>
      <c r="F14929" s="68" t="s">
        <v>558</v>
      </c>
      <c r="G14929" s="67" t="s">
        <v>559</v>
      </c>
      <c r="H14929" s="68" t="s">
        <v>363</v>
      </c>
      <c r="I14929" s="69">
        <v>130</v>
      </c>
      <c r="J14929" s="69">
        <v>148</v>
      </c>
      <c r="K14929" s="91"/>
      <c r="L14929" s="91"/>
    </row>
    <row r="14930" spans="2:12" x14ac:dyDescent="0.25">
      <c r="B14930" s="67" t="s">
        <v>554</v>
      </c>
      <c r="C14930" s="67" t="s">
        <v>555</v>
      </c>
      <c r="D14930" s="68" t="s">
        <v>383</v>
      </c>
      <c r="E14930" s="67" t="s">
        <v>384</v>
      </c>
      <c r="F14930" s="68" t="s">
        <v>558</v>
      </c>
      <c r="G14930" s="67" t="s">
        <v>559</v>
      </c>
      <c r="H14930" s="68" t="s">
        <v>364</v>
      </c>
      <c r="I14930" s="69">
        <v>58</v>
      </c>
      <c r="J14930" s="69">
        <v>65</v>
      </c>
      <c r="K14930" s="91"/>
      <c r="L14930" s="91"/>
    </row>
    <row r="14931" spans="2:12" x14ac:dyDescent="0.25">
      <c r="B14931" s="67" t="s">
        <v>554</v>
      </c>
      <c r="C14931" s="67" t="s">
        <v>555</v>
      </c>
      <c r="D14931" s="68" t="s">
        <v>383</v>
      </c>
      <c r="E14931" s="67" t="s">
        <v>384</v>
      </c>
      <c r="F14931" s="68" t="s">
        <v>558</v>
      </c>
      <c r="G14931" s="67" t="s">
        <v>559</v>
      </c>
      <c r="H14931" s="68" t="s">
        <v>362</v>
      </c>
      <c r="I14931" s="69">
        <v>49</v>
      </c>
      <c r="J14931" s="69">
        <v>42</v>
      </c>
      <c r="K14931" s="91"/>
      <c r="L14931" s="91"/>
    </row>
    <row r="14932" spans="2:12" x14ac:dyDescent="0.25">
      <c r="B14932" s="67" t="s">
        <v>554</v>
      </c>
      <c r="C14932" s="67" t="s">
        <v>555</v>
      </c>
      <c r="D14932" s="68" t="s">
        <v>383</v>
      </c>
      <c r="E14932" s="67" t="s">
        <v>384</v>
      </c>
      <c r="F14932" s="68" t="s">
        <v>558</v>
      </c>
      <c r="G14932" s="67" t="s">
        <v>559</v>
      </c>
      <c r="H14932" s="68" t="s">
        <v>363</v>
      </c>
      <c r="I14932" s="69">
        <v>314</v>
      </c>
      <c r="J14932" s="69">
        <v>568</v>
      </c>
      <c r="K14932" s="91"/>
      <c r="L14932" s="91"/>
    </row>
    <row r="14933" spans="2:12" x14ac:dyDescent="0.25">
      <c r="B14933" s="67" t="s">
        <v>554</v>
      </c>
      <c r="C14933" s="67" t="s">
        <v>555</v>
      </c>
      <c r="D14933" s="68" t="s">
        <v>383</v>
      </c>
      <c r="E14933" s="67" t="s">
        <v>384</v>
      </c>
      <c r="F14933" s="68" t="s">
        <v>558</v>
      </c>
      <c r="G14933" s="67" t="s">
        <v>559</v>
      </c>
      <c r="H14933" s="68" t="s">
        <v>364</v>
      </c>
      <c r="I14933" s="69">
        <v>72</v>
      </c>
      <c r="J14933" s="69">
        <v>50</v>
      </c>
      <c r="K14933" s="91"/>
      <c r="L14933" s="91"/>
    </row>
    <row r="14934" spans="2:12" x14ac:dyDescent="0.25">
      <c r="B14934" s="67" t="s">
        <v>554</v>
      </c>
      <c r="C14934" s="67" t="s">
        <v>555</v>
      </c>
      <c r="D14934" s="68" t="s">
        <v>383</v>
      </c>
      <c r="E14934" s="67" t="s">
        <v>384</v>
      </c>
      <c r="F14934" s="68" t="s">
        <v>558</v>
      </c>
      <c r="G14934" s="67" t="s">
        <v>559</v>
      </c>
      <c r="H14934" s="68" t="s">
        <v>362</v>
      </c>
      <c r="I14934" s="69">
        <v>0</v>
      </c>
      <c r="J14934" s="69">
        <v>0</v>
      </c>
      <c r="K14934" s="91"/>
      <c r="L14934" s="91"/>
    </row>
    <row r="14935" spans="2:12" x14ac:dyDescent="0.25">
      <c r="B14935" s="67" t="s">
        <v>554</v>
      </c>
      <c r="C14935" s="67" t="s">
        <v>555</v>
      </c>
      <c r="D14935" s="68" t="s">
        <v>383</v>
      </c>
      <c r="E14935" s="67" t="s">
        <v>384</v>
      </c>
      <c r="F14935" s="68" t="s">
        <v>558</v>
      </c>
      <c r="G14935" s="67" t="s">
        <v>559</v>
      </c>
      <c r="H14935" s="68" t="s">
        <v>363</v>
      </c>
      <c r="I14935" s="69">
        <v>0.3296</v>
      </c>
      <c r="J14935" s="69">
        <v>8.2400000000000001E-2</v>
      </c>
      <c r="K14935" s="91"/>
      <c r="L14935" s="91"/>
    </row>
    <row r="14936" spans="2:12" x14ac:dyDescent="0.25">
      <c r="B14936" s="67" t="s">
        <v>554</v>
      </c>
      <c r="C14936" s="67" t="s">
        <v>555</v>
      </c>
      <c r="D14936" s="68" t="s">
        <v>383</v>
      </c>
      <c r="E14936" s="67" t="s">
        <v>384</v>
      </c>
      <c r="F14936" s="68" t="s">
        <v>558</v>
      </c>
      <c r="G14936" s="67" t="s">
        <v>559</v>
      </c>
      <c r="H14936" s="68" t="s">
        <v>364</v>
      </c>
      <c r="I14936" s="69">
        <v>0</v>
      </c>
      <c r="J14936" s="69">
        <v>0</v>
      </c>
      <c r="K14936" s="91"/>
      <c r="L14936" s="91"/>
    </row>
    <row r="14937" spans="2:12" x14ac:dyDescent="0.25">
      <c r="B14937" s="67" t="s">
        <v>554</v>
      </c>
      <c r="C14937" s="67" t="s">
        <v>555</v>
      </c>
      <c r="D14937" s="68" t="s">
        <v>383</v>
      </c>
      <c r="E14937" s="67" t="s">
        <v>384</v>
      </c>
      <c r="F14937" s="68" t="s">
        <v>558</v>
      </c>
      <c r="G14937" s="67" t="s">
        <v>559</v>
      </c>
      <c r="H14937" s="68" t="s">
        <v>362</v>
      </c>
      <c r="I14937" s="69">
        <v>140</v>
      </c>
      <c r="J14937" s="69">
        <v>238</v>
      </c>
      <c r="K14937" s="91"/>
      <c r="L14937" s="91"/>
    </row>
    <row r="14938" spans="2:12" x14ac:dyDescent="0.25">
      <c r="B14938" s="67" t="s">
        <v>554</v>
      </c>
      <c r="C14938" s="67" t="s">
        <v>555</v>
      </c>
      <c r="D14938" s="68" t="s">
        <v>383</v>
      </c>
      <c r="E14938" s="67" t="s">
        <v>384</v>
      </c>
      <c r="F14938" s="68" t="s">
        <v>558</v>
      </c>
      <c r="G14938" s="67" t="s">
        <v>559</v>
      </c>
      <c r="H14938" s="68" t="s">
        <v>363</v>
      </c>
      <c r="I14938" s="69">
        <v>283</v>
      </c>
      <c r="J14938" s="69">
        <v>337</v>
      </c>
      <c r="K14938" s="91"/>
      <c r="L14938" s="91"/>
    </row>
    <row r="14939" spans="2:12" x14ac:dyDescent="0.25">
      <c r="B14939" s="67" t="s">
        <v>554</v>
      </c>
      <c r="C14939" s="67" t="s">
        <v>555</v>
      </c>
      <c r="D14939" s="68" t="s">
        <v>383</v>
      </c>
      <c r="E14939" s="67" t="s">
        <v>384</v>
      </c>
      <c r="F14939" s="68" t="s">
        <v>558</v>
      </c>
      <c r="G14939" s="67" t="s">
        <v>559</v>
      </c>
      <c r="H14939" s="68" t="s">
        <v>364</v>
      </c>
      <c r="I14939" s="69">
        <v>61</v>
      </c>
      <c r="J14939" s="69">
        <v>36</v>
      </c>
      <c r="K14939" s="91"/>
      <c r="L14939" s="91"/>
    </row>
    <row r="14940" spans="2:12" x14ac:dyDescent="0.25">
      <c r="B14940" s="67" t="s">
        <v>554</v>
      </c>
      <c r="C14940" s="67" t="s">
        <v>555</v>
      </c>
      <c r="D14940" s="68" t="s">
        <v>383</v>
      </c>
      <c r="E14940" s="67" t="s">
        <v>384</v>
      </c>
      <c r="F14940" s="68" t="s">
        <v>558</v>
      </c>
      <c r="G14940" s="67" t="s">
        <v>559</v>
      </c>
      <c r="H14940" s="68" t="s">
        <v>362</v>
      </c>
      <c r="I14940" s="69">
        <v>0</v>
      </c>
      <c r="J14940" s="69">
        <v>0</v>
      </c>
      <c r="K14940" s="91"/>
      <c r="L14940" s="91"/>
    </row>
    <row r="14941" spans="2:12" x14ac:dyDescent="0.25">
      <c r="B14941" s="67" t="s">
        <v>554</v>
      </c>
      <c r="C14941" s="67" t="s">
        <v>555</v>
      </c>
      <c r="D14941" s="68" t="s">
        <v>383</v>
      </c>
      <c r="E14941" s="67" t="s">
        <v>384</v>
      </c>
      <c r="F14941" s="68" t="s">
        <v>558</v>
      </c>
      <c r="G14941" s="67" t="s">
        <v>559</v>
      </c>
      <c r="H14941" s="68" t="s">
        <v>362</v>
      </c>
      <c r="I14941" s="69">
        <v>152</v>
      </c>
      <c r="J14941" s="69">
        <v>158</v>
      </c>
      <c r="K14941" s="91"/>
      <c r="L14941" s="91"/>
    </row>
    <row r="14942" spans="2:12" x14ac:dyDescent="0.25">
      <c r="B14942" s="67" t="s">
        <v>554</v>
      </c>
      <c r="C14942" s="67" t="s">
        <v>555</v>
      </c>
      <c r="D14942" s="68" t="s">
        <v>383</v>
      </c>
      <c r="E14942" s="67" t="s">
        <v>384</v>
      </c>
      <c r="F14942" s="68" t="s">
        <v>558</v>
      </c>
      <c r="G14942" s="67" t="s">
        <v>559</v>
      </c>
      <c r="H14942" s="68" t="s">
        <v>363</v>
      </c>
      <c r="I14942" s="69">
        <v>201</v>
      </c>
      <c r="J14942" s="69">
        <v>261</v>
      </c>
      <c r="K14942" s="91"/>
      <c r="L14942" s="91"/>
    </row>
    <row r="14943" spans="2:12" x14ac:dyDescent="0.25">
      <c r="B14943" s="67" t="s">
        <v>554</v>
      </c>
      <c r="C14943" s="67" t="s">
        <v>555</v>
      </c>
      <c r="D14943" s="68" t="s">
        <v>383</v>
      </c>
      <c r="E14943" s="67" t="s">
        <v>384</v>
      </c>
      <c r="F14943" s="68" t="s">
        <v>558</v>
      </c>
      <c r="G14943" s="67" t="s">
        <v>559</v>
      </c>
      <c r="H14943" s="68" t="s">
        <v>364</v>
      </c>
      <c r="I14943" s="69">
        <v>85</v>
      </c>
      <c r="J14943" s="69">
        <v>75</v>
      </c>
      <c r="K14943" s="91"/>
      <c r="L14943" s="91"/>
    </row>
    <row r="14944" spans="2:12" x14ac:dyDescent="0.25">
      <c r="B14944" s="67" t="s">
        <v>554</v>
      </c>
      <c r="C14944" s="67" t="s">
        <v>555</v>
      </c>
      <c r="D14944" s="68" t="s">
        <v>383</v>
      </c>
      <c r="E14944" s="67" t="s">
        <v>384</v>
      </c>
      <c r="F14944" s="68" t="s">
        <v>558</v>
      </c>
      <c r="G14944" s="67" t="s">
        <v>559</v>
      </c>
      <c r="H14944" s="68" t="s">
        <v>362</v>
      </c>
      <c r="I14944" s="69">
        <v>11</v>
      </c>
      <c r="J14944" s="69">
        <v>11</v>
      </c>
      <c r="K14944" s="91"/>
      <c r="L14944" s="91"/>
    </row>
    <row r="14945" spans="2:12" x14ac:dyDescent="0.25">
      <c r="B14945" s="67" t="s">
        <v>554</v>
      </c>
      <c r="C14945" s="67" t="s">
        <v>555</v>
      </c>
      <c r="D14945" s="68" t="s">
        <v>383</v>
      </c>
      <c r="E14945" s="67" t="s">
        <v>384</v>
      </c>
      <c r="F14945" s="68" t="s">
        <v>558</v>
      </c>
      <c r="G14945" s="67" t="s">
        <v>559</v>
      </c>
      <c r="H14945" s="68" t="s">
        <v>363</v>
      </c>
      <c r="I14945" s="69">
        <v>32</v>
      </c>
      <c r="J14945" s="69">
        <v>7</v>
      </c>
      <c r="K14945" s="91"/>
      <c r="L14945" s="91"/>
    </row>
    <row r="14946" spans="2:12" x14ac:dyDescent="0.25">
      <c r="B14946" s="67" t="s">
        <v>554</v>
      </c>
      <c r="C14946" s="67" t="s">
        <v>555</v>
      </c>
      <c r="D14946" s="68" t="s">
        <v>383</v>
      </c>
      <c r="E14946" s="67" t="s">
        <v>384</v>
      </c>
      <c r="F14946" s="68" t="s">
        <v>558</v>
      </c>
      <c r="G14946" s="67" t="s">
        <v>559</v>
      </c>
      <c r="H14946" s="68" t="s">
        <v>364</v>
      </c>
      <c r="I14946" s="69">
        <v>24</v>
      </c>
      <c r="J14946" s="69">
        <v>0</v>
      </c>
      <c r="K14946" s="91"/>
      <c r="L14946" s="91"/>
    </row>
    <row r="14947" spans="2:12" x14ac:dyDescent="0.25">
      <c r="B14947" s="67" t="s">
        <v>554</v>
      </c>
      <c r="C14947" s="67" t="s">
        <v>555</v>
      </c>
      <c r="D14947" s="68" t="s">
        <v>383</v>
      </c>
      <c r="E14947" s="67" t="s">
        <v>384</v>
      </c>
      <c r="F14947" s="68" t="s">
        <v>558</v>
      </c>
      <c r="G14947" s="67" t="s">
        <v>559</v>
      </c>
      <c r="H14947" s="68" t="s">
        <v>363</v>
      </c>
      <c r="I14947" s="69">
        <v>2</v>
      </c>
      <c r="J14947" s="69">
        <v>0</v>
      </c>
      <c r="K14947" s="91"/>
      <c r="L14947" s="91"/>
    </row>
    <row r="14948" spans="2:12" x14ac:dyDescent="0.25">
      <c r="B14948" s="67" t="s">
        <v>554</v>
      </c>
      <c r="C14948" s="67" t="s">
        <v>555</v>
      </c>
      <c r="D14948" s="68" t="s">
        <v>383</v>
      </c>
      <c r="E14948" s="67" t="s">
        <v>384</v>
      </c>
      <c r="F14948" s="68" t="s">
        <v>558</v>
      </c>
      <c r="G14948" s="67" t="s">
        <v>559</v>
      </c>
      <c r="H14948" s="68" t="s">
        <v>362</v>
      </c>
      <c r="I14948" s="69">
        <v>0</v>
      </c>
      <c r="J14948" s="69">
        <v>0</v>
      </c>
      <c r="K14948" s="91"/>
      <c r="L14948" s="91"/>
    </row>
    <row r="14949" spans="2:12" x14ac:dyDescent="0.25">
      <c r="B14949" s="67" t="s">
        <v>554</v>
      </c>
      <c r="C14949" s="67" t="s">
        <v>555</v>
      </c>
      <c r="D14949" s="68" t="s">
        <v>383</v>
      </c>
      <c r="E14949" s="67" t="s">
        <v>384</v>
      </c>
      <c r="F14949" s="68" t="s">
        <v>558</v>
      </c>
      <c r="G14949" s="67" t="s">
        <v>559</v>
      </c>
      <c r="H14949" s="68" t="s">
        <v>363</v>
      </c>
      <c r="I14949" s="69">
        <v>0</v>
      </c>
      <c r="J14949" s="69">
        <v>5</v>
      </c>
      <c r="K14949" s="91"/>
      <c r="L14949" s="91"/>
    </row>
    <row r="14950" spans="2:12" x14ac:dyDescent="0.25">
      <c r="B14950" s="67" t="s">
        <v>554</v>
      </c>
      <c r="C14950" s="67" t="s">
        <v>555</v>
      </c>
      <c r="D14950" s="68" t="s">
        <v>383</v>
      </c>
      <c r="E14950" s="67" t="s">
        <v>384</v>
      </c>
      <c r="F14950" s="68" t="s">
        <v>558</v>
      </c>
      <c r="G14950" s="67" t="s">
        <v>559</v>
      </c>
      <c r="H14950" s="68" t="s">
        <v>364</v>
      </c>
      <c r="I14950" s="69">
        <v>0</v>
      </c>
      <c r="J14950" s="69">
        <v>0</v>
      </c>
      <c r="K14950" s="91"/>
      <c r="L14950" s="91"/>
    </row>
    <row r="14951" spans="2:12" x14ac:dyDescent="0.25">
      <c r="B14951" s="67" t="s">
        <v>554</v>
      </c>
      <c r="C14951" s="67" t="s">
        <v>555</v>
      </c>
      <c r="D14951" s="68" t="s">
        <v>383</v>
      </c>
      <c r="E14951" s="67" t="s">
        <v>384</v>
      </c>
      <c r="F14951" s="68" t="s">
        <v>558</v>
      </c>
      <c r="G14951" s="67" t="s">
        <v>559</v>
      </c>
      <c r="H14951" s="68" t="s">
        <v>362</v>
      </c>
      <c r="I14951" s="69">
        <v>38</v>
      </c>
      <c r="J14951" s="69">
        <v>80</v>
      </c>
      <c r="K14951" s="91"/>
      <c r="L14951" s="91"/>
    </row>
    <row r="14952" spans="2:12" x14ac:dyDescent="0.25">
      <c r="B14952" s="67" t="s">
        <v>554</v>
      </c>
      <c r="C14952" s="67" t="s">
        <v>555</v>
      </c>
      <c r="D14952" s="68" t="s">
        <v>383</v>
      </c>
      <c r="E14952" s="67" t="s">
        <v>384</v>
      </c>
      <c r="F14952" s="68" t="s">
        <v>558</v>
      </c>
      <c r="G14952" s="67" t="s">
        <v>559</v>
      </c>
      <c r="H14952" s="68" t="s">
        <v>363</v>
      </c>
      <c r="I14952" s="69">
        <v>109</v>
      </c>
      <c r="J14952" s="69">
        <v>159</v>
      </c>
      <c r="K14952" s="91"/>
      <c r="L14952" s="91"/>
    </row>
    <row r="14953" spans="2:12" x14ac:dyDescent="0.25">
      <c r="B14953" s="67" t="s">
        <v>554</v>
      </c>
      <c r="C14953" s="67" t="s">
        <v>555</v>
      </c>
      <c r="D14953" s="68" t="s">
        <v>383</v>
      </c>
      <c r="E14953" s="67" t="s">
        <v>384</v>
      </c>
      <c r="F14953" s="68" t="s">
        <v>558</v>
      </c>
      <c r="G14953" s="67" t="s">
        <v>559</v>
      </c>
      <c r="H14953" s="68" t="s">
        <v>364</v>
      </c>
      <c r="I14953" s="69">
        <v>9</v>
      </c>
      <c r="J14953" s="69">
        <v>29</v>
      </c>
      <c r="K14953" s="91"/>
      <c r="L14953" s="91"/>
    </row>
    <row r="14954" spans="2:12" x14ac:dyDescent="0.25">
      <c r="B14954" s="67" t="s">
        <v>554</v>
      </c>
      <c r="C14954" s="67" t="s">
        <v>555</v>
      </c>
      <c r="D14954" s="68" t="s">
        <v>383</v>
      </c>
      <c r="E14954" s="67" t="s">
        <v>384</v>
      </c>
      <c r="F14954" s="68" t="s">
        <v>558</v>
      </c>
      <c r="G14954" s="67" t="s">
        <v>559</v>
      </c>
      <c r="H14954" s="68" t="s">
        <v>362</v>
      </c>
      <c r="I14954" s="69">
        <v>50</v>
      </c>
      <c r="J14954" s="69">
        <v>55</v>
      </c>
      <c r="K14954" s="91"/>
      <c r="L14954" s="91"/>
    </row>
    <row r="14955" spans="2:12" x14ac:dyDescent="0.25">
      <c r="B14955" s="67" t="s">
        <v>554</v>
      </c>
      <c r="C14955" s="67" t="s">
        <v>555</v>
      </c>
      <c r="D14955" s="68" t="s">
        <v>383</v>
      </c>
      <c r="E14955" s="67" t="s">
        <v>384</v>
      </c>
      <c r="F14955" s="68" t="s">
        <v>558</v>
      </c>
      <c r="G14955" s="67" t="s">
        <v>559</v>
      </c>
      <c r="H14955" s="68" t="s">
        <v>363</v>
      </c>
      <c r="I14955" s="69">
        <v>5</v>
      </c>
      <c r="J14955" s="69">
        <v>35</v>
      </c>
      <c r="K14955" s="91"/>
      <c r="L14955" s="91"/>
    </row>
    <row r="14956" spans="2:12" x14ac:dyDescent="0.25">
      <c r="B14956" s="67" t="s">
        <v>554</v>
      </c>
      <c r="C14956" s="67" t="s">
        <v>555</v>
      </c>
      <c r="D14956" s="68" t="s">
        <v>383</v>
      </c>
      <c r="E14956" s="67" t="s">
        <v>384</v>
      </c>
      <c r="F14956" s="68" t="s">
        <v>558</v>
      </c>
      <c r="G14956" s="67" t="s">
        <v>559</v>
      </c>
      <c r="H14956" s="68" t="s">
        <v>364</v>
      </c>
      <c r="I14956" s="69">
        <v>0</v>
      </c>
      <c r="J14956" s="69">
        <v>0</v>
      </c>
      <c r="K14956" s="91"/>
      <c r="L14956" s="91"/>
    </row>
    <row r="14957" spans="2:12" x14ac:dyDescent="0.25">
      <c r="B14957" s="67" t="s">
        <v>554</v>
      </c>
      <c r="C14957" s="67" t="s">
        <v>555</v>
      </c>
      <c r="D14957" s="68" t="s">
        <v>383</v>
      </c>
      <c r="E14957" s="67" t="s">
        <v>384</v>
      </c>
      <c r="F14957" s="68" t="s">
        <v>558</v>
      </c>
      <c r="G14957" s="67" t="s">
        <v>559</v>
      </c>
      <c r="H14957" s="68" t="s">
        <v>362</v>
      </c>
      <c r="I14957" s="69">
        <v>0</v>
      </c>
      <c r="J14957" s="69">
        <v>10</v>
      </c>
      <c r="K14957" s="91"/>
      <c r="L14957" s="91"/>
    </row>
    <row r="14958" spans="2:12" x14ac:dyDescent="0.25">
      <c r="B14958" s="67" t="s">
        <v>554</v>
      </c>
      <c r="C14958" s="67" t="s">
        <v>555</v>
      </c>
      <c r="D14958" s="68" t="s">
        <v>383</v>
      </c>
      <c r="E14958" s="67" t="s">
        <v>384</v>
      </c>
      <c r="F14958" s="68" t="s">
        <v>558</v>
      </c>
      <c r="G14958" s="67" t="s">
        <v>559</v>
      </c>
      <c r="H14958" s="68" t="s">
        <v>363</v>
      </c>
      <c r="I14958" s="69">
        <v>0</v>
      </c>
      <c r="J14958" s="69">
        <v>16</v>
      </c>
      <c r="K14958" s="91"/>
      <c r="L14958" s="91"/>
    </row>
    <row r="14959" spans="2:12" x14ac:dyDescent="0.25">
      <c r="B14959" s="67" t="s">
        <v>554</v>
      </c>
      <c r="C14959" s="67" t="s">
        <v>555</v>
      </c>
      <c r="D14959" s="68" t="s">
        <v>383</v>
      </c>
      <c r="E14959" s="67" t="s">
        <v>384</v>
      </c>
      <c r="F14959" s="68" t="s">
        <v>558</v>
      </c>
      <c r="G14959" s="67" t="s">
        <v>559</v>
      </c>
      <c r="H14959" s="68" t="s">
        <v>364</v>
      </c>
      <c r="I14959" s="69">
        <v>0</v>
      </c>
      <c r="J14959" s="69">
        <v>24</v>
      </c>
      <c r="K14959" s="91"/>
      <c r="L14959" s="91"/>
    </row>
    <row r="14960" spans="2:12" x14ac:dyDescent="0.25">
      <c r="B14960" s="67" t="s">
        <v>554</v>
      </c>
      <c r="C14960" s="67" t="s">
        <v>555</v>
      </c>
      <c r="D14960" s="68" t="s">
        <v>383</v>
      </c>
      <c r="E14960" s="67" t="s">
        <v>384</v>
      </c>
      <c r="F14960" s="68" t="s">
        <v>558</v>
      </c>
      <c r="G14960" s="67" t="s">
        <v>559</v>
      </c>
      <c r="H14960" s="68" t="s">
        <v>362</v>
      </c>
      <c r="I14960" s="69">
        <v>0</v>
      </c>
      <c r="J14960" s="69">
        <v>0</v>
      </c>
      <c r="K14960" s="91"/>
      <c r="L14960" s="91"/>
    </row>
    <row r="14961" spans="2:12" x14ac:dyDescent="0.25">
      <c r="B14961" s="67" t="s">
        <v>554</v>
      </c>
      <c r="C14961" s="67" t="s">
        <v>555</v>
      </c>
      <c r="D14961" s="68" t="s">
        <v>383</v>
      </c>
      <c r="E14961" s="67" t="s">
        <v>384</v>
      </c>
      <c r="F14961" s="68" t="s">
        <v>558</v>
      </c>
      <c r="G14961" s="67" t="s">
        <v>559</v>
      </c>
      <c r="H14961" s="68" t="s">
        <v>363</v>
      </c>
      <c r="I14961" s="69">
        <v>0</v>
      </c>
      <c r="J14961" s="69">
        <v>0</v>
      </c>
      <c r="K14961" s="91"/>
      <c r="L14961" s="91"/>
    </row>
    <row r="14962" spans="2:12" x14ac:dyDescent="0.25">
      <c r="B14962" s="67" t="s">
        <v>554</v>
      </c>
      <c r="C14962" s="67" t="s">
        <v>555</v>
      </c>
      <c r="D14962" s="68" t="s">
        <v>383</v>
      </c>
      <c r="E14962" s="67" t="s">
        <v>384</v>
      </c>
      <c r="F14962" s="68" t="s">
        <v>558</v>
      </c>
      <c r="G14962" s="67" t="s">
        <v>559</v>
      </c>
      <c r="H14962" s="68" t="s">
        <v>364</v>
      </c>
      <c r="I14962" s="69">
        <v>0</v>
      </c>
      <c r="J14962" s="69">
        <v>0</v>
      </c>
      <c r="K14962" s="91"/>
      <c r="L14962" s="91"/>
    </row>
    <row r="14963" spans="2:12" x14ac:dyDescent="0.25">
      <c r="B14963" s="67" t="s">
        <v>554</v>
      </c>
      <c r="C14963" s="67" t="s">
        <v>555</v>
      </c>
      <c r="D14963" s="68" t="s">
        <v>383</v>
      </c>
      <c r="E14963" s="67" t="s">
        <v>384</v>
      </c>
      <c r="F14963" s="68" t="s">
        <v>558</v>
      </c>
      <c r="G14963" s="67" t="s">
        <v>559</v>
      </c>
      <c r="H14963" s="68" t="s">
        <v>362</v>
      </c>
      <c r="I14963" s="69">
        <v>-3</v>
      </c>
      <c r="J14963" s="69">
        <v>52</v>
      </c>
      <c r="K14963" s="91"/>
      <c r="L14963" s="91"/>
    </row>
    <row r="14964" spans="2:12" x14ac:dyDescent="0.25">
      <c r="B14964" s="67" t="s">
        <v>554</v>
      </c>
      <c r="C14964" s="67" t="s">
        <v>555</v>
      </c>
      <c r="D14964" s="68" t="s">
        <v>383</v>
      </c>
      <c r="E14964" s="67" t="s">
        <v>384</v>
      </c>
      <c r="F14964" s="68" t="s">
        <v>558</v>
      </c>
      <c r="G14964" s="67" t="s">
        <v>559</v>
      </c>
      <c r="H14964" s="68" t="s">
        <v>363</v>
      </c>
      <c r="I14964" s="69">
        <v>35</v>
      </c>
      <c r="J14964" s="69">
        <v>0</v>
      </c>
      <c r="K14964" s="91"/>
      <c r="L14964" s="91"/>
    </row>
    <row r="14965" spans="2:12" x14ac:dyDescent="0.25">
      <c r="B14965" s="67" t="s">
        <v>554</v>
      </c>
      <c r="C14965" s="67" t="s">
        <v>555</v>
      </c>
      <c r="D14965" s="68" t="s">
        <v>383</v>
      </c>
      <c r="E14965" s="67" t="s">
        <v>384</v>
      </c>
      <c r="F14965" s="68" t="s">
        <v>558</v>
      </c>
      <c r="G14965" s="67" t="s">
        <v>559</v>
      </c>
      <c r="H14965" s="68" t="s">
        <v>364</v>
      </c>
      <c r="I14965" s="69">
        <v>-2</v>
      </c>
      <c r="J14965" s="69">
        <v>4</v>
      </c>
      <c r="K14965" s="91"/>
      <c r="L14965" s="91"/>
    </row>
    <row r="14966" spans="2:12" x14ac:dyDescent="0.25">
      <c r="B14966" s="67" t="s">
        <v>554</v>
      </c>
      <c r="C14966" s="67" t="s">
        <v>555</v>
      </c>
      <c r="D14966" s="68" t="s">
        <v>383</v>
      </c>
      <c r="E14966" s="67" t="s">
        <v>384</v>
      </c>
      <c r="F14966" s="68" t="s">
        <v>558</v>
      </c>
      <c r="G14966" s="67" t="s">
        <v>559</v>
      </c>
      <c r="H14966" s="68" t="s">
        <v>362</v>
      </c>
      <c r="I14966" s="69">
        <v>0</v>
      </c>
      <c r="J14966" s="69">
        <v>0</v>
      </c>
      <c r="K14966" s="91"/>
      <c r="L14966" s="91"/>
    </row>
    <row r="14967" spans="2:12" x14ac:dyDescent="0.25">
      <c r="B14967" s="67" t="s">
        <v>554</v>
      </c>
      <c r="C14967" s="67" t="s">
        <v>555</v>
      </c>
      <c r="D14967" s="68" t="s">
        <v>383</v>
      </c>
      <c r="E14967" s="67" t="s">
        <v>384</v>
      </c>
      <c r="F14967" s="68" t="s">
        <v>558</v>
      </c>
      <c r="G14967" s="67" t="s">
        <v>559</v>
      </c>
      <c r="H14967" s="68" t="s">
        <v>364</v>
      </c>
      <c r="I14967" s="69">
        <v>0</v>
      </c>
      <c r="J14967" s="69">
        <v>0</v>
      </c>
      <c r="K14967" s="91"/>
      <c r="L14967" s="91"/>
    </row>
    <row r="14968" spans="2:12" x14ac:dyDescent="0.25">
      <c r="B14968" s="67" t="s">
        <v>554</v>
      </c>
      <c r="C14968" s="67" t="s">
        <v>555</v>
      </c>
      <c r="D14968" s="68" t="s">
        <v>383</v>
      </c>
      <c r="E14968" s="67" t="s">
        <v>384</v>
      </c>
      <c r="F14968" s="68" t="s">
        <v>558</v>
      </c>
      <c r="G14968" s="67" t="s">
        <v>559</v>
      </c>
      <c r="H14968" s="68" t="s">
        <v>362</v>
      </c>
      <c r="I14968" s="69">
        <v>19</v>
      </c>
      <c r="J14968" s="69">
        <v>36</v>
      </c>
      <c r="K14968" s="91"/>
      <c r="L14968" s="91"/>
    </row>
    <row r="14969" spans="2:12" x14ac:dyDescent="0.25">
      <c r="B14969" s="67" t="s">
        <v>554</v>
      </c>
      <c r="C14969" s="67" t="s">
        <v>555</v>
      </c>
      <c r="D14969" s="68" t="s">
        <v>383</v>
      </c>
      <c r="E14969" s="67" t="s">
        <v>384</v>
      </c>
      <c r="F14969" s="68" t="s">
        <v>558</v>
      </c>
      <c r="G14969" s="67" t="s">
        <v>559</v>
      </c>
      <c r="H14969" s="68" t="s">
        <v>363</v>
      </c>
      <c r="I14969" s="69">
        <v>4</v>
      </c>
      <c r="J14969" s="69">
        <v>4</v>
      </c>
      <c r="K14969" s="91"/>
      <c r="L14969" s="91"/>
    </row>
    <row r="14970" spans="2:12" x14ac:dyDescent="0.25">
      <c r="B14970" s="67" t="s">
        <v>554</v>
      </c>
      <c r="C14970" s="67" t="s">
        <v>555</v>
      </c>
      <c r="D14970" s="68" t="s">
        <v>383</v>
      </c>
      <c r="E14970" s="67" t="s">
        <v>384</v>
      </c>
      <c r="F14970" s="68" t="s">
        <v>558</v>
      </c>
      <c r="G14970" s="67" t="s">
        <v>559</v>
      </c>
      <c r="H14970" s="68" t="s">
        <v>364</v>
      </c>
      <c r="I14970" s="69">
        <v>0</v>
      </c>
      <c r="J14970" s="69">
        <v>0</v>
      </c>
      <c r="K14970" s="91"/>
      <c r="L14970" s="91"/>
    </row>
    <row r="14971" spans="2:12" x14ac:dyDescent="0.25">
      <c r="B14971" s="67" t="s">
        <v>554</v>
      </c>
      <c r="C14971" s="67" t="s">
        <v>555</v>
      </c>
      <c r="D14971" s="68" t="s">
        <v>383</v>
      </c>
      <c r="E14971" s="67" t="s">
        <v>384</v>
      </c>
      <c r="F14971" s="68" t="s">
        <v>558</v>
      </c>
      <c r="G14971" s="67" t="s">
        <v>559</v>
      </c>
      <c r="H14971" s="68" t="s">
        <v>362</v>
      </c>
      <c r="I14971" s="69">
        <v>30</v>
      </c>
      <c r="J14971" s="69">
        <v>43</v>
      </c>
      <c r="K14971" s="91"/>
      <c r="L14971" s="91"/>
    </row>
    <row r="14972" spans="2:12" x14ac:dyDescent="0.25">
      <c r="B14972" s="67" t="s">
        <v>554</v>
      </c>
      <c r="C14972" s="67" t="s">
        <v>555</v>
      </c>
      <c r="D14972" s="68" t="s">
        <v>383</v>
      </c>
      <c r="E14972" s="67" t="s">
        <v>384</v>
      </c>
      <c r="F14972" s="68" t="s">
        <v>558</v>
      </c>
      <c r="G14972" s="67" t="s">
        <v>559</v>
      </c>
      <c r="H14972" s="68" t="s">
        <v>363</v>
      </c>
      <c r="I14972" s="69">
        <v>51</v>
      </c>
      <c r="J14972" s="69">
        <v>54</v>
      </c>
      <c r="K14972" s="91"/>
      <c r="L14972" s="91"/>
    </row>
    <row r="14973" spans="2:12" x14ac:dyDescent="0.25">
      <c r="B14973" s="67" t="s">
        <v>554</v>
      </c>
      <c r="C14973" s="67" t="s">
        <v>555</v>
      </c>
      <c r="D14973" s="68" t="s">
        <v>383</v>
      </c>
      <c r="E14973" s="67" t="s">
        <v>384</v>
      </c>
      <c r="F14973" s="68" t="s">
        <v>558</v>
      </c>
      <c r="G14973" s="67" t="s">
        <v>559</v>
      </c>
      <c r="H14973" s="68" t="s">
        <v>364</v>
      </c>
      <c r="I14973" s="69">
        <v>36</v>
      </c>
      <c r="J14973" s="69">
        <v>38</v>
      </c>
      <c r="K14973" s="91"/>
      <c r="L14973" s="91"/>
    </row>
    <row r="14974" spans="2:12" x14ac:dyDescent="0.25">
      <c r="B14974" s="67" t="s">
        <v>554</v>
      </c>
      <c r="C14974" s="67" t="s">
        <v>555</v>
      </c>
      <c r="D14974" s="68" t="s">
        <v>383</v>
      </c>
      <c r="E14974" s="67" t="s">
        <v>384</v>
      </c>
      <c r="F14974" s="68" t="s">
        <v>558</v>
      </c>
      <c r="G14974" s="67" t="s">
        <v>559</v>
      </c>
      <c r="H14974" s="68" t="s">
        <v>363</v>
      </c>
      <c r="I14974" s="69">
        <v>19</v>
      </c>
      <c r="J14974" s="69">
        <v>0</v>
      </c>
      <c r="K14974" s="91"/>
      <c r="L14974" s="91"/>
    </row>
    <row r="14975" spans="2:12" x14ac:dyDescent="0.25">
      <c r="B14975" s="67" t="s">
        <v>554</v>
      </c>
      <c r="C14975" s="67" t="s">
        <v>555</v>
      </c>
      <c r="D14975" s="68" t="s">
        <v>383</v>
      </c>
      <c r="E14975" s="67" t="s">
        <v>384</v>
      </c>
      <c r="F14975" s="68" t="s">
        <v>558</v>
      </c>
      <c r="G14975" s="67" t="s">
        <v>559</v>
      </c>
      <c r="H14975" s="68" t="s">
        <v>364</v>
      </c>
      <c r="I14975" s="69">
        <v>56</v>
      </c>
      <c r="J14975" s="69">
        <v>0</v>
      </c>
      <c r="K14975" s="91"/>
      <c r="L14975" s="91"/>
    </row>
    <row r="14976" spans="2:12" x14ac:dyDescent="0.25">
      <c r="B14976" s="67" t="s">
        <v>554</v>
      </c>
      <c r="C14976" s="67" t="s">
        <v>555</v>
      </c>
      <c r="D14976" s="68" t="s">
        <v>383</v>
      </c>
      <c r="E14976" s="67" t="s">
        <v>384</v>
      </c>
      <c r="F14976" s="68" t="s">
        <v>558</v>
      </c>
      <c r="G14976" s="67" t="s">
        <v>559</v>
      </c>
      <c r="H14976" s="68" t="s">
        <v>362</v>
      </c>
      <c r="I14976" s="69">
        <v>0</v>
      </c>
      <c r="J14976" s="69">
        <v>0</v>
      </c>
      <c r="K14976" s="91"/>
      <c r="L14976" s="91"/>
    </row>
    <row r="14977" spans="2:12" x14ac:dyDescent="0.25">
      <c r="B14977" s="67" t="s">
        <v>554</v>
      </c>
      <c r="C14977" s="67" t="s">
        <v>555</v>
      </c>
      <c r="D14977" s="68" t="s">
        <v>383</v>
      </c>
      <c r="E14977" s="67" t="s">
        <v>384</v>
      </c>
      <c r="F14977" s="68" t="s">
        <v>558</v>
      </c>
      <c r="G14977" s="67" t="s">
        <v>559</v>
      </c>
      <c r="H14977" s="68" t="s">
        <v>363</v>
      </c>
      <c r="I14977" s="69">
        <v>0</v>
      </c>
      <c r="J14977" s="69">
        <v>43</v>
      </c>
      <c r="K14977" s="91"/>
      <c r="L14977" s="91"/>
    </row>
    <row r="14978" spans="2:12" x14ac:dyDescent="0.25">
      <c r="B14978" s="67" t="s">
        <v>554</v>
      </c>
      <c r="C14978" s="67" t="s">
        <v>555</v>
      </c>
      <c r="D14978" s="68" t="s">
        <v>383</v>
      </c>
      <c r="E14978" s="67" t="s">
        <v>384</v>
      </c>
      <c r="F14978" s="68" t="s">
        <v>558</v>
      </c>
      <c r="G14978" s="67" t="s">
        <v>559</v>
      </c>
      <c r="H14978" s="68" t="s">
        <v>364</v>
      </c>
      <c r="I14978" s="69">
        <v>0</v>
      </c>
      <c r="J14978" s="69">
        <v>119</v>
      </c>
      <c r="K14978" s="91"/>
      <c r="L14978" s="91"/>
    </row>
    <row r="14979" spans="2:12" x14ac:dyDescent="0.25">
      <c r="B14979" s="67" t="s">
        <v>554</v>
      </c>
      <c r="C14979" s="67" t="s">
        <v>555</v>
      </c>
      <c r="D14979" s="68" t="s">
        <v>383</v>
      </c>
      <c r="E14979" s="67" t="s">
        <v>384</v>
      </c>
      <c r="F14979" s="68" t="s">
        <v>558</v>
      </c>
      <c r="G14979" s="67" t="s">
        <v>559</v>
      </c>
      <c r="H14979" s="68" t="s">
        <v>362</v>
      </c>
      <c r="I14979" s="69">
        <v>0</v>
      </c>
      <c r="J14979" s="69">
        <v>0</v>
      </c>
      <c r="K14979" s="91"/>
      <c r="L14979" s="91"/>
    </row>
    <row r="14980" spans="2:12" x14ac:dyDescent="0.25">
      <c r="B14980" s="67" t="s">
        <v>554</v>
      </c>
      <c r="C14980" s="67" t="s">
        <v>555</v>
      </c>
      <c r="D14980" s="68" t="s">
        <v>383</v>
      </c>
      <c r="E14980" s="67" t="s">
        <v>384</v>
      </c>
      <c r="F14980" s="68" t="s">
        <v>558</v>
      </c>
      <c r="G14980" s="67" t="s">
        <v>559</v>
      </c>
      <c r="H14980" s="68" t="s">
        <v>363</v>
      </c>
      <c r="I14980" s="69">
        <v>0</v>
      </c>
      <c r="J14980" s="69">
        <v>0</v>
      </c>
      <c r="K14980" s="91"/>
      <c r="L14980" s="91"/>
    </row>
    <row r="14981" spans="2:12" x14ac:dyDescent="0.25">
      <c r="B14981" s="67" t="s">
        <v>554</v>
      </c>
      <c r="C14981" s="67" t="s">
        <v>555</v>
      </c>
      <c r="D14981" s="68" t="s">
        <v>383</v>
      </c>
      <c r="E14981" s="67" t="s">
        <v>384</v>
      </c>
      <c r="F14981" s="68" t="s">
        <v>558</v>
      </c>
      <c r="G14981" s="67" t="s">
        <v>559</v>
      </c>
      <c r="H14981" s="68" t="s">
        <v>364</v>
      </c>
      <c r="I14981" s="69">
        <v>0</v>
      </c>
      <c r="J14981" s="69">
        <v>0</v>
      </c>
      <c r="K14981" s="91"/>
      <c r="L14981" s="91"/>
    </row>
    <row r="14982" spans="2:12" x14ac:dyDescent="0.25">
      <c r="B14982" s="67" t="s">
        <v>554</v>
      </c>
      <c r="C14982" s="67" t="s">
        <v>555</v>
      </c>
      <c r="D14982" s="68" t="s">
        <v>383</v>
      </c>
      <c r="E14982" s="67" t="s">
        <v>384</v>
      </c>
      <c r="F14982" s="68" t="s">
        <v>558</v>
      </c>
      <c r="G14982" s="67" t="s">
        <v>559</v>
      </c>
      <c r="H14982" s="68" t="s">
        <v>362</v>
      </c>
      <c r="I14982" s="69">
        <v>3</v>
      </c>
      <c r="J14982" s="69">
        <v>3</v>
      </c>
      <c r="K14982" s="91"/>
      <c r="L14982" s="91"/>
    </row>
    <row r="14983" spans="2:12" x14ac:dyDescent="0.25">
      <c r="B14983" s="67" t="s">
        <v>554</v>
      </c>
      <c r="C14983" s="67" t="s">
        <v>555</v>
      </c>
      <c r="D14983" s="68" t="s">
        <v>383</v>
      </c>
      <c r="E14983" s="67" t="s">
        <v>384</v>
      </c>
      <c r="F14983" s="68" t="s">
        <v>558</v>
      </c>
      <c r="G14983" s="67" t="s">
        <v>559</v>
      </c>
      <c r="H14983" s="68" t="s">
        <v>363</v>
      </c>
      <c r="I14983" s="69">
        <v>14</v>
      </c>
      <c r="J14983" s="69">
        <v>35</v>
      </c>
      <c r="K14983" s="91"/>
      <c r="L14983" s="91"/>
    </row>
    <row r="14984" spans="2:12" x14ac:dyDescent="0.25">
      <c r="B14984" s="67" t="s">
        <v>554</v>
      </c>
      <c r="C14984" s="67" t="s">
        <v>555</v>
      </c>
      <c r="D14984" s="68" t="s">
        <v>383</v>
      </c>
      <c r="E14984" s="67" t="s">
        <v>384</v>
      </c>
      <c r="F14984" s="68" t="s">
        <v>558</v>
      </c>
      <c r="G14984" s="67" t="s">
        <v>559</v>
      </c>
      <c r="H14984" s="68" t="s">
        <v>364</v>
      </c>
      <c r="I14984" s="69">
        <v>0</v>
      </c>
      <c r="J14984" s="69">
        <v>0</v>
      </c>
      <c r="K14984" s="91"/>
      <c r="L14984" s="91"/>
    </row>
    <row r="14985" spans="2:12" x14ac:dyDescent="0.25">
      <c r="B14985" s="67" t="s">
        <v>554</v>
      </c>
      <c r="C14985" s="67" t="s">
        <v>555</v>
      </c>
      <c r="D14985" s="68" t="s">
        <v>383</v>
      </c>
      <c r="E14985" s="67" t="s">
        <v>384</v>
      </c>
      <c r="F14985" s="68" t="s">
        <v>558</v>
      </c>
      <c r="G14985" s="67" t="s">
        <v>559</v>
      </c>
      <c r="H14985" s="68" t="s">
        <v>363</v>
      </c>
      <c r="I14985" s="69">
        <v>0</v>
      </c>
      <c r="J14985" s="69">
        <v>0</v>
      </c>
      <c r="K14985" s="91"/>
      <c r="L14985" s="91"/>
    </row>
    <row r="14986" spans="2:12" x14ac:dyDescent="0.25">
      <c r="B14986" s="67" t="s">
        <v>554</v>
      </c>
      <c r="C14986" s="67" t="s">
        <v>555</v>
      </c>
      <c r="D14986" s="68" t="s">
        <v>383</v>
      </c>
      <c r="E14986" s="67" t="s">
        <v>384</v>
      </c>
      <c r="F14986" s="68" t="s">
        <v>558</v>
      </c>
      <c r="G14986" s="67" t="s">
        <v>559</v>
      </c>
      <c r="H14986" s="68" t="s">
        <v>363</v>
      </c>
      <c r="I14986" s="69">
        <v>133</v>
      </c>
      <c r="J14986" s="69">
        <v>0</v>
      </c>
      <c r="K14986" s="91"/>
      <c r="L14986" s="91"/>
    </row>
    <row r="14987" spans="2:12" x14ac:dyDescent="0.25">
      <c r="B14987" s="67" t="s">
        <v>554</v>
      </c>
      <c r="C14987" s="67" t="s">
        <v>555</v>
      </c>
      <c r="D14987" s="68" t="s">
        <v>383</v>
      </c>
      <c r="E14987" s="67" t="s">
        <v>384</v>
      </c>
      <c r="F14987" s="68" t="s">
        <v>558</v>
      </c>
      <c r="G14987" s="67" t="s">
        <v>559</v>
      </c>
      <c r="H14987" s="68" t="s">
        <v>363</v>
      </c>
      <c r="I14987" s="69">
        <v>0</v>
      </c>
      <c r="J14987" s="69">
        <v>0</v>
      </c>
      <c r="K14987" s="91"/>
      <c r="L14987" s="91"/>
    </row>
    <row r="14988" spans="2:12" x14ac:dyDescent="0.25">
      <c r="B14988" s="67" t="s">
        <v>554</v>
      </c>
      <c r="C14988" s="67" t="s">
        <v>555</v>
      </c>
      <c r="D14988" s="68" t="s">
        <v>383</v>
      </c>
      <c r="E14988" s="67" t="s">
        <v>384</v>
      </c>
      <c r="F14988" s="68" t="s">
        <v>558</v>
      </c>
      <c r="G14988" s="67" t="s">
        <v>559</v>
      </c>
      <c r="H14988" s="68" t="s">
        <v>364</v>
      </c>
      <c r="I14988" s="69">
        <v>0</v>
      </c>
      <c r="J14988" s="69">
        <v>0</v>
      </c>
      <c r="K14988" s="91"/>
      <c r="L14988" s="91"/>
    </row>
    <row r="14989" spans="2:12" x14ac:dyDescent="0.25">
      <c r="B14989" s="67" t="s">
        <v>554</v>
      </c>
      <c r="C14989" s="67" t="s">
        <v>555</v>
      </c>
      <c r="D14989" s="68" t="s">
        <v>383</v>
      </c>
      <c r="E14989" s="67" t="s">
        <v>384</v>
      </c>
      <c r="F14989" s="68" t="s">
        <v>558</v>
      </c>
      <c r="G14989" s="67" t="s">
        <v>559</v>
      </c>
      <c r="H14989" s="68" t="s">
        <v>362</v>
      </c>
      <c r="I14989" s="69">
        <v>0</v>
      </c>
      <c r="J14989" s="69">
        <v>0</v>
      </c>
      <c r="K14989" s="91"/>
      <c r="L14989" s="91"/>
    </row>
    <row r="14990" spans="2:12" x14ac:dyDescent="0.25">
      <c r="B14990" s="67" t="s">
        <v>554</v>
      </c>
      <c r="C14990" s="67" t="s">
        <v>555</v>
      </c>
      <c r="D14990" s="68" t="s">
        <v>383</v>
      </c>
      <c r="E14990" s="67" t="s">
        <v>384</v>
      </c>
      <c r="F14990" s="68" t="s">
        <v>558</v>
      </c>
      <c r="G14990" s="67" t="s">
        <v>559</v>
      </c>
      <c r="H14990" s="68" t="s">
        <v>363</v>
      </c>
      <c r="I14990" s="69">
        <v>0</v>
      </c>
      <c r="J14990" s="69">
        <v>0</v>
      </c>
      <c r="K14990" s="91"/>
      <c r="L14990" s="91"/>
    </row>
    <row r="14991" spans="2:12" x14ac:dyDescent="0.25">
      <c r="B14991" s="67" t="s">
        <v>554</v>
      </c>
      <c r="C14991" s="67" t="s">
        <v>555</v>
      </c>
      <c r="D14991" s="68" t="s">
        <v>383</v>
      </c>
      <c r="E14991" s="67" t="s">
        <v>384</v>
      </c>
      <c r="F14991" s="68" t="s">
        <v>558</v>
      </c>
      <c r="G14991" s="67" t="s">
        <v>559</v>
      </c>
      <c r="H14991" s="68" t="s">
        <v>364</v>
      </c>
      <c r="I14991" s="69">
        <v>0</v>
      </c>
      <c r="J14991" s="69">
        <v>0</v>
      </c>
      <c r="K14991" s="91"/>
      <c r="L14991" s="91"/>
    </row>
    <row r="14992" spans="2:12" x14ac:dyDescent="0.25">
      <c r="B14992" s="67" t="s">
        <v>554</v>
      </c>
      <c r="C14992" s="67" t="s">
        <v>555</v>
      </c>
      <c r="D14992" s="68" t="s">
        <v>383</v>
      </c>
      <c r="E14992" s="67" t="s">
        <v>384</v>
      </c>
      <c r="F14992" s="68" t="s">
        <v>558</v>
      </c>
      <c r="G14992" s="67" t="s">
        <v>559</v>
      </c>
      <c r="H14992" s="68" t="s">
        <v>362</v>
      </c>
      <c r="I14992" s="69">
        <v>0</v>
      </c>
      <c r="J14992" s="69">
        <v>0</v>
      </c>
      <c r="K14992" s="91"/>
      <c r="L14992" s="91"/>
    </row>
    <row r="14993" spans="2:12" x14ac:dyDescent="0.25">
      <c r="B14993" s="67" t="s">
        <v>554</v>
      </c>
      <c r="C14993" s="67" t="s">
        <v>555</v>
      </c>
      <c r="D14993" s="68" t="s">
        <v>383</v>
      </c>
      <c r="E14993" s="67" t="s">
        <v>384</v>
      </c>
      <c r="F14993" s="68" t="s">
        <v>558</v>
      </c>
      <c r="G14993" s="67" t="s">
        <v>559</v>
      </c>
      <c r="H14993" s="68" t="s">
        <v>363</v>
      </c>
      <c r="I14993" s="69">
        <v>0</v>
      </c>
      <c r="J14993" s="69">
        <v>0</v>
      </c>
      <c r="K14993" s="91"/>
      <c r="L14993" s="91"/>
    </row>
    <row r="14994" spans="2:12" x14ac:dyDescent="0.25">
      <c r="B14994" s="67" t="s">
        <v>554</v>
      </c>
      <c r="C14994" s="67" t="s">
        <v>555</v>
      </c>
      <c r="D14994" s="68" t="s">
        <v>383</v>
      </c>
      <c r="E14994" s="67" t="s">
        <v>384</v>
      </c>
      <c r="F14994" s="68" t="s">
        <v>558</v>
      </c>
      <c r="G14994" s="67" t="s">
        <v>559</v>
      </c>
      <c r="H14994" s="68" t="s">
        <v>362</v>
      </c>
      <c r="I14994" s="69">
        <v>0</v>
      </c>
      <c r="J14994" s="69">
        <v>0</v>
      </c>
      <c r="K14994" s="91"/>
      <c r="L14994" s="91"/>
    </row>
    <row r="14995" spans="2:12" x14ac:dyDescent="0.25">
      <c r="B14995" s="67" t="s">
        <v>554</v>
      </c>
      <c r="C14995" s="67" t="s">
        <v>555</v>
      </c>
      <c r="D14995" s="68" t="s">
        <v>383</v>
      </c>
      <c r="E14995" s="67" t="s">
        <v>384</v>
      </c>
      <c r="F14995" s="68" t="s">
        <v>558</v>
      </c>
      <c r="G14995" s="67" t="s">
        <v>559</v>
      </c>
      <c r="H14995" s="68" t="s">
        <v>363</v>
      </c>
      <c r="I14995" s="69">
        <v>0</v>
      </c>
      <c r="J14995" s="69">
        <v>0</v>
      </c>
      <c r="K14995" s="91"/>
      <c r="L14995" s="91"/>
    </row>
    <row r="14996" spans="2:12" x14ac:dyDescent="0.25">
      <c r="B14996" s="67" t="s">
        <v>554</v>
      </c>
      <c r="C14996" s="67" t="s">
        <v>555</v>
      </c>
      <c r="D14996" s="68" t="s">
        <v>383</v>
      </c>
      <c r="E14996" s="67" t="s">
        <v>384</v>
      </c>
      <c r="F14996" s="68" t="s">
        <v>558</v>
      </c>
      <c r="G14996" s="67" t="s">
        <v>559</v>
      </c>
      <c r="H14996" s="68" t="s">
        <v>364</v>
      </c>
      <c r="I14996" s="69">
        <v>0</v>
      </c>
      <c r="J14996" s="69">
        <v>0</v>
      </c>
      <c r="K14996" s="91"/>
      <c r="L14996" s="91"/>
    </row>
    <row r="14997" spans="2:12" x14ac:dyDescent="0.25">
      <c r="B14997" s="67" t="s">
        <v>554</v>
      </c>
      <c r="C14997" s="67" t="s">
        <v>555</v>
      </c>
      <c r="D14997" s="68" t="s">
        <v>383</v>
      </c>
      <c r="E14997" s="67" t="s">
        <v>384</v>
      </c>
      <c r="F14997" s="68" t="s">
        <v>558</v>
      </c>
      <c r="G14997" s="67" t="s">
        <v>559</v>
      </c>
      <c r="H14997" s="68" t="s">
        <v>362</v>
      </c>
      <c r="I14997" s="69">
        <v>0</v>
      </c>
      <c r="J14997" s="69">
        <v>0</v>
      </c>
      <c r="K14997" s="91"/>
      <c r="L14997" s="91"/>
    </row>
    <row r="14998" spans="2:12" x14ac:dyDescent="0.25">
      <c r="B14998" s="67" t="s">
        <v>554</v>
      </c>
      <c r="C14998" s="67" t="s">
        <v>555</v>
      </c>
      <c r="D14998" s="68" t="s">
        <v>383</v>
      </c>
      <c r="E14998" s="67" t="s">
        <v>384</v>
      </c>
      <c r="F14998" s="68" t="s">
        <v>558</v>
      </c>
      <c r="G14998" s="67" t="s">
        <v>559</v>
      </c>
      <c r="H14998" s="68" t="s">
        <v>363</v>
      </c>
      <c r="I14998" s="69">
        <v>0</v>
      </c>
      <c r="J14998" s="69">
        <v>0</v>
      </c>
      <c r="K14998" s="91"/>
      <c r="L14998" s="91"/>
    </row>
    <row r="14999" spans="2:12" x14ac:dyDescent="0.25">
      <c r="B14999" s="67" t="s">
        <v>554</v>
      </c>
      <c r="C14999" s="67" t="s">
        <v>555</v>
      </c>
      <c r="D14999" s="68" t="s">
        <v>383</v>
      </c>
      <c r="E14999" s="67" t="s">
        <v>384</v>
      </c>
      <c r="F14999" s="68" t="s">
        <v>558</v>
      </c>
      <c r="G14999" s="67" t="s">
        <v>559</v>
      </c>
      <c r="H14999" s="68" t="s">
        <v>364</v>
      </c>
      <c r="I14999" s="69">
        <v>0</v>
      </c>
      <c r="J14999" s="69">
        <v>0</v>
      </c>
      <c r="K14999" s="91"/>
      <c r="L14999" s="91"/>
    </row>
    <row r="15000" spans="2:12" x14ac:dyDescent="0.25">
      <c r="B15000" s="67" t="s">
        <v>554</v>
      </c>
      <c r="C15000" s="67" t="s">
        <v>555</v>
      </c>
      <c r="D15000" s="68" t="s">
        <v>383</v>
      </c>
      <c r="E15000" s="67" t="s">
        <v>384</v>
      </c>
      <c r="F15000" s="68" t="s">
        <v>558</v>
      </c>
      <c r="G15000" s="67" t="s">
        <v>559</v>
      </c>
      <c r="H15000" s="68" t="s">
        <v>363</v>
      </c>
      <c r="I15000" s="69">
        <v>0</v>
      </c>
      <c r="J15000" s="69">
        <v>0</v>
      </c>
      <c r="K15000" s="91"/>
      <c r="L15000" s="91"/>
    </row>
    <row r="15001" spans="2:12" x14ac:dyDescent="0.25">
      <c r="B15001" s="67" t="s">
        <v>554</v>
      </c>
      <c r="C15001" s="67" t="s">
        <v>555</v>
      </c>
      <c r="D15001" s="68" t="s">
        <v>383</v>
      </c>
      <c r="E15001" s="67" t="s">
        <v>384</v>
      </c>
      <c r="F15001" s="68" t="s">
        <v>560</v>
      </c>
      <c r="G15001" s="67" t="s">
        <v>561</v>
      </c>
      <c r="H15001" s="68" t="s">
        <v>363</v>
      </c>
      <c r="I15001" s="69">
        <v>0</v>
      </c>
      <c r="J15001" s="69">
        <v>0</v>
      </c>
      <c r="K15001" s="91"/>
      <c r="L15001" s="91"/>
    </row>
    <row r="15002" spans="2:12" x14ac:dyDescent="0.25">
      <c r="B15002" s="67" t="s">
        <v>554</v>
      </c>
      <c r="C15002" s="67" t="s">
        <v>555</v>
      </c>
      <c r="D15002" s="68" t="s">
        <v>383</v>
      </c>
      <c r="E15002" s="67" t="s">
        <v>384</v>
      </c>
      <c r="F15002" s="68" t="s">
        <v>560</v>
      </c>
      <c r="G15002" s="67" t="s">
        <v>561</v>
      </c>
      <c r="H15002" s="68" t="s">
        <v>362</v>
      </c>
      <c r="I15002" s="69">
        <v>0</v>
      </c>
      <c r="J15002" s="69">
        <v>0</v>
      </c>
      <c r="K15002" s="91"/>
      <c r="L15002" s="91"/>
    </row>
    <row r="15003" spans="2:12" x14ac:dyDescent="0.25">
      <c r="B15003" s="67" t="s">
        <v>554</v>
      </c>
      <c r="C15003" s="67" t="s">
        <v>555</v>
      </c>
      <c r="D15003" s="68" t="s">
        <v>383</v>
      </c>
      <c r="E15003" s="67" t="s">
        <v>384</v>
      </c>
      <c r="F15003" s="68" t="s">
        <v>560</v>
      </c>
      <c r="G15003" s="67" t="s">
        <v>561</v>
      </c>
      <c r="H15003" s="68" t="s">
        <v>363</v>
      </c>
      <c r="I15003" s="69">
        <v>0</v>
      </c>
      <c r="J15003" s="69">
        <v>0</v>
      </c>
      <c r="K15003" s="91"/>
      <c r="L15003" s="91"/>
    </row>
    <row r="15004" spans="2:12" x14ac:dyDescent="0.25">
      <c r="B15004" s="67" t="s">
        <v>554</v>
      </c>
      <c r="C15004" s="67" t="s">
        <v>555</v>
      </c>
      <c r="D15004" s="68" t="s">
        <v>383</v>
      </c>
      <c r="E15004" s="67" t="s">
        <v>384</v>
      </c>
      <c r="F15004" s="68" t="s">
        <v>560</v>
      </c>
      <c r="G15004" s="67" t="s">
        <v>561</v>
      </c>
      <c r="H15004" s="68" t="s">
        <v>362</v>
      </c>
      <c r="I15004" s="69">
        <v>0</v>
      </c>
      <c r="J15004" s="69">
        <v>-12</v>
      </c>
      <c r="K15004" s="91"/>
      <c r="L15004" s="91"/>
    </row>
    <row r="15005" spans="2:12" x14ac:dyDescent="0.25">
      <c r="B15005" s="67" t="s">
        <v>554</v>
      </c>
      <c r="C15005" s="67" t="s">
        <v>555</v>
      </c>
      <c r="D15005" s="68" t="s">
        <v>383</v>
      </c>
      <c r="E15005" s="67" t="s">
        <v>384</v>
      </c>
      <c r="F15005" s="68" t="s">
        <v>560</v>
      </c>
      <c r="G15005" s="67" t="s">
        <v>561</v>
      </c>
      <c r="H15005" s="68" t="s">
        <v>363</v>
      </c>
      <c r="I15005" s="69">
        <v>0</v>
      </c>
      <c r="J15005" s="69">
        <v>0</v>
      </c>
      <c r="K15005" s="91"/>
      <c r="L15005" s="91"/>
    </row>
    <row r="15006" spans="2:12" x14ac:dyDescent="0.25">
      <c r="B15006" s="67" t="s">
        <v>554</v>
      </c>
      <c r="C15006" s="67" t="s">
        <v>555</v>
      </c>
      <c r="D15006" s="68" t="s">
        <v>383</v>
      </c>
      <c r="E15006" s="67" t="s">
        <v>384</v>
      </c>
      <c r="F15006" s="68" t="s">
        <v>560</v>
      </c>
      <c r="G15006" s="67" t="s">
        <v>561</v>
      </c>
      <c r="H15006" s="68" t="s">
        <v>364</v>
      </c>
      <c r="I15006" s="69">
        <v>0</v>
      </c>
      <c r="J15006" s="69">
        <v>0</v>
      </c>
      <c r="K15006" s="91"/>
      <c r="L15006" s="91"/>
    </row>
    <row r="15007" spans="2:12" x14ac:dyDescent="0.25">
      <c r="B15007" s="67" t="s">
        <v>554</v>
      </c>
      <c r="C15007" s="67" t="s">
        <v>555</v>
      </c>
      <c r="D15007" s="68" t="s">
        <v>383</v>
      </c>
      <c r="E15007" s="67" t="s">
        <v>384</v>
      </c>
      <c r="F15007" s="68" t="s">
        <v>560</v>
      </c>
      <c r="G15007" s="67" t="s">
        <v>561</v>
      </c>
      <c r="H15007" s="68" t="s">
        <v>362</v>
      </c>
      <c r="I15007" s="69">
        <v>0</v>
      </c>
      <c r="J15007" s="69">
        <v>0</v>
      </c>
      <c r="K15007" s="91"/>
      <c r="L15007" s="91"/>
    </row>
    <row r="15008" spans="2:12" x14ac:dyDescent="0.25">
      <c r="B15008" s="67" t="s">
        <v>554</v>
      </c>
      <c r="C15008" s="67" t="s">
        <v>555</v>
      </c>
      <c r="D15008" s="68" t="s">
        <v>383</v>
      </c>
      <c r="E15008" s="67" t="s">
        <v>384</v>
      </c>
      <c r="F15008" s="68" t="s">
        <v>560</v>
      </c>
      <c r="G15008" s="67" t="s">
        <v>561</v>
      </c>
      <c r="H15008" s="68" t="s">
        <v>363</v>
      </c>
      <c r="I15008" s="69">
        <v>103</v>
      </c>
      <c r="J15008" s="69">
        <v>201</v>
      </c>
      <c r="K15008" s="91"/>
      <c r="L15008" s="91"/>
    </row>
    <row r="15009" spans="2:12" x14ac:dyDescent="0.25">
      <c r="B15009" s="67" t="s">
        <v>554</v>
      </c>
      <c r="C15009" s="67" t="s">
        <v>555</v>
      </c>
      <c r="D15009" s="68" t="s">
        <v>383</v>
      </c>
      <c r="E15009" s="67" t="s">
        <v>384</v>
      </c>
      <c r="F15009" s="68" t="s">
        <v>560</v>
      </c>
      <c r="G15009" s="67" t="s">
        <v>561</v>
      </c>
      <c r="H15009" s="68" t="s">
        <v>364</v>
      </c>
      <c r="I15009" s="69">
        <v>1</v>
      </c>
      <c r="J15009" s="69">
        <v>73</v>
      </c>
      <c r="K15009" s="91"/>
      <c r="L15009" s="91"/>
    </row>
    <row r="15010" spans="2:12" x14ac:dyDescent="0.25">
      <c r="B15010" s="67" t="s">
        <v>554</v>
      </c>
      <c r="C15010" s="67" t="s">
        <v>555</v>
      </c>
      <c r="D15010" s="68" t="s">
        <v>383</v>
      </c>
      <c r="E15010" s="67" t="s">
        <v>384</v>
      </c>
      <c r="F15010" s="68" t="s">
        <v>560</v>
      </c>
      <c r="G15010" s="67" t="s">
        <v>561</v>
      </c>
      <c r="H15010" s="68" t="s">
        <v>362</v>
      </c>
      <c r="I15010" s="69">
        <v>0</v>
      </c>
      <c r="J15010" s="69">
        <v>0</v>
      </c>
      <c r="K15010" s="91"/>
      <c r="L15010" s="91"/>
    </row>
    <row r="15011" spans="2:12" x14ac:dyDescent="0.25">
      <c r="B15011" s="67" t="s">
        <v>554</v>
      </c>
      <c r="C15011" s="67" t="s">
        <v>555</v>
      </c>
      <c r="D15011" s="68" t="s">
        <v>383</v>
      </c>
      <c r="E15011" s="67" t="s">
        <v>384</v>
      </c>
      <c r="F15011" s="68" t="s">
        <v>560</v>
      </c>
      <c r="G15011" s="67" t="s">
        <v>561</v>
      </c>
      <c r="H15011" s="68" t="s">
        <v>363</v>
      </c>
      <c r="I15011" s="69">
        <v>36</v>
      </c>
      <c r="J15011" s="69">
        <v>23</v>
      </c>
      <c r="K15011" s="91"/>
      <c r="L15011" s="91"/>
    </row>
    <row r="15012" spans="2:12" x14ac:dyDescent="0.25">
      <c r="B15012" s="67" t="s">
        <v>554</v>
      </c>
      <c r="C15012" s="67" t="s">
        <v>555</v>
      </c>
      <c r="D15012" s="68" t="s">
        <v>383</v>
      </c>
      <c r="E15012" s="67" t="s">
        <v>384</v>
      </c>
      <c r="F15012" s="68" t="s">
        <v>560</v>
      </c>
      <c r="G15012" s="67" t="s">
        <v>561</v>
      </c>
      <c r="H15012" s="68" t="s">
        <v>364</v>
      </c>
      <c r="I15012" s="69">
        <v>16</v>
      </c>
      <c r="J15012" s="69">
        <v>13</v>
      </c>
      <c r="K15012" s="91"/>
      <c r="L15012" s="91"/>
    </row>
    <row r="15013" spans="2:12" x14ac:dyDescent="0.25">
      <c r="B15013" s="67" t="s">
        <v>554</v>
      </c>
      <c r="C15013" s="67" t="s">
        <v>555</v>
      </c>
      <c r="D15013" s="68" t="s">
        <v>383</v>
      </c>
      <c r="E15013" s="67" t="s">
        <v>384</v>
      </c>
      <c r="F15013" s="68" t="s">
        <v>560</v>
      </c>
      <c r="G15013" s="67" t="s">
        <v>561</v>
      </c>
      <c r="H15013" s="68" t="s">
        <v>363</v>
      </c>
      <c r="I15013" s="69">
        <v>0</v>
      </c>
      <c r="J15013" s="69">
        <v>0</v>
      </c>
      <c r="K15013" s="91"/>
      <c r="L15013" s="91"/>
    </row>
    <row r="15014" spans="2:12" x14ac:dyDescent="0.25">
      <c r="B15014" s="67" t="s">
        <v>554</v>
      </c>
      <c r="C15014" s="67" t="s">
        <v>555</v>
      </c>
      <c r="D15014" s="68" t="s">
        <v>383</v>
      </c>
      <c r="E15014" s="67" t="s">
        <v>384</v>
      </c>
      <c r="F15014" s="68" t="s">
        <v>560</v>
      </c>
      <c r="G15014" s="67" t="s">
        <v>561</v>
      </c>
      <c r="H15014" s="68" t="s">
        <v>362</v>
      </c>
      <c r="I15014" s="69">
        <v>0</v>
      </c>
      <c r="J15014" s="69">
        <v>0</v>
      </c>
      <c r="K15014" s="91"/>
      <c r="L15014" s="91"/>
    </row>
    <row r="15015" spans="2:12" x14ac:dyDescent="0.25">
      <c r="B15015" s="67" t="s">
        <v>554</v>
      </c>
      <c r="C15015" s="67" t="s">
        <v>555</v>
      </c>
      <c r="D15015" s="68" t="s">
        <v>383</v>
      </c>
      <c r="E15015" s="67" t="s">
        <v>384</v>
      </c>
      <c r="F15015" s="68" t="s">
        <v>560</v>
      </c>
      <c r="G15015" s="67" t="s">
        <v>561</v>
      </c>
      <c r="H15015" s="68" t="s">
        <v>363</v>
      </c>
      <c r="I15015" s="69">
        <v>38</v>
      </c>
      <c r="J15015" s="69">
        <v>54</v>
      </c>
      <c r="K15015" s="91"/>
      <c r="L15015" s="91"/>
    </row>
    <row r="15016" spans="2:12" x14ac:dyDescent="0.25">
      <c r="B15016" s="67" t="s">
        <v>554</v>
      </c>
      <c r="C15016" s="67" t="s">
        <v>555</v>
      </c>
      <c r="D15016" s="68" t="s">
        <v>383</v>
      </c>
      <c r="E15016" s="67" t="s">
        <v>384</v>
      </c>
      <c r="F15016" s="68" t="s">
        <v>560</v>
      </c>
      <c r="G15016" s="67" t="s">
        <v>561</v>
      </c>
      <c r="H15016" s="68" t="s">
        <v>362</v>
      </c>
      <c r="I15016" s="69">
        <v>18</v>
      </c>
      <c r="J15016" s="69">
        <v>9</v>
      </c>
      <c r="K15016" s="91"/>
      <c r="L15016" s="91"/>
    </row>
    <row r="15017" spans="2:12" x14ac:dyDescent="0.25">
      <c r="B15017" s="67" t="s">
        <v>554</v>
      </c>
      <c r="C15017" s="67" t="s">
        <v>555</v>
      </c>
      <c r="D15017" s="68" t="s">
        <v>383</v>
      </c>
      <c r="E15017" s="67" t="s">
        <v>384</v>
      </c>
      <c r="F15017" s="68" t="s">
        <v>560</v>
      </c>
      <c r="G15017" s="67" t="s">
        <v>561</v>
      </c>
      <c r="H15017" s="68" t="s">
        <v>363</v>
      </c>
      <c r="I15017" s="69">
        <v>0</v>
      </c>
      <c r="J15017" s="69">
        <v>-6</v>
      </c>
      <c r="K15017" s="91"/>
      <c r="L15017" s="91"/>
    </row>
    <row r="15018" spans="2:12" x14ac:dyDescent="0.25">
      <c r="B15018" s="67" t="s">
        <v>554</v>
      </c>
      <c r="C15018" s="67" t="s">
        <v>555</v>
      </c>
      <c r="D15018" s="68" t="s">
        <v>383</v>
      </c>
      <c r="E15018" s="67" t="s">
        <v>384</v>
      </c>
      <c r="F15018" s="68" t="s">
        <v>560</v>
      </c>
      <c r="G15018" s="67" t="s">
        <v>561</v>
      </c>
      <c r="H15018" s="68" t="s">
        <v>364</v>
      </c>
      <c r="I15018" s="69">
        <v>0</v>
      </c>
      <c r="J15018" s="69">
        <v>0</v>
      </c>
      <c r="K15018" s="91"/>
      <c r="L15018" s="91"/>
    </row>
    <row r="15019" spans="2:12" x14ac:dyDescent="0.25">
      <c r="B15019" s="67" t="s">
        <v>554</v>
      </c>
      <c r="C15019" s="67" t="s">
        <v>555</v>
      </c>
      <c r="D15019" s="68" t="s">
        <v>383</v>
      </c>
      <c r="E15019" s="67" t="s">
        <v>384</v>
      </c>
      <c r="F15019" s="68" t="s">
        <v>560</v>
      </c>
      <c r="G15019" s="67" t="s">
        <v>561</v>
      </c>
      <c r="H15019" s="68" t="s">
        <v>362</v>
      </c>
      <c r="I15019" s="69">
        <v>138</v>
      </c>
      <c r="J15019" s="69">
        <v>74</v>
      </c>
      <c r="K15019" s="91"/>
      <c r="L15019" s="91"/>
    </row>
    <row r="15020" spans="2:12" x14ac:dyDescent="0.25">
      <c r="B15020" s="67" t="s">
        <v>554</v>
      </c>
      <c r="C15020" s="67" t="s">
        <v>555</v>
      </c>
      <c r="D15020" s="68" t="s">
        <v>383</v>
      </c>
      <c r="E15020" s="67" t="s">
        <v>384</v>
      </c>
      <c r="F15020" s="68" t="s">
        <v>560</v>
      </c>
      <c r="G15020" s="67" t="s">
        <v>561</v>
      </c>
      <c r="H15020" s="68" t="s">
        <v>363</v>
      </c>
      <c r="I15020" s="69">
        <v>64</v>
      </c>
      <c r="J15020" s="69">
        <v>204</v>
      </c>
      <c r="K15020" s="91"/>
      <c r="L15020" s="91"/>
    </row>
    <row r="15021" spans="2:12" x14ac:dyDescent="0.25">
      <c r="B15021" s="67" t="s">
        <v>554</v>
      </c>
      <c r="C15021" s="67" t="s">
        <v>555</v>
      </c>
      <c r="D15021" s="68" t="s">
        <v>383</v>
      </c>
      <c r="E15021" s="67" t="s">
        <v>384</v>
      </c>
      <c r="F15021" s="68" t="s">
        <v>560</v>
      </c>
      <c r="G15021" s="67" t="s">
        <v>561</v>
      </c>
      <c r="H15021" s="68" t="s">
        <v>364</v>
      </c>
      <c r="I15021" s="69">
        <v>17</v>
      </c>
      <c r="J15021" s="69">
        <v>12</v>
      </c>
      <c r="K15021" s="91"/>
      <c r="L15021" s="91"/>
    </row>
    <row r="15022" spans="2:12" x14ac:dyDescent="0.25">
      <c r="B15022" s="67" t="s">
        <v>554</v>
      </c>
      <c r="C15022" s="67" t="s">
        <v>555</v>
      </c>
      <c r="D15022" s="68" t="s">
        <v>383</v>
      </c>
      <c r="E15022" s="67" t="s">
        <v>384</v>
      </c>
      <c r="F15022" s="68" t="s">
        <v>560</v>
      </c>
      <c r="G15022" s="67" t="s">
        <v>561</v>
      </c>
      <c r="H15022" s="68" t="s">
        <v>362</v>
      </c>
      <c r="I15022" s="69">
        <v>14</v>
      </c>
      <c r="J15022" s="69">
        <v>9</v>
      </c>
      <c r="K15022" s="91"/>
      <c r="L15022" s="91"/>
    </row>
    <row r="15023" spans="2:12" x14ac:dyDescent="0.25">
      <c r="B15023" s="67" t="s">
        <v>554</v>
      </c>
      <c r="C15023" s="67" t="s">
        <v>555</v>
      </c>
      <c r="D15023" s="68" t="s">
        <v>383</v>
      </c>
      <c r="E15023" s="67" t="s">
        <v>384</v>
      </c>
      <c r="F15023" s="68" t="s">
        <v>560</v>
      </c>
      <c r="G15023" s="67" t="s">
        <v>561</v>
      </c>
      <c r="H15023" s="68" t="s">
        <v>363</v>
      </c>
      <c r="I15023" s="69">
        <v>96</v>
      </c>
      <c r="J15023" s="69">
        <v>81</v>
      </c>
      <c r="K15023" s="91"/>
      <c r="L15023" s="91"/>
    </row>
    <row r="15024" spans="2:12" x14ac:dyDescent="0.25">
      <c r="B15024" s="67" t="s">
        <v>554</v>
      </c>
      <c r="C15024" s="67" t="s">
        <v>555</v>
      </c>
      <c r="D15024" s="68" t="s">
        <v>383</v>
      </c>
      <c r="E15024" s="67" t="s">
        <v>384</v>
      </c>
      <c r="F15024" s="68" t="s">
        <v>560</v>
      </c>
      <c r="G15024" s="67" t="s">
        <v>561</v>
      </c>
      <c r="H15024" s="68" t="s">
        <v>364</v>
      </c>
      <c r="I15024" s="69">
        <v>22</v>
      </c>
      <c r="J15024" s="69">
        <v>11</v>
      </c>
      <c r="K15024" s="91"/>
      <c r="L15024" s="91"/>
    </row>
    <row r="15025" spans="2:12" x14ac:dyDescent="0.25">
      <c r="B15025" s="67" t="s">
        <v>554</v>
      </c>
      <c r="C15025" s="67" t="s">
        <v>555</v>
      </c>
      <c r="D15025" s="68" t="s">
        <v>383</v>
      </c>
      <c r="E15025" s="67" t="s">
        <v>384</v>
      </c>
      <c r="F15025" s="68" t="s">
        <v>560</v>
      </c>
      <c r="G15025" s="67" t="s">
        <v>561</v>
      </c>
      <c r="H15025" s="68" t="s">
        <v>362</v>
      </c>
      <c r="I15025" s="69">
        <v>74</v>
      </c>
      <c r="J15025" s="69">
        <v>51</v>
      </c>
      <c r="K15025" s="91"/>
      <c r="L15025" s="91"/>
    </row>
    <row r="15026" spans="2:12" x14ac:dyDescent="0.25">
      <c r="B15026" s="67" t="s">
        <v>554</v>
      </c>
      <c r="C15026" s="67" t="s">
        <v>555</v>
      </c>
      <c r="D15026" s="68" t="s">
        <v>383</v>
      </c>
      <c r="E15026" s="67" t="s">
        <v>384</v>
      </c>
      <c r="F15026" s="68" t="s">
        <v>560</v>
      </c>
      <c r="G15026" s="67" t="s">
        <v>561</v>
      </c>
      <c r="H15026" s="68" t="s">
        <v>363</v>
      </c>
      <c r="I15026" s="69">
        <v>158</v>
      </c>
      <c r="J15026" s="69">
        <v>118</v>
      </c>
      <c r="K15026" s="91"/>
      <c r="L15026" s="91"/>
    </row>
    <row r="15027" spans="2:12" x14ac:dyDescent="0.25">
      <c r="B15027" s="67" t="s">
        <v>554</v>
      </c>
      <c r="C15027" s="67" t="s">
        <v>555</v>
      </c>
      <c r="D15027" s="68" t="s">
        <v>383</v>
      </c>
      <c r="E15027" s="67" t="s">
        <v>384</v>
      </c>
      <c r="F15027" s="68" t="s">
        <v>560</v>
      </c>
      <c r="G15027" s="67" t="s">
        <v>561</v>
      </c>
      <c r="H15027" s="68" t="s">
        <v>364</v>
      </c>
      <c r="I15027" s="69">
        <v>55</v>
      </c>
      <c r="J15027" s="69">
        <v>44</v>
      </c>
      <c r="K15027" s="91"/>
      <c r="L15027" s="91"/>
    </row>
    <row r="15028" spans="2:12" x14ac:dyDescent="0.25">
      <c r="B15028" s="67" t="s">
        <v>554</v>
      </c>
      <c r="C15028" s="67" t="s">
        <v>555</v>
      </c>
      <c r="D15028" s="68" t="s">
        <v>383</v>
      </c>
      <c r="E15028" s="67" t="s">
        <v>384</v>
      </c>
      <c r="F15028" s="68" t="s">
        <v>560</v>
      </c>
      <c r="G15028" s="67" t="s">
        <v>561</v>
      </c>
      <c r="H15028" s="68" t="s">
        <v>362</v>
      </c>
      <c r="I15028" s="69">
        <v>87</v>
      </c>
      <c r="J15028" s="69">
        <v>124</v>
      </c>
      <c r="K15028" s="91"/>
      <c r="L15028" s="91"/>
    </row>
    <row r="15029" spans="2:12" x14ac:dyDescent="0.25">
      <c r="B15029" s="67" t="s">
        <v>554</v>
      </c>
      <c r="C15029" s="67" t="s">
        <v>555</v>
      </c>
      <c r="D15029" s="68" t="s">
        <v>383</v>
      </c>
      <c r="E15029" s="67" t="s">
        <v>384</v>
      </c>
      <c r="F15029" s="68" t="s">
        <v>560</v>
      </c>
      <c r="G15029" s="67" t="s">
        <v>561</v>
      </c>
      <c r="H15029" s="68" t="s">
        <v>363</v>
      </c>
      <c r="I15029" s="69">
        <v>74</v>
      </c>
      <c r="J15029" s="69">
        <v>29</v>
      </c>
      <c r="K15029" s="91"/>
      <c r="L15029" s="91"/>
    </row>
    <row r="15030" spans="2:12" x14ac:dyDescent="0.25">
      <c r="B15030" s="67" t="s">
        <v>554</v>
      </c>
      <c r="C15030" s="67" t="s">
        <v>555</v>
      </c>
      <c r="D15030" s="68" t="s">
        <v>383</v>
      </c>
      <c r="E15030" s="67" t="s">
        <v>384</v>
      </c>
      <c r="F15030" s="68" t="s">
        <v>560</v>
      </c>
      <c r="G15030" s="67" t="s">
        <v>561</v>
      </c>
      <c r="H15030" s="68" t="s">
        <v>364</v>
      </c>
      <c r="I15030" s="69">
        <v>40</v>
      </c>
      <c r="J15030" s="69">
        <v>40</v>
      </c>
      <c r="K15030" s="91"/>
      <c r="L15030" s="91"/>
    </row>
    <row r="15031" spans="2:12" x14ac:dyDescent="0.25">
      <c r="B15031" s="67" t="s">
        <v>554</v>
      </c>
      <c r="C15031" s="67" t="s">
        <v>555</v>
      </c>
      <c r="D15031" s="68" t="s">
        <v>383</v>
      </c>
      <c r="E15031" s="67" t="s">
        <v>384</v>
      </c>
      <c r="F15031" s="68" t="s">
        <v>560</v>
      </c>
      <c r="G15031" s="67" t="s">
        <v>561</v>
      </c>
      <c r="H15031" s="68" t="s">
        <v>362</v>
      </c>
      <c r="I15031" s="69">
        <v>0</v>
      </c>
      <c r="J15031" s="69">
        <v>10</v>
      </c>
      <c r="K15031" s="91"/>
      <c r="L15031" s="91"/>
    </row>
    <row r="15032" spans="2:12" x14ac:dyDescent="0.25">
      <c r="B15032" s="67" t="s">
        <v>554</v>
      </c>
      <c r="C15032" s="67" t="s">
        <v>555</v>
      </c>
      <c r="D15032" s="68" t="s">
        <v>383</v>
      </c>
      <c r="E15032" s="67" t="s">
        <v>384</v>
      </c>
      <c r="F15032" s="68" t="s">
        <v>560</v>
      </c>
      <c r="G15032" s="67" t="s">
        <v>561</v>
      </c>
      <c r="H15032" s="68" t="s">
        <v>363</v>
      </c>
      <c r="I15032" s="69">
        <v>55</v>
      </c>
      <c r="J15032" s="69">
        <v>33</v>
      </c>
      <c r="K15032" s="91"/>
      <c r="L15032" s="91"/>
    </row>
    <row r="15033" spans="2:12" x14ac:dyDescent="0.25">
      <c r="B15033" s="67" t="s">
        <v>554</v>
      </c>
      <c r="C15033" s="67" t="s">
        <v>555</v>
      </c>
      <c r="D15033" s="68" t="s">
        <v>383</v>
      </c>
      <c r="E15033" s="67" t="s">
        <v>384</v>
      </c>
      <c r="F15033" s="68" t="s">
        <v>560</v>
      </c>
      <c r="G15033" s="67" t="s">
        <v>561</v>
      </c>
      <c r="H15033" s="68" t="s">
        <v>364</v>
      </c>
      <c r="I15033" s="69">
        <v>4</v>
      </c>
      <c r="J15033" s="69">
        <v>4</v>
      </c>
      <c r="K15033" s="91"/>
      <c r="L15033" s="91"/>
    </row>
    <row r="15034" spans="2:12" x14ac:dyDescent="0.25">
      <c r="B15034" s="67" t="s">
        <v>554</v>
      </c>
      <c r="C15034" s="67" t="s">
        <v>555</v>
      </c>
      <c r="D15034" s="68" t="s">
        <v>383</v>
      </c>
      <c r="E15034" s="67" t="s">
        <v>384</v>
      </c>
      <c r="F15034" s="68" t="s">
        <v>560</v>
      </c>
      <c r="G15034" s="67" t="s">
        <v>561</v>
      </c>
      <c r="H15034" s="68" t="s">
        <v>362</v>
      </c>
      <c r="I15034" s="69">
        <v>0</v>
      </c>
      <c r="J15034" s="69">
        <v>0</v>
      </c>
      <c r="K15034" s="91"/>
      <c r="L15034" s="91"/>
    </row>
    <row r="15035" spans="2:12" x14ac:dyDescent="0.25">
      <c r="B15035" s="67" t="s">
        <v>554</v>
      </c>
      <c r="C15035" s="67" t="s">
        <v>555</v>
      </c>
      <c r="D15035" s="68" t="s">
        <v>383</v>
      </c>
      <c r="E15035" s="67" t="s">
        <v>384</v>
      </c>
      <c r="F15035" s="68" t="s">
        <v>560</v>
      </c>
      <c r="G15035" s="67" t="s">
        <v>561</v>
      </c>
      <c r="H15035" s="68" t="s">
        <v>364</v>
      </c>
      <c r="I15035" s="69">
        <v>0</v>
      </c>
      <c r="J15035" s="69">
        <v>0</v>
      </c>
      <c r="K15035" s="91"/>
      <c r="L15035" s="91"/>
    </row>
    <row r="15036" spans="2:12" x14ac:dyDescent="0.25">
      <c r="B15036" s="67" t="s">
        <v>554</v>
      </c>
      <c r="C15036" s="67" t="s">
        <v>555</v>
      </c>
      <c r="D15036" s="68" t="s">
        <v>383</v>
      </c>
      <c r="E15036" s="67" t="s">
        <v>384</v>
      </c>
      <c r="F15036" s="68" t="s">
        <v>560</v>
      </c>
      <c r="G15036" s="67" t="s">
        <v>561</v>
      </c>
      <c r="H15036" s="68" t="s">
        <v>362</v>
      </c>
      <c r="I15036" s="69">
        <v>93</v>
      </c>
      <c r="J15036" s="69">
        <v>147</v>
      </c>
      <c r="K15036" s="91"/>
      <c r="L15036" s="91"/>
    </row>
    <row r="15037" spans="2:12" x14ac:dyDescent="0.25">
      <c r="B15037" s="67" t="s">
        <v>554</v>
      </c>
      <c r="C15037" s="67" t="s">
        <v>555</v>
      </c>
      <c r="D15037" s="68" t="s">
        <v>383</v>
      </c>
      <c r="E15037" s="67" t="s">
        <v>384</v>
      </c>
      <c r="F15037" s="68" t="s">
        <v>560</v>
      </c>
      <c r="G15037" s="67" t="s">
        <v>561</v>
      </c>
      <c r="H15037" s="68" t="s">
        <v>363</v>
      </c>
      <c r="I15037" s="69">
        <v>150</v>
      </c>
      <c r="J15037" s="69">
        <v>191</v>
      </c>
      <c r="K15037" s="91"/>
      <c r="L15037" s="91"/>
    </row>
    <row r="15038" spans="2:12" x14ac:dyDescent="0.25">
      <c r="B15038" s="67" t="s">
        <v>554</v>
      </c>
      <c r="C15038" s="67" t="s">
        <v>555</v>
      </c>
      <c r="D15038" s="68" t="s">
        <v>383</v>
      </c>
      <c r="E15038" s="67" t="s">
        <v>384</v>
      </c>
      <c r="F15038" s="68" t="s">
        <v>560</v>
      </c>
      <c r="G15038" s="67" t="s">
        <v>561</v>
      </c>
      <c r="H15038" s="68" t="s">
        <v>364</v>
      </c>
      <c r="I15038" s="69">
        <v>36</v>
      </c>
      <c r="J15038" s="69">
        <v>96</v>
      </c>
      <c r="K15038" s="91"/>
      <c r="L15038" s="91"/>
    </row>
    <row r="15039" spans="2:12" x14ac:dyDescent="0.25">
      <c r="B15039" s="67" t="s">
        <v>554</v>
      </c>
      <c r="C15039" s="67" t="s">
        <v>555</v>
      </c>
      <c r="D15039" s="68" t="s">
        <v>383</v>
      </c>
      <c r="E15039" s="67" t="s">
        <v>384</v>
      </c>
      <c r="F15039" s="68" t="s">
        <v>560</v>
      </c>
      <c r="G15039" s="67" t="s">
        <v>561</v>
      </c>
      <c r="H15039" s="68" t="s">
        <v>362</v>
      </c>
      <c r="I15039" s="69">
        <v>25</v>
      </c>
      <c r="J15039" s="69">
        <v>0</v>
      </c>
      <c r="K15039" s="91"/>
      <c r="L15039" s="91"/>
    </row>
    <row r="15040" spans="2:12" x14ac:dyDescent="0.25">
      <c r="B15040" s="67" t="s">
        <v>554</v>
      </c>
      <c r="C15040" s="67" t="s">
        <v>555</v>
      </c>
      <c r="D15040" s="68" t="s">
        <v>383</v>
      </c>
      <c r="E15040" s="67" t="s">
        <v>384</v>
      </c>
      <c r="F15040" s="68" t="s">
        <v>560</v>
      </c>
      <c r="G15040" s="67" t="s">
        <v>561</v>
      </c>
      <c r="H15040" s="68" t="s">
        <v>363</v>
      </c>
      <c r="I15040" s="69">
        <v>0</v>
      </c>
      <c r="J15040" s="69">
        <v>0</v>
      </c>
      <c r="K15040" s="91"/>
      <c r="L15040" s="91"/>
    </row>
    <row r="15041" spans="2:12" x14ac:dyDescent="0.25">
      <c r="B15041" s="67" t="s">
        <v>554</v>
      </c>
      <c r="C15041" s="67" t="s">
        <v>555</v>
      </c>
      <c r="D15041" s="68" t="s">
        <v>383</v>
      </c>
      <c r="E15041" s="67" t="s">
        <v>384</v>
      </c>
      <c r="F15041" s="68" t="s">
        <v>560</v>
      </c>
      <c r="G15041" s="67" t="s">
        <v>561</v>
      </c>
      <c r="H15041" s="68" t="s">
        <v>364</v>
      </c>
      <c r="I15041" s="69">
        <v>0</v>
      </c>
      <c r="J15041" s="69">
        <v>0</v>
      </c>
      <c r="K15041" s="91"/>
      <c r="L15041" s="91"/>
    </row>
    <row r="15042" spans="2:12" x14ac:dyDescent="0.25">
      <c r="B15042" s="67" t="s">
        <v>554</v>
      </c>
      <c r="C15042" s="67" t="s">
        <v>555</v>
      </c>
      <c r="D15042" s="68" t="s">
        <v>383</v>
      </c>
      <c r="E15042" s="67" t="s">
        <v>384</v>
      </c>
      <c r="F15042" s="68" t="s">
        <v>560</v>
      </c>
      <c r="G15042" s="67" t="s">
        <v>561</v>
      </c>
      <c r="H15042" s="68" t="s">
        <v>363</v>
      </c>
      <c r="I15042" s="69">
        <v>4</v>
      </c>
      <c r="J15042" s="69">
        <v>0</v>
      </c>
      <c r="K15042" s="91"/>
      <c r="L15042" s="91"/>
    </row>
    <row r="15043" spans="2:12" x14ac:dyDescent="0.25">
      <c r="B15043" s="67" t="s">
        <v>554</v>
      </c>
      <c r="C15043" s="67" t="s">
        <v>555</v>
      </c>
      <c r="D15043" s="68" t="s">
        <v>383</v>
      </c>
      <c r="E15043" s="67" t="s">
        <v>384</v>
      </c>
      <c r="F15043" s="68" t="s">
        <v>560</v>
      </c>
      <c r="G15043" s="67" t="s">
        <v>561</v>
      </c>
      <c r="H15043" s="68" t="s">
        <v>364</v>
      </c>
      <c r="I15043" s="69">
        <v>0</v>
      </c>
      <c r="J15043" s="69">
        <v>9</v>
      </c>
      <c r="K15043" s="91"/>
      <c r="L15043" s="91"/>
    </row>
    <row r="15044" spans="2:12" x14ac:dyDescent="0.25">
      <c r="B15044" s="67" t="s">
        <v>554</v>
      </c>
      <c r="C15044" s="67" t="s">
        <v>555</v>
      </c>
      <c r="D15044" s="68" t="s">
        <v>383</v>
      </c>
      <c r="E15044" s="67" t="s">
        <v>384</v>
      </c>
      <c r="F15044" s="68" t="s">
        <v>560</v>
      </c>
      <c r="G15044" s="67" t="s">
        <v>561</v>
      </c>
      <c r="H15044" s="68" t="s">
        <v>363</v>
      </c>
      <c r="I15044" s="69">
        <v>0</v>
      </c>
      <c r="J15044" s="69">
        <v>0</v>
      </c>
      <c r="K15044" s="91"/>
      <c r="L15044" s="91"/>
    </row>
    <row r="15045" spans="2:12" x14ac:dyDescent="0.25">
      <c r="B15045" s="67" t="s">
        <v>554</v>
      </c>
      <c r="C15045" s="67" t="s">
        <v>555</v>
      </c>
      <c r="D15045" s="68" t="s">
        <v>383</v>
      </c>
      <c r="E15045" s="67" t="s">
        <v>384</v>
      </c>
      <c r="F15045" s="68" t="s">
        <v>560</v>
      </c>
      <c r="G15045" s="67" t="s">
        <v>561</v>
      </c>
      <c r="H15045" s="68" t="s">
        <v>362</v>
      </c>
      <c r="I15045" s="69">
        <v>10</v>
      </c>
      <c r="J15045" s="69">
        <v>20</v>
      </c>
      <c r="K15045" s="91"/>
      <c r="L15045" s="91"/>
    </row>
    <row r="15046" spans="2:12" x14ac:dyDescent="0.25">
      <c r="B15046" s="67" t="s">
        <v>554</v>
      </c>
      <c r="C15046" s="67" t="s">
        <v>555</v>
      </c>
      <c r="D15046" s="68" t="s">
        <v>383</v>
      </c>
      <c r="E15046" s="67" t="s">
        <v>384</v>
      </c>
      <c r="F15046" s="68" t="s">
        <v>560</v>
      </c>
      <c r="G15046" s="67" t="s">
        <v>561</v>
      </c>
      <c r="H15046" s="68" t="s">
        <v>363</v>
      </c>
      <c r="I15046" s="69">
        <v>29</v>
      </c>
      <c r="J15046" s="69">
        <v>32</v>
      </c>
      <c r="K15046" s="91"/>
      <c r="L15046" s="91"/>
    </row>
    <row r="15047" spans="2:12" x14ac:dyDescent="0.25">
      <c r="B15047" s="67" t="s">
        <v>554</v>
      </c>
      <c r="C15047" s="67" t="s">
        <v>555</v>
      </c>
      <c r="D15047" s="68" t="s">
        <v>383</v>
      </c>
      <c r="E15047" s="67" t="s">
        <v>384</v>
      </c>
      <c r="F15047" s="68" t="s">
        <v>560</v>
      </c>
      <c r="G15047" s="67" t="s">
        <v>561</v>
      </c>
      <c r="H15047" s="68" t="s">
        <v>364</v>
      </c>
      <c r="I15047" s="69">
        <v>0</v>
      </c>
      <c r="J15047" s="69">
        <v>0</v>
      </c>
      <c r="K15047" s="91"/>
      <c r="L15047" s="91"/>
    </row>
    <row r="15048" spans="2:12" x14ac:dyDescent="0.25">
      <c r="B15048" s="67" t="s">
        <v>554</v>
      </c>
      <c r="C15048" s="67" t="s">
        <v>555</v>
      </c>
      <c r="D15048" s="68" t="s">
        <v>383</v>
      </c>
      <c r="E15048" s="67" t="s">
        <v>384</v>
      </c>
      <c r="F15048" s="68" t="s">
        <v>560</v>
      </c>
      <c r="G15048" s="67" t="s">
        <v>561</v>
      </c>
      <c r="H15048" s="68" t="s">
        <v>362</v>
      </c>
      <c r="I15048" s="69">
        <v>19</v>
      </c>
      <c r="J15048" s="69">
        <v>12</v>
      </c>
      <c r="K15048" s="91"/>
      <c r="L15048" s="91"/>
    </row>
    <row r="15049" spans="2:12" x14ac:dyDescent="0.25">
      <c r="B15049" s="67" t="s">
        <v>554</v>
      </c>
      <c r="C15049" s="67" t="s">
        <v>555</v>
      </c>
      <c r="D15049" s="68" t="s">
        <v>383</v>
      </c>
      <c r="E15049" s="67" t="s">
        <v>384</v>
      </c>
      <c r="F15049" s="68" t="s">
        <v>560</v>
      </c>
      <c r="G15049" s="67" t="s">
        <v>561</v>
      </c>
      <c r="H15049" s="68" t="s">
        <v>363</v>
      </c>
      <c r="I15049" s="69">
        <v>19</v>
      </c>
      <c r="J15049" s="69">
        <v>1</v>
      </c>
      <c r="K15049" s="91"/>
      <c r="L15049" s="91"/>
    </row>
    <row r="15050" spans="2:12" x14ac:dyDescent="0.25">
      <c r="B15050" s="67" t="s">
        <v>554</v>
      </c>
      <c r="C15050" s="67" t="s">
        <v>555</v>
      </c>
      <c r="D15050" s="68" t="s">
        <v>383</v>
      </c>
      <c r="E15050" s="67" t="s">
        <v>384</v>
      </c>
      <c r="F15050" s="68" t="s">
        <v>560</v>
      </c>
      <c r="G15050" s="67" t="s">
        <v>561</v>
      </c>
      <c r="H15050" s="68" t="s">
        <v>364</v>
      </c>
      <c r="I15050" s="69">
        <v>-8</v>
      </c>
      <c r="J15050" s="69">
        <v>0</v>
      </c>
      <c r="K15050" s="91"/>
      <c r="L15050" s="91"/>
    </row>
    <row r="15051" spans="2:12" x14ac:dyDescent="0.25">
      <c r="B15051" s="67" t="s">
        <v>554</v>
      </c>
      <c r="C15051" s="67" t="s">
        <v>555</v>
      </c>
      <c r="D15051" s="68" t="s">
        <v>383</v>
      </c>
      <c r="E15051" s="67" t="s">
        <v>384</v>
      </c>
      <c r="F15051" s="68" t="s">
        <v>560</v>
      </c>
      <c r="G15051" s="67" t="s">
        <v>561</v>
      </c>
      <c r="H15051" s="68" t="s">
        <v>362</v>
      </c>
      <c r="I15051" s="69">
        <v>0</v>
      </c>
      <c r="J15051" s="69">
        <v>0</v>
      </c>
      <c r="K15051" s="91"/>
      <c r="L15051" s="91"/>
    </row>
    <row r="15052" spans="2:12" x14ac:dyDescent="0.25">
      <c r="B15052" s="67" t="s">
        <v>554</v>
      </c>
      <c r="C15052" s="67" t="s">
        <v>555</v>
      </c>
      <c r="D15052" s="68" t="s">
        <v>383</v>
      </c>
      <c r="E15052" s="67" t="s">
        <v>384</v>
      </c>
      <c r="F15052" s="68" t="s">
        <v>560</v>
      </c>
      <c r="G15052" s="67" t="s">
        <v>561</v>
      </c>
      <c r="H15052" s="68" t="s">
        <v>363</v>
      </c>
      <c r="I15052" s="69">
        <v>0</v>
      </c>
      <c r="J15052" s="69">
        <v>0</v>
      </c>
      <c r="K15052" s="91"/>
      <c r="L15052" s="91"/>
    </row>
    <row r="15053" spans="2:12" x14ac:dyDescent="0.25">
      <c r="B15053" s="67" t="s">
        <v>554</v>
      </c>
      <c r="C15053" s="67" t="s">
        <v>555</v>
      </c>
      <c r="D15053" s="68" t="s">
        <v>383</v>
      </c>
      <c r="E15053" s="67" t="s">
        <v>384</v>
      </c>
      <c r="F15053" s="68" t="s">
        <v>560</v>
      </c>
      <c r="G15053" s="67" t="s">
        <v>561</v>
      </c>
      <c r="H15053" s="68" t="s">
        <v>362</v>
      </c>
      <c r="I15053" s="69">
        <v>0</v>
      </c>
      <c r="J15053" s="69">
        <v>0</v>
      </c>
      <c r="K15053" s="91"/>
      <c r="L15053" s="91"/>
    </row>
    <row r="15054" spans="2:12" x14ac:dyDescent="0.25">
      <c r="B15054" s="67" t="s">
        <v>554</v>
      </c>
      <c r="C15054" s="67" t="s">
        <v>555</v>
      </c>
      <c r="D15054" s="68" t="s">
        <v>383</v>
      </c>
      <c r="E15054" s="67" t="s">
        <v>384</v>
      </c>
      <c r="F15054" s="68" t="s">
        <v>560</v>
      </c>
      <c r="G15054" s="67" t="s">
        <v>561</v>
      </c>
      <c r="H15054" s="68" t="s">
        <v>363</v>
      </c>
      <c r="I15054" s="69">
        <v>0</v>
      </c>
      <c r="J15054" s="69">
        <v>0</v>
      </c>
      <c r="K15054" s="91"/>
      <c r="L15054" s="91"/>
    </row>
    <row r="15055" spans="2:12" x14ac:dyDescent="0.25">
      <c r="B15055" s="67" t="s">
        <v>554</v>
      </c>
      <c r="C15055" s="67" t="s">
        <v>555</v>
      </c>
      <c r="D15055" s="68" t="s">
        <v>383</v>
      </c>
      <c r="E15055" s="67" t="s">
        <v>384</v>
      </c>
      <c r="F15055" s="68" t="s">
        <v>560</v>
      </c>
      <c r="G15055" s="67" t="s">
        <v>561</v>
      </c>
      <c r="H15055" s="68" t="s">
        <v>364</v>
      </c>
      <c r="I15055" s="69">
        <v>0</v>
      </c>
      <c r="J15055" s="69">
        <v>0</v>
      </c>
      <c r="K15055" s="91"/>
      <c r="L15055" s="91"/>
    </row>
    <row r="15056" spans="2:12" x14ac:dyDescent="0.25">
      <c r="B15056" s="67" t="s">
        <v>554</v>
      </c>
      <c r="C15056" s="67" t="s">
        <v>555</v>
      </c>
      <c r="D15056" s="68" t="s">
        <v>383</v>
      </c>
      <c r="E15056" s="67" t="s">
        <v>384</v>
      </c>
      <c r="F15056" s="68" t="s">
        <v>560</v>
      </c>
      <c r="G15056" s="67" t="s">
        <v>561</v>
      </c>
      <c r="H15056" s="68" t="s">
        <v>362</v>
      </c>
      <c r="I15056" s="69">
        <v>48</v>
      </c>
      <c r="J15056" s="69">
        <v>44</v>
      </c>
      <c r="K15056" s="91"/>
      <c r="L15056" s="91"/>
    </row>
    <row r="15057" spans="2:12" x14ac:dyDescent="0.25">
      <c r="B15057" s="67" t="s">
        <v>554</v>
      </c>
      <c r="C15057" s="67" t="s">
        <v>555</v>
      </c>
      <c r="D15057" s="68" t="s">
        <v>383</v>
      </c>
      <c r="E15057" s="67" t="s">
        <v>384</v>
      </c>
      <c r="F15057" s="68" t="s">
        <v>560</v>
      </c>
      <c r="G15057" s="67" t="s">
        <v>561</v>
      </c>
      <c r="H15057" s="68" t="s">
        <v>363</v>
      </c>
      <c r="I15057" s="69">
        <v>141</v>
      </c>
      <c r="J15057" s="69">
        <v>206</v>
      </c>
      <c r="K15057" s="91"/>
      <c r="L15057" s="91"/>
    </row>
    <row r="15058" spans="2:12" x14ac:dyDescent="0.25">
      <c r="B15058" s="67" t="s">
        <v>554</v>
      </c>
      <c r="C15058" s="67" t="s">
        <v>555</v>
      </c>
      <c r="D15058" s="68" t="s">
        <v>383</v>
      </c>
      <c r="E15058" s="67" t="s">
        <v>384</v>
      </c>
      <c r="F15058" s="68" t="s">
        <v>560</v>
      </c>
      <c r="G15058" s="67" t="s">
        <v>561</v>
      </c>
      <c r="H15058" s="68" t="s">
        <v>364</v>
      </c>
      <c r="I15058" s="69">
        <v>34</v>
      </c>
      <c r="J15058" s="69">
        <v>61</v>
      </c>
      <c r="K15058" s="91"/>
      <c r="L15058" s="91"/>
    </row>
    <row r="15059" spans="2:12" x14ac:dyDescent="0.25">
      <c r="B15059" s="67" t="s">
        <v>554</v>
      </c>
      <c r="C15059" s="67" t="s">
        <v>555</v>
      </c>
      <c r="D15059" s="68" t="s">
        <v>383</v>
      </c>
      <c r="E15059" s="67" t="s">
        <v>384</v>
      </c>
      <c r="F15059" s="68" t="s">
        <v>560</v>
      </c>
      <c r="G15059" s="67" t="s">
        <v>561</v>
      </c>
      <c r="H15059" s="68" t="s">
        <v>362</v>
      </c>
      <c r="I15059" s="69">
        <v>0</v>
      </c>
      <c r="J15059" s="69">
        <v>0</v>
      </c>
      <c r="K15059" s="91"/>
      <c r="L15059" s="91"/>
    </row>
    <row r="15060" spans="2:12" x14ac:dyDescent="0.25">
      <c r="B15060" s="67" t="s">
        <v>554</v>
      </c>
      <c r="C15060" s="67" t="s">
        <v>555</v>
      </c>
      <c r="D15060" s="68" t="s">
        <v>383</v>
      </c>
      <c r="E15060" s="67" t="s">
        <v>384</v>
      </c>
      <c r="F15060" s="68" t="s">
        <v>560</v>
      </c>
      <c r="G15060" s="67" t="s">
        <v>561</v>
      </c>
      <c r="H15060" s="68" t="s">
        <v>363</v>
      </c>
      <c r="I15060" s="69">
        <v>0</v>
      </c>
      <c r="J15060" s="69">
        <v>0</v>
      </c>
      <c r="K15060" s="91"/>
      <c r="L15060" s="91"/>
    </row>
    <row r="15061" spans="2:12" x14ac:dyDescent="0.25">
      <c r="B15061" s="67" t="s">
        <v>554</v>
      </c>
      <c r="C15061" s="67" t="s">
        <v>555</v>
      </c>
      <c r="D15061" s="68" t="s">
        <v>383</v>
      </c>
      <c r="E15061" s="67" t="s">
        <v>384</v>
      </c>
      <c r="F15061" s="68" t="s">
        <v>560</v>
      </c>
      <c r="G15061" s="67" t="s">
        <v>561</v>
      </c>
      <c r="H15061" s="68" t="s">
        <v>362</v>
      </c>
      <c r="I15061" s="69">
        <v>44</v>
      </c>
      <c r="J15061" s="69">
        <v>65</v>
      </c>
      <c r="K15061" s="91"/>
      <c r="L15061" s="91"/>
    </row>
    <row r="15062" spans="2:12" x14ac:dyDescent="0.25">
      <c r="B15062" s="67" t="s">
        <v>554</v>
      </c>
      <c r="C15062" s="67" t="s">
        <v>555</v>
      </c>
      <c r="D15062" s="68" t="s">
        <v>383</v>
      </c>
      <c r="E15062" s="67" t="s">
        <v>384</v>
      </c>
      <c r="F15062" s="68" t="s">
        <v>560</v>
      </c>
      <c r="G15062" s="67" t="s">
        <v>561</v>
      </c>
      <c r="H15062" s="68" t="s">
        <v>363</v>
      </c>
      <c r="I15062" s="69">
        <v>144</v>
      </c>
      <c r="J15062" s="69">
        <v>132</v>
      </c>
      <c r="K15062" s="91"/>
      <c r="L15062" s="91"/>
    </row>
    <row r="15063" spans="2:12" x14ac:dyDescent="0.25">
      <c r="B15063" s="67" t="s">
        <v>554</v>
      </c>
      <c r="C15063" s="67" t="s">
        <v>555</v>
      </c>
      <c r="D15063" s="68" t="s">
        <v>383</v>
      </c>
      <c r="E15063" s="67" t="s">
        <v>384</v>
      </c>
      <c r="F15063" s="68" t="s">
        <v>560</v>
      </c>
      <c r="G15063" s="67" t="s">
        <v>561</v>
      </c>
      <c r="H15063" s="68" t="s">
        <v>364</v>
      </c>
      <c r="I15063" s="69">
        <v>36</v>
      </c>
      <c r="J15063" s="69">
        <v>25</v>
      </c>
      <c r="K15063" s="91"/>
      <c r="L15063" s="91"/>
    </row>
    <row r="15064" spans="2:12" x14ac:dyDescent="0.25">
      <c r="B15064" s="67" t="s">
        <v>554</v>
      </c>
      <c r="C15064" s="67" t="s">
        <v>555</v>
      </c>
      <c r="D15064" s="68" t="s">
        <v>383</v>
      </c>
      <c r="E15064" s="67" t="s">
        <v>384</v>
      </c>
      <c r="F15064" s="68" t="s">
        <v>560</v>
      </c>
      <c r="G15064" s="67" t="s">
        <v>561</v>
      </c>
      <c r="H15064" s="68" t="s">
        <v>362</v>
      </c>
      <c r="I15064" s="69">
        <v>0</v>
      </c>
      <c r="J15064" s="69">
        <v>0</v>
      </c>
      <c r="K15064" s="91"/>
      <c r="L15064" s="91"/>
    </row>
    <row r="15065" spans="2:12" x14ac:dyDescent="0.25">
      <c r="B15065" s="67" t="s">
        <v>554</v>
      </c>
      <c r="C15065" s="67" t="s">
        <v>555</v>
      </c>
      <c r="D15065" s="68" t="s">
        <v>383</v>
      </c>
      <c r="E15065" s="67" t="s">
        <v>384</v>
      </c>
      <c r="F15065" s="68" t="s">
        <v>560</v>
      </c>
      <c r="G15065" s="67" t="s">
        <v>561</v>
      </c>
      <c r="H15065" s="68" t="s">
        <v>363</v>
      </c>
      <c r="I15065" s="69">
        <v>0</v>
      </c>
      <c r="J15065" s="69">
        <v>0</v>
      </c>
      <c r="K15065" s="91"/>
      <c r="L15065" s="91"/>
    </row>
    <row r="15066" spans="2:12" x14ac:dyDescent="0.25">
      <c r="B15066" s="67" t="s">
        <v>554</v>
      </c>
      <c r="C15066" s="67" t="s">
        <v>555</v>
      </c>
      <c r="D15066" s="68" t="s">
        <v>383</v>
      </c>
      <c r="E15066" s="67" t="s">
        <v>384</v>
      </c>
      <c r="F15066" s="68" t="s">
        <v>560</v>
      </c>
      <c r="G15066" s="67" t="s">
        <v>561</v>
      </c>
      <c r="H15066" s="68" t="s">
        <v>362</v>
      </c>
      <c r="I15066" s="69">
        <v>36</v>
      </c>
      <c r="J15066" s="69">
        <v>28</v>
      </c>
      <c r="K15066" s="91"/>
      <c r="L15066" s="91"/>
    </row>
    <row r="15067" spans="2:12" x14ac:dyDescent="0.25">
      <c r="B15067" s="67" t="s">
        <v>554</v>
      </c>
      <c r="C15067" s="67" t="s">
        <v>555</v>
      </c>
      <c r="D15067" s="68" t="s">
        <v>383</v>
      </c>
      <c r="E15067" s="67" t="s">
        <v>384</v>
      </c>
      <c r="F15067" s="68" t="s">
        <v>560</v>
      </c>
      <c r="G15067" s="67" t="s">
        <v>561</v>
      </c>
      <c r="H15067" s="68" t="s">
        <v>363</v>
      </c>
      <c r="I15067" s="69">
        <v>67</v>
      </c>
      <c r="J15067" s="69">
        <v>121</v>
      </c>
      <c r="K15067" s="91"/>
      <c r="L15067" s="91"/>
    </row>
    <row r="15068" spans="2:12" x14ac:dyDescent="0.25">
      <c r="B15068" s="67" t="s">
        <v>554</v>
      </c>
      <c r="C15068" s="67" t="s">
        <v>555</v>
      </c>
      <c r="D15068" s="68" t="s">
        <v>383</v>
      </c>
      <c r="E15068" s="67" t="s">
        <v>384</v>
      </c>
      <c r="F15068" s="68" t="s">
        <v>560</v>
      </c>
      <c r="G15068" s="67" t="s">
        <v>561</v>
      </c>
      <c r="H15068" s="68" t="s">
        <v>364</v>
      </c>
      <c r="I15068" s="69">
        <v>87</v>
      </c>
      <c r="J15068" s="69">
        <v>85</v>
      </c>
      <c r="K15068" s="91"/>
      <c r="L15068" s="91"/>
    </row>
    <row r="15069" spans="2:12" x14ac:dyDescent="0.25">
      <c r="B15069" s="67" t="s">
        <v>554</v>
      </c>
      <c r="C15069" s="67" t="s">
        <v>555</v>
      </c>
      <c r="D15069" s="68" t="s">
        <v>383</v>
      </c>
      <c r="E15069" s="67" t="s">
        <v>384</v>
      </c>
      <c r="F15069" s="68" t="s">
        <v>560</v>
      </c>
      <c r="G15069" s="67" t="s">
        <v>561</v>
      </c>
      <c r="H15069" s="68" t="s">
        <v>362</v>
      </c>
      <c r="I15069" s="69">
        <v>119</v>
      </c>
      <c r="J15069" s="69">
        <v>82</v>
      </c>
      <c r="K15069" s="91"/>
      <c r="L15069" s="91"/>
    </row>
    <row r="15070" spans="2:12" x14ac:dyDescent="0.25">
      <c r="B15070" s="67" t="s">
        <v>554</v>
      </c>
      <c r="C15070" s="67" t="s">
        <v>555</v>
      </c>
      <c r="D15070" s="68" t="s">
        <v>383</v>
      </c>
      <c r="E15070" s="67" t="s">
        <v>384</v>
      </c>
      <c r="F15070" s="68" t="s">
        <v>560</v>
      </c>
      <c r="G15070" s="67" t="s">
        <v>561</v>
      </c>
      <c r="H15070" s="68" t="s">
        <v>363</v>
      </c>
      <c r="I15070" s="69">
        <v>72</v>
      </c>
      <c r="J15070" s="69">
        <v>96</v>
      </c>
      <c r="K15070" s="91"/>
      <c r="L15070" s="91"/>
    </row>
    <row r="15071" spans="2:12" x14ac:dyDescent="0.25">
      <c r="B15071" s="67" t="s">
        <v>554</v>
      </c>
      <c r="C15071" s="67" t="s">
        <v>555</v>
      </c>
      <c r="D15071" s="68" t="s">
        <v>383</v>
      </c>
      <c r="E15071" s="67" t="s">
        <v>384</v>
      </c>
      <c r="F15071" s="68" t="s">
        <v>560</v>
      </c>
      <c r="G15071" s="67" t="s">
        <v>561</v>
      </c>
      <c r="H15071" s="68" t="s">
        <v>364</v>
      </c>
      <c r="I15071" s="69">
        <v>0</v>
      </c>
      <c r="J15071" s="69">
        <v>0</v>
      </c>
      <c r="K15071" s="91"/>
      <c r="L15071" s="91"/>
    </row>
    <row r="15072" spans="2:12" x14ac:dyDescent="0.25">
      <c r="B15072" s="67" t="s">
        <v>554</v>
      </c>
      <c r="C15072" s="67" t="s">
        <v>555</v>
      </c>
      <c r="D15072" s="68" t="s">
        <v>383</v>
      </c>
      <c r="E15072" s="67" t="s">
        <v>384</v>
      </c>
      <c r="F15072" s="68" t="s">
        <v>560</v>
      </c>
      <c r="G15072" s="67" t="s">
        <v>561</v>
      </c>
      <c r="H15072" s="68" t="s">
        <v>362</v>
      </c>
      <c r="I15072" s="69">
        <v>0</v>
      </c>
      <c r="J15072" s="69">
        <v>19</v>
      </c>
      <c r="K15072" s="91"/>
      <c r="L15072" s="91"/>
    </row>
    <row r="15073" spans="2:12" x14ac:dyDescent="0.25">
      <c r="B15073" s="67" t="s">
        <v>554</v>
      </c>
      <c r="C15073" s="67" t="s">
        <v>555</v>
      </c>
      <c r="D15073" s="68" t="s">
        <v>383</v>
      </c>
      <c r="E15073" s="67" t="s">
        <v>384</v>
      </c>
      <c r="F15073" s="68" t="s">
        <v>560</v>
      </c>
      <c r="G15073" s="67" t="s">
        <v>561</v>
      </c>
      <c r="H15073" s="68" t="s">
        <v>363</v>
      </c>
      <c r="I15073" s="69">
        <v>27</v>
      </c>
      <c r="J15073" s="69">
        <v>47</v>
      </c>
      <c r="K15073" s="91"/>
      <c r="L15073" s="91"/>
    </row>
    <row r="15074" spans="2:12" x14ac:dyDescent="0.25">
      <c r="B15074" s="67" t="s">
        <v>554</v>
      </c>
      <c r="C15074" s="67" t="s">
        <v>555</v>
      </c>
      <c r="D15074" s="68" t="s">
        <v>383</v>
      </c>
      <c r="E15074" s="67" t="s">
        <v>384</v>
      </c>
      <c r="F15074" s="68" t="s">
        <v>560</v>
      </c>
      <c r="G15074" s="67" t="s">
        <v>561</v>
      </c>
      <c r="H15074" s="68" t="s">
        <v>364</v>
      </c>
      <c r="I15074" s="69">
        <v>0</v>
      </c>
      <c r="J15074" s="69">
        <v>0</v>
      </c>
      <c r="K15074" s="91"/>
      <c r="L15074" s="91"/>
    </row>
    <row r="15075" spans="2:12" x14ac:dyDescent="0.25">
      <c r="B15075" s="67" t="s">
        <v>554</v>
      </c>
      <c r="C15075" s="67" t="s">
        <v>555</v>
      </c>
      <c r="D15075" s="68" t="s">
        <v>383</v>
      </c>
      <c r="E15075" s="67" t="s">
        <v>384</v>
      </c>
      <c r="F15075" s="68" t="s">
        <v>560</v>
      </c>
      <c r="G15075" s="67" t="s">
        <v>561</v>
      </c>
      <c r="H15075" s="68" t="s">
        <v>362</v>
      </c>
      <c r="I15075" s="69">
        <v>0</v>
      </c>
      <c r="J15075" s="69">
        <v>0</v>
      </c>
      <c r="K15075" s="91"/>
      <c r="L15075" s="91"/>
    </row>
    <row r="15076" spans="2:12" x14ac:dyDescent="0.25">
      <c r="B15076" s="67" t="s">
        <v>554</v>
      </c>
      <c r="C15076" s="67" t="s">
        <v>555</v>
      </c>
      <c r="D15076" s="68" t="s">
        <v>383</v>
      </c>
      <c r="E15076" s="67" t="s">
        <v>384</v>
      </c>
      <c r="F15076" s="68" t="s">
        <v>560</v>
      </c>
      <c r="G15076" s="67" t="s">
        <v>561</v>
      </c>
      <c r="H15076" s="68" t="s">
        <v>363</v>
      </c>
      <c r="I15076" s="69">
        <v>16</v>
      </c>
      <c r="J15076" s="69">
        <v>8</v>
      </c>
      <c r="K15076" s="91"/>
      <c r="L15076" s="91"/>
    </row>
    <row r="15077" spans="2:12" x14ac:dyDescent="0.25">
      <c r="B15077" s="67" t="s">
        <v>554</v>
      </c>
      <c r="C15077" s="67" t="s">
        <v>555</v>
      </c>
      <c r="D15077" s="68" t="s">
        <v>383</v>
      </c>
      <c r="E15077" s="67" t="s">
        <v>384</v>
      </c>
      <c r="F15077" s="68" t="s">
        <v>560</v>
      </c>
      <c r="G15077" s="67" t="s">
        <v>561</v>
      </c>
      <c r="H15077" s="68" t="s">
        <v>364</v>
      </c>
      <c r="I15077" s="69">
        <v>2</v>
      </c>
      <c r="J15077" s="69">
        <v>10</v>
      </c>
      <c r="K15077" s="91"/>
      <c r="L15077" s="91"/>
    </row>
    <row r="15078" spans="2:12" x14ac:dyDescent="0.25">
      <c r="B15078" s="67" t="s">
        <v>554</v>
      </c>
      <c r="C15078" s="67" t="s">
        <v>555</v>
      </c>
      <c r="D15078" s="68" t="s">
        <v>383</v>
      </c>
      <c r="E15078" s="67" t="s">
        <v>384</v>
      </c>
      <c r="F15078" s="68" t="s">
        <v>560</v>
      </c>
      <c r="G15078" s="67" t="s">
        <v>561</v>
      </c>
      <c r="H15078" s="68" t="s">
        <v>363</v>
      </c>
      <c r="I15078" s="69">
        <v>42</v>
      </c>
      <c r="J15078" s="69">
        <v>74</v>
      </c>
      <c r="K15078" s="91"/>
      <c r="L15078" s="91"/>
    </row>
    <row r="15079" spans="2:12" x14ac:dyDescent="0.25">
      <c r="B15079" s="67" t="s">
        <v>554</v>
      </c>
      <c r="C15079" s="67" t="s">
        <v>555</v>
      </c>
      <c r="D15079" s="68" t="s">
        <v>383</v>
      </c>
      <c r="E15079" s="67" t="s">
        <v>384</v>
      </c>
      <c r="F15079" s="68" t="s">
        <v>560</v>
      </c>
      <c r="G15079" s="67" t="s">
        <v>561</v>
      </c>
      <c r="H15079" s="68" t="s">
        <v>362</v>
      </c>
      <c r="I15079" s="69">
        <v>30</v>
      </c>
      <c r="J15079" s="69">
        <v>0</v>
      </c>
      <c r="K15079" s="91"/>
      <c r="L15079" s="91"/>
    </row>
    <row r="15080" spans="2:12" x14ac:dyDescent="0.25">
      <c r="B15080" s="67" t="s">
        <v>554</v>
      </c>
      <c r="C15080" s="67" t="s">
        <v>555</v>
      </c>
      <c r="D15080" s="68" t="s">
        <v>383</v>
      </c>
      <c r="E15080" s="67" t="s">
        <v>384</v>
      </c>
      <c r="F15080" s="68" t="s">
        <v>560</v>
      </c>
      <c r="G15080" s="67" t="s">
        <v>561</v>
      </c>
      <c r="H15080" s="68" t="s">
        <v>363</v>
      </c>
      <c r="I15080" s="69">
        <v>0</v>
      </c>
      <c r="J15080" s="69">
        <v>24</v>
      </c>
      <c r="K15080" s="91"/>
      <c r="L15080" s="91"/>
    </row>
    <row r="15081" spans="2:12" x14ac:dyDescent="0.25">
      <c r="B15081" s="67" t="s">
        <v>554</v>
      </c>
      <c r="C15081" s="67" t="s">
        <v>555</v>
      </c>
      <c r="D15081" s="68" t="s">
        <v>383</v>
      </c>
      <c r="E15081" s="67" t="s">
        <v>384</v>
      </c>
      <c r="F15081" s="68" t="s">
        <v>560</v>
      </c>
      <c r="G15081" s="67" t="s">
        <v>561</v>
      </c>
      <c r="H15081" s="68" t="s">
        <v>364</v>
      </c>
      <c r="I15081" s="69">
        <v>0</v>
      </c>
      <c r="J15081" s="69">
        <v>0</v>
      </c>
      <c r="K15081" s="91"/>
      <c r="L15081" s="91"/>
    </row>
    <row r="15082" spans="2:12" x14ac:dyDescent="0.25">
      <c r="B15082" s="67" t="s">
        <v>554</v>
      </c>
      <c r="C15082" s="67" t="s">
        <v>555</v>
      </c>
      <c r="D15082" s="68" t="s">
        <v>383</v>
      </c>
      <c r="E15082" s="67" t="s">
        <v>384</v>
      </c>
      <c r="F15082" s="68" t="s">
        <v>560</v>
      </c>
      <c r="G15082" s="67" t="s">
        <v>561</v>
      </c>
      <c r="H15082" s="68" t="s">
        <v>362</v>
      </c>
      <c r="I15082" s="69">
        <v>0</v>
      </c>
      <c r="J15082" s="69">
        <v>0</v>
      </c>
      <c r="K15082" s="91"/>
      <c r="L15082" s="91"/>
    </row>
    <row r="15083" spans="2:12" x14ac:dyDescent="0.25">
      <c r="B15083" s="67" t="s">
        <v>554</v>
      </c>
      <c r="C15083" s="67" t="s">
        <v>555</v>
      </c>
      <c r="D15083" s="68" t="s">
        <v>383</v>
      </c>
      <c r="E15083" s="67" t="s">
        <v>384</v>
      </c>
      <c r="F15083" s="68" t="s">
        <v>560</v>
      </c>
      <c r="G15083" s="67" t="s">
        <v>561</v>
      </c>
      <c r="H15083" s="68" t="s">
        <v>363</v>
      </c>
      <c r="I15083" s="69">
        <v>31</v>
      </c>
      <c r="J15083" s="69">
        <v>21</v>
      </c>
      <c r="K15083" s="91"/>
      <c r="L15083" s="91"/>
    </row>
    <row r="15084" spans="2:12" x14ac:dyDescent="0.25">
      <c r="B15084" s="67" t="s">
        <v>554</v>
      </c>
      <c r="C15084" s="67" t="s">
        <v>555</v>
      </c>
      <c r="D15084" s="68" t="s">
        <v>383</v>
      </c>
      <c r="E15084" s="67" t="s">
        <v>384</v>
      </c>
      <c r="F15084" s="68" t="s">
        <v>560</v>
      </c>
      <c r="G15084" s="67" t="s">
        <v>561</v>
      </c>
      <c r="H15084" s="68" t="s">
        <v>362</v>
      </c>
      <c r="I15084" s="69">
        <v>0</v>
      </c>
      <c r="J15084" s="69">
        <v>0</v>
      </c>
      <c r="K15084" s="91"/>
      <c r="L15084" s="91"/>
    </row>
    <row r="15085" spans="2:12" x14ac:dyDescent="0.25">
      <c r="B15085" s="67" t="s">
        <v>554</v>
      </c>
      <c r="C15085" s="67" t="s">
        <v>555</v>
      </c>
      <c r="D15085" s="68" t="s">
        <v>383</v>
      </c>
      <c r="E15085" s="67" t="s">
        <v>384</v>
      </c>
      <c r="F15085" s="68" t="s">
        <v>560</v>
      </c>
      <c r="G15085" s="67" t="s">
        <v>561</v>
      </c>
      <c r="H15085" s="68" t="s">
        <v>363</v>
      </c>
      <c r="I15085" s="69">
        <v>0</v>
      </c>
      <c r="J15085" s="69">
        <v>9</v>
      </c>
      <c r="K15085" s="91"/>
      <c r="L15085" s="91"/>
    </row>
    <row r="15086" spans="2:12" x14ac:dyDescent="0.25">
      <c r="B15086" s="67" t="s">
        <v>554</v>
      </c>
      <c r="C15086" s="67" t="s">
        <v>555</v>
      </c>
      <c r="D15086" s="68" t="s">
        <v>383</v>
      </c>
      <c r="E15086" s="67" t="s">
        <v>384</v>
      </c>
      <c r="F15086" s="68" t="s">
        <v>560</v>
      </c>
      <c r="G15086" s="67" t="s">
        <v>561</v>
      </c>
      <c r="H15086" s="68" t="s">
        <v>362</v>
      </c>
      <c r="I15086" s="69">
        <v>33</v>
      </c>
      <c r="J15086" s="69">
        <v>13</v>
      </c>
      <c r="K15086" s="91"/>
      <c r="L15086" s="91"/>
    </row>
    <row r="15087" spans="2:12" x14ac:dyDescent="0.25">
      <c r="B15087" s="67" t="s">
        <v>554</v>
      </c>
      <c r="C15087" s="67" t="s">
        <v>555</v>
      </c>
      <c r="D15087" s="68" t="s">
        <v>383</v>
      </c>
      <c r="E15087" s="67" t="s">
        <v>384</v>
      </c>
      <c r="F15087" s="68" t="s">
        <v>560</v>
      </c>
      <c r="G15087" s="67" t="s">
        <v>561</v>
      </c>
      <c r="H15087" s="68" t="s">
        <v>363</v>
      </c>
      <c r="I15087" s="69">
        <v>45</v>
      </c>
      <c r="J15087" s="69">
        <v>51</v>
      </c>
      <c r="K15087" s="91"/>
      <c r="L15087" s="91"/>
    </row>
    <row r="15088" spans="2:12" x14ac:dyDescent="0.25">
      <c r="B15088" s="67" t="s">
        <v>554</v>
      </c>
      <c r="C15088" s="67" t="s">
        <v>555</v>
      </c>
      <c r="D15088" s="68" t="s">
        <v>383</v>
      </c>
      <c r="E15088" s="67" t="s">
        <v>384</v>
      </c>
      <c r="F15088" s="68" t="s">
        <v>560</v>
      </c>
      <c r="G15088" s="67" t="s">
        <v>561</v>
      </c>
      <c r="H15088" s="68" t="s">
        <v>364</v>
      </c>
      <c r="I15088" s="69">
        <v>0</v>
      </c>
      <c r="J15088" s="69">
        <v>13</v>
      </c>
      <c r="K15088" s="91"/>
      <c r="L15088" s="91"/>
    </row>
    <row r="15089" spans="2:12" x14ac:dyDescent="0.25">
      <c r="B15089" s="67" t="s">
        <v>554</v>
      </c>
      <c r="C15089" s="67" t="s">
        <v>555</v>
      </c>
      <c r="D15089" s="68" t="s">
        <v>383</v>
      </c>
      <c r="E15089" s="67" t="s">
        <v>384</v>
      </c>
      <c r="F15089" s="68" t="s">
        <v>560</v>
      </c>
      <c r="G15089" s="67" t="s">
        <v>561</v>
      </c>
      <c r="H15089" s="68" t="s">
        <v>362</v>
      </c>
      <c r="I15089" s="69">
        <v>15</v>
      </c>
      <c r="J15089" s="69">
        <v>40</v>
      </c>
      <c r="K15089" s="91"/>
      <c r="L15089" s="91"/>
    </row>
    <row r="15090" spans="2:12" x14ac:dyDescent="0.25">
      <c r="B15090" s="67" t="s">
        <v>554</v>
      </c>
      <c r="C15090" s="67" t="s">
        <v>555</v>
      </c>
      <c r="D15090" s="68" t="s">
        <v>383</v>
      </c>
      <c r="E15090" s="67" t="s">
        <v>384</v>
      </c>
      <c r="F15090" s="68" t="s">
        <v>560</v>
      </c>
      <c r="G15090" s="67" t="s">
        <v>561</v>
      </c>
      <c r="H15090" s="68" t="s">
        <v>363</v>
      </c>
      <c r="I15090" s="69">
        <v>176</v>
      </c>
      <c r="J15090" s="69">
        <v>184</v>
      </c>
      <c r="K15090" s="91"/>
      <c r="L15090" s="91"/>
    </row>
    <row r="15091" spans="2:12" x14ac:dyDescent="0.25">
      <c r="B15091" s="67" t="s">
        <v>554</v>
      </c>
      <c r="C15091" s="67" t="s">
        <v>555</v>
      </c>
      <c r="D15091" s="68" t="s">
        <v>383</v>
      </c>
      <c r="E15091" s="67" t="s">
        <v>384</v>
      </c>
      <c r="F15091" s="68" t="s">
        <v>560</v>
      </c>
      <c r="G15091" s="67" t="s">
        <v>561</v>
      </c>
      <c r="H15091" s="68" t="s">
        <v>364</v>
      </c>
      <c r="I15091" s="69">
        <v>40</v>
      </c>
      <c r="J15091" s="69">
        <v>50</v>
      </c>
      <c r="K15091" s="91"/>
      <c r="L15091" s="91"/>
    </row>
    <row r="15092" spans="2:12" x14ac:dyDescent="0.25">
      <c r="B15092" s="67" t="s">
        <v>554</v>
      </c>
      <c r="C15092" s="67" t="s">
        <v>555</v>
      </c>
      <c r="D15092" s="68" t="s">
        <v>383</v>
      </c>
      <c r="E15092" s="67" t="s">
        <v>384</v>
      </c>
      <c r="F15092" s="68" t="s">
        <v>560</v>
      </c>
      <c r="G15092" s="67" t="s">
        <v>561</v>
      </c>
      <c r="H15092" s="68" t="s">
        <v>362</v>
      </c>
      <c r="I15092" s="69">
        <v>0.309</v>
      </c>
      <c r="J15092" s="69">
        <v>0.20599999999999999</v>
      </c>
      <c r="K15092" s="91"/>
      <c r="L15092" s="91"/>
    </row>
    <row r="15093" spans="2:12" x14ac:dyDescent="0.25">
      <c r="B15093" s="67" t="s">
        <v>554</v>
      </c>
      <c r="C15093" s="67" t="s">
        <v>555</v>
      </c>
      <c r="D15093" s="68" t="s">
        <v>383</v>
      </c>
      <c r="E15093" s="67" t="s">
        <v>384</v>
      </c>
      <c r="F15093" s="68" t="s">
        <v>560</v>
      </c>
      <c r="G15093" s="67" t="s">
        <v>561</v>
      </c>
      <c r="H15093" s="68" t="s">
        <v>363</v>
      </c>
      <c r="I15093" s="69">
        <v>0.39140000000000003</v>
      </c>
      <c r="J15093" s="69">
        <v>0.55620000000000003</v>
      </c>
      <c r="K15093" s="91"/>
      <c r="L15093" s="91"/>
    </row>
    <row r="15094" spans="2:12" x14ac:dyDescent="0.25">
      <c r="B15094" s="67" t="s">
        <v>554</v>
      </c>
      <c r="C15094" s="67" t="s">
        <v>555</v>
      </c>
      <c r="D15094" s="68" t="s">
        <v>383</v>
      </c>
      <c r="E15094" s="67" t="s">
        <v>384</v>
      </c>
      <c r="F15094" s="68" t="s">
        <v>560</v>
      </c>
      <c r="G15094" s="67" t="s">
        <v>561</v>
      </c>
      <c r="H15094" s="68" t="s">
        <v>364</v>
      </c>
      <c r="I15094" s="69">
        <v>0.45319999999999999</v>
      </c>
      <c r="J15094" s="69">
        <v>0.28839999999999999</v>
      </c>
      <c r="K15094" s="91"/>
      <c r="L15094" s="91"/>
    </row>
    <row r="15095" spans="2:12" x14ac:dyDescent="0.25">
      <c r="B15095" s="67" t="s">
        <v>554</v>
      </c>
      <c r="C15095" s="67" t="s">
        <v>555</v>
      </c>
      <c r="D15095" s="68" t="s">
        <v>383</v>
      </c>
      <c r="E15095" s="67" t="s">
        <v>384</v>
      </c>
      <c r="F15095" s="68" t="s">
        <v>560</v>
      </c>
      <c r="G15095" s="67" t="s">
        <v>561</v>
      </c>
      <c r="H15095" s="68" t="s">
        <v>362</v>
      </c>
      <c r="I15095" s="69">
        <v>30</v>
      </c>
      <c r="J15095" s="69">
        <v>20</v>
      </c>
      <c r="K15095" s="91"/>
      <c r="L15095" s="91"/>
    </row>
    <row r="15096" spans="2:12" x14ac:dyDescent="0.25">
      <c r="B15096" s="67" t="s">
        <v>554</v>
      </c>
      <c r="C15096" s="67" t="s">
        <v>555</v>
      </c>
      <c r="D15096" s="68" t="s">
        <v>383</v>
      </c>
      <c r="E15096" s="67" t="s">
        <v>384</v>
      </c>
      <c r="F15096" s="68" t="s">
        <v>560</v>
      </c>
      <c r="G15096" s="67" t="s">
        <v>561</v>
      </c>
      <c r="H15096" s="68" t="s">
        <v>363</v>
      </c>
      <c r="I15096" s="69">
        <v>52</v>
      </c>
      <c r="J15096" s="69">
        <v>53</v>
      </c>
      <c r="K15096" s="91"/>
      <c r="L15096" s="91"/>
    </row>
    <row r="15097" spans="2:12" x14ac:dyDescent="0.25">
      <c r="B15097" s="67" t="s">
        <v>554</v>
      </c>
      <c r="C15097" s="67" t="s">
        <v>555</v>
      </c>
      <c r="D15097" s="68" t="s">
        <v>383</v>
      </c>
      <c r="E15097" s="67" t="s">
        <v>384</v>
      </c>
      <c r="F15097" s="68" t="s">
        <v>560</v>
      </c>
      <c r="G15097" s="67" t="s">
        <v>561</v>
      </c>
      <c r="H15097" s="68" t="s">
        <v>364</v>
      </c>
      <c r="I15097" s="69">
        <v>4</v>
      </c>
      <c r="J15097" s="69">
        <v>0</v>
      </c>
      <c r="K15097" s="91"/>
      <c r="L15097" s="91"/>
    </row>
    <row r="15098" spans="2:12" x14ac:dyDescent="0.25">
      <c r="B15098" s="67" t="s">
        <v>554</v>
      </c>
      <c r="C15098" s="67" t="s">
        <v>555</v>
      </c>
      <c r="D15098" s="68" t="s">
        <v>383</v>
      </c>
      <c r="E15098" s="67" t="s">
        <v>384</v>
      </c>
      <c r="F15098" s="68" t="s">
        <v>560</v>
      </c>
      <c r="G15098" s="67" t="s">
        <v>561</v>
      </c>
      <c r="H15098" s="68" t="s">
        <v>362</v>
      </c>
      <c r="I15098" s="69">
        <v>0</v>
      </c>
      <c r="J15098" s="69">
        <v>8</v>
      </c>
      <c r="K15098" s="91"/>
      <c r="L15098" s="91"/>
    </row>
    <row r="15099" spans="2:12" x14ac:dyDescent="0.25">
      <c r="B15099" s="67" t="s">
        <v>554</v>
      </c>
      <c r="C15099" s="67" t="s">
        <v>555</v>
      </c>
      <c r="D15099" s="68" t="s">
        <v>383</v>
      </c>
      <c r="E15099" s="67" t="s">
        <v>384</v>
      </c>
      <c r="F15099" s="68" t="s">
        <v>560</v>
      </c>
      <c r="G15099" s="67" t="s">
        <v>561</v>
      </c>
      <c r="H15099" s="68" t="s">
        <v>363</v>
      </c>
      <c r="I15099" s="69">
        <v>52</v>
      </c>
      <c r="J15099" s="69">
        <v>92</v>
      </c>
      <c r="K15099" s="91"/>
      <c r="L15099" s="91"/>
    </row>
    <row r="15100" spans="2:12" x14ac:dyDescent="0.25">
      <c r="B15100" s="67" t="s">
        <v>554</v>
      </c>
      <c r="C15100" s="67" t="s">
        <v>555</v>
      </c>
      <c r="D15100" s="68" t="s">
        <v>383</v>
      </c>
      <c r="E15100" s="67" t="s">
        <v>384</v>
      </c>
      <c r="F15100" s="68" t="s">
        <v>560</v>
      </c>
      <c r="G15100" s="67" t="s">
        <v>561</v>
      </c>
      <c r="H15100" s="68" t="s">
        <v>364</v>
      </c>
      <c r="I15100" s="69">
        <v>44</v>
      </c>
      <c r="J15100" s="69">
        <v>62</v>
      </c>
      <c r="K15100" s="91"/>
      <c r="L15100" s="91"/>
    </row>
    <row r="15101" spans="2:12" x14ac:dyDescent="0.25">
      <c r="B15101" s="67" t="s">
        <v>554</v>
      </c>
      <c r="C15101" s="67" t="s">
        <v>555</v>
      </c>
      <c r="D15101" s="68" t="s">
        <v>383</v>
      </c>
      <c r="E15101" s="67" t="s">
        <v>384</v>
      </c>
      <c r="F15101" s="68" t="s">
        <v>560</v>
      </c>
      <c r="G15101" s="67" t="s">
        <v>561</v>
      </c>
      <c r="H15101" s="68" t="s">
        <v>363</v>
      </c>
      <c r="I15101" s="69">
        <v>12</v>
      </c>
      <c r="J15101" s="69">
        <v>0</v>
      </c>
      <c r="K15101" s="91"/>
      <c r="L15101" s="91"/>
    </row>
    <row r="15102" spans="2:12" x14ac:dyDescent="0.25">
      <c r="B15102" s="67" t="s">
        <v>554</v>
      </c>
      <c r="C15102" s="67" t="s">
        <v>555</v>
      </c>
      <c r="D15102" s="68" t="s">
        <v>383</v>
      </c>
      <c r="E15102" s="67" t="s">
        <v>384</v>
      </c>
      <c r="F15102" s="68" t="s">
        <v>560</v>
      </c>
      <c r="G15102" s="67" t="s">
        <v>561</v>
      </c>
      <c r="H15102" s="68" t="s">
        <v>362</v>
      </c>
      <c r="I15102" s="69">
        <v>0</v>
      </c>
      <c r="J15102" s="69">
        <v>10</v>
      </c>
      <c r="K15102" s="91"/>
      <c r="L15102" s="91"/>
    </row>
    <row r="15103" spans="2:12" x14ac:dyDescent="0.25">
      <c r="B15103" s="67" t="s">
        <v>554</v>
      </c>
      <c r="C15103" s="67" t="s">
        <v>555</v>
      </c>
      <c r="D15103" s="68" t="s">
        <v>383</v>
      </c>
      <c r="E15103" s="67" t="s">
        <v>384</v>
      </c>
      <c r="F15103" s="68" t="s">
        <v>560</v>
      </c>
      <c r="G15103" s="67" t="s">
        <v>561</v>
      </c>
      <c r="H15103" s="68" t="s">
        <v>363</v>
      </c>
      <c r="I15103" s="69">
        <v>11</v>
      </c>
      <c r="J15103" s="69">
        <v>14</v>
      </c>
      <c r="K15103" s="91"/>
      <c r="L15103" s="91"/>
    </row>
    <row r="15104" spans="2:12" x14ac:dyDescent="0.25">
      <c r="B15104" s="67" t="s">
        <v>554</v>
      </c>
      <c r="C15104" s="67" t="s">
        <v>555</v>
      </c>
      <c r="D15104" s="68" t="s">
        <v>383</v>
      </c>
      <c r="E15104" s="67" t="s">
        <v>384</v>
      </c>
      <c r="F15104" s="68" t="s">
        <v>560</v>
      </c>
      <c r="G15104" s="67" t="s">
        <v>561</v>
      </c>
      <c r="H15104" s="68" t="s">
        <v>362</v>
      </c>
      <c r="I15104" s="69">
        <v>0</v>
      </c>
      <c r="J15104" s="69">
        <v>0</v>
      </c>
      <c r="K15104" s="91"/>
      <c r="L15104" s="91"/>
    </row>
    <row r="15105" spans="2:12" x14ac:dyDescent="0.25">
      <c r="B15105" s="67" t="s">
        <v>554</v>
      </c>
      <c r="C15105" s="67" t="s">
        <v>555</v>
      </c>
      <c r="D15105" s="68" t="s">
        <v>383</v>
      </c>
      <c r="E15105" s="67" t="s">
        <v>384</v>
      </c>
      <c r="F15105" s="68" t="s">
        <v>560</v>
      </c>
      <c r="G15105" s="67" t="s">
        <v>561</v>
      </c>
      <c r="H15105" s="68" t="s">
        <v>363</v>
      </c>
      <c r="I15105" s="69">
        <v>169</v>
      </c>
      <c r="J15105" s="69">
        <v>169</v>
      </c>
      <c r="K15105" s="91"/>
      <c r="L15105" s="91"/>
    </row>
    <row r="15106" spans="2:12" x14ac:dyDescent="0.25">
      <c r="B15106" s="67" t="s">
        <v>554</v>
      </c>
      <c r="C15106" s="67" t="s">
        <v>555</v>
      </c>
      <c r="D15106" s="68" t="s">
        <v>383</v>
      </c>
      <c r="E15106" s="67" t="s">
        <v>384</v>
      </c>
      <c r="F15106" s="68" t="s">
        <v>560</v>
      </c>
      <c r="G15106" s="67" t="s">
        <v>561</v>
      </c>
      <c r="H15106" s="68" t="s">
        <v>364</v>
      </c>
      <c r="I15106" s="69">
        <v>20</v>
      </c>
      <c r="J15106" s="69">
        <v>25</v>
      </c>
      <c r="K15106" s="91"/>
      <c r="L15106" s="91"/>
    </row>
    <row r="15107" spans="2:12" x14ac:dyDescent="0.25">
      <c r="B15107" s="67" t="s">
        <v>554</v>
      </c>
      <c r="C15107" s="67" t="s">
        <v>555</v>
      </c>
      <c r="D15107" s="68" t="s">
        <v>383</v>
      </c>
      <c r="E15107" s="67" t="s">
        <v>384</v>
      </c>
      <c r="F15107" s="68" t="s">
        <v>560</v>
      </c>
      <c r="G15107" s="67" t="s">
        <v>561</v>
      </c>
      <c r="H15107" s="68" t="s">
        <v>362</v>
      </c>
      <c r="I15107" s="69">
        <v>0</v>
      </c>
      <c r="J15107" s="69">
        <v>0</v>
      </c>
      <c r="K15107" s="91"/>
      <c r="L15107" s="91"/>
    </row>
    <row r="15108" spans="2:12" x14ac:dyDescent="0.25">
      <c r="B15108" s="67" t="s">
        <v>554</v>
      </c>
      <c r="C15108" s="67" t="s">
        <v>555</v>
      </c>
      <c r="D15108" s="68" t="s">
        <v>383</v>
      </c>
      <c r="E15108" s="67" t="s">
        <v>384</v>
      </c>
      <c r="F15108" s="68" t="s">
        <v>560</v>
      </c>
      <c r="G15108" s="67" t="s">
        <v>561</v>
      </c>
      <c r="H15108" s="68" t="s">
        <v>363</v>
      </c>
      <c r="I15108" s="69">
        <v>0</v>
      </c>
      <c r="J15108" s="69">
        <v>0</v>
      </c>
      <c r="K15108" s="91"/>
      <c r="L15108" s="91"/>
    </row>
    <row r="15109" spans="2:12" x14ac:dyDescent="0.25">
      <c r="B15109" s="67" t="s">
        <v>554</v>
      </c>
      <c r="C15109" s="67" t="s">
        <v>555</v>
      </c>
      <c r="D15109" s="68" t="s">
        <v>383</v>
      </c>
      <c r="E15109" s="67" t="s">
        <v>384</v>
      </c>
      <c r="F15109" s="68" t="s">
        <v>560</v>
      </c>
      <c r="G15109" s="67" t="s">
        <v>561</v>
      </c>
      <c r="H15109" s="68" t="s">
        <v>362</v>
      </c>
      <c r="I15109" s="69">
        <v>14</v>
      </c>
      <c r="J15109" s="69">
        <v>24</v>
      </c>
      <c r="K15109" s="91"/>
      <c r="L15109" s="91"/>
    </row>
    <row r="15110" spans="2:12" x14ac:dyDescent="0.25">
      <c r="B15110" s="67" t="s">
        <v>554</v>
      </c>
      <c r="C15110" s="67" t="s">
        <v>555</v>
      </c>
      <c r="D15110" s="68" t="s">
        <v>383</v>
      </c>
      <c r="E15110" s="67" t="s">
        <v>384</v>
      </c>
      <c r="F15110" s="68" t="s">
        <v>560</v>
      </c>
      <c r="G15110" s="67" t="s">
        <v>561</v>
      </c>
      <c r="H15110" s="68" t="s">
        <v>363</v>
      </c>
      <c r="I15110" s="69">
        <v>48</v>
      </c>
      <c r="J15110" s="69">
        <v>44</v>
      </c>
      <c r="K15110" s="91"/>
      <c r="L15110" s="91"/>
    </row>
    <row r="15111" spans="2:12" x14ac:dyDescent="0.25">
      <c r="B15111" s="67" t="s">
        <v>554</v>
      </c>
      <c r="C15111" s="67" t="s">
        <v>555</v>
      </c>
      <c r="D15111" s="68" t="s">
        <v>383</v>
      </c>
      <c r="E15111" s="67" t="s">
        <v>384</v>
      </c>
      <c r="F15111" s="68" t="s">
        <v>560</v>
      </c>
      <c r="G15111" s="67" t="s">
        <v>561</v>
      </c>
      <c r="H15111" s="68" t="s">
        <v>364</v>
      </c>
      <c r="I15111" s="69">
        <v>44</v>
      </c>
      <c r="J15111" s="69">
        <v>69</v>
      </c>
      <c r="K15111" s="91"/>
      <c r="L15111" s="91"/>
    </row>
    <row r="15112" spans="2:12" x14ac:dyDescent="0.25">
      <c r="B15112" s="67" t="s">
        <v>554</v>
      </c>
      <c r="C15112" s="67" t="s">
        <v>555</v>
      </c>
      <c r="D15112" s="68" t="s">
        <v>383</v>
      </c>
      <c r="E15112" s="67" t="s">
        <v>384</v>
      </c>
      <c r="F15112" s="68" t="s">
        <v>560</v>
      </c>
      <c r="G15112" s="67" t="s">
        <v>561</v>
      </c>
      <c r="H15112" s="68" t="s">
        <v>362</v>
      </c>
      <c r="I15112" s="69">
        <v>20</v>
      </c>
      <c r="J15112" s="69">
        <v>90</v>
      </c>
      <c r="K15112" s="91"/>
      <c r="L15112" s="91"/>
    </row>
    <row r="15113" spans="2:12" x14ac:dyDescent="0.25">
      <c r="B15113" s="67" t="s">
        <v>554</v>
      </c>
      <c r="C15113" s="67" t="s">
        <v>555</v>
      </c>
      <c r="D15113" s="68" t="s">
        <v>383</v>
      </c>
      <c r="E15113" s="67" t="s">
        <v>384</v>
      </c>
      <c r="F15113" s="68" t="s">
        <v>560</v>
      </c>
      <c r="G15113" s="67" t="s">
        <v>561</v>
      </c>
      <c r="H15113" s="68" t="s">
        <v>363</v>
      </c>
      <c r="I15113" s="69">
        <v>253</v>
      </c>
      <c r="J15113" s="69">
        <v>405</v>
      </c>
      <c r="K15113" s="91"/>
      <c r="L15113" s="91"/>
    </row>
    <row r="15114" spans="2:12" x14ac:dyDescent="0.25">
      <c r="B15114" s="67" t="s">
        <v>554</v>
      </c>
      <c r="C15114" s="67" t="s">
        <v>555</v>
      </c>
      <c r="D15114" s="68" t="s">
        <v>383</v>
      </c>
      <c r="E15114" s="67" t="s">
        <v>384</v>
      </c>
      <c r="F15114" s="68" t="s">
        <v>560</v>
      </c>
      <c r="G15114" s="67" t="s">
        <v>561</v>
      </c>
      <c r="H15114" s="68" t="s">
        <v>364</v>
      </c>
      <c r="I15114" s="69">
        <v>0</v>
      </c>
      <c r="J15114" s="69">
        <v>0</v>
      </c>
      <c r="K15114" s="91"/>
      <c r="L15114" s="91"/>
    </row>
    <row r="15115" spans="2:12" x14ac:dyDescent="0.25">
      <c r="B15115" s="67" t="s">
        <v>554</v>
      </c>
      <c r="C15115" s="67" t="s">
        <v>555</v>
      </c>
      <c r="D15115" s="68" t="s">
        <v>383</v>
      </c>
      <c r="E15115" s="67" t="s">
        <v>384</v>
      </c>
      <c r="F15115" s="68" t="s">
        <v>560</v>
      </c>
      <c r="G15115" s="67" t="s">
        <v>561</v>
      </c>
      <c r="H15115" s="68" t="s">
        <v>362</v>
      </c>
      <c r="I15115" s="69">
        <v>140</v>
      </c>
      <c r="J15115" s="69">
        <v>160</v>
      </c>
      <c r="K15115" s="91"/>
      <c r="L15115" s="91"/>
    </row>
    <row r="15116" spans="2:12" x14ac:dyDescent="0.25">
      <c r="B15116" s="67" t="s">
        <v>554</v>
      </c>
      <c r="C15116" s="67" t="s">
        <v>555</v>
      </c>
      <c r="D15116" s="68" t="s">
        <v>383</v>
      </c>
      <c r="E15116" s="67" t="s">
        <v>384</v>
      </c>
      <c r="F15116" s="68" t="s">
        <v>560</v>
      </c>
      <c r="G15116" s="67" t="s">
        <v>561</v>
      </c>
      <c r="H15116" s="68" t="s">
        <v>363</v>
      </c>
      <c r="I15116" s="69">
        <v>916</v>
      </c>
      <c r="J15116" s="69">
        <v>840</v>
      </c>
      <c r="K15116" s="91"/>
      <c r="L15116" s="91"/>
    </row>
    <row r="15117" spans="2:12" x14ac:dyDescent="0.25">
      <c r="B15117" s="67" t="s">
        <v>554</v>
      </c>
      <c r="C15117" s="67" t="s">
        <v>555</v>
      </c>
      <c r="D15117" s="68" t="s">
        <v>383</v>
      </c>
      <c r="E15117" s="67" t="s">
        <v>384</v>
      </c>
      <c r="F15117" s="68" t="s">
        <v>560</v>
      </c>
      <c r="G15117" s="67" t="s">
        <v>561</v>
      </c>
      <c r="H15117" s="68" t="s">
        <v>364</v>
      </c>
      <c r="I15117" s="69">
        <v>100</v>
      </c>
      <c r="J15117" s="69">
        <v>152</v>
      </c>
      <c r="K15117" s="91"/>
      <c r="L15117" s="91"/>
    </row>
    <row r="15118" spans="2:12" x14ac:dyDescent="0.25">
      <c r="B15118" s="67" t="s">
        <v>554</v>
      </c>
      <c r="C15118" s="67" t="s">
        <v>555</v>
      </c>
      <c r="D15118" s="68" t="s">
        <v>383</v>
      </c>
      <c r="E15118" s="67" t="s">
        <v>384</v>
      </c>
      <c r="F15118" s="68" t="s">
        <v>560</v>
      </c>
      <c r="G15118" s="67" t="s">
        <v>561</v>
      </c>
      <c r="H15118" s="68" t="s">
        <v>362</v>
      </c>
      <c r="I15118" s="69">
        <v>39</v>
      </c>
      <c r="J15118" s="69">
        <v>50</v>
      </c>
      <c r="K15118" s="91"/>
      <c r="L15118" s="91"/>
    </row>
    <row r="15119" spans="2:12" x14ac:dyDescent="0.25">
      <c r="B15119" s="67" t="s">
        <v>554</v>
      </c>
      <c r="C15119" s="67" t="s">
        <v>555</v>
      </c>
      <c r="D15119" s="68" t="s">
        <v>383</v>
      </c>
      <c r="E15119" s="67" t="s">
        <v>384</v>
      </c>
      <c r="F15119" s="68" t="s">
        <v>560</v>
      </c>
      <c r="G15119" s="67" t="s">
        <v>561</v>
      </c>
      <c r="H15119" s="68" t="s">
        <v>363</v>
      </c>
      <c r="I15119" s="69">
        <v>66</v>
      </c>
      <c r="J15119" s="69">
        <v>84</v>
      </c>
      <c r="K15119" s="91"/>
      <c r="L15119" s="91"/>
    </row>
    <row r="15120" spans="2:12" x14ac:dyDescent="0.25">
      <c r="B15120" s="67" t="s">
        <v>554</v>
      </c>
      <c r="C15120" s="67" t="s">
        <v>555</v>
      </c>
      <c r="D15120" s="68" t="s">
        <v>383</v>
      </c>
      <c r="E15120" s="67" t="s">
        <v>384</v>
      </c>
      <c r="F15120" s="68" t="s">
        <v>560</v>
      </c>
      <c r="G15120" s="67" t="s">
        <v>561</v>
      </c>
      <c r="H15120" s="68" t="s">
        <v>364</v>
      </c>
      <c r="I15120" s="69">
        <v>9</v>
      </c>
      <c r="J15120" s="69">
        <v>53</v>
      </c>
      <c r="K15120" s="91"/>
      <c r="L15120" s="91"/>
    </row>
    <row r="15121" spans="2:12" x14ac:dyDescent="0.25">
      <c r="B15121" s="67" t="s">
        <v>554</v>
      </c>
      <c r="C15121" s="67" t="s">
        <v>555</v>
      </c>
      <c r="D15121" s="68" t="s">
        <v>383</v>
      </c>
      <c r="E15121" s="67" t="s">
        <v>384</v>
      </c>
      <c r="F15121" s="68" t="s">
        <v>560</v>
      </c>
      <c r="G15121" s="67" t="s">
        <v>561</v>
      </c>
      <c r="H15121" s="68" t="s">
        <v>363</v>
      </c>
      <c r="I15121" s="69">
        <v>27</v>
      </c>
      <c r="J15121" s="69">
        <v>14</v>
      </c>
      <c r="K15121" s="91"/>
      <c r="L15121" s="91"/>
    </row>
    <row r="15122" spans="2:12" x14ac:dyDescent="0.25">
      <c r="B15122" s="67" t="s">
        <v>554</v>
      </c>
      <c r="C15122" s="67" t="s">
        <v>555</v>
      </c>
      <c r="D15122" s="68" t="s">
        <v>383</v>
      </c>
      <c r="E15122" s="67" t="s">
        <v>384</v>
      </c>
      <c r="F15122" s="68" t="s">
        <v>560</v>
      </c>
      <c r="G15122" s="67" t="s">
        <v>561</v>
      </c>
      <c r="H15122" s="68" t="s">
        <v>363</v>
      </c>
      <c r="I15122" s="69">
        <v>14</v>
      </c>
      <c r="J15122" s="69">
        <v>32</v>
      </c>
      <c r="K15122" s="91"/>
      <c r="L15122" s="91"/>
    </row>
    <row r="15123" spans="2:12" x14ac:dyDescent="0.25">
      <c r="B15123" s="67" t="s">
        <v>554</v>
      </c>
      <c r="C15123" s="67" t="s">
        <v>555</v>
      </c>
      <c r="D15123" s="68" t="s">
        <v>383</v>
      </c>
      <c r="E15123" s="67" t="s">
        <v>384</v>
      </c>
      <c r="F15123" s="68" t="s">
        <v>560</v>
      </c>
      <c r="G15123" s="67" t="s">
        <v>561</v>
      </c>
      <c r="H15123" s="68" t="s">
        <v>362</v>
      </c>
      <c r="I15123" s="69">
        <v>0</v>
      </c>
      <c r="J15123" s="69">
        <v>0</v>
      </c>
      <c r="K15123" s="91"/>
      <c r="L15123" s="91"/>
    </row>
    <row r="15124" spans="2:12" x14ac:dyDescent="0.25">
      <c r="B15124" s="67" t="s">
        <v>554</v>
      </c>
      <c r="C15124" s="67" t="s">
        <v>555</v>
      </c>
      <c r="D15124" s="68" t="s">
        <v>383</v>
      </c>
      <c r="E15124" s="67" t="s">
        <v>384</v>
      </c>
      <c r="F15124" s="68" t="s">
        <v>560</v>
      </c>
      <c r="G15124" s="67" t="s">
        <v>561</v>
      </c>
      <c r="H15124" s="68" t="s">
        <v>363</v>
      </c>
      <c r="I15124" s="69">
        <v>0.3296</v>
      </c>
      <c r="J15124" s="69">
        <v>8.2400000000000001E-2</v>
      </c>
      <c r="K15124" s="91"/>
      <c r="L15124" s="91"/>
    </row>
    <row r="15125" spans="2:12" x14ac:dyDescent="0.25">
      <c r="B15125" s="67" t="s">
        <v>554</v>
      </c>
      <c r="C15125" s="67" t="s">
        <v>555</v>
      </c>
      <c r="D15125" s="68" t="s">
        <v>383</v>
      </c>
      <c r="E15125" s="67" t="s">
        <v>384</v>
      </c>
      <c r="F15125" s="68" t="s">
        <v>560</v>
      </c>
      <c r="G15125" s="67" t="s">
        <v>561</v>
      </c>
      <c r="H15125" s="68" t="s">
        <v>364</v>
      </c>
      <c r="I15125" s="69">
        <v>0</v>
      </c>
      <c r="J15125" s="69">
        <v>0</v>
      </c>
      <c r="K15125" s="91"/>
      <c r="L15125" s="91"/>
    </row>
    <row r="15126" spans="2:12" x14ac:dyDescent="0.25">
      <c r="B15126" s="67" t="s">
        <v>554</v>
      </c>
      <c r="C15126" s="67" t="s">
        <v>555</v>
      </c>
      <c r="D15126" s="68" t="s">
        <v>383</v>
      </c>
      <c r="E15126" s="67" t="s">
        <v>384</v>
      </c>
      <c r="F15126" s="68" t="s">
        <v>560</v>
      </c>
      <c r="G15126" s="67" t="s">
        <v>561</v>
      </c>
      <c r="H15126" s="68" t="s">
        <v>362</v>
      </c>
      <c r="I15126" s="69">
        <v>50</v>
      </c>
      <c r="J15126" s="69">
        <v>35</v>
      </c>
      <c r="K15126" s="91"/>
      <c r="L15126" s="91"/>
    </row>
    <row r="15127" spans="2:12" x14ac:dyDescent="0.25">
      <c r="B15127" s="67" t="s">
        <v>554</v>
      </c>
      <c r="C15127" s="67" t="s">
        <v>555</v>
      </c>
      <c r="D15127" s="68" t="s">
        <v>383</v>
      </c>
      <c r="E15127" s="67" t="s">
        <v>384</v>
      </c>
      <c r="F15127" s="68" t="s">
        <v>560</v>
      </c>
      <c r="G15127" s="67" t="s">
        <v>561</v>
      </c>
      <c r="H15127" s="68" t="s">
        <v>363</v>
      </c>
      <c r="I15127" s="69">
        <v>0</v>
      </c>
      <c r="J15127" s="69">
        <v>0</v>
      </c>
      <c r="K15127" s="91"/>
      <c r="L15127" s="91"/>
    </row>
    <row r="15128" spans="2:12" x14ac:dyDescent="0.25">
      <c r="B15128" s="67" t="s">
        <v>554</v>
      </c>
      <c r="C15128" s="67" t="s">
        <v>555</v>
      </c>
      <c r="D15128" s="68" t="s">
        <v>383</v>
      </c>
      <c r="E15128" s="67" t="s">
        <v>384</v>
      </c>
      <c r="F15128" s="68" t="s">
        <v>560</v>
      </c>
      <c r="G15128" s="67" t="s">
        <v>561</v>
      </c>
      <c r="H15128" s="68" t="s">
        <v>364</v>
      </c>
      <c r="I15128" s="69">
        <v>0</v>
      </c>
      <c r="J15128" s="69">
        <v>2</v>
      </c>
      <c r="K15128" s="91"/>
      <c r="L15128" s="91"/>
    </row>
    <row r="15129" spans="2:12" x14ac:dyDescent="0.25">
      <c r="B15129" s="67" t="s">
        <v>554</v>
      </c>
      <c r="C15129" s="67" t="s">
        <v>555</v>
      </c>
      <c r="D15129" s="68" t="s">
        <v>383</v>
      </c>
      <c r="E15129" s="67" t="s">
        <v>384</v>
      </c>
      <c r="F15129" s="68" t="s">
        <v>560</v>
      </c>
      <c r="G15129" s="67" t="s">
        <v>561</v>
      </c>
      <c r="H15129" s="68" t="s">
        <v>362</v>
      </c>
      <c r="I15129" s="69">
        <v>33</v>
      </c>
      <c r="J15129" s="69">
        <v>27</v>
      </c>
      <c r="K15129" s="91"/>
      <c r="L15129" s="91"/>
    </row>
    <row r="15130" spans="2:12" x14ac:dyDescent="0.25">
      <c r="B15130" s="67" t="s">
        <v>554</v>
      </c>
      <c r="C15130" s="67" t="s">
        <v>555</v>
      </c>
      <c r="D15130" s="68" t="s">
        <v>383</v>
      </c>
      <c r="E15130" s="67" t="s">
        <v>384</v>
      </c>
      <c r="F15130" s="68" t="s">
        <v>560</v>
      </c>
      <c r="G15130" s="67" t="s">
        <v>561</v>
      </c>
      <c r="H15130" s="68" t="s">
        <v>363</v>
      </c>
      <c r="I15130" s="69">
        <v>53</v>
      </c>
      <c r="J15130" s="69">
        <v>57</v>
      </c>
      <c r="K15130" s="91"/>
      <c r="L15130" s="91"/>
    </row>
    <row r="15131" spans="2:12" x14ac:dyDescent="0.25">
      <c r="B15131" s="67" t="s">
        <v>554</v>
      </c>
      <c r="C15131" s="67" t="s">
        <v>555</v>
      </c>
      <c r="D15131" s="68" t="s">
        <v>383</v>
      </c>
      <c r="E15131" s="67" t="s">
        <v>384</v>
      </c>
      <c r="F15131" s="68" t="s">
        <v>560</v>
      </c>
      <c r="G15131" s="67" t="s">
        <v>561</v>
      </c>
      <c r="H15131" s="68" t="s">
        <v>364</v>
      </c>
      <c r="I15131" s="69">
        <v>0</v>
      </c>
      <c r="J15131" s="69">
        <v>0</v>
      </c>
      <c r="K15131" s="91"/>
      <c r="L15131" s="91"/>
    </row>
    <row r="15132" spans="2:12" x14ac:dyDescent="0.25">
      <c r="B15132" s="67" t="s">
        <v>554</v>
      </c>
      <c r="C15132" s="67" t="s">
        <v>555</v>
      </c>
      <c r="D15132" s="68" t="s">
        <v>383</v>
      </c>
      <c r="E15132" s="67" t="s">
        <v>384</v>
      </c>
      <c r="F15132" s="68" t="s">
        <v>560</v>
      </c>
      <c r="G15132" s="67" t="s">
        <v>561</v>
      </c>
      <c r="H15132" s="68" t="s">
        <v>362</v>
      </c>
      <c r="I15132" s="69">
        <v>0</v>
      </c>
      <c r="J15132" s="69">
        <v>0</v>
      </c>
      <c r="K15132" s="91"/>
      <c r="L15132" s="91"/>
    </row>
    <row r="15133" spans="2:12" x14ac:dyDescent="0.25">
      <c r="B15133" s="67" t="s">
        <v>554</v>
      </c>
      <c r="C15133" s="67" t="s">
        <v>555</v>
      </c>
      <c r="D15133" s="68" t="s">
        <v>383</v>
      </c>
      <c r="E15133" s="67" t="s">
        <v>384</v>
      </c>
      <c r="F15133" s="68" t="s">
        <v>560</v>
      </c>
      <c r="G15133" s="67" t="s">
        <v>561</v>
      </c>
      <c r="H15133" s="68" t="s">
        <v>363</v>
      </c>
      <c r="I15133" s="69">
        <v>37</v>
      </c>
      <c r="J15133" s="69">
        <v>47</v>
      </c>
      <c r="K15133" s="91"/>
      <c r="L15133" s="91"/>
    </row>
    <row r="15134" spans="2:12" x14ac:dyDescent="0.25">
      <c r="B15134" s="67" t="s">
        <v>554</v>
      </c>
      <c r="C15134" s="67" t="s">
        <v>555</v>
      </c>
      <c r="D15134" s="68" t="s">
        <v>383</v>
      </c>
      <c r="E15134" s="67" t="s">
        <v>384</v>
      </c>
      <c r="F15134" s="68" t="s">
        <v>560</v>
      </c>
      <c r="G15134" s="67" t="s">
        <v>561</v>
      </c>
      <c r="H15134" s="68" t="s">
        <v>364</v>
      </c>
      <c r="I15134" s="69">
        <v>0</v>
      </c>
      <c r="J15134" s="69">
        <v>0</v>
      </c>
      <c r="K15134" s="91"/>
      <c r="L15134" s="91"/>
    </row>
    <row r="15135" spans="2:12" x14ac:dyDescent="0.25">
      <c r="B15135" s="67" t="s">
        <v>554</v>
      </c>
      <c r="C15135" s="67" t="s">
        <v>555</v>
      </c>
      <c r="D15135" s="68" t="s">
        <v>383</v>
      </c>
      <c r="E15135" s="67" t="s">
        <v>384</v>
      </c>
      <c r="F15135" s="68" t="s">
        <v>560</v>
      </c>
      <c r="G15135" s="67" t="s">
        <v>561</v>
      </c>
      <c r="H15135" s="68" t="s">
        <v>362</v>
      </c>
      <c r="I15135" s="69">
        <v>0</v>
      </c>
      <c r="J15135" s="69">
        <v>0</v>
      </c>
      <c r="K15135" s="91"/>
      <c r="L15135" s="91"/>
    </row>
    <row r="15136" spans="2:12" x14ac:dyDescent="0.25">
      <c r="B15136" s="67" t="s">
        <v>554</v>
      </c>
      <c r="C15136" s="67" t="s">
        <v>555</v>
      </c>
      <c r="D15136" s="68" t="s">
        <v>383</v>
      </c>
      <c r="E15136" s="67" t="s">
        <v>384</v>
      </c>
      <c r="F15136" s="68" t="s">
        <v>560</v>
      </c>
      <c r="G15136" s="67" t="s">
        <v>561</v>
      </c>
      <c r="H15136" s="68" t="s">
        <v>363</v>
      </c>
      <c r="I15136" s="69">
        <v>11</v>
      </c>
      <c r="J15136" s="69">
        <v>23</v>
      </c>
      <c r="K15136" s="91"/>
      <c r="L15136" s="91"/>
    </row>
    <row r="15137" spans="2:12" x14ac:dyDescent="0.25">
      <c r="B15137" s="67" t="s">
        <v>554</v>
      </c>
      <c r="C15137" s="67" t="s">
        <v>555</v>
      </c>
      <c r="D15137" s="68" t="s">
        <v>383</v>
      </c>
      <c r="E15137" s="67" t="s">
        <v>384</v>
      </c>
      <c r="F15137" s="68" t="s">
        <v>560</v>
      </c>
      <c r="G15137" s="67" t="s">
        <v>561</v>
      </c>
      <c r="H15137" s="68" t="s">
        <v>362</v>
      </c>
      <c r="I15137" s="69">
        <v>0</v>
      </c>
      <c r="J15137" s="69">
        <v>0</v>
      </c>
      <c r="K15137" s="91"/>
      <c r="L15137" s="91"/>
    </row>
    <row r="15138" spans="2:12" x14ac:dyDescent="0.25">
      <c r="B15138" s="67" t="s">
        <v>554</v>
      </c>
      <c r="C15138" s="67" t="s">
        <v>555</v>
      </c>
      <c r="D15138" s="68" t="s">
        <v>383</v>
      </c>
      <c r="E15138" s="67" t="s">
        <v>384</v>
      </c>
      <c r="F15138" s="68" t="s">
        <v>560</v>
      </c>
      <c r="G15138" s="67" t="s">
        <v>561</v>
      </c>
      <c r="H15138" s="68" t="s">
        <v>363</v>
      </c>
      <c r="I15138" s="69">
        <v>21</v>
      </c>
      <c r="J15138" s="69">
        <v>40</v>
      </c>
      <c r="K15138" s="91"/>
      <c r="L15138" s="91"/>
    </row>
    <row r="15139" spans="2:12" x14ac:dyDescent="0.25">
      <c r="B15139" s="67" t="s">
        <v>554</v>
      </c>
      <c r="C15139" s="67" t="s">
        <v>555</v>
      </c>
      <c r="D15139" s="68" t="s">
        <v>383</v>
      </c>
      <c r="E15139" s="67" t="s">
        <v>384</v>
      </c>
      <c r="F15139" s="68" t="s">
        <v>560</v>
      </c>
      <c r="G15139" s="67" t="s">
        <v>561</v>
      </c>
      <c r="H15139" s="68" t="s">
        <v>364</v>
      </c>
      <c r="I15139" s="69">
        <v>0</v>
      </c>
      <c r="J15139" s="69">
        <v>12</v>
      </c>
      <c r="K15139" s="91"/>
      <c r="L15139" s="91"/>
    </row>
    <row r="15140" spans="2:12" x14ac:dyDescent="0.25">
      <c r="B15140" s="67" t="s">
        <v>554</v>
      </c>
      <c r="C15140" s="67" t="s">
        <v>555</v>
      </c>
      <c r="D15140" s="68" t="s">
        <v>383</v>
      </c>
      <c r="E15140" s="67" t="s">
        <v>384</v>
      </c>
      <c r="F15140" s="68" t="s">
        <v>560</v>
      </c>
      <c r="G15140" s="67" t="s">
        <v>561</v>
      </c>
      <c r="H15140" s="68" t="s">
        <v>362</v>
      </c>
      <c r="I15140" s="69">
        <v>15</v>
      </c>
      <c r="J15140" s="69">
        <v>101</v>
      </c>
      <c r="K15140" s="91"/>
      <c r="L15140" s="91"/>
    </row>
    <row r="15141" spans="2:12" x14ac:dyDescent="0.25">
      <c r="B15141" s="67" t="s">
        <v>554</v>
      </c>
      <c r="C15141" s="67" t="s">
        <v>555</v>
      </c>
      <c r="D15141" s="68" t="s">
        <v>383</v>
      </c>
      <c r="E15141" s="67" t="s">
        <v>384</v>
      </c>
      <c r="F15141" s="68" t="s">
        <v>560</v>
      </c>
      <c r="G15141" s="67" t="s">
        <v>561</v>
      </c>
      <c r="H15141" s="68" t="s">
        <v>364</v>
      </c>
      <c r="I15141" s="69">
        <v>2</v>
      </c>
      <c r="J15141" s="69">
        <v>40</v>
      </c>
      <c r="K15141" s="91"/>
      <c r="L15141" s="91"/>
    </row>
    <row r="15142" spans="2:12" x14ac:dyDescent="0.25">
      <c r="B15142" s="67" t="s">
        <v>554</v>
      </c>
      <c r="C15142" s="67" t="s">
        <v>555</v>
      </c>
      <c r="D15142" s="68" t="s">
        <v>383</v>
      </c>
      <c r="E15142" s="67" t="s">
        <v>384</v>
      </c>
      <c r="F15142" s="68" t="s">
        <v>560</v>
      </c>
      <c r="G15142" s="67" t="s">
        <v>561</v>
      </c>
      <c r="H15142" s="68" t="s">
        <v>362</v>
      </c>
      <c r="I15142" s="69">
        <v>19</v>
      </c>
      <c r="J15142" s="69">
        <v>48</v>
      </c>
      <c r="K15142" s="91"/>
      <c r="L15142" s="91"/>
    </row>
    <row r="15143" spans="2:12" x14ac:dyDescent="0.25">
      <c r="B15143" s="67" t="s">
        <v>554</v>
      </c>
      <c r="C15143" s="67" t="s">
        <v>555</v>
      </c>
      <c r="D15143" s="68" t="s">
        <v>383</v>
      </c>
      <c r="E15143" s="67" t="s">
        <v>384</v>
      </c>
      <c r="F15143" s="68" t="s">
        <v>560</v>
      </c>
      <c r="G15143" s="67" t="s">
        <v>561</v>
      </c>
      <c r="H15143" s="68" t="s">
        <v>363</v>
      </c>
      <c r="I15143" s="69">
        <v>80</v>
      </c>
      <c r="J15143" s="69">
        <v>112</v>
      </c>
      <c r="K15143" s="91"/>
      <c r="L15143" s="91"/>
    </row>
    <row r="15144" spans="2:12" x14ac:dyDescent="0.25">
      <c r="B15144" s="67" t="s">
        <v>554</v>
      </c>
      <c r="C15144" s="67" t="s">
        <v>555</v>
      </c>
      <c r="D15144" s="68" t="s">
        <v>383</v>
      </c>
      <c r="E15144" s="67" t="s">
        <v>384</v>
      </c>
      <c r="F15144" s="68" t="s">
        <v>560</v>
      </c>
      <c r="G15144" s="67" t="s">
        <v>561</v>
      </c>
      <c r="H15144" s="68" t="s">
        <v>364</v>
      </c>
      <c r="I15144" s="69">
        <v>29</v>
      </c>
      <c r="J15144" s="69">
        <v>25</v>
      </c>
      <c r="K15144" s="91"/>
      <c r="L15144" s="91"/>
    </row>
    <row r="15145" spans="2:12" x14ac:dyDescent="0.25">
      <c r="B15145" s="67" t="s">
        <v>554</v>
      </c>
      <c r="C15145" s="67" t="s">
        <v>555</v>
      </c>
      <c r="D15145" s="68" t="s">
        <v>383</v>
      </c>
      <c r="E15145" s="67" t="s">
        <v>384</v>
      </c>
      <c r="F15145" s="68" t="s">
        <v>560</v>
      </c>
      <c r="G15145" s="67" t="s">
        <v>561</v>
      </c>
      <c r="H15145" s="68" t="s">
        <v>362</v>
      </c>
      <c r="I15145" s="69">
        <v>0</v>
      </c>
      <c r="J15145" s="69">
        <v>0</v>
      </c>
      <c r="K15145" s="91"/>
      <c r="L15145" s="91"/>
    </row>
    <row r="15146" spans="2:12" x14ac:dyDescent="0.25">
      <c r="B15146" s="67" t="s">
        <v>554</v>
      </c>
      <c r="C15146" s="67" t="s">
        <v>555</v>
      </c>
      <c r="D15146" s="68" t="s">
        <v>383</v>
      </c>
      <c r="E15146" s="67" t="s">
        <v>384</v>
      </c>
      <c r="F15146" s="68" t="s">
        <v>560</v>
      </c>
      <c r="G15146" s="67" t="s">
        <v>561</v>
      </c>
      <c r="H15146" s="68" t="s">
        <v>363</v>
      </c>
      <c r="I15146" s="69">
        <v>130</v>
      </c>
      <c r="J15146" s="69">
        <v>173</v>
      </c>
      <c r="K15146" s="91"/>
      <c r="L15146" s="91"/>
    </row>
    <row r="15147" spans="2:12" x14ac:dyDescent="0.25">
      <c r="B15147" s="67" t="s">
        <v>554</v>
      </c>
      <c r="C15147" s="67" t="s">
        <v>555</v>
      </c>
      <c r="D15147" s="68" t="s">
        <v>383</v>
      </c>
      <c r="E15147" s="67" t="s">
        <v>384</v>
      </c>
      <c r="F15147" s="68" t="s">
        <v>560</v>
      </c>
      <c r="G15147" s="67" t="s">
        <v>561</v>
      </c>
      <c r="H15147" s="68" t="s">
        <v>364</v>
      </c>
      <c r="I15147" s="69">
        <v>20</v>
      </c>
      <c r="J15147" s="69">
        <v>52</v>
      </c>
      <c r="K15147" s="91"/>
      <c r="L15147" s="91"/>
    </row>
    <row r="15148" spans="2:12" x14ac:dyDescent="0.25">
      <c r="B15148" s="67" t="s">
        <v>554</v>
      </c>
      <c r="C15148" s="67" t="s">
        <v>555</v>
      </c>
      <c r="D15148" s="68" t="s">
        <v>383</v>
      </c>
      <c r="E15148" s="67" t="s">
        <v>384</v>
      </c>
      <c r="F15148" s="68" t="s">
        <v>560</v>
      </c>
      <c r="G15148" s="67" t="s">
        <v>561</v>
      </c>
      <c r="H15148" s="68" t="s">
        <v>363</v>
      </c>
      <c r="I15148" s="69">
        <v>0</v>
      </c>
      <c r="J15148" s="69">
        <v>0</v>
      </c>
      <c r="K15148" s="91"/>
      <c r="L15148" s="91"/>
    </row>
    <row r="15149" spans="2:12" x14ac:dyDescent="0.25">
      <c r="B15149" s="67" t="s">
        <v>554</v>
      </c>
      <c r="C15149" s="67" t="s">
        <v>555</v>
      </c>
      <c r="D15149" s="68" t="s">
        <v>383</v>
      </c>
      <c r="E15149" s="67" t="s">
        <v>384</v>
      </c>
      <c r="F15149" s="68" t="s">
        <v>560</v>
      </c>
      <c r="G15149" s="67" t="s">
        <v>561</v>
      </c>
      <c r="H15149" s="68" t="s">
        <v>363</v>
      </c>
      <c r="I15149" s="69">
        <v>0</v>
      </c>
      <c r="J15149" s="69">
        <v>0</v>
      </c>
      <c r="K15149" s="91"/>
      <c r="L15149" s="91"/>
    </row>
    <row r="15150" spans="2:12" x14ac:dyDescent="0.25">
      <c r="B15150" s="67" t="s">
        <v>554</v>
      </c>
      <c r="C15150" s="67" t="s">
        <v>555</v>
      </c>
      <c r="D15150" s="68" t="s">
        <v>383</v>
      </c>
      <c r="E15150" s="67" t="s">
        <v>384</v>
      </c>
      <c r="F15150" s="68" t="s">
        <v>560</v>
      </c>
      <c r="G15150" s="67" t="s">
        <v>561</v>
      </c>
      <c r="H15150" s="68" t="s">
        <v>362</v>
      </c>
      <c r="I15150" s="69">
        <v>10</v>
      </c>
      <c r="J15150" s="69">
        <v>-15</v>
      </c>
      <c r="K15150" s="91"/>
      <c r="L15150" s="91"/>
    </row>
    <row r="15151" spans="2:12" x14ac:dyDescent="0.25">
      <c r="B15151" s="67" t="s">
        <v>554</v>
      </c>
      <c r="C15151" s="67" t="s">
        <v>555</v>
      </c>
      <c r="D15151" s="68" t="s">
        <v>383</v>
      </c>
      <c r="E15151" s="67" t="s">
        <v>384</v>
      </c>
      <c r="F15151" s="68" t="s">
        <v>560</v>
      </c>
      <c r="G15151" s="67" t="s">
        <v>561</v>
      </c>
      <c r="H15151" s="68" t="s">
        <v>363</v>
      </c>
      <c r="I15151" s="69">
        <v>0</v>
      </c>
      <c r="J15151" s="69">
        <v>0</v>
      </c>
      <c r="K15151" s="91"/>
      <c r="L15151" s="91"/>
    </row>
    <row r="15152" spans="2:12" x14ac:dyDescent="0.25">
      <c r="B15152" s="67" t="s">
        <v>554</v>
      </c>
      <c r="C15152" s="67" t="s">
        <v>555</v>
      </c>
      <c r="D15152" s="68" t="s">
        <v>383</v>
      </c>
      <c r="E15152" s="67" t="s">
        <v>384</v>
      </c>
      <c r="F15152" s="68" t="s">
        <v>560</v>
      </c>
      <c r="G15152" s="67" t="s">
        <v>561</v>
      </c>
      <c r="H15152" s="68" t="s">
        <v>362</v>
      </c>
      <c r="I15152" s="69">
        <v>0</v>
      </c>
      <c r="J15152" s="69">
        <v>0</v>
      </c>
      <c r="K15152" s="91"/>
      <c r="L15152" s="91"/>
    </row>
    <row r="15153" spans="2:12" x14ac:dyDescent="0.25">
      <c r="B15153" s="67" t="s">
        <v>554</v>
      </c>
      <c r="C15153" s="67" t="s">
        <v>555</v>
      </c>
      <c r="D15153" s="68" t="s">
        <v>383</v>
      </c>
      <c r="E15153" s="67" t="s">
        <v>384</v>
      </c>
      <c r="F15153" s="68" t="s">
        <v>560</v>
      </c>
      <c r="G15153" s="67" t="s">
        <v>561</v>
      </c>
      <c r="H15153" s="68" t="s">
        <v>363</v>
      </c>
      <c r="I15153" s="69">
        <v>0</v>
      </c>
      <c r="J15153" s="69">
        <v>0</v>
      </c>
      <c r="K15153" s="91"/>
      <c r="L15153" s="91"/>
    </row>
    <row r="15154" spans="2:12" x14ac:dyDescent="0.25">
      <c r="B15154" s="67" t="s">
        <v>554</v>
      </c>
      <c r="C15154" s="67" t="s">
        <v>555</v>
      </c>
      <c r="D15154" s="68" t="s">
        <v>383</v>
      </c>
      <c r="E15154" s="67" t="s">
        <v>384</v>
      </c>
      <c r="F15154" s="68" t="s">
        <v>560</v>
      </c>
      <c r="G15154" s="67" t="s">
        <v>561</v>
      </c>
      <c r="H15154" s="68" t="s">
        <v>364</v>
      </c>
      <c r="I15154" s="69">
        <v>0</v>
      </c>
      <c r="J15154" s="69">
        <v>0</v>
      </c>
      <c r="K15154" s="91"/>
      <c r="L15154" s="91"/>
    </row>
    <row r="15155" spans="2:12" x14ac:dyDescent="0.25">
      <c r="B15155" s="67" t="s">
        <v>554</v>
      </c>
      <c r="C15155" s="67" t="s">
        <v>555</v>
      </c>
      <c r="D15155" s="68" t="s">
        <v>383</v>
      </c>
      <c r="E15155" s="67" t="s">
        <v>384</v>
      </c>
      <c r="F15155" s="68" t="s">
        <v>560</v>
      </c>
      <c r="G15155" s="67" t="s">
        <v>561</v>
      </c>
      <c r="H15155" s="68" t="s">
        <v>363</v>
      </c>
      <c r="I15155" s="69">
        <v>0</v>
      </c>
      <c r="J15155" s="69">
        <v>0</v>
      </c>
      <c r="K15155" s="91"/>
      <c r="L15155" s="91"/>
    </row>
    <row r="15156" spans="2:12" x14ac:dyDescent="0.25">
      <c r="B15156" s="67" t="s">
        <v>554</v>
      </c>
      <c r="C15156" s="67" t="s">
        <v>555</v>
      </c>
      <c r="D15156" s="68" t="s">
        <v>383</v>
      </c>
      <c r="E15156" s="67" t="s">
        <v>384</v>
      </c>
      <c r="F15156" s="68" t="s">
        <v>560</v>
      </c>
      <c r="G15156" s="67" t="s">
        <v>561</v>
      </c>
      <c r="H15156" s="68" t="s">
        <v>362</v>
      </c>
      <c r="I15156" s="69">
        <v>0</v>
      </c>
      <c r="J15156" s="69">
        <v>0</v>
      </c>
      <c r="K15156" s="91"/>
      <c r="L15156" s="91"/>
    </row>
    <row r="15157" spans="2:12" x14ac:dyDescent="0.25">
      <c r="B15157" s="67" t="s">
        <v>554</v>
      </c>
      <c r="C15157" s="67" t="s">
        <v>555</v>
      </c>
      <c r="D15157" s="68" t="s">
        <v>383</v>
      </c>
      <c r="E15157" s="67" t="s">
        <v>384</v>
      </c>
      <c r="F15157" s="68" t="s">
        <v>560</v>
      </c>
      <c r="G15157" s="67" t="s">
        <v>561</v>
      </c>
      <c r="H15157" s="68" t="s">
        <v>363</v>
      </c>
      <c r="I15157" s="69">
        <v>0</v>
      </c>
      <c r="J15157" s="69">
        <v>0</v>
      </c>
      <c r="K15157" s="91"/>
      <c r="L15157" s="91"/>
    </row>
    <row r="15158" spans="2:12" x14ac:dyDescent="0.25">
      <c r="B15158" s="67" t="s">
        <v>554</v>
      </c>
      <c r="C15158" s="67" t="s">
        <v>555</v>
      </c>
      <c r="D15158" s="68" t="s">
        <v>383</v>
      </c>
      <c r="E15158" s="67" t="s">
        <v>384</v>
      </c>
      <c r="F15158" s="68" t="s">
        <v>560</v>
      </c>
      <c r="G15158" s="67" t="s">
        <v>561</v>
      </c>
      <c r="H15158" s="68" t="s">
        <v>364</v>
      </c>
      <c r="I15158" s="69">
        <v>0</v>
      </c>
      <c r="J15158" s="69">
        <v>0</v>
      </c>
      <c r="K15158" s="91"/>
      <c r="L15158" s="91"/>
    </row>
    <row r="15159" spans="2:12" x14ac:dyDescent="0.25">
      <c r="B15159" s="67" t="s">
        <v>554</v>
      </c>
      <c r="C15159" s="67" t="s">
        <v>555</v>
      </c>
      <c r="D15159" s="68" t="s">
        <v>383</v>
      </c>
      <c r="E15159" s="67" t="s">
        <v>384</v>
      </c>
      <c r="F15159" s="68" t="s">
        <v>560</v>
      </c>
      <c r="G15159" s="67" t="s">
        <v>561</v>
      </c>
      <c r="H15159" s="68" t="s">
        <v>362</v>
      </c>
      <c r="I15159" s="69">
        <v>0</v>
      </c>
      <c r="J15159" s="69">
        <v>0</v>
      </c>
      <c r="K15159" s="91"/>
      <c r="L15159" s="91"/>
    </row>
    <row r="15160" spans="2:12" x14ac:dyDescent="0.25">
      <c r="B15160" s="67" t="s">
        <v>554</v>
      </c>
      <c r="C15160" s="67" t="s">
        <v>555</v>
      </c>
      <c r="D15160" s="68" t="s">
        <v>383</v>
      </c>
      <c r="E15160" s="67" t="s">
        <v>384</v>
      </c>
      <c r="F15160" s="68" t="s">
        <v>560</v>
      </c>
      <c r="G15160" s="67" t="s">
        <v>561</v>
      </c>
      <c r="H15160" s="68" t="s">
        <v>362</v>
      </c>
      <c r="I15160" s="69">
        <v>0</v>
      </c>
      <c r="J15160" s="69">
        <v>0</v>
      </c>
      <c r="K15160" s="91"/>
      <c r="L15160" s="91"/>
    </row>
    <row r="15161" spans="2:12" x14ac:dyDescent="0.25">
      <c r="B15161" s="67" t="s">
        <v>554</v>
      </c>
      <c r="C15161" s="67" t="s">
        <v>555</v>
      </c>
      <c r="D15161" s="68" t="s">
        <v>383</v>
      </c>
      <c r="E15161" s="67" t="s">
        <v>384</v>
      </c>
      <c r="F15161" s="68" t="s">
        <v>562</v>
      </c>
      <c r="G15161" s="67" t="s">
        <v>563</v>
      </c>
      <c r="H15161" s="68" t="s">
        <v>363</v>
      </c>
      <c r="I15161" s="69">
        <v>0</v>
      </c>
      <c r="J15161" s="69">
        <v>0</v>
      </c>
      <c r="K15161" s="91"/>
      <c r="L15161" s="91"/>
    </row>
    <row r="15162" spans="2:12" x14ac:dyDescent="0.25">
      <c r="B15162" s="67" t="s">
        <v>554</v>
      </c>
      <c r="C15162" s="67" t="s">
        <v>555</v>
      </c>
      <c r="D15162" s="68" t="s">
        <v>383</v>
      </c>
      <c r="E15162" s="67" t="s">
        <v>384</v>
      </c>
      <c r="F15162" s="68" t="s">
        <v>562</v>
      </c>
      <c r="G15162" s="67" t="s">
        <v>563</v>
      </c>
      <c r="H15162" s="68" t="s">
        <v>362</v>
      </c>
      <c r="I15162" s="69">
        <v>0</v>
      </c>
      <c r="J15162" s="69">
        <v>0</v>
      </c>
      <c r="K15162" s="91"/>
      <c r="L15162" s="91"/>
    </row>
    <row r="15163" spans="2:12" x14ac:dyDescent="0.25">
      <c r="B15163" s="67" t="s">
        <v>554</v>
      </c>
      <c r="C15163" s="67" t="s">
        <v>555</v>
      </c>
      <c r="D15163" s="68" t="s">
        <v>383</v>
      </c>
      <c r="E15163" s="67" t="s">
        <v>384</v>
      </c>
      <c r="F15163" s="68" t="s">
        <v>562</v>
      </c>
      <c r="G15163" s="67" t="s">
        <v>563</v>
      </c>
      <c r="H15163" s="68" t="s">
        <v>364</v>
      </c>
      <c r="I15163" s="69">
        <v>0</v>
      </c>
      <c r="J15163" s="69">
        <v>0</v>
      </c>
      <c r="K15163" s="91"/>
      <c r="L15163" s="91"/>
    </row>
    <row r="15164" spans="2:12" x14ac:dyDescent="0.25">
      <c r="B15164" s="67" t="s">
        <v>554</v>
      </c>
      <c r="C15164" s="67" t="s">
        <v>555</v>
      </c>
      <c r="D15164" s="68" t="s">
        <v>383</v>
      </c>
      <c r="E15164" s="67" t="s">
        <v>384</v>
      </c>
      <c r="F15164" s="68" t="s">
        <v>562</v>
      </c>
      <c r="G15164" s="67" t="s">
        <v>563</v>
      </c>
      <c r="H15164" s="68" t="s">
        <v>362</v>
      </c>
      <c r="I15164" s="69">
        <v>80</v>
      </c>
      <c r="J15164" s="69">
        <v>166</v>
      </c>
      <c r="K15164" s="91"/>
      <c r="L15164" s="91"/>
    </row>
    <row r="15165" spans="2:12" x14ac:dyDescent="0.25">
      <c r="B15165" s="67" t="s">
        <v>554</v>
      </c>
      <c r="C15165" s="67" t="s">
        <v>555</v>
      </c>
      <c r="D15165" s="68" t="s">
        <v>383</v>
      </c>
      <c r="E15165" s="67" t="s">
        <v>384</v>
      </c>
      <c r="F15165" s="68" t="s">
        <v>562</v>
      </c>
      <c r="G15165" s="67" t="s">
        <v>563</v>
      </c>
      <c r="H15165" s="68" t="s">
        <v>363</v>
      </c>
      <c r="I15165" s="69">
        <v>110</v>
      </c>
      <c r="J15165" s="69">
        <v>144</v>
      </c>
      <c r="K15165" s="91"/>
      <c r="L15165" s="91"/>
    </row>
    <row r="15166" spans="2:12" x14ac:dyDescent="0.25">
      <c r="B15166" s="67" t="s">
        <v>554</v>
      </c>
      <c r="C15166" s="67" t="s">
        <v>555</v>
      </c>
      <c r="D15166" s="68" t="s">
        <v>383</v>
      </c>
      <c r="E15166" s="67" t="s">
        <v>384</v>
      </c>
      <c r="F15166" s="68" t="s">
        <v>562</v>
      </c>
      <c r="G15166" s="67" t="s">
        <v>563</v>
      </c>
      <c r="H15166" s="68" t="s">
        <v>364</v>
      </c>
      <c r="I15166" s="69">
        <v>58</v>
      </c>
      <c r="J15166" s="69">
        <v>106</v>
      </c>
      <c r="K15166" s="91"/>
      <c r="L15166" s="91"/>
    </row>
    <row r="15167" spans="2:12" x14ac:dyDescent="0.25">
      <c r="B15167" s="67" t="s">
        <v>554</v>
      </c>
      <c r="C15167" s="67" t="s">
        <v>555</v>
      </c>
      <c r="D15167" s="68" t="s">
        <v>383</v>
      </c>
      <c r="E15167" s="67" t="s">
        <v>384</v>
      </c>
      <c r="F15167" s="68" t="s">
        <v>562</v>
      </c>
      <c r="G15167" s="67" t="s">
        <v>563</v>
      </c>
      <c r="H15167" s="68" t="s">
        <v>363</v>
      </c>
      <c r="I15167" s="69">
        <v>0</v>
      </c>
      <c r="J15167" s="69">
        <v>0</v>
      </c>
      <c r="K15167" s="91"/>
      <c r="L15167" s="91"/>
    </row>
    <row r="15168" spans="2:12" x14ac:dyDescent="0.25">
      <c r="B15168" s="67" t="s">
        <v>554</v>
      </c>
      <c r="C15168" s="67" t="s">
        <v>555</v>
      </c>
      <c r="D15168" s="68" t="s">
        <v>383</v>
      </c>
      <c r="E15168" s="67" t="s">
        <v>384</v>
      </c>
      <c r="F15168" s="68" t="s">
        <v>562</v>
      </c>
      <c r="G15168" s="67" t="s">
        <v>563</v>
      </c>
      <c r="H15168" s="68" t="s">
        <v>364</v>
      </c>
      <c r="I15168" s="69">
        <v>13</v>
      </c>
      <c r="J15168" s="69">
        <v>5</v>
      </c>
      <c r="K15168" s="91"/>
      <c r="L15168" s="91"/>
    </row>
    <row r="15169" spans="2:12" x14ac:dyDescent="0.25">
      <c r="B15169" s="67" t="s">
        <v>554</v>
      </c>
      <c r="C15169" s="67" t="s">
        <v>555</v>
      </c>
      <c r="D15169" s="68" t="s">
        <v>383</v>
      </c>
      <c r="E15169" s="67" t="s">
        <v>384</v>
      </c>
      <c r="F15169" s="68" t="s">
        <v>562</v>
      </c>
      <c r="G15169" s="67" t="s">
        <v>563</v>
      </c>
      <c r="H15169" s="68" t="s">
        <v>362</v>
      </c>
      <c r="I15169" s="69">
        <v>131</v>
      </c>
      <c r="J15169" s="69">
        <v>268</v>
      </c>
      <c r="K15169" s="91"/>
      <c r="L15169" s="91"/>
    </row>
    <row r="15170" spans="2:12" x14ac:dyDescent="0.25">
      <c r="B15170" s="67" t="s">
        <v>554</v>
      </c>
      <c r="C15170" s="67" t="s">
        <v>555</v>
      </c>
      <c r="D15170" s="68" t="s">
        <v>383</v>
      </c>
      <c r="E15170" s="67" t="s">
        <v>384</v>
      </c>
      <c r="F15170" s="68" t="s">
        <v>562</v>
      </c>
      <c r="G15170" s="67" t="s">
        <v>563</v>
      </c>
      <c r="H15170" s="68" t="s">
        <v>363</v>
      </c>
      <c r="I15170" s="69">
        <v>326</v>
      </c>
      <c r="J15170" s="69">
        <v>356</v>
      </c>
      <c r="K15170" s="91"/>
      <c r="L15170" s="91"/>
    </row>
    <row r="15171" spans="2:12" x14ac:dyDescent="0.25">
      <c r="B15171" s="67" t="s">
        <v>554</v>
      </c>
      <c r="C15171" s="67" t="s">
        <v>555</v>
      </c>
      <c r="D15171" s="68" t="s">
        <v>383</v>
      </c>
      <c r="E15171" s="67" t="s">
        <v>384</v>
      </c>
      <c r="F15171" s="68" t="s">
        <v>562</v>
      </c>
      <c r="G15171" s="67" t="s">
        <v>563</v>
      </c>
      <c r="H15171" s="68" t="s">
        <v>364</v>
      </c>
      <c r="I15171" s="69">
        <v>36</v>
      </c>
      <c r="J15171" s="69">
        <v>178</v>
      </c>
      <c r="K15171" s="91"/>
      <c r="L15171" s="91"/>
    </row>
    <row r="15172" spans="2:12" x14ac:dyDescent="0.25">
      <c r="B15172" s="67" t="s">
        <v>554</v>
      </c>
      <c r="C15172" s="67" t="s">
        <v>555</v>
      </c>
      <c r="D15172" s="68" t="s">
        <v>383</v>
      </c>
      <c r="E15172" s="67" t="s">
        <v>384</v>
      </c>
      <c r="F15172" s="68" t="s">
        <v>562</v>
      </c>
      <c r="G15172" s="67" t="s">
        <v>563</v>
      </c>
      <c r="H15172" s="68" t="s">
        <v>362</v>
      </c>
      <c r="I15172" s="69">
        <v>55</v>
      </c>
      <c r="J15172" s="69">
        <v>36</v>
      </c>
      <c r="K15172" s="91"/>
      <c r="L15172" s="91"/>
    </row>
    <row r="15173" spans="2:12" x14ac:dyDescent="0.25">
      <c r="B15173" s="67" t="s">
        <v>554</v>
      </c>
      <c r="C15173" s="67" t="s">
        <v>555</v>
      </c>
      <c r="D15173" s="68" t="s">
        <v>383</v>
      </c>
      <c r="E15173" s="67" t="s">
        <v>384</v>
      </c>
      <c r="F15173" s="68" t="s">
        <v>562</v>
      </c>
      <c r="G15173" s="67" t="s">
        <v>563</v>
      </c>
      <c r="H15173" s="68" t="s">
        <v>363</v>
      </c>
      <c r="I15173" s="69">
        <v>124</v>
      </c>
      <c r="J15173" s="69">
        <v>166</v>
      </c>
      <c r="K15173" s="91"/>
      <c r="L15173" s="91"/>
    </row>
    <row r="15174" spans="2:12" x14ac:dyDescent="0.25">
      <c r="B15174" s="67" t="s">
        <v>554</v>
      </c>
      <c r="C15174" s="67" t="s">
        <v>555</v>
      </c>
      <c r="D15174" s="68" t="s">
        <v>383</v>
      </c>
      <c r="E15174" s="67" t="s">
        <v>384</v>
      </c>
      <c r="F15174" s="68" t="s">
        <v>562</v>
      </c>
      <c r="G15174" s="67" t="s">
        <v>563</v>
      </c>
      <c r="H15174" s="68" t="s">
        <v>364</v>
      </c>
      <c r="I15174" s="69">
        <v>23</v>
      </c>
      <c r="J15174" s="69">
        <v>33</v>
      </c>
      <c r="K15174" s="91"/>
      <c r="L15174" s="91"/>
    </row>
    <row r="15175" spans="2:12" x14ac:dyDescent="0.25">
      <c r="B15175" s="67" t="s">
        <v>554</v>
      </c>
      <c r="C15175" s="67" t="s">
        <v>555</v>
      </c>
      <c r="D15175" s="68" t="s">
        <v>383</v>
      </c>
      <c r="E15175" s="67" t="s">
        <v>384</v>
      </c>
      <c r="F15175" s="68" t="s">
        <v>562</v>
      </c>
      <c r="G15175" s="67" t="s">
        <v>563</v>
      </c>
      <c r="H15175" s="68" t="s">
        <v>363</v>
      </c>
      <c r="I15175" s="69">
        <v>4</v>
      </c>
      <c r="J15175" s="69">
        <v>0</v>
      </c>
      <c r="K15175" s="91"/>
      <c r="L15175" s="91"/>
    </row>
    <row r="15176" spans="2:12" x14ac:dyDescent="0.25">
      <c r="B15176" s="67" t="s">
        <v>554</v>
      </c>
      <c r="C15176" s="67" t="s">
        <v>555</v>
      </c>
      <c r="D15176" s="68" t="s">
        <v>383</v>
      </c>
      <c r="E15176" s="67" t="s">
        <v>384</v>
      </c>
      <c r="F15176" s="68" t="s">
        <v>562</v>
      </c>
      <c r="G15176" s="67" t="s">
        <v>563</v>
      </c>
      <c r="H15176" s="68" t="s">
        <v>362</v>
      </c>
      <c r="I15176" s="69">
        <v>0</v>
      </c>
      <c r="J15176" s="69">
        <v>0</v>
      </c>
      <c r="K15176" s="91"/>
      <c r="L15176" s="91"/>
    </row>
    <row r="15177" spans="2:12" x14ac:dyDescent="0.25">
      <c r="B15177" s="67" t="s">
        <v>554</v>
      </c>
      <c r="C15177" s="67" t="s">
        <v>555</v>
      </c>
      <c r="D15177" s="68" t="s">
        <v>383</v>
      </c>
      <c r="E15177" s="67" t="s">
        <v>384</v>
      </c>
      <c r="F15177" s="68" t="s">
        <v>562</v>
      </c>
      <c r="G15177" s="67" t="s">
        <v>563</v>
      </c>
      <c r="H15177" s="68" t="s">
        <v>363</v>
      </c>
      <c r="I15177" s="69">
        <v>0</v>
      </c>
      <c r="J15177" s="69">
        <v>0</v>
      </c>
      <c r="K15177" s="91"/>
      <c r="L15177" s="91"/>
    </row>
    <row r="15178" spans="2:12" x14ac:dyDescent="0.25">
      <c r="B15178" s="67" t="s">
        <v>554</v>
      </c>
      <c r="C15178" s="67" t="s">
        <v>555</v>
      </c>
      <c r="D15178" s="68" t="s">
        <v>383</v>
      </c>
      <c r="E15178" s="67" t="s">
        <v>384</v>
      </c>
      <c r="F15178" s="68" t="s">
        <v>562</v>
      </c>
      <c r="G15178" s="67" t="s">
        <v>563</v>
      </c>
      <c r="H15178" s="68" t="s">
        <v>364</v>
      </c>
      <c r="I15178" s="69">
        <v>0</v>
      </c>
      <c r="J15178" s="69">
        <v>0</v>
      </c>
      <c r="K15178" s="91"/>
      <c r="L15178" s="91"/>
    </row>
    <row r="15179" spans="2:12" x14ac:dyDescent="0.25">
      <c r="B15179" s="67" t="s">
        <v>554</v>
      </c>
      <c r="C15179" s="67" t="s">
        <v>555</v>
      </c>
      <c r="D15179" s="68" t="s">
        <v>383</v>
      </c>
      <c r="E15179" s="67" t="s">
        <v>384</v>
      </c>
      <c r="F15179" s="68" t="s">
        <v>562</v>
      </c>
      <c r="G15179" s="67" t="s">
        <v>563</v>
      </c>
      <c r="H15179" s="68" t="s">
        <v>364</v>
      </c>
      <c r="I15179" s="69">
        <v>0</v>
      </c>
      <c r="J15179" s="69">
        <v>0</v>
      </c>
      <c r="K15179" s="91"/>
      <c r="L15179" s="91"/>
    </row>
    <row r="15180" spans="2:12" x14ac:dyDescent="0.25">
      <c r="B15180" s="67" t="s">
        <v>554</v>
      </c>
      <c r="C15180" s="67" t="s">
        <v>555</v>
      </c>
      <c r="D15180" s="68" t="s">
        <v>383</v>
      </c>
      <c r="E15180" s="67" t="s">
        <v>384</v>
      </c>
      <c r="F15180" s="68" t="s">
        <v>562</v>
      </c>
      <c r="G15180" s="67" t="s">
        <v>563</v>
      </c>
      <c r="H15180" s="68" t="s">
        <v>362</v>
      </c>
      <c r="I15180" s="69">
        <v>0</v>
      </c>
      <c r="J15180" s="69">
        <v>0</v>
      </c>
      <c r="K15180" s="91"/>
      <c r="L15180" s="91"/>
    </row>
    <row r="15181" spans="2:12" x14ac:dyDescent="0.25">
      <c r="B15181" s="67" t="s">
        <v>554</v>
      </c>
      <c r="C15181" s="67" t="s">
        <v>555</v>
      </c>
      <c r="D15181" s="68" t="s">
        <v>383</v>
      </c>
      <c r="E15181" s="67" t="s">
        <v>384</v>
      </c>
      <c r="F15181" s="68" t="s">
        <v>562</v>
      </c>
      <c r="G15181" s="67" t="s">
        <v>563</v>
      </c>
      <c r="H15181" s="68" t="s">
        <v>363</v>
      </c>
      <c r="I15181" s="69">
        <v>0</v>
      </c>
      <c r="J15181" s="69">
        <v>0</v>
      </c>
      <c r="K15181" s="91"/>
      <c r="L15181" s="91"/>
    </row>
    <row r="15182" spans="2:12" x14ac:dyDescent="0.25">
      <c r="B15182" s="67" t="s">
        <v>554</v>
      </c>
      <c r="C15182" s="67" t="s">
        <v>555</v>
      </c>
      <c r="D15182" s="68" t="s">
        <v>383</v>
      </c>
      <c r="E15182" s="67" t="s">
        <v>384</v>
      </c>
      <c r="F15182" s="68" t="s">
        <v>562</v>
      </c>
      <c r="G15182" s="67" t="s">
        <v>563</v>
      </c>
      <c r="H15182" s="68" t="s">
        <v>364</v>
      </c>
      <c r="I15182" s="69">
        <v>0</v>
      </c>
      <c r="J15182" s="69">
        <v>0</v>
      </c>
      <c r="K15182" s="91"/>
      <c r="L15182" s="91"/>
    </row>
    <row r="15183" spans="2:12" x14ac:dyDescent="0.25">
      <c r="B15183" s="67" t="s">
        <v>554</v>
      </c>
      <c r="C15183" s="67" t="s">
        <v>555</v>
      </c>
      <c r="D15183" s="68" t="s">
        <v>383</v>
      </c>
      <c r="E15183" s="67" t="s">
        <v>384</v>
      </c>
      <c r="F15183" s="68" t="s">
        <v>562</v>
      </c>
      <c r="G15183" s="67" t="s">
        <v>563</v>
      </c>
      <c r="H15183" s="68" t="s">
        <v>362</v>
      </c>
      <c r="I15183" s="69">
        <v>32</v>
      </c>
      <c r="J15183" s="69">
        <v>42</v>
      </c>
      <c r="K15183" s="91"/>
      <c r="L15183" s="91"/>
    </row>
    <row r="15184" spans="2:12" x14ac:dyDescent="0.25">
      <c r="B15184" s="67" t="s">
        <v>554</v>
      </c>
      <c r="C15184" s="67" t="s">
        <v>555</v>
      </c>
      <c r="D15184" s="68" t="s">
        <v>383</v>
      </c>
      <c r="E15184" s="67" t="s">
        <v>384</v>
      </c>
      <c r="F15184" s="68" t="s">
        <v>562</v>
      </c>
      <c r="G15184" s="67" t="s">
        <v>563</v>
      </c>
      <c r="H15184" s="68" t="s">
        <v>363</v>
      </c>
      <c r="I15184" s="69">
        <v>74</v>
      </c>
      <c r="J15184" s="69">
        <v>71</v>
      </c>
      <c r="K15184" s="91"/>
      <c r="L15184" s="91"/>
    </row>
    <row r="15185" spans="2:12" x14ac:dyDescent="0.25">
      <c r="B15185" s="67" t="s">
        <v>554</v>
      </c>
      <c r="C15185" s="67" t="s">
        <v>555</v>
      </c>
      <c r="D15185" s="68" t="s">
        <v>383</v>
      </c>
      <c r="E15185" s="67" t="s">
        <v>384</v>
      </c>
      <c r="F15185" s="68" t="s">
        <v>562</v>
      </c>
      <c r="G15185" s="67" t="s">
        <v>563</v>
      </c>
      <c r="H15185" s="68" t="s">
        <v>364</v>
      </c>
      <c r="I15185" s="69">
        <v>0</v>
      </c>
      <c r="J15185" s="69">
        <v>15</v>
      </c>
      <c r="K15185" s="91"/>
      <c r="L15185" s="91"/>
    </row>
    <row r="15186" spans="2:12" x14ac:dyDescent="0.25">
      <c r="B15186" s="67" t="s">
        <v>554</v>
      </c>
      <c r="C15186" s="67" t="s">
        <v>555</v>
      </c>
      <c r="D15186" s="68" t="s">
        <v>383</v>
      </c>
      <c r="E15186" s="67" t="s">
        <v>384</v>
      </c>
      <c r="F15186" s="68" t="s">
        <v>562</v>
      </c>
      <c r="G15186" s="67" t="s">
        <v>563</v>
      </c>
      <c r="H15186" s="68" t="s">
        <v>362</v>
      </c>
      <c r="I15186" s="69">
        <v>0</v>
      </c>
      <c r="J15186" s="69">
        <v>0</v>
      </c>
      <c r="K15186" s="91"/>
      <c r="L15186" s="91"/>
    </row>
    <row r="15187" spans="2:12" x14ac:dyDescent="0.25">
      <c r="B15187" s="67" t="s">
        <v>554</v>
      </c>
      <c r="C15187" s="67" t="s">
        <v>555</v>
      </c>
      <c r="D15187" s="68" t="s">
        <v>383</v>
      </c>
      <c r="E15187" s="67" t="s">
        <v>384</v>
      </c>
      <c r="F15187" s="68" t="s">
        <v>562</v>
      </c>
      <c r="G15187" s="67" t="s">
        <v>563</v>
      </c>
      <c r="H15187" s="68" t="s">
        <v>364</v>
      </c>
      <c r="I15187" s="69">
        <v>24</v>
      </c>
      <c r="J15187" s="69">
        <v>42</v>
      </c>
      <c r="K15187" s="91"/>
      <c r="L15187" s="91"/>
    </row>
    <row r="15188" spans="2:12" x14ac:dyDescent="0.25">
      <c r="B15188" s="67" t="s">
        <v>554</v>
      </c>
      <c r="C15188" s="67" t="s">
        <v>555</v>
      </c>
      <c r="D15188" s="68" t="s">
        <v>383</v>
      </c>
      <c r="E15188" s="67" t="s">
        <v>384</v>
      </c>
      <c r="F15188" s="68" t="s">
        <v>562</v>
      </c>
      <c r="G15188" s="67" t="s">
        <v>563</v>
      </c>
      <c r="H15188" s="68" t="s">
        <v>362</v>
      </c>
      <c r="I15188" s="69">
        <v>50</v>
      </c>
      <c r="J15188" s="69">
        <v>80</v>
      </c>
      <c r="K15188" s="91"/>
      <c r="L15188" s="91"/>
    </row>
    <row r="15189" spans="2:12" x14ac:dyDescent="0.25">
      <c r="B15189" s="67" t="s">
        <v>554</v>
      </c>
      <c r="C15189" s="67" t="s">
        <v>555</v>
      </c>
      <c r="D15189" s="68" t="s">
        <v>383</v>
      </c>
      <c r="E15189" s="67" t="s">
        <v>384</v>
      </c>
      <c r="F15189" s="68" t="s">
        <v>562</v>
      </c>
      <c r="G15189" s="67" t="s">
        <v>563</v>
      </c>
      <c r="H15189" s="68" t="s">
        <v>363</v>
      </c>
      <c r="I15189" s="69">
        <v>12</v>
      </c>
      <c r="J15189" s="69">
        <v>31</v>
      </c>
      <c r="K15189" s="91"/>
      <c r="L15189" s="91"/>
    </row>
    <row r="15190" spans="2:12" x14ac:dyDescent="0.25">
      <c r="B15190" s="67" t="s">
        <v>554</v>
      </c>
      <c r="C15190" s="67" t="s">
        <v>555</v>
      </c>
      <c r="D15190" s="68" t="s">
        <v>383</v>
      </c>
      <c r="E15190" s="67" t="s">
        <v>384</v>
      </c>
      <c r="F15190" s="68" t="s">
        <v>562</v>
      </c>
      <c r="G15190" s="67" t="s">
        <v>563</v>
      </c>
      <c r="H15190" s="68" t="s">
        <v>364</v>
      </c>
      <c r="I15190" s="69">
        <v>15</v>
      </c>
      <c r="J15190" s="69">
        <v>27</v>
      </c>
      <c r="K15190" s="91"/>
      <c r="L15190" s="91"/>
    </row>
    <row r="15191" spans="2:12" x14ac:dyDescent="0.25">
      <c r="B15191" s="67" t="s">
        <v>554</v>
      </c>
      <c r="C15191" s="67" t="s">
        <v>555</v>
      </c>
      <c r="D15191" s="68" t="s">
        <v>383</v>
      </c>
      <c r="E15191" s="67" t="s">
        <v>384</v>
      </c>
      <c r="F15191" s="68" t="s">
        <v>562</v>
      </c>
      <c r="G15191" s="67" t="s">
        <v>563</v>
      </c>
      <c r="H15191" s="68" t="s">
        <v>363</v>
      </c>
      <c r="I15191" s="69">
        <v>22</v>
      </c>
      <c r="J15191" s="69">
        <v>30</v>
      </c>
      <c r="K15191" s="91"/>
      <c r="L15191" s="91"/>
    </row>
    <row r="15192" spans="2:12" x14ac:dyDescent="0.25">
      <c r="B15192" s="67" t="s">
        <v>554</v>
      </c>
      <c r="C15192" s="67" t="s">
        <v>555</v>
      </c>
      <c r="D15192" s="68" t="s">
        <v>383</v>
      </c>
      <c r="E15192" s="67" t="s">
        <v>384</v>
      </c>
      <c r="F15192" s="68" t="s">
        <v>562</v>
      </c>
      <c r="G15192" s="67" t="s">
        <v>563</v>
      </c>
      <c r="H15192" s="68" t="s">
        <v>364</v>
      </c>
      <c r="I15192" s="69">
        <v>10</v>
      </c>
      <c r="J15192" s="69">
        <v>24</v>
      </c>
      <c r="K15192" s="91"/>
      <c r="L15192" s="91"/>
    </row>
    <row r="15193" spans="2:12" x14ac:dyDescent="0.25">
      <c r="B15193" s="67" t="s">
        <v>554</v>
      </c>
      <c r="C15193" s="67" t="s">
        <v>555</v>
      </c>
      <c r="D15193" s="68" t="s">
        <v>383</v>
      </c>
      <c r="E15193" s="67" t="s">
        <v>384</v>
      </c>
      <c r="F15193" s="68" t="s">
        <v>562</v>
      </c>
      <c r="G15193" s="67" t="s">
        <v>563</v>
      </c>
      <c r="H15193" s="68" t="s">
        <v>362</v>
      </c>
      <c r="I15193" s="69">
        <v>27</v>
      </c>
      <c r="J15193" s="69">
        <v>10</v>
      </c>
      <c r="K15193" s="91"/>
      <c r="L15193" s="91"/>
    </row>
    <row r="15194" spans="2:12" x14ac:dyDescent="0.25">
      <c r="B15194" s="67" t="s">
        <v>554</v>
      </c>
      <c r="C15194" s="67" t="s">
        <v>555</v>
      </c>
      <c r="D15194" s="68" t="s">
        <v>383</v>
      </c>
      <c r="E15194" s="67" t="s">
        <v>384</v>
      </c>
      <c r="F15194" s="68" t="s">
        <v>562</v>
      </c>
      <c r="G15194" s="67" t="s">
        <v>563</v>
      </c>
      <c r="H15194" s="68" t="s">
        <v>363</v>
      </c>
      <c r="I15194" s="69">
        <v>64</v>
      </c>
      <c r="J15194" s="69">
        <v>68</v>
      </c>
      <c r="K15194" s="91"/>
      <c r="L15194" s="91"/>
    </row>
    <row r="15195" spans="2:12" x14ac:dyDescent="0.25">
      <c r="B15195" s="67" t="s">
        <v>554</v>
      </c>
      <c r="C15195" s="67" t="s">
        <v>555</v>
      </c>
      <c r="D15195" s="68" t="s">
        <v>383</v>
      </c>
      <c r="E15195" s="67" t="s">
        <v>384</v>
      </c>
      <c r="F15195" s="68" t="s">
        <v>562</v>
      </c>
      <c r="G15195" s="67" t="s">
        <v>563</v>
      </c>
      <c r="H15195" s="68" t="s">
        <v>364</v>
      </c>
      <c r="I15195" s="69">
        <v>0</v>
      </c>
      <c r="J15195" s="69">
        <v>0</v>
      </c>
      <c r="K15195" s="91"/>
      <c r="L15195" s="91"/>
    </row>
    <row r="15196" spans="2:12" x14ac:dyDescent="0.25">
      <c r="B15196" s="67" t="s">
        <v>554</v>
      </c>
      <c r="C15196" s="67" t="s">
        <v>555</v>
      </c>
      <c r="D15196" s="68" t="s">
        <v>383</v>
      </c>
      <c r="E15196" s="67" t="s">
        <v>384</v>
      </c>
      <c r="F15196" s="68" t="s">
        <v>562</v>
      </c>
      <c r="G15196" s="67" t="s">
        <v>563</v>
      </c>
      <c r="H15196" s="68" t="s">
        <v>362</v>
      </c>
      <c r="I15196" s="69">
        <v>0</v>
      </c>
      <c r="J15196" s="69">
        <v>12</v>
      </c>
      <c r="K15196" s="91"/>
      <c r="L15196" s="91"/>
    </row>
    <row r="15197" spans="2:12" x14ac:dyDescent="0.25">
      <c r="B15197" s="67" t="s">
        <v>554</v>
      </c>
      <c r="C15197" s="67" t="s">
        <v>555</v>
      </c>
      <c r="D15197" s="68" t="s">
        <v>383</v>
      </c>
      <c r="E15197" s="67" t="s">
        <v>384</v>
      </c>
      <c r="F15197" s="68" t="s">
        <v>562</v>
      </c>
      <c r="G15197" s="67" t="s">
        <v>563</v>
      </c>
      <c r="H15197" s="68" t="s">
        <v>363</v>
      </c>
      <c r="I15197" s="69">
        <v>0</v>
      </c>
      <c r="J15197" s="69">
        <v>10</v>
      </c>
      <c r="K15197" s="91"/>
      <c r="L15197" s="91"/>
    </row>
    <row r="15198" spans="2:12" x14ac:dyDescent="0.25">
      <c r="B15198" s="67" t="s">
        <v>554</v>
      </c>
      <c r="C15198" s="67" t="s">
        <v>555</v>
      </c>
      <c r="D15198" s="68" t="s">
        <v>383</v>
      </c>
      <c r="E15198" s="67" t="s">
        <v>384</v>
      </c>
      <c r="F15198" s="68" t="s">
        <v>562</v>
      </c>
      <c r="G15198" s="67" t="s">
        <v>563</v>
      </c>
      <c r="H15198" s="68" t="s">
        <v>364</v>
      </c>
      <c r="I15198" s="69">
        <v>0</v>
      </c>
      <c r="J15198" s="69">
        <v>6</v>
      </c>
      <c r="K15198" s="91"/>
      <c r="L15198" s="91"/>
    </row>
    <row r="15199" spans="2:12" x14ac:dyDescent="0.25">
      <c r="B15199" s="67" t="s">
        <v>554</v>
      </c>
      <c r="C15199" s="67" t="s">
        <v>555</v>
      </c>
      <c r="D15199" s="68" t="s">
        <v>383</v>
      </c>
      <c r="E15199" s="67" t="s">
        <v>384</v>
      </c>
      <c r="F15199" s="68" t="s">
        <v>562</v>
      </c>
      <c r="G15199" s="67" t="s">
        <v>563</v>
      </c>
      <c r="H15199" s="68" t="s">
        <v>362</v>
      </c>
      <c r="I15199" s="69">
        <v>18</v>
      </c>
      <c r="J15199" s="69">
        <v>10</v>
      </c>
      <c r="K15199" s="91"/>
      <c r="L15199" s="91"/>
    </row>
    <row r="15200" spans="2:12" x14ac:dyDescent="0.25">
      <c r="B15200" s="67" t="s">
        <v>554</v>
      </c>
      <c r="C15200" s="67" t="s">
        <v>555</v>
      </c>
      <c r="D15200" s="68" t="s">
        <v>383</v>
      </c>
      <c r="E15200" s="67" t="s">
        <v>384</v>
      </c>
      <c r="F15200" s="68" t="s">
        <v>562</v>
      </c>
      <c r="G15200" s="67" t="s">
        <v>563</v>
      </c>
      <c r="H15200" s="68" t="s">
        <v>363</v>
      </c>
      <c r="I15200" s="69">
        <v>0</v>
      </c>
      <c r="J15200" s="69">
        <v>0</v>
      </c>
      <c r="K15200" s="91"/>
      <c r="L15200" s="91"/>
    </row>
    <row r="15201" spans="2:12" x14ac:dyDescent="0.25">
      <c r="B15201" s="67" t="s">
        <v>554</v>
      </c>
      <c r="C15201" s="67" t="s">
        <v>555</v>
      </c>
      <c r="D15201" s="68" t="s">
        <v>383</v>
      </c>
      <c r="E15201" s="67" t="s">
        <v>384</v>
      </c>
      <c r="F15201" s="68" t="s">
        <v>562</v>
      </c>
      <c r="G15201" s="67" t="s">
        <v>563</v>
      </c>
      <c r="H15201" s="68" t="s">
        <v>364</v>
      </c>
      <c r="I15201" s="69">
        <v>0</v>
      </c>
      <c r="J15201" s="69">
        <v>18</v>
      </c>
      <c r="K15201" s="91"/>
      <c r="L15201" s="91"/>
    </row>
    <row r="15202" spans="2:12" x14ac:dyDescent="0.25">
      <c r="B15202" s="67" t="s">
        <v>554</v>
      </c>
      <c r="C15202" s="67" t="s">
        <v>555</v>
      </c>
      <c r="D15202" s="68" t="s">
        <v>383</v>
      </c>
      <c r="E15202" s="67" t="s">
        <v>384</v>
      </c>
      <c r="F15202" s="68" t="s">
        <v>562</v>
      </c>
      <c r="G15202" s="67" t="s">
        <v>563</v>
      </c>
      <c r="H15202" s="68" t="s">
        <v>362</v>
      </c>
      <c r="I15202" s="69">
        <v>0</v>
      </c>
      <c r="J15202" s="69">
        <v>5</v>
      </c>
      <c r="K15202" s="91"/>
      <c r="L15202" s="91"/>
    </row>
    <row r="15203" spans="2:12" x14ac:dyDescent="0.25">
      <c r="B15203" s="67" t="s">
        <v>554</v>
      </c>
      <c r="C15203" s="67" t="s">
        <v>555</v>
      </c>
      <c r="D15203" s="68" t="s">
        <v>383</v>
      </c>
      <c r="E15203" s="67" t="s">
        <v>384</v>
      </c>
      <c r="F15203" s="68" t="s">
        <v>562</v>
      </c>
      <c r="G15203" s="67" t="s">
        <v>563</v>
      </c>
      <c r="H15203" s="68" t="s">
        <v>363</v>
      </c>
      <c r="I15203" s="69">
        <v>25</v>
      </c>
      <c r="J15203" s="69">
        <v>55</v>
      </c>
      <c r="K15203" s="91"/>
      <c r="L15203" s="91"/>
    </row>
    <row r="15204" spans="2:12" x14ac:dyDescent="0.25">
      <c r="B15204" s="67" t="s">
        <v>554</v>
      </c>
      <c r="C15204" s="67" t="s">
        <v>555</v>
      </c>
      <c r="D15204" s="68" t="s">
        <v>383</v>
      </c>
      <c r="E15204" s="67" t="s">
        <v>384</v>
      </c>
      <c r="F15204" s="68" t="s">
        <v>562</v>
      </c>
      <c r="G15204" s="67" t="s">
        <v>563</v>
      </c>
      <c r="H15204" s="68" t="s">
        <v>364</v>
      </c>
      <c r="I15204" s="69">
        <v>63</v>
      </c>
      <c r="J15204" s="69">
        <v>49</v>
      </c>
      <c r="K15204" s="91"/>
      <c r="L15204" s="91"/>
    </row>
    <row r="15205" spans="2:12" x14ac:dyDescent="0.25">
      <c r="B15205" s="67" t="s">
        <v>554</v>
      </c>
      <c r="C15205" s="67" t="s">
        <v>555</v>
      </c>
      <c r="D15205" s="68" t="s">
        <v>383</v>
      </c>
      <c r="E15205" s="67" t="s">
        <v>384</v>
      </c>
      <c r="F15205" s="68" t="s">
        <v>562</v>
      </c>
      <c r="G15205" s="67" t="s">
        <v>563</v>
      </c>
      <c r="H15205" s="68" t="s">
        <v>362</v>
      </c>
      <c r="I15205" s="69">
        <v>0</v>
      </c>
      <c r="J15205" s="69">
        <v>0</v>
      </c>
      <c r="K15205" s="91"/>
      <c r="L15205" s="91"/>
    </row>
    <row r="15206" spans="2:12" x14ac:dyDescent="0.25">
      <c r="B15206" s="67" t="s">
        <v>554</v>
      </c>
      <c r="C15206" s="67" t="s">
        <v>555</v>
      </c>
      <c r="D15206" s="68" t="s">
        <v>383</v>
      </c>
      <c r="E15206" s="67" t="s">
        <v>384</v>
      </c>
      <c r="F15206" s="68" t="s">
        <v>562</v>
      </c>
      <c r="G15206" s="67" t="s">
        <v>563</v>
      </c>
      <c r="H15206" s="68" t="s">
        <v>363</v>
      </c>
      <c r="I15206" s="69">
        <v>0</v>
      </c>
      <c r="J15206" s="69">
        <v>16</v>
      </c>
      <c r="K15206" s="91"/>
      <c r="L15206" s="91"/>
    </row>
    <row r="15207" spans="2:12" x14ac:dyDescent="0.25">
      <c r="B15207" s="67" t="s">
        <v>554</v>
      </c>
      <c r="C15207" s="67" t="s">
        <v>555</v>
      </c>
      <c r="D15207" s="68" t="s">
        <v>383</v>
      </c>
      <c r="E15207" s="67" t="s">
        <v>384</v>
      </c>
      <c r="F15207" s="68" t="s">
        <v>562</v>
      </c>
      <c r="G15207" s="67" t="s">
        <v>563</v>
      </c>
      <c r="H15207" s="68" t="s">
        <v>364</v>
      </c>
      <c r="I15207" s="69">
        <v>0</v>
      </c>
      <c r="J15207" s="69">
        <v>0</v>
      </c>
      <c r="K15207" s="91"/>
      <c r="L15207" s="91"/>
    </row>
    <row r="15208" spans="2:12" x14ac:dyDescent="0.25">
      <c r="B15208" s="67" t="s">
        <v>554</v>
      </c>
      <c r="C15208" s="67" t="s">
        <v>555</v>
      </c>
      <c r="D15208" s="68" t="s">
        <v>383</v>
      </c>
      <c r="E15208" s="67" t="s">
        <v>384</v>
      </c>
      <c r="F15208" s="68" t="s">
        <v>562</v>
      </c>
      <c r="G15208" s="67" t="s">
        <v>563</v>
      </c>
      <c r="H15208" s="68" t="s">
        <v>362</v>
      </c>
      <c r="I15208" s="69">
        <v>0</v>
      </c>
      <c r="J15208" s="69">
        <v>10</v>
      </c>
      <c r="K15208" s="91"/>
      <c r="L15208" s="91"/>
    </row>
    <row r="15209" spans="2:12" x14ac:dyDescent="0.25">
      <c r="B15209" s="67" t="s">
        <v>554</v>
      </c>
      <c r="C15209" s="67" t="s">
        <v>555</v>
      </c>
      <c r="D15209" s="68" t="s">
        <v>383</v>
      </c>
      <c r="E15209" s="67" t="s">
        <v>384</v>
      </c>
      <c r="F15209" s="68" t="s">
        <v>562</v>
      </c>
      <c r="G15209" s="67" t="s">
        <v>563</v>
      </c>
      <c r="H15209" s="68" t="s">
        <v>363</v>
      </c>
      <c r="I15209" s="69">
        <v>35</v>
      </c>
      <c r="J15209" s="69">
        <v>10</v>
      </c>
      <c r="K15209" s="91"/>
      <c r="L15209" s="91"/>
    </row>
    <row r="15210" spans="2:12" x14ac:dyDescent="0.25">
      <c r="B15210" s="67" t="s">
        <v>554</v>
      </c>
      <c r="C15210" s="67" t="s">
        <v>555</v>
      </c>
      <c r="D15210" s="68" t="s">
        <v>383</v>
      </c>
      <c r="E15210" s="67" t="s">
        <v>384</v>
      </c>
      <c r="F15210" s="68" t="s">
        <v>562</v>
      </c>
      <c r="G15210" s="67" t="s">
        <v>563</v>
      </c>
      <c r="H15210" s="68" t="s">
        <v>364</v>
      </c>
      <c r="I15210" s="69">
        <v>53</v>
      </c>
      <c r="J15210" s="69">
        <v>39</v>
      </c>
      <c r="K15210" s="91"/>
      <c r="L15210" s="91"/>
    </row>
    <row r="15211" spans="2:12" x14ac:dyDescent="0.25">
      <c r="B15211" s="67" t="s">
        <v>554</v>
      </c>
      <c r="C15211" s="67" t="s">
        <v>555</v>
      </c>
      <c r="D15211" s="68" t="s">
        <v>383</v>
      </c>
      <c r="E15211" s="67" t="s">
        <v>384</v>
      </c>
      <c r="F15211" s="68" t="s">
        <v>562</v>
      </c>
      <c r="G15211" s="67" t="s">
        <v>563</v>
      </c>
      <c r="H15211" s="68" t="s">
        <v>362</v>
      </c>
      <c r="I15211" s="69">
        <v>30</v>
      </c>
      <c r="J15211" s="69">
        <v>21</v>
      </c>
      <c r="K15211" s="91"/>
      <c r="L15211" s="91"/>
    </row>
    <row r="15212" spans="2:12" x14ac:dyDescent="0.25">
      <c r="B15212" s="67" t="s">
        <v>554</v>
      </c>
      <c r="C15212" s="67" t="s">
        <v>555</v>
      </c>
      <c r="D15212" s="68" t="s">
        <v>383</v>
      </c>
      <c r="E15212" s="67" t="s">
        <v>384</v>
      </c>
      <c r="F15212" s="68" t="s">
        <v>562</v>
      </c>
      <c r="G15212" s="67" t="s">
        <v>563</v>
      </c>
      <c r="H15212" s="68" t="s">
        <v>363</v>
      </c>
      <c r="I15212" s="69">
        <v>29</v>
      </c>
      <c r="J15212" s="69">
        <v>49</v>
      </c>
      <c r="K15212" s="91"/>
      <c r="L15212" s="91"/>
    </row>
    <row r="15213" spans="2:12" x14ac:dyDescent="0.25">
      <c r="B15213" s="67" t="s">
        <v>554</v>
      </c>
      <c r="C15213" s="67" t="s">
        <v>555</v>
      </c>
      <c r="D15213" s="68" t="s">
        <v>383</v>
      </c>
      <c r="E15213" s="67" t="s">
        <v>384</v>
      </c>
      <c r="F15213" s="68" t="s">
        <v>562</v>
      </c>
      <c r="G15213" s="67" t="s">
        <v>563</v>
      </c>
      <c r="H15213" s="68" t="s">
        <v>364</v>
      </c>
      <c r="I15213" s="69">
        <v>0</v>
      </c>
      <c r="J15213" s="69">
        <v>34</v>
      </c>
      <c r="K15213" s="91"/>
      <c r="L15213" s="91"/>
    </row>
    <row r="15214" spans="2:12" x14ac:dyDescent="0.25">
      <c r="B15214" s="67" t="s">
        <v>554</v>
      </c>
      <c r="C15214" s="67" t="s">
        <v>555</v>
      </c>
      <c r="D15214" s="68" t="s">
        <v>383</v>
      </c>
      <c r="E15214" s="67" t="s">
        <v>384</v>
      </c>
      <c r="F15214" s="68" t="s">
        <v>562</v>
      </c>
      <c r="G15214" s="67" t="s">
        <v>563</v>
      </c>
      <c r="H15214" s="68" t="s">
        <v>362</v>
      </c>
      <c r="I15214" s="69">
        <v>140</v>
      </c>
      <c r="J15214" s="69">
        <v>170</v>
      </c>
      <c r="K15214" s="91"/>
      <c r="L15214" s="91"/>
    </row>
    <row r="15215" spans="2:12" x14ac:dyDescent="0.25">
      <c r="B15215" s="67" t="s">
        <v>554</v>
      </c>
      <c r="C15215" s="67" t="s">
        <v>555</v>
      </c>
      <c r="D15215" s="68" t="s">
        <v>383</v>
      </c>
      <c r="E15215" s="67" t="s">
        <v>384</v>
      </c>
      <c r="F15215" s="68" t="s">
        <v>562</v>
      </c>
      <c r="G15215" s="67" t="s">
        <v>563</v>
      </c>
      <c r="H15215" s="68" t="s">
        <v>363</v>
      </c>
      <c r="I15215" s="69">
        <v>264</v>
      </c>
      <c r="J15215" s="69">
        <v>432</v>
      </c>
      <c r="K15215" s="91"/>
      <c r="L15215" s="91"/>
    </row>
    <row r="15216" spans="2:12" x14ac:dyDescent="0.25">
      <c r="B15216" s="67" t="s">
        <v>554</v>
      </c>
      <c r="C15216" s="67" t="s">
        <v>555</v>
      </c>
      <c r="D15216" s="68" t="s">
        <v>383</v>
      </c>
      <c r="E15216" s="67" t="s">
        <v>384</v>
      </c>
      <c r="F15216" s="68" t="s">
        <v>562</v>
      </c>
      <c r="G15216" s="67" t="s">
        <v>563</v>
      </c>
      <c r="H15216" s="68" t="s">
        <v>364</v>
      </c>
      <c r="I15216" s="69">
        <v>103</v>
      </c>
      <c r="J15216" s="69">
        <v>127</v>
      </c>
      <c r="K15216" s="91"/>
      <c r="L15216" s="91"/>
    </row>
    <row r="15217" spans="2:12" x14ac:dyDescent="0.25">
      <c r="B15217" s="67" t="s">
        <v>554</v>
      </c>
      <c r="C15217" s="67" t="s">
        <v>555</v>
      </c>
      <c r="D15217" s="68" t="s">
        <v>383</v>
      </c>
      <c r="E15217" s="67" t="s">
        <v>384</v>
      </c>
      <c r="F15217" s="68" t="s">
        <v>562</v>
      </c>
      <c r="G15217" s="67" t="s">
        <v>563</v>
      </c>
      <c r="H15217" s="68" t="s">
        <v>362</v>
      </c>
      <c r="I15217" s="69">
        <v>0</v>
      </c>
      <c r="J15217" s="69">
        <v>0</v>
      </c>
      <c r="K15217" s="91"/>
      <c r="L15217" s="91"/>
    </row>
    <row r="15218" spans="2:12" x14ac:dyDescent="0.25">
      <c r="B15218" s="67" t="s">
        <v>554</v>
      </c>
      <c r="C15218" s="67" t="s">
        <v>555</v>
      </c>
      <c r="D15218" s="68" t="s">
        <v>383</v>
      </c>
      <c r="E15218" s="67" t="s">
        <v>384</v>
      </c>
      <c r="F15218" s="68" t="s">
        <v>562</v>
      </c>
      <c r="G15218" s="67" t="s">
        <v>563</v>
      </c>
      <c r="H15218" s="68" t="s">
        <v>363</v>
      </c>
      <c r="I15218" s="69">
        <v>33</v>
      </c>
      <c r="J15218" s="69">
        <v>12</v>
      </c>
      <c r="K15218" s="91"/>
      <c r="L15218" s="91"/>
    </row>
    <row r="15219" spans="2:12" x14ac:dyDescent="0.25">
      <c r="B15219" s="67" t="s">
        <v>554</v>
      </c>
      <c r="C15219" s="67" t="s">
        <v>555</v>
      </c>
      <c r="D15219" s="68" t="s">
        <v>383</v>
      </c>
      <c r="E15219" s="67" t="s">
        <v>384</v>
      </c>
      <c r="F15219" s="68" t="s">
        <v>562</v>
      </c>
      <c r="G15219" s="67" t="s">
        <v>563</v>
      </c>
      <c r="H15219" s="68" t="s">
        <v>364</v>
      </c>
      <c r="I15219" s="69">
        <v>0</v>
      </c>
      <c r="J15219" s="69">
        <v>0</v>
      </c>
      <c r="K15219" s="91"/>
      <c r="L15219" s="91"/>
    </row>
    <row r="15220" spans="2:12" x14ac:dyDescent="0.25">
      <c r="B15220" s="67" t="s">
        <v>554</v>
      </c>
      <c r="C15220" s="67" t="s">
        <v>555</v>
      </c>
      <c r="D15220" s="68" t="s">
        <v>383</v>
      </c>
      <c r="E15220" s="67" t="s">
        <v>384</v>
      </c>
      <c r="F15220" s="68" t="s">
        <v>562</v>
      </c>
      <c r="G15220" s="67" t="s">
        <v>563</v>
      </c>
      <c r="H15220" s="68" t="s">
        <v>362</v>
      </c>
      <c r="I15220" s="69">
        <v>0</v>
      </c>
      <c r="J15220" s="69">
        <v>0</v>
      </c>
      <c r="K15220" s="91"/>
      <c r="L15220" s="91"/>
    </row>
    <row r="15221" spans="2:12" x14ac:dyDescent="0.25">
      <c r="B15221" s="67" t="s">
        <v>554</v>
      </c>
      <c r="C15221" s="67" t="s">
        <v>555</v>
      </c>
      <c r="D15221" s="68" t="s">
        <v>383</v>
      </c>
      <c r="E15221" s="67" t="s">
        <v>384</v>
      </c>
      <c r="F15221" s="68" t="s">
        <v>562</v>
      </c>
      <c r="G15221" s="67" t="s">
        <v>563</v>
      </c>
      <c r="H15221" s="68" t="s">
        <v>362</v>
      </c>
      <c r="I15221" s="69">
        <v>0</v>
      </c>
      <c r="J15221" s="69">
        <v>0</v>
      </c>
      <c r="K15221" s="91"/>
      <c r="L15221" s="91"/>
    </row>
    <row r="15222" spans="2:12" x14ac:dyDescent="0.25">
      <c r="B15222" s="67" t="s">
        <v>554</v>
      </c>
      <c r="C15222" s="67" t="s">
        <v>555</v>
      </c>
      <c r="D15222" s="68" t="s">
        <v>383</v>
      </c>
      <c r="E15222" s="67" t="s">
        <v>384</v>
      </c>
      <c r="F15222" s="68" t="s">
        <v>562</v>
      </c>
      <c r="G15222" s="67" t="s">
        <v>563</v>
      </c>
      <c r="H15222" s="68" t="s">
        <v>363</v>
      </c>
      <c r="I15222" s="69">
        <v>7</v>
      </c>
      <c r="J15222" s="69">
        <v>0</v>
      </c>
      <c r="K15222" s="91"/>
      <c r="L15222" s="91"/>
    </row>
    <row r="15223" spans="2:12" x14ac:dyDescent="0.25">
      <c r="B15223" s="67" t="s">
        <v>554</v>
      </c>
      <c r="C15223" s="67" t="s">
        <v>555</v>
      </c>
      <c r="D15223" s="68" t="s">
        <v>383</v>
      </c>
      <c r="E15223" s="67" t="s">
        <v>384</v>
      </c>
      <c r="F15223" s="68" t="s">
        <v>562</v>
      </c>
      <c r="G15223" s="67" t="s">
        <v>563</v>
      </c>
      <c r="H15223" s="68" t="s">
        <v>364</v>
      </c>
      <c r="I15223" s="69">
        <v>15</v>
      </c>
      <c r="J15223" s="69">
        <v>4</v>
      </c>
      <c r="K15223" s="91"/>
      <c r="L15223" s="91"/>
    </row>
    <row r="15224" spans="2:12" x14ac:dyDescent="0.25">
      <c r="B15224" s="67" t="s">
        <v>554</v>
      </c>
      <c r="C15224" s="67" t="s">
        <v>555</v>
      </c>
      <c r="D15224" s="68" t="s">
        <v>383</v>
      </c>
      <c r="E15224" s="67" t="s">
        <v>384</v>
      </c>
      <c r="F15224" s="68" t="s">
        <v>562</v>
      </c>
      <c r="G15224" s="67" t="s">
        <v>563</v>
      </c>
      <c r="H15224" s="68" t="s">
        <v>362</v>
      </c>
      <c r="I15224" s="69">
        <v>0</v>
      </c>
      <c r="J15224" s="69">
        <v>0</v>
      </c>
      <c r="K15224" s="91"/>
      <c r="L15224" s="91"/>
    </row>
    <row r="15225" spans="2:12" x14ac:dyDescent="0.25">
      <c r="B15225" s="67" t="s">
        <v>554</v>
      </c>
      <c r="C15225" s="67" t="s">
        <v>555</v>
      </c>
      <c r="D15225" s="68" t="s">
        <v>383</v>
      </c>
      <c r="E15225" s="67" t="s">
        <v>384</v>
      </c>
      <c r="F15225" s="68" t="s">
        <v>562</v>
      </c>
      <c r="G15225" s="67" t="s">
        <v>563</v>
      </c>
      <c r="H15225" s="68" t="s">
        <v>363</v>
      </c>
      <c r="I15225" s="69">
        <v>0</v>
      </c>
      <c r="J15225" s="69">
        <v>0</v>
      </c>
      <c r="K15225" s="91"/>
      <c r="L15225" s="91"/>
    </row>
    <row r="15226" spans="2:12" x14ac:dyDescent="0.25">
      <c r="B15226" s="67" t="s">
        <v>554</v>
      </c>
      <c r="C15226" s="67" t="s">
        <v>555</v>
      </c>
      <c r="D15226" s="68" t="s">
        <v>383</v>
      </c>
      <c r="E15226" s="67" t="s">
        <v>384</v>
      </c>
      <c r="F15226" s="68" t="s">
        <v>562</v>
      </c>
      <c r="G15226" s="67" t="s">
        <v>563</v>
      </c>
      <c r="H15226" s="68" t="s">
        <v>364</v>
      </c>
      <c r="I15226" s="69">
        <v>0</v>
      </c>
      <c r="J15226" s="69">
        <v>0</v>
      </c>
      <c r="K15226" s="91"/>
      <c r="L15226" s="91"/>
    </row>
    <row r="15227" spans="2:12" x14ac:dyDescent="0.25">
      <c r="B15227" s="67" t="s">
        <v>554</v>
      </c>
      <c r="C15227" s="67" t="s">
        <v>555</v>
      </c>
      <c r="D15227" s="68" t="s">
        <v>383</v>
      </c>
      <c r="E15227" s="67" t="s">
        <v>384</v>
      </c>
      <c r="F15227" s="68" t="s">
        <v>562</v>
      </c>
      <c r="G15227" s="67" t="s">
        <v>563</v>
      </c>
      <c r="H15227" s="68" t="s">
        <v>362</v>
      </c>
      <c r="I15227" s="69">
        <v>0.309</v>
      </c>
      <c r="J15227" s="69">
        <v>0.20599999999999999</v>
      </c>
      <c r="K15227" s="91"/>
      <c r="L15227" s="91"/>
    </row>
    <row r="15228" spans="2:12" x14ac:dyDescent="0.25">
      <c r="B15228" s="67" t="s">
        <v>554</v>
      </c>
      <c r="C15228" s="67" t="s">
        <v>555</v>
      </c>
      <c r="D15228" s="68" t="s">
        <v>383</v>
      </c>
      <c r="E15228" s="67" t="s">
        <v>384</v>
      </c>
      <c r="F15228" s="68" t="s">
        <v>562</v>
      </c>
      <c r="G15228" s="67" t="s">
        <v>563</v>
      </c>
      <c r="H15228" s="68" t="s">
        <v>363</v>
      </c>
      <c r="I15228" s="69">
        <v>0.39140000000000003</v>
      </c>
      <c r="J15228" s="69">
        <v>0.55620000000000003</v>
      </c>
      <c r="K15228" s="91"/>
      <c r="L15228" s="91"/>
    </row>
    <row r="15229" spans="2:12" x14ac:dyDescent="0.25">
      <c r="B15229" s="67" t="s">
        <v>554</v>
      </c>
      <c r="C15229" s="67" t="s">
        <v>555</v>
      </c>
      <c r="D15229" s="68" t="s">
        <v>383</v>
      </c>
      <c r="E15229" s="67" t="s">
        <v>384</v>
      </c>
      <c r="F15229" s="68" t="s">
        <v>562</v>
      </c>
      <c r="G15229" s="67" t="s">
        <v>563</v>
      </c>
      <c r="H15229" s="68" t="s">
        <v>364</v>
      </c>
      <c r="I15229" s="69">
        <v>0.45319999999999999</v>
      </c>
      <c r="J15229" s="69">
        <v>0.28839999999999999</v>
      </c>
      <c r="K15229" s="91"/>
      <c r="L15229" s="91"/>
    </row>
    <row r="15230" spans="2:12" x14ac:dyDescent="0.25">
      <c r="B15230" s="67" t="s">
        <v>554</v>
      </c>
      <c r="C15230" s="67" t="s">
        <v>555</v>
      </c>
      <c r="D15230" s="68" t="s">
        <v>383</v>
      </c>
      <c r="E15230" s="67" t="s">
        <v>384</v>
      </c>
      <c r="F15230" s="68" t="s">
        <v>562</v>
      </c>
      <c r="G15230" s="67" t="s">
        <v>563</v>
      </c>
      <c r="H15230" s="68" t="s">
        <v>363</v>
      </c>
      <c r="I15230" s="69">
        <v>20</v>
      </c>
      <c r="J15230" s="69">
        <v>0</v>
      </c>
      <c r="K15230" s="91"/>
      <c r="L15230" s="91"/>
    </row>
    <row r="15231" spans="2:12" x14ac:dyDescent="0.25">
      <c r="B15231" s="67" t="s">
        <v>554</v>
      </c>
      <c r="C15231" s="67" t="s">
        <v>555</v>
      </c>
      <c r="D15231" s="68" t="s">
        <v>383</v>
      </c>
      <c r="E15231" s="67" t="s">
        <v>384</v>
      </c>
      <c r="F15231" s="68" t="s">
        <v>562</v>
      </c>
      <c r="G15231" s="67" t="s">
        <v>563</v>
      </c>
      <c r="H15231" s="68" t="s">
        <v>364</v>
      </c>
      <c r="I15231" s="69">
        <v>10</v>
      </c>
      <c r="J15231" s="69">
        <v>0</v>
      </c>
      <c r="K15231" s="91"/>
      <c r="L15231" s="91"/>
    </row>
    <row r="15232" spans="2:12" x14ac:dyDescent="0.25">
      <c r="B15232" s="67" t="s">
        <v>554</v>
      </c>
      <c r="C15232" s="67" t="s">
        <v>555</v>
      </c>
      <c r="D15232" s="68" t="s">
        <v>383</v>
      </c>
      <c r="E15232" s="67" t="s">
        <v>384</v>
      </c>
      <c r="F15232" s="68" t="s">
        <v>562</v>
      </c>
      <c r="G15232" s="67" t="s">
        <v>563</v>
      </c>
      <c r="H15232" s="68" t="s">
        <v>363</v>
      </c>
      <c r="I15232" s="69">
        <v>0</v>
      </c>
      <c r="J15232" s="69">
        <v>0</v>
      </c>
      <c r="K15232" s="91"/>
      <c r="L15232" s="91"/>
    </row>
    <row r="15233" spans="2:12" x14ac:dyDescent="0.25">
      <c r="B15233" s="67" t="s">
        <v>554</v>
      </c>
      <c r="C15233" s="67" t="s">
        <v>555</v>
      </c>
      <c r="D15233" s="68" t="s">
        <v>383</v>
      </c>
      <c r="E15233" s="67" t="s">
        <v>384</v>
      </c>
      <c r="F15233" s="68" t="s">
        <v>562</v>
      </c>
      <c r="G15233" s="67" t="s">
        <v>563</v>
      </c>
      <c r="H15233" s="68" t="s">
        <v>362</v>
      </c>
      <c r="I15233" s="69">
        <v>0</v>
      </c>
      <c r="J15233" s="69">
        <v>6</v>
      </c>
      <c r="K15233" s="91"/>
      <c r="L15233" s="91"/>
    </row>
    <row r="15234" spans="2:12" x14ac:dyDescent="0.25">
      <c r="B15234" s="67" t="s">
        <v>554</v>
      </c>
      <c r="C15234" s="67" t="s">
        <v>555</v>
      </c>
      <c r="D15234" s="68" t="s">
        <v>383</v>
      </c>
      <c r="E15234" s="67" t="s">
        <v>384</v>
      </c>
      <c r="F15234" s="68" t="s">
        <v>562</v>
      </c>
      <c r="G15234" s="67" t="s">
        <v>563</v>
      </c>
      <c r="H15234" s="68" t="s">
        <v>363</v>
      </c>
      <c r="I15234" s="69">
        <v>103</v>
      </c>
      <c r="J15234" s="69">
        <v>139</v>
      </c>
      <c r="K15234" s="91"/>
      <c r="L15234" s="91"/>
    </row>
    <row r="15235" spans="2:12" x14ac:dyDescent="0.25">
      <c r="B15235" s="67" t="s">
        <v>554</v>
      </c>
      <c r="C15235" s="67" t="s">
        <v>555</v>
      </c>
      <c r="D15235" s="68" t="s">
        <v>383</v>
      </c>
      <c r="E15235" s="67" t="s">
        <v>384</v>
      </c>
      <c r="F15235" s="68" t="s">
        <v>562</v>
      </c>
      <c r="G15235" s="67" t="s">
        <v>563</v>
      </c>
      <c r="H15235" s="68" t="s">
        <v>364</v>
      </c>
      <c r="I15235" s="69">
        <v>58</v>
      </c>
      <c r="J15235" s="69">
        <v>59</v>
      </c>
      <c r="K15235" s="91"/>
      <c r="L15235" s="91"/>
    </row>
    <row r="15236" spans="2:12" x14ac:dyDescent="0.25">
      <c r="B15236" s="67" t="s">
        <v>554</v>
      </c>
      <c r="C15236" s="67" t="s">
        <v>555</v>
      </c>
      <c r="D15236" s="68" t="s">
        <v>383</v>
      </c>
      <c r="E15236" s="67" t="s">
        <v>384</v>
      </c>
      <c r="F15236" s="68" t="s">
        <v>562</v>
      </c>
      <c r="G15236" s="67" t="s">
        <v>563</v>
      </c>
      <c r="H15236" s="68" t="s">
        <v>362</v>
      </c>
      <c r="I15236" s="69">
        <v>30</v>
      </c>
      <c r="J15236" s="69">
        <v>5</v>
      </c>
      <c r="K15236" s="91"/>
      <c r="L15236" s="91"/>
    </row>
    <row r="15237" spans="2:12" x14ac:dyDescent="0.25">
      <c r="B15237" s="67" t="s">
        <v>554</v>
      </c>
      <c r="C15237" s="67" t="s">
        <v>555</v>
      </c>
      <c r="D15237" s="68" t="s">
        <v>383</v>
      </c>
      <c r="E15237" s="67" t="s">
        <v>384</v>
      </c>
      <c r="F15237" s="68" t="s">
        <v>562</v>
      </c>
      <c r="G15237" s="67" t="s">
        <v>563</v>
      </c>
      <c r="H15237" s="68" t="s">
        <v>363</v>
      </c>
      <c r="I15237" s="69">
        <v>50</v>
      </c>
      <c r="J15237" s="69">
        <v>134</v>
      </c>
      <c r="K15237" s="91"/>
      <c r="L15237" s="91"/>
    </row>
    <row r="15238" spans="2:12" x14ac:dyDescent="0.25">
      <c r="B15238" s="67" t="s">
        <v>554</v>
      </c>
      <c r="C15238" s="67" t="s">
        <v>555</v>
      </c>
      <c r="D15238" s="68" t="s">
        <v>383</v>
      </c>
      <c r="E15238" s="67" t="s">
        <v>384</v>
      </c>
      <c r="F15238" s="68" t="s">
        <v>562</v>
      </c>
      <c r="G15238" s="67" t="s">
        <v>563</v>
      </c>
      <c r="H15238" s="68" t="s">
        <v>364</v>
      </c>
      <c r="I15238" s="69">
        <v>0</v>
      </c>
      <c r="J15238" s="69">
        <v>0</v>
      </c>
      <c r="K15238" s="91"/>
      <c r="L15238" s="91"/>
    </row>
    <row r="15239" spans="2:12" x14ac:dyDescent="0.25">
      <c r="B15239" s="67" t="s">
        <v>554</v>
      </c>
      <c r="C15239" s="67" t="s">
        <v>555</v>
      </c>
      <c r="D15239" s="68" t="s">
        <v>383</v>
      </c>
      <c r="E15239" s="67" t="s">
        <v>384</v>
      </c>
      <c r="F15239" s="68" t="s">
        <v>562</v>
      </c>
      <c r="G15239" s="67" t="s">
        <v>563</v>
      </c>
      <c r="H15239" s="68" t="s">
        <v>362</v>
      </c>
      <c r="I15239" s="69">
        <v>0</v>
      </c>
      <c r="J15239" s="69">
        <v>0</v>
      </c>
      <c r="K15239" s="91"/>
      <c r="L15239" s="91"/>
    </row>
    <row r="15240" spans="2:12" x14ac:dyDescent="0.25">
      <c r="B15240" s="67" t="s">
        <v>554</v>
      </c>
      <c r="C15240" s="67" t="s">
        <v>555</v>
      </c>
      <c r="D15240" s="68" t="s">
        <v>383</v>
      </c>
      <c r="E15240" s="67" t="s">
        <v>384</v>
      </c>
      <c r="F15240" s="68" t="s">
        <v>562</v>
      </c>
      <c r="G15240" s="67" t="s">
        <v>563</v>
      </c>
      <c r="H15240" s="68" t="s">
        <v>363</v>
      </c>
      <c r="I15240" s="69">
        <v>39</v>
      </c>
      <c r="J15240" s="69">
        <v>27</v>
      </c>
      <c r="K15240" s="91"/>
      <c r="L15240" s="91"/>
    </row>
    <row r="15241" spans="2:12" x14ac:dyDescent="0.25">
      <c r="B15241" s="67" t="s">
        <v>554</v>
      </c>
      <c r="C15241" s="67" t="s">
        <v>555</v>
      </c>
      <c r="D15241" s="68" t="s">
        <v>383</v>
      </c>
      <c r="E15241" s="67" t="s">
        <v>384</v>
      </c>
      <c r="F15241" s="68" t="s">
        <v>562</v>
      </c>
      <c r="G15241" s="67" t="s">
        <v>563</v>
      </c>
      <c r="H15241" s="68" t="s">
        <v>364</v>
      </c>
      <c r="I15241" s="69">
        <v>32</v>
      </c>
      <c r="J15241" s="69">
        <v>68</v>
      </c>
      <c r="K15241" s="91"/>
      <c r="L15241" s="91"/>
    </row>
    <row r="15242" spans="2:12" x14ac:dyDescent="0.25">
      <c r="B15242" s="67" t="s">
        <v>554</v>
      </c>
      <c r="C15242" s="67" t="s">
        <v>555</v>
      </c>
      <c r="D15242" s="68" t="s">
        <v>383</v>
      </c>
      <c r="E15242" s="67" t="s">
        <v>384</v>
      </c>
      <c r="F15242" s="68" t="s">
        <v>562</v>
      </c>
      <c r="G15242" s="67" t="s">
        <v>563</v>
      </c>
      <c r="H15242" s="68" t="s">
        <v>362</v>
      </c>
      <c r="I15242" s="69">
        <v>0</v>
      </c>
      <c r="J15242" s="69">
        <v>0</v>
      </c>
      <c r="K15242" s="91"/>
      <c r="L15242" s="91"/>
    </row>
    <row r="15243" spans="2:12" x14ac:dyDescent="0.25">
      <c r="B15243" s="67" t="s">
        <v>554</v>
      </c>
      <c r="C15243" s="67" t="s">
        <v>555</v>
      </c>
      <c r="D15243" s="68" t="s">
        <v>383</v>
      </c>
      <c r="E15243" s="67" t="s">
        <v>384</v>
      </c>
      <c r="F15243" s="68" t="s">
        <v>562</v>
      </c>
      <c r="G15243" s="67" t="s">
        <v>563</v>
      </c>
      <c r="H15243" s="68" t="s">
        <v>363</v>
      </c>
      <c r="I15243" s="69">
        <v>15</v>
      </c>
      <c r="J15243" s="69">
        <v>15</v>
      </c>
      <c r="K15243" s="91"/>
      <c r="L15243" s="91"/>
    </row>
    <row r="15244" spans="2:12" x14ac:dyDescent="0.25">
      <c r="B15244" s="67" t="s">
        <v>554</v>
      </c>
      <c r="C15244" s="67" t="s">
        <v>555</v>
      </c>
      <c r="D15244" s="68" t="s">
        <v>383</v>
      </c>
      <c r="E15244" s="67" t="s">
        <v>384</v>
      </c>
      <c r="F15244" s="68" t="s">
        <v>562</v>
      </c>
      <c r="G15244" s="67" t="s">
        <v>563</v>
      </c>
      <c r="H15244" s="68" t="s">
        <v>364</v>
      </c>
      <c r="I15244" s="69">
        <v>13</v>
      </c>
      <c r="J15244" s="69">
        <v>15</v>
      </c>
      <c r="K15244" s="91"/>
      <c r="L15244" s="91"/>
    </row>
    <row r="15245" spans="2:12" x14ac:dyDescent="0.25">
      <c r="B15245" s="67" t="s">
        <v>554</v>
      </c>
      <c r="C15245" s="67" t="s">
        <v>555</v>
      </c>
      <c r="D15245" s="68" t="s">
        <v>383</v>
      </c>
      <c r="E15245" s="67" t="s">
        <v>384</v>
      </c>
      <c r="F15245" s="68" t="s">
        <v>562</v>
      </c>
      <c r="G15245" s="67" t="s">
        <v>563</v>
      </c>
      <c r="H15245" s="68" t="s">
        <v>362</v>
      </c>
      <c r="I15245" s="69">
        <v>59</v>
      </c>
      <c r="J15245" s="69">
        <v>55</v>
      </c>
      <c r="K15245" s="91"/>
      <c r="L15245" s="91"/>
    </row>
    <row r="15246" spans="2:12" x14ac:dyDescent="0.25">
      <c r="B15246" s="67" t="s">
        <v>554</v>
      </c>
      <c r="C15246" s="67" t="s">
        <v>555</v>
      </c>
      <c r="D15246" s="68" t="s">
        <v>383</v>
      </c>
      <c r="E15246" s="67" t="s">
        <v>384</v>
      </c>
      <c r="F15246" s="68" t="s">
        <v>562</v>
      </c>
      <c r="G15246" s="67" t="s">
        <v>563</v>
      </c>
      <c r="H15246" s="68" t="s">
        <v>363</v>
      </c>
      <c r="I15246" s="69">
        <v>140</v>
      </c>
      <c r="J15246" s="69">
        <v>166</v>
      </c>
      <c r="K15246" s="91"/>
      <c r="L15246" s="91"/>
    </row>
    <row r="15247" spans="2:12" x14ac:dyDescent="0.25">
      <c r="B15247" s="67" t="s">
        <v>554</v>
      </c>
      <c r="C15247" s="67" t="s">
        <v>555</v>
      </c>
      <c r="D15247" s="68" t="s">
        <v>383</v>
      </c>
      <c r="E15247" s="67" t="s">
        <v>384</v>
      </c>
      <c r="F15247" s="68" t="s">
        <v>562</v>
      </c>
      <c r="G15247" s="67" t="s">
        <v>563</v>
      </c>
      <c r="H15247" s="68" t="s">
        <v>364</v>
      </c>
      <c r="I15247" s="69">
        <v>20</v>
      </c>
      <c r="J15247" s="69">
        <v>22</v>
      </c>
      <c r="K15247" s="91"/>
      <c r="L15247" s="91"/>
    </row>
    <row r="15248" spans="2:12" x14ac:dyDescent="0.25">
      <c r="B15248" s="67" t="s">
        <v>554</v>
      </c>
      <c r="C15248" s="67" t="s">
        <v>555</v>
      </c>
      <c r="D15248" s="68" t="s">
        <v>383</v>
      </c>
      <c r="E15248" s="67" t="s">
        <v>384</v>
      </c>
      <c r="F15248" s="68" t="s">
        <v>562</v>
      </c>
      <c r="G15248" s="67" t="s">
        <v>563</v>
      </c>
      <c r="H15248" s="68" t="s">
        <v>362</v>
      </c>
      <c r="I15248" s="69">
        <v>10</v>
      </c>
      <c r="J15248" s="69">
        <v>10</v>
      </c>
      <c r="K15248" s="91"/>
      <c r="L15248" s="91"/>
    </row>
    <row r="15249" spans="2:12" x14ac:dyDescent="0.25">
      <c r="B15249" s="67" t="s">
        <v>554</v>
      </c>
      <c r="C15249" s="67" t="s">
        <v>555</v>
      </c>
      <c r="D15249" s="68" t="s">
        <v>383</v>
      </c>
      <c r="E15249" s="67" t="s">
        <v>384</v>
      </c>
      <c r="F15249" s="68" t="s">
        <v>562</v>
      </c>
      <c r="G15249" s="67" t="s">
        <v>563</v>
      </c>
      <c r="H15249" s="68" t="s">
        <v>363</v>
      </c>
      <c r="I15249" s="69">
        <v>48</v>
      </c>
      <c r="J15249" s="69">
        <v>94</v>
      </c>
      <c r="K15249" s="91"/>
      <c r="L15249" s="91"/>
    </row>
    <row r="15250" spans="2:12" x14ac:dyDescent="0.25">
      <c r="B15250" s="67" t="s">
        <v>554</v>
      </c>
      <c r="C15250" s="67" t="s">
        <v>555</v>
      </c>
      <c r="D15250" s="68" t="s">
        <v>383</v>
      </c>
      <c r="E15250" s="67" t="s">
        <v>384</v>
      </c>
      <c r="F15250" s="68" t="s">
        <v>562</v>
      </c>
      <c r="G15250" s="67" t="s">
        <v>563</v>
      </c>
      <c r="H15250" s="68" t="s">
        <v>364</v>
      </c>
      <c r="I15250" s="69">
        <v>44</v>
      </c>
      <c r="J15250" s="69">
        <v>38</v>
      </c>
      <c r="K15250" s="91"/>
      <c r="L15250" s="91"/>
    </row>
    <row r="15251" spans="2:12" x14ac:dyDescent="0.25">
      <c r="B15251" s="67" t="s">
        <v>554</v>
      </c>
      <c r="C15251" s="67" t="s">
        <v>555</v>
      </c>
      <c r="D15251" s="68" t="s">
        <v>383</v>
      </c>
      <c r="E15251" s="67" t="s">
        <v>384</v>
      </c>
      <c r="F15251" s="68" t="s">
        <v>562</v>
      </c>
      <c r="G15251" s="67" t="s">
        <v>563</v>
      </c>
      <c r="H15251" s="68" t="s">
        <v>362</v>
      </c>
      <c r="I15251" s="69">
        <v>0</v>
      </c>
      <c r="J15251" s="69">
        <v>0</v>
      </c>
      <c r="K15251" s="91"/>
      <c r="L15251" s="91"/>
    </row>
    <row r="15252" spans="2:12" x14ac:dyDescent="0.25">
      <c r="B15252" s="67" t="s">
        <v>554</v>
      </c>
      <c r="C15252" s="67" t="s">
        <v>555</v>
      </c>
      <c r="D15252" s="68" t="s">
        <v>383</v>
      </c>
      <c r="E15252" s="67" t="s">
        <v>384</v>
      </c>
      <c r="F15252" s="68" t="s">
        <v>562</v>
      </c>
      <c r="G15252" s="67" t="s">
        <v>563</v>
      </c>
      <c r="H15252" s="68" t="s">
        <v>363</v>
      </c>
      <c r="I15252" s="69">
        <v>0</v>
      </c>
      <c r="J15252" s="69">
        <v>14</v>
      </c>
      <c r="K15252" s="91"/>
      <c r="L15252" s="91"/>
    </row>
    <row r="15253" spans="2:12" x14ac:dyDescent="0.25">
      <c r="B15253" s="67" t="s">
        <v>554</v>
      </c>
      <c r="C15253" s="67" t="s">
        <v>555</v>
      </c>
      <c r="D15253" s="68" t="s">
        <v>383</v>
      </c>
      <c r="E15253" s="67" t="s">
        <v>384</v>
      </c>
      <c r="F15253" s="68" t="s">
        <v>562</v>
      </c>
      <c r="G15253" s="67" t="s">
        <v>563</v>
      </c>
      <c r="H15253" s="68" t="s">
        <v>364</v>
      </c>
      <c r="I15253" s="69">
        <v>0</v>
      </c>
      <c r="J15253" s="69">
        <v>0</v>
      </c>
      <c r="K15253" s="91"/>
      <c r="L15253" s="91"/>
    </row>
    <row r="15254" spans="2:12" x14ac:dyDescent="0.25">
      <c r="B15254" s="67" t="s">
        <v>554</v>
      </c>
      <c r="C15254" s="67" t="s">
        <v>555</v>
      </c>
      <c r="D15254" s="68" t="s">
        <v>383</v>
      </c>
      <c r="E15254" s="67" t="s">
        <v>384</v>
      </c>
      <c r="F15254" s="68" t="s">
        <v>562</v>
      </c>
      <c r="G15254" s="67" t="s">
        <v>563</v>
      </c>
      <c r="H15254" s="68" t="s">
        <v>363</v>
      </c>
      <c r="I15254" s="69">
        <v>0</v>
      </c>
      <c r="J15254" s="69">
        <v>0</v>
      </c>
      <c r="K15254" s="91"/>
      <c r="L15254" s="91"/>
    </row>
    <row r="15255" spans="2:12" x14ac:dyDescent="0.25">
      <c r="B15255" s="67" t="s">
        <v>554</v>
      </c>
      <c r="C15255" s="67" t="s">
        <v>555</v>
      </c>
      <c r="D15255" s="68" t="s">
        <v>383</v>
      </c>
      <c r="E15255" s="67" t="s">
        <v>384</v>
      </c>
      <c r="F15255" s="68" t="s">
        <v>562</v>
      </c>
      <c r="G15255" s="67" t="s">
        <v>563</v>
      </c>
      <c r="H15255" s="68" t="s">
        <v>362</v>
      </c>
      <c r="I15255" s="69">
        <v>10</v>
      </c>
      <c r="J15255" s="69">
        <v>20</v>
      </c>
      <c r="K15255" s="91"/>
      <c r="L15255" s="91"/>
    </row>
    <row r="15256" spans="2:12" x14ac:dyDescent="0.25">
      <c r="B15256" s="67" t="s">
        <v>554</v>
      </c>
      <c r="C15256" s="67" t="s">
        <v>555</v>
      </c>
      <c r="D15256" s="68" t="s">
        <v>383</v>
      </c>
      <c r="E15256" s="67" t="s">
        <v>384</v>
      </c>
      <c r="F15256" s="68" t="s">
        <v>562</v>
      </c>
      <c r="G15256" s="67" t="s">
        <v>563</v>
      </c>
      <c r="H15256" s="68" t="s">
        <v>363</v>
      </c>
      <c r="I15256" s="69">
        <v>101</v>
      </c>
      <c r="J15256" s="69">
        <v>106</v>
      </c>
      <c r="K15256" s="91"/>
      <c r="L15256" s="91"/>
    </row>
    <row r="15257" spans="2:12" x14ac:dyDescent="0.25">
      <c r="B15257" s="67" t="s">
        <v>554</v>
      </c>
      <c r="C15257" s="67" t="s">
        <v>555</v>
      </c>
      <c r="D15257" s="68" t="s">
        <v>383</v>
      </c>
      <c r="E15257" s="67" t="s">
        <v>384</v>
      </c>
      <c r="F15257" s="68" t="s">
        <v>562</v>
      </c>
      <c r="G15257" s="67" t="s">
        <v>563</v>
      </c>
      <c r="H15257" s="68" t="s">
        <v>362</v>
      </c>
      <c r="I15257" s="69">
        <v>0</v>
      </c>
      <c r="J15257" s="69">
        <v>5</v>
      </c>
      <c r="K15257" s="91"/>
      <c r="L15257" s="91"/>
    </row>
    <row r="15258" spans="2:12" x14ac:dyDescent="0.25">
      <c r="B15258" s="67" t="s">
        <v>554</v>
      </c>
      <c r="C15258" s="67" t="s">
        <v>555</v>
      </c>
      <c r="D15258" s="68" t="s">
        <v>383</v>
      </c>
      <c r="E15258" s="67" t="s">
        <v>384</v>
      </c>
      <c r="F15258" s="68" t="s">
        <v>562</v>
      </c>
      <c r="G15258" s="67" t="s">
        <v>563</v>
      </c>
      <c r="H15258" s="68" t="s">
        <v>363</v>
      </c>
      <c r="I15258" s="69">
        <v>0</v>
      </c>
      <c r="J15258" s="69">
        <v>0</v>
      </c>
      <c r="K15258" s="91"/>
      <c r="L15258" s="91"/>
    </row>
    <row r="15259" spans="2:12" x14ac:dyDescent="0.25">
      <c r="B15259" s="67" t="s">
        <v>554</v>
      </c>
      <c r="C15259" s="67" t="s">
        <v>555</v>
      </c>
      <c r="D15259" s="68" t="s">
        <v>383</v>
      </c>
      <c r="E15259" s="67" t="s">
        <v>384</v>
      </c>
      <c r="F15259" s="68" t="s">
        <v>562</v>
      </c>
      <c r="G15259" s="67" t="s">
        <v>563</v>
      </c>
      <c r="H15259" s="68" t="s">
        <v>362</v>
      </c>
      <c r="I15259" s="69">
        <v>0</v>
      </c>
      <c r="J15259" s="69">
        <v>0</v>
      </c>
      <c r="K15259" s="91"/>
      <c r="L15259" s="91"/>
    </row>
    <row r="15260" spans="2:12" x14ac:dyDescent="0.25">
      <c r="B15260" s="67" t="s">
        <v>554</v>
      </c>
      <c r="C15260" s="67" t="s">
        <v>555</v>
      </c>
      <c r="D15260" s="68" t="s">
        <v>383</v>
      </c>
      <c r="E15260" s="67" t="s">
        <v>384</v>
      </c>
      <c r="F15260" s="68" t="s">
        <v>562</v>
      </c>
      <c r="G15260" s="67" t="s">
        <v>563</v>
      </c>
      <c r="H15260" s="68" t="s">
        <v>363</v>
      </c>
      <c r="I15260" s="69">
        <v>96</v>
      </c>
      <c r="J15260" s="69">
        <v>128</v>
      </c>
      <c r="K15260" s="91"/>
      <c r="L15260" s="91"/>
    </row>
    <row r="15261" spans="2:12" x14ac:dyDescent="0.25">
      <c r="B15261" s="67" t="s">
        <v>554</v>
      </c>
      <c r="C15261" s="67" t="s">
        <v>555</v>
      </c>
      <c r="D15261" s="68" t="s">
        <v>383</v>
      </c>
      <c r="E15261" s="67" t="s">
        <v>384</v>
      </c>
      <c r="F15261" s="68" t="s">
        <v>562</v>
      </c>
      <c r="G15261" s="67" t="s">
        <v>563</v>
      </c>
      <c r="H15261" s="68" t="s">
        <v>364</v>
      </c>
      <c r="I15261" s="69">
        <v>6</v>
      </c>
      <c r="J15261" s="69">
        <v>57</v>
      </c>
      <c r="K15261" s="91"/>
      <c r="L15261" s="91"/>
    </row>
    <row r="15262" spans="2:12" x14ac:dyDescent="0.25">
      <c r="B15262" s="67" t="s">
        <v>554</v>
      </c>
      <c r="C15262" s="67" t="s">
        <v>555</v>
      </c>
      <c r="D15262" s="68" t="s">
        <v>383</v>
      </c>
      <c r="E15262" s="67" t="s">
        <v>384</v>
      </c>
      <c r="F15262" s="68" t="s">
        <v>562</v>
      </c>
      <c r="G15262" s="67" t="s">
        <v>563</v>
      </c>
      <c r="H15262" s="68" t="s">
        <v>362</v>
      </c>
      <c r="I15262" s="69">
        <v>40</v>
      </c>
      <c r="J15262" s="69">
        <v>40</v>
      </c>
      <c r="K15262" s="91"/>
      <c r="L15262" s="91"/>
    </row>
    <row r="15263" spans="2:12" x14ac:dyDescent="0.25">
      <c r="B15263" s="67" t="s">
        <v>554</v>
      </c>
      <c r="C15263" s="67" t="s">
        <v>555</v>
      </c>
      <c r="D15263" s="68" t="s">
        <v>383</v>
      </c>
      <c r="E15263" s="67" t="s">
        <v>384</v>
      </c>
      <c r="F15263" s="68" t="s">
        <v>562</v>
      </c>
      <c r="G15263" s="67" t="s">
        <v>563</v>
      </c>
      <c r="H15263" s="68" t="s">
        <v>363</v>
      </c>
      <c r="I15263" s="69">
        <v>22</v>
      </c>
      <c r="J15263" s="69">
        <v>18</v>
      </c>
      <c r="K15263" s="91"/>
      <c r="L15263" s="91"/>
    </row>
    <row r="15264" spans="2:12" x14ac:dyDescent="0.25">
      <c r="B15264" s="67" t="s">
        <v>554</v>
      </c>
      <c r="C15264" s="67" t="s">
        <v>555</v>
      </c>
      <c r="D15264" s="68" t="s">
        <v>383</v>
      </c>
      <c r="E15264" s="67" t="s">
        <v>384</v>
      </c>
      <c r="F15264" s="68" t="s">
        <v>562</v>
      </c>
      <c r="G15264" s="67" t="s">
        <v>563</v>
      </c>
      <c r="H15264" s="68" t="s">
        <v>364</v>
      </c>
      <c r="I15264" s="69">
        <v>12</v>
      </c>
      <c r="J15264" s="69">
        <v>0</v>
      </c>
      <c r="K15264" s="91"/>
      <c r="L15264" s="91"/>
    </row>
    <row r="15265" spans="2:12" x14ac:dyDescent="0.25">
      <c r="B15265" s="67" t="s">
        <v>554</v>
      </c>
      <c r="C15265" s="67" t="s">
        <v>555</v>
      </c>
      <c r="D15265" s="68" t="s">
        <v>383</v>
      </c>
      <c r="E15265" s="67" t="s">
        <v>384</v>
      </c>
      <c r="F15265" s="68" t="s">
        <v>562</v>
      </c>
      <c r="G15265" s="67" t="s">
        <v>563</v>
      </c>
      <c r="H15265" s="68" t="s">
        <v>362</v>
      </c>
      <c r="I15265" s="69">
        <v>0</v>
      </c>
      <c r="J15265" s="69">
        <v>0</v>
      </c>
      <c r="K15265" s="91"/>
      <c r="L15265" s="91"/>
    </row>
    <row r="15266" spans="2:12" x14ac:dyDescent="0.25">
      <c r="B15266" s="67" t="s">
        <v>554</v>
      </c>
      <c r="C15266" s="67" t="s">
        <v>555</v>
      </c>
      <c r="D15266" s="68" t="s">
        <v>383</v>
      </c>
      <c r="E15266" s="67" t="s">
        <v>384</v>
      </c>
      <c r="F15266" s="68" t="s">
        <v>562</v>
      </c>
      <c r="G15266" s="67" t="s">
        <v>563</v>
      </c>
      <c r="H15266" s="68" t="s">
        <v>363</v>
      </c>
      <c r="I15266" s="69">
        <v>0</v>
      </c>
      <c r="J15266" s="69">
        <v>0</v>
      </c>
      <c r="K15266" s="91"/>
      <c r="L15266" s="91"/>
    </row>
    <row r="15267" spans="2:12" x14ac:dyDescent="0.25">
      <c r="B15267" s="67" t="s">
        <v>554</v>
      </c>
      <c r="C15267" s="67" t="s">
        <v>555</v>
      </c>
      <c r="D15267" s="68" t="s">
        <v>383</v>
      </c>
      <c r="E15267" s="67" t="s">
        <v>384</v>
      </c>
      <c r="F15267" s="68" t="s">
        <v>562</v>
      </c>
      <c r="G15267" s="67" t="s">
        <v>563</v>
      </c>
      <c r="H15267" s="68" t="s">
        <v>364</v>
      </c>
      <c r="I15267" s="69">
        <v>0</v>
      </c>
      <c r="J15267" s="69">
        <v>0</v>
      </c>
      <c r="K15267" s="91"/>
      <c r="L15267" s="91"/>
    </row>
    <row r="15268" spans="2:12" x14ac:dyDescent="0.25">
      <c r="B15268" s="67" t="s">
        <v>554</v>
      </c>
      <c r="C15268" s="67" t="s">
        <v>555</v>
      </c>
      <c r="D15268" s="68" t="s">
        <v>383</v>
      </c>
      <c r="E15268" s="67" t="s">
        <v>384</v>
      </c>
      <c r="F15268" s="68" t="s">
        <v>562</v>
      </c>
      <c r="G15268" s="67" t="s">
        <v>563</v>
      </c>
      <c r="H15268" s="68" t="s">
        <v>362</v>
      </c>
      <c r="I15268" s="69">
        <v>0</v>
      </c>
      <c r="J15268" s="69">
        <v>0</v>
      </c>
      <c r="K15268" s="91"/>
      <c r="L15268" s="91"/>
    </row>
    <row r="15269" spans="2:12" x14ac:dyDescent="0.25">
      <c r="B15269" s="67" t="s">
        <v>554</v>
      </c>
      <c r="C15269" s="67" t="s">
        <v>555</v>
      </c>
      <c r="D15269" s="68" t="s">
        <v>383</v>
      </c>
      <c r="E15269" s="67" t="s">
        <v>384</v>
      </c>
      <c r="F15269" s="68" t="s">
        <v>562</v>
      </c>
      <c r="G15269" s="67" t="s">
        <v>563</v>
      </c>
      <c r="H15269" s="68" t="s">
        <v>363</v>
      </c>
      <c r="I15269" s="69">
        <v>14</v>
      </c>
      <c r="J15269" s="69">
        <v>16</v>
      </c>
      <c r="K15269" s="91"/>
      <c r="L15269" s="91"/>
    </row>
    <row r="15270" spans="2:12" x14ac:dyDescent="0.25">
      <c r="B15270" s="67" t="s">
        <v>554</v>
      </c>
      <c r="C15270" s="67" t="s">
        <v>555</v>
      </c>
      <c r="D15270" s="68" t="s">
        <v>383</v>
      </c>
      <c r="E15270" s="67" t="s">
        <v>384</v>
      </c>
      <c r="F15270" s="68" t="s">
        <v>562</v>
      </c>
      <c r="G15270" s="67" t="s">
        <v>563</v>
      </c>
      <c r="H15270" s="68" t="s">
        <v>364</v>
      </c>
      <c r="I15270" s="69">
        <v>17</v>
      </c>
      <c r="J15270" s="69">
        <v>0</v>
      </c>
      <c r="K15270" s="91"/>
      <c r="L15270" s="91"/>
    </row>
    <row r="15271" spans="2:12" x14ac:dyDescent="0.25">
      <c r="B15271" s="67" t="s">
        <v>554</v>
      </c>
      <c r="C15271" s="67" t="s">
        <v>555</v>
      </c>
      <c r="D15271" s="68" t="s">
        <v>383</v>
      </c>
      <c r="E15271" s="67" t="s">
        <v>384</v>
      </c>
      <c r="F15271" s="68" t="s">
        <v>562</v>
      </c>
      <c r="G15271" s="67" t="s">
        <v>563</v>
      </c>
      <c r="H15271" s="68" t="s">
        <v>362</v>
      </c>
      <c r="I15271" s="69">
        <v>0</v>
      </c>
      <c r="J15271" s="69">
        <v>30</v>
      </c>
      <c r="K15271" s="91"/>
      <c r="L15271" s="91"/>
    </row>
    <row r="15272" spans="2:12" x14ac:dyDescent="0.25">
      <c r="B15272" s="67" t="s">
        <v>554</v>
      </c>
      <c r="C15272" s="67" t="s">
        <v>555</v>
      </c>
      <c r="D15272" s="68" t="s">
        <v>383</v>
      </c>
      <c r="E15272" s="67" t="s">
        <v>384</v>
      </c>
      <c r="F15272" s="68" t="s">
        <v>562</v>
      </c>
      <c r="G15272" s="67" t="s">
        <v>563</v>
      </c>
      <c r="H15272" s="68" t="s">
        <v>363</v>
      </c>
      <c r="I15272" s="69">
        <v>10</v>
      </c>
      <c r="J15272" s="69">
        <v>2</v>
      </c>
      <c r="K15272" s="91"/>
      <c r="L15272" s="91"/>
    </row>
    <row r="15273" spans="2:12" x14ac:dyDescent="0.25">
      <c r="B15273" s="67" t="s">
        <v>554</v>
      </c>
      <c r="C15273" s="67" t="s">
        <v>555</v>
      </c>
      <c r="D15273" s="68" t="s">
        <v>383</v>
      </c>
      <c r="E15273" s="67" t="s">
        <v>384</v>
      </c>
      <c r="F15273" s="68" t="s">
        <v>562</v>
      </c>
      <c r="G15273" s="67" t="s">
        <v>563</v>
      </c>
      <c r="H15273" s="68" t="s">
        <v>364</v>
      </c>
      <c r="I15273" s="69">
        <v>0</v>
      </c>
      <c r="J15273" s="69">
        <v>0</v>
      </c>
      <c r="K15273" s="91"/>
      <c r="L15273" s="91"/>
    </row>
    <row r="15274" spans="2:12" x14ac:dyDescent="0.25">
      <c r="B15274" s="67" t="s">
        <v>554</v>
      </c>
      <c r="C15274" s="67" t="s">
        <v>555</v>
      </c>
      <c r="D15274" s="68" t="s">
        <v>383</v>
      </c>
      <c r="E15274" s="67" t="s">
        <v>384</v>
      </c>
      <c r="F15274" s="68" t="s">
        <v>562</v>
      </c>
      <c r="G15274" s="67" t="s">
        <v>563</v>
      </c>
      <c r="H15274" s="68" t="s">
        <v>362</v>
      </c>
      <c r="I15274" s="69">
        <v>15</v>
      </c>
      <c r="J15274" s="69">
        <v>-5</v>
      </c>
      <c r="K15274" s="91"/>
      <c r="L15274" s="91"/>
    </row>
    <row r="15275" spans="2:12" x14ac:dyDescent="0.25">
      <c r="B15275" s="67" t="s">
        <v>554</v>
      </c>
      <c r="C15275" s="67" t="s">
        <v>555</v>
      </c>
      <c r="D15275" s="68" t="s">
        <v>383</v>
      </c>
      <c r="E15275" s="67" t="s">
        <v>384</v>
      </c>
      <c r="F15275" s="68" t="s">
        <v>562</v>
      </c>
      <c r="G15275" s="67" t="s">
        <v>563</v>
      </c>
      <c r="H15275" s="68" t="s">
        <v>363</v>
      </c>
      <c r="I15275" s="69">
        <v>0</v>
      </c>
      <c r="J15275" s="69">
        <v>20</v>
      </c>
      <c r="K15275" s="91"/>
      <c r="L15275" s="91"/>
    </row>
    <row r="15276" spans="2:12" x14ac:dyDescent="0.25">
      <c r="B15276" s="67" t="s">
        <v>554</v>
      </c>
      <c r="C15276" s="67" t="s">
        <v>555</v>
      </c>
      <c r="D15276" s="68" t="s">
        <v>383</v>
      </c>
      <c r="E15276" s="67" t="s">
        <v>384</v>
      </c>
      <c r="F15276" s="68" t="s">
        <v>562</v>
      </c>
      <c r="G15276" s="67" t="s">
        <v>563</v>
      </c>
      <c r="H15276" s="68" t="s">
        <v>364</v>
      </c>
      <c r="I15276" s="69">
        <v>0</v>
      </c>
      <c r="J15276" s="69">
        <v>0</v>
      </c>
      <c r="K15276" s="91"/>
      <c r="L15276" s="91"/>
    </row>
    <row r="15277" spans="2:12" x14ac:dyDescent="0.25">
      <c r="B15277" s="67" t="s">
        <v>554</v>
      </c>
      <c r="C15277" s="67" t="s">
        <v>555</v>
      </c>
      <c r="D15277" s="68" t="s">
        <v>383</v>
      </c>
      <c r="E15277" s="67" t="s">
        <v>384</v>
      </c>
      <c r="F15277" s="68" t="s">
        <v>562</v>
      </c>
      <c r="G15277" s="67" t="s">
        <v>563</v>
      </c>
      <c r="H15277" s="68" t="s">
        <v>362</v>
      </c>
      <c r="I15277" s="69">
        <v>0</v>
      </c>
      <c r="J15277" s="69">
        <v>0</v>
      </c>
      <c r="K15277" s="91"/>
      <c r="L15277" s="91"/>
    </row>
    <row r="15278" spans="2:12" x14ac:dyDescent="0.25">
      <c r="B15278" s="67" t="s">
        <v>554</v>
      </c>
      <c r="C15278" s="67" t="s">
        <v>555</v>
      </c>
      <c r="D15278" s="68" t="s">
        <v>383</v>
      </c>
      <c r="E15278" s="67" t="s">
        <v>384</v>
      </c>
      <c r="F15278" s="68" t="s">
        <v>562</v>
      </c>
      <c r="G15278" s="67" t="s">
        <v>563</v>
      </c>
      <c r="H15278" s="68" t="s">
        <v>363</v>
      </c>
      <c r="I15278" s="69">
        <v>121</v>
      </c>
      <c r="J15278" s="69">
        <v>81</v>
      </c>
      <c r="K15278" s="91"/>
      <c r="L15278" s="91"/>
    </row>
    <row r="15279" spans="2:12" x14ac:dyDescent="0.25">
      <c r="B15279" s="67" t="s">
        <v>554</v>
      </c>
      <c r="C15279" s="67" t="s">
        <v>555</v>
      </c>
      <c r="D15279" s="68" t="s">
        <v>383</v>
      </c>
      <c r="E15279" s="67" t="s">
        <v>384</v>
      </c>
      <c r="F15279" s="68" t="s">
        <v>562</v>
      </c>
      <c r="G15279" s="67" t="s">
        <v>563</v>
      </c>
      <c r="H15279" s="68" t="s">
        <v>364</v>
      </c>
      <c r="I15279" s="69">
        <v>24</v>
      </c>
      <c r="J15279" s="69">
        <v>30</v>
      </c>
      <c r="K15279" s="91"/>
      <c r="L15279" s="91"/>
    </row>
    <row r="15280" spans="2:12" x14ac:dyDescent="0.25">
      <c r="B15280" s="67" t="s">
        <v>554</v>
      </c>
      <c r="C15280" s="67" t="s">
        <v>555</v>
      </c>
      <c r="D15280" s="68" t="s">
        <v>383</v>
      </c>
      <c r="E15280" s="67" t="s">
        <v>384</v>
      </c>
      <c r="F15280" s="68" t="s">
        <v>562</v>
      </c>
      <c r="G15280" s="67" t="s">
        <v>563</v>
      </c>
      <c r="H15280" s="68" t="s">
        <v>362</v>
      </c>
      <c r="I15280" s="69">
        <v>0</v>
      </c>
      <c r="J15280" s="69">
        <v>7</v>
      </c>
      <c r="K15280" s="91"/>
      <c r="L15280" s="91"/>
    </row>
    <row r="15281" spans="2:12" x14ac:dyDescent="0.25">
      <c r="B15281" s="67" t="s">
        <v>554</v>
      </c>
      <c r="C15281" s="67" t="s">
        <v>555</v>
      </c>
      <c r="D15281" s="68" t="s">
        <v>383</v>
      </c>
      <c r="E15281" s="67" t="s">
        <v>384</v>
      </c>
      <c r="F15281" s="68" t="s">
        <v>562</v>
      </c>
      <c r="G15281" s="67" t="s">
        <v>563</v>
      </c>
      <c r="H15281" s="68" t="s">
        <v>363</v>
      </c>
      <c r="I15281" s="69">
        <v>0</v>
      </c>
      <c r="J15281" s="69">
        <v>7.5</v>
      </c>
      <c r="K15281" s="91"/>
      <c r="L15281" s="91"/>
    </row>
    <row r="15282" spans="2:12" x14ac:dyDescent="0.25">
      <c r="B15282" s="67" t="s">
        <v>554</v>
      </c>
      <c r="C15282" s="67" t="s">
        <v>555</v>
      </c>
      <c r="D15282" s="68" t="s">
        <v>383</v>
      </c>
      <c r="E15282" s="67" t="s">
        <v>384</v>
      </c>
      <c r="F15282" s="68" t="s">
        <v>562</v>
      </c>
      <c r="G15282" s="67" t="s">
        <v>563</v>
      </c>
      <c r="H15282" s="68" t="s">
        <v>364</v>
      </c>
      <c r="I15282" s="69">
        <v>1.5</v>
      </c>
      <c r="J15282" s="69">
        <v>5.5</v>
      </c>
      <c r="K15282" s="91"/>
      <c r="L15282" s="91"/>
    </row>
    <row r="15283" spans="2:12" x14ac:dyDescent="0.25">
      <c r="B15283" s="67" t="s">
        <v>554</v>
      </c>
      <c r="C15283" s="67" t="s">
        <v>555</v>
      </c>
      <c r="D15283" s="68" t="s">
        <v>383</v>
      </c>
      <c r="E15283" s="67" t="s">
        <v>384</v>
      </c>
      <c r="F15283" s="68" t="s">
        <v>562</v>
      </c>
      <c r="G15283" s="67" t="s">
        <v>563</v>
      </c>
      <c r="H15283" s="68" t="s">
        <v>363</v>
      </c>
      <c r="I15283" s="69">
        <v>0</v>
      </c>
      <c r="J15283" s="69">
        <v>4</v>
      </c>
      <c r="K15283" s="91"/>
      <c r="L15283" s="91"/>
    </row>
    <row r="15284" spans="2:12" x14ac:dyDescent="0.25">
      <c r="B15284" s="67" t="s">
        <v>554</v>
      </c>
      <c r="C15284" s="67" t="s">
        <v>555</v>
      </c>
      <c r="D15284" s="68" t="s">
        <v>383</v>
      </c>
      <c r="E15284" s="67" t="s">
        <v>384</v>
      </c>
      <c r="F15284" s="68" t="s">
        <v>562</v>
      </c>
      <c r="G15284" s="67" t="s">
        <v>563</v>
      </c>
      <c r="H15284" s="68" t="s">
        <v>364</v>
      </c>
      <c r="I15284" s="69">
        <v>0</v>
      </c>
      <c r="J15284" s="69">
        <v>0</v>
      </c>
      <c r="K15284" s="91"/>
      <c r="L15284" s="91"/>
    </row>
    <row r="15285" spans="2:12" x14ac:dyDescent="0.25">
      <c r="B15285" s="67" t="s">
        <v>554</v>
      </c>
      <c r="C15285" s="67" t="s">
        <v>555</v>
      </c>
      <c r="D15285" s="68" t="s">
        <v>383</v>
      </c>
      <c r="E15285" s="67" t="s">
        <v>384</v>
      </c>
      <c r="F15285" s="68" t="s">
        <v>562</v>
      </c>
      <c r="G15285" s="67" t="s">
        <v>563</v>
      </c>
      <c r="H15285" s="68" t="s">
        <v>363</v>
      </c>
      <c r="I15285" s="69">
        <v>20</v>
      </c>
      <c r="J15285" s="69">
        <v>20</v>
      </c>
      <c r="K15285" s="91"/>
      <c r="L15285" s="91"/>
    </row>
    <row r="15286" spans="2:12" x14ac:dyDescent="0.25">
      <c r="B15286" s="67" t="s">
        <v>554</v>
      </c>
      <c r="C15286" s="67" t="s">
        <v>555</v>
      </c>
      <c r="D15286" s="68" t="s">
        <v>383</v>
      </c>
      <c r="E15286" s="67" t="s">
        <v>384</v>
      </c>
      <c r="F15286" s="68" t="s">
        <v>562</v>
      </c>
      <c r="G15286" s="67" t="s">
        <v>563</v>
      </c>
      <c r="H15286" s="68" t="s">
        <v>364</v>
      </c>
      <c r="I15286" s="69">
        <v>0</v>
      </c>
      <c r="J15286" s="69">
        <v>0</v>
      </c>
      <c r="K15286" s="91"/>
      <c r="L15286" s="91"/>
    </row>
    <row r="15287" spans="2:12" x14ac:dyDescent="0.25">
      <c r="B15287" s="67" t="s">
        <v>554</v>
      </c>
      <c r="C15287" s="67" t="s">
        <v>555</v>
      </c>
      <c r="D15287" s="68" t="s">
        <v>383</v>
      </c>
      <c r="E15287" s="67" t="s">
        <v>384</v>
      </c>
      <c r="F15287" s="68" t="s">
        <v>562</v>
      </c>
      <c r="G15287" s="67" t="s">
        <v>563</v>
      </c>
      <c r="H15287" s="68" t="s">
        <v>362</v>
      </c>
      <c r="I15287" s="69">
        <v>0</v>
      </c>
      <c r="J15287" s="69">
        <v>0</v>
      </c>
      <c r="K15287" s="91"/>
      <c r="L15287" s="91"/>
    </row>
    <row r="15288" spans="2:12" x14ac:dyDescent="0.25">
      <c r="B15288" s="67" t="s">
        <v>554</v>
      </c>
      <c r="C15288" s="67" t="s">
        <v>555</v>
      </c>
      <c r="D15288" s="68" t="s">
        <v>383</v>
      </c>
      <c r="E15288" s="67" t="s">
        <v>384</v>
      </c>
      <c r="F15288" s="68" t="s">
        <v>562</v>
      </c>
      <c r="G15288" s="67" t="s">
        <v>563</v>
      </c>
      <c r="H15288" s="68" t="s">
        <v>363</v>
      </c>
      <c r="I15288" s="69">
        <v>34</v>
      </c>
      <c r="J15288" s="69">
        <v>60</v>
      </c>
      <c r="K15288" s="91"/>
      <c r="L15288" s="91"/>
    </row>
    <row r="15289" spans="2:12" x14ac:dyDescent="0.25">
      <c r="B15289" s="67" t="s">
        <v>554</v>
      </c>
      <c r="C15289" s="67" t="s">
        <v>555</v>
      </c>
      <c r="D15289" s="68" t="s">
        <v>383</v>
      </c>
      <c r="E15289" s="67" t="s">
        <v>384</v>
      </c>
      <c r="F15289" s="68" t="s">
        <v>562</v>
      </c>
      <c r="G15289" s="67" t="s">
        <v>563</v>
      </c>
      <c r="H15289" s="68" t="s">
        <v>364</v>
      </c>
      <c r="I15289" s="69">
        <v>12</v>
      </c>
      <c r="J15289" s="69">
        <v>0</v>
      </c>
      <c r="K15289" s="91"/>
      <c r="L15289" s="91"/>
    </row>
    <row r="15290" spans="2:12" x14ac:dyDescent="0.25">
      <c r="B15290" s="67" t="s">
        <v>554</v>
      </c>
      <c r="C15290" s="67" t="s">
        <v>555</v>
      </c>
      <c r="D15290" s="68" t="s">
        <v>383</v>
      </c>
      <c r="E15290" s="67" t="s">
        <v>384</v>
      </c>
      <c r="F15290" s="68" t="s">
        <v>562</v>
      </c>
      <c r="G15290" s="67" t="s">
        <v>563</v>
      </c>
      <c r="H15290" s="68" t="s">
        <v>362</v>
      </c>
      <c r="I15290" s="69">
        <v>82</v>
      </c>
      <c r="J15290" s="69">
        <v>130</v>
      </c>
      <c r="K15290" s="91"/>
      <c r="L15290" s="91"/>
    </row>
    <row r="15291" spans="2:12" x14ac:dyDescent="0.25">
      <c r="B15291" s="67" t="s">
        <v>554</v>
      </c>
      <c r="C15291" s="67" t="s">
        <v>555</v>
      </c>
      <c r="D15291" s="68" t="s">
        <v>383</v>
      </c>
      <c r="E15291" s="67" t="s">
        <v>384</v>
      </c>
      <c r="F15291" s="68" t="s">
        <v>562</v>
      </c>
      <c r="G15291" s="67" t="s">
        <v>563</v>
      </c>
      <c r="H15291" s="68" t="s">
        <v>363</v>
      </c>
      <c r="I15291" s="69">
        <v>119</v>
      </c>
      <c r="J15291" s="69">
        <v>121</v>
      </c>
      <c r="K15291" s="91"/>
      <c r="L15291" s="91"/>
    </row>
    <row r="15292" spans="2:12" x14ac:dyDescent="0.25">
      <c r="B15292" s="67" t="s">
        <v>554</v>
      </c>
      <c r="C15292" s="67" t="s">
        <v>555</v>
      </c>
      <c r="D15292" s="68" t="s">
        <v>383</v>
      </c>
      <c r="E15292" s="67" t="s">
        <v>384</v>
      </c>
      <c r="F15292" s="68" t="s">
        <v>562</v>
      </c>
      <c r="G15292" s="67" t="s">
        <v>563</v>
      </c>
      <c r="H15292" s="68" t="s">
        <v>364</v>
      </c>
      <c r="I15292" s="69">
        <v>66</v>
      </c>
      <c r="J15292" s="69">
        <v>118</v>
      </c>
      <c r="K15292" s="91"/>
      <c r="L15292" s="91"/>
    </row>
    <row r="15293" spans="2:12" x14ac:dyDescent="0.25">
      <c r="B15293" s="67" t="s">
        <v>554</v>
      </c>
      <c r="C15293" s="67" t="s">
        <v>555</v>
      </c>
      <c r="D15293" s="68" t="s">
        <v>383</v>
      </c>
      <c r="E15293" s="67" t="s">
        <v>384</v>
      </c>
      <c r="F15293" s="68" t="s">
        <v>562</v>
      </c>
      <c r="G15293" s="67" t="s">
        <v>563</v>
      </c>
      <c r="H15293" s="68" t="s">
        <v>362</v>
      </c>
      <c r="I15293" s="69">
        <v>0</v>
      </c>
      <c r="J15293" s="69">
        <v>0</v>
      </c>
      <c r="K15293" s="91"/>
      <c r="L15293" s="91"/>
    </row>
    <row r="15294" spans="2:12" x14ac:dyDescent="0.25">
      <c r="B15294" s="67" t="s">
        <v>554</v>
      </c>
      <c r="C15294" s="67" t="s">
        <v>555</v>
      </c>
      <c r="D15294" s="68" t="s">
        <v>383</v>
      </c>
      <c r="E15294" s="67" t="s">
        <v>384</v>
      </c>
      <c r="F15294" s="68" t="s">
        <v>562</v>
      </c>
      <c r="G15294" s="67" t="s">
        <v>563</v>
      </c>
      <c r="H15294" s="68" t="s">
        <v>363</v>
      </c>
      <c r="I15294" s="69">
        <v>260</v>
      </c>
      <c r="J15294" s="69">
        <v>236</v>
      </c>
      <c r="K15294" s="91"/>
      <c r="L15294" s="91"/>
    </row>
    <row r="15295" spans="2:12" x14ac:dyDescent="0.25">
      <c r="B15295" s="67" t="s">
        <v>554</v>
      </c>
      <c r="C15295" s="67" t="s">
        <v>555</v>
      </c>
      <c r="D15295" s="68" t="s">
        <v>383</v>
      </c>
      <c r="E15295" s="67" t="s">
        <v>384</v>
      </c>
      <c r="F15295" s="68" t="s">
        <v>562</v>
      </c>
      <c r="G15295" s="67" t="s">
        <v>563</v>
      </c>
      <c r="H15295" s="68" t="s">
        <v>364</v>
      </c>
      <c r="I15295" s="69">
        <v>20</v>
      </c>
      <c r="J15295" s="69">
        <v>24</v>
      </c>
      <c r="K15295" s="91"/>
      <c r="L15295" s="91"/>
    </row>
    <row r="15296" spans="2:12" x14ac:dyDescent="0.25">
      <c r="B15296" s="67" t="s">
        <v>554</v>
      </c>
      <c r="C15296" s="67" t="s">
        <v>555</v>
      </c>
      <c r="D15296" s="68" t="s">
        <v>383</v>
      </c>
      <c r="E15296" s="67" t="s">
        <v>384</v>
      </c>
      <c r="F15296" s="68" t="s">
        <v>562</v>
      </c>
      <c r="G15296" s="67" t="s">
        <v>563</v>
      </c>
      <c r="H15296" s="68" t="s">
        <v>363</v>
      </c>
      <c r="I15296" s="69">
        <v>23</v>
      </c>
      <c r="J15296" s="69">
        <v>26</v>
      </c>
      <c r="K15296" s="91"/>
      <c r="L15296" s="91"/>
    </row>
    <row r="15297" spans="2:12" x14ac:dyDescent="0.25">
      <c r="B15297" s="67" t="s">
        <v>554</v>
      </c>
      <c r="C15297" s="67" t="s">
        <v>555</v>
      </c>
      <c r="D15297" s="68" t="s">
        <v>383</v>
      </c>
      <c r="E15297" s="67" t="s">
        <v>384</v>
      </c>
      <c r="F15297" s="68" t="s">
        <v>562</v>
      </c>
      <c r="G15297" s="67" t="s">
        <v>563</v>
      </c>
      <c r="H15297" s="68" t="s">
        <v>364</v>
      </c>
      <c r="I15297" s="69">
        <v>10</v>
      </c>
      <c r="J15297" s="69">
        <v>0</v>
      </c>
      <c r="K15297" s="91"/>
      <c r="L15297" s="91"/>
    </row>
    <row r="15298" spans="2:12" x14ac:dyDescent="0.25">
      <c r="B15298" s="67" t="s">
        <v>554</v>
      </c>
      <c r="C15298" s="67" t="s">
        <v>555</v>
      </c>
      <c r="D15298" s="68" t="s">
        <v>383</v>
      </c>
      <c r="E15298" s="67" t="s">
        <v>384</v>
      </c>
      <c r="F15298" s="68" t="s">
        <v>562</v>
      </c>
      <c r="G15298" s="67" t="s">
        <v>563</v>
      </c>
      <c r="H15298" s="68" t="s">
        <v>362</v>
      </c>
      <c r="I15298" s="69">
        <v>10</v>
      </c>
      <c r="J15298" s="69">
        <v>40</v>
      </c>
      <c r="K15298" s="91"/>
      <c r="L15298" s="91"/>
    </row>
    <row r="15299" spans="2:12" x14ac:dyDescent="0.25">
      <c r="B15299" s="67" t="s">
        <v>554</v>
      </c>
      <c r="C15299" s="67" t="s">
        <v>555</v>
      </c>
      <c r="D15299" s="68" t="s">
        <v>383</v>
      </c>
      <c r="E15299" s="67" t="s">
        <v>384</v>
      </c>
      <c r="F15299" s="68" t="s">
        <v>562</v>
      </c>
      <c r="G15299" s="67" t="s">
        <v>563</v>
      </c>
      <c r="H15299" s="68" t="s">
        <v>363</v>
      </c>
      <c r="I15299" s="69">
        <v>66</v>
      </c>
      <c r="J15299" s="69">
        <v>91</v>
      </c>
      <c r="K15299" s="91"/>
      <c r="L15299" s="91"/>
    </row>
    <row r="15300" spans="2:12" x14ac:dyDescent="0.25">
      <c r="B15300" s="67" t="s">
        <v>554</v>
      </c>
      <c r="C15300" s="67" t="s">
        <v>555</v>
      </c>
      <c r="D15300" s="68" t="s">
        <v>383</v>
      </c>
      <c r="E15300" s="67" t="s">
        <v>384</v>
      </c>
      <c r="F15300" s="68" t="s">
        <v>562</v>
      </c>
      <c r="G15300" s="67" t="s">
        <v>563</v>
      </c>
      <c r="H15300" s="68" t="s">
        <v>364</v>
      </c>
      <c r="I15300" s="69">
        <v>0</v>
      </c>
      <c r="J15300" s="69">
        <v>0</v>
      </c>
      <c r="K15300" s="91"/>
      <c r="L15300" s="91"/>
    </row>
    <row r="15301" spans="2:12" x14ac:dyDescent="0.25">
      <c r="B15301" s="67" t="s">
        <v>554</v>
      </c>
      <c r="C15301" s="67" t="s">
        <v>555</v>
      </c>
      <c r="D15301" s="68" t="s">
        <v>383</v>
      </c>
      <c r="E15301" s="67" t="s">
        <v>384</v>
      </c>
      <c r="F15301" s="68" t="s">
        <v>562</v>
      </c>
      <c r="G15301" s="67" t="s">
        <v>563</v>
      </c>
      <c r="H15301" s="68" t="s">
        <v>362</v>
      </c>
      <c r="I15301" s="69">
        <v>44</v>
      </c>
      <c r="J15301" s="69">
        <v>18</v>
      </c>
      <c r="K15301" s="91"/>
      <c r="L15301" s="91"/>
    </row>
    <row r="15302" spans="2:12" x14ac:dyDescent="0.25">
      <c r="B15302" s="67" t="s">
        <v>554</v>
      </c>
      <c r="C15302" s="67" t="s">
        <v>555</v>
      </c>
      <c r="D15302" s="68" t="s">
        <v>383</v>
      </c>
      <c r="E15302" s="67" t="s">
        <v>384</v>
      </c>
      <c r="F15302" s="68" t="s">
        <v>562</v>
      </c>
      <c r="G15302" s="67" t="s">
        <v>563</v>
      </c>
      <c r="H15302" s="68" t="s">
        <v>363</v>
      </c>
      <c r="I15302" s="69">
        <v>67</v>
      </c>
      <c r="J15302" s="69">
        <v>104</v>
      </c>
      <c r="K15302" s="91"/>
      <c r="L15302" s="91"/>
    </row>
    <row r="15303" spans="2:12" x14ac:dyDescent="0.25">
      <c r="B15303" s="67" t="s">
        <v>554</v>
      </c>
      <c r="C15303" s="67" t="s">
        <v>555</v>
      </c>
      <c r="D15303" s="68" t="s">
        <v>383</v>
      </c>
      <c r="E15303" s="67" t="s">
        <v>384</v>
      </c>
      <c r="F15303" s="68" t="s">
        <v>562</v>
      </c>
      <c r="G15303" s="67" t="s">
        <v>563</v>
      </c>
      <c r="H15303" s="68" t="s">
        <v>364</v>
      </c>
      <c r="I15303" s="69">
        <v>0</v>
      </c>
      <c r="J15303" s="69">
        <v>0</v>
      </c>
      <c r="K15303" s="91"/>
      <c r="L15303" s="91"/>
    </row>
    <row r="15304" spans="2:12" x14ac:dyDescent="0.25">
      <c r="B15304" s="67" t="s">
        <v>554</v>
      </c>
      <c r="C15304" s="67" t="s">
        <v>555</v>
      </c>
      <c r="D15304" s="68" t="s">
        <v>383</v>
      </c>
      <c r="E15304" s="67" t="s">
        <v>384</v>
      </c>
      <c r="F15304" s="68" t="s">
        <v>562</v>
      </c>
      <c r="G15304" s="67" t="s">
        <v>563</v>
      </c>
      <c r="H15304" s="68" t="s">
        <v>362</v>
      </c>
      <c r="I15304" s="69">
        <v>53</v>
      </c>
      <c r="J15304" s="69">
        <v>62</v>
      </c>
      <c r="K15304" s="91"/>
      <c r="L15304" s="91"/>
    </row>
    <row r="15305" spans="2:12" x14ac:dyDescent="0.25">
      <c r="B15305" s="67" t="s">
        <v>554</v>
      </c>
      <c r="C15305" s="67" t="s">
        <v>555</v>
      </c>
      <c r="D15305" s="68" t="s">
        <v>383</v>
      </c>
      <c r="E15305" s="67" t="s">
        <v>384</v>
      </c>
      <c r="F15305" s="68" t="s">
        <v>562</v>
      </c>
      <c r="G15305" s="67" t="s">
        <v>563</v>
      </c>
      <c r="H15305" s="68" t="s">
        <v>363</v>
      </c>
      <c r="I15305" s="69">
        <v>172</v>
      </c>
      <c r="J15305" s="69">
        <v>294</v>
      </c>
      <c r="K15305" s="91"/>
      <c r="L15305" s="91"/>
    </row>
    <row r="15306" spans="2:12" x14ac:dyDescent="0.25">
      <c r="B15306" s="67" t="s">
        <v>554</v>
      </c>
      <c r="C15306" s="67" t="s">
        <v>555</v>
      </c>
      <c r="D15306" s="68" t="s">
        <v>383</v>
      </c>
      <c r="E15306" s="67" t="s">
        <v>384</v>
      </c>
      <c r="F15306" s="68" t="s">
        <v>562</v>
      </c>
      <c r="G15306" s="67" t="s">
        <v>563</v>
      </c>
      <c r="H15306" s="68" t="s">
        <v>364</v>
      </c>
      <c r="I15306" s="69">
        <v>52</v>
      </c>
      <c r="J15306" s="69">
        <v>100</v>
      </c>
      <c r="K15306" s="91"/>
      <c r="L15306" s="91"/>
    </row>
    <row r="15307" spans="2:12" x14ac:dyDescent="0.25">
      <c r="B15307" s="67" t="s">
        <v>554</v>
      </c>
      <c r="C15307" s="67" t="s">
        <v>555</v>
      </c>
      <c r="D15307" s="68" t="s">
        <v>383</v>
      </c>
      <c r="E15307" s="67" t="s">
        <v>384</v>
      </c>
      <c r="F15307" s="68" t="s">
        <v>562</v>
      </c>
      <c r="G15307" s="67" t="s">
        <v>563</v>
      </c>
      <c r="H15307" s="68" t="s">
        <v>362</v>
      </c>
      <c r="I15307" s="69">
        <v>9</v>
      </c>
      <c r="J15307" s="69">
        <v>28</v>
      </c>
      <c r="K15307" s="91"/>
      <c r="L15307" s="91"/>
    </row>
    <row r="15308" spans="2:12" x14ac:dyDescent="0.25">
      <c r="B15308" s="67" t="s">
        <v>554</v>
      </c>
      <c r="C15308" s="67" t="s">
        <v>555</v>
      </c>
      <c r="D15308" s="68" t="s">
        <v>383</v>
      </c>
      <c r="E15308" s="67" t="s">
        <v>384</v>
      </c>
      <c r="F15308" s="68" t="s">
        <v>562</v>
      </c>
      <c r="G15308" s="67" t="s">
        <v>563</v>
      </c>
      <c r="H15308" s="68" t="s">
        <v>363</v>
      </c>
      <c r="I15308" s="69">
        <v>65</v>
      </c>
      <c r="J15308" s="69">
        <v>67</v>
      </c>
      <c r="K15308" s="91"/>
      <c r="L15308" s="91"/>
    </row>
    <row r="15309" spans="2:12" x14ac:dyDescent="0.25">
      <c r="B15309" s="67" t="s">
        <v>554</v>
      </c>
      <c r="C15309" s="67" t="s">
        <v>555</v>
      </c>
      <c r="D15309" s="68" t="s">
        <v>383</v>
      </c>
      <c r="E15309" s="67" t="s">
        <v>384</v>
      </c>
      <c r="F15309" s="68" t="s">
        <v>562</v>
      </c>
      <c r="G15309" s="67" t="s">
        <v>563</v>
      </c>
      <c r="H15309" s="68" t="s">
        <v>364</v>
      </c>
      <c r="I15309" s="69">
        <v>47</v>
      </c>
      <c r="J15309" s="69">
        <v>90</v>
      </c>
      <c r="K15309" s="91"/>
      <c r="L15309" s="91"/>
    </row>
    <row r="15310" spans="2:12" x14ac:dyDescent="0.25">
      <c r="B15310" s="67" t="s">
        <v>554</v>
      </c>
      <c r="C15310" s="67" t="s">
        <v>555</v>
      </c>
      <c r="D15310" s="68" t="s">
        <v>383</v>
      </c>
      <c r="E15310" s="67" t="s">
        <v>384</v>
      </c>
      <c r="F15310" s="68" t="s">
        <v>562</v>
      </c>
      <c r="G15310" s="67" t="s">
        <v>563</v>
      </c>
      <c r="H15310" s="68" t="s">
        <v>362</v>
      </c>
      <c r="I15310" s="69">
        <v>73</v>
      </c>
      <c r="J15310" s="69">
        <v>142</v>
      </c>
      <c r="K15310" s="91"/>
      <c r="L15310" s="91"/>
    </row>
    <row r="15311" spans="2:12" x14ac:dyDescent="0.25">
      <c r="B15311" s="67" t="s">
        <v>554</v>
      </c>
      <c r="C15311" s="67" t="s">
        <v>555</v>
      </c>
      <c r="D15311" s="68" t="s">
        <v>383</v>
      </c>
      <c r="E15311" s="67" t="s">
        <v>384</v>
      </c>
      <c r="F15311" s="68" t="s">
        <v>562</v>
      </c>
      <c r="G15311" s="67" t="s">
        <v>563</v>
      </c>
      <c r="H15311" s="68" t="s">
        <v>363</v>
      </c>
      <c r="I15311" s="69">
        <v>155</v>
      </c>
      <c r="J15311" s="69">
        <v>167</v>
      </c>
      <c r="K15311" s="91"/>
      <c r="L15311" s="91"/>
    </row>
    <row r="15312" spans="2:12" x14ac:dyDescent="0.25">
      <c r="B15312" s="67" t="s">
        <v>554</v>
      </c>
      <c r="C15312" s="67" t="s">
        <v>555</v>
      </c>
      <c r="D15312" s="68" t="s">
        <v>383</v>
      </c>
      <c r="E15312" s="67" t="s">
        <v>384</v>
      </c>
      <c r="F15312" s="68" t="s">
        <v>562</v>
      </c>
      <c r="G15312" s="67" t="s">
        <v>563</v>
      </c>
      <c r="H15312" s="68" t="s">
        <v>364</v>
      </c>
      <c r="I15312" s="69">
        <v>0</v>
      </c>
      <c r="J15312" s="69">
        <v>18</v>
      </c>
      <c r="K15312" s="91"/>
      <c r="L15312" s="91"/>
    </row>
    <row r="15313" spans="2:12" x14ac:dyDescent="0.25">
      <c r="B15313" s="67" t="s">
        <v>554</v>
      </c>
      <c r="C15313" s="67" t="s">
        <v>555</v>
      </c>
      <c r="D15313" s="68" t="s">
        <v>383</v>
      </c>
      <c r="E15313" s="67" t="s">
        <v>384</v>
      </c>
      <c r="F15313" s="68" t="s">
        <v>562</v>
      </c>
      <c r="G15313" s="67" t="s">
        <v>563</v>
      </c>
      <c r="H15313" s="68" t="s">
        <v>362</v>
      </c>
      <c r="I15313" s="69">
        <v>0</v>
      </c>
      <c r="J15313" s="69">
        <v>0</v>
      </c>
      <c r="K15313" s="91"/>
      <c r="L15313" s="91"/>
    </row>
    <row r="15314" spans="2:12" x14ac:dyDescent="0.25">
      <c r="B15314" s="67" t="s">
        <v>554</v>
      </c>
      <c r="C15314" s="67" t="s">
        <v>555</v>
      </c>
      <c r="D15314" s="68" t="s">
        <v>383</v>
      </c>
      <c r="E15314" s="67" t="s">
        <v>384</v>
      </c>
      <c r="F15314" s="68" t="s">
        <v>562</v>
      </c>
      <c r="G15314" s="67" t="s">
        <v>563</v>
      </c>
      <c r="H15314" s="68" t="s">
        <v>363</v>
      </c>
      <c r="I15314" s="69">
        <v>0.3296</v>
      </c>
      <c r="J15314" s="69">
        <v>8.2400000000000001E-2</v>
      </c>
      <c r="K15314" s="91"/>
      <c r="L15314" s="91"/>
    </row>
    <row r="15315" spans="2:12" x14ac:dyDescent="0.25">
      <c r="B15315" s="67" t="s">
        <v>554</v>
      </c>
      <c r="C15315" s="67" t="s">
        <v>555</v>
      </c>
      <c r="D15315" s="68" t="s">
        <v>383</v>
      </c>
      <c r="E15315" s="67" t="s">
        <v>384</v>
      </c>
      <c r="F15315" s="68" t="s">
        <v>562</v>
      </c>
      <c r="G15315" s="67" t="s">
        <v>563</v>
      </c>
      <c r="H15315" s="68" t="s">
        <v>364</v>
      </c>
      <c r="I15315" s="69">
        <v>0</v>
      </c>
      <c r="J15315" s="69">
        <v>0</v>
      </c>
      <c r="K15315" s="91"/>
      <c r="L15315" s="91"/>
    </row>
    <row r="15316" spans="2:12" x14ac:dyDescent="0.25">
      <c r="B15316" s="67" t="s">
        <v>554</v>
      </c>
      <c r="C15316" s="67" t="s">
        <v>555</v>
      </c>
      <c r="D15316" s="68" t="s">
        <v>383</v>
      </c>
      <c r="E15316" s="67" t="s">
        <v>384</v>
      </c>
      <c r="F15316" s="68" t="s">
        <v>562</v>
      </c>
      <c r="G15316" s="67" t="s">
        <v>563</v>
      </c>
      <c r="H15316" s="68" t="s">
        <v>363</v>
      </c>
      <c r="I15316" s="69">
        <v>0</v>
      </c>
      <c r="J15316" s="69">
        <v>0</v>
      </c>
      <c r="K15316" s="91"/>
      <c r="L15316" s="91"/>
    </row>
    <row r="15317" spans="2:12" x14ac:dyDescent="0.25">
      <c r="B15317" s="67" t="s">
        <v>554</v>
      </c>
      <c r="C15317" s="67" t="s">
        <v>555</v>
      </c>
      <c r="D15317" s="68" t="s">
        <v>383</v>
      </c>
      <c r="E15317" s="67" t="s">
        <v>384</v>
      </c>
      <c r="F15317" s="68" t="s">
        <v>562</v>
      </c>
      <c r="G15317" s="67" t="s">
        <v>563</v>
      </c>
      <c r="H15317" s="68" t="s">
        <v>362</v>
      </c>
      <c r="I15317" s="69">
        <v>253</v>
      </c>
      <c r="J15317" s="69">
        <v>340</v>
      </c>
      <c r="K15317" s="91"/>
      <c r="L15317" s="91"/>
    </row>
    <row r="15318" spans="2:12" x14ac:dyDescent="0.25">
      <c r="B15318" s="67" t="s">
        <v>554</v>
      </c>
      <c r="C15318" s="67" t="s">
        <v>555</v>
      </c>
      <c r="D15318" s="68" t="s">
        <v>383</v>
      </c>
      <c r="E15318" s="67" t="s">
        <v>384</v>
      </c>
      <c r="F15318" s="68" t="s">
        <v>562</v>
      </c>
      <c r="G15318" s="67" t="s">
        <v>563</v>
      </c>
      <c r="H15318" s="68" t="s">
        <v>363</v>
      </c>
      <c r="I15318" s="69">
        <v>461</v>
      </c>
      <c r="J15318" s="69">
        <v>592</v>
      </c>
      <c r="K15318" s="91"/>
      <c r="L15318" s="91"/>
    </row>
    <row r="15319" spans="2:12" x14ac:dyDescent="0.25">
      <c r="B15319" s="67" t="s">
        <v>554</v>
      </c>
      <c r="C15319" s="67" t="s">
        <v>555</v>
      </c>
      <c r="D15319" s="68" t="s">
        <v>383</v>
      </c>
      <c r="E15319" s="67" t="s">
        <v>384</v>
      </c>
      <c r="F15319" s="68" t="s">
        <v>562</v>
      </c>
      <c r="G15319" s="67" t="s">
        <v>563</v>
      </c>
      <c r="H15319" s="68" t="s">
        <v>364</v>
      </c>
      <c r="I15319" s="69">
        <v>251</v>
      </c>
      <c r="J15319" s="69">
        <v>335</v>
      </c>
      <c r="K15319" s="91"/>
      <c r="L15319" s="91"/>
    </row>
    <row r="15320" spans="2:12" x14ac:dyDescent="0.25">
      <c r="B15320" s="67" t="s">
        <v>554</v>
      </c>
      <c r="C15320" s="67" t="s">
        <v>555</v>
      </c>
      <c r="D15320" s="68" t="s">
        <v>383</v>
      </c>
      <c r="E15320" s="67" t="s">
        <v>384</v>
      </c>
      <c r="F15320" s="68" t="s">
        <v>562</v>
      </c>
      <c r="G15320" s="67" t="s">
        <v>563</v>
      </c>
      <c r="H15320" s="68" t="s">
        <v>362</v>
      </c>
      <c r="I15320" s="69">
        <v>56</v>
      </c>
      <c r="J15320" s="69">
        <v>98</v>
      </c>
      <c r="K15320" s="91"/>
      <c r="L15320" s="91"/>
    </row>
    <row r="15321" spans="2:12" x14ac:dyDescent="0.25">
      <c r="B15321" s="67" t="s">
        <v>554</v>
      </c>
      <c r="C15321" s="67" t="s">
        <v>555</v>
      </c>
      <c r="D15321" s="68" t="s">
        <v>383</v>
      </c>
      <c r="E15321" s="67" t="s">
        <v>384</v>
      </c>
      <c r="F15321" s="68" t="s">
        <v>562</v>
      </c>
      <c r="G15321" s="67" t="s">
        <v>563</v>
      </c>
      <c r="H15321" s="68" t="s">
        <v>363</v>
      </c>
      <c r="I15321" s="69">
        <v>51</v>
      </c>
      <c r="J15321" s="69">
        <v>152</v>
      </c>
      <c r="K15321" s="91"/>
      <c r="L15321" s="91"/>
    </row>
    <row r="15322" spans="2:12" x14ac:dyDescent="0.25">
      <c r="B15322" s="67" t="s">
        <v>554</v>
      </c>
      <c r="C15322" s="67" t="s">
        <v>555</v>
      </c>
      <c r="D15322" s="68" t="s">
        <v>383</v>
      </c>
      <c r="E15322" s="67" t="s">
        <v>384</v>
      </c>
      <c r="F15322" s="68" t="s">
        <v>562</v>
      </c>
      <c r="G15322" s="67" t="s">
        <v>563</v>
      </c>
      <c r="H15322" s="68" t="s">
        <v>364</v>
      </c>
      <c r="I15322" s="69">
        <v>12</v>
      </c>
      <c r="J15322" s="69">
        <v>8</v>
      </c>
      <c r="K15322" s="91"/>
      <c r="L15322" s="91"/>
    </row>
    <row r="15323" spans="2:12" x14ac:dyDescent="0.25">
      <c r="B15323" s="67" t="s">
        <v>554</v>
      </c>
      <c r="C15323" s="67" t="s">
        <v>555</v>
      </c>
      <c r="D15323" s="68" t="s">
        <v>383</v>
      </c>
      <c r="E15323" s="67" t="s">
        <v>384</v>
      </c>
      <c r="F15323" s="68" t="s">
        <v>562</v>
      </c>
      <c r="G15323" s="67" t="s">
        <v>563</v>
      </c>
      <c r="H15323" s="68" t="s">
        <v>362</v>
      </c>
      <c r="I15323" s="69">
        <v>0</v>
      </c>
      <c r="J15323" s="69">
        <v>0</v>
      </c>
      <c r="K15323" s="91"/>
      <c r="L15323" s="91"/>
    </row>
    <row r="15324" spans="2:12" x14ac:dyDescent="0.25">
      <c r="B15324" s="67" t="s">
        <v>554</v>
      </c>
      <c r="C15324" s="67" t="s">
        <v>555</v>
      </c>
      <c r="D15324" s="68" t="s">
        <v>383</v>
      </c>
      <c r="E15324" s="67" t="s">
        <v>384</v>
      </c>
      <c r="F15324" s="68" t="s">
        <v>562</v>
      </c>
      <c r="G15324" s="67" t="s">
        <v>563</v>
      </c>
      <c r="H15324" s="68" t="s">
        <v>363</v>
      </c>
      <c r="I15324" s="69">
        <v>0</v>
      </c>
      <c r="J15324" s="69">
        <v>0</v>
      </c>
      <c r="K15324" s="91"/>
      <c r="L15324" s="91"/>
    </row>
    <row r="15325" spans="2:12" x14ac:dyDescent="0.25">
      <c r="B15325" s="67" t="s">
        <v>554</v>
      </c>
      <c r="C15325" s="67" t="s">
        <v>555</v>
      </c>
      <c r="D15325" s="68" t="s">
        <v>383</v>
      </c>
      <c r="E15325" s="67" t="s">
        <v>384</v>
      </c>
      <c r="F15325" s="68" t="s">
        <v>562</v>
      </c>
      <c r="G15325" s="67" t="s">
        <v>563</v>
      </c>
      <c r="H15325" s="68" t="s">
        <v>364</v>
      </c>
      <c r="I15325" s="69">
        <v>32</v>
      </c>
      <c r="J15325" s="69">
        <v>25</v>
      </c>
      <c r="K15325" s="91"/>
      <c r="L15325" s="91"/>
    </row>
    <row r="15326" spans="2:12" x14ac:dyDescent="0.25">
      <c r="B15326" s="67" t="s">
        <v>554</v>
      </c>
      <c r="C15326" s="67" t="s">
        <v>555</v>
      </c>
      <c r="D15326" s="68" t="s">
        <v>383</v>
      </c>
      <c r="E15326" s="67" t="s">
        <v>384</v>
      </c>
      <c r="F15326" s="68" t="s">
        <v>562</v>
      </c>
      <c r="G15326" s="67" t="s">
        <v>563</v>
      </c>
      <c r="H15326" s="68" t="s">
        <v>362</v>
      </c>
      <c r="I15326" s="69">
        <v>47</v>
      </c>
      <c r="J15326" s="69">
        <v>69</v>
      </c>
      <c r="K15326" s="91"/>
      <c r="L15326" s="91"/>
    </row>
    <row r="15327" spans="2:12" x14ac:dyDescent="0.25">
      <c r="B15327" s="67" t="s">
        <v>554</v>
      </c>
      <c r="C15327" s="67" t="s">
        <v>555</v>
      </c>
      <c r="D15327" s="68" t="s">
        <v>383</v>
      </c>
      <c r="E15327" s="67" t="s">
        <v>384</v>
      </c>
      <c r="F15327" s="68" t="s">
        <v>562</v>
      </c>
      <c r="G15327" s="67" t="s">
        <v>563</v>
      </c>
      <c r="H15327" s="68" t="s">
        <v>363</v>
      </c>
      <c r="I15327" s="69">
        <v>118</v>
      </c>
      <c r="J15327" s="69">
        <v>142</v>
      </c>
      <c r="K15327" s="91"/>
      <c r="L15327" s="91"/>
    </row>
    <row r="15328" spans="2:12" x14ac:dyDescent="0.25">
      <c r="B15328" s="67" t="s">
        <v>554</v>
      </c>
      <c r="C15328" s="67" t="s">
        <v>555</v>
      </c>
      <c r="D15328" s="68" t="s">
        <v>383</v>
      </c>
      <c r="E15328" s="67" t="s">
        <v>384</v>
      </c>
      <c r="F15328" s="68" t="s">
        <v>562</v>
      </c>
      <c r="G15328" s="67" t="s">
        <v>563</v>
      </c>
      <c r="H15328" s="68" t="s">
        <v>364</v>
      </c>
      <c r="I15328" s="69">
        <v>30</v>
      </c>
      <c r="J15328" s="69">
        <v>55</v>
      </c>
      <c r="K15328" s="91"/>
      <c r="L15328" s="91"/>
    </row>
    <row r="15329" spans="2:12" x14ac:dyDescent="0.25">
      <c r="B15329" s="67" t="s">
        <v>554</v>
      </c>
      <c r="C15329" s="67" t="s">
        <v>555</v>
      </c>
      <c r="D15329" s="68" t="s">
        <v>383</v>
      </c>
      <c r="E15329" s="67" t="s">
        <v>384</v>
      </c>
      <c r="F15329" s="68" t="s">
        <v>562</v>
      </c>
      <c r="G15329" s="67" t="s">
        <v>563</v>
      </c>
      <c r="H15329" s="68" t="s">
        <v>364</v>
      </c>
      <c r="I15329" s="69">
        <v>38</v>
      </c>
      <c r="J15329" s="69">
        <v>48</v>
      </c>
      <c r="K15329" s="91"/>
      <c r="L15329" s="91"/>
    </row>
    <row r="15330" spans="2:12" x14ac:dyDescent="0.25">
      <c r="B15330" s="67" t="s">
        <v>554</v>
      </c>
      <c r="C15330" s="67" t="s">
        <v>555</v>
      </c>
      <c r="D15330" s="68" t="s">
        <v>383</v>
      </c>
      <c r="E15330" s="67" t="s">
        <v>384</v>
      </c>
      <c r="F15330" s="68" t="s">
        <v>562</v>
      </c>
      <c r="G15330" s="67" t="s">
        <v>563</v>
      </c>
      <c r="H15330" s="68" t="s">
        <v>362</v>
      </c>
      <c r="I15330" s="69">
        <v>0</v>
      </c>
      <c r="J15330" s="69">
        <v>194</v>
      </c>
      <c r="K15330" s="91"/>
      <c r="L15330" s="91"/>
    </row>
    <row r="15331" spans="2:12" x14ac:dyDescent="0.25">
      <c r="B15331" s="67" t="s">
        <v>554</v>
      </c>
      <c r="C15331" s="67" t="s">
        <v>555</v>
      </c>
      <c r="D15331" s="68" t="s">
        <v>383</v>
      </c>
      <c r="E15331" s="67" t="s">
        <v>384</v>
      </c>
      <c r="F15331" s="68" t="s">
        <v>562</v>
      </c>
      <c r="G15331" s="67" t="s">
        <v>563</v>
      </c>
      <c r="H15331" s="68" t="s">
        <v>363</v>
      </c>
      <c r="I15331" s="69">
        <v>238</v>
      </c>
      <c r="J15331" s="69">
        <v>1382</v>
      </c>
      <c r="K15331" s="91"/>
      <c r="L15331" s="91"/>
    </row>
    <row r="15332" spans="2:12" x14ac:dyDescent="0.25">
      <c r="B15332" s="67" t="s">
        <v>554</v>
      </c>
      <c r="C15332" s="67" t="s">
        <v>555</v>
      </c>
      <c r="D15332" s="68" t="s">
        <v>383</v>
      </c>
      <c r="E15332" s="67" t="s">
        <v>384</v>
      </c>
      <c r="F15332" s="68" t="s">
        <v>562</v>
      </c>
      <c r="G15332" s="67" t="s">
        <v>563</v>
      </c>
      <c r="H15332" s="68" t="s">
        <v>364</v>
      </c>
      <c r="I15332" s="69">
        <v>0</v>
      </c>
      <c r="J15332" s="69">
        <v>300</v>
      </c>
      <c r="K15332" s="91"/>
      <c r="L15332" s="91"/>
    </row>
    <row r="15333" spans="2:12" x14ac:dyDescent="0.25">
      <c r="B15333" s="67" t="s">
        <v>554</v>
      </c>
      <c r="C15333" s="67" t="s">
        <v>555</v>
      </c>
      <c r="D15333" s="68" t="s">
        <v>383</v>
      </c>
      <c r="E15333" s="67" t="s">
        <v>384</v>
      </c>
      <c r="F15333" s="68" t="s">
        <v>562</v>
      </c>
      <c r="G15333" s="67" t="s">
        <v>563</v>
      </c>
      <c r="H15333" s="68" t="s">
        <v>362</v>
      </c>
      <c r="I15333" s="69">
        <v>40</v>
      </c>
      <c r="J15333" s="69">
        <v>40</v>
      </c>
      <c r="K15333" s="91"/>
      <c r="L15333" s="91"/>
    </row>
    <row r="15334" spans="2:12" x14ac:dyDescent="0.25">
      <c r="B15334" s="67" t="s">
        <v>554</v>
      </c>
      <c r="C15334" s="67" t="s">
        <v>555</v>
      </c>
      <c r="D15334" s="68" t="s">
        <v>383</v>
      </c>
      <c r="E15334" s="67" t="s">
        <v>384</v>
      </c>
      <c r="F15334" s="68" t="s">
        <v>562</v>
      </c>
      <c r="G15334" s="67" t="s">
        <v>563</v>
      </c>
      <c r="H15334" s="68" t="s">
        <v>363</v>
      </c>
      <c r="I15334" s="69">
        <v>98</v>
      </c>
      <c r="J15334" s="69">
        <v>110</v>
      </c>
      <c r="K15334" s="91"/>
      <c r="L15334" s="91"/>
    </row>
    <row r="15335" spans="2:12" x14ac:dyDescent="0.25">
      <c r="B15335" s="67" t="s">
        <v>554</v>
      </c>
      <c r="C15335" s="67" t="s">
        <v>555</v>
      </c>
      <c r="D15335" s="68" t="s">
        <v>383</v>
      </c>
      <c r="E15335" s="67" t="s">
        <v>384</v>
      </c>
      <c r="F15335" s="68" t="s">
        <v>562</v>
      </c>
      <c r="G15335" s="67" t="s">
        <v>563</v>
      </c>
      <c r="H15335" s="68" t="s">
        <v>362</v>
      </c>
      <c r="I15335" s="69">
        <v>0</v>
      </c>
      <c r="J15335" s="69">
        <v>0</v>
      </c>
      <c r="K15335" s="91"/>
      <c r="L15335" s="91"/>
    </row>
    <row r="15336" spans="2:12" x14ac:dyDescent="0.25">
      <c r="B15336" s="67" t="s">
        <v>554</v>
      </c>
      <c r="C15336" s="67" t="s">
        <v>555</v>
      </c>
      <c r="D15336" s="68" t="s">
        <v>383</v>
      </c>
      <c r="E15336" s="67" t="s">
        <v>384</v>
      </c>
      <c r="F15336" s="68" t="s">
        <v>562</v>
      </c>
      <c r="G15336" s="67" t="s">
        <v>563</v>
      </c>
      <c r="H15336" s="68" t="s">
        <v>362</v>
      </c>
      <c r="I15336" s="69">
        <v>0</v>
      </c>
      <c r="J15336" s="69">
        <v>0</v>
      </c>
      <c r="K15336" s="91"/>
      <c r="L15336" s="91"/>
    </row>
    <row r="15337" spans="2:12" x14ac:dyDescent="0.25">
      <c r="B15337" s="67" t="s">
        <v>554</v>
      </c>
      <c r="C15337" s="67" t="s">
        <v>555</v>
      </c>
      <c r="D15337" s="68" t="s">
        <v>383</v>
      </c>
      <c r="E15337" s="67" t="s">
        <v>384</v>
      </c>
      <c r="F15337" s="68" t="s">
        <v>562</v>
      </c>
      <c r="G15337" s="67" t="s">
        <v>563</v>
      </c>
      <c r="H15337" s="68" t="s">
        <v>363</v>
      </c>
      <c r="I15337" s="69">
        <v>0</v>
      </c>
      <c r="J15337" s="69">
        <v>0</v>
      </c>
      <c r="K15337" s="91"/>
      <c r="L15337" s="91"/>
    </row>
    <row r="15338" spans="2:12" x14ac:dyDescent="0.25">
      <c r="B15338" s="67" t="s">
        <v>554</v>
      </c>
      <c r="C15338" s="67" t="s">
        <v>555</v>
      </c>
      <c r="D15338" s="68" t="s">
        <v>383</v>
      </c>
      <c r="E15338" s="67" t="s">
        <v>384</v>
      </c>
      <c r="F15338" s="68" t="s">
        <v>562</v>
      </c>
      <c r="G15338" s="67" t="s">
        <v>563</v>
      </c>
      <c r="H15338" s="68" t="s">
        <v>364</v>
      </c>
      <c r="I15338" s="69">
        <v>0</v>
      </c>
      <c r="J15338" s="69">
        <v>0</v>
      </c>
      <c r="K15338" s="91"/>
      <c r="L15338" s="91"/>
    </row>
    <row r="15339" spans="2:12" x14ac:dyDescent="0.25">
      <c r="B15339" s="67" t="s">
        <v>554</v>
      </c>
      <c r="C15339" s="67" t="s">
        <v>555</v>
      </c>
      <c r="D15339" s="68" t="s">
        <v>383</v>
      </c>
      <c r="E15339" s="67" t="s">
        <v>384</v>
      </c>
      <c r="F15339" s="68" t="s">
        <v>562</v>
      </c>
      <c r="G15339" s="67" t="s">
        <v>563</v>
      </c>
      <c r="H15339" s="68" t="s">
        <v>362</v>
      </c>
      <c r="I15339" s="69">
        <v>52</v>
      </c>
      <c r="J15339" s="69">
        <v>58</v>
      </c>
      <c r="K15339" s="91"/>
      <c r="L15339" s="91"/>
    </row>
    <row r="15340" spans="2:12" x14ac:dyDescent="0.25">
      <c r="B15340" s="67" t="s">
        <v>554</v>
      </c>
      <c r="C15340" s="67" t="s">
        <v>555</v>
      </c>
      <c r="D15340" s="68" t="s">
        <v>383</v>
      </c>
      <c r="E15340" s="67" t="s">
        <v>384</v>
      </c>
      <c r="F15340" s="68" t="s">
        <v>562</v>
      </c>
      <c r="G15340" s="67" t="s">
        <v>563</v>
      </c>
      <c r="H15340" s="68" t="s">
        <v>363</v>
      </c>
      <c r="I15340" s="69">
        <v>128</v>
      </c>
      <c r="J15340" s="69">
        <v>149</v>
      </c>
      <c r="K15340" s="91"/>
      <c r="L15340" s="91"/>
    </row>
    <row r="15341" spans="2:12" x14ac:dyDescent="0.25">
      <c r="B15341" s="67" t="s">
        <v>554</v>
      </c>
      <c r="C15341" s="67" t="s">
        <v>555</v>
      </c>
      <c r="D15341" s="68" t="s">
        <v>383</v>
      </c>
      <c r="E15341" s="67" t="s">
        <v>384</v>
      </c>
      <c r="F15341" s="68" t="s">
        <v>562</v>
      </c>
      <c r="G15341" s="67" t="s">
        <v>563</v>
      </c>
      <c r="H15341" s="68" t="s">
        <v>364</v>
      </c>
      <c r="I15341" s="69">
        <v>21</v>
      </c>
      <c r="J15341" s="69">
        <v>41</v>
      </c>
      <c r="K15341" s="91"/>
      <c r="L15341" s="91"/>
    </row>
    <row r="15342" spans="2:12" x14ac:dyDescent="0.25">
      <c r="B15342" s="67" t="s">
        <v>554</v>
      </c>
      <c r="C15342" s="67" t="s">
        <v>555</v>
      </c>
      <c r="D15342" s="68" t="s">
        <v>383</v>
      </c>
      <c r="E15342" s="67" t="s">
        <v>384</v>
      </c>
      <c r="F15342" s="68" t="s">
        <v>562</v>
      </c>
      <c r="G15342" s="67" t="s">
        <v>563</v>
      </c>
      <c r="H15342" s="68" t="s">
        <v>363</v>
      </c>
      <c r="I15342" s="69">
        <v>0</v>
      </c>
      <c r="J15342" s="69">
        <v>0</v>
      </c>
      <c r="K15342" s="91"/>
      <c r="L15342" s="91"/>
    </row>
    <row r="15343" spans="2:12" x14ac:dyDescent="0.25">
      <c r="B15343" s="67" t="s">
        <v>554</v>
      </c>
      <c r="C15343" s="67" t="s">
        <v>555</v>
      </c>
      <c r="D15343" s="68" t="s">
        <v>383</v>
      </c>
      <c r="E15343" s="67" t="s">
        <v>384</v>
      </c>
      <c r="F15343" s="68" t="s">
        <v>562</v>
      </c>
      <c r="G15343" s="67" t="s">
        <v>563</v>
      </c>
      <c r="H15343" s="68" t="s">
        <v>364</v>
      </c>
      <c r="I15343" s="69">
        <v>0</v>
      </c>
      <c r="J15343" s="69">
        <v>0</v>
      </c>
      <c r="K15343" s="91"/>
      <c r="L15343" s="91"/>
    </row>
    <row r="15344" spans="2:12" x14ac:dyDescent="0.25">
      <c r="B15344" s="67" t="s">
        <v>554</v>
      </c>
      <c r="C15344" s="67" t="s">
        <v>555</v>
      </c>
      <c r="D15344" s="68" t="s">
        <v>383</v>
      </c>
      <c r="E15344" s="67" t="s">
        <v>384</v>
      </c>
      <c r="F15344" s="68" t="s">
        <v>562</v>
      </c>
      <c r="G15344" s="67" t="s">
        <v>563</v>
      </c>
      <c r="H15344" s="68" t="s">
        <v>362</v>
      </c>
      <c r="I15344" s="69">
        <v>0</v>
      </c>
      <c r="J15344" s="69">
        <v>0</v>
      </c>
      <c r="K15344" s="91"/>
      <c r="L15344" s="91"/>
    </row>
    <row r="15345" spans="2:12" x14ac:dyDescent="0.25">
      <c r="B15345" s="67" t="s">
        <v>554</v>
      </c>
      <c r="C15345" s="67" t="s">
        <v>555</v>
      </c>
      <c r="D15345" s="68" t="s">
        <v>383</v>
      </c>
      <c r="E15345" s="67" t="s">
        <v>384</v>
      </c>
      <c r="F15345" s="68" t="s">
        <v>562</v>
      </c>
      <c r="G15345" s="67" t="s">
        <v>563</v>
      </c>
      <c r="H15345" s="68" t="s">
        <v>363</v>
      </c>
      <c r="I15345" s="69">
        <v>62</v>
      </c>
      <c r="J15345" s="69">
        <v>155</v>
      </c>
      <c r="K15345" s="91"/>
      <c r="L15345" s="91"/>
    </row>
    <row r="15346" spans="2:12" x14ac:dyDescent="0.25">
      <c r="B15346" s="67" t="s">
        <v>554</v>
      </c>
      <c r="C15346" s="67" t="s">
        <v>555</v>
      </c>
      <c r="D15346" s="68" t="s">
        <v>383</v>
      </c>
      <c r="E15346" s="67" t="s">
        <v>384</v>
      </c>
      <c r="F15346" s="68" t="s">
        <v>562</v>
      </c>
      <c r="G15346" s="67" t="s">
        <v>563</v>
      </c>
      <c r="H15346" s="68" t="s">
        <v>364</v>
      </c>
      <c r="I15346" s="69">
        <v>0</v>
      </c>
      <c r="J15346" s="69">
        <v>0</v>
      </c>
      <c r="K15346" s="91"/>
      <c r="L15346" s="91"/>
    </row>
    <row r="15347" spans="2:12" x14ac:dyDescent="0.25">
      <c r="B15347" s="67" t="s">
        <v>554</v>
      </c>
      <c r="C15347" s="67" t="s">
        <v>555</v>
      </c>
      <c r="D15347" s="68" t="s">
        <v>383</v>
      </c>
      <c r="E15347" s="67" t="s">
        <v>384</v>
      </c>
      <c r="F15347" s="68" t="s">
        <v>562</v>
      </c>
      <c r="G15347" s="67" t="s">
        <v>563</v>
      </c>
      <c r="H15347" s="68" t="s">
        <v>362</v>
      </c>
      <c r="I15347" s="69">
        <v>0</v>
      </c>
      <c r="J15347" s="69">
        <v>3</v>
      </c>
      <c r="K15347" s="91"/>
      <c r="L15347" s="91"/>
    </row>
    <row r="15348" spans="2:12" x14ac:dyDescent="0.25">
      <c r="B15348" s="67" t="s">
        <v>554</v>
      </c>
      <c r="C15348" s="67" t="s">
        <v>555</v>
      </c>
      <c r="D15348" s="68" t="s">
        <v>383</v>
      </c>
      <c r="E15348" s="67" t="s">
        <v>384</v>
      </c>
      <c r="F15348" s="68" t="s">
        <v>562</v>
      </c>
      <c r="G15348" s="67" t="s">
        <v>563</v>
      </c>
      <c r="H15348" s="68" t="s">
        <v>363</v>
      </c>
      <c r="I15348" s="69">
        <v>0</v>
      </c>
      <c r="J15348" s="69">
        <v>8</v>
      </c>
      <c r="K15348" s="91"/>
      <c r="L15348" s="91"/>
    </row>
    <row r="15349" spans="2:12" x14ac:dyDescent="0.25">
      <c r="B15349" s="67" t="s">
        <v>554</v>
      </c>
      <c r="C15349" s="67" t="s">
        <v>555</v>
      </c>
      <c r="D15349" s="68" t="s">
        <v>383</v>
      </c>
      <c r="E15349" s="67" t="s">
        <v>384</v>
      </c>
      <c r="F15349" s="68" t="s">
        <v>562</v>
      </c>
      <c r="G15349" s="67" t="s">
        <v>563</v>
      </c>
      <c r="H15349" s="68" t="s">
        <v>362</v>
      </c>
      <c r="I15349" s="69">
        <v>0</v>
      </c>
      <c r="J15349" s="69">
        <v>10</v>
      </c>
      <c r="K15349" s="91"/>
      <c r="L15349" s="91"/>
    </row>
    <row r="15350" spans="2:12" x14ac:dyDescent="0.25">
      <c r="B15350" s="67" t="s">
        <v>554</v>
      </c>
      <c r="C15350" s="67" t="s">
        <v>555</v>
      </c>
      <c r="D15350" s="68" t="s">
        <v>383</v>
      </c>
      <c r="E15350" s="67" t="s">
        <v>384</v>
      </c>
      <c r="F15350" s="68" t="s">
        <v>562</v>
      </c>
      <c r="G15350" s="67" t="s">
        <v>563</v>
      </c>
      <c r="H15350" s="68" t="s">
        <v>363</v>
      </c>
      <c r="I15350" s="69">
        <v>0</v>
      </c>
      <c r="J15350" s="69">
        <v>4</v>
      </c>
      <c r="K15350" s="91"/>
      <c r="L15350" s="91"/>
    </row>
    <row r="15351" spans="2:12" x14ac:dyDescent="0.25">
      <c r="B15351" s="67" t="s">
        <v>554</v>
      </c>
      <c r="C15351" s="67" t="s">
        <v>555</v>
      </c>
      <c r="D15351" s="68" t="s">
        <v>383</v>
      </c>
      <c r="E15351" s="67" t="s">
        <v>384</v>
      </c>
      <c r="F15351" s="68" t="s">
        <v>562</v>
      </c>
      <c r="G15351" s="67" t="s">
        <v>563</v>
      </c>
      <c r="H15351" s="68" t="s">
        <v>363</v>
      </c>
      <c r="I15351" s="69">
        <v>0</v>
      </c>
      <c r="J15351" s="69">
        <v>0</v>
      </c>
      <c r="K15351" s="91"/>
      <c r="L15351" s="91"/>
    </row>
    <row r="15352" spans="2:12" x14ac:dyDescent="0.25">
      <c r="B15352" s="67" t="s">
        <v>554</v>
      </c>
      <c r="C15352" s="67" t="s">
        <v>555</v>
      </c>
      <c r="D15352" s="68" t="s">
        <v>383</v>
      </c>
      <c r="E15352" s="67" t="s">
        <v>384</v>
      </c>
      <c r="F15352" s="68" t="s">
        <v>562</v>
      </c>
      <c r="G15352" s="67" t="s">
        <v>563</v>
      </c>
      <c r="H15352" s="68" t="s">
        <v>362</v>
      </c>
      <c r="I15352" s="69">
        <v>76</v>
      </c>
      <c r="J15352" s="69">
        <v>78</v>
      </c>
      <c r="K15352" s="91"/>
      <c r="L15352" s="91"/>
    </row>
    <row r="15353" spans="2:12" x14ac:dyDescent="0.25">
      <c r="B15353" s="67" t="s">
        <v>554</v>
      </c>
      <c r="C15353" s="67" t="s">
        <v>555</v>
      </c>
      <c r="D15353" s="68" t="s">
        <v>383</v>
      </c>
      <c r="E15353" s="67" t="s">
        <v>384</v>
      </c>
      <c r="F15353" s="68" t="s">
        <v>562</v>
      </c>
      <c r="G15353" s="67" t="s">
        <v>563</v>
      </c>
      <c r="H15353" s="68" t="s">
        <v>363</v>
      </c>
      <c r="I15353" s="69">
        <v>44</v>
      </c>
      <c r="J15353" s="69">
        <v>64</v>
      </c>
      <c r="K15353" s="91"/>
      <c r="L15353" s="91"/>
    </row>
    <row r="15354" spans="2:12" x14ac:dyDescent="0.25">
      <c r="B15354" s="67" t="s">
        <v>554</v>
      </c>
      <c r="C15354" s="67" t="s">
        <v>555</v>
      </c>
      <c r="D15354" s="68" t="s">
        <v>383</v>
      </c>
      <c r="E15354" s="67" t="s">
        <v>384</v>
      </c>
      <c r="F15354" s="68" t="s">
        <v>562</v>
      </c>
      <c r="G15354" s="67" t="s">
        <v>563</v>
      </c>
      <c r="H15354" s="68" t="s">
        <v>364</v>
      </c>
      <c r="I15354" s="69">
        <v>17</v>
      </c>
      <c r="J15354" s="69">
        <v>20</v>
      </c>
      <c r="K15354" s="91"/>
      <c r="L15354" s="91"/>
    </row>
    <row r="15355" spans="2:12" x14ac:dyDescent="0.25">
      <c r="B15355" s="67" t="s">
        <v>554</v>
      </c>
      <c r="C15355" s="67" t="s">
        <v>555</v>
      </c>
      <c r="D15355" s="68" t="s">
        <v>383</v>
      </c>
      <c r="E15355" s="67" t="s">
        <v>384</v>
      </c>
      <c r="F15355" s="68" t="s">
        <v>562</v>
      </c>
      <c r="G15355" s="67" t="s">
        <v>563</v>
      </c>
      <c r="H15355" s="68" t="s">
        <v>362</v>
      </c>
      <c r="I15355" s="69">
        <v>0</v>
      </c>
      <c r="J15355" s="69">
        <v>0</v>
      </c>
      <c r="K15355" s="91"/>
      <c r="L15355" s="91"/>
    </row>
    <row r="15356" spans="2:12" x14ac:dyDescent="0.25">
      <c r="B15356" s="67" t="s">
        <v>554</v>
      </c>
      <c r="C15356" s="67" t="s">
        <v>555</v>
      </c>
      <c r="D15356" s="68" t="s">
        <v>383</v>
      </c>
      <c r="E15356" s="67" t="s">
        <v>384</v>
      </c>
      <c r="F15356" s="68" t="s">
        <v>562</v>
      </c>
      <c r="G15356" s="67" t="s">
        <v>563</v>
      </c>
      <c r="H15356" s="68" t="s">
        <v>363</v>
      </c>
      <c r="I15356" s="69">
        <v>0</v>
      </c>
      <c r="J15356" s="69">
        <v>0</v>
      </c>
      <c r="K15356" s="91"/>
      <c r="L15356" s="91"/>
    </row>
    <row r="15357" spans="2:12" x14ac:dyDescent="0.25">
      <c r="B15357" s="67" t="s">
        <v>554</v>
      </c>
      <c r="C15357" s="67" t="s">
        <v>555</v>
      </c>
      <c r="D15357" s="68" t="s">
        <v>383</v>
      </c>
      <c r="E15357" s="67" t="s">
        <v>384</v>
      </c>
      <c r="F15357" s="68" t="s">
        <v>562</v>
      </c>
      <c r="G15357" s="67" t="s">
        <v>563</v>
      </c>
      <c r="H15357" s="68" t="s">
        <v>364</v>
      </c>
      <c r="I15357" s="69">
        <v>0</v>
      </c>
      <c r="J15357" s="69">
        <v>0</v>
      </c>
      <c r="K15357" s="91"/>
      <c r="L15357" s="91"/>
    </row>
    <row r="15358" spans="2:12" x14ac:dyDescent="0.25">
      <c r="B15358" s="67" t="s">
        <v>554</v>
      </c>
      <c r="C15358" s="67" t="s">
        <v>555</v>
      </c>
      <c r="D15358" s="68" t="s">
        <v>383</v>
      </c>
      <c r="E15358" s="67" t="s">
        <v>384</v>
      </c>
      <c r="F15358" s="68" t="s">
        <v>562</v>
      </c>
      <c r="G15358" s="67" t="s">
        <v>563</v>
      </c>
      <c r="H15358" s="68" t="s">
        <v>362</v>
      </c>
      <c r="I15358" s="69">
        <v>0</v>
      </c>
      <c r="J15358" s="69">
        <v>0</v>
      </c>
      <c r="K15358" s="91"/>
      <c r="L15358" s="91"/>
    </row>
    <row r="15359" spans="2:12" x14ac:dyDescent="0.25">
      <c r="B15359" s="67" t="s">
        <v>554</v>
      </c>
      <c r="C15359" s="67" t="s">
        <v>555</v>
      </c>
      <c r="D15359" s="68" t="s">
        <v>383</v>
      </c>
      <c r="E15359" s="67" t="s">
        <v>384</v>
      </c>
      <c r="F15359" s="68" t="s">
        <v>562</v>
      </c>
      <c r="G15359" s="67" t="s">
        <v>563</v>
      </c>
      <c r="H15359" s="68" t="s">
        <v>363</v>
      </c>
      <c r="I15359" s="69">
        <v>0</v>
      </c>
      <c r="J15359" s="69">
        <v>0</v>
      </c>
      <c r="K15359" s="91"/>
      <c r="L15359" s="91"/>
    </row>
    <row r="15360" spans="2:12" x14ac:dyDescent="0.25">
      <c r="B15360" s="67" t="s">
        <v>554</v>
      </c>
      <c r="C15360" s="67" t="s">
        <v>555</v>
      </c>
      <c r="D15360" s="68" t="s">
        <v>383</v>
      </c>
      <c r="E15360" s="67" t="s">
        <v>384</v>
      </c>
      <c r="F15360" s="68" t="s">
        <v>562</v>
      </c>
      <c r="G15360" s="67" t="s">
        <v>563</v>
      </c>
      <c r="H15360" s="68" t="s">
        <v>364</v>
      </c>
      <c r="I15360" s="69">
        <v>0</v>
      </c>
      <c r="J15360" s="69">
        <v>0</v>
      </c>
      <c r="K15360" s="91"/>
      <c r="L15360" s="91"/>
    </row>
    <row r="15361" spans="2:12" x14ac:dyDescent="0.25">
      <c r="B15361" s="67" t="s">
        <v>554</v>
      </c>
      <c r="C15361" s="67" t="s">
        <v>555</v>
      </c>
      <c r="D15361" s="68" t="s">
        <v>383</v>
      </c>
      <c r="E15361" s="67" t="s">
        <v>384</v>
      </c>
      <c r="F15361" s="68" t="s">
        <v>562</v>
      </c>
      <c r="G15361" s="67" t="s">
        <v>563</v>
      </c>
      <c r="H15361" s="68" t="s">
        <v>362</v>
      </c>
      <c r="I15361" s="69">
        <v>0</v>
      </c>
      <c r="J15361" s="69">
        <v>0</v>
      </c>
      <c r="K15361" s="91"/>
      <c r="L15361" s="91"/>
    </row>
    <row r="15362" spans="2:12" x14ac:dyDescent="0.25">
      <c r="B15362" s="67" t="s">
        <v>554</v>
      </c>
      <c r="C15362" s="67" t="s">
        <v>555</v>
      </c>
      <c r="D15362" s="68" t="s">
        <v>383</v>
      </c>
      <c r="E15362" s="67" t="s">
        <v>384</v>
      </c>
      <c r="F15362" s="68" t="s">
        <v>562</v>
      </c>
      <c r="G15362" s="67" t="s">
        <v>563</v>
      </c>
      <c r="H15362" s="68" t="s">
        <v>363</v>
      </c>
      <c r="I15362" s="69">
        <v>158</v>
      </c>
      <c r="J15362" s="69">
        <v>182</v>
      </c>
      <c r="K15362" s="91"/>
      <c r="L15362" s="91"/>
    </row>
    <row r="15363" spans="2:12" x14ac:dyDescent="0.25">
      <c r="B15363" s="67" t="s">
        <v>554</v>
      </c>
      <c r="C15363" s="67" t="s">
        <v>555</v>
      </c>
      <c r="D15363" s="68" t="s">
        <v>383</v>
      </c>
      <c r="E15363" s="67" t="s">
        <v>384</v>
      </c>
      <c r="F15363" s="68" t="s">
        <v>562</v>
      </c>
      <c r="G15363" s="67" t="s">
        <v>563</v>
      </c>
      <c r="H15363" s="68" t="s">
        <v>364</v>
      </c>
      <c r="I15363" s="69">
        <v>84</v>
      </c>
      <c r="J15363" s="69">
        <v>88</v>
      </c>
      <c r="K15363" s="91"/>
      <c r="L15363" s="91"/>
    </row>
    <row r="15364" spans="2:12" x14ac:dyDescent="0.25">
      <c r="B15364" s="67" t="s">
        <v>554</v>
      </c>
      <c r="C15364" s="67" t="s">
        <v>555</v>
      </c>
      <c r="D15364" s="68" t="s">
        <v>383</v>
      </c>
      <c r="E15364" s="67" t="s">
        <v>384</v>
      </c>
      <c r="F15364" s="68" t="s">
        <v>562</v>
      </c>
      <c r="G15364" s="67" t="s">
        <v>563</v>
      </c>
      <c r="H15364" s="68" t="s">
        <v>364</v>
      </c>
      <c r="I15364" s="69">
        <v>0</v>
      </c>
      <c r="J15364" s="69">
        <v>0</v>
      </c>
      <c r="K15364" s="91"/>
      <c r="L15364" s="91"/>
    </row>
    <row r="15365" spans="2:12" x14ac:dyDescent="0.25">
      <c r="B15365" s="67" t="s">
        <v>554</v>
      </c>
      <c r="C15365" s="67" t="s">
        <v>555</v>
      </c>
      <c r="D15365" s="68" t="s">
        <v>383</v>
      </c>
      <c r="E15365" s="67" t="s">
        <v>384</v>
      </c>
      <c r="F15365" s="68" t="s">
        <v>562</v>
      </c>
      <c r="G15365" s="67" t="s">
        <v>563</v>
      </c>
      <c r="H15365" s="68" t="s">
        <v>362</v>
      </c>
      <c r="I15365" s="69">
        <v>0</v>
      </c>
      <c r="J15365" s="69">
        <v>0</v>
      </c>
      <c r="K15365" s="91"/>
      <c r="L15365" s="91"/>
    </row>
    <row r="15366" spans="2:12" x14ac:dyDescent="0.25">
      <c r="B15366" s="67" t="s">
        <v>554</v>
      </c>
      <c r="C15366" s="67" t="s">
        <v>555</v>
      </c>
      <c r="D15366" s="68" t="s">
        <v>383</v>
      </c>
      <c r="E15366" s="67" t="s">
        <v>384</v>
      </c>
      <c r="F15366" s="68" t="s">
        <v>562</v>
      </c>
      <c r="G15366" s="67" t="s">
        <v>563</v>
      </c>
      <c r="H15366" s="68" t="s">
        <v>363</v>
      </c>
      <c r="I15366" s="69">
        <v>23</v>
      </c>
      <c r="J15366" s="69">
        <v>29</v>
      </c>
      <c r="K15366" s="91"/>
      <c r="L15366" s="91"/>
    </row>
    <row r="15367" spans="2:12" x14ac:dyDescent="0.25">
      <c r="B15367" s="67" t="s">
        <v>554</v>
      </c>
      <c r="C15367" s="67" t="s">
        <v>555</v>
      </c>
      <c r="D15367" s="68" t="s">
        <v>383</v>
      </c>
      <c r="E15367" s="67" t="s">
        <v>384</v>
      </c>
      <c r="F15367" s="68" t="s">
        <v>562</v>
      </c>
      <c r="G15367" s="67" t="s">
        <v>563</v>
      </c>
      <c r="H15367" s="68" t="s">
        <v>364</v>
      </c>
      <c r="I15367" s="69">
        <v>10</v>
      </c>
      <c r="J15367" s="69">
        <v>0</v>
      </c>
      <c r="K15367" s="91"/>
      <c r="L15367" s="91"/>
    </row>
    <row r="15368" spans="2:12" x14ac:dyDescent="0.25">
      <c r="B15368" s="67" t="s">
        <v>554</v>
      </c>
      <c r="C15368" s="67" t="s">
        <v>555</v>
      </c>
      <c r="D15368" s="68" t="s">
        <v>383</v>
      </c>
      <c r="E15368" s="67" t="s">
        <v>384</v>
      </c>
      <c r="F15368" s="68" t="s">
        <v>562</v>
      </c>
      <c r="G15368" s="67" t="s">
        <v>563</v>
      </c>
      <c r="H15368" s="68" t="s">
        <v>362</v>
      </c>
      <c r="I15368" s="69">
        <v>0</v>
      </c>
      <c r="J15368" s="69">
        <v>0</v>
      </c>
      <c r="K15368" s="91"/>
      <c r="L15368" s="91"/>
    </row>
    <row r="15369" spans="2:12" x14ac:dyDescent="0.25">
      <c r="B15369" s="67" t="s">
        <v>554</v>
      </c>
      <c r="C15369" s="67" t="s">
        <v>555</v>
      </c>
      <c r="D15369" s="68" t="s">
        <v>383</v>
      </c>
      <c r="E15369" s="67" t="s">
        <v>384</v>
      </c>
      <c r="F15369" s="68" t="s">
        <v>562</v>
      </c>
      <c r="G15369" s="67" t="s">
        <v>563</v>
      </c>
      <c r="H15369" s="68" t="s">
        <v>363</v>
      </c>
      <c r="I15369" s="69">
        <v>0</v>
      </c>
      <c r="J15369" s="69">
        <v>0</v>
      </c>
      <c r="K15369" s="91"/>
      <c r="L15369" s="91"/>
    </row>
    <row r="15370" spans="2:12" x14ac:dyDescent="0.25">
      <c r="B15370" s="67" t="s">
        <v>554</v>
      </c>
      <c r="C15370" s="67" t="s">
        <v>555</v>
      </c>
      <c r="D15370" s="68" t="s">
        <v>383</v>
      </c>
      <c r="E15370" s="67" t="s">
        <v>384</v>
      </c>
      <c r="F15370" s="68" t="s">
        <v>562</v>
      </c>
      <c r="G15370" s="67" t="s">
        <v>563</v>
      </c>
      <c r="H15370" s="68" t="s">
        <v>364</v>
      </c>
      <c r="I15370" s="69">
        <v>0</v>
      </c>
      <c r="J15370" s="69">
        <v>0</v>
      </c>
      <c r="K15370" s="91"/>
      <c r="L15370" s="91"/>
    </row>
    <row r="15371" spans="2:12" x14ac:dyDescent="0.25">
      <c r="B15371" s="67" t="s">
        <v>554</v>
      </c>
      <c r="C15371" s="67" t="s">
        <v>555</v>
      </c>
      <c r="D15371" s="68" t="s">
        <v>383</v>
      </c>
      <c r="E15371" s="67" t="s">
        <v>384</v>
      </c>
      <c r="F15371" s="68" t="s">
        <v>562</v>
      </c>
      <c r="G15371" s="67" t="s">
        <v>563</v>
      </c>
      <c r="H15371" s="68" t="s">
        <v>362</v>
      </c>
      <c r="I15371" s="69">
        <v>0</v>
      </c>
      <c r="J15371" s="69">
        <v>0</v>
      </c>
      <c r="K15371" s="91"/>
      <c r="L15371" s="91"/>
    </row>
    <row r="15372" spans="2:12" x14ac:dyDescent="0.25">
      <c r="B15372" s="67" t="s">
        <v>554</v>
      </c>
      <c r="C15372" s="67" t="s">
        <v>555</v>
      </c>
      <c r="D15372" s="68" t="s">
        <v>383</v>
      </c>
      <c r="E15372" s="67" t="s">
        <v>384</v>
      </c>
      <c r="F15372" s="68" t="s">
        <v>562</v>
      </c>
      <c r="G15372" s="67" t="s">
        <v>563</v>
      </c>
      <c r="H15372" s="68" t="s">
        <v>363</v>
      </c>
      <c r="I15372" s="69">
        <v>0</v>
      </c>
      <c r="J15372" s="69">
        <v>0</v>
      </c>
      <c r="K15372" s="91"/>
      <c r="L15372" s="91"/>
    </row>
    <row r="15373" spans="2:12" x14ac:dyDescent="0.25">
      <c r="B15373" s="67" t="s">
        <v>554</v>
      </c>
      <c r="C15373" s="67" t="s">
        <v>555</v>
      </c>
      <c r="D15373" s="68" t="s">
        <v>383</v>
      </c>
      <c r="E15373" s="67" t="s">
        <v>384</v>
      </c>
      <c r="F15373" s="68" t="s">
        <v>562</v>
      </c>
      <c r="G15373" s="67" t="s">
        <v>563</v>
      </c>
      <c r="H15373" s="68" t="s">
        <v>364</v>
      </c>
      <c r="I15373" s="69">
        <v>38</v>
      </c>
      <c r="J15373" s="69">
        <v>48</v>
      </c>
      <c r="K15373" s="91"/>
      <c r="L15373" s="91"/>
    </row>
    <row r="15374" spans="2:12" x14ac:dyDescent="0.25">
      <c r="B15374" s="67" t="s">
        <v>554</v>
      </c>
      <c r="C15374" s="67" t="s">
        <v>555</v>
      </c>
      <c r="D15374" s="68" t="s">
        <v>383</v>
      </c>
      <c r="E15374" s="67" t="s">
        <v>384</v>
      </c>
      <c r="F15374" s="68" t="s">
        <v>562</v>
      </c>
      <c r="G15374" s="67" t="s">
        <v>563</v>
      </c>
      <c r="H15374" s="68" t="s">
        <v>362</v>
      </c>
      <c r="I15374" s="69">
        <v>0</v>
      </c>
      <c r="J15374" s="69">
        <v>0</v>
      </c>
      <c r="K15374" s="91"/>
      <c r="L15374" s="91"/>
    </row>
    <row r="15375" spans="2:12" x14ac:dyDescent="0.25">
      <c r="B15375" s="67" t="s">
        <v>554</v>
      </c>
      <c r="C15375" s="67" t="s">
        <v>555</v>
      </c>
      <c r="D15375" s="68" t="s">
        <v>383</v>
      </c>
      <c r="E15375" s="67" t="s">
        <v>384</v>
      </c>
      <c r="F15375" s="68" t="s">
        <v>562</v>
      </c>
      <c r="G15375" s="67" t="s">
        <v>563</v>
      </c>
      <c r="H15375" s="68" t="s">
        <v>363</v>
      </c>
      <c r="I15375" s="69">
        <v>0</v>
      </c>
      <c r="J15375" s="69">
        <v>0</v>
      </c>
      <c r="K15375" s="91"/>
      <c r="L15375" s="91"/>
    </row>
    <row r="15376" spans="2:12" x14ac:dyDescent="0.25">
      <c r="B15376" s="67" t="s">
        <v>554</v>
      </c>
      <c r="C15376" s="67" t="s">
        <v>555</v>
      </c>
      <c r="D15376" s="68" t="s">
        <v>383</v>
      </c>
      <c r="E15376" s="67" t="s">
        <v>384</v>
      </c>
      <c r="F15376" s="68" t="s">
        <v>562</v>
      </c>
      <c r="G15376" s="67" t="s">
        <v>563</v>
      </c>
      <c r="H15376" s="68" t="s">
        <v>362</v>
      </c>
      <c r="I15376" s="69">
        <v>0</v>
      </c>
      <c r="J15376" s="69">
        <v>0</v>
      </c>
      <c r="K15376" s="91"/>
      <c r="L15376" s="91"/>
    </row>
    <row r="15377" spans="2:12" x14ac:dyDescent="0.25">
      <c r="B15377" s="67" t="s">
        <v>554</v>
      </c>
      <c r="C15377" s="67" t="s">
        <v>555</v>
      </c>
      <c r="D15377" s="68" t="s">
        <v>383</v>
      </c>
      <c r="E15377" s="67" t="s">
        <v>384</v>
      </c>
      <c r="F15377" s="68" t="s">
        <v>562</v>
      </c>
      <c r="G15377" s="67" t="s">
        <v>563</v>
      </c>
      <c r="H15377" s="68" t="s">
        <v>363</v>
      </c>
      <c r="I15377" s="69">
        <v>0</v>
      </c>
      <c r="J15377" s="69">
        <v>0</v>
      </c>
      <c r="K15377" s="91"/>
      <c r="L15377" s="91"/>
    </row>
    <row r="15378" spans="2:12" x14ac:dyDescent="0.25">
      <c r="B15378" s="67" t="s">
        <v>554</v>
      </c>
      <c r="C15378" s="67" t="s">
        <v>555</v>
      </c>
      <c r="D15378" s="68" t="s">
        <v>383</v>
      </c>
      <c r="E15378" s="67" t="s">
        <v>384</v>
      </c>
      <c r="F15378" s="68" t="s">
        <v>562</v>
      </c>
      <c r="G15378" s="67" t="s">
        <v>563</v>
      </c>
      <c r="H15378" s="68" t="s">
        <v>364</v>
      </c>
      <c r="I15378" s="69">
        <v>0</v>
      </c>
      <c r="J15378" s="69">
        <v>0</v>
      </c>
      <c r="K15378" s="91"/>
      <c r="L15378" s="91"/>
    </row>
    <row r="15379" spans="2:12" x14ac:dyDescent="0.25">
      <c r="B15379" s="67" t="s">
        <v>554</v>
      </c>
      <c r="C15379" s="67" t="s">
        <v>555</v>
      </c>
      <c r="D15379" s="68" t="s">
        <v>383</v>
      </c>
      <c r="E15379" s="67" t="s">
        <v>384</v>
      </c>
      <c r="F15379" s="68" t="s">
        <v>562</v>
      </c>
      <c r="G15379" s="67" t="s">
        <v>563</v>
      </c>
      <c r="H15379" s="68" t="s">
        <v>362</v>
      </c>
      <c r="I15379" s="69">
        <v>16</v>
      </c>
      <c r="J15379" s="69">
        <v>8</v>
      </c>
      <c r="K15379" s="91"/>
      <c r="L15379" s="91"/>
    </row>
    <row r="15380" spans="2:12" x14ac:dyDescent="0.25">
      <c r="B15380" s="67" t="s">
        <v>554</v>
      </c>
      <c r="C15380" s="67" t="s">
        <v>555</v>
      </c>
      <c r="D15380" s="68" t="s">
        <v>383</v>
      </c>
      <c r="E15380" s="67" t="s">
        <v>384</v>
      </c>
      <c r="F15380" s="68" t="s">
        <v>562</v>
      </c>
      <c r="G15380" s="67" t="s">
        <v>563</v>
      </c>
      <c r="H15380" s="68" t="s">
        <v>363</v>
      </c>
      <c r="I15380" s="69">
        <v>81</v>
      </c>
      <c r="J15380" s="69">
        <v>87</v>
      </c>
      <c r="K15380" s="91"/>
      <c r="L15380" s="91"/>
    </row>
    <row r="15381" spans="2:12" x14ac:dyDescent="0.25">
      <c r="B15381" s="67" t="s">
        <v>554</v>
      </c>
      <c r="C15381" s="67" t="s">
        <v>555</v>
      </c>
      <c r="D15381" s="68" t="s">
        <v>383</v>
      </c>
      <c r="E15381" s="67" t="s">
        <v>384</v>
      </c>
      <c r="F15381" s="68" t="s">
        <v>562</v>
      </c>
      <c r="G15381" s="67" t="s">
        <v>563</v>
      </c>
      <c r="H15381" s="68" t="s">
        <v>364</v>
      </c>
      <c r="I15381" s="69">
        <v>0</v>
      </c>
      <c r="J15381" s="69">
        <v>0</v>
      </c>
      <c r="K15381" s="91"/>
      <c r="L15381" s="91"/>
    </row>
    <row r="15382" spans="2:12" x14ac:dyDescent="0.25">
      <c r="B15382" s="67" t="s">
        <v>554</v>
      </c>
      <c r="C15382" s="67" t="s">
        <v>555</v>
      </c>
      <c r="D15382" s="68" t="s">
        <v>383</v>
      </c>
      <c r="E15382" s="67" t="s">
        <v>384</v>
      </c>
      <c r="F15382" s="68" t="s">
        <v>562</v>
      </c>
      <c r="G15382" s="67" t="s">
        <v>563</v>
      </c>
      <c r="H15382" s="68" t="s">
        <v>362</v>
      </c>
      <c r="I15382" s="69">
        <v>0</v>
      </c>
      <c r="J15382" s="69">
        <v>0</v>
      </c>
      <c r="K15382" s="91"/>
      <c r="L15382" s="91"/>
    </row>
    <row r="15383" spans="2:12" x14ac:dyDescent="0.25">
      <c r="B15383" s="67" t="s">
        <v>554</v>
      </c>
      <c r="C15383" s="67" t="s">
        <v>555</v>
      </c>
      <c r="D15383" s="68" t="s">
        <v>383</v>
      </c>
      <c r="E15383" s="67" t="s">
        <v>384</v>
      </c>
      <c r="F15383" s="68" t="s">
        <v>562</v>
      </c>
      <c r="G15383" s="67" t="s">
        <v>563</v>
      </c>
      <c r="H15383" s="68" t="s">
        <v>363</v>
      </c>
      <c r="I15383" s="69">
        <v>0</v>
      </c>
      <c r="J15383" s="69">
        <v>0</v>
      </c>
      <c r="K15383" s="91"/>
      <c r="L15383" s="91"/>
    </row>
    <row r="15384" spans="2:12" x14ac:dyDescent="0.25">
      <c r="B15384" s="67" t="s">
        <v>554</v>
      </c>
      <c r="C15384" s="67" t="s">
        <v>555</v>
      </c>
      <c r="D15384" s="68" t="s">
        <v>383</v>
      </c>
      <c r="E15384" s="67" t="s">
        <v>384</v>
      </c>
      <c r="F15384" s="68" t="s">
        <v>562</v>
      </c>
      <c r="G15384" s="67" t="s">
        <v>563</v>
      </c>
      <c r="H15384" s="68" t="s">
        <v>364</v>
      </c>
      <c r="I15384" s="69">
        <v>0</v>
      </c>
      <c r="J15384" s="69">
        <v>0</v>
      </c>
      <c r="K15384" s="91"/>
      <c r="L15384" s="91"/>
    </row>
    <row r="15385" spans="2:12" x14ac:dyDescent="0.25">
      <c r="B15385" s="67" t="s">
        <v>554</v>
      </c>
      <c r="C15385" s="67" t="s">
        <v>555</v>
      </c>
      <c r="D15385" s="68" t="s">
        <v>383</v>
      </c>
      <c r="E15385" s="67" t="s">
        <v>384</v>
      </c>
      <c r="F15385" s="68" t="s">
        <v>562</v>
      </c>
      <c r="G15385" s="67" t="s">
        <v>563</v>
      </c>
      <c r="H15385" s="68" t="s">
        <v>362</v>
      </c>
      <c r="I15385" s="69">
        <v>0</v>
      </c>
      <c r="J15385" s="69">
        <v>0</v>
      </c>
      <c r="K15385" s="91"/>
      <c r="L15385" s="91"/>
    </row>
    <row r="15386" spans="2:12" x14ac:dyDescent="0.25">
      <c r="B15386" s="67" t="s">
        <v>554</v>
      </c>
      <c r="C15386" s="67" t="s">
        <v>555</v>
      </c>
      <c r="D15386" s="68" t="s">
        <v>383</v>
      </c>
      <c r="E15386" s="67" t="s">
        <v>384</v>
      </c>
      <c r="F15386" s="68" t="s">
        <v>562</v>
      </c>
      <c r="G15386" s="67" t="s">
        <v>563</v>
      </c>
      <c r="H15386" s="68" t="s">
        <v>363</v>
      </c>
      <c r="I15386" s="69">
        <v>0</v>
      </c>
      <c r="J15386" s="69">
        <v>0</v>
      </c>
      <c r="K15386" s="91"/>
      <c r="L15386" s="91"/>
    </row>
    <row r="15387" spans="2:12" x14ac:dyDescent="0.25">
      <c r="B15387" s="67" t="s">
        <v>554</v>
      </c>
      <c r="C15387" s="67" t="s">
        <v>555</v>
      </c>
      <c r="D15387" s="68" t="s">
        <v>383</v>
      </c>
      <c r="E15387" s="67" t="s">
        <v>384</v>
      </c>
      <c r="F15387" s="68" t="s">
        <v>562</v>
      </c>
      <c r="G15387" s="67" t="s">
        <v>563</v>
      </c>
      <c r="H15387" s="68" t="s">
        <v>364</v>
      </c>
      <c r="I15387" s="69">
        <v>0</v>
      </c>
      <c r="J15387" s="69">
        <v>0</v>
      </c>
      <c r="K15387" s="91"/>
      <c r="L15387" s="91"/>
    </row>
    <row r="15388" spans="2:12" x14ac:dyDescent="0.25">
      <c r="B15388" s="67" t="s">
        <v>554</v>
      </c>
      <c r="C15388" s="67" t="s">
        <v>555</v>
      </c>
      <c r="D15388" s="68" t="s">
        <v>383</v>
      </c>
      <c r="E15388" s="67" t="s">
        <v>384</v>
      </c>
      <c r="F15388" s="68" t="s">
        <v>564</v>
      </c>
      <c r="G15388" s="67" t="s">
        <v>565</v>
      </c>
      <c r="H15388" s="68" t="s">
        <v>362</v>
      </c>
      <c r="I15388" s="69">
        <v>0</v>
      </c>
      <c r="J15388" s="69">
        <v>0</v>
      </c>
      <c r="K15388" s="91"/>
      <c r="L15388" s="91"/>
    </row>
    <row r="15389" spans="2:12" x14ac:dyDescent="0.25">
      <c r="B15389" s="67" t="s">
        <v>554</v>
      </c>
      <c r="C15389" s="67" t="s">
        <v>555</v>
      </c>
      <c r="D15389" s="68" t="s">
        <v>383</v>
      </c>
      <c r="E15389" s="67" t="s">
        <v>384</v>
      </c>
      <c r="F15389" s="68" t="s">
        <v>564</v>
      </c>
      <c r="G15389" s="67" t="s">
        <v>565</v>
      </c>
      <c r="H15389" s="68" t="s">
        <v>363</v>
      </c>
      <c r="I15389" s="69">
        <v>16</v>
      </c>
      <c r="J15389" s="69">
        <v>56</v>
      </c>
      <c r="K15389" s="91"/>
      <c r="L15389" s="91"/>
    </row>
    <row r="15390" spans="2:12" x14ac:dyDescent="0.25">
      <c r="B15390" s="67" t="s">
        <v>554</v>
      </c>
      <c r="C15390" s="67" t="s">
        <v>555</v>
      </c>
      <c r="D15390" s="68" t="s">
        <v>383</v>
      </c>
      <c r="E15390" s="67" t="s">
        <v>384</v>
      </c>
      <c r="F15390" s="68" t="s">
        <v>564</v>
      </c>
      <c r="G15390" s="67" t="s">
        <v>565</v>
      </c>
      <c r="H15390" s="68" t="s">
        <v>364</v>
      </c>
      <c r="I15390" s="69">
        <v>13</v>
      </c>
      <c r="J15390" s="69">
        <v>20</v>
      </c>
      <c r="K15390" s="91"/>
      <c r="L15390" s="91"/>
    </row>
    <row r="15391" spans="2:12" x14ac:dyDescent="0.25">
      <c r="B15391" s="67" t="s">
        <v>554</v>
      </c>
      <c r="C15391" s="67" t="s">
        <v>555</v>
      </c>
      <c r="D15391" s="68" t="s">
        <v>383</v>
      </c>
      <c r="E15391" s="67" t="s">
        <v>384</v>
      </c>
      <c r="F15391" s="68" t="s">
        <v>564</v>
      </c>
      <c r="G15391" s="67" t="s">
        <v>565</v>
      </c>
      <c r="H15391" s="68" t="s">
        <v>363</v>
      </c>
      <c r="I15391" s="69">
        <v>6</v>
      </c>
      <c r="J15391" s="69">
        <v>6</v>
      </c>
      <c r="K15391" s="91"/>
      <c r="L15391" s="91"/>
    </row>
    <row r="15392" spans="2:12" x14ac:dyDescent="0.25">
      <c r="B15392" s="67" t="s">
        <v>554</v>
      </c>
      <c r="C15392" s="67" t="s">
        <v>555</v>
      </c>
      <c r="D15392" s="68" t="s">
        <v>383</v>
      </c>
      <c r="E15392" s="67" t="s">
        <v>384</v>
      </c>
      <c r="F15392" s="68" t="s">
        <v>564</v>
      </c>
      <c r="G15392" s="67" t="s">
        <v>565</v>
      </c>
      <c r="H15392" s="68" t="s">
        <v>364</v>
      </c>
      <c r="I15392" s="69">
        <v>0</v>
      </c>
      <c r="J15392" s="69">
        <v>0</v>
      </c>
      <c r="K15392" s="91"/>
      <c r="L15392" s="91"/>
    </row>
    <row r="15393" spans="2:12" x14ac:dyDescent="0.25">
      <c r="B15393" s="67" t="s">
        <v>554</v>
      </c>
      <c r="C15393" s="67" t="s">
        <v>555</v>
      </c>
      <c r="D15393" s="68" t="s">
        <v>383</v>
      </c>
      <c r="E15393" s="67" t="s">
        <v>384</v>
      </c>
      <c r="F15393" s="68" t="s">
        <v>564</v>
      </c>
      <c r="G15393" s="67" t="s">
        <v>565</v>
      </c>
      <c r="H15393" s="68" t="s">
        <v>363</v>
      </c>
      <c r="I15393" s="69">
        <v>12</v>
      </c>
      <c r="J15393" s="69">
        <v>12</v>
      </c>
      <c r="K15393" s="91"/>
      <c r="L15393" s="91"/>
    </row>
    <row r="15394" spans="2:12" x14ac:dyDescent="0.25">
      <c r="B15394" s="67" t="s">
        <v>554</v>
      </c>
      <c r="C15394" s="67" t="s">
        <v>555</v>
      </c>
      <c r="D15394" s="68" t="s">
        <v>383</v>
      </c>
      <c r="E15394" s="67" t="s">
        <v>384</v>
      </c>
      <c r="F15394" s="68" t="s">
        <v>564</v>
      </c>
      <c r="G15394" s="67" t="s">
        <v>565</v>
      </c>
      <c r="H15394" s="68" t="s">
        <v>362</v>
      </c>
      <c r="I15394" s="69">
        <v>0</v>
      </c>
      <c r="J15394" s="69">
        <v>0</v>
      </c>
      <c r="K15394" s="91"/>
      <c r="L15394" s="91"/>
    </row>
    <row r="15395" spans="2:12" x14ac:dyDescent="0.25">
      <c r="B15395" s="67" t="s">
        <v>554</v>
      </c>
      <c r="C15395" s="67" t="s">
        <v>555</v>
      </c>
      <c r="D15395" s="68" t="s">
        <v>383</v>
      </c>
      <c r="E15395" s="67" t="s">
        <v>384</v>
      </c>
      <c r="F15395" s="68" t="s">
        <v>564</v>
      </c>
      <c r="G15395" s="67" t="s">
        <v>565</v>
      </c>
      <c r="H15395" s="68" t="s">
        <v>363</v>
      </c>
      <c r="I15395" s="69">
        <v>0</v>
      </c>
      <c r="J15395" s="69">
        <v>0</v>
      </c>
      <c r="K15395" s="91"/>
      <c r="L15395" s="91"/>
    </row>
    <row r="15396" spans="2:12" x14ac:dyDescent="0.25">
      <c r="B15396" s="67" t="s">
        <v>554</v>
      </c>
      <c r="C15396" s="67" t="s">
        <v>555</v>
      </c>
      <c r="D15396" s="68" t="s">
        <v>383</v>
      </c>
      <c r="E15396" s="67" t="s">
        <v>384</v>
      </c>
      <c r="F15396" s="68" t="s">
        <v>564</v>
      </c>
      <c r="G15396" s="67" t="s">
        <v>565</v>
      </c>
      <c r="H15396" s="68" t="s">
        <v>364</v>
      </c>
      <c r="I15396" s="69">
        <v>0</v>
      </c>
      <c r="J15396" s="69">
        <v>0</v>
      </c>
      <c r="K15396" s="91"/>
      <c r="L15396" s="91"/>
    </row>
    <row r="15397" spans="2:12" x14ac:dyDescent="0.25">
      <c r="B15397" s="67" t="s">
        <v>554</v>
      </c>
      <c r="C15397" s="67" t="s">
        <v>555</v>
      </c>
      <c r="D15397" s="68" t="s">
        <v>383</v>
      </c>
      <c r="E15397" s="67" t="s">
        <v>384</v>
      </c>
      <c r="F15397" s="68" t="s">
        <v>564</v>
      </c>
      <c r="G15397" s="67" t="s">
        <v>565</v>
      </c>
      <c r="H15397" s="68" t="s">
        <v>362</v>
      </c>
      <c r="I15397" s="69">
        <v>43</v>
      </c>
      <c r="J15397" s="69">
        <v>33</v>
      </c>
      <c r="K15397" s="91"/>
      <c r="L15397" s="91"/>
    </row>
    <row r="15398" spans="2:12" x14ac:dyDescent="0.25">
      <c r="B15398" s="67" t="s">
        <v>554</v>
      </c>
      <c r="C15398" s="67" t="s">
        <v>555</v>
      </c>
      <c r="D15398" s="68" t="s">
        <v>383</v>
      </c>
      <c r="E15398" s="67" t="s">
        <v>384</v>
      </c>
      <c r="F15398" s="68" t="s">
        <v>564</v>
      </c>
      <c r="G15398" s="67" t="s">
        <v>565</v>
      </c>
      <c r="H15398" s="68" t="s">
        <v>363</v>
      </c>
      <c r="I15398" s="69">
        <v>72</v>
      </c>
      <c r="J15398" s="69">
        <v>93</v>
      </c>
      <c r="K15398" s="91"/>
      <c r="L15398" s="91"/>
    </row>
    <row r="15399" spans="2:12" x14ac:dyDescent="0.25">
      <c r="B15399" s="67" t="s">
        <v>554</v>
      </c>
      <c r="C15399" s="67" t="s">
        <v>555</v>
      </c>
      <c r="D15399" s="68" t="s">
        <v>383</v>
      </c>
      <c r="E15399" s="67" t="s">
        <v>384</v>
      </c>
      <c r="F15399" s="68" t="s">
        <v>564</v>
      </c>
      <c r="G15399" s="67" t="s">
        <v>565</v>
      </c>
      <c r="H15399" s="68" t="s">
        <v>364</v>
      </c>
      <c r="I15399" s="69">
        <v>8</v>
      </c>
      <c r="J15399" s="69">
        <v>0</v>
      </c>
      <c r="K15399" s="91"/>
      <c r="L15399" s="91"/>
    </row>
    <row r="15400" spans="2:12" x14ac:dyDescent="0.25">
      <c r="B15400" s="67" t="s">
        <v>554</v>
      </c>
      <c r="C15400" s="67" t="s">
        <v>555</v>
      </c>
      <c r="D15400" s="68" t="s">
        <v>383</v>
      </c>
      <c r="E15400" s="67" t="s">
        <v>384</v>
      </c>
      <c r="F15400" s="68" t="s">
        <v>564</v>
      </c>
      <c r="G15400" s="67" t="s">
        <v>565</v>
      </c>
      <c r="H15400" s="68" t="s">
        <v>362</v>
      </c>
      <c r="I15400" s="69">
        <v>1</v>
      </c>
      <c r="J15400" s="69">
        <v>17</v>
      </c>
      <c r="K15400" s="91"/>
      <c r="L15400" s="91"/>
    </row>
    <row r="15401" spans="2:12" x14ac:dyDescent="0.25">
      <c r="B15401" s="67" t="s">
        <v>554</v>
      </c>
      <c r="C15401" s="67" t="s">
        <v>555</v>
      </c>
      <c r="D15401" s="68" t="s">
        <v>383</v>
      </c>
      <c r="E15401" s="67" t="s">
        <v>384</v>
      </c>
      <c r="F15401" s="68" t="s">
        <v>564</v>
      </c>
      <c r="G15401" s="67" t="s">
        <v>565</v>
      </c>
      <c r="H15401" s="68" t="s">
        <v>363</v>
      </c>
      <c r="I15401" s="69">
        <v>24</v>
      </c>
      <c r="J15401" s="69">
        <v>37</v>
      </c>
      <c r="K15401" s="91"/>
      <c r="L15401" s="91"/>
    </row>
    <row r="15402" spans="2:12" x14ac:dyDescent="0.25">
      <c r="B15402" s="67" t="s">
        <v>554</v>
      </c>
      <c r="C15402" s="67" t="s">
        <v>555</v>
      </c>
      <c r="D15402" s="68" t="s">
        <v>383</v>
      </c>
      <c r="E15402" s="67" t="s">
        <v>384</v>
      </c>
      <c r="F15402" s="68" t="s">
        <v>564</v>
      </c>
      <c r="G15402" s="67" t="s">
        <v>565</v>
      </c>
      <c r="H15402" s="68" t="s">
        <v>364</v>
      </c>
      <c r="I15402" s="69">
        <v>8</v>
      </c>
      <c r="J15402" s="69">
        <v>9</v>
      </c>
      <c r="K15402" s="91"/>
      <c r="L15402" s="91"/>
    </row>
    <row r="15403" spans="2:12" x14ac:dyDescent="0.25">
      <c r="B15403" s="67" t="s">
        <v>554</v>
      </c>
      <c r="C15403" s="67" t="s">
        <v>555</v>
      </c>
      <c r="D15403" s="68" t="s">
        <v>383</v>
      </c>
      <c r="E15403" s="67" t="s">
        <v>384</v>
      </c>
      <c r="F15403" s="68" t="s">
        <v>564</v>
      </c>
      <c r="G15403" s="67" t="s">
        <v>565</v>
      </c>
      <c r="H15403" s="68" t="s">
        <v>362</v>
      </c>
      <c r="I15403" s="69">
        <v>14</v>
      </c>
      <c r="J15403" s="69">
        <v>44</v>
      </c>
      <c r="K15403" s="91"/>
      <c r="L15403" s="91"/>
    </row>
    <row r="15404" spans="2:12" x14ac:dyDescent="0.25">
      <c r="B15404" s="67" t="s">
        <v>554</v>
      </c>
      <c r="C15404" s="67" t="s">
        <v>555</v>
      </c>
      <c r="D15404" s="68" t="s">
        <v>383</v>
      </c>
      <c r="E15404" s="67" t="s">
        <v>384</v>
      </c>
      <c r="F15404" s="68" t="s">
        <v>564</v>
      </c>
      <c r="G15404" s="67" t="s">
        <v>565</v>
      </c>
      <c r="H15404" s="68" t="s">
        <v>363</v>
      </c>
      <c r="I15404" s="69">
        <v>33</v>
      </c>
      <c r="J15404" s="69">
        <v>72</v>
      </c>
      <c r="K15404" s="91"/>
      <c r="L15404" s="91"/>
    </row>
    <row r="15405" spans="2:12" x14ac:dyDescent="0.25">
      <c r="B15405" s="67" t="s">
        <v>554</v>
      </c>
      <c r="C15405" s="67" t="s">
        <v>555</v>
      </c>
      <c r="D15405" s="68" t="s">
        <v>383</v>
      </c>
      <c r="E15405" s="67" t="s">
        <v>384</v>
      </c>
      <c r="F15405" s="68" t="s">
        <v>564</v>
      </c>
      <c r="G15405" s="67" t="s">
        <v>565</v>
      </c>
      <c r="H15405" s="68" t="s">
        <v>364</v>
      </c>
      <c r="I15405" s="69">
        <v>0</v>
      </c>
      <c r="J15405" s="69">
        <v>0</v>
      </c>
      <c r="K15405" s="91"/>
      <c r="L15405" s="91"/>
    </row>
    <row r="15406" spans="2:12" x14ac:dyDescent="0.25">
      <c r="B15406" s="67" t="s">
        <v>554</v>
      </c>
      <c r="C15406" s="67" t="s">
        <v>555</v>
      </c>
      <c r="D15406" s="68" t="s">
        <v>383</v>
      </c>
      <c r="E15406" s="67" t="s">
        <v>384</v>
      </c>
      <c r="F15406" s="68" t="s">
        <v>564</v>
      </c>
      <c r="G15406" s="67" t="s">
        <v>565</v>
      </c>
      <c r="H15406" s="68" t="s">
        <v>362</v>
      </c>
      <c r="I15406" s="69">
        <v>120</v>
      </c>
      <c r="J15406" s="69">
        <v>175</v>
      </c>
      <c r="K15406" s="91"/>
      <c r="L15406" s="91"/>
    </row>
    <row r="15407" spans="2:12" x14ac:dyDescent="0.25">
      <c r="B15407" s="67" t="s">
        <v>554</v>
      </c>
      <c r="C15407" s="67" t="s">
        <v>555</v>
      </c>
      <c r="D15407" s="68" t="s">
        <v>383</v>
      </c>
      <c r="E15407" s="67" t="s">
        <v>384</v>
      </c>
      <c r="F15407" s="68" t="s">
        <v>564</v>
      </c>
      <c r="G15407" s="67" t="s">
        <v>565</v>
      </c>
      <c r="H15407" s="68" t="s">
        <v>363</v>
      </c>
      <c r="I15407" s="69">
        <v>342</v>
      </c>
      <c r="J15407" s="69">
        <v>236</v>
      </c>
      <c r="K15407" s="91"/>
      <c r="L15407" s="91"/>
    </row>
    <row r="15408" spans="2:12" x14ac:dyDescent="0.25">
      <c r="B15408" s="67" t="s">
        <v>554</v>
      </c>
      <c r="C15408" s="67" t="s">
        <v>555</v>
      </c>
      <c r="D15408" s="68" t="s">
        <v>383</v>
      </c>
      <c r="E15408" s="67" t="s">
        <v>384</v>
      </c>
      <c r="F15408" s="68" t="s">
        <v>564</v>
      </c>
      <c r="G15408" s="67" t="s">
        <v>565</v>
      </c>
      <c r="H15408" s="68" t="s">
        <v>364</v>
      </c>
      <c r="I15408" s="69">
        <v>0</v>
      </c>
      <c r="J15408" s="69">
        <v>0</v>
      </c>
      <c r="K15408" s="91"/>
      <c r="L15408" s="91"/>
    </row>
    <row r="15409" spans="2:12" x14ac:dyDescent="0.25">
      <c r="B15409" s="67" t="s">
        <v>554</v>
      </c>
      <c r="C15409" s="67" t="s">
        <v>555</v>
      </c>
      <c r="D15409" s="68" t="s">
        <v>383</v>
      </c>
      <c r="E15409" s="67" t="s">
        <v>384</v>
      </c>
      <c r="F15409" s="68" t="s">
        <v>564</v>
      </c>
      <c r="G15409" s="67" t="s">
        <v>565</v>
      </c>
      <c r="H15409" s="68" t="s">
        <v>363</v>
      </c>
      <c r="I15409" s="69">
        <v>0</v>
      </c>
      <c r="J15409" s="69">
        <v>3</v>
      </c>
      <c r="K15409" s="91"/>
      <c r="L15409" s="91"/>
    </row>
    <row r="15410" spans="2:12" x14ac:dyDescent="0.25">
      <c r="B15410" s="67" t="s">
        <v>554</v>
      </c>
      <c r="C15410" s="67" t="s">
        <v>555</v>
      </c>
      <c r="D15410" s="68" t="s">
        <v>383</v>
      </c>
      <c r="E15410" s="67" t="s">
        <v>384</v>
      </c>
      <c r="F15410" s="68" t="s">
        <v>564</v>
      </c>
      <c r="G15410" s="67" t="s">
        <v>565</v>
      </c>
      <c r="H15410" s="68" t="s">
        <v>362</v>
      </c>
      <c r="I15410" s="69">
        <v>119</v>
      </c>
      <c r="J15410" s="69">
        <v>107</v>
      </c>
      <c r="K15410" s="91"/>
      <c r="L15410" s="91"/>
    </row>
    <row r="15411" spans="2:12" x14ac:dyDescent="0.25">
      <c r="B15411" s="67" t="s">
        <v>554</v>
      </c>
      <c r="C15411" s="67" t="s">
        <v>555</v>
      </c>
      <c r="D15411" s="68" t="s">
        <v>383</v>
      </c>
      <c r="E15411" s="67" t="s">
        <v>384</v>
      </c>
      <c r="F15411" s="68" t="s">
        <v>564</v>
      </c>
      <c r="G15411" s="67" t="s">
        <v>565</v>
      </c>
      <c r="H15411" s="68" t="s">
        <v>363</v>
      </c>
      <c r="I15411" s="69">
        <v>83</v>
      </c>
      <c r="J15411" s="69">
        <v>105</v>
      </c>
      <c r="K15411" s="91"/>
      <c r="L15411" s="91"/>
    </row>
    <row r="15412" spans="2:12" x14ac:dyDescent="0.25">
      <c r="B15412" s="67" t="s">
        <v>554</v>
      </c>
      <c r="C15412" s="67" t="s">
        <v>555</v>
      </c>
      <c r="D15412" s="68" t="s">
        <v>383</v>
      </c>
      <c r="E15412" s="67" t="s">
        <v>384</v>
      </c>
      <c r="F15412" s="68" t="s">
        <v>564</v>
      </c>
      <c r="G15412" s="67" t="s">
        <v>565</v>
      </c>
      <c r="H15412" s="68" t="s">
        <v>364</v>
      </c>
      <c r="I15412" s="69">
        <v>0</v>
      </c>
      <c r="J15412" s="69">
        <v>0</v>
      </c>
      <c r="K15412" s="91"/>
      <c r="L15412" s="91"/>
    </row>
    <row r="15413" spans="2:12" x14ac:dyDescent="0.25">
      <c r="B15413" s="67" t="s">
        <v>554</v>
      </c>
      <c r="C15413" s="67" t="s">
        <v>555</v>
      </c>
      <c r="D15413" s="68" t="s">
        <v>383</v>
      </c>
      <c r="E15413" s="67" t="s">
        <v>384</v>
      </c>
      <c r="F15413" s="68" t="s">
        <v>564</v>
      </c>
      <c r="G15413" s="67" t="s">
        <v>565</v>
      </c>
      <c r="H15413" s="68" t="s">
        <v>363</v>
      </c>
      <c r="I15413" s="69">
        <v>0</v>
      </c>
      <c r="J15413" s="69">
        <v>7</v>
      </c>
      <c r="K15413" s="91"/>
      <c r="L15413" s="91"/>
    </row>
    <row r="15414" spans="2:12" x14ac:dyDescent="0.25">
      <c r="B15414" s="67" t="s">
        <v>554</v>
      </c>
      <c r="C15414" s="67" t="s">
        <v>555</v>
      </c>
      <c r="D15414" s="68" t="s">
        <v>383</v>
      </c>
      <c r="E15414" s="67" t="s">
        <v>384</v>
      </c>
      <c r="F15414" s="68" t="s">
        <v>564</v>
      </c>
      <c r="G15414" s="67" t="s">
        <v>565</v>
      </c>
      <c r="H15414" s="68" t="s">
        <v>362</v>
      </c>
      <c r="I15414" s="69">
        <v>11</v>
      </c>
      <c r="J15414" s="69">
        <v>0</v>
      </c>
      <c r="K15414" s="91"/>
      <c r="L15414" s="91"/>
    </row>
    <row r="15415" spans="2:12" x14ac:dyDescent="0.25">
      <c r="B15415" s="67" t="s">
        <v>554</v>
      </c>
      <c r="C15415" s="67" t="s">
        <v>555</v>
      </c>
      <c r="D15415" s="68" t="s">
        <v>383</v>
      </c>
      <c r="E15415" s="67" t="s">
        <v>384</v>
      </c>
      <c r="F15415" s="68" t="s">
        <v>564</v>
      </c>
      <c r="G15415" s="67" t="s">
        <v>565</v>
      </c>
      <c r="H15415" s="68" t="s">
        <v>363</v>
      </c>
      <c r="I15415" s="69">
        <v>1</v>
      </c>
      <c r="J15415" s="69">
        <v>0</v>
      </c>
      <c r="K15415" s="91"/>
      <c r="L15415" s="91"/>
    </row>
    <row r="15416" spans="2:12" x14ac:dyDescent="0.25">
      <c r="B15416" s="67" t="s">
        <v>554</v>
      </c>
      <c r="C15416" s="67" t="s">
        <v>555</v>
      </c>
      <c r="D15416" s="68" t="s">
        <v>383</v>
      </c>
      <c r="E15416" s="67" t="s">
        <v>384</v>
      </c>
      <c r="F15416" s="68" t="s">
        <v>564</v>
      </c>
      <c r="G15416" s="67" t="s">
        <v>565</v>
      </c>
      <c r="H15416" s="68" t="s">
        <v>364</v>
      </c>
      <c r="I15416" s="69">
        <v>0</v>
      </c>
      <c r="J15416" s="69">
        <v>0</v>
      </c>
      <c r="K15416" s="91"/>
      <c r="L15416" s="91"/>
    </row>
    <row r="15417" spans="2:12" x14ac:dyDescent="0.25">
      <c r="B15417" s="67" t="s">
        <v>554</v>
      </c>
      <c r="C15417" s="67" t="s">
        <v>555</v>
      </c>
      <c r="D15417" s="68" t="s">
        <v>383</v>
      </c>
      <c r="E15417" s="67" t="s">
        <v>384</v>
      </c>
      <c r="F15417" s="68" t="s">
        <v>564</v>
      </c>
      <c r="G15417" s="67" t="s">
        <v>565</v>
      </c>
      <c r="H15417" s="68" t="s">
        <v>362</v>
      </c>
      <c r="I15417" s="69">
        <v>0</v>
      </c>
      <c r="J15417" s="69">
        <v>10</v>
      </c>
      <c r="K15417" s="91"/>
      <c r="L15417" s="91"/>
    </row>
    <row r="15418" spans="2:12" x14ac:dyDescent="0.25">
      <c r="B15418" s="67" t="s">
        <v>554</v>
      </c>
      <c r="C15418" s="67" t="s">
        <v>555</v>
      </c>
      <c r="D15418" s="68" t="s">
        <v>383</v>
      </c>
      <c r="E15418" s="67" t="s">
        <v>384</v>
      </c>
      <c r="F15418" s="68" t="s">
        <v>564</v>
      </c>
      <c r="G15418" s="67" t="s">
        <v>565</v>
      </c>
      <c r="H15418" s="68" t="s">
        <v>363</v>
      </c>
      <c r="I15418" s="69">
        <v>4</v>
      </c>
      <c r="J15418" s="69">
        <v>0</v>
      </c>
      <c r="K15418" s="91"/>
      <c r="L15418" s="91"/>
    </row>
    <row r="15419" spans="2:12" x14ac:dyDescent="0.25">
      <c r="B15419" s="67" t="s">
        <v>554</v>
      </c>
      <c r="C15419" s="67" t="s">
        <v>555</v>
      </c>
      <c r="D15419" s="68" t="s">
        <v>383</v>
      </c>
      <c r="E15419" s="67" t="s">
        <v>384</v>
      </c>
      <c r="F15419" s="68" t="s">
        <v>564</v>
      </c>
      <c r="G15419" s="67" t="s">
        <v>565</v>
      </c>
      <c r="H15419" s="68" t="s">
        <v>364</v>
      </c>
      <c r="I15419" s="69">
        <v>0</v>
      </c>
      <c r="J15419" s="69">
        <v>0</v>
      </c>
      <c r="K15419" s="91"/>
      <c r="L15419" s="91"/>
    </row>
    <row r="15420" spans="2:12" x14ac:dyDescent="0.25">
      <c r="B15420" s="67" t="s">
        <v>554</v>
      </c>
      <c r="C15420" s="67" t="s">
        <v>555</v>
      </c>
      <c r="D15420" s="68" t="s">
        <v>383</v>
      </c>
      <c r="E15420" s="67" t="s">
        <v>384</v>
      </c>
      <c r="F15420" s="68" t="s">
        <v>564</v>
      </c>
      <c r="G15420" s="67" t="s">
        <v>565</v>
      </c>
      <c r="H15420" s="68" t="s">
        <v>362</v>
      </c>
      <c r="I15420" s="69">
        <v>98</v>
      </c>
      <c r="J15420" s="69">
        <v>125</v>
      </c>
      <c r="K15420" s="91"/>
      <c r="L15420" s="91"/>
    </row>
    <row r="15421" spans="2:12" x14ac:dyDescent="0.25">
      <c r="B15421" s="67" t="s">
        <v>554</v>
      </c>
      <c r="C15421" s="67" t="s">
        <v>555</v>
      </c>
      <c r="D15421" s="68" t="s">
        <v>383</v>
      </c>
      <c r="E15421" s="67" t="s">
        <v>384</v>
      </c>
      <c r="F15421" s="68" t="s">
        <v>564</v>
      </c>
      <c r="G15421" s="67" t="s">
        <v>565</v>
      </c>
      <c r="H15421" s="68" t="s">
        <v>363</v>
      </c>
      <c r="I15421" s="69">
        <v>126</v>
      </c>
      <c r="J15421" s="69">
        <v>126</v>
      </c>
      <c r="K15421" s="91"/>
      <c r="L15421" s="91"/>
    </row>
    <row r="15422" spans="2:12" x14ac:dyDescent="0.25">
      <c r="B15422" s="67" t="s">
        <v>554</v>
      </c>
      <c r="C15422" s="67" t="s">
        <v>555</v>
      </c>
      <c r="D15422" s="68" t="s">
        <v>383</v>
      </c>
      <c r="E15422" s="67" t="s">
        <v>384</v>
      </c>
      <c r="F15422" s="68" t="s">
        <v>564</v>
      </c>
      <c r="G15422" s="67" t="s">
        <v>565</v>
      </c>
      <c r="H15422" s="68" t="s">
        <v>364</v>
      </c>
      <c r="I15422" s="69">
        <v>31</v>
      </c>
      <c r="J15422" s="69">
        <v>8</v>
      </c>
      <c r="K15422" s="91"/>
      <c r="L15422" s="91"/>
    </row>
    <row r="15423" spans="2:12" x14ac:dyDescent="0.25">
      <c r="B15423" s="67" t="s">
        <v>554</v>
      </c>
      <c r="C15423" s="67" t="s">
        <v>555</v>
      </c>
      <c r="D15423" s="68" t="s">
        <v>383</v>
      </c>
      <c r="E15423" s="67" t="s">
        <v>384</v>
      </c>
      <c r="F15423" s="68" t="s">
        <v>564</v>
      </c>
      <c r="G15423" s="67" t="s">
        <v>565</v>
      </c>
      <c r="H15423" s="68" t="s">
        <v>362</v>
      </c>
      <c r="I15423" s="69">
        <v>0</v>
      </c>
      <c r="J15423" s="69">
        <v>0</v>
      </c>
      <c r="K15423" s="91"/>
      <c r="L15423" s="91"/>
    </row>
    <row r="15424" spans="2:12" x14ac:dyDescent="0.25">
      <c r="B15424" s="67" t="s">
        <v>554</v>
      </c>
      <c r="C15424" s="67" t="s">
        <v>555</v>
      </c>
      <c r="D15424" s="68" t="s">
        <v>383</v>
      </c>
      <c r="E15424" s="67" t="s">
        <v>384</v>
      </c>
      <c r="F15424" s="68" t="s">
        <v>564</v>
      </c>
      <c r="G15424" s="67" t="s">
        <v>565</v>
      </c>
      <c r="H15424" s="68" t="s">
        <v>363</v>
      </c>
      <c r="I15424" s="69">
        <v>20</v>
      </c>
      <c r="J15424" s="69">
        <v>75</v>
      </c>
      <c r="K15424" s="91"/>
      <c r="L15424" s="91"/>
    </row>
    <row r="15425" spans="2:12" x14ac:dyDescent="0.25">
      <c r="B15425" s="67" t="s">
        <v>554</v>
      </c>
      <c r="C15425" s="67" t="s">
        <v>555</v>
      </c>
      <c r="D15425" s="68" t="s">
        <v>383</v>
      </c>
      <c r="E15425" s="67" t="s">
        <v>384</v>
      </c>
      <c r="F15425" s="68" t="s">
        <v>564</v>
      </c>
      <c r="G15425" s="67" t="s">
        <v>565</v>
      </c>
      <c r="H15425" s="68" t="s">
        <v>364</v>
      </c>
      <c r="I15425" s="69">
        <v>16</v>
      </c>
      <c r="J15425" s="69">
        <v>4</v>
      </c>
      <c r="K15425" s="91"/>
      <c r="L15425" s="91"/>
    </row>
    <row r="15426" spans="2:12" x14ac:dyDescent="0.25">
      <c r="B15426" s="67" t="s">
        <v>554</v>
      </c>
      <c r="C15426" s="67" t="s">
        <v>555</v>
      </c>
      <c r="D15426" s="68" t="s">
        <v>383</v>
      </c>
      <c r="E15426" s="67" t="s">
        <v>384</v>
      </c>
      <c r="F15426" s="68" t="s">
        <v>564</v>
      </c>
      <c r="G15426" s="67" t="s">
        <v>565</v>
      </c>
      <c r="H15426" s="68" t="s">
        <v>362</v>
      </c>
      <c r="I15426" s="69">
        <v>40</v>
      </c>
      <c r="J15426" s="69">
        <v>0</v>
      </c>
      <c r="K15426" s="91"/>
      <c r="L15426" s="91"/>
    </row>
    <row r="15427" spans="2:12" x14ac:dyDescent="0.25">
      <c r="B15427" s="67" t="s">
        <v>554</v>
      </c>
      <c r="C15427" s="67" t="s">
        <v>555</v>
      </c>
      <c r="D15427" s="68" t="s">
        <v>383</v>
      </c>
      <c r="E15427" s="67" t="s">
        <v>384</v>
      </c>
      <c r="F15427" s="68" t="s">
        <v>564</v>
      </c>
      <c r="G15427" s="67" t="s">
        <v>565</v>
      </c>
      <c r="H15427" s="68" t="s">
        <v>363</v>
      </c>
      <c r="I15427" s="69">
        <v>14</v>
      </c>
      <c r="J15427" s="69">
        <v>32</v>
      </c>
      <c r="K15427" s="91"/>
      <c r="L15427" s="91"/>
    </row>
    <row r="15428" spans="2:12" x14ac:dyDescent="0.25">
      <c r="B15428" s="67" t="s">
        <v>554</v>
      </c>
      <c r="C15428" s="67" t="s">
        <v>555</v>
      </c>
      <c r="D15428" s="68" t="s">
        <v>383</v>
      </c>
      <c r="E15428" s="67" t="s">
        <v>384</v>
      </c>
      <c r="F15428" s="68" t="s">
        <v>564</v>
      </c>
      <c r="G15428" s="67" t="s">
        <v>565</v>
      </c>
      <c r="H15428" s="68" t="s">
        <v>364</v>
      </c>
      <c r="I15428" s="69">
        <v>0</v>
      </c>
      <c r="J15428" s="69">
        <v>0</v>
      </c>
      <c r="K15428" s="91"/>
      <c r="L15428" s="91"/>
    </row>
    <row r="15429" spans="2:12" x14ac:dyDescent="0.25">
      <c r="B15429" s="67" t="s">
        <v>554</v>
      </c>
      <c r="C15429" s="67" t="s">
        <v>555</v>
      </c>
      <c r="D15429" s="68" t="s">
        <v>383</v>
      </c>
      <c r="E15429" s="67" t="s">
        <v>384</v>
      </c>
      <c r="F15429" s="68" t="s">
        <v>564</v>
      </c>
      <c r="G15429" s="67" t="s">
        <v>565</v>
      </c>
      <c r="H15429" s="68" t="s">
        <v>362</v>
      </c>
      <c r="I15429" s="69">
        <v>308</v>
      </c>
      <c r="J15429" s="69">
        <v>364</v>
      </c>
      <c r="K15429" s="91"/>
      <c r="L15429" s="91"/>
    </row>
    <row r="15430" spans="2:12" x14ac:dyDescent="0.25">
      <c r="B15430" s="67" t="s">
        <v>554</v>
      </c>
      <c r="C15430" s="67" t="s">
        <v>555</v>
      </c>
      <c r="D15430" s="68" t="s">
        <v>383</v>
      </c>
      <c r="E15430" s="67" t="s">
        <v>384</v>
      </c>
      <c r="F15430" s="68" t="s">
        <v>564</v>
      </c>
      <c r="G15430" s="67" t="s">
        <v>565</v>
      </c>
      <c r="H15430" s="68" t="s">
        <v>363</v>
      </c>
      <c r="I15430" s="69">
        <v>483</v>
      </c>
      <c r="J15430" s="69">
        <v>357</v>
      </c>
      <c r="K15430" s="91"/>
      <c r="L15430" s="91"/>
    </row>
    <row r="15431" spans="2:12" x14ac:dyDescent="0.25">
      <c r="B15431" s="67" t="s">
        <v>554</v>
      </c>
      <c r="C15431" s="67" t="s">
        <v>555</v>
      </c>
      <c r="D15431" s="68" t="s">
        <v>383</v>
      </c>
      <c r="E15431" s="67" t="s">
        <v>384</v>
      </c>
      <c r="F15431" s="68" t="s">
        <v>564</v>
      </c>
      <c r="G15431" s="67" t="s">
        <v>565</v>
      </c>
      <c r="H15431" s="68" t="s">
        <v>364</v>
      </c>
      <c r="I15431" s="69">
        <v>96</v>
      </c>
      <c r="J15431" s="69">
        <v>108</v>
      </c>
      <c r="K15431" s="91"/>
      <c r="L15431" s="91"/>
    </row>
    <row r="15432" spans="2:12" x14ac:dyDescent="0.25">
      <c r="B15432" s="67" t="s">
        <v>554</v>
      </c>
      <c r="C15432" s="67" t="s">
        <v>555</v>
      </c>
      <c r="D15432" s="68" t="s">
        <v>383</v>
      </c>
      <c r="E15432" s="67" t="s">
        <v>384</v>
      </c>
      <c r="F15432" s="68" t="s">
        <v>564</v>
      </c>
      <c r="G15432" s="67" t="s">
        <v>565</v>
      </c>
      <c r="H15432" s="68" t="s">
        <v>362</v>
      </c>
      <c r="I15432" s="69">
        <v>14</v>
      </c>
      <c r="J15432" s="69">
        <v>69</v>
      </c>
      <c r="K15432" s="91"/>
      <c r="L15432" s="91"/>
    </row>
    <row r="15433" spans="2:12" x14ac:dyDescent="0.25">
      <c r="B15433" s="67" t="s">
        <v>554</v>
      </c>
      <c r="C15433" s="67" t="s">
        <v>555</v>
      </c>
      <c r="D15433" s="68" t="s">
        <v>383</v>
      </c>
      <c r="E15433" s="67" t="s">
        <v>384</v>
      </c>
      <c r="F15433" s="68" t="s">
        <v>564</v>
      </c>
      <c r="G15433" s="67" t="s">
        <v>565</v>
      </c>
      <c r="H15433" s="68" t="s">
        <v>363</v>
      </c>
      <c r="I15433" s="69">
        <v>20</v>
      </c>
      <c r="J15433" s="69">
        <v>42</v>
      </c>
      <c r="K15433" s="91"/>
      <c r="L15433" s="91"/>
    </row>
    <row r="15434" spans="2:12" x14ac:dyDescent="0.25">
      <c r="B15434" s="67" t="s">
        <v>554</v>
      </c>
      <c r="C15434" s="67" t="s">
        <v>555</v>
      </c>
      <c r="D15434" s="68" t="s">
        <v>383</v>
      </c>
      <c r="E15434" s="67" t="s">
        <v>384</v>
      </c>
      <c r="F15434" s="68" t="s">
        <v>564</v>
      </c>
      <c r="G15434" s="67" t="s">
        <v>565</v>
      </c>
      <c r="H15434" s="68" t="s">
        <v>364</v>
      </c>
      <c r="I15434" s="69">
        <v>20</v>
      </c>
      <c r="J15434" s="69">
        <v>20</v>
      </c>
      <c r="K15434" s="91"/>
      <c r="L15434" s="91"/>
    </row>
    <row r="15435" spans="2:12" x14ac:dyDescent="0.25">
      <c r="B15435" s="67" t="s">
        <v>554</v>
      </c>
      <c r="C15435" s="67" t="s">
        <v>555</v>
      </c>
      <c r="D15435" s="68" t="s">
        <v>383</v>
      </c>
      <c r="E15435" s="67" t="s">
        <v>384</v>
      </c>
      <c r="F15435" s="68" t="s">
        <v>564</v>
      </c>
      <c r="G15435" s="67" t="s">
        <v>565</v>
      </c>
      <c r="H15435" s="68" t="s">
        <v>362</v>
      </c>
      <c r="I15435" s="69">
        <v>70</v>
      </c>
      <c r="J15435" s="69">
        <v>137</v>
      </c>
      <c r="K15435" s="91"/>
      <c r="L15435" s="91"/>
    </row>
    <row r="15436" spans="2:12" x14ac:dyDescent="0.25">
      <c r="B15436" s="67" t="s">
        <v>554</v>
      </c>
      <c r="C15436" s="67" t="s">
        <v>555</v>
      </c>
      <c r="D15436" s="68" t="s">
        <v>383</v>
      </c>
      <c r="E15436" s="67" t="s">
        <v>384</v>
      </c>
      <c r="F15436" s="68" t="s">
        <v>564</v>
      </c>
      <c r="G15436" s="67" t="s">
        <v>565</v>
      </c>
      <c r="H15436" s="68" t="s">
        <v>363</v>
      </c>
      <c r="I15436" s="69">
        <v>65</v>
      </c>
      <c r="J15436" s="69">
        <v>96</v>
      </c>
      <c r="K15436" s="91"/>
      <c r="L15436" s="91"/>
    </row>
    <row r="15437" spans="2:12" x14ac:dyDescent="0.25">
      <c r="B15437" s="67" t="s">
        <v>554</v>
      </c>
      <c r="C15437" s="67" t="s">
        <v>555</v>
      </c>
      <c r="D15437" s="68" t="s">
        <v>383</v>
      </c>
      <c r="E15437" s="67" t="s">
        <v>384</v>
      </c>
      <c r="F15437" s="68" t="s">
        <v>564</v>
      </c>
      <c r="G15437" s="67" t="s">
        <v>565</v>
      </c>
      <c r="H15437" s="68" t="s">
        <v>364</v>
      </c>
      <c r="I15437" s="69">
        <v>42</v>
      </c>
      <c r="J15437" s="69">
        <v>99</v>
      </c>
      <c r="K15437" s="91"/>
      <c r="L15437" s="91"/>
    </row>
    <row r="15438" spans="2:12" x14ac:dyDescent="0.25">
      <c r="B15438" s="67" t="s">
        <v>554</v>
      </c>
      <c r="C15438" s="67" t="s">
        <v>555</v>
      </c>
      <c r="D15438" s="68" t="s">
        <v>383</v>
      </c>
      <c r="E15438" s="67" t="s">
        <v>384</v>
      </c>
      <c r="F15438" s="68" t="s">
        <v>564</v>
      </c>
      <c r="G15438" s="67" t="s">
        <v>565</v>
      </c>
      <c r="H15438" s="68" t="s">
        <v>362</v>
      </c>
      <c r="I15438" s="69">
        <v>90</v>
      </c>
      <c r="J15438" s="69">
        <v>100</v>
      </c>
      <c r="K15438" s="91"/>
      <c r="L15438" s="91"/>
    </row>
    <row r="15439" spans="2:12" x14ac:dyDescent="0.25">
      <c r="B15439" s="67" t="s">
        <v>554</v>
      </c>
      <c r="C15439" s="67" t="s">
        <v>555</v>
      </c>
      <c r="D15439" s="68" t="s">
        <v>383</v>
      </c>
      <c r="E15439" s="67" t="s">
        <v>384</v>
      </c>
      <c r="F15439" s="68" t="s">
        <v>564</v>
      </c>
      <c r="G15439" s="67" t="s">
        <v>565</v>
      </c>
      <c r="H15439" s="68" t="s">
        <v>363</v>
      </c>
      <c r="I15439" s="69">
        <v>318</v>
      </c>
      <c r="J15439" s="69">
        <v>328</v>
      </c>
      <c r="K15439" s="91"/>
      <c r="L15439" s="91"/>
    </row>
    <row r="15440" spans="2:12" x14ac:dyDescent="0.25">
      <c r="B15440" s="67" t="s">
        <v>554</v>
      </c>
      <c r="C15440" s="67" t="s">
        <v>555</v>
      </c>
      <c r="D15440" s="68" t="s">
        <v>383</v>
      </c>
      <c r="E15440" s="67" t="s">
        <v>384</v>
      </c>
      <c r="F15440" s="68" t="s">
        <v>564</v>
      </c>
      <c r="G15440" s="67" t="s">
        <v>565</v>
      </c>
      <c r="H15440" s="68" t="s">
        <v>364</v>
      </c>
      <c r="I15440" s="69">
        <v>82</v>
      </c>
      <c r="J15440" s="69">
        <v>132</v>
      </c>
      <c r="K15440" s="91"/>
      <c r="L15440" s="91"/>
    </row>
    <row r="15441" spans="2:12" x14ac:dyDescent="0.25">
      <c r="B15441" s="67" t="s">
        <v>554</v>
      </c>
      <c r="C15441" s="67" t="s">
        <v>555</v>
      </c>
      <c r="D15441" s="68" t="s">
        <v>383</v>
      </c>
      <c r="E15441" s="67" t="s">
        <v>384</v>
      </c>
      <c r="F15441" s="68" t="s">
        <v>564</v>
      </c>
      <c r="G15441" s="67" t="s">
        <v>565</v>
      </c>
      <c r="H15441" s="68" t="s">
        <v>362</v>
      </c>
      <c r="I15441" s="69">
        <v>0</v>
      </c>
      <c r="J15441" s="69">
        <v>11</v>
      </c>
      <c r="K15441" s="91"/>
      <c r="L15441" s="91"/>
    </row>
    <row r="15442" spans="2:12" x14ac:dyDescent="0.25">
      <c r="B15442" s="67" t="s">
        <v>554</v>
      </c>
      <c r="C15442" s="67" t="s">
        <v>555</v>
      </c>
      <c r="D15442" s="68" t="s">
        <v>383</v>
      </c>
      <c r="E15442" s="67" t="s">
        <v>384</v>
      </c>
      <c r="F15442" s="68" t="s">
        <v>564</v>
      </c>
      <c r="G15442" s="67" t="s">
        <v>565</v>
      </c>
      <c r="H15442" s="68" t="s">
        <v>362</v>
      </c>
      <c r="I15442" s="69">
        <v>14</v>
      </c>
      <c r="J15442" s="69">
        <v>38</v>
      </c>
      <c r="K15442" s="91"/>
      <c r="L15442" s="91"/>
    </row>
    <row r="15443" spans="2:12" x14ac:dyDescent="0.25">
      <c r="B15443" s="67" t="s">
        <v>554</v>
      </c>
      <c r="C15443" s="67" t="s">
        <v>555</v>
      </c>
      <c r="D15443" s="68" t="s">
        <v>383</v>
      </c>
      <c r="E15443" s="67" t="s">
        <v>384</v>
      </c>
      <c r="F15443" s="68" t="s">
        <v>564</v>
      </c>
      <c r="G15443" s="67" t="s">
        <v>565</v>
      </c>
      <c r="H15443" s="68" t="s">
        <v>363</v>
      </c>
      <c r="I15443" s="69">
        <v>62</v>
      </c>
      <c r="J15443" s="69">
        <v>39</v>
      </c>
      <c r="K15443" s="91"/>
      <c r="L15443" s="91"/>
    </row>
    <row r="15444" spans="2:12" x14ac:dyDescent="0.25">
      <c r="B15444" s="67" t="s">
        <v>554</v>
      </c>
      <c r="C15444" s="67" t="s">
        <v>555</v>
      </c>
      <c r="D15444" s="68" t="s">
        <v>383</v>
      </c>
      <c r="E15444" s="67" t="s">
        <v>384</v>
      </c>
      <c r="F15444" s="68" t="s">
        <v>564</v>
      </c>
      <c r="G15444" s="67" t="s">
        <v>565</v>
      </c>
      <c r="H15444" s="68" t="s">
        <v>364</v>
      </c>
      <c r="I15444" s="69">
        <v>0</v>
      </c>
      <c r="J15444" s="69">
        <v>0</v>
      </c>
      <c r="K15444" s="91"/>
      <c r="L15444" s="91"/>
    </row>
    <row r="15445" spans="2:12" x14ac:dyDescent="0.25">
      <c r="B15445" s="67" t="s">
        <v>554</v>
      </c>
      <c r="C15445" s="67" t="s">
        <v>555</v>
      </c>
      <c r="D15445" s="68" t="s">
        <v>383</v>
      </c>
      <c r="E15445" s="67" t="s">
        <v>384</v>
      </c>
      <c r="F15445" s="68" t="s">
        <v>564</v>
      </c>
      <c r="G15445" s="67" t="s">
        <v>565</v>
      </c>
      <c r="H15445" s="68" t="s">
        <v>362</v>
      </c>
      <c r="I15445" s="69">
        <v>0</v>
      </c>
      <c r="J15445" s="69">
        <v>0</v>
      </c>
      <c r="K15445" s="91"/>
      <c r="L15445" s="91"/>
    </row>
    <row r="15446" spans="2:12" x14ac:dyDescent="0.25">
      <c r="B15446" s="67" t="s">
        <v>554</v>
      </c>
      <c r="C15446" s="67" t="s">
        <v>555</v>
      </c>
      <c r="D15446" s="68" t="s">
        <v>383</v>
      </c>
      <c r="E15446" s="67" t="s">
        <v>384</v>
      </c>
      <c r="F15446" s="68" t="s">
        <v>564</v>
      </c>
      <c r="G15446" s="67" t="s">
        <v>565</v>
      </c>
      <c r="H15446" s="68" t="s">
        <v>363</v>
      </c>
      <c r="I15446" s="69">
        <v>12</v>
      </c>
      <c r="J15446" s="69">
        <v>66</v>
      </c>
      <c r="K15446" s="91"/>
      <c r="L15446" s="91"/>
    </row>
    <row r="15447" spans="2:12" x14ac:dyDescent="0.25">
      <c r="B15447" s="67" t="s">
        <v>554</v>
      </c>
      <c r="C15447" s="67" t="s">
        <v>555</v>
      </c>
      <c r="D15447" s="68" t="s">
        <v>383</v>
      </c>
      <c r="E15447" s="67" t="s">
        <v>384</v>
      </c>
      <c r="F15447" s="68" t="s">
        <v>564</v>
      </c>
      <c r="G15447" s="67" t="s">
        <v>565</v>
      </c>
      <c r="H15447" s="68" t="s">
        <v>364</v>
      </c>
      <c r="I15447" s="69">
        <v>0</v>
      </c>
      <c r="J15447" s="69">
        <v>0</v>
      </c>
      <c r="K15447" s="91"/>
      <c r="L15447" s="91"/>
    </row>
    <row r="15448" spans="2:12" x14ac:dyDescent="0.25">
      <c r="B15448" s="67" t="s">
        <v>554</v>
      </c>
      <c r="C15448" s="67" t="s">
        <v>555</v>
      </c>
      <c r="D15448" s="68" t="s">
        <v>383</v>
      </c>
      <c r="E15448" s="67" t="s">
        <v>384</v>
      </c>
      <c r="F15448" s="68" t="s">
        <v>564</v>
      </c>
      <c r="G15448" s="67" t="s">
        <v>565</v>
      </c>
      <c r="H15448" s="68" t="s">
        <v>362</v>
      </c>
      <c r="I15448" s="69">
        <v>0</v>
      </c>
      <c r="J15448" s="69">
        <v>5</v>
      </c>
      <c r="K15448" s="91"/>
      <c r="L15448" s="91"/>
    </row>
    <row r="15449" spans="2:12" x14ac:dyDescent="0.25">
      <c r="B15449" s="67" t="s">
        <v>554</v>
      </c>
      <c r="C15449" s="67" t="s">
        <v>555</v>
      </c>
      <c r="D15449" s="68" t="s">
        <v>383</v>
      </c>
      <c r="E15449" s="67" t="s">
        <v>384</v>
      </c>
      <c r="F15449" s="68" t="s">
        <v>564</v>
      </c>
      <c r="G15449" s="67" t="s">
        <v>565</v>
      </c>
      <c r="H15449" s="68" t="s">
        <v>363</v>
      </c>
      <c r="I15449" s="69">
        <v>7</v>
      </c>
      <c r="J15449" s="69">
        <v>6</v>
      </c>
      <c r="K15449" s="91"/>
      <c r="L15449" s="91"/>
    </row>
    <row r="15450" spans="2:12" x14ac:dyDescent="0.25">
      <c r="B15450" s="67" t="s">
        <v>554</v>
      </c>
      <c r="C15450" s="67" t="s">
        <v>555</v>
      </c>
      <c r="D15450" s="68" t="s">
        <v>383</v>
      </c>
      <c r="E15450" s="67" t="s">
        <v>384</v>
      </c>
      <c r="F15450" s="68" t="s">
        <v>564</v>
      </c>
      <c r="G15450" s="67" t="s">
        <v>565</v>
      </c>
      <c r="H15450" s="68" t="s">
        <v>362</v>
      </c>
      <c r="I15450" s="69">
        <v>15</v>
      </c>
      <c r="J15450" s="69">
        <v>20</v>
      </c>
      <c r="K15450" s="91"/>
      <c r="L15450" s="91"/>
    </row>
    <row r="15451" spans="2:12" x14ac:dyDescent="0.25">
      <c r="B15451" s="67" t="s">
        <v>554</v>
      </c>
      <c r="C15451" s="67" t="s">
        <v>555</v>
      </c>
      <c r="D15451" s="68" t="s">
        <v>383</v>
      </c>
      <c r="E15451" s="67" t="s">
        <v>384</v>
      </c>
      <c r="F15451" s="68" t="s">
        <v>564</v>
      </c>
      <c r="G15451" s="67" t="s">
        <v>565</v>
      </c>
      <c r="H15451" s="68" t="s">
        <v>363</v>
      </c>
      <c r="I15451" s="69">
        <v>12</v>
      </c>
      <c r="J15451" s="69">
        <v>27</v>
      </c>
      <c r="K15451" s="91"/>
      <c r="L15451" s="91"/>
    </row>
    <row r="15452" spans="2:12" x14ac:dyDescent="0.25">
      <c r="B15452" s="67" t="s">
        <v>554</v>
      </c>
      <c r="C15452" s="67" t="s">
        <v>555</v>
      </c>
      <c r="D15452" s="68" t="s">
        <v>383</v>
      </c>
      <c r="E15452" s="67" t="s">
        <v>384</v>
      </c>
      <c r="F15452" s="68" t="s">
        <v>564</v>
      </c>
      <c r="G15452" s="67" t="s">
        <v>565</v>
      </c>
      <c r="H15452" s="68" t="s">
        <v>362</v>
      </c>
      <c r="I15452" s="69">
        <v>0</v>
      </c>
      <c r="J15452" s="69">
        <v>0</v>
      </c>
      <c r="K15452" s="91"/>
      <c r="L15452" s="91"/>
    </row>
    <row r="15453" spans="2:12" x14ac:dyDescent="0.25">
      <c r="B15453" s="67" t="s">
        <v>554</v>
      </c>
      <c r="C15453" s="67" t="s">
        <v>555</v>
      </c>
      <c r="D15453" s="68" t="s">
        <v>383</v>
      </c>
      <c r="E15453" s="67" t="s">
        <v>384</v>
      </c>
      <c r="F15453" s="68" t="s">
        <v>564</v>
      </c>
      <c r="G15453" s="67" t="s">
        <v>565</v>
      </c>
      <c r="H15453" s="68" t="s">
        <v>363</v>
      </c>
      <c r="I15453" s="69">
        <v>7</v>
      </c>
      <c r="J15453" s="69">
        <v>7</v>
      </c>
      <c r="K15453" s="91"/>
      <c r="L15453" s="91"/>
    </row>
    <row r="15454" spans="2:12" x14ac:dyDescent="0.25">
      <c r="B15454" s="67" t="s">
        <v>554</v>
      </c>
      <c r="C15454" s="67" t="s">
        <v>555</v>
      </c>
      <c r="D15454" s="68" t="s">
        <v>383</v>
      </c>
      <c r="E15454" s="67" t="s">
        <v>384</v>
      </c>
      <c r="F15454" s="68" t="s">
        <v>564</v>
      </c>
      <c r="G15454" s="67" t="s">
        <v>565</v>
      </c>
      <c r="H15454" s="68" t="s">
        <v>364</v>
      </c>
      <c r="I15454" s="69">
        <v>0</v>
      </c>
      <c r="J15454" s="69">
        <v>0</v>
      </c>
      <c r="K15454" s="91"/>
      <c r="L15454" s="91"/>
    </row>
    <row r="15455" spans="2:12" x14ac:dyDescent="0.25">
      <c r="B15455" s="67" t="s">
        <v>554</v>
      </c>
      <c r="C15455" s="67" t="s">
        <v>555</v>
      </c>
      <c r="D15455" s="68" t="s">
        <v>383</v>
      </c>
      <c r="E15455" s="67" t="s">
        <v>384</v>
      </c>
      <c r="F15455" s="68" t="s">
        <v>564</v>
      </c>
      <c r="G15455" s="67" t="s">
        <v>565</v>
      </c>
      <c r="H15455" s="68" t="s">
        <v>362</v>
      </c>
      <c r="I15455" s="69">
        <v>0</v>
      </c>
      <c r="J15455" s="69">
        <v>0</v>
      </c>
      <c r="K15455" s="91"/>
      <c r="L15455" s="91"/>
    </row>
    <row r="15456" spans="2:12" x14ac:dyDescent="0.25">
      <c r="B15456" s="67" t="s">
        <v>554</v>
      </c>
      <c r="C15456" s="67" t="s">
        <v>555</v>
      </c>
      <c r="D15456" s="68" t="s">
        <v>383</v>
      </c>
      <c r="E15456" s="67" t="s">
        <v>384</v>
      </c>
      <c r="F15456" s="68" t="s">
        <v>564</v>
      </c>
      <c r="G15456" s="67" t="s">
        <v>565</v>
      </c>
      <c r="H15456" s="68" t="s">
        <v>363</v>
      </c>
      <c r="I15456" s="69">
        <v>0</v>
      </c>
      <c r="J15456" s="69">
        <v>0</v>
      </c>
      <c r="K15456" s="91"/>
      <c r="L15456" s="91"/>
    </row>
    <row r="15457" spans="2:12" x14ac:dyDescent="0.25">
      <c r="B15457" s="67" t="s">
        <v>554</v>
      </c>
      <c r="C15457" s="67" t="s">
        <v>555</v>
      </c>
      <c r="D15457" s="68" t="s">
        <v>383</v>
      </c>
      <c r="E15457" s="67" t="s">
        <v>384</v>
      </c>
      <c r="F15457" s="68" t="s">
        <v>564</v>
      </c>
      <c r="G15457" s="67" t="s">
        <v>565</v>
      </c>
      <c r="H15457" s="68" t="s">
        <v>364</v>
      </c>
      <c r="I15457" s="69">
        <v>0</v>
      </c>
      <c r="J15457" s="69">
        <v>0</v>
      </c>
      <c r="K15457" s="91"/>
      <c r="L15457" s="91"/>
    </row>
    <row r="15458" spans="2:12" x14ac:dyDescent="0.25">
      <c r="B15458" s="67" t="s">
        <v>554</v>
      </c>
      <c r="C15458" s="67" t="s">
        <v>555</v>
      </c>
      <c r="D15458" s="68" t="s">
        <v>383</v>
      </c>
      <c r="E15458" s="67" t="s">
        <v>384</v>
      </c>
      <c r="F15458" s="68" t="s">
        <v>564</v>
      </c>
      <c r="G15458" s="67" t="s">
        <v>565</v>
      </c>
      <c r="H15458" s="68" t="s">
        <v>363</v>
      </c>
      <c r="I15458" s="69">
        <v>0</v>
      </c>
      <c r="J15458" s="69">
        <v>0</v>
      </c>
      <c r="K15458" s="91"/>
      <c r="L15458" s="91"/>
    </row>
    <row r="15459" spans="2:12" x14ac:dyDescent="0.25">
      <c r="B15459" s="67" t="s">
        <v>554</v>
      </c>
      <c r="C15459" s="67" t="s">
        <v>555</v>
      </c>
      <c r="D15459" s="68" t="s">
        <v>383</v>
      </c>
      <c r="E15459" s="67" t="s">
        <v>384</v>
      </c>
      <c r="F15459" s="68" t="s">
        <v>564</v>
      </c>
      <c r="G15459" s="67" t="s">
        <v>565</v>
      </c>
      <c r="H15459" s="68" t="s">
        <v>362</v>
      </c>
      <c r="I15459" s="69">
        <v>82</v>
      </c>
      <c r="J15459" s="69">
        <v>116</v>
      </c>
      <c r="K15459" s="91"/>
      <c r="L15459" s="91"/>
    </row>
    <row r="15460" spans="2:12" x14ac:dyDescent="0.25">
      <c r="B15460" s="67" t="s">
        <v>554</v>
      </c>
      <c r="C15460" s="67" t="s">
        <v>555</v>
      </c>
      <c r="D15460" s="68" t="s">
        <v>383</v>
      </c>
      <c r="E15460" s="67" t="s">
        <v>384</v>
      </c>
      <c r="F15460" s="68" t="s">
        <v>564</v>
      </c>
      <c r="G15460" s="67" t="s">
        <v>565</v>
      </c>
      <c r="H15460" s="68" t="s">
        <v>363</v>
      </c>
      <c r="I15460" s="69">
        <v>223</v>
      </c>
      <c r="J15460" s="69">
        <v>281</v>
      </c>
      <c r="K15460" s="91"/>
      <c r="L15460" s="91"/>
    </row>
    <row r="15461" spans="2:12" x14ac:dyDescent="0.25">
      <c r="B15461" s="67" t="s">
        <v>554</v>
      </c>
      <c r="C15461" s="67" t="s">
        <v>555</v>
      </c>
      <c r="D15461" s="68" t="s">
        <v>383</v>
      </c>
      <c r="E15461" s="67" t="s">
        <v>384</v>
      </c>
      <c r="F15461" s="68" t="s">
        <v>564</v>
      </c>
      <c r="G15461" s="67" t="s">
        <v>565</v>
      </c>
      <c r="H15461" s="68" t="s">
        <v>364</v>
      </c>
      <c r="I15461" s="69">
        <v>10</v>
      </c>
      <c r="J15461" s="69">
        <v>23</v>
      </c>
      <c r="K15461" s="91"/>
      <c r="L15461" s="91"/>
    </row>
    <row r="15462" spans="2:12" x14ac:dyDescent="0.25">
      <c r="B15462" s="67" t="s">
        <v>554</v>
      </c>
      <c r="C15462" s="67" t="s">
        <v>555</v>
      </c>
      <c r="D15462" s="68" t="s">
        <v>383</v>
      </c>
      <c r="E15462" s="67" t="s">
        <v>384</v>
      </c>
      <c r="F15462" s="68" t="s">
        <v>564</v>
      </c>
      <c r="G15462" s="67" t="s">
        <v>565</v>
      </c>
      <c r="H15462" s="68" t="s">
        <v>362</v>
      </c>
      <c r="I15462" s="69">
        <v>23</v>
      </c>
      <c r="J15462" s="69">
        <v>28</v>
      </c>
      <c r="K15462" s="91"/>
      <c r="L15462" s="91"/>
    </row>
    <row r="15463" spans="2:12" x14ac:dyDescent="0.25">
      <c r="B15463" s="67" t="s">
        <v>554</v>
      </c>
      <c r="C15463" s="67" t="s">
        <v>555</v>
      </c>
      <c r="D15463" s="68" t="s">
        <v>383</v>
      </c>
      <c r="E15463" s="67" t="s">
        <v>384</v>
      </c>
      <c r="F15463" s="68" t="s">
        <v>564</v>
      </c>
      <c r="G15463" s="67" t="s">
        <v>565</v>
      </c>
      <c r="H15463" s="68" t="s">
        <v>363</v>
      </c>
      <c r="I15463" s="69">
        <v>19</v>
      </c>
      <c r="J15463" s="69">
        <v>26</v>
      </c>
      <c r="K15463" s="91"/>
      <c r="L15463" s="91"/>
    </row>
    <row r="15464" spans="2:12" x14ac:dyDescent="0.25">
      <c r="B15464" s="67" t="s">
        <v>554</v>
      </c>
      <c r="C15464" s="67" t="s">
        <v>555</v>
      </c>
      <c r="D15464" s="68" t="s">
        <v>383</v>
      </c>
      <c r="E15464" s="67" t="s">
        <v>384</v>
      </c>
      <c r="F15464" s="68" t="s">
        <v>564</v>
      </c>
      <c r="G15464" s="67" t="s">
        <v>565</v>
      </c>
      <c r="H15464" s="68" t="s">
        <v>364</v>
      </c>
      <c r="I15464" s="69">
        <v>0</v>
      </c>
      <c r="J15464" s="69">
        <v>0</v>
      </c>
      <c r="K15464" s="91"/>
      <c r="L15464" s="91"/>
    </row>
    <row r="15465" spans="2:12" x14ac:dyDescent="0.25">
      <c r="B15465" s="67" t="s">
        <v>554</v>
      </c>
      <c r="C15465" s="67" t="s">
        <v>555</v>
      </c>
      <c r="D15465" s="68" t="s">
        <v>383</v>
      </c>
      <c r="E15465" s="67" t="s">
        <v>384</v>
      </c>
      <c r="F15465" s="68" t="s">
        <v>564</v>
      </c>
      <c r="G15465" s="67" t="s">
        <v>565</v>
      </c>
      <c r="H15465" s="68" t="s">
        <v>363</v>
      </c>
      <c r="I15465" s="69">
        <v>1</v>
      </c>
      <c r="J15465" s="69">
        <v>0</v>
      </c>
      <c r="K15465" s="91"/>
      <c r="L15465" s="91"/>
    </row>
    <row r="15466" spans="2:12" x14ac:dyDescent="0.25">
      <c r="B15466" s="67" t="s">
        <v>554</v>
      </c>
      <c r="C15466" s="67" t="s">
        <v>555</v>
      </c>
      <c r="D15466" s="68" t="s">
        <v>383</v>
      </c>
      <c r="E15466" s="67" t="s">
        <v>384</v>
      </c>
      <c r="F15466" s="68" t="s">
        <v>564</v>
      </c>
      <c r="G15466" s="67" t="s">
        <v>565</v>
      </c>
      <c r="H15466" s="68" t="s">
        <v>362</v>
      </c>
      <c r="I15466" s="69">
        <v>-10</v>
      </c>
      <c r="J15466" s="69">
        <v>2</v>
      </c>
      <c r="K15466" s="91"/>
      <c r="L15466" s="91"/>
    </row>
    <row r="15467" spans="2:12" x14ac:dyDescent="0.25">
      <c r="B15467" s="67" t="s">
        <v>554</v>
      </c>
      <c r="C15467" s="67" t="s">
        <v>555</v>
      </c>
      <c r="D15467" s="68" t="s">
        <v>383</v>
      </c>
      <c r="E15467" s="67" t="s">
        <v>384</v>
      </c>
      <c r="F15467" s="68" t="s">
        <v>564</v>
      </c>
      <c r="G15467" s="67" t="s">
        <v>565</v>
      </c>
      <c r="H15467" s="68" t="s">
        <v>363</v>
      </c>
      <c r="I15467" s="69">
        <v>0</v>
      </c>
      <c r="J15467" s="69">
        <v>0</v>
      </c>
      <c r="K15467" s="91"/>
      <c r="L15467" s="91"/>
    </row>
    <row r="15468" spans="2:12" x14ac:dyDescent="0.25">
      <c r="B15468" s="67" t="s">
        <v>554</v>
      </c>
      <c r="C15468" s="67" t="s">
        <v>555</v>
      </c>
      <c r="D15468" s="68" t="s">
        <v>383</v>
      </c>
      <c r="E15468" s="67" t="s">
        <v>384</v>
      </c>
      <c r="F15468" s="68" t="s">
        <v>564</v>
      </c>
      <c r="G15468" s="67" t="s">
        <v>565</v>
      </c>
      <c r="H15468" s="68" t="s">
        <v>364</v>
      </c>
      <c r="I15468" s="69">
        <v>0</v>
      </c>
      <c r="J15468" s="69">
        <v>0</v>
      </c>
      <c r="K15468" s="91"/>
      <c r="L15468" s="91"/>
    </row>
    <row r="15469" spans="2:12" x14ac:dyDescent="0.25">
      <c r="B15469" s="67" t="s">
        <v>554</v>
      </c>
      <c r="C15469" s="67" t="s">
        <v>555</v>
      </c>
      <c r="D15469" s="68" t="s">
        <v>383</v>
      </c>
      <c r="E15469" s="67" t="s">
        <v>384</v>
      </c>
      <c r="F15469" s="68" t="s">
        <v>564</v>
      </c>
      <c r="G15469" s="67" t="s">
        <v>565</v>
      </c>
      <c r="H15469" s="68" t="s">
        <v>363</v>
      </c>
      <c r="I15469" s="69">
        <v>0</v>
      </c>
      <c r="J15469" s="69">
        <v>0</v>
      </c>
      <c r="K15469" s="91"/>
      <c r="L15469" s="91"/>
    </row>
    <row r="15470" spans="2:12" x14ac:dyDescent="0.25">
      <c r="B15470" s="67" t="s">
        <v>554</v>
      </c>
      <c r="C15470" s="67" t="s">
        <v>555</v>
      </c>
      <c r="D15470" s="68" t="s">
        <v>383</v>
      </c>
      <c r="E15470" s="67" t="s">
        <v>384</v>
      </c>
      <c r="F15470" s="68" t="s">
        <v>564</v>
      </c>
      <c r="G15470" s="67" t="s">
        <v>565</v>
      </c>
      <c r="H15470" s="68" t="s">
        <v>362</v>
      </c>
      <c r="I15470" s="69">
        <v>80</v>
      </c>
      <c r="J15470" s="69">
        <v>118</v>
      </c>
      <c r="K15470" s="91"/>
      <c r="L15470" s="91"/>
    </row>
    <row r="15471" spans="2:12" x14ac:dyDescent="0.25">
      <c r="B15471" s="67" t="s">
        <v>554</v>
      </c>
      <c r="C15471" s="67" t="s">
        <v>555</v>
      </c>
      <c r="D15471" s="68" t="s">
        <v>383</v>
      </c>
      <c r="E15471" s="67" t="s">
        <v>384</v>
      </c>
      <c r="F15471" s="68" t="s">
        <v>564</v>
      </c>
      <c r="G15471" s="67" t="s">
        <v>565</v>
      </c>
      <c r="H15471" s="68" t="s">
        <v>363</v>
      </c>
      <c r="I15471" s="69">
        <v>60</v>
      </c>
      <c r="J15471" s="69">
        <v>81</v>
      </c>
      <c r="K15471" s="91"/>
      <c r="L15471" s="91"/>
    </row>
    <row r="15472" spans="2:12" x14ac:dyDescent="0.25">
      <c r="B15472" s="67" t="s">
        <v>554</v>
      </c>
      <c r="C15472" s="67" t="s">
        <v>555</v>
      </c>
      <c r="D15472" s="68" t="s">
        <v>383</v>
      </c>
      <c r="E15472" s="67" t="s">
        <v>384</v>
      </c>
      <c r="F15472" s="68" t="s">
        <v>564</v>
      </c>
      <c r="G15472" s="67" t="s">
        <v>565</v>
      </c>
      <c r="H15472" s="68" t="s">
        <v>364</v>
      </c>
      <c r="I15472" s="69">
        <v>0</v>
      </c>
      <c r="J15472" s="69">
        <v>0</v>
      </c>
      <c r="K15472" s="91"/>
      <c r="L15472" s="91"/>
    </row>
    <row r="15473" spans="2:12" x14ac:dyDescent="0.25">
      <c r="B15473" s="67" t="s">
        <v>554</v>
      </c>
      <c r="C15473" s="67" t="s">
        <v>555</v>
      </c>
      <c r="D15473" s="68" t="s">
        <v>383</v>
      </c>
      <c r="E15473" s="67" t="s">
        <v>384</v>
      </c>
      <c r="F15473" s="68" t="s">
        <v>564</v>
      </c>
      <c r="G15473" s="67" t="s">
        <v>565</v>
      </c>
      <c r="H15473" s="68" t="s">
        <v>362</v>
      </c>
      <c r="I15473" s="69">
        <v>5</v>
      </c>
      <c r="J15473" s="69">
        <v>25</v>
      </c>
      <c r="K15473" s="91"/>
      <c r="L15473" s="91"/>
    </row>
    <row r="15474" spans="2:12" x14ac:dyDescent="0.25">
      <c r="B15474" s="67" t="s">
        <v>554</v>
      </c>
      <c r="C15474" s="67" t="s">
        <v>555</v>
      </c>
      <c r="D15474" s="68" t="s">
        <v>383</v>
      </c>
      <c r="E15474" s="67" t="s">
        <v>384</v>
      </c>
      <c r="F15474" s="68" t="s">
        <v>564</v>
      </c>
      <c r="G15474" s="67" t="s">
        <v>565</v>
      </c>
      <c r="H15474" s="68" t="s">
        <v>362</v>
      </c>
      <c r="I15474" s="69">
        <v>0</v>
      </c>
      <c r="J15474" s="69">
        <v>0</v>
      </c>
      <c r="K15474" s="91"/>
      <c r="L15474" s="91"/>
    </row>
    <row r="15475" spans="2:12" x14ac:dyDescent="0.25">
      <c r="B15475" s="67" t="s">
        <v>554</v>
      </c>
      <c r="C15475" s="67" t="s">
        <v>555</v>
      </c>
      <c r="D15475" s="68" t="s">
        <v>383</v>
      </c>
      <c r="E15475" s="67" t="s">
        <v>384</v>
      </c>
      <c r="F15475" s="68" t="s">
        <v>564</v>
      </c>
      <c r="G15475" s="67" t="s">
        <v>565</v>
      </c>
      <c r="H15475" s="68" t="s">
        <v>363</v>
      </c>
      <c r="I15475" s="69">
        <v>0</v>
      </c>
      <c r="J15475" s="69">
        <v>0</v>
      </c>
      <c r="K15475" s="91"/>
      <c r="L15475" s="91"/>
    </row>
    <row r="15476" spans="2:12" x14ac:dyDescent="0.25">
      <c r="B15476" s="67" t="s">
        <v>554</v>
      </c>
      <c r="C15476" s="67" t="s">
        <v>555</v>
      </c>
      <c r="D15476" s="68" t="s">
        <v>383</v>
      </c>
      <c r="E15476" s="67" t="s">
        <v>384</v>
      </c>
      <c r="F15476" s="68" t="s">
        <v>564</v>
      </c>
      <c r="G15476" s="67" t="s">
        <v>565</v>
      </c>
      <c r="H15476" s="68" t="s">
        <v>364</v>
      </c>
      <c r="I15476" s="69">
        <v>41</v>
      </c>
      <c r="J15476" s="69">
        <v>39</v>
      </c>
      <c r="K15476" s="91"/>
      <c r="L15476" s="91"/>
    </row>
    <row r="15477" spans="2:12" x14ac:dyDescent="0.25">
      <c r="B15477" s="67" t="s">
        <v>554</v>
      </c>
      <c r="C15477" s="67" t="s">
        <v>555</v>
      </c>
      <c r="D15477" s="68" t="s">
        <v>383</v>
      </c>
      <c r="E15477" s="67" t="s">
        <v>384</v>
      </c>
      <c r="F15477" s="68" t="s">
        <v>564</v>
      </c>
      <c r="G15477" s="67" t="s">
        <v>565</v>
      </c>
      <c r="H15477" s="68" t="s">
        <v>362</v>
      </c>
      <c r="I15477" s="69">
        <v>6</v>
      </c>
      <c r="J15477" s="69">
        <v>17</v>
      </c>
      <c r="K15477" s="91"/>
      <c r="L15477" s="91"/>
    </row>
    <row r="15478" spans="2:12" x14ac:dyDescent="0.25">
      <c r="B15478" s="67" t="s">
        <v>554</v>
      </c>
      <c r="C15478" s="67" t="s">
        <v>555</v>
      </c>
      <c r="D15478" s="68" t="s">
        <v>383</v>
      </c>
      <c r="E15478" s="67" t="s">
        <v>384</v>
      </c>
      <c r="F15478" s="68" t="s">
        <v>564</v>
      </c>
      <c r="G15478" s="67" t="s">
        <v>565</v>
      </c>
      <c r="H15478" s="68" t="s">
        <v>363</v>
      </c>
      <c r="I15478" s="69">
        <v>28</v>
      </c>
      <c r="J15478" s="69">
        <v>52</v>
      </c>
      <c r="K15478" s="91"/>
      <c r="L15478" s="91"/>
    </row>
    <row r="15479" spans="2:12" x14ac:dyDescent="0.25">
      <c r="B15479" s="67" t="s">
        <v>554</v>
      </c>
      <c r="C15479" s="67" t="s">
        <v>555</v>
      </c>
      <c r="D15479" s="68" t="s">
        <v>383</v>
      </c>
      <c r="E15479" s="67" t="s">
        <v>384</v>
      </c>
      <c r="F15479" s="68" t="s">
        <v>564</v>
      </c>
      <c r="G15479" s="67" t="s">
        <v>565</v>
      </c>
      <c r="H15479" s="68" t="s">
        <v>364</v>
      </c>
      <c r="I15479" s="69">
        <v>13</v>
      </c>
      <c r="J15479" s="69">
        <v>15</v>
      </c>
      <c r="K15479" s="91"/>
      <c r="L15479" s="91"/>
    </row>
    <row r="15480" spans="2:12" x14ac:dyDescent="0.25">
      <c r="B15480" s="67" t="s">
        <v>554</v>
      </c>
      <c r="C15480" s="67" t="s">
        <v>555</v>
      </c>
      <c r="D15480" s="68" t="s">
        <v>383</v>
      </c>
      <c r="E15480" s="67" t="s">
        <v>384</v>
      </c>
      <c r="F15480" s="68" t="s">
        <v>564</v>
      </c>
      <c r="G15480" s="67" t="s">
        <v>565</v>
      </c>
      <c r="H15480" s="68" t="s">
        <v>363</v>
      </c>
      <c r="I15480" s="69">
        <v>11</v>
      </c>
      <c r="J15480" s="69">
        <v>0</v>
      </c>
      <c r="K15480" s="91"/>
      <c r="L15480" s="91"/>
    </row>
    <row r="15481" spans="2:12" x14ac:dyDescent="0.25">
      <c r="B15481" s="67" t="s">
        <v>554</v>
      </c>
      <c r="C15481" s="67" t="s">
        <v>555</v>
      </c>
      <c r="D15481" s="68" t="s">
        <v>383</v>
      </c>
      <c r="E15481" s="67" t="s">
        <v>384</v>
      </c>
      <c r="F15481" s="68" t="s">
        <v>564</v>
      </c>
      <c r="G15481" s="67" t="s">
        <v>565</v>
      </c>
      <c r="H15481" s="68" t="s">
        <v>364</v>
      </c>
      <c r="I15481" s="69">
        <v>0</v>
      </c>
      <c r="J15481" s="69">
        <v>0</v>
      </c>
      <c r="K15481" s="91"/>
      <c r="L15481" s="91"/>
    </row>
    <row r="15482" spans="2:12" x14ac:dyDescent="0.25">
      <c r="B15482" s="67" t="s">
        <v>554</v>
      </c>
      <c r="C15482" s="67" t="s">
        <v>555</v>
      </c>
      <c r="D15482" s="68" t="s">
        <v>383</v>
      </c>
      <c r="E15482" s="67" t="s">
        <v>384</v>
      </c>
      <c r="F15482" s="68" t="s">
        <v>564</v>
      </c>
      <c r="G15482" s="67" t="s">
        <v>565</v>
      </c>
      <c r="H15482" s="68" t="s">
        <v>362</v>
      </c>
      <c r="I15482" s="69">
        <v>31</v>
      </c>
      <c r="J15482" s="69">
        <v>50</v>
      </c>
      <c r="K15482" s="91"/>
      <c r="L15482" s="91"/>
    </row>
    <row r="15483" spans="2:12" x14ac:dyDescent="0.25">
      <c r="B15483" s="67" t="s">
        <v>554</v>
      </c>
      <c r="C15483" s="67" t="s">
        <v>555</v>
      </c>
      <c r="D15483" s="68" t="s">
        <v>383</v>
      </c>
      <c r="E15483" s="67" t="s">
        <v>384</v>
      </c>
      <c r="F15483" s="68" t="s">
        <v>564</v>
      </c>
      <c r="G15483" s="67" t="s">
        <v>565</v>
      </c>
      <c r="H15483" s="68" t="s">
        <v>363</v>
      </c>
      <c r="I15483" s="69">
        <v>88</v>
      </c>
      <c r="J15483" s="69">
        <v>97</v>
      </c>
      <c r="K15483" s="91"/>
      <c r="L15483" s="91"/>
    </row>
    <row r="15484" spans="2:12" x14ac:dyDescent="0.25">
      <c r="B15484" s="67" t="s">
        <v>554</v>
      </c>
      <c r="C15484" s="67" t="s">
        <v>555</v>
      </c>
      <c r="D15484" s="68" t="s">
        <v>383</v>
      </c>
      <c r="E15484" s="67" t="s">
        <v>384</v>
      </c>
      <c r="F15484" s="68" t="s">
        <v>564</v>
      </c>
      <c r="G15484" s="67" t="s">
        <v>565</v>
      </c>
      <c r="H15484" s="68" t="s">
        <v>364</v>
      </c>
      <c r="I15484" s="69">
        <v>0</v>
      </c>
      <c r="J15484" s="69">
        <v>0</v>
      </c>
      <c r="K15484" s="91"/>
      <c r="L15484" s="91"/>
    </row>
    <row r="15485" spans="2:12" x14ac:dyDescent="0.25">
      <c r="B15485" s="67" t="s">
        <v>554</v>
      </c>
      <c r="C15485" s="67" t="s">
        <v>555</v>
      </c>
      <c r="D15485" s="68" t="s">
        <v>383</v>
      </c>
      <c r="E15485" s="67" t="s">
        <v>384</v>
      </c>
      <c r="F15485" s="68" t="s">
        <v>564</v>
      </c>
      <c r="G15485" s="67" t="s">
        <v>565</v>
      </c>
      <c r="H15485" s="68" t="s">
        <v>362</v>
      </c>
      <c r="I15485" s="69">
        <v>11</v>
      </c>
      <c r="J15485" s="69">
        <v>0</v>
      </c>
      <c r="K15485" s="91"/>
      <c r="L15485" s="91"/>
    </row>
    <row r="15486" spans="2:12" x14ac:dyDescent="0.25">
      <c r="B15486" s="67" t="s">
        <v>554</v>
      </c>
      <c r="C15486" s="67" t="s">
        <v>555</v>
      </c>
      <c r="D15486" s="68" t="s">
        <v>383</v>
      </c>
      <c r="E15486" s="67" t="s">
        <v>384</v>
      </c>
      <c r="F15486" s="68" t="s">
        <v>564</v>
      </c>
      <c r="G15486" s="67" t="s">
        <v>565</v>
      </c>
      <c r="H15486" s="68" t="s">
        <v>364</v>
      </c>
      <c r="I15486" s="69">
        <v>8</v>
      </c>
      <c r="J15486" s="69">
        <v>0</v>
      </c>
      <c r="K15486" s="91"/>
      <c r="L15486" s="91"/>
    </row>
    <row r="15487" spans="2:12" x14ac:dyDescent="0.25">
      <c r="B15487" s="67" t="s">
        <v>554</v>
      </c>
      <c r="C15487" s="67" t="s">
        <v>555</v>
      </c>
      <c r="D15487" s="68" t="s">
        <v>383</v>
      </c>
      <c r="E15487" s="67" t="s">
        <v>384</v>
      </c>
      <c r="F15487" s="68" t="s">
        <v>564</v>
      </c>
      <c r="G15487" s="67" t="s">
        <v>565</v>
      </c>
      <c r="H15487" s="68" t="s">
        <v>362</v>
      </c>
      <c r="I15487" s="69">
        <v>1</v>
      </c>
      <c r="J15487" s="69">
        <v>0</v>
      </c>
      <c r="K15487" s="91"/>
      <c r="L15487" s="91"/>
    </row>
    <row r="15488" spans="2:12" x14ac:dyDescent="0.25">
      <c r="B15488" s="67" t="s">
        <v>554</v>
      </c>
      <c r="C15488" s="67" t="s">
        <v>555</v>
      </c>
      <c r="D15488" s="68" t="s">
        <v>383</v>
      </c>
      <c r="E15488" s="67" t="s">
        <v>384</v>
      </c>
      <c r="F15488" s="68" t="s">
        <v>564</v>
      </c>
      <c r="G15488" s="67" t="s">
        <v>565</v>
      </c>
      <c r="H15488" s="68" t="s">
        <v>363</v>
      </c>
      <c r="I15488" s="69">
        <v>37</v>
      </c>
      <c r="J15488" s="69">
        <v>18</v>
      </c>
      <c r="K15488" s="91"/>
      <c r="L15488" s="91"/>
    </row>
    <row r="15489" spans="2:12" x14ac:dyDescent="0.25">
      <c r="B15489" s="67" t="s">
        <v>554</v>
      </c>
      <c r="C15489" s="67" t="s">
        <v>555</v>
      </c>
      <c r="D15489" s="68" t="s">
        <v>383</v>
      </c>
      <c r="E15489" s="67" t="s">
        <v>384</v>
      </c>
      <c r="F15489" s="68" t="s">
        <v>564</v>
      </c>
      <c r="G15489" s="67" t="s">
        <v>565</v>
      </c>
      <c r="H15489" s="68" t="s">
        <v>364</v>
      </c>
      <c r="I15489" s="69">
        <v>0</v>
      </c>
      <c r="J15489" s="69">
        <v>0</v>
      </c>
      <c r="K15489" s="91"/>
      <c r="L15489" s="91"/>
    </row>
    <row r="15490" spans="2:12" x14ac:dyDescent="0.25">
      <c r="B15490" s="67" t="s">
        <v>554</v>
      </c>
      <c r="C15490" s="67" t="s">
        <v>555</v>
      </c>
      <c r="D15490" s="68" t="s">
        <v>383</v>
      </c>
      <c r="E15490" s="67" t="s">
        <v>384</v>
      </c>
      <c r="F15490" s="68" t="s">
        <v>564</v>
      </c>
      <c r="G15490" s="67" t="s">
        <v>565</v>
      </c>
      <c r="H15490" s="68" t="s">
        <v>362</v>
      </c>
      <c r="I15490" s="69">
        <v>2</v>
      </c>
      <c r="J15490" s="69">
        <v>10</v>
      </c>
      <c r="K15490" s="91"/>
      <c r="L15490" s="91"/>
    </row>
    <row r="15491" spans="2:12" x14ac:dyDescent="0.25">
      <c r="B15491" s="67" t="s">
        <v>554</v>
      </c>
      <c r="C15491" s="67" t="s">
        <v>555</v>
      </c>
      <c r="D15491" s="68" t="s">
        <v>383</v>
      </c>
      <c r="E15491" s="67" t="s">
        <v>384</v>
      </c>
      <c r="F15491" s="68" t="s">
        <v>564</v>
      </c>
      <c r="G15491" s="67" t="s">
        <v>565</v>
      </c>
      <c r="H15491" s="68" t="s">
        <v>363</v>
      </c>
      <c r="I15491" s="69">
        <v>20</v>
      </c>
      <c r="J15491" s="69">
        <v>15</v>
      </c>
      <c r="K15491" s="91"/>
      <c r="L15491" s="91"/>
    </row>
    <row r="15492" spans="2:12" x14ac:dyDescent="0.25">
      <c r="B15492" s="67" t="s">
        <v>554</v>
      </c>
      <c r="C15492" s="67" t="s">
        <v>555</v>
      </c>
      <c r="D15492" s="68" t="s">
        <v>383</v>
      </c>
      <c r="E15492" s="67" t="s">
        <v>384</v>
      </c>
      <c r="F15492" s="68" t="s">
        <v>564</v>
      </c>
      <c r="G15492" s="67" t="s">
        <v>565</v>
      </c>
      <c r="H15492" s="68" t="s">
        <v>364</v>
      </c>
      <c r="I15492" s="69">
        <v>4</v>
      </c>
      <c r="J15492" s="69">
        <v>0</v>
      </c>
      <c r="K15492" s="91"/>
      <c r="L15492" s="91"/>
    </row>
    <row r="15493" spans="2:12" x14ac:dyDescent="0.25">
      <c r="B15493" s="67" t="s">
        <v>554</v>
      </c>
      <c r="C15493" s="67" t="s">
        <v>555</v>
      </c>
      <c r="D15493" s="68" t="s">
        <v>383</v>
      </c>
      <c r="E15493" s="67" t="s">
        <v>384</v>
      </c>
      <c r="F15493" s="68" t="s">
        <v>564</v>
      </c>
      <c r="G15493" s="67" t="s">
        <v>565</v>
      </c>
      <c r="H15493" s="68" t="s">
        <v>362</v>
      </c>
      <c r="I15493" s="69">
        <v>9</v>
      </c>
      <c r="J15493" s="69">
        <v>17</v>
      </c>
      <c r="K15493" s="91"/>
      <c r="L15493" s="91"/>
    </row>
    <row r="15494" spans="2:12" x14ac:dyDescent="0.25">
      <c r="B15494" s="67" t="s">
        <v>554</v>
      </c>
      <c r="C15494" s="67" t="s">
        <v>555</v>
      </c>
      <c r="D15494" s="68" t="s">
        <v>383</v>
      </c>
      <c r="E15494" s="67" t="s">
        <v>384</v>
      </c>
      <c r="F15494" s="68" t="s">
        <v>564</v>
      </c>
      <c r="G15494" s="67" t="s">
        <v>565</v>
      </c>
      <c r="H15494" s="68" t="s">
        <v>363</v>
      </c>
      <c r="I15494" s="69">
        <v>0</v>
      </c>
      <c r="J15494" s="69">
        <v>19</v>
      </c>
      <c r="K15494" s="91"/>
      <c r="L15494" s="91"/>
    </row>
    <row r="15495" spans="2:12" x14ac:dyDescent="0.25">
      <c r="B15495" s="67" t="s">
        <v>554</v>
      </c>
      <c r="C15495" s="67" t="s">
        <v>555</v>
      </c>
      <c r="D15495" s="68" t="s">
        <v>383</v>
      </c>
      <c r="E15495" s="67" t="s">
        <v>384</v>
      </c>
      <c r="F15495" s="68" t="s">
        <v>564</v>
      </c>
      <c r="G15495" s="67" t="s">
        <v>565</v>
      </c>
      <c r="H15495" s="68" t="s">
        <v>362</v>
      </c>
      <c r="I15495" s="69">
        <v>0.309</v>
      </c>
      <c r="J15495" s="69">
        <v>0.20599999999999999</v>
      </c>
      <c r="K15495" s="91"/>
      <c r="L15495" s="91"/>
    </row>
    <row r="15496" spans="2:12" x14ac:dyDescent="0.25">
      <c r="B15496" s="67" t="s">
        <v>554</v>
      </c>
      <c r="C15496" s="67" t="s">
        <v>555</v>
      </c>
      <c r="D15496" s="68" t="s">
        <v>383</v>
      </c>
      <c r="E15496" s="67" t="s">
        <v>384</v>
      </c>
      <c r="F15496" s="68" t="s">
        <v>564</v>
      </c>
      <c r="G15496" s="67" t="s">
        <v>565</v>
      </c>
      <c r="H15496" s="68" t="s">
        <v>363</v>
      </c>
      <c r="I15496" s="69">
        <v>0.39140000000000003</v>
      </c>
      <c r="J15496" s="69">
        <v>0.55620000000000003</v>
      </c>
      <c r="K15496" s="91"/>
      <c r="L15496" s="91"/>
    </row>
    <row r="15497" spans="2:12" x14ac:dyDescent="0.25">
      <c r="B15497" s="67" t="s">
        <v>554</v>
      </c>
      <c r="C15497" s="67" t="s">
        <v>555</v>
      </c>
      <c r="D15497" s="68" t="s">
        <v>383</v>
      </c>
      <c r="E15497" s="67" t="s">
        <v>384</v>
      </c>
      <c r="F15497" s="68" t="s">
        <v>564</v>
      </c>
      <c r="G15497" s="67" t="s">
        <v>565</v>
      </c>
      <c r="H15497" s="68" t="s">
        <v>364</v>
      </c>
      <c r="I15497" s="69">
        <v>0.45319999999999999</v>
      </c>
      <c r="J15497" s="69">
        <v>0.28839999999999999</v>
      </c>
      <c r="K15497" s="91"/>
      <c r="L15497" s="91"/>
    </row>
    <row r="15498" spans="2:12" x14ac:dyDescent="0.25">
      <c r="B15498" s="67" t="s">
        <v>554</v>
      </c>
      <c r="C15498" s="67" t="s">
        <v>555</v>
      </c>
      <c r="D15498" s="68" t="s">
        <v>383</v>
      </c>
      <c r="E15498" s="67" t="s">
        <v>384</v>
      </c>
      <c r="F15498" s="68" t="s">
        <v>564</v>
      </c>
      <c r="G15498" s="67" t="s">
        <v>565</v>
      </c>
      <c r="H15498" s="68" t="s">
        <v>362</v>
      </c>
      <c r="I15498" s="69">
        <v>24</v>
      </c>
      <c r="J15498" s="69">
        <v>13</v>
      </c>
      <c r="K15498" s="91"/>
      <c r="L15498" s="91"/>
    </row>
    <row r="15499" spans="2:12" x14ac:dyDescent="0.25">
      <c r="B15499" s="67" t="s">
        <v>554</v>
      </c>
      <c r="C15499" s="67" t="s">
        <v>555</v>
      </c>
      <c r="D15499" s="68" t="s">
        <v>383</v>
      </c>
      <c r="E15499" s="67" t="s">
        <v>384</v>
      </c>
      <c r="F15499" s="68" t="s">
        <v>564</v>
      </c>
      <c r="G15499" s="67" t="s">
        <v>565</v>
      </c>
      <c r="H15499" s="68" t="s">
        <v>363</v>
      </c>
      <c r="I15499" s="69">
        <v>22</v>
      </c>
      <c r="J15499" s="69">
        <v>62</v>
      </c>
      <c r="K15499" s="91"/>
      <c r="L15499" s="91"/>
    </row>
    <row r="15500" spans="2:12" x14ac:dyDescent="0.25">
      <c r="B15500" s="67" t="s">
        <v>554</v>
      </c>
      <c r="C15500" s="67" t="s">
        <v>555</v>
      </c>
      <c r="D15500" s="68" t="s">
        <v>383</v>
      </c>
      <c r="E15500" s="67" t="s">
        <v>384</v>
      </c>
      <c r="F15500" s="68" t="s">
        <v>564</v>
      </c>
      <c r="G15500" s="67" t="s">
        <v>565</v>
      </c>
      <c r="H15500" s="68" t="s">
        <v>364</v>
      </c>
      <c r="I15500" s="69">
        <v>43</v>
      </c>
      <c r="J15500" s="69">
        <v>63</v>
      </c>
      <c r="K15500" s="91"/>
      <c r="L15500" s="91"/>
    </row>
    <row r="15501" spans="2:12" x14ac:dyDescent="0.25">
      <c r="B15501" s="67" t="s">
        <v>554</v>
      </c>
      <c r="C15501" s="67" t="s">
        <v>555</v>
      </c>
      <c r="D15501" s="68" t="s">
        <v>383</v>
      </c>
      <c r="E15501" s="67" t="s">
        <v>384</v>
      </c>
      <c r="F15501" s="68" t="s">
        <v>564</v>
      </c>
      <c r="G15501" s="67" t="s">
        <v>565</v>
      </c>
      <c r="H15501" s="68" t="s">
        <v>362</v>
      </c>
      <c r="I15501" s="69">
        <v>149</v>
      </c>
      <c r="J15501" s="69">
        <v>183</v>
      </c>
      <c r="K15501" s="91"/>
      <c r="L15501" s="91"/>
    </row>
    <row r="15502" spans="2:12" x14ac:dyDescent="0.25">
      <c r="B15502" s="67" t="s">
        <v>554</v>
      </c>
      <c r="C15502" s="67" t="s">
        <v>555</v>
      </c>
      <c r="D15502" s="68" t="s">
        <v>383</v>
      </c>
      <c r="E15502" s="67" t="s">
        <v>384</v>
      </c>
      <c r="F15502" s="68" t="s">
        <v>564</v>
      </c>
      <c r="G15502" s="67" t="s">
        <v>565</v>
      </c>
      <c r="H15502" s="68" t="s">
        <v>363</v>
      </c>
      <c r="I15502" s="69">
        <v>144</v>
      </c>
      <c r="J15502" s="69">
        <v>219</v>
      </c>
      <c r="K15502" s="91"/>
      <c r="L15502" s="91"/>
    </row>
    <row r="15503" spans="2:12" x14ac:dyDescent="0.25">
      <c r="B15503" s="67" t="s">
        <v>554</v>
      </c>
      <c r="C15503" s="67" t="s">
        <v>555</v>
      </c>
      <c r="D15503" s="68" t="s">
        <v>383</v>
      </c>
      <c r="E15503" s="67" t="s">
        <v>384</v>
      </c>
      <c r="F15503" s="68" t="s">
        <v>564</v>
      </c>
      <c r="G15503" s="67" t="s">
        <v>565</v>
      </c>
      <c r="H15503" s="68" t="s">
        <v>362</v>
      </c>
      <c r="I15503" s="69">
        <v>20</v>
      </c>
      <c r="J15503" s="69">
        <v>30</v>
      </c>
      <c r="K15503" s="91"/>
      <c r="L15503" s="91"/>
    </row>
    <row r="15504" spans="2:12" x14ac:dyDescent="0.25">
      <c r="B15504" s="67" t="s">
        <v>554</v>
      </c>
      <c r="C15504" s="67" t="s">
        <v>555</v>
      </c>
      <c r="D15504" s="68" t="s">
        <v>383</v>
      </c>
      <c r="E15504" s="67" t="s">
        <v>384</v>
      </c>
      <c r="F15504" s="68" t="s">
        <v>564</v>
      </c>
      <c r="G15504" s="67" t="s">
        <v>565</v>
      </c>
      <c r="H15504" s="68" t="s">
        <v>363</v>
      </c>
      <c r="I15504" s="69">
        <v>0</v>
      </c>
      <c r="J15504" s="69">
        <v>4</v>
      </c>
      <c r="K15504" s="91"/>
      <c r="L15504" s="91"/>
    </row>
    <row r="15505" spans="2:12" x14ac:dyDescent="0.25">
      <c r="B15505" s="67" t="s">
        <v>554</v>
      </c>
      <c r="C15505" s="67" t="s">
        <v>555</v>
      </c>
      <c r="D15505" s="68" t="s">
        <v>383</v>
      </c>
      <c r="E15505" s="67" t="s">
        <v>384</v>
      </c>
      <c r="F15505" s="68" t="s">
        <v>564</v>
      </c>
      <c r="G15505" s="67" t="s">
        <v>565</v>
      </c>
      <c r="H15505" s="68" t="s">
        <v>363</v>
      </c>
      <c r="I15505" s="69">
        <v>2</v>
      </c>
      <c r="J15505" s="69">
        <v>0</v>
      </c>
      <c r="K15505" s="91"/>
      <c r="L15505" s="91"/>
    </row>
    <row r="15506" spans="2:12" x14ac:dyDescent="0.25">
      <c r="B15506" s="67" t="s">
        <v>554</v>
      </c>
      <c r="C15506" s="67" t="s">
        <v>555</v>
      </c>
      <c r="D15506" s="68" t="s">
        <v>383</v>
      </c>
      <c r="E15506" s="67" t="s">
        <v>384</v>
      </c>
      <c r="F15506" s="68" t="s">
        <v>564</v>
      </c>
      <c r="G15506" s="67" t="s">
        <v>565</v>
      </c>
      <c r="H15506" s="68" t="s">
        <v>362</v>
      </c>
      <c r="I15506" s="69">
        <v>15</v>
      </c>
      <c r="J15506" s="69">
        <v>9</v>
      </c>
      <c r="K15506" s="91"/>
      <c r="L15506" s="91"/>
    </row>
    <row r="15507" spans="2:12" x14ac:dyDescent="0.25">
      <c r="B15507" s="67" t="s">
        <v>554</v>
      </c>
      <c r="C15507" s="67" t="s">
        <v>555</v>
      </c>
      <c r="D15507" s="68" t="s">
        <v>383</v>
      </c>
      <c r="E15507" s="67" t="s">
        <v>384</v>
      </c>
      <c r="F15507" s="68" t="s">
        <v>564</v>
      </c>
      <c r="G15507" s="67" t="s">
        <v>565</v>
      </c>
      <c r="H15507" s="68" t="s">
        <v>363</v>
      </c>
      <c r="I15507" s="69">
        <v>22</v>
      </c>
      <c r="J15507" s="69">
        <v>24</v>
      </c>
      <c r="K15507" s="91"/>
      <c r="L15507" s="91"/>
    </row>
    <row r="15508" spans="2:12" x14ac:dyDescent="0.25">
      <c r="B15508" s="67" t="s">
        <v>554</v>
      </c>
      <c r="C15508" s="67" t="s">
        <v>555</v>
      </c>
      <c r="D15508" s="68" t="s">
        <v>383</v>
      </c>
      <c r="E15508" s="67" t="s">
        <v>384</v>
      </c>
      <c r="F15508" s="68" t="s">
        <v>564</v>
      </c>
      <c r="G15508" s="67" t="s">
        <v>565</v>
      </c>
      <c r="H15508" s="68" t="s">
        <v>364</v>
      </c>
      <c r="I15508" s="69">
        <v>0</v>
      </c>
      <c r="J15508" s="69">
        <v>0</v>
      </c>
      <c r="K15508" s="91"/>
      <c r="L15508" s="91"/>
    </row>
    <row r="15509" spans="2:12" x14ac:dyDescent="0.25">
      <c r="B15509" s="67" t="s">
        <v>554</v>
      </c>
      <c r="C15509" s="67" t="s">
        <v>555</v>
      </c>
      <c r="D15509" s="68" t="s">
        <v>383</v>
      </c>
      <c r="E15509" s="67" t="s">
        <v>384</v>
      </c>
      <c r="F15509" s="68" t="s">
        <v>564</v>
      </c>
      <c r="G15509" s="67" t="s">
        <v>565</v>
      </c>
      <c r="H15509" s="68" t="s">
        <v>362</v>
      </c>
      <c r="I15509" s="69">
        <v>101</v>
      </c>
      <c r="J15509" s="69">
        <v>89</v>
      </c>
      <c r="K15509" s="91"/>
      <c r="L15509" s="91"/>
    </row>
    <row r="15510" spans="2:12" x14ac:dyDescent="0.25">
      <c r="B15510" s="67" t="s">
        <v>554</v>
      </c>
      <c r="C15510" s="67" t="s">
        <v>555</v>
      </c>
      <c r="D15510" s="68" t="s">
        <v>383</v>
      </c>
      <c r="E15510" s="67" t="s">
        <v>384</v>
      </c>
      <c r="F15510" s="68" t="s">
        <v>564</v>
      </c>
      <c r="G15510" s="67" t="s">
        <v>565</v>
      </c>
      <c r="H15510" s="68" t="s">
        <v>363</v>
      </c>
      <c r="I15510" s="69">
        <v>162</v>
      </c>
      <c r="J15510" s="69">
        <v>278</v>
      </c>
      <c r="K15510" s="91"/>
      <c r="L15510" s="91"/>
    </row>
    <row r="15511" spans="2:12" x14ac:dyDescent="0.25">
      <c r="B15511" s="67" t="s">
        <v>554</v>
      </c>
      <c r="C15511" s="67" t="s">
        <v>555</v>
      </c>
      <c r="D15511" s="68" t="s">
        <v>383</v>
      </c>
      <c r="E15511" s="67" t="s">
        <v>384</v>
      </c>
      <c r="F15511" s="68" t="s">
        <v>564</v>
      </c>
      <c r="G15511" s="67" t="s">
        <v>565</v>
      </c>
      <c r="H15511" s="68" t="s">
        <v>364</v>
      </c>
      <c r="I15511" s="69">
        <v>24</v>
      </c>
      <c r="J15511" s="69">
        <v>53</v>
      </c>
      <c r="K15511" s="91"/>
      <c r="L15511" s="91"/>
    </row>
    <row r="15512" spans="2:12" x14ac:dyDescent="0.25">
      <c r="B15512" s="67" t="s">
        <v>554</v>
      </c>
      <c r="C15512" s="67" t="s">
        <v>555</v>
      </c>
      <c r="D15512" s="68" t="s">
        <v>383</v>
      </c>
      <c r="E15512" s="67" t="s">
        <v>384</v>
      </c>
      <c r="F15512" s="68" t="s">
        <v>564</v>
      </c>
      <c r="G15512" s="67" t="s">
        <v>565</v>
      </c>
      <c r="H15512" s="68" t="s">
        <v>362</v>
      </c>
      <c r="I15512" s="69">
        <v>85</v>
      </c>
      <c r="J15512" s="69">
        <v>175</v>
      </c>
      <c r="K15512" s="91"/>
      <c r="L15512" s="91"/>
    </row>
    <row r="15513" spans="2:12" x14ac:dyDescent="0.25">
      <c r="B15513" s="67" t="s">
        <v>554</v>
      </c>
      <c r="C15513" s="67" t="s">
        <v>555</v>
      </c>
      <c r="D15513" s="68" t="s">
        <v>383</v>
      </c>
      <c r="E15513" s="67" t="s">
        <v>384</v>
      </c>
      <c r="F15513" s="68" t="s">
        <v>564</v>
      </c>
      <c r="G15513" s="67" t="s">
        <v>565</v>
      </c>
      <c r="H15513" s="68" t="s">
        <v>363</v>
      </c>
      <c r="I15513" s="69">
        <v>170</v>
      </c>
      <c r="J15513" s="69">
        <v>272</v>
      </c>
      <c r="K15513" s="91"/>
      <c r="L15513" s="91"/>
    </row>
    <row r="15514" spans="2:12" x14ac:dyDescent="0.25">
      <c r="B15514" s="67" t="s">
        <v>554</v>
      </c>
      <c r="C15514" s="67" t="s">
        <v>555</v>
      </c>
      <c r="D15514" s="68" t="s">
        <v>383</v>
      </c>
      <c r="E15514" s="67" t="s">
        <v>384</v>
      </c>
      <c r="F15514" s="68" t="s">
        <v>564</v>
      </c>
      <c r="G15514" s="67" t="s">
        <v>565</v>
      </c>
      <c r="H15514" s="68" t="s">
        <v>364</v>
      </c>
      <c r="I15514" s="69">
        <v>20</v>
      </c>
      <c r="J15514" s="69">
        <v>20</v>
      </c>
      <c r="K15514" s="91"/>
      <c r="L15514" s="91"/>
    </row>
    <row r="15515" spans="2:12" x14ac:dyDescent="0.25">
      <c r="B15515" s="67" t="s">
        <v>554</v>
      </c>
      <c r="C15515" s="67" t="s">
        <v>555</v>
      </c>
      <c r="D15515" s="68" t="s">
        <v>383</v>
      </c>
      <c r="E15515" s="67" t="s">
        <v>384</v>
      </c>
      <c r="F15515" s="68" t="s">
        <v>564</v>
      </c>
      <c r="G15515" s="67" t="s">
        <v>565</v>
      </c>
      <c r="H15515" s="68" t="s">
        <v>362</v>
      </c>
      <c r="I15515" s="69">
        <v>6</v>
      </c>
      <c r="J15515" s="69">
        <v>8</v>
      </c>
      <c r="K15515" s="91"/>
      <c r="L15515" s="91"/>
    </row>
    <row r="15516" spans="2:12" x14ac:dyDescent="0.25">
      <c r="B15516" s="67" t="s">
        <v>554</v>
      </c>
      <c r="C15516" s="67" t="s">
        <v>555</v>
      </c>
      <c r="D15516" s="68" t="s">
        <v>383</v>
      </c>
      <c r="E15516" s="67" t="s">
        <v>384</v>
      </c>
      <c r="F15516" s="68" t="s">
        <v>564</v>
      </c>
      <c r="G15516" s="67" t="s">
        <v>565</v>
      </c>
      <c r="H15516" s="68" t="s">
        <v>363</v>
      </c>
      <c r="I15516" s="69">
        <v>22</v>
      </c>
      <c r="J15516" s="69">
        <v>22</v>
      </c>
      <c r="K15516" s="91"/>
      <c r="L15516" s="91"/>
    </row>
    <row r="15517" spans="2:12" x14ac:dyDescent="0.25">
      <c r="B15517" s="67" t="s">
        <v>554</v>
      </c>
      <c r="C15517" s="67" t="s">
        <v>555</v>
      </c>
      <c r="D15517" s="68" t="s">
        <v>383</v>
      </c>
      <c r="E15517" s="67" t="s">
        <v>384</v>
      </c>
      <c r="F15517" s="68" t="s">
        <v>564</v>
      </c>
      <c r="G15517" s="67" t="s">
        <v>565</v>
      </c>
      <c r="H15517" s="68" t="s">
        <v>364</v>
      </c>
      <c r="I15517" s="69">
        <v>6</v>
      </c>
      <c r="J15517" s="69">
        <v>0</v>
      </c>
      <c r="K15517" s="91"/>
      <c r="L15517" s="91"/>
    </row>
    <row r="15518" spans="2:12" x14ac:dyDescent="0.25">
      <c r="B15518" s="67" t="s">
        <v>554</v>
      </c>
      <c r="C15518" s="67" t="s">
        <v>555</v>
      </c>
      <c r="D15518" s="68" t="s">
        <v>383</v>
      </c>
      <c r="E15518" s="67" t="s">
        <v>384</v>
      </c>
      <c r="F15518" s="68" t="s">
        <v>564</v>
      </c>
      <c r="G15518" s="67" t="s">
        <v>565</v>
      </c>
      <c r="H15518" s="68" t="s">
        <v>362</v>
      </c>
      <c r="I15518" s="69">
        <v>80</v>
      </c>
      <c r="J15518" s="69">
        <v>66</v>
      </c>
      <c r="K15518" s="91"/>
      <c r="L15518" s="91"/>
    </row>
    <row r="15519" spans="2:12" x14ac:dyDescent="0.25">
      <c r="B15519" s="67" t="s">
        <v>554</v>
      </c>
      <c r="C15519" s="67" t="s">
        <v>555</v>
      </c>
      <c r="D15519" s="68" t="s">
        <v>383</v>
      </c>
      <c r="E15519" s="67" t="s">
        <v>384</v>
      </c>
      <c r="F15519" s="68" t="s">
        <v>564</v>
      </c>
      <c r="G15519" s="67" t="s">
        <v>565</v>
      </c>
      <c r="H15519" s="68" t="s">
        <v>363</v>
      </c>
      <c r="I15519" s="69">
        <v>0</v>
      </c>
      <c r="J15519" s="69">
        <v>105</v>
      </c>
      <c r="K15519" s="91"/>
      <c r="L15519" s="91"/>
    </row>
    <row r="15520" spans="2:12" x14ac:dyDescent="0.25">
      <c r="B15520" s="67" t="s">
        <v>554</v>
      </c>
      <c r="C15520" s="67" t="s">
        <v>555</v>
      </c>
      <c r="D15520" s="68" t="s">
        <v>383</v>
      </c>
      <c r="E15520" s="67" t="s">
        <v>384</v>
      </c>
      <c r="F15520" s="68" t="s">
        <v>564</v>
      </c>
      <c r="G15520" s="67" t="s">
        <v>565</v>
      </c>
      <c r="H15520" s="68" t="s">
        <v>364</v>
      </c>
      <c r="I15520" s="69">
        <v>40</v>
      </c>
      <c r="J15520" s="69">
        <v>0</v>
      </c>
      <c r="K15520" s="91"/>
      <c r="L15520" s="91"/>
    </row>
    <row r="15521" spans="2:12" x14ac:dyDescent="0.25">
      <c r="B15521" s="67" t="s">
        <v>554</v>
      </c>
      <c r="C15521" s="67" t="s">
        <v>555</v>
      </c>
      <c r="D15521" s="68" t="s">
        <v>383</v>
      </c>
      <c r="E15521" s="67" t="s">
        <v>384</v>
      </c>
      <c r="F15521" s="68" t="s">
        <v>564</v>
      </c>
      <c r="G15521" s="67" t="s">
        <v>565</v>
      </c>
      <c r="H15521" s="68" t="s">
        <v>362</v>
      </c>
      <c r="I15521" s="69">
        <v>0</v>
      </c>
      <c r="J15521" s="69">
        <v>15</v>
      </c>
      <c r="K15521" s="91"/>
      <c r="L15521" s="91"/>
    </row>
    <row r="15522" spans="2:12" x14ac:dyDescent="0.25">
      <c r="B15522" s="67" t="s">
        <v>554</v>
      </c>
      <c r="C15522" s="67" t="s">
        <v>555</v>
      </c>
      <c r="D15522" s="68" t="s">
        <v>383</v>
      </c>
      <c r="E15522" s="67" t="s">
        <v>384</v>
      </c>
      <c r="F15522" s="68" t="s">
        <v>564</v>
      </c>
      <c r="G15522" s="67" t="s">
        <v>565</v>
      </c>
      <c r="H15522" s="68" t="s">
        <v>363</v>
      </c>
      <c r="I15522" s="69">
        <v>20</v>
      </c>
      <c r="J15522" s="69">
        <v>0</v>
      </c>
      <c r="K15522" s="91"/>
      <c r="L15522" s="91"/>
    </row>
    <row r="15523" spans="2:12" x14ac:dyDescent="0.25">
      <c r="B15523" s="67" t="s">
        <v>554</v>
      </c>
      <c r="C15523" s="67" t="s">
        <v>555</v>
      </c>
      <c r="D15523" s="68" t="s">
        <v>383</v>
      </c>
      <c r="E15523" s="67" t="s">
        <v>384</v>
      </c>
      <c r="F15523" s="68" t="s">
        <v>564</v>
      </c>
      <c r="G15523" s="67" t="s">
        <v>565</v>
      </c>
      <c r="H15523" s="68" t="s">
        <v>364</v>
      </c>
      <c r="I15523" s="69">
        <v>0</v>
      </c>
      <c r="J15523" s="69">
        <v>0</v>
      </c>
      <c r="K15523" s="91"/>
      <c r="L15523" s="91"/>
    </row>
    <row r="15524" spans="2:12" x14ac:dyDescent="0.25">
      <c r="B15524" s="67" t="s">
        <v>554</v>
      </c>
      <c r="C15524" s="67" t="s">
        <v>555</v>
      </c>
      <c r="D15524" s="68" t="s">
        <v>383</v>
      </c>
      <c r="E15524" s="67" t="s">
        <v>384</v>
      </c>
      <c r="F15524" s="68" t="s">
        <v>564</v>
      </c>
      <c r="G15524" s="67" t="s">
        <v>565</v>
      </c>
      <c r="H15524" s="68" t="s">
        <v>362</v>
      </c>
      <c r="I15524" s="69">
        <v>0</v>
      </c>
      <c r="J15524" s="69">
        <v>0</v>
      </c>
      <c r="K15524" s="91"/>
      <c r="L15524" s="91"/>
    </row>
    <row r="15525" spans="2:12" x14ac:dyDescent="0.25">
      <c r="B15525" s="67" t="s">
        <v>554</v>
      </c>
      <c r="C15525" s="67" t="s">
        <v>555</v>
      </c>
      <c r="D15525" s="68" t="s">
        <v>383</v>
      </c>
      <c r="E15525" s="67" t="s">
        <v>384</v>
      </c>
      <c r="F15525" s="68" t="s">
        <v>564</v>
      </c>
      <c r="G15525" s="67" t="s">
        <v>565</v>
      </c>
      <c r="H15525" s="68" t="s">
        <v>362</v>
      </c>
      <c r="I15525" s="69">
        <v>0</v>
      </c>
      <c r="J15525" s="69">
        <v>0</v>
      </c>
      <c r="K15525" s="91"/>
      <c r="L15525" s="91"/>
    </row>
    <row r="15526" spans="2:12" x14ac:dyDescent="0.25">
      <c r="B15526" s="67" t="s">
        <v>554</v>
      </c>
      <c r="C15526" s="67" t="s">
        <v>555</v>
      </c>
      <c r="D15526" s="68" t="s">
        <v>383</v>
      </c>
      <c r="E15526" s="67" t="s">
        <v>384</v>
      </c>
      <c r="F15526" s="68" t="s">
        <v>564</v>
      </c>
      <c r="G15526" s="67" t="s">
        <v>565</v>
      </c>
      <c r="H15526" s="68" t="s">
        <v>363</v>
      </c>
      <c r="I15526" s="69">
        <v>0</v>
      </c>
      <c r="J15526" s="69">
        <v>0</v>
      </c>
      <c r="K15526" s="91"/>
      <c r="L15526" s="91"/>
    </row>
    <row r="15527" spans="2:12" x14ac:dyDescent="0.25">
      <c r="B15527" s="67" t="s">
        <v>554</v>
      </c>
      <c r="C15527" s="67" t="s">
        <v>555</v>
      </c>
      <c r="D15527" s="68" t="s">
        <v>383</v>
      </c>
      <c r="E15527" s="67" t="s">
        <v>384</v>
      </c>
      <c r="F15527" s="68" t="s">
        <v>564</v>
      </c>
      <c r="G15527" s="67" t="s">
        <v>565</v>
      </c>
      <c r="H15527" s="68" t="s">
        <v>364</v>
      </c>
      <c r="I15527" s="69">
        <v>0</v>
      </c>
      <c r="J15527" s="69">
        <v>0</v>
      </c>
      <c r="K15527" s="91"/>
      <c r="L15527" s="91"/>
    </row>
    <row r="15528" spans="2:12" x14ac:dyDescent="0.25">
      <c r="B15528" s="67" t="s">
        <v>554</v>
      </c>
      <c r="C15528" s="67" t="s">
        <v>555</v>
      </c>
      <c r="D15528" s="68" t="s">
        <v>383</v>
      </c>
      <c r="E15528" s="67" t="s">
        <v>384</v>
      </c>
      <c r="F15528" s="68" t="s">
        <v>564</v>
      </c>
      <c r="G15528" s="67" t="s">
        <v>565</v>
      </c>
      <c r="H15528" s="68" t="s">
        <v>362</v>
      </c>
      <c r="I15528" s="69">
        <v>0</v>
      </c>
      <c r="J15528" s="69">
        <v>0</v>
      </c>
      <c r="K15528" s="91"/>
      <c r="L15528" s="91"/>
    </row>
    <row r="15529" spans="2:12" x14ac:dyDescent="0.25">
      <c r="B15529" s="67" t="s">
        <v>554</v>
      </c>
      <c r="C15529" s="67" t="s">
        <v>555</v>
      </c>
      <c r="D15529" s="68" t="s">
        <v>383</v>
      </c>
      <c r="E15529" s="67" t="s">
        <v>384</v>
      </c>
      <c r="F15529" s="68" t="s">
        <v>564</v>
      </c>
      <c r="G15529" s="67" t="s">
        <v>565</v>
      </c>
      <c r="H15529" s="68" t="s">
        <v>363</v>
      </c>
      <c r="I15529" s="69">
        <v>48</v>
      </c>
      <c r="J15529" s="69">
        <v>200</v>
      </c>
      <c r="K15529" s="91"/>
      <c r="L15529" s="91"/>
    </row>
    <row r="15530" spans="2:12" x14ac:dyDescent="0.25">
      <c r="B15530" s="67" t="s">
        <v>554</v>
      </c>
      <c r="C15530" s="67" t="s">
        <v>555</v>
      </c>
      <c r="D15530" s="68" t="s">
        <v>383</v>
      </c>
      <c r="E15530" s="67" t="s">
        <v>384</v>
      </c>
      <c r="F15530" s="68" t="s">
        <v>564</v>
      </c>
      <c r="G15530" s="67" t="s">
        <v>565</v>
      </c>
      <c r="H15530" s="68" t="s">
        <v>364</v>
      </c>
      <c r="I15530" s="69">
        <v>0</v>
      </c>
      <c r="J15530" s="69">
        <v>50</v>
      </c>
      <c r="K15530" s="91"/>
      <c r="L15530" s="91"/>
    </row>
    <row r="15531" spans="2:12" x14ac:dyDescent="0.25">
      <c r="B15531" s="67" t="s">
        <v>554</v>
      </c>
      <c r="C15531" s="67" t="s">
        <v>555</v>
      </c>
      <c r="D15531" s="68" t="s">
        <v>383</v>
      </c>
      <c r="E15531" s="67" t="s">
        <v>384</v>
      </c>
      <c r="F15531" s="68" t="s">
        <v>564</v>
      </c>
      <c r="G15531" s="67" t="s">
        <v>565</v>
      </c>
      <c r="H15531" s="68" t="s">
        <v>362</v>
      </c>
      <c r="I15531" s="69">
        <v>0</v>
      </c>
      <c r="J15531" s="69">
        <v>0</v>
      </c>
      <c r="K15531" s="91"/>
      <c r="L15531" s="91"/>
    </row>
    <row r="15532" spans="2:12" x14ac:dyDescent="0.25">
      <c r="B15532" s="67" t="s">
        <v>554</v>
      </c>
      <c r="C15532" s="67" t="s">
        <v>555</v>
      </c>
      <c r="D15532" s="68" t="s">
        <v>383</v>
      </c>
      <c r="E15532" s="67" t="s">
        <v>384</v>
      </c>
      <c r="F15532" s="68" t="s">
        <v>564</v>
      </c>
      <c r="G15532" s="67" t="s">
        <v>565</v>
      </c>
      <c r="H15532" s="68" t="s">
        <v>363</v>
      </c>
      <c r="I15532" s="69">
        <v>0.3296</v>
      </c>
      <c r="J15532" s="69">
        <v>8.2400000000000001E-2</v>
      </c>
      <c r="K15532" s="91"/>
      <c r="L15532" s="91"/>
    </row>
    <row r="15533" spans="2:12" x14ac:dyDescent="0.25">
      <c r="B15533" s="67" t="s">
        <v>554</v>
      </c>
      <c r="C15533" s="67" t="s">
        <v>555</v>
      </c>
      <c r="D15533" s="68" t="s">
        <v>383</v>
      </c>
      <c r="E15533" s="67" t="s">
        <v>384</v>
      </c>
      <c r="F15533" s="68" t="s">
        <v>564</v>
      </c>
      <c r="G15533" s="67" t="s">
        <v>565</v>
      </c>
      <c r="H15533" s="68" t="s">
        <v>364</v>
      </c>
      <c r="I15533" s="69">
        <v>0</v>
      </c>
      <c r="J15533" s="69">
        <v>0</v>
      </c>
      <c r="K15533" s="91"/>
      <c r="L15533" s="91"/>
    </row>
    <row r="15534" spans="2:12" x14ac:dyDescent="0.25">
      <c r="B15534" s="67" t="s">
        <v>554</v>
      </c>
      <c r="C15534" s="67" t="s">
        <v>555</v>
      </c>
      <c r="D15534" s="68" t="s">
        <v>383</v>
      </c>
      <c r="E15534" s="67" t="s">
        <v>384</v>
      </c>
      <c r="F15534" s="68" t="s">
        <v>564</v>
      </c>
      <c r="G15534" s="67" t="s">
        <v>565</v>
      </c>
      <c r="H15534" s="68" t="s">
        <v>363</v>
      </c>
      <c r="I15534" s="69">
        <v>0</v>
      </c>
      <c r="J15534" s="69">
        <v>0</v>
      </c>
      <c r="K15534" s="91"/>
      <c r="L15534" s="91"/>
    </row>
    <row r="15535" spans="2:12" x14ac:dyDescent="0.25">
      <c r="B15535" s="67" t="s">
        <v>554</v>
      </c>
      <c r="C15535" s="67" t="s">
        <v>555</v>
      </c>
      <c r="D15535" s="68" t="s">
        <v>383</v>
      </c>
      <c r="E15535" s="67" t="s">
        <v>384</v>
      </c>
      <c r="F15535" s="68" t="s">
        <v>564</v>
      </c>
      <c r="G15535" s="67" t="s">
        <v>565</v>
      </c>
      <c r="H15535" s="68" t="s">
        <v>362</v>
      </c>
      <c r="I15535" s="69">
        <v>0</v>
      </c>
      <c r="J15535" s="69">
        <v>0</v>
      </c>
      <c r="K15535" s="91"/>
      <c r="L15535" s="91"/>
    </row>
    <row r="15536" spans="2:12" x14ac:dyDescent="0.25">
      <c r="B15536" s="67" t="s">
        <v>554</v>
      </c>
      <c r="C15536" s="67" t="s">
        <v>555</v>
      </c>
      <c r="D15536" s="68" t="s">
        <v>383</v>
      </c>
      <c r="E15536" s="67" t="s">
        <v>384</v>
      </c>
      <c r="F15536" s="68" t="s">
        <v>564</v>
      </c>
      <c r="G15536" s="67" t="s">
        <v>565</v>
      </c>
      <c r="H15536" s="68" t="s">
        <v>363</v>
      </c>
      <c r="I15536" s="69">
        <v>38</v>
      </c>
      <c r="J15536" s="69">
        <v>52</v>
      </c>
      <c r="K15536" s="91"/>
      <c r="L15536" s="91"/>
    </row>
    <row r="15537" spans="2:12" x14ac:dyDescent="0.25">
      <c r="B15537" s="67" t="s">
        <v>554</v>
      </c>
      <c r="C15537" s="67" t="s">
        <v>555</v>
      </c>
      <c r="D15537" s="68" t="s">
        <v>383</v>
      </c>
      <c r="E15537" s="67" t="s">
        <v>384</v>
      </c>
      <c r="F15537" s="68" t="s">
        <v>564</v>
      </c>
      <c r="G15537" s="67" t="s">
        <v>565</v>
      </c>
      <c r="H15537" s="68" t="s">
        <v>363</v>
      </c>
      <c r="I15537" s="69">
        <v>0</v>
      </c>
      <c r="J15537" s="69">
        <v>0</v>
      </c>
      <c r="K15537" s="91"/>
      <c r="L15537" s="91"/>
    </row>
    <row r="15538" spans="2:12" x14ac:dyDescent="0.25">
      <c r="B15538" s="67" t="s">
        <v>554</v>
      </c>
      <c r="C15538" s="67" t="s">
        <v>555</v>
      </c>
      <c r="D15538" s="68" t="s">
        <v>383</v>
      </c>
      <c r="E15538" s="67" t="s">
        <v>384</v>
      </c>
      <c r="F15538" s="68" t="s">
        <v>564</v>
      </c>
      <c r="G15538" s="67" t="s">
        <v>565</v>
      </c>
      <c r="H15538" s="68" t="s">
        <v>362</v>
      </c>
      <c r="I15538" s="69">
        <v>50</v>
      </c>
      <c r="J15538" s="69">
        <v>100</v>
      </c>
      <c r="K15538" s="91"/>
      <c r="L15538" s="91"/>
    </row>
    <row r="15539" spans="2:12" x14ac:dyDescent="0.25">
      <c r="B15539" s="67" t="s">
        <v>554</v>
      </c>
      <c r="C15539" s="67" t="s">
        <v>555</v>
      </c>
      <c r="D15539" s="68" t="s">
        <v>383</v>
      </c>
      <c r="E15539" s="67" t="s">
        <v>384</v>
      </c>
      <c r="F15539" s="68" t="s">
        <v>564</v>
      </c>
      <c r="G15539" s="67" t="s">
        <v>565</v>
      </c>
      <c r="H15539" s="68" t="s">
        <v>363</v>
      </c>
      <c r="I15539" s="69">
        <v>60</v>
      </c>
      <c r="J15539" s="69">
        <v>54</v>
      </c>
      <c r="K15539" s="91"/>
      <c r="L15539" s="91"/>
    </row>
    <row r="15540" spans="2:12" x14ac:dyDescent="0.25">
      <c r="B15540" s="67" t="s">
        <v>554</v>
      </c>
      <c r="C15540" s="67" t="s">
        <v>555</v>
      </c>
      <c r="D15540" s="68" t="s">
        <v>383</v>
      </c>
      <c r="E15540" s="67" t="s">
        <v>384</v>
      </c>
      <c r="F15540" s="68" t="s">
        <v>564</v>
      </c>
      <c r="G15540" s="67" t="s">
        <v>565</v>
      </c>
      <c r="H15540" s="68" t="s">
        <v>364</v>
      </c>
      <c r="I15540" s="69">
        <v>17</v>
      </c>
      <c r="J15540" s="69">
        <v>20</v>
      </c>
      <c r="K15540" s="91"/>
      <c r="L15540" s="91"/>
    </row>
    <row r="15541" spans="2:12" x14ac:dyDescent="0.25">
      <c r="B15541" s="67" t="s">
        <v>554</v>
      </c>
      <c r="C15541" s="67" t="s">
        <v>555</v>
      </c>
      <c r="D15541" s="68" t="s">
        <v>383</v>
      </c>
      <c r="E15541" s="67" t="s">
        <v>384</v>
      </c>
      <c r="F15541" s="68" t="s">
        <v>564</v>
      </c>
      <c r="G15541" s="67" t="s">
        <v>565</v>
      </c>
      <c r="H15541" s="68" t="s">
        <v>362</v>
      </c>
      <c r="I15541" s="69">
        <v>0</v>
      </c>
      <c r="J15541" s="69">
        <v>15</v>
      </c>
      <c r="K15541" s="91"/>
      <c r="L15541" s="91"/>
    </row>
    <row r="15542" spans="2:12" x14ac:dyDescent="0.25">
      <c r="B15542" s="67" t="s">
        <v>554</v>
      </c>
      <c r="C15542" s="67" t="s">
        <v>555</v>
      </c>
      <c r="D15542" s="68" t="s">
        <v>383</v>
      </c>
      <c r="E15542" s="67" t="s">
        <v>384</v>
      </c>
      <c r="F15542" s="68" t="s">
        <v>564</v>
      </c>
      <c r="G15542" s="67" t="s">
        <v>565</v>
      </c>
      <c r="H15542" s="68" t="s">
        <v>363</v>
      </c>
      <c r="I15542" s="69">
        <v>6</v>
      </c>
      <c r="J15542" s="69">
        <v>3</v>
      </c>
      <c r="K15542" s="91"/>
      <c r="L15542" s="91"/>
    </row>
    <row r="15543" spans="2:12" x14ac:dyDescent="0.25">
      <c r="B15543" s="67" t="s">
        <v>554</v>
      </c>
      <c r="C15543" s="67" t="s">
        <v>555</v>
      </c>
      <c r="D15543" s="68" t="s">
        <v>383</v>
      </c>
      <c r="E15543" s="67" t="s">
        <v>384</v>
      </c>
      <c r="F15543" s="68" t="s">
        <v>564</v>
      </c>
      <c r="G15543" s="67" t="s">
        <v>565</v>
      </c>
      <c r="H15543" s="68" t="s">
        <v>363</v>
      </c>
      <c r="I15543" s="69">
        <v>0</v>
      </c>
      <c r="J15543" s="69">
        <v>0</v>
      </c>
      <c r="K15543" s="91"/>
      <c r="L15543" s="91"/>
    </row>
    <row r="15544" spans="2:12" x14ac:dyDescent="0.25">
      <c r="B15544" s="67" t="s">
        <v>554</v>
      </c>
      <c r="C15544" s="67" t="s">
        <v>555</v>
      </c>
      <c r="D15544" s="68" t="s">
        <v>383</v>
      </c>
      <c r="E15544" s="67" t="s">
        <v>384</v>
      </c>
      <c r="F15544" s="68" t="s">
        <v>564</v>
      </c>
      <c r="G15544" s="67" t="s">
        <v>565</v>
      </c>
      <c r="H15544" s="68" t="s">
        <v>363</v>
      </c>
      <c r="I15544" s="69">
        <v>0</v>
      </c>
      <c r="J15544" s="69">
        <v>0</v>
      </c>
      <c r="K15544" s="91"/>
      <c r="L15544" s="91"/>
    </row>
    <row r="15545" spans="2:12" x14ac:dyDescent="0.25">
      <c r="B15545" s="67" t="s">
        <v>554</v>
      </c>
      <c r="C15545" s="67" t="s">
        <v>555</v>
      </c>
      <c r="D15545" s="68" t="s">
        <v>383</v>
      </c>
      <c r="E15545" s="67" t="s">
        <v>384</v>
      </c>
      <c r="F15545" s="68" t="s">
        <v>564</v>
      </c>
      <c r="G15545" s="67" t="s">
        <v>565</v>
      </c>
      <c r="H15545" s="68" t="s">
        <v>363</v>
      </c>
      <c r="I15545" s="69">
        <v>0</v>
      </c>
      <c r="J15545" s="69">
        <v>0</v>
      </c>
      <c r="K15545" s="91"/>
      <c r="L15545" s="91"/>
    </row>
    <row r="15546" spans="2:12" x14ac:dyDescent="0.25">
      <c r="B15546" s="67" t="s">
        <v>554</v>
      </c>
      <c r="C15546" s="67" t="s">
        <v>555</v>
      </c>
      <c r="D15546" s="68" t="s">
        <v>383</v>
      </c>
      <c r="E15546" s="67" t="s">
        <v>384</v>
      </c>
      <c r="F15546" s="68" t="s">
        <v>564</v>
      </c>
      <c r="G15546" s="67" t="s">
        <v>565</v>
      </c>
      <c r="H15546" s="68" t="s">
        <v>364</v>
      </c>
      <c r="I15546" s="69">
        <v>0</v>
      </c>
      <c r="J15546" s="69">
        <v>0</v>
      </c>
      <c r="K15546" s="91"/>
      <c r="L15546" s="91"/>
    </row>
    <row r="15547" spans="2:12" x14ac:dyDescent="0.25">
      <c r="B15547" s="67" t="s">
        <v>554</v>
      </c>
      <c r="C15547" s="67" t="s">
        <v>555</v>
      </c>
      <c r="D15547" s="68" t="s">
        <v>383</v>
      </c>
      <c r="E15547" s="67" t="s">
        <v>384</v>
      </c>
      <c r="F15547" s="68" t="s">
        <v>564</v>
      </c>
      <c r="G15547" s="67" t="s">
        <v>565</v>
      </c>
      <c r="H15547" s="68" t="s">
        <v>362</v>
      </c>
      <c r="I15547" s="69">
        <v>26</v>
      </c>
      <c r="J15547" s="69">
        <v>28</v>
      </c>
      <c r="K15547" s="91"/>
      <c r="L15547" s="91"/>
    </row>
    <row r="15548" spans="2:12" x14ac:dyDescent="0.25">
      <c r="B15548" s="67" t="s">
        <v>554</v>
      </c>
      <c r="C15548" s="67" t="s">
        <v>555</v>
      </c>
      <c r="D15548" s="68" t="s">
        <v>383</v>
      </c>
      <c r="E15548" s="67" t="s">
        <v>384</v>
      </c>
      <c r="F15548" s="68" t="s">
        <v>564</v>
      </c>
      <c r="G15548" s="67" t="s">
        <v>565</v>
      </c>
      <c r="H15548" s="68" t="s">
        <v>363</v>
      </c>
      <c r="I15548" s="69">
        <v>28</v>
      </c>
      <c r="J15548" s="69">
        <v>19</v>
      </c>
      <c r="K15548" s="91"/>
      <c r="L15548" s="91"/>
    </row>
    <row r="15549" spans="2:12" x14ac:dyDescent="0.25">
      <c r="B15549" s="67" t="s">
        <v>554</v>
      </c>
      <c r="C15549" s="67" t="s">
        <v>555</v>
      </c>
      <c r="D15549" s="68" t="s">
        <v>383</v>
      </c>
      <c r="E15549" s="67" t="s">
        <v>384</v>
      </c>
      <c r="F15549" s="68" t="s">
        <v>564</v>
      </c>
      <c r="G15549" s="67" t="s">
        <v>565</v>
      </c>
      <c r="H15549" s="68" t="s">
        <v>364</v>
      </c>
      <c r="I15549" s="69">
        <v>0</v>
      </c>
      <c r="J15549" s="69">
        <v>0</v>
      </c>
      <c r="K15549" s="91"/>
      <c r="L15549" s="91"/>
    </row>
    <row r="15550" spans="2:12" x14ac:dyDescent="0.25">
      <c r="B15550" s="67" t="s">
        <v>554</v>
      </c>
      <c r="C15550" s="67" t="s">
        <v>555</v>
      </c>
      <c r="D15550" s="68" t="s">
        <v>383</v>
      </c>
      <c r="E15550" s="67" t="s">
        <v>384</v>
      </c>
      <c r="F15550" s="68" t="s">
        <v>564</v>
      </c>
      <c r="G15550" s="67" t="s">
        <v>565</v>
      </c>
      <c r="H15550" s="68" t="s">
        <v>362</v>
      </c>
      <c r="I15550" s="69">
        <v>40</v>
      </c>
      <c r="J15550" s="69">
        <v>36</v>
      </c>
      <c r="K15550" s="91"/>
      <c r="L15550" s="91"/>
    </row>
    <row r="15551" spans="2:12" x14ac:dyDescent="0.25">
      <c r="B15551" s="67" t="s">
        <v>554</v>
      </c>
      <c r="C15551" s="67" t="s">
        <v>555</v>
      </c>
      <c r="D15551" s="68" t="s">
        <v>383</v>
      </c>
      <c r="E15551" s="67" t="s">
        <v>384</v>
      </c>
      <c r="F15551" s="68" t="s">
        <v>564</v>
      </c>
      <c r="G15551" s="67" t="s">
        <v>565</v>
      </c>
      <c r="H15551" s="68" t="s">
        <v>363</v>
      </c>
      <c r="I15551" s="69">
        <v>14</v>
      </c>
      <c r="J15551" s="69">
        <v>10</v>
      </c>
      <c r="K15551" s="91"/>
      <c r="L15551" s="91"/>
    </row>
    <row r="15552" spans="2:12" x14ac:dyDescent="0.25">
      <c r="B15552" s="67" t="s">
        <v>554</v>
      </c>
      <c r="C15552" s="67" t="s">
        <v>555</v>
      </c>
      <c r="D15552" s="68" t="s">
        <v>383</v>
      </c>
      <c r="E15552" s="67" t="s">
        <v>384</v>
      </c>
      <c r="F15552" s="68" t="s">
        <v>564</v>
      </c>
      <c r="G15552" s="67" t="s">
        <v>565</v>
      </c>
      <c r="H15552" s="68" t="s">
        <v>362</v>
      </c>
      <c r="I15552" s="69">
        <v>5</v>
      </c>
      <c r="J15552" s="69">
        <v>7</v>
      </c>
      <c r="K15552" s="91"/>
      <c r="L15552" s="91"/>
    </row>
    <row r="15553" spans="2:12" x14ac:dyDescent="0.25">
      <c r="B15553" s="67" t="s">
        <v>554</v>
      </c>
      <c r="C15553" s="67" t="s">
        <v>555</v>
      </c>
      <c r="D15553" s="68" t="s">
        <v>383</v>
      </c>
      <c r="E15553" s="67" t="s">
        <v>384</v>
      </c>
      <c r="F15553" s="68" t="s">
        <v>564</v>
      </c>
      <c r="G15553" s="67" t="s">
        <v>565</v>
      </c>
      <c r="H15553" s="68" t="s">
        <v>363</v>
      </c>
      <c r="I15553" s="69">
        <v>48</v>
      </c>
      <c r="J15553" s="69">
        <v>68</v>
      </c>
      <c r="K15553" s="91"/>
      <c r="L15553" s="91"/>
    </row>
    <row r="15554" spans="2:12" x14ac:dyDescent="0.25">
      <c r="B15554" s="67" t="s">
        <v>554</v>
      </c>
      <c r="C15554" s="67" t="s">
        <v>555</v>
      </c>
      <c r="D15554" s="68" t="s">
        <v>383</v>
      </c>
      <c r="E15554" s="67" t="s">
        <v>384</v>
      </c>
      <c r="F15554" s="68" t="s">
        <v>564</v>
      </c>
      <c r="G15554" s="67" t="s">
        <v>565</v>
      </c>
      <c r="H15554" s="68" t="s">
        <v>364</v>
      </c>
      <c r="I15554" s="69">
        <v>0</v>
      </c>
      <c r="J15554" s="69">
        <v>8</v>
      </c>
      <c r="K15554" s="91"/>
      <c r="L15554" s="91"/>
    </row>
    <row r="15555" spans="2:12" x14ac:dyDescent="0.25">
      <c r="B15555" s="67" t="s">
        <v>554</v>
      </c>
      <c r="C15555" s="67" t="s">
        <v>555</v>
      </c>
      <c r="D15555" s="68" t="s">
        <v>383</v>
      </c>
      <c r="E15555" s="67" t="s">
        <v>384</v>
      </c>
      <c r="F15555" s="68" t="s">
        <v>564</v>
      </c>
      <c r="G15555" s="67" t="s">
        <v>565</v>
      </c>
      <c r="H15555" s="68" t="s">
        <v>362</v>
      </c>
      <c r="I15555" s="69">
        <v>27.07</v>
      </c>
      <c r="J15555" s="69">
        <v>0</v>
      </c>
      <c r="K15555" s="91"/>
      <c r="L15555" s="91"/>
    </row>
    <row r="15556" spans="2:12" x14ac:dyDescent="0.25">
      <c r="B15556" s="67" t="s">
        <v>554</v>
      </c>
      <c r="C15556" s="67" t="s">
        <v>555</v>
      </c>
      <c r="D15556" s="68" t="s">
        <v>383</v>
      </c>
      <c r="E15556" s="67" t="s">
        <v>384</v>
      </c>
      <c r="F15556" s="68" t="s">
        <v>564</v>
      </c>
      <c r="G15556" s="67" t="s">
        <v>565</v>
      </c>
      <c r="H15556" s="68" t="s">
        <v>362</v>
      </c>
      <c r="I15556" s="69">
        <v>0</v>
      </c>
      <c r="J15556" s="69">
        <v>0</v>
      </c>
      <c r="K15556" s="91"/>
      <c r="L15556" s="91"/>
    </row>
    <row r="15557" spans="2:12" x14ac:dyDescent="0.25">
      <c r="B15557" s="67" t="s">
        <v>554</v>
      </c>
      <c r="C15557" s="67" t="s">
        <v>555</v>
      </c>
      <c r="D15557" s="68" t="s">
        <v>383</v>
      </c>
      <c r="E15557" s="67" t="s">
        <v>384</v>
      </c>
      <c r="F15557" s="68" t="s">
        <v>564</v>
      </c>
      <c r="G15557" s="67" t="s">
        <v>565</v>
      </c>
      <c r="H15557" s="68" t="s">
        <v>363</v>
      </c>
      <c r="I15557" s="69">
        <v>0</v>
      </c>
      <c r="J15557" s="69">
        <v>0</v>
      </c>
      <c r="K15557" s="91"/>
      <c r="L15557" s="91"/>
    </row>
    <row r="15558" spans="2:12" x14ac:dyDescent="0.25">
      <c r="B15558" s="67" t="s">
        <v>554</v>
      </c>
      <c r="C15558" s="67" t="s">
        <v>555</v>
      </c>
      <c r="D15558" s="68" t="s">
        <v>383</v>
      </c>
      <c r="E15558" s="67" t="s">
        <v>384</v>
      </c>
      <c r="F15558" s="68" t="s">
        <v>564</v>
      </c>
      <c r="G15558" s="67" t="s">
        <v>565</v>
      </c>
      <c r="H15558" s="68" t="s">
        <v>362</v>
      </c>
      <c r="I15558" s="69">
        <v>0</v>
      </c>
      <c r="J15558" s="69">
        <v>35</v>
      </c>
      <c r="K15558" s="91"/>
      <c r="L15558" s="91"/>
    </row>
    <row r="15559" spans="2:12" x14ac:dyDescent="0.25">
      <c r="B15559" s="67" t="s">
        <v>554</v>
      </c>
      <c r="C15559" s="67" t="s">
        <v>555</v>
      </c>
      <c r="D15559" s="68" t="s">
        <v>383</v>
      </c>
      <c r="E15559" s="67" t="s">
        <v>384</v>
      </c>
      <c r="F15559" s="68" t="s">
        <v>564</v>
      </c>
      <c r="G15559" s="67" t="s">
        <v>565</v>
      </c>
      <c r="H15559" s="68" t="s">
        <v>363</v>
      </c>
      <c r="I15559" s="69">
        <v>0</v>
      </c>
      <c r="J15559" s="69">
        <v>24</v>
      </c>
      <c r="K15559" s="91"/>
      <c r="L15559" s="91"/>
    </row>
    <row r="15560" spans="2:12" x14ac:dyDescent="0.25">
      <c r="B15560" s="67" t="s">
        <v>554</v>
      </c>
      <c r="C15560" s="67" t="s">
        <v>555</v>
      </c>
      <c r="D15560" s="68" t="s">
        <v>383</v>
      </c>
      <c r="E15560" s="67" t="s">
        <v>384</v>
      </c>
      <c r="F15560" s="68" t="s">
        <v>564</v>
      </c>
      <c r="G15560" s="67" t="s">
        <v>565</v>
      </c>
      <c r="H15560" s="68" t="s">
        <v>364</v>
      </c>
      <c r="I15560" s="69">
        <v>0</v>
      </c>
      <c r="J15560" s="69">
        <v>0</v>
      </c>
      <c r="K15560" s="91"/>
      <c r="L15560" s="91"/>
    </row>
    <row r="15561" spans="2:12" x14ac:dyDescent="0.25">
      <c r="B15561" s="67" t="s">
        <v>554</v>
      </c>
      <c r="C15561" s="67" t="s">
        <v>555</v>
      </c>
      <c r="D15561" s="68" t="s">
        <v>383</v>
      </c>
      <c r="E15561" s="67" t="s">
        <v>384</v>
      </c>
      <c r="F15561" s="68" t="s">
        <v>564</v>
      </c>
      <c r="G15561" s="67" t="s">
        <v>565</v>
      </c>
      <c r="H15561" s="68" t="s">
        <v>362</v>
      </c>
      <c r="I15561" s="69">
        <v>0</v>
      </c>
      <c r="J15561" s="69">
        <v>0</v>
      </c>
      <c r="K15561" s="91"/>
      <c r="L15561" s="91"/>
    </row>
    <row r="15562" spans="2:12" x14ac:dyDescent="0.25">
      <c r="B15562" s="67" t="s">
        <v>554</v>
      </c>
      <c r="C15562" s="67" t="s">
        <v>555</v>
      </c>
      <c r="D15562" s="68" t="s">
        <v>383</v>
      </c>
      <c r="E15562" s="67" t="s">
        <v>384</v>
      </c>
      <c r="F15562" s="68" t="s">
        <v>564</v>
      </c>
      <c r="G15562" s="67" t="s">
        <v>565</v>
      </c>
      <c r="H15562" s="68" t="s">
        <v>363</v>
      </c>
      <c r="I15562" s="69">
        <v>0</v>
      </c>
      <c r="J15562" s="69">
        <v>0</v>
      </c>
      <c r="K15562" s="91"/>
      <c r="L15562" s="91"/>
    </row>
    <row r="15563" spans="2:12" x14ac:dyDescent="0.25">
      <c r="B15563" s="67" t="s">
        <v>554</v>
      </c>
      <c r="C15563" s="67" t="s">
        <v>555</v>
      </c>
      <c r="D15563" s="68" t="s">
        <v>383</v>
      </c>
      <c r="E15563" s="67" t="s">
        <v>384</v>
      </c>
      <c r="F15563" s="68" t="s">
        <v>564</v>
      </c>
      <c r="G15563" s="67" t="s">
        <v>565</v>
      </c>
      <c r="H15563" s="68" t="s">
        <v>364</v>
      </c>
      <c r="I15563" s="69">
        <v>0</v>
      </c>
      <c r="J15563" s="69">
        <v>0</v>
      </c>
      <c r="K15563" s="91"/>
      <c r="L15563" s="91"/>
    </row>
    <row r="15564" spans="2:12" x14ac:dyDescent="0.25">
      <c r="B15564" s="67" t="s">
        <v>554</v>
      </c>
      <c r="C15564" s="67" t="s">
        <v>555</v>
      </c>
      <c r="D15564" s="68" t="s">
        <v>383</v>
      </c>
      <c r="E15564" s="67" t="s">
        <v>384</v>
      </c>
      <c r="F15564" s="68" t="s">
        <v>564</v>
      </c>
      <c r="G15564" s="67" t="s">
        <v>565</v>
      </c>
      <c r="H15564" s="68" t="s">
        <v>362</v>
      </c>
      <c r="I15564" s="69">
        <v>0</v>
      </c>
      <c r="J15564" s="69">
        <v>0</v>
      </c>
      <c r="K15564" s="91"/>
      <c r="L15564" s="91"/>
    </row>
    <row r="15565" spans="2:12" x14ac:dyDescent="0.25">
      <c r="B15565" s="67" t="s">
        <v>554</v>
      </c>
      <c r="C15565" s="67" t="s">
        <v>555</v>
      </c>
      <c r="D15565" s="68" t="s">
        <v>383</v>
      </c>
      <c r="E15565" s="67" t="s">
        <v>384</v>
      </c>
      <c r="F15565" s="68" t="s">
        <v>564</v>
      </c>
      <c r="G15565" s="67" t="s">
        <v>565</v>
      </c>
      <c r="H15565" s="68" t="s">
        <v>363</v>
      </c>
      <c r="I15565" s="69">
        <v>0</v>
      </c>
      <c r="J15565" s="69">
        <v>0</v>
      </c>
      <c r="K15565" s="91"/>
      <c r="L15565" s="91"/>
    </row>
    <row r="15566" spans="2:12" x14ac:dyDescent="0.25">
      <c r="B15566" s="67" t="s">
        <v>554</v>
      </c>
      <c r="C15566" s="67" t="s">
        <v>555</v>
      </c>
      <c r="D15566" s="68" t="s">
        <v>383</v>
      </c>
      <c r="E15566" s="67" t="s">
        <v>384</v>
      </c>
      <c r="F15566" s="68" t="s">
        <v>564</v>
      </c>
      <c r="G15566" s="67" t="s">
        <v>565</v>
      </c>
      <c r="H15566" s="68" t="s">
        <v>362</v>
      </c>
      <c r="I15566" s="69">
        <v>0</v>
      </c>
      <c r="J15566" s="69">
        <v>0</v>
      </c>
      <c r="K15566" s="91"/>
      <c r="L15566" s="91"/>
    </row>
    <row r="15567" spans="2:12" x14ac:dyDescent="0.25">
      <c r="B15567" s="67" t="s">
        <v>554</v>
      </c>
      <c r="C15567" s="67" t="s">
        <v>555</v>
      </c>
      <c r="D15567" s="68" t="s">
        <v>383</v>
      </c>
      <c r="E15567" s="67" t="s">
        <v>384</v>
      </c>
      <c r="F15567" s="68" t="s">
        <v>564</v>
      </c>
      <c r="G15567" s="67" t="s">
        <v>565</v>
      </c>
      <c r="H15567" s="68" t="s">
        <v>363</v>
      </c>
      <c r="I15567" s="69">
        <v>0</v>
      </c>
      <c r="J15567" s="69">
        <v>0</v>
      </c>
      <c r="K15567" s="91"/>
      <c r="L15567" s="91"/>
    </row>
    <row r="15568" spans="2:12" x14ac:dyDescent="0.25">
      <c r="B15568" s="67" t="s">
        <v>554</v>
      </c>
      <c r="C15568" s="67" t="s">
        <v>555</v>
      </c>
      <c r="D15568" s="68" t="s">
        <v>383</v>
      </c>
      <c r="E15568" s="67" t="s">
        <v>384</v>
      </c>
      <c r="F15568" s="68" t="s">
        <v>564</v>
      </c>
      <c r="G15568" s="67" t="s">
        <v>565</v>
      </c>
      <c r="H15568" s="68" t="s">
        <v>364</v>
      </c>
      <c r="I15568" s="69">
        <v>0</v>
      </c>
      <c r="J15568" s="69">
        <v>0</v>
      </c>
      <c r="K15568" s="91"/>
      <c r="L15568" s="91"/>
    </row>
    <row r="15569" spans="2:12" x14ac:dyDescent="0.25">
      <c r="B15569" s="67" t="s">
        <v>554</v>
      </c>
      <c r="C15569" s="67" t="s">
        <v>555</v>
      </c>
      <c r="D15569" s="68" t="s">
        <v>383</v>
      </c>
      <c r="E15569" s="67" t="s">
        <v>384</v>
      </c>
      <c r="F15569" s="68" t="s">
        <v>564</v>
      </c>
      <c r="G15569" s="67" t="s">
        <v>565</v>
      </c>
      <c r="H15569" s="68" t="s">
        <v>363</v>
      </c>
      <c r="I15569" s="69">
        <v>0</v>
      </c>
      <c r="J15569" s="69">
        <v>0</v>
      </c>
      <c r="K15569" s="91"/>
      <c r="L15569" s="91"/>
    </row>
    <row r="15570" spans="2:12" x14ac:dyDescent="0.25">
      <c r="B15570" s="67" t="s">
        <v>554</v>
      </c>
      <c r="C15570" s="67" t="s">
        <v>555</v>
      </c>
      <c r="D15570" s="68" t="s">
        <v>383</v>
      </c>
      <c r="E15570" s="67" t="s">
        <v>384</v>
      </c>
      <c r="F15570" s="68" t="s">
        <v>564</v>
      </c>
      <c r="G15570" s="67" t="s">
        <v>565</v>
      </c>
      <c r="H15570" s="68" t="s">
        <v>362</v>
      </c>
      <c r="I15570" s="69">
        <v>0</v>
      </c>
      <c r="J15570" s="69">
        <v>0</v>
      </c>
      <c r="K15570" s="91"/>
      <c r="L15570" s="91"/>
    </row>
    <row r="15571" spans="2:12" x14ac:dyDescent="0.25">
      <c r="B15571" s="67" t="s">
        <v>554</v>
      </c>
      <c r="C15571" s="67" t="s">
        <v>555</v>
      </c>
      <c r="D15571" s="68" t="s">
        <v>383</v>
      </c>
      <c r="E15571" s="67" t="s">
        <v>384</v>
      </c>
      <c r="F15571" s="68" t="s">
        <v>564</v>
      </c>
      <c r="G15571" s="67" t="s">
        <v>565</v>
      </c>
      <c r="H15571" s="68" t="s">
        <v>363</v>
      </c>
      <c r="I15571" s="69">
        <v>0</v>
      </c>
      <c r="J15571" s="69">
        <v>0</v>
      </c>
      <c r="K15571" s="91"/>
      <c r="L15571" s="91"/>
    </row>
    <row r="15572" spans="2:12" x14ac:dyDescent="0.25">
      <c r="B15572" s="67" t="s">
        <v>554</v>
      </c>
      <c r="C15572" s="67" t="s">
        <v>555</v>
      </c>
      <c r="D15572" s="68" t="s">
        <v>383</v>
      </c>
      <c r="E15572" s="67" t="s">
        <v>384</v>
      </c>
      <c r="F15572" s="68" t="s">
        <v>564</v>
      </c>
      <c r="G15572" s="67" t="s">
        <v>565</v>
      </c>
      <c r="H15572" s="68" t="s">
        <v>362</v>
      </c>
      <c r="I15572" s="69">
        <v>0</v>
      </c>
      <c r="J15572" s="69">
        <v>0</v>
      </c>
      <c r="K15572" s="91"/>
      <c r="L15572" s="91"/>
    </row>
    <row r="15573" spans="2:12" x14ac:dyDescent="0.25">
      <c r="B15573" s="67" t="s">
        <v>554</v>
      </c>
      <c r="C15573" s="67" t="s">
        <v>555</v>
      </c>
      <c r="D15573" s="68" t="s">
        <v>383</v>
      </c>
      <c r="E15573" s="67" t="s">
        <v>384</v>
      </c>
      <c r="F15573" s="68" t="s">
        <v>564</v>
      </c>
      <c r="G15573" s="67" t="s">
        <v>565</v>
      </c>
      <c r="H15573" s="68" t="s">
        <v>363</v>
      </c>
      <c r="I15573" s="69">
        <v>0</v>
      </c>
      <c r="J15573" s="69">
        <v>0</v>
      </c>
      <c r="K15573" s="91"/>
      <c r="L15573" s="91"/>
    </row>
    <row r="15574" spans="2:12" x14ac:dyDescent="0.25">
      <c r="B15574" s="67" t="s">
        <v>554</v>
      </c>
      <c r="C15574" s="67" t="s">
        <v>555</v>
      </c>
      <c r="D15574" s="68" t="s">
        <v>383</v>
      </c>
      <c r="E15574" s="67" t="s">
        <v>384</v>
      </c>
      <c r="F15574" s="68" t="s">
        <v>566</v>
      </c>
      <c r="G15574" s="67" t="s">
        <v>567</v>
      </c>
      <c r="H15574" s="68" t="s">
        <v>362</v>
      </c>
      <c r="I15574" s="69">
        <v>52</v>
      </c>
      <c r="J15574" s="69">
        <v>67</v>
      </c>
      <c r="K15574" s="91"/>
      <c r="L15574" s="91"/>
    </row>
    <row r="15575" spans="2:12" x14ac:dyDescent="0.25">
      <c r="B15575" s="67" t="s">
        <v>554</v>
      </c>
      <c r="C15575" s="67" t="s">
        <v>555</v>
      </c>
      <c r="D15575" s="68" t="s">
        <v>383</v>
      </c>
      <c r="E15575" s="67" t="s">
        <v>384</v>
      </c>
      <c r="F15575" s="68" t="s">
        <v>566</v>
      </c>
      <c r="G15575" s="67" t="s">
        <v>567</v>
      </c>
      <c r="H15575" s="68" t="s">
        <v>363</v>
      </c>
      <c r="I15575" s="69">
        <v>165</v>
      </c>
      <c r="J15575" s="69">
        <v>351</v>
      </c>
      <c r="K15575" s="91"/>
      <c r="L15575" s="91"/>
    </row>
    <row r="15576" spans="2:12" x14ac:dyDescent="0.25">
      <c r="B15576" s="67" t="s">
        <v>554</v>
      </c>
      <c r="C15576" s="67" t="s">
        <v>555</v>
      </c>
      <c r="D15576" s="68" t="s">
        <v>383</v>
      </c>
      <c r="E15576" s="67" t="s">
        <v>384</v>
      </c>
      <c r="F15576" s="68" t="s">
        <v>566</v>
      </c>
      <c r="G15576" s="67" t="s">
        <v>567</v>
      </c>
      <c r="H15576" s="68" t="s">
        <v>364</v>
      </c>
      <c r="I15576" s="69">
        <v>16</v>
      </c>
      <c r="J15576" s="69">
        <v>63</v>
      </c>
      <c r="K15576" s="91"/>
      <c r="L15576" s="91"/>
    </row>
    <row r="15577" spans="2:12" x14ac:dyDescent="0.25">
      <c r="B15577" s="67" t="s">
        <v>554</v>
      </c>
      <c r="C15577" s="67" t="s">
        <v>555</v>
      </c>
      <c r="D15577" s="68" t="s">
        <v>383</v>
      </c>
      <c r="E15577" s="67" t="s">
        <v>384</v>
      </c>
      <c r="F15577" s="68" t="s">
        <v>566</v>
      </c>
      <c r="G15577" s="67" t="s">
        <v>567</v>
      </c>
      <c r="H15577" s="68" t="s">
        <v>362</v>
      </c>
      <c r="I15577" s="69">
        <v>29</v>
      </c>
      <c r="J15577" s="69">
        <v>28</v>
      </c>
      <c r="K15577" s="91"/>
      <c r="L15577" s="91"/>
    </row>
    <row r="15578" spans="2:12" x14ac:dyDescent="0.25">
      <c r="B15578" s="67" t="s">
        <v>554</v>
      </c>
      <c r="C15578" s="67" t="s">
        <v>555</v>
      </c>
      <c r="D15578" s="68" t="s">
        <v>383</v>
      </c>
      <c r="E15578" s="67" t="s">
        <v>384</v>
      </c>
      <c r="F15578" s="68" t="s">
        <v>566</v>
      </c>
      <c r="G15578" s="67" t="s">
        <v>567</v>
      </c>
      <c r="H15578" s="68" t="s">
        <v>363</v>
      </c>
      <c r="I15578" s="69">
        <v>17</v>
      </c>
      <c r="J15578" s="69">
        <v>49</v>
      </c>
      <c r="K15578" s="91"/>
      <c r="L15578" s="91"/>
    </row>
    <row r="15579" spans="2:12" x14ac:dyDescent="0.25">
      <c r="B15579" s="67" t="s">
        <v>554</v>
      </c>
      <c r="C15579" s="67" t="s">
        <v>555</v>
      </c>
      <c r="D15579" s="68" t="s">
        <v>383</v>
      </c>
      <c r="E15579" s="67" t="s">
        <v>384</v>
      </c>
      <c r="F15579" s="68" t="s">
        <v>566</v>
      </c>
      <c r="G15579" s="67" t="s">
        <v>567</v>
      </c>
      <c r="H15579" s="68" t="s">
        <v>364</v>
      </c>
      <c r="I15579" s="69">
        <v>0</v>
      </c>
      <c r="J15579" s="69">
        <v>0</v>
      </c>
      <c r="K15579" s="91"/>
      <c r="L15579" s="91"/>
    </row>
    <row r="15580" spans="2:12" x14ac:dyDescent="0.25">
      <c r="B15580" s="67" t="s">
        <v>554</v>
      </c>
      <c r="C15580" s="67" t="s">
        <v>555</v>
      </c>
      <c r="D15580" s="68" t="s">
        <v>383</v>
      </c>
      <c r="E15580" s="67" t="s">
        <v>384</v>
      </c>
      <c r="F15580" s="68" t="s">
        <v>566</v>
      </c>
      <c r="G15580" s="67" t="s">
        <v>567</v>
      </c>
      <c r="H15580" s="68" t="s">
        <v>362</v>
      </c>
      <c r="I15580" s="69">
        <v>65</v>
      </c>
      <c r="J15580" s="69">
        <v>145</v>
      </c>
      <c r="K15580" s="91"/>
      <c r="L15580" s="91"/>
    </row>
    <row r="15581" spans="2:12" x14ac:dyDescent="0.25">
      <c r="B15581" s="67" t="s">
        <v>554</v>
      </c>
      <c r="C15581" s="67" t="s">
        <v>555</v>
      </c>
      <c r="D15581" s="68" t="s">
        <v>383</v>
      </c>
      <c r="E15581" s="67" t="s">
        <v>384</v>
      </c>
      <c r="F15581" s="68" t="s">
        <v>566</v>
      </c>
      <c r="G15581" s="67" t="s">
        <v>567</v>
      </c>
      <c r="H15581" s="68" t="s">
        <v>363</v>
      </c>
      <c r="I15581" s="69">
        <v>128</v>
      </c>
      <c r="J15581" s="69">
        <v>195</v>
      </c>
      <c r="K15581" s="91"/>
      <c r="L15581" s="91"/>
    </row>
    <row r="15582" spans="2:12" x14ac:dyDescent="0.25">
      <c r="B15582" s="67" t="s">
        <v>554</v>
      </c>
      <c r="C15582" s="67" t="s">
        <v>555</v>
      </c>
      <c r="D15582" s="68" t="s">
        <v>383</v>
      </c>
      <c r="E15582" s="67" t="s">
        <v>384</v>
      </c>
      <c r="F15582" s="68" t="s">
        <v>566</v>
      </c>
      <c r="G15582" s="67" t="s">
        <v>567</v>
      </c>
      <c r="H15582" s="68" t="s">
        <v>364</v>
      </c>
      <c r="I15582" s="69">
        <v>0</v>
      </c>
      <c r="J15582" s="69">
        <v>0</v>
      </c>
      <c r="K15582" s="91"/>
      <c r="L15582" s="91"/>
    </row>
    <row r="15583" spans="2:12" x14ac:dyDescent="0.25">
      <c r="B15583" s="67" t="s">
        <v>554</v>
      </c>
      <c r="C15583" s="67" t="s">
        <v>555</v>
      </c>
      <c r="D15583" s="68" t="s">
        <v>383</v>
      </c>
      <c r="E15583" s="67" t="s">
        <v>384</v>
      </c>
      <c r="F15583" s="68" t="s">
        <v>566</v>
      </c>
      <c r="G15583" s="67" t="s">
        <v>567</v>
      </c>
      <c r="H15583" s="68" t="s">
        <v>362</v>
      </c>
      <c r="I15583" s="69">
        <v>0</v>
      </c>
      <c r="J15583" s="69">
        <v>0</v>
      </c>
      <c r="K15583" s="91"/>
      <c r="L15583" s="91"/>
    </row>
    <row r="15584" spans="2:12" x14ac:dyDescent="0.25">
      <c r="B15584" s="67" t="s">
        <v>554</v>
      </c>
      <c r="C15584" s="67" t="s">
        <v>555</v>
      </c>
      <c r="D15584" s="68" t="s">
        <v>383</v>
      </c>
      <c r="E15584" s="67" t="s">
        <v>384</v>
      </c>
      <c r="F15584" s="68" t="s">
        <v>566</v>
      </c>
      <c r="G15584" s="67" t="s">
        <v>567</v>
      </c>
      <c r="H15584" s="68" t="s">
        <v>364</v>
      </c>
      <c r="I15584" s="69">
        <v>0</v>
      </c>
      <c r="J15584" s="69">
        <v>0</v>
      </c>
      <c r="K15584" s="91"/>
      <c r="L15584" s="91"/>
    </row>
    <row r="15585" spans="2:12" x14ac:dyDescent="0.25">
      <c r="B15585" s="67" t="s">
        <v>554</v>
      </c>
      <c r="C15585" s="67" t="s">
        <v>555</v>
      </c>
      <c r="D15585" s="68" t="s">
        <v>383</v>
      </c>
      <c r="E15585" s="67" t="s">
        <v>384</v>
      </c>
      <c r="F15585" s="68" t="s">
        <v>566</v>
      </c>
      <c r="G15585" s="67" t="s">
        <v>567</v>
      </c>
      <c r="H15585" s="68" t="s">
        <v>362</v>
      </c>
      <c r="I15585" s="69">
        <v>0</v>
      </c>
      <c r="J15585" s="69">
        <v>0</v>
      </c>
      <c r="K15585" s="91"/>
      <c r="L15585" s="91"/>
    </row>
    <row r="15586" spans="2:12" x14ac:dyDescent="0.25">
      <c r="B15586" s="67" t="s">
        <v>554</v>
      </c>
      <c r="C15586" s="67" t="s">
        <v>555</v>
      </c>
      <c r="D15586" s="68" t="s">
        <v>383</v>
      </c>
      <c r="E15586" s="67" t="s">
        <v>384</v>
      </c>
      <c r="F15586" s="68" t="s">
        <v>566</v>
      </c>
      <c r="G15586" s="67" t="s">
        <v>567</v>
      </c>
      <c r="H15586" s="68" t="s">
        <v>363</v>
      </c>
      <c r="I15586" s="69">
        <v>0</v>
      </c>
      <c r="J15586" s="69">
        <v>1</v>
      </c>
      <c r="K15586" s="91"/>
      <c r="L15586" s="91"/>
    </row>
    <row r="15587" spans="2:12" x14ac:dyDescent="0.25">
      <c r="B15587" s="67" t="s">
        <v>554</v>
      </c>
      <c r="C15587" s="67" t="s">
        <v>555</v>
      </c>
      <c r="D15587" s="68" t="s">
        <v>383</v>
      </c>
      <c r="E15587" s="67" t="s">
        <v>384</v>
      </c>
      <c r="F15587" s="68" t="s">
        <v>566</v>
      </c>
      <c r="G15587" s="67" t="s">
        <v>567</v>
      </c>
      <c r="H15587" s="68" t="s">
        <v>363</v>
      </c>
      <c r="I15587" s="69">
        <v>12</v>
      </c>
      <c r="J15587" s="69">
        <v>13</v>
      </c>
      <c r="K15587" s="91"/>
      <c r="L15587" s="91"/>
    </row>
    <row r="15588" spans="2:12" x14ac:dyDescent="0.25">
      <c r="B15588" s="67" t="s">
        <v>554</v>
      </c>
      <c r="C15588" s="67" t="s">
        <v>555</v>
      </c>
      <c r="D15588" s="68" t="s">
        <v>383</v>
      </c>
      <c r="E15588" s="67" t="s">
        <v>384</v>
      </c>
      <c r="F15588" s="68" t="s">
        <v>566</v>
      </c>
      <c r="G15588" s="67" t="s">
        <v>567</v>
      </c>
      <c r="H15588" s="68" t="s">
        <v>362</v>
      </c>
      <c r="I15588" s="69">
        <v>52</v>
      </c>
      <c r="J15588" s="69">
        <v>82</v>
      </c>
      <c r="K15588" s="91"/>
      <c r="L15588" s="91"/>
    </row>
    <row r="15589" spans="2:12" x14ac:dyDescent="0.25">
      <c r="B15589" s="67" t="s">
        <v>554</v>
      </c>
      <c r="C15589" s="67" t="s">
        <v>555</v>
      </c>
      <c r="D15589" s="68" t="s">
        <v>383</v>
      </c>
      <c r="E15589" s="67" t="s">
        <v>384</v>
      </c>
      <c r="F15589" s="68" t="s">
        <v>566</v>
      </c>
      <c r="G15589" s="67" t="s">
        <v>567</v>
      </c>
      <c r="H15589" s="68" t="s">
        <v>363</v>
      </c>
      <c r="I15589" s="69">
        <v>40</v>
      </c>
      <c r="J15589" s="69">
        <v>54</v>
      </c>
      <c r="K15589" s="91"/>
      <c r="L15589" s="91"/>
    </row>
    <row r="15590" spans="2:12" x14ac:dyDescent="0.25">
      <c r="B15590" s="67" t="s">
        <v>554</v>
      </c>
      <c r="C15590" s="67" t="s">
        <v>555</v>
      </c>
      <c r="D15590" s="68" t="s">
        <v>383</v>
      </c>
      <c r="E15590" s="67" t="s">
        <v>384</v>
      </c>
      <c r="F15590" s="68" t="s">
        <v>566</v>
      </c>
      <c r="G15590" s="67" t="s">
        <v>567</v>
      </c>
      <c r="H15590" s="68" t="s">
        <v>364</v>
      </c>
      <c r="I15590" s="69">
        <v>0</v>
      </c>
      <c r="J15590" s="69">
        <v>0</v>
      </c>
      <c r="K15590" s="91"/>
      <c r="L15590" s="91"/>
    </row>
    <row r="15591" spans="2:12" x14ac:dyDescent="0.25">
      <c r="B15591" s="67" t="s">
        <v>554</v>
      </c>
      <c r="C15591" s="67" t="s">
        <v>555</v>
      </c>
      <c r="D15591" s="68" t="s">
        <v>383</v>
      </c>
      <c r="E15591" s="67" t="s">
        <v>384</v>
      </c>
      <c r="F15591" s="68" t="s">
        <v>566</v>
      </c>
      <c r="G15591" s="67" t="s">
        <v>567</v>
      </c>
      <c r="H15591" s="68" t="s">
        <v>362</v>
      </c>
      <c r="I15591" s="69">
        <v>39</v>
      </c>
      <c r="J15591" s="69">
        <v>66</v>
      </c>
      <c r="K15591" s="91"/>
      <c r="L15591" s="91"/>
    </row>
    <row r="15592" spans="2:12" x14ac:dyDescent="0.25">
      <c r="B15592" s="67" t="s">
        <v>554</v>
      </c>
      <c r="C15592" s="67" t="s">
        <v>555</v>
      </c>
      <c r="D15592" s="68" t="s">
        <v>383</v>
      </c>
      <c r="E15592" s="67" t="s">
        <v>384</v>
      </c>
      <c r="F15592" s="68" t="s">
        <v>566</v>
      </c>
      <c r="G15592" s="67" t="s">
        <v>567</v>
      </c>
      <c r="H15592" s="68" t="s">
        <v>363</v>
      </c>
      <c r="I15592" s="69">
        <v>34</v>
      </c>
      <c r="J15592" s="69">
        <v>42</v>
      </c>
      <c r="K15592" s="91"/>
      <c r="L15592" s="91"/>
    </row>
    <row r="15593" spans="2:12" x14ac:dyDescent="0.25">
      <c r="B15593" s="67" t="s">
        <v>554</v>
      </c>
      <c r="C15593" s="67" t="s">
        <v>555</v>
      </c>
      <c r="D15593" s="68" t="s">
        <v>383</v>
      </c>
      <c r="E15593" s="67" t="s">
        <v>384</v>
      </c>
      <c r="F15593" s="68" t="s">
        <v>566</v>
      </c>
      <c r="G15593" s="67" t="s">
        <v>567</v>
      </c>
      <c r="H15593" s="68" t="s">
        <v>364</v>
      </c>
      <c r="I15593" s="69">
        <v>0</v>
      </c>
      <c r="J15593" s="69">
        <v>0</v>
      </c>
      <c r="K15593" s="91"/>
      <c r="L15593" s="91"/>
    </row>
    <row r="15594" spans="2:12" x14ac:dyDescent="0.25">
      <c r="B15594" s="67" t="s">
        <v>554</v>
      </c>
      <c r="C15594" s="67" t="s">
        <v>555</v>
      </c>
      <c r="D15594" s="68" t="s">
        <v>383</v>
      </c>
      <c r="E15594" s="67" t="s">
        <v>384</v>
      </c>
      <c r="F15594" s="68" t="s">
        <v>566</v>
      </c>
      <c r="G15594" s="67" t="s">
        <v>567</v>
      </c>
      <c r="H15594" s="68" t="s">
        <v>362</v>
      </c>
      <c r="I15594" s="69">
        <v>60</v>
      </c>
      <c r="J15594" s="69">
        <v>158</v>
      </c>
      <c r="K15594" s="91"/>
      <c r="L15594" s="91"/>
    </row>
    <row r="15595" spans="2:12" x14ac:dyDescent="0.25">
      <c r="B15595" s="67" t="s">
        <v>554</v>
      </c>
      <c r="C15595" s="67" t="s">
        <v>555</v>
      </c>
      <c r="D15595" s="68" t="s">
        <v>383</v>
      </c>
      <c r="E15595" s="67" t="s">
        <v>384</v>
      </c>
      <c r="F15595" s="68" t="s">
        <v>566</v>
      </c>
      <c r="G15595" s="67" t="s">
        <v>567</v>
      </c>
      <c r="H15595" s="68" t="s">
        <v>363</v>
      </c>
      <c r="I15595" s="69">
        <v>286</v>
      </c>
      <c r="J15595" s="69">
        <v>318</v>
      </c>
      <c r="K15595" s="91"/>
      <c r="L15595" s="91"/>
    </row>
    <row r="15596" spans="2:12" x14ac:dyDescent="0.25">
      <c r="B15596" s="67" t="s">
        <v>554</v>
      </c>
      <c r="C15596" s="67" t="s">
        <v>555</v>
      </c>
      <c r="D15596" s="68" t="s">
        <v>383</v>
      </c>
      <c r="E15596" s="67" t="s">
        <v>384</v>
      </c>
      <c r="F15596" s="68" t="s">
        <v>566</v>
      </c>
      <c r="G15596" s="67" t="s">
        <v>567</v>
      </c>
      <c r="H15596" s="68" t="s">
        <v>364</v>
      </c>
      <c r="I15596" s="69">
        <v>75</v>
      </c>
      <c r="J15596" s="69">
        <v>67</v>
      </c>
      <c r="K15596" s="91"/>
      <c r="L15596" s="91"/>
    </row>
    <row r="15597" spans="2:12" x14ac:dyDescent="0.25">
      <c r="B15597" s="67" t="s">
        <v>554</v>
      </c>
      <c r="C15597" s="67" t="s">
        <v>555</v>
      </c>
      <c r="D15597" s="68" t="s">
        <v>383</v>
      </c>
      <c r="E15597" s="67" t="s">
        <v>384</v>
      </c>
      <c r="F15597" s="68" t="s">
        <v>566</v>
      </c>
      <c r="G15597" s="67" t="s">
        <v>567</v>
      </c>
      <c r="H15597" s="68" t="s">
        <v>364</v>
      </c>
      <c r="I15597" s="69">
        <v>0</v>
      </c>
      <c r="J15597" s="69">
        <v>0</v>
      </c>
      <c r="K15597" s="91"/>
      <c r="L15597" s="91"/>
    </row>
    <row r="15598" spans="2:12" x14ac:dyDescent="0.25">
      <c r="B15598" s="67" t="s">
        <v>554</v>
      </c>
      <c r="C15598" s="67" t="s">
        <v>555</v>
      </c>
      <c r="D15598" s="68" t="s">
        <v>383</v>
      </c>
      <c r="E15598" s="67" t="s">
        <v>384</v>
      </c>
      <c r="F15598" s="68" t="s">
        <v>566</v>
      </c>
      <c r="G15598" s="67" t="s">
        <v>567</v>
      </c>
      <c r="H15598" s="68" t="s">
        <v>363</v>
      </c>
      <c r="I15598" s="69">
        <v>0</v>
      </c>
      <c r="J15598" s="69">
        <v>0</v>
      </c>
      <c r="K15598" s="91"/>
      <c r="L15598" s="91"/>
    </row>
    <row r="15599" spans="2:12" x14ac:dyDescent="0.25">
      <c r="B15599" s="67" t="s">
        <v>554</v>
      </c>
      <c r="C15599" s="67" t="s">
        <v>555</v>
      </c>
      <c r="D15599" s="68" t="s">
        <v>383</v>
      </c>
      <c r="E15599" s="67" t="s">
        <v>384</v>
      </c>
      <c r="F15599" s="68" t="s">
        <v>566</v>
      </c>
      <c r="G15599" s="67" t="s">
        <v>567</v>
      </c>
      <c r="H15599" s="68" t="s">
        <v>362</v>
      </c>
      <c r="I15599" s="69">
        <v>168</v>
      </c>
      <c r="J15599" s="69">
        <v>144</v>
      </c>
      <c r="K15599" s="91"/>
      <c r="L15599" s="91"/>
    </row>
    <row r="15600" spans="2:12" x14ac:dyDescent="0.25">
      <c r="B15600" s="67" t="s">
        <v>554</v>
      </c>
      <c r="C15600" s="67" t="s">
        <v>555</v>
      </c>
      <c r="D15600" s="68" t="s">
        <v>383</v>
      </c>
      <c r="E15600" s="67" t="s">
        <v>384</v>
      </c>
      <c r="F15600" s="68" t="s">
        <v>566</v>
      </c>
      <c r="G15600" s="67" t="s">
        <v>567</v>
      </c>
      <c r="H15600" s="68" t="s">
        <v>363</v>
      </c>
      <c r="I15600" s="69">
        <v>179</v>
      </c>
      <c r="J15600" s="69">
        <v>298</v>
      </c>
      <c r="K15600" s="91"/>
      <c r="L15600" s="91"/>
    </row>
    <row r="15601" spans="2:12" x14ac:dyDescent="0.25">
      <c r="B15601" s="67" t="s">
        <v>554</v>
      </c>
      <c r="C15601" s="67" t="s">
        <v>555</v>
      </c>
      <c r="D15601" s="68" t="s">
        <v>383</v>
      </c>
      <c r="E15601" s="67" t="s">
        <v>384</v>
      </c>
      <c r="F15601" s="68" t="s">
        <v>566</v>
      </c>
      <c r="G15601" s="67" t="s">
        <v>567</v>
      </c>
      <c r="H15601" s="68" t="s">
        <v>364</v>
      </c>
      <c r="I15601" s="69">
        <v>0</v>
      </c>
      <c r="J15601" s="69">
        <v>0</v>
      </c>
      <c r="K15601" s="91"/>
      <c r="L15601" s="91"/>
    </row>
    <row r="15602" spans="2:12" x14ac:dyDescent="0.25">
      <c r="B15602" s="67" t="s">
        <v>554</v>
      </c>
      <c r="C15602" s="67" t="s">
        <v>555</v>
      </c>
      <c r="D15602" s="68" t="s">
        <v>383</v>
      </c>
      <c r="E15602" s="67" t="s">
        <v>384</v>
      </c>
      <c r="F15602" s="68" t="s">
        <v>566</v>
      </c>
      <c r="G15602" s="67" t="s">
        <v>567</v>
      </c>
      <c r="H15602" s="68" t="s">
        <v>362</v>
      </c>
      <c r="I15602" s="69">
        <v>80</v>
      </c>
      <c r="J15602" s="69">
        <v>10</v>
      </c>
      <c r="K15602" s="91"/>
      <c r="L15602" s="91"/>
    </row>
    <row r="15603" spans="2:12" x14ac:dyDescent="0.25">
      <c r="B15603" s="67" t="s">
        <v>554</v>
      </c>
      <c r="C15603" s="67" t="s">
        <v>555</v>
      </c>
      <c r="D15603" s="68" t="s">
        <v>383</v>
      </c>
      <c r="E15603" s="67" t="s">
        <v>384</v>
      </c>
      <c r="F15603" s="68" t="s">
        <v>566</v>
      </c>
      <c r="G15603" s="67" t="s">
        <v>567</v>
      </c>
      <c r="H15603" s="68" t="s">
        <v>363</v>
      </c>
      <c r="I15603" s="69">
        <v>0</v>
      </c>
      <c r="J15603" s="69">
        <v>0</v>
      </c>
      <c r="K15603" s="91"/>
      <c r="L15603" s="91"/>
    </row>
    <row r="15604" spans="2:12" x14ac:dyDescent="0.25">
      <c r="B15604" s="67" t="s">
        <v>554</v>
      </c>
      <c r="C15604" s="67" t="s">
        <v>555</v>
      </c>
      <c r="D15604" s="68" t="s">
        <v>383</v>
      </c>
      <c r="E15604" s="67" t="s">
        <v>384</v>
      </c>
      <c r="F15604" s="68" t="s">
        <v>566</v>
      </c>
      <c r="G15604" s="67" t="s">
        <v>567</v>
      </c>
      <c r="H15604" s="68" t="s">
        <v>364</v>
      </c>
      <c r="I15604" s="69">
        <v>10</v>
      </c>
      <c r="J15604" s="69">
        <v>0</v>
      </c>
      <c r="K15604" s="91"/>
      <c r="L15604" s="91"/>
    </row>
    <row r="15605" spans="2:12" x14ac:dyDescent="0.25">
      <c r="B15605" s="67" t="s">
        <v>554</v>
      </c>
      <c r="C15605" s="67" t="s">
        <v>555</v>
      </c>
      <c r="D15605" s="68" t="s">
        <v>383</v>
      </c>
      <c r="E15605" s="67" t="s">
        <v>384</v>
      </c>
      <c r="F15605" s="68" t="s">
        <v>566</v>
      </c>
      <c r="G15605" s="67" t="s">
        <v>567</v>
      </c>
      <c r="H15605" s="68" t="s">
        <v>362</v>
      </c>
      <c r="I15605" s="69">
        <v>10</v>
      </c>
      <c r="J15605" s="69">
        <v>0</v>
      </c>
      <c r="K15605" s="91"/>
      <c r="L15605" s="91"/>
    </row>
    <row r="15606" spans="2:12" x14ac:dyDescent="0.25">
      <c r="B15606" s="67" t="s">
        <v>554</v>
      </c>
      <c r="C15606" s="67" t="s">
        <v>555</v>
      </c>
      <c r="D15606" s="68" t="s">
        <v>383</v>
      </c>
      <c r="E15606" s="67" t="s">
        <v>384</v>
      </c>
      <c r="F15606" s="68" t="s">
        <v>566</v>
      </c>
      <c r="G15606" s="67" t="s">
        <v>567</v>
      </c>
      <c r="H15606" s="68" t="s">
        <v>363</v>
      </c>
      <c r="I15606" s="69">
        <v>131</v>
      </c>
      <c r="J15606" s="69">
        <v>190</v>
      </c>
      <c r="K15606" s="91"/>
      <c r="L15606" s="91"/>
    </row>
    <row r="15607" spans="2:12" x14ac:dyDescent="0.25">
      <c r="B15607" s="67" t="s">
        <v>554</v>
      </c>
      <c r="C15607" s="67" t="s">
        <v>555</v>
      </c>
      <c r="D15607" s="68" t="s">
        <v>383</v>
      </c>
      <c r="E15607" s="67" t="s">
        <v>384</v>
      </c>
      <c r="F15607" s="68" t="s">
        <v>566</v>
      </c>
      <c r="G15607" s="67" t="s">
        <v>567</v>
      </c>
      <c r="H15607" s="68" t="s">
        <v>364</v>
      </c>
      <c r="I15607" s="69">
        <v>0</v>
      </c>
      <c r="J15607" s="69">
        <v>0</v>
      </c>
      <c r="K15607" s="91"/>
      <c r="L15607" s="91"/>
    </row>
    <row r="15608" spans="2:12" x14ac:dyDescent="0.25">
      <c r="B15608" s="67" t="s">
        <v>554</v>
      </c>
      <c r="C15608" s="67" t="s">
        <v>555</v>
      </c>
      <c r="D15608" s="68" t="s">
        <v>383</v>
      </c>
      <c r="E15608" s="67" t="s">
        <v>384</v>
      </c>
      <c r="F15608" s="68" t="s">
        <v>566</v>
      </c>
      <c r="G15608" s="67" t="s">
        <v>567</v>
      </c>
      <c r="H15608" s="68" t="s">
        <v>362</v>
      </c>
      <c r="I15608" s="69">
        <v>0</v>
      </c>
      <c r="J15608" s="69">
        <v>13</v>
      </c>
      <c r="K15608" s="91"/>
      <c r="L15608" s="91"/>
    </row>
    <row r="15609" spans="2:12" x14ac:dyDescent="0.25">
      <c r="B15609" s="67" t="s">
        <v>554</v>
      </c>
      <c r="C15609" s="67" t="s">
        <v>555</v>
      </c>
      <c r="D15609" s="68" t="s">
        <v>383</v>
      </c>
      <c r="E15609" s="67" t="s">
        <v>384</v>
      </c>
      <c r="F15609" s="68" t="s">
        <v>566</v>
      </c>
      <c r="G15609" s="67" t="s">
        <v>567</v>
      </c>
      <c r="H15609" s="68" t="s">
        <v>363</v>
      </c>
      <c r="I15609" s="69">
        <v>0</v>
      </c>
      <c r="J15609" s="69">
        <v>0</v>
      </c>
      <c r="K15609" s="91"/>
      <c r="L15609" s="91"/>
    </row>
    <row r="15610" spans="2:12" x14ac:dyDescent="0.25">
      <c r="B15610" s="67" t="s">
        <v>554</v>
      </c>
      <c r="C15610" s="67" t="s">
        <v>555</v>
      </c>
      <c r="D15610" s="68" t="s">
        <v>383</v>
      </c>
      <c r="E15610" s="67" t="s">
        <v>384</v>
      </c>
      <c r="F15610" s="68" t="s">
        <v>566</v>
      </c>
      <c r="G15610" s="67" t="s">
        <v>567</v>
      </c>
      <c r="H15610" s="68" t="s">
        <v>362</v>
      </c>
      <c r="I15610" s="69">
        <v>3</v>
      </c>
      <c r="J15610" s="69">
        <v>29</v>
      </c>
      <c r="K15610" s="91"/>
      <c r="L15610" s="91"/>
    </row>
    <row r="15611" spans="2:12" x14ac:dyDescent="0.25">
      <c r="B15611" s="67" t="s">
        <v>554</v>
      </c>
      <c r="C15611" s="67" t="s">
        <v>555</v>
      </c>
      <c r="D15611" s="68" t="s">
        <v>383</v>
      </c>
      <c r="E15611" s="67" t="s">
        <v>384</v>
      </c>
      <c r="F15611" s="68" t="s">
        <v>566</v>
      </c>
      <c r="G15611" s="67" t="s">
        <v>567</v>
      </c>
      <c r="H15611" s="68" t="s">
        <v>363</v>
      </c>
      <c r="I15611" s="69">
        <v>3</v>
      </c>
      <c r="J15611" s="69">
        <v>3</v>
      </c>
      <c r="K15611" s="91"/>
      <c r="L15611" s="91"/>
    </row>
    <row r="15612" spans="2:12" x14ac:dyDescent="0.25">
      <c r="B15612" s="67" t="s">
        <v>554</v>
      </c>
      <c r="C15612" s="67" t="s">
        <v>555</v>
      </c>
      <c r="D15612" s="68" t="s">
        <v>383</v>
      </c>
      <c r="E15612" s="67" t="s">
        <v>384</v>
      </c>
      <c r="F15612" s="68" t="s">
        <v>566</v>
      </c>
      <c r="G15612" s="67" t="s">
        <v>567</v>
      </c>
      <c r="H15612" s="68" t="s">
        <v>364</v>
      </c>
      <c r="I15612" s="69">
        <v>18</v>
      </c>
      <c r="J15612" s="69">
        <v>38</v>
      </c>
      <c r="K15612" s="91"/>
      <c r="L15612" s="91"/>
    </row>
    <row r="15613" spans="2:12" x14ac:dyDescent="0.25">
      <c r="B15613" s="67" t="s">
        <v>554</v>
      </c>
      <c r="C15613" s="67" t="s">
        <v>555</v>
      </c>
      <c r="D15613" s="68" t="s">
        <v>383</v>
      </c>
      <c r="E15613" s="67" t="s">
        <v>384</v>
      </c>
      <c r="F15613" s="68" t="s">
        <v>566</v>
      </c>
      <c r="G15613" s="67" t="s">
        <v>567</v>
      </c>
      <c r="H15613" s="68" t="s">
        <v>362</v>
      </c>
      <c r="I15613" s="69">
        <v>0</v>
      </c>
      <c r="J15613" s="69">
        <v>0</v>
      </c>
      <c r="K15613" s="91"/>
      <c r="L15613" s="91"/>
    </row>
    <row r="15614" spans="2:12" x14ac:dyDescent="0.25">
      <c r="B15614" s="67" t="s">
        <v>554</v>
      </c>
      <c r="C15614" s="67" t="s">
        <v>555</v>
      </c>
      <c r="D15614" s="68" t="s">
        <v>383</v>
      </c>
      <c r="E15614" s="67" t="s">
        <v>384</v>
      </c>
      <c r="F15614" s="68" t="s">
        <v>566</v>
      </c>
      <c r="G15614" s="67" t="s">
        <v>567</v>
      </c>
      <c r="H15614" s="68" t="s">
        <v>363</v>
      </c>
      <c r="I15614" s="69">
        <v>41</v>
      </c>
      <c r="J15614" s="69">
        <v>70</v>
      </c>
      <c r="K15614" s="91"/>
      <c r="L15614" s="91"/>
    </row>
    <row r="15615" spans="2:12" x14ac:dyDescent="0.25">
      <c r="B15615" s="67" t="s">
        <v>554</v>
      </c>
      <c r="C15615" s="67" t="s">
        <v>555</v>
      </c>
      <c r="D15615" s="68" t="s">
        <v>383</v>
      </c>
      <c r="E15615" s="67" t="s">
        <v>384</v>
      </c>
      <c r="F15615" s="68" t="s">
        <v>566</v>
      </c>
      <c r="G15615" s="67" t="s">
        <v>567</v>
      </c>
      <c r="H15615" s="68" t="s">
        <v>363</v>
      </c>
      <c r="I15615" s="69">
        <v>0</v>
      </c>
      <c r="J15615" s="69">
        <v>8</v>
      </c>
      <c r="K15615" s="91"/>
      <c r="L15615" s="91"/>
    </row>
    <row r="15616" spans="2:12" x14ac:dyDescent="0.25">
      <c r="B15616" s="67" t="s">
        <v>554</v>
      </c>
      <c r="C15616" s="67" t="s">
        <v>555</v>
      </c>
      <c r="D15616" s="68" t="s">
        <v>383</v>
      </c>
      <c r="E15616" s="67" t="s">
        <v>384</v>
      </c>
      <c r="F15616" s="68" t="s">
        <v>566</v>
      </c>
      <c r="G15616" s="67" t="s">
        <v>567</v>
      </c>
      <c r="H15616" s="68" t="s">
        <v>362</v>
      </c>
      <c r="I15616" s="69">
        <v>10</v>
      </c>
      <c r="J15616" s="69">
        <v>10</v>
      </c>
      <c r="K15616" s="91"/>
      <c r="L15616" s="91"/>
    </row>
    <row r="15617" spans="2:12" x14ac:dyDescent="0.25">
      <c r="B15617" s="67" t="s">
        <v>554</v>
      </c>
      <c r="C15617" s="67" t="s">
        <v>555</v>
      </c>
      <c r="D15617" s="68" t="s">
        <v>383</v>
      </c>
      <c r="E15617" s="67" t="s">
        <v>384</v>
      </c>
      <c r="F15617" s="68" t="s">
        <v>566</v>
      </c>
      <c r="G15617" s="67" t="s">
        <v>567</v>
      </c>
      <c r="H15617" s="68" t="s">
        <v>363</v>
      </c>
      <c r="I15617" s="69">
        <v>17</v>
      </c>
      <c r="J15617" s="69">
        <v>14</v>
      </c>
      <c r="K15617" s="91"/>
      <c r="L15617" s="91"/>
    </row>
    <row r="15618" spans="2:12" x14ac:dyDescent="0.25">
      <c r="B15618" s="67" t="s">
        <v>554</v>
      </c>
      <c r="C15618" s="67" t="s">
        <v>555</v>
      </c>
      <c r="D15618" s="68" t="s">
        <v>383</v>
      </c>
      <c r="E15618" s="67" t="s">
        <v>384</v>
      </c>
      <c r="F15618" s="68" t="s">
        <v>566</v>
      </c>
      <c r="G15618" s="67" t="s">
        <v>567</v>
      </c>
      <c r="H15618" s="68" t="s">
        <v>364</v>
      </c>
      <c r="I15618" s="69">
        <v>0</v>
      </c>
      <c r="J15618" s="69">
        <v>0</v>
      </c>
      <c r="K15618" s="91"/>
      <c r="L15618" s="91"/>
    </row>
    <row r="15619" spans="2:12" x14ac:dyDescent="0.25">
      <c r="B15619" s="67" t="s">
        <v>554</v>
      </c>
      <c r="C15619" s="67" t="s">
        <v>555</v>
      </c>
      <c r="D15619" s="68" t="s">
        <v>383</v>
      </c>
      <c r="E15619" s="67" t="s">
        <v>384</v>
      </c>
      <c r="F15619" s="68" t="s">
        <v>566</v>
      </c>
      <c r="G15619" s="67" t="s">
        <v>567</v>
      </c>
      <c r="H15619" s="68" t="s">
        <v>362</v>
      </c>
      <c r="I15619" s="69">
        <v>0</v>
      </c>
      <c r="J15619" s="69">
        <v>20</v>
      </c>
      <c r="K15619" s="91"/>
      <c r="L15619" s="91"/>
    </row>
    <row r="15620" spans="2:12" x14ac:dyDescent="0.25">
      <c r="B15620" s="67" t="s">
        <v>554</v>
      </c>
      <c r="C15620" s="67" t="s">
        <v>555</v>
      </c>
      <c r="D15620" s="68" t="s">
        <v>383</v>
      </c>
      <c r="E15620" s="67" t="s">
        <v>384</v>
      </c>
      <c r="F15620" s="68" t="s">
        <v>566</v>
      </c>
      <c r="G15620" s="67" t="s">
        <v>567</v>
      </c>
      <c r="H15620" s="68" t="s">
        <v>363</v>
      </c>
      <c r="I15620" s="69">
        <v>0</v>
      </c>
      <c r="J15620" s="69">
        <v>37</v>
      </c>
      <c r="K15620" s="91"/>
      <c r="L15620" s="91"/>
    </row>
    <row r="15621" spans="2:12" x14ac:dyDescent="0.25">
      <c r="B15621" s="67" t="s">
        <v>554</v>
      </c>
      <c r="C15621" s="67" t="s">
        <v>555</v>
      </c>
      <c r="D15621" s="68" t="s">
        <v>383</v>
      </c>
      <c r="E15621" s="67" t="s">
        <v>384</v>
      </c>
      <c r="F15621" s="68" t="s">
        <v>566</v>
      </c>
      <c r="G15621" s="67" t="s">
        <v>567</v>
      </c>
      <c r="H15621" s="68" t="s">
        <v>364</v>
      </c>
      <c r="I15621" s="69">
        <v>0</v>
      </c>
      <c r="J15621" s="69">
        <v>0</v>
      </c>
      <c r="K15621" s="91"/>
      <c r="L15621" s="91"/>
    </row>
    <row r="15622" spans="2:12" x14ac:dyDescent="0.25">
      <c r="B15622" s="67" t="s">
        <v>554</v>
      </c>
      <c r="C15622" s="67" t="s">
        <v>555</v>
      </c>
      <c r="D15622" s="68" t="s">
        <v>383</v>
      </c>
      <c r="E15622" s="67" t="s">
        <v>384</v>
      </c>
      <c r="F15622" s="68" t="s">
        <v>566</v>
      </c>
      <c r="G15622" s="67" t="s">
        <v>567</v>
      </c>
      <c r="H15622" s="68" t="s">
        <v>363</v>
      </c>
      <c r="I15622" s="69">
        <v>0</v>
      </c>
      <c r="J15622" s="69">
        <v>0</v>
      </c>
      <c r="K15622" s="91"/>
      <c r="L15622" s="91"/>
    </row>
    <row r="15623" spans="2:12" x14ac:dyDescent="0.25">
      <c r="B15623" s="67" t="s">
        <v>554</v>
      </c>
      <c r="C15623" s="67" t="s">
        <v>555</v>
      </c>
      <c r="D15623" s="68" t="s">
        <v>383</v>
      </c>
      <c r="E15623" s="67" t="s">
        <v>384</v>
      </c>
      <c r="F15623" s="68" t="s">
        <v>566</v>
      </c>
      <c r="G15623" s="67" t="s">
        <v>567</v>
      </c>
      <c r="H15623" s="68" t="s">
        <v>364</v>
      </c>
      <c r="I15623" s="69">
        <v>0</v>
      </c>
      <c r="J15623" s="69">
        <v>0</v>
      </c>
      <c r="K15623" s="91"/>
      <c r="L15623" s="91"/>
    </row>
    <row r="15624" spans="2:12" x14ac:dyDescent="0.25">
      <c r="B15624" s="67" t="s">
        <v>554</v>
      </c>
      <c r="C15624" s="67" t="s">
        <v>555</v>
      </c>
      <c r="D15624" s="68" t="s">
        <v>383</v>
      </c>
      <c r="E15624" s="67" t="s">
        <v>384</v>
      </c>
      <c r="F15624" s="68" t="s">
        <v>566</v>
      </c>
      <c r="G15624" s="67" t="s">
        <v>567</v>
      </c>
      <c r="H15624" s="68" t="s">
        <v>363</v>
      </c>
      <c r="I15624" s="69">
        <v>0</v>
      </c>
      <c r="J15624" s="69">
        <v>4</v>
      </c>
      <c r="K15624" s="91"/>
      <c r="L15624" s="91"/>
    </row>
    <row r="15625" spans="2:12" x14ac:dyDescent="0.25">
      <c r="B15625" s="67" t="s">
        <v>554</v>
      </c>
      <c r="C15625" s="67" t="s">
        <v>555</v>
      </c>
      <c r="D15625" s="68" t="s">
        <v>383</v>
      </c>
      <c r="E15625" s="67" t="s">
        <v>384</v>
      </c>
      <c r="F15625" s="68" t="s">
        <v>566</v>
      </c>
      <c r="G15625" s="67" t="s">
        <v>567</v>
      </c>
      <c r="H15625" s="68" t="s">
        <v>364</v>
      </c>
      <c r="I15625" s="69">
        <v>0</v>
      </c>
      <c r="J15625" s="69">
        <v>0</v>
      </c>
      <c r="K15625" s="91"/>
      <c r="L15625" s="91"/>
    </row>
    <row r="15626" spans="2:12" x14ac:dyDescent="0.25">
      <c r="B15626" s="67" t="s">
        <v>554</v>
      </c>
      <c r="C15626" s="67" t="s">
        <v>555</v>
      </c>
      <c r="D15626" s="68" t="s">
        <v>383</v>
      </c>
      <c r="E15626" s="67" t="s">
        <v>384</v>
      </c>
      <c r="F15626" s="68" t="s">
        <v>566</v>
      </c>
      <c r="G15626" s="67" t="s">
        <v>567</v>
      </c>
      <c r="H15626" s="68" t="s">
        <v>362</v>
      </c>
      <c r="I15626" s="69">
        <v>0</v>
      </c>
      <c r="J15626" s="69">
        <v>0</v>
      </c>
      <c r="K15626" s="91"/>
      <c r="L15626" s="91"/>
    </row>
    <row r="15627" spans="2:12" x14ac:dyDescent="0.25">
      <c r="B15627" s="67" t="s">
        <v>554</v>
      </c>
      <c r="C15627" s="67" t="s">
        <v>555</v>
      </c>
      <c r="D15627" s="68" t="s">
        <v>383</v>
      </c>
      <c r="E15627" s="67" t="s">
        <v>384</v>
      </c>
      <c r="F15627" s="68" t="s">
        <v>566</v>
      </c>
      <c r="G15627" s="67" t="s">
        <v>567</v>
      </c>
      <c r="H15627" s="68" t="s">
        <v>363</v>
      </c>
      <c r="I15627" s="69">
        <v>30</v>
      </c>
      <c r="J15627" s="69">
        <v>35</v>
      </c>
      <c r="K15627" s="91"/>
      <c r="L15627" s="91"/>
    </row>
    <row r="15628" spans="2:12" x14ac:dyDescent="0.25">
      <c r="B15628" s="67" t="s">
        <v>554</v>
      </c>
      <c r="C15628" s="67" t="s">
        <v>555</v>
      </c>
      <c r="D15628" s="68" t="s">
        <v>383</v>
      </c>
      <c r="E15628" s="67" t="s">
        <v>384</v>
      </c>
      <c r="F15628" s="68" t="s">
        <v>566</v>
      </c>
      <c r="G15628" s="67" t="s">
        <v>567</v>
      </c>
      <c r="H15628" s="68" t="s">
        <v>362</v>
      </c>
      <c r="I15628" s="69">
        <v>9</v>
      </c>
      <c r="J15628" s="69">
        <v>132</v>
      </c>
      <c r="K15628" s="91"/>
      <c r="L15628" s="91"/>
    </row>
    <row r="15629" spans="2:12" x14ac:dyDescent="0.25">
      <c r="B15629" s="67" t="s">
        <v>554</v>
      </c>
      <c r="C15629" s="67" t="s">
        <v>555</v>
      </c>
      <c r="D15629" s="68" t="s">
        <v>383</v>
      </c>
      <c r="E15629" s="67" t="s">
        <v>384</v>
      </c>
      <c r="F15629" s="68" t="s">
        <v>566</v>
      </c>
      <c r="G15629" s="67" t="s">
        <v>567</v>
      </c>
      <c r="H15629" s="68" t="s">
        <v>363</v>
      </c>
      <c r="I15629" s="69">
        <v>180</v>
      </c>
      <c r="J15629" s="69">
        <v>235</v>
      </c>
      <c r="K15629" s="91"/>
      <c r="L15629" s="91"/>
    </row>
    <row r="15630" spans="2:12" x14ac:dyDescent="0.25">
      <c r="B15630" s="67" t="s">
        <v>554</v>
      </c>
      <c r="C15630" s="67" t="s">
        <v>555</v>
      </c>
      <c r="D15630" s="68" t="s">
        <v>383</v>
      </c>
      <c r="E15630" s="67" t="s">
        <v>384</v>
      </c>
      <c r="F15630" s="68" t="s">
        <v>566</v>
      </c>
      <c r="G15630" s="67" t="s">
        <v>567</v>
      </c>
      <c r="H15630" s="68" t="s">
        <v>364</v>
      </c>
      <c r="I15630" s="69">
        <v>0</v>
      </c>
      <c r="J15630" s="69">
        <v>0</v>
      </c>
      <c r="K15630" s="91"/>
      <c r="L15630" s="91"/>
    </row>
    <row r="15631" spans="2:12" x14ac:dyDescent="0.25">
      <c r="B15631" s="67" t="s">
        <v>554</v>
      </c>
      <c r="C15631" s="67" t="s">
        <v>555</v>
      </c>
      <c r="D15631" s="68" t="s">
        <v>383</v>
      </c>
      <c r="E15631" s="67" t="s">
        <v>384</v>
      </c>
      <c r="F15631" s="68" t="s">
        <v>566</v>
      </c>
      <c r="G15631" s="67" t="s">
        <v>567</v>
      </c>
      <c r="H15631" s="68" t="s">
        <v>363</v>
      </c>
      <c r="I15631" s="69">
        <v>0</v>
      </c>
      <c r="J15631" s="69">
        <v>0</v>
      </c>
      <c r="K15631" s="91"/>
      <c r="L15631" s="91"/>
    </row>
    <row r="15632" spans="2:12" x14ac:dyDescent="0.25">
      <c r="B15632" s="67" t="s">
        <v>554</v>
      </c>
      <c r="C15632" s="67" t="s">
        <v>555</v>
      </c>
      <c r="D15632" s="68" t="s">
        <v>383</v>
      </c>
      <c r="E15632" s="67" t="s">
        <v>384</v>
      </c>
      <c r="F15632" s="68" t="s">
        <v>566</v>
      </c>
      <c r="G15632" s="67" t="s">
        <v>567</v>
      </c>
      <c r="H15632" s="68" t="s">
        <v>364</v>
      </c>
      <c r="I15632" s="69">
        <v>0</v>
      </c>
      <c r="J15632" s="69">
        <v>0</v>
      </c>
      <c r="K15632" s="91"/>
      <c r="L15632" s="91"/>
    </row>
    <row r="15633" spans="2:12" x14ac:dyDescent="0.25">
      <c r="B15633" s="67" t="s">
        <v>554</v>
      </c>
      <c r="C15633" s="67" t="s">
        <v>555</v>
      </c>
      <c r="D15633" s="68" t="s">
        <v>383</v>
      </c>
      <c r="E15633" s="67" t="s">
        <v>384</v>
      </c>
      <c r="F15633" s="68" t="s">
        <v>566</v>
      </c>
      <c r="G15633" s="67" t="s">
        <v>567</v>
      </c>
      <c r="H15633" s="68" t="s">
        <v>362</v>
      </c>
      <c r="I15633" s="69">
        <v>190</v>
      </c>
      <c r="J15633" s="69">
        <v>204</v>
      </c>
      <c r="K15633" s="91"/>
      <c r="L15633" s="91"/>
    </row>
    <row r="15634" spans="2:12" x14ac:dyDescent="0.25">
      <c r="B15634" s="67" t="s">
        <v>554</v>
      </c>
      <c r="C15634" s="67" t="s">
        <v>555</v>
      </c>
      <c r="D15634" s="68" t="s">
        <v>383</v>
      </c>
      <c r="E15634" s="67" t="s">
        <v>384</v>
      </c>
      <c r="F15634" s="68" t="s">
        <v>566</v>
      </c>
      <c r="G15634" s="67" t="s">
        <v>567</v>
      </c>
      <c r="H15634" s="68" t="s">
        <v>363</v>
      </c>
      <c r="I15634" s="69">
        <v>253</v>
      </c>
      <c r="J15634" s="69">
        <v>394</v>
      </c>
      <c r="K15634" s="91"/>
      <c r="L15634" s="91"/>
    </row>
    <row r="15635" spans="2:12" x14ac:dyDescent="0.25">
      <c r="B15635" s="67" t="s">
        <v>554</v>
      </c>
      <c r="C15635" s="67" t="s">
        <v>555</v>
      </c>
      <c r="D15635" s="68" t="s">
        <v>383</v>
      </c>
      <c r="E15635" s="67" t="s">
        <v>384</v>
      </c>
      <c r="F15635" s="68" t="s">
        <v>566</v>
      </c>
      <c r="G15635" s="67" t="s">
        <v>567</v>
      </c>
      <c r="H15635" s="68" t="s">
        <v>362</v>
      </c>
      <c r="I15635" s="69">
        <v>38</v>
      </c>
      <c r="J15635" s="69">
        <v>42</v>
      </c>
      <c r="K15635" s="91"/>
      <c r="L15635" s="91"/>
    </row>
    <row r="15636" spans="2:12" x14ac:dyDescent="0.25">
      <c r="B15636" s="67" t="s">
        <v>554</v>
      </c>
      <c r="C15636" s="67" t="s">
        <v>555</v>
      </c>
      <c r="D15636" s="68" t="s">
        <v>383</v>
      </c>
      <c r="E15636" s="67" t="s">
        <v>384</v>
      </c>
      <c r="F15636" s="68" t="s">
        <v>566</v>
      </c>
      <c r="G15636" s="67" t="s">
        <v>567</v>
      </c>
      <c r="H15636" s="68" t="s">
        <v>363</v>
      </c>
      <c r="I15636" s="69">
        <v>20</v>
      </c>
      <c r="J15636" s="69">
        <v>14</v>
      </c>
      <c r="K15636" s="91"/>
      <c r="L15636" s="91"/>
    </row>
    <row r="15637" spans="2:12" x14ac:dyDescent="0.25">
      <c r="B15637" s="67" t="s">
        <v>554</v>
      </c>
      <c r="C15637" s="67" t="s">
        <v>555</v>
      </c>
      <c r="D15637" s="68" t="s">
        <v>383</v>
      </c>
      <c r="E15637" s="67" t="s">
        <v>384</v>
      </c>
      <c r="F15637" s="68" t="s">
        <v>566</v>
      </c>
      <c r="G15637" s="67" t="s">
        <v>567</v>
      </c>
      <c r="H15637" s="68" t="s">
        <v>364</v>
      </c>
      <c r="I15637" s="69">
        <v>0</v>
      </c>
      <c r="J15637" s="69">
        <v>23</v>
      </c>
      <c r="K15637" s="91"/>
      <c r="L15637" s="91"/>
    </row>
    <row r="15638" spans="2:12" x14ac:dyDescent="0.25">
      <c r="B15638" s="67" t="s">
        <v>554</v>
      </c>
      <c r="C15638" s="67" t="s">
        <v>555</v>
      </c>
      <c r="D15638" s="68" t="s">
        <v>383</v>
      </c>
      <c r="E15638" s="67" t="s">
        <v>384</v>
      </c>
      <c r="F15638" s="68" t="s">
        <v>566</v>
      </c>
      <c r="G15638" s="67" t="s">
        <v>567</v>
      </c>
      <c r="H15638" s="68" t="s">
        <v>362</v>
      </c>
      <c r="I15638" s="69">
        <v>57</v>
      </c>
      <c r="J15638" s="69">
        <v>19</v>
      </c>
      <c r="K15638" s="91"/>
      <c r="L15638" s="91"/>
    </row>
    <row r="15639" spans="2:12" x14ac:dyDescent="0.25">
      <c r="B15639" s="67" t="s">
        <v>554</v>
      </c>
      <c r="C15639" s="67" t="s">
        <v>555</v>
      </c>
      <c r="D15639" s="68" t="s">
        <v>383</v>
      </c>
      <c r="E15639" s="67" t="s">
        <v>384</v>
      </c>
      <c r="F15639" s="68" t="s">
        <v>566</v>
      </c>
      <c r="G15639" s="67" t="s">
        <v>567</v>
      </c>
      <c r="H15639" s="68" t="s">
        <v>363</v>
      </c>
      <c r="I15639" s="69">
        <v>144</v>
      </c>
      <c r="J15639" s="69">
        <v>123</v>
      </c>
      <c r="K15639" s="91"/>
      <c r="L15639" s="91"/>
    </row>
    <row r="15640" spans="2:12" x14ac:dyDescent="0.25">
      <c r="B15640" s="67" t="s">
        <v>554</v>
      </c>
      <c r="C15640" s="67" t="s">
        <v>555</v>
      </c>
      <c r="D15640" s="68" t="s">
        <v>383</v>
      </c>
      <c r="E15640" s="67" t="s">
        <v>384</v>
      </c>
      <c r="F15640" s="68" t="s">
        <v>566</v>
      </c>
      <c r="G15640" s="67" t="s">
        <v>567</v>
      </c>
      <c r="H15640" s="68" t="s">
        <v>364</v>
      </c>
      <c r="I15640" s="69">
        <v>13</v>
      </c>
      <c r="J15640" s="69">
        <v>21</v>
      </c>
      <c r="K15640" s="91"/>
      <c r="L15640" s="91"/>
    </row>
    <row r="15641" spans="2:12" x14ac:dyDescent="0.25">
      <c r="B15641" s="67" t="s">
        <v>554</v>
      </c>
      <c r="C15641" s="67" t="s">
        <v>555</v>
      </c>
      <c r="D15641" s="68" t="s">
        <v>383</v>
      </c>
      <c r="E15641" s="67" t="s">
        <v>384</v>
      </c>
      <c r="F15641" s="68" t="s">
        <v>566</v>
      </c>
      <c r="G15641" s="67" t="s">
        <v>567</v>
      </c>
      <c r="H15641" s="68" t="s">
        <v>362</v>
      </c>
      <c r="I15641" s="69">
        <v>0</v>
      </c>
      <c r="J15641" s="69">
        <v>0</v>
      </c>
      <c r="K15641" s="91"/>
      <c r="L15641" s="91"/>
    </row>
    <row r="15642" spans="2:12" x14ac:dyDescent="0.25">
      <c r="B15642" s="67" t="s">
        <v>554</v>
      </c>
      <c r="C15642" s="67" t="s">
        <v>555</v>
      </c>
      <c r="D15642" s="68" t="s">
        <v>383</v>
      </c>
      <c r="E15642" s="67" t="s">
        <v>384</v>
      </c>
      <c r="F15642" s="68" t="s">
        <v>566</v>
      </c>
      <c r="G15642" s="67" t="s">
        <v>567</v>
      </c>
      <c r="H15642" s="68" t="s">
        <v>363</v>
      </c>
      <c r="I15642" s="69">
        <v>0</v>
      </c>
      <c r="J15642" s="69">
        <v>0</v>
      </c>
      <c r="K15642" s="91"/>
      <c r="L15642" s="91"/>
    </row>
    <row r="15643" spans="2:12" x14ac:dyDescent="0.25">
      <c r="B15643" s="67" t="s">
        <v>554</v>
      </c>
      <c r="C15643" s="67" t="s">
        <v>555</v>
      </c>
      <c r="D15643" s="68" t="s">
        <v>383</v>
      </c>
      <c r="E15643" s="67" t="s">
        <v>384</v>
      </c>
      <c r="F15643" s="68" t="s">
        <v>566</v>
      </c>
      <c r="G15643" s="67" t="s">
        <v>567</v>
      </c>
      <c r="H15643" s="68" t="s">
        <v>364</v>
      </c>
      <c r="I15643" s="69">
        <v>0</v>
      </c>
      <c r="J15643" s="69">
        <v>8</v>
      </c>
      <c r="K15643" s="91"/>
      <c r="L15643" s="91"/>
    </row>
    <row r="15644" spans="2:12" x14ac:dyDescent="0.25">
      <c r="B15644" s="67" t="s">
        <v>554</v>
      </c>
      <c r="C15644" s="67" t="s">
        <v>555</v>
      </c>
      <c r="D15644" s="68" t="s">
        <v>383</v>
      </c>
      <c r="E15644" s="67" t="s">
        <v>384</v>
      </c>
      <c r="F15644" s="68" t="s">
        <v>566</v>
      </c>
      <c r="G15644" s="67" t="s">
        <v>567</v>
      </c>
      <c r="H15644" s="68" t="s">
        <v>364</v>
      </c>
      <c r="I15644" s="69">
        <v>0</v>
      </c>
      <c r="J15644" s="69">
        <v>0</v>
      </c>
      <c r="K15644" s="91"/>
      <c r="L15644" s="91"/>
    </row>
    <row r="15645" spans="2:12" x14ac:dyDescent="0.25">
      <c r="B15645" s="67" t="s">
        <v>554</v>
      </c>
      <c r="C15645" s="67" t="s">
        <v>555</v>
      </c>
      <c r="D15645" s="68" t="s">
        <v>383</v>
      </c>
      <c r="E15645" s="67" t="s">
        <v>384</v>
      </c>
      <c r="F15645" s="68" t="s">
        <v>566</v>
      </c>
      <c r="G15645" s="67" t="s">
        <v>567</v>
      </c>
      <c r="H15645" s="68" t="s">
        <v>362</v>
      </c>
      <c r="I15645" s="69">
        <v>20</v>
      </c>
      <c r="J15645" s="69">
        <v>10</v>
      </c>
      <c r="K15645" s="91"/>
      <c r="L15645" s="91"/>
    </row>
    <row r="15646" spans="2:12" x14ac:dyDescent="0.25">
      <c r="B15646" s="67" t="s">
        <v>554</v>
      </c>
      <c r="C15646" s="67" t="s">
        <v>555</v>
      </c>
      <c r="D15646" s="68" t="s">
        <v>383</v>
      </c>
      <c r="E15646" s="67" t="s">
        <v>384</v>
      </c>
      <c r="F15646" s="68" t="s">
        <v>566</v>
      </c>
      <c r="G15646" s="67" t="s">
        <v>567</v>
      </c>
      <c r="H15646" s="68" t="s">
        <v>363</v>
      </c>
      <c r="I15646" s="69">
        <v>0</v>
      </c>
      <c r="J15646" s="69">
        <v>0</v>
      </c>
      <c r="K15646" s="91"/>
      <c r="L15646" s="91"/>
    </row>
    <row r="15647" spans="2:12" x14ac:dyDescent="0.25">
      <c r="B15647" s="67" t="s">
        <v>554</v>
      </c>
      <c r="C15647" s="67" t="s">
        <v>555</v>
      </c>
      <c r="D15647" s="68" t="s">
        <v>383</v>
      </c>
      <c r="E15647" s="67" t="s">
        <v>384</v>
      </c>
      <c r="F15647" s="68" t="s">
        <v>566</v>
      </c>
      <c r="G15647" s="67" t="s">
        <v>567</v>
      </c>
      <c r="H15647" s="68" t="s">
        <v>364</v>
      </c>
      <c r="I15647" s="69">
        <v>12</v>
      </c>
      <c r="J15647" s="69">
        <v>28</v>
      </c>
      <c r="K15647" s="91"/>
      <c r="L15647" s="91"/>
    </row>
    <row r="15648" spans="2:12" x14ac:dyDescent="0.25">
      <c r="B15648" s="67" t="s">
        <v>554</v>
      </c>
      <c r="C15648" s="67" t="s">
        <v>555</v>
      </c>
      <c r="D15648" s="68" t="s">
        <v>383</v>
      </c>
      <c r="E15648" s="67" t="s">
        <v>384</v>
      </c>
      <c r="F15648" s="68" t="s">
        <v>566</v>
      </c>
      <c r="G15648" s="67" t="s">
        <v>567</v>
      </c>
      <c r="H15648" s="68" t="s">
        <v>362</v>
      </c>
      <c r="I15648" s="69">
        <v>187</v>
      </c>
      <c r="J15648" s="69">
        <v>252</v>
      </c>
      <c r="K15648" s="91"/>
      <c r="L15648" s="91"/>
    </row>
    <row r="15649" spans="2:12" x14ac:dyDescent="0.25">
      <c r="B15649" s="67" t="s">
        <v>554</v>
      </c>
      <c r="C15649" s="67" t="s">
        <v>555</v>
      </c>
      <c r="D15649" s="68" t="s">
        <v>383</v>
      </c>
      <c r="E15649" s="67" t="s">
        <v>384</v>
      </c>
      <c r="F15649" s="68" t="s">
        <v>566</v>
      </c>
      <c r="G15649" s="67" t="s">
        <v>567</v>
      </c>
      <c r="H15649" s="68" t="s">
        <v>363</v>
      </c>
      <c r="I15649" s="69">
        <v>304</v>
      </c>
      <c r="J15649" s="69">
        <v>408</v>
      </c>
      <c r="K15649" s="91"/>
      <c r="L15649" s="91"/>
    </row>
    <row r="15650" spans="2:12" x14ac:dyDescent="0.25">
      <c r="B15650" s="67" t="s">
        <v>554</v>
      </c>
      <c r="C15650" s="67" t="s">
        <v>555</v>
      </c>
      <c r="D15650" s="68" t="s">
        <v>383</v>
      </c>
      <c r="E15650" s="67" t="s">
        <v>384</v>
      </c>
      <c r="F15650" s="68" t="s">
        <v>566</v>
      </c>
      <c r="G15650" s="67" t="s">
        <v>567</v>
      </c>
      <c r="H15650" s="68" t="s">
        <v>364</v>
      </c>
      <c r="I15650" s="69">
        <v>61</v>
      </c>
      <c r="J15650" s="69">
        <v>80</v>
      </c>
      <c r="K15650" s="91"/>
      <c r="L15650" s="91"/>
    </row>
    <row r="15651" spans="2:12" x14ac:dyDescent="0.25">
      <c r="B15651" s="67" t="s">
        <v>554</v>
      </c>
      <c r="C15651" s="67" t="s">
        <v>555</v>
      </c>
      <c r="D15651" s="68" t="s">
        <v>383</v>
      </c>
      <c r="E15651" s="67" t="s">
        <v>384</v>
      </c>
      <c r="F15651" s="68" t="s">
        <v>566</v>
      </c>
      <c r="G15651" s="67" t="s">
        <v>567</v>
      </c>
      <c r="H15651" s="68" t="s">
        <v>362</v>
      </c>
      <c r="I15651" s="69">
        <v>0</v>
      </c>
      <c r="J15651" s="69">
        <v>10</v>
      </c>
      <c r="K15651" s="91"/>
      <c r="L15651" s="91"/>
    </row>
    <row r="15652" spans="2:12" x14ac:dyDescent="0.25">
      <c r="B15652" s="67" t="s">
        <v>554</v>
      </c>
      <c r="C15652" s="67" t="s">
        <v>555</v>
      </c>
      <c r="D15652" s="68" t="s">
        <v>383</v>
      </c>
      <c r="E15652" s="67" t="s">
        <v>384</v>
      </c>
      <c r="F15652" s="68" t="s">
        <v>566</v>
      </c>
      <c r="G15652" s="67" t="s">
        <v>567</v>
      </c>
      <c r="H15652" s="68" t="s">
        <v>363</v>
      </c>
      <c r="I15652" s="69">
        <v>36</v>
      </c>
      <c r="J15652" s="69">
        <v>40</v>
      </c>
      <c r="K15652" s="91"/>
      <c r="L15652" s="91"/>
    </row>
    <row r="15653" spans="2:12" x14ac:dyDescent="0.25">
      <c r="B15653" s="67" t="s">
        <v>554</v>
      </c>
      <c r="C15653" s="67" t="s">
        <v>555</v>
      </c>
      <c r="D15653" s="68" t="s">
        <v>383</v>
      </c>
      <c r="E15653" s="67" t="s">
        <v>384</v>
      </c>
      <c r="F15653" s="68" t="s">
        <v>566</v>
      </c>
      <c r="G15653" s="67" t="s">
        <v>567</v>
      </c>
      <c r="H15653" s="68" t="s">
        <v>364</v>
      </c>
      <c r="I15653" s="69">
        <v>0</v>
      </c>
      <c r="J15653" s="69">
        <v>0</v>
      </c>
      <c r="K15653" s="91"/>
      <c r="L15653" s="91"/>
    </row>
    <row r="15654" spans="2:12" x14ac:dyDescent="0.25">
      <c r="B15654" s="67" t="s">
        <v>554</v>
      </c>
      <c r="C15654" s="67" t="s">
        <v>555</v>
      </c>
      <c r="D15654" s="68" t="s">
        <v>383</v>
      </c>
      <c r="E15654" s="67" t="s">
        <v>384</v>
      </c>
      <c r="F15654" s="68" t="s">
        <v>566</v>
      </c>
      <c r="G15654" s="67" t="s">
        <v>567</v>
      </c>
      <c r="H15654" s="68" t="s">
        <v>362</v>
      </c>
      <c r="I15654" s="69">
        <v>0</v>
      </c>
      <c r="J15654" s="69">
        <v>0</v>
      </c>
      <c r="K15654" s="91"/>
      <c r="L15654" s="91"/>
    </row>
    <row r="15655" spans="2:12" x14ac:dyDescent="0.25">
      <c r="B15655" s="67" t="s">
        <v>554</v>
      </c>
      <c r="C15655" s="67" t="s">
        <v>555</v>
      </c>
      <c r="D15655" s="68" t="s">
        <v>383</v>
      </c>
      <c r="E15655" s="67" t="s">
        <v>384</v>
      </c>
      <c r="F15655" s="68" t="s">
        <v>566</v>
      </c>
      <c r="G15655" s="67" t="s">
        <v>567</v>
      </c>
      <c r="H15655" s="68" t="s">
        <v>363</v>
      </c>
      <c r="I15655" s="69">
        <v>0</v>
      </c>
      <c r="J15655" s="69">
        <v>10</v>
      </c>
      <c r="K15655" s="91"/>
      <c r="L15655" s="91"/>
    </row>
    <row r="15656" spans="2:12" x14ac:dyDescent="0.25">
      <c r="B15656" s="67" t="s">
        <v>554</v>
      </c>
      <c r="C15656" s="67" t="s">
        <v>555</v>
      </c>
      <c r="D15656" s="68" t="s">
        <v>383</v>
      </c>
      <c r="E15656" s="67" t="s">
        <v>384</v>
      </c>
      <c r="F15656" s="68" t="s">
        <v>566</v>
      </c>
      <c r="G15656" s="67" t="s">
        <v>567</v>
      </c>
      <c r="H15656" s="68" t="s">
        <v>364</v>
      </c>
      <c r="I15656" s="69">
        <v>0</v>
      </c>
      <c r="J15656" s="69">
        <v>0</v>
      </c>
      <c r="K15656" s="91"/>
      <c r="L15656" s="91"/>
    </row>
    <row r="15657" spans="2:12" x14ac:dyDescent="0.25">
      <c r="B15657" s="67" t="s">
        <v>554</v>
      </c>
      <c r="C15657" s="67" t="s">
        <v>555</v>
      </c>
      <c r="D15657" s="68" t="s">
        <v>383</v>
      </c>
      <c r="E15657" s="67" t="s">
        <v>384</v>
      </c>
      <c r="F15657" s="68" t="s">
        <v>566</v>
      </c>
      <c r="G15657" s="67" t="s">
        <v>567</v>
      </c>
      <c r="H15657" s="68" t="s">
        <v>362</v>
      </c>
      <c r="I15657" s="69">
        <v>30</v>
      </c>
      <c r="J15657" s="69">
        <v>40</v>
      </c>
      <c r="K15657" s="91"/>
      <c r="L15657" s="91"/>
    </row>
    <row r="15658" spans="2:12" x14ac:dyDescent="0.25">
      <c r="B15658" s="67" t="s">
        <v>554</v>
      </c>
      <c r="C15658" s="67" t="s">
        <v>555</v>
      </c>
      <c r="D15658" s="68" t="s">
        <v>383</v>
      </c>
      <c r="E15658" s="67" t="s">
        <v>384</v>
      </c>
      <c r="F15658" s="68" t="s">
        <v>566</v>
      </c>
      <c r="G15658" s="67" t="s">
        <v>567</v>
      </c>
      <c r="H15658" s="68" t="s">
        <v>363</v>
      </c>
      <c r="I15658" s="69">
        <v>82</v>
      </c>
      <c r="J15658" s="69">
        <v>83</v>
      </c>
      <c r="K15658" s="91"/>
      <c r="L15658" s="91"/>
    </row>
    <row r="15659" spans="2:12" x14ac:dyDescent="0.25">
      <c r="B15659" s="67" t="s">
        <v>554</v>
      </c>
      <c r="C15659" s="67" t="s">
        <v>555</v>
      </c>
      <c r="D15659" s="68" t="s">
        <v>383</v>
      </c>
      <c r="E15659" s="67" t="s">
        <v>384</v>
      </c>
      <c r="F15659" s="68" t="s">
        <v>566</v>
      </c>
      <c r="G15659" s="67" t="s">
        <v>567</v>
      </c>
      <c r="H15659" s="68" t="s">
        <v>364</v>
      </c>
      <c r="I15659" s="69">
        <v>0</v>
      </c>
      <c r="J15659" s="69">
        <v>0</v>
      </c>
      <c r="K15659" s="91"/>
      <c r="L15659" s="91"/>
    </row>
    <row r="15660" spans="2:12" x14ac:dyDescent="0.25">
      <c r="B15660" s="67" t="s">
        <v>554</v>
      </c>
      <c r="C15660" s="67" t="s">
        <v>555</v>
      </c>
      <c r="D15660" s="68" t="s">
        <v>383</v>
      </c>
      <c r="E15660" s="67" t="s">
        <v>384</v>
      </c>
      <c r="F15660" s="68" t="s">
        <v>566</v>
      </c>
      <c r="G15660" s="67" t="s">
        <v>567</v>
      </c>
      <c r="H15660" s="68" t="s">
        <v>362</v>
      </c>
      <c r="I15660" s="69">
        <v>13</v>
      </c>
      <c r="J15660" s="69">
        <v>48</v>
      </c>
      <c r="K15660" s="91"/>
      <c r="L15660" s="91"/>
    </row>
    <row r="15661" spans="2:12" x14ac:dyDescent="0.25">
      <c r="B15661" s="67" t="s">
        <v>554</v>
      </c>
      <c r="C15661" s="67" t="s">
        <v>555</v>
      </c>
      <c r="D15661" s="68" t="s">
        <v>383</v>
      </c>
      <c r="E15661" s="67" t="s">
        <v>384</v>
      </c>
      <c r="F15661" s="68" t="s">
        <v>566</v>
      </c>
      <c r="G15661" s="67" t="s">
        <v>567</v>
      </c>
      <c r="H15661" s="68" t="s">
        <v>363</v>
      </c>
      <c r="I15661" s="69">
        <v>27</v>
      </c>
      <c r="J15661" s="69">
        <v>1</v>
      </c>
      <c r="K15661" s="91"/>
      <c r="L15661" s="91"/>
    </row>
    <row r="15662" spans="2:12" x14ac:dyDescent="0.25">
      <c r="B15662" s="67" t="s">
        <v>554</v>
      </c>
      <c r="C15662" s="67" t="s">
        <v>555</v>
      </c>
      <c r="D15662" s="68" t="s">
        <v>383</v>
      </c>
      <c r="E15662" s="67" t="s">
        <v>384</v>
      </c>
      <c r="F15662" s="68" t="s">
        <v>566</v>
      </c>
      <c r="G15662" s="67" t="s">
        <v>567</v>
      </c>
      <c r="H15662" s="68" t="s">
        <v>364</v>
      </c>
      <c r="I15662" s="69">
        <v>0</v>
      </c>
      <c r="J15662" s="69">
        <v>0</v>
      </c>
      <c r="K15662" s="91"/>
      <c r="L15662" s="91"/>
    </row>
    <row r="15663" spans="2:12" x14ac:dyDescent="0.25">
      <c r="B15663" s="67" t="s">
        <v>554</v>
      </c>
      <c r="C15663" s="67" t="s">
        <v>555</v>
      </c>
      <c r="D15663" s="68" t="s">
        <v>383</v>
      </c>
      <c r="E15663" s="67" t="s">
        <v>384</v>
      </c>
      <c r="F15663" s="68" t="s">
        <v>566</v>
      </c>
      <c r="G15663" s="67" t="s">
        <v>567</v>
      </c>
      <c r="H15663" s="68" t="s">
        <v>362</v>
      </c>
      <c r="I15663" s="69">
        <v>35</v>
      </c>
      <c r="J15663" s="69">
        <v>30</v>
      </c>
      <c r="K15663" s="91"/>
      <c r="L15663" s="91"/>
    </row>
    <row r="15664" spans="2:12" x14ac:dyDescent="0.25">
      <c r="B15664" s="67" t="s">
        <v>554</v>
      </c>
      <c r="C15664" s="67" t="s">
        <v>555</v>
      </c>
      <c r="D15664" s="68" t="s">
        <v>383</v>
      </c>
      <c r="E15664" s="67" t="s">
        <v>384</v>
      </c>
      <c r="F15664" s="68" t="s">
        <v>566</v>
      </c>
      <c r="G15664" s="67" t="s">
        <v>567</v>
      </c>
      <c r="H15664" s="68" t="s">
        <v>363</v>
      </c>
      <c r="I15664" s="69">
        <v>22</v>
      </c>
      <c r="J15664" s="69">
        <v>50</v>
      </c>
      <c r="K15664" s="91"/>
      <c r="L15664" s="91"/>
    </row>
    <row r="15665" spans="2:12" x14ac:dyDescent="0.25">
      <c r="B15665" s="67" t="s">
        <v>554</v>
      </c>
      <c r="C15665" s="67" t="s">
        <v>555</v>
      </c>
      <c r="D15665" s="68" t="s">
        <v>383</v>
      </c>
      <c r="E15665" s="67" t="s">
        <v>384</v>
      </c>
      <c r="F15665" s="68" t="s">
        <v>566</v>
      </c>
      <c r="G15665" s="67" t="s">
        <v>567</v>
      </c>
      <c r="H15665" s="68" t="s">
        <v>364</v>
      </c>
      <c r="I15665" s="69">
        <v>0</v>
      </c>
      <c r="J15665" s="69">
        <v>6</v>
      </c>
      <c r="K15665" s="91"/>
      <c r="L15665" s="91"/>
    </row>
    <row r="15666" spans="2:12" x14ac:dyDescent="0.25">
      <c r="B15666" s="67" t="s">
        <v>554</v>
      </c>
      <c r="C15666" s="67" t="s">
        <v>555</v>
      </c>
      <c r="D15666" s="68" t="s">
        <v>383</v>
      </c>
      <c r="E15666" s="67" t="s">
        <v>384</v>
      </c>
      <c r="F15666" s="68" t="s">
        <v>566</v>
      </c>
      <c r="G15666" s="67" t="s">
        <v>567</v>
      </c>
      <c r="H15666" s="68" t="s">
        <v>362</v>
      </c>
      <c r="I15666" s="69">
        <v>0.309</v>
      </c>
      <c r="J15666" s="69">
        <v>0.20599999999999999</v>
      </c>
      <c r="K15666" s="91"/>
      <c r="L15666" s="91"/>
    </row>
    <row r="15667" spans="2:12" x14ac:dyDescent="0.25">
      <c r="B15667" s="67" t="s">
        <v>554</v>
      </c>
      <c r="C15667" s="67" t="s">
        <v>555</v>
      </c>
      <c r="D15667" s="68" t="s">
        <v>383</v>
      </c>
      <c r="E15667" s="67" t="s">
        <v>384</v>
      </c>
      <c r="F15667" s="68" t="s">
        <v>566</v>
      </c>
      <c r="G15667" s="67" t="s">
        <v>567</v>
      </c>
      <c r="H15667" s="68" t="s">
        <v>363</v>
      </c>
      <c r="I15667" s="69">
        <v>0.39140000000000003</v>
      </c>
      <c r="J15667" s="69">
        <v>0.55620000000000003</v>
      </c>
      <c r="K15667" s="91"/>
      <c r="L15667" s="91"/>
    </row>
    <row r="15668" spans="2:12" x14ac:dyDescent="0.25">
      <c r="B15668" s="67" t="s">
        <v>554</v>
      </c>
      <c r="C15668" s="67" t="s">
        <v>555</v>
      </c>
      <c r="D15668" s="68" t="s">
        <v>383</v>
      </c>
      <c r="E15668" s="67" t="s">
        <v>384</v>
      </c>
      <c r="F15668" s="68" t="s">
        <v>566</v>
      </c>
      <c r="G15668" s="67" t="s">
        <v>567</v>
      </c>
      <c r="H15668" s="68" t="s">
        <v>364</v>
      </c>
      <c r="I15668" s="69">
        <v>0.45319999999999999</v>
      </c>
      <c r="J15668" s="69">
        <v>0.28839999999999999</v>
      </c>
      <c r="K15668" s="91"/>
      <c r="L15668" s="91"/>
    </row>
    <row r="15669" spans="2:12" x14ac:dyDescent="0.25">
      <c r="B15669" s="67" t="s">
        <v>554</v>
      </c>
      <c r="C15669" s="67" t="s">
        <v>555</v>
      </c>
      <c r="D15669" s="68" t="s">
        <v>383</v>
      </c>
      <c r="E15669" s="67" t="s">
        <v>384</v>
      </c>
      <c r="F15669" s="68" t="s">
        <v>566</v>
      </c>
      <c r="G15669" s="67" t="s">
        <v>567</v>
      </c>
      <c r="H15669" s="68" t="s">
        <v>362</v>
      </c>
      <c r="I15669" s="69">
        <v>0</v>
      </c>
      <c r="J15669" s="69">
        <v>0</v>
      </c>
      <c r="K15669" s="91"/>
      <c r="L15669" s="91"/>
    </row>
    <row r="15670" spans="2:12" x14ac:dyDescent="0.25">
      <c r="B15670" s="67" t="s">
        <v>554</v>
      </c>
      <c r="C15670" s="67" t="s">
        <v>555</v>
      </c>
      <c r="D15670" s="68" t="s">
        <v>383</v>
      </c>
      <c r="E15670" s="67" t="s">
        <v>384</v>
      </c>
      <c r="F15670" s="68" t="s">
        <v>566</v>
      </c>
      <c r="G15670" s="67" t="s">
        <v>567</v>
      </c>
      <c r="H15670" s="68" t="s">
        <v>363</v>
      </c>
      <c r="I15670" s="69">
        <v>0</v>
      </c>
      <c r="J15670" s="69">
        <v>3</v>
      </c>
      <c r="K15670" s="91"/>
      <c r="L15670" s="91"/>
    </row>
    <row r="15671" spans="2:12" x14ac:dyDescent="0.25">
      <c r="B15671" s="67" t="s">
        <v>554</v>
      </c>
      <c r="C15671" s="67" t="s">
        <v>555</v>
      </c>
      <c r="D15671" s="68" t="s">
        <v>383</v>
      </c>
      <c r="E15671" s="67" t="s">
        <v>384</v>
      </c>
      <c r="F15671" s="68" t="s">
        <v>566</v>
      </c>
      <c r="G15671" s="67" t="s">
        <v>567</v>
      </c>
      <c r="H15671" s="68" t="s">
        <v>364</v>
      </c>
      <c r="I15671" s="69">
        <v>2</v>
      </c>
      <c r="J15671" s="69">
        <v>0</v>
      </c>
      <c r="K15671" s="91"/>
      <c r="L15671" s="91"/>
    </row>
    <row r="15672" spans="2:12" x14ac:dyDescent="0.25">
      <c r="B15672" s="67" t="s">
        <v>554</v>
      </c>
      <c r="C15672" s="67" t="s">
        <v>555</v>
      </c>
      <c r="D15672" s="68" t="s">
        <v>383</v>
      </c>
      <c r="E15672" s="67" t="s">
        <v>384</v>
      </c>
      <c r="F15672" s="68" t="s">
        <v>566</v>
      </c>
      <c r="G15672" s="67" t="s">
        <v>567</v>
      </c>
      <c r="H15672" s="68" t="s">
        <v>363</v>
      </c>
      <c r="I15672" s="69">
        <v>0</v>
      </c>
      <c r="J15672" s="69">
        <v>28</v>
      </c>
      <c r="K15672" s="91"/>
      <c r="L15672" s="91"/>
    </row>
    <row r="15673" spans="2:12" x14ac:dyDescent="0.25">
      <c r="B15673" s="67" t="s">
        <v>554</v>
      </c>
      <c r="C15673" s="67" t="s">
        <v>555</v>
      </c>
      <c r="D15673" s="68" t="s">
        <v>383</v>
      </c>
      <c r="E15673" s="67" t="s">
        <v>384</v>
      </c>
      <c r="F15673" s="68" t="s">
        <v>566</v>
      </c>
      <c r="G15673" s="67" t="s">
        <v>567</v>
      </c>
      <c r="H15673" s="68" t="s">
        <v>362</v>
      </c>
      <c r="I15673" s="69">
        <v>0</v>
      </c>
      <c r="J15673" s="69">
        <v>0</v>
      </c>
      <c r="K15673" s="91"/>
      <c r="L15673" s="91"/>
    </row>
    <row r="15674" spans="2:12" x14ac:dyDescent="0.25">
      <c r="B15674" s="67" t="s">
        <v>554</v>
      </c>
      <c r="C15674" s="67" t="s">
        <v>555</v>
      </c>
      <c r="D15674" s="68" t="s">
        <v>383</v>
      </c>
      <c r="E15674" s="67" t="s">
        <v>384</v>
      </c>
      <c r="F15674" s="68" t="s">
        <v>566</v>
      </c>
      <c r="G15674" s="67" t="s">
        <v>567</v>
      </c>
      <c r="H15674" s="68" t="s">
        <v>363</v>
      </c>
      <c r="I15674" s="69">
        <v>0</v>
      </c>
      <c r="J15674" s="69">
        <v>0</v>
      </c>
      <c r="K15674" s="91"/>
      <c r="L15674" s="91"/>
    </row>
    <row r="15675" spans="2:12" x14ac:dyDescent="0.25">
      <c r="B15675" s="67" t="s">
        <v>554</v>
      </c>
      <c r="C15675" s="67" t="s">
        <v>555</v>
      </c>
      <c r="D15675" s="68" t="s">
        <v>383</v>
      </c>
      <c r="E15675" s="67" t="s">
        <v>384</v>
      </c>
      <c r="F15675" s="68" t="s">
        <v>566</v>
      </c>
      <c r="G15675" s="67" t="s">
        <v>567</v>
      </c>
      <c r="H15675" s="68" t="s">
        <v>362</v>
      </c>
      <c r="I15675" s="69">
        <v>0</v>
      </c>
      <c r="J15675" s="69">
        <v>0</v>
      </c>
      <c r="K15675" s="91"/>
      <c r="L15675" s="91"/>
    </row>
    <row r="15676" spans="2:12" x14ac:dyDescent="0.25">
      <c r="B15676" s="67" t="s">
        <v>554</v>
      </c>
      <c r="C15676" s="67" t="s">
        <v>555</v>
      </c>
      <c r="D15676" s="68" t="s">
        <v>383</v>
      </c>
      <c r="E15676" s="67" t="s">
        <v>384</v>
      </c>
      <c r="F15676" s="68" t="s">
        <v>566</v>
      </c>
      <c r="G15676" s="67" t="s">
        <v>567</v>
      </c>
      <c r="H15676" s="68" t="s">
        <v>363</v>
      </c>
      <c r="I15676" s="69">
        <v>0</v>
      </c>
      <c r="J15676" s="69">
        <v>0</v>
      </c>
      <c r="K15676" s="91"/>
      <c r="L15676" s="91"/>
    </row>
    <row r="15677" spans="2:12" x14ac:dyDescent="0.25">
      <c r="B15677" s="67" t="s">
        <v>554</v>
      </c>
      <c r="C15677" s="67" t="s">
        <v>555</v>
      </c>
      <c r="D15677" s="68" t="s">
        <v>383</v>
      </c>
      <c r="E15677" s="67" t="s">
        <v>384</v>
      </c>
      <c r="F15677" s="68" t="s">
        <v>566</v>
      </c>
      <c r="G15677" s="67" t="s">
        <v>567</v>
      </c>
      <c r="H15677" s="68" t="s">
        <v>364</v>
      </c>
      <c r="I15677" s="69">
        <v>0</v>
      </c>
      <c r="J15677" s="69">
        <v>0</v>
      </c>
      <c r="K15677" s="91"/>
      <c r="L15677" s="91"/>
    </row>
    <row r="15678" spans="2:12" x14ac:dyDescent="0.25">
      <c r="B15678" s="67" t="s">
        <v>554</v>
      </c>
      <c r="C15678" s="67" t="s">
        <v>555</v>
      </c>
      <c r="D15678" s="68" t="s">
        <v>383</v>
      </c>
      <c r="E15678" s="67" t="s">
        <v>384</v>
      </c>
      <c r="F15678" s="68" t="s">
        <v>566</v>
      </c>
      <c r="G15678" s="67" t="s">
        <v>567</v>
      </c>
      <c r="H15678" s="68" t="s">
        <v>362</v>
      </c>
      <c r="I15678" s="69">
        <v>55</v>
      </c>
      <c r="J15678" s="69">
        <v>93</v>
      </c>
      <c r="K15678" s="91"/>
      <c r="L15678" s="91"/>
    </row>
    <row r="15679" spans="2:12" x14ac:dyDescent="0.25">
      <c r="B15679" s="67" t="s">
        <v>554</v>
      </c>
      <c r="C15679" s="67" t="s">
        <v>555</v>
      </c>
      <c r="D15679" s="68" t="s">
        <v>383</v>
      </c>
      <c r="E15679" s="67" t="s">
        <v>384</v>
      </c>
      <c r="F15679" s="68" t="s">
        <v>566</v>
      </c>
      <c r="G15679" s="67" t="s">
        <v>567</v>
      </c>
      <c r="H15679" s="68" t="s">
        <v>363</v>
      </c>
      <c r="I15679" s="69">
        <v>80</v>
      </c>
      <c r="J15679" s="69">
        <v>75</v>
      </c>
      <c r="K15679" s="91"/>
      <c r="L15679" s="91"/>
    </row>
    <row r="15680" spans="2:12" x14ac:dyDescent="0.25">
      <c r="B15680" s="67" t="s">
        <v>554</v>
      </c>
      <c r="C15680" s="67" t="s">
        <v>555</v>
      </c>
      <c r="D15680" s="68" t="s">
        <v>383</v>
      </c>
      <c r="E15680" s="67" t="s">
        <v>384</v>
      </c>
      <c r="F15680" s="68" t="s">
        <v>566</v>
      </c>
      <c r="G15680" s="67" t="s">
        <v>567</v>
      </c>
      <c r="H15680" s="68" t="s">
        <v>362</v>
      </c>
      <c r="I15680" s="69">
        <v>8</v>
      </c>
      <c r="J15680" s="69">
        <v>8</v>
      </c>
      <c r="K15680" s="91"/>
      <c r="L15680" s="91"/>
    </row>
    <row r="15681" spans="2:12" x14ac:dyDescent="0.25">
      <c r="B15681" s="67" t="s">
        <v>554</v>
      </c>
      <c r="C15681" s="67" t="s">
        <v>555</v>
      </c>
      <c r="D15681" s="68" t="s">
        <v>383</v>
      </c>
      <c r="E15681" s="67" t="s">
        <v>384</v>
      </c>
      <c r="F15681" s="68" t="s">
        <v>566</v>
      </c>
      <c r="G15681" s="67" t="s">
        <v>567</v>
      </c>
      <c r="H15681" s="68" t="s">
        <v>363</v>
      </c>
      <c r="I15681" s="69">
        <v>77</v>
      </c>
      <c r="J15681" s="69">
        <v>113</v>
      </c>
      <c r="K15681" s="91"/>
      <c r="L15681" s="91"/>
    </row>
    <row r="15682" spans="2:12" x14ac:dyDescent="0.25">
      <c r="B15682" s="67" t="s">
        <v>554</v>
      </c>
      <c r="C15682" s="67" t="s">
        <v>555</v>
      </c>
      <c r="D15682" s="68" t="s">
        <v>383</v>
      </c>
      <c r="E15682" s="67" t="s">
        <v>384</v>
      </c>
      <c r="F15682" s="68" t="s">
        <v>566</v>
      </c>
      <c r="G15682" s="67" t="s">
        <v>567</v>
      </c>
      <c r="H15682" s="68" t="s">
        <v>362</v>
      </c>
      <c r="I15682" s="69">
        <v>50</v>
      </c>
      <c r="J15682" s="69">
        <v>133</v>
      </c>
      <c r="K15682" s="91"/>
      <c r="L15682" s="91"/>
    </row>
    <row r="15683" spans="2:12" x14ac:dyDescent="0.25">
      <c r="B15683" s="67" t="s">
        <v>554</v>
      </c>
      <c r="C15683" s="67" t="s">
        <v>555</v>
      </c>
      <c r="D15683" s="68" t="s">
        <v>383</v>
      </c>
      <c r="E15683" s="67" t="s">
        <v>384</v>
      </c>
      <c r="F15683" s="68" t="s">
        <v>566</v>
      </c>
      <c r="G15683" s="67" t="s">
        <v>567</v>
      </c>
      <c r="H15683" s="68" t="s">
        <v>363</v>
      </c>
      <c r="I15683" s="69">
        <v>132</v>
      </c>
      <c r="J15683" s="69">
        <v>208</v>
      </c>
      <c r="K15683" s="91"/>
      <c r="L15683" s="91"/>
    </row>
    <row r="15684" spans="2:12" x14ac:dyDescent="0.25">
      <c r="B15684" s="67" t="s">
        <v>554</v>
      </c>
      <c r="C15684" s="67" t="s">
        <v>555</v>
      </c>
      <c r="D15684" s="68" t="s">
        <v>383</v>
      </c>
      <c r="E15684" s="67" t="s">
        <v>384</v>
      </c>
      <c r="F15684" s="68" t="s">
        <v>566</v>
      </c>
      <c r="G15684" s="67" t="s">
        <v>567</v>
      </c>
      <c r="H15684" s="68" t="s">
        <v>364</v>
      </c>
      <c r="I15684" s="69">
        <v>22</v>
      </c>
      <c r="J15684" s="69">
        <v>36</v>
      </c>
      <c r="K15684" s="91"/>
      <c r="L15684" s="91"/>
    </row>
    <row r="15685" spans="2:12" x14ac:dyDescent="0.25">
      <c r="B15685" s="67" t="s">
        <v>554</v>
      </c>
      <c r="C15685" s="67" t="s">
        <v>555</v>
      </c>
      <c r="D15685" s="68" t="s">
        <v>383</v>
      </c>
      <c r="E15685" s="67" t="s">
        <v>384</v>
      </c>
      <c r="F15685" s="68" t="s">
        <v>566</v>
      </c>
      <c r="G15685" s="67" t="s">
        <v>567</v>
      </c>
      <c r="H15685" s="68" t="s">
        <v>362</v>
      </c>
      <c r="I15685" s="69">
        <v>0</v>
      </c>
      <c r="J15685" s="69">
        <v>0</v>
      </c>
      <c r="K15685" s="91"/>
      <c r="L15685" s="91"/>
    </row>
    <row r="15686" spans="2:12" x14ac:dyDescent="0.25">
      <c r="B15686" s="67" t="s">
        <v>554</v>
      </c>
      <c r="C15686" s="67" t="s">
        <v>555</v>
      </c>
      <c r="D15686" s="68" t="s">
        <v>383</v>
      </c>
      <c r="E15686" s="67" t="s">
        <v>384</v>
      </c>
      <c r="F15686" s="68" t="s">
        <v>566</v>
      </c>
      <c r="G15686" s="67" t="s">
        <v>567</v>
      </c>
      <c r="H15686" s="68" t="s">
        <v>362</v>
      </c>
      <c r="I15686" s="69">
        <v>28</v>
      </c>
      <c r="J15686" s="69">
        <v>45</v>
      </c>
      <c r="K15686" s="91"/>
      <c r="L15686" s="91"/>
    </row>
    <row r="15687" spans="2:12" x14ac:dyDescent="0.25">
      <c r="B15687" s="67" t="s">
        <v>554</v>
      </c>
      <c r="C15687" s="67" t="s">
        <v>555</v>
      </c>
      <c r="D15687" s="68" t="s">
        <v>383</v>
      </c>
      <c r="E15687" s="67" t="s">
        <v>384</v>
      </c>
      <c r="F15687" s="68" t="s">
        <v>566</v>
      </c>
      <c r="G15687" s="67" t="s">
        <v>567</v>
      </c>
      <c r="H15687" s="68" t="s">
        <v>363</v>
      </c>
      <c r="I15687" s="69">
        <v>72</v>
      </c>
      <c r="J15687" s="69">
        <v>104</v>
      </c>
      <c r="K15687" s="91"/>
      <c r="L15687" s="91"/>
    </row>
    <row r="15688" spans="2:12" x14ac:dyDescent="0.25">
      <c r="B15688" s="67" t="s">
        <v>554</v>
      </c>
      <c r="C15688" s="67" t="s">
        <v>555</v>
      </c>
      <c r="D15688" s="68" t="s">
        <v>383</v>
      </c>
      <c r="E15688" s="67" t="s">
        <v>384</v>
      </c>
      <c r="F15688" s="68" t="s">
        <v>566</v>
      </c>
      <c r="G15688" s="67" t="s">
        <v>567</v>
      </c>
      <c r="H15688" s="68" t="s">
        <v>364</v>
      </c>
      <c r="I15688" s="69">
        <v>20</v>
      </c>
      <c r="J15688" s="69">
        <v>25</v>
      </c>
      <c r="K15688" s="91"/>
      <c r="L15688" s="91"/>
    </row>
    <row r="15689" spans="2:12" x14ac:dyDescent="0.25">
      <c r="B15689" s="67" t="s">
        <v>554</v>
      </c>
      <c r="C15689" s="67" t="s">
        <v>555</v>
      </c>
      <c r="D15689" s="68" t="s">
        <v>383</v>
      </c>
      <c r="E15689" s="67" t="s">
        <v>384</v>
      </c>
      <c r="F15689" s="68" t="s">
        <v>566</v>
      </c>
      <c r="G15689" s="67" t="s">
        <v>567</v>
      </c>
      <c r="H15689" s="68" t="s">
        <v>362</v>
      </c>
      <c r="I15689" s="69">
        <v>0</v>
      </c>
      <c r="J15689" s="69">
        <v>0</v>
      </c>
      <c r="K15689" s="91"/>
      <c r="L15689" s="91"/>
    </row>
    <row r="15690" spans="2:12" x14ac:dyDescent="0.25">
      <c r="B15690" s="67" t="s">
        <v>554</v>
      </c>
      <c r="C15690" s="67" t="s">
        <v>555</v>
      </c>
      <c r="D15690" s="68" t="s">
        <v>383</v>
      </c>
      <c r="E15690" s="67" t="s">
        <v>384</v>
      </c>
      <c r="F15690" s="68" t="s">
        <v>566</v>
      </c>
      <c r="G15690" s="67" t="s">
        <v>567</v>
      </c>
      <c r="H15690" s="68" t="s">
        <v>363</v>
      </c>
      <c r="I15690" s="69">
        <v>0.3296</v>
      </c>
      <c r="J15690" s="69">
        <v>8.2400000000000001E-2</v>
      </c>
      <c r="K15690" s="91"/>
      <c r="L15690" s="91"/>
    </row>
    <row r="15691" spans="2:12" x14ac:dyDescent="0.25">
      <c r="B15691" s="67" t="s">
        <v>554</v>
      </c>
      <c r="C15691" s="67" t="s">
        <v>555</v>
      </c>
      <c r="D15691" s="68" t="s">
        <v>383</v>
      </c>
      <c r="E15691" s="67" t="s">
        <v>384</v>
      </c>
      <c r="F15691" s="68" t="s">
        <v>566</v>
      </c>
      <c r="G15691" s="67" t="s">
        <v>567</v>
      </c>
      <c r="H15691" s="68" t="s">
        <v>364</v>
      </c>
      <c r="I15691" s="69">
        <v>0</v>
      </c>
      <c r="J15691" s="69">
        <v>0</v>
      </c>
      <c r="K15691" s="91"/>
      <c r="L15691" s="91"/>
    </row>
    <row r="15692" spans="2:12" x14ac:dyDescent="0.25">
      <c r="B15692" s="67" t="s">
        <v>554</v>
      </c>
      <c r="C15692" s="67" t="s">
        <v>555</v>
      </c>
      <c r="D15692" s="68" t="s">
        <v>383</v>
      </c>
      <c r="E15692" s="67" t="s">
        <v>384</v>
      </c>
      <c r="F15692" s="68" t="s">
        <v>566</v>
      </c>
      <c r="G15692" s="67" t="s">
        <v>567</v>
      </c>
      <c r="H15692" s="68" t="s">
        <v>362</v>
      </c>
      <c r="I15692" s="69">
        <v>62</v>
      </c>
      <c r="J15692" s="69">
        <v>63</v>
      </c>
      <c r="K15692" s="91"/>
      <c r="L15692" s="91"/>
    </row>
    <row r="15693" spans="2:12" x14ac:dyDescent="0.25">
      <c r="B15693" s="67" t="s">
        <v>554</v>
      </c>
      <c r="C15693" s="67" t="s">
        <v>555</v>
      </c>
      <c r="D15693" s="68" t="s">
        <v>383</v>
      </c>
      <c r="E15693" s="67" t="s">
        <v>384</v>
      </c>
      <c r="F15693" s="68" t="s">
        <v>566</v>
      </c>
      <c r="G15693" s="67" t="s">
        <v>567</v>
      </c>
      <c r="H15693" s="68" t="s">
        <v>363</v>
      </c>
      <c r="I15693" s="69">
        <v>54</v>
      </c>
      <c r="J15693" s="69">
        <v>23</v>
      </c>
      <c r="K15693" s="91"/>
      <c r="L15693" s="91"/>
    </row>
    <row r="15694" spans="2:12" x14ac:dyDescent="0.25">
      <c r="B15694" s="67" t="s">
        <v>554</v>
      </c>
      <c r="C15694" s="67" t="s">
        <v>555</v>
      </c>
      <c r="D15694" s="68" t="s">
        <v>383</v>
      </c>
      <c r="E15694" s="67" t="s">
        <v>384</v>
      </c>
      <c r="F15694" s="68" t="s">
        <v>566</v>
      </c>
      <c r="G15694" s="67" t="s">
        <v>567</v>
      </c>
      <c r="H15694" s="68" t="s">
        <v>364</v>
      </c>
      <c r="I15694" s="69">
        <v>8</v>
      </c>
      <c r="J15694" s="69">
        <v>76</v>
      </c>
      <c r="K15694" s="91"/>
      <c r="L15694" s="91"/>
    </row>
    <row r="15695" spans="2:12" x14ac:dyDescent="0.25">
      <c r="B15695" s="67" t="s">
        <v>554</v>
      </c>
      <c r="C15695" s="67" t="s">
        <v>555</v>
      </c>
      <c r="D15695" s="68" t="s">
        <v>383</v>
      </c>
      <c r="E15695" s="67" t="s">
        <v>384</v>
      </c>
      <c r="F15695" s="68" t="s">
        <v>566</v>
      </c>
      <c r="G15695" s="67" t="s">
        <v>567</v>
      </c>
      <c r="H15695" s="68" t="s">
        <v>362</v>
      </c>
      <c r="I15695" s="69">
        <v>7.13</v>
      </c>
      <c r="J15695" s="69">
        <v>14.22</v>
      </c>
      <c r="K15695" s="91"/>
      <c r="L15695" s="91"/>
    </row>
    <row r="15696" spans="2:12" x14ac:dyDescent="0.25">
      <c r="B15696" s="67" t="s">
        <v>554</v>
      </c>
      <c r="C15696" s="67" t="s">
        <v>555</v>
      </c>
      <c r="D15696" s="68" t="s">
        <v>383</v>
      </c>
      <c r="E15696" s="67" t="s">
        <v>384</v>
      </c>
      <c r="F15696" s="68" t="s">
        <v>566</v>
      </c>
      <c r="G15696" s="67" t="s">
        <v>567</v>
      </c>
      <c r="H15696" s="68" t="s">
        <v>362</v>
      </c>
      <c r="I15696" s="69">
        <v>0</v>
      </c>
      <c r="J15696" s="69">
        <v>0</v>
      </c>
      <c r="K15696" s="91"/>
      <c r="L15696" s="91"/>
    </row>
    <row r="15697" spans="2:12" x14ac:dyDescent="0.25">
      <c r="B15697" s="67" t="s">
        <v>554</v>
      </c>
      <c r="C15697" s="67" t="s">
        <v>555</v>
      </c>
      <c r="D15697" s="68" t="s">
        <v>383</v>
      </c>
      <c r="E15697" s="67" t="s">
        <v>384</v>
      </c>
      <c r="F15697" s="68" t="s">
        <v>566</v>
      </c>
      <c r="G15697" s="67" t="s">
        <v>567</v>
      </c>
      <c r="H15697" s="68" t="s">
        <v>363</v>
      </c>
      <c r="I15697" s="69">
        <v>0</v>
      </c>
      <c r="J15697" s="69">
        <v>0</v>
      </c>
      <c r="K15697" s="91"/>
      <c r="L15697" s="91"/>
    </row>
    <row r="15698" spans="2:12" x14ac:dyDescent="0.25">
      <c r="B15698" s="67" t="s">
        <v>554</v>
      </c>
      <c r="C15698" s="67" t="s">
        <v>555</v>
      </c>
      <c r="D15698" s="68" t="s">
        <v>383</v>
      </c>
      <c r="E15698" s="67" t="s">
        <v>384</v>
      </c>
      <c r="F15698" s="68" t="s">
        <v>566</v>
      </c>
      <c r="G15698" s="67" t="s">
        <v>567</v>
      </c>
      <c r="H15698" s="68" t="s">
        <v>364</v>
      </c>
      <c r="I15698" s="69">
        <v>0</v>
      </c>
      <c r="J15698" s="69">
        <v>0</v>
      </c>
      <c r="K15698" s="91"/>
      <c r="L15698" s="91"/>
    </row>
    <row r="15699" spans="2:12" x14ac:dyDescent="0.25">
      <c r="B15699" s="67" t="s">
        <v>554</v>
      </c>
      <c r="C15699" s="67" t="s">
        <v>555</v>
      </c>
      <c r="D15699" s="68" t="s">
        <v>383</v>
      </c>
      <c r="E15699" s="67" t="s">
        <v>384</v>
      </c>
      <c r="F15699" s="68" t="s">
        <v>566</v>
      </c>
      <c r="G15699" s="67" t="s">
        <v>567</v>
      </c>
      <c r="H15699" s="68" t="s">
        <v>362</v>
      </c>
      <c r="I15699" s="69">
        <v>55</v>
      </c>
      <c r="J15699" s="69">
        <v>95</v>
      </c>
      <c r="K15699" s="91"/>
      <c r="L15699" s="91"/>
    </row>
    <row r="15700" spans="2:12" x14ac:dyDescent="0.25">
      <c r="B15700" s="67" t="s">
        <v>554</v>
      </c>
      <c r="C15700" s="67" t="s">
        <v>555</v>
      </c>
      <c r="D15700" s="68" t="s">
        <v>383</v>
      </c>
      <c r="E15700" s="67" t="s">
        <v>384</v>
      </c>
      <c r="F15700" s="68" t="s">
        <v>566</v>
      </c>
      <c r="G15700" s="67" t="s">
        <v>567</v>
      </c>
      <c r="H15700" s="68" t="s">
        <v>363</v>
      </c>
      <c r="I15700" s="69">
        <v>31</v>
      </c>
      <c r="J15700" s="69">
        <v>38</v>
      </c>
      <c r="K15700" s="91"/>
      <c r="L15700" s="91"/>
    </row>
    <row r="15701" spans="2:12" x14ac:dyDescent="0.25">
      <c r="B15701" s="67" t="s">
        <v>554</v>
      </c>
      <c r="C15701" s="67" t="s">
        <v>555</v>
      </c>
      <c r="D15701" s="68" t="s">
        <v>383</v>
      </c>
      <c r="E15701" s="67" t="s">
        <v>384</v>
      </c>
      <c r="F15701" s="68" t="s">
        <v>566</v>
      </c>
      <c r="G15701" s="67" t="s">
        <v>567</v>
      </c>
      <c r="H15701" s="68" t="s">
        <v>364</v>
      </c>
      <c r="I15701" s="69">
        <v>10</v>
      </c>
      <c r="J15701" s="69">
        <v>22</v>
      </c>
      <c r="K15701" s="91"/>
      <c r="L15701" s="91"/>
    </row>
    <row r="15702" spans="2:12" x14ac:dyDescent="0.25">
      <c r="B15702" s="67" t="s">
        <v>554</v>
      </c>
      <c r="C15702" s="67" t="s">
        <v>555</v>
      </c>
      <c r="D15702" s="68" t="s">
        <v>383</v>
      </c>
      <c r="E15702" s="67" t="s">
        <v>384</v>
      </c>
      <c r="F15702" s="68" t="s">
        <v>566</v>
      </c>
      <c r="G15702" s="67" t="s">
        <v>567</v>
      </c>
      <c r="H15702" s="68" t="s">
        <v>362</v>
      </c>
      <c r="I15702" s="69">
        <v>2</v>
      </c>
      <c r="J15702" s="69">
        <v>0</v>
      </c>
      <c r="K15702" s="91"/>
      <c r="L15702" s="91"/>
    </row>
    <row r="15703" spans="2:12" x14ac:dyDescent="0.25">
      <c r="B15703" s="67" t="s">
        <v>554</v>
      </c>
      <c r="C15703" s="67" t="s">
        <v>555</v>
      </c>
      <c r="D15703" s="68" t="s">
        <v>383</v>
      </c>
      <c r="E15703" s="67" t="s">
        <v>384</v>
      </c>
      <c r="F15703" s="68" t="s">
        <v>566</v>
      </c>
      <c r="G15703" s="67" t="s">
        <v>567</v>
      </c>
      <c r="H15703" s="68" t="s">
        <v>362</v>
      </c>
      <c r="I15703" s="69">
        <v>45</v>
      </c>
      <c r="J15703" s="69">
        <v>107</v>
      </c>
      <c r="K15703" s="91"/>
      <c r="L15703" s="91"/>
    </row>
    <row r="15704" spans="2:12" x14ac:dyDescent="0.25">
      <c r="B15704" s="67" t="s">
        <v>554</v>
      </c>
      <c r="C15704" s="67" t="s">
        <v>555</v>
      </c>
      <c r="D15704" s="68" t="s">
        <v>383</v>
      </c>
      <c r="E15704" s="67" t="s">
        <v>384</v>
      </c>
      <c r="F15704" s="68" t="s">
        <v>566</v>
      </c>
      <c r="G15704" s="67" t="s">
        <v>567</v>
      </c>
      <c r="H15704" s="68" t="s">
        <v>363</v>
      </c>
      <c r="I15704" s="69">
        <v>269</v>
      </c>
      <c r="J15704" s="69">
        <v>335</v>
      </c>
      <c r="K15704" s="91"/>
      <c r="L15704" s="91"/>
    </row>
    <row r="15705" spans="2:12" x14ac:dyDescent="0.25">
      <c r="B15705" s="67" t="s">
        <v>554</v>
      </c>
      <c r="C15705" s="67" t="s">
        <v>555</v>
      </c>
      <c r="D15705" s="68" t="s">
        <v>383</v>
      </c>
      <c r="E15705" s="67" t="s">
        <v>384</v>
      </c>
      <c r="F15705" s="68" t="s">
        <v>566</v>
      </c>
      <c r="G15705" s="67" t="s">
        <v>567</v>
      </c>
      <c r="H15705" s="68" t="s">
        <v>364</v>
      </c>
      <c r="I15705" s="69">
        <v>8</v>
      </c>
      <c r="J15705" s="69">
        <v>38</v>
      </c>
      <c r="K15705" s="91"/>
      <c r="L15705" s="91"/>
    </row>
    <row r="15706" spans="2:12" x14ac:dyDescent="0.25">
      <c r="B15706" s="67" t="s">
        <v>554</v>
      </c>
      <c r="C15706" s="67" t="s">
        <v>555</v>
      </c>
      <c r="D15706" s="68" t="s">
        <v>383</v>
      </c>
      <c r="E15706" s="67" t="s">
        <v>384</v>
      </c>
      <c r="F15706" s="68" t="s">
        <v>566</v>
      </c>
      <c r="G15706" s="67" t="s">
        <v>567</v>
      </c>
      <c r="H15706" s="68" t="s">
        <v>362</v>
      </c>
      <c r="I15706" s="69">
        <v>98</v>
      </c>
      <c r="J15706" s="69">
        <v>90</v>
      </c>
      <c r="K15706" s="91"/>
      <c r="L15706" s="91"/>
    </row>
    <row r="15707" spans="2:12" x14ac:dyDescent="0.25">
      <c r="B15707" s="67" t="s">
        <v>554</v>
      </c>
      <c r="C15707" s="67" t="s">
        <v>555</v>
      </c>
      <c r="D15707" s="68" t="s">
        <v>383</v>
      </c>
      <c r="E15707" s="67" t="s">
        <v>384</v>
      </c>
      <c r="F15707" s="68" t="s">
        <v>566</v>
      </c>
      <c r="G15707" s="67" t="s">
        <v>567</v>
      </c>
      <c r="H15707" s="68" t="s">
        <v>363</v>
      </c>
      <c r="I15707" s="69">
        <v>103</v>
      </c>
      <c r="J15707" s="69">
        <v>85</v>
      </c>
      <c r="K15707" s="91"/>
      <c r="L15707" s="91"/>
    </row>
    <row r="15708" spans="2:12" x14ac:dyDescent="0.25">
      <c r="B15708" s="67" t="s">
        <v>554</v>
      </c>
      <c r="C15708" s="67" t="s">
        <v>555</v>
      </c>
      <c r="D15708" s="68" t="s">
        <v>383</v>
      </c>
      <c r="E15708" s="67" t="s">
        <v>384</v>
      </c>
      <c r="F15708" s="68" t="s">
        <v>566</v>
      </c>
      <c r="G15708" s="67" t="s">
        <v>567</v>
      </c>
      <c r="H15708" s="68" t="s">
        <v>364</v>
      </c>
      <c r="I15708" s="69">
        <v>0</v>
      </c>
      <c r="J15708" s="69">
        <v>0</v>
      </c>
      <c r="K15708" s="91"/>
      <c r="L15708" s="91"/>
    </row>
    <row r="15709" spans="2:12" x14ac:dyDescent="0.25">
      <c r="B15709" s="67" t="s">
        <v>554</v>
      </c>
      <c r="C15709" s="67" t="s">
        <v>555</v>
      </c>
      <c r="D15709" s="68" t="s">
        <v>383</v>
      </c>
      <c r="E15709" s="67" t="s">
        <v>384</v>
      </c>
      <c r="F15709" s="68" t="s">
        <v>566</v>
      </c>
      <c r="G15709" s="67" t="s">
        <v>567</v>
      </c>
      <c r="H15709" s="68" t="s">
        <v>362</v>
      </c>
      <c r="I15709" s="69">
        <v>0</v>
      </c>
      <c r="J15709" s="69">
        <v>0</v>
      </c>
      <c r="K15709" s="91"/>
      <c r="L15709" s="91"/>
    </row>
    <row r="15710" spans="2:12" x14ac:dyDescent="0.25">
      <c r="B15710" s="67" t="s">
        <v>554</v>
      </c>
      <c r="C15710" s="67" t="s">
        <v>555</v>
      </c>
      <c r="D15710" s="68" t="s">
        <v>383</v>
      </c>
      <c r="E15710" s="67" t="s">
        <v>384</v>
      </c>
      <c r="F15710" s="68" t="s">
        <v>566</v>
      </c>
      <c r="G15710" s="67" t="s">
        <v>567</v>
      </c>
      <c r="H15710" s="68" t="s">
        <v>363</v>
      </c>
      <c r="I15710" s="69">
        <v>12</v>
      </c>
      <c r="J15710" s="69">
        <v>12</v>
      </c>
      <c r="K15710" s="91"/>
      <c r="L15710" s="91"/>
    </row>
    <row r="15711" spans="2:12" x14ac:dyDescent="0.25">
      <c r="B15711" s="67" t="s">
        <v>554</v>
      </c>
      <c r="C15711" s="67" t="s">
        <v>555</v>
      </c>
      <c r="D15711" s="68" t="s">
        <v>383</v>
      </c>
      <c r="E15711" s="67" t="s">
        <v>384</v>
      </c>
      <c r="F15711" s="68" t="s">
        <v>566</v>
      </c>
      <c r="G15711" s="67" t="s">
        <v>567</v>
      </c>
      <c r="H15711" s="68" t="s">
        <v>364</v>
      </c>
      <c r="I15711" s="69">
        <v>8</v>
      </c>
      <c r="J15711" s="69">
        <v>0</v>
      </c>
      <c r="K15711" s="91"/>
      <c r="L15711" s="91"/>
    </row>
    <row r="15712" spans="2:12" x14ac:dyDescent="0.25">
      <c r="B15712" s="67" t="s">
        <v>554</v>
      </c>
      <c r="C15712" s="67" t="s">
        <v>555</v>
      </c>
      <c r="D15712" s="68" t="s">
        <v>383</v>
      </c>
      <c r="E15712" s="67" t="s">
        <v>384</v>
      </c>
      <c r="F15712" s="68" t="s">
        <v>566</v>
      </c>
      <c r="G15712" s="67" t="s">
        <v>567</v>
      </c>
      <c r="H15712" s="68" t="s">
        <v>362</v>
      </c>
      <c r="I15712" s="69">
        <v>0</v>
      </c>
      <c r="J15712" s="69">
        <v>0</v>
      </c>
      <c r="K15712" s="91"/>
      <c r="L15712" s="91"/>
    </row>
    <row r="15713" spans="2:12" x14ac:dyDescent="0.25">
      <c r="B15713" s="67" t="s">
        <v>554</v>
      </c>
      <c r="C15713" s="67" t="s">
        <v>555</v>
      </c>
      <c r="D15713" s="68" t="s">
        <v>383</v>
      </c>
      <c r="E15713" s="67" t="s">
        <v>384</v>
      </c>
      <c r="F15713" s="68" t="s">
        <v>566</v>
      </c>
      <c r="G15713" s="67" t="s">
        <v>567</v>
      </c>
      <c r="H15713" s="68" t="s">
        <v>363</v>
      </c>
      <c r="I15713" s="69">
        <v>0</v>
      </c>
      <c r="J15713" s="69">
        <v>0</v>
      </c>
      <c r="K15713" s="91"/>
      <c r="L15713" s="91"/>
    </row>
    <row r="15714" spans="2:12" x14ac:dyDescent="0.25">
      <c r="B15714" s="67" t="s">
        <v>554</v>
      </c>
      <c r="C15714" s="67" t="s">
        <v>555</v>
      </c>
      <c r="D15714" s="68" t="s">
        <v>383</v>
      </c>
      <c r="E15714" s="67" t="s">
        <v>384</v>
      </c>
      <c r="F15714" s="68" t="s">
        <v>566</v>
      </c>
      <c r="G15714" s="67" t="s">
        <v>567</v>
      </c>
      <c r="H15714" s="68" t="s">
        <v>364</v>
      </c>
      <c r="I15714" s="69">
        <v>0</v>
      </c>
      <c r="J15714" s="69">
        <v>0</v>
      </c>
      <c r="K15714" s="91"/>
      <c r="L15714" s="91"/>
    </row>
    <row r="15715" spans="2:12" x14ac:dyDescent="0.25">
      <c r="B15715" s="67" t="s">
        <v>554</v>
      </c>
      <c r="C15715" s="67" t="s">
        <v>555</v>
      </c>
      <c r="D15715" s="68" t="s">
        <v>383</v>
      </c>
      <c r="E15715" s="67" t="s">
        <v>384</v>
      </c>
      <c r="F15715" s="68" t="s">
        <v>568</v>
      </c>
      <c r="G15715" s="67" t="s">
        <v>569</v>
      </c>
      <c r="H15715" s="68" t="s">
        <v>364</v>
      </c>
      <c r="I15715" s="69">
        <v>0</v>
      </c>
      <c r="J15715" s="69">
        <v>0</v>
      </c>
      <c r="K15715" s="91"/>
      <c r="L15715" s="91"/>
    </row>
    <row r="15716" spans="2:12" x14ac:dyDescent="0.25">
      <c r="B15716" s="67" t="s">
        <v>554</v>
      </c>
      <c r="C15716" s="67" t="s">
        <v>555</v>
      </c>
      <c r="D15716" s="68" t="s">
        <v>383</v>
      </c>
      <c r="E15716" s="67" t="s">
        <v>384</v>
      </c>
      <c r="F15716" s="68" t="s">
        <v>568</v>
      </c>
      <c r="G15716" s="67" t="s">
        <v>569</v>
      </c>
      <c r="H15716" s="68" t="s">
        <v>362</v>
      </c>
      <c r="I15716" s="69">
        <v>0</v>
      </c>
      <c r="J15716" s="69">
        <v>0</v>
      </c>
      <c r="K15716" s="91"/>
      <c r="L15716" s="91"/>
    </row>
    <row r="15717" spans="2:12" x14ac:dyDescent="0.25">
      <c r="B15717" s="67" t="s">
        <v>554</v>
      </c>
      <c r="C15717" s="67" t="s">
        <v>555</v>
      </c>
      <c r="D15717" s="68" t="s">
        <v>383</v>
      </c>
      <c r="E15717" s="67" t="s">
        <v>384</v>
      </c>
      <c r="F15717" s="68" t="s">
        <v>568</v>
      </c>
      <c r="G15717" s="67" t="s">
        <v>569</v>
      </c>
      <c r="H15717" s="68" t="s">
        <v>362</v>
      </c>
      <c r="I15717" s="69">
        <v>0</v>
      </c>
      <c r="J15717" s="69">
        <v>5</v>
      </c>
      <c r="K15717" s="91"/>
      <c r="L15717" s="91"/>
    </row>
    <row r="15718" spans="2:12" x14ac:dyDescent="0.25">
      <c r="B15718" s="67" t="s">
        <v>554</v>
      </c>
      <c r="C15718" s="67" t="s">
        <v>555</v>
      </c>
      <c r="D15718" s="68" t="s">
        <v>383</v>
      </c>
      <c r="E15718" s="67" t="s">
        <v>384</v>
      </c>
      <c r="F15718" s="68" t="s">
        <v>568</v>
      </c>
      <c r="G15718" s="67" t="s">
        <v>569</v>
      </c>
      <c r="H15718" s="68" t="s">
        <v>362</v>
      </c>
      <c r="I15718" s="69">
        <v>10</v>
      </c>
      <c r="J15718" s="69">
        <v>0</v>
      </c>
      <c r="K15718" s="91"/>
      <c r="L15718" s="91"/>
    </row>
    <row r="15719" spans="2:12" x14ac:dyDescent="0.25">
      <c r="B15719" s="67" t="s">
        <v>554</v>
      </c>
      <c r="C15719" s="67" t="s">
        <v>555</v>
      </c>
      <c r="D15719" s="68" t="s">
        <v>383</v>
      </c>
      <c r="E15719" s="67" t="s">
        <v>384</v>
      </c>
      <c r="F15719" s="68" t="s">
        <v>568</v>
      </c>
      <c r="G15719" s="67" t="s">
        <v>569</v>
      </c>
      <c r="H15719" s="68" t="s">
        <v>363</v>
      </c>
      <c r="I15719" s="69">
        <v>0</v>
      </c>
      <c r="J15719" s="69">
        <v>0</v>
      </c>
      <c r="K15719" s="91"/>
      <c r="L15719" s="91"/>
    </row>
    <row r="15720" spans="2:12" x14ac:dyDescent="0.25">
      <c r="B15720" s="67" t="s">
        <v>554</v>
      </c>
      <c r="C15720" s="67" t="s">
        <v>555</v>
      </c>
      <c r="D15720" s="68" t="s">
        <v>383</v>
      </c>
      <c r="E15720" s="67" t="s">
        <v>384</v>
      </c>
      <c r="F15720" s="68" t="s">
        <v>568</v>
      </c>
      <c r="G15720" s="67" t="s">
        <v>569</v>
      </c>
      <c r="H15720" s="68" t="s">
        <v>362</v>
      </c>
      <c r="I15720" s="69">
        <v>20</v>
      </c>
      <c r="J15720" s="69">
        <v>35</v>
      </c>
      <c r="K15720" s="91"/>
      <c r="L15720" s="91"/>
    </row>
    <row r="15721" spans="2:12" x14ac:dyDescent="0.25">
      <c r="B15721" s="67" t="s">
        <v>554</v>
      </c>
      <c r="C15721" s="67" t="s">
        <v>555</v>
      </c>
      <c r="D15721" s="68" t="s">
        <v>383</v>
      </c>
      <c r="E15721" s="67" t="s">
        <v>384</v>
      </c>
      <c r="F15721" s="68" t="s">
        <v>568</v>
      </c>
      <c r="G15721" s="67" t="s">
        <v>569</v>
      </c>
      <c r="H15721" s="68" t="s">
        <v>363</v>
      </c>
      <c r="I15721" s="69">
        <v>0</v>
      </c>
      <c r="J15721" s="69">
        <v>0</v>
      </c>
      <c r="K15721" s="91"/>
      <c r="L15721" s="91"/>
    </row>
    <row r="15722" spans="2:12" x14ac:dyDescent="0.25">
      <c r="B15722" s="67" t="s">
        <v>554</v>
      </c>
      <c r="C15722" s="67" t="s">
        <v>555</v>
      </c>
      <c r="D15722" s="68" t="s">
        <v>383</v>
      </c>
      <c r="E15722" s="67" t="s">
        <v>384</v>
      </c>
      <c r="F15722" s="68" t="s">
        <v>568</v>
      </c>
      <c r="G15722" s="67" t="s">
        <v>569</v>
      </c>
      <c r="H15722" s="68" t="s">
        <v>362</v>
      </c>
      <c r="I15722" s="69">
        <v>70</v>
      </c>
      <c r="J15722" s="69">
        <v>90</v>
      </c>
      <c r="K15722" s="91"/>
      <c r="L15722" s="91"/>
    </row>
    <row r="15723" spans="2:12" x14ac:dyDescent="0.25">
      <c r="B15723" s="67" t="s">
        <v>554</v>
      </c>
      <c r="C15723" s="67" t="s">
        <v>555</v>
      </c>
      <c r="D15723" s="68" t="s">
        <v>383</v>
      </c>
      <c r="E15723" s="67" t="s">
        <v>384</v>
      </c>
      <c r="F15723" s="68" t="s">
        <v>568</v>
      </c>
      <c r="G15723" s="67" t="s">
        <v>569</v>
      </c>
      <c r="H15723" s="68" t="s">
        <v>363</v>
      </c>
      <c r="I15723" s="69">
        <v>100</v>
      </c>
      <c r="J15723" s="69">
        <v>110</v>
      </c>
      <c r="K15723" s="91"/>
      <c r="L15723" s="91"/>
    </row>
    <row r="15724" spans="2:12" x14ac:dyDescent="0.25">
      <c r="B15724" s="67" t="s">
        <v>554</v>
      </c>
      <c r="C15724" s="67" t="s">
        <v>555</v>
      </c>
      <c r="D15724" s="68" t="s">
        <v>383</v>
      </c>
      <c r="E15724" s="67" t="s">
        <v>384</v>
      </c>
      <c r="F15724" s="68" t="s">
        <v>568</v>
      </c>
      <c r="G15724" s="67" t="s">
        <v>569</v>
      </c>
      <c r="H15724" s="68" t="s">
        <v>364</v>
      </c>
      <c r="I15724" s="69">
        <v>0</v>
      </c>
      <c r="J15724" s="69">
        <v>0</v>
      </c>
      <c r="K15724" s="91"/>
      <c r="L15724" s="91"/>
    </row>
    <row r="15725" spans="2:12" x14ac:dyDescent="0.25">
      <c r="B15725" s="67" t="s">
        <v>554</v>
      </c>
      <c r="C15725" s="67" t="s">
        <v>555</v>
      </c>
      <c r="D15725" s="68" t="s">
        <v>383</v>
      </c>
      <c r="E15725" s="67" t="s">
        <v>384</v>
      </c>
      <c r="F15725" s="68" t="s">
        <v>568</v>
      </c>
      <c r="G15725" s="67" t="s">
        <v>569</v>
      </c>
      <c r="H15725" s="68" t="s">
        <v>362</v>
      </c>
      <c r="I15725" s="69">
        <v>0</v>
      </c>
      <c r="J15725" s="69">
        <v>0</v>
      </c>
      <c r="K15725" s="91"/>
      <c r="L15725" s="91"/>
    </row>
    <row r="15726" spans="2:12" x14ac:dyDescent="0.25">
      <c r="B15726" s="67" t="s">
        <v>554</v>
      </c>
      <c r="C15726" s="67" t="s">
        <v>555</v>
      </c>
      <c r="D15726" s="68" t="s">
        <v>383</v>
      </c>
      <c r="E15726" s="67" t="s">
        <v>384</v>
      </c>
      <c r="F15726" s="68" t="s">
        <v>568</v>
      </c>
      <c r="G15726" s="67" t="s">
        <v>569</v>
      </c>
      <c r="H15726" s="68" t="s">
        <v>364</v>
      </c>
      <c r="I15726" s="69">
        <v>0</v>
      </c>
      <c r="J15726" s="69">
        <v>0</v>
      </c>
      <c r="K15726" s="91"/>
      <c r="L15726" s="91"/>
    </row>
    <row r="15727" spans="2:12" x14ac:dyDescent="0.25">
      <c r="B15727" s="67" t="s">
        <v>554</v>
      </c>
      <c r="C15727" s="67" t="s">
        <v>555</v>
      </c>
      <c r="D15727" s="68" t="s">
        <v>383</v>
      </c>
      <c r="E15727" s="67" t="s">
        <v>384</v>
      </c>
      <c r="F15727" s="68" t="s">
        <v>568</v>
      </c>
      <c r="G15727" s="67" t="s">
        <v>569</v>
      </c>
      <c r="H15727" s="68" t="s">
        <v>362</v>
      </c>
      <c r="I15727" s="69">
        <v>31</v>
      </c>
      <c r="J15727" s="69">
        <v>10</v>
      </c>
      <c r="K15727" s="91"/>
      <c r="L15727" s="91"/>
    </row>
    <row r="15728" spans="2:12" x14ac:dyDescent="0.25">
      <c r="B15728" s="67" t="s">
        <v>554</v>
      </c>
      <c r="C15728" s="67" t="s">
        <v>555</v>
      </c>
      <c r="D15728" s="68" t="s">
        <v>383</v>
      </c>
      <c r="E15728" s="67" t="s">
        <v>384</v>
      </c>
      <c r="F15728" s="68" t="s">
        <v>568</v>
      </c>
      <c r="G15728" s="67" t="s">
        <v>569</v>
      </c>
      <c r="H15728" s="68" t="s">
        <v>363</v>
      </c>
      <c r="I15728" s="69">
        <v>67</v>
      </c>
      <c r="J15728" s="69">
        <v>95</v>
      </c>
      <c r="K15728" s="91"/>
      <c r="L15728" s="91"/>
    </row>
    <row r="15729" spans="2:12" x14ac:dyDescent="0.25">
      <c r="B15729" s="67" t="s">
        <v>554</v>
      </c>
      <c r="C15729" s="67" t="s">
        <v>555</v>
      </c>
      <c r="D15729" s="68" t="s">
        <v>383</v>
      </c>
      <c r="E15729" s="67" t="s">
        <v>384</v>
      </c>
      <c r="F15729" s="68" t="s">
        <v>568</v>
      </c>
      <c r="G15729" s="67" t="s">
        <v>569</v>
      </c>
      <c r="H15729" s="68" t="s">
        <v>364</v>
      </c>
      <c r="I15729" s="69">
        <v>24</v>
      </c>
      <c r="J15729" s="69">
        <v>30</v>
      </c>
      <c r="K15729" s="91"/>
      <c r="L15729" s="91"/>
    </row>
    <row r="15730" spans="2:12" x14ac:dyDescent="0.25">
      <c r="B15730" s="67" t="s">
        <v>554</v>
      </c>
      <c r="C15730" s="67" t="s">
        <v>555</v>
      </c>
      <c r="D15730" s="68" t="s">
        <v>383</v>
      </c>
      <c r="E15730" s="67" t="s">
        <v>384</v>
      </c>
      <c r="F15730" s="68" t="s">
        <v>568</v>
      </c>
      <c r="G15730" s="67" t="s">
        <v>569</v>
      </c>
      <c r="H15730" s="68" t="s">
        <v>363</v>
      </c>
      <c r="I15730" s="69">
        <v>2</v>
      </c>
      <c r="J15730" s="69">
        <v>6</v>
      </c>
      <c r="K15730" s="91"/>
      <c r="L15730" s="91"/>
    </row>
    <row r="15731" spans="2:12" x14ac:dyDescent="0.25">
      <c r="B15731" s="67" t="s">
        <v>554</v>
      </c>
      <c r="C15731" s="67" t="s">
        <v>555</v>
      </c>
      <c r="D15731" s="68" t="s">
        <v>383</v>
      </c>
      <c r="E15731" s="67" t="s">
        <v>384</v>
      </c>
      <c r="F15731" s="68" t="s">
        <v>568</v>
      </c>
      <c r="G15731" s="67" t="s">
        <v>569</v>
      </c>
      <c r="H15731" s="68" t="s">
        <v>362</v>
      </c>
      <c r="I15731" s="69">
        <v>12</v>
      </c>
      <c r="J15731" s="69">
        <v>40</v>
      </c>
      <c r="K15731" s="91"/>
      <c r="L15731" s="91"/>
    </row>
    <row r="15732" spans="2:12" x14ac:dyDescent="0.25">
      <c r="B15732" s="67" t="s">
        <v>554</v>
      </c>
      <c r="C15732" s="67" t="s">
        <v>555</v>
      </c>
      <c r="D15732" s="68" t="s">
        <v>383</v>
      </c>
      <c r="E15732" s="67" t="s">
        <v>384</v>
      </c>
      <c r="F15732" s="68" t="s">
        <v>568</v>
      </c>
      <c r="G15732" s="67" t="s">
        <v>569</v>
      </c>
      <c r="H15732" s="68" t="s">
        <v>363</v>
      </c>
      <c r="I15732" s="69">
        <v>32</v>
      </c>
      <c r="J15732" s="69">
        <v>0</v>
      </c>
      <c r="K15732" s="91"/>
      <c r="L15732" s="91"/>
    </row>
    <row r="15733" spans="2:12" x14ac:dyDescent="0.25">
      <c r="B15733" s="67" t="s">
        <v>554</v>
      </c>
      <c r="C15733" s="67" t="s">
        <v>555</v>
      </c>
      <c r="D15733" s="68" t="s">
        <v>383</v>
      </c>
      <c r="E15733" s="67" t="s">
        <v>384</v>
      </c>
      <c r="F15733" s="68" t="s">
        <v>568</v>
      </c>
      <c r="G15733" s="67" t="s">
        <v>569</v>
      </c>
      <c r="H15733" s="68" t="s">
        <v>364</v>
      </c>
      <c r="I15733" s="69">
        <v>42</v>
      </c>
      <c r="J15733" s="69">
        <v>22</v>
      </c>
      <c r="K15733" s="91"/>
      <c r="L15733" s="91"/>
    </row>
    <row r="15734" spans="2:12" x14ac:dyDescent="0.25">
      <c r="B15734" s="67" t="s">
        <v>554</v>
      </c>
      <c r="C15734" s="67" t="s">
        <v>555</v>
      </c>
      <c r="D15734" s="68" t="s">
        <v>383</v>
      </c>
      <c r="E15734" s="67" t="s">
        <v>384</v>
      </c>
      <c r="F15734" s="68" t="s">
        <v>568</v>
      </c>
      <c r="G15734" s="67" t="s">
        <v>569</v>
      </c>
      <c r="H15734" s="68" t="s">
        <v>362</v>
      </c>
      <c r="I15734" s="69">
        <v>27</v>
      </c>
      <c r="J15734" s="69">
        <v>46</v>
      </c>
      <c r="K15734" s="91"/>
      <c r="L15734" s="91"/>
    </row>
    <row r="15735" spans="2:12" x14ac:dyDescent="0.25">
      <c r="B15735" s="67" t="s">
        <v>554</v>
      </c>
      <c r="C15735" s="67" t="s">
        <v>555</v>
      </c>
      <c r="D15735" s="68" t="s">
        <v>383</v>
      </c>
      <c r="E15735" s="67" t="s">
        <v>384</v>
      </c>
      <c r="F15735" s="68" t="s">
        <v>568</v>
      </c>
      <c r="G15735" s="67" t="s">
        <v>569</v>
      </c>
      <c r="H15735" s="68" t="s">
        <v>363</v>
      </c>
      <c r="I15735" s="69">
        <v>39</v>
      </c>
      <c r="J15735" s="69">
        <v>51</v>
      </c>
      <c r="K15735" s="91"/>
      <c r="L15735" s="91"/>
    </row>
    <row r="15736" spans="2:12" x14ac:dyDescent="0.25">
      <c r="B15736" s="67" t="s">
        <v>554</v>
      </c>
      <c r="C15736" s="67" t="s">
        <v>555</v>
      </c>
      <c r="D15736" s="68" t="s">
        <v>383</v>
      </c>
      <c r="E15736" s="67" t="s">
        <v>384</v>
      </c>
      <c r="F15736" s="68" t="s">
        <v>568</v>
      </c>
      <c r="G15736" s="67" t="s">
        <v>569</v>
      </c>
      <c r="H15736" s="68" t="s">
        <v>362</v>
      </c>
      <c r="I15736" s="69">
        <v>0</v>
      </c>
      <c r="J15736" s="69">
        <v>0</v>
      </c>
      <c r="K15736" s="91"/>
      <c r="L15736" s="91"/>
    </row>
    <row r="15737" spans="2:12" x14ac:dyDescent="0.25">
      <c r="B15737" s="67" t="s">
        <v>554</v>
      </c>
      <c r="C15737" s="67" t="s">
        <v>555</v>
      </c>
      <c r="D15737" s="68" t="s">
        <v>383</v>
      </c>
      <c r="E15737" s="67" t="s">
        <v>384</v>
      </c>
      <c r="F15737" s="68" t="s">
        <v>568</v>
      </c>
      <c r="G15737" s="67" t="s">
        <v>569</v>
      </c>
      <c r="H15737" s="68" t="s">
        <v>363</v>
      </c>
      <c r="I15737" s="69">
        <v>0</v>
      </c>
      <c r="J15737" s="69">
        <v>1</v>
      </c>
      <c r="K15737" s="91"/>
      <c r="L15737" s="91"/>
    </row>
    <row r="15738" spans="2:12" x14ac:dyDescent="0.25">
      <c r="B15738" s="67" t="s">
        <v>554</v>
      </c>
      <c r="C15738" s="67" t="s">
        <v>555</v>
      </c>
      <c r="D15738" s="68" t="s">
        <v>383</v>
      </c>
      <c r="E15738" s="67" t="s">
        <v>384</v>
      </c>
      <c r="F15738" s="68" t="s">
        <v>568</v>
      </c>
      <c r="G15738" s="67" t="s">
        <v>569</v>
      </c>
      <c r="H15738" s="68" t="s">
        <v>362</v>
      </c>
      <c r="I15738" s="69">
        <v>180</v>
      </c>
      <c r="J15738" s="69">
        <v>332</v>
      </c>
      <c r="K15738" s="91"/>
      <c r="L15738" s="91"/>
    </row>
    <row r="15739" spans="2:12" x14ac:dyDescent="0.25">
      <c r="B15739" s="67" t="s">
        <v>554</v>
      </c>
      <c r="C15739" s="67" t="s">
        <v>555</v>
      </c>
      <c r="D15739" s="68" t="s">
        <v>383</v>
      </c>
      <c r="E15739" s="67" t="s">
        <v>384</v>
      </c>
      <c r="F15739" s="68" t="s">
        <v>568</v>
      </c>
      <c r="G15739" s="67" t="s">
        <v>569</v>
      </c>
      <c r="H15739" s="68" t="s">
        <v>363</v>
      </c>
      <c r="I15739" s="69">
        <v>294</v>
      </c>
      <c r="J15739" s="69">
        <v>402</v>
      </c>
      <c r="K15739" s="91"/>
      <c r="L15739" s="91"/>
    </row>
    <row r="15740" spans="2:12" x14ac:dyDescent="0.25">
      <c r="B15740" s="67" t="s">
        <v>554</v>
      </c>
      <c r="C15740" s="67" t="s">
        <v>555</v>
      </c>
      <c r="D15740" s="68" t="s">
        <v>383</v>
      </c>
      <c r="E15740" s="67" t="s">
        <v>384</v>
      </c>
      <c r="F15740" s="68" t="s">
        <v>568</v>
      </c>
      <c r="G15740" s="67" t="s">
        <v>569</v>
      </c>
      <c r="H15740" s="68" t="s">
        <v>364</v>
      </c>
      <c r="I15740" s="69">
        <v>123</v>
      </c>
      <c r="J15740" s="69">
        <v>117</v>
      </c>
      <c r="K15740" s="91"/>
      <c r="L15740" s="91"/>
    </row>
    <row r="15741" spans="2:12" x14ac:dyDescent="0.25">
      <c r="B15741" s="67" t="s">
        <v>554</v>
      </c>
      <c r="C15741" s="67" t="s">
        <v>555</v>
      </c>
      <c r="D15741" s="68" t="s">
        <v>383</v>
      </c>
      <c r="E15741" s="67" t="s">
        <v>384</v>
      </c>
      <c r="F15741" s="68" t="s">
        <v>568</v>
      </c>
      <c r="G15741" s="67" t="s">
        <v>569</v>
      </c>
      <c r="H15741" s="68" t="s">
        <v>362</v>
      </c>
      <c r="I15741" s="69">
        <v>0</v>
      </c>
      <c r="J15741" s="69">
        <v>0</v>
      </c>
      <c r="K15741" s="91"/>
      <c r="L15741" s="91"/>
    </row>
    <row r="15742" spans="2:12" x14ac:dyDescent="0.25">
      <c r="B15742" s="67" t="s">
        <v>554</v>
      </c>
      <c r="C15742" s="67" t="s">
        <v>555</v>
      </c>
      <c r="D15742" s="68" t="s">
        <v>383</v>
      </c>
      <c r="E15742" s="67" t="s">
        <v>384</v>
      </c>
      <c r="F15742" s="68" t="s">
        <v>568</v>
      </c>
      <c r="G15742" s="67" t="s">
        <v>569</v>
      </c>
      <c r="H15742" s="68" t="s">
        <v>363</v>
      </c>
      <c r="I15742" s="69">
        <v>0</v>
      </c>
      <c r="J15742" s="69">
        <v>0</v>
      </c>
      <c r="K15742" s="91"/>
      <c r="L15742" s="91"/>
    </row>
    <row r="15743" spans="2:12" x14ac:dyDescent="0.25">
      <c r="B15743" s="67" t="s">
        <v>554</v>
      </c>
      <c r="C15743" s="67" t="s">
        <v>555</v>
      </c>
      <c r="D15743" s="68" t="s">
        <v>383</v>
      </c>
      <c r="E15743" s="67" t="s">
        <v>384</v>
      </c>
      <c r="F15743" s="68" t="s">
        <v>568</v>
      </c>
      <c r="G15743" s="67" t="s">
        <v>569</v>
      </c>
      <c r="H15743" s="68" t="s">
        <v>362</v>
      </c>
      <c r="I15743" s="69">
        <v>20</v>
      </c>
      <c r="J15743" s="69">
        <v>10</v>
      </c>
      <c r="K15743" s="91"/>
      <c r="L15743" s="91"/>
    </row>
    <row r="15744" spans="2:12" x14ac:dyDescent="0.25">
      <c r="B15744" s="67" t="s">
        <v>554</v>
      </c>
      <c r="C15744" s="67" t="s">
        <v>555</v>
      </c>
      <c r="D15744" s="68" t="s">
        <v>383</v>
      </c>
      <c r="E15744" s="67" t="s">
        <v>384</v>
      </c>
      <c r="F15744" s="68" t="s">
        <v>568</v>
      </c>
      <c r="G15744" s="67" t="s">
        <v>569</v>
      </c>
      <c r="H15744" s="68" t="s">
        <v>363</v>
      </c>
      <c r="I15744" s="69">
        <v>28</v>
      </c>
      <c r="J15744" s="69">
        <v>21</v>
      </c>
      <c r="K15744" s="91"/>
      <c r="L15744" s="91"/>
    </row>
    <row r="15745" spans="2:12" x14ac:dyDescent="0.25">
      <c r="B15745" s="67" t="s">
        <v>554</v>
      </c>
      <c r="C15745" s="67" t="s">
        <v>555</v>
      </c>
      <c r="D15745" s="68" t="s">
        <v>383</v>
      </c>
      <c r="E15745" s="67" t="s">
        <v>384</v>
      </c>
      <c r="F15745" s="68" t="s">
        <v>568</v>
      </c>
      <c r="G15745" s="67" t="s">
        <v>569</v>
      </c>
      <c r="H15745" s="68" t="s">
        <v>364</v>
      </c>
      <c r="I15745" s="69">
        <v>24</v>
      </c>
      <c r="J15745" s="69">
        <v>0</v>
      </c>
      <c r="K15745" s="91"/>
      <c r="L15745" s="91"/>
    </row>
    <row r="15746" spans="2:12" x14ac:dyDescent="0.25">
      <c r="B15746" s="67" t="s">
        <v>554</v>
      </c>
      <c r="C15746" s="67" t="s">
        <v>555</v>
      </c>
      <c r="D15746" s="68" t="s">
        <v>383</v>
      </c>
      <c r="E15746" s="67" t="s">
        <v>384</v>
      </c>
      <c r="F15746" s="68" t="s">
        <v>568</v>
      </c>
      <c r="G15746" s="67" t="s">
        <v>569</v>
      </c>
      <c r="H15746" s="68" t="s">
        <v>362</v>
      </c>
      <c r="I15746" s="69">
        <v>0</v>
      </c>
      <c r="J15746" s="69">
        <v>5</v>
      </c>
      <c r="K15746" s="91"/>
      <c r="L15746" s="91"/>
    </row>
    <row r="15747" spans="2:12" x14ac:dyDescent="0.25">
      <c r="B15747" s="67" t="s">
        <v>554</v>
      </c>
      <c r="C15747" s="67" t="s">
        <v>555</v>
      </c>
      <c r="D15747" s="68" t="s">
        <v>383</v>
      </c>
      <c r="E15747" s="67" t="s">
        <v>384</v>
      </c>
      <c r="F15747" s="68" t="s">
        <v>568</v>
      </c>
      <c r="G15747" s="67" t="s">
        <v>569</v>
      </c>
      <c r="H15747" s="68" t="s">
        <v>363</v>
      </c>
      <c r="I15747" s="69">
        <v>31</v>
      </c>
      <c r="J15747" s="69">
        <v>35</v>
      </c>
      <c r="K15747" s="91"/>
      <c r="L15747" s="91"/>
    </row>
    <row r="15748" spans="2:12" x14ac:dyDescent="0.25">
      <c r="B15748" s="67" t="s">
        <v>554</v>
      </c>
      <c r="C15748" s="67" t="s">
        <v>555</v>
      </c>
      <c r="D15748" s="68" t="s">
        <v>383</v>
      </c>
      <c r="E15748" s="67" t="s">
        <v>384</v>
      </c>
      <c r="F15748" s="68" t="s">
        <v>568</v>
      </c>
      <c r="G15748" s="67" t="s">
        <v>569</v>
      </c>
      <c r="H15748" s="68" t="s">
        <v>364</v>
      </c>
      <c r="I15748" s="69">
        <v>0</v>
      </c>
      <c r="J15748" s="69">
        <v>0</v>
      </c>
      <c r="K15748" s="91"/>
      <c r="L15748" s="91"/>
    </row>
    <row r="15749" spans="2:12" x14ac:dyDescent="0.25">
      <c r="B15749" s="67" t="s">
        <v>554</v>
      </c>
      <c r="C15749" s="67" t="s">
        <v>555</v>
      </c>
      <c r="D15749" s="68" t="s">
        <v>383</v>
      </c>
      <c r="E15749" s="67" t="s">
        <v>384</v>
      </c>
      <c r="F15749" s="68" t="s">
        <v>568</v>
      </c>
      <c r="G15749" s="67" t="s">
        <v>569</v>
      </c>
      <c r="H15749" s="68" t="s">
        <v>362</v>
      </c>
      <c r="I15749" s="69">
        <v>420</v>
      </c>
      <c r="J15749" s="69">
        <v>545</v>
      </c>
      <c r="K15749" s="91"/>
      <c r="L15749" s="91"/>
    </row>
    <row r="15750" spans="2:12" x14ac:dyDescent="0.25">
      <c r="B15750" s="67" t="s">
        <v>554</v>
      </c>
      <c r="C15750" s="67" t="s">
        <v>555</v>
      </c>
      <c r="D15750" s="68" t="s">
        <v>383</v>
      </c>
      <c r="E15750" s="67" t="s">
        <v>384</v>
      </c>
      <c r="F15750" s="68" t="s">
        <v>568</v>
      </c>
      <c r="G15750" s="67" t="s">
        <v>569</v>
      </c>
      <c r="H15750" s="68" t="s">
        <v>363</v>
      </c>
      <c r="I15750" s="69">
        <v>460</v>
      </c>
      <c r="J15750" s="69">
        <v>485</v>
      </c>
      <c r="K15750" s="91"/>
      <c r="L15750" s="91"/>
    </row>
    <row r="15751" spans="2:12" x14ac:dyDescent="0.25">
      <c r="B15751" s="67" t="s">
        <v>554</v>
      </c>
      <c r="C15751" s="67" t="s">
        <v>555</v>
      </c>
      <c r="D15751" s="68" t="s">
        <v>383</v>
      </c>
      <c r="E15751" s="67" t="s">
        <v>384</v>
      </c>
      <c r="F15751" s="68" t="s">
        <v>568</v>
      </c>
      <c r="G15751" s="67" t="s">
        <v>569</v>
      </c>
      <c r="H15751" s="68" t="s">
        <v>364</v>
      </c>
      <c r="I15751" s="69">
        <v>22</v>
      </c>
      <c r="J15751" s="69">
        <v>4</v>
      </c>
      <c r="K15751" s="91"/>
      <c r="L15751" s="91"/>
    </row>
    <row r="15752" spans="2:12" x14ac:dyDescent="0.25">
      <c r="B15752" s="67" t="s">
        <v>554</v>
      </c>
      <c r="C15752" s="67" t="s">
        <v>555</v>
      </c>
      <c r="D15752" s="68" t="s">
        <v>383</v>
      </c>
      <c r="E15752" s="67" t="s">
        <v>384</v>
      </c>
      <c r="F15752" s="68" t="s">
        <v>568</v>
      </c>
      <c r="G15752" s="67" t="s">
        <v>569</v>
      </c>
      <c r="H15752" s="68" t="s">
        <v>362</v>
      </c>
      <c r="I15752" s="69">
        <v>0</v>
      </c>
      <c r="J15752" s="69">
        <v>0</v>
      </c>
      <c r="K15752" s="91"/>
      <c r="L15752" s="91"/>
    </row>
    <row r="15753" spans="2:12" x14ac:dyDescent="0.25">
      <c r="B15753" s="67" t="s">
        <v>554</v>
      </c>
      <c r="C15753" s="67" t="s">
        <v>555</v>
      </c>
      <c r="D15753" s="68" t="s">
        <v>383</v>
      </c>
      <c r="E15753" s="67" t="s">
        <v>384</v>
      </c>
      <c r="F15753" s="68" t="s">
        <v>568</v>
      </c>
      <c r="G15753" s="67" t="s">
        <v>569</v>
      </c>
      <c r="H15753" s="68" t="s">
        <v>363</v>
      </c>
      <c r="I15753" s="69">
        <v>88</v>
      </c>
      <c r="J15753" s="69">
        <v>4</v>
      </c>
      <c r="K15753" s="91"/>
      <c r="L15753" s="91"/>
    </row>
    <row r="15754" spans="2:12" x14ac:dyDescent="0.25">
      <c r="B15754" s="67" t="s">
        <v>554</v>
      </c>
      <c r="C15754" s="67" t="s">
        <v>555</v>
      </c>
      <c r="D15754" s="68" t="s">
        <v>383</v>
      </c>
      <c r="E15754" s="67" t="s">
        <v>384</v>
      </c>
      <c r="F15754" s="68" t="s">
        <v>568</v>
      </c>
      <c r="G15754" s="67" t="s">
        <v>569</v>
      </c>
      <c r="H15754" s="68" t="s">
        <v>364</v>
      </c>
      <c r="I15754" s="69">
        <v>0</v>
      </c>
      <c r="J15754" s="69">
        <v>0</v>
      </c>
      <c r="K15754" s="91"/>
      <c r="L15754" s="91"/>
    </row>
    <row r="15755" spans="2:12" x14ac:dyDescent="0.25">
      <c r="B15755" s="67" t="s">
        <v>554</v>
      </c>
      <c r="C15755" s="67" t="s">
        <v>555</v>
      </c>
      <c r="D15755" s="68" t="s">
        <v>383</v>
      </c>
      <c r="E15755" s="67" t="s">
        <v>384</v>
      </c>
      <c r="F15755" s="68" t="s">
        <v>568</v>
      </c>
      <c r="G15755" s="67" t="s">
        <v>569</v>
      </c>
      <c r="H15755" s="68" t="s">
        <v>362</v>
      </c>
      <c r="I15755" s="69">
        <v>0</v>
      </c>
      <c r="J15755" s="69">
        <v>0</v>
      </c>
      <c r="K15755" s="91"/>
      <c r="L15755" s="91"/>
    </row>
    <row r="15756" spans="2:12" x14ac:dyDescent="0.25">
      <c r="B15756" s="67" t="s">
        <v>554</v>
      </c>
      <c r="C15756" s="67" t="s">
        <v>555</v>
      </c>
      <c r="D15756" s="68" t="s">
        <v>383</v>
      </c>
      <c r="E15756" s="67" t="s">
        <v>384</v>
      </c>
      <c r="F15756" s="68" t="s">
        <v>568</v>
      </c>
      <c r="G15756" s="67" t="s">
        <v>569</v>
      </c>
      <c r="H15756" s="68" t="s">
        <v>363</v>
      </c>
      <c r="I15756" s="69">
        <v>0</v>
      </c>
      <c r="J15756" s="69">
        <v>0</v>
      </c>
      <c r="K15756" s="91"/>
      <c r="L15756" s="91"/>
    </row>
    <row r="15757" spans="2:12" x14ac:dyDescent="0.25">
      <c r="B15757" s="67" t="s">
        <v>554</v>
      </c>
      <c r="C15757" s="67" t="s">
        <v>555</v>
      </c>
      <c r="D15757" s="68" t="s">
        <v>383</v>
      </c>
      <c r="E15757" s="67" t="s">
        <v>384</v>
      </c>
      <c r="F15757" s="68" t="s">
        <v>568</v>
      </c>
      <c r="G15757" s="67" t="s">
        <v>569</v>
      </c>
      <c r="H15757" s="68" t="s">
        <v>364</v>
      </c>
      <c r="I15757" s="69">
        <v>22</v>
      </c>
      <c r="J15757" s="69">
        <v>0</v>
      </c>
      <c r="K15757" s="91"/>
      <c r="L15757" s="91"/>
    </row>
    <row r="15758" spans="2:12" x14ac:dyDescent="0.25">
      <c r="B15758" s="67" t="s">
        <v>554</v>
      </c>
      <c r="C15758" s="67" t="s">
        <v>555</v>
      </c>
      <c r="D15758" s="68" t="s">
        <v>383</v>
      </c>
      <c r="E15758" s="67" t="s">
        <v>384</v>
      </c>
      <c r="F15758" s="68" t="s">
        <v>568</v>
      </c>
      <c r="G15758" s="67" t="s">
        <v>569</v>
      </c>
      <c r="H15758" s="68" t="s">
        <v>363</v>
      </c>
      <c r="I15758" s="69">
        <v>0</v>
      </c>
      <c r="J15758" s="69">
        <v>1</v>
      </c>
      <c r="K15758" s="91"/>
      <c r="L15758" s="91"/>
    </row>
    <row r="15759" spans="2:12" x14ac:dyDescent="0.25">
      <c r="B15759" s="67" t="s">
        <v>554</v>
      </c>
      <c r="C15759" s="67" t="s">
        <v>555</v>
      </c>
      <c r="D15759" s="68" t="s">
        <v>383</v>
      </c>
      <c r="E15759" s="67" t="s">
        <v>384</v>
      </c>
      <c r="F15759" s="68" t="s">
        <v>568</v>
      </c>
      <c r="G15759" s="67" t="s">
        <v>569</v>
      </c>
      <c r="H15759" s="68" t="s">
        <v>364</v>
      </c>
      <c r="I15759" s="69">
        <v>0</v>
      </c>
      <c r="J15759" s="69">
        <v>0</v>
      </c>
      <c r="K15759" s="91"/>
      <c r="L15759" s="91"/>
    </row>
    <row r="15760" spans="2:12" x14ac:dyDescent="0.25">
      <c r="B15760" s="67" t="s">
        <v>554</v>
      </c>
      <c r="C15760" s="67" t="s">
        <v>555</v>
      </c>
      <c r="D15760" s="68" t="s">
        <v>383</v>
      </c>
      <c r="E15760" s="67" t="s">
        <v>384</v>
      </c>
      <c r="F15760" s="68" t="s">
        <v>568</v>
      </c>
      <c r="G15760" s="67" t="s">
        <v>569</v>
      </c>
      <c r="H15760" s="68" t="s">
        <v>362</v>
      </c>
      <c r="I15760" s="69">
        <v>17</v>
      </c>
      <c r="J15760" s="69">
        <v>19</v>
      </c>
      <c r="K15760" s="91"/>
      <c r="L15760" s="91"/>
    </row>
    <row r="15761" spans="2:12" x14ac:dyDescent="0.25">
      <c r="B15761" s="67" t="s">
        <v>554</v>
      </c>
      <c r="C15761" s="67" t="s">
        <v>555</v>
      </c>
      <c r="D15761" s="68" t="s">
        <v>383</v>
      </c>
      <c r="E15761" s="67" t="s">
        <v>384</v>
      </c>
      <c r="F15761" s="68" t="s">
        <v>568</v>
      </c>
      <c r="G15761" s="67" t="s">
        <v>569</v>
      </c>
      <c r="H15761" s="68" t="s">
        <v>363</v>
      </c>
      <c r="I15761" s="69">
        <v>0</v>
      </c>
      <c r="J15761" s="69">
        <v>0</v>
      </c>
      <c r="K15761" s="91"/>
      <c r="L15761" s="91"/>
    </row>
    <row r="15762" spans="2:12" x14ac:dyDescent="0.25">
      <c r="B15762" s="67" t="s">
        <v>554</v>
      </c>
      <c r="C15762" s="67" t="s">
        <v>555</v>
      </c>
      <c r="D15762" s="68" t="s">
        <v>383</v>
      </c>
      <c r="E15762" s="67" t="s">
        <v>384</v>
      </c>
      <c r="F15762" s="68" t="s">
        <v>568</v>
      </c>
      <c r="G15762" s="67" t="s">
        <v>569</v>
      </c>
      <c r="H15762" s="68" t="s">
        <v>364</v>
      </c>
      <c r="I15762" s="69">
        <v>0</v>
      </c>
      <c r="J15762" s="69">
        <v>4</v>
      </c>
      <c r="K15762" s="91"/>
      <c r="L15762" s="91"/>
    </row>
    <row r="15763" spans="2:12" x14ac:dyDescent="0.25">
      <c r="B15763" s="67" t="s">
        <v>554</v>
      </c>
      <c r="C15763" s="67" t="s">
        <v>555</v>
      </c>
      <c r="D15763" s="68" t="s">
        <v>383</v>
      </c>
      <c r="E15763" s="67" t="s">
        <v>384</v>
      </c>
      <c r="F15763" s="68" t="s">
        <v>568</v>
      </c>
      <c r="G15763" s="67" t="s">
        <v>569</v>
      </c>
      <c r="H15763" s="68" t="s">
        <v>362</v>
      </c>
      <c r="I15763" s="69">
        <v>360</v>
      </c>
      <c r="J15763" s="69">
        <v>200</v>
      </c>
      <c r="K15763" s="91"/>
      <c r="L15763" s="91"/>
    </row>
    <row r="15764" spans="2:12" x14ac:dyDescent="0.25">
      <c r="B15764" s="67" t="s">
        <v>554</v>
      </c>
      <c r="C15764" s="67" t="s">
        <v>555</v>
      </c>
      <c r="D15764" s="68" t="s">
        <v>383</v>
      </c>
      <c r="E15764" s="67" t="s">
        <v>384</v>
      </c>
      <c r="F15764" s="68" t="s">
        <v>568</v>
      </c>
      <c r="G15764" s="67" t="s">
        <v>569</v>
      </c>
      <c r="H15764" s="68" t="s">
        <v>363</v>
      </c>
      <c r="I15764" s="69">
        <v>213</v>
      </c>
      <c r="J15764" s="69">
        <v>277</v>
      </c>
      <c r="K15764" s="91"/>
      <c r="L15764" s="91"/>
    </row>
    <row r="15765" spans="2:12" x14ac:dyDescent="0.25">
      <c r="B15765" s="67" t="s">
        <v>554</v>
      </c>
      <c r="C15765" s="67" t="s">
        <v>555</v>
      </c>
      <c r="D15765" s="68" t="s">
        <v>383</v>
      </c>
      <c r="E15765" s="67" t="s">
        <v>384</v>
      </c>
      <c r="F15765" s="68" t="s">
        <v>568</v>
      </c>
      <c r="G15765" s="67" t="s">
        <v>569</v>
      </c>
      <c r="H15765" s="68" t="s">
        <v>364</v>
      </c>
      <c r="I15765" s="69">
        <v>145</v>
      </c>
      <c r="J15765" s="69">
        <v>140</v>
      </c>
      <c r="K15765" s="91"/>
      <c r="L15765" s="91"/>
    </row>
    <row r="15766" spans="2:12" x14ac:dyDescent="0.25">
      <c r="B15766" s="67" t="s">
        <v>554</v>
      </c>
      <c r="C15766" s="67" t="s">
        <v>555</v>
      </c>
      <c r="D15766" s="68" t="s">
        <v>383</v>
      </c>
      <c r="E15766" s="67" t="s">
        <v>384</v>
      </c>
      <c r="F15766" s="68" t="s">
        <v>568</v>
      </c>
      <c r="G15766" s="67" t="s">
        <v>569</v>
      </c>
      <c r="H15766" s="68" t="s">
        <v>362</v>
      </c>
      <c r="I15766" s="69">
        <v>0</v>
      </c>
      <c r="J15766" s="69">
        <v>0</v>
      </c>
      <c r="K15766" s="91"/>
      <c r="L15766" s="91"/>
    </row>
    <row r="15767" spans="2:12" x14ac:dyDescent="0.25">
      <c r="B15767" s="67" t="s">
        <v>554</v>
      </c>
      <c r="C15767" s="67" t="s">
        <v>555</v>
      </c>
      <c r="D15767" s="68" t="s">
        <v>383</v>
      </c>
      <c r="E15767" s="67" t="s">
        <v>384</v>
      </c>
      <c r="F15767" s="68" t="s">
        <v>568</v>
      </c>
      <c r="G15767" s="67" t="s">
        <v>569</v>
      </c>
      <c r="H15767" s="68" t="s">
        <v>363</v>
      </c>
      <c r="I15767" s="69">
        <v>5</v>
      </c>
      <c r="J15767" s="69">
        <v>10</v>
      </c>
      <c r="K15767" s="91"/>
      <c r="L15767" s="91"/>
    </row>
    <row r="15768" spans="2:12" x14ac:dyDescent="0.25">
      <c r="B15768" s="67" t="s">
        <v>554</v>
      </c>
      <c r="C15768" s="67" t="s">
        <v>555</v>
      </c>
      <c r="D15768" s="68" t="s">
        <v>383</v>
      </c>
      <c r="E15768" s="67" t="s">
        <v>384</v>
      </c>
      <c r="F15768" s="68" t="s">
        <v>568</v>
      </c>
      <c r="G15768" s="67" t="s">
        <v>569</v>
      </c>
      <c r="H15768" s="68" t="s">
        <v>364</v>
      </c>
      <c r="I15768" s="69">
        <v>10</v>
      </c>
      <c r="J15768" s="69">
        <v>20</v>
      </c>
      <c r="K15768" s="91"/>
      <c r="L15768" s="91"/>
    </row>
    <row r="15769" spans="2:12" x14ac:dyDescent="0.25">
      <c r="B15769" s="67" t="s">
        <v>554</v>
      </c>
      <c r="C15769" s="67" t="s">
        <v>555</v>
      </c>
      <c r="D15769" s="68" t="s">
        <v>383</v>
      </c>
      <c r="E15769" s="67" t="s">
        <v>384</v>
      </c>
      <c r="F15769" s="68" t="s">
        <v>568</v>
      </c>
      <c r="G15769" s="67" t="s">
        <v>569</v>
      </c>
      <c r="H15769" s="68" t="s">
        <v>363</v>
      </c>
      <c r="I15769" s="69">
        <v>0</v>
      </c>
      <c r="J15769" s="69">
        <v>0</v>
      </c>
      <c r="K15769" s="91"/>
      <c r="L15769" s="91"/>
    </row>
    <row r="15770" spans="2:12" x14ac:dyDescent="0.25">
      <c r="B15770" s="67" t="s">
        <v>554</v>
      </c>
      <c r="C15770" s="67" t="s">
        <v>555</v>
      </c>
      <c r="D15770" s="68" t="s">
        <v>383</v>
      </c>
      <c r="E15770" s="67" t="s">
        <v>384</v>
      </c>
      <c r="F15770" s="68" t="s">
        <v>568</v>
      </c>
      <c r="G15770" s="67" t="s">
        <v>569</v>
      </c>
      <c r="H15770" s="68" t="s">
        <v>362</v>
      </c>
      <c r="I15770" s="69">
        <v>50</v>
      </c>
      <c r="J15770" s="69">
        <v>30</v>
      </c>
      <c r="K15770" s="91"/>
      <c r="L15770" s="91"/>
    </row>
    <row r="15771" spans="2:12" x14ac:dyDescent="0.25">
      <c r="B15771" s="67" t="s">
        <v>554</v>
      </c>
      <c r="C15771" s="67" t="s">
        <v>555</v>
      </c>
      <c r="D15771" s="68" t="s">
        <v>383</v>
      </c>
      <c r="E15771" s="67" t="s">
        <v>384</v>
      </c>
      <c r="F15771" s="68" t="s">
        <v>568</v>
      </c>
      <c r="G15771" s="67" t="s">
        <v>569</v>
      </c>
      <c r="H15771" s="68" t="s">
        <v>363</v>
      </c>
      <c r="I15771" s="69">
        <v>107</v>
      </c>
      <c r="J15771" s="69">
        <v>54</v>
      </c>
      <c r="K15771" s="91"/>
      <c r="L15771" s="91"/>
    </row>
    <row r="15772" spans="2:12" x14ac:dyDescent="0.25">
      <c r="B15772" s="67" t="s">
        <v>554</v>
      </c>
      <c r="C15772" s="67" t="s">
        <v>555</v>
      </c>
      <c r="D15772" s="68" t="s">
        <v>383</v>
      </c>
      <c r="E15772" s="67" t="s">
        <v>384</v>
      </c>
      <c r="F15772" s="68" t="s">
        <v>568</v>
      </c>
      <c r="G15772" s="67" t="s">
        <v>569</v>
      </c>
      <c r="H15772" s="68" t="s">
        <v>364</v>
      </c>
      <c r="I15772" s="69">
        <v>54</v>
      </c>
      <c r="J15772" s="69">
        <v>60</v>
      </c>
      <c r="K15772" s="91"/>
      <c r="L15772" s="91"/>
    </row>
    <row r="15773" spans="2:12" x14ac:dyDescent="0.25">
      <c r="B15773" s="67" t="s">
        <v>554</v>
      </c>
      <c r="C15773" s="67" t="s">
        <v>555</v>
      </c>
      <c r="D15773" s="68" t="s">
        <v>383</v>
      </c>
      <c r="E15773" s="67" t="s">
        <v>384</v>
      </c>
      <c r="F15773" s="68" t="s">
        <v>568</v>
      </c>
      <c r="G15773" s="67" t="s">
        <v>569</v>
      </c>
      <c r="H15773" s="68" t="s">
        <v>362</v>
      </c>
      <c r="I15773" s="69">
        <v>16</v>
      </c>
      <c r="J15773" s="69">
        <v>0</v>
      </c>
      <c r="K15773" s="91"/>
      <c r="L15773" s="91"/>
    </row>
    <row r="15774" spans="2:12" x14ac:dyDescent="0.25">
      <c r="B15774" s="67" t="s">
        <v>554</v>
      </c>
      <c r="C15774" s="67" t="s">
        <v>555</v>
      </c>
      <c r="D15774" s="68" t="s">
        <v>383</v>
      </c>
      <c r="E15774" s="67" t="s">
        <v>384</v>
      </c>
      <c r="F15774" s="68" t="s">
        <v>568</v>
      </c>
      <c r="G15774" s="67" t="s">
        <v>569</v>
      </c>
      <c r="H15774" s="68" t="s">
        <v>363</v>
      </c>
      <c r="I15774" s="69">
        <v>87</v>
      </c>
      <c r="J15774" s="69">
        <v>96</v>
      </c>
      <c r="K15774" s="91"/>
      <c r="L15774" s="91"/>
    </row>
    <row r="15775" spans="2:12" x14ac:dyDescent="0.25">
      <c r="B15775" s="67" t="s">
        <v>554</v>
      </c>
      <c r="C15775" s="67" t="s">
        <v>555</v>
      </c>
      <c r="D15775" s="68" t="s">
        <v>383</v>
      </c>
      <c r="E15775" s="67" t="s">
        <v>384</v>
      </c>
      <c r="F15775" s="68" t="s">
        <v>568</v>
      </c>
      <c r="G15775" s="67" t="s">
        <v>569</v>
      </c>
      <c r="H15775" s="68" t="s">
        <v>364</v>
      </c>
      <c r="I15775" s="69">
        <v>18</v>
      </c>
      <c r="J15775" s="69">
        <v>51</v>
      </c>
      <c r="K15775" s="91"/>
      <c r="L15775" s="91"/>
    </row>
    <row r="15776" spans="2:12" x14ac:dyDescent="0.25">
      <c r="B15776" s="67" t="s">
        <v>554</v>
      </c>
      <c r="C15776" s="67" t="s">
        <v>555</v>
      </c>
      <c r="D15776" s="68" t="s">
        <v>383</v>
      </c>
      <c r="E15776" s="67" t="s">
        <v>384</v>
      </c>
      <c r="F15776" s="68" t="s">
        <v>568</v>
      </c>
      <c r="G15776" s="67" t="s">
        <v>569</v>
      </c>
      <c r="H15776" s="68" t="s">
        <v>362</v>
      </c>
      <c r="I15776" s="69">
        <v>10</v>
      </c>
      <c r="J15776" s="69">
        <v>0</v>
      </c>
      <c r="K15776" s="91"/>
      <c r="L15776" s="91"/>
    </row>
    <row r="15777" spans="2:12" x14ac:dyDescent="0.25">
      <c r="B15777" s="67" t="s">
        <v>554</v>
      </c>
      <c r="C15777" s="67" t="s">
        <v>555</v>
      </c>
      <c r="D15777" s="68" t="s">
        <v>383</v>
      </c>
      <c r="E15777" s="67" t="s">
        <v>384</v>
      </c>
      <c r="F15777" s="68" t="s">
        <v>568</v>
      </c>
      <c r="G15777" s="67" t="s">
        <v>569</v>
      </c>
      <c r="H15777" s="68" t="s">
        <v>363</v>
      </c>
      <c r="I15777" s="69">
        <v>11</v>
      </c>
      <c r="J15777" s="69">
        <v>0</v>
      </c>
      <c r="K15777" s="91"/>
      <c r="L15777" s="91"/>
    </row>
    <row r="15778" spans="2:12" x14ac:dyDescent="0.25">
      <c r="B15778" s="67" t="s">
        <v>554</v>
      </c>
      <c r="C15778" s="67" t="s">
        <v>555</v>
      </c>
      <c r="D15778" s="68" t="s">
        <v>383</v>
      </c>
      <c r="E15778" s="67" t="s">
        <v>384</v>
      </c>
      <c r="F15778" s="68" t="s">
        <v>568</v>
      </c>
      <c r="G15778" s="67" t="s">
        <v>569</v>
      </c>
      <c r="H15778" s="68" t="s">
        <v>364</v>
      </c>
      <c r="I15778" s="69">
        <v>0</v>
      </c>
      <c r="J15778" s="69">
        <v>0</v>
      </c>
      <c r="K15778" s="91"/>
      <c r="L15778" s="91"/>
    </row>
    <row r="15779" spans="2:12" x14ac:dyDescent="0.25">
      <c r="B15779" s="67" t="s">
        <v>554</v>
      </c>
      <c r="C15779" s="67" t="s">
        <v>555</v>
      </c>
      <c r="D15779" s="68" t="s">
        <v>383</v>
      </c>
      <c r="E15779" s="67" t="s">
        <v>384</v>
      </c>
      <c r="F15779" s="68" t="s">
        <v>568</v>
      </c>
      <c r="G15779" s="67" t="s">
        <v>569</v>
      </c>
      <c r="H15779" s="68" t="s">
        <v>362</v>
      </c>
      <c r="I15779" s="69">
        <v>0</v>
      </c>
      <c r="J15779" s="69">
        <v>0</v>
      </c>
      <c r="K15779" s="91"/>
      <c r="L15779" s="91"/>
    </row>
    <row r="15780" spans="2:12" x14ac:dyDescent="0.25">
      <c r="B15780" s="67" t="s">
        <v>554</v>
      </c>
      <c r="C15780" s="67" t="s">
        <v>555</v>
      </c>
      <c r="D15780" s="68" t="s">
        <v>383</v>
      </c>
      <c r="E15780" s="67" t="s">
        <v>384</v>
      </c>
      <c r="F15780" s="68" t="s">
        <v>568</v>
      </c>
      <c r="G15780" s="67" t="s">
        <v>569</v>
      </c>
      <c r="H15780" s="68" t="s">
        <v>363</v>
      </c>
      <c r="I15780" s="69">
        <v>8</v>
      </c>
      <c r="J15780" s="69">
        <v>32</v>
      </c>
      <c r="K15780" s="91"/>
      <c r="L15780" s="91"/>
    </row>
    <row r="15781" spans="2:12" x14ac:dyDescent="0.25">
      <c r="B15781" s="67" t="s">
        <v>554</v>
      </c>
      <c r="C15781" s="67" t="s">
        <v>555</v>
      </c>
      <c r="D15781" s="68" t="s">
        <v>383</v>
      </c>
      <c r="E15781" s="67" t="s">
        <v>384</v>
      </c>
      <c r="F15781" s="68" t="s">
        <v>568</v>
      </c>
      <c r="G15781" s="67" t="s">
        <v>569</v>
      </c>
      <c r="H15781" s="68" t="s">
        <v>362</v>
      </c>
      <c r="I15781" s="69">
        <v>53</v>
      </c>
      <c r="J15781" s="69">
        <v>64</v>
      </c>
      <c r="K15781" s="91"/>
      <c r="L15781" s="91"/>
    </row>
    <row r="15782" spans="2:12" x14ac:dyDescent="0.25">
      <c r="B15782" s="67" t="s">
        <v>554</v>
      </c>
      <c r="C15782" s="67" t="s">
        <v>555</v>
      </c>
      <c r="D15782" s="68" t="s">
        <v>383</v>
      </c>
      <c r="E15782" s="67" t="s">
        <v>384</v>
      </c>
      <c r="F15782" s="68" t="s">
        <v>568</v>
      </c>
      <c r="G15782" s="67" t="s">
        <v>569</v>
      </c>
      <c r="H15782" s="68" t="s">
        <v>363</v>
      </c>
      <c r="I15782" s="69">
        <v>31</v>
      </c>
      <c r="J15782" s="69">
        <v>20</v>
      </c>
      <c r="K15782" s="91"/>
      <c r="L15782" s="91"/>
    </row>
    <row r="15783" spans="2:12" x14ac:dyDescent="0.25">
      <c r="B15783" s="67" t="s">
        <v>554</v>
      </c>
      <c r="C15783" s="67" t="s">
        <v>555</v>
      </c>
      <c r="D15783" s="68" t="s">
        <v>383</v>
      </c>
      <c r="E15783" s="67" t="s">
        <v>384</v>
      </c>
      <c r="F15783" s="68" t="s">
        <v>568</v>
      </c>
      <c r="G15783" s="67" t="s">
        <v>569</v>
      </c>
      <c r="H15783" s="68" t="s">
        <v>364</v>
      </c>
      <c r="I15783" s="69">
        <v>39</v>
      </c>
      <c r="J15783" s="69">
        <v>28</v>
      </c>
      <c r="K15783" s="91"/>
      <c r="L15783" s="91"/>
    </row>
    <row r="15784" spans="2:12" x14ac:dyDescent="0.25">
      <c r="B15784" s="67" t="s">
        <v>554</v>
      </c>
      <c r="C15784" s="67" t="s">
        <v>555</v>
      </c>
      <c r="D15784" s="68" t="s">
        <v>383</v>
      </c>
      <c r="E15784" s="67" t="s">
        <v>384</v>
      </c>
      <c r="F15784" s="68" t="s">
        <v>568</v>
      </c>
      <c r="G15784" s="67" t="s">
        <v>569</v>
      </c>
      <c r="H15784" s="68" t="s">
        <v>362</v>
      </c>
      <c r="I15784" s="69">
        <v>0</v>
      </c>
      <c r="J15784" s="69">
        <v>15</v>
      </c>
      <c r="K15784" s="91"/>
      <c r="L15784" s="91"/>
    </row>
    <row r="15785" spans="2:12" x14ac:dyDescent="0.25">
      <c r="B15785" s="67" t="s">
        <v>554</v>
      </c>
      <c r="C15785" s="67" t="s">
        <v>555</v>
      </c>
      <c r="D15785" s="68" t="s">
        <v>383</v>
      </c>
      <c r="E15785" s="67" t="s">
        <v>384</v>
      </c>
      <c r="F15785" s="68" t="s">
        <v>568</v>
      </c>
      <c r="G15785" s="67" t="s">
        <v>569</v>
      </c>
      <c r="H15785" s="68" t="s">
        <v>364</v>
      </c>
      <c r="I15785" s="69">
        <v>0</v>
      </c>
      <c r="J15785" s="69">
        <v>0</v>
      </c>
      <c r="K15785" s="91"/>
      <c r="L15785" s="91"/>
    </row>
    <row r="15786" spans="2:12" x14ac:dyDescent="0.25">
      <c r="B15786" s="67" t="s">
        <v>554</v>
      </c>
      <c r="C15786" s="67" t="s">
        <v>555</v>
      </c>
      <c r="D15786" s="68" t="s">
        <v>383</v>
      </c>
      <c r="E15786" s="67" t="s">
        <v>384</v>
      </c>
      <c r="F15786" s="68" t="s">
        <v>568</v>
      </c>
      <c r="G15786" s="67" t="s">
        <v>569</v>
      </c>
      <c r="H15786" s="68" t="s">
        <v>362</v>
      </c>
      <c r="I15786" s="69">
        <v>0</v>
      </c>
      <c r="J15786" s="69">
        <v>0</v>
      </c>
      <c r="K15786" s="91"/>
      <c r="L15786" s="91"/>
    </row>
    <row r="15787" spans="2:12" x14ac:dyDescent="0.25">
      <c r="B15787" s="67" t="s">
        <v>554</v>
      </c>
      <c r="C15787" s="67" t="s">
        <v>555</v>
      </c>
      <c r="D15787" s="68" t="s">
        <v>383</v>
      </c>
      <c r="E15787" s="67" t="s">
        <v>384</v>
      </c>
      <c r="F15787" s="68" t="s">
        <v>568</v>
      </c>
      <c r="G15787" s="67" t="s">
        <v>569</v>
      </c>
      <c r="H15787" s="68" t="s">
        <v>363</v>
      </c>
      <c r="I15787" s="69">
        <v>18</v>
      </c>
      <c r="J15787" s="69">
        <v>34</v>
      </c>
      <c r="K15787" s="91"/>
      <c r="L15787" s="91"/>
    </row>
    <row r="15788" spans="2:12" x14ac:dyDescent="0.25">
      <c r="B15788" s="67" t="s">
        <v>554</v>
      </c>
      <c r="C15788" s="67" t="s">
        <v>555</v>
      </c>
      <c r="D15788" s="68" t="s">
        <v>383</v>
      </c>
      <c r="E15788" s="67" t="s">
        <v>384</v>
      </c>
      <c r="F15788" s="68" t="s">
        <v>568</v>
      </c>
      <c r="G15788" s="67" t="s">
        <v>569</v>
      </c>
      <c r="H15788" s="68" t="s">
        <v>364</v>
      </c>
      <c r="I15788" s="69">
        <v>9</v>
      </c>
      <c r="J15788" s="69">
        <v>12</v>
      </c>
      <c r="K15788" s="91"/>
      <c r="L15788" s="91"/>
    </row>
    <row r="15789" spans="2:12" x14ac:dyDescent="0.25">
      <c r="B15789" s="67" t="s">
        <v>554</v>
      </c>
      <c r="C15789" s="67" t="s">
        <v>555</v>
      </c>
      <c r="D15789" s="68" t="s">
        <v>383</v>
      </c>
      <c r="E15789" s="67" t="s">
        <v>384</v>
      </c>
      <c r="F15789" s="68" t="s">
        <v>568</v>
      </c>
      <c r="G15789" s="67" t="s">
        <v>569</v>
      </c>
      <c r="H15789" s="68" t="s">
        <v>363</v>
      </c>
      <c r="I15789" s="69">
        <v>0</v>
      </c>
      <c r="J15789" s="69">
        <v>0</v>
      </c>
      <c r="K15789" s="91"/>
      <c r="L15789" s="91"/>
    </row>
    <row r="15790" spans="2:12" x14ac:dyDescent="0.25">
      <c r="B15790" s="67" t="s">
        <v>554</v>
      </c>
      <c r="C15790" s="67" t="s">
        <v>555</v>
      </c>
      <c r="D15790" s="68" t="s">
        <v>383</v>
      </c>
      <c r="E15790" s="67" t="s">
        <v>384</v>
      </c>
      <c r="F15790" s="68" t="s">
        <v>568</v>
      </c>
      <c r="G15790" s="67" t="s">
        <v>569</v>
      </c>
      <c r="H15790" s="68" t="s">
        <v>362</v>
      </c>
      <c r="I15790" s="69">
        <v>77</v>
      </c>
      <c r="J15790" s="69">
        <v>47</v>
      </c>
      <c r="K15790" s="91"/>
      <c r="L15790" s="91"/>
    </row>
    <row r="15791" spans="2:12" x14ac:dyDescent="0.25">
      <c r="B15791" s="67" t="s">
        <v>554</v>
      </c>
      <c r="C15791" s="67" t="s">
        <v>555</v>
      </c>
      <c r="D15791" s="68" t="s">
        <v>383</v>
      </c>
      <c r="E15791" s="67" t="s">
        <v>384</v>
      </c>
      <c r="F15791" s="68" t="s">
        <v>568</v>
      </c>
      <c r="G15791" s="67" t="s">
        <v>569</v>
      </c>
      <c r="H15791" s="68" t="s">
        <v>363</v>
      </c>
      <c r="I15791" s="69">
        <v>-5</v>
      </c>
      <c r="J15791" s="69">
        <v>0</v>
      </c>
      <c r="K15791" s="91"/>
      <c r="L15791" s="91"/>
    </row>
    <row r="15792" spans="2:12" x14ac:dyDescent="0.25">
      <c r="B15792" s="67" t="s">
        <v>554</v>
      </c>
      <c r="C15792" s="67" t="s">
        <v>555</v>
      </c>
      <c r="D15792" s="68" t="s">
        <v>383</v>
      </c>
      <c r="E15792" s="67" t="s">
        <v>384</v>
      </c>
      <c r="F15792" s="68" t="s">
        <v>568</v>
      </c>
      <c r="G15792" s="67" t="s">
        <v>569</v>
      </c>
      <c r="H15792" s="68" t="s">
        <v>364</v>
      </c>
      <c r="I15792" s="69">
        <v>23</v>
      </c>
      <c r="J15792" s="69">
        <v>46</v>
      </c>
      <c r="K15792" s="91"/>
      <c r="L15792" s="91"/>
    </row>
    <row r="15793" spans="2:12" x14ac:dyDescent="0.25">
      <c r="B15793" s="67" t="s">
        <v>554</v>
      </c>
      <c r="C15793" s="67" t="s">
        <v>555</v>
      </c>
      <c r="D15793" s="68" t="s">
        <v>383</v>
      </c>
      <c r="E15793" s="67" t="s">
        <v>384</v>
      </c>
      <c r="F15793" s="68" t="s">
        <v>568</v>
      </c>
      <c r="G15793" s="67" t="s">
        <v>569</v>
      </c>
      <c r="H15793" s="68" t="s">
        <v>362</v>
      </c>
      <c r="I15793" s="69">
        <v>0</v>
      </c>
      <c r="J15793" s="69">
        <v>23</v>
      </c>
      <c r="K15793" s="91"/>
      <c r="L15793" s="91"/>
    </row>
    <row r="15794" spans="2:12" x14ac:dyDescent="0.25">
      <c r="B15794" s="67" t="s">
        <v>554</v>
      </c>
      <c r="C15794" s="67" t="s">
        <v>555</v>
      </c>
      <c r="D15794" s="68" t="s">
        <v>383</v>
      </c>
      <c r="E15794" s="67" t="s">
        <v>384</v>
      </c>
      <c r="F15794" s="68" t="s">
        <v>568</v>
      </c>
      <c r="G15794" s="67" t="s">
        <v>569</v>
      </c>
      <c r="H15794" s="68" t="s">
        <v>363</v>
      </c>
      <c r="I15794" s="69">
        <v>7</v>
      </c>
      <c r="J15794" s="69">
        <v>0</v>
      </c>
      <c r="K15794" s="91"/>
      <c r="L15794" s="91"/>
    </row>
    <row r="15795" spans="2:12" x14ac:dyDescent="0.25">
      <c r="B15795" s="67" t="s">
        <v>554</v>
      </c>
      <c r="C15795" s="67" t="s">
        <v>555</v>
      </c>
      <c r="D15795" s="68" t="s">
        <v>383</v>
      </c>
      <c r="E15795" s="67" t="s">
        <v>384</v>
      </c>
      <c r="F15795" s="68" t="s">
        <v>568</v>
      </c>
      <c r="G15795" s="67" t="s">
        <v>569</v>
      </c>
      <c r="H15795" s="68" t="s">
        <v>364</v>
      </c>
      <c r="I15795" s="69">
        <v>0</v>
      </c>
      <c r="J15795" s="69">
        <v>0</v>
      </c>
      <c r="K15795" s="91"/>
      <c r="L15795" s="91"/>
    </row>
    <row r="15796" spans="2:12" x14ac:dyDescent="0.25">
      <c r="B15796" s="67" t="s">
        <v>554</v>
      </c>
      <c r="C15796" s="67" t="s">
        <v>555</v>
      </c>
      <c r="D15796" s="68" t="s">
        <v>383</v>
      </c>
      <c r="E15796" s="67" t="s">
        <v>384</v>
      </c>
      <c r="F15796" s="68" t="s">
        <v>568</v>
      </c>
      <c r="G15796" s="67" t="s">
        <v>569</v>
      </c>
      <c r="H15796" s="68" t="s">
        <v>362</v>
      </c>
      <c r="I15796" s="69">
        <v>85</v>
      </c>
      <c r="J15796" s="69">
        <v>60</v>
      </c>
      <c r="K15796" s="91"/>
      <c r="L15796" s="91"/>
    </row>
    <row r="15797" spans="2:12" x14ac:dyDescent="0.25">
      <c r="B15797" s="67" t="s">
        <v>554</v>
      </c>
      <c r="C15797" s="67" t="s">
        <v>555</v>
      </c>
      <c r="D15797" s="68" t="s">
        <v>383</v>
      </c>
      <c r="E15797" s="67" t="s">
        <v>384</v>
      </c>
      <c r="F15797" s="68" t="s">
        <v>568</v>
      </c>
      <c r="G15797" s="67" t="s">
        <v>569</v>
      </c>
      <c r="H15797" s="68" t="s">
        <v>363</v>
      </c>
      <c r="I15797" s="69">
        <v>28</v>
      </c>
      <c r="J15797" s="69">
        <v>36</v>
      </c>
      <c r="K15797" s="91"/>
      <c r="L15797" s="91"/>
    </row>
    <row r="15798" spans="2:12" x14ac:dyDescent="0.25">
      <c r="B15798" s="67" t="s">
        <v>554</v>
      </c>
      <c r="C15798" s="67" t="s">
        <v>555</v>
      </c>
      <c r="D15798" s="68" t="s">
        <v>383</v>
      </c>
      <c r="E15798" s="67" t="s">
        <v>384</v>
      </c>
      <c r="F15798" s="68" t="s">
        <v>568</v>
      </c>
      <c r="G15798" s="67" t="s">
        <v>569</v>
      </c>
      <c r="H15798" s="68" t="s">
        <v>364</v>
      </c>
      <c r="I15798" s="69">
        <v>0</v>
      </c>
      <c r="J15798" s="69">
        <v>0</v>
      </c>
      <c r="K15798" s="91"/>
      <c r="L15798" s="91"/>
    </row>
    <row r="15799" spans="2:12" x14ac:dyDescent="0.25">
      <c r="B15799" s="67" t="s">
        <v>554</v>
      </c>
      <c r="C15799" s="67" t="s">
        <v>555</v>
      </c>
      <c r="D15799" s="68" t="s">
        <v>383</v>
      </c>
      <c r="E15799" s="67" t="s">
        <v>384</v>
      </c>
      <c r="F15799" s="68" t="s">
        <v>568</v>
      </c>
      <c r="G15799" s="67" t="s">
        <v>569</v>
      </c>
      <c r="H15799" s="68" t="s">
        <v>363</v>
      </c>
      <c r="I15799" s="69">
        <v>0</v>
      </c>
      <c r="J15799" s="69">
        <v>0</v>
      </c>
      <c r="K15799" s="91"/>
      <c r="L15799" s="91"/>
    </row>
    <row r="15800" spans="2:12" x14ac:dyDescent="0.25">
      <c r="B15800" s="67" t="s">
        <v>554</v>
      </c>
      <c r="C15800" s="67" t="s">
        <v>555</v>
      </c>
      <c r="D15800" s="68" t="s">
        <v>383</v>
      </c>
      <c r="E15800" s="67" t="s">
        <v>384</v>
      </c>
      <c r="F15800" s="68" t="s">
        <v>568</v>
      </c>
      <c r="G15800" s="67" t="s">
        <v>569</v>
      </c>
      <c r="H15800" s="68" t="s">
        <v>364</v>
      </c>
      <c r="I15800" s="69">
        <v>0</v>
      </c>
      <c r="J15800" s="69">
        <v>0</v>
      </c>
      <c r="K15800" s="91"/>
      <c r="L15800" s="91"/>
    </row>
    <row r="15801" spans="2:12" x14ac:dyDescent="0.25">
      <c r="B15801" s="67" t="s">
        <v>554</v>
      </c>
      <c r="C15801" s="67" t="s">
        <v>555</v>
      </c>
      <c r="D15801" s="68" t="s">
        <v>383</v>
      </c>
      <c r="E15801" s="67" t="s">
        <v>384</v>
      </c>
      <c r="F15801" s="68" t="s">
        <v>568</v>
      </c>
      <c r="G15801" s="67" t="s">
        <v>569</v>
      </c>
      <c r="H15801" s="68" t="s">
        <v>362</v>
      </c>
      <c r="I15801" s="69">
        <v>37</v>
      </c>
      <c r="J15801" s="69">
        <v>45</v>
      </c>
      <c r="K15801" s="91"/>
      <c r="L15801" s="91"/>
    </row>
    <row r="15802" spans="2:12" x14ac:dyDescent="0.25">
      <c r="B15802" s="67" t="s">
        <v>554</v>
      </c>
      <c r="C15802" s="67" t="s">
        <v>555</v>
      </c>
      <c r="D15802" s="68" t="s">
        <v>383</v>
      </c>
      <c r="E15802" s="67" t="s">
        <v>384</v>
      </c>
      <c r="F15802" s="68" t="s">
        <v>568</v>
      </c>
      <c r="G15802" s="67" t="s">
        <v>569</v>
      </c>
      <c r="H15802" s="68" t="s">
        <v>363</v>
      </c>
      <c r="I15802" s="69">
        <v>35</v>
      </c>
      <c r="J15802" s="69">
        <v>36</v>
      </c>
      <c r="K15802" s="91"/>
      <c r="L15802" s="91"/>
    </row>
    <row r="15803" spans="2:12" x14ac:dyDescent="0.25">
      <c r="B15803" s="67" t="s">
        <v>554</v>
      </c>
      <c r="C15803" s="67" t="s">
        <v>555</v>
      </c>
      <c r="D15803" s="68" t="s">
        <v>383</v>
      </c>
      <c r="E15803" s="67" t="s">
        <v>384</v>
      </c>
      <c r="F15803" s="68" t="s">
        <v>568</v>
      </c>
      <c r="G15803" s="67" t="s">
        <v>569</v>
      </c>
      <c r="H15803" s="68" t="s">
        <v>364</v>
      </c>
      <c r="I15803" s="69">
        <v>31</v>
      </c>
      <c r="J15803" s="69">
        <v>22</v>
      </c>
      <c r="K15803" s="91"/>
      <c r="L15803" s="91"/>
    </row>
    <row r="15804" spans="2:12" x14ac:dyDescent="0.25">
      <c r="B15804" s="67" t="s">
        <v>554</v>
      </c>
      <c r="C15804" s="67" t="s">
        <v>555</v>
      </c>
      <c r="D15804" s="68" t="s">
        <v>383</v>
      </c>
      <c r="E15804" s="67" t="s">
        <v>384</v>
      </c>
      <c r="F15804" s="68" t="s">
        <v>568</v>
      </c>
      <c r="G15804" s="67" t="s">
        <v>569</v>
      </c>
      <c r="H15804" s="68" t="s">
        <v>362</v>
      </c>
      <c r="I15804" s="69">
        <v>0</v>
      </c>
      <c r="J15804" s="69">
        <v>9</v>
      </c>
      <c r="K15804" s="91"/>
      <c r="L15804" s="91"/>
    </row>
    <row r="15805" spans="2:12" x14ac:dyDescent="0.25">
      <c r="B15805" s="67" t="s">
        <v>554</v>
      </c>
      <c r="C15805" s="67" t="s">
        <v>555</v>
      </c>
      <c r="D15805" s="68" t="s">
        <v>383</v>
      </c>
      <c r="E15805" s="67" t="s">
        <v>384</v>
      </c>
      <c r="F15805" s="68" t="s">
        <v>568</v>
      </c>
      <c r="G15805" s="67" t="s">
        <v>569</v>
      </c>
      <c r="H15805" s="68" t="s">
        <v>363</v>
      </c>
      <c r="I15805" s="69">
        <v>76</v>
      </c>
      <c r="J15805" s="69">
        <v>61</v>
      </c>
      <c r="K15805" s="91"/>
      <c r="L15805" s="91"/>
    </row>
    <row r="15806" spans="2:12" x14ac:dyDescent="0.25">
      <c r="B15806" s="67" t="s">
        <v>554</v>
      </c>
      <c r="C15806" s="67" t="s">
        <v>555</v>
      </c>
      <c r="D15806" s="68" t="s">
        <v>383</v>
      </c>
      <c r="E15806" s="67" t="s">
        <v>384</v>
      </c>
      <c r="F15806" s="68" t="s">
        <v>568</v>
      </c>
      <c r="G15806" s="67" t="s">
        <v>569</v>
      </c>
      <c r="H15806" s="68" t="s">
        <v>362</v>
      </c>
      <c r="I15806" s="69">
        <v>30</v>
      </c>
      <c r="J15806" s="69">
        <v>10</v>
      </c>
      <c r="K15806" s="91"/>
      <c r="L15806" s="91"/>
    </row>
    <row r="15807" spans="2:12" x14ac:dyDescent="0.25">
      <c r="B15807" s="67" t="s">
        <v>554</v>
      </c>
      <c r="C15807" s="67" t="s">
        <v>555</v>
      </c>
      <c r="D15807" s="68" t="s">
        <v>383</v>
      </c>
      <c r="E15807" s="67" t="s">
        <v>384</v>
      </c>
      <c r="F15807" s="68" t="s">
        <v>568</v>
      </c>
      <c r="G15807" s="67" t="s">
        <v>569</v>
      </c>
      <c r="H15807" s="68" t="s">
        <v>363</v>
      </c>
      <c r="I15807" s="69">
        <v>179</v>
      </c>
      <c r="J15807" s="69">
        <v>282</v>
      </c>
      <c r="K15807" s="91"/>
      <c r="L15807" s="91"/>
    </row>
    <row r="15808" spans="2:12" x14ac:dyDescent="0.25">
      <c r="B15808" s="67" t="s">
        <v>554</v>
      </c>
      <c r="C15808" s="67" t="s">
        <v>555</v>
      </c>
      <c r="D15808" s="68" t="s">
        <v>383</v>
      </c>
      <c r="E15808" s="67" t="s">
        <v>384</v>
      </c>
      <c r="F15808" s="68" t="s">
        <v>568</v>
      </c>
      <c r="G15808" s="67" t="s">
        <v>569</v>
      </c>
      <c r="H15808" s="68" t="s">
        <v>364</v>
      </c>
      <c r="I15808" s="69">
        <v>49</v>
      </c>
      <c r="J15808" s="69">
        <v>69</v>
      </c>
      <c r="K15808" s="91"/>
      <c r="L15808" s="91"/>
    </row>
    <row r="15809" spans="2:12" x14ac:dyDescent="0.25">
      <c r="B15809" s="67" t="s">
        <v>554</v>
      </c>
      <c r="C15809" s="67" t="s">
        <v>555</v>
      </c>
      <c r="D15809" s="68" t="s">
        <v>383</v>
      </c>
      <c r="E15809" s="67" t="s">
        <v>384</v>
      </c>
      <c r="F15809" s="68" t="s">
        <v>568</v>
      </c>
      <c r="G15809" s="67" t="s">
        <v>569</v>
      </c>
      <c r="H15809" s="68" t="s">
        <v>362</v>
      </c>
      <c r="I15809" s="69">
        <v>10</v>
      </c>
      <c r="J15809" s="69">
        <v>35</v>
      </c>
      <c r="K15809" s="91"/>
      <c r="L15809" s="91"/>
    </row>
    <row r="15810" spans="2:12" x14ac:dyDescent="0.25">
      <c r="B15810" s="67" t="s">
        <v>554</v>
      </c>
      <c r="C15810" s="67" t="s">
        <v>555</v>
      </c>
      <c r="D15810" s="68" t="s">
        <v>383</v>
      </c>
      <c r="E15810" s="67" t="s">
        <v>384</v>
      </c>
      <c r="F15810" s="68" t="s">
        <v>568</v>
      </c>
      <c r="G15810" s="67" t="s">
        <v>569</v>
      </c>
      <c r="H15810" s="68" t="s">
        <v>363</v>
      </c>
      <c r="I15810" s="69">
        <v>19</v>
      </c>
      <c r="J15810" s="69">
        <v>8</v>
      </c>
      <c r="K15810" s="91"/>
      <c r="L15810" s="91"/>
    </row>
    <row r="15811" spans="2:12" x14ac:dyDescent="0.25">
      <c r="B15811" s="67" t="s">
        <v>554</v>
      </c>
      <c r="C15811" s="67" t="s">
        <v>555</v>
      </c>
      <c r="D15811" s="68" t="s">
        <v>383</v>
      </c>
      <c r="E15811" s="67" t="s">
        <v>384</v>
      </c>
      <c r="F15811" s="68" t="s">
        <v>568</v>
      </c>
      <c r="G15811" s="67" t="s">
        <v>569</v>
      </c>
      <c r="H15811" s="68" t="s">
        <v>364</v>
      </c>
      <c r="I15811" s="69">
        <v>45</v>
      </c>
      <c r="J15811" s="69">
        <v>29</v>
      </c>
      <c r="K15811" s="91"/>
      <c r="L15811" s="91"/>
    </row>
    <row r="15812" spans="2:12" x14ac:dyDescent="0.25">
      <c r="B15812" s="67" t="s">
        <v>554</v>
      </c>
      <c r="C15812" s="67" t="s">
        <v>555</v>
      </c>
      <c r="D15812" s="68" t="s">
        <v>383</v>
      </c>
      <c r="E15812" s="67" t="s">
        <v>384</v>
      </c>
      <c r="F15812" s="68" t="s">
        <v>568</v>
      </c>
      <c r="G15812" s="67" t="s">
        <v>569</v>
      </c>
      <c r="H15812" s="68" t="s">
        <v>362</v>
      </c>
      <c r="I15812" s="69">
        <v>0</v>
      </c>
      <c r="J15812" s="69">
        <v>0</v>
      </c>
      <c r="K15812" s="91"/>
      <c r="L15812" s="91"/>
    </row>
    <row r="15813" spans="2:12" x14ac:dyDescent="0.25">
      <c r="B15813" s="67" t="s">
        <v>554</v>
      </c>
      <c r="C15813" s="67" t="s">
        <v>555</v>
      </c>
      <c r="D15813" s="68" t="s">
        <v>383</v>
      </c>
      <c r="E15813" s="67" t="s">
        <v>384</v>
      </c>
      <c r="F15813" s="68" t="s">
        <v>568</v>
      </c>
      <c r="G15813" s="67" t="s">
        <v>569</v>
      </c>
      <c r="H15813" s="68" t="s">
        <v>363</v>
      </c>
      <c r="I15813" s="69">
        <v>0</v>
      </c>
      <c r="J15813" s="69">
        <v>8</v>
      </c>
      <c r="K15813" s="91"/>
      <c r="L15813" s="91"/>
    </row>
    <row r="15814" spans="2:12" x14ac:dyDescent="0.25">
      <c r="B15814" s="67" t="s">
        <v>554</v>
      </c>
      <c r="C15814" s="67" t="s">
        <v>555</v>
      </c>
      <c r="D15814" s="68" t="s">
        <v>383</v>
      </c>
      <c r="E15814" s="67" t="s">
        <v>384</v>
      </c>
      <c r="F15814" s="68" t="s">
        <v>568</v>
      </c>
      <c r="G15814" s="67" t="s">
        <v>569</v>
      </c>
      <c r="H15814" s="68" t="s">
        <v>364</v>
      </c>
      <c r="I15814" s="69">
        <v>0</v>
      </c>
      <c r="J15814" s="69">
        <v>0</v>
      </c>
      <c r="K15814" s="91"/>
      <c r="L15814" s="91"/>
    </row>
    <row r="15815" spans="2:12" x14ac:dyDescent="0.25">
      <c r="B15815" s="67" t="s">
        <v>554</v>
      </c>
      <c r="C15815" s="67" t="s">
        <v>555</v>
      </c>
      <c r="D15815" s="68" t="s">
        <v>383</v>
      </c>
      <c r="E15815" s="67" t="s">
        <v>384</v>
      </c>
      <c r="F15815" s="68" t="s">
        <v>568</v>
      </c>
      <c r="G15815" s="67" t="s">
        <v>569</v>
      </c>
      <c r="H15815" s="68" t="s">
        <v>362</v>
      </c>
      <c r="I15815" s="69">
        <v>0</v>
      </c>
      <c r="J15815" s="69">
        <v>0</v>
      </c>
      <c r="K15815" s="91"/>
      <c r="L15815" s="91"/>
    </row>
    <row r="15816" spans="2:12" x14ac:dyDescent="0.25">
      <c r="B15816" s="67" t="s">
        <v>554</v>
      </c>
      <c r="C15816" s="67" t="s">
        <v>555</v>
      </c>
      <c r="D15816" s="68" t="s">
        <v>383</v>
      </c>
      <c r="E15816" s="67" t="s">
        <v>384</v>
      </c>
      <c r="F15816" s="68" t="s">
        <v>568</v>
      </c>
      <c r="G15816" s="67" t="s">
        <v>569</v>
      </c>
      <c r="H15816" s="68" t="s">
        <v>363</v>
      </c>
      <c r="I15816" s="69">
        <v>0</v>
      </c>
      <c r="J15816" s="69">
        <v>12</v>
      </c>
      <c r="K15816" s="91"/>
      <c r="L15816" s="91"/>
    </row>
    <row r="15817" spans="2:12" x14ac:dyDescent="0.25">
      <c r="B15817" s="67" t="s">
        <v>554</v>
      </c>
      <c r="C15817" s="67" t="s">
        <v>555</v>
      </c>
      <c r="D15817" s="68" t="s">
        <v>383</v>
      </c>
      <c r="E15817" s="67" t="s">
        <v>384</v>
      </c>
      <c r="F15817" s="68" t="s">
        <v>568</v>
      </c>
      <c r="G15817" s="67" t="s">
        <v>569</v>
      </c>
      <c r="H15817" s="68" t="s">
        <v>364</v>
      </c>
      <c r="I15817" s="69">
        <v>0</v>
      </c>
      <c r="J15817" s="69">
        <v>0</v>
      </c>
      <c r="K15817" s="91"/>
      <c r="L15817" s="91"/>
    </row>
    <row r="15818" spans="2:12" x14ac:dyDescent="0.25">
      <c r="B15818" s="67" t="s">
        <v>554</v>
      </c>
      <c r="C15818" s="67" t="s">
        <v>555</v>
      </c>
      <c r="D15818" s="68" t="s">
        <v>383</v>
      </c>
      <c r="E15818" s="67" t="s">
        <v>384</v>
      </c>
      <c r="F15818" s="68" t="s">
        <v>568</v>
      </c>
      <c r="G15818" s="67" t="s">
        <v>569</v>
      </c>
      <c r="H15818" s="68" t="s">
        <v>362</v>
      </c>
      <c r="I15818" s="69">
        <v>5</v>
      </c>
      <c r="J15818" s="69">
        <v>15</v>
      </c>
      <c r="K15818" s="91"/>
      <c r="L15818" s="91"/>
    </row>
    <row r="15819" spans="2:12" x14ac:dyDescent="0.25">
      <c r="B15819" s="67" t="s">
        <v>554</v>
      </c>
      <c r="C15819" s="67" t="s">
        <v>555</v>
      </c>
      <c r="D15819" s="68" t="s">
        <v>383</v>
      </c>
      <c r="E15819" s="67" t="s">
        <v>384</v>
      </c>
      <c r="F15819" s="68" t="s">
        <v>568</v>
      </c>
      <c r="G15819" s="67" t="s">
        <v>569</v>
      </c>
      <c r="H15819" s="68" t="s">
        <v>363</v>
      </c>
      <c r="I15819" s="69">
        <v>0</v>
      </c>
      <c r="J15819" s="69">
        <v>24</v>
      </c>
      <c r="K15819" s="91"/>
      <c r="L15819" s="91"/>
    </row>
    <row r="15820" spans="2:12" x14ac:dyDescent="0.25">
      <c r="B15820" s="67" t="s">
        <v>554</v>
      </c>
      <c r="C15820" s="67" t="s">
        <v>555</v>
      </c>
      <c r="D15820" s="68" t="s">
        <v>383</v>
      </c>
      <c r="E15820" s="67" t="s">
        <v>384</v>
      </c>
      <c r="F15820" s="68" t="s">
        <v>568</v>
      </c>
      <c r="G15820" s="67" t="s">
        <v>569</v>
      </c>
      <c r="H15820" s="68" t="s">
        <v>364</v>
      </c>
      <c r="I15820" s="69">
        <v>0</v>
      </c>
      <c r="J15820" s="69">
        <v>4</v>
      </c>
      <c r="K15820" s="91"/>
      <c r="L15820" s="91"/>
    </row>
    <row r="15821" spans="2:12" x14ac:dyDescent="0.25">
      <c r="B15821" s="67" t="s">
        <v>554</v>
      </c>
      <c r="C15821" s="67" t="s">
        <v>555</v>
      </c>
      <c r="D15821" s="68" t="s">
        <v>383</v>
      </c>
      <c r="E15821" s="67" t="s">
        <v>384</v>
      </c>
      <c r="F15821" s="68" t="s">
        <v>568</v>
      </c>
      <c r="G15821" s="67" t="s">
        <v>569</v>
      </c>
      <c r="H15821" s="68" t="s">
        <v>362</v>
      </c>
      <c r="I15821" s="69">
        <v>28</v>
      </c>
      <c r="J15821" s="69">
        <v>49</v>
      </c>
      <c r="K15821" s="91"/>
      <c r="L15821" s="91"/>
    </row>
    <row r="15822" spans="2:12" x14ac:dyDescent="0.25">
      <c r="B15822" s="67" t="s">
        <v>554</v>
      </c>
      <c r="C15822" s="67" t="s">
        <v>555</v>
      </c>
      <c r="D15822" s="68" t="s">
        <v>383</v>
      </c>
      <c r="E15822" s="67" t="s">
        <v>384</v>
      </c>
      <c r="F15822" s="68" t="s">
        <v>568</v>
      </c>
      <c r="G15822" s="67" t="s">
        <v>569</v>
      </c>
      <c r="H15822" s="68" t="s">
        <v>363</v>
      </c>
      <c r="I15822" s="69">
        <v>45</v>
      </c>
      <c r="J15822" s="69">
        <v>71</v>
      </c>
      <c r="K15822" s="91"/>
      <c r="L15822" s="91"/>
    </row>
    <row r="15823" spans="2:12" x14ac:dyDescent="0.25">
      <c r="B15823" s="67" t="s">
        <v>554</v>
      </c>
      <c r="C15823" s="67" t="s">
        <v>555</v>
      </c>
      <c r="D15823" s="68" t="s">
        <v>383</v>
      </c>
      <c r="E15823" s="67" t="s">
        <v>384</v>
      </c>
      <c r="F15823" s="68" t="s">
        <v>568</v>
      </c>
      <c r="G15823" s="67" t="s">
        <v>569</v>
      </c>
      <c r="H15823" s="68" t="s">
        <v>364</v>
      </c>
      <c r="I15823" s="69">
        <v>0</v>
      </c>
      <c r="J15823" s="69">
        <v>0</v>
      </c>
      <c r="K15823" s="91"/>
      <c r="L15823" s="91"/>
    </row>
    <row r="15824" spans="2:12" x14ac:dyDescent="0.25">
      <c r="B15824" s="67" t="s">
        <v>554</v>
      </c>
      <c r="C15824" s="67" t="s">
        <v>555</v>
      </c>
      <c r="D15824" s="68" t="s">
        <v>383</v>
      </c>
      <c r="E15824" s="67" t="s">
        <v>384</v>
      </c>
      <c r="F15824" s="68" t="s">
        <v>568</v>
      </c>
      <c r="G15824" s="67" t="s">
        <v>569</v>
      </c>
      <c r="H15824" s="68" t="s">
        <v>362</v>
      </c>
      <c r="I15824" s="69">
        <v>0</v>
      </c>
      <c r="J15824" s="69">
        <v>9</v>
      </c>
      <c r="K15824" s="91"/>
      <c r="L15824" s="91"/>
    </row>
    <row r="15825" spans="2:12" x14ac:dyDescent="0.25">
      <c r="B15825" s="67" t="s">
        <v>554</v>
      </c>
      <c r="C15825" s="67" t="s">
        <v>555</v>
      </c>
      <c r="D15825" s="68" t="s">
        <v>383</v>
      </c>
      <c r="E15825" s="67" t="s">
        <v>384</v>
      </c>
      <c r="F15825" s="68" t="s">
        <v>568</v>
      </c>
      <c r="G15825" s="67" t="s">
        <v>569</v>
      </c>
      <c r="H15825" s="68" t="s">
        <v>363</v>
      </c>
      <c r="I15825" s="69">
        <v>16</v>
      </c>
      <c r="J15825" s="69">
        <v>15</v>
      </c>
      <c r="K15825" s="91"/>
      <c r="L15825" s="91"/>
    </row>
    <row r="15826" spans="2:12" x14ac:dyDescent="0.25">
      <c r="B15826" s="67" t="s">
        <v>554</v>
      </c>
      <c r="C15826" s="67" t="s">
        <v>555</v>
      </c>
      <c r="D15826" s="68" t="s">
        <v>383</v>
      </c>
      <c r="E15826" s="67" t="s">
        <v>384</v>
      </c>
      <c r="F15826" s="68" t="s">
        <v>568</v>
      </c>
      <c r="G15826" s="67" t="s">
        <v>569</v>
      </c>
      <c r="H15826" s="68" t="s">
        <v>364</v>
      </c>
      <c r="I15826" s="69">
        <v>0</v>
      </c>
      <c r="J15826" s="69">
        <v>0</v>
      </c>
      <c r="K15826" s="91"/>
      <c r="L15826" s="91"/>
    </row>
    <row r="15827" spans="2:12" x14ac:dyDescent="0.25">
      <c r="B15827" s="67" t="s">
        <v>554</v>
      </c>
      <c r="C15827" s="67" t="s">
        <v>555</v>
      </c>
      <c r="D15827" s="68" t="s">
        <v>383</v>
      </c>
      <c r="E15827" s="67" t="s">
        <v>384</v>
      </c>
      <c r="F15827" s="68" t="s">
        <v>568</v>
      </c>
      <c r="G15827" s="67" t="s">
        <v>569</v>
      </c>
      <c r="H15827" s="68" t="s">
        <v>362</v>
      </c>
      <c r="I15827" s="69">
        <v>23</v>
      </c>
      <c r="J15827" s="69">
        <v>15</v>
      </c>
      <c r="K15827" s="91"/>
      <c r="L15827" s="91"/>
    </row>
    <row r="15828" spans="2:12" x14ac:dyDescent="0.25">
      <c r="B15828" s="67" t="s">
        <v>554</v>
      </c>
      <c r="C15828" s="67" t="s">
        <v>555</v>
      </c>
      <c r="D15828" s="68" t="s">
        <v>383</v>
      </c>
      <c r="E15828" s="67" t="s">
        <v>384</v>
      </c>
      <c r="F15828" s="68" t="s">
        <v>568</v>
      </c>
      <c r="G15828" s="67" t="s">
        <v>569</v>
      </c>
      <c r="H15828" s="68" t="s">
        <v>363</v>
      </c>
      <c r="I15828" s="69">
        <v>0</v>
      </c>
      <c r="J15828" s="69">
        <v>0</v>
      </c>
      <c r="K15828" s="91"/>
      <c r="L15828" s="91"/>
    </row>
    <row r="15829" spans="2:12" x14ac:dyDescent="0.25">
      <c r="B15829" s="67" t="s">
        <v>554</v>
      </c>
      <c r="C15829" s="67" t="s">
        <v>555</v>
      </c>
      <c r="D15829" s="68" t="s">
        <v>383</v>
      </c>
      <c r="E15829" s="67" t="s">
        <v>384</v>
      </c>
      <c r="F15829" s="68" t="s">
        <v>568</v>
      </c>
      <c r="G15829" s="67" t="s">
        <v>569</v>
      </c>
      <c r="H15829" s="68" t="s">
        <v>362</v>
      </c>
      <c r="I15829" s="69">
        <v>0.309</v>
      </c>
      <c r="J15829" s="69">
        <v>0.20599999999999999</v>
      </c>
      <c r="K15829" s="91"/>
      <c r="L15829" s="91"/>
    </row>
    <row r="15830" spans="2:12" x14ac:dyDescent="0.25">
      <c r="B15830" s="67" t="s">
        <v>554</v>
      </c>
      <c r="C15830" s="67" t="s">
        <v>555</v>
      </c>
      <c r="D15830" s="68" t="s">
        <v>383</v>
      </c>
      <c r="E15830" s="67" t="s">
        <v>384</v>
      </c>
      <c r="F15830" s="68" t="s">
        <v>568</v>
      </c>
      <c r="G15830" s="67" t="s">
        <v>569</v>
      </c>
      <c r="H15830" s="68" t="s">
        <v>363</v>
      </c>
      <c r="I15830" s="69">
        <v>0.39140000000000003</v>
      </c>
      <c r="J15830" s="69">
        <v>0.55620000000000003</v>
      </c>
      <c r="K15830" s="91"/>
      <c r="L15830" s="91"/>
    </row>
    <row r="15831" spans="2:12" x14ac:dyDescent="0.25">
      <c r="B15831" s="67" t="s">
        <v>554</v>
      </c>
      <c r="C15831" s="67" t="s">
        <v>555</v>
      </c>
      <c r="D15831" s="68" t="s">
        <v>383</v>
      </c>
      <c r="E15831" s="67" t="s">
        <v>384</v>
      </c>
      <c r="F15831" s="68" t="s">
        <v>568</v>
      </c>
      <c r="G15831" s="67" t="s">
        <v>569</v>
      </c>
      <c r="H15831" s="68" t="s">
        <v>364</v>
      </c>
      <c r="I15831" s="69">
        <v>0.45319999999999999</v>
      </c>
      <c r="J15831" s="69">
        <v>0.28839999999999999</v>
      </c>
      <c r="K15831" s="91"/>
      <c r="L15831" s="91"/>
    </row>
    <row r="15832" spans="2:12" x14ac:dyDescent="0.25">
      <c r="B15832" s="67" t="s">
        <v>554</v>
      </c>
      <c r="C15832" s="67" t="s">
        <v>555</v>
      </c>
      <c r="D15832" s="68" t="s">
        <v>383</v>
      </c>
      <c r="E15832" s="67" t="s">
        <v>384</v>
      </c>
      <c r="F15832" s="68" t="s">
        <v>568</v>
      </c>
      <c r="G15832" s="67" t="s">
        <v>569</v>
      </c>
      <c r="H15832" s="68" t="s">
        <v>362</v>
      </c>
      <c r="I15832" s="69">
        <v>0</v>
      </c>
      <c r="J15832" s="69">
        <v>0</v>
      </c>
      <c r="K15832" s="91"/>
      <c r="L15832" s="91"/>
    </row>
    <row r="15833" spans="2:12" x14ac:dyDescent="0.25">
      <c r="B15833" s="67" t="s">
        <v>554</v>
      </c>
      <c r="C15833" s="67" t="s">
        <v>555</v>
      </c>
      <c r="D15833" s="68" t="s">
        <v>383</v>
      </c>
      <c r="E15833" s="67" t="s">
        <v>384</v>
      </c>
      <c r="F15833" s="68" t="s">
        <v>568</v>
      </c>
      <c r="G15833" s="67" t="s">
        <v>569</v>
      </c>
      <c r="H15833" s="68" t="s">
        <v>363</v>
      </c>
      <c r="I15833" s="69">
        <v>-4</v>
      </c>
      <c r="J15833" s="69">
        <v>4</v>
      </c>
      <c r="K15833" s="91"/>
      <c r="L15833" s="91"/>
    </row>
    <row r="15834" spans="2:12" x14ac:dyDescent="0.25">
      <c r="B15834" s="67" t="s">
        <v>554</v>
      </c>
      <c r="C15834" s="67" t="s">
        <v>555</v>
      </c>
      <c r="D15834" s="68" t="s">
        <v>383</v>
      </c>
      <c r="E15834" s="67" t="s">
        <v>384</v>
      </c>
      <c r="F15834" s="68" t="s">
        <v>568</v>
      </c>
      <c r="G15834" s="67" t="s">
        <v>569</v>
      </c>
      <c r="H15834" s="68" t="s">
        <v>364</v>
      </c>
      <c r="I15834" s="69">
        <v>0</v>
      </c>
      <c r="J15834" s="69">
        <v>0</v>
      </c>
      <c r="K15834" s="91"/>
      <c r="L15834" s="91"/>
    </row>
    <row r="15835" spans="2:12" x14ac:dyDescent="0.25">
      <c r="B15835" s="67" t="s">
        <v>554</v>
      </c>
      <c r="C15835" s="67" t="s">
        <v>555</v>
      </c>
      <c r="D15835" s="68" t="s">
        <v>383</v>
      </c>
      <c r="E15835" s="67" t="s">
        <v>384</v>
      </c>
      <c r="F15835" s="68" t="s">
        <v>568</v>
      </c>
      <c r="G15835" s="67" t="s">
        <v>569</v>
      </c>
      <c r="H15835" s="68" t="s">
        <v>362</v>
      </c>
      <c r="I15835" s="69">
        <v>0</v>
      </c>
      <c r="J15835" s="69">
        <v>0</v>
      </c>
      <c r="K15835" s="91"/>
      <c r="L15835" s="91"/>
    </row>
    <row r="15836" spans="2:12" x14ac:dyDescent="0.25">
      <c r="B15836" s="67" t="s">
        <v>554</v>
      </c>
      <c r="C15836" s="67" t="s">
        <v>555</v>
      </c>
      <c r="D15836" s="68" t="s">
        <v>383</v>
      </c>
      <c r="E15836" s="67" t="s">
        <v>384</v>
      </c>
      <c r="F15836" s="68" t="s">
        <v>568</v>
      </c>
      <c r="G15836" s="67" t="s">
        <v>569</v>
      </c>
      <c r="H15836" s="68" t="s">
        <v>363</v>
      </c>
      <c r="I15836" s="69">
        <v>8</v>
      </c>
      <c r="J15836" s="69">
        <v>12</v>
      </c>
      <c r="K15836" s="91"/>
      <c r="L15836" s="91"/>
    </row>
    <row r="15837" spans="2:12" x14ac:dyDescent="0.25">
      <c r="B15837" s="67" t="s">
        <v>554</v>
      </c>
      <c r="C15837" s="67" t="s">
        <v>555</v>
      </c>
      <c r="D15837" s="68" t="s">
        <v>383</v>
      </c>
      <c r="E15837" s="67" t="s">
        <v>384</v>
      </c>
      <c r="F15837" s="68" t="s">
        <v>568</v>
      </c>
      <c r="G15837" s="67" t="s">
        <v>569</v>
      </c>
      <c r="H15837" s="68" t="s">
        <v>364</v>
      </c>
      <c r="I15837" s="69">
        <v>0</v>
      </c>
      <c r="J15837" s="69">
        <v>0</v>
      </c>
      <c r="K15837" s="91"/>
      <c r="L15837" s="91"/>
    </row>
    <row r="15838" spans="2:12" x14ac:dyDescent="0.25">
      <c r="B15838" s="67" t="s">
        <v>554</v>
      </c>
      <c r="C15838" s="67" t="s">
        <v>555</v>
      </c>
      <c r="D15838" s="68" t="s">
        <v>383</v>
      </c>
      <c r="E15838" s="67" t="s">
        <v>384</v>
      </c>
      <c r="F15838" s="68" t="s">
        <v>568</v>
      </c>
      <c r="G15838" s="67" t="s">
        <v>569</v>
      </c>
      <c r="H15838" s="68" t="s">
        <v>363</v>
      </c>
      <c r="I15838" s="69">
        <v>0</v>
      </c>
      <c r="J15838" s="69">
        <v>0</v>
      </c>
      <c r="K15838" s="91"/>
      <c r="L15838" s="91"/>
    </row>
    <row r="15839" spans="2:12" x14ac:dyDescent="0.25">
      <c r="B15839" s="67" t="s">
        <v>554</v>
      </c>
      <c r="C15839" s="67" t="s">
        <v>555</v>
      </c>
      <c r="D15839" s="68" t="s">
        <v>383</v>
      </c>
      <c r="E15839" s="67" t="s">
        <v>384</v>
      </c>
      <c r="F15839" s="68" t="s">
        <v>568</v>
      </c>
      <c r="G15839" s="67" t="s">
        <v>569</v>
      </c>
      <c r="H15839" s="68" t="s">
        <v>362</v>
      </c>
      <c r="I15839" s="69">
        <v>22</v>
      </c>
      <c r="J15839" s="69">
        <v>15</v>
      </c>
      <c r="K15839" s="91"/>
      <c r="L15839" s="91"/>
    </row>
    <row r="15840" spans="2:12" x14ac:dyDescent="0.25">
      <c r="B15840" s="67" t="s">
        <v>554</v>
      </c>
      <c r="C15840" s="67" t="s">
        <v>555</v>
      </c>
      <c r="D15840" s="68" t="s">
        <v>383</v>
      </c>
      <c r="E15840" s="67" t="s">
        <v>384</v>
      </c>
      <c r="F15840" s="68" t="s">
        <v>568</v>
      </c>
      <c r="G15840" s="67" t="s">
        <v>569</v>
      </c>
      <c r="H15840" s="68" t="s">
        <v>363</v>
      </c>
      <c r="I15840" s="69">
        <v>0</v>
      </c>
      <c r="J15840" s="69">
        <v>8</v>
      </c>
      <c r="K15840" s="91"/>
      <c r="L15840" s="91"/>
    </row>
    <row r="15841" spans="2:12" x14ac:dyDescent="0.25">
      <c r="B15841" s="67" t="s">
        <v>554</v>
      </c>
      <c r="C15841" s="67" t="s">
        <v>555</v>
      </c>
      <c r="D15841" s="68" t="s">
        <v>383</v>
      </c>
      <c r="E15841" s="67" t="s">
        <v>384</v>
      </c>
      <c r="F15841" s="68" t="s">
        <v>568</v>
      </c>
      <c r="G15841" s="67" t="s">
        <v>569</v>
      </c>
      <c r="H15841" s="68" t="s">
        <v>364</v>
      </c>
      <c r="I15841" s="69">
        <v>0</v>
      </c>
      <c r="J15841" s="69">
        <v>0</v>
      </c>
      <c r="K15841" s="91"/>
      <c r="L15841" s="91"/>
    </row>
    <row r="15842" spans="2:12" x14ac:dyDescent="0.25">
      <c r="B15842" s="67" t="s">
        <v>554</v>
      </c>
      <c r="C15842" s="67" t="s">
        <v>555</v>
      </c>
      <c r="D15842" s="68" t="s">
        <v>383</v>
      </c>
      <c r="E15842" s="67" t="s">
        <v>384</v>
      </c>
      <c r="F15842" s="68" t="s">
        <v>568</v>
      </c>
      <c r="G15842" s="67" t="s">
        <v>569</v>
      </c>
      <c r="H15842" s="68" t="s">
        <v>362</v>
      </c>
      <c r="I15842" s="69">
        <v>43</v>
      </c>
      <c r="J15842" s="69">
        <v>105</v>
      </c>
      <c r="K15842" s="91"/>
      <c r="L15842" s="91"/>
    </row>
    <row r="15843" spans="2:12" x14ac:dyDescent="0.25">
      <c r="B15843" s="67" t="s">
        <v>554</v>
      </c>
      <c r="C15843" s="67" t="s">
        <v>555</v>
      </c>
      <c r="D15843" s="68" t="s">
        <v>383</v>
      </c>
      <c r="E15843" s="67" t="s">
        <v>384</v>
      </c>
      <c r="F15843" s="68" t="s">
        <v>568</v>
      </c>
      <c r="G15843" s="67" t="s">
        <v>569</v>
      </c>
      <c r="H15843" s="68" t="s">
        <v>363</v>
      </c>
      <c r="I15843" s="69">
        <v>47</v>
      </c>
      <c r="J15843" s="69">
        <v>66</v>
      </c>
      <c r="K15843" s="91"/>
      <c r="L15843" s="91"/>
    </row>
    <row r="15844" spans="2:12" x14ac:dyDescent="0.25">
      <c r="B15844" s="67" t="s">
        <v>554</v>
      </c>
      <c r="C15844" s="67" t="s">
        <v>555</v>
      </c>
      <c r="D15844" s="68" t="s">
        <v>383</v>
      </c>
      <c r="E15844" s="67" t="s">
        <v>384</v>
      </c>
      <c r="F15844" s="68" t="s">
        <v>568</v>
      </c>
      <c r="G15844" s="67" t="s">
        <v>569</v>
      </c>
      <c r="H15844" s="68" t="s">
        <v>364</v>
      </c>
      <c r="I15844" s="69">
        <v>9</v>
      </c>
      <c r="J15844" s="69">
        <v>39</v>
      </c>
      <c r="K15844" s="91"/>
      <c r="L15844" s="91"/>
    </row>
    <row r="15845" spans="2:12" x14ac:dyDescent="0.25">
      <c r="B15845" s="67" t="s">
        <v>554</v>
      </c>
      <c r="C15845" s="67" t="s">
        <v>555</v>
      </c>
      <c r="D15845" s="68" t="s">
        <v>383</v>
      </c>
      <c r="E15845" s="67" t="s">
        <v>384</v>
      </c>
      <c r="F15845" s="68" t="s">
        <v>568</v>
      </c>
      <c r="G15845" s="67" t="s">
        <v>569</v>
      </c>
      <c r="H15845" s="68" t="s">
        <v>362</v>
      </c>
      <c r="I15845" s="69">
        <v>144</v>
      </c>
      <c r="J15845" s="69">
        <v>173</v>
      </c>
      <c r="K15845" s="91"/>
      <c r="L15845" s="91"/>
    </row>
    <row r="15846" spans="2:12" x14ac:dyDescent="0.25">
      <c r="B15846" s="67" t="s">
        <v>554</v>
      </c>
      <c r="C15846" s="67" t="s">
        <v>555</v>
      </c>
      <c r="D15846" s="68" t="s">
        <v>383</v>
      </c>
      <c r="E15846" s="67" t="s">
        <v>384</v>
      </c>
      <c r="F15846" s="68" t="s">
        <v>568</v>
      </c>
      <c r="G15846" s="67" t="s">
        <v>569</v>
      </c>
      <c r="H15846" s="68" t="s">
        <v>363</v>
      </c>
      <c r="I15846" s="69">
        <v>155</v>
      </c>
      <c r="J15846" s="69">
        <v>127</v>
      </c>
      <c r="K15846" s="91"/>
      <c r="L15846" s="91"/>
    </row>
    <row r="15847" spans="2:12" x14ac:dyDescent="0.25">
      <c r="B15847" s="67" t="s">
        <v>554</v>
      </c>
      <c r="C15847" s="67" t="s">
        <v>555</v>
      </c>
      <c r="D15847" s="68" t="s">
        <v>383</v>
      </c>
      <c r="E15847" s="67" t="s">
        <v>384</v>
      </c>
      <c r="F15847" s="68" t="s">
        <v>568</v>
      </c>
      <c r="G15847" s="67" t="s">
        <v>569</v>
      </c>
      <c r="H15847" s="68" t="s">
        <v>364</v>
      </c>
      <c r="I15847" s="69">
        <v>54</v>
      </c>
      <c r="J15847" s="69">
        <v>69</v>
      </c>
      <c r="K15847" s="91"/>
      <c r="L15847" s="91"/>
    </row>
    <row r="15848" spans="2:12" x14ac:dyDescent="0.25">
      <c r="B15848" s="67" t="s">
        <v>554</v>
      </c>
      <c r="C15848" s="67" t="s">
        <v>555</v>
      </c>
      <c r="D15848" s="68" t="s">
        <v>383</v>
      </c>
      <c r="E15848" s="67" t="s">
        <v>384</v>
      </c>
      <c r="F15848" s="68" t="s">
        <v>568</v>
      </c>
      <c r="G15848" s="67" t="s">
        <v>569</v>
      </c>
      <c r="H15848" s="68" t="s">
        <v>362</v>
      </c>
      <c r="I15848" s="69">
        <v>32</v>
      </c>
      <c r="J15848" s="69">
        <v>39</v>
      </c>
      <c r="K15848" s="91"/>
      <c r="L15848" s="91"/>
    </row>
    <row r="15849" spans="2:12" x14ac:dyDescent="0.25">
      <c r="B15849" s="67" t="s">
        <v>554</v>
      </c>
      <c r="C15849" s="67" t="s">
        <v>555</v>
      </c>
      <c r="D15849" s="68" t="s">
        <v>383</v>
      </c>
      <c r="E15849" s="67" t="s">
        <v>384</v>
      </c>
      <c r="F15849" s="68" t="s">
        <v>568</v>
      </c>
      <c r="G15849" s="67" t="s">
        <v>569</v>
      </c>
      <c r="H15849" s="68" t="s">
        <v>363</v>
      </c>
      <c r="I15849" s="69">
        <v>94</v>
      </c>
      <c r="J15849" s="69">
        <v>106</v>
      </c>
      <c r="K15849" s="91"/>
      <c r="L15849" s="91"/>
    </row>
    <row r="15850" spans="2:12" x14ac:dyDescent="0.25">
      <c r="B15850" s="67" t="s">
        <v>554</v>
      </c>
      <c r="C15850" s="67" t="s">
        <v>555</v>
      </c>
      <c r="D15850" s="68" t="s">
        <v>383</v>
      </c>
      <c r="E15850" s="67" t="s">
        <v>384</v>
      </c>
      <c r="F15850" s="68" t="s">
        <v>568</v>
      </c>
      <c r="G15850" s="67" t="s">
        <v>569</v>
      </c>
      <c r="H15850" s="68" t="s">
        <v>364</v>
      </c>
      <c r="I15850" s="69">
        <v>0</v>
      </c>
      <c r="J15850" s="69">
        <v>4</v>
      </c>
      <c r="K15850" s="91"/>
      <c r="L15850" s="91"/>
    </row>
    <row r="15851" spans="2:12" x14ac:dyDescent="0.25">
      <c r="B15851" s="67" t="s">
        <v>554</v>
      </c>
      <c r="C15851" s="67" t="s">
        <v>555</v>
      </c>
      <c r="D15851" s="68" t="s">
        <v>383</v>
      </c>
      <c r="E15851" s="67" t="s">
        <v>384</v>
      </c>
      <c r="F15851" s="68" t="s">
        <v>568</v>
      </c>
      <c r="G15851" s="67" t="s">
        <v>569</v>
      </c>
      <c r="H15851" s="68" t="s">
        <v>362</v>
      </c>
      <c r="I15851" s="69">
        <v>0</v>
      </c>
      <c r="J15851" s="69">
        <v>8</v>
      </c>
      <c r="K15851" s="91"/>
      <c r="L15851" s="91"/>
    </row>
    <row r="15852" spans="2:12" x14ac:dyDescent="0.25">
      <c r="B15852" s="67" t="s">
        <v>554</v>
      </c>
      <c r="C15852" s="67" t="s">
        <v>555</v>
      </c>
      <c r="D15852" s="68" t="s">
        <v>383</v>
      </c>
      <c r="E15852" s="67" t="s">
        <v>384</v>
      </c>
      <c r="F15852" s="68" t="s">
        <v>568</v>
      </c>
      <c r="G15852" s="67" t="s">
        <v>569</v>
      </c>
      <c r="H15852" s="68" t="s">
        <v>363</v>
      </c>
      <c r="I15852" s="69">
        <v>14</v>
      </c>
      <c r="J15852" s="69">
        <v>48</v>
      </c>
      <c r="K15852" s="91"/>
      <c r="L15852" s="91"/>
    </row>
    <row r="15853" spans="2:12" x14ac:dyDescent="0.25">
      <c r="B15853" s="67" t="s">
        <v>554</v>
      </c>
      <c r="C15853" s="67" t="s">
        <v>555</v>
      </c>
      <c r="D15853" s="68" t="s">
        <v>383</v>
      </c>
      <c r="E15853" s="67" t="s">
        <v>384</v>
      </c>
      <c r="F15853" s="68" t="s">
        <v>568</v>
      </c>
      <c r="G15853" s="67" t="s">
        <v>569</v>
      </c>
      <c r="H15853" s="68" t="s">
        <v>362</v>
      </c>
      <c r="I15853" s="69">
        <v>66</v>
      </c>
      <c r="J15853" s="69">
        <v>44</v>
      </c>
      <c r="K15853" s="91"/>
      <c r="L15853" s="91"/>
    </row>
    <row r="15854" spans="2:12" x14ac:dyDescent="0.25">
      <c r="B15854" s="67" t="s">
        <v>554</v>
      </c>
      <c r="C15854" s="67" t="s">
        <v>555</v>
      </c>
      <c r="D15854" s="68" t="s">
        <v>383</v>
      </c>
      <c r="E15854" s="67" t="s">
        <v>384</v>
      </c>
      <c r="F15854" s="68" t="s">
        <v>568</v>
      </c>
      <c r="G15854" s="67" t="s">
        <v>569</v>
      </c>
      <c r="H15854" s="68" t="s">
        <v>363</v>
      </c>
      <c r="I15854" s="69">
        <v>87</v>
      </c>
      <c r="J15854" s="69">
        <v>67</v>
      </c>
      <c r="K15854" s="91"/>
      <c r="L15854" s="91"/>
    </row>
    <row r="15855" spans="2:12" x14ac:dyDescent="0.25">
      <c r="B15855" s="67" t="s">
        <v>554</v>
      </c>
      <c r="C15855" s="67" t="s">
        <v>555</v>
      </c>
      <c r="D15855" s="68" t="s">
        <v>383</v>
      </c>
      <c r="E15855" s="67" t="s">
        <v>384</v>
      </c>
      <c r="F15855" s="68" t="s">
        <v>568</v>
      </c>
      <c r="G15855" s="67" t="s">
        <v>569</v>
      </c>
      <c r="H15855" s="68" t="s">
        <v>364</v>
      </c>
      <c r="I15855" s="69">
        <v>0</v>
      </c>
      <c r="J15855" s="69">
        <v>0</v>
      </c>
      <c r="K15855" s="91"/>
      <c r="L15855" s="91"/>
    </row>
    <row r="15856" spans="2:12" x14ac:dyDescent="0.25">
      <c r="B15856" s="67" t="s">
        <v>554</v>
      </c>
      <c r="C15856" s="67" t="s">
        <v>555</v>
      </c>
      <c r="D15856" s="68" t="s">
        <v>383</v>
      </c>
      <c r="E15856" s="67" t="s">
        <v>384</v>
      </c>
      <c r="F15856" s="68" t="s">
        <v>568</v>
      </c>
      <c r="G15856" s="67" t="s">
        <v>569</v>
      </c>
      <c r="H15856" s="68" t="s">
        <v>362</v>
      </c>
      <c r="I15856" s="69">
        <v>0</v>
      </c>
      <c r="J15856" s="69">
        <v>9</v>
      </c>
      <c r="K15856" s="91"/>
      <c r="L15856" s="91"/>
    </row>
    <row r="15857" spans="2:12" x14ac:dyDescent="0.25">
      <c r="B15857" s="67" t="s">
        <v>554</v>
      </c>
      <c r="C15857" s="67" t="s">
        <v>555</v>
      </c>
      <c r="D15857" s="68" t="s">
        <v>383</v>
      </c>
      <c r="E15857" s="67" t="s">
        <v>384</v>
      </c>
      <c r="F15857" s="68" t="s">
        <v>568</v>
      </c>
      <c r="G15857" s="67" t="s">
        <v>569</v>
      </c>
      <c r="H15857" s="68" t="s">
        <v>363</v>
      </c>
      <c r="I15857" s="69">
        <v>74</v>
      </c>
      <c r="J15857" s="69">
        <v>59</v>
      </c>
      <c r="K15857" s="91"/>
      <c r="L15857" s="91"/>
    </row>
    <row r="15858" spans="2:12" x14ac:dyDescent="0.25">
      <c r="B15858" s="67" t="s">
        <v>554</v>
      </c>
      <c r="C15858" s="67" t="s">
        <v>555</v>
      </c>
      <c r="D15858" s="68" t="s">
        <v>383</v>
      </c>
      <c r="E15858" s="67" t="s">
        <v>384</v>
      </c>
      <c r="F15858" s="68" t="s">
        <v>568</v>
      </c>
      <c r="G15858" s="67" t="s">
        <v>569</v>
      </c>
      <c r="H15858" s="68" t="s">
        <v>364</v>
      </c>
      <c r="I15858" s="69">
        <v>7</v>
      </c>
      <c r="J15858" s="69">
        <v>21</v>
      </c>
      <c r="K15858" s="91"/>
      <c r="L15858" s="91"/>
    </row>
    <row r="15859" spans="2:12" x14ac:dyDescent="0.25">
      <c r="B15859" s="67" t="s">
        <v>554</v>
      </c>
      <c r="C15859" s="67" t="s">
        <v>555</v>
      </c>
      <c r="D15859" s="68" t="s">
        <v>383</v>
      </c>
      <c r="E15859" s="67" t="s">
        <v>384</v>
      </c>
      <c r="F15859" s="68" t="s">
        <v>568</v>
      </c>
      <c r="G15859" s="67" t="s">
        <v>569</v>
      </c>
      <c r="H15859" s="68" t="s">
        <v>362</v>
      </c>
      <c r="I15859" s="69">
        <v>0</v>
      </c>
      <c r="J15859" s="69">
        <v>0</v>
      </c>
      <c r="K15859" s="91"/>
      <c r="L15859" s="91"/>
    </row>
    <row r="15860" spans="2:12" x14ac:dyDescent="0.25">
      <c r="B15860" s="67" t="s">
        <v>554</v>
      </c>
      <c r="C15860" s="67" t="s">
        <v>555</v>
      </c>
      <c r="D15860" s="68" t="s">
        <v>383</v>
      </c>
      <c r="E15860" s="67" t="s">
        <v>384</v>
      </c>
      <c r="F15860" s="68" t="s">
        <v>568</v>
      </c>
      <c r="G15860" s="67" t="s">
        <v>569</v>
      </c>
      <c r="H15860" s="68" t="s">
        <v>363</v>
      </c>
      <c r="I15860" s="69">
        <v>0</v>
      </c>
      <c r="J15860" s="69">
        <v>0</v>
      </c>
      <c r="K15860" s="91"/>
      <c r="L15860" s="91"/>
    </row>
    <row r="15861" spans="2:12" x14ac:dyDescent="0.25">
      <c r="B15861" s="67" t="s">
        <v>554</v>
      </c>
      <c r="C15861" s="67" t="s">
        <v>555</v>
      </c>
      <c r="D15861" s="68" t="s">
        <v>383</v>
      </c>
      <c r="E15861" s="67" t="s">
        <v>384</v>
      </c>
      <c r="F15861" s="68" t="s">
        <v>568</v>
      </c>
      <c r="G15861" s="67" t="s">
        <v>569</v>
      </c>
      <c r="H15861" s="68" t="s">
        <v>364</v>
      </c>
      <c r="I15861" s="69">
        <v>0</v>
      </c>
      <c r="J15861" s="69">
        <v>0</v>
      </c>
      <c r="K15861" s="91"/>
      <c r="L15861" s="91"/>
    </row>
    <row r="15862" spans="2:12" x14ac:dyDescent="0.25">
      <c r="B15862" s="67" t="s">
        <v>554</v>
      </c>
      <c r="C15862" s="67" t="s">
        <v>555</v>
      </c>
      <c r="D15862" s="68" t="s">
        <v>383</v>
      </c>
      <c r="E15862" s="67" t="s">
        <v>384</v>
      </c>
      <c r="F15862" s="68" t="s">
        <v>568</v>
      </c>
      <c r="G15862" s="67" t="s">
        <v>569</v>
      </c>
      <c r="H15862" s="68" t="s">
        <v>362</v>
      </c>
      <c r="I15862" s="69">
        <v>0</v>
      </c>
      <c r="J15862" s="69">
        <v>5</v>
      </c>
      <c r="K15862" s="91"/>
      <c r="L15862" s="91"/>
    </row>
    <row r="15863" spans="2:12" x14ac:dyDescent="0.25">
      <c r="B15863" s="67" t="s">
        <v>554</v>
      </c>
      <c r="C15863" s="67" t="s">
        <v>555</v>
      </c>
      <c r="D15863" s="68" t="s">
        <v>383</v>
      </c>
      <c r="E15863" s="67" t="s">
        <v>384</v>
      </c>
      <c r="F15863" s="68" t="s">
        <v>568</v>
      </c>
      <c r="G15863" s="67" t="s">
        <v>569</v>
      </c>
      <c r="H15863" s="68" t="s">
        <v>362</v>
      </c>
      <c r="I15863" s="69">
        <v>0</v>
      </c>
      <c r="J15863" s="69">
        <v>0</v>
      </c>
      <c r="K15863" s="91"/>
      <c r="L15863" s="91"/>
    </row>
    <row r="15864" spans="2:12" x14ac:dyDescent="0.25">
      <c r="B15864" s="67" t="s">
        <v>554</v>
      </c>
      <c r="C15864" s="67" t="s">
        <v>555</v>
      </c>
      <c r="D15864" s="68" t="s">
        <v>383</v>
      </c>
      <c r="E15864" s="67" t="s">
        <v>384</v>
      </c>
      <c r="F15864" s="68" t="s">
        <v>568</v>
      </c>
      <c r="G15864" s="67" t="s">
        <v>569</v>
      </c>
      <c r="H15864" s="68" t="s">
        <v>363</v>
      </c>
      <c r="I15864" s="69">
        <v>0.3296</v>
      </c>
      <c r="J15864" s="69">
        <v>8.2400000000000001E-2</v>
      </c>
      <c r="K15864" s="91"/>
      <c r="L15864" s="91"/>
    </row>
    <row r="15865" spans="2:12" x14ac:dyDescent="0.25">
      <c r="B15865" s="67" t="s">
        <v>554</v>
      </c>
      <c r="C15865" s="67" t="s">
        <v>555</v>
      </c>
      <c r="D15865" s="68" t="s">
        <v>383</v>
      </c>
      <c r="E15865" s="67" t="s">
        <v>384</v>
      </c>
      <c r="F15865" s="68" t="s">
        <v>568</v>
      </c>
      <c r="G15865" s="67" t="s">
        <v>569</v>
      </c>
      <c r="H15865" s="68" t="s">
        <v>364</v>
      </c>
      <c r="I15865" s="69">
        <v>0</v>
      </c>
      <c r="J15865" s="69">
        <v>0</v>
      </c>
      <c r="K15865" s="91"/>
      <c r="L15865" s="91"/>
    </row>
    <row r="15866" spans="2:12" x14ac:dyDescent="0.25">
      <c r="B15866" s="67" t="s">
        <v>554</v>
      </c>
      <c r="C15866" s="67" t="s">
        <v>555</v>
      </c>
      <c r="D15866" s="68" t="s">
        <v>383</v>
      </c>
      <c r="E15866" s="67" t="s">
        <v>384</v>
      </c>
      <c r="F15866" s="68" t="s">
        <v>568</v>
      </c>
      <c r="G15866" s="67" t="s">
        <v>569</v>
      </c>
      <c r="H15866" s="68" t="s">
        <v>362</v>
      </c>
      <c r="I15866" s="69">
        <v>0</v>
      </c>
      <c r="J15866" s="69">
        <v>0</v>
      </c>
      <c r="K15866" s="91"/>
      <c r="L15866" s="91"/>
    </row>
    <row r="15867" spans="2:12" x14ac:dyDescent="0.25">
      <c r="B15867" s="67" t="s">
        <v>554</v>
      </c>
      <c r="C15867" s="67" t="s">
        <v>555</v>
      </c>
      <c r="D15867" s="68" t="s">
        <v>383</v>
      </c>
      <c r="E15867" s="67" t="s">
        <v>384</v>
      </c>
      <c r="F15867" s="68" t="s">
        <v>568</v>
      </c>
      <c r="G15867" s="67" t="s">
        <v>569</v>
      </c>
      <c r="H15867" s="68" t="s">
        <v>363</v>
      </c>
      <c r="I15867" s="69">
        <v>0</v>
      </c>
      <c r="J15867" s="69">
        <v>0</v>
      </c>
      <c r="K15867" s="91"/>
      <c r="L15867" s="91"/>
    </row>
    <row r="15868" spans="2:12" x14ac:dyDescent="0.25">
      <c r="B15868" s="67" t="s">
        <v>554</v>
      </c>
      <c r="C15868" s="67" t="s">
        <v>555</v>
      </c>
      <c r="D15868" s="68" t="s">
        <v>383</v>
      </c>
      <c r="E15868" s="67" t="s">
        <v>384</v>
      </c>
      <c r="F15868" s="68" t="s">
        <v>568</v>
      </c>
      <c r="G15868" s="67" t="s">
        <v>569</v>
      </c>
      <c r="H15868" s="68" t="s">
        <v>362</v>
      </c>
      <c r="I15868" s="69">
        <v>8</v>
      </c>
      <c r="J15868" s="69">
        <v>0</v>
      </c>
      <c r="K15868" s="91"/>
      <c r="L15868" s="91"/>
    </row>
    <row r="15869" spans="2:12" x14ac:dyDescent="0.25">
      <c r="B15869" s="67" t="s">
        <v>554</v>
      </c>
      <c r="C15869" s="67" t="s">
        <v>555</v>
      </c>
      <c r="D15869" s="68" t="s">
        <v>383</v>
      </c>
      <c r="E15869" s="67" t="s">
        <v>384</v>
      </c>
      <c r="F15869" s="68" t="s">
        <v>568</v>
      </c>
      <c r="G15869" s="67" t="s">
        <v>569</v>
      </c>
      <c r="H15869" s="68" t="s">
        <v>363</v>
      </c>
      <c r="I15869" s="69">
        <v>8</v>
      </c>
      <c r="J15869" s="69">
        <v>13</v>
      </c>
      <c r="K15869" s="91"/>
      <c r="L15869" s="91"/>
    </row>
    <row r="15870" spans="2:12" x14ac:dyDescent="0.25">
      <c r="B15870" s="67" t="s">
        <v>554</v>
      </c>
      <c r="C15870" s="67" t="s">
        <v>555</v>
      </c>
      <c r="D15870" s="68" t="s">
        <v>383</v>
      </c>
      <c r="E15870" s="67" t="s">
        <v>384</v>
      </c>
      <c r="F15870" s="68" t="s">
        <v>568</v>
      </c>
      <c r="G15870" s="67" t="s">
        <v>569</v>
      </c>
      <c r="H15870" s="68" t="s">
        <v>362</v>
      </c>
      <c r="I15870" s="69">
        <v>0</v>
      </c>
      <c r="J15870" s="69">
        <v>0</v>
      </c>
      <c r="K15870" s="91"/>
      <c r="L15870" s="91"/>
    </row>
    <row r="15871" spans="2:12" x14ac:dyDescent="0.25">
      <c r="B15871" s="67" t="s">
        <v>554</v>
      </c>
      <c r="C15871" s="67" t="s">
        <v>555</v>
      </c>
      <c r="D15871" s="68" t="s">
        <v>383</v>
      </c>
      <c r="E15871" s="67" t="s">
        <v>384</v>
      </c>
      <c r="F15871" s="68" t="s">
        <v>568</v>
      </c>
      <c r="G15871" s="67" t="s">
        <v>569</v>
      </c>
      <c r="H15871" s="68" t="s">
        <v>363</v>
      </c>
      <c r="I15871" s="69">
        <v>0</v>
      </c>
      <c r="J15871" s="69">
        <v>0</v>
      </c>
      <c r="K15871" s="91"/>
      <c r="L15871" s="91"/>
    </row>
    <row r="15872" spans="2:12" x14ac:dyDescent="0.25">
      <c r="B15872" s="67" t="s">
        <v>554</v>
      </c>
      <c r="C15872" s="67" t="s">
        <v>555</v>
      </c>
      <c r="D15872" s="68" t="s">
        <v>383</v>
      </c>
      <c r="E15872" s="67" t="s">
        <v>384</v>
      </c>
      <c r="F15872" s="68" t="s">
        <v>568</v>
      </c>
      <c r="G15872" s="67" t="s">
        <v>569</v>
      </c>
      <c r="H15872" s="68" t="s">
        <v>362</v>
      </c>
      <c r="I15872" s="69">
        <v>0</v>
      </c>
      <c r="J15872" s="69">
        <v>0</v>
      </c>
      <c r="K15872" s="91"/>
      <c r="L15872" s="91"/>
    </row>
    <row r="15873" spans="2:12" x14ac:dyDescent="0.25">
      <c r="B15873" s="67" t="s">
        <v>554</v>
      </c>
      <c r="C15873" s="67" t="s">
        <v>555</v>
      </c>
      <c r="D15873" s="68" t="s">
        <v>383</v>
      </c>
      <c r="E15873" s="67" t="s">
        <v>384</v>
      </c>
      <c r="F15873" s="68" t="s">
        <v>568</v>
      </c>
      <c r="G15873" s="67" t="s">
        <v>569</v>
      </c>
      <c r="H15873" s="68" t="s">
        <v>363</v>
      </c>
      <c r="I15873" s="69">
        <v>0</v>
      </c>
      <c r="J15873" s="69">
        <v>4</v>
      </c>
      <c r="K15873" s="91"/>
      <c r="L15873" s="91"/>
    </row>
    <row r="15874" spans="2:12" x14ac:dyDescent="0.25">
      <c r="B15874" s="67" t="s">
        <v>554</v>
      </c>
      <c r="C15874" s="67" t="s">
        <v>555</v>
      </c>
      <c r="D15874" s="68" t="s">
        <v>383</v>
      </c>
      <c r="E15874" s="67" t="s">
        <v>384</v>
      </c>
      <c r="F15874" s="68" t="s">
        <v>568</v>
      </c>
      <c r="G15874" s="67" t="s">
        <v>569</v>
      </c>
      <c r="H15874" s="68" t="s">
        <v>364</v>
      </c>
      <c r="I15874" s="69">
        <v>0</v>
      </c>
      <c r="J15874" s="69">
        <v>0</v>
      </c>
      <c r="K15874" s="91"/>
      <c r="L15874" s="91"/>
    </row>
    <row r="15875" spans="2:12" x14ac:dyDescent="0.25">
      <c r="B15875" s="67" t="s">
        <v>554</v>
      </c>
      <c r="C15875" s="67" t="s">
        <v>555</v>
      </c>
      <c r="D15875" s="68" t="s">
        <v>383</v>
      </c>
      <c r="E15875" s="67" t="s">
        <v>384</v>
      </c>
      <c r="F15875" s="68" t="s">
        <v>568</v>
      </c>
      <c r="G15875" s="67" t="s">
        <v>569</v>
      </c>
      <c r="H15875" s="68" t="s">
        <v>362</v>
      </c>
      <c r="I15875" s="69">
        <v>0</v>
      </c>
      <c r="J15875" s="69">
        <v>0</v>
      </c>
      <c r="K15875" s="91"/>
      <c r="L15875" s="91"/>
    </row>
    <row r="15876" spans="2:12" x14ac:dyDescent="0.25">
      <c r="B15876" s="67" t="s">
        <v>554</v>
      </c>
      <c r="C15876" s="67" t="s">
        <v>555</v>
      </c>
      <c r="D15876" s="68" t="s">
        <v>383</v>
      </c>
      <c r="E15876" s="67" t="s">
        <v>384</v>
      </c>
      <c r="F15876" s="68" t="s">
        <v>568</v>
      </c>
      <c r="G15876" s="67" t="s">
        <v>569</v>
      </c>
      <c r="H15876" s="68" t="s">
        <v>363</v>
      </c>
      <c r="I15876" s="69">
        <v>18</v>
      </c>
      <c r="J15876" s="69">
        <v>18</v>
      </c>
      <c r="K15876" s="91"/>
      <c r="L15876" s="91"/>
    </row>
    <row r="15877" spans="2:12" x14ac:dyDescent="0.25">
      <c r="B15877" s="67" t="s">
        <v>554</v>
      </c>
      <c r="C15877" s="67" t="s">
        <v>555</v>
      </c>
      <c r="D15877" s="68" t="s">
        <v>383</v>
      </c>
      <c r="E15877" s="67" t="s">
        <v>384</v>
      </c>
      <c r="F15877" s="68" t="s">
        <v>568</v>
      </c>
      <c r="G15877" s="67" t="s">
        <v>569</v>
      </c>
      <c r="H15877" s="68" t="s">
        <v>364</v>
      </c>
      <c r="I15877" s="69">
        <v>0</v>
      </c>
      <c r="J15877" s="69">
        <v>0</v>
      </c>
      <c r="K15877" s="91"/>
      <c r="L15877" s="91"/>
    </row>
    <row r="15878" spans="2:12" x14ac:dyDescent="0.25">
      <c r="B15878" s="67" t="s">
        <v>554</v>
      </c>
      <c r="C15878" s="67" t="s">
        <v>555</v>
      </c>
      <c r="D15878" s="68" t="s">
        <v>383</v>
      </c>
      <c r="E15878" s="67" t="s">
        <v>384</v>
      </c>
      <c r="F15878" s="68" t="s">
        <v>568</v>
      </c>
      <c r="G15878" s="67" t="s">
        <v>569</v>
      </c>
      <c r="H15878" s="68" t="s">
        <v>362</v>
      </c>
      <c r="I15878" s="69">
        <v>40</v>
      </c>
      <c r="J15878" s="69">
        <v>40</v>
      </c>
      <c r="K15878" s="91"/>
      <c r="L15878" s="91"/>
    </row>
    <row r="15879" spans="2:12" x14ac:dyDescent="0.25">
      <c r="B15879" s="67" t="s">
        <v>554</v>
      </c>
      <c r="C15879" s="67" t="s">
        <v>555</v>
      </c>
      <c r="D15879" s="68" t="s">
        <v>383</v>
      </c>
      <c r="E15879" s="67" t="s">
        <v>384</v>
      </c>
      <c r="F15879" s="68" t="s">
        <v>568</v>
      </c>
      <c r="G15879" s="67" t="s">
        <v>569</v>
      </c>
      <c r="H15879" s="68" t="s">
        <v>363</v>
      </c>
      <c r="I15879" s="69">
        <v>21</v>
      </c>
      <c r="J15879" s="69">
        <v>24</v>
      </c>
      <c r="K15879" s="91"/>
      <c r="L15879" s="91"/>
    </row>
    <row r="15880" spans="2:12" x14ac:dyDescent="0.25">
      <c r="B15880" s="67" t="s">
        <v>554</v>
      </c>
      <c r="C15880" s="67" t="s">
        <v>555</v>
      </c>
      <c r="D15880" s="68" t="s">
        <v>383</v>
      </c>
      <c r="E15880" s="67" t="s">
        <v>384</v>
      </c>
      <c r="F15880" s="68" t="s">
        <v>568</v>
      </c>
      <c r="G15880" s="67" t="s">
        <v>569</v>
      </c>
      <c r="H15880" s="68" t="s">
        <v>364</v>
      </c>
      <c r="I15880" s="69">
        <v>17</v>
      </c>
      <c r="J15880" s="69">
        <v>16</v>
      </c>
      <c r="K15880" s="91"/>
      <c r="L15880" s="91"/>
    </row>
    <row r="15881" spans="2:12" x14ac:dyDescent="0.25">
      <c r="B15881" s="67" t="s">
        <v>554</v>
      </c>
      <c r="C15881" s="67" t="s">
        <v>555</v>
      </c>
      <c r="D15881" s="68" t="s">
        <v>383</v>
      </c>
      <c r="E15881" s="67" t="s">
        <v>384</v>
      </c>
      <c r="F15881" s="68" t="s">
        <v>568</v>
      </c>
      <c r="G15881" s="67" t="s">
        <v>569</v>
      </c>
      <c r="H15881" s="68" t="s">
        <v>363</v>
      </c>
      <c r="I15881" s="69">
        <v>0</v>
      </c>
      <c r="J15881" s="69">
        <v>0</v>
      </c>
      <c r="K15881" s="91"/>
      <c r="L15881" s="91"/>
    </row>
    <row r="15882" spans="2:12" x14ac:dyDescent="0.25">
      <c r="B15882" s="67" t="s">
        <v>554</v>
      </c>
      <c r="C15882" s="67" t="s">
        <v>555</v>
      </c>
      <c r="D15882" s="68" t="s">
        <v>383</v>
      </c>
      <c r="E15882" s="67" t="s">
        <v>384</v>
      </c>
      <c r="F15882" s="68" t="s">
        <v>568</v>
      </c>
      <c r="G15882" s="67" t="s">
        <v>569</v>
      </c>
      <c r="H15882" s="68" t="s">
        <v>362</v>
      </c>
      <c r="I15882" s="69">
        <v>104</v>
      </c>
      <c r="J15882" s="69">
        <v>103</v>
      </c>
      <c r="K15882" s="91"/>
      <c r="L15882" s="91"/>
    </row>
    <row r="15883" spans="2:12" x14ac:dyDescent="0.25">
      <c r="B15883" s="67" t="s">
        <v>554</v>
      </c>
      <c r="C15883" s="67" t="s">
        <v>555</v>
      </c>
      <c r="D15883" s="68" t="s">
        <v>383</v>
      </c>
      <c r="E15883" s="67" t="s">
        <v>384</v>
      </c>
      <c r="F15883" s="68" t="s">
        <v>568</v>
      </c>
      <c r="G15883" s="67" t="s">
        <v>569</v>
      </c>
      <c r="H15883" s="68" t="s">
        <v>363</v>
      </c>
      <c r="I15883" s="69">
        <v>27</v>
      </c>
      <c r="J15883" s="69">
        <v>35</v>
      </c>
      <c r="K15883" s="91"/>
      <c r="L15883" s="91"/>
    </row>
    <row r="15884" spans="2:12" x14ac:dyDescent="0.25">
      <c r="B15884" s="67" t="s">
        <v>554</v>
      </c>
      <c r="C15884" s="67" t="s">
        <v>555</v>
      </c>
      <c r="D15884" s="68" t="s">
        <v>383</v>
      </c>
      <c r="E15884" s="67" t="s">
        <v>384</v>
      </c>
      <c r="F15884" s="68" t="s">
        <v>568</v>
      </c>
      <c r="G15884" s="67" t="s">
        <v>569</v>
      </c>
      <c r="H15884" s="68" t="s">
        <v>364</v>
      </c>
      <c r="I15884" s="69">
        <v>12</v>
      </c>
      <c r="J15884" s="69">
        <v>47</v>
      </c>
      <c r="K15884" s="91"/>
      <c r="L15884" s="91"/>
    </row>
    <row r="15885" spans="2:12" x14ac:dyDescent="0.25">
      <c r="B15885" s="67" t="s">
        <v>554</v>
      </c>
      <c r="C15885" s="67" t="s">
        <v>555</v>
      </c>
      <c r="D15885" s="68" t="s">
        <v>383</v>
      </c>
      <c r="E15885" s="67" t="s">
        <v>384</v>
      </c>
      <c r="F15885" s="68" t="s">
        <v>568</v>
      </c>
      <c r="G15885" s="67" t="s">
        <v>569</v>
      </c>
      <c r="H15885" s="68" t="s">
        <v>362</v>
      </c>
      <c r="I15885" s="69">
        <v>95</v>
      </c>
      <c r="J15885" s="69">
        <v>134</v>
      </c>
      <c r="K15885" s="91"/>
      <c r="L15885" s="91"/>
    </row>
    <row r="15886" spans="2:12" x14ac:dyDescent="0.25">
      <c r="B15886" s="67" t="s">
        <v>554</v>
      </c>
      <c r="C15886" s="67" t="s">
        <v>555</v>
      </c>
      <c r="D15886" s="68" t="s">
        <v>383</v>
      </c>
      <c r="E15886" s="67" t="s">
        <v>384</v>
      </c>
      <c r="F15886" s="68" t="s">
        <v>568</v>
      </c>
      <c r="G15886" s="67" t="s">
        <v>569</v>
      </c>
      <c r="H15886" s="68" t="s">
        <v>363</v>
      </c>
      <c r="I15886" s="69">
        <v>139</v>
      </c>
      <c r="J15886" s="69">
        <v>164</v>
      </c>
      <c r="K15886" s="91"/>
      <c r="L15886" s="91"/>
    </row>
    <row r="15887" spans="2:12" x14ac:dyDescent="0.25">
      <c r="B15887" s="67" t="s">
        <v>554</v>
      </c>
      <c r="C15887" s="67" t="s">
        <v>555</v>
      </c>
      <c r="D15887" s="68" t="s">
        <v>383</v>
      </c>
      <c r="E15887" s="67" t="s">
        <v>384</v>
      </c>
      <c r="F15887" s="68" t="s">
        <v>568</v>
      </c>
      <c r="G15887" s="67" t="s">
        <v>569</v>
      </c>
      <c r="H15887" s="68" t="s">
        <v>364</v>
      </c>
      <c r="I15887" s="69">
        <v>0</v>
      </c>
      <c r="J15887" s="69">
        <v>0</v>
      </c>
      <c r="K15887" s="91"/>
      <c r="L15887" s="91"/>
    </row>
    <row r="15888" spans="2:12" x14ac:dyDescent="0.25">
      <c r="B15888" s="67" t="s">
        <v>554</v>
      </c>
      <c r="C15888" s="67" t="s">
        <v>555</v>
      </c>
      <c r="D15888" s="68" t="s">
        <v>383</v>
      </c>
      <c r="E15888" s="67" t="s">
        <v>384</v>
      </c>
      <c r="F15888" s="68" t="s">
        <v>568</v>
      </c>
      <c r="G15888" s="67" t="s">
        <v>569</v>
      </c>
      <c r="H15888" s="68" t="s">
        <v>362</v>
      </c>
      <c r="I15888" s="69">
        <v>83</v>
      </c>
      <c r="J15888" s="69">
        <v>81</v>
      </c>
      <c r="K15888" s="91"/>
      <c r="L15888" s="91"/>
    </row>
    <row r="15889" spans="2:12" x14ac:dyDescent="0.25">
      <c r="B15889" s="67" t="s">
        <v>554</v>
      </c>
      <c r="C15889" s="67" t="s">
        <v>555</v>
      </c>
      <c r="D15889" s="68" t="s">
        <v>383</v>
      </c>
      <c r="E15889" s="67" t="s">
        <v>384</v>
      </c>
      <c r="F15889" s="68" t="s">
        <v>568</v>
      </c>
      <c r="G15889" s="67" t="s">
        <v>569</v>
      </c>
      <c r="H15889" s="68" t="s">
        <v>363</v>
      </c>
      <c r="I15889" s="69">
        <v>38</v>
      </c>
      <c r="J15889" s="69">
        <v>35</v>
      </c>
      <c r="K15889" s="91"/>
      <c r="L15889" s="91"/>
    </row>
    <row r="15890" spans="2:12" x14ac:dyDescent="0.25">
      <c r="B15890" s="67" t="s">
        <v>554</v>
      </c>
      <c r="C15890" s="67" t="s">
        <v>555</v>
      </c>
      <c r="D15890" s="68" t="s">
        <v>383</v>
      </c>
      <c r="E15890" s="67" t="s">
        <v>384</v>
      </c>
      <c r="F15890" s="68" t="s">
        <v>568</v>
      </c>
      <c r="G15890" s="67" t="s">
        <v>569</v>
      </c>
      <c r="H15890" s="68" t="s">
        <v>364</v>
      </c>
      <c r="I15890" s="69">
        <v>43</v>
      </c>
      <c r="J15890" s="69">
        <v>54</v>
      </c>
      <c r="K15890" s="91"/>
      <c r="L15890" s="91"/>
    </row>
    <row r="15891" spans="2:12" x14ac:dyDescent="0.25">
      <c r="B15891" s="67" t="s">
        <v>554</v>
      </c>
      <c r="C15891" s="67" t="s">
        <v>555</v>
      </c>
      <c r="D15891" s="68" t="s">
        <v>383</v>
      </c>
      <c r="E15891" s="67" t="s">
        <v>384</v>
      </c>
      <c r="F15891" s="68" t="s">
        <v>568</v>
      </c>
      <c r="G15891" s="67" t="s">
        <v>569</v>
      </c>
      <c r="H15891" s="68" t="s">
        <v>362</v>
      </c>
      <c r="I15891" s="69">
        <v>0</v>
      </c>
      <c r="J15891" s="69">
        <v>0</v>
      </c>
      <c r="K15891" s="91"/>
      <c r="L15891" s="91"/>
    </row>
    <row r="15892" spans="2:12" x14ac:dyDescent="0.25">
      <c r="B15892" s="67" t="s">
        <v>554</v>
      </c>
      <c r="C15892" s="67" t="s">
        <v>555</v>
      </c>
      <c r="D15892" s="68" t="s">
        <v>383</v>
      </c>
      <c r="E15892" s="67" t="s">
        <v>384</v>
      </c>
      <c r="F15892" s="68" t="s">
        <v>568</v>
      </c>
      <c r="G15892" s="67" t="s">
        <v>569</v>
      </c>
      <c r="H15892" s="68" t="s">
        <v>364</v>
      </c>
      <c r="I15892" s="69">
        <v>0</v>
      </c>
      <c r="J15892" s="69">
        <v>0</v>
      </c>
      <c r="K15892" s="91"/>
      <c r="L15892" s="91"/>
    </row>
    <row r="15893" spans="2:12" x14ac:dyDescent="0.25">
      <c r="B15893" s="67" t="s">
        <v>554</v>
      </c>
      <c r="C15893" s="67" t="s">
        <v>555</v>
      </c>
      <c r="D15893" s="68" t="s">
        <v>383</v>
      </c>
      <c r="E15893" s="67" t="s">
        <v>384</v>
      </c>
      <c r="F15893" s="68" t="s">
        <v>568</v>
      </c>
      <c r="G15893" s="67" t="s">
        <v>569</v>
      </c>
      <c r="H15893" s="68" t="s">
        <v>362</v>
      </c>
      <c r="I15893" s="69">
        <v>111</v>
      </c>
      <c r="J15893" s="69">
        <v>119</v>
      </c>
      <c r="K15893" s="91"/>
      <c r="L15893" s="91"/>
    </row>
    <row r="15894" spans="2:12" x14ac:dyDescent="0.25">
      <c r="B15894" s="67" t="s">
        <v>554</v>
      </c>
      <c r="C15894" s="67" t="s">
        <v>555</v>
      </c>
      <c r="D15894" s="68" t="s">
        <v>383</v>
      </c>
      <c r="E15894" s="67" t="s">
        <v>384</v>
      </c>
      <c r="F15894" s="68" t="s">
        <v>568</v>
      </c>
      <c r="G15894" s="67" t="s">
        <v>569</v>
      </c>
      <c r="H15894" s="68" t="s">
        <v>363</v>
      </c>
      <c r="I15894" s="69">
        <v>198</v>
      </c>
      <c r="J15894" s="69">
        <v>422</v>
      </c>
      <c r="K15894" s="91"/>
      <c r="L15894" s="91"/>
    </row>
    <row r="15895" spans="2:12" x14ac:dyDescent="0.25">
      <c r="B15895" s="67" t="s">
        <v>554</v>
      </c>
      <c r="C15895" s="67" t="s">
        <v>555</v>
      </c>
      <c r="D15895" s="68" t="s">
        <v>383</v>
      </c>
      <c r="E15895" s="67" t="s">
        <v>384</v>
      </c>
      <c r="F15895" s="68" t="s">
        <v>568</v>
      </c>
      <c r="G15895" s="67" t="s">
        <v>569</v>
      </c>
      <c r="H15895" s="68" t="s">
        <v>364</v>
      </c>
      <c r="I15895" s="69">
        <v>0</v>
      </c>
      <c r="J15895" s="69">
        <v>0</v>
      </c>
      <c r="K15895" s="91"/>
      <c r="L15895" s="91"/>
    </row>
    <row r="15896" spans="2:12" x14ac:dyDescent="0.25">
      <c r="B15896" s="67" t="s">
        <v>554</v>
      </c>
      <c r="C15896" s="67" t="s">
        <v>555</v>
      </c>
      <c r="D15896" s="68" t="s">
        <v>383</v>
      </c>
      <c r="E15896" s="67" t="s">
        <v>384</v>
      </c>
      <c r="F15896" s="68" t="s">
        <v>568</v>
      </c>
      <c r="G15896" s="67" t="s">
        <v>569</v>
      </c>
      <c r="H15896" s="68" t="s">
        <v>362</v>
      </c>
      <c r="I15896" s="69">
        <v>76</v>
      </c>
      <c r="J15896" s="69">
        <v>79</v>
      </c>
      <c r="K15896" s="91"/>
      <c r="L15896" s="91"/>
    </row>
    <row r="15897" spans="2:12" x14ac:dyDescent="0.25">
      <c r="B15897" s="67" t="s">
        <v>554</v>
      </c>
      <c r="C15897" s="67" t="s">
        <v>555</v>
      </c>
      <c r="D15897" s="68" t="s">
        <v>383</v>
      </c>
      <c r="E15897" s="67" t="s">
        <v>384</v>
      </c>
      <c r="F15897" s="68" t="s">
        <v>568</v>
      </c>
      <c r="G15897" s="67" t="s">
        <v>569</v>
      </c>
      <c r="H15897" s="68" t="s">
        <v>363</v>
      </c>
      <c r="I15897" s="69">
        <v>66</v>
      </c>
      <c r="J15897" s="69">
        <v>10</v>
      </c>
      <c r="K15897" s="91"/>
      <c r="L15897" s="91"/>
    </row>
    <row r="15898" spans="2:12" x14ac:dyDescent="0.25">
      <c r="B15898" s="67" t="s">
        <v>554</v>
      </c>
      <c r="C15898" s="67" t="s">
        <v>555</v>
      </c>
      <c r="D15898" s="68" t="s">
        <v>383</v>
      </c>
      <c r="E15898" s="67" t="s">
        <v>384</v>
      </c>
      <c r="F15898" s="68" t="s">
        <v>568</v>
      </c>
      <c r="G15898" s="67" t="s">
        <v>569</v>
      </c>
      <c r="H15898" s="68" t="s">
        <v>364</v>
      </c>
      <c r="I15898" s="69">
        <v>30</v>
      </c>
      <c r="J15898" s="69">
        <v>8</v>
      </c>
      <c r="K15898" s="91"/>
      <c r="L15898" s="91"/>
    </row>
    <row r="15899" spans="2:12" x14ac:dyDescent="0.25">
      <c r="B15899" s="67" t="s">
        <v>554</v>
      </c>
      <c r="C15899" s="67" t="s">
        <v>555</v>
      </c>
      <c r="D15899" s="68" t="s">
        <v>383</v>
      </c>
      <c r="E15899" s="67" t="s">
        <v>384</v>
      </c>
      <c r="F15899" s="68" t="s">
        <v>568</v>
      </c>
      <c r="G15899" s="67" t="s">
        <v>569</v>
      </c>
      <c r="H15899" s="68" t="s">
        <v>362</v>
      </c>
      <c r="I15899" s="69">
        <v>0</v>
      </c>
      <c r="J15899" s="69">
        <v>0</v>
      </c>
      <c r="K15899" s="91"/>
      <c r="L15899" s="91"/>
    </row>
    <row r="15900" spans="2:12" x14ac:dyDescent="0.25">
      <c r="B15900" s="67" t="s">
        <v>554</v>
      </c>
      <c r="C15900" s="67" t="s">
        <v>555</v>
      </c>
      <c r="D15900" s="68" t="s">
        <v>383</v>
      </c>
      <c r="E15900" s="67" t="s">
        <v>384</v>
      </c>
      <c r="F15900" s="68" t="s">
        <v>568</v>
      </c>
      <c r="G15900" s="67" t="s">
        <v>569</v>
      </c>
      <c r="H15900" s="68" t="s">
        <v>363</v>
      </c>
      <c r="I15900" s="69">
        <v>0</v>
      </c>
      <c r="J15900" s="69">
        <v>8</v>
      </c>
      <c r="K15900" s="91"/>
      <c r="L15900" s="91"/>
    </row>
    <row r="15901" spans="2:12" x14ac:dyDescent="0.25">
      <c r="B15901" s="67" t="s">
        <v>554</v>
      </c>
      <c r="C15901" s="67" t="s">
        <v>555</v>
      </c>
      <c r="D15901" s="68" t="s">
        <v>383</v>
      </c>
      <c r="E15901" s="67" t="s">
        <v>384</v>
      </c>
      <c r="F15901" s="68" t="s">
        <v>568</v>
      </c>
      <c r="G15901" s="67" t="s">
        <v>569</v>
      </c>
      <c r="H15901" s="68" t="s">
        <v>364</v>
      </c>
      <c r="I15901" s="69">
        <v>0</v>
      </c>
      <c r="J15901" s="69">
        <v>0</v>
      </c>
      <c r="K15901" s="91"/>
      <c r="L15901" s="91"/>
    </row>
    <row r="15902" spans="2:12" x14ac:dyDescent="0.25">
      <c r="B15902" s="67" t="s">
        <v>554</v>
      </c>
      <c r="C15902" s="67" t="s">
        <v>555</v>
      </c>
      <c r="D15902" s="68" t="s">
        <v>383</v>
      </c>
      <c r="E15902" s="67" t="s">
        <v>384</v>
      </c>
      <c r="F15902" s="68" t="s">
        <v>568</v>
      </c>
      <c r="G15902" s="67" t="s">
        <v>569</v>
      </c>
      <c r="H15902" s="68" t="s">
        <v>363</v>
      </c>
      <c r="I15902" s="69">
        <v>0</v>
      </c>
      <c r="J15902" s="69">
        <v>0</v>
      </c>
      <c r="K15902" s="91"/>
      <c r="L15902" s="91"/>
    </row>
    <row r="15903" spans="2:12" x14ac:dyDescent="0.25">
      <c r="B15903" s="67" t="s">
        <v>554</v>
      </c>
      <c r="C15903" s="67" t="s">
        <v>555</v>
      </c>
      <c r="D15903" s="68" t="s">
        <v>383</v>
      </c>
      <c r="E15903" s="67" t="s">
        <v>384</v>
      </c>
      <c r="F15903" s="68" t="s">
        <v>568</v>
      </c>
      <c r="G15903" s="67" t="s">
        <v>569</v>
      </c>
      <c r="H15903" s="68" t="s">
        <v>363</v>
      </c>
      <c r="I15903" s="69">
        <v>0</v>
      </c>
      <c r="J15903" s="69">
        <v>0</v>
      </c>
      <c r="K15903" s="91"/>
      <c r="L15903" s="91"/>
    </row>
    <row r="15904" spans="2:12" x14ac:dyDescent="0.25">
      <c r="B15904" s="67" t="s">
        <v>554</v>
      </c>
      <c r="C15904" s="67" t="s">
        <v>555</v>
      </c>
      <c r="D15904" s="68" t="s">
        <v>383</v>
      </c>
      <c r="E15904" s="67" t="s">
        <v>384</v>
      </c>
      <c r="F15904" s="68" t="s">
        <v>568</v>
      </c>
      <c r="G15904" s="67" t="s">
        <v>569</v>
      </c>
      <c r="H15904" s="68" t="s">
        <v>362</v>
      </c>
      <c r="I15904" s="69">
        <v>51</v>
      </c>
      <c r="J15904" s="69">
        <v>76</v>
      </c>
      <c r="K15904" s="91"/>
      <c r="L15904" s="91"/>
    </row>
    <row r="15905" spans="2:12" x14ac:dyDescent="0.25">
      <c r="B15905" s="67" t="s">
        <v>554</v>
      </c>
      <c r="C15905" s="67" t="s">
        <v>555</v>
      </c>
      <c r="D15905" s="68" t="s">
        <v>383</v>
      </c>
      <c r="E15905" s="67" t="s">
        <v>384</v>
      </c>
      <c r="F15905" s="68" t="s">
        <v>568</v>
      </c>
      <c r="G15905" s="67" t="s">
        <v>569</v>
      </c>
      <c r="H15905" s="68" t="s">
        <v>363</v>
      </c>
      <c r="I15905" s="69">
        <v>718</v>
      </c>
      <c r="J15905" s="69">
        <v>1092</v>
      </c>
      <c r="K15905" s="91"/>
      <c r="L15905" s="91"/>
    </row>
    <row r="15906" spans="2:12" x14ac:dyDescent="0.25">
      <c r="B15906" s="67" t="s">
        <v>554</v>
      </c>
      <c r="C15906" s="67" t="s">
        <v>555</v>
      </c>
      <c r="D15906" s="68" t="s">
        <v>383</v>
      </c>
      <c r="E15906" s="67" t="s">
        <v>384</v>
      </c>
      <c r="F15906" s="68" t="s">
        <v>568</v>
      </c>
      <c r="G15906" s="67" t="s">
        <v>569</v>
      </c>
      <c r="H15906" s="68" t="s">
        <v>364</v>
      </c>
      <c r="I15906" s="69">
        <v>81</v>
      </c>
      <c r="J15906" s="69">
        <v>73</v>
      </c>
      <c r="K15906" s="91"/>
      <c r="L15906" s="91"/>
    </row>
    <row r="15907" spans="2:12" x14ac:dyDescent="0.25">
      <c r="B15907" s="67" t="s">
        <v>554</v>
      </c>
      <c r="C15907" s="67" t="s">
        <v>555</v>
      </c>
      <c r="D15907" s="68" t="s">
        <v>383</v>
      </c>
      <c r="E15907" s="67" t="s">
        <v>384</v>
      </c>
      <c r="F15907" s="68" t="s">
        <v>568</v>
      </c>
      <c r="G15907" s="67" t="s">
        <v>569</v>
      </c>
      <c r="H15907" s="68" t="s">
        <v>362</v>
      </c>
      <c r="I15907" s="69">
        <v>0</v>
      </c>
      <c r="J15907" s="69">
        <v>0</v>
      </c>
      <c r="K15907" s="91"/>
      <c r="L15907" s="91"/>
    </row>
    <row r="15908" spans="2:12" x14ac:dyDescent="0.25">
      <c r="B15908" s="67" t="s">
        <v>554</v>
      </c>
      <c r="C15908" s="67" t="s">
        <v>555</v>
      </c>
      <c r="D15908" s="68" t="s">
        <v>383</v>
      </c>
      <c r="E15908" s="67" t="s">
        <v>384</v>
      </c>
      <c r="F15908" s="68" t="s">
        <v>568</v>
      </c>
      <c r="G15908" s="67" t="s">
        <v>569</v>
      </c>
      <c r="H15908" s="68" t="s">
        <v>363</v>
      </c>
      <c r="I15908" s="69">
        <v>0</v>
      </c>
      <c r="J15908" s="69">
        <v>0</v>
      </c>
      <c r="K15908" s="91"/>
      <c r="L15908" s="91"/>
    </row>
    <row r="15909" spans="2:12" x14ac:dyDescent="0.25">
      <c r="B15909" s="67" t="s">
        <v>554</v>
      </c>
      <c r="C15909" s="67" t="s">
        <v>555</v>
      </c>
      <c r="D15909" s="68" t="s">
        <v>383</v>
      </c>
      <c r="E15909" s="67" t="s">
        <v>384</v>
      </c>
      <c r="F15909" s="68" t="s">
        <v>568</v>
      </c>
      <c r="G15909" s="67" t="s">
        <v>569</v>
      </c>
      <c r="H15909" s="68" t="s">
        <v>364</v>
      </c>
      <c r="I15909" s="69">
        <v>0</v>
      </c>
      <c r="J15909" s="69">
        <v>0</v>
      </c>
      <c r="K15909" s="91"/>
      <c r="L15909" s="91"/>
    </row>
    <row r="15910" spans="2:12" x14ac:dyDescent="0.25">
      <c r="B15910" s="67" t="s">
        <v>554</v>
      </c>
      <c r="C15910" s="67" t="s">
        <v>555</v>
      </c>
      <c r="D15910" s="68" t="s">
        <v>383</v>
      </c>
      <c r="E15910" s="67" t="s">
        <v>384</v>
      </c>
      <c r="F15910" s="68" t="s">
        <v>568</v>
      </c>
      <c r="G15910" s="67" t="s">
        <v>569</v>
      </c>
      <c r="H15910" s="68" t="s">
        <v>364</v>
      </c>
      <c r="I15910" s="69">
        <v>0</v>
      </c>
      <c r="J15910" s="69">
        <v>0</v>
      </c>
      <c r="K15910" s="91"/>
      <c r="L15910" s="91"/>
    </row>
    <row r="15911" spans="2:12" x14ac:dyDescent="0.25">
      <c r="B15911" s="67" t="s">
        <v>554</v>
      </c>
      <c r="C15911" s="67" t="s">
        <v>555</v>
      </c>
      <c r="D15911" s="68" t="s">
        <v>383</v>
      </c>
      <c r="E15911" s="67" t="s">
        <v>384</v>
      </c>
      <c r="F15911" s="68" t="s">
        <v>568</v>
      </c>
      <c r="G15911" s="67" t="s">
        <v>569</v>
      </c>
      <c r="H15911" s="68" t="s">
        <v>362</v>
      </c>
      <c r="I15911" s="69">
        <v>0</v>
      </c>
      <c r="J15911" s="69">
        <v>0</v>
      </c>
      <c r="K15911" s="91"/>
      <c r="L15911" s="91"/>
    </row>
    <row r="15912" spans="2:12" x14ac:dyDescent="0.25">
      <c r="B15912" s="67" t="s">
        <v>554</v>
      </c>
      <c r="C15912" s="67" t="s">
        <v>555</v>
      </c>
      <c r="D15912" s="68" t="s">
        <v>383</v>
      </c>
      <c r="E15912" s="67" t="s">
        <v>384</v>
      </c>
      <c r="F15912" s="68" t="s">
        <v>568</v>
      </c>
      <c r="G15912" s="67" t="s">
        <v>569</v>
      </c>
      <c r="H15912" s="68" t="s">
        <v>363</v>
      </c>
      <c r="I15912" s="69">
        <v>0</v>
      </c>
      <c r="J15912" s="69">
        <v>0</v>
      </c>
      <c r="K15912" s="91"/>
      <c r="L15912" s="91"/>
    </row>
    <row r="15913" spans="2:12" x14ac:dyDescent="0.25">
      <c r="B15913" s="67" t="s">
        <v>554</v>
      </c>
      <c r="C15913" s="67" t="s">
        <v>555</v>
      </c>
      <c r="D15913" s="68" t="s">
        <v>383</v>
      </c>
      <c r="E15913" s="67" t="s">
        <v>384</v>
      </c>
      <c r="F15913" s="68" t="s">
        <v>568</v>
      </c>
      <c r="G15913" s="67" t="s">
        <v>569</v>
      </c>
      <c r="H15913" s="68" t="s">
        <v>362</v>
      </c>
      <c r="I15913" s="69">
        <v>0</v>
      </c>
      <c r="J15913" s="69">
        <v>0</v>
      </c>
      <c r="K15913" s="91"/>
      <c r="L15913" s="91"/>
    </row>
    <row r="15914" spans="2:12" x14ac:dyDescent="0.25">
      <c r="B15914" s="67" t="s">
        <v>554</v>
      </c>
      <c r="C15914" s="67" t="s">
        <v>555</v>
      </c>
      <c r="D15914" s="68" t="s">
        <v>383</v>
      </c>
      <c r="E15914" s="67" t="s">
        <v>384</v>
      </c>
      <c r="F15914" s="68" t="s">
        <v>568</v>
      </c>
      <c r="G15914" s="67" t="s">
        <v>569</v>
      </c>
      <c r="H15914" s="68" t="s">
        <v>363</v>
      </c>
      <c r="I15914" s="69">
        <v>0</v>
      </c>
      <c r="J15914" s="69">
        <v>0</v>
      </c>
      <c r="K15914" s="91"/>
      <c r="L15914" s="91"/>
    </row>
    <row r="15915" spans="2:12" x14ac:dyDescent="0.25">
      <c r="B15915" s="67" t="s">
        <v>554</v>
      </c>
      <c r="C15915" s="67" t="s">
        <v>555</v>
      </c>
      <c r="D15915" s="68" t="s">
        <v>383</v>
      </c>
      <c r="E15915" s="67" t="s">
        <v>384</v>
      </c>
      <c r="F15915" s="68" t="s">
        <v>568</v>
      </c>
      <c r="G15915" s="67" t="s">
        <v>569</v>
      </c>
      <c r="H15915" s="68" t="s">
        <v>364</v>
      </c>
      <c r="I15915" s="69">
        <v>0</v>
      </c>
      <c r="J15915" s="69">
        <v>0</v>
      </c>
      <c r="K15915" s="91"/>
      <c r="L15915" s="91"/>
    </row>
    <row r="15916" spans="2:12" x14ac:dyDescent="0.25">
      <c r="B15916" s="67" t="s">
        <v>554</v>
      </c>
      <c r="C15916" s="67" t="s">
        <v>555</v>
      </c>
      <c r="D15916" s="68" t="s">
        <v>383</v>
      </c>
      <c r="E15916" s="67" t="s">
        <v>384</v>
      </c>
      <c r="F15916" s="68" t="s">
        <v>568</v>
      </c>
      <c r="G15916" s="67" t="s">
        <v>569</v>
      </c>
      <c r="H15916" s="68" t="s">
        <v>362</v>
      </c>
      <c r="I15916" s="69">
        <v>0</v>
      </c>
      <c r="J15916" s="69">
        <v>0</v>
      </c>
      <c r="K15916" s="91"/>
      <c r="L15916" s="91"/>
    </row>
    <row r="15917" spans="2:12" x14ac:dyDescent="0.25">
      <c r="B15917" s="67" t="s">
        <v>554</v>
      </c>
      <c r="C15917" s="67" t="s">
        <v>555</v>
      </c>
      <c r="D15917" s="68" t="s">
        <v>383</v>
      </c>
      <c r="E15917" s="67" t="s">
        <v>384</v>
      </c>
      <c r="F15917" s="68" t="s">
        <v>568</v>
      </c>
      <c r="G15917" s="67" t="s">
        <v>569</v>
      </c>
      <c r="H15917" s="68" t="s">
        <v>363</v>
      </c>
      <c r="I15917" s="69">
        <v>0</v>
      </c>
      <c r="J15917" s="69">
        <v>0</v>
      </c>
      <c r="K15917" s="91"/>
      <c r="L15917" s="91"/>
    </row>
    <row r="15918" spans="2:12" x14ac:dyDescent="0.25">
      <c r="B15918" s="67" t="s">
        <v>554</v>
      </c>
      <c r="C15918" s="67" t="s">
        <v>555</v>
      </c>
      <c r="D15918" s="68" t="s">
        <v>383</v>
      </c>
      <c r="E15918" s="67" t="s">
        <v>384</v>
      </c>
      <c r="F15918" s="68" t="s">
        <v>568</v>
      </c>
      <c r="G15918" s="67" t="s">
        <v>569</v>
      </c>
      <c r="H15918" s="68" t="s">
        <v>364</v>
      </c>
      <c r="I15918" s="69">
        <v>0</v>
      </c>
      <c r="J15918" s="69">
        <v>0</v>
      </c>
      <c r="K15918" s="91"/>
      <c r="L15918" s="91"/>
    </row>
    <row r="15919" spans="2:12" x14ac:dyDescent="0.25">
      <c r="B15919" s="67" t="s">
        <v>554</v>
      </c>
      <c r="C15919" s="67" t="s">
        <v>555</v>
      </c>
      <c r="D15919" s="68" t="s">
        <v>383</v>
      </c>
      <c r="E15919" s="67" t="s">
        <v>384</v>
      </c>
      <c r="F15919" s="68" t="s">
        <v>568</v>
      </c>
      <c r="G15919" s="67" t="s">
        <v>569</v>
      </c>
      <c r="H15919" s="68" t="s">
        <v>362</v>
      </c>
      <c r="I15919" s="69">
        <v>75</v>
      </c>
      <c r="J15919" s="69">
        <v>105</v>
      </c>
      <c r="K15919" s="91"/>
      <c r="L15919" s="91"/>
    </row>
    <row r="15920" spans="2:12" x14ac:dyDescent="0.25">
      <c r="B15920" s="67" t="s">
        <v>554</v>
      </c>
      <c r="C15920" s="67" t="s">
        <v>555</v>
      </c>
      <c r="D15920" s="68" t="s">
        <v>383</v>
      </c>
      <c r="E15920" s="67" t="s">
        <v>384</v>
      </c>
      <c r="F15920" s="68" t="s">
        <v>568</v>
      </c>
      <c r="G15920" s="67" t="s">
        <v>569</v>
      </c>
      <c r="H15920" s="68" t="s">
        <v>363</v>
      </c>
      <c r="I15920" s="69">
        <v>115</v>
      </c>
      <c r="J15920" s="69">
        <v>190</v>
      </c>
      <c r="K15920" s="91"/>
      <c r="L15920" s="91"/>
    </row>
    <row r="15921" spans="2:12" x14ac:dyDescent="0.25">
      <c r="B15921" s="67" t="s">
        <v>554</v>
      </c>
      <c r="C15921" s="67" t="s">
        <v>555</v>
      </c>
      <c r="D15921" s="68" t="s">
        <v>383</v>
      </c>
      <c r="E15921" s="67" t="s">
        <v>384</v>
      </c>
      <c r="F15921" s="68" t="s">
        <v>568</v>
      </c>
      <c r="G15921" s="67" t="s">
        <v>569</v>
      </c>
      <c r="H15921" s="68" t="s">
        <v>364</v>
      </c>
      <c r="I15921" s="69">
        <v>0</v>
      </c>
      <c r="J15921" s="69">
        <v>0</v>
      </c>
      <c r="K15921" s="91"/>
      <c r="L15921" s="91"/>
    </row>
    <row r="15922" spans="2:12" x14ac:dyDescent="0.25">
      <c r="B15922" s="67" t="s">
        <v>554</v>
      </c>
      <c r="C15922" s="67" t="s">
        <v>555</v>
      </c>
      <c r="D15922" s="68" t="s">
        <v>383</v>
      </c>
      <c r="E15922" s="67" t="s">
        <v>384</v>
      </c>
      <c r="F15922" s="68" t="s">
        <v>568</v>
      </c>
      <c r="G15922" s="67" t="s">
        <v>569</v>
      </c>
      <c r="H15922" s="68" t="s">
        <v>362</v>
      </c>
      <c r="I15922" s="69">
        <v>0</v>
      </c>
      <c r="J15922" s="69">
        <v>0</v>
      </c>
      <c r="K15922" s="91"/>
      <c r="L15922" s="91"/>
    </row>
    <row r="15923" spans="2:12" x14ac:dyDescent="0.25">
      <c r="B15923" s="67" t="s">
        <v>554</v>
      </c>
      <c r="C15923" s="67" t="s">
        <v>555</v>
      </c>
      <c r="D15923" s="68" t="s">
        <v>383</v>
      </c>
      <c r="E15923" s="67" t="s">
        <v>384</v>
      </c>
      <c r="F15923" s="68" t="s">
        <v>568</v>
      </c>
      <c r="G15923" s="67" t="s">
        <v>569</v>
      </c>
      <c r="H15923" s="68" t="s">
        <v>363</v>
      </c>
      <c r="I15923" s="69">
        <v>0</v>
      </c>
      <c r="J15923" s="69">
        <v>0</v>
      </c>
      <c r="K15923" s="91"/>
      <c r="L15923" s="91"/>
    </row>
    <row r="15924" spans="2:12" x14ac:dyDescent="0.25">
      <c r="B15924" s="67" t="s">
        <v>554</v>
      </c>
      <c r="C15924" s="67" t="s">
        <v>555</v>
      </c>
      <c r="D15924" s="68" t="s">
        <v>383</v>
      </c>
      <c r="E15924" s="67" t="s">
        <v>384</v>
      </c>
      <c r="F15924" s="68" t="s">
        <v>568</v>
      </c>
      <c r="G15924" s="67" t="s">
        <v>569</v>
      </c>
      <c r="H15924" s="68" t="s">
        <v>364</v>
      </c>
      <c r="I15924" s="69">
        <v>0</v>
      </c>
      <c r="J15924" s="69">
        <v>0</v>
      </c>
      <c r="K15924" s="91"/>
      <c r="L15924" s="91"/>
    </row>
    <row r="15925" spans="2:12" x14ac:dyDescent="0.25">
      <c r="B15925" s="67" t="s">
        <v>554</v>
      </c>
      <c r="C15925" s="67" t="s">
        <v>555</v>
      </c>
      <c r="D15925" s="68" t="s">
        <v>383</v>
      </c>
      <c r="E15925" s="67" t="s">
        <v>384</v>
      </c>
      <c r="F15925" s="68" t="s">
        <v>568</v>
      </c>
      <c r="G15925" s="67" t="s">
        <v>569</v>
      </c>
      <c r="H15925" s="68" t="s">
        <v>362</v>
      </c>
      <c r="I15925" s="69">
        <v>0</v>
      </c>
      <c r="J15925" s="69">
        <v>0</v>
      </c>
      <c r="K15925" s="91"/>
      <c r="L15925" s="91"/>
    </row>
    <row r="15926" spans="2:12" x14ac:dyDescent="0.25">
      <c r="B15926" s="67" t="s">
        <v>554</v>
      </c>
      <c r="C15926" s="67" t="s">
        <v>555</v>
      </c>
      <c r="D15926" s="68" t="s">
        <v>383</v>
      </c>
      <c r="E15926" s="67" t="s">
        <v>384</v>
      </c>
      <c r="F15926" s="68" t="s">
        <v>568</v>
      </c>
      <c r="G15926" s="67" t="s">
        <v>569</v>
      </c>
      <c r="H15926" s="68" t="s">
        <v>363</v>
      </c>
      <c r="I15926" s="69">
        <v>0</v>
      </c>
      <c r="J15926" s="69">
        <v>0</v>
      </c>
      <c r="K15926" s="91"/>
      <c r="L15926" s="91"/>
    </row>
    <row r="15927" spans="2:12" x14ac:dyDescent="0.25">
      <c r="B15927" s="67" t="s">
        <v>554</v>
      </c>
      <c r="C15927" s="67" t="s">
        <v>555</v>
      </c>
      <c r="D15927" s="68" t="s">
        <v>383</v>
      </c>
      <c r="E15927" s="67" t="s">
        <v>384</v>
      </c>
      <c r="F15927" s="68" t="s">
        <v>568</v>
      </c>
      <c r="G15927" s="67" t="s">
        <v>569</v>
      </c>
      <c r="H15927" s="68" t="s">
        <v>364</v>
      </c>
      <c r="I15927" s="69">
        <v>0</v>
      </c>
      <c r="J15927" s="69">
        <v>0</v>
      </c>
      <c r="K15927" s="91"/>
      <c r="L15927" s="91"/>
    </row>
    <row r="15928" spans="2:12" x14ac:dyDescent="0.25">
      <c r="B15928" s="67" t="s">
        <v>554</v>
      </c>
      <c r="C15928" s="67" t="s">
        <v>555</v>
      </c>
      <c r="D15928" s="68" t="s">
        <v>383</v>
      </c>
      <c r="E15928" s="67" t="s">
        <v>384</v>
      </c>
      <c r="F15928" s="68" t="s">
        <v>568</v>
      </c>
      <c r="G15928" s="67" t="s">
        <v>569</v>
      </c>
      <c r="H15928" s="68" t="s">
        <v>363</v>
      </c>
      <c r="I15928" s="69">
        <v>0</v>
      </c>
      <c r="J15928" s="69">
        <v>0</v>
      </c>
      <c r="K15928" s="91"/>
      <c r="L15928" s="91"/>
    </row>
    <row r="15929" spans="2:12" x14ac:dyDescent="0.25">
      <c r="B15929" s="67" t="s">
        <v>554</v>
      </c>
      <c r="C15929" s="67" t="s">
        <v>555</v>
      </c>
      <c r="D15929" s="68" t="s">
        <v>383</v>
      </c>
      <c r="E15929" s="67" t="s">
        <v>384</v>
      </c>
      <c r="F15929" s="68" t="s">
        <v>568</v>
      </c>
      <c r="G15929" s="67" t="s">
        <v>569</v>
      </c>
      <c r="H15929" s="68" t="s">
        <v>362</v>
      </c>
      <c r="I15929" s="69">
        <v>0</v>
      </c>
      <c r="J15929" s="69">
        <v>0</v>
      </c>
      <c r="K15929" s="91"/>
      <c r="L15929" s="91"/>
    </row>
    <row r="15930" spans="2:12" x14ac:dyDescent="0.25">
      <c r="B15930" s="67" t="s">
        <v>554</v>
      </c>
      <c r="C15930" s="67" t="s">
        <v>555</v>
      </c>
      <c r="D15930" s="68" t="s">
        <v>383</v>
      </c>
      <c r="E15930" s="67" t="s">
        <v>384</v>
      </c>
      <c r="F15930" s="68" t="s">
        <v>568</v>
      </c>
      <c r="G15930" s="67" t="s">
        <v>569</v>
      </c>
      <c r="H15930" s="68" t="s">
        <v>363</v>
      </c>
      <c r="I15930" s="69">
        <v>0</v>
      </c>
      <c r="J15930" s="69">
        <v>0</v>
      </c>
      <c r="K15930" s="91"/>
      <c r="L15930" s="91"/>
    </row>
    <row r="15931" spans="2:12" x14ac:dyDescent="0.25">
      <c r="B15931" s="67" t="s">
        <v>554</v>
      </c>
      <c r="C15931" s="67" t="s">
        <v>555</v>
      </c>
      <c r="D15931" s="68" t="s">
        <v>383</v>
      </c>
      <c r="E15931" s="67" t="s">
        <v>384</v>
      </c>
      <c r="F15931" s="68" t="s">
        <v>568</v>
      </c>
      <c r="G15931" s="67" t="s">
        <v>569</v>
      </c>
      <c r="H15931" s="68" t="s">
        <v>364</v>
      </c>
      <c r="I15931" s="69">
        <v>0</v>
      </c>
      <c r="J15931" s="69">
        <v>0</v>
      </c>
      <c r="K15931" s="91"/>
      <c r="L15931" s="91"/>
    </row>
    <row r="15932" spans="2:12" x14ac:dyDescent="0.25">
      <c r="B15932" s="67" t="s">
        <v>554</v>
      </c>
      <c r="C15932" s="67" t="s">
        <v>555</v>
      </c>
      <c r="D15932" s="68" t="s">
        <v>383</v>
      </c>
      <c r="E15932" s="67" t="s">
        <v>384</v>
      </c>
      <c r="F15932" s="68" t="s">
        <v>568</v>
      </c>
      <c r="G15932" s="67" t="s">
        <v>569</v>
      </c>
      <c r="H15932" s="68" t="s">
        <v>362</v>
      </c>
      <c r="I15932" s="69">
        <v>0</v>
      </c>
      <c r="J15932" s="69">
        <v>0</v>
      </c>
      <c r="K15932" s="91"/>
      <c r="L15932" s="91"/>
    </row>
    <row r="15933" spans="2:12" x14ac:dyDescent="0.25">
      <c r="B15933" s="67" t="s">
        <v>554</v>
      </c>
      <c r="C15933" s="67" t="s">
        <v>555</v>
      </c>
      <c r="D15933" s="68" t="s">
        <v>383</v>
      </c>
      <c r="E15933" s="67" t="s">
        <v>384</v>
      </c>
      <c r="F15933" s="68" t="s">
        <v>568</v>
      </c>
      <c r="G15933" s="67" t="s">
        <v>569</v>
      </c>
      <c r="H15933" s="68" t="s">
        <v>363</v>
      </c>
      <c r="I15933" s="69">
        <v>0</v>
      </c>
      <c r="J15933" s="69">
        <v>0</v>
      </c>
      <c r="K15933" s="91"/>
      <c r="L15933" s="91"/>
    </row>
    <row r="15934" spans="2:12" x14ac:dyDescent="0.25">
      <c r="B15934" s="67" t="s">
        <v>554</v>
      </c>
      <c r="C15934" s="67" t="s">
        <v>555</v>
      </c>
      <c r="D15934" s="68" t="s">
        <v>383</v>
      </c>
      <c r="E15934" s="67" t="s">
        <v>384</v>
      </c>
      <c r="F15934" s="68" t="s">
        <v>568</v>
      </c>
      <c r="G15934" s="67" t="s">
        <v>569</v>
      </c>
      <c r="H15934" s="68" t="s">
        <v>364</v>
      </c>
      <c r="I15934" s="69">
        <v>0</v>
      </c>
      <c r="J15934" s="69">
        <v>0</v>
      </c>
      <c r="K15934" s="91"/>
      <c r="L15934" s="91"/>
    </row>
    <row r="15935" spans="2:12" x14ac:dyDescent="0.25">
      <c r="B15935" s="67" t="s">
        <v>554</v>
      </c>
      <c r="C15935" s="67" t="s">
        <v>555</v>
      </c>
      <c r="D15935" s="68" t="s">
        <v>383</v>
      </c>
      <c r="E15935" s="67" t="s">
        <v>384</v>
      </c>
      <c r="F15935" s="68" t="s">
        <v>568</v>
      </c>
      <c r="G15935" s="67" t="s">
        <v>569</v>
      </c>
      <c r="H15935" s="68" t="s">
        <v>364</v>
      </c>
      <c r="I15935" s="69">
        <v>0</v>
      </c>
      <c r="J15935" s="69">
        <v>0</v>
      </c>
      <c r="K15935" s="91"/>
      <c r="L15935" s="91"/>
    </row>
    <row r="15936" spans="2:12" x14ac:dyDescent="0.25">
      <c r="B15936" s="67" t="s">
        <v>554</v>
      </c>
      <c r="C15936" s="67" t="s">
        <v>555</v>
      </c>
      <c r="D15936" s="68" t="s">
        <v>383</v>
      </c>
      <c r="E15936" s="67" t="s">
        <v>384</v>
      </c>
      <c r="F15936" s="68" t="s">
        <v>568</v>
      </c>
      <c r="G15936" s="67" t="s">
        <v>569</v>
      </c>
      <c r="H15936" s="68" t="s">
        <v>363</v>
      </c>
      <c r="I15936" s="69">
        <v>5</v>
      </c>
      <c r="J15936" s="69">
        <v>0</v>
      </c>
      <c r="K15936" s="91"/>
      <c r="L15936" s="91"/>
    </row>
    <row r="15937" spans="2:12" x14ac:dyDescent="0.25">
      <c r="B15937" s="67" t="s">
        <v>554</v>
      </c>
      <c r="C15937" s="67" t="s">
        <v>555</v>
      </c>
      <c r="D15937" s="68" t="s">
        <v>383</v>
      </c>
      <c r="E15937" s="67" t="s">
        <v>384</v>
      </c>
      <c r="F15937" s="68" t="s">
        <v>568</v>
      </c>
      <c r="G15937" s="67" t="s">
        <v>569</v>
      </c>
      <c r="H15937" s="68" t="s">
        <v>363</v>
      </c>
      <c r="I15937" s="69">
        <v>0</v>
      </c>
      <c r="J15937" s="69">
        <v>0</v>
      </c>
      <c r="K15937" s="91"/>
      <c r="L15937" s="91"/>
    </row>
    <row r="15938" spans="2:12" x14ac:dyDescent="0.25">
      <c r="B15938" s="67" t="s">
        <v>554</v>
      </c>
      <c r="C15938" s="67" t="s">
        <v>555</v>
      </c>
      <c r="D15938" s="68" t="s">
        <v>383</v>
      </c>
      <c r="E15938" s="67" t="s">
        <v>384</v>
      </c>
      <c r="F15938" s="68" t="s">
        <v>570</v>
      </c>
      <c r="G15938" s="67" t="s">
        <v>571</v>
      </c>
      <c r="H15938" s="68" t="s">
        <v>362</v>
      </c>
      <c r="I15938" s="69">
        <v>421</v>
      </c>
      <c r="J15938" s="69">
        <v>547</v>
      </c>
      <c r="K15938" s="91"/>
      <c r="L15938" s="91"/>
    </row>
    <row r="15939" spans="2:12" x14ac:dyDescent="0.25">
      <c r="B15939" s="67" t="s">
        <v>554</v>
      </c>
      <c r="C15939" s="67" t="s">
        <v>555</v>
      </c>
      <c r="D15939" s="68" t="s">
        <v>383</v>
      </c>
      <c r="E15939" s="67" t="s">
        <v>384</v>
      </c>
      <c r="F15939" s="68" t="s">
        <v>570</v>
      </c>
      <c r="G15939" s="67" t="s">
        <v>571</v>
      </c>
      <c r="H15939" s="68" t="s">
        <v>363</v>
      </c>
      <c r="I15939" s="69">
        <v>836</v>
      </c>
      <c r="J15939" s="69">
        <v>1168</v>
      </c>
      <c r="K15939" s="91"/>
      <c r="L15939" s="91"/>
    </row>
    <row r="15940" spans="2:12" x14ac:dyDescent="0.25">
      <c r="B15940" s="67" t="s">
        <v>554</v>
      </c>
      <c r="C15940" s="67" t="s">
        <v>555</v>
      </c>
      <c r="D15940" s="68" t="s">
        <v>383</v>
      </c>
      <c r="E15940" s="67" t="s">
        <v>384</v>
      </c>
      <c r="F15940" s="68" t="s">
        <v>570</v>
      </c>
      <c r="G15940" s="67" t="s">
        <v>571</v>
      </c>
      <c r="H15940" s="68" t="s">
        <v>364</v>
      </c>
      <c r="I15940" s="69">
        <v>215</v>
      </c>
      <c r="J15940" s="69">
        <v>286</v>
      </c>
      <c r="K15940" s="91"/>
      <c r="L15940" s="91"/>
    </row>
    <row r="15941" spans="2:12" x14ac:dyDescent="0.25">
      <c r="B15941" s="67" t="s">
        <v>554</v>
      </c>
      <c r="C15941" s="67" t="s">
        <v>555</v>
      </c>
      <c r="D15941" s="68" t="s">
        <v>383</v>
      </c>
      <c r="E15941" s="67" t="s">
        <v>384</v>
      </c>
      <c r="F15941" s="68" t="s">
        <v>570</v>
      </c>
      <c r="G15941" s="67" t="s">
        <v>571</v>
      </c>
      <c r="H15941" s="68" t="s">
        <v>363</v>
      </c>
      <c r="I15941" s="69">
        <v>0</v>
      </c>
      <c r="J15941" s="69">
        <v>0</v>
      </c>
      <c r="K15941" s="91"/>
      <c r="L15941" s="91"/>
    </row>
    <row r="15942" spans="2:12" x14ac:dyDescent="0.25">
      <c r="B15942" s="67" t="s">
        <v>554</v>
      </c>
      <c r="C15942" s="67" t="s">
        <v>555</v>
      </c>
      <c r="D15942" s="68" t="s">
        <v>383</v>
      </c>
      <c r="E15942" s="67" t="s">
        <v>384</v>
      </c>
      <c r="F15942" s="68" t="s">
        <v>570</v>
      </c>
      <c r="G15942" s="67" t="s">
        <v>571</v>
      </c>
      <c r="H15942" s="68" t="s">
        <v>362</v>
      </c>
      <c r="I15942" s="69">
        <v>1</v>
      </c>
      <c r="J15942" s="69">
        <v>11</v>
      </c>
      <c r="K15942" s="91"/>
      <c r="L15942" s="91"/>
    </row>
    <row r="15943" spans="2:12" x14ac:dyDescent="0.25">
      <c r="B15943" s="67" t="s">
        <v>554</v>
      </c>
      <c r="C15943" s="67" t="s">
        <v>555</v>
      </c>
      <c r="D15943" s="68" t="s">
        <v>383</v>
      </c>
      <c r="E15943" s="67" t="s">
        <v>384</v>
      </c>
      <c r="F15943" s="68" t="s">
        <v>570</v>
      </c>
      <c r="G15943" s="67" t="s">
        <v>571</v>
      </c>
      <c r="H15943" s="68" t="s">
        <v>363</v>
      </c>
      <c r="I15943" s="69">
        <v>16</v>
      </c>
      <c r="J15943" s="69">
        <v>44</v>
      </c>
      <c r="K15943" s="91"/>
      <c r="L15943" s="91"/>
    </row>
    <row r="15944" spans="2:12" x14ac:dyDescent="0.25">
      <c r="B15944" s="67" t="s">
        <v>554</v>
      </c>
      <c r="C15944" s="67" t="s">
        <v>555</v>
      </c>
      <c r="D15944" s="68" t="s">
        <v>383</v>
      </c>
      <c r="E15944" s="67" t="s">
        <v>384</v>
      </c>
      <c r="F15944" s="68" t="s">
        <v>570</v>
      </c>
      <c r="G15944" s="67" t="s">
        <v>571</v>
      </c>
      <c r="H15944" s="68" t="s">
        <v>364</v>
      </c>
      <c r="I15944" s="69">
        <v>13</v>
      </c>
      <c r="J15944" s="69">
        <v>6</v>
      </c>
      <c r="K15944" s="91"/>
      <c r="L15944" s="91"/>
    </row>
    <row r="15945" spans="2:12" x14ac:dyDescent="0.25">
      <c r="B15945" s="67" t="s">
        <v>554</v>
      </c>
      <c r="C15945" s="67" t="s">
        <v>555</v>
      </c>
      <c r="D15945" s="68" t="s">
        <v>383</v>
      </c>
      <c r="E15945" s="67" t="s">
        <v>384</v>
      </c>
      <c r="F15945" s="68" t="s">
        <v>570</v>
      </c>
      <c r="G15945" s="67" t="s">
        <v>571</v>
      </c>
      <c r="H15945" s="68" t="s">
        <v>362</v>
      </c>
      <c r="I15945" s="69">
        <v>0</v>
      </c>
      <c r="J15945" s="69">
        <v>0</v>
      </c>
      <c r="K15945" s="91"/>
      <c r="L15945" s="91"/>
    </row>
    <row r="15946" spans="2:12" x14ac:dyDescent="0.25">
      <c r="B15946" s="67" t="s">
        <v>554</v>
      </c>
      <c r="C15946" s="67" t="s">
        <v>555</v>
      </c>
      <c r="D15946" s="68" t="s">
        <v>383</v>
      </c>
      <c r="E15946" s="67" t="s">
        <v>384</v>
      </c>
      <c r="F15946" s="68" t="s">
        <v>570</v>
      </c>
      <c r="G15946" s="67" t="s">
        <v>571</v>
      </c>
      <c r="H15946" s="68" t="s">
        <v>363</v>
      </c>
      <c r="I15946" s="69">
        <v>0</v>
      </c>
      <c r="J15946" s="69">
        <v>0</v>
      </c>
      <c r="K15946" s="91"/>
      <c r="L15946" s="91"/>
    </row>
    <row r="15947" spans="2:12" x14ac:dyDescent="0.25">
      <c r="B15947" s="67" t="s">
        <v>554</v>
      </c>
      <c r="C15947" s="67" t="s">
        <v>555</v>
      </c>
      <c r="D15947" s="68" t="s">
        <v>383</v>
      </c>
      <c r="E15947" s="67" t="s">
        <v>384</v>
      </c>
      <c r="F15947" s="68" t="s">
        <v>570</v>
      </c>
      <c r="G15947" s="67" t="s">
        <v>571</v>
      </c>
      <c r="H15947" s="68" t="s">
        <v>363</v>
      </c>
      <c r="I15947" s="69">
        <v>0</v>
      </c>
      <c r="J15947" s="69">
        <v>0</v>
      </c>
      <c r="K15947" s="91"/>
      <c r="L15947" s="91"/>
    </row>
    <row r="15948" spans="2:12" x14ac:dyDescent="0.25">
      <c r="B15948" s="67" t="s">
        <v>554</v>
      </c>
      <c r="C15948" s="67" t="s">
        <v>555</v>
      </c>
      <c r="D15948" s="68" t="s">
        <v>383</v>
      </c>
      <c r="E15948" s="67" t="s">
        <v>384</v>
      </c>
      <c r="F15948" s="68" t="s">
        <v>570</v>
      </c>
      <c r="G15948" s="67" t="s">
        <v>571</v>
      </c>
      <c r="H15948" s="68" t="s">
        <v>362</v>
      </c>
      <c r="I15948" s="69">
        <v>21</v>
      </c>
      <c r="J15948" s="69">
        <v>10</v>
      </c>
      <c r="K15948" s="91"/>
      <c r="L15948" s="91"/>
    </row>
    <row r="15949" spans="2:12" x14ac:dyDescent="0.25">
      <c r="B15949" s="67" t="s">
        <v>554</v>
      </c>
      <c r="C15949" s="67" t="s">
        <v>555</v>
      </c>
      <c r="D15949" s="68" t="s">
        <v>383</v>
      </c>
      <c r="E15949" s="67" t="s">
        <v>384</v>
      </c>
      <c r="F15949" s="68" t="s">
        <v>570</v>
      </c>
      <c r="G15949" s="67" t="s">
        <v>571</v>
      </c>
      <c r="H15949" s="68" t="s">
        <v>364</v>
      </c>
      <c r="I15949" s="69">
        <v>0</v>
      </c>
      <c r="J15949" s="69">
        <v>0</v>
      </c>
      <c r="K15949" s="91"/>
      <c r="L15949" s="91"/>
    </row>
    <row r="15950" spans="2:12" x14ac:dyDescent="0.25">
      <c r="B15950" s="67" t="s">
        <v>554</v>
      </c>
      <c r="C15950" s="67" t="s">
        <v>555</v>
      </c>
      <c r="D15950" s="68" t="s">
        <v>383</v>
      </c>
      <c r="E15950" s="67" t="s">
        <v>384</v>
      </c>
      <c r="F15950" s="68" t="s">
        <v>570</v>
      </c>
      <c r="G15950" s="67" t="s">
        <v>571</v>
      </c>
      <c r="H15950" s="68" t="s">
        <v>362</v>
      </c>
      <c r="I15950" s="69">
        <v>212</v>
      </c>
      <c r="J15950" s="69">
        <v>321</v>
      </c>
      <c r="K15950" s="91"/>
      <c r="L15950" s="91"/>
    </row>
    <row r="15951" spans="2:12" x14ac:dyDescent="0.25">
      <c r="B15951" s="67" t="s">
        <v>554</v>
      </c>
      <c r="C15951" s="67" t="s">
        <v>555</v>
      </c>
      <c r="D15951" s="68" t="s">
        <v>383</v>
      </c>
      <c r="E15951" s="67" t="s">
        <v>384</v>
      </c>
      <c r="F15951" s="68" t="s">
        <v>570</v>
      </c>
      <c r="G15951" s="67" t="s">
        <v>571</v>
      </c>
      <c r="H15951" s="68" t="s">
        <v>363</v>
      </c>
      <c r="I15951" s="69">
        <v>542</v>
      </c>
      <c r="J15951" s="69">
        <v>841</v>
      </c>
      <c r="K15951" s="91"/>
      <c r="L15951" s="91"/>
    </row>
    <row r="15952" spans="2:12" x14ac:dyDescent="0.25">
      <c r="B15952" s="67" t="s">
        <v>554</v>
      </c>
      <c r="C15952" s="67" t="s">
        <v>555</v>
      </c>
      <c r="D15952" s="68" t="s">
        <v>383</v>
      </c>
      <c r="E15952" s="67" t="s">
        <v>384</v>
      </c>
      <c r="F15952" s="68" t="s">
        <v>570</v>
      </c>
      <c r="G15952" s="67" t="s">
        <v>571</v>
      </c>
      <c r="H15952" s="68" t="s">
        <v>364</v>
      </c>
      <c r="I15952" s="69">
        <v>30</v>
      </c>
      <c r="J15952" s="69">
        <v>64</v>
      </c>
      <c r="K15952" s="91"/>
      <c r="L15952" s="91"/>
    </row>
    <row r="15953" spans="2:12" x14ac:dyDescent="0.25">
      <c r="B15953" s="67" t="s">
        <v>554</v>
      </c>
      <c r="C15953" s="67" t="s">
        <v>555</v>
      </c>
      <c r="D15953" s="68" t="s">
        <v>383</v>
      </c>
      <c r="E15953" s="67" t="s">
        <v>384</v>
      </c>
      <c r="F15953" s="68" t="s">
        <v>570</v>
      </c>
      <c r="G15953" s="67" t="s">
        <v>571</v>
      </c>
      <c r="H15953" s="68" t="s">
        <v>362</v>
      </c>
      <c r="I15953" s="69">
        <v>20</v>
      </c>
      <c r="J15953" s="69">
        <v>10</v>
      </c>
      <c r="K15953" s="91"/>
      <c r="L15953" s="91"/>
    </row>
    <row r="15954" spans="2:12" x14ac:dyDescent="0.25">
      <c r="B15954" s="67" t="s">
        <v>554</v>
      </c>
      <c r="C15954" s="67" t="s">
        <v>555</v>
      </c>
      <c r="D15954" s="68" t="s">
        <v>383</v>
      </c>
      <c r="E15954" s="67" t="s">
        <v>384</v>
      </c>
      <c r="F15954" s="68" t="s">
        <v>570</v>
      </c>
      <c r="G15954" s="67" t="s">
        <v>571</v>
      </c>
      <c r="H15954" s="68" t="s">
        <v>363</v>
      </c>
      <c r="I15954" s="69">
        <v>32</v>
      </c>
      <c r="J15954" s="69">
        <v>40</v>
      </c>
      <c r="K15954" s="91"/>
      <c r="L15954" s="91"/>
    </row>
    <row r="15955" spans="2:12" x14ac:dyDescent="0.25">
      <c r="B15955" s="67" t="s">
        <v>554</v>
      </c>
      <c r="C15955" s="67" t="s">
        <v>555</v>
      </c>
      <c r="D15955" s="68" t="s">
        <v>383</v>
      </c>
      <c r="E15955" s="67" t="s">
        <v>384</v>
      </c>
      <c r="F15955" s="68" t="s">
        <v>570</v>
      </c>
      <c r="G15955" s="67" t="s">
        <v>571</v>
      </c>
      <c r="H15955" s="68" t="s">
        <v>364</v>
      </c>
      <c r="I15955" s="69">
        <v>0</v>
      </c>
      <c r="J15955" s="69">
        <v>0</v>
      </c>
      <c r="K15955" s="91"/>
      <c r="L15955" s="91"/>
    </row>
    <row r="15956" spans="2:12" x14ac:dyDescent="0.25">
      <c r="B15956" s="67" t="s">
        <v>554</v>
      </c>
      <c r="C15956" s="67" t="s">
        <v>555</v>
      </c>
      <c r="D15956" s="68" t="s">
        <v>383</v>
      </c>
      <c r="E15956" s="67" t="s">
        <v>384</v>
      </c>
      <c r="F15956" s="68" t="s">
        <v>570</v>
      </c>
      <c r="G15956" s="67" t="s">
        <v>571</v>
      </c>
      <c r="H15956" s="68" t="s">
        <v>362</v>
      </c>
      <c r="I15956" s="69">
        <v>0</v>
      </c>
      <c r="J15956" s="69">
        <v>0</v>
      </c>
      <c r="K15956" s="91"/>
      <c r="L15956" s="91"/>
    </row>
    <row r="15957" spans="2:12" x14ac:dyDescent="0.25">
      <c r="B15957" s="67" t="s">
        <v>554</v>
      </c>
      <c r="C15957" s="67" t="s">
        <v>555</v>
      </c>
      <c r="D15957" s="68" t="s">
        <v>383</v>
      </c>
      <c r="E15957" s="67" t="s">
        <v>384</v>
      </c>
      <c r="F15957" s="68" t="s">
        <v>570</v>
      </c>
      <c r="G15957" s="67" t="s">
        <v>571</v>
      </c>
      <c r="H15957" s="68" t="s">
        <v>363</v>
      </c>
      <c r="I15957" s="69">
        <v>0</v>
      </c>
      <c r="J15957" s="69">
        <v>0</v>
      </c>
      <c r="K15957" s="91"/>
      <c r="L15957" s="91"/>
    </row>
    <row r="15958" spans="2:12" x14ac:dyDescent="0.25">
      <c r="B15958" s="67" t="s">
        <v>554</v>
      </c>
      <c r="C15958" s="67" t="s">
        <v>555</v>
      </c>
      <c r="D15958" s="68" t="s">
        <v>383</v>
      </c>
      <c r="E15958" s="67" t="s">
        <v>384</v>
      </c>
      <c r="F15958" s="68" t="s">
        <v>570</v>
      </c>
      <c r="G15958" s="67" t="s">
        <v>571</v>
      </c>
      <c r="H15958" s="68" t="s">
        <v>363</v>
      </c>
      <c r="I15958" s="69">
        <v>0</v>
      </c>
      <c r="J15958" s="69">
        <v>0</v>
      </c>
      <c r="K15958" s="91"/>
      <c r="L15958" s="91"/>
    </row>
    <row r="15959" spans="2:12" x14ac:dyDescent="0.25">
      <c r="B15959" s="67" t="s">
        <v>554</v>
      </c>
      <c r="C15959" s="67" t="s">
        <v>555</v>
      </c>
      <c r="D15959" s="68" t="s">
        <v>383</v>
      </c>
      <c r="E15959" s="67" t="s">
        <v>384</v>
      </c>
      <c r="F15959" s="68" t="s">
        <v>570</v>
      </c>
      <c r="G15959" s="67" t="s">
        <v>571</v>
      </c>
      <c r="H15959" s="68" t="s">
        <v>363</v>
      </c>
      <c r="I15959" s="69">
        <v>0</v>
      </c>
      <c r="J15959" s="69">
        <v>0</v>
      </c>
      <c r="K15959" s="91"/>
      <c r="L15959" s="91"/>
    </row>
    <row r="15960" spans="2:12" x14ac:dyDescent="0.25">
      <c r="B15960" s="67" t="s">
        <v>554</v>
      </c>
      <c r="C15960" s="67" t="s">
        <v>555</v>
      </c>
      <c r="D15960" s="68" t="s">
        <v>383</v>
      </c>
      <c r="E15960" s="67" t="s">
        <v>384</v>
      </c>
      <c r="F15960" s="68" t="s">
        <v>570</v>
      </c>
      <c r="G15960" s="67" t="s">
        <v>571</v>
      </c>
      <c r="H15960" s="68" t="s">
        <v>362</v>
      </c>
      <c r="I15960" s="69">
        <v>0</v>
      </c>
      <c r="J15960" s="69">
        <v>0</v>
      </c>
      <c r="K15960" s="91"/>
      <c r="L15960" s="91"/>
    </row>
    <row r="15961" spans="2:12" x14ac:dyDescent="0.25">
      <c r="B15961" s="67" t="s">
        <v>554</v>
      </c>
      <c r="C15961" s="67" t="s">
        <v>555</v>
      </c>
      <c r="D15961" s="68" t="s">
        <v>383</v>
      </c>
      <c r="E15961" s="67" t="s">
        <v>384</v>
      </c>
      <c r="F15961" s="68" t="s">
        <v>570</v>
      </c>
      <c r="G15961" s="67" t="s">
        <v>571</v>
      </c>
      <c r="H15961" s="68" t="s">
        <v>363</v>
      </c>
      <c r="I15961" s="69">
        <v>0</v>
      </c>
      <c r="J15961" s="69">
        <v>0</v>
      </c>
      <c r="K15961" s="91"/>
      <c r="L15961" s="91"/>
    </row>
    <row r="15962" spans="2:12" x14ac:dyDescent="0.25">
      <c r="B15962" s="67" t="s">
        <v>554</v>
      </c>
      <c r="C15962" s="67" t="s">
        <v>555</v>
      </c>
      <c r="D15962" s="68" t="s">
        <v>383</v>
      </c>
      <c r="E15962" s="67" t="s">
        <v>384</v>
      </c>
      <c r="F15962" s="68" t="s">
        <v>570</v>
      </c>
      <c r="G15962" s="67" t="s">
        <v>571</v>
      </c>
      <c r="H15962" s="68" t="s">
        <v>364</v>
      </c>
      <c r="I15962" s="69">
        <v>0</v>
      </c>
      <c r="J15962" s="69">
        <v>28</v>
      </c>
      <c r="K15962" s="91"/>
      <c r="L15962" s="91"/>
    </row>
    <row r="15963" spans="2:12" x14ac:dyDescent="0.25">
      <c r="B15963" s="67" t="s">
        <v>554</v>
      </c>
      <c r="C15963" s="67" t="s">
        <v>555</v>
      </c>
      <c r="D15963" s="68" t="s">
        <v>383</v>
      </c>
      <c r="E15963" s="67" t="s">
        <v>384</v>
      </c>
      <c r="F15963" s="68" t="s">
        <v>570</v>
      </c>
      <c r="G15963" s="67" t="s">
        <v>571</v>
      </c>
      <c r="H15963" s="68" t="s">
        <v>362</v>
      </c>
      <c r="I15963" s="69">
        <v>0</v>
      </c>
      <c r="J15963" s="69">
        <v>0</v>
      </c>
      <c r="K15963" s="91"/>
      <c r="L15963" s="91"/>
    </row>
    <row r="15964" spans="2:12" x14ac:dyDescent="0.25">
      <c r="B15964" s="67" t="s">
        <v>554</v>
      </c>
      <c r="C15964" s="67" t="s">
        <v>555</v>
      </c>
      <c r="D15964" s="68" t="s">
        <v>383</v>
      </c>
      <c r="E15964" s="67" t="s">
        <v>384</v>
      </c>
      <c r="F15964" s="68" t="s">
        <v>570</v>
      </c>
      <c r="G15964" s="67" t="s">
        <v>571</v>
      </c>
      <c r="H15964" s="68" t="s">
        <v>363</v>
      </c>
      <c r="I15964" s="69">
        <v>4</v>
      </c>
      <c r="J15964" s="69">
        <v>23</v>
      </c>
      <c r="K15964" s="91"/>
      <c r="L15964" s="91"/>
    </row>
    <row r="15965" spans="2:12" x14ac:dyDescent="0.25">
      <c r="B15965" s="67" t="s">
        <v>554</v>
      </c>
      <c r="C15965" s="67" t="s">
        <v>555</v>
      </c>
      <c r="D15965" s="68" t="s">
        <v>383</v>
      </c>
      <c r="E15965" s="67" t="s">
        <v>384</v>
      </c>
      <c r="F15965" s="68" t="s">
        <v>570</v>
      </c>
      <c r="G15965" s="67" t="s">
        <v>571</v>
      </c>
      <c r="H15965" s="68" t="s">
        <v>362</v>
      </c>
      <c r="I15965" s="69">
        <v>0</v>
      </c>
      <c r="J15965" s="69">
        <v>0</v>
      </c>
      <c r="K15965" s="91"/>
      <c r="L15965" s="91"/>
    </row>
    <row r="15966" spans="2:12" x14ac:dyDescent="0.25">
      <c r="B15966" s="67" t="s">
        <v>554</v>
      </c>
      <c r="C15966" s="67" t="s">
        <v>555</v>
      </c>
      <c r="D15966" s="68" t="s">
        <v>383</v>
      </c>
      <c r="E15966" s="67" t="s">
        <v>384</v>
      </c>
      <c r="F15966" s="68" t="s">
        <v>570</v>
      </c>
      <c r="G15966" s="67" t="s">
        <v>571</v>
      </c>
      <c r="H15966" s="68" t="s">
        <v>364</v>
      </c>
      <c r="I15966" s="69">
        <v>0</v>
      </c>
      <c r="J15966" s="69">
        <v>0</v>
      </c>
      <c r="K15966" s="91"/>
      <c r="L15966" s="91"/>
    </row>
    <row r="15967" spans="2:12" x14ac:dyDescent="0.25">
      <c r="B15967" s="67" t="s">
        <v>554</v>
      </c>
      <c r="C15967" s="67" t="s">
        <v>555</v>
      </c>
      <c r="D15967" s="68" t="s">
        <v>383</v>
      </c>
      <c r="E15967" s="67" t="s">
        <v>384</v>
      </c>
      <c r="F15967" s="68" t="s">
        <v>570</v>
      </c>
      <c r="G15967" s="67" t="s">
        <v>571</v>
      </c>
      <c r="H15967" s="68" t="s">
        <v>362</v>
      </c>
      <c r="I15967" s="69">
        <v>0</v>
      </c>
      <c r="J15967" s="69">
        <v>0</v>
      </c>
      <c r="K15967" s="91"/>
      <c r="L15967" s="91"/>
    </row>
    <row r="15968" spans="2:12" x14ac:dyDescent="0.25">
      <c r="B15968" s="67" t="s">
        <v>554</v>
      </c>
      <c r="C15968" s="67" t="s">
        <v>555</v>
      </c>
      <c r="D15968" s="68" t="s">
        <v>383</v>
      </c>
      <c r="E15968" s="67" t="s">
        <v>384</v>
      </c>
      <c r="F15968" s="68" t="s">
        <v>570</v>
      </c>
      <c r="G15968" s="67" t="s">
        <v>571</v>
      </c>
      <c r="H15968" s="68" t="s">
        <v>363</v>
      </c>
      <c r="I15968" s="69">
        <v>170</v>
      </c>
      <c r="J15968" s="69">
        <v>112</v>
      </c>
      <c r="K15968" s="91"/>
      <c r="L15968" s="91"/>
    </row>
    <row r="15969" spans="2:12" x14ac:dyDescent="0.25">
      <c r="B15969" s="67" t="s">
        <v>554</v>
      </c>
      <c r="C15969" s="67" t="s">
        <v>555</v>
      </c>
      <c r="D15969" s="68" t="s">
        <v>383</v>
      </c>
      <c r="E15969" s="67" t="s">
        <v>384</v>
      </c>
      <c r="F15969" s="68" t="s">
        <v>570</v>
      </c>
      <c r="G15969" s="67" t="s">
        <v>571</v>
      </c>
      <c r="H15969" s="68" t="s">
        <v>364</v>
      </c>
      <c r="I15969" s="69">
        <v>0</v>
      </c>
      <c r="J15969" s="69">
        <v>0</v>
      </c>
      <c r="K15969" s="91"/>
      <c r="L15969" s="91"/>
    </row>
    <row r="15970" spans="2:12" x14ac:dyDescent="0.25">
      <c r="B15970" s="67" t="s">
        <v>554</v>
      </c>
      <c r="C15970" s="67" t="s">
        <v>555</v>
      </c>
      <c r="D15970" s="68" t="s">
        <v>383</v>
      </c>
      <c r="E15970" s="67" t="s">
        <v>384</v>
      </c>
      <c r="F15970" s="68" t="s">
        <v>570</v>
      </c>
      <c r="G15970" s="67" t="s">
        <v>571</v>
      </c>
      <c r="H15970" s="68" t="s">
        <v>362</v>
      </c>
      <c r="I15970" s="69">
        <v>196</v>
      </c>
      <c r="J15970" s="69">
        <v>303</v>
      </c>
      <c r="K15970" s="91"/>
      <c r="L15970" s="91"/>
    </row>
    <row r="15971" spans="2:12" x14ac:dyDescent="0.25">
      <c r="B15971" s="67" t="s">
        <v>554</v>
      </c>
      <c r="C15971" s="67" t="s">
        <v>555</v>
      </c>
      <c r="D15971" s="68" t="s">
        <v>383</v>
      </c>
      <c r="E15971" s="67" t="s">
        <v>384</v>
      </c>
      <c r="F15971" s="68" t="s">
        <v>570</v>
      </c>
      <c r="G15971" s="67" t="s">
        <v>571</v>
      </c>
      <c r="H15971" s="68" t="s">
        <v>363</v>
      </c>
      <c r="I15971" s="69">
        <v>438</v>
      </c>
      <c r="J15971" s="69">
        <v>540</v>
      </c>
      <c r="K15971" s="91"/>
      <c r="L15971" s="91"/>
    </row>
    <row r="15972" spans="2:12" x14ac:dyDescent="0.25">
      <c r="B15972" s="67" t="s">
        <v>554</v>
      </c>
      <c r="C15972" s="67" t="s">
        <v>555</v>
      </c>
      <c r="D15972" s="68" t="s">
        <v>383</v>
      </c>
      <c r="E15972" s="67" t="s">
        <v>384</v>
      </c>
      <c r="F15972" s="68" t="s">
        <v>570</v>
      </c>
      <c r="G15972" s="67" t="s">
        <v>571</v>
      </c>
      <c r="H15972" s="68" t="s">
        <v>364</v>
      </c>
      <c r="I15972" s="69">
        <v>90</v>
      </c>
      <c r="J15972" s="69">
        <v>91</v>
      </c>
      <c r="K15972" s="91"/>
      <c r="L15972" s="91"/>
    </row>
    <row r="15973" spans="2:12" x14ac:dyDescent="0.25">
      <c r="B15973" s="67" t="s">
        <v>554</v>
      </c>
      <c r="C15973" s="67" t="s">
        <v>555</v>
      </c>
      <c r="D15973" s="68" t="s">
        <v>383</v>
      </c>
      <c r="E15973" s="67" t="s">
        <v>384</v>
      </c>
      <c r="F15973" s="68" t="s">
        <v>570</v>
      </c>
      <c r="G15973" s="67" t="s">
        <v>571</v>
      </c>
      <c r="H15973" s="68" t="s">
        <v>362</v>
      </c>
      <c r="I15973" s="69">
        <v>0</v>
      </c>
      <c r="J15973" s="69">
        <v>0</v>
      </c>
      <c r="K15973" s="91"/>
      <c r="L15973" s="91"/>
    </row>
    <row r="15974" spans="2:12" x14ac:dyDescent="0.25">
      <c r="B15974" s="67" t="s">
        <v>554</v>
      </c>
      <c r="C15974" s="67" t="s">
        <v>555</v>
      </c>
      <c r="D15974" s="68" t="s">
        <v>383</v>
      </c>
      <c r="E15974" s="67" t="s">
        <v>384</v>
      </c>
      <c r="F15974" s="68" t="s">
        <v>570</v>
      </c>
      <c r="G15974" s="67" t="s">
        <v>571</v>
      </c>
      <c r="H15974" s="68" t="s">
        <v>363</v>
      </c>
      <c r="I15974" s="69">
        <v>72</v>
      </c>
      <c r="J15974" s="69">
        <v>0</v>
      </c>
      <c r="K15974" s="91"/>
      <c r="L15974" s="91"/>
    </row>
    <row r="15975" spans="2:12" x14ac:dyDescent="0.25">
      <c r="B15975" s="67" t="s">
        <v>554</v>
      </c>
      <c r="C15975" s="67" t="s">
        <v>555</v>
      </c>
      <c r="D15975" s="68" t="s">
        <v>383</v>
      </c>
      <c r="E15975" s="67" t="s">
        <v>384</v>
      </c>
      <c r="F15975" s="68" t="s">
        <v>570</v>
      </c>
      <c r="G15975" s="67" t="s">
        <v>571</v>
      </c>
      <c r="H15975" s="68" t="s">
        <v>364</v>
      </c>
      <c r="I15975" s="69">
        <v>100</v>
      </c>
      <c r="J15975" s="69">
        <v>0</v>
      </c>
      <c r="K15975" s="91"/>
      <c r="L15975" s="91"/>
    </row>
    <row r="15976" spans="2:12" x14ac:dyDescent="0.25">
      <c r="B15976" s="67" t="s">
        <v>554</v>
      </c>
      <c r="C15976" s="67" t="s">
        <v>555</v>
      </c>
      <c r="D15976" s="68" t="s">
        <v>383</v>
      </c>
      <c r="E15976" s="67" t="s">
        <v>384</v>
      </c>
      <c r="F15976" s="68" t="s">
        <v>570</v>
      </c>
      <c r="G15976" s="67" t="s">
        <v>571</v>
      </c>
      <c r="H15976" s="68" t="s">
        <v>362</v>
      </c>
      <c r="I15976" s="69">
        <v>32</v>
      </c>
      <c r="J15976" s="69">
        <v>20</v>
      </c>
      <c r="K15976" s="91"/>
      <c r="L15976" s="91"/>
    </row>
    <row r="15977" spans="2:12" x14ac:dyDescent="0.25">
      <c r="B15977" s="67" t="s">
        <v>554</v>
      </c>
      <c r="C15977" s="67" t="s">
        <v>555</v>
      </c>
      <c r="D15977" s="68" t="s">
        <v>383</v>
      </c>
      <c r="E15977" s="67" t="s">
        <v>384</v>
      </c>
      <c r="F15977" s="68" t="s">
        <v>570</v>
      </c>
      <c r="G15977" s="67" t="s">
        <v>571</v>
      </c>
      <c r="H15977" s="68" t="s">
        <v>363</v>
      </c>
      <c r="I15977" s="69">
        <v>-8</v>
      </c>
      <c r="J15977" s="69">
        <v>8</v>
      </c>
      <c r="K15977" s="91"/>
      <c r="L15977" s="91"/>
    </row>
    <row r="15978" spans="2:12" x14ac:dyDescent="0.25">
      <c r="B15978" s="67" t="s">
        <v>554</v>
      </c>
      <c r="C15978" s="67" t="s">
        <v>555</v>
      </c>
      <c r="D15978" s="68" t="s">
        <v>383</v>
      </c>
      <c r="E15978" s="67" t="s">
        <v>384</v>
      </c>
      <c r="F15978" s="68" t="s">
        <v>570</v>
      </c>
      <c r="G15978" s="67" t="s">
        <v>571</v>
      </c>
      <c r="H15978" s="68" t="s">
        <v>364</v>
      </c>
      <c r="I15978" s="69">
        <v>0</v>
      </c>
      <c r="J15978" s="69">
        <v>0</v>
      </c>
      <c r="K15978" s="91"/>
      <c r="L15978" s="91"/>
    </row>
    <row r="15979" spans="2:12" x14ac:dyDescent="0.25">
      <c r="B15979" s="67" t="s">
        <v>554</v>
      </c>
      <c r="C15979" s="67" t="s">
        <v>555</v>
      </c>
      <c r="D15979" s="68" t="s">
        <v>383</v>
      </c>
      <c r="E15979" s="67" t="s">
        <v>384</v>
      </c>
      <c r="F15979" s="68" t="s">
        <v>570</v>
      </c>
      <c r="G15979" s="67" t="s">
        <v>571</v>
      </c>
      <c r="H15979" s="68" t="s">
        <v>362</v>
      </c>
      <c r="I15979" s="69">
        <v>0</v>
      </c>
      <c r="J15979" s="69">
        <v>0</v>
      </c>
      <c r="K15979" s="91"/>
      <c r="L15979" s="91"/>
    </row>
    <row r="15980" spans="2:12" x14ac:dyDescent="0.25">
      <c r="B15980" s="67" t="s">
        <v>554</v>
      </c>
      <c r="C15980" s="67" t="s">
        <v>555</v>
      </c>
      <c r="D15980" s="68" t="s">
        <v>383</v>
      </c>
      <c r="E15980" s="67" t="s">
        <v>384</v>
      </c>
      <c r="F15980" s="68" t="s">
        <v>570</v>
      </c>
      <c r="G15980" s="67" t="s">
        <v>571</v>
      </c>
      <c r="H15980" s="68" t="s">
        <v>363</v>
      </c>
      <c r="I15980" s="69">
        <v>0</v>
      </c>
      <c r="J15980" s="69">
        <v>0</v>
      </c>
      <c r="K15980" s="91"/>
      <c r="L15980" s="91"/>
    </row>
    <row r="15981" spans="2:12" x14ac:dyDescent="0.25">
      <c r="B15981" s="67" t="s">
        <v>554</v>
      </c>
      <c r="C15981" s="67" t="s">
        <v>555</v>
      </c>
      <c r="D15981" s="68" t="s">
        <v>383</v>
      </c>
      <c r="E15981" s="67" t="s">
        <v>384</v>
      </c>
      <c r="F15981" s="68" t="s">
        <v>570</v>
      </c>
      <c r="G15981" s="67" t="s">
        <v>571</v>
      </c>
      <c r="H15981" s="68" t="s">
        <v>362</v>
      </c>
      <c r="I15981" s="69">
        <v>120</v>
      </c>
      <c r="J15981" s="69">
        <v>110</v>
      </c>
      <c r="K15981" s="91"/>
      <c r="L15981" s="91"/>
    </row>
    <row r="15982" spans="2:12" x14ac:dyDescent="0.25">
      <c r="B15982" s="67" t="s">
        <v>554</v>
      </c>
      <c r="C15982" s="67" t="s">
        <v>555</v>
      </c>
      <c r="D15982" s="68" t="s">
        <v>383</v>
      </c>
      <c r="E15982" s="67" t="s">
        <v>384</v>
      </c>
      <c r="F15982" s="68" t="s">
        <v>570</v>
      </c>
      <c r="G15982" s="67" t="s">
        <v>571</v>
      </c>
      <c r="H15982" s="68" t="s">
        <v>363</v>
      </c>
      <c r="I15982" s="69">
        <v>129</v>
      </c>
      <c r="J15982" s="69">
        <v>180</v>
      </c>
      <c r="K15982" s="91"/>
      <c r="L15982" s="91"/>
    </row>
    <row r="15983" spans="2:12" x14ac:dyDescent="0.25">
      <c r="B15983" s="67" t="s">
        <v>554</v>
      </c>
      <c r="C15983" s="67" t="s">
        <v>555</v>
      </c>
      <c r="D15983" s="68" t="s">
        <v>383</v>
      </c>
      <c r="E15983" s="67" t="s">
        <v>384</v>
      </c>
      <c r="F15983" s="68" t="s">
        <v>570</v>
      </c>
      <c r="G15983" s="67" t="s">
        <v>571</v>
      </c>
      <c r="H15983" s="68" t="s">
        <v>364</v>
      </c>
      <c r="I15983" s="69">
        <v>0</v>
      </c>
      <c r="J15983" s="69">
        <v>0</v>
      </c>
      <c r="K15983" s="91"/>
      <c r="L15983" s="91"/>
    </row>
    <row r="15984" spans="2:12" x14ac:dyDescent="0.25">
      <c r="B15984" s="67" t="s">
        <v>554</v>
      </c>
      <c r="C15984" s="67" t="s">
        <v>555</v>
      </c>
      <c r="D15984" s="68" t="s">
        <v>383</v>
      </c>
      <c r="E15984" s="67" t="s">
        <v>384</v>
      </c>
      <c r="F15984" s="68" t="s">
        <v>570</v>
      </c>
      <c r="G15984" s="67" t="s">
        <v>571</v>
      </c>
      <c r="H15984" s="68" t="s">
        <v>362</v>
      </c>
      <c r="I15984" s="69">
        <v>10</v>
      </c>
      <c r="J15984" s="69">
        <v>30</v>
      </c>
      <c r="K15984" s="91"/>
      <c r="L15984" s="91"/>
    </row>
    <row r="15985" spans="2:12" x14ac:dyDescent="0.25">
      <c r="B15985" s="67" t="s">
        <v>554</v>
      </c>
      <c r="C15985" s="67" t="s">
        <v>555</v>
      </c>
      <c r="D15985" s="68" t="s">
        <v>383</v>
      </c>
      <c r="E15985" s="67" t="s">
        <v>384</v>
      </c>
      <c r="F15985" s="68" t="s">
        <v>570</v>
      </c>
      <c r="G15985" s="67" t="s">
        <v>571</v>
      </c>
      <c r="H15985" s="68" t="s">
        <v>363</v>
      </c>
      <c r="I15985" s="69">
        <v>48</v>
      </c>
      <c r="J15985" s="69">
        <v>26</v>
      </c>
      <c r="K15985" s="91"/>
      <c r="L15985" s="91"/>
    </row>
    <row r="15986" spans="2:12" x14ac:dyDescent="0.25">
      <c r="B15986" s="67" t="s">
        <v>554</v>
      </c>
      <c r="C15986" s="67" t="s">
        <v>555</v>
      </c>
      <c r="D15986" s="68" t="s">
        <v>383</v>
      </c>
      <c r="E15986" s="67" t="s">
        <v>384</v>
      </c>
      <c r="F15986" s="68" t="s">
        <v>570</v>
      </c>
      <c r="G15986" s="67" t="s">
        <v>571</v>
      </c>
      <c r="H15986" s="68" t="s">
        <v>362</v>
      </c>
      <c r="I15986" s="69">
        <v>24</v>
      </c>
      <c r="J15986" s="69">
        <v>45</v>
      </c>
      <c r="K15986" s="91"/>
      <c r="L15986" s="91"/>
    </row>
    <row r="15987" spans="2:12" x14ac:dyDescent="0.25">
      <c r="B15987" s="67" t="s">
        <v>554</v>
      </c>
      <c r="C15987" s="67" t="s">
        <v>555</v>
      </c>
      <c r="D15987" s="68" t="s">
        <v>383</v>
      </c>
      <c r="E15987" s="67" t="s">
        <v>384</v>
      </c>
      <c r="F15987" s="68" t="s">
        <v>570</v>
      </c>
      <c r="G15987" s="67" t="s">
        <v>571</v>
      </c>
      <c r="H15987" s="68" t="s">
        <v>363</v>
      </c>
      <c r="I15987" s="69">
        <v>27</v>
      </c>
      <c r="J15987" s="69">
        <v>54</v>
      </c>
      <c r="K15987" s="91"/>
      <c r="L15987" s="91"/>
    </row>
    <row r="15988" spans="2:12" x14ac:dyDescent="0.25">
      <c r="B15988" s="67" t="s">
        <v>554</v>
      </c>
      <c r="C15988" s="67" t="s">
        <v>555</v>
      </c>
      <c r="D15988" s="68" t="s">
        <v>383</v>
      </c>
      <c r="E15988" s="67" t="s">
        <v>384</v>
      </c>
      <c r="F15988" s="68" t="s">
        <v>570</v>
      </c>
      <c r="G15988" s="67" t="s">
        <v>571</v>
      </c>
      <c r="H15988" s="68" t="s">
        <v>364</v>
      </c>
      <c r="I15988" s="69">
        <v>0</v>
      </c>
      <c r="J15988" s="69">
        <v>0</v>
      </c>
      <c r="K15988" s="91"/>
      <c r="L15988" s="91"/>
    </row>
    <row r="15989" spans="2:12" x14ac:dyDescent="0.25">
      <c r="B15989" s="67" t="s">
        <v>554</v>
      </c>
      <c r="C15989" s="67" t="s">
        <v>555</v>
      </c>
      <c r="D15989" s="68" t="s">
        <v>383</v>
      </c>
      <c r="E15989" s="67" t="s">
        <v>384</v>
      </c>
      <c r="F15989" s="68" t="s">
        <v>570</v>
      </c>
      <c r="G15989" s="67" t="s">
        <v>571</v>
      </c>
      <c r="H15989" s="68" t="s">
        <v>362</v>
      </c>
      <c r="I15989" s="69">
        <v>0</v>
      </c>
      <c r="J15989" s="69">
        <v>0</v>
      </c>
      <c r="K15989" s="91"/>
      <c r="L15989" s="91"/>
    </row>
    <row r="15990" spans="2:12" x14ac:dyDescent="0.25">
      <c r="B15990" s="67" t="s">
        <v>554</v>
      </c>
      <c r="C15990" s="67" t="s">
        <v>555</v>
      </c>
      <c r="D15990" s="68" t="s">
        <v>383</v>
      </c>
      <c r="E15990" s="67" t="s">
        <v>384</v>
      </c>
      <c r="F15990" s="68" t="s">
        <v>570</v>
      </c>
      <c r="G15990" s="67" t="s">
        <v>571</v>
      </c>
      <c r="H15990" s="68" t="s">
        <v>363</v>
      </c>
      <c r="I15990" s="69">
        <v>1</v>
      </c>
      <c r="J15990" s="69">
        <v>0</v>
      </c>
      <c r="K15990" s="91"/>
      <c r="L15990" s="91"/>
    </row>
    <row r="15991" spans="2:12" x14ac:dyDescent="0.25">
      <c r="B15991" s="67" t="s">
        <v>554</v>
      </c>
      <c r="C15991" s="67" t="s">
        <v>555</v>
      </c>
      <c r="D15991" s="68" t="s">
        <v>383</v>
      </c>
      <c r="E15991" s="67" t="s">
        <v>384</v>
      </c>
      <c r="F15991" s="68" t="s">
        <v>570</v>
      </c>
      <c r="G15991" s="67" t="s">
        <v>571</v>
      </c>
      <c r="H15991" s="68" t="s">
        <v>364</v>
      </c>
      <c r="I15991" s="69">
        <v>0</v>
      </c>
      <c r="J15991" s="69">
        <v>0</v>
      </c>
      <c r="K15991" s="91"/>
      <c r="L15991" s="91"/>
    </row>
    <row r="15992" spans="2:12" x14ac:dyDescent="0.25">
      <c r="B15992" s="67" t="s">
        <v>554</v>
      </c>
      <c r="C15992" s="67" t="s">
        <v>555</v>
      </c>
      <c r="D15992" s="68" t="s">
        <v>383</v>
      </c>
      <c r="E15992" s="67" t="s">
        <v>384</v>
      </c>
      <c r="F15992" s="68" t="s">
        <v>570</v>
      </c>
      <c r="G15992" s="67" t="s">
        <v>571</v>
      </c>
      <c r="H15992" s="68" t="s">
        <v>362</v>
      </c>
      <c r="I15992" s="69">
        <v>0</v>
      </c>
      <c r="J15992" s="69">
        <v>0</v>
      </c>
      <c r="K15992" s="91"/>
      <c r="L15992" s="91"/>
    </row>
    <row r="15993" spans="2:12" x14ac:dyDescent="0.25">
      <c r="B15993" s="67" t="s">
        <v>554</v>
      </c>
      <c r="C15993" s="67" t="s">
        <v>555</v>
      </c>
      <c r="D15993" s="68" t="s">
        <v>383</v>
      </c>
      <c r="E15993" s="67" t="s">
        <v>384</v>
      </c>
      <c r="F15993" s="68" t="s">
        <v>570</v>
      </c>
      <c r="G15993" s="67" t="s">
        <v>571</v>
      </c>
      <c r="H15993" s="68" t="s">
        <v>362</v>
      </c>
      <c r="I15993" s="69">
        <v>0</v>
      </c>
      <c r="J15993" s="69">
        <v>0</v>
      </c>
      <c r="K15993" s="91"/>
      <c r="L15993" s="91"/>
    </row>
    <row r="15994" spans="2:12" x14ac:dyDescent="0.25">
      <c r="B15994" s="67" t="s">
        <v>554</v>
      </c>
      <c r="C15994" s="67" t="s">
        <v>555</v>
      </c>
      <c r="D15994" s="68" t="s">
        <v>383</v>
      </c>
      <c r="E15994" s="67" t="s">
        <v>384</v>
      </c>
      <c r="F15994" s="68" t="s">
        <v>570</v>
      </c>
      <c r="G15994" s="67" t="s">
        <v>571</v>
      </c>
      <c r="H15994" s="68" t="s">
        <v>363</v>
      </c>
      <c r="I15994" s="69">
        <v>16</v>
      </c>
      <c r="J15994" s="69">
        <v>4</v>
      </c>
      <c r="K15994" s="91"/>
      <c r="L15994" s="91"/>
    </row>
    <row r="15995" spans="2:12" x14ac:dyDescent="0.25">
      <c r="B15995" s="67" t="s">
        <v>554</v>
      </c>
      <c r="C15995" s="67" t="s">
        <v>555</v>
      </c>
      <c r="D15995" s="68" t="s">
        <v>383</v>
      </c>
      <c r="E15995" s="67" t="s">
        <v>384</v>
      </c>
      <c r="F15995" s="68" t="s">
        <v>570</v>
      </c>
      <c r="G15995" s="67" t="s">
        <v>571</v>
      </c>
      <c r="H15995" s="68" t="s">
        <v>362</v>
      </c>
      <c r="I15995" s="69">
        <v>0</v>
      </c>
      <c r="J15995" s="69">
        <v>0</v>
      </c>
      <c r="K15995" s="91"/>
      <c r="L15995" s="91"/>
    </row>
    <row r="15996" spans="2:12" x14ac:dyDescent="0.25">
      <c r="B15996" s="67" t="s">
        <v>554</v>
      </c>
      <c r="C15996" s="67" t="s">
        <v>555</v>
      </c>
      <c r="D15996" s="68" t="s">
        <v>383</v>
      </c>
      <c r="E15996" s="67" t="s">
        <v>384</v>
      </c>
      <c r="F15996" s="68" t="s">
        <v>570</v>
      </c>
      <c r="G15996" s="67" t="s">
        <v>571</v>
      </c>
      <c r="H15996" s="68" t="s">
        <v>363</v>
      </c>
      <c r="I15996" s="69">
        <v>22</v>
      </c>
      <c r="J15996" s="69">
        <v>22</v>
      </c>
      <c r="K15996" s="91"/>
      <c r="L15996" s="91"/>
    </row>
    <row r="15997" spans="2:12" x14ac:dyDescent="0.25">
      <c r="B15997" s="67" t="s">
        <v>554</v>
      </c>
      <c r="C15997" s="67" t="s">
        <v>555</v>
      </c>
      <c r="D15997" s="68" t="s">
        <v>383</v>
      </c>
      <c r="E15997" s="67" t="s">
        <v>384</v>
      </c>
      <c r="F15997" s="68" t="s">
        <v>570</v>
      </c>
      <c r="G15997" s="67" t="s">
        <v>571</v>
      </c>
      <c r="H15997" s="68" t="s">
        <v>364</v>
      </c>
      <c r="I15997" s="69">
        <v>0</v>
      </c>
      <c r="J15997" s="69">
        <v>5</v>
      </c>
      <c r="K15997" s="91"/>
      <c r="L15997" s="91"/>
    </row>
    <row r="15998" spans="2:12" x14ac:dyDescent="0.25">
      <c r="B15998" s="67" t="s">
        <v>554</v>
      </c>
      <c r="C15998" s="67" t="s">
        <v>555</v>
      </c>
      <c r="D15998" s="68" t="s">
        <v>383</v>
      </c>
      <c r="E15998" s="67" t="s">
        <v>384</v>
      </c>
      <c r="F15998" s="68" t="s">
        <v>570</v>
      </c>
      <c r="G15998" s="67" t="s">
        <v>571</v>
      </c>
      <c r="H15998" s="68" t="s">
        <v>362</v>
      </c>
      <c r="I15998" s="69">
        <v>413</v>
      </c>
      <c r="J15998" s="69">
        <v>676</v>
      </c>
      <c r="K15998" s="91"/>
      <c r="L15998" s="91"/>
    </row>
    <row r="15999" spans="2:12" x14ac:dyDescent="0.25">
      <c r="B15999" s="67" t="s">
        <v>554</v>
      </c>
      <c r="C15999" s="67" t="s">
        <v>555</v>
      </c>
      <c r="D15999" s="68" t="s">
        <v>383</v>
      </c>
      <c r="E15999" s="67" t="s">
        <v>384</v>
      </c>
      <c r="F15999" s="68" t="s">
        <v>570</v>
      </c>
      <c r="G15999" s="67" t="s">
        <v>571</v>
      </c>
      <c r="H15999" s="68" t="s">
        <v>363</v>
      </c>
      <c r="I15999" s="69">
        <v>1231</v>
      </c>
      <c r="J15999" s="69">
        <v>1284</v>
      </c>
      <c r="K15999" s="91"/>
      <c r="L15999" s="91"/>
    </row>
    <row r="16000" spans="2:12" x14ac:dyDescent="0.25">
      <c r="B16000" s="67" t="s">
        <v>554</v>
      </c>
      <c r="C16000" s="67" t="s">
        <v>555</v>
      </c>
      <c r="D16000" s="68" t="s">
        <v>383</v>
      </c>
      <c r="E16000" s="67" t="s">
        <v>384</v>
      </c>
      <c r="F16000" s="68" t="s">
        <v>570</v>
      </c>
      <c r="G16000" s="67" t="s">
        <v>571</v>
      </c>
      <c r="H16000" s="68" t="s">
        <v>364</v>
      </c>
      <c r="I16000" s="69">
        <v>7</v>
      </c>
      <c r="J16000" s="69">
        <v>0</v>
      </c>
      <c r="K16000" s="91"/>
      <c r="L16000" s="91"/>
    </row>
    <row r="16001" spans="2:12" x14ac:dyDescent="0.25">
      <c r="B16001" s="67" t="s">
        <v>554</v>
      </c>
      <c r="C16001" s="67" t="s">
        <v>555</v>
      </c>
      <c r="D16001" s="68" t="s">
        <v>383</v>
      </c>
      <c r="E16001" s="67" t="s">
        <v>384</v>
      </c>
      <c r="F16001" s="68" t="s">
        <v>570</v>
      </c>
      <c r="G16001" s="67" t="s">
        <v>571</v>
      </c>
      <c r="H16001" s="68" t="s">
        <v>362</v>
      </c>
      <c r="I16001" s="69">
        <v>0</v>
      </c>
      <c r="J16001" s="69">
        <v>50</v>
      </c>
      <c r="K16001" s="91"/>
      <c r="L16001" s="91"/>
    </row>
    <row r="16002" spans="2:12" x14ac:dyDescent="0.25">
      <c r="B16002" s="67" t="s">
        <v>554</v>
      </c>
      <c r="C16002" s="67" t="s">
        <v>555</v>
      </c>
      <c r="D16002" s="68" t="s">
        <v>383</v>
      </c>
      <c r="E16002" s="67" t="s">
        <v>384</v>
      </c>
      <c r="F16002" s="68" t="s">
        <v>570</v>
      </c>
      <c r="G16002" s="67" t="s">
        <v>571</v>
      </c>
      <c r="H16002" s="68" t="s">
        <v>363</v>
      </c>
      <c r="I16002" s="69">
        <v>32</v>
      </c>
      <c r="J16002" s="69">
        <v>36</v>
      </c>
      <c r="K16002" s="91"/>
      <c r="L16002" s="91"/>
    </row>
    <row r="16003" spans="2:12" x14ac:dyDescent="0.25">
      <c r="B16003" s="67" t="s">
        <v>554</v>
      </c>
      <c r="C16003" s="67" t="s">
        <v>555</v>
      </c>
      <c r="D16003" s="68" t="s">
        <v>383</v>
      </c>
      <c r="E16003" s="67" t="s">
        <v>384</v>
      </c>
      <c r="F16003" s="68" t="s">
        <v>570</v>
      </c>
      <c r="G16003" s="67" t="s">
        <v>571</v>
      </c>
      <c r="H16003" s="68" t="s">
        <v>362</v>
      </c>
      <c r="I16003" s="69">
        <v>0</v>
      </c>
      <c r="J16003" s="69">
        <v>25</v>
      </c>
      <c r="K16003" s="91"/>
      <c r="L16003" s="91"/>
    </row>
    <row r="16004" spans="2:12" x14ac:dyDescent="0.25">
      <c r="B16004" s="67" t="s">
        <v>554</v>
      </c>
      <c r="C16004" s="67" t="s">
        <v>555</v>
      </c>
      <c r="D16004" s="68" t="s">
        <v>383</v>
      </c>
      <c r="E16004" s="67" t="s">
        <v>384</v>
      </c>
      <c r="F16004" s="68" t="s">
        <v>570</v>
      </c>
      <c r="G16004" s="67" t="s">
        <v>571</v>
      </c>
      <c r="H16004" s="68" t="s">
        <v>363</v>
      </c>
      <c r="I16004" s="69">
        <v>0</v>
      </c>
      <c r="J16004" s="69">
        <v>55</v>
      </c>
      <c r="K16004" s="91"/>
      <c r="L16004" s="91"/>
    </row>
    <row r="16005" spans="2:12" x14ac:dyDescent="0.25">
      <c r="B16005" s="67" t="s">
        <v>554</v>
      </c>
      <c r="C16005" s="67" t="s">
        <v>555</v>
      </c>
      <c r="D16005" s="68" t="s">
        <v>383</v>
      </c>
      <c r="E16005" s="67" t="s">
        <v>384</v>
      </c>
      <c r="F16005" s="68" t="s">
        <v>570</v>
      </c>
      <c r="G16005" s="67" t="s">
        <v>571</v>
      </c>
      <c r="H16005" s="68" t="s">
        <v>364</v>
      </c>
      <c r="I16005" s="69">
        <v>0</v>
      </c>
      <c r="J16005" s="69">
        <v>1</v>
      </c>
      <c r="K16005" s="91"/>
      <c r="L16005" s="91"/>
    </row>
    <row r="16006" spans="2:12" x14ac:dyDescent="0.25">
      <c r="B16006" s="67" t="s">
        <v>554</v>
      </c>
      <c r="C16006" s="67" t="s">
        <v>555</v>
      </c>
      <c r="D16006" s="68" t="s">
        <v>383</v>
      </c>
      <c r="E16006" s="67" t="s">
        <v>384</v>
      </c>
      <c r="F16006" s="68" t="s">
        <v>570</v>
      </c>
      <c r="G16006" s="67" t="s">
        <v>571</v>
      </c>
      <c r="H16006" s="68" t="s">
        <v>363</v>
      </c>
      <c r="I16006" s="69">
        <v>0</v>
      </c>
      <c r="J16006" s="69">
        <v>4</v>
      </c>
      <c r="K16006" s="91"/>
      <c r="L16006" s="91"/>
    </row>
    <row r="16007" spans="2:12" x14ac:dyDescent="0.25">
      <c r="B16007" s="67" t="s">
        <v>554</v>
      </c>
      <c r="C16007" s="67" t="s">
        <v>555</v>
      </c>
      <c r="D16007" s="68" t="s">
        <v>383</v>
      </c>
      <c r="E16007" s="67" t="s">
        <v>384</v>
      </c>
      <c r="F16007" s="68" t="s">
        <v>570</v>
      </c>
      <c r="G16007" s="67" t="s">
        <v>571</v>
      </c>
      <c r="H16007" s="68" t="s">
        <v>364</v>
      </c>
      <c r="I16007" s="69">
        <v>0</v>
      </c>
      <c r="J16007" s="69">
        <v>0</v>
      </c>
      <c r="K16007" s="91"/>
      <c r="L16007" s="91"/>
    </row>
    <row r="16008" spans="2:12" x14ac:dyDescent="0.25">
      <c r="B16008" s="67" t="s">
        <v>554</v>
      </c>
      <c r="C16008" s="67" t="s">
        <v>555</v>
      </c>
      <c r="D16008" s="68" t="s">
        <v>383</v>
      </c>
      <c r="E16008" s="67" t="s">
        <v>384</v>
      </c>
      <c r="F16008" s="68" t="s">
        <v>570</v>
      </c>
      <c r="G16008" s="67" t="s">
        <v>571</v>
      </c>
      <c r="H16008" s="68" t="s">
        <v>362</v>
      </c>
      <c r="I16008" s="69">
        <v>0</v>
      </c>
      <c r="J16008" s="69">
        <v>0</v>
      </c>
      <c r="K16008" s="91"/>
      <c r="L16008" s="91"/>
    </row>
    <row r="16009" spans="2:12" x14ac:dyDescent="0.25">
      <c r="B16009" s="67" t="s">
        <v>554</v>
      </c>
      <c r="C16009" s="67" t="s">
        <v>555</v>
      </c>
      <c r="D16009" s="68" t="s">
        <v>383</v>
      </c>
      <c r="E16009" s="67" t="s">
        <v>384</v>
      </c>
      <c r="F16009" s="68" t="s">
        <v>570</v>
      </c>
      <c r="G16009" s="67" t="s">
        <v>571</v>
      </c>
      <c r="H16009" s="68" t="s">
        <v>363</v>
      </c>
      <c r="I16009" s="69">
        <v>8</v>
      </c>
      <c r="J16009" s="69">
        <v>13</v>
      </c>
      <c r="K16009" s="91"/>
      <c r="L16009" s="91"/>
    </row>
    <row r="16010" spans="2:12" x14ac:dyDescent="0.25">
      <c r="B16010" s="67" t="s">
        <v>554</v>
      </c>
      <c r="C16010" s="67" t="s">
        <v>555</v>
      </c>
      <c r="D16010" s="68" t="s">
        <v>383</v>
      </c>
      <c r="E16010" s="67" t="s">
        <v>384</v>
      </c>
      <c r="F16010" s="68" t="s">
        <v>570</v>
      </c>
      <c r="G16010" s="67" t="s">
        <v>571</v>
      </c>
      <c r="H16010" s="68" t="s">
        <v>363</v>
      </c>
      <c r="I16010" s="69">
        <v>12</v>
      </c>
      <c r="J16010" s="69">
        <v>0</v>
      </c>
      <c r="K16010" s="91"/>
      <c r="L16010" s="91"/>
    </row>
    <row r="16011" spans="2:12" x14ac:dyDescent="0.25">
      <c r="B16011" s="67" t="s">
        <v>554</v>
      </c>
      <c r="C16011" s="67" t="s">
        <v>555</v>
      </c>
      <c r="D16011" s="68" t="s">
        <v>383</v>
      </c>
      <c r="E16011" s="67" t="s">
        <v>384</v>
      </c>
      <c r="F16011" s="68" t="s">
        <v>570</v>
      </c>
      <c r="G16011" s="67" t="s">
        <v>571</v>
      </c>
      <c r="H16011" s="68" t="s">
        <v>364</v>
      </c>
      <c r="I16011" s="69">
        <v>0</v>
      </c>
      <c r="J16011" s="69">
        <v>7</v>
      </c>
      <c r="K16011" s="91"/>
      <c r="L16011" s="91"/>
    </row>
    <row r="16012" spans="2:12" x14ac:dyDescent="0.25">
      <c r="B16012" s="67" t="s">
        <v>554</v>
      </c>
      <c r="C16012" s="67" t="s">
        <v>555</v>
      </c>
      <c r="D16012" s="68" t="s">
        <v>383</v>
      </c>
      <c r="E16012" s="67" t="s">
        <v>384</v>
      </c>
      <c r="F16012" s="68" t="s">
        <v>570</v>
      </c>
      <c r="G16012" s="67" t="s">
        <v>571</v>
      </c>
      <c r="H16012" s="68" t="s">
        <v>362</v>
      </c>
      <c r="I16012" s="69">
        <v>-10</v>
      </c>
      <c r="J16012" s="69">
        <v>10</v>
      </c>
      <c r="K16012" s="91"/>
      <c r="L16012" s="91"/>
    </row>
    <row r="16013" spans="2:12" x14ac:dyDescent="0.25">
      <c r="B16013" s="67" t="s">
        <v>554</v>
      </c>
      <c r="C16013" s="67" t="s">
        <v>555</v>
      </c>
      <c r="D16013" s="68" t="s">
        <v>383</v>
      </c>
      <c r="E16013" s="67" t="s">
        <v>384</v>
      </c>
      <c r="F16013" s="68" t="s">
        <v>570</v>
      </c>
      <c r="G16013" s="67" t="s">
        <v>571</v>
      </c>
      <c r="H16013" s="68" t="s">
        <v>363</v>
      </c>
      <c r="I16013" s="69">
        <v>6</v>
      </c>
      <c r="J16013" s="69">
        <v>28</v>
      </c>
      <c r="K16013" s="91"/>
      <c r="L16013" s="91"/>
    </row>
    <row r="16014" spans="2:12" x14ac:dyDescent="0.25">
      <c r="B16014" s="67" t="s">
        <v>554</v>
      </c>
      <c r="C16014" s="67" t="s">
        <v>555</v>
      </c>
      <c r="D16014" s="68" t="s">
        <v>383</v>
      </c>
      <c r="E16014" s="67" t="s">
        <v>384</v>
      </c>
      <c r="F16014" s="68" t="s">
        <v>570</v>
      </c>
      <c r="G16014" s="67" t="s">
        <v>571</v>
      </c>
      <c r="H16014" s="68" t="s">
        <v>364</v>
      </c>
      <c r="I16014" s="69">
        <v>4</v>
      </c>
      <c r="J16014" s="69">
        <v>15</v>
      </c>
      <c r="K16014" s="91"/>
      <c r="L16014" s="91"/>
    </row>
    <row r="16015" spans="2:12" x14ac:dyDescent="0.25">
      <c r="B16015" s="67" t="s">
        <v>554</v>
      </c>
      <c r="C16015" s="67" t="s">
        <v>555</v>
      </c>
      <c r="D16015" s="68" t="s">
        <v>383</v>
      </c>
      <c r="E16015" s="67" t="s">
        <v>384</v>
      </c>
      <c r="F16015" s="68" t="s">
        <v>570</v>
      </c>
      <c r="G16015" s="67" t="s">
        <v>571</v>
      </c>
      <c r="H16015" s="68" t="s">
        <v>362</v>
      </c>
      <c r="I16015" s="69">
        <v>0</v>
      </c>
      <c r="J16015" s="69">
        <v>0</v>
      </c>
      <c r="K16015" s="91"/>
      <c r="L16015" s="91"/>
    </row>
    <row r="16016" spans="2:12" x14ac:dyDescent="0.25">
      <c r="B16016" s="67" t="s">
        <v>554</v>
      </c>
      <c r="C16016" s="67" t="s">
        <v>555</v>
      </c>
      <c r="D16016" s="68" t="s">
        <v>383</v>
      </c>
      <c r="E16016" s="67" t="s">
        <v>384</v>
      </c>
      <c r="F16016" s="68" t="s">
        <v>570</v>
      </c>
      <c r="G16016" s="67" t="s">
        <v>571</v>
      </c>
      <c r="H16016" s="68" t="s">
        <v>363</v>
      </c>
      <c r="I16016" s="69">
        <v>26</v>
      </c>
      <c r="J16016" s="69">
        <v>0</v>
      </c>
      <c r="K16016" s="91"/>
      <c r="L16016" s="91"/>
    </row>
    <row r="16017" spans="2:12" x14ac:dyDescent="0.25">
      <c r="B16017" s="67" t="s">
        <v>554</v>
      </c>
      <c r="C16017" s="67" t="s">
        <v>555</v>
      </c>
      <c r="D16017" s="68" t="s">
        <v>383</v>
      </c>
      <c r="E16017" s="67" t="s">
        <v>384</v>
      </c>
      <c r="F16017" s="68" t="s">
        <v>570</v>
      </c>
      <c r="G16017" s="67" t="s">
        <v>571</v>
      </c>
      <c r="H16017" s="68" t="s">
        <v>364</v>
      </c>
      <c r="I16017" s="69">
        <v>6</v>
      </c>
      <c r="J16017" s="69">
        <v>0</v>
      </c>
      <c r="K16017" s="91"/>
      <c r="L16017" s="91"/>
    </row>
    <row r="16018" spans="2:12" x14ac:dyDescent="0.25">
      <c r="B16018" s="67" t="s">
        <v>554</v>
      </c>
      <c r="C16018" s="67" t="s">
        <v>555</v>
      </c>
      <c r="D16018" s="68" t="s">
        <v>383</v>
      </c>
      <c r="E16018" s="67" t="s">
        <v>384</v>
      </c>
      <c r="F16018" s="68" t="s">
        <v>570</v>
      </c>
      <c r="G16018" s="67" t="s">
        <v>571</v>
      </c>
      <c r="H16018" s="68" t="s">
        <v>362</v>
      </c>
      <c r="I16018" s="69">
        <v>10</v>
      </c>
      <c r="J16018" s="69">
        <v>0</v>
      </c>
      <c r="K16018" s="91"/>
      <c r="L16018" s="91"/>
    </row>
    <row r="16019" spans="2:12" x14ac:dyDescent="0.25">
      <c r="B16019" s="67" t="s">
        <v>554</v>
      </c>
      <c r="C16019" s="67" t="s">
        <v>555</v>
      </c>
      <c r="D16019" s="68" t="s">
        <v>383</v>
      </c>
      <c r="E16019" s="67" t="s">
        <v>384</v>
      </c>
      <c r="F16019" s="68" t="s">
        <v>570</v>
      </c>
      <c r="G16019" s="67" t="s">
        <v>571</v>
      </c>
      <c r="H16019" s="68" t="s">
        <v>363</v>
      </c>
      <c r="I16019" s="69">
        <v>0</v>
      </c>
      <c r="J16019" s="69">
        <v>8</v>
      </c>
      <c r="K16019" s="91"/>
      <c r="L16019" s="91"/>
    </row>
    <row r="16020" spans="2:12" x14ac:dyDescent="0.25">
      <c r="B16020" s="67" t="s">
        <v>554</v>
      </c>
      <c r="C16020" s="67" t="s">
        <v>555</v>
      </c>
      <c r="D16020" s="68" t="s">
        <v>383</v>
      </c>
      <c r="E16020" s="67" t="s">
        <v>384</v>
      </c>
      <c r="F16020" s="68" t="s">
        <v>570</v>
      </c>
      <c r="G16020" s="67" t="s">
        <v>571</v>
      </c>
      <c r="H16020" s="68" t="s">
        <v>362</v>
      </c>
      <c r="I16020" s="69">
        <v>1</v>
      </c>
      <c r="J16020" s="69">
        <v>0</v>
      </c>
      <c r="K16020" s="91"/>
      <c r="L16020" s="91"/>
    </row>
    <row r="16021" spans="2:12" x14ac:dyDescent="0.25">
      <c r="B16021" s="67" t="s">
        <v>554</v>
      </c>
      <c r="C16021" s="67" t="s">
        <v>555</v>
      </c>
      <c r="D16021" s="68" t="s">
        <v>383</v>
      </c>
      <c r="E16021" s="67" t="s">
        <v>384</v>
      </c>
      <c r="F16021" s="68" t="s">
        <v>570</v>
      </c>
      <c r="G16021" s="67" t="s">
        <v>571</v>
      </c>
      <c r="H16021" s="68" t="s">
        <v>363</v>
      </c>
      <c r="I16021" s="69">
        <v>12</v>
      </c>
      <c r="J16021" s="69">
        <v>25</v>
      </c>
      <c r="K16021" s="91"/>
      <c r="L16021" s="91"/>
    </row>
    <row r="16022" spans="2:12" x14ac:dyDescent="0.25">
      <c r="B16022" s="67" t="s">
        <v>554</v>
      </c>
      <c r="C16022" s="67" t="s">
        <v>555</v>
      </c>
      <c r="D16022" s="68" t="s">
        <v>383</v>
      </c>
      <c r="E16022" s="67" t="s">
        <v>384</v>
      </c>
      <c r="F16022" s="68" t="s">
        <v>570</v>
      </c>
      <c r="G16022" s="67" t="s">
        <v>571</v>
      </c>
      <c r="H16022" s="68" t="s">
        <v>364</v>
      </c>
      <c r="I16022" s="69">
        <v>0</v>
      </c>
      <c r="J16022" s="69">
        <v>0</v>
      </c>
      <c r="K16022" s="91"/>
      <c r="L16022" s="91"/>
    </row>
    <row r="16023" spans="2:12" x14ac:dyDescent="0.25">
      <c r="B16023" s="67" t="s">
        <v>554</v>
      </c>
      <c r="C16023" s="67" t="s">
        <v>555</v>
      </c>
      <c r="D16023" s="68" t="s">
        <v>383</v>
      </c>
      <c r="E16023" s="67" t="s">
        <v>384</v>
      </c>
      <c r="F16023" s="68" t="s">
        <v>570</v>
      </c>
      <c r="G16023" s="67" t="s">
        <v>571</v>
      </c>
      <c r="H16023" s="68" t="s">
        <v>362</v>
      </c>
      <c r="I16023" s="69">
        <v>0</v>
      </c>
      <c r="J16023" s="69">
        <v>0</v>
      </c>
      <c r="K16023" s="91"/>
      <c r="L16023" s="91"/>
    </row>
    <row r="16024" spans="2:12" x14ac:dyDescent="0.25">
      <c r="B16024" s="67" t="s">
        <v>554</v>
      </c>
      <c r="C16024" s="67" t="s">
        <v>555</v>
      </c>
      <c r="D16024" s="68" t="s">
        <v>383</v>
      </c>
      <c r="E16024" s="67" t="s">
        <v>384</v>
      </c>
      <c r="F16024" s="68" t="s">
        <v>570</v>
      </c>
      <c r="G16024" s="67" t="s">
        <v>571</v>
      </c>
      <c r="H16024" s="68" t="s">
        <v>363</v>
      </c>
      <c r="I16024" s="69">
        <v>0</v>
      </c>
      <c r="J16024" s="69">
        <v>0</v>
      </c>
      <c r="K16024" s="91"/>
      <c r="L16024" s="91"/>
    </row>
    <row r="16025" spans="2:12" x14ac:dyDescent="0.25">
      <c r="B16025" s="67" t="s">
        <v>554</v>
      </c>
      <c r="C16025" s="67" t="s">
        <v>555</v>
      </c>
      <c r="D16025" s="68" t="s">
        <v>383</v>
      </c>
      <c r="E16025" s="67" t="s">
        <v>384</v>
      </c>
      <c r="F16025" s="68" t="s">
        <v>570</v>
      </c>
      <c r="G16025" s="67" t="s">
        <v>571</v>
      </c>
      <c r="H16025" s="68" t="s">
        <v>364</v>
      </c>
      <c r="I16025" s="69">
        <v>0</v>
      </c>
      <c r="J16025" s="69">
        <v>0</v>
      </c>
      <c r="K16025" s="91"/>
      <c r="L16025" s="91"/>
    </row>
    <row r="16026" spans="2:12" x14ac:dyDescent="0.25">
      <c r="B16026" s="67" t="s">
        <v>554</v>
      </c>
      <c r="C16026" s="67" t="s">
        <v>555</v>
      </c>
      <c r="D16026" s="68" t="s">
        <v>383</v>
      </c>
      <c r="E16026" s="67" t="s">
        <v>384</v>
      </c>
      <c r="F16026" s="68" t="s">
        <v>570</v>
      </c>
      <c r="G16026" s="67" t="s">
        <v>571</v>
      </c>
      <c r="H16026" s="68" t="s">
        <v>362</v>
      </c>
      <c r="I16026" s="69">
        <v>135</v>
      </c>
      <c r="J16026" s="69">
        <v>250</v>
      </c>
      <c r="K16026" s="91"/>
      <c r="L16026" s="91"/>
    </row>
    <row r="16027" spans="2:12" x14ac:dyDescent="0.25">
      <c r="B16027" s="67" t="s">
        <v>554</v>
      </c>
      <c r="C16027" s="67" t="s">
        <v>555</v>
      </c>
      <c r="D16027" s="68" t="s">
        <v>383</v>
      </c>
      <c r="E16027" s="67" t="s">
        <v>384</v>
      </c>
      <c r="F16027" s="68" t="s">
        <v>570</v>
      </c>
      <c r="G16027" s="67" t="s">
        <v>571</v>
      </c>
      <c r="H16027" s="68" t="s">
        <v>363</v>
      </c>
      <c r="I16027" s="69">
        <v>440</v>
      </c>
      <c r="J16027" s="69">
        <v>700</v>
      </c>
      <c r="K16027" s="91"/>
      <c r="L16027" s="91"/>
    </row>
    <row r="16028" spans="2:12" x14ac:dyDescent="0.25">
      <c r="B16028" s="67" t="s">
        <v>554</v>
      </c>
      <c r="C16028" s="67" t="s">
        <v>555</v>
      </c>
      <c r="D16028" s="68" t="s">
        <v>383</v>
      </c>
      <c r="E16028" s="67" t="s">
        <v>384</v>
      </c>
      <c r="F16028" s="68" t="s">
        <v>570</v>
      </c>
      <c r="G16028" s="67" t="s">
        <v>571</v>
      </c>
      <c r="H16028" s="68" t="s">
        <v>364</v>
      </c>
      <c r="I16028" s="69">
        <v>165</v>
      </c>
      <c r="J16028" s="69">
        <v>184</v>
      </c>
      <c r="K16028" s="91"/>
      <c r="L16028" s="91"/>
    </row>
    <row r="16029" spans="2:12" x14ac:dyDescent="0.25">
      <c r="B16029" s="67" t="s">
        <v>554</v>
      </c>
      <c r="C16029" s="67" t="s">
        <v>555</v>
      </c>
      <c r="D16029" s="68" t="s">
        <v>383</v>
      </c>
      <c r="E16029" s="67" t="s">
        <v>384</v>
      </c>
      <c r="F16029" s="68" t="s">
        <v>570</v>
      </c>
      <c r="G16029" s="67" t="s">
        <v>571</v>
      </c>
      <c r="H16029" s="68" t="s">
        <v>362</v>
      </c>
      <c r="I16029" s="69">
        <v>0</v>
      </c>
      <c r="J16029" s="69">
        <v>0</v>
      </c>
      <c r="K16029" s="91"/>
      <c r="L16029" s="91"/>
    </row>
    <row r="16030" spans="2:12" x14ac:dyDescent="0.25">
      <c r="B16030" s="67" t="s">
        <v>554</v>
      </c>
      <c r="C16030" s="67" t="s">
        <v>555</v>
      </c>
      <c r="D16030" s="68" t="s">
        <v>383</v>
      </c>
      <c r="E16030" s="67" t="s">
        <v>384</v>
      </c>
      <c r="F16030" s="68" t="s">
        <v>570</v>
      </c>
      <c r="G16030" s="67" t="s">
        <v>571</v>
      </c>
      <c r="H16030" s="68" t="s">
        <v>363</v>
      </c>
      <c r="I16030" s="69">
        <v>66</v>
      </c>
      <c r="J16030" s="69">
        <v>86</v>
      </c>
      <c r="K16030" s="91"/>
      <c r="L16030" s="91"/>
    </row>
    <row r="16031" spans="2:12" x14ac:dyDescent="0.25">
      <c r="B16031" s="67" t="s">
        <v>554</v>
      </c>
      <c r="C16031" s="67" t="s">
        <v>555</v>
      </c>
      <c r="D16031" s="68" t="s">
        <v>383</v>
      </c>
      <c r="E16031" s="67" t="s">
        <v>384</v>
      </c>
      <c r="F16031" s="68" t="s">
        <v>570</v>
      </c>
      <c r="G16031" s="67" t="s">
        <v>571</v>
      </c>
      <c r="H16031" s="68" t="s">
        <v>364</v>
      </c>
      <c r="I16031" s="69">
        <v>14</v>
      </c>
      <c r="J16031" s="69">
        <v>26</v>
      </c>
      <c r="K16031" s="91"/>
      <c r="L16031" s="91"/>
    </row>
    <row r="16032" spans="2:12" x14ac:dyDescent="0.25">
      <c r="B16032" s="67" t="s">
        <v>554</v>
      </c>
      <c r="C16032" s="67" t="s">
        <v>555</v>
      </c>
      <c r="D16032" s="68" t="s">
        <v>383</v>
      </c>
      <c r="E16032" s="67" t="s">
        <v>384</v>
      </c>
      <c r="F16032" s="68" t="s">
        <v>570</v>
      </c>
      <c r="G16032" s="67" t="s">
        <v>571</v>
      </c>
      <c r="H16032" s="68" t="s">
        <v>362</v>
      </c>
      <c r="I16032" s="69">
        <v>34</v>
      </c>
      <c r="J16032" s="69">
        <v>20</v>
      </c>
      <c r="K16032" s="91"/>
      <c r="L16032" s="91"/>
    </row>
    <row r="16033" spans="2:12" x14ac:dyDescent="0.25">
      <c r="B16033" s="67" t="s">
        <v>554</v>
      </c>
      <c r="C16033" s="67" t="s">
        <v>555</v>
      </c>
      <c r="D16033" s="68" t="s">
        <v>383</v>
      </c>
      <c r="E16033" s="67" t="s">
        <v>384</v>
      </c>
      <c r="F16033" s="68" t="s">
        <v>570</v>
      </c>
      <c r="G16033" s="67" t="s">
        <v>571</v>
      </c>
      <c r="H16033" s="68" t="s">
        <v>363</v>
      </c>
      <c r="I16033" s="69">
        <v>36</v>
      </c>
      <c r="J16033" s="69">
        <v>79</v>
      </c>
      <c r="K16033" s="91"/>
      <c r="L16033" s="91"/>
    </row>
    <row r="16034" spans="2:12" x14ac:dyDescent="0.25">
      <c r="B16034" s="67" t="s">
        <v>554</v>
      </c>
      <c r="C16034" s="67" t="s">
        <v>555</v>
      </c>
      <c r="D16034" s="68" t="s">
        <v>383</v>
      </c>
      <c r="E16034" s="67" t="s">
        <v>384</v>
      </c>
      <c r="F16034" s="68" t="s">
        <v>570</v>
      </c>
      <c r="G16034" s="67" t="s">
        <v>571</v>
      </c>
      <c r="H16034" s="68" t="s">
        <v>364</v>
      </c>
      <c r="I16034" s="69">
        <v>0</v>
      </c>
      <c r="J16034" s="69">
        <v>0</v>
      </c>
      <c r="K16034" s="91"/>
      <c r="L16034" s="91"/>
    </row>
    <row r="16035" spans="2:12" x14ac:dyDescent="0.25">
      <c r="B16035" s="67" t="s">
        <v>554</v>
      </c>
      <c r="C16035" s="67" t="s">
        <v>555</v>
      </c>
      <c r="D16035" s="68" t="s">
        <v>383</v>
      </c>
      <c r="E16035" s="67" t="s">
        <v>384</v>
      </c>
      <c r="F16035" s="68" t="s">
        <v>570</v>
      </c>
      <c r="G16035" s="67" t="s">
        <v>571</v>
      </c>
      <c r="H16035" s="68" t="s">
        <v>362</v>
      </c>
      <c r="I16035" s="69">
        <v>0</v>
      </c>
      <c r="J16035" s="69">
        <v>0</v>
      </c>
      <c r="K16035" s="91"/>
      <c r="L16035" s="91"/>
    </row>
    <row r="16036" spans="2:12" x14ac:dyDescent="0.25">
      <c r="B16036" s="67" t="s">
        <v>554</v>
      </c>
      <c r="C16036" s="67" t="s">
        <v>555</v>
      </c>
      <c r="D16036" s="68" t="s">
        <v>383</v>
      </c>
      <c r="E16036" s="67" t="s">
        <v>384</v>
      </c>
      <c r="F16036" s="68" t="s">
        <v>570</v>
      </c>
      <c r="G16036" s="67" t="s">
        <v>571</v>
      </c>
      <c r="H16036" s="68" t="s">
        <v>362</v>
      </c>
      <c r="I16036" s="69">
        <v>14</v>
      </c>
      <c r="J16036" s="69">
        <v>41</v>
      </c>
      <c r="K16036" s="91"/>
      <c r="L16036" s="91"/>
    </row>
    <row r="16037" spans="2:12" x14ac:dyDescent="0.25">
      <c r="B16037" s="67" t="s">
        <v>554</v>
      </c>
      <c r="C16037" s="67" t="s">
        <v>555</v>
      </c>
      <c r="D16037" s="68" t="s">
        <v>383</v>
      </c>
      <c r="E16037" s="67" t="s">
        <v>384</v>
      </c>
      <c r="F16037" s="68" t="s">
        <v>570</v>
      </c>
      <c r="G16037" s="67" t="s">
        <v>571</v>
      </c>
      <c r="H16037" s="68" t="s">
        <v>363</v>
      </c>
      <c r="I16037" s="69">
        <v>7</v>
      </c>
      <c r="J16037" s="69">
        <v>3</v>
      </c>
      <c r="K16037" s="91"/>
      <c r="L16037" s="91"/>
    </row>
    <row r="16038" spans="2:12" x14ac:dyDescent="0.25">
      <c r="B16038" s="67" t="s">
        <v>554</v>
      </c>
      <c r="C16038" s="67" t="s">
        <v>555</v>
      </c>
      <c r="D16038" s="68" t="s">
        <v>383</v>
      </c>
      <c r="E16038" s="67" t="s">
        <v>384</v>
      </c>
      <c r="F16038" s="68" t="s">
        <v>570</v>
      </c>
      <c r="G16038" s="67" t="s">
        <v>571</v>
      </c>
      <c r="H16038" s="68" t="s">
        <v>362</v>
      </c>
      <c r="I16038" s="69">
        <v>52</v>
      </c>
      <c r="J16038" s="69">
        <v>98</v>
      </c>
      <c r="K16038" s="91"/>
      <c r="L16038" s="91"/>
    </row>
    <row r="16039" spans="2:12" x14ac:dyDescent="0.25">
      <c r="B16039" s="67" t="s">
        <v>554</v>
      </c>
      <c r="C16039" s="67" t="s">
        <v>555</v>
      </c>
      <c r="D16039" s="68" t="s">
        <v>383</v>
      </c>
      <c r="E16039" s="67" t="s">
        <v>384</v>
      </c>
      <c r="F16039" s="68" t="s">
        <v>570</v>
      </c>
      <c r="G16039" s="67" t="s">
        <v>571</v>
      </c>
      <c r="H16039" s="68" t="s">
        <v>363</v>
      </c>
      <c r="I16039" s="69">
        <v>50</v>
      </c>
      <c r="J16039" s="69">
        <v>33</v>
      </c>
      <c r="K16039" s="91"/>
      <c r="L16039" s="91"/>
    </row>
    <row r="16040" spans="2:12" x14ac:dyDescent="0.25">
      <c r="B16040" s="67" t="s">
        <v>554</v>
      </c>
      <c r="C16040" s="67" t="s">
        <v>555</v>
      </c>
      <c r="D16040" s="68" t="s">
        <v>383</v>
      </c>
      <c r="E16040" s="67" t="s">
        <v>384</v>
      </c>
      <c r="F16040" s="68" t="s">
        <v>570</v>
      </c>
      <c r="G16040" s="67" t="s">
        <v>571</v>
      </c>
      <c r="H16040" s="68" t="s">
        <v>362</v>
      </c>
      <c r="I16040" s="69">
        <v>0</v>
      </c>
      <c r="J16040" s="69">
        <v>0</v>
      </c>
      <c r="K16040" s="91"/>
      <c r="L16040" s="91"/>
    </row>
    <row r="16041" spans="2:12" x14ac:dyDescent="0.25">
      <c r="B16041" s="67" t="s">
        <v>554</v>
      </c>
      <c r="C16041" s="67" t="s">
        <v>555</v>
      </c>
      <c r="D16041" s="68" t="s">
        <v>383</v>
      </c>
      <c r="E16041" s="67" t="s">
        <v>384</v>
      </c>
      <c r="F16041" s="68" t="s">
        <v>570</v>
      </c>
      <c r="G16041" s="67" t="s">
        <v>571</v>
      </c>
      <c r="H16041" s="68" t="s">
        <v>363</v>
      </c>
      <c r="I16041" s="69">
        <v>0</v>
      </c>
      <c r="J16041" s="69">
        <v>0</v>
      </c>
      <c r="K16041" s="91"/>
      <c r="L16041" s="91"/>
    </row>
    <row r="16042" spans="2:12" x14ac:dyDescent="0.25">
      <c r="B16042" s="67" t="s">
        <v>554</v>
      </c>
      <c r="C16042" s="67" t="s">
        <v>555</v>
      </c>
      <c r="D16042" s="68" t="s">
        <v>383</v>
      </c>
      <c r="E16042" s="67" t="s">
        <v>384</v>
      </c>
      <c r="F16042" s="68" t="s">
        <v>570</v>
      </c>
      <c r="G16042" s="67" t="s">
        <v>571</v>
      </c>
      <c r="H16042" s="68" t="s">
        <v>362</v>
      </c>
      <c r="I16042" s="69">
        <v>0.309</v>
      </c>
      <c r="J16042" s="69">
        <v>0.20599999999999999</v>
      </c>
      <c r="K16042" s="91"/>
      <c r="L16042" s="91"/>
    </row>
    <row r="16043" spans="2:12" x14ac:dyDescent="0.25">
      <c r="B16043" s="67" t="s">
        <v>554</v>
      </c>
      <c r="C16043" s="67" t="s">
        <v>555</v>
      </c>
      <c r="D16043" s="68" t="s">
        <v>383</v>
      </c>
      <c r="E16043" s="67" t="s">
        <v>384</v>
      </c>
      <c r="F16043" s="68" t="s">
        <v>570</v>
      </c>
      <c r="G16043" s="67" t="s">
        <v>571</v>
      </c>
      <c r="H16043" s="68" t="s">
        <v>363</v>
      </c>
      <c r="I16043" s="69">
        <v>0.39140000000000003</v>
      </c>
      <c r="J16043" s="69">
        <v>0.55620000000000003</v>
      </c>
      <c r="K16043" s="91"/>
      <c r="L16043" s="91"/>
    </row>
    <row r="16044" spans="2:12" x14ac:dyDescent="0.25">
      <c r="B16044" s="67" t="s">
        <v>554</v>
      </c>
      <c r="C16044" s="67" t="s">
        <v>555</v>
      </c>
      <c r="D16044" s="68" t="s">
        <v>383</v>
      </c>
      <c r="E16044" s="67" t="s">
        <v>384</v>
      </c>
      <c r="F16044" s="68" t="s">
        <v>570</v>
      </c>
      <c r="G16044" s="67" t="s">
        <v>571</v>
      </c>
      <c r="H16044" s="68" t="s">
        <v>364</v>
      </c>
      <c r="I16044" s="69">
        <v>0.45319999999999999</v>
      </c>
      <c r="J16044" s="69">
        <v>0.28839999999999999</v>
      </c>
      <c r="K16044" s="91"/>
      <c r="L16044" s="91"/>
    </row>
    <row r="16045" spans="2:12" x14ac:dyDescent="0.25">
      <c r="B16045" s="67" t="s">
        <v>554</v>
      </c>
      <c r="C16045" s="67" t="s">
        <v>555</v>
      </c>
      <c r="D16045" s="68" t="s">
        <v>383</v>
      </c>
      <c r="E16045" s="67" t="s">
        <v>384</v>
      </c>
      <c r="F16045" s="68" t="s">
        <v>570</v>
      </c>
      <c r="G16045" s="67" t="s">
        <v>571</v>
      </c>
      <c r="H16045" s="68" t="s">
        <v>363</v>
      </c>
      <c r="I16045" s="69">
        <v>1</v>
      </c>
      <c r="J16045" s="69">
        <v>1</v>
      </c>
      <c r="K16045" s="91"/>
      <c r="L16045" s="91"/>
    </row>
    <row r="16046" spans="2:12" x14ac:dyDescent="0.25">
      <c r="B16046" s="67" t="s">
        <v>554</v>
      </c>
      <c r="C16046" s="67" t="s">
        <v>555</v>
      </c>
      <c r="D16046" s="68" t="s">
        <v>383</v>
      </c>
      <c r="E16046" s="67" t="s">
        <v>384</v>
      </c>
      <c r="F16046" s="68" t="s">
        <v>570</v>
      </c>
      <c r="G16046" s="67" t="s">
        <v>571</v>
      </c>
      <c r="H16046" s="68" t="s">
        <v>362</v>
      </c>
      <c r="I16046" s="69">
        <v>0</v>
      </c>
      <c r="J16046" s="69">
        <v>2</v>
      </c>
      <c r="K16046" s="91"/>
      <c r="L16046" s="91"/>
    </row>
    <row r="16047" spans="2:12" x14ac:dyDescent="0.25">
      <c r="B16047" s="67" t="s">
        <v>554</v>
      </c>
      <c r="C16047" s="67" t="s">
        <v>555</v>
      </c>
      <c r="D16047" s="68" t="s">
        <v>383</v>
      </c>
      <c r="E16047" s="67" t="s">
        <v>384</v>
      </c>
      <c r="F16047" s="68" t="s">
        <v>570</v>
      </c>
      <c r="G16047" s="67" t="s">
        <v>571</v>
      </c>
      <c r="H16047" s="68" t="s">
        <v>363</v>
      </c>
      <c r="I16047" s="69">
        <v>0</v>
      </c>
      <c r="J16047" s="69">
        <v>0</v>
      </c>
      <c r="K16047" s="91"/>
      <c r="L16047" s="91"/>
    </row>
    <row r="16048" spans="2:12" x14ac:dyDescent="0.25">
      <c r="B16048" s="67" t="s">
        <v>554</v>
      </c>
      <c r="C16048" s="67" t="s">
        <v>555</v>
      </c>
      <c r="D16048" s="68" t="s">
        <v>383</v>
      </c>
      <c r="E16048" s="67" t="s">
        <v>384</v>
      </c>
      <c r="F16048" s="68" t="s">
        <v>570</v>
      </c>
      <c r="G16048" s="67" t="s">
        <v>571</v>
      </c>
      <c r="H16048" s="68" t="s">
        <v>363</v>
      </c>
      <c r="I16048" s="69">
        <v>0</v>
      </c>
      <c r="J16048" s="69">
        <v>0</v>
      </c>
      <c r="K16048" s="91"/>
      <c r="L16048" s="91"/>
    </row>
    <row r="16049" spans="2:12" x14ac:dyDescent="0.25">
      <c r="B16049" s="67" t="s">
        <v>554</v>
      </c>
      <c r="C16049" s="67" t="s">
        <v>555</v>
      </c>
      <c r="D16049" s="68" t="s">
        <v>383</v>
      </c>
      <c r="E16049" s="67" t="s">
        <v>384</v>
      </c>
      <c r="F16049" s="68" t="s">
        <v>570</v>
      </c>
      <c r="G16049" s="67" t="s">
        <v>571</v>
      </c>
      <c r="H16049" s="68" t="s">
        <v>362</v>
      </c>
      <c r="I16049" s="69">
        <v>0</v>
      </c>
      <c r="J16049" s="69">
        <v>0</v>
      </c>
      <c r="K16049" s="91"/>
      <c r="L16049" s="91"/>
    </row>
    <row r="16050" spans="2:12" x14ac:dyDescent="0.25">
      <c r="B16050" s="67" t="s">
        <v>554</v>
      </c>
      <c r="C16050" s="67" t="s">
        <v>555</v>
      </c>
      <c r="D16050" s="68" t="s">
        <v>383</v>
      </c>
      <c r="E16050" s="67" t="s">
        <v>384</v>
      </c>
      <c r="F16050" s="68" t="s">
        <v>570</v>
      </c>
      <c r="G16050" s="67" t="s">
        <v>571</v>
      </c>
      <c r="H16050" s="68" t="s">
        <v>363</v>
      </c>
      <c r="I16050" s="69">
        <v>10</v>
      </c>
      <c r="J16050" s="69">
        <v>7</v>
      </c>
      <c r="K16050" s="91"/>
      <c r="L16050" s="91"/>
    </row>
    <row r="16051" spans="2:12" x14ac:dyDescent="0.25">
      <c r="B16051" s="67" t="s">
        <v>554</v>
      </c>
      <c r="C16051" s="67" t="s">
        <v>555</v>
      </c>
      <c r="D16051" s="68" t="s">
        <v>383</v>
      </c>
      <c r="E16051" s="67" t="s">
        <v>384</v>
      </c>
      <c r="F16051" s="68" t="s">
        <v>570</v>
      </c>
      <c r="G16051" s="67" t="s">
        <v>571</v>
      </c>
      <c r="H16051" s="68" t="s">
        <v>362</v>
      </c>
      <c r="I16051" s="69">
        <v>0</v>
      </c>
      <c r="J16051" s="69">
        <v>0</v>
      </c>
      <c r="K16051" s="91"/>
      <c r="L16051" s="91"/>
    </row>
    <row r="16052" spans="2:12" x14ac:dyDescent="0.25">
      <c r="B16052" s="67" t="s">
        <v>554</v>
      </c>
      <c r="C16052" s="67" t="s">
        <v>555</v>
      </c>
      <c r="D16052" s="68" t="s">
        <v>383</v>
      </c>
      <c r="E16052" s="67" t="s">
        <v>384</v>
      </c>
      <c r="F16052" s="68" t="s">
        <v>570</v>
      </c>
      <c r="G16052" s="67" t="s">
        <v>571</v>
      </c>
      <c r="H16052" s="68" t="s">
        <v>363</v>
      </c>
      <c r="I16052" s="69">
        <v>0</v>
      </c>
      <c r="J16052" s="69">
        <v>0</v>
      </c>
      <c r="K16052" s="91"/>
      <c r="L16052" s="91"/>
    </row>
    <row r="16053" spans="2:12" x14ac:dyDescent="0.25">
      <c r="B16053" s="67" t="s">
        <v>554</v>
      </c>
      <c r="C16053" s="67" t="s">
        <v>555</v>
      </c>
      <c r="D16053" s="68" t="s">
        <v>383</v>
      </c>
      <c r="E16053" s="67" t="s">
        <v>384</v>
      </c>
      <c r="F16053" s="68" t="s">
        <v>570</v>
      </c>
      <c r="G16053" s="67" t="s">
        <v>571</v>
      </c>
      <c r="H16053" s="68" t="s">
        <v>364</v>
      </c>
      <c r="I16053" s="69">
        <v>0</v>
      </c>
      <c r="J16053" s="69">
        <v>0</v>
      </c>
      <c r="K16053" s="91"/>
      <c r="L16053" s="91"/>
    </row>
    <row r="16054" spans="2:12" x14ac:dyDescent="0.25">
      <c r="B16054" s="67" t="s">
        <v>554</v>
      </c>
      <c r="C16054" s="67" t="s">
        <v>555</v>
      </c>
      <c r="D16054" s="68" t="s">
        <v>383</v>
      </c>
      <c r="E16054" s="67" t="s">
        <v>384</v>
      </c>
      <c r="F16054" s="68" t="s">
        <v>570</v>
      </c>
      <c r="G16054" s="67" t="s">
        <v>571</v>
      </c>
      <c r="H16054" s="68" t="s">
        <v>362</v>
      </c>
      <c r="I16054" s="69">
        <v>0</v>
      </c>
      <c r="J16054" s="69">
        <v>0</v>
      </c>
      <c r="K16054" s="91"/>
      <c r="L16054" s="91"/>
    </row>
    <row r="16055" spans="2:12" x14ac:dyDescent="0.25">
      <c r="B16055" s="67" t="s">
        <v>554</v>
      </c>
      <c r="C16055" s="67" t="s">
        <v>555</v>
      </c>
      <c r="D16055" s="68" t="s">
        <v>383</v>
      </c>
      <c r="E16055" s="67" t="s">
        <v>384</v>
      </c>
      <c r="F16055" s="68" t="s">
        <v>570</v>
      </c>
      <c r="G16055" s="67" t="s">
        <v>571</v>
      </c>
      <c r="H16055" s="68" t="s">
        <v>363</v>
      </c>
      <c r="I16055" s="69">
        <v>10</v>
      </c>
      <c r="J16055" s="69">
        <v>0</v>
      </c>
      <c r="K16055" s="91"/>
      <c r="L16055" s="91"/>
    </row>
    <row r="16056" spans="2:12" x14ac:dyDescent="0.25">
      <c r="B16056" s="67" t="s">
        <v>554</v>
      </c>
      <c r="C16056" s="67" t="s">
        <v>555</v>
      </c>
      <c r="D16056" s="68" t="s">
        <v>383</v>
      </c>
      <c r="E16056" s="67" t="s">
        <v>384</v>
      </c>
      <c r="F16056" s="68" t="s">
        <v>570</v>
      </c>
      <c r="G16056" s="67" t="s">
        <v>571</v>
      </c>
      <c r="H16056" s="68" t="s">
        <v>362</v>
      </c>
      <c r="I16056" s="69">
        <v>98</v>
      </c>
      <c r="J16056" s="69">
        <v>96</v>
      </c>
      <c r="K16056" s="91"/>
      <c r="L16056" s="91"/>
    </row>
    <row r="16057" spans="2:12" x14ac:dyDescent="0.25">
      <c r="B16057" s="67" t="s">
        <v>554</v>
      </c>
      <c r="C16057" s="67" t="s">
        <v>555</v>
      </c>
      <c r="D16057" s="68" t="s">
        <v>383</v>
      </c>
      <c r="E16057" s="67" t="s">
        <v>384</v>
      </c>
      <c r="F16057" s="68" t="s">
        <v>570</v>
      </c>
      <c r="G16057" s="67" t="s">
        <v>571</v>
      </c>
      <c r="H16057" s="68" t="s">
        <v>363</v>
      </c>
      <c r="I16057" s="69">
        <v>125</v>
      </c>
      <c r="J16057" s="69">
        <v>271</v>
      </c>
      <c r="K16057" s="91"/>
      <c r="L16057" s="91"/>
    </row>
    <row r="16058" spans="2:12" x14ac:dyDescent="0.25">
      <c r="B16058" s="67" t="s">
        <v>554</v>
      </c>
      <c r="C16058" s="67" t="s">
        <v>555</v>
      </c>
      <c r="D16058" s="68" t="s">
        <v>383</v>
      </c>
      <c r="E16058" s="67" t="s">
        <v>384</v>
      </c>
      <c r="F16058" s="68" t="s">
        <v>570</v>
      </c>
      <c r="G16058" s="67" t="s">
        <v>571</v>
      </c>
      <c r="H16058" s="68" t="s">
        <v>364</v>
      </c>
      <c r="I16058" s="69">
        <v>18</v>
      </c>
      <c r="J16058" s="69">
        <v>44</v>
      </c>
      <c r="K16058" s="91"/>
      <c r="L16058" s="91"/>
    </row>
    <row r="16059" spans="2:12" x14ac:dyDescent="0.25">
      <c r="B16059" s="67" t="s">
        <v>554</v>
      </c>
      <c r="C16059" s="67" t="s">
        <v>555</v>
      </c>
      <c r="D16059" s="68" t="s">
        <v>383</v>
      </c>
      <c r="E16059" s="67" t="s">
        <v>384</v>
      </c>
      <c r="F16059" s="68" t="s">
        <v>570</v>
      </c>
      <c r="G16059" s="67" t="s">
        <v>571</v>
      </c>
      <c r="H16059" s="68" t="s">
        <v>362</v>
      </c>
      <c r="I16059" s="69">
        <v>0</v>
      </c>
      <c r="J16059" s="69">
        <v>50</v>
      </c>
      <c r="K16059" s="91"/>
      <c r="L16059" s="91"/>
    </row>
    <row r="16060" spans="2:12" x14ac:dyDescent="0.25">
      <c r="B16060" s="67" t="s">
        <v>554</v>
      </c>
      <c r="C16060" s="67" t="s">
        <v>555</v>
      </c>
      <c r="D16060" s="68" t="s">
        <v>383</v>
      </c>
      <c r="E16060" s="67" t="s">
        <v>384</v>
      </c>
      <c r="F16060" s="68" t="s">
        <v>570</v>
      </c>
      <c r="G16060" s="67" t="s">
        <v>571</v>
      </c>
      <c r="H16060" s="68" t="s">
        <v>363</v>
      </c>
      <c r="I16060" s="69">
        <v>64</v>
      </c>
      <c r="J16060" s="69">
        <v>100</v>
      </c>
      <c r="K16060" s="91"/>
      <c r="L16060" s="91"/>
    </row>
    <row r="16061" spans="2:12" x14ac:dyDescent="0.25">
      <c r="B16061" s="67" t="s">
        <v>554</v>
      </c>
      <c r="C16061" s="67" t="s">
        <v>555</v>
      </c>
      <c r="D16061" s="68" t="s">
        <v>383</v>
      </c>
      <c r="E16061" s="67" t="s">
        <v>384</v>
      </c>
      <c r="F16061" s="68" t="s">
        <v>570</v>
      </c>
      <c r="G16061" s="67" t="s">
        <v>571</v>
      </c>
      <c r="H16061" s="68" t="s">
        <v>364</v>
      </c>
      <c r="I16061" s="69">
        <v>0</v>
      </c>
      <c r="J16061" s="69">
        <v>2</v>
      </c>
      <c r="K16061" s="91"/>
      <c r="L16061" s="91"/>
    </row>
    <row r="16062" spans="2:12" x14ac:dyDescent="0.25">
      <c r="B16062" s="67" t="s">
        <v>554</v>
      </c>
      <c r="C16062" s="67" t="s">
        <v>555</v>
      </c>
      <c r="D16062" s="68" t="s">
        <v>383</v>
      </c>
      <c r="E16062" s="67" t="s">
        <v>384</v>
      </c>
      <c r="F16062" s="68" t="s">
        <v>570</v>
      </c>
      <c r="G16062" s="67" t="s">
        <v>571</v>
      </c>
      <c r="H16062" s="68" t="s">
        <v>362</v>
      </c>
      <c r="I16062" s="69">
        <v>0</v>
      </c>
      <c r="J16062" s="69">
        <v>0</v>
      </c>
      <c r="K16062" s="91"/>
      <c r="L16062" s="91"/>
    </row>
    <row r="16063" spans="2:12" x14ac:dyDescent="0.25">
      <c r="B16063" s="67" t="s">
        <v>554</v>
      </c>
      <c r="C16063" s="67" t="s">
        <v>555</v>
      </c>
      <c r="D16063" s="68" t="s">
        <v>383</v>
      </c>
      <c r="E16063" s="67" t="s">
        <v>384</v>
      </c>
      <c r="F16063" s="68" t="s">
        <v>570</v>
      </c>
      <c r="G16063" s="67" t="s">
        <v>571</v>
      </c>
      <c r="H16063" s="68" t="s">
        <v>363</v>
      </c>
      <c r="I16063" s="69">
        <v>0.3296</v>
      </c>
      <c r="J16063" s="69">
        <v>8.2400000000000001E-2</v>
      </c>
      <c r="K16063" s="91"/>
      <c r="L16063" s="91"/>
    </row>
    <row r="16064" spans="2:12" x14ac:dyDescent="0.25">
      <c r="B16064" s="67" t="s">
        <v>554</v>
      </c>
      <c r="C16064" s="67" t="s">
        <v>555</v>
      </c>
      <c r="D16064" s="68" t="s">
        <v>383</v>
      </c>
      <c r="E16064" s="67" t="s">
        <v>384</v>
      </c>
      <c r="F16064" s="68" t="s">
        <v>570</v>
      </c>
      <c r="G16064" s="67" t="s">
        <v>571</v>
      </c>
      <c r="H16064" s="68" t="s">
        <v>364</v>
      </c>
      <c r="I16064" s="69">
        <v>0</v>
      </c>
      <c r="J16064" s="69">
        <v>0</v>
      </c>
      <c r="K16064" s="91"/>
      <c r="L16064" s="91"/>
    </row>
    <row r="16065" spans="2:12" x14ac:dyDescent="0.25">
      <c r="B16065" s="67" t="s">
        <v>554</v>
      </c>
      <c r="C16065" s="67" t="s">
        <v>555</v>
      </c>
      <c r="D16065" s="68" t="s">
        <v>383</v>
      </c>
      <c r="E16065" s="67" t="s">
        <v>384</v>
      </c>
      <c r="F16065" s="68" t="s">
        <v>570</v>
      </c>
      <c r="G16065" s="67" t="s">
        <v>571</v>
      </c>
      <c r="H16065" s="68" t="s">
        <v>363</v>
      </c>
      <c r="I16065" s="69">
        <v>8</v>
      </c>
      <c r="J16065" s="69">
        <v>16</v>
      </c>
      <c r="K16065" s="91"/>
      <c r="L16065" s="91"/>
    </row>
    <row r="16066" spans="2:12" x14ac:dyDescent="0.25">
      <c r="B16066" s="67" t="s">
        <v>554</v>
      </c>
      <c r="C16066" s="67" t="s">
        <v>555</v>
      </c>
      <c r="D16066" s="68" t="s">
        <v>383</v>
      </c>
      <c r="E16066" s="67" t="s">
        <v>384</v>
      </c>
      <c r="F16066" s="68" t="s">
        <v>570</v>
      </c>
      <c r="G16066" s="67" t="s">
        <v>571</v>
      </c>
      <c r="H16066" s="68" t="s">
        <v>362</v>
      </c>
      <c r="I16066" s="69">
        <v>0</v>
      </c>
      <c r="J16066" s="69">
        <v>0</v>
      </c>
      <c r="K16066" s="91"/>
      <c r="L16066" s="91"/>
    </row>
    <row r="16067" spans="2:12" x14ac:dyDescent="0.25">
      <c r="B16067" s="67" t="s">
        <v>554</v>
      </c>
      <c r="C16067" s="67" t="s">
        <v>555</v>
      </c>
      <c r="D16067" s="68" t="s">
        <v>383</v>
      </c>
      <c r="E16067" s="67" t="s">
        <v>384</v>
      </c>
      <c r="F16067" s="68" t="s">
        <v>570</v>
      </c>
      <c r="G16067" s="67" t="s">
        <v>571</v>
      </c>
      <c r="H16067" s="68" t="s">
        <v>363</v>
      </c>
      <c r="I16067" s="69">
        <v>14</v>
      </c>
      <c r="J16067" s="69">
        <v>0</v>
      </c>
      <c r="K16067" s="91"/>
      <c r="L16067" s="91"/>
    </row>
    <row r="16068" spans="2:12" x14ac:dyDescent="0.25">
      <c r="B16068" s="67" t="s">
        <v>554</v>
      </c>
      <c r="C16068" s="67" t="s">
        <v>555</v>
      </c>
      <c r="D16068" s="68" t="s">
        <v>383</v>
      </c>
      <c r="E16068" s="67" t="s">
        <v>384</v>
      </c>
      <c r="F16068" s="68" t="s">
        <v>570</v>
      </c>
      <c r="G16068" s="67" t="s">
        <v>571</v>
      </c>
      <c r="H16068" s="68" t="s">
        <v>363</v>
      </c>
      <c r="I16068" s="69">
        <v>0</v>
      </c>
      <c r="J16068" s="69">
        <v>0</v>
      </c>
      <c r="K16068" s="91"/>
      <c r="L16068" s="91"/>
    </row>
    <row r="16069" spans="2:12" x14ac:dyDescent="0.25">
      <c r="B16069" s="67" t="s">
        <v>554</v>
      </c>
      <c r="C16069" s="67" t="s">
        <v>555</v>
      </c>
      <c r="D16069" s="68" t="s">
        <v>383</v>
      </c>
      <c r="E16069" s="67" t="s">
        <v>384</v>
      </c>
      <c r="F16069" s="68" t="s">
        <v>570</v>
      </c>
      <c r="G16069" s="67" t="s">
        <v>571</v>
      </c>
      <c r="H16069" s="68" t="s">
        <v>363</v>
      </c>
      <c r="I16069" s="69">
        <v>0</v>
      </c>
      <c r="J16069" s="69">
        <v>0</v>
      </c>
      <c r="K16069" s="91"/>
      <c r="L16069" s="91"/>
    </row>
    <row r="16070" spans="2:12" x14ac:dyDescent="0.25">
      <c r="B16070" s="67" t="s">
        <v>554</v>
      </c>
      <c r="C16070" s="67" t="s">
        <v>555</v>
      </c>
      <c r="D16070" s="68" t="s">
        <v>383</v>
      </c>
      <c r="E16070" s="67" t="s">
        <v>384</v>
      </c>
      <c r="F16070" s="68" t="s">
        <v>570</v>
      </c>
      <c r="G16070" s="67" t="s">
        <v>571</v>
      </c>
      <c r="H16070" s="68" t="s">
        <v>363</v>
      </c>
      <c r="I16070" s="69">
        <v>0</v>
      </c>
      <c r="J16070" s="69">
        <v>0</v>
      </c>
      <c r="K16070" s="91"/>
      <c r="L16070" s="91"/>
    </row>
    <row r="16071" spans="2:12" x14ac:dyDescent="0.25">
      <c r="B16071" s="67" t="s">
        <v>554</v>
      </c>
      <c r="C16071" s="67" t="s">
        <v>555</v>
      </c>
      <c r="D16071" s="68" t="s">
        <v>383</v>
      </c>
      <c r="E16071" s="67" t="s">
        <v>384</v>
      </c>
      <c r="F16071" s="68" t="s">
        <v>570</v>
      </c>
      <c r="G16071" s="67" t="s">
        <v>571</v>
      </c>
      <c r="H16071" s="68" t="s">
        <v>362</v>
      </c>
      <c r="I16071" s="69">
        <v>0</v>
      </c>
      <c r="J16071" s="69">
        <v>10</v>
      </c>
      <c r="K16071" s="91"/>
      <c r="L16071" s="91"/>
    </row>
    <row r="16072" spans="2:12" x14ac:dyDescent="0.25">
      <c r="B16072" s="67" t="s">
        <v>554</v>
      </c>
      <c r="C16072" s="67" t="s">
        <v>555</v>
      </c>
      <c r="D16072" s="68" t="s">
        <v>383</v>
      </c>
      <c r="E16072" s="67" t="s">
        <v>384</v>
      </c>
      <c r="F16072" s="68" t="s">
        <v>570</v>
      </c>
      <c r="G16072" s="67" t="s">
        <v>571</v>
      </c>
      <c r="H16072" s="68" t="s">
        <v>363</v>
      </c>
      <c r="I16072" s="69">
        <v>4</v>
      </c>
      <c r="J16072" s="69">
        <v>0</v>
      </c>
      <c r="K16072" s="91"/>
      <c r="L16072" s="91"/>
    </row>
    <row r="16073" spans="2:12" x14ac:dyDescent="0.25">
      <c r="B16073" s="67" t="s">
        <v>554</v>
      </c>
      <c r="C16073" s="67" t="s">
        <v>555</v>
      </c>
      <c r="D16073" s="68" t="s">
        <v>383</v>
      </c>
      <c r="E16073" s="67" t="s">
        <v>384</v>
      </c>
      <c r="F16073" s="68" t="s">
        <v>570</v>
      </c>
      <c r="G16073" s="67" t="s">
        <v>571</v>
      </c>
      <c r="H16073" s="68" t="s">
        <v>362</v>
      </c>
      <c r="I16073" s="69">
        <v>0</v>
      </c>
      <c r="J16073" s="69">
        <v>35</v>
      </c>
      <c r="K16073" s="91"/>
      <c r="L16073" s="91"/>
    </row>
    <row r="16074" spans="2:12" x14ac:dyDescent="0.25">
      <c r="B16074" s="67" t="s">
        <v>554</v>
      </c>
      <c r="C16074" s="67" t="s">
        <v>555</v>
      </c>
      <c r="D16074" s="68" t="s">
        <v>383</v>
      </c>
      <c r="E16074" s="67" t="s">
        <v>384</v>
      </c>
      <c r="F16074" s="68" t="s">
        <v>570</v>
      </c>
      <c r="G16074" s="67" t="s">
        <v>571</v>
      </c>
      <c r="H16074" s="68" t="s">
        <v>363</v>
      </c>
      <c r="I16074" s="69">
        <v>0</v>
      </c>
      <c r="J16074" s="69">
        <v>20</v>
      </c>
      <c r="K16074" s="91"/>
      <c r="L16074" s="91"/>
    </row>
    <row r="16075" spans="2:12" x14ac:dyDescent="0.25">
      <c r="B16075" s="67" t="s">
        <v>554</v>
      </c>
      <c r="C16075" s="67" t="s">
        <v>555</v>
      </c>
      <c r="D16075" s="68" t="s">
        <v>383</v>
      </c>
      <c r="E16075" s="67" t="s">
        <v>384</v>
      </c>
      <c r="F16075" s="68" t="s">
        <v>570</v>
      </c>
      <c r="G16075" s="67" t="s">
        <v>571</v>
      </c>
      <c r="H16075" s="68" t="s">
        <v>364</v>
      </c>
      <c r="I16075" s="69">
        <v>0</v>
      </c>
      <c r="J16075" s="69">
        <v>0</v>
      </c>
      <c r="K16075" s="91"/>
      <c r="L16075" s="91"/>
    </row>
    <row r="16076" spans="2:12" x14ac:dyDescent="0.25">
      <c r="B16076" s="67" t="s">
        <v>554</v>
      </c>
      <c r="C16076" s="67" t="s">
        <v>555</v>
      </c>
      <c r="D16076" s="68" t="s">
        <v>383</v>
      </c>
      <c r="E16076" s="67" t="s">
        <v>384</v>
      </c>
      <c r="F16076" s="68" t="s">
        <v>570</v>
      </c>
      <c r="G16076" s="67" t="s">
        <v>571</v>
      </c>
      <c r="H16076" s="68" t="s">
        <v>362</v>
      </c>
      <c r="I16076" s="69">
        <v>0</v>
      </c>
      <c r="J16076" s="69">
        <v>0</v>
      </c>
      <c r="K16076" s="91"/>
      <c r="L16076" s="91"/>
    </row>
    <row r="16077" spans="2:12" x14ac:dyDescent="0.25">
      <c r="B16077" s="67" t="s">
        <v>554</v>
      </c>
      <c r="C16077" s="67" t="s">
        <v>555</v>
      </c>
      <c r="D16077" s="68" t="s">
        <v>383</v>
      </c>
      <c r="E16077" s="67" t="s">
        <v>384</v>
      </c>
      <c r="F16077" s="68" t="s">
        <v>570</v>
      </c>
      <c r="G16077" s="67" t="s">
        <v>571</v>
      </c>
      <c r="H16077" s="68" t="s">
        <v>363</v>
      </c>
      <c r="I16077" s="69">
        <v>0</v>
      </c>
      <c r="J16077" s="69">
        <v>0</v>
      </c>
      <c r="K16077" s="91"/>
      <c r="L16077" s="91"/>
    </row>
    <row r="16078" spans="2:12" x14ac:dyDescent="0.25">
      <c r="B16078" s="67" t="s">
        <v>554</v>
      </c>
      <c r="C16078" s="67" t="s">
        <v>555</v>
      </c>
      <c r="D16078" s="68" t="s">
        <v>383</v>
      </c>
      <c r="E16078" s="67" t="s">
        <v>384</v>
      </c>
      <c r="F16078" s="68" t="s">
        <v>570</v>
      </c>
      <c r="G16078" s="67" t="s">
        <v>571</v>
      </c>
      <c r="H16078" s="68" t="s">
        <v>364</v>
      </c>
      <c r="I16078" s="69">
        <v>0</v>
      </c>
      <c r="J16078" s="69">
        <v>0</v>
      </c>
      <c r="K16078" s="91"/>
      <c r="L16078" s="91"/>
    </row>
    <row r="16079" spans="2:12" x14ac:dyDescent="0.25">
      <c r="B16079" s="67" t="s">
        <v>554</v>
      </c>
      <c r="C16079" s="67" t="s">
        <v>555</v>
      </c>
      <c r="D16079" s="68" t="s">
        <v>383</v>
      </c>
      <c r="E16079" s="67" t="s">
        <v>384</v>
      </c>
      <c r="F16079" s="68" t="s">
        <v>570</v>
      </c>
      <c r="G16079" s="67" t="s">
        <v>571</v>
      </c>
      <c r="H16079" s="68" t="s">
        <v>362</v>
      </c>
      <c r="I16079" s="69">
        <v>0</v>
      </c>
      <c r="J16079" s="69">
        <v>14</v>
      </c>
      <c r="K16079" s="91"/>
      <c r="L16079" s="91"/>
    </row>
    <row r="16080" spans="2:12" x14ac:dyDescent="0.25">
      <c r="B16080" s="67" t="s">
        <v>554</v>
      </c>
      <c r="C16080" s="67" t="s">
        <v>555</v>
      </c>
      <c r="D16080" s="68" t="s">
        <v>383</v>
      </c>
      <c r="E16080" s="67" t="s">
        <v>384</v>
      </c>
      <c r="F16080" s="68" t="s">
        <v>570</v>
      </c>
      <c r="G16080" s="67" t="s">
        <v>571</v>
      </c>
      <c r="H16080" s="68" t="s">
        <v>363</v>
      </c>
      <c r="I16080" s="69">
        <v>108</v>
      </c>
      <c r="J16080" s="69">
        <v>148</v>
      </c>
      <c r="K16080" s="91"/>
      <c r="L16080" s="91"/>
    </row>
    <row r="16081" spans="2:12" x14ac:dyDescent="0.25">
      <c r="B16081" s="67" t="s">
        <v>554</v>
      </c>
      <c r="C16081" s="67" t="s">
        <v>555</v>
      </c>
      <c r="D16081" s="68" t="s">
        <v>383</v>
      </c>
      <c r="E16081" s="67" t="s">
        <v>384</v>
      </c>
      <c r="F16081" s="68" t="s">
        <v>570</v>
      </c>
      <c r="G16081" s="67" t="s">
        <v>571</v>
      </c>
      <c r="H16081" s="68" t="s">
        <v>364</v>
      </c>
      <c r="I16081" s="69">
        <v>0</v>
      </c>
      <c r="J16081" s="69">
        <v>0</v>
      </c>
      <c r="K16081" s="91"/>
      <c r="L16081" s="91"/>
    </row>
    <row r="16082" spans="2:12" x14ac:dyDescent="0.25">
      <c r="B16082" s="67" t="s">
        <v>554</v>
      </c>
      <c r="C16082" s="67" t="s">
        <v>555</v>
      </c>
      <c r="D16082" s="68" t="s">
        <v>383</v>
      </c>
      <c r="E16082" s="67" t="s">
        <v>384</v>
      </c>
      <c r="F16082" s="68" t="s">
        <v>570</v>
      </c>
      <c r="G16082" s="67" t="s">
        <v>571</v>
      </c>
      <c r="H16082" s="68" t="s">
        <v>362</v>
      </c>
      <c r="I16082" s="69">
        <v>6</v>
      </c>
      <c r="J16082" s="69">
        <v>33</v>
      </c>
      <c r="K16082" s="91"/>
      <c r="L16082" s="91"/>
    </row>
    <row r="16083" spans="2:12" x14ac:dyDescent="0.25">
      <c r="B16083" s="67" t="s">
        <v>554</v>
      </c>
      <c r="C16083" s="67" t="s">
        <v>555</v>
      </c>
      <c r="D16083" s="68" t="s">
        <v>383</v>
      </c>
      <c r="E16083" s="67" t="s">
        <v>384</v>
      </c>
      <c r="F16083" s="68" t="s">
        <v>570</v>
      </c>
      <c r="G16083" s="67" t="s">
        <v>571</v>
      </c>
      <c r="H16083" s="68" t="s">
        <v>363</v>
      </c>
      <c r="I16083" s="69">
        <v>69</v>
      </c>
      <c r="J16083" s="69">
        <v>42</v>
      </c>
      <c r="K16083" s="91"/>
      <c r="L16083" s="91"/>
    </row>
    <row r="16084" spans="2:12" x14ac:dyDescent="0.25">
      <c r="B16084" s="67" t="s">
        <v>554</v>
      </c>
      <c r="C16084" s="67" t="s">
        <v>555</v>
      </c>
      <c r="D16084" s="68" t="s">
        <v>383</v>
      </c>
      <c r="E16084" s="67" t="s">
        <v>384</v>
      </c>
      <c r="F16084" s="68" t="s">
        <v>570</v>
      </c>
      <c r="G16084" s="67" t="s">
        <v>571</v>
      </c>
      <c r="H16084" s="68" t="s">
        <v>364</v>
      </c>
      <c r="I16084" s="69">
        <v>0</v>
      </c>
      <c r="J16084" s="69">
        <v>0</v>
      </c>
      <c r="K16084" s="91"/>
      <c r="L16084" s="91"/>
    </row>
    <row r="16085" spans="2:12" x14ac:dyDescent="0.25">
      <c r="B16085" s="67" t="s">
        <v>554</v>
      </c>
      <c r="C16085" s="67" t="s">
        <v>555</v>
      </c>
      <c r="D16085" s="68" t="s">
        <v>383</v>
      </c>
      <c r="E16085" s="67" t="s">
        <v>384</v>
      </c>
      <c r="F16085" s="68" t="s">
        <v>570</v>
      </c>
      <c r="G16085" s="67" t="s">
        <v>571</v>
      </c>
      <c r="H16085" s="68" t="s">
        <v>363</v>
      </c>
      <c r="I16085" s="69">
        <v>0</v>
      </c>
      <c r="J16085" s="69">
        <v>0</v>
      </c>
      <c r="K16085" s="91"/>
      <c r="L16085" s="91"/>
    </row>
    <row r="16086" spans="2:12" x14ac:dyDescent="0.25">
      <c r="B16086" s="67" t="s">
        <v>554</v>
      </c>
      <c r="C16086" s="67" t="s">
        <v>555</v>
      </c>
      <c r="D16086" s="68" t="s">
        <v>383</v>
      </c>
      <c r="E16086" s="67" t="s">
        <v>384</v>
      </c>
      <c r="F16086" s="68" t="s">
        <v>570</v>
      </c>
      <c r="G16086" s="67" t="s">
        <v>571</v>
      </c>
      <c r="H16086" s="68" t="s">
        <v>364</v>
      </c>
      <c r="I16086" s="69">
        <v>0</v>
      </c>
      <c r="J16086" s="69">
        <v>0</v>
      </c>
      <c r="K16086" s="91"/>
      <c r="L16086" s="91"/>
    </row>
    <row r="16087" spans="2:12" x14ac:dyDescent="0.25">
      <c r="B16087" s="67" t="s">
        <v>554</v>
      </c>
      <c r="C16087" s="67" t="s">
        <v>555</v>
      </c>
      <c r="D16087" s="68" t="s">
        <v>383</v>
      </c>
      <c r="E16087" s="67" t="s">
        <v>384</v>
      </c>
      <c r="F16087" s="68" t="s">
        <v>570</v>
      </c>
      <c r="G16087" s="67" t="s">
        <v>571</v>
      </c>
      <c r="H16087" s="68" t="s">
        <v>362</v>
      </c>
      <c r="I16087" s="69">
        <v>0</v>
      </c>
      <c r="J16087" s="69">
        <v>0</v>
      </c>
      <c r="K16087" s="91"/>
      <c r="L16087" s="91"/>
    </row>
    <row r="16088" spans="2:12" x14ac:dyDescent="0.25">
      <c r="B16088" s="67" t="s">
        <v>554</v>
      </c>
      <c r="C16088" s="67" t="s">
        <v>555</v>
      </c>
      <c r="D16088" s="68" t="s">
        <v>383</v>
      </c>
      <c r="E16088" s="67" t="s">
        <v>384</v>
      </c>
      <c r="F16088" s="68" t="s">
        <v>570</v>
      </c>
      <c r="G16088" s="67" t="s">
        <v>571</v>
      </c>
      <c r="H16088" s="68" t="s">
        <v>363</v>
      </c>
      <c r="I16088" s="69">
        <v>0</v>
      </c>
      <c r="J16088" s="69">
        <v>0</v>
      </c>
      <c r="K16088" s="91"/>
      <c r="L16088" s="91"/>
    </row>
    <row r="16089" spans="2:12" x14ac:dyDescent="0.25">
      <c r="B16089" s="67" t="s">
        <v>554</v>
      </c>
      <c r="C16089" s="67" t="s">
        <v>555</v>
      </c>
      <c r="D16089" s="68" t="s">
        <v>383</v>
      </c>
      <c r="E16089" s="67" t="s">
        <v>384</v>
      </c>
      <c r="F16089" s="68" t="s">
        <v>570</v>
      </c>
      <c r="G16089" s="67" t="s">
        <v>571</v>
      </c>
      <c r="H16089" s="68" t="s">
        <v>364</v>
      </c>
      <c r="I16089" s="69">
        <v>0</v>
      </c>
      <c r="J16089" s="69">
        <v>0</v>
      </c>
      <c r="K16089" s="91"/>
      <c r="L16089" s="91"/>
    </row>
    <row r="16090" spans="2:12" x14ac:dyDescent="0.25">
      <c r="B16090" s="67" t="s">
        <v>554</v>
      </c>
      <c r="C16090" s="67" t="s">
        <v>555</v>
      </c>
      <c r="D16090" s="68" t="s">
        <v>383</v>
      </c>
      <c r="E16090" s="67" t="s">
        <v>384</v>
      </c>
      <c r="F16090" s="68" t="s">
        <v>570</v>
      </c>
      <c r="G16090" s="67" t="s">
        <v>571</v>
      </c>
      <c r="H16090" s="68" t="s">
        <v>363</v>
      </c>
      <c r="I16090" s="69">
        <v>0</v>
      </c>
      <c r="J16090" s="69">
        <v>0</v>
      </c>
      <c r="K16090" s="91"/>
      <c r="L16090" s="91"/>
    </row>
    <row r="16091" spans="2:12" x14ac:dyDescent="0.25">
      <c r="B16091" s="67" t="s">
        <v>554</v>
      </c>
      <c r="C16091" s="67" t="s">
        <v>555</v>
      </c>
      <c r="D16091" s="68" t="s">
        <v>383</v>
      </c>
      <c r="E16091" s="67" t="s">
        <v>384</v>
      </c>
      <c r="F16091" s="68" t="s">
        <v>570</v>
      </c>
      <c r="G16091" s="67" t="s">
        <v>571</v>
      </c>
      <c r="H16091" s="68" t="s">
        <v>364</v>
      </c>
      <c r="I16091" s="69">
        <v>0</v>
      </c>
      <c r="J16091" s="69">
        <v>0</v>
      </c>
      <c r="K16091" s="91"/>
      <c r="L16091" s="91"/>
    </row>
    <row r="16092" spans="2:12" x14ac:dyDescent="0.25">
      <c r="B16092" s="67" t="s">
        <v>554</v>
      </c>
      <c r="C16092" s="67" t="s">
        <v>555</v>
      </c>
      <c r="D16092" s="68" t="s">
        <v>383</v>
      </c>
      <c r="E16092" s="67" t="s">
        <v>384</v>
      </c>
      <c r="F16092" s="68" t="s">
        <v>570</v>
      </c>
      <c r="G16092" s="67" t="s">
        <v>571</v>
      </c>
      <c r="H16092" s="68" t="s">
        <v>362</v>
      </c>
      <c r="I16092" s="69">
        <v>0</v>
      </c>
      <c r="J16092" s="69">
        <v>0</v>
      </c>
      <c r="K16092" s="91"/>
      <c r="L16092" s="91"/>
    </row>
    <row r="16093" spans="2:12" x14ac:dyDescent="0.25">
      <c r="B16093" s="67" t="s">
        <v>554</v>
      </c>
      <c r="C16093" s="67" t="s">
        <v>555</v>
      </c>
      <c r="D16093" s="68" t="s">
        <v>383</v>
      </c>
      <c r="E16093" s="67" t="s">
        <v>384</v>
      </c>
      <c r="F16093" s="68" t="s">
        <v>570</v>
      </c>
      <c r="G16093" s="67" t="s">
        <v>571</v>
      </c>
      <c r="H16093" s="68" t="s">
        <v>363</v>
      </c>
      <c r="I16093" s="69">
        <v>0</v>
      </c>
      <c r="J16093" s="69">
        <v>0</v>
      </c>
      <c r="K16093" s="91"/>
      <c r="L16093" s="91"/>
    </row>
    <row r="16094" spans="2:12" x14ac:dyDescent="0.25">
      <c r="B16094" s="67" t="s">
        <v>554</v>
      </c>
      <c r="C16094" s="67" t="s">
        <v>555</v>
      </c>
      <c r="D16094" s="68" t="s">
        <v>383</v>
      </c>
      <c r="E16094" s="67" t="s">
        <v>384</v>
      </c>
      <c r="F16094" s="68" t="s">
        <v>570</v>
      </c>
      <c r="G16094" s="67" t="s">
        <v>571</v>
      </c>
      <c r="H16094" s="68" t="s">
        <v>364</v>
      </c>
      <c r="I16094" s="69">
        <v>0</v>
      </c>
      <c r="J16094" s="69">
        <v>0</v>
      </c>
      <c r="K16094" s="91"/>
      <c r="L16094" s="91"/>
    </row>
    <row r="16095" spans="2:12" x14ac:dyDescent="0.25">
      <c r="B16095" s="67" t="s">
        <v>554</v>
      </c>
      <c r="C16095" s="67" t="s">
        <v>555</v>
      </c>
      <c r="D16095" s="68" t="s">
        <v>385</v>
      </c>
      <c r="E16095" s="67" t="s">
        <v>386</v>
      </c>
      <c r="F16095" s="68" t="s">
        <v>572</v>
      </c>
      <c r="G16095" s="67" t="s">
        <v>573</v>
      </c>
      <c r="H16095" s="68" t="s">
        <v>362</v>
      </c>
      <c r="I16095" s="69">
        <v>20.14</v>
      </c>
      <c r="J16095" s="69">
        <v>9.2799999999999994</v>
      </c>
      <c r="K16095" s="91"/>
      <c r="L16095" s="91"/>
    </row>
    <row r="16096" spans="2:12" x14ac:dyDescent="0.25">
      <c r="B16096" s="67" t="s">
        <v>554</v>
      </c>
      <c r="C16096" s="67" t="s">
        <v>555</v>
      </c>
      <c r="D16096" s="68" t="s">
        <v>385</v>
      </c>
      <c r="E16096" s="67" t="s">
        <v>386</v>
      </c>
      <c r="F16096" s="68" t="s">
        <v>572</v>
      </c>
      <c r="G16096" s="67" t="s">
        <v>573</v>
      </c>
      <c r="H16096" s="68" t="s">
        <v>363</v>
      </c>
      <c r="I16096" s="69">
        <v>0</v>
      </c>
      <c r="J16096" s="69">
        <v>0</v>
      </c>
      <c r="K16096" s="91"/>
      <c r="L16096" s="91"/>
    </row>
    <row r="16097" spans="2:12" x14ac:dyDescent="0.25">
      <c r="B16097" s="67" t="s">
        <v>554</v>
      </c>
      <c r="C16097" s="67" t="s">
        <v>555</v>
      </c>
      <c r="D16097" s="68" t="s">
        <v>385</v>
      </c>
      <c r="E16097" s="67" t="s">
        <v>386</v>
      </c>
      <c r="F16097" s="68" t="s">
        <v>572</v>
      </c>
      <c r="G16097" s="67" t="s">
        <v>573</v>
      </c>
      <c r="H16097" s="68" t="s">
        <v>364</v>
      </c>
      <c r="I16097" s="69">
        <v>0</v>
      </c>
      <c r="J16097" s="69">
        <v>0</v>
      </c>
      <c r="K16097" s="91"/>
      <c r="L16097" s="91"/>
    </row>
    <row r="16098" spans="2:12" x14ac:dyDescent="0.25">
      <c r="B16098" s="67" t="s">
        <v>554</v>
      </c>
      <c r="C16098" s="67" t="s">
        <v>555</v>
      </c>
      <c r="D16098" s="68" t="s">
        <v>385</v>
      </c>
      <c r="E16098" s="67" t="s">
        <v>386</v>
      </c>
      <c r="F16098" s="68" t="s">
        <v>572</v>
      </c>
      <c r="G16098" s="67" t="s">
        <v>573</v>
      </c>
      <c r="H16098" s="68" t="s">
        <v>364</v>
      </c>
      <c r="I16098" s="69">
        <v>0</v>
      </c>
      <c r="J16098" s="69">
        <v>0</v>
      </c>
      <c r="K16098" s="91"/>
      <c r="L16098" s="91"/>
    </row>
    <row r="16099" spans="2:12" x14ac:dyDescent="0.25">
      <c r="B16099" s="67" t="s">
        <v>554</v>
      </c>
      <c r="C16099" s="67" t="s">
        <v>555</v>
      </c>
      <c r="D16099" s="68" t="s">
        <v>385</v>
      </c>
      <c r="E16099" s="67" t="s">
        <v>386</v>
      </c>
      <c r="F16099" s="68" t="s">
        <v>572</v>
      </c>
      <c r="G16099" s="67" t="s">
        <v>573</v>
      </c>
      <c r="H16099" s="68" t="s">
        <v>363</v>
      </c>
      <c r="I16099" s="69">
        <v>0</v>
      </c>
      <c r="J16099" s="69">
        <v>0</v>
      </c>
      <c r="K16099" s="91"/>
      <c r="L16099" s="91"/>
    </row>
    <row r="16100" spans="2:12" x14ac:dyDescent="0.25">
      <c r="B16100" s="67" t="s">
        <v>554</v>
      </c>
      <c r="C16100" s="67" t="s">
        <v>555</v>
      </c>
      <c r="D16100" s="68" t="s">
        <v>385</v>
      </c>
      <c r="E16100" s="67" t="s">
        <v>386</v>
      </c>
      <c r="F16100" s="68" t="s">
        <v>572</v>
      </c>
      <c r="G16100" s="67" t="s">
        <v>573</v>
      </c>
      <c r="H16100" s="68" t="s">
        <v>363</v>
      </c>
      <c r="I16100" s="69">
        <v>10</v>
      </c>
      <c r="J16100" s="69">
        <v>0</v>
      </c>
      <c r="K16100" s="91"/>
      <c r="L16100" s="91"/>
    </row>
    <row r="16101" spans="2:12" x14ac:dyDescent="0.25">
      <c r="B16101" s="67" t="s">
        <v>554</v>
      </c>
      <c r="C16101" s="67" t="s">
        <v>555</v>
      </c>
      <c r="D16101" s="68" t="s">
        <v>385</v>
      </c>
      <c r="E16101" s="67" t="s">
        <v>386</v>
      </c>
      <c r="F16101" s="68" t="s">
        <v>572</v>
      </c>
      <c r="G16101" s="67" t="s">
        <v>573</v>
      </c>
      <c r="H16101" s="68" t="s">
        <v>363</v>
      </c>
      <c r="I16101" s="69">
        <v>32.475000000000001</v>
      </c>
      <c r="J16101" s="69">
        <v>0</v>
      </c>
      <c r="K16101" s="91"/>
      <c r="L16101" s="91"/>
    </row>
    <row r="16102" spans="2:12" x14ac:dyDescent="0.25">
      <c r="B16102" s="67" t="s">
        <v>554</v>
      </c>
      <c r="C16102" s="67" t="s">
        <v>555</v>
      </c>
      <c r="D16102" s="68" t="s">
        <v>385</v>
      </c>
      <c r="E16102" s="67" t="s">
        <v>386</v>
      </c>
      <c r="F16102" s="68" t="s">
        <v>572</v>
      </c>
      <c r="G16102" s="67" t="s">
        <v>573</v>
      </c>
      <c r="H16102" s="68" t="s">
        <v>363</v>
      </c>
      <c r="I16102" s="69">
        <v>0</v>
      </c>
      <c r="J16102" s="69">
        <v>0</v>
      </c>
      <c r="K16102" s="91"/>
      <c r="L16102" s="91"/>
    </row>
    <row r="16103" spans="2:12" x14ac:dyDescent="0.25">
      <c r="B16103" s="67" t="s">
        <v>554</v>
      </c>
      <c r="C16103" s="67" t="s">
        <v>555</v>
      </c>
      <c r="D16103" s="68" t="s">
        <v>385</v>
      </c>
      <c r="E16103" s="67" t="s">
        <v>386</v>
      </c>
      <c r="F16103" s="68" t="s">
        <v>572</v>
      </c>
      <c r="G16103" s="67" t="s">
        <v>573</v>
      </c>
      <c r="H16103" s="68" t="s">
        <v>363</v>
      </c>
      <c r="I16103" s="69">
        <v>0</v>
      </c>
      <c r="J16103" s="69">
        <v>0</v>
      </c>
      <c r="K16103" s="91"/>
      <c r="L16103" s="91"/>
    </row>
    <row r="16104" spans="2:12" x14ac:dyDescent="0.25">
      <c r="B16104" s="67" t="s">
        <v>554</v>
      </c>
      <c r="C16104" s="67" t="s">
        <v>555</v>
      </c>
      <c r="D16104" s="68" t="s">
        <v>385</v>
      </c>
      <c r="E16104" s="67" t="s">
        <v>386</v>
      </c>
      <c r="F16104" s="68" t="s">
        <v>572</v>
      </c>
      <c r="G16104" s="67" t="s">
        <v>573</v>
      </c>
      <c r="H16104" s="68" t="s">
        <v>362</v>
      </c>
      <c r="I16104" s="69">
        <v>0</v>
      </c>
      <c r="J16104" s="69">
        <v>0</v>
      </c>
      <c r="K16104" s="91"/>
      <c r="L16104" s="91"/>
    </row>
    <row r="16105" spans="2:12" x14ac:dyDescent="0.25">
      <c r="B16105" s="67" t="s">
        <v>554</v>
      </c>
      <c r="C16105" s="67" t="s">
        <v>555</v>
      </c>
      <c r="D16105" s="68" t="s">
        <v>385</v>
      </c>
      <c r="E16105" s="67" t="s">
        <v>386</v>
      </c>
      <c r="F16105" s="68" t="s">
        <v>572</v>
      </c>
      <c r="G16105" s="67" t="s">
        <v>573</v>
      </c>
      <c r="H16105" s="68" t="s">
        <v>362</v>
      </c>
      <c r="I16105" s="69">
        <v>0</v>
      </c>
      <c r="J16105" s="69">
        <v>10</v>
      </c>
      <c r="K16105" s="91"/>
      <c r="L16105" s="91"/>
    </row>
    <row r="16106" spans="2:12" x14ac:dyDescent="0.25">
      <c r="B16106" s="67" t="s">
        <v>554</v>
      </c>
      <c r="C16106" s="67" t="s">
        <v>555</v>
      </c>
      <c r="D16106" s="68" t="s">
        <v>385</v>
      </c>
      <c r="E16106" s="67" t="s">
        <v>386</v>
      </c>
      <c r="F16106" s="68" t="s">
        <v>572</v>
      </c>
      <c r="G16106" s="67" t="s">
        <v>573</v>
      </c>
      <c r="H16106" s="68" t="s">
        <v>363</v>
      </c>
      <c r="I16106" s="69">
        <v>0</v>
      </c>
      <c r="J16106" s="69">
        <v>0</v>
      </c>
      <c r="K16106" s="91"/>
      <c r="L16106" s="91"/>
    </row>
    <row r="16107" spans="2:12" x14ac:dyDescent="0.25">
      <c r="B16107" s="67" t="s">
        <v>554</v>
      </c>
      <c r="C16107" s="67" t="s">
        <v>555</v>
      </c>
      <c r="D16107" s="68" t="s">
        <v>385</v>
      </c>
      <c r="E16107" s="67" t="s">
        <v>386</v>
      </c>
      <c r="F16107" s="68" t="s">
        <v>572</v>
      </c>
      <c r="G16107" s="67" t="s">
        <v>573</v>
      </c>
      <c r="H16107" s="68" t="s">
        <v>364</v>
      </c>
      <c r="I16107" s="69">
        <v>0</v>
      </c>
      <c r="J16107" s="69">
        <v>7</v>
      </c>
      <c r="K16107" s="91"/>
      <c r="L16107" s="91"/>
    </row>
    <row r="16108" spans="2:12" x14ac:dyDescent="0.25">
      <c r="B16108" s="67" t="s">
        <v>554</v>
      </c>
      <c r="C16108" s="67" t="s">
        <v>555</v>
      </c>
      <c r="D16108" s="68" t="s">
        <v>385</v>
      </c>
      <c r="E16108" s="67" t="s">
        <v>386</v>
      </c>
      <c r="F16108" s="68" t="s">
        <v>572</v>
      </c>
      <c r="G16108" s="67" t="s">
        <v>573</v>
      </c>
      <c r="H16108" s="68" t="s">
        <v>363</v>
      </c>
      <c r="I16108" s="69">
        <v>0</v>
      </c>
      <c r="J16108" s="69">
        <v>0</v>
      </c>
      <c r="K16108" s="91"/>
      <c r="L16108" s="91"/>
    </row>
    <row r="16109" spans="2:12" x14ac:dyDescent="0.25">
      <c r="B16109" s="67" t="s">
        <v>554</v>
      </c>
      <c r="C16109" s="67" t="s">
        <v>555</v>
      </c>
      <c r="D16109" s="68" t="s">
        <v>385</v>
      </c>
      <c r="E16109" s="67" t="s">
        <v>386</v>
      </c>
      <c r="F16109" s="68" t="s">
        <v>572</v>
      </c>
      <c r="G16109" s="67" t="s">
        <v>573</v>
      </c>
      <c r="H16109" s="68" t="s">
        <v>362</v>
      </c>
      <c r="I16109" s="69">
        <v>7</v>
      </c>
      <c r="J16109" s="69">
        <v>10</v>
      </c>
      <c r="K16109" s="91"/>
      <c r="L16109" s="91"/>
    </row>
    <row r="16110" spans="2:12" x14ac:dyDescent="0.25">
      <c r="B16110" s="67" t="s">
        <v>554</v>
      </c>
      <c r="C16110" s="67" t="s">
        <v>555</v>
      </c>
      <c r="D16110" s="68" t="s">
        <v>385</v>
      </c>
      <c r="E16110" s="67" t="s">
        <v>386</v>
      </c>
      <c r="F16110" s="68" t="s">
        <v>572</v>
      </c>
      <c r="G16110" s="67" t="s">
        <v>573</v>
      </c>
      <c r="H16110" s="68" t="s">
        <v>363</v>
      </c>
      <c r="I16110" s="69">
        <v>0</v>
      </c>
      <c r="J16110" s="69">
        <v>0</v>
      </c>
      <c r="K16110" s="91"/>
      <c r="L16110" s="91"/>
    </row>
    <row r="16111" spans="2:12" x14ac:dyDescent="0.25">
      <c r="B16111" s="67" t="s">
        <v>554</v>
      </c>
      <c r="C16111" s="67" t="s">
        <v>555</v>
      </c>
      <c r="D16111" s="68" t="s">
        <v>385</v>
      </c>
      <c r="E16111" s="67" t="s">
        <v>386</v>
      </c>
      <c r="F16111" s="68" t="s">
        <v>572</v>
      </c>
      <c r="G16111" s="67" t="s">
        <v>573</v>
      </c>
      <c r="H16111" s="68" t="s">
        <v>362</v>
      </c>
      <c r="I16111" s="69">
        <v>0</v>
      </c>
      <c r="J16111" s="69">
        <v>0</v>
      </c>
      <c r="K16111" s="91"/>
      <c r="L16111" s="91"/>
    </row>
    <row r="16112" spans="2:12" x14ac:dyDescent="0.25">
      <c r="B16112" s="67" t="s">
        <v>554</v>
      </c>
      <c r="C16112" s="67" t="s">
        <v>555</v>
      </c>
      <c r="D16112" s="68" t="s">
        <v>385</v>
      </c>
      <c r="E16112" s="67" t="s">
        <v>386</v>
      </c>
      <c r="F16112" s="68" t="s">
        <v>572</v>
      </c>
      <c r="G16112" s="67" t="s">
        <v>573</v>
      </c>
      <c r="H16112" s="68" t="s">
        <v>363</v>
      </c>
      <c r="I16112" s="69">
        <v>0</v>
      </c>
      <c r="J16112" s="69">
        <v>0</v>
      </c>
      <c r="K16112" s="91"/>
      <c r="L16112" s="91"/>
    </row>
    <row r="16113" spans="2:12" x14ac:dyDescent="0.25">
      <c r="B16113" s="67" t="s">
        <v>554</v>
      </c>
      <c r="C16113" s="67" t="s">
        <v>555</v>
      </c>
      <c r="D16113" s="68" t="s">
        <v>385</v>
      </c>
      <c r="E16113" s="67" t="s">
        <v>386</v>
      </c>
      <c r="F16113" s="68" t="s">
        <v>572</v>
      </c>
      <c r="G16113" s="67" t="s">
        <v>573</v>
      </c>
      <c r="H16113" s="68" t="s">
        <v>364</v>
      </c>
      <c r="I16113" s="69">
        <v>0</v>
      </c>
      <c r="J16113" s="69">
        <v>0</v>
      </c>
      <c r="K16113" s="91"/>
      <c r="L16113" s="91"/>
    </row>
    <row r="16114" spans="2:12" x14ac:dyDescent="0.25">
      <c r="B16114" s="67" t="s">
        <v>554</v>
      </c>
      <c r="C16114" s="67" t="s">
        <v>555</v>
      </c>
      <c r="D16114" s="68" t="s">
        <v>385</v>
      </c>
      <c r="E16114" s="67" t="s">
        <v>386</v>
      </c>
      <c r="F16114" s="68" t="s">
        <v>572</v>
      </c>
      <c r="G16114" s="67" t="s">
        <v>573</v>
      </c>
      <c r="H16114" s="68" t="s">
        <v>362</v>
      </c>
      <c r="I16114" s="69">
        <v>0</v>
      </c>
      <c r="J16114" s="69">
        <v>0</v>
      </c>
      <c r="K16114" s="91"/>
      <c r="L16114" s="91"/>
    </row>
    <row r="16115" spans="2:12" x14ac:dyDescent="0.25">
      <c r="B16115" s="67" t="s">
        <v>554</v>
      </c>
      <c r="C16115" s="67" t="s">
        <v>555</v>
      </c>
      <c r="D16115" s="68" t="s">
        <v>385</v>
      </c>
      <c r="E16115" s="67" t="s">
        <v>386</v>
      </c>
      <c r="F16115" s="68" t="s">
        <v>572</v>
      </c>
      <c r="G16115" s="67" t="s">
        <v>573</v>
      </c>
      <c r="H16115" s="68" t="s">
        <v>363</v>
      </c>
      <c r="I16115" s="69">
        <v>0</v>
      </c>
      <c r="J16115" s="69">
        <v>0</v>
      </c>
      <c r="K16115" s="91"/>
      <c r="L16115" s="91"/>
    </row>
    <row r="16116" spans="2:12" x14ac:dyDescent="0.25">
      <c r="B16116" s="67" t="s">
        <v>554</v>
      </c>
      <c r="C16116" s="67" t="s">
        <v>555</v>
      </c>
      <c r="D16116" s="68" t="s">
        <v>385</v>
      </c>
      <c r="E16116" s="67" t="s">
        <v>386</v>
      </c>
      <c r="F16116" s="68" t="s">
        <v>572</v>
      </c>
      <c r="G16116" s="67" t="s">
        <v>573</v>
      </c>
      <c r="H16116" s="68" t="s">
        <v>362</v>
      </c>
      <c r="I16116" s="69">
        <v>160</v>
      </c>
      <c r="J16116" s="69">
        <v>214</v>
      </c>
      <c r="K16116" s="91"/>
      <c r="L16116" s="91"/>
    </row>
    <row r="16117" spans="2:12" x14ac:dyDescent="0.25">
      <c r="B16117" s="67" t="s">
        <v>554</v>
      </c>
      <c r="C16117" s="67" t="s">
        <v>555</v>
      </c>
      <c r="D16117" s="68" t="s">
        <v>385</v>
      </c>
      <c r="E16117" s="67" t="s">
        <v>386</v>
      </c>
      <c r="F16117" s="68" t="s">
        <v>572</v>
      </c>
      <c r="G16117" s="67" t="s">
        <v>573</v>
      </c>
      <c r="H16117" s="68" t="s">
        <v>363</v>
      </c>
      <c r="I16117" s="69">
        <v>220</v>
      </c>
      <c r="J16117" s="69">
        <v>349</v>
      </c>
      <c r="K16117" s="91"/>
      <c r="L16117" s="91"/>
    </row>
    <row r="16118" spans="2:12" x14ac:dyDescent="0.25">
      <c r="B16118" s="67" t="s">
        <v>554</v>
      </c>
      <c r="C16118" s="67" t="s">
        <v>555</v>
      </c>
      <c r="D16118" s="68" t="s">
        <v>385</v>
      </c>
      <c r="E16118" s="67" t="s">
        <v>386</v>
      </c>
      <c r="F16118" s="68" t="s">
        <v>572</v>
      </c>
      <c r="G16118" s="67" t="s">
        <v>573</v>
      </c>
      <c r="H16118" s="68" t="s">
        <v>364</v>
      </c>
      <c r="I16118" s="69">
        <v>38</v>
      </c>
      <c r="J16118" s="69">
        <v>38</v>
      </c>
      <c r="K16118" s="91"/>
      <c r="L16118" s="91"/>
    </row>
    <row r="16119" spans="2:12" x14ac:dyDescent="0.25">
      <c r="B16119" s="67" t="s">
        <v>554</v>
      </c>
      <c r="C16119" s="67" t="s">
        <v>555</v>
      </c>
      <c r="D16119" s="68" t="s">
        <v>385</v>
      </c>
      <c r="E16119" s="67" t="s">
        <v>386</v>
      </c>
      <c r="F16119" s="68" t="s">
        <v>572</v>
      </c>
      <c r="G16119" s="67" t="s">
        <v>573</v>
      </c>
      <c r="H16119" s="68" t="s">
        <v>363</v>
      </c>
      <c r="I16119" s="69">
        <v>27</v>
      </c>
      <c r="J16119" s="69">
        <v>0</v>
      </c>
      <c r="K16119" s="91"/>
      <c r="L16119" s="91"/>
    </row>
    <row r="16120" spans="2:12" x14ac:dyDescent="0.25">
      <c r="B16120" s="67" t="s">
        <v>554</v>
      </c>
      <c r="C16120" s="67" t="s">
        <v>555</v>
      </c>
      <c r="D16120" s="68" t="s">
        <v>385</v>
      </c>
      <c r="E16120" s="67" t="s">
        <v>386</v>
      </c>
      <c r="F16120" s="68" t="s">
        <v>572</v>
      </c>
      <c r="G16120" s="67" t="s">
        <v>573</v>
      </c>
      <c r="H16120" s="68" t="s">
        <v>363</v>
      </c>
      <c r="I16120" s="69">
        <v>0</v>
      </c>
      <c r="J16120" s="69">
        <v>0</v>
      </c>
      <c r="K16120" s="91"/>
      <c r="L16120" s="91"/>
    </row>
    <row r="16121" spans="2:12" x14ac:dyDescent="0.25">
      <c r="B16121" s="67" t="s">
        <v>554</v>
      </c>
      <c r="C16121" s="67" t="s">
        <v>555</v>
      </c>
      <c r="D16121" s="68" t="s">
        <v>385</v>
      </c>
      <c r="E16121" s="67" t="s">
        <v>386</v>
      </c>
      <c r="F16121" s="68" t="s">
        <v>572</v>
      </c>
      <c r="G16121" s="67" t="s">
        <v>573</v>
      </c>
      <c r="H16121" s="68" t="s">
        <v>363</v>
      </c>
      <c r="I16121" s="69">
        <v>5.5</v>
      </c>
      <c r="J16121" s="69">
        <v>19.8</v>
      </c>
      <c r="K16121" s="91"/>
      <c r="L16121" s="91"/>
    </row>
    <row r="16122" spans="2:12" x14ac:dyDescent="0.25">
      <c r="B16122" s="67" t="s">
        <v>554</v>
      </c>
      <c r="C16122" s="67" t="s">
        <v>555</v>
      </c>
      <c r="D16122" s="68" t="s">
        <v>385</v>
      </c>
      <c r="E16122" s="67" t="s">
        <v>386</v>
      </c>
      <c r="F16122" s="68" t="s">
        <v>572</v>
      </c>
      <c r="G16122" s="67" t="s">
        <v>573</v>
      </c>
      <c r="H16122" s="68" t="s">
        <v>363</v>
      </c>
      <c r="I16122" s="69">
        <v>0</v>
      </c>
      <c r="J16122" s="69">
        <v>0</v>
      </c>
      <c r="K16122" s="91"/>
      <c r="L16122" s="91"/>
    </row>
    <row r="16123" spans="2:12" x14ac:dyDescent="0.25">
      <c r="B16123" s="67" t="s">
        <v>554</v>
      </c>
      <c r="C16123" s="67" t="s">
        <v>555</v>
      </c>
      <c r="D16123" s="68" t="s">
        <v>385</v>
      </c>
      <c r="E16123" s="67" t="s">
        <v>386</v>
      </c>
      <c r="F16123" s="68" t="s">
        <v>572</v>
      </c>
      <c r="G16123" s="67" t="s">
        <v>573</v>
      </c>
      <c r="H16123" s="68" t="s">
        <v>362</v>
      </c>
      <c r="I16123" s="69">
        <v>0</v>
      </c>
      <c r="J16123" s="69">
        <v>0</v>
      </c>
      <c r="K16123" s="91"/>
      <c r="L16123" s="91"/>
    </row>
    <row r="16124" spans="2:12" x14ac:dyDescent="0.25">
      <c r="B16124" s="67" t="s">
        <v>554</v>
      </c>
      <c r="C16124" s="67" t="s">
        <v>555</v>
      </c>
      <c r="D16124" s="68" t="s">
        <v>385</v>
      </c>
      <c r="E16124" s="67" t="s">
        <v>386</v>
      </c>
      <c r="F16124" s="68" t="s">
        <v>572</v>
      </c>
      <c r="G16124" s="67" t="s">
        <v>573</v>
      </c>
      <c r="H16124" s="68" t="s">
        <v>364</v>
      </c>
      <c r="I16124" s="69">
        <v>0</v>
      </c>
      <c r="J16124" s="69">
        <v>0</v>
      </c>
      <c r="K16124" s="91"/>
      <c r="L16124" s="91"/>
    </row>
    <row r="16125" spans="2:12" x14ac:dyDescent="0.25">
      <c r="B16125" s="67" t="s">
        <v>554</v>
      </c>
      <c r="C16125" s="67" t="s">
        <v>555</v>
      </c>
      <c r="D16125" s="68" t="s">
        <v>385</v>
      </c>
      <c r="E16125" s="67" t="s">
        <v>386</v>
      </c>
      <c r="F16125" s="68" t="s">
        <v>572</v>
      </c>
      <c r="G16125" s="67" t="s">
        <v>573</v>
      </c>
      <c r="H16125" s="68" t="s">
        <v>362</v>
      </c>
      <c r="I16125" s="69">
        <v>30</v>
      </c>
      <c r="J16125" s="69">
        <v>10</v>
      </c>
      <c r="K16125" s="91"/>
      <c r="L16125" s="91"/>
    </row>
    <row r="16126" spans="2:12" x14ac:dyDescent="0.25">
      <c r="B16126" s="67" t="s">
        <v>554</v>
      </c>
      <c r="C16126" s="67" t="s">
        <v>555</v>
      </c>
      <c r="D16126" s="68" t="s">
        <v>385</v>
      </c>
      <c r="E16126" s="67" t="s">
        <v>386</v>
      </c>
      <c r="F16126" s="68" t="s">
        <v>572</v>
      </c>
      <c r="G16126" s="67" t="s">
        <v>573</v>
      </c>
      <c r="H16126" s="68" t="s">
        <v>363</v>
      </c>
      <c r="I16126" s="69">
        <v>60</v>
      </c>
      <c r="J16126" s="69">
        <v>140</v>
      </c>
      <c r="K16126" s="91"/>
      <c r="L16126" s="91"/>
    </row>
    <row r="16127" spans="2:12" x14ac:dyDescent="0.25">
      <c r="B16127" s="67" t="s">
        <v>554</v>
      </c>
      <c r="C16127" s="67" t="s">
        <v>555</v>
      </c>
      <c r="D16127" s="68" t="s">
        <v>385</v>
      </c>
      <c r="E16127" s="67" t="s">
        <v>386</v>
      </c>
      <c r="F16127" s="68" t="s">
        <v>572</v>
      </c>
      <c r="G16127" s="67" t="s">
        <v>573</v>
      </c>
      <c r="H16127" s="68" t="s">
        <v>364</v>
      </c>
      <c r="I16127" s="69">
        <v>78</v>
      </c>
      <c r="J16127" s="69">
        <v>0</v>
      </c>
      <c r="K16127" s="91"/>
      <c r="L16127" s="91"/>
    </row>
    <row r="16128" spans="2:12" x14ac:dyDescent="0.25">
      <c r="B16128" s="67" t="s">
        <v>554</v>
      </c>
      <c r="C16128" s="67" t="s">
        <v>555</v>
      </c>
      <c r="D16128" s="68" t="s">
        <v>385</v>
      </c>
      <c r="E16128" s="67" t="s">
        <v>386</v>
      </c>
      <c r="F16128" s="68" t="s">
        <v>572</v>
      </c>
      <c r="G16128" s="67" t="s">
        <v>573</v>
      </c>
      <c r="H16128" s="68" t="s">
        <v>362</v>
      </c>
      <c r="I16128" s="69">
        <v>0</v>
      </c>
      <c r="J16128" s="69">
        <v>10</v>
      </c>
      <c r="K16128" s="91"/>
      <c r="L16128" s="91"/>
    </row>
    <row r="16129" spans="2:12" x14ac:dyDescent="0.25">
      <c r="B16129" s="67" t="s">
        <v>554</v>
      </c>
      <c r="C16129" s="67" t="s">
        <v>555</v>
      </c>
      <c r="D16129" s="68" t="s">
        <v>385</v>
      </c>
      <c r="E16129" s="67" t="s">
        <v>386</v>
      </c>
      <c r="F16129" s="68" t="s">
        <v>572</v>
      </c>
      <c r="G16129" s="67" t="s">
        <v>573</v>
      </c>
      <c r="H16129" s="68" t="s">
        <v>363</v>
      </c>
      <c r="I16129" s="69">
        <v>33</v>
      </c>
      <c r="J16129" s="69">
        <v>78</v>
      </c>
      <c r="K16129" s="91"/>
      <c r="L16129" s="91"/>
    </row>
    <row r="16130" spans="2:12" x14ac:dyDescent="0.25">
      <c r="B16130" s="67" t="s">
        <v>554</v>
      </c>
      <c r="C16130" s="67" t="s">
        <v>555</v>
      </c>
      <c r="D16130" s="68" t="s">
        <v>385</v>
      </c>
      <c r="E16130" s="67" t="s">
        <v>386</v>
      </c>
      <c r="F16130" s="68" t="s">
        <v>572</v>
      </c>
      <c r="G16130" s="67" t="s">
        <v>573</v>
      </c>
      <c r="H16130" s="68" t="s">
        <v>364</v>
      </c>
      <c r="I16130" s="69">
        <v>0</v>
      </c>
      <c r="J16130" s="69">
        <v>0</v>
      </c>
      <c r="K16130" s="91"/>
      <c r="L16130" s="91"/>
    </row>
    <row r="16131" spans="2:12" x14ac:dyDescent="0.25">
      <c r="B16131" s="67" t="s">
        <v>554</v>
      </c>
      <c r="C16131" s="67" t="s">
        <v>555</v>
      </c>
      <c r="D16131" s="68" t="s">
        <v>385</v>
      </c>
      <c r="E16131" s="67" t="s">
        <v>386</v>
      </c>
      <c r="F16131" s="68" t="s">
        <v>572</v>
      </c>
      <c r="G16131" s="67" t="s">
        <v>573</v>
      </c>
      <c r="H16131" s="68" t="s">
        <v>363</v>
      </c>
      <c r="I16131" s="69">
        <v>8</v>
      </c>
      <c r="J16131" s="69">
        <v>28</v>
      </c>
      <c r="K16131" s="91"/>
      <c r="L16131" s="91"/>
    </row>
    <row r="16132" spans="2:12" x14ac:dyDescent="0.25">
      <c r="B16132" s="67" t="s">
        <v>554</v>
      </c>
      <c r="C16132" s="67" t="s">
        <v>555</v>
      </c>
      <c r="D16132" s="68" t="s">
        <v>385</v>
      </c>
      <c r="E16132" s="67" t="s">
        <v>386</v>
      </c>
      <c r="F16132" s="68" t="s">
        <v>572</v>
      </c>
      <c r="G16132" s="67" t="s">
        <v>573</v>
      </c>
      <c r="H16132" s="68" t="s">
        <v>362</v>
      </c>
      <c r="I16132" s="69">
        <v>10</v>
      </c>
      <c r="J16132" s="69">
        <v>10</v>
      </c>
      <c r="K16132" s="91"/>
      <c r="L16132" s="91"/>
    </row>
    <row r="16133" spans="2:12" x14ac:dyDescent="0.25">
      <c r="B16133" s="67" t="s">
        <v>554</v>
      </c>
      <c r="C16133" s="67" t="s">
        <v>555</v>
      </c>
      <c r="D16133" s="68" t="s">
        <v>385</v>
      </c>
      <c r="E16133" s="67" t="s">
        <v>386</v>
      </c>
      <c r="F16133" s="68" t="s">
        <v>572</v>
      </c>
      <c r="G16133" s="67" t="s">
        <v>573</v>
      </c>
      <c r="H16133" s="68" t="s">
        <v>363</v>
      </c>
      <c r="I16133" s="69">
        <v>1</v>
      </c>
      <c r="J16133" s="69">
        <v>0</v>
      </c>
      <c r="K16133" s="91"/>
      <c r="L16133" s="91"/>
    </row>
    <row r="16134" spans="2:12" x14ac:dyDescent="0.25">
      <c r="B16134" s="67" t="s">
        <v>554</v>
      </c>
      <c r="C16134" s="67" t="s">
        <v>555</v>
      </c>
      <c r="D16134" s="68" t="s">
        <v>385</v>
      </c>
      <c r="E16134" s="67" t="s">
        <v>386</v>
      </c>
      <c r="F16134" s="68" t="s">
        <v>572</v>
      </c>
      <c r="G16134" s="67" t="s">
        <v>573</v>
      </c>
      <c r="H16134" s="68" t="s">
        <v>363</v>
      </c>
      <c r="I16134" s="69">
        <v>0</v>
      </c>
      <c r="J16134" s="69">
        <v>0</v>
      </c>
      <c r="K16134" s="91"/>
      <c r="L16134" s="91"/>
    </row>
    <row r="16135" spans="2:12" x14ac:dyDescent="0.25">
      <c r="B16135" s="67" t="s">
        <v>554</v>
      </c>
      <c r="C16135" s="67" t="s">
        <v>555</v>
      </c>
      <c r="D16135" s="68" t="s">
        <v>385</v>
      </c>
      <c r="E16135" s="67" t="s">
        <v>386</v>
      </c>
      <c r="F16135" s="68" t="s">
        <v>572</v>
      </c>
      <c r="G16135" s="67" t="s">
        <v>573</v>
      </c>
      <c r="H16135" s="68" t="s">
        <v>362</v>
      </c>
      <c r="I16135" s="69">
        <v>0</v>
      </c>
      <c r="J16135" s="69">
        <v>0</v>
      </c>
      <c r="K16135" s="91"/>
      <c r="L16135" s="91"/>
    </row>
    <row r="16136" spans="2:12" x14ac:dyDescent="0.25">
      <c r="B16136" s="67" t="s">
        <v>554</v>
      </c>
      <c r="C16136" s="67" t="s">
        <v>555</v>
      </c>
      <c r="D16136" s="68" t="s">
        <v>385</v>
      </c>
      <c r="E16136" s="67" t="s">
        <v>386</v>
      </c>
      <c r="F16136" s="68" t="s">
        <v>572</v>
      </c>
      <c r="G16136" s="67" t="s">
        <v>573</v>
      </c>
      <c r="H16136" s="68" t="s">
        <v>363</v>
      </c>
      <c r="I16136" s="69">
        <v>0</v>
      </c>
      <c r="J16136" s="69">
        <v>0</v>
      </c>
      <c r="K16136" s="91"/>
      <c r="L16136" s="91"/>
    </row>
    <row r="16137" spans="2:12" x14ac:dyDescent="0.25">
      <c r="B16137" s="67" t="s">
        <v>554</v>
      </c>
      <c r="C16137" s="67" t="s">
        <v>555</v>
      </c>
      <c r="D16137" s="68" t="s">
        <v>385</v>
      </c>
      <c r="E16137" s="67" t="s">
        <v>386</v>
      </c>
      <c r="F16137" s="68" t="s">
        <v>572</v>
      </c>
      <c r="G16137" s="67" t="s">
        <v>573</v>
      </c>
      <c r="H16137" s="68" t="s">
        <v>364</v>
      </c>
      <c r="I16137" s="69">
        <v>0</v>
      </c>
      <c r="J16137" s="69">
        <v>0</v>
      </c>
      <c r="K16137" s="91"/>
      <c r="L16137" s="91"/>
    </row>
    <row r="16138" spans="2:12" x14ac:dyDescent="0.25">
      <c r="B16138" s="67" t="s">
        <v>554</v>
      </c>
      <c r="C16138" s="67" t="s">
        <v>555</v>
      </c>
      <c r="D16138" s="68" t="s">
        <v>385</v>
      </c>
      <c r="E16138" s="67" t="s">
        <v>386</v>
      </c>
      <c r="F16138" s="68" t="s">
        <v>572</v>
      </c>
      <c r="G16138" s="67" t="s">
        <v>573</v>
      </c>
      <c r="H16138" s="68" t="s">
        <v>362</v>
      </c>
      <c r="I16138" s="69">
        <v>0</v>
      </c>
      <c r="J16138" s="69">
        <v>0</v>
      </c>
      <c r="K16138" s="91"/>
      <c r="L16138" s="91"/>
    </row>
    <row r="16139" spans="2:12" x14ac:dyDescent="0.25">
      <c r="B16139" s="67" t="s">
        <v>554</v>
      </c>
      <c r="C16139" s="67" t="s">
        <v>555</v>
      </c>
      <c r="D16139" s="68" t="s">
        <v>385</v>
      </c>
      <c r="E16139" s="67" t="s">
        <v>386</v>
      </c>
      <c r="F16139" s="68" t="s">
        <v>572</v>
      </c>
      <c r="G16139" s="67" t="s">
        <v>573</v>
      </c>
      <c r="H16139" s="68" t="s">
        <v>363</v>
      </c>
      <c r="I16139" s="69">
        <v>0</v>
      </c>
      <c r="J16139" s="69">
        <v>0</v>
      </c>
      <c r="K16139" s="91"/>
      <c r="L16139" s="91"/>
    </row>
    <row r="16140" spans="2:12" x14ac:dyDescent="0.25">
      <c r="B16140" s="67" t="s">
        <v>554</v>
      </c>
      <c r="C16140" s="67" t="s">
        <v>555</v>
      </c>
      <c r="D16140" s="68" t="s">
        <v>385</v>
      </c>
      <c r="E16140" s="67" t="s">
        <v>386</v>
      </c>
      <c r="F16140" s="68" t="s">
        <v>572</v>
      </c>
      <c r="G16140" s="67" t="s">
        <v>573</v>
      </c>
      <c r="H16140" s="68" t="s">
        <v>364</v>
      </c>
      <c r="I16140" s="69">
        <v>0</v>
      </c>
      <c r="J16140" s="69">
        <v>0</v>
      </c>
      <c r="K16140" s="91"/>
      <c r="L16140" s="91"/>
    </row>
    <row r="16141" spans="2:12" x14ac:dyDescent="0.25">
      <c r="B16141" s="67" t="s">
        <v>554</v>
      </c>
      <c r="C16141" s="67" t="s">
        <v>555</v>
      </c>
      <c r="D16141" s="68" t="s">
        <v>385</v>
      </c>
      <c r="E16141" s="67" t="s">
        <v>386</v>
      </c>
      <c r="F16141" s="68" t="s">
        <v>572</v>
      </c>
      <c r="G16141" s="67" t="s">
        <v>573</v>
      </c>
      <c r="H16141" s="68" t="s">
        <v>362</v>
      </c>
      <c r="I16141" s="69">
        <v>0</v>
      </c>
      <c r="J16141" s="69">
        <v>0</v>
      </c>
      <c r="K16141" s="91"/>
      <c r="L16141" s="91"/>
    </row>
    <row r="16142" spans="2:12" x14ac:dyDescent="0.25">
      <c r="B16142" s="67" t="s">
        <v>554</v>
      </c>
      <c r="C16142" s="67" t="s">
        <v>555</v>
      </c>
      <c r="D16142" s="68" t="s">
        <v>385</v>
      </c>
      <c r="E16142" s="67" t="s">
        <v>386</v>
      </c>
      <c r="F16142" s="68" t="s">
        <v>572</v>
      </c>
      <c r="G16142" s="67" t="s">
        <v>573</v>
      </c>
      <c r="H16142" s="68" t="s">
        <v>363</v>
      </c>
      <c r="I16142" s="69">
        <v>0</v>
      </c>
      <c r="J16142" s="69">
        <v>0</v>
      </c>
      <c r="K16142" s="91"/>
      <c r="L16142" s="91"/>
    </row>
    <row r="16143" spans="2:12" x14ac:dyDescent="0.25">
      <c r="B16143" s="67" t="s">
        <v>554</v>
      </c>
      <c r="C16143" s="67" t="s">
        <v>555</v>
      </c>
      <c r="D16143" s="68" t="s">
        <v>385</v>
      </c>
      <c r="E16143" s="67" t="s">
        <v>386</v>
      </c>
      <c r="F16143" s="68" t="s">
        <v>572</v>
      </c>
      <c r="G16143" s="67" t="s">
        <v>573</v>
      </c>
      <c r="H16143" s="68" t="s">
        <v>364</v>
      </c>
      <c r="I16143" s="69">
        <v>0</v>
      </c>
      <c r="J16143" s="69">
        <v>0</v>
      </c>
      <c r="K16143" s="91"/>
      <c r="L16143" s="91"/>
    </row>
    <row r="16144" spans="2:12" x14ac:dyDescent="0.25">
      <c r="B16144" s="67" t="s">
        <v>554</v>
      </c>
      <c r="C16144" s="67" t="s">
        <v>555</v>
      </c>
      <c r="D16144" s="68" t="s">
        <v>385</v>
      </c>
      <c r="E16144" s="67" t="s">
        <v>386</v>
      </c>
      <c r="F16144" s="68" t="s">
        <v>572</v>
      </c>
      <c r="G16144" s="67" t="s">
        <v>573</v>
      </c>
      <c r="H16144" s="68" t="s">
        <v>363</v>
      </c>
      <c r="I16144" s="69">
        <v>47</v>
      </c>
      <c r="J16144" s="69">
        <v>90</v>
      </c>
      <c r="K16144" s="91"/>
      <c r="L16144" s="91"/>
    </row>
    <row r="16145" spans="2:12" x14ac:dyDescent="0.25">
      <c r="B16145" s="67" t="s">
        <v>554</v>
      </c>
      <c r="C16145" s="67" t="s">
        <v>555</v>
      </c>
      <c r="D16145" s="68" t="s">
        <v>385</v>
      </c>
      <c r="E16145" s="67" t="s">
        <v>386</v>
      </c>
      <c r="F16145" s="68" t="s">
        <v>572</v>
      </c>
      <c r="G16145" s="67" t="s">
        <v>573</v>
      </c>
      <c r="H16145" s="68" t="s">
        <v>364</v>
      </c>
      <c r="I16145" s="69">
        <v>0</v>
      </c>
      <c r="J16145" s="69">
        <v>0</v>
      </c>
      <c r="K16145" s="91"/>
      <c r="L16145" s="91"/>
    </row>
    <row r="16146" spans="2:12" x14ac:dyDescent="0.25">
      <c r="B16146" s="67" t="s">
        <v>554</v>
      </c>
      <c r="C16146" s="67" t="s">
        <v>555</v>
      </c>
      <c r="D16146" s="68" t="s">
        <v>385</v>
      </c>
      <c r="E16146" s="67" t="s">
        <v>386</v>
      </c>
      <c r="F16146" s="68" t="s">
        <v>572</v>
      </c>
      <c r="G16146" s="67" t="s">
        <v>573</v>
      </c>
      <c r="H16146" s="68" t="s">
        <v>362</v>
      </c>
      <c r="I16146" s="69">
        <v>0</v>
      </c>
      <c r="J16146" s="69">
        <v>0</v>
      </c>
      <c r="K16146" s="91"/>
      <c r="L16146" s="91"/>
    </row>
    <row r="16147" spans="2:12" x14ac:dyDescent="0.25">
      <c r="B16147" s="67" t="s">
        <v>554</v>
      </c>
      <c r="C16147" s="67" t="s">
        <v>555</v>
      </c>
      <c r="D16147" s="68" t="s">
        <v>385</v>
      </c>
      <c r="E16147" s="67" t="s">
        <v>386</v>
      </c>
      <c r="F16147" s="68" t="s">
        <v>572</v>
      </c>
      <c r="G16147" s="67" t="s">
        <v>573</v>
      </c>
      <c r="H16147" s="68" t="s">
        <v>363</v>
      </c>
      <c r="I16147" s="69">
        <v>0</v>
      </c>
      <c r="J16147" s="69">
        <v>0</v>
      </c>
      <c r="K16147" s="91"/>
      <c r="L16147" s="91"/>
    </row>
    <row r="16148" spans="2:12" x14ac:dyDescent="0.25">
      <c r="B16148" s="67" t="s">
        <v>554</v>
      </c>
      <c r="C16148" s="67" t="s">
        <v>555</v>
      </c>
      <c r="D16148" s="68" t="s">
        <v>385</v>
      </c>
      <c r="E16148" s="67" t="s">
        <v>386</v>
      </c>
      <c r="F16148" s="68" t="s">
        <v>572</v>
      </c>
      <c r="G16148" s="67" t="s">
        <v>573</v>
      </c>
      <c r="H16148" s="68" t="s">
        <v>364</v>
      </c>
      <c r="I16148" s="69">
        <v>0</v>
      </c>
      <c r="J16148" s="69">
        <v>0</v>
      </c>
      <c r="K16148" s="91"/>
      <c r="L16148" s="91"/>
    </row>
    <row r="16149" spans="2:12" x14ac:dyDescent="0.25">
      <c r="B16149" s="67" t="s">
        <v>554</v>
      </c>
      <c r="C16149" s="67" t="s">
        <v>555</v>
      </c>
      <c r="D16149" s="68" t="s">
        <v>385</v>
      </c>
      <c r="E16149" s="67" t="s">
        <v>386</v>
      </c>
      <c r="F16149" s="68" t="s">
        <v>572</v>
      </c>
      <c r="G16149" s="67" t="s">
        <v>573</v>
      </c>
      <c r="H16149" s="68" t="s">
        <v>362</v>
      </c>
      <c r="I16149" s="69">
        <v>0</v>
      </c>
      <c r="J16149" s="69">
        <v>0</v>
      </c>
      <c r="K16149" s="91"/>
      <c r="L16149" s="91"/>
    </row>
    <row r="16150" spans="2:12" x14ac:dyDescent="0.25">
      <c r="B16150" s="67" t="s">
        <v>554</v>
      </c>
      <c r="C16150" s="67" t="s">
        <v>555</v>
      </c>
      <c r="D16150" s="68" t="s">
        <v>385</v>
      </c>
      <c r="E16150" s="67" t="s">
        <v>386</v>
      </c>
      <c r="F16150" s="68" t="s">
        <v>572</v>
      </c>
      <c r="G16150" s="67" t="s">
        <v>573</v>
      </c>
      <c r="H16150" s="68" t="s">
        <v>363</v>
      </c>
      <c r="I16150" s="69">
        <v>0</v>
      </c>
      <c r="J16150" s="69">
        <v>0</v>
      </c>
      <c r="K16150" s="91"/>
      <c r="L16150" s="91"/>
    </row>
    <row r="16151" spans="2:12" x14ac:dyDescent="0.25">
      <c r="B16151" s="67" t="s">
        <v>554</v>
      </c>
      <c r="C16151" s="67" t="s">
        <v>555</v>
      </c>
      <c r="D16151" s="68" t="s">
        <v>385</v>
      </c>
      <c r="E16151" s="67" t="s">
        <v>386</v>
      </c>
      <c r="F16151" s="68" t="s">
        <v>572</v>
      </c>
      <c r="G16151" s="67" t="s">
        <v>573</v>
      </c>
      <c r="H16151" s="68" t="s">
        <v>364</v>
      </c>
      <c r="I16151" s="69">
        <v>0</v>
      </c>
      <c r="J16151" s="69">
        <v>0</v>
      </c>
      <c r="K16151" s="91"/>
      <c r="L16151" s="91"/>
    </row>
    <row r="16152" spans="2:12" x14ac:dyDescent="0.25">
      <c r="B16152" s="67" t="s">
        <v>554</v>
      </c>
      <c r="C16152" s="67" t="s">
        <v>555</v>
      </c>
      <c r="D16152" s="68" t="s">
        <v>385</v>
      </c>
      <c r="E16152" s="67" t="s">
        <v>386</v>
      </c>
      <c r="F16152" s="68" t="s">
        <v>572</v>
      </c>
      <c r="G16152" s="67" t="s">
        <v>573</v>
      </c>
      <c r="H16152" s="68" t="s">
        <v>362</v>
      </c>
      <c r="I16152" s="69">
        <v>0</v>
      </c>
      <c r="J16152" s="69">
        <v>0</v>
      </c>
      <c r="K16152" s="91"/>
      <c r="L16152" s="91"/>
    </row>
    <row r="16153" spans="2:12" x14ac:dyDescent="0.25">
      <c r="B16153" s="67" t="s">
        <v>554</v>
      </c>
      <c r="C16153" s="67" t="s">
        <v>555</v>
      </c>
      <c r="D16153" s="68" t="s">
        <v>385</v>
      </c>
      <c r="E16153" s="67" t="s">
        <v>386</v>
      </c>
      <c r="F16153" s="68" t="s">
        <v>572</v>
      </c>
      <c r="G16153" s="67" t="s">
        <v>573</v>
      </c>
      <c r="H16153" s="68" t="s">
        <v>364</v>
      </c>
      <c r="I16153" s="69">
        <v>0</v>
      </c>
      <c r="J16153" s="69">
        <v>0</v>
      </c>
      <c r="K16153" s="91"/>
      <c r="L16153" s="91"/>
    </row>
    <row r="16154" spans="2:12" x14ac:dyDescent="0.25">
      <c r="B16154" s="67" t="s">
        <v>554</v>
      </c>
      <c r="C16154" s="67" t="s">
        <v>555</v>
      </c>
      <c r="D16154" s="68" t="s">
        <v>385</v>
      </c>
      <c r="E16154" s="67" t="s">
        <v>386</v>
      </c>
      <c r="F16154" s="68" t="s">
        <v>572</v>
      </c>
      <c r="G16154" s="67" t="s">
        <v>573</v>
      </c>
      <c r="H16154" s="68" t="s">
        <v>362</v>
      </c>
      <c r="I16154" s="69">
        <v>15</v>
      </c>
      <c r="J16154" s="69">
        <v>0</v>
      </c>
      <c r="K16154" s="91"/>
      <c r="L16154" s="91"/>
    </row>
    <row r="16155" spans="2:12" x14ac:dyDescent="0.25">
      <c r="B16155" s="67" t="s">
        <v>554</v>
      </c>
      <c r="C16155" s="67" t="s">
        <v>555</v>
      </c>
      <c r="D16155" s="68" t="s">
        <v>385</v>
      </c>
      <c r="E16155" s="67" t="s">
        <v>386</v>
      </c>
      <c r="F16155" s="68" t="s">
        <v>572</v>
      </c>
      <c r="G16155" s="67" t="s">
        <v>573</v>
      </c>
      <c r="H16155" s="68" t="s">
        <v>364</v>
      </c>
      <c r="I16155" s="69">
        <v>0</v>
      </c>
      <c r="J16155" s="69">
        <v>0</v>
      </c>
      <c r="K16155" s="91"/>
      <c r="L16155" s="91"/>
    </row>
    <row r="16156" spans="2:12" x14ac:dyDescent="0.25">
      <c r="B16156" s="67" t="s">
        <v>554</v>
      </c>
      <c r="C16156" s="67" t="s">
        <v>555</v>
      </c>
      <c r="D16156" s="68" t="s">
        <v>385</v>
      </c>
      <c r="E16156" s="67" t="s">
        <v>386</v>
      </c>
      <c r="F16156" s="68" t="s">
        <v>572</v>
      </c>
      <c r="G16156" s="67" t="s">
        <v>573</v>
      </c>
      <c r="H16156" s="68" t="s">
        <v>362</v>
      </c>
      <c r="I16156" s="69">
        <v>4</v>
      </c>
      <c r="J16156" s="69">
        <v>9</v>
      </c>
      <c r="K16156" s="91"/>
      <c r="L16156" s="91"/>
    </row>
    <row r="16157" spans="2:12" x14ac:dyDescent="0.25">
      <c r="B16157" s="67" t="s">
        <v>554</v>
      </c>
      <c r="C16157" s="67" t="s">
        <v>555</v>
      </c>
      <c r="D16157" s="68" t="s">
        <v>385</v>
      </c>
      <c r="E16157" s="67" t="s">
        <v>386</v>
      </c>
      <c r="F16157" s="68" t="s">
        <v>572</v>
      </c>
      <c r="G16157" s="67" t="s">
        <v>573</v>
      </c>
      <c r="H16157" s="68" t="s">
        <v>362</v>
      </c>
      <c r="I16157" s="69">
        <v>0</v>
      </c>
      <c r="J16157" s="69">
        <v>0</v>
      </c>
      <c r="K16157" s="91"/>
      <c r="L16157" s="91"/>
    </row>
    <row r="16158" spans="2:12" x14ac:dyDescent="0.25">
      <c r="B16158" s="67" t="s">
        <v>554</v>
      </c>
      <c r="C16158" s="67" t="s">
        <v>555</v>
      </c>
      <c r="D16158" s="68" t="s">
        <v>385</v>
      </c>
      <c r="E16158" s="67" t="s">
        <v>386</v>
      </c>
      <c r="F16158" s="68" t="s">
        <v>572</v>
      </c>
      <c r="G16158" s="67" t="s">
        <v>573</v>
      </c>
      <c r="H16158" s="68" t="s">
        <v>363</v>
      </c>
      <c r="I16158" s="69">
        <v>0</v>
      </c>
      <c r="J16158" s="69">
        <v>0</v>
      </c>
      <c r="K16158" s="91"/>
      <c r="L16158" s="91"/>
    </row>
    <row r="16159" spans="2:12" x14ac:dyDescent="0.25">
      <c r="B16159" s="67" t="s">
        <v>554</v>
      </c>
      <c r="C16159" s="67" t="s">
        <v>555</v>
      </c>
      <c r="D16159" s="68" t="s">
        <v>385</v>
      </c>
      <c r="E16159" s="67" t="s">
        <v>386</v>
      </c>
      <c r="F16159" s="68" t="s">
        <v>572</v>
      </c>
      <c r="G16159" s="67" t="s">
        <v>573</v>
      </c>
      <c r="H16159" s="68" t="s">
        <v>364</v>
      </c>
      <c r="I16159" s="69">
        <v>0</v>
      </c>
      <c r="J16159" s="69">
        <v>0</v>
      </c>
      <c r="K16159" s="91"/>
      <c r="L16159" s="91"/>
    </row>
    <row r="16160" spans="2:12" x14ac:dyDescent="0.25">
      <c r="B16160" s="67" t="s">
        <v>554</v>
      </c>
      <c r="C16160" s="67" t="s">
        <v>555</v>
      </c>
      <c r="D16160" s="68" t="s">
        <v>385</v>
      </c>
      <c r="E16160" s="67" t="s">
        <v>386</v>
      </c>
      <c r="F16160" s="68" t="s">
        <v>572</v>
      </c>
      <c r="G16160" s="67" t="s">
        <v>573</v>
      </c>
      <c r="H16160" s="68" t="s">
        <v>362</v>
      </c>
      <c r="I16160" s="69">
        <v>31</v>
      </c>
      <c r="J16160" s="69">
        <v>34</v>
      </c>
      <c r="K16160" s="91"/>
      <c r="L16160" s="91"/>
    </row>
    <row r="16161" spans="2:12" x14ac:dyDescent="0.25">
      <c r="B16161" s="67" t="s">
        <v>554</v>
      </c>
      <c r="C16161" s="67" t="s">
        <v>555</v>
      </c>
      <c r="D16161" s="68" t="s">
        <v>385</v>
      </c>
      <c r="E16161" s="67" t="s">
        <v>386</v>
      </c>
      <c r="F16161" s="68" t="s">
        <v>572</v>
      </c>
      <c r="G16161" s="67" t="s">
        <v>573</v>
      </c>
      <c r="H16161" s="68" t="s">
        <v>363</v>
      </c>
      <c r="I16161" s="69">
        <v>18</v>
      </c>
      <c r="J16161" s="69">
        <v>41</v>
      </c>
      <c r="K16161" s="91"/>
      <c r="L16161" s="91"/>
    </row>
    <row r="16162" spans="2:12" x14ac:dyDescent="0.25">
      <c r="B16162" s="67" t="s">
        <v>554</v>
      </c>
      <c r="C16162" s="67" t="s">
        <v>555</v>
      </c>
      <c r="D16162" s="68" t="s">
        <v>385</v>
      </c>
      <c r="E16162" s="67" t="s">
        <v>386</v>
      </c>
      <c r="F16162" s="68" t="s">
        <v>572</v>
      </c>
      <c r="G16162" s="67" t="s">
        <v>573</v>
      </c>
      <c r="H16162" s="68" t="s">
        <v>364</v>
      </c>
      <c r="I16162" s="69">
        <v>28</v>
      </c>
      <c r="J16162" s="69">
        <v>85</v>
      </c>
      <c r="K16162" s="91"/>
      <c r="L16162" s="91"/>
    </row>
    <row r="16163" spans="2:12" x14ac:dyDescent="0.25">
      <c r="B16163" s="67" t="s">
        <v>554</v>
      </c>
      <c r="C16163" s="67" t="s">
        <v>555</v>
      </c>
      <c r="D16163" s="68" t="s">
        <v>385</v>
      </c>
      <c r="E16163" s="67" t="s">
        <v>386</v>
      </c>
      <c r="F16163" s="68" t="s">
        <v>572</v>
      </c>
      <c r="G16163" s="67" t="s">
        <v>573</v>
      </c>
      <c r="H16163" s="68" t="s">
        <v>362</v>
      </c>
      <c r="I16163" s="69">
        <v>0</v>
      </c>
      <c r="J16163" s="69">
        <v>0</v>
      </c>
      <c r="K16163" s="91"/>
      <c r="L16163" s="91"/>
    </row>
    <row r="16164" spans="2:12" x14ac:dyDescent="0.25">
      <c r="B16164" s="67" t="s">
        <v>554</v>
      </c>
      <c r="C16164" s="67" t="s">
        <v>555</v>
      </c>
      <c r="D16164" s="68" t="s">
        <v>385</v>
      </c>
      <c r="E16164" s="67" t="s">
        <v>386</v>
      </c>
      <c r="F16164" s="68" t="s">
        <v>572</v>
      </c>
      <c r="G16164" s="67" t="s">
        <v>573</v>
      </c>
      <c r="H16164" s="68" t="s">
        <v>363</v>
      </c>
      <c r="I16164" s="69">
        <v>0</v>
      </c>
      <c r="J16164" s="69">
        <v>0</v>
      </c>
      <c r="K16164" s="91"/>
      <c r="L16164" s="91"/>
    </row>
    <row r="16165" spans="2:12" x14ac:dyDescent="0.25">
      <c r="B16165" s="67" t="s">
        <v>554</v>
      </c>
      <c r="C16165" s="67" t="s">
        <v>555</v>
      </c>
      <c r="D16165" s="68" t="s">
        <v>385</v>
      </c>
      <c r="E16165" s="67" t="s">
        <v>386</v>
      </c>
      <c r="F16165" s="68" t="s">
        <v>572</v>
      </c>
      <c r="G16165" s="67" t="s">
        <v>573</v>
      </c>
      <c r="H16165" s="68" t="s">
        <v>364</v>
      </c>
      <c r="I16165" s="69">
        <v>0</v>
      </c>
      <c r="J16165" s="69">
        <v>0</v>
      </c>
      <c r="K16165" s="91"/>
      <c r="L16165" s="91"/>
    </row>
    <row r="16166" spans="2:12" x14ac:dyDescent="0.25">
      <c r="B16166" s="67" t="s">
        <v>554</v>
      </c>
      <c r="C16166" s="67" t="s">
        <v>555</v>
      </c>
      <c r="D16166" s="68" t="s">
        <v>385</v>
      </c>
      <c r="E16166" s="67" t="s">
        <v>386</v>
      </c>
      <c r="F16166" s="68" t="s">
        <v>572</v>
      </c>
      <c r="G16166" s="67" t="s">
        <v>573</v>
      </c>
      <c r="H16166" s="68" t="s">
        <v>362</v>
      </c>
      <c r="I16166" s="69">
        <v>0</v>
      </c>
      <c r="J16166" s="69">
        <v>0</v>
      </c>
      <c r="K16166" s="91"/>
      <c r="L16166" s="91"/>
    </row>
    <row r="16167" spans="2:12" x14ac:dyDescent="0.25">
      <c r="B16167" s="67" t="s">
        <v>554</v>
      </c>
      <c r="C16167" s="67" t="s">
        <v>555</v>
      </c>
      <c r="D16167" s="68" t="s">
        <v>385</v>
      </c>
      <c r="E16167" s="67" t="s">
        <v>386</v>
      </c>
      <c r="F16167" s="68" t="s">
        <v>572</v>
      </c>
      <c r="G16167" s="67" t="s">
        <v>573</v>
      </c>
      <c r="H16167" s="68" t="s">
        <v>362</v>
      </c>
      <c r="I16167" s="69">
        <v>41</v>
      </c>
      <c r="J16167" s="69">
        <v>34</v>
      </c>
      <c r="K16167" s="91"/>
      <c r="L16167" s="91"/>
    </row>
    <row r="16168" spans="2:12" x14ac:dyDescent="0.25">
      <c r="B16168" s="67" t="s">
        <v>554</v>
      </c>
      <c r="C16168" s="67" t="s">
        <v>555</v>
      </c>
      <c r="D16168" s="68" t="s">
        <v>385</v>
      </c>
      <c r="E16168" s="67" t="s">
        <v>386</v>
      </c>
      <c r="F16168" s="68" t="s">
        <v>572</v>
      </c>
      <c r="G16168" s="67" t="s">
        <v>573</v>
      </c>
      <c r="H16168" s="68" t="s">
        <v>363</v>
      </c>
      <c r="I16168" s="69">
        <v>53</v>
      </c>
      <c r="J16168" s="69">
        <v>82</v>
      </c>
      <c r="K16168" s="91"/>
      <c r="L16168" s="91"/>
    </row>
    <row r="16169" spans="2:12" x14ac:dyDescent="0.25">
      <c r="B16169" s="67" t="s">
        <v>554</v>
      </c>
      <c r="C16169" s="67" t="s">
        <v>555</v>
      </c>
      <c r="D16169" s="68" t="s">
        <v>385</v>
      </c>
      <c r="E16169" s="67" t="s">
        <v>386</v>
      </c>
      <c r="F16169" s="68" t="s">
        <v>572</v>
      </c>
      <c r="G16169" s="67" t="s">
        <v>573</v>
      </c>
      <c r="H16169" s="68" t="s">
        <v>364</v>
      </c>
      <c r="I16169" s="69">
        <v>31</v>
      </c>
      <c r="J16169" s="69">
        <v>82</v>
      </c>
      <c r="K16169" s="91"/>
      <c r="L16169" s="91"/>
    </row>
    <row r="16170" spans="2:12" x14ac:dyDescent="0.25">
      <c r="B16170" s="67" t="s">
        <v>554</v>
      </c>
      <c r="C16170" s="67" t="s">
        <v>555</v>
      </c>
      <c r="D16170" s="68" t="s">
        <v>385</v>
      </c>
      <c r="E16170" s="67" t="s">
        <v>386</v>
      </c>
      <c r="F16170" s="68" t="s">
        <v>572</v>
      </c>
      <c r="G16170" s="67" t="s">
        <v>573</v>
      </c>
      <c r="H16170" s="68" t="s">
        <v>363</v>
      </c>
      <c r="I16170" s="69">
        <v>8</v>
      </c>
      <c r="J16170" s="69">
        <v>0</v>
      </c>
      <c r="K16170" s="91"/>
      <c r="L16170" s="91"/>
    </row>
    <row r="16171" spans="2:12" x14ac:dyDescent="0.25">
      <c r="B16171" s="67" t="s">
        <v>554</v>
      </c>
      <c r="C16171" s="67" t="s">
        <v>555</v>
      </c>
      <c r="D16171" s="68" t="s">
        <v>385</v>
      </c>
      <c r="E16171" s="67" t="s">
        <v>386</v>
      </c>
      <c r="F16171" s="68" t="s">
        <v>572</v>
      </c>
      <c r="G16171" s="67" t="s">
        <v>573</v>
      </c>
      <c r="H16171" s="68" t="s">
        <v>362</v>
      </c>
      <c r="I16171" s="69">
        <v>0</v>
      </c>
      <c r="J16171" s="69">
        <v>0</v>
      </c>
      <c r="K16171" s="91"/>
      <c r="L16171" s="91"/>
    </row>
    <row r="16172" spans="2:12" x14ac:dyDescent="0.25">
      <c r="B16172" s="67" t="s">
        <v>554</v>
      </c>
      <c r="C16172" s="67" t="s">
        <v>555</v>
      </c>
      <c r="D16172" s="68" t="s">
        <v>385</v>
      </c>
      <c r="E16172" s="67" t="s">
        <v>386</v>
      </c>
      <c r="F16172" s="68" t="s">
        <v>572</v>
      </c>
      <c r="G16172" s="67" t="s">
        <v>573</v>
      </c>
      <c r="H16172" s="68" t="s">
        <v>363</v>
      </c>
      <c r="I16172" s="69">
        <v>19</v>
      </c>
      <c r="J16172" s="69">
        <v>0</v>
      </c>
      <c r="K16172" s="91"/>
      <c r="L16172" s="91"/>
    </row>
    <row r="16173" spans="2:12" x14ac:dyDescent="0.25">
      <c r="B16173" s="67" t="s">
        <v>554</v>
      </c>
      <c r="C16173" s="67" t="s">
        <v>555</v>
      </c>
      <c r="D16173" s="68" t="s">
        <v>385</v>
      </c>
      <c r="E16173" s="67" t="s">
        <v>386</v>
      </c>
      <c r="F16173" s="68" t="s">
        <v>572</v>
      </c>
      <c r="G16173" s="67" t="s">
        <v>573</v>
      </c>
      <c r="H16173" s="68" t="s">
        <v>364</v>
      </c>
      <c r="I16173" s="69">
        <v>0</v>
      </c>
      <c r="J16173" s="69">
        <v>0</v>
      </c>
      <c r="K16173" s="91"/>
      <c r="L16173" s="91"/>
    </row>
    <row r="16174" spans="2:12" x14ac:dyDescent="0.25">
      <c r="B16174" s="67" t="s">
        <v>554</v>
      </c>
      <c r="C16174" s="67" t="s">
        <v>555</v>
      </c>
      <c r="D16174" s="68" t="s">
        <v>385</v>
      </c>
      <c r="E16174" s="67" t="s">
        <v>386</v>
      </c>
      <c r="F16174" s="68" t="s">
        <v>572</v>
      </c>
      <c r="G16174" s="67" t="s">
        <v>573</v>
      </c>
      <c r="H16174" s="68" t="s">
        <v>363</v>
      </c>
      <c r="I16174" s="69">
        <v>0</v>
      </c>
      <c r="J16174" s="69">
        <v>0</v>
      </c>
      <c r="K16174" s="91"/>
      <c r="L16174" s="91"/>
    </row>
    <row r="16175" spans="2:12" x14ac:dyDescent="0.25">
      <c r="B16175" s="67" t="s">
        <v>554</v>
      </c>
      <c r="C16175" s="67" t="s">
        <v>555</v>
      </c>
      <c r="D16175" s="68" t="s">
        <v>385</v>
      </c>
      <c r="E16175" s="67" t="s">
        <v>386</v>
      </c>
      <c r="F16175" s="68" t="s">
        <v>572</v>
      </c>
      <c r="G16175" s="67" t="s">
        <v>573</v>
      </c>
      <c r="H16175" s="68" t="s">
        <v>364</v>
      </c>
      <c r="I16175" s="69">
        <v>0</v>
      </c>
      <c r="J16175" s="69">
        <v>0</v>
      </c>
      <c r="K16175" s="91"/>
      <c r="L16175" s="91"/>
    </row>
    <row r="16176" spans="2:12" x14ac:dyDescent="0.25">
      <c r="B16176" s="67" t="s">
        <v>554</v>
      </c>
      <c r="C16176" s="67" t="s">
        <v>555</v>
      </c>
      <c r="D16176" s="68" t="s">
        <v>385</v>
      </c>
      <c r="E16176" s="67" t="s">
        <v>386</v>
      </c>
      <c r="F16176" s="68" t="s">
        <v>572</v>
      </c>
      <c r="G16176" s="67" t="s">
        <v>573</v>
      </c>
      <c r="H16176" s="68" t="s">
        <v>364</v>
      </c>
      <c r="I16176" s="69">
        <v>0</v>
      </c>
      <c r="J16176" s="69">
        <v>0</v>
      </c>
      <c r="K16176" s="91"/>
      <c r="L16176" s="91"/>
    </row>
    <row r="16177" spans="2:12" x14ac:dyDescent="0.25">
      <c r="B16177" s="67" t="s">
        <v>554</v>
      </c>
      <c r="C16177" s="67" t="s">
        <v>555</v>
      </c>
      <c r="D16177" s="68" t="s">
        <v>385</v>
      </c>
      <c r="E16177" s="67" t="s">
        <v>386</v>
      </c>
      <c r="F16177" s="68" t="s">
        <v>572</v>
      </c>
      <c r="G16177" s="67" t="s">
        <v>573</v>
      </c>
      <c r="H16177" s="68" t="s">
        <v>363</v>
      </c>
      <c r="I16177" s="69">
        <v>0</v>
      </c>
      <c r="J16177" s="69">
        <v>0</v>
      </c>
      <c r="K16177" s="91"/>
      <c r="L16177" s="91"/>
    </row>
    <row r="16178" spans="2:12" x14ac:dyDescent="0.25">
      <c r="B16178" s="67" t="s">
        <v>554</v>
      </c>
      <c r="C16178" s="67" t="s">
        <v>555</v>
      </c>
      <c r="D16178" s="68" t="s">
        <v>385</v>
      </c>
      <c r="E16178" s="67" t="s">
        <v>386</v>
      </c>
      <c r="F16178" s="68" t="s">
        <v>572</v>
      </c>
      <c r="G16178" s="67" t="s">
        <v>573</v>
      </c>
      <c r="H16178" s="68" t="s">
        <v>364</v>
      </c>
      <c r="I16178" s="69">
        <v>0</v>
      </c>
      <c r="J16178" s="69">
        <v>0</v>
      </c>
      <c r="K16178" s="91"/>
      <c r="L16178" s="91"/>
    </row>
    <row r="16179" spans="2:12" x14ac:dyDescent="0.25">
      <c r="B16179" s="67" t="s">
        <v>554</v>
      </c>
      <c r="C16179" s="67" t="s">
        <v>555</v>
      </c>
      <c r="D16179" s="68" t="s">
        <v>385</v>
      </c>
      <c r="E16179" s="67" t="s">
        <v>386</v>
      </c>
      <c r="F16179" s="68" t="s">
        <v>572</v>
      </c>
      <c r="G16179" s="67" t="s">
        <v>573</v>
      </c>
      <c r="H16179" s="68" t="s">
        <v>362</v>
      </c>
      <c r="I16179" s="69">
        <v>64</v>
      </c>
      <c r="J16179" s="69">
        <v>111</v>
      </c>
      <c r="K16179" s="91"/>
      <c r="L16179" s="91"/>
    </row>
    <row r="16180" spans="2:12" x14ac:dyDescent="0.25">
      <c r="B16180" s="67" t="s">
        <v>554</v>
      </c>
      <c r="C16180" s="67" t="s">
        <v>555</v>
      </c>
      <c r="D16180" s="68" t="s">
        <v>385</v>
      </c>
      <c r="E16180" s="67" t="s">
        <v>386</v>
      </c>
      <c r="F16180" s="68" t="s">
        <v>572</v>
      </c>
      <c r="G16180" s="67" t="s">
        <v>573</v>
      </c>
      <c r="H16180" s="68" t="s">
        <v>363</v>
      </c>
      <c r="I16180" s="69">
        <v>169</v>
      </c>
      <c r="J16180" s="69">
        <v>248</v>
      </c>
      <c r="K16180" s="91"/>
      <c r="L16180" s="91"/>
    </row>
    <row r="16181" spans="2:12" x14ac:dyDescent="0.25">
      <c r="B16181" s="67" t="s">
        <v>554</v>
      </c>
      <c r="C16181" s="67" t="s">
        <v>555</v>
      </c>
      <c r="D16181" s="68" t="s">
        <v>385</v>
      </c>
      <c r="E16181" s="67" t="s">
        <v>386</v>
      </c>
      <c r="F16181" s="68" t="s">
        <v>572</v>
      </c>
      <c r="G16181" s="67" t="s">
        <v>573</v>
      </c>
      <c r="H16181" s="68" t="s">
        <v>364</v>
      </c>
      <c r="I16181" s="69">
        <v>114</v>
      </c>
      <c r="J16181" s="69">
        <v>138</v>
      </c>
      <c r="K16181" s="91"/>
      <c r="L16181" s="91"/>
    </row>
    <row r="16182" spans="2:12" x14ac:dyDescent="0.25">
      <c r="B16182" s="67" t="s">
        <v>554</v>
      </c>
      <c r="C16182" s="67" t="s">
        <v>555</v>
      </c>
      <c r="D16182" s="68" t="s">
        <v>385</v>
      </c>
      <c r="E16182" s="67" t="s">
        <v>386</v>
      </c>
      <c r="F16182" s="68" t="s">
        <v>572</v>
      </c>
      <c r="G16182" s="67" t="s">
        <v>573</v>
      </c>
      <c r="H16182" s="68" t="s">
        <v>362</v>
      </c>
      <c r="I16182" s="69">
        <v>0</v>
      </c>
      <c r="J16182" s="69">
        <v>0</v>
      </c>
      <c r="K16182" s="91"/>
      <c r="L16182" s="91"/>
    </row>
    <row r="16183" spans="2:12" x14ac:dyDescent="0.25">
      <c r="B16183" s="67" t="s">
        <v>554</v>
      </c>
      <c r="C16183" s="67" t="s">
        <v>555</v>
      </c>
      <c r="D16183" s="68" t="s">
        <v>385</v>
      </c>
      <c r="E16183" s="67" t="s">
        <v>386</v>
      </c>
      <c r="F16183" s="68" t="s">
        <v>572</v>
      </c>
      <c r="G16183" s="67" t="s">
        <v>573</v>
      </c>
      <c r="H16183" s="68" t="s">
        <v>363</v>
      </c>
      <c r="I16183" s="69">
        <v>0</v>
      </c>
      <c r="J16183" s="69">
        <v>0</v>
      </c>
      <c r="K16183" s="91"/>
      <c r="L16183" s="91"/>
    </row>
    <row r="16184" spans="2:12" x14ac:dyDescent="0.25">
      <c r="B16184" s="67" t="s">
        <v>554</v>
      </c>
      <c r="C16184" s="67" t="s">
        <v>555</v>
      </c>
      <c r="D16184" s="68" t="s">
        <v>385</v>
      </c>
      <c r="E16184" s="67" t="s">
        <v>386</v>
      </c>
      <c r="F16184" s="68" t="s">
        <v>572</v>
      </c>
      <c r="G16184" s="67" t="s">
        <v>573</v>
      </c>
      <c r="H16184" s="68" t="s">
        <v>362</v>
      </c>
      <c r="I16184" s="69">
        <v>180</v>
      </c>
      <c r="J16184" s="69">
        <v>108</v>
      </c>
      <c r="K16184" s="91"/>
      <c r="L16184" s="91"/>
    </row>
    <row r="16185" spans="2:12" x14ac:dyDescent="0.25">
      <c r="B16185" s="67" t="s">
        <v>554</v>
      </c>
      <c r="C16185" s="67" t="s">
        <v>555</v>
      </c>
      <c r="D16185" s="68" t="s">
        <v>385</v>
      </c>
      <c r="E16185" s="67" t="s">
        <v>386</v>
      </c>
      <c r="F16185" s="68" t="s">
        <v>572</v>
      </c>
      <c r="G16185" s="67" t="s">
        <v>573</v>
      </c>
      <c r="H16185" s="68" t="s">
        <v>363</v>
      </c>
      <c r="I16185" s="69">
        <v>254</v>
      </c>
      <c r="J16185" s="69">
        <v>312</v>
      </c>
      <c r="K16185" s="91"/>
      <c r="L16185" s="91"/>
    </row>
    <row r="16186" spans="2:12" x14ac:dyDescent="0.25">
      <c r="B16186" s="67" t="s">
        <v>554</v>
      </c>
      <c r="C16186" s="67" t="s">
        <v>555</v>
      </c>
      <c r="D16186" s="68" t="s">
        <v>385</v>
      </c>
      <c r="E16186" s="67" t="s">
        <v>386</v>
      </c>
      <c r="F16186" s="68" t="s">
        <v>572</v>
      </c>
      <c r="G16186" s="67" t="s">
        <v>573</v>
      </c>
      <c r="H16186" s="68" t="s">
        <v>364</v>
      </c>
      <c r="I16186" s="69">
        <v>100</v>
      </c>
      <c r="J16186" s="69">
        <v>188</v>
      </c>
      <c r="K16186" s="91"/>
      <c r="L16186" s="91"/>
    </row>
    <row r="16187" spans="2:12" x14ac:dyDescent="0.25">
      <c r="B16187" s="67" t="s">
        <v>554</v>
      </c>
      <c r="C16187" s="67" t="s">
        <v>555</v>
      </c>
      <c r="D16187" s="68" t="s">
        <v>385</v>
      </c>
      <c r="E16187" s="67" t="s">
        <v>386</v>
      </c>
      <c r="F16187" s="68" t="s">
        <v>572</v>
      </c>
      <c r="G16187" s="67" t="s">
        <v>573</v>
      </c>
      <c r="H16187" s="68" t="s">
        <v>363</v>
      </c>
      <c r="I16187" s="69">
        <v>0</v>
      </c>
      <c r="J16187" s="69">
        <v>0</v>
      </c>
      <c r="K16187" s="91"/>
      <c r="L16187" s="91"/>
    </row>
    <row r="16188" spans="2:12" x14ac:dyDescent="0.25">
      <c r="B16188" s="67" t="s">
        <v>554</v>
      </c>
      <c r="C16188" s="67" t="s">
        <v>555</v>
      </c>
      <c r="D16188" s="68" t="s">
        <v>385</v>
      </c>
      <c r="E16188" s="67" t="s">
        <v>386</v>
      </c>
      <c r="F16188" s="68" t="s">
        <v>572</v>
      </c>
      <c r="G16188" s="67" t="s">
        <v>573</v>
      </c>
      <c r="H16188" s="68" t="s">
        <v>364</v>
      </c>
      <c r="I16188" s="69">
        <v>8</v>
      </c>
      <c r="J16188" s="69">
        <v>14</v>
      </c>
      <c r="K16188" s="91"/>
      <c r="L16188" s="91"/>
    </row>
    <row r="16189" spans="2:12" x14ac:dyDescent="0.25">
      <c r="B16189" s="67" t="s">
        <v>554</v>
      </c>
      <c r="C16189" s="67" t="s">
        <v>555</v>
      </c>
      <c r="D16189" s="68" t="s">
        <v>385</v>
      </c>
      <c r="E16189" s="67" t="s">
        <v>386</v>
      </c>
      <c r="F16189" s="68" t="s">
        <v>572</v>
      </c>
      <c r="G16189" s="67" t="s">
        <v>573</v>
      </c>
      <c r="H16189" s="68" t="s">
        <v>362</v>
      </c>
      <c r="I16189" s="69">
        <v>0</v>
      </c>
      <c r="J16189" s="69">
        <v>5</v>
      </c>
      <c r="K16189" s="91"/>
      <c r="L16189" s="91"/>
    </row>
    <row r="16190" spans="2:12" x14ac:dyDescent="0.25">
      <c r="B16190" s="67" t="s">
        <v>554</v>
      </c>
      <c r="C16190" s="67" t="s">
        <v>555</v>
      </c>
      <c r="D16190" s="68" t="s">
        <v>385</v>
      </c>
      <c r="E16190" s="67" t="s">
        <v>386</v>
      </c>
      <c r="F16190" s="68" t="s">
        <v>572</v>
      </c>
      <c r="G16190" s="67" t="s">
        <v>573</v>
      </c>
      <c r="H16190" s="68" t="s">
        <v>363</v>
      </c>
      <c r="I16190" s="69">
        <v>0</v>
      </c>
      <c r="J16190" s="69">
        <v>0</v>
      </c>
      <c r="K16190" s="91"/>
      <c r="L16190" s="91"/>
    </row>
    <row r="16191" spans="2:12" x14ac:dyDescent="0.25">
      <c r="B16191" s="67" t="s">
        <v>554</v>
      </c>
      <c r="C16191" s="67" t="s">
        <v>555</v>
      </c>
      <c r="D16191" s="68" t="s">
        <v>385</v>
      </c>
      <c r="E16191" s="67" t="s">
        <v>386</v>
      </c>
      <c r="F16191" s="68" t="s">
        <v>572</v>
      </c>
      <c r="G16191" s="67" t="s">
        <v>573</v>
      </c>
      <c r="H16191" s="68" t="s">
        <v>364</v>
      </c>
      <c r="I16191" s="69">
        <v>0</v>
      </c>
      <c r="J16191" s="69">
        <v>0</v>
      </c>
      <c r="K16191" s="91"/>
      <c r="L16191" s="91"/>
    </row>
    <row r="16192" spans="2:12" x14ac:dyDescent="0.25">
      <c r="B16192" s="67" t="s">
        <v>554</v>
      </c>
      <c r="C16192" s="67" t="s">
        <v>555</v>
      </c>
      <c r="D16192" s="68" t="s">
        <v>385</v>
      </c>
      <c r="E16192" s="67" t="s">
        <v>386</v>
      </c>
      <c r="F16192" s="68" t="s">
        <v>572</v>
      </c>
      <c r="G16192" s="67" t="s">
        <v>573</v>
      </c>
      <c r="H16192" s="68" t="s">
        <v>362</v>
      </c>
      <c r="I16192" s="69">
        <v>0</v>
      </c>
      <c r="J16192" s="69">
        <v>1</v>
      </c>
      <c r="K16192" s="91"/>
      <c r="L16192" s="91"/>
    </row>
    <row r="16193" spans="2:12" x14ac:dyDescent="0.25">
      <c r="B16193" s="67" t="s">
        <v>554</v>
      </c>
      <c r="C16193" s="67" t="s">
        <v>555</v>
      </c>
      <c r="D16193" s="68" t="s">
        <v>385</v>
      </c>
      <c r="E16193" s="67" t="s">
        <v>386</v>
      </c>
      <c r="F16193" s="68" t="s">
        <v>572</v>
      </c>
      <c r="G16193" s="67" t="s">
        <v>573</v>
      </c>
      <c r="H16193" s="68" t="s">
        <v>363</v>
      </c>
      <c r="I16193" s="69">
        <v>0</v>
      </c>
      <c r="J16193" s="69">
        <v>6</v>
      </c>
      <c r="K16193" s="91"/>
      <c r="L16193" s="91"/>
    </row>
    <row r="16194" spans="2:12" x14ac:dyDescent="0.25">
      <c r="B16194" s="67" t="s">
        <v>554</v>
      </c>
      <c r="C16194" s="67" t="s">
        <v>555</v>
      </c>
      <c r="D16194" s="68" t="s">
        <v>385</v>
      </c>
      <c r="E16194" s="67" t="s">
        <v>386</v>
      </c>
      <c r="F16194" s="68" t="s">
        <v>572</v>
      </c>
      <c r="G16194" s="67" t="s">
        <v>573</v>
      </c>
      <c r="H16194" s="68" t="s">
        <v>362</v>
      </c>
      <c r="I16194" s="69">
        <v>0</v>
      </c>
      <c r="J16194" s="69">
        <v>6</v>
      </c>
      <c r="K16194" s="91"/>
      <c r="L16194" s="91"/>
    </row>
    <row r="16195" spans="2:12" x14ac:dyDescent="0.25">
      <c r="B16195" s="67" t="s">
        <v>554</v>
      </c>
      <c r="C16195" s="67" t="s">
        <v>555</v>
      </c>
      <c r="D16195" s="68" t="s">
        <v>385</v>
      </c>
      <c r="E16195" s="67" t="s">
        <v>386</v>
      </c>
      <c r="F16195" s="68" t="s">
        <v>572</v>
      </c>
      <c r="G16195" s="67" t="s">
        <v>573</v>
      </c>
      <c r="H16195" s="68" t="s">
        <v>363</v>
      </c>
      <c r="I16195" s="69">
        <v>8</v>
      </c>
      <c r="J16195" s="69">
        <v>16</v>
      </c>
      <c r="K16195" s="91"/>
      <c r="L16195" s="91"/>
    </row>
    <row r="16196" spans="2:12" x14ac:dyDescent="0.25">
      <c r="B16196" s="67" t="s">
        <v>554</v>
      </c>
      <c r="C16196" s="67" t="s">
        <v>555</v>
      </c>
      <c r="D16196" s="68" t="s">
        <v>385</v>
      </c>
      <c r="E16196" s="67" t="s">
        <v>386</v>
      </c>
      <c r="F16196" s="68" t="s">
        <v>572</v>
      </c>
      <c r="G16196" s="67" t="s">
        <v>573</v>
      </c>
      <c r="H16196" s="68" t="s">
        <v>363</v>
      </c>
      <c r="I16196" s="69">
        <v>0</v>
      </c>
      <c r="J16196" s="69">
        <v>0</v>
      </c>
      <c r="K16196" s="91"/>
      <c r="L16196" s="91"/>
    </row>
    <row r="16197" spans="2:12" x14ac:dyDescent="0.25">
      <c r="B16197" s="67" t="s">
        <v>554</v>
      </c>
      <c r="C16197" s="67" t="s">
        <v>555</v>
      </c>
      <c r="D16197" s="68" t="s">
        <v>385</v>
      </c>
      <c r="E16197" s="67" t="s">
        <v>386</v>
      </c>
      <c r="F16197" s="68" t="s">
        <v>572</v>
      </c>
      <c r="G16197" s="67" t="s">
        <v>573</v>
      </c>
      <c r="H16197" s="68" t="s">
        <v>362</v>
      </c>
      <c r="I16197" s="69">
        <v>40</v>
      </c>
      <c r="J16197" s="69">
        <v>75</v>
      </c>
      <c r="K16197" s="91"/>
      <c r="L16197" s="91"/>
    </row>
    <row r="16198" spans="2:12" x14ac:dyDescent="0.25">
      <c r="B16198" s="67" t="s">
        <v>554</v>
      </c>
      <c r="C16198" s="67" t="s">
        <v>555</v>
      </c>
      <c r="D16198" s="68" t="s">
        <v>385</v>
      </c>
      <c r="E16198" s="67" t="s">
        <v>386</v>
      </c>
      <c r="F16198" s="68" t="s">
        <v>572</v>
      </c>
      <c r="G16198" s="67" t="s">
        <v>573</v>
      </c>
      <c r="H16198" s="68" t="s">
        <v>363</v>
      </c>
      <c r="I16198" s="69">
        <v>40</v>
      </c>
      <c r="J16198" s="69">
        <v>94</v>
      </c>
      <c r="K16198" s="91"/>
      <c r="L16198" s="91"/>
    </row>
    <row r="16199" spans="2:12" x14ac:dyDescent="0.25">
      <c r="B16199" s="67" t="s">
        <v>554</v>
      </c>
      <c r="C16199" s="67" t="s">
        <v>555</v>
      </c>
      <c r="D16199" s="68" t="s">
        <v>385</v>
      </c>
      <c r="E16199" s="67" t="s">
        <v>386</v>
      </c>
      <c r="F16199" s="68" t="s">
        <v>572</v>
      </c>
      <c r="G16199" s="67" t="s">
        <v>573</v>
      </c>
      <c r="H16199" s="68" t="s">
        <v>364</v>
      </c>
      <c r="I16199" s="69">
        <v>16</v>
      </c>
      <c r="J16199" s="69">
        <v>20</v>
      </c>
      <c r="K16199" s="91"/>
      <c r="L16199" s="91"/>
    </row>
    <row r="16200" spans="2:12" x14ac:dyDescent="0.25">
      <c r="B16200" s="67" t="s">
        <v>554</v>
      </c>
      <c r="C16200" s="67" t="s">
        <v>555</v>
      </c>
      <c r="D16200" s="68" t="s">
        <v>385</v>
      </c>
      <c r="E16200" s="67" t="s">
        <v>386</v>
      </c>
      <c r="F16200" s="68" t="s">
        <v>572</v>
      </c>
      <c r="G16200" s="67" t="s">
        <v>573</v>
      </c>
      <c r="H16200" s="68" t="s">
        <v>362</v>
      </c>
      <c r="I16200" s="69">
        <v>20</v>
      </c>
      <c r="J16200" s="69">
        <v>10</v>
      </c>
      <c r="K16200" s="91"/>
      <c r="L16200" s="91"/>
    </row>
    <row r="16201" spans="2:12" x14ac:dyDescent="0.25">
      <c r="B16201" s="67" t="s">
        <v>554</v>
      </c>
      <c r="C16201" s="67" t="s">
        <v>555</v>
      </c>
      <c r="D16201" s="68" t="s">
        <v>385</v>
      </c>
      <c r="E16201" s="67" t="s">
        <v>386</v>
      </c>
      <c r="F16201" s="68" t="s">
        <v>572</v>
      </c>
      <c r="G16201" s="67" t="s">
        <v>573</v>
      </c>
      <c r="H16201" s="68" t="s">
        <v>363</v>
      </c>
      <c r="I16201" s="69">
        <v>0</v>
      </c>
      <c r="J16201" s="69">
        <v>0</v>
      </c>
      <c r="K16201" s="91"/>
      <c r="L16201" s="91"/>
    </row>
    <row r="16202" spans="2:12" x14ac:dyDescent="0.25">
      <c r="B16202" s="67" t="s">
        <v>554</v>
      </c>
      <c r="C16202" s="67" t="s">
        <v>555</v>
      </c>
      <c r="D16202" s="68" t="s">
        <v>385</v>
      </c>
      <c r="E16202" s="67" t="s">
        <v>386</v>
      </c>
      <c r="F16202" s="68" t="s">
        <v>572</v>
      </c>
      <c r="G16202" s="67" t="s">
        <v>573</v>
      </c>
      <c r="H16202" s="68" t="s">
        <v>364</v>
      </c>
      <c r="I16202" s="69">
        <v>19</v>
      </c>
      <c r="J16202" s="69">
        <v>0</v>
      </c>
      <c r="K16202" s="91"/>
      <c r="L16202" s="91"/>
    </row>
    <row r="16203" spans="2:12" x14ac:dyDescent="0.25">
      <c r="B16203" s="67" t="s">
        <v>554</v>
      </c>
      <c r="C16203" s="67" t="s">
        <v>555</v>
      </c>
      <c r="D16203" s="68" t="s">
        <v>385</v>
      </c>
      <c r="E16203" s="67" t="s">
        <v>386</v>
      </c>
      <c r="F16203" s="68" t="s">
        <v>572</v>
      </c>
      <c r="G16203" s="67" t="s">
        <v>573</v>
      </c>
      <c r="H16203" s="68" t="s">
        <v>362</v>
      </c>
      <c r="I16203" s="69">
        <v>14</v>
      </c>
      <c r="J16203" s="69">
        <v>23</v>
      </c>
      <c r="K16203" s="91"/>
      <c r="L16203" s="91"/>
    </row>
    <row r="16204" spans="2:12" x14ac:dyDescent="0.25">
      <c r="B16204" s="67" t="s">
        <v>554</v>
      </c>
      <c r="C16204" s="67" t="s">
        <v>555</v>
      </c>
      <c r="D16204" s="68" t="s">
        <v>385</v>
      </c>
      <c r="E16204" s="67" t="s">
        <v>386</v>
      </c>
      <c r="F16204" s="68" t="s">
        <v>572</v>
      </c>
      <c r="G16204" s="67" t="s">
        <v>573</v>
      </c>
      <c r="H16204" s="68" t="s">
        <v>363</v>
      </c>
      <c r="I16204" s="69">
        <v>95</v>
      </c>
      <c r="J16204" s="69">
        <v>95</v>
      </c>
      <c r="K16204" s="91"/>
      <c r="L16204" s="91"/>
    </row>
    <row r="16205" spans="2:12" x14ac:dyDescent="0.25">
      <c r="B16205" s="67" t="s">
        <v>554</v>
      </c>
      <c r="C16205" s="67" t="s">
        <v>555</v>
      </c>
      <c r="D16205" s="68" t="s">
        <v>385</v>
      </c>
      <c r="E16205" s="67" t="s">
        <v>386</v>
      </c>
      <c r="F16205" s="68" t="s">
        <v>572</v>
      </c>
      <c r="G16205" s="67" t="s">
        <v>573</v>
      </c>
      <c r="H16205" s="68" t="s">
        <v>364</v>
      </c>
      <c r="I16205" s="69">
        <v>0</v>
      </c>
      <c r="J16205" s="69">
        <v>0</v>
      </c>
      <c r="K16205" s="91"/>
      <c r="L16205" s="91"/>
    </row>
    <row r="16206" spans="2:12" x14ac:dyDescent="0.25">
      <c r="B16206" s="67" t="s">
        <v>554</v>
      </c>
      <c r="C16206" s="67" t="s">
        <v>555</v>
      </c>
      <c r="D16206" s="68" t="s">
        <v>385</v>
      </c>
      <c r="E16206" s="67" t="s">
        <v>386</v>
      </c>
      <c r="F16206" s="68" t="s">
        <v>572</v>
      </c>
      <c r="G16206" s="67" t="s">
        <v>573</v>
      </c>
      <c r="H16206" s="68" t="s">
        <v>362</v>
      </c>
      <c r="I16206" s="69">
        <v>80</v>
      </c>
      <c r="J16206" s="69">
        <v>80</v>
      </c>
      <c r="K16206" s="91"/>
      <c r="L16206" s="91"/>
    </row>
    <row r="16207" spans="2:12" x14ac:dyDescent="0.25">
      <c r="B16207" s="67" t="s">
        <v>554</v>
      </c>
      <c r="C16207" s="67" t="s">
        <v>555</v>
      </c>
      <c r="D16207" s="68" t="s">
        <v>385</v>
      </c>
      <c r="E16207" s="67" t="s">
        <v>386</v>
      </c>
      <c r="F16207" s="68" t="s">
        <v>572</v>
      </c>
      <c r="G16207" s="67" t="s">
        <v>573</v>
      </c>
      <c r="H16207" s="68" t="s">
        <v>363</v>
      </c>
      <c r="I16207" s="69">
        <v>238</v>
      </c>
      <c r="J16207" s="69">
        <v>369</v>
      </c>
      <c r="K16207" s="91"/>
      <c r="L16207" s="91"/>
    </row>
    <row r="16208" spans="2:12" x14ac:dyDescent="0.25">
      <c r="B16208" s="67" t="s">
        <v>554</v>
      </c>
      <c r="C16208" s="67" t="s">
        <v>555</v>
      </c>
      <c r="D16208" s="68" t="s">
        <v>385</v>
      </c>
      <c r="E16208" s="67" t="s">
        <v>386</v>
      </c>
      <c r="F16208" s="68" t="s">
        <v>572</v>
      </c>
      <c r="G16208" s="67" t="s">
        <v>573</v>
      </c>
      <c r="H16208" s="68" t="s">
        <v>364</v>
      </c>
      <c r="I16208" s="69">
        <v>100</v>
      </c>
      <c r="J16208" s="69">
        <v>140</v>
      </c>
      <c r="K16208" s="91"/>
      <c r="L16208" s="91"/>
    </row>
    <row r="16209" spans="2:12" x14ac:dyDescent="0.25">
      <c r="B16209" s="67" t="s">
        <v>554</v>
      </c>
      <c r="C16209" s="67" t="s">
        <v>555</v>
      </c>
      <c r="D16209" s="68" t="s">
        <v>385</v>
      </c>
      <c r="E16209" s="67" t="s">
        <v>386</v>
      </c>
      <c r="F16209" s="68" t="s">
        <v>572</v>
      </c>
      <c r="G16209" s="67" t="s">
        <v>573</v>
      </c>
      <c r="H16209" s="68" t="s">
        <v>362</v>
      </c>
      <c r="I16209" s="69">
        <v>0</v>
      </c>
      <c r="J16209" s="69">
        <v>19</v>
      </c>
      <c r="K16209" s="91"/>
      <c r="L16209" s="91"/>
    </row>
    <row r="16210" spans="2:12" x14ac:dyDescent="0.25">
      <c r="B16210" s="67" t="s">
        <v>554</v>
      </c>
      <c r="C16210" s="67" t="s">
        <v>555</v>
      </c>
      <c r="D16210" s="68" t="s">
        <v>385</v>
      </c>
      <c r="E16210" s="67" t="s">
        <v>386</v>
      </c>
      <c r="F16210" s="68" t="s">
        <v>572</v>
      </c>
      <c r="G16210" s="67" t="s">
        <v>573</v>
      </c>
      <c r="H16210" s="68" t="s">
        <v>363</v>
      </c>
      <c r="I16210" s="69">
        <v>0</v>
      </c>
      <c r="J16210" s="69">
        <v>0</v>
      </c>
      <c r="K16210" s="91"/>
      <c r="L16210" s="91"/>
    </row>
    <row r="16211" spans="2:12" x14ac:dyDescent="0.25">
      <c r="B16211" s="67" t="s">
        <v>554</v>
      </c>
      <c r="C16211" s="67" t="s">
        <v>555</v>
      </c>
      <c r="D16211" s="68" t="s">
        <v>385</v>
      </c>
      <c r="E16211" s="67" t="s">
        <v>386</v>
      </c>
      <c r="F16211" s="68" t="s">
        <v>572</v>
      </c>
      <c r="G16211" s="67" t="s">
        <v>573</v>
      </c>
      <c r="H16211" s="68" t="s">
        <v>362</v>
      </c>
      <c r="I16211" s="69">
        <v>0</v>
      </c>
      <c r="J16211" s="69">
        <v>60</v>
      </c>
      <c r="K16211" s="91"/>
      <c r="L16211" s="91"/>
    </row>
    <row r="16212" spans="2:12" x14ac:dyDescent="0.25">
      <c r="B16212" s="67" t="s">
        <v>554</v>
      </c>
      <c r="C16212" s="67" t="s">
        <v>555</v>
      </c>
      <c r="D16212" s="68" t="s">
        <v>385</v>
      </c>
      <c r="E16212" s="67" t="s">
        <v>386</v>
      </c>
      <c r="F16212" s="68" t="s">
        <v>572</v>
      </c>
      <c r="G16212" s="67" t="s">
        <v>573</v>
      </c>
      <c r="H16212" s="68" t="s">
        <v>363</v>
      </c>
      <c r="I16212" s="69">
        <v>52</v>
      </c>
      <c r="J16212" s="69">
        <v>63</v>
      </c>
      <c r="K16212" s="91"/>
      <c r="L16212" s="91"/>
    </row>
    <row r="16213" spans="2:12" x14ac:dyDescent="0.25">
      <c r="B16213" s="67" t="s">
        <v>554</v>
      </c>
      <c r="C16213" s="67" t="s">
        <v>555</v>
      </c>
      <c r="D16213" s="68" t="s">
        <v>385</v>
      </c>
      <c r="E16213" s="67" t="s">
        <v>386</v>
      </c>
      <c r="F16213" s="68" t="s">
        <v>572</v>
      </c>
      <c r="G16213" s="67" t="s">
        <v>573</v>
      </c>
      <c r="H16213" s="68" t="s">
        <v>364</v>
      </c>
      <c r="I16213" s="69">
        <v>8</v>
      </c>
      <c r="J16213" s="69">
        <v>14</v>
      </c>
      <c r="K16213" s="91"/>
      <c r="L16213" s="91"/>
    </row>
    <row r="16214" spans="2:12" x14ac:dyDescent="0.25">
      <c r="B16214" s="67" t="s">
        <v>554</v>
      </c>
      <c r="C16214" s="67" t="s">
        <v>555</v>
      </c>
      <c r="D16214" s="68" t="s">
        <v>385</v>
      </c>
      <c r="E16214" s="67" t="s">
        <v>386</v>
      </c>
      <c r="F16214" s="68" t="s">
        <v>572</v>
      </c>
      <c r="G16214" s="67" t="s">
        <v>573</v>
      </c>
      <c r="H16214" s="68" t="s">
        <v>362</v>
      </c>
      <c r="I16214" s="69">
        <v>10</v>
      </c>
      <c r="J16214" s="69">
        <v>28</v>
      </c>
      <c r="K16214" s="91"/>
      <c r="L16214" s="91"/>
    </row>
    <row r="16215" spans="2:12" x14ac:dyDescent="0.25">
      <c r="B16215" s="67" t="s">
        <v>554</v>
      </c>
      <c r="C16215" s="67" t="s">
        <v>555</v>
      </c>
      <c r="D16215" s="68" t="s">
        <v>385</v>
      </c>
      <c r="E16215" s="67" t="s">
        <v>386</v>
      </c>
      <c r="F16215" s="68" t="s">
        <v>572</v>
      </c>
      <c r="G16215" s="67" t="s">
        <v>573</v>
      </c>
      <c r="H16215" s="68" t="s">
        <v>363</v>
      </c>
      <c r="I16215" s="69">
        <v>0</v>
      </c>
      <c r="J16215" s="69">
        <v>0</v>
      </c>
      <c r="K16215" s="91"/>
      <c r="L16215" s="91"/>
    </row>
    <row r="16216" spans="2:12" x14ac:dyDescent="0.25">
      <c r="B16216" s="67" t="s">
        <v>554</v>
      </c>
      <c r="C16216" s="67" t="s">
        <v>555</v>
      </c>
      <c r="D16216" s="68" t="s">
        <v>385</v>
      </c>
      <c r="E16216" s="67" t="s">
        <v>386</v>
      </c>
      <c r="F16216" s="68" t="s">
        <v>572</v>
      </c>
      <c r="G16216" s="67" t="s">
        <v>573</v>
      </c>
      <c r="H16216" s="68" t="s">
        <v>364</v>
      </c>
      <c r="I16216" s="69">
        <v>0</v>
      </c>
      <c r="J16216" s="69">
        <v>0</v>
      </c>
      <c r="K16216" s="91"/>
      <c r="L16216" s="91"/>
    </row>
    <row r="16217" spans="2:12" x14ac:dyDescent="0.25">
      <c r="B16217" s="67" t="s">
        <v>554</v>
      </c>
      <c r="C16217" s="67" t="s">
        <v>555</v>
      </c>
      <c r="D16217" s="68" t="s">
        <v>385</v>
      </c>
      <c r="E16217" s="67" t="s">
        <v>386</v>
      </c>
      <c r="F16217" s="68" t="s">
        <v>572</v>
      </c>
      <c r="G16217" s="67" t="s">
        <v>573</v>
      </c>
      <c r="H16217" s="68" t="s">
        <v>363</v>
      </c>
      <c r="I16217" s="69">
        <v>0</v>
      </c>
      <c r="J16217" s="69">
        <v>4</v>
      </c>
      <c r="K16217" s="91"/>
      <c r="L16217" s="91"/>
    </row>
    <row r="16218" spans="2:12" x14ac:dyDescent="0.25">
      <c r="B16218" s="67" t="s">
        <v>554</v>
      </c>
      <c r="C16218" s="67" t="s">
        <v>555</v>
      </c>
      <c r="D16218" s="68" t="s">
        <v>385</v>
      </c>
      <c r="E16218" s="67" t="s">
        <v>386</v>
      </c>
      <c r="F16218" s="68" t="s">
        <v>572</v>
      </c>
      <c r="G16218" s="67" t="s">
        <v>573</v>
      </c>
      <c r="H16218" s="68" t="s">
        <v>362</v>
      </c>
      <c r="I16218" s="69">
        <v>0</v>
      </c>
      <c r="J16218" s="69">
        <v>0</v>
      </c>
      <c r="K16218" s="91"/>
      <c r="L16218" s="91"/>
    </row>
    <row r="16219" spans="2:12" x14ac:dyDescent="0.25">
      <c r="B16219" s="67" t="s">
        <v>554</v>
      </c>
      <c r="C16219" s="67" t="s">
        <v>555</v>
      </c>
      <c r="D16219" s="68" t="s">
        <v>385</v>
      </c>
      <c r="E16219" s="67" t="s">
        <v>386</v>
      </c>
      <c r="F16219" s="68" t="s">
        <v>572</v>
      </c>
      <c r="G16219" s="67" t="s">
        <v>573</v>
      </c>
      <c r="H16219" s="68" t="s">
        <v>363</v>
      </c>
      <c r="I16219" s="69">
        <v>0</v>
      </c>
      <c r="J16219" s="69">
        <v>24</v>
      </c>
      <c r="K16219" s="91"/>
      <c r="L16219" s="91"/>
    </row>
    <row r="16220" spans="2:12" x14ac:dyDescent="0.25">
      <c r="B16220" s="67" t="s">
        <v>554</v>
      </c>
      <c r="C16220" s="67" t="s">
        <v>555</v>
      </c>
      <c r="D16220" s="68" t="s">
        <v>385</v>
      </c>
      <c r="E16220" s="67" t="s">
        <v>386</v>
      </c>
      <c r="F16220" s="68" t="s">
        <v>572</v>
      </c>
      <c r="G16220" s="67" t="s">
        <v>573</v>
      </c>
      <c r="H16220" s="68" t="s">
        <v>364</v>
      </c>
      <c r="I16220" s="69">
        <v>0</v>
      </c>
      <c r="J16220" s="69">
        <v>10</v>
      </c>
      <c r="K16220" s="91"/>
      <c r="L16220" s="91"/>
    </row>
    <row r="16221" spans="2:12" x14ac:dyDescent="0.25">
      <c r="B16221" s="67" t="s">
        <v>554</v>
      </c>
      <c r="C16221" s="67" t="s">
        <v>555</v>
      </c>
      <c r="D16221" s="68" t="s">
        <v>385</v>
      </c>
      <c r="E16221" s="67" t="s">
        <v>386</v>
      </c>
      <c r="F16221" s="68" t="s">
        <v>572</v>
      </c>
      <c r="G16221" s="67" t="s">
        <v>573</v>
      </c>
      <c r="H16221" s="68" t="s">
        <v>362</v>
      </c>
      <c r="I16221" s="69">
        <v>0.309</v>
      </c>
      <c r="J16221" s="69">
        <v>0.20599999999999999</v>
      </c>
      <c r="K16221" s="91"/>
      <c r="L16221" s="91"/>
    </row>
    <row r="16222" spans="2:12" x14ac:dyDescent="0.25">
      <c r="B16222" s="67" t="s">
        <v>554</v>
      </c>
      <c r="C16222" s="67" t="s">
        <v>555</v>
      </c>
      <c r="D16222" s="68" t="s">
        <v>385</v>
      </c>
      <c r="E16222" s="67" t="s">
        <v>386</v>
      </c>
      <c r="F16222" s="68" t="s">
        <v>572</v>
      </c>
      <c r="G16222" s="67" t="s">
        <v>573</v>
      </c>
      <c r="H16222" s="68" t="s">
        <v>363</v>
      </c>
      <c r="I16222" s="69">
        <v>0.39140000000000003</v>
      </c>
      <c r="J16222" s="69">
        <v>0.55620000000000003</v>
      </c>
      <c r="K16222" s="91"/>
      <c r="L16222" s="91"/>
    </row>
    <row r="16223" spans="2:12" x14ac:dyDescent="0.25">
      <c r="B16223" s="67" t="s">
        <v>554</v>
      </c>
      <c r="C16223" s="67" t="s">
        <v>555</v>
      </c>
      <c r="D16223" s="68" t="s">
        <v>385</v>
      </c>
      <c r="E16223" s="67" t="s">
        <v>386</v>
      </c>
      <c r="F16223" s="68" t="s">
        <v>572</v>
      </c>
      <c r="G16223" s="67" t="s">
        <v>573</v>
      </c>
      <c r="H16223" s="68" t="s">
        <v>364</v>
      </c>
      <c r="I16223" s="69">
        <v>0.45319999999999999</v>
      </c>
      <c r="J16223" s="69">
        <v>0.28839999999999999</v>
      </c>
      <c r="K16223" s="91"/>
      <c r="L16223" s="91"/>
    </row>
    <row r="16224" spans="2:12" x14ac:dyDescent="0.25">
      <c r="B16224" s="67" t="s">
        <v>554</v>
      </c>
      <c r="C16224" s="67" t="s">
        <v>555</v>
      </c>
      <c r="D16224" s="68" t="s">
        <v>385</v>
      </c>
      <c r="E16224" s="67" t="s">
        <v>386</v>
      </c>
      <c r="F16224" s="68" t="s">
        <v>572</v>
      </c>
      <c r="G16224" s="67" t="s">
        <v>573</v>
      </c>
      <c r="H16224" s="68" t="s">
        <v>363</v>
      </c>
      <c r="I16224" s="69">
        <v>0</v>
      </c>
      <c r="J16224" s="69">
        <v>0</v>
      </c>
      <c r="K16224" s="91"/>
      <c r="L16224" s="91"/>
    </row>
    <row r="16225" spans="2:12" x14ac:dyDescent="0.25">
      <c r="B16225" s="67" t="s">
        <v>554</v>
      </c>
      <c r="C16225" s="67" t="s">
        <v>555</v>
      </c>
      <c r="D16225" s="68" t="s">
        <v>385</v>
      </c>
      <c r="E16225" s="67" t="s">
        <v>386</v>
      </c>
      <c r="F16225" s="68" t="s">
        <v>572</v>
      </c>
      <c r="G16225" s="67" t="s">
        <v>573</v>
      </c>
      <c r="H16225" s="68" t="s">
        <v>363</v>
      </c>
      <c r="I16225" s="69">
        <v>0</v>
      </c>
      <c r="J16225" s="69">
        <v>0</v>
      </c>
      <c r="K16225" s="91"/>
      <c r="L16225" s="91"/>
    </row>
    <row r="16226" spans="2:12" x14ac:dyDescent="0.25">
      <c r="B16226" s="67" t="s">
        <v>554</v>
      </c>
      <c r="C16226" s="67" t="s">
        <v>555</v>
      </c>
      <c r="D16226" s="68" t="s">
        <v>385</v>
      </c>
      <c r="E16226" s="67" t="s">
        <v>386</v>
      </c>
      <c r="F16226" s="68" t="s">
        <v>572</v>
      </c>
      <c r="G16226" s="67" t="s">
        <v>573</v>
      </c>
      <c r="H16226" s="68" t="s">
        <v>364</v>
      </c>
      <c r="I16226" s="69">
        <v>0</v>
      </c>
      <c r="J16226" s="69">
        <v>0</v>
      </c>
      <c r="K16226" s="91"/>
      <c r="L16226" s="91"/>
    </row>
    <row r="16227" spans="2:12" x14ac:dyDescent="0.25">
      <c r="B16227" s="67" t="s">
        <v>554</v>
      </c>
      <c r="C16227" s="67" t="s">
        <v>555</v>
      </c>
      <c r="D16227" s="68" t="s">
        <v>385</v>
      </c>
      <c r="E16227" s="67" t="s">
        <v>386</v>
      </c>
      <c r="F16227" s="68" t="s">
        <v>572</v>
      </c>
      <c r="G16227" s="67" t="s">
        <v>573</v>
      </c>
      <c r="H16227" s="68" t="s">
        <v>363</v>
      </c>
      <c r="I16227" s="69">
        <v>0</v>
      </c>
      <c r="J16227" s="69">
        <v>0</v>
      </c>
      <c r="K16227" s="91"/>
      <c r="L16227" s="91"/>
    </row>
    <row r="16228" spans="2:12" x14ac:dyDescent="0.25">
      <c r="B16228" s="67" t="s">
        <v>554</v>
      </c>
      <c r="C16228" s="67" t="s">
        <v>555</v>
      </c>
      <c r="D16228" s="68" t="s">
        <v>385</v>
      </c>
      <c r="E16228" s="67" t="s">
        <v>386</v>
      </c>
      <c r="F16228" s="68" t="s">
        <v>572</v>
      </c>
      <c r="G16228" s="67" t="s">
        <v>573</v>
      </c>
      <c r="H16228" s="68" t="s">
        <v>362</v>
      </c>
      <c r="I16228" s="69">
        <v>0</v>
      </c>
      <c r="J16228" s="69">
        <v>0</v>
      </c>
      <c r="K16228" s="91"/>
      <c r="L16228" s="91"/>
    </row>
    <row r="16229" spans="2:12" x14ac:dyDescent="0.25">
      <c r="B16229" s="67" t="s">
        <v>554</v>
      </c>
      <c r="C16229" s="67" t="s">
        <v>555</v>
      </c>
      <c r="D16229" s="68" t="s">
        <v>385</v>
      </c>
      <c r="E16229" s="67" t="s">
        <v>386</v>
      </c>
      <c r="F16229" s="68" t="s">
        <v>572</v>
      </c>
      <c r="G16229" s="67" t="s">
        <v>573</v>
      </c>
      <c r="H16229" s="68" t="s">
        <v>363</v>
      </c>
      <c r="I16229" s="69">
        <v>3</v>
      </c>
      <c r="J16229" s="69">
        <v>11</v>
      </c>
      <c r="K16229" s="91"/>
      <c r="L16229" s="91"/>
    </row>
    <row r="16230" spans="2:12" x14ac:dyDescent="0.25">
      <c r="B16230" s="67" t="s">
        <v>554</v>
      </c>
      <c r="C16230" s="67" t="s">
        <v>555</v>
      </c>
      <c r="D16230" s="68" t="s">
        <v>385</v>
      </c>
      <c r="E16230" s="67" t="s">
        <v>386</v>
      </c>
      <c r="F16230" s="68" t="s">
        <v>572</v>
      </c>
      <c r="G16230" s="67" t="s">
        <v>573</v>
      </c>
      <c r="H16230" s="68" t="s">
        <v>362</v>
      </c>
      <c r="I16230" s="69">
        <v>0</v>
      </c>
      <c r="J16230" s="69">
        <v>0</v>
      </c>
      <c r="K16230" s="91"/>
      <c r="L16230" s="91"/>
    </row>
    <row r="16231" spans="2:12" x14ac:dyDescent="0.25">
      <c r="B16231" s="67" t="s">
        <v>554</v>
      </c>
      <c r="C16231" s="67" t="s">
        <v>555</v>
      </c>
      <c r="D16231" s="68" t="s">
        <v>385</v>
      </c>
      <c r="E16231" s="67" t="s">
        <v>386</v>
      </c>
      <c r="F16231" s="68" t="s">
        <v>572</v>
      </c>
      <c r="G16231" s="67" t="s">
        <v>573</v>
      </c>
      <c r="H16231" s="68" t="s">
        <v>363</v>
      </c>
      <c r="I16231" s="69">
        <v>0</v>
      </c>
      <c r="J16231" s="69">
        <v>0</v>
      </c>
      <c r="K16231" s="91"/>
      <c r="L16231" s="91"/>
    </row>
    <row r="16232" spans="2:12" x14ac:dyDescent="0.25">
      <c r="B16232" s="67" t="s">
        <v>554</v>
      </c>
      <c r="C16232" s="67" t="s">
        <v>555</v>
      </c>
      <c r="D16232" s="68" t="s">
        <v>385</v>
      </c>
      <c r="E16232" s="67" t="s">
        <v>386</v>
      </c>
      <c r="F16232" s="68" t="s">
        <v>572</v>
      </c>
      <c r="G16232" s="67" t="s">
        <v>573</v>
      </c>
      <c r="H16232" s="68" t="s">
        <v>364</v>
      </c>
      <c r="I16232" s="69">
        <v>0</v>
      </c>
      <c r="J16232" s="69">
        <v>0</v>
      </c>
      <c r="K16232" s="91"/>
      <c r="L16232" s="91"/>
    </row>
    <row r="16233" spans="2:12" x14ac:dyDescent="0.25">
      <c r="B16233" s="67" t="s">
        <v>554</v>
      </c>
      <c r="C16233" s="67" t="s">
        <v>555</v>
      </c>
      <c r="D16233" s="68" t="s">
        <v>385</v>
      </c>
      <c r="E16233" s="67" t="s">
        <v>386</v>
      </c>
      <c r="F16233" s="68" t="s">
        <v>572</v>
      </c>
      <c r="G16233" s="67" t="s">
        <v>573</v>
      </c>
      <c r="H16233" s="68" t="s">
        <v>362</v>
      </c>
      <c r="I16233" s="69">
        <v>20</v>
      </c>
      <c r="J16233" s="69">
        <v>39</v>
      </c>
      <c r="K16233" s="91"/>
      <c r="L16233" s="91"/>
    </row>
    <row r="16234" spans="2:12" x14ac:dyDescent="0.25">
      <c r="B16234" s="67" t="s">
        <v>554</v>
      </c>
      <c r="C16234" s="67" t="s">
        <v>555</v>
      </c>
      <c r="D16234" s="68" t="s">
        <v>385</v>
      </c>
      <c r="E16234" s="67" t="s">
        <v>386</v>
      </c>
      <c r="F16234" s="68" t="s">
        <v>572</v>
      </c>
      <c r="G16234" s="67" t="s">
        <v>573</v>
      </c>
      <c r="H16234" s="68" t="s">
        <v>363</v>
      </c>
      <c r="I16234" s="69">
        <v>29</v>
      </c>
      <c r="J16234" s="69">
        <v>8</v>
      </c>
      <c r="K16234" s="91"/>
      <c r="L16234" s="91"/>
    </row>
    <row r="16235" spans="2:12" x14ac:dyDescent="0.25">
      <c r="B16235" s="67" t="s">
        <v>554</v>
      </c>
      <c r="C16235" s="67" t="s">
        <v>555</v>
      </c>
      <c r="D16235" s="68" t="s">
        <v>385</v>
      </c>
      <c r="E16235" s="67" t="s">
        <v>386</v>
      </c>
      <c r="F16235" s="68" t="s">
        <v>572</v>
      </c>
      <c r="G16235" s="67" t="s">
        <v>573</v>
      </c>
      <c r="H16235" s="68" t="s">
        <v>364</v>
      </c>
      <c r="I16235" s="69">
        <v>0</v>
      </c>
      <c r="J16235" s="69">
        <v>0</v>
      </c>
      <c r="K16235" s="91"/>
      <c r="L16235" s="91"/>
    </row>
    <row r="16236" spans="2:12" x14ac:dyDescent="0.25">
      <c r="B16236" s="67" t="s">
        <v>554</v>
      </c>
      <c r="C16236" s="67" t="s">
        <v>555</v>
      </c>
      <c r="D16236" s="68" t="s">
        <v>385</v>
      </c>
      <c r="E16236" s="67" t="s">
        <v>386</v>
      </c>
      <c r="F16236" s="68" t="s">
        <v>572</v>
      </c>
      <c r="G16236" s="67" t="s">
        <v>573</v>
      </c>
      <c r="H16236" s="68" t="s">
        <v>363</v>
      </c>
      <c r="I16236" s="69">
        <v>24</v>
      </c>
      <c r="J16236" s="69">
        <v>20</v>
      </c>
      <c r="K16236" s="91"/>
      <c r="L16236" s="91"/>
    </row>
    <row r="16237" spans="2:12" x14ac:dyDescent="0.25">
      <c r="B16237" s="67" t="s">
        <v>554</v>
      </c>
      <c r="C16237" s="67" t="s">
        <v>555</v>
      </c>
      <c r="D16237" s="68" t="s">
        <v>385</v>
      </c>
      <c r="E16237" s="67" t="s">
        <v>386</v>
      </c>
      <c r="F16237" s="68" t="s">
        <v>572</v>
      </c>
      <c r="G16237" s="67" t="s">
        <v>573</v>
      </c>
      <c r="H16237" s="68" t="s">
        <v>364</v>
      </c>
      <c r="I16237" s="69">
        <v>0</v>
      </c>
      <c r="J16237" s="69">
        <v>16</v>
      </c>
      <c r="K16237" s="91"/>
      <c r="L16237" s="91"/>
    </row>
    <row r="16238" spans="2:12" x14ac:dyDescent="0.25">
      <c r="B16238" s="67" t="s">
        <v>554</v>
      </c>
      <c r="C16238" s="67" t="s">
        <v>555</v>
      </c>
      <c r="D16238" s="68" t="s">
        <v>385</v>
      </c>
      <c r="E16238" s="67" t="s">
        <v>386</v>
      </c>
      <c r="F16238" s="68" t="s">
        <v>572</v>
      </c>
      <c r="G16238" s="67" t="s">
        <v>573</v>
      </c>
      <c r="H16238" s="68" t="s">
        <v>362</v>
      </c>
      <c r="I16238" s="69">
        <v>11</v>
      </c>
      <c r="J16238" s="69">
        <v>11</v>
      </c>
      <c r="K16238" s="91"/>
      <c r="L16238" s="91"/>
    </row>
    <row r="16239" spans="2:12" x14ac:dyDescent="0.25">
      <c r="B16239" s="67" t="s">
        <v>554</v>
      </c>
      <c r="C16239" s="67" t="s">
        <v>555</v>
      </c>
      <c r="D16239" s="68" t="s">
        <v>385</v>
      </c>
      <c r="E16239" s="67" t="s">
        <v>386</v>
      </c>
      <c r="F16239" s="68" t="s">
        <v>572</v>
      </c>
      <c r="G16239" s="67" t="s">
        <v>573</v>
      </c>
      <c r="H16239" s="68" t="s">
        <v>364</v>
      </c>
      <c r="I16239" s="69">
        <v>0</v>
      </c>
      <c r="J16239" s="69">
        <v>0</v>
      </c>
      <c r="K16239" s="91"/>
      <c r="L16239" s="91"/>
    </row>
    <row r="16240" spans="2:12" x14ac:dyDescent="0.25">
      <c r="B16240" s="67" t="s">
        <v>554</v>
      </c>
      <c r="C16240" s="67" t="s">
        <v>555</v>
      </c>
      <c r="D16240" s="68" t="s">
        <v>385</v>
      </c>
      <c r="E16240" s="67" t="s">
        <v>386</v>
      </c>
      <c r="F16240" s="68" t="s">
        <v>572</v>
      </c>
      <c r="G16240" s="67" t="s">
        <v>573</v>
      </c>
      <c r="H16240" s="68" t="s">
        <v>362</v>
      </c>
      <c r="I16240" s="69">
        <v>0</v>
      </c>
      <c r="J16240" s="69">
        <v>9</v>
      </c>
      <c r="K16240" s="91"/>
      <c r="L16240" s="91"/>
    </row>
    <row r="16241" spans="2:12" x14ac:dyDescent="0.25">
      <c r="B16241" s="67" t="s">
        <v>554</v>
      </c>
      <c r="C16241" s="67" t="s">
        <v>555</v>
      </c>
      <c r="D16241" s="68" t="s">
        <v>385</v>
      </c>
      <c r="E16241" s="67" t="s">
        <v>386</v>
      </c>
      <c r="F16241" s="68" t="s">
        <v>572</v>
      </c>
      <c r="G16241" s="67" t="s">
        <v>573</v>
      </c>
      <c r="H16241" s="68" t="s">
        <v>363</v>
      </c>
      <c r="I16241" s="69">
        <v>26</v>
      </c>
      <c r="J16241" s="69">
        <v>21</v>
      </c>
      <c r="K16241" s="91"/>
      <c r="L16241" s="91"/>
    </row>
    <row r="16242" spans="2:12" x14ac:dyDescent="0.25">
      <c r="B16242" s="67" t="s">
        <v>554</v>
      </c>
      <c r="C16242" s="67" t="s">
        <v>555</v>
      </c>
      <c r="D16242" s="68" t="s">
        <v>385</v>
      </c>
      <c r="E16242" s="67" t="s">
        <v>386</v>
      </c>
      <c r="F16242" s="68" t="s">
        <v>572</v>
      </c>
      <c r="G16242" s="67" t="s">
        <v>573</v>
      </c>
      <c r="H16242" s="68" t="s">
        <v>364</v>
      </c>
      <c r="I16242" s="69">
        <v>20</v>
      </c>
      <c r="J16242" s="69">
        <v>21</v>
      </c>
      <c r="K16242" s="91"/>
      <c r="L16242" s="91"/>
    </row>
    <row r="16243" spans="2:12" x14ac:dyDescent="0.25">
      <c r="B16243" s="67" t="s">
        <v>554</v>
      </c>
      <c r="C16243" s="67" t="s">
        <v>555</v>
      </c>
      <c r="D16243" s="68" t="s">
        <v>385</v>
      </c>
      <c r="E16243" s="67" t="s">
        <v>386</v>
      </c>
      <c r="F16243" s="68" t="s">
        <v>572</v>
      </c>
      <c r="G16243" s="67" t="s">
        <v>573</v>
      </c>
      <c r="H16243" s="68" t="s">
        <v>362</v>
      </c>
      <c r="I16243" s="69">
        <v>0</v>
      </c>
      <c r="J16243" s="69">
        <v>0</v>
      </c>
      <c r="K16243" s="91"/>
      <c r="L16243" s="91"/>
    </row>
    <row r="16244" spans="2:12" x14ac:dyDescent="0.25">
      <c r="B16244" s="67" t="s">
        <v>554</v>
      </c>
      <c r="C16244" s="67" t="s">
        <v>555</v>
      </c>
      <c r="D16244" s="68" t="s">
        <v>385</v>
      </c>
      <c r="E16244" s="67" t="s">
        <v>386</v>
      </c>
      <c r="F16244" s="68" t="s">
        <v>572</v>
      </c>
      <c r="G16244" s="67" t="s">
        <v>573</v>
      </c>
      <c r="H16244" s="68" t="s">
        <v>363</v>
      </c>
      <c r="I16244" s="69">
        <v>0</v>
      </c>
      <c r="J16244" s="69">
        <v>28</v>
      </c>
      <c r="K16244" s="91"/>
      <c r="L16244" s="91"/>
    </row>
    <row r="16245" spans="2:12" x14ac:dyDescent="0.25">
      <c r="B16245" s="67" t="s">
        <v>554</v>
      </c>
      <c r="C16245" s="67" t="s">
        <v>555</v>
      </c>
      <c r="D16245" s="68" t="s">
        <v>385</v>
      </c>
      <c r="E16245" s="67" t="s">
        <v>386</v>
      </c>
      <c r="F16245" s="68" t="s">
        <v>572</v>
      </c>
      <c r="G16245" s="67" t="s">
        <v>573</v>
      </c>
      <c r="H16245" s="68" t="s">
        <v>362</v>
      </c>
      <c r="I16245" s="69">
        <v>0</v>
      </c>
      <c r="J16245" s="69">
        <v>0</v>
      </c>
      <c r="K16245" s="91"/>
      <c r="L16245" s="91"/>
    </row>
    <row r="16246" spans="2:12" x14ac:dyDescent="0.25">
      <c r="B16246" s="67" t="s">
        <v>554</v>
      </c>
      <c r="C16246" s="67" t="s">
        <v>555</v>
      </c>
      <c r="D16246" s="68" t="s">
        <v>385</v>
      </c>
      <c r="E16246" s="67" t="s">
        <v>386</v>
      </c>
      <c r="F16246" s="68" t="s">
        <v>572</v>
      </c>
      <c r="G16246" s="67" t="s">
        <v>573</v>
      </c>
      <c r="H16246" s="68" t="s">
        <v>364</v>
      </c>
      <c r="I16246" s="69">
        <v>8</v>
      </c>
      <c r="J16246" s="69">
        <v>16</v>
      </c>
      <c r="K16246" s="91"/>
      <c r="L16246" s="91"/>
    </row>
    <row r="16247" spans="2:12" x14ac:dyDescent="0.25">
      <c r="B16247" s="67" t="s">
        <v>554</v>
      </c>
      <c r="C16247" s="67" t="s">
        <v>555</v>
      </c>
      <c r="D16247" s="68" t="s">
        <v>385</v>
      </c>
      <c r="E16247" s="67" t="s">
        <v>386</v>
      </c>
      <c r="F16247" s="68" t="s">
        <v>572</v>
      </c>
      <c r="G16247" s="67" t="s">
        <v>573</v>
      </c>
      <c r="H16247" s="68" t="s">
        <v>362</v>
      </c>
      <c r="I16247" s="69">
        <v>0</v>
      </c>
      <c r="J16247" s="69">
        <v>0</v>
      </c>
      <c r="K16247" s="91"/>
      <c r="L16247" s="91"/>
    </row>
    <row r="16248" spans="2:12" x14ac:dyDescent="0.25">
      <c r="B16248" s="67" t="s">
        <v>554</v>
      </c>
      <c r="C16248" s="67" t="s">
        <v>555</v>
      </c>
      <c r="D16248" s="68" t="s">
        <v>385</v>
      </c>
      <c r="E16248" s="67" t="s">
        <v>386</v>
      </c>
      <c r="F16248" s="68" t="s">
        <v>572</v>
      </c>
      <c r="G16248" s="67" t="s">
        <v>573</v>
      </c>
      <c r="H16248" s="68" t="s">
        <v>363</v>
      </c>
      <c r="I16248" s="69">
        <v>0</v>
      </c>
      <c r="J16248" s="69">
        <v>0</v>
      </c>
      <c r="K16248" s="91"/>
      <c r="L16248" s="91"/>
    </row>
    <row r="16249" spans="2:12" x14ac:dyDescent="0.25">
      <c r="B16249" s="67" t="s">
        <v>554</v>
      </c>
      <c r="C16249" s="67" t="s">
        <v>555</v>
      </c>
      <c r="D16249" s="68" t="s">
        <v>385</v>
      </c>
      <c r="E16249" s="67" t="s">
        <v>386</v>
      </c>
      <c r="F16249" s="68" t="s">
        <v>572</v>
      </c>
      <c r="G16249" s="67" t="s">
        <v>573</v>
      </c>
      <c r="H16249" s="68" t="s">
        <v>364</v>
      </c>
      <c r="I16249" s="69">
        <v>0</v>
      </c>
      <c r="J16249" s="69">
        <v>0</v>
      </c>
      <c r="K16249" s="91"/>
      <c r="L16249" s="91"/>
    </row>
    <row r="16250" spans="2:12" x14ac:dyDescent="0.25">
      <c r="B16250" s="67" t="s">
        <v>554</v>
      </c>
      <c r="C16250" s="67" t="s">
        <v>555</v>
      </c>
      <c r="D16250" s="68" t="s">
        <v>385</v>
      </c>
      <c r="E16250" s="67" t="s">
        <v>386</v>
      </c>
      <c r="F16250" s="68" t="s">
        <v>572</v>
      </c>
      <c r="G16250" s="67" t="s">
        <v>573</v>
      </c>
      <c r="H16250" s="68" t="s">
        <v>362</v>
      </c>
      <c r="I16250" s="69">
        <v>0</v>
      </c>
      <c r="J16250" s="69">
        <v>-5</v>
      </c>
      <c r="K16250" s="91"/>
      <c r="L16250" s="91"/>
    </row>
    <row r="16251" spans="2:12" x14ac:dyDescent="0.25">
      <c r="B16251" s="67" t="s">
        <v>554</v>
      </c>
      <c r="C16251" s="67" t="s">
        <v>555</v>
      </c>
      <c r="D16251" s="68" t="s">
        <v>385</v>
      </c>
      <c r="E16251" s="67" t="s">
        <v>386</v>
      </c>
      <c r="F16251" s="68" t="s">
        <v>572</v>
      </c>
      <c r="G16251" s="67" t="s">
        <v>573</v>
      </c>
      <c r="H16251" s="68" t="s">
        <v>363</v>
      </c>
      <c r="I16251" s="69">
        <v>0</v>
      </c>
      <c r="J16251" s="69">
        <v>24</v>
      </c>
      <c r="K16251" s="91"/>
      <c r="L16251" s="91"/>
    </row>
    <row r="16252" spans="2:12" x14ac:dyDescent="0.25">
      <c r="B16252" s="67" t="s">
        <v>554</v>
      </c>
      <c r="C16252" s="67" t="s">
        <v>555</v>
      </c>
      <c r="D16252" s="68" t="s">
        <v>385</v>
      </c>
      <c r="E16252" s="67" t="s">
        <v>386</v>
      </c>
      <c r="F16252" s="68" t="s">
        <v>572</v>
      </c>
      <c r="G16252" s="67" t="s">
        <v>573</v>
      </c>
      <c r="H16252" s="68" t="s">
        <v>362</v>
      </c>
      <c r="I16252" s="69">
        <v>20</v>
      </c>
      <c r="J16252" s="69">
        <v>28</v>
      </c>
      <c r="K16252" s="91"/>
      <c r="L16252" s="91"/>
    </row>
    <row r="16253" spans="2:12" x14ac:dyDescent="0.25">
      <c r="B16253" s="67" t="s">
        <v>554</v>
      </c>
      <c r="C16253" s="67" t="s">
        <v>555</v>
      </c>
      <c r="D16253" s="68" t="s">
        <v>385</v>
      </c>
      <c r="E16253" s="67" t="s">
        <v>386</v>
      </c>
      <c r="F16253" s="68" t="s">
        <v>572</v>
      </c>
      <c r="G16253" s="67" t="s">
        <v>573</v>
      </c>
      <c r="H16253" s="68" t="s">
        <v>363</v>
      </c>
      <c r="I16253" s="69">
        <v>4</v>
      </c>
      <c r="J16253" s="69">
        <v>8</v>
      </c>
      <c r="K16253" s="91"/>
      <c r="L16253" s="91"/>
    </row>
    <row r="16254" spans="2:12" x14ac:dyDescent="0.25">
      <c r="B16254" s="67" t="s">
        <v>554</v>
      </c>
      <c r="C16254" s="67" t="s">
        <v>555</v>
      </c>
      <c r="D16254" s="68" t="s">
        <v>385</v>
      </c>
      <c r="E16254" s="67" t="s">
        <v>386</v>
      </c>
      <c r="F16254" s="68" t="s">
        <v>572</v>
      </c>
      <c r="G16254" s="67" t="s">
        <v>573</v>
      </c>
      <c r="H16254" s="68" t="s">
        <v>364</v>
      </c>
      <c r="I16254" s="69">
        <v>0</v>
      </c>
      <c r="J16254" s="69">
        <v>0</v>
      </c>
      <c r="K16254" s="91"/>
      <c r="L16254" s="91"/>
    </row>
    <row r="16255" spans="2:12" x14ac:dyDescent="0.25">
      <c r="B16255" s="67" t="s">
        <v>554</v>
      </c>
      <c r="C16255" s="67" t="s">
        <v>555</v>
      </c>
      <c r="D16255" s="68" t="s">
        <v>385</v>
      </c>
      <c r="E16255" s="67" t="s">
        <v>386</v>
      </c>
      <c r="F16255" s="68" t="s">
        <v>572</v>
      </c>
      <c r="G16255" s="67" t="s">
        <v>573</v>
      </c>
      <c r="H16255" s="68" t="s">
        <v>362</v>
      </c>
      <c r="I16255" s="69">
        <v>9</v>
      </c>
      <c r="J16255" s="69">
        <v>18</v>
      </c>
      <c r="K16255" s="91"/>
      <c r="L16255" s="91"/>
    </row>
    <row r="16256" spans="2:12" x14ac:dyDescent="0.25">
      <c r="B16256" s="67" t="s">
        <v>554</v>
      </c>
      <c r="C16256" s="67" t="s">
        <v>555</v>
      </c>
      <c r="D16256" s="68" t="s">
        <v>385</v>
      </c>
      <c r="E16256" s="67" t="s">
        <v>386</v>
      </c>
      <c r="F16256" s="68" t="s">
        <v>572</v>
      </c>
      <c r="G16256" s="67" t="s">
        <v>573</v>
      </c>
      <c r="H16256" s="68" t="s">
        <v>363</v>
      </c>
      <c r="I16256" s="69">
        <v>0</v>
      </c>
      <c r="J16256" s="69">
        <v>0</v>
      </c>
      <c r="K16256" s="91"/>
      <c r="L16256" s="91"/>
    </row>
    <row r="16257" spans="2:12" x14ac:dyDescent="0.25">
      <c r="B16257" s="67" t="s">
        <v>554</v>
      </c>
      <c r="C16257" s="67" t="s">
        <v>555</v>
      </c>
      <c r="D16257" s="68" t="s">
        <v>385</v>
      </c>
      <c r="E16257" s="67" t="s">
        <v>386</v>
      </c>
      <c r="F16257" s="68" t="s">
        <v>572</v>
      </c>
      <c r="G16257" s="67" t="s">
        <v>573</v>
      </c>
      <c r="H16257" s="68" t="s">
        <v>362</v>
      </c>
      <c r="I16257" s="69">
        <v>19</v>
      </c>
      <c r="J16257" s="69">
        <v>27</v>
      </c>
      <c r="K16257" s="91"/>
      <c r="L16257" s="91"/>
    </row>
    <row r="16258" spans="2:12" x14ac:dyDescent="0.25">
      <c r="B16258" s="67" t="s">
        <v>554</v>
      </c>
      <c r="C16258" s="67" t="s">
        <v>555</v>
      </c>
      <c r="D16258" s="68" t="s">
        <v>385</v>
      </c>
      <c r="E16258" s="67" t="s">
        <v>386</v>
      </c>
      <c r="F16258" s="68" t="s">
        <v>572</v>
      </c>
      <c r="G16258" s="67" t="s">
        <v>573</v>
      </c>
      <c r="H16258" s="68" t="s">
        <v>363</v>
      </c>
      <c r="I16258" s="69">
        <v>8</v>
      </c>
      <c r="J16258" s="69">
        <v>8</v>
      </c>
      <c r="K16258" s="91"/>
      <c r="L16258" s="91"/>
    </row>
    <row r="16259" spans="2:12" x14ac:dyDescent="0.25">
      <c r="B16259" s="67" t="s">
        <v>554</v>
      </c>
      <c r="C16259" s="67" t="s">
        <v>555</v>
      </c>
      <c r="D16259" s="68" t="s">
        <v>385</v>
      </c>
      <c r="E16259" s="67" t="s">
        <v>386</v>
      </c>
      <c r="F16259" s="68" t="s">
        <v>572</v>
      </c>
      <c r="G16259" s="67" t="s">
        <v>573</v>
      </c>
      <c r="H16259" s="68" t="s">
        <v>364</v>
      </c>
      <c r="I16259" s="69">
        <v>0</v>
      </c>
      <c r="J16259" s="69">
        <v>0</v>
      </c>
      <c r="K16259" s="91"/>
      <c r="L16259" s="91"/>
    </row>
    <row r="16260" spans="2:12" x14ac:dyDescent="0.25">
      <c r="B16260" s="67" t="s">
        <v>554</v>
      </c>
      <c r="C16260" s="67" t="s">
        <v>555</v>
      </c>
      <c r="D16260" s="68" t="s">
        <v>385</v>
      </c>
      <c r="E16260" s="67" t="s">
        <v>386</v>
      </c>
      <c r="F16260" s="68" t="s">
        <v>572</v>
      </c>
      <c r="G16260" s="67" t="s">
        <v>573</v>
      </c>
      <c r="H16260" s="68" t="s">
        <v>362</v>
      </c>
      <c r="I16260" s="69">
        <v>103</v>
      </c>
      <c r="J16260" s="69">
        <v>103</v>
      </c>
      <c r="K16260" s="91"/>
      <c r="L16260" s="91"/>
    </row>
    <row r="16261" spans="2:12" x14ac:dyDescent="0.25">
      <c r="B16261" s="67" t="s">
        <v>554</v>
      </c>
      <c r="C16261" s="67" t="s">
        <v>555</v>
      </c>
      <c r="D16261" s="68" t="s">
        <v>385</v>
      </c>
      <c r="E16261" s="67" t="s">
        <v>386</v>
      </c>
      <c r="F16261" s="68" t="s">
        <v>572</v>
      </c>
      <c r="G16261" s="67" t="s">
        <v>573</v>
      </c>
      <c r="H16261" s="68" t="s">
        <v>363</v>
      </c>
      <c r="I16261" s="69">
        <v>206</v>
      </c>
      <c r="J16261" s="69">
        <v>293</v>
      </c>
      <c r="K16261" s="91"/>
      <c r="L16261" s="91"/>
    </row>
    <row r="16262" spans="2:12" x14ac:dyDescent="0.25">
      <c r="B16262" s="67" t="s">
        <v>554</v>
      </c>
      <c r="C16262" s="67" t="s">
        <v>555</v>
      </c>
      <c r="D16262" s="68" t="s">
        <v>385</v>
      </c>
      <c r="E16262" s="67" t="s">
        <v>386</v>
      </c>
      <c r="F16262" s="68" t="s">
        <v>572</v>
      </c>
      <c r="G16262" s="67" t="s">
        <v>573</v>
      </c>
      <c r="H16262" s="68" t="s">
        <v>364</v>
      </c>
      <c r="I16262" s="69">
        <v>93</v>
      </c>
      <c r="J16262" s="69">
        <v>79</v>
      </c>
      <c r="K16262" s="91"/>
      <c r="L16262" s="91"/>
    </row>
    <row r="16263" spans="2:12" x14ac:dyDescent="0.25">
      <c r="B16263" s="67" t="s">
        <v>554</v>
      </c>
      <c r="C16263" s="67" t="s">
        <v>555</v>
      </c>
      <c r="D16263" s="68" t="s">
        <v>385</v>
      </c>
      <c r="E16263" s="67" t="s">
        <v>386</v>
      </c>
      <c r="F16263" s="68" t="s">
        <v>572</v>
      </c>
      <c r="G16263" s="67" t="s">
        <v>573</v>
      </c>
      <c r="H16263" s="68" t="s">
        <v>362</v>
      </c>
      <c r="I16263" s="69">
        <v>0</v>
      </c>
      <c r="J16263" s="69">
        <v>0</v>
      </c>
      <c r="K16263" s="91"/>
      <c r="L16263" s="91"/>
    </row>
    <row r="16264" spans="2:12" x14ac:dyDescent="0.25">
      <c r="B16264" s="67" t="s">
        <v>554</v>
      </c>
      <c r="C16264" s="67" t="s">
        <v>555</v>
      </c>
      <c r="D16264" s="68" t="s">
        <v>385</v>
      </c>
      <c r="E16264" s="67" t="s">
        <v>386</v>
      </c>
      <c r="F16264" s="68" t="s">
        <v>572</v>
      </c>
      <c r="G16264" s="67" t="s">
        <v>573</v>
      </c>
      <c r="H16264" s="68" t="s">
        <v>362</v>
      </c>
      <c r="I16264" s="69">
        <v>112</v>
      </c>
      <c r="J16264" s="69">
        <v>98</v>
      </c>
      <c r="K16264" s="91"/>
      <c r="L16264" s="91"/>
    </row>
    <row r="16265" spans="2:12" x14ac:dyDescent="0.25">
      <c r="B16265" s="67" t="s">
        <v>554</v>
      </c>
      <c r="C16265" s="67" t="s">
        <v>555</v>
      </c>
      <c r="D16265" s="68" t="s">
        <v>385</v>
      </c>
      <c r="E16265" s="67" t="s">
        <v>386</v>
      </c>
      <c r="F16265" s="68" t="s">
        <v>572</v>
      </c>
      <c r="G16265" s="67" t="s">
        <v>573</v>
      </c>
      <c r="H16265" s="68" t="s">
        <v>363</v>
      </c>
      <c r="I16265" s="69">
        <v>19</v>
      </c>
      <c r="J16265" s="69">
        <v>9</v>
      </c>
      <c r="K16265" s="91"/>
      <c r="L16265" s="91"/>
    </row>
    <row r="16266" spans="2:12" x14ac:dyDescent="0.25">
      <c r="B16266" s="67" t="s">
        <v>554</v>
      </c>
      <c r="C16266" s="67" t="s">
        <v>555</v>
      </c>
      <c r="D16266" s="68" t="s">
        <v>385</v>
      </c>
      <c r="E16266" s="67" t="s">
        <v>386</v>
      </c>
      <c r="F16266" s="68" t="s">
        <v>572</v>
      </c>
      <c r="G16266" s="67" t="s">
        <v>573</v>
      </c>
      <c r="H16266" s="68" t="s">
        <v>364</v>
      </c>
      <c r="I16266" s="69">
        <v>0</v>
      </c>
      <c r="J16266" s="69">
        <v>0</v>
      </c>
      <c r="K16266" s="91"/>
      <c r="L16266" s="91"/>
    </row>
    <row r="16267" spans="2:12" x14ac:dyDescent="0.25">
      <c r="B16267" s="67" t="s">
        <v>554</v>
      </c>
      <c r="C16267" s="67" t="s">
        <v>555</v>
      </c>
      <c r="D16267" s="68" t="s">
        <v>385</v>
      </c>
      <c r="E16267" s="67" t="s">
        <v>386</v>
      </c>
      <c r="F16267" s="68" t="s">
        <v>572</v>
      </c>
      <c r="G16267" s="67" t="s">
        <v>573</v>
      </c>
      <c r="H16267" s="68" t="s">
        <v>362</v>
      </c>
      <c r="I16267" s="69">
        <v>205</v>
      </c>
      <c r="J16267" s="69">
        <v>261</v>
      </c>
      <c r="K16267" s="91"/>
      <c r="L16267" s="91"/>
    </row>
    <row r="16268" spans="2:12" x14ac:dyDescent="0.25">
      <c r="B16268" s="67" t="s">
        <v>554</v>
      </c>
      <c r="C16268" s="67" t="s">
        <v>555</v>
      </c>
      <c r="D16268" s="68" t="s">
        <v>385</v>
      </c>
      <c r="E16268" s="67" t="s">
        <v>386</v>
      </c>
      <c r="F16268" s="68" t="s">
        <v>572</v>
      </c>
      <c r="G16268" s="67" t="s">
        <v>573</v>
      </c>
      <c r="H16268" s="68" t="s">
        <v>363</v>
      </c>
      <c r="I16268" s="69">
        <v>364</v>
      </c>
      <c r="J16268" s="69">
        <v>471</v>
      </c>
      <c r="K16268" s="91"/>
      <c r="L16268" s="91"/>
    </row>
    <row r="16269" spans="2:12" x14ac:dyDescent="0.25">
      <c r="B16269" s="67" t="s">
        <v>554</v>
      </c>
      <c r="C16269" s="67" t="s">
        <v>555</v>
      </c>
      <c r="D16269" s="68" t="s">
        <v>385</v>
      </c>
      <c r="E16269" s="67" t="s">
        <v>386</v>
      </c>
      <c r="F16269" s="68" t="s">
        <v>572</v>
      </c>
      <c r="G16269" s="67" t="s">
        <v>573</v>
      </c>
      <c r="H16269" s="68" t="s">
        <v>364</v>
      </c>
      <c r="I16269" s="69">
        <v>80</v>
      </c>
      <c r="J16269" s="69">
        <v>105</v>
      </c>
      <c r="K16269" s="91"/>
      <c r="L16269" s="91"/>
    </row>
    <row r="16270" spans="2:12" x14ac:dyDescent="0.25">
      <c r="B16270" s="67" t="s">
        <v>554</v>
      </c>
      <c r="C16270" s="67" t="s">
        <v>555</v>
      </c>
      <c r="D16270" s="68" t="s">
        <v>385</v>
      </c>
      <c r="E16270" s="67" t="s">
        <v>386</v>
      </c>
      <c r="F16270" s="68" t="s">
        <v>572</v>
      </c>
      <c r="G16270" s="67" t="s">
        <v>573</v>
      </c>
      <c r="H16270" s="68" t="s">
        <v>362</v>
      </c>
      <c r="I16270" s="69">
        <v>76</v>
      </c>
      <c r="J16270" s="69">
        <v>84</v>
      </c>
      <c r="K16270" s="91"/>
      <c r="L16270" s="91"/>
    </row>
    <row r="16271" spans="2:12" x14ac:dyDescent="0.25">
      <c r="B16271" s="67" t="s">
        <v>554</v>
      </c>
      <c r="C16271" s="67" t="s">
        <v>555</v>
      </c>
      <c r="D16271" s="68" t="s">
        <v>385</v>
      </c>
      <c r="E16271" s="67" t="s">
        <v>386</v>
      </c>
      <c r="F16271" s="68" t="s">
        <v>572</v>
      </c>
      <c r="G16271" s="67" t="s">
        <v>573</v>
      </c>
      <c r="H16271" s="68" t="s">
        <v>363</v>
      </c>
      <c r="I16271" s="69">
        <v>263</v>
      </c>
      <c r="J16271" s="69">
        <v>276</v>
      </c>
      <c r="K16271" s="91"/>
      <c r="L16271" s="91"/>
    </row>
    <row r="16272" spans="2:12" x14ac:dyDescent="0.25">
      <c r="B16272" s="67" t="s">
        <v>554</v>
      </c>
      <c r="C16272" s="67" t="s">
        <v>555</v>
      </c>
      <c r="D16272" s="68" t="s">
        <v>385</v>
      </c>
      <c r="E16272" s="67" t="s">
        <v>386</v>
      </c>
      <c r="F16272" s="68" t="s">
        <v>572</v>
      </c>
      <c r="G16272" s="67" t="s">
        <v>573</v>
      </c>
      <c r="H16272" s="68" t="s">
        <v>364</v>
      </c>
      <c r="I16272" s="69">
        <v>30</v>
      </c>
      <c r="J16272" s="69">
        <v>106</v>
      </c>
      <c r="K16272" s="91"/>
      <c r="L16272" s="91"/>
    </row>
    <row r="16273" spans="2:12" x14ac:dyDescent="0.25">
      <c r="B16273" s="67" t="s">
        <v>554</v>
      </c>
      <c r="C16273" s="67" t="s">
        <v>555</v>
      </c>
      <c r="D16273" s="68" t="s">
        <v>385</v>
      </c>
      <c r="E16273" s="67" t="s">
        <v>386</v>
      </c>
      <c r="F16273" s="68" t="s">
        <v>572</v>
      </c>
      <c r="G16273" s="67" t="s">
        <v>573</v>
      </c>
      <c r="H16273" s="68" t="s">
        <v>363</v>
      </c>
      <c r="I16273" s="69">
        <v>8</v>
      </c>
      <c r="J16273" s="69">
        <v>9</v>
      </c>
      <c r="K16273" s="91"/>
      <c r="L16273" s="91"/>
    </row>
    <row r="16274" spans="2:12" x14ac:dyDescent="0.25">
      <c r="B16274" s="67" t="s">
        <v>554</v>
      </c>
      <c r="C16274" s="67" t="s">
        <v>555</v>
      </c>
      <c r="D16274" s="68" t="s">
        <v>385</v>
      </c>
      <c r="E16274" s="67" t="s">
        <v>386</v>
      </c>
      <c r="F16274" s="68" t="s">
        <v>572</v>
      </c>
      <c r="G16274" s="67" t="s">
        <v>573</v>
      </c>
      <c r="H16274" s="68" t="s">
        <v>363</v>
      </c>
      <c r="I16274" s="69">
        <v>0</v>
      </c>
      <c r="J16274" s="69">
        <v>0</v>
      </c>
      <c r="K16274" s="91"/>
      <c r="L16274" s="91"/>
    </row>
    <row r="16275" spans="2:12" x14ac:dyDescent="0.25">
      <c r="B16275" s="67" t="s">
        <v>554</v>
      </c>
      <c r="C16275" s="67" t="s">
        <v>555</v>
      </c>
      <c r="D16275" s="68" t="s">
        <v>385</v>
      </c>
      <c r="E16275" s="67" t="s">
        <v>386</v>
      </c>
      <c r="F16275" s="68" t="s">
        <v>572</v>
      </c>
      <c r="G16275" s="67" t="s">
        <v>573</v>
      </c>
      <c r="H16275" s="68" t="s">
        <v>362</v>
      </c>
      <c r="I16275" s="69">
        <v>9</v>
      </c>
      <c r="J16275" s="69">
        <v>6</v>
      </c>
      <c r="K16275" s="91"/>
      <c r="L16275" s="91"/>
    </row>
    <row r="16276" spans="2:12" x14ac:dyDescent="0.25">
      <c r="B16276" s="67" t="s">
        <v>554</v>
      </c>
      <c r="C16276" s="67" t="s">
        <v>555</v>
      </c>
      <c r="D16276" s="68" t="s">
        <v>385</v>
      </c>
      <c r="E16276" s="67" t="s">
        <v>386</v>
      </c>
      <c r="F16276" s="68" t="s">
        <v>572</v>
      </c>
      <c r="G16276" s="67" t="s">
        <v>573</v>
      </c>
      <c r="H16276" s="68" t="s">
        <v>363</v>
      </c>
      <c r="I16276" s="69">
        <v>21</v>
      </c>
      <c r="J16276" s="69">
        <v>5</v>
      </c>
      <c r="K16276" s="91"/>
      <c r="L16276" s="91"/>
    </row>
    <row r="16277" spans="2:12" x14ac:dyDescent="0.25">
      <c r="B16277" s="67" t="s">
        <v>554</v>
      </c>
      <c r="C16277" s="67" t="s">
        <v>555</v>
      </c>
      <c r="D16277" s="68" t="s">
        <v>385</v>
      </c>
      <c r="E16277" s="67" t="s">
        <v>386</v>
      </c>
      <c r="F16277" s="68" t="s">
        <v>572</v>
      </c>
      <c r="G16277" s="67" t="s">
        <v>573</v>
      </c>
      <c r="H16277" s="68" t="s">
        <v>364</v>
      </c>
      <c r="I16277" s="69">
        <v>11</v>
      </c>
      <c r="J16277" s="69">
        <v>12</v>
      </c>
      <c r="K16277" s="91"/>
      <c r="L16277" s="91"/>
    </row>
    <row r="16278" spans="2:12" x14ac:dyDescent="0.25">
      <c r="B16278" s="67" t="s">
        <v>554</v>
      </c>
      <c r="C16278" s="67" t="s">
        <v>555</v>
      </c>
      <c r="D16278" s="68" t="s">
        <v>385</v>
      </c>
      <c r="E16278" s="67" t="s">
        <v>386</v>
      </c>
      <c r="F16278" s="68" t="s">
        <v>572</v>
      </c>
      <c r="G16278" s="67" t="s">
        <v>573</v>
      </c>
      <c r="H16278" s="68" t="s">
        <v>363</v>
      </c>
      <c r="I16278" s="69">
        <v>18</v>
      </c>
      <c r="J16278" s="69">
        <v>9</v>
      </c>
      <c r="K16278" s="91"/>
      <c r="L16278" s="91"/>
    </row>
    <row r="16279" spans="2:12" x14ac:dyDescent="0.25">
      <c r="B16279" s="67" t="s">
        <v>554</v>
      </c>
      <c r="C16279" s="67" t="s">
        <v>555</v>
      </c>
      <c r="D16279" s="68" t="s">
        <v>385</v>
      </c>
      <c r="E16279" s="67" t="s">
        <v>386</v>
      </c>
      <c r="F16279" s="68" t="s">
        <v>572</v>
      </c>
      <c r="G16279" s="67" t="s">
        <v>573</v>
      </c>
      <c r="H16279" s="68" t="s">
        <v>362</v>
      </c>
      <c r="I16279" s="69">
        <v>0</v>
      </c>
      <c r="J16279" s="69">
        <v>1</v>
      </c>
      <c r="K16279" s="91"/>
      <c r="L16279" s="91"/>
    </row>
    <row r="16280" spans="2:12" x14ac:dyDescent="0.25">
      <c r="B16280" s="67" t="s">
        <v>554</v>
      </c>
      <c r="C16280" s="67" t="s">
        <v>555</v>
      </c>
      <c r="D16280" s="68" t="s">
        <v>385</v>
      </c>
      <c r="E16280" s="67" t="s">
        <v>386</v>
      </c>
      <c r="F16280" s="68" t="s">
        <v>572</v>
      </c>
      <c r="G16280" s="67" t="s">
        <v>573</v>
      </c>
      <c r="H16280" s="68" t="s">
        <v>363</v>
      </c>
      <c r="I16280" s="69">
        <v>96</v>
      </c>
      <c r="J16280" s="69">
        <v>65</v>
      </c>
      <c r="K16280" s="91"/>
      <c r="L16280" s="91"/>
    </row>
    <row r="16281" spans="2:12" x14ac:dyDescent="0.25">
      <c r="B16281" s="67" t="s">
        <v>554</v>
      </c>
      <c r="C16281" s="67" t="s">
        <v>555</v>
      </c>
      <c r="D16281" s="68" t="s">
        <v>385</v>
      </c>
      <c r="E16281" s="67" t="s">
        <v>386</v>
      </c>
      <c r="F16281" s="68" t="s">
        <v>572</v>
      </c>
      <c r="G16281" s="67" t="s">
        <v>573</v>
      </c>
      <c r="H16281" s="68" t="s">
        <v>364</v>
      </c>
      <c r="I16281" s="69">
        <v>0</v>
      </c>
      <c r="J16281" s="69">
        <v>0</v>
      </c>
      <c r="K16281" s="91"/>
      <c r="L16281" s="91"/>
    </row>
    <row r="16282" spans="2:12" x14ac:dyDescent="0.25">
      <c r="B16282" s="67" t="s">
        <v>554</v>
      </c>
      <c r="C16282" s="67" t="s">
        <v>555</v>
      </c>
      <c r="D16282" s="68" t="s">
        <v>385</v>
      </c>
      <c r="E16282" s="67" t="s">
        <v>386</v>
      </c>
      <c r="F16282" s="68" t="s">
        <v>572</v>
      </c>
      <c r="G16282" s="67" t="s">
        <v>573</v>
      </c>
      <c r="H16282" s="68" t="s">
        <v>362</v>
      </c>
      <c r="I16282" s="69">
        <v>0</v>
      </c>
      <c r="J16282" s="69">
        <v>0</v>
      </c>
      <c r="K16282" s="91"/>
      <c r="L16282" s="91"/>
    </row>
    <row r="16283" spans="2:12" x14ac:dyDescent="0.25">
      <c r="B16283" s="67" t="s">
        <v>554</v>
      </c>
      <c r="C16283" s="67" t="s">
        <v>555</v>
      </c>
      <c r="D16283" s="68" t="s">
        <v>385</v>
      </c>
      <c r="E16283" s="67" t="s">
        <v>386</v>
      </c>
      <c r="F16283" s="68" t="s">
        <v>572</v>
      </c>
      <c r="G16283" s="67" t="s">
        <v>573</v>
      </c>
      <c r="H16283" s="68" t="s">
        <v>363</v>
      </c>
      <c r="I16283" s="69">
        <v>4</v>
      </c>
      <c r="J16283" s="69">
        <v>48</v>
      </c>
      <c r="K16283" s="91"/>
      <c r="L16283" s="91"/>
    </row>
    <row r="16284" spans="2:12" x14ac:dyDescent="0.25">
      <c r="B16284" s="67" t="s">
        <v>554</v>
      </c>
      <c r="C16284" s="67" t="s">
        <v>555</v>
      </c>
      <c r="D16284" s="68" t="s">
        <v>385</v>
      </c>
      <c r="E16284" s="67" t="s">
        <v>386</v>
      </c>
      <c r="F16284" s="68" t="s">
        <v>572</v>
      </c>
      <c r="G16284" s="67" t="s">
        <v>573</v>
      </c>
      <c r="H16284" s="68" t="s">
        <v>364</v>
      </c>
      <c r="I16284" s="69">
        <v>0</v>
      </c>
      <c r="J16284" s="69">
        <v>0</v>
      </c>
      <c r="K16284" s="91"/>
      <c r="L16284" s="91"/>
    </row>
    <row r="16285" spans="2:12" x14ac:dyDescent="0.25">
      <c r="B16285" s="67" t="s">
        <v>554</v>
      </c>
      <c r="C16285" s="67" t="s">
        <v>555</v>
      </c>
      <c r="D16285" s="68" t="s">
        <v>385</v>
      </c>
      <c r="E16285" s="67" t="s">
        <v>386</v>
      </c>
      <c r="F16285" s="68" t="s">
        <v>572</v>
      </c>
      <c r="G16285" s="67" t="s">
        <v>573</v>
      </c>
      <c r="H16285" s="68" t="s">
        <v>363</v>
      </c>
      <c r="I16285" s="69">
        <v>4</v>
      </c>
      <c r="J16285" s="69">
        <v>15</v>
      </c>
      <c r="K16285" s="91"/>
      <c r="L16285" s="91"/>
    </row>
    <row r="16286" spans="2:12" x14ac:dyDescent="0.25">
      <c r="B16286" s="67" t="s">
        <v>554</v>
      </c>
      <c r="C16286" s="67" t="s">
        <v>555</v>
      </c>
      <c r="D16286" s="68" t="s">
        <v>385</v>
      </c>
      <c r="E16286" s="67" t="s">
        <v>386</v>
      </c>
      <c r="F16286" s="68" t="s">
        <v>572</v>
      </c>
      <c r="G16286" s="67" t="s">
        <v>573</v>
      </c>
      <c r="H16286" s="68" t="s">
        <v>364</v>
      </c>
      <c r="I16286" s="69">
        <v>0</v>
      </c>
      <c r="J16286" s="69">
        <v>0</v>
      </c>
      <c r="K16286" s="91"/>
      <c r="L16286" s="91"/>
    </row>
    <row r="16287" spans="2:12" x14ac:dyDescent="0.25">
      <c r="B16287" s="67" t="s">
        <v>554</v>
      </c>
      <c r="C16287" s="67" t="s">
        <v>555</v>
      </c>
      <c r="D16287" s="68" t="s">
        <v>385</v>
      </c>
      <c r="E16287" s="67" t="s">
        <v>386</v>
      </c>
      <c r="F16287" s="68" t="s">
        <v>572</v>
      </c>
      <c r="G16287" s="67" t="s">
        <v>573</v>
      </c>
      <c r="H16287" s="68" t="s">
        <v>362</v>
      </c>
      <c r="I16287" s="69">
        <v>44</v>
      </c>
      <c r="J16287" s="69">
        <v>16</v>
      </c>
      <c r="K16287" s="91"/>
      <c r="L16287" s="91"/>
    </row>
    <row r="16288" spans="2:12" x14ac:dyDescent="0.25">
      <c r="B16288" s="67" t="s">
        <v>554</v>
      </c>
      <c r="C16288" s="67" t="s">
        <v>555</v>
      </c>
      <c r="D16288" s="68" t="s">
        <v>385</v>
      </c>
      <c r="E16288" s="67" t="s">
        <v>386</v>
      </c>
      <c r="F16288" s="68" t="s">
        <v>572</v>
      </c>
      <c r="G16288" s="67" t="s">
        <v>573</v>
      </c>
      <c r="H16288" s="68" t="s">
        <v>363</v>
      </c>
      <c r="I16288" s="69">
        <v>3</v>
      </c>
      <c r="J16288" s="69">
        <v>0</v>
      </c>
      <c r="K16288" s="91"/>
      <c r="L16288" s="91"/>
    </row>
    <row r="16289" spans="2:12" x14ac:dyDescent="0.25">
      <c r="B16289" s="67" t="s">
        <v>554</v>
      </c>
      <c r="C16289" s="67" t="s">
        <v>555</v>
      </c>
      <c r="D16289" s="68" t="s">
        <v>385</v>
      </c>
      <c r="E16289" s="67" t="s">
        <v>386</v>
      </c>
      <c r="F16289" s="68" t="s">
        <v>572</v>
      </c>
      <c r="G16289" s="67" t="s">
        <v>573</v>
      </c>
      <c r="H16289" s="68" t="s">
        <v>364</v>
      </c>
      <c r="I16289" s="69">
        <v>32</v>
      </c>
      <c r="J16289" s="69">
        <v>7</v>
      </c>
      <c r="K16289" s="91"/>
      <c r="L16289" s="91"/>
    </row>
    <row r="16290" spans="2:12" x14ac:dyDescent="0.25">
      <c r="B16290" s="67" t="s">
        <v>554</v>
      </c>
      <c r="C16290" s="67" t="s">
        <v>555</v>
      </c>
      <c r="D16290" s="68" t="s">
        <v>385</v>
      </c>
      <c r="E16290" s="67" t="s">
        <v>386</v>
      </c>
      <c r="F16290" s="68" t="s">
        <v>572</v>
      </c>
      <c r="G16290" s="67" t="s">
        <v>573</v>
      </c>
      <c r="H16290" s="68" t="s">
        <v>363</v>
      </c>
      <c r="I16290" s="69">
        <v>0</v>
      </c>
      <c r="J16290" s="69">
        <v>0</v>
      </c>
      <c r="K16290" s="91"/>
      <c r="L16290" s="91"/>
    </row>
    <row r="16291" spans="2:12" x14ac:dyDescent="0.25">
      <c r="B16291" s="67" t="s">
        <v>554</v>
      </c>
      <c r="C16291" s="67" t="s">
        <v>555</v>
      </c>
      <c r="D16291" s="68" t="s">
        <v>385</v>
      </c>
      <c r="E16291" s="67" t="s">
        <v>386</v>
      </c>
      <c r="F16291" s="68" t="s">
        <v>572</v>
      </c>
      <c r="G16291" s="67" t="s">
        <v>573</v>
      </c>
      <c r="H16291" s="68" t="s">
        <v>362</v>
      </c>
      <c r="I16291" s="69">
        <v>10</v>
      </c>
      <c r="J16291" s="69">
        <v>0</v>
      </c>
      <c r="K16291" s="91"/>
      <c r="L16291" s="91"/>
    </row>
    <row r="16292" spans="2:12" x14ac:dyDescent="0.25">
      <c r="B16292" s="67" t="s">
        <v>554</v>
      </c>
      <c r="C16292" s="67" t="s">
        <v>555</v>
      </c>
      <c r="D16292" s="68" t="s">
        <v>385</v>
      </c>
      <c r="E16292" s="67" t="s">
        <v>386</v>
      </c>
      <c r="F16292" s="68" t="s">
        <v>572</v>
      </c>
      <c r="G16292" s="67" t="s">
        <v>573</v>
      </c>
      <c r="H16292" s="68" t="s">
        <v>363</v>
      </c>
      <c r="I16292" s="69">
        <v>40</v>
      </c>
      <c r="J16292" s="69">
        <v>0</v>
      </c>
      <c r="K16292" s="91"/>
      <c r="L16292" s="91"/>
    </row>
    <row r="16293" spans="2:12" x14ac:dyDescent="0.25">
      <c r="B16293" s="67" t="s">
        <v>554</v>
      </c>
      <c r="C16293" s="67" t="s">
        <v>555</v>
      </c>
      <c r="D16293" s="68" t="s">
        <v>385</v>
      </c>
      <c r="E16293" s="67" t="s">
        <v>386</v>
      </c>
      <c r="F16293" s="68" t="s">
        <v>572</v>
      </c>
      <c r="G16293" s="67" t="s">
        <v>573</v>
      </c>
      <c r="H16293" s="68" t="s">
        <v>364</v>
      </c>
      <c r="I16293" s="69">
        <v>0</v>
      </c>
      <c r="J16293" s="69">
        <v>0</v>
      </c>
      <c r="K16293" s="91"/>
      <c r="L16293" s="91"/>
    </row>
    <row r="16294" spans="2:12" x14ac:dyDescent="0.25">
      <c r="B16294" s="67" t="s">
        <v>554</v>
      </c>
      <c r="C16294" s="67" t="s">
        <v>555</v>
      </c>
      <c r="D16294" s="68" t="s">
        <v>385</v>
      </c>
      <c r="E16294" s="67" t="s">
        <v>386</v>
      </c>
      <c r="F16294" s="68" t="s">
        <v>572</v>
      </c>
      <c r="G16294" s="67" t="s">
        <v>573</v>
      </c>
      <c r="H16294" s="68" t="s">
        <v>362</v>
      </c>
      <c r="I16294" s="69">
        <v>71</v>
      </c>
      <c r="J16294" s="69">
        <v>164</v>
      </c>
      <c r="K16294" s="91"/>
      <c r="L16294" s="91"/>
    </row>
    <row r="16295" spans="2:12" x14ac:dyDescent="0.25">
      <c r="B16295" s="67" t="s">
        <v>554</v>
      </c>
      <c r="C16295" s="67" t="s">
        <v>555</v>
      </c>
      <c r="D16295" s="68" t="s">
        <v>385</v>
      </c>
      <c r="E16295" s="67" t="s">
        <v>386</v>
      </c>
      <c r="F16295" s="68" t="s">
        <v>572</v>
      </c>
      <c r="G16295" s="67" t="s">
        <v>573</v>
      </c>
      <c r="H16295" s="68" t="s">
        <v>363</v>
      </c>
      <c r="I16295" s="69">
        <v>339</v>
      </c>
      <c r="J16295" s="69">
        <v>360</v>
      </c>
      <c r="K16295" s="91"/>
      <c r="L16295" s="91"/>
    </row>
    <row r="16296" spans="2:12" x14ac:dyDescent="0.25">
      <c r="B16296" s="67" t="s">
        <v>554</v>
      </c>
      <c r="C16296" s="67" t="s">
        <v>555</v>
      </c>
      <c r="D16296" s="68" t="s">
        <v>385</v>
      </c>
      <c r="E16296" s="67" t="s">
        <v>386</v>
      </c>
      <c r="F16296" s="68" t="s">
        <v>572</v>
      </c>
      <c r="G16296" s="67" t="s">
        <v>573</v>
      </c>
      <c r="H16296" s="68" t="s">
        <v>364</v>
      </c>
      <c r="I16296" s="69">
        <v>16</v>
      </c>
      <c r="J16296" s="69">
        <v>0</v>
      </c>
      <c r="K16296" s="91"/>
      <c r="L16296" s="91"/>
    </row>
    <row r="16297" spans="2:12" x14ac:dyDescent="0.25">
      <c r="B16297" s="67" t="s">
        <v>554</v>
      </c>
      <c r="C16297" s="67" t="s">
        <v>555</v>
      </c>
      <c r="D16297" s="68" t="s">
        <v>385</v>
      </c>
      <c r="E16297" s="67" t="s">
        <v>386</v>
      </c>
      <c r="F16297" s="68" t="s">
        <v>572</v>
      </c>
      <c r="G16297" s="67" t="s">
        <v>573</v>
      </c>
      <c r="H16297" s="68" t="s">
        <v>362</v>
      </c>
      <c r="I16297" s="69">
        <v>0</v>
      </c>
      <c r="J16297" s="69">
        <v>0</v>
      </c>
      <c r="K16297" s="91"/>
      <c r="L16297" s="91"/>
    </row>
    <row r="16298" spans="2:12" x14ac:dyDescent="0.25">
      <c r="B16298" s="67" t="s">
        <v>554</v>
      </c>
      <c r="C16298" s="67" t="s">
        <v>555</v>
      </c>
      <c r="D16298" s="68" t="s">
        <v>385</v>
      </c>
      <c r="E16298" s="67" t="s">
        <v>386</v>
      </c>
      <c r="F16298" s="68" t="s">
        <v>572</v>
      </c>
      <c r="G16298" s="67" t="s">
        <v>573</v>
      </c>
      <c r="H16298" s="68" t="s">
        <v>363</v>
      </c>
      <c r="I16298" s="69">
        <v>0.3296</v>
      </c>
      <c r="J16298" s="69">
        <v>8.2400000000000001E-2</v>
      </c>
      <c r="K16298" s="91"/>
      <c r="L16298" s="91"/>
    </row>
    <row r="16299" spans="2:12" x14ac:dyDescent="0.25">
      <c r="B16299" s="67" t="s">
        <v>554</v>
      </c>
      <c r="C16299" s="67" t="s">
        <v>555</v>
      </c>
      <c r="D16299" s="68" t="s">
        <v>385</v>
      </c>
      <c r="E16299" s="67" t="s">
        <v>386</v>
      </c>
      <c r="F16299" s="68" t="s">
        <v>572</v>
      </c>
      <c r="G16299" s="67" t="s">
        <v>573</v>
      </c>
      <c r="H16299" s="68" t="s">
        <v>364</v>
      </c>
      <c r="I16299" s="69">
        <v>0</v>
      </c>
      <c r="J16299" s="69">
        <v>0</v>
      </c>
      <c r="K16299" s="91"/>
      <c r="L16299" s="91"/>
    </row>
    <row r="16300" spans="2:12" x14ac:dyDescent="0.25">
      <c r="B16300" s="67" t="s">
        <v>554</v>
      </c>
      <c r="C16300" s="67" t="s">
        <v>555</v>
      </c>
      <c r="D16300" s="68" t="s">
        <v>385</v>
      </c>
      <c r="E16300" s="67" t="s">
        <v>386</v>
      </c>
      <c r="F16300" s="68" t="s">
        <v>572</v>
      </c>
      <c r="G16300" s="67" t="s">
        <v>573</v>
      </c>
      <c r="H16300" s="68" t="s">
        <v>362</v>
      </c>
      <c r="I16300" s="69">
        <v>177</v>
      </c>
      <c r="J16300" s="69">
        <v>175</v>
      </c>
      <c r="K16300" s="91"/>
      <c r="L16300" s="91"/>
    </row>
    <row r="16301" spans="2:12" x14ac:dyDescent="0.25">
      <c r="B16301" s="67" t="s">
        <v>554</v>
      </c>
      <c r="C16301" s="67" t="s">
        <v>555</v>
      </c>
      <c r="D16301" s="68" t="s">
        <v>385</v>
      </c>
      <c r="E16301" s="67" t="s">
        <v>386</v>
      </c>
      <c r="F16301" s="68" t="s">
        <v>572</v>
      </c>
      <c r="G16301" s="67" t="s">
        <v>573</v>
      </c>
      <c r="H16301" s="68" t="s">
        <v>363</v>
      </c>
      <c r="I16301" s="69">
        <v>246</v>
      </c>
      <c r="J16301" s="69">
        <v>247</v>
      </c>
      <c r="K16301" s="91"/>
      <c r="L16301" s="91"/>
    </row>
    <row r="16302" spans="2:12" x14ac:dyDescent="0.25">
      <c r="B16302" s="67" t="s">
        <v>554</v>
      </c>
      <c r="C16302" s="67" t="s">
        <v>555</v>
      </c>
      <c r="D16302" s="68" t="s">
        <v>385</v>
      </c>
      <c r="E16302" s="67" t="s">
        <v>386</v>
      </c>
      <c r="F16302" s="68" t="s">
        <v>572</v>
      </c>
      <c r="G16302" s="67" t="s">
        <v>573</v>
      </c>
      <c r="H16302" s="68" t="s">
        <v>364</v>
      </c>
      <c r="I16302" s="69">
        <v>73</v>
      </c>
      <c r="J16302" s="69">
        <v>94</v>
      </c>
      <c r="K16302" s="91"/>
      <c r="L16302" s="91"/>
    </row>
    <row r="16303" spans="2:12" x14ac:dyDescent="0.25">
      <c r="B16303" s="67" t="s">
        <v>554</v>
      </c>
      <c r="C16303" s="67" t="s">
        <v>555</v>
      </c>
      <c r="D16303" s="68" t="s">
        <v>385</v>
      </c>
      <c r="E16303" s="67" t="s">
        <v>386</v>
      </c>
      <c r="F16303" s="68" t="s">
        <v>572</v>
      </c>
      <c r="G16303" s="67" t="s">
        <v>573</v>
      </c>
      <c r="H16303" s="68" t="s">
        <v>362</v>
      </c>
      <c r="I16303" s="69">
        <v>0</v>
      </c>
      <c r="J16303" s="69">
        <v>0</v>
      </c>
      <c r="K16303" s="91"/>
      <c r="L16303" s="91"/>
    </row>
    <row r="16304" spans="2:12" x14ac:dyDescent="0.25">
      <c r="B16304" s="67" t="s">
        <v>554</v>
      </c>
      <c r="C16304" s="67" t="s">
        <v>555</v>
      </c>
      <c r="D16304" s="68" t="s">
        <v>385</v>
      </c>
      <c r="E16304" s="67" t="s">
        <v>386</v>
      </c>
      <c r="F16304" s="68" t="s">
        <v>572</v>
      </c>
      <c r="G16304" s="67" t="s">
        <v>573</v>
      </c>
      <c r="H16304" s="68" t="s">
        <v>363</v>
      </c>
      <c r="I16304" s="69">
        <v>0</v>
      </c>
      <c r="J16304" s="69">
        <v>0</v>
      </c>
      <c r="K16304" s="91"/>
      <c r="L16304" s="91"/>
    </row>
    <row r="16305" spans="2:12" x14ac:dyDescent="0.25">
      <c r="B16305" s="67" t="s">
        <v>554</v>
      </c>
      <c r="C16305" s="67" t="s">
        <v>555</v>
      </c>
      <c r="D16305" s="68" t="s">
        <v>385</v>
      </c>
      <c r="E16305" s="67" t="s">
        <v>386</v>
      </c>
      <c r="F16305" s="68" t="s">
        <v>572</v>
      </c>
      <c r="G16305" s="67" t="s">
        <v>573</v>
      </c>
      <c r="H16305" s="68" t="s">
        <v>362</v>
      </c>
      <c r="I16305" s="69">
        <v>58.8</v>
      </c>
      <c r="J16305" s="69">
        <v>78</v>
      </c>
      <c r="K16305" s="91"/>
      <c r="L16305" s="91"/>
    </row>
    <row r="16306" spans="2:12" x14ac:dyDescent="0.25">
      <c r="B16306" s="67" t="s">
        <v>554</v>
      </c>
      <c r="C16306" s="67" t="s">
        <v>555</v>
      </c>
      <c r="D16306" s="68" t="s">
        <v>385</v>
      </c>
      <c r="E16306" s="67" t="s">
        <v>386</v>
      </c>
      <c r="F16306" s="68" t="s">
        <v>572</v>
      </c>
      <c r="G16306" s="67" t="s">
        <v>573</v>
      </c>
      <c r="H16306" s="68" t="s">
        <v>363</v>
      </c>
      <c r="I16306" s="69">
        <v>225</v>
      </c>
      <c r="J16306" s="69">
        <v>270.60000000000002</v>
      </c>
      <c r="K16306" s="91"/>
      <c r="L16306" s="91"/>
    </row>
    <row r="16307" spans="2:12" x14ac:dyDescent="0.25">
      <c r="B16307" s="67" t="s">
        <v>554</v>
      </c>
      <c r="C16307" s="67" t="s">
        <v>555</v>
      </c>
      <c r="D16307" s="68" t="s">
        <v>385</v>
      </c>
      <c r="E16307" s="67" t="s">
        <v>386</v>
      </c>
      <c r="F16307" s="68" t="s">
        <v>572</v>
      </c>
      <c r="G16307" s="67" t="s">
        <v>573</v>
      </c>
      <c r="H16307" s="68" t="s">
        <v>364</v>
      </c>
      <c r="I16307" s="69">
        <v>18</v>
      </c>
      <c r="J16307" s="69">
        <v>24.6</v>
      </c>
      <c r="K16307" s="91"/>
      <c r="L16307" s="91"/>
    </row>
    <row r="16308" spans="2:12" x14ac:dyDescent="0.25">
      <c r="B16308" s="67" t="s">
        <v>554</v>
      </c>
      <c r="C16308" s="67" t="s">
        <v>555</v>
      </c>
      <c r="D16308" s="68" t="s">
        <v>385</v>
      </c>
      <c r="E16308" s="67" t="s">
        <v>386</v>
      </c>
      <c r="F16308" s="68" t="s">
        <v>572</v>
      </c>
      <c r="G16308" s="67" t="s">
        <v>573</v>
      </c>
      <c r="H16308" s="68" t="s">
        <v>362</v>
      </c>
      <c r="I16308" s="69">
        <v>0</v>
      </c>
      <c r="J16308" s="69">
        <v>0</v>
      </c>
      <c r="K16308" s="91"/>
      <c r="L16308" s="91"/>
    </row>
    <row r="16309" spans="2:12" x14ac:dyDescent="0.25">
      <c r="B16309" s="67" t="s">
        <v>554</v>
      </c>
      <c r="C16309" s="67" t="s">
        <v>555</v>
      </c>
      <c r="D16309" s="68" t="s">
        <v>385</v>
      </c>
      <c r="E16309" s="67" t="s">
        <v>386</v>
      </c>
      <c r="F16309" s="68" t="s">
        <v>572</v>
      </c>
      <c r="G16309" s="67" t="s">
        <v>573</v>
      </c>
      <c r="H16309" s="68" t="s">
        <v>363</v>
      </c>
      <c r="I16309" s="69">
        <v>0</v>
      </c>
      <c r="J16309" s="69">
        <v>10</v>
      </c>
      <c r="K16309" s="91"/>
      <c r="L16309" s="91"/>
    </row>
    <row r="16310" spans="2:12" x14ac:dyDescent="0.25">
      <c r="B16310" s="67" t="s">
        <v>554</v>
      </c>
      <c r="C16310" s="67" t="s">
        <v>555</v>
      </c>
      <c r="D16310" s="68" t="s">
        <v>385</v>
      </c>
      <c r="E16310" s="67" t="s">
        <v>386</v>
      </c>
      <c r="F16310" s="68" t="s">
        <v>572</v>
      </c>
      <c r="G16310" s="67" t="s">
        <v>573</v>
      </c>
      <c r="H16310" s="68" t="s">
        <v>364</v>
      </c>
      <c r="I16310" s="69">
        <v>8</v>
      </c>
      <c r="J16310" s="69">
        <v>12</v>
      </c>
      <c r="K16310" s="91"/>
      <c r="L16310" s="91"/>
    </row>
    <row r="16311" spans="2:12" x14ac:dyDescent="0.25">
      <c r="B16311" s="67" t="s">
        <v>554</v>
      </c>
      <c r="C16311" s="67" t="s">
        <v>555</v>
      </c>
      <c r="D16311" s="68" t="s">
        <v>385</v>
      </c>
      <c r="E16311" s="67" t="s">
        <v>386</v>
      </c>
      <c r="F16311" s="68" t="s">
        <v>572</v>
      </c>
      <c r="G16311" s="67" t="s">
        <v>573</v>
      </c>
      <c r="H16311" s="68" t="s">
        <v>362</v>
      </c>
      <c r="I16311" s="69">
        <v>0</v>
      </c>
      <c r="J16311" s="69">
        <v>0</v>
      </c>
      <c r="K16311" s="91"/>
      <c r="L16311" s="91"/>
    </row>
    <row r="16312" spans="2:12" x14ac:dyDescent="0.25">
      <c r="B16312" s="67" t="s">
        <v>554</v>
      </c>
      <c r="C16312" s="67" t="s">
        <v>555</v>
      </c>
      <c r="D16312" s="68" t="s">
        <v>385</v>
      </c>
      <c r="E16312" s="67" t="s">
        <v>386</v>
      </c>
      <c r="F16312" s="68" t="s">
        <v>572</v>
      </c>
      <c r="G16312" s="67" t="s">
        <v>573</v>
      </c>
      <c r="H16312" s="68" t="s">
        <v>363</v>
      </c>
      <c r="I16312" s="69">
        <v>4</v>
      </c>
      <c r="J16312" s="69">
        <v>5</v>
      </c>
      <c r="K16312" s="91"/>
      <c r="L16312" s="91"/>
    </row>
    <row r="16313" spans="2:12" x14ac:dyDescent="0.25">
      <c r="B16313" s="67" t="s">
        <v>554</v>
      </c>
      <c r="C16313" s="67" t="s">
        <v>555</v>
      </c>
      <c r="D16313" s="68" t="s">
        <v>385</v>
      </c>
      <c r="E16313" s="67" t="s">
        <v>386</v>
      </c>
      <c r="F16313" s="68" t="s">
        <v>572</v>
      </c>
      <c r="G16313" s="67" t="s">
        <v>573</v>
      </c>
      <c r="H16313" s="68" t="s">
        <v>364</v>
      </c>
      <c r="I16313" s="69">
        <v>12</v>
      </c>
      <c r="J16313" s="69">
        <v>16</v>
      </c>
      <c r="K16313" s="91"/>
      <c r="L16313" s="91"/>
    </row>
    <row r="16314" spans="2:12" x14ac:dyDescent="0.25">
      <c r="B16314" s="67" t="s">
        <v>554</v>
      </c>
      <c r="C16314" s="67" t="s">
        <v>555</v>
      </c>
      <c r="D16314" s="68" t="s">
        <v>385</v>
      </c>
      <c r="E16314" s="67" t="s">
        <v>386</v>
      </c>
      <c r="F16314" s="68" t="s">
        <v>572</v>
      </c>
      <c r="G16314" s="67" t="s">
        <v>573</v>
      </c>
      <c r="H16314" s="68" t="s">
        <v>362</v>
      </c>
      <c r="I16314" s="69">
        <v>0</v>
      </c>
      <c r="J16314" s="69">
        <v>0</v>
      </c>
      <c r="K16314" s="91"/>
      <c r="L16314" s="91"/>
    </row>
    <row r="16315" spans="2:12" x14ac:dyDescent="0.25">
      <c r="B16315" s="67" t="s">
        <v>554</v>
      </c>
      <c r="C16315" s="67" t="s">
        <v>555</v>
      </c>
      <c r="D16315" s="68" t="s">
        <v>385</v>
      </c>
      <c r="E16315" s="67" t="s">
        <v>386</v>
      </c>
      <c r="F16315" s="68" t="s">
        <v>572</v>
      </c>
      <c r="G16315" s="67" t="s">
        <v>573</v>
      </c>
      <c r="H16315" s="68" t="s">
        <v>363</v>
      </c>
      <c r="I16315" s="69">
        <v>0</v>
      </c>
      <c r="J16315" s="69">
        <v>0</v>
      </c>
      <c r="K16315" s="91"/>
      <c r="L16315" s="91"/>
    </row>
    <row r="16316" spans="2:12" x14ac:dyDescent="0.25">
      <c r="B16316" s="67" t="s">
        <v>554</v>
      </c>
      <c r="C16316" s="67" t="s">
        <v>555</v>
      </c>
      <c r="D16316" s="68" t="s">
        <v>385</v>
      </c>
      <c r="E16316" s="67" t="s">
        <v>386</v>
      </c>
      <c r="F16316" s="68" t="s">
        <v>572</v>
      </c>
      <c r="G16316" s="67" t="s">
        <v>573</v>
      </c>
      <c r="H16316" s="68" t="s">
        <v>364</v>
      </c>
      <c r="I16316" s="69">
        <v>0</v>
      </c>
      <c r="J16316" s="69">
        <v>0</v>
      </c>
      <c r="K16316" s="91"/>
      <c r="L16316" s="91"/>
    </row>
    <row r="16317" spans="2:12" x14ac:dyDescent="0.25">
      <c r="B16317" s="67" t="s">
        <v>554</v>
      </c>
      <c r="C16317" s="67" t="s">
        <v>555</v>
      </c>
      <c r="D16317" s="68" t="s">
        <v>385</v>
      </c>
      <c r="E16317" s="67" t="s">
        <v>386</v>
      </c>
      <c r="F16317" s="68" t="s">
        <v>572</v>
      </c>
      <c r="G16317" s="67" t="s">
        <v>573</v>
      </c>
      <c r="H16317" s="68" t="s">
        <v>362</v>
      </c>
      <c r="I16317" s="69">
        <v>3</v>
      </c>
      <c r="J16317" s="69">
        <v>0</v>
      </c>
      <c r="K16317" s="91"/>
      <c r="L16317" s="91"/>
    </row>
    <row r="16318" spans="2:12" x14ac:dyDescent="0.25">
      <c r="B16318" s="67" t="s">
        <v>554</v>
      </c>
      <c r="C16318" s="67" t="s">
        <v>555</v>
      </c>
      <c r="D16318" s="68" t="s">
        <v>385</v>
      </c>
      <c r="E16318" s="67" t="s">
        <v>386</v>
      </c>
      <c r="F16318" s="68" t="s">
        <v>572</v>
      </c>
      <c r="G16318" s="67" t="s">
        <v>573</v>
      </c>
      <c r="H16318" s="68" t="s">
        <v>364</v>
      </c>
      <c r="I16318" s="69">
        <v>0</v>
      </c>
      <c r="J16318" s="69">
        <v>0</v>
      </c>
      <c r="K16318" s="91"/>
      <c r="L16318" s="91"/>
    </row>
    <row r="16319" spans="2:12" x14ac:dyDescent="0.25">
      <c r="B16319" s="67" t="s">
        <v>554</v>
      </c>
      <c r="C16319" s="67" t="s">
        <v>555</v>
      </c>
      <c r="D16319" s="68" t="s">
        <v>385</v>
      </c>
      <c r="E16319" s="67" t="s">
        <v>386</v>
      </c>
      <c r="F16319" s="68" t="s">
        <v>572</v>
      </c>
      <c r="G16319" s="67" t="s">
        <v>573</v>
      </c>
      <c r="H16319" s="68" t="s">
        <v>362</v>
      </c>
      <c r="I16319" s="69">
        <v>0</v>
      </c>
      <c r="J16319" s="69">
        <v>0</v>
      </c>
      <c r="K16319" s="91"/>
      <c r="L16319" s="91"/>
    </row>
    <row r="16320" spans="2:12" x14ac:dyDescent="0.25">
      <c r="B16320" s="67" t="s">
        <v>554</v>
      </c>
      <c r="C16320" s="67" t="s">
        <v>555</v>
      </c>
      <c r="D16320" s="68" t="s">
        <v>385</v>
      </c>
      <c r="E16320" s="67" t="s">
        <v>386</v>
      </c>
      <c r="F16320" s="68" t="s">
        <v>572</v>
      </c>
      <c r="G16320" s="67" t="s">
        <v>573</v>
      </c>
      <c r="H16320" s="68" t="s">
        <v>363</v>
      </c>
      <c r="I16320" s="69">
        <v>0</v>
      </c>
      <c r="J16320" s="69">
        <v>12</v>
      </c>
      <c r="K16320" s="91"/>
      <c r="L16320" s="91"/>
    </row>
    <row r="16321" spans="2:12" x14ac:dyDescent="0.25">
      <c r="B16321" s="67" t="s">
        <v>554</v>
      </c>
      <c r="C16321" s="67" t="s">
        <v>555</v>
      </c>
      <c r="D16321" s="68" t="s">
        <v>385</v>
      </c>
      <c r="E16321" s="67" t="s">
        <v>386</v>
      </c>
      <c r="F16321" s="68" t="s">
        <v>572</v>
      </c>
      <c r="G16321" s="67" t="s">
        <v>573</v>
      </c>
      <c r="H16321" s="68" t="s">
        <v>364</v>
      </c>
      <c r="I16321" s="69">
        <v>0</v>
      </c>
      <c r="J16321" s="69">
        <v>16</v>
      </c>
      <c r="K16321" s="91"/>
      <c r="L16321" s="91"/>
    </row>
    <row r="16322" spans="2:12" x14ac:dyDescent="0.25">
      <c r="B16322" s="67" t="s">
        <v>554</v>
      </c>
      <c r="C16322" s="67" t="s">
        <v>555</v>
      </c>
      <c r="D16322" s="68" t="s">
        <v>385</v>
      </c>
      <c r="E16322" s="67" t="s">
        <v>386</v>
      </c>
      <c r="F16322" s="68" t="s">
        <v>572</v>
      </c>
      <c r="G16322" s="67" t="s">
        <v>573</v>
      </c>
      <c r="H16322" s="68" t="s">
        <v>362</v>
      </c>
      <c r="I16322" s="69">
        <v>0</v>
      </c>
      <c r="J16322" s="69">
        <v>0</v>
      </c>
      <c r="K16322" s="91"/>
      <c r="L16322" s="91"/>
    </row>
    <row r="16323" spans="2:12" x14ac:dyDescent="0.25">
      <c r="B16323" s="67" t="s">
        <v>554</v>
      </c>
      <c r="C16323" s="67" t="s">
        <v>555</v>
      </c>
      <c r="D16323" s="68" t="s">
        <v>385</v>
      </c>
      <c r="E16323" s="67" t="s">
        <v>386</v>
      </c>
      <c r="F16323" s="68" t="s">
        <v>572</v>
      </c>
      <c r="G16323" s="67" t="s">
        <v>573</v>
      </c>
      <c r="H16323" s="68" t="s">
        <v>363</v>
      </c>
      <c r="I16323" s="69">
        <v>0</v>
      </c>
      <c r="J16323" s="69">
        <v>0</v>
      </c>
      <c r="K16323" s="91"/>
      <c r="L16323" s="91"/>
    </row>
    <row r="16324" spans="2:12" x14ac:dyDescent="0.25">
      <c r="B16324" s="67" t="s">
        <v>554</v>
      </c>
      <c r="C16324" s="67" t="s">
        <v>555</v>
      </c>
      <c r="D16324" s="68" t="s">
        <v>385</v>
      </c>
      <c r="E16324" s="67" t="s">
        <v>386</v>
      </c>
      <c r="F16324" s="68" t="s">
        <v>572</v>
      </c>
      <c r="G16324" s="67" t="s">
        <v>573</v>
      </c>
      <c r="H16324" s="68" t="s">
        <v>362</v>
      </c>
      <c r="I16324" s="69">
        <v>0</v>
      </c>
      <c r="J16324" s="69">
        <v>0</v>
      </c>
      <c r="K16324" s="91"/>
      <c r="L16324" s="91"/>
    </row>
    <row r="16325" spans="2:12" x14ac:dyDescent="0.25">
      <c r="B16325" s="67" t="s">
        <v>554</v>
      </c>
      <c r="C16325" s="67" t="s">
        <v>555</v>
      </c>
      <c r="D16325" s="68" t="s">
        <v>385</v>
      </c>
      <c r="E16325" s="67" t="s">
        <v>386</v>
      </c>
      <c r="F16325" s="68" t="s">
        <v>572</v>
      </c>
      <c r="G16325" s="67" t="s">
        <v>573</v>
      </c>
      <c r="H16325" s="68" t="s">
        <v>364</v>
      </c>
      <c r="I16325" s="69">
        <v>0</v>
      </c>
      <c r="J16325" s="69">
        <v>0</v>
      </c>
      <c r="K16325" s="91"/>
      <c r="L16325" s="91"/>
    </row>
    <row r="16326" spans="2:12" x14ac:dyDescent="0.25">
      <c r="B16326" s="67" t="s">
        <v>554</v>
      </c>
      <c r="C16326" s="67" t="s">
        <v>555</v>
      </c>
      <c r="D16326" s="68" t="s">
        <v>385</v>
      </c>
      <c r="E16326" s="67" t="s">
        <v>386</v>
      </c>
      <c r="F16326" s="68" t="s">
        <v>572</v>
      </c>
      <c r="G16326" s="67" t="s">
        <v>573</v>
      </c>
      <c r="H16326" s="68" t="s">
        <v>362</v>
      </c>
      <c r="I16326" s="69">
        <v>0</v>
      </c>
      <c r="J16326" s="69">
        <v>0</v>
      </c>
      <c r="K16326" s="91"/>
      <c r="L16326" s="91"/>
    </row>
    <row r="16327" spans="2:12" x14ac:dyDescent="0.25">
      <c r="B16327" s="67" t="s">
        <v>554</v>
      </c>
      <c r="C16327" s="67" t="s">
        <v>555</v>
      </c>
      <c r="D16327" s="68" t="s">
        <v>385</v>
      </c>
      <c r="E16327" s="67" t="s">
        <v>386</v>
      </c>
      <c r="F16327" s="68" t="s">
        <v>572</v>
      </c>
      <c r="G16327" s="67" t="s">
        <v>573</v>
      </c>
      <c r="H16327" s="68" t="s">
        <v>363</v>
      </c>
      <c r="I16327" s="69">
        <v>24</v>
      </c>
      <c r="J16327" s="69">
        <v>36</v>
      </c>
      <c r="K16327" s="91"/>
      <c r="L16327" s="91"/>
    </row>
    <row r="16328" spans="2:12" x14ac:dyDescent="0.25">
      <c r="B16328" s="67" t="s">
        <v>554</v>
      </c>
      <c r="C16328" s="67" t="s">
        <v>555</v>
      </c>
      <c r="D16328" s="68" t="s">
        <v>385</v>
      </c>
      <c r="E16328" s="67" t="s">
        <v>386</v>
      </c>
      <c r="F16328" s="68" t="s">
        <v>572</v>
      </c>
      <c r="G16328" s="67" t="s">
        <v>573</v>
      </c>
      <c r="H16328" s="68" t="s">
        <v>364</v>
      </c>
      <c r="I16328" s="69">
        <v>0</v>
      </c>
      <c r="J16328" s="69">
        <v>0</v>
      </c>
      <c r="K16328" s="91"/>
      <c r="L16328" s="91"/>
    </row>
    <row r="16329" spans="2:12" x14ac:dyDescent="0.25">
      <c r="B16329" s="67" t="s">
        <v>554</v>
      </c>
      <c r="C16329" s="67" t="s">
        <v>555</v>
      </c>
      <c r="D16329" s="68" t="s">
        <v>385</v>
      </c>
      <c r="E16329" s="67" t="s">
        <v>386</v>
      </c>
      <c r="F16329" s="68" t="s">
        <v>572</v>
      </c>
      <c r="G16329" s="67" t="s">
        <v>573</v>
      </c>
      <c r="H16329" s="68" t="s">
        <v>362</v>
      </c>
      <c r="I16329" s="69">
        <v>97</v>
      </c>
      <c r="J16329" s="69">
        <v>115</v>
      </c>
      <c r="K16329" s="91"/>
      <c r="L16329" s="91"/>
    </row>
    <row r="16330" spans="2:12" x14ac:dyDescent="0.25">
      <c r="B16330" s="67" t="s">
        <v>554</v>
      </c>
      <c r="C16330" s="67" t="s">
        <v>555</v>
      </c>
      <c r="D16330" s="68" t="s">
        <v>385</v>
      </c>
      <c r="E16330" s="67" t="s">
        <v>386</v>
      </c>
      <c r="F16330" s="68" t="s">
        <v>572</v>
      </c>
      <c r="G16330" s="67" t="s">
        <v>573</v>
      </c>
      <c r="H16330" s="68" t="s">
        <v>363</v>
      </c>
      <c r="I16330" s="69">
        <v>32</v>
      </c>
      <c r="J16330" s="69">
        <v>54</v>
      </c>
      <c r="K16330" s="91"/>
      <c r="L16330" s="91"/>
    </row>
    <row r="16331" spans="2:12" x14ac:dyDescent="0.25">
      <c r="B16331" s="67" t="s">
        <v>554</v>
      </c>
      <c r="C16331" s="67" t="s">
        <v>555</v>
      </c>
      <c r="D16331" s="68" t="s">
        <v>385</v>
      </c>
      <c r="E16331" s="67" t="s">
        <v>386</v>
      </c>
      <c r="F16331" s="68" t="s">
        <v>572</v>
      </c>
      <c r="G16331" s="67" t="s">
        <v>573</v>
      </c>
      <c r="H16331" s="68" t="s">
        <v>364</v>
      </c>
      <c r="I16331" s="69">
        <v>2</v>
      </c>
      <c r="J16331" s="69">
        <v>0</v>
      </c>
      <c r="K16331" s="91"/>
      <c r="L16331" s="91"/>
    </row>
    <row r="16332" spans="2:12" x14ac:dyDescent="0.25">
      <c r="B16332" s="67" t="s">
        <v>554</v>
      </c>
      <c r="C16332" s="67" t="s">
        <v>555</v>
      </c>
      <c r="D16332" s="68" t="s">
        <v>385</v>
      </c>
      <c r="E16332" s="67" t="s">
        <v>386</v>
      </c>
      <c r="F16332" s="68" t="s">
        <v>572</v>
      </c>
      <c r="G16332" s="67" t="s">
        <v>573</v>
      </c>
      <c r="H16332" s="68" t="s">
        <v>362</v>
      </c>
      <c r="I16332" s="69">
        <v>40</v>
      </c>
      <c r="J16332" s="69">
        <v>64</v>
      </c>
      <c r="K16332" s="91"/>
      <c r="L16332" s="91"/>
    </row>
    <row r="16333" spans="2:12" x14ac:dyDescent="0.25">
      <c r="B16333" s="67" t="s">
        <v>554</v>
      </c>
      <c r="C16333" s="67" t="s">
        <v>555</v>
      </c>
      <c r="D16333" s="68" t="s">
        <v>385</v>
      </c>
      <c r="E16333" s="67" t="s">
        <v>386</v>
      </c>
      <c r="F16333" s="68" t="s">
        <v>572</v>
      </c>
      <c r="G16333" s="67" t="s">
        <v>573</v>
      </c>
      <c r="H16333" s="68" t="s">
        <v>363</v>
      </c>
      <c r="I16333" s="69">
        <v>373</v>
      </c>
      <c r="J16333" s="69">
        <v>415</v>
      </c>
      <c r="K16333" s="91"/>
      <c r="L16333" s="91"/>
    </row>
    <row r="16334" spans="2:12" x14ac:dyDescent="0.25">
      <c r="B16334" s="67" t="s">
        <v>554</v>
      </c>
      <c r="C16334" s="67" t="s">
        <v>555</v>
      </c>
      <c r="D16334" s="68" t="s">
        <v>385</v>
      </c>
      <c r="E16334" s="67" t="s">
        <v>386</v>
      </c>
      <c r="F16334" s="68" t="s">
        <v>572</v>
      </c>
      <c r="G16334" s="67" t="s">
        <v>573</v>
      </c>
      <c r="H16334" s="68" t="s">
        <v>364</v>
      </c>
      <c r="I16334" s="69">
        <v>20</v>
      </c>
      <c r="J16334" s="69">
        <v>101</v>
      </c>
      <c r="K16334" s="91"/>
      <c r="L16334" s="91"/>
    </row>
    <row r="16335" spans="2:12" x14ac:dyDescent="0.25">
      <c r="B16335" s="67" t="s">
        <v>554</v>
      </c>
      <c r="C16335" s="67" t="s">
        <v>555</v>
      </c>
      <c r="D16335" s="68" t="s">
        <v>385</v>
      </c>
      <c r="E16335" s="67" t="s">
        <v>386</v>
      </c>
      <c r="F16335" s="68" t="s">
        <v>572</v>
      </c>
      <c r="G16335" s="67" t="s">
        <v>573</v>
      </c>
      <c r="H16335" s="68" t="s">
        <v>362</v>
      </c>
      <c r="I16335" s="69">
        <v>414</v>
      </c>
      <c r="J16335" s="69">
        <v>474</v>
      </c>
      <c r="K16335" s="91"/>
      <c r="L16335" s="91"/>
    </row>
    <row r="16336" spans="2:12" x14ac:dyDescent="0.25">
      <c r="B16336" s="67" t="s">
        <v>554</v>
      </c>
      <c r="C16336" s="67" t="s">
        <v>555</v>
      </c>
      <c r="D16336" s="68" t="s">
        <v>385</v>
      </c>
      <c r="E16336" s="67" t="s">
        <v>386</v>
      </c>
      <c r="F16336" s="68" t="s">
        <v>572</v>
      </c>
      <c r="G16336" s="67" t="s">
        <v>573</v>
      </c>
      <c r="H16336" s="68" t="s">
        <v>363</v>
      </c>
      <c r="I16336" s="69">
        <v>300</v>
      </c>
      <c r="J16336" s="69">
        <v>348</v>
      </c>
      <c r="K16336" s="91"/>
      <c r="L16336" s="91"/>
    </row>
    <row r="16337" spans="2:12" x14ac:dyDescent="0.25">
      <c r="B16337" s="67" t="s">
        <v>554</v>
      </c>
      <c r="C16337" s="67" t="s">
        <v>555</v>
      </c>
      <c r="D16337" s="68" t="s">
        <v>385</v>
      </c>
      <c r="E16337" s="67" t="s">
        <v>386</v>
      </c>
      <c r="F16337" s="68" t="s">
        <v>572</v>
      </c>
      <c r="G16337" s="67" t="s">
        <v>573</v>
      </c>
      <c r="H16337" s="68" t="s">
        <v>364</v>
      </c>
      <c r="I16337" s="69">
        <v>178</v>
      </c>
      <c r="J16337" s="69">
        <v>294</v>
      </c>
      <c r="K16337" s="91"/>
      <c r="L16337" s="91"/>
    </row>
    <row r="16338" spans="2:12" x14ac:dyDescent="0.25">
      <c r="B16338" s="67" t="s">
        <v>554</v>
      </c>
      <c r="C16338" s="67" t="s">
        <v>555</v>
      </c>
      <c r="D16338" s="68" t="s">
        <v>385</v>
      </c>
      <c r="E16338" s="67" t="s">
        <v>386</v>
      </c>
      <c r="F16338" s="68" t="s">
        <v>572</v>
      </c>
      <c r="G16338" s="67" t="s">
        <v>573</v>
      </c>
      <c r="H16338" s="68" t="s">
        <v>362</v>
      </c>
      <c r="I16338" s="69">
        <v>25.6</v>
      </c>
      <c r="J16338" s="69">
        <v>12.8</v>
      </c>
      <c r="K16338" s="91"/>
      <c r="L16338" s="91"/>
    </row>
    <row r="16339" spans="2:12" x14ac:dyDescent="0.25">
      <c r="B16339" s="67" t="s">
        <v>554</v>
      </c>
      <c r="C16339" s="67" t="s">
        <v>555</v>
      </c>
      <c r="D16339" s="68" t="s">
        <v>385</v>
      </c>
      <c r="E16339" s="67" t="s">
        <v>386</v>
      </c>
      <c r="F16339" s="68" t="s">
        <v>572</v>
      </c>
      <c r="G16339" s="67" t="s">
        <v>573</v>
      </c>
      <c r="H16339" s="68" t="s">
        <v>363</v>
      </c>
      <c r="I16339" s="69">
        <v>43.2</v>
      </c>
      <c r="J16339" s="69">
        <v>76.8</v>
      </c>
      <c r="K16339" s="91"/>
      <c r="L16339" s="91"/>
    </row>
    <row r="16340" spans="2:12" x14ac:dyDescent="0.25">
      <c r="B16340" s="67" t="s">
        <v>554</v>
      </c>
      <c r="C16340" s="67" t="s">
        <v>555</v>
      </c>
      <c r="D16340" s="68" t="s">
        <v>385</v>
      </c>
      <c r="E16340" s="67" t="s">
        <v>386</v>
      </c>
      <c r="F16340" s="68" t="s">
        <v>572</v>
      </c>
      <c r="G16340" s="67" t="s">
        <v>573</v>
      </c>
      <c r="H16340" s="68" t="s">
        <v>364</v>
      </c>
      <c r="I16340" s="69">
        <v>0</v>
      </c>
      <c r="J16340" s="69">
        <v>16</v>
      </c>
      <c r="K16340" s="91"/>
      <c r="L16340" s="91"/>
    </row>
    <row r="16341" spans="2:12" x14ac:dyDescent="0.25">
      <c r="B16341" s="67" t="s">
        <v>554</v>
      </c>
      <c r="C16341" s="67" t="s">
        <v>555</v>
      </c>
      <c r="D16341" s="68" t="s">
        <v>385</v>
      </c>
      <c r="E16341" s="67" t="s">
        <v>386</v>
      </c>
      <c r="F16341" s="68" t="s">
        <v>572</v>
      </c>
      <c r="G16341" s="67" t="s">
        <v>573</v>
      </c>
      <c r="H16341" s="68" t="s">
        <v>364</v>
      </c>
      <c r="I16341" s="69">
        <v>0</v>
      </c>
      <c r="J16341" s="69">
        <v>6</v>
      </c>
      <c r="K16341" s="91"/>
      <c r="L16341" s="91"/>
    </row>
    <row r="16342" spans="2:12" x14ac:dyDescent="0.25">
      <c r="B16342" s="67" t="s">
        <v>554</v>
      </c>
      <c r="C16342" s="67" t="s">
        <v>555</v>
      </c>
      <c r="D16342" s="68" t="s">
        <v>385</v>
      </c>
      <c r="E16342" s="67" t="s">
        <v>386</v>
      </c>
      <c r="F16342" s="68" t="s">
        <v>572</v>
      </c>
      <c r="G16342" s="67" t="s">
        <v>573</v>
      </c>
      <c r="H16342" s="68" t="s">
        <v>362</v>
      </c>
      <c r="I16342" s="69">
        <v>0</v>
      </c>
      <c r="J16342" s="69">
        <v>0</v>
      </c>
      <c r="K16342" s="91"/>
      <c r="L16342" s="91"/>
    </row>
    <row r="16343" spans="2:12" x14ac:dyDescent="0.25">
      <c r="B16343" s="67" t="s">
        <v>554</v>
      </c>
      <c r="C16343" s="67" t="s">
        <v>555</v>
      </c>
      <c r="D16343" s="68" t="s">
        <v>385</v>
      </c>
      <c r="E16343" s="67" t="s">
        <v>386</v>
      </c>
      <c r="F16343" s="68" t="s">
        <v>572</v>
      </c>
      <c r="G16343" s="67" t="s">
        <v>573</v>
      </c>
      <c r="H16343" s="68" t="s">
        <v>363</v>
      </c>
      <c r="I16343" s="69">
        <v>3</v>
      </c>
      <c r="J16343" s="69">
        <v>33</v>
      </c>
      <c r="K16343" s="91"/>
      <c r="L16343" s="91"/>
    </row>
    <row r="16344" spans="2:12" x14ac:dyDescent="0.25">
      <c r="B16344" s="67" t="s">
        <v>554</v>
      </c>
      <c r="C16344" s="67" t="s">
        <v>555</v>
      </c>
      <c r="D16344" s="68" t="s">
        <v>385</v>
      </c>
      <c r="E16344" s="67" t="s">
        <v>386</v>
      </c>
      <c r="F16344" s="68" t="s">
        <v>572</v>
      </c>
      <c r="G16344" s="67" t="s">
        <v>573</v>
      </c>
      <c r="H16344" s="68" t="s">
        <v>364</v>
      </c>
      <c r="I16344" s="69">
        <v>0</v>
      </c>
      <c r="J16344" s="69">
        <v>0</v>
      </c>
      <c r="K16344" s="91"/>
      <c r="L16344" s="91"/>
    </row>
    <row r="16345" spans="2:12" x14ac:dyDescent="0.25">
      <c r="B16345" s="67" t="s">
        <v>554</v>
      </c>
      <c r="C16345" s="67" t="s">
        <v>555</v>
      </c>
      <c r="D16345" s="68" t="s">
        <v>385</v>
      </c>
      <c r="E16345" s="67" t="s">
        <v>386</v>
      </c>
      <c r="F16345" s="68" t="s">
        <v>572</v>
      </c>
      <c r="G16345" s="67" t="s">
        <v>573</v>
      </c>
      <c r="H16345" s="68" t="s">
        <v>363</v>
      </c>
      <c r="I16345" s="69">
        <v>0</v>
      </c>
      <c r="J16345" s="69">
        <v>0</v>
      </c>
      <c r="K16345" s="91"/>
      <c r="L16345" s="91"/>
    </row>
    <row r="16346" spans="2:12" x14ac:dyDescent="0.25">
      <c r="B16346" s="67" t="s">
        <v>554</v>
      </c>
      <c r="C16346" s="67" t="s">
        <v>555</v>
      </c>
      <c r="D16346" s="68" t="s">
        <v>385</v>
      </c>
      <c r="E16346" s="67" t="s">
        <v>386</v>
      </c>
      <c r="F16346" s="68" t="s">
        <v>572</v>
      </c>
      <c r="G16346" s="67" t="s">
        <v>573</v>
      </c>
      <c r="H16346" s="68" t="s">
        <v>362</v>
      </c>
      <c r="I16346" s="69">
        <v>0</v>
      </c>
      <c r="J16346" s="69">
        <v>0</v>
      </c>
      <c r="K16346" s="91"/>
      <c r="L16346" s="91"/>
    </row>
    <row r="16347" spans="2:12" x14ac:dyDescent="0.25">
      <c r="B16347" s="67" t="s">
        <v>554</v>
      </c>
      <c r="C16347" s="67" t="s">
        <v>555</v>
      </c>
      <c r="D16347" s="68" t="s">
        <v>385</v>
      </c>
      <c r="E16347" s="67" t="s">
        <v>386</v>
      </c>
      <c r="F16347" s="68" t="s">
        <v>572</v>
      </c>
      <c r="G16347" s="67" t="s">
        <v>573</v>
      </c>
      <c r="H16347" s="68" t="s">
        <v>362</v>
      </c>
      <c r="I16347" s="69">
        <v>8</v>
      </c>
      <c r="J16347" s="69">
        <v>0</v>
      </c>
      <c r="K16347" s="91"/>
      <c r="L16347" s="91"/>
    </row>
    <row r="16348" spans="2:12" x14ac:dyDescent="0.25">
      <c r="B16348" s="67" t="s">
        <v>554</v>
      </c>
      <c r="C16348" s="67" t="s">
        <v>555</v>
      </c>
      <c r="D16348" s="68" t="s">
        <v>385</v>
      </c>
      <c r="E16348" s="67" t="s">
        <v>386</v>
      </c>
      <c r="F16348" s="68" t="s">
        <v>572</v>
      </c>
      <c r="G16348" s="67" t="s">
        <v>573</v>
      </c>
      <c r="H16348" s="68" t="s">
        <v>363</v>
      </c>
      <c r="I16348" s="69">
        <v>10</v>
      </c>
      <c r="J16348" s="69">
        <v>8</v>
      </c>
      <c r="K16348" s="91"/>
      <c r="L16348" s="91"/>
    </row>
    <row r="16349" spans="2:12" x14ac:dyDescent="0.25">
      <c r="B16349" s="67" t="s">
        <v>554</v>
      </c>
      <c r="C16349" s="67" t="s">
        <v>555</v>
      </c>
      <c r="D16349" s="68" t="s">
        <v>385</v>
      </c>
      <c r="E16349" s="67" t="s">
        <v>386</v>
      </c>
      <c r="F16349" s="68" t="s">
        <v>572</v>
      </c>
      <c r="G16349" s="67" t="s">
        <v>573</v>
      </c>
      <c r="H16349" s="68" t="s">
        <v>364</v>
      </c>
      <c r="I16349" s="69">
        <v>0</v>
      </c>
      <c r="J16349" s="69">
        <v>0</v>
      </c>
      <c r="K16349" s="91"/>
      <c r="L16349" s="91"/>
    </row>
    <row r="16350" spans="2:12" x14ac:dyDescent="0.25">
      <c r="B16350" s="67" t="s">
        <v>554</v>
      </c>
      <c r="C16350" s="67" t="s">
        <v>555</v>
      </c>
      <c r="D16350" s="68" t="s">
        <v>385</v>
      </c>
      <c r="E16350" s="67" t="s">
        <v>386</v>
      </c>
      <c r="F16350" s="68" t="s">
        <v>572</v>
      </c>
      <c r="G16350" s="67" t="s">
        <v>573</v>
      </c>
      <c r="H16350" s="68" t="s">
        <v>362</v>
      </c>
      <c r="I16350" s="69">
        <v>0</v>
      </c>
      <c r="J16350" s="69">
        <v>55</v>
      </c>
      <c r="K16350" s="91"/>
      <c r="L16350" s="91"/>
    </row>
    <row r="16351" spans="2:12" x14ac:dyDescent="0.25">
      <c r="B16351" s="67" t="s">
        <v>554</v>
      </c>
      <c r="C16351" s="67" t="s">
        <v>555</v>
      </c>
      <c r="D16351" s="68" t="s">
        <v>385</v>
      </c>
      <c r="E16351" s="67" t="s">
        <v>386</v>
      </c>
      <c r="F16351" s="68" t="s">
        <v>572</v>
      </c>
      <c r="G16351" s="67" t="s">
        <v>573</v>
      </c>
      <c r="H16351" s="68" t="s">
        <v>363</v>
      </c>
      <c r="I16351" s="69">
        <v>80</v>
      </c>
      <c r="J16351" s="69">
        <v>24</v>
      </c>
      <c r="K16351" s="91"/>
      <c r="L16351" s="91"/>
    </row>
    <row r="16352" spans="2:12" x14ac:dyDescent="0.25">
      <c r="B16352" s="67" t="s">
        <v>554</v>
      </c>
      <c r="C16352" s="67" t="s">
        <v>555</v>
      </c>
      <c r="D16352" s="68" t="s">
        <v>385</v>
      </c>
      <c r="E16352" s="67" t="s">
        <v>386</v>
      </c>
      <c r="F16352" s="68" t="s">
        <v>572</v>
      </c>
      <c r="G16352" s="67" t="s">
        <v>573</v>
      </c>
      <c r="H16352" s="68" t="s">
        <v>364</v>
      </c>
      <c r="I16352" s="69">
        <v>0</v>
      </c>
      <c r="J16352" s="69">
        <v>0</v>
      </c>
      <c r="K16352" s="91"/>
      <c r="L16352" s="91"/>
    </row>
    <row r="16353" spans="2:12" x14ac:dyDescent="0.25">
      <c r="B16353" s="67" t="s">
        <v>554</v>
      </c>
      <c r="C16353" s="67" t="s">
        <v>555</v>
      </c>
      <c r="D16353" s="68" t="s">
        <v>385</v>
      </c>
      <c r="E16353" s="67" t="s">
        <v>386</v>
      </c>
      <c r="F16353" s="68" t="s">
        <v>572</v>
      </c>
      <c r="G16353" s="67" t="s">
        <v>573</v>
      </c>
      <c r="H16353" s="68" t="s">
        <v>363</v>
      </c>
      <c r="I16353" s="69">
        <v>0</v>
      </c>
      <c r="J16353" s="69">
        <v>0</v>
      </c>
      <c r="K16353" s="91"/>
      <c r="L16353" s="91"/>
    </row>
    <row r="16354" spans="2:12" x14ac:dyDescent="0.25">
      <c r="B16354" s="67" t="s">
        <v>554</v>
      </c>
      <c r="C16354" s="67" t="s">
        <v>555</v>
      </c>
      <c r="D16354" s="68" t="s">
        <v>385</v>
      </c>
      <c r="E16354" s="67" t="s">
        <v>386</v>
      </c>
      <c r="F16354" s="68" t="s">
        <v>572</v>
      </c>
      <c r="G16354" s="67" t="s">
        <v>573</v>
      </c>
      <c r="H16354" s="68" t="s">
        <v>363</v>
      </c>
      <c r="I16354" s="69">
        <v>8</v>
      </c>
      <c r="J16354" s="69">
        <v>8</v>
      </c>
      <c r="K16354" s="91"/>
      <c r="L16354" s="91"/>
    </row>
    <row r="16355" spans="2:12" x14ac:dyDescent="0.25">
      <c r="B16355" s="67" t="s">
        <v>554</v>
      </c>
      <c r="C16355" s="67" t="s">
        <v>555</v>
      </c>
      <c r="D16355" s="68" t="s">
        <v>385</v>
      </c>
      <c r="E16355" s="67" t="s">
        <v>386</v>
      </c>
      <c r="F16355" s="68" t="s">
        <v>572</v>
      </c>
      <c r="G16355" s="67" t="s">
        <v>573</v>
      </c>
      <c r="H16355" s="68" t="s">
        <v>363</v>
      </c>
      <c r="I16355" s="69">
        <v>0</v>
      </c>
      <c r="J16355" s="69">
        <v>0</v>
      </c>
      <c r="K16355" s="91"/>
      <c r="L16355" s="91"/>
    </row>
    <row r="16356" spans="2:12" x14ac:dyDescent="0.25">
      <c r="B16356" s="67" t="s">
        <v>554</v>
      </c>
      <c r="C16356" s="67" t="s">
        <v>555</v>
      </c>
      <c r="D16356" s="68" t="s">
        <v>385</v>
      </c>
      <c r="E16356" s="67" t="s">
        <v>386</v>
      </c>
      <c r="F16356" s="68" t="s">
        <v>572</v>
      </c>
      <c r="G16356" s="67" t="s">
        <v>573</v>
      </c>
      <c r="H16356" s="68" t="s">
        <v>363</v>
      </c>
      <c r="I16356" s="69">
        <v>0</v>
      </c>
      <c r="J16356" s="69">
        <v>0</v>
      </c>
      <c r="K16356" s="91"/>
      <c r="L16356" s="91"/>
    </row>
    <row r="16357" spans="2:12" x14ac:dyDescent="0.25">
      <c r="B16357" s="67" t="s">
        <v>554</v>
      </c>
      <c r="C16357" s="67" t="s">
        <v>555</v>
      </c>
      <c r="D16357" s="68" t="s">
        <v>385</v>
      </c>
      <c r="E16357" s="67" t="s">
        <v>386</v>
      </c>
      <c r="F16357" s="68" t="s">
        <v>572</v>
      </c>
      <c r="G16357" s="67" t="s">
        <v>573</v>
      </c>
      <c r="H16357" s="68" t="s">
        <v>362</v>
      </c>
      <c r="I16357" s="69">
        <v>0</v>
      </c>
      <c r="J16357" s="69">
        <v>0</v>
      </c>
      <c r="K16357" s="91"/>
      <c r="L16357" s="91"/>
    </row>
    <row r="16358" spans="2:12" x14ac:dyDescent="0.25">
      <c r="B16358" s="67" t="s">
        <v>554</v>
      </c>
      <c r="C16358" s="67" t="s">
        <v>555</v>
      </c>
      <c r="D16358" s="68" t="s">
        <v>385</v>
      </c>
      <c r="E16358" s="67" t="s">
        <v>386</v>
      </c>
      <c r="F16358" s="68" t="s">
        <v>572</v>
      </c>
      <c r="G16358" s="67" t="s">
        <v>573</v>
      </c>
      <c r="H16358" s="68" t="s">
        <v>363</v>
      </c>
      <c r="I16358" s="69">
        <v>0</v>
      </c>
      <c r="J16358" s="69">
        <v>0</v>
      </c>
      <c r="K16358" s="91"/>
      <c r="L16358" s="91"/>
    </row>
    <row r="16359" spans="2:12" x14ac:dyDescent="0.25">
      <c r="B16359" s="67" t="s">
        <v>554</v>
      </c>
      <c r="C16359" s="67" t="s">
        <v>555</v>
      </c>
      <c r="D16359" s="68" t="s">
        <v>385</v>
      </c>
      <c r="E16359" s="67" t="s">
        <v>386</v>
      </c>
      <c r="F16359" s="68" t="s">
        <v>572</v>
      </c>
      <c r="G16359" s="67" t="s">
        <v>573</v>
      </c>
      <c r="H16359" s="68" t="s">
        <v>364</v>
      </c>
      <c r="I16359" s="69">
        <v>0</v>
      </c>
      <c r="J16359" s="69">
        <v>16</v>
      </c>
      <c r="K16359" s="91"/>
      <c r="L16359" s="91"/>
    </row>
    <row r="16360" spans="2:12" x14ac:dyDescent="0.25">
      <c r="B16360" s="67" t="s">
        <v>554</v>
      </c>
      <c r="C16360" s="67" t="s">
        <v>555</v>
      </c>
      <c r="D16360" s="68" t="s">
        <v>385</v>
      </c>
      <c r="E16360" s="67" t="s">
        <v>386</v>
      </c>
      <c r="F16360" s="68" t="s">
        <v>572</v>
      </c>
      <c r="G16360" s="67" t="s">
        <v>573</v>
      </c>
      <c r="H16360" s="68" t="s">
        <v>363</v>
      </c>
      <c r="I16360" s="69">
        <v>0</v>
      </c>
      <c r="J16360" s="69">
        <v>0</v>
      </c>
      <c r="K16360" s="91"/>
      <c r="L16360" s="91"/>
    </row>
    <row r="16361" spans="2:12" x14ac:dyDescent="0.25">
      <c r="B16361" s="67" t="s">
        <v>554</v>
      </c>
      <c r="C16361" s="67" t="s">
        <v>555</v>
      </c>
      <c r="D16361" s="68" t="s">
        <v>385</v>
      </c>
      <c r="E16361" s="67" t="s">
        <v>386</v>
      </c>
      <c r="F16361" s="68" t="s">
        <v>572</v>
      </c>
      <c r="G16361" s="67" t="s">
        <v>573</v>
      </c>
      <c r="H16361" s="68" t="s">
        <v>362</v>
      </c>
      <c r="I16361" s="69">
        <v>0</v>
      </c>
      <c r="J16361" s="69">
        <v>0</v>
      </c>
      <c r="K16361" s="91"/>
      <c r="L16361" s="91"/>
    </row>
    <row r="16362" spans="2:12" x14ac:dyDescent="0.25">
      <c r="B16362" s="67" t="s">
        <v>554</v>
      </c>
      <c r="C16362" s="67" t="s">
        <v>555</v>
      </c>
      <c r="D16362" s="68" t="s">
        <v>385</v>
      </c>
      <c r="E16362" s="67" t="s">
        <v>386</v>
      </c>
      <c r="F16362" s="68" t="s">
        <v>572</v>
      </c>
      <c r="G16362" s="67" t="s">
        <v>573</v>
      </c>
      <c r="H16362" s="68" t="s">
        <v>363</v>
      </c>
      <c r="I16362" s="69">
        <v>0</v>
      </c>
      <c r="J16362" s="69">
        <v>0</v>
      </c>
      <c r="K16362" s="91"/>
      <c r="L16362" s="91"/>
    </row>
    <row r="16363" spans="2:12" x14ac:dyDescent="0.25">
      <c r="B16363" s="67" t="s">
        <v>554</v>
      </c>
      <c r="C16363" s="67" t="s">
        <v>555</v>
      </c>
      <c r="D16363" s="68" t="s">
        <v>385</v>
      </c>
      <c r="E16363" s="67" t="s">
        <v>386</v>
      </c>
      <c r="F16363" s="68" t="s">
        <v>572</v>
      </c>
      <c r="G16363" s="67" t="s">
        <v>573</v>
      </c>
      <c r="H16363" s="68" t="s">
        <v>364</v>
      </c>
      <c r="I16363" s="69">
        <v>0</v>
      </c>
      <c r="J16363" s="69">
        <v>0</v>
      </c>
      <c r="K16363" s="91"/>
      <c r="L16363" s="91"/>
    </row>
    <row r="16364" spans="2:12" x14ac:dyDescent="0.25">
      <c r="B16364" s="67" t="s">
        <v>554</v>
      </c>
      <c r="C16364" s="67" t="s">
        <v>555</v>
      </c>
      <c r="D16364" s="68" t="s">
        <v>385</v>
      </c>
      <c r="E16364" s="67" t="s">
        <v>386</v>
      </c>
      <c r="F16364" s="68" t="s">
        <v>572</v>
      </c>
      <c r="G16364" s="67" t="s">
        <v>573</v>
      </c>
      <c r="H16364" s="68" t="s">
        <v>362</v>
      </c>
      <c r="I16364" s="69">
        <v>71</v>
      </c>
      <c r="J16364" s="69">
        <v>180</v>
      </c>
      <c r="K16364" s="91"/>
      <c r="L16364" s="91"/>
    </row>
    <row r="16365" spans="2:12" x14ac:dyDescent="0.25">
      <c r="B16365" s="67" t="s">
        <v>554</v>
      </c>
      <c r="C16365" s="67" t="s">
        <v>555</v>
      </c>
      <c r="D16365" s="68" t="s">
        <v>385</v>
      </c>
      <c r="E16365" s="67" t="s">
        <v>386</v>
      </c>
      <c r="F16365" s="68" t="s">
        <v>572</v>
      </c>
      <c r="G16365" s="67" t="s">
        <v>573</v>
      </c>
      <c r="H16365" s="68" t="s">
        <v>363</v>
      </c>
      <c r="I16365" s="69">
        <v>96</v>
      </c>
      <c r="J16365" s="69">
        <v>206</v>
      </c>
      <c r="K16365" s="91"/>
      <c r="L16365" s="91"/>
    </row>
    <row r="16366" spans="2:12" x14ac:dyDescent="0.25">
      <c r="B16366" s="67" t="s">
        <v>554</v>
      </c>
      <c r="C16366" s="67" t="s">
        <v>555</v>
      </c>
      <c r="D16366" s="68" t="s">
        <v>385</v>
      </c>
      <c r="E16366" s="67" t="s">
        <v>386</v>
      </c>
      <c r="F16366" s="68" t="s">
        <v>572</v>
      </c>
      <c r="G16366" s="67" t="s">
        <v>573</v>
      </c>
      <c r="H16366" s="68" t="s">
        <v>364</v>
      </c>
      <c r="I16366" s="69">
        <v>36</v>
      </c>
      <c r="J16366" s="69">
        <v>78</v>
      </c>
      <c r="K16366" s="91"/>
      <c r="L16366" s="91"/>
    </row>
    <row r="16367" spans="2:12" x14ac:dyDescent="0.25">
      <c r="B16367" s="67" t="s">
        <v>554</v>
      </c>
      <c r="C16367" s="67" t="s">
        <v>555</v>
      </c>
      <c r="D16367" s="68" t="s">
        <v>385</v>
      </c>
      <c r="E16367" s="67" t="s">
        <v>386</v>
      </c>
      <c r="F16367" s="68" t="s">
        <v>572</v>
      </c>
      <c r="G16367" s="67" t="s">
        <v>573</v>
      </c>
      <c r="H16367" s="68" t="s">
        <v>362</v>
      </c>
      <c r="I16367" s="69">
        <v>0</v>
      </c>
      <c r="J16367" s="69">
        <v>0</v>
      </c>
      <c r="K16367" s="91"/>
      <c r="L16367" s="91"/>
    </row>
    <row r="16368" spans="2:12" x14ac:dyDescent="0.25">
      <c r="B16368" s="67" t="s">
        <v>554</v>
      </c>
      <c r="C16368" s="67" t="s">
        <v>555</v>
      </c>
      <c r="D16368" s="68" t="s">
        <v>385</v>
      </c>
      <c r="E16368" s="67" t="s">
        <v>386</v>
      </c>
      <c r="F16368" s="68" t="s">
        <v>572</v>
      </c>
      <c r="G16368" s="67" t="s">
        <v>573</v>
      </c>
      <c r="H16368" s="68" t="s">
        <v>363</v>
      </c>
      <c r="I16368" s="69">
        <v>0</v>
      </c>
      <c r="J16368" s="69">
        <v>0</v>
      </c>
      <c r="K16368" s="91"/>
      <c r="L16368" s="91"/>
    </row>
    <row r="16369" spans="2:12" x14ac:dyDescent="0.25">
      <c r="B16369" s="67" t="s">
        <v>554</v>
      </c>
      <c r="C16369" s="67" t="s">
        <v>555</v>
      </c>
      <c r="D16369" s="68" t="s">
        <v>385</v>
      </c>
      <c r="E16369" s="67" t="s">
        <v>386</v>
      </c>
      <c r="F16369" s="68" t="s">
        <v>572</v>
      </c>
      <c r="G16369" s="67" t="s">
        <v>573</v>
      </c>
      <c r="H16369" s="68" t="s">
        <v>364</v>
      </c>
      <c r="I16369" s="69">
        <v>0</v>
      </c>
      <c r="J16369" s="69">
        <v>0</v>
      </c>
      <c r="K16369" s="91"/>
      <c r="L16369" s="91"/>
    </row>
    <row r="16370" spans="2:12" x14ac:dyDescent="0.25">
      <c r="B16370" s="67" t="s">
        <v>554</v>
      </c>
      <c r="C16370" s="67" t="s">
        <v>555</v>
      </c>
      <c r="D16370" s="68" t="s">
        <v>385</v>
      </c>
      <c r="E16370" s="67" t="s">
        <v>386</v>
      </c>
      <c r="F16370" s="68" t="s">
        <v>572</v>
      </c>
      <c r="G16370" s="67" t="s">
        <v>573</v>
      </c>
      <c r="H16370" s="68" t="s">
        <v>363</v>
      </c>
      <c r="I16370" s="69">
        <v>0</v>
      </c>
      <c r="J16370" s="69">
        <v>0</v>
      </c>
      <c r="K16370" s="91"/>
      <c r="L16370" s="91"/>
    </row>
    <row r="16371" spans="2:12" x14ac:dyDescent="0.25">
      <c r="B16371" s="67" t="s">
        <v>554</v>
      </c>
      <c r="C16371" s="67" t="s">
        <v>555</v>
      </c>
      <c r="D16371" s="68" t="s">
        <v>385</v>
      </c>
      <c r="E16371" s="67" t="s">
        <v>386</v>
      </c>
      <c r="F16371" s="68" t="s">
        <v>572</v>
      </c>
      <c r="G16371" s="67" t="s">
        <v>573</v>
      </c>
      <c r="H16371" s="68" t="s">
        <v>362</v>
      </c>
      <c r="I16371" s="69">
        <v>0</v>
      </c>
      <c r="J16371" s="69">
        <v>0</v>
      </c>
      <c r="K16371" s="91"/>
      <c r="L16371" s="91"/>
    </row>
    <row r="16372" spans="2:12" x14ac:dyDescent="0.25">
      <c r="B16372" s="67" t="s">
        <v>554</v>
      </c>
      <c r="C16372" s="67" t="s">
        <v>555</v>
      </c>
      <c r="D16372" s="68" t="s">
        <v>385</v>
      </c>
      <c r="E16372" s="67" t="s">
        <v>386</v>
      </c>
      <c r="F16372" s="68" t="s">
        <v>572</v>
      </c>
      <c r="G16372" s="67" t="s">
        <v>573</v>
      </c>
      <c r="H16372" s="68" t="s">
        <v>363</v>
      </c>
      <c r="I16372" s="69">
        <v>0</v>
      </c>
      <c r="J16372" s="69">
        <v>0</v>
      </c>
      <c r="K16372" s="91"/>
      <c r="L16372" s="91"/>
    </row>
    <row r="16373" spans="2:12" x14ac:dyDescent="0.25">
      <c r="B16373" s="67" t="s">
        <v>554</v>
      </c>
      <c r="C16373" s="67" t="s">
        <v>555</v>
      </c>
      <c r="D16373" s="68" t="s">
        <v>385</v>
      </c>
      <c r="E16373" s="67" t="s">
        <v>386</v>
      </c>
      <c r="F16373" s="68" t="s">
        <v>572</v>
      </c>
      <c r="G16373" s="67" t="s">
        <v>573</v>
      </c>
      <c r="H16373" s="68" t="s">
        <v>362</v>
      </c>
      <c r="I16373" s="69">
        <v>0</v>
      </c>
      <c r="J16373" s="69">
        <v>0</v>
      </c>
      <c r="K16373" s="91"/>
      <c r="L16373" s="91"/>
    </row>
    <row r="16374" spans="2:12" x14ac:dyDescent="0.25">
      <c r="B16374" s="67" t="s">
        <v>554</v>
      </c>
      <c r="C16374" s="67" t="s">
        <v>555</v>
      </c>
      <c r="D16374" s="68" t="s">
        <v>385</v>
      </c>
      <c r="E16374" s="67" t="s">
        <v>386</v>
      </c>
      <c r="F16374" s="68" t="s">
        <v>572</v>
      </c>
      <c r="G16374" s="67" t="s">
        <v>573</v>
      </c>
      <c r="H16374" s="68" t="s">
        <v>363</v>
      </c>
      <c r="I16374" s="69">
        <v>0</v>
      </c>
      <c r="J16374" s="69">
        <v>0</v>
      </c>
      <c r="K16374" s="91"/>
      <c r="L16374" s="91"/>
    </row>
    <row r="16375" spans="2:12" x14ac:dyDescent="0.25">
      <c r="B16375" s="67" t="s">
        <v>554</v>
      </c>
      <c r="C16375" s="67" t="s">
        <v>555</v>
      </c>
      <c r="D16375" s="68" t="s">
        <v>385</v>
      </c>
      <c r="E16375" s="67" t="s">
        <v>386</v>
      </c>
      <c r="F16375" s="68" t="s">
        <v>572</v>
      </c>
      <c r="G16375" s="67" t="s">
        <v>573</v>
      </c>
      <c r="H16375" s="68" t="s">
        <v>364</v>
      </c>
      <c r="I16375" s="69">
        <v>0</v>
      </c>
      <c r="J16375" s="69">
        <v>0</v>
      </c>
      <c r="K16375" s="91"/>
      <c r="L16375" s="91"/>
    </row>
    <row r="16376" spans="2:12" x14ac:dyDescent="0.25">
      <c r="B16376" s="67" t="s">
        <v>554</v>
      </c>
      <c r="C16376" s="67" t="s">
        <v>555</v>
      </c>
      <c r="D16376" s="68" t="s">
        <v>385</v>
      </c>
      <c r="E16376" s="67" t="s">
        <v>386</v>
      </c>
      <c r="F16376" s="68" t="s">
        <v>572</v>
      </c>
      <c r="G16376" s="67" t="s">
        <v>573</v>
      </c>
      <c r="H16376" s="68" t="s">
        <v>362</v>
      </c>
      <c r="I16376" s="69">
        <v>0</v>
      </c>
      <c r="J16376" s="69">
        <v>17</v>
      </c>
      <c r="K16376" s="91"/>
      <c r="L16376" s="91"/>
    </row>
    <row r="16377" spans="2:12" x14ac:dyDescent="0.25">
      <c r="B16377" s="67" t="s">
        <v>554</v>
      </c>
      <c r="C16377" s="67" t="s">
        <v>555</v>
      </c>
      <c r="D16377" s="68" t="s">
        <v>385</v>
      </c>
      <c r="E16377" s="67" t="s">
        <v>386</v>
      </c>
      <c r="F16377" s="68" t="s">
        <v>572</v>
      </c>
      <c r="G16377" s="67" t="s">
        <v>573</v>
      </c>
      <c r="H16377" s="68" t="s">
        <v>363</v>
      </c>
      <c r="I16377" s="69">
        <v>18</v>
      </c>
      <c r="J16377" s="69">
        <v>30</v>
      </c>
      <c r="K16377" s="91"/>
      <c r="L16377" s="91"/>
    </row>
    <row r="16378" spans="2:12" x14ac:dyDescent="0.25">
      <c r="B16378" s="67" t="s">
        <v>554</v>
      </c>
      <c r="C16378" s="67" t="s">
        <v>555</v>
      </c>
      <c r="D16378" s="68" t="s">
        <v>385</v>
      </c>
      <c r="E16378" s="67" t="s">
        <v>386</v>
      </c>
      <c r="F16378" s="68" t="s">
        <v>572</v>
      </c>
      <c r="G16378" s="67" t="s">
        <v>573</v>
      </c>
      <c r="H16378" s="68" t="s">
        <v>364</v>
      </c>
      <c r="I16378" s="69">
        <v>0</v>
      </c>
      <c r="J16378" s="69">
        <v>23</v>
      </c>
      <c r="K16378" s="91"/>
      <c r="L16378" s="91"/>
    </row>
    <row r="16379" spans="2:12" x14ac:dyDescent="0.25">
      <c r="B16379" s="67" t="s">
        <v>554</v>
      </c>
      <c r="C16379" s="67" t="s">
        <v>555</v>
      </c>
      <c r="D16379" s="68" t="s">
        <v>385</v>
      </c>
      <c r="E16379" s="67" t="s">
        <v>386</v>
      </c>
      <c r="F16379" s="68" t="s">
        <v>572</v>
      </c>
      <c r="G16379" s="67" t="s">
        <v>573</v>
      </c>
      <c r="H16379" s="68" t="s">
        <v>363</v>
      </c>
      <c r="I16379" s="69">
        <v>0</v>
      </c>
      <c r="J16379" s="69">
        <v>12</v>
      </c>
      <c r="K16379" s="91"/>
      <c r="L16379" s="91"/>
    </row>
    <row r="16380" spans="2:12" x14ac:dyDescent="0.25">
      <c r="B16380" s="67" t="s">
        <v>554</v>
      </c>
      <c r="C16380" s="67" t="s">
        <v>555</v>
      </c>
      <c r="D16380" s="68" t="s">
        <v>385</v>
      </c>
      <c r="E16380" s="67" t="s">
        <v>386</v>
      </c>
      <c r="F16380" s="68" t="s">
        <v>572</v>
      </c>
      <c r="G16380" s="67" t="s">
        <v>573</v>
      </c>
      <c r="H16380" s="68" t="s">
        <v>363</v>
      </c>
      <c r="I16380" s="69">
        <v>0</v>
      </c>
      <c r="J16380" s="69">
        <v>0</v>
      </c>
      <c r="K16380" s="91"/>
      <c r="L16380" s="91"/>
    </row>
    <row r="16381" spans="2:12" x14ac:dyDescent="0.25">
      <c r="B16381" s="67" t="s">
        <v>554</v>
      </c>
      <c r="C16381" s="67" t="s">
        <v>555</v>
      </c>
      <c r="D16381" s="68" t="s">
        <v>385</v>
      </c>
      <c r="E16381" s="67" t="s">
        <v>386</v>
      </c>
      <c r="F16381" s="68" t="s">
        <v>572</v>
      </c>
      <c r="G16381" s="67" t="s">
        <v>573</v>
      </c>
      <c r="H16381" s="68" t="s">
        <v>363</v>
      </c>
      <c r="I16381" s="69">
        <v>0</v>
      </c>
      <c r="J16381" s="69">
        <v>0</v>
      </c>
      <c r="K16381" s="91"/>
      <c r="L16381" s="91"/>
    </row>
    <row r="16382" spans="2:12" x14ac:dyDescent="0.25">
      <c r="B16382" s="67" t="s">
        <v>554</v>
      </c>
      <c r="C16382" s="67" t="s">
        <v>555</v>
      </c>
      <c r="D16382" s="68" t="s">
        <v>385</v>
      </c>
      <c r="E16382" s="67" t="s">
        <v>386</v>
      </c>
      <c r="F16382" s="68" t="s">
        <v>572</v>
      </c>
      <c r="G16382" s="67" t="s">
        <v>573</v>
      </c>
      <c r="H16382" s="68" t="s">
        <v>362</v>
      </c>
      <c r="I16382" s="69">
        <v>0</v>
      </c>
      <c r="J16382" s="69">
        <v>0</v>
      </c>
      <c r="K16382" s="91"/>
      <c r="L16382" s="91"/>
    </row>
    <row r="16383" spans="2:12" x14ac:dyDescent="0.25">
      <c r="B16383" s="67" t="s">
        <v>554</v>
      </c>
      <c r="C16383" s="67" t="s">
        <v>555</v>
      </c>
      <c r="D16383" s="68" t="s">
        <v>385</v>
      </c>
      <c r="E16383" s="67" t="s">
        <v>386</v>
      </c>
      <c r="F16383" s="68" t="s">
        <v>572</v>
      </c>
      <c r="G16383" s="67" t="s">
        <v>573</v>
      </c>
      <c r="H16383" s="68" t="s">
        <v>363</v>
      </c>
      <c r="I16383" s="69">
        <v>0</v>
      </c>
      <c r="J16383" s="69">
        <v>0</v>
      </c>
      <c r="K16383" s="91"/>
      <c r="L16383" s="91"/>
    </row>
    <row r="16384" spans="2:12" x14ac:dyDescent="0.25">
      <c r="B16384" s="67" t="s">
        <v>554</v>
      </c>
      <c r="C16384" s="67" t="s">
        <v>555</v>
      </c>
      <c r="D16384" s="68" t="s">
        <v>385</v>
      </c>
      <c r="E16384" s="67" t="s">
        <v>386</v>
      </c>
      <c r="F16384" s="68" t="s">
        <v>572</v>
      </c>
      <c r="G16384" s="67" t="s">
        <v>573</v>
      </c>
      <c r="H16384" s="68" t="s">
        <v>363</v>
      </c>
      <c r="I16384" s="69">
        <v>0</v>
      </c>
      <c r="J16384" s="69">
        <v>10</v>
      </c>
      <c r="K16384" s="91"/>
      <c r="L16384" s="91"/>
    </row>
    <row r="16385" spans="2:12" x14ac:dyDescent="0.25">
      <c r="B16385" s="67" t="s">
        <v>554</v>
      </c>
      <c r="C16385" s="67" t="s">
        <v>555</v>
      </c>
      <c r="D16385" s="68" t="s">
        <v>385</v>
      </c>
      <c r="E16385" s="67" t="s">
        <v>386</v>
      </c>
      <c r="F16385" s="68" t="s">
        <v>572</v>
      </c>
      <c r="G16385" s="67" t="s">
        <v>573</v>
      </c>
      <c r="H16385" s="68" t="s">
        <v>364</v>
      </c>
      <c r="I16385" s="69">
        <v>0</v>
      </c>
      <c r="J16385" s="69">
        <v>18</v>
      </c>
      <c r="K16385" s="91"/>
      <c r="L16385" s="91"/>
    </row>
    <row r="16386" spans="2:12" x14ac:dyDescent="0.25">
      <c r="B16386" s="67" t="s">
        <v>554</v>
      </c>
      <c r="C16386" s="67" t="s">
        <v>555</v>
      </c>
      <c r="D16386" s="68" t="s">
        <v>385</v>
      </c>
      <c r="E16386" s="67" t="s">
        <v>386</v>
      </c>
      <c r="F16386" s="68" t="s">
        <v>572</v>
      </c>
      <c r="G16386" s="67" t="s">
        <v>573</v>
      </c>
      <c r="H16386" s="68" t="s">
        <v>362</v>
      </c>
      <c r="I16386" s="69">
        <v>0</v>
      </c>
      <c r="J16386" s="69">
        <v>0</v>
      </c>
      <c r="K16386" s="91"/>
      <c r="L16386" s="91"/>
    </row>
    <row r="16387" spans="2:12" x14ac:dyDescent="0.25">
      <c r="B16387" s="67" t="s">
        <v>554</v>
      </c>
      <c r="C16387" s="67" t="s">
        <v>555</v>
      </c>
      <c r="D16387" s="68" t="s">
        <v>385</v>
      </c>
      <c r="E16387" s="67" t="s">
        <v>386</v>
      </c>
      <c r="F16387" s="68" t="s">
        <v>572</v>
      </c>
      <c r="G16387" s="67" t="s">
        <v>573</v>
      </c>
      <c r="H16387" s="68" t="s">
        <v>363</v>
      </c>
      <c r="I16387" s="69">
        <v>0</v>
      </c>
      <c r="J16387" s="69">
        <v>0</v>
      </c>
      <c r="K16387" s="91"/>
      <c r="L16387" s="91"/>
    </row>
    <row r="16388" spans="2:12" x14ac:dyDescent="0.25">
      <c r="B16388" s="67" t="s">
        <v>554</v>
      </c>
      <c r="C16388" s="67" t="s">
        <v>555</v>
      </c>
      <c r="D16388" s="68" t="s">
        <v>385</v>
      </c>
      <c r="E16388" s="67" t="s">
        <v>386</v>
      </c>
      <c r="F16388" s="68" t="s">
        <v>572</v>
      </c>
      <c r="G16388" s="67" t="s">
        <v>573</v>
      </c>
      <c r="H16388" s="68" t="s">
        <v>362</v>
      </c>
      <c r="I16388" s="69">
        <v>0</v>
      </c>
      <c r="J16388" s="69">
        <v>11.7</v>
      </c>
      <c r="K16388" s="91"/>
      <c r="L16388" s="91"/>
    </row>
    <row r="16389" spans="2:12" x14ac:dyDescent="0.25">
      <c r="B16389" s="67" t="s">
        <v>554</v>
      </c>
      <c r="C16389" s="67" t="s">
        <v>555</v>
      </c>
      <c r="D16389" s="68" t="s">
        <v>385</v>
      </c>
      <c r="E16389" s="67" t="s">
        <v>386</v>
      </c>
      <c r="F16389" s="68" t="s">
        <v>572</v>
      </c>
      <c r="G16389" s="67" t="s">
        <v>573</v>
      </c>
      <c r="H16389" s="68" t="s">
        <v>363</v>
      </c>
      <c r="I16389" s="69">
        <v>0</v>
      </c>
      <c r="J16389" s="69">
        <v>1.0525</v>
      </c>
      <c r="K16389" s="91"/>
      <c r="L16389" s="91"/>
    </row>
    <row r="16390" spans="2:12" x14ac:dyDescent="0.25">
      <c r="B16390" s="67" t="s">
        <v>554</v>
      </c>
      <c r="C16390" s="67" t="s">
        <v>555</v>
      </c>
      <c r="D16390" s="68" t="s">
        <v>385</v>
      </c>
      <c r="E16390" s="67" t="s">
        <v>386</v>
      </c>
      <c r="F16390" s="68" t="s">
        <v>572</v>
      </c>
      <c r="G16390" s="67" t="s">
        <v>573</v>
      </c>
      <c r="H16390" s="68" t="s">
        <v>363</v>
      </c>
      <c r="I16390" s="69">
        <v>0</v>
      </c>
      <c r="J16390" s="69">
        <v>0</v>
      </c>
      <c r="K16390" s="91"/>
      <c r="L16390" s="91"/>
    </row>
    <row r="16391" spans="2:12" x14ac:dyDescent="0.25">
      <c r="B16391" s="67" t="s">
        <v>554</v>
      </c>
      <c r="C16391" s="67" t="s">
        <v>555</v>
      </c>
      <c r="D16391" s="68" t="s">
        <v>385</v>
      </c>
      <c r="E16391" s="67" t="s">
        <v>386</v>
      </c>
      <c r="F16391" s="68" t="s">
        <v>572</v>
      </c>
      <c r="G16391" s="67" t="s">
        <v>573</v>
      </c>
      <c r="H16391" s="68" t="s">
        <v>363</v>
      </c>
      <c r="I16391" s="69">
        <v>0</v>
      </c>
      <c r="J16391" s="69">
        <v>0</v>
      </c>
      <c r="K16391" s="91"/>
      <c r="L16391" s="91"/>
    </row>
    <row r="16392" spans="2:12" x14ac:dyDescent="0.25">
      <c r="B16392" s="67" t="s">
        <v>554</v>
      </c>
      <c r="C16392" s="67" t="s">
        <v>555</v>
      </c>
      <c r="D16392" s="68" t="s">
        <v>385</v>
      </c>
      <c r="E16392" s="67" t="s">
        <v>386</v>
      </c>
      <c r="F16392" s="68" t="s">
        <v>572</v>
      </c>
      <c r="G16392" s="67" t="s">
        <v>573</v>
      </c>
      <c r="H16392" s="68" t="s">
        <v>363</v>
      </c>
      <c r="I16392" s="69">
        <v>0</v>
      </c>
      <c r="J16392" s="69">
        <v>0</v>
      </c>
      <c r="K16392" s="91"/>
      <c r="L16392" s="91"/>
    </row>
    <row r="16393" spans="2:12" x14ac:dyDescent="0.25">
      <c r="B16393" s="67" t="s">
        <v>554</v>
      </c>
      <c r="C16393" s="67" t="s">
        <v>555</v>
      </c>
      <c r="D16393" s="68" t="s">
        <v>385</v>
      </c>
      <c r="E16393" s="67" t="s">
        <v>386</v>
      </c>
      <c r="F16393" s="68" t="s">
        <v>572</v>
      </c>
      <c r="G16393" s="67" t="s">
        <v>573</v>
      </c>
      <c r="H16393" s="68" t="s">
        <v>363</v>
      </c>
      <c r="I16393" s="69">
        <v>6.3025000000000002</v>
      </c>
      <c r="J16393" s="69">
        <v>5.31</v>
      </c>
      <c r="K16393" s="91"/>
      <c r="L16393" s="91"/>
    </row>
    <row r="16394" spans="2:12" x14ac:dyDescent="0.25">
      <c r="B16394" s="67" t="s">
        <v>554</v>
      </c>
      <c r="C16394" s="67" t="s">
        <v>555</v>
      </c>
      <c r="D16394" s="68" t="s">
        <v>385</v>
      </c>
      <c r="E16394" s="67" t="s">
        <v>386</v>
      </c>
      <c r="F16394" s="68" t="s">
        <v>572</v>
      </c>
      <c r="G16394" s="67" t="s">
        <v>573</v>
      </c>
      <c r="H16394" s="68" t="s">
        <v>363</v>
      </c>
      <c r="I16394" s="69">
        <v>0</v>
      </c>
      <c r="J16394" s="69">
        <v>0</v>
      </c>
      <c r="K16394" s="91"/>
      <c r="L16394" s="91"/>
    </row>
    <row r="16395" spans="2:12" x14ac:dyDescent="0.25">
      <c r="B16395" s="67" t="s">
        <v>554</v>
      </c>
      <c r="C16395" s="67" t="s">
        <v>555</v>
      </c>
      <c r="D16395" s="68" t="s">
        <v>385</v>
      </c>
      <c r="E16395" s="67" t="s">
        <v>386</v>
      </c>
      <c r="F16395" s="68" t="s">
        <v>572</v>
      </c>
      <c r="G16395" s="67" t="s">
        <v>573</v>
      </c>
      <c r="H16395" s="68" t="s">
        <v>362</v>
      </c>
      <c r="I16395" s="69">
        <v>0</v>
      </c>
      <c r="J16395" s="69">
        <v>0</v>
      </c>
      <c r="K16395" s="91"/>
      <c r="L16395" s="91"/>
    </row>
    <row r="16396" spans="2:12" x14ac:dyDescent="0.25">
      <c r="B16396" s="67" t="s">
        <v>554</v>
      </c>
      <c r="C16396" s="67" t="s">
        <v>555</v>
      </c>
      <c r="D16396" s="68" t="s">
        <v>385</v>
      </c>
      <c r="E16396" s="67" t="s">
        <v>386</v>
      </c>
      <c r="F16396" s="68" t="s">
        <v>572</v>
      </c>
      <c r="G16396" s="67" t="s">
        <v>573</v>
      </c>
      <c r="H16396" s="68" t="s">
        <v>363</v>
      </c>
      <c r="I16396" s="69">
        <v>0</v>
      </c>
      <c r="J16396" s="69">
        <v>0</v>
      </c>
      <c r="K16396" s="91"/>
      <c r="L16396" s="91"/>
    </row>
    <row r="16397" spans="2:12" x14ac:dyDescent="0.25">
      <c r="B16397" s="67" t="s">
        <v>554</v>
      </c>
      <c r="C16397" s="67" t="s">
        <v>555</v>
      </c>
      <c r="D16397" s="68" t="s">
        <v>385</v>
      </c>
      <c r="E16397" s="67" t="s">
        <v>386</v>
      </c>
      <c r="F16397" s="68" t="s">
        <v>572</v>
      </c>
      <c r="G16397" s="67" t="s">
        <v>573</v>
      </c>
      <c r="H16397" s="68" t="s">
        <v>363</v>
      </c>
      <c r="I16397" s="69">
        <v>0</v>
      </c>
      <c r="J16397" s="69">
        <v>0</v>
      </c>
      <c r="K16397" s="91"/>
      <c r="L16397" s="91"/>
    </row>
    <row r="16398" spans="2:12" x14ac:dyDescent="0.25">
      <c r="B16398" s="67" t="s">
        <v>554</v>
      </c>
      <c r="C16398" s="67" t="s">
        <v>555</v>
      </c>
      <c r="D16398" s="68" t="s">
        <v>385</v>
      </c>
      <c r="E16398" s="67" t="s">
        <v>386</v>
      </c>
      <c r="F16398" s="68" t="s">
        <v>572</v>
      </c>
      <c r="G16398" s="67" t="s">
        <v>573</v>
      </c>
      <c r="H16398" s="68" t="s">
        <v>364</v>
      </c>
      <c r="I16398" s="69">
        <v>0</v>
      </c>
      <c r="J16398" s="69">
        <v>22.481999999999999</v>
      </c>
      <c r="K16398" s="91"/>
      <c r="L16398" s="91"/>
    </row>
    <row r="16399" spans="2:12" x14ac:dyDescent="0.25">
      <c r="B16399" s="67" t="s">
        <v>554</v>
      </c>
      <c r="C16399" s="67" t="s">
        <v>555</v>
      </c>
      <c r="D16399" s="68" t="s">
        <v>385</v>
      </c>
      <c r="E16399" s="67" t="s">
        <v>386</v>
      </c>
      <c r="F16399" s="68" t="s">
        <v>572</v>
      </c>
      <c r="G16399" s="67" t="s">
        <v>573</v>
      </c>
      <c r="H16399" s="68" t="s">
        <v>363</v>
      </c>
      <c r="I16399" s="69">
        <v>0</v>
      </c>
      <c r="J16399" s="69">
        <v>0</v>
      </c>
      <c r="K16399" s="91"/>
      <c r="L16399" s="91"/>
    </row>
    <row r="16400" spans="2:12" x14ac:dyDescent="0.25">
      <c r="B16400" s="67" t="s">
        <v>554</v>
      </c>
      <c r="C16400" s="67" t="s">
        <v>555</v>
      </c>
      <c r="D16400" s="68" t="s">
        <v>385</v>
      </c>
      <c r="E16400" s="67" t="s">
        <v>386</v>
      </c>
      <c r="F16400" s="68" t="s">
        <v>574</v>
      </c>
      <c r="G16400" s="67" t="s">
        <v>575</v>
      </c>
      <c r="H16400" s="68" t="s">
        <v>363</v>
      </c>
      <c r="I16400" s="69">
        <v>0</v>
      </c>
      <c r="J16400" s="69">
        <v>0</v>
      </c>
      <c r="K16400" s="91"/>
      <c r="L16400" s="91"/>
    </row>
    <row r="16401" spans="2:12" x14ac:dyDescent="0.25">
      <c r="B16401" s="67" t="s">
        <v>554</v>
      </c>
      <c r="C16401" s="67" t="s">
        <v>555</v>
      </c>
      <c r="D16401" s="68" t="s">
        <v>385</v>
      </c>
      <c r="E16401" s="67" t="s">
        <v>386</v>
      </c>
      <c r="F16401" s="68" t="s">
        <v>574</v>
      </c>
      <c r="G16401" s="67" t="s">
        <v>575</v>
      </c>
      <c r="H16401" s="68" t="s">
        <v>362</v>
      </c>
      <c r="I16401" s="69">
        <v>0</v>
      </c>
      <c r="J16401" s="69">
        <v>0</v>
      </c>
      <c r="K16401" s="91"/>
      <c r="L16401" s="91"/>
    </row>
    <row r="16402" spans="2:12" x14ac:dyDescent="0.25">
      <c r="B16402" s="67" t="s">
        <v>554</v>
      </c>
      <c r="C16402" s="67" t="s">
        <v>555</v>
      </c>
      <c r="D16402" s="68" t="s">
        <v>385</v>
      </c>
      <c r="E16402" s="67" t="s">
        <v>386</v>
      </c>
      <c r="F16402" s="68" t="s">
        <v>574</v>
      </c>
      <c r="G16402" s="67" t="s">
        <v>575</v>
      </c>
      <c r="H16402" s="68" t="s">
        <v>363</v>
      </c>
      <c r="I16402" s="69">
        <v>14</v>
      </c>
      <c r="J16402" s="69">
        <v>8</v>
      </c>
      <c r="K16402" s="91"/>
      <c r="L16402" s="91"/>
    </row>
    <row r="16403" spans="2:12" x14ac:dyDescent="0.25">
      <c r="B16403" s="67" t="s">
        <v>554</v>
      </c>
      <c r="C16403" s="67" t="s">
        <v>555</v>
      </c>
      <c r="D16403" s="68" t="s">
        <v>385</v>
      </c>
      <c r="E16403" s="67" t="s">
        <v>386</v>
      </c>
      <c r="F16403" s="68" t="s">
        <v>574</v>
      </c>
      <c r="G16403" s="67" t="s">
        <v>575</v>
      </c>
      <c r="H16403" s="68" t="s">
        <v>364</v>
      </c>
      <c r="I16403" s="69">
        <v>0</v>
      </c>
      <c r="J16403" s="69">
        <v>0</v>
      </c>
      <c r="K16403" s="91"/>
      <c r="L16403" s="91"/>
    </row>
    <row r="16404" spans="2:12" x14ac:dyDescent="0.25">
      <c r="B16404" s="67" t="s">
        <v>554</v>
      </c>
      <c r="C16404" s="67" t="s">
        <v>555</v>
      </c>
      <c r="D16404" s="68" t="s">
        <v>385</v>
      </c>
      <c r="E16404" s="67" t="s">
        <v>386</v>
      </c>
      <c r="F16404" s="68" t="s">
        <v>574</v>
      </c>
      <c r="G16404" s="67" t="s">
        <v>575</v>
      </c>
      <c r="H16404" s="68" t="s">
        <v>362</v>
      </c>
      <c r="I16404" s="69">
        <v>0</v>
      </c>
      <c r="J16404" s="69">
        <v>0</v>
      </c>
      <c r="K16404" s="91"/>
      <c r="L16404" s="91"/>
    </row>
    <row r="16405" spans="2:12" x14ac:dyDescent="0.25">
      <c r="B16405" s="67" t="s">
        <v>554</v>
      </c>
      <c r="C16405" s="67" t="s">
        <v>555</v>
      </c>
      <c r="D16405" s="68" t="s">
        <v>385</v>
      </c>
      <c r="E16405" s="67" t="s">
        <v>386</v>
      </c>
      <c r="F16405" s="68" t="s">
        <v>574</v>
      </c>
      <c r="G16405" s="67" t="s">
        <v>575</v>
      </c>
      <c r="H16405" s="68" t="s">
        <v>362</v>
      </c>
      <c r="I16405" s="69">
        <v>0</v>
      </c>
      <c r="J16405" s="69">
        <v>12.95</v>
      </c>
      <c r="K16405" s="91"/>
      <c r="L16405" s="91"/>
    </row>
    <row r="16406" spans="2:12" x14ac:dyDescent="0.25">
      <c r="B16406" s="67" t="s">
        <v>554</v>
      </c>
      <c r="C16406" s="67" t="s">
        <v>555</v>
      </c>
      <c r="D16406" s="68" t="s">
        <v>385</v>
      </c>
      <c r="E16406" s="67" t="s">
        <v>386</v>
      </c>
      <c r="F16406" s="68" t="s">
        <v>574</v>
      </c>
      <c r="G16406" s="67" t="s">
        <v>575</v>
      </c>
      <c r="H16406" s="68" t="s">
        <v>363</v>
      </c>
      <c r="I16406" s="69">
        <v>0</v>
      </c>
      <c r="J16406" s="69">
        <v>16.142399999999999</v>
      </c>
      <c r="K16406" s="91"/>
      <c r="L16406" s="91"/>
    </row>
    <row r="16407" spans="2:12" x14ac:dyDescent="0.25">
      <c r="B16407" s="67" t="s">
        <v>554</v>
      </c>
      <c r="C16407" s="67" t="s">
        <v>555</v>
      </c>
      <c r="D16407" s="68" t="s">
        <v>385</v>
      </c>
      <c r="E16407" s="67" t="s">
        <v>386</v>
      </c>
      <c r="F16407" s="68" t="s">
        <v>574</v>
      </c>
      <c r="G16407" s="67" t="s">
        <v>575</v>
      </c>
      <c r="H16407" s="68" t="s">
        <v>362</v>
      </c>
      <c r="I16407" s="69">
        <v>0</v>
      </c>
      <c r="J16407" s="69">
        <v>0</v>
      </c>
      <c r="K16407" s="91"/>
      <c r="L16407" s="91"/>
    </row>
    <row r="16408" spans="2:12" x14ac:dyDescent="0.25">
      <c r="B16408" s="67" t="s">
        <v>554</v>
      </c>
      <c r="C16408" s="67" t="s">
        <v>555</v>
      </c>
      <c r="D16408" s="68" t="s">
        <v>385</v>
      </c>
      <c r="E16408" s="67" t="s">
        <v>386</v>
      </c>
      <c r="F16408" s="68" t="s">
        <v>574</v>
      </c>
      <c r="G16408" s="67" t="s">
        <v>575</v>
      </c>
      <c r="H16408" s="68" t="s">
        <v>363</v>
      </c>
      <c r="I16408" s="69">
        <v>0</v>
      </c>
      <c r="J16408" s="69">
        <v>0</v>
      </c>
      <c r="K16408" s="91"/>
      <c r="L16408" s="91"/>
    </row>
    <row r="16409" spans="2:12" x14ac:dyDescent="0.25">
      <c r="B16409" s="67" t="s">
        <v>554</v>
      </c>
      <c r="C16409" s="67" t="s">
        <v>555</v>
      </c>
      <c r="D16409" s="68" t="s">
        <v>385</v>
      </c>
      <c r="E16409" s="67" t="s">
        <v>386</v>
      </c>
      <c r="F16409" s="68" t="s">
        <v>574</v>
      </c>
      <c r="G16409" s="67" t="s">
        <v>575</v>
      </c>
      <c r="H16409" s="68" t="s">
        <v>364</v>
      </c>
      <c r="I16409" s="69">
        <v>0</v>
      </c>
      <c r="J16409" s="69">
        <v>0</v>
      </c>
      <c r="K16409" s="91"/>
      <c r="L16409" s="91"/>
    </row>
    <row r="16410" spans="2:12" x14ac:dyDescent="0.25">
      <c r="B16410" s="67" t="s">
        <v>554</v>
      </c>
      <c r="C16410" s="67" t="s">
        <v>555</v>
      </c>
      <c r="D16410" s="68" t="s">
        <v>385</v>
      </c>
      <c r="E16410" s="67" t="s">
        <v>386</v>
      </c>
      <c r="F16410" s="68" t="s">
        <v>574</v>
      </c>
      <c r="G16410" s="67" t="s">
        <v>575</v>
      </c>
      <c r="H16410" s="68" t="s">
        <v>363</v>
      </c>
      <c r="I16410" s="69">
        <v>0</v>
      </c>
      <c r="J16410" s="69">
        <v>0</v>
      </c>
      <c r="K16410" s="91"/>
      <c r="L16410" s="91"/>
    </row>
    <row r="16411" spans="2:12" x14ac:dyDescent="0.25">
      <c r="B16411" s="67" t="s">
        <v>554</v>
      </c>
      <c r="C16411" s="67" t="s">
        <v>555</v>
      </c>
      <c r="D16411" s="68" t="s">
        <v>385</v>
      </c>
      <c r="E16411" s="67" t="s">
        <v>386</v>
      </c>
      <c r="F16411" s="68" t="s">
        <v>574</v>
      </c>
      <c r="G16411" s="67" t="s">
        <v>575</v>
      </c>
      <c r="H16411" s="68" t="s">
        <v>363</v>
      </c>
      <c r="I16411" s="69">
        <v>0</v>
      </c>
      <c r="J16411" s="69">
        <v>12</v>
      </c>
      <c r="K16411" s="91"/>
      <c r="L16411" s="91"/>
    </row>
    <row r="16412" spans="2:12" x14ac:dyDescent="0.25">
      <c r="B16412" s="67" t="s">
        <v>554</v>
      </c>
      <c r="C16412" s="67" t="s">
        <v>555</v>
      </c>
      <c r="D16412" s="68" t="s">
        <v>385</v>
      </c>
      <c r="E16412" s="67" t="s">
        <v>386</v>
      </c>
      <c r="F16412" s="68" t="s">
        <v>574</v>
      </c>
      <c r="G16412" s="67" t="s">
        <v>575</v>
      </c>
      <c r="H16412" s="68" t="s">
        <v>363</v>
      </c>
      <c r="I16412" s="69">
        <v>0</v>
      </c>
      <c r="J16412" s="69">
        <v>0</v>
      </c>
      <c r="K16412" s="91"/>
      <c r="L16412" s="91"/>
    </row>
    <row r="16413" spans="2:12" x14ac:dyDescent="0.25">
      <c r="B16413" s="67" t="s">
        <v>554</v>
      </c>
      <c r="C16413" s="67" t="s">
        <v>555</v>
      </c>
      <c r="D16413" s="68" t="s">
        <v>385</v>
      </c>
      <c r="E16413" s="67" t="s">
        <v>386</v>
      </c>
      <c r="F16413" s="68" t="s">
        <v>574</v>
      </c>
      <c r="G16413" s="67" t="s">
        <v>575</v>
      </c>
      <c r="H16413" s="68" t="s">
        <v>362</v>
      </c>
      <c r="I16413" s="69">
        <v>47</v>
      </c>
      <c r="J16413" s="69">
        <v>89</v>
      </c>
      <c r="K16413" s="91"/>
      <c r="L16413" s="91"/>
    </row>
    <row r="16414" spans="2:12" x14ac:dyDescent="0.25">
      <c r="B16414" s="67" t="s">
        <v>554</v>
      </c>
      <c r="C16414" s="67" t="s">
        <v>555</v>
      </c>
      <c r="D16414" s="68" t="s">
        <v>385</v>
      </c>
      <c r="E16414" s="67" t="s">
        <v>386</v>
      </c>
      <c r="F16414" s="68" t="s">
        <v>574</v>
      </c>
      <c r="G16414" s="67" t="s">
        <v>575</v>
      </c>
      <c r="H16414" s="68" t="s">
        <v>363</v>
      </c>
      <c r="I16414" s="69">
        <v>0</v>
      </c>
      <c r="J16414" s="69">
        <v>4</v>
      </c>
      <c r="K16414" s="91"/>
      <c r="L16414" s="91"/>
    </row>
    <row r="16415" spans="2:12" x14ac:dyDescent="0.25">
      <c r="B16415" s="67" t="s">
        <v>554</v>
      </c>
      <c r="C16415" s="67" t="s">
        <v>555</v>
      </c>
      <c r="D16415" s="68" t="s">
        <v>385</v>
      </c>
      <c r="E16415" s="67" t="s">
        <v>386</v>
      </c>
      <c r="F16415" s="68" t="s">
        <v>574</v>
      </c>
      <c r="G16415" s="67" t="s">
        <v>575</v>
      </c>
      <c r="H16415" s="68" t="s">
        <v>364</v>
      </c>
      <c r="I16415" s="69">
        <v>0</v>
      </c>
      <c r="J16415" s="69">
        <v>38</v>
      </c>
      <c r="K16415" s="91"/>
      <c r="L16415" s="91"/>
    </row>
    <row r="16416" spans="2:12" x14ac:dyDescent="0.25">
      <c r="B16416" s="67" t="s">
        <v>554</v>
      </c>
      <c r="C16416" s="67" t="s">
        <v>555</v>
      </c>
      <c r="D16416" s="68" t="s">
        <v>385</v>
      </c>
      <c r="E16416" s="67" t="s">
        <v>386</v>
      </c>
      <c r="F16416" s="68" t="s">
        <v>574</v>
      </c>
      <c r="G16416" s="67" t="s">
        <v>575</v>
      </c>
      <c r="H16416" s="68" t="s">
        <v>364</v>
      </c>
      <c r="I16416" s="69">
        <v>0</v>
      </c>
      <c r="J16416" s="69">
        <v>0</v>
      </c>
      <c r="K16416" s="91"/>
      <c r="L16416" s="91"/>
    </row>
    <row r="16417" spans="2:12" x14ac:dyDescent="0.25">
      <c r="B16417" s="67" t="s">
        <v>554</v>
      </c>
      <c r="C16417" s="67" t="s">
        <v>555</v>
      </c>
      <c r="D16417" s="68" t="s">
        <v>385</v>
      </c>
      <c r="E16417" s="67" t="s">
        <v>386</v>
      </c>
      <c r="F16417" s="68" t="s">
        <v>574</v>
      </c>
      <c r="G16417" s="67" t="s">
        <v>575</v>
      </c>
      <c r="H16417" s="68" t="s">
        <v>362</v>
      </c>
      <c r="I16417" s="69">
        <v>18</v>
      </c>
      <c r="J16417" s="69">
        <v>16</v>
      </c>
      <c r="K16417" s="91"/>
      <c r="L16417" s="91"/>
    </row>
    <row r="16418" spans="2:12" x14ac:dyDescent="0.25">
      <c r="B16418" s="67" t="s">
        <v>554</v>
      </c>
      <c r="C16418" s="67" t="s">
        <v>555</v>
      </c>
      <c r="D16418" s="68" t="s">
        <v>385</v>
      </c>
      <c r="E16418" s="67" t="s">
        <v>386</v>
      </c>
      <c r="F16418" s="68" t="s">
        <v>574</v>
      </c>
      <c r="G16418" s="67" t="s">
        <v>575</v>
      </c>
      <c r="H16418" s="68" t="s">
        <v>363</v>
      </c>
      <c r="I16418" s="69">
        <v>16</v>
      </c>
      <c r="J16418" s="69">
        <v>8</v>
      </c>
      <c r="K16418" s="91"/>
      <c r="L16418" s="91"/>
    </row>
    <row r="16419" spans="2:12" x14ac:dyDescent="0.25">
      <c r="B16419" s="67" t="s">
        <v>554</v>
      </c>
      <c r="C16419" s="67" t="s">
        <v>555</v>
      </c>
      <c r="D16419" s="68" t="s">
        <v>385</v>
      </c>
      <c r="E16419" s="67" t="s">
        <v>386</v>
      </c>
      <c r="F16419" s="68" t="s">
        <v>574</v>
      </c>
      <c r="G16419" s="67" t="s">
        <v>575</v>
      </c>
      <c r="H16419" s="68" t="s">
        <v>362</v>
      </c>
      <c r="I16419" s="69">
        <v>51</v>
      </c>
      <c r="J16419" s="69">
        <v>208</v>
      </c>
      <c r="K16419" s="91"/>
      <c r="L16419" s="91"/>
    </row>
    <row r="16420" spans="2:12" x14ac:dyDescent="0.25">
      <c r="B16420" s="67" t="s">
        <v>554</v>
      </c>
      <c r="C16420" s="67" t="s">
        <v>555</v>
      </c>
      <c r="D16420" s="68" t="s">
        <v>385</v>
      </c>
      <c r="E16420" s="67" t="s">
        <v>386</v>
      </c>
      <c r="F16420" s="68" t="s">
        <v>574</v>
      </c>
      <c r="G16420" s="67" t="s">
        <v>575</v>
      </c>
      <c r="H16420" s="68" t="s">
        <v>363</v>
      </c>
      <c r="I16420" s="69">
        <v>16</v>
      </c>
      <c r="J16420" s="69">
        <v>62</v>
      </c>
      <c r="K16420" s="91"/>
      <c r="L16420" s="91"/>
    </row>
    <row r="16421" spans="2:12" x14ac:dyDescent="0.25">
      <c r="B16421" s="67" t="s">
        <v>554</v>
      </c>
      <c r="C16421" s="67" t="s">
        <v>555</v>
      </c>
      <c r="D16421" s="68" t="s">
        <v>385</v>
      </c>
      <c r="E16421" s="67" t="s">
        <v>386</v>
      </c>
      <c r="F16421" s="68" t="s">
        <v>574</v>
      </c>
      <c r="G16421" s="67" t="s">
        <v>575</v>
      </c>
      <c r="H16421" s="68" t="s">
        <v>364</v>
      </c>
      <c r="I16421" s="69">
        <v>8</v>
      </c>
      <c r="J16421" s="69">
        <v>21</v>
      </c>
      <c r="K16421" s="91"/>
      <c r="L16421" s="91"/>
    </row>
    <row r="16422" spans="2:12" x14ac:dyDescent="0.25">
      <c r="B16422" s="67" t="s">
        <v>554</v>
      </c>
      <c r="C16422" s="67" t="s">
        <v>555</v>
      </c>
      <c r="D16422" s="68" t="s">
        <v>385</v>
      </c>
      <c r="E16422" s="67" t="s">
        <v>386</v>
      </c>
      <c r="F16422" s="68" t="s">
        <v>574</v>
      </c>
      <c r="G16422" s="67" t="s">
        <v>575</v>
      </c>
      <c r="H16422" s="68" t="s">
        <v>363</v>
      </c>
      <c r="I16422" s="69">
        <v>520</v>
      </c>
      <c r="J16422" s="69">
        <v>885</v>
      </c>
      <c r="K16422" s="91"/>
      <c r="L16422" s="91"/>
    </row>
    <row r="16423" spans="2:12" x14ac:dyDescent="0.25">
      <c r="B16423" s="67" t="s">
        <v>554</v>
      </c>
      <c r="C16423" s="67" t="s">
        <v>555</v>
      </c>
      <c r="D16423" s="68" t="s">
        <v>385</v>
      </c>
      <c r="E16423" s="67" t="s">
        <v>386</v>
      </c>
      <c r="F16423" s="68" t="s">
        <v>574</v>
      </c>
      <c r="G16423" s="67" t="s">
        <v>575</v>
      </c>
      <c r="H16423" s="68" t="s">
        <v>362</v>
      </c>
      <c r="I16423" s="69">
        <v>30</v>
      </c>
      <c r="J16423" s="69">
        <v>10</v>
      </c>
      <c r="K16423" s="91"/>
      <c r="L16423" s="91"/>
    </row>
    <row r="16424" spans="2:12" x14ac:dyDescent="0.25">
      <c r="B16424" s="67" t="s">
        <v>554</v>
      </c>
      <c r="C16424" s="67" t="s">
        <v>555</v>
      </c>
      <c r="D16424" s="68" t="s">
        <v>385</v>
      </c>
      <c r="E16424" s="67" t="s">
        <v>386</v>
      </c>
      <c r="F16424" s="68" t="s">
        <v>574</v>
      </c>
      <c r="G16424" s="67" t="s">
        <v>575</v>
      </c>
      <c r="H16424" s="68" t="s">
        <v>363</v>
      </c>
      <c r="I16424" s="69">
        <v>164</v>
      </c>
      <c r="J16424" s="69">
        <v>209</v>
      </c>
      <c r="K16424" s="91"/>
      <c r="L16424" s="91"/>
    </row>
    <row r="16425" spans="2:12" x14ac:dyDescent="0.25">
      <c r="B16425" s="67" t="s">
        <v>554</v>
      </c>
      <c r="C16425" s="67" t="s">
        <v>555</v>
      </c>
      <c r="D16425" s="68" t="s">
        <v>385</v>
      </c>
      <c r="E16425" s="67" t="s">
        <v>386</v>
      </c>
      <c r="F16425" s="68" t="s">
        <v>574</v>
      </c>
      <c r="G16425" s="67" t="s">
        <v>575</v>
      </c>
      <c r="H16425" s="68" t="s">
        <v>362</v>
      </c>
      <c r="I16425" s="69">
        <v>0</v>
      </c>
      <c r="J16425" s="69">
        <v>0</v>
      </c>
      <c r="K16425" s="91"/>
      <c r="L16425" s="91"/>
    </row>
    <row r="16426" spans="2:12" x14ac:dyDescent="0.25">
      <c r="B16426" s="67" t="s">
        <v>554</v>
      </c>
      <c r="C16426" s="67" t="s">
        <v>555</v>
      </c>
      <c r="D16426" s="68" t="s">
        <v>385</v>
      </c>
      <c r="E16426" s="67" t="s">
        <v>386</v>
      </c>
      <c r="F16426" s="68" t="s">
        <v>574</v>
      </c>
      <c r="G16426" s="67" t="s">
        <v>575</v>
      </c>
      <c r="H16426" s="68" t="s">
        <v>363</v>
      </c>
      <c r="I16426" s="69">
        <v>0</v>
      </c>
      <c r="J16426" s="69">
        <v>0</v>
      </c>
      <c r="K16426" s="91"/>
      <c r="L16426" s="91"/>
    </row>
    <row r="16427" spans="2:12" x14ac:dyDescent="0.25">
      <c r="B16427" s="67" t="s">
        <v>554</v>
      </c>
      <c r="C16427" s="67" t="s">
        <v>555</v>
      </c>
      <c r="D16427" s="68" t="s">
        <v>385</v>
      </c>
      <c r="E16427" s="67" t="s">
        <v>386</v>
      </c>
      <c r="F16427" s="68" t="s">
        <v>574</v>
      </c>
      <c r="G16427" s="67" t="s">
        <v>575</v>
      </c>
      <c r="H16427" s="68" t="s">
        <v>364</v>
      </c>
      <c r="I16427" s="69">
        <v>0</v>
      </c>
      <c r="J16427" s="69">
        <v>0</v>
      </c>
      <c r="K16427" s="91"/>
      <c r="L16427" s="91"/>
    </row>
    <row r="16428" spans="2:12" x14ac:dyDescent="0.25">
      <c r="B16428" s="67" t="s">
        <v>554</v>
      </c>
      <c r="C16428" s="67" t="s">
        <v>555</v>
      </c>
      <c r="D16428" s="68" t="s">
        <v>385</v>
      </c>
      <c r="E16428" s="67" t="s">
        <v>386</v>
      </c>
      <c r="F16428" s="68" t="s">
        <v>574</v>
      </c>
      <c r="G16428" s="67" t="s">
        <v>575</v>
      </c>
      <c r="H16428" s="68" t="s">
        <v>363</v>
      </c>
      <c r="I16428" s="69">
        <v>3</v>
      </c>
      <c r="J16428" s="69">
        <v>1</v>
      </c>
      <c r="K16428" s="91"/>
      <c r="L16428" s="91"/>
    </row>
    <row r="16429" spans="2:12" x14ac:dyDescent="0.25">
      <c r="B16429" s="67" t="s">
        <v>554</v>
      </c>
      <c r="C16429" s="67" t="s">
        <v>555</v>
      </c>
      <c r="D16429" s="68" t="s">
        <v>385</v>
      </c>
      <c r="E16429" s="67" t="s">
        <v>386</v>
      </c>
      <c r="F16429" s="68" t="s">
        <v>574</v>
      </c>
      <c r="G16429" s="67" t="s">
        <v>575</v>
      </c>
      <c r="H16429" s="68" t="s">
        <v>362</v>
      </c>
      <c r="I16429" s="69">
        <v>4</v>
      </c>
      <c r="J16429" s="69">
        <v>32</v>
      </c>
      <c r="K16429" s="91"/>
      <c r="L16429" s="91"/>
    </row>
    <row r="16430" spans="2:12" x14ac:dyDescent="0.25">
      <c r="B16430" s="67" t="s">
        <v>554</v>
      </c>
      <c r="C16430" s="67" t="s">
        <v>555</v>
      </c>
      <c r="D16430" s="68" t="s">
        <v>385</v>
      </c>
      <c r="E16430" s="67" t="s">
        <v>386</v>
      </c>
      <c r="F16430" s="68" t="s">
        <v>574</v>
      </c>
      <c r="G16430" s="67" t="s">
        <v>575</v>
      </c>
      <c r="H16430" s="68" t="s">
        <v>363</v>
      </c>
      <c r="I16430" s="69">
        <v>45</v>
      </c>
      <c r="J16430" s="69">
        <v>68</v>
      </c>
      <c r="K16430" s="91"/>
      <c r="L16430" s="91"/>
    </row>
    <row r="16431" spans="2:12" x14ac:dyDescent="0.25">
      <c r="B16431" s="67" t="s">
        <v>554</v>
      </c>
      <c r="C16431" s="67" t="s">
        <v>555</v>
      </c>
      <c r="D16431" s="68" t="s">
        <v>385</v>
      </c>
      <c r="E16431" s="67" t="s">
        <v>386</v>
      </c>
      <c r="F16431" s="68" t="s">
        <v>574</v>
      </c>
      <c r="G16431" s="67" t="s">
        <v>575</v>
      </c>
      <c r="H16431" s="68" t="s">
        <v>364</v>
      </c>
      <c r="I16431" s="69">
        <v>80</v>
      </c>
      <c r="J16431" s="69">
        <v>75</v>
      </c>
      <c r="K16431" s="91"/>
      <c r="L16431" s="91"/>
    </row>
    <row r="16432" spans="2:12" x14ac:dyDescent="0.25">
      <c r="B16432" s="67" t="s">
        <v>554</v>
      </c>
      <c r="C16432" s="67" t="s">
        <v>555</v>
      </c>
      <c r="D16432" s="68" t="s">
        <v>385</v>
      </c>
      <c r="E16432" s="67" t="s">
        <v>386</v>
      </c>
      <c r="F16432" s="68" t="s">
        <v>574</v>
      </c>
      <c r="G16432" s="67" t="s">
        <v>575</v>
      </c>
      <c r="H16432" s="68" t="s">
        <v>363</v>
      </c>
      <c r="I16432" s="69">
        <v>4.5</v>
      </c>
      <c r="J16432" s="69">
        <v>16.2</v>
      </c>
      <c r="K16432" s="91"/>
      <c r="L16432" s="91"/>
    </row>
    <row r="16433" spans="2:12" x14ac:dyDescent="0.25">
      <c r="B16433" s="67" t="s">
        <v>554</v>
      </c>
      <c r="C16433" s="67" t="s">
        <v>555</v>
      </c>
      <c r="D16433" s="68" t="s">
        <v>385</v>
      </c>
      <c r="E16433" s="67" t="s">
        <v>386</v>
      </c>
      <c r="F16433" s="68" t="s">
        <v>574</v>
      </c>
      <c r="G16433" s="67" t="s">
        <v>575</v>
      </c>
      <c r="H16433" s="68" t="s">
        <v>362</v>
      </c>
      <c r="I16433" s="69">
        <v>0</v>
      </c>
      <c r="J16433" s="69">
        <v>0</v>
      </c>
      <c r="K16433" s="91"/>
      <c r="L16433" s="91"/>
    </row>
    <row r="16434" spans="2:12" x14ac:dyDescent="0.25">
      <c r="B16434" s="67" t="s">
        <v>554</v>
      </c>
      <c r="C16434" s="67" t="s">
        <v>555</v>
      </c>
      <c r="D16434" s="68" t="s">
        <v>385</v>
      </c>
      <c r="E16434" s="67" t="s">
        <v>386</v>
      </c>
      <c r="F16434" s="68" t="s">
        <v>574</v>
      </c>
      <c r="G16434" s="67" t="s">
        <v>575</v>
      </c>
      <c r="H16434" s="68" t="s">
        <v>363</v>
      </c>
      <c r="I16434" s="69">
        <v>126</v>
      </c>
      <c r="J16434" s="69">
        <v>172</v>
      </c>
      <c r="K16434" s="91"/>
      <c r="L16434" s="91"/>
    </row>
    <row r="16435" spans="2:12" x14ac:dyDescent="0.25">
      <c r="B16435" s="67" t="s">
        <v>554</v>
      </c>
      <c r="C16435" s="67" t="s">
        <v>555</v>
      </c>
      <c r="D16435" s="68" t="s">
        <v>385</v>
      </c>
      <c r="E16435" s="67" t="s">
        <v>386</v>
      </c>
      <c r="F16435" s="68" t="s">
        <v>574</v>
      </c>
      <c r="G16435" s="67" t="s">
        <v>575</v>
      </c>
      <c r="H16435" s="68" t="s">
        <v>364</v>
      </c>
      <c r="I16435" s="69">
        <v>42</v>
      </c>
      <c r="J16435" s="69">
        <v>58</v>
      </c>
      <c r="K16435" s="91"/>
      <c r="L16435" s="91"/>
    </row>
    <row r="16436" spans="2:12" x14ac:dyDescent="0.25">
      <c r="B16436" s="67" t="s">
        <v>554</v>
      </c>
      <c r="C16436" s="67" t="s">
        <v>555</v>
      </c>
      <c r="D16436" s="68" t="s">
        <v>385</v>
      </c>
      <c r="E16436" s="67" t="s">
        <v>386</v>
      </c>
      <c r="F16436" s="68" t="s">
        <v>574</v>
      </c>
      <c r="G16436" s="67" t="s">
        <v>575</v>
      </c>
      <c r="H16436" s="68" t="s">
        <v>362</v>
      </c>
      <c r="I16436" s="69">
        <v>119</v>
      </c>
      <c r="J16436" s="69">
        <v>125</v>
      </c>
      <c r="K16436" s="91"/>
      <c r="L16436" s="91"/>
    </row>
    <row r="16437" spans="2:12" x14ac:dyDescent="0.25">
      <c r="B16437" s="67" t="s">
        <v>554</v>
      </c>
      <c r="C16437" s="67" t="s">
        <v>555</v>
      </c>
      <c r="D16437" s="68" t="s">
        <v>385</v>
      </c>
      <c r="E16437" s="67" t="s">
        <v>386</v>
      </c>
      <c r="F16437" s="68" t="s">
        <v>574</v>
      </c>
      <c r="G16437" s="67" t="s">
        <v>575</v>
      </c>
      <c r="H16437" s="68" t="s">
        <v>363</v>
      </c>
      <c r="I16437" s="69">
        <v>122</v>
      </c>
      <c r="J16437" s="69">
        <v>147</v>
      </c>
      <c r="K16437" s="91"/>
      <c r="L16437" s="91"/>
    </row>
    <row r="16438" spans="2:12" x14ac:dyDescent="0.25">
      <c r="B16438" s="67" t="s">
        <v>554</v>
      </c>
      <c r="C16438" s="67" t="s">
        <v>555</v>
      </c>
      <c r="D16438" s="68" t="s">
        <v>385</v>
      </c>
      <c r="E16438" s="67" t="s">
        <v>386</v>
      </c>
      <c r="F16438" s="68" t="s">
        <v>574</v>
      </c>
      <c r="G16438" s="67" t="s">
        <v>575</v>
      </c>
      <c r="H16438" s="68" t="s">
        <v>364</v>
      </c>
      <c r="I16438" s="69">
        <v>114</v>
      </c>
      <c r="J16438" s="69">
        <v>129</v>
      </c>
      <c r="K16438" s="91"/>
      <c r="L16438" s="91"/>
    </row>
    <row r="16439" spans="2:12" x14ac:dyDescent="0.25">
      <c r="B16439" s="67" t="s">
        <v>554</v>
      </c>
      <c r="C16439" s="67" t="s">
        <v>555</v>
      </c>
      <c r="D16439" s="68" t="s">
        <v>385</v>
      </c>
      <c r="E16439" s="67" t="s">
        <v>386</v>
      </c>
      <c r="F16439" s="68" t="s">
        <v>574</v>
      </c>
      <c r="G16439" s="67" t="s">
        <v>575</v>
      </c>
      <c r="H16439" s="68" t="s">
        <v>362</v>
      </c>
      <c r="I16439" s="69">
        <v>112</v>
      </c>
      <c r="J16439" s="69">
        <v>180</v>
      </c>
      <c r="K16439" s="91"/>
      <c r="L16439" s="91"/>
    </row>
    <row r="16440" spans="2:12" x14ac:dyDescent="0.25">
      <c r="B16440" s="67" t="s">
        <v>554</v>
      </c>
      <c r="C16440" s="67" t="s">
        <v>555</v>
      </c>
      <c r="D16440" s="68" t="s">
        <v>385</v>
      </c>
      <c r="E16440" s="67" t="s">
        <v>386</v>
      </c>
      <c r="F16440" s="68" t="s">
        <v>574</v>
      </c>
      <c r="G16440" s="67" t="s">
        <v>575</v>
      </c>
      <c r="H16440" s="68" t="s">
        <v>363</v>
      </c>
      <c r="I16440" s="69">
        <v>73</v>
      </c>
      <c r="J16440" s="69">
        <v>134</v>
      </c>
      <c r="K16440" s="91"/>
      <c r="L16440" s="91"/>
    </row>
    <row r="16441" spans="2:12" x14ac:dyDescent="0.25">
      <c r="B16441" s="67" t="s">
        <v>554</v>
      </c>
      <c r="C16441" s="67" t="s">
        <v>555</v>
      </c>
      <c r="D16441" s="68" t="s">
        <v>385</v>
      </c>
      <c r="E16441" s="67" t="s">
        <v>386</v>
      </c>
      <c r="F16441" s="68" t="s">
        <v>574</v>
      </c>
      <c r="G16441" s="67" t="s">
        <v>575</v>
      </c>
      <c r="H16441" s="68" t="s">
        <v>364</v>
      </c>
      <c r="I16441" s="69">
        <v>7</v>
      </c>
      <c r="J16441" s="69">
        <v>30</v>
      </c>
      <c r="K16441" s="91"/>
      <c r="L16441" s="91"/>
    </row>
    <row r="16442" spans="2:12" x14ac:dyDescent="0.25">
      <c r="B16442" s="67" t="s">
        <v>554</v>
      </c>
      <c r="C16442" s="67" t="s">
        <v>555</v>
      </c>
      <c r="D16442" s="68" t="s">
        <v>385</v>
      </c>
      <c r="E16442" s="67" t="s">
        <v>386</v>
      </c>
      <c r="F16442" s="68" t="s">
        <v>574</v>
      </c>
      <c r="G16442" s="67" t="s">
        <v>575</v>
      </c>
      <c r="H16442" s="68" t="s">
        <v>362</v>
      </c>
      <c r="I16442" s="69">
        <v>0</v>
      </c>
      <c r="J16442" s="69">
        <v>13</v>
      </c>
      <c r="K16442" s="91"/>
      <c r="L16442" s="91"/>
    </row>
    <row r="16443" spans="2:12" x14ac:dyDescent="0.25">
      <c r="B16443" s="67" t="s">
        <v>554</v>
      </c>
      <c r="C16443" s="67" t="s">
        <v>555</v>
      </c>
      <c r="D16443" s="68" t="s">
        <v>385</v>
      </c>
      <c r="E16443" s="67" t="s">
        <v>386</v>
      </c>
      <c r="F16443" s="68" t="s">
        <v>574</v>
      </c>
      <c r="G16443" s="67" t="s">
        <v>575</v>
      </c>
      <c r="H16443" s="68" t="s">
        <v>363</v>
      </c>
      <c r="I16443" s="69">
        <v>14</v>
      </c>
      <c r="J16443" s="69">
        <v>3</v>
      </c>
      <c r="K16443" s="91"/>
      <c r="L16443" s="91"/>
    </row>
    <row r="16444" spans="2:12" x14ac:dyDescent="0.25">
      <c r="B16444" s="67" t="s">
        <v>554</v>
      </c>
      <c r="C16444" s="67" t="s">
        <v>555</v>
      </c>
      <c r="D16444" s="68" t="s">
        <v>385</v>
      </c>
      <c r="E16444" s="67" t="s">
        <v>386</v>
      </c>
      <c r="F16444" s="68" t="s">
        <v>574</v>
      </c>
      <c r="G16444" s="67" t="s">
        <v>575</v>
      </c>
      <c r="H16444" s="68" t="s">
        <v>364</v>
      </c>
      <c r="I16444" s="69">
        <v>12</v>
      </c>
      <c r="J16444" s="69">
        <v>27</v>
      </c>
      <c r="K16444" s="91"/>
      <c r="L16444" s="91"/>
    </row>
    <row r="16445" spans="2:12" x14ac:dyDescent="0.25">
      <c r="B16445" s="67" t="s">
        <v>554</v>
      </c>
      <c r="C16445" s="67" t="s">
        <v>555</v>
      </c>
      <c r="D16445" s="68" t="s">
        <v>385</v>
      </c>
      <c r="E16445" s="67" t="s">
        <v>386</v>
      </c>
      <c r="F16445" s="68" t="s">
        <v>574</v>
      </c>
      <c r="G16445" s="67" t="s">
        <v>575</v>
      </c>
      <c r="H16445" s="68" t="s">
        <v>362</v>
      </c>
      <c r="I16445" s="69">
        <v>128</v>
      </c>
      <c r="J16445" s="69">
        <v>164</v>
      </c>
      <c r="K16445" s="91"/>
      <c r="L16445" s="91"/>
    </row>
    <row r="16446" spans="2:12" x14ac:dyDescent="0.25">
      <c r="B16446" s="67" t="s">
        <v>554</v>
      </c>
      <c r="C16446" s="67" t="s">
        <v>555</v>
      </c>
      <c r="D16446" s="68" t="s">
        <v>385</v>
      </c>
      <c r="E16446" s="67" t="s">
        <v>386</v>
      </c>
      <c r="F16446" s="68" t="s">
        <v>574</v>
      </c>
      <c r="G16446" s="67" t="s">
        <v>575</v>
      </c>
      <c r="H16446" s="68" t="s">
        <v>363</v>
      </c>
      <c r="I16446" s="69">
        <v>49</v>
      </c>
      <c r="J16446" s="69">
        <v>76</v>
      </c>
      <c r="K16446" s="91"/>
      <c r="L16446" s="91"/>
    </row>
    <row r="16447" spans="2:12" x14ac:dyDescent="0.25">
      <c r="B16447" s="67" t="s">
        <v>554</v>
      </c>
      <c r="C16447" s="67" t="s">
        <v>555</v>
      </c>
      <c r="D16447" s="68" t="s">
        <v>385</v>
      </c>
      <c r="E16447" s="67" t="s">
        <v>386</v>
      </c>
      <c r="F16447" s="68" t="s">
        <v>574</v>
      </c>
      <c r="G16447" s="67" t="s">
        <v>575</v>
      </c>
      <c r="H16447" s="68" t="s">
        <v>364</v>
      </c>
      <c r="I16447" s="69">
        <v>10</v>
      </c>
      <c r="J16447" s="69">
        <v>0</v>
      </c>
      <c r="K16447" s="91"/>
      <c r="L16447" s="91"/>
    </row>
    <row r="16448" spans="2:12" x14ac:dyDescent="0.25">
      <c r="B16448" s="67" t="s">
        <v>554</v>
      </c>
      <c r="C16448" s="67" t="s">
        <v>555</v>
      </c>
      <c r="D16448" s="68" t="s">
        <v>385</v>
      </c>
      <c r="E16448" s="67" t="s">
        <v>386</v>
      </c>
      <c r="F16448" s="68" t="s">
        <v>574</v>
      </c>
      <c r="G16448" s="67" t="s">
        <v>575</v>
      </c>
      <c r="H16448" s="68" t="s">
        <v>362</v>
      </c>
      <c r="I16448" s="69">
        <v>0</v>
      </c>
      <c r="J16448" s="69">
        <v>0</v>
      </c>
      <c r="K16448" s="91"/>
      <c r="L16448" s="91"/>
    </row>
    <row r="16449" spans="2:12" x14ac:dyDescent="0.25">
      <c r="B16449" s="67" t="s">
        <v>554</v>
      </c>
      <c r="C16449" s="67" t="s">
        <v>555</v>
      </c>
      <c r="D16449" s="68" t="s">
        <v>385</v>
      </c>
      <c r="E16449" s="67" t="s">
        <v>386</v>
      </c>
      <c r="F16449" s="68" t="s">
        <v>574</v>
      </c>
      <c r="G16449" s="67" t="s">
        <v>575</v>
      </c>
      <c r="H16449" s="68" t="s">
        <v>363</v>
      </c>
      <c r="I16449" s="69">
        <v>4</v>
      </c>
      <c r="J16449" s="69">
        <v>10</v>
      </c>
      <c r="K16449" s="91"/>
      <c r="L16449" s="91"/>
    </row>
    <row r="16450" spans="2:12" x14ac:dyDescent="0.25">
      <c r="B16450" s="67" t="s">
        <v>554</v>
      </c>
      <c r="C16450" s="67" t="s">
        <v>555</v>
      </c>
      <c r="D16450" s="68" t="s">
        <v>385</v>
      </c>
      <c r="E16450" s="67" t="s">
        <v>386</v>
      </c>
      <c r="F16450" s="68" t="s">
        <v>574</v>
      </c>
      <c r="G16450" s="67" t="s">
        <v>575</v>
      </c>
      <c r="H16450" s="68" t="s">
        <v>364</v>
      </c>
      <c r="I16450" s="69">
        <v>6</v>
      </c>
      <c r="J16450" s="69">
        <v>0</v>
      </c>
      <c r="K16450" s="91"/>
      <c r="L16450" s="91"/>
    </row>
    <row r="16451" spans="2:12" x14ac:dyDescent="0.25">
      <c r="B16451" s="67" t="s">
        <v>554</v>
      </c>
      <c r="C16451" s="67" t="s">
        <v>555</v>
      </c>
      <c r="D16451" s="68" t="s">
        <v>385</v>
      </c>
      <c r="E16451" s="67" t="s">
        <v>386</v>
      </c>
      <c r="F16451" s="68" t="s">
        <v>574</v>
      </c>
      <c r="G16451" s="67" t="s">
        <v>575</v>
      </c>
      <c r="H16451" s="68" t="s">
        <v>363</v>
      </c>
      <c r="I16451" s="69">
        <v>12</v>
      </c>
      <c r="J16451" s="69">
        <v>17</v>
      </c>
      <c r="K16451" s="91"/>
      <c r="L16451" s="91"/>
    </row>
    <row r="16452" spans="2:12" x14ac:dyDescent="0.25">
      <c r="B16452" s="67" t="s">
        <v>554</v>
      </c>
      <c r="C16452" s="67" t="s">
        <v>555</v>
      </c>
      <c r="D16452" s="68" t="s">
        <v>385</v>
      </c>
      <c r="E16452" s="67" t="s">
        <v>386</v>
      </c>
      <c r="F16452" s="68" t="s">
        <v>574</v>
      </c>
      <c r="G16452" s="67" t="s">
        <v>575</v>
      </c>
      <c r="H16452" s="68" t="s">
        <v>362</v>
      </c>
      <c r="I16452" s="69">
        <v>75</v>
      </c>
      <c r="J16452" s="69">
        <v>88</v>
      </c>
      <c r="K16452" s="91"/>
      <c r="L16452" s="91"/>
    </row>
    <row r="16453" spans="2:12" x14ac:dyDescent="0.25">
      <c r="B16453" s="67" t="s">
        <v>554</v>
      </c>
      <c r="C16453" s="67" t="s">
        <v>555</v>
      </c>
      <c r="D16453" s="68" t="s">
        <v>385</v>
      </c>
      <c r="E16453" s="67" t="s">
        <v>386</v>
      </c>
      <c r="F16453" s="68" t="s">
        <v>574</v>
      </c>
      <c r="G16453" s="67" t="s">
        <v>575</v>
      </c>
      <c r="H16453" s="68" t="s">
        <v>363</v>
      </c>
      <c r="I16453" s="69">
        <v>77</v>
      </c>
      <c r="J16453" s="69">
        <v>52</v>
      </c>
      <c r="K16453" s="91"/>
      <c r="L16453" s="91"/>
    </row>
    <row r="16454" spans="2:12" x14ac:dyDescent="0.25">
      <c r="B16454" s="67" t="s">
        <v>554</v>
      </c>
      <c r="C16454" s="67" t="s">
        <v>555</v>
      </c>
      <c r="D16454" s="68" t="s">
        <v>385</v>
      </c>
      <c r="E16454" s="67" t="s">
        <v>386</v>
      </c>
      <c r="F16454" s="68" t="s">
        <v>574</v>
      </c>
      <c r="G16454" s="67" t="s">
        <v>575</v>
      </c>
      <c r="H16454" s="68" t="s">
        <v>364</v>
      </c>
      <c r="I16454" s="69">
        <v>19</v>
      </c>
      <c r="J16454" s="69">
        <v>18</v>
      </c>
      <c r="K16454" s="91"/>
      <c r="L16454" s="91"/>
    </row>
    <row r="16455" spans="2:12" x14ac:dyDescent="0.25">
      <c r="B16455" s="67" t="s">
        <v>554</v>
      </c>
      <c r="C16455" s="67" t="s">
        <v>555</v>
      </c>
      <c r="D16455" s="68" t="s">
        <v>385</v>
      </c>
      <c r="E16455" s="67" t="s">
        <v>386</v>
      </c>
      <c r="F16455" s="68" t="s">
        <v>574</v>
      </c>
      <c r="G16455" s="67" t="s">
        <v>575</v>
      </c>
      <c r="H16455" s="68" t="s">
        <v>362</v>
      </c>
      <c r="I16455" s="69">
        <v>0</v>
      </c>
      <c r="J16455" s="69">
        <v>0</v>
      </c>
      <c r="K16455" s="91"/>
      <c r="L16455" s="91"/>
    </row>
    <row r="16456" spans="2:12" x14ac:dyDescent="0.25">
      <c r="B16456" s="67" t="s">
        <v>554</v>
      </c>
      <c r="C16456" s="67" t="s">
        <v>555</v>
      </c>
      <c r="D16456" s="68" t="s">
        <v>385</v>
      </c>
      <c r="E16456" s="67" t="s">
        <v>386</v>
      </c>
      <c r="F16456" s="68" t="s">
        <v>574</v>
      </c>
      <c r="G16456" s="67" t="s">
        <v>575</v>
      </c>
      <c r="H16456" s="68" t="s">
        <v>363</v>
      </c>
      <c r="I16456" s="69">
        <v>0</v>
      </c>
      <c r="J16456" s="69">
        <v>0</v>
      </c>
      <c r="K16456" s="91"/>
      <c r="L16456" s="91"/>
    </row>
    <row r="16457" spans="2:12" x14ac:dyDescent="0.25">
      <c r="B16457" s="67" t="s">
        <v>554</v>
      </c>
      <c r="C16457" s="67" t="s">
        <v>555</v>
      </c>
      <c r="D16457" s="68" t="s">
        <v>385</v>
      </c>
      <c r="E16457" s="67" t="s">
        <v>386</v>
      </c>
      <c r="F16457" s="68" t="s">
        <v>574</v>
      </c>
      <c r="G16457" s="67" t="s">
        <v>575</v>
      </c>
      <c r="H16457" s="68" t="s">
        <v>364</v>
      </c>
      <c r="I16457" s="69">
        <v>28</v>
      </c>
      <c r="J16457" s="69">
        <v>73</v>
      </c>
      <c r="K16457" s="91"/>
      <c r="L16457" s="91"/>
    </row>
    <row r="16458" spans="2:12" x14ac:dyDescent="0.25">
      <c r="B16458" s="67" t="s">
        <v>554</v>
      </c>
      <c r="C16458" s="67" t="s">
        <v>555</v>
      </c>
      <c r="D16458" s="68" t="s">
        <v>385</v>
      </c>
      <c r="E16458" s="67" t="s">
        <v>386</v>
      </c>
      <c r="F16458" s="68" t="s">
        <v>574</v>
      </c>
      <c r="G16458" s="67" t="s">
        <v>575</v>
      </c>
      <c r="H16458" s="68" t="s">
        <v>362</v>
      </c>
      <c r="I16458" s="69">
        <v>0</v>
      </c>
      <c r="J16458" s="69">
        <v>0</v>
      </c>
      <c r="K16458" s="91"/>
      <c r="L16458" s="91"/>
    </row>
    <row r="16459" spans="2:12" x14ac:dyDescent="0.25">
      <c r="B16459" s="67" t="s">
        <v>554</v>
      </c>
      <c r="C16459" s="67" t="s">
        <v>555</v>
      </c>
      <c r="D16459" s="68" t="s">
        <v>385</v>
      </c>
      <c r="E16459" s="67" t="s">
        <v>386</v>
      </c>
      <c r="F16459" s="68" t="s">
        <v>574</v>
      </c>
      <c r="G16459" s="67" t="s">
        <v>575</v>
      </c>
      <c r="H16459" s="68" t="s">
        <v>363</v>
      </c>
      <c r="I16459" s="69">
        <v>0</v>
      </c>
      <c r="J16459" s="69">
        <v>0</v>
      </c>
      <c r="K16459" s="91"/>
      <c r="L16459" s="91"/>
    </row>
    <row r="16460" spans="2:12" x14ac:dyDescent="0.25">
      <c r="B16460" s="67" t="s">
        <v>554</v>
      </c>
      <c r="C16460" s="67" t="s">
        <v>555</v>
      </c>
      <c r="D16460" s="68" t="s">
        <v>385</v>
      </c>
      <c r="E16460" s="67" t="s">
        <v>386</v>
      </c>
      <c r="F16460" s="68" t="s">
        <v>574</v>
      </c>
      <c r="G16460" s="67" t="s">
        <v>575</v>
      </c>
      <c r="H16460" s="68" t="s">
        <v>364</v>
      </c>
      <c r="I16460" s="69">
        <v>3</v>
      </c>
      <c r="J16460" s="69">
        <v>3</v>
      </c>
      <c r="K16460" s="91"/>
      <c r="L16460" s="91"/>
    </row>
    <row r="16461" spans="2:12" x14ac:dyDescent="0.25">
      <c r="B16461" s="67" t="s">
        <v>554</v>
      </c>
      <c r="C16461" s="67" t="s">
        <v>555</v>
      </c>
      <c r="D16461" s="68" t="s">
        <v>385</v>
      </c>
      <c r="E16461" s="67" t="s">
        <v>386</v>
      </c>
      <c r="F16461" s="68" t="s">
        <v>574</v>
      </c>
      <c r="G16461" s="67" t="s">
        <v>575</v>
      </c>
      <c r="H16461" s="68" t="s">
        <v>362</v>
      </c>
      <c r="I16461" s="69">
        <v>20</v>
      </c>
      <c r="J16461" s="69">
        <v>10</v>
      </c>
      <c r="K16461" s="91"/>
      <c r="L16461" s="91"/>
    </row>
    <row r="16462" spans="2:12" x14ac:dyDescent="0.25">
      <c r="B16462" s="67" t="s">
        <v>554</v>
      </c>
      <c r="C16462" s="67" t="s">
        <v>555</v>
      </c>
      <c r="D16462" s="68" t="s">
        <v>385</v>
      </c>
      <c r="E16462" s="67" t="s">
        <v>386</v>
      </c>
      <c r="F16462" s="68" t="s">
        <v>574</v>
      </c>
      <c r="G16462" s="67" t="s">
        <v>575</v>
      </c>
      <c r="H16462" s="68" t="s">
        <v>363</v>
      </c>
      <c r="I16462" s="69">
        <v>35</v>
      </c>
      <c r="J16462" s="69">
        <v>7</v>
      </c>
      <c r="K16462" s="91"/>
      <c r="L16462" s="91"/>
    </row>
    <row r="16463" spans="2:12" x14ac:dyDescent="0.25">
      <c r="B16463" s="67" t="s">
        <v>554</v>
      </c>
      <c r="C16463" s="67" t="s">
        <v>555</v>
      </c>
      <c r="D16463" s="68" t="s">
        <v>385</v>
      </c>
      <c r="E16463" s="67" t="s">
        <v>386</v>
      </c>
      <c r="F16463" s="68" t="s">
        <v>574</v>
      </c>
      <c r="G16463" s="67" t="s">
        <v>575</v>
      </c>
      <c r="H16463" s="68" t="s">
        <v>364</v>
      </c>
      <c r="I16463" s="69">
        <v>34</v>
      </c>
      <c r="J16463" s="69">
        <v>12</v>
      </c>
      <c r="K16463" s="91"/>
      <c r="L16463" s="91"/>
    </row>
    <row r="16464" spans="2:12" x14ac:dyDescent="0.25">
      <c r="B16464" s="67" t="s">
        <v>554</v>
      </c>
      <c r="C16464" s="67" t="s">
        <v>555</v>
      </c>
      <c r="D16464" s="68" t="s">
        <v>385</v>
      </c>
      <c r="E16464" s="67" t="s">
        <v>386</v>
      </c>
      <c r="F16464" s="68" t="s">
        <v>574</v>
      </c>
      <c r="G16464" s="67" t="s">
        <v>575</v>
      </c>
      <c r="H16464" s="68" t="s">
        <v>362</v>
      </c>
      <c r="I16464" s="69">
        <v>24</v>
      </c>
      <c r="J16464" s="69">
        <v>21</v>
      </c>
      <c r="K16464" s="91"/>
      <c r="L16464" s="91"/>
    </row>
    <row r="16465" spans="2:12" x14ac:dyDescent="0.25">
      <c r="B16465" s="67" t="s">
        <v>554</v>
      </c>
      <c r="C16465" s="67" t="s">
        <v>555</v>
      </c>
      <c r="D16465" s="68" t="s">
        <v>385</v>
      </c>
      <c r="E16465" s="67" t="s">
        <v>386</v>
      </c>
      <c r="F16465" s="68" t="s">
        <v>574</v>
      </c>
      <c r="G16465" s="67" t="s">
        <v>575</v>
      </c>
      <c r="H16465" s="68" t="s">
        <v>363</v>
      </c>
      <c r="I16465" s="69">
        <v>7</v>
      </c>
      <c r="J16465" s="69">
        <v>38</v>
      </c>
      <c r="K16465" s="91"/>
      <c r="L16465" s="91"/>
    </row>
    <row r="16466" spans="2:12" x14ac:dyDescent="0.25">
      <c r="B16466" s="67" t="s">
        <v>554</v>
      </c>
      <c r="C16466" s="67" t="s">
        <v>555</v>
      </c>
      <c r="D16466" s="68" t="s">
        <v>385</v>
      </c>
      <c r="E16466" s="67" t="s">
        <v>386</v>
      </c>
      <c r="F16466" s="68" t="s">
        <v>574</v>
      </c>
      <c r="G16466" s="67" t="s">
        <v>575</v>
      </c>
      <c r="H16466" s="68" t="s">
        <v>364</v>
      </c>
      <c r="I16466" s="69">
        <v>29</v>
      </c>
      <c r="J16466" s="69">
        <v>73</v>
      </c>
      <c r="K16466" s="91"/>
      <c r="L16466" s="91"/>
    </row>
    <row r="16467" spans="2:12" x14ac:dyDescent="0.25">
      <c r="B16467" s="67" t="s">
        <v>554</v>
      </c>
      <c r="C16467" s="67" t="s">
        <v>555</v>
      </c>
      <c r="D16467" s="68" t="s">
        <v>385</v>
      </c>
      <c r="E16467" s="67" t="s">
        <v>386</v>
      </c>
      <c r="F16467" s="68" t="s">
        <v>574</v>
      </c>
      <c r="G16467" s="67" t="s">
        <v>575</v>
      </c>
      <c r="H16467" s="68" t="s">
        <v>362</v>
      </c>
      <c r="I16467" s="69">
        <v>13</v>
      </c>
      <c r="J16467" s="69">
        <v>0</v>
      </c>
      <c r="K16467" s="91"/>
      <c r="L16467" s="91"/>
    </row>
    <row r="16468" spans="2:12" x14ac:dyDescent="0.25">
      <c r="B16468" s="67" t="s">
        <v>554</v>
      </c>
      <c r="C16468" s="67" t="s">
        <v>555</v>
      </c>
      <c r="D16468" s="68" t="s">
        <v>385</v>
      </c>
      <c r="E16468" s="67" t="s">
        <v>386</v>
      </c>
      <c r="F16468" s="68" t="s">
        <v>574</v>
      </c>
      <c r="G16468" s="67" t="s">
        <v>575</v>
      </c>
      <c r="H16468" s="68" t="s">
        <v>364</v>
      </c>
      <c r="I16468" s="69">
        <v>0</v>
      </c>
      <c r="J16468" s="69">
        <v>0</v>
      </c>
      <c r="K16468" s="91"/>
      <c r="L16468" s="91"/>
    </row>
    <row r="16469" spans="2:12" x14ac:dyDescent="0.25">
      <c r="B16469" s="67" t="s">
        <v>554</v>
      </c>
      <c r="C16469" s="67" t="s">
        <v>555</v>
      </c>
      <c r="D16469" s="68" t="s">
        <v>385</v>
      </c>
      <c r="E16469" s="67" t="s">
        <v>386</v>
      </c>
      <c r="F16469" s="68" t="s">
        <v>574</v>
      </c>
      <c r="G16469" s="67" t="s">
        <v>575</v>
      </c>
      <c r="H16469" s="68" t="s">
        <v>362</v>
      </c>
      <c r="I16469" s="69">
        <v>0</v>
      </c>
      <c r="J16469" s="69">
        <v>0</v>
      </c>
      <c r="K16469" s="91"/>
      <c r="L16469" s="91"/>
    </row>
    <row r="16470" spans="2:12" x14ac:dyDescent="0.25">
      <c r="B16470" s="67" t="s">
        <v>554</v>
      </c>
      <c r="C16470" s="67" t="s">
        <v>555</v>
      </c>
      <c r="D16470" s="68" t="s">
        <v>385</v>
      </c>
      <c r="E16470" s="67" t="s">
        <v>386</v>
      </c>
      <c r="F16470" s="68" t="s">
        <v>574</v>
      </c>
      <c r="G16470" s="67" t="s">
        <v>575</v>
      </c>
      <c r="H16470" s="68" t="s">
        <v>363</v>
      </c>
      <c r="I16470" s="69">
        <v>0</v>
      </c>
      <c r="J16470" s="69">
        <v>9</v>
      </c>
      <c r="K16470" s="91"/>
      <c r="L16470" s="91"/>
    </row>
    <row r="16471" spans="2:12" x14ac:dyDescent="0.25">
      <c r="B16471" s="67" t="s">
        <v>554</v>
      </c>
      <c r="C16471" s="67" t="s">
        <v>555</v>
      </c>
      <c r="D16471" s="68" t="s">
        <v>385</v>
      </c>
      <c r="E16471" s="67" t="s">
        <v>386</v>
      </c>
      <c r="F16471" s="68" t="s">
        <v>574</v>
      </c>
      <c r="G16471" s="67" t="s">
        <v>575</v>
      </c>
      <c r="H16471" s="68" t="s">
        <v>364</v>
      </c>
      <c r="I16471" s="69">
        <v>0</v>
      </c>
      <c r="J16471" s="69">
        <v>0</v>
      </c>
      <c r="K16471" s="91"/>
      <c r="L16471" s="91"/>
    </row>
    <row r="16472" spans="2:12" x14ac:dyDescent="0.25">
      <c r="B16472" s="67" t="s">
        <v>554</v>
      </c>
      <c r="C16472" s="67" t="s">
        <v>555</v>
      </c>
      <c r="D16472" s="68" t="s">
        <v>385</v>
      </c>
      <c r="E16472" s="67" t="s">
        <v>386</v>
      </c>
      <c r="F16472" s="68" t="s">
        <v>574</v>
      </c>
      <c r="G16472" s="67" t="s">
        <v>575</v>
      </c>
      <c r="H16472" s="68" t="s">
        <v>362</v>
      </c>
      <c r="I16472" s="69">
        <v>0</v>
      </c>
      <c r="J16472" s="69">
        <v>0</v>
      </c>
      <c r="K16472" s="91"/>
      <c r="L16472" s="91"/>
    </row>
    <row r="16473" spans="2:12" x14ac:dyDescent="0.25">
      <c r="B16473" s="67" t="s">
        <v>554</v>
      </c>
      <c r="C16473" s="67" t="s">
        <v>555</v>
      </c>
      <c r="D16473" s="68" t="s">
        <v>385</v>
      </c>
      <c r="E16473" s="67" t="s">
        <v>386</v>
      </c>
      <c r="F16473" s="68" t="s">
        <v>574</v>
      </c>
      <c r="G16473" s="67" t="s">
        <v>575</v>
      </c>
      <c r="H16473" s="68" t="s">
        <v>363</v>
      </c>
      <c r="I16473" s="69">
        <v>0</v>
      </c>
      <c r="J16473" s="69">
        <v>1</v>
      </c>
      <c r="K16473" s="91"/>
      <c r="L16473" s="91"/>
    </row>
    <row r="16474" spans="2:12" x14ac:dyDescent="0.25">
      <c r="B16474" s="67" t="s">
        <v>554</v>
      </c>
      <c r="C16474" s="67" t="s">
        <v>555</v>
      </c>
      <c r="D16474" s="68" t="s">
        <v>385</v>
      </c>
      <c r="E16474" s="67" t="s">
        <v>386</v>
      </c>
      <c r="F16474" s="68" t="s">
        <v>574</v>
      </c>
      <c r="G16474" s="67" t="s">
        <v>575</v>
      </c>
      <c r="H16474" s="68" t="s">
        <v>363</v>
      </c>
      <c r="I16474" s="69">
        <v>0</v>
      </c>
      <c r="J16474" s="69">
        <v>0</v>
      </c>
      <c r="K16474" s="91"/>
      <c r="L16474" s="91"/>
    </row>
    <row r="16475" spans="2:12" x14ac:dyDescent="0.25">
      <c r="B16475" s="67" t="s">
        <v>554</v>
      </c>
      <c r="C16475" s="67" t="s">
        <v>555</v>
      </c>
      <c r="D16475" s="68" t="s">
        <v>385</v>
      </c>
      <c r="E16475" s="67" t="s">
        <v>386</v>
      </c>
      <c r="F16475" s="68" t="s">
        <v>574</v>
      </c>
      <c r="G16475" s="67" t="s">
        <v>575</v>
      </c>
      <c r="H16475" s="68" t="s">
        <v>362</v>
      </c>
      <c r="I16475" s="69">
        <v>54</v>
      </c>
      <c r="J16475" s="69">
        <v>56</v>
      </c>
      <c r="K16475" s="91"/>
      <c r="L16475" s="91"/>
    </row>
    <row r="16476" spans="2:12" x14ac:dyDescent="0.25">
      <c r="B16476" s="67" t="s">
        <v>554</v>
      </c>
      <c r="C16476" s="67" t="s">
        <v>555</v>
      </c>
      <c r="D16476" s="68" t="s">
        <v>385</v>
      </c>
      <c r="E16476" s="67" t="s">
        <v>386</v>
      </c>
      <c r="F16476" s="68" t="s">
        <v>574</v>
      </c>
      <c r="G16476" s="67" t="s">
        <v>575</v>
      </c>
      <c r="H16476" s="68" t="s">
        <v>363</v>
      </c>
      <c r="I16476" s="69">
        <v>121</v>
      </c>
      <c r="J16476" s="69">
        <v>142</v>
      </c>
      <c r="K16476" s="91"/>
      <c r="L16476" s="91"/>
    </row>
    <row r="16477" spans="2:12" x14ac:dyDescent="0.25">
      <c r="B16477" s="67" t="s">
        <v>554</v>
      </c>
      <c r="C16477" s="67" t="s">
        <v>555</v>
      </c>
      <c r="D16477" s="68" t="s">
        <v>385</v>
      </c>
      <c r="E16477" s="67" t="s">
        <v>386</v>
      </c>
      <c r="F16477" s="68" t="s">
        <v>574</v>
      </c>
      <c r="G16477" s="67" t="s">
        <v>575</v>
      </c>
      <c r="H16477" s="68" t="s">
        <v>364</v>
      </c>
      <c r="I16477" s="69">
        <v>0</v>
      </c>
      <c r="J16477" s="69">
        <v>0</v>
      </c>
      <c r="K16477" s="91"/>
      <c r="L16477" s="91"/>
    </row>
    <row r="16478" spans="2:12" x14ac:dyDescent="0.25">
      <c r="B16478" s="67" t="s">
        <v>554</v>
      </c>
      <c r="C16478" s="67" t="s">
        <v>555</v>
      </c>
      <c r="D16478" s="68" t="s">
        <v>385</v>
      </c>
      <c r="E16478" s="67" t="s">
        <v>386</v>
      </c>
      <c r="F16478" s="68" t="s">
        <v>574</v>
      </c>
      <c r="G16478" s="67" t="s">
        <v>575</v>
      </c>
      <c r="H16478" s="68" t="s">
        <v>362</v>
      </c>
      <c r="I16478" s="69">
        <v>0</v>
      </c>
      <c r="J16478" s="69">
        <v>0</v>
      </c>
      <c r="K16478" s="91"/>
      <c r="L16478" s="91"/>
    </row>
    <row r="16479" spans="2:12" x14ac:dyDescent="0.25">
      <c r="B16479" s="67" t="s">
        <v>554</v>
      </c>
      <c r="C16479" s="67" t="s">
        <v>555</v>
      </c>
      <c r="D16479" s="68" t="s">
        <v>385</v>
      </c>
      <c r="E16479" s="67" t="s">
        <v>386</v>
      </c>
      <c r="F16479" s="68" t="s">
        <v>574</v>
      </c>
      <c r="G16479" s="67" t="s">
        <v>575</v>
      </c>
      <c r="H16479" s="68" t="s">
        <v>364</v>
      </c>
      <c r="I16479" s="69">
        <v>0</v>
      </c>
      <c r="J16479" s="69">
        <v>0</v>
      </c>
      <c r="K16479" s="91"/>
      <c r="L16479" s="91"/>
    </row>
    <row r="16480" spans="2:12" x14ac:dyDescent="0.25">
      <c r="B16480" s="67" t="s">
        <v>554</v>
      </c>
      <c r="C16480" s="67" t="s">
        <v>555</v>
      </c>
      <c r="D16480" s="68" t="s">
        <v>385</v>
      </c>
      <c r="E16480" s="67" t="s">
        <v>386</v>
      </c>
      <c r="F16480" s="68" t="s">
        <v>574</v>
      </c>
      <c r="G16480" s="67" t="s">
        <v>575</v>
      </c>
      <c r="H16480" s="68" t="s">
        <v>362</v>
      </c>
      <c r="I16480" s="69">
        <v>394</v>
      </c>
      <c r="J16480" s="69">
        <v>445</v>
      </c>
      <c r="K16480" s="91"/>
      <c r="L16480" s="91"/>
    </row>
    <row r="16481" spans="2:12" x14ac:dyDescent="0.25">
      <c r="B16481" s="67" t="s">
        <v>554</v>
      </c>
      <c r="C16481" s="67" t="s">
        <v>555</v>
      </c>
      <c r="D16481" s="68" t="s">
        <v>385</v>
      </c>
      <c r="E16481" s="67" t="s">
        <v>386</v>
      </c>
      <c r="F16481" s="68" t="s">
        <v>574</v>
      </c>
      <c r="G16481" s="67" t="s">
        <v>575</v>
      </c>
      <c r="H16481" s="68" t="s">
        <v>363</v>
      </c>
      <c r="I16481" s="69">
        <v>442</v>
      </c>
      <c r="J16481" s="69">
        <v>439</v>
      </c>
      <c r="K16481" s="91"/>
      <c r="L16481" s="91"/>
    </row>
    <row r="16482" spans="2:12" x14ac:dyDescent="0.25">
      <c r="B16482" s="67" t="s">
        <v>554</v>
      </c>
      <c r="C16482" s="67" t="s">
        <v>555</v>
      </c>
      <c r="D16482" s="68" t="s">
        <v>385</v>
      </c>
      <c r="E16482" s="67" t="s">
        <v>386</v>
      </c>
      <c r="F16482" s="68" t="s">
        <v>574</v>
      </c>
      <c r="G16482" s="67" t="s">
        <v>575</v>
      </c>
      <c r="H16482" s="68" t="s">
        <v>364</v>
      </c>
      <c r="I16482" s="69">
        <v>236</v>
      </c>
      <c r="J16482" s="69">
        <v>221</v>
      </c>
      <c r="K16482" s="91"/>
      <c r="L16482" s="91"/>
    </row>
    <row r="16483" spans="2:12" x14ac:dyDescent="0.25">
      <c r="B16483" s="67" t="s">
        <v>554</v>
      </c>
      <c r="C16483" s="67" t="s">
        <v>555</v>
      </c>
      <c r="D16483" s="68" t="s">
        <v>385</v>
      </c>
      <c r="E16483" s="67" t="s">
        <v>386</v>
      </c>
      <c r="F16483" s="68" t="s">
        <v>574</v>
      </c>
      <c r="G16483" s="67" t="s">
        <v>575</v>
      </c>
      <c r="H16483" s="68" t="s">
        <v>363</v>
      </c>
      <c r="I16483" s="69">
        <v>0</v>
      </c>
      <c r="J16483" s="69">
        <v>0</v>
      </c>
      <c r="K16483" s="91"/>
      <c r="L16483" s="91"/>
    </row>
    <row r="16484" spans="2:12" x14ac:dyDescent="0.25">
      <c r="B16484" s="67" t="s">
        <v>554</v>
      </c>
      <c r="C16484" s="67" t="s">
        <v>555</v>
      </c>
      <c r="D16484" s="68" t="s">
        <v>385</v>
      </c>
      <c r="E16484" s="67" t="s">
        <v>386</v>
      </c>
      <c r="F16484" s="68" t="s">
        <v>574</v>
      </c>
      <c r="G16484" s="67" t="s">
        <v>575</v>
      </c>
      <c r="H16484" s="68" t="s">
        <v>362</v>
      </c>
      <c r="I16484" s="69">
        <v>0</v>
      </c>
      <c r="J16484" s="69">
        <v>8</v>
      </c>
      <c r="K16484" s="91"/>
      <c r="L16484" s="91"/>
    </row>
    <row r="16485" spans="2:12" x14ac:dyDescent="0.25">
      <c r="B16485" s="67" t="s">
        <v>554</v>
      </c>
      <c r="C16485" s="67" t="s">
        <v>555</v>
      </c>
      <c r="D16485" s="68" t="s">
        <v>385</v>
      </c>
      <c r="E16485" s="67" t="s">
        <v>386</v>
      </c>
      <c r="F16485" s="68" t="s">
        <v>574</v>
      </c>
      <c r="G16485" s="67" t="s">
        <v>575</v>
      </c>
      <c r="H16485" s="68" t="s">
        <v>363</v>
      </c>
      <c r="I16485" s="69">
        <v>20</v>
      </c>
      <c r="J16485" s="69">
        <v>15</v>
      </c>
      <c r="K16485" s="91"/>
      <c r="L16485" s="91"/>
    </row>
    <row r="16486" spans="2:12" x14ac:dyDescent="0.25">
      <c r="B16486" s="67" t="s">
        <v>554</v>
      </c>
      <c r="C16486" s="67" t="s">
        <v>555</v>
      </c>
      <c r="D16486" s="68" t="s">
        <v>385</v>
      </c>
      <c r="E16486" s="67" t="s">
        <v>386</v>
      </c>
      <c r="F16486" s="68" t="s">
        <v>574</v>
      </c>
      <c r="G16486" s="67" t="s">
        <v>575</v>
      </c>
      <c r="H16486" s="68" t="s">
        <v>364</v>
      </c>
      <c r="I16486" s="69">
        <v>5</v>
      </c>
      <c r="J16486" s="69">
        <v>6</v>
      </c>
      <c r="K16486" s="91"/>
      <c r="L16486" s="91"/>
    </row>
    <row r="16487" spans="2:12" x14ac:dyDescent="0.25">
      <c r="B16487" s="67" t="s">
        <v>554</v>
      </c>
      <c r="C16487" s="67" t="s">
        <v>555</v>
      </c>
      <c r="D16487" s="68" t="s">
        <v>385</v>
      </c>
      <c r="E16487" s="67" t="s">
        <v>386</v>
      </c>
      <c r="F16487" s="68" t="s">
        <v>574</v>
      </c>
      <c r="G16487" s="67" t="s">
        <v>575</v>
      </c>
      <c r="H16487" s="68" t="s">
        <v>362</v>
      </c>
      <c r="I16487" s="69">
        <v>44</v>
      </c>
      <c r="J16487" s="69">
        <v>70</v>
      </c>
      <c r="K16487" s="91"/>
      <c r="L16487" s="91"/>
    </row>
    <row r="16488" spans="2:12" x14ac:dyDescent="0.25">
      <c r="B16488" s="67" t="s">
        <v>554</v>
      </c>
      <c r="C16488" s="67" t="s">
        <v>555</v>
      </c>
      <c r="D16488" s="68" t="s">
        <v>385</v>
      </c>
      <c r="E16488" s="67" t="s">
        <v>386</v>
      </c>
      <c r="F16488" s="68" t="s">
        <v>574</v>
      </c>
      <c r="G16488" s="67" t="s">
        <v>575</v>
      </c>
      <c r="H16488" s="68" t="s">
        <v>363</v>
      </c>
      <c r="I16488" s="69">
        <v>40</v>
      </c>
      <c r="J16488" s="69">
        <v>72</v>
      </c>
      <c r="K16488" s="91"/>
      <c r="L16488" s="91"/>
    </row>
    <row r="16489" spans="2:12" x14ac:dyDescent="0.25">
      <c r="B16489" s="67" t="s">
        <v>554</v>
      </c>
      <c r="C16489" s="67" t="s">
        <v>555</v>
      </c>
      <c r="D16489" s="68" t="s">
        <v>385</v>
      </c>
      <c r="E16489" s="67" t="s">
        <v>386</v>
      </c>
      <c r="F16489" s="68" t="s">
        <v>574</v>
      </c>
      <c r="G16489" s="67" t="s">
        <v>575</v>
      </c>
      <c r="H16489" s="68" t="s">
        <v>364</v>
      </c>
      <c r="I16489" s="69">
        <v>64</v>
      </c>
      <c r="J16489" s="69">
        <v>83</v>
      </c>
      <c r="K16489" s="91"/>
      <c r="L16489" s="91"/>
    </row>
    <row r="16490" spans="2:12" x14ac:dyDescent="0.25">
      <c r="B16490" s="67" t="s">
        <v>554</v>
      </c>
      <c r="C16490" s="67" t="s">
        <v>555</v>
      </c>
      <c r="D16490" s="68" t="s">
        <v>385</v>
      </c>
      <c r="E16490" s="67" t="s">
        <v>386</v>
      </c>
      <c r="F16490" s="68" t="s">
        <v>574</v>
      </c>
      <c r="G16490" s="67" t="s">
        <v>575</v>
      </c>
      <c r="H16490" s="68" t="s">
        <v>362</v>
      </c>
      <c r="I16490" s="69">
        <v>59</v>
      </c>
      <c r="J16490" s="69">
        <v>102</v>
      </c>
      <c r="K16490" s="91"/>
      <c r="L16490" s="91"/>
    </row>
    <row r="16491" spans="2:12" x14ac:dyDescent="0.25">
      <c r="B16491" s="67" t="s">
        <v>554</v>
      </c>
      <c r="C16491" s="67" t="s">
        <v>555</v>
      </c>
      <c r="D16491" s="68" t="s">
        <v>385</v>
      </c>
      <c r="E16491" s="67" t="s">
        <v>386</v>
      </c>
      <c r="F16491" s="68" t="s">
        <v>574</v>
      </c>
      <c r="G16491" s="67" t="s">
        <v>575</v>
      </c>
      <c r="H16491" s="68" t="s">
        <v>363</v>
      </c>
      <c r="I16491" s="69">
        <v>39</v>
      </c>
      <c r="J16491" s="69">
        <v>41</v>
      </c>
      <c r="K16491" s="91"/>
      <c r="L16491" s="91"/>
    </row>
    <row r="16492" spans="2:12" x14ac:dyDescent="0.25">
      <c r="B16492" s="67" t="s">
        <v>554</v>
      </c>
      <c r="C16492" s="67" t="s">
        <v>555</v>
      </c>
      <c r="D16492" s="68" t="s">
        <v>385</v>
      </c>
      <c r="E16492" s="67" t="s">
        <v>386</v>
      </c>
      <c r="F16492" s="68" t="s">
        <v>574</v>
      </c>
      <c r="G16492" s="67" t="s">
        <v>575</v>
      </c>
      <c r="H16492" s="68" t="s">
        <v>364</v>
      </c>
      <c r="I16492" s="69">
        <v>12</v>
      </c>
      <c r="J16492" s="69">
        <v>43</v>
      </c>
      <c r="K16492" s="91"/>
      <c r="L16492" s="91"/>
    </row>
    <row r="16493" spans="2:12" x14ac:dyDescent="0.25">
      <c r="B16493" s="67" t="s">
        <v>554</v>
      </c>
      <c r="C16493" s="67" t="s">
        <v>555</v>
      </c>
      <c r="D16493" s="68" t="s">
        <v>385</v>
      </c>
      <c r="E16493" s="67" t="s">
        <v>386</v>
      </c>
      <c r="F16493" s="68" t="s">
        <v>574</v>
      </c>
      <c r="G16493" s="67" t="s">
        <v>575</v>
      </c>
      <c r="H16493" s="68" t="s">
        <v>362</v>
      </c>
      <c r="I16493" s="69">
        <v>0</v>
      </c>
      <c r="J16493" s="69">
        <v>0</v>
      </c>
      <c r="K16493" s="91"/>
      <c r="L16493" s="91"/>
    </row>
    <row r="16494" spans="2:12" x14ac:dyDescent="0.25">
      <c r="B16494" s="67" t="s">
        <v>554</v>
      </c>
      <c r="C16494" s="67" t="s">
        <v>555</v>
      </c>
      <c r="D16494" s="68" t="s">
        <v>385</v>
      </c>
      <c r="E16494" s="67" t="s">
        <v>386</v>
      </c>
      <c r="F16494" s="68" t="s">
        <v>574</v>
      </c>
      <c r="G16494" s="67" t="s">
        <v>575</v>
      </c>
      <c r="H16494" s="68" t="s">
        <v>363</v>
      </c>
      <c r="I16494" s="69">
        <v>0</v>
      </c>
      <c r="J16494" s="69">
        <v>0</v>
      </c>
      <c r="K16494" s="91"/>
      <c r="L16494" s="91"/>
    </row>
    <row r="16495" spans="2:12" x14ac:dyDescent="0.25">
      <c r="B16495" s="67" t="s">
        <v>554</v>
      </c>
      <c r="C16495" s="67" t="s">
        <v>555</v>
      </c>
      <c r="D16495" s="68" t="s">
        <v>385</v>
      </c>
      <c r="E16495" s="67" t="s">
        <v>386</v>
      </c>
      <c r="F16495" s="68" t="s">
        <v>574</v>
      </c>
      <c r="G16495" s="67" t="s">
        <v>575</v>
      </c>
      <c r="H16495" s="68" t="s">
        <v>364</v>
      </c>
      <c r="I16495" s="69">
        <v>20</v>
      </c>
      <c r="J16495" s="69">
        <v>24</v>
      </c>
      <c r="K16495" s="91"/>
      <c r="L16495" s="91"/>
    </row>
    <row r="16496" spans="2:12" x14ac:dyDescent="0.25">
      <c r="B16496" s="67" t="s">
        <v>554</v>
      </c>
      <c r="C16496" s="67" t="s">
        <v>555</v>
      </c>
      <c r="D16496" s="68" t="s">
        <v>385</v>
      </c>
      <c r="E16496" s="67" t="s">
        <v>386</v>
      </c>
      <c r="F16496" s="68" t="s">
        <v>574</v>
      </c>
      <c r="G16496" s="67" t="s">
        <v>575</v>
      </c>
      <c r="H16496" s="68" t="s">
        <v>363</v>
      </c>
      <c r="I16496" s="69">
        <v>4</v>
      </c>
      <c r="J16496" s="69">
        <v>0</v>
      </c>
      <c r="K16496" s="91"/>
      <c r="L16496" s="91"/>
    </row>
    <row r="16497" spans="2:12" x14ac:dyDescent="0.25">
      <c r="B16497" s="67" t="s">
        <v>554</v>
      </c>
      <c r="C16497" s="67" t="s">
        <v>555</v>
      </c>
      <c r="D16497" s="68" t="s">
        <v>385</v>
      </c>
      <c r="E16497" s="67" t="s">
        <v>386</v>
      </c>
      <c r="F16497" s="68" t="s">
        <v>574</v>
      </c>
      <c r="G16497" s="67" t="s">
        <v>575</v>
      </c>
      <c r="H16497" s="68" t="s">
        <v>364</v>
      </c>
      <c r="I16497" s="69">
        <v>0</v>
      </c>
      <c r="J16497" s="69">
        <v>0</v>
      </c>
      <c r="K16497" s="91"/>
      <c r="L16497" s="91"/>
    </row>
    <row r="16498" spans="2:12" x14ac:dyDescent="0.25">
      <c r="B16498" s="67" t="s">
        <v>554</v>
      </c>
      <c r="C16498" s="67" t="s">
        <v>555</v>
      </c>
      <c r="D16498" s="68" t="s">
        <v>385</v>
      </c>
      <c r="E16498" s="67" t="s">
        <v>386</v>
      </c>
      <c r="F16498" s="68" t="s">
        <v>574</v>
      </c>
      <c r="G16498" s="67" t="s">
        <v>575</v>
      </c>
      <c r="H16498" s="68" t="s">
        <v>362</v>
      </c>
      <c r="I16498" s="69">
        <v>0</v>
      </c>
      <c r="J16498" s="69">
        <v>0</v>
      </c>
      <c r="K16498" s="91"/>
      <c r="L16498" s="91"/>
    </row>
    <row r="16499" spans="2:12" x14ac:dyDescent="0.25">
      <c r="B16499" s="67" t="s">
        <v>554</v>
      </c>
      <c r="C16499" s="67" t="s">
        <v>555</v>
      </c>
      <c r="D16499" s="68" t="s">
        <v>385</v>
      </c>
      <c r="E16499" s="67" t="s">
        <v>386</v>
      </c>
      <c r="F16499" s="68" t="s">
        <v>574</v>
      </c>
      <c r="G16499" s="67" t="s">
        <v>575</v>
      </c>
      <c r="H16499" s="68" t="s">
        <v>362</v>
      </c>
      <c r="I16499" s="69">
        <v>0</v>
      </c>
      <c r="J16499" s="69">
        <v>0</v>
      </c>
      <c r="K16499" s="91"/>
      <c r="L16499" s="91"/>
    </row>
    <row r="16500" spans="2:12" x14ac:dyDescent="0.25">
      <c r="B16500" s="67" t="s">
        <v>554</v>
      </c>
      <c r="C16500" s="67" t="s">
        <v>555</v>
      </c>
      <c r="D16500" s="68" t="s">
        <v>385</v>
      </c>
      <c r="E16500" s="67" t="s">
        <v>386</v>
      </c>
      <c r="F16500" s="68" t="s">
        <v>574</v>
      </c>
      <c r="G16500" s="67" t="s">
        <v>575</v>
      </c>
      <c r="H16500" s="68" t="s">
        <v>363</v>
      </c>
      <c r="I16500" s="69">
        <v>8</v>
      </c>
      <c r="J16500" s="69">
        <v>14</v>
      </c>
      <c r="K16500" s="91"/>
      <c r="L16500" s="91"/>
    </row>
    <row r="16501" spans="2:12" x14ac:dyDescent="0.25">
      <c r="B16501" s="67" t="s">
        <v>554</v>
      </c>
      <c r="C16501" s="67" t="s">
        <v>555</v>
      </c>
      <c r="D16501" s="68" t="s">
        <v>385</v>
      </c>
      <c r="E16501" s="67" t="s">
        <v>386</v>
      </c>
      <c r="F16501" s="68" t="s">
        <v>574</v>
      </c>
      <c r="G16501" s="67" t="s">
        <v>575</v>
      </c>
      <c r="H16501" s="68" t="s">
        <v>364</v>
      </c>
      <c r="I16501" s="69">
        <v>14</v>
      </c>
      <c r="J16501" s="69">
        <v>14</v>
      </c>
      <c r="K16501" s="91"/>
      <c r="L16501" s="91"/>
    </row>
    <row r="16502" spans="2:12" x14ac:dyDescent="0.25">
      <c r="B16502" s="67" t="s">
        <v>554</v>
      </c>
      <c r="C16502" s="67" t="s">
        <v>555</v>
      </c>
      <c r="D16502" s="68" t="s">
        <v>385</v>
      </c>
      <c r="E16502" s="67" t="s">
        <v>386</v>
      </c>
      <c r="F16502" s="68" t="s">
        <v>574</v>
      </c>
      <c r="G16502" s="67" t="s">
        <v>575</v>
      </c>
      <c r="H16502" s="68" t="s">
        <v>362</v>
      </c>
      <c r="I16502" s="69">
        <v>-0.1</v>
      </c>
      <c r="J16502" s="69">
        <v>0</v>
      </c>
      <c r="K16502" s="91"/>
      <c r="L16502" s="91"/>
    </row>
    <row r="16503" spans="2:12" x14ac:dyDescent="0.25">
      <c r="B16503" s="67" t="s">
        <v>554</v>
      </c>
      <c r="C16503" s="67" t="s">
        <v>555</v>
      </c>
      <c r="D16503" s="68" t="s">
        <v>385</v>
      </c>
      <c r="E16503" s="67" t="s">
        <v>386</v>
      </c>
      <c r="F16503" s="68" t="s">
        <v>574</v>
      </c>
      <c r="G16503" s="67" t="s">
        <v>575</v>
      </c>
      <c r="H16503" s="68" t="s">
        <v>363</v>
      </c>
      <c r="I16503" s="69">
        <v>0</v>
      </c>
      <c r="J16503" s="69">
        <v>226.3</v>
      </c>
      <c r="K16503" s="91"/>
      <c r="L16503" s="91"/>
    </row>
    <row r="16504" spans="2:12" x14ac:dyDescent="0.25">
      <c r="B16504" s="67" t="s">
        <v>554</v>
      </c>
      <c r="C16504" s="67" t="s">
        <v>555</v>
      </c>
      <c r="D16504" s="68" t="s">
        <v>385</v>
      </c>
      <c r="E16504" s="67" t="s">
        <v>386</v>
      </c>
      <c r="F16504" s="68" t="s">
        <v>574</v>
      </c>
      <c r="G16504" s="67" t="s">
        <v>575</v>
      </c>
      <c r="H16504" s="68" t="s">
        <v>364</v>
      </c>
      <c r="I16504" s="69">
        <v>0</v>
      </c>
      <c r="J16504" s="69">
        <v>23.25</v>
      </c>
      <c r="K16504" s="91"/>
      <c r="L16504" s="91"/>
    </row>
    <row r="16505" spans="2:12" x14ac:dyDescent="0.25">
      <c r="B16505" s="67" t="s">
        <v>554</v>
      </c>
      <c r="C16505" s="67" t="s">
        <v>555</v>
      </c>
      <c r="D16505" s="68" t="s">
        <v>385</v>
      </c>
      <c r="E16505" s="67" t="s">
        <v>386</v>
      </c>
      <c r="F16505" s="68" t="s">
        <v>574</v>
      </c>
      <c r="G16505" s="67" t="s">
        <v>575</v>
      </c>
      <c r="H16505" s="68" t="s">
        <v>362</v>
      </c>
      <c r="I16505" s="69">
        <v>0</v>
      </c>
      <c r="J16505" s="69">
        <v>0</v>
      </c>
      <c r="K16505" s="91"/>
      <c r="L16505" s="91"/>
    </row>
    <row r="16506" spans="2:12" x14ac:dyDescent="0.25">
      <c r="B16506" s="67" t="s">
        <v>554</v>
      </c>
      <c r="C16506" s="67" t="s">
        <v>555</v>
      </c>
      <c r="D16506" s="68" t="s">
        <v>385</v>
      </c>
      <c r="E16506" s="67" t="s">
        <v>386</v>
      </c>
      <c r="F16506" s="68" t="s">
        <v>574</v>
      </c>
      <c r="G16506" s="67" t="s">
        <v>575</v>
      </c>
      <c r="H16506" s="68" t="s">
        <v>363</v>
      </c>
      <c r="I16506" s="69">
        <v>0</v>
      </c>
      <c r="J16506" s="69">
        <v>0</v>
      </c>
      <c r="K16506" s="91"/>
      <c r="L16506" s="91"/>
    </row>
    <row r="16507" spans="2:12" x14ac:dyDescent="0.25">
      <c r="B16507" s="67" t="s">
        <v>554</v>
      </c>
      <c r="C16507" s="67" t="s">
        <v>555</v>
      </c>
      <c r="D16507" s="68" t="s">
        <v>385</v>
      </c>
      <c r="E16507" s="67" t="s">
        <v>386</v>
      </c>
      <c r="F16507" s="68" t="s">
        <v>574</v>
      </c>
      <c r="G16507" s="67" t="s">
        <v>575</v>
      </c>
      <c r="H16507" s="68" t="s">
        <v>364</v>
      </c>
      <c r="I16507" s="69">
        <v>47</v>
      </c>
      <c r="J16507" s="69">
        <v>33</v>
      </c>
      <c r="K16507" s="91"/>
      <c r="L16507" s="91"/>
    </row>
    <row r="16508" spans="2:12" x14ac:dyDescent="0.25">
      <c r="B16508" s="67" t="s">
        <v>554</v>
      </c>
      <c r="C16508" s="67" t="s">
        <v>555</v>
      </c>
      <c r="D16508" s="68" t="s">
        <v>385</v>
      </c>
      <c r="E16508" s="67" t="s">
        <v>386</v>
      </c>
      <c r="F16508" s="68" t="s">
        <v>574</v>
      </c>
      <c r="G16508" s="67" t="s">
        <v>575</v>
      </c>
      <c r="H16508" s="68" t="s">
        <v>362</v>
      </c>
      <c r="I16508" s="69">
        <v>26</v>
      </c>
      <c r="J16508" s="69">
        <v>48</v>
      </c>
      <c r="K16508" s="91"/>
      <c r="L16508" s="91"/>
    </row>
    <row r="16509" spans="2:12" x14ac:dyDescent="0.25">
      <c r="B16509" s="67" t="s">
        <v>554</v>
      </c>
      <c r="C16509" s="67" t="s">
        <v>555</v>
      </c>
      <c r="D16509" s="68" t="s">
        <v>385</v>
      </c>
      <c r="E16509" s="67" t="s">
        <v>386</v>
      </c>
      <c r="F16509" s="68" t="s">
        <v>574</v>
      </c>
      <c r="G16509" s="67" t="s">
        <v>575</v>
      </c>
      <c r="H16509" s="68" t="s">
        <v>363</v>
      </c>
      <c r="I16509" s="69">
        <v>36</v>
      </c>
      <c r="J16509" s="69">
        <v>67</v>
      </c>
      <c r="K16509" s="91"/>
      <c r="L16509" s="91"/>
    </row>
    <row r="16510" spans="2:12" x14ac:dyDescent="0.25">
      <c r="B16510" s="67" t="s">
        <v>554</v>
      </c>
      <c r="C16510" s="67" t="s">
        <v>555</v>
      </c>
      <c r="D16510" s="68" t="s">
        <v>385</v>
      </c>
      <c r="E16510" s="67" t="s">
        <v>386</v>
      </c>
      <c r="F16510" s="68" t="s">
        <v>574</v>
      </c>
      <c r="G16510" s="67" t="s">
        <v>575</v>
      </c>
      <c r="H16510" s="68" t="s">
        <v>364</v>
      </c>
      <c r="I16510" s="69">
        <v>0</v>
      </c>
      <c r="J16510" s="69">
        <v>22</v>
      </c>
      <c r="K16510" s="91"/>
      <c r="L16510" s="91"/>
    </row>
    <row r="16511" spans="2:12" x14ac:dyDescent="0.25">
      <c r="B16511" s="67" t="s">
        <v>554</v>
      </c>
      <c r="C16511" s="67" t="s">
        <v>555</v>
      </c>
      <c r="D16511" s="68" t="s">
        <v>385</v>
      </c>
      <c r="E16511" s="67" t="s">
        <v>386</v>
      </c>
      <c r="F16511" s="68" t="s">
        <v>574</v>
      </c>
      <c r="G16511" s="67" t="s">
        <v>575</v>
      </c>
      <c r="H16511" s="68" t="s">
        <v>362</v>
      </c>
      <c r="I16511" s="69">
        <v>9</v>
      </c>
      <c r="J16511" s="69">
        <v>11</v>
      </c>
      <c r="K16511" s="91"/>
      <c r="L16511" s="91"/>
    </row>
    <row r="16512" spans="2:12" x14ac:dyDescent="0.25">
      <c r="B16512" s="67" t="s">
        <v>554</v>
      </c>
      <c r="C16512" s="67" t="s">
        <v>555</v>
      </c>
      <c r="D16512" s="68" t="s">
        <v>385</v>
      </c>
      <c r="E16512" s="67" t="s">
        <v>386</v>
      </c>
      <c r="F16512" s="68" t="s">
        <v>574</v>
      </c>
      <c r="G16512" s="67" t="s">
        <v>575</v>
      </c>
      <c r="H16512" s="68" t="s">
        <v>363</v>
      </c>
      <c r="I16512" s="69">
        <v>39</v>
      </c>
      <c r="J16512" s="69">
        <v>91</v>
      </c>
      <c r="K16512" s="91"/>
      <c r="L16512" s="91"/>
    </row>
    <row r="16513" spans="2:12" x14ac:dyDescent="0.25">
      <c r="B16513" s="67" t="s">
        <v>554</v>
      </c>
      <c r="C16513" s="67" t="s">
        <v>555</v>
      </c>
      <c r="D16513" s="68" t="s">
        <v>385</v>
      </c>
      <c r="E16513" s="67" t="s">
        <v>386</v>
      </c>
      <c r="F16513" s="68" t="s">
        <v>574</v>
      </c>
      <c r="G16513" s="67" t="s">
        <v>575</v>
      </c>
      <c r="H16513" s="68" t="s">
        <v>364</v>
      </c>
      <c r="I16513" s="69">
        <v>28</v>
      </c>
      <c r="J16513" s="69">
        <v>54</v>
      </c>
      <c r="K16513" s="91"/>
      <c r="L16513" s="91"/>
    </row>
    <row r="16514" spans="2:12" x14ac:dyDescent="0.25">
      <c r="B16514" s="67" t="s">
        <v>554</v>
      </c>
      <c r="C16514" s="67" t="s">
        <v>555</v>
      </c>
      <c r="D16514" s="68" t="s">
        <v>385</v>
      </c>
      <c r="E16514" s="67" t="s">
        <v>386</v>
      </c>
      <c r="F16514" s="68" t="s">
        <v>574</v>
      </c>
      <c r="G16514" s="67" t="s">
        <v>575</v>
      </c>
      <c r="H16514" s="68" t="s">
        <v>362</v>
      </c>
      <c r="I16514" s="69">
        <v>0.309</v>
      </c>
      <c r="J16514" s="69">
        <v>0.20599999999999999</v>
      </c>
      <c r="K16514" s="91"/>
      <c r="L16514" s="91"/>
    </row>
    <row r="16515" spans="2:12" x14ac:dyDescent="0.25">
      <c r="B16515" s="67" t="s">
        <v>554</v>
      </c>
      <c r="C16515" s="67" t="s">
        <v>555</v>
      </c>
      <c r="D16515" s="68" t="s">
        <v>385</v>
      </c>
      <c r="E16515" s="67" t="s">
        <v>386</v>
      </c>
      <c r="F16515" s="68" t="s">
        <v>574</v>
      </c>
      <c r="G16515" s="67" t="s">
        <v>575</v>
      </c>
      <c r="H16515" s="68" t="s">
        <v>363</v>
      </c>
      <c r="I16515" s="69">
        <v>0.39140000000000003</v>
      </c>
      <c r="J16515" s="69">
        <v>0.55620000000000003</v>
      </c>
      <c r="K16515" s="91"/>
      <c r="L16515" s="91"/>
    </row>
    <row r="16516" spans="2:12" x14ac:dyDescent="0.25">
      <c r="B16516" s="67" t="s">
        <v>554</v>
      </c>
      <c r="C16516" s="67" t="s">
        <v>555</v>
      </c>
      <c r="D16516" s="68" t="s">
        <v>385</v>
      </c>
      <c r="E16516" s="67" t="s">
        <v>386</v>
      </c>
      <c r="F16516" s="68" t="s">
        <v>574</v>
      </c>
      <c r="G16516" s="67" t="s">
        <v>575</v>
      </c>
      <c r="H16516" s="68" t="s">
        <v>364</v>
      </c>
      <c r="I16516" s="69">
        <v>0.45319999999999999</v>
      </c>
      <c r="J16516" s="69">
        <v>0.28839999999999999</v>
      </c>
      <c r="K16516" s="91"/>
      <c r="L16516" s="91"/>
    </row>
    <row r="16517" spans="2:12" x14ac:dyDescent="0.25">
      <c r="B16517" s="67" t="s">
        <v>554</v>
      </c>
      <c r="C16517" s="67" t="s">
        <v>555</v>
      </c>
      <c r="D16517" s="68" t="s">
        <v>385</v>
      </c>
      <c r="E16517" s="67" t="s">
        <v>386</v>
      </c>
      <c r="F16517" s="68" t="s">
        <v>574</v>
      </c>
      <c r="G16517" s="67" t="s">
        <v>575</v>
      </c>
      <c r="H16517" s="68" t="s">
        <v>362</v>
      </c>
      <c r="I16517" s="69">
        <v>10</v>
      </c>
      <c r="J16517" s="69">
        <v>0</v>
      </c>
      <c r="K16517" s="91"/>
      <c r="L16517" s="91"/>
    </row>
    <row r="16518" spans="2:12" x14ac:dyDescent="0.25">
      <c r="B16518" s="67" t="s">
        <v>554</v>
      </c>
      <c r="C16518" s="67" t="s">
        <v>555</v>
      </c>
      <c r="D16518" s="68" t="s">
        <v>385</v>
      </c>
      <c r="E16518" s="67" t="s">
        <v>386</v>
      </c>
      <c r="F16518" s="68" t="s">
        <v>574</v>
      </c>
      <c r="G16518" s="67" t="s">
        <v>575</v>
      </c>
      <c r="H16518" s="68" t="s">
        <v>363</v>
      </c>
      <c r="I16518" s="69">
        <v>68</v>
      </c>
      <c r="J16518" s="69">
        <v>35</v>
      </c>
      <c r="K16518" s="91"/>
      <c r="L16518" s="91"/>
    </row>
    <row r="16519" spans="2:12" x14ac:dyDescent="0.25">
      <c r="B16519" s="67" t="s">
        <v>554</v>
      </c>
      <c r="C16519" s="67" t="s">
        <v>555</v>
      </c>
      <c r="D16519" s="68" t="s">
        <v>385</v>
      </c>
      <c r="E16519" s="67" t="s">
        <v>386</v>
      </c>
      <c r="F16519" s="68" t="s">
        <v>574</v>
      </c>
      <c r="G16519" s="67" t="s">
        <v>575</v>
      </c>
      <c r="H16519" s="68" t="s">
        <v>364</v>
      </c>
      <c r="I16519" s="69">
        <v>13</v>
      </c>
      <c r="J16519" s="69">
        <v>42</v>
      </c>
      <c r="K16519" s="91"/>
      <c r="L16519" s="91"/>
    </row>
    <row r="16520" spans="2:12" x14ac:dyDescent="0.25">
      <c r="B16520" s="67" t="s">
        <v>554</v>
      </c>
      <c r="C16520" s="67" t="s">
        <v>555</v>
      </c>
      <c r="D16520" s="68" t="s">
        <v>385</v>
      </c>
      <c r="E16520" s="67" t="s">
        <v>386</v>
      </c>
      <c r="F16520" s="68" t="s">
        <v>574</v>
      </c>
      <c r="G16520" s="67" t="s">
        <v>575</v>
      </c>
      <c r="H16520" s="68" t="s">
        <v>362</v>
      </c>
      <c r="I16520" s="69">
        <v>7</v>
      </c>
      <c r="J16520" s="69">
        <v>18</v>
      </c>
      <c r="K16520" s="91"/>
      <c r="L16520" s="91"/>
    </row>
    <row r="16521" spans="2:12" x14ac:dyDescent="0.25">
      <c r="B16521" s="67" t="s">
        <v>554</v>
      </c>
      <c r="C16521" s="67" t="s">
        <v>555</v>
      </c>
      <c r="D16521" s="68" t="s">
        <v>385</v>
      </c>
      <c r="E16521" s="67" t="s">
        <v>386</v>
      </c>
      <c r="F16521" s="68" t="s">
        <v>574</v>
      </c>
      <c r="G16521" s="67" t="s">
        <v>575</v>
      </c>
      <c r="H16521" s="68" t="s">
        <v>363</v>
      </c>
      <c r="I16521" s="69">
        <v>86</v>
      </c>
      <c r="J16521" s="69">
        <v>84</v>
      </c>
      <c r="K16521" s="91"/>
      <c r="L16521" s="91"/>
    </row>
    <row r="16522" spans="2:12" x14ac:dyDescent="0.25">
      <c r="B16522" s="67" t="s">
        <v>554</v>
      </c>
      <c r="C16522" s="67" t="s">
        <v>555</v>
      </c>
      <c r="D16522" s="68" t="s">
        <v>385</v>
      </c>
      <c r="E16522" s="67" t="s">
        <v>386</v>
      </c>
      <c r="F16522" s="68" t="s">
        <v>574</v>
      </c>
      <c r="G16522" s="67" t="s">
        <v>575</v>
      </c>
      <c r="H16522" s="68" t="s">
        <v>364</v>
      </c>
      <c r="I16522" s="69">
        <v>73</v>
      </c>
      <c r="J16522" s="69">
        <v>171</v>
      </c>
      <c r="K16522" s="91"/>
      <c r="L16522" s="91"/>
    </row>
    <row r="16523" spans="2:12" x14ac:dyDescent="0.25">
      <c r="B16523" s="67" t="s">
        <v>554</v>
      </c>
      <c r="C16523" s="67" t="s">
        <v>555</v>
      </c>
      <c r="D16523" s="68" t="s">
        <v>385</v>
      </c>
      <c r="E16523" s="67" t="s">
        <v>386</v>
      </c>
      <c r="F16523" s="68" t="s">
        <v>574</v>
      </c>
      <c r="G16523" s="67" t="s">
        <v>575</v>
      </c>
      <c r="H16523" s="68" t="s">
        <v>362</v>
      </c>
      <c r="I16523" s="69">
        <v>0</v>
      </c>
      <c r="J16523" s="69">
        <v>10</v>
      </c>
      <c r="K16523" s="91"/>
      <c r="L16523" s="91"/>
    </row>
    <row r="16524" spans="2:12" x14ac:dyDescent="0.25">
      <c r="B16524" s="67" t="s">
        <v>554</v>
      </c>
      <c r="C16524" s="67" t="s">
        <v>555</v>
      </c>
      <c r="D16524" s="68" t="s">
        <v>385</v>
      </c>
      <c r="E16524" s="67" t="s">
        <v>386</v>
      </c>
      <c r="F16524" s="68" t="s">
        <v>574</v>
      </c>
      <c r="G16524" s="67" t="s">
        <v>575</v>
      </c>
      <c r="H16524" s="68" t="s">
        <v>363</v>
      </c>
      <c r="I16524" s="69">
        <v>0</v>
      </c>
      <c r="J16524" s="69">
        <v>0</v>
      </c>
      <c r="K16524" s="91"/>
      <c r="L16524" s="91"/>
    </row>
    <row r="16525" spans="2:12" x14ac:dyDescent="0.25">
      <c r="B16525" s="67" t="s">
        <v>554</v>
      </c>
      <c r="C16525" s="67" t="s">
        <v>555</v>
      </c>
      <c r="D16525" s="68" t="s">
        <v>385</v>
      </c>
      <c r="E16525" s="67" t="s">
        <v>386</v>
      </c>
      <c r="F16525" s="68" t="s">
        <v>574</v>
      </c>
      <c r="G16525" s="67" t="s">
        <v>575</v>
      </c>
      <c r="H16525" s="68" t="s">
        <v>364</v>
      </c>
      <c r="I16525" s="69">
        <v>0</v>
      </c>
      <c r="J16525" s="69">
        <v>0</v>
      </c>
      <c r="K16525" s="91"/>
      <c r="L16525" s="91"/>
    </row>
    <row r="16526" spans="2:12" x14ac:dyDescent="0.25">
      <c r="B16526" s="67" t="s">
        <v>554</v>
      </c>
      <c r="C16526" s="67" t="s">
        <v>555</v>
      </c>
      <c r="D16526" s="68" t="s">
        <v>385</v>
      </c>
      <c r="E16526" s="67" t="s">
        <v>386</v>
      </c>
      <c r="F16526" s="68" t="s">
        <v>574</v>
      </c>
      <c r="G16526" s="67" t="s">
        <v>575</v>
      </c>
      <c r="H16526" s="68" t="s">
        <v>362</v>
      </c>
      <c r="I16526" s="69">
        <v>68</v>
      </c>
      <c r="J16526" s="69">
        <v>94</v>
      </c>
      <c r="K16526" s="91"/>
      <c r="L16526" s="91"/>
    </row>
    <row r="16527" spans="2:12" x14ac:dyDescent="0.25">
      <c r="B16527" s="67" t="s">
        <v>554</v>
      </c>
      <c r="C16527" s="67" t="s">
        <v>555</v>
      </c>
      <c r="D16527" s="68" t="s">
        <v>385</v>
      </c>
      <c r="E16527" s="67" t="s">
        <v>386</v>
      </c>
      <c r="F16527" s="68" t="s">
        <v>574</v>
      </c>
      <c r="G16527" s="67" t="s">
        <v>575</v>
      </c>
      <c r="H16527" s="68" t="s">
        <v>363</v>
      </c>
      <c r="I16527" s="69">
        <v>104</v>
      </c>
      <c r="J16527" s="69">
        <v>112</v>
      </c>
      <c r="K16527" s="91"/>
      <c r="L16527" s="91"/>
    </row>
    <row r="16528" spans="2:12" x14ac:dyDescent="0.25">
      <c r="B16528" s="67" t="s">
        <v>554</v>
      </c>
      <c r="C16528" s="67" t="s">
        <v>555</v>
      </c>
      <c r="D16528" s="68" t="s">
        <v>385</v>
      </c>
      <c r="E16528" s="67" t="s">
        <v>386</v>
      </c>
      <c r="F16528" s="68" t="s">
        <v>574</v>
      </c>
      <c r="G16528" s="67" t="s">
        <v>575</v>
      </c>
      <c r="H16528" s="68" t="s">
        <v>364</v>
      </c>
      <c r="I16528" s="69">
        <v>0</v>
      </c>
      <c r="J16528" s="69">
        <v>0</v>
      </c>
      <c r="K16528" s="91"/>
      <c r="L16528" s="91"/>
    </row>
    <row r="16529" spans="2:12" x14ac:dyDescent="0.25">
      <c r="B16529" s="67" t="s">
        <v>554</v>
      </c>
      <c r="C16529" s="67" t="s">
        <v>555</v>
      </c>
      <c r="D16529" s="68" t="s">
        <v>385</v>
      </c>
      <c r="E16529" s="67" t="s">
        <v>386</v>
      </c>
      <c r="F16529" s="68" t="s">
        <v>574</v>
      </c>
      <c r="G16529" s="67" t="s">
        <v>575</v>
      </c>
      <c r="H16529" s="68" t="s">
        <v>362</v>
      </c>
      <c r="I16529" s="69">
        <v>22</v>
      </c>
      <c r="J16529" s="69">
        <v>39</v>
      </c>
      <c r="K16529" s="91"/>
      <c r="L16529" s="91"/>
    </row>
    <row r="16530" spans="2:12" x14ac:dyDescent="0.25">
      <c r="B16530" s="67" t="s">
        <v>554</v>
      </c>
      <c r="C16530" s="67" t="s">
        <v>555</v>
      </c>
      <c r="D16530" s="68" t="s">
        <v>385</v>
      </c>
      <c r="E16530" s="67" t="s">
        <v>386</v>
      </c>
      <c r="F16530" s="68" t="s">
        <v>574</v>
      </c>
      <c r="G16530" s="67" t="s">
        <v>575</v>
      </c>
      <c r="H16530" s="68" t="s">
        <v>363</v>
      </c>
      <c r="I16530" s="69">
        <v>103</v>
      </c>
      <c r="J16530" s="69">
        <v>158</v>
      </c>
      <c r="K16530" s="91"/>
      <c r="L16530" s="91"/>
    </row>
    <row r="16531" spans="2:12" x14ac:dyDescent="0.25">
      <c r="B16531" s="67" t="s">
        <v>554</v>
      </c>
      <c r="C16531" s="67" t="s">
        <v>555</v>
      </c>
      <c r="D16531" s="68" t="s">
        <v>385</v>
      </c>
      <c r="E16531" s="67" t="s">
        <v>386</v>
      </c>
      <c r="F16531" s="68" t="s">
        <v>574</v>
      </c>
      <c r="G16531" s="67" t="s">
        <v>575</v>
      </c>
      <c r="H16531" s="68" t="s">
        <v>364</v>
      </c>
      <c r="I16531" s="69">
        <v>21</v>
      </c>
      <c r="J16531" s="69">
        <v>54</v>
      </c>
      <c r="K16531" s="91"/>
      <c r="L16531" s="91"/>
    </row>
    <row r="16532" spans="2:12" x14ac:dyDescent="0.25">
      <c r="B16532" s="67" t="s">
        <v>554</v>
      </c>
      <c r="C16532" s="67" t="s">
        <v>555</v>
      </c>
      <c r="D16532" s="68" t="s">
        <v>385</v>
      </c>
      <c r="E16532" s="67" t="s">
        <v>386</v>
      </c>
      <c r="F16532" s="68" t="s">
        <v>574</v>
      </c>
      <c r="G16532" s="67" t="s">
        <v>575</v>
      </c>
      <c r="H16532" s="68" t="s">
        <v>362</v>
      </c>
      <c r="I16532" s="69">
        <v>27</v>
      </c>
      <c r="J16532" s="69">
        <v>25</v>
      </c>
      <c r="K16532" s="91"/>
      <c r="L16532" s="91"/>
    </row>
    <row r="16533" spans="2:12" x14ac:dyDescent="0.25">
      <c r="B16533" s="67" t="s">
        <v>554</v>
      </c>
      <c r="C16533" s="67" t="s">
        <v>555</v>
      </c>
      <c r="D16533" s="68" t="s">
        <v>385</v>
      </c>
      <c r="E16533" s="67" t="s">
        <v>386</v>
      </c>
      <c r="F16533" s="68" t="s">
        <v>574</v>
      </c>
      <c r="G16533" s="67" t="s">
        <v>575</v>
      </c>
      <c r="H16533" s="68" t="s">
        <v>363</v>
      </c>
      <c r="I16533" s="69">
        <v>23</v>
      </c>
      <c r="J16533" s="69">
        <v>24</v>
      </c>
      <c r="K16533" s="91"/>
      <c r="L16533" s="91"/>
    </row>
    <row r="16534" spans="2:12" x14ac:dyDescent="0.25">
      <c r="B16534" s="67" t="s">
        <v>554</v>
      </c>
      <c r="C16534" s="67" t="s">
        <v>555</v>
      </c>
      <c r="D16534" s="68" t="s">
        <v>385</v>
      </c>
      <c r="E16534" s="67" t="s">
        <v>386</v>
      </c>
      <c r="F16534" s="68" t="s">
        <v>574</v>
      </c>
      <c r="G16534" s="67" t="s">
        <v>575</v>
      </c>
      <c r="H16534" s="68" t="s">
        <v>364</v>
      </c>
      <c r="I16534" s="69">
        <v>0</v>
      </c>
      <c r="J16534" s="69">
        <v>0</v>
      </c>
      <c r="K16534" s="91"/>
      <c r="L16534" s="91"/>
    </row>
    <row r="16535" spans="2:12" x14ac:dyDescent="0.25">
      <c r="B16535" s="67" t="s">
        <v>554</v>
      </c>
      <c r="C16535" s="67" t="s">
        <v>555</v>
      </c>
      <c r="D16535" s="68" t="s">
        <v>385</v>
      </c>
      <c r="E16535" s="67" t="s">
        <v>386</v>
      </c>
      <c r="F16535" s="68" t="s">
        <v>574</v>
      </c>
      <c r="G16535" s="67" t="s">
        <v>575</v>
      </c>
      <c r="H16535" s="68" t="s">
        <v>362</v>
      </c>
      <c r="I16535" s="69">
        <v>29</v>
      </c>
      <c r="J16535" s="69">
        <v>47</v>
      </c>
      <c r="K16535" s="91"/>
      <c r="L16535" s="91"/>
    </row>
    <row r="16536" spans="2:12" x14ac:dyDescent="0.25">
      <c r="B16536" s="67" t="s">
        <v>554</v>
      </c>
      <c r="C16536" s="67" t="s">
        <v>555</v>
      </c>
      <c r="D16536" s="68" t="s">
        <v>385</v>
      </c>
      <c r="E16536" s="67" t="s">
        <v>386</v>
      </c>
      <c r="F16536" s="68" t="s">
        <v>574</v>
      </c>
      <c r="G16536" s="67" t="s">
        <v>575</v>
      </c>
      <c r="H16536" s="68" t="s">
        <v>363</v>
      </c>
      <c r="I16536" s="69">
        <v>41</v>
      </c>
      <c r="J16536" s="69">
        <v>0</v>
      </c>
      <c r="K16536" s="91"/>
      <c r="L16536" s="91"/>
    </row>
    <row r="16537" spans="2:12" x14ac:dyDescent="0.25">
      <c r="B16537" s="67" t="s">
        <v>554</v>
      </c>
      <c r="C16537" s="67" t="s">
        <v>555</v>
      </c>
      <c r="D16537" s="68" t="s">
        <v>385</v>
      </c>
      <c r="E16537" s="67" t="s">
        <v>386</v>
      </c>
      <c r="F16537" s="68" t="s">
        <v>574</v>
      </c>
      <c r="G16537" s="67" t="s">
        <v>575</v>
      </c>
      <c r="H16537" s="68" t="s">
        <v>364</v>
      </c>
      <c r="I16537" s="69">
        <v>14</v>
      </c>
      <c r="J16537" s="69">
        <v>0</v>
      </c>
      <c r="K16537" s="91"/>
      <c r="L16537" s="91"/>
    </row>
    <row r="16538" spans="2:12" x14ac:dyDescent="0.25">
      <c r="B16538" s="67" t="s">
        <v>554</v>
      </c>
      <c r="C16538" s="67" t="s">
        <v>555</v>
      </c>
      <c r="D16538" s="68" t="s">
        <v>385</v>
      </c>
      <c r="E16538" s="67" t="s">
        <v>386</v>
      </c>
      <c r="F16538" s="68" t="s">
        <v>574</v>
      </c>
      <c r="G16538" s="67" t="s">
        <v>575</v>
      </c>
      <c r="H16538" s="68" t="s">
        <v>362</v>
      </c>
      <c r="I16538" s="69">
        <v>40</v>
      </c>
      <c r="J16538" s="69">
        <v>0</v>
      </c>
      <c r="K16538" s="91"/>
      <c r="L16538" s="91"/>
    </row>
    <row r="16539" spans="2:12" x14ac:dyDescent="0.25">
      <c r="B16539" s="67" t="s">
        <v>554</v>
      </c>
      <c r="C16539" s="67" t="s">
        <v>555</v>
      </c>
      <c r="D16539" s="68" t="s">
        <v>385</v>
      </c>
      <c r="E16539" s="67" t="s">
        <v>386</v>
      </c>
      <c r="F16539" s="68" t="s">
        <v>574</v>
      </c>
      <c r="G16539" s="67" t="s">
        <v>575</v>
      </c>
      <c r="H16539" s="68" t="s">
        <v>363</v>
      </c>
      <c r="I16539" s="69">
        <v>43</v>
      </c>
      <c r="J16539" s="69">
        <v>0</v>
      </c>
      <c r="K16539" s="91"/>
      <c r="L16539" s="91"/>
    </row>
    <row r="16540" spans="2:12" x14ac:dyDescent="0.25">
      <c r="B16540" s="67" t="s">
        <v>554</v>
      </c>
      <c r="C16540" s="67" t="s">
        <v>555</v>
      </c>
      <c r="D16540" s="68" t="s">
        <v>385</v>
      </c>
      <c r="E16540" s="67" t="s">
        <v>386</v>
      </c>
      <c r="F16540" s="68" t="s">
        <v>574</v>
      </c>
      <c r="G16540" s="67" t="s">
        <v>575</v>
      </c>
      <c r="H16540" s="68" t="s">
        <v>364</v>
      </c>
      <c r="I16540" s="69">
        <v>4</v>
      </c>
      <c r="J16540" s="69">
        <v>0</v>
      </c>
      <c r="K16540" s="91"/>
      <c r="L16540" s="91"/>
    </row>
    <row r="16541" spans="2:12" x14ac:dyDescent="0.25">
      <c r="B16541" s="67" t="s">
        <v>554</v>
      </c>
      <c r="C16541" s="67" t="s">
        <v>555</v>
      </c>
      <c r="D16541" s="68" t="s">
        <v>385</v>
      </c>
      <c r="E16541" s="67" t="s">
        <v>386</v>
      </c>
      <c r="F16541" s="68" t="s">
        <v>574</v>
      </c>
      <c r="G16541" s="67" t="s">
        <v>575</v>
      </c>
      <c r="H16541" s="68" t="s">
        <v>362</v>
      </c>
      <c r="I16541" s="69">
        <v>0</v>
      </c>
      <c r="J16541" s="69">
        <v>0</v>
      </c>
      <c r="K16541" s="91"/>
      <c r="L16541" s="91"/>
    </row>
    <row r="16542" spans="2:12" x14ac:dyDescent="0.25">
      <c r="B16542" s="67" t="s">
        <v>554</v>
      </c>
      <c r="C16542" s="67" t="s">
        <v>555</v>
      </c>
      <c r="D16542" s="68" t="s">
        <v>385</v>
      </c>
      <c r="E16542" s="67" t="s">
        <v>386</v>
      </c>
      <c r="F16542" s="68" t="s">
        <v>574</v>
      </c>
      <c r="G16542" s="67" t="s">
        <v>575</v>
      </c>
      <c r="H16542" s="68" t="s">
        <v>363</v>
      </c>
      <c r="I16542" s="69">
        <v>0</v>
      </c>
      <c r="J16542" s="69">
        <v>0</v>
      </c>
      <c r="K16542" s="91"/>
      <c r="L16542" s="91"/>
    </row>
    <row r="16543" spans="2:12" x14ac:dyDescent="0.25">
      <c r="B16543" s="67" t="s">
        <v>554</v>
      </c>
      <c r="C16543" s="67" t="s">
        <v>555</v>
      </c>
      <c r="D16543" s="68" t="s">
        <v>385</v>
      </c>
      <c r="E16543" s="67" t="s">
        <v>386</v>
      </c>
      <c r="F16543" s="68" t="s">
        <v>574</v>
      </c>
      <c r="G16543" s="67" t="s">
        <v>575</v>
      </c>
      <c r="H16543" s="68" t="s">
        <v>364</v>
      </c>
      <c r="I16543" s="69">
        <v>0</v>
      </c>
      <c r="J16543" s="69">
        <v>0</v>
      </c>
      <c r="K16543" s="91"/>
      <c r="L16543" s="91"/>
    </row>
    <row r="16544" spans="2:12" x14ac:dyDescent="0.25">
      <c r="B16544" s="67" t="s">
        <v>554</v>
      </c>
      <c r="C16544" s="67" t="s">
        <v>555</v>
      </c>
      <c r="D16544" s="68" t="s">
        <v>385</v>
      </c>
      <c r="E16544" s="67" t="s">
        <v>386</v>
      </c>
      <c r="F16544" s="68" t="s">
        <v>574</v>
      </c>
      <c r="G16544" s="67" t="s">
        <v>575</v>
      </c>
      <c r="H16544" s="68" t="s">
        <v>363</v>
      </c>
      <c r="I16544" s="69">
        <v>0</v>
      </c>
      <c r="J16544" s="69">
        <v>0</v>
      </c>
      <c r="K16544" s="91"/>
      <c r="L16544" s="91"/>
    </row>
    <row r="16545" spans="2:12" x14ac:dyDescent="0.25">
      <c r="B16545" s="67" t="s">
        <v>554</v>
      </c>
      <c r="C16545" s="67" t="s">
        <v>555</v>
      </c>
      <c r="D16545" s="68" t="s">
        <v>385</v>
      </c>
      <c r="E16545" s="67" t="s">
        <v>386</v>
      </c>
      <c r="F16545" s="68" t="s">
        <v>574</v>
      </c>
      <c r="G16545" s="67" t="s">
        <v>575</v>
      </c>
      <c r="H16545" s="68" t="s">
        <v>362</v>
      </c>
      <c r="I16545" s="69">
        <v>90</v>
      </c>
      <c r="J16545" s="69">
        <v>50</v>
      </c>
      <c r="K16545" s="91"/>
      <c r="L16545" s="91"/>
    </row>
    <row r="16546" spans="2:12" x14ac:dyDescent="0.25">
      <c r="B16546" s="67" t="s">
        <v>554</v>
      </c>
      <c r="C16546" s="67" t="s">
        <v>555</v>
      </c>
      <c r="D16546" s="68" t="s">
        <v>385</v>
      </c>
      <c r="E16546" s="67" t="s">
        <v>386</v>
      </c>
      <c r="F16546" s="68" t="s">
        <v>574</v>
      </c>
      <c r="G16546" s="67" t="s">
        <v>575</v>
      </c>
      <c r="H16546" s="68" t="s">
        <v>363</v>
      </c>
      <c r="I16546" s="69">
        <v>75</v>
      </c>
      <c r="J16546" s="69">
        <v>118</v>
      </c>
      <c r="K16546" s="91"/>
      <c r="L16546" s="91"/>
    </row>
    <row r="16547" spans="2:12" x14ac:dyDescent="0.25">
      <c r="B16547" s="67" t="s">
        <v>554</v>
      </c>
      <c r="C16547" s="67" t="s">
        <v>555</v>
      </c>
      <c r="D16547" s="68" t="s">
        <v>385</v>
      </c>
      <c r="E16547" s="67" t="s">
        <v>386</v>
      </c>
      <c r="F16547" s="68" t="s">
        <v>574</v>
      </c>
      <c r="G16547" s="67" t="s">
        <v>575</v>
      </c>
      <c r="H16547" s="68" t="s">
        <v>364</v>
      </c>
      <c r="I16547" s="69">
        <v>50</v>
      </c>
      <c r="J16547" s="69">
        <v>63</v>
      </c>
      <c r="K16547" s="91"/>
      <c r="L16547" s="91"/>
    </row>
    <row r="16548" spans="2:12" x14ac:dyDescent="0.25">
      <c r="B16548" s="67" t="s">
        <v>554</v>
      </c>
      <c r="C16548" s="67" t="s">
        <v>555</v>
      </c>
      <c r="D16548" s="68" t="s">
        <v>385</v>
      </c>
      <c r="E16548" s="67" t="s">
        <v>386</v>
      </c>
      <c r="F16548" s="68" t="s">
        <v>574</v>
      </c>
      <c r="G16548" s="67" t="s">
        <v>575</v>
      </c>
      <c r="H16548" s="68" t="s">
        <v>362</v>
      </c>
      <c r="I16548" s="69">
        <v>40</v>
      </c>
      <c r="J16548" s="69">
        <v>105</v>
      </c>
      <c r="K16548" s="91"/>
      <c r="L16548" s="91"/>
    </row>
    <row r="16549" spans="2:12" x14ac:dyDescent="0.25">
      <c r="B16549" s="67" t="s">
        <v>554</v>
      </c>
      <c r="C16549" s="67" t="s">
        <v>555</v>
      </c>
      <c r="D16549" s="68" t="s">
        <v>385</v>
      </c>
      <c r="E16549" s="67" t="s">
        <v>386</v>
      </c>
      <c r="F16549" s="68" t="s">
        <v>574</v>
      </c>
      <c r="G16549" s="67" t="s">
        <v>575</v>
      </c>
      <c r="H16549" s="68" t="s">
        <v>363</v>
      </c>
      <c r="I16549" s="69">
        <v>128</v>
      </c>
      <c r="J16549" s="69">
        <v>119</v>
      </c>
      <c r="K16549" s="91"/>
      <c r="L16549" s="91"/>
    </row>
    <row r="16550" spans="2:12" x14ac:dyDescent="0.25">
      <c r="B16550" s="67" t="s">
        <v>554</v>
      </c>
      <c r="C16550" s="67" t="s">
        <v>555</v>
      </c>
      <c r="D16550" s="68" t="s">
        <v>385</v>
      </c>
      <c r="E16550" s="67" t="s">
        <v>386</v>
      </c>
      <c r="F16550" s="68" t="s">
        <v>574</v>
      </c>
      <c r="G16550" s="67" t="s">
        <v>575</v>
      </c>
      <c r="H16550" s="68" t="s">
        <v>364</v>
      </c>
      <c r="I16550" s="69">
        <v>22</v>
      </c>
      <c r="J16550" s="69">
        <v>35</v>
      </c>
      <c r="K16550" s="91"/>
      <c r="L16550" s="91"/>
    </row>
    <row r="16551" spans="2:12" x14ac:dyDescent="0.25">
      <c r="B16551" s="67" t="s">
        <v>554</v>
      </c>
      <c r="C16551" s="67" t="s">
        <v>555</v>
      </c>
      <c r="D16551" s="68" t="s">
        <v>385</v>
      </c>
      <c r="E16551" s="67" t="s">
        <v>386</v>
      </c>
      <c r="F16551" s="68" t="s">
        <v>574</v>
      </c>
      <c r="G16551" s="67" t="s">
        <v>575</v>
      </c>
      <c r="H16551" s="68" t="s">
        <v>362</v>
      </c>
      <c r="I16551" s="69">
        <v>5</v>
      </c>
      <c r="J16551" s="69">
        <v>37</v>
      </c>
      <c r="K16551" s="91"/>
      <c r="L16551" s="91"/>
    </row>
    <row r="16552" spans="2:12" x14ac:dyDescent="0.25">
      <c r="B16552" s="67" t="s">
        <v>554</v>
      </c>
      <c r="C16552" s="67" t="s">
        <v>555</v>
      </c>
      <c r="D16552" s="68" t="s">
        <v>385</v>
      </c>
      <c r="E16552" s="67" t="s">
        <v>386</v>
      </c>
      <c r="F16552" s="68" t="s">
        <v>574</v>
      </c>
      <c r="G16552" s="67" t="s">
        <v>575</v>
      </c>
      <c r="H16552" s="68" t="s">
        <v>363</v>
      </c>
      <c r="I16552" s="69">
        <v>133</v>
      </c>
      <c r="J16552" s="69">
        <v>129</v>
      </c>
      <c r="K16552" s="91"/>
      <c r="L16552" s="91"/>
    </row>
    <row r="16553" spans="2:12" x14ac:dyDescent="0.25">
      <c r="B16553" s="67" t="s">
        <v>554</v>
      </c>
      <c r="C16553" s="67" t="s">
        <v>555</v>
      </c>
      <c r="D16553" s="68" t="s">
        <v>385</v>
      </c>
      <c r="E16553" s="67" t="s">
        <v>386</v>
      </c>
      <c r="F16553" s="68" t="s">
        <v>574</v>
      </c>
      <c r="G16553" s="67" t="s">
        <v>575</v>
      </c>
      <c r="H16553" s="68" t="s">
        <v>364</v>
      </c>
      <c r="I16553" s="69">
        <v>50</v>
      </c>
      <c r="J16553" s="69">
        <v>53</v>
      </c>
      <c r="K16553" s="91"/>
      <c r="L16553" s="91"/>
    </row>
    <row r="16554" spans="2:12" x14ac:dyDescent="0.25">
      <c r="B16554" s="67" t="s">
        <v>554</v>
      </c>
      <c r="C16554" s="67" t="s">
        <v>555</v>
      </c>
      <c r="D16554" s="68" t="s">
        <v>385</v>
      </c>
      <c r="E16554" s="67" t="s">
        <v>386</v>
      </c>
      <c r="F16554" s="68" t="s">
        <v>574</v>
      </c>
      <c r="G16554" s="67" t="s">
        <v>575</v>
      </c>
      <c r="H16554" s="68" t="s">
        <v>362</v>
      </c>
      <c r="I16554" s="69">
        <v>0</v>
      </c>
      <c r="J16554" s="69">
        <v>0</v>
      </c>
      <c r="K16554" s="91"/>
      <c r="L16554" s="91"/>
    </row>
    <row r="16555" spans="2:12" x14ac:dyDescent="0.25">
      <c r="B16555" s="67" t="s">
        <v>554</v>
      </c>
      <c r="C16555" s="67" t="s">
        <v>555</v>
      </c>
      <c r="D16555" s="68" t="s">
        <v>385</v>
      </c>
      <c r="E16555" s="67" t="s">
        <v>386</v>
      </c>
      <c r="F16555" s="68" t="s">
        <v>574</v>
      </c>
      <c r="G16555" s="67" t="s">
        <v>575</v>
      </c>
      <c r="H16555" s="68" t="s">
        <v>363</v>
      </c>
      <c r="I16555" s="69">
        <v>52</v>
      </c>
      <c r="J16555" s="69">
        <v>56</v>
      </c>
      <c r="K16555" s="91"/>
      <c r="L16555" s="91"/>
    </row>
    <row r="16556" spans="2:12" x14ac:dyDescent="0.25">
      <c r="B16556" s="67" t="s">
        <v>554</v>
      </c>
      <c r="C16556" s="67" t="s">
        <v>555</v>
      </c>
      <c r="D16556" s="68" t="s">
        <v>385</v>
      </c>
      <c r="E16556" s="67" t="s">
        <v>386</v>
      </c>
      <c r="F16556" s="68" t="s">
        <v>574</v>
      </c>
      <c r="G16556" s="67" t="s">
        <v>575</v>
      </c>
      <c r="H16556" s="68" t="s">
        <v>364</v>
      </c>
      <c r="I16556" s="69">
        <v>0</v>
      </c>
      <c r="J16556" s="69">
        <v>28</v>
      </c>
      <c r="K16556" s="91"/>
      <c r="L16556" s="91"/>
    </row>
    <row r="16557" spans="2:12" x14ac:dyDescent="0.25">
      <c r="B16557" s="67" t="s">
        <v>554</v>
      </c>
      <c r="C16557" s="67" t="s">
        <v>555</v>
      </c>
      <c r="D16557" s="68" t="s">
        <v>385</v>
      </c>
      <c r="E16557" s="67" t="s">
        <v>386</v>
      </c>
      <c r="F16557" s="68" t="s">
        <v>574</v>
      </c>
      <c r="G16557" s="67" t="s">
        <v>575</v>
      </c>
      <c r="H16557" s="68" t="s">
        <v>362</v>
      </c>
      <c r="I16557" s="69">
        <v>0</v>
      </c>
      <c r="J16557" s="69">
        <v>0</v>
      </c>
      <c r="K16557" s="91"/>
      <c r="L16557" s="91"/>
    </row>
    <row r="16558" spans="2:12" x14ac:dyDescent="0.25">
      <c r="B16558" s="67" t="s">
        <v>554</v>
      </c>
      <c r="C16558" s="67" t="s">
        <v>555</v>
      </c>
      <c r="D16558" s="68" t="s">
        <v>385</v>
      </c>
      <c r="E16558" s="67" t="s">
        <v>386</v>
      </c>
      <c r="F16558" s="68" t="s">
        <v>574</v>
      </c>
      <c r="G16558" s="67" t="s">
        <v>575</v>
      </c>
      <c r="H16558" s="68" t="s">
        <v>363</v>
      </c>
      <c r="I16558" s="69">
        <v>0</v>
      </c>
      <c r="J16558" s="69">
        <v>0</v>
      </c>
      <c r="K16558" s="91"/>
      <c r="L16558" s="91"/>
    </row>
    <row r="16559" spans="2:12" x14ac:dyDescent="0.25">
      <c r="B16559" s="67" t="s">
        <v>554</v>
      </c>
      <c r="C16559" s="67" t="s">
        <v>555</v>
      </c>
      <c r="D16559" s="68" t="s">
        <v>385</v>
      </c>
      <c r="E16559" s="67" t="s">
        <v>386</v>
      </c>
      <c r="F16559" s="68" t="s">
        <v>574</v>
      </c>
      <c r="G16559" s="67" t="s">
        <v>575</v>
      </c>
      <c r="H16559" s="68" t="s">
        <v>364</v>
      </c>
      <c r="I16559" s="69">
        <v>0</v>
      </c>
      <c r="J16559" s="69">
        <v>0</v>
      </c>
      <c r="K16559" s="91"/>
      <c r="L16559" s="91"/>
    </row>
    <row r="16560" spans="2:12" x14ac:dyDescent="0.25">
      <c r="B16560" s="67" t="s">
        <v>554</v>
      </c>
      <c r="C16560" s="67" t="s">
        <v>555</v>
      </c>
      <c r="D16560" s="68" t="s">
        <v>385</v>
      </c>
      <c r="E16560" s="67" t="s">
        <v>386</v>
      </c>
      <c r="F16560" s="68" t="s">
        <v>574</v>
      </c>
      <c r="G16560" s="67" t="s">
        <v>575</v>
      </c>
      <c r="H16560" s="68" t="s">
        <v>362</v>
      </c>
      <c r="I16560" s="69">
        <v>46</v>
      </c>
      <c r="J16560" s="69">
        <v>59</v>
      </c>
      <c r="K16560" s="91"/>
      <c r="L16560" s="91"/>
    </row>
    <row r="16561" spans="2:12" x14ac:dyDescent="0.25">
      <c r="B16561" s="67" t="s">
        <v>554</v>
      </c>
      <c r="C16561" s="67" t="s">
        <v>555</v>
      </c>
      <c r="D16561" s="68" t="s">
        <v>385</v>
      </c>
      <c r="E16561" s="67" t="s">
        <v>386</v>
      </c>
      <c r="F16561" s="68" t="s">
        <v>574</v>
      </c>
      <c r="G16561" s="67" t="s">
        <v>575</v>
      </c>
      <c r="H16561" s="68" t="s">
        <v>363</v>
      </c>
      <c r="I16561" s="69">
        <v>117</v>
      </c>
      <c r="J16561" s="69">
        <v>72</v>
      </c>
      <c r="K16561" s="91"/>
      <c r="L16561" s="91"/>
    </row>
    <row r="16562" spans="2:12" x14ac:dyDescent="0.25">
      <c r="B16562" s="67" t="s">
        <v>554</v>
      </c>
      <c r="C16562" s="67" t="s">
        <v>555</v>
      </c>
      <c r="D16562" s="68" t="s">
        <v>385</v>
      </c>
      <c r="E16562" s="67" t="s">
        <v>386</v>
      </c>
      <c r="F16562" s="68" t="s">
        <v>574</v>
      </c>
      <c r="G16562" s="67" t="s">
        <v>575</v>
      </c>
      <c r="H16562" s="68" t="s">
        <v>364</v>
      </c>
      <c r="I16562" s="69">
        <v>27</v>
      </c>
      <c r="J16562" s="69">
        <v>36</v>
      </c>
      <c r="K16562" s="91"/>
      <c r="L16562" s="91"/>
    </row>
    <row r="16563" spans="2:12" x14ac:dyDescent="0.25">
      <c r="B16563" s="67" t="s">
        <v>554</v>
      </c>
      <c r="C16563" s="67" t="s">
        <v>555</v>
      </c>
      <c r="D16563" s="68" t="s">
        <v>385</v>
      </c>
      <c r="E16563" s="67" t="s">
        <v>386</v>
      </c>
      <c r="F16563" s="68" t="s">
        <v>574</v>
      </c>
      <c r="G16563" s="67" t="s">
        <v>575</v>
      </c>
      <c r="H16563" s="68" t="s">
        <v>362</v>
      </c>
      <c r="I16563" s="69">
        <v>152</v>
      </c>
      <c r="J16563" s="69">
        <v>99</v>
      </c>
      <c r="K16563" s="91"/>
      <c r="L16563" s="91"/>
    </row>
    <row r="16564" spans="2:12" x14ac:dyDescent="0.25">
      <c r="B16564" s="67" t="s">
        <v>554</v>
      </c>
      <c r="C16564" s="67" t="s">
        <v>555</v>
      </c>
      <c r="D16564" s="68" t="s">
        <v>385</v>
      </c>
      <c r="E16564" s="67" t="s">
        <v>386</v>
      </c>
      <c r="F16564" s="68" t="s">
        <v>574</v>
      </c>
      <c r="G16564" s="67" t="s">
        <v>575</v>
      </c>
      <c r="H16564" s="68" t="s">
        <v>363</v>
      </c>
      <c r="I16564" s="69">
        <v>194</v>
      </c>
      <c r="J16564" s="69">
        <v>211</v>
      </c>
      <c r="K16564" s="91"/>
      <c r="L16564" s="91"/>
    </row>
    <row r="16565" spans="2:12" x14ac:dyDescent="0.25">
      <c r="B16565" s="67" t="s">
        <v>554</v>
      </c>
      <c r="C16565" s="67" t="s">
        <v>555</v>
      </c>
      <c r="D16565" s="68" t="s">
        <v>385</v>
      </c>
      <c r="E16565" s="67" t="s">
        <v>386</v>
      </c>
      <c r="F16565" s="68" t="s">
        <v>574</v>
      </c>
      <c r="G16565" s="67" t="s">
        <v>575</v>
      </c>
      <c r="H16565" s="68" t="s">
        <v>364</v>
      </c>
      <c r="I16565" s="69">
        <v>20</v>
      </c>
      <c r="J16565" s="69">
        <v>37</v>
      </c>
      <c r="K16565" s="91"/>
      <c r="L16565" s="91"/>
    </row>
    <row r="16566" spans="2:12" x14ac:dyDescent="0.25">
      <c r="B16566" s="67" t="s">
        <v>554</v>
      </c>
      <c r="C16566" s="67" t="s">
        <v>555</v>
      </c>
      <c r="D16566" s="68" t="s">
        <v>385</v>
      </c>
      <c r="E16566" s="67" t="s">
        <v>386</v>
      </c>
      <c r="F16566" s="68" t="s">
        <v>574</v>
      </c>
      <c r="G16566" s="67" t="s">
        <v>575</v>
      </c>
      <c r="H16566" s="68" t="s">
        <v>363</v>
      </c>
      <c r="I16566" s="69">
        <v>0</v>
      </c>
      <c r="J16566" s="69">
        <v>0</v>
      </c>
      <c r="K16566" s="91"/>
      <c r="L16566" s="91"/>
    </row>
    <row r="16567" spans="2:12" x14ac:dyDescent="0.25">
      <c r="B16567" s="67" t="s">
        <v>554</v>
      </c>
      <c r="C16567" s="67" t="s">
        <v>555</v>
      </c>
      <c r="D16567" s="68" t="s">
        <v>385</v>
      </c>
      <c r="E16567" s="67" t="s">
        <v>386</v>
      </c>
      <c r="F16567" s="68" t="s">
        <v>574</v>
      </c>
      <c r="G16567" s="67" t="s">
        <v>575</v>
      </c>
      <c r="H16567" s="68" t="s">
        <v>362</v>
      </c>
      <c r="I16567" s="69">
        <v>0</v>
      </c>
      <c r="J16567" s="69">
        <v>0</v>
      </c>
      <c r="K16567" s="91"/>
      <c r="L16567" s="91"/>
    </row>
    <row r="16568" spans="2:12" x14ac:dyDescent="0.25">
      <c r="B16568" s="67" t="s">
        <v>554</v>
      </c>
      <c r="C16568" s="67" t="s">
        <v>555</v>
      </c>
      <c r="D16568" s="68" t="s">
        <v>385</v>
      </c>
      <c r="E16568" s="67" t="s">
        <v>386</v>
      </c>
      <c r="F16568" s="68" t="s">
        <v>574</v>
      </c>
      <c r="G16568" s="67" t="s">
        <v>575</v>
      </c>
      <c r="H16568" s="68" t="s">
        <v>362</v>
      </c>
      <c r="I16568" s="69">
        <v>0</v>
      </c>
      <c r="J16568" s="69">
        <v>0</v>
      </c>
      <c r="K16568" s="91"/>
      <c r="L16568" s="91"/>
    </row>
    <row r="16569" spans="2:12" x14ac:dyDescent="0.25">
      <c r="B16569" s="67" t="s">
        <v>554</v>
      </c>
      <c r="C16569" s="67" t="s">
        <v>555</v>
      </c>
      <c r="D16569" s="68" t="s">
        <v>385</v>
      </c>
      <c r="E16569" s="67" t="s">
        <v>386</v>
      </c>
      <c r="F16569" s="68" t="s">
        <v>574</v>
      </c>
      <c r="G16569" s="67" t="s">
        <v>575</v>
      </c>
      <c r="H16569" s="68" t="s">
        <v>363</v>
      </c>
      <c r="I16569" s="69">
        <v>0.3296</v>
      </c>
      <c r="J16569" s="69">
        <v>8.2400000000000001E-2</v>
      </c>
      <c r="K16569" s="91"/>
      <c r="L16569" s="91"/>
    </row>
    <row r="16570" spans="2:12" x14ac:dyDescent="0.25">
      <c r="B16570" s="67" t="s">
        <v>554</v>
      </c>
      <c r="C16570" s="67" t="s">
        <v>555</v>
      </c>
      <c r="D16570" s="68" t="s">
        <v>385</v>
      </c>
      <c r="E16570" s="67" t="s">
        <v>386</v>
      </c>
      <c r="F16570" s="68" t="s">
        <v>574</v>
      </c>
      <c r="G16570" s="67" t="s">
        <v>575</v>
      </c>
      <c r="H16570" s="68" t="s">
        <v>364</v>
      </c>
      <c r="I16570" s="69">
        <v>0</v>
      </c>
      <c r="J16570" s="69">
        <v>0</v>
      </c>
      <c r="K16570" s="91"/>
      <c r="L16570" s="91"/>
    </row>
    <row r="16571" spans="2:12" x14ac:dyDescent="0.25">
      <c r="B16571" s="67" t="s">
        <v>554</v>
      </c>
      <c r="C16571" s="67" t="s">
        <v>555</v>
      </c>
      <c r="D16571" s="68" t="s">
        <v>385</v>
      </c>
      <c r="E16571" s="67" t="s">
        <v>386</v>
      </c>
      <c r="F16571" s="68" t="s">
        <v>574</v>
      </c>
      <c r="G16571" s="67" t="s">
        <v>575</v>
      </c>
      <c r="H16571" s="68" t="s">
        <v>362</v>
      </c>
      <c r="I16571" s="69">
        <v>9.8000000000000007</v>
      </c>
      <c r="J16571" s="69">
        <v>13</v>
      </c>
      <c r="K16571" s="91"/>
      <c r="L16571" s="91"/>
    </row>
    <row r="16572" spans="2:12" x14ac:dyDescent="0.25">
      <c r="B16572" s="67" t="s">
        <v>554</v>
      </c>
      <c r="C16572" s="67" t="s">
        <v>555</v>
      </c>
      <c r="D16572" s="68" t="s">
        <v>385</v>
      </c>
      <c r="E16572" s="67" t="s">
        <v>386</v>
      </c>
      <c r="F16572" s="68" t="s">
        <v>574</v>
      </c>
      <c r="G16572" s="67" t="s">
        <v>575</v>
      </c>
      <c r="H16572" s="68" t="s">
        <v>363</v>
      </c>
      <c r="I16572" s="69">
        <v>37.5</v>
      </c>
      <c r="J16572" s="69">
        <v>45.1</v>
      </c>
      <c r="K16572" s="91"/>
      <c r="L16572" s="91"/>
    </row>
    <row r="16573" spans="2:12" x14ac:dyDescent="0.25">
      <c r="B16573" s="67" t="s">
        <v>554</v>
      </c>
      <c r="C16573" s="67" t="s">
        <v>555</v>
      </c>
      <c r="D16573" s="68" t="s">
        <v>385</v>
      </c>
      <c r="E16573" s="67" t="s">
        <v>386</v>
      </c>
      <c r="F16573" s="68" t="s">
        <v>574</v>
      </c>
      <c r="G16573" s="67" t="s">
        <v>575</v>
      </c>
      <c r="H16573" s="68" t="s">
        <v>364</v>
      </c>
      <c r="I16573" s="69">
        <v>3</v>
      </c>
      <c r="J16573" s="69">
        <v>4.0999999999999996</v>
      </c>
      <c r="K16573" s="91"/>
      <c r="L16573" s="91"/>
    </row>
    <row r="16574" spans="2:12" x14ac:dyDescent="0.25">
      <c r="B16574" s="67" t="s">
        <v>554</v>
      </c>
      <c r="C16574" s="67" t="s">
        <v>555</v>
      </c>
      <c r="D16574" s="68" t="s">
        <v>385</v>
      </c>
      <c r="E16574" s="67" t="s">
        <v>386</v>
      </c>
      <c r="F16574" s="68" t="s">
        <v>574</v>
      </c>
      <c r="G16574" s="67" t="s">
        <v>575</v>
      </c>
      <c r="H16574" s="68" t="s">
        <v>362</v>
      </c>
      <c r="I16574" s="69">
        <v>9</v>
      </c>
      <c r="J16574" s="69">
        <v>9</v>
      </c>
      <c r="K16574" s="91"/>
      <c r="L16574" s="91"/>
    </row>
    <row r="16575" spans="2:12" x14ac:dyDescent="0.25">
      <c r="B16575" s="67" t="s">
        <v>554</v>
      </c>
      <c r="C16575" s="67" t="s">
        <v>555</v>
      </c>
      <c r="D16575" s="68" t="s">
        <v>385</v>
      </c>
      <c r="E16575" s="67" t="s">
        <v>386</v>
      </c>
      <c r="F16575" s="68" t="s">
        <v>574</v>
      </c>
      <c r="G16575" s="67" t="s">
        <v>575</v>
      </c>
      <c r="H16575" s="68" t="s">
        <v>363</v>
      </c>
      <c r="I16575" s="69">
        <v>5</v>
      </c>
      <c r="J16575" s="69">
        <v>0</v>
      </c>
      <c r="K16575" s="91"/>
      <c r="L16575" s="91"/>
    </row>
    <row r="16576" spans="2:12" x14ac:dyDescent="0.25">
      <c r="B16576" s="67" t="s">
        <v>554</v>
      </c>
      <c r="C16576" s="67" t="s">
        <v>555</v>
      </c>
      <c r="D16576" s="68" t="s">
        <v>385</v>
      </c>
      <c r="E16576" s="67" t="s">
        <v>386</v>
      </c>
      <c r="F16576" s="68" t="s">
        <v>574</v>
      </c>
      <c r="G16576" s="67" t="s">
        <v>575</v>
      </c>
      <c r="H16576" s="68" t="s">
        <v>362</v>
      </c>
      <c r="I16576" s="69">
        <v>0</v>
      </c>
      <c r="J16576" s="69">
        <v>0</v>
      </c>
      <c r="K16576" s="91"/>
      <c r="L16576" s="91"/>
    </row>
    <row r="16577" spans="2:12" x14ac:dyDescent="0.25">
      <c r="B16577" s="67" t="s">
        <v>554</v>
      </c>
      <c r="C16577" s="67" t="s">
        <v>555</v>
      </c>
      <c r="D16577" s="68" t="s">
        <v>385</v>
      </c>
      <c r="E16577" s="67" t="s">
        <v>386</v>
      </c>
      <c r="F16577" s="68" t="s">
        <v>574</v>
      </c>
      <c r="G16577" s="67" t="s">
        <v>575</v>
      </c>
      <c r="H16577" s="68" t="s">
        <v>363</v>
      </c>
      <c r="I16577" s="69">
        <v>25</v>
      </c>
      <c r="J16577" s="69">
        <v>51</v>
      </c>
      <c r="K16577" s="91"/>
      <c r="L16577" s="91"/>
    </row>
    <row r="16578" spans="2:12" x14ac:dyDescent="0.25">
      <c r="B16578" s="67" t="s">
        <v>554</v>
      </c>
      <c r="C16578" s="67" t="s">
        <v>555</v>
      </c>
      <c r="D16578" s="68" t="s">
        <v>385</v>
      </c>
      <c r="E16578" s="67" t="s">
        <v>386</v>
      </c>
      <c r="F16578" s="68" t="s">
        <v>574</v>
      </c>
      <c r="G16578" s="67" t="s">
        <v>575</v>
      </c>
      <c r="H16578" s="68" t="s">
        <v>364</v>
      </c>
      <c r="I16578" s="69">
        <v>48</v>
      </c>
      <c r="J16578" s="69">
        <v>71</v>
      </c>
      <c r="K16578" s="91"/>
      <c r="L16578" s="91"/>
    </row>
    <row r="16579" spans="2:12" x14ac:dyDescent="0.25">
      <c r="B16579" s="67" t="s">
        <v>554</v>
      </c>
      <c r="C16579" s="67" t="s">
        <v>555</v>
      </c>
      <c r="D16579" s="68" t="s">
        <v>385</v>
      </c>
      <c r="E16579" s="67" t="s">
        <v>386</v>
      </c>
      <c r="F16579" s="68" t="s">
        <v>574</v>
      </c>
      <c r="G16579" s="67" t="s">
        <v>575</v>
      </c>
      <c r="H16579" s="68" t="s">
        <v>362</v>
      </c>
      <c r="I16579" s="69">
        <v>0</v>
      </c>
      <c r="J16579" s="69">
        <v>0</v>
      </c>
      <c r="K16579" s="91"/>
      <c r="L16579" s="91"/>
    </row>
    <row r="16580" spans="2:12" x14ac:dyDescent="0.25">
      <c r="B16580" s="67" t="s">
        <v>554</v>
      </c>
      <c r="C16580" s="67" t="s">
        <v>555</v>
      </c>
      <c r="D16580" s="68" t="s">
        <v>385</v>
      </c>
      <c r="E16580" s="67" t="s">
        <v>386</v>
      </c>
      <c r="F16580" s="68" t="s">
        <v>574</v>
      </c>
      <c r="G16580" s="67" t="s">
        <v>575</v>
      </c>
      <c r="H16580" s="68" t="s">
        <v>363</v>
      </c>
      <c r="I16580" s="69">
        <v>0</v>
      </c>
      <c r="J16580" s="69">
        <v>0</v>
      </c>
      <c r="K16580" s="91"/>
      <c r="L16580" s="91"/>
    </row>
    <row r="16581" spans="2:12" x14ac:dyDescent="0.25">
      <c r="B16581" s="67" t="s">
        <v>554</v>
      </c>
      <c r="C16581" s="67" t="s">
        <v>555</v>
      </c>
      <c r="D16581" s="68" t="s">
        <v>385</v>
      </c>
      <c r="E16581" s="67" t="s">
        <v>386</v>
      </c>
      <c r="F16581" s="68" t="s">
        <v>574</v>
      </c>
      <c r="G16581" s="67" t="s">
        <v>575</v>
      </c>
      <c r="H16581" s="68" t="s">
        <v>362</v>
      </c>
      <c r="I16581" s="69">
        <v>0</v>
      </c>
      <c r="J16581" s="69">
        <v>0</v>
      </c>
      <c r="K16581" s="91"/>
      <c r="L16581" s="91"/>
    </row>
    <row r="16582" spans="2:12" x14ac:dyDescent="0.25">
      <c r="B16582" s="67" t="s">
        <v>554</v>
      </c>
      <c r="C16582" s="67" t="s">
        <v>555</v>
      </c>
      <c r="D16582" s="68" t="s">
        <v>385</v>
      </c>
      <c r="E16582" s="67" t="s">
        <v>386</v>
      </c>
      <c r="F16582" s="68" t="s">
        <v>574</v>
      </c>
      <c r="G16582" s="67" t="s">
        <v>575</v>
      </c>
      <c r="H16582" s="68" t="s">
        <v>363</v>
      </c>
      <c r="I16582" s="69">
        <v>0</v>
      </c>
      <c r="J16582" s="69">
        <v>0</v>
      </c>
      <c r="K16582" s="91"/>
      <c r="L16582" s="91"/>
    </row>
    <row r="16583" spans="2:12" x14ac:dyDescent="0.25">
      <c r="B16583" s="67" t="s">
        <v>554</v>
      </c>
      <c r="C16583" s="67" t="s">
        <v>555</v>
      </c>
      <c r="D16583" s="68" t="s">
        <v>385</v>
      </c>
      <c r="E16583" s="67" t="s">
        <v>386</v>
      </c>
      <c r="F16583" s="68" t="s">
        <v>574</v>
      </c>
      <c r="G16583" s="67" t="s">
        <v>575</v>
      </c>
      <c r="H16583" s="68" t="s">
        <v>364</v>
      </c>
      <c r="I16583" s="69">
        <v>0</v>
      </c>
      <c r="J16583" s="69">
        <v>0</v>
      </c>
      <c r="K16583" s="91"/>
      <c r="L16583" s="91"/>
    </row>
    <row r="16584" spans="2:12" x14ac:dyDescent="0.25">
      <c r="B16584" s="67" t="s">
        <v>554</v>
      </c>
      <c r="C16584" s="67" t="s">
        <v>555</v>
      </c>
      <c r="D16584" s="68" t="s">
        <v>385</v>
      </c>
      <c r="E16584" s="67" t="s">
        <v>386</v>
      </c>
      <c r="F16584" s="68" t="s">
        <v>574</v>
      </c>
      <c r="G16584" s="67" t="s">
        <v>575</v>
      </c>
      <c r="H16584" s="68" t="s">
        <v>362</v>
      </c>
      <c r="I16584" s="69">
        <v>0</v>
      </c>
      <c r="J16584" s="69">
        <v>0</v>
      </c>
      <c r="K16584" s="91"/>
      <c r="L16584" s="91"/>
    </row>
    <row r="16585" spans="2:12" x14ac:dyDescent="0.25">
      <c r="B16585" s="67" t="s">
        <v>554</v>
      </c>
      <c r="C16585" s="67" t="s">
        <v>555</v>
      </c>
      <c r="D16585" s="68" t="s">
        <v>385</v>
      </c>
      <c r="E16585" s="67" t="s">
        <v>386</v>
      </c>
      <c r="F16585" s="68" t="s">
        <v>574</v>
      </c>
      <c r="G16585" s="67" t="s">
        <v>575</v>
      </c>
      <c r="H16585" s="68" t="s">
        <v>363</v>
      </c>
      <c r="I16585" s="69">
        <v>91</v>
      </c>
      <c r="J16585" s="69">
        <v>41</v>
      </c>
      <c r="K16585" s="91"/>
      <c r="L16585" s="91"/>
    </row>
    <row r="16586" spans="2:12" x14ac:dyDescent="0.25">
      <c r="B16586" s="67" t="s">
        <v>554</v>
      </c>
      <c r="C16586" s="67" t="s">
        <v>555</v>
      </c>
      <c r="D16586" s="68" t="s">
        <v>385</v>
      </c>
      <c r="E16586" s="67" t="s">
        <v>386</v>
      </c>
      <c r="F16586" s="68" t="s">
        <v>574</v>
      </c>
      <c r="G16586" s="67" t="s">
        <v>575</v>
      </c>
      <c r="H16586" s="68" t="s">
        <v>364</v>
      </c>
      <c r="I16586" s="69">
        <v>20</v>
      </c>
      <c r="J16586" s="69">
        <v>20</v>
      </c>
      <c r="K16586" s="91"/>
      <c r="L16586" s="91"/>
    </row>
    <row r="16587" spans="2:12" x14ac:dyDescent="0.25">
      <c r="B16587" s="67" t="s">
        <v>554</v>
      </c>
      <c r="C16587" s="67" t="s">
        <v>555</v>
      </c>
      <c r="D16587" s="68" t="s">
        <v>385</v>
      </c>
      <c r="E16587" s="67" t="s">
        <v>386</v>
      </c>
      <c r="F16587" s="68" t="s">
        <v>574</v>
      </c>
      <c r="G16587" s="67" t="s">
        <v>575</v>
      </c>
      <c r="H16587" s="68" t="s">
        <v>362</v>
      </c>
      <c r="I16587" s="69">
        <v>0</v>
      </c>
      <c r="J16587" s="69">
        <v>0</v>
      </c>
      <c r="K16587" s="91"/>
      <c r="L16587" s="91"/>
    </row>
    <row r="16588" spans="2:12" x14ac:dyDescent="0.25">
      <c r="B16588" s="67" t="s">
        <v>554</v>
      </c>
      <c r="C16588" s="67" t="s">
        <v>555</v>
      </c>
      <c r="D16588" s="68" t="s">
        <v>385</v>
      </c>
      <c r="E16588" s="67" t="s">
        <v>386</v>
      </c>
      <c r="F16588" s="68" t="s">
        <v>574</v>
      </c>
      <c r="G16588" s="67" t="s">
        <v>575</v>
      </c>
      <c r="H16588" s="68" t="s">
        <v>363</v>
      </c>
      <c r="I16588" s="69">
        <v>66</v>
      </c>
      <c r="J16588" s="69">
        <v>59</v>
      </c>
      <c r="K16588" s="91"/>
      <c r="L16588" s="91"/>
    </row>
    <row r="16589" spans="2:12" x14ac:dyDescent="0.25">
      <c r="B16589" s="67" t="s">
        <v>554</v>
      </c>
      <c r="C16589" s="67" t="s">
        <v>555</v>
      </c>
      <c r="D16589" s="68" t="s">
        <v>385</v>
      </c>
      <c r="E16589" s="67" t="s">
        <v>386</v>
      </c>
      <c r="F16589" s="68" t="s">
        <v>574</v>
      </c>
      <c r="G16589" s="67" t="s">
        <v>575</v>
      </c>
      <c r="H16589" s="68" t="s">
        <v>364</v>
      </c>
      <c r="I16589" s="69">
        <v>6</v>
      </c>
      <c r="J16589" s="69">
        <v>8</v>
      </c>
      <c r="K16589" s="91"/>
      <c r="L16589" s="91"/>
    </row>
    <row r="16590" spans="2:12" x14ac:dyDescent="0.25">
      <c r="B16590" s="67" t="s">
        <v>554</v>
      </c>
      <c r="C16590" s="67" t="s">
        <v>555</v>
      </c>
      <c r="D16590" s="68" t="s">
        <v>385</v>
      </c>
      <c r="E16590" s="67" t="s">
        <v>386</v>
      </c>
      <c r="F16590" s="68" t="s">
        <v>574</v>
      </c>
      <c r="G16590" s="67" t="s">
        <v>575</v>
      </c>
      <c r="H16590" s="68" t="s">
        <v>362</v>
      </c>
      <c r="I16590" s="69">
        <v>6.4</v>
      </c>
      <c r="J16590" s="69">
        <v>3.2</v>
      </c>
      <c r="K16590" s="91"/>
      <c r="L16590" s="91"/>
    </row>
    <row r="16591" spans="2:12" x14ac:dyDescent="0.25">
      <c r="B16591" s="67" t="s">
        <v>554</v>
      </c>
      <c r="C16591" s="67" t="s">
        <v>555</v>
      </c>
      <c r="D16591" s="68" t="s">
        <v>385</v>
      </c>
      <c r="E16591" s="67" t="s">
        <v>386</v>
      </c>
      <c r="F16591" s="68" t="s">
        <v>574</v>
      </c>
      <c r="G16591" s="67" t="s">
        <v>575</v>
      </c>
      <c r="H16591" s="68" t="s">
        <v>363</v>
      </c>
      <c r="I16591" s="69">
        <v>10.8</v>
      </c>
      <c r="J16591" s="69">
        <v>19.2</v>
      </c>
      <c r="K16591" s="91"/>
      <c r="L16591" s="91"/>
    </row>
    <row r="16592" spans="2:12" x14ac:dyDescent="0.25">
      <c r="B16592" s="67" t="s">
        <v>554</v>
      </c>
      <c r="C16592" s="67" t="s">
        <v>555</v>
      </c>
      <c r="D16592" s="68" t="s">
        <v>385</v>
      </c>
      <c r="E16592" s="67" t="s">
        <v>386</v>
      </c>
      <c r="F16592" s="68" t="s">
        <v>574</v>
      </c>
      <c r="G16592" s="67" t="s">
        <v>575</v>
      </c>
      <c r="H16592" s="68" t="s">
        <v>364</v>
      </c>
      <c r="I16592" s="69">
        <v>0</v>
      </c>
      <c r="J16592" s="69">
        <v>4</v>
      </c>
      <c r="K16592" s="91"/>
      <c r="L16592" s="91"/>
    </row>
    <row r="16593" spans="2:12" x14ac:dyDescent="0.25">
      <c r="B16593" s="67" t="s">
        <v>554</v>
      </c>
      <c r="C16593" s="67" t="s">
        <v>555</v>
      </c>
      <c r="D16593" s="68" t="s">
        <v>385</v>
      </c>
      <c r="E16593" s="67" t="s">
        <v>386</v>
      </c>
      <c r="F16593" s="68" t="s">
        <v>574</v>
      </c>
      <c r="G16593" s="67" t="s">
        <v>575</v>
      </c>
      <c r="H16593" s="68" t="s">
        <v>362</v>
      </c>
      <c r="I16593" s="69">
        <v>0</v>
      </c>
      <c r="J16593" s="69">
        <v>0</v>
      </c>
      <c r="K16593" s="91"/>
      <c r="L16593" s="91"/>
    </row>
    <row r="16594" spans="2:12" x14ac:dyDescent="0.25">
      <c r="B16594" s="67" t="s">
        <v>554</v>
      </c>
      <c r="C16594" s="67" t="s">
        <v>555</v>
      </c>
      <c r="D16594" s="68" t="s">
        <v>385</v>
      </c>
      <c r="E16594" s="67" t="s">
        <v>386</v>
      </c>
      <c r="F16594" s="68" t="s">
        <v>574</v>
      </c>
      <c r="G16594" s="67" t="s">
        <v>575</v>
      </c>
      <c r="H16594" s="68" t="s">
        <v>364</v>
      </c>
      <c r="I16594" s="69">
        <v>121</v>
      </c>
      <c r="J16594" s="69">
        <v>227</v>
      </c>
      <c r="K16594" s="91"/>
      <c r="L16594" s="91"/>
    </row>
    <row r="16595" spans="2:12" x14ac:dyDescent="0.25">
      <c r="B16595" s="67" t="s">
        <v>554</v>
      </c>
      <c r="C16595" s="67" t="s">
        <v>555</v>
      </c>
      <c r="D16595" s="68" t="s">
        <v>385</v>
      </c>
      <c r="E16595" s="67" t="s">
        <v>386</v>
      </c>
      <c r="F16595" s="68" t="s">
        <v>574</v>
      </c>
      <c r="G16595" s="67" t="s">
        <v>575</v>
      </c>
      <c r="H16595" s="68" t="s">
        <v>362</v>
      </c>
      <c r="I16595" s="69">
        <v>0</v>
      </c>
      <c r="J16595" s="69">
        <v>0</v>
      </c>
      <c r="K16595" s="91"/>
      <c r="L16595" s="91"/>
    </row>
    <row r="16596" spans="2:12" x14ac:dyDescent="0.25">
      <c r="B16596" s="67" t="s">
        <v>554</v>
      </c>
      <c r="C16596" s="67" t="s">
        <v>555</v>
      </c>
      <c r="D16596" s="68" t="s">
        <v>385</v>
      </c>
      <c r="E16596" s="67" t="s">
        <v>386</v>
      </c>
      <c r="F16596" s="68" t="s">
        <v>574</v>
      </c>
      <c r="G16596" s="67" t="s">
        <v>575</v>
      </c>
      <c r="H16596" s="68" t="s">
        <v>363</v>
      </c>
      <c r="I16596" s="69">
        <v>238</v>
      </c>
      <c r="J16596" s="69">
        <v>301</v>
      </c>
      <c r="K16596" s="91"/>
      <c r="L16596" s="91"/>
    </row>
    <row r="16597" spans="2:12" x14ac:dyDescent="0.25">
      <c r="B16597" s="67" t="s">
        <v>554</v>
      </c>
      <c r="C16597" s="67" t="s">
        <v>555</v>
      </c>
      <c r="D16597" s="68" t="s">
        <v>385</v>
      </c>
      <c r="E16597" s="67" t="s">
        <v>386</v>
      </c>
      <c r="F16597" s="68" t="s">
        <v>574</v>
      </c>
      <c r="G16597" s="67" t="s">
        <v>575</v>
      </c>
      <c r="H16597" s="68" t="s">
        <v>364</v>
      </c>
      <c r="I16597" s="69">
        <v>87</v>
      </c>
      <c r="J16597" s="69">
        <v>97</v>
      </c>
      <c r="K16597" s="91"/>
      <c r="L16597" s="91"/>
    </row>
    <row r="16598" spans="2:12" x14ac:dyDescent="0.25">
      <c r="B16598" s="67" t="s">
        <v>554</v>
      </c>
      <c r="C16598" s="67" t="s">
        <v>555</v>
      </c>
      <c r="D16598" s="68" t="s">
        <v>385</v>
      </c>
      <c r="E16598" s="67" t="s">
        <v>386</v>
      </c>
      <c r="F16598" s="68" t="s">
        <v>574</v>
      </c>
      <c r="G16598" s="67" t="s">
        <v>575</v>
      </c>
      <c r="H16598" s="68" t="s">
        <v>362</v>
      </c>
      <c r="I16598" s="69">
        <v>10</v>
      </c>
      <c r="J16598" s="69">
        <v>10</v>
      </c>
      <c r="K16598" s="91"/>
      <c r="L16598" s="91"/>
    </row>
    <row r="16599" spans="2:12" x14ac:dyDescent="0.25">
      <c r="B16599" s="67" t="s">
        <v>554</v>
      </c>
      <c r="C16599" s="67" t="s">
        <v>555</v>
      </c>
      <c r="D16599" s="68" t="s">
        <v>385</v>
      </c>
      <c r="E16599" s="67" t="s">
        <v>386</v>
      </c>
      <c r="F16599" s="68" t="s">
        <v>574</v>
      </c>
      <c r="G16599" s="67" t="s">
        <v>575</v>
      </c>
      <c r="H16599" s="68" t="s">
        <v>363</v>
      </c>
      <c r="I16599" s="69">
        <v>11</v>
      </c>
      <c r="J16599" s="69">
        <v>0</v>
      </c>
      <c r="K16599" s="91"/>
      <c r="L16599" s="91"/>
    </row>
    <row r="16600" spans="2:12" x14ac:dyDescent="0.25">
      <c r="B16600" s="67" t="s">
        <v>554</v>
      </c>
      <c r="C16600" s="67" t="s">
        <v>555</v>
      </c>
      <c r="D16600" s="68" t="s">
        <v>385</v>
      </c>
      <c r="E16600" s="67" t="s">
        <v>386</v>
      </c>
      <c r="F16600" s="68" t="s">
        <v>574</v>
      </c>
      <c r="G16600" s="67" t="s">
        <v>575</v>
      </c>
      <c r="H16600" s="68" t="s">
        <v>364</v>
      </c>
      <c r="I16600" s="69">
        <v>7</v>
      </c>
      <c r="J16600" s="69">
        <v>0</v>
      </c>
      <c r="K16600" s="91"/>
      <c r="L16600" s="91"/>
    </row>
    <row r="16601" spans="2:12" x14ac:dyDescent="0.25">
      <c r="B16601" s="67" t="s">
        <v>554</v>
      </c>
      <c r="C16601" s="67" t="s">
        <v>555</v>
      </c>
      <c r="D16601" s="68" t="s">
        <v>385</v>
      </c>
      <c r="E16601" s="67" t="s">
        <v>386</v>
      </c>
      <c r="F16601" s="68" t="s">
        <v>574</v>
      </c>
      <c r="G16601" s="67" t="s">
        <v>575</v>
      </c>
      <c r="H16601" s="68" t="s">
        <v>362</v>
      </c>
      <c r="I16601" s="69">
        <v>37.6</v>
      </c>
      <c r="J16601" s="69">
        <v>76.8</v>
      </c>
      <c r="K16601" s="91"/>
      <c r="L16601" s="91"/>
    </row>
    <row r="16602" spans="2:12" x14ac:dyDescent="0.25">
      <c r="B16602" s="67" t="s">
        <v>554</v>
      </c>
      <c r="C16602" s="67" t="s">
        <v>555</v>
      </c>
      <c r="D16602" s="68" t="s">
        <v>385</v>
      </c>
      <c r="E16602" s="67" t="s">
        <v>386</v>
      </c>
      <c r="F16602" s="68" t="s">
        <v>574</v>
      </c>
      <c r="G16602" s="67" t="s">
        <v>575</v>
      </c>
      <c r="H16602" s="68" t="s">
        <v>363</v>
      </c>
      <c r="I16602" s="69">
        <v>216</v>
      </c>
      <c r="J16602" s="69">
        <v>212.8</v>
      </c>
      <c r="K16602" s="91"/>
      <c r="L16602" s="91"/>
    </row>
    <row r="16603" spans="2:12" x14ac:dyDescent="0.25">
      <c r="B16603" s="67" t="s">
        <v>554</v>
      </c>
      <c r="C16603" s="67" t="s">
        <v>555</v>
      </c>
      <c r="D16603" s="68" t="s">
        <v>385</v>
      </c>
      <c r="E16603" s="67" t="s">
        <v>386</v>
      </c>
      <c r="F16603" s="68" t="s">
        <v>574</v>
      </c>
      <c r="G16603" s="67" t="s">
        <v>575</v>
      </c>
      <c r="H16603" s="68" t="s">
        <v>364</v>
      </c>
      <c r="I16603" s="69">
        <v>0</v>
      </c>
      <c r="J16603" s="69">
        <v>0</v>
      </c>
      <c r="K16603" s="91"/>
      <c r="L16603" s="91"/>
    </row>
    <row r="16604" spans="2:12" x14ac:dyDescent="0.25">
      <c r="B16604" s="67" t="s">
        <v>554</v>
      </c>
      <c r="C16604" s="67" t="s">
        <v>555</v>
      </c>
      <c r="D16604" s="68" t="s">
        <v>385</v>
      </c>
      <c r="E16604" s="67" t="s">
        <v>386</v>
      </c>
      <c r="F16604" s="68" t="s">
        <v>574</v>
      </c>
      <c r="G16604" s="67" t="s">
        <v>575</v>
      </c>
      <c r="H16604" s="68" t="s">
        <v>363</v>
      </c>
      <c r="I16604" s="69">
        <v>0</v>
      </c>
      <c r="J16604" s="69">
        <v>0</v>
      </c>
      <c r="K16604" s="91"/>
      <c r="L16604" s="91"/>
    </row>
    <row r="16605" spans="2:12" x14ac:dyDescent="0.25">
      <c r="B16605" s="67" t="s">
        <v>554</v>
      </c>
      <c r="C16605" s="67" t="s">
        <v>555</v>
      </c>
      <c r="D16605" s="68" t="s">
        <v>385</v>
      </c>
      <c r="E16605" s="67" t="s">
        <v>386</v>
      </c>
      <c r="F16605" s="68" t="s">
        <v>574</v>
      </c>
      <c r="G16605" s="67" t="s">
        <v>575</v>
      </c>
      <c r="H16605" s="68" t="s">
        <v>363</v>
      </c>
      <c r="I16605" s="69">
        <v>0</v>
      </c>
      <c r="J16605" s="69">
        <v>4</v>
      </c>
      <c r="K16605" s="91"/>
      <c r="L16605" s="91"/>
    </row>
    <row r="16606" spans="2:12" x14ac:dyDescent="0.25">
      <c r="B16606" s="67" t="s">
        <v>554</v>
      </c>
      <c r="C16606" s="67" t="s">
        <v>555</v>
      </c>
      <c r="D16606" s="68" t="s">
        <v>385</v>
      </c>
      <c r="E16606" s="67" t="s">
        <v>386</v>
      </c>
      <c r="F16606" s="68" t="s">
        <v>574</v>
      </c>
      <c r="G16606" s="67" t="s">
        <v>575</v>
      </c>
      <c r="H16606" s="68" t="s">
        <v>363</v>
      </c>
      <c r="I16606" s="69">
        <v>-1</v>
      </c>
      <c r="J16606" s="69">
        <v>0</v>
      </c>
      <c r="K16606" s="91"/>
      <c r="L16606" s="91"/>
    </row>
    <row r="16607" spans="2:12" x14ac:dyDescent="0.25">
      <c r="B16607" s="67" t="s">
        <v>554</v>
      </c>
      <c r="C16607" s="67" t="s">
        <v>555</v>
      </c>
      <c r="D16607" s="68" t="s">
        <v>385</v>
      </c>
      <c r="E16607" s="67" t="s">
        <v>386</v>
      </c>
      <c r="F16607" s="68" t="s">
        <v>574</v>
      </c>
      <c r="G16607" s="67" t="s">
        <v>575</v>
      </c>
      <c r="H16607" s="68" t="s">
        <v>364</v>
      </c>
      <c r="I16607" s="69">
        <v>0</v>
      </c>
      <c r="J16607" s="69">
        <v>0</v>
      </c>
      <c r="K16607" s="91"/>
      <c r="L16607" s="91"/>
    </row>
    <row r="16608" spans="2:12" x14ac:dyDescent="0.25">
      <c r="B16608" s="67" t="s">
        <v>554</v>
      </c>
      <c r="C16608" s="67" t="s">
        <v>555</v>
      </c>
      <c r="D16608" s="68" t="s">
        <v>385</v>
      </c>
      <c r="E16608" s="67" t="s">
        <v>386</v>
      </c>
      <c r="F16608" s="68" t="s">
        <v>574</v>
      </c>
      <c r="G16608" s="67" t="s">
        <v>575</v>
      </c>
      <c r="H16608" s="68" t="s">
        <v>362</v>
      </c>
      <c r="I16608" s="69">
        <v>50</v>
      </c>
      <c r="J16608" s="69">
        <v>50</v>
      </c>
      <c r="K16608" s="91"/>
      <c r="L16608" s="91"/>
    </row>
    <row r="16609" spans="2:12" x14ac:dyDescent="0.25">
      <c r="B16609" s="67" t="s">
        <v>554</v>
      </c>
      <c r="C16609" s="67" t="s">
        <v>555</v>
      </c>
      <c r="D16609" s="68" t="s">
        <v>385</v>
      </c>
      <c r="E16609" s="67" t="s">
        <v>386</v>
      </c>
      <c r="F16609" s="68" t="s">
        <v>574</v>
      </c>
      <c r="G16609" s="67" t="s">
        <v>575</v>
      </c>
      <c r="H16609" s="68" t="s">
        <v>363</v>
      </c>
      <c r="I16609" s="69">
        <v>50</v>
      </c>
      <c r="J16609" s="69">
        <v>0</v>
      </c>
      <c r="K16609" s="91"/>
      <c r="L16609" s="91"/>
    </row>
    <row r="16610" spans="2:12" x14ac:dyDescent="0.25">
      <c r="B16610" s="67" t="s">
        <v>554</v>
      </c>
      <c r="C16610" s="67" t="s">
        <v>555</v>
      </c>
      <c r="D16610" s="68" t="s">
        <v>385</v>
      </c>
      <c r="E16610" s="67" t="s">
        <v>386</v>
      </c>
      <c r="F16610" s="68" t="s">
        <v>574</v>
      </c>
      <c r="G16610" s="67" t="s">
        <v>575</v>
      </c>
      <c r="H16610" s="68" t="s">
        <v>364</v>
      </c>
      <c r="I16610" s="69">
        <v>42</v>
      </c>
      <c r="J16610" s="69">
        <v>50</v>
      </c>
      <c r="K16610" s="91"/>
      <c r="L16610" s="91"/>
    </row>
    <row r="16611" spans="2:12" x14ac:dyDescent="0.25">
      <c r="B16611" s="67" t="s">
        <v>554</v>
      </c>
      <c r="C16611" s="67" t="s">
        <v>555</v>
      </c>
      <c r="D16611" s="68" t="s">
        <v>385</v>
      </c>
      <c r="E16611" s="67" t="s">
        <v>386</v>
      </c>
      <c r="F16611" s="68" t="s">
        <v>574</v>
      </c>
      <c r="G16611" s="67" t="s">
        <v>575</v>
      </c>
      <c r="H16611" s="68" t="s">
        <v>363</v>
      </c>
      <c r="I16611" s="69">
        <v>0</v>
      </c>
      <c r="J16611" s="69">
        <v>0</v>
      </c>
      <c r="K16611" s="91"/>
      <c r="L16611" s="91"/>
    </row>
    <row r="16612" spans="2:12" x14ac:dyDescent="0.25">
      <c r="B16612" s="67" t="s">
        <v>554</v>
      </c>
      <c r="C16612" s="67" t="s">
        <v>555</v>
      </c>
      <c r="D16612" s="68" t="s">
        <v>385</v>
      </c>
      <c r="E16612" s="67" t="s">
        <v>386</v>
      </c>
      <c r="F16612" s="68" t="s">
        <v>574</v>
      </c>
      <c r="G16612" s="67" t="s">
        <v>575</v>
      </c>
      <c r="H16612" s="68" t="s">
        <v>364</v>
      </c>
      <c r="I16612" s="69">
        <v>0</v>
      </c>
      <c r="J16612" s="69">
        <v>0</v>
      </c>
      <c r="K16612" s="91"/>
      <c r="L16612" s="91"/>
    </row>
    <row r="16613" spans="2:12" x14ac:dyDescent="0.25">
      <c r="B16613" s="67" t="s">
        <v>554</v>
      </c>
      <c r="C16613" s="67" t="s">
        <v>555</v>
      </c>
      <c r="D16613" s="68" t="s">
        <v>385</v>
      </c>
      <c r="E16613" s="67" t="s">
        <v>386</v>
      </c>
      <c r="F16613" s="68" t="s">
        <v>574</v>
      </c>
      <c r="G16613" s="67" t="s">
        <v>575</v>
      </c>
      <c r="H16613" s="68" t="s">
        <v>362</v>
      </c>
      <c r="I16613" s="69">
        <v>0</v>
      </c>
      <c r="J16613" s="69">
        <v>0</v>
      </c>
      <c r="K16613" s="91"/>
      <c r="L16613" s="91"/>
    </row>
    <row r="16614" spans="2:12" x14ac:dyDescent="0.25">
      <c r="B16614" s="67" t="s">
        <v>554</v>
      </c>
      <c r="C16614" s="67" t="s">
        <v>555</v>
      </c>
      <c r="D16614" s="68" t="s">
        <v>385</v>
      </c>
      <c r="E16614" s="67" t="s">
        <v>386</v>
      </c>
      <c r="F16614" s="68" t="s">
        <v>574</v>
      </c>
      <c r="G16614" s="67" t="s">
        <v>575</v>
      </c>
      <c r="H16614" s="68" t="s">
        <v>362</v>
      </c>
      <c r="I16614" s="69">
        <v>0</v>
      </c>
      <c r="J16614" s="69">
        <v>0</v>
      </c>
      <c r="K16614" s="91"/>
      <c r="L16614" s="91"/>
    </row>
    <row r="16615" spans="2:12" x14ac:dyDescent="0.25">
      <c r="B16615" s="67" t="s">
        <v>554</v>
      </c>
      <c r="C16615" s="67" t="s">
        <v>555</v>
      </c>
      <c r="D16615" s="68" t="s">
        <v>385</v>
      </c>
      <c r="E16615" s="67" t="s">
        <v>386</v>
      </c>
      <c r="F16615" s="68" t="s">
        <v>574</v>
      </c>
      <c r="G16615" s="67" t="s">
        <v>575</v>
      </c>
      <c r="H16615" s="68" t="s">
        <v>363</v>
      </c>
      <c r="I16615" s="69">
        <v>0</v>
      </c>
      <c r="J16615" s="69">
        <v>12</v>
      </c>
      <c r="K16615" s="91"/>
      <c r="L16615" s="91"/>
    </row>
    <row r="16616" spans="2:12" x14ac:dyDescent="0.25">
      <c r="B16616" s="67" t="s">
        <v>554</v>
      </c>
      <c r="C16616" s="67" t="s">
        <v>555</v>
      </c>
      <c r="D16616" s="68" t="s">
        <v>385</v>
      </c>
      <c r="E16616" s="67" t="s">
        <v>386</v>
      </c>
      <c r="F16616" s="68" t="s">
        <v>574</v>
      </c>
      <c r="G16616" s="67" t="s">
        <v>575</v>
      </c>
      <c r="H16616" s="68" t="s">
        <v>363</v>
      </c>
      <c r="I16616" s="69">
        <v>0</v>
      </c>
      <c r="J16616" s="69">
        <v>0</v>
      </c>
      <c r="K16616" s="91"/>
      <c r="L16616" s="91"/>
    </row>
    <row r="16617" spans="2:12" x14ac:dyDescent="0.25">
      <c r="B16617" s="67" t="s">
        <v>554</v>
      </c>
      <c r="C16617" s="67" t="s">
        <v>555</v>
      </c>
      <c r="D16617" s="68" t="s">
        <v>385</v>
      </c>
      <c r="E16617" s="67" t="s">
        <v>386</v>
      </c>
      <c r="F16617" s="68" t="s">
        <v>574</v>
      </c>
      <c r="G16617" s="67" t="s">
        <v>575</v>
      </c>
      <c r="H16617" s="68" t="s">
        <v>362</v>
      </c>
      <c r="I16617" s="69">
        <v>0</v>
      </c>
      <c r="J16617" s="69">
        <v>0</v>
      </c>
      <c r="K16617" s="91"/>
      <c r="L16617" s="91"/>
    </row>
    <row r="16618" spans="2:12" x14ac:dyDescent="0.25">
      <c r="B16618" s="67" t="s">
        <v>554</v>
      </c>
      <c r="C16618" s="67" t="s">
        <v>555</v>
      </c>
      <c r="D16618" s="68" t="s">
        <v>385</v>
      </c>
      <c r="E16618" s="67" t="s">
        <v>386</v>
      </c>
      <c r="F16618" s="68" t="s">
        <v>574</v>
      </c>
      <c r="G16618" s="67" t="s">
        <v>575</v>
      </c>
      <c r="H16618" s="68" t="s">
        <v>364</v>
      </c>
      <c r="I16618" s="69">
        <v>0</v>
      </c>
      <c r="J16618" s="69">
        <v>0</v>
      </c>
      <c r="K16618" s="91"/>
      <c r="L16618" s="91"/>
    </row>
    <row r="16619" spans="2:12" x14ac:dyDescent="0.25">
      <c r="B16619" s="67" t="s">
        <v>554</v>
      </c>
      <c r="C16619" s="67" t="s">
        <v>555</v>
      </c>
      <c r="D16619" s="68" t="s">
        <v>385</v>
      </c>
      <c r="E16619" s="67" t="s">
        <v>386</v>
      </c>
      <c r="F16619" s="68" t="s">
        <v>574</v>
      </c>
      <c r="G16619" s="67" t="s">
        <v>575</v>
      </c>
      <c r="H16619" s="68" t="s">
        <v>363</v>
      </c>
      <c r="I16619" s="69">
        <v>0</v>
      </c>
      <c r="J16619" s="69">
        <v>0</v>
      </c>
      <c r="K16619" s="91"/>
      <c r="L16619" s="91"/>
    </row>
    <row r="16620" spans="2:12" x14ac:dyDescent="0.25">
      <c r="B16620" s="67" t="s">
        <v>554</v>
      </c>
      <c r="C16620" s="67" t="s">
        <v>555</v>
      </c>
      <c r="D16620" s="68" t="s">
        <v>385</v>
      </c>
      <c r="E16620" s="67" t="s">
        <v>386</v>
      </c>
      <c r="F16620" s="68" t="s">
        <v>574</v>
      </c>
      <c r="G16620" s="67" t="s">
        <v>575</v>
      </c>
      <c r="H16620" s="68" t="s">
        <v>363</v>
      </c>
      <c r="I16620" s="69">
        <v>0</v>
      </c>
      <c r="J16620" s="69">
        <v>0</v>
      </c>
      <c r="K16620" s="91"/>
      <c r="L16620" s="91"/>
    </row>
    <row r="16621" spans="2:12" x14ac:dyDescent="0.25">
      <c r="B16621" s="67" t="s">
        <v>554</v>
      </c>
      <c r="C16621" s="67" t="s">
        <v>555</v>
      </c>
      <c r="D16621" s="68" t="s">
        <v>385</v>
      </c>
      <c r="E16621" s="67" t="s">
        <v>386</v>
      </c>
      <c r="F16621" s="68" t="s">
        <v>574</v>
      </c>
      <c r="G16621" s="67" t="s">
        <v>575</v>
      </c>
      <c r="H16621" s="68" t="s">
        <v>362</v>
      </c>
      <c r="I16621" s="69">
        <v>0</v>
      </c>
      <c r="J16621" s="69">
        <v>0</v>
      </c>
      <c r="K16621" s="91"/>
      <c r="L16621" s="91"/>
    </row>
    <row r="16622" spans="2:12" x14ac:dyDescent="0.25">
      <c r="B16622" s="67" t="s">
        <v>554</v>
      </c>
      <c r="C16622" s="67" t="s">
        <v>555</v>
      </c>
      <c r="D16622" s="68" t="s">
        <v>385</v>
      </c>
      <c r="E16622" s="67" t="s">
        <v>386</v>
      </c>
      <c r="F16622" s="68" t="s">
        <v>574</v>
      </c>
      <c r="G16622" s="67" t="s">
        <v>575</v>
      </c>
      <c r="H16622" s="68" t="s">
        <v>363</v>
      </c>
      <c r="I16622" s="69">
        <v>0</v>
      </c>
      <c r="J16622" s="69">
        <v>0</v>
      </c>
      <c r="K16622" s="91"/>
      <c r="L16622" s="91"/>
    </row>
    <row r="16623" spans="2:12" x14ac:dyDescent="0.25">
      <c r="B16623" s="67" t="s">
        <v>554</v>
      </c>
      <c r="C16623" s="67" t="s">
        <v>555</v>
      </c>
      <c r="D16623" s="68" t="s">
        <v>385</v>
      </c>
      <c r="E16623" s="67" t="s">
        <v>386</v>
      </c>
      <c r="F16623" s="68" t="s">
        <v>574</v>
      </c>
      <c r="G16623" s="67" t="s">
        <v>575</v>
      </c>
      <c r="H16623" s="68" t="s">
        <v>364</v>
      </c>
      <c r="I16623" s="69">
        <v>25.788</v>
      </c>
      <c r="J16623" s="69">
        <v>0</v>
      </c>
      <c r="K16623" s="91"/>
      <c r="L16623" s="91"/>
    </row>
    <row r="16624" spans="2:12" x14ac:dyDescent="0.25">
      <c r="B16624" s="67" t="s">
        <v>554</v>
      </c>
      <c r="C16624" s="67" t="s">
        <v>555</v>
      </c>
      <c r="D16624" s="68" t="s">
        <v>385</v>
      </c>
      <c r="E16624" s="67" t="s">
        <v>386</v>
      </c>
      <c r="F16624" s="68" t="s">
        <v>574</v>
      </c>
      <c r="G16624" s="67" t="s">
        <v>575</v>
      </c>
      <c r="H16624" s="68" t="s">
        <v>363</v>
      </c>
      <c r="I16624" s="69">
        <v>0</v>
      </c>
      <c r="J16624" s="69">
        <v>0</v>
      </c>
      <c r="K16624" s="91"/>
      <c r="L16624" s="91"/>
    </row>
    <row r="16625" spans="2:12" x14ac:dyDescent="0.25">
      <c r="B16625" s="67" t="s">
        <v>554</v>
      </c>
      <c r="C16625" s="67" t="s">
        <v>555</v>
      </c>
      <c r="D16625" s="68" t="s">
        <v>385</v>
      </c>
      <c r="E16625" s="67" t="s">
        <v>386</v>
      </c>
      <c r="F16625" s="68" t="s">
        <v>574</v>
      </c>
      <c r="G16625" s="67" t="s">
        <v>575</v>
      </c>
      <c r="H16625" s="68" t="s">
        <v>363</v>
      </c>
      <c r="I16625" s="69">
        <v>18.002400000000002</v>
      </c>
      <c r="J16625" s="69">
        <v>18</v>
      </c>
      <c r="K16625" s="91"/>
      <c r="L16625" s="91"/>
    </row>
    <row r="16626" spans="2:12" x14ac:dyDescent="0.25">
      <c r="B16626" s="67" t="s">
        <v>554</v>
      </c>
      <c r="C16626" s="67" t="s">
        <v>555</v>
      </c>
      <c r="D16626" s="68" t="s">
        <v>385</v>
      </c>
      <c r="E16626" s="67" t="s">
        <v>386</v>
      </c>
      <c r="F16626" s="68" t="s">
        <v>574</v>
      </c>
      <c r="G16626" s="67" t="s">
        <v>575</v>
      </c>
      <c r="H16626" s="68" t="s">
        <v>363</v>
      </c>
      <c r="I16626" s="69">
        <v>18</v>
      </c>
      <c r="J16626" s="69">
        <v>10</v>
      </c>
      <c r="K16626" s="91"/>
      <c r="L16626" s="91"/>
    </row>
    <row r="16627" spans="2:12" x14ac:dyDescent="0.25">
      <c r="B16627" s="67" t="s">
        <v>554</v>
      </c>
      <c r="C16627" s="67" t="s">
        <v>555</v>
      </c>
      <c r="D16627" s="68" t="s">
        <v>385</v>
      </c>
      <c r="E16627" s="67" t="s">
        <v>386</v>
      </c>
      <c r="F16627" s="68" t="s">
        <v>574</v>
      </c>
      <c r="G16627" s="67" t="s">
        <v>575</v>
      </c>
      <c r="H16627" s="68" t="s">
        <v>364</v>
      </c>
      <c r="I16627" s="69">
        <v>0</v>
      </c>
      <c r="J16627" s="69">
        <v>6.1727999999999996</v>
      </c>
      <c r="K16627" s="91"/>
      <c r="L16627" s="91"/>
    </row>
    <row r="16628" spans="2:12" x14ac:dyDescent="0.25">
      <c r="B16628" s="67" t="s">
        <v>554</v>
      </c>
      <c r="C16628" s="67" t="s">
        <v>555</v>
      </c>
      <c r="D16628" s="68" t="s">
        <v>385</v>
      </c>
      <c r="E16628" s="67" t="s">
        <v>386</v>
      </c>
      <c r="F16628" s="68" t="s">
        <v>574</v>
      </c>
      <c r="G16628" s="67" t="s">
        <v>575</v>
      </c>
      <c r="H16628" s="68" t="s">
        <v>362</v>
      </c>
      <c r="I16628" s="69">
        <v>0</v>
      </c>
      <c r="J16628" s="69">
        <v>0</v>
      </c>
      <c r="K16628" s="91"/>
      <c r="L16628" s="91"/>
    </row>
    <row r="16629" spans="2:12" x14ac:dyDescent="0.25">
      <c r="B16629" s="67" t="s">
        <v>554</v>
      </c>
      <c r="C16629" s="67" t="s">
        <v>555</v>
      </c>
      <c r="D16629" s="68" t="s">
        <v>385</v>
      </c>
      <c r="E16629" s="67" t="s">
        <v>386</v>
      </c>
      <c r="F16629" s="68" t="s">
        <v>574</v>
      </c>
      <c r="G16629" s="67" t="s">
        <v>575</v>
      </c>
      <c r="H16629" s="68" t="s">
        <v>363</v>
      </c>
      <c r="I16629" s="69">
        <v>0</v>
      </c>
      <c r="J16629" s="69">
        <v>0</v>
      </c>
      <c r="K16629" s="91"/>
      <c r="L16629" s="91"/>
    </row>
    <row r="16630" spans="2:12" x14ac:dyDescent="0.25">
      <c r="B16630" s="67" t="s">
        <v>554</v>
      </c>
      <c r="C16630" s="67" t="s">
        <v>555</v>
      </c>
      <c r="D16630" s="68" t="s">
        <v>385</v>
      </c>
      <c r="E16630" s="67" t="s">
        <v>386</v>
      </c>
      <c r="F16630" s="68" t="s">
        <v>574</v>
      </c>
      <c r="G16630" s="67" t="s">
        <v>575</v>
      </c>
      <c r="H16630" s="68" t="s">
        <v>364</v>
      </c>
      <c r="I16630" s="69">
        <v>0</v>
      </c>
      <c r="J16630" s="69">
        <v>0</v>
      </c>
      <c r="K16630" s="91"/>
      <c r="L16630" s="91"/>
    </row>
    <row r="16631" spans="2:12" x14ac:dyDescent="0.25">
      <c r="B16631" s="67" t="s">
        <v>554</v>
      </c>
      <c r="C16631" s="67" t="s">
        <v>555</v>
      </c>
      <c r="D16631" s="68" t="s">
        <v>385</v>
      </c>
      <c r="E16631" s="67" t="s">
        <v>386</v>
      </c>
      <c r="F16631" s="68" t="s">
        <v>574</v>
      </c>
      <c r="G16631" s="67" t="s">
        <v>575</v>
      </c>
      <c r="H16631" s="68" t="s">
        <v>362</v>
      </c>
      <c r="I16631" s="69">
        <v>0</v>
      </c>
      <c r="J16631" s="69">
        <v>0</v>
      </c>
      <c r="K16631" s="91"/>
      <c r="L16631" s="91"/>
    </row>
    <row r="16632" spans="2:12" x14ac:dyDescent="0.25">
      <c r="B16632" s="67" t="s">
        <v>554</v>
      </c>
      <c r="C16632" s="67" t="s">
        <v>555</v>
      </c>
      <c r="D16632" s="68" t="s">
        <v>385</v>
      </c>
      <c r="E16632" s="67" t="s">
        <v>386</v>
      </c>
      <c r="F16632" s="68" t="s">
        <v>574</v>
      </c>
      <c r="G16632" s="67" t="s">
        <v>575</v>
      </c>
      <c r="H16632" s="68" t="s">
        <v>363</v>
      </c>
      <c r="I16632" s="69">
        <v>0</v>
      </c>
      <c r="J16632" s="69">
        <v>0</v>
      </c>
      <c r="K16632" s="91"/>
      <c r="L16632" s="91"/>
    </row>
    <row r="16633" spans="2:12" x14ac:dyDescent="0.25">
      <c r="B16633" s="67" t="s">
        <v>554</v>
      </c>
      <c r="C16633" s="67" t="s">
        <v>555</v>
      </c>
      <c r="D16633" s="68" t="s">
        <v>385</v>
      </c>
      <c r="E16633" s="67" t="s">
        <v>386</v>
      </c>
      <c r="F16633" s="68" t="s">
        <v>576</v>
      </c>
      <c r="G16633" s="67" t="s">
        <v>577</v>
      </c>
      <c r="H16633" s="68" t="s">
        <v>362</v>
      </c>
      <c r="I16633" s="69">
        <v>10.7</v>
      </c>
      <c r="J16633" s="69">
        <v>10.6</v>
      </c>
      <c r="K16633" s="91"/>
      <c r="L16633" s="91"/>
    </row>
    <row r="16634" spans="2:12" x14ac:dyDescent="0.25">
      <c r="B16634" s="67" t="s">
        <v>554</v>
      </c>
      <c r="C16634" s="67" t="s">
        <v>555</v>
      </c>
      <c r="D16634" s="68" t="s">
        <v>385</v>
      </c>
      <c r="E16634" s="67" t="s">
        <v>386</v>
      </c>
      <c r="F16634" s="68" t="s">
        <v>576</v>
      </c>
      <c r="G16634" s="67" t="s">
        <v>577</v>
      </c>
      <c r="H16634" s="68" t="s">
        <v>363</v>
      </c>
      <c r="I16634" s="69">
        <v>26.282399999999999</v>
      </c>
      <c r="J16634" s="69">
        <v>32.480200000000004</v>
      </c>
      <c r="K16634" s="91"/>
      <c r="L16634" s="91"/>
    </row>
    <row r="16635" spans="2:12" x14ac:dyDescent="0.25">
      <c r="B16635" s="67" t="s">
        <v>554</v>
      </c>
      <c r="C16635" s="67" t="s">
        <v>555</v>
      </c>
      <c r="D16635" s="68" t="s">
        <v>385</v>
      </c>
      <c r="E16635" s="67" t="s">
        <v>386</v>
      </c>
      <c r="F16635" s="68" t="s">
        <v>576</v>
      </c>
      <c r="G16635" s="67" t="s">
        <v>577</v>
      </c>
      <c r="H16635" s="68" t="s">
        <v>364</v>
      </c>
      <c r="I16635" s="69">
        <v>0</v>
      </c>
      <c r="J16635" s="69">
        <v>0</v>
      </c>
      <c r="K16635" s="91"/>
      <c r="L16635" s="91"/>
    </row>
    <row r="16636" spans="2:12" x14ac:dyDescent="0.25">
      <c r="B16636" s="67" t="s">
        <v>554</v>
      </c>
      <c r="C16636" s="67" t="s">
        <v>555</v>
      </c>
      <c r="D16636" s="68" t="s">
        <v>385</v>
      </c>
      <c r="E16636" s="67" t="s">
        <v>386</v>
      </c>
      <c r="F16636" s="68" t="s">
        <v>576</v>
      </c>
      <c r="G16636" s="67" t="s">
        <v>577</v>
      </c>
      <c r="H16636" s="68" t="s">
        <v>363</v>
      </c>
      <c r="I16636" s="69">
        <v>0</v>
      </c>
      <c r="J16636" s="69">
        <v>0</v>
      </c>
      <c r="K16636" s="91"/>
      <c r="L16636" s="91"/>
    </row>
    <row r="16637" spans="2:12" x14ac:dyDescent="0.25">
      <c r="B16637" s="67" t="s">
        <v>554</v>
      </c>
      <c r="C16637" s="67" t="s">
        <v>555</v>
      </c>
      <c r="D16637" s="68" t="s">
        <v>385</v>
      </c>
      <c r="E16637" s="67" t="s">
        <v>386</v>
      </c>
      <c r="F16637" s="68" t="s">
        <v>576</v>
      </c>
      <c r="G16637" s="67" t="s">
        <v>577</v>
      </c>
      <c r="H16637" s="68" t="s">
        <v>363</v>
      </c>
      <c r="I16637" s="69">
        <v>0</v>
      </c>
      <c r="J16637" s="69">
        <v>0</v>
      </c>
      <c r="K16637" s="91"/>
      <c r="L16637" s="91"/>
    </row>
    <row r="16638" spans="2:12" x14ac:dyDescent="0.25">
      <c r="B16638" s="67" t="s">
        <v>554</v>
      </c>
      <c r="C16638" s="67" t="s">
        <v>555</v>
      </c>
      <c r="D16638" s="68" t="s">
        <v>385</v>
      </c>
      <c r="E16638" s="67" t="s">
        <v>386</v>
      </c>
      <c r="F16638" s="68" t="s">
        <v>576</v>
      </c>
      <c r="G16638" s="67" t="s">
        <v>577</v>
      </c>
      <c r="H16638" s="68" t="s">
        <v>364</v>
      </c>
      <c r="I16638" s="69">
        <v>0</v>
      </c>
      <c r="J16638" s="69">
        <v>0</v>
      </c>
      <c r="K16638" s="91"/>
      <c r="L16638" s="91"/>
    </row>
    <row r="16639" spans="2:12" x14ac:dyDescent="0.25">
      <c r="B16639" s="67" t="s">
        <v>554</v>
      </c>
      <c r="C16639" s="67" t="s">
        <v>555</v>
      </c>
      <c r="D16639" s="68" t="s">
        <v>385</v>
      </c>
      <c r="E16639" s="67" t="s">
        <v>386</v>
      </c>
      <c r="F16639" s="68" t="s">
        <v>576</v>
      </c>
      <c r="G16639" s="67" t="s">
        <v>577</v>
      </c>
      <c r="H16639" s="68" t="s">
        <v>363</v>
      </c>
      <c r="I16639" s="69">
        <v>0</v>
      </c>
      <c r="J16639" s="69">
        <v>12</v>
      </c>
      <c r="K16639" s="91"/>
      <c r="L16639" s="91"/>
    </row>
    <row r="16640" spans="2:12" x14ac:dyDescent="0.25">
      <c r="B16640" s="67" t="s">
        <v>554</v>
      </c>
      <c r="C16640" s="67" t="s">
        <v>555</v>
      </c>
      <c r="D16640" s="68" t="s">
        <v>385</v>
      </c>
      <c r="E16640" s="67" t="s">
        <v>386</v>
      </c>
      <c r="F16640" s="68" t="s">
        <v>576</v>
      </c>
      <c r="G16640" s="67" t="s">
        <v>577</v>
      </c>
      <c r="H16640" s="68" t="s">
        <v>364</v>
      </c>
      <c r="I16640" s="69">
        <v>0</v>
      </c>
      <c r="J16640" s="69">
        <v>0</v>
      </c>
      <c r="K16640" s="91"/>
      <c r="L16640" s="91"/>
    </row>
    <row r="16641" spans="2:12" x14ac:dyDescent="0.25">
      <c r="B16641" s="67" t="s">
        <v>554</v>
      </c>
      <c r="C16641" s="67" t="s">
        <v>555</v>
      </c>
      <c r="D16641" s="68" t="s">
        <v>385</v>
      </c>
      <c r="E16641" s="67" t="s">
        <v>386</v>
      </c>
      <c r="F16641" s="68" t="s">
        <v>576</v>
      </c>
      <c r="G16641" s="67" t="s">
        <v>577</v>
      </c>
      <c r="H16641" s="68" t="s">
        <v>362</v>
      </c>
      <c r="I16641" s="69">
        <v>40</v>
      </c>
      <c r="J16641" s="69">
        <v>0</v>
      </c>
      <c r="K16641" s="91"/>
      <c r="L16641" s="91"/>
    </row>
    <row r="16642" spans="2:12" x14ac:dyDescent="0.25">
      <c r="B16642" s="67" t="s">
        <v>554</v>
      </c>
      <c r="C16642" s="67" t="s">
        <v>555</v>
      </c>
      <c r="D16642" s="68" t="s">
        <v>385</v>
      </c>
      <c r="E16642" s="67" t="s">
        <v>386</v>
      </c>
      <c r="F16642" s="68" t="s">
        <v>576</v>
      </c>
      <c r="G16642" s="67" t="s">
        <v>577</v>
      </c>
      <c r="H16642" s="68" t="s">
        <v>362</v>
      </c>
      <c r="I16642" s="69">
        <v>0</v>
      </c>
      <c r="J16642" s="69">
        <v>0</v>
      </c>
      <c r="K16642" s="91"/>
      <c r="L16642" s="91"/>
    </row>
    <row r="16643" spans="2:12" x14ac:dyDescent="0.25">
      <c r="B16643" s="67" t="s">
        <v>554</v>
      </c>
      <c r="C16643" s="67" t="s">
        <v>555</v>
      </c>
      <c r="D16643" s="68" t="s">
        <v>385</v>
      </c>
      <c r="E16643" s="67" t="s">
        <v>386</v>
      </c>
      <c r="F16643" s="68" t="s">
        <v>576</v>
      </c>
      <c r="G16643" s="67" t="s">
        <v>577</v>
      </c>
      <c r="H16643" s="68" t="s">
        <v>363</v>
      </c>
      <c r="I16643" s="69">
        <v>248</v>
      </c>
      <c r="J16643" s="69">
        <v>231</v>
      </c>
      <c r="K16643" s="91"/>
      <c r="L16643" s="91"/>
    </row>
    <row r="16644" spans="2:12" x14ac:dyDescent="0.25">
      <c r="B16644" s="67" t="s">
        <v>554</v>
      </c>
      <c r="C16644" s="67" t="s">
        <v>555</v>
      </c>
      <c r="D16644" s="68" t="s">
        <v>385</v>
      </c>
      <c r="E16644" s="67" t="s">
        <v>386</v>
      </c>
      <c r="F16644" s="68" t="s">
        <v>576</v>
      </c>
      <c r="G16644" s="67" t="s">
        <v>577</v>
      </c>
      <c r="H16644" s="68" t="s">
        <v>364</v>
      </c>
      <c r="I16644" s="69">
        <v>49</v>
      </c>
      <c r="J16644" s="69">
        <v>36</v>
      </c>
      <c r="K16644" s="91"/>
      <c r="L16644" s="91"/>
    </row>
    <row r="16645" spans="2:12" x14ac:dyDescent="0.25">
      <c r="B16645" s="67" t="s">
        <v>554</v>
      </c>
      <c r="C16645" s="67" t="s">
        <v>555</v>
      </c>
      <c r="D16645" s="68" t="s">
        <v>385</v>
      </c>
      <c r="E16645" s="67" t="s">
        <v>386</v>
      </c>
      <c r="F16645" s="68" t="s">
        <v>576</v>
      </c>
      <c r="G16645" s="67" t="s">
        <v>577</v>
      </c>
      <c r="H16645" s="68" t="s">
        <v>362</v>
      </c>
      <c r="I16645" s="69">
        <v>0</v>
      </c>
      <c r="J16645" s="69">
        <v>0</v>
      </c>
      <c r="K16645" s="91"/>
      <c r="L16645" s="91"/>
    </row>
    <row r="16646" spans="2:12" x14ac:dyDescent="0.25">
      <c r="B16646" s="67" t="s">
        <v>554</v>
      </c>
      <c r="C16646" s="67" t="s">
        <v>555</v>
      </c>
      <c r="D16646" s="68" t="s">
        <v>385</v>
      </c>
      <c r="E16646" s="67" t="s">
        <v>386</v>
      </c>
      <c r="F16646" s="68" t="s">
        <v>576</v>
      </c>
      <c r="G16646" s="67" t="s">
        <v>577</v>
      </c>
      <c r="H16646" s="68" t="s">
        <v>363</v>
      </c>
      <c r="I16646" s="69">
        <v>473</v>
      </c>
      <c r="J16646" s="69">
        <v>568</v>
      </c>
      <c r="K16646" s="91"/>
      <c r="L16646" s="91"/>
    </row>
    <row r="16647" spans="2:12" x14ac:dyDescent="0.25">
      <c r="B16647" s="67" t="s">
        <v>554</v>
      </c>
      <c r="C16647" s="67" t="s">
        <v>555</v>
      </c>
      <c r="D16647" s="68" t="s">
        <v>385</v>
      </c>
      <c r="E16647" s="67" t="s">
        <v>386</v>
      </c>
      <c r="F16647" s="68" t="s">
        <v>576</v>
      </c>
      <c r="G16647" s="67" t="s">
        <v>577</v>
      </c>
      <c r="H16647" s="68" t="s">
        <v>364</v>
      </c>
      <c r="I16647" s="69">
        <v>116</v>
      </c>
      <c r="J16647" s="69">
        <v>77</v>
      </c>
      <c r="K16647" s="91"/>
      <c r="L16647" s="91"/>
    </row>
    <row r="16648" spans="2:12" x14ac:dyDescent="0.25">
      <c r="B16648" s="67" t="s">
        <v>554</v>
      </c>
      <c r="C16648" s="67" t="s">
        <v>555</v>
      </c>
      <c r="D16648" s="68" t="s">
        <v>385</v>
      </c>
      <c r="E16648" s="67" t="s">
        <v>386</v>
      </c>
      <c r="F16648" s="68" t="s">
        <v>576</v>
      </c>
      <c r="G16648" s="67" t="s">
        <v>577</v>
      </c>
      <c r="H16648" s="68" t="s">
        <v>362</v>
      </c>
      <c r="I16648" s="69">
        <v>0</v>
      </c>
      <c r="J16648" s="69">
        <v>0</v>
      </c>
      <c r="K16648" s="91"/>
      <c r="L16648" s="91"/>
    </row>
    <row r="16649" spans="2:12" x14ac:dyDescent="0.25">
      <c r="B16649" s="67" t="s">
        <v>554</v>
      </c>
      <c r="C16649" s="67" t="s">
        <v>555</v>
      </c>
      <c r="D16649" s="68" t="s">
        <v>385</v>
      </c>
      <c r="E16649" s="67" t="s">
        <v>386</v>
      </c>
      <c r="F16649" s="68" t="s">
        <v>576</v>
      </c>
      <c r="G16649" s="67" t="s">
        <v>577</v>
      </c>
      <c r="H16649" s="68" t="s">
        <v>363</v>
      </c>
      <c r="I16649" s="69">
        <v>0</v>
      </c>
      <c r="J16649" s="69">
        <v>0</v>
      </c>
      <c r="K16649" s="91"/>
      <c r="L16649" s="91"/>
    </row>
    <row r="16650" spans="2:12" x14ac:dyDescent="0.25">
      <c r="B16650" s="67" t="s">
        <v>554</v>
      </c>
      <c r="C16650" s="67" t="s">
        <v>555</v>
      </c>
      <c r="D16650" s="68" t="s">
        <v>385</v>
      </c>
      <c r="E16650" s="67" t="s">
        <v>386</v>
      </c>
      <c r="F16650" s="68" t="s">
        <v>576</v>
      </c>
      <c r="G16650" s="67" t="s">
        <v>577</v>
      </c>
      <c r="H16650" s="68" t="s">
        <v>364</v>
      </c>
      <c r="I16650" s="69">
        <v>0</v>
      </c>
      <c r="J16650" s="69">
        <v>18</v>
      </c>
      <c r="K16650" s="91"/>
      <c r="L16650" s="91"/>
    </row>
    <row r="16651" spans="2:12" x14ac:dyDescent="0.25">
      <c r="B16651" s="67" t="s">
        <v>554</v>
      </c>
      <c r="C16651" s="67" t="s">
        <v>555</v>
      </c>
      <c r="D16651" s="68" t="s">
        <v>385</v>
      </c>
      <c r="E16651" s="67" t="s">
        <v>386</v>
      </c>
      <c r="F16651" s="68" t="s">
        <v>576</v>
      </c>
      <c r="G16651" s="67" t="s">
        <v>577</v>
      </c>
      <c r="H16651" s="68" t="s">
        <v>362</v>
      </c>
      <c r="I16651" s="69">
        <v>0</v>
      </c>
      <c r="J16651" s="69">
        <v>0</v>
      </c>
      <c r="K16651" s="91"/>
      <c r="L16651" s="91"/>
    </row>
    <row r="16652" spans="2:12" x14ac:dyDescent="0.25">
      <c r="B16652" s="67" t="s">
        <v>554</v>
      </c>
      <c r="C16652" s="67" t="s">
        <v>555</v>
      </c>
      <c r="D16652" s="68" t="s">
        <v>385</v>
      </c>
      <c r="E16652" s="67" t="s">
        <v>386</v>
      </c>
      <c r="F16652" s="68" t="s">
        <v>576</v>
      </c>
      <c r="G16652" s="67" t="s">
        <v>577</v>
      </c>
      <c r="H16652" s="68" t="s">
        <v>363</v>
      </c>
      <c r="I16652" s="69">
        <v>32</v>
      </c>
      <c r="J16652" s="69">
        <v>61</v>
      </c>
      <c r="K16652" s="91"/>
      <c r="L16652" s="91"/>
    </row>
    <row r="16653" spans="2:12" x14ac:dyDescent="0.25">
      <c r="B16653" s="67" t="s">
        <v>554</v>
      </c>
      <c r="C16653" s="67" t="s">
        <v>555</v>
      </c>
      <c r="D16653" s="68" t="s">
        <v>385</v>
      </c>
      <c r="E16653" s="67" t="s">
        <v>386</v>
      </c>
      <c r="F16653" s="68" t="s">
        <v>576</v>
      </c>
      <c r="G16653" s="67" t="s">
        <v>577</v>
      </c>
      <c r="H16653" s="68" t="s">
        <v>364</v>
      </c>
      <c r="I16653" s="69">
        <v>15</v>
      </c>
      <c r="J16653" s="69">
        <v>25</v>
      </c>
      <c r="K16653" s="91"/>
      <c r="L16653" s="91"/>
    </row>
    <row r="16654" spans="2:12" x14ac:dyDescent="0.25">
      <c r="B16654" s="67" t="s">
        <v>554</v>
      </c>
      <c r="C16654" s="67" t="s">
        <v>555</v>
      </c>
      <c r="D16654" s="68" t="s">
        <v>385</v>
      </c>
      <c r="E16654" s="67" t="s">
        <v>386</v>
      </c>
      <c r="F16654" s="68" t="s">
        <v>576</v>
      </c>
      <c r="G16654" s="67" t="s">
        <v>577</v>
      </c>
      <c r="H16654" s="68" t="s">
        <v>362</v>
      </c>
      <c r="I16654" s="69">
        <v>10</v>
      </c>
      <c r="J16654" s="69">
        <v>10</v>
      </c>
      <c r="K16654" s="91"/>
      <c r="L16654" s="91"/>
    </row>
    <row r="16655" spans="2:12" x14ac:dyDescent="0.25">
      <c r="B16655" s="67" t="s">
        <v>554</v>
      </c>
      <c r="C16655" s="67" t="s">
        <v>555</v>
      </c>
      <c r="D16655" s="68" t="s">
        <v>385</v>
      </c>
      <c r="E16655" s="67" t="s">
        <v>386</v>
      </c>
      <c r="F16655" s="68" t="s">
        <v>576</v>
      </c>
      <c r="G16655" s="67" t="s">
        <v>577</v>
      </c>
      <c r="H16655" s="68" t="s">
        <v>363</v>
      </c>
      <c r="I16655" s="69">
        <v>36</v>
      </c>
      <c r="J16655" s="69">
        <v>32</v>
      </c>
      <c r="K16655" s="91"/>
      <c r="L16655" s="91"/>
    </row>
    <row r="16656" spans="2:12" x14ac:dyDescent="0.25">
      <c r="B16656" s="67" t="s">
        <v>554</v>
      </c>
      <c r="C16656" s="67" t="s">
        <v>555</v>
      </c>
      <c r="D16656" s="68" t="s">
        <v>385</v>
      </c>
      <c r="E16656" s="67" t="s">
        <v>386</v>
      </c>
      <c r="F16656" s="68" t="s">
        <v>576</v>
      </c>
      <c r="G16656" s="67" t="s">
        <v>577</v>
      </c>
      <c r="H16656" s="68" t="s">
        <v>364</v>
      </c>
      <c r="I16656" s="69">
        <v>0</v>
      </c>
      <c r="J16656" s="69">
        <v>0</v>
      </c>
      <c r="K16656" s="91"/>
      <c r="L16656" s="91"/>
    </row>
    <row r="16657" spans="2:12" x14ac:dyDescent="0.25">
      <c r="B16657" s="67" t="s">
        <v>554</v>
      </c>
      <c r="C16657" s="67" t="s">
        <v>555</v>
      </c>
      <c r="D16657" s="68" t="s">
        <v>385</v>
      </c>
      <c r="E16657" s="67" t="s">
        <v>386</v>
      </c>
      <c r="F16657" s="68" t="s">
        <v>576</v>
      </c>
      <c r="G16657" s="67" t="s">
        <v>577</v>
      </c>
      <c r="H16657" s="68" t="s">
        <v>362</v>
      </c>
      <c r="I16657" s="69">
        <v>0</v>
      </c>
      <c r="J16657" s="69">
        <v>0</v>
      </c>
      <c r="K16657" s="91"/>
      <c r="L16657" s="91"/>
    </row>
    <row r="16658" spans="2:12" x14ac:dyDescent="0.25">
      <c r="B16658" s="67" t="s">
        <v>554</v>
      </c>
      <c r="C16658" s="67" t="s">
        <v>555</v>
      </c>
      <c r="D16658" s="68" t="s">
        <v>385</v>
      </c>
      <c r="E16658" s="67" t="s">
        <v>386</v>
      </c>
      <c r="F16658" s="68" t="s">
        <v>576</v>
      </c>
      <c r="G16658" s="67" t="s">
        <v>577</v>
      </c>
      <c r="H16658" s="68" t="s">
        <v>363</v>
      </c>
      <c r="I16658" s="69">
        <v>0</v>
      </c>
      <c r="J16658" s="69">
        <v>0</v>
      </c>
      <c r="K16658" s="91"/>
      <c r="L16658" s="91"/>
    </row>
    <row r="16659" spans="2:12" x14ac:dyDescent="0.25">
      <c r="B16659" s="67" t="s">
        <v>554</v>
      </c>
      <c r="C16659" s="67" t="s">
        <v>555</v>
      </c>
      <c r="D16659" s="68" t="s">
        <v>385</v>
      </c>
      <c r="E16659" s="67" t="s">
        <v>386</v>
      </c>
      <c r="F16659" s="68" t="s">
        <v>576</v>
      </c>
      <c r="G16659" s="67" t="s">
        <v>577</v>
      </c>
      <c r="H16659" s="68" t="s">
        <v>364</v>
      </c>
      <c r="I16659" s="69">
        <v>0</v>
      </c>
      <c r="J16659" s="69">
        <v>0</v>
      </c>
      <c r="K16659" s="91"/>
      <c r="L16659" s="91"/>
    </row>
    <row r="16660" spans="2:12" x14ac:dyDescent="0.25">
      <c r="B16660" s="67" t="s">
        <v>554</v>
      </c>
      <c r="C16660" s="67" t="s">
        <v>555</v>
      </c>
      <c r="D16660" s="68" t="s">
        <v>385</v>
      </c>
      <c r="E16660" s="67" t="s">
        <v>386</v>
      </c>
      <c r="F16660" s="68" t="s">
        <v>576</v>
      </c>
      <c r="G16660" s="67" t="s">
        <v>577</v>
      </c>
      <c r="H16660" s="68" t="s">
        <v>363</v>
      </c>
      <c r="I16660" s="69">
        <v>0</v>
      </c>
      <c r="J16660" s="69">
        <v>0</v>
      </c>
      <c r="K16660" s="91"/>
      <c r="L16660" s="91"/>
    </row>
    <row r="16661" spans="2:12" x14ac:dyDescent="0.25">
      <c r="B16661" s="67" t="s">
        <v>554</v>
      </c>
      <c r="C16661" s="67" t="s">
        <v>555</v>
      </c>
      <c r="D16661" s="68" t="s">
        <v>385</v>
      </c>
      <c r="E16661" s="67" t="s">
        <v>386</v>
      </c>
      <c r="F16661" s="68" t="s">
        <v>576</v>
      </c>
      <c r="G16661" s="67" t="s">
        <v>577</v>
      </c>
      <c r="H16661" s="68" t="s">
        <v>364</v>
      </c>
      <c r="I16661" s="69">
        <v>0</v>
      </c>
      <c r="J16661" s="69">
        <v>6</v>
      </c>
      <c r="K16661" s="91"/>
      <c r="L16661" s="91"/>
    </row>
    <row r="16662" spans="2:12" x14ac:dyDescent="0.25">
      <c r="B16662" s="67" t="s">
        <v>554</v>
      </c>
      <c r="C16662" s="67" t="s">
        <v>555</v>
      </c>
      <c r="D16662" s="68" t="s">
        <v>385</v>
      </c>
      <c r="E16662" s="67" t="s">
        <v>386</v>
      </c>
      <c r="F16662" s="68" t="s">
        <v>576</v>
      </c>
      <c r="G16662" s="67" t="s">
        <v>577</v>
      </c>
      <c r="H16662" s="68" t="s">
        <v>362</v>
      </c>
      <c r="I16662" s="69">
        <v>0</v>
      </c>
      <c r="J16662" s="69">
        <v>0</v>
      </c>
      <c r="K16662" s="91"/>
      <c r="L16662" s="91"/>
    </row>
    <row r="16663" spans="2:12" x14ac:dyDescent="0.25">
      <c r="B16663" s="67" t="s">
        <v>554</v>
      </c>
      <c r="C16663" s="67" t="s">
        <v>555</v>
      </c>
      <c r="D16663" s="68" t="s">
        <v>385</v>
      </c>
      <c r="E16663" s="67" t="s">
        <v>386</v>
      </c>
      <c r="F16663" s="68" t="s">
        <v>576</v>
      </c>
      <c r="G16663" s="67" t="s">
        <v>577</v>
      </c>
      <c r="H16663" s="68" t="s">
        <v>363</v>
      </c>
      <c r="I16663" s="69">
        <v>0</v>
      </c>
      <c r="J16663" s="69">
        <v>0</v>
      </c>
      <c r="K16663" s="91"/>
      <c r="L16663" s="91"/>
    </row>
    <row r="16664" spans="2:12" x14ac:dyDescent="0.25">
      <c r="B16664" s="67" t="s">
        <v>554</v>
      </c>
      <c r="C16664" s="67" t="s">
        <v>555</v>
      </c>
      <c r="D16664" s="68" t="s">
        <v>385</v>
      </c>
      <c r="E16664" s="67" t="s">
        <v>386</v>
      </c>
      <c r="F16664" s="68" t="s">
        <v>576</v>
      </c>
      <c r="G16664" s="67" t="s">
        <v>577</v>
      </c>
      <c r="H16664" s="68" t="s">
        <v>364</v>
      </c>
      <c r="I16664" s="69">
        <v>0</v>
      </c>
      <c r="J16664" s="69">
        <v>0</v>
      </c>
      <c r="K16664" s="91"/>
      <c r="L16664" s="91"/>
    </row>
    <row r="16665" spans="2:12" x14ac:dyDescent="0.25">
      <c r="B16665" s="67" t="s">
        <v>554</v>
      </c>
      <c r="C16665" s="67" t="s">
        <v>555</v>
      </c>
      <c r="D16665" s="68" t="s">
        <v>385</v>
      </c>
      <c r="E16665" s="67" t="s">
        <v>386</v>
      </c>
      <c r="F16665" s="68" t="s">
        <v>576</v>
      </c>
      <c r="G16665" s="67" t="s">
        <v>577</v>
      </c>
      <c r="H16665" s="68" t="s">
        <v>362</v>
      </c>
      <c r="I16665" s="69">
        <v>0</v>
      </c>
      <c r="J16665" s="69">
        <v>0</v>
      </c>
      <c r="K16665" s="91"/>
      <c r="L16665" s="91"/>
    </row>
    <row r="16666" spans="2:12" x14ac:dyDescent="0.25">
      <c r="B16666" s="67" t="s">
        <v>554</v>
      </c>
      <c r="C16666" s="67" t="s">
        <v>555</v>
      </c>
      <c r="D16666" s="68" t="s">
        <v>385</v>
      </c>
      <c r="E16666" s="67" t="s">
        <v>386</v>
      </c>
      <c r="F16666" s="68" t="s">
        <v>576</v>
      </c>
      <c r="G16666" s="67" t="s">
        <v>577</v>
      </c>
      <c r="H16666" s="68" t="s">
        <v>363</v>
      </c>
      <c r="I16666" s="69">
        <v>216</v>
      </c>
      <c r="J16666" s="69">
        <v>307</v>
      </c>
      <c r="K16666" s="91"/>
      <c r="L16666" s="91"/>
    </row>
    <row r="16667" spans="2:12" x14ac:dyDescent="0.25">
      <c r="B16667" s="67" t="s">
        <v>554</v>
      </c>
      <c r="C16667" s="67" t="s">
        <v>555</v>
      </c>
      <c r="D16667" s="68" t="s">
        <v>385</v>
      </c>
      <c r="E16667" s="67" t="s">
        <v>386</v>
      </c>
      <c r="F16667" s="68" t="s">
        <v>576</v>
      </c>
      <c r="G16667" s="67" t="s">
        <v>577</v>
      </c>
      <c r="H16667" s="68" t="s">
        <v>364</v>
      </c>
      <c r="I16667" s="69">
        <v>42</v>
      </c>
      <c r="J16667" s="69">
        <v>45</v>
      </c>
      <c r="K16667" s="91"/>
      <c r="L16667" s="91"/>
    </row>
    <row r="16668" spans="2:12" x14ac:dyDescent="0.25">
      <c r="B16668" s="67" t="s">
        <v>554</v>
      </c>
      <c r="C16668" s="67" t="s">
        <v>555</v>
      </c>
      <c r="D16668" s="68" t="s">
        <v>385</v>
      </c>
      <c r="E16668" s="67" t="s">
        <v>386</v>
      </c>
      <c r="F16668" s="68" t="s">
        <v>576</v>
      </c>
      <c r="G16668" s="67" t="s">
        <v>577</v>
      </c>
      <c r="H16668" s="68" t="s">
        <v>362</v>
      </c>
      <c r="I16668" s="69">
        <v>0</v>
      </c>
      <c r="J16668" s="69">
        <v>7</v>
      </c>
      <c r="K16668" s="91"/>
      <c r="L16668" s="91"/>
    </row>
    <row r="16669" spans="2:12" x14ac:dyDescent="0.25">
      <c r="B16669" s="67" t="s">
        <v>554</v>
      </c>
      <c r="C16669" s="67" t="s">
        <v>555</v>
      </c>
      <c r="D16669" s="68" t="s">
        <v>385</v>
      </c>
      <c r="E16669" s="67" t="s">
        <v>386</v>
      </c>
      <c r="F16669" s="68" t="s">
        <v>576</v>
      </c>
      <c r="G16669" s="67" t="s">
        <v>577</v>
      </c>
      <c r="H16669" s="68" t="s">
        <v>363</v>
      </c>
      <c r="I16669" s="69">
        <v>114</v>
      </c>
      <c r="J16669" s="69">
        <v>154</v>
      </c>
      <c r="K16669" s="91"/>
      <c r="L16669" s="91"/>
    </row>
    <row r="16670" spans="2:12" x14ac:dyDescent="0.25">
      <c r="B16670" s="67" t="s">
        <v>554</v>
      </c>
      <c r="C16670" s="67" t="s">
        <v>555</v>
      </c>
      <c r="D16670" s="68" t="s">
        <v>385</v>
      </c>
      <c r="E16670" s="67" t="s">
        <v>386</v>
      </c>
      <c r="F16670" s="68" t="s">
        <v>576</v>
      </c>
      <c r="G16670" s="67" t="s">
        <v>577</v>
      </c>
      <c r="H16670" s="68" t="s">
        <v>362</v>
      </c>
      <c r="I16670" s="69">
        <v>0</v>
      </c>
      <c r="J16670" s="69">
        <v>0</v>
      </c>
      <c r="K16670" s="91"/>
      <c r="L16670" s="91"/>
    </row>
    <row r="16671" spans="2:12" x14ac:dyDescent="0.25">
      <c r="B16671" s="67" t="s">
        <v>554</v>
      </c>
      <c r="C16671" s="67" t="s">
        <v>555</v>
      </c>
      <c r="D16671" s="68" t="s">
        <v>385</v>
      </c>
      <c r="E16671" s="67" t="s">
        <v>386</v>
      </c>
      <c r="F16671" s="68" t="s">
        <v>576</v>
      </c>
      <c r="G16671" s="67" t="s">
        <v>577</v>
      </c>
      <c r="H16671" s="68" t="s">
        <v>363</v>
      </c>
      <c r="I16671" s="69">
        <v>259</v>
      </c>
      <c r="J16671" s="69">
        <v>192</v>
      </c>
      <c r="K16671" s="91"/>
      <c r="L16671" s="91"/>
    </row>
    <row r="16672" spans="2:12" x14ac:dyDescent="0.25">
      <c r="B16672" s="67" t="s">
        <v>554</v>
      </c>
      <c r="C16672" s="67" t="s">
        <v>555</v>
      </c>
      <c r="D16672" s="68" t="s">
        <v>385</v>
      </c>
      <c r="E16672" s="67" t="s">
        <v>386</v>
      </c>
      <c r="F16672" s="68" t="s">
        <v>576</v>
      </c>
      <c r="G16672" s="67" t="s">
        <v>577</v>
      </c>
      <c r="H16672" s="68" t="s">
        <v>364</v>
      </c>
      <c r="I16672" s="69">
        <v>16</v>
      </c>
      <c r="J16672" s="69">
        <v>4</v>
      </c>
      <c r="K16672" s="91"/>
      <c r="L16672" s="91"/>
    </row>
    <row r="16673" spans="2:12" x14ac:dyDescent="0.25">
      <c r="B16673" s="67" t="s">
        <v>554</v>
      </c>
      <c r="C16673" s="67" t="s">
        <v>555</v>
      </c>
      <c r="D16673" s="68" t="s">
        <v>385</v>
      </c>
      <c r="E16673" s="67" t="s">
        <v>386</v>
      </c>
      <c r="F16673" s="68" t="s">
        <v>576</v>
      </c>
      <c r="G16673" s="67" t="s">
        <v>577</v>
      </c>
      <c r="H16673" s="68" t="s">
        <v>362</v>
      </c>
      <c r="I16673" s="69">
        <v>0</v>
      </c>
      <c r="J16673" s="69">
        <v>0</v>
      </c>
      <c r="K16673" s="91"/>
      <c r="L16673" s="91"/>
    </row>
    <row r="16674" spans="2:12" x14ac:dyDescent="0.25">
      <c r="B16674" s="67" t="s">
        <v>554</v>
      </c>
      <c r="C16674" s="67" t="s">
        <v>555</v>
      </c>
      <c r="D16674" s="68" t="s">
        <v>385</v>
      </c>
      <c r="E16674" s="67" t="s">
        <v>386</v>
      </c>
      <c r="F16674" s="68" t="s">
        <v>576</v>
      </c>
      <c r="G16674" s="67" t="s">
        <v>577</v>
      </c>
      <c r="H16674" s="68" t="s">
        <v>363</v>
      </c>
      <c r="I16674" s="69">
        <v>236</v>
      </c>
      <c r="J16674" s="69">
        <v>290</v>
      </c>
      <c r="K16674" s="91"/>
      <c r="L16674" s="91"/>
    </row>
    <row r="16675" spans="2:12" x14ac:dyDescent="0.25">
      <c r="B16675" s="67" t="s">
        <v>554</v>
      </c>
      <c r="C16675" s="67" t="s">
        <v>555</v>
      </c>
      <c r="D16675" s="68" t="s">
        <v>385</v>
      </c>
      <c r="E16675" s="67" t="s">
        <v>386</v>
      </c>
      <c r="F16675" s="68" t="s">
        <v>576</v>
      </c>
      <c r="G16675" s="67" t="s">
        <v>577</v>
      </c>
      <c r="H16675" s="68" t="s">
        <v>364</v>
      </c>
      <c r="I16675" s="69">
        <v>46</v>
      </c>
      <c r="J16675" s="69">
        <v>60</v>
      </c>
      <c r="K16675" s="91"/>
      <c r="L16675" s="91"/>
    </row>
    <row r="16676" spans="2:12" x14ac:dyDescent="0.25">
      <c r="B16676" s="67" t="s">
        <v>554</v>
      </c>
      <c r="C16676" s="67" t="s">
        <v>555</v>
      </c>
      <c r="D16676" s="68" t="s">
        <v>385</v>
      </c>
      <c r="E16676" s="67" t="s">
        <v>386</v>
      </c>
      <c r="F16676" s="68" t="s">
        <v>576</v>
      </c>
      <c r="G16676" s="67" t="s">
        <v>577</v>
      </c>
      <c r="H16676" s="68" t="s">
        <v>362</v>
      </c>
      <c r="I16676" s="69">
        <v>-0.92</v>
      </c>
      <c r="J16676" s="69">
        <v>0</v>
      </c>
      <c r="K16676" s="91"/>
      <c r="L16676" s="91"/>
    </row>
    <row r="16677" spans="2:12" x14ac:dyDescent="0.25">
      <c r="B16677" s="67" t="s">
        <v>554</v>
      </c>
      <c r="C16677" s="67" t="s">
        <v>555</v>
      </c>
      <c r="D16677" s="68" t="s">
        <v>385</v>
      </c>
      <c r="E16677" s="67" t="s">
        <v>386</v>
      </c>
      <c r="F16677" s="68" t="s">
        <v>576</v>
      </c>
      <c r="G16677" s="67" t="s">
        <v>577</v>
      </c>
      <c r="H16677" s="68" t="s">
        <v>363</v>
      </c>
      <c r="I16677" s="69">
        <v>0</v>
      </c>
      <c r="J16677" s="69">
        <v>2081.96</v>
      </c>
      <c r="K16677" s="91"/>
      <c r="L16677" s="91"/>
    </row>
    <row r="16678" spans="2:12" x14ac:dyDescent="0.25">
      <c r="B16678" s="67" t="s">
        <v>554</v>
      </c>
      <c r="C16678" s="67" t="s">
        <v>555</v>
      </c>
      <c r="D16678" s="68" t="s">
        <v>385</v>
      </c>
      <c r="E16678" s="67" t="s">
        <v>386</v>
      </c>
      <c r="F16678" s="68" t="s">
        <v>576</v>
      </c>
      <c r="G16678" s="67" t="s">
        <v>577</v>
      </c>
      <c r="H16678" s="68" t="s">
        <v>364</v>
      </c>
      <c r="I16678" s="69">
        <v>0</v>
      </c>
      <c r="J16678" s="69">
        <v>213.9</v>
      </c>
      <c r="K16678" s="91"/>
      <c r="L16678" s="91"/>
    </row>
    <row r="16679" spans="2:12" x14ac:dyDescent="0.25">
      <c r="B16679" s="67" t="s">
        <v>554</v>
      </c>
      <c r="C16679" s="67" t="s">
        <v>555</v>
      </c>
      <c r="D16679" s="68" t="s">
        <v>385</v>
      </c>
      <c r="E16679" s="67" t="s">
        <v>386</v>
      </c>
      <c r="F16679" s="68" t="s">
        <v>576</v>
      </c>
      <c r="G16679" s="67" t="s">
        <v>577</v>
      </c>
      <c r="H16679" s="68" t="s">
        <v>362</v>
      </c>
      <c r="I16679" s="69">
        <v>4.5</v>
      </c>
      <c r="J16679" s="69">
        <v>9.5</v>
      </c>
      <c r="K16679" s="91"/>
      <c r="L16679" s="91"/>
    </row>
    <row r="16680" spans="2:12" x14ac:dyDescent="0.25">
      <c r="B16680" s="67" t="s">
        <v>554</v>
      </c>
      <c r="C16680" s="67" t="s">
        <v>555</v>
      </c>
      <c r="D16680" s="68" t="s">
        <v>385</v>
      </c>
      <c r="E16680" s="67" t="s">
        <v>386</v>
      </c>
      <c r="F16680" s="68" t="s">
        <v>576</v>
      </c>
      <c r="G16680" s="67" t="s">
        <v>577</v>
      </c>
      <c r="H16680" s="68" t="s">
        <v>363</v>
      </c>
      <c r="I16680" s="69">
        <v>6</v>
      </c>
      <c r="J16680" s="69">
        <v>9</v>
      </c>
      <c r="K16680" s="91"/>
      <c r="L16680" s="91"/>
    </row>
    <row r="16681" spans="2:12" x14ac:dyDescent="0.25">
      <c r="B16681" s="67" t="s">
        <v>554</v>
      </c>
      <c r="C16681" s="67" t="s">
        <v>555</v>
      </c>
      <c r="D16681" s="68" t="s">
        <v>385</v>
      </c>
      <c r="E16681" s="67" t="s">
        <v>386</v>
      </c>
      <c r="F16681" s="68" t="s">
        <v>576</v>
      </c>
      <c r="G16681" s="67" t="s">
        <v>577</v>
      </c>
      <c r="H16681" s="68" t="s">
        <v>364</v>
      </c>
      <c r="I16681" s="69">
        <v>5.5</v>
      </c>
      <c r="J16681" s="69">
        <v>5</v>
      </c>
      <c r="K16681" s="91"/>
      <c r="L16681" s="91"/>
    </row>
    <row r="16682" spans="2:12" x14ac:dyDescent="0.25">
      <c r="B16682" s="67" t="s">
        <v>554</v>
      </c>
      <c r="C16682" s="67" t="s">
        <v>555</v>
      </c>
      <c r="D16682" s="68" t="s">
        <v>385</v>
      </c>
      <c r="E16682" s="67" t="s">
        <v>386</v>
      </c>
      <c r="F16682" s="68" t="s">
        <v>576</v>
      </c>
      <c r="G16682" s="67" t="s">
        <v>577</v>
      </c>
      <c r="H16682" s="68" t="s">
        <v>362</v>
      </c>
      <c r="I16682" s="69">
        <v>0</v>
      </c>
      <c r="J16682" s="69">
        <v>0</v>
      </c>
      <c r="K16682" s="91"/>
      <c r="L16682" s="91"/>
    </row>
    <row r="16683" spans="2:12" x14ac:dyDescent="0.25">
      <c r="B16683" s="67" t="s">
        <v>554</v>
      </c>
      <c r="C16683" s="67" t="s">
        <v>555</v>
      </c>
      <c r="D16683" s="68" t="s">
        <v>385</v>
      </c>
      <c r="E16683" s="67" t="s">
        <v>386</v>
      </c>
      <c r="F16683" s="68" t="s">
        <v>576</v>
      </c>
      <c r="G16683" s="67" t="s">
        <v>577</v>
      </c>
      <c r="H16683" s="68" t="s">
        <v>362</v>
      </c>
      <c r="I16683" s="69">
        <v>0</v>
      </c>
      <c r="J16683" s="69">
        <v>0</v>
      </c>
      <c r="K16683" s="91"/>
      <c r="L16683" s="91"/>
    </row>
    <row r="16684" spans="2:12" x14ac:dyDescent="0.25">
      <c r="B16684" s="67" t="s">
        <v>554</v>
      </c>
      <c r="C16684" s="67" t="s">
        <v>555</v>
      </c>
      <c r="D16684" s="68" t="s">
        <v>385</v>
      </c>
      <c r="E16684" s="67" t="s">
        <v>386</v>
      </c>
      <c r="F16684" s="68" t="s">
        <v>576</v>
      </c>
      <c r="G16684" s="67" t="s">
        <v>577</v>
      </c>
      <c r="H16684" s="68" t="s">
        <v>363</v>
      </c>
      <c r="I16684" s="69">
        <v>0</v>
      </c>
      <c r="J16684" s="69">
        <v>0</v>
      </c>
      <c r="K16684" s="91"/>
      <c r="L16684" s="91"/>
    </row>
    <row r="16685" spans="2:12" x14ac:dyDescent="0.25">
      <c r="B16685" s="67" t="s">
        <v>554</v>
      </c>
      <c r="C16685" s="67" t="s">
        <v>555</v>
      </c>
      <c r="D16685" s="68" t="s">
        <v>385</v>
      </c>
      <c r="E16685" s="67" t="s">
        <v>386</v>
      </c>
      <c r="F16685" s="68" t="s">
        <v>576</v>
      </c>
      <c r="G16685" s="67" t="s">
        <v>577</v>
      </c>
      <c r="H16685" s="68" t="s">
        <v>363</v>
      </c>
      <c r="I16685" s="69">
        <v>4</v>
      </c>
      <c r="J16685" s="69">
        <v>4</v>
      </c>
      <c r="K16685" s="91"/>
      <c r="L16685" s="91"/>
    </row>
    <row r="16686" spans="2:12" x14ac:dyDescent="0.25">
      <c r="B16686" s="67" t="s">
        <v>554</v>
      </c>
      <c r="C16686" s="67" t="s">
        <v>555</v>
      </c>
      <c r="D16686" s="68" t="s">
        <v>385</v>
      </c>
      <c r="E16686" s="67" t="s">
        <v>386</v>
      </c>
      <c r="F16686" s="68" t="s">
        <v>576</v>
      </c>
      <c r="G16686" s="67" t="s">
        <v>577</v>
      </c>
      <c r="H16686" s="68" t="s">
        <v>362</v>
      </c>
      <c r="I16686" s="69">
        <v>10</v>
      </c>
      <c r="J16686" s="69">
        <v>40</v>
      </c>
      <c r="K16686" s="91"/>
      <c r="L16686" s="91"/>
    </row>
    <row r="16687" spans="2:12" x14ac:dyDescent="0.25">
      <c r="B16687" s="67" t="s">
        <v>554</v>
      </c>
      <c r="C16687" s="67" t="s">
        <v>555</v>
      </c>
      <c r="D16687" s="68" t="s">
        <v>385</v>
      </c>
      <c r="E16687" s="67" t="s">
        <v>386</v>
      </c>
      <c r="F16687" s="68" t="s">
        <v>576</v>
      </c>
      <c r="G16687" s="67" t="s">
        <v>577</v>
      </c>
      <c r="H16687" s="68" t="s">
        <v>363</v>
      </c>
      <c r="I16687" s="69">
        <v>0</v>
      </c>
      <c r="J16687" s="69">
        <v>8</v>
      </c>
      <c r="K16687" s="91"/>
      <c r="L16687" s="91"/>
    </row>
    <row r="16688" spans="2:12" x14ac:dyDescent="0.25">
      <c r="B16688" s="67" t="s">
        <v>554</v>
      </c>
      <c r="C16688" s="67" t="s">
        <v>555</v>
      </c>
      <c r="D16688" s="68" t="s">
        <v>385</v>
      </c>
      <c r="E16688" s="67" t="s">
        <v>386</v>
      </c>
      <c r="F16688" s="68" t="s">
        <v>576</v>
      </c>
      <c r="G16688" s="67" t="s">
        <v>577</v>
      </c>
      <c r="H16688" s="68" t="s">
        <v>362</v>
      </c>
      <c r="I16688" s="69">
        <v>0</v>
      </c>
      <c r="J16688" s="69">
        <v>0</v>
      </c>
      <c r="K16688" s="91"/>
      <c r="L16688" s="91"/>
    </row>
    <row r="16689" spans="2:12" x14ac:dyDescent="0.25">
      <c r="B16689" s="67" t="s">
        <v>554</v>
      </c>
      <c r="C16689" s="67" t="s">
        <v>555</v>
      </c>
      <c r="D16689" s="68" t="s">
        <v>385</v>
      </c>
      <c r="E16689" s="67" t="s">
        <v>386</v>
      </c>
      <c r="F16689" s="68" t="s">
        <v>576</v>
      </c>
      <c r="G16689" s="67" t="s">
        <v>577</v>
      </c>
      <c r="H16689" s="68" t="s">
        <v>363</v>
      </c>
      <c r="I16689" s="69">
        <v>29</v>
      </c>
      <c r="J16689" s="69">
        <v>56</v>
      </c>
      <c r="K16689" s="91"/>
      <c r="L16689" s="91"/>
    </row>
    <row r="16690" spans="2:12" x14ac:dyDescent="0.25">
      <c r="B16690" s="67" t="s">
        <v>554</v>
      </c>
      <c r="C16690" s="67" t="s">
        <v>555</v>
      </c>
      <c r="D16690" s="68" t="s">
        <v>385</v>
      </c>
      <c r="E16690" s="67" t="s">
        <v>386</v>
      </c>
      <c r="F16690" s="68" t="s">
        <v>576</v>
      </c>
      <c r="G16690" s="67" t="s">
        <v>577</v>
      </c>
      <c r="H16690" s="68" t="s">
        <v>364</v>
      </c>
      <c r="I16690" s="69">
        <v>0</v>
      </c>
      <c r="J16690" s="69">
        <v>0</v>
      </c>
      <c r="K16690" s="91"/>
      <c r="L16690" s="91"/>
    </row>
    <row r="16691" spans="2:12" x14ac:dyDescent="0.25">
      <c r="B16691" s="67" t="s">
        <v>554</v>
      </c>
      <c r="C16691" s="67" t="s">
        <v>555</v>
      </c>
      <c r="D16691" s="68" t="s">
        <v>385</v>
      </c>
      <c r="E16691" s="67" t="s">
        <v>386</v>
      </c>
      <c r="F16691" s="68" t="s">
        <v>576</v>
      </c>
      <c r="G16691" s="67" t="s">
        <v>577</v>
      </c>
      <c r="H16691" s="68" t="s">
        <v>362</v>
      </c>
      <c r="I16691" s="69">
        <v>18</v>
      </c>
      <c r="J16691" s="69">
        <v>36</v>
      </c>
      <c r="K16691" s="91"/>
      <c r="L16691" s="91"/>
    </row>
    <row r="16692" spans="2:12" x14ac:dyDescent="0.25">
      <c r="B16692" s="67" t="s">
        <v>554</v>
      </c>
      <c r="C16692" s="67" t="s">
        <v>555</v>
      </c>
      <c r="D16692" s="68" t="s">
        <v>385</v>
      </c>
      <c r="E16692" s="67" t="s">
        <v>386</v>
      </c>
      <c r="F16692" s="68" t="s">
        <v>576</v>
      </c>
      <c r="G16692" s="67" t="s">
        <v>577</v>
      </c>
      <c r="H16692" s="68" t="s">
        <v>363</v>
      </c>
      <c r="I16692" s="69">
        <v>1</v>
      </c>
      <c r="J16692" s="69">
        <v>0</v>
      </c>
      <c r="K16692" s="91"/>
      <c r="L16692" s="91"/>
    </row>
    <row r="16693" spans="2:12" x14ac:dyDescent="0.25">
      <c r="B16693" s="67" t="s">
        <v>554</v>
      </c>
      <c r="C16693" s="67" t="s">
        <v>555</v>
      </c>
      <c r="D16693" s="68" t="s">
        <v>385</v>
      </c>
      <c r="E16693" s="67" t="s">
        <v>386</v>
      </c>
      <c r="F16693" s="68" t="s">
        <v>576</v>
      </c>
      <c r="G16693" s="67" t="s">
        <v>577</v>
      </c>
      <c r="H16693" s="68" t="s">
        <v>362</v>
      </c>
      <c r="I16693" s="69">
        <v>34</v>
      </c>
      <c r="J16693" s="69">
        <v>36</v>
      </c>
      <c r="K16693" s="91"/>
      <c r="L16693" s="91"/>
    </row>
    <row r="16694" spans="2:12" x14ac:dyDescent="0.25">
      <c r="B16694" s="67" t="s">
        <v>554</v>
      </c>
      <c r="C16694" s="67" t="s">
        <v>555</v>
      </c>
      <c r="D16694" s="68" t="s">
        <v>385</v>
      </c>
      <c r="E16694" s="67" t="s">
        <v>386</v>
      </c>
      <c r="F16694" s="68" t="s">
        <v>576</v>
      </c>
      <c r="G16694" s="67" t="s">
        <v>577</v>
      </c>
      <c r="H16694" s="68" t="s">
        <v>363</v>
      </c>
      <c r="I16694" s="69">
        <v>26</v>
      </c>
      <c r="J16694" s="69">
        <v>27</v>
      </c>
      <c r="K16694" s="91"/>
      <c r="L16694" s="91"/>
    </row>
    <row r="16695" spans="2:12" x14ac:dyDescent="0.25">
      <c r="B16695" s="67" t="s">
        <v>554</v>
      </c>
      <c r="C16695" s="67" t="s">
        <v>555</v>
      </c>
      <c r="D16695" s="68" t="s">
        <v>385</v>
      </c>
      <c r="E16695" s="67" t="s">
        <v>386</v>
      </c>
      <c r="F16695" s="68" t="s">
        <v>576</v>
      </c>
      <c r="G16695" s="67" t="s">
        <v>577</v>
      </c>
      <c r="H16695" s="68" t="s">
        <v>364</v>
      </c>
      <c r="I16695" s="69">
        <v>9</v>
      </c>
      <c r="J16695" s="69">
        <v>3</v>
      </c>
      <c r="K16695" s="91"/>
      <c r="L16695" s="91"/>
    </row>
    <row r="16696" spans="2:12" x14ac:dyDescent="0.25">
      <c r="B16696" s="67" t="s">
        <v>554</v>
      </c>
      <c r="C16696" s="67" t="s">
        <v>555</v>
      </c>
      <c r="D16696" s="68" t="s">
        <v>385</v>
      </c>
      <c r="E16696" s="67" t="s">
        <v>386</v>
      </c>
      <c r="F16696" s="68" t="s">
        <v>576</v>
      </c>
      <c r="G16696" s="67" t="s">
        <v>577</v>
      </c>
      <c r="H16696" s="68" t="s">
        <v>362</v>
      </c>
      <c r="I16696" s="69">
        <v>0</v>
      </c>
      <c r="J16696" s="69">
        <v>0</v>
      </c>
      <c r="K16696" s="91"/>
      <c r="L16696" s="91"/>
    </row>
    <row r="16697" spans="2:12" x14ac:dyDescent="0.25">
      <c r="B16697" s="67" t="s">
        <v>554</v>
      </c>
      <c r="C16697" s="67" t="s">
        <v>555</v>
      </c>
      <c r="D16697" s="68" t="s">
        <v>385</v>
      </c>
      <c r="E16697" s="67" t="s">
        <v>386</v>
      </c>
      <c r="F16697" s="68" t="s">
        <v>576</v>
      </c>
      <c r="G16697" s="67" t="s">
        <v>577</v>
      </c>
      <c r="H16697" s="68" t="s">
        <v>363</v>
      </c>
      <c r="I16697" s="69">
        <v>155</v>
      </c>
      <c r="J16697" s="69">
        <v>151</v>
      </c>
      <c r="K16697" s="91"/>
      <c r="L16697" s="91"/>
    </row>
    <row r="16698" spans="2:12" x14ac:dyDescent="0.25">
      <c r="B16698" s="67" t="s">
        <v>554</v>
      </c>
      <c r="C16698" s="67" t="s">
        <v>555</v>
      </c>
      <c r="D16698" s="68" t="s">
        <v>385</v>
      </c>
      <c r="E16698" s="67" t="s">
        <v>386</v>
      </c>
      <c r="F16698" s="68" t="s">
        <v>576</v>
      </c>
      <c r="G16698" s="67" t="s">
        <v>577</v>
      </c>
      <c r="H16698" s="68" t="s">
        <v>364</v>
      </c>
      <c r="I16698" s="69">
        <v>24</v>
      </c>
      <c r="J16698" s="69">
        <v>10</v>
      </c>
      <c r="K16698" s="91"/>
      <c r="L16698" s="91"/>
    </row>
    <row r="16699" spans="2:12" x14ac:dyDescent="0.25">
      <c r="B16699" s="67" t="s">
        <v>554</v>
      </c>
      <c r="C16699" s="67" t="s">
        <v>555</v>
      </c>
      <c r="D16699" s="68" t="s">
        <v>385</v>
      </c>
      <c r="E16699" s="67" t="s">
        <v>386</v>
      </c>
      <c r="F16699" s="68" t="s">
        <v>576</v>
      </c>
      <c r="G16699" s="67" t="s">
        <v>577</v>
      </c>
      <c r="H16699" s="68" t="s">
        <v>362</v>
      </c>
      <c r="I16699" s="69">
        <v>0</v>
      </c>
      <c r="J16699" s="69">
        <v>0</v>
      </c>
      <c r="K16699" s="91"/>
      <c r="L16699" s="91"/>
    </row>
    <row r="16700" spans="2:12" x14ac:dyDescent="0.25">
      <c r="B16700" s="67" t="s">
        <v>554</v>
      </c>
      <c r="C16700" s="67" t="s">
        <v>555</v>
      </c>
      <c r="D16700" s="68" t="s">
        <v>385</v>
      </c>
      <c r="E16700" s="67" t="s">
        <v>386</v>
      </c>
      <c r="F16700" s="68" t="s">
        <v>576</v>
      </c>
      <c r="G16700" s="67" t="s">
        <v>577</v>
      </c>
      <c r="H16700" s="68" t="s">
        <v>363</v>
      </c>
      <c r="I16700" s="69">
        <v>159</v>
      </c>
      <c r="J16700" s="69">
        <v>211</v>
      </c>
      <c r="K16700" s="91"/>
      <c r="L16700" s="91"/>
    </row>
    <row r="16701" spans="2:12" x14ac:dyDescent="0.25">
      <c r="B16701" s="67" t="s">
        <v>554</v>
      </c>
      <c r="C16701" s="67" t="s">
        <v>555</v>
      </c>
      <c r="D16701" s="68" t="s">
        <v>385</v>
      </c>
      <c r="E16701" s="67" t="s">
        <v>386</v>
      </c>
      <c r="F16701" s="68" t="s">
        <v>576</v>
      </c>
      <c r="G16701" s="67" t="s">
        <v>577</v>
      </c>
      <c r="H16701" s="68" t="s">
        <v>364</v>
      </c>
      <c r="I16701" s="69">
        <v>13</v>
      </c>
      <c r="J16701" s="69">
        <v>16</v>
      </c>
      <c r="K16701" s="91"/>
      <c r="L16701" s="91"/>
    </row>
    <row r="16702" spans="2:12" x14ac:dyDescent="0.25">
      <c r="B16702" s="67" t="s">
        <v>554</v>
      </c>
      <c r="C16702" s="67" t="s">
        <v>555</v>
      </c>
      <c r="D16702" s="68" t="s">
        <v>385</v>
      </c>
      <c r="E16702" s="67" t="s">
        <v>386</v>
      </c>
      <c r="F16702" s="68" t="s">
        <v>576</v>
      </c>
      <c r="G16702" s="67" t="s">
        <v>577</v>
      </c>
      <c r="H16702" s="68" t="s">
        <v>362</v>
      </c>
      <c r="I16702" s="69">
        <v>0</v>
      </c>
      <c r="J16702" s="69">
        <v>0</v>
      </c>
      <c r="K16702" s="91"/>
      <c r="L16702" s="91"/>
    </row>
    <row r="16703" spans="2:12" x14ac:dyDescent="0.25">
      <c r="B16703" s="67" t="s">
        <v>554</v>
      </c>
      <c r="C16703" s="67" t="s">
        <v>555</v>
      </c>
      <c r="D16703" s="68" t="s">
        <v>385</v>
      </c>
      <c r="E16703" s="67" t="s">
        <v>386</v>
      </c>
      <c r="F16703" s="68" t="s">
        <v>576</v>
      </c>
      <c r="G16703" s="67" t="s">
        <v>577</v>
      </c>
      <c r="H16703" s="68" t="s">
        <v>363</v>
      </c>
      <c r="I16703" s="69">
        <v>51</v>
      </c>
      <c r="J16703" s="69">
        <v>106</v>
      </c>
      <c r="K16703" s="91"/>
      <c r="L16703" s="91"/>
    </row>
    <row r="16704" spans="2:12" x14ac:dyDescent="0.25">
      <c r="B16704" s="67" t="s">
        <v>554</v>
      </c>
      <c r="C16704" s="67" t="s">
        <v>555</v>
      </c>
      <c r="D16704" s="68" t="s">
        <v>385</v>
      </c>
      <c r="E16704" s="67" t="s">
        <v>386</v>
      </c>
      <c r="F16704" s="68" t="s">
        <v>576</v>
      </c>
      <c r="G16704" s="67" t="s">
        <v>577</v>
      </c>
      <c r="H16704" s="68" t="s">
        <v>364</v>
      </c>
      <c r="I16704" s="69">
        <v>34</v>
      </c>
      <c r="J16704" s="69">
        <v>18</v>
      </c>
      <c r="K16704" s="91"/>
      <c r="L16704" s="91"/>
    </row>
    <row r="16705" spans="2:12" x14ac:dyDescent="0.25">
      <c r="B16705" s="67" t="s">
        <v>554</v>
      </c>
      <c r="C16705" s="67" t="s">
        <v>555</v>
      </c>
      <c r="D16705" s="68" t="s">
        <v>385</v>
      </c>
      <c r="E16705" s="67" t="s">
        <v>386</v>
      </c>
      <c r="F16705" s="68" t="s">
        <v>576</v>
      </c>
      <c r="G16705" s="67" t="s">
        <v>577</v>
      </c>
      <c r="H16705" s="68" t="s">
        <v>362</v>
      </c>
      <c r="I16705" s="69">
        <v>0</v>
      </c>
      <c r="J16705" s="69">
        <v>0</v>
      </c>
      <c r="K16705" s="91"/>
      <c r="L16705" s="91"/>
    </row>
    <row r="16706" spans="2:12" x14ac:dyDescent="0.25">
      <c r="B16706" s="67" t="s">
        <v>554</v>
      </c>
      <c r="C16706" s="67" t="s">
        <v>555</v>
      </c>
      <c r="D16706" s="68" t="s">
        <v>385</v>
      </c>
      <c r="E16706" s="67" t="s">
        <v>386</v>
      </c>
      <c r="F16706" s="68" t="s">
        <v>576</v>
      </c>
      <c r="G16706" s="67" t="s">
        <v>577</v>
      </c>
      <c r="H16706" s="68" t="s">
        <v>363</v>
      </c>
      <c r="I16706" s="69">
        <v>35</v>
      </c>
      <c r="J16706" s="69">
        <v>87</v>
      </c>
      <c r="K16706" s="91"/>
      <c r="L16706" s="91"/>
    </row>
    <row r="16707" spans="2:12" x14ac:dyDescent="0.25">
      <c r="B16707" s="67" t="s">
        <v>554</v>
      </c>
      <c r="C16707" s="67" t="s">
        <v>555</v>
      </c>
      <c r="D16707" s="68" t="s">
        <v>385</v>
      </c>
      <c r="E16707" s="67" t="s">
        <v>386</v>
      </c>
      <c r="F16707" s="68" t="s">
        <v>576</v>
      </c>
      <c r="G16707" s="67" t="s">
        <v>577</v>
      </c>
      <c r="H16707" s="68" t="s">
        <v>364</v>
      </c>
      <c r="I16707" s="69">
        <v>23</v>
      </c>
      <c r="J16707" s="69">
        <v>24</v>
      </c>
      <c r="K16707" s="91"/>
      <c r="L16707" s="91"/>
    </row>
    <row r="16708" spans="2:12" x14ac:dyDescent="0.25">
      <c r="B16708" s="67" t="s">
        <v>554</v>
      </c>
      <c r="C16708" s="67" t="s">
        <v>555</v>
      </c>
      <c r="D16708" s="68" t="s">
        <v>385</v>
      </c>
      <c r="E16708" s="67" t="s">
        <v>386</v>
      </c>
      <c r="F16708" s="68" t="s">
        <v>576</v>
      </c>
      <c r="G16708" s="67" t="s">
        <v>577</v>
      </c>
      <c r="H16708" s="68" t="s">
        <v>362</v>
      </c>
      <c r="I16708" s="69">
        <v>0</v>
      </c>
      <c r="J16708" s="69">
        <v>0</v>
      </c>
      <c r="K16708" s="91"/>
      <c r="L16708" s="91"/>
    </row>
    <row r="16709" spans="2:12" x14ac:dyDescent="0.25">
      <c r="B16709" s="67" t="s">
        <v>554</v>
      </c>
      <c r="C16709" s="67" t="s">
        <v>555</v>
      </c>
      <c r="D16709" s="68" t="s">
        <v>385</v>
      </c>
      <c r="E16709" s="67" t="s">
        <v>386</v>
      </c>
      <c r="F16709" s="68" t="s">
        <v>576</v>
      </c>
      <c r="G16709" s="67" t="s">
        <v>577</v>
      </c>
      <c r="H16709" s="68" t="s">
        <v>363</v>
      </c>
      <c r="I16709" s="69">
        <v>0</v>
      </c>
      <c r="J16709" s="69">
        <v>6</v>
      </c>
      <c r="K16709" s="91"/>
      <c r="L16709" s="91"/>
    </row>
    <row r="16710" spans="2:12" x14ac:dyDescent="0.25">
      <c r="B16710" s="67" t="s">
        <v>554</v>
      </c>
      <c r="C16710" s="67" t="s">
        <v>555</v>
      </c>
      <c r="D16710" s="68" t="s">
        <v>385</v>
      </c>
      <c r="E16710" s="67" t="s">
        <v>386</v>
      </c>
      <c r="F16710" s="68" t="s">
        <v>576</v>
      </c>
      <c r="G16710" s="67" t="s">
        <v>577</v>
      </c>
      <c r="H16710" s="68" t="s">
        <v>362</v>
      </c>
      <c r="I16710" s="69">
        <v>0</v>
      </c>
      <c r="J16710" s="69">
        <v>0</v>
      </c>
      <c r="K16710" s="91"/>
      <c r="L16710" s="91"/>
    </row>
    <row r="16711" spans="2:12" x14ac:dyDescent="0.25">
      <c r="B16711" s="67" t="s">
        <v>554</v>
      </c>
      <c r="C16711" s="67" t="s">
        <v>555</v>
      </c>
      <c r="D16711" s="68" t="s">
        <v>385</v>
      </c>
      <c r="E16711" s="67" t="s">
        <v>386</v>
      </c>
      <c r="F16711" s="68" t="s">
        <v>576</v>
      </c>
      <c r="G16711" s="67" t="s">
        <v>577</v>
      </c>
      <c r="H16711" s="68" t="s">
        <v>363</v>
      </c>
      <c r="I16711" s="69">
        <v>213</v>
      </c>
      <c r="J16711" s="69">
        <v>209</v>
      </c>
      <c r="K16711" s="91"/>
      <c r="L16711" s="91"/>
    </row>
    <row r="16712" spans="2:12" x14ac:dyDescent="0.25">
      <c r="B16712" s="67" t="s">
        <v>554</v>
      </c>
      <c r="C16712" s="67" t="s">
        <v>555</v>
      </c>
      <c r="D16712" s="68" t="s">
        <v>385</v>
      </c>
      <c r="E16712" s="67" t="s">
        <v>386</v>
      </c>
      <c r="F16712" s="68" t="s">
        <v>576</v>
      </c>
      <c r="G16712" s="67" t="s">
        <v>577</v>
      </c>
      <c r="H16712" s="68" t="s">
        <v>364</v>
      </c>
      <c r="I16712" s="69">
        <v>73</v>
      </c>
      <c r="J16712" s="69">
        <v>66</v>
      </c>
      <c r="K16712" s="91"/>
      <c r="L16712" s="91"/>
    </row>
    <row r="16713" spans="2:12" x14ac:dyDescent="0.25">
      <c r="B16713" s="67" t="s">
        <v>554</v>
      </c>
      <c r="C16713" s="67" t="s">
        <v>555</v>
      </c>
      <c r="D16713" s="68" t="s">
        <v>385</v>
      </c>
      <c r="E16713" s="67" t="s">
        <v>386</v>
      </c>
      <c r="F16713" s="68" t="s">
        <v>576</v>
      </c>
      <c r="G16713" s="67" t="s">
        <v>577</v>
      </c>
      <c r="H16713" s="68" t="s">
        <v>362</v>
      </c>
      <c r="I16713" s="69">
        <v>0</v>
      </c>
      <c r="J16713" s="69">
        <v>0</v>
      </c>
      <c r="K16713" s="91"/>
      <c r="L16713" s="91"/>
    </row>
    <row r="16714" spans="2:12" x14ac:dyDescent="0.25">
      <c r="B16714" s="67" t="s">
        <v>554</v>
      </c>
      <c r="C16714" s="67" t="s">
        <v>555</v>
      </c>
      <c r="D16714" s="68" t="s">
        <v>385</v>
      </c>
      <c r="E16714" s="67" t="s">
        <v>386</v>
      </c>
      <c r="F16714" s="68" t="s">
        <v>576</v>
      </c>
      <c r="G16714" s="67" t="s">
        <v>577</v>
      </c>
      <c r="H16714" s="68" t="s">
        <v>363</v>
      </c>
      <c r="I16714" s="69">
        <v>144</v>
      </c>
      <c r="J16714" s="69">
        <v>272</v>
      </c>
      <c r="K16714" s="91"/>
      <c r="L16714" s="91"/>
    </row>
    <row r="16715" spans="2:12" x14ac:dyDescent="0.25">
      <c r="B16715" s="67" t="s">
        <v>554</v>
      </c>
      <c r="C16715" s="67" t="s">
        <v>555</v>
      </c>
      <c r="D16715" s="68" t="s">
        <v>385</v>
      </c>
      <c r="E16715" s="67" t="s">
        <v>386</v>
      </c>
      <c r="F16715" s="68" t="s">
        <v>576</v>
      </c>
      <c r="G16715" s="67" t="s">
        <v>577</v>
      </c>
      <c r="H16715" s="68" t="s">
        <v>364</v>
      </c>
      <c r="I16715" s="69">
        <v>12</v>
      </c>
      <c r="J16715" s="69">
        <v>8</v>
      </c>
      <c r="K16715" s="91"/>
      <c r="L16715" s="91"/>
    </row>
    <row r="16716" spans="2:12" x14ac:dyDescent="0.25">
      <c r="B16716" s="67" t="s">
        <v>554</v>
      </c>
      <c r="C16716" s="67" t="s">
        <v>555</v>
      </c>
      <c r="D16716" s="68" t="s">
        <v>385</v>
      </c>
      <c r="E16716" s="67" t="s">
        <v>386</v>
      </c>
      <c r="F16716" s="68" t="s">
        <v>576</v>
      </c>
      <c r="G16716" s="67" t="s">
        <v>577</v>
      </c>
      <c r="H16716" s="68" t="s">
        <v>362</v>
      </c>
      <c r="I16716" s="69">
        <v>0</v>
      </c>
      <c r="J16716" s="69">
        <v>0</v>
      </c>
      <c r="K16716" s="91"/>
      <c r="L16716" s="91"/>
    </row>
    <row r="16717" spans="2:12" x14ac:dyDescent="0.25">
      <c r="B16717" s="67" t="s">
        <v>554</v>
      </c>
      <c r="C16717" s="67" t="s">
        <v>555</v>
      </c>
      <c r="D16717" s="68" t="s">
        <v>385</v>
      </c>
      <c r="E16717" s="67" t="s">
        <v>386</v>
      </c>
      <c r="F16717" s="68" t="s">
        <v>576</v>
      </c>
      <c r="G16717" s="67" t="s">
        <v>577</v>
      </c>
      <c r="H16717" s="68" t="s">
        <v>363</v>
      </c>
      <c r="I16717" s="69">
        <v>169</v>
      </c>
      <c r="J16717" s="69">
        <v>152</v>
      </c>
      <c r="K16717" s="91"/>
      <c r="L16717" s="91"/>
    </row>
    <row r="16718" spans="2:12" x14ac:dyDescent="0.25">
      <c r="B16718" s="67" t="s">
        <v>554</v>
      </c>
      <c r="C16718" s="67" t="s">
        <v>555</v>
      </c>
      <c r="D16718" s="68" t="s">
        <v>385</v>
      </c>
      <c r="E16718" s="67" t="s">
        <v>386</v>
      </c>
      <c r="F16718" s="68" t="s">
        <v>576</v>
      </c>
      <c r="G16718" s="67" t="s">
        <v>577</v>
      </c>
      <c r="H16718" s="68" t="s">
        <v>364</v>
      </c>
      <c r="I16718" s="69">
        <v>110</v>
      </c>
      <c r="J16718" s="69">
        <v>138</v>
      </c>
      <c r="K16718" s="91"/>
      <c r="L16718" s="91"/>
    </row>
    <row r="16719" spans="2:12" x14ac:dyDescent="0.25">
      <c r="B16719" s="67" t="s">
        <v>554</v>
      </c>
      <c r="C16719" s="67" t="s">
        <v>555</v>
      </c>
      <c r="D16719" s="68" t="s">
        <v>385</v>
      </c>
      <c r="E16719" s="67" t="s">
        <v>386</v>
      </c>
      <c r="F16719" s="68" t="s">
        <v>576</v>
      </c>
      <c r="G16719" s="67" t="s">
        <v>577</v>
      </c>
      <c r="H16719" s="68" t="s">
        <v>363</v>
      </c>
      <c r="I16719" s="69">
        <v>0</v>
      </c>
      <c r="J16719" s="69">
        <v>0</v>
      </c>
      <c r="K16719" s="91"/>
      <c r="L16719" s="91"/>
    </row>
    <row r="16720" spans="2:12" x14ac:dyDescent="0.25">
      <c r="B16720" s="67" t="s">
        <v>554</v>
      </c>
      <c r="C16720" s="67" t="s">
        <v>555</v>
      </c>
      <c r="D16720" s="68" t="s">
        <v>385</v>
      </c>
      <c r="E16720" s="67" t="s">
        <v>386</v>
      </c>
      <c r="F16720" s="68" t="s">
        <v>576</v>
      </c>
      <c r="G16720" s="67" t="s">
        <v>577</v>
      </c>
      <c r="H16720" s="68" t="s">
        <v>362</v>
      </c>
      <c r="I16720" s="69">
        <v>18</v>
      </c>
      <c r="J16720" s="69">
        <v>9</v>
      </c>
      <c r="K16720" s="91"/>
      <c r="L16720" s="91"/>
    </row>
    <row r="16721" spans="2:12" x14ac:dyDescent="0.25">
      <c r="B16721" s="67" t="s">
        <v>554</v>
      </c>
      <c r="C16721" s="67" t="s">
        <v>555</v>
      </c>
      <c r="D16721" s="68" t="s">
        <v>385</v>
      </c>
      <c r="E16721" s="67" t="s">
        <v>386</v>
      </c>
      <c r="F16721" s="68" t="s">
        <v>576</v>
      </c>
      <c r="G16721" s="67" t="s">
        <v>577</v>
      </c>
      <c r="H16721" s="68" t="s">
        <v>364</v>
      </c>
      <c r="I16721" s="69">
        <v>0</v>
      </c>
      <c r="J16721" s="69">
        <v>0</v>
      </c>
      <c r="K16721" s="91"/>
      <c r="L16721" s="91"/>
    </row>
    <row r="16722" spans="2:12" x14ac:dyDescent="0.25">
      <c r="B16722" s="67" t="s">
        <v>554</v>
      </c>
      <c r="C16722" s="67" t="s">
        <v>555</v>
      </c>
      <c r="D16722" s="68" t="s">
        <v>385</v>
      </c>
      <c r="E16722" s="67" t="s">
        <v>386</v>
      </c>
      <c r="F16722" s="68" t="s">
        <v>576</v>
      </c>
      <c r="G16722" s="67" t="s">
        <v>577</v>
      </c>
      <c r="H16722" s="68" t="s">
        <v>362</v>
      </c>
      <c r="I16722" s="69">
        <v>0.309</v>
      </c>
      <c r="J16722" s="69">
        <v>0.20599999999999999</v>
      </c>
      <c r="K16722" s="91"/>
      <c r="L16722" s="91"/>
    </row>
    <row r="16723" spans="2:12" x14ac:dyDescent="0.25">
      <c r="B16723" s="67" t="s">
        <v>554</v>
      </c>
      <c r="C16723" s="67" t="s">
        <v>555</v>
      </c>
      <c r="D16723" s="68" t="s">
        <v>385</v>
      </c>
      <c r="E16723" s="67" t="s">
        <v>386</v>
      </c>
      <c r="F16723" s="68" t="s">
        <v>576</v>
      </c>
      <c r="G16723" s="67" t="s">
        <v>577</v>
      </c>
      <c r="H16723" s="68" t="s">
        <v>363</v>
      </c>
      <c r="I16723" s="69">
        <v>0.39140000000000003</v>
      </c>
      <c r="J16723" s="69">
        <v>0.55620000000000003</v>
      </c>
      <c r="K16723" s="91"/>
      <c r="L16723" s="91"/>
    </row>
    <row r="16724" spans="2:12" x14ac:dyDescent="0.25">
      <c r="B16724" s="67" t="s">
        <v>554</v>
      </c>
      <c r="C16724" s="67" t="s">
        <v>555</v>
      </c>
      <c r="D16724" s="68" t="s">
        <v>385</v>
      </c>
      <c r="E16724" s="67" t="s">
        <v>386</v>
      </c>
      <c r="F16724" s="68" t="s">
        <v>576</v>
      </c>
      <c r="G16724" s="67" t="s">
        <v>577</v>
      </c>
      <c r="H16724" s="68" t="s">
        <v>364</v>
      </c>
      <c r="I16724" s="69">
        <v>0.45319999999999999</v>
      </c>
      <c r="J16724" s="69">
        <v>0.28839999999999999</v>
      </c>
      <c r="K16724" s="91"/>
      <c r="L16724" s="91"/>
    </row>
    <row r="16725" spans="2:12" x14ac:dyDescent="0.25">
      <c r="B16725" s="67" t="s">
        <v>554</v>
      </c>
      <c r="C16725" s="67" t="s">
        <v>555</v>
      </c>
      <c r="D16725" s="68" t="s">
        <v>385</v>
      </c>
      <c r="E16725" s="67" t="s">
        <v>386</v>
      </c>
      <c r="F16725" s="68" t="s">
        <v>576</v>
      </c>
      <c r="G16725" s="67" t="s">
        <v>577</v>
      </c>
      <c r="H16725" s="68" t="s">
        <v>362</v>
      </c>
      <c r="I16725" s="69">
        <v>0</v>
      </c>
      <c r="J16725" s="69">
        <v>0</v>
      </c>
      <c r="K16725" s="91"/>
      <c r="L16725" s="91"/>
    </row>
    <row r="16726" spans="2:12" x14ac:dyDescent="0.25">
      <c r="B16726" s="67" t="s">
        <v>554</v>
      </c>
      <c r="C16726" s="67" t="s">
        <v>555</v>
      </c>
      <c r="D16726" s="68" t="s">
        <v>385</v>
      </c>
      <c r="E16726" s="67" t="s">
        <v>386</v>
      </c>
      <c r="F16726" s="68" t="s">
        <v>576</v>
      </c>
      <c r="G16726" s="67" t="s">
        <v>577</v>
      </c>
      <c r="H16726" s="68" t="s">
        <v>363</v>
      </c>
      <c r="I16726" s="69">
        <v>385</v>
      </c>
      <c r="J16726" s="69">
        <v>545</v>
      </c>
      <c r="K16726" s="91"/>
      <c r="L16726" s="91"/>
    </row>
    <row r="16727" spans="2:12" x14ac:dyDescent="0.25">
      <c r="B16727" s="67" t="s">
        <v>554</v>
      </c>
      <c r="C16727" s="67" t="s">
        <v>555</v>
      </c>
      <c r="D16727" s="68" t="s">
        <v>385</v>
      </c>
      <c r="E16727" s="67" t="s">
        <v>386</v>
      </c>
      <c r="F16727" s="68" t="s">
        <v>576</v>
      </c>
      <c r="G16727" s="67" t="s">
        <v>577</v>
      </c>
      <c r="H16727" s="68" t="s">
        <v>364</v>
      </c>
      <c r="I16727" s="69">
        <v>150</v>
      </c>
      <c r="J16727" s="69">
        <v>110</v>
      </c>
      <c r="K16727" s="91"/>
      <c r="L16727" s="91"/>
    </row>
    <row r="16728" spans="2:12" x14ac:dyDescent="0.25">
      <c r="B16728" s="67" t="s">
        <v>554</v>
      </c>
      <c r="C16728" s="67" t="s">
        <v>555</v>
      </c>
      <c r="D16728" s="68" t="s">
        <v>385</v>
      </c>
      <c r="E16728" s="67" t="s">
        <v>386</v>
      </c>
      <c r="F16728" s="68" t="s">
        <v>576</v>
      </c>
      <c r="G16728" s="67" t="s">
        <v>577</v>
      </c>
      <c r="H16728" s="68" t="s">
        <v>362</v>
      </c>
      <c r="I16728" s="69">
        <v>0</v>
      </c>
      <c r="J16728" s="69">
        <v>0</v>
      </c>
      <c r="K16728" s="91"/>
      <c r="L16728" s="91"/>
    </row>
    <row r="16729" spans="2:12" x14ac:dyDescent="0.25">
      <c r="B16729" s="67" t="s">
        <v>554</v>
      </c>
      <c r="C16729" s="67" t="s">
        <v>555</v>
      </c>
      <c r="D16729" s="68" t="s">
        <v>385</v>
      </c>
      <c r="E16729" s="67" t="s">
        <v>386</v>
      </c>
      <c r="F16729" s="68" t="s">
        <v>576</v>
      </c>
      <c r="G16729" s="67" t="s">
        <v>577</v>
      </c>
      <c r="H16729" s="68" t="s">
        <v>363</v>
      </c>
      <c r="I16729" s="69">
        <v>189</v>
      </c>
      <c r="J16729" s="69">
        <v>286</v>
      </c>
      <c r="K16729" s="91"/>
      <c r="L16729" s="91"/>
    </row>
    <row r="16730" spans="2:12" x14ac:dyDescent="0.25">
      <c r="B16730" s="67" t="s">
        <v>554</v>
      </c>
      <c r="C16730" s="67" t="s">
        <v>555</v>
      </c>
      <c r="D16730" s="68" t="s">
        <v>385</v>
      </c>
      <c r="E16730" s="67" t="s">
        <v>386</v>
      </c>
      <c r="F16730" s="68" t="s">
        <v>576</v>
      </c>
      <c r="G16730" s="67" t="s">
        <v>577</v>
      </c>
      <c r="H16730" s="68" t="s">
        <v>364</v>
      </c>
      <c r="I16730" s="69">
        <v>76</v>
      </c>
      <c r="J16730" s="69">
        <v>83</v>
      </c>
      <c r="K16730" s="91"/>
      <c r="L16730" s="91"/>
    </row>
    <row r="16731" spans="2:12" x14ac:dyDescent="0.25">
      <c r="B16731" s="67" t="s">
        <v>554</v>
      </c>
      <c r="C16731" s="67" t="s">
        <v>555</v>
      </c>
      <c r="D16731" s="68" t="s">
        <v>385</v>
      </c>
      <c r="E16731" s="67" t="s">
        <v>386</v>
      </c>
      <c r="F16731" s="68" t="s">
        <v>576</v>
      </c>
      <c r="G16731" s="67" t="s">
        <v>577</v>
      </c>
      <c r="H16731" s="68" t="s">
        <v>362</v>
      </c>
      <c r="I16731" s="69">
        <v>35</v>
      </c>
      <c r="J16731" s="69">
        <v>49</v>
      </c>
      <c r="K16731" s="91"/>
      <c r="L16731" s="91"/>
    </row>
    <row r="16732" spans="2:12" x14ac:dyDescent="0.25">
      <c r="B16732" s="67" t="s">
        <v>554</v>
      </c>
      <c r="C16732" s="67" t="s">
        <v>555</v>
      </c>
      <c r="D16732" s="68" t="s">
        <v>385</v>
      </c>
      <c r="E16732" s="67" t="s">
        <v>386</v>
      </c>
      <c r="F16732" s="68" t="s">
        <v>576</v>
      </c>
      <c r="G16732" s="67" t="s">
        <v>577</v>
      </c>
      <c r="H16732" s="68" t="s">
        <v>363</v>
      </c>
      <c r="I16732" s="69">
        <v>12</v>
      </c>
      <c r="J16732" s="69">
        <v>28</v>
      </c>
      <c r="K16732" s="91"/>
      <c r="L16732" s="91"/>
    </row>
    <row r="16733" spans="2:12" x14ac:dyDescent="0.25">
      <c r="B16733" s="67" t="s">
        <v>554</v>
      </c>
      <c r="C16733" s="67" t="s">
        <v>555</v>
      </c>
      <c r="D16733" s="68" t="s">
        <v>385</v>
      </c>
      <c r="E16733" s="67" t="s">
        <v>386</v>
      </c>
      <c r="F16733" s="68" t="s">
        <v>576</v>
      </c>
      <c r="G16733" s="67" t="s">
        <v>577</v>
      </c>
      <c r="H16733" s="68" t="s">
        <v>364</v>
      </c>
      <c r="I16733" s="69">
        <v>0</v>
      </c>
      <c r="J16733" s="69">
        <v>0</v>
      </c>
      <c r="K16733" s="91"/>
      <c r="L16733" s="91"/>
    </row>
    <row r="16734" spans="2:12" x14ac:dyDescent="0.25">
      <c r="B16734" s="67" t="s">
        <v>554</v>
      </c>
      <c r="C16734" s="67" t="s">
        <v>555</v>
      </c>
      <c r="D16734" s="68" t="s">
        <v>385</v>
      </c>
      <c r="E16734" s="67" t="s">
        <v>386</v>
      </c>
      <c r="F16734" s="68" t="s">
        <v>576</v>
      </c>
      <c r="G16734" s="67" t="s">
        <v>577</v>
      </c>
      <c r="H16734" s="68" t="s">
        <v>362</v>
      </c>
      <c r="I16734" s="69">
        <v>0</v>
      </c>
      <c r="J16734" s="69">
        <v>0</v>
      </c>
      <c r="K16734" s="91"/>
      <c r="L16734" s="91"/>
    </row>
    <row r="16735" spans="2:12" x14ac:dyDescent="0.25">
      <c r="B16735" s="67" t="s">
        <v>554</v>
      </c>
      <c r="C16735" s="67" t="s">
        <v>555</v>
      </c>
      <c r="D16735" s="68" t="s">
        <v>385</v>
      </c>
      <c r="E16735" s="67" t="s">
        <v>386</v>
      </c>
      <c r="F16735" s="68" t="s">
        <v>576</v>
      </c>
      <c r="G16735" s="67" t="s">
        <v>577</v>
      </c>
      <c r="H16735" s="68" t="s">
        <v>363</v>
      </c>
      <c r="I16735" s="69">
        <v>102</v>
      </c>
      <c r="J16735" s="69">
        <v>101</v>
      </c>
      <c r="K16735" s="91"/>
      <c r="L16735" s="91"/>
    </row>
    <row r="16736" spans="2:12" x14ac:dyDescent="0.25">
      <c r="B16736" s="67" t="s">
        <v>554</v>
      </c>
      <c r="C16736" s="67" t="s">
        <v>555</v>
      </c>
      <c r="D16736" s="68" t="s">
        <v>385</v>
      </c>
      <c r="E16736" s="67" t="s">
        <v>386</v>
      </c>
      <c r="F16736" s="68" t="s">
        <v>576</v>
      </c>
      <c r="G16736" s="67" t="s">
        <v>577</v>
      </c>
      <c r="H16736" s="68" t="s">
        <v>364</v>
      </c>
      <c r="I16736" s="69">
        <v>40</v>
      </c>
      <c r="J16736" s="69">
        <v>51</v>
      </c>
      <c r="K16736" s="91"/>
      <c r="L16736" s="91"/>
    </row>
    <row r="16737" spans="2:12" x14ac:dyDescent="0.25">
      <c r="B16737" s="67" t="s">
        <v>554</v>
      </c>
      <c r="C16737" s="67" t="s">
        <v>555</v>
      </c>
      <c r="D16737" s="68" t="s">
        <v>385</v>
      </c>
      <c r="E16737" s="67" t="s">
        <v>386</v>
      </c>
      <c r="F16737" s="68" t="s">
        <v>576</v>
      </c>
      <c r="G16737" s="67" t="s">
        <v>577</v>
      </c>
      <c r="H16737" s="68" t="s">
        <v>362</v>
      </c>
      <c r="I16737" s="69">
        <v>0</v>
      </c>
      <c r="J16737" s="69">
        <v>0</v>
      </c>
      <c r="K16737" s="91"/>
      <c r="L16737" s="91"/>
    </row>
    <row r="16738" spans="2:12" x14ac:dyDescent="0.25">
      <c r="B16738" s="67" t="s">
        <v>554</v>
      </c>
      <c r="C16738" s="67" t="s">
        <v>555</v>
      </c>
      <c r="D16738" s="68" t="s">
        <v>385</v>
      </c>
      <c r="E16738" s="67" t="s">
        <v>386</v>
      </c>
      <c r="F16738" s="68" t="s">
        <v>576</v>
      </c>
      <c r="G16738" s="67" t="s">
        <v>577</v>
      </c>
      <c r="H16738" s="68" t="s">
        <v>363</v>
      </c>
      <c r="I16738" s="69">
        <v>111</v>
      </c>
      <c r="J16738" s="69">
        <v>127</v>
      </c>
      <c r="K16738" s="91"/>
      <c r="L16738" s="91"/>
    </row>
    <row r="16739" spans="2:12" x14ac:dyDescent="0.25">
      <c r="B16739" s="67" t="s">
        <v>554</v>
      </c>
      <c r="C16739" s="67" t="s">
        <v>555</v>
      </c>
      <c r="D16739" s="68" t="s">
        <v>385</v>
      </c>
      <c r="E16739" s="67" t="s">
        <v>386</v>
      </c>
      <c r="F16739" s="68" t="s">
        <v>576</v>
      </c>
      <c r="G16739" s="67" t="s">
        <v>577</v>
      </c>
      <c r="H16739" s="68" t="s">
        <v>364</v>
      </c>
      <c r="I16739" s="69">
        <v>0</v>
      </c>
      <c r="J16739" s="69">
        <v>41</v>
      </c>
      <c r="K16739" s="91"/>
      <c r="L16739" s="91"/>
    </row>
    <row r="16740" spans="2:12" x14ac:dyDescent="0.25">
      <c r="B16740" s="67" t="s">
        <v>554</v>
      </c>
      <c r="C16740" s="67" t="s">
        <v>555</v>
      </c>
      <c r="D16740" s="68" t="s">
        <v>385</v>
      </c>
      <c r="E16740" s="67" t="s">
        <v>386</v>
      </c>
      <c r="F16740" s="68" t="s">
        <v>576</v>
      </c>
      <c r="G16740" s="67" t="s">
        <v>577</v>
      </c>
      <c r="H16740" s="68" t="s">
        <v>362</v>
      </c>
      <c r="I16740" s="69">
        <v>0</v>
      </c>
      <c r="J16740" s="69">
        <v>0</v>
      </c>
      <c r="K16740" s="91"/>
      <c r="L16740" s="91"/>
    </row>
    <row r="16741" spans="2:12" x14ac:dyDescent="0.25">
      <c r="B16741" s="67" t="s">
        <v>554</v>
      </c>
      <c r="C16741" s="67" t="s">
        <v>555</v>
      </c>
      <c r="D16741" s="68" t="s">
        <v>385</v>
      </c>
      <c r="E16741" s="67" t="s">
        <v>386</v>
      </c>
      <c r="F16741" s="68" t="s">
        <v>576</v>
      </c>
      <c r="G16741" s="67" t="s">
        <v>577</v>
      </c>
      <c r="H16741" s="68" t="s">
        <v>363</v>
      </c>
      <c r="I16741" s="69">
        <v>172</v>
      </c>
      <c r="J16741" s="69">
        <v>231</v>
      </c>
      <c r="K16741" s="91"/>
      <c r="L16741" s="91"/>
    </row>
    <row r="16742" spans="2:12" x14ac:dyDescent="0.25">
      <c r="B16742" s="67" t="s">
        <v>554</v>
      </c>
      <c r="C16742" s="67" t="s">
        <v>555</v>
      </c>
      <c r="D16742" s="68" t="s">
        <v>385</v>
      </c>
      <c r="E16742" s="67" t="s">
        <v>386</v>
      </c>
      <c r="F16742" s="68" t="s">
        <v>576</v>
      </c>
      <c r="G16742" s="67" t="s">
        <v>577</v>
      </c>
      <c r="H16742" s="68" t="s">
        <v>364</v>
      </c>
      <c r="I16742" s="69">
        <v>111</v>
      </c>
      <c r="J16742" s="69">
        <v>188</v>
      </c>
      <c r="K16742" s="91"/>
      <c r="L16742" s="91"/>
    </row>
    <row r="16743" spans="2:12" x14ac:dyDescent="0.25">
      <c r="B16743" s="67" t="s">
        <v>554</v>
      </c>
      <c r="C16743" s="67" t="s">
        <v>555</v>
      </c>
      <c r="D16743" s="68" t="s">
        <v>385</v>
      </c>
      <c r="E16743" s="67" t="s">
        <v>386</v>
      </c>
      <c r="F16743" s="68" t="s">
        <v>576</v>
      </c>
      <c r="G16743" s="67" t="s">
        <v>577</v>
      </c>
      <c r="H16743" s="68" t="s">
        <v>362</v>
      </c>
      <c r="I16743" s="69">
        <v>0</v>
      </c>
      <c r="J16743" s="69">
        <v>0</v>
      </c>
      <c r="K16743" s="91"/>
      <c r="L16743" s="91"/>
    </row>
    <row r="16744" spans="2:12" x14ac:dyDescent="0.25">
      <c r="B16744" s="67" t="s">
        <v>554</v>
      </c>
      <c r="C16744" s="67" t="s">
        <v>555</v>
      </c>
      <c r="D16744" s="68" t="s">
        <v>385</v>
      </c>
      <c r="E16744" s="67" t="s">
        <v>386</v>
      </c>
      <c r="F16744" s="68" t="s">
        <v>576</v>
      </c>
      <c r="G16744" s="67" t="s">
        <v>577</v>
      </c>
      <c r="H16744" s="68" t="s">
        <v>362</v>
      </c>
      <c r="I16744" s="69">
        <v>0</v>
      </c>
      <c r="J16744" s="69">
        <v>0</v>
      </c>
      <c r="K16744" s="91"/>
      <c r="L16744" s="91"/>
    </row>
    <row r="16745" spans="2:12" x14ac:dyDescent="0.25">
      <c r="B16745" s="67" t="s">
        <v>554</v>
      </c>
      <c r="C16745" s="67" t="s">
        <v>555</v>
      </c>
      <c r="D16745" s="68" t="s">
        <v>385</v>
      </c>
      <c r="E16745" s="67" t="s">
        <v>386</v>
      </c>
      <c r="F16745" s="68" t="s">
        <v>576</v>
      </c>
      <c r="G16745" s="67" t="s">
        <v>577</v>
      </c>
      <c r="H16745" s="68" t="s">
        <v>363</v>
      </c>
      <c r="I16745" s="69">
        <v>335</v>
      </c>
      <c r="J16745" s="69">
        <v>289</v>
      </c>
      <c r="K16745" s="91"/>
      <c r="L16745" s="91"/>
    </row>
    <row r="16746" spans="2:12" x14ac:dyDescent="0.25">
      <c r="B16746" s="67" t="s">
        <v>554</v>
      </c>
      <c r="C16746" s="67" t="s">
        <v>555</v>
      </c>
      <c r="D16746" s="68" t="s">
        <v>385</v>
      </c>
      <c r="E16746" s="67" t="s">
        <v>386</v>
      </c>
      <c r="F16746" s="68" t="s">
        <v>576</v>
      </c>
      <c r="G16746" s="67" t="s">
        <v>577</v>
      </c>
      <c r="H16746" s="68" t="s">
        <v>364</v>
      </c>
      <c r="I16746" s="69">
        <v>62</v>
      </c>
      <c r="J16746" s="69">
        <v>50</v>
      </c>
      <c r="K16746" s="91"/>
      <c r="L16746" s="91"/>
    </row>
    <row r="16747" spans="2:12" x14ac:dyDescent="0.25">
      <c r="B16747" s="67" t="s">
        <v>554</v>
      </c>
      <c r="C16747" s="67" t="s">
        <v>555</v>
      </c>
      <c r="D16747" s="68" t="s">
        <v>385</v>
      </c>
      <c r="E16747" s="67" t="s">
        <v>386</v>
      </c>
      <c r="F16747" s="68" t="s">
        <v>576</v>
      </c>
      <c r="G16747" s="67" t="s">
        <v>577</v>
      </c>
      <c r="H16747" s="68" t="s">
        <v>362</v>
      </c>
      <c r="I16747" s="69">
        <v>10</v>
      </c>
      <c r="J16747" s="69">
        <v>30</v>
      </c>
      <c r="K16747" s="91"/>
      <c r="L16747" s="91"/>
    </row>
    <row r="16748" spans="2:12" x14ac:dyDescent="0.25">
      <c r="B16748" s="67" t="s">
        <v>554</v>
      </c>
      <c r="C16748" s="67" t="s">
        <v>555</v>
      </c>
      <c r="D16748" s="68" t="s">
        <v>385</v>
      </c>
      <c r="E16748" s="67" t="s">
        <v>386</v>
      </c>
      <c r="F16748" s="68" t="s">
        <v>576</v>
      </c>
      <c r="G16748" s="67" t="s">
        <v>577</v>
      </c>
      <c r="H16748" s="68" t="s">
        <v>363</v>
      </c>
      <c r="I16748" s="69">
        <v>44</v>
      </c>
      <c r="J16748" s="69">
        <v>60</v>
      </c>
      <c r="K16748" s="91"/>
      <c r="L16748" s="91"/>
    </row>
    <row r="16749" spans="2:12" x14ac:dyDescent="0.25">
      <c r="B16749" s="67" t="s">
        <v>554</v>
      </c>
      <c r="C16749" s="67" t="s">
        <v>555</v>
      </c>
      <c r="D16749" s="68" t="s">
        <v>385</v>
      </c>
      <c r="E16749" s="67" t="s">
        <v>386</v>
      </c>
      <c r="F16749" s="68" t="s">
        <v>576</v>
      </c>
      <c r="G16749" s="67" t="s">
        <v>577</v>
      </c>
      <c r="H16749" s="68" t="s">
        <v>364</v>
      </c>
      <c r="I16749" s="69">
        <v>15</v>
      </c>
      <c r="J16749" s="69">
        <v>5</v>
      </c>
      <c r="K16749" s="91"/>
      <c r="L16749" s="91"/>
    </row>
    <row r="16750" spans="2:12" x14ac:dyDescent="0.25">
      <c r="B16750" s="67" t="s">
        <v>554</v>
      </c>
      <c r="C16750" s="67" t="s">
        <v>555</v>
      </c>
      <c r="D16750" s="68" t="s">
        <v>385</v>
      </c>
      <c r="E16750" s="67" t="s">
        <v>386</v>
      </c>
      <c r="F16750" s="68" t="s">
        <v>576</v>
      </c>
      <c r="G16750" s="67" t="s">
        <v>577</v>
      </c>
      <c r="H16750" s="68" t="s">
        <v>363</v>
      </c>
      <c r="I16750" s="69">
        <v>34</v>
      </c>
      <c r="J16750" s="69">
        <v>56</v>
      </c>
      <c r="K16750" s="91"/>
      <c r="L16750" s="91"/>
    </row>
    <row r="16751" spans="2:12" x14ac:dyDescent="0.25">
      <c r="B16751" s="67" t="s">
        <v>554</v>
      </c>
      <c r="C16751" s="67" t="s">
        <v>555</v>
      </c>
      <c r="D16751" s="68" t="s">
        <v>385</v>
      </c>
      <c r="E16751" s="67" t="s">
        <v>386</v>
      </c>
      <c r="F16751" s="68" t="s">
        <v>576</v>
      </c>
      <c r="G16751" s="67" t="s">
        <v>577</v>
      </c>
      <c r="H16751" s="68" t="s">
        <v>362</v>
      </c>
      <c r="I16751" s="69">
        <v>0</v>
      </c>
      <c r="J16751" s="69">
        <v>0</v>
      </c>
      <c r="K16751" s="91"/>
      <c r="L16751" s="91"/>
    </row>
    <row r="16752" spans="2:12" x14ac:dyDescent="0.25">
      <c r="B16752" s="67" t="s">
        <v>554</v>
      </c>
      <c r="C16752" s="67" t="s">
        <v>555</v>
      </c>
      <c r="D16752" s="68" t="s">
        <v>385</v>
      </c>
      <c r="E16752" s="67" t="s">
        <v>386</v>
      </c>
      <c r="F16752" s="68" t="s">
        <v>576</v>
      </c>
      <c r="G16752" s="67" t="s">
        <v>577</v>
      </c>
      <c r="H16752" s="68" t="s">
        <v>363</v>
      </c>
      <c r="I16752" s="69">
        <v>86</v>
      </c>
      <c r="J16752" s="69">
        <v>92</v>
      </c>
      <c r="K16752" s="91"/>
      <c r="L16752" s="91"/>
    </row>
    <row r="16753" spans="2:12" x14ac:dyDescent="0.25">
      <c r="B16753" s="67" t="s">
        <v>554</v>
      </c>
      <c r="C16753" s="67" t="s">
        <v>555</v>
      </c>
      <c r="D16753" s="68" t="s">
        <v>385</v>
      </c>
      <c r="E16753" s="67" t="s">
        <v>386</v>
      </c>
      <c r="F16753" s="68" t="s">
        <v>576</v>
      </c>
      <c r="G16753" s="67" t="s">
        <v>577</v>
      </c>
      <c r="H16753" s="68" t="s">
        <v>364</v>
      </c>
      <c r="I16753" s="69">
        <v>85</v>
      </c>
      <c r="J16753" s="69">
        <v>89</v>
      </c>
      <c r="K16753" s="91"/>
      <c r="L16753" s="91"/>
    </row>
    <row r="16754" spans="2:12" x14ac:dyDescent="0.25">
      <c r="B16754" s="67" t="s">
        <v>554</v>
      </c>
      <c r="C16754" s="67" t="s">
        <v>555</v>
      </c>
      <c r="D16754" s="68" t="s">
        <v>385</v>
      </c>
      <c r="E16754" s="67" t="s">
        <v>386</v>
      </c>
      <c r="F16754" s="68" t="s">
        <v>576</v>
      </c>
      <c r="G16754" s="67" t="s">
        <v>577</v>
      </c>
      <c r="H16754" s="68" t="s">
        <v>362</v>
      </c>
      <c r="I16754" s="69">
        <v>40</v>
      </c>
      <c r="J16754" s="69">
        <v>20</v>
      </c>
      <c r="K16754" s="91"/>
      <c r="L16754" s="91"/>
    </row>
    <row r="16755" spans="2:12" x14ac:dyDescent="0.25">
      <c r="B16755" s="67" t="s">
        <v>554</v>
      </c>
      <c r="C16755" s="67" t="s">
        <v>555</v>
      </c>
      <c r="D16755" s="68" t="s">
        <v>385</v>
      </c>
      <c r="E16755" s="67" t="s">
        <v>386</v>
      </c>
      <c r="F16755" s="68" t="s">
        <v>576</v>
      </c>
      <c r="G16755" s="67" t="s">
        <v>577</v>
      </c>
      <c r="H16755" s="68" t="s">
        <v>363</v>
      </c>
      <c r="I16755" s="69">
        <v>24</v>
      </c>
      <c r="J16755" s="69">
        <v>17</v>
      </c>
      <c r="K16755" s="91"/>
      <c r="L16755" s="91"/>
    </row>
    <row r="16756" spans="2:12" x14ac:dyDescent="0.25">
      <c r="B16756" s="67" t="s">
        <v>554</v>
      </c>
      <c r="C16756" s="67" t="s">
        <v>555</v>
      </c>
      <c r="D16756" s="68" t="s">
        <v>385</v>
      </c>
      <c r="E16756" s="67" t="s">
        <v>386</v>
      </c>
      <c r="F16756" s="68" t="s">
        <v>576</v>
      </c>
      <c r="G16756" s="67" t="s">
        <v>577</v>
      </c>
      <c r="H16756" s="68" t="s">
        <v>364</v>
      </c>
      <c r="I16756" s="69">
        <v>30</v>
      </c>
      <c r="J16756" s="69">
        <v>15</v>
      </c>
      <c r="K16756" s="91"/>
      <c r="L16756" s="91"/>
    </row>
    <row r="16757" spans="2:12" x14ac:dyDescent="0.25">
      <c r="B16757" s="67" t="s">
        <v>554</v>
      </c>
      <c r="C16757" s="67" t="s">
        <v>555</v>
      </c>
      <c r="D16757" s="68" t="s">
        <v>385</v>
      </c>
      <c r="E16757" s="67" t="s">
        <v>386</v>
      </c>
      <c r="F16757" s="68" t="s">
        <v>576</v>
      </c>
      <c r="G16757" s="67" t="s">
        <v>577</v>
      </c>
      <c r="H16757" s="68" t="s">
        <v>362</v>
      </c>
      <c r="I16757" s="69">
        <v>0</v>
      </c>
      <c r="J16757" s="69">
        <v>0</v>
      </c>
      <c r="K16757" s="91"/>
      <c r="L16757" s="91"/>
    </row>
    <row r="16758" spans="2:12" x14ac:dyDescent="0.25">
      <c r="B16758" s="67" t="s">
        <v>554</v>
      </c>
      <c r="C16758" s="67" t="s">
        <v>555</v>
      </c>
      <c r="D16758" s="68" t="s">
        <v>385</v>
      </c>
      <c r="E16758" s="67" t="s">
        <v>386</v>
      </c>
      <c r="F16758" s="68" t="s">
        <v>576</v>
      </c>
      <c r="G16758" s="67" t="s">
        <v>577</v>
      </c>
      <c r="H16758" s="68" t="s">
        <v>363</v>
      </c>
      <c r="I16758" s="69">
        <v>202</v>
      </c>
      <c r="J16758" s="69">
        <v>314</v>
      </c>
      <c r="K16758" s="91"/>
      <c r="L16758" s="91"/>
    </row>
    <row r="16759" spans="2:12" x14ac:dyDescent="0.25">
      <c r="B16759" s="67" t="s">
        <v>554</v>
      </c>
      <c r="C16759" s="67" t="s">
        <v>555</v>
      </c>
      <c r="D16759" s="68" t="s">
        <v>385</v>
      </c>
      <c r="E16759" s="67" t="s">
        <v>386</v>
      </c>
      <c r="F16759" s="68" t="s">
        <v>576</v>
      </c>
      <c r="G16759" s="67" t="s">
        <v>577</v>
      </c>
      <c r="H16759" s="68" t="s">
        <v>364</v>
      </c>
      <c r="I16759" s="69">
        <v>59</v>
      </c>
      <c r="J16759" s="69">
        <v>57</v>
      </c>
      <c r="K16759" s="91"/>
      <c r="L16759" s="91"/>
    </row>
    <row r="16760" spans="2:12" x14ac:dyDescent="0.25">
      <c r="B16760" s="67" t="s">
        <v>554</v>
      </c>
      <c r="C16760" s="67" t="s">
        <v>555</v>
      </c>
      <c r="D16760" s="68" t="s">
        <v>385</v>
      </c>
      <c r="E16760" s="67" t="s">
        <v>386</v>
      </c>
      <c r="F16760" s="68" t="s">
        <v>576</v>
      </c>
      <c r="G16760" s="67" t="s">
        <v>577</v>
      </c>
      <c r="H16760" s="68" t="s">
        <v>362</v>
      </c>
      <c r="I16760" s="69">
        <v>0</v>
      </c>
      <c r="J16760" s="69">
        <v>0</v>
      </c>
      <c r="K16760" s="91"/>
      <c r="L16760" s="91"/>
    </row>
    <row r="16761" spans="2:12" x14ac:dyDescent="0.25">
      <c r="B16761" s="67" t="s">
        <v>554</v>
      </c>
      <c r="C16761" s="67" t="s">
        <v>555</v>
      </c>
      <c r="D16761" s="68" t="s">
        <v>385</v>
      </c>
      <c r="E16761" s="67" t="s">
        <v>386</v>
      </c>
      <c r="F16761" s="68" t="s">
        <v>576</v>
      </c>
      <c r="G16761" s="67" t="s">
        <v>577</v>
      </c>
      <c r="H16761" s="68" t="s">
        <v>363</v>
      </c>
      <c r="I16761" s="69">
        <v>198</v>
      </c>
      <c r="J16761" s="69">
        <v>284</v>
      </c>
      <c r="K16761" s="91"/>
      <c r="L16761" s="91"/>
    </row>
    <row r="16762" spans="2:12" x14ac:dyDescent="0.25">
      <c r="B16762" s="67" t="s">
        <v>554</v>
      </c>
      <c r="C16762" s="67" t="s">
        <v>555</v>
      </c>
      <c r="D16762" s="68" t="s">
        <v>385</v>
      </c>
      <c r="E16762" s="67" t="s">
        <v>386</v>
      </c>
      <c r="F16762" s="68" t="s">
        <v>576</v>
      </c>
      <c r="G16762" s="67" t="s">
        <v>577</v>
      </c>
      <c r="H16762" s="68" t="s">
        <v>364</v>
      </c>
      <c r="I16762" s="69">
        <v>90</v>
      </c>
      <c r="J16762" s="69">
        <v>73</v>
      </c>
      <c r="K16762" s="91"/>
      <c r="L16762" s="91"/>
    </row>
    <row r="16763" spans="2:12" x14ac:dyDescent="0.25">
      <c r="B16763" s="67" t="s">
        <v>554</v>
      </c>
      <c r="C16763" s="67" t="s">
        <v>555</v>
      </c>
      <c r="D16763" s="68" t="s">
        <v>385</v>
      </c>
      <c r="E16763" s="67" t="s">
        <v>386</v>
      </c>
      <c r="F16763" s="68" t="s">
        <v>576</v>
      </c>
      <c r="G16763" s="67" t="s">
        <v>577</v>
      </c>
      <c r="H16763" s="68" t="s">
        <v>362</v>
      </c>
      <c r="I16763" s="69">
        <v>0</v>
      </c>
      <c r="J16763" s="69">
        <v>0</v>
      </c>
      <c r="K16763" s="91"/>
      <c r="L16763" s="91"/>
    </row>
    <row r="16764" spans="2:12" x14ac:dyDescent="0.25">
      <c r="B16764" s="67" t="s">
        <v>554</v>
      </c>
      <c r="C16764" s="67" t="s">
        <v>555</v>
      </c>
      <c r="D16764" s="68" t="s">
        <v>385</v>
      </c>
      <c r="E16764" s="67" t="s">
        <v>386</v>
      </c>
      <c r="F16764" s="68" t="s">
        <v>576</v>
      </c>
      <c r="G16764" s="67" t="s">
        <v>577</v>
      </c>
      <c r="H16764" s="68" t="s">
        <v>363</v>
      </c>
      <c r="I16764" s="69">
        <v>310</v>
      </c>
      <c r="J16764" s="69">
        <v>375</v>
      </c>
      <c r="K16764" s="91"/>
      <c r="L16764" s="91"/>
    </row>
    <row r="16765" spans="2:12" x14ac:dyDescent="0.25">
      <c r="B16765" s="67" t="s">
        <v>554</v>
      </c>
      <c r="C16765" s="67" t="s">
        <v>555</v>
      </c>
      <c r="D16765" s="68" t="s">
        <v>385</v>
      </c>
      <c r="E16765" s="67" t="s">
        <v>386</v>
      </c>
      <c r="F16765" s="68" t="s">
        <v>576</v>
      </c>
      <c r="G16765" s="67" t="s">
        <v>577</v>
      </c>
      <c r="H16765" s="68" t="s">
        <v>364</v>
      </c>
      <c r="I16765" s="69">
        <v>2</v>
      </c>
      <c r="J16765" s="69">
        <v>9</v>
      </c>
      <c r="K16765" s="91"/>
      <c r="L16765" s="91"/>
    </row>
    <row r="16766" spans="2:12" x14ac:dyDescent="0.25">
      <c r="B16766" s="67" t="s">
        <v>554</v>
      </c>
      <c r="C16766" s="67" t="s">
        <v>555</v>
      </c>
      <c r="D16766" s="68" t="s">
        <v>385</v>
      </c>
      <c r="E16766" s="67" t="s">
        <v>386</v>
      </c>
      <c r="F16766" s="68" t="s">
        <v>576</v>
      </c>
      <c r="G16766" s="67" t="s">
        <v>577</v>
      </c>
      <c r="H16766" s="68" t="s">
        <v>362</v>
      </c>
      <c r="I16766" s="69">
        <v>0</v>
      </c>
      <c r="J16766" s="69">
        <v>0</v>
      </c>
      <c r="K16766" s="91"/>
      <c r="L16766" s="91"/>
    </row>
    <row r="16767" spans="2:12" x14ac:dyDescent="0.25">
      <c r="B16767" s="67" t="s">
        <v>554</v>
      </c>
      <c r="C16767" s="67" t="s">
        <v>555</v>
      </c>
      <c r="D16767" s="68" t="s">
        <v>385</v>
      </c>
      <c r="E16767" s="67" t="s">
        <v>386</v>
      </c>
      <c r="F16767" s="68" t="s">
        <v>576</v>
      </c>
      <c r="G16767" s="67" t="s">
        <v>577</v>
      </c>
      <c r="H16767" s="68" t="s">
        <v>363</v>
      </c>
      <c r="I16767" s="69">
        <v>224</v>
      </c>
      <c r="J16767" s="69">
        <v>308</v>
      </c>
      <c r="K16767" s="91"/>
      <c r="L16767" s="91"/>
    </row>
    <row r="16768" spans="2:12" x14ac:dyDescent="0.25">
      <c r="B16768" s="67" t="s">
        <v>554</v>
      </c>
      <c r="C16768" s="67" t="s">
        <v>555</v>
      </c>
      <c r="D16768" s="68" t="s">
        <v>385</v>
      </c>
      <c r="E16768" s="67" t="s">
        <v>386</v>
      </c>
      <c r="F16768" s="68" t="s">
        <v>576</v>
      </c>
      <c r="G16768" s="67" t="s">
        <v>577</v>
      </c>
      <c r="H16768" s="68" t="s">
        <v>364</v>
      </c>
      <c r="I16768" s="69">
        <v>43</v>
      </c>
      <c r="J16768" s="69">
        <v>104</v>
      </c>
      <c r="K16768" s="91"/>
      <c r="L16768" s="91"/>
    </row>
    <row r="16769" spans="2:12" x14ac:dyDescent="0.25">
      <c r="B16769" s="67" t="s">
        <v>554</v>
      </c>
      <c r="C16769" s="67" t="s">
        <v>555</v>
      </c>
      <c r="D16769" s="68" t="s">
        <v>385</v>
      </c>
      <c r="E16769" s="67" t="s">
        <v>386</v>
      </c>
      <c r="F16769" s="68" t="s">
        <v>576</v>
      </c>
      <c r="G16769" s="67" t="s">
        <v>577</v>
      </c>
      <c r="H16769" s="68" t="s">
        <v>362</v>
      </c>
      <c r="I16769" s="69">
        <v>6</v>
      </c>
      <c r="J16769" s="69">
        <v>12</v>
      </c>
      <c r="K16769" s="91"/>
      <c r="L16769" s="91"/>
    </row>
    <row r="16770" spans="2:12" x14ac:dyDescent="0.25">
      <c r="B16770" s="67" t="s">
        <v>554</v>
      </c>
      <c r="C16770" s="67" t="s">
        <v>555</v>
      </c>
      <c r="D16770" s="68" t="s">
        <v>385</v>
      </c>
      <c r="E16770" s="67" t="s">
        <v>386</v>
      </c>
      <c r="F16770" s="68" t="s">
        <v>576</v>
      </c>
      <c r="G16770" s="67" t="s">
        <v>577</v>
      </c>
      <c r="H16770" s="68" t="s">
        <v>363</v>
      </c>
      <c r="I16770" s="69">
        <v>94</v>
      </c>
      <c r="J16770" s="69">
        <v>93</v>
      </c>
      <c r="K16770" s="91"/>
      <c r="L16770" s="91"/>
    </row>
    <row r="16771" spans="2:12" x14ac:dyDescent="0.25">
      <c r="B16771" s="67" t="s">
        <v>554</v>
      </c>
      <c r="C16771" s="67" t="s">
        <v>555</v>
      </c>
      <c r="D16771" s="68" t="s">
        <v>385</v>
      </c>
      <c r="E16771" s="67" t="s">
        <v>386</v>
      </c>
      <c r="F16771" s="68" t="s">
        <v>576</v>
      </c>
      <c r="G16771" s="67" t="s">
        <v>577</v>
      </c>
      <c r="H16771" s="68" t="s">
        <v>364</v>
      </c>
      <c r="I16771" s="69">
        <v>0</v>
      </c>
      <c r="J16771" s="69">
        <v>0</v>
      </c>
      <c r="K16771" s="91"/>
      <c r="L16771" s="91"/>
    </row>
    <row r="16772" spans="2:12" x14ac:dyDescent="0.25">
      <c r="B16772" s="67" t="s">
        <v>554</v>
      </c>
      <c r="C16772" s="67" t="s">
        <v>555</v>
      </c>
      <c r="D16772" s="68" t="s">
        <v>385</v>
      </c>
      <c r="E16772" s="67" t="s">
        <v>386</v>
      </c>
      <c r="F16772" s="68" t="s">
        <v>576</v>
      </c>
      <c r="G16772" s="67" t="s">
        <v>577</v>
      </c>
      <c r="H16772" s="68" t="s">
        <v>362</v>
      </c>
      <c r="I16772" s="69">
        <v>0</v>
      </c>
      <c r="J16772" s="69">
        <v>0</v>
      </c>
      <c r="K16772" s="91"/>
      <c r="L16772" s="91"/>
    </row>
    <row r="16773" spans="2:12" x14ac:dyDescent="0.25">
      <c r="B16773" s="67" t="s">
        <v>554</v>
      </c>
      <c r="C16773" s="67" t="s">
        <v>555</v>
      </c>
      <c r="D16773" s="68" t="s">
        <v>385</v>
      </c>
      <c r="E16773" s="67" t="s">
        <v>386</v>
      </c>
      <c r="F16773" s="68" t="s">
        <v>576</v>
      </c>
      <c r="G16773" s="67" t="s">
        <v>577</v>
      </c>
      <c r="H16773" s="68" t="s">
        <v>363</v>
      </c>
      <c r="I16773" s="69">
        <v>0</v>
      </c>
      <c r="J16773" s="69">
        <v>0</v>
      </c>
      <c r="K16773" s="91"/>
      <c r="L16773" s="91"/>
    </row>
    <row r="16774" spans="2:12" x14ac:dyDescent="0.25">
      <c r="B16774" s="67" t="s">
        <v>554</v>
      </c>
      <c r="C16774" s="67" t="s">
        <v>555</v>
      </c>
      <c r="D16774" s="68" t="s">
        <v>385</v>
      </c>
      <c r="E16774" s="67" t="s">
        <v>386</v>
      </c>
      <c r="F16774" s="68" t="s">
        <v>576</v>
      </c>
      <c r="G16774" s="67" t="s">
        <v>577</v>
      </c>
      <c r="H16774" s="68" t="s">
        <v>362</v>
      </c>
      <c r="I16774" s="69">
        <v>0</v>
      </c>
      <c r="J16774" s="69">
        <v>0</v>
      </c>
      <c r="K16774" s="91"/>
      <c r="L16774" s="91"/>
    </row>
    <row r="16775" spans="2:12" x14ac:dyDescent="0.25">
      <c r="B16775" s="67" t="s">
        <v>554</v>
      </c>
      <c r="C16775" s="67" t="s">
        <v>555</v>
      </c>
      <c r="D16775" s="68" t="s">
        <v>385</v>
      </c>
      <c r="E16775" s="67" t="s">
        <v>386</v>
      </c>
      <c r="F16775" s="68" t="s">
        <v>576</v>
      </c>
      <c r="G16775" s="67" t="s">
        <v>577</v>
      </c>
      <c r="H16775" s="68" t="s">
        <v>363</v>
      </c>
      <c r="I16775" s="69">
        <v>0.3296</v>
      </c>
      <c r="J16775" s="69">
        <v>8.2400000000000001E-2</v>
      </c>
      <c r="K16775" s="91"/>
      <c r="L16775" s="91"/>
    </row>
    <row r="16776" spans="2:12" x14ac:dyDescent="0.25">
      <c r="B16776" s="67" t="s">
        <v>554</v>
      </c>
      <c r="C16776" s="67" t="s">
        <v>555</v>
      </c>
      <c r="D16776" s="68" t="s">
        <v>385</v>
      </c>
      <c r="E16776" s="67" t="s">
        <v>386</v>
      </c>
      <c r="F16776" s="68" t="s">
        <v>576</v>
      </c>
      <c r="G16776" s="67" t="s">
        <v>577</v>
      </c>
      <c r="H16776" s="68" t="s">
        <v>364</v>
      </c>
      <c r="I16776" s="69">
        <v>0</v>
      </c>
      <c r="J16776" s="69">
        <v>0</v>
      </c>
      <c r="K16776" s="91"/>
      <c r="L16776" s="91"/>
    </row>
    <row r="16777" spans="2:12" x14ac:dyDescent="0.25">
      <c r="B16777" s="67" t="s">
        <v>554</v>
      </c>
      <c r="C16777" s="67" t="s">
        <v>555</v>
      </c>
      <c r="D16777" s="68" t="s">
        <v>385</v>
      </c>
      <c r="E16777" s="67" t="s">
        <v>386</v>
      </c>
      <c r="F16777" s="68" t="s">
        <v>576</v>
      </c>
      <c r="G16777" s="67" t="s">
        <v>577</v>
      </c>
      <c r="H16777" s="68" t="s">
        <v>363</v>
      </c>
      <c r="I16777" s="69">
        <v>0</v>
      </c>
      <c r="J16777" s="69">
        <v>0</v>
      </c>
      <c r="K16777" s="91"/>
      <c r="L16777" s="91"/>
    </row>
    <row r="16778" spans="2:12" x14ac:dyDescent="0.25">
      <c r="B16778" s="67" t="s">
        <v>554</v>
      </c>
      <c r="C16778" s="67" t="s">
        <v>555</v>
      </c>
      <c r="D16778" s="68" t="s">
        <v>385</v>
      </c>
      <c r="E16778" s="67" t="s">
        <v>386</v>
      </c>
      <c r="F16778" s="68" t="s">
        <v>576</v>
      </c>
      <c r="G16778" s="67" t="s">
        <v>577</v>
      </c>
      <c r="H16778" s="68" t="s">
        <v>362</v>
      </c>
      <c r="I16778" s="69">
        <v>0</v>
      </c>
      <c r="J16778" s="69">
        <v>0</v>
      </c>
      <c r="K16778" s="91"/>
      <c r="L16778" s="91"/>
    </row>
    <row r="16779" spans="2:12" x14ac:dyDescent="0.25">
      <c r="B16779" s="67" t="s">
        <v>554</v>
      </c>
      <c r="C16779" s="67" t="s">
        <v>555</v>
      </c>
      <c r="D16779" s="68" t="s">
        <v>385</v>
      </c>
      <c r="E16779" s="67" t="s">
        <v>386</v>
      </c>
      <c r="F16779" s="68" t="s">
        <v>576</v>
      </c>
      <c r="G16779" s="67" t="s">
        <v>577</v>
      </c>
      <c r="H16779" s="68" t="s">
        <v>363</v>
      </c>
      <c r="I16779" s="69">
        <v>58</v>
      </c>
      <c r="J16779" s="69">
        <v>71</v>
      </c>
      <c r="K16779" s="91"/>
      <c r="L16779" s="91"/>
    </row>
    <row r="16780" spans="2:12" x14ac:dyDescent="0.25">
      <c r="B16780" s="67" t="s">
        <v>554</v>
      </c>
      <c r="C16780" s="67" t="s">
        <v>555</v>
      </c>
      <c r="D16780" s="68" t="s">
        <v>385</v>
      </c>
      <c r="E16780" s="67" t="s">
        <v>386</v>
      </c>
      <c r="F16780" s="68" t="s">
        <v>576</v>
      </c>
      <c r="G16780" s="67" t="s">
        <v>577</v>
      </c>
      <c r="H16780" s="68" t="s">
        <v>364</v>
      </c>
      <c r="I16780" s="69">
        <v>34</v>
      </c>
      <c r="J16780" s="69">
        <v>65</v>
      </c>
      <c r="K16780" s="91"/>
      <c r="L16780" s="91"/>
    </row>
    <row r="16781" spans="2:12" x14ac:dyDescent="0.25">
      <c r="B16781" s="67" t="s">
        <v>554</v>
      </c>
      <c r="C16781" s="67" t="s">
        <v>555</v>
      </c>
      <c r="D16781" s="68" t="s">
        <v>385</v>
      </c>
      <c r="E16781" s="67" t="s">
        <v>386</v>
      </c>
      <c r="F16781" s="68" t="s">
        <v>576</v>
      </c>
      <c r="G16781" s="67" t="s">
        <v>577</v>
      </c>
      <c r="H16781" s="68" t="s">
        <v>362</v>
      </c>
      <c r="I16781" s="69">
        <v>16</v>
      </c>
      <c r="J16781" s="69">
        <v>0</v>
      </c>
      <c r="K16781" s="91"/>
      <c r="L16781" s="91"/>
    </row>
    <row r="16782" spans="2:12" x14ac:dyDescent="0.25">
      <c r="B16782" s="67" t="s">
        <v>554</v>
      </c>
      <c r="C16782" s="67" t="s">
        <v>555</v>
      </c>
      <c r="D16782" s="68" t="s">
        <v>385</v>
      </c>
      <c r="E16782" s="67" t="s">
        <v>386</v>
      </c>
      <c r="F16782" s="68" t="s">
        <v>576</v>
      </c>
      <c r="G16782" s="67" t="s">
        <v>577</v>
      </c>
      <c r="H16782" s="68" t="s">
        <v>363</v>
      </c>
      <c r="I16782" s="69">
        <v>38</v>
      </c>
      <c r="J16782" s="69">
        <v>3</v>
      </c>
      <c r="K16782" s="91"/>
      <c r="L16782" s="91"/>
    </row>
    <row r="16783" spans="2:12" x14ac:dyDescent="0.25">
      <c r="B16783" s="67" t="s">
        <v>554</v>
      </c>
      <c r="C16783" s="67" t="s">
        <v>555</v>
      </c>
      <c r="D16783" s="68" t="s">
        <v>385</v>
      </c>
      <c r="E16783" s="67" t="s">
        <v>386</v>
      </c>
      <c r="F16783" s="68" t="s">
        <v>576</v>
      </c>
      <c r="G16783" s="67" t="s">
        <v>577</v>
      </c>
      <c r="H16783" s="68" t="s">
        <v>364</v>
      </c>
      <c r="I16783" s="69">
        <v>30</v>
      </c>
      <c r="J16783" s="69">
        <v>10</v>
      </c>
      <c r="K16783" s="91"/>
      <c r="L16783" s="91"/>
    </row>
    <row r="16784" spans="2:12" x14ac:dyDescent="0.25">
      <c r="B16784" s="67" t="s">
        <v>554</v>
      </c>
      <c r="C16784" s="67" t="s">
        <v>555</v>
      </c>
      <c r="D16784" s="68" t="s">
        <v>385</v>
      </c>
      <c r="E16784" s="67" t="s">
        <v>386</v>
      </c>
      <c r="F16784" s="68" t="s">
        <v>576</v>
      </c>
      <c r="G16784" s="67" t="s">
        <v>577</v>
      </c>
      <c r="H16784" s="68" t="s">
        <v>362</v>
      </c>
      <c r="I16784" s="69">
        <v>13</v>
      </c>
      <c r="J16784" s="69">
        <v>11</v>
      </c>
      <c r="K16784" s="91"/>
      <c r="L16784" s="91"/>
    </row>
    <row r="16785" spans="2:12" x14ac:dyDescent="0.25">
      <c r="B16785" s="67" t="s">
        <v>554</v>
      </c>
      <c r="C16785" s="67" t="s">
        <v>555</v>
      </c>
      <c r="D16785" s="68" t="s">
        <v>385</v>
      </c>
      <c r="E16785" s="67" t="s">
        <v>386</v>
      </c>
      <c r="F16785" s="68" t="s">
        <v>576</v>
      </c>
      <c r="G16785" s="67" t="s">
        <v>577</v>
      </c>
      <c r="H16785" s="68" t="s">
        <v>363</v>
      </c>
      <c r="I16785" s="69">
        <v>32</v>
      </c>
      <c r="J16785" s="69">
        <v>68</v>
      </c>
      <c r="K16785" s="91"/>
      <c r="L16785" s="91"/>
    </row>
    <row r="16786" spans="2:12" x14ac:dyDescent="0.25">
      <c r="B16786" s="67" t="s">
        <v>554</v>
      </c>
      <c r="C16786" s="67" t="s">
        <v>555</v>
      </c>
      <c r="D16786" s="68" t="s">
        <v>385</v>
      </c>
      <c r="E16786" s="67" t="s">
        <v>386</v>
      </c>
      <c r="F16786" s="68" t="s">
        <v>576</v>
      </c>
      <c r="G16786" s="67" t="s">
        <v>577</v>
      </c>
      <c r="H16786" s="68" t="s">
        <v>364</v>
      </c>
      <c r="I16786" s="69">
        <v>0</v>
      </c>
      <c r="J16786" s="69">
        <v>0</v>
      </c>
      <c r="K16786" s="91"/>
      <c r="L16786" s="91"/>
    </row>
    <row r="16787" spans="2:12" x14ac:dyDescent="0.25">
      <c r="B16787" s="67" t="s">
        <v>554</v>
      </c>
      <c r="C16787" s="67" t="s">
        <v>555</v>
      </c>
      <c r="D16787" s="68" t="s">
        <v>385</v>
      </c>
      <c r="E16787" s="67" t="s">
        <v>386</v>
      </c>
      <c r="F16787" s="68" t="s">
        <v>576</v>
      </c>
      <c r="G16787" s="67" t="s">
        <v>577</v>
      </c>
      <c r="H16787" s="68" t="s">
        <v>362</v>
      </c>
      <c r="I16787" s="69">
        <v>36</v>
      </c>
      <c r="J16787" s="69">
        <v>72</v>
      </c>
      <c r="K16787" s="91"/>
      <c r="L16787" s="91"/>
    </row>
    <row r="16788" spans="2:12" x14ac:dyDescent="0.25">
      <c r="B16788" s="67" t="s">
        <v>554</v>
      </c>
      <c r="C16788" s="67" t="s">
        <v>555</v>
      </c>
      <c r="D16788" s="68" t="s">
        <v>385</v>
      </c>
      <c r="E16788" s="67" t="s">
        <v>386</v>
      </c>
      <c r="F16788" s="68" t="s">
        <v>576</v>
      </c>
      <c r="G16788" s="67" t="s">
        <v>577</v>
      </c>
      <c r="H16788" s="68" t="s">
        <v>363</v>
      </c>
      <c r="I16788" s="69">
        <v>22</v>
      </c>
      <c r="J16788" s="69">
        <v>60</v>
      </c>
      <c r="K16788" s="91"/>
      <c r="L16788" s="91"/>
    </row>
    <row r="16789" spans="2:12" x14ac:dyDescent="0.25">
      <c r="B16789" s="67" t="s">
        <v>554</v>
      </c>
      <c r="C16789" s="67" t="s">
        <v>555</v>
      </c>
      <c r="D16789" s="68" t="s">
        <v>385</v>
      </c>
      <c r="E16789" s="67" t="s">
        <v>386</v>
      </c>
      <c r="F16789" s="68" t="s">
        <v>576</v>
      </c>
      <c r="G16789" s="67" t="s">
        <v>577</v>
      </c>
      <c r="H16789" s="68" t="s">
        <v>364</v>
      </c>
      <c r="I16789" s="69">
        <v>60</v>
      </c>
      <c r="J16789" s="69">
        <v>67</v>
      </c>
      <c r="K16789" s="91"/>
      <c r="L16789" s="91"/>
    </row>
    <row r="16790" spans="2:12" x14ac:dyDescent="0.25">
      <c r="B16790" s="67" t="s">
        <v>554</v>
      </c>
      <c r="C16790" s="67" t="s">
        <v>555</v>
      </c>
      <c r="D16790" s="68" t="s">
        <v>385</v>
      </c>
      <c r="E16790" s="67" t="s">
        <v>386</v>
      </c>
      <c r="F16790" s="68" t="s">
        <v>576</v>
      </c>
      <c r="G16790" s="67" t="s">
        <v>577</v>
      </c>
      <c r="H16790" s="68" t="s">
        <v>362</v>
      </c>
      <c r="I16790" s="69">
        <v>0</v>
      </c>
      <c r="J16790" s="69">
        <v>0</v>
      </c>
      <c r="K16790" s="91"/>
      <c r="L16790" s="91"/>
    </row>
    <row r="16791" spans="2:12" x14ac:dyDescent="0.25">
      <c r="B16791" s="67" t="s">
        <v>554</v>
      </c>
      <c r="C16791" s="67" t="s">
        <v>555</v>
      </c>
      <c r="D16791" s="68" t="s">
        <v>385</v>
      </c>
      <c r="E16791" s="67" t="s">
        <v>386</v>
      </c>
      <c r="F16791" s="68" t="s">
        <v>576</v>
      </c>
      <c r="G16791" s="67" t="s">
        <v>577</v>
      </c>
      <c r="H16791" s="68" t="s">
        <v>363</v>
      </c>
      <c r="I16791" s="69">
        <v>165</v>
      </c>
      <c r="J16791" s="69">
        <v>169</v>
      </c>
      <c r="K16791" s="91"/>
      <c r="L16791" s="91"/>
    </row>
    <row r="16792" spans="2:12" x14ac:dyDescent="0.25">
      <c r="B16792" s="67" t="s">
        <v>554</v>
      </c>
      <c r="C16792" s="67" t="s">
        <v>555</v>
      </c>
      <c r="D16792" s="68" t="s">
        <v>385</v>
      </c>
      <c r="E16792" s="67" t="s">
        <v>386</v>
      </c>
      <c r="F16792" s="68" t="s">
        <v>576</v>
      </c>
      <c r="G16792" s="67" t="s">
        <v>577</v>
      </c>
      <c r="H16792" s="68" t="s">
        <v>364</v>
      </c>
      <c r="I16792" s="69">
        <v>51</v>
      </c>
      <c r="J16792" s="69">
        <v>58</v>
      </c>
      <c r="K16792" s="91"/>
      <c r="L16792" s="91"/>
    </row>
    <row r="16793" spans="2:12" x14ac:dyDescent="0.25">
      <c r="B16793" s="67" t="s">
        <v>554</v>
      </c>
      <c r="C16793" s="67" t="s">
        <v>555</v>
      </c>
      <c r="D16793" s="68" t="s">
        <v>385</v>
      </c>
      <c r="E16793" s="67" t="s">
        <v>386</v>
      </c>
      <c r="F16793" s="68" t="s">
        <v>576</v>
      </c>
      <c r="G16793" s="67" t="s">
        <v>577</v>
      </c>
      <c r="H16793" s="68" t="s">
        <v>362</v>
      </c>
      <c r="I16793" s="69">
        <v>10</v>
      </c>
      <c r="J16793" s="69">
        <v>14</v>
      </c>
      <c r="K16793" s="91"/>
      <c r="L16793" s="91"/>
    </row>
    <row r="16794" spans="2:12" x14ac:dyDescent="0.25">
      <c r="B16794" s="67" t="s">
        <v>554</v>
      </c>
      <c r="C16794" s="67" t="s">
        <v>555</v>
      </c>
      <c r="D16794" s="68" t="s">
        <v>385</v>
      </c>
      <c r="E16794" s="67" t="s">
        <v>386</v>
      </c>
      <c r="F16794" s="68" t="s">
        <v>576</v>
      </c>
      <c r="G16794" s="67" t="s">
        <v>577</v>
      </c>
      <c r="H16794" s="68" t="s">
        <v>363</v>
      </c>
      <c r="I16794" s="69">
        <v>15</v>
      </c>
      <c r="J16794" s="69">
        <v>0</v>
      </c>
      <c r="K16794" s="91"/>
      <c r="L16794" s="91"/>
    </row>
    <row r="16795" spans="2:12" x14ac:dyDescent="0.25">
      <c r="B16795" s="67" t="s">
        <v>554</v>
      </c>
      <c r="C16795" s="67" t="s">
        <v>555</v>
      </c>
      <c r="D16795" s="68" t="s">
        <v>385</v>
      </c>
      <c r="E16795" s="67" t="s">
        <v>386</v>
      </c>
      <c r="F16795" s="68" t="s">
        <v>576</v>
      </c>
      <c r="G16795" s="67" t="s">
        <v>577</v>
      </c>
      <c r="H16795" s="68" t="s">
        <v>362</v>
      </c>
      <c r="I16795" s="69">
        <v>0</v>
      </c>
      <c r="J16795" s="69">
        <v>0</v>
      </c>
      <c r="K16795" s="91"/>
      <c r="L16795" s="91"/>
    </row>
    <row r="16796" spans="2:12" x14ac:dyDescent="0.25">
      <c r="B16796" s="67" t="s">
        <v>554</v>
      </c>
      <c r="C16796" s="67" t="s">
        <v>555</v>
      </c>
      <c r="D16796" s="68" t="s">
        <v>385</v>
      </c>
      <c r="E16796" s="67" t="s">
        <v>386</v>
      </c>
      <c r="F16796" s="68" t="s">
        <v>576</v>
      </c>
      <c r="G16796" s="67" t="s">
        <v>577</v>
      </c>
      <c r="H16796" s="68" t="s">
        <v>363</v>
      </c>
      <c r="I16796" s="69">
        <v>52</v>
      </c>
      <c r="J16796" s="69">
        <v>91</v>
      </c>
      <c r="K16796" s="91"/>
      <c r="L16796" s="91"/>
    </row>
    <row r="16797" spans="2:12" x14ac:dyDescent="0.25">
      <c r="B16797" s="67" t="s">
        <v>554</v>
      </c>
      <c r="C16797" s="67" t="s">
        <v>555</v>
      </c>
      <c r="D16797" s="68" t="s">
        <v>385</v>
      </c>
      <c r="E16797" s="67" t="s">
        <v>386</v>
      </c>
      <c r="F16797" s="68" t="s">
        <v>576</v>
      </c>
      <c r="G16797" s="67" t="s">
        <v>577</v>
      </c>
      <c r="H16797" s="68" t="s">
        <v>364</v>
      </c>
      <c r="I16797" s="69">
        <v>15</v>
      </c>
      <c r="J16797" s="69">
        <v>25</v>
      </c>
      <c r="K16797" s="91"/>
      <c r="L16797" s="91"/>
    </row>
    <row r="16798" spans="2:12" x14ac:dyDescent="0.25">
      <c r="B16798" s="67" t="s">
        <v>554</v>
      </c>
      <c r="C16798" s="67" t="s">
        <v>555</v>
      </c>
      <c r="D16798" s="68" t="s">
        <v>385</v>
      </c>
      <c r="E16798" s="67" t="s">
        <v>386</v>
      </c>
      <c r="F16798" s="68" t="s">
        <v>576</v>
      </c>
      <c r="G16798" s="67" t="s">
        <v>577</v>
      </c>
      <c r="H16798" s="68" t="s">
        <v>363</v>
      </c>
      <c r="I16798" s="69">
        <v>0</v>
      </c>
      <c r="J16798" s="69">
        <v>0</v>
      </c>
      <c r="K16798" s="91"/>
      <c r="L16798" s="91"/>
    </row>
    <row r="16799" spans="2:12" x14ac:dyDescent="0.25">
      <c r="B16799" s="67" t="s">
        <v>554</v>
      </c>
      <c r="C16799" s="67" t="s">
        <v>555</v>
      </c>
      <c r="D16799" s="68" t="s">
        <v>385</v>
      </c>
      <c r="E16799" s="67" t="s">
        <v>386</v>
      </c>
      <c r="F16799" s="68" t="s">
        <v>576</v>
      </c>
      <c r="G16799" s="67" t="s">
        <v>577</v>
      </c>
      <c r="H16799" s="68" t="s">
        <v>364</v>
      </c>
      <c r="I16799" s="69">
        <v>0</v>
      </c>
      <c r="J16799" s="69">
        <v>0</v>
      </c>
      <c r="K16799" s="91"/>
      <c r="L16799" s="91"/>
    </row>
    <row r="16800" spans="2:12" x14ac:dyDescent="0.25">
      <c r="B16800" s="67" t="s">
        <v>554</v>
      </c>
      <c r="C16800" s="67" t="s">
        <v>555</v>
      </c>
      <c r="D16800" s="68" t="s">
        <v>385</v>
      </c>
      <c r="E16800" s="67" t="s">
        <v>386</v>
      </c>
      <c r="F16800" s="68" t="s">
        <v>576</v>
      </c>
      <c r="G16800" s="67" t="s">
        <v>577</v>
      </c>
      <c r="H16800" s="68" t="s">
        <v>364</v>
      </c>
      <c r="I16800" s="69">
        <v>0</v>
      </c>
      <c r="J16800" s="69">
        <v>0</v>
      </c>
      <c r="K16800" s="91"/>
      <c r="L16800" s="91"/>
    </row>
    <row r="16801" spans="2:12" x14ac:dyDescent="0.25">
      <c r="B16801" s="67" t="s">
        <v>554</v>
      </c>
      <c r="C16801" s="67" t="s">
        <v>555</v>
      </c>
      <c r="D16801" s="68" t="s">
        <v>385</v>
      </c>
      <c r="E16801" s="67" t="s">
        <v>386</v>
      </c>
      <c r="F16801" s="68" t="s">
        <v>576</v>
      </c>
      <c r="G16801" s="67" t="s">
        <v>577</v>
      </c>
      <c r="H16801" s="68" t="s">
        <v>362</v>
      </c>
      <c r="I16801" s="69">
        <v>10</v>
      </c>
      <c r="J16801" s="69">
        <v>20</v>
      </c>
      <c r="K16801" s="91"/>
      <c r="L16801" s="91"/>
    </row>
    <row r="16802" spans="2:12" x14ac:dyDescent="0.25">
      <c r="B16802" s="67" t="s">
        <v>554</v>
      </c>
      <c r="C16802" s="67" t="s">
        <v>555</v>
      </c>
      <c r="D16802" s="68" t="s">
        <v>385</v>
      </c>
      <c r="E16802" s="67" t="s">
        <v>386</v>
      </c>
      <c r="F16802" s="68" t="s">
        <v>576</v>
      </c>
      <c r="G16802" s="67" t="s">
        <v>577</v>
      </c>
      <c r="H16802" s="68" t="s">
        <v>363</v>
      </c>
      <c r="I16802" s="69">
        <v>16</v>
      </c>
      <c r="J16802" s="69">
        <v>28</v>
      </c>
      <c r="K16802" s="91"/>
      <c r="L16802" s="91"/>
    </row>
    <row r="16803" spans="2:12" x14ac:dyDescent="0.25">
      <c r="B16803" s="67" t="s">
        <v>554</v>
      </c>
      <c r="C16803" s="67" t="s">
        <v>555</v>
      </c>
      <c r="D16803" s="68" t="s">
        <v>385</v>
      </c>
      <c r="E16803" s="67" t="s">
        <v>386</v>
      </c>
      <c r="F16803" s="68" t="s">
        <v>576</v>
      </c>
      <c r="G16803" s="67" t="s">
        <v>577</v>
      </c>
      <c r="H16803" s="68" t="s">
        <v>364</v>
      </c>
      <c r="I16803" s="69">
        <v>46</v>
      </c>
      <c r="J16803" s="69">
        <v>30</v>
      </c>
      <c r="K16803" s="91"/>
      <c r="L16803" s="91"/>
    </row>
    <row r="16804" spans="2:12" x14ac:dyDescent="0.25">
      <c r="B16804" s="67" t="s">
        <v>554</v>
      </c>
      <c r="C16804" s="67" t="s">
        <v>555</v>
      </c>
      <c r="D16804" s="68" t="s">
        <v>385</v>
      </c>
      <c r="E16804" s="67" t="s">
        <v>386</v>
      </c>
      <c r="F16804" s="68" t="s">
        <v>576</v>
      </c>
      <c r="G16804" s="67" t="s">
        <v>577</v>
      </c>
      <c r="H16804" s="68" t="s">
        <v>362</v>
      </c>
      <c r="I16804" s="69">
        <v>0</v>
      </c>
      <c r="J16804" s="69">
        <v>0</v>
      </c>
      <c r="K16804" s="91"/>
      <c r="L16804" s="91"/>
    </row>
    <row r="16805" spans="2:12" x14ac:dyDescent="0.25">
      <c r="B16805" s="67" t="s">
        <v>554</v>
      </c>
      <c r="C16805" s="67" t="s">
        <v>555</v>
      </c>
      <c r="D16805" s="68" t="s">
        <v>385</v>
      </c>
      <c r="E16805" s="67" t="s">
        <v>386</v>
      </c>
      <c r="F16805" s="68" t="s">
        <v>576</v>
      </c>
      <c r="G16805" s="67" t="s">
        <v>577</v>
      </c>
      <c r="H16805" s="68" t="s">
        <v>363</v>
      </c>
      <c r="I16805" s="69">
        <v>0</v>
      </c>
      <c r="J16805" s="69">
        <v>0</v>
      </c>
      <c r="K16805" s="91"/>
      <c r="L16805" s="91"/>
    </row>
    <row r="16806" spans="2:12" x14ac:dyDescent="0.25">
      <c r="B16806" s="67" t="s">
        <v>554</v>
      </c>
      <c r="C16806" s="67" t="s">
        <v>555</v>
      </c>
      <c r="D16806" s="68" t="s">
        <v>385</v>
      </c>
      <c r="E16806" s="67" t="s">
        <v>386</v>
      </c>
      <c r="F16806" s="68" t="s">
        <v>576</v>
      </c>
      <c r="G16806" s="67" t="s">
        <v>577</v>
      </c>
      <c r="H16806" s="68" t="s">
        <v>364</v>
      </c>
      <c r="I16806" s="69">
        <v>0</v>
      </c>
      <c r="J16806" s="69">
        <v>0</v>
      </c>
      <c r="K16806" s="91"/>
      <c r="L16806" s="91"/>
    </row>
    <row r="16807" spans="2:12" x14ac:dyDescent="0.25">
      <c r="B16807" s="67" t="s">
        <v>554</v>
      </c>
      <c r="C16807" s="67" t="s">
        <v>555</v>
      </c>
      <c r="D16807" s="68" t="s">
        <v>385</v>
      </c>
      <c r="E16807" s="67" t="s">
        <v>386</v>
      </c>
      <c r="F16807" s="68" t="s">
        <v>576</v>
      </c>
      <c r="G16807" s="67" t="s">
        <v>577</v>
      </c>
      <c r="H16807" s="68" t="s">
        <v>362</v>
      </c>
      <c r="I16807" s="69">
        <v>0</v>
      </c>
      <c r="J16807" s="69">
        <v>0</v>
      </c>
      <c r="K16807" s="91"/>
      <c r="L16807" s="91"/>
    </row>
    <row r="16808" spans="2:12" x14ac:dyDescent="0.25">
      <c r="B16808" s="67" t="s">
        <v>554</v>
      </c>
      <c r="C16808" s="67" t="s">
        <v>555</v>
      </c>
      <c r="D16808" s="68" t="s">
        <v>385</v>
      </c>
      <c r="E16808" s="67" t="s">
        <v>386</v>
      </c>
      <c r="F16808" s="68" t="s">
        <v>576</v>
      </c>
      <c r="G16808" s="67" t="s">
        <v>577</v>
      </c>
      <c r="H16808" s="68" t="s">
        <v>363</v>
      </c>
      <c r="I16808" s="69">
        <v>0</v>
      </c>
      <c r="J16808" s="69">
        <v>0</v>
      </c>
      <c r="K16808" s="91"/>
      <c r="L16808" s="91"/>
    </row>
    <row r="16809" spans="2:12" x14ac:dyDescent="0.25">
      <c r="B16809" s="67" t="s">
        <v>554</v>
      </c>
      <c r="C16809" s="67" t="s">
        <v>555</v>
      </c>
      <c r="D16809" s="68" t="s">
        <v>385</v>
      </c>
      <c r="E16809" s="67" t="s">
        <v>386</v>
      </c>
      <c r="F16809" s="68" t="s">
        <v>576</v>
      </c>
      <c r="G16809" s="67" t="s">
        <v>577</v>
      </c>
      <c r="H16809" s="68" t="s">
        <v>364</v>
      </c>
      <c r="I16809" s="69">
        <v>0</v>
      </c>
      <c r="J16809" s="69">
        <v>0</v>
      </c>
      <c r="K16809" s="91"/>
      <c r="L16809" s="91"/>
    </row>
    <row r="16810" spans="2:12" x14ac:dyDescent="0.25">
      <c r="B16810" s="67" t="s">
        <v>554</v>
      </c>
      <c r="C16810" s="67" t="s">
        <v>555</v>
      </c>
      <c r="D16810" s="68" t="s">
        <v>385</v>
      </c>
      <c r="E16810" s="67" t="s">
        <v>386</v>
      </c>
      <c r="F16810" s="68" t="s">
        <v>576</v>
      </c>
      <c r="G16810" s="67" t="s">
        <v>577</v>
      </c>
      <c r="H16810" s="68" t="s">
        <v>362</v>
      </c>
      <c r="I16810" s="69">
        <v>0</v>
      </c>
      <c r="J16810" s="69">
        <v>0</v>
      </c>
      <c r="K16810" s="91"/>
      <c r="L16810" s="91"/>
    </row>
    <row r="16811" spans="2:12" x14ac:dyDescent="0.25">
      <c r="B16811" s="67" t="s">
        <v>554</v>
      </c>
      <c r="C16811" s="67" t="s">
        <v>555</v>
      </c>
      <c r="D16811" s="68" t="s">
        <v>385</v>
      </c>
      <c r="E16811" s="67" t="s">
        <v>386</v>
      </c>
      <c r="F16811" s="68" t="s">
        <v>576</v>
      </c>
      <c r="G16811" s="67" t="s">
        <v>577</v>
      </c>
      <c r="H16811" s="68" t="s">
        <v>363</v>
      </c>
      <c r="I16811" s="69">
        <v>0</v>
      </c>
      <c r="J16811" s="69">
        <v>0</v>
      </c>
      <c r="K16811" s="91"/>
      <c r="L16811" s="91"/>
    </row>
    <row r="16812" spans="2:12" x14ac:dyDescent="0.25">
      <c r="B16812" s="67" t="s">
        <v>554</v>
      </c>
      <c r="C16812" s="67" t="s">
        <v>555</v>
      </c>
      <c r="D16812" s="68" t="s">
        <v>385</v>
      </c>
      <c r="E16812" s="67" t="s">
        <v>386</v>
      </c>
      <c r="F16812" s="68" t="s">
        <v>576</v>
      </c>
      <c r="G16812" s="67" t="s">
        <v>577</v>
      </c>
      <c r="H16812" s="68" t="s">
        <v>364</v>
      </c>
      <c r="I16812" s="69">
        <v>0</v>
      </c>
      <c r="J16812" s="69">
        <v>0</v>
      </c>
      <c r="K16812" s="91"/>
      <c r="L16812" s="91"/>
    </row>
    <row r="16813" spans="2:12" x14ac:dyDescent="0.25">
      <c r="B16813" s="67" t="s">
        <v>554</v>
      </c>
      <c r="C16813" s="67" t="s">
        <v>555</v>
      </c>
      <c r="D16813" s="68" t="s">
        <v>385</v>
      </c>
      <c r="E16813" s="67" t="s">
        <v>386</v>
      </c>
      <c r="F16813" s="68" t="s">
        <v>576</v>
      </c>
      <c r="G16813" s="67" t="s">
        <v>577</v>
      </c>
      <c r="H16813" s="68" t="s">
        <v>362</v>
      </c>
      <c r="I16813" s="69">
        <v>0</v>
      </c>
      <c r="J16813" s="69">
        <v>0</v>
      </c>
      <c r="K16813" s="91"/>
      <c r="L16813" s="91"/>
    </row>
    <row r="16814" spans="2:12" x14ac:dyDescent="0.25">
      <c r="B16814" s="67" t="s">
        <v>554</v>
      </c>
      <c r="C16814" s="67" t="s">
        <v>555</v>
      </c>
      <c r="D16814" s="68" t="s">
        <v>385</v>
      </c>
      <c r="E16814" s="67" t="s">
        <v>386</v>
      </c>
      <c r="F16814" s="68" t="s">
        <v>576</v>
      </c>
      <c r="G16814" s="67" t="s">
        <v>577</v>
      </c>
      <c r="H16814" s="68" t="s">
        <v>363</v>
      </c>
      <c r="I16814" s="69">
        <v>0</v>
      </c>
      <c r="J16814" s="69">
        <v>0</v>
      </c>
      <c r="K16814" s="91"/>
      <c r="L16814" s="91"/>
    </row>
    <row r="16815" spans="2:12" x14ac:dyDescent="0.25">
      <c r="B16815" s="67" t="s">
        <v>554</v>
      </c>
      <c r="C16815" s="67" t="s">
        <v>555</v>
      </c>
      <c r="D16815" s="68" t="s">
        <v>385</v>
      </c>
      <c r="E16815" s="67" t="s">
        <v>386</v>
      </c>
      <c r="F16815" s="68" t="s">
        <v>576</v>
      </c>
      <c r="G16815" s="67" t="s">
        <v>577</v>
      </c>
      <c r="H16815" s="68" t="s">
        <v>364</v>
      </c>
      <c r="I16815" s="69">
        <v>0</v>
      </c>
      <c r="J16815" s="69">
        <v>0</v>
      </c>
      <c r="K16815" s="91"/>
      <c r="L16815" s="91"/>
    </row>
    <row r="16816" spans="2:12" x14ac:dyDescent="0.25">
      <c r="B16816" s="67" t="s">
        <v>554</v>
      </c>
      <c r="C16816" s="67" t="s">
        <v>555</v>
      </c>
      <c r="D16816" s="68" t="s">
        <v>385</v>
      </c>
      <c r="E16816" s="67" t="s">
        <v>386</v>
      </c>
      <c r="F16816" s="68" t="s">
        <v>576</v>
      </c>
      <c r="G16816" s="67" t="s">
        <v>577</v>
      </c>
      <c r="H16816" s="68" t="s">
        <v>362</v>
      </c>
      <c r="I16816" s="69">
        <v>0</v>
      </c>
      <c r="J16816" s="69">
        <v>0</v>
      </c>
      <c r="K16816" s="91"/>
      <c r="L16816" s="91"/>
    </row>
    <row r="16817" spans="2:12" x14ac:dyDescent="0.25">
      <c r="B16817" s="67" t="s">
        <v>554</v>
      </c>
      <c r="C16817" s="67" t="s">
        <v>555</v>
      </c>
      <c r="D16817" s="68" t="s">
        <v>385</v>
      </c>
      <c r="E16817" s="67" t="s">
        <v>386</v>
      </c>
      <c r="F16817" s="68" t="s">
        <v>576</v>
      </c>
      <c r="G16817" s="67" t="s">
        <v>577</v>
      </c>
      <c r="H16817" s="68" t="s">
        <v>364</v>
      </c>
      <c r="I16817" s="69">
        <v>0</v>
      </c>
      <c r="J16817" s="69">
        <v>0</v>
      </c>
      <c r="K16817" s="91"/>
      <c r="L16817" s="91"/>
    </row>
    <row r="16818" spans="2:12" x14ac:dyDescent="0.25">
      <c r="B16818" s="67" t="s">
        <v>554</v>
      </c>
      <c r="C16818" s="67" t="s">
        <v>555</v>
      </c>
      <c r="D16818" s="68" t="s">
        <v>385</v>
      </c>
      <c r="E16818" s="67" t="s">
        <v>386</v>
      </c>
      <c r="F16818" s="68" t="s">
        <v>576</v>
      </c>
      <c r="G16818" s="67" t="s">
        <v>577</v>
      </c>
      <c r="H16818" s="68" t="s">
        <v>363</v>
      </c>
      <c r="I16818" s="69">
        <v>0</v>
      </c>
      <c r="J16818" s="69">
        <v>0</v>
      </c>
      <c r="K16818" s="91"/>
      <c r="L16818" s="91"/>
    </row>
    <row r="16819" spans="2:12" x14ac:dyDescent="0.25">
      <c r="B16819" s="67" t="s">
        <v>554</v>
      </c>
      <c r="C16819" s="67" t="s">
        <v>555</v>
      </c>
      <c r="D16819" s="68" t="s">
        <v>385</v>
      </c>
      <c r="E16819" s="67" t="s">
        <v>386</v>
      </c>
      <c r="F16819" s="68" t="s">
        <v>576</v>
      </c>
      <c r="G16819" s="67" t="s">
        <v>577</v>
      </c>
      <c r="H16819" s="68" t="s">
        <v>364</v>
      </c>
      <c r="I16819" s="69">
        <v>0</v>
      </c>
      <c r="J16819" s="69">
        <v>0</v>
      </c>
      <c r="K16819" s="91"/>
      <c r="L16819" s="91"/>
    </row>
    <row r="16820" spans="2:12" x14ac:dyDescent="0.25">
      <c r="B16820" s="67" t="s">
        <v>554</v>
      </c>
      <c r="C16820" s="67" t="s">
        <v>555</v>
      </c>
      <c r="D16820" s="68" t="s">
        <v>385</v>
      </c>
      <c r="E16820" s="67" t="s">
        <v>386</v>
      </c>
      <c r="F16820" s="68" t="s">
        <v>578</v>
      </c>
      <c r="G16820" s="67" t="s">
        <v>579</v>
      </c>
      <c r="H16820" s="68" t="s">
        <v>362</v>
      </c>
      <c r="I16820" s="69">
        <v>0</v>
      </c>
      <c r="J16820" s="69">
        <v>0</v>
      </c>
      <c r="K16820" s="91"/>
      <c r="L16820" s="91"/>
    </row>
    <row r="16821" spans="2:12" x14ac:dyDescent="0.25">
      <c r="B16821" s="67" t="s">
        <v>554</v>
      </c>
      <c r="C16821" s="67" t="s">
        <v>555</v>
      </c>
      <c r="D16821" s="68" t="s">
        <v>385</v>
      </c>
      <c r="E16821" s="67" t="s">
        <v>386</v>
      </c>
      <c r="F16821" s="68" t="s">
        <v>578</v>
      </c>
      <c r="G16821" s="67" t="s">
        <v>579</v>
      </c>
      <c r="H16821" s="68" t="s">
        <v>363</v>
      </c>
      <c r="I16821" s="69">
        <v>0</v>
      </c>
      <c r="J16821" s="69">
        <v>0</v>
      </c>
      <c r="K16821" s="91"/>
      <c r="L16821" s="91"/>
    </row>
    <row r="16822" spans="2:12" x14ac:dyDescent="0.25">
      <c r="B16822" s="67" t="s">
        <v>554</v>
      </c>
      <c r="C16822" s="67" t="s">
        <v>555</v>
      </c>
      <c r="D16822" s="68" t="s">
        <v>385</v>
      </c>
      <c r="E16822" s="67" t="s">
        <v>386</v>
      </c>
      <c r="F16822" s="68" t="s">
        <v>578</v>
      </c>
      <c r="G16822" s="67" t="s">
        <v>579</v>
      </c>
      <c r="H16822" s="68" t="s">
        <v>364</v>
      </c>
      <c r="I16822" s="69">
        <v>0</v>
      </c>
      <c r="J16822" s="69">
        <v>0</v>
      </c>
      <c r="K16822" s="91"/>
      <c r="L16822" s="91"/>
    </row>
    <row r="16823" spans="2:12" x14ac:dyDescent="0.25">
      <c r="B16823" s="67" t="s">
        <v>554</v>
      </c>
      <c r="C16823" s="67" t="s">
        <v>555</v>
      </c>
      <c r="D16823" s="68" t="s">
        <v>385</v>
      </c>
      <c r="E16823" s="67" t="s">
        <v>386</v>
      </c>
      <c r="F16823" s="68" t="s">
        <v>578</v>
      </c>
      <c r="G16823" s="67" t="s">
        <v>579</v>
      </c>
      <c r="H16823" s="68" t="s">
        <v>363</v>
      </c>
      <c r="I16823" s="69">
        <v>1</v>
      </c>
      <c r="J16823" s="69">
        <v>0</v>
      </c>
      <c r="K16823" s="91"/>
      <c r="L16823" s="91"/>
    </row>
    <row r="16824" spans="2:12" x14ac:dyDescent="0.25">
      <c r="B16824" s="67" t="s">
        <v>554</v>
      </c>
      <c r="C16824" s="67" t="s">
        <v>555</v>
      </c>
      <c r="D16824" s="68" t="s">
        <v>385</v>
      </c>
      <c r="E16824" s="67" t="s">
        <v>386</v>
      </c>
      <c r="F16824" s="68" t="s">
        <v>578</v>
      </c>
      <c r="G16824" s="67" t="s">
        <v>579</v>
      </c>
      <c r="H16824" s="68" t="s">
        <v>362</v>
      </c>
      <c r="I16824" s="69">
        <v>19</v>
      </c>
      <c r="J16824" s="69">
        <v>50</v>
      </c>
      <c r="K16824" s="91"/>
      <c r="L16824" s="91"/>
    </row>
    <row r="16825" spans="2:12" x14ac:dyDescent="0.25">
      <c r="B16825" s="67" t="s">
        <v>554</v>
      </c>
      <c r="C16825" s="67" t="s">
        <v>555</v>
      </c>
      <c r="D16825" s="68" t="s">
        <v>385</v>
      </c>
      <c r="E16825" s="67" t="s">
        <v>386</v>
      </c>
      <c r="F16825" s="68" t="s">
        <v>578</v>
      </c>
      <c r="G16825" s="67" t="s">
        <v>579</v>
      </c>
      <c r="H16825" s="68" t="s">
        <v>363</v>
      </c>
      <c r="I16825" s="69">
        <v>20</v>
      </c>
      <c r="J16825" s="69">
        <v>24</v>
      </c>
      <c r="K16825" s="91"/>
      <c r="L16825" s="91"/>
    </row>
    <row r="16826" spans="2:12" x14ac:dyDescent="0.25">
      <c r="B16826" s="67" t="s">
        <v>554</v>
      </c>
      <c r="C16826" s="67" t="s">
        <v>555</v>
      </c>
      <c r="D16826" s="68" t="s">
        <v>385</v>
      </c>
      <c r="E16826" s="67" t="s">
        <v>386</v>
      </c>
      <c r="F16826" s="68" t="s">
        <v>578</v>
      </c>
      <c r="G16826" s="67" t="s">
        <v>579</v>
      </c>
      <c r="H16826" s="68" t="s">
        <v>364</v>
      </c>
      <c r="I16826" s="69">
        <v>0</v>
      </c>
      <c r="J16826" s="69">
        <v>0</v>
      </c>
      <c r="K16826" s="91"/>
      <c r="L16826" s="91"/>
    </row>
    <row r="16827" spans="2:12" x14ac:dyDescent="0.25">
      <c r="B16827" s="67" t="s">
        <v>554</v>
      </c>
      <c r="C16827" s="67" t="s">
        <v>555</v>
      </c>
      <c r="D16827" s="68" t="s">
        <v>385</v>
      </c>
      <c r="E16827" s="67" t="s">
        <v>386</v>
      </c>
      <c r="F16827" s="68" t="s">
        <v>578</v>
      </c>
      <c r="G16827" s="67" t="s">
        <v>579</v>
      </c>
      <c r="H16827" s="68" t="s">
        <v>362</v>
      </c>
      <c r="I16827" s="69">
        <v>0</v>
      </c>
      <c r="J16827" s="69">
        <v>0</v>
      </c>
      <c r="K16827" s="91"/>
      <c r="L16827" s="91"/>
    </row>
    <row r="16828" spans="2:12" x14ac:dyDescent="0.25">
      <c r="B16828" s="67" t="s">
        <v>554</v>
      </c>
      <c r="C16828" s="67" t="s">
        <v>555</v>
      </c>
      <c r="D16828" s="68" t="s">
        <v>385</v>
      </c>
      <c r="E16828" s="67" t="s">
        <v>386</v>
      </c>
      <c r="F16828" s="68" t="s">
        <v>578</v>
      </c>
      <c r="G16828" s="67" t="s">
        <v>579</v>
      </c>
      <c r="H16828" s="68" t="s">
        <v>364</v>
      </c>
      <c r="I16828" s="69">
        <v>0</v>
      </c>
      <c r="J16828" s="69">
        <v>0</v>
      </c>
      <c r="K16828" s="91"/>
      <c r="L16828" s="91"/>
    </row>
    <row r="16829" spans="2:12" x14ac:dyDescent="0.25">
      <c r="B16829" s="67" t="s">
        <v>554</v>
      </c>
      <c r="C16829" s="67" t="s">
        <v>555</v>
      </c>
      <c r="D16829" s="68" t="s">
        <v>385</v>
      </c>
      <c r="E16829" s="67" t="s">
        <v>386</v>
      </c>
      <c r="F16829" s="68" t="s">
        <v>578</v>
      </c>
      <c r="G16829" s="67" t="s">
        <v>579</v>
      </c>
      <c r="H16829" s="68" t="s">
        <v>362</v>
      </c>
      <c r="I16829" s="69">
        <v>19</v>
      </c>
      <c r="J16829" s="69">
        <v>17</v>
      </c>
      <c r="K16829" s="91"/>
      <c r="L16829" s="91"/>
    </row>
    <row r="16830" spans="2:12" x14ac:dyDescent="0.25">
      <c r="B16830" s="67" t="s">
        <v>554</v>
      </c>
      <c r="C16830" s="67" t="s">
        <v>555</v>
      </c>
      <c r="D16830" s="68" t="s">
        <v>385</v>
      </c>
      <c r="E16830" s="67" t="s">
        <v>386</v>
      </c>
      <c r="F16830" s="68" t="s">
        <v>578</v>
      </c>
      <c r="G16830" s="67" t="s">
        <v>579</v>
      </c>
      <c r="H16830" s="68" t="s">
        <v>363</v>
      </c>
      <c r="I16830" s="69">
        <v>32</v>
      </c>
      <c r="J16830" s="69">
        <v>23</v>
      </c>
      <c r="K16830" s="91"/>
      <c r="L16830" s="91"/>
    </row>
    <row r="16831" spans="2:12" x14ac:dyDescent="0.25">
      <c r="B16831" s="67" t="s">
        <v>554</v>
      </c>
      <c r="C16831" s="67" t="s">
        <v>555</v>
      </c>
      <c r="D16831" s="68" t="s">
        <v>385</v>
      </c>
      <c r="E16831" s="67" t="s">
        <v>386</v>
      </c>
      <c r="F16831" s="68" t="s">
        <v>578</v>
      </c>
      <c r="G16831" s="67" t="s">
        <v>579</v>
      </c>
      <c r="H16831" s="68" t="s">
        <v>364</v>
      </c>
      <c r="I16831" s="69">
        <v>0</v>
      </c>
      <c r="J16831" s="69">
        <v>0</v>
      </c>
      <c r="K16831" s="91"/>
      <c r="L16831" s="91"/>
    </row>
    <row r="16832" spans="2:12" x14ac:dyDescent="0.25">
      <c r="B16832" s="67" t="s">
        <v>554</v>
      </c>
      <c r="C16832" s="67" t="s">
        <v>555</v>
      </c>
      <c r="D16832" s="68" t="s">
        <v>385</v>
      </c>
      <c r="E16832" s="67" t="s">
        <v>386</v>
      </c>
      <c r="F16832" s="68" t="s">
        <v>578</v>
      </c>
      <c r="G16832" s="67" t="s">
        <v>579</v>
      </c>
      <c r="H16832" s="68" t="s">
        <v>362</v>
      </c>
      <c r="I16832" s="69">
        <v>830</v>
      </c>
      <c r="J16832" s="69">
        <v>1195</v>
      </c>
      <c r="K16832" s="91"/>
      <c r="L16832" s="91"/>
    </row>
    <row r="16833" spans="2:12" x14ac:dyDescent="0.25">
      <c r="B16833" s="67" t="s">
        <v>554</v>
      </c>
      <c r="C16833" s="67" t="s">
        <v>555</v>
      </c>
      <c r="D16833" s="68" t="s">
        <v>385</v>
      </c>
      <c r="E16833" s="67" t="s">
        <v>386</v>
      </c>
      <c r="F16833" s="68" t="s">
        <v>578</v>
      </c>
      <c r="G16833" s="67" t="s">
        <v>579</v>
      </c>
      <c r="H16833" s="68" t="s">
        <v>363</v>
      </c>
      <c r="I16833" s="69">
        <v>1529</v>
      </c>
      <c r="J16833" s="69">
        <v>2059</v>
      </c>
      <c r="K16833" s="91"/>
      <c r="L16833" s="91"/>
    </row>
    <row r="16834" spans="2:12" x14ac:dyDescent="0.25">
      <c r="B16834" s="67" t="s">
        <v>554</v>
      </c>
      <c r="C16834" s="67" t="s">
        <v>555</v>
      </c>
      <c r="D16834" s="68" t="s">
        <v>385</v>
      </c>
      <c r="E16834" s="67" t="s">
        <v>386</v>
      </c>
      <c r="F16834" s="68" t="s">
        <v>578</v>
      </c>
      <c r="G16834" s="67" t="s">
        <v>579</v>
      </c>
      <c r="H16834" s="68" t="s">
        <v>364</v>
      </c>
      <c r="I16834" s="69">
        <v>371</v>
      </c>
      <c r="J16834" s="69">
        <v>449</v>
      </c>
      <c r="K16834" s="91"/>
      <c r="L16834" s="91"/>
    </row>
    <row r="16835" spans="2:12" x14ac:dyDescent="0.25">
      <c r="B16835" s="67" t="s">
        <v>554</v>
      </c>
      <c r="C16835" s="67" t="s">
        <v>555</v>
      </c>
      <c r="D16835" s="68" t="s">
        <v>385</v>
      </c>
      <c r="E16835" s="67" t="s">
        <v>386</v>
      </c>
      <c r="F16835" s="68" t="s">
        <v>578</v>
      </c>
      <c r="G16835" s="67" t="s">
        <v>579</v>
      </c>
      <c r="H16835" s="68" t="s">
        <v>362</v>
      </c>
      <c r="I16835" s="69">
        <v>0</v>
      </c>
      <c r="J16835" s="69">
        <v>0</v>
      </c>
      <c r="K16835" s="91"/>
      <c r="L16835" s="91"/>
    </row>
    <row r="16836" spans="2:12" x14ac:dyDescent="0.25">
      <c r="B16836" s="67" t="s">
        <v>554</v>
      </c>
      <c r="C16836" s="67" t="s">
        <v>555</v>
      </c>
      <c r="D16836" s="68" t="s">
        <v>385</v>
      </c>
      <c r="E16836" s="67" t="s">
        <v>386</v>
      </c>
      <c r="F16836" s="68" t="s">
        <v>578</v>
      </c>
      <c r="G16836" s="67" t="s">
        <v>579</v>
      </c>
      <c r="H16836" s="68" t="s">
        <v>363</v>
      </c>
      <c r="I16836" s="69">
        <v>0</v>
      </c>
      <c r="J16836" s="69">
        <v>6</v>
      </c>
      <c r="K16836" s="91"/>
      <c r="L16836" s="91"/>
    </row>
    <row r="16837" spans="2:12" x14ac:dyDescent="0.25">
      <c r="B16837" s="67" t="s">
        <v>554</v>
      </c>
      <c r="C16837" s="67" t="s">
        <v>555</v>
      </c>
      <c r="D16837" s="68" t="s">
        <v>385</v>
      </c>
      <c r="E16837" s="67" t="s">
        <v>386</v>
      </c>
      <c r="F16837" s="68" t="s">
        <v>578</v>
      </c>
      <c r="G16837" s="67" t="s">
        <v>579</v>
      </c>
      <c r="H16837" s="68" t="s">
        <v>364</v>
      </c>
      <c r="I16837" s="69">
        <v>0</v>
      </c>
      <c r="J16837" s="69">
        <v>11</v>
      </c>
      <c r="K16837" s="91"/>
      <c r="L16837" s="91"/>
    </row>
    <row r="16838" spans="2:12" x14ac:dyDescent="0.25">
      <c r="B16838" s="67" t="s">
        <v>554</v>
      </c>
      <c r="C16838" s="67" t="s">
        <v>555</v>
      </c>
      <c r="D16838" s="68" t="s">
        <v>385</v>
      </c>
      <c r="E16838" s="67" t="s">
        <v>386</v>
      </c>
      <c r="F16838" s="68" t="s">
        <v>578</v>
      </c>
      <c r="G16838" s="67" t="s">
        <v>579</v>
      </c>
      <c r="H16838" s="68" t="s">
        <v>362</v>
      </c>
      <c r="I16838" s="69">
        <v>1</v>
      </c>
      <c r="J16838" s="69">
        <v>0</v>
      </c>
      <c r="K16838" s="91"/>
      <c r="L16838" s="91"/>
    </row>
    <row r="16839" spans="2:12" x14ac:dyDescent="0.25">
      <c r="B16839" s="67" t="s">
        <v>554</v>
      </c>
      <c r="C16839" s="67" t="s">
        <v>555</v>
      </c>
      <c r="D16839" s="68" t="s">
        <v>385</v>
      </c>
      <c r="E16839" s="67" t="s">
        <v>386</v>
      </c>
      <c r="F16839" s="68" t="s">
        <v>578</v>
      </c>
      <c r="G16839" s="67" t="s">
        <v>579</v>
      </c>
      <c r="H16839" s="68" t="s">
        <v>363</v>
      </c>
      <c r="I16839" s="69">
        <v>0</v>
      </c>
      <c r="J16839" s="69">
        <v>3</v>
      </c>
      <c r="K16839" s="91"/>
      <c r="L16839" s="91"/>
    </row>
    <row r="16840" spans="2:12" x14ac:dyDescent="0.25">
      <c r="B16840" s="67" t="s">
        <v>554</v>
      </c>
      <c r="C16840" s="67" t="s">
        <v>555</v>
      </c>
      <c r="D16840" s="68" t="s">
        <v>385</v>
      </c>
      <c r="E16840" s="67" t="s">
        <v>386</v>
      </c>
      <c r="F16840" s="68" t="s">
        <v>578</v>
      </c>
      <c r="G16840" s="67" t="s">
        <v>579</v>
      </c>
      <c r="H16840" s="68" t="s">
        <v>364</v>
      </c>
      <c r="I16840" s="69">
        <v>0</v>
      </c>
      <c r="J16840" s="69">
        <v>0</v>
      </c>
      <c r="K16840" s="91"/>
      <c r="L16840" s="91"/>
    </row>
    <row r="16841" spans="2:12" x14ac:dyDescent="0.25">
      <c r="B16841" s="67" t="s">
        <v>554</v>
      </c>
      <c r="C16841" s="67" t="s">
        <v>555</v>
      </c>
      <c r="D16841" s="68" t="s">
        <v>385</v>
      </c>
      <c r="E16841" s="67" t="s">
        <v>386</v>
      </c>
      <c r="F16841" s="68" t="s">
        <v>578</v>
      </c>
      <c r="G16841" s="67" t="s">
        <v>579</v>
      </c>
      <c r="H16841" s="68" t="s">
        <v>362</v>
      </c>
      <c r="I16841" s="69">
        <v>50</v>
      </c>
      <c r="J16841" s="69">
        <v>0</v>
      </c>
      <c r="K16841" s="91"/>
      <c r="L16841" s="91"/>
    </row>
    <row r="16842" spans="2:12" x14ac:dyDescent="0.25">
      <c r="B16842" s="67" t="s">
        <v>554</v>
      </c>
      <c r="C16842" s="67" t="s">
        <v>555</v>
      </c>
      <c r="D16842" s="68" t="s">
        <v>385</v>
      </c>
      <c r="E16842" s="67" t="s">
        <v>386</v>
      </c>
      <c r="F16842" s="68" t="s">
        <v>578</v>
      </c>
      <c r="G16842" s="67" t="s">
        <v>579</v>
      </c>
      <c r="H16842" s="68" t="s">
        <v>363</v>
      </c>
      <c r="I16842" s="69">
        <v>0</v>
      </c>
      <c r="J16842" s="69">
        <v>0</v>
      </c>
      <c r="K16842" s="91"/>
      <c r="L16842" s="91"/>
    </row>
    <row r="16843" spans="2:12" x14ac:dyDescent="0.25">
      <c r="B16843" s="67" t="s">
        <v>554</v>
      </c>
      <c r="C16843" s="67" t="s">
        <v>555</v>
      </c>
      <c r="D16843" s="68" t="s">
        <v>385</v>
      </c>
      <c r="E16843" s="67" t="s">
        <v>386</v>
      </c>
      <c r="F16843" s="68" t="s">
        <v>578</v>
      </c>
      <c r="G16843" s="67" t="s">
        <v>579</v>
      </c>
      <c r="H16843" s="68" t="s">
        <v>362</v>
      </c>
      <c r="I16843" s="69">
        <v>0</v>
      </c>
      <c r="J16843" s="69">
        <v>0</v>
      </c>
      <c r="K16843" s="91"/>
      <c r="L16843" s="91"/>
    </row>
    <row r="16844" spans="2:12" x14ac:dyDescent="0.25">
      <c r="B16844" s="67" t="s">
        <v>554</v>
      </c>
      <c r="C16844" s="67" t="s">
        <v>555</v>
      </c>
      <c r="D16844" s="68" t="s">
        <v>385</v>
      </c>
      <c r="E16844" s="67" t="s">
        <v>386</v>
      </c>
      <c r="F16844" s="68" t="s">
        <v>578</v>
      </c>
      <c r="G16844" s="67" t="s">
        <v>579</v>
      </c>
      <c r="H16844" s="68" t="s">
        <v>363</v>
      </c>
      <c r="I16844" s="69">
        <v>40</v>
      </c>
      <c r="J16844" s="69">
        <v>122</v>
      </c>
      <c r="K16844" s="91"/>
      <c r="L16844" s="91"/>
    </row>
    <row r="16845" spans="2:12" x14ac:dyDescent="0.25">
      <c r="B16845" s="67" t="s">
        <v>554</v>
      </c>
      <c r="C16845" s="67" t="s">
        <v>555</v>
      </c>
      <c r="D16845" s="68" t="s">
        <v>385</v>
      </c>
      <c r="E16845" s="67" t="s">
        <v>386</v>
      </c>
      <c r="F16845" s="68" t="s">
        <v>578</v>
      </c>
      <c r="G16845" s="67" t="s">
        <v>579</v>
      </c>
      <c r="H16845" s="68" t="s">
        <v>364</v>
      </c>
      <c r="I16845" s="69">
        <v>0</v>
      </c>
      <c r="J16845" s="69">
        <v>20</v>
      </c>
      <c r="K16845" s="91"/>
      <c r="L16845" s="91"/>
    </row>
    <row r="16846" spans="2:12" x14ac:dyDescent="0.25">
      <c r="B16846" s="67" t="s">
        <v>554</v>
      </c>
      <c r="C16846" s="67" t="s">
        <v>555</v>
      </c>
      <c r="D16846" s="68" t="s">
        <v>385</v>
      </c>
      <c r="E16846" s="67" t="s">
        <v>386</v>
      </c>
      <c r="F16846" s="68" t="s">
        <v>578</v>
      </c>
      <c r="G16846" s="67" t="s">
        <v>579</v>
      </c>
      <c r="H16846" s="68" t="s">
        <v>362</v>
      </c>
      <c r="I16846" s="69">
        <v>0</v>
      </c>
      <c r="J16846" s="69">
        <v>0</v>
      </c>
      <c r="K16846" s="91"/>
      <c r="L16846" s="91"/>
    </row>
    <row r="16847" spans="2:12" x14ac:dyDescent="0.25">
      <c r="B16847" s="67" t="s">
        <v>554</v>
      </c>
      <c r="C16847" s="67" t="s">
        <v>555</v>
      </c>
      <c r="D16847" s="68" t="s">
        <v>385</v>
      </c>
      <c r="E16847" s="67" t="s">
        <v>386</v>
      </c>
      <c r="F16847" s="68" t="s">
        <v>578</v>
      </c>
      <c r="G16847" s="67" t="s">
        <v>579</v>
      </c>
      <c r="H16847" s="68" t="s">
        <v>363</v>
      </c>
      <c r="I16847" s="69">
        <v>21</v>
      </c>
      <c r="J16847" s="69">
        <v>15</v>
      </c>
      <c r="K16847" s="91"/>
      <c r="L16847" s="91"/>
    </row>
    <row r="16848" spans="2:12" x14ac:dyDescent="0.25">
      <c r="B16848" s="67" t="s">
        <v>554</v>
      </c>
      <c r="C16848" s="67" t="s">
        <v>555</v>
      </c>
      <c r="D16848" s="68" t="s">
        <v>385</v>
      </c>
      <c r="E16848" s="67" t="s">
        <v>386</v>
      </c>
      <c r="F16848" s="68" t="s">
        <v>578</v>
      </c>
      <c r="G16848" s="67" t="s">
        <v>579</v>
      </c>
      <c r="H16848" s="68" t="s">
        <v>364</v>
      </c>
      <c r="I16848" s="69">
        <v>15</v>
      </c>
      <c r="J16848" s="69">
        <v>4</v>
      </c>
      <c r="K16848" s="91"/>
      <c r="L16848" s="91"/>
    </row>
    <row r="16849" spans="2:12" x14ac:dyDescent="0.25">
      <c r="B16849" s="67" t="s">
        <v>554</v>
      </c>
      <c r="C16849" s="67" t="s">
        <v>555</v>
      </c>
      <c r="D16849" s="68" t="s">
        <v>385</v>
      </c>
      <c r="E16849" s="67" t="s">
        <v>386</v>
      </c>
      <c r="F16849" s="68" t="s">
        <v>578</v>
      </c>
      <c r="G16849" s="67" t="s">
        <v>579</v>
      </c>
      <c r="H16849" s="68" t="s">
        <v>362</v>
      </c>
      <c r="I16849" s="69">
        <v>0</v>
      </c>
      <c r="J16849" s="69">
        <v>0</v>
      </c>
      <c r="K16849" s="91"/>
      <c r="L16849" s="91"/>
    </row>
    <row r="16850" spans="2:12" x14ac:dyDescent="0.25">
      <c r="B16850" s="67" t="s">
        <v>554</v>
      </c>
      <c r="C16850" s="67" t="s">
        <v>555</v>
      </c>
      <c r="D16850" s="68" t="s">
        <v>385</v>
      </c>
      <c r="E16850" s="67" t="s">
        <v>386</v>
      </c>
      <c r="F16850" s="68" t="s">
        <v>578</v>
      </c>
      <c r="G16850" s="67" t="s">
        <v>579</v>
      </c>
      <c r="H16850" s="68" t="s">
        <v>363</v>
      </c>
      <c r="I16850" s="69">
        <v>232</v>
      </c>
      <c r="J16850" s="69">
        <v>318</v>
      </c>
      <c r="K16850" s="91"/>
      <c r="L16850" s="91"/>
    </row>
    <row r="16851" spans="2:12" x14ac:dyDescent="0.25">
      <c r="B16851" s="67" t="s">
        <v>554</v>
      </c>
      <c r="C16851" s="67" t="s">
        <v>555</v>
      </c>
      <c r="D16851" s="68" t="s">
        <v>385</v>
      </c>
      <c r="E16851" s="67" t="s">
        <v>386</v>
      </c>
      <c r="F16851" s="68" t="s">
        <v>578</v>
      </c>
      <c r="G16851" s="67" t="s">
        <v>579</v>
      </c>
      <c r="H16851" s="68" t="s">
        <v>364</v>
      </c>
      <c r="I16851" s="69">
        <v>19</v>
      </c>
      <c r="J16851" s="69">
        <v>9</v>
      </c>
      <c r="K16851" s="91"/>
      <c r="L16851" s="91"/>
    </row>
    <row r="16852" spans="2:12" x14ac:dyDescent="0.25">
      <c r="B16852" s="67" t="s">
        <v>554</v>
      </c>
      <c r="C16852" s="67" t="s">
        <v>555</v>
      </c>
      <c r="D16852" s="68" t="s">
        <v>385</v>
      </c>
      <c r="E16852" s="67" t="s">
        <v>386</v>
      </c>
      <c r="F16852" s="68" t="s">
        <v>578</v>
      </c>
      <c r="G16852" s="67" t="s">
        <v>579</v>
      </c>
      <c r="H16852" s="68" t="s">
        <v>362</v>
      </c>
      <c r="I16852" s="69">
        <v>30</v>
      </c>
      <c r="J16852" s="69">
        <v>20</v>
      </c>
      <c r="K16852" s="91"/>
      <c r="L16852" s="91"/>
    </row>
    <row r="16853" spans="2:12" x14ac:dyDescent="0.25">
      <c r="B16853" s="67" t="s">
        <v>554</v>
      </c>
      <c r="C16853" s="67" t="s">
        <v>555</v>
      </c>
      <c r="D16853" s="68" t="s">
        <v>385</v>
      </c>
      <c r="E16853" s="67" t="s">
        <v>386</v>
      </c>
      <c r="F16853" s="68" t="s">
        <v>578</v>
      </c>
      <c r="G16853" s="67" t="s">
        <v>579</v>
      </c>
      <c r="H16853" s="68" t="s">
        <v>363</v>
      </c>
      <c r="I16853" s="69">
        <v>4</v>
      </c>
      <c r="J16853" s="69">
        <v>4</v>
      </c>
      <c r="K16853" s="91"/>
      <c r="L16853" s="91"/>
    </row>
    <row r="16854" spans="2:12" x14ac:dyDescent="0.25">
      <c r="B16854" s="67" t="s">
        <v>554</v>
      </c>
      <c r="C16854" s="67" t="s">
        <v>555</v>
      </c>
      <c r="D16854" s="68" t="s">
        <v>385</v>
      </c>
      <c r="E16854" s="67" t="s">
        <v>386</v>
      </c>
      <c r="F16854" s="68" t="s">
        <v>578</v>
      </c>
      <c r="G16854" s="67" t="s">
        <v>579</v>
      </c>
      <c r="H16854" s="68" t="s">
        <v>364</v>
      </c>
      <c r="I16854" s="69">
        <v>0</v>
      </c>
      <c r="J16854" s="69">
        <v>0</v>
      </c>
      <c r="K16854" s="91"/>
      <c r="L16854" s="91"/>
    </row>
    <row r="16855" spans="2:12" x14ac:dyDescent="0.25">
      <c r="B16855" s="67" t="s">
        <v>554</v>
      </c>
      <c r="C16855" s="67" t="s">
        <v>555</v>
      </c>
      <c r="D16855" s="68" t="s">
        <v>385</v>
      </c>
      <c r="E16855" s="67" t="s">
        <v>386</v>
      </c>
      <c r="F16855" s="68" t="s">
        <v>578</v>
      </c>
      <c r="G16855" s="67" t="s">
        <v>579</v>
      </c>
      <c r="H16855" s="68" t="s">
        <v>362</v>
      </c>
      <c r="I16855" s="69">
        <v>0</v>
      </c>
      <c r="J16855" s="69">
        <v>0</v>
      </c>
      <c r="K16855" s="91"/>
      <c r="L16855" s="91"/>
    </row>
    <row r="16856" spans="2:12" x14ac:dyDescent="0.25">
      <c r="B16856" s="67" t="s">
        <v>554</v>
      </c>
      <c r="C16856" s="67" t="s">
        <v>555</v>
      </c>
      <c r="D16856" s="68" t="s">
        <v>385</v>
      </c>
      <c r="E16856" s="67" t="s">
        <v>386</v>
      </c>
      <c r="F16856" s="68" t="s">
        <v>578</v>
      </c>
      <c r="G16856" s="67" t="s">
        <v>579</v>
      </c>
      <c r="H16856" s="68" t="s">
        <v>363</v>
      </c>
      <c r="I16856" s="69">
        <v>421</v>
      </c>
      <c r="J16856" s="69">
        <v>297</v>
      </c>
      <c r="K16856" s="91"/>
      <c r="L16856" s="91"/>
    </row>
    <row r="16857" spans="2:12" x14ac:dyDescent="0.25">
      <c r="B16857" s="67" t="s">
        <v>554</v>
      </c>
      <c r="C16857" s="67" t="s">
        <v>555</v>
      </c>
      <c r="D16857" s="68" t="s">
        <v>385</v>
      </c>
      <c r="E16857" s="67" t="s">
        <v>386</v>
      </c>
      <c r="F16857" s="68" t="s">
        <v>578</v>
      </c>
      <c r="G16857" s="67" t="s">
        <v>579</v>
      </c>
      <c r="H16857" s="68" t="s">
        <v>364</v>
      </c>
      <c r="I16857" s="69">
        <v>54</v>
      </c>
      <c r="J16857" s="69">
        <v>84</v>
      </c>
      <c r="K16857" s="91"/>
      <c r="L16857" s="91"/>
    </row>
    <row r="16858" spans="2:12" x14ac:dyDescent="0.25">
      <c r="B16858" s="67" t="s">
        <v>554</v>
      </c>
      <c r="C16858" s="67" t="s">
        <v>555</v>
      </c>
      <c r="D16858" s="68" t="s">
        <v>385</v>
      </c>
      <c r="E16858" s="67" t="s">
        <v>386</v>
      </c>
      <c r="F16858" s="68" t="s">
        <v>578</v>
      </c>
      <c r="G16858" s="67" t="s">
        <v>579</v>
      </c>
      <c r="H16858" s="68" t="s">
        <v>362</v>
      </c>
      <c r="I16858" s="69">
        <v>42</v>
      </c>
      <c r="J16858" s="69">
        <v>102</v>
      </c>
      <c r="K16858" s="91"/>
      <c r="L16858" s="91"/>
    </row>
    <row r="16859" spans="2:12" x14ac:dyDescent="0.25">
      <c r="B16859" s="67" t="s">
        <v>554</v>
      </c>
      <c r="C16859" s="67" t="s">
        <v>555</v>
      </c>
      <c r="D16859" s="68" t="s">
        <v>385</v>
      </c>
      <c r="E16859" s="67" t="s">
        <v>386</v>
      </c>
      <c r="F16859" s="68" t="s">
        <v>578</v>
      </c>
      <c r="G16859" s="67" t="s">
        <v>579</v>
      </c>
      <c r="H16859" s="68" t="s">
        <v>363</v>
      </c>
      <c r="I16859" s="69">
        <v>0</v>
      </c>
      <c r="J16859" s="69">
        <v>0</v>
      </c>
      <c r="K16859" s="91"/>
      <c r="L16859" s="91"/>
    </row>
    <row r="16860" spans="2:12" x14ac:dyDescent="0.25">
      <c r="B16860" s="67" t="s">
        <v>554</v>
      </c>
      <c r="C16860" s="67" t="s">
        <v>555</v>
      </c>
      <c r="D16860" s="68" t="s">
        <v>385</v>
      </c>
      <c r="E16860" s="67" t="s">
        <v>386</v>
      </c>
      <c r="F16860" s="68" t="s">
        <v>578</v>
      </c>
      <c r="G16860" s="67" t="s">
        <v>579</v>
      </c>
      <c r="H16860" s="68" t="s">
        <v>364</v>
      </c>
      <c r="I16860" s="69">
        <v>14</v>
      </c>
      <c r="J16860" s="69">
        <v>14</v>
      </c>
      <c r="K16860" s="91"/>
      <c r="L16860" s="91"/>
    </row>
    <row r="16861" spans="2:12" x14ac:dyDescent="0.25">
      <c r="B16861" s="67" t="s">
        <v>554</v>
      </c>
      <c r="C16861" s="67" t="s">
        <v>555</v>
      </c>
      <c r="D16861" s="68" t="s">
        <v>385</v>
      </c>
      <c r="E16861" s="67" t="s">
        <v>386</v>
      </c>
      <c r="F16861" s="68" t="s">
        <v>578</v>
      </c>
      <c r="G16861" s="67" t="s">
        <v>579</v>
      </c>
      <c r="H16861" s="68" t="s">
        <v>362</v>
      </c>
      <c r="I16861" s="69">
        <v>-0.56000000000000005</v>
      </c>
      <c r="J16861" s="69">
        <v>0</v>
      </c>
      <c r="K16861" s="91"/>
      <c r="L16861" s="91"/>
    </row>
    <row r="16862" spans="2:12" x14ac:dyDescent="0.25">
      <c r="B16862" s="67" t="s">
        <v>554</v>
      </c>
      <c r="C16862" s="67" t="s">
        <v>555</v>
      </c>
      <c r="D16862" s="68" t="s">
        <v>385</v>
      </c>
      <c r="E16862" s="67" t="s">
        <v>386</v>
      </c>
      <c r="F16862" s="68" t="s">
        <v>578</v>
      </c>
      <c r="G16862" s="67" t="s">
        <v>579</v>
      </c>
      <c r="H16862" s="68" t="s">
        <v>363</v>
      </c>
      <c r="I16862" s="69">
        <v>0</v>
      </c>
      <c r="J16862" s="69">
        <v>1267.28</v>
      </c>
      <c r="K16862" s="91"/>
      <c r="L16862" s="91"/>
    </row>
    <row r="16863" spans="2:12" x14ac:dyDescent="0.25">
      <c r="B16863" s="67" t="s">
        <v>554</v>
      </c>
      <c r="C16863" s="67" t="s">
        <v>555</v>
      </c>
      <c r="D16863" s="68" t="s">
        <v>385</v>
      </c>
      <c r="E16863" s="67" t="s">
        <v>386</v>
      </c>
      <c r="F16863" s="68" t="s">
        <v>578</v>
      </c>
      <c r="G16863" s="67" t="s">
        <v>579</v>
      </c>
      <c r="H16863" s="68" t="s">
        <v>364</v>
      </c>
      <c r="I16863" s="69">
        <v>0</v>
      </c>
      <c r="J16863" s="69">
        <v>130.19999999999999</v>
      </c>
      <c r="K16863" s="91"/>
      <c r="L16863" s="91"/>
    </row>
    <row r="16864" spans="2:12" x14ac:dyDescent="0.25">
      <c r="B16864" s="67" t="s">
        <v>554</v>
      </c>
      <c r="C16864" s="67" t="s">
        <v>555</v>
      </c>
      <c r="D16864" s="68" t="s">
        <v>385</v>
      </c>
      <c r="E16864" s="67" t="s">
        <v>386</v>
      </c>
      <c r="F16864" s="68" t="s">
        <v>578</v>
      </c>
      <c r="G16864" s="67" t="s">
        <v>579</v>
      </c>
      <c r="H16864" s="68" t="s">
        <v>362</v>
      </c>
      <c r="I16864" s="69">
        <v>4.5</v>
      </c>
      <c r="J16864" s="69">
        <v>9.5</v>
      </c>
      <c r="K16864" s="91"/>
      <c r="L16864" s="91"/>
    </row>
    <row r="16865" spans="2:12" x14ac:dyDescent="0.25">
      <c r="B16865" s="67" t="s">
        <v>554</v>
      </c>
      <c r="C16865" s="67" t="s">
        <v>555</v>
      </c>
      <c r="D16865" s="68" t="s">
        <v>385</v>
      </c>
      <c r="E16865" s="67" t="s">
        <v>386</v>
      </c>
      <c r="F16865" s="68" t="s">
        <v>578</v>
      </c>
      <c r="G16865" s="67" t="s">
        <v>579</v>
      </c>
      <c r="H16865" s="68" t="s">
        <v>363</v>
      </c>
      <c r="I16865" s="69">
        <v>6</v>
      </c>
      <c r="J16865" s="69">
        <v>9</v>
      </c>
      <c r="K16865" s="91"/>
      <c r="L16865" s="91"/>
    </row>
    <row r="16866" spans="2:12" x14ac:dyDescent="0.25">
      <c r="B16866" s="67" t="s">
        <v>554</v>
      </c>
      <c r="C16866" s="67" t="s">
        <v>555</v>
      </c>
      <c r="D16866" s="68" t="s">
        <v>385</v>
      </c>
      <c r="E16866" s="67" t="s">
        <v>386</v>
      </c>
      <c r="F16866" s="68" t="s">
        <v>578</v>
      </c>
      <c r="G16866" s="67" t="s">
        <v>579</v>
      </c>
      <c r="H16866" s="68" t="s">
        <v>364</v>
      </c>
      <c r="I16866" s="69">
        <v>5.5</v>
      </c>
      <c r="J16866" s="69">
        <v>5</v>
      </c>
      <c r="K16866" s="91"/>
      <c r="L16866" s="91"/>
    </row>
    <row r="16867" spans="2:12" x14ac:dyDescent="0.25">
      <c r="B16867" s="67" t="s">
        <v>554</v>
      </c>
      <c r="C16867" s="67" t="s">
        <v>555</v>
      </c>
      <c r="D16867" s="68" t="s">
        <v>385</v>
      </c>
      <c r="E16867" s="67" t="s">
        <v>386</v>
      </c>
      <c r="F16867" s="68" t="s">
        <v>578</v>
      </c>
      <c r="G16867" s="67" t="s">
        <v>579</v>
      </c>
      <c r="H16867" s="68" t="s">
        <v>362</v>
      </c>
      <c r="I16867" s="69">
        <v>0</v>
      </c>
      <c r="J16867" s="69">
        <v>0</v>
      </c>
      <c r="K16867" s="91"/>
      <c r="L16867" s="91"/>
    </row>
    <row r="16868" spans="2:12" x14ac:dyDescent="0.25">
      <c r="B16868" s="67" t="s">
        <v>554</v>
      </c>
      <c r="C16868" s="67" t="s">
        <v>555</v>
      </c>
      <c r="D16868" s="68" t="s">
        <v>385</v>
      </c>
      <c r="E16868" s="67" t="s">
        <v>386</v>
      </c>
      <c r="F16868" s="68" t="s">
        <v>578</v>
      </c>
      <c r="G16868" s="67" t="s">
        <v>579</v>
      </c>
      <c r="H16868" s="68" t="s">
        <v>363</v>
      </c>
      <c r="I16868" s="69">
        <v>109</v>
      </c>
      <c r="J16868" s="69">
        <v>89</v>
      </c>
      <c r="K16868" s="91"/>
      <c r="L16868" s="91"/>
    </row>
    <row r="16869" spans="2:12" x14ac:dyDescent="0.25">
      <c r="B16869" s="67" t="s">
        <v>554</v>
      </c>
      <c r="C16869" s="67" t="s">
        <v>555</v>
      </c>
      <c r="D16869" s="68" t="s">
        <v>385</v>
      </c>
      <c r="E16869" s="67" t="s">
        <v>386</v>
      </c>
      <c r="F16869" s="68" t="s">
        <v>578</v>
      </c>
      <c r="G16869" s="67" t="s">
        <v>579</v>
      </c>
      <c r="H16869" s="68" t="s">
        <v>364</v>
      </c>
      <c r="I16869" s="69">
        <v>0</v>
      </c>
      <c r="J16869" s="69">
        <v>40</v>
      </c>
      <c r="K16869" s="91"/>
      <c r="L16869" s="91"/>
    </row>
    <row r="16870" spans="2:12" x14ac:dyDescent="0.25">
      <c r="B16870" s="67" t="s">
        <v>554</v>
      </c>
      <c r="C16870" s="67" t="s">
        <v>555</v>
      </c>
      <c r="D16870" s="68" t="s">
        <v>385</v>
      </c>
      <c r="E16870" s="67" t="s">
        <v>386</v>
      </c>
      <c r="F16870" s="68" t="s">
        <v>578</v>
      </c>
      <c r="G16870" s="67" t="s">
        <v>579</v>
      </c>
      <c r="H16870" s="68" t="s">
        <v>363</v>
      </c>
      <c r="I16870" s="69">
        <v>23</v>
      </c>
      <c r="J16870" s="69">
        <v>24</v>
      </c>
      <c r="K16870" s="91"/>
      <c r="L16870" s="91"/>
    </row>
    <row r="16871" spans="2:12" x14ac:dyDescent="0.25">
      <c r="B16871" s="67" t="s">
        <v>554</v>
      </c>
      <c r="C16871" s="67" t="s">
        <v>555</v>
      </c>
      <c r="D16871" s="68" t="s">
        <v>385</v>
      </c>
      <c r="E16871" s="67" t="s">
        <v>386</v>
      </c>
      <c r="F16871" s="68" t="s">
        <v>578</v>
      </c>
      <c r="G16871" s="67" t="s">
        <v>579</v>
      </c>
      <c r="H16871" s="68" t="s">
        <v>364</v>
      </c>
      <c r="I16871" s="69">
        <v>0</v>
      </c>
      <c r="J16871" s="69">
        <v>0</v>
      </c>
      <c r="K16871" s="91"/>
      <c r="L16871" s="91"/>
    </row>
    <row r="16872" spans="2:12" x14ac:dyDescent="0.25">
      <c r="B16872" s="67" t="s">
        <v>554</v>
      </c>
      <c r="C16872" s="67" t="s">
        <v>555</v>
      </c>
      <c r="D16872" s="68" t="s">
        <v>385</v>
      </c>
      <c r="E16872" s="67" t="s">
        <v>386</v>
      </c>
      <c r="F16872" s="68" t="s">
        <v>578</v>
      </c>
      <c r="G16872" s="67" t="s">
        <v>579</v>
      </c>
      <c r="H16872" s="68" t="s">
        <v>362</v>
      </c>
      <c r="I16872" s="69">
        <v>0</v>
      </c>
      <c r="J16872" s="69">
        <v>0</v>
      </c>
      <c r="K16872" s="91"/>
      <c r="L16872" s="91"/>
    </row>
    <row r="16873" spans="2:12" x14ac:dyDescent="0.25">
      <c r="B16873" s="67" t="s">
        <v>554</v>
      </c>
      <c r="C16873" s="67" t="s">
        <v>555</v>
      </c>
      <c r="D16873" s="68" t="s">
        <v>385</v>
      </c>
      <c r="E16873" s="67" t="s">
        <v>386</v>
      </c>
      <c r="F16873" s="68" t="s">
        <v>578</v>
      </c>
      <c r="G16873" s="67" t="s">
        <v>579</v>
      </c>
      <c r="H16873" s="68" t="s">
        <v>363</v>
      </c>
      <c r="I16873" s="69">
        <v>26</v>
      </c>
      <c r="J16873" s="69">
        <v>41</v>
      </c>
      <c r="K16873" s="91"/>
      <c r="L16873" s="91"/>
    </row>
    <row r="16874" spans="2:12" x14ac:dyDescent="0.25">
      <c r="B16874" s="67" t="s">
        <v>554</v>
      </c>
      <c r="C16874" s="67" t="s">
        <v>555</v>
      </c>
      <c r="D16874" s="68" t="s">
        <v>385</v>
      </c>
      <c r="E16874" s="67" t="s">
        <v>386</v>
      </c>
      <c r="F16874" s="68" t="s">
        <v>578</v>
      </c>
      <c r="G16874" s="67" t="s">
        <v>579</v>
      </c>
      <c r="H16874" s="68" t="s">
        <v>364</v>
      </c>
      <c r="I16874" s="69">
        <v>0</v>
      </c>
      <c r="J16874" s="69">
        <v>0</v>
      </c>
      <c r="K16874" s="91"/>
      <c r="L16874" s="91"/>
    </row>
    <row r="16875" spans="2:12" x14ac:dyDescent="0.25">
      <c r="B16875" s="67" t="s">
        <v>554</v>
      </c>
      <c r="C16875" s="67" t="s">
        <v>555</v>
      </c>
      <c r="D16875" s="68" t="s">
        <v>385</v>
      </c>
      <c r="E16875" s="67" t="s">
        <v>386</v>
      </c>
      <c r="F16875" s="68" t="s">
        <v>578</v>
      </c>
      <c r="G16875" s="67" t="s">
        <v>579</v>
      </c>
      <c r="H16875" s="68" t="s">
        <v>363</v>
      </c>
      <c r="I16875" s="69">
        <v>2</v>
      </c>
      <c r="J16875" s="69">
        <v>2</v>
      </c>
      <c r="K16875" s="91"/>
      <c r="L16875" s="91"/>
    </row>
    <row r="16876" spans="2:12" x14ac:dyDescent="0.25">
      <c r="B16876" s="67" t="s">
        <v>554</v>
      </c>
      <c r="C16876" s="67" t="s">
        <v>555</v>
      </c>
      <c r="D16876" s="68" t="s">
        <v>385</v>
      </c>
      <c r="E16876" s="67" t="s">
        <v>386</v>
      </c>
      <c r="F16876" s="68" t="s">
        <v>578</v>
      </c>
      <c r="G16876" s="67" t="s">
        <v>579</v>
      </c>
      <c r="H16876" s="68" t="s">
        <v>363</v>
      </c>
      <c r="I16876" s="69">
        <v>0</v>
      </c>
      <c r="J16876" s="69">
        <v>0</v>
      </c>
      <c r="K16876" s="91"/>
      <c r="L16876" s="91"/>
    </row>
    <row r="16877" spans="2:12" x14ac:dyDescent="0.25">
      <c r="B16877" s="67" t="s">
        <v>554</v>
      </c>
      <c r="C16877" s="67" t="s">
        <v>555</v>
      </c>
      <c r="D16877" s="68" t="s">
        <v>385</v>
      </c>
      <c r="E16877" s="67" t="s">
        <v>386</v>
      </c>
      <c r="F16877" s="68" t="s">
        <v>578</v>
      </c>
      <c r="G16877" s="67" t="s">
        <v>579</v>
      </c>
      <c r="H16877" s="68" t="s">
        <v>362</v>
      </c>
      <c r="I16877" s="69">
        <v>0</v>
      </c>
      <c r="J16877" s="69">
        <v>0</v>
      </c>
      <c r="K16877" s="91"/>
      <c r="L16877" s="91"/>
    </row>
    <row r="16878" spans="2:12" x14ac:dyDescent="0.25">
      <c r="B16878" s="67" t="s">
        <v>554</v>
      </c>
      <c r="C16878" s="67" t="s">
        <v>555</v>
      </c>
      <c r="D16878" s="68" t="s">
        <v>385</v>
      </c>
      <c r="E16878" s="67" t="s">
        <v>386</v>
      </c>
      <c r="F16878" s="68" t="s">
        <v>578</v>
      </c>
      <c r="G16878" s="67" t="s">
        <v>579</v>
      </c>
      <c r="H16878" s="68" t="s">
        <v>363</v>
      </c>
      <c r="I16878" s="69">
        <v>96</v>
      </c>
      <c r="J16878" s="69">
        <v>73</v>
      </c>
      <c r="K16878" s="91"/>
      <c r="L16878" s="91"/>
    </row>
    <row r="16879" spans="2:12" x14ac:dyDescent="0.25">
      <c r="B16879" s="67" t="s">
        <v>554</v>
      </c>
      <c r="C16879" s="67" t="s">
        <v>555</v>
      </c>
      <c r="D16879" s="68" t="s">
        <v>385</v>
      </c>
      <c r="E16879" s="67" t="s">
        <v>386</v>
      </c>
      <c r="F16879" s="68" t="s">
        <v>578</v>
      </c>
      <c r="G16879" s="67" t="s">
        <v>579</v>
      </c>
      <c r="H16879" s="68" t="s">
        <v>364</v>
      </c>
      <c r="I16879" s="69">
        <v>16</v>
      </c>
      <c r="J16879" s="69">
        <v>29</v>
      </c>
      <c r="K16879" s="91"/>
      <c r="L16879" s="91"/>
    </row>
    <row r="16880" spans="2:12" x14ac:dyDescent="0.25">
      <c r="B16880" s="67" t="s">
        <v>554</v>
      </c>
      <c r="C16880" s="67" t="s">
        <v>555</v>
      </c>
      <c r="D16880" s="68" t="s">
        <v>385</v>
      </c>
      <c r="E16880" s="67" t="s">
        <v>386</v>
      </c>
      <c r="F16880" s="68" t="s">
        <v>578</v>
      </c>
      <c r="G16880" s="67" t="s">
        <v>579</v>
      </c>
      <c r="H16880" s="68" t="s">
        <v>362</v>
      </c>
      <c r="I16880" s="69">
        <v>0</v>
      </c>
      <c r="J16880" s="69">
        <v>0</v>
      </c>
      <c r="K16880" s="91"/>
      <c r="L16880" s="91"/>
    </row>
    <row r="16881" spans="2:12" x14ac:dyDescent="0.25">
      <c r="B16881" s="67" t="s">
        <v>554</v>
      </c>
      <c r="C16881" s="67" t="s">
        <v>555</v>
      </c>
      <c r="D16881" s="68" t="s">
        <v>385</v>
      </c>
      <c r="E16881" s="67" t="s">
        <v>386</v>
      </c>
      <c r="F16881" s="68" t="s">
        <v>578</v>
      </c>
      <c r="G16881" s="67" t="s">
        <v>579</v>
      </c>
      <c r="H16881" s="68" t="s">
        <v>362</v>
      </c>
      <c r="I16881" s="69">
        <v>0</v>
      </c>
      <c r="J16881" s="69">
        <v>0</v>
      </c>
      <c r="K16881" s="91"/>
      <c r="L16881" s="91"/>
    </row>
    <row r="16882" spans="2:12" x14ac:dyDescent="0.25">
      <c r="B16882" s="67" t="s">
        <v>554</v>
      </c>
      <c r="C16882" s="67" t="s">
        <v>555</v>
      </c>
      <c r="D16882" s="68" t="s">
        <v>385</v>
      </c>
      <c r="E16882" s="67" t="s">
        <v>386</v>
      </c>
      <c r="F16882" s="68" t="s">
        <v>578</v>
      </c>
      <c r="G16882" s="67" t="s">
        <v>579</v>
      </c>
      <c r="H16882" s="68" t="s">
        <v>363</v>
      </c>
      <c r="I16882" s="69">
        <v>214</v>
      </c>
      <c r="J16882" s="69">
        <v>141</v>
      </c>
      <c r="K16882" s="91"/>
      <c r="L16882" s="91"/>
    </row>
    <row r="16883" spans="2:12" x14ac:dyDescent="0.25">
      <c r="B16883" s="67" t="s">
        <v>554</v>
      </c>
      <c r="C16883" s="67" t="s">
        <v>555</v>
      </c>
      <c r="D16883" s="68" t="s">
        <v>385</v>
      </c>
      <c r="E16883" s="67" t="s">
        <v>386</v>
      </c>
      <c r="F16883" s="68" t="s">
        <v>578</v>
      </c>
      <c r="G16883" s="67" t="s">
        <v>579</v>
      </c>
      <c r="H16883" s="68" t="s">
        <v>364</v>
      </c>
      <c r="I16883" s="69">
        <v>24</v>
      </c>
      <c r="J16883" s="69">
        <v>24</v>
      </c>
      <c r="K16883" s="91"/>
      <c r="L16883" s="91"/>
    </row>
    <row r="16884" spans="2:12" x14ac:dyDescent="0.25">
      <c r="B16884" s="67" t="s">
        <v>554</v>
      </c>
      <c r="C16884" s="67" t="s">
        <v>555</v>
      </c>
      <c r="D16884" s="68" t="s">
        <v>385</v>
      </c>
      <c r="E16884" s="67" t="s">
        <v>386</v>
      </c>
      <c r="F16884" s="68" t="s">
        <v>578</v>
      </c>
      <c r="G16884" s="67" t="s">
        <v>579</v>
      </c>
      <c r="H16884" s="68" t="s">
        <v>362</v>
      </c>
      <c r="I16884" s="69">
        <v>58</v>
      </c>
      <c r="J16884" s="69">
        <v>21</v>
      </c>
      <c r="K16884" s="91"/>
      <c r="L16884" s="91"/>
    </row>
    <row r="16885" spans="2:12" x14ac:dyDescent="0.25">
      <c r="B16885" s="67" t="s">
        <v>554</v>
      </c>
      <c r="C16885" s="67" t="s">
        <v>555</v>
      </c>
      <c r="D16885" s="68" t="s">
        <v>385</v>
      </c>
      <c r="E16885" s="67" t="s">
        <v>386</v>
      </c>
      <c r="F16885" s="68" t="s">
        <v>578</v>
      </c>
      <c r="G16885" s="67" t="s">
        <v>579</v>
      </c>
      <c r="H16885" s="68" t="s">
        <v>363</v>
      </c>
      <c r="I16885" s="69">
        <v>30</v>
      </c>
      <c r="J16885" s="69">
        <v>81</v>
      </c>
      <c r="K16885" s="91"/>
      <c r="L16885" s="91"/>
    </row>
    <row r="16886" spans="2:12" x14ac:dyDescent="0.25">
      <c r="B16886" s="67" t="s">
        <v>554</v>
      </c>
      <c r="C16886" s="67" t="s">
        <v>555</v>
      </c>
      <c r="D16886" s="68" t="s">
        <v>385</v>
      </c>
      <c r="E16886" s="67" t="s">
        <v>386</v>
      </c>
      <c r="F16886" s="68" t="s">
        <v>578</v>
      </c>
      <c r="G16886" s="67" t="s">
        <v>579</v>
      </c>
      <c r="H16886" s="68" t="s">
        <v>364</v>
      </c>
      <c r="I16886" s="69">
        <v>22</v>
      </c>
      <c r="J16886" s="69">
        <v>29</v>
      </c>
      <c r="K16886" s="91"/>
      <c r="L16886" s="91"/>
    </row>
    <row r="16887" spans="2:12" x14ac:dyDescent="0.25">
      <c r="B16887" s="67" t="s">
        <v>554</v>
      </c>
      <c r="C16887" s="67" t="s">
        <v>555</v>
      </c>
      <c r="D16887" s="68" t="s">
        <v>385</v>
      </c>
      <c r="E16887" s="67" t="s">
        <v>386</v>
      </c>
      <c r="F16887" s="68" t="s">
        <v>578</v>
      </c>
      <c r="G16887" s="67" t="s">
        <v>579</v>
      </c>
      <c r="H16887" s="68" t="s">
        <v>362</v>
      </c>
      <c r="I16887" s="69">
        <v>0</v>
      </c>
      <c r="J16887" s="69">
        <v>0</v>
      </c>
      <c r="K16887" s="91"/>
      <c r="L16887" s="91"/>
    </row>
    <row r="16888" spans="2:12" x14ac:dyDescent="0.25">
      <c r="B16888" s="67" t="s">
        <v>554</v>
      </c>
      <c r="C16888" s="67" t="s">
        <v>555</v>
      </c>
      <c r="D16888" s="68" t="s">
        <v>385</v>
      </c>
      <c r="E16888" s="67" t="s">
        <v>386</v>
      </c>
      <c r="F16888" s="68" t="s">
        <v>578</v>
      </c>
      <c r="G16888" s="67" t="s">
        <v>579</v>
      </c>
      <c r="H16888" s="68" t="s">
        <v>363</v>
      </c>
      <c r="I16888" s="69">
        <v>83</v>
      </c>
      <c r="J16888" s="69">
        <v>129</v>
      </c>
      <c r="K16888" s="91"/>
      <c r="L16888" s="91"/>
    </row>
    <row r="16889" spans="2:12" x14ac:dyDescent="0.25">
      <c r="B16889" s="67" t="s">
        <v>554</v>
      </c>
      <c r="C16889" s="67" t="s">
        <v>555</v>
      </c>
      <c r="D16889" s="68" t="s">
        <v>385</v>
      </c>
      <c r="E16889" s="67" t="s">
        <v>386</v>
      </c>
      <c r="F16889" s="68" t="s">
        <v>578</v>
      </c>
      <c r="G16889" s="67" t="s">
        <v>579</v>
      </c>
      <c r="H16889" s="68" t="s">
        <v>364</v>
      </c>
      <c r="I16889" s="69">
        <v>0</v>
      </c>
      <c r="J16889" s="69">
        <v>0</v>
      </c>
      <c r="K16889" s="91"/>
      <c r="L16889" s="91"/>
    </row>
    <row r="16890" spans="2:12" x14ac:dyDescent="0.25">
      <c r="B16890" s="67" t="s">
        <v>554</v>
      </c>
      <c r="C16890" s="67" t="s">
        <v>555</v>
      </c>
      <c r="D16890" s="68" t="s">
        <v>385</v>
      </c>
      <c r="E16890" s="67" t="s">
        <v>386</v>
      </c>
      <c r="F16890" s="68" t="s">
        <v>578</v>
      </c>
      <c r="G16890" s="67" t="s">
        <v>579</v>
      </c>
      <c r="H16890" s="68" t="s">
        <v>362</v>
      </c>
      <c r="I16890" s="69">
        <v>10</v>
      </c>
      <c r="J16890" s="69">
        <v>10</v>
      </c>
      <c r="K16890" s="91"/>
      <c r="L16890" s="91"/>
    </row>
    <row r="16891" spans="2:12" x14ac:dyDescent="0.25">
      <c r="B16891" s="67" t="s">
        <v>554</v>
      </c>
      <c r="C16891" s="67" t="s">
        <v>555</v>
      </c>
      <c r="D16891" s="68" t="s">
        <v>385</v>
      </c>
      <c r="E16891" s="67" t="s">
        <v>386</v>
      </c>
      <c r="F16891" s="68" t="s">
        <v>578</v>
      </c>
      <c r="G16891" s="67" t="s">
        <v>579</v>
      </c>
      <c r="H16891" s="68" t="s">
        <v>363</v>
      </c>
      <c r="I16891" s="69">
        <v>0</v>
      </c>
      <c r="J16891" s="69">
        <v>4</v>
      </c>
      <c r="K16891" s="91"/>
      <c r="L16891" s="91"/>
    </row>
    <row r="16892" spans="2:12" x14ac:dyDescent="0.25">
      <c r="B16892" s="67" t="s">
        <v>554</v>
      </c>
      <c r="C16892" s="67" t="s">
        <v>555</v>
      </c>
      <c r="D16892" s="68" t="s">
        <v>385</v>
      </c>
      <c r="E16892" s="67" t="s">
        <v>386</v>
      </c>
      <c r="F16892" s="68" t="s">
        <v>578</v>
      </c>
      <c r="G16892" s="67" t="s">
        <v>579</v>
      </c>
      <c r="H16892" s="68" t="s">
        <v>362</v>
      </c>
      <c r="I16892" s="69">
        <v>0</v>
      </c>
      <c r="J16892" s="69">
        <v>0</v>
      </c>
      <c r="K16892" s="91"/>
      <c r="L16892" s="91"/>
    </row>
    <row r="16893" spans="2:12" x14ac:dyDescent="0.25">
      <c r="B16893" s="67" t="s">
        <v>554</v>
      </c>
      <c r="C16893" s="67" t="s">
        <v>555</v>
      </c>
      <c r="D16893" s="68" t="s">
        <v>385</v>
      </c>
      <c r="E16893" s="67" t="s">
        <v>386</v>
      </c>
      <c r="F16893" s="68" t="s">
        <v>578</v>
      </c>
      <c r="G16893" s="67" t="s">
        <v>579</v>
      </c>
      <c r="H16893" s="68" t="s">
        <v>363</v>
      </c>
      <c r="I16893" s="69">
        <v>0</v>
      </c>
      <c r="J16893" s="69">
        <v>0</v>
      </c>
      <c r="K16893" s="91"/>
      <c r="L16893" s="91"/>
    </row>
    <row r="16894" spans="2:12" x14ac:dyDescent="0.25">
      <c r="B16894" s="67" t="s">
        <v>554</v>
      </c>
      <c r="C16894" s="67" t="s">
        <v>555</v>
      </c>
      <c r="D16894" s="68" t="s">
        <v>385</v>
      </c>
      <c r="E16894" s="67" t="s">
        <v>386</v>
      </c>
      <c r="F16894" s="68" t="s">
        <v>578</v>
      </c>
      <c r="G16894" s="67" t="s">
        <v>579</v>
      </c>
      <c r="H16894" s="68" t="s">
        <v>362</v>
      </c>
      <c r="I16894" s="69">
        <v>0</v>
      </c>
      <c r="J16894" s="69">
        <v>0</v>
      </c>
      <c r="K16894" s="91"/>
      <c r="L16894" s="91"/>
    </row>
    <row r="16895" spans="2:12" x14ac:dyDescent="0.25">
      <c r="B16895" s="67" t="s">
        <v>554</v>
      </c>
      <c r="C16895" s="67" t="s">
        <v>555</v>
      </c>
      <c r="D16895" s="68" t="s">
        <v>385</v>
      </c>
      <c r="E16895" s="67" t="s">
        <v>386</v>
      </c>
      <c r="F16895" s="68" t="s">
        <v>578</v>
      </c>
      <c r="G16895" s="67" t="s">
        <v>579</v>
      </c>
      <c r="H16895" s="68" t="s">
        <v>363</v>
      </c>
      <c r="I16895" s="69">
        <v>307</v>
      </c>
      <c r="J16895" s="69">
        <v>403</v>
      </c>
      <c r="K16895" s="91"/>
      <c r="L16895" s="91"/>
    </row>
    <row r="16896" spans="2:12" x14ac:dyDescent="0.25">
      <c r="B16896" s="67" t="s">
        <v>554</v>
      </c>
      <c r="C16896" s="67" t="s">
        <v>555</v>
      </c>
      <c r="D16896" s="68" t="s">
        <v>385</v>
      </c>
      <c r="E16896" s="67" t="s">
        <v>386</v>
      </c>
      <c r="F16896" s="68" t="s">
        <v>578</v>
      </c>
      <c r="G16896" s="67" t="s">
        <v>579</v>
      </c>
      <c r="H16896" s="68" t="s">
        <v>364</v>
      </c>
      <c r="I16896" s="69">
        <v>78</v>
      </c>
      <c r="J16896" s="69">
        <v>86</v>
      </c>
      <c r="K16896" s="91"/>
      <c r="L16896" s="91"/>
    </row>
    <row r="16897" spans="2:12" x14ac:dyDescent="0.25">
      <c r="B16897" s="67" t="s">
        <v>554</v>
      </c>
      <c r="C16897" s="67" t="s">
        <v>555</v>
      </c>
      <c r="D16897" s="68" t="s">
        <v>385</v>
      </c>
      <c r="E16897" s="67" t="s">
        <v>386</v>
      </c>
      <c r="F16897" s="68" t="s">
        <v>578</v>
      </c>
      <c r="G16897" s="67" t="s">
        <v>579</v>
      </c>
      <c r="H16897" s="68" t="s">
        <v>363</v>
      </c>
      <c r="I16897" s="69">
        <v>47</v>
      </c>
      <c r="J16897" s="69">
        <v>49</v>
      </c>
      <c r="K16897" s="91"/>
      <c r="L16897" s="91"/>
    </row>
    <row r="16898" spans="2:12" x14ac:dyDescent="0.25">
      <c r="B16898" s="67" t="s">
        <v>554</v>
      </c>
      <c r="C16898" s="67" t="s">
        <v>555</v>
      </c>
      <c r="D16898" s="68" t="s">
        <v>385</v>
      </c>
      <c r="E16898" s="67" t="s">
        <v>386</v>
      </c>
      <c r="F16898" s="68" t="s">
        <v>578</v>
      </c>
      <c r="G16898" s="67" t="s">
        <v>579</v>
      </c>
      <c r="H16898" s="68" t="s">
        <v>362</v>
      </c>
      <c r="I16898" s="69">
        <v>0.309</v>
      </c>
      <c r="J16898" s="69">
        <v>0.20599999999999999</v>
      </c>
      <c r="K16898" s="91"/>
      <c r="L16898" s="91"/>
    </row>
    <row r="16899" spans="2:12" x14ac:dyDescent="0.25">
      <c r="B16899" s="67" t="s">
        <v>554</v>
      </c>
      <c r="C16899" s="67" t="s">
        <v>555</v>
      </c>
      <c r="D16899" s="68" t="s">
        <v>385</v>
      </c>
      <c r="E16899" s="67" t="s">
        <v>386</v>
      </c>
      <c r="F16899" s="68" t="s">
        <v>578</v>
      </c>
      <c r="G16899" s="67" t="s">
        <v>579</v>
      </c>
      <c r="H16899" s="68" t="s">
        <v>363</v>
      </c>
      <c r="I16899" s="69">
        <v>0.39140000000000003</v>
      </c>
      <c r="J16899" s="69">
        <v>0.55620000000000003</v>
      </c>
      <c r="K16899" s="91"/>
      <c r="L16899" s="91"/>
    </row>
    <row r="16900" spans="2:12" x14ac:dyDescent="0.25">
      <c r="B16900" s="67" t="s">
        <v>554</v>
      </c>
      <c r="C16900" s="67" t="s">
        <v>555</v>
      </c>
      <c r="D16900" s="68" t="s">
        <v>385</v>
      </c>
      <c r="E16900" s="67" t="s">
        <v>386</v>
      </c>
      <c r="F16900" s="68" t="s">
        <v>578</v>
      </c>
      <c r="G16900" s="67" t="s">
        <v>579</v>
      </c>
      <c r="H16900" s="68" t="s">
        <v>364</v>
      </c>
      <c r="I16900" s="69">
        <v>0.45319999999999999</v>
      </c>
      <c r="J16900" s="69">
        <v>0.28839999999999999</v>
      </c>
      <c r="K16900" s="91"/>
      <c r="L16900" s="91"/>
    </row>
    <row r="16901" spans="2:12" x14ac:dyDescent="0.25">
      <c r="B16901" s="67" t="s">
        <v>554</v>
      </c>
      <c r="C16901" s="67" t="s">
        <v>555</v>
      </c>
      <c r="D16901" s="68" t="s">
        <v>385</v>
      </c>
      <c r="E16901" s="67" t="s">
        <v>386</v>
      </c>
      <c r="F16901" s="68" t="s">
        <v>578</v>
      </c>
      <c r="G16901" s="67" t="s">
        <v>579</v>
      </c>
      <c r="H16901" s="68" t="s">
        <v>362</v>
      </c>
      <c r="I16901" s="69">
        <v>0</v>
      </c>
      <c r="J16901" s="69">
        <v>0</v>
      </c>
      <c r="K16901" s="91"/>
      <c r="L16901" s="91"/>
    </row>
    <row r="16902" spans="2:12" x14ac:dyDescent="0.25">
      <c r="B16902" s="67" t="s">
        <v>554</v>
      </c>
      <c r="C16902" s="67" t="s">
        <v>555</v>
      </c>
      <c r="D16902" s="68" t="s">
        <v>385</v>
      </c>
      <c r="E16902" s="67" t="s">
        <v>386</v>
      </c>
      <c r="F16902" s="68" t="s">
        <v>578</v>
      </c>
      <c r="G16902" s="67" t="s">
        <v>579</v>
      </c>
      <c r="H16902" s="68" t="s">
        <v>363</v>
      </c>
      <c r="I16902" s="69">
        <v>24</v>
      </c>
      <c r="J16902" s="69">
        <v>38</v>
      </c>
      <c r="K16902" s="91"/>
      <c r="L16902" s="91"/>
    </row>
    <row r="16903" spans="2:12" x14ac:dyDescent="0.25">
      <c r="B16903" s="67" t="s">
        <v>554</v>
      </c>
      <c r="C16903" s="67" t="s">
        <v>555</v>
      </c>
      <c r="D16903" s="68" t="s">
        <v>385</v>
      </c>
      <c r="E16903" s="67" t="s">
        <v>386</v>
      </c>
      <c r="F16903" s="68" t="s">
        <v>578</v>
      </c>
      <c r="G16903" s="67" t="s">
        <v>579</v>
      </c>
      <c r="H16903" s="68" t="s">
        <v>364</v>
      </c>
      <c r="I16903" s="69">
        <v>0</v>
      </c>
      <c r="J16903" s="69">
        <v>0</v>
      </c>
      <c r="K16903" s="91"/>
      <c r="L16903" s="91"/>
    </row>
    <row r="16904" spans="2:12" x14ac:dyDescent="0.25">
      <c r="B16904" s="67" t="s">
        <v>554</v>
      </c>
      <c r="C16904" s="67" t="s">
        <v>555</v>
      </c>
      <c r="D16904" s="68" t="s">
        <v>385</v>
      </c>
      <c r="E16904" s="67" t="s">
        <v>386</v>
      </c>
      <c r="F16904" s="68" t="s">
        <v>578</v>
      </c>
      <c r="G16904" s="67" t="s">
        <v>579</v>
      </c>
      <c r="H16904" s="68" t="s">
        <v>362</v>
      </c>
      <c r="I16904" s="69">
        <v>0</v>
      </c>
      <c r="J16904" s="69">
        <v>0</v>
      </c>
      <c r="K16904" s="91"/>
      <c r="L16904" s="91"/>
    </row>
    <row r="16905" spans="2:12" x14ac:dyDescent="0.25">
      <c r="B16905" s="67" t="s">
        <v>554</v>
      </c>
      <c r="C16905" s="67" t="s">
        <v>555</v>
      </c>
      <c r="D16905" s="68" t="s">
        <v>385</v>
      </c>
      <c r="E16905" s="67" t="s">
        <v>386</v>
      </c>
      <c r="F16905" s="68" t="s">
        <v>578</v>
      </c>
      <c r="G16905" s="67" t="s">
        <v>579</v>
      </c>
      <c r="H16905" s="68" t="s">
        <v>363</v>
      </c>
      <c r="I16905" s="69">
        <v>255</v>
      </c>
      <c r="J16905" s="69">
        <v>302</v>
      </c>
      <c r="K16905" s="91"/>
      <c r="L16905" s="91"/>
    </row>
    <row r="16906" spans="2:12" x14ac:dyDescent="0.25">
      <c r="B16906" s="67" t="s">
        <v>554</v>
      </c>
      <c r="C16906" s="67" t="s">
        <v>555</v>
      </c>
      <c r="D16906" s="68" t="s">
        <v>385</v>
      </c>
      <c r="E16906" s="67" t="s">
        <v>386</v>
      </c>
      <c r="F16906" s="68" t="s">
        <v>578</v>
      </c>
      <c r="G16906" s="67" t="s">
        <v>579</v>
      </c>
      <c r="H16906" s="68" t="s">
        <v>364</v>
      </c>
      <c r="I16906" s="69">
        <v>87</v>
      </c>
      <c r="J16906" s="69">
        <v>82</v>
      </c>
      <c r="K16906" s="91"/>
      <c r="L16906" s="91"/>
    </row>
    <row r="16907" spans="2:12" x14ac:dyDescent="0.25">
      <c r="B16907" s="67" t="s">
        <v>554</v>
      </c>
      <c r="C16907" s="67" t="s">
        <v>555</v>
      </c>
      <c r="D16907" s="68" t="s">
        <v>385</v>
      </c>
      <c r="E16907" s="67" t="s">
        <v>386</v>
      </c>
      <c r="F16907" s="68" t="s">
        <v>578</v>
      </c>
      <c r="G16907" s="67" t="s">
        <v>579</v>
      </c>
      <c r="H16907" s="68" t="s">
        <v>363</v>
      </c>
      <c r="I16907" s="69">
        <v>0</v>
      </c>
      <c r="J16907" s="69">
        <v>0</v>
      </c>
      <c r="K16907" s="91"/>
      <c r="L16907" s="91"/>
    </row>
    <row r="16908" spans="2:12" x14ac:dyDescent="0.25">
      <c r="B16908" s="67" t="s">
        <v>554</v>
      </c>
      <c r="C16908" s="67" t="s">
        <v>555</v>
      </c>
      <c r="D16908" s="68" t="s">
        <v>385</v>
      </c>
      <c r="E16908" s="67" t="s">
        <v>386</v>
      </c>
      <c r="F16908" s="68" t="s">
        <v>578</v>
      </c>
      <c r="G16908" s="67" t="s">
        <v>579</v>
      </c>
      <c r="H16908" s="68" t="s">
        <v>362</v>
      </c>
      <c r="I16908" s="69">
        <v>5</v>
      </c>
      <c r="J16908" s="69">
        <v>8</v>
      </c>
      <c r="K16908" s="91"/>
      <c r="L16908" s="91"/>
    </row>
    <row r="16909" spans="2:12" x14ac:dyDescent="0.25">
      <c r="B16909" s="67" t="s">
        <v>554</v>
      </c>
      <c r="C16909" s="67" t="s">
        <v>555</v>
      </c>
      <c r="D16909" s="68" t="s">
        <v>385</v>
      </c>
      <c r="E16909" s="67" t="s">
        <v>386</v>
      </c>
      <c r="F16909" s="68" t="s">
        <v>578</v>
      </c>
      <c r="G16909" s="67" t="s">
        <v>579</v>
      </c>
      <c r="H16909" s="68" t="s">
        <v>363</v>
      </c>
      <c r="I16909" s="69">
        <v>0</v>
      </c>
      <c r="J16909" s="69">
        <v>0</v>
      </c>
      <c r="K16909" s="91"/>
      <c r="L16909" s="91"/>
    </row>
    <row r="16910" spans="2:12" x14ac:dyDescent="0.25">
      <c r="B16910" s="67" t="s">
        <v>554</v>
      </c>
      <c r="C16910" s="67" t="s">
        <v>555</v>
      </c>
      <c r="D16910" s="68" t="s">
        <v>385</v>
      </c>
      <c r="E16910" s="67" t="s">
        <v>386</v>
      </c>
      <c r="F16910" s="68" t="s">
        <v>578</v>
      </c>
      <c r="G16910" s="67" t="s">
        <v>579</v>
      </c>
      <c r="H16910" s="68" t="s">
        <v>364</v>
      </c>
      <c r="I16910" s="69">
        <v>0</v>
      </c>
      <c r="J16910" s="69">
        <v>0</v>
      </c>
      <c r="K16910" s="91"/>
      <c r="L16910" s="91"/>
    </row>
    <row r="16911" spans="2:12" x14ac:dyDescent="0.25">
      <c r="B16911" s="67" t="s">
        <v>554</v>
      </c>
      <c r="C16911" s="67" t="s">
        <v>555</v>
      </c>
      <c r="D16911" s="68" t="s">
        <v>385</v>
      </c>
      <c r="E16911" s="67" t="s">
        <v>386</v>
      </c>
      <c r="F16911" s="68" t="s">
        <v>578</v>
      </c>
      <c r="G16911" s="67" t="s">
        <v>579</v>
      </c>
      <c r="H16911" s="68" t="s">
        <v>362</v>
      </c>
      <c r="I16911" s="69">
        <v>61</v>
      </c>
      <c r="J16911" s="69">
        <v>57</v>
      </c>
      <c r="K16911" s="91"/>
      <c r="L16911" s="91"/>
    </row>
    <row r="16912" spans="2:12" x14ac:dyDescent="0.25">
      <c r="B16912" s="67" t="s">
        <v>554</v>
      </c>
      <c r="C16912" s="67" t="s">
        <v>555</v>
      </c>
      <c r="D16912" s="68" t="s">
        <v>385</v>
      </c>
      <c r="E16912" s="67" t="s">
        <v>386</v>
      </c>
      <c r="F16912" s="68" t="s">
        <v>578</v>
      </c>
      <c r="G16912" s="67" t="s">
        <v>579</v>
      </c>
      <c r="H16912" s="68" t="s">
        <v>363</v>
      </c>
      <c r="I16912" s="69">
        <v>120</v>
      </c>
      <c r="J16912" s="69">
        <v>88</v>
      </c>
      <c r="K16912" s="91"/>
      <c r="L16912" s="91"/>
    </row>
    <row r="16913" spans="2:12" x14ac:dyDescent="0.25">
      <c r="B16913" s="67" t="s">
        <v>554</v>
      </c>
      <c r="C16913" s="67" t="s">
        <v>555</v>
      </c>
      <c r="D16913" s="68" t="s">
        <v>385</v>
      </c>
      <c r="E16913" s="67" t="s">
        <v>386</v>
      </c>
      <c r="F16913" s="68" t="s">
        <v>578</v>
      </c>
      <c r="G16913" s="67" t="s">
        <v>579</v>
      </c>
      <c r="H16913" s="68" t="s">
        <v>364</v>
      </c>
      <c r="I16913" s="69">
        <v>0</v>
      </c>
      <c r="J16913" s="69">
        <v>0</v>
      </c>
      <c r="K16913" s="91"/>
      <c r="L16913" s="91"/>
    </row>
    <row r="16914" spans="2:12" x14ac:dyDescent="0.25">
      <c r="B16914" s="67" t="s">
        <v>554</v>
      </c>
      <c r="C16914" s="67" t="s">
        <v>555</v>
      </c>
      <c r="D16914" s="68" t="s">
        <v>385</v>
      </c>
      <c r="E16914" s="67" t="s">
        <v>386</v>
      </c>
      <c r="F16914" s="68" t="s">
        <v>578</v>
      </c>
      <c r="G16914" s="67" t="s">
        <v>579</v>
      </c>
      <c r="H16914" s="68" t="s">
        <v>362</v>
      </c>
      <c r="I16914" s="69">
        <v>0</v>
      </c>
      <c r="J16914" s="69">
        <v>0</v>
      </c>
      <c r="K16914" s="91"/>
      <c r="L16914" s="91"/>
    </row>
    <row r="16915" spans="2:12" x14ac:dyDescent="0.25">
      <c r="B16915" s="67" t="s">
        <v>554</v>
      </c>
      <c r="C16915" s="67" t="s">
        <v>555</v>
      </c>
      <c r="D16915" s="68" t="s">
        <v>385</v>
      </c>
      <c r="E16915" s="67" t="s">
        <v>386</v>
      </c>
      <c r="F16915" s="68" t="s">
        <v>578</v>
      </c>
      <c r="G16915" s="67" t="s">
        <v>579</v>
      </c>
      <c r="H16915" s="68" t="s">
        <v>363</v>
      </c>
      <c r="I16915" s="69">
        <v>166</v>
      </c>
      <c r="J16915" s="69">
        <v>227</v>
      </c>
      <c r="K16915" s="91"/>
      <c r="L16915" s="91"/>
    </row>
    <row r="16916" spans="2:12" x14ac:dyDescent="0.25">
      <c r="B16916" s="67" t="s">
        <v>554</v>
      </c>
      <c r="C16916" s="67" t="s">
        <v>555</v>
      </c>
      <c r="D16916" s="68" t="s">
        <v>385</v>
      </c>
      <c r="E16916" s="67" t="s">
        <v>386</v>
      </c>
      <c r="F16916" s="68" t="s">
        <v>578</v>
      </c>
      <c r="G16916" s="67" t="s">
        <v>579</v>
      </c>
      <c r="H16916" s="68" t="s">
        <v>364</v>
      </c>
      <c r="I16916" s="69">
        <v>34</v>
      </c>
      <c r="J16916" s="69">
        <v>66</v>
      </c>
      <c r="K16916" s="91"/>
      <c r="L16916" s="91"/>
    </row>
    <row r="16917" spans="2:12" x14ac:dyDescent="0.25">
      <c r="B16917" s="67" t="s">
        <v>554</v>
      </c>
      <c r="C16917" s="67" t="s">
        <v>555</v>
      </c>
      <c r="D16917" s="68" t="s">
        <v>385</v>
      </c>
      <c r="E16917" s="67" t="s">
        <v>386</v>
      </c>
      <c r="F16917" s="68" t="s">
        <v>578</v>
      </c>
      <c r="G16917" s="67" t="s">
        <v>579</v>
      </c>
      <c r="H16917" s="68" t="s">
        <v>363</v>
      </c>
      <c r="I16917" s="69">
        <v>144</v>
      </c>
      <c r="J16917" s="69">
        <v>208</v>
      </c>
      <c r="K16917" s="91"/>
      <c r="L16917" s="91"/>
    </row>
    <row r="16918" spans="2:12" x14ac:dyDescent="0.25">
      <c r="B16918" s="67" t="s">
        <v>554</v>
      </c>
      <c r="C16918" s="67" t="s">
        <v>555</v>
      </c>
      <c r="D16918" s="68" t="s">
        <v>385</v>
      </c>
      <c r="E16918" s="67" t="s">
        <v>386</v>
      </c>
      <c r="F16918" s="68" t="s">
        <v>578</v>
      </c>
      <c r="G16918" s="67" t="s">
        <v>579</v>
      </c>
      <c r="H16918" s="68" t="s">
        <v>362</v>
      </c>
      <c r="I16918" s="69">
        <v>0</v>
      </c>
      <c r="J16918" s="69">
        <v>46</v>
      </c>
      <c r="K16918" s="91"/>
      <c r="L16918" s="91"/>
    </row>
    <row r="16919" spans="2:12" x14ac:dyDescent="0.25">
      <c r="B16919" s="67" t="s">
        <v>554</v>
      </c>
      <c r="C16919" s="67" t="s">
        <v>555</v>
      </c>
      <c r="D16919" s="68" t="s">
        <v>385</v>
      </c>
      <c r="E16919" s="67" t="s">
        <v>386</v>
      </c>
      <c r="F16919" s="68" t="s">
        <v>578</v>
      </c>
      <c r="G16919" s="67" t="s">
        <v>579</v>
      </c>
      <c r="H16919" s="68" t="s">
        <v>363</v>
      </c>
      <c r="I16919" s="69">
        <v>0</v>
      </c>
      <c r="J16919" s="69">
        <v>16</v>
      </c>
      <c r="K16919" s="91"/>
      <c r="L16919" s="91"/>
    </row>
    <row r="16920" spans="2:12" x14ac:dyDescent="0.25">
      <c r="B16920" s="67" t="s">
        <v>554</v>
      </c>
      <c r="C16920" s="67" t="s">
        <v>555</v>
      </c>
      <c r="D16920" s="68" t="s">
        <v>385</v>
      </c>
      <c r="E16920" s="67" t="s">
        <v>386</v>
      </c>
      <c r="F16920" s="68" t="s">
        <v>578</v>
      </c>
      <c r="G16920" s="67" t="s">
        <v>579</v>
      </c>
      <c r="H16920" s="68" t="s">
        <v>364</v>
      </c>
      <c r="I16920" s="69">
        <v>0</v>
      </c>
      <c r="J16920" s="69">
        <v>7</v>
      </c>
      <c r="K16920" s="91"/>
      <c r="L16920" s="91"/>
    </row>
    <row r="16921" spans="2:12" x14ac:dyDescent="0.25">
      <c r="B16921" s="67" t="s">
        <v>554</v>
      </c>
      <c r="C16921" s="67" t="s">
        <v>555</v>
      </c>
      <c r="D16921" s="68" t="s">
        <v>385</v>
      </c>
      <c r="E16921" s="67" t="s">
        <v>386</v>
      </c>
      <c r="F16921" s="68" t="s">
        <v>578</v>
      </c>
      <c r="G16921" s="67" t="s">
        <v>579</v>
      </c>
      <c r="H16921" s="68" t="s">
        <v>363</v>
      </c>
      <c r="I16921" s="69">
        <v>0</v>
      </c>
      <c r="J16921" s="69">
        <v>0</v>
      </c>
      <c r="K16921" s="91"/>
      <c r="L16921" s="91"/>
    </row>
    <row r="16922" spans="2:12" x14ac:dyDescent="0.25">
      <c r="B16922" s="67" t="s">
        <v>554</v>
      </c>
      <c r="C16922" s="67" t="s">
        <v>555</v>
      </c>
      <c r="D16922" s="68" t="s">
        <v>385</v>
      </c>
      <c r="E16922" s="67" t="s">
        <v>386</v>
      </c>
      <c r="F16922" s="68" t="s">
        <v>578</v>
      </c>
      <c r="G16922" s="67" t="s">
        <v>579</v>
      </c>
      <c r="H16922" s="68" t="s">
        <v>362</v>
      </c>
      <c r="I16922" s="69">
        <v>95</v>
      </c>
      <c r="J16922" s="69">
        <v>155</v>
      </c>
      <c r="K16922" s="91"/>
      <c r="L16922" s="91"/>
    </row>
    <row r="16923" spans="2:12" x14ac:dyDescent="0.25">
      <c r="B16923" s="67" t="s">
        <v>554</v>
      </c>
      <c r="C16923" s="67" t="s">
        <v>555</v>
      </c>
      <c r="D16923" s="68" t="s">
        <v>385</v>
      </c>
      <c r="E16923" s="67" t="s">
        <v>386</v>
      </c>
      <c r="F16923" s="68" t="s">
        <v>578</v>
      </c>
      <c r="G16923" s="67" t="s">
        <v>579</v>
      </c>
      <c r="H16923" s="68" t="s">
        <v>363</v>
      </c>
      <c r="I16923" s="69">
        <v>84</v>
      </c>
      <c r="J16923" s="69">
        <v>196</v>
      </c>
      <c r="K16923" s="91"/>
      <c r="L16923" s="91"/>
    </row>
    <row r="16924" spans="2:12" x14ac:dyDescent="0.25">
      <c r="B16924" s="67" t="s">
        <v>554</v>
      </c>
      <c r="C16924" s="67" t="s">
        <v>555</v>
      </c>
      <c r="D16924" s="68" t="s">
        <v>385</v>
      </c>
      <c r="E16924" s="67" t="s">
        <v>386</v>
      </c>
      <c r="F16924" s="68" t="s">
        <v>578</v>
      </c>
      <c r="G16924" s="67" t="s">
        <v>579</v>
      </c>
      <c r="H16924" s="68" t="s">
        <v>364</v>
      </c>
      <c r="I16924" s="69">
        <v>70</v>
      </c>
      <c r="J16924" s="69">
        <v>166</v>
      </c>
      <c r="K16924" s="91"/>
      <c r="L16924" s="91"/>
    </row>
    <row r="16925" spans="2:12" x14ac:dyDescent="0.25">
      <c r="B16925" s="67" t="s">
        <v>554</v>
      </c>
      <c r="C16925" s="67" t="s">
        <v>555</v>
      </c>
      <c r="D16925" s="68" t="s">
        <v>385</v>
      </c>
      <c r="E16925" s="67" t="s">
        <v>386</v>
      </c>
      <c r="F16925" s="68" t="s">
        <v>578</v>
      </c>
      <c r="G16925" s="67" t="s">
        <v>579</v>
      </c>
      <c r="H16925" s="68" t="s">
        <v>362</v>
      </c>
      <c r="I16925" s="69">
        <v>19</v>
      </c>
      <c r="J16925" s="69">
        <v>41</v>
      </c>
      <c r="K16925" s="91"/>
      <c r="L16925" s="91"/>
    </row>
    <row r="16926" spans="2:12" x14ac:dyDescent="0.25">
      <c r="B16926" s="67" t="s">
        <v>554</v>
      </c>
      <c r="C16926" s="67" t="s">
        <v>555</v>
      </c>
      <c r="D16926" s="68" t="s">
        <v>385</v>
      </c>
      <c r="E16926" s="67" t="s">
        <v>386</v>
      </c>
      <c r="F16926" s="68" t="s">
        <v>578</v>
      </c>
      <c r="G16926" s="67" t="s">
        <v>579</v>
      </c>
      <c r="H16926" s="68" t="s">
        <v>363</v>
      </c>
      <c r="I16926" s="69">
        <v>156</v>
      </c>
      <c r="J16926" s="69">
        <v>248</v>
      </c>
      <c r="K16926" s="91"/>
      <c r="L16926" s="91"/>
    </row>
    <row r="16927" spans="2:12" x14ac:dyDescent="0.25">
      <c r="B16927" s="67" t="s">
        <v>554</v>
      </c>
      <c r="C16927" s="67" t="s">
        <v>555</v>
      </c>
      <c r="D16927" s="68" t="s">
        <v>385</v>
      </c>
      <c r="E16927" s="67" t="s">
        <v>386</v>
      </c>
      <c r="F16927" s="68" t="s">
        <v>578</v>
      </c>
      <c r="G16927" s="67" t="s">
        <v>579</v>
      </c>
      <c r="H16927" s="68" t="s">
        <v>364</v>
      </c>
      <c r="I16927" s="69">
        <v>6</v>
      </c>
      <c r="J16927" s="69">
        <v>36</v>
      </c>
      <c r="K16927" s="91"/>
      <c r="L16927" s="91"/>
    </row>
    <row r="16928" spans="2:12" x14ac:dyDescent="0.25">
      <c r="B16928" s="67" t="s">
        <v>554</v>
      </c>
      <c r="C16928" s="67" t="s">
        <v>555</v>
      </c>
      <c r="D16928" s="68" t="s">
        <v>385</v>
      </c>
      <c r="E16928" s="67" t="s">
        <v>386</v>
      </c>
      <c r="F16928" s="68" t="s">
        <v>578</v>
      </c>
      <c r="G16928" s="67" t="s">
        <v>579</v>
      </c>
      <c r="H16928" s="68" t="s">
        <v>363</v>
      </c>
      <c r="I16928" s="69">
        <v>0</v>
      </c>
      <c r="J16928" s="69">
        <v>0</v>
      </c>
      <c r="K16928" s="91"/>
      <c r="L16928" s="91"/>
    </row>
    <row r="16929" spans="2:12" x14ac:dyDescent="0.25">
      <c r="B16929" s="67" t="s">
        <v>554</v>
      </c>
      <c r="C16929" s="67" t="s">
        <v>555</v>
      </c>
      <c r="D16929" s="68" t="s">
        <v>385</v>
      </c>
      <c r="E16929" s="67" t="s">
        <v>386</v>
      </c>
      <c r="F16929" s="68" t="s">
        <v>578</v>
      </c>
      <c r="G16929" s="67" t="s">
        <v>579</v>
      </c>
      <c r="H16929" s="68" t="s">
        <v>362</v>
      </c>
      <c r="I16929" s="69">
        <v>93</v>
      </c>
      <c r="J16929" s="69">
        <v>59</v>
      </c>
      <c r="K16929" s="91"/>
      <c r="L16929" s="91"/>
    </row>
    <row r="16930" spans="2:12" x14ac:dyDescent="0.25">
      <c r="B16930" s="67" t="s">
        <v>554</v>
      </c>
      <c r="C16930" s="67" t="s">
        <v>555</v>
      </c>
      <c r="D16930" s="68" t="s">
        <v>385</v>
      </c>
      <c r="E16930" s="67" t="s">
        <v>386</v>
      </c>
      <c r="F16930" s="68" t="s">
        <v>578</v>
      </c>
      <c r="G16930" s="67" t="s">
        <v>579</v>
      </c>
      <c r="H16930" s="68" t="s">
        <v>363</v>
      </c>
      <c r="I16930" s="69">
        <v>348</v>
      </c>
      <c r="J16930" s="69">
        <v>616</v>
      </c>
      <c r="K16930" s="91"/>
      <c r="L16930" s="91"/>
    </row>
    <row r="16931" spans="2:12" x14ac:dyDescent="0.25">
      <c r="B16931" s="67" t="s">
        <v>554</v>
      </c>
      <c r="C16931" s="67" t="s">
        <v>555</v>
      </c>
      <c r="D16931" s="68" t="s">
        <v>385</v>
      </c>
      <c r="E16931" s="67" t="s">
        <v>386</v>
      </c>
      <c r="F16931" s="68" t="s">
        <v>578</v>
      </c>
      <c r="G16931" s="67" t="s">
        <v>579</v>
      </c>
      <c r="H16931" s="68" t="s">
        <v>364</v>
      </c>
      <c r="I16931" s="69">
        <v>17</v>
      </c>
      <c r="J16931" s="69">
        <v>20</v>
      </c>
      <c r="K16931" s="91"/>
      <c r="L16931" s="91"/>
    </row>
    <row r="16932" spans="2:12" x14ac:dyDescent="0.25">
      <c r="B16932" s="67" t="s">
        <v>554</v>
      </c>
      <c r="C16932" s="67" t="s">
        <v>555</v>
      </c>
      <c r="D16932" s="68" t="s">
        <v>385</v>
      </c>
      <c r="E16932" s="67" t="s">
        <v>386</v>
      </c>
      <c r="F16932" s="68" t="s">
        <v>578</v>
      </c>
      <c r="G16932" s="67" t="s">
        <v>579</v>
      </c>
      <c r="H16932" s="68" t="s">
        <v>362</v>
      </c>
      <c r="I16932" s="69">
        <v>0</v>
      </c>
      <c r="J16932" s="69">
        <v>0</v>
      </c>
      <c r="K16932" s="91"/>
      <c r="L16932" s="91"/>
    </row>
    <row r="16933" spans="2:12" x14ac:dyDescent="0.25">
      <c r="B16933" s="67" t="s">
        <v>554</v>
      </c>
      <c r="C16933" s="67" t="s">
        <v>555</v>
      </c>
      <c r="D16933" s="68" t="s">
        <v>385</v>
      </c>
      <c r="E16933" s="67" t="s">
        <v>386</v>
      </c>
      <c r="F16933" s="68" t="s">
        <v>578</v>
      </c>
      <c r="G16933" s="67" t="s">
        <v>579</v>
      </c>
      <c r="H16933" s="68" t="s">
        <v>363</v>
      </c>
      <c r="I16933" s="69">
        <v>0.3296</v>
      </c>
      <c r="J16933" s="69">
        <v>8.2400000000000001E-2</v>
      </c>
      <c r="K16933" s="91"/>
      <c r="L16933" s="91"/>
    </row>
    <row r="16934" spans="2:12" x14ac:dyDescent="0.25">
      <c r="B16934" s="67" t="s">
        <v>554</v>
      </c>
      <c r="C16934" s="67" t="s">
        <v>555</v>
      </c>
      <c r="D16934" s="68" t="s">
        <v>385</v>
      </c>
      <c r="E16934" s="67" t="s">
        <v>386</v>
      </c>
      <c r="F16934" s="68" t="s">
        <v>578</v>
      </c>
      <c r="G16934" s="67" t="s">
        <v>579</v>
      </c>
      <c r="H16934" s="68" t="s">
        <v>364</v>
      </c>
      <c r="I16934" s="69">
        <v>0</v>
      </c>
      <c r="J16934" s="69">
        <v>0</v>
      </c>
      <c r="K16934" s="91"/>
      <c r="L16934" s="91"/>
    </row>
    <row r="16935" spans="2:12" x14ac:dyDescent="0.25">
      <c r="B16935" s="67" t="s">
        <v>554</v>
      </c>
      <c r="C16935" s="67" t="s">
        <v>555</v>
      </c>
      <c r="D16935" s="68" t="s">
        <v>385</v>
      </c>
      <c r="E16935" s="67" t="s">
        <v>386</v>
      </c>
      <c r="F16935" s="68" t="s">
        <v>578</v>
      </c>
      <c r="G16935" s="67" t="s">
        <v>579</v>
      </c>
      <c r="H16935" s="68" t="s">
        <v>362</v>
      </c>
      <c r="I16935" s="69">
        <v>0</v>
      </c>
      <c r="J16935" s="69">
        <v>0</v>
      </c>
      <c r="K16935" s="91"/>
      <c r="L16935" s="91"/>
    </row>
    <row r="16936" spans="2:12" x14ac:dyDescent="0.25">
      <c r="B16936" s="67" t="s">
        <v>554</v>
      </c>
      <c r="C16936" s="67" t="s">
        <v>555</v>
      </c>
      <c r="D16936" s="68" t="s">
        <v>385</v>
      </c>
      <c r="E16936" s="67" t="s">
        <v>386</v>
      </c>
      <c r="F16936" s="68" t="s">
        <v>578</v>
      </c>
      <c r="G16936" s="67" t="s">
        <v>579</v>
      </c>
      <c r="H16936" s="68" t="s">
        <v>363</v>
      </c>
      <c r="I16936" s="69">
        <v>387</v>
      </c>
      <c r="J16936" s="69">
        <v>481</v>
      </c>
      <c r="K16936" s="91"/>
      <c r="L16936" s="91"/>
    </row>
    <row r="16937" spans="2:12" x14ac:dyDescent="0.25">
      <c r="B16937" s="67" t="s">
        <v>554</v>
      </c>
      <c r="C16937" s="67" t="s">
        <v>555</v>
      </c>
      <c r="D16937" s="68" t="s">
        <v>385</v>
      </c>
      <c r="E16937" s="67" t="s">
        <v>386</v>
      </c>
      <c r="F16937" s="68" t="s">
        <v>578</v>
      </c>
      <c r="G16937" s="67" t="s">
        <v>579</v>
      </c>
      <c r="H16937" s="68" t="s">
        <v>364</v>
      </c>
      <c r="I16937" s="69">
        <v>170</v>
      </c>
      <c r="J16937" s="69">
        <v>172</v>
      </c>
      <c r="K16937" s="91"/>
      <c r="L16937" s="91"/>
    </row>
    <row r="16938" spans="2:12" x14ac:dyDescent="0.25">
      <c r="B16938" s="67" t="s">
        <v>554</v>
      </c>
      <c r="C16938" s="67" t="s">
        <v>555</v>
      </c>
      <c r="D16938" s="68" t="s">
        <v>385</v>
      </c>
      <c r="E16938" s="67" t="s">
        <v>386</v>
      </c>
      <c r="F16938" s="68" t="s">
        <v>578</v>
      </c>
      <c r="G16938" s="67" t="s">
        <v>579</v>
      </c>
      <c r="H16938" s="68" t="s">
        <v>362</v>
      </c>
      <c r="I16938" s="69">
        <v>0</v>
      </c>
      <c r="J16938" s="69">
        <v>0</v>
      </c>
      <c r="K16938" s="91"/>
      <c r="L16938" s="91"/>
    </row>
    <row r="16939" spans="2:12" x14ac:dyDescent="0.25">
      <c r="B16939" s="67" t="s">
        <v>554</v>
      </c>
      <c r="C16939" s="67" t="s">
        <v>555</v>
      </c>
      <c r="D16939" s="68" t="s">
        <v>385</v>
      </c>
      <c r="E16939" s="67" t="s">
        <v>386</v>
      </c>
      <c r="F16939" s="68" t="s">
        <v>578</v>
      </c>
      <c r="G16939" s="67" t="s">
        <v>579</v>
      </c>
      <c r="H16939" s="68" t="s">
        <v>362</v>
      </c>
      <c r="I16939" s="69">
        <v>0</v>
      </c>
      <c r="J16939" s="69">
        <v>0</v>
      </c>
      <c r="K16939" s="91"/>
      <c r="L16939" s="91"/>
    </row>
    <row r="16940" spans="2:12" x14ac:dyDescent="0.25">
      <c r="B16940" s="67" t="s">
        <v>554</v>
      </c>
      <c r="C16940" s="67" t="s">
        <v>555</v>
      </c>
      <c r="D16940" s="68" t="s">
        <v>385</v>
      </c>
      <c r="E16940" s="67" t="s">
        <v>386</v>
      </c>
      <c r="F16940" s="68" t="s">
        <v>578</v>
      </c>
      <c r="G16940" s="67" t="s">
        <v>579</v>
      </c>
      <c r="H16940" s="68" t="s">
        <v>363</v>
      </c>
      <c r="I16940" s="69">
        <v>18</v>
      </c>
      <c r="J16940" s="69">
        <v>36</v>
      </c>
      <c r="K16940" s="91"/>
      <c r="L16940" s="91"/>
    </row>
    <row r="16941" spans="2:12" x14ac:dyDescent="0.25">
      <c r="B16941" s="67" t="s">
        <v>554</v>
      </c>
      <c r="C16941" s="67" t="s">
        <v>555</v>
      </c>
      <c r="D16941" s="68" t="s">
        <v>385</v>
      </c>
      <c r="E16941" s="67" t="s">
        <v>386</v>
      </c>
      <c r="F16941" s="68" t="s">
        <v>578</v>
      </c>
      <c r="G16941" s="67" t="s">
        <v>579</v>
      </c>
      <c r="H16941" s="68" t="s">
        <v>362</v>
      </c>
      <c r="I16941" s="69">
        <v>0</v>
      </c>
      <c r="J16941" s="69">
        <v>0</v>
      </c>
      <c r="K16941" s="91"/>
      <c r="L16941" s="91"/>
    </row>
    <row r="16942" spans="2:12" x14ac:dyDescent="0.25">
      <c r="B16942" s="67" t="s">
        <v>554</v>
      </c>
      <c r="C16942" s="67" t="s">
        <v>555</v>
      </c>
      <c r="D16942" s="68" t="s">
        <v>385</v>
      </c>
      <c r="E16942" s="67" t="s">
        <v>386</v>
      </c>
      <c r="F16942" s="68" t="s">
        <v>578</v>
      </c>
      <c r="G16942" s="67" t="s">
        <v>579</v>
      </c>
      <c r="H16942" s="68" t="s">
        <v>363</v>
      </c>
      <c r="I16942" s="69">
        <v>235</v>
      </c>
      <c r="J16942" s="69">
        <v>248</v>
      </c>
      <c r="K16942" s="91"/>
      <c r="L16942" s="91"/>
    </row>
    <row r="16943" spans="2:12" x14ac:dyDescent="0.25">
      <c r="B16943" s="67" t="s">
        <v>554</v>
      </c>
      <c r="C16943" s="67" t="s">
        <v>555</v>
      </c>
      <c r="D16943" s="68" t="s">
        <v>385</v>
      </c>
      <c r="E16943" s="67" t="s">
        <v>386</v>
      </c>
      <c r="F16943" s="68" t="s">
        <v>578</v>
      </c>
      <c r="G16943" s="67" t="s">
        <v>579</v>
      </c>
      <c r="H16943" s="68" t="s">
        <v>364</v>
      </c>
      <c r="I16943" s="69">
        <v>32</v>
      </c>
      <c r="J16943" s="69">
        <v>22</v>
      </c>
      <c r="K16943" s="91"/>
      <c r="L16943" s="91"/>
    </row>
    <row r="16944" spans="2:12" x14ac:dyDescent="0.25">
      <c r="B16944" s="67" t="s">
        <v>554</v>
      </c>
      <c r="C16944" s="67" t="s">
        <v>555</v>
      </c>
      <c r="D16944" s="68" t="s">
        <v>385</v>
      </c>
      <c r="E16944" s="67" t="s">
        <v>386</v>
      </c>
      <c r="F16944" s="68" t="s">
        <v>578</v>
      </c>
      <c r="G16944" s="67" t="s">
        <v>579</v>
      </c>
      <c r="H16944" s="68" t="s">
        <v>362</v>
      </c>
      <c r="I16944" s="69">
        <v>0</v>
      </c>
      <c r="J16944" s="69">
        <v>0</v>
      </c>
      <c r="K16944" s="91"/>
      <c r="L16944" s="91"/>
    </row>
    <row r="16945" spans="2:12" x14ac:dyDescent="0.25">
      <c r="B16945" s="67" t="s">
        <v>554</v>
      </c>
      <c r="C16945" s="67" t="s">
        <v>555</v>
      </c>
      <c r="D16945" s="68" t="s">
        <v>385</v>
      </c>
      <c r="E16945" s="67" t="s">
        <v>386</v>
      </c>
      <c r="F16945" s="68" t="s">
        <v>578</v>
      </c>
      <c r="G16945" s="67" t="s">
        <v>579</v>
      </c>
      <c r="H16945" s="68" t="s">
        <v>363</v>
      </c>
      <c r="I16945" s="69">
        <v>16</v>
      </c>
      <c r="J16945" s="69">
        <v>12</v>
      </c>
      <c r="K16945" s="91"/>
      <c r="L16945" s="91"/>
    </row>
    <row r="16946" spans="2:12" x14ac:dyDescent="0.25">
      <c r="B16946" s="67" t="s">
        <v>554</v>
      </c>
      <c r="C16946" s="67" t="s">
        <v>555</v>
      </c>
      <c r="D16946" s="68" t="s">
        <v>385</v>
      </c>
      <c r="E16946" s="67" t="s">
        <v>386</v>
      </c>
      <c r="F16946" s="68" t="s">
        <v>578</v>
      </c>
      <c r="G16946" s="67" t="s">
        <v>579</v>
      </c>
      <c r="H16946" s="68" t="s">
        <v>364</v>
      </c>
      <c r="I16946" s="69">
        <v>94</v>
      </c>
      <c r="J16946" s="69">
        <v>140</v>
      </c>
      <c r="K16946" s="91"/>
      <c r="L16946" s="91"/>
    </row>
    <row r="16947" spans="2:12" x14ac:dyDescent="0.25">
      <c r="B16947" s="67" t="s">
        <v>554</v>
      </c>
      <c r="C16947" s="67" t="s">
        <v>555</v>
      </c>
      <c r="D16947" s="68" t="s">
        <v>385</v>
      </c>
      <c r="E16947" s="67" t="s">
        <v>386</v>
      </c>
      <c r="F16947" s="68" t="s">
        <v>578</v>
      </c>
      <c r="G16947" s="67" t="s">
        <v>579</v>
      </c>
      <c r="H16947" s="68" t="s">
        <v>363</v>
      </c>
      <c r="I16947" s="69">
        <v>0</v>
      </c>
      <c r="J16947" s="69">
        <v>6</v>
      </c>
      <c r="K16947" s="91"/>
      <c r="L16947" s="91"/>
    </row>
    <row r="16948" spans="2:12" x14ac:dyDescent="0.25">
      <c r="B16948" s="67" t="s">
        <v>554</v>
      </c>
      <c r="C16948" s="67" t="s">
        <v>555</v>
      </c>
      <c r="D16948" s="68" t="s">
        <v>385</v>
      </c>
      <c r="E16948" s="67" t="s">
        <v>386</v>
      </c>
      <c r="F16948" s="68" t="s">
        <v>578</v>
      </c>
      <c r="G16948" s="67" t="s">
        <v>579</v>
      </c>
      <c r="H16948" s="68" t="s">
        <v>362</v>
      </c>
      <c r="I16948" s="69">
        <v>0</v>
      </c>
      <c r="J16948" s="69">
        <v>0</v>
      </c>
      <c r="K16948" s="91"/>
      <c r="L16948" s="91"/>
    </row>
    <row r="16949" spans="2:12" x14ac:dyDescent="0.25">
      <c r="B16949" s="67" t="s">
        <v>554</v>
      </c>
      <c r="C16949" s="67" t="s">
        <v>555</v>
      </c>
      <c r="D16949" s="68" t="s">
        <v>385</v>
      </c>
      <c r="E16949" s="67" t="s">
        <v>386</v>
      </c>
      <c r="F16949" s="68" t="s">
        <v>578</v>
      </c>
      <c r="G16949" s="67" t="s">
        <v>579</v>
      </c>
      <c r="H16949" s="68" t="s">
        <v>363</v>
      </c>
      <c r="I16949" s="69">
        <v>18</v>
      </c>
      <c r="J16949" s="69">
        <v>18</v>
      </c>
      <c r="K16949" s="91"/>
      <c r="L16949" s="91"/>
    </row>
    <row r="16950" spans="2:12" x14ac:dyDescent="0.25">
      <c r="B16950" s="67" t="s">
        <v>554</v>
      </c>
      <c r="C16950" s="67" t="s">
        <v>555</v>
      </c>
      <c r="D16950" s="68" t="s">
        <v>385</v>
      </c>
      <c r="E16950" s="67" t="s">
        <v>386</v>
      </c>
      <c r="F16950" s="68" t="s">
        <v>578</v>
      </c>
      <c r="G16950" s="67" t="s">
        <v>579</v>
      </c>
      <c r="H16950" s="68" t="s">
        <v>364</v>
      </c>
      <c r="I16950" s="69">
        <v>20</v>
      </c>
      <c r="J16950" s="69">
        <v>10</v>
      </c>
      <c r="K16950" s="91"/>
      <c r="L16950" s="91"/>
    </row>
    <row r="16951" spans="2:12" x14ac:dyDescent="0.25">
      <c r="B16951" s="67" t="s">
        <v>554</v>
      </c>
      <c r="C16951" s="67" t="s">
        <v>555</v>
      </c>
      <c r="D16951" s="68" t="s">
        <v>385</v>
      </c>
      <c r="E16951" s="67" t="s">
        <v>386</v>
      </c>
      <c r="F16951" s="68" t="s">
        <v>578</v>
      </c>
      <c r="G16951" s="67" t="s">
        <v>579</v>
      </c>
      <c r="H16951" s="68" t="s">
        <v>362</v>
      </c>
      <c r="I16951" s="69">
        <v>0</v>
      </c>
      <c r="J16951" s="69">
        <v>0</v>
      </c>
      <c r="K16951" s="91"/>
      <c r="L16951" s="91"/>
    </row>
    <row r="16952" spans="2:12" x14ac:dyDescent="0.25">
      <c r="B16952" s="67" t="s">
        <v>554</v>
      </c>
      <c r="C16952" s="67" t="s">
        <v>555</v>
      </c>
      <c r="D16952" s="68" t="s">
        <v>385</v>
      </c>
      <c r="E16952" s="67" t="s">
        <v>386</v>
      </c>
      <c r="F16952" s="68" t="s">
        <v>578</v>
      </c>
      <c r="G16952" s="67" t="s">
        <v>579</v>
      </c>
      <c r="H16952" s="68" t="s">
        <v>363</v>
      </c>
      <c r="I16952" s="69">
        <v>56</v>
      </c>
      <c r="J16952" s="69">
        <v>157</v>
      </c>
      <c r="K16952" s="91"/>
      <c r="L16952" s="91"/>
    </row>
    <row r="16953" spans="2:12" x14ac:dyDescent="0.25">
      <c r="B16953" s="67" t="s">
        <v>554</v>
      </c>
      <c r="C16953" s="67" t="s">
        <v>555</v>
      </c>
      <c r="D16953" s="68" t="s">
        <v>385</v>
      </c>
      <c r="E16953" s="67" t="s">
        <v>386</v>
      </c>
      <c r="F16953" s="68" t="s">
        <v>578</v>
      </c>
      <c r="G16953" s="67" t="s">
        <v>579</v>
      </c>
      <c r="H16953" s="68" t="s">
        <v>364</v>
      </c>
      <c r="I16953" s="69">
        <v>0</v>
      </c>
      <c r="J16953" s="69">
        <v>0</v>
      </c>
      <c r="K16953" s="91"/>
      <c r="L16953" s="91"/>
    </row>
    <row r="16954" spans="2:12" x14ac:dyDescent="0.25">
      <c r="B16954" s="67" t="s">
        <v>554</v>
      </c>
      <c r="C16954" s="67" t="s">
        <v>555</v>
      </c>
      <c r="D16954" s="68" t="s">
        <v>385</v>
      </c>
      <c r="E16954" s="67" t="s">
        <v>386</v>
      </c>
      <c r="F16954" s="68" t="s">
        <v>578</v>
      </c>
      <c r="G16954" s="67" t="s">
        <v>579</v>
      </c>
      <c r="H16954" s="68" t="s">
        <v>362</v>
      </c>
      <c r="I16954" s="69">
        <v>0</v>
      </c>
      <c r="J16954" s="69">
        <v>0</v>
      </c>
      <c r="K16954" s="91"/>
      <c r="L16954" s="91"/>
    </row>
    <row r="16955" spans="2:12" x14ac:dyDescent="0.25">
      <c r="B16955" s="67" t="s">
        <v>554</v>
      </c>
      <c r="C16955" s="67" t="s">
        <v>555</v>
      </c>
      <c r="D16955" s="68" t="s">
        <v>385</v>
      </c>
      <c r="E16955" s="67" t="s">
        <v>386</v>
      </c>
      <c r="F16955" s="68" t="s">
        <v>578</v>
      </c>
      <c r="G16955" s="67" t="s">
        <v>579</v>
      </c>
      <c r="H16955" s="68" t="s">
        <v>363</v>
      </c>
      <c r="I16955" s="69">
        <v>157</v>
      </c>
      <c r="J16955" s="69">
        <v>161</v>
      </c>
      <c r="K16955" s="91"/>
      <c r="L16955" s="91"/>
    </row>
    <row r="16956" spans="2:12" x14ac:dyDescent="0.25">
      <c r="B16956" s="67" t="s">
        <v>554</v>
      </c>
      <c r="C16956" s="67" t="s">
        <v>555</v>
      </c>
      <c r="D16956" s="68" t="s">
        <v>385</v>
      </c>
      <c r="E16956" s="67" t="s">
        <v>386</v>
      </c>
      <c r="F16956" s="68" t="s">
        <v>578</v>
      </c>
      <c r="G16956" s="67" t="s">
        <v>579</v>
      </c>
      <c r="H16956" s="68" t="s">
        <v>364</v>
      </c>
      <c r="I16956" s="69">
        <v>40</v>
      </c>
      <c r="J16956" s="69">
        <v>38</v>
      </c>
      <c r="K16956" s="91"/>
      <c r="L16956" s="91"/>
    </row>
    <row r="16957" spans="2:12" x14ac:dyDescent="0.25">
      <c r="B16957" s="67" t="s">
        <v>554</v>
      </c>
      <c r="C16957" s="67" t="s">
        <v>555</v>
      </c>
      <c r="D16957" s="68" t="s">
        <v>385</v>
      </c>
      <c r="E16957" s="67" t="s">
        <v>386</v>
      </c>
      <c r="F16957" s="68" t="s">
        <v>578</v>
      </c>
      <c r="G16957" s="67" t="s">
        <v>579</v>
      </c>
      <c r="H16957" s="68" t="s">
        <v>363</v>
      </c>
      <c r="I16957" s="69">
        <v>1</v>
      </c>
      <c r="J16957" s="69">
        <v>0</v>
      </c>
      <c r="K16957" s="91"/>
      <c r="L16957" s="91"/>
    </row>
    <row r="16958" spans="2:12" x14ac:dyDescent="0.25">
      <c r="B16958" s="67" t="s">
        <v>554</v>
      </c>
      <c r="C16958" s="67" t="s">
        <v>555</v>
      </c>
      <c r="D16958" s="68" t="s">
        <v>385</v>
      </c>
      <c r="E16958" s="67" t="s">
        <v>386</v>
      </c>
      <c r="F16958" s="68" t="s">
        <v>578</v>
      </c>
      <c r="G16958" s="67" t="s">
        <v>579</v>
      </c>
      <c r="H16958" s="68" t="s">
        <v>362</v>
      </c>
      <c r="I16958" s="69">
        <v>0</v>
      </c>
      <c r="J16958" s="69">
        <v>0</v>
      </c>
      <c r="K16958" s="91"/>
      <c r="L16958" s="91"/>
    </row>
    <row r="16959" spans="2:12" x14ac:dyDescent="0.25">
      <c r="B16959" s="67" t="s">
        <v>554</v>
      </c>
      <c r="C16959" s="67" t="s">
        <v>555</v>
      </c>
      <c r="D16959" s="68" t="s">
        <v>385</v>
      </c>
      <c r="E16959" s="67" t="s">
        <v>386</v>
      </c>
      <c r="F16959" s="68" t="s">
        <v>578</v>
      </c>
      <c r="G16959" s="67" t="s">
        <v>579</v>
      </c>
      <c r="H16959" s="68" t="s">
        <v>363</v>
      </c>
      <c r="I16959" s="69">
        <v>0</v>
      </c>
      <c r="J16959" s="69">
        <v>0</v>
      </c>
      <c r="K16959" s="91"/>
      <c r="L16959" s="91"/>
    </row>
    <row r="16960" spans="2:12" x14ac:dyDescent="0.25">
      <c r="B16960" s="67" t="s">
        <v>554</v>
      </c>
      <c r="C16960" s="67" t="s">
        <v>555</v>
      </c>
      <c r="D16960" s="68" t="s">
        <v>385</v>
      </c>
      <c r="E16960" s="67" t="s">
        <v>386</v>
      </c>
      <c r="F16960" s="68" t="s">
        <v>578</v>
      </c>
      <c r="G16960" s="67" t="s">
        <v>579</v>
      </c>
      <c r="H16960" s="68" t="s">
        <v>362</v>
      </c>
      <c r="I16960" s="69">
        <v>0</v>
      </c>
      <c r="J16960" s="69">
        <v>0</v>
      </c>
      <c r="K16960" s="91"/>
      <c r="L16960" s="91"/>
    </row>
    <row r="16961" spans="2:12" x14ac:dyDescent="0.25">
      <c r="B16961" s="67" t="s">
        <v>554</v>
      </c>
      <c r="C16961" s="67" t="s">
        <v>555</v>
      </c>
      <c r="D16961" s="68" t="s">
        <v>385</v>
      </c>
      <c r="E16961" s="67" t="s">
        <v>386</v>
      </c>
      <c r="F16961" s="68" t="s">
        <v>578</v>
      </c>
      <c r="G16961" s="67" t="s">
        <v>579</v>
      </c>
      <c r="H16961" s="68" t="s">
        <v>362</v>
      </c>
      <c r="I16961" s="69">
        <v>0</v>
      </c>
      <c r="J16961" s="69">
        <v>0</v>
      </c>
      <c r="K16961" s="91"/>
      <c r="L16961" s="91"/>
    </row>
    <row r="16962" spans="2:12" x14ac:dyDescent="0.25">
      <c r="B16962" s="67" t="s">
        <v>554</v>
      </c>
      <c r="C16962" s="67" t="s">
        <v>555</v>
      </c>
      <c r="D16962" s="68" t="s">
        <v>385</v>
      </c>
      <c r="E16962" s="67" t="s">
        <v>386</v>
      </c>
      <c r="F16962" s="68" t="s">
        <v>578</v>
      </c>
      <c r="G16962" s="67" t="s">
        <v>579</v>
      </c>
      <c r="H16962" s="68" t="s">
        <v>362</v>
      </c>
      <c r="I16962" s="69">
        <v>0</v>
      </c>
      <c r="J16962" s="69">
        <v>0</v>
      </c>
      <c r="K16962" s="91"/>
      <c r="L16962" s="91"/>
    </row>
    <row r="16963" spans="2:12" x14ac:dyDescent="0.25">
      <c r="B16963" s="67" t="s">
        <v>554</v>
      </c>
      <c r="C16963" s="67" t="s">
        <v>555</v>
      </c>
      <c r="D16963" s="68" t="s">
        <v>385</v>
      </c>
      <c r="E16963" s="67" t="s">
        <v>386</v>
      </c>
      <c r="F16963" s="68" t="s">
        <v>578</v>
      </c>
      <c r="G16963" s="67" t="s">
        <v>579</v>
      </c>
      <c r="H16963" s="68" t="s">
        <v>363</v>
      </c>
      <c r="I16963" s="69">
        <v>0</v>
      </c>
      <c r="J16963" s="69">
        <v>0</v>
      </c>
      <c r="K16963" s="91"/>
      <c r="L16963" s="91"/>
    </row>
    <row r="16964" spans="2:12" x14ac:dyDescent="0.25">
      <c r="B16964" s="67" t="s">
        <v>554</v>
      </c>
      <c r="C16964" s="67" t="s">
        <v>555</v>
      </c>
      <c r="D16964" s="68" t="s">
        <v>385</v>
      </c>
      <c r="E16964" s="67" t="s">
        <v>386</v>
      </c>
      <c r="F16964" s="68" t="s">
        <v>578</v>
      </c>
      <c r="G16964" s="67" t="s">
        <v>579</v>
      </c>
      <c r="H16964" s="68" t="s">
        <v>364</v>
      </c>
      <c r="I16964" s="69">
        <v>0</v>
      </c>
      <c r="J16964" s="69">
        <v>0</v>
      </c>
      <c r="K16964" s="91"/>
      <c r="L16964" s="91"/>
    </row>
    <row r="16965" spans="2:12" x14ac:dyDescent="0.25">
      <c r="B16965" s="67" t="s">
        <v>554</v>
      </c>
      <c r="C16965" s="67" t="s">
        <v>555</v>
      </c>
      <c r="D16965" s="68" t="s">
        <v>385</v>
      </c>
      <c r="E16965" s="67" t="s">
        <v>386</v>
      </c>
      <c r="F16965" s="68" t="s">
        <v>578</v>
      </c>
      <c r="G16965" s="67" t="s">
        <v>579</v>
      </c>
      <c r="H16965" s="68" t="s">
        <v>362</v>
      </c>
      <c r="I16965" s="69">
        <v>10.65</v>
      </c>
      <c r="J16965" s="69">
        <v>21.45</v>
      </c>
      <c r="K16965" s="91"/>
      <c r="L16965" s="91"/>
    </row>
    <row r="16966" spans="2:12" x14ac:dyDescent="0.25">
      <c r="B16966" s="67" t="s">
        <v>554</v>
      </c>
      <c r="C16966" s="67" t="s">
        <v>555</v>
      </c>
      <c r="D16966" s="68" t="s">
        <v>385</v>
      </c>
      <c r="E16966" s="67" t="s">
        <v>386</v>
      </c>
      <c r="F16966" s="68" t="s">
        <v>578</v>
      </c>
      <c r="G16966" s="67" t="s">
        <v>579</v>
      </c>
      <c r="H16966" s="68" t="s">
        <v>363</v>
      </c>
      <c r="I16966" s="69">
        <v>0</v>
      </c>
      <c r="J16966" s="69">
        <v>8</v>
      </c>
      <c r="K16966" s="91"/>
      <c r="L16966" s="91"/>
    </row>
    <row r="16967" spans="2:12" x14ac:dyDescent="0.25">
      <c r="B16967" s="67" t="s">
        <v>554</v>
      </c>
      <c r="C16967" s="67" t="s">
        <v>555</v>
      </c>
      <c r="D16967" s="68" t="s">
        <v>385</v>
      </c>
      <c r="E16967" s="67" t="s">
        <v>386</v>
      </c>
      <c r="F16967" s="68" t="s">
        <v>578</v>
      </c>
      <c r="G16967" s="67" t="s">
        <v>579</v>
      </c>
      <c r="H16967" s="68" t="s">
        <v>364</v>
      </c>
      <c r="I16967" s="69">
        <v>12.1334</v>
      </c>
      <c r="J16967" s="69">
        <v>12.119</v>
      </c>
      <c r="K16967" s="91"/>
      <c r="L16967" s="91"/>
    </row>
    <row r="16968" spans="2:12" x14ac:dyDescent="0.25">
      <c r="B16968" s="67" t="s">
        <v>554</v>
      </c>
      <c r="C16968" s="67" t="s">
        <v>555</v>
      </c>
      <c r="D16968" s="68" t="s">
        <v>385</v>
      </c>
      <c r="E16968" s="67" t="s">
        <v>386</v>
      </c>
      <c r="F16968" s="68" t="s">
        <v>578</v>
      </c>
      <c r="G16968" s="67" t="s">
        <v>579</v>
      </c>
      <c r="H16968" s="68" t="s">
        <v>362</v>
      </c>
      <c r="I16968" s="69">
        <v>0</v>
      </c>
      <c r="J16968" s="69">
        <v>0</v>
      </c>
      <c r="K16968" s="91"/>
      <c r="L16968" s="91"/>
    </row>
    <row r="16969" spans="2:12" x14ac:dyDescent="0.25">
      <c r="B16969" s="67" t="s">
        <v>554</v>
      </c>
      <c r="C16969" s="67" t="s">
        <v>555</v>
      </c>
      <c r="D16969" s="68" t="s">
        <v>385</v>
      </c>
      <c r="E16969" s="67" t="s">
        <v>386</v>
      </c>
      <c r="F16969" s="68" t="s">
        <v>578</v>
      </c>
      <c r="G16969" s="67" t="s">
        <v>579</v>
      </c>
      <c r="H16969" s="68" t="s">
        <v>363</v>
      </c>
      <c r="I16969" s="69">
        <v>14.1075</v>
      </c>
      <c r="J16969" s="69">
        <v>14.2125</v>
      </c>
      <c r="K16969" s="91"/>
      <c r="L16969" s="91"/>
    </row>
    <row r="16970" spans="2:12" x14ac:dyDescent="0.25">
      <c r="B16970" s="67" t="s">
        <v>554</v>
      </c>
      <c r="C16970" s="67" t="s">
        <v>555</v>
      </c>
      <c r="D16970" s="68" t="s">
        <v>385</v>
      </c>
      <c r="E16970" s="67" t="s">
        <v>386</v>
      </c>
      <c r="F16970" s="68" t="s">
        <v>580</v>
      </c>
      <c r="G16970" s="67" t="s">
        <v>581</v>
      </c>
      <c r="H16970" s="68" t="s">
        <v>362</v>
      </c>
      <c r="I16970" s="69">
        <v>0</v>
      </c>
      <c r="J16970" s="69">
        <v>0</v>
      </c>
      <c r="K16970" s="91"/>
      <c r="L16970" s="91"/>
    </row>
    <row r="16971" spans="2:12" x14ac:dyDescent="0.25">
      <c r="B16971" s="67" t="s">
        <v>554</v>
      </c>
      <c r="C16971" s="67" t="s">
        <v>555</v>
      </c>
      <c r="D16971" s="68" t="s">
        <v>385</v>
      </c>
      <c r="E16971" s="67" t="s">
        <v>386</v>
      </c>
      <c r="F16971" s="68" t="s">
        <v>580</v>
      </c>
      <c r="G16971" s="67" t="s">
        <v>581</v>
      </c>
      <c r="H16971" s="68" t="s">
        <v>363</v>
      </c>
      <c r="I16971" s="69">
        <v>0</v>
      </c>
      <c r="J16971" s="69">
        <v>0</v>
      </c>
      <c r="K16971" s="91"/>
      <c r="L16971" s="91"/>
    </row>
    <row r="16972" spans="2:12" x14ac:dyDescent="0.25">
      <c r="B16972" s="67" t="s">
        <v>554</v>
      </c>
      <c r="C16972" s="67" t="s">
        <v>555</v>
      </c>
      <c r="D16972" s="68" t="s">
        <v>385</v>
      </c>
      <c r="E16972" s="67" t="s">
        <v>386</v>
      </c>
      <c r="F16972" s="68" t="s">
        <v>580</v>
      </c>
      <c r="G16972" s="67" t="s">
        <v>581</v>
      </c>
      <c r="H16972" s="68" t="s">
        <v>363</v>
      </c>
      <c r="I16972" s="69">
        <v>0</v>
      </c>
      <c r="J16972" s="69">
        <v>0</v>
      </c>
      <c r="K16972" s="91"/>
      <c r="L16972" s="91"/>
    </row>
    <row r="16973" spans="2:12" x14ac:dyDescent="0.25">
      <c r="B16973" s="67" t="s">
        <v>554</v>
      </c>
      <c r="C16973" s="67" t="s">
        <v>555</v>
      </c>
      <c r="D16973" s="68" t="s">
        <v>385</v>
      </c>
      <c r="E16973" s="67" t="s">
        <v>386</v>
      </c>
      <c r="F16973" s="68" t="s">
        <v>580</v>
      </c>
      <c r="G16973" s="67" t="s">
        <v>581</v>
      </c>
      <c r="H16973" s="68" t="s">
        <v>364</v>
      </c>
      <c r="I16973" s="69">
        <v>0</v>
      </c>
      <c r="J16973" s="69">
        <v>0</v>
      </c>
      <c r="K16973" s="91"/>
      <c r="L16973" s="91"/>
    </row>
    <row r="16974" spans="2:12" x14ac:dyDescent="0.25">
      <c r="B16974" s="67" t="s">
        <v>554</v>
      </c>
      <c r="C16974" s="67" t="s">
        <v>555</v>
      </c>
      <c r="D16974" s="68" t="s">
        <v>385</v>
      </c>
      <c r="E16974" s="67" t="s">
        <v>386</v>
      </c>
      <c r="F16974" s="68" t="s">
        <v>580</v>
      </c>
      <c r="G16974" s="67" t="s">
        <v>581</v>
      </c>
      <c r="H16974" s="68" t="s">
        <v>363</v>
      </c>
      <c r="I16974" s="69">
        <v>0</v>
      </c>
      <c r="J16974" s="69">
        <v>0</v>
      </c>
      <c r="K16974" s="91"/>
      <c r="L16974" s="91"/>
    </row>
    <row r="16975" spans="2:12" x14ac:dyDescent="0.25">
      <c r="B16975" s="67" t="s">
        <v>554</v>
      </c>
      <c r="C16975" s="67" t="s">
        <v>555</v>
      </c>
      <c r="D16975" s="68" t="s">
        <v>385</v>
      </c>
      <c r="E16975" s="67" t="s">
        <v>386</v>
      </c>
      <c r="F16975" s="68" t="s">
        <v>580</v>
      </c>
      <c r="G16975" s="67" t="s">
        <v>581</v>
      </c>
      <c r="H16975" s="68" t="s">
        <v>362</v>
      </c>
      <c r="I16975" s="69">
        <v>0</v>
      </c>
      <c r="J16975" s="69">
        <v>0</v>
      </c>
      <c r="K16975" s="91"/>
      <c r="L16975" s="91"/>
    </row>
    <row r="16976" spans="2:12" x14ac:dyDescent="0.25">
      <c r="B16976" s="67" t="s">
        <v>554</v>
      </c>
      <c r="C16976" s="67" t="s">
        <v>555</v>
      </c>
      <c r="D16976" s="68" t="s">
        <v>385</v>
      </c>
      <c r="E16976" s="67" t="s">
        <v>386</v>
      </c>
      <c r="F16976" s="68" t="s">
        <v>580</v>
      </c>
      <c r="G16976" s="67" t="s">
        <v>581</v>
      </c>
      <c r="H16976" s="68" t="s">
        <v>363</v>
      </c>
      <c r="I16976" s="69">
        <v>0</v>
      </c>
      <c r="J16976" s="69">
        <v>0</v>
      </c>
      <c r="K16976" s="91"/>
      <c r="L16976" s="91"/>
    </row>
    <row r="16977" spans="2:12" x14ac:dyDescent="0.25">
      <c r="B16977" s="67" t="s">
        <v>554</v>
      </c>
      <c r="C16977" s="67" t="s">
        <v>555</v>
      </c>
      <c r="D16977" s="68" t="s">
        <v>385</v>
      </c>
      <c r="E16977" s="67" t="s">
        <v>386</v>
      </c>
      <c r="F16977" s="68" t="s">
        <v>580</v>
      </c>
      <c r="G16977" s="67" t="s">
        <v>581</v>
      </c>
      <c r="H16977" s="68" t="s">
        <v>362</v>
      </c>
      <c r="I16977" s="69">
        <v>0</v>
      </c>
      <c r="J16977" s="69">
        <v>0</v>
      </c>
      <c r="K16977" s="91"/>
      <c r="L16977" s="91"/>
    </row>
    <row r="16978" spans="2:12" x14ac:dyDescent="0.25">
      <c r="B16978" s="67" t="s">
        <v>554</v>
      </c>
      <c r="C16978" s="67" t="s">
        <v>555</v>
      </c>
      <c r="D16978" s="68" t="s">
        <v>385</v>
      </c>
      <c r="E16978" s="67" t="s">
        <v>386</v>
      </c>
      <c r="F16978" s="68" t="s">
        <v>580</v>
      </c>
      <c r="G16978" s="67" t="s">
        <v>581</v>
      </c>
      <c r="H16978" s="68" t="s">
        <v>364</v>
      </c>
      <c r="I16978" s="69">
        <v>0</v>
      </c>
      <c r="J16978" s="69">
        <v>0</v>
      </c>
      <c r="K16978" s="91"/>
      <c r="L16978" s="91"/>
    </row>
    <row r="16979" spans="2:12" x14ac:dyDescent="0.25">
      <c r="B16979" s="67" t="s">
        <v>554</v>
      </c>
      <c r="C16979" s="67" t="s">
        <v>555</v>
      </c>
      <c r="D16979" s="68" t="s">
        <v>385</v>
      </c>
      <c r="E16979" s="67" t="s">
        <v>386</v>
      </c>
      <c r="F16979" s="68" t="s">
        <v>580</v>
      </c>
      <c r="G16979" s="67" t="s">
        <v>581</v>
      </c>
      <c r="H16979" s="68" t="s">
        <v>362</v>
      </c>
      <c r="I16979" s="69">
        <v>0</v>
      </c>
      <c r="J16979" s="69">
        <v>0</v>
      </c>
      <c r="K16979" s="91"/>
      <c r="L16979" s="91"/>
    </row>
    <row r="16980" spans="2:12" x14ac:dyDescent="0.25">
      <c r="B16980" s="67" t="s">
        <v>554</v>
      </c>
      <c r="C16980" s="67" t="s">
        <v>555</v>
      </c>
      <c r="D16980" s="68" t="s">
        <v>385</v>
      </c>
      <c r="E16980" s="67" t="s">
        <v>386</v>
      </c>
      <c r="F16980" s="68" t="s">
        <v>580</v>
      </c>
      <c r="G16980" s="67" t="s">
        <v>581</v>
      </c>
      <c r="H16980" s="68" t="s">
        <v>363</v>
      </c>
      <c r="I16980" s="69">
        <v>0</v>
      </c>
      <c r="J16980" s="69">
        <v>0</v>
      </c>
      <c r="K16980" s="91"/>
      <c r="L16980" s="91"/>
    </row>
    <row r="16981" spans="2:12" x14ac:dyDescent="0.25">
      <c r="B16981" s="67" t="s">
        <v>554</v>
      </c>
      <c r="C16981" s="67" t="s">
        <v>555</v>
      </c>
      <c r="D16981" s="68" t="s">
        <v>385</v>
      </c>
      <c r="E16981" s="67" t="s">
        <v>386</v>
      </c>
      <c r="F16981" s="68" t="s">
        <v>580</v>
      </c>
      <c r="G16981" s="67" t="s">
        <v>581</v>
      </c>
      <c r="H16981" s="68" t="s">
        <v>362</v>
      </c>
      <c r="I16981" s="69">
        <v>0</v>
      </c>
      <c r="J16981" s="69">
        <v>0</v>
      </c>
      <c r="K16981" s="91"/>
      <c r="L16981" s="91"/>
    </row>
    <row r="16982" spans="2:12" x14ac:dyDescent="0.25">
      <c r="B16982" s="67" t="s">
        <v>554</v>
      </c>
      <c r="C16982" s="67" t="s">
        <v>555</v>
      </c>
      <c r="D16982" s="68" t="s">
        <v>385</v>
      </c>
      <c r="E16982" s="67" t="s">
        <v>386</v>
      </c>
      <c r="F16982" s="68" t="s">
        <v>580</v>
      </c>
      <c r="G16982" s="67" t="s">
        <v>581</v>
      </c>
      <c r="H16982" s="68" t="s">
        <v>363</v>
      </c>
      <c r="I16982" s="69">
        <v>0</v>
      </c>
      <c r="J16982" s="69">
        <v>0</v>
      </c>
      <c r="K16982" s="91"/>
      <c r="L16982" s="91"/>
    </row>
    <row r="16983" spans="2:12" x14ac:dyDescent="0.25">
      <c r="B16983" s="67" t="s">
        <v>554</v>
      </c>
      <c r="C16983" s="67" t="s">
        <v>555</v>
      </c>
      <c r="D16983" s="68" t="s">
        <v>385</v>
      </c>
      <c r="E16983" s="67" t="s">
        <v>386</v>
      </c>
      <c r="F16983" s="68" t="s">
        <v>580</v>
      </c>
      <c r="G16983" s="67" t="s">
        <v>581</v>
      </c>
      <c r="H16983" s="68" t="s">
        <v>364</v>
      </c>
      <c r="I16983" s="69">
        <v>0</v>
      </c>
      <c r="J16983" s="69">
        <v>0</v>
      </c>
      <c r="K16983" s="91"/>
      <c r="L16983" s="91"/>
    </row>
    <row r="16984" spans="2:12" x14ac:dyDescent="0.25">
      <c r="B16984" s="67" t="s">
        <v>554</v>
      </c>
      <c r="C16984" s="67" t="s">
        <v>555</v>
      </c>
      <c r="D16984" s="68" t="s">
        <v>385</v>
      </c>
      <c r="E16984" s="67" t="s">
        <v>386</v>
      </c>
      <c r="F16984" s="68" t="s">
        <v>580</v>
      </c>
      <c r="G16984" s="67" t="s">
        <v>581</v>
      </c>
      <c r="H16984" s="68" t="s">
        <v>363</v>
      </c>
      <c r="I16984" s="69">
        <v>0</v>
      </c>
      <c r="J16984" s="69">
        <v>0</v>
      </c>
      <c r="K16984" s="91"/>
      <c r="L16984" s="91"/>
    </row>
    <row r="16985" spans="2:12" x14ac:dyDescent="0.25">
      <c r="B16985" s="67" t="s">
        <v>554</v>
      </c>
      <c r="C16985" s="67" t="s">
        <v>555</v>
      </c>
      <c r="D16985" s="68" t="s">
        <v>385</v>
      </c>
      <c r="E16985" s="67" t="s">
        <v>386</v>
      </c>
      <c r="F16985" s="68" t="s">
        <v>580</v>
      </c>
      <c r="G16985" s="67" t="s">
        <v>581</v>
      </c>
      <c r="H16985" s="68" t="s">
        <v>362</v>
      </c>
      <c r="I16985" s="69">
        <v>0</v>
      </c>
      <c r="J16985" s="69">
        <v>0</v>
      </c>
      <c r="K16985" s="91"/>
      <c r="L16985" s="91"/>
    </row>
    <row r="16986" spans="2:12" x14ac:dyDescent="0.25">
      <c r="B16986" s="67" t="s">
        <v>554</v>
      </c>
      <c r="C16986" s="67" t="s">
        <v>555</v>
      </c>
      <c r="D16986" s="68" t="s">
        <v>385</v>
      </c>
      <c r="E16986" s="67" t="s">
        <v>386</v>
      </c>
      <c r="F16986" s="68" t="s">
        <v>580</v>
      </c>
      <c r="G16986" s="67" t="s">
        <v>581</v>
      </c>
      <c r="H16986" s="68" t="s">
        <v>363</v>
      </c>
      <c r="I16986" s="69">
        <v>0</v>
      </c>
      <c r="J16986" s="69">
        <v>0</v>
      </c>
      <c r="K16986" s="91"/>
      <c r="L16986" s="91"/>
    </row>
    <row r="16987" spans="2:12" x14ac:dyDescent="0.25">
      <c r="B16987" s="67" t="s">
        <v>554</v>
      </c>
      <c r="C16987" s="67" t="s">
        <v>555</v>
      </c>
      <c r="D16987" s="68" t="s">
        <v>385</v>
      </c>
      <c r="E16987" s="67" t="s">
        <v>386</v>
      </c>
      <c r="F16987" s="68" t="s">
        <v>580</v>
      </c>
      <c r="G16987" s="67" t="s">
        <v>581</v>
      </c>
      <c r="H16987" s="68" t="s">
        <v>362</v>
      </c>
      <c r="I16987" s="69">
        <v>0</v>
      </c>
      <c r="J16987" s="69">
        <v>0</v>
      </c>
      <c r="K16987" s="91"/>
      <c r="L16987" s="91"/>
    </row>
    <row r="16988" spans="2:12" x14ac:dyDescent="0.25">
      <c r="B16988" s="67" t="s">
        <v>554</v>
      </c>
      <c r="C16988" s="67" t="s">
        <v>555</v>
      </c>
      <c r="D16988" s="68" t="s">
        <v>385</v>
      </c>
      <c r="E16988" s="67" t="s">
        <v>386</v>
      </c>
      <c r="F16988" s="68" t="s">
        <v>580</v>
      </c>
      <c r="G16988" s="67" t="s">
        <v>581</v>
      </c>
      <c r="H16988" s="68" t="s">
        <v>363</v>
      </c>
      <c r="I16988" s="69">
        <v>0</v>
      </c>
      <c r="J16988" s="69">
        <v>0</v>
      </c>
      <c r="K16988" s="91"/>
      <c r="L16988" s="91"/>
    </row>
    <row r="16989" spans="2:12" x14ac:dyDescent="0.25">
      <c r="B16989" s="67" t="s">
        <v>554</v>
      </c>
      <c r="C16989" s="67" t="s">
        <v>555</v>
      </c>
      <c r="D16989" s="68" t="s">
        <v>385</v>
      </c>
      <c r="E16989" s="67" t="s">
        <v>386</v>
      </c>
      <c r="F16989" s="68" t="s">
        <v>580</v>
      </c>
      <c r="G16989" s="67" t="s">
        <v>581</v>
      </c>
      <c r="H16989" s="68" t="s">
        <v>362</v>
      </c>
      <c r="I16989" s="69">
        <v>0</v>
      </c>
      <c r="J16989" s="69">
        <v>0</v>
      </c>
      <c r="K16989" s="91"/>
      <c r="L16989" s="91"/>
    </row>
    <row r="16990" spans="2:12" x14ac:dyDescent="0.25">
      <c r="B16990" s="67" t="s">
        <v>554</v>
      </c>
      <c r="C16990" s="67" t="s">
        <v>555</v>
      </c>
      <c r="D16990" s="68" t="s">
        <v>385</v>
      </c>
      <c r="E16990" s="67" t="s">
        <v>386</v>
      </c>
      <c r="F16990" s="68" t="s">
        <v>580</v>
      </c>
      <c r="G16990" s="67" t="s">
        <v>581</v>
      </c>
      <c r="H16990" s="68" t="s">
        <v>363</v>
      </c>
      <c r="I16990" s="69">
        <v>0</v>
      </c>
      <c r="J16990" s="69">
        <v>0</v>
      </c>
      <c r="K16990" s="91"/>
      <c r="L16990" s="91"/>
    </row>
    <row r="16991" spans="2:12" x14ac:dyDescent="0.25">
      <c r="B16991" s="67" t="s">
        <v>554</v>
      </c>
      <c r="C16991" s="67" t="s">
        <v>555</v>
      </c>
      <c r="D16991" s="68" t="s">
        <v>385</v>
      </c>
      <c r="E16991" s="67" t="s">
        <v>386</v>
      </c>
      <c r="F16991" s="68" t="s">
        <v>580</v>
      </c>
      <c r="G16991" s="67" t="s">
        <v>581</v>
      </c>
      <c r="H16991" s="68" t="s">
        <v>364</v>
      </c>
      <c r="I16991" s="69">
        <v>0</v>
      </c>
      <c r="J16991" s="69">
        <v>0</v>
      </c>
      <c r="K16991" s="91"/>
      <c r="L16991" s="91"/>
    </row>
    <row r="16992" spans="2:12" x14ac:dyDescent="0.25">
      <c r="B16992" s="67" t="s">
        <v>554</v>
      </c>
      <c r="C16992" s="67" t="s">
        <v>555</v>
      </c>
      <c r="D16992" s="68" t="s">
        <v>385</v>
      </c>
      <c r="E16992" s="67" t="s">
        <v>386</v>
      </c>
      <c r="F16992" s="68" t="s">
        <v>580</v>
      </c>
      <c r="G16992" s="67" t="s">
        <v>581</v>
      </c>
      <c r="H16992" s="68" t="s">
        <v>363</v>
      </c>
      <c r="I16992" s="69">
        <v>7.1150000000000002</v>
      </c>
      <c r="J16992" s="69">
        <v>7.1074999999999999</v>
      </c>
      <c r="K16992" s="91"/>
      <c r="L16992" s="91"/>
    </row>
    <row r="16993" spans="2:12" x14ac:dyDescent="0.25">
      <c r="B16993" s="67" t="s">
        <v>554</v>
      </c>
      <c r="C16993" s="67" t="s">
        <v>555</v>
      </c>
      <c r="D16993" s="68" t="s">
        <v>385</v>
      </c>
      <c r="E16993" s="67" t="s">
        <v>386</v>
      </c>
      <c r="F16993" s="68" t="s">
        <v>580</v>
      </c>
      <c r="G16993" s="67" t="s">
        <v>581</v>
      </c>
      <c r="H16993" s="68" t="s">
        <v>363</v>
      </c>
      <c r="I16993" s="69">
        <v>0</v>
      </c>
      <c r="J16993" s="69">
        <v>0</v>
      </c>
      <c r="K16993" s="91"/>
      <c r="L16993" s="91"/>
    </row>
    <row r="16994" spans="2:12" x14ac:dyDescent="0.25">
      <c r="B16994" s="67" t="s">
        <v>554</v>
      </c>
      <c r="C16994" s="67" t="s">
        <v>555</v>
      </c>
      <c r="D16994" s="68" t="s">
        <v>385</v>
      </c>
      <c r="E16994" s="67" t="s">
        <v>386</v>
      </c>
      <c r="F16994" s="68" t="s">
        <v>580</v>
      </c>
      <c r="G16994" s="67" t="s">
        <v>581</v>
      </c>
      <c r="H16994" s="68" t="s">
        <v>362</v>
      </c>
      <c r="I16994" s="69">
        <v>0</v>
      </c>
      <c r="J16994" s="69">
        <v>0</v>
      </c>
      <c r="K16994" s="91"/>
      <c r="L16994" s="91"/>
    </row>
    <row r="16995" spans="2:12" x14ac:dyDescent="0.25">
      <c r="B16995" s="67" t="s">
        <v>554</v>
      </c>
      <c r="C16995" s="67" t="s">
        <v>555</v>
      </c>
      <c r="D16995" s="68" t="s">
        <v>385</v>
      </c>
      <c r="E16995" s="67" t="s">
        <v>386</v>
      </c>
      <c r="F16995" s="68" t="s">
        <v>580</v>
      </c>
      <c r="G16995" s="67" t="s">
        <v>581</v>
      </c>
      <c r="H16995" s="68" t="s">
        <v>363</v>
      </c>
      <c r="I16995" s="69">
        <v>0</v>
      </c>
      <c r="J16995" s="69">
        <v>0</v>
      </c>
      <c r="K16995" s="91"/>
      <c r="L16995" s="91"/>
    </row>
    <row r="16996" spans="2:12" x14ac:dyDescent="0.25">
      <c r="B16996" s="67" t="s">
        <v>554</v>
      </c>
      <c r="C16996" s="67" t="s">
        <v>555</v>
      </c>
      <c r="D16996" s="68" t="s">
        <v>385</v>
      </c>
      <c r="E16996" s="67" t="s">
        <v>386</v>
      </c>
      <c r="F16996" s="68" t="s">
        <v>580</v>
      </c>
      <c r="G16996" s="67" t="s">
        <v>581</v>
      </c>
      <c r="H16996" s="68" t="s">
        <v>364</v>
      </c>
      <c r="I16996" s="69">
        <v>0</v>
      </c>
      <c r="J16996" s="69">
        <v>0</v>
      </c>
      <c r="K16996" s="91"/>
      <c r="L16996" s="91"/>
    </row>
    <row r="16997" spans="2:12" x14ac:dyDescent="0.25">
      <c r="B16997" s="67" t="s">
        <v>554</v>
      </c>
      <c r="C16997" s="67" t="s">
        <v>555</v>
      </c>
      <c r="D16997" s="68" t="s">
        <v>385</v>
      </c>
      <c r="E16997" s="67" t="s">
        <v>386</v>
      </c>
      <c r="F16997" s="68" t="s">
        <v>580</v>
      </c>
      <c r="G16997" s="67" t="s">
        <v>581</v>
      </c>
      <c r="H16997" s="68" t="s">
        <v>362</v>
      </c>
      <c r="I16997" s="69">
        <v>0</v>
      </c>
      <c r="J16997" s="69">
        <v>0</v>
      </c>
      <c r="K16997" s="91"/>
      <c r="L16997" s="91"/>
    </row>
    <row r="16998" spans="2:12" x14ac:dyDescent="0.25">
      <c r="B16998" s="67" t="s">
        <v>554</v>
      </c>
      <c r="C16998" s="67" t="s">
        <v>555</v>
      </c>
      <c r="D16998" s="68" t="s">
        <v>385</v>
      </c>
      <c r="E16998" s="67" t="s">
        <v>386</v>
      </c>
      <c r="F16998" s="68" t="s">
        <v>580</v>
      </c>
      <c r="G16998" s="67" t="s">
        <v>581</v>
      </c>
      <c r="H16998" s="68" t="s">
        <v>362</v>
      </c>
      <c r="I16998" s="69">
        <v>0</v>
      </c>
      <c r="J16998" s="69">
        <v>0</v>
      </c>
      <c r="K16998" s="91"/>
      <c r="L16998" s="91"/>
    </row>
    <row r="16999" spans="2:12" x14ac:dyDescent="0.25">
      <c r="B16999" s="67" t="s">
        <v>554</v>
      </c>
      <c r="C16999" s="67" t="s">
        <v>555</v>
      </c>
      <c r="D16999" s="68" t="s">
        <v>385</v>
      </c>
      <c r="E16999" s="67" t="s">
        <v>386</v>
      </c>
      <c r="F16999" s="68" t="s">
        <v>580</v>
      </c>
      <c r="G16999" s="67" t="s">
        <v>581</v>
      </c>
      <c r="H16999" s="68" t="s">
        <v>363</v>
      </c>
      <c r="I16999" s="69">
        <v>0</v>
      </c>
      <c r="J16999" s="69">
        <v>0</v>
      </c>
      <c r="K16999" s="91"/>
      <c r="L16999" s="91"/>
    </row>
    <row r="17000" spans="2:12" x14ac:dyDescent="0.25">
      <c r="B17000" s="67" t="s">
        <v>554</v>
      </c>
      <c r="C17000" s="67" t="s">
        <v>555</v>
      </c>
      <c r="D17000" s="68" t="s">
        <v>385</v>
      </c>
      <c r="E17000" s="67" t="s">
        <v>386</v>
      </c>
      <c r="F17000" s="68" t="s">
        <v>580</v>
      </c>
      <c r="G17000" s="67" t="s">
        <v>581</v>
      </c>
      <c r="H17000" s="68" t="s">
        <v>364</v>
      </c>
      <c r="I17000" s="69">
        <v>0</v>
      </c>
      <c r="J17000" s="69">
        <v>0</v>
      </c>
      <c r="K17000" s="91"/>
      <c r="L17000" s="91"/>
    </row>
    <row r="17001" spans="2:12" x14ac:dyDescent="0.25">
      <c r="B17001" s="67" t="s">
        <v>554</v>
      </c>
      <c r="C17001" s="67" t="s">
        <v>555</v>
      </c>
      <c r="D17001" s="68" t="s">
        <v>385</v>
      </c>
      <c r="E17001" s="67" t="s">
        <v>386</v>
      </c>
      <c r="F17001" s="68" t="s">
        <v>580</v>
      </c>
      <c r="G17001" s="67" t="s">
        <v>581</v>
      </c>
      <c r="H17001" s="68" t="s">
        <v>362</v>
      </c>
      <c r="I17001" s="69">
        <v>0</v>
      </c>
      <c r="J17001" s="69">
        <v>0</v>
      </c>
      <c r="K17001" s="91"/>
      <c r="L17001" s="91"/>
    </row>
    <row r="17002" spans="2:12" x14ac:dyDescent="0.25">
      <c r="B17002" s="67" t="s">
        <v>554</v>
      </c>
      <c r="C17002" s="67" t="s">
        <v>555</v>
      </c>
      <c r="D17002" s="68" t="s">
        <v>385</v>
      </c>
      <c r="E17002" s="67" t="s">
        <v>386</v>
      </c>
      <c r="F17002" s="68" t="s">
        <v>580</v>
      </c>
      <c r="G17002" s="67" t="s">
        <v>581</v>
      </c>
      <c r="H17002" s="68" t="s">
        <v>363</v>
      </c>
      <c r="I17002" s="69">
        <v>6.0677000000000003</v>
      </c>
      <c r="J17002" s="69">
        <v>6.1426999999999996</v>
      </c>
      <c r="K17002" s="91"/>
      <c r="L17002" s="91"/>
    </row>
    <row r="17003" spans="2:12" x14ac:dyDescent="0.25">
      <c r="B17003" s="67" t="s">
        <v>554</v>
      </c>
      <c r="C17003" s="67" t="s">
        <v>555</v>
      </c>
      <c r="D17003" s="68" t="s">
        <v>385</v>
      </c>
      <c r="E17003" s="67" t="s">
        <v>386</v>
      </c>
      <c r="F17003" s="68" t="s">
        <v>580</v>
      </c>
      <c r="G17003" s="67" t="s">
        <v>581</v>
      </c>
      <c r="H17003" s="68" t="s">
        <v>364</v>
      </c>
      <c r="I17003" s="69">
        <v>0</v>
      </c>
      <c r="J17003" s="69">
        <v>0</v>
      </c>
      <c r="K17003" s="91"/>
      <c r="L17003" s="91"/>
    </row>
    <row r="17004" spans="2:12" x14ac:dyDescent="0.25">
      <c r="B17004" s="67" t="s">
        <v>554</v>
      </c>
      <c r="C17004" s="67" t="s">
        <v>555</v>
      </c>
      <c r="D17004" s="68" t="s">
        <v>385</v>
      </c>
      <c r="E17004" s="67" t="s">
        <v>386</v>
      </c>
      <c r="F17004" s="68" t="s">
        <v>580</v>
      </c>
      <c r="G17004" s="67" t="s">
        <v>581</v>
      </c>
      <c r="H17004" s="68" t="s">
        <v>362</v>
      </c>
      <c r="I17004" s="69">
        <v>0</v>
      </c>
      <c r="J17004" s="69">
        <v>0</v>
      </c>
      <c r="K17004" s="91"/>
      <c r="L17004" s="91"/>
    </row>
    <row r="17005" spans="2:12" x14ac:dyDescent="0.25">
      <c r="B17005" s="67" t="s">
        <v>554</v>
      </c>
      <c r="C17005" s="67" t="s">
        <v>555</v>
      </c>
      <c r="D17005" s="68" t="s">
        <v>385</v>
      </c>
      <c r="E17005" s="67" t="s">
        <v>386</v>
      </c>
      <c r="F17005" s="68" t="s">
        <v>580</v>
      </c>
      <c r="G17005" s="67" t="s">
        <v>581</v>
      </c>
      <c r="H17005" s="68" t="s">
        <v>363</v>
      </c>
      <c r="I17005" s="69">
        <v>10.055199999999999</v>
      </c>
      <c r="J17005" s="69">
        <v>0</v>
      </c>
      <c r="K17005" s="91"/>
      <c r="L17005" s="91"/>
    </row>
    <row r="17006" spans="2:12" x14ac:dyDescent="0.25">
      <c r="B17006" s="67" t="s">
        <v>554</v>
      </c>
      <c r="C17006" s="67" t="s">
        <v>555</v>
      </c>
      <c r="D17006" s="68" t="s">
        <v>385</v>
      </c>
      <c r="E17006" s="67" t="s">
        <v>386</v>
      </c>
      <c r="F17006" s="68" t="s">
        <v>580</v>
      </c>
      <c r="G17006" s="67" t="s">
        <v>581</v>
      </c>
      <c r="H17006" s="68" t="s">
        <v>364</v>
      </c>
      <c r="I17006" s="69">
        <v>0</v>
      </c>
      <c r="J17006" s="69">
        <v>0</v>
      </c>
      <c r="K17006" s="91"/>
      <c r="L17006" s="91"/>
    </row>
    <row r="17007" spans="2:12" x14ac:dyDescent="0.25">
      <c r="B17007" s="67" t="s">
        <v>554</v>
      </c>
      <c r="C17007" s="67" t="s">
        <v>555</v>
      </c>
      <c r="D17007" s="68" t="s">
        <v>385</v>
      </c>
      <c r="E17007" s="67" t="s">
        <v>386</v>
      </c>
      <c r="F17007" s="68" t="s">
        <v>580</v>
      </c>
      <c r="G17007" s="67" t="s">
        <v>581</v>
      </c>
      <c r="H17007" s="68" t="s">
        <v>362</v>
      </c>
      <c r="I17007" s="69">
        <v>0</v>
      </c>
      <c r="J17007" s="69">
        <v>0</v>
      </c>
      <c r="K17007" s="91"/>
      <c r="L17007" s="91"/>
    </row>
    <row r="17008" spans="2:12" x14ac:dyDescent="0.25">
      <c r="B17008" s="67" t="s">
        <v>554</v>
      </c>
      <c r="C17008" s="67" t="s">
        <v>555</v>
      </c>
      <c r="D17008" s="68" t="s">
        <v>385</v>
      </c>
      <c r="E17008" s="67" t="s">
        <v>386</v>
      </c>
      <c r="F17008" s="68" t="s">
        <v>580</v>
      </c>
      <c r="G17008" s="67" t="s">
        <v>581</v>
      </c>
      <c r="H17008" s="68" t="s">
        <v>363</v>
      </c>
      <c r="I17008" s="69">
        <v>14.23</v>
      </c>
      <c r="J17008" s="69">
        <v>0</v>
      </c>
      <c r="K17008" s="91"/>
      <c r="L17008" s="91"/>
    </row>
    <row r="17009" spans="2:12" x14ac:dyDescent="0.25">
      <c r="B17009" s="67" t="s">
        <v>554</v>
      </c>
      <c r="C17009" s="67" t="s">
        <v>555</v>
      </c>
      <c r="D17009" s="68" t="s">
        <v>385</v>
      </c>
      <c r="E17009" s="67" t="s">
        <v>386</v>
      </c>
      <c r="F17009" s="68" t="s">
        <v>580</v>
      </c>
      <c r="G17009" s="67" t="s">
        <v>581</v>
      </c>
      <c r="H17009" s="68" t="s">
        <v>364</v>
      </c>
      <c r="I17009" s="69">
        <v>0</v>
      </c>
      <c r="J17009" s="69">
        <v>0</v>
      </c>
      <c r="K17009" s="91"/>
      <c r="L17009" s="91"/>
    </row>
    <row r="17010" spans="2:12" x14ac:dyDescent="0.25">
      <c r="B17010" s="67" t="s">
        <v>554</v>
      </c>
      <c r="C17010" s="67" t="s">
        <v>555</v>
      </c>
      <c r="D17010" s="68" t="s">
        <v>385</v>
      </c>
      <c r="E17010" s="67" t="s">
        <v>386</v>
      </c>
      <c r="F17010" s="68" t="s">
        <v>580</v>
      </c>
      <c r="G17010" s="67" t="s">
        <v>581</v>
      </c>
      <c r="H17010" s="68" t="s">
        <v>362</v>
      </c>
      <c r="I17010" s="69">
        <v>0</v>
      </c>
      <c r="J17010" s="69">
        <v>0</v>
      </c>
      <c r="K17010" s="91"/>
      <c r="L17010" s="91"/>
    </row>
    <row r="17011" spans="2:12" x14ac:dyDescent="0.25">
      <c r="B17011" s="67" t="s">
        <v>554</v>
      </c>
      <c r="C17011" s="67" t="s">
        <v>555</v>
      </c>
      <c r="D17011" s="68" t="s">
        <v>385</v>
      </c>
      <c r="E17011" s="67" t="s">
        <v>386</v>
      </c>
      <c r="F17011" s="68" t="s">
        <v>580</v>
      </c>
      <c r="G17011" s="67" t="s">
        <v>581</v>
      </c>
      <c r="H17011" s="68" t="s">
        <v>363</v>
      </c>
      <c r="I17011" s="69">
        <v>0</v>
      </c>
      <c r="J17011" s="69">
        <v>0</v>
      </c>
      <c r="K17011" s="91"/>
      <c r="L17011" s="91"/>
    </row>
    <row r="17012" spans="2:12" x14ac:dyDescent="0.25">
      <c r="B17012" s="67" t="s">
        <v>554</v>
      </c>
      <c r="C17012" s="67" t="s">
        <v>555</v>
      </c>
      <c r="D17012" s="68" t="s">
        <v>385</v>
      </c>
      <c r="E17012" s="67" t="s">
        <v>386</v>
      </c>
      <c r="F17012" s="68" t="s">
        <v>580</v>
      </c>
      <c r="G17012" s="67" t="s">
        <v>581</v>
      </c>
      <c r="H17012" s="68" t="s">
        <v>364</v>
      </c>
      <c r="I17012" s="69">
        <v>0</v>
      </c>
      <c r="J17012" s="69">
        <v>12.185</v>
      </c>
      <c r="K17012" s="91"/>
      <c r="L17012" s="91"/>
    </row>
    <row r="17013" spans="2:12" x14ac:dyDescent="0.25">
      <c r="B17013" s="67" t="s">
        <v>554</v>
      </c>
      <c r="C17013" s="67" t="s">
        <v>555</v>
      </c>
      <c r="D17013" s="68" t="s">
        <v>385</v>
      </c>
      <c r="E17013" s="67" t="s">
        <v>386</v>
      </c>
      <c r="F17013" s="68" t="s">
        <v>580</v>
      </c>
      <c r="G17013" s="67" t="s">
        <v>581</v>
      </c>
      <c r="H17013" s="68" t="s">
        <v>362</v>
      </c>
      <c r="I17013" s="69">
        <v>0</v>
      </c>
      <c r="J17013" s="69">
        <v>0</v>
      </c>
      <c r="K17013" s="91"/>
      <c r="L17013" s="91"/>
    </row>
    <row r="17014" spans="2:12" x14ac:dyDescent="0.25">
      <c r="B17014" s="67" t="s">
        <v>554</v>
      </c>
      <c r="C17014" s="67" t="s">
        <v>555</v>
      </c>
      <c r="D17014" s="68" t="s">
        <v>385</v>
      </c>
      <c r="E17014" s="67" t="s">
        <v>386</v>
      </c>
      <c r="F17014" s="68" t="s">
        <v>580</v>
      </c>
      <c r="G17014" s="67" t="s">
        <v>581</v>
      </c>
      <c r="H17014" s="68" t="s">
        <v>363</v>
      </c>
      <c r="I17014" s="69">
        <v>0</v>
      </c>
      <c r="J17014" s="69">
        <v>0</v>
      </c>
      <c r="K17014" s="91"/>
      <c r="L17014" s="91"/>
    </row>
    <row r="17015" spans="2:12" x14ac:dyDescent="0.25">
      <c r="B17015" s="67" t="s">
        <v>554</v>
      </c>
      <c r="C17015" s="67" t="s">
        <v>555</v>
      </c>
      <c r="D17015" s="68" t="s">
        <v>385</v>
      </c>
      <c r="E17015" s="67" t="s">
        <v>386</v>
      </c>
      <c r="F17015" s="68" t="s">
        <v>580</v>
      </c>
      <c r="G17015" s="67" t="s">
        <v>581</v>
      </c>
      <c r="H17015" s="68" t="s">
        <v>364</v>
      </c>
      <c r="I17015" s="69">
        <v>0</v>
      </c>
      <c r="J17015" s="69">
        <v>20.167999999999999</v>
      </c>
      <c r="K17015" s="91"/>
      <c r="L17015" s="91"/>
    </row>
    <row r="17016" spans="2:12" x14ac:dyDescent="0.25">
      <c r="B17016" s="67" t="s">
        <v>554</v>
      </c>
      <c r="C17016" s="67" t="s">
        <v>555</v>
      </c>
      <c r="D17016" s="68" t="s">
        <v>385</v>
      </c>
      <c r="E17016" s="67" t="s">
        <v>386</v>
      </c>
      <c r="F17016" s="68" t="s">
        <v>580</v>
      </c>
      <c r="G17016" s="67" t="s">
        <v>581</v>
      </c>
      <c r="H17016" s="68" t="s">
        <v>363</v>
      </c>
      <c r="I17016" s="69">
        <v>0</v>
      </c>
      <c r="J17016" s="69">
        <v>0</v>
      </c>
      <c r="K17016" s="91"/>
      <c r="L17016" s="91"/>
    </row>
    <row r="17017" spans="2:12" x14ac:dyDescent="0.25">
      <c r="B17017" s="67" t="s">
        <v>554</v>
      </c>
      <c r="C17017" s="67" t="s">
        <v>555</v>
      </c>
      <c r="D17017" s="68" t="s">
        <v>385</v>
      </c>
      <c r="E17017" s="67" t="s">
        <v>386</v>
      </c>
      <c r="F17017" s="68" t="s">
        <v>580</v>
      </c>
      <c r="G17017" s="67" t="s">
        <v>581</v>
      </c>
      <c r="H17017" s="68" t="s">
        <v>362</v>
      </c>
      <c r="I17017" s="69">
        <v>0</v>
      </c>
      <c r="J17017" s="69">
        <v>0</v>
      </c>
      <c r="K17017" s="91"/>
      <c r="L17017" s="91"/>
    </row>
    <row r="17018" spans="2:12" x14ac:dyDescent="0.25">
      <c r="B17018" s="67" t="s">
        <v>554</v>
      </c>
      <c r="C17018" s="67" t="s">
        <v>555</v>
      </c>
      <c r="D17018" s="68" t="s">
        <v>385</v>
      </c>
      <c r="E17018" s="67" t="s">
        <v>386</v>
      </c>
      <c r="F17018" s="68" t="s">
        <v>580</v>
      </c>
      <c r="G17018" s="67" t="s">
        <v>581</v>
      </c>
      <c r="H17018" s="68" t="s">
        <v>363</v>
      </c>
      <c r="I17018" s="69">
        <v>15.242599999999999</v>
      </c>
      <c r="J17018" s="69">
        <v>0</v>
      </c>
      <c r="K17018" s="91"/>
      <c r="L17018" s="91"/>
    </row>
    <row r="17019" spans="2:12" x14ac:dyDescent="0.25">
      <c r="B17019" s="67" t="s">
        <v>554</v>
      </c>
      <c r="C17019" s="67" t="s">
        <v>555</v>
      </c>
      <c r="D17019" s="68" t="s">
        <v>385</v>
      </c>
      <c r="E17019" s="67" t="s">
        <v>386</v>
      </c>
      <c r="F17019" s="68" t="s">
        <v>580</v>
      </c>
      <c r="G17019" s="67" t="s">
        <v>581</v>
      </c>
      <c r="H17019" s="68" t="s">
        <v>364</v>
      </c>
      <c r="I17019" s="69">
        <v>16.2514</v>
      </c>
      <c r="J17019" s="69">
        <v>38.604599999999998</v>
      </c>
      <c r="K17019" s="91"/>
      <c r="L17019" s="91"/>
    </row>
    <row r="17020" spans="2:12" x14ac:dyDescent="0.25">
      <c r="B17020" s="67" t="s">
        <v>554</v>
      </c>
      <c r="C17020" s="67" t="s">
        <v>555</v>
      </c>
      <c r="D17020" s="68" t="s">
        <v>385</v>
      </c>
      <c r="E17020" s="67" t="s">
        <v>386</v>
      </c>
      <c r="F17020" s="68" t="s">
        <v>580</v>
      </c>
      <c r="G17020" s="67" t="s">
        <v>581</v>
      </c>
      <c r="H17020" s="68" t="s">
        <v>362</v>
      </c>
      <c r="I17020" s="69">
        <v>0</v>
      </c>
      <c r="J17020" s="69">
        <v>0</v>
      </c>
      <c r="K17020" s="91"/>
      <c r="L17020" s="91"/>
    </row>
    <row r="17021" spans="2:12" x14ac:dyDescent="0.25">
      <c r="B17021" s="67" t="s">
        <v>554</v>
      </c>
      <c r="C17021" s="67" t="s">
        <v>555</v>
      </c>
      <c r="D17021" s="68" t="s">
        <v>385</v>
      </c>
      <c r="E17021" s="67" t="s">
        <v>386</v>
      </c>
      <c r="F17021" s="68" t="s">
        <v>580</v>
      </c>
      <c r="G17021" s="67" t="s">
        <v>581</v>
      </c>
      <c r="H17021" s="68" t="s">
        <v>363</v>
      </c>
      <c r="I17021" s="69">
        <v>0</v>
      </c>
      <c r="J17021" s="69">
        <v>0</v>
      </c>
      <c r="K17021" s="91"/>
      <c r="L17021" s="91"/>
    </row>
    <row r="17022" spans="2:12" x14ac:dyDescent="0.25">
      <c r="B17022" s="67" t="s">
        <v>554</v>
      </c>
      <c r="C17022" s="67" t="s">
        <v>555</v>
      </c>
      <c r="D17022" s="68" t="s">
        <v>385</v>
      </c>
      <c r="E17022" s="67" t="s">
        <v>386</v>
      </c>
      <c r="F17022" s="68" t="s">
        <v>580</v>
      </c>
      <c r="G17022" s="67" t="s">
        <v>581</v>
      </c>
      <c r="H17022" s="68" t="s">
        <v>364</v>
      </c>
      <c r="I17022" s="69">
        <v>0</v>
      </c>
      <c r="J17022" s="69">
        <v>0</v>
      </c>
      <c r="K17022" s="91"/>
      <c r="L17022" s="91"/>
    </row>
    <row r="17023" spans="2:12" x14ac:dyDescent="0.25">
      <c r="B17023" s="67" t="s">
        <v>554</v>
      </c>
      <c r="C17023" s="67" t="s">
        <v>555</v>
      </c>
      <c r="D17023" s="68" t="s">
        <v>385</v>
      </c>
      <c r="E17023" s="67" t="s">
        <v>386</v>
      </c>
      <c r="F17023" s="68" t="s">
        <v>580</v>
      </c>
      <c r="G17023" s="67" t="s">
        <v>581</v>
      </c>
      <c r="H17023" s="68" t="s">
        <v>363</v>
      </c>
      <c r="I17023" s="69">
        <v>0</v>
      </c>
      <c r="J17023" s="69">
        <v>0</v>
      </c>
      <c r="K17023" s="91"/>
      <c r="L17023" s="91"/>
    </row>
    <row r="17024" spans="2:12" x14ac:dyDescent="0.25">
      <c r="B17024" s="67" t="s">
        <v>554</v>
      </c>
      <c r="C17024" s="67" t="s">
        <v>555</v>
      </c>
      <c r="D17024" s="68" t="s">
        <v>385</v>
      </c>
      <c r="E17024" s="67" t="s">
        <v>386</v>
      </c>
      <c r="F17024" s="68" t="s">
        <v>580</v>
      </c>
      <c r="G17024" s="67" t="s">
        <v>581</v>
      </c>
      <c r="H17024" s="68" t="s">
        <v>364</v>
      </c>
      <c r="I17024" s="69">
        <v>0</v>
      </c>
      <c r="J17024" s="69">
        <v>0</v>
      </c>
      <c r="K17024" s="91"/>
      <c r="L17024" s="91"/>
    </row>
    <row r="17025" spans="2:12" x14ac:dyDescent="0.25">
      <c r="B17025" s="67" t="s">
        <v>554</v>
      </c>
      <c r="C17025" s="67" t="s">
        <v>555</v>
      </c>
      <c r="D17025" s="68" t="s">
        <v>385</v>
      </c>
      <c r="E17025" s="67" t="s">
        <v>386</v>
      </c>
      <c r="F17025" s="68" t="s">
        <v>580</v>
      </c>
      <c r="G17025" s="67" t="s">
        <v>581</v>
      </c>
      <c r="H17025" s="68" t="s">
        <v>363</v>
      </c>
      <c r="I17025" s="69">
        <v>0</v>
      </c>
      <c r="J17025" s="69">
        <v>0</v>
      </c>
      <c r="K17025" s="91"/>
      <c r="L17025" s="91"/>
    </row>
    <row r="17026" spans="2:12" x14ac:dyDescent="0.25">
      <c r="B17026" s="67" t="s">
        <v>554</v>
      </c>
      <c r="C17026" s="67" t="s">
        <v>555</v>
      </c>
      <c r="D17026" s="68" t="s">
        <v>385</v>
      </c>
      <c r="E17026" s="67" t="s">
        <v>386</v>
      </c>
      <c r="F17026" s="68" t="s">
        <v>580</v>
      </c>
      <c r="G17026" s="67" t="s">
        <v>581</v>
      </c>
      <c r="H17026" s="68" t="s">
        <v>363</v>
      </c>
      <c r="I17026" s="69">
        <v>16.252400000000002</v>
      </c>
      <c r="J17026" s="69">
        <v>0</v>
      </c>
      <c r="K17026" s="91"/>
      <c r="L17026" s="91"/>
    </row>
    <row r="17027" spans="2:12" x14ac:dyDescent="0.25">
      <c r="B17027" s="67" t="s">
        <v>554</v>
      </c>
      <c r="C17027" s="67" t="s">
        <v>555</v>
      </c>
      <c r="D17027" s="68" t="s">
        <v>385</v>
      </c>
      <c r="E17027" s="67" t="s">
        <v>386</v>
      </c>
      <c r="F17027" s="68" t="s">
        <v>580</v>
      </c>
      <c r="G17027" s="67" t="s">
        <v>581</v>
      </c>
      <c r="H17027" s="68" t="s">
        <v>362</v>
      </c>
      <c r="I17027" s="69">
        <v>0</v>
      </c>
      <c r="J17027" s="69">
        <v>0</v>
      </c>
      <c r="K17027" s="91"/>
      <c r="L17027" s="91"/>
    </row>
    <row r="17028" spans="2:12" x14ac:dyDescent="0.25">
      <c r="B17028" s="67" t="s">
        <v>554</v>
      </c>
      <c r="C17028" s="67" t="s">
        <v>555</v>
      </c>
      <c r="D17028" s="68" t="s">
        <v>385</v>
      </c>
      <c r="E17028" s="67" t="s">
        <v>386</v>
      </c>
      <c r="F17028" s="68" t="s">
        <v>580</v>
      </c>
      <c r="G17028" s="67" t="s">
        <v>581</v>
      </c>
      <c r="H17028" s="68" t="s">
        <v>363</v>
      </c>
      <c r="I17028" s="69">
        <v>0</v>
      </c>
      <c r="J17028" s="69">
        <v>0</v>
      </c>
      <c r="K17028" s="91"/>
      <c r="L17028" s="91"/>
    </row>
    <row r="17029" spans="2:12" x14ac:dyDescent="0.25">
      <c r="B17029" s="67" t="s">
        <v>554</v>
      </c>
      <c r="C17029" s="67" t="s">
        <v>555</v>
      </c>
      <c r="D17029" s="68" t="s">
        <v>385</v>
      </c>
      <c r="E17029" s="67" t="s">
        <v>386</v>
      </c>
      <c r="F17029" s="68" t="s">
        <v>580</v>
      </c>
      <c r="G17029" s="67" t="s">
        <v>581</v>
      </c>
      <c r="H17029" s="68" t="s">
        <v>364</v>
      </c>
      <c r="I17029" s="69">
        <v>0</v>
      </c>
      <c r="J17029" s="69">
        <v>0</v>
      </c>
      <c r="K17029" s="91"/>
      <c r="L17029" s="91"/>
    </row>
    <row r="17030" spans="2:12" x14ac:dyDescent="0.25">
      <c r="B17030" s="67" t="s">
        <v>554</v>
      </c>
      <c r="C17030" s="67" t="s">
        <v>555</v>
      </c>
      <c r="D17030" s="68" t="s">
        <v>385</v>
      </c>
      <c r="E17030" s="67" t="s">
        <v>386</v>
      </c>
      <c r="F17030" s="68" t="s">
        <v>580</v>
      </c>
      <c r="G17030" s="67" t="s">
        <v>581</v>
      </c>
      <c r="H17030" s="68" t="s">
        <v>362</v>
      </c>
      <c r="I17030" s="69">
        <v>0</v>
      </c>
      <c r="J17030" s="69">
        <v>0</v>
      </c>
      <c r="K17030" s="91"/>
      <c r="L17030" s="91"/>
    </row>
    <row r="17031" spans="2:12" x14ac:dyDescent="0.25">
      <c r="B17031" s="67" t="s">
        <v>554</v>
      </c>
      <c r="C17031" s="67" t="s">
        <v>555</v>
      </c>
      <c r="D17031" s="68" t="s">
        <v>385</v>
      </c>
      <c r="E17031" s="67" t="s">
        <v>386</v>
      </c>
      <c r="F17031" s="68" t="s">
        <v>580</v>
      </c>
      <c r="G17031" s="67" t="s">
        <v>581</v>
      </c>
      <c r="H17031" s="68" t="s">
        <v>363</v>
      </c>
      <c r="I17031" s="69">
        <v>0</v>
      </c>
      <c r="J17031" s="69">
        <v>0</v>
      </c>
      <c r="K17031" s="91"/>
      <c r="L17031" s="91"/>
    </row>
    <row r="17032" spans="2:12" x14ac:dyDescent="0.25">
      <c r="B17032" s="67" t="s">
        <v>554</v>
      </c>
      <c r="C17032" s="67" t="s">
        <v>555</v>
      </c>
      <c r="D17032" s="68" t="s">
        <v>385</v>
      </c>
      <c r="E17032" s="67" t="s">
        <v>386</v>
      </c>
      <c r="F17032" s="68" t="s">
        <v>580</v>
      </c>
      <c r="G17032" s="67" t="s">
        <v>581</v>
      </c>
      <c r="H17032" s="68" t="s">
        <v>364</v>
      </c>
      <c r="I17032" s="69">
        <v>14.0966</v>
      </c>
      <c r="J17032" s="69">
        <v>0</v>
      </c>
      <c r="K17032" s="91"/>
      <c r="L17032" s="91"/>
    </row>
    <row r="17033" spans="2:12" x14ac:dyDescent="0.25">
      <c r="B17033" s="67" t="s">
        <v>554</v>
      </c>
      <c r="C17033" s="67" t="s">
        <v>555</v>
      </c>
      <c r="D17033" s="68" t="s">
        <v>385</v>
      </c>
      <c r="E17033" s="67" t="s">
        <v>386</v>
      </c>
      <c r="F17033" s="68" t="s">
        <v>580</v>
      </c>
      <c r="G17033" s="67" t="s">
        <v>581</v>
      </c>
      <c r="H17033" s="68" t="s">
        <v>363</v>
      </c>
      <c r="I17033" s="69">
        <v>0</v>
      </c>
      <c r="J17033" s="69">
        <v>0</v>
      </c>
      <c r="K17033" s="91"/>
      <c r="L17033" s="91"/>
    </row>
    <row r="17034" spans="2:12" x14ac:dyDescent="0.25">
      <c r="B17034" s="67" t="s">
        <v>554</v>
      </c>
      <c r="C17034" s="67" t="s">
        <v>555</v>
      </c>
      <c r="D17034" s="68" t="s">
        <v>385</v>
      </c>
      <c r="E17034" s="67" t="s">
        <v>386</v>
      </c>
      <c r="F17034" s="68" t="s">
        <v>580</v>
      </c>
      <c r="G17034" s="67" t="s">
        <v>581</v>
      </c>
      <c r="H17034" s="68" t="s">
        <v>364</v>
      </c>
      <c r="I17034" s="69">
        <v>0</v>
      </c>
      <c r="J17034" s="69">
        <v>0</v>
      </c>
      <c r="K17034" s="91"/>
      <c r="L17034" s="91"/>
    </row>
    <row r="17035" spans="2:12" x14ac:dyDescent="0.25">
      <c r="B17035" s="67" t="s">
        <v>554</v>
      </c>
      <c r="C17035" s="67" t="s">
        <v>555</v>
      </c>
      <c r="D17035" s="68" t="s">
        <v>385</v>
      </c>
      <c r="E17035" s="67" t="s">
        <v>386</v>
      </c>
      <c r="F17035" s="68" t="s">
        <v>580</v>
      </c>
      <c r="G17035" s="67" t="s">
        <v>581</v>
      </c>
      <c r="H17035" s="68" t="s">
        <v>362</v>
      </c>
      <c r="I17035" s="69">
        <v>0</v>
      </c>
      <c r="J17035" s="69">
        <v>0</v>
      </c>
      <c r="K17035" s="91"/>
      <c r="L17035" s="91"/>
    </row>
    <row r="17036" spans="2:12" x14ac:dyDescent="0.25">
      <c r="B17036" s="67" t="s">
        <v>554</v>
      </c>
      <c r="C17036" s="67" t="s">
        <v>555</v>
      </c>
      <c r="D17036" s="68" t="s">
        <v>385</v>
      </c>
      <c r="E17036" s="67" t="s">
        <v>386</v>
      </c>
      <c r="F17036" s="68" t="s">
        <v>580</v>
      </c>
      <c r="G17036" s="67" t="s">
        <v>581</v>
      </c>
      <c r="H17036" s="68" t="s">
        <v>363</v>
      </c>
      <c r="I17036" s="69">
        <v>0</v>
      </c>
      <c r="J17036" s="69">
        <v>0</v>
      </c>
      <c r="K17036" s="91"/>
      <c r="L17036" s="91"/>
    </row>
    <row r="17037" spans="2:12" x14ac:dyDescent="0.25">
      <c r="B17037" s="67" t="s">
        <v>554</v>
      </c>
      <c r="C17037" s="67" t="s">
        <v>555</v>
      </c>
      <c r="D17037" s="68" t="s">
        <v>385</v>
      </c>
      <c r="E17037" s="67" t="s">
        <v>386</v>
      </c>
      <c r="F17037" s="68" t="s">
        <v>580</v>
      </c>
      <c r="G17037" s="67" t="s">
        <v>581</v>
      </c>
      <c r="H17037" s="68" t="s">
        <v>364</v>
      </c>
      <c r="I17037" s="69">
        <v>0</v>
      </c>
      <c r="J17037" s="69">
        <v>0</v>
      </c>
      <c r="K17037" s="91"/>
      <c r="L17037" s="91"/>
    </row>
    <row r="17038" spans="2:12" x14ac:dyDescent="0.25">
      <c r="B17038" s="67" t="s">
        <v>554</v>
      </c>
      <c r="C17038" s="67" t="s">
        <v>555</v>
      </c>
      <c r="D17038" s="68" t="s">
        <v>385</v>
      </c>
      <c r="E17038" s="67" t="s">
        <v>386</v>
      </c>
      <c r="F17038" s="68" t="s">
        <v>580</v>
      </c>
      <c r="G17038" s="67" t="s">
        <v>581</v>
      </c>
      <c r="H17038" s="68" t="s">
        <v>363</v>
      </c>
      <c r="I17038" s="69">
        <v>0</v>
      </c>
      <c r="J17038" s="69">
        <v>0</v>
      </c>
      <c r="K17038" s="91"/>
      <c r="L17038" s="91"/>
    </row>
    <row r="17039" spans="2:12" x14ac:dyDescent="0.25">
      <c r="B17039" s="67" t="s">
        <v>554</v>
      </c>
      <c r="C17039" s="67" t="s">
        <v>555</v>
      </c>
      <c r="D17039" s="68" t="s">
        <v>385</v>
      </c>
      <c r="E17039" s="67" t="s">
        <v>386</v>
      </c>
      <c r="F17039" s="68" t="s">
        <v>580</v>
      </c>
      <c r="G17039" s="67" t="s">
        <v>581</v>
      </c>
      <c r="H17039" s="68" t="s">
        <v>362</v>
      </c>
      <c r="I17039" s="69">
        <v>0</v>
      </c>
      <c r="J17039" s="69">
        <v>0</v>
      </c>
      <c r="K17039" s="91"/>
      <c r="L17039" s="91"/>
    </row>
    <row r="17040" spans="2:12" x14ac:dyDescent="0.25">
      <c r="B17040" s="67" t="s">
        <v>554</v>
      </c>
      <c r="C17040" s="67" t="s">
        <v>555</v>
      </c>
      <c r="D17040" s="68" t="s">
        <v>385</v>
      </c>
      <c r="E17040" s="67" t="s">
        <v>386</v>
      </c>
      <c r="F17040" s="68" t="s">
        <v>580</v>
      </c>
      <c r="G17040" s="67" t="s">
        <v>581</v>
      </c>
      <c r="H17040" s="68" t="s">
        <v>363</v>
      </c>
      <c r="I17040" s="69">
        <v>0</v>
      </c>
      <c r="J17040" s="69">
        <v>0</v>
      </c>
      <c r="K17040" s="91"/>
      <c r="L17040" s="91"/>
    </row>
    <row r="17041" spans="2:12" x14ac:dyDescent="0.25">
      <c r="B17041" s="67" t="s">
        <v>554</v>
      </c>
      <c r="C17041" s="67" t="s">
        <v>555</v>
      </c>
      <c r="D17041" s="68" t="s">
        <v>385</v>
      </c>
      <c r="E17041" s="67" t="s">
        <v>386</v>
      </c>
      <c r="F17041" s="68" t="s">
        <v>580</v>
      </c>
      <c r="G17041" s="67" t="s">
        <v>581</v>
      </c>
      <c r="H17041" s="68" t="s">
        <v>364</v>
      </c>
      <c r="I17041" s="69">
        <v>0</v>
      </c>
      <c r="J17041" s="69">
        <v>0</v>
      </c>
      <c r="K17041" s="91"/>
      <c r="L17041" s="91"/>
    </row>
    <row r="17042" spans="2:12" x14ac:dyDescent="0.25">
      <c r="B17042" s="67" t="s">
        <v>554</v>
      </c>
      <c r="C17042" s="67" t="s">
        <v>555</v>
      </c>
      <c r="D17042" s="68" t="s">
        <v>385</v>
      </c>
      <c r="E17042" s="67" t="s">
        <v>386</v>
      </c>
      <c r="F17042" s="68" t="s">
        <v>580</v>
      </c>
      <c r="G17042" s="67" t="s">
        <v>581</v>
      </c>
      <c r="H17042" s="68" t="s">
        <v>362</v>
      </c>
      <c r="I17042" s="69">
        <v>0</v>
      </c>
      <c r="J17042" s="69">
        <v>0</v>
      </c>
      <c r="K17042" s="91"/>
      <c r="L17042" s="91"/>
    </row>
    <row r="17043" spans="2:12" x14ac:dyDescent="0.25">
      <c r="B17043" s="67" t="s">
        <v>554</v>
      </c>
      <c r="C17043" s="67" t="s">
        <v>555</v>
      </c>
      <c r="D17043" s="68" t="s">
        <v>385</v>
      </c>
      <c r="E17043" s="67" t="s">
        <v>386</v>
      </c>
      <c r="F17043" s="68" t="s">
        <v>580</v>
      </c>
      <c r="G17043" s="67" t="s">
        <v>581</v>
      </c>
      <c r="H17043" s="68" t="s">
        <v>363</v>
      </c>
      <c r="I17043" s="69">
        <v>0</v>
      </c>
      <c r="J17043" s="69">
        <v>0</v>
      </c>
      <c r="K17043" s="91"/>
      <c r="L17043" s="91"/>
    </row>
    <row r="17044" spans="2:12" x14ac:dyDescent="0.25">
      <c r="B17044" s="67" t="s">
        <v>554</v>
      </c>
      <c r="C17044" s="67" t="s">
        <v>555</v>
      </c>
      <c r="D17044" s="68" t="s">
        <v>385</v>
      </c>
      <c r="E17044" s="67" t="s">
        <v>386</v>
      </c>
      <c r="F17044" s="68" t="s">
        <v>580</v>
      </c>
      <c r="G17044" s="67" t="s">
        <v>581</v>
      </c>
      <c r="H17044" s="68" t="s">
        <v>364</v>
      </c>
      <c r="I17044" s="69">
        <v>0</v>
      </c>
      <c r="J17044" s="69">
        <v>0</v>
      </c>
      <c r="K17044" s="91"/>
      <c r="L17044" s="91"/>
    </row>
    <row r="17045" spans="2:12" x14ac:dyDescent="0.25">
      <c r="B17045" s="67" t="s">
        <v>554</v>
      </c>
      <c r="C17045" s="67" t="s">
        <v>555</v>
      </c>
      <c r="D17045" s="68" t="s">
        <v>385</v>
      </c>
      <c r="E17045" s="67" t="s">
        <v>386</v>
      </c>
      <c r="F17045" s="68" t="s">
        <v>580</v>
      </c>
      <c r="G17045" s="67" t="s">
        <v>581</v>
      </c>
      <c r="H17045" s="68" t="s">
        <v>362</v>
      </c>
      <c r="I17045" s="69">
        <v>0</v>
      </c>
      <c r="J17045" s="69">
        <v>0</v>
      </c>
      <c r="K17045" s="91"/>
      <c r="L17045" s="91"/>
    </row>
    <row r="17046" spans="2:12" x14ac:dyDescent="0.25">
      <c r="B17046" s="67" t="s">
        <v>554</v>
      </c>
      <c r="C17046" s="67" t="s">
        <v>555</v>
      </c>
      <c r="D17046" s="68" t="s">
        <v>385</v>
      </c>
      <c r="E17046" s="67" t="s">
        <v>386</v>
      </c>
      <c r="F17046" s="68" t="s">
        <v>580</v>
      </c>
      <c r="G17046" s="67" t="s">
        <v>581</v>
      </c>
      <c r="H17046" s="68" t="s">
        <v>364</v>
      </c>
      <c r="I17046" s="69">
        <v>0</v>
      </c>
      <c r="J17046" s="69">
        <v>0</v>
      </c>
      <c r="K17046" s="91"/>
      <c r="L17046" s="91"/>
    </row>
    <row r="17047" spans="2:12" x14ac:dyDescent="0.25">
      <c r="B17047" s="67" t="s">
        <v>554</v>
      </c>
      <c r="C17047" s="67" t="s">
        <v>555</v>
      </c>
      <c r="D17047" s="68" t="s">
        <v>385</v>
      </c>
      <c r="E17047" s="67" t="s">
        <v>386</v>
      </c>
      <c r="F17047" s="68" t="s">
        <v>580</v>
      </c>
      <c r="G17047" s="67" t="s">
        <v>581</v>
      </c>
      <c r="H17047" s="68" t="s">
        <v>362</v>
      </c>
      <c r="I17047" s="69">
        <v>0</v>
      </c>
      <c r="J17047" s="69">
        <v>0</v>
      </c>
      <c r="K17047" s="91"/>
      <c r="L17047" s="91"/>
    </row>
    <row r="17048" spans="2:12" x14ac:dyDescent="0.25">
      <c r="B17048" s="67" t="s">
        <v>554</v>
      </c>
      <c r="C17048" s="67" t="s">
        <v>555</v>
      </c>
      <c r="D17048" s="68" t="s">
        <v>385</v>
      </c>
      <c r="E17048" s="67" t="s">
        <v>386</v>
      </c>
      <c r="F17048" s="68" t="s">
        <v>580</v>
      </c>
      <c r="G17048" s="67" t="s">
        <v>581</v>
      </c>
      <c r="H17048" s="68" t="s">
        <v>363</v>
      </c>
      <c r="I17048" s="69">
        <v>0</v>
      </c>
      <c r="J17048" s="69">
        <v>15</v>
      </c>
      <c r="K17048" s="91"/>
      <c r="L17048" s="91"/>
    </row>
    <row r="17049" spans="2:12" x14ac:dyDescent="0.25">
      <c r="B17049" s="67" t="s">
        <v>554</v>
      </c>
      <c r="C17049" s="67" t="s">
        <v>555</v>
      </c>
      <c r="D17049" s="68" t="s">
        <v>385</v>
      </c>
      <c r="E17049" s="67" t="s">
        <v>386</v>
      </c>
      <c r="F17049" s="68" t="s">
        <v>580</v>
      </c>
      <c r="G17049" s="67" t="s">
        <v>581</v>
      </c>
      <c r="H17049" s="68" t="s">
        <v>362</v>
      </c>
      <c r="I17049" s="69">
        <v>2</v>
      </c>
      <c r="J17049" s="69">
        <v>4</v>
      </c>
      <c r="K17049" s="91"/>
      <c r="L17049" s="91"/>
    </row>
    <row r="17050" spans="2:12" x14ac:dyDescent="0.25">
      <c r="B17050" s="67" t="s">
        <v>554</v>
      </c>
      <c r="C17050" s="67" t="s">
        <v>555</v>
      </c>
      <c r="D17050" s="68" t="s">
        <v>385</v>
      </c>
      <c r="E17050" s="67" t="s">
        <v>386</v>
      </c>
      <c r="F17050" s="68" t="s">
        <v>580</v>
      </c>
      <c r="G17050" s="67" t="s">
        <v>581</v>
      </c>
      <c r="H17050" s="68" t="s">
        <v>363</v>
      </c>
      <c r="I17050" s="69">
        <v>29</v>
      </c>
      <c r="J17050" s="69">
        <v>41</v>
      </c>
      <c r="K17050" s="91"/>
      <c r="L17050" s="91"/>
    </row>
    <row r="17051" spans="2:12" x14ac:dyDescent="0.25">
      <c r="B17051" s="67" t="s">
        <v>554</v>
      </c>
      <c r="C17051" s="67" t="s">
        <v>555</v>
      </c>
      <c r="D17051" s="68" t="s">
        <v>385</v>
      </c>
      <c r="E17051" s="67" t="s">
        <v>386</v>
      </c>
      <c r="F17051" s="68" t="s">
        <v>580</v>
      </c>
      <c r="G17051" s="67" t="s">
        <v>581</v>
      </c>
      <c r="H17051" s="68" t="s">
        <v>364</v>
      </c>
      <c r="I17051" s="69">
        <v>0</v>
      </c>
      <c r="J17051" s="69">
        <v>0</v>
      </c>
      <c r="K17051" s="91"/>
      <c r="L17051" s="91"/>
    </row>
    <row r="17052" spans="2:12" x14ac:dyDescent="0.25">
      <c r="B17052" s="67" t="s">
        <v>554</v>
      </c>
      <c r="C17052" s="67" t="s">
        <v>555</v>
      </c>
      <c r="D17052" s="68" t="s">
        <v>385</v>
      </c>
      <c r="E17052" s="67" t="s">
        <v>386</v>
      </c>
      <c r="F17052" s="68" t="s">
        <v>580</v>
      </c>
      <c r="G17052" s="67" t="s">
        <v>581</v>
      </c>
      <c r="H17052" s="68" t="s">
        <v>363</v>
      </c>
      <c r="I17052" s="69">
        <v>0</v>
      </c>
      <c r="J17052" s="69">
        <v>0</v>
      </c>
      <c r="K17052" s="91"/>
      <c r="L17052" s="91"/>
    </row>
    <row r="17053" spans="2:12" x14ac:dyDescent="0.25">
      <c r="B17053" s="67" t="s">
        <v>554</v>
      </c>
      <c r="C17053" s="67" t="s">
        <v>555</v>
      </c>
      <c r="D17053" s="68" t="s">
        <v>385</v>
      </c>
      <c r="E17053" s="67" t="s">
        <v>386</v>
      </c>
      <c r="F17053" s="68" t="s">
        <v>580</v>
      </c>
      <c r="G17053" s="67" t="s">
        <v>581</v>
      </c>
      <c r="H17053" s="68" t="s">
        <v>364</v>
      </c>
      <c r="I17053" s="69">
        <v>0</v>
      </c>
      <c r="J17053" s="69">
        <v>0</v>
      </c>
      <c r="K17053" s="91"/>
      <c r="L17053" s="91"/>
    </row>
    <row r="17054" spans="2:12" x14ac:dyDescent="0.25">
      <c r="B17054" s="67" t="s">
        <v>554</v>
      </c>
      <c r="C17054" s="67" t="s">
        <v>555</v>
      </c>
      <c r="D17054" s="68" t="s">
        <v>385</v>
      </c>
      <c r="E17054" s="67" t="s">
        <v>386</v>
      </c>
      <c r="F17054" s="68" t="s">
        <v>580</v>
      </c>
      <c r="G17054" s="67" t="s">
        <v>581</v>
      </c>
      <c r="H17054" s="68" t="s">
        <v>362</v>
      </c>
      <c r="I17054" s="69">
        <v>118</v>
      </c>
      <c r="J17054" s="69">
        <v>91</v>
      </c>
      <c r="K17054" s="91"/>
      <c r="L17054" s="91"/>
    </row>
    <row r="17055" spans="2:12" x14ac:dyDescent="0.25">
      <c r="B17055" s="67" t="s">
        <v>554</v>
      </c>
      <c r="C17055" s="67" t="s">
        <v>555</v>
      </c>
      <c r="D17055" s="68" t="s">
        <v>385</v>
      </c>
      <c r="E17055" s="67" t="s">
        <v>386</v>
      </c>
      <c r="F17055" s="68" t="s">
        <v>580</v>
      </c>
      <c r="G17055" s="67" t="s">
        <v>581</v>
      </c>
      <c r="H17055" s="68" t="s">
        <v>363</v>
      </c>
      <c r="I17055" s="69">
        <v>65</v>
      </c>
      <c r="J17055" s="69">
        <v>91</v>
      </c>
      <c r="K17055" s="91"/>
      <c r="L17055" s="91"/>
    </row>
    <row r="17056" spans="2:12" x14ac:dyDescent="0.25">
      <c r="B17056" s="67" t="s">
        <v>554</v>
      </c>
      <c r="C17056" s="67" t="s">
        <v>555</v>
      </c>
      <c r="D17056" s="68" t="s">
        <v>385</v>
      </c>
      <c r="E17056" s="67" t="s">
        <v>386</v>
      </c>
      <c r="F17056" s="68" t="s">
        <v>580</v>
      </c>
      <c r="G17056" s="67" t="s">
        <v>581</v>
      </c>
      <c r="H17056" s="68" t="s">
        <v>364</v>
      </c>
      <c r="I17056" s="69">
        <v>20</v>
      </c>
      <c r="J17056" s="69">
        <v>50</v>
      </c>
      <c r="K17056" s="91"/>
      <c r="L17056" s="91"/>
    </row>
    <row r="17057" spans="2:12" x14ac:dyDescent="0.25">
      <c r="B17057" s="67" t="s">
        <v>554</v>
      </c>
      <c r="C17057" s="67" t="s">
        <v>555</v>
      </c>
      <c r="D17057" s="68" t="s">
        <v>385</v>
      </c>
      <c r="E17057" s="67" t="s">
        <v>386</v>
      </c>
      <c r="F17057" s="68" t="s">
        <v>580</v>
      </c>
      <c r="G17057" s="67" t="s">
        <v>581</v>
      </c>
      <c r="H17057" s="68" t="s">
        <v>362</v>
      </c>
      <c r="I17057" s="69">
        <v>0</v>
      </c>
      <c r="J17057" s="69">
        <v>0</v>
      </c>
      <c r="K17057" s="91"/>
      <c r="L17057" s="91"/>
    </row>
    <row r="17058" spans="2:12" x14ac:dyDescent="0.25">
      <c r="B17058" s="67" t="s">
        <v>554</v>
      </c>
      <c r="C17058" s="67" t="s">
        <v>555</v>
      </c>
      <c r="D17058" s="68" t="s">
        <v>385</v>
      </c>
      <c r="E17058" s="67" t="s">
        <v>386</v>
      </c>
      <c r="F17058" s="68" t="s">
        <v>580</v>
      </c>
      <c r="G17058" s="67" t="s">
        <v>581</v>
      </c>
      <c r="H17058" s="68" t="s">
        <v>363</v>
      </c>
      <c r="I17058" s="69">
        <v>0</v>
      </c>
      <c r="J17058" s="69">
        <v>0</v>
      </c>
      <c r="K17058" s="91"/>
      <c r="L17058" s="91"/>
    </row>
    <row r="17059" spans="2:12" x14ac:dyDescent="0.25">
      <c r="B17059" s="67" t="s">
        <v>554</v>
      </c>
      <c r="C17059" s="67" t="s">
        <v>555</v>
      </c>
      <c r="D17059" s="68" t="s">
        <v>385</v>
      </c>
      <c r="E17059" s="67" t="s">
        <v>386</v>
      </c>
      <c r="F17059" s="68" t="s">
        <v>580</v>
      </c>
      <c r="G17059" s="67" t="s">
        <v>581</v>
      </c>
      <c r="H17059" s="68" t="s">
        <v>364</v>
      </c>
      <c r="I17059" s="69">
        <v>0</v>
      </c>
      <c r="J17059" s="69">
        <v>0</v>
      </c>
      <c r="K17059" s="91"/>
      <c r="L17059" s="91"/>
    </row>
    <row r="17060" spans="2:12" x14ac:dyDescent="0.25">
      <c r="B17060" s="67" t="s">
        <v>554</v>
      </c>
      <c r="C17060" s="67" t="s">
        <v>555</v>
      </c>
      <c r="D17060" s="68" t="s">
        <v>385</v>
      </c>
      <c r="E17060" s="67" t="s">
        <v>386</v>
      </c>
      <c r="F17060" s="68" t="s">
        <v>580</v>
      </c>
      <c r="G17060" s="67" t="s">
        <v>581</v>
      </c>
      <c r="H17060" s="68" t="s">
        <v>364</v>
      </c>
      <c r="I17060" s="69">
        <v>0</v>
      </c>
      <c r="J17060" s="69">
        <v>0</v>
      </c>
      <c r="K17060" s="91"/>
      <c r="L17060" s="91"/>
    </row>
    <row r="17061" spans="2:12" x14ac:dyDescent="0.25">
      <c r="B17061" s="67" t="s">
        <v>554</v>
      </c>
      <c r="C17061" s="67" t="s">
        <v>555</v>
      </c>
      <c r="D17061" s="68" t="s">
        <v>385</v>
      </c>
      <c r="E17061" s="67" t="s">
        <v>386</v>
      </c>
      <c r="F17061" s="68" t="s">
        <v>580</v>
      </c>
      <c r="G17061" s="67" t="s">
        <v>581</v>
      </c>
      <c r="H17061" s="68" t="s">
        <v>363</v>
      </c>
      <c r="I17061" s="69">
        <v>30</v>
      </c>
      <c r="J17061" s="69">
        <v>40</v>
      </c>
      <c r="K17061" s="91"/>
      <c r="L17061" s="91"/>
    </row>
    <row r="17062" spans="2:12" x14ac:dyDescent="0.25">
      <c r="B17062" s="67" t="s">
        <v>554</v>
      </c>
      <c r="C17062" s="67" t="s">
        <v>555</v>
      </c>
      <c r="D17062" s="68" t="s">
        <v>385</v>
      </c>
      <c r="E17062" s="67" t="s">
        <v>386</v>
      </c>
      <c r="F17062" s="68" t="s">
        <v>580</v>
      </c>
      <c r="G17062" s="67" t="s">
        <v>581</v>
      </c>
      <c r="H17062" s="68" t="s">
        <v>362</v>
      </c>
      <c r="I17062" s="69">
        <v>9</v>
      </c>
      <c r="J17062" s="69">
        <v>0</v>
      </c>
      <c r="K17062" s="91"/>
      <c r="L17062" s="91"/>
    </row>
    <row r="17063" spans="2:12" x14ac:dyDescent="0.25">
      <c r="B17063" s="67" t="s">
        <v>554</v>
      </c>
      <c r="C17063" s="67" t="s">
        <v>555</v>
      </c>
      <c r="D17063" s="68" t="s">
        <v>385</v>
      </c>
      <c r="E17063" s="67" t="s">
        <v>386</v>
      </c>
      <c r="F17063" s="68" t="s">
        <v>580</v>
      </c>
      <c r="G17063" s="67" t="s">
        <v>581</v>
      </c>
      <c r="H17063" s="68" t="s">
        <v>363</v>
      </c>
      <c r="I17063" s="69">
        <v>0</v>
      </c>
      <c r="J17063" s="69">
        <v>0</v>
      </c>
      <c r="K17063" s="91"/>
      <c r="L17063" s="91"/>
    </row>
    <row r="17064" spans="2:12" x14ac:dyDescent="0.25">
      <c r="B17064" s="67" t="s">
        <v>554</v>
      </c>
      <c r="C17064" s="67" t="s">
        <v>555</v>
      </c>
      <c r="D17064" s="68" t="s">
        <v>385</v>
      </c>
      <c r="E17064" s="67" t="s">
        <v>386</v>
      </c>
      <c r="F17064" s="68" t="s">
        <v>580</v>
      </c>
      <c r="G17064" s="67" t="s">
        <v>581</v>
      </c>
      <c r="H17064" s="68" t="s">
        <v>363</v>
      </c>
      <c r="I17064" s="69">
        <v>0</v>
      </c>
      <c r="J17064" s="69">
        <v>15</v>
      </c>
      <c r="K17064" s="91"/>
      <c r="L17064" s="91"/>
    </row>
    <row r="17065" spans="2:12" x14ac:dyDescent="0.25">
      <c r="B17065" s="67" t="s">
        <v>554</v>
      </c>
      <c r="C17065" s="67" t="s">
        <v>555</v>
      </c>
      <c r="D17065" s="68" t="s">
        <v>385</v>
      </c>
      <c r="E17065" s="67" t="s">
        <v>386</v>
      </c>
      <c r="F17065" s="68" t="s">
        <v>580</v>
      </c>
      <c r="G17065" s="67" t="s">
        <v>581</v>
      </c>
      <c r="H17065" s="68" t="s">
        <v>362</v>
      </c>
      <c r="I17065" s="69">
        <v>0</v>
      </c>
      <c r="J17065" s="69">
        <v>0</v>
      </c>
      <c r="K17065" s="91"/>
      <c r="L17065" s="91"/>
    </row>
    <row r="17066" spans="2:12" x14ac:dyDescent="0.25">
      <c r="B17066" s="67" t="s">
        <v>554</v>
      </c>
      <c r="C17066" s="67" t="s">
        <v>555</v>
      </c>
      <c r="D17066" s="68" t="s">
        <v>385</v>
      </c>
      <c r="E17066" s="67" t="s">
        <v>386</v>
      </c>
      <c r="F17066" s="68" t="s">
        <v>580</v>
      </c>
      <c r="G17066" s="67" t="s">
        <v>581</v>
      </c>
      <c r="H17066" s="68" t="s">
        <v>363</v>
      </c>
      <c r="I17066" s="69">
        <v>0</v>
      </c>
      <c r="J17066" s="69">
        <v>0</v>
      </c>
      <c r="K17066" s="91"/>
      <c r="L17066" s="91"/>
    </row>
    <row r="17067" spans="2:12" x14ac:dyDescent="0.25">
      <c r="B17067" s="67" t="s">
        <v>554</v>
      </c>
      <c r="C17067" s="67" t="s">
        <v>555</v>
      </c>
      <c r="D17067" s="68" t="s">
        <v>385</v>
      </c>
      <c r="E17067" s="67" t="s">
        <v>386</v>
      </c>
      <c r="F17067" s="68" t="s">
        <v>580</v>
      </c>
      <c r="G17067" s="67" t="s">
        <v>581</v>
      </c>
      <c r="H17067" s="68" t="s">
        <v>363</v>
      </c>
      <c r="I17067" s="69">
        <v>110</v>
      </c>
      <c r="J17067" s="69">
        <v>16</v>
      </c>
      <c r="K17067" s="91"/>
      <c r="L17067" s="91"/>
    </row>
    <row r="17068" spans="2:12" x14ac:dyDescent="0.25">
      <c r="B17068" s="67" t="s">
        <v>554</v>
      </c>
      <c r="C17068" s="67" t="s">
        <v>555</v>
      </c>
      <c r="D17068" s="68" t="s">
        <v>385</v>
      </c>
      <c r="E17068" s="67" t="s">
        <v>386</v>
      </c>
      <c r="F17068" s="68" t="s">
        <v>580</v>
      </c>
      <c r="G17068" s="67" t="s">
        <v>581</v>
      </c>
      <c r="H17068" s="68" t="s">
        <v>364</v>
      </c>
      <c r="I17068" s="69">
        <v>46</v>
      </c>
      <c r="J17068" s="69">
        <v>0</v>
      </c>
      <c r="K17068" s="91"/>
      <c r="L17068" s="91"/>
    </row>
    <row r="17069" spans="2:12" x14ac:dyDescent="0.25">
      <c r="B17069" s="67" t="s">
        <v>554</v>
      </c>
      <c r="C17069" s="67" t="s">
        <v>555</v>
      </c>
      <c r="D17069" s="68" t="s">
        <v>385</v>
      </c>
      <c r="E17069" s="67" t="s">
        <v>386</v>
      </c>
      <c r="F17069" s="68" t="s">
        <v>580</v>
      </c>
      <c r="G17069" s="67" t="s">
        <v>581</v>
      </c>
      <c r="H17069" s="68" t="s">
        <v>362</v>
      </c>
      <c r="I17069" s="69">
        <v>0</v>
      </c>
      <c r="J17069" s="69">
        <v>0</v>
      </c>
      <c r="K17069" s="91"/>
      <c r="L17069" s="91"/>
    </row>
    <row r="17070" spans="2:12" x14ac:dyDescent="0.25">
      <c r="B17070" s="67" t="s">
        <v>554</v>
      </c>
      <c r="C17070" s="67" t="s">
        <v>555</v>
      </c>
      <c r="D17070" s="68" t="s">
        <v>385</v>
      </c>
      <c r="E17070" s="67" t="s">
        <v>386</v>
      </c>
      <c r="F17070" s="68" t="s">
        <v>580</v>
      </c>
      <c r="G17070" s="67" t="s">
        <v>581</v>
      </c>
      <c r="H17070" s="68" t="s">
        <v>363</v>
      </c>
      <c r="I17070" s="69">
        <v>0</v>
      </c>
      <c r="J17070" s="69">
        <v>0</v>
      </c>
      <c r="K17070" s="91"/>
      <c r="L17070" s="91"/>
    </row>
    <row r="17071" spans="2:12" x14ac:dyDescent="0.25">
      <c r="B17071" s="67" t="s">
        <v>554</v>
      </c>
      <c r="C17071" s="67" t="s">
        <v>555</v>
      </c>
      <c r="D17071" s="68" t="s">
        <v>385</v>
      </c>
      <c r="E17071" s="67" t="s">
        <v>386</v>
      </c>
      <c r="F17071" s="68" t="s">
        <v>580</v>
      </c>
      <c r="G17071" s="67" t="s">
        <v>581</v>
      </c>
      <c r="H17071" s="68" t="s">
        <v>363</v>
      </c>
      <c r="I17071" s="69">
        <v>4</v>
      </c>
      <c r="J17071" s="69">
        <v>4</v>
      </c>
      <c r="K17071" s="91"/>
      <c r="L17071" s="91"/>
    </row>
    <row r="17072" spans="2:12" x14ac:dyDescent="0.25">
      <c r="B17072" s="67" t="s">
        <v>554</v>
      </c>
      <c r="C17072" s="67" t="s">
        <v>555</v>
      </c>
      <c r="D17072" s="68" t="s">
        <v>385</v>
      </c>
      <c r="E17072" s="67" t="s">
        <v>386</v>
      </c>
      <c r="F17072" s="68" t="s">
        <v>580</v>
      </c>
      <c r="G17072" s="67" t="s">
        <v>581</v>
      </c>
      <c r="H17072" s="68" t="s">
        <v>364</v>
      </c>
      <c r="I17072" s="69">
        <v>0</v>
      </c>
      <c r="J17072" s="69">
        <v>0</v>
      </c>
      <c r="K17072" s="91"/>
      <c r="L17072" s="91"/>
    </row>
    <row r="17073" spans="2:12" x14ac:dyDescent="0.25">
      <c r="B17073" s="67" t="s">
        <v>554</v>
      </c>
      <c r="C17073" s="67" t="s">
        <v>555</v>
      </c>
      <c r="D17073" s="68" t="s">
        <v>385</v>
      </c>
      <c r="E17073" s="67" t="s">
        <v>386</v>
      </c>
      <c r="F17073" s="68" t="s">
        <v>580</v>
      </c>
      <c r="G17073" s="67" t="s">
        <v>581</v>
      </c>
      <c r="H17073" s="68" t="s">
        <v>362</v>
      </c>
      <c r="I17073" s="69">
        <v>0</v>
      </c>
      <c r="J17073" s="69">
        <v>0</v>
      </c>
      <c r="K17073" s="91"/>
      <c r="L17073" s="91"/>
    </row>
    <row r="17074" spans="2:12" x14ac:dyDescent="0.25">
      <c r="B17074" s="67" t="s">
        <v>554</v>
      </c>
      <c r="C17074" s="67" t="s">
        <v>555</v>
      </c>
      <c r="D17074" s="68" t="s">
        <v>385</v>
      </c>
      <c r="E17074" s="67" t="s">
        <v>386</v>
      </c>
      <c r="F17074" s="68" t="s">
        <v>580</v>
      </c>
      <c r="G17074" s="67" t="s">
        <v>581</v>
      </c>
      <c r="H17074" s="68" t="s">
        <v>363</v>
      </c>
      <c r="I17074" s="69">
        <v>105</v>
      </c>
      <c r="J17074" s="69">
        <v>144</v>
      </c>
      <c r="K17074" s="91"/>
      <c r="L17074" s="91"/>
    </row>
    <row r="17075" spans="2:12" x14ac:dyDescent="0.25">
      <c r="B17075" s="67" t="s">
        <v>554</v>
      </c>
      <c r="C17075" s="67" t="s">
        <v>555</v>
      </c>
      <c r="D17075" s="68" t="s">
        <v>385</v>
      </c>
      <c r="E17075" s="67" t="s">
        <v>386</v>
      </c>
      <c r="F17075" s="68" t="s">
        <v>580</v>
      </c>
      <c r="G17075" s="67" t="s">
        <v>581</v>
      </c>
      <c r="H17075" s="68" t="s">
        <v>364</v>
      </c>
      <c r="I17075" s="69">
        <v>22</v>
      </c>
      <c r="J17075" s="69">
        <v>22</v>
      </c>
      <c r="K17075" s="91"/>
      <c r="L17075" s="91"/>
    </row>
    <row r="17076" spans="2:12" x14ac:dyDescent="0.25">
      <c r="B17076" s="67" t="s">
        <v>554</v>
      </c>
      <c r="C17076" s="67" t="s">
        <v>555</v>
      </c>
      <c r="D17076" s="68" t="s">
        <v>385</v>
      </c>
      <c r="E17076" s="67" t="s">
        <v>386</v>
      </c>
      <c r="F17076" s="68" t="s">
        <v>580</v>
      </c>
      <c r="G17076" s="67" t="s">
        <v>581</v>
      </c>
      <c r="H17076" s="68" t="s">
        <v>363</v>
      </c>
      <c r="I17076" s="69">
        <v>0</v>
      </c>
      <c r="J17076" s="69">
        <v>5</v>
      </c>
      <c r="K17076" s="91"/>
      <c r="L17076" s="91"/>
    </row>
    <row r="17077" spans="2:12" x14ac:dyDescent="0.25">
      <c r="B17077" s="67" t="s">
        <v>554</v>
      </c>
      <c r="C17077" s="67" t="s">
        <v>555</v>
      </c>
      <c r="D17077" s="68" t="s">
        <v>385</v>
      </c>
      <c r="E17077" s="67" t="s">
        <v>386</v>
      </c>
      <c r="F17077" s="68" t="s">
        <v>580</v>
      </c>
      <c r="G17077" s="67" t="s">
        <v>581</v>
      </c>
      <c r="H17077" s="68" t="s">
        <v>364</v>
      </c>
      <c r="I17077" s="69">
        <v>46</v>
      </c>
      <c r="J17077" s="69">
        <v>13</v>
      </c>
      <c r="K17077" s="91"/>
      <c r="L17077" s="91"/>
    </row>
    <row r="17078" spans="2:12" x14ac:dyDescent="0.25">
      <c r="B17078" s="67" t="s">
        <v>554</v>
      </c>
      <c r="C17078" s="67" t="s">
        <v>555</v>
      </c>
      <c r="D17078" s="68" t="s">
        <v>385</v>
      </c>
      <c r="E17078" s="67" t="s">
        <v>386</v>
      </c>
      <c r="F17078" s="68" t="s">
        <v>580</v>
      </c>
      <c r="G17078" s="67" t="s">
        <v>581</v>
      </c>
      <c r="H17078" s="68" t="s">
        <v>363</v>
      </c>
      <c r="I17078" s="69">
        <v>16</v>
      </c>
      <c r="J17078" s="69">
        <v>23</v>
      </c>
      <c r="K17078" s="91"/>
      <c r="L17078" s="91"/>
    </row>
    <row r="17079" spans="2:12" x14ac:dyDescent="0.25">
      <c r="B17079" s="67" t="s">
        <v>554</v>
      </c>
      <c r="C17079" s="67" t="s">
        <v>555</v>
      </c>
      <c r="D17079" s="68" t="s">
        <v>385</v>
      </c>
      <c r="E17079" s="67" t="s">
        <v>386</v>
      </c>
      <c r="F17079" s="68" t="s">
        <v>580</v>
      </c>
      <c r="G17079" s="67" t="s">
        <v>581</v>
      </c>
      <c r="H17079" s="68" t="s">
        <v>363</v>
      </c>
      <c r="I17079" s="69">
        <v>16</v>
      </c>
      <c r="J17079" s="69">
        <v>0</v>
      </c>
      <c r="K17079" s="91"/>
      <c r="L17079" s="91"/>
    </row>
    <row r="17080" spans="2:12" x14ac:dyDescent="0.25">
      <c r="B17080" s="67" t="s">
        <v>554</v>
      </c>
      <c r="C17080" s="67" t="s">
        <v>555</v>
      </c>
      <c r="D17080" s="68" t="s">
        <v>385</v>
      </c>
      <c r="E17080" s="67" t="s">
        <v>386</v>
      </c>
      <c r="F17080" s="68" t="s">
        <v>580</v>
      </c>
      <c r="G17080" s="67" t="s">
        <v>581</v>
      </c>
      <c r="H17080" s="68" t="s">
        <v>364</v>
      </c>
      <c r="I17080" s="69">
        <v>0</v>
      </c>
      <c r="J17080" s="69">
        <v>0</v>
      </c>
      <c r="K17080" s="91"/>
      <c r="L17080" s="91"/>
    </row>
    <row r="17081" spans="2:12" x14ac:dyDescent="0.25">
      <c r="B17081" s="67" t="s">
        <v>554</v>
      </c>
      <c r="C17081" s="67" t="s">
        <v>555</v>
      </c>
      <c r="D17081" s="68" t="s">
        <v>385</v>
      </c>
      <c r="E17081" s="67" t="s">
        <v>386</v>
      </c>
      <c r="F17081" s="68" t="s">
        <v>580</v>
      </c>
      <c r="G17081" s="67" t="s">
        <v>581</v>
      </c>
      <c r="H17081" s="68" t="s">
        <v>364</v>
      </c>
      <c r="I17081" s="69">
        <v>0</v>
      </c>
      <c r="J17081" s="69">
        <v>0</v>
      </c>
      <c r="K17081" s="91"/>
      <c r="L17081" s="91"/>
    </row>
    <row r="17082" spans="2:12" x14ac:dyDescent="0.25">
      <c r="B17082" s="67" t="s">
        <v>554</v>
      </c>
      <c r="C17082" s="67" t="s">
        <v>555</v>
      </c>
      <c r="D17082" s="68" t="s">
        <v>385</v>
      </c>
      <c r="E17082" s="67" t="s">
        <v>386</v>
      </c>
      <c r="F17082" s="68" t="s">
        <v>580</v>
      </c>
      <c r="G17082" s="67" t="s">
        <v>581</v>
      </c>
      <c r="H17082" s="68" t="s">
        <v>363</v>
      </c>
      <c r="I17082" s="69">
        <v>0</v>
      </c>
      <c r="J17082" s="69">
        <v>0</v>
      </c>
      <c r="K17082" s="91"/>
      <c r="L17082" s="91"/>
    </row>
    <row r="17083" spans="2:12" x14ac:dyDescent="0.25">
      <c r="B17083" s="67" t="s">
        <v>554</v>
      </c>
      <c r="C17083" s="67" t="s">
        <v>555</v>
      </c>
      <c r="D17083" s="68" t="s">
        <v>385</v>
      </c>
      <c r="E17083" s="67" t="s">
        <v>386</v>
      </c>
      <c r="F17083" s="68" t="s">
        <v>580</v>
      </c>
      <c r="G17083" s="67" t="s">
        <v>581</v>
      </c>
      <c r="H17083" s="68" t="s">
        <v>362</v>
      </c>
      <c r="I17083" s="69">
        <v>12</v>
      </c>
      <c r="J17083" s="69">
        <v>25</v>
      </c>
      <c r="K17083" s="91"/>
      <c r="L17083" s="91"/>
    </row>
    <row r="17084" spans="2:12" x14ac:dyDescent="0.25">
      <c r="B17084" s="67" t="s">
        <v>554</v>
      </c>
      <c r="C17084" s="67" t="s">
        <v>555</v>
      </c>
      <c r="D17084" s="68" t="s">
        <v>385</v>
      </c>
      <c r="E17084" s="67" t="s">
        <v>386</v>
      </c>
      <c r="F17084" s="68" t="s">
        <v>580</v>
      </c>
      <c r="G17084" s="67" t="s">
        <v>581</v>
      </c>
      <c r="H17084" s="68" t="s">
        <v>363</v>
      </c>
      <c r="I17084" s="69">
        <v>270</v>
      </c>
      <c r="J17084" s="69">
        <v>436</v>
      </c>
      <c r="K17084" s="91"/>
      <c r="L17084" s="91"/>
    </row>
    <row r="17085" spans="2:12" x14ac:dyDescent="0.25">
      <c r="B17085" s="67" t="s">
        <v>554</v>
      </c>
      <c r="C17085" s="67" t="s">
        <v>555</v>
      </c>
      <c r="D17085" s="68" t="s">
        <v>385</v>
      </c>
      <c r="E17085" s="67" t="s">
        <v>386</v>
      </c>
      <c r="F17085" s="68" t="s">
        <v>580</v>
      </c>
      <c r="G17085" s="67" t="s">
        <v>581</v>
      </c>
      <c r="H17085" s="68" t="s">
        <v>364</v>
      </c>
      <c r="I17085" s="69">
        <v>30</v>
      </c>
      <c r="J17085" s="69">
        <v>47</v>
      </c>
      <c r="K17085" s="91"/>
      <c r="L17085" s="91"/>
    </row>
    <row r="17086" spans="2:12" x14ac:dyDescent="0.25">
      <c r="B17086" s="67" t="s">
        <v>554</v>
      </c>
      <c r="C17086" s="67" t="s">
        <v>555</v>
      </c>
      <c r="D17086" s="68" t="s">
        <v>385</v>
      </c>
      <c r="E17086" s="67" t="s">
        <v>386</v>
      </c>
      <c r="F17086" s="68" t="s">
        <v>580</v>
      </c>
      <c r="G17086" s="67" t="s">
        <v>581</v>
      </c>
      <c r="H17086" s="68" t="s">
        <v>363</v>
      </c>
      <c r="I17086" s="69">
        <v>0</v>
      </c>
      <c r="J17086" s="69">
        <v>0</v>
      </c>
      <c r="K17086" s="91"/>
      <c r="L17086" s="91"/>
    </row>
    <row r="17087" spans="2:12" x14ac:dyDescent="0.25">
      <c r="B17087" s="67" t="s">
        <v>554</v>
      </c>
      <c r="C17087" s="67" t="s">
        <v>555</v>
      </c>
      <c r="D17087" s="68" t="s">
        <v>385</v>
      </c>
      <c r="E17087" s="67" t="s">
        <v>386</v>
      </c>
      <c r="F17087" s="68" t="s">
        <v>580</v>
      </c>
      <c r="G17087" s="67" t="s">
        <v>581</v>
      </c>
      <c r="H17087" s="68" t="s">
        <v>362</v>
      </c>
      <c r="I17087" s="69">
        <v>6</v>
      </c>
      <c r="J17087" s="69">
        <v>8</v>
      </c>
      <c r="K17087" s="91"/>
      <c r="L17087" s="91"/>
    </row>
    <row r="17088" spans="2:12" x14ac:dyDescent="0.25">
      <c r="B17088" s="67" t="s">
        <v>554</v>
      </c>
      <c r="C17088" s="67" t="s">
        <v>555</v>
      </c>
      <c r="D17088" s="68" t="s">
        <v>385</v>
      </c>
      <c r="E17088" s="67" t="s">
        <v>386</v>
      </c>
      <c r="F17088" s="68" t="s">
        <v>580</v>
      </c>
      <c r="G17088" s="67" t="s">
        <v>581</v>
      </c>
      <c r="H17088" s="68" t="s">
        <v>363</v>
      </c>
      <c r="I17088" s="69">
        <v>0</v>
      </c>
      <c r="J17088" s="69">
        <v>13</v>
      </c>
      <c r="K17088" s="91"/>
      <c r="L17088" s="91"/>
    </row>
    <row r="17089" spans="2:12" x14ac:dyDescent="0.25">
      <c r="B17089" s="67" t="s">
        <v>554</v>
      </c>
      <c r="C17089" s="67" t="s">
        <v>555</v>
      </c>
      <c r="D17089" s="68" t="s">
        <v>385</v>
      </c>
      <c r="E17089" s="67" t="s">
        <v>386</v>
      </c>
      <c r="F17089" s="68" t="s">
        <v>580</v>
      </c>
      <c r="G17089" s="67" t="s">
        <v>581</v>
      </c>
      <c r="H17089" s="68" t="s">
        <v>364</v>
      </c>
      <c r="I17089" s="69">
        <v>0</v>
      </c>
      <c r="J17089" s="69">
        <v>4</v>
      </c>
      <c r="K17089" s="91"/>
      <c r="L17089" s="91"/>
    </row>
    <row r="17090" spans="2:12" x14ac:dyDescent="0.25">
      <c r="B17090" s="67" t="s">
        <v>554</v>
      </c>
      <c r="C17090" s="67" t="s">
        <v>555</v>
      </c>
      <c r="D17090" s="68" t="s">
        <v>385</v>
      </c>
      <c r="E17090" s="67" t="s">
        <v>386</v>
      </c>
      <c r="F17090" s="68" t="s">
        <v>580</v>
      </c>
      <c r="G17090" s="67" t="s">
        <v>581</v>
      </c>
      <c r="H17090" s="68" t="s">
        <v>363</v>
      </c>
      <c r="I17090" s="69">
        <v>0</v>
      </c>
      <c r="J17090" s="69">
        <v>0</v>
      </c>
      <c r="K17090" s="91"/>
      <c r="L17090" s="91"/>
    </row>
    <row r="17091" spans="2:12" x14ac:dyDescent="0.25">
      <c r="B17091" s="67" t="s">
        <v>554</v>
      </c>
      <c r="C17091" s="67" t="s">
        <v>555</v>
      </c>
      <c r="D17091" s="68" t="s">
        <v>385</v>
      </c>
      <c r="E17091" s="67" t="s">
        <v>386</v>
      </c>
      <c r="F17091" s="68" t="s">
        <v>580</v>
      </c>
      <c r="G17091" s="67" t="s">
        <v>581</v>
      </c>
      <c r="H17091" s="68" t="s">
        <v>364</v>
      </c>
      <c r="I17091" s="69">
        <v>0</v>
      </c>
      <c r="J17091" s="69">
        <v>0</v>
      </c>
      <c r="K17091" s="91"/>
      <c r="L17091" s="91"/>
    </row>
    <row r="17092" spans="2:12" x14ac:dyDescent="0.25">
      <c r="B17092" s="67" t="s">
        <v>554</v>
      </c>
      <c r="C17092" s="67" t="s">
        <v>555</v>
      </c>
      <c r="D17092" s="68" t="s">
        <v>385</v>
      </c>
      <c r="E17092" s="67" t="s">
        <v>386</v>
      </c>
      <c r="F17092" s="68" t="s">
        <v>580</v>
      </c>
      <c r="G17092" s="67" t="s">
        <v>581</v>
      </c>
      <c r="H17092" s="68" t="s">
        <v>363</v>
      </c>
      <c r="I17092" s="69">
        <v>0</v>
      </c>
      <c r="J17092" s="69">
        <v>0</v>
      </c>
      <c r="K17092" s="91"/>
      <c r="L17092" s="91"/>
    </row>
    <row r="17093" spans="2:12" x14ac:dyDescent="0.25">
      <c r="B17093" s="67" t="s">
        <v>554</v>
      </c>
      <c r="C17093" s="67" t="s">
        <v>555</v>
      </c>
      <c r="D17093" s="68" t="s">
        <v>385</v>
      </c>
      <c r="E17093" s="67" t="s">
        <v>386</v>
      </c>
      <c r="F17093" s="68" t="s">
        <v>580</v>
      </c>
      <c r="G17093" s="67" t="s">
        <v>581</v>
      </c>
      <c r="H17093" s="68" t="s">
        <v>364</v>
      </c>
      <c r="I17093" s="69">
        <v>0</v>
      </c>
      <c r="J17093" s="69">
        <v>0</v>
      </c>
      <c r="K17093" s="91"/>
      <c r="L17093" s="91"/>
    </row>
    <row r="17094" spans="2:12" x14ac:dyDescent="0.25">
      <c r="B17094" s="67" t="s">
        <v>554</v>
      </c>
      <c r="C17094" s="67" t="s">
        <v>555</v>
      </c>
      <c r="D17094" s="68" t="s">
        <v>385</v>
      </c>
      <c r="E17094" s="67" t="s">
        <v>386</v>
      </c>
      <c r="F17094" s="68" t="s">
        <v>580</v>
      </c>
      <c r="G17094" s="67" t="s">
        <v>581</v>
      </c>
      <c r="H17094" s="68" t="s">
        <v>362</v>
      </c>
      <c r="I17094" s="69">
        <v>0</v>
      </c>
      <c r="J17094" s="69">
        <v>0</v>
      </c>
      <c r="K17094" s="91"/>
      <c r="L17094" s="91"/>
    </row>
    <row r="17095" spans="2:12" x14ac:dyDescent="0.25">
      <c r="B17095" s="67" t="s">
        <v>554</v>
      </c>
      <c r="C17095" s="67" t="s">
        <v>555</v>
      </c>
      <c r="D17095" s="68" t="s">
        <v>385</v>
      </c>
      <c r="E17095" s="67" t="s">
        <v>386</v>
      </c>
      <c r="F17095" s="68" t="s">
        <v>580</v>
      </c>
      <c r="G17095" s="67" t="s">
        <v>581</v>
      </c>
      <c r="H17095" s="68" t="s">
        <v>363</v>
      </c>
      <c r="I17095" s="69">
        <v>0</v>
      </c>
      <c r="J17095" s="69">
        <v>0</v>
      </c>
      <c r="K17095" s="91"/>
      <c r="L17095" s="91"/>
    </row>
    <row r="17096" spans="2:12" x14ac:dyDescent="0.25">
      <c r="B17096" s="67" t="s">
        <v>554</v>
      </c>
      <c r="C17096" s="67" t="s">
        <v>555</v>
      </c>
      <c r="D17096" s="68" t="s">
        <v>385</v>
      </c>
      <c r="E17096" s="67" t="s">
        <v>386</v>
      </c>
      <c r="F17096" s="68" t="s">
        <v>580</v>
      </c>
      <c r="G17096" s="67" t="s">
        <v>581</v>
      </c>
      <c r="H17096" s="68" t="s">
        <v>363</v>
      </c>
      <c r="I17096" s="69">
        <v>0</v>
      </c>
      <c r="J17096" s="69">
        <v>0</v>
      </c>
      <c r="K17096" s="91"/>
      <c r="L17096" s="91"/>
    </row>
    <row r="17097" spans="2:12" x14ac:dyDescent="0.25">
      <c r="B17097" s="67" t="s">
        <v>554</v>
      </c>
      <c r="C17097" s="67" t="s">
        <v>555</v>
      </c>
      <c r="D17097" s="68" t="s">
        <v>385</v>
      </c>
      <c r="E17097" s="67" t="s">
        <v>386</v>
      </c>
      <c r="F17097" s="68" t="s">
        <v>580</v>
      </c>
      <c r="G17097" s="67" t="s">
        <v>581</v>
      </c>
      <c r="H17097" s="68" t="s">
        <v>364</v>
      </c>
      <c r="I17097" s="69">
        <v>0</v>
      </c>
      <c r="J17097" s="69">
        <v>0</v>
      </c>
      <c r="K17097" s="91"/>
      <c r="L17097" s="91"/>
    </row>
    <row r="17098" spans="2:12" x14ac:dyDescent="0.25">
      <c r="B17098" s="67" t="s">
        <v>554</v>
      </c>
      <c r="C17098" s="67" t="s">
        <v>555</v>
      </c>
      <c r="D17098" s="68" t="s">
        <v>385</v>
      </c>
      <c r="E17098" s="67" t="s">
        <v>386</v>
      </c>
      <c r="F17098" s="68" t="s">
        <v>580</v>
      </c>
      <c r="G17098" s="67" t="s">
        <v>581</v>
      </c>
      <c r="H17098" s="68" t="s">
        <v>362</v>
      </c>
      <c r="I17098" s="69">
        <v>0</v>
      </c>
      <c r="J17098" s="69">
        <v>0</v>
      </c>
      <c r="K17098" s="91"/>
      <c r="L17098" s="91"/>
    </row>
    <row r="17099" spans="2:12" x14ac:dyDescent="0.25">
      <c r="B17099" s="67" t="s">
        <v>554</v>
      </c>
      <c r="C17099" s="67" t="s">
        <v>555</v>
      </c>
      <c r="D17099" s="68" t="s">
        <v>385</v>
      </c>
      <c r="E17099" s="67" t="s">
        <v>386</v>
      </c>
      <c r="F17099" s="68" t="s">
        <v>580</v>
      </c>
      <c r="G17099" s="67" t="s">
        <v>581</v>
      </c>
      <c r="H17099" s="68" t="s">
        <v>364</v>
      </c>
      <c r="I17099" s="69">
        <v>0</v>
      </c>
      <c r="J17099" s="69">
        <v>0</v>
      </c>
      <c r="K17099" s="91"/>
      <c r="L17099" s="91"/>
    </row>
    <row r="17100" spans="2:12" x14ac:dyDescent="0.25">
      <c r="B17100" s="67" t="s">
        <v>554</v>
      </c>
      <c r="C17100" s="67" t="s">
        <v>555</v>
      </c>
      <c r="D17100" s="68" t="s">
        <v>385</v>
      </c>
      <c r="E17100" s="67" t="s">
        <v>386</v>
      </c>
      <c r="F17100" s="68" t="s">
        <v>580</v>
      </c>
      <c r="G17100" s="67" t="s">
        <v>581</v>
      </c>
      <c r="H17100" s="68" t="s">
        <v>364</v>
      </c>
      <c r="I17100" s="69">
        <v>0</v>
      </c>
      <c r="J17100" s="69">
        <v>0</v>
      </c>
      <c r="K17100" s="91"/>
      <c r="L17100" s="91"/>
    </row>
    <row r="17101" spans="2:12" x14ac:dyDescent="0.25">
      <c r="B17101" s="67" t="s">
        <v>554</v>
      </c>
      <c r="C17101" s="67" t="s">
        <v>555</v>
      </c>
      <c r="D17101" s="68" t="s">
        <v>385</v>
      </c>
      <c r="E17101" s="67" t="s">
        <v>386</v>
      </c>
      <c r="F17101" s="68" t="s">
        <v>580</v>
      </c>
      <c r="G17101" s="67" t="s">
        <v>581</v>
      </c>
      <c r="H17101" s="68" t="s">
        <v>363</v>
      </c>
      <c r="I17101" s="69">
        <v>0</v>
      </c>
      <c r="J17101" s="69">
        <v>0</v>
      </c>
      <c r="K17101" s="91"/>
      <c r="L17101" s="91"/>
    </row>
    <row r="17102" spans="2:12" x14ac:dyDescent="0.25">
      <c r="B17102" s="67" t="s">
        <v>554</v>
      </c>
      <c r="C17102" s="67" t="s">
        <v>555</v>
      </c>
      <c r="D17102" s="68" t="s">
        <v>385</v>
      </c>
      <c r="E17102" s="67" t="s">
        <v>386</v>
      </c>
      <c r="F17102" s="68" t="s">
        <v>580</v>
      </c>
      <c r="G17102" s="67" t="s">
        <v>581</v>
      </c>
      <c r="H17102" s="68" t="s">
        <v>363</v>
      </c>
      <c r="I17102" s="69">
        <v>0</v>
      </c>
      <c r="J17102" s="69">
        <v>8</v>
      </c>
      <c r="K17102" s="91"/>
      <c r="L17102" s="91"/>
    </row>
    <row r="17103" spans="2:12" x14ac:dyDescent="0.25">
      <c r="B17103" s="67" t="s">
        <v>554</v>
      </c>
      <c r="C17103" s="67" t="s">
        <v>555</v>
      </c>
      <c r="D17103" s="68" t="s">
        <v>385</v>
      </c>
      <c r="E17103" s="67" t="s">
        <v>386</v>
      </c>
      <c r="F17103" s="68" t="s">
        <v>580</v>
      </c>
      <c r="G17103" s="67" t="s">
        <v>581</v>
      </c>
      <c r="H17103" s="68" t="s">
        <v>364</v>
      </c>
      <c r="I17103" s="69">
        <v>0</v>
      </c>
      <c r="J17103" s="69">
        <v>0</v>
      </c>
      <c r="K17103" s="91"/>
      <c r="L17103" s="91"/>
    </row>
    <row r="17104" spans="2:12" x14ac:dyDescent="0.25">
      <c r="B17104" s="67" t="s">
        <v>554</v>
      </c>
      <c r="C17104" s="67" t="s">
        <v>555</v>
      </c>
      <c r="D17104" s="68" t="s">
        <v>385</v>
      </c>
      <c r="E17104" s="67" t="s">
        <v>386</v>
      </c>
      <c r="F17104" s="68" t="s">
        <v>580</v>
      </c>
      <c r="G17104" s="67" t="s">
        <v>581</v>
      </c>
      <c r="H17104" s="68" t="s">
        <v>362</v>
      </c>
      <c r="I17104" s="69">
        <v>18</v>
      </c>
      <c r="J17104" s="69">
        <v>0</v>
      </c>
      <c r="K17104" s="91"/>
      <c r="L17104" s="91"/>
    </row>
    <row r="17105" spans="2:12" x14ac:dyDescent="0.25">
      <c r="B17105" s="67" t="s">
        <v>554</v>
      </c>
      <c r="C17105" s="67" t="s">
        <v>555</v>
      </c>
      <c r="D17105" s="68" t="s">
        <v>385</v>
      </c>
      <c r="E17105" s="67" t="s">
        <v>386</v>
      </c>
      <c r="F17105" s="68" t="s">
        <v>580</v>
      </c>
      <c r="G17105" s="67" t="s">
        <v>581</v>
      </c>
      <c r="H17105" s="68" t="s">
        <v>363</v>
      </c>
      <c r="I17105" s="69">
        <v>0</v>
      </c>
      <c r="J17105" s="69">
        <v>0</v>
      </c>
      <c r="K17105" s="91"/>
      <c r="L17105" s="91"/>
    </row>
    <row r="17106" spans="2:12" x14ac:dyDescent="0.25">
      <c r="B17106" s="67" t="s">
        <v>554</v>
      </c>
      <c r="C17106" s="67" t="s">
        <v>555</v>
      </c>
      <c r="D17106" s="68" t="s">
        <v>385</v>
      </c>
      <c r="E17106" s="67" t="s">
        <v>386</v>
      </c>
      <c r="F17106" s="68" t="s">
        <v>580</v>
      </c>
      <c r="G17106" s="67" t="s">
        <v>581</v>
      </c>
      <c r="H17106" s="68" t="s">
        <v>364</v>
      </c>
      <c r="I17106" s="69">
        <v>0</v>
      </c>
      <c r="J17106" s="69">
        <v>0</v>
      </c>
      <c r="K17106" s="91"/>
      <c r="L17106" s="91"/>
    </row>
    <row r="17107" spans="2:12" x14ac:dyDescent="0.25">
      <c r="B17107" s="67" t="s">
        <v>554</v>
      </c>
      <c r="C17107" s="67" t="s">
        <v>555</v>
      </c>
      <c r="D17107" s="68" t="s">
        <v>385</v>
      </c>
      <c r="E17107" s="67" t="s">
        <v>386</v>
      </c>
      <c r="F17107" s="68" t="s">
        <v>580</v>
      </c>
      <c r="G17107" s="67" t="s">
        <v>581</v>
      </c>
      <c r="H17107" s="68" t="s">
        <v>362</v>
      </c>
      <c r="I17107" s="69">
        <v>0</v>
      </c>
      <c r="J17107" s="69">
        <v>3</v>
      </c>
      <c r="K17107" s="91"/>
      <c r="L17107" s="91"/>
    </row>
    <row r="17108" spans="2:12" x14ac:dyDescent="0.25">
      <c r="B17108" s="67" t="s">
        <v>554</v>
      </c>
      <c r="C17108" s="67" t="s">
        <v>555</v>
      </c>
      <c r="D17108" s="68" t="s">
        <v>385</v>
      </c>
      <c r="E17108" s="67" t="s">
        <v>386</v>
      </c>
      <c r="F17108" s="68" t="s">
        <v>580</v>
      </c>
      <c r="G17108" s="67" t="s">
        <v>581</v>
      </c>
      <c r="H17108" s="68" t="s">
        <v>363</v>
      </c>
      <c r="I17108" s="69">
        <v>20</v>
      </c>
      <c r="J17108" s="69">
        <v>60</v>
      </c>
      <c r="K17108" s="91"/>
      <c r="L17108" s="91"/>
    </row>
    <row r="17109" spans="2:12" x14ac:dyDescent="0.25">
      <c r="B17109" s="67" t="s">
        <v>554</v>
      </c>
      <c r="C17109" s="67" t="s">
        <v>555</v>
      </c>
      <c r="D17109" s="68" t="s">
        <v>385</v>
      </c>
      <c r="E17109" s="67" t="s">
        <v>386</v>
      </c>
      <c r="F17109" s="68" t="s">
        <v>580</v>
      </c>
      <c r="G17109" s="67" t="s">
        <v>581</v>
      </c>
      <c r="H17109" s="68" t="s">
        <v>364</v>
      </c>
      <c r="I17109" s="69">
        <v>30</v>
      </c>
      <c r="J17109" s="69">
        <v>30</v>
      </c>
      <c r="K17109" s="91"/>
      <c r="L17109" s="91"/>
    </row>
    <row r="17110" spans="2:12" x14ac:dyDescent="0.25">
      <c r="B17110" s="67" t="s">
        <v>554</v>
      </c>
      <c r="C17110" s="67" t="s">
        <v>555</v>
      </c>
      <c r="D17110" s="68" t="s">
        <v>385</v>
      </c>
      <c r="E17110" s="67" t="s">
        <v>386</v>
      </c>
      <c r="F17110" s="68" t="s">
        <v>580</v>
      </c>
      <c r="G17110" s="67" t="s">
        <v>581</v>
      </c>
      <c r="H17110" s="68" t="s">
        <v>363</v>
      </c>
      <c r="I17110" s="69">
        <v>8</v>
      </c>
      <c r="J17110" s="69">
        <v>0</v>
      </c>
      <c r="K17110" s="91"/>
      <c r="L17110" s="91"/>
    </row>
    <row r="17111" spans="2:12" x14ac:dyDescent="0.25">
      <c r="B17111" s="67" t="s">
        <v>554</v>
      </c>
      <c r="C17111" s="67" t="s">
        <v>555</v>
      </c>
      <c r="D17111" s="68" t="s">
        <v>385</v>
      </c>
      <c r="E17111" s="67" t="s">
        <v>386</v>
      </c>
      <c r="F17111" s="68" t="s">
        <v>580</v>
      </c>
      <c r="G17111" s="67" t="s">
        <v>581</v>
      </c>
      <c r="H17111" s="68" t="s">
        <v>364</v>
      </c>
      <c r="I17111" s="69">
        <v>0</v>
      </c>
      <c r="J17111" s="69">
        <v>0</v>
      </c>
      <c r="K17111" s="91"/>
      <c r="L17111" s="91"/>
    </row>
    <row r="17112" spans="2:12" x14ac:dyDescent="0.25">
      <c r="B17112" s="67" t="s">
        <v>554</v>
      </c>
      <c r="C17112" s="67" t="s">
        <v>555</v>
      </c>
      <c r="D17112" s="68" t="s">
        <v>385</v>
      </c>
      <c r="E17112" s="67" t="s">
        <v>386</v>
      </c>
      <c r="F17112" s="68" t="s">
        <v>580</v>
      </c>
      <c r="G17112" s="67" t="s">
        <v>581</v>
      </c>
      <c r="H17112" s="68" t="s">
        <v>363</v>
      </c>
      <c r="I17112" s="69">
        <v>8</v>
      </c>
      <c r="J17112" s="69">
        <v>0</v>
      </c>
      <c r="K17112" s="91"/>
      <c r="L17112" s="91"/>
    </row>
    <row r="17113" spans="2:12" x14ac:dyDescent="0.25">
      <c r="B17113" s="67" t="s">
        <v>554</v>
      </c>
      <c r="C17113" s="67" t="s">
        <v>555</v>
      </c>
      <c r="D17113" s="68" t="s">
        <v>385</v>
      </c>
      <c r="E17113" s="67" t="s">
        <v>386</v>
      </c>
      <c r="F17113" s="68" t="s">
        <v>580</v>
      </c>
      <c r="G17113" s="67" t="s">
        <v>581</v>
      </c>
      <c r="H17113" s="68" t="s">
        <v>364</v>
      </c>
      <c r="I17113" s="69">
        <v>0</v>
      </c>
      <c r="J17113" s="69">
        <v>0</v>
      </c>
      <c r="K17113" s="91"/>
      <c r="L17113" s="91"/>
    </row>
    <row r="17114" spans="2:12" x14ac:dyDescent="0.25">
      <c r="B17114" s="67" t="s">
        <v>554</v>
      </c>
      <c r="C17114" s="67" t="s">
        <v>555</v>
      </c>
      <c r="D17114" s="68" t="s">
        <v>385</v>
      </c>
      <c r="E17114" s="67" t="s">
        <v>386</v>
      </c>
      <c r="F17114" s="68" t="s">
        <v>580</v>
      </c>
      <c r="G17114" s="67" t="s">
        <v>581</v>
      </c>
      <c r="H17114" s="68" t="s">
        <v>362</v>
      </c>
      <c r="I17114" s="69">
        <v>0</v>
      </c>
      <c r="J17114" s="69">
        <v>0</v>
      </c>
      <c r="K17114" s="91"/>
      <c r="L17114" s="91"/>
    </row>
    <row r="17115" spans="2:12" x14ac:dyDescent="0.25">
      <c r="B17115" s="67" t="s">
        <v>554</v>
      </c>
      <c r="C17115" s="67" t="s">
        <v>555</v>
      </c>
      <c r="D17115" s="68" t="s">
        <v>385</v>
      </c>
      <c r="E17115" s="67" t="s">
        <v>386</v>
      </c>
      <c r="F17115" s="68" t="s">
        <v>580</v>
      </c>
      <c r="G17115" s="67" t="s">
        <v>581</v>
      </c>
      <c r="H17115" s="68" t="s">
        <v>363</v>
      </c>
      <c r="I17115" s="69">
        <v>6</v>
      </c>
      <c r="J17115" s="69">
        <v>7</v>
      </c>
      <c r="K17115" s="91"/>
      <c r="L17115" s="91"/>
    </row>
    <row r="17116" spans="2:12" x14ac:dyDescent="0.25">
      <c r="B17116" s="67" t="s">
        <v>554</v>
      </c>
      <c r="C17116" s="67" t="s">
        <v>555</v>
      </c>
      <c r="D17116" s="68" t="s">
        <v>385</v>
      </c>
      <c r="E17116" s="67" t="s">
        <v>386</v>
      </c>
      <c r="F17116" s="68" t="s">
        <v>580</v>
      </c>
      <c r="G17116" s="67" t="s">
        <v>581</v>
      </c>
      <c r="H17116" s="68" t="s">
        <v>362</v>
      </c>
      <c r="I17116" s="69">
        <v>0</v>
      </c>
      <c r="J17116" s="69">
        <v>0</v>
      </c>
      <c r="K17116" s="91"/>
      <c r="L17116" s="91"/>
    </row>
    <row r="17117" spans="2:12" x14ac:dyDescent="0.25">
      <c r="B17117" s="67" t="s">
        <v>554</v>
      </c>
      <c r="C17117" s="67" t="s">
        <v>555</v>
      </c>
      <c r="D17117" s="68" t="s">
        <v>385</v>
      </c>
      <c r="E17117" s="67" t="s">
        <v>386</v>
      </c>
      <c r="F17117" s="68" t="s">
        <v>580</v>
      </c>
      <c r="G17117" s="67" t="s">
        <v>581</v>
      </c>
      <c r="H17117" s="68" t="s">
        <v>362</v>
      </c>
      <c r="I17117" s="69">
        <v>8</v>
      </c>
      <c r="J17117" s="69">
        <v>5</v>
      </c>
      <c r="K17117" s="91"/>
      <c r="L17117" s="91"/>
    </row>
    <row r="17118" spans="2:12" x14ac:dyDescent="0.25">
      <c r="B17118" s="67" t="s">
        <v>554</v>
      </c>
      <c r="C17118" s="67" t="s">
        <v>555</v>
      </c>
      <c r="D17118" s="68" t="s">
        <v>385</v>
      </c>
      <c r="E17118" s="67" t="s">
        <v>386</v>
      </c>
      <c r="F17118" s="68" t="s">
        <v>580</v>
      </c>
      <c r="G17118" s="67" t="s">
        <v>581</v>
      </c>
      <c r="H17118" s="68" t="s">
        <v>363</v>
      </c>
      <c r="I17118" s="69">
        <v>0</v>
      </c>
      <c r="J17118" s="69">
        <v>5</v>
      </c>
      <c r="K17118" s="91"/>
      <c r="L17118" s="91"/>
    </row>
    <row r="17119" spans="2:12" x14ac:dyDescent="0.25">
      <c r="B17119" s="67" t="s">
        <v>554</v>
      </c>
      <c r="C17119" s="67" t="s">
        <v>555</v>
      </c>
      <c r="D17119" s="68" t="s">
        <v>385</v>
      </c>
      <c r="E17119" s="67" t="s">
        <v>386</v>
      </c>
      <c r="F17119" s="68" t="s">
        <v>580</v>
      </c>
      <c r="G17119" s="67" t="s">
        <v>581</v>
      </c>
      <c r="H17119" s="68" t="s">
        <v>364</v>
      </c>
      <c r="I17119" s="69">
        <v>0</v>
      </c>
      <c r="J17119" s="69">
        <v>0</v>
      </c>
      <c r="K17119" s="91"/>
      <c r="L17119" s="91"/>
    </row>
    <row r="17120" spans="2:12" x14ac:dyDescent="0.25">
      <c r="B17120" s="67" t="s">
        <v>554</v>
      </c>
      <c r="C17120" s="67" t="s">
        <v>555</v>
      </c>
      <c r="D17120" s="68" t="s">
        <v>385</v>
      </c>
      <c r="E17120" s="67" t="s">
        <v>386</v>
      </c>
      <c r="F17120" s="68" t="s">
        <v>580</v>
      </c>
      <c r="G17120" s="67" t="s">
        <v>581</v>
      </c>
      <c r="H17120" s="68" t="s">
        <v>362</v>
      </c>
      <c r="I17120" s="69">
        <v>0</v>
      </c>
      <c r="J17120" s="69">
        <v>0</v>
      </c>
      <c r="K17120" s="91"/>
      <c r="L17120" s="91"/>
    </row>
    <row r="17121" spans="2:12" x14ac:dyDescent="0.25">
      <c r="B17121" s="67" t="s">
        <v>554</v>
      </c>
      <c r="C17121" s="67" t="s">
        <v>555</v>
      </c>
      <c r="D17121" s="68" t="s">
        <v>385</v>
      </c>
      <c r="E17121" s="67" t="s">
        <v>386</v>
      </c>
      <c r="F17121" s="68" t="s">
        <v>580</v>
      </c>
      <c r="G17121" s="67" t="s">
        <v>581</v>
      </c>
      <c r="H17121" s="68" t="s">
        <v>363</v>
      </c>
      <c r="I17121" s="69">
        <v>0</v>
      </c>
      <c r="J17121" s="69">
        <v>0</v>
      </c>
      <c r="K17121" s="91"/>
      <c r="L17121" s="91"/>
    </row>
    <row r="17122" spans="2:12" x14ac:dyDescent="0.25">
      <c r="B17122" s="67" t="s">
        <v>554</v>
      </c>
      <c r="C17122" s="67" t="s">
        <v>555</v>
      </c>
      <c r="D17122" s="68" t="s">
        <v>385</v>
      </c>
      <c r="E17122" s="67" t="s">
        <v>386</v>
      </c>
      <c r="F17122" s="68" t="s">
        <v>580</v>
      </c>
      <c r="G17122" s="67" t="s">
        <v>581</v>
      </c>
      <c r="H17122" s="68" t="s">
        <v>362</v>
      </c>
      <c r="I17122" s="69">
        <v>0</v>
      </c>
      <c r="J17122" s="69">
        <v>0</v>
      </c>
      <c r="K17122" s="91"/>
      <c r="L17122" s="91"/>
    </row>
    <row r="17123" spans="2:12" x14ac:dyDescent="0.25">
      <c r="B17123" s="67" t="s">
        <v>554</v>
      </c>
      <c r="C17123" s="67" t="s">
        <v>555</v>
      </c>
      <c r="D17123" s="68" t="s">
        <v>385</v>
      </c>
      <c r="E17123" s="67" t="s">
        <v>386</v>
      </c>
      <c r="F17123" s="68" t="s">
        <v>580</v>
      </c>
      <c r="G17123" s="67" t="s">
        <v>581</v>
      </c>
      <c r="H17123" s="68" t="s">
        <v>363</v>
      </c>
      <c r="I17123" s="69">
        <v>0</v>
      </c>
      <c r="J17123" s="69">
        <v>0</v>
      </c>
      <c r="K17123" s="91"/>
      <c r="L17123" s="91"/>
    </row>
    <row r="17124" spans="2:12" x14ac:dyDescent="0.25">
      <c r="B17124" s="67" t="s">
        <v>554</v>
      </c>
      <c r="C17124" s="67" t="s">
        <v>555</v>
      </c>
      <c r="D17124" s="68" t="s">
        <v>385</v>
      </c>
      <c r="E17124" s="67" t="s">
        <v>386</v>
      </c>
      <c r="F17124" s="68" t="s">
        <v>580</v>
      </c>
      <c r="G17124" s="67" t="s">
        <v>581</v>
      </c>
      <c r="H17124" s="68" t="s">
        <v>364</v>
      </c>
      <c r="I17124" s="69">
        <v>0</v>
      </c>
      <c r="J17124" s="69">
        <v>0</v>
      </c>
      <c r="K17124" s="91"/>
      <c r="L17124" s="91"/>
    </row>
    <row r="17125" spans="2:12" x14ac:dyDescent="0.25">
      <c r="B17125" s="67" t="s">
        <v>554</v>
      </c>
      <c r="C17125" s="67" t="s">
        <v>555</v>
      </c>
      <c r="D17125" s="68" t="s">
        <v>385</v>
      </c>
      <c r="E17125" s="67" t="s">
        <v>386</v>
      </c>
      <c r="F17125" s="68" t="s">
        <v>580</v>
      </c>
      <c r="G17125" s="67" t="s">
        <v>581</v>
      </c>
      <c r="H17125" s="68" t="s">
        <v>362</v>
      </c>
      <c r="I17125" s="69">
        <v>5</v>
      </c>
      <c r="J17125" s="69">
        <v>0</v>
      </c>
      <c r="K17125" s="91"/>
      <c r="L17125" s="91"/>
    </row>
    <row r="17126" spans="2:12" x14ac:dyDescent="0.25">
      <c r="B17126" s="67" t="s">
        <v>554</v>
      </c>
      <c r="C17126" s="67" t="s">
        <v>555</v>
      </c>
      <c r="D17126" s="68" t="s">
        <v>385</v>
      </c>
      <c r="E17126" s="67" t="s">
        <v>386</v>
      </c>
      <c r="F17126" s="68" t="s">
        <v>580</v>
      </c>
      <c r="G17126" s="67" t="s">
        <v>581</v>
      </c>
      <c r="H17126" s="68" t="s">
        <v>362</v>
      </c>
      <c r="I17126" s="69">
        <v>0</v>
      </c>
      <c r="J17126" s="69">
        <v>0</v>
      </c>
      <c r="K17126" s="91"/>
      <c r="L17126" s="91"/>
    </row>
    <row r="17127" spans="2:12" x14ac:dyDescent="0.25">
      <c r="B17127" s="67" t="s">
        <v>554</v>
      </c>
      <c r="C17127" s="67" t="s">
        <v>555</v>
      </c>
      <c r="D17127" s="68" t="s">
        <v>385</v>
      </c>
      <c r="E17127" s="67" t="s">
        <v>386</v>
      </c>
      <c r="F17127" s="68" t="s">
        <v>580</v>
      </c>
      <c r="G17127" s="67" t="s">
        <v>581</v>
      </c>
      <c r="H17127" s="68" t="s">
        <v>363</v>
      </c>
      <c r="I17127" s="69">
        <v>8</v>
      </c>
      <c r="J17127" s="69">
        <v>0</v>
      </c>
      <c r="K17127" s="91"/>
      <c r="L17127" s="91"/>
    </row>
    <row r="17128" spans="2:12" x14ac:dyDescent="0.25">
      <c r="B17128" s="67" t="s">
        <v>554</v>
      </c>
      <c r="C17128" s="67" t="s">
        <v>555</v>
      </c>
      <c r="D17128" s="68" t="s">
        <v>385</v>
      </c>
      <c r="E17128" s="67" t="s">
        <v>386</v>
      </c>
      <c r="F17128" s="68" t="s">
        <v>580</v>
      </c>
      <c r="G17128" s="67" t="s">
        <v>581</v>
      </c>
      <c r="H17128" s="68" t="s">
        <v>364</v>
      </c>
      <c r="I17128" s="69">
        <v>0</v>
      </c>
      <c r="J17128" s="69">
        <v>0</v>
      </c>
      <c r="K17128" s="91"/>
      <c r="L17128" s="91"/>
    </row>
    <row r="17129" spans="2:12" x14ac:dyDescent="0.25">
      <c r="B17129" s="67" t="s">
        <v>554</v>
      </c>
      <c r="C17129" s="67" t="s">
        <v>555</v>
      </c>
      <c r="D17129" s="68" t="s">
        <v>385</v>
      </c>
      <c r="E17129" s="67" t="s">
        <v>386</v>
      </c>
      <c r="F17129" s="68" t="s">
        <v>580</v>
      </c>
      <c r="G17129" s="67" t="s">
        <v>581</v>
      </c>
      <c r="H17129" s="68" t="s">
        <v>362</v>
      </c>
      <c r="I17129" s="69">
        <v>109</v>
      </c>
      <c r="J17129" s="69">
        <v>137</v>
      </c>
      <c r="K17129" s="91"/>
      <c r="L17129" s="91"/>
    </row>
    <row r="17130" spans="2:12" x14ac:dyDescent="0.25">
      <c r="B17130" s="67" t="s">
        <v>554</v>
      </c>
      <c r="C17130" s="67" t="s">
        <v>555</v>
      </c>
      <c r="D17130" s="68" t="s">
        <v>385</v>
      </c>
      <c r="E17130" s="67" t="s">
        <v>386</v>
      </c>
      <c r="F17130" s="68" t="s">
        <v>580</v>
      </c>
      <c r="G17130" s="67" t="s">
        <v>581</v>
      </c>
      <c r="H17130" s="68" t="s">
        <v>363</v>
      </c>
      <c r="I17130" s="69">
        <v>107</v>
      </c>
      <c r="J17130" s="69">
        <v>108</v>
      </c>
      <c r="K17130" s="91"/>
      <c r="L17130" s="91"/>
    </row>
    <row r="17131" spans="2:12" x14ac:dyDescent="0.25">
      <c r="B17131" s="67" t="s">
        <v>554</v>
      </c>
      <c r="C17131" s="67" t="s">
        <v>555</v>
      </c>
      <c r="D17131" s="68" t="s">
        <v>385</v>
      </c>
      <c r="E17131" s="67" t="s">
        <v>386</v>
      </c>
      <c r="F17131" s="68" t="s">
        <v>580</v>
      </c>
      <c r="G17131" s="67" t="s">
        <v>581</v>
      </c>
      <c r="H17131" s="68" t="s">
        <v>364</v>
      </c>
      <c r="I17131" s="69">
        <v>27</v>
      </c>
      <c r="J17131" s="69">
        <v>29</v>
      </c>
      <c r="K17131" s="91"/>
      <c r="L17131" s="91"/>
    </row>
    <row r="17132" spans="2:12" x14ac:dyDescent="0.25">
      <c r="B17132" s="67" t="s">
        <v>554</v>
      </c>
      <c r="C17132" s="67" t="s">
        <v>555</v>
      </c>
      <c r="D17132" s="68" t="s">
        <v>385</v>
      </c>
      <c r="E17132" s="67" t="s">
        <v>386</v>
      </c>
      <c r="F17132" s="68" t="s">
        <v>580</v>
      </c>
      <c r="G17132" s="67" t="s">
        <v>581</v>
      </c>
      <c r="H17132" s="68" t="s">
        <v>362</v>
      </c>
      <c r="I17132" s="69">
        <v>-0.12</v>
      </c>
      <c r="J17132" s="69">
        <v>0</v>
      </c>
      <c r="K17132" s="91"/>
      <c r="L17132" s="91"/>
    </row>
    <row r="17133" spans="2:12" x14ac:dyDescent="0.25">
      <c r="B17133" s="67" t="s">
        <v>554</v>
      </c>
      <c r="C17133" s="67" t="s">
        <v>555</v>
      </c>
      <c r="D17133" s="68" t="s">
        <v>385</v>
      </c>
      <c r="E17133" s="67" t="s">
        <v>386</v>
      </c>
      <c r="F17133" s="68" t="s">
        <v>580</v>
      </c>
      <c r="G17133" s="67" t="s">
        <v>581</v>
      </c>
      <c r="H17133" s="68" t="s">
        <v>363</v>
      </c>
      <c r="I17133" s="69">
        <v>0</v>
      </c>
      <c r="J17133" s="69">
        <v>271.56</v>
      </c>
      <c r="K17133" s="91"/>
      <c r="L17133" s="91"/>
    </row>
    <row r="17134" spans="2:12" x14ac:dyDescent="0.25">
      <c r="B17134" s="67" t="s">
        <v>554</v>
      </c>
      <c r="C17134" s="67" t="s">
        <v>555</v>
      </c>
      <c r="D17134" s="68" t="s">
        <v>385</v>
      </c>
      <c r="E17134" s="67" t="s">
        <v>386</v>
      </c>
      <c r="F17134" s="68" t="s">
        <v>580</v>
      </c>
      <c r="G17134" s="67" t="s">
        <v>581</v>
      </c>
      <c r="H17134" s="68" t="s">
        <v>364</v>
      </c>
      <c r="I17134" s="69">
        <v>0</v>
      </c>
      <c r="J17134" s="69">
        <v>27.9</v>
      </c>
      <c r="K17134" s="91"/>
      <c r="L17134" s="91"/>
    </row>
    <row r="17135" spans="2:12" x14ac:dyDescent="0.25">
      <c r="B17135" s="67" t="s">
        <v>554</v>
      </c>
      <c r="C17135" s="67" t="s">
        <v>555</v>
      </c>
      <c r="D17135" s="68" t="s">
        <v>385</v>
      </c>
      <c r="E17135" s="67" t="s">
        <v>386</v>
      </c>
      <c r="F17135" s="68" t="s">
        <v>580</v>
      </c>
      <c r="G17135" s="67" t="s">
        <v>581</v>
      </c>
      <c r="H17135" s="68" t="s">
        <v>362</v>
      </c>
      <c r="I17135" s="69">
        <v>0.309</v>
      </c>
      <c r="J17135" s="69">
        <v>0.20599999999999999</v>
      </c>
      <c r="K17135" s="91"/>
      <c r="L17135" s="91"/>
    </row>
    <row r="17136" spans="2:12" x14ac:dyDescent="0.25">
      <c r="B17136" s="67" t="s">
        <v>554</v>
      </c>
      <c r="C17136" s="67" t="s">
        <v>555</v>
      </c>
      <c r="D17136" s="68" t="s">
        <v>385</v>
      </c>
      <c r="E17136" s="67" t="s">
        <v>386</v>
      </c>
      <c r="F17136" s="68" t="s">
        <v>580</v>
      </c>
      <c r="G17136" s="67" t="s">
        <v>581</v>
      </c>
      <c r="H17136" s="68" t="s">
        <v>363</v>
      </c>
      <c r="I17136" s="69">
        <v>0.39140000000000003</v>
      </c>
      <c r="J17136" s="69">
        <v>0.55620000000000003</v>
      </c>
      <c r="K17136" s="91"/>
      <c r="L17136" s="91"/>
    </row>
    <row r="17137" spans="2:12" x14ac:dyDescent="0.25">
      <c r="B17137" s="67" t="s">
        <v>554</v>
      </c>
      <c r="C17137" s="67" t="s">
        <v>555</v>
      </c>
      <c r="D17137" s="68" t="s">
        <v>385</v>
      </c>
      <c r="E17137" s="67" t="s">
        <v>386</v>
      </c>
      <c r="F17137" s="68" t="s">
        <v>580</v>
      </c>
      <c r="G17137" s="67" t="s">
        <v>581</v>
      </c>
      <c r="H17137" s="68" t="s">
        <v>364</v>
      </c>
      <c r="I17137" s="69">
        <v>0.45319999999999999</v>
      </c>
      <c r="J17137" s="69">
        <v>0.28839999999999999</v>
      </c>
      <c r="K17137" s="91"/>
      <c r="L17137" s="91"/>
    </row>
    <row r="17138" spans="2:12" x14ac:dyDescent="0.25">
      <c r="B17138" s="67" t="s">
        <v>554</v>
      </c>
      <c r="C17138" s="67" t="s">
        <v>555</v>
      </c>
      <c r="D17138" s="68" t="s">
        <v>385</v>
      </c>
      <c r="E17138" s="67" t="s">
        <v>386</v>
      </c>
      <c r="F17138" s="68" t="s">
        <v>580</v>
      </c>
      <c r="G17138" s="67" t="s">
        <v>581</v>
      </c>
      <c r="H17138" s="68" t="s">
        <v>362</v>
      </c>
      <c r="I17138" s="69">
        <v>0</v>
      </c>
      <c r="J17138" s="69">
        <v>0</v>
      </c>
      <c r="K17138" s="91"/>
      <c r="L17138" s="91"/>
    </row>
    <row r="17139" spans="2:12" x14ac:dyDescent="0.25">
      <c r="B17139" s="67" t="s">
        <v>554</v>
      </c>
      <c r="C17139" s="67" t="s">
        <v>555</v>
      </c>
      <c r="D17139" s="68" t="s">
        <v>385</v>
      </c>
      <c r="E17139" s="67" t="s">
        <v>386</v>
      </c>
      <c r="F17139" s="68" t="s">
        <v>580</v>
      </c>
      <c r="G17139" s="67" t="s">
        <v>581</v>
      </c>
      <c r="H17139" s="68" t="s">
        <v>363</v>
      </c>
      <c r="I17139" s="69">
        <v>0</v>
      </c>
      <c r="J17139" s="69">
        <v>0</v>
      </c>
      <c r="K17139" s="91"/>
      <c r="L17139" s="91"/>
    </row>
    <row r="17140" spans="2:12" x14ac:dyDescent="0.25">
      <c r="B17140" s="67" t="s">
        <v>554</v>
      </c>
      <c r="C17140" s="67" t="s">
        <v>555</v>
      </c>
      <c r="D17140" s="68" t="s">
        <v>385</v>
      </c>
      <c r="E17140" s="67" t="s">
        <v>386</v>
      </c>
      <c r="F17140" s="68" t="s">
        <v>580</v>
      </c>
      <c r="G17140" s="67" t="s">
        <v>581</v>
      </c>
      <c r="H17140" s="68" t="s">
        <v>364</v>
      </c>
      <c r="I17140" s="69">
        <v>0</v>
      </c>
      <c r="J17140" s="69">
        <v>0</v>
      </c>
      <c r="K17140" s="91"/>
      <c r="L17140" s="91"/>
    </row>
    <row r="17141" spans="2:12" x14ac:dyDescent="0.25">
      <c r="B17141" s="67" t="s">
        <v>554</v>
      </c>
      <c r="C17141" s="67" t="s">
        <v>555</v>
      </c>
      <c r="D17141" s="68" t="s">
        <v>385</v>
      </c>
      <c r="E17141" s="67" t="s">
        <v>386</v>
      </c>
      <c r="F17141" s="68" t="s">
        <v>580</v>
      </c>
      <c r="G17141" s="67" t="s">
        <v>581</v>
      </c>
      <c r="H17141" s="68" t="s">
        <v>362</v>
      </c>
      <c r="I17141" s="69">
        <v>17</v>
      </c>
      <c r="J17141" s="69">
        <v>0</v>
      </c>
      <c r="K17141" s="91"/>
      <c r="L17141" s="91"/>
    </row>
    <row r="17142" spans="2:12" x14ac:dyDescent="0.25">
      <c r="B17142" s="67" t="s">
        <v>554</v>
      </c>
      <c r="C17142" s="67" t="s">
        <v>555</v>
      </c>
      <c r="D17142" s="68" t="s">
        <v>385</v>
      </c>
      <c r="E17142" s="67" t="s">
        <v>386</v>
      </c>
      <c r="F17142" s="68" t="s">
        <v>580</v>
      </c>
      <c r="G17142" s="67" t="s">
        <v>581</v>
      </c>
      <c r="H17142" s="68" t="s">
        <v>363</v>
      </c>
      <c r="I17142" s="69">
        <v>0</v>
      </c>
      <c r="J17142" s="69">
        <v>0</v>
      </c>
      <c r="K17142" s="91"/>
      <c r="L17142" s="91"/>
    </row>
    <row r="17143" spans="2:12" x14ac:dyDescent="0.25">
      <c r="B17143" s="67" t="s">
        <v>554</v>
      </c>
      <c r="C17143" s="67" t="s">
        <v>555</v>
      </c>
      <c r="D17143" s="68" t="s">
        <v>385</v>
      </c>
      <c r="E17143" s="67" t="s">
        <v>386</v>
      </c>
      <c r="F17143" s="68" t="s">
        <v>580</v>
      </c>
      <c r="G17143" s="67" t="s">
        <v>581</v>
      </c>
      <c r="H17143" s="68" t="s">
        <v>364</v>
      </c>
      <c r="I17143" s="69">
        <v>29</v>
      </c>
      <c r="J17143" s="69">
        <v>10</v>
      </c>
      <c r="K17143" s="91"/>
      <c r="L17143" s="91"/>
    </row>
    <row r="17144" spans="2:12" x14ac:dyDescent="0.25">
      <c r="B17144" s="67" t="s">
        <v>554</v>
      </c>
      <c r="C17144" s="67" t="s">
        <v>555</v>
      </c>
      <c r="D17144" s="68" t="s">
        <v>385</v>
      </c>
      <c r="E17144" s="67" t="s">
        <v>386</v>
      </c>
      <c r="F17144" s="68" t="s">
        <v>580</v>
      </c>
      <c r="G17144" s="67" t="s">
        <v>581</v>
      </c>
      <c r="H17144" s="68" t="s">
        <v>362</v>
      </c>
      <c r="I17144" s="69">
        <v>128</v>
      </c>
      <c r="J17144" s="69">
        <v>151</v>
      </c>
      <c r="K17144" s="91"/>
      <c r="L17144" s="91"/>
    </row>
    <row r="17145" spans="2:12" x14ac:dyDescent="0.25">
      <c r="B17145" s="67" t="s">
        <v>554</v>
      </c>
      <c r="C17145" s="67" t="s">
        <v>555</v>
      </c>
      <c r="D17145" s="68" t="s">
        <v>385</v>
      </c>
      <c r="E17145" s="67" t="s">
        <v>386</v>
      </c>
      <c r="F17145" s="68" t="s">
        <v>580</v>
      </c>
      <c r="G17145" s="67" t="s">
        <v>581</v>
      </c>
      <c r="H17145" s="68" t="s">
        <v>363</v>
      </c>
      <c r="I17145" s="69">
        <v>490</v>
      </c>
      <c r="J17145" s="69">
        <v>640</v>
      </c>
      <c r="K17145" s="91"/>
      <c r="L17145" s="91"/>
    </row>
    <row r="17146" spans="2:12" x14ac:dyDescent="0.25">
      <c r="B17146" s="67" t="s">
        <v>554</v>
      </c>
      <c r="C17146" s="67" t="s">
        <v>555</v>
      </c>
      <c r="D17146" s="68" t="s">
        <v>385</v>
      </c>
      <c r="E17146" s="67" t="s">
        <v>386</v>
      </c>
      <c r="F17146" s="68" t="s">
        <v>580</v>
      </c>
      <c r="G17146" s="67" t="s">
        <v>581</v>
      </c>
      <c r="H17146" s="68" t="s">
        <v>364</v>
      </c>
      <c r="I17146" s="69">
        <v>485</v>
      </c>
      <c r="J17146" s="69">
        <v>468</v>
      </c>
      <c r="K17146" s="91"/>
      <c r="L17146" s="91"/>
    </row>
    <row r="17147" spans="2:12" x14ac:dyDescent="0.25">
      <c r="B17147" s="67" t="s">
        <v>554</v>
      </c>
      <c r="C17147" s="67" t="s">
        <v>555</v>
      </c>
      <c r="D17147" s="68" t="s">
        <v>385</v>
      </c>
      <c r="E17147" s="67" t="s">
        <v>386</v>
      </c>
      <c r="F17147" s="68" t="s">
        <v>580</v>
      </c>
      <c r="G17147" s="67" t="s">
        <v>581</v>
      </c>
      <c r="H17147" s="68" t="s">
        <v>362</v>
      </c>
      <c r="I17147" s="69">
        <v>0</v>
      </c>
      <c r="J17147" s="69">
        <v>0</v>
      </c>
      <c r="K17147" s="91"/>
      <c r="L17147" s="91"/>
    </row>
    <row r="17148" spans="2:12" x14ac:dyDescent="0.25">
      <c r="B17148" s="67" t="s">
        <v>554</v>
      </c>
      <c r="C17148" s="67" t="s">
        <v>555</v>
      </c>
      <c r="D17148" s="68" t="s">
        <v>385</v>
      </c>
      <c r="E17148" s="67" t="s">
        <v>386</v>
      </c>
      <c r="F17148" s="68" t="s">
        <v>580</v>
      </c>
      <c r="G17148" s="67" t="s">
        <v>581</v>
      </c>
      <c r="H17148" s="68" t="s">
        <v>364</v>
      </c>
      <c r="I17148" s="69">
        <v>10</v>
      </c>
      <c r="J17148" s="69">
        <v>0</v>
      </c>
      <c r="K17148" s="91"/>
      <c r="L17148" s="91"/>
    </row>
    <row r="17149" spans="2:12" x14ac:dyDescent="0.25">
      <c r="B17149" s="67" t="s">
        <v>554</v>
      </c>
      <c r="C17149" s="67" t="s">
        <v>555</v>
      </c>
      <c r="D17149" s="68" t="s">
        <v>385</v>
      </c>
      <c r="E17149" s="67" t="s">
        <v>386</v>
      </c>
      <c r="F17149" s="68" t="s">
        <v>580</v>
      </c>
      <c r="G17149" s="67" t="s">
        <v>581</v>
      </c>
      <c r="H17149" s="68" t="s">
        <v>364</v>
      </c>
      <c r="I17149" s="69">
        <v>0</v>
      </c>
      <c r="J17149" s="69">
        <v>0</v>
      </c>
      <c r="K17149" s="91"/>
      <c r="L17149" s="91"/>
    </row>
    <row r="17150" spans="2:12" x14ac:dyDescent="0.25">
      <c r="B17150" s="67" t="s">
        <v>554</v>
      </c>
      <c r="C17150" s="67" t="s">
        <v>555</v>
      </c>
      <c r="D17150" s="68" t="s">
        <v>385</v>
      </c>
      <c r="E17150" s="67" t="s">
        <v>386</v>
      </c>
      <c r="F17150" s="68" t="s">
        <v>580</v>
      </c>
      <c r="G17150" s="67" t="s">
        <v>581</v>
      </c>
      <c r="H17150" s="68" t="s">
        <v>362</v>
      </c>
      <c r="I17150" s="69">
        <v>0</v>
      </c>
      <c r="J17150" s="69">
        <v>0</v>
      </c>
      <c r="K17150" s="91"/>
      <c r="L17150" s="91"/>
    </row>
    <row r="17151" spans="2:12" x14ac:dyDescent="0.25">
      <c r="B17151" s="67" t="s">
        <v>554</v>
      </c>
      <c r="C17151" s="67" t="s">
        <v>555</v>
      </c>
      <c r="D17151" s="68" t="s">
        <v>385</v>
      </c>
      <c r="E17151" s="67" t="s">
        <v>386</v>
      </c>
      <c r="F17151" s="68" t="s">
        <v>580</v>
      </c>
      <c r="G17151" s="67" t="s">
        <v>581</v>
      </c>
      <c r="H17151" s="68" t="s">
        <v>363</v>
      </c>
      <c r="I17151" s="69">
        <v>6</v>
      </c>
      <c r="J17151" s="69">
        <v>0</v>
      </c>
      <c r="K17151" s="91"/>
      <c r="L17151" s="91"/>
    </row>
    <row r="17152" spans="2:12" x14ac:dyDescent="0.25">
      <c r="B17152" s="67" t="s">
        <v>554</v>
      </c>
      <c r="C17152" s="67" t="s">
        <v>555</v>
      </c>
      <c r="D17152" s="68" t="s">
        <v>385</v>
      </c>
      <c r="E17152" s="67" t="s">
        <v>386</v>
      </c>
      <c r="F17152" s="68" t="s">
        <v>580</v>
      </c>
      <c r="G17152" s="67" t="s">
        <v>581</v>
      </c>
      <c r="H17152" s="68" t="s">
        <v>364</v>
      </c>
      <c r="I17152" s="69">
        <v>0</v>
      </c>
      <c r="J17152" s="69">
        <v>0</v>
      </c>
      <c r="K17152" s="91"/>
      <c r="L17152" s="91"/>
    </row>
    <row r="17153" spans="2:12" x14ac:dyDescent="0.25">
      <c r="B17153" s="67" t="s">
        <v>554</v>
      </c>
      <c r="C17153" s="67" t="s">
        <v>555</v>
      </c>
      <c r="D17153" s="68" t="s">
        <v>385</v>
      </c>
      <c r="E17153" s="67" t="s">
        <v>386</v>
      </c>
      <c r="F17153" s="68" t="s">
        <v>580</v>
      </c>
      <c r="G17153" s="67" t="s">
        <v>581</v>
      </c>
      <c r="H17153" s="68" t="s">
        <v>363</v>
      </c>
      <c r="I17153" s="69">
        <v>0</v>
      </c>
      <c r="J17153" s="69">
        <v>3</v>
      </c>
      <c r="K17153" s="91"/>
      <c r="L17153" s="91"/>
    </row>
    <row r="17154" spans="2:12" x14ac:dyDescent="0.25">
      <c r="B17154" s="67" t="s">
        <v>554</v>
      </c>
      <c r="C17154" s="67" t="s">
        <v>555</v>
      </c>
      <c r="D17154" s="68" t="s">
        <v>385</v>
      </c>
      <c r="E17154" s="67" t="s">
        <v>386</v>
      </c>
      <c r="F17154" s="68" t="s">
        <v>580</v>
      </c>
      <c r="G17154" s="67" t="s">
        <v>581</v>
      </c>
      <c r="H17154" s="68" t="s">
        <v>363</v>
      </c>
      <c r="I17154" s="69">
        <v>5</v>
      </c>
      <c r="J17154" s="69">
        <v>0</v>
      </c>
      <c r="K17154" s="91"/>
      <c r="L17154" s="91"/>
    </row>
    <row r="17155" spans="2:12" x14ac:dyDescent="0.25">
      <c r="B17155" s="67" t="s">
        <v>554</v>
      </c>
      <c r="C17155" s="67" t="s">
        <v>555</v>
      </c>
      <c r="D17155" s="68" t="s">
        <v>385</v>
      </c>
      <c r="E17155" s="67" t="s">
        <v>386</v>
      </c>
      <c r="F17155" s="68" t="s">
        <v>580</v>
      </c>
      <c r="G17155" s="67" t="s">
        <v>581</v>
      </c>
      <c r="H17155" s="68" t="s">
        <v>364</v>
      </c>
      <c r="I17155" s="69">
        <v>5</v>
      </c>
      <c r="J17155" s="69">
        <v>0</v>
      </c>
      <c r="K17155" s="91"/>
      <c r="L17155" s="91"/>
    </row>
    <row r="17156" spans="2:12" x14ac:dyDescent="0.25">
      <c r="B17156" s="67" t="s">
        <v>554</v>
      </c>
      <c r="C17156" s="67" t="s">
        <v>555</v>
      </c>
      <c r="D17156" s="68" t="s">
        <v>385</v>
      </c>
      <c r="E17156" s="67" t="s">
        <v>386</v>
      </c>
      <c r="F17156" s="68" t="s">
        <v>580</v>
      </c>
      <c r="G17156" s="67" t="s">
        <v>581</v>
      </c>
      <c r="H17156" s="68" t="s">
        <v>362</v>
      </c>
      <c r="I17156" s="69">
        <v>0</v>
      </c>
      <c r="J17156" s="69">
        <v>0</v>
      </c>
      <c r="K17156" s="91"/>
      <c r="L17156" s="91"/>
    </row>
    <row r="17157" spans="2:12" x14ac:dyDescent="0.25">
      <c r="B17157" s="67" t="s">
        <v>554</v>
      </c>
      <c r="C17157" s="67" t="s">
        <v>555</v>
      </c>
      <c r="D17157" s="68" t="s">
        <v>385</v>
      </c>
      <c r="E17157" s="67" t="s">
        <v>386</v>
      </c>
      <c r="F17157" s="68" t="s">
        <v>580</v>
      </c>
      <c r="G17157" s="67" t="s">
        <v>581</v>
      </c>
      <c r="H17157" s="68" t="s">
        <v>364</v>
      </c>
      <c r="I17157" s="69">
        <v>0</v>
      </c>
      <c r="J17157" s="69">
        <v>0</v>
      </c>
      <c r="K17157" s="91"/>
      <c r="L17157" s="91"/>
    </row>
    <row r="17158" spans="2:12" x14ac:dyDescent="0.25">
      <c r="B17158" s="67" t="s">
        <v>554</v>
      </c>
      <c r="C17158" s="67" t="s">
        <v>555</v>
      </c>
      <c r="D17158" s="68" t="s">
        <v>385</v>
      </c>
      <c r="E17158" s="67" t="s">
        <v>386</v>
      </c>
      <c r="F17158" s="68" t="s">
        <v>580</v>
      </c>
      <c r="G17158" s="67" t="s">
        <v>581</v>
      </c>
      <c r="H17158" s="68" t="s">
        <v>362</v>
      </c>
      <c r="I17158" s="69">
        <v>0</v>
      </c>
      <c r="J17158" s="69">
        <v>0</v>
      </c>
      <c r="K17158" s="91"/>
      <c r="L17158" s="91"/>
    </row>
    <row r="17159" spans="2:12" x14ac:dyDescent="0.25">
      <c r="B17159" s="67" t="s">
        <v>554</v>
      </c>
      <c r="C17159" s="67" t="s">
        <v>555</v>
      </c>
      <c r="D17159" s="68" t="s">
        <v>385</v>
      </c>
      <c r="E17159" s="67" t="s">
        <v>386</v>
      </c>
      <c r="F17159" s="68" t="s">
        <v>580</v>
      </c>
      <c r="G17159" s="67" t="s">
        <v>581</v>
      </c>
      <c r="H17159" s="68" t="s">
        <v>363</v>
      </c>
      <c r="I17159" s="69">
        <v>0</v>
      </c>
      <c r="J17159" s="69">
        <v>0</v>
      </c>
      <c r="K17159" s="91"/>
      <c r="L17159" s="91"/>
    </row>
    <row r="17160" spans="2:12" x14ac:dyDescent="0.25">
      <c r="B17160" s="67" t="s">
        <v>554</v>
      </c>
      <c r="C17160" s="67" t="s">
        <v>555</v>
      </c>
      <c r="D17160" s="68" t="s">
        <v>385</v>
      </c>
      <c r="E17160" s="67" t="s">
        <v>386</v>
      </c>
      <c r="F17160" s="68" t="s">
        <v>580</v>
      </c>
      <c r="G17160" s="67" t="s">
        <v>581</v>
      </c>
      <c r="H17160" s="68" t="s">
        <v>364</v>
      </c>
      <c r="I17160" s="69">
        <v>0</v>
      </c>
      <c r="J17160" s="69">
        <v>0</v>
      </c>
      <c r="K17160" s="91"/>
      <c r="L17160" s="91"/>
    </row>
    <row r="17161" spans="2:12" x14ac:dyDescent="0.25">
      <c r="B17161" s="67" t="s">
        <v>554</v>
      </c>
      <c r="C17161" s="67" t="s">
        <v>555</v>
      </c>
      <c r="D17161" s="68" t="s">
        <v>385</v>
      </c>
      <c r="E17161" s="67" t="s">
        <v>386</v>
      </c>
      <c r="F17161" s="68" t="s">
        <v>580</v>
      </c>
      <c r="G17161" s="67" t="s">
        <v>581</v>
      </c>
      <c r="H17161" s="68" t="s">
        <v>362</v>
      </c>
      <c r="I17161" s="69">
        <v>0</v>
      </c>
      <c r="J17161" s="69">
        <v>0</v>
      </c>
      <c r="K17161" s="91"/>
      <c r="L17161" s="91"/>
    </row>
    <row r="17162" spans="2:12" x14ac:dyDescent="0.25">
      <c r="B17162" s="67" t="s">
        <v>554</v>
      </c>
      <c r="C17162" s="67" t="s">
        <v>555</v>
      </c>
      <c r="D17162" s="68" t="s">
        <v>385</v>
      </c>
      <c r="E17162" s="67" t="s">
        <v>386</v>
      </c>
      <c r="F17162" s="68" t="s">
        <v>580</v>
      </c>
      <c r="G17162" s="67" t="s">
        <v>581</v>
      </c>
      <c r="H17162" s="68" t="s">
        <v>363</v>
      </c>
      <c r="I17162" s="69">
        <v>0.3296</v>
      </c>
      <c r="J17162" s="69">
        <v>8.2400000000000001E-2</v>
      </c>
      <c r="K17162" s="91"/>
      <c r="L17162" s="91"/>
    </row>
    <row r="17163" spans="2:12" x14ac:dyDescent="0.25">
      <c r="B17163" s="67" t="s">
        <v>554</v>
      </c>
      <c r="C17163" s="67" t="s">
        <v>555</v>
      </c>
      <c r="D17163" s="68" t="s">
        <v>385</v>
      </c>
      <c r="E17163" s="67" t="s">
        <v>386</v>
      </c>
      <c r="F17163" s="68" t="s">
        <v>580</v>
      </c>
      <c r="G17163" s="67" t="s">
        <v>581</v>
      </c>
      <c r="H17163" s="68" t="s">
        <v>364</v>
      </c>
      <c r="I17163" s="69">
        <v>0</v>
      </c>
      <c r="J17163" s="69">
        <v>0</v>
      </c>
      <c r="K17163" s="91"/>
      <c r="L17163" s="91"/>
    </row>
    <row r="17164" spans="2:12" x14ac:dyDescent="0.25">
      <c r="B17164" s="67" t="s">
        <v>554</v>
      </c>
      <c r="C17164" s="67" t="s">
        <v>555</v>
      </c>
      <c r="D17164" s="68" t="s">
        <v>385</v>
      </c>
      <c r="E17164" s="67" t="s">
        <v>386</v>
      </c>
      <c r="F17164" s="68" t="s">
        <v>580</v>
      </c>
      <c r="G17164" s="67" t="s">
        <v>581</v>
      </c>
      <c r="H17164" s="68" t="s">
        <v>362</v>
      </c>
      <c r="I17164" s="69">
        <v>46</v>
      </c>
      <c r="J17164" s="69">
        <v>48</v>
      </c>
      <c r="K17164" s="91"/>
      <c r="L17164" s="91"/>
    </row>
    <row r="17165" spans="2:12" x14ac:dyDescent="0.25">
      <c r="B17165" s="67" t="s">
        <v>554</v>
      </c>
      <c r="C17165" s="67" t="s">
        <v>555</v>
      </c>
      <c r="D17165" s="68" t="s">
        <v>385</v>
      </c>
      <c r="E17165" s="67" t="s">
        <v>386</v>
      </c>
      <c r="F17165" s="68" t="s">
        <v>580</v>
      </c>
      <c r="G17165" s="67" t="s">
        <v>581</v>
      </c>
      <c r="H17165" s="68" t="s">
        <v>363</v>
      </c>
      <c r="I17165" s="69">
        <v>107</v>
      </c>
      <c r="J17165" s="69">
        <v>97</v>
      </c>
      <c r="K17165" s="91"/>
      <c r="L17165" s="91"/>
    </row>
    <row r="17166" spans="2:12" x14ac:dyDescent="0.25">
      <c r="B17166" s="67" t="s">
        <v>554</v>
      </c>
      <c r="C17166" s="67" t="s">
        <v>555</v>
      </c>
      <c r="D17166" s="68" t="s">
        <v>385</v>
      </c>
      <c r="E17166" s="67" t="s">
        <v>386</v>
      </c>
      <c r="F17166" s="68" t="s">
        <v>580</v>
      </c>
      <c r="G17166" s="67" t="s">
        <v>581</v>
      </c>
      <c r="H17166" s="68" t="s">
        <v>364</v>
      </c>
      <c r="I17166" s="69">
        <v>76</v>
      </c>
      <c r="J17166" s="69">
        <v>96</v>
      </c>
      <c r="K17166" s="91"/>
      <c r="L17166" s="91"/>
    </row>
    <row r="17167" spans="2:12" x14ac:dyDescent="0.25">
      <c r="B17167" s="67" t="s">
        <v>554</v>
      </c>
      <c r="C17167" s="67" t="s">
        <v>555</v>
      </c>
      <c r="D17167" s="68" t="s">
        <v>385</v>
      </c>
      <c r="E17167" s="67" t="s">
        <v>386</v>
      </c>
      <c r="F17167" s="68" t="s">
        <v>580</v>
      </c>
      <c r="G17167" s="67" t="s">
        <v>581</v>
      </c>
      <c r="H17167" s="68" t="s">
        <v>362</v>
      </c>
      <c r="I17167" s="69">
        <v>0</v>
      </c>
      <c r="J17167" s="69">
        <v>0</v>
      </c>
      <c r="K17167" s="91"/>
      <c r="L17167" s="91"/>
    </row>
    <row r="17168" spans="2:12" x14ac:dyDescent="0.25">
      <c r="B17168" s="67" t="s">
        <v>554</v>
      </c>
      <c r="C17168" s="67" t="s">
        <v>555</v>
      </c>
      <c r="D17168" s="68" t="s">
        <v>385</v>
      </c>
      <c r="E17168" s="67" t="s">
        <v>386</v>
      </c>
      <c r="F17168" s="68" t="s">
        <v>580</v>
      </c>
      <c r="G17168" s="67" t="s">
        <v>581</v>
      </c>
      <c r="H17168" s="68" t="s">
        <v>363</v>
      </c>
      <c r="I17168" s="69">
        <v>0</v>
      </c>
      <c r="J17168" s="69">
        <v>0</v>
      </c>
      <c r="K17168" s="91"/>
      <c r="L17168" s="91"/>
    </row>
    <row r="17169" spans="2:12" x14ac:dyDescent="0.25">
      <c r="B17169" s="67" t="s">
        <v>554</v>
      </c>
      <c r="C17169" s="67" t="s">
        <v>555</v>
      </c>
      <c r="D17169" s="68" t="s">
        <v>385</v>
      </c>
      <c r="E17169" s="67" t="s">
        <v>386</v>
      </c>
      <c r="F17169" s="68" t="s">
        <v>580</v>
      </c>
      <c r="G17169" s="67" t="s">
        <v>581</v>
      </c>
      <c r="H17169" s="68" t="s">
        <v>364</v>
      </c>
      <c r="I17169" s="69">
        <v>0</v>
      </c>
      <c r="J17169" s="69">
        <v>0</v>
      </c>
      <c r="K17169" s="91"/>
      <c r="L17169" s="91"/>
    </row>
    <row r="17170" spans="2:12" x14ac:dyDescent="0.25">
      <c r="B17170" s="67" t="s">
        <v>554</v>
      </c>
      <c r="C17170" s="67" t="s">
        <v>555</v>
      </c>
      <c r="D17170" s="68" t="s">
        <v>385</v>
      </c>
      <c r="E17170" s="67" t="s">
        <v>386</v>
      </c>
      <c r="F17170" s="68" t="s">
        <v>580</v>
      </c>
      <c r="G17170" s="67" t="s">
        <v>581</v>
      </c>
      <c r="H17170" s="68" t="s">
        <v>363</v>
      </c>
      <c r="I17170" s="69">
        <v>0</v>
      </c>
      <c r="J17170" s="69">
        <v>0</v>
      </c>
      <c r="K17170" s="91"/>
      <c r="L17170" s="91"/>
    </row>
    <row r="17171" spans="2:12" x14ac:dyDescent="0.25">
      <c r="B17171" s="67" t="s">
        <v>554</v>
      </c>
      <c r="C17171" s="67" t="s">
        <v>555</v>
      </c>
      <c r="D17171" s="68" t="s">
        <v>385</v>
      </c>
      <c r="E17171" s="67" t="s">
        <v>386</v>
      </c>
      <c r="F17171" s="68" t="s">
        <v>580</v>
      </c>
      <c r="G17171" s="67" t="s">
        <v>581</v>
      </c>
      <c r="H17171" s="68" t="s">
        <v>364</v>
      </c>
      <c r="I17171" s="69">
        <v>0</v>
      </c>
      <c r="J17171" s="69">
        <v>0</v>
      </c>
      <c r="K17171" s="91"/>
      <c r="L17171" s="91"/>
    </row>
    <row r="17172" spans="2:12" x14ac:dyDescent="0.25">
      <c r="B17172" s="67" t="s">
        <v>554</v>
      </c>
      <c r="C17172" s="67" t="s">
        <v>555</v>
      </c>
      <c r="D17172" s="68" t="s">
        <v>385</v>
      </c>
      <c r="E17172" s="67" t="s">
        <v>386</v>
      </c>
      <c r="F17172" s="68" t="s">
        <v>580</v>
      </c>
      <c r="G17172" s="67" t="s">
        <v>581</v>
      </c>
      <c r="H17172" s="68" t="s">
        <v>362</v>
      </c>
      <c r="I17172" s="69">
        <v>9.8000000000000007</v>
      </c>
      <c r="J17172" s="69">
        <v>13</v>
      </c>
      <c r="K17172" s="91"/>
      <c r="L17172" s="91"/>
    </row>
    <row r="17173" spans="2:12" x14ac:dyDescent="0.25">
      <c r="B17173" s="67" t="s">
        <v>554</v>
      </c>
      <c r="C17173" s="67" t="s">
        <v>555</v>
      </c>
      <c r="D17173" s="68" t="s">
        <v>385</v>
      </c>
      <c r="E17173" s="67" t="s">
        <v>386</v>
      </c>
      <c r="F17173" s="68" t="s">
        <v>580</v>
      </c>
      <c r="G17173" s="67" t="s">
        <v>581</v>
      </c>
      <c r="H17173" s="68" t="s">
        <v>363</v>
      </c>
      <c r="I17173" s="69">
        <v>37.5</v>
      </c>
      <c r="J17173" s="69">
        <v>45.1</v>
      </c>
      <c r="K17173" s="91"/>
      <c r="L17173" s="91"/>
    </row>
    <row r="17174" spans="2:12" x14ac:dyDescent="0.25">
      <c r="B17174" s="67" t="s">
        <v>554</v>
      </c>
      <c r="C17174" s="67" t="s">
        <v>555</v>
      </c>
      <c r="D17174" s="68" t="s">
        <v>385</v>
      </c>
      <c r="E17174" s="67" t="s">
        <v>386</v>
      </c>
      <c r="F17174" s="68" t="s">
        <v>580</v>
      </c>
      <c r="G17174" s="67" t="s">
        <v>581</v>
      </c>
      <c r="H17174" s="68" t="s">
        <v>364</v>
      </c>
      <c r="I17174" s="69">
        <v>3</v>
      </c>
      <c r="J17174" s="69">
        <v>4.0999999999999996</v>
      </c>
      <c r="K17174" s="91"/>
      <c r="L17174" s="91"/>
    </row>
    <row r="17175" spans="2:12" x14ac:dyDescent="0.25">
      <c r="B17175" s="67" t="s">
        <v>554</v>
      </c>
      <c r="C17175" s="67" t="s">
        <v>555</v>
      </c>
      <c r="D17175" s="68" t="s">
        <v>385</v>
      </c>
      <c r="E17175" s="67" t="s">
        <v>386</v>
      </c>
      <c r="F17175" s="68" t="s">
        <v>580</v>
      </c>
      <c r="G17175" s="67" t="s">
        <v>581</v>
      </c>
      <c r="H17175" s="68" t="s">
        <v>362</v>
      </c>
      <c r="I17175" s="69">
        <v>7</v>
      </c>
      <c r="J17175" s="69">
        <v>7</v>
      </c>
      <c r="K17175" s="91"/>
      <c r="L17175" s="91"/>
    </row>
    <row r="17176" spans="2:12" x14ac:dyDescent="0.25">
      <c r="B17176" s="67" t="s">
        <v>554</v>
      </c>
      <c r="C17176" s="67" t="s">
        <v>555</v>
      </c>
      <c r="D17176" s="68" t="s">
        <v>385</v>
      </c>
      <c r="E17176" s="67" t="s">
        <v>386</v>
      </c>
      <c r="F17176" s="68" t="s">
        <v>580</v>
      </c>
      <c r="G17176" s="67" t="s">
        <v>581</v>
      </c>
      <c r="H17176" s="68" t="s">
        <v>363</v>
      </c>
      <c r="I17176" s="69">
        <v>20</v>
      </c>
      <c r="J17176" s="69">
        <v>4</v>
      </c>
      <c r="K17176" s="91"/>
      <c r="L17176" s="91"/>
    </row>
    <row r="17177" spans="2:12" x14ac:dyDescent="0.25">
      <c r="B17177" s="67" t="s">
        <v>554</v>
      </c>
      <c r="C17177" s="67" t="s">
        <v>555</v>
      </c>
      <c r="D17177" s="68" t="s">
        <v>385</v>
      </c>
      <c r="E17177" s="67" t="s">
        <v>386</v>
      </c>
      <c r="F17177" s="68" t="s">
        <v>580</v>
      </c>
      <c r="G17177" s="67" t="s">
        <v>581</v>
      </c>
      <c r="H17177" s="68" t="s">
        <v>364</v>
      </c>
      <c r="I17177" s="69">
        <v>33</v>
      </c>
      <c r="J17177" s="69">
        <v>22</v>
      </c>
      <c r="K17177" s="91"/>
      <c r="L17177" s="91"/>
    </row>
    <row r="17178" spans="2:12" x14ac:dyDescent="0.25">
      <c r="B17178" s="67" t="s">
        <v>554</v>
      </c>
      <c r="C17178" s="67" t="s">
        <v>555</v>
      </c>
      <c r="D17178" s="68" t="s">
        <v>385</v>
      </c>
      <c r="E17178" s="67" t="s">
        <v>386</v>
      </c>
      <c r="F17178" s="68" t="s">
        <v>580</v>
      </c>
      <c r="G17178" s="67" t="s">
        <v>581</v>
      </c>
      <c r="H17178" s="68" t="s">
        <v>362</v>
      </c>
      <c r="I17178" s="69">
        <v>4</v>
      </c>
      <c r="J17178" s="69">
        <v>0</v>
      </c>
      <c r="K17178" s="91"/>
      <c r="L17178" s="91"/>
    </row>
    <row r="17179" spans="2:12" x14ac:dyDescent="0.25">
      <c r="B17179" s="67" t="s">
        <v>554</v>
      </c>
      <c r="C17179" s="67" t="s">
        <v>555</v>
      </c>
      <c r="D17179" s="68" t="s">
        <v>385</v>
      </c>
      <c r="E17179" s="67" t="s">
        <v>386</v>
      </c>
      <c r="F17179" s="68" t="s">
        <v>580</v>
      </c>
      <c r="G17179" s="67" t="s">
        <v>581</v>
      </c>
      <c r="H17179" s="68" t="s">
        <v>363</v>
      </c>
      <c r="I17179" s="69">
        <v>10</v>
      </c>
      <c r="J17179" s="69">
        <v>0</v>
      </c>
      <c r="K17179" s="91"/>
      <c r="L17179" s="91"/>
    </row>
    <row r="17180" spans="2:12" x14ac:dyDescent="0.25">
      <c r="B17180" s="67" t="s">
        <v>554</v>
      </c>
      <c r="C17180" s="67" t="s">
        <v>555</v>
      </c>
      <c r="D17180" s="68" t="s">
        <v>385</v>
      </c>
      <c r="E17180" s="67" t="s">
        <v>386</v>
      </c>
      <c r="F17180" s="68" t="s">
        <v>580</v>
      </c>
      <c r="G17180" s="67" t="s">
        <v>581</v>
      </c>
      <c r="H17180" s="68" t="s">
        <v>363</v>
      </c>
      <c r="I17180" s="69">
        <v>0</v>
      </c>
      <c r="J17180" s="69">
        <v>0</v>
      </c>
      <c r="K17180" s="91"/>
      <c r="L17180" s="91"/>
    </row>
    <row r="17181" spans="2:12" x14ac:dyDescent="0.25">
      <c r="B17181" s="67" t="s">
        <v>554</v>
      </c>
      <c r="C17181" s="67" t="s">
        <v>555</v>
      </c>
      <c r="D17181" s="68" t="s">
        <v>385</v>
      </c>
      <c r="E17181" s="67" t="s">
        <v>386</v>
      </c>
      <c r="F17181" s="68" t="s">
        <v>580</v>
      </c>
      <c r="G17181" s="67" t="s">
        <v>581</v>
      </c>
      <c r="H17181" s="68" t="s">
        <v>364</v>
      </c>
      <c r="I17181" s="69">
        <v>0</v>
      </c>
      <c r="J17181" s="69">
        <v>0</v>
      </c>
      <c r="K17181" s="91"/>
      <c r="L17181" s="91"/>
    </row>
    <row r="17182" spans="2:12" x14ac:dyDescent="0.25">
      <c r="B17182" s="67" t="s">
        <v>554</v>
      </c>
      <c r="C17182" s="67" t="s">
        <v>555</v>
      </c>
      <c r="D17182" s="68" t="s">
        <v>385</v>
      </c>
      <c r="E17182" s="67" t="s">
        <v>386</v>
      </c>
      <c r="F17182" s="68" t="s">
        <v>580</v>
      </c>
      <c r="G17182" s="67" t="s">
        <v>581</v>
      </c>
      <c r="H17182" s="68" t="s">
        <v>362</v>
      </c>
      <c r="I17182" s="69">
        <v>0</v>
      </c>
      <c r="J17182" s="69">
        <v>0</v>
      </c>
      <c r="K17182" s="91"/>
      <c r="L17182" s="91"/>
    </row>
    <row r="17183" spans="2:12" x14ac:dyDescent="0.25">
      <c r="B17183" s="67" t="s">
        <v>554</v>
      </c>
      <c r="C17183" s="67" t="s">
        <v>555</v>
      </c>
      <c r="D17183" s="68" t="s">
        <v>385</v>
      </c>
      <c r="E17183" s="67" t="s">
        <v>386</v>
      </c>
      <c r="F17183" s="68" t="s">
        <v>580</v>
      </c>
      <c r="G17183" s="67" t="s">
        <v>581</v>
      </c>
      <c r="H17183" s="68" t="s">
        <v>363</v>
      </c>
      <c r="I17183" s="69">
        <v>0</v>
      </c>
      <c r="J17183" s="69">
        <v>0</v>
      </c>
      <c r="K17183" s="91"/>
      <c r="L17183" s="91"/>
    </row>
    <row r="17184" spans="2:12" x14ac:dyDescent="0.25">
      <c r="B17184" s="67" t="s">
        <v>554</v>
      </c>
      <c r="C17184" s="67" t="s">
        <v>555</v>
      </c>
      <c r="D17184" s="68" t="s">
        <v>385</v>
      </c>
      <c r="E17184" s="67" t="s">
        <v>386</v>
      </c>
      <c r="F17184" s="68" t="s">
        <v>580</v>
      </c>
      <c r="G17184" s="67" t="s">
        <v>581</v>
      </c>
      <c r="H17184" s="68" t="s">
        <v>364</v>
      </c>
      <c r="I17184" s="69">
        <v>0</v>
      </c>
      <c r="J17184" s="69">
        <v>0</v>
      </c>
      <c r="K17184" s="91"/>
      <c r="L17184" s="91"/>
    </row>
    <row r="17185" spans="2:12" x14ac:dyDescent="0.25">
      <c r="B17185" s="67" t="s">
        <v>554</v>
      </c>
      <c r="C17185" s="67" t="s">
        <v>555</v>
      </c>
      <c r="D17185" s="68" t="s">
        <v>385</v>
      </c>
      <c r="E17185" s="67" t="s">
        <v>386</v>
      </c>
      <c r="F17185" s="68" t="s">
        <v>580</v>
      </c>
      <c r="G17185" s="67" t="s">
        <v>581</v>
      </c>
      <c r="H17185" s="68" t="s">
        <v>362</v>
      </c>
      <c r="I17185" s="69">
        <v>0</v>
      </c>
      <c r="J17185" s="69">
        <v>0</v>
      </c>
      <c r="K17185" s="91"/>
      <c r="L17185" s="91"/>
    </row>
    <row r="17186" spans="2:12" x14ac:dyDescent="0.25">
      <c r="B17186" s="67" t="s">
        <v>554</v>
      </c>
      <c r="C17186" s="67" t="s">
        <v>555</v>
      </c>
      <c r="D17186" s="68" t="s">
        <v>385</v>
      </c>
      <c r="E17186" s="67" t="s">
        <v>386</v>
      </c>
      <c r="F17186" s="68" t="s">
        <v>580</v>
      </c>
      <c r="G17186" s="67" t="s">
        <v>581</v>
      </c>
      <c r="H17186" s="68" t="s">
        <v>363</v>
      </c>
      <c r="I17186" s="69">
        <v>0</v>
      </c>
      <c r="J17186" s="69">
        <v>0</v>
      </c>
      <c r="K17186" s="91"/>
      <c r="L17186" s="91"/>
    </row>
    <row r="17187" spans="2:12" x14ac:dyDescent="0.25">
      <c r="B17187" s="67" t="s">
        <v>554</v>
      </c>
      <c r="C17187" s="67" t="s">
        <v>555</v>
      </c>
      <c r="D17187" s="68" t="s">
        <v>385</v>
      </c>
      <c r="E17187" s="67" t="s">
        <v>386</v>
      </c>
      <c r="F17187" s="68" t="s">
        <v>580</v>
      </c>
      <c r="G17187" s="67" t="s">
        <v>581</v>
      </c>
      <c r="H17187" s="68" t="s">
        <v>364</v>
      </c>
      <c r="I17187" s="69">
        <v>0</v>
      </c>
      <c r="J17187" s="69">
        <v>0</v>
      </c>
      <c r="K17187" s="91"/>
      <c r="L17187" s="91"/>
    </row>
    <row r="17188" spans="2:12" x14ac:dyDescent="0.25">
      <c r="B17188" s="67" t="s">
        <v>554</v>
      </c>
      <c r="C17188" s="67" t="s">
        <v>555</v>
      </c>
      <c r="D17188" s="68" t="s">
        <v>385</v>
      </c>
      <c r="E17188" s="67" t="s">
        <v>386</v>
      </c>
      <c r="F17188" s="68" t="s">
        <v>580</v>
      </c>
      <c r="G17188" s="67" t="s">
        <v>581</v>
      </c>
      <c r="H17188" s="68" t="s">
        <v>362</v>
      </c>
      <c r="I17188" s="69">
        <v>0</v>
      </c>
      <c r="J17188" s="69">
        <v>0</v>
      </c>
      <c r="K17188" s="91"/>
      <c r="L17188" s="91"/>
    </row>
    <row r="17189" spans="2:12" x14ac:dyDescent="0.25">
      <c r="B17189" s="67" t="s">
        <v>554</v>
      </c>
      <c r="C17189" s="67" t="s">
        <v>555</v>
      </c>
      <c r="D17189" s="68" t="s">
        <v>385</v>
      </c>
      <c r="E17189" s="67" t="s">
        <v>386</v>
      </c>
      <c r="F17189" s="68" t="s">
        <v>580</v>
      </c>
      <c r="G17189" s="67" t="s">
        <v>581</v>
      </c>
      <c r="H17189" s="68" t="s">
        <v>363</v>
      </c>
      <c r="I17189" s="69">
        <v>0</v>
      </c>
      <c r="J17189" s="69">
        <v>0</v>
      </c>
      <c r="K17189" s="91"/>
      <c r="L17189" s="91"/>
    </row>
    <row r="17190" spans="2:12" x14ac:dyDescent="0.25">
      <c r="B17190" s="67" t="s">
        <v>554</v>
      </c>
      <c r="C17190" s="67" t="s">
        <v>555</v>
      </c>
      <c r="D17190" s="68" t="s">
        <v>385</v>
      </c>
      <c r="E17190" s="67" t="s">
        <v>386</v>
      </c>
      <c r="F17190" s="68" t="s">
        <v>580</v>
      </c>
      <c r="G17190" s="67" t="s">
        <v>581</v>
      </c>
      <c r="H17190" s="68" t="s">
        <v>363</v>
      </c>
      <c r="I17190" s="69">
        <v>0</v>
      </c>
      <c r="J17190" s="69">
        <v>0</v>
      </c>
      <c r="K17190" s="91"/>
      <c r="L17190" s="91"/>
    </row>
    <row r="17191" spans="2:12" x14ac:dyDescent="0.25">
      <c r="B17191" s="67" t="s">
        <v>554</v>
      </c>
      <c r="C17191" s="67" t="s">
        <v>555</v>
      </c>
      <c r="D17191" s="68" t="s">
        <v>385</v>
      </c>
      <c r="E17191" s="67" t="s">
        <v>386</v>
      </c>
      <c r="F17191" s="68" t="s">
        <v>580</v>
      </c>
      <c r="G17191" s="67" t="s">
        <v>581</v>
      </c>
      <c r="H17191" s="68" t="s">
        <v>364</v>
      </c>
      <c r="I17191" s="69">
        <v>14.0952</v>
      </c>
      <c r="J17191" s="69">
        <v>0</v>
      </c>
      <c r="K17191" s="91"/>
      <c r="L17191" s="91"/>
    </row>
    <row r="17192" spans="2:12" x14ac:dyDescent="0.25">
      <c r="B17192" s="67" t="s">
        <v>554</v>
      </c>
      <c r="C17192" s="67" t="s">
        <v>555</v>
      </c>
      <c r="D17192" s="68" t="s">
        <v>385</v>
      </c>
      <c r="E17192" s="67" t="s">
        <v>386</v>
      </c>
      <c r="F17192" s="68" t="s">
        <v>580</v>
      </c>
      <c r="G17192" s="67" t="s">
        <v>581</v>
      </c>
      <c r="H17192" s="68" t="s">
        <v>363</v>
      </c>
      <c r="I17192" s="69">
        <v>81</v>
      </c>
      <c r="J17192" s="69">
        <v>129</v>
      </c>
      <c r="K17192" s="91"/>
      <c r="L17192" s="91"/>
    </row>
    <row r="17193" spans="2:12" x14ac:dyDescent="0.25">
      <c r="B17193" s="67" t="s">
        <v>554</v>
      </c>
      <c r="C17193" s="67" t="s">
        <v>555</v>
      </c>
      <c r="D17193" s="68" t="s">
        <v>385</v>
      </c>
      <c r="E17193" s="67" t="s">
        <v>386</v>
      </c>
      <c r="F17193" s="68" t="s">
        <v>580</v>
      </c>
      <c r="G17193" s="67" t="s">
        <v>581</v>
      </c>
      <c r="H17193" s="68" t="s">
        <v>364</v>
      </c>
      <c r="I17193" s="69">
        <v>0</v>
      </c>
      <c r="J17193" s="69">
        <v>0</v>
      </c>
      <c r="K17193" s="91"/>
      <c r="L17193" s="91"/>
    </row>
    <row r="17194" spans="2:12" x14ac:dyDescent="0.25">
      <c r="B17194" s="67" t="s">
        <v>554</v>
      </c>
      <c r="C17194" s="67" t="s">
        <v>555</v>
      </c>
      <c r="D17194" s="68" t="s">
        <v>385</v>
      </c>
      <c r="E17194" s="67" t="s">
        <v>386</v>
      </c>
      <c r="F17194" s="68" t="s">
        <v>580</v>
      </c>
      <c r="G17194" s="67" t="s">
        <v>581</v>
      </c>
      <c r="H17194" s="68" t="s">
        <v>362</v>
      </c>
      <c r="I17194" s="69">
        <v>0</v>
      </c>
      <c r="J17194" s="69">
        <v>0</v>
      </c>
      <c r="K17194" s="91"/>
      <c r="L17194" s="91"/>
    </row>
    <row r="17195" spans="2:12" x14ac:dyDescent="0.25">
      <c r="B17195" s="67" t="s">
        <v>554</v>
      </c>
      <c r="C17195" s="67" t="s">
        <v>555</v>
      </c>
      <c r="D17195" s="68" t="s">
        <v>385</v>
      </c>
      <c r="E17195" s="67" t="s">
        <v>386</v>
      </c>
      <c r="F17195" s="68" t="s">
        <v>580</v>
      </c>
      <c r="G17195" s="67" t="s">
        <v>581</v>
      </c>
      <c r="H17195" s="68" t="s">
        <v>364</v>
      </c>
      <c r="I17195" s="69">
        <v>0</v>
      </c>
      <c r="J17195" s="69">
        <v>0</v>
      </c>
      <c r="K17195" s="91"/>
      <c r="L17195" s="91"/>
    </row>
    <row r="17196" spans="2:12" x14ac:dyDescent="0.25">
      <c r="B17196" s="67" t="s">
        <v>554</v>
      </c>
      <c r="C17196" s="67" t="s">
        <v>555</v>
      </c>
      <c r="D17196" s="68" t="s">
        <v>385</v>
      </c>
      <c r="E17196" s="67" t="s">
        <v>386</v>
      </c>
      <c r="F17196" s="68" t="s">
        <v>580</v>
      </c>
      <c r="G17196" s="67" t="s">
        <v>581</v>
      </c>
      <c r="H17196" s="68" t="s">
        <v>363</v>
      </c>
      <c r="I17196" s="69">
        <v>0</v>
      </c>
      <c r="J17196" s="69">
        <v>0</v>
      </c>
      <c r="K17196" s="91"/>
      <c r="L17196" s="91"/>
    </row>
    <row r="17197" spans="2:12" x14ac:dyDescent="0.25">
      <c r="B17197" s="67" t="s">
        <v>554</v>
      </c>
      <c r="C17197" s="67" t="s">
        <v>555</v>
      </c>
      <c r="D17197" s="68" t="s">
        <v>385</v>
      </c>
      <c r="E17197" s="67" t="s">
        <v>386</v>
      </c>
      <c r="F17197" s="68" t="s">
        <v>580</v>
      </c>
      <c r="G17197" s="67" t="s">
        <v>581</v>
      </c>
      <c r="H17197" s="68" t="s">
        <v>363</v>
      </c>
      <c r="I17197" s="69">
        <v>0</v>
      </c>
      <c r="J17197" s="69">
        <v>0</v>
      </c>
      <c r="K17197" s="91"/>
      <c r="L17197" s="91"/>
    </row>
    <row r="17198" spans="2:12" x14ac:dyDescent="0.25">
      <c r="B17198" s="67" t="s">
        <v>554</v>
      </c>
      <c r="C17198" s="67" t="s">
        <v>555</v>
      </c>
      <c r="D17198" s="68" t="s">
        <v>385</v>
      </c>
      <c r="E17198" s="67" t="s">
        <v>386</v>
      </c>
      <c r="F17198" s="68" t="s">
        <v>580</v>
      </c>
      <c r="G17198" s="67" t="s">
        <v>581</v>
      </c>
      <c r="H17198" s="68" t="s">
        <v>363</v>
      </c>
      <c r="I17198" s="69">
        <v>0</v>
      </c>
      <c r="J17198" s="69">
        <v>0</v>
      </c>
      <c r="K17198" s="91"/>
      <c r="L17198" s="91"/>
    </row>
    <row r="17199" spans="2:12" x14ac:dyDescent="0.25">
      <c r="B17199" s="67" t="s">
        <v>554</v>
      </c>
      <c r="C17199" s="67" t="s">
        <v>555</v>
      </c>
      <c r="D17199" s="68" t="s">
        <v>385</v>
      </c>
      <c r="E17199" s="67" t="s">
        <v>386</v>
      </c>
      <c r="F17199" s="68" t="s">
        <v>580</v>
      </c>
      <c r="G17199" s="67" t="s">
        <v>581</v>
      </c>
      <c r="H17199" s="68" t="s">
        <v>363</v>
      </c>
      <c r="I17199" s="69">
        <v>0</v>
      </c>
      <c r="J17199" s="69">
        <v>0</v>
      </c>
      <c r="K17199" s="91"/>
      <c r="L17199" s="91"/>
    </row>
    <row r="17200" spans="2:12" x14ac:dyDescent="0.25">
      <c r="B17200" s="67" t="s">
        <v>554</v>
      </c>
      <c r="C17200" s="67" t="s">
        <v>555</v>
      </c>
      <c r="D17200" s="68" t="s">
        <v>385</v>
      </c>
      <c r="E17200" s="67" t="s">
        <v>386</v>
      </c>
      <c r="F17200" s="68" t="s">
        <v>580</v>
      </c>
      <c r="G17200" s="67" t="s">
        <v>581</v>
      </c>
      <c r="H17200" s="68" t="s">
        <v>363</v>
      </c>
      <c r="I17200" s="69">
        <v>0</v>
      </c>
      <c r="J17200" s="69">
        <v>0</v>
      </c>
      <c r="K17200" s="91"/>
      <c r="L17200" s="91"/>
    </row>
    <row r="17201" spans="2:12" x14ac:dyDescent="0.25">
      <c r="B17201" s="67" t="s">
        <v>554</v>
      </c>
      <c r="C17201" s="67" t="s">
        <v>555</v>
      </c>
      <c r="D17201" s="68" t="s">
        <v>385</v>
      </c>
      <c r="E17201" s="67" t="s">
        <v>386</v>
      </c>
      <c r="F17201" s="68" t="s">
        <v>580</v>
      </c>
      <c r="G17201" s="67" t="s">
        <v>581</v>
      </c>
      <c r="H17201" s="68" t="s">
        <v>364</v>
      </c>
      <c r="I17201" s="69">
        <v>80</v>
      </c>
      <c r="J17201" s="69">
        <v>120</v>
      </c>
      <c r="K17201" s="91"/>
      <c r="L17201" s="91"/>
    </row>
    <row r="17202" spans="2:12" x14ac:dyDescent="0.25">
      <c r="B17202" s="67" t="s">
        <v>554</v>
      </c>
      <c r="C17202" s="67" t="s">
        <v>555</v>
      </c>
      <c r="D17202" s="68" t="s">
        <v>385</v>
      </c>
      <c r="E17202" s="67" t="s">
        <v>386</v>
      </c>
      <c r="F17202" s="68" t="s">
        <v>580</v>
      </c>
      <c r="G17202" s="67" t="s">
        <v>581</v>
      </c>
      <c r="H17202" s="68" t="s">
        <v>362</v>
      </c>
      <c r="I17202" s="69">
        <v>0</v>
      </c>
      <c r="J17202" s="69">
        <v>0</v>
      </c>
      <c r="K17202" s="91"/>
      <c r="L17202" s="91"/>
    </row>
    <row r="17203" spans="2:12" x14ac:dyDescent="0.25">
      <c r="B17203" s="67" t="s">
        <v>554</v>
      </c>
      <c r="C17203" s="67" t="s">
        <v>555</v>
      </c>
      <c r="D17203" s="68" t="s">
        <v>385</v>
      </c>
      <c r="E17203" s="67" t="s">
        <v>386</v>
      </c>
      <c r="F17203" s="68" t="s">
        <v>580</v>
      </c>
      <c r="G17203" s="67" t="s">
        <v>581</v>
      </c>
      <c r="H17203" s="68" t="s">
        <v>363</v>
      </c>
      <c r="I17203" s="69">
        <v>56</v>
      </c>
      <c r="J17203" s="69">
        <v>68</v>
      </c>
      <c r="K17203" s="91"/>
      <c r="L17203" s="91"/>
    </row>
    <row r="17204" spans="2:12" x14ac:dyDescent="0.25">
      <c r="B17204" s="67" t="s">
        <v>554</v>
      </c>
      <c r="C17204" s="67" t="s">
        <v>555</v>
      </c>
      <c r="D17204" s="68" t="s">
        <v>385</v>
      </c>
      <c r="E17204" s="67" t="s">
        <v>386</v>
      </c>
      <c r="F17204" s="68" t="s">
        <v>580</v>
      </c>
      <c r="G17204" s="67" t="s">
        <v>581</v>
      </c>
      <c r="H17204" s="68" t="s">
        <v>364</v>
      </c>
      <c r="I17204" s="69">
        <v>0</v>
      </c>
      <c r="J17204" s="69">
        <v>0</v>
      </c>
      <c r="K17204" s="91"/>
      <c r="L17204" s="91"/>
    </row>
    <row r="17205" spans="2:12" x14ac:dyDescent="0.25">
      <c r="B17205" s="67" t="s">
        <v>554</v>
      </c>
      <c r="C17205" s="67" t="s">
        <v>555</v>
      </c>
      <c r="D17205" s="68" t="s">
        <v>385</v>
      </c>
      <c r="E17205" s="67" t="s">
        <v>386</v>
      </c>
      <c r="F17205" s="68" t="s">
        <v>580</v>
      </c>
      <c r="G17205" s="67" t="s">
        <v>581</v>
      </c>
      <c r="H17205" s="68" t="s">
        <v>362</v>
      </c>
      <c r="I17205" s="69">
        <v>0</v>
      </c>
      <c r="J17205" s="69">
        <v>0</v>
      </c>
      <c r="K17205" s="91"/>
      <c r="L17205" s="91"/>
    </row>
    <row r="17206" spans="2:12" x14ac:dyDescent="0.25">
      <c r="B17206" s="67" t="s">
        <v>554</v>
      </c>
      <c r="C17206" s="67" t="s">
        <v>555</v>
      </c>
      <c r="D17206" s="68" t="s">
        <v>385</v>
      </c>
      <c r="E17206" s="67" t="s">
        <v>386</v>
      </c>
      <c r="F17206" s="68" t="s">
        <v>580</v>
      </c>
      <c r="G17206" s="67" t="s">
        <v>581</v>
      </c>
      <c r="H17206" s="68" t="s">
        <v>363</v>
      </c>
      <c r="I17206" s="69">
        <v>0</v>
      </c>
      <c r="J17206" s="69">
        <v>0</v>
      </c>
      <c r="K17206" s="91"/>
      <c r="L17206" s="91"/>
    </row>
    <row r="17207" spans="2:12" x14ac:dyDescent="0.25">
      <c r="B17207" s="67" t="s">
        <v>554</v>
      </c>
      <c r="C17207" s="67" t="s">
        <v>555</v>
      </c>
      <c r="D17207" s="68" t="s">
        <v>385</v>
      </c>
      <c r="E17207" s="67" t="s">
        <v>386</v>
      </c>
      <c r="F17207" s="68" t="s">
        <v>580</v>
      </c>
      <c r="G17207" s="67" t="s">
        <v>581</v>
      </c>
      <c r="H17207" s="68" t="s">
        <v>364</v>
      </c>
      <c r="I17207" s="69">
        <v>0</v>
      </c>
      <c r="J17207" s="69">
        <v>0</v>
      </c>
      <c r="K17207" s="91"/>
      <c r="L17207" s="91"/>
    </row>
    <row r="17208" spans="2:12" x14ac:dyDescent="0.25">
      <c r="B17208" s="67" t="s">
        <v>554</v>
      </c>
      <c r="C17208" s="67" t="s">
        <v>555</v>
      </c>
      <c r="D17208" s="68" t="s">
        <v>385</v>
      </c>
      <c r="E17208" s="67" t="s">
        <v>386</v>
      </c>
      <c r="F17208" s="68" t="s">
        <v>580</v>
      </c>
      <c r="G17208" s="67" t="s">
        <v>581</v>
      </c>
      <c r="H17208" s="68" t="s">
        <v>362</v>
      </c>
      <c r="I17208" s="69">
        <v>0</v>
      </c>
      <c r="J17208" s="69">
        <v>0</v>
      </c>
      <c r="K17208" s="91"/>
      <c r="L17208" s="91"/>
    </row>
    <row r="17209" spans="2:12" x14ac:dyDescent="0.25">
      <c r="B17209" s="67" t="s">
        <v>554</v>
      </c>
      <c r="C17209" s="67" t="s">
        <v>555</v>
      </c>
      <c r="D17209" s="68" t="s">
        <v>385</v>
      </c>
      <c r="E17209" s="67" t="s">
        <v>386</v>
      </c>
      <c r="F17209" s="68" t="s">
        <v>580</v>
      </c>
      <c r="G17209" s="67" t="s">
        <v>581</v>
      </c>
      <c r="H17209" s="68" t="s">
        <v>363</v>
      </c>
      <c r="I17209" s="69">
        <v>0</v>
      </c>
      <c r="J17209" s="69">
        <v>0</v>
      </c>
      <c r="K17209" s="91"/>
      <c r="L17209" s="91"/>
    </row>
    <row r="17210" spans="2:12" x14ac:dyDescent="0.25">
      <c r="B17210" s="67" t="s">
        <v>554</v>
      </c>
      <c r="C17210" s="67" t="s">
        <v>555</v>
      </c>
      <c r="D17210" s="68" t="s">
        <v>385</v>
      </c>
      <c r="E17210" s="67" t="s">
        <v>386</v>
      </c>
      <c r="F17210" s="68" t="s">
        <v>580</v>
      </c>
      <c r="G17210" s="67" t="s">
        <v>581</v>
      </c>
      <c r="H17210" s="68" t="s">
        <v>362</v>
      </c>
      <c r="I17210" s="69">
        <v>0</v>
      </c>
      <c r="J17210" s="69">
        <v>0</v>
      </c>
      <c r="K17210" s="91"/>
      <c r="L17210" s="91"/>
    </row>
    <row r="17211" spans="2:12" x14ac:dyDescent="0.25">
      <c r="B17211" s="67" t="s">
        <v>554</v>
      </c>
      <c r="C17211" s="67" t="s">
        <v>555</v>
      </c>
      <c r="D17211" s="68" t="s">
        <v>385</v>
      </c>
      <c r="E17211" s="67" t="s">
        <v>386</v>
      </c>
      <c r="F17211" s="68" t="s">
        <v>580</v>
      </c>
      <c r="G17211" s="67" t="s">
        <v>581</v>
      </c>
      <c r="H17211" s="68" t="s">
        <v>363</v>
      </c>
      <c r="I17211" s="69">
        <v>0</v>
      </c>
      <c r="J17211" s="69">
        <v>0</v>
      </c>
      <c r="K17211" s="91"/>
      <c r="L17211" s="91"/>
    </row>
    <row r="17212" spans="2:12" x14ac:dyDescent="0.25">
      <c r="B17212" s="67" t="s">
        <v>554</v>
      </c>
      <c r="C17212" s="67" t="s">
        <v>555</v>
      </c>
      <c r="D17212" s="68" t="s">
        <v>385</v>
      </c>
      <c r="E17212" s="67" t="s">
        <v>386</v>
      </c>
      <c r="F17212" s="68" t="s">
        <v>580</v>
      </c>
      <c r="G17212" s="67" t="s">
        <v>581</v>
      </c>
      <c r="H17212" s="68" t="s">
        <v>363</v>
      </c>
      <c r="I17212" s="69">
        <v>0</v>
      </c>
      <c r="J17212" s="69">
        <v>0</v>
      </c>
      <c r="K17212" s="91"/>
      <c r="L17212" s="91"/>
    </row>
    <row r="17213" spans="2:12" x14ac:dyDescent="0.25">
      <c r="B17213" s="67" t="s">
        <v>554</v>
      </c>
      <c r="C17213" s="67" t="s">
        <v>555</v>
      </c>
      <c r="D17213" s="68" t="s">
        <v>385</v>
      </c>
      <c r="E17213" s="67" t="s">
        <v>386</v>
      </c>
      <c r="F17213" s="68" t="s">
        <v>580</v>
      </c>
      <c r="G17213" s="67" t="s">
        <v>581</v>
      </c>
      <c r="H17213" s="68" t="s">
        <v>362</v>
      </c>
      <c r="I17213" s="69">
        <v>164</v>
      </c>
      <c r="J17213" s="69">
        <v>173</v>
      </c>
      <c r="K17213" s="91"/>
      <c r="L17213" s="91"/>
    </row>
    <row r="17214" spans="2:12" x14ac:dyDescent="0.25">
      <c r="B17214" s="67" t="s">
        <v>554</v>
      </c>
      <c r="C17214" s="67" t="s">
        <v>555</v>
      </c>
      <c r="D17214" s="68" t="s">
        <v>385</v>
      </c>
      <c r="E17214" s="67" t="s">
        <v>386</v>
      </c>
      <c r="F17214" s="68" t="s">
        <v>580</v>
      </c>
      <c r="G17214" s="67" t="s">
        <v>581</v>
      </c>
      <c r="H17214" s="68" t="s">
        <v>363</v>
      </c>
      <c r="I17214" s="69">
        <v>553</v>
      </c>
      <c r="J17214" s="69">
        <v>550</v>
      </c>
      <c r="K17214" s="91"/>
      <c r="L17214" s="91"/>
    </row>
    <row r="17215" spans="2:12" x14ac:dyDescent="0.25">
      <c r="B17215" s="67" t="s">
        <v>554</v>
      </c>
      <c r="C17215" s="67" t="s">
        <v>555</v>
      </c>
      <c r="D17215" s="68" t="s">
        <v>385</v>
      </c>
      <c r="E17215" s="67" t="s">
        <v>386</v>
      </c>
      <c r="F17215" s="68" t="s">
        <v>580</v>
      </c>
      <c r="G17215" s="67" t="s">
        <v>581</v>
      </c>
      <c r="H17215" s="68" t="s">
        <v>364</v>
      </c>
      <c r="I17215" s="69">
        <v>209</v>
      </c>
      <c r="J17215" s="69">
        <v>182</v>
      </c>
      <c r="K17215" s="91"/>
      <c r="L17215" s="91"/>
    </row>
    <row r="17216" spans="2:12" x14ac:dyDescent="0.25">
      <c r="B17216" s="67" t="s">
        <v>554</v>
      </c>
      <c r="C17216" s="67" t="s">
        <v>555</v>
      </c>
      <c r="D17216" s="68" t="s">
        <v>385</v>
      </c>
      <c r="E17216" s="67" t="s">
        <v>386</v>
      </c>
      <c r="F17216" s="68" t="s">
        <v>580</v>
      </c>
      <c r="G17216" s="67" t="s">
        <v>581</v>
      </c>
      <c r="H17216" s="68" t="s">
        <v>362</v>
      </c>
      <c r="I17216" s="69">
        <v>83</v>
      </c>
      <c r="J17216" s="69">
        <v>79</v>
      </c>
      <c r="K17216" s="91"/>
      <c r="L17216" s="91"/>
    </row>
    <row r="17217" spans="2:12" x14ac:dyDescent="0.25">
      <c r="B17217" s="67" t="s">
        <v>554</v>
      </c>
      <c r="C17217" s="67" t="s">
        <v>555</v>
      </c>
      <c r="D17217" s="68" t="s">
        <v>385</v>
      </c>
      <c r="E17217" s="67" t="s">
        <v>386</v>
      </c>
      <c r="F17217" s="68" t="s">
        <v>580</v>
      </c>
      <c r="G17217" s="67" t="s">
        <v>581</v>
      </c>
      <c r="H17217" s="68" t="s">
        <v>363</v>
      </c>
      <c r="I17217" s="69">
        <v>191</v>
      </c>
      <c r="J17217" s="69">
        <v>328</v>
      </c>
      <c r="K17217" s="91"/>
      <c r="L17217" s="91"/>
    </row>
    <row r="17218" spans="2:12" x14ac:dyDescent="0.25">
      <c r="B17218" s="67" t="s">
        <v>554</v>
      </c>
      <c r="C17218" s="67" t="s">
        <v>555</v>
      </c>
      <c r="D17218" s="68" t="s">
        <v>385</v>
      </c>
      <c r="E17218" s="67" t="s">
        <v>386</v>
      </c>
      <c r="F17218" s="68" t="s">
        <v>580</v>
      </c>
      <c r="G17218" s="67" t="s">
        <v>581</v>
      </c>
      <c r="H17218" s="68" t="s">
        <v>364</v>
      </c>
      <c r="I17218" s="69">
        <v>288</v>
      </c>
      <c r="J17218" s="69">
        <v>362</v>
      </c>
      <c r="K17218" s="91"/>
      <c r="L17218" s="91"/>
    </row>
    <row r="17219" spans="2:12" x14ac:dyDescent="0.25">
      <c r="B17219" s="67" t="s">
        <v>554</v>
      </c>
      <c r="C17219" s="67" t="s">
        <v>555</v>
      </c>
      <c r="D17219" s="68" t="s">
        <v>385</v>
      </c>
      <c r="E17219" s="67" t="s">
        <v>386</v>
      </c>
      <c r="F17219" s="68" t="s">
        <v>580</v>
      </c>
      <c r="G17219" s="67" t="s">
        <v>581</v>
      </c>
      <c r="H17219" s="68" t="s">
        <v>362</v>
      </c>
      <c r="I17219" s="69">
        <v>53</v>
      </c>
      <c r="J17219" s="69">
        <v>88</v>
      </c>
      <c r="K17219" s="91"/>
      <c r="L17219" s="91"/>
    </row>
    <row r="17220" spans="2:12" x14ac:dyDescent="0.25">
      <c r="B17220" s="67" t="s">
        <v>554</v>
      </c>
      <c r="C17220" s="67" t="s">
        <v>555</v>
      </c>
      <c r="D17220" s="68" t="s">
        <v>385</v>
      </c>
      <c r="E17220" s="67" t="s">
        <v>386</v>
      </c>
      <c r="F17220" s="68" t="s">
        <v>580</v>
      </c>
      <c r="G17220" s="67" t="s">
        <v>581</v>
      </c>
      <c r="H17220" s="68" t="s">
        <v>363</v>
      </c>
      <c r="I17220" s="69">
        <v>127</v>
      </c>
      <c r="J17220" s="69">
        <v>152</v>
      </c>
      <c r="K17220" s="91"/>
      <c r="L17220" s="91"/>
    </row>
    <row r="17221" spans="2:12" x14ac:dyDescent="0.25">
      <c r="B17221" s="67" t="s">
        <v>554</v>
      </c>
      <c r="C17221" s="67" t="s">
        <v>555</v>
      </c>
      <c r="D17221" s="68" t="s">
        <v>385</v>
      </c>
      <c r="E17221" s="67" t="s">
        <v>386</v>
      </c>
      <c r="F17221" s="68" t="s">
        <v>580</v>
      </c>
      <c r="G17221" s="67" t="s">
        <v>581</v>
      </c>
      <c r="H17221" s="68" t="s">
        <v>364</v>
      </c>
      <c r="I17221" s="69">
        <v>100</v>
      </c>
      <c r="J17221" s="69">
        <v>152</v>
      </c>
      <c r="K17221" s="91"/>
      <c r="L17221" s="91"/>
    </row>
    <row r="17222" spans="2:12" x14ac:dyDescent="0.25">
      <c r="B17222" s="67" t="s">
        <v>554</v>
      </c>
      <c r="C17222" s="67" t="s">
        <v>555</v>
      </c>
      <c r="D17222" s="68" t="s">
        <v>385</v>
      </c>
      <c r="E17222" s="67" t="s">
        <v>386</v>
      </c>
      <c r="F17222" s="68" t="s">
        <v>580</v>
      </c>
      <c r="G17222" s="67" t="s">
        <v>581</v>
      </c>
      <c r="H17222" s="68" t="s">
        <v>362</v>
      </c>
      <c r="I17222" s="69">
        <v>83</v>
      </c>
      <c r="J17222" s="69">
        <v>72</v>
      </c>
      <c r="K17222" s="91"/>
      <c r="L17222" s="91"/>
    </row>
    <row r="17223" spans="2:12" x14ac:dyDescent="0.25">
      <c r="B17223" s="67" t="s">
        <v>554</v>
      </c>
      <c r="C17223" s="67" t="s">
        <v>555</v>
      </c>
      <c r="D17223" s="68" t="s">
        <v>385</v>
      </c>
      <c r="E17223" s="67" t="s">
        <v>386</v>
      </c>
      <c r="F17223" s="68" t="s">
        <v>580</v>
      </c>
      <c r="G17223" s="67" t="s">
        <v>581</v>
      </c>
      <c r="H17223" s="68" t="s">
        <v>363</v>
      </c>
      <c r="I17223" s="69">
        <v>339</v>
      </c>
      <c r="J17223" s="69">
        <v>624</v>
      </c>
      <c r="K17223" s="91"/>
      <c r="L17223" s="91"/>
    </row>
    <row r="17224" spans="2:12" x14ac:dyDescent="0.25">
      <c r="B17224" s="67" t="s">
        <v>554</v>
      </c>
      <c r="C17224" s="67" t="s">
        <v>555</v>
      </c>
      <c r="D17224" s="68" t="s">
        <v>385</v>
      </c>
      <c r="E17224" s="67" t="s">
        <v>386</v>
      </c>
      <c r="F17224" s="68" t="s">
        <v>580</v>
      </c>
      <c r="G17224" s="67" t="s">
        <v>581</v>
      </c>
      <c r="H17224" s="68" t="s">
        <v>364</v>
      </c>
      <c r="I17224" s="69">
        <v>205</v>
      </c>
      <c r="J17224" s="69">
        <v>465</v>
      </c>
      <c r="K17224" s="91"/>
      <c r="L17224" s="91"/>
    </row>
    <row r="17225" spans="2:12" x14ac:dyDescent="0.25">
      <c r="B17225" s="67" t="s">
        <v>554</v>
      </c>
      <c r="C17225" s="67" t="s">
        <v>555</v>
      </c>
      <c r="D17225" s="68" t="s">
        <v>385</v>
      </c>
      <c r="E17225" s="67" t="s">
        <v>386</v>
      </c>
      <c r="F17225" s="68" t="s">
        <v>580</v>
      </c>
      <c r="G17225" s="67" t="s">
        <v>581</v>
      </c>
      <c r="H17225" s="68" t="s">
        <v>362</v>
      </c>
      <c r="I17225" s="69">
        <v>37</v>
      </c>
      <c r="J17225" s="69">
        <v>39</v>
      </c>
      <c r="K17225" s="91"/>
      <c r="L17225" s="91"/>
    </row>
    <row r="17226" spans="2:12" x14ac:dyDescent="0.25">
      <c r="B17226" s="67" t="s">
        <v>554</v>
      </c>
      <c r="C17226" s="67" t="s">
        <v>555</v>
      </c>
      <c r="D17226" s="68" t="s">
        <v>385</v>
      </c>
      <c r="E17226" s="67" t="s">
        <v>386</v>
      </c>
      <c r="F17226" s="68" t="s">
        <v>580</v>
      </c>
      <c r="G17226" s="67" t="s">
        <v>581</v>
      </c>
      <c r="H17226" s="68" t="s">
        <v>363</v>
      </c>
      <c r="I17226" s="69">
        <v>51</v>
      </c>
      <c r="J17226" s="69">
        <v>124</v>
      </c>
      <c r="K17226" s="91"/>
      <c r="L17226" s="91"/>
    </row>
    <row r="17227" spans="2:12" x14ac:dyDescent="0.25">
      <c r="B17227" s="67" t="s">
        <v>554</v>
      </c>
      <c r="C17227" s="67" t="s">
        <v>555</v>
      </c>
      <c r="D17227" s="68" t="s">
        <v>385</v>
      </c>
      <c r="E17227" s="67" t="s">
        <v>386</v>
      </c>
      <c r="F17227" s="68" t="s">
        <v>580</v>
      </c>
      <c r="G17227" s="67" t="s">
        <v>581</v>
      </c>
      <c r="H17227" s="68" t="s">
        <v>364</v>
      </c>
      <c r="I17227" s="69">
        <v>39</v>
      </c>
      <c r="J17227" s="69">
        <v>61</v>
      </c>
      <c r="K17227" s="91"/>
      <c r="L17227" s="91"/>
    </row>
    <row r="17228" spans="2:12" x14ac:dyDescent="0.25">
      <c r="B17228" s="67" t="s">
        <v>554</v>
      </c>
      <c r="C17228" s="67" t="s">
        <v>555</v>
      </c>
      <c r="D17228" s="68" t="s">
        <v>385</v>
      </c>
      <c r="E17228" s="67" t="s">
        <v>386</v>
      </c>
      <c r="F17228" s="68" t="s">
        <v>580</v>
      </c>
      <c r="G17228" s="67" t="s">
        <v>581</v>
      </c>
      <c r="H17228" s="68" t="s">
        <v>362</v>
      </c>
      <c r="I17228" s="69">
        <v>0</v>
      </c>
      <c r="J17228" s="69">
        <v>0</v>
      </c>
      <c r="K17228" s="91"/>
      <c r="L17228" s="91"/>
    </row>
    <row r="17229" spans="2:12" x14ac:dyDescent="0.25">
      <c r="B17229" s="67" t="s">
        <v>554</v>
      </c>
      <c r="C17229" s="67" t="s">
        <v>555</v>
      </c>
      <c r="D17229" s="68" t="s">
        <v>385</v>
      </c>
      <c r="E17229" s="67" t="s">
        <v>386</v>
      </c>
      <c r="F17229" s="68" t="s">
        <v>580</v>
      </c>
      <c r="G17229" s="67" t="s">
        <v>581</v>
      </c>
      <c r="H17229" s="68" t="s">
        <v>363</v>
      </c>
      <c r="I17229" s="69">
        <v>11.172499999999999</v>
      </c>
      <c r="J17229" s="69">
        <v>12.1875</v>
      </c>
      <c r="K17229" s="91"/>
      <c r="L17229" s="91"/>
    </row>
    <row r="17230" spans="2:12" x14ac:dyDescent="0.25">
      <c r="B17230" s="67" t="s">
        <v>554</v>
      </c>
      <c r="C17230" s="67" t="s">
        <v>555</v>
      </c>
      <c r="D17230" s="68" t="s">
        <v>385</v>
      </c>
      <c r="E17230" s="67" t="s">
        <v>386</v>
      </c>
      <c r="F17230" s="68" t="s">
        <v>580</v>
      </c>
      <c r="G17230" s="67" t="s">
        <v>581</v>
      </c>
      <c r="H17230" s="68" t="s">
        <v>363</v>
      </c>
      <c r="I17230" s="69">
        <v>0</v>
      </c>
      <c r="J17230" s="69">
        <v>0</v>
      </c>
      <c r="K17230" s="91"/>
      <c r="L17230" s="91"/>
    </row>
    <row r="17231" spans="2:12" x14ac:dyDescent="0.25">
      <c r="B17231" s="67" t="s">
        <v>554</v>
      </c>
      <c r="C17231" s="67" t="s">
        <v>555</v>
      </c>
      <c r="D17231" s="68" t="s">
        <v>385</v>
      </c>
      <c r="E17231" s="67" t="s">
        <v>386</v>
      </c>
      <c r="F17231" s="68" t="s">
        <v>580</v>
      </c>
      <c r="G17231" s="67" t="s">
        <v>581</v>
      </c>
      <c r="H17231" s="68" t="s">
        <v>362</v>
      </c>
      <c r="I17231" s="69">
        <v>0</v>
      </c>
      <c r="J17231" s="69">
        <v>0</v>
      </c>
      <c r="K17231" s="91"/>
      <c r="L17231" s="91"/>
    </row>
    <row r="17232" spans="2:12" x14ac:dyDescent="0.25">
      <c r="B17232" s="67" t="s">
        <v>554</v>
      </c>
      <c r="C17232" s="67" t="s">
        <v>555</v>
      </c>
      <c r="D17232" s="68" t="s">
        <v>385</v>
      </c>
      <c r="E17232" s="67" t="s">
        <v>386</v>
      </c>
      <c r="F17232" s="68" t="s">
        <v>580</v>
      </c>
      <c r="G17232" s="67" t="s">
        <v>581</v>
      </c>
      <c r="H17232" s="68" t="s">
        <v>363</v>
      </c>
      <c r="I17232" s="69">
        <v>0</v>
      </c>
      <c r="J17232" s="69">
        <v>0</v>
      </c>
      <c r="K17232" s="91"/>
      <c r="L17232" s="91"/>
    </row>
    <row r="17233" spans="2:12" x14ac:dyDescent="0.25">
      <c r="B17233" s="67" t="s">
        <v>554</v>
      </c>
      <c r="C17233" s="67" t="s">
        <v>555</v>
      </c>
      <c r="D17233" s="68" t="s">
        <v>385</v>
      </c>
      <c r="E17233" s="67" t="s">
        <v>386</v>
      </c>
      <c r="F17233" s="68" t="s">
        <v>580</v>
      </c>
      <c r="G17233" s="67" t="s">
        <v>581</v>
      </c>
      <c r="H17233" s="68" t="s">
        <v>362</v>
      </c>
      <c r="I17233" s="69">
        <v>0</v>
      </c>
      <c r="J17233" s="69">
        <v>0</v>
      </c>
      <c r="K17233" s="91"/>
      <c r="L17233" s="91"/>
    </row>
    <row r="17234" spans="2:12" x14ac:dyDescent="0.25">
      <c r="B17234" s="67" t="s">
        <v>554</v>
      </c>
      <c r="C17234" s="67" t="s">
        <v>555</v>
      </c>
      <c r="D17234" s="68" t="s">
        <v>385</v>
      </c>
      <c r="E17234" s="67" t="s">
        <v>386</v>
      </c>
      <c r="F17234" s="68" t="s">
        <v>580</v>
      </c>
      <c r="G17234" s="67" t="s">
        <v>581</v>
      </c>
      <c r="H17234" s="68" t="s">
        <v>362</v>
      </c>
      <c r="I17234" s="69">
        <v>0</v>
      </c>
      <c r="J17234" s="69">
        <v>0</v>
      </c>
      <c r="K17234" s="91"/>
      <c r="L17234" s="91"/>
    </row>
    <row r="17235" spans="2:12" x14ac:dyDescent="0.25">
      <c r="B17235" s="67" t="s">
        <v>554</v>
      </c>
      <c r="C17235" s="67" t="s">
        <v>555</v>
      </c>
      <c r="D17235" s="68" t="s">
        <v>385</v>
      </c>
      <c r="E17235" s="67" t="s">
        <v>386</v>
      </c>
      <c r="F17235" s="68" t="s">
        <v>580</v>
      </c>
      <c r="G17235" s="67" t="s">
        <v>581</v>
      </c>
      <c r="H17235" s="68" t="s">
        <v>364</v>
      </c>
      <c r="I17235" s="69">
        <v>0</v>
      </c>
      <c r="J17235" s="69">
        <v>0</v>
      </c>
      <c r="K17235" s="91"/>
      <c r="L17235" s="91"/>
    </row>
    <row r="17236" spans="2:12" x14ac:dyDescent="0.25">
      <c r="B17236" s="67" t="s">
        <v>554</v>
      </c>
      <c r="C17236" s="67" t="s">
        <v>555</v>
      </c>
      <c r="D17236" s="68" t="s">
        <v>385</v>
      </c>
      <c r="E17236" s="67" t="s">
        <v>386</v>
      </c>
      <c r="F17236" s="68" t="s">
        <v>580</v>
      </c>
      <c r="G17236" s="67" t="s">
        <v>581</v>
      </c>
      <c r="H17236" s="68" t="s">
        <v>363</v>
      </c>
      <c r="I17236" s="69">
        <v>0</v>
      </c>
      <c r="J17236" s="69">
        <v>0</v>
      </c>
      <c r="K17236" s="91"/>
      <c r="L17236" s="91"/>
    </row>
    <row r="17237" spans="2:12" x14ac:dyDescent="0.25">
      <c r="B17237" s="67" t="s">
        <v>554</v>
      </c>
      <c r="C17237" s="67" t="s">
        <v>555</v>
      </c>
      <c r="D17237" s="68" t="s">
        <v>385</v>
      </c>
      <c r="E17237" s="67" t="s">
        <v>386</v>
      </c>
      <c r="F17237" s="68" t="s">
        <v>580</v>
      </c>
      <c r="G17237" s="67" t="s">
        <v>581</v>
      </c>
      <c r="H17237" s="68" t="s">
        <v>362</v>
      </c>
      <c r="I17237" s="69">
        <v>0</v>
      </c>
      <c r="J17237" s="69">
        <v>0</v>
      </c>
      <c r="K17237" s="91"/>
      <c r="L17237" s="91"/>
    </row>
    <row r="17238" spans="2:12" x14ac:dyDescent="0.25">
      <c r="B17238" s="67" t="s">
        <v>554</v>
      </c>
      <c r="C17238" s="67" t="s">
        <v>555</v>
      </c>
      <c r="D17238" s="68" t="s">
        <v>385</v>
      </c>
      <c r="E17238" s="67" t="s">
        <v>386</v>
      </c>
      <c r="F17238" s="68" t="s">
        <v>580</v>
      </c>
      <c r="G17238" s="67" t="s">
        <v>581</v>
      </c>
      <c r="H17238" s="68" t="s">
        <v>363</v>
      </c>
      <c r="I17238" s="69">
        <v>0</v>
      </c>
      <c r="J17238" s="69">
        <v>0</v>
      </c>
      <c r="K17238" s="91"/>
      <c r="L17238" s="91"/>
    </row>
    <row r="17239" spans="2:12" x14ac:dyDescent="0.25">
      <c r="B17239" s="67" t="s">
        <v>554</v>
      </c>
      <c r="C17239" s="67" t="s">
        <v>555</v>
      </c>
      <c r="D17239" s="68" t="s">
        <v>385</v>
      </c>
      <c r="E17239" s="67" t="s">
        <v>386</v>
      </c>
      <c r="F17239" s="68" t="s">
        <v>580</v>
      </c>
      <c r="G17239" s="67" t="s">
        <v>581</v>
      </c>
      <c r="H17239" s="68" t="s">
        <v>362</v>
      </c>
      <c r="I17239" s="69">
        <v>0</v>
      </c>
      <c r="J17239" s="69">
        <v>0</v>
      </c>
      <c r="K17239" s="91"/>
      <c r="L17239" s="91"/>
    </row>
    <row r="17240" spans="2:12" x14ac:dyDescent="0.25">
      <c r="B17240" s="67" t="s">
        <v>554</v>
      </c>
      <c r="C17240" s="67" t="s">
        <v>555</v>
      </c>
      <c r="D17240" s="68" t="s">
        <v>385</v>
      </c>
      <c r="E17240" s="67" t="s">
        <v>386</v>
      </c>
      <c r="F17240" s="68" t="s">
        <v>580</v>
      </c>
      <c r="G17240" s="67" t="s">
        <v>581</v>
      </c>
      <c r="H17240" s="68" t="s">
        <v>364</v>
      </c>
      <c r="I17240" s="69">
        <v>0</v>
      </c>
      <c r="J17240" s="69">
        <v>0</v>
      </c>
      <c r="K17240" s="91"/>
      <c r="L17240" s="91"/>
    </row>
    <row r="17241" spans="2:12" x14ac:dyDescent="0.25">
      <c r="B17241" s="67" t="s">
        <v>554</v>
      </c>
      <c r="C17241" s="67" t="s">
        <v>555</v>
      </c>
      <c r="D17241" s="68" t="s">
        <v>385</v>
      </c>
      <c r="E17241" s="67" t="s">
        <v>386</v>
      </c>
      <c r="F17241" s="68" t="s">
        <v>580</v>
      </c>
      <c r="G17241" s="67" t="s">
        <v>581</v>
      </c>
      <c r="H17241" s="68" t="s">
        <v>364</v>
      </c>
      <c r="I17241" s="69">
        <v>0</v>
      </c>
      <c r="J17241" s="69">
        <v>0</v>
      </c>
      <c r="K17241" s="91"/>
      <c r="L17241" s="91"/>
    </row>
    <row r="17242" spans="2:12" x14ac:dyDescent="0.25">
      <c r="B17242" s="67" t="s">
        <v>554</v>
      </c>
      <c r="C17242" s="67" t="s">
        <v>555</v>
      </c>
      <c r="D17242" s="68" t="s">
        <v>385</v>
      </c>
      <c r="E17242" s="67" t="s">
        <v>386</v>
      </c>
      <c r="F17242" s="68" t="s">
        <v>580</v>
      </c>
      <c r="G17242" s="67" t="s">
        <v>581</v>
      </c>
      <c r="H17242" s="68" t="s">
        <v>362</v>
      </c>
      <c r="I17242" s="69">
        <v>5.28</v>
      </c>
      <c r="J17242" s="69">
        <v>0</v>
      </c>
      <c r="K17242" s="91"/>
      <c r="L17242" s="91"/>
    </row>
    <row r="17243" spans="2:12" x14ac:dyDescent="0.25">
      <c r="B17243" s="67" t="s">
        <v>554</v>
      </c>
      <c r="C17243" s="67" t="s">
        <v>555</v>
      </c>
      <c r="D17243" s="68" t="s">
        <v>385</v>
      </c>
      <c r="E17243" s="67" t="s">
        <v>386</v>
      </c>
      <c r="F17243" s="68" t="s">
        <v>580</v>
      </c>
      <c r="G17243" s="67" t="s">
        <v>581</v>
      </c>
      <c r="H17243" s="68" t="s">
        <v>363</v>
      </c>
      <c r="I17243" s="69">
        <v>0</v>
      </c>
      <c r="J17243" s="69">
        <v>0</v>
      </c>
      <c r="K17243" s="91"/>
      <c r="L17243" s="91"/>
    </row>
    <row r="17244" spans="2:12" x14ac:dyDescent="0.25">
      <c r="B17244" s="67" t="s">
        <v>554</v>
      </c>
      <c r="C17244" s="67" t="s">
        <v>555</v>
      </c>
      <c r="D17244" s="68" t="s">
        <v>385</v>
      </c>
      <c r="E17244" s="67" t="s">
        <v>386</v>
      </c>
      <c r="F17244" s="68" t="s">
        <v>580</v>
      </c>
      <c r="G17244" s="67" t="s">
        <v>581</v>
      </c>
      <c r="H17244" s="68" t="s">
        <v>362</v>
      </c>
      <c r="I17244" s="69">
        <v>0</v>
      </c>
      <c r="J17244" s="69">
        <v>0</v>
      </c>
      <c r="K17244" s="91"/>
      <c r="L17244" s="91"/>
    </row>
    <row r="17245" spans="2:12" x14ac:dyDescent="0.25">
      <c r="B17245" s="67" t="s">
        <v>554</v>
      </c>
      <c r="C17245" s="67" t="s">
        <v>555</v>
      </c>
      <c r="D17245" s="68" t="s">
        <v>385</v>
      </c>
      <c r="E17245" s="67" t="s">
        <v>386</v>
      </c>
      <c r="F17245" s="68" t="s">
        <v>580</v>
      </c>
      <c r="G17245" s="67" t="s">
        <v>581</v>
      </c>
      <c r="H17245" s="68" t="s">
        <v>363</v>
      </c>
      <c r="I17245" s="69">
        <v>16.087599999999998</v>
      </c>
      <c r="J17245" s="69">
        <v>8.0676000000000005</v>
      </c>
      <c r="K17245" s="91"/>
      <c r="L17245" s="91"/>
    </row>
    <row r="17246" spans="2:12" x14ac:dyDescent="0.25">
      <c r="B17246" s="67" t="s">
        <v>554</v>
      </c>
      <c r="C17246" s="67" t="s">
        <v>555</v>
      </c>
      <c r="D17246" s="68" t="s">
        <v>385</v>
      </c>
      <c r="E17246" s="67" t="s">
        <v>386</v>
      </c>
      <c r="F17246" s="68" t="s">
        <v>580</v>
      </c>
      <c r="G17246" s="67" t="s">
        <v>581</v>
      </c>
      <c r="H17246" s="68" t="s">
        <v>364</v>
      </c>
      <c r="I17246" s="69">
        <v>0</v>
      </c>
      <c r="J17246" s="69">
        <v>0</v>
      </c>
      <c r="K17246" s="91"/>
      <c r="L17246" s="91"/>
    </row>
    <row r="17247" spans="2:12" x14ac:dyDescent="0.25">
      <c r="B17247" s="67" t="s">
        <v>554</v>
      </c>
      <c r="C17247" s="67" t="s">
        <v>555</v>
      </c>
      <c r="D17247" s="68" t="s">
        <v>385</v>
      </c>
      <c r="E17247" s="67" t="s">
        <v>386</v>
      </c>
      <c r="F17247" s="68" t="s">
        <v>580</v>
      </c>
      <c r="G17247" s="67" t="s">
        <v>581</v>
      </c>
      <c r="H17247" s="68" t="s">
        <v>363</v>
      </c>
      <c r="I17247" s="69">
        <v>0</v>
      </c>
      <c r="J17247" s="69">
        <v>0</v>
      </c>
      <c r="K17247" s="91"/>
      <c r="L17247" s="91"/>
    </row>
    <row r="17248" spans="2:12" x14ac:dyDescent="0.25">
      <c r="B17248" s="67" t="s">
        <v>554</v>
      </c>
      <c r="C17248" s="67" t="s">
        <v>555</v>
      </c>
      <c r="D17248" s="68" t="s">
        <v>385</v>
      </c>
      <c r="E17248" s="67" t="s">
        <v>386</v>
      </c>
      <c r="F17248" s="68" t="s">
        <v>580</v>
      </c>
      <c r="G17248" s="67" t="s">
        <v>581</v>
      </c>
      <c r="H17248" s="68" t="s">
        <v>363</v>
      </c>
      <c r="I17248" s="69">
        <v>0</v>
      </c>
      <c r="J17248" s="69">
        <v>0</v>
      </c>
      <c r="K17248" s="91"/>
      <c r="L17248" s="91"/>
    </row>
    <row r="17249" spans="2:12" x14ac:dyDescent="0.25">
      <c r="B17249" s="67" t="s">
        <v>554</v>
      </c>
      <c r="C17249" s="67" t="s">
        <v>555</v>
      </c>
      <c r="D17249" s="68" t="s">
        <v>385</v>
      </c>
      <c r="E17249" s="67" t="s">
        <v>386</v>
      </c>
      <c r="F17249" s="68" t="s">
        <v>580</v>
      </c>
      <c r="G17249" s="67" t="s">
        <v>581</v>
      </c>
      <c r="H17249" s="68" t="s">
        <v>362</v>
      </c>
      <c r="I17249" s="69">
        <v>0</v>
      </c>
      <c r="J17249" s="69">
        <v>0</v>
      </c>
      <c r="K17249" s="91"/>
      <c r="L17249" s="91"/>
    </row>
    <row r="17250" spans="2:12" x14ac:dyDescent="0.25">
      <c r="B17250" s="67" t="s">
        <v>554</v>
      </c>
      <c r="C17250" s="67" t="s">
        <v>555</v>
      </c>
      <c r="D17250" s="68" t="s">
        <v>385</v>
      </c>
      <c r="E17250" s="67" t="s">
        <v>386</v>
      </c>
      <c r="F17250" s="68" t="s">
        <v>580</v>
      </c>
      <c r="G17250" s="67" t="s">
        <v>581</v>
      </c>
      <c r="H17250" s="68" t="s">
        <v>363</v>
      </c>
      <c r="I17250" s="69">
        <v>0</v>
      </c>
      <c r="J17250" s="69">
        <v>0</v>
      </c>
      <c r="K17250" s="91"/>
      <c r="L17250" s="91"/>
    </row>
    <row r="17251" spans="2:12" x14ac:dyDescent="0.25">
      <c r="B17251" s="67" t="s">
        <v>554</v>
      </c>
      <c r="C17251" s="67" t="s">
        <v>555</v>
      </c>
      <c r="D17251" s="68" t="s">
        <v>385</v>
      </c>
      <c r="E17251" s="67" t="s">
        <v>386</v>
      </c>
      <c r="F17251" s="68" t="s">
        <v>580</v>
      </c>
      <c r="G17251" s="67" t="s">
        <v>581</v>
      </c>
      <c r="H17251" s="68" t="s">
        <v>364</v>
      </c>
      <c r="I17251" s="69">
        <v>0</v>
      </c>
      <c r="J17251" s="69">
        <v>0</v>
      </c>
      <c r="K17251" s="91"/>
      <c r="L17251" s="91"/>
    </row>
    <row r="17252" spans="2:12" x14ac:dyDescent="0.25">
      <c r="B17252" s="67" t="s">
        <v>554</v>
      </c>
      <c r="C17252" s="67" t="s">
        <v>555</v>
      </c>
      <c r="D17252" s="68" t="s">
        <v>385</v>
      </c>
      <c r="E17252" s="67" t="s">
        <v>386</v>
      </c>
      <c r="F17252" s="68" t="s">
        <v>580</v>
      </c>
      <c r="G17252" s="67" t="s">
        <v>581</v>
      </c>
      <c r="H17252" s="68" t="s">
        <v>362</v>
      </c>
      <c r="I17252" s="69">
        <v>0</v>
      </c>
      <c r="J17252" s="69">
        <v>0</v>
      </c>
      <c r="K17252" s="91"/>
      <c r="L17252" s="91"/>
    </row>
    <row r="17253" spans="2:12" x14ac:dyDescent="0.25">
      <c r="B17253" s="67" t="s">
        <v>554</v>
      </c>
      <c r="C17253" s="67" t="s">
        <v>555</v>
      </c>
      <c r="D17253" s="68" t="s">
        <v>385</v>
      </c>
      <c r="E17253" s="67" t="s">
        <v>386</v>
      </c>
      <c r="F17253" s="68" t="s">
        <v>580</v>
      </c>
      <c r="G17253" s="67" t="s">
        <v>581</v>
      </c>
      <c r="H17253" s="68" t="s">
        <v>363</v>
      </c>
      <c r="I17253" s="69">
        <v>0</v>
      </c>
      <c r="J17253" s="69">
        <v>0</v>
      </c>
      <c r="K17253" s="91"/>
      <c r="L17253" s="91"/>
    </row>
    <row r="17254" spans="2:12" x14ac:dyDescent="0.25">
      <c r="B17254" s="67" t="s">
        <v>554</v>
      </c>
      <c r="C17254" s="67" t="s">
        <v>555</v>
      </c>
      <c r="D17254" s="68" t="s">
        <v>385</v>
      </c>
      <c r="E17254" s="67" t="s">
        <v>386</v>
      </c>
      <c r="F17254" s="68" t="s">
        <v>580</v>
      </c>
      <c r="G17254" s="67" t="s">
        <v>581</v>
      </c>
      <c r="H17254" s="68" t="s">
        <v>364</v>
      </c>
      <c r="I17254" s="69">
        <v>0</v>
      </c>
      <c r="J17254" s="69">
        <v>0</v>
      </c>
      <c r="K17254" s="91"/>
      <c r="L17254" s="91"/>
    </row>
    <row r="17255" spans="2:12" x14ac:dyDescent="0.25">
      <c r="B17255" s="67" t="s">
        <v>554</v>
      </c>
      <c r="C17255" s="67" t="s">
        <v>555</v>
      </c>
      <c r="D17255" s="68" t="s">
        <v>385</v>
      </c>
      <c r="E17255" s="67" t="s">
        <v>386</v>
      </c>
      <c r="F17255" s="68" t="s">
        <v>580</v>
      </c>
      <c r="G17255" s="67" t="s">
        <v>581</v>
      </c>
      <c r="H17255" s="68" t="s">
        <v>362</v>
      </c>
      <c r="I17255" s="69">
        <v>0</v>
      </c>
      <c r="J17255" s="69">
        <v>0</v>
      </c>
      <c r="K17255" s="91"/>
      <c r="L17255" s="91"/>
    </row>
    <row r="17256" spans="2:12" x14ac:dyDescent="0.25">
      <c r="B17256" s="67" t="s">
        <v>554</v>
      </c>
      <c r="C17256" s="67" t="s">
        <v>555</v>
      </c>
      <c r="D17256" s="68" t="s">
        <v>385</v>
      </c>
      <c r="E17256" s="67" t="s">
        <v>386</v>
      </c>
      <c r="F17256" s="68" t="s">
        <v>580</v>
      </c>
      <c r="G17256" s="67" t="s">
        <v>581</v>
      </c>
      <c r="H17256" s="68" t="s">
        <v>363</v>
      </c>
      <c r="I17256" s="69">
        <v>0</v>
      </c>
      <c r="J17256" s="69">
        <v>0</v>
      </c>
      <c r="K17256" s="91"/>
      <c r="L17256" s="91"/>
    </row>
    <row r="17257" spans="2:12" x14ac:dyDescent="0.25">
      <c r="B17257" s="67" t="s">
        <v>554</v>
      </c>
      <c r="C17257" s="67" t="s">
        <v>555</v>
      </c>
      <c r="D17257" s="68" t="s">
        <v>385</v>
      </c>
      <c r="E17257" s="67" t="s">
        <v>386</v>
      </c>
      <c r="F17257" s="68" t="s">
        <v>580</v>
      </c>
      <c r="G17257" s="67" t="s">
        <v>581</v>
      </c>
      <c r="H17257" s="68" t="s">
        <v>364</v>
      </c>
      <c r="I17257" s="69">
        <v>0</v>
      </c>
      <c r="J17257" s="69">
        <v>0</v>
      </c>
      <c r="K17257" s="91"/>
      <c r="L17257" s="91"/>
    </row>
    <row r="17258" spans="2:12" x14ac:dyDescent="0.25">
      <c r="B17258" s="67" t="s">
        <v>554</v>
      </c>
      <c r="C17258" s="67" t="s">
        <v>555</v>
      </c>
      <c r="D17258" s="68" t="s">
        <v>385</v>
      </c>
      <c r="E17258" s="67" t="s">
        <v>386</v>
      </c>
      <c r="F17258" s="68" t="s">
        <v>580</v>
      </c>
      <c r="G17258" s="67" t="s">
        <v>581</v>
      </c>
      <c r="H17258" s="68" t="s">
        <v>362</v>
      </c>
      <c r="I17258" s="69">
        <v>0</v>
      </c>
      <c r="J17258" s="69">
        <v>0</v>
      </c>
      <c r="K17258" s="91"/>
      <c r="L17258" s="91"/>
    </row>
    <row r="17259" spans="2:12" x14ac:dyDescent="0.25">
      <c r="B17259" s="67" t="s">
        <v>554</v>
      </c>
      <c r="C17259" s="67" t="s">
        <v>555</v>
      </c>
      <c r="D17259" s="68" t="s">
        <v>385</v>
      </c>
      <c r="E17259" s="67" t="s">
        <v>386</v>
      </c>
      <c r="F17259" s="68" t="s">
        <v>580</v>
      </c>
      <c r="G17259" s="67" t="s">
        <v>581</v>
      </c>
      <c r="H17259" s="68" t="s">
        <v>363</v>
      </c>
      <c r="I17259" s="69">
        <v>0</v>
      </c>
      <c r="J17259" s="69">
        <v>6.0499000000000001</v>
      </c>
      <c r="K17259" s="91"/>
      <c r="L17259" s="91"/>
    </row>
    <row r="17260" spans="2:12" x14ac:dyDescent="0.25">
      <c r="B17260" s="67" t="s">
        <v>554</v>
      </c>
      <c r="C17260" s="67" t="s">
        <v>555</v>
      </c>
      <c r="D17260" s="68" t="s">
        <v>385</v>
      </c>
      <c r="E17260" s="67" t="s">
        <v>386</v>
      </c>
      <c r="F17260" s="68" t="s">
        <v>580</v>
      </c>
      <c r="G17260" s="67" t="s">
        <v>581</v>
      </c>
      <c r="H17260" s="68" t="s">
        <v>364</v>
      </c>
      <c r="I17260" s="69">
        <v>0</v>
      </c>
      <c r="J17260" s="69">
        <v>0</v>
      </c>
      <c r="K17260" s="91"/>
      <c r="L17260" s="91"/>
    </row>
    <row r="17261" spans="2:12" x14ac:dyDescent="0.25">
      <c r="B17261" s="67" t="s">
        <v>554</v>
      </c>
      <c r="C17261" s="67" t="s">
        <v>555</v>
      </c>
      <c r="D17261" s="68" t="s">
        <v>385</v>
      </c>
      <c r="E17261" s="67" t="s">
        <v>386</v>
      </c>
      <c r="F17261" s="68" t="s">
        <v>580</v>
      </c>
      <c r="G17261" s="67" t="s">
        <v>581</v>
      </c>
      <c r="H17261" s="68" t="s">
        <v>363</v>
      </c>
      <c r="I17261" s="69">
        <v>7.1124999999999998</v>
      </c>
      <c r="J17261" s="69">
        <v>16.25</v>
      </c>
      <c r="K17261" s="91"/>
      <c r="L17261" s="91"/>
    </row>
    <row r="17262" spans="2:12" x14ac:dyDescent="0.25">
      <c r="B17262" s="67" t="s">
        <v>554</v>
      </c>
      <c r="C17262" s="67" t="s">
        <v>555</v>
      </c>
      <c r="D17262" s="68" t="s">
        <v>385</v>
      </c>
      <c r="E17262" s="67" t="s">
        <v>386</v>
      </c>
      <c r="F17262" s="68" t="s">
        <v>580</v>
      </c>
      <c r="G17262" s="67" t="s">
        <v>581</v>
      </c>
      <c r="H17262" s="68" t="s">
        <v>364</v>
      </c>
      <c r="I17262" s="69">
        <v>0</v>
      </c>
      <c r="J17262" s="69">
        <v>0</v>
      </c>
      <c r="K17262" s="91"/>
      <c r="L17262" s="91"/>
    </row>
    <row r="17263" spans="2:12" x14ac:dyDescent="0.25">
      <c r="B17263" s="67" t="s">
        <v>554</v>
      </c>
      <c r="C17263" s="67" t="s">
        <v>555</v>
      </c>
      <c r="D17263" s="68" t="s">
        <v>385</v>
      </c>
      <c r="E17263" s="67" t="s">
        <v>386</v>
      </c>
      <c r="F17263" s="68" t="s">
        <v>580</v>
      </c>
      <c r="G17263" s="67" t="s">
        <v>581</v>
      </c>
      <c r="H17263" s="68" t="s">
        <v>363</v>
      </c>
      <c r="I17263" s="69">
        <v>0</v>
      </c>
      <c r="J17263" s="69">
        <v>0</v>
      </c>
      <c r="K17263" s="91"/>
      <c r="L17263" s="91"/>
    </row>
    <row r="17264" spans="2:12" x14ac:dyDescent="0.25">
      <c r="B17264" s="67" t="s">
        <v>554</v>
      </c>
      <c r="C17264" s="67" t="s">
        <v>555</v>
      </c>
      <c r="D17264" s="68" t="s">
        <v>385</v>
      </c>
      <c r="E17264" s="67" t="s">
        <v>386</v>
      </c>
      <c r="F17264" s="68" t="s">
        <v>580</v>
      </c>
      <c r="G17264" s="67" t="s">
        <v>581</v>
      </c>
      <c r="H17264" s="68" t="s">
        <v>363</v>
      </c>
      <c r="I17264" s="69">
        <v>0</v>
      </c>
      <c r="J17264" s="69">
        <v>0</v>
      </c>
      <c r="K17264" s="91"/>
      <c r="L17264" s="91"/>
    </row>
    <row r="17265" spans="2:12" x14ac:dyDescent="0.25">
      <c r="B17265" s="67" t="s">
        <v>554</v>
      </c>
      <c r="C17265" s="67" t="s">
        <v>555</v>
      </c>
      <c r="D17265" s="68" t="s">
        <v>385</v>
      </c>
      <c r="E17265" s="67" t="s">
        <v>386</v>
      </c>
      <c r="F17265" s="68" t="s">
        <v>580</v>
      </c>
      <c r="G17265" s="67" t="s">
        <v>581</v>
      </c>
      <c r="H17265" s="68" t="s">
        <v>364</v>
      </c>
      <c r="I17265" s="69">
        <v>15.2356</v>
      </c>
      <c r="J17265" s="69">
        <v>15.259600000000001</v>
      </c>
      <c r="K17265" s="91"/>
      <c r="L17265" s="91"/>
    </row>
    <row r="17266" spans="2:12" x14ac:dyDescent="0.25">
      <c r="B17266" s="67" t="s">
        <v>554</v>
      </c>
      <c r="C17266" s="67" t="s">
        <v>555</v>
      </c>
      <c r="D17266" s="68" t="s">
        <v>385</v>
      </c>
      <c r="E17266" s="67" t="s">
        <v>386</v>
      </c>
      <c r="F17266" s="68" t="s">
        <v>580</v>
      </c>
      <c r="G17266" s="67" t="s">
        <v>581</v>
      </c>
      <c r="H17266" s="68" t="s">
        <v>362</v>
      </c>
      <c r="I17266" s="69">
        <v>11.27</v>
      </c>
      <c r="J17266" s="69">
        <v>11.2</v>
      </c>
      <c r="K17266" s="91"/>
      <c r="L17266" s="91"/>
    </row>
    <row r="17267" spans="2:12" x14ac:dyDescent="0.25">
      <c r="B17267" s="67" t="s">
        <v>554</v>
      </c>
      <c r="C17267" s="67" t="s">
        <v>555</v>
      </c>
      <c r="D17267" s="68" t="s">
        <v>385</v>
      </c>
      <c r="E17267" s="67" t="s">
        <v>386</v>
      </c>
      <c r="F17267" s="68" t="s">
        <v>580</v>
      </c>
      <c r="G17267" s="67" t="s">
        <v>581</v>
      </c>
      <c r="H17267" s="68" t="s">
        <v>363</v>
      </c>
      <c r="I17267" s="69">
        <v>62.994999999999997</v>
      </c>
      <c r="J17267" s="69">
        <v>28.465</v>
      </c>
      <c r="K17267" s="91"/>
      <c r="L17267" s="91"/>
    </row>
    <row r="17268" spans="2:12" x14ac:dyDescent="0.25">
      <c r="B17268" s="67" t="s">
        <v>554</v>
      </c>
      <c r="C17268" s="67" t="s">
        <v>555</v>
      </c>
      <c r="D17268" s="68" t="s">
        <v>385</v>
      </c>
      <c r="E17268" s="67" t="s">
        <v>386</v>
      </c>
      <c r="F17268" s="68" t="s">
        <v>580</v>
      </c>
      <c r="G17268" s="67" t="s">
        <v>581</v>
      </c>
      <c r="H17268" s="68" t="s">
        <v>364</v>
      </c>
      <c r="I17268" s="69">
        <v>0</v>
      </c>
      <c r="J17268" s="69">
        <v>0</v>
      </c>
      <c r="K17268" s="91"/>
      <c r="L17268" s="91"/>
    </row>
    <row r="17269" spans="2:12" x14ac:dyDescent="0.25">
      <c r="B17269" s="67" t="s">
        <v>554</v>
      </c>
      <c r="C17269" s="67" t="s">
        <v>555</v>
      </c>
      <c r="D17269" s="68" t="s">
        <v>385</v>
      </c>
      <c r="E17269" s="67" t="s">
        <v>386</v>
      </c>
      <c r="F17269" s="68" t="s">
        <v>580</v>
      </c>
      <c r="G17269" s="67" t="s">
        <v>581</v>
      </c>
      <c r="H17269" s="68" t="s">
        <v>363</v>
      </c>
      <c r="I17269" s="69">
        <v>4.0650000000000004</v>
      </c>
      <c r="J17269" s="69">
        <v>4.0625</v>
      </c>
      <c r="K17269" s="91"/>
      <c r="L17269" s="91"/>
    </row>
    <row r="17270" spans="2:12" x14ac:dyDescent="0.25">
      <c r="B17270" s="67" t="s">
        <v>554</v>
      </c>
      <c r="C17270" s="67" t="s">
        <v>555</v>
      </c>
      <c r="D17270" s="68" t="s">
        <v>385</v>
      </c>
      <c r="E17270" s="67" t="s">
        <v>386</v>
      </c>
      <c r="F17270" s="68" t="s">
        <v>580</v>
      </c>
      <c r="G17270" s="67" t="s">
        <v>581</v>
      </c>
      <c r="H17270" s="68" t="s">
        <v>364</v>
      </c>
      <c r="I17270" s="69">
        <v>0</v>
      </c>
      <c r="J17270" s="69">
        <v>0</v>
      </c>
      <c r="K17270" s="91"/>
      <c r="L17270" s="91"/>
    </row>
    <row r="17271" spans="2:12" x14ac:dyDescent="0.25">
      <c r="B17271" s="67" t="s">
        <v>554</v>
      </c>
      <c r="C17271" s="67" t="s">
        <v>555</v>
      </c>
      <c r="D17271" s="68" t="s">
        <v>385</v>
      </c>
      <c r="E17271" s="67" t="s">
        <v>386</v>
      </c>
      <c r="F17271" s="68" t="s">
        <v>580</v>
      </c>
      <c r="G17271" s="67" t="s">
        <v>581</v>
      </c>
      <c r="H17271" s="68" t="s">
        <v>363</v>
      </c>
      <c r="I17271" s="69">
        <v>0</v>
      </c>
      <c r="J17271" s="69">
        <v>0</v>
      </c>
      <c r="K17271" s="91"/>
      <c r="L17271" s="91"/>
    </row>
    <row r="17272" spans="2:12" x14ac:dyDescent="0.25">
      <c r="B17272" s="67" t="s">
        <v>554</v>
      </c>
      <c r="C17272" s="67" t="s">
        <v>555</v>
      </c>
      <c r="D17272" s="68" t="s">
        <v>385</v>
      </c>
      <c r="E17272" s="67" t="s">
        <v>386</v>
      </c>
      <c r="F17272" s="68" t="s">
        <v>580</v>
      </c>
      <c r="G17272" s="67" t="s">
        <v>581</v>
      </c>
      <c r="H17272" s="68" t="s">
        <v>362</v>
      </c>
      <c r="I17272" s="69">
        <v>0</v>
      </c>
      <c r="J17272" s="69">
        <v>0</v>
      </c>
      <c r="K17272" s="91"/>
      <c r="L17272" s="91"/>
    </row>
    <row r="17273" spans="2:12" x14ac:dyDescent="0.25">
      <c r="B17273" s="67" t="s">
        <v>554</v>
      </c>
      <c r="C17273" s="67" t="s">
        <v>555</v>
      </c>
      <c r="D17273" s="68" t="s">
        <v>385</v>
      </c>
      <c r="E17273" s="67" t="s">
        <v>386</v>
      </c>
      <c r="F17273" s="68" t="s">
        <v>580</v>
      </c>
      <c r="G17273" s="67" t="s">
        <v>581</v>
      </c>
      <c r="H17273" s="68" t="s">
        <v>363</v>
      </c>
      <c r="I17273" s="69">
        <v>0</v>
      </c>
      <c r="J17273" s="69">
        <v>0</v>
      </c>
      <c r="K17273" s="91"/>
      <c r="L17273" s="91"/>
    </row>
    <row r="17274" spans="2:12" x14ac:dyDescent="0.25">
      <c r="B17274" s="67" t="s">
        <v>554</v>
      </c>
      <c r="C17274" s="67" t="s">
        <v>555</v>
      </c>
      <c r="D17274" s="68" t="s">
        <v>385</v>
      </c>
      <c r="E17274" s="67" t="s">
        <v>386</v>
      </c>
      <c r="F17274" s="68" t="s">
        <v>580</v>
      </c>
      <c r="G17274" s="67" t="s">
        <v>581</v>
      </c>
      <c r="H17274" s="68" t="s">
        <v>364</v>
      </c>
      <c r="I17274" s="69">
        <v>0</v>
      </c>
      <c r="J17274" s="69">
        <v>0</v>
      </c>
      <c r="K17274" s="91"/>
      <c r="L17274" s="91"/>
    </row>
    <row r="17275" spans="2:12" x14ac:dyDescent="0.25">
      <c r="B17275" s="67" t="s">
        <v>554</v>
      </c>
      <c r="C17275" s="67" t="s">
        <v>555</v>
      </c>
      <c r="D17275" s="68" t="s">
        <v>385</v>
      </c>
      <c r="E17275" s="67" t="s">
        <v>386</v>
      </c>
      <c r="F17275" s="68" t="s">
        <v>580</v>
      </c>
      <c r="G17275" s="67" t="s">
        <v>581</v>
      </c>
      <c r="H17275" s="68" t="s">
        <v>362</v>
      </c>
      <c r="I17275" s="69">
        <v>0</v>
      </c>
      <c r="J17275" s="69">
        <v>26.5</v>
      </c>
      <c r="K17275" s="91"/>
      <c r="L17275" s="91"/>
    </row>
    <row r="17276" spans="2:12" x14ac:dyDescent="0.25">
      <c r="B17276" s="67" t="s">
        <v>554</v>
      </c>
      <c r="C17276" s="67" t="s">
        <v>555</v>
      </c>
      <c r="D17276" s="68" t="s">
        <v>385</v>
      </c>
      <c r="E17276" s="67" t="s">
        <v>386</v>
      </c>
      <c r="F17276" s="68" t="s">
        <v>580</v>
      </c>
      <c r="G17276" s="67" t="s">
        <v>581</v>
      </c>
      <c r="H17276" s="68" t="s">
        <v>363</v>
      </c>
      <c r="I17276" s="69">
        <v>0</v>
      </c>
      <c r="J17276" s="69">
        <v>11.175000000000001</v>
      </c>
      <c r="K17276" s="91"/>
      <c r="L17276" s="91"/>
    </row>
    <row r="17277" spans="2:12" x14ac:dyDescent="0.25">
      <c r="B17277" s="67" t="s">
        <v>554</v>
      </c>
      <c r="C17277" s="67" t="s">
        <v>555</v>
      </c>
      <c r="D17277" s="68" t="s">
        <v>385</v>
      </c>
      <c r="E17277" s="67" t="s">
        <v>386</v>
      </c>
      <c r="F17277" s="68" t="s">
        <v>580</v>
      </c>
      <c r="G17277" s="67" t="s">
        <v>581</v>
      </c>
      <c r="H17277" s="68" t="s">
        <v>364</v>
      </c>
      <c r="I17277" s="69">
        <v>0</v>
      </c>
      <c r="J17277" s="69">
        <v>0</v>
      </c>
      <c r="K17277" s="91"/>
      <c r="L17277" s="91"/>
    </row>
    <row r="17278" spans="2:12" x14ac:dyDescent="0.25">
      <c r="B17278" s="67" t="s">
        <v>554</v>
      </c>
      <c r="C17278" s="67" t="s">
        <v>555</v>
      </c>
      <c r="D17278" s="68" t="s">
        <v>385</v>
      </c>
      <c r="E17278" s="67" t="s">
        <v>386</v>
      </c>
      <c r="F17278" s="68" t="s">
        <v>580</v>
      </c>
      <c r="G17278" s="67" t="s">
        <v>581</v>
      </c>
      <c r="H17278" s="68" t="s">
        <v>362</v>
      </c>
      <c r="I17278" s="69">
        <v>0</v>
      </c>
      <c r="J17278" s="69">
        <v>0</v>
      </c>
      <c r="K17278" s="91"/>
      <c r="L17278" s="91"/>
    </row>
    <row r="17279" spans="2:12" x14ac:dyDescent="0.25">
      <c r="B17279" s="67" t="s">
        <v>554</v>
      </c>
      <c r="C17279" s="67" t="s">
        <v>555</v>
      </c>
      <c r="D17279" s="68" t="s">
        <v>385</v>
      </c>
      <c r="E17279" s="67" t="s">
        <v>386</v>
      </c>
      <c r="F17279" s="68" t="s">
        <v>580</v>
      </c>
      <c r="G17279" s="67" t="s">
        <v>581</v>
      </c>
      <c r="H17279" s="68" t="s">
        <v>363</v>
      </c>
      <c r="I17279" s="69">
        <v>0</v>
      </c>
      <c r="J17279" s="69">
        <v>0</v>
      </c>
      <c r="K17279" s="91"/>
      <c r="L17279" s="91"/>
    </row>
    <row r="17280" spans="2:12" x14ac:dyDescent="0.25">
      <c r="B17280" s="67" t="s">
        <v>554</v>
      </c>
      <c r="C17280" s="67" t="s">
        <v>555</v>
      </c>
      <c r="D17280" s="68" t="s">
        <v>385</v>
      </c>
      <c r="E17280" s="67" t="s">
        <v>386</v>
      </c>
      <c r="F17280" s="68" t="s">
        <v>580</v>
      </c>
      <c r="G17280" s="67" t="s">
        <v>581</v>
      </c>
      <c r="H17280" s="68" t="s">
        <v>364</v>
      </c>
      <c r="I17280" s="69">
        <v>0</v>
      </c>
      <c r="J17280" s="69">
        <v>0</v>
      </c>
      <c r="K17280" s="91"/>
      <c r="L17280" s="91"/>
    </row>
    <row r="17281" spans="2:12" x14ac:dyDescent="0.25">
      <c r="B17281" s="67" t="s">
        <v>554</v>
      </c>
      <c r="C17281" s="67" t="s">
        <v>555</v>
      </c>
      <c r="D17281" s="68" t="s">
        <v>385</v>
      </c>
      <c r="E17281" s="67" t="s">
        <v>386</v>
      </c>
      <c r="F17281" s="68" t="s">
        <v>580</v>
      </c>
      <c r="G17281" s="67" t="s">
        <v>581</v>
      </c>
      <c r="H17281" s="68" t="s">
        <v>362</v>
      </c>
      <c r="I17281" s="69">
        <v>0</v>
      </c>
      <c r="J17281" s="69">
        <v>0</v>
      </c>
      <c r="K17281" s="91"/>
      <c r="L17281" s="91"/>
    </row>
    <row r="17282" spans="2:12" x14ac:dyDescent="0.25">
      <c r="B17282" s="67" t="s">
        <v>554</v>
      </c>
      <c r="C17282" s="67" t="s">
        <v>555</v>
      </c>
      <c r="D17282" s="68" t="s">
        <v>385</v>
      </c>
      <c r="E17282" s="67" t="s">
        <v>386</v>
      </c>
      <c r="F17282" s="68" t="s">
        <v>580</v>
      </c>
      <c r="G17282" s="67" t="s">
        <v>581</v>
      </c>
      <c r="H17282" s="68" t="s">
        <v>363</v>
      </c>
      <c r="I17282" s="69">
        <v>0</v>
      </c>
      <c r="J17282" s="69">
        <v>20.1601</v>
      </c>
      <c r="K17282" s="91"/>
      <c r="L17282" s="91"/>
    </row>
    <row r="17283" spans="2:12" x14ac:dyDescent="0.25">
      <c r="B17283" s="67" t="s">
        <v>554</v>
      </c>
      <c r="C17283" s="67" t="s">
        <v>555</v>
      </c>
      <c r="D17283" s="68" t="s">
        <v>385</v>
      </c>
      <c r="E17283" s="67" t="s">
        <v>386</v>
      </c>
      <c r="F17283" s="68" t="s">
        <v>580</v>
      </c>
      <c r="G17283" s="67" t="s">
        <v>581</v>
      </c>
      <c r="H17283" s="68" t="s">
        <v>363</v>
      </c>
      <c r="I17283" s="69">
        <v>0</v>
      </c>
      <c r="J17283" s="69">
        <v>0</v>
      </c>
      <c r="K17283" s="91"/>
      <c r="L17283" s="91"/>
    </row>
    <row r="17284" spans="2:12" x14ac:dyDescent="0.25">
      <c r="B17284" s="67" t="s">
        <v>554</v>
      </c>
      <c r="C17284" s="67" t="s">
        <v>555</v>
      </c>
      <c r="D17284" s="68" t="s">
        <v>385</v>
      </c>
      <c r="E17284" s="67" t="s">
        <v>386</v>
      </c>
      <c r="F17284" s="68" t="s">
        <v>580</v>
      </c>
      <c r="G17284" s="67" t="s">
        <v>581</v>
      </c>
      <c r="H17284" s="68" t="s">
        <v>364</v>
      </c>
      <c r="I17284" s="69">
        <v>0</v>
      </c>
      <c r="J17284" s="69">
        <v>0</v>
      </c>
      <c r="K17284" s="91"/>
      <c r="L17284" s="91"/>
    </row>
    <row r="17285" spans="2:12" x14ac:dyDescent="0.25">
      <c r="B17285" s="67" t="s">
        <v>554</v>
      </c>
      <c r="C17285" s="67" t="s">
        <v>555</v>
      </c>
      <c r="D17285" s="68" t="s">
        <v>385</v>
      </c>
      <c r="E17285" s="67" t="s">
        <v>386</v>
      </c>
      <c r="F17285" s="68" t="s">
        <v>580</v>
      </c>
      <c r="G17285" s="67" t="s">
        <v>581</v>
      </c>
      <c r="H17285" s="68" t="s">
        <v>362</v>
      </c>
      <c r="I17285" s="69">
        <v>0</v>
      </c>
      <c r="J17285" s="69">
        <v>0</v>
      </c>
      <c r="K17285" s="91"/>
      <c r="L17285" s="91"/>
    </row>
    <row r="17286" spans="2:12" x14ac:dyDescent="0.25">
      <c r="B17286" s="67" t="s">
        <v>554</v>
      </c>
      <c r="C17286" s="67" t="s">
        <v>555</v>
      </c>
      <c r="D17286" s="68" t="s">
        <v>385</v>
      </c>
      <c r="E17286" s="67" t="s">
        <v>386</v>
      </c>
      <c r="F17286" s="68" t="s">
        <v>580</v>
      </c>
      <c r="G17286" s="67" t="s">
        <v>581</v>
      </c>
      <c r="H17286" s="68" t="s">
        <v>363</v>
      </c>
      <c r="I17286" s="69">
        <v>0</v>
      </c>
      <c r="J17286" s="69">
        <v>0</v>
      </c>
      <c r="K17286" s="91"/>
      <c r="L17286" s="91"/>
    </row>
    <row r="17287" spans="2:12" x14ac:dyDescent="0.25">
      <c r="B17287" s="67" t="s">
        <v>554</v>
      </c>
      <c r="C17287" s="67" t="s">
        <v>555</v>
      </c>
      <c r="D17287" s="68" t="s">
        <v>385</v>
      </c>
      <c r="E17287" s="67" t="s">
        <v>386</v>
      </c>
      <c r="F17287" s="68" t="s">
        <v>580</v>
      </c>
      <c r="G17287" s="67" t="s">
        <v>581</v>
      </c>
      <c r="H17287" s="68" t="s">
        <v>364</v>
      </c>
      <c r="I17287" s="69">
        <v>0</v>
      </c>
      <c r="J17287" s="69">
        <v>0</v>
      </c>
      <c r="K17287" s="91"/>
      <c r="L17287" s="91"/>
    </row>
    <row r="17288" spans="2:12" x14ac:dyDescent="0.25">
      <c r="B17288" s="67" t="s">
        <v>554</v>
      </c>
      <c r="C17288" s="67" t="s">
        <v>555</v>
      </c>
      <c r="D17288" s="68" t="s">
        <v>385</v>
      </c>
      <c r="E17288" s="67" t="s">
        <v>386</v>
      </c>
      <c r="F17288" s="68" t="s">
        <v>580</v>
      </c>
      <c r="G17288" s="67" t="s">
        <v>581</v>
      </c>
      <c r="H17288" s="68" t="s">
        <v>363</v>
      </c>
      <c r="I17288" s="69">
        <v>0</v>
      </c>
      <c r="J17288" s="69">
        <v>0</v>
      </c>
      <c r="K17288" s="91"/>
      <c r="L17288" s="91"/>
    </row>
    <row r="17289" spans="2:12" x14ac:dyDescent="0.25">
      <c r="B17289" s="67" t="s">
        <v>554</v>
      </c>
      <c r="C17289" s="67" t="s">
        <v>555</v>
      </c>
      <c r="D17289" s="68" t="s">
        <v>385</v>
      </c>
      <c r="E17289" s="67" t="s">
        <v>386</v>
      </c>
      <c r="F17289" s="68" t="s">
        <v>580</v>
      </c>
      <c r="G17289" s="67" t="s">
        <v>581</v>
      </c>
      <c r="H17289" s="68" t="s">
        <v>363</v>
      </c>
      <c r="I17289" s="69">
        <v>0</v>
      </c>
      <c r="J17289" s="69">
        <v>0</v>
      </c>
      <c r="K17289" s="91"/>
      <c r="L17289" s="91"/>
    </row>
    <row r="17290" spans="2:12" x14ac:dyDescent="0.25">
      <c r="B17290" s="67" t="s">
        <v>554</v>
      </c>
      <c r="C17290" s="67" t="s">
        <v>555</v>
      </c>
      <c r="D17290" s="68" t="s">
        <v>385</v>
      </c>
      <c r="E17290" s="67" t="s">
        <v>386</v>
      </c>
      <c r="F17290" s="68" t="s">
        <v>580</v>
      </c>
      <c r="G17290" s="67" t="s">
        <v>581</v>
      </c>
      <c r="H17290" s="68" t="s">
        <v>362</v>
      </c>
      <c r="I17290" s="69">
        <v>0</v>
      </c>
      <c r="J17290" s="69">
        <v>0</v>
      </c>
      <c r="K17290" s="91"/>
      <c r="L17290" s="91"/>
    </row>
    <row r="17291" spans="2:12" x14ac:dyDescent="0.25">
      <c r="B17291" s="67" t="s">
        <v>554</v>
      </c>
      <c r="C17291" s="67" t="s">
        <v>555</v>
      </c>
      <c r="D17291" s="68" t="s">
        <v>385</v>
      </c>
      <c r="E17291" s="67" t="s">
        <v>386</v>
      </c>
      <c r="F17291" s="68" t="s">
        <v>580</v>
      </c>
      <c r="G17291" s="67" t="s">
        <v>581</v>
      </c>
      <c r="H17291" s="68" t="s">
        <v>363</v>
      </c>
      <c r="I17291" s="69">
        <v>0</v>
      </c>
      <c r="J17291" s="69">
        <v>0</v>
      </c>
      <c r="K17291" s="91"/>
      <c r="L17291" s="91"/>
    </row>
    <row r="17292" spans="2:12" x14ac:dyDescent="0.25">
      <c r="B17292" s="67" t="s">
        <v>554</v>
      </c>
      <c r="C17292" s="67" t="s">
        <v>555</v>
      </c>
      <c r="D17292" s="68" t="s">
        <v>385</v>
      </c>
      <c r="E17292" s="67" t="s">
        <v>386</v>
      </c>
      <c r="F17292" s="68" t="s">
        <v>580</v>
      </c>
      <c r="G17292" s="67" t="s">
        <v>581</v>
      </c>
      <c r="H17292" s="68" t="s">
        <v>362</v>
      </c>
      <c r="I17292" s="69">
        <v>0</v>
      </c>
      <c r="J17292" s="69">
        <v>0</v>
      </c>
      <c r="K17292" s="91"/>
      <c r="L17292" s="91"/>
    </row>
    <row r="17293" spans="2:12" x14ac:dyDescent="0.25">
      <c r="B17293" s="67" t="s">
        <v>554</v>
      </c>
      <c r="C17293" s="67" t="s">
        <v>555</v>
      </c>
      <c r="D17293" s="68" t="s">
        <v>385</v>
      </c>
      <c r="E17293" s="67" t="s">
        <v>386</v>
      </c>
      <c r="F17293" s="68" t="s">
        <v>580</v>
      </c>
      <c r="G17293" s="67" t="s">
        <v>581</v>
      </c>
      <c r="H17293" s="68" t="s">
        <v>363</v>
      </c>
      <c r="I17293" s="69">
        <v>0</v>
      </c>
      <c r="J17293" s="69">
        <v>0</v>
      </c>
      <c r="K17293" s="91"/>
      <c r="L17293" s="91"/>
    </row>
    <row r="17294" spans="2:12" x14ac:dyDescent="0.25">
      <c r="B17294" s="67" t="s">
        <v>554</v>
      </c>
      <c r="C17294" s="67" t="s">
        <v>555</v>
      </c>
      <c r="D17294" s="68" t="s">
        <v>385</v>
      </c>
      <c r="E17294" s="67" t="s">
        <v>386</v>
      </c>
      <c r="F17294" s="68" t="s">
        <v>580</v>
      </c>
      <c r="G17294" s="67" t="s">
        <v>581</v>
      </c>
      <c r="H17294" s="68" t="s">
        <v>363</v>
      </c>
      <c r="I17294" s="69">
        <v>0</v>
      </c>
      <c r="J17294" s="69">
        <v>0</v>
      </c>
      <c r="K17294" s="91"/>
      <c r="L17294" s="91"/>
    </row>
    <row r="17295" spans="2:12" x14ac:dyDescent="0.25">
      <c r="B17295" s="67" t="s">
        <v>554</v>
      </c>
      <c r="C17295" s="67" t="s">
        <v>555</v>
      </c>
      <c r="D17295" s="68" t="s">
        <v>385</v>
      </c>
      <c r="E17295" s="67" t="s">
        <v>386</v>
      </c>
      <c r="F17295" s="68" t="s">
        <v>580</v>
      </c>
      <c r="G17295" s="67" t="s">
        <v>581</v>
      </c>
      <c r="H17295" s="68" t="s">
        <v>363</v>
      </c>
      <c r="I17295" s="69">
        <v>121</v>
      </c>
      <c r="J17295" s="69">
        <v>145.93340000000001</v>
      </c>
      <c r="K17295" s="91"/>
      <c r="L17295" s="91"/>
    </row>
    <row r="17296" spans="2:12" x14ac:dyDescent="0.25">
      <c r="B17296" s="67" t="s">
        <v>554</v>
      </c>
      <c r="C17296" s="67" t="s">
        <v>555</v>
      </c>
      <c r="D17296" s="68" t="s">
        <v>385</v>
      </c>
      <c r="E17296" s="67" t="s">
        <v>386</v>
      </c>
      <c r="F17296" s="68" t="s">
        <v>580</v>
      </c>
      <c r="G17296" s="67" t="s">
        <v>581</v>
      </c>
      <c r="H17296" s="68" t="s">
        <v>362</v>
      </c>
      <c r="I17296" s="69">
        <v>0</v>
      </c>
      <c r="J17296" s="69">
        <v>0</v>
      </c>
      <c r="K17296" s="91"/>
      <c r="L17296" s="91"/>
    </row>
    <row r="17297" spans="2:12" x14ac:dyDescent="0.25">
      <c r="B17297" s="67" t="s">
        <v>554</v>
      </c>
      <c r="C17297" s="67" t="s">
        <v>555</v>
      </c>
      <c r="D17297" s="68" t="s">
        <v>385</v>
      </c>
      <c r="E17297" s="67" t="s">
        <v>386</v>
      </c>
      <c r="F17297" s="68" t="s">
        <v>580</v>
      </c>
      <c r="G17297" s="67" t="s">
        <v>581</v>
      </c>
      <c r="H17297" s="68" t="s">
        <v>363</v>
      </c>
      <c r="I17297" s="69">
        <v>0</v>
      </c>
      <c r="J17297" s="69">
        <v>0</v>
      </c>
      <c r="K17297" s="91"/>
      <c r="L17297" s="91"/>
    </row>
    <row r="17298" spans="2:12" x14ac:dyDescent="0.25">
      <c r="B17298" s="67" t="s">
        <v>554</v>
      </c>
      <c r="C17298" s="67" t="s">
        <v>555</v>
      </c>
      <c r="D17298" s="68" t="s">
        <v>385</v>
      </c>
      <c r="E17298" s="67" t="s">
        <v>386</v>
      </c>
      <c r="F17298" s="68" t="s">
        <v>580</v>
      </c>
      <c r="G17298" s="67" t="s">
        <v>581</v>
      </c>
      <c r="H17298" s="68" t="s">
        <v>364</v>
      </c>
      <c r="I17298" s="69">
        <v>0</v>
      </c>
      <c r="J17298" s="69">
        <v>0</v>
      </c>
      <c r="K17298" s="91"/>
      <c r="L17298" s="91"/>
    </row>
    <row r="17299" spans="2:12" x14ac:dyDescent="0.25">
      <c r="B17299" s="67" t="s">
        <v>554</v>
      </c>
      <c r="C17299" s="67" t="s">
        <v>555</v>
      </c>
      <c r="D17299" s="68" t="s">
        <v>385</v>
      </c>
      <c r="E17299" s="67" t="s">
        <v>386</v>
      </c>
      <c r="F17299" s="68" t="s">
        <v>580</v>
      </c>
      <c r="G17299" s="67" t="s">
        <v>581</v>
      </c>
      <c r="H17299" s="68" t="s">
        <v>363</v>
      </c>
      <c r="I17299" s="69">
        <v>0</v>
      </c>
      <c r="J17299" s="69">
        <v>0</v>
      </c>
      <c r="K17299" s="91"/>
      <c r="L17299" s="91"/>
    </row>
    <row r="17300" spans="2:12" x14ac:dyDescent="0.25">
      <c r="B17300" s="67" t="s">
        <v>554</v>
      </c>
      <c r="C17300" s="67" t="s">
        <v>555</v>
      </c>
      <c r="D17300" s="68" t="s">
        <v>385</v>
      </c>
      <c r="E17300" s="67" t="s">
        <v>386</v>
      </c>
      <c r="F17300" s="68" t="s">
        <v>580</v>
      </c>
      <c r="G17300" s="67" t="s">
        <v>581</v>
      </c>
      <c r="H17300" s="68" t="s">
        <v>363</v>
      </c>
      <c r="I17300" s="69">
        <v>0</v>
      </c>
      <c r="J17300" s="69">
        <v>0</v>
      </c>
      <c r="K17300" s="91"/>
      <c r="L17300" s="91"/>
    </row>
    <row r="17301" spans="2:12" x14ac:dyDescent="0.25">
      <c r="B17301" s="67" t="s">
        <v>554</v>
      </c>
      <c r="C17301" s="67" t="s">
        <v>555</v>
      </c>
      <c r="D17301" s="68" t="s">
        <v>385</v>
      </c>
      <c r="E17301" s="67" t="s">
        <v>386</v>
      </c>
      <c r="F17301" s="68" t="s">
        <v>580</v>
      </c>
      <c r="G17301" s="67" t="s">
        <v>581</v>
      </c>
      <c r="H17301" s="68" t="s">
        <v>364</v>
      </c>
      <c r="I17301" s="69">
        <v>0</v>
      </c>
      <c r="J17301" s="69">
        <v>0</v>
      </c>
      <c r="K17301" s="91"/>
      <c r="L17301" s="91"/>
    </row>
    <row r="17302" spans="2:12" x14ac:dyDescent="0.25">
      <c r="B17302" s="67" t="s">
        <v>554</v>
      </c>
      <c r="C17302" s="67" t="s">
        <v>555</v>
      </c>
      <c r="D17302" s="68" t="s">
        <v>385</v>
      </c>
      <c r="E17302" s="67" t="s">
        <v>386</v>
      </c>
      <c r="F17302" s="68" t="s">
        <v>580</v>
      </c>
      <c r="G17302" s="67" t="s">
        <v>581</v>
      </c>
      <c r="H17302" s="68" t="s">
        <v>364</v>
      </c>
      <c r="I17302" s="69">
        <v>0</v>
      </c>
      <c r="J17302" s="69">
        <v>0</v>
      </c>
      <c r="K17302" s="91"/>
      <c r="L17302" s="91"/>
    </row>
    <row r="17303" spans="2:12" x14ac:dyDescent="0.25">
      <c r="B17303" s="67" t="s">
        <v>554</v>
      </c>
      <c r="C17303" s="67" t="s">
        <v>555</v>
      </c>
      <c r="D17303" s="68" t="s">
        <v>385</v>
      </c>
      <c r="E17303" s="67" t="s">
        <v>386</v>
      </c>
      <c r="F17303" s="68" t="s">
        <v>582</v>
      </c>
      <c r="G17303" s="67" t="s">
        <v>583</v>
      </c>
      <c r="H17303" s="68" t="s">
        <v>362</v>
      </c>
      <c r="I17303" s="69">
        <v>138</v>
      </c>
      <c r="J17303" s="69">
        <v>147</v>
      </c>
      <c r="K17303" s="91"/>
      <c r="L17303" s="91"/>
    </row>
    <row r="17304" spans="2:12" x14ac:dyDescent="0.25">
      <c r="B17304" s="67" t="s">
        <v>554</v>
      </c>
      <c r="C17304" s="67" t="s">
        <v>555</v>
      </c>
      <c r="D17304" s="68" t="s">
        <v>385</v>
      </c>
      <c r="E17304" s="67" t="s">
        <v>386</v>
      </c>
      <c r="F17304" s="68" t="s">
        <v>582</v>
      </c>
      <c r="G17304" s="67" t="s">
        <v>583</v>
      </c>
      <c r="H17304" s="68" t="s">
        <v>363</v>
      </c>
      <c r="I17304" s="69">
        <v>324</v>
      </c>
      <c r="J17304" s="69">
        <v>420</v>
      </c>
      <c r="K17304" s="91"/>
      <c r="L17304" s="91"/>
    </row>
    <row r="17305" spans="2:12" x14ac:dyDescent="0.25">
      <c r="B17305" s="67" t="s">
        <v>554</v>
      </c>
      <c r="C17305" s="67" t="s">
        <v>555</v>
      </c>
      <c r="D17305" s="68" t="s">
        <v>385</v>
      </c>
      <c r="E17305" s="67" t="s">
        <v>386</v>
      </c>
      <c r="F17305" s="68" t="s">
        <v>582</v>
      </c>
      <c r="G17305" s="67" t="s">
        <v>583</v>
      </c>
      <c r="H17305" s="68" t="s">
        <v>364</v>
      </c>
      <c r="I17305" s="69">
        <v>110</v>
      </c>
      <c r="J17305" s="69">
        <v>167</v>
      </c>
      <c r="K17305" s="91"/>
      <c r="L17305" s="91"/>
    </row>
    <row r="17306" spans="2:12" x14ac:dyDescent="0.25">
      <c r="B17306" s="67" t="s">
        <v>554</v>
      </c>
      <c r="C17306" s="67" t="s">
        <v>555</v>
      </c>
      <c r="D17306" s="68" t="s">
        <v>385</v>
      </c>
      <c r="E17306" s="67" t="s">
        <v>386</v>
      </c>
      <c r="F17306" s="68" t="s">
        <v>582</v>
      </c>
      <c r="G17306" s="67" t="s">
        <v>583</v>
      </c>
      <c r="H17306" s="68" t="s">
        <v>362</v>
      </c>
      <c r="I17306" s="69">
        <v>0</v>
      </c>
      <c r="J17306" s="69">
        <v>0</v>
      </c>
      <c r="K17306" s="91"/>
      <c r="L17306" s="91"/>
    </row>
    <row r="17307" spans="2:12" x14ac:dyDescent="0.25">
      <c r="B17307" s="67" t="s">
        <v>554</v>
      </c>
      <c r="C17307" s="67" t="s">
        <v>555</v>
      </c>
      <c r="D17307" s="68" t="s">
        <v>385</v>
      </c>
      <c r="E17307" s="67" t="s">
        <v>386</v>
      </c>
      <c r="F17307" s="68" t="s">
        <v>582</v>
      </c>
      <c r="G17307" s="67" t="s">
        <v>583</v>
      </c>
      <c r="H17307" s="68" t="s">
        <v>363</v>
      </c>
      <c r="I17307" s="69">
        <v>0</v>
      </c>
      <c r="J17307" s="69">
        <v>0</v>
      </c>
      <c r="K17307" s="91"/>
      <c r="L17307" s="91"/>
    </row>
    <row r="17308" spans="2:12" x14ac:dyDescent="0.25">
      <c r="B17308" s="67" t="s">
        <v>554</v>
      </c>
      <c r="C17308" s="67" t="s">
        <v>555</v>
      </c>
      <c r="D17308" s="68" t="s">
        <v>385</v>
      </c>
      <c r="E17308" s="67" t="s">
        <v>386</v>
      </c>
      <c r="F17308" s="68" t="s">
        <v>582</v>
      </c>
      <c r="G17308" s="67" t="s">
        <v>583</v>
      </c>
      <c r="H17308" s="68" t="s">
        <v>364</v>
      </c>
      <c r="I17308" s="69">
        <v>4</v>
      </c>
      <c r="J17308" s="69">
        <v>8</v>
      </c>
      <c r="K17308" s="91"/>
      <c r="L17308" s="91"/>
    </row>
    <row r="17309" spans="2:12" x14ac:dyDescent="0.25">
      <c r="B17309" s="67" t="s">
        <v>554</v>
      </c>
      <c r="C17309" s="67" t="s">
        <v>555</v>
      </c>
      <c r="D17309" s="68" t="s">
        <v>385</v>
      </c>
      <c r="E17309" s="67" t="s">
        <v>386</v>
      </c>
      <c r="F17309" s="68" t="s">
        <v>582</v>
      </c>
      <c r="G17309" s="67" t="s">
        <v>583</v>
      </c>
      <c r="H17309" s="68" t="s">
        <v>363</v>
      </c>
      <c r="I17309" s="69">
        <v>0</v>
      </c>
      <c r="J17309" s="69">
        <v>0</v>
      </c>
      <c r="K17309" s="91"/>
      <c r="L17309" s="91"/>
    </row>
    <row r="17310" spans="2:12" x14ac:dyDescent="0.25">
      <c r="B17310" s="67" t="s">
        <v>554</v>
      </c>
      <c r="C17310" s="67" t="s">
        <v>555</v>
      </c>
      <c r="D17310" s="68" t="s">
        <v>385</v>
      </c>
      <c r="E17310" s="67" t="s">
        <v>386</v>
      </c>
      <c r="F17310" s="68" t="s">
        <v>582</v>
      </c>
      <c r="G17310" s="67" t="s">
        <v>583</v>
      </c>
      <c r="H17310" s="68" t="s">
        <v>362</v>
      </c>
      <c r="I17310" s="69">
        <v>173</v>
      </c>
      <c r="J17310" s="69">
        <v>212</v>
      </c>
      <c r="K17310" s="91"/>
      <c r="L17310" s="91"/>
    </row>
    <row r="17311" spans="2:12" x14ac:dyDescent="0.25">
      <c r="B17311" s="67" t="s">
        <v>554</v>
      </c>
      <c r="C17311" s="67" t="s">
        <v>555</v>
      </c>
      <c r="D17311" s="68" t="s">
        <v>385</v>
      </c>
      <c r="E17311" s="67" t="s">
        <v>386</v>
      </c>
      <c r="F17311" s="68" t="s">
        <v>582</v>
      </c>
      <c r="G17311" s="67" t="s">
        <v>583</v>
      </c>
      <c r="H17311" s="68" t="s">
        <v>363</v>
      </c>
      <c r="I17311" s="69">
        <v>193</v>
      </c>
      <c r="J17311" s="69">
        <v>249</v>
      </c>
      <c r="K17311" s="91"/>
      <c r="L17311" s="91"/>
    </row>
    <row r="17312" spans="2:12" x14ac:dyDescent="0.25">
      <c r="B17312" s="67" t="s">
        <v>554</v>
      </c>
      <c r="C17312" s="67" t="s">
        <v>555</v>
      </c>
      <c r="D17312" s="68" t="s">
        <v>385</v>
      </c>
      <c r="E17312" s="67" t="s">
        <v>386</v>
      </c>
      <c r="F17312" s="68" t="s">
        <v>582</v>
      </c>
      <c r="G17312" s="67" t="s">
        <v>583</v>
      </c>
      <c r="H17312" s="68" t="s">
        <v>364</v>
      </c>
      <c r="I17312" s="69">
        <v>44</v>
      </c>
      <c r="J17312" s="69">
        <v>58</v>
      </c>
      <c r="K17312" s="91"/>
      <c r="L17312" s="91"/>
    </row>
    <row r="17313" spans="2:12" x14ac:dyDescent="0.25">
      <c r="B17313" s="67" t="s">
        <v>554</v>
      </c>
      <c r="C17313" s="67" t="s">
        <v>555</v>
      </c>
      <c r="D17313" s="68" t="s">
        <v>385</v>
      </c>
      <c r="E17313" s="67" t="s">
        <v>386</v>
      </c>
      <c r="F17313" s="68" t="s">
        <v>582</v>
      </c>
      <c r="G17313" s="67" t="s">
        <v>583</v>
      </c>
      <c r="H17313" s="68" t="s">
        <v>363</v>
      </c>
      <c r="I17313" s="69">
        <v>0</v>
      </c>
      <c r="J17313" s="69">
        <v>0</v>
      </c>
      <c r="K17313" s="91"/>
      <c r="L17313" s="91"/>
    </row>
    <row r="17314" spans="2:12" x14ac:dyDescent="0.25">
      <c r="B17314" s="67" t="s">
        <v>554</v>
      </c>
      <c r="C17314" s="67" t="s">
        <v>555</v>
      </c>
      <c r="D17314" s="68" t="s">
        <v>385</v>
      </c>
      <c r="E17314" s="67" t="s">
        <v>386</v>
      </c>
      <c r="F17314" s="68" t="s">
        <v>582</v>
      </c>
      <c r="G17314" s="67" t="s">
        <v>583</v>
      </c>
      <c r="H17314" s="68" t="s">
        <v>364</v>
      </c>
      <c r="I17314" s="69">
        <v>6</v>
      </c>
      <c r="J17314" s="69">
        <v>18</v>
      </c>
      <c r="K17314" s="91"/>
      <c r="L17314" s="91"/>
    </row>
    <row r="17315" spans="2:12" x14ac:dyDescent="0.25">
      <c r="B17315" s="67" t="s">
        <v>554</v>
      </c>
      <c r="C17315" s="67" t="s">
        <v>555</v>
      </c>
      <c r="D17315" s="68" t="s">
        <v>385</v>
      </c>
      <c r="E17315" s="67" t="s">
        <v>386</v>
      </c>
      <c r="F17315" s="68" t="s">
        <v>582</v>
      </c>
      <c r="G17315" s="67" t="s">
        <v>583</v>
      </c>
      <c r="H17315" s="68" t="s">
        <v>362</v>
      </c>
      <c r="I17315" s="69">
        <v>72</v>
      </c>
      <c r="J17315" s="69">
        <v>46</v>
      </c>
      <c r="K17315" s="91"/>
      <c r="L17315" s="91"/>
    </row>
    <row r="17316" spans="2:12" x14ac:dyDescent="0.25">
      <c r="B17316" s="67" t="s">
        <v>554</v>
      </c>
      <c r="C17316" s="67" t="s">
        <v>555</v>
      </c>
      <c r="D17316" s="68" t="s">
        <v>385</v>
      </c>
      <c r="E17316" s="67" t="s">
        <v>386</v>
      </c>
      <c r="F17316" s="68" t="s">
        <v>582</v>
      </c>
      <c r="G17316" s="67" t="s">
        <v>583</v>
      </c>
      <c r="H17316" s="68" t="s">
        <v>363</v>
      </c>
      <c r="I17316" s="69">
        <v>185</v>
      </c>
      <c r="J17316" s="69">
        <v>224</v>
      </c>
      <c r="K17316" s="91"/>
      <c r="L17316" s="91"/>
    </row>
    <row r="17317" spans="2:12" x14ac:dyDescent="0.25">
      <c r="B17317" s="67" t="s">
        <v>554</v>
      </c>
      <c r="C17317" s="67" t="s">
        <v>555</v>
      </c>
      <c r="D17317" s="68" t="s">
        <v>385</v>
      </c>
      <c r="E17317" s="67" t="s">
        <v>386</v>
      </c>
      <c r="F17317" s="68" t="s">
        <v>582</v>
      </c>
      <c r="G17317" s="67" t="s">
        <v>583</v>
      </c>
      <c r="H17317" s="68" t="s">
        <v>364</v>
      </c>
      <c r="I17317" s="69">
        <v>78</v>
      </c>
      <c r="J17317" s="69">
        <v>132</v>
      </c>
      <c r="K17317" s="91"/>
      <c r="L17317" s="91"/>
    </row>
    <row r="17318" spans="2:12" x14ac:dyDescent="0.25">
      <c r="B17318" s="67" t="s">
        <v>554</v>
      </c>
      <c r="C17318" s="67" t="s">
        <v>555</v>
      </c>
      <c r="D17318" s="68" t="s">
        <v>385</v>
      </c>
      <c r="E17318" s="67" t="s">
        <v>386</v>
      </c>
      <c r="F17318" s="68" t="s">
        <v>582</v>
      </c>
      <c r="G17318" s="67" t="s">
        <v>583</v>
      </c>
      <c r="H17318" s="68" t="s">
        <v>362</v>
      </c>
      <c r="I17318" s="69">
        <v>72</v>
      </c>
      <c r="J17318" s="69">
        <v>136</v>
      </c>
      <c r="K17318" s="91"/>
      <c r="L17318" s="91"/>
    </row>
    <row r="17319" spans="2:12" x14ac:dyDescent="0.25">
      <c r="B17319" s="67" t="s">
        <v>554</v>
      </c>
      <c r="C17319" s="67" t="s">
        <v>555</v>
      </c>
      <c r="D17319" s="68" t="s">
        <v>385</v>
      </c>
      <c r="E17319" s="67" t="s">
        <v>386</v>
      </c>
      <c r="F17319" s="68" t="s">
        <v>582</v>
      </c>
      <c r="G17319" s="67" t="s">
        <v>583</v>
      </c>
      <c r="H17319" s="68" t="s">
        <v>363</v>
      </c>
      <c r="I17319" s="69">
        <v>256</v>
      </c>
      <c r="J17319" s="69">
        <v>202</v>
      </c>
      <c r="K17319" s="91"/>
      <c r="L17319" s="91"/>
    </row>
    <row r="17320" spans="2:12" x14ac:dyDescent="0.25">
      <c r="B17320" s="67" t="s">
        <v>554</v>
      </c>
      <c r="C17320" s="67" t="s">
        <v>555</v>
      </c>
      <c r="D17320" s="68" t="s">
        <v>385</v>
      </c>
      <c r="E17320" s="67" t="s">
        <v>386</v>
      </c>
      <c r="F17320" s="68" t="s">
        <v>582</v>
      </c>
      <c r="G17320" s="67" t="s">
        <v>583</v>
      </c>
      <c r="H17320" s="68" t="s">
        <v>364</v>
      </c>
      <c r="I17320" s="69">
        <v>69</v>
      </c>
      <c r="J17320" s="69">
        <v>98</v>
      </c>
      <c r="K17320" s="91"/>
      <c r="L17320" s="91"/>
    </row>
    <row r="17321" spans="2:12" x14ac:dyDescent="0.25">
      <c r="B17321" s="67" t="s">
        <v>554</v>
      </c>
      <c r="C17321" s="67" t="s">
        <v>555</v>
      </c>
      <c r="D17321" s="68" t="s">
        <v>385</v>
      </c>
      <c r="E17321" s="67" t="s">
        <v>386</v>
      </c>
      <c r="F17321" s="68" t="s">
        <v>582</v>
      </c>
      <c r="G17321" s="67" t="s">
        <v>583</v>
      </c>
      <c r="H17321" s="68" t="s">
        <v>363</v>
      </c>
      <c r="I17321" s="69">
        <v>0</v>
      </c>
      <c r="J17321" s="69">
        <v>0</v>
      </c>
      <c r="K17321" s="91"/>
      <c r="L17321" s="91"/>
    </row>
    <row r="17322" spans="2:12" x14ac:dyDescent="0.25">
      <c r="B17322" s="67" t="s">
        <v>554</v>
      </c>
      <c r="C17322" s="67" t="s">
        <v>555</v>
      </c>
      <c r="D17322" s="68" t="s">
        <v>385</v>
      </c>
      <c r="E17322" s="67" t="s">
        <v>386</v>
      </c>
      <c r="F17322" s="68" t="s">
        <v>582</v>
      </c>
      <c r="G17322" s="67" t="s">
        <v>583</v>
      </c>
      <c r="H17322" s="68" t="s">
        <v>362</v>
      </c>
      <c r="I17322" s="69">
        <v>105</v>
      </c>
      <c r="J17322" s="69">
        <v>95</v>
      </c>
      <c r="K17322" s="91"/>
      <c r="L17322" s="91"/>
    </row>
    <row r="17323" spans="2:12" x14ac:dyDescent="0.25">
      <c r="B17323" s="67" t="s">
        <v>554</v>
      </c>
      <c r="C17323" s="67" t="s">
        <v>555</v>
      </c>
      <c r="D17323" s="68" t="s">
        <v>385</v>
      </c>
      <c r="E17323" s="67" t="s">
        <v>386</v>
      </c>
      <c r="F17323" s="68" t="s">
        <v>582</v>
      </c>
      <c r="G17323" s="67" t="s">
        <v>583</v>
      </c>
      <c r="H17323" s="68" t="s">
        <v>363</v>
      </c>
      <c r="I17323" s="69">
        <v>89</v>
      </c>
      <c r="J17323" s="69">
        <v>66</v>
      </c>
      <c r="K17323" s="91"/>
      <c r="L17323" s="91"/>
    </row>
    <row r="17324" spans="2:12" x14ac:dyDescent="0.25">
      <c r="B17324" s="67" t="s">
        <v>554</v>
      </c>
      <c r="C17324" s="67" t="s">
        <v>555</v>
      </c>
      <c r="D17324" s="68" t="s">
        <v>385</v>
      </c>
      <c r="E17324" s="67" t="s">
        <v>386</v>
      </c>
      <c r="F17324" s="68" t="s">
        <v>582</v>
      </c>
      <c r="G17324" s="67" t="s">
        <v>583</v>
      </c>
      <c r="H17324" s="68" t="s">
        <v>364</v>
      </c>
      <c r="I17324" s="69">
        <v>55</v>
      </c>
      <c r="J17324" s="69">
        <v>45</v>
      </c>
      <c r="K17324" s="91"/>
      <c r="L17324" s="91"/>
    </row>
    <row r="17325" spans="2:12" x14ac:dyDescent="0.25">
      <c r="B17325" s="67" t="s">
        <v>554</v>
      </c>
      <c r="C17325" s="67" t="s">
        <v>555</v>
      </c>
      <c r="D17325" s="68" t="s">
        <v>385</v>
      </c>
      <c r="E17325" s="67" t="s">
        <v>386</v>
      </c>
      <c r="F17325" s="68" t="s">
        <v>582</v>
      </c>
      <c r="G17325" s="67" t="s">
        <v>583</v>
      </c>
      <c r="H17325" s="68" t="s">
        <v>362</v>
      </c>
      <c r="I17325" s="69">
        <v>0</v>
      </c>
      <c r="J17325" s="69">
        <v>0</v>
      </c>
      <c r="K17325" s="91"/>
      <c r="L17325" s="91"/>
    </row>
    <row r="17326" spans="2:12" x14ac:dyDescent="0.25">
      <c r="B17326" s="67" t="s">
        <v>554</v>
      </c>
      <c r="C17326" s="67" t="s">
        <v>555</v>
      </c>
      <c r="D17326" s="68" t="s">
        <v>385</v>
      </c>
      <c r="E17326" s="67" t="s">
        <v>386</v>
      </c>
      <c r="F17326" s="68" t="s">
        <v>582</v>
      </c>
      <c r="G17326" s="67" t="s">
        <v>583</v>
      </c>
      <c r="H17326" s="68" t="s">
        <v>363</v>
      </c>
      <c r="I17326" s="69">
        <v>227</v>
      </c>
      <c r="J17326" s="69">
        <v>259</v>
      </c>
      <c r="K17326" s="91"/>
      <c r="L17326" s="91"/>
    </row>
    <row r="17327" spans="2:12" x14ac:dyDescent="0.25">
      <c r="B17327" s="67" t="s">
        <v>554</v>
      </c>
      <c r="C17327" s="67" t="s">
        <v>555</v>
      </c>
      <c r="D17327" s="68" t="s">
        <v>385</v>
      </c>
      <c r="E17327" s="67" t="s">
        <v>386</v>
      </c>
      <c r="F17327" s="68" t="s">
        <v>582</v>
      </c>
      <c r="G17327" s="67" t="s">
        <v>583</v>
      </c>
      <c r="H17327" s="68" t="s">
        <v>364</v>
      </c>
      <c r="I17327" s="69">
        <v>5</v>
      </c>
      <c r="J17327" s="69">
        <v>0</v>
      </c>
      <c r="K17327" s="91"/>
      <c r="L17327" s="91"/>
    </row>
    <row r="17328" spans="2:12" x14ac:dyDescent="0.25">
      <c r="B17328" s="67" t="s">
        <v>554</v>
      </c>
      <c r="C17328" s="67" t="s">
        <v>555</v>
      </c>
      <c r="D17328" s="68" t="s">
        <v>385</v>
      </c>
      <c r="E17328" s="67" t="s">
        <v>386</v>
      </c>
      <c r="F17328" s="68" t="s">
        <v>582</v>
      </c>
      <c r="G17328" s="67" t="s">
        <v>583</v>
      </c>
      <c r="H17328" s="68" t="s">
        <v>362</v>
      </c>
      <c r="I17328" s="69">
        <v>10</v>
      </c>
      <c r="J17328" s="69">
        <v>35</v>
      </c>
      <c r="K17328" s="91"/>
      <c r="L17328" s="91"/>
    </row>
    <row r="17329" spans="2:12" x14ac:dyDescent="0.25">
      <c r="B17329" s="67" t="s">
        <v>554</v>
      </c>
      <c r="C17329" s="67" t="s">
        <v>555</v>
      </c>
      <c r="D17329" s="68" t="s">
        <v>385</v>
      </c>
      <c r="E17329" s="67" t="s">
        <v>386</v>
      </c>
      <c r="F17329" s="68" t="s">
        <v>582</v>
      </c>
      <c r="G17329" s="67" t="s">
        <v>583</v>
      </c>
      <c r="H17329" s="68" t="s">
        <v>363</v>
      </c>
      <c r="I17329" s="69">
        <v>0</v>
      </c>
      <c r="J17329" s="69">
        <v>44</v>
      </c>
      <c r="K17329" s="91"/>
      <c r="L17329" s="91"/>
    </row>
    <row r="17330" spans="2:12" x14ac:dyDescent="0.25">
      <c r="B17330" s="67" t="s">
        <v>554</v>
      </c>
      <c r="C17330" s="67" t="s">
        <v>555</v>
      </c>
      <c r="D17330" s="68" t="s">
        <v>385</v>
      </c>
      <c r="E17330" s="67" t="s">
        <v>386</v>
      </c>
      <c r="F17330" s="68" t="s">
        <v>582</v>
      </c>
      <c r="G17330" s="67" t="s">
        <v>583</v>
      </c>
      <c r="H17330" s="68" t="s">
        <v>364</v>
      </c>
      <c r="I17330" s="69">
        <v>20</v>
      </c>
      <c r="J17330" s="69">
        <v>0</v>
      </c>
      <c r="K17330" s="91"/>
      <c r="L17330" s="91"/>
    </row>
    <row r="17331" spans="2:12" x14ac:dyDescent="0.25">
      <c r="B17331" s="67" t="s">
        <v>554</v>
      </c>
      <c r="C17331" s="67" t="s">
        <v>555</v>
      </c>
      <c r="D17331" s="68" t="s">
        <v>385</v>
      </c>
      <c r="E17331" s="67" t="s">
        <v>386</v>
      </c>
      <c r="F17331" s="68" t="s">
        <v>582</v>
      </c>
      <c r="G17331" s="67" t="s">
        <v>583</v>
      </c>
      <c r="H17331" s="68" t="s">
        <v>362</v>
      </c>
      <c r="I17331" s="69">
        <v>0</v>
      </c>
      <c r="J17331" s="69">
        <v>0</v>
      </c>
      <c r="K17331" s="91"/>
      <c r="L17331" s="91"/>
    </row>
    <row r="17332" spans="2:12" x14ac:dyDescent="0.25">
      <c r="B17332" s="67" t="s">
        <v>554</v>
      </c>
      <c r="C17332" s="67" t="s">
        <v>555</v>
      </c>
      <c r="D17332" s="68" t="s">
        <v>385</v>
      </c>
      <c r="E17332" s="67" t="s">
        <v>386</v>
      </c>
      <c r="F17332" s="68" t="s">
        <v>582</v>
      </c>
      <c r="G17332" s="67" t="s">
        <v>583</v>
      </c>
      <c r="H17332" s="68" t="s">
        <v>363</v>
      </c>
      <c r="I17332" s="69">
        <v>44</v>
      </c>
      <c r="J17332" s="69">
        <v>32</v>
      </c>
      <c r="K17332" s="91"/>
      <c r="L17332" s="91"/>
    </row>
    <row r="17333" spans="2:12" x14ac:dyDescent="0.25">
      <c r="B17333" s="67" t="s">
        <v>554</v>
      </c>
      <c r="C17333" s="67" t="s">
        <v>555</v>
      </c>
      <c r="D17333" s="68" t="s">
        <v>385</v>
      </c>
      <c r="E17333" s="67" t="s">
        <v>386</v>
      </c>
      <c r="F17333" s="68" t="s">
        <v>582</v>
      </c>
      <c r="G17333" s="67" t="s">
        <v>583</v>
      </c>
      <c r="H17333" s="68" t="s">
        <v>364</v>
      </c>
      <c r="I17333" s="69">
        <v>0</v>
      </c>
      <c r="J17333" s="69">
        <v>0</v>
      </c>
      <c r="K17333" s="91"/>
      <c r="L17333" s="91"/>
    </row>
    <row r="17334" spans="2:12" x14ac:dyDescent="0.25">
      <c r="B17334" s="67" t="s">
        <v>554</v>
      </c>
      <c r="C17334" s="67" t="s">
        <v>555</v>
      </c>
      <c r="D17334" s="68" t="s">
        <v>385</v>
      </c>
      <c r="E17334" s="67" t="s">
        <v>386</v>
      </c>
      <c r="F17334" s="68" t="s">
        <v>582</v>
      </c>
      <c r="G17334" s="67" t="s">
        <v>583</v>
      </c>
      <c r="H17334" s="68" t="s">
        <v>362</v>
      </c>
      <c r="I17334" s="69">
        <v>0</v>
      </c>
      <c r="J17334" s="69">
        <v>5</v>
      </c>
      <c r="K17334" s="91"/>
      <c r="L17334" s="91"/>
    </row>
    <row r="17335" spans="2:12" x14ac:dyDescent="0.25">
      <c r="B17335" s="67" t="s">
        <v>554</v>
      </c>
      <c r="C17335" s="67" t="s">
        <v>555</v>
      </c>
      <c r="D17335" s="68" t="s">
        <v>385</v>
      </c>
      <c r="E17335" s="67" t="s">
        <v>386</v>
      </c>
      <c r="F17335" s="68" t="s">
        <v>582</v>
      </c>
      <c r="G17335" s="67" t="s">
        <v>583</v>
      </c>
      <c r="H17335" s="68" t="s">
        <v>363</v>
      </c>
      <c r="I17335" s="69">
        <v>0</v>
      </c>
      <c r="J17335" s="69">
        <v>24</v>
      </c>
      <c r="K17335" s="91"/>
      <c r="L17335" s="91"/>
    </row>
    <row r="17336" spans="2:12" x14ac:dyDescent="0.25">
      <c r="B17336" s="67" t="s">
        <v>554</v>
      </c>
      <c r="C17336" s="67" t="s">
        <v>555</v>
      </c>
      <c r="D17336" s="68" t="s">
        <v>385</v>
      </c>
      <c r="E17336" s="67" t="s">
        <v>386</v>
      </c>
      <c r="F17336" s="68" t="s">
        <v>582</v>
      </c>
      <c r="G17336" s="67" t="s">
        <v>583</v>
      </c>
      <c r="H17336" s="68" t="s">
        <v>363</v>
      </c>
      <c r="I17336" s="69">
        <v>8</v>
      </c>
      <c r="J17336" s="69">
        <v>15</v>
      </c>
      <c r="K17336" s="91"/>
      <c r="L17336" s="91"/>
    </row>
    <row r="17337" spans="2:12" x14ac:dyDescent="0.25">
      <c r="B17337" s="67" t="s">
        <v>554</v>
      </c>
      <c r="C17337" s="67" t="s">
        <v>555</v>
      </c>
      <c r="D17337" s="68" t="s">
        <v>385</v>
      </c>
      <c r="E17337" s="67" t="s">
        <v>386</v>
      </c>
      <c r="F17337" s="68" t="s">
        <v>582</v>
      </c>
      <c r="G17337" s="67" t="s">
        <v>583</v>
      </c>
      <c r="H17337" s="68" t="s">
        <v>362</v>
      </c>
      <c r="I17337" s="69">
        <v>0</v>
      </c>
      <c r="J17337" s="69">
        <v>0</v>
      </c>
      <c r="K17337" s="91"/>
      <c r="L17337" s="91"/>
    </row>
    <row r="17338" spans="2:12" x14ac:dyDescent="0.25">
      <c r="B17338" s="67" t="s">
        <v>554</v>
      </c>
      <c r="C17338" s="67" t="s">
        <v>555</v>
      </c>
      <c r="D17338" s="68" t="s">
        <v>385</v>
      </c>
      <c r="E17338" s="67" t="s">
        <v>386</v>
      </c>
      <c r="F17338" s="68" t="s">
        <v>582</v>
      </c>
      <c r="G17338" s="67" t="s">
        <v>583</v>
      </c>
      <c r="H17338" s="68" t="s">
        <v>364</v>
      </c>
      <c r="I17338" s="69">
        <v>0</v>
      </c>
      <c r="J17338" s="69">
        <v>0</v>
      </c>
      <c r="K17338" s="91"/>
      <c r="L17338" s="91"/>
    </row>
    <row r="17339" spans="2:12" x14ac:dyDescent="0.25">
      <c r="B17339" s="67" t="s">
        <v>554</v>
      </c>
      <c r="C17339" s="67" t="s">
        <v>555</v>
      </c>
      <c r="D17339" s="68" t="s">
        <v>385</v>
      </c>
      <c r="E17339" s="67" t="s">
        <v>386</v>
      </c>
      <c r="F17339" s="68" t="s">
        <v>582</v>
      </c>
      <c r="G17339" s="67" t="s">
        <v>583</v>
      </c>
      <c r="H17339" s="68" t="s">
        <v>362</v>
      </c>
      <c r="I17339" s="69">
        <v>10</v>
      </c>
      <c r="J17339" s="69">
        <v>10</v>
      </c>
      <c r="K17339" s="91"/>
      <c r="L17339" s="91"/>
    </row>
    <row r="17340" spans="2:12" x14ac:dyDescent="0.25">
      <c r="B17340" s="67" t="s">
        <v>554</v>
      </c>
      <c r="C17340" s="67" t="s">
        <v>555</v>
      </c>
      <c r="D17340" s="68" t="s">
        <v>385</v>
      </c>
      <c r="E17340" s="67" t="s">
        <v>386</v>
      </c>
      <c r="F17340" s="68" t="s">
        <v>582</v>
      </c>
      <c r="G17340" s="67" t="s">
        <v>583</v>
      </c>
      <c r="H17340" s="68" t="s">
        <v>363</v>
      </c>
      <c r="I17340" s="69">
        <v>1</v>
      </c>
      <c r="J17340" s="69">
        <v>0</v>
      </c>
      <c r="K17340" s="91"/>
      <c r="L17340" s="91"/>
    </row>
    <row r="17341" spans="2:12" x14ac:dyDescent="0.25">
      <c r="B17341" s="67" t="s">
        <v>554</v>
      </c>
      <c r="C17341" s="67" t="s">
        <v>555</v>
      </c>
      <c r="D17341" s="68" t="s">
        <v>385</v>
      </c>
      <c r="E17341" s="67" t="s">
        <v>386</v>
      </c>
      <c r="F17341" s="68" t="s">
        <v>582</v>
      </c>
      <c r="G17341" s="67" t="s">
        <v>583</v>
      </c>
      <c r="H17341" s="68" t="s">
        <v>364</v>
      </c>
      <c r="I17341" s="69">
        <v>0</v>
      </c>
      <c r="J17341" s="69">
        <v>0</v>
      </c>
      <c r="K17341" s="91"/>
      <c r="L17341" s="91"/>
    </row>
    <row r="17342" spans="2:12" x14ac:dyDescent="0.25">
      <c r="B17342" s="67" t="s">
        <v>554</v>
      </c>
      <c r="C17342" s="67" t="s">
        <v>555</v>
      </c>
      <c r="D17342" s="68" t="s">
        <v>385</v>
      </c>
      <c r="E17342" s="67" t="s">
        <v>386</v>
      </c>
      <c r="F17342" s="68" t="s">
        <v>582</v>
      </c>
      <c r="G17342" s="67" t="s">
        <v>583</v>
      </c>
      <c r="H17342" s="68" t="s">
        <v>362</v>
      </c>
      <c r="I17342" s="69">
        <v>20</v>
      </c>
      <c r="J17342" s="69">
        <v>40</v>
      </c>
      <c r="K17342" s="91"/>
      <c r="L17342" s="91"/>
    </row>
    <row r="17343" spans="2:12" x14ac:dyDescent="0.25">
      <c r="B17343" s="67" t="s">
        <v>554</v>
      </c>
      <c r="C17343" s="67" t="s">
        <v>555</v>
      </c>
      <c r="D17343" s="68" t="s">
        <v>385</v>
      </c>
      <c r="E17343" s="67" t="s">
        <v>386</v>
      </c>
      <c r="F17343" s="68" t="s">
        <v>582</v>
      </c>
      <c r="G17343" s="67" t="s">
        <v>583</v>
      </c>
      <c r="H17343" s="68" t="s">
        <v>363</v>
      </c>
      <c r="I17343" s="69">
        <v>65</v>
      </c>
      <c r="J17343" s="69">
        <v>65</v>
      </c>
      <c r="K17343" s="91"/>
      <c r="L17343" s="91"/>
    </row>
    <row r="17344" spans="2:12" x14ac:dyDescent="0.25">
      <c r="B17344" s="67" t="s">
        <v>554</v>
      </c>
      <c r="C17344" s="67" t="s">
        <v>555</v>
      </c>
      <c r="D17344" s="68" t="s">
        <v>385</v>
      </c>
      <c r="E17344" s="67" t="s">
        <v>386</v>
      </c>
      <c r="F17344" s="68" t="s">
        <v>582</v>
      </c>
      <c r="G17344" s="67" t="s">
        <v>583</v>
      </c>
      <c r="H17344" s="68" t="s">
        <v>364</v>
      </c>
      <c r="I17344" s="69">
        <v>12</v>
      </c>
      <c r="J17344" s="69">
        <v>15</v>
      </c>
      <c r="K17344" s="91"/>
      <c r="L17344" s="91"/>
    </row>
    <row r="17345" spans="2:12" x14ac:dyDescent="0.25">
      <c r="B17345" s="67" t="s">
        <v>554</v>
      </c>
      <c r="C17345" s="67" t="s">
        <v>555</v>
      </c>
      <c r="D17345" s="68" t="s">
        <v>385</v>
      </c>
      <c r="E17345" s="67" t="s">
        <v>386</v>
      </c>
      <c r="F17345" s="68" t="s">
        <v>582</v>
      </c>
      <c r="G17345" s="67" t="s">
        <v>583</v>
      </c>
      <c r="H17345" s="68" t="s">
        <v>362</v>
      </c>
      <c r="I17345" s="69">
        <v>143</v>
      </c>
      <c r="J17345" s="69">
        <v>250</v>
      </c>
      <c r="K17345" s="91"/>
      <c r="L17345" s="91"/>
    </row>
    <row r="17346" spans="2:12" x14ac:dyDescent="0.25">
      <c r="B17346" s="67" t="s">
        <v>554</v>
      </c>
      <c r="C17346" s="67" t="s">
        <v>555</v>
      </c>
      <c r="D17346" s="68" t="s">
        <v>385</v>
      </c>
      <c r="E17346" s="67" t="s">
        <v>386</v>
      </c>
      <c r="F17346" s="68" t="s">
        <v>582</v>
      </c>
      <c r="G17346" s="67" t="s">
        <v>583</v>
      </c>
      <c r="H17346" s="68" t="s">
        <v>363</v>
      </c>
      <c r="I17346" s="69">
        <v>335</v>
      </c>
      <c r="J17346" s="69">
        <v>512</v>
      </c>
      <c r="K17346" s="91"/>
      <c r="L17346" s="91"/>
    </row>
    <row r="17347" spans="2:12" x14ac:dyDescent="0.25">
      <c r="B17347" s="67" t="s">
        <v>554</v>
      </c>
      <c r="C17347" s="67" t="s">
        <v>555</v>
      </c>
      <c r="D17347" s="68" t="s">
        <v>385</v>
      </c>
      <c r="E17347" s="67" t="s">
        <v>386</v>
      </c>
      <c r="F17347" s="68" t="s">
        <v>582</v>
      </c>
      <c r="G17347" s="67" t="s">
        <v>583</v>
      </c>
      <c r="H17347" s="68" t="s">
        <v>364</v>
      </c>
      <c r="I17347" s="69">
        <v>148</v>
      </c>
      <c r="J17347" s="69">
        <v>98</v>
      </c>
      <c r="K17347" s="91"/>
      <c r="L17347" s="91"/>
    </row>
    <row r="17348" spans="2:12" x14ac:dyDescent="0.25">
      <c r="B17348" s="67" t="s">
        <v>554</v>
      </c>
      <c r="C17348" s="67" t="s">
        <v>555</v>
      </c>
      <c r="D17348" s="68" t="s">
        <v>385</v>
      </c>
      <c r="E17348" s="67" t="s">
        <v>386</v>
      </c>
      <c r="F17348" s="68" t="s">
        <v>582</v>
      </c>
      <c r="G17348" s="67" t="s">
        <v>583</v>
      </c>
      <c r="H17348" s="68" t="s">
        <v>364</v>
      </c>
      <c r="I17348" s="69">
        <v>0</v>
      </c>
      <c r="J17348" s="69">
        <v>0</v>
      </c>
      <c r="K17348" s="91"/>
      <c r="L17348" s="91"/>
    </row>
    <row r="17349" spans="2:12" x14ac:dyDescent="0.25">
      <c r="B17349" s="67" t="s">
        <v>554</v>
      </c>
      <c r="C17349" s="67" t="s">
        <v>555</v>
      </c>
      <c r="D17349" s="68" t="s">
        <v>385</v>
      </c>
      <c r="E17349" s="67" t="s">
        <v>386</v>
      </c>
      <c r="F17349" s="68" t="s">
        <v>582</v>
      </c>
      <c r="G17349" s="67" t="s">
        <v>583</v>
      </c>
      <c r="H17349" s="68" t="s">
        <v>362</v>
      </c>
      <c r="I17349" s="69">
        <v>0</v>
      </c>
      <c r="J17349" s="69">
        <v>7</v>
      </c>
      <c r="K17349" s="91"/>
      <c r="L17349" s="91"/>
    </row>
    <row r="17350" spans="2:12" x14ac:dyDescent="0.25">
      <c r="B17350" s="67" t="s">
        <v>554</v>
      </c>
      <c r="C17350" s="67" t="s">
        <v>555</v>
      </c>
      <c r="D17350" s="68" t="s">
        <v>385</v>
      </c>
      <c r="E17350" s="67" t="s">
        <v>386</v>
      </c>
      <c r="F17350" s="68" t="s">
        <v>582</v>
      </c>
      <c r="G17350" s="67" t="s">
        <v>583</v>
      </c>
      <c r="H17350" s="68" t="s">
        <v>363</v>
      </c>
      <c r="I17350" s="69">
        <v>48</v>
      </c>
      <c r="J17350" s="69">
        <v>128</v>
      </c>
      <c r="K17350" s="91"/>
      <c r="L17350" s="91"/>
    </row>
    <row r="17351" spans="2:12" x14ac:dyDescent="0.25">
      <c r="B17351" s="67" t="s">
        <v>554</v>
      </c>
      <c r="C17351" s="67" t="s">
        <v>555</v>
      </c>
      <c r="D17351" s="68" t="s">
        <v>385</v>
      </c>
      <c r="E17351" s="67" t="s">
        <v>386</v>
      </c>
      <c r="F17351" s="68" t="s">
        <v>582</v>
      </c>
      <c r="G17351" s="67" t="s">
        <v>583</v>
      </c>
      <c r="H17351" s="68" t="s">
        <v>364</v>
      </c>
      <c r="I17351" s="69">
        <v>12</v>
      </c>
      <c r="J17351" s="69">
        <v>56</v>
      </c>
      <c r="K17351" s="91"/>
      <c r="L17351" s="91"/>
    </row>
    <row r="17352" spans="2:12" x14ac:dyDescent="0.25">
      <c r="B17352" s="67" t="s">
        <v>554</v>
      </c>
      <c r="C17352" s="67" t="s">
        <v>555</v>
      </c>
      <c r="D17352" s="68" t="s">
        <v>385</v>
      </c>
      <c r="E17352" s="67" t="s">
        <v>386</v>
      </c>
      <c r="F17352" s="68" t="s">
        <v>582</v>
      </c>
      <c r="G17352" s="67" t="s">
        <v>583</v>
      </c>
      <c r="H17352" s="68" t="s">
        <v>362</v>
      </c>
      <c r="I17352" s="69">
        <v>9</v>
      </c>
      <c r="J17352" s="69">
        <v>0</v>
      </c>
      <c r="K17352" s="91"/>
      <c r="L17352" s="91"/>
    </row>
    <row r="17353" spans="2:12" x14ac:dyDescent="0.25">
      <c r="B17353" s="67" t="s">
        <v>554</v>
      </c>
      <c r="C17353" s="67" t="s">
        <v>555</v>
      </c>
      <c r="D17353" s="68" t="s">
        <v>385</v>
      </c>
      <c r="E17353" s="67" t="s">
        <v>386</v>
      </c>
      <c r="F17353" s="68" t="s">
        <v>582</v>
      </c>
      <c r="G17353" s="67" t="s">
        <v>583</v>
      </c>
      <c r="H17353" s="68" t="s">
        <v>362</v>
      </c>
      <c r="I17353" s="69">
        <v>0</v>
      </c>
      <c r="J17353" s="69">
        <v>10</v>
      </c>
      <c r="K17353" s="91"/>
      <c r="L17353" s="91"/>
    </row>
    <row r="17354" spans="2:12" x14ac:dyDescent="0.25">
      <c r="B17354" s="67" t="s">
        <v>554</v>
      </c>
      <c r="C17354" s="67" t="s">
        <v>555</v>
      </c>
      <c r="D17354" s="68" t="s">
        <v>385</v>
      </c>
      <c r="E17354" s="67" t="s">
        <v>386</v>
      </c>
      <c r="F17354" s="68" t="s">
        <v>582</v>
      </c>
      <c r="G17354" s="67" t="s">
        <v>583</v>
      </c>
      <c r="H17354" s="68" t="s">
        <v>363</v>
      </c>
      <c r="I17354" s="69">
        <v>5</v>
      </c>
      <c r="J17354" s="69">
        <v>0</v>
      </c>
      <c r="K17354" s="91"/>
      <c r="L17354" s="91"/>
    </row>
    <row r="17355" spans="2:12" x14ac:dyDescent="0.25">
      <c r="B17355" s="67" t="s">
        <v>554</v>
      </c>
      <c r="C17355" s="67" t="s">
        <v>555</v>
      </c>
      <c r="D17355" s="68" t="s">
        <v>385</v>
      </c>
      <c r="E17355" s="67" t="s">
        <v>386</v>
      </c>
      <c r="F17355" s="68" t="s">
        <v>582</v>
      </c>
      <c r="G17355" s="67" t="s">
        <v>583</v>
      </c>
      <c r="H17355" s="68" t="s">
        <v>362</v>
      </c>
      <c r="I17355" s="69">
        <v>92</v>
      </c>
      <c r="J17355" s="69">
        <v>137</v>
      </c>
      <c r="K17355" s="91"/>
      <c r="L17355" s="91"/>
    </row>
    <row r="17356" spans="2:12" x14ac:dyDescent="0.25">
      <c r="B17356" s="67" t="s">
        <v>554</v>
      </c>
      <c r="C17356" s="67" t="s">
        <v>555</v>
      </c>
      <c r="D17356" s="68" t="s">
        <v>385</v>
      </c>
      <c r="E17356" s="67" t="s">
        <v>386</v>
      </c>
      <c r="F17356" s="68" t="s">
        <v>582</v>
      </c>
      <c r="G17356" s="67" t="s">
        <v>583</v>
      </c>
      <c r="H17356" s="68" t="s">
        <v>363</v>
      </c>
      <c r="I17356" s="69">
        <v>87</v>
      </c>
      <c r="J17356" s="69">
        <v>142</v>
      </c>
      <c r="K17356" s="91"/>
      <c r="L17356" s="91"/>
    </row>
    <row r="17357" spans="2:12" x14ac:dyDescent="0.25">
      <c r="B17357" s="67" t="s">
        <v>554</v>
      </c>
      <c r="C17357" s="67" t="s">
        <v>555</v>
      </c>
      <c r="D17357" s="68" t="s">
        <v>385</v>
      </c>
      <c r="E17357" s="67" t="s">
        <v>386</v>
      </c>
      <c r="F17357" s="68" t="s">
        <v>582</v>
      </c>
      <c r="G17357" s="67" t="s">
        <v>583</v>
      </c>
      <c r="H17357" s="68" t="s">
        <v>364</v>
      </c>
      <c r="I17357" s="69">
        <v>63</v>
      </c>
      <c r="J17357" s="69">
        <v>94</v>
      </c>
      <c r="K17357" s="91"/>
      <c r="L17357" s="91"/>
    </row>
    <row r="17358" spans="2:12" x14ac:dyDescent="0.25">
      <c r="B17358" s="67" t="s">
        <v>554</v>
      </c>
      <c r="C17358" s="67" t="s">
        <v>555</v>
      </c>
      <c r="D17358" s="68" t="s">
        <v>385</v>
      </c>
      <c r="E17358" s="67" t="s">
        <v>386</v>
      </c>
      <c r="F17358" s="68" t="s">
        <v>582</v>
      </c>
      <c r="G17358" s="67" t="s">
        <v>583</v>
      </c>
      <c r="H17358" s="68" t="s">
        <v>362</v>
      </c>
      <c r="I17358" s="69">
        <v>54</v>
      </c>
      <c r="J17358" s="69">
        <v>94</v>
      </c>
      <c r="K17358" s="91"/>
      <c r="L17358" s="91"/>
    </row>
    <row r="17359" spans="2:12" x14ac:dyDescent="0.25">
      <c r="B17359" s="67" t="s">
        <v>554</v>
      </c>
      <c r="C17359" s="67" t="s">
        <v>555</v>
      </c>
      <c r="D17359" s="68" t="s">
        <v>385</v>
      </c>
      <c r="E17359" s="67" t="s">
        <v>386</v>
      </c>
      <c r="F17359" s="68" t="s">
        <v>582</v>
      </c>
      <c r="G17359" s="67" t="s">
        <v>583</v>
      </c>
      <c r="H17359" s="68" t="s">
        <v>363</v>
      </c>
      <c r="I17359" s="69">
        <v>15</v>
      </c>
      <c r="J17359" s="69">
        <v>10</v>
      </c>
      <c r="K17359" s="91"/>
      <c r="L17359" s="91"/>
    </row>
    <row r="17360" spans="2:12" x14ac:dyDescent="0.25">
      <c r="B17360" s="67" t="s">
        <v>554</v>
      </c>
      <c r="C17360" s="67" t="s">
        <v>555</v>
      </c>
      <c r="D17360" s="68" t="s">
        <v>385</v>
      </c>
      <c r="E17360" s="67" t="s">
        <v>386</v>
      </c>
      <c r="F17360" s="68" t="s">
        <v>582</v>
      </c>
      <c r="G17360" s="67" t="s">
        <v>583</v>
      </c>
      <c r="H17360" s="68" t="s">
        <v>364</v>
      </c>
      <c r="I17360" s="69">
        <v>36</v>
      </c>
      <c r="J17360" s="69">
        <v>5</v>
      </c>
      <c r="K17360" s="91"/>
      <c r="L17360" s="91"/>
    </row>
    <row r="17361" spans="2:12" x14ac:dyDescent="0.25">
      <c r="B17361" s="67" t="s">
        <v>554</v>
      </c>
      <c r="C17361" s="67" t="s">
        <v>555</v>
      </c>
      <c r="D17361" s="68" t="s">
        <v>385</v>
      </c>
      <c r="E17361" s="67" t="s">
        <v>386</v>
      </c>
      <c r="F17361" s="68" t="s">
        <v>582</v>
      </c>
      <c r="G17361" s="67" t="s">
        <v>583</v>
      </c>
      <c r="H17361" s="68" t="s">
        <v>362</v>
      </c>
      <c r="I17361" s="69">
        <v>0</v>
      </c>
      <c r="J17361" s="69">
        <v>0</v>
      </c>
      <c r="K17361" s="91"/>
      <c r="L17361" s="91"/>
    </row>
    <row r="17362" spans="2:12" x14ac:dyDescent="0.25">
      <c r="B17362" s="67" t="s">
        <v>554</v>
      </c>
      <c r="C17362" s="67" t="s">
        <v>555</v>
      </c>
      <c r="D17362" s="68" t="s">
        <v>385</v>
      </c>
      <c r="E17362" s="67" t="s">
        <v>386</v>
      </c>
      <c r="F17362" s="68" t="s">
        <v>582</v>
      </c>
      <c r="G17362" s="67" t="s">
        <v>583</v>
      </c>
      <c r="H17362" s="68" t="s">
        <v>362</v>
      </c>
      <c r="I17362" s="69">
        <v>0</v>
      </c>
      <c r="J17362" s="69">
        <v>0</v>
      </c>
      <c r="K17362" s="91"/>
      <c r="L17362" s="91"/>
    </row>
    <row r="17363" spans="2:12" x14ac:dyDescent="0.25">
      <c r="B17363" s="67" t="s">
        <v>554</v>
      </c>
      <c r="C17363" s="67" t="s">
        <v>555</v>
      </c>
      <c r="D17363" s="68" t="s">
        <v>385</v>
      </c>
      <c r="E17363" s="67" t="s">
        <v>386</v>
      </c>
      <c r="F17363" s="68" t="s">
        <v>582</v>
      </c>
      <c r="G17363" s="67" t="s">
        <v>583</v>
      </c>
      <c r="H17363" s="68" t="s">
        <v>363</v>
      </c>
      <c r="I17363" s="69">
        <v>0</v>
      </c>
      <c r="J17363" s="69">
        <v>12</v>
      </c>
      <c r="K17363" s="91"/>
      <c r="L17363" s="91"/>
    </row>
    <row r="17364" spans="2:12" x14ac:dyDescent="0.25">
      <c r="B17364" s="67" t="s">
        <v>554</v>
      </c>
      <c r="C17364" s="67" t="s">
        <v>555</v>
      </c>
      <c r="D17364" s="68" t="s">
        <v>385</v>
      </c>
      <c r="E17364" s="67" t="s">
        <v>386</v>
      </c>
      <c r="F17364" s="68" t="s">
        <v>582</v>
      </c>
      <c r="G17364" s="67" t="s">
        <v>583</v>
      </c>
      <c r="H17364" s="68" t="s">
        <v>364</v>
      </c>
      <c r="I17364" s="69">
        <v>0</v>
      </c>
      <c r="J17364" s="69">
        <v>0</v>
      </c>
      <c r="K17364" s="91"/>
      <c r="L17364" s="91"/>
    </row>
    <row r="17365" spans="2:12" x14ac:dyDescent="0.25">
      <c r="B17365" s="67" t="s">
        <v>554</v>
      </c>
      <c r="C17365" s="67" t="s">
        <v>555</v>
      </c>
      <c r="D17365" s="68" t="s">
        <v>385</v>
      </c>
      <c r="E17365" s="67" t="s">
        <v>386</v>
      </c>
      <c r="F17365" s="68" t="s">
        <v>582</v>
      </c>
      <c r="G17365" s="67" t="s">
        <v>583</v>
      </c>
      <c r="H17365" s="68" t="s">
        <v>362</v>
      </c>
      <c r="I17365" s="69">
        <v>171</v>
      </c>
      <c r="J17365" s="69">
        <v>222</v>
      </c>
      <c r="K17365" s="91"/>
      <c r="L17365" s="91"/>
    </row>
    <row r="17366" spans="2:12" x14ac:dyDescent="0.25">
      <c r="B17366" s="67" t="s">
        <v>554</v>
      </c>
      <c r="C17366" s="67" t="s">
        <v>555</v>
      </c>
      <c r="D17366" s="68" t="s">
        <v>385</v>
      </c>
      <c r="E17366" s="67" t="s">
        <v>386</v>
      </c>
      <c r="F17366" s="68" t="s">
        <v>582</v>
      </c>
      <c r="G17366" s="67" t="s">
        <v>583</v>
      </c>
      <c r="H17366" s="68" t="s">
        <v>363</v>
      </c>
      <c r="I17366" s="69">
        <v>456</v>
      </c>
      <c r="J17366" s="69">
        <v>653</v>
      </c>
      <c r="K17366" s="91"/>
      <c r="L17366" s="91"/>
    </row>
    <row r="17367" spans="2:12" x14ac:dyDescent="0.25">
      <c r="B17367" s="67" t="s">
        <v>554</v>
      </c>
      <c r="C17367" s="67" t="s">
        <v>555</v>
      </c>
      <c r="D17367" s="68" t="s">
        <v>385</v>
      </c>
      <c r="E17367" s="67" t="s">
        <v>386</v>
      </c>
      <c r="F17367" s="68" t="s">
        <v>582</v>
      </c>
      <c r="G17367" s="67" t="s">
        <v>583</v>
      </c>
      <c r="H17367" s="68" t="s">
        <v>364</v>
      </c>
      <c r="I17367" s="69">
        <v>124</v>
      </c>
      <c r="J17367" s="69">
        <v>148</v>
      </c>
      <c r="K17367" s="91"/>
      <c r="L17367" s="91"/>
    </row>
    <row r="17368" spans="2:12" x14ac:dyDescent="0.25">
      <c r="B17368" s="67" t="s">
        <v>554</v>
      </c>
      <c r="C17368" s="67" t="s">
        <v>555</v>
      </c>
      <c r="D17368" s="68" t="s">
        <v>385</v>
      </c>
      <c r="E17368" s="67" t="s">
        <v>386</v>
      </c>
      <c r="F17368" s="68" t="s">
        <v>582</v>
      </c>
      <c r="G17368" s="67" t="s">
        <v>583</v>
      </c>
      <c r="H17368" s="68" t="s">
        <v>362</v>
      </c>
      <c r="I17368" s="69">
        <v>0</v>
      </c>
      <c r="J17368" s="69">
        <v>0</v>
      </c>
      <c r="K17368" s="91"/>
      <c r="L17368" s="91"/>
    </row>
    <row r="17369" spans="2:12" x14ac:dyDescent="0.25">
      <c r="B17369" s="67" t="s">
        <v>554</v>
      </c>
      <c r="C17369" s="67" t="s">
        <v>555</v>
      </c>
      <c r="D17369" s="68" t="s">
        <v>385</v>
      </c>
      <c r="E17369" s="67" t="s">
        <v>386</v>
      </c>
      <c r="F17369" s="68" t="s">
        <v>582</v>
      </c>
      <c r="G17369" s="67" t="s">
        <v>583</v>
      </c>
      <c r="H17369" s="68" t="s">
        <v>363</v>
      </c>
      <c r="I17369" s="69">
        <v>0</v>
      </c>
      <c r="J17369" s="69">
        <v>0</v>
      </c>
      <c r="K17369" s="91"/>
      <c r="L17369" s="91"/>
    </row>
    <row r="17370" spans="2:12" x14ac:dyDescent="0.25">
      <c r="B17370" s="67" t="s">
        <v>554</v>
      </c>
      <c r="C17370" s="67" t="s">
        <v>555</v>
      </c>
      <c r="D17370" s="68" t="s">
        <v>385</v>
      </c>
      <c r="E17370" s="67" t="s">
        <v>386</v>
      </c>
      <c r="F17370" s="68" t="s">
        <v>582</v>
      </c>
      <c r="G17370" s="67" t="s">
        <v>583</v>
      </c>
      <c r="H17370" s="68" t="s">
        <v>364</v>
      </c>
      <c r="I17370" s="69">
        <v>0</v>
      </c>
      <c r="J17370" s="69">
        <v>0</v>
      </c>
      <c r="K17370" s="91"/>
      <c r="L17370" s="91"/>
    </row>
    <row r="17371" spans="2:12" x14ac:dyDescent="0.25">
      <c r="B17371" s="67" t="s">
        <v>554</v>
      </c>
      <c r="C17371" s="67" t="s">
        <v>555</v>
      </c>
      <c r="D17371" s="68" t="s">
        <v>385</v>
      </c>
      <c r="E17371" s="67" t="s">
        <v>386</v>
      </c>
      <c r="F17371" s="68" t="s">
        <v>582</v>
      </c>
      <c r="G17371" s="67" t="s">
        <v>583</v>
      </c>
      <c r="H17371" s="68" t="s">
        <v>362</v>
      </c>
      <c r="I17371" s="69">
        <v>0</v>
      </c>
      <c r="J17371" s="69">
        <v>0</v>
      </c>
      <c r="K17371" s="91"/>
      <c r="L17371" s="91"/>
    </row>
    <row r="17372" spans="2:12" x14ac:dyDescent="0.25">
      <c r="B17372" s="67" t="s">
        <v>554</v>
      </c>
      <c r="C17372" s="67" t="s">
        <v>555</v>
      </c>
      <c r="D17372" s="68" t="s">
        <v>385</v>
      </c>
      <c r="E17372" s="67" t="s">
        <v>386</v>
      </c>
      <c r="F17372" s="68" t="s">
        <v>582</v>
      </c>
      <c r="G17372" s="67" t="s">
        <v>583</v>
      </c>
      <c r="H17372" s="68" t="s">
        <v>364</v>
      </c>
      <c r="I17372" s="69">
        <v>0</v>
      </c>
      <c r="J17372" s="69">
        <v>0</v>
      </c>
      <c r="K17372" s="91"/>
      <c r="L17372" s="91"/>
    </row>
    <row r="17373" spans="2:12" x14ac:dyDescent="0.25">
      <c r="B17373" s="67" t="s">
        <v>554</v>
      </c>
      <c r="C17373" s="67" t="s">
        <v>555</v>
      </c>
      <c r="D17373" s="68" t="s">
        <v>385</v>
      </c>
      <c r="E17373" s="67" t="s">
        <v>386</v>
      </c>
      <c r="F17373" s="68" t="s">
        <v>582</v>
      </c>
      <c r="G17373" s="67" t="s">
        <v>583</v>
      </c>
      <c r="H17373" s="68" t="s">
        <v>362</v>
      </c>
      <c r="I17373" s="69">
        <v>0.309</v>
      </c>
      <c r="J17373" s="69">
        <v>0.20599999999999999</v>
      </c>
      <c r="K17373" s="91"/>
      <c r="L17373" s="91"/>
    </row>
    <row r="17374" spans="2:12" x14ac:dyDescent="0.25">
      <c r="B17374" s="67" t="s">
        <v>554</v>
      </c>
      <c r="C17374" s="67" t="s">
        <v>555</v>
      </c>
      <c r="D17374" s="68" t="s">
        <v>385</v>
      </c>
      <c r="E17374" s="67" t="s">
        <v>386</v>
      </c>
      <c r="F17374" s="68" t="s">
        <v>582</v>
      </c>
      <c r="G17374" s="67" t="s">
        <v>583</v>
      </c>
      <c r="H17374" s="68" t="s">
        <v>363</v>
      </c>
      <c r="I17374" s="69">
        <v>0.39140000000000003</v>
      </c>
      <c r="J17374" s="69">
        <v>0.55620000000000003</v>
      </c>
      <c r="K17374" s="91"/>
      <c r="L17374" s="91"/>
    </row>
    <row r="17375" spans="2:12" x14ac:dyDescent="0.25">
      <c r="B17375" s="67" t="s">
        <v>554</v>
      </c>
      <c r="C17375" s="67" t="s">
        <v>555</v>
      </c>
      <c r="D17375" s="68" t="s">
        <v>385</v>
      </c>
      <c r="E17375" s="67" t="s">
        <v>386</v>
      </c>
      <c r="F17375" s="68" t="s">
        <v>582</v>
      </c>
      <c r="G17375" s="67" t="s">
        <v>583</v>
      </c>
      <c r="H17375" s="68" t="s">
        <v>364</v>
      </c>
      <c r="I17375" s="69">
        <v>0.45319999999999999</v>
      </c>
      <c r="J17375" s="69">
        <v>0.28839999999999999</v>
      </c>
      <c r="K17375" s="91"/>
      <c r="L17375" s="91"/>
    </row>
    <row r="17376" spans="2:12" x14ac:dyDescent="0.25">
      <c r="B17376" s="67" t="s">
        <v>554</v>
      </c>
      <c r="C17376" s="67" t="s">
        <v>555</v>
      </c>
      <c r="D17376" s="68" t="s">
        <v>385</v>
      </c>
      <c r="E17376" s="67" t="s">
        <v>386</v>
      </c>
      <c r="F17376" s="68" t="s">
        <v>582</v>
      </c>
      <c r="G17376" s="67" t="s">
        <v>583</v>
      </c>
      <c r="H17376" s="68" t="s">
        <v>362</v>
      </c>
      <c r="I17376" s="69">
        <v>85</v>
      </c>
      <c r="J17376" s="69">
        <v>75</v>
      </c>
      <c r="K17376" s="91"/>
      <c r="L17376" s="91"/>
    </row>
    <row r="17377" spans="2:12" x14ac:dyDescent="0.25">
      <c r="B17377" s="67" t="s">
        <v>554</v>
      </c>
      <c r="C17377" s="67" t="s">
        <v>555</v>
      </c>
      <c r="D17377" s="68" t="s">
        <v>385</v>
      </c>
      <c r="E17377" s="67" t="s">
        <v>386</v>
      </c>
      <c r="F17377" s="68" t="s">
        <v>582</v>
      </c>
      <c r="G17377" s="67" t="s">
        <v>583</v>
      </c>
      <c r="H17377" s="68" t="s">
        <v>363</v>
      </c>
      <c r="I17377" s="69">
        <v>68</v>
      </c>
      <c r="J17377" s="69">
        <v>30</v>
      </c>
      <c r="K17377" s="91"/>
      <c r="L17377" s="91"/>
    </row>
    <row r="17378" spans="2:12" x14ac:dyDescent="0.25">
      <c r="B17378" s="67" t="s">
        <v>554</v>
      </c>
      <c r="C17378" s="67" t="s">
        <v>555</v>
      </c>
      <c r="D17378" s="68" t="s">
        <v>385</v>
      </c>
      <c r="E17378" s="67" t="s">
        <v>386</v>
      </c>
      <c r="F17378" s="68" t="s">
        <v>582</v>
      </c>
      <c r="G17378" s="67" t="s">
        <v>583</v>
      </c>
      <c r="H17378" s="68" t="s">
        <v>364</v>
      </c>
      <c r="I17378" s="69">
        <v>45</v>
      </c>
      <c r="J17378" s="69">
        <v>63</v>
      </c>
      <c r="K17378" s="91"/>
      <c r="L17378" s="91"/>
    </row>
    <row r="17379" spans="2:12" x14ac:dyDescent="0.25">
      <c r="B17379" s="67" t="s">
        <v>554</v>
      </c>
      <c r="C17379" s="67" t="s">
        <v>555</v>
      </c>
      <c r="D17379" s="68" t="s">
        <v>385</v>
      </c>
      <c r="E17379" s="67" t="s">
        <v>386</v>
      </c>
      <c r="F17379" s="68" t="s">
        <v>582</v>
      </c>
      <c r="G17379" s="67" t="s">
        <v>583</v>
      </c>
      <c r="H17379" s="68" t="s">
        <v>362</v>
      </c>
      <c r="I17379" s="69">
        <v>18</v>
      </c>
      <c r="J17379" s="69">
        <v>36</v>
      </c>
      <c r="K17379" s="91"/>
      <c r="L17379" s="91"/>
    </row>
    <row r="17380" spans="2:12" x14ac:dyDescent="0.25">
      <c r="B17380" s="67" t="s">
        <v>554</v>
      </c>
      <c r="C17380" s="67" t="s">
        <v>555</v>
      </c>
      <c r="D17380" s="68" t="s">
        <v>385</v>
      </c>
      <c r="E17380" s="67" t="s">
        <v>386</v>
      </c>
      <c r="F17380" s="68" t="s">
        <v>582</v>
      </c>
      <c r="G17380" s="67" t="s">
        <v>583</v>
      </c>
      <c r="H17380" s="68" t="s">
        <v>363</v>
      </c>
      <c r="I17380" s="69">
        <v>159</v>
      </c>
      <c r="J17380" s="69">
        <v>298</v>
      </c>
      <c r="K17380" s="91"/>
      <c r="L17380" s="91"/>
    </row>
    <row r="17381" spans="2:12" x14ac:dyDescent="0.25">
      <c r="B17381" s="67" t="s">
        <v>554</v>
      </c>
      <c r="C17381" s="67" t="s">
        <v>555</v>
      </c>
      <c r="D17381" s="68" t="s">
        <v>385</v>
      </c>
      <c r="E17381" s="67" t="s">
        <v>386</v>
      </c>
      <c r="F17381" s="68" t="s">
        <v>582</v>
      </c>
      <c r="G17381" s="67" t="s">
        <v>583</v>
      </c>
      <c r="H17381" s="68" t="s">
        <v>364</v>
      </c>
      <c r="I17381" s="69">
        <v>69</v>
      </c>
      <c r="J17381" s="69">
        <v>82</v>
      </c>
      <c r="K17381" s="91"/>
      <c r="L17381" s="91"/>
    </row>
    <row r="17382" spans="2:12" x14ac:dyDescent="0.25">
      <c r="B17382" s="67" t="s">
        <v>554</v>
      </c>
      <c r="C17382" s="67" t="s">
        <v>555</v>
      </c>
      <c r="D17382" s="68" t="s">
        <v>385</v>
      </c>
      <c r="E17382" s="67" t="s">
        <v>386</v>
      </c>
      <c r="F17382" s="68" t="s">
        <v>582</v>
      </c>
      <c r="G17382" s="67" t="s">
        <v>583</v>
      </c>
      <c r="H17382" s="68" t="s">
        <v>362</v>
      </c>
      <c r="I17382" s="69">
        <v>0</v>
      </c>
      <c r="J17382" s="69">
        <v>0</v>
      </c>
      <c r="K17382" s="91"/>
      <c r="L17382" s="91"/>
    </row>
    <row r="17383" spans="2:12" x14ac:dyDescent="0.25">
      <c r="B17383" s="67" t="s">
        <v>554</v>
      </c>
      <c r="C17383" s="67" t="s">
        <v>555</v>
      </c>
      <c r="D17383" s="68" t="s">
        <v>385</v>
      </c>
      <c r="E17383" s="67" t="s">
        <v>386</v>
      </c>
      <c r="F17383" s="68" t="s">
        <v>582</v>
      </c>
      <c r="G17383" s="67" t="s">
        <v>583</v>
      </c>
      <c r="H17383" s="68" t="s">
        <v>363</v>
      </c>
      <c r="I17383" s="69">
        <v>5</v>
      </c>
      <c r="J17383" s="69">
        <v>14</v>
      </c>
      <c r="K17383" s="91"/>
      <c r="L17383" s="91"/>
    </row>
    <row r="17384" spans="2:12" x14ac:dyDescent="0.25">
      <c r="B17384" s="67" t="s">
        <v>554</v>
      </c>
      <c r="C17384" s="67" t="s">
        <v>555</v>
      </c>
      <c r="D17384" s="68" t="s">
        <v>385</v>
      </c>
      <c r="E17384" s="67" t="s">
        <v>386</v>
      </c>
      <c r="F17384" s="68" t="s">
        <v>582</v>
      </c>
      <c r="G17384" s="67" t="s">
        <v>583</v>
      </c>
      <c r="H17384" s="68" t="s">
        <v>364</v>
      </c>
      <c r="I17384" s="69">
        <v>18</v>
      </c>
      <c r="J17384" s="69">
        <v>0</v>
      </c>
      <c r="K17384" s="91"/>
      <c r="L17384" s="91"/>
    </row>
    <row r="17385" spans="2:12" x14ac:dyDescent="0.25">
      <c r="B17385" s="67" t="s">
        <v>554</v>
      </c>
      <c r="C17385" s="67" t="s">
        <v>555</v>
      </c>
      <c r="D17385" s="68" t="s">
        <v>385</v>
      </c>
      <c r="E17385" s="67" t="s">
        <v>386</v>
      </c>
      <c r="F17385" s="68" t="s">
        <v>582</v>
      </c>
      <c r="G17385" s="67" t="s">
        <v>583</v>
      </c>
      <c r="H17385" s="68" t="s">
        <v>362</v>
      </c>
      <c r="I17385" s="69">
        <v>80</v>
      </c>
      <c r="J17385" s="69">
        <v>37</v>
      </c>
      <c r="K17385" s="91"/>
      <c r="L17385" s="91"/>
    </row>
    <row r="17386" spans="2:12" x14ac:dyDescent="0.25">
      <c r="B17386" s="67" t="s">
        <v>554</v>
      </c>
      <c r="C17386" s="67" t="s">
        <v>555</v>
      </c>
      <c r="D17386" s="68" t="s">
        <v>385</v>
      </c>
      <c r="E17386" s="67" t="s">
        <v>386</v>
      </c>
      <c r="F17386" s="68" t="s">
        <v>582</v>
      </c>
      <c r="G17386" s="67" t="s">
        <v>583</v>
      </c>
      <c r="H17386" s="68" t="s">
        <v>363</v>
      </c>
      <c r="I17386" s="69">
        <v>124</v>
      </c>
      <c r="J17386" s="69">
        <v>119</v>
      </c>
      <c r="K17386" s="91"/>
      <c r="L17386" s="91"/>
    </row>
    <row r="17387" spans="2:12" x14ac:dyDescent="0.25">
      <c r="B17387" s="67" t="s">
        <v>554</v>
      </c>
      <c r="C17387" s="67" t="s">
        <v>555</v>
      </c>
      <c r="D17387" s="68" t="s">
        <v>385</v>
      </c>
      <c r="E17387" s="67" t="s">
        <v>386</v>
      </c>
      <c r="F17387" s="68" t="s">
        <v>582</v>
      </c>
      <c r="G17387" s="67" t="s">
        <v>583</v>
      </c>
      <c r="H17387" s="68" t="s">
        <v>364</v>
      </c>
      <c r="I17387" s="69">
        <v>33</v>
      </c>
      <c r="J17387" s="69">
        <v>15</v>
      </c>
      <c r="K17387" s="91"/>
      <c r="L17387" s="91"/>
    </row>
    <row r="17388" spans="2:12" x14ac:dyDescent="0.25">
      <c r="B17388" s="67" t="s">
        <v>554</v>
      </c>
      <c r="C17388" s="67" t="s">
        <v>555</v>
      </c>
      <c r="D17388" s="68" t="s">
        <v>385</v>
      </c>
      <c r="E17388" s="67" t="s">
        <v>386</v>
      </c>
      <c r="F17388" s="68" t="s">
        <v>582</v>
      </c>
      <c r="G17388" s="67" t="s">
        <v>583</v>
      </c>
      <c r="H17388" s="68" t="s">
        <v>362</v>
      </c>
      <c r="I17388" s="69">
        <v>0</v>
      </c>
      <c r="J17388" s="69">
        <v>0</v>
      </c>
      <c r="K17388" s="91"/>
      <c r="L17388" s="91"/>
    </row>
    <row r="17389" spans="2:12" x14ac:dyDescent="0.25">
      <c r="B17389" s="67" t="s">
        <v>554</v>
      </c>
      <c r="C17389" s="67" t="s">
        <v>555</v>
      </c>
      <c r="D17389" s="68" t="s">
        <v>385</v>
      </c>
      <c r="E17389" s="67" t="s">
        <v>386</v>
      </c>
      <c r="F17389" s="68" t="s">
        <v>582</v>
      </c>
      <c r="G17389" s="67" t="s">
        <v>583</v>
      </c>
      <c r="H17389" s="68" t="s">
        <v>363</v>
      </c>
      <c r="I17389" s="69">
        <v>34</v>
      </c>
      <c r="J17389" s="69">
        <v>29</v>
      </c>
      <c r="K17389" s="91"/>
      <c r="L17389" s="91"/>
    </row>
    <row r="17390" spans="2:12" x14ac:dyDescent="0.25">
      <c r="B17390" s="67" t="s">
        <v>554</v>
      </c>
      <c r="C17390" s="67" t="s">
        <v>555</v>
      </c>
      <c r="D17390" s="68" t="s">
        <v>385</v>
      </c>
      <c r="E17390" s="67" t="s">
        <v>386</v>
      </c>
      <c r="F17390" s="68" t="s">
        <v>582</v>
      </c>
      <c r="G17390" s="67" t="s">
        <v>583</v>
      </c>
      <c r="H17390" s="68" t="s">
        <v>364</v>
      </c>
      <c r="I17390" s="69">
        <v>0</v>
      </c>
      <c r="J17390" s="69">
        <v>0</v>
      </c>
      <c r="K17390" s="91"/>
      <c r="L17390" s="91"/>
    </row>
    <row r="17391" spans="2:12" x14ac:dyDescent="0.25">
      <c r="B17391" s="67" t="s">
        <v>554</v>
      </c>
      <c r="C17391" s="67" t="s">
        <v>555</v>
      </c>
      <c r="D17391" s="68" t="s">
        <v>385</v>
      </c>
      <c r="E17391" s="67" t="s">
        <v>386</v>
      </c>
      <c r="F17391" s="68" t="s">
        <v>582</v>
      </c>
      <c r="G17391" s="67" t="s">
        <v>583</v>
      </c>
      <c r="H17391" s="68" t="s">
        <v>362</v>
      </c>
      <c r="I17391" s="69">
        <v>101</v>
      </c>
      <c r="J17391" s="69">
        <v>77</v>
      </c>
      <c r="K17391" s="91"/>
      <c r="L17391" s="91"/>
    </row>
    <row r="17392" spans="2:12" x14ac:dyDescent="0.25">
      <c r="B17392" s="67" t="s">
        <v>554</v>
      </c>
      <c r="C17392" s="67" t="s">
        <v>555</v>
      </c>
      <c r="D17392" s="68" t="s">
        <v>385</v>
      </c>
      <c r="E17392" s="67" t="s">
        <v>386</v>
      </c>
      <c r="F17392" s="68" t="s">
        <v>582</v>
      </c>
      <c r="G17392" s="67" t="s">
        <v>583</v>
      </c>
      <c r="H17392" s="68" t="s">
        <v>363</v>
      </c>
      <c r="I17392" s="69">
        <v>238</v>
      </c>
      <c r="J17392" s="69">
        <v>314</v>
      </c>
      <c r="K17392" s="91"/>
      <c r="L17392" s="91"/>
    </row>
    <row r="17393" spans="2:12" x14ac:dyDescent="0.25">
      <c r="B17393" s="67" t="s">
        <v>554</v>
      </c>
      <c r="C17393" s="67" t="s">
        <v>555</v>
      </c>
      <c r="D17393" s="68" t="s">
        <v>385</v>
      </c>
      <c r="E17393" s="67" t="s">
        <v>386</v>
      </c>
      <c r="F17393" s="68" t="s">
        <v>582</v>
      </c>
      <c r="G17393" s="67" t="s">
        <v>583</v>
      </c>
      <c r="H17393" s="68" t="s">
        <v>364</v>
      </c>
      <c r="I17393" s="69">
        <v>185</v>
      </c>
      <c r="J17393" s="69">
        <v>249</v>
      </c>
      <c r="K17393" s="91"/>
      <c r="L17393" s="91"/>
    </row>
    <row r="17394" spans="2:12" x14ac:dyDescent="0.25">
      <c r="B17394" s="67" t="s">
        <v>554</v>
      </c>
      <c r="C17394" s="67" t="s">
        <v>555</v>
      </c>
      <c r="D17394" s="68" t="s">
        <v>385</v>
      </c>
      <c r="E17394" s="67" t="s">
        <v>386</v>
      </c>
      <c r="F17394" s="68" t="s">
        <v>582</v>
      </c>
      <c r="G17394" s="67" t="s">
        <v>583</v>
      </c>
      <c r="H17394" s="68" t="s">
        <v>362</v>
      </c>
      <c r="I17394" s="69">
        <v>30</v>
      </c>
      <c r="J17394" s="69">
        <v>-5</v>
      </c>
      <c r="K17394" s="91"/>
      <c r="L17394" s="91"/>
    </row>
    <row r="17395" spans="2:12" x14ac:dyDescent="0.25">
      <c r="B17395" s="67" t="s">
        <v>554</v>
      </c>
      <c r="C17395" s="67" t="s">
        <v>555</v>
      </c>
      <c r="D17395" s="68" t="s">
        <v>385</v>
      </c>
      <c r="E17395" s="67" t="s">
        <v>386</v>
      </c>
      <c r="F17395" s="68" t="s">
        <v>582</v>
      </c>
      <c r="G17395" s="67" t="s">
        <v>583</v>
      </c>
      <c r="H17395" s="68" t="s">
        <v>363</v>
      </c>
      <c r="I17395" s="69">
        <v>2</v>
      </c>
      <c r="J17395" s="69">
        <v>0</v>
      </c>
      <c r="K17395" s="91"/>
      <c r="L17395" s="91"/>
    </row>
    <row r="17396" spans="2:12" x14ac:dyDescent="0.25">
      <c r="B17396" s="67" t="s">
        <v>554</v>
      </c>
      <c r="C17396" s="67" t="s">
        <v>555</v>
      </c>
      <c r="D17396" s="68" t="s">
        <v>385</v>
      </c>
      <c r="E17396" s="67" t="s">
        <v>386</v>
      </c>
      <c r="F17396" s="68" t="s">
        <v>582</v>
      </c>
      <c r="G17396" s="67" t="s">
        <v>583</v>
      </c>
      <c r="H17396" s="68" t="s">
        <v>364</v>
      </c>
      <c r="I17396" s="69">
        <v>30</v>
      </c>
      <c r="J17396" s="69">
        <v>0</v>
      </c>
      <c r="K17396" s="91"/>
      <c r="L17396" s="91"/>
    </row>
    <row r="17397" spans="2:12" x14ac:dyDescent="0.25">
      <c r="B17397" s="67" t="s">
        <v>554</v>
      </c>
      <c r="C17397" s="67" t="s">
        <v>555</v>
      </c>
      <c r="D17397" s="68" t="s">
        <v>385</v>
      </c>
      <c r="E17397" s="67" t="s">
        <v>386</v>
      </c>
      <c r="F17397" s="68" t="s">
        <v>582</v>
      </c>
      <c r="G17397" s="67" t="s">
        <v>583</v>
      </c>
      <c r="H17397" s="68" t="s">
        <v>362</v>
      </c>
      <c r="I17397" s="69">
        <v>50</v>
      </c>
      <c r="J17397" s="69">
        <v>45</v>
      </c>
      <c r="K17397" s="91"/>
      <c r="L17397" s="91"/>
    </row>
    <row r="17398" spans="2:12" x14ac:dyDescent="0.25">
      <c r="B17398" s="67" t="s">
        <v>554</v>
      </c>
      <c r="C17398" s="67" t="s">
        <v>555</v>
      </c>
      <c r="D17398" s="68" t="s">
        <v>385</v>
      </c>
      <c r="E17398" s="67" t="s">
        <v>386</v>
      </c>
      <c r="F17398" s="68" t="s">
        <v>582</v>
      </c>
      <c r="G17398" s="67" t="s">
        <v>583</v>
      </c>
      <c r="H17398" s="68" t="s">
        <v>363</v>
      </c>
      <c r="I17398" s="69">
        <v>103</v>
      </c>
      <c r="J17398" s="69">
        <v>147</v>
      </c>
      <c r="K17398" s="91"/>
      <c r="L17398" s="91"/>
    </row>
    <row r="17399" spans="2:12" x14ac:dyDescent="0.25">
      <c r="B17399" s="67" t="s">
        <v>554</v>
      </c>
      <c r="C17399" s="67" t="s">
        <v>555</v>
      </c>
      <c r="D17399" s="68" t="s">
        <v>385</v>
      </c>
      <c r="E17399" s="67" t="s">
        <v>386</v>
      </c>
      <c r="F17399" s="68" t="s">
        <v>582</v>
      </c>
      <c r="G17399" s="67" t="s">
        <v>583</v>
      </c>
      <c r="H17399" s="68" t="s">
        <v>364</v>
      </c>
      <c r="I17399" s="69">
        <v>52</v>
      </c>
      <c r="J17399" s="69">
        <v>74</v>
      </c>
      <c r="K17399" s="91"/>
      <c r="L17399" s="91"/>
    </row>
    <row r="17400" spans="2:12" x14ac:dyDescent="0.25">
      <c r="B17400" s="67" t="s">
        <v>554</v>
      </c>
      <c r="C17400" s="67" t="s">
        <v>555</v>
      </c>
      <c r="D17400" s="68" t="s">
        <v>385</v>
      </c>
      <c r="E17400" s="67" t="s">
        <v>386</v>
      </c>
      <c r="F17400" s="68" t="s">
        <v>582</v>
      </c>
      <c r="G17400" s="67" t="s">
        <v>583</v>
      </c>
      <c r="H17400" s="68" t="s">
        <v>362</v>
      </c>
      <c r="I17400" s="69">
        <v>26</v>
      </c>
      <c r="J17400" s="69">
        <v>88</v>
      </c>
      <c r="K17400" s="91"/>
      <c r="L17400" s="91"/>
    </row>
    <row r="17401" spans="2:12" x14ac:dyDescent="0.25">
      <c r="B17401" s="67" t="s">
        <v>554</v>
      </c>
      <c r="C17401" s="67" t="s">
        <v>555</v>
      </c>
      <c r="D17401" s="68" t="s">
        <v>385</v>
      </c>
      <c r="E17401" s="67" t="s">
        <v>386</v>
      </c>
      <c r="F17401" s="68" t="s">
        <v>582</v>
      </c>
      <c r="G17401" s="67" t="s">
        <v>583</v>
      </c>
      <c r="H17401" s="68" t="s">
        <v>363</v>
      </c>
      <c r="I17401" s="69">
        <v>144</v>
      </c>
      <c r="J17401" s="69">
        <v>192</v>
      </c>
      <c r="K17401" s="91"/>
      <c r="L17401" s="91"/>
    </row>
    <row r="17402" spans="2:12" x14ac:dyDescent="0.25">
      <c r="B17402" s="67" t="s">
        <v>554</v>
      </c>
      <c r="C17402" s="67" t="s">
        <v>555</v>
      </c>
      <c r="D17402" s="68" t="s">
        <v>385</v>
      </c>
      <c r="E17402" s="67" t="s">
        <v>386</v>
      </c>
      <c r="F17402" s="68" t="s">
        <v>582</v>
      </c>
      <c r="G17402" s="67" t="s">
        <v>583</v>
      </c>
      <c r="H17402" s="68" t="s">
        <v>364</v>
      </c>
      <c r="I17402" s="69">
        <v>0</v>
      </c>
      <c r="J17402" s="69">
        <v>14</v>
      </c>
      <c r="K17402" s="91"/>
      <c r="L17402" s="91"/>
    </row>
    <row r="17403" spans="2:12" x14ac:dyDescent="0.25">
      <c r="B17403" s="67" t="s">
        <v>554</v>
      </c>
      <c r="C17403" s="67" t="s">
        <v>555</v>
      </c>
      <c r="D17403" s="68" t="s">
        <v>385</v>
      </c>
      <c r="E17403" s="67" t="s">
        <v>386</v>
      </c>
      <c r="F17403" s="68" t="s">
        <v>582</v>
      </c>
      <c r="G17403" s="67" t="s">
        <v>583</v>
      </c>
      <c r="H17403" s="68" t="s">
        <v>362</v>
      </c>
      <c r="I17403" s="69">
        <v>0</v>
      </c>
      <c r="J17403" s="69">
        <v>0</v>
      </c>
      <c r="K17403" s="91"/>
      <c r="L17403" s="91"/>
    </row>
    <row r="17404" spans="2:12" x14ac:dyDescent="0.25">
      <c r="B17404" s="67" t="s">
        <v>554</v>
      </c>
      <c r="C17404" s="67" t="s">
        <v>555</v>
      </c>
      <c r="D17404" s="68" t="s">
        <v>385</v>
      </c>
      <c r="E17404" s="67" t="s">
        <v>386</v>
      </c>
      <c r="F17404" s="68" t="s">
        <v>582</v>
      </c>
      <c r="G17404" s="67" t="s">
        <v>583</v>
      </c>
      <c r="H17404" s="68" t="s">
        <v>363</v>
      </c>
      <c r="I17404" s="69">
        <v>107</v>
      </c>
      <c r="J17404" s="69">
        <v>178</v>
      </c>
      <c r="K17404" s="91"/>
      <c r="L17404" s="91"/>
    </row>
    <row r="17405" spans="2:12" x14ac:dyDescent="0.25">
      <c r="B17405" s="67" t="s">
        <v>554</v>
      </c>
      <c r="C17405" s="67" t="s">
        <v>555</v>
      </c>
      <c r="D17405" s="68" t="s">
        <v>385</v>
      </c>
      <c r="E17405" s="67" t="s">
        <v>386</v>
      </c>
      <c r="F17405" s="68" t="s">
        <v>582</v>
      </c>
      <c r="G17405" s="67" t="s">
        <v>583</v>
      </c>
      <c r="H17405" s="68" t="s">
        <v>364</v>
      </c>
      <c r="I17405" s="69">
        <v>45</v>
      </c>
      <c r="J17405" s="69">
        <v>43</v>
      </c>
      <c r="K17405" s="91"/>
      <c r="L17405" s="91"/>
    </row>
    <row r="17406" spans="2:12" x14ac:dyDescent="0.25">
      <c r="B17406" s="67" t="s">
        <v>554</v>
      </c>
      <c r="C17406" s="67" t="s">
        <v>555</v>
      </c>
      <c r="D17406" s="68" t="s">
        <v>385</v>
      </c>
      <c r="E17406" s="67" t="s">
        <v>386</v>
      </c>
      <c r="F17406" s="68" t="s">
        <v>582</v>
      </c>
      <c r="G17406" s="67" t="s">
        <v>583</v>
      </c>
      <c r="H17406" s="68" t="s">
        <v>362</v>
      </c>
      <c r="I17406" s="69">
        <v>0</v>
      </c>
      <c r="J17406" s="69">
        <v>0</v>
      </c>
      <c r="K17406" s="91"/>
      <c r="L17406" s="91"/>
    </row>
    <row r="17407" spans="2:12" x14ac:dyDescent="0.25">
      <c r="B17407" s="67" t="s">
        <v>554</v>
      </c>
      <c r="C17407" s="67" t="s">
        <v>555</v>
      </c>
      <c r="D17407" s="68" t="s">
        <v>385</v>
      </c>
      <c r="E17407" s="67" t="s">
        <v>386</v>
      </c>
      <c r="F17407" s="68" t="s">
        <v>582</v>
      </c>
      <c r="G17407" s="67" t="s">
        <v>583</v>
      </c>
      <c r="H17407" s="68" t="s">
        <v>363</v>
      </c>
      <c r="I17407" s="69">
        <v>0.3296</v>
      </c>
      <c r="J17407" s="69">
        <v>8.2400000000000001E-2</v>
      </c>
      <c r="K17407" s="91"/>
      <c r="L17407" s="91"/>
    </row>
    <row r="17408" spans="2:12" x14ac:dyDescent="0.25">
      <c r="B17408" s="67" t="s">
        <v>554</v>
      </c>
      <c r="C17408" s="67" t="s">
        <v>555</v>
      </c>
      <c r="D17408" s="68" t="s">
        <v>385</v>
      </c>
      <c r="E17408" s="67" t="s">
        <v>386</v>
      </c>
      <c r="F17408" s="68" t="s">
        <v>582</v>
      </c>
      <c r="G17408" s="67" t="s">
        <v>583</v>
      </c>
      <c r="H17408" s="68" t="s">
        <v>364</v>
      </c>
      <c r="I17408" s="69">
        <v>0</v>
      </c>
      <c r="J17408" s="69">
        <v>0</v>
      </c>
      <c r="K17408" s="91"/>
      <c r="L17408" s="91"/>
    </row>
    <row r="17409" spans="2:12" x14ac:dyDescent="0.25">
      <c r="B17409" s="67" t="s">
        <v>554</v>
      </c>
      <c r="C17409" s="67" t="s">
        <v>555</v>
      </c>
      <c r="D17409" s="68" t="s">
        <v>385</v>
      </c>
      <c r="E17409" s="67" t="s">
        <v>386</v>
      </c>
      <c r="F17409" s="68" t="s">
        <v>582</v>
      </c>
      <c r="G17409" s="67" t="s">
        <v>583</v>
      </c>
      <c r="H17409" s="68" t="s">
        <v>362</v>
      </c>
      <c r="I17409" s="69">
        <v>83</v>
      </c>
      <c r="J17409" s="69">
        <v>63</v>
      </c>
      <c r="K17409" s="91"/>
      <c r="L17409" s="91"/>
    </row>
    <row r="17410" spans="2:12" x14ac:dyDescent="0.25">
      <c r="B17410" s="67" t="s">
        <v>554</v>
      </c>
      <c r="C17410" s="67" t="s">
        <v>555</v>
      </c>
      <c r="D17410" s="68" t="s">
        <v>385</v>
      </c>
      <c r="E17410" s="67" t="s">
        <v>386</v>
      </c>
      <c r="F17410" s="68" t="s">
        <v>582</v>
      </c>
      <c r="G17410" s="67" t="s">
        <v>583</v>
      </c>
      <c r="H17410" s="68" t="s">
        <v>363</v>
      </c>
      <c r="I17410" s="69">
        <v>56</v>
      </c>
      <c r="J17410" s="69">
        <v>123</v>
      </c>
      <c r="K17410" s="91"/>
      <c r="L17410" s="91"/>
    </row>
    <row r="17411" spans="2:12" x14ac:dyDescent="0.25">
      <c r="B17411" s="67" t="s">
        <v>554</v>
      </c>
      <c r="C17411" s="67" t="s">
        <v>555</v>
      </c>
      <c r="D17411" s="68" t="s">
        <v>385</v>
      </c>
      <c r="E17411" s="67" t="s">
        <v>386</v>
      </c>
      <c r="F17411" s="68" t="s">
        <v>582</v>
      </c>
      <c r="G17411" s="67" t="s">
        <v>583</v>
      </c>
      <c r="H17411" s="68" t="s">
        <v>364</v>
      </c>
      <c r="I17411" s="69">
        <v>4</v>
      </c>
      <c r="J17411" s="69">
        <v>8</v>
      </c>
      <c r="K17411" s="91"/>
      <c r="L17411" s="91"/>
    </row>
    <row r="17412" spans="2:12" x14ac:dyDescent="0.25">
      <c r="B17412" s="67" t="s">
        <v>554</v>
      </c>
      <c r="C17412" s="67" t="s">
        <v>555</v>
      </c>
      <c r="D17412" s="68" t="s">
        <v>385</v>
      </c>
      <c r="E17412" s="67" t="s">
        <v>386</v>
      </c>
      <c r="F17412" s="68" t="s">
        <v>582</v>
      </c>
      <c r="G17412" s="67" t="s">
        <v>583</v>
      </c>
      <c r="H17412" s="68" t="s">
        <v>362</v>
      </c>
      <c r="I17412" s="69">
        <v>0</v>
      </c>
      <c r="J17412" s="69">
        <v>0</v>
      </c>
      <c r="K17412" s="91"/>
      <c r="L17412" s="91"/>
    </row>
    <row r="17413" spans="2:12" x14ac:dyDescent="0.25">
      <c r="B17413" s="67" t="s">
        <v>554</v>
      </c>
      <c r="C17413" s="67" t="s">
        <v>555</v>
      </c>
      <c r="D17413" s="68" t="s">
        <v>385</v>
      </c>
      <c r="E17413" s="67" t="s">
        <v>386</v>
      </c>
      <c r="F17413" s="68" t="s">
        <v>582</v>
      </c>
      <c r="G17413" s="67" t="s">
        <v>583</v>
      </c>
      <c r="H17413" s="68" t="s">
        <v>363</v>
      </c>
      <c r="I17413" s="69">
        <v>203</v>
      </c>
      <c r="J17413" s="69">
        <v>170</v>
      </c>
      <c r="K17413" s="91"/>
      <c r="L17413" s="91"/>
    </row>
    <row r="17414" spans="2:12" x14ac:dyDescent="0.25">
      <c r="B17414" s="67" t="s">
        <v>554</v>
      </c>
      <c r="C17414" s="67" t="s">
        <v>555</v>
      </c>
      <c r="D17414" s="68" t="s">
        <v>385</v>
      </c>
      <c r="E17414" s="67" t="s">
        <v>386</v>
      </c>
      <c r="F17414" s="68" t="s">
        <v>582</v>
      </c>
      <c r="G17414" s="67" t="s">
        <v>583</v>
      </c>
      <c r="H17414" s="68" t="s">
        <v>364</v>
      </c>
      <c r="I17414" s="69">
        <v>50</v>
      </c>
      <c r="J17414" s="69">
        <v>33</v>
      </c>
      <c r="K17414" s="91"/>
      <c r="L17414" s="91"/>
    </row>
    <row r="17415" spans="2:12" x14ac:dyDescent="0.25">
      <c r="B17415" s="67" t="s">
        <v>554</v>
      </c>
      <c r="C17415" s="67" t="s">
        <v>555</v>
      </c>
      <c r="D17415" s="68" t="s">
        <v>385</v>
      </c>
      <c r="E17415" s="67" t="s">
        <v>386</v>
      </c>
      <c r="F17415" s="68" t="s">
        <v>582</v>
      </c>
      <c r="G17415" s="67" t="s">
        <v>583</v>
      </c>
      <c r="H17415" s="68" t="s">
        <v>362</v>
      </c>
      <c r="I17415" s="69">
        <v>0</v>
      </c>
      <c r="J17415" s="69">
        <v>0</v>
      </c>
      <c r="K17415" s="91"/>
      <c r="L17415" s="91"/>
    </row>
    <row r="17416" spans="2:12" x14ac:dyDescent="0.25">
      <c r="B17416" s="67" t="s">
        <v>554</v>
      </c>
      <c r="C17416" s="67" t="s">
        <v>555</v>
      </c>
      <c r="D17416" s="68" t="s">
        <v>385</v>
      </c>
      <c r="E17416" s="67" t="s">
        <v>386</v>
      </c>
      <c r="F17416" s="68" t="s">
        <v>582</v>
      </c>
      <c r="G17416" s="67" t="s">
        <v>583</v>
      </c>
      <c r="H17416" s="68" t="s">
        <v>363</v>
      </c>
      <c r="I17416" s="69">
        <v>0</v>
      </c>
      <c r="J17416" s="69">
        <v>0</v>
      </c>
      <c r="K17416" s="91"/>
      <c r="L17416" s="91"/>
    </row>
    <row r="17417" spans="2:12" x14ac:dyDescent="0.25">
      <c r="B17417" s="67" t="s">
        <v>554</v>
      </c>
      <c r="C17417" s="67" t="s">
        <v>555</v>
      </c>
      <c r="D17417" s="68" t="s">
        <v>385</v>
      </c>
      <c r="E17417" s="67" t="s">
        <v>386</v>
      </c>
      <c r="F17417" s="68" t="s">
        <v>582</v>
      </c>
      <c r="G17417" s="67" t="s">
        <v>583</v>
      </c>
      <c r="H17417" s="68" t="s">
        <v>364</v>
      </c>
      <c r="I17417" s="69">
        <v>0</v>
      </c>
      <c r="J17417" s="69">
        <v>0</v>
      </c>
      <c r="K17417" s="91"/>
      <c r="L17417" s="91"/>
    </row>
    <row r="17418" spans="2:12" x14ac:dyDescent="0.25">
      <c r="B17418" s="67" t="s">
        <v>554</v>
      </c>
      <c r="C17418" s="67" t="s">
        <v>555</v>
      </c>
      <c r="D17418" s="68" t="s">
        <v>385</v>
      </c>
      <c r="E17418" s="67" t="s">
        <v>386</v>
      </c>
      <c r="F17418" s="68" t="s">
        <v>582</v>
      </c>
      <c r="G17418" s="67" t="s">
        <v>583</v>
      </c>
      <c r="H17418" s="68" t="s">
        <v>363</v>
      </c>
      <c r="I17418" s="69">
        <v>0</v>
      </c>
      <c r="J17418" s="69">
        <v>0</v>
      </c>
      <c r="K17418" s="91"/>
      <c r="L17418" s="91"/>
    </row>
    <row r="17419" spans="2:12" x14ac:dyDescent="0.25">
      <c r="B17419" s="67" t="s">
        <v>554</v>
      </c>
      <c r="C17419" s="67" t="s">
        <v>555</v>
      </c>
      <c r="D17419" s="68" t="s">
        <v>385</v>
      </c>
      <c r="E17419" s="67" t="s">
        <v>386</v>
      </c>
      <c r="F17419" s="68" t="s">
        <v>582</v>
      </c>
      <c r="G17419" s="67" t="s">
        <v>583</v>
      </c>
      <c r="H17419" s="68" t="s">
        <v>362</v>
      </c>
      <c r="I17419" s="69">
        <v>0</v>
      </c>
      <c r="J17419" s="69">
        <v>0</v>
      </c>
      <c r="K17419" s="91"/>
      <c r="L17419" s="91"/>
    </row>
    <row r="17420" spans="2:12" x14ac:dyDescent="0.25">
      <c r="B17420" s="67" t="s">
        <v>554</v>
      </c>
      <c r="C17420" s="67" t="s">
        <v>555</v>
      </c>
      <c r="D17420" s="68" t="s">
        <v>385</v>
      </c>
      <c r="E17420" s="67" t="s">
        <v>386</v>
      </c>
      <c r="F17420" s="68" t="s">
        <v>582</v>
      </c>
      <c r="G17420" s="67" t="s">
        <v>583</v>
      </c>
      <c r="H17420" s="68" t="s">
        <v>362</v>
      </c>
      <c r="I17420" s="69">
        <v>17</v>
      </c>
      <c r="J17420" s="69">
        <v>26</v>
      </c>
      <c r="K17420" s="91"/>
      <c r="L17420" s="91"/>
    </row>
    <row r="17421" spans="2:12" x14ac:dyDescent="0.25">
      <c r="B17421" s="67" t="s">
        <v>554</v>
      </c>
      <c r="C17421" s="67" t="s">
        <v>555</v>
      </c>
      <c r="D17421" s="68" t="s">
        <v>385</v>
      </c>
      <c r="E17421" s="67" t="s">
        <v>386</v>
      </c>
      <c r="F17421" s="68" t="s">
        <v>582</v>
      </c>
      <c r="G17421" s="67" t="s">
        <v>583</v>
      </c>
      <c r="H17421" s="68" t="s">
        <v>363</v>
      </c>
      <c r="I17421" s="69">
        <v>10</v>
      </c>
      <c r="J17421" s="69">
        <v>77</v>
      </c>
      <c r="K17421" s="91"/>
      <c r="L17421" s="91"/>
    </row>
    <row r="17422" spans="2:12" x14ac:dyDescent="0.25">
      <c r="B17422" s="67" t="s">
        <v>554</v>
      </c>
      <c r="C17422" s="67" t="s">
        <v>555</v>
      </c>
      <c r="D17422" s="68" t="s">
        <v>385</v>
      </c>
      <c r="E17422" s="67" t="s">
        <v>386</v>
      </c>
      <c r="F17422" s="68" t="s">
        <v>582</v>
      </c>
      <c r="G17422" s="67" t="s">
        <v>583</v>
      </c>
      <c r="H17422" s="68" t="s">
        <v>364</v>
      </c>
      <c r="I17422" s="69">
        <v>0</v>
      </c>
      <c r="J17422" s="69">
        <v>0</v>
      </c>
      <c r="K17422" s="91"/>
      <c r="L17422" s="91"/>
    </row>
    <row r="17423" spans="2:12" x14ac:dyDescent="0.25">
      <c r="B17423" s="67" t="s">
        <v>554</v>
      </c>
      <c r="C17423" s="67" t="s">
        <v>555</v>
      </c>
      <c r="D17423" s="68" t="s">
        <v>385</v>
      </c>
      <c r="E17423" s="67" t="s">
        <v>386</v>
      </c>
      <c r="F17423" s="68" t="s">
        <v>582</v>
      </c>
      <c r="G17423" s="67" t="s">
        <v>583</v>
      </c>
      <c r="H17423" s="68" t="s">
        <v>362</v>
      </c>
      <c r="I17423" s="69">
        <v>0</v>
      </c>
      <c r="J17423" s="69">
        <v>0</v>
      </c>
      <c r="K17423" s="91"/>
      <c r="L17423" s="91"/>
    </row>
    <row r="17424" spans="2:12" x14ac:dyDescent="0.25">
      <c r="B17424" s="67" t="s">
        <v>554</v>
      </c>
      <c r="C17424" s="67" t="s">
        <v>555</v>
      </c>
      <c r="D17424" s="68" t="s">
        <v>385</v>
      </c>
      <c r="E17424" s="67" t="s">
        <v>386</v>
      </c>
      <c r="F17424" s="68" t="s">
        <v>582</v>
      </c>
      <c r="G17424" s="67" t="s">
        <v>583</v>
      </c>
      <c r="H17424" s="68" t="s">
        <v>363</v>
      </c>
      <c r="I17424" s="69">
        <v>0</v>
      </c>
      <c r="J17424" s="69">
        <v>0</v>
      </c>
      <c r="K17424" s="91"/>
      <c r="L17424" s="91"/>
    </row>
    <row r="17425" spans="2:12" x14ac:dyDescent="0.25">
      <c r="B17425" s="67" t="s">
        <v>554</v>
      </c>
      <c r="C17425" s="67" t="s">
        <v>555</v>
      </c>
      <c r="D17425" s="68" t="s">
        <v>385</v>
      </c>
      <c r="E17425" s="67" t="s">
        <v>386</v>
      </c>
      <c r="F17425" s="68" t="s">
        <v>582</v>
      </c>
      <c r="G17425" s="67" t="s">
        <v>583</v>
      </c>
      <c r="H17425" s="68" t="s">
        <v>364</v>
      </c>
      <c r="I17425" s="69">
        <v>0</v>
      </c>
      <c r="J17425" s="69">
        <v>0</v>
      </c>
      <c r="K17425" s="91"/>
      <c r="L17425" s="91"/>
    </row>
    <row r="17426" spans="2:12" x14ac:dyDescent="0.25">
      <c r="B17426" s="67" t="s">
        <v>554</v>
      </c>
      <c r="C17426" s="67" t="s">
        <v>555</v>
      </c>
      <c r="D17426" s="68" t="s">
        <v>385</v>
      </c>
      <c r="E17426" s="67" t="s">
        <v>386</v>
      </c>
      <c r="F17426" s="68" t="s">
        <v>582</v>
      </c>
      <c r="G17426" s="67" t="s">
        <v>583</v>
      </c>
      <c r="H17426" s="68" t="s">
        <v>362</v>
      </c>
      <c r="I17426" s="69">
        <v>0</v>
      </c>
      <c r="J17426" s="69">
        <v>0</v>
      </c>
      <c r="K17426" s="91"/>
      <c r="L17426" s="91"/>
    </row>
    <row r="17427" spans="2:12" x14ac:dyDescent="0.25">
      <c r="B17427" s="67" t="s">
        <v>554</v>
      </c>
      <c r="C17427" s="67" t="s">
        <v>555</v>
      </c>
      <c r="D17427" s="68" t="s">
        <v>385</v>
      </c>
      <c r="E17427" s="67" t="s">
        <v>386</v>
      </c>
      <c r="F17427" s="68" t="s">
        <v>582</v>
      </c>
      <c r="G17427" s="67" t="s">
        <v>583</v>
      </c>
      <c r="H17427" s="68" t="s">
        <v>363</v>
      </c>
      <c r="I17427" s="69">
        <v>0</v>
      </c>
      <c r="J17427" s="69">
        <v>0</v>
      </c>
      <c r="K17427" s="91"/>
      <c r="L17427" s="91"/>
    </row>
    <row r="17428" spans="2:12" x14ac:dyDescent="0.25">
      <c r="B17428" s="67" t="s">
        <v>554</v>
      </c>
      <c r="C17428" s="67" t="s">
        <v>555</v>
      </c>
      <c r="D17428" s="68" t="s">
        <v>385</v>
      </c>
      <c r="E17428" s="67" t="s">
        <v>386</v>
      </c>
      <c r="F17428" s="68" t="s">
        <v>582</v>
      </c>
      <c r="G17428" s="67" t="s">
        <v>583</v>
      </c>
      <c r="H17428" s="68" t="s">
        <v>362</v>
      </c>
      <c r="I17428" s="69">
        <v>0</v>
      </c>
      <c r="J17428" s="69">
        <v>8</v>
      </c>
      <c r="K17428" s="91"/>
      <c r="L17428" s="91"/>
    </row>
    <row r="17429" spans="2:12" x14ac:dyDescent="0.25">
      <c r="B17429" s="67" t="s">
        <v>554</v>
      </c>
      <c r="C17429" s="67" t="s">
        <v>555</v>
      </c>
      <c r="D17429" s="68" t="s">
        <v>385</v>
      </c>
      <c r="E17429" s="67" t="s">
        <v>386</v>
      </c>
      <c r="F17429" s="68" t="s">
        <v>582</v>
      </c>
      <c r="G17429" s="67" t="s">
        <v>583</v>
      </c>
      <c r="H17429" s="68" t="s">
        <v>363</v>
      </c>
      <c r="I17429" s="69">
        <v>3</v>
      </c>
      <c r="J17429" s="69">
        <v>36</v>
      </c>
      <c r="K17429" s="91"/>
      <c r="L17429" s="91"/>
    </row>
    <row r="17430" spans="2:12" x14ac:dyDescent="0.25">
      <c r="B17430" s="67" t="s">
        <v>554</v>
      </c>
      <c r="C17430" s="67" t="s">
        <v>555</v>
      </c>
      <c r="D17430" s="68" t="s">
        <v>385</v>
      </c>
      <c r="E17430" s="67" t="s">
        <v>386</v>
      </c>
      <c r="F17430" s="68" t="s">
        <v>582</v>
      </c>
      <c r="G17430" s="67" t="s">
        <v>583</v>
      </c>
      <c r="H17430" s="68" t="s">
        <v>363</v>
      </c>
      <c r="I17430" s="69">
        <v>9</v>
      </c>
      <c r="J17430" s="69">
        <v>8</v>
      </c>
      <c r="K17430" s="91"/>
      <c r="L17430" s="91"/>
    </row>
    <row r="17431" spans="2:12" x14ac:dyDescent="0.25">
      <c r="B17431" s="67" t="s">
        <v>554</v>
      </c>
      <c r="C17431" s="67" t="s">
        <v>555</v>
      </c>
      <c r="D17431" s="68" t="s">
        <v>385</v>
      </c>
      <c r="E17431" s="67" t="s">
        <v>386</v>
      </c>
      <c r="F17431" s="68" t="s">
        <v>582</v>
      </c>
      <c r="G17431" s="67" t="s">
        <v>583</v>
      </c>
      <c r="H17431" s="68" t="s">
        <v>362</v>
      </c>
      <c r="I17431" s="69">
        <v>0</v>
      </c>
      <c r="J17431" s="69">
        <v>0</v>
      </c>
      <c r="K17431" s="91"/>
      <c r="L17431" s="91"/>
    </row>
    <row r="17432" spans="2:12" x14ac:dyDescent="0.25">
      <c r="B17432" s="67" t="s">
        <v>554</v>
      </c>
      <c r="C17432" s="67" t="s">
        <v>555</v>
      </c>
      <c r="D17432" s="68" t="s">
        <v>385</v>
      </c>
      <c r="E17432" s="67" t="s">
        <v>386</v>
      </c>
      <c r="F17432" s="68" t="s">
        <v>582</v>
      </c>
      <c r="G17432" s="67" t="s">
        <v>583</v>
      </c>
      <c r="H17432" s="68" t="s">
        <v>362</v>
      </c>
      <c r="I17432" s="69">
        <v>0</v>
      </c>
      <c r="J17432" s="69">
        <v>0</v>
      </c>
      <c r="K17432" s="91"/>
      <c r="L17432" s="91"/>
    </row>
    <row r="17433" spans="2:12" x14ac:dyDescent="0.25">
      <c r="B17433" s="67" t="s">
        <v>554</v>
      </c>
      <c r="C17433" s="67" t="s">
        <v>555</v>
      </c>
      <c r="D17433" s="68" t="s">
        <v>385</v>
      </c>
      <c r="E17433" s="67" t="s">
        <v>386</v>
      </c>
      <c r="F17433" s="68" t="s">
        <v>582</v>
      </c>
      <c r="G17433" s="67" t="s">
        <v>583</v>
      </c>
      <c r="H17433" s="68" t="s">
        <v>363</v>
      </c>
      <c r="I17433" s="69">
        <v>0</v>
      </c>
      <c r="J17433" s="69">
        <v>0</v>
      </c>
      <c r="K17433" s="91"/>
      <c r="L17433" s="91"/>
    </row>
    <row r="17434" spans="2:12" x14ac:dyDescent="0.25">
      <c r="B17434" s="67" t="s">
        <v>554</v>
      </c>
      <c r="C17434" s="67" t="s">
        <v>555</v>
      </c>
      <c r="D17434" s="68" t="s">
        <v>385</v>
      </c>
      <c r="E17434" s="67" t="s">
        <v>386</v>
      </c>
      <c r="F17434" s="68" t="s">
        <v>582</v>
      </c>
      <c r="G17434" s="67" t="s">
        <v>583</v>
      </c>
      <c r="H17434" s="68" t="s">
        <v>364</v>
      </c>
      <c r="I17434" s="69">
        <v>0</v>
      </c>
      <c r="J17434" s="69">
        <v>0</v>
      </c>
      <c r="K17434" s="91"/>
      <c r="L17434" s="91"/>
    </row>
    <row r="17435" spans="2:12" x14ac:dyDescent="0.25">
      <c r="B17435" s="67" t="s">
        <v>554</v>
      </c>
      <c r="C17435" s="67" t="s">
        <v>555</v>
      </c>
      <c r="D17435" s="68" t="s">
        <v>385</v>
      </c>
      <c r="E17435" s="67" t="s">
        <v>386</v>
      </c>
      <c r="F17435" s="68" t="s">
        <v>582</v>
      </c>
      <c r="G17435" s="67" t="s">
        <v>583</v>
      </c>
      <c r="H17435" s="68" t="s">
        <v>362</v>
      </c>
      <c r="I17435" s="69">
        <v>0</v>
      </c>
      <c r="J17435" s="69">
        <v>0</v>
      </c>
      <c r="K17435" s="91"/>
      <c r="L17435" s="91"/>
    </row>
    <row r="17436" spans="2:12" x14ac:dyDescent="0.25">
      <c r="B17436" s="67" t="s">
        <v>554</v>
      </c>
      <c r="C17436" s="67" t="s">
        <v>555</v>
      </c>
      <c r="D17436" s="68" t="s">
        <v>385</v>
      </c>
      <c r="E17436" s="67" t="s">
        <v>386</v>
      </c>
      <c r="F17436" s="68" t="s">
        <v>582</v>
      </c>
      <c r="G17436" s="67" t="s">
        <v>583</v>
      </c>
      <c r="H17436" s="68" t="s">
        <v>362</v>
      </c>
      <c r="I17436" s="69">
        <v>0</v>
      </c>
      <c r="J17436" s="69">
        <v>0</v>
      </c>
      <c r="K17436" s="91"/>
      <c r="L17436" s="91"/>
    </row>
    <row r="17437" spans="2:12" x14ac:dyDescent="0.25">
      <c r="B17437" s="67" t="s">
        <v>554</v>
      </c>
      <c r="C17437" s="67" t="s">
        <v>555</v>
      </c>
      <c r="D17437" s="68" t="s">
        <v>385</v>
      </c>
      <c r="E17437" s="67" t="s">
        <v>386</v>
      </c>
      <c r="F17437" s="68" t="s">
        <v>582</v>
      </c>
      <c r="G17437" s="67" t="s">
        <v>583</v>
      </c>
      <c r="H17437" s="68" t="s">
        <v>363</v>
      </c>
      <c r="I17437" s="69">
        <v>0</v>
      </c>
      <c r="J17437" s="69">
        <v>0</v>
      </c>
      <c r="K17437" s="91"/>
      <c r="L17437" s="91"/>
    </row>
    <row r="17438" spans="2:12" x14ac:dyDescent="0.25">
      <c r="B17438" s="67" t="s">
        <v>554</v>
      </c>
      <c r="C17438" s="67" t="s">
        <v>555</v>
      </c>
      <c r="D17438" s="68" t="s">
        <v>385</v>
      </c>
      <c r="E17438" s="67" t="s">
        <v>386</v>
      </c>
      <c r="F17438" s="68" t="s">
        <v>582</v>
      </c>
      <c r="G17438" s="67" t="s">
        <v>583</v>
      </c>
      <c r="H17438" s="68" t="s">
        <v>362</v>
      </c>
      <c r="I17438" s="69">
        <v>0</v>
      </c>
      <c r="J17438" s="69">
        <v>0</v>
      </c>
      <c r="K17438" s="91"/>
      <c r="L17438" s="91"/>
    </row>
    <row r="17439" spans="2:12" x14ac:dyDescent="0.25">
      <c r="B17439" s="67" t="s">
        <v>554</v>
      </c>
      <c r="C17439" s="67" t="s">
        <v>555</v>
      </c>
      <c r="D17439" s="68" t="s">
        <v>385</v>
      </c>
      <c r="E17439" s="67" t="s">
        <v>386</v>
      </c>
      <c r="F17439" s="68" t="s">
        <v>582</v>
      </c>
      <c r="G17439" s="67" t="s">
        <v>583</v>
      </c>
      <c r="H17439" s="68" t="s">
        <v>363</v>
      </c>
      <c r="I17439" s="69">
        <v>0</v>
      </c>
      <c r="J17439" s="69">
        <v>0</v>
      </c>
      <c r="K17439" s="91"/>
      <c r="L17439" s="91"/>
    </row>
    <row r="17440" spans="2:12" x14ac:dyDescent="0.25">
      <c r="B17440" s="67" t="s">
        <v>554</v>
      </c>
      <c r="C17440" s="67" t="s">
        <v>555</v>
      </c>
      <c r="D17440" s="68" t="s">
        <v>385</v>
      </c>
      <c r="E17440" s="67" t="s">
        <v>386</v>
      </c>
      <c r="F17440" s="68" t="s">
        <v>582</v>
      </c>
      <c r="G17440" s="67" t="s">
        <v>583</v>
      </c>
      <c r="H17440" s="68" t="s">
        <v>364</v>
      </c>
      <c r="I17440" s="69">
        <v>0</v>
      </c>
      <c r="J17440" s="69">
        <v>0</v>
      </c>
      <c r="K17440" s="91"/>
      <c r="L17440" s="91"/>
    </row>
    <row r="17441" spans="2:12" x14ac:dyDescent="0.25">
      <c r="B17441" s="67" t="s">
        <v>554</v>
      </c>
      <c r="C17441" s="67" t="s">
        <v>555</v>
      </c>
      <c r="D17441" s="68" t="s">
        <v>385</v>
      </c>
      <c r="E17441" s="67" t="s">
        <v>386</v>
      </c>
      <c r="F17441" s="68" t="s">
        <v>582</v>
      </c>
      <c r="G17441" s="67" t="s">
        <v>583</v>
      </c>
      <c r="H17441" s="68" t="s">
        <v>363</v>
      </c>
      <c r="I17441" s="69">
        <v>0</v>
      </c>
      <c r="J17441" s="69">
        <v>0</v>
      </c>
      <c r="K17441" s="91"/>
      <c r="L17441" s="91"/>
    </row>
    <row r="17442" spans="2:12" x14ac:dyDescent="0.25">
      <c r="B17442" s="67" t="s">
        <v>554</v>
      </c>
      <c r="C17442" s="67" t="s">
        <v>555</v>
      </c>
      <c r="D17442" s="68" t="s">
        <v>385</v>
      </c>
      <c r="E17442" s="67" t="s">
        <v>386</v>
      </c>
      <c r="F17442" s="68" t="s">
        <v>582</v>
      </c>
      <c r="G17442" s="67" t="s">
        <v>583</v>
      </c>
      <c r="H17442" s="68" t="s">
        <v>364</v>
      </c>
      <c r="I17442" s="69">
        <v>6</v>
      </c>
      <c r="J17442" s="69">
        <v>18</v>
      </c>
      <c r="K17442" s="91"/>
      <c r="L17442" s="91"/>
    </row>
    <row r="17443" spans="2:12" x14ac:dyDescent="0.25">
      <c r="B17443" s="67" t="s">
        <v>554</v>
      </c>
      <c r="C17443" s="67" t="s">
        <v>555</v>
      </c>
      <c r="D17443" s="68" t="s">
        <v>385</v>
      </c>
      <c r="E17443" s="67" t="s">
        <v>386</v>
      </c>
      <c r="F17443" s="68" t="s">
        <v>582</v>
      </c>
      <c r="G17443" s="67" t="s">
        <v>583</v>
      </c>
      <c r="H17443" s="68" t="s">
        <v>363</v>
      </c>
      <c r="I17443" s="69">
        <v>0</v>
      </c>
      <c r="J17443" s="69">
        <v>0</v>
      </c>
      <c r="K17443" s="91"/>
      <c r="L17443" s="91"/>
    </row>
    <row r="17444" spans="2:12" x14ac:dyDescent="0.25">
      <c r="B17444" s="67" t="s">
        <v>554</v>
      </c>
      <c r="C17444" s="67" t="s">
        <v>555</v>
      </c>
      <c r="D17444" s="68" t="s">
        <v>385</v>
      </c>
      <c r="E17444" s="67" t="s">
        <v>386</v>
      </c>
      <c r="F17444" s="68" t="s">
        <v>582</v>
      </c>
      <c r="G17444" s="67" t="s">
        <v>583</v>
      </c>
      <c r="H17444" s="68" t="s">
        <v>364</v>
      </c>
      <c r="I17444" s="69">
        <v>0</v>
      </c>
      <c r="J17444" s="69">
        <v>0</v>
      </c>
      <c r="K17444" s="91"/>
      <c r="L17444" s="91"/>
    </row>
    <row r="17445" spans="2:12" x14ac:dyDescent="0.25">
      <c r="B17445" s="67" t="s">
        <v>554</v>
      </c>
      <c r="C17445" s="67" t="s">
        <v>555</v>
      </c>
      <c r="D17445" s="68" t="s">
        <v>385</v>
      </c>
      <c r="E17445" s="67" t="s">
        <v>386</v>
      </c>
      <c r="F17445" s="68" t="s">
        <v>584</v>
      </c>
      <c r="G17445" s="67" t="s">
        <v>585</v>
      </c>
      <c r="H17445" s="68" t="s">
        <v>362</v>
      </c>
      <c r="I17445" s="69">
        <v>18</v>
      </c>
      <c r="J17445" s="69">
        <v>36</v>
      </c>
      <c r="K17445" s="91"/>
      <c r="L17445" s="91"/>
    </row>
    <row r="17446" spans="2:12" x14ac:dyDescent="0.25">
      <c r="B17446" s="67" t="s">
        <v>554</v>
      </c>
      <c r="C17446" s="67" t="s">
        <v>555</v>
      </c>
      <c r="D17446" s="68" t="s">
        <v>385</v>
      </c>
      <c r="E17446" s="67" t="s">
        <v>386</v>
      </c>
      <c r="F17446" s="68" t="s">
        <v>584</v>
      </c>
      <c r="G17446" s="67" t="s">
        <v>585</v>
      </c>
      <c r="H17446" s="68" t="s">
        <v>363</v>
      </c>
      <c r="I17446" s="69">
        <v>34.6</v>
      </c>
      <c r="J17446" s="69">
        <v>65.400000000000006</v>
      </c>
      <c r="K17446" s="91"/>
      <c r="L17446" s="91"/>
    </row>
    <row r="17447" spans="2:12" x14ac:dyDescent="0.25">
      <c r="B17447" s="67" t="s">
        <v>554</v>
      </c>
      <c r="C17447" s="67" t="s">
        <v>555</v>
      </c>
      <c r="D17447" s="68" t="s">
        <v>385</v>
      </c>
      <c r="E17447" s="67" t="s">
        <v>386</v>
      </c>
      <c r="F17447" s="68" t="s">
        <v>584</v>
      </c>
      <c r="G17447" s="67" t="s">
        <v>585</v>
      </c>
      <c r="H17447" s="68" t="s">
        <v>364</v>
      </c>
      <c r="I17447" s="69">
        <v>11.6</v>
      </c>
      <c r="J17447" s="69">
        <v>12.4</v>
      </c>
      <c r="K17447" s="91"/>
      <c r="L17447" s="91"/>
    </row>
    <row r="17448" spans="2:12" x14ac:dyDescent="0.25">
      <c r="B17448" s="67" t="s">
        <v>554</v>
      </c>
      <c r="C17448" s="67" t="s">
        <v>555</v>
      </c>
      <c r="D17448" s="68" t="s">
        <v>385</v>
      </c>
      <c r="E17448" s="67" t="s">
        <v>386</v>
      </c>
      <c r="F17448" s="68" t="s">
        <v>584</v>
      </c>
      <c r="G17448" s="67" t="s">
        <v>585</v>
      </c>
      <c r="H17448" s="68" t="s">
        <v>362</v>
      </c>
      <c r="I17448" s="69">
        <v>1.875</v>
      </c>
      <c r="J17448" s="69">
        <v>5.625</v>
      </c>
      <c r="K17448" s="91"/>
      <c r="L17448" s="91"/>
    </row>
    <row r="17449" spans="2:12" x14ac:dyDescent="0.25">
      <c r="B17449" s="67" t="s">
        <v>554</v>
      </c>
      <c r="C17449" s="67" t="s">
        <v>555</v>
      </c>
      <c r="D17449" s="68" t="s">
        <v>385</v>
      </c>
      <c r="E17449" s="67" t="s">
        <v>386</v>
      </c>
      <c r="F17449" s="68" t="s">
        <v>584</v>
      </c>
      <c r="G17449" s="67" t="s">
        <v>585</v>
      </c>
      <c r="H17449" s="68" t="s">
        <v>363</v>
      </c>
      <c r="I17449" s="69">
        <v>10.5</v>
      </c>
      <c r="J17449" s="69">
        <v>12.75</v>
      </c>
      <c r="K17449" s="91"/>
      <c r="L17449" s="91"/>
    </row>
    <row r="17450" spans="2:12" x14ac:dyDescent="0.25">
      <c r="B17450" s="67" t="s">
        <v>554</v>
      </c>
      <c r="C17450" s="67" t="s">
        <v>555</v>
      </c>
      <c r="D17450" s="68" t="s">
        <v>385</v>
      </c>
      <c r="E17450" s="67" t="s">
        <v>386</v>
      </c>
      <c r="F17450" s="68" t="s">
        <v>584</v>
      </c>
      <c r="G17450" s="67" t="s">
        <v>585</v>
      </c>
      <c r="H17450" s="68" t="s">
        <v>364</v>
      </c>
      <c r="I17450" s="69">
        <v>2.5</v>
      </c>
      <c r="J17450" s="69">
        <v>11.25</v>
      </c>
      <c r="K17450" s="91"/>
      <c r="L17450" s="91"/>
    </row>
    <row r="17451" spans="2:12" x14ac:dyDescent="0.25">
      <c r="B17451" s="67" t="s">
        <v>554</v>
      </c>
      <c r="C17451" s="67" t="s">
        <v>555</v>
      </c>
      <c r="D17451" s="68" t="s">
        <v>385</v>
      </c>
      <c r="E17451" s="67" t="s">
        <v>386</v>
      </c>
      <c r="F17451" s="68" t="s">
        <v>584</v>
      </c>
      <c r="G17451" s="67" t="s">
        <v>585</v>
      </c>
      <c r="H17451" s="68" t="s">
        <v>362</v>
      </c>
      <c r="I17451" s="69">
        <v>-0.3</v>
      </c>
      <c r="J17451" s="69">
        <v>0</v>
      </c>
      <c r="K17451" s="91"/>
      <c r="L17451" s="91"/>
    </row>
    <row r="17452" spans="2:12" x14ac:dyDescent="0.25">
      <c r="B17452" s="67" t="s">
        <v>554</v>
      </c>
      <c r="C17452" s="67" t="s">
        <v>555</v>
      </c>
      <c r="D17452" s="68" t="s">
        <v>385</v>
      </c>
      <c r="E17452" s="67" t="s">
        <v>386</v>
      </c>
      <c r="F17452" s="68" t="s">
        <v>584</v>
      </c>
      <c r="G17452" s="67" t="s">
        <v>585</v>
      </c>
      <c r="H17452" s="68" t="s">
        <v>363</v>
      </c>
      <c r="I17452" s="69">
        <v>0</v>
      </c>
      <c r="J17452" s="69">
        <v>678.9</v>
      </c>
      <c r="K17452" s="91"/>
      <c r="L17452" s="91"/>
    </row>
    <row r="17453" spans="2:12" x14ac:dyDescent="0.25">
      <c r="B17453" s="67" t="s">
        <v>554</v>
      </c>
      <c r="C17453" s="67" t="s">
        <v>555</v>
      </c>
      <c r="D17453" s="68" t="s">
        <v>385</v>
      </c>
      <c r="E17453" s="67" t="s">
        <v>386</v>
      </c>
      <c r="F17453" s="68" t="s">
        <v>584</v>
      </c>
      <c r="G17453" s="67" t="s">
        <v>585</v>
      </c>
      <c r="H17453" s="68" t="s">
        <v>364</v>
      </c>
      <c r="I17453" s="69">
        <v>0</v>
      </c>
      <c r="J17453" s="69">
        <v>69.75</v>
      </c>
      <c r="K17453" s="91"/>
      <c r="L17453" s="91"/>
    </row>
    <row r="17454" spans="2:12" x14ac:dyDescent="0.25">
      <c r="B17454" s="67" t="s">
        <v>554</v>
      </c>
      <c r="C17454" s="67" t="s">
        <v>555</v>
      </c>
      <c r="D17454" s="68" t="s">
        <v>385</v>
      </c>
      <c r="E17454" s="67" t="s">
        <v>386</v>
      </c>
      <c r="F17454" s="68" t="s">
        <v>584</v>
      </c>
      <c r="G17454" s="67" t="s">
        <v>585</v>
      </c>
      <c r="H17454" s="68" t="s">
        <v>362</v>
      </c>
      <c r="I17454" s="69">
        <v>43</v>
      </c>
      <c r="J17454" s="69">
        <v>39</v>
      </c>
      <c r="K17454" s="91"/>
      <c r="L17454" s="91"/>
    </row>
    <row r="17455" spans="2:12" x14ac:dyDescent="0.25">
      <c r="B17455" s="67" t="s">
        <v>554</v>
      </c>
      <c r="C17455" s="67" t="s">
        <v>555</v>
      </c>
      <c r="D17455" s="68" t="s">
        <v>385</v>
      </c>
      <c r="E17455" s="67" t="s">
        <v>386</v>
      </c>
      <c r="F17455" s="68" t="s">
        <v>584</v>
      </c>
      <c r="G17455" s="67" t="s">
        <v>585</v>
      </c>
      <c r="H17455" s="68" t="s">
        <v>363</v>
      </c>
      <c r="I17455" s="69">
        <v>79</v>
      </c>
      <c r="J17455" s="69">
        <v>84</v>
      </c>
      <c r="K17455" s="91"/>
      <c r="L17455" s="91"/>
    </row>
    <row r="17456" spans="2:12" x14ac:dyDescent="0.25">
      <c r="B17456" s="67" t="s">
        <v>554</v>
      </c>
      <c r="C17456" s="67" t="s">
        <v>555</v>
      </c>
      <c r="D17456" s="68" t="s">
        <v>385</v>
      </c>
      <c r="E17456" s="67" t="s">
        <v>386</v>
      </c>
      <c r="F17456" s="68" t="s">
        <v>584</v>
      </c>
      <c r="G17456" s="67" t="s">
        <v>585</v>
      </c>
      <c r="H17456" s="68" t="s">
        <v>364</v>
      </c>
      <c r="I17456" s="69">
        <v>37</v>
      </c>
      <c r="J17456" s="69">
        <v>16</v>
      </c>
      <c r="K17456" s="91"/>
      <c r="L17456" s="91"/>
    </row>
    <row r="17457" spans="2:12" x14ac:dyDescent="0.25">
      <c r="B17457" s="67" t="s">
        <v>554</v>
      </c>
      <c r="C17457" s="67" t="s">
        <v>555</v>
      </c>
      <c r="D17457" s="68" t="s">
        <v>385</v>
      </c>
      <c r="E17457" s="67" t="s">
        <v>386</v>
      </c>
      <c r="F17457" s="68" t="s">
        <v>584</v>
      </c>
      <c r="G17457" s="67" t="s">
        <v>585</v>
      </c>
      <c r="H17457" s="68" t="s">
        <v>362</v>
      </c>
      <c r="I17457" s="69">
        <v>65</v>
      </c>
      <c r="J17457" s="69">
        <v>105</v>
      </c>
      <c r="K17457" s="91"/>
      <c r="L17457" s="91"/>
    </row>
    <row r="17458" spans="2:12" x14ac:dyDescent="0.25">
      <c r="B17458" s="67" t="s">
        <v>554</v>
      </c>
      <c r="C17458" s="67" t="s">
        <v>555</v>
      </c>
      <c r="D17458" s="68" t="s">
        <v>385</v>
      </c>
      <c r="E17458" s="67" t="s">
        <v>386</v>
      </c>
      <c r="F17458" s="68" t="s">
        <v>584</v>
      </c>
      <c r="G17458" s="67" t="s">
        <v>585</v>
      </c>
      <c r="H17458" s="68" t="s">
        <v>363</v>
      </c>
      <c r="I17458" s="69">
        <v>160</v>
      </c>
      <c r="J17458" s="69">
        <v>151</v>
      </c>
      <c r="K17458" s="91"/>
      <c r="L17458" s="91"/>
    </row>
    <row r="17459" spans="2:12" x14ac:dyDescent="0.25">
      <c r="B17459" s="67" t="s">
        <v>554</v>
      </c>
      <c r="C17459" s="67" t="s">
        <v>555</v>
      </c>
      <c r="D17459" s="68" t="s">
        <v>385</v>
      </c>
      <c r="E17459" s="67" t="s">
        <v>386</v>
      </c>
      <c r="F17459" s="68" t="s">
        <v>584</v>
      </c>
      <c r="G17459" s="67" t="s">
        <v>585</v>
      </c>
      <c r="H17459" s="68" t="s">
        <v>364</v>
      </c>
      <c r="I17459" s="69">
        <v>4</v>
      </c>
      <c r="J17459" s="69">
        <v>0</v>
      </c>
      <c r="K17459" s="91"/>
      <c r="L17459" s="91"/>
    </row>
    <row r="17460" spans="2:12" x14ac:dyDescent="0.25">
      <c r="B17460" s="67" t="s">
        <v>554</v>
      </c>
      <c r="C17460" s="67" t="s">
        <v>555</v>
      </c>
      <c r="D17460" s="68" t="s">
        <v>385</v>
      </c>
      <c r="E17460" s="67" t="s">
        <v>386</v>
      </c>
      <c r="F17460" s="68" t="s">
        <v>584</v>
      </c>
      <c r="G17460" s="67" t="s">
        <v>585</v>
      </c>
      <c r="H17460" s="68" t="s">
        <v>363</v>
      </c>
      <c r="I17460" s="69">
        <v>32</v>
      </c>
      <c r="J17460" s="69">
        <v>40</v>
      </c>
      <c r="K17460" s="91"/>
      <c r="L17460" s="91"/>
    </row>
    <row r="17461" spans="2:12" x14ac:dyDescent="0.25">
      <c r="B17461" s="67" t="s">
        <v>554</v>
      </c>
      <c r="C17461" s="67" t="s">
        <v>555</v>
      </c>
      <c r="D17461" s="68" t="s">
        <v>385</v>
      </c>
      <c r="E17461" s="67" t="s">
        <v>386</v>
      </c>
      <c r="F17461" s="68" t="s">
        <v>584</v>
      </c>
      <c r="G17461" s="67" t="s">
        <v>585</v>
      </c>
      <c r="H17461" s="68" t="s">
        <v>364</v>
      </c>
      <c r="I17461" s="69">
        <v>0</v>
      </c>
      <c r="J17461" s="69">
        <v>29</v>
      </c>
      <c r="K17461" s="91"/>
      <c r="L17461" s="91"/>
    </row>
    <row r="17462" spans="2:12" x14ac:dyDescent="0.25">
      <c r="B17462" s="67" t="s">
        <v>554</v>
      </c>
      <c r="C17462" s="67" t="s">
        <v>555</v>
      </c>
      <c r="D17462" s="68" t="s">
        <v>385</v>
      </c>
      <c r="E17462" s="67" t="s">
        <v>386</v>
      </c>
      <c r="F17462" s="68" t="s">
        <v>584</v>
      </c>
      <c r="G17462" s="67" t="s">
        <v>585</v>
      </c>
      <c r="H17462" s="68" t="s">
        <v>362</v>
      </c>
      <c r="I17462" s="69">
        <v>0</v>
      </c>
      <c r="J17462" s="69">
        <v>0</v>
      </c>
      <c r="K17462" s="91"/>
      <c r="L17462" s="91"/>
    </row>
    <row r="17463" spans="2:12" x14ac:dyDescent="0.25">
      <c r="B17463" s="67" t="s">
        <v>554</v>
      </c>
      <c r="C17463" s="67" t="s">
        <v>555</v>
      </c>
      <c r="D17463" s="68" t="s">
        <v>385</v>
      </c>
      <c r="E17463" s="67" t="s">
        <v>386</v>
      </c>
      <c r="F17463" s="68" t="s">
        <v>584</v>
      </c>
      <c r="G17463" s="67" t="s">
        <v>585</v>
      </c>
      <c r="H17463" s="68" t="s">
        <v>363</v>
      </c>
      <c r="I17463" s="69">
        <v>8</v>
      </c>
      <c r="J17463" s="69">
        <v>20</v>
      </c>
      <c r="K17463" s="91"/>
      <c r="L17463" s="91"/>
    </row>
    <row r="17464" spans="2:12" x14ac:dyDescent="0.25">
      <c r="B17464" s="67" t="s">
        <v>554</v>
      </c>
      <c r="C17464" s="67" t="s">
        <v>555</v>
      </c>
      <c r="D17464" s="68" t="s">
        <v>385</v>
      </c>
      <c r="E17464" s="67" t="s">
        <v>386</v>
      </c>
      <c r="F17464" s="68" t="s">
        <v>584</v>
      </c>
      <c r="G17464" s="67" t="s">
        <v>585</v>
      </c>
      <c r="H17464" s="68" t="s">
        <v>364</v>
      </c>
      <c r="I17464" s="69">
        <v>0</v>
      </c>
      <c r="J17464" s="69">
        <v>0</v>
      </c>
      <c r="K17464" s="91"/>
      <c r="L17464" s="91"/>
    </row>
    <row r="17465" spans="2:12" x14ac:dyDescent="0.25">
      <c r="B17465" s="67" t="s">
        <v>554</v>
      </c>
      <c r="C17465" s="67" t="s">
        <v>555</v>
      </c>
      <c r="D17465" s="68" t="s">
        <v>385</v>
      </c>
      <c r="E17465" s="67" t="s">
        <v>386</v>
      </c>
      <c r="F17465" s="68" t="s">
        <v>584</v>
      </c>
      <c r="G17465" s="67" t="s">
        <v>585</v>
      </c>
      <c r="H17465" s="68" t="s">
        <v>362</v>
      </c>
      <c r="I17465" s="69">
        <v>0</v>
      </c>
      <c r="J17465" s="69">
        <v>10</v>
      </c>
      <c r="K17465" s="91"/>
      <c r="L17465" s="91"/>
    </row>
    <row r="17466" spans="2:12" x14ac:dyDescent="0.25">
      <c r="B17466" s="67" t="s">
        <v>554</v>
      </c>
      <c r="C17466" s="67" t="s">
        <v>555</v>
      </c>
      <c r="D17466" s="68" t="s">
        <v>385</v>
      </c>
      <c r="E17466" s="67" t="s">
        <v>386</v>
      </c>
      <c r="F17466" s="68" t="s">
        <v>584</v>
      </c>
      <c r="G17466" s="67" t="s">
        <v>585</v>
      </c>
      <c r="H17466" s="68" t="s">
        <v>363</v>
      </c>
      <c r="I17466" s="69">
        <v>0</v>
      </c>
      <c r="J17466" s="69">
        <v>8</v>
      </c>
      <c r="K17466" s="91"/>
      <c r="L17466" s="91"/>
    </row>
    <row r="17467" spans="2:12" x14ac:dyDescent="0.25">
      <c r="B17467" s="67" t="s">
        <v>554</v>
      </c>
      <c r="C17467" s="67" t="s">
        <v>555</v>
      </c>
      <c r="D17467" s="68" t="s">
        <v>385</v>
      </c>
      <c r="E17467" s="67" t="s">
        <v>386</v>
      </c>
      <c r="F17467" s="68" t="s">
        <v>584</v>
      </c>
      <c r="G17467" s="67" t="s">
        <v>585</v>
      </c>
      <c r="H17467" s="68" t="s">
        <v>364</v>
      </c>
      <c r="I17467" s="69">
        <v>0</v>
      </c>
      <c r="J17467" s="69">
        <v>0</v>
      </c>
      <c r="K17467" s="91"/>
      <c r="L17467" s="91"/>
    </row>
    <row r="17468" spans="2:12" x14ac:dyDescent="0.25">
      <c r="B17468" s="67" t="s">
        <v>554</v>
      </c>
      <c r="C17468" s="67" t="s">
        <v>555</v>
      </c>
      <c r="D17468" s="68" t="s">
        <v>385</v>
      </c>
      <c r="E17468" s="67" t="s">
        <v>386</v>
      </c>
      <c r="F17468" s="68" t="s">
        <v>584</v>
      </c>
      <c r="G17468" s="67" t="s">
        <v>585</v>
      </c>
      <c r="H17468" s="68" t="s">
        <v>362</v>
      </c>
      <c r="I17468" s="69">
        <v>0</v>
      </c>
      <c r="J17468" s="69">
        <v>10</v>
      </c>
      <c r="K17468" s="91"/>
      <c r="L17468" s="91"/>
    </row>
    <row r="17469" spans="2:12" x14ac:dyDescent="0.25">
      <c r="B17469" s="67" t="s">
        <v>554</v>
      </c>
      <c r="C17469" s="67" t="s">
        <v>555</v>
      </c>
      <c r="D17469" s="68" t="s">
        <v>385</v>
      </c>
      <c r="E17469" s="67" t="s">
        <v>386</v>
      </c>
      <c r="F17469" s="68" t="s">
        <v>584</v>
      </c>
      <c r="G17469" s="67" t="s">
        <v>585</v>
      </c>
      <c r="H17469" s="68" t="s">
        <v>363</v>
      </c>
      <c r="I17469" s="69">
        <v>62</v>
      </c>
      <c r="J17469" s="69">
        <v>47</v>
      </c>
      <c r="K17469" s="91"/>
      <c r="L17469" s="91"/>
    </row>
    <row r="17470" spans="2:12" x14ac:dyDescent="0.25">
      <c r="B17470" s="67" t="s">
        <v>554</v>
      </c>
      <c r="C17470" s="67" t="s">
        <v>555</v>
      </c>
      <c r="D17470" s="68" t="s">
        <v>385</v>
      </c>
      <c r="E17470" s="67" t="s">
        <v>386</v>
      </c>
      <c r="F17470" s="68" t="s">
        <v>584</v>
      </c>
      <c r="G17470" s="67" t="s">
        <v>585</v>
      </c>
      <c r="H17470" s="68" t="s">
        <v>364</v>
      </c>
      <c r="I17470" s="69">
        <v>6</v>
      </c>
      <c r="J17470" s="69">
        <v>0</v>
      </c>
      <c r="K17470" s="91"/>
      <c r="L17470" s="91"/>
    </row>
    <row r="17471" spans="2:12" x14ac:dyDescent="0.25">
      <c r="B17471" s="67" t="s">
        <v>554</v>
      </c>
      <c r="C17471" s="67" t="s">
        <v>555</v>
      </c>
      <c r="D17471" s="68" t="s">
        <v>385</v>
      </c>
      <c r="E17471" s="67" t="s">
        <v>386</v>
      </c>
      <c r="F17471" s="68" t="s">
        <v>584</v>
      </c>
      <c r="G17471" s="67" t="s">
        <v>585</v>
      </c>
      <c r="H17471" s="68" t="s">
        <v>363</v>
      </c>
      <c r="I17471" s="69">
        <v>4</v>
      </c>
      <c r="J17471" s="69">
        <v>4</v>
      </c>
      <c r="K17471" s="91"/>
      <c r="L17471" s="91"/>
    </row>
    <row r="17472" spans="2:12" x14ac:dyDescent="0.25">
      <c r="B17472" s="67" t="s">
        <v>554</v>
      </c>
      <c r="C17472" s="67" t="s">
        <v>555</v>
      </c>
      <c r="D17472" s="68" t="s">
        <v>385</v>
      </c>
      <c r="E17472" s="67" t="s">
        <v>386</v>
      </c>
      <c r="F17472" s="68" t="s">
        <v>584</v>
      </c>
      <c r="G17472" s="67" t="s">
        <v>585</v>
      </c>
      <c r="H17472" s="68" t="s">
        <v>364</v>
      </c>
      <c r="I17472" s="69">
        <v>5</v>
      </c>
      <c r="J17472" s="69">
        <v>0</v>
      </c>
      <c r="K17472" s="91"/>
      <c r="L17472" s="91"/>
    </row>
    <row r="17473" spans="2:12" x14ac:dyDescent="0.25">
      <c r="B17473" s="67" t="s">
        <v>554</v>
      </c>
      <c r="C17473" s="67" t="s">
        <v>555</v>
      </c>
      <c r="D17473" s="68" t="s">
        <v>385</v>
      </c>
      <c r="E17473" s="67" t="s">
        <v>386</v>
      </c>
      <c r="F17473" s="68" t="s">
        <v>584</v>
      </c>
      <c r="G17473" s="67" t="s">
        <v>585</v>
      </c>
      <c r="H17473" s="68" t="s">
        <v>362</v>
      </c>
      <c r="I17473" s="69">
        <v>17</v>
      </c>
      <c r="J17473" s="69">
        <v>40</v>
      </c>
      <c r="K17473" s="91"/>
      <c r="L17473" s="91"/>
    </row>
    <row r="17474" spans="2:12" x14ac:dyDescent="0.25">
      <c r="B17474" s="67" t="s">
        <v>554</v>
      </c>
      <c r="C17474" s="67" t="s">
        <v>555</v>
      </c>
      <c r="D17474" s="68" t="s">
        <v>385</v>
      </c>
      <c r="E17474" s="67" t="s">
        <v>386</v>
      </c>
      <c r="F17474" s="68" t="s">
        <v>584</v>
      </c>
      <c r="G17474" s="67" t="s">
        <v>585</v>
      </c>
      <c r="H17474" s="68" t="s">
        <v>363</v>
      </c>
      <c r="I17474" s="69">
        <v>52</v>
      </c>
      <c r="J17474" s="69">
        <v>142</v>
      </c>
      <c r="K17474" s="91"/>
      <c r="L17474" s="91"/>
    </row>
    <row r="17475" spans="2:12" x14ac:dyDescent="0.25">
      <c r="B17475" s="67" t="s">
        <v>554</v>
      </c>
      <c r="C17475" s="67" t="s">
        <v>555</v>
      </c>
      <c r="D17475" s="68" t="s">
        <v>385</v>
      </c>
      <c r="E17475" s="67" t="s">
        <v>386</v>
      </c>
      <c r="F17475" s="68" t="s">
        <v>584</v>
      </c>
      <c r="G17475" s="67" t="s">
        <v>585</v>
      </c>
      <c r="H17475" s="68" t="s">
        <v>364</v>
      </c>
      <c r="I17475" s="69">
        <v>0</v>
      </c>
      <c r="J17475" s="69">
        <v>0</v>
      </c>
      <c r="K17475" s="91"/>
      <c r="L17475" s="91"/>
    </row>
    <row r="17476" spans="2:12" x14ac:dyDescent="0.25">
      <c r="B17476" s="67" t="s">
        <v>554</v>
      </c>
      <c r="C17476" s="67" t="s">
        <v>555</v>
      </c>
      <c r="D17476" s="68" t="s">
        <v>385</v>
      </c>
      <c r="E17476" s="67" t="s">
        <v>386</v>
      </c>
      <c r="F17476" s="68" t="s">
        <v>584</v>
      </c>
      <c r="G17476" s="67" t="s">
        <v>585</v>
      </c>
      <c r="H17476" s="68" t="s">
        <v>363</v>
      </c>
      <c r="I17476" s="69">
        <v>4</v>
      </c>
      <c r="J17476" s="69">
        <v>0</v>
      </c>
      <c r="K17476" s="91"/>
      <c r="L17476" s="91"/>
    </row>
    <row r="17477" spans="2:12" x14ac:dyDescent="0.25">
      <c r="B17477" s="67" t="s">
        <v>554</v>
      </c>
      <c r="C17477" s="67" t="s">
        <v>555</v>
      </c>
      <c r="D17477" s="68" t="s">
        <v>385</v>
      </c>
      <c r="E17477" s="67" t="s">
        <v>386</v>
      </c>
      <c r="F17477" s="68" t="s">
        <v>584</v>
      </c>
      <c r="G17477" s="67" t="s">
        <v>585</v>
      </c>
      <c r="H17477" s="68" t="s">
        <v>362</v>
      </c>
      <c r="I17477" s="69">
        <v>0</v>
      </c>
      <c r="J17477" s="69">
        <v>0</v>
      </c>
      <c r="K17477" s="91"/>
      <c r="L17477" s="91"/>
    </row>
    <row r="17478" spans="2:12" x14ac:dyDescent="0.25">
      <c r="B17478" s="67" t="s">
        <v>554</v>
      </c>
      <c r="C17478" s="67" t="s">
        <v>555</v>
      </c>
      <c r="D17478" s="68" t="s">
        <v>385</v>
      </c>
      <c r="E17478" s="67" t="s">
        <v>386</v>
      </c>
      <c r="F17478" s="68" t="s">
        <v>584</v>
      </c>
      <c r="G17478" s="67" t="s">
        <v>585</v>
      </c>
      <c r="H17478" s="68" t="s">
        <v>363</v>
      </c>
      <c r="I17478" s="69">
        <v>14</v>
      </c>
      <c r="J17478" s="69">
        <v>8</v>
      </c>
      <c r="K17478" s="91"/>
      <c r="L17478" s="91"/>
    </row>
    <row r="17479" spans="2:12" x14ac:dyDescent="0.25">
      <c r="B17479" s="67" t="s">
        <v>554</v>
      </c>
      <c r="C17479" s="67" t="s">
        <v>555</v>
      </c>
      <c r="D17479" s="68" t="s">
        <v>385</v>
      </c>
      <c r="E17479" s="67" t="s">
        <v>386</v>
      </c>
      <c r="F17479" s="68" t="s">
        <v>584</v>
      </c>
      <c r="G17479" s="67" t="s">
        <v>585</v>
      </c>
      <c r="H17479" s="68" t="s">
        <v>364</v>
      </c>
      <c r="I17479" s="69">
        <v>0</v>
      </c>
      <c r="J17479" s="69">
        <v>0</v>
      </c>
      <c r="K17479" s="91"/>
      <c r="L17479" s="91"/>
    </row>
    <row r="17480" spans="2:12" x14ac:dyDescent="0.25">
      <c r="B17480" s="67" t="s">
        <v>554</v>
      </c>
      <c r="C17480" s="67" t="s">
        <v>555</v>
      </c>
      <c r="D17480" s="68" t="s">
        <v>385</v>
      </c>
      <c r="E17480" s="67" t="s">
        <v>386</v>
      </c>
      <c r="F17480" s="68" t="s">
        <v>584</v>
      </c>
      <c r="G17480" s="67" t="s">
        <v>585</v>
      </c>
      <c r="H17480" s="68" t="s">
        <v>362</v>
      </c>
      <c r="I17480" s="69">
        <v>3</v>
      </c>
      <c r="J17480" s="69">
        <v>55</v>
      </c>
      <c r="K17480" s="91"/>
      <c r="L17480" s="91"/>
    </row>
    <row r="17481" spans="2:12" x14ac:dyDescent="0.25">
      <c r="B17481" s="67" t="s">
        <v>554</v>
      </c>
      <c r="C17481" s="67" t="s">
        <v>555</v>
      </c>
      <c r="D17481" s="68" t="s">
        <v>385</v>
      </c>
      <c r="E17481" s="67" t="s">
        <v>386</v>
      </c>
      <c r="F17481" s="68" t="s">
        <v>584</v>
      </c>
      <c r="G17481" s="67" t="s">
        <v>585</v>
      </c>
      <c r="H17481" s="68" t="s">
        <v>363</v>
      </c>
      <c r="I17481" s="69">
        <v>56</v>
      </c>
      <c r="J17481" s="69">
        <v>90</v>
      </c>
      <c r="K17481" s="91"/>
      <c r="L17481" s="91"/>
    </row>
    <row r="17482" spans="2:12" x14ac:dyDescent="0.25">
      <c r="B17482" s="67" t="s">
        <v>554</v>
      </c>
      <c r="C17482" s="67" t="s">
        <v>555</v>
      </c>
      <c r="D17482" s="68" t="s">
        <v>385</v>
      </c>
      <c r="E17482" s="67" t="s">
        <v>386</v>
      </c>
      <c r="F17482" s="68" t="s">
        <v>584</v>
      </c>
      <c r="G17482" s="67" t="s">
        <v>585</v>
      </c>
      <c r="H17482" s="68" t="s">
        <v>364</v>
      </c>
      <c r="I17482" s="69">
        <v>0</v>
      </c>
      <c r="J17482" s="69">
        <v>18</v>
      </c>
      <c r="K17482" s="91"/>
      <c r="L17482" s="91"/>
    </row>
    <row r="17483" spans="2:12" x14ac:dyDescent="0.25">
      <c r="B17483" s="67" t="s">
        <v>554</v>
      </c>
      <c r="C17483" s="67" t="s">
        <v>555</v>
      </c>
      <c r="D17483" s="68" t="s">
        <v>385</v>
      </c>
      <c r="E17483" s="67" t="s">
        <v>386</v>
      </c>
      <c r="F17483" s="68" t="s">
        <v>584</v>
      </c>
      <c r="G17483" s="67" t="s">
        <v>585</v>
      </c>
      <c r="H17483" s="68" t="s">
        <v>362</v>
      </c>
      <c r="I17483" s="69">
        <v>39</v>
      </c>
      <c r="J17483" s="69">
        <v>58</v>
      </c>
      <c r="K17483" s="91"/>
      <c r="L17483" s="91"/>
    </row>
    <row r="17484" spans="2:12" x14ac:dyDescent="0.25">
      <c r="B17484" s="67" t="s">
        <v>554</v>
      </c>
      <c r="C17484" s="67" t="s">
        <v>555</v>
      </c>
      <c r="D17484" s="68" t="s">
        <v>385</v>
      </c>
      <c r="E17484" s="67" t="s">
        <v>386</v>
      </c>
      <c r="F17484" s="68" t="s">
        <v>584</v>
      </c>
      <c r="G17484" s="67" t="s">
        <v>585</v>
      </c>
      <c r="H17484" s="68" t="s">
        <v>363</v>
      </c>
      <c r="I17484" s="69">
        <v>85</v>
      </c>
      <c r="J17484" s="69">
        <v>46</v>
      </c>
      <c r="K17484" s="91"/>
      <c r="L17484" s="91"/>
    </row>
    <row r="17485" spans="2:12" x14ac:dyDescent="0.25">
      <c r="B17485" s="67" t="s">
        <v>554</v>
      </c>
      <c r="C17485" s="67" t="s">
        <v>555</v>
      </c>
      <c r="D17485" s="68" t="s">
        <v>385</v>
      </c>
      <c r="E17485" s="67" t="s">
        <v>386</v>
      </c>
      <c r="F17485" s="68" t="s">
        <v>584</v>
      </c>
      <c r="G17485" s="67" t="s">
        <v>585</v>
      </c>
      <c r="H17485" s="68" t="s">
        <v>364</v>
      </c>
      <c r="I17485" s="69">
        <v>13</v>
      </c>
      <c r="J17485" s="69">
        <v>20</v>
      </c>
      <c r="K17485" s="91"/>
      <c r="L17485" s="91"/>
    </row>
    <row r="17486" spans="2:12" x14ac:dyDescent="0.25">
      <c r="B17486" s="67" t="s">
        <v>554</v>
      </c>
      <c r="C17486" s="67" t="s">
        <v>555</v>
      </c>
      <c r="D17486" s="68" t="s">
        <v>385</v>
      </c>
      <c r="E17486" s="67" t="s">
        <v>386</v>
      </c>
      <c r="F17486" s="68" t="s">
        <v>584</v>
      </c>
      <c r="G17486" s="67" t="s">
        <v>585</v>
      </c>
      <c r="H17486" s="68" t="s">
        <v>362</v>
      </c>
      <c r="I17486" s="69">
        <v>12</v>
      </c>
      <c r="J17486" s="69">
        <v>38</v>
      </c>
      <c r="K17486" s="91"/>
      <c r="L17486" s="91"/>
    </row>
    <row r="17487" spans="2:12" x14ac:dyDescent="0.25">
      <c r="B17487" s="67" t="s">
        <v>554</v>
      </c>
      <c r="C17487" s="67" t="s">
        <v>555</v>
      </c>
      <c r="D17487" s="68" t="s">
        <v>385</v>
      </c>
      <c r="E17487" s="67" t="s">
        <v>386</v>
      </c>
      <c r="F17487" s="68" t="s">
        <v>584</v>
      </c>
      <c r="G17487" s="67" t="s">
        <v>585</v>
      </c>
      <c r="H17487" s="68" t="s">
        <v>363</v>
      </c>
      <c r="I17487" s="69">
        <v>32</v>
      </c>
      <c r="J17487" s="69">
        <v>59</v>
      </c>
      <c r="K17487" s="91"/>
      <c r="L17487" s="91"/>
    </row>
    <row r="17488" spans="2:12" x14ac:dyDescent="0.25">
      <c r="B17488" s="67" t="s">
        <v>554</v>
      </c>
      <c r="C17488" s="67" t="s">
        <v>555</v>
      </c>
      <c r="D17488" s="68" t="s">
        <v>385</v>
      </c>
      <c r="E17488" s="67" t="s">
        <v>386</v>
      </c>
      <c r="F17488" s="68" t="s">
        <v>584</v>
      </c>
      <c r="G17488" s="67" t="s">
        <v>585</v>
      </c>
      <c r="H17488" s="68" t="s">
        <v>364</v>
      </c>
      <c r="I17488" s="69">
        <v>0</v>
      </c>
      <c r="J17488" s="69">
        <v>0</v>
      </c>
      <c r="K17488" s="91"/>
      <c r="L17488" s="91"/>
    </row>
    <row r="17489" spans="2:12" x14ac:dyDescent="0.25">
      <c r="B17489" s="67" t="s">
        <v>554</v>
      </c>
      <c r="C17489" s="67" t="s">
        <v>555</v>
      </c>
      <c r="D17489" s="68" t="s">
        <v>385</v>
      </c>
      <c r="E17489" s="67" t="s">
        <v>386</v>
      </c>
      <c r="F17489" s="68" t="s">
        <v>584</v>
      </c>
      <c r="G17489" s="67" t="s">
        <v>585</v>
      </c>
      <c r="H17489" s="68" t="s">
        <v>362</v>
      </c>
      <c r="I17489" s="69">
        <v>44</v>
      </c>
      <c r="J17489" s="69">
        <v>0</v>
      </c>
      <c r="K17489" s="91"/>
      <c r="L17489" s="91"/>
    </row>
    <row r="17490" spans="2:12" x14ac:dyDescent="0.25">
      <c r="B17490" s="67" t="s">
        <v>554</v>
      </c>
      <c r="C17490" s="67" t="s">
        <v>555</v>
      </c>
      <c r="D17490" s="68" t="s">
        <v>385</v>
      </c>
      <c r="E17490" s="67" t="s">
        <v>386</v>
      </c>
      <c r="F17490" s="68" t="s">
        <v>584</v>
      </c>
      <c r="G17490" s="67" t="s">
        <v>585</v>
      </c>
      <c r="H17490" s="68" t="s">
        <v>363</v>
      </c>
      <c r="I17490" s="69">
        <v>103</v>
      </c>
      <c r="J17490" s="69">
        <v>119</v>
      </c>
      <c r="K17490" s="91"/>
      <c r="L17490" s="91"/>
    </row>
    <row r="17491" spans="2:12" x14ac:dyDescent="0.25">
      <c r="B17491" s="67" t="s">
        <v>554</v>
      </c>
      <c r="C17491" s="67" t="s">
        <v>555</v>
      </c>
      <c r="D17491" s="68" t="s">
        <v>385</v>
      </c>
      <c r="E17491" s="67" t="s">
        <v>386</v>
      </c>
      <c r="F17491" s="68" t="s">
        <v>584</v>
      </c>
      <c r="G17491" s="67" t="s">
        <v>585</v>
      </c>
      <c r="H17491" s="68" t="s">
        <v>364</v>
      </c>
      <c r="I17491" s="69">
        <v>13</v>
      </c>
      <c r="J17491" s="69">
        <v>40</v>
      </c>
      <c r="K17491" s="91"/>
      <c r="L17491" s="91"/>
    </row>
    <row r="17492" spans="2:12" x14ac:dyDescent="0.25">
      <c r="B17492" s="67" t="s">
        <v>554</v>
      </c>
      <c r="C17492" s="67" t="s">
        <v>555</v>
      </c>
      <c r="D17492" s="68" t="s">
        <v>385</v>
      </c>
      <c r="E17492" s="67" t="s">
        <v>386</v>
      </c>
      <c r="F17492" s="68" t="s">
        <v>584</v>
      </c>
      <c r="G17492" s="67" t="s">
        <v>585</v>
      </c>
      <c r="H17492" s="68" t="s">
        <v>362</v>
      </c>
      <c r="I17492" s="69">
        <v>0</v>
      </c>
      <c r="J17492" s="69">
        <v>0</v>
      </c>
      <c r="K17492" s="91"/>
      <c r="L17492" s="91"/>
    </row>
    <row r="17493" spans="2:12" x14ac:dyDescent="0.25">
      <c r="B17493" s="67" t="s">
        <v>554</v>
      </c>
      <c r="C17493" s="67" t="s">
        <v>555</v>
      </c>
      <c r="D17493" s="68" t="s">
        <v>385</v>
      </c>
      <c r="E17493" s="67" t="s">
        <v>386</v>
      </c>
      <c r="F17493" s="68" t="s">
        <v>584</v>
      </c>
      <c r="G17493" s="67" t="s">
        <v>585</v>
      </c>
      <c r="H17493" s="68" t="s">
        <v>363</v>
      </c>
      <c r="I17493" s="69">
        <v>0</v>
      </c>
      <c r="J17493" s="69">
        <v>0</v>
      </c>
      <c r="K17493" s="91"/>
      <c r="L17493" s="91"/>
    </row>
    <row r="17494" spans="2:12" x14ac:dyDescent="0.25">
      <c r="B17494" s="67" t="s">
        <v>554</v>
      </c>
      <c r="C17494" s="67" t="s">
        <v>555</v>
      </c>
      <c r="D17494" s="68" t="s">
        <v>385</v>
      </c>
      <c r="E17494" s="67" t="s">
        <v>386</v>
      </c>
      <c r="F17494" s="68" t="s">
        <v>584</v>
      </c>
      <c r="G17494" s="67" t="s">
        <v>585</v>
      </c>
      <c r="H17494" s="68" t="s">
        <v>364</v>
      </c>
      <c r="I17494" s="69">
        <v>0</v>
      </c>
      <c r="J17494" s="69">
        <v>0</v>
      </c>
      <c r="K17494" s="91"/>
      <c r="L17494" s="91"/>
    </row>
    <row r="17495" spans="2:12" x14ac:dyDescent="0.25">
      <c r="B17495" s="67" t="s">
        <v>554</v>
      </c>
      <c r="C17495" s="67" t="s">
        <v>555</v>
      </c>
      <c r="D17495" s="68" t="s">
        <v>385</v>
      </c>
      <c r="E17495" s="67" t="s">
        <v>386</v>
      </c>
      <c r="F17495" s="68" t="s">
        <v>584</v>
      </c>
      <c r="G17495" s="67" t="s">
        <v>585</v>
      </c>
      <c r="H17495" s="68" t="s">
        <v>362</v>
      </c>
      <c r="I17495" s="69">
        <v>0</v>
      </c>
      <c r="J17495" s="69">
        <v>0</v>
      </c>
      <c r="K17495" s="91"/>
      <c r="L17495" s="91"/>
    </row>
    <row r="17496" spans="2:12" x14ac:dyDescent="0.25">
      <c r="B17496" s="67" t="s">
        <v>554</v>
      </c>
      <c r="C17496" s="67" t="s">
        <v>555</v>
      </c>
      <c r="D17496" s="68" t="s">
        <v>385</v>
      </c>
      <c r="E17496" s="67" t="s">
        <v>386</v>
      </c>
      <c r="F17496" s="68" t="s">
        <v>584</v>
      </c>
      <c r="G17496" s="67" t="s">
        <v>585</v>
      </c>
      <c r="H17496" s="68" t="s">
        <v>363</v>
      </c>
      <c r="I17496" s="69">
        <v>0</v>
      </c>
      <c r="J17496" s="69">
        <v>22</v>
      </c>
      <c r="K17496" s="91"/>
      <c r="L17496" s="91"/>
    </row>
    <row r="17497" spans="2:12" x14ac:dyDescent="0.25">
      <c r="B17497" s="67" t="s">
        <v>554</v>
      </c>
      <c r="C17497" s="67" t="s">
        <v>555</v>
      </c>
      <c r="D17497" s="68" t="s">
        <v>385</v>
      </c>
      <c r="E17497" s="67" t="s">
        <v>386</v>
      </c>
      <c r="F17497" s="68" t="s">
        <v>584</v>
      </c>
      <c r="G17497" s="67" t="s">
        <v>585</v>
      </c>
      <c r="H17497" s="68" t="s">
        <v>364</v>
      </c>
      <c r="I17497" s="69">
        <v>0</v>
      </c>
      <c r="J17497" s="69">
        <v>4</v>
      </c>
      <c r="K17497" s="91"/>
      <c r="L17497" s="91"/>
    </row>
    <row r="17498" spans="2:12" x14ac:dyDescent="0.25">
      <c r="B17498" s="67" t="s">
        <v>554</v>
      </c>
      <c r="C17498" s="67" t="s">
        <v>555</v>
      </c>
      <c r="D17498" s="68" t="s">
        <v>385</v>
      </c>
      <c r="E17498" s="67" t="s">
        <v>386</v>
      </c>
      <c r="F17498" s="68" t="s">
        <v>584</v>
      </c>
      <c r="G17498" s="67" t="s">
        <v>585</v>
      </c>
      <c r="H17498" s="68" t="s">
        <v>362</v>
      </c>
      <c r="I17498" s="69">
        <v>10</v>
      </c>
      <c r="J17498" s="69">
        <v>0</v>
      </c>
      <c r="K17498" s="91"/>
      <c r="L17498" s="91"/>
    </row>
    <row r="17499" spans="2:12" x14ac:dyDescent="0.25">
      <c r="B17499" s="67" t="s">
        <v>554</v>
      </c>
      <c r="C17499" s="67" t="s">
        <v>555</v>
      </c>
      <c r="D17499" s="68" t="s">
        <v>385</v>
      </c>
      <c r="E17499" s="67" t="s">
        <v>386</v>
      </c>
      <c r="F17499" s="68" t="s">
        <v>584</v>
      </c>
      <c r="G17499" s="67" t="s">
        <v>585</v>
      </c>
      <c r="H17499" s="68" t="s">
        <v>363</v>
      </c>
      <c r="I17499" s="69">
        <v>19</v>
      </c>
      <c r="J17499" s="69">
        <v>0</v>
      </c>
      <c r="K17499" s="91"/>
      <c r="L17499" s="91"/>
    </row>
    <row r="17500" spans="2:12" x14ac:dyDescent="0.25">
      <c r="B17500" s="67" t="s">
        <v>554</v>
      </c>
      <c r="C17500" s="67" t="s">
        <v>555</v>
      </c>
      <c r="D17500" s="68" t="s">
        <v>385</v>
      </c>
      <c r="E17500" s="67" t="s">
        <v>386</v>
      </c>
      <c r="F17500" s="68" t="s">
        <v>584</v>
      </c>
      <c r="G17500" s="67" t="s">
        <v>585</v>
      </c>
      <c r="H17500" s="68" t="s">
        <v>364</v>
      </c>
      <c r="I17500" s="69">
        <v>0</v>
      </c>
      <c r="J17500" s="69">
        <v>0</v>
      </c>
      <c r="K17500" s="91"/>
      <c r="L17500" s="91"/>
    </row>
    <row r="17501" spans="2:12" x14ac:dyDescent="0.25">
      <c r="B17501" s="67" t="s">
        <v>554</v>
      </c>
      <c r="C17501" s="67" t="s">
        <v>555</v>
      </c>
      <c r="D17501" s="68" t="s">
        <v>385</v>
      </c>
      <c r="E17501" s="67" t="s">
        <v>386</v>
      </c>
      <c r="F17501" s="68" t="s">
        <v>584</v>
      </c>
      <c r="G17501" s="67" t="s">
        <v>585</v>
      </c>
      <c r="H17501" s="68" t="s">
        <v>362</v>
      </c>
      <c r="I17501" s="69">
        <v>0</v>
      </c>
      <c r="J17501" s="69">
        <v>0</v>
      </c>
      <c r="K17501" s="91"/>
      <c r="L17501" s="91"/>
    </row>
    <row r="17502" spans="2:12" x14ac:dyDescent="0.25">
      <c r="B17502" s="67" t="s">
        <v>554</v>
      </c>
      <c r="C17502" s="67" t="s">
        <v>555</v>
      </c>
      <c r="D17502" s="68" t="s">
        <v>385</v>
      </c>
      <c r="E17502" s="67" t="s">
        <v>386</v>
      </c>
      <c r="F17502" s="68" t="s">
        <v>584</v>
      </c>
      <c r="G17502" s="67" t="s">
        <v>585</v>
      </c>
      <c r="H17502" s="68" t="s">
        <v>363</v>
      </c>
      <c r="I17502" s="69">
        <v>56</v>
      </c>
      <c r="J17502" s="69">
        <v>84</v>
      </c>
      <c r="K17502" s="91"/>
      <c r="L17502" s="91"/>
    </row>
    <row r="17503" spans="2:12" x14ac:dyDescent="0.25">
      <c r="B17503" s="67" t="s">
        <v>554</v>
      </c>
      <c r="C17503" s="67" t="s">
        <v>555</v>
      </c>
      <c r="D17503" s="68" t="s">
        <v>385</v>
      </c>
      <c r="E17503" s="67" t="s">
        <v>386</v>
      </c>
      <c r="F17503" s="68" t="s">
        <v>584</v>
      </c>
      <c r="G17503" s="67" t="s">
        <v>585</v>
      </c>
      <c r="H17503" s="68" t="s">
        <v>364</v>
      </c>
      <c r="I17503" s="69">
        <v>0</v>
      </c>
      <c r="J17503" s="69">
        <v>0</v>
      </c>
      <c r="K17503" s="91"/>
      <c r="L17503" s="91"/>
    </row>
    <row r="17504" spans="2:12" x14ac:dyDescent="0.25">
      <c r="B17504" s="67" t="s">
        <v>554</v>
      </c>
      <c r="C17504" s="67" t="s">
        <v>555</v>
      </c>
      <c r="D17504" s="68" t="s">
        <v>385</v>
      </c>
      <c r="E17504" s="67" t="s">
        <v>386</v>
      </c>
      <c r="F17504" s="68" t="s">
        <v>584</v>
      </c>
      <c r="G17504" s="67" t="s">
        <v>585</v>
      </c>
      <c r="H17504" s="68" t="s">
        <v>362</v>
      </c>
      <c r="I17504" s="69">
        <v>0</v>
      </c>
      <c r="J17504" s="69">
        <v>0</v>
      </c>
      <c r="K17504" s="91"/>
      <c r="L17504" s="91"/>
    </row>
    <row r="17505" spans="2:12" x14ac:dyDescent="0.25">
      <c r="B17505" s="67" t="s">
        <v>554</v>
      </c>
      <c r="C17505" s="67" t="s">
        <v>555</v>
      </c>
      <c r="D17505" s="68" t="s">
        <v>385</v>
      </c>
      <c r="E17505" s="67" t="s">
        <v>386</v>
      </c>
      <c r="F17505" s="68" t="s">
        <v>584</v>
      </c>
      <c r="G17505" s="67" t="s">
        <v>585</v>
      </c>
      <c r="H17505" s="68" t="s">
        <v>363</v>
      </c>
      <c r="I17505" s="69">
        <v>0</v>
      </c>
      <c r="J17505" s="69">
        <v>0</v>
      </c>
      <c r="K17505" s="91"/>
      <c r="L17505" s="91"/>
    </row>
    <row r="17506" spans="2:12" x14ac:dyDescent="0.25">
      <c r="B17506" s="67" t="s">
        <v>554</v>
      </c>
      <c r="C17506" s="67" t="s">
        <v>555</v>
      </c>
      <c r="D17506" s="68" t="s">
        <v>385</v>
      </c>
      <c r="E17506" s="67" t="s">
        <v>386</v>
      </c>
      <c r="F17506" s="68" t="s">
        <v>584</v>
      </c>
      <c r="G17506" s="67" t="s">
        <v>585</v>
      </c>
      <c r="H17506" s="68" t="s">
        <v>364</v>
      </c>
      <c r="I17506" s="69">
        <v>0</v>
      </c>
      <c r="J17506" s="69">
        <v>0</v>
      </c>
      <c r="K17506" s="91"/>
      <c r="L17506" s="91"/>
    </row>
    <row r="17507" spans="2:12" x14ac:dyDescent="0.25">
      <c r="B17507" s="67" t="s">
        <v>554</v>
      </c>
      <c r="C17507" s="67" t="s">
        <v>555</v>
      </c>
      <c r="D17507" s="68" t="s">
        <v>385</v>
      </c>
      <c r="E17507" s="67" t="s">
        <v>386</v>
      </c>
      <c r="F17507" s="68" t="s">
        <v>584</v>
      </c>
      <c r="G17507" s="67" t="s">
        <v>585</v>
      </c>
      <c r="H17507" s="68" t="s">
        <v>363</v>
      </c>
      <c r="I17507" s="69">
        <v>32</v>
      </c>
      <c r="J17507" s="69">
        <v>39</v>
      </c>
      <c r="K17507" s="91"/>
      <c r="L17507" s="91"/>
    </row>
    <row r="17508" spans="2:12" x14ac:dyDescent="0.25">
      <c r="B17508" s="67" t="s">
        <v>554</v>
      </c>
      <c r="C17508" s="67" t="s">
        <v>555</v>
      </c>
      <c r="D17508" s="68" t="s">
        <v>385</v>
      </c>
      <c r="E17508" s="67" t="s">
        <v>386</v>
      </c>
      <c r="F17508" s="68" t="s">
        <v>584</v>
      </c>
      <c r="G17508" s="67" t="s">
        <v>585</v>
      </c>
      <c r="H17508" s="68" t="s">
        <v>362</v>
      </c>
      <c r="I17508" s="69">
        <v>86</v>
      </c>
      <c r="J17508" s="69">
        <v>85</v>
      </c>
      <c r="K17508" s="91"/>
      <c r="L17508" s="91"/>
    </row>
    <row r="17509" spans="2:12" x14ac:dyDescent="0.25">
      <c r="B17509" s="67" t="s">
        <v>554</v>
      </c>
      <c r="C17509" s="67" t="s">
        <v>555</v>
      </c>
      <c r="D17509" s="68" t="s">
        <v>385</v>
      </c>
      <c r="E17509" s="67" t="s">
        <v>386</v>
      </c>
      <c r="F17509" s="68" t="s">
        <v>584</v>
      </c>
      <c r="G17509" s="67" t="s">
        <v>585</v>
      </c>
      <c r="H17509" s="68" t="s">
        <v>363</v>
      </c>
      <c r="I17509" s="69">
        <v>250</v>
      </c>
      <c r="J17509" s="69">
        <v>367</v>
      </c>
      <c r="K17509" s="91"/>
      <c r="L17509" s="91"/>
    </row>
    <row r="17510" spans="2:12" x14ac:dyDescent="0.25">
      <c r="B17510" s="67" t="s">
        <v>554</v>
      </c>
      <c r="C17510" s="67" t="s">
        <v>555</v>
      </c>
      <c r="D17510" s="68" t="s">
        <v>385</v>
      </c>
      <c r="E17510" s="67" t="s">
        <v>386</v>
      </c>
      <c r="F17510" s="68" t="s">
        <v>584</v>
      </c>
      <c r="G17510" s="67" t="s">
        <v>585</v>
      </c>
      <c r="H17510" s="68" t="s">
        <v>364</v>
      </c>
      <c r="I17510" s="69">
        <v>86</v>
      </c>
      <c r="J17510" s="69">
        <v>96</v>
      </c>
      <c r="K17510" s="91"/>
      <c r="L17510" s="91"/>
    </row>
    <row r="17511" spans="2:12" x14ac:dyDescent="0.25">
      <c r="B17511" s="67" t="s">
        <v>554</v>
      </c>
      <c r="C17511" s="67" t="s">
        <v>555</v>
      </c>
      <c r="D17511" s="68" t="s">
        <v>385</v>
      </c>
      <c r="E17511" s="67" t="s">
        <v>386</v>
      </c>
      <c r="F17511" s="68" t="s">
        <v>584</v>
      </c>
      <c r="G17511" s="67" t="s">
        <v>585</v>
      </c>
      <c r="H17511" s="68" t="s">
        <v>364</v>
      </c>
      <c r="I17511" s="69">
        <v>0</v>
      </c>
      <c r="J17511" s="69">
        <v>0</v>
      </c>
      <c r="K17511" s="91"/>
      <c r="L17511" s="91"/>
    </row>
    <row r="17512" spans="2:12" x14ac:dyDescent="0.25">
      <c r="B17512" s="67" t="s">
        <v>554</v>
      </c>
      <c r="C17512" s="67" t="s">
        <v>555</v>
      </c>
      <c r="D17512" s="68" t="s">
        <v>385</v>
      </c>
      <c r="E17512" s="67" t="s">
        <v>386</v>
      </c>
      <c r="F17512" s="68" t="s">
        <v>584</v>
      </c>
      <c r="G17512" s="67" t="s">
        <v>585</v>
      </c>
      <c r="H17512" s="68" t="s">
        <v>363</v>
      </c>
      <c r="I17512" s="69">
        <v>0</v>
      </c>
      <c r="J17512" s="69">
        <v>0</v>
      </c>
      <c r="K17512" s="91"/>
      <c r="L17512" s="91"/>
    </row>
    <row r="17513" spans="2:12" x14ac:dyDescent="0.25">
      <c r="B17513" s="67" t="s">
        <v>554</v>
      </c>
      <c r="C17513" s="67" t="s">
        <v>555</v>
      </c>
      <c r="D17513" s="68" t="s">
        <v>385</v>
      </c>
      <c r="E17513" s="67" t="s">
        <v>386</v>
      </c>
      <c r="F17513" s="68" t="s">
        <v>584</v>
      </c>
      <c r="G17513" s="67" t="s">
        <v>585</v>
      </c>
      <c r="H17513" s="68" t="s">
        <v>362</v>
      </c>
      <c r="I17513" s="69">
        <v>76</v>
      </c>
      <c r="J17513" s="69">
        <v>104</v>
      </c>
      <c r="K17513" s="91"/>
      <c r="L17513" s="91"/>
    </row>
    <row r="17514" spans="2:12" x14ac:dyDescent="0.25">
      <c r="B17514" s="67" t="s">
        <v>554</v>
      </c>
      <c r="C17514" s="67" t="s">
        <v>555</v>
      </c>
      <c r="D17514" s="68" t="s">
        <v>385</v>
      </c>
      <c r="E17514" s="67" t="s">
        <v>386</v>
      </c>
      <c r="F17514" s="68" t="s">
        <v>584</v>
      </c>
      <c r="G17514" s="67" t="s">
        <v>585</v>
      </c>
      <c r="H17514" s="68" t="s">
        <v>363</v>
      </c>
      <c r="I17514" s="69">
        <v>295</v>
      </c>
      <c r="J17514" s="69">
        <v>404</v>
      </c>
      <c r="K17514" s="91"/>
      <c r="L17514" s="91"/>
    </row>
    <row r="17515" spans="2:12" x14ac:dyDescent="0.25">
      <c r="B17515" s="67" t="s">
        <v>554</v>
      </c>
      <c r="C17515" s="67" t="s">
        <v>555</v>
      </c>
      <c r="D17515" s="68" t="s">
        <v>385</v>
      </c>
      <c r="E17515" s="67" t="s">
        <v>386</v>
      </c>
      <c r="F17515" s="68" t="s">
        <v>584</v>
      </c>
      <c r="G17515" s="67" t="s">
        <v>585</v>
      </c>
      <c r="H17515" s="68" t="s">
        <v>364</v>
      </c>
      <c r="I17515" s="69">
        <v>32</v>
      </c>
      <c r="J17515" s="69">
        <v>106</v>
      </c>
      <c r="K17515" s="91"/>
      <c r="L17515" s="91"/>
    </row>
    <row r="17516" spans="2:12" x14ac:dyDescent="0.25">
      <c r="B17516" s="67" t="s">
        <v>554</v>
      </c>
      <c r="C17516" s="67" t="s">
        <v>555</v>
      </c>
      <c r="D17516" s="68" t="s">
        <v>385</v>
      </c>
      <c r="E17516" s="67" t="s">
        <v>386</v>
      </c>
      <c r="F17516" s="68" t="s">
        <v>584</v>
      </c>
      <c r="G17516" s="67" t="s">
        <v>585</v>
      </c>
      <c r="H17516" s="68" t="s">
        <v>363</v>
      </c>
      <c r="I17516" s="69">
        <v>0</v>
      </c>
      <c r="J17516" s="69">
        <v>10</v>
      </c>
      <c r="K17516" s="91"/>
      <c r="L17516" s="91"/>
    </row>
    <row r="17517" spans="2:12" x14ac:dyDescent="0.25">
      <c r="B17517" s="67" t="s">
        <v>554</v>
      </c>
      <c r="C17517" s="67" t="s">
        <v>555</v>
      </c>
      <c r="D17517" s="68" t="s">
        <v>385</v>
      </c>
      <c r="E17517" s="67" t="s">
        <v>386</v>
      </c>
      <c r="F17517" s="68" t="s">
        <v>584</v>
      </c>
      <c r="G17517" s="67" t="s">
        <v>585</v>
      </c>
      <c r="H17517" s="68" t="s">
        <v>363</v>
      </c>
      <c r="I17517" s="69">
        <v>3</v>
      </c>
      <c r="J17517" s="69">
        <v>0</v>
      </c>
      <c r="K17517" s="91"/>
      <c r="L17517" s="91"/>
    </row>
    <row r="17518" spans="2:12" x14ac:dyDescent="0.25">
      <c r="B17518" s="67" t="s">
        <v>554</v>
      </c>
      <c r="C17518" s="67" t="s">
        <v>555</v>
      </c>
      <c r="D17518" s="68" t="s">
        <v>385</v>
      </c>
      <c r="E17518" s="67" t="s">
        <v>386</v>
      </c>
      <c r="F17518" s="68" t="s">
        <v>584</v>
      </c>
      <c r="G17518" s="67" t="s">
        <v>585</v>
      </c>
      <c r="H17518" s="68" t="s">
        <v>362</v>
      </c>
      <c r="I17518" s="69">
        <v>0</v>
      </c>
      <c r="J17518" s="69">
        <v>0</v>
      </c>
      <c r="K17518" s="91"/>
      <c r="L17518" s="91"/>
    </row>
    <row r="17519" spans="2:12" x14ac:dyDescent="0.25">
      <c r="B17519" s="67" t="s">
        <v>554</v>
      </c>
      <c r="C17519" s="67" t="s">
        <v>555</v>
      </c>
      <c r="D17519" s="68" t="s">
        <v>385</v>
      </c>
      <c r="E17519" s="67" t="s">
        <v>386</v>
      </c>
      <c r="F17519" s="68" t="s">
        <v>584</v>
      </c>
      <c r="G17519" s="67" t="s">
        <v>585</v>
      </c>
      <c r="H17519" s="68" t="s">
        <v>362</v>
      </c>
      <c r="I17519" s="69">
        <v>128</v>
      </c>
      <c r="J17519" s="69">
        <v>215</v>
      </c>
      <c r="K17519" s="91"/>
      <c r="L17519" s="91"/>
    </row>
    <row r="17520" spans="2:12" x14ac:dyDescent="0.25">
      <c r="B17520" s="67" t="s">
        <v>554</v>
      </c>
      <c r="C17520" s="67" t="s">
        <v>555</v>
      </c>
      <c r="D17520" s="68" t="s">
        <v>385</v>
      </c>
      <c r="E17520" s="67" t="s">
        <v>386</v>
      </c>
      <c r="F17520" s="68" t="s">
        <v>584</v>
      </c>
      <c r="G17520" s="67" t="s">
        <v>585</v>
      </c>
      <c r="H17520" s="68" t="s">
        <v>363</v>
      </c>
      <c r="I17520" s="69">
        <v>208</v>
      </c>
      <c r="J17520" s="69">
        <v>218</v>
      </c>
      <c r="K17520" s="91"/>
      <c r="L17520" s="91"/>
    </row>
    <row r="17521" spans="2:12" x14ac:dyDescent="0.25">
      <c r="B17521" s="67" t="s">
        <v>554</v>
      </c>
      <c r="C17521" s="67" t="s">
        <v>555</v>
      </c>
      <c r="D17521" s="68" t="s">
        <v>385</v>
      </c>
      <c r="E17521" s="67" t="s">
        <v>386</v>
      </c>
      <c r="F17521" s="68" t="s">
        <v>584</v>
      </c>
      <c r="G17521" s="67" t="s">
        <v>585</v>
      </c>
      <c r="H17521" s="68" t="s">
        <v>364</v>
      </c>
      <c r="I17521" s="69">
        <v>53</v>
      </c>
      <c r="J17521" s="69">
        <v>79</v>
      </c>
      <c r="K17521" s="91"/>
      <c r="L17521" s="91"/>
    </row>
    <row r="17522" spans="2:12" x14ac:dyDescent="0.25">
      <c r="B17522" s="67" t="s">
        <v>554</v>
      </c>
      <c r="C17522" s="67" t="s">
        <v>555</v>
      </c>
      <c r="D17522" s="68" t="s">
        <v>385</v>
      </c>
      <c r="E17522" s="67" t="s">
        <v>386</v>
      </c>
      <c r="F17522" s="68" t="s">
        <v>584</v>
      </c>
      <c r="G17522" s="67" t="s">
        <v>585</v>
      </c>
      <c r="H17522" s="68" t="s">
        <v>362</v>
      </c>
      <c r="I17522" s="69">
        <v>44</v>
      </c>
      <c r="J17522" s="69">
        <v>73</v>
      </c>
      <c r="K17522" s="91"/>
      <c r="L17522" s="91"/>
    </row>
    <row r="17523" spans="2:12" x14ac:dyDescent="0.25">
      <c r="B17523" s="67" t="s">
        <v>554</v>
      </c>
      <c r="C17523" s="67" t="s">
        <v>555</v>
      </c>
      <c r="D17523" s="68" t="s">
        <v>385</v>
      </c>
      <c r="E17523" s="67" t="s">
        <v>386</v>
      </c>
      <c r="F17523" s="68" t="s">
        <v>584</v>
      </c>
      <c r="G17523" s="67" t="s">
        <v>585</v>
      </c>
      <c r="H17523" s="68" t="s">
        <v>363</v>
      </c>
      <c r="I17523" s="69">
        <v>155</v>
      </c>
      <c r="J17523" s="69">
        <v>227</v>
      </c>
      <c r="K17523" s="91"/>
      <c r="L17523" s="91"/>
    </row>
    <row r="17524" spans="2:12" x14ac:dyDescent="0.25">
      <c r="B17524" s="67" t="s">
        <v>554</v>
      </c>
      <c r="C17524" s="67" t="s">
        <v>555</v>
      </c>
      <c r="D17524" s="68" t="s">
        <v>385</v>
      </c>
      <c r="E17524" s="67" t="s">
        <v>386</v>
      </c>
      <c r="F17524" s="68" t="s">
        <v>584</v>
      </c>
      <c r="G17524" s="67" t="s">
        <v>585</v>
      </c>
      <c r="H17524" s="68" t="s">
        <v>364</v>
      </c>
      <c r="I17524" s="69">
        <v>26</v>
      </c>
      <c r="J17524" s="69">
        <v>50</v>
      </c>
      <c r="K17524" s="91"/>
      <c r="L17524" s="91"/>
    </row>
    <row r="17525" spans="2:12" x14ac:dyDescent="0.25">
      <c r="B17525" s="67" t="s">
        <v>554</v>
      </c>
      <c r="C17525" s="67" t="s">
        <v>555</v>
      </c>
      <c r="D17525" s="68" t="s">
        <v>385</v>
      </c>
      <c r="E17525" s="67" t="s">
        <v>386</v>
      </c>
      <c r="F17525" s="68" t="s">
        <v>584</v>
      </c>
      <c r="G17525" s="67" t="s">
        <v>585</v>
      </c>
      <c r="H17525" s="68" t="s">
        <v>362</v>
      </c>
      <c r="I17525" s="69">
        <v>105</v>
      </c>
      <c r="J17525" s="69">
        <v>130</v>
      </c>
      <c r="K17525" s="91"/>
      <c r="L17525" s="91"/>
    </row>
    <row r="17526" spans="2:12" x14ac:dyDescent="0.25">
      <c r="B17526" s="67" t="s">
        <v>554</v>
      </c>
      <c r="C17526" s="67" t="s">
        <v>555</v>
      </c>
      <c r="D17526" s="68" t="s">
        <v>385</v>
      </c>
      <c r="E17526" s="67" t="s">
        <v>386</v>
      </c>
      <c r="F17526" s="68" t="s">
        <v>584</v>
      </c>
      <c r="G17526" s="67" t="s">
        <v>585</v>
      </c>
      <c r="H17526" s="68" t="s">
        <v>363</v>
      </c>
      <c r="I17526" s="69">
        <v>221</v>
      </c>
      <c r="J17526" s="69">
        <v>366</v>
      </c>
      <c r="K17526" s="91"/>
      <c r="L17526" s="91"/>
    </row>
    <row r="17527" spans="2:12" x14ac:dyDescent="0.25">
      <c r="B17527" s="67" t="s">
        <v>554</v>
      </c>
      <c r="C17527" s="67" t="s">
        <v>555</v>
      </c>
      <c r="D17527" s="68" t="s">
        <v>385</v>
      </c>
      <c r="E17527" s="67" t="s">
        <v>386</v>
      </c>
      <c r="F17527" s="68" t="s">
        <v>584</v>
      </c>
      <c r="G17527" s="67" t="s">
        <v>585</v>
      </c>
      <c r="H17527" s="68" t="s">
        <v>364</v>
      </c>
      <c r="I17527" s="69">
        <v>28</v>
      </c>
      <c r="J17527" s="69">
        <v>53</v>
      </c>
      <c r="K17527" s="91"/>
      <c r="L17527" s="91"/>
    </row>
    <row r="17528" spans="2:12" x14ac:dyDescent="0.25">
      <c r="B17528" s="67" t="s">
        <v>554</v>
      </c>
      <c r="C17528" s="67" t="s">
        <v>555</v>
      </c>
      <c r="D17528" s="68" t="s">
        <v>385</v>
      </c>
      <c r="E17528" s="67" t="s">
        <v>386</v>
      </c>
      <c r="F17528" s="68" t="s">
        <v>584</v>
      </c>
      <c r="G17528" s="67" t="s">
        <v>585</v>
      </c>
      <c r="H17528" s="68" t="s">
        <v>362</v>
      </c>
      <c r="I17528" s="69">
        <v>15</v>
      </c>
      <c r="J17528" s="69">
        <v>10</v>
      </c>
      <c r="K17528" s="91"/>
      <c r="L17528" s="91"/>
    </row>
    <row r="17529" spans="2:12" x14ac:dyDescent="0.25">
      <c r="B17529" s="67" t="s">
        <v>554</v>
      </c>
      <c r="C17529" s="67" t="s">
        <v>555</v>
      </c>
      <c r="D17529" s="68" t="s">
        <v>385</v>
      </c>
      <c r="E17529" s="67" t="s">
        <v>386</v>
      </c>
      <c r="F17529" s="68" t="s">
        <v>584</v>
      </c>
      <c r="G17529" s="67" t="s">
        <v>585</v>
      </c>
      <c r="H17529" s="68" t="s">
        <v>363</v>
      </c>
      <c r="I17529" s="69">
        <v>93</v>
      </c>
      <c r="J17529" s="69">
        <v>125</v>
      </c>
      <c r="K17529" s="91"/>
      <c r="L17529" s="91"/>
    </row>
    <row r="17530" spans="2:12" x14ac:dyDescent="0.25">
      <c r="B17530" s="67" t="s">
        <v>554</v>
      </c>
      <c r="C17530" s="67" t="s">
        <v>555</v>
      </c>
      <c r="D17530" s="68" t="s">
        <v>385</v>
      </c>
      <c r="E17530" s="67" t="s">
        <v>386</v>
      </c>
      <c r="F17530" s="68" t="s">
        <v>584</v>
      </c>
      <c r="G17530" s="67" t="s">
        <v>585</v>
      </c>
      <c r="H17530" s="68" t="s">
        <v>364</v>
      </c>
      <c r="I17530" s="69">
        <v>37</v>
      </c>
      <c r="J17530" s="69">
        <v>20</v>
      </c>
      <c r="K17530" s="91"/>
      <c r="L17530" s="91"/>
    </row>
    <row r="17531" spans="2:12" x14ac:dyDescent="0.25">
      <c r="B17531" s="67" t="s">
        <v>554</v>
      </c>
      <c r="C17531" s="67" t="s">
        <v>555</v>
      </c>
      <c r="D17531" s="68" t="s">
        <v>385</v>
      </c>
      <c r="E17531" s="67" t="s">
        <v>386</v>
      </c>
      <c r="F17531" s="68" t="s">
        <v>584</v>
      </c>
      <c r="G17531" s="67" t="s">
        <v>585</v>
      </c>
      <c r="H17531" s="68" t="s">
        <v>362</v>
      </c>
      <c r="I17531" s="69">
        <v>0</v>
      </c>
      <c r="J17531" s="69">
        <v>0</v>
      </c>
      <c r="K17531" s="91"/>
      <c r="L17531" s="91"/>
    </row>
    <row r="17532" spans="2:12" x14ac:dyDescent="0.25">
      <c r="B17532" s="67" t="s">
        <v>554</v>
      </c>
      <c r="C17532" s="67" t="s">
        <v>555</v>
      </c>
      <c r="D17532" s="68" t="s">
        <v>385</v>
      </c>
      <c r="E17532" s="67" t="s">
        <v>386</v>
      </c>
      <c r="F17532" s="68" t="s">
        <v>584</v>
      </c>
      <c r="G17532" s="67" t="s">
        <v>585</v>
      </c>
      <c r="H17532" s="68" t="s">
        <v>364</v>
      </c>
      <c r="I17532" s="69">
        <v>0</v>
      </c>
      <c r="J17532" s="69">
        <v>0</v>
      </c>
      <c r="K17532" s="91"/>
      <c r="L17532" s="91"/>
    </row>
    <row r="17533" spans="2:12" x14ac:dyDescent="0.25">
      <c r="B17533" s="67" t="s">
        <v>554</v>
      </c>
      <c r="C17533" s="67" t="s">
        <v>555</v>
      </c>
      <c r="D17533" s="68" t="s">
        <v>385</v>
      </c>
      <c r="E17533" s="67" t="s">
        <v>386</v>
      </c>
      <c r="F17533" s="68" t="s">
        <v>584</v>
      </c>
      <c r="G17533" s="67" t="s">
        <v>585</v>
      </c>
      <c r="H17533" s="68" t="s">
        <v>363</v>
      </c>
      <c r="I17533" s="69">
        <v>8</v>
      </c>
      <c r="J17533" s="69">
        <v>44</v>
      </c>
      <c r="K17533" s="91"/>
      <c r="L17533" s="91"/>
    </row>
    <row r="17534" spans="2:12" x14ac:dyDescent="0.25">
      <c r="B17534" s="67" t="s">
        <v>554</v>
      </c>
      <c r="C17534" s="67" t="s">
        <v>555</v>
      </c>
      <c r="D17534" s="68" t="s">
        <v>385</v>
      </c>
      <c r="E17534" s="67" t="s">
        <v>386</v>
      </c>
      <c r="F17534" s="68" t="s">
        <v>584</v>
      </c>
      <c r="G17534" s="67" t="s">
        <v>585</v>
      </c>
      <c r="H17534" s="68" t="s">
        <v>363</v>
      </c>
      <c r="I17534" s="69">
        <v>26</v>
      </c>
      <c r="J17534" s="69">
        <v>26</v>
      </c>
      <c r="K17534" s="91"/>
      <c r="L17534" s="91"/>
    </row>
    <row r="17535" spans="2:12" x14ac:dyDescent="0.25">
      <c r="B17535" s="67" t="s">
        <v>554</v>
      </c>
      <c r="C17535" s="67" t="s">
        <v>555</v>
      </c>
      <c r="D17535" s="68" t="s">
        <v>385</v>
      </c>
      <c r="E17535" s="67" t="s">
        <v>386</v>
      </c>
      <c r="F17535" s="68" t="s">
        <v>584</v>
      </c>
      <c r="G17535" s="67" t="s">
        <v>585</v>
      </c>
      <c r="H17535" s="68" t="s">
        <v>362</v>
      </c>
      <c r="I17535" s="69">
        <v>4</v>
      </c>
      <c r="J17535" s="69">
        <v>0</v>
      </c>
      <c r="K17535" s="91"/>
      <c r="L17535" s="91"/>
    </row>
    <row r="17536" spans="2:12" x14ac:dyDescent="0.25">
      <c r="B17536" s="67" t="s">
        <v>554</v>
      </c>
      <c r="C17536" s="67" t="s">
        <v>555</v>
      </c>
      <c r="D17536" s="68" t="s">
        <v>385</v>
      </c>
      <c r="E17536" s="67" t="s">
        <v>386</v>
      </c>
      <c r="F17536" s="68" t="s">
        <v>584</v>
      </c>
      <c r="G17536" s="67" t="s">
        <v>585</v>
      </c>
      <c r="H17536" s="68" t="s">
        <v>363</v>
      </c>
      <c r="I17536" s="69">
        <v>14</v>
      </c>
      <c r="J17536" s="69">
        <v>19</v>
      </c>
      <c r="K17536" s="91"/>
      <c r="L17536" s="91"/>
    </row>
    <row r="17537" spans="2:12" x14ac:dyDescent="0.25">
      <c r="B17537" s="67" t="s">
        <v>554</v>
      </c>
      <c r="C17537" s="67" t="s">
        <v>555</v>
      </c>
      <c r="D17537" s="68" t="s">
        <v>385</v>
      </c>
      <c r="E17537" s="67" t="s">
        <v>386</v>
      </c>
      <c r="F17537" s="68" t="s">
        <v>584</v>
      </c>
      <c r="G17537" s="67" t="s">
        <v>585</v>
      </c>
      <c r="H17537" s="68" t="s">
        <v>364</v>
      </c>
      <c r="I17537" s="69">
        <v>0</v>
      </c>
      <c r="J17537" s="69">
        <v>0</v>
      </c>
      <c r="K17537" s="91"/>
      <c r="L17537" s="91"/>
    </row>
    <row r="17538" spans="2:12" x14ac:dyDescent="0.25">
      <c r="B17538" s="67" t="s">
        <v>554</v>
      </c>
      <c r="C17538" s="67" t="s">
        <v>555</v>
      </c>
      <c r="D17538" s="68" t="s">
        <v>385</v>
      </c>
      <c r="E17538" s="67" t="s">
        <v>386</v>
      </c>
      <c r="F17538" s="68" t="s">
        <v>584</v>
      </c>
      <c r="G17538" s="67" t="s">
        <v>585</v>
      </c>
      <c r="H17538" s="68" t="s">
        <v>362</v>
      </c>
      <c r="I17538" s="69">
        <v>0.309</v>
      </c>
      <c r="J17538" s="69">
        <v>0.20599999999999999</v>
      </c>
      <c r="K17538" s="91"/>
      <c r="L17538" s="91"/>
    </row>
    <row r="17539" spans="2:12" x14ac:dyDescent="0.25">
      <c r="B17539" s="67" t="s">
        <v>554</v>
      </c>
      <c r="C17539" s="67" t="s">
        <v>555</v>
      </c>
      <c r="D17539" s="68" t="s">
        <v>385</v>
      </c>
      <c r="E17539" s="67" t="s">
        <v>386</v>
      </c>
      <c r="F17539" s="68" t="s">
        <v>584</v>
      </c>
      <c r="G17539" s="67" t="s">
        <v>585</v>
      </c>
      <c r="H17539" s="68" t="s">
        <v>363</v>
      </c>
      <c r="I17539" s="69">
        <v>0.39140000000000003</v>
      </c>
      <c r="J17539" s="69">
        <v>0.55620000000000003</v>
      </c>
      <c r="K17539" s="91"/>
      <c r="L17539" s="91"/>
    </row>
    <row r="17540" spans="2:12" x14ac:dyDescent="0.25">
      <c r="B17540" s="67" t="s">
        <v>554</v>
      </c>
      <c r="C17540" s="67" t="s">
        <v>555</v>
      </c>
      <c r="D17540" s="68" t="s">
        <v>385</v>
      </c>
      <c r="E17540" s="67" t="s">
        <v>386</v>
      </c>
      <c r="F17540" s="68" t="s">
        <v>584</v>
      </c>
      <c r="G17540" s="67" t="s">
        <v>585</v>
      </c>
      <c r="H17540" s="68" t="s">
        <v>364</v>
      </c>
      <c r="I17540" s="69">
        <v>0.45319999999999999</v>
      </c>
      <c r="J17540" s="69">
        <v>0.28839999999999999</v>
      </c>
      <c r="K17540" s="91"/>
      <c r="L17540" s="91"/>
    </row>
    <row r="17541" spans="2:12" x14ac:dyDescent="0.25">
      <c r="B17541" s="67" t="s">
        <v>554</v>
      </c>
      <c r="C17541" s="67" t="s">
        <v>555</v>
      </c>
      <c r="D17541" s="68" t="s">
        <v>385</v>
      </c>
      <c r="E17541" s="67" t="s">
        <v>386</v>
      </c>
      <c r="F17541" s="68" t="s">
        <v>584</v>
      </c>
      <c r="G17541" s="67" t="s">
        <v>585</v>
      </c>
      <c r="H17541" s="68" t="s">
        <v>362</v>
      </c>
      <c r="I17541" s="69">
        <v>0</v>
      </c>
      <c r="J17541" s="69">
        <v>0</v>
      </c>
      <c r="K17541" s="91"/>
      <c r="L17541" s="91"/>
    </row>
    <row r="17542" spans="2:12" x14ac:dyDescent="0.25">
      <c r="B17542" s="67" t="s">
        <v>554</v>
      </c>
      <c r="C17542" s="67" t="s">
        <v>555</v>
      </c>
      <c r="D17542" s="68" t="s">
        <v>385</v>
      </c>
      <c r="E17542" s="67" t="s">
        <v>386</v>
      </c>
      <c r="F17542" s="68" t="s">
        <v>584</v>
      </c>
      <c r="G17542" s="67" t="s">
        <v>585</v>
      </c>
      <c r="H17542" s="68" t="s">
        <v>363</v>
      </c>
      <c r="I17542" s="69">
        <v>0</v>
      </c>
      <c r="J17542" s="69">
        <v>0</v>
      </c>
      <c r="K17542" s="91"/>
      <c r="L17542" s="91"/>
    </row>
    <row r="17543" spans="2:12" x14ac:dyDescent="0.25">
      <c r="B17543" s="67" t="s">
        <v>554</v>
      </c>
      <c r="C17543" s="67" t="s">
        <v>555</v>
      </c>
      <c r="D17543" s="68" t="s">
        <v>385</v>
      </c>
      <c r="E17543" s="67" t="s">
        <v>386</v>
      </c>
      <c r="F17543" s="68" t="s">
        <v>584</v>
      </c>
      <c r="G17543" s="67" t="s">
        <v>585</v>
      </c>
      <c r="H17543" s="68" t="s">
        <v>362</v>
      </c>
      <c r="I17543" s="69">
        <v>256</v>
      </c>
      <c r="J17543" s="69">
        <v>429</v>
      </c>
      <c r="K17543" s="91"/>
      <c r="L17543" s="91"/>
    </row>
    <row r="17544" spans="2:12" x14ac:dyDescent="0.25">
      <c r="B17544" s="67" t="s">
        <v>554</v>
      </c>
      <c r="C17544" s="67" t="s">
        <v>555</v>
      </c>
      <c r="D17544" s="68" t="s">
        <v>385</v>
      </c>
      <c r="E17544" s="67" t="s">
        <v>386</v>
      </c>
      <c r="F17544" s="68" t="s">
        <v>584</v>
      </c>
      <c r="G17544" s="67" t="s">
        <v>585</v>
      </c>
      <c r="H17544" s="68" t="s">
        <v>363</v>
      </c>
      <c r="I17544" s="69">
        <v>620</v>
      </c>
      <c r="J17544" s="69">
        <v>859</v>
      </c>
      <c r="K17544" s="91"/>
      <c r="L17544" s="91"/>
    </row>
    <row r="17545" spans="2:12" x14ac:dyDescent="0.25">
      <c r="B17545" s="67" t="s">
        <v>554</v>
      </c>
      <c r="C17545" s="67" t="s">
        <v>555</v>
      </c>
      <c r="D17545" s="68" t="s">
        <v>385</v>
      </c>
      <c r="E17545" s="67" t="s">
        <v>386</v>
      </c>
      <c r="F17545" s="68" t="s">
        <v>584</v>
      </c>
      <c r="G17545" s="67" t="s">
        <v>585</v>
      </c>
      <c r="H17545" s="68" t="s">
        <v>364</v>
      </c>
      <c r="I17545" s="69">
        <v>144</v>
      </c>
      <c r="J17545" s="69">
        <v>222</v>
      </c>
      <c r="K17545" s="91"/>
      <c r="L17545" s="91"/>
    </row>
    <row r="17546" spans="2:12" x14ac:dyDescent="0.25">
      <c r="B17546" s="67" t="s">
        <v>554</v>
      </c>
      <c r="C17546" s="67" t="s">
        <v>555</v>
      </c>
      <c r="D17546" s="68" t="s">
        <v>385</v>
      </c>
      <c r="E17546" s="67" t="s">
        <v>386</v>
      </c>
      <c r="F17546" s="68" t="s">
        <v>584</v>
      </c>
      <c r="G17546" s="67" t="s">
        <v>585</v>
      </c>
      <c r="H17546" s="68" t="s">
        <v>363</v>
      </c>
      <c r="I17546" s="69">
        <v>0</v>
      </c>
      <c r="J17546" s="69">
        <v>0</v>
      </c>
      <c r="K17546" s="91"/>
      <c r="L17546" s="91"/>
    </row>
    <row r="17547" spans="2:12" x14ac:dyDescent="0.25">
      <c r="B17547" s="67" t="s">
        <v>554</v>
      </c>
      <c r="C17547" s="67" t="s">
        <v>555</v>
      </c>
      <c r="D17547" s="68" t="s">
        <v>385</v>
      </c>
      <c r="E17547" s="67" t="s">
        <v>386</v>
      </c>
      <c r="F17547" s="68" t="s">
        <v>584</v>
      </c>
      <c r="G17547" s="67" t="s">
        <v>585</v>
      </c>
      <c r="H17547" s="68" t="s">
        <v>362</v>
      </c>
      <c r="I17547" s="69">
        <v>10</v>
      </c>
      <c r="J17547" s="69">
        <v>10</v>
      </c>
      <c r="K17547" s="91"/>
      <c r="L17547" s="91"/>
    </row>
    <row r="17548" spans="2:12" x14ac:dyDescent="0.25">
      <c r="B17548" s="67" t="s">
        <v>554</v>
      </c>
      <c r="C17548" s="67" t="s">
        <v>555</v>
      </c>
      <c r="D17548" s="68" t="s">
        <v>385</v>
      </c>
      <c r="E17548" s="67" t="s">
        <v>386</v>
      </c>
      <c r="F17548" s="68" t="s">
        <v>584</v>
      </c>
      <c r="G17548" s="67" t="s">
        <v>585</v>
      </c>
      <c r="H17548" s="68" t="s">
        <v>363</v>
      </c>
      <c r="I17548" s="69">
        <v>28</v>
      </c>
      <c r="J17548" s="69">
        <v>38</v>
      </c>
      <c r="K17548" s="91"/>
      <c r="L17548" s="91"/>
    </row>
    <row r="17549" spans="2:12" x14ac:dyDescent="0.25">
      <c r="B17549" s="67" t="s">
        <v>554</v>
      </c>
      <c r="C17549" s="67" t="s">
        <v>555</v>
      </c>
      <c r="D17549" s="68" t="s">
        <v>385</v>
      </c>
      <c r="E17549" s="67" t="s">
        <v>386</v>
      </c>
      <c r="F17549" s="68" t="s">
        <v>584</v>
      </c>
      <c r="G17549" s="67" t="s">
        <v>585</v>
      </c>
      <c r="H17549" s="68" t="s">
        <v>364</v>
      </c>
      <c r="I17549" s="69">
        <v>29</v>
      </c>
      <c r="J17549" s="69">
        <v>65</v>
      </c>
      <c r="K17549" s="91"/>
      <c r="L17549" s="91"/>
    </row>
    <row r="17550" spans="2:12" x14ac:dyDescent="0.25">
      <c r="B17550" s="67" t="s">
        <v>554</v>
      </c>
      <c r="C17550" s="67" t="s">
        <v>555</v>
      </c>
      <c r="D17550" s="68" t="s">
        <v>385</v>
      </c>
      <c r="E17550" s="67" t="s">
        <v>386</v>
      </c>
      <c r="F17550" s="68" t="s">
        <v>584</v>
      </c>
      <c r="G17550" s="67" t="s">
        <v>585</v>
      </c>
      <c r="H17550" s="68" t="s">
        <v>362</v>
      </c>
      <c r="I17550" s="69">
        <v>0</v>
      </c>
      <c r="J17550" s="69">
        <v>16</v>
      </c>
      <c r="K17550" s="91"/>
      <c r="L17550" s="91"/>
    </row>
    <row r="17551" spans="2:12" x14ac:dyDescent="0.25">
      <c r="B17551" s="67" t="s">
        <v>554</v>
      </c>
      <c r="C17551" s="67" t="s">
        <v>555</v>
      </c>
      <c r="D17551" s="68" t="s">
        <v>385</v>
      </c>
      <c r="E17551" s="67" t="s">
        <v>386</v>
      </c>
      <c r="F17551" s="68" t="s">
        <v>584</v>
      </c>
      <c r="G17551" s="67" t="s">
        <v>585</v>
      </c>
      <c r="H17551" s="68" t="s">
        <v>363</v>
      </c>
      <c r="I17551" s="69">
        <v>87</v>
      </c>
      <c r="J17551" s="69">
        <v>11</v>
      </c>
      <c r="K17551" s="91"/>
      <c r="L17551" s="91"/>
    </row>
    <row r="17552" spans="2:12" x14ac:dyDescent="0.25">
      <c r="B17552" s="67" t="s">
        <v>554</v>
      </c>
      <c r="C17552" s="67" t="s">
        <v>555</v>
      </c>
      <c r="D17552" s="68" t="s">
        <v>385</v>
      </c>
      <c r="E17552" s="67" t="s">
        <v>386</v>
      </c>
      <c r="F17552" s="68" t="s">
        <v>584</v>
      </c>
      <c r="G17552" s="67" t="s">
        <v>585</v>
      </c>
      <c r="H17552" s="68" t="s">
        <v>364</v>
      </c>
      <c r="I17552" s="69">
        <v>21</v>
      </c>
      <c r="J17552" s="69">
        <v>22</v>
      </c>
      <c r="K17552" s="91"/>
      <c r="L17552" s="91"/>
    </row>
    <row r="17553" spans="2:12" x14ac:dyDescent="0.25">
      <c r="B17553" s="67" t="s">
        <v>554</v>
      </c>
      <c r="C17553" s="67" t="s">
        <v>555</v>
      </c>
      <c r="D17553" s="68" t="s">
        <v>385</v>
      </c>
      <c r="E17553" s="67" t="s">
        <v>386</v>
      </c>
      <c r="F17553" s="68" t="s">
        <v>584</v>
      </c>
      <c r="G17553" s="67" t="s">
        <v>585</v>
      </c>
      <c r="H17553" s="68" t="s">
        <v>362</v>
      </c>
      <c r="I17553" s="69">
        <v>17</v>
      </c>
      <c r="J17553" s="69">
        <v>28</v>
      </c>
      <c r="K17553" s="91"/>
      <c r="L17553" s="91"/>
    </row>
    <row r="17554" spans="2:12" x14ac:dyDescent="0.25">
      <c r="B17554" s="67" t="s">
        <v>554</v>
      </c>
      <c r="C17554" s="67" t="s">
        <v>555</v>
      </c>
      <c r="D17554" s="68" t="s">
        <v>385</v>
      </c>
      <c r="E17554" s="67" t="s">
        <v>386</v>
      </c>
      <c r="F17554" s="68" t="s">
        <v>584</v>
      </c>
      <c r="G17554" s="67" t="s">
        <v>585</v>
      </c>
      <c r="H17554" s="68" t="s">
        <v>363</v>
      </c>
      <c r="I17554" s="69">
        <v>31</v>
      </c>
      <c r="J17554" s="69">
        <v>69</v>
      </c>
      <c r="K17554" s="91"/>
      <c r="L17554" s="91"/>
    </row>
    <row r="17555" spans="2:12" x14ac:dyDescent="0.25">
      <c r="B17555" s="67" t="s">
        <v>554</v>
      </c>
      <c r="C17555" s="67" t="s">
        <v>555</v>
      </c>
      <c r="D17555" s="68" t="s">
        <v>385</v>
      </c>
      <c r="E17555" s="67" t="s">
        <v>386</v>
      </c>
      <c r="F17555" s="68" t="s">
        <v>584</v>
      </c>
      <c r="G17555" s="67" t="s">
        <v>585</v>
      </c>
      <c r="H17555" s="68" t="s">
        <v>364</v>
      </c>
      <c r="I17555" s="69">
        <v>6</v>
      </c>
      <c r="J17555" s="69">
        <v>18</v>
      </c>
      <c r="K17555" s="91"/>
      <c r="L17555" s="91"/>
    </row>
    <row r="17556" spans="2:12" x14ac:dyDescent="0.25">
      <c r="B17556" s="67" t="s">
        <v>554</v>
      </c>
      <c r="C17556" s="67" t="s">
        <v>555</v>
      </c>
      <c r="D17556" s="68" t="s">
        <v>385</v>
      </c>
      <c r="E17556" s="67" t="s">
        <v>386</v>
      </c>
      <c r="F17556" s="68" t="s">
        <v>584</v>
      </c>
      <c r="G17556" s="67" t="s">
        <v>585</v>
      </c>
      <c r="H17556" s="68" t="s">
        <v>362</v>
      </c>
      <c r="I17556" s="69">
        <v>0</v>
      </c>
      <c r="J17556" s="69">
        <v>0</v>
      </c>
      <c r="K17556" s="91"/>
      <c r="L17556" s="91"/>
    </row>
    <row r="17557" spans="2:12" x14ac:dyDescent="0.25">
      <c r="B17557" s="67" t="s">
        <v>554</v>
      </c>
      <c r="C17557" s="67" t="s">
        <v>555</v>
      </c>
      <c r="D17557" s="68" t="s">
        <v>385</v>
      </c>
      <c r="E17557" s="67" t="s">
        <v>386</v>
      </c>
      <c r="F17557" s="68" t="s">
        <v>584</v>
      </c>
      <c r="G17557" s="67" t="s">
        <v>585</v>
      </c>
      <c r="H17557" s="68" t="s">
        <v>363</v>
      </c>
      <c r="I17557" s="69">
        <v>0</v>
      </c>
      <c r="J17557" s="69">
        <v>18</v>
      </c>
      <c r="K17557" s="91"/>
      <c r="L17557" s="91"/>
    </row>
    <row r="17558" spans="2:12" x14ac:dyDescent="0.25">
      <c r="B17558" s="67" t="s">
        <v>554</v>
      </c>
      <c r="C17558" s="67" t="s">
        <v>555</v>
      </c>
      <c r="D17558" s="68" t="s">
        <v>385</v>
      </c>
      <c r="E17558" s="67" t="s">
        <v>386</v>
      </c>
      <c r="F17558" s="68" t="s">
        <v>584</v>
      </c>
      <c r="G17558" s="67" t="s">
        <v>585</v>
      </c>
      <c r="H17558" s="68" t="s">
        <v>364</v>
      </c>
      <c r="I17558" s="69">
        <v>10</v>
      </c>
      <c r="J17558" s="69">
        <v>38</v>
      </c>
      <c r="K17558" s="91"/>
      <c r="L17558" s="91"/>
    </row>
    <row r="17559" spans="2:12" x14ac:dyDescent="0.25">
      <c r="B17559" s="67" t="s">
        <v>554</v>
      </c>
      <c r="C17559" s="67" t="s">
        <v>555</v>
      </c>
      <c r="D17559" s="68" t="s">
        <v>385</v>
      </c>
      <c r="E17559" s="67" t="s">
        <v>386</v>
      </c>
      <c r="F17559" s="68" t="s">
        <v>584</v>
      </c>
      <c r="G17559" s="67" t="s">
        <v>585</v>
      </c>
      <c r="H17559" s="68" t="s">
        <v>362</v>
      </c>
      <c r="I17559" s="69">
        <v>0</v>
      </c>
      <c r="J17559" s="69">
        <v>64</v>
      </c>
      <c r="K17559" s="91"/>
      <c r="L17559" s="91"/>
    </row>
    <row r="17560" spans="2:12" x14ac:dyDescent="0.25">
      <c r="B17560" s="67" t="s">
        <v>554</v>
      </c>
      <c r="C17560" s="67" t="s">
        <v>555</v>
      </c>
      <c r="D17560" s="68" t="s">
        <v>385</v>
      </c>
      <c r="E17560" s="67" t="s">
        <v>386</v>
      </c>
      <c r="F17560" s="68" t="s">
        <v>584</v>
      </c>
      <c r="G17560" s="67" t="s">
        <v>585</v>
      </c>
      <c r="H17560" s="68" t="s">
        <v>363</v>
      </c>
      <c r="I17560" s="69">
        <v>100</v>
      </c>
      <c r="J17560" s="69">
        <v>276</v>
      </c>
      <c r="K17560" s="91"/>
      <c r="L17560" s="91"/>
    </row>
    <row r="17561" spans="2:12" x14ac:dyDescent="0.25">
      <c r="B17561" s="67" t="s">
        <v>554</v>
      </c>
      <c r="C17561" s="67" t="s">
        <v>555</v>
      </c>
      <c r="D17561" s="68" t="s">
        <v>385</v>
      </c>
      <c r="E17561" s="67" t="s">
        <v>386</v>
      </c>
      <c r="F17561" s="68" t="s">
        <v>584</v>
      </c>
      <c r="G17561" s="67" t="s">
        <v>585</v>
      </c>
      <c r="H17561" s="68" t="s">
        <v>364</v>
      </c>
      <c r="I17561" s="69">
        <v>0</v>
      </c>
      <c r="J17561" s="69">
        <v>70</v>
      </c>
      <c r="K17561" s="91"/>
      <c r="L17561" s="91"/>
    </row>
    <row r="17562" spans="2:12" x14ac:dyDescent="0.25">
      <c r="B17562" s="67" t="s">
        <v>554</v>
      </c>
      <c r="C17562" s="67" t="s">
        <v>555</v>
      </c>
      <c r="D17562" s="68" t="s">
        <v>385</v>
      </c>
      <c r="E17562" s="67" t="s">
        <v>386</v>
      </c>
      <c r="F17562" s="68" t="s">
        <v>584</v>
      </c>
      <c r="G17562" s="67" t="s">
        <v>585</v>
      </c>
      <c r="H17562" s="68" t="s">
        <v>362</v>
      </c>
      <c r="I17562" s="69">
        <v>88</v>
      </c>
      <c r="J17562" s="69">
        <v>106</v>
      </c>
      <c r="K17562" s="91"/>
      <c r="L17562" s="91"/>
    </row>
    <row r="17563" spans="2:12" x14ac:dyDescent="0.25">
      <c r="B17563" s="67" t="s">
        <v>554</v>
      </c>
      <c r="C17563" s="67" t="s">
        <v>555</v>
      </c>
      <c r="D17563" s="68" t="s">
        <v>385</v>
      </c>
      <c r="E17563" s="67" t="s">
        <v>386</v>
      </c>
      <c r="F17563" s="68" t="s">
        <v>584</v>
      </c>
      <c r="G17563" s="67" t="s">
        <v>585</v>
      </c>
      <c r="H17563" s="68" t="s">
        <v>363</v>
      </c>
      <c r="I17563" s="69">
        <v>264</v>
      </c>
      <c r="J17563" s="69">
        <v>275</v>
      </c>
      <c r="K17563" s="91"/>
      <c r="L17563" s="91"/>
    </row>
    <row r="17564" spans="2:12" x14ac:dyDescent="0.25">
      <c r="B17564" s="67" t="s">
        <v>554</v>
      </c>
      <c r="C17564" s="67" t="s">
        <v>555</v>
      </c>
      <c r="D17564" s="68" t="s">
        <v>385</v>
      </c>
      <c r="E17564" s="67" t="s">
        <v>386</v>
      </c>
      <c r="F17564" s="68" t="s">
        <v>584</v>
      </c>
      <c r="G17564" s="67" t="s">
        <v>585</v>
      </c>
      <c r="H17564" s="68" t="s">
        <v>364</v>
      </c>
      <c r="I17564" s="69">
        <v>27</v>
      </c>
      <c r="J17564" s="69">
        <v>78</v>
      </c>
      <c r="K17564" s="91"/>
      <c r="L17564" s="91"/>
    </row>
    <row r="17565" spans="2:12" x14ac:dyDescent="0.25">
      <c r="B17565" s="67" t="s">
        <v>554</v>
      </c>
      <c r="C17565" s="67" t="s">
        <v>555</v>
      </c>
      <c r="D17565" s="68" t="s">
        <v>385</v>
      </c>
      <c r="E17565" s="67" t="s">
        <v>386</v>
      </c>
      <c r="F17565" s="68" t="s">
        <v>584</v>
      </c>
      <c r="G17565" s="67" t="s">
        <v>585</v>
      </c>
      <c r="H17565" s="68" t="s">
        <v>362</v>
      </c>
      <c r="I17565" s="69">
        <v>0</v>
      </c>
      <c r="J17565" s="69">
        <v>0</v>
      </c>
      <c r="K17565" s="91"/>
      <c r="L17565" s="91"/>
    </row>
    <row r="17566" spans="2:12" x14ac:dyDescent="0.25">
      <c r="B17566" s="67" t="s">
        <v>554</v>
      </c>
      <c r="C17566" s="67" t="s">
        <v>555</v>
      </c>
      <c r="D17566" s="68" t="s">
        <v>385</v>
      </c>
      <c r="E17566" s="67" t="s">
        <v>386</v>
      </c>
      <c r="F17566" s="68" t="s">
        <v>584</v>
      </c>
      <c r="G17566" s="67" t="s">
        <v>585</v>
      </c>
      <c r="H17566" s="68" t="s">
        <v>363</v>
      </c>
      <c r="I17566" s="69">
        <v>0</v>
      </c>
      <c r="J17566" s="69">
        <v>0</v>
      </c>
      <c r="K17566" s="91"/>
      <c r="L17566" s="91"/>
    </row>
    <row r="17567" spans="2:12" x14ac:dyDescent="0.25">
      <c r="B17567" s="67" t="s">
        <v>554</v>
      </c>
      <c r="C17567" s="67" t="s">
        <v>555</v>
      </c>
      <c r="D17567" s="68" t="s">
        <v>385</v>
      </c>
      <c r="E17567" s="67" t="s">
        <v>386</v>
      </c>
      <c r="F17567" s="68" t="s">
        <v>584</v>
      </c>
      <c r="G17567" s="67" t="s">
        <v>585</v>
      </c>
      <c r="H17567" s="68" t="s">
        <v>362</v>
      </c>
      <c r="I17567" s="69">
        <v>66</v>
      </c>
      <c r="J17567" s="69">
        <v>136</v>
      </c>
      <c r="K17567" s="91"/>
      <c r="L17567" s="91"/>
    </row>
    <row r="17568" spans="2:12" x14ac:dyDescent="0.25">
      <c r="B17568" s="67" t="s">
        <v>554</v>
      </c>
      <c r="C17568" s="67" t="s">
        <v>555</v>
      </c>
      <c r="D17568" s="68" t="s">
        <v>385</v>
      </c>
      <c r="E17568" s="67" t="s">
        <v>386</v>
      </c>
      <c r="F17568" s="68" t="s">
        <v>584</v>
      </c>
      <c r="G17568" s="67" t="s">
        <v>585</v>
      </c>
      <c r="H17568" s="68" t="s">
        <v>363</v>
      </c>
      <c r="I17568" s="69">
        <v>210</v>
      </c>
      <c r="J17568" s="69">
        <v>240</v>
      </c>
      <c r="K17568" s="91"/>
      <c r="L17568" s="91"/>
    </row>
    <row r="17569" spans="2:12" x14ac:dyDescent="0.25">
      <c r="B17569" s="67" t="s">
        <v>554</v>
      </c>
      <c r="C17569" s="67" t="s">
        <v>555</v>
      </c>
      <c r="D17569" s="68" t="s">
        <v>385</v>
      </c>
      <c r="E17569" s="67" t="s">
        <v>386</v>
      </c>
      <c r="F17569" s="68" t="s">
        <v>584</v>
      </c>
      <c r="G17569" s="67" t="s">
        <v>585</v>
      </c>
      <c r="H17569" s="68" t="s">
        <v>364</v>
      </c>
      <c r="I17569" s="69">
        <v>40</v>
      </c>
      <c r="J17569" s="69">
        <v>60</v>
      </c>
      <c r="K17569" s="91"/>
      <c r="L17569" s="91"/>
    </row>
    <row r="17570" spans="2:12" x14ac:dyDescent="0.25">
      <c r="B17570" s="67" t="s">
        <v>554</v>
      </c>
      <c r="C17570" s="67" t="s">
        <v>555</v>
      </c>
      <c r="D17570" s="68" t="s">
        <v>385</v>
      </c>
      <c r="E17570" s="67" t="s">
        <v>386</v>
      </c>
      <c r="F17570" s="68" t="s">
        <v>584</v>
      </c>
      <c r="G17570" s="67" t="s">
        <v>585</v>
      </c>
      <c r="H17570" s="68" t="s">
        <v>362</v>
      </c>
      <c r="I17570" s="69">
        <v>0</v>
      </c>
      <c r="J17570" s="69">
        <v>16</v>
      </c>
      <c r="K17570" s="91"/>
      <c r="L17570" s="91"/>
    </row>
    <row r="17571" spans="2:12" x14ac:dyDescent="0.25">
      <c r="B17571" s="67" t="s">
        <v>554</v>
      </c>
      <c r="C17571" s="67" t="s">
        <v>555</v>
      </c>
      <c r="D17571" s="68" t="s">
        <v>385</v>
      </c>
      <c r="E17571" s="67" t="s">
        <v>386</v>
      </c>
      <c r="F17571" s="68" t="s">
        <v>584</v>
      </c>
      <c r="G17571" s="67" t="s">
        <v>585</v>
      </c>
      <c r="H17571" s="68" t="s">
        <v>363</v>
      </c>
      <c r="I17571" s="69">
        <v>240</v>
      </c>
      <c r="J17571" s="69">
        <v>216</v>
      </c>
      <c r="K17571" s="91"/>
      <c r="L17571" s="91"/>
    </row>
    <row r="17572" spans="2:12" x14ac:dyDescent="0.25">
      <c r="B17572" s="67" t="s">
        <v>554</v>
      </c>
      <c r="C17572" s="67" t="s">
        <v>555</v>
      </c>
      <c r="D17572" s="68" t="s">
        <v>385</v>
      </c>
      <c r="E17572" s="67" t="s">
        <v>386</v>
      </c>
      <c r="F17572" s="68" t="s">
        <v>584</v>
      </c>
      <c r="G17572" s="67" t="s">
        <v>585</v>
      </c>
      <c r="H17572" s="68" t="s">
        <v>364</v>
      </c>
      <c r="I17572" s="69">
        <v>48</v>
      </c>
      <c r="J17572" s="69">
        <v>32</v>
      </c>
      <c r="K17572" s="91"/>
      <c r="L17572" s="91"/>
    </row>
    <row r="17573" spans="2:12" x14ac:dyDescent="0.25">
      <c r="B17573" s="67" t="s">
        <v>554</v>
      </c>
      <c r="C17573" s="67" t="s">
        <v>555</v>
      </c>
      <c r="D17573" s="68" t="s">
        <v>385</v>
      </c>
      <c r="E17573" s="67" t="s">
        <v>386</v>
      </c>
      <c r="F17573" s="68" t="s">
        <v>584</v>
      </c>
      <c r="G17573" s="67" t="s">
        <v>585</v>
      </c>
      <c r="H17573" s="68" t="s">
        <v>362</v>
      </c>
      <c r="I17573" s="69">
        <v>0</v>
      </c>
      <c r="J17573" s="69">
        <v>0</v>
      </c>
      <c r="K17573" s="91"/>
      <c r="L17573" s="91"/>
    </row>
    <row r="17574" spans="2:12" x14ac:dyDescent="0.25">
      <c r="B17574" s="67" t="s">
        <v>554</v>
      </c>
      <c r="C17574" s="67" t="s">
        <v>555</v>
      </c>
      <c r="D17574" s="68" t="s">
        <v>385</v>
      </c>
      <c r="E17574" s="67" t="s">
        <v>386</v>
      </c>
      <c r="F17574" s="68" t="s">
        <v>584</v>
      </c>
      <c r="G17574" s="67" t="s">
        <v>585</v>
      </c>
      <c r="H17574" s="68" t="s">
        <v>362</v>
      </c>
      <c r="I17574" s="69">
        <v>0</v>
      </c>
      <c r="J17574" s="69">
        <v>0</v>
      </c>
      <c r="K17574" s="91"/>
      <c r="L17574" s="91"/>
    </row>
    <row r="17575" spans="2:12" x14ac:dyDescent="0.25">
      <c r="B17575" s="67" t="s">
        <v>554</v>
      </c>
      <c r="C17575" s="67" t="s">
        <v>555</v>
      </c>
      <c r="D17575" s="68" t="s">
        <v>385</v>
      </c>
      <c r="E17575" s="67" t="s">
        <v>386</v>
      </c>
      <c r="F17575" s="68" t="s">
        <v>584</v>
      </c>
      <c r="G17575" s="67" t="s">
        <v>585</v>
      </c>
      <c r="H17575" s="68" t="s">
        <v>363</v>
      </c>
      <c r="I17575" s="69">
        <v>0.3296</v>
      </c>
      <c r="J17575" s="69">
        <v>8.2400000000000001E-2</v>
      </c>
      <c r="K17575" s="91"/>
      <c r="L17575" s="91"/>
    </row>
    <row r="17576" spans="2:12" x14ac:dyDescent="0.25">
      <c r="B17576" s="67" t="s">
        <v>554</v>
      </c>
      <c r="C17576" s="67" t="s">
        <v>555</v>
      </c>
      <c r="D17576" s="68" t="s">
        <v>385</v>
      </c>
      <c r="E17576" s="67" t="s">
        <v>386</v>
      </c>
      <c r="F17576" s="68" t="s">
        <v>584</v>
      </c>
      <c r="G17576" s="67" t="s">
        <v>585</v>
      </c>
      <c r="H17576" s="68" t="s">
        <v>364</v>
      </c>
      <c r="I17576" s="69">
        <v>0</v>
      </c>
      <c r="J17576" s="69">
        <v>0</v>
      </c>
      <c r="K17576" s="91"/>
      <c r="L17576" s="91"/>
    </row>
    <row r="17577" spans="2:12" x14ac:dyDescent="0.25">
      <c r="B17577" s="67" t="s">
        <v>554</v>
      </c>
      <c r="C17577" s="67" t="s">
        <v>555</v>
      </c>
      <c r="D17577" s="68" t="s">
        <v>385</v>
      </c>
      <c r="E17577" s="67" t="s">
        <v>386</v>
      </c>
      <c r="F17577" s="68" t="s">
        <v>584</v>
      </c>
      <c r="G17577" s="67" t="s">
        <v>585</v>
      </c>
      <c r="H17577" s="68" t="s">
        <v>363</v>
      </c>
      <c r="I17577" s="69">
        <v>5</v>
      </c>
      <c r="J17577" s="69">
        <v>7</v>
      </c>
      <c r="K17577" s="91"/>
      <c r="L17577" s="91"/>
    </row>
    <row r="17578" spans="2:12" x14ac:dyDescent="0.25">
      <c r="B17578" s="67" t="s">
        <v>554</v>
      </c>
      <c r="C17578" s="67" t="s">
        <v>555</v>
      </c>
      <c r="D17578" s="68" t="s">
        <v>385</v>
      </c>
      <c r="E17578" s="67" t="s">
        <v>386</v>
      </c>
      <c r="F17578" s="68" t="s">
        <v>584</v>
      </c>
      <c r="G17578" s="67" t="s">
        <v>585</v>
      </c>
      <c r="H17578" s="68" t="s">
        <v>362</v>
      </c>
      <c r="I17578" s="69">
        <v>19.600000000000001</v>
      </c>
      <c r="J17578" s="69">
        <v>26</v>
      </c>
      <c r="K17578" s="91"/>
      <c r="L17578" s="91"/>
    </row>
    <row r="17579" spans="2:12" x14ac:dyDescent="0.25">
      <c r="B17579" s="67" t="s">
        <v>554</v>
      </c>
      <c r="C17579" s="67" t="s">
        <v>555</v>
      </c>
      <c r="D17579" s="68" t="s">
        <v>385</v>
      </c>
      <c r="E17579" s="67" t="s">
        <v>386</v>
      </c>
      <c r="F17579" s="68" t="s">
        <v>584</v>
      </c>
      <c r="G17579" s="67" t="s">
        <v>585</v>
      </c>
      <c r="H17579" s="68" t="s">
        <v>363</v>
      </c>
      <c r="I17579" s="69">
        <v>75</v>
      </c>
      <c r="J17579" s="69">
        <v>90.2</v>
      </c>
      <c r="K17579" s="91"/>
      <c r="L17579" s="91"/>
    </row>
    <row r="17580" spans="2:12" x14ac:dyDescent="0.25">
      <c r="B17580" s="67" t="s">
        <v>554</v>
      </c>
      <c r="C17580" s="67" t="s">
        <v>555</v>
      </c>
      <c r="D17580" s="68" t="s">
        <v>385</v>
      </c>
      <c r="E17580" s="67" t="s">
        <v>386</v>
      </c>
      <c r="F17580" s="68" t="s">
        <v>584</v>
      </c>
      <c r="G17580" s="67" t="s">
        <v>585</v>
      </c>
      <c r="H17580" s="68" t="s">
        <v>364</v>
      </c>
      <c r="I17580" s="69">
        <v>6</v>
      </c>
      <c r="J17580" s="69">
        <v>8.1999999999999993</v>
      </c>
      <c r="K17580" s="91"/>
      <c r="L17580" s="91"/>
    </row>
    <row r="17581" spans="2:12" x14ac:dyDescent="0.25">
      <c r="B17581" s="67" t="s">
        <v>554</v>
      </c>
      <c r="C17581" s="67" t="s">
        <v>555</v>
      </c>
      <c r="D17581" s="68" t="s">
        <v>385</v>
      </c>
      <c r="E17581" s="67" t="s">
        <v>386</v>
      </c>
      <c r="F17581" s="68" t="s">
        <v>584</v>
      </c>
      <c r="G17581" s="67" t="s">
        <v>585</v>
      </c>
      <c r="H17581" s="68" t="s">
        <v>363</v>
      </c>
      <c r="I17581" s="69">
        <v>25</v>
      </c>
      <c r="J17581" s="69">
        <v>46</v>
      </c>
      <c r="K17581" s="91"/>
      <c r="L17581" s="91"/>
    </row>
    <row r="17582" spans="2:12" x14ac:dyDescent="0.25">
      <c r="B17582" s="67" t="s">
        <v>554</v>
      </c>
      <c r="C17582" s="67" t="s">
        <v>555</v>
      </c>
      <c r="D17582" s="68" t="s">
        <v>385</v>
      </c>
      <c r="E17582" s="67" t="s">
        <v>386</v>
      </c>
      <c r="F17582" s="68" t="s">
        <v>584</v>
      </c>
      <c r="G17582" s="67" t="s">
        <v>585</v>
      </c>
      <c r="H17582" s="68" t="s">
        <v>364</v>
      </c>
      <c r="I17582" s="69">
        <v>0</v>
      </c>
      <c r="J17582" s="69">
        <v>24</v>
      </c>
      <c r="K17582" s="91"/>
      <c r="L17582" s="91"/>
    </row>
    <row r="17583" spans="2:12" x14ac:dyDescent="0.25">
      <c r="B17583" s="67" t="s">
        <v>554</v>
      </c>
      <c r="C17583" s="67" t="s">
        <v>555</v>
      </c>
      <c r="D17583" s="68" t="s">
        <v>385</v>
      </c>
      <c r="E17583" s="67" t="s">
        <v>386</v>
      </c>
      <c r="F17583" s="68" t="s">
        <v>584</v>
      </c>
      <c r="G17583" s="67" t="s">
        <v>585</v>
      </c>
      <c r="H17583" s="68" t="s">
        <v>362</v>
      </c>
      <c r="I17583" s="69">
        <v>90</v>
      </c>
      <c r="J17583" s="69">
        <v>84</v>
      </c>
      <c r="K17583" s="91"/>
      <c r="L17583" s="91"/>
    </row>
    <row r="17584" spans="2:12" x14ac:dyDescent="0.25">
      <c r="B17584" s="67" t="s">
        <v>554</v>
      </c>
      <c r="C17584" s="67" t="s">
        <v>555</v>
      </c>
      <c r="D17584" s="68" t="s">
        <v>385</v>
      </c>
      <c r="E17584" s="67" t="s">
        <v>386</v>
      </c>
      <c r="F17584" s="68" t="s">
        <v>584</v>
      </c>
      <c r="G17584" s="67" t="s">
        <v>585</v>
      </c>
      <c r="H17584" s="68" t="s">
        <v>363</v>
      </c>
      <c r="I17584" s="69">
        <v>57</v>
      </c>
      <c r="J17584" s="69">
        <v>58</v>
      </c>
      <c r="K17584" s="91"/>
      <c r="L17584" s="91"/>
    </row>
    <row r="17585" spans="2:12" x14ac:dyDescent="0.25">
      <c r="B17585" s="67" t="s">
        <v>554</v>
      </c>
      <c r="C17585" s="67" t="s">
        <v>555</v>
      </c>
      <c r="D17585" s="68" t="s">
        <v>385</v>
      </c>
      <c r="E17585" s="67" t="s">
        <v>386</v>
      </c>
      <c r="F17585" s="68" t="s">
        <v>584</v>
      </c>
      <c r="G17585" s="67" t="s">
        <v>585</v>
      </c>
      <c r="H17585" s="68" t="s">
        <v>364</v>
      </c>
      <c r="I17585" s="69">
        <v>8</v>
      </c>
      <c r="J17585" s="69">
        <v>10</v>
      </c>
      <c r="K17585" s="91"/>
      <c r="L17585" s="91"/>
    </row>
    <row r="17586" spans="2:12" x14ac:dyDescent="0.25">
      <c r="B17586" s="67" t="s">
        <v>554</v>
      </c>
      <c r="C17586" s="67" t="s">
        <v>555</v>
      </c>
      <c r="D17586" s="68" t="s">
        <v>385</v>
      </c>
      <c r="E17586" s="67" t="s">
        <v>386</v>
      </c>
      <c r="F17586" s="68" t="s">
        <v>584</v>
      </c>
      <c r="G17586" s="67" t="s">
        <v>585</v>
      </c>
      <c r="H17586" s="68" t="s">
        <v>363</v>
      </c>
      <c r="I17586" s="69">
        <v>0</v>
      </c>
      <c r="J17586" s="69">
        <v>0</v>
      </c>
      <c r="K17586" s="91"/>
      <c r="L17586" s="91"/>
    </row>
    <row r="17587" spans="2:12" x14ac:dyDescent="0.25">
      <c r="B17587" s="67" t="s">
        <v>554</v>
      </c>
      <c r="C17587" s="67" t="s">
        <v>555</v>
      </c>
      <c r="D17587" s="68" t="s">
        <v>385</v>
      </c>
      <c r="E17587" s="67" t="s">
        <v>386</v>
      </c>
      <c r="F17587" s="68" t="s">
        <v>584</v>
      </c>
      <c r="G17587" s="67" t="s">
        <v>585</v>
      </c>
      <c r="H17587" s="68" t="s">
        <v>364</v>
      </c>
      <c r="I17587" s="69">
        <v>0</v>
      </c>
      <c r="J17587" s="69">
        <v>0</v>
      </c>
      <c r="K17587" s="91"/>
      <c r="L17587" s="91"/>
    </row>
    <row r="17588" spans="2:12" x14ac:dyDescent="0.25">
      <c r="B17588" s="67" t="s">
        <v>554</v>
      </c>
      <c r="C17588" s="67" t="s">
        <v>555</v>
      </c>
      <c r="D17588" s="68" t="s">
        <v>385</v>
      </c>
      <c r="E17588" s="67" t="s">
        <v>386</v>
      </c>
      <c r="F17588" s="68" t="s">
        <v>584</v>
      </c>
      <c r="G17588" s="67" t="s">
        <v>585</v>
      </c>
      <c r="H17588" s="68" t="s">
        <v>362</v>
      </c>
      <c r="I17588" s="69">
        <v>9.4</v>
      </c>
      <c r="J17588" s="69">
        <v>19.2</v>
      </c>
      <c r="K17588" s="91"/>
      <c r="L17588" s="91"/>
    </row>
    <row r="17589" spans="2:12" x14ac:dyDescent="0.25">
      <c r="B17589" s="67" t="s">
        <v>554</v>
      </c>
      <c r="C17589" s="67" t="s">
        <v>555</v>
      </c>
      <c r="D17589" s="68" t="s">
        <v>385</v>
      </c>
      <c r="E17589" s="67" t="s">
        <v>386</v>
      </c>
      <c r="F17589" s="68" t="s">
        <v>584</v>
      </c>
      <c r="G17589" s="67" t="s">
        <v>585</v>
      </c>
      <c r="H17589" s="68" t="s">
        <v>363</v>
      </c>
      <c r="I17589" s="69">
        <v>54</v>
      </c>
      <c r="J17589" s="69">
        <v>53.2</v>
      </c>
      <c r="K17589" s="91"/>
      <c r="L17589" s="91"/>
    </row>
    <row r="17590" spans="2:12" x14ac:dyDescent="0.25">
      <c r="B17590" s="67" t="s">
        <v>554</v>
      </c>
      <c r="C17590" s="67" t="s">
        <v>555</v>
      </c>
      <c r="D17590" s="68" t="s">
        <v>385</v>
      </c>
      <c r="E17590" s="67" t="s">
        <v>386</v>
      </c>
      <c r="F17590" s="68" t="s">
        <v>584</v>
      </c>
      <c r="G17590" s="67" t="s">
        <v>585</v>
      </c>
      <c r="H17590" s="68" t="s">
        <v>364</v>
      </c>
      <c r="I17590" s="69">
        <v>0</v>
      </c>
      <c r="J17590" s="69">
        <v>0</v>
      </c>
      <c r="K17590" s="91"/>
      <c r="L17590" s="91"/>
    </row>
    <row r="17591" spans="2:12" x14ac:dyDescent="0.25">
      <c r="B17591" s="67" t="s">
        <v>554</v>
      </c>
      <c r="C17591" s="67" t="s">
        <v>555</v>
      </c>
      <c r="D17591" s="68" t="s">
        <v>385</v>
      </c>
      <c r="E17591" s="67" t="s">
        <v>386</v>
      </c>
      <c r="F17591" s="68" t="s">
        <v>584</v>
      </c>
      <c r="G17591" s="67" t="s">
        <v>585</v>
      </c>
      <c r="H17591" s="68" t="s">
        <v>362</v>
      </c>
      <c r="I17591" s="69">
        <v>0</v>
      </c>
      <c r="J17591" s="69">
        <v>0</v>
      </c>
      <c r="K17591" s="91"/>
      <c r="L17591" s="91"/>
    </row>
    <row r="17592" spans="2:12" x14ac:dyDescent="0.25">
      <c r="B17592" s="67" t="s">
        <v>554</v>
      </c>
      <c r="C17592" s="67" t="s">
        <v>555</v>
      </c>
      <c r="D17592" s="68" t="s">
        <v>385</v>
      </c>
      <c r="E17592" s="67" t="s">
        <v>386</v>
      </c>
      <c r="F17592" s="68" t="s">
        <v>584</v>
      </c>
      <c r="G17592" s="67" t="s">
        <v>585</v>
      </c>
      <c r="H17592" s="68" t="s">
        <v>363</v>
      </c>
      <c r="I17592" s="69">
        <v>0</v>
      </c>
      <c r="J17592" s="69">
        <v>0</v>
      </c>
      <c r="K17592" s="91"/>
      <c r="L17592" s="91"/>
    </row>
    <row r="17593" spans="2:12" x14ac:dyDescent="0.25">
      <c r="B17593" s="67" t="s">
        <v>554</v>
      </c>
      <c r="C17593" s="67" t="s">
        <v>555</v>
      </c>
      <c r="D17593" s="68" t="s">
        <v>385</v>
      </c>
      <c r="E17593" s="67" t="s">
        <v>386</v>
      </c>
      <c r="F17593" s="68" t="s">
        <v>584</v>
      </c>
      <c r="G17593" s="67" t="s">
        <v>585</v>
      </c>
      <c r="H17593" s="68" t="s">
        <v>362</v>
      </c>
      <c r="I17593" s="69">
        <v>0</v>
      </c>
      <c r="J17593" s="69">
        <v>0</v>
      </c>
      <c r="K17593" s="91"/>
      <c r="L17593" s="91"/>
    </row>
    <row r="17594" spans="2:12" x14ac:dyDescent="0.25">
      <c r="B17594" s="67" t="s">
        <v>554</v>
      </c>
      <c r="C17594" s="67" t="s">
        <v>555</v>
      </c>
      <c r="D17594" s="68" t="s">
        <v>385</v>
      </c>
      <c r="E17594" s="67" t="s">
        <v>386</v>
      </c>
      <c r="F17594" s="68" t="s">
        <v>584</v>
      </c>
      <c r="G17594" s="67" t="s">
        <v>585</v>
      </c>
      <c r="H17594" s="68" t="s">
        <v>363</v>
      </c>
      <c r="I17594" s="69">
        <v>0</v>
      </c>
      <c r="J17594" s="69">
        <v>0</v>
      </c>
      <c r="K17594" s="91"/>
      <c r="L17594" s="91"/>
    </row>
    <row r="17595" spans="2:12" x14ac:dyDescent="0.25">
      <c r="B17595" s="67" t="s">
        <v>554</v>
      </c>
      <c r="C17595" s="67" t="s">
        <v>555</v>
      </c>
      <c r="D17595" s="68" t="s">
        <v>385</v>
      </c>
      <c r="E17595" s="67" t="s">
        <v>386</v>
      </c>
      <c r="F17595" s="68" t="s">
        <v>584</v>
      </c>
      <c r="G17595" s="67" t="s">
        <v>585</v>
      </c>
      <c r="H17595" s="68" t="s">
        <v>364</v>
      </c>
      <c r="I17595" s="69">
        <v>0</v>
      </c>
      <c r="J17595" s="69">
        <v>0</v>
      </c>
      <c r="K17595" s="91"/>
      <c r="L17595" s="91"/>
    </row>
    <row r="17596" spans="2:12" x14ac:dyDescent="0.25">
      <c r="B17596" s="67" t="s">
        <v>554</v>
      </c>
      <c r="C17596" s="67" t="s">
        <v>555</v>
      </c>
      <c r="D17596" s="68" t="s">
        <v>385</v>
      </c>
      <c r="E17596" s="67" t="s">
        <v>386</v>
      </c>
      <c r="F17596" s="68" t="s">
        <v>584</v>
      </c>
      <c r="G17596" s="67" t="s">
        <v>585</v>
      </c>
      <c r="H17596" s="68" t="s">
        <v>363</v>
      </c>
      <c r="I17596" s="69">
        <v>0</v>
      </c>
      <c r="J17596" s="69">
        <v>0</v>
      </c>
      <c r="K17596" s="91"/>
      <c r="L17596" s="91"/>
    </row>
    <row r="17597" spans="2:12" x14ac:dyDescent="0.25">
      <c r="B17597" s="67" t="s">
        <v>554</v>
      </c>
      <c r="C17597" s="67" t="s">
        <v>555</v>
      </c>
      <c r="D17597" s="68" t="s">
        <v>385</v>
      </c>
      <c r="E17597" s="67" t="s">
        <v>386</v>
      </c>
      <c r="F17597" s="68" t="s">
        <v>584</v>
      </c>
      <c r="G17597" s="67" t="s">
        <v>585</v>
      </c>
      <c r="H17597" s="68" t="s">
        <v>363</v>
      </c>
      <c r="I17597" s="69">
        <v>0</v>
      </c>
      <c r="J17597" s="69">
        <v>0</v>
      </c>
      <c r="K17597" s="91"/>
      <c r="L17597" s="91"/>
    </row>
    <row r="17598" spans="2:12" x14ac:dyDescent="0.25">
      <c r="B17598" s="67" t="s">
        <v>554</v>
      </c>
      <c r="C17598" s="67" t="s">
        <v>555</v>
      </c>
      <c r="D17598" s="68" t="s">
        <v>385</v>
      </c>
      <c r="E17598" s="67" t="s">
        <v>386</v>
      </c>
      <c r="F17598" s="68" t="s">
        <v>584</v>
      </c>
      <c r="G17598" s="67" t="s">
        <v>585</v>
      </c>
      <c r="H17598" s="68" t="s">
        <v>362</v>
      </c>
      <c r="I17598" s="69">
        <v>40</v>
      </c>
      <c r="J17598" s="69">
        <v>73</v>
      </c>
      <c r="K17598" s="91"/>
      <c r="L17598" s="91"/>
    </row>
    <row r="17599" spans="2:12" x14ac:dyDescent="0.25">
      <c r="B17599" s="67" t="s">
        <v>554</v>
      </c>
      <c r="C17599" s="67" t="s">
        <v>555</v>
      </c>
      <c r="D17599" s="68" t="s">
        <v>385</v>
      </c>
      <c r="E17599" s="67" t="s">
        <v>386</v>
      </c>
      <c r="F17599" s="68" t="s">
        <v>584</v>
      </c>
      <c r="G17599" s="67" t="s">
        <v>585</v>
      </c>
      <c r="H17599" s="68" t="s">
        <v>363</v>
      </c>
      <c r="I17599" s="69">
        <v>66</v>
      </c>
      <c r="J17599" s="69">
        <v>123</v>
      </c>
      <c r="K17599" s="91"/>
      <c r="L17599" s="91"/>
    </row>
    <row r="17600" spans="2:12" x14ac:dyDescent="0.25">
      <c r="B17600" s="67" t="s">
        <v>554</v>
      </c>
      <c r="C17600" s="67" t="s">
        <v>555</v>
      </c>
      <c r="D17600" s="68" t="s">
        <v>385</v>
      </c>
      <c r="E17600" s="67" t="s">
        <v>386</v>
      </c>
      <c r="F17600" s="68" t="s">
        <v>584</v>
      </c>
      <c r="G17600" s="67" t="s">
        <v>585</v>
      </c>
      <c r="H17600" s="68" t="s">
        <v>364</v>
      </c>
      <c r="I17600" s="69">
        <v>0</v>
      </c>
      <c r="J17600" s="69">
        <v>10</v>
      </c>
      <c r="K17600" s="91"/>
      <c r="L17600" s="91"/>
    </row>
    <row r="17601" spans="2:12" x14ac:dyDescent="0.25">
      <c r="B17601" s="67" t="s">
        <v>554</v>
      </c>
      <c r="C17601" s="67" t="s">
        <v>555</v>
      </c>
      <c r="D17601" s="68" t="s">
        <v>385</v>
      </c>
      <c r="E17601" s="67" t="s">
        <v>386</v>
      </c>
      <c r="F17601" s="68" t="s">
        <v>584</v>
      </c>
      <c r="G17601" s="67" t="s">
        <v>585</v>
      </c>
      <c r="H17601" s="68" t="s">
        <v>362</v>
      </c>
      <c r="I17601" s="69">
        <v>0</v>
      </c>
      <c r="J17601" s="69">
        <v>0</v>
      </c>
      <c r="K17601" s="91"/>
      <c r="L17601" s="91"/>
    </row>
    <row r="17602" spans="2:12" x14ac:dyDescent="0.25">
      <c r="B17602" s="67" t="s">
        <v>554</v>
      </c>
      <c r="C17602" s="67" t="s">
        <v>555</v>
      </c>
      <c r="D17602" s="68" t="s">
        <v>385</v>
      </c>
      <c r="E17602" s="67" t="s">
        <v>386</v>
      </c>
      <c r="F17602" s="68" t="s">
        <v>584</v>
      </c>
      <c r="G17602" s="67" t="s">
        <v>585</v>
      </c>
      <c r="H17602" s="68" t="s">
        <v>363</v>
      </c>
      <c r="I17602" s="69">
        <v>0</v>
      </c>
      <c r="J17602" s="69">
        <v>0</v>
      </c>
      <c r="K17602" s="91"/>
      <c r="L17602" s="91"/>
    </row>
    <row r="17603" spans="2:12" x14ac:dyDescent="0.25">
      <c r="B17603" s="67" t="s">
        <v>554</v>
      </c>
      <c r="C17603" s="67" t="s">
        <v>555</v>
      </c>
      <c r="D17603" s="68" t="s">
        <v>385</v>
      </c>
      <c r="E17603" s="67" t="s">
        <v>386</v>
      </c>
      <c r="F17603" s="68" t="s">
        <v>584</v>
      </c>
      <c r="G17603" s="67" t="s">
        <v>585</v>
      </c>
      <c r="H17603" s="68" t="s">
        <v>364</v>
      </c>
      <c r="I17603" s="69">
        <v>0</v>
      </c>
      <c r="J17603" s="69">
        <v>0</v>
      </c>
      <c r="K17603" s="91"/>
      <c r="L17603" s="91"/>
    </row>
    <row r="17604" spans="2:12" x14ac:dyDescent="0.25">
      <c r="B17604" s="67" t="s">
        <v>554</v>
      </c>
      <c r="C17604" s="67" t="s">
        <v>555</v>
      </c>
      <c r="D17604" s="68" t="s">
        <v>385</v>
      </c>
      <c r="E17604" s="67" t="s">
        <v>386</v>
      </c>
      <c r="F17604" s="68" t="s">
        <v>584</v>
      </c>
      <c r="G17604" s="67" t="s">
        <v>585</v>
      </c>
      <c r="H17604" s="68" t="s">
        <v>363</v>
      </c>
      <c r="I17604" s="69">
        <v>0</v>
      </c>
      <c r="J17604" s="69">
        <v>0</v>
      </c>
      <c r="K17604" s="91"/>
      <c r="L17604" s="91"/>
    </row>
    <row r="17605" spans="2:12" x14ac:dyDescent="0.25">
      <c r="B17605" s="67" t="s">
        <v>554</v>
      </c>
      <c r="C17605" s="67" t="s">
        <v>555</v>
      </c>
      <c r="D17605" s="68" t="s">
        <v>385</v>
      </c>
      <c r="E17605" s="67" t="s">
        <v>386</v>
      </c>
      <c r="F17605" s="68" t="s">
        <v>584</v>
      </c>
      <c r="G17605" s="67" t="s">
        <v>585</v>
      </c>
      <c r="H17605" s="68" t="s">
        <v>363</v>
      </c>
      <c r="I17605" s="69">
        <v>0</v>
      </c>
      <c r="J17605" s="69">
        <v>0</v>
      </c>
      <c r="K17605" s="91"/>
      <c r="L17605" s="91"/>
    </row>
    <row r="17606" spans="2:12" x14ac:dyDescent="0.25">
      <c r="B17606" s="67" t="s">
        <v>554</v>
      </c>
      <c r="C17606" s="67" t="s">
        <v>555</v>
      </c>
      <c r="D17606" s="68" t="s">
        <v>385</v>
      </c>
      <c r="E17606" s="67" t="s">
        <v>386</v>
      </c>
      <c r="F17606" s="68" t="s">
        <v>586</v>
      </c>
      <c r="G17606" s="67" t="s">
        <v>587</v>
      </c>
      <c r="H17606" s="68" t="s">
        <v>362</v>
      </c>
      <c r="I17606" s="69">
        <v>0</v>
      </c>
      <c r="J17606" s="69">
        <v>0</v>
      </c>
      <c r="K17606" s="91"/>
      <c r="L17606" s="91"/>
    </row>
    <row r="17607" spans="2:12" x14ac:dyDescent="0.25">
      <c r="B17607" s="67" t="s">
        <v>554</v>
      </c>
      <c r="C17607" s="67" t="s">
        <v>555</v>
      </c>
      <c r="D17607" s="68" t="s">
        <v>385</v>
      </c>
      <c r="E17607" s="67" t="s">
        <v>386</v>
      </c>
      <c r="F17607" s="68" t="s">
        <v>586</v>
      </c>
      <c r="G17607" s="67" t="s">
        <v>587</v>
      </c>
      <c r="H17607" s="68" t="s">
        <v>363</v>
      </c>
      <c r="I17607" s="69">
        <v>0</v>
      </c>
      <c r="J17607" s="69">
        <v>0</v>
      </c>
      <c r="K17607" s="91"/>
      <c r="L17607" s="91"/>
    </row>
    <row r="17608" spans="2:12" x14ac:dyDescent="0.25">
      <c r="B17608" s="67" t="s">
        <v>554</v>
      </c>
      <c r="C17608" s="67" t="s">
        <v>555</v>
      </c>
      <c r="D17608" s="68" t="s">
        <v>385</v>
      </c>
      <c r="E17608" s="67" t="s">
        <v>386</v>
      </c>
      <c r="F17608" s="68" t="s">
        <v>586</v>
      </c>
      <c r="G17608" s="67" t="s">
        <v>587</v>
      </c>
      <c r="H17608" s="68" t="s">
        <v>364</v>
      </c>
      <c r="I17608" s="69">
        <v>0</v>
      </c>
      <c r="J17608" s="69">
        <v>0</v>
      </c>
      <c r="K17608" s="91"/>
      <c r="L17608" s="91"/>
    </row>
    <row r="17609" spans="2:12" x14ac:dyDescent="0.25">
      <c r="B17609" s="67" t="s">
        <v>554</v>
      </c>
      <c r="C17609" s="67" t="s">
        <v>555</v>
      </c>
      <c r="D17609" s="68" t="s">
        <v>385</v>
      </c>
      <c r="E17609" s="67" t="s">
        <v>386</v>
      </c>
      <c r="F17609" s="68" t="s">
        <v>586</v>
      </c>
      <c r="G17609" s="67" t="s">
        <v>587</v>
      </c>
      <c r="H17609" s="68" t="s">
        <v>362</v>
      </c>
      <c r="I17609" s="69">
        <v>0</v>
      </c>
      <c r="J17609" s="69">
        <v>0</v>
      </c>
      <c r="K17609" s="91"/>
      <c r="L17609" s="91"/>
    </row>
    <row r="17610" spans="2:12" x14ac:dyDescent="0.25">
      <c r="B17610" s="67" t="s">
        <v>554</v>
      </c>
      <c r="C17610" s="67" t="s">
        <v>555</v>
      </c>
      <c r="D17610" s="68" t="s">
        <v>385</v>
      </c>
      <c r="E17610" s="67" t="s">
        <v>386</v>
      </c>
      <c r="F17610" s="68" t="s">
        <v>586</v>
      </c>
      <c r="G17610" s="67" t="s">
        <v>587</v>
      </c>
      <c r="H17610" s="68" t="s">
        <v>363</v>
      </c>
      <c r="I17610" s="69">
        <v>0</v>
      </c>
      <c r="J17610" s="69">
        <v>0</v>
      </c>
      <c r="K17610" s="91"/>
      <c r="L17610" s="91"/>
    </row>
    <row r="17611" spans="2:12" x14ac:dyDescent="0.25">
      <c r="B17611" s="67" t="s">
        <v>554</v>
      </c>
      <c r="C17611" s="67" t="s">
        <v>555</v>
      </c>
      <c r="D17611" s="68" t="s">
        <v>385</v>
      </c>
      <c r="E17611" s="67" t="s">
        <v>386</v>
      </c>
      <c r="F17611" s="68" t="s">
        <v>586</v>
      </c>
      <c r="G17611" s="67" t="s">
        <v>587</v>
      </c>
      <c r="H17611" s="68" t="s">
        <v>364</v>
      </c>
      <c r="I17611" s="69">
        <v>0</v>
      </c>
      <c r="J17611" s="69">
        <v>0</v>
      </c>
      <c r="K17611" s="91"/>
      <c r="L17611" s="91"/>
    </row>
    <row r="17612" spans="2:12" x14ac:dyDescent="0.25">
      <c r="B17612" s="67" t="s">
        <v>554</v>
      </c>
      <c r="C17612" s="67" t="s">
        <v>555</v>
      </c>
      <c r="D17612" s="68" t="s">
        <v>385</v>
      </c>
      <c r="E17612" s="67" t="s">
        <v>386</v>
      </c>
      <c r="F17612" s="68" t="s">
        <v>586</v>
      </c>
      <c r="G17612" s="67" t="s">
        <v>587</v>
      </c>
      <c r="H17612" s="68" t="s">
        <v>362</v>
      </c>
      <c r="I17612" s="69">
        <v>10</v>
      </c>
      <c r="J17612" s="69">
        <v>10</v>
      </c>
      <c r="K17612" s="91"/>
      <c r="L17612" s="91"/>
    </row>
    <row r="17613" spans="2:12" x14ac:dyDescent="0.25">
      <c r="B17613" s="67" t="s">
        <v>554</v>
      </c>
      <c r="C17613" s="67" t="s">
        <v>555</v>
      </c>
      <c r="D17613" s="68" t="s">
        <v>385</v>
      </c>
      <c r="E17613" s="67" t="s">
        <v>386</v>
      </c>
      <c r="F17613" s="68" t="s">
        <v>586</v>
      </c>
      <c r="G17613" s="67" t="s">
        <v>587</v>
      </c>
      <c r="H17613" s="68" t="s">
        <v>363</v>
      </c>
      <c r="I17613" s="69">
        <v>28</v>
      </c>
      <c r="J17613" s="69">
        <v>24.002400000000002</v>
      </c>
      <c r="K17613" s="91"/>
      <c r="L17613" s="91"/>
    </row>
    <row r="17614" spans="2:12" x14ac:dyDescent="0.25">
      <c r="B17614" s="67" t="s">
        <v>554</v>
      </c>
      <c r="C17614" s="67" t="s">
        <v>555</v>
      </c>
      <c r="D17614" s="68" t="s">
        <v>385</v>
      </c>
      <c r="E17614" s="67" t="s">
        <v>386</v>
      </c>
      <c r="F17614" s="68" t="s">
        <v>586</v>
      </c>
      <c r="G17614" s="67" t="s">
        <v>587</v>
      </c>
      <c r="H17614" s="68" t="s">
        <v>363</v>
      </c>
      <c r="I17614" s="69">
        <v>0</v>
      </c>
      <c r="J17614" s="69">
        <v>0</v>
      </c>
      <c r="K17614" s="91"/>
      <c r="L17614" s="91"/>
    </row>
    <row r="17615" spans="2:12" x14ac:dyDescent="0.25">
      <c r="B17615" s="67" t="s">
        <v>554</v>
      </c>
      <c r="C17615" s="67" t="s">
        <v>555</v>
      </c>
      <c r="D17615" s="68" t="s">
        <v>385</v>
      </c>
      <c r="E17615" s="67" t="s">
        <v>386</v>
      </c>
      <c r="F17615" s="68" t="s">
        <v>586</v>
      </c>
      <c r="G17615" s="67" t="s">
        <v>587</v>
      </c>
      <c r="H17615" s="68" t="s">
        <v>362</v>
      </c>
      <c r="I17615" s="69">
        <v>9</v>
      </c>
      <c r="J17615" s="69">
        <v>0</v>
      </c>
      <c r="K17615" s="91"/>
      <c r="L17615" s="91"/>
    </row>
    <row r="17616" spans="2:12" x14ac:dyDescent="0.25">
      <c r="B17616" s="67" t="s">
        <v>554</v>
      </c>
      <c r="C17616" s="67" t="s">
        <v>555</v>
      </c>
      <c r="D17616" s="68" t="s">
        <v>385</v>
      </c>
      <c r="E17616" s="67" t="s">
        <v>386</v>
      </c>
      <c r="F17616" s="68" t="s">
        <v>586</v>
      </c>
      <c r="G17616" s="67" t="s">
        <v>587</v>
      </c>
      <c r="H17616" s="68" t="s">
        <v>363</v>
      </c>
      <c r="I17616" s="69">
        <v>16</v>
      </c>
      <c r="J17616" s="69">
        <v>8</v>
      </c>
      <c r="K17616" s="91"/>
      <c r="L17616" s="91"/>
    </row>
    <row r="17617" spans="2:12" x14ac:dyDescent="0.25">
      <c r="B17617" s="67" t="s">
        <v>554</v>
      </c>
      <c r="C17617" s="67" t="s">
        <v>555</v>
      </c>
      <c r="D17617" s="68" t="s">
        <v>385</v>
      </c>
      <c r="E17617" s="67" t="s">
        <v>386</v>
      </c>
      <c r="F17617" s="68" t="s">
        <v>586</v>
      </c>
      <c r="G17617" s="67" t="s">
        <v>587</v>
      </c>
      <c r="H17617" s="68" t="s">
        <v>363</v>
      </c>
      <c r="I17617" s="69">
        <v>0</v>
      </c>
      <c r="J17617" s="69">
        <v>12</v>
      </c>
      <c r="K17617" s="91"/>
      <c r="L17617" s="91"/>
    </row>
    <row r="17618" spans="2:12" x14ac:dyDescent="0.25">
      <c r="B17618" s="67" t="s">
        <v>554</v>
      </c>
      <c r="C17618" s="67" t="s">
        <v>555</v>
      </c>
      <c r="D17618" s="68" t="s">
        <v>385</v>
      </c>
      <c r="E17618" s="67" t="s">
        <v>386</v>
      </c>
      <c r="F17618" s="68" t="s">
        <v>586</v>
      </c>
      <c r="G17618" s="67" t="s">
        <v>587</v>
      </c>
      <c r="H17618" s="68" t="s">
        <v>364</v>
      </c>
      <c r="I17618" s="69">
        <v>0</v>
      </c>
      <c r="J17618" s="69">
        <v>0</v>
      </c>
      <c r="K17618" s="91"/>
      <c r="L17618" s="91"/>
    </row>
    <row r="17619" spans="2:12" x14ac:dyDescent="0.25">
      <c r="B17619" s="67" t="s">
        <v>554</v>
      </c>
      <c r="C17619" s="67" t="s">
        <v>555</v>
      </c>
      <c r="D17619" s="68" t="s">
        <v>385</v>
      </c>
      <c r="E17619" s="67" t="s">
        <v>386</v>
      </c>
      <c r="F17619" s="68" t="s">
        <v>586</v>
      </c>
      <c r="G17619" s="67" t="s">
        <v>587</v>
      </c>
      <c r="H17619" s="68" t="s">
        <v>362</v>
      </c>
      <c r="I17619" s="69">
        <v>0</v>
      </c>
      <c r="J17619" s="69">
        <v>0</v>
      </c>
      <c r="K17619" s="91"/>
      <c r="L17619" s="91"/>
    </row>
    <row r="17620" spans="2:12" x14ac:dyDescent="0.25">
      <c r="B17620" s="67" t="s">
        <v>554</v>
      </c>
      <c r="C17620" s="67" t="s">
        <v>555</v>
      </c>
      <c r="D17620" s="68" t="s">
        <v>385</v>
      </c>
      <c r="E17620" s="67" t="s">
        <v>386</v>
      </c>
      <c r="F17620" s="68" t="s">
        <v>586</v>
      </c>
      <c r="G17620" s="67" t="s">
        <v>587</v>
      </c>
      <c r="H17620" s="68" t="s">
        <v>363</v>
      </c>
      <c r="I17620" s="69">
        <v>35</v>
      </c>
      <c r="J17620" s="69">
        <v>36</v>
      </c>
      <c r="K17620" s="91"/>
      <c r="L17620" s="91"/>
    </row>
    <row r="17621" spans="2:12" x14ac:dyDescent="0.25">
      <c r="B17621" s="67" t="s">
        <v>554</v>
      </c>
      <c r="C17621" s="67" t="s">
        <v>555</v>
      </c>
      <c r="D17621" s="68" t="s">
        <v>385</v>
      </c>
      <c r="E17621" s="67" t="s">
        <v>386</v>
      </c>
      <c r="F17621" s="68" t="s">
        <v>586</v>
      </c>
      <c r="G17621" s="67" t="s">
        <v>587</v>
      </c>
      <c r="H17621" s="68" t="s">
        <v>364</v>
      </c>
      <c r="I17621" s="69">
        <v>4</v>
      </c>
      <c r="J17621" s="69">
        <v>6</v>
      </c>
      <c r="K17621" s="91"/>
      <c r="L17621" s="91"/>
    </row>
    <row r="17622" spans="2:12" x14ac:dyDescent="0.25">
      <c r="B17622" s="67" t="s">
        <v>554</v>
      </c>
      <c r="C17622" s="67" t="s">
        <v>555</v>
      </c>
      <c r="D17622" s="68" t="s">
        <v>385</v>
      </c>
      <c r="E17622" s="67" t="s">
        <v>386</v>
      </c>
      <c r="F17622" s="68" t="s">
        <v>586</v>
      </c>
      <c r="G17622" s="67" t="s">
        <v>587</v>
      </c>
      <c r="H17622" s="68" t="s">
        <v>362</v>
      </c>
      <c r="I17622" s="69">
        <v>0</v>
      </c>
      <c r="J17622" s="69">
        <v>0</v>
      </c>
      <c r="K17622" s="91"/>
      <c r="L17622" s="91"/>
    </row>
    <row r="17623" spans="2:12" x14ac:dyDescent="0.25">
      <c r="B17623" s="67" t="s">
        <v>554</v>
      </c>
      <c r="C17623" s="67" t="s">
        <v>555</v>
      </c>
      <c r="D17623" s="68" t="s">
        <v>385</v>
      </c>
      <c r="E17623" s="67" t="s">
        <v>386</v>
      </c>
      <c r="F17623" s="68" t="s">
        <v>586</v>
      </c>
      <c r="G17623" s="67" t="s">
        <v>587</v>
      </c>
      <c r="H17623" s="68" t="s">
        <v>363</v>
      </c>
      <c r="I17623" s="69">
        <v>177</v>
      </c>
      <c r="J17623" s="69">
        <v>138</v>
      </c>
      <c r="K17623" s="91"/>
      <c r="L17623" s="91"/>
    </row>
    <row r="17624" spans="2:12" x14ac:dyDescent="0.25">
      <c r="B17624" s="67" t="s">
        <v>554</v>
      </c>
      <c r="C17624" s="67" t="s">
        <v>555</v>
      </c>
      <c r="D17624" s="68" t="s">
        <v>385</v>
      </c>
      <c r="E17624" s="67" t="s">
        <v>386</v>
      </c>
      <c r="F17624" s="68" t="s">
        <v>586</v>
      </c>
      <c r="G17624" s="67" t="s">
        <v>587</v>
      </c>
      <c r="H17624" s="68" t="s">
        <v>364</v>
      </c>
      <c r="I17624" s="69">
        <v>16</v>
      </c>
      <c r="J17624" s="69">
        <v>36</v>
      </c>
      <c r="K17624" s="91"/>
      <c r="L17624" s="91"/>
    </row>
    <row r="17625" spans="2:12" x14ac:dyDescent="0.25">
      <c r="B17625" s="67" t="s">
        <v>554</v>
      </c>
      <c r="C17625" s="67" t="s">
        <v>555</v>
      </c>
      <c r="D17625" s="68" t="s">
        <v>385</v>
      </c>
      <c r="E17625" s="67" t="s">
        <v>386</v>
      </c>
      <c r="F17625" s="68" t="s">
        <v>586</v>
      </c>
      <c r="G17625" s="67" t="s">
        <v>587</v>
      </c>
      <c r="H17625" s="68" t="s">
        <v>362</v>
      </c>
      <c r="I17625" s="69">
        <v>0</v>
      </c>
      <c r="J17625" s="69">
        <v>0</v>
      </c>
      <c r="K17625" s="91"/>
      <c r="L17625" s="91"/>
    </row>
    <row r="17626" spans="2:12" x14ac:dyDescent="0.25">
      <c r="B17626" s="67" t="s">
        <v>554</v>
      </c>
      <c r="C17626" s="67" t="s">
        <v>555</v>
      </c>
      <c r="D17626" s="68" t="s">
        <v>385</v>
      </c>
      <c r="E17626" s="67" t="s">
        <v>386</v>
      </c>
      <c r="F17626" s="68" t="s">
        <v>586</v>
      </c>
      <c r="G17626" s="67" t="s">
        <v>587</v>
      </c>
      <c r="H17626" s="68" t="s">
        <v>363</v>
      </c>
      <c r="I17626" s="69">
        <v>49</v>
      </c>
      <c r="J17626" s="69">
        <v>68</v>
      </c>
      <c r="K17626" s="91"/>
      <c r="L17626" s="91"/>
    </row>
    <row r="17627" spans="2:12" x14ac:dyDescent="0.25">
      <c r="B17627" s="67" t="s">
        <v>554</v>
      </c>
      <c r="C17627" s="67" t="s">
        <v>555</v>
      </c>
      <c r="D17627" s="68" t="s">
        <v>385</v>
      </c>
      <c r="E17627" s="67" t="s">
        <v>386</v>
      </c>
      <c r="F17627" s="68" t="s">
        <v>586</v>
      </c>
      <c r="G17627" s="67" t="s">
        <v>587</v>
      </c>
      <c r="H17627" s="68" t="s">
        <v>364</v>
      </c>
      <c r="I17627" s="69">
        <v>8</v>
      </c>
      <c r="J17627" s="69">
        <v>13</v>
      </c>
      <c r="K17627" s="91"/>
      <c r="L17627" s="91"/>
    </row>
    <row r="17628" spans="2:12" x14ac:dyDescent="0.25">
      <c r="B17628" s="67" t="s">
        <v>554</v>
      </c>
      <c r="C17628" s="67" t="s">
        <v>555</v>
      </c>
      <c r="D17628" s="68" t="s">
        <v>385</v>
      </c>
      <c r="E17628" s="67" t="s">
        <v>386</v>
      </c>
      <c r="F17628" s="68" t="s">
        <v>586</v>
      </c>
      <c r="G17628" s="67" t="s">
        <v>587</v>
      </c>
      <c r="H17628" s="68" t="s">
        <v>363</v>
      </c>
      <c r="I17628" s="69">
        <v>1</v>
      </c>
      <c r="J17628" s="69">
        <v>-1</v>
      </c>
      <c r="K17628" s="91"/>
      <c r="L17628" s="91"/>
    </row>
    <row r="17629" spans="2:12" x14ac:dyDescent="0.25">
      <c r="B17629" s="67" t="s">
        <v>554</v>
      </c>
      <c r="C17629" s="67" t="s">
        <v>555</v>
      </c>
      <c r="D17629" s="68" t="s">
        <v>385</v>
      </c>
      <c r="E17629" s="67" t="s">
        <v>386</v>
      </c>
      <c r="F17629" s="68" t="s">
        <v>586</v>
      </c>
      <c r="G17629" s="67" t="s">
        <v>587</v>
      </c>
      <c r="H17629" s="68" t="s">
        <v>362</v>
      </c>
      <c r="I17629" s="69">
        <v>0</v>
      </c>
      <c r="J17629" s="69">
        <v>0</v>
      </c>
      <c r="K17629" s="91"/>
      <c r="L17629" s="91"/>
    </row>
    <row r="17630" spans="2:12" x14ac:dyDescent="0.25">
      <c r="B17630" s="67" t="s">
        <v>554</v>
      </c>
      <c r="C17630" s="67" t="s">
        <v>555</v>
      </c>
      <c r="D17630" s="68" t="s">
        <v>385</v>
      </c>
      <c r="E17630" s="67" t="s">
        <v>386</v>
      </c>
      <c r="F17630" s="68" t="s">
        <v>586</v>
      </c>
      <c r="G17630" s="67" t="s">
        <v>587</v>
      </c>
      <c r="H17630" s="68" t="s">
        <v>363</v>
      </c>
      <c r="I17630" s="69">
        <v>0</v>
      </c>
      <c r="J17630" s="69">
        <v>4</v>
      </c>
      <c r="K17630" s="91"/>
      <c r="L17630" s="91"/>
    </row>
    <row r="17631" spans="2:12" x14ac:dyDescent="0.25">
      <c r="B17631" s="67" t="s">
        <v>554</v>
      </c>
      <c r="C17631" s="67" t="s">
        <v>555</v>
      </c>
      <c r="D17631" s="68" t="s">
        <v>385</v>
      </c>
      <c r="E17631" s="67" t="s">
        <v>386</v>
      </c>
      <c r="F17631" s="68" t="s">
        <v>586</v>
      </c>
      <c r="G17631" s="67" t="s">
        <v>587</v>
      </c>
      <c r="H17631" s="68" t="s">
        <v>364</v>
      </c>
      <c r="I17631" s="69">
        <v>0</v>
      </c>
      <c r="J17631" s="69">
        <v>0</v>
      </c>
      <c r="K17631" s="91"/>
      <c r="L17631" s="91"/>
    </row>
    <row r="17632" spans="2:12" x14ac:dyDescent="0.25">
      <c r="B17632" s="67" t="s">
        <v>554</v>
      </c>
      <c r="C17632" s="67" t="s">
        <v>555</v>
      </c>
      <c r="D17632" s="68" t="s">
        <v>385</v>
      </c>
      <c r="E17632" s="67" t="s">
        <v>386</v>
      </c>
      <c r="F17632" s="68" t="s">
        <v>586</v>
      </c>
      <c r="G17632" s="67" t="s">
        <v>587</v>
      </c>
      <c r="H17632" s="68" t="s">
        <v>362</v>
      </c>
      <c r="I17632" s="69">
        <v>0</v>
      </c>
      <c r="J17632" s="69">
        <v>20</v>
      </c>
      <c r="K17632" s="91"/>
      <c r="L17632" s="91"/>
    </row>
    <row r="17633" spans="2:12" x14ac:dyDescent="0.25">
      <c r="B17633" s="67" t="s">
        <v>554</v>
      </c>
      <c r="C17633" s="67" t="s">
        <v>555</v>
      </c>
      <c r="D17633" s="68" t="s">
        <v>385</v>
      </c>
      <c r="E17633" s="67" t="s">
        <v>386</v>
      </c>
      <c r="F17633" s="68" t="s">
        <v>586</v>
      </c>
      <c r="G17633" s="67" t="s">
        <v>587</v>
      </c>
      <c r="H17633" s="68" t="s">
        <v>363</v>
      </c>
      <c r="I17633" s="69">
        <v>32</v>
      </c>
      <c r="J17633" s="69">
        <v>36</v>
      </c>
      <c r="K17633" s="91"/>
      <c r="L17633" s="91"/>
    </row>
    <row r="17634" spans="2:12" x14ac:dyDescent="0.25">
      <c r="B17634" s="67" t="s">
        <v>554</v>
      </c>
      <c r="C17634" s="67" t="s">
        <v>555</v>
      </c>
      <c r="D17634" s="68" t="s">
        <v>385</v>
      </c>
      <c r="E17634" s="67" t="s">
        <v>386</v>
      </c>
      <c r="F17634" s="68" t="s">
        <v>586</v>
      </c>
      <c r="G17634" s="67" t="s">
        <v>587</v>
      </c>
      <c r="H17634" s="68" t="s">
        <v>364</v>
      </c>
      <c r="I17634" s="69">
        <v>0</v>
      </c>
      <c r="J17634" s="69">
        <v>8</v>
      </c>
      <c r="K17634" s="91"/>
      <c r="L17634" s="91"/>
    </row>
    <row r="17635" spans="2:12" x14ac:dyDescent="0.25">
      <c r="B17635" s="67" t="s">
        <v>554</v>
      </c>
      <c r="C17635" s="67" t="s">
        <v>555</v>
      </c>
      <c r="D17635" s="68" t="s">
        <v>385</v>
      </c>
      <c r="E17635" s="67" t="s">
        <v>386</v>
      </c>
      <c r="F17635" s="68" t="s">
        <v>586</v>
      </c>
      <c r="G17635" s="67" t="s">
        <v>587</v>
      </c>
      <c r="H17635" s="68" t="s">
        <v>362</v>
      </c>
      <c r="I17635" s="69">
        <v>0</v>
      </c>
      <c r="J17635" s="69">
        <v>0</v>
      </c>
      <c r="K17635" s="91"/>
      <c r="L17635" s="91"/>
    </row>
    <row r="17636" spans="2:12" x14ac:dyDescent="0.25">
      <c r="B17636" s="67" t="s">
        <v>554</v>
      </c>
      <c r="C17636" s="67" t="s">
        <v>555</v>
      </c>
      <c r="D17636" s="68" t="s">
        <v>385</v>
      </c>
      <c r="E17636" s="67" t="s">
        <v>386</v>
      </c>
      <c r="F17636" s="68" t="s">
        <v>586</v>
      </c>
      <c r="G17636" s="67" t="s">
        <v>587</v>
      </c>
      <c r="H17636" s="68" t="s">
        <v>363</v>
      </c>
      <c r="I17636" s="69">
        <v>0</v>
      </c>
      <c r="J17636" s="69">
        <v>0</v>
      </c>
      <c r="K17636" s="91"/>
      <c r="L17636" s="91"/>
    </row>
    <row r="17637" spans="2:12" x14ac:dyDescent="0.25">
      <c r="B17637" s="67" t="s">
        <v>554</v>
      </c>
      <c r="C17637" s="67" t="s">
        <v>555</v>
      </c>
      <c r="D17637" s="68" t="s">
        <v>385</v>
      </c>
      <c r="E17637" s="67" t="s">
        <v>386</v>
      </c>
      <c r="F17637" s="68" t="s">
        <v>586</v>
      </c>
      <c r="G17637" s="67" t="s">
        <v>587</v>
      </c>
      <c r="H17637" s="68" t="s">
        <v>364</v>
      </c>
      <c r="I17637" s="69">
        <v>0</v>
      </c>
      <c r="J17637" s="69">
        <v>0</v>
      </c>
      <c r="K17637" s="91"/>
      <c r="L17637" s="91"/>
    </row>
    <row r="17638" spans="2:12" x14ac:dyDescent="0.25">
      <c r="B17638" s="67" t="s">
        <v>554</v>
      </c>
      <c r="C17638" s="67" t="s">
        <v>555</v>
      </c>
      <c r="D17638" s="68" t="s">
        <v>385</v>
      </c>
      <c r="E17638" s="67" t="s">
        <v>386</v>
      </c>
      <c r="F17638" s="68" t="s">
        <v>586</v>
      </c>
      <c r="G17638" s="67" t="s">
        <v>587</v>
      </c>
      <c r="H17638" s="68" t="s">
        <v>362</v>
      </c>
      <c r="I17638" s="69">
        <v>108</v>
      </c>
      <c r="J17638" s="69">
        <v>109</v>
      </c>
      <c r="K17638" s="91"/>
      <c r="L17638" s="91"/>
    </row>
    <row r="17639" spans="2:12" x14ac:dyDescent="0.25">
      <c r="B17639" s="67" t="s">
        <v>554</v>
      </c>
      <c r="C17639" s="67" t="s">
        <v>555</v>
      </c>
      <c r="D17639" s="68" t="s">
        <v>385</v>
      </c>
      <c r="E17639" s="67" t="s">
        <v>386</v>
      </c>
      <c r="F17639" s="68" t="s">
        <v>586</v>
      </c>
      <c r="G17639" s="67" t="s">
        <v>587</v>
      </c>
      <c r="H17639" s="68" t="s">
        <v>363</v>
      </c>
      <c r="I17639" s="69">
        <v>38</v>
      </c>
      <c r="J17639" s="69">
        <v>55</v>
      </c>
      <c r="K17639" s="91"/>
      <c r="L17639" s="91"/>
    </row>
    <row r="17640" spans="2:12" x14ac:dyDescent="0.25">
      <c r="B17640" s="67" t="s">
        <v>554</v>
      </c>
      <c r="C17640" s="67" t="s">
        <v>555</v>
      </c>
      <c r="D17640" s="68" t="s">
        <v>385</v>
      </c>
      <c r="E17640" s="67" t="s">
        <v>386</v>
      </c>
      <c r="F17640" s="68" t="s">
        <v>586</v>
      </c>
      <c r="G17640" s="67" t="s">
        <v>587</v>
      </c>
      <c r="H17640" s="68" t="s">
        <v>364</v>
      </c>
      <c r="I17640" s="69">
        <v>0</v>
      </c>
      <c r="J17640" s="69">
        <v>0</v>
      </c>
      <c r="K17640" s="91"/>
      <c r="L17640" s="91"/>
    </row>
    <row r="17641" spans="2:12" x14ac:dyDescent="0.25">
      <c r="B17641" s="67" t="s">
        <v>554</v>
      </c>
      <c r="C17641" s="67" t="s">
        <v>555</v>
      </c>
      <c r="D17641" s="68" t="s">
        <v>385</v>
      </c>
      <c r="E17641" s="67" t="s">
        <v>386</v>
      </c>
      <c r="F17641" s="68" t="s">
        <v>586</v>
      </c>
      <c r="G17641" s="67" t="s">
        <v>587</v>
      </c>
      <c r="H17641" s="68" t="s">
        <v>362</v>
      </c>
      <c r="I17641" s="69">
        <v>0</v>
      </c>
      <c r="J17641" s="69">
        <v>0</v>
      </c>
      <c r="K17641" s="91"/>
      <c r="L17641" s="91"/>
    </row>
    <row r="17642" spans="2:12" x14ac:dyDescent="0.25">
      <c r="B17642" s="67" t="s">
        <v>554</v>
      </c>
      <c r="C17642" s="67" t="s">
        <v>555</v>
      </c>
      <c r="D17642" s="68" t="s">
        <v>385</v>
      </c>
      <c r="E17642" s="67" t="s">
        <v>386</v>
      </c>
      <c r="F17642" s="68" t="s">
        <v>586</v>
      </c>
      <c r="G17642" s="67" t="s">
        <v>587</v>
      </c>
      <c r="H17642" s="68" t="s">
        <v>364</v>
      </c>
      <c r="I17642" s="69">
        <v>0</v>
      </c>
      <c r="J17642" s="69">
        <v>0</v>
      </c>
      <c r="K17642" s="91"/>
      <c r="L17642" s="91"/>
    </row>
    <row r="17643" spans="2:12" x14ac:dyDescent="0.25">
      <c r="B17643" s="67" t="s">
        <v>554</v>
      </c>
      <c r="C17643" s="67" t="s">
        <v>555</v>
      </c>
      <c r="D17643" s="68" t="s">
        <v>385</v>
      </c>
      <c r="E17643" s="67" t="s">
        <v>386</v>
      </c>
      <c r="F17643" s="68" t="s">
        <v>586</v>
      </c>
      <c r="G17643" s="67" t="s">
        <v>587</v>
      </c>
      <c r="H17643" s="68" t="s">
        <v>362</v>
      </c>
      <c r="I17643" s="69">
        <v>40</v>
      </c>
      <c r="J17643" s="69">
        <v>20</v>
      </c>
      <c r="K17643" s="91"/>
      <c r="L17643" s="91"/>
    </row>
    <row r="17644" spans="2:12" x14ac:dyDescent="0.25">
      <c r="B17644" s="67" t="s">
        <v>554</v>
      </c>
      <c r="C17644" s="67" t="s">
        <v>555</v>
      </c>
      <c r="D17644" s="68" t="s">
        <v>385</v>
      </c>
      <c r="E17644" s="67" t="s">
        <v>386</v>
      </c>
      <c r="F17644" s="68" t="s">
        <v>586</v>
      </c>
      <c r="G17644" s="67" t="s">
        <v>587</v>
      </c>
      <c r="H17644" s="68" t="s">
        <v>363</v>
      </c>
      <c r="I17644" s="69">
        <v>36</v>
      </c>
      <c r="J17644" s="69">
        <v>61</v>
      </c>
      <c r="K17644" s="91"/>
      <c r="L17644" s="91"/>
    </row>
    <row r="17645" spans="2:12" x14ac:dyDescent="0.25">
      <c r="B17645" s="67" t="s">
        <v>554</v>
      </c>
      <c r="C17645" s="67" t="s">
        <v>555</v>
      </c>
      <c r="D17645" s="68" t="s">
        <v>385</v>
      </c>
      <c r="E17645" s="67" t="s">
        <v>386</v>
      </c>
      <c r="F17645" s="68" t="s">
        <v>586</v>
      </c>
      <c r="G17645" s="67" t="s">
        <v>587</v>
      </c>
      <c r="H17645" s="68" t="s">
        <v>364</v>
      </c>
      <c r="I17645" s="69">
        <v>0</v>
      </c>
      <c r="J17645" s="69">
        <v>0</v>
      </c>
      <c r="K17645" s="91"/>
      <c r="L17645" s="91"/>
    </row>
    <row r="17646" spans="2:12" x14ac:dyDescent="0.25">
      <c r="B17646" s="67" t="s">
        <v>554</v>
      </c>
      <c r="C17646" s="67" t="s">
        <v>555</v>
      </c>
      <c r="D17646" s="68" t="s">
        <v>385</v>
      </c>
      <c r="E17646" s="67" t="s">
        <v>386</v>
      </c>
      <c r="F17646" s="68" t="s">
        <v>586</v>
      </c>
      <c r="G17646" s="67" t="s">
        <v>587</v>
      </c>
      <c r="H17646" s="68" t="s">
        <v>362</v>
      </c>
      <c r="I17646" s="69">
        <v>17</v>
      </c>
      <c r="J17646" s="69">
        <v>1</v>
      </c>
      <c r="K17646" s="91"/>
      <c r="L17646" s="91"/>
    </row>
    <row r="17647" spans="2:12" x14ac:dyDescent="0.25">
      <c r="B17647" s="67" t="s">
        <v>554</v>
      </c>
      <c r="C17647" s="67" t="s">
        <v>555</v>
      </c>
      <c r="D17647" s="68" t="s">
        <v>385</v>
      </c>
      <c r="E17647" s="67" t="s">
        <v>386</v>
      </c>
      <c r="F17647" s="68" t="s">
        <v>586</v>
      </c>
      <c r="G17647" s="67" t="s">
        <v>587</v>
      </c>
      <c r="H17647" s="68" t="s">
        <v>363</v>
      </c>
      <c r="I17647" s="69">
        <v>15</v>
      </c>
      <c r="J17647" s="69">
        <v>15</v>
      </c>
      <c r="K17647" s="91"/>
      <c r="L17647" s="91"/>
    </row>
    <row r="17648" spans="2:12" x14ac:dyDescent="0.25">
      <c r="B17648" s="67" t="s">
        <v>554</v>
      </c>
      <c r="C17648" s="67" t="s">
        <v>555</v>
      </c>
      <c r="D17648" s="68" t="s">
        <v>385</v>
      </c>
      <c r="E17648" s="67" t="s">
        <v>386</v>
      </c>
      <c r="F17648" s="68" t="s">
        <v>586</v>
      </c>
      <c r="G17648" s="67" t="s">
        <v>587</v>
      </c>
      <c r="H17648" s="68" t="s">
        <v>364</v>
      </c>
      <c r="I17648" s="69">
        <v>11</v>
      </c>
      <c r="J17648" s="69">
        <v>0</v>
      </c>
      <c r="K17648" s="91"/>
      <c r="L17648" s="91"/>
    </row>
    <row r="17649" spans="2:12" x14ac:dyDescent="0.25">
      <c r="B17649" s="67" t="s">
        <v>554</v>
      </c>
      <c r="C17649" s="67" t="s">
        <v>555</v>
      </c>
      <c r="D17649" s="68" t="s">
        <v>385</v>
      </c>
      <c r="E17649" s="67" t="s">
        <v>386</v>
      </c>
      <c r="F17649" s="68" t="s">
        <v>586</v>
      </c>
      <c r="G17649" s="67" t="s">
        <v>587</v>
      </c>
      <c r="H17649" s="68" t="s">
        <v>362</v>
      </c>
      <c r="I17649" s="69">
        <v>55</v>
      </c>
      <c r="J17649" s="69">
        <v>122</v>
      </c>
      <c r="K17649" s="91"/>
      <c r="L17649" s="91"/>
    </row>
    <row r="17650" spans="2:12" x14ac:dyDescent="0.25">
      <c r="B17650" s="67" t="s">
        <v>554</v>
      </c>
      <c r="C17650" s="67" t="s">
        <v>555</v>
      </c>
      <c r="D17650" s="68" t="s">
        <v>385</v>
      </c>
      <c r="E17650" s="67" t="s">
        <v>386</v>
      </c>
      <c r="F17650" s="68" t="s">
        <v>586</v>
      </c>
      <c r="G17650" s="67" t="s">
        <v>587</v>
      </c>
      <c r="H17650" s="68" t="s">
        <v>363</v>
      </c>
      <c r="I17650" s="69">
        <v>81</v>
      </c>
      <c r="J17650" s="69">
        <v>66</v>
      </c>
      <c r="K17650" s="91"/>
      <c r="L17650" s="91"/>
    </row>
    <row r="17651" spans="2:12" x14ac:dyDescent="0.25">
      <c r="B17651" s="67" t="s">
        <v>554</v>
      </c>
      <c r="C17651" s="67" t="s">
        <v>555</v>
      </c>
      <c r="D17651" s="68" t="s">
        <v>385</v>
      </c>
      <c r="E17651" s="67" t="s">
        <v>386</v>
      </c>
      <c r="F17651" s="68" t="s">
        <v>586</v>
      </c>
      <c r="G17651" s="67" t="s">
        <v>587</v>
      </c>
      <c r="H17651" s="68" t="s">
        <v>364</v>
      </c>
      <c r="I17651" s="69">
        <v>78</v>
      </c>
      <c r="J17651" s="69">
        <v>74</v>
      </c>
      <c r="K17651" s="91"/>
      <c r="L17651" s="91"/>
    </row>
    <row r="17652" spans="2:12" x14ac:dyDescent="0.25">
      <c r="B17652" s="67" t="s">
        <v>554</v>
      </c>
      <c r="C17652" s="67" t="s">
        <v>555</v>
      </c>
      <c r="D17652" s="68" t="s">
        <v>385</v>
      </c>
      <c r="E17652" s="67" t="s">
        <v>386</v>
      </c>
      <c r="F17652" s="68" t="s">
        <v>586</v>
      </c>
      <c r="G17652" s="67" t="s">
        <v>587</v>
      </c>
      <c r="H17652" s="68" t="s">
        <v>362</v>
      </c>
      <c r="I17652" s="69">
        <v>0</v>
      </c>
      <c r="J17652" s="69">
        <v>59</v>
      </c>
      <c r="K17652" s="91"/>
      <c r="L17652" s="91"/>
    </row>
    <row r="17653" spans="2:12" x14ac:dyDescent="0.25">
      <c r="B17653" s="67" t="s">
        <v>554</v>
      </c>
      <c r="C17653" s="67" t="s">
        <v>555</v>
      </c>
      <c r="D17653" s="68" t="s">
        <v>385</v>
      </c>
      <c r="E17653" s="67" t="s">
        <v>386</v>
      </c>
      <c r="F17653" s="68" t="s">
        <v>586</v>
      </c>
      <c r="G17653" s="67" t="s">
        <v>587</v>
      </c>
      <c r="H17653" s="68" t="s">
        <v>363</v>
      </c>
      <c r="I17653" s="69">
        <v>664</v>
      </c>
      <c r="J17653" s="69">
        <v>510</v>
      </c>
      <c r="K17653" s="91"/>
      <c r="L17653" s="91"/>
    </row>
    <row r="17654" spans="2:12" x14ac:dyDescent="0.25">
      <c r="B17654" s="67" t="s">
        <v>554</v>
      </c>
      <c r="C17654" s="67" t="s">
        <v>555</v>
      </c>
      <c r="D17654" s="68" t="s">
        <v>385</v>
      </c>
      <c r="E17654" s="67" t="s">
        <v>386</v>
      </c>
      <c r="F17654" s="68" t="s">
        <v>586</v>
      </c>
      <c r="G17654" s="67" t="s">
        <v>587</v>
      </c>
      <c r="H17654" s="68" t="s">
        <v>364</v>
      </c>
      <c r="I17654" s="69">
        <v>16</v>
      </c>
      <c r="J17654" s="69">
        <v>4</v>
      </c>
      <c r="K17654" s="91"/>
      <c r="L17654" s="91"/>
    </row>
    <row r="17655" spans="2:12" x14ac:dyDescent="0.25">
      <c r="B17655" s="67" t="s">
        <v>554</v>
      </c>
      <c r="C17655" s="67" t="s">
        <v>555</v>
      </c>
      <c r="D17655" s="68" t="s">
        <v>385</v>
      </c>
      <c r="E17655" s="67" t="s">
        <v>386</v>
      </c>
      <c r="F17655" s="68" t="s">
        <v>586</v>
      </c>
      <c r="G17655" s="67" t="s">
        <v>587</v>
      </c>
      <c r="H17655" s="68" t="s">
        <v>362</v>
      </c>
      <c r="I17655" s="69">
        <v>0</v>
      </c>
      <c r="J17655" s="69">
        <v>0</v>
      </c>
      <c r="K17655" s="91"/>
      <c r="L17655" s="91"/>
    </row>
    <row r="17656" spans="2:12" x14ac:dyDescent="0.25">
      <c r="B17656" s="67" t="s">
        <v>554</v>
      </c>
      <c r="C17656" s="67" t="s">
        <v>555</v>
      </c>
      <c r="D17656" s="68" t="s">
        <v>385</v>
      </c>
      <c r="E17656" s="67" t="s">
        <v>386</v>
      </c>
      <c r="F17656" s="68" t="s">
        <v>586</v>
      </c>
      <c r="G17656" s="67" t="s">
        <v>587</v>
      </c>
      <c r="H17656" s="68" t="s">
        <v>363</v>
      </c>
      <c r="I17656" s="69">
        <v>0</v>
      </c>
      <c r="J17656" s="69">
        <v>0</v>
      </c>
      <c r="K17656" s="91"/>
      <c r="L17656" s="91"/>
    </row>
    <row r="17657" spans="2:12" x14ac:dyDescent="0.25">
      <c r="B17657" s="67" t="s">
        <v>554</v>
      </c>
      <c r="C17657" s="67" t="s">
        <v>555</v>
      </c>
      <c r="D17657" s="68" t="s">
        <v>385</v>
      </c>
      <c r="E17657" s="67" t="s">
        <v>386</v>
      </c>
      <c r="F17657" s="68" t="s">
        <v>586</v>
      </c>
      <c r="G17657" s="67" t="s">
        <v>587</v>
      </c>
      <c r="H17657" s="68" t="s">
        <v>364</v>
      </c>
      <c r="I17657" s="69">
        <v>9</v>
      </c>
      <c r="J17657" s="69">
        <v>0</v>
      </c>
      <c r="K17657" s="91"/>
      <c r="L17657" s="91"/>
    </row>
    <row r="17658" spans="2:12" x14ac:dyDescent="0.25">
      <c r="B17658" s="67" t="s">
        <v>554</v>
      </c>
      <c r="C17658" s="67" t="s">
        <v>555</v>
      </c>
      <c r="D17658" s="68" t="s">
        <v>385</v>
      </c>
      <c r="E17658" s="67" t="s">
        <v>386</v>
      </c>
      <c r="F17658" s="68" t="s">
        <v>586</v>
      </c>
      <c r="G17658" s="67" t="s">
        <v>587</v>
      </c>
      <c r="H17658" s="68" t="s">
        <v>362</v>
      </c>
      <c r="I17658" s="69">
        <v>20</v>
      </c>
      <c r="J17658" s="69">
        <v>0</v>
      </c>
      <c r="K17658" s="91"/>
      <c r="L17658" s="91"/>
    </row>
    <row r="17659" spans="2:12" x14ac:dyDescent="0.25">
      <c r="B17659" s="67" t="s">
        <v>554</v>
      </c>
      <c r="C17659" s="67" t="s">
        <v>555</v>
      </c>
      <c r="D17659" s="68" t="s">
        <v>385</v>
      </c>
      <c r="E17659" s="67" t="s">
        <v>386</v>
      </c>
      <c r="F17659" s="68" t="s">
        <v>586</v>
      </c>
      <c r="G17659" s="67" t="s">
        <v>587</v>
      </c>
      <c r="H17659" s="68" t="s">
        <v>363</v>
      </c>
      <c r="I17659" s="69">
        <v>0</v>
      </c>
      <c r="J17659" s="69">
        <v>0</v>
      </c>
      <c r="K17659" s="91"/>
      <c r="L17659" s="91"/>
    </row>
    <row r="17660" spans="2:12" x14ac:dyDescent="0.25">
      <c r="B17660" s="67" t="s">
        <v>554</v>
      </c>
      <c r="C17660" s="67" t="s">
        <v>555</v>
      </c>
      <c r="D17660" s="68" t="s">
        <v>385</v>
      </c>
      <c r="E17660" s="67" t="s">
        <v>386</v>
      </c>
      <c r="F17660" s="68" t="s">
        <v>586</v>
      </c>
      <c r="G17660" s="67" t="s">
        <v>587</v>
      </c>
      <c r="H17660" s="68" t="s">
        <v>364</v>
      </c>
      <c r="I17660" s="69">
        <v>0</v>
      </c>
      <c r="J17660" s="69">
        <v>2</v>
      </c>
      <c r="K17660" s="91"/>
      <c r="L17660" s="91"/>
    </row>
    <row r="17661" spans="2:12" x14ac:dyDescent="0.25">
      <c r="B17661" s="67" t="s">
        <v>554</v>
      </c>
      <c r="C17661" s="67" t="s">
        <v>555</v>
      </c>
      <c r="D17661" s="68" t="s">
        <v>385</v>
      </c>
      <c r="E17661" s="67" t="s">
        <v>386</v>
      </c>
      <c r="F17661" s="68" t="s">
        <v>586</v>
      </c>
      <c r="G17661" s="67" t="s">
        <v>587</v>
      </c>
      <c r="H17661" s="68" t="s">
        <v>362</v>
      </c>
      <c r="I17661" s="69">
        <v>0</v>
      </c>
      <c r="J17661" s="69">
        <v>0</v>
      </c>
      <c r="K17661" s="91"/>
      <c r="L17661" s="91"/>
    </row>
    <row r="17662" spans="2:12" x14ac:dyDescent="0.25">
      <c r="B17662" s="67" t="s">
        <v>554</v>
      </c>
      <c r="C17662" s="67" t="s">
        <v>555</v>
      </c>
      <c r="D17662" s="68" t="s">
        <v>385</v>
      </c>
      <c r="E17662" s="67" t="s">
        <v>386</v>
      </c>
      <c r="F17662" s="68" t="s">
        <v>586</v>
      </c>
      <c r="G17662" s="67" t="s">
        <v>587</v>
      </c>
      <c r="H17662" s="68" t="s">
        <v>363</v>
      </c>
      <c r="I17662" s="69">
        <v>12</v>
      </c>
      <c r="J17662" s="69">
        <v>20</v>
      </c>
      <c r="K17662" s="91"/>
      <c r="L17662" s="91"/>
    </row>
    <row r="17663" spans="2:12" x14ac:dyDescent="0.25">
      <c r="B17663" s="67" t="s">
        <v>554</v>
      </c>
      <c r="C17663" s="67" t="s">
        <v>555</v>
      </c>
      <c r="D17663" s="68" t="s">
        <v>385</v>
      </c>
      <c r="E17663" s="67" t="s">
        <v>386</v>
      </c>
      <c r="F17663" s="68" t="s">
        <v>586</v>
      </c>
      <c r="G17663" s="67" t="s">
        <v>587</v>
      </c>
      <c r="H17663" s="68" t="s">
        <v>364</v>
      </c>
      <c r="I17663" s="69">
        <v>23</v>
      </c>
      <c r="J17663" s="69">
        <v>28</v>
      </c>
      <c r="K17663" s="91"/>
      <c r="L17663" s="91"/>
    </row>
    <row r="17664" spans="2:12" x14ac:dyDescent="0.25">
      <c r="B17664" s="67" t="s">
        <v>554</v>
      </c>
      <c r="C17664" s="67" t="s">
        <v>555</v>
      </c>
      <c r="D17664" s="68" t="s">
        <v>385</v>
      </c>
      <c r="E17664" s="67" t="s">
        <v>386</v>
      </c>
      <c r="F17664" s="68" t="s">
        <v>586</v>
      </c>
      <c r="G17664" s="67" t="s">
        <v>587</v>
      </c>
      <c r="H17664" s="68" t="s">
        <v>362</v>
      </c>
      <c r="I17664" s="69">
        <v>0</v>
      </c>
      <c r="J17664" s="69">
        <v>0</v>
      </c>
      <c r="K17664" s="91"/>
      <c r="L17664" s="91"/>
    </row>
    <row r="17665" spans="2:12" x14ac:dyDescent="0.25">
      <c r="B17665" s="67" t="s">
        <v>554</v>
      </c>
      <c r="C17665" s="67" t="s">
        <v>555</v>
      </c>
      <c r="D17665" s="68" t="s">
        <v>385</v>
      </c>
      <c r="E17665" s="67" t="s">
        <v>386</v>
      </c>
      <c r="F17665" s="68" t="s">
        <v>586</v>
      </c>
      <c r="G17665" s="67" t="s">
        <v>587</v>
      </c>
      <c r="H17665" s="68" t="s">
        <v>363</v>
      </c>
      <c r="I17665" s="69">
        <v>54</v>
      </c>
      <c r="J17665" s="69">
        <v>57</v>
      </c>
      <c r="K17665" s="91"/>
      <c r="L17665" s="91"/>
    </row>
    <row r="17666" spans="2:12" x14ac:dyDescent="0.25">
      <c r="B17666" s="67" t="s">
        <v>554</v>
      </c>
      <c r="C17666" s="67" t="s">
        <v>555</v>
      </c>
      <c r="D17666" s="68" t="s">
        <v>385</v>
      </c>
      <c r="E17666" s="67" t="s">
        <v>386</v>
      </c>
      <c r="F17666" s="68" t="s">
        <v>586</v>
      </c>
      <c r="G17666" s="67" t="s">
        <v>587</v>
      </c>
      <c r="H17666" s="68" t="s">
        <v>364</v>
      </c>
      <c r="I17666" s="69">
        <v>0</v>
      </c>
      <c r="J17666" s="69">
        <v>0</v>
      </c>
      <c r="K17666" s="91"/>
      <c r="L17666" s="91"/>
    </row>
    <row r="17667" spans="2:12" x14ac:dyDescent="0.25">
      <c r="B17667" s="67" t="s">
        <v>554</v>
      </c>
      <c r="C17667" s="67" t="s">
        <v>555</v>
      </c>
      <c r="D17667" s="68" t="s">
        <v>385</v>
      </c>
      <c r="E17667" s="67" t="s">
        <v>386</v>
      </c>
      <c r="F17667" s="68" t="s">
        <v>586</v>
      </c>
      <c r="G17667" s="67" t="s">
        <v>587</v>
      </c>
      <c r="H17667" s="68" t="s">
        <v>362</v>
      </c>
      <c r="I17667" s="69">
        <v>0</v>
      </c>
      <c r="J17667" s="69">
        <v>0</v>
      </c>
      <c r="K17667" s="91"/>
      <c r="L17667" s="91"/>
    </row>
    <row r="17668" spans="2:12" x14ac:dyDescent="0.25">
      <c r="B17668" s="67" t="s">
        <v>554</v>
      </c>
      <c r="C17668" s="67" t="s">
        <v>555</v>
      </c>
      <c r="D17668" s="68" t="s">
        <v>385</v>
      </c>
      <c r="E17668" s="67" t="s">
        <v>386</v>
      </c>
      <c r="F17668" s="68" t="s">
        <v>586</v>
      </c>
      <c r="G17668" s="67" t="s">
        <v>587</v>
      </c>
      <c r="H17668" s="68" t="s">
        <v>363</v>
      </c>
      <c r="I17668" s="69">
        <v>201</v>
      </c>
      <c r="J17668" s="69">
        <v>165</v>
      </c>
      <c r="K17668" s="91"/>
      <c r="L17668" s="91"/>
    </row>
    <row r="17669" spans="2:12" x14ac:dyDescent="0.25">
      <c r="B17669" s="67" t="s">
        <v>554</v>
      </c>
      <c r="C17669" s="67" t="s">
        <v>555</v>
      </c>
      <c r="D17669" s="68" t="s">
        <v>385</v>
      </c>
      <c r="E17669" s="67" t="s">
        <v>386</v>
      </c>
      <c r="F17669" s="68" t="s">
        <v>586</v>
      </c>
      <c r="G17669" s="67" t="s">
        <v>587</v>
      </c>
      <c r="H17669" s="68" t="s">
        <v>364</v>
      </c>
      <c r="I17669" s="69">
        <v>59</v>
      </c>
      <c r="J17669" s="69">
        <v>46</v>
      </c>
      <c r="K17669" s="91"/>
      <c r="L17669" s="91"/>
    </row>
    <row r="17670" spans="2:12" x14ac:dyDescent="0.25">
      <c r="B17670" s="67" t="s">
        <v>554</v>
      </c>
      <c r="C17670" s="67" t="s">
        <v>555</v>
      </c>
      <c r="D17670" s="68" t="s">
        <v>385</v>
      </c>
      <c r="E17670" s="67" t="s">
        <v>386</v>
      </c>
      <c r="F17670" s="68" t="s">
        <v>586</v>
      </c>
      <c r="G17670" s="67" t="s">
        <v>587</v>
      </c>
      <c r="H17670" s="68" t="s">
        <v>363</v>
      </c>
      <c r="I17670" s="69">
        <v>0</v>
      </c>
      <c r="J17670" s="69">
        <v>0</v>
      </c>
      <c r="K17670" s="91"/>
      <c r="L17670" s="91"/>
    </row>
    <row r="17671" spans="2:12" x14ac:dyDescent="0.25">
      <c r="B17671" s="67" t="s">
        <v>554</v>
      </c>
      <c r="C17671" s="67" t="s">
        <v>555</v>
      </c>
      <c r="D17671" s="68" t="s">
        <v>385</v>
      </c>
      <c r="E17671" s="67" t="s">
        <v>386</v>
      </c>
      <c r="F17671" s="68" t="s">
        <v>586</v>
      </c>
      <c r="G17671" s="67" t="s">
        <v>587</v>
      </c>
      <c r="H17671" s="68" t="s">
        <v>364</v>
      </c>
      <c r="I17671" s="69">
        <v>0</v>
      </c>
      <c r="J17671" s="69">
        <v>0</v>
      </c>
      <c r="K17671" s="91"/>
      <c r="L17671" s="91"/>
    </row>
    <row r="17672" spans="2:12" x14ac:dyDescent="0.25">
      <c r="B17672" s="67" t="s">
        <v>554</v>
      </c>
      <c r="C17672" s="67" t="s">
        <v>555</v>
      </c>
      <c r="D17672" s="68" t="s">
        <v>385</v>
      </c>
      <c r="E17672" s="67" t="s">
        <v>386</v>
      </c>
      <c r="F17672" s="68" t="s">
        <v>586</v>
      </c>
      <c r="G17672" s="67" t="s">
        <v>587</v>
      </c>
      <c r="H17672" s="68" t="s">
        <v>362</v>
      </c>
      <c r="I17672" s="69">
        <v>0</v>
      </c>
      <c r="J17672" s="69">
        <v>0</v>
      </c>
      <c r="K17672" s="91"/>
      <c r="L17672" s="91"/>
    </row>
    <row r="17673" spans="2:12" x14ac:dyDescent="0.25">
      <c r="B17673" s="67" t="s">
        <v>554</v>
      </c>
      <c r="C17673" s="67" t="s">
        <v>555</v>
      </c>
      <c r="D17673" s="68" t="s">
        <v>385</v>
      </c>
      <c r="E17673" s="67" t="s">
        <v>386</v>
      </c>
      <c r="F17673" s="68" t="s">
        <v>586</v>
      </c>
      <c r="G17673" s="67" t="s">
        <v>587</v>
      </c>
      <c r="H17673" s="68" t="s">
        <v>363</v>
      </c>
      <c r="I17673" s="69">
        <v>0</v>
      </c>
      <c r="J17673" s="69">
        <v>0</v>
      </c>
      <c r="K17673" s="91"/>
      <c r="L17673" s="91"/>
    </row>
    <row r="17674" spans="2:12" x14ac:dyDescent="0.25">
      <c r="B17674" s="67" t="s">
        <v>554</v>
      </c>
      <c r="C17674" s="67" t="s">
        <v>555</v>
      </c>
      <c r="D17674" s="68" t="s">
        <v>385</v>
      </c>
      <c r="E17674" s="67" t="s">
        <v>386</v>
      </c>
      <c r="F17674" s="68" t="s">
        <v>586</v>
      </c>
      <c r="G17674" s="67" t="s">
        <v>587</v>
      </c>
      <c r="H17674" s="68" t="s">
        <v>364</v>
      </c>
      <c r="I17674" s="69">
        <v>0</v>
      </c>
      <c r="J17674" s="69">
        <v>0</v>
      </c>
      <c r="K17674" s="91"/>
      <c r="L17674" s="91"/>
    </row>
    <row r="17675" spans="2:12" x14ac:dyDescent="0.25">
      <c r="B17675" s="67" t="s">
        <v>554</v>
      </c>
      <c r="C17675" s="67" t="s">
        <v>555</v>
      </c>
      <c r="D17675" s="68" t="s">
        <v>385</v>
      </c>
      <c r="E17675" s="67" t="s">
        <v>386</v>
      </c>
      <c r="F17675" s="68" t="s">
        <v>586</v>
      </c>
      <c r="G17675" s="67" t="s">
        <v>587</v>
      </c>
      <c r="H17675" s="68" t="s">
        <v>362</v>
      </c>
      <c r="I17675" s="69">
        <v>97</v>
      </c>
      <c r="J17675" s="69">
        <v>97</v>
      </c>
      <c r="K17675" s="91"/>
      <c r="L17675" s="91"/>
    </row>
    <row r="17676" spans="2:12" x14ac:dyDescent="0.25">
      <c r="B17676" s="67" t="s">
        <v>554</v>
      </c>
      <c r="C17676" s="67" t="s">
        <v>555</v>
      </c>
      <c r="D17676" s="68" t="s">
        <v>385</v>
      </c>
      <c r="E17676" s="67" t="s">
        <v>386</v>
      </c>
      <c r="F17676" s="68" t="s">
        <v>586</v>
      </c>
      <c r="G17676" s="67" t="s">
        <v>587</v>
      </c>
      <c r="H17676" s="68" t="s">
        <v>363</v>
      </c>
      <c r="I17676" s="69">
        <v>337</v>
      </c>
      <c r="J17676" s="69">
        <v>395</v>
      </c>
      <c r="K17676" s="91"/>
      <c r="L17676" s="91"/>
    </row>
    <row r="17677" spans="2:12" x14ac:dyDescent="0.25">
      <c r="B17677" s="67" t="s">
        <v>554</v>
      </c>
      <c r="C17677" s="67" t="s">
        <v>555</v>
      </c>
      <c r="D17677" s="68" t="s">
        <v>385</v>
      </c>
      <c r="E17677" s="67" t="s">
        <v>386</v>
      </c>
      <c r="F17677" s="68" t="s">
        <v>586</v>
      </c>
      <c r="G17677" s="67" t="s">
        <v>587</v>
      </c>
      <c r="H17677" s="68" t="s">
        <v>364</v>
      </c>
      <c r="I17677" s="69">
        <v>97</v>
      </c>
      <c r="J17677" s="69">
        <v>144</v>
      </c>
      <c r="K17677" s="91"/>
      <c r="L17677" s="91"/>
    </row>
    <row r="17678" spans="2:12" x14ac:dyDescent="0.25">
      <c r="B17678" s="67" t="s">
        <v>554</v>
      </c>
      <c r="C17678" s="67" t="s">
        <v>555</v>
      </c>
      <c r="D17678" s="68" t="s">
        <v>385</v>
      </c>
      <c r="E17678" s="67" t="s">
        <v>386</v>
      </c>
      <c r="F17678" s="68" t="s">
        <v>586</v>
      </c>
      <c r="G17678" s="67" t="s">
        <v>587</v>
      </c>
      <c r="H17678" s="68" t="s">
        <v>362</v>
      </c>
      <c r="I17678" s="69">
        <v>2</v>
      </c>
      <c r="J17678" s="69">
        <v>76</v>
      </c>
      <c r="K17678" s="91"/>
      <c r="L17678" s="91"/>
    </row>
    <row r="17679" spans="2:12" x14ac:dyDescent="0.25">
      <c r="B17679" s="67" t="s">
        <v>554</v>
      </c>
      <c r="C17679" s="67" t="s">
        <v>555</v>
      </c>
      <c r="D17679" s="68" t="s">
        <v>385</v>
      </c>
      <c r="E17679" s="67" t="s">
        <v>386</v>
      </c>
      <c r="F17679" s="68" t="s">
        <v>586</v>
      </c>
      <c r="G17679" s="67" t="s">
        <v>587</v>
      </c>
      <c r="H17679" s="68" t="s">
        <v>363</v>
      </c>
      <c r="I17679" s="69">
        <v>28</v>
      </c>
      <c r="J17679" s="69">
        <v>32</v>
      </c>
      <c r="K17679" s="91"/>
      <c r="L17679" s="91"/>
    </row>
    <row r="17680" spans="2:12" x14ac:dyDescent="0.25">
      <c r="B17680" s="67" t="s">
        <v>554</v>
      </c>
      <c r="C17680" s="67" t="s">
        <v>555</v>
      </c>
      <c r="D17680" s="68" t="s">
        <v>385</v>
      </c>
      <c r="E17680" s="67" t="s">
        <v>386</v>
      </c>
      <c r="F17680" s="68" t="s">
        <v>586</v>
      </c>
      <c r="G17680" s="67" t="s">
        <v>587</v>
      </c>
      <c r="H17680" s="68" t="s">
        <v>364</v>
      </c>
      <c r="I17680" s="69">
        <v>54</v>
      </c>
      <c r="J17680" s="69">
        <v>60</v>
      </c>
      <c r="K17680" s="91"/>
      <c r="L17680" s="91"/>
    </row>
    <row r="17681" spans="2:12" x14ac:dyDescent="0.25">
      <c r="B17681" s="67" t="s">
        <v>554</v>
      </c>
      <c r="C17681" s="67" t="s">
        <v>555</v>
      </c>
      <c r="D17681" s="68" t="s">
        <v>385</v>
      </c>
      <c r="E17681" s="67" t="s">
        <v>386</v>
      </c>
      <c r="F17681" s="68" t="s">
        <v>586</v>
      </c>
      <c r="G17681" s="67" t="s">
        <v>587</v>
      </c>
      <c r="H17681" s="68" t="s">
        <v>362</v>
      </c>
      <c r="I17681" s="69">
        <v>0</v>
      </c>
      <c r="J17681" s="69">
        <v>0</v>
      </c>
      <c r="K17681" s="91"/>
      <c r="L17681" s="91"/>
    </row>
    <row r="17682" spans="2:12" x14ac:dyDescent="0.25">
      <c r="B17682" s="67" t="s">
        <v>554</v>
      </c>
      <c r="C17682" s="67" t="s">
        <v>555</v>
      </c>
      <c r="D17682" s="68" t="s">
        <v>385</v>
      </c>
      <c r="E17682" s="67" t="s">
        <v>386</v>
      </c>
      <c r="F17682" s="68" t="s">
        <v>586</v>
      </c>
      <c r="G17682" s="67" t="s">
        <v>587</v>
      </c>
      <c r="H17682" s="68" t="s">
        <v>363</v>
      </c>
      <c r="I17682" s="69">
        <v>0</v>
      </c>
      <c r="J17682" s="69">
        <v>0</v>
      </c>
      <c r="K17682" s="91"/>
      <c r="L17682" s="91"/>
    </row>
    <row r="17683" spans="2:12" x14ac:dyDescent="0.25">
      <c r="B17683" s="67" t="s">
        <v>554</v>
      </c>
      <c r="C17683" s="67" t="s">
        <v>555</v>
      </c>
      <c r="D17683" s="68" t="s">
        <v>385</v>
      </c>
      <c r="E17683" s="67" t="s">
        <v>386</v>
      </c>
      <c r="F17683" s="68" t="s">
        <v>586</v>
      </c>
      <c r="G17683" s="67" t="s">
        <v>587</v>
      </c>
      <c r="H17683" s="68" t="s">
        <v>364</v>
      </c>
      <c r="I17683" s="69">
        <v>0</v>
      </c>
      <c r="J17683" s="69">
        <v>0</v>
      </c>
      <c r="K17683" s="91"/>
      <c r="L17683" s="91"/>
    </row>
    <row r="17684" spans="2:12" x14ac:dyDescent="0.25">
      <c r="B17684" s="67" t="s">
        <v>554</v>
      </c>
      <c r="C17684" s="67" t="s">
        <v>555</v>
      </c>
      <c r="D17684" s="68" t="s">
        <v>385</v>
      </c>
      <c r="E17684" s="67" t="s">
        <v>386</v>
      </c>
      <c r="F17684" s="68" t="s">
        <v>586</v>
      </c>
      <c r="G17684" s="67" t="s">
        <v>587</v>
      </c>
      <c r="H17684" s="68" t="s">
        <v>363</v>
      </c>
      <c r="I17684" s="69">
        <v>0</v>
      </c>
      <c r="J17684" s="69">
        <v>0</v>
      </c>
      <c r="K17684" s="91"/>
      <c r="L17684" s="91"/>
    </row>
    <row r="17685" spans="2:12" x14ac:dyDescent="0.25">
      <c r="B17685" s="67" t="s">
        <v>554</v>
      </c>
      <c r="C17685" s="67" t="s">
        <v>555</v>
      </c>
      <c r="D17685" s="68" t="s">
        <v>385</v>
      </c>
      <c r="E17685" s="67" t="s">
        <v>386</v>
      </c>
      <c r="F17685" s="68" t="s">
        <v>586</v>
      </c>
      <c r="G17685" s="67" t="s">
        <v>587</v>
      </c>
      <c r="H17685" s="68" t="s">
        <v>362</v>
      </c>
      <c r="I17685" s="69">
        <v>5</v>
      </c>
      <c r="J17685" s="69">
        <v>15</v>
      </c>
      <c r="K17685" s="91"/>
      <c r="L17685" s="91"/>
    </row>
    <row r="17686" spans="2:12" x14ac:dyDescent="0.25">
      <c r="B17686" s="67" t="s">
        <v>554</v>
      </c>
      <c r="C17686" s="67" t="s">
        <v>555</v>
      </c>
      <c r="D17686" s="68" t="s">
        <v>385</v>
      </c>
      <c r="E17686" s="67" t="s">
        <v>386</v>
      </c>
      <c r="F17686" s="68" t="s">
        <v>586</v>
      </c>
      <c r="G17686" s="67" t="s">
        <v>587</v>
      </c>
      <c r="H17686" s="68" t="s">
        <v>363</v>
      </c>
      <c r="I17686" s="69">
        <v>0</v>
      </c>
      <c r="J17686" s="69">
        <v>16</v>
      </c>
      <c r="K17686" s="91"/>
      <c r="L17686" s="91"/>
    </row>
    <row r="17687" spans="2:12" x14ac:dyDescent="0.25">
      <c r="B17687" s="67" t="s">
        <v>554</v>
      </c>
      <c r="C17687" s="67" t="s">
        <v>555</v>
      </c>
      <c r="D17687" s="68" t="s">
        <v>385</v>
      </c>
      <c r="E17687" s="67" t="s">
        <v>386</v>
      </c>
      <c r="F17687" s="68" t="s">
        <v>586</v>
      </c>
      <c r="G17687" s="67" t="s">
        <v>587</v>
      </c>
      <c r="H17687" s="68" t="s">
        <v>364</v>
      </c>
      <c r="I17687" s="69">
        <v>0</v>
      </c>
      <c r="J17687" s="69">
        <v>12</v>
      </c>
      <c r="K17687" s="91"/>
      <c r="L17687" s="91"/>
    </row>
    <row r="17688" spans="2:12" x14ac:dyDescent="0.25">
      <c r="B17688" s="67" t="s">
        <v>554</v>
      </c>
      <c r="C17688" s="67" t="s">
        <v>555</v>
      </c>
      <c r="D17688" s="68" t="s">
        <v>385</v>
      </c>
      <c r="E17688" s="67" t="s">
        <v>386</v>
      </c>
      <c r="F17688" s="68" t="s">
        <v>586</v>
      </c>
      <c r="G17688" s="67" t="s">
        <v>587</v>
      </c>
      <c r="H17688" s="68" t="s">
        <v>363</v>
      </c>
      <c r="I17688" s="69">
        <v>0</v>
      </c>
      <c r="J17688" s="69">
        <v>-21</v>
      </c>
      <c r="K17688" s="91"/>
      <c r="L17688" s="91"/>
    </row>
    <row r="17689" spans="2:12" x14ac:dyDescent="0.25">
      <c r="B17689" s="67" t="s">
        <v>554</v>
      </c>
      <c r="C17689" s="67" t="s">
        <v>555</v>
      </c>
      <c r="D17689" s="68" t="s">
        <v>385</v>
      </c>
      <c r="E17689" s="67" t="s">
        <v>386</v>
      </c>
      <c r="F17689" s="68" t="s">
        <v>586</v>
      </c>
      <c r="G17689" s="67" t="s">
        <v>587</v>
      </c>
      <c r="H17689" s="68" t="s">
        <v>364</v>
      </c>
      <c r="I17689" s="69">
        <v>0</v>
      </c>
      <c r="J17689" s="69">
        <v>-9</v>
      </c>
      <c r="K17689" s="91"/>
      <c r="L17689" s="91"/>
    </row>
    <row r="17690" spans="2:12" x14ac:dyDescent="0.25">
      <c r="B17690" s="67" t="s">
        <v>554</v>
      </c>
      <c r="C17690" s="67" t="s">
        <v>555</v>
      </c>
      <c r="D17690" s="68" t="s">
        <v>385</v>
      </c>
      <c r="E17690" s="67" t="s">
        <v>386</v>
      </c>
      <c r="F17690" s="68" t="s">
        <v>586</v>
      </c>
      <c r="G17690" s="67" t="s">
        <v>587</v>
      </c>
      <c r="H17690" s="68" t="s">
        <v>362</v>
      </c>
      <c r="I17690" s="69">
        <v>27</v>
      </c>
      <c r="J17690" s="69">
        <v>31</v>
      </c>
      <c r="K17690" s="91"/>
      <c r="L17690" s="91"/>
    </row>
    <row r="17691" spans="2:12" x14ac:dyDescent="0.25">
      <c r="B17691" s="67" t="s">
        <v>554</v>
      </c>
      <c r="C17691" s="67" t="s">
        <v>555</v>
      </c>
      <c r="D17691" s="68" t="s">
        <v>385</v>
      </c>
      <c r="E17691" s="67" t="s">
        <v>386</v>
      </c>
      <c r="F17691" s="68" t="s">
        <v>586</v>
      </c>
      <c r="G17691" s="67" t="s">
        <v>587</v>
      </c>
      <c r="H17691" s="68" t="s">
        <v>363</v>
      </c>
      <c r="I17691" s="69">
        <v>12</v>
      </c>
      <c r="J17691" s="69">
        <v>8</v>
      </c>
      <c r="K17691" s="91"/>
      <c r="L17691" s="91"/>
    </row>
    <row r="17692" spans="2:12" x14ac:dyDescent="0.25">
      <c r="B17692" s="67" t="s">
        <v>554</v>
      </c>
      <c r="C17692" s="67" t="s">
        <v>555</v>
      </c>
      <c r="D17692" s="68" t="s">
        <v>385</v>
      </c>
      <c r="E17692" s="67" t="s">
        <v>386</v>
      </c>
      <c r="F17692" s="68" t="s">
        <v>586</v>
      </c>
      <c r="G17692" s="67" t="s">
        <v>587</v>
      </c>
      <c r="H17692" s="68" t="s">
        <v>364</v>
      </c>
      <c r="I17692" s="69">
        <v>0</v>
      </c>
      <c r="J17692" s="69">
        <v>0</v>
      </c>
      <c r="K17692" s="91"/>
      <c r="L17692" s="91"/>
    </row>
    <row r="17693" spans="2:12" x14ac:dyDescent="0.25">
      <c r="B17693" s="67" t="s">
        <v>554</v>
      </c>
      <c r="C17693" s="67" t="s">
        <v>555</v>
      </c>
      <c r="D17693" s="68" t="s">
        <v>385</v>
      </c>
      <c r="E17693" s="67" t="s">
        <v>386</v>
      </c>
      <c r="F17693" s="68" t="s">
        <v>586</v>
      </c>
      <c r="G17693" s="67" t="s">
        <v>587</v>
      </c>
      <c r="H17693" s="68" t="s">
        <v>362</v>
      </c>
      <c r="I17693" s="69">
        <v>0</v>
      </c>
      <c r="J17693" s="69">
        <v>30</v>
      </c>
      <c r="K17693" s="91"/>
      <c r="L17693" s="91"/>
    </row>
    <row r="17694" spans="2:12" x14ac:dyDescent="0.25">
      <c r="B17694" s="67" t="s">
        <v>554</v>
      </c>
      <c r="C17694" s="67" t="s">
        <v>555</v>
      </c>
      <c r="D17694" s="68" t="s">
        <v>385</v>
      </c>
      <c r="E17694" s="67" t="s">
        <v>386</v>
      </c>
      <c r="F17694" s="68" t="s">
        <v>586</v>
      </c>
      <c r="G17694" s="67" t="s">
        <v>587</v>
      </c>
      <c r="H17694" s="68" t="s">
        <v>363</v>
      </c>
      <c r="I17694" s="69">
        <v>0</v>
      </c>
      <c r="J17694" s="69">
        <v>5</v>
      </c>
      <c r="K17694" s="91"/>
      <c r="L17694" s="91"/>
    </row>
    <row r="17695" spans="2:12" x14ac:dyDescent="0.25">
      <c r="B17695" s="67" t="s">
        <v>554</v>
      </c>
      <c r="C17695" s="67" t="s">
        <v>555</v>
      </c>
      <c r="D17695" s="68" t="s">
        <v>385</v>
      </c>
      <c r="E17695" s="67" t="s">
        <v>386</v>
      </c>
      <c r="F17695" s="68" t="s">
        <v>586</v>
      </c>
      <c r="G17695" s="67" t="s">
        <v>587</v>
      </c>
      <c r="H17695" s="68" t="s">
        <v>364</v>
      </c>
      <c r="I17695" s="69">
        <v>14</v>
      </c>
      <c r="J17695" s="69">
        <v>12</v>
      </c>
      <c r="K17695" s="91"/>
      <c r="L17695" s="91"/>
    </row>
    <row r="17696" spans="2:12" x14ac:dyDescent="0.25">
      <c r="B17696" s="67" t="s">
        <v>554</v>
      </c>
      <c r="C17696" s="67" t="s">
        <v>555</v>
      </c>
      <c r="D17696" s="68" t="s">
        <v>385</v>
      </c>
      <c r="E17696" s="67" t="s">
        <v>386</v>
      </c>
      <c r="F17696" s="68" t="s">
        <v>586</v>
      </c>
      <c r="G17696" s="67" t="s">
        <v>587</v>
      </c>
      <c r="H17696" s="68" t="s">
        <v>362</v>
      </c>
      <c r="I17696" s="69">
        <v>52</v>
      </c>
      <c r="J17696" s="69">
        <v>18</v>
      </c>
      <c r="K17696" s="91"/>
      <c r="L17696" s="91"/>
    </row>
    <row r="17697" spans="2:12" x14ac:dyDescent="0.25">
      <c r="B17697" s="67" t="s">
        <v>554</v>
      </c>
      <c r="C17697" s="67" t="s">
        <v>555</v>
      </c>
      <c r="D17697" s="68" t="s">
        <v>385</v>
      </c>
      <c r="E17697" s="67" t="s">
        <v>386</v>
      </c>
      <c r="F17697" s="68" t="s">
        <v>586</v>
      </c>
      <c r="G17697" s="67" t="s">
        <v>587</v>
      </c>
      <c r="H17697" s="68" t="s">
        <v>363</v>
      </c>
      <c r="I17697" s="69">
        <v>39</v>
      </c>
      <c r="J17697" s="69">
        <v>22</v>
      </c>
      <c r="K17697" s="91"/>
      <c r="L17697" s="91"/>
    </row>
    <row r="17698" spans="2:12" x14ac:dyDescent="0.25">
      <c r="B17698" s="67" t="s">
        <v>554</v>
      </c>
      <c r="C17698" s="67" t="s">
        <v>555</v>
      </c>
      <c r="D17698" s="68" t="s">
        <v>385</v>
      </c>
      <c r="E17698" s="67" t="s">
        <v>386</v>
      </c>
      <c r="F17698" s="68" t="s">
        <v>586</v>
      </c>
      <c r="G17698" s="67" t="s">
        <v>587</v>
      </c>
      <c r="H17698" s="68" t="s">
        <v>364</v>
      </c>
      <c r="I17698" s="69">
        <v>40</v>
      </c>
      <c r="J17698" s="69">
        <v>45</v>
      </c>
      <c r="K17698" s="91"/>
      <c r="L17698" s="91"/>
    </row>
    <row r="17699" spans="2:12" x14ac:dyDescent="0.25">
      <c r="B17699" s="67" t="s">
        <v>554</v>
      </c>
      <c r="C17699" s="67" t="s">
        <v>555</v>
      </c>
      <c r="D17699" s="68" t="s">
        <v>385</v>
      </c>
      <c r="E17699" s="67" t="s">
        <v>386</v>
      </c>
      <c r="F17699" s="68" t="s">
        <v>586</v>
      </c>
      <c r="G17699" s="67" t="s">
        <v>587</v>
      </c>
      <c r="H17699" s="68" t="s">
        <v>362</v>
      </c>
      <c r="I17699" s="69">
        <v>104</v>
      </c>
      <c r="J17699" s="69">
        <v>90</v>
      </c>
      <c r="K17699" s="91"/>
      <c r="L17699" s="91"/>
    </row>
    <row r="17700" spans="2:12" x14ac:dyDescent="0.25">
      <c r="B17700" s="67" t="s">
        <v>554</v>
      </c>
      <c r="C17700" s="67" t="s">
        <v>555</v>
      </c>
      <c r="D17700" s="68" t="s">
        <v>385</v>
      </c>
      <c r="E17700" s="67" t="s">
        <v>386</v>
      </c>
      <c r="F17700" s="68" t="s">
        <v>586</v>
      </c>
      <c r="G17700" s="67" t="s">
        <v>587</v>
      </c>
      <c r="H17700" s="68" t="s">
        <v>363</v>
      </c>
      <c r="I17700" s="69">
        <v>71</v>
      </c>
      <c r="J17700" s="69">
        <v>163</v>
      </c>
      <c r="K17700" s="91"/>
      <c r="L17700" s="91"/>
    </row>
    <row r="17701" spans="2:12" x14ac:dyDescent="0.25">
      <c r="B17701" s="67" t="s">
        <v>554</v>
      </c>
      <c r="C17701" s="67" t="s">
        <v>555</v>
      </c>
      <c r="D17701" s="68" t="s">
        <v>385</v>
      </c>
      <c r="E17701" s="67" t="s">
        <v>386</v>
      </c>
      <c r="F17701" s="68" t="s">
        <v>586</v>
      </c>
      <c r="G17701" s="67" t="s">
        <v>587</v>
      </c>
      <c r="H17701" s="68" t="s">
        <v>364</v>
      </c>
      <c r="I17701" s="69">
        <v>20</v>
      </c>
      <c r="J17701" s="69">
        <v>71</v>
      </c>
      <c r="K17701" s="91"/>
      <c r="L17701" s="91"/>
    </row>
    <row r="17702" spans="2:12" x14ac:dyDescent="0.25">
      <c r="B17702" s="67" t="s">
        <v>554</v>
      </c>
      <c r="C17702" s="67" t="s">
        <v>555</v>
      </c>
      <c r="D17702" s="68" t="s">
        <v>385</v>
      </c>
      <c r="E17702" s="67" t="s">
        <v>386</v>
      </c>
      <c r="F17702" s="68" t="s">
        <v>586</v>
      </c>
      <c r="G17702" s="67" t="s">
        <v>587</v>
      </c>
      <c r="H17702" s="68" t="s">
        <v>362</v>
      </c>
      <c r="I17702" s="69">
        <v>485</v>
      </c>
      <c r="J17702" s="69">
        <v>725</v>
      </c>
      <c r="K17702" s="91"/>
      <c r="L17702" s="91"/>
    </row>
    <row r="17703" spans="2:12" x14ac:dyDescent="0.25">
      <c r="B17703" s="67" t="s">
        <v>554</v>
      </c>
      <c r="C17703" s="67" t="s">
        <v>555</v>
      </c>
      <c r="D17703" s="68" t="s">
        <v>385</v>
      </c>
      <c r="E17703" s="67" t="s">
        <v>386</v>
      </c>
      <c r="F17703" s="68" t="s">
        <v>586</v>
      </c>
      <c r="G17703" s="67" t="s">
        <v>587</v>
      </c>
      <c r="H17703" s="68" t="s">
        <v>363</v>
      </c>
      <c r="I17703" s="69">
        <v>555</v>
      </c>
      <c r="J17703" s="69">
        <v>665</v>
      </c>
      <c r="K17703" s="91"/>
      <c r="L17703" s="91"/>
    </row>
    <row r="17704" spans="2:12" x14ac:dyDescent="0.25">
      <c r="B17704" s="67" t="s">
        <v>554</v>
      </c>
      <c r="C17704" s="67" t="s">
        <v>555</v>
      </c>
      <c r="D17704" s="68" t="s">
        <v>385</v>
      </c>
      <c r="E17704" s="67" t="s">
        <v>386</v>
      </c>
      <c r="F17704" s="68" t="s">
        <v>586</v>
      </c>
      <c r="G17704" s="67" t="s">
        <v>587</v>
      </c>
      <c r="H17704" s="68" t="s">
        <v>364</v>
      </c>
      <c r="I17704" s="69">
        <v>290</v>
      </c>
      <c r="J17704" s="69">
        <v>375</v>
      </c>
      <c r="K17704" s="91"/>
      <c r="L17704" s="91"/>
    </row>
    <row r="17705" spans="2:12" x14ac:dyDescent="0.25">
      <c r="B17705" s="67" t="s">
        <v>554</v>
      </c>
      <c r="C17705" s="67" t="s">
        <v>555</v>
      </c>
      <c r="D17705" s="68" t="s">
        <v>385</v>
      </c>
      <c r="E17705" s="67" t="s">
        <v>386</v>
      </c>
      <c r="F17705" s="68" t="s">
        <v>586</v>
      </c>
      <c r="G17705" s="67" t="s">
        <v>587</v>
      </c>
      <c r="H17705" s="68" t="s">
        <v>362</v>
      </c>
      <c r="I17705" s="69">
        <v>10</v>
      </c>
      <c r="J17705" s="69">
        <v>0</v>
      </c>
      <c r="K17705" s="91"/>
      <c r="L17705" s="91"/>
    </row>
    <row r="17706" spans="2:12" x14ac:dyDescent="0.25">
      <c r="B17706" s="67" t="s">
        <v>554</v>
      </c>
      <c r="C17706" s="67" t="s">
        <v>555</v>
      </c>
      <c r="D17706" s="68" t="s">
        <v>385</v>
      </c>
      <c r="E17706" s="67" t="s">
        <v>386</v>
      </c>
      <c r="F17706" s="68" t="s">
        <v>586</v>
      </c>
      <c r="G17706" s="67" t="s">
        <v>587</v>
      </c>
      <c r="H17706" s="68" t="s">
        <v>363</v>
      </c>
      <c r="I17706" s="69">
        <v>12</v>
      </c>
      <c r="J17706" s="69">
        <v>0</v>
      </c>
      <c r="K17706" s="91"/>
      <c r="L17706" s="91"/>
    </row>
    <row r="17707" spans="2:12" x14ac:dyDescent="0.25">
      <c r="B17707" s="67" t="s">
        <v>554</v>
      </c>
      <c r="C17707" s="67" t="s">
        <v>555</v>
      </c>
      <c r="D17707" s="68" t="s">
        <v>385</v>
      </c>
      <c r="E17707" s="67" t="s">
        <v>386</v>
      </c>
      <c r="F17707" s="68" t="s">
        <v>586</v>
      </c>
      <c r="G17707" s="67" t="s">
        <v>587</v>
      </c>
      <c r="H17707" s="68" t="s">
        <v>364</v>
      </c>
      <c r="I17707" s="69">
        <v>0</v>
      </c>
      <c r="J17707" s="69">
        <v>0</v>
      </c>
      <c r="K17707" s="91"/>
      <c r="L17707" s="91"/>
    </row>
    <row r="17708" spans="2:12" x14ac:dyDescent="0.25">
      <c r="B17708" s="67" t="s">
        <v>554</v>
      </c>
      <c r="C17708" s="67" t="s">
        <v>555</v>
      </c>
      <c r="D17708" s="68" t="s">
        <v>385</v>
      </c>
      <c r="E17708" s="67" t="s">
        <v>386</v>
      </c>
      <c r="F17708" s="68" t="s">
        <v>586</v>
      </c>
      <c r="G17708" s="67" t="s">
        <v>587</v>
      </c>
      <c r="H17708" s="68" t="s">
        <v>364</v>
      </c>
      <c r="I17708" s="69">
        <v>0</v>
      </c>
      <c r="J17708" s="69">
        <v>0</v>
      </c>
      <c r="K17708" s="91"/>
      <c r="L17708" s="91"/>
    </row>
    <row r="17709" spans="2:12" x14ac:dyDescent="0.25">
      <c r="B17709" s="67" t="s">
        <v>554</v>
      </c>
      <c r="C17709" s="67" t="s">
        <v>555</v>
      </c>
      <c r="D17709" s="68" t="s">
        <v>385</v>
      </c>
      <c r="E17709" s="67" t="s">
        <v>386</v>
      </c>
      <c r="F17709" s="68" t="s">
        <v>586</v>
      </c>
      <c r="G17709" s="67" t="s">
        <v>587</v>
      </c>
      <c r="H17709" s="68" t="s">
        <v>362</v>
      </c>
      <c r="I17709" s="69">
        <v>0</v>
      </c>
      <c r="J17709" s="69">
        <v>1</v>
      </c>
      <c r="K17709" s="91"/>
      <c r="L17709" s="91"/>
    </row>
    <row r="17710" spans="2:12" x14ac:dyDescent="0.25">
      <c r="B17710" s="67" t="s">
        <v>554</v>
      </c>
      <c r="C17710" s="67" t="s">
        <v>555</v>
      </c>
      <c r="D17710" s="68" t="s">
        <v>385</v>
      </c>
      <c r="E17710" s="67" t="s">
        <v>386</v>
      </c>
      <c r="F17710" s="68" t="s">
        <v>586</v>
      </c>
      <c r="G17710" s="67" t="s">
        <v>587</v>
      </c>
      <c r="H17710" s="68" t="s">
        <v>363</v>
      </c>
      <c r="I17710" s="69">
        <v>84</v>
      </c>
      <c r="J17710" s="69">
        <v>82</v>
      </c>
      <c r="K17710" s="91"/>
      <c r="L17710" s="91"/>
    </row>
    <row r="17711" spans="2:12" x14ac:dyDescent="0.25">
      <c r="B17711" s="67" t="s">
        <v>554</v>
      </c>
      <c r="C17711" s="67" t="s">
        <v>555</v>
      </c>
      <c r="D17711" s="68" t="s">
        <v>385</v>
      </c>
      <c r="E17711" s="67" t="s">
        <v>386</v>
      </c>
      <c r="F17711" s="68" t="s">
        <v>586</v>
      </c>
      <c r="G17711" s="67" t="s">
        <v>587</v>
      </c>
      <c r="H17711" s="68" t="s">
        <v>364</v>
      </c>
      <c r="I17711" s="69">
        <v>0</v>
      </c>
      <c r="J17711" s="69">
        <v>0</v>
      </c>
      <c r="K17711" s="91"/>
      <c r="L17711" s="91"/>
    </row>
    <row r="17712" spans="2:12" x14ac:dyDescent="0.25">
      <c r="B17712" s="67" t="s">
        <v>554</v>
      </c>
      <c r="C17712" s="67" t="s">
        <v>555</v>
      </c>
      <c r="D17712" s="68" t="s">
        <v>385</v>
      </c>
      <c r="E17712" s="67" t="s">
        <v>386</v>
      </c>
      <c r="F17712" s="68" t="s">
        <v>586</v>
      </c>
      <c r="G17712" s="67" t="s">
        <v>587</v>
      </c>
      <c r="H17712" s="68" t="s">
        <v>362</v>
      </c>
      <c r="I17712" s="69">
        <v>0</v>
      </c>
      <c r="J17712" s="69">
        <v>0</v>
      </c>
      <c r="K17712" s="91"/>
      <c r="L17712" s="91"/>
    </row>
    <row r="17713" spans="2:12" x14ac:dyDescent="0.25">
      <c r="B17713" s="67" t="s">
        <v>554</v>
      </c>
      <c r="C17713" s="67" t="s">
        <v>555</v>
      </c>
      <c r="D17713" s="68" t="s">
        <v>385</v>
      </c>
      <c r="E17713" s="67" t="s">
        <v>386</v>
      </c>
      <c r="F17713" s="68" t="s">
        <v>586</v>
      </c>
      <c r="G17713" s="67" t="s">
        <v>587</v>
      </c>
      <c r="H17713" s="68" t="s">
        <v>363</v>
      </c>
      <c r="I17713" s="69">
        <v>108</v>
      </c>
      <c r="J17713" s="69">
        <v>126</v>
      </c>
      <c r="K17713" s="91"/>
      <c r="L17713" s="91"/>
    </row>
    <row r="17714" spans="2:12" x14ac:dyDescent="0.25">
      <c r="B17714" s="67" t="s">
        <v>554</v>
      </c>
      <c r="C17714" s="67" t="s">
        <v>555</v>
      </c>
      <c r="D17714" s="68" t="s">
        <v>385</v>
      </c>
      <c r="E17714" s="67" t="s">
        <v>386</v>
      </c>
      <c r="F17714" s="68" t="s">
        <v>586</v>
      </c>
      <c r="G17714" s="67" t="s">
        <v>587</v>
      </c>
      <c r="H17714" s="68" t="s">
        <v>364</v>
      </c>
      <c r="I17714" s="69">
        <v>30</v>
      </c>
      <c r="J17714" s="69">
        <v>20</v>
      </c>
      <c r="K17714" s="91"/>
      <c r="L17714" s="91"/>
    </row>
    <row r="17715" spans="2:12" x14ac:dyDescent="0.25">
      <c r="B17715" s="67" t="s">
        <v>554</v>
      </c>
      <c r="C17715" s="67" t="s">
        <v>555</v>
      </c>
      <c r="D17715" s="68" t="s">
        <v>385</v>
      </c>
      <c r="E17715" s="67" t="s">
        <v>386</v>
      </c>
      <c r="F17715" s="68" t="s">
        <v>586</v>
      </c>
      <c r="G17715" s="67" t="s">
        <v>587</v>
      </c>
      <c r="H17715" s="68" t="s">
        <v>362</v>
      </c>
      <c r="I17715" s="69">
        <v>8</v>
      </c>
      <c r="J17715" s="69">
        <v>0</v>
      </c>
      <c r="K17715" s="91"/>
      <c r="L17715" s="91"/>
    </row>
    <row r="17716" spans="2:12" x14ac:dyDescent="0.25">
      <c r="B17716" s="67" t="s">
        <v>554</v>
      </c>
      <c r="C17716" s="67" t="s">
        <v>555</v>
      </c>
      <c r="D17716" s="68" t="s">
        <v>385</v>
      </c>
      <c r="E17716" s="67" t="s">
        <v>386</v>
      </c>
      <c r="F17716" s="68" t="s">
        <v>586</v>
      </c>
      <c r="G17716" s="67" t="s">
        <v>587</v>
      </c>
      <c r="H17716" s="68" t="s">
        <v>363</v>
      </c>
      <c r="I17716" s="69">
        <v>7</v>
      </c>
      <c r="J17716" s="69">
        <v>1</v>
      </c>
      <c r="K17716" s="91"/>
      <c r="L17716" s="91"/>
    </row>
    <row r="17717" spans="2:12" x14ac:dyDescent="0.25">
      <c r="B17717" s="67" t="s">
        <v>554</v>
      </c>
      <c r="C17717" s="67" t="s">
        <v>555</v>
      </c>
      <c r="D17717" s="68" t="s">
        <v>385</v>
      </c>
      <c r="E17717" s="67" t="s">
        <v>386</v>
      </c>
      <c r="F17717" s="68" t="s">
        <v>586</v>
      </c>
      <c r="G17717" s="67" t="s">
        <v>587</v>
      </c>
      <c r="H17717" s="68" t="s">
        <v>362</v>
      </c>
      <c r="I17717" s="69">
        <v>0</v>
      </c>
      <c r="J17717" s="69">
        <v>18</v>
      </c>
      <c r="K17717" s="91"/>
      <c r="L17717" s="91"/>
    </row>
    <row r="17718" spans="2:12" x14ac:dyDescent="0.25">
      <c r="B17718" s="67" t="s">
        <v>554</v>
      </c>
      <c r="C17718" s="67" t="s">
        <v>555</v>
      </c>
      <c r="D17718" s="68" t="s">
        <v>385</v>
      </c>
      <c r="E17718" s="67" t="s">
        <v>386</v>
      </c>
      <c r="F17718" s="68" t="s">
        <v>586</v>
      </c>
      <c r="G17718" s="67" t="s">
        <v>587</v>
      </c>
      <c r="H17718" s="68" t="s">
        <v>363</v>
      </c>
      <c r="I17718" s="69">
        <v>69</v>
      </c>
      <c r="J17718" s="69">
        <v>49</v>
      </c>
      <c r="K17718" s="91"/>
      <c r="L17718" s="91"/>
    </row>
    <row r="17719" spans="2:12" x14ac:dyDescent="0.25">
      <c r="B17719" s="67" t="s">
        <v>554</v>
      </c>
      <c r="C17719" s="67" t="s">
        <v>555</v>
      </c>
      <c r="D17719" s="68" t="s">
        <v>385</v>
      </c>
      <c r="E17719" s="67" t="s">
        <v>386</v>
      </c>
      <c r="F17719" s="68" t="s">
        <v>586</v>
      </c>
      <c r="G17719" s="67" t="s">
        <v>587</v>
      </c>
      <c r="H17719" s="68" t="s">
        <v>364</v>
      </c>
      <c r="I17719" s="69">
        <v>0</v>
      </c>
      <c r="J17719" s="69">
        <v>0</v>
      </c>
      <c r="K17719" s="91"/>
      <c r="L17719" s="91"/>
    </row>
    <row r="17720" spans="2:12" x14ac:dyDescent="0.25">
      <c r="B17720" s="67" t="s">
        <v>554</v>
      </c>
      <c r="C17720" s="67" t="s">
        <v>555</v>
      </c>
      <c r="D17720" s="68" t="s">
        <v>385</v>
      </c>
      <c r="E17720" s="67" t="s">
        <v>386</v>
      </c>
      <c r="F17720" s="68" t="s">
        <v>586</v>
      </c>
      <c r="G17720" s="67" t="s">
        <v>587</v>
      </c>
      <c r="H17720" s="68" t="s">
        <v>362</v>
      </c>
      <c r="I17720" s="69">
        <v>0</v>
      </c>
      <c r="J17720" s="69">
        <v>16</v>
      </c>
      <c r="K17720" s="91"/>
      <c r="L17720" s="91"/>
    </row>
    <row r="17721" spans="2:12" x14ac:dyDescent="0.25">
      <c r="B17721" s="67" t="s">
        <v>554</v>
      </c>
      <c r="C17721" s="67" t="s">
        <v>555</v>
      </c>
      <c r="D17721" s="68" t="s">
        <v>385</v>
      </c>
      <c r="E17721" s="67" t="s">
        <v>386</v>
      </c>
      <c r="F17721" s="68" t="s">
        <v>586</v>
      </c>
      <c r="G17721" s="67" t="s">
        <v>587</v>
      </c>
      <c r="H17721" s="68" t="s">
        <v>363</v>
      </c>
      <c r="I17721" s="69">
        <v>4</v>
      </c>
      <c r="J17721" s="69">
        <v>16</v>
      </c>
      <c r="K17721" s="91"/>
      <c r="L17721" s="91"/>
    </row>
    <row r="17722" spans="2:12" x14ac:dyDescent="0.25">
      <c r="B17722" s="67" t="s">
        <v>554</v>
      </c>
      <c r="C17722" s="67" t="s">
        <v>555</v>
      </c>
      <c r="D17722" s="68" t="s">
        <v>385</v>
      </c>
      <c r="E17722" s="67" t="s">
        <v>386</v>
      </c>
      <c r="F17722" s="68" t="s">
        <v>586</v>
      </c>
      <c r="G17722" s="67" t="s">
        <v>587</v>
      </c>
      <c r="H17722" s="68" t="s">
        <v>362</v>
      </c>
      <c r="I17722" s="69">
        <v>5</v>
      </c>
      <c r="J17722" s="69">
        <v>0</v>
      </c>
      <c r="K17722" s="91"/>
      <c r="L17722" s="91"/>
    </row>
    <row r="17723" spans="2:12" x14ac:dyDescent="0.25">
      <c r="B17723" s="67" t="s">
        <v>554</v>
      </c>
      <c r="C17723" s="67" t="s">
        <v>555</v>
      </c>
      <c r="D17723" s="68" t="s">
        <v>385</v>
      </c>
      <c r="E17723" s="67" t="s">
        <v>386</v>
      </c>
      <c r="F17723" s="68" t="s">
        <v>586</v>
      </c>
      <c r="G17723" s="67" t="s">
        <v>587</v>
      </c>
      <c r="H17723" s="68" t="s">
        <v>363</v>
      </c>
      <c r="I17723" s="69">
        <v>0</v>
      </c>
      <c r="J17723" s="69">
        <v>0</v>
      </c>
      <c r="K17723" s="91"/>
      <c r="L17723" s="91"/>
    </row>
    <row r="17724" spans="2:12" x14ac:dyDescent="0.25">
      <c r="B17724" s="67" t="s">
        <v>554</v>
      </c>
      <c r="C17724" s="67" t="s">
        <v>555</v>
      </c>
      <c r="D17724" s="68" t="s">
        <v>385</v>
      </c>
      <c r="E17724" s="67" t="s">
        <v>386</v>
      </c>
      <c r="F17724" s="68" t="s">
        <v>586</v>
      </c>
      <c r="G17724" s="67" t="s">
        <v>587</v>
      </c>
      <c r="H17724" s="68" t="s">
        <v>364</v>
      </c>
      <c r="I17724" s="69">
        <v>0</v>
      </c>
      <c r="J17724" s="69">
        <v>0</v>
      </c>
      <c r="K17724" s="91"/>
      <c r="L17724" s="91"/>
    </row>
    <row r="17725" spans="2:12" x14ac:dyDescent="0.25">
      <c r="B17725" s="67" t="s">
        <v>554</v>
      </c>
      <c r="C17725" s="67" t="s">
        <v>555</v>
      </c>
      <c r="D17725" s="68" t="s">
        <v>385</v>
      </c>
      <c r="E17725" s="67" t="s">
        <v>386</v>
      </c>
      <c r="F17725" s="68" t="s">
        <v>586</v>
      </c>
      <c r="G17725" s="67" t="s">
        <v>587</v>
      </c>
      <c r="H17725" s="68" t="s">
        <v>362</v>
      </c>
      <c r="I17725" s="69">
        <v>60</v>
      </c>
      <c r="J17725" s="69">
        <v>40</v>
      </c>
      <c r="K17725" s="91"/>
      <c r="L17725" s="91"/>
    </row>
    <row r="17726" spans="2:12" x14ac:dyDescent="0.25">
      <c r="B17726" s="67" t="s">
        <v>554</v>
      </c>
      <c r="C17726" s="67" t="s">
        <v>555</v>
      </c>
      <c r="D17726" s="68" t="s">
        <v>385</v>
      </c>
      <c r="E17726" s="67" t="s">
        <v>386</v>
      </c>
      <c r="F17726" s="68" t="s">
        <v>586</v>
      </c>
      <c r="G17726" s="67" t="s">
        <v>587</v>
      </c>
      <c r="H17726" s="68" t="s">
        <v>363</v>
      </c>
      <c r="I17726" s="69">
        <v>20</v>
      </c>
      <c r="J17726" s="69">
        <v>38</v>
      </c>
      <c r="K17726" s="91"/>
      <c r="L17726" s="91"/>
    </row>
    <row r="17727" spans="2:12" x14ac:dyDescent="0.25">
      <c r="B17727" s="67" t="s">
        <v>554</v>
      </c>
      <c r="C17727" s="67" t="s">
        <v>555</v>
      </c>
      <c r="D17727" s="68" t="s">
        <v>385</v>
      </c>
      <c r="E17727" s="67" t="s">
        <v>386</v>
      </c>
      <c r="F17727" s="68" t="s">
        <v>586</v>
      </c>
      <c r="G17727" s="67" t="s">
        <v>587</v>
      </c>
      <c r="H17727" s="68" t="s">
        <v>364</v>
      </c>
      <c r="I17727" s="69">
        <v>13</v>
      </c>
      <c r="J17727" s="69">
        <v>6</v>
      </c>
      <c r="K17727" s="91"/>
      <c r="L17727" s="91"/>
    </row>
    <row r="17728" spans="2:12" x14ac:dyDescent="0.25">
      <c r="B17728" s="67" t="s">
        <v>554</v>
      </c>
      <c r="C17728" s="67" t="s">
        <v>555</v>
      </c>
      <c r="D17728" s="68" t="s">
        <v>385</v>
      </c>
      <c r="E17728" s="67" t="s">
        <v>386</v>
      </c>
      <c r="F17728" s="68" t="s">
        <v>586</v>
      </c>
      <c r="G17728" s="67" t="s">
        <v>587</v>
      </c>
      <c r="H17728" s="68" t="s">
        <v>362</v>
      </c>
      <c r="I17728" s="69">
        <v>58</v>
      </c>
      <c r="J17728" s="69">
        <v>159</v>
      </c>
      <c r="K17728" s="91"/>
      <c r="L17728" s="91"/>
    </row>
    <row r="17729" spans="2:12" x14ac:dyDescent="0.25">
      <c r="B17729" s="67" t="s">
        <v>554</v>
      </c>
      <c r="C17729" s="67" t="s">
        <v>555</v>
      </c>
      <c r="D17729" s="68" t="s">
        <v>385</v>
      </c>
      <c r="E17729" s="67" t="s">
        <v>386</v>
      </c>
      <c r="F17729" s="68" t="s">
        <v>586</v>
      </c>
      <c r="G17729" s="67" t="s">
        <v>587</v>
      </c>
      <c r="H17729" s="68" t="s">
        <v>363</v>
      </c>
      <c r="I17729" s="69">
        <v>117</v>
      </c>
      <c r="J17729" s="69">
        <v>68</v>
      </c>
      <c r="K17729" s="91"/>
      <c r="L17729" s="91"/>
    </row>
    <row r="17730" spans="2:12" x14ac:dyDescent="0.25">
      <c r="B17730" s="67" t="s">
        <v>554</v>
      </c>
      <c r="C17730" s="67" t="s">
        <v>555</v>
      </c>
      <c r="D17730" s="68" t="s">
        <v>385</v>
      </c>
      <c r="E17730" s="67" t="s">
        <v>386</v>
      </c>
      <c r="F17730" s="68" t="s">
        <v>586</v>
      </c>
      <c r="G17730" s="67" t="s">
        <v>587</v>
      </c>
      <c r="H17730" s="68" t="s">
        <v>364</v>
      </c>
      <c r="I17730" s="69">
        <v>15</v>
      </c>
      <c r="J17730" s="69">
        <v>15</v>
      </c>
      <c r="K17730" s="91"/>
      <c r="L17730" s="91"/>
    </row>
    <row r="17731" spans="2:12" x14ac:dyDescent="0.25">
      <c r="B17731" s="67" t="s">
        <v>554</v>
      </c>
      <c r="C17731" s="67" t="s">
        <v>555</v>
      </c>
      <c r="D17731" s="68" t="s">
        <v>385</v>
      </c>
      <c r="E17731" s="67" t="s">
        <v>386</v>
      </c>
      <c r="F17731" s="68" t="s">
        <v>586</v>
      </c>
      <c r="G17731" s="67" t="s">
        <v>587</v>
      </c>
      <c r="H17731" s="68" t="s">
        <v>362</v>
      </c>
      <c r="I17731" s="69">
        <v>117</v>
      </c>
      <c r="J17731" s="69">
        <v>187</v>
      </c>
      <c r="K17731" s="91"/>
      <c r="L17731" s="91"/>
    </row>
    <row r="17732" spans="2:12" x14ac:dyDescent="0.25">
      <c r="B17732" s="67" t="s">
        <v>554</v>
      </c>
      <c r="C17732" s="67" t="s">
        <v>555</v>
      </c>
      <c r="D17732" s="68" t="s">
        <v>385</v>
      </c>
      <c r="E17732" s="67" t="s">
        <v>386</v>
      </c>
      <c r="F17732" s="68" t="s">
        <v>586</v>
      </c>
      <c r="G17732" s="67" t="s">
        <v>587</v>
      </c>
      <c r="H17732" s="68" t="s">
        <v>363</v>
      </c>
      <c r="I17732" s="69">
        <v>174</v>
      </c>
      <c r="J17732" s="69">
        <v>175</v>
      </c>
      <c r="K17732" s="91"/>
      <c r="L17732" s="91"/>
    </row>
    <row r="17733" spans="2:12" x14ac:dyDescent="0.25">
      <c r="B17733" s="67" t="s">
        <v>554</v>
      </c>
      <c r="C17733" s="67" t="s">
        <v>555</v>
      </c>
      <c r="D17733" s="68" t="s">
        <v>385</v>
      </c>
      <c r="E17733" s="67" t="s">
        <v>386</v>
      </c>
      <c r="F17733" s="68" t="s">
        <v>586</v>
      </c>
      <c r="G17733" s="67" t="s">
        <v>587</v>
      </c>
      <c r="H17733" s="68" t="s">
        <v>364</v>
      </c>
      <c r="I17733" s="69">
        <v>74</v>
      </c>
      <c r="J17733" s="69">
        <v>106</v>
      </c>
      <c r="K17733" s="91"/>
      <c r="L17733" s="91"/>
    </row>
    <row r="17734" spans="2:12" x14ac:dyDescent="0.25">
      <c r="B17734" s="67" t="s">
        <v>554</v>
      </c>
      <c r="C17734" s="67" t="s">
        <v>555</v>
      </c>
      <c r="D17734" s="68" t="s">
        <v>385</v>
      </c>
      <c r="E17734" s="67" t="s">
        <v>386</v>
      </c>
      <c r="F17734" s="68" t="s">
        <v>586</v>
      </c>
      <c r="G17734" s="67" t="s">
        <v>587</v>
      </c>
      <c r="H17734" s="68" t="s">
        <v>362</v>
      </c>
      <c r="I17734" s="69">
        <v>158</v>
      </c>
      <c r="J17734" s="69">
        <v>136</v>
      </c>
      <c r="K17734" s="91"/>
      <c r="L17734" s="91"/>
    </row>
    <row r="17735" spans="2:12" x14ac:dyDescent="0.25">
      <c r="B17735" s="67" t="s">
        <v>554</v>
      </c>
      <c r="C17735" s="67" t="s">
        <v>555</v>
      </c>
      <c r="D17735" s="68" t="s">
        <v>385</v>
      </c>
      <c r="E17735" s="67" t="s">
        <v>386</v>
      </c>
      <c r="F17735" s="68" t="s">
        <v>586</v>
      </c>
      <c r="G17735" s="67" t="s">
        <v>587</v>
      </c>
      <c r="H17735" s="68" t="s">
        <v>363</v>
      </c>
      <c r="I17735" s="69">
        <v>213</v>
      </c>
      <c r="J17735" s="69">
        <v>301</v>
      </c>
      <c r="K17735" s="91"/>
      <c r="L17735" s="91"/>
    </row>
    <row r="17736" spans="2:12" x14ac:dyDescent="0.25">
      <c r="B17736" s="67" t="s">
        <v>554</v>
      </c>
      <c r="C17736" s="67" t="s">
        <v>555</v>
      </c>
      <c r="D17736" s="68" t="s">
        <v>385</v>
      </c>
      <c r="E17736" s="67" t="s">
        <v>386</v>
      </c>
      <c r="F17736" s="68" t="s">
        <v>586</v>
      </c>
      <c r="G17736" s="67" t="s">
        <v>587</v>
      </c>
      <c r="H17736" s="68" t="s">
        <v>364</v>
      </c>
      <c r="I17736" s="69">
        <v>12</v>
      </c>
      <c r="J17736" s="69">
        <v>0</v>
      </c>
      <c r="K17736" s="91"/>
      <c r="L17736" s="91"/>
    </row>
    <row r="17737" spans="2:12" x14ac:dyDescent="0.25">
      <c r="B17737" s="67" t="s">
        <v>554</v>
      </c>
      <c r="C17737" s="67" t="s">
        <v>555</v>
      </c>
      <c r="D17737" s="68" t="s">
        <v>385</v>
      </c>
      <c r="E17737" s="67" t="s">
        <v>386</v>
      </c>
      <c r="F17737" s="68" t="s">
        <v>586</v>
      </c>
      <c r="G17737" s="67" t="s">
        <v>587</v>
      </c>
      <c r="H17737" s="68" t="s">
        <v>362</v>
      </c>
      <c r="I17737" s="69">
        <v>0</v>
      </c>
      <c r="J17737" s="69">
        <v>0</v>
      </c>
      <c r="K17737" s="91"/>
      <c r="L17737" s="91"/>
    </row>
    <row r="17738" spans="2:12" x14ac:dyDescent="0.25">
      <c r="B17738" s="67" t="s">
        <v>554</v>
      </c>
      <c r="C17738" s="67" t="s">
        <v>555</v>
      </c>
      <c r="D17738" s="68" t="s">
        <v>385</v>
      </c>
      <c r="E17738" s="67" t="s">
        <v>386</v>
      </c>
      <c r="F17738" s="68" t="s">
        <v>586</v>
      </c>
      <c r="G17738" s="67" t="s">
        <v>587</v>
      </c>
      <c r="H17738" s="68" t="s">
        <v>363</v>
      </c>
      <c r="I17738" s="69">
        <v>107</v>
      </c>
      <c r="J17738" s="69">
        <v>152</v>
      </c>
      <c r="K17738" s="91"/>
      <c r="L17738" s="91"/>
    </row>
    <row r="17739" spans="2:12" x14ac:dyDescent="0.25">
      <c r="B17739" s="67" t="s">
        <v>554</v>
      </c>
      <c r="C17739" s="67" t="s">
        <v>555</v>
      </c>
      <c r="D17739" s="68" t="s">
        <v>385</v>
      </c>
      <c r="E17739" s="67" t="s">
        <v>386</v>
      </c>
      <c r="F17739" s="68" t="s">
        <v>586</v>
      </c>
      <c r="G17739" s="67" t="s">
        <v>587</v>
      </c>
      <c r="H17739" s="68" t="s">
        <v>364</v>
      </c>
      <c r="I17739" s="69">
        <v>12</v>
      </c>
      <c r="J17739" s="69">
        <v>0</v>
      </c>
      <c r="K17739" s="91"/>
      <c r="L17739" s="91"/>
    </row>
    <row r="17740" spans="2:12" x14ac:dyDescent="0.25">
      <c r="B17740" s="67" t="s">
        <v>554</v>
      </c>
      <c r="C17740" s="67" t="s">
        <v>555</v>
      </c>
      <c r="D17740" s="68" t="s">
        <v>385</v>
      </c>
      <c r="E17740" s="67" t="s">
        <v>386</v>
      </c>
      <c r="F17740" s="68" t="s">
        <v>586</v>
      </c>
      <c r="G17740" s="67" t="s">
        <v>587</v>
      </c>
      <c r="H17740" s="68" t="s">
        <v>362</v>
      </c>
      <c r="I17740" s="69">
        <v>0</v>
      </c>
      <c r="J17740" s="69">
        <v>0</v>
      </c>
      <c r="K17740" s="91"/>
      <c r="L17740" s="91"/>
    </row>
    <row r="17741" spans="2:12" x14ac:dyDescent="0.25">
      <c r="B17741" s="67" t="s">
        <v>554</v>
      </c>
      <c r="C17741" s="67" t="s">
        <v>555</v>
      </c>
      <c r="D17741" s="68" t="s">
        <v>385</v>
      </c>
      <c r="E17741" s="67" t="s">
        <v>386</v>
      </c>
      <c r="F17741" s="68" t="s">
        <v>586</v>
      </c>
      <c r="G17741" s="67" t="s">
        <v>587</v>
      </c>
      <c r="H17741" s="68" t="s">
        <v>363</v>
      </c>
      <c r="I17741" s="69">
        <v>0</v>
      </c>
      <c r="J17741" s="69">
        <v>12</v>
      </c>
      <c r="K17741" s="91"/>
      <c r="L17741" s="91"/>
    </row>
    <row r="17742" spans="2:12" x14ac:dyDescent="0.25">
      <c r="B17742" s="67" t="s">
        <v>554</v>
      </c>
      <c r="C17742" s="67" t="s">
        <v>555</v>
      </c>
      <c r="D17742" s="68" t="s">
        <v>385</v>
      </c>
      <c r="E17742" s="67" t="s">
        <v>386</v>
      </c>
      <c r="F17742" s="68" t="s">
        <v>586</v>
      </c>
      <c r="G17742" s="67" t="s">
        <v>587</v>
      </c>
      <c r="H17742" s="68" t="s">
        <v>364</v>
      </c>
      <c r="I17742" s="69">
        <v>0</v>
      </c>
      <c r="J17742" s="69">
        <v>0</v>
      </c>
      <c r="K17742" s="91"/>
      <c r="L17742" s="91"/>
    </row>
    <row r="17743" spans="2:12" x14ac:dyDescent="0.25">
      <c r="B17743" s="67" t="s">
        <v>554</v>
      </c>
      <c r="C17743" s="67" t="s">
        <v>555</v>
      </c>
      <c r="D17743" s="68" t="s">
        <v>385</v>
      </c>
      <c r="E17743" s="67" t="s">
        <v>386</v>
      </c>
      <c r="F17743" s="68" t="s">
        <v>586</v>
      </c>
      <c r="G17743" s="67" t="s">
        <v>587</v>
      </c>
      <c r="H17743" s="68" t="s">
        <v>362</v>
      </c>
      <c r="I17743" s="69">
        <v>5</v>
      </c>
      <c r="J17743" s="69">
        <v>0</v>
      </c>
      <c r="K17743" s="91"/>
      <c r="L17743" s="91"/>
    </row>
    <row r="17744" spans="2:12" x14ac:dyDescent="0.25">
      <c r="B17744" s="67" t="s">
        <v>554</v>
      </c>
      <c r="C17744" s="67" t="s">
        <v>555</v>
      </c>
      <c r="D17744" s="68" t="s">
        <v>385</v>
      </c>
      <c r="E17744" s="67" t="s">
        <v>386</v>
      </c>
      <c r="F17744" s="68" t="s">
        <v>586</v>
      </c>
      <c r="G17744" s="67" t="s">
        <v>587</v>
      </c>
      <c r="H17744" s="68" t="s">
        <v>363</v>
      </c>
      <c r="I17744" s="69">
        <v>12</v>
      </c>
      <c r="J17744" s="69">
        <v>0</v>
      </c>
      <c r="K17744" s="91"/>
      <c r="L17744" s="91"/>
    </row>
    <row r="17745" spans="2:12" x14ac:dyDescent="0.25">
      <c r="B17745" s="67" t="s">
        <v>554</v>
      </c>
      <c r="C17745" s="67" t="s">
        <v>555</v>
      </c>
      <c r="D17745" s="68" t="s">
        <v>385</v>
      </c>
      <c r="E17745" s="67" t="s">
        <v>386</v>
      </c>
      <c r="F17745" s="68" t="s">
        <v>586</v>
      </c>
      <c r="G17745" s="67" t="s">
        <v>587</v>
      </c>
      <c r="H17745" s="68" t="s">
        <v>364</v>
      </c>
      <c r="I17745" s="69">
        <v>0</v>
      </c>
      <c r="J17745" s="69">
        <v>0</v>
      </c>
      <c r="K17745" s="91"/>
      <c r="L17745" s="91"/>
    </row>
    <row r="17746" spans="2:12" x14ac:dyDescent="0.25">
      <c r="B17746" s="67" t="s">
        <v>554</v>
      </c>
      <c r="C17746" s="67" t="s">
        <v>555</v>
      </c>
      <c r="D17746" s="68" t="s">
        <v>385</v>
      </c>
      <c r="E17746" s="67" t="s">
        <v>386</v>
      </c>
      <c r="F17746" s="68" t="s">
        <v>586</v>
      </c>
      <c r="G17746" s="67" t="s">
        <v>587</v>
      </c>
      <c r="H17746" s="68" t="s">
        <v>362</v>
      </c>
      <c r="I17746" s="69">
        <v>0</v>
      </c>
      <c r="J17746" s="69">
        <v>0</v>
      </c>
      <c r="K17746" s="91"/>
      <c r="L17746" s="91"/>
    </row>
    <row r="17747" spans="2:12" x14ac:dyDescent="0.25">
      <c r="B17747" s="67" t="s">
        <v>554</v>
      </c>
      <c r="C17747" s="67" t="s">
        <v>555</v>
      </c>
      <c r="D17747" s="68" t="s">
        <v>385</v>
      </c>
      <c r="E17747" s="67" t="s">
        <v>386</v>
      </c>
      <c r="F17747" s="68" t="s">
        <v>586</v>
      </c>
      <c r="G17747" s="67" t="s">
        <v>587</v>
      </c>
      <c r="H17747" s="68" t="s">
        <v>363</v>
      </c>
      <c r="I17747" s="69">
        <v>26</v>
      </c>
      <c r="J17747" s="69">
        <v>43</v>
      </c>
      <c r="K17747" s="91"/>
      <c r="L17747" s="91"/>
    </row>
    <row r="17748" spans="2:12" x14ac:dyDescent="0.25">
      <c r="B17748" s="67" t="s">
        <v>554</v>
      </c>
      <c r="C17748" s="67" t="s">
        <v>555</v>
      </c>
      <c r="D17748" s="68" t="s">
        <v>385</v>
      </c>
      <c r="E17748" s="67" t="s">
        <v>386</v>
      </c>
      <c r="F17748" s="68" t="s">
        <v>586</v>
      </c>
      <c r="G17748" s="67" t="s">
        <v>587</v>
      </c>
      <c r="H17748" s="68" t="s">
        <v>364</v>
      </c>
      <c r="I17748" s="69">
        <v>10</v>
      </c>
      <c r="J17748" s="69">
        <v>0</v>
      </c>
      <c r="K17748" s="91"/>
      <c r="L17748" s="91"/>
    </row>
    <row r="17749" spans="2:12" x14ac:dyDescent="0.25">
      <c r="B17749" s="67" t="s">
        <v>554</v>
      </c>
      <c r="C17749" s="67" t="s">
        <v>555</v>
      </c>
      <c r="D17749" s="68" t="s">
        <v>385</v>
      </c>
      <c r="E17749" s="67" t="s">
        <v>386</v>
      </c>
      <c r="F17749" s="68" t="s">
        <v>586</v>
      </c>
      <c r="G17749" s="67" t="s">
        <v>587</v>
      </c>
      <c r="H17749" s="68" t="s">
        <v>362</v>
      </c>
      <c r="I17749" s="69">
        <v>9</v>
      </c>
      <c r="J17749" s="69">
        <v>18</v>
      </c>
      <c r="K17749" s="91"/>
      <c r="L17749" s="91"/>
    </row>
    <row r="17750" spans="2:12" x14ac:dyDescent="0.25">
      <c r="B17750" s="67" t="s">
        <v>554</v>
      </c>
      <c r="C17750" s="67" t="s">
        <v>555</v>
      </c>
      <c r="D17750" s="68" t="s">
        <v>385</v>
      </c>
      <c r="E17750" s="67" t="s">
        <v>386</v>
      </c>
      <c r="F17750" s="68" t="s">
        <v>586</v>
      </c>
      <c r="G17750" s="67" t="s">
        <v>587</v>
      </c>
      <c r="H17750" s="68" t="s">
        <v>363</v>
      </c>
      <c r="I17750" s="69">
        <v>0</v>
      </c>
      <c r="J17750" s="69">
        <v>0</v>
      </c>
      <c r="K17750" s="91"/>
      <c r="L17750" s="91"/>
    </row>
    <row r="17751" spans="2:12" x14ac:dyDescent="0.25">
      <c r="B17751" s="67" t="s">
        <v>554</v>
      </c>
      <c r="C17751" s="67" t="s">
        <v>555</v>
      </c>
      <c r="D17751" s="68" t="s">
        <v>385</v>
      </c>
      <c r="E17751" s="67" t="s">
        <v>386</v>
      </c>
      <c r="F17751" s="68" t="s">
        <v>586</v>
      </c>
      <c r="G17751" s="67" t="s">
        <v>587</v>
      </c>
      <c r="H17751" s="68" t="s">
        <v>364</v>
      </c>
      <c r="I17751" s="69">
        <v>0</v>
      </c>
      <c r="J17751" s="69">
        <v>10</v>
      </c>
      <c r="K17751" s="91"/>
      <c r="L17751" s="91"/>
    </row>
    <row r="17752" spans="2:12" x14ac:dyDescent="0.25">
      <c r="B17752" s="67" t="s">
        <v>554</v>
      </c>
      <c r="C17752" s="67" t="s">
        <v>555</v>
      </c>
      <c r="D17752" s="68" t="s">
        <v>385</v>
      </c>
      <c r="E17752" s="67" t="s">
        <v>386</v>
      </c>
      <c r="F17752" s="68" t="s">
        <v>586</v>
      </c>
      <c r="G17752" s="67" t="s">
        <v>587</v>
      </c>
      <c r="H17752" s="68" t="s">
        <v>362</v>
      </c>
      <c r="I17752" s="69">
        <v>0</v>
      </c>
      <c r="J17752" s="69">
        <v>0</v>
      </c>
      <c r="K17752" s="91"/>
      <c r="L17752" s="91"/>
    </row>
    <row r="17753" spans="2:12" x14ac:dyDescent="0.25">
      <c r="B17753" s="67" t="s">
        <v>554</v>
      </c>
      <c r="C17753" s="67" t="s">
        <v>555</v>
      </c>
      <c r="D17753" s="68" t="s">
        <v>385</v>
      </c>
      <c r="E17753" s="67" t="s">
        <v>386</v>
      </c>
      <c r="F17753" s="68" t="s">
        <v>586</v>
      </c>
      <c r="G17753" s="67" t="s">
        <v>587</v>
      </c>
      <c r="H17753" s="68" t="s">
        <v>363</v>
      </c>
      <c r="I17753" s="69">
        <v>8</v>
      </c>
      <c r="J17753" s="69">
        <v>16</v>
      </c>
      <c r="K17753" s="91"/>
      <c r="L17753" s="91"/>
    </row>
    <row r="17754" spans="2:12" x14ac:dyDescent="0.25">
      <c r="B17754" s="67" t="s">
        <v>554</v>
      </c>
      <c r="C17754" s="67" t="s">
        <v>555</v>
      </c>
      <c r="D17754" s="68" t="s">
        <v>385</v>
      </c>
      <c r="E17754" s="67" t="s">
        <v>386</v>
      </c>
      <c r="F17754" s="68" t="s">
        <v>586</v>
      </c>
      <c r="G17754" s="67" t="s">
        <v>587</v>
      </c>
      <c r="H17754" s="68" t="s">
        <v>364</v>
      </c>
      <c r="I17754" s="69">
        <v>11</v>
      </c>
      <c r="J17754" s="69">
        <v>20</v>
      </c>
      <c r="K17754" s="91"/>
      <c r="L17754" s="91"/>
    </row>
    <row r="17755" spans="2:12" x14ac:dyDescent="0.25">
      <c r="B17755" s="67" t="s">
        <v>554</v>
      </c>
      <c r="C17755" s="67" t="s">
        <v>555</v>
      </c>
      <c r="D17755" s="68" t="s">
        <v>385</v>
      </c>
      <c r="E17755" s="67" t="s">
        <v>386</v>
      </c>
      <c r="F17755" s="68" t="s">
        <v>586</v>
      </c>
      <c r="G17755" s="67" t="s">
        <v>587</v>
      </c>
      <c r="H17755" s="68" t="s">
        <v>362</v>
      </c>
      <c r="I17755" s="69">
        <v>63</v>
      </c>
      <c r="J17755" s="69">
        <v>83</v>
      </c>
      <c r="K17755" s="91"/>
      <c r="L17755" s="91"/>
    </row>
    <row r="17756" spans="2:12" x14ac:dyDescent="0.25">
      <c r="B17756" s="67" t="s">
        <v>554</v>
      </c>
      <c r="C17756" s="67" t="s">
        <v>555</v>
      </c>
      <c r="D17756" s="68" t="s">
        <v>385</v>
      </c>
      <c r="E17756" s="67" t="s">
        <v>386</v>
      </c>
      <c r="F17756" s="68" t="s">
        <v>586</v>
      </c>
      <c r="G17756" s="67" t="s">
        <v>587</v>
      </c>
      <c r="H17756" s="68" t="s">
        <v>363</v>
      </c>
      <c r="I17756" s="69">
        <v>224</v>
      </c>
      <c r="J17756" s="69">
        <v>308</v>
      </c>
      <c r="K17756" s="91"/>
      <c r="L17756" s="91"/>
    </row>
    <row r="17757" spans="2:12" x14ac:dyDescent="0.25">
      <c r="B17757" s="67" t="s">
        <v>554</v>
      </c>
      <c r="C17757" s="67" t="s">
        <v>555</v>
      </c>
      <c r="D17757" s="68" t="s">
        <v>385</v>
      </c>
      <c r="E17757" s="67" t="s">
        <v>386</v>
      </c>
      <c r="F17757" s="68" t="s">
        <v>586</v>
      </c>
      <c r="G17757" s="67" t="s">
        <v>587</v>
      </c>
      <c r="H17757" s="68" t="s">
        <v>364</v>
      </c>
      <c r="I17757" s="69">
        <v>25</v>
      </c>
      <c r="J17757" s="69">
        <v>0</v>
      </c>
      <c r="K17757" s="91"/>
      <c r="L17757" s="91"/>
    </row>
    <row r="17758" spans="2:12" x14ac:dyDescent="0.25">
      <c r="B17758" s="67" t="s">
        <v>554</v>
      </c>
      <c r="C17758" s="67" t="s">
        <v>555</v>
      </c>
      <c r="D17758" s="68" t="s">
        <v>385</v>
      </c>
      <c r="E17758" s="67" t="s">
        <v>386</v>
      </c>
      <c r="F17758" s="68" t="s">
        <v>586</v>
      </c>
      <c r="G17758" s="67" t="s">
        <v>587</v>
      </c>
      <c r="H17758" s="68" t="s">
        <v>362</v>
      </c>
      <c r="I17758" s="69">
        <v>0</v>
      </c>
      <c r="J17758" s="69">
        <v>0</v>
      </c>
      <c r="K17758" s="91"/>
      <c r="L17758" s="91"/>
    </row>
    <row r="17759" spans="2:12" x14ac:dyDescent="0.25">
      <c r="B17759" s="67" t="s">
        <v>554</v>
      </c>
      <c r="C17759" s="67" t="s">
        <v>555</v>
      </c>
      <c r="D17759" s="68" t="s">
        <v>385</v>
      </c>
      <c r="E17759" s="67" t="s">
        <v>386</v>
      </c>
      <c r="F17759" s="68" t="s">
        <v>586</v>
      </c>
      <c r="G17759" s="67" t="s">
        <v>587</v>
      </c>
      <c r="H17759" s="68" t="s">
        <v>363</v>
      </c>
      <c r="I17759" s="69">
        <v>0</v>
      </c>
      <c r="J17759" s="69">
        <v>0</v>
      </c>
      <c r="K17759" s="91"/>
      <c r="L17759" s="91"/>
    </row>
    <row r="17760" spans="2:12" x14ac:dyDescent="0.25">
      <c r="B17760" s="67" t="s">
        <v>554</v>
      </c>
      <c r="C17760" s="67" t="s">
        <v>555</v>
      </c>
      <c r="D17760" s="68" t="s">
        <v>385</v>
      </c>
      <c r="E17760" s="67" t="s">
        <v>386</v>
      </c>
      <c r="F17760" s="68" t="s">
        <v>586</v>
      </c>
      <c r="G17760" s="67" t="s">
        <v>587</v>
      </c>
      <c r="H17760" s="68" t="s">
        <v>364</v>
      </c>
      <c r="I17760" s="69">
        <v>0</v>
      </c>
      <c r="J17760" s="69">
        <v>0</v>
      </c>
      <c r="K17760" s="91"/>
      <c r="L17760" s="91"/>
    </row>
    <row r="17761" spans="2:12" x14ac:dyDescent="0.25">
      <c r="B17761" s="67" t="s">
        <v>554</v>
      </c>
      <c r="C17761" s="67" t="s">
        <v>555</v>
      </c>
      <c r="D17761" s="68" t="s">
        <v>385</v>
      </c>
      <c r="E17761" s="67" t="s">
        <v>386</v>
      </c>
      <c r="F17761" s="68" t="s">
        <v>586</v>
      </c>
      <c r="G17761" s="67" t="s">
        <v>587</v>
      </c>
      <c r="H17761" s="68" t="s">
        <v>362</v>
      </c>
      <c r="I17761" s="69">
        <v>0</v>
      </c>
      <c r="J17761" s="69">
        <v>10</v>
      </c>
      <c r="K17761" s="91"/>
      <c r="L17761" s="91"/>
    </row>
    <row r="17762" spans="2:12" x14ac:dyDescent="0.25">
      <c r="B17762" s="67" t="s">
        <v>554</v>
      </c>
      <c r="C17762" s="67" t="s">
        <v>555</v>
      </c>
      <c r="D17762" s="68" t="s">
        <v>385</v>
      </c>
      <c r="E17762" s="67" t="s">
        <v>386</v>
      </c>
      <c r="F17762" s="68" t="s">
        <v>586</v>
      </c>
      <c r="G17762" s="67" t="s">
        <v>587</v>
      </c>
      <c r="H17762" s="68" t="s">
        <v>363</v>
      </c>
      <c r="I17762" s="69">
        <v>0</v>
      </c>
      <c r="J17762" s="69">
        <v>0</v>
      </c>
      <c r="K17762" s="91"/>
      <c r="L17762" s="91"/>
    </row>
    <row r="17763" spans="2:12" x14ac:dyDescent="0.25">
      <c r="B17763" s="67" t="s">
        <v>554</v>
      </c>
      <c r="C17763" s="67" t="s">
        <v>555</v>
      </c>
      <c r="D17763" s="68" t="s">
        <v>385</v>
      </c>
      <c r="E17763" s="67" t="s">
        <v>386</v>
      </c>
      <c r="F17763" s="68" t="s">
        <v>586</v>
      </c>
      <c r="G17763" s="67" t="s">
        <v>587</v>
      </c>
      <c r="H17763" s="68" t="s">
        <v>364</v>
      </c>
      <c r="I17763" s="69">
        <v>0</v>
      </c>
      <c r="J17763" s="69">
        <v>0</v>
      </c>
      <c r="K17763" s="91"/>
      <c r="L17763" s="91"/>
    </row>
    <row r="17764" spans="2:12" x14ac:dyDescent="0.25">
      <c r="B17764" s="67" t="s">
        <v>554</v>
      </c>
      <c r="C17764" s="67" t="s">
        <v>555</v>
      </c>
      <c r="D17764" s="68" t="s">
        <v>385</v>
      </c>
      <c r="E17764" s="67" t="s">
        <v>386</v>
      </c>
      <c r="F17764" s="68" t="s">
        <v>586</v>
      </c>
      <c r="G17764" s="67" t="s">
        <v>587</v>
      </c>
      <c r="H17764" s="68" t="s">
        <v>363</v>
      </c>
      <c r="I17764" s="69">
        <v>0</v>
      </c>
      <c r="J17764" s="69">
        <v>0</v>
      </c>
      <c r="K17764" s="91"/>
      <c r="L17764" s="91"/>
    </row>
    <row r="17765" spans="2:12" x14ac:dyDescent="0.25">
      <c r="B17765" s="67" t="s">
        <v>554</v>
      </c>
      <c r="C17765" s="67" t="s">
        <v>555</v>
      </c>
      <c r="D17765" s="68" t="s">
        <v>385</v>
      </c>
      <c r="E17765" s="67" t="s">
        <v>386</v>
      </c>
      <c r="F17765" s="68" t="s">
        <v>586</v>
      </c>
      <c r="G17765" s="67" t="s">
        <v>587</v>
      </c>
      <c r="H17765" s="68" t="s">
        <v>364</v>
      </c>
      <c r="I17765" s="69">
        <v>0</v>
      </c>
      <c r="J17765" s="69">
        <v>0</v>
      </c>
      <c r="K17765" s="91"/>
      <c r="L17765" s="91"/>
    </row>
    <row r="17766" spans="2:12" x14ac:dyDescent="0.25">
      <c r="B17766" s="67" t="s">
        <v>554</v>
      </c>
      <c r="C17766" s="67" t="s">
        <v>555</v>
      </c>
      <c r="D17766" s="68" t="s">
        <v>385</v>
      </c>
      <c r="E17766" s="67" t="s">
        <v>386</v>
      </c>
      <c r="F17766" s="68" t="s">
        <v>586</v>
      </c>
      <c r="G17766" s="67" t="s">
        <v>587</v>
      </c>
      <c r="H17766" s="68" t="s">
        <v>363</v>
      </c>
      <c r="I17766" s="69">
        <v>0</v>
      </c>
      <c r="J17766" s="69">
        <v>0</v>
      </c>
      <c r="K17766" s="91"/>
      <c r="L17766" s="91"/>
    </row>
    <row r="17767" spans="2:12" x14ac:dyDescent="0.25">
      <c r="B17767" s="67" t="s">
        <v>554</v>
      </c>
      <c r="C17767" s="67" t="s">
        <v>555</v>
      </c>
      <c r="D17767" s="68" t="s">
        <v>385</v>
      </c>
      <c r="E17767" s="67" t="s">
        <v>386</v>
      </c>
      <c r="F17767" s="68" t="s">
        <v>586</v>
      </c>
      <c r="G17767" s="67" t="s">
        <v>587</v>
      </c>
      <c r="H17767" s="68" t="s">
        <v>362</v>
      </c>
      <c r="I17767" s="69">
        <v>0.309</v>
      </c>
      <c r="J17767" s="69">
        <v>0.20599999999999999</v>
      </c>
      <c r="K17767" s="91"/>
      <c r="L17767" s="91"/>
    </row>
    <row r="17768" spans="2:12" x14ac:dyDescent="0.25">
      <c r="B17768" s="67" t="s">
        <v>554</v>
      </c>
      <c r="C17768" s="67" t="s">
        <v>555</v>
      </c>
      <c r="D17768" s="68" t="s">
        <v>385</v>
      </c>
      <c r="E17768" s="67" t="s">
        <v>386</v>
      </c>
      <c r="F17768" s="68" t="s">
        <v>586</v>
      </c>
      <c r="G17768" s="67" t="s">
        <v>587</v>
      </c>
      <c r="H17768" s="68" t="s">
        <v>363</v>
      </c>
      <c r="I17768" s="69">
        <v>0.39140000000000003</v>
      </c>
      <c r="J17768" s="69">
        <v>0.55620000000000003</v>
      </c>
      <c r="K17768" s="91"/>
      <c r="L17768" s="91"/>
    </row>
    <row r="17769" spans="2:12" x14ac:dyDescent="0.25">
      <c r="B17769" s="67" t="s">
        <v>554</v>
      </c>
      <c r="C17769" s="67" t="s">
        <v>555</v>
      </c>
      <c r="D17769" s="68" t="s">
        <v>385</v>
      </c>
      <c r="E17769" s="67" t="s">
        <v>386</v>
      </c>
      <c r="F17769" s="68" t="s">
        <v>586</v>
      </c>
      <c r="G17769" s="67" t="s">
        <v>587</v>
      </c>
      <c r="H17769" s="68" t="s">
        <v>364</v>
      </c>
      <c r="I17769" s="69">
        <v>0.45319999999999999</v>
      </c>
      <c r="J17769" s="69">
        <v>0.28839999999999999</v>
      </c>
      <c r="K17769" s="91"/>
      <c r="L17769" s="91"/>
    </row>
    <row r="17770" spans="2:12" x14ac:dyDescent="0.25">
      <c r="B17770" s="67" t="s">
        <v>554</v>
      </c>
      <c r="C17770" s="67" t="s">
        <v>555</v>
      </c>
      <c r="D17770" s="68" t="s">
        <v>385</v>
      </c>
      <c r="E17770" s="67" t="s">
        <v>386</v>
      </c>
      <c r="F17770" s="68" t="s">
        <v>586</v>
      </c>
      <c r="G17770" s="67" t="s">
        <v>587</v>
      </c>
      <c r="H17770" s="68" t="s">
        <v>362</v>
      </c>
      <c r="I17770" s="69">
        <v>0</v>
      </c>
      <c r="J17770" s="69">
        <v>0</v>
      </c>
      <c r="K17770" s="91"/>
      <c r="L17770" s="91"/>
    </row>
    <row r="17771" spans="2:12" x14ac:dyDescent="0.25">
      <c r="B17771" s="67" t="s">
        <v>554</v>
      </c>
      <c r="C17771" s="67" t="s">
        <v>555</v>
      </c>
      <c r="D17771" s="68" t="s">
        <v>385</v>
      </c>
      <c r="E17771" s="67" t="s">
        <v>386</v>
      </c>
      <c r="F17771" s="68" t="s">
        <v>586</v>
      </c>
      <c r="G17771" s="67" t="s">
        <v>587</v>
      </c>
      <c r="H17771" s="68" t="s">
        <v>364</v>
      </c>
      <c r="I17771" s="69">
        <v>0</v>
      </c>
      <c r="J17771" s="69">
        <v>0</v>
      </c>
      <c r="K17771" s="91"/>
      <c r="L17771" s="91"/>
    </row>
    <row r="17772" spans="2:12" x14ac:dyDescent="0.25">
      <c r="B17772" s="67" t="s">
        <v>554</v>
      </c>
      <c r="C17772" s="67" t="s">
        <v>555</v>
      </c>
      <c r="D17772" s="68" t="s">
        <v>385</v>
      </c>
      <c r="E17772" s="67" t="s">
        <v>386</v>
      </c>
      <c r="F17772" s="68" t="s">
        <v>586</v>
      </c>
      <c r="G17772" s="67" t="s">
        <v>587</v>
      </c>
      <c r="H17772" s="68" t="s">
        <v>362</v>
      </c>
      <c r="I17772" s="69">
        <v>15</v>
      </c>
      <c r="J17772" s="69">
        <v>8</v>
      </c>
      <c r="K17772" s="91"/>
      <c r="L17772" s="91"/>
    </row>
    <row r="17773" spans="2:12" x14ac:dyDescent="0.25">
      <c r="B17773" s="67" t="s">
        <v>554</v>
      </c>
      <c r="C17773" s="67" t="s">
        <v>555</v>
      </c>
      <c r="D17773" s="68" t="s">
        <v>385</v>
      </c>
      <c r="E17773" s="67" t="s">
        <v>386</v>
      </c>
      <c r="F17773" s="68" t="s">
        <v>586</v>
      </c>
      <c r="G17773" s="67" t="s">
        <v>587</v>
      </c>
      <c r="H17773" s="68" t="s">
        <v>363</v>
      </c>
      <c r="I17773" s="69">
        <v>12</v>
      </c>
      <c r="J17773" s="69">
        <v>12</v>
      </c>
      <c r="K17773" s="91"/>
      <c r="L17773" s="91"/>
    </row>
    <row r="17774" spans="2:12" x14ac:dyDescent="0.25">
      <c r="B17774" s="67" t="s">
        <v>554</v>
      </c>
      <c r="C17774" s="67" t="s">
        <v>555</v>
      </c>
      <c r="D17774" s="68" t="s">
        <v>385</v>
      </c>
      <c r="E17774" s="67" t="s">
        <v>386</v>
      </c>
      <c r="F17774" s="68" t="s">
        <v>586</v>
      </c>
      <c r="G17774" s="67" t="s">
        <v>587</v>
      </c>
      <c r="H17774" s="68" t="s">
        <v>364</v>
      </c>
      <c r="I17774" s="69">
        <v>0</v>
      </c>
      <c r="J17774" s="69">
        <v>0</v>
      </c>
      <c r="K17774" s="91"/>
      <c r="L17774" s="91"/>
    </row>
    <row r="17775" spans="2:12" x14ac:dyDescent="0.25">
      <c r="B17775" s="67" t="s">
        <v>554</v>
      </c>
      <c r="C17775" s="67" t="s">
        <v>555</v>
      </c>
      <c r="D17775" s="68" t="s">
        <v>385</v>
      </c>
      <c r="E17775" s="67" t="s">
        <v>386</v>
      </c>
      <c r="F17775" s="68" t="s">
        <v>586</v>
      </c>
      <c r="G17775" s="67" t="s">
        <v>587</v>
      </c>
      <c r="H17775" s="68" t="s">
        <v>362</v>
      </c>
      <c r="I17775" s="69">
        <v>40</v>
      </c>
      <c r="J17775" s="69">
        <v>68</v>
      </c>
      <c r="K17775" s="91"/>
      <c r="L17775" s="91"/>
    </row>
    <row r="17776" spans="2:12" x14ac:dyDescent="0.25">
      <c r="B17776" s="67" t="s">
        <v>554</v>
      </c>
      <c r="C17776" s="67" t="s">
        <v>555</v>
      </c>
      <c r="D17776" s="68" t="s">
        <v>385</v>
      </c>
      <c r="E17776" s="67" t="s">
        <v>386</v>
      </c>
      <c r="F17776" s="68" t="s">
        <v>586</v>
      </c>
      <c r="G17776" s="67" t="s">
        <v>587</v>
      </c>
      <c r="H17776" s="68" t="s">
        <v>363</v>
      </c>
      <c r="I17776" s="69">
        <v>11</v>
      </c>
      <c r="J17776" s="69">
        <v>52</v>
      </c>
      <c r="K17776" s="91"/>
      <c r="L17776" s="91"/>
    </row>
    <row r="17777" spans="2:12" x14ac:dyDescent="0.25">
      <c r="B17777" s="67" t="s">
        <v>554</v>
      </c>
      <c r="C17777" s="67" t="s">
        <v>555</v>
      </c>
      <c r="D17777" s="68" t="s">
        <v>385</v>
      </c>
      <c r="E17777" s="67" t="s">
        <v>386</v>
      </c>
      <c r="F17777" s="68" t="s">
        <v>586</v>
      </c>
      <c r="G17777" s="67" t="s">
        <v>587</v>
      </c>
      <c r="H17777" s="68" t="s">
        <v>364</v>
      </c>
      <c r="I17777" s="69">
        <v>5</v>
      </c>
      <c r="J17777" s="69">
        <v>16</v>
      </c>
      <c r="K17777" s="91"/>
      <c r="L17777" s="91"/>
    </row>
    <row r="17778" spans="2:12" x14ac:dyDescent="0.25">
      <c r="B17778" s="67" t="s">
        <v>554</v>
      </c>
      <c r="C17778" s="67" t="s">
        <v>555</v>
      </c>
      <c r="D17778" s="68" t="s">
        <v>385</v>
      </c>
      <c r="E17778" s="67" t="s">
        <v>386</v>
      </c>
      <c r="F17778" s="68" t="s">
        <v>586</v>
      </c>
      <c r="G17778" s="67" t="s">
        <v>587</v>
      </c>
      <c r="H17778" s="68" t="s">
        <v>363</v>
      </c>
      <c r="I17778" s="69">
        <v>0</v>
      </c>
      <c r="J17778" s="69">
        <v>0</v>
      </c>
      <c r="K17778" s="91"/>
      <c r="L17778" s="91"/>
    </row>
    <row r="17779" spans="2:12" x14ac:dyDescent="0.25">
      <c r="B17779" s="67" t="s">
        <v>554</v>
      </c>
      <c r="C17779" s="67" t="s">
        <v>555</v>
      </c>
      <c r="D17779" s="68" t="s">
        <v>385</v>
      </c>
      <c r="E17779" s="67" t="s">
        <v>386</v>
      </c>
      <c r="F17779" s="68" t="s">
        <v>586</v>
      </c>
      <c r="G17779" s="67" t="s">
        <v>587</v>
      </c>
      <c r="H17779" s="68" t="s">
        <v>362</v>
      </c>
      <c r="I17779" s="69">
        <v>0</v>
      </c>
      <c r="J17779" s="69">
        <v>0</v>
      </c>
      <c r="K17779" s="91"/>
      <c r="L17779" s="91"/>
    </row>
    <row r="17780" spans="2:12" x14ac:dyDescent="0.25">
      <c r="B17780" s="67" t="s">
        <v>554</v>
      </c>
      <c r="C17780" s="67" t="s">
        <v>555</v>
      </c>
      <c r="D17780" s="68" t="s">
        <v>385</v>
      </c>
      <c r="E17780" s="67" t="s">
        <v>386</v>
      </c>
      <c r="F17780" s="68" t="s">
        <v>586</v>
      </c>
      <c r="G17780" s="67" t="s">
        <v>587</v>
      </c>
      <c r="H17780" s="68" t="s">
        <v>363</v>
      </c>
      <c r="I17780" s="69">
        <v>0</v>
      </c>
      <c r="J17780" s="69">
        <v>0</v>
      </c>
      <c r="K17780" s="91"/>
      <c r="L17780" s="91"/>
    </row>
    <row r="17781" spans="2:12" x14ac:dyDescent="0.25">
      <c r="B17781" s="67" t="s">
        <v>554</v>
      </c>
      <c r="C17781" s="67" t="s">
        <v>555</v>
      </c>
      <c r="D17781" s="68" t="s">
        <v>385</v>
      </c>
      <c r="E17781" s="67" t="s">
        <v>386</v>
      </c>
      <c r="F17781" s="68" t="s">
        <v>586</v>
      </c>
      <c r="G17781" s="67" t="s">
        <v>587</v>
      </c>
      <c r="H17781" s="68" t="s">
        <v>364</v>
      </c>
      <c r="I17781" s="69">
        <v>0</v>
      </c>
      <c r="J17781" s="69">
        <v>0</v>
      </c>
      <c r="K17781" s="91"/>
      <c r="L17781" s="91"/>
    </row>
    <row r="17782" spans="2:12" x14ac:dyDescent="0.25">
      <c r="B17782" s="67" t="s">
        <v>554</v>
      </c>
      <c r="C17782" s="67" t="s">
        <v>555</v>
      </c>
      <c r="D17782" s="68" t="s">
        <v>385</v>
      </c>
      <c r="E17782" s="67" t="s">
        <v>386</v>
      </c>
      <c r="F17782" s="68" t="s">
        <v>586</v>
      </c>
      <c r="G17782" s="67" t="s">
        <v>587</v>
      </c>
      <c r="H17782" s="68" t="s">
        <v>362</v>
      </c>
      <c r="I17782" s="69">
        <v>29</v>
      </c>
      <c r="J17782" s="69">
        <v>48</v>
      </c>
      <c r="K17782" s="91"/>
      <c r="L17782" s="91"/>
    </row>
    <row r="17783" spans="2:12" x14ac:dyDescent="0.25">
      <c r="B17783" s="67" t="s">
        <v>554</v>
      </c>
      <c r="C17783" s="67" t="s">
        <v>555</v>
      </c>
      <c r="D17783" s="68" t="s">
        <v>385</v>
      </c>
      <c r="E17783" s="67" t="s">
        <v>386</v>
      </c>
      <c r="F17783" s="68" t="s">
        <v>586</v>
      </c>
      <c r="G17783" s="67" t="s">
        <v>587</v>
      </c>
      <c r="H17783" s="68" t="s">
        <v>363</v>
      </c>
      <c r="I17783" s="69">
        <v>0</v>
      </c>
      <c r="J17783" s="69">
        <v>14</v>
      </c>
      <c r="K17783" s="91"/>
      <c r="L17783" s="91"/>
    </row>
    <row r="17784" spans="2:12" x14ac:dyDescent="0.25">
      <c r="B17784" s="67" t="s">
        <v>554</v>
      </c>
      <c r="C17784" s="67" t="s">
        <v>555</v>
      </c>
      <c r="D17784" s="68" t="s">
        <v>385</v>
      </c>
      <c r="E17784" s="67" t="s">
        <v>386</v>
      </c>
      <c r="F17784" s="68" t="s">
        <v>586</v>
      </c>
      <c r="G17784" s="67" t="s">
        <v>587</v>
      </c>
      <c r="H17784" s="68" t="s">
        <v>364</v>
      </c>
      <c r="I17784" s="69">
        <v>0</v>
      </c>
      <c r="J17784" s="69">
        <v>0</v>
      </c>
      <c r="K17784" s="91"/>
      <c r="L17784" s="91"/>
    </row>
    <row r="17785" spans="2:12" x14ac:dyDescent="0.25">
      <c r="B17785" s="67" t="s">
        <v>554</v>
      </c>
      <c r="C17785" s="67" t="s">
        <v>555</v>
      </c>
      <c r="D17785" s="68" t="s">
        <v>385</v>
      </c>
      <c r="E17785" s="67" t="s">
        <v>386</v>
      </c>
      <c r="F17785" s="68" t="s">
        <v>586</v>
      </c>
      <c r="G17785" s="67" t="s">
        <v>587</v>
      </c>
      <c r="H17785" s="68" t="s">
        <v>362</v>
      </c>
      <c r="I17785" s="69">
        <v>38</v>
      </c>
      <c r="J17785" s="69">
        <v>57</v>
      </c>
      <c r="K17785" s="91"/>
      <c r="L17785" s="91"/>
    </row>
    <row r="17786" spans="2:12" x14ac:dyDescent="0.25">
      <c r="B17786" s="67" t="s">
        <v>554</v>
      </c>
      <c r="C17786" s="67" t="s">
        <v>555</v>
      </c>
      <c r="D17786" s="68" t="s">
        <v>385</v>
      </c>
      <c r="E17786" s="67" t="s">
        <v>386</v>
      </c>
      <c r="F17786" s="68" t="s">
        <v>586</v>
      </c>
      <c r="G17786" s="67" t="s">
        <v>587</v>
      </c>
      <c r="H17786" s="68" t="s">
        <v>363</v>
      </c>
      <c r="I17786" s="69">
        <v>126</v>
      </c>
      <c r="J17786" s="69">
        <v>128</v>
      </c>
      <c r="K17786" s="91"/>
      <c r="L17786" s="91"/>
    </row>
    <row r="17787" spans="2:12" x14ac:dyDescent="0.25">
      <c r="B17787" s="67" t="s">
        <v>554</v>
      </c>
      <c r="C17787" s="67" t="s">
        <v>555</v>
      </c>
      <c r="D17787" s="68" t="s">
        <v>385</v>
      </c>
      <c r="E17787" s="67" t="s">
        <v>386</v>
      </c>
      <c r="F17787" s="68" t="s">
        <v>586</v>
      </c>
      <c r="G17787" s="67" t="s">
        <v>587</v>
      </c>
      <c r="H17787" s="68" t="s">
        <v>364</v>
      </c>
      <c r="I17787" s="69">
        <v>20</v>
      </c>
      <c r="J17787" s="69">
        <v>30</v>
      </c>
      <c r="K17787" s="91"/>
      <c r="L17787" s="91"/>
    </row>
    <row r="17788" spans="2:12" x14ac:dyDescent="0.25">
      <c r="B17788" s="67" t="s">
        <v>554</v>
      </c>
      <c r="C17788" s="67" t="s">
        <v>555</v>
      </c>
      <c r="D17788" s="68" t="s">
        <v>385</v>
      </c>
      <c r="E17788" s="67" t="s">
        <v>386</v>
      </c>
      <c r="F17788" s="68" t="s">
        <v>586</v>
      </c>
      <c r="G17788" s="67" t="s">
        <v>587</v>
      </c>
      <c r="H17788" s="68" t="s">
        <v>362</v>
      </c>
      <c r="I17788" s="69">
        <v>0</v>
      </c>
      <c r="J17788" s="69">
        <v>0</v>
      </c>
      <c r="K17788" s="91"/>
      <c r="L17788" s="91"/>
    </row>
    <row r="17789" spans="2:12" x14ac:dyDescent="0.25">
      <c r="B17789" s="67" t="s">
        <v>554</v>
      </c>
      <c r="C17789" s="67" t="s">
        <v>555</v>
      </c>
      <c r="D17789" s="68" t="s">
        <v>385</v>
      </c>
      <c r="E17789" s="67" t="s">
        <v>386</v>
      </c>
      <c r="F17789" s="68" t="s">
        <v>586</v>
      </c>
      <c r="G17789" s="67" t="s">
        <v>587</v>
      </c>
      <c r="H17789" s="68" t="s">
        <v>363</v>
      </c>
      <c r="I17789" s="69">
        <v>0</v>
      </c>
      <c r="J17789" s="69">
        <v>0</v>
      </c>
      <c r="K17789" s="91"/>
      <c r="L17789" s="91"/>
    </row>
    <row r="17790" spans="2:12" x14ac:dyDescent="0.25">
      <c r="B17790" s="67" t="s">
        <v>554</v>
      </c>
      <c r="C17790" s="67" t="s">
        <v>555</v>
      </c>
      <c r="D17790" s="68" t="s">
        <v>385</v>
      </c>
      <c r="E17790" s="67" t="s">
        <v>386</v>
      </c>
      <c r="F17790" s="68" t="s">
        <v>586</v>
      </c>
      <c r="G17790" s="67" t="s">
        <v>587</v>
      </c>
      <c r="H17790" s="68" t="s">
        <v>363</v>
      </c>
      <c r="I17790" s="69">
        <v>0</v>
      </c>
      <c r="J17790" s="69">
        <v>0</v>
      </c>
      <c r="K17790" s="91"/>
      <c r="L17790" s="91"/>
    </row>
    <row r="17791" spans="2:12" x14ac:dyDescent="0.25">
      <c r="B17791" s="67" t="s">
        <v>554</v>
      </c>
      <c r="C17791" s="67" t="s">
        <v>555</v>
      </c>
      <c r="D17791" s="68" t="s">
        <v>385</v>
      </c>
      <c r="E17791" s="67" t="s">
        <v>386</v>
      </c>
      <c r="F17791" s="68" t="s">
        <v>586</v>
      </c>
      <c r="G17791" s="67" t="s">
        <v>587</v>
      </c>
      <c r="H17791" s="68" t="s">
        <v>362</v>
      </c>
      <c r="I17791" s="69">
        <v>0</v>
      </c>
      <c r="J17791" s="69">
        <v>0</v>
      </c>
      <c r="K17791" s="91"/>
      <c r="L17791" s="91"/>
    </row>
    <row r="17792" spans="2:12" x14ac:dyDescent="0.25">
      <c r="B17792" s="67" t="s">
        <v>554</v>
      </c>
      <c r="C17792" s="67" t="s">
        <v>555</v>
      </c>
      <c r="D17792" s="68" t="s">
        <v>385</v>
      </c>
      <c r="E17792" s="67" t="s">
        <v>386</v>
      </c>
      <c r="F17792" s="68" t="s">
        <v>586</v>
      </c>
      <c r="G17792" s="67" t="s">
        <v>587</v>
      </c>
      <c r="H17792" s="68" t="s">
        <v>363</v>
      </c>
      <c r="I17792" s="69">
        <v>26</v>
      </c>
      <c r="J17792" s="69">
        <v>69</v>
      </c>
      <c r="K17792" s="91"/>
      <c r="L17792" s="91"/>
    </row>
    <row r="17793" spans="2:12" x14ac:dyDescent="0.25">
      <c r="B17793" s="67" t="s">
        <v>554</v>
      </c>
      <c r="C17793" s="67" t="s">
        <v>555</v>
      </c>
      <c r="D17793" s="68" t="s">
        <v>385</v>
      </c>
      <c r="E17793" s="67" t="s">
        <v>386</v>
      </c>
      <c r="F17793" s="68" t="s">
        <v>586</v>
      </c>
      <c r="G17793" s="67" t="s">
        <v>587</v>
      </c>
      <c r="H17793" s="68" t="s">
        <v>364</v>
      </c>
      <c r="I17793" s="69">
        <v>0</v>
      </c>
      <c r="J17793" s="69">
        <v>0</v>
      </c>
      <c r="K17793" s="91"/>
      <c r="L17793" s="91"/>
    </row>
    <row r="17794" spans="2:12" x14ac:dyDescent="0.25">
      <c r="B17794" s="67" t="s">
        <v>554</v>
      </c>
      <c r="C17794" s="67" t="s">
        <v>555</v>
      </c>
      <c r="D17794" s="68" t="s">
        <v>385</v>
      </c>
      <c r="E17794" s="67" t="s">
        <v>386</v>
      </c>
      <c r="F17794" s="68" t="s">
        <v>586</v>
      </c>
      <c r="G17794" s="67" t="s">
        <v>587</v>
      </c>
      <c r="H17794" s="68" t="s">
        <v>362</v>
      </c>
      <c r="I17794" s="69">
        <v>0</v>
      </c>
      <c r="J17794" s="69">
        <v>0</v>
      </c>
      <c r="K17794" s="91"/>
      <c r="L17794" s="91"/>
    </row>
    <row r="17795" spans="2:12" x14ac:dyDescent="0.25">
      <c r="B17795" s="67" t="s">
        <v>554</v>
      </c>
      <c r="C17795" s="67" t="s">
        <v>555</v>
      </c>
      <c r="D17795" s="68" t="s">
        <v>385</v>
      </c>
      <c r="E17795" s="67" t="s">
        <v>386</v>
      </c>
      <c r="F17795" s="68" t="s">
        <v>586</v>
      </c>
      <c r="G17795" s="67" t="s">
        <v>587</v>
      </c>
      <c r="H17795" s="68" t="s">
        <v>363</v>
      </c>
      <c r="I17795" s="69">
        <v>0</v>
      </c>
      <c r="J17795" s="69">
        <v>0</v>
      </c>
      <c r="K17795" s="91"/>
      <c r="L17795" s="91"/>
    </row>
    <row r="17796" spans="2:12" x14ac:dyDescent="0.25">
      <c r="B17796" s="67" t="s">
        <v>554</v>
      </c>
      <c r="C17796" s="67" t="s">
        <v>555</v>
      </c>
      <c r="D17796" s="68" t="s">
        <v>385</v>
      </c>
      <c r="E17796" s="67" t="s">
        <v>386</v>
      </c>
      <c r="F17796" s="68" t="s">
        <v>586</v>
      </c>
      <c r="G17796" s="67" t="s">
        <v>587</v>
      </c>
      <c r="H17796" s="68" t="s">
        <v>364</v>
      </c>
      <c r="I17796" s="69">
        <v>0</v>
      </c>
      <c r="J17796" s="69">
        <v>0</v>
      </c>
      <c r="K17796" s="91"/>
      <c r="L17796" s="91"/>
    </row>
    <row r="17797" spans="2:12" x14ac:dyDescent="0.25">
      <c r="B17797" s="67" t="s">
        <v>554</v>
      </c>
      <c r="C17797" s="67" t="s">
        <v>555</v>
      </c>
      <c r="D17797" s="68" t="s">
        <v>385</v>
      </c>
      <c r="E17797" s="67" t="s">
        <v>386</v>
      </c>
      <c r="F17797" s="68" t="s">
        <v>586</v>
      </c>
      <c r="G17797" s="67" t="s">
        <v>587</v>
      </c>
      <c r="H17797" s="68" t="s">
        <v>362</v>
      </c>
      <c r="I17797" s="69">
        <v>0</v>
      </c>
      <c r="J17797" s="69">
        <v>20</v>
      </c>
      <c r="K17797" s="91"/>
      <c r="L17797" s="91"/>
    </row>
    <row r="17798" spans="2:12" x14ac:dyDescent="0.25">
      <c r="B17798" s="67" t="s">
        <v>554</v>
      </c>
      <c r="C17798" s="67" t="s">
        <v>555</v>
      </c>
      <c r="D17798" s="68" t="s">
        <v>385</v>
      </c>
      <c r="E17798" s="67" t="s">
        <v>386</v>
      </c>
      <c r="F17798" s="68" t="s">
        <v>586</v>
      </c>
      <c r="G17798" s="67" t="s">
        <v>587</v>
      </c>
      <c r="H17798" s="68" t="s">
        <v>363</v>
      </c>
      <c r="I17798" s="69">
        <v>17</v>
      </c>
      <c r="J17798" s="69">
        <v>23</v>
      </c>
      <c r="K17798" s="91"/>
      <c r="L17798" s="91"/>
    </row>
    <row r="17799" spans="2:12" x14ac:dyDescent="0.25">
      <c r="B17799" s="67" t="s">
        <v>554</v>
      </c>
      <c r="C17799" s="67" t="s">
        <v>555</v>
      </c>
      <c r="D17799" s="68" t="s">
        <v>385</v>
      </c>
      <c r="E17799" s="67" t="s">
        <v>386</v>
      </c>
      <c r="F17799" s="68" t="s">
        <v>586</v>
      </c>
      <c r="G17799" s="67" t="s">
        <v>587</v>
      </c>
      <c r="H17799" s="68" t="s">
        <v>364</v>
      </c>
      <c r="I17799" s="69">
        <v>15</v>
      </c>
      <c r="J17799" s="69">
        <v>8</v>
      </c>
      <c r="K17799" s="91"/>
      <c r="L17799" s="91"/>
    </row>
    <row r="17800" spans="2:12" x14ac:dyDescent="0.25">
      <c r="B17800" s="67" t="s">
        <v>554</v>
      </c>
      <c r="C17800" s="67" t="s">
        <v>555</v>
      </c>
      <c r="D17800" s="68" t="s">
        <v>385</v>
      </c>
      <c r="E17800" s="67" t="s">
        <v>386</v>
      </c>
      <c r="F17800" s="68" t="s">
        <v>586</v>
      </c>
      <c r="G17800" s="67" t="s">
        <v>587</v>
      </c>
      <c r="H17800" s="68" t="s">
        <v>362</v>
      </c>
      <c r="I17800" s="69">
        <v>17</v>
      </c>
      <c r="J17800" s="69">
        <v>0</v>
      </c>
      <c r="K17800" s="91"/>
      <c r="L17800" s="91"/>
    </row>
    <row r="17801" spans="2:12" x14ac:dyDescent="0.25">
      <c r="B17801" s="67" t="s">
        <v>554</v>
      </c>
      <c r="C17801" s="67" t="s">
        <v>555</v>
      </c>
      <c r="D17801" s="68" t="s">
        <v>385</v>
      </c>
      <c r="E17801" s="67" t="s">
        <v>386</v>
      </c>
      <c r="F17801" s="68" t="s">
        <v>586</v>
      </c>
      <c r="G17801" s="67" t="s">
        <v>587</v>
      </c>
      <c r="H17801" s="68" t="s">
        <v>363</v>
      </c>
      <c r="I17801" s="69">
        <v>32</v>
      </c>
      <c r="J17801" s="69">
        <v>6</v>
      </c>
      <c r="K17801" s="91"/>
      <c r="L17801" s="91"/>
    </row>
    <row r="17802" spans="2:12" x14ac:dyDescent="0.25">
      <c r="B17802" s="67" t="s">
        <v>554</v>
      </c>
      <c r="C17802" s="67" t="s">
        <v>555</v>
      </c>
      <c r="D17802" s="68" t="s">
        <v>385</v>
      </c>
      <c r="E17802" s="67" t="s">
        <v>386</v>
      </c>
      <c r="F17802" s="68" t="s">
        <v>586</v>
      </c>
      <c r="G17802" s="67" t="s">
        <v>587</v>
      </c>
      <c r="H17802" s="68" t="s">
        <v>364</v>
      </c>
      <c r="I17802" s="69">
        <v>10</v>
      </c>
      <c r="J17802" s="69">
        <v>0</v>
      </c>
      <c r="K17802" s="91"/>
      <c r="L17802" s="91"/>
    </row>
    <row r="17803" spans="2:12" x14ac:dyDescent="0.25">
      <c r="B17803" s="67" t="s">
        <v>554</v>
      </c>
      <c r="C17803" s="67" t="s">
        <v>555</v>
      </c>
      <c r="D17803" s="68" t="s">
        <v>385</v>
      </c>
      <c r="E17803" s="67" t="s">
        <v>386</v>
      </c>
      <c r="F17803" s="68" t="s">
        <v>586</v>
      </c>
      <c r="G17803" s="67" t="s">
        <v>587</v>
      </c>
      <c r="H17803" s="68" t="s">
        <v>362</v>
      </c>
      <c r="I17803" s="69">
        <v>8</v>
      </c>
      <c r="J17803" s="69">
        <v>0</v>
      </c>
      <c r="K17803" s="91"/>
      <c r="L17803" s="91"/>
    </row>
    <row r="17804" spans="2:12" x14ac:dyDescent="0.25">
      <c r="B17804" s="67" t="s">
        <v>554</v>
      </c>
      <c r="C17804" s="67" t="s">
        <v>555</v>
      </c>
      <c r="D17804" s="68" t="s">
        <v>385</v>
      </c>
      <c r="E17804" s="67" t="s">
        <v>386</v>
      </c>
      <c r="F17804" s="68" t="s">
        <v>586</v>
      </c>
      <c r="G17804" s="67" t="s">
        <v>587</v>
      </c>
      <c r="H17804" s="68" t="s">
        <v>363</v>
      </c>
      <c r="I17804" s="69">
        <v>0</v>
      </c>
      <c r="J17804" s="69">
        <v>0</v>
      </c>
      <c r="K17804" s="91"/>
      <c r="L17804" s="91"/>
    </row>
    <row r="17805" spans="2:12" x14ac:dyDescent="0.25">
      <c r="B17805" s="67" t="s">
        <v>554</v>
      </c>
      <c r="C17805" s="67" t="s">
        <v>555</v>
      </c>
      <c r="D17805" s="68" t="s">
        <v>385</v>
      </c>
      <c r="E17805" s="67" t="s">
        <v>386</v>
      </c>
      <c r="F17805" s="68" t="s">
        <v>586</v>
      </c>
      <c r="G17805" s="67" t="s">
        <v>587</v>
      </c>
      <c r="H17805" s="68" t="s">
        <v>364</v>
      </c>
      <c r="I17805" s="69">
        <v>0</v>
      </c>
      <c r="J17805" s="69">
        <v>0</v>
      </c>
      <c r="K17805" s="91"/>
      <c r="L17805" s="91"/>
    </row>
    <row r="17806" spans="2:12" x14ac:dyDescent="0.25">
      <c r="B17806" s="67" t="s">
        <v>554</v>
      </c>
      <c r="C17806" s="67" t="s">
        <v>555</v>
      </c>
      <c r="D17806" s="68" t="s">
        <v>385</v>
      </c>
      <c r="E17806" s="67" t="s">
        <v>386</v>
      </c>
      <c r="F17806" s="68" t="s">
        <v>586</v>
      </c>
      <c r="G17806" s="67" t="s">
        <v>587</v>
      </c>
      <c r="H17806" s="68" t="s">
        <v>362</v>
      </c>
      <c r="I17806" s="69">
        <v>0</v>
      </c>
      <c r="J17806" s="69">
        <v>0</v>
      </c>
      <c r="K17806" s="91"/>
      <c r="L17806" s="91"/>
    </row>
    <row r="17807" spans="2:12" x14ac:dyDescent="0.25">
      <c r="B17807" s="67" t="s">
        <v>554</v>
      </c>
      <c r="C17807" s="67" t="s">
        <v>555</v>
      </c>
      <c r="D17807" s="68" t="s">
        <v>385</v>
      </c>
      <c r="E17807" s="67" t="s">
        <v>386</v>
      </c>
      <c r="F17807" s="68" t="s">
        <v>586</v>
      </c>
      <c r="G17807" s="67" t="s">
        <v>587</v>
      </c>
      <c r="H17807" s="68" t="s">
        <v>363</v>
      </c>
      <c r="I17807" s="69">
        <v>0</v>
      </c>
      <c r="J17807" s="69">
        <v>0</v>
      </c>
      <c r="K17807" s="91"/>
      <c r="L17807" s="91"/>
    </row>
    <row r="17808" spans="2:12" x14ac:dyDescent="0.25">
      <c r="B17808" s="67" t="s">
        <v>554</v>
      </c>
      <c r="C17808" s="67" t="s">
        <v>555</v>
      </c>
      <c r="D17808" s="68" t="s">
        <v>385</v>
      </c>
      <c r="E17808" s="67" t="s">
        <v>386</v>
      </c>
      <c r="F17808" s="68" t="s">
        <v>586</v>
      </c>
      <c r="G17808" s="67" t="s">
        <v>587</v>
      </c>
      <c r="H17808" s="68" t="s">
        <v>364</v>
      </c>
      <c r="I17808" s="69">
        <v>0</v>
      </c>
      <c r="J17808" s="69">
        <v>0</v>
      </c>
      <c r="K17808" s="91"/>
      <c r="L17808" s="91"/>
    </row>
    <row r="17809" spans="2:12" x14ac:dyDescent="0.25">
      <c r="B17809" s="67" t="s">
        <v>554</v>
      </c>
      <c r="C17809" s="67" t="s">
        <v>555</v>
      </c>
      <c r="D17809" s="68" t="s">
        <v>385</v>
      </c>
      <c r="E17809" s="67" t="s">
        <v>386</v>
      </c>
      <c r="F17809" s="68" t="s">
        <v>586</v>
      </c>
      <c r="G17809" s="67" t="s">
        <v>587</v>
      </c>
      <c r="H17809" s="68" t="s">
        <v>362</v>
      </c>
      <c r="I17809" s="69">
        <v>0</v>
      </c>
      <c r="J17809" s="69">
        <v>0</v>
      </c>
      <c r="K17809" s="91"/>
      <c r="L17809" s="91"/>
    </row>
    <row r="17810" spans="2:12" x14ac:dyDescent="0.25">
      <c r="B17810" s="67" t="s">
        <v>554</v>
      </c>
      <c r="C17810" s="67" t="s">
        <v>555</v>
      </c>
      <c r="D17810" s="68" t="s">
        <v>385</v>
      </c>
      <c r="E17810" s="67" t="s">
        <v>386</v>
      </c>
      <c r="F17810" s="68" t="s">
        <v>586</v>
      </c>
      <c r="G17810" s="67" t="s">
        <v>587</v>
      </c>
      <c r="H17810" s="68" t="s">
        <v>363</v>
      </c>
      <c r="I17810" s="69">
        <v>46</v>
      </c>
      <c r="J17810" s="69">
        <v>37</v>
      </c>
      <c r="K17810" s="91"/>
      <c r="L17810" s="91"/>
    </row>
    <row r="17811" spans="2:12" x14ac:dyDescent="0.25">
      <c r="B17811" s="67" t="s">
        <v>554</v>
      </c>
      <c r="C17811" s="67" t="s">
        <v>555</v>
      </c>
      <c r="D17811" s="68" t="s">
        <v>385</v>
      </c>
      <c r="E17811" s="67" t="s">
        <v>386</v>
      </c>
      <c r="F17811" s="68" t="s">
        <v>586</v>
      </c>
      <c r="G17811" s="67" t="s">
        <v>587</v>
      </c>
      <c r="H17811" s="68" t="s">
        <v>364</v>
      </c>
      <c r="I17811" s="69">
        <v>25</v>
      </c>
      <c r="J17811" s="69">
        <v>35</v>
      </c>
      <c r="K17811" s="91"/>
      <c r="L17811" s="91"/>
    </row>
    <row r="17812" spans="2:12" x14ac:dyDescent="0.25">
      <c r="B17812" s="67" t="s">
        <v>554</v>
      </c>
      <c r="C17812" s="67" t="s">
        <v>555</v>
      </c>
      <c r="D17812" s="68" t="s">
        <v>385</v>
      </c>
      <c r="E17812" s="67" t="s">
        <v>386</v>
      </c>
      <c r="F17812" s="68" t="s">
        <v>586</v>
      </c>
      <c r="G17812" s="67" t="s">
        <v>587</v>
      </c>
      <c r="H17812" s="68" t="s">
        <v>363</v>
      </c>
      <c r="I17812" s="69">
        <v>59</v>
      </c>
      <c r="J17812" s="69">
        <v>73</v>
      </c>
      <c r="K17812" s="91"/>
      <c r="L17812" s="91"/>
    </row>
    <row r="17813" spans="2:12" x14ac:dyDescent="0.25">
      <c r="B17813" s="67" t="s">
        <v>554</v>
      </c>
      <c r="C17813" s="67" t="s">
        <v>555</v>
      </c>
      <c r="D17813" s="68" t="s">
        <v>385</v>
      </c>
      <c r="E17813" s="67" t="s">
        <v>386</v>
      </c>
      <c r="F17813" s="68" t="s">
        <v>586</v>
      </c>
      <c r="G17813" s="67" t="s">
        <v>587</v>
      </c>
      <c r="H17813" s="68" t="s">
        <v>364</v>
      </c>
      <c r="I17813" s="69">
        <v>20</v>
      </c>
      <c r="J17813" s="69">
        <v>25</v>
      </c>
      <c r="K17813" s="91"/>
      <c r="L17813" s="91"/>
    </row>
    <row r="17814" spans="2:12" x14ac:dyDescent="0.25">
      <c r="B17814" s="67" t="s">
        <v>554</v>
      </c>
      <c r="C17814" s="67" t="s">
        <v>555</v>
      </c>
      <c r="D17814" s="68" t="s">
        <v>385</v>
      </c>
      <c r="E17814" s="67" t="s">
        <v>386</v>
      </c>
      <c r="F17814" s="68" t="s">
        <v>586</v>
      </c>
      <c r="G17814" s="67" t="s">
        <v>587</v>
      </c>
      <c r="H17814" s="68" t="s">
        <v>363</v>
      </c>
      <c r="I17814" s="69">
        <v>0</v>
      </c>
      <c r="J17814" s="69">
        <v>8</v>
      </c>
      <c r="K17814" s="91"/>
      <c r="L17814" s="91"/>
    </row>
    <row r="17815" spans="2:12" x14ac:dyDescent="0.25">
      <c r="B17815" s="67" t="s">
        <v>554</v>
      </c>
      <c r="C17815" s="67" t="s">
        <v>555</v>
      </c>
      <c r="D17815" s="68" t="s">
        <v>385</v>
      </c>
      <c r="E17815" s="67" t="s">
        <v>386</v>
      </c>
      <c r="F17815" s="68" t="s">
        <v>586</v>
      </c>
      <c r="G17815" s="67" t="s">
        <v>587</v>
      </c>
      <c r="H17815" s="68" t="s">
        <v>362</v>
      </c>
      <c r="I17815" s="69">
        <v>60</v>
      </c>
      <c r="J17815" s="69">
        <v>57</v>
      </c>
      <c r="K17815" s="91"/>
      <c r="L17815" s="91"/>
    </row>
    <row r="17816" spans="2:12" x14ac:dyDescent="0.25">
      <c r="B17816" s="67" t="s">
        <v>554</v>
      </c>
      <c r="C17816" s="67" t="s">
        <v>555</v>
      </c>
      <c r="D17816" s="68" t="s">
        <v>385</v>
      </c>
      <c r="E17816" s="67" t="s">
        <v>386</v>
      </c>
      <c r="F17816" s="68" t="s">
        <v>586</v>
      </c>
      <c r="G17816" s="67" t="s">
        <v>587</v>
      </c>
      <c r="H17816" s="68" t="s">
        <v>363</v>
      </c>
      <c r="I17816" s="69">
        <v>0</v>
      </c>
      <c r="J17816" s="69">
        <v>0</v>
      </c>
      <c r="K17816" s="91"/>
      <c r="L17816" s="91"/>
    </row>
    <row r="17817" spans="2:12" x14ac:dyDescent="0.25">
      <c r="B17817" s="67" t="s">
        <v>554</v>
      </c>
      <c r="C17817" s="67" t="s">
        <v>555</v>
      </c>
      <c r="D17817" s="68" t="s">
        <v>385</v>
      </c>
      <c r="E17817" s="67" t="s">
        <v>386</v>
      </c>
      <c r="F17817" s="68" t="s">
        <v>586</v>
      </c>
      <c r="G17817" s="67" t="s">
        <v>587</v>
      </c>
      <c r="H17817" s="68" t="s">
        <v>364</v>
      </c>
      <c r="I17817" s="69">
        <v>21</v>
      </c>
      <c r="J17817" s="69">
        <v>30</v>
      </c>
      <c r="K17817" s="91"/>
      <c r="L17817" s="91"/>
    </row>
    <row r="17818" spans="2:12" x14ac:dyDescent="0.25">
      <c r="B17818" s="67" t="s">
        <v>554</v>
      </c>
      <c r="C17818" s="67" t="s">
        <v>555</v>
      </c>
      <c r="D17818" s="68" t="s">
        <v>385</v>
      </c>
      <c r="E17818" s="67" t="s">
        <v>386</v>
      </c>
      <c r="F17818" s="68" t="s">
        <v>586</v>
      </c>
      <c r="G17818" s="67" t="s">
        <v>587</v>
      </c>
      <c r="H17818" s="68" t="s">
        <v>362</v>
      </c>
      <c r="I17818" s="69">
        <v>86</v>
      </c>
      <c r="J17818" s="69">
        <v>122</v>
      </c>
      <c r="K17818" s="91"/>
      <c r="L17818" s="91"/>
    </row>
    <row r="17819" spans="2:12" x14ac:dyDescent="0.25">
      <c r="B17819" s="67" t="s">
        <v>554</v>
      </c>
      <c r="C17819" s="67" t="s">
        <v>555</v>
      </c>
      <c r="D17819" s="68" t="s">
        <v>385</v>
      </c>
      <c r="E17819" s="67" t="s">
        <v>386</v>
      </c>
      <c r="F17819" s="68" t="s">
        <v>586</v>
      </c>
      <c r="G17819" s="67" t="s">
        <v>587</v>
      </c>
      <c r="H17819" s="68" t="s">
        <v>363</v>
      </c>
      <c r="I17819" s="69">
        <v>114</v>
      </c>
      <c r="J17819" s="69">
        <v>242</v>
      </c>
      <c r="K17819" s="91"/>
      <c r="L17819" s="91"/>
    </row>
    <row r="17820" spans="2:12" x14ac:dyDescent="0.25">
      <c r="B17820" s="67" t="s">
        <v>554</v>
      </c>
      <c r="C17820" s="67" t="s">
        <v>555</v>
      </c>
      <c r="D17820" s="68" t="s">
        <v>385</v>
      </c>
      <c r="E17820" s="67" t="s">
        <v>386</v>
      </c>
      <c r="F17820" s="68" t="s">
        <v>586</v>
      </c>
      <c r="G17820" s="67" t="s">
        <v>587</v>
      </c>
      <c r="H17820" s="68" t="s">
        <v>364</v>
      </c>
      <c r="I17820" s="69">
        <v>24</v>
      </c>
      <c r="J17820" s="69">
        <v>26</v>
      </c>
      <c r="K17820" s="91"/>
      <c r="L17820" s="91"/>
    </row>
    <row r="17821" spans="2:12" x14ac:dyDescent="0.25">
      <c r="B17821" s="67" t="s">
        <v>554</v>
      </c>
      <c r="C17821" s="67" t="s">
        <v>555</v>
      </c>
      <c r="D17821" s="68" t="s">
        <v>385</v>
      </c>
      <c r="E17821" s="67" t="s">
        <v>386</v>
      </c>
      <c r="F17821" s="68" t="s">
        <v>586</v>
      </c>
      <c r="G17821" s="67" t="s">
        <v>587</v>
      </c>
      <c r="H17821" s="68" t="s">
        <v>362</v>
      </c>
      <c r="I17821" s="69">
        <v>35</v>
      </c>
      <c r="J17821" s="69">
        <v>19</v>
      </c>
      <c r="K17821" s="91"/>
      <c r="L17821" s="91"/>
    </row>
    <row r="17822" spans="2:12" x14ac:dyDescent="0.25">
      <c r="B17822" s="67" t="s">
        <v>554</v>
      </c>
      <c r="C17822" s="67" t="s">
        <v>555</v>
      </c>
      <c r="D17822" s="68" t="s">
        <v>385</v>
      </c>
      <c r="E17822" s="67" t="s">
        <v>386</v>
      </c>
      <c r="F17822" s="68" t="s">
        <v>586</v>
      </c>
      <c r="G17822" s="67" t="s">
        <v>587</v>
      </c>
      <c r="H17822" s="68" t="s">
        <v>363</v>
      </c>
      <c r="I17822" s="69">
        <v>8</v>
      </c>
      <c r="J17822" s="69">
        <v>8</v>
      </c>
      <c r="K17822" s="91"/>
      <c r="L17822" s="91"/>
    </row>
    <row r="17823" spans="2:12" x14ac:dyDescent="0.25">
      <c r="B17823" s="67" t="s">
        <v>554</v>
      </c>
      <c r="C17823" s="67" t="s">
        <v>555</v>
      </c>
      <c r="D17823" s="68" t="s">
        <v>385</v>
      </c>
      <c r="E17823" s="67" t="s">
        <v>386</v>
      </c>
      <c r="F17823" s="68" t="s">
        <v>586</v>
      </c>
      <c r="G17823" s="67" t="s">
        <v>587</v>
      </c>
      <c r="H17823" s="68" t="s">
        <v>364</v>
      </c>
      <c r="I17823" s="69">
        <v>18</v>
      </c>
      <c r="J17823" s="69">
        <v>20</v>
      </c>
      <c r="K17823" s="91"/>
      <c r="L17823" s="91"/>
    </row>
    <row r="17824" spans="2:12" x14ac:dyDescent="0.25">
      <c r="B17824" s="67" t="s">
        <v>554</v>
      </c>
      <c r="C17824" s="67" t="s">
        <v>555</v>
      </c>
      <c r="D17824" s="68" t="s">
        <v>385</v>
      </c>
      <c r="E17824" s="67" t="s">
        <v>386</v>
      </c>
      <c r="F17824" s="68" t="s">
        <v>586</v>
      </c>
      <c r="G17824" s="67" t="s">
        <v>587</v>
      </c>
      <c r="H17824" s="68" t="s">
        <v>362</v>
      </c>
      <c r="I17824" s="69">
        <v>136</v>
      </c>
      <c r="J17824" s="69">
        <v>147</v>
      </c>
      <c r="K17824" s="91"/>
      <c r="L17824" s="91"/>
    </row>
    <row r="17825" spans="2:12" x14ac:dyDescent="0.25">
      <c r="B17825" s="67" t="s">
        <v>554</v>
      </c>
      <c r="C17825" s="67" t="s">
        <v>555</v>
      </c>
      <c r="D17825" s="68" t="s">
        <v>385</v>
      </c>
      <c r="E17825" s="67" t="s">
        <v>386</v>
      </c>
      <c r="F17825" s="68" t="s">
        <v>586</v>
      </c>
      <c r="G17825" s="67" t="s">
        <v>587</v>
      </c>
      <c r="H17825" s="68" t="s">
        <v>363</v>
      </c>
      <c r="I17825" s="69">
        <v>183</v>
      </c>
      <c r="J17825" s="69">
        <v>165</v>
      </c>
      <c r="K17825" s="91"/>
      <c r="L17825" s="91"/>
    </row>
    <row r="17826" spans="2:12" x14ac:dyDescent="0.25">
      <c r="B17826" s="67" t="s">
        <v>554</v>
      </c>
      <c r="C17826" s="67" t="s">
        <v>555</v>
      </c>
      <c r="D17826" s="68" t="s">
        <v>385</v>
      </c>
      <c r="E17826" s="67" t="s">
        <v>386</v>
      </c>
      <c r="F17826" s="68" t="s">
        <v>586</v>
      </c>
      <c r="G17826" s="67" t="s">
        <v>587</v>
      </c>
      <c r="H17826" s="68" t="s">
        <v>364</v>
      </c>
      <c r="I17826" s="69">
        <v>25</v>
      </c>
      <c r="J17826" s="69">
        <v>14</v>
      </c>
      <c r="K17826" s="91"/>
      <c r="L17826" s="91"/>
    </row>
    <row r="17827" spans="2:12" x14ac:dyDescent="0.25">
      <c r="B17827" s="67" t="s">
        <v>554</v>
      </c>
      <c r="C17827" s="67" t="s">
        <v>555</v>
      </c>
      <c r="D17827" s="68" t="s">
        <v>385</v>
      </c>
      <c r="E17827" s="67" t="s">
        <v>386</v>
      </c>
      <c r="F17827" s="68" t="s">
        <v>586</v>
      </c>
      <c r="G17827" s="67" t="s">
        <v>587</v>
      </c>
      <c r="H17827" s="68" t="s">
        <v>362</v>
      </c>
      <c r="I17827" s="69">
        <v>0</v>
      </c>
      <c r="J17827" s="69">
        <v>0</v>
      </c>
      <c r="K17827" s="91"/>
      <c r="L17827" s="91"/>
    </row>
    <row r="17828" spans="2:12" x14ac:dyDescent="0.25">
      <c r="B17828" s="67" t="s">
        <v>554</v>
      </c>
      <c r="C17828" s="67" t="s">
        <v>555</v>
      </c>
      <c r="D17828" s="68" t="s">
        <v>385</v>
      </c>
      <c r="E17828" s="67" t="s">
        <v>386</v>
      </c>
      <c r="F17828" s="68" t="s">
        <v>586</v>
      </c>
      <c r="G17828" s="67" t="s">
        <v>587</v>
      </c>
      <c r="H17828" s="68" t="s">
        <v>363</v>
      </c>
      <c r="I17828" s="69">
        <v>8.0023999999999997</v>
      </c>
      <c r="J17828" s="69">
        <v>0</v>
      </c>
      <c r="K17828" s="91"/>
      <c r="L17828" s="91"/>
    </row>
    <row r="17829" spans="2:12" x14ac:dyDescent="0.25">
      <c r="B17829" s="67" t="s">
        <v>554</v>
      </c>
      <c r="C17829" s="67" t="s">
        <v>555</v>
      </c>
      <c r="D17829" s="68" t="s">
        <v>385</v>
      </c>
      <c r="E17829" s="67" t="s">
        <v>386</v>
      </c>
      <c r="F17829" s="68" t="s">
        <v>586</v>
      </c>
      <c r="G17829" s="67" t="s">
        <v>587</v>
      </c>
      <c r="H17829" s="68" t="s">
        <v>362</v>
      </c>
      <c r="I17829" s="69">
        <v>0</v>
      </c>
      <c r="J17829" s="69">
        <v>0</v>
      </c>
      <c r="K17829" s="91"/>
      <c r="L17829" s="91"/>
    </row>
    <row r="17830" spans="2:12" x14ac:dyDescent="0.25">
      <c r="B17830" s="67" t="s">
        <v>554</v>
      </c>
      <c r="C17830" s="67" t="s">
        <v>555</v>
      </c>
      <c r="D17830" s="68" t="s">
        <v>385</v>
      </c>
      <c r="E17830" s="67" t="s">
        <v>386</v>
      </c>
      <c r="F17830" s="68" t="s">
        <v>586</v>
      </c>
      <c r="G17830" s="67" t="s">
        <v>587</v>
      </c>
      <c r="H17830" s="68" t="s">
        <v>363</v>
      </c>
      <c r="I17830" s="69">
        <v>0.3296</v>
      </c>
      <c r="J17830" s="69">
        <v>8.2400000000000001E-2</v>
      </c>
      <c r="K17830" s="91"/>
      <c r="L17830" s="91"/>
    </row>
    <row r="17831" spans="2:12" x14ac:dyDescent="0.25">
      <c r="B17831" s="67" t="s">
        <v>554</v>
      </c>
      <c r="C17831" s="67" t="s">
        <v>555</v>
      </c>
      <c r="D17831" s="68" t="s">
        <v>385</v>
      </c>
      <c r="E17831" s="67" t="s">
        <v>386</v>
      </c>
      <c r="F17831" s="68" t="s">
        <v>586</v>
      </c>
      <c r="G17831" s="67" t="s">
        <v>587</v>
      </c>
      <c r="H17831" s="68" t="s">
        <v>364</v>
      </c>
      <c r="I17831" s="69">
        <v>0</v>
      </c>
      <c r="J17831" s="69">
        <v>0</v>
      </c>
      <c r="K17831" s="91"/>
      <c r="L17831" s="91"/>
    </row>
    <row r="17832" spans="2:12" x14ac:dyDescent="0.25">
      <c r="B17832" s="67" t="s">
        <v>554</v>
      </c>
      <c r="C17832" s="67" t="s">
        <v>555</v>
      </c>
      <c r="D17832" s="68" t="s">
        <v>385</v>
      </c>
      <c r="E17832" s="67" t="s">
        <v>386</v>
      </c>
      <c r="F17832" s="68" t="s">
        <v>586</v>
      </c>
      <c r="G17832" s="67" t="s">
        <v>587</v>
      </c>
      <c r="H17832" s="68" t="s">
        <v>363</v>
      </c>
      <c r="I17832" s="69">
        <v>0</v>
      </c>
      <c r="J17832" s="69">
        <v>0</v>
      </c>
      <c r="K17832" s="91"/>
      <c r="L17832" s="91"/>
    </row>
    <row r="17833" spans="2:12" x14ac:dyDescent="0.25">
      <c r="B17833" s="67" t="s">
        <v>554</v>
      </c>
      <c r="C17833" s="67" t="s">
        <v>555</v>
      </c>
      <c r="D17833" s="68" t="s">
        <v>385</v>
      </c>
      <c r="E17833" s="67" t="s">
        <v>386</v>
      </c>
      <c r="F17833" s="68" t="s">
        <v>586</v>
      </c>
      <c r="G17833" s="67" t="s">
        <v>587</v>
      </c>
      <c r="H17833" s="68" t="s">
        <v>364</v>
      </c>
      <c r="I17833" s="69">
        <v>0</v>
      </c>
      <c r="J17833" s="69">
        <v>0</v>
      </c>
      <c r="K17833" s="91"/>
      <c r="L17833" s="91"/>
    </row>
    <row r="17834" spans="2:12" x14ac:dyDescent="0.25">
      <c r="B17834" s="67" t="s">
        <v>554</v>
      </c>
      <c r="C17834" s="67" t="s">
        <v>555</v>
      </c>
      <c r="D17834" s="68" t="s">
        <v>385</v>
      </c>
      <c r="E17834" s="67" t="s">
        <v>386</v>
      </c>
      <c r="F17834" s="68" t="s">
        <v>586</v>
      </c>
      <c r="G17834" s="67" t="s">
        <v>587</v>
      </c>
      <c r="H17834" s="68" t="s">
        <v>362</v>
      </c>
      <c r="I17834" s="69">
        <v>0</v>
      </c>
      <c r="J17834" s="69">
        <v>0</v>
      </c>
      <c r="K17834" s="91"/>
      <c r="L17834" s="91"/>
    </row>
    <row r="17835" spans="2:12" x14ac:dyDescent="0.25">
      <c r="B17835" s="67" t="s">
        <v>554</v>
      </c>
      <c r="C17835" s="67" t="s">
        <v>555</v>
      </c>
      <c r="D17835" s="68" t="s">
        <v>385</v>
      </c>
      <c r="E17835" s="67" t="s">
        <v>386</v>
      </c>
      <c r="F17835" s="68" t="s">
        <v>586</v>
      </c>
      <c r="G17835" s="67" t="s">
        <v>587</v>
      </c>
      <c r="H17835" s="68" t="s">
        <v>363</v>
      </c>
      <c r="I17835" s="69">
        <v>0</v>
      </c>
      <c r="J17835" s="69">
        <v>0</v>
      </c>
      <c r="K17835" s="91"/>
      <c r="L17835" s="91"/>
    </row>
    <row r="17836" spans="2:12" x14ac:dyDescent="0.25">
      <c r="B17836" s="67" t="s">
        <v>554</v>
      </c>
      <c r="C17836" s="67" t="s">
        <v>555</v>
      </c>
      <c r="D17836" s="68" t="s">
        <v>385</v>
      </c>
      <c r="E17836" s="67" t="s">
        <v>386</v>
      </c>
      <c r="F17836" s="68" t="s">
        <v>586</v>
      </c>
      <c r="G17836" s="67" t="s">
        <v>587</v>
      </c>
      <c r="H17836" s="68" t="s">
        <v>364</v>
      </c>
      <c r="I17836" s="69">
        <v>0</v>
      </c>
      <c r="J17836" s="69">
        <v>0</v>
      </c>
      <c r="K17836" s="91"/>
      <c r="L17836" s="91"/>
    </row>
    <row r="17837" spans="2:12" x14ac:dyDescent="0.25">
      <c r="B17837" s="67" t="s">
        <v>554</v>
      </c>
      <c r="C17837" s="67" t="s">
        <v>555</v>
      </c>
      <c r="D17837" s="68" t="s">
        <v>385</v>
      </c>
      <c r="E17837" s="67" t="s">
        <v>386</v>
      </c>
      <c r="F17837" s="68" t="s">
        <v>586</v>
      </c>
      <c r="G17837" s="67" t="s">
        <v>587</v>
      </c>
      <c r="H17837" s="68" t="s">
        <v>362</v>
      </c>
      <c r="I17837" s="69">
        <v>30</v>
      </c>
      <c r="J17837" s="69">
        <v>90</v>
      </c>
      <c r="K17837" s="91"/>
      <c r="L17837" s="91"/>
    </row>
    <row r="17838" spans="2:12" x14ac:dyDescent="0.25">
      <c r="B17838" s="67" t="s">
        <v>554</v>
      </c>
      <c r="C17838" s="67" t="s">
        <v>555</v>
      </c>
      <c r="D17838" s="68" t="s">
        <v>385</v>
      </c>
      <c r="E17838" s="67" t="s">
        <v>386</v>
      </c>
      <c r="F17838" s="68" t="s">
        <v>586</v>
      </c>
      <c r="G17838" s="67" t="s">
        <v>587</v>
      </c>
      <c r="H17838" s="68" t="s">
        <v>363</v>
      </c>
      <c r="I17838" s="69">
        <v>0</v>
      </c>
      <c r="J17838" s="69">
        <v>6</v>
      </c>
      <c r="K17838" s="91"/>
      <c r="L17838" s="91"/>
    </row>
    <row r="17839" spans="2:12" x14ac:dyDescent="0.25">
      <c r="B17839" s="67" t="s">
        <v>554</v>
      </c>
      <c r="C17839" s="67" t="s">
        <v>555</v>
      </c>
      <c r="D17839" s="68" t="s">
        <v>385</v>
      </c>
      <c r="E17839" s="67" t="s">
        <v>386</v>
      </c>
      <c r="F17839" s="68" t="s">
        <v>586</v>
      </c>
      <c r="G17839" s="67" t="s">
        <v>587</v>
      </c>
      <c r="H17839" s="68" t="s">
        <v>364</v>
      </c>
      <c r="I17839" s="69">
        <v>0</v>
      </c>
      <c r="J17839" s="69">
        <v>0</v>
      </c>
      <c r="K17839" s="91"/>
      <c r="L17839" s="91"/>
    </row>
    <row r="17840" spans="2:12" x14ac:dyDescent="0.25">
      <c r="B17840" s="67" t="s">
        <v>554</v>
      </c>
      <c r="C17840" s="67" t="s">
        <v>555</v>
      </c>
      <c r="D17840" s="68" t="s">
        <v>385</v>
      </c>
      <c r="E17840" s="67" t="s">
        <v>386</v>
      </c>
      <c r="F17840" s="68" t="s">
        <v>586</v>
      </c>
      <c r="G17840" s="67" t="s">
        <v>587</v>
      </c>
      <c r="H17840" s="68" t="s">
        <v>362</v>
      </c>
      <c r="I17840" s="69">
        <v>0</v>
      </c>
      <c r="J17840" s="69">
        <v>0</v>
      </c>
      <c r="K17840" s="91"/>
      <c r="L17840" s="91"/>
    </row>
    <row r="17841" spans="2:12" x14ac:dyDescent="0.25">
      <c r="B17841" s="67" t="s">
        <v>554</v>
      </c>
      <c r="C17841" s="67" t="s">
        <v>555</v>
      </c>
      <c r="D17841" s="68" t="s">
        <v>385</v>
      </c>
      <c r="E17841" s="67" t="s">
        <v>386</v>
      </c>
      <c r="F17841" s="68" t="s">
        <v>586</v>
      </c>
      <c r="G17841" s="67" t="s">
        <v>587</v>
      </c>
      <c r="H17841" s="68" t="s">
        <v>363</v>
      </c>
      <c r="I17841" s="69">
        <v>0</v>
      </c>
      <c r="J17841" s="69">
        <v>0</v>
      </c>
      <c r="K17841" s="91"/>
      <c r="L17841" s="91"/>
    </row>
    <row r="17842" spans="2:12" x14ac:dyDescent="0.25">
      <c r="B17842" s="67" t="s">
        <v>554</v>
      </c>
      <c r="C17842" s="67" t="s">
        <v>555</v>
      </c>
      <c r="D17842" s="68" t="s">
        <v>385</v>
      </c>
      <c r="E17842" s="67" t="s">
        <v>386</v>
      </c>
      <c r="F17842" s="68" t="s">
        <v>586</v>
      </c>
      <c r="G17842" s="67" t="s">
        <v>587</v>
      </c>
      <c r="H17842" s="68" t="s">
        <v>364</v>
      </c>
      <c r="I17842" s="69">
        <v>4</v>
      </c>
      <c r="J17842" s="69">
        <v>19</v>
      </c>
      <c r="K17842" s="91"/>
      <c r="L17842" s="91"/>
    </row>
    <row r="17843" spans="2:12" x14ac:dyDescent="0.25">
      <c r="B17843" s="67" t="s">
        <v>554</v>
      </c>
      <c r="C17843" s="67" t="s">
        <v>555</v>
      </c>
      <c r="D17843" s="68" t="s">
        <v>385</v>
      </c>
      <c r="E17843" s="67" t="s">
        <v>386</v>
      </c>
      <c r="F17843" s="68" t="s">
        <v>586</v>
      </c>
      <c r="G17843" s="67" t="s">
        <v>587</v>
      </c>
      <c r="H17843" s="68" t="s">
        <v>362</v>
      </c>
      <c r="I17843" s="69">
        <v>0</v>
      </c>
      <c r="J17843" s="69">
        <v>0</v>
      </c>
      <c r="K17843" s="91"/>
      <c r="L17843" s="91"/>
    </row>
    <row r="17844" spans="2:12" x14ac:dyDescent="0.25">
      <c r="B17844" s="67" t="s">
        <v>554</v>
      </c>
      <c r="C17844" s="67" t="s">
        <v>555</v>
      </c>
      <c r="D17844" s="68" t="s">
        <v>385</v>
      </c>
      <c r="E17844" s="67" t="s">
        <v>386</v>
      </c>
      <c r="F17844" s="68" t="s">
        <v>586</v>
      </c>
      <c r="G17844" s="67" t="s">
        <v>587</v>
      </c>
      <c r="H17844" s="68" t="s">
        <v>363</v>
      </c>
      <c r="I17844" s="69">
        <v>0</v>
      </c>
      <c r="J17844" s="69">
        <v>0</v>
      </c>
      <c r="K17844" s="91"/>
      <c r="L17844" s="91"/>
    </row>
    <row r="17845" spans="2:12" x14ac:dyDescent="0.25">
      <c r="B17845" s="67" t="s">
        <v>554</v>
      </c>
      <c r="C17845" s="67" t="s">
        <v>555</v>
      </c>
      <c r="D17845" s="68" t="s">
        <v>385</v>
      </c>
      <c r="E17845" s="67" t="s">
        <v>386</v>
      </c>
      <c r="F17845" s="68" t="s">
        <v>586</v>
      </c>
      <c r="G17845" s="67" t="s">
        <v>587</v>
      </c>
      <c r="H17845" s="68" t="s">
        <v>364</v>
      </c>
      <c r="I17845" s="69">
        <v>0</v>
      </c>
      <c r="J17845" s="69">
        <v>5</v>
      </c>
      <c r="K17845" s="91"/>
      <c r="L17845" s="91"/>
    </row>
    <row r="17846" spans="2:12" x14ac:dyDescent="0.25">
      <c r="B17846" s="67" t="s">
        <v>554</v>
      </c>
      <c r="C17846" s="67" t="s">
        <v>555</v>
      </c>
      <c r="D17846" s="68" t="s">
        <v>385</v>
      </c>
      <c r="E17846" s="67" t="s">
        <v>386</v>
      </c>
      <c r="F17846" s="68" t="s">
        <v>586</v>
      </c>
      <c r="G17846" s="67" t="s">
        <v>587</v>
      </c>
      <c r="H17846" s="68" t="s">
        <v>362</v>
      </c>
      <c r="I17846" s="69">
        <v>1</v>
      </c>
      <c r="J17846" s="69">
        <v>0</v>
      </c>
      <c r="K17846" s="91"/>
      <c r="L17846" s="91"/>
    </row>
    <row r="17847" spans="2:12" x14ac:dyDescent="0.25">
      <c r="B17847" s="67" t="s">
        <v>554</v>
      </c>
      <c r="C17847" s="67" t="s">
        <v>555</v>
      </c>
      <c r="D17847" s="68" t="s">
        <v>385</v>
      </c>
      <c r="E17847" s="67" t="s">
        <v>386</v>
      </c>
      <c r="F17847" s="68" t="s">
        <v>586</v>
      </c>
      <c r="G17847" s="67" t="s">
        <v>587</v>
      </c>
      <c r="H17847" s="68" t="s">
        <v>363</v>
      </c>
      <c r="I17847" s="69">
        <v>0</v>
      </c>
      <c r="J17847" s="69">
        <v>0</v>
      </c>
      <c r="K17847" s="91"/>
      <c r="L17847" s="91"/>
    </row>
    <row r="17848" spans="2:12" x14ac:dyDescent="0.25">
      <c r="B17848" s="67" t="s">
        <v>554</v>
      </c>
      <c r="C17848" s="67" t="s">
        <v>555</v>
      </c>
      <c r="D17848" s="68" t="s">
        <v>385</v>
      </c>
      <c r="E17848" s="67" t="s">
        <v>386</v>
      </c>
      <c r="F17848" s="68" t="s">
        <v>586</v>
      </c>
      <c r="G17848" s="67" t="s">
        <v>587</v>
      </c>
      <c r="H17848" s="68" t="s">
        <v>364</v>
      </c>
      <c r="I17848" s="69">
        <v>0</v>
      </c>
      <c r="J17848" s="69">
        <v>0</v>
      </c>
      <c r="K17848" s="91"/>
      <c r="L17848" s="91"/>
    </row>
    <row r="17849" spans="2:12" x14ac:dyDescent="0.25">
      <c r="B17849" s="67" t="s">
        <v>554</v>
      </c>
      <c r="C17849" s="67" t="s">
        <v>555</v>
      </c>
      <c r="D17849" s="68" t="s">
        <v>385</v>
      </c>
      <c r="E17849" s="67" t="s">
        <v>386</v>
      </c>
      <c r="F17849" s="68" t="s">
        <v>586</v>
      </c>
      <c r="G17849" s="67" t="s">
        <v>587</v>
      </c>
      <c r="H17849" s="68" t="s">
        <v>362</v>
      </c>
      <c r="I17849" s="69">
        <v>0</v>
      </c>
      <c r="J17849" s="69">
        <v>0</v>
      </c>
      <c r="K17849" s="91"/>
      <c r="L17849" s="91"/>
    </row>
    <row r="17850" spans="2:12" x14ac:dyDescent="0.25">
      <c r="B17850" s="67" t="s">
        <v>554</v>
      </c>
      <c r="C17850" s="67" t="s">
        <v>555</v>
      </c>
      <c r="D17850" s="68" t="s">
        <v>385</v>
      </c>
      <c r="E17850" s="67" t="s">
        <v>386</v>
      </c>
      <c r="F17850" s="68" t="s">
        <v>586</v>
      </c>
      <c r="G17850" s="67" t="s">
        <v>587</v>
      </c>
      <c r="H17850" s="68" t="s">
        <v>363</v>
      </c>
      <c r="I17850" s="69">
        <v>0</v>
      </c>
      <c r="J17850" s="69">
        <v>0</v>
      </c>
      <c r="K17850" s="91"/>
      <c r="L17850" s="91"/>
    </row>
    <row r="17851" spans="2:12" x14ac:dyDescent="0.25">
      <c r="B17851" s="67" t="s">
        <v>554</v>
      </c>
      <c r="C17851" s="67" t="s">
        <v>555</v>
      </c>
      <c r="D17851" s="68" t="s">
        <v>385</v>
      </c>
      <c r="E17851" s="67" t="s">
        <v>386</v>
      </c>
      <c r="F17851" s="68" t="s">
        <v>586</v>
      </c>
      <c r="G17851" s="67" t="s">
        <v>587</v>
      </c>
      <c r="H17851" s="68" t="s">
        <v>364</v>
      </c>
      <c r="I17851" s="69">
        <v>0</v>
      </c>
      <c r="J17851" s="69">
        <v>0</v>
      </c>
      <c r="K17851" s="91"/>
      <c r="L17851" s="91"/>
    </row>
    <row r="17852" spans="2:12" x14ac:dyDescent="0.25">
      <c r="B17852" s="67" t="s">
        <v>554</v>
      </c>
      <c r="C17852" s="67" t="s">
        <v>555</v>
      </c>
      <c r="D17852" s="68" t="s">
        <v>385</v>
      </c>
      <c r="E17852" s="67" t="s">
        <v>386</v>
      </c>
      <c r="F17852" s="68" t="s">
        <v>586</v>
      </c>
      <c r="G17852" s="67" t="s">
        <v>587</v>
      </c>
      <c r="H17852" s="68" t="s">
        <v>362</v>
      </c>
      <c r="I17852" s="69">
        <v>15</v>
      </c>
      <c r="J17852" s="69">
        <v>35</v>
      </c>
      <c r="K17852" s="91"/>
      <c r="L17852" s="91"/>
    </row>
    <row r="17853" spans="2:12" x14ac:dyDescent="0.25">
      <c r="B17853" s="67" t="s">
        <v>554</v>
      </c>
      <c r="C17853" s="67" t="s">
        <v>555</v>
      </c>
      <c r="D17853" s="68" t="s">
        <v>385</v>
      </c>
      <c r="E17853" s="67" t="s">
        <v>386</v>
      </c>
      <c r="F17853" s="68" t="s">
        <v>586</v>
      </c>
      <c r="G17853" s="67" t="s">
        <v>587</v>
      </c>
      <c r="H17853" s="68" t="s">
        <v>363</v>
      </c>
      <c r="I17853" s="69">
        <v>73</v>
      </c>
      <c r="J17853" s="69">
        <v>75</v>
      </c>
      <c r="K17853" s="91"/>
      <c r="L17853" s="91"/>
    </row>
    <row r="17854" spans="2:12" x14ac:dyDescent="0.25">
      <c r="B17854" s="67" t="s">
        <v>554</v>
      </c>
      <c r="C17854" s="67" t="s">
        <v>555</v>
      </c>
      <c r="D17854" s="68" t="s">
        <v>385</v>
      </c>
      <c r="E17854" s="67" t="s">
        <v>386</v>
      </c>
      <c r="F17854" s="68" t="s">
        <v>586</v>
      </c>
      <c r="G17854" s="67" t="s">
        <v>587</v>
      </c>
      <c r="H17854" s="68" t="s">
        <v>364</v>
      </c>
      <c r="I17854" s="69">
        <v>0</v>
      </c>
      <c r="J17854" s="69">
        <v>0</v>
      </c>
      <c r="K17854" s="91"/>
      <c r="L17854" s="91"/>
    </row>
    <row r="17855" spans="2:12" x14ac:dyDescent="0.25">
      <c r="B17855" s="67" t="s">
        <v>554</v>
      </c>
      <c r="C17855" s="67" t="s">
        <v>555</v>
      </c>
      <c r="D17855" s="68" t="s">
        <v>385</v>
      </c>
      <c r="E17855" s="67" t="s">
        <v>386</v>
      </c>
      <c r="F17855" s="68" t="s">
        <v>586</v>
      </c>
      <c r="G17855" s="67" t="s">
        <v>587</v>
      </c>
      <c r="H17855" s="68" t="s">
        <v>362</v>
      </c>
      <c r="I17855" s="69">
        <v>0</v>
      </c>
      <c r="J17855" s="69">
        <v>0</v>
      </c>
      <c r="K17855" s="91"/>
      <c r="L17855" s="91"/>
    </row>
    <row r="17856" spans="2:12" x14ac:dyDescent="0.25">
      <c r="B17856" s="67" t="s">
        <v>554</v>
      </c>
      <c r="C17856" s="67" t="s">
        <v>555</v>
      </c>
      <c r="D17856" s="68" t="s">
        <v>385</v>
      </c>
      <c r="E17856" s="67" t="s">
        <v>386</v>
      </c>
      <c r="F17856" s="68" t="s">
        <v>586</v>
      </c>
      <c r="G17856" s="67" t="s">
        <v>587</v>
      </c>
      <c r="H17856" s="68" t="s">
        <v>363</v>
      </c>
      <c r="I17856" s="69">
        <v>235</v>
      </c>
      <c r="J17856" s="69">
        <v>207</v>
      </c>
      <c r="K17856" s="91"/>
      <c r="L17856" s="91"/>
    </row>
    <row r="17857" spans="2:12" x14ac:dyDescent="0.25">
      <c r="B17857" s="67" t="s">
        <v>554</v>
      </c>
      <c r="C17857" s="67" t="s">
        <v>555</v>
      </c>
      <c r="D17857" s="68" t="s">
        <v>385</v>
      </c>
      <c r="E17857" s="67" t="s">
        <v>386</v>
      </c>
      <c r="F17857" s="68" t="s">
        <v>586</v>
      </c>
      <c r="G17857" s="67" t="s">
        <v>587</v>
      </c>
      <c r="H17857" s="68" t="s">
        <v>364</v>
      </c>
      <c r="I17857" s="69">
        <v>41</v>
      </c>
      <c r="J17857" s="69">
        <v>109</v>
      </c>
      <c r="K17857" s="91"/>
      <c r="L17857" s="91"/>
    </row>
    <row r="17858" spans="2:12" x14ac:dyDescent="0.25">
      <c r="B17858" s="67" t="s">
        <v>554</v>
      </c>
      <c r="C17858" s="67" t="s">
        <v>555</v>
      </c>
      <c r="D17858" s="68" t="s">
        <v>385</v>
      </c>
      <c r="E17858" s="67" t="s">
        <v>386</v>
      </c>
      <c r="F17858" s="68" t="s">
        <v>586</v>
      </c>
      <c r="G17858" s="67" t="s">
        <v>587</v>
      </c>
      <c r="H17858" s="68" t="s">
        <v>362</v>
      </c>
      <c r="I17858" s="69">
        <v>0</v>
      </c>
      <c r="J17858" s="69">
        <v>0</v>
      </c>
      <c r="K17858" s="91"/>
      <c r="L17858" s="91"/>
    </row>
    <row r="17859" spans="2:12" x14ac:dyDescent="0.25">
      <c r="B17859" s="67" t="s">
        <v>554</v>
      </c>
      <c r="C17859" s="67" t="s">
        <v>555</v>
      </c>
      <c r="D17859" s="68" t="s">
        <v>385</v>
      </c>
      <c r="E17859" s="67" t="s">
        <v>386</v>
      </c>
      <c r="F17859" s="68" t="s">
        <v>586</v>
      </c>
      <c r="G17859" s="67" t="s">
        <v>587</v>
      </c>
      <c r="H17859" s="68" t="s">
        <v>363</v>
      </c>
      <c r="I17859" s="69">
        <v>1</v>
      </c>
      <c r="J17859" s="69">
        <v>14</v>
      </c>
      <c r="K17859" s="91"/>
      <c r="L17859" s="91"/>
    </row>
    <row r="17860" spans="2:12" x14ac:dyDescent="0.25">
      <c r="B17860" s="67" t="s">
        <v>554</v>
      </c>
      <c r="C17860" s="67" t="s">
        <v>555</v>
      </c>
      <c r="D17860" s="68" t="s">
        <v>385</v>
      </c>
      <c r="E17860" s="67" t="s">
        <v>386</v>
      </c>
      <c r="F17860" s="68" t="s">
        <v>586</v>
      </c>
      <c r="G17860" s="67" t="s">
        <v>587</v>
      </c>
      <c r="H17860" s="68" t="s">
        <v>364</v>
      </c>
      <c r="I17860" s="69">
        <v>0</v>
      </c>
      <c r="J17860" s="69">
        <v>0</v>
      </c>
      <c r="K17860" s="91"/>
      <c r="L17860" s="91"/>
    </row>
    <row r="17861" spans="2:12" x14ac:dyDescent="0.25">
      <c r="B17861" s="67" t="s">
        <v>554</v>
      </c>
      <c r="C17861" s="67" t="s">
        <v>555</v>
      </c>
      <c r="D17861" s="68" t="s">
        <v>385</v>
      </c>
      <c r="E17861" s="67" t="s">
        <v>386</v>
      </c>
      <c r="F17861" s="68" t="s">
        <v>586</v>
      </c>
      <c r="G17861" s="67" t="s">
        <v>587</v>
      </c>
      <c r="H17861" s="68" t="s">
        <v>362</v>
      </c>
      <c r="I17861" s="69">
        <v>0</v>
      </c>
      <c r="J17861" s="69">
        <v>0</v>
      </c>
      <c r="K17861" s="91"/>
      <c r="L17861" s="91"/>
    </row>
    <row r="17862" spans="2:12" x14ac:dyDescent="0.25">
      <c r="B17862" s="67" t="s">
        <v>554</v>
      </c>
      <c r="C17862" s="67" t="s">
        <v>555</v>
      </c>
      <c r="D17862" s="68" t="s">
        <v>385</v>
      </c>
      <c r="E17862" s="67" t="s">
        <v>386</v>
      </c>
      <c r="F17862" s="68" t="s">
        <v>586</v>
      </c>
      <c r="G17862" s="67" t="s">
        <v>587</v>
      </c>
      <c r="H17862" s="68" t="s">
        <v>363</v>
      </c>
      <c r="I17862" s="69">
        <v>52</v>
      </c>
      <c r="J17862" s="69">
        <v>20</v>
      </c>
      <c r="K17862" s="91"/>
      <c r="L17862" s="91"/>
    </row>
    <row r="17863" spans="2:12" x14ac:dyDescent="0.25">
      <c r="B17863" s="67" t="s">
        <v>554</v>
      </c>
      <c r="C17863" s="67" t="s">
        <v>555</v>
      </c>
      <c r="D17863" s="68" t="s">
        <v>385</v>
      </c>
      <c r="E17863" s="67" t="s">
        <v>386</v>
      </c>
      <c r="F17863" s="68" t="s">
        <v>586</v>
      </c>
      <c r="G17863" s="67" t="s">
        <v>587</v>
      </c>
      <c r="H17863" s="68" t="s">
        <v>364</v>
      </c>
      <c r="I17863" s="69">
        <v>0</v>
      </c>
      <c r="J17863" s="69">
        <v>0</v>
      </c>
      <c r="K17863" s="91"/>
      <c r="L17863" s="91"/>
    </row>
    <row r="17864" spans="2:12" x14ac:dyDescent="0.25">
      <c r="B17864" s="67" t="s">
        <v>554</v>
      </c>
      <c r="C17864" s="67" t="s">
        <v>555</v>
      </c>
      <c r="D17864" s="68" t="s">
        <v>385</v>
      </c>
      <c r="E17864" s="67" t="s">
        <v>386</v>
      </c>
      <c r="F17864" s="68" t="s">
        <v>586</v>
      </c>
      <c r="G17864" s="67" t="s">
        <v>587</v>
      </c>
      <c r="H17864" s="68" t="s">
        <v>362</v>
      </c>
      <c r="I17864" s="69">
        <v>27</v>
      </c>
      <c r="J17864" s="69">
        <v>7</v>
      </c>
      <c r="K17864" s="91"/>
      <c r="L17864" s="91"/>
    </row>
    <row r="17865" spans="2:12" x14ac:dyDescent="0.25">
      <c r="B17865" s="67" t="s">
        <v>554</v>
      </c>
      <c r="C17865" s="67" t="s">
        <v>555</v>
      </c>
      <c r="D17865" s="68" t="s">
        <v>385</v>
      </c>
      <c r="E17865" s="67" t="s">
        <v>386</v>
      </c>
      <c r="F17865" s="68" t="s">
        <v>586</v>
      </c>
      <c r="G17865" s="67" t="s">
        <v>587</v>
      </c>
      <c r="H17865" s="68" t="s">
        <v>363</v>
      </c>
      <c r="I17865" s="69">
        <v>8</v>
      </c>
      <c r="J17865" s="69">
        <v>7</v>
      </c>
      <c r="K17865" s="91"/>
      <c r="L17865" s="91"/>
    </row>
    <row r="17866" spans="2:12" x14ac:dyDescent="0.25">
      <c r="B17866" s="67" t="s">
        <v>554</v>
      </c>
      <c r="C17866" s="67" t="s">
        <v>555</v>
      </c>
      <c r="D17866" s="68" t="s">
        <v>385</v>
      </c>
      <c r="E17866" s="67" t="s">
        <v>386</v>
      </c>
      <c r="F17866" s="68" t="s">
        <v>586</v>
      </c>
      <c r="G17866" s="67" t="s">
        <v>587</v>
      </c>
      <c r="H17866" s="68" t="s">
        <v>364</v>
      </c>
      <c r="I17866" s="69">
        <v>60</v>
      </c>
      <c r="J17866" s="69">
        <v>39</v>
      </c>
      <c r="K17866" s="91"/>
      <c r="L17866" s="91"/>
    </row>
    <row r="17867" spans="2:12" x14ac:dyDescent="0.25">
      <c r="B17867" s="67" t="s">
        <v>554</v>
      </c>
      <c r="C17867" s="67" t="s">
        <v>555</v>
      </c>
      <c r="D17867" s="68" t="s">
        <v>385</v>
      </c>
      <c r="E17867" s="67" t="s">
        <v>386</v>
      </c>
      <c r="F17867" s="68" t="s">
        <v>586</v>
      </c>
      <c r="G17867" s="67" t="s">
        <v>587</v>
      </c>
      <c r="H17867" s="68" t="s">
        <v>362</v>
      </c>
      <c r="I17867" s="69">
        <v>0</v>
      </c>
      <c r="J17867" s="69">
        <v>1</v>
      </c>
      <c r="K17867" s="91"/>
      <c r="L17867" s="91"/>
    </row>
    <row r="17868" spans="2:12" x14ac:dyDescent="0.25">
      <c r="B17868" s="67" t="s">
        <v>554</v>
      </c>
      <c r="C17868" s="67" t="s">
        <v>555</v>
      </c>
      <c r="D17868" s="68" t="s">
        <v>385</v>
      </c>
      <c r="E17868" s="67" t="s">
        <v>386</v>
      </c>
      <c r="F17868" s="68" t="s">
        <v>586</v>
      </c>
      <c r="G17868" s="67" t="s">
        <v>587</v>
      </c>
      <c r="H17868" s="68" t="s">
        <v>363</v>
      </c>
      <c r="I17868" s="69">
        <v>0</v>
      </c>
      <c r="J17868" s="69">
        <v>15</v>
      </c>
      <c r="K17868" s="91"/>
      <c r="L17868" s="91"/>
    </row>
    <row r="17869" spans="2:12" x14ac:dyDescent="0.25">
      <c r="B17869" s="67" t="s">
        <v>554</v>
      </c>
      <c r="C17869" s="67" t="s">
        <v>555</v>
      </c>
      <c r="D17869" s="68" t="s">
        <v>385</v>
      </c>
      <c r="E17869" s="67" t="s">
        <v>386</v>
      </c>
      <c r="F17869" s="68" t="s">
        <v>586</v>
      </c>
      <c r="G17869" s="67" t="s">
        <v>587</v>
      </c>
      <c r="H17869" s="68" t="s">
        <v>364</v>
      </c>
      <c r="I17869" s="69">
        <v>0</v>
      </c>
      <c r="J17869" s="69">
        <v>0</v>
      </c>
      <c r="K17869" s="91"/>
      <c r="L17869" s="91"/>
    </row>
    <row r="17870" spans="2:12" x14ac:dyDescent="0.25">
      <c r="B17870" s="67" t="s">
        <v>554</v>
      </c>
      <c r="C17870" s="67" t="s">
        <v>555</v>
      </c>
      <c r="D17870" s="68" t="s">
        <v>385</v>
      </c>
      <c r="E17870" s="67" t="s">
        <v>386</v>
      </c>
      <c r="F17870" s="68" t="s">
        <v>586</v>
      </c>
      <c r="G17870" s="67" t="s">
        <v>587</v>
      </c>
      <c r="H17870" s="68" t="s">
        <v>362</v>
      </c>
      <c r="I17870" s="69">
        <v>10</v>
      </c>
      <c r="J17870" s="69">
        <v>20</v>
      </c>
      <c r="K17870" s="91"/>
      <c r="L17870" s="91"/>
    </row>
    <row r="17871" spans="2:12" x14ac:dyDescent="0.25">
      <c r="B17871" s="67" t="s">
        <v>554</v>
      </c>
      <c r="C17871" s="67" t="s">
        <v>555</v>
      </c>
      <c r="D17871" s="68" t="s">
        <v>385</v>
      </c>
      <c r="E17871" s="67" t="s">
        <v>386</v>
      </c>
      <c r="F17871" s="68" t="s">
        <v>586</v>
      </c>
      <c r="G17871" s="67" t="s">
        <v>587</v>
      </c>
      <c r="H17871" s="68" t="s">
        <v>363</v>
      </c>
      <c r="I17871" s="69">
        <v>29</v>
      </c>
      <c r="J17871" s="69">
        <v>49</v>
      </c>
      <c r="K17871" s="91"/>
      <c r="L17871" s="91"/>
    </row>
    <row r="17872" spans="2:12" x14ac:dyDescent="0.25">
      <c r="B17872" s="67" t="s">
        <v>554</v>
      </c>
      <c r="C17872" s="67" t="s">
        <v>555</v>
      </c>
      <c r="D17872" s="68" t="s">
        <v>385</v>
      </c>
      <c r="E17872" s="67" t="s">
        <v>386</v>
      </c>
      <c r="F17872" s="68" t="s">
        <v>586</v>
      </c>
      <c r="G17872" s="67" t="s">
        <v>587</v>
      </c>
      <c r="H17872" s="68" t="s">
        <v>364</v>
      </c>
      <c r="I17872" s="69">
        <v>0</v>
      </c>
      <c r="J17872" s="69">
        <v>0</v>
      </c>
      <c r="K17872" s="91"/>
      <c r="L17872" s="91"/>
    </row>
    <row r="17873" spans="2:12" x14ac:dyDescent="0.25">
      <c r="B17873" s="67" t="s">
        <v>554</v>
      </c>
      <c r="C17873" s="67" t="s">
        <v>555</v>
      </c>
      <c r="D17873" s="68" t="s">
        <v>385</v>
      </c>
      <c r="E17873" s="67" t="s">
        <v>386</v>
      </c>
      <c r="F17873" s="68" t="s">
        <v>586</v>
      </c>
      <c r="G17873" s="67" t="s">
        <v>587</v>
      </c>
      <c r="H17873" s="68" t="s">
        <v>362</v>
      </c>
      <c r="I17873" s="69">
        <v>0</v>
      </c>
      <c r="J17873" s="69">
        <v>0</v>
      </c>
      <c r="K17873" s="91"/>
      <c r="L17873" s="91"/>
    </row>
    <row r="17874" spans="2:12" x14ac:dyDescent="0.25">
      <c r="B17874" s="67" t="s">
        <v>554</v>
      </c>
      <c r="C17874" s="67" t="s">
        <v>555</v>
      </c>
      <c r="D17874" s="68" t="s">
        <v>385</v>
      </c>
      <c r="E17874" s="67" t="s">
        <v>386</v>
      </c>
      <c r="F17874" s="68" t="s">
        <v>586</v>
      </c>
      <c r="G17874" s="67" t="s">
        <v>587</v>
      </c>
      <c r="H17874" s="68" t="s">
        <v>363</v>
      </c>
      <c r="I17874" s="69">
        <v>0</v>
      </c>
      <c r="J17874" s="69">
        <v>0</v>
      </c>
      <c r="K17874" s="91"/>
      <c r="L17874" s="91"/>
    </row>
    <row r="17875" spans="2:12" x14ac:dyDescent="0.25">
      <c r="B17875" s="67" t="s">
        <v>554</v>
      </c>
      <c r="C17875" s="67" t="s">
        <v>555</v>
      </c>
      <c r="D17875" s="68" t="s">
        <v>385</v>
      </c>
      <c r="E17875" s="67" t="s">
        <v>386</v>
      </c>
      <c r="F17875" s="68" t="s">
        <v>586</v>
      </c>
      <c r="G17875" s="67" t="s">
        <v>587</v>
      </c>
      <c r="H17875" s="68" t="s">
        <v>363</v>
      </c>
      <c r="I17875" s="69">
        <v>0</v>
      </c>
      <c r="J17875" s="69">
        <v>0</v>
      </c>
      <c r="K17875" s="91"/>
      <c r="L17875" s="91"/>
    </row>
    <row r="17876" spans="2:12" x14ac:dyDescent="0.25">
      <c r="B17876" s="67" t="s">
        <v>554</v>
      </c>
      <c r="C17876" s="67" t="s">
        <v>555</v>
      </c>
      <c r="D17876" s="68" t="s">
        <v>385</v>
      </c>
      <c r="E17876" s="67" t="s">
        <v>386</v>
      </c>
      <c r="F17876" s="68" t="s">
        <v>586</v>
      </c>
      <c r="G17876" s="67" t="s">
        <v>587</v>
      </c>
      <c r="H17876" s="68" t="s">
        <v>362</v>
      </c>
      <c r="I17876" s="69">
        <v>0</v>
      </c>
      <c r="J17876" s="69">
        <v>0</v>
      </c>
      <c r="K17876" s="91"/>
      <c r="L17876" s="91"/>
    </row>
    <row r="17877" spans="2:12" x14ac:dyDescent="0.25">
      <c r="B17877" s="67" t="s">
        <v>554</v>
      </c>
      <c r="C17877" s="67" t="s">
        <v>555</v>
      </c>
      <c r="D17877" s="68" t="s">
        <v>385</v>
      </c>
      <c r="E17877" s="67" t="s">
        <v>386</v>
      </c>
      <c r="F17877" s="68" t="s">
        <v>586</v>
      </c>
      <c r="G17877" s="67" t="s">
        <v>587</v>
      </c>
      <c r="H17877" s="68" t="s">
        <v>363</v>
      </c>
      <c r="I17877" s="69">
        <v>16</v>
      </c>
      <c r="J17877" s="69">
        <v>0</v>
      </c>
      <c r="K17877" s="91"/>
      <c r="L17877" s="91"/>
    </row>
    <row r="17878" spans="2:12" x14ac:dyDescent="0.25">
      <c r="B17878" s="67" t="s">
        <v>554</v>
      </c>
      <c r="C17878" s="67" t="s">
        <v>555</v>
      </c>
      <c r="D17878" s="68" t="s">
        <v>385</v>
      </c>
      <c r="E17878" s="67" t="s">
        <v>386</v>
      </c>
      <c r="F17878" s="68" t="s">
        <v>586</v>
      </c>
      <c r="G17878" s="67" t="s">
        <v>587</v>
      </c>
      <c r="H17878" s="68" t="s">
        <v>364</v>
      </c>
      <c r="I17878" s="69">
        <v>0</v>
      </c>
      <c r="J17878" s="69">
        <v>0</v>
      </c>
      <c r="K17878" s="91"/>
      <c r="L17878" s="91"/>
    </row>
    <row r="17879" spans="2:12" x14ac:dyDescent="0.25">
      <c r="B17879" s="67" t="s">
        <v>554</v>
      </c>
      <c r="C17879" s="67" t="s">
        <v>555</v>
      </c>
      <c r="D17879" s="68" t="s">
        <v>385</v>
      </c>
      <c r="E17879" s="67" t="s">
        <v>386</v>
      </c>
      <c r="F17879" s="68" t="s">
        <v>586</v>
      </c>
      <c r="G17879" s="67" t="s">
        <v>587</v>
      </c>
      <c r="H17879" s="68" t="s">
        <v>362</v>
      </c>
      <c r="I17879" s="69">
        <v>0</v>
      </c>
      <c r="J17879" s="69">
        <v>0</v>
      </c>
      <c r="K17879" s="91"/>
      <c r="L17879" s="91"/>
    </row>
    <row r="17880" spans="2:12" x14ac:dyDescent="0.25">
      <c r="B17880" s="67" t="s">
        <v>554</v>
      </c>
      <c r="C17880" s="67" t="s">
        <v>555</v>
      </c>
      <c r="D17880" s="68" t="s">
        <v>385</v>
      </c>
      <c r="E17880" s="67" t="s">
        <v>386</v>
      </c>
      <c r="F17880" s="68" t="s">
        <v>586</v>
      </c>
      <c r="G17880" s="67" t="s">
        <v>587</v>
      </c>
      <c r="H17880" s="68" t="s">
        <v>363</v>
      </c>
      <c r="I17880" s="69">
        <v>139</v>
      </c>
      <c r="J17880" s="69">
        <v>119</v>
      </c>
      <c r="K17880" s="91"/>
      <c r="L17880" s="91"/>
    </row>
    <row r="17881" spans="2:12" x14ac:dyDescent="0.25">
      <c r="B17881" s="67" t="s">
        <v>554</v>
      </c>
      <c r="C17881" s="67" t="s">
        <v>555</v>
      </c>
      <c r="D17881" s="68" t="s">
        <v>385</v>
      </c>
      <c r="E17881" s="67" t="s">
        <v>386</v>
      </c>
      <c r="F17881" s="68" t="s">
        <v>586</v>
      </c>
      <c r="G17881" s="67" t="s">
        <v>587</v>
      </c>
      <c r="H17881" s="68" t="s">
        <v>364</v>
      </c>
      <c r="I17881" s="69">
        <v>35</v>
      </c>
      <c r="J17881" s="69">
        <v>30</v>
      </c>
      <c r="K17881" s="91"/>
      <c r="L17881" s="91"/>
    </row>
    <row r="17882" spans="2:12" x14ac:dyDescent="0.25">
      <c r="B17882" s="67" t="s">
        <v>554</v>
      </c>
      <c r="C17882" s="67" t="s">
        <v>555</v>
      </c>
      <c r="D17882" s="68" t="s">
        <v>385</v>
      </c>
      <c r="E17882" s="67" t="s">
        <v>386</v>
      </c>
      <c r="F17882" s="68" t="s">
        <v>586</v>
      </c>
      <c r="G17882" s="67" t="s">
        <v>587</v>
      </c>
      <c r="H17882" s="68" t="s">
        <v>363</v>
      </c>
      <c r="I17882" s="69">
        <v>0</v>
      </c>
      <c r="J17882" s="69">
        <v>0</v>
      </c>
      <c r="K17882" s="91"/>
      <c r="L17882" s="91"/>
    </row>
    <row r="17883" spans="2:12" x14ac:dyDescent="0.25">
      <c r="B17883" s="67" t="s">
        <v>554</v>
      </c>
      <c r="C17883" s="67" t="s">
        <v>555</v>
      </c>
      <c r="D17883" s="68" t="s">
        <v>385</v>
      </c>
      <c r="E17883" s="67" t="s">
        <v>386</v>
      </c>
      <c r="F17883" s="68" t="s">
        <v>586</v>
      </c>
      <c r="G17883" s="67" t="s">
        <v>587</v>
      </c>
      <c r="H17883" s="68" t="s">
        <v>363</v>
      </c>
      <c r="I17883" s="69">
        <v>0</v>
      </c>
      <c r="J17883" s="69">
        <v>0</v>
      </c>
      <c r="K17883" s="91"/>
      <c r="L17883" s="91"/>
    </row>
    <row r="17884" spans="2:12" x14ac:dyDescent="0.25">
      <c r="B17884" s="67" t="s">
        <v>554</v>
      </c>
      <c r="C17884" s="67" t="s">
        <v>555</v>
      </c>
      <c r="D17884" s="68" t="s">
        <v>385</v>
      </c>
      <c r="E17884" s="67" t="s">
        <v>386</v>
      </c>
      <c r="F17884" s="68" t="s">
        <v>586</v>
      </c>
      <c r="G17884" s="67" t="s">
        <v>587</v>
      </c>
      <c r="H17884" s="68" t="s">
        <v>364</v>
      </c>
      <c r="I17884" s="69">
        <v>0</v>
      </c>
      <c r="J17884" s="69">
        <v>0</v>
      </c>
      <c r="K17884" s="91"/>
      <c r="L17884" s="91"/>
    </row>
    <row r="17885" spans="2:12" x14ac:dyDescent="0.25">
      <c r="B17885" s="67" t="s">
        <v>554</v>
      </c>
      <c r="C17885" s="67" t="s">
        <v>555</v>
      </c>
      <c r="D17885" s="68" t="s">
        <v>385</v>
      </c>
      <c r="E17885" s="67" t="s">
        <v>386</v>
      </c>
      <c r="F17885" s="68" t="s">
        <v>586</v>
      </c>
      <c r="G17885" s="67" t="s">
        <v>587</v>
      </c>
      <c r="H17885" s="68" t="s">
        <v>362</v>
      </c>
      <c r="I17885" s="69">
        <v>0</v>
      </c>
      <c r="J17885" s="69">
        <v>0</v>
      </c>
      <c r="K17885" s="91"/>
      <c r="L17885" s="91"/>
    </row>
    <row r="17886" spans="2:12" x14ac:dyDescent="0.25">
      <c r="B17886" s="67" t="s">
        <v>554</v>
      </c>
      <c r="C17886" s="67" t="s">
        <v>555</v>
      </c>
      <c r="D17886" s="68" t="s">
        <v>385</v>
      </c>
      <c r="E17886" s="67" t="s">
        <v>386</v>
      </c>
      <c r="F17886" s="68" t="s">
        <v>586</v>
      </c>
      <c r="G17886" s="67" t="s">
        <v>587</v>
      </c>
      <c r="H17886" s="68" t="s">
        <v>363</v>
      </c>
      <c r="I17886" s="69">
        <v>0</v>
      </c>
      <c r="J17886" s="69">
        <v>0</v>
      </c>
      <c r="K17886" s="91"/>
      <c r="L17886" s="91"/>
    </row>
    <row r="17887" spans="2:12" x14ac:dyDescent="0.25">
      <c r="B17887" s="67" t="s">
        <v>554</v>
      </c>
      <c r="C17887" s="67" t="s">
        <v>555</v>
      </c>
      <c r="D17887" s="68" t="s">
        <v>385</v>
      </c>
      <c r="E17887" s="67" t="s">
        <v>386</v>
      </c>
      <c r="F17887" s="68" t="s">
        <v>586</v>
      </c>
      <c r="G17887" s="67" t="s">
        <v>587</v>
      </c>
      <c r="H17887" s="68" t="s">
        <v>364</v>
      </c>
      <c r="I17887" s="69">
        <v>0</v>
      </c>
      <c r="J17887" s="69">
        <v>0</v>
      </c>
      <c r="K17887" s="91"/>
      <c r="L17887" s="91"/>
    </row>
    <row r="17888" spans="2:12" x14ac:dyDescent="0.25">
      <c r="B17888" s="67" t="s">
        <v>554</v>
      </c>
      <c r="C17888" s="67" t="s">
        <v>555</v>
      </c>
      <c r="D17888" s="68" t="s">
        <v>385</v>
      </c>
      <c r="E17888" s="67" t="s">
        <v>386</v>
      </c>
      <c r="F17888" s="68" t="s">
        <v>586</v>
      </c>
      <c r="G17888" s="67" t="s">
        <v>587</v>
      </c>
      <c r="H17888" s="68" t="s">
        <v>362</v>
      </c>
      <c r="I17888" s="69">
        <v>16</v>
      </c>
      <c r="J17888" s="69">
        <v>72</v>
      </c>
      <c r="K17888" s="91"/>
      <c r="L17888" s="91"/>
    </row>
    <row r="17889" spans="2:12" x14ac:dyDescent="0.25">
      <c r="B17889" s="67" t="s">
        <v>554</v>
      </c>
      <c r="C17889" s="67" t="s">
        <v>555</v>
      </c>
      <c r="D17889" s="68" t="s">
        <v>385</v>
      </c>
      <c r="E17889" s="67" t="s">
        <v>386</v>
      </c>
      <c r="F17889" s="68" t="s">
        <v>586</v>
      </c>
      <c r="G17889" s="67" t="s">
        <v>587</v>
      </c>
      <c r="H17889" s="68" t="s">
        <v>363</v>
      </c>
      <c r="I17889" s="69">
        <v>7</v>
      </c>
      <c r="J17889" s="69">
        <v>34</v>
      </c>
      <c r="K17889" s="91"/>
      <c r="L17889" s="91"/>
    </row>
    <row r="17890" spans="2:12" x14ac:dyDescent="0.25">
      <c r="B17890" s="67" t="s">
        <v>554</v>
      </c>
      <c r="C17890" s="67" t="s">
        <v>555</v>
      </c>
      <c r="D17890" s="68" t="s">
        <v>385</v>
      </c>
      <c r="E17890" s="67" t="s">
        <v>386</v>
      </c>
      <c r="F17890" s="68" t="s">
        <v>586</v>
      </c>
      <c r="G17890" s="67" t="s">
        <v>587</v>
      </c>
      <c r="H17890" s="68" t="s">
        <v>364</v>
      </c>
      <c r="I17890" s="69">
        <v>30</v>
      </c>
      <c r="J17890" s="69">
        <v>43</v>
      </c>
      <c r="K17890" s="91"/>
      <c r="L17890" s="91"/>
    </row>
    <row r="17891" spans="2:12" x14ac:dyDescent="0.25">
      <c r="B17891" s="67" t="s">
        <v>554</v>
      </c>
      <c r="C17891" s="67" t="s">
        <v>555</v>
      </c>
      <c r="D17891" s="68" t="s">
        <v>385</v>
      </c>
      <c r="E17891" s="67" t="s">
        <v>386</v>
      </c>
      <c r="F17891" s="68" t="s">
        <v>586</v>
      </c>
      <c r="G17891" s="67" t="s">
        <v>587</v>
      </c>
      <c r="H17891" s="68" t="s">
        <v>362</v>
      </c>
      <c r="I17891" s="69">
        <v>0</v>
      </c>
      <c r="J17891" s="69">
        <v>0</v>
      </c>
      <c r="K17891" s="91"/>
      <c r="L17891" s="91"/>
    </row>
    <row r="17892" spans="2:12" x14ac:dyDescent="0.25">
      <c r="B17892" s="67" t="s">
        <v>554</v>
      </c>
      <c r="C17892" s="67" t="s">
        <v>555</v>
      </c>
      <c r="D17892" s="68" t="s">
        <v>385</v>
      </c>
      <c r="E17892" s="67" t="s">
        <v>386</v>
      </c>
      <c r="F17892" s="68" t="s">
        <v>586</v>
      </c>
      <c r="G17892" s="67" t="s">
        <v>587</v>
      </c>
      <c r="H17892" s="68" t="s">
        <v>363</v>
      </c>
      <c r="I17892" s="69">
        <v>0</v>
      </c>
      <c r="J17892" s="69">
        <v>0</v>
      </c>
      <c r="K17892" s="91"/>
      <c r="L17892" s="91"/>
    </row>
    <row r="17893" spans="2:12" x14ac:dyDescent="0.25">
      <c r="B17893" s="67" t="s">
        <v>554</v>
      </c>
      <c r="C17893" s="67" t="s">
        <v>555</v>
      </c>
      <c r="D17893" s="68" t="s">
        <v>385</v>
      </c>
      <c r="E17893" s="67" t="s">
        <v>386</v>
      </c>
      <c r="F17893" s="68" t="s">
        <v>586</v>
      </c>
      <c r="G17893" s="67" t="s">
        <v>587</v>
      </c>
      <c r="H17893" s="68" t="s">
        <v>364</v>
      </c>
      <c r="I17893" s="69">
        <v>0</v>
      </c>
      <c r="J17893" s="69">
        <v>0</v>
      </c>
      <c r="K17893" s="91"/>
      <c r="L17893" s="91"/>
    </row>
    <row r="17894" spans="2:12" x14ac:dyDescent="0.25">
      <c r="B17894" s="67" t="s">
        <v>554</v>
      </c>
      <c r="C17894" s="67" t="s">
        <v>555</v>
      </c>
      <c r="D17894" s="68" t="s">
        <v>385</v>
      </c>
      <c r="E17894" s="67" t="s">
        <v>386</v>
      </c>
      <c r="F17894" s="68" t="s">
        <v>586</v>
      </c>
      <c r="G17894" s="67" t="s">
        <v>587</v>
      </c>
      <c r="H17894" s="68" t="s">
        <v>362</v>
      </c>
      <c r="I17894" s="69">
        <v>0</v>
      </c>
      <c r="J17894" s="69">
        <v>0</v>
      </c>
      <c r="K17894" s="91"/>
      <c r="L17894" s="91"/>
    </row>
    <row r="17895" spans="2:12" x14ac:dyDescent="0.25">
      <c r="B17895" s="67" t="s">
        <v>554</v>
      </c>
      <c r="C17895" s="67" t="s">
        <v>555</v>
      </c>
      <c r="D17895" s="68" t="s">
        <v>385</v>
      </c>
      <c r="E17895" s="67" t="s">
        <v>386</v>
      </c>
      <c r="F17895" s="68" t="s">
        <v>586</v>
      </c>
      <c r="G17895" s="67" t="s">
        <v>587</v>
      </c>
      <c r="H17895" s="68" t="s">
        <v>363</v>
      </c>
      <c r="I17895" s="69">
        <v>0</v>
      </c>
      <c r="J17895" s="69">
        <v>0</v>
      </c>
      <c r="K17895" s="91"/>
      <c r="L17895" s="91"/>
    </row>
    <row r="17896" spans="2:12" x14ac:dyDescent="0.25">
      <c r="B17896" s="67" t="s">
        <v>554</v>
      </c>
      <c r="C17896" s="67" t="s">
        <v>555</v>
      </c>
      <c r="D17896" s="68" t="s">
        <v>385</v>
      </c>
      <c r="E17896" s="67" t="s">
        <v>386</v>
      </c>
      <c r="F17896" s="68" t="s">
        <v>586</v>
      </c>
      <c r="G17896" s="67" t="s">
        <v>587</v>
      </c>
      <c r="H17896" s="68" t="s">
        <v>364</v>
      </c>
      <c r="I17896" s="69">
        <v>0</v>
      </c>
      <c r="J17896" s="69">
        <v>0</v>
      </c>
      <c r="K17896" s="91"/>
      <c r="L17896" s="91"/>
    </row>
    <row r="17897" spans="2:12" x14ac:dyDescent="0.25">
      <c r="B17897" s="67" t="s">
        <v>554</v>
      </c>
      <c r="C17897" s="67" t="s">
        <v>555</v>
      </c>
      <c r="D17897" s="68" t="s">
        <v>385</v>
      </c>
      <c r="E17897" s="67" t="s">
        <v>386</v>
      </c>
      <c r="F17897" s="68" t="s">
        <v>586</v>
      </c>
      <c r="G17897" s="67" t="s">
        <v>587</v>
      </c>
      <c r="H17897" s="68" t="s">
        <v>362</v>
      </c>
      <c r="I17897" s="69">
        <v>0</v>
      </c>
      <c r="J17897" s="69">
        <v>21</v>
      </c>
      <c r="K17897" s="91"/>
      <c r="L17897" s="91"/>
    </row>
    <row r="17898" spans="2:12" x14ac:dyDescent="0.25">
      <c r="B17898" s="67" t="s">
        <v>554</v>
      </c>
      <c r="C17898" s="67" t="s">
        <v>555</v>
      </c>
      <c r="D17898" s="68" t="s">
        <v>385</v>
      </c>
      <c r="E17898" s="67" t="s">
        <v>386</v>
      </c>
      <c r="F17898" s="68" t="s">
        <v>586</v>
      </c>
      <c r="G17898" s="67" t="s">
        <v>587</v>
      </c>
      <c r="H17898" s="68" t="s">
        <v>363</v>
      </c>
      <c r="I17898" s="69">
        <v>0</v>
      </c>
      <c r="J17898" s="69">
        <v>16</v>
      </c>
      <c r="K17898" s="91"/>
      <c r="L17898" s="91"/>
    </row>
    <row r="17899" spans="2:12" x14ac:dyDescent="0.25">
      <c r="B17899" s="67" t="s">
        <v>554</v>
      </c>
      <c r="C17899" s="67" t="s">
        <v>555</v>
      </c>
      <c r="D17899" s="68" t="s">
        <v>385</v>
      </c>
      <c r="E17899" s="67" t="s">
        <v>386</v>
      </c>
      <c r="F17899" s="68" t="s">
        <v>586</v>
      </c>
      <c r="G17899" s="67" t="s">
        <v>587</v>
      </c>
      <c r="H17899" s="68" t="s">
        <v>364</v>
      </c>
      <c r="I17899" s="69">
        <v>6</v>
      </c>
      <c r="J17899" s="69">
        <v>13</v>
      </c>
      <c r="K17899" s="91"/>
      <c r="L17899" s="91"/>
    </row>
    <row r="17900" spans="2:12" x14ac:dyDescent="0.25">
      <c r="B17900" s="67" t="s">
        <v>554</v>
      </c>
      <c r="C17900" s="67" t="s">
        <v>555</v>
      </c>
      <c r="D17900" s="68" t="s">
        <v>385</v>
      </c>
      <c r="E17900" s="67" t="s">
        <v>386</v>
      </c>
      <c r="F17900" s="68" t="s">
        <v>586</v>
      </c>
      <c r="G17900" s="67" t="s">
        <v>587</v>
      </c>
      <c r="H17900" s="68" t="s">
        <v>362</v>
      </c>
      <c r="I17900" s="69">
        <v>0</v>
      </c>
      <c r="J17900" s="69">
        <v>0</v>
      </c>
      <c r="K17900" s="91"/>
      <c r="L17900" s="91"/>
    </row>
    <row r="17901" spans="2:12" x14ac:dyDescent="0.25">
      <c r="B17901" s="67" t="s">
        <v>554</v>
      </c>
      <c r="C17901" s="67" t="s">
        <v>555</v>
      </c>
      <c r="D17901" s="68" t="s">
        <v>385</v>
      </c>
      <c r="E17901" s="67" t="s">
        <v>386</v>
      </c>
      <c r="F17901" s="68" t="s">
        <v>586</v>
      </c>
      <c r="G17901" s="67" t="s">
        <v>587</v>
      </c>
      <c r="H17901" s="68" t="s">
        <v>363</v>
      </c>
      <c r="I17901" s="69">
        <v>0</v>
      </c>
      <c r="J17901" s="69">
        <v>0</v>
      </c>
      <c r="K17901" s="91"/>
      <c r="L17901" s="91"/>
    </row>
    <row r="17902" spans="2:12" x14ac:dyDescent="0.25">
      <c r="B17902" s="67" t="s">
        <v>554</v>
      </c>
      <c r="C17902" s="67" t="s">
        <v>555</v>
      </c>
      <c r="D17902" s="68" t="s">
        <v>385</v>
      </c>
      <c r="E17902" s="67" t="s">
        <v>386</v>
      </c>
      <c r="F17902" s="68" t="s">
        <v>586</v>
      </c>
      <c r="G17902" s="67" t="s">
        <v>587</v>
      </c>
      <c r="H17902" s="68" t="s">
        <v>364</v>
      </c>
      <c r="I17902" s="69">
        <v>0</v>
      </c>
      <c r="J17902" s="69">
        <v>0</v>
      </c>
      <c r="K17902" s="91"/>
      <c r="L17902" s="91"/>
    </row>
    <row r="17903" spans="2:12" x14ac:dyDescent="0.25">
      <c r="B17903" s="67" t="s">
        <v>554</v>
      </c>
      <c r="C17903" s="67" t="s">
        <v>555</v>
      </c>
      <c r="D17903" s="68" t="s">
        <v>385</v>
      </c>
      <c r="E17903" s="67" t="s">
        <v>386</v>
      </c>
      <c r="F17903" s="68" t="s">
        <v>586</v>
      </c>
      <c r="G17903" s="67" t="s">
        <v>587</v>
      </c>
      <c r="H17903" s="68" t="s">
        <v>363</v>
      </c>
      <c r="I17903" s="69">
        <v>0</v>
      </c>
      <c r="J17903" s="69">
        <v>0</v>
      </c>
      <c r="K17903" s="91"/>
      <c r="L17903" s="91"/>
    </row>
    <row r="17904" spans="2:12" x14ac:dyDescent="0.25">
      <c r="B17904" s="67" t="s">
        <v>554</v>
      </c>
      <c r="C17904" s="67" t="s">
        <v>555</v>
      </c>
      <c r="D17904" s="68" t="s">
        <v>385</v>
      </c>
      <c r="E17904" s="67" t="s">
        <v>386</v>
      </c>
      <c r="F17904" s="68" t="s">
        <v>586</v>
      </c>
      <c r="G17904" s="67" t="s">
        <v>587</v>
      </c>
      <c r="H17904" s="68" t="s">
        <v>364</v>
      </c>
      <c r="I17904" s="69">
        <v>0</v>
      </c>
      <c r="J17904" s="69">
        <v>0</v>
      </c>
      <c r="K17904" s="91"/>
      <c r="L17904" s="91"/>
    </row>
    <row r="17905" spans="2:12" x14ac:dyDescent="0.25">
      <c r="B17905" s="67" t="s">
        <v>554</v>
      </c>
      <c r="C17905" s="67" t="s">
        <v>555</v>
      </c>
      <c r="D17905" s="68" t="s">
        <v>385</v>
      </c>
      <c r="E17905" s="67" t="s">
        <v>386</v>
      </c>
      <c r="F17905" s="68" t="s">
        <v>586</v>
      </c>
      <c r="G17905" s="67" t="s">
        <v>587</v>
      </c>
      <c r="H17905" s="68" t="s">
        <v>362</v>
      </c>
      <c r="I17905" s="69">
        <v>40</v>
      </c>
      <c r="J17905" s="69">
        <v>77</v>
      </c>
      <c r="K17905" s="91"/>
      <c r="L17905" s="91"/>
    </row>
    <row r="17906" spans="2:12" x14ac:dyDescent="0.25">
      <c r="B17906" s="67" t="s">
        <v>554</v>
      </c>
      <c r="C17906" s="67" t="s">
        <v>555</v>
      </c>
      <c r="D17906" s="68" t="s">
        <v>385</v>
      </c>
      <c r="E17906" s="67" t="s">
        <v>386</v>
      </c>
      <c r="F17906" s="68" t="s">
        <v>586</v>
      </c>
      <c r="G17906" s="67" t="s">
        <v>587</v>
      </c>
      <c r="H17906" s="68" t="s">
        <v>363</v>
      </c>
      <c r="I17906" s="69">
        <v>69</v>
      </c>
      <c r="J17906" s="69">
        <v>97</v>
      </c>
      <c r="K17906" s="91"/>
      <c r="L17906" s="91"/>
    </row>
    <row r="17907" spans="2:12" x14ac:dyDescent="0.25">
      <c r="B17907" s="67" t="s">
        <v>554</v>
      </c>
      <c r="C17907" s="67" t="s">
        <v>555</v>
      </c>
      <c r="D17907" s="68" t="s">
        <v>385</v>
      </c>
      <c r="E17907" s="67" t="s">
        <v>386</v>
      </c>
      <c r="F17907" s="68" t="s">
        <v>586</v>
      </c>
      <c r="G17907" s="67" t="s">
        <v>587</v>
      </c>
      <c r="H17907" s="68" t="s">
        <v>364</v>
      </c>
      <c r="I17907" s="69">
        <v>15</v>
      </c>
      <c r="J17907" s="69">
        <v>57</v>
      </c>
      <c r="K17907" s="91"/>
      <c r="L17907" s="91"/>
    </row>
    <row r="17908" spans="2:12" x14ac:dyDescent="0.25">
      <c r="B17908" s="67" t="s">
        <v>554</v>
      </c>
      <c r="C17908" s="67" t="s">
        <v>555</v>
      </c>
      <c r="D17908" s="68" t="s">
        <v>385</v>
      </c>
      <c r="E17908" s="67" t="s">
        <v>386</v>
      </c>
      <c r="F17908" s="68" t="s">
        <v>586</v>
      </c>
      <c r="G17908" s="67" t="s">
        <v>587</v>
      </c>
      <c r="H17908" s="68" t="s">
        <v>362</v>
      </c>
      <c r="I17908" s="69">
        <v>6</v>
      </c>
      <c r="J17908" s="69">
        <v>16</v>
      </c>
      <c r="K17908" s="91"/>
      <c r="L17908" s="91"/>
    </row>
    <row r="17909" spans="2:12" x14ac:dyDescent="0.25">
      <c r="B17909" s="67" t="s">
        <v>554</v>
      </c>
      <c r="C17909" s="67" t="s">
        <v>555</v>
      </c>
      <c r="D17909" s="68" t="s">
        <v>385</v>
      </c>
      <c r="E17909" s="67" t="s">
        <v>386</v>
      </c>
      <c r="F17909" s="68" t="s">
        <v>586</v>
      </c>
      <c r="G17909" s="67" t="s">
        <v>587</v>
      </c>
      <c r="H17909" s="68" t="s">
        <v>363</v>
      </c>
      <c r="I17909" s="69">
        <v>154</v>
      </c>
      <c r="J17909" s="69">
        <v>167</v>
      </c>
      <c r="K17909" s="91"/>
      <c r="L17909" s="91"/>
    </row>
    <row r="17910" spans="2:12" x14ac:dyDescent="0.25">
      <c r="B17910" s="67" t="s">
        <v>554</v>
      </c>
      <c r="C17910" s="67" t="s">
        <v>555</v>
      </c>
      <c r="D17910" s="68" t="s">
        <v>385</v>
      </c>
      <c r="E17910" s="67" t="s">
        <v>386</v>
      </c>
      <c r="F17910" s="68" t="s">
        <v>586</v>
      </c>
      <c r="G17910" s="67" t="s">
        <v>587</v>
      </c>
      <c r="H17910" s="68" t="s">
        <v>364</v>
      </c>
      <c r="I17910" s="69">
        <v>23</v>
      </c>
      <c r="J17910" s="69">
        <v>30</v>
      </c>
      <c r="K17910" s="91"/>
      <c r="L17910" s="91"/>
    </row>
    <row r="17911" spans="2:12" x14ac:dyDescent="0.25">
      <c r="B17911" s="67" t="s">
        <v>554</v>
      </c>
      <c r="C17911" s="67" t="s">
        <v>555</v>
      </c>
      <c r="D17911" s="68" t="s">
        <v>385</v>
      </c>
      <c r="E17911" s="67" t="s">
        <v>386</v>
      </c>
      <c r="F17911" s="68" t="s">
        <v>586</v>
      </c>
      <c r="G17911" s="67" t="s">
        <v>587</v>
      </c>
      <c r="H17911" s="68" t="s">
        <v>362</v>
      </c>
      <c r="I17911" s="69">
        <v>0</v>
      </c>
      <c r="J17911" s="69">
        <v>0</v>
      </c>
      <c r="K17911" s="91"/>
      <c r="L17911" s="91"/>
    </row>
    <row r="17912" spans="2:12" x14ac:dyDescent="0.25">
      <c r="B17912" s="67" t="s">
        <v>554</v>
      </c>
      <c r="C17912" s="67" t="s">
        <v>555</v>
      </c>
      <c r="D17912" s="68" t="s">
        <v>385</v>
      </c>
      <c r="E17912" s="67" t="s">
        <v>386</v>
      </c>
      <c r="F17912" s="68" t="s">
        <v>586</v>
      </c>
      <c r="G17912" s="67" t="s">
        <v>587</v>
      </c>
      <c r="H17912" s="68" t="s">
        <v>363</v>
      </c>
      <c r="I17912" s="69">
        <v>0</v>
      </c>
      <c r="J17912" s="69">
        <v>0</v>
      </c>
      <c r="K17912" s="91"/>
      <c r="L17912" s="91"/>
    </row>
    <row r="17913" spans="2:12" x14ac:dyDescent="0.25">
      <c r="B17913" s="67" t="s">
        <v>554</v>
      </c>
      <c r="C17913" s="67" t="s">
        <v>555</v>
      </c>
      <c r="D17913" s="68" t="s">
        <v>385</v>
      </c>
      <c r="E17913" s="67" t="s">
        <v>386</v>
      </c>
      <c r="F17913" s="68" t="s">
        <v>586</v>
      </c>
      <c r="G17913" s="67" t="s">
        <v>587</v>
      </c>
      <c r="H17913" s="68" t="s">
        <v>364</v>
      </c>
      <c r="I17913" s="69">
        <v>0</v>
      </c>
      <c r="J17913" s="69">
        <v>0</v>
      </c>
      <c r="K17913" s="91"/>
      <c r="L17913" s="91"/>
    </row>
    <row r="17914" spans="2:12" x14ac:dyDescent="0.25">
      <c r="B17914" s="67" t="s">
        <v>554</v>
      </c>
      <c r="C17914" s="67" t="s">
        <v>555</v>
      </c>
      <c r="D17914" s="68" t="s">
        <v>385</v>
      </c>
      <c r="E17914" s="67" t="s">
        <v>386</v>
      </c>
      <c r="F17914" s="68" t="s">
        <v>586</v>
      </c>
      <c r="G17914" s="67" t="s">
        <v>587</v>
      </c>
      <c r="H17914" s="68" t="s">
        <v>362</v>
      </c>
      <c r="I17914" s="69">
        <v>0</v>
      </c>
      <c r="J17914" s="69">
        <v>0</v>
      </c>
      <c r="K17914" s="91"/>
      <c r="L17914" s="91"/>
    </row>
    <row r="17915" spans="2:12" x14ac:dyDescent="0.25">
      <c r="B17915" s="67" t="s">
        <v>554</v>
      </c>
      <c r="C17915" s="67" t="s">
        <v>555</v>
      </c>
      <c r="D17915" s="68" t="s">
        <v>385</v>
      </c>
      <c r="E17915" s="67" t="s">
        <v>386</v>
      </c>
      <c r="F17915" s="68" t="s">
        <v>586</v>
      </c>
      <c r="G17915" s="67" t="s">
        <v>587</v>
      </c>
      <c r="H17915" s="68" t="s">
        <v>363</v>
      </c>
      <c r="I17915" s="69">
        <v>0</v>
      </c>
      <c r="J17915" s="69">
        <v>0</v>
      </c>
      <c r="K17915" s="91"/>
      <c r="L17915" s="91"/>
    </row>
    <row r="17916" spans="2:12" x14ac:dyDescent="0.25">
      <c r="B17916" s="67" t="s">
        <v>554</v>
      </c>
      <c r="C17916" s="67" t="s">
        <v>555</v>
      </c>
      <c r="D17916" s="68" t="s">
        <v>385</v>
      </c>
      <c r="E17916" s="67" t="s">
        <v>386</v>
      </c>
      <c r="F17916" s="68" t="s">
        <v>586</v>
      </c>
      <c r="G17916" s="67" t="s">
        <v>587</v>
      </c>
      <c r="H17916" s="68" t="s">
        <v>364</v>
      </c>
      <c r="I17916" s="69">
        <v>0</v>
      </c>
      <c r="J17916" s="69">
        <v>0</v>
      </c>
      <c r="K17916" s="91"/>
      <c r="L17916" s="91"/>
    </row>
    <row r="17917" spans="2:12" x14ac:dyDescent="0.25">
      <c r="B17917" s="67" t="s">
        <v>554</v>
      </c>
      <c r="C17917" s="67" t="s">
        <v>555</v>
      </c>
      <c r="D17917" s="68" t="s">
        <v>385</v>
      </c>
      <c r="E17917" s="67" t="s">
        <v>386</v>
      </c>
      <c r="F17917" s="68" t="s">
        <v>586</v>
      </c>
      <c r="G17917" s="67" t="s">
        <v>587</v>
      </c>
      <c r="H17917" s="68" t="s">
        <v>362</v>
      </c>
      <c r="I17917" s="69">
        <v>0</v>
      </c>
      <c r="J17917" s="69">
        <v>0</v>
      </c>
      <c r="K17917" s="91"/>
      <c r="L17917" s="91"/>
    </row>
    <row r="17918" spans="2:12" x14ac:dyDescent="0.25">
      <c r="B17918" s="67" t="s">
        <v>554</v>
      </c>
      <c r="C17918" s="67" t="s">
        <v>555</v>
      </c>
      <c r="D17918" s="68" t="s">
        <v>385</v>
      </c>
      <c r="E17918" s="67" t="s">
        <v>386</v>
      </c>
      <c r="F17918" s="68" t="s">
        <v>586</v>
      </c>
      <c r="G17918" s="67" t="s">
        <v>587</v>
      </c>
      <c r="H17918" s="68" t="s">
        <v>363</v>
      </c>
      <c r="I17918" s="69">
        <v>0</v>
      </c>
      <c r="J17918" s="69">
        <v>0</v>
      </c>
      <c r="K17918" s="91"/>
      <c r="L17918" s="91"/>
    </row>
    <row r="17919" spans="2:12" x14ac:dyDescent="0.25">
      <c r="B17919" s="67" t="s">
        <v>554</v>
      </c>
      <c r="C17919" s="67" t="s">
        <v>555</v>
      </c>
      <c r="D17919" s="68" t="s">
        <v>385</v>
      </c>
      <c r="E17919" s="67" t="s">
        <v>386</v>
      </c>
      <c r="F17919" s="68" t="s">
        <v>586</v>
      </c>
      <c r="G17919" s="67" t="s">
        <v>587</v>
      </c>
      <c r="H17919" s="68" t="s">
        <v>364</v>
      </c>
      <c r="I17919" s="69">
        <v>0</v>
      </c>
      <c r="J17919" s="69">
        <v>0</v>
      </c>
      <c r="K17919" s="91"/>
      <c r="L17919" s="91"/>
    </row>
    <row r="17920" spans="2:12" x14ac:dyDescent="0.25">
      <c r="B17920" s="67" t="s">
        <v>554</v>
      </c>
      <c r="C17920" s="67" t="s">
        <v>555</v>
      </c>
      <c r="D17920" s="68" t="s">
        <v>385</v>
      </c>
      <c r="E17920" s="67" t="s">
        <v>386</v>
      </c>
      <c r="F17920" s="68" t="s">
        <v>586</v>
      </c>
      <c r="G17920" s="67" t="s">
        <v>587</v>
      </c>
      <c r="H17920" s="68" t="s">
        <v>362</v>
      </c>
      <c r="I17920" s="69">
        <v>0</v>
      </c>
      <c r="J17920" s="69">
        <v>0</v>
      </c>
      <c r="K17920" s="91"/>
      <c r="L17920" s="91"/>
    </row>
    <row r="17921" spans="2:12" x14ac:dyDescent="0.25">
      <c r="B17921" s="67" t="s">
        <v>554</v>
      </c>
      <c r="C17921" s="67" t="s">
        <v>555</v>
      </c>
      <c r="D17921" s="68" t="s">
        <v>385</v>
      </c>
      <c r="E17921" s="67" t="s">
        <v>386</v>
      </c>
      <c r="F17921" s="68" t="s">
        <v>586</v>
      </c>
      <c r="G17921" s="67" t="s">
        <v>587</v>
      </c>
      <c r="H17921" s="68" t="s">
        <v>363</v>
      </c>
      <c r="I17921" s="69">
        <v>0</v>
      </c>
      <c r="J17921" s="69">
        <v>0</v>
      </c>
      <c r="K17921" s="91"/>
      <c r="L17921" s="91"/>
    </row>
    <row r="17922" spans="2:12" x14ac:dyDescent="0.25">
      <c r="B17922" s="67" t="s">
        <v>554</v>
      </c>
      <c r="C17922" s="67" t="s">
        <v>555</v>
      </c>
      <c r="D17922" s="68" t="s">
        <v>385</v>
      </c>
      <c r="E17922" s="67" t="s">
        <v>386</v>
      </c>
      <c r="F17922" s="68" t="s">
        <v>586</v>
      </c>
      <c r="G17922" s="67" t="s">
        <v>587</v>
      </c>
      <c r="H17922" s="68" t="s">
        <v>362</v>
      </c>
      <c r="I17922" s="69">
        <v>0</v>
      </c>
      <c r="J17922" s="69">
        <v>0</v>
      </c>
      <c r="K17922" s="91"/>
      <c r="L17922" s="91"/>
    </row>
    <row r="17923" spans="2:12" x14ac:dyDescent="0.25">
      <c r="B17923" s="67" t="s">
        <v>554</v>
      </c>
      <c r="C17923" s="67" t="s">
        <v>555</v>
      </c>
      <c r="D17923" s="68" t="s">
        <v>385</v>
      </c>
      <c r="E17923" s="67" t="s">
        <v>386</v>
      </c>
      <c r="F17923" s="68" t="s">
        <v>586</v>
      </c>
      <c r="G17923" s="67" t="s">
        <v>587</v>
      </c>
      <c r="H17923" s="68" t="s">
        <v>363</v>
      </c>
      <c r="I17923" s="69">
        <v>0</v>
      </c>
      <c r="J17923" s="69">
        <v>0</v>
      </c>
      <c r="K17923" s="91"/>
      <c r="L17923" s="91"/>
    </row>
    <row r="17924" spans="2:12" x14ac:dyDescent="0.25">
      <c r="B17924" s="67" t="s">
        <v>554</v>
      </c>
      <c r="C17924" s="67" t="s">
        <v>555</v>
      </c>
      <c r="D17924" s="68" t="s">
        <v>385</v>
      </c>
      <c r="E17924" s="67" t="s">
        <v>386</v>
      </c>
      <c r="F17924" s="68" t="s">
        <v>586</v>
      </c>
      <c r="G17924" s="67" t="s">
        <v>587</v>
      </c>
      <c r="H17924" s="68" t="s">
        <v>364</v>
      </c>
      <c r="I17924" s="69">
        <v>0</v>
      </c>
      <c r="J17924" s="69">
        <v>0</v>
      </c>
      <c r="K17924" s="91"/>
      <c r="L17924" s="91"/>
    </row>
    <row r="17925" spans="2:12" x14ac:dyDescent="0.25">
      <c r="B17925" s="67" t="s">
        <v>554</v>
      </c>
      <c r="C17925" s="67" t="s">
        <v>555</v>
      </c>
      <c r="D17925" s="68" t="s">
        <v>385</v>
      </c>
      <c r="E17925" s="67" t="s">
        <v>386</v>
      </c>
      <c r="F17925" s="68" t="s">
        <v>586</v>
      </c>
      <c r="G17925" s="67" t="s">
        <v>587</v>
      </c>
      <c r="H17925" s="68" t="s">
        <v>363</v>
      </c>
      <c r="I17925" s="69">
        <v>0</v>
      </c>
      <c r="J17925" s="69">
        <v>0</v>
      </c>
      <c r="K17925" s="91"/>
      <c r="L17925" s="91"/>
    </row>
    <row r="17926" spans="2:12" x14ac:dyDescent="0.25">
      <c r="B17926" s="67" t="s">
        <v>554</v>
      </c>
      <c r="C17926" s="67" t="s">
        <v>555</v>
      </c>
      <c r="D17926" s="68" t="s">
        <v>385</v>
      </c>
      <c r="E17926" s="67" t="s">
        <v>386</v>
      </c>
      <c r="F17926" s="68" t="s">
        <v>586</v>
      </c>
      <c r="G17926" s="67" t="s">
        <v>587</v>
      </c>
      <c r="H17926" s="68" t="s">
        <v>362</v>
      </c>
      <c r="I17926" s="69">
        <v>0</v>
      </c>
      <c r="J17926" s="69">
        <v>0</v>
      </c>
      <c r="K17926" s="91"/>
      <c r="L17926" s="91"/>
    </row>
    <row r="17927" spans="2:12" x14ac:dyDescent="0.25">
      <c r="B17927" s="67" t="s">
        <v>554</v>
      </c>
      <c r="C17927" s="67" t="s">
        <v>555</v>
      </c>
      <c r="D17927" s="68" t="s">
        <v>385</v>
      </c>
      <c r="E17927" s="67" t="s">
        <v>386</v>
      </c>
      <c r="F17927" s="68" t="s">
        <v>586</v>
      </c>
      <c r="G17927" s="67" t="s">
        <v>587</v>
      </c>
      <c r="H17927" s="68" t="s">
        <v>363</v>
      </c>
      <c r="I17927" s="69">
        <v>0</v>
      </c>
      <c r="J17927" s="69">
        <v>0</v>
      </c>
      <c r="K17927" s="91"/>
      <c r="L17927" s="91"/>
    </row>
    <row r="17928" spans="2:12" x14ac:dyDescent="0.25">
      <c r="B17928" s="67" t="s">
        <v>554</v>
      </c>
      <c r="C17928" s="67" t="s">
        <v>555</v>
      </c>
      <c r="D17928" s="68" t="s">
        <v>385</v>
      </c>
      <c r="E17928" s="67" t="s">
        <v>386</v>
      </c>
      <c r="F17928" s="68" t="s">
        <v>586</v>
      </c>
      <c r="G17928" s="67" t="s">
        <v>587</v>
      </c>
      <c r="H17928" s="68" t="s">
        <v>363</v>
      </c>
      <c r="I17928" s="69">
        <v>4</v>
      </c>
      <c r="J17928" s="69">
        <v>8.4976000000000003</v>
      </c>
      <c r="K17928" s="91"/>
      <c r="L17928" s="91"/>
    </row>
    <row r="17929" spans="2:12" x14ac:dyDescent="0.25">
      <c r="B17929" s="67" t="s">
        <v>554</v>
      </c>
      <c r="C17929" s="67" t="s">
        <v>555</v>
      </c>
      <c r="D17929" s="68" t="s">
        <v>385</v>
      </c>
      <c r="E17929" s="67" t="s">
        <v>386</v>
      </c>
      <c r="F17929" s="68" t="s">
        <v>586</v>
      </c>
      <c r="G17929" s="67" t="s">
        <v>587</v>
      </c>
      <c r="H17929" s="68" t="s">
        <v>362</v>
      </c>
      <c r="I17929" s="69">
        <v>0</v>
      </c>
      <c r="J17929" s="69">
        <v>0</v>
      </c>
      <c r="K17929" s="91"/>
      <c r="L17929" s="91"/>
    </row>
    <row r="17930" spans="2:12" x14ac:dyDescent="0.25">
      <c r="B17930" s="67" t="s">
        <v>554</v>
      </c>
      <c r="C17930" s="67" t="s">
        <v>555</v>
      </c>
      <c r="D17930" s="68" t="s">
        <v>385</v>
      </c>
      <c r="E17930" s="67" t="s">
        <v>386</v>
      </c>
      <c r="F17930" s="68" t="s">
        <v>586</v>
      </c>
      <c r="G17930" s="67" t="s">
        <v>587</v>
      </c>
      <c r="H17930" s="68" t="s">
        <v>363</v>
      </c>
      <c r="I17930" s="69">
        <v>0</v>
      </c>
      <c r="J17930" s="69">
        <v>0</v>
      </c>
      <c r="K17930" s="91"/>
      <c r="L17930" s="91"/>
    </row>
    <row r="17931" spans="2:12" x14ac:dyDescent="0.25">
      <c r="B17931" s="67" t="s">
        <v>554</v>
      </c>
      <c r="C17931" s="67" t="s">
        <v>555</v>
      </c>
      <c r="D17931" s="68" t="s">
        <v>385</v>
      </c>
      <c r="E17931" s="67" t="s">
        <v>386</v>
      </c>
      <c r="F17931" s="68" t="s">
        <v>586</v>
      </c>
      <c r="G17931" s="67" t="s">
        <v>587</v>
      </c>
      <c r="H17931" s="68" t="s">
        <v>364</v>
      </c>
      <c r="I17931" s="69">
        <v>0</v>
      </c>
      <c r="J17931" s="69">
        <v>0</v>
      </c>
      <c r="K17931" s="91"/>
      <c r="L17931" s="91"/>
    </row>
    <row r="17932" spans="2:12" x14ac:dyDescent="0.25">
      <c r="B17932" s="67" t="s">
        <v>554</v>
      </c>
      <c r="C17932" s="67" t="s">
        <v>555</v>
      </c>
      <c r="D17932" s="68" t="s">
        <v>385</v>
      </c>
      <c r="E17932" s="67" t="s">
        <v>386</v>
      </c>
      <c r="F17932" s="68" t="s">
        <v>586</v>
      </c>
      <c r="G17932" s="67" t="s">
        <v>587</v>
      </c>
      <c r="H17932" s="68" t="s">
        <v>362</v>
      </c>
      <c r="I17932" s="69">
        <v>0</v>
      </c>
      <c r="J17932" s="69">
        <v>0</v>
      </c>
      <c r="K17932" s="91"/>
      <c r="L17932" s="91"/>
    </row>
    <row r="17933" spans="2:12" x14ac:dyDescent="0.25">
      <c r="B17933" s="67" t="s">
        <v>554</v>
      </c>
      <c r="C17933" s="67" t="s">
        <v>555</v>
      </c>
      <c r="D17933" s="68" t="s">
        <v>385</v>
      </c>
      <c r="E17933" s="67" t="s">
        <v>386</v>
      </c>
      <c r="F17933" s="68" t="s">
        <v>586</v>
      </c>
      <c r="G17933" s="67" t="s">
        <v>587</v>
      </c>
      <c r="H17933" s="68" t="s">
        <v>362</v>
      </c>
      <c r="I17933" s="69">
        <v>10</v>
      </c>
      <c r="J17933" s="69">
        <v>20</v>
      </c>
      <c r="K17933" s="91"/>
      <c r="L17933" s="91"/>
    </row>
    <row r="17934" spans="2:12" x14ac:dyDescent="0.25">
      <c r="B17934" s="67" t="s">
        <v>554</v>
      </c>
      <c r="C17934" s="67" t="s">
        <v>555</v>
      </c>
      <c r="D17934" s="68" t="s">
        <v>385</v>
      </c>
      <c r="E17934" s="67" t="s">
        <v>386</v>
      </c>
      <c r="F17934" s="68" t="s">
        <v>586</v>
      </c>
      <c r="G17934" s="67" t="s">
        <v>587</v>
      </c>
      <c r="H17934" s="68" t="s">
        <v>363</v>
      </c>
      <c r="I17934" s="69">
        <v>0</v>
      </c>
      <c r="J17934" s="69">
        <v>55.005000000000003</v>
      </c>
      <c r="K17934" s="91"/>
      <c r="L17934" s="91"/>
    </row>
    <row r="17935" spans="2:12" x14ac:dyDescent="0.25">
      <c r="B17935" s="67" t="s">
        <v>554</v>
      </c>
      <c r="C17935" s="67" t="s">
        <v>555</v>
      </c>
      <c r="D17935" s="68" t="s">
        <v>385</v>
      </c>
      <c r="E17935" s="67" t="s">
        <v>386</v>
      </c>
      <c r="F17935" s="68" t="s">
        <v>586</v>
      </c>
      <c r="G17935" s="67" t="s">
        <v>587</v>
      </c>
      <c r="H17935" s="68" t="s">
        <v>362</v>
      </c>
      <c r="I17935" s="69">
        <v>0</v>
      </c>
      <c r="J17935" s="69">
        <v>0</v>
      </c>
      <c r="K17935" s="91"/>
      <c r="L17935" s="91"/>
    </row>
    <row r="17936" spans="2:12" x14ac:dyDescent="0.25">
      <c r="B17936" s="67" t="s">
        <v>554</v>
      </c>
      <c r="C17936" s="67" t="s">
        <v>555</v>
      </c>
      <c r="D17936" s="68" t="s">
        <v>385</v>
      </c>
      <c r="E17936" s="67" t="s">
        <v>386</v>
      </c>
      <c r="F17936" s="68" t="s">
        <v>586</v>
      </c>
      <c r="G17936" s="67" t="s">
        <v>587</v>
      </c>
      <c r="H17936" s="68" t="s">
        <v>363</v>
      </c>
      <c r="I17936" s="69">
        <v>0</v>
      </c>
      <c r="J17936" s="69">
        <v>0</v>
      </c>
      <c r="K17936" s="91"/>
      <c r="L17936" s="91"/>
    </row>
    <row r="17937" spans="2:12" x14ac:dyDescent="0.25">
      <c r="B17937" s="67" t="s">
        <v>554</v>
      </c>
      <c r="C17937" s="67" t="s">
        <v>555</v>
      </c>
      <c r="D17937" s="68" t="s">
        <v>385</v>
      </c>
      <c r="E17937" s="67" t="s">
        <v>386</v>
      </c>
      <c r="F17937" s="68" t="s">
        <v>586</v>
      </c>
      <c r="G17937" s="67" t="s">
        <v>587</v>
      </c>
      <c r="H17937" s="68" t="s">
        <v>363</v>
      </c>
      <c r="I17937" s="69">
        <v>0</v>
      </c>
      <c r="J17937" s="69">
        <v>0</v>
      </c>
      <c r="K17937" s="91"/>
      <c r="L17937" s="91"/>
    </row>
    <row r="17938" spans="2:12" x14ac:dyDescent="0.25">
      <c r="B17938" s="67" t="s">
        <v>554</v>
      </c>
      <c r="C17938" s="67" t="s">
        <v>555</v>
      </c>
      <c r="D17938" s="68" t="s">
        <v>385</v>
      </c>
      <c r="E17938" s="67" t="s">
        <v>386</v>
      </c>
      <c r="F17938" s="68" t="s">
        <v>588</v>
      </c>
      <c r="G17938" s="67" t="s">
        <v>589</v>
      </c>
      <c r="H17938" s="68" t="s">
        <v>363</v>
      </c>
      <c r="I17938" s="69">
        <v>0</v>
      </c>
      <c r="J17938" s="69">
        <v>0</v>
      </c>
      <c r="K17938" s="91"/>
      <c r="L17938" s="91"/>
    </row>
    <row r="17939" spans="2:12" x14ac:dyDescent="0.25">
      <c r="B17939" s="67" t="s">
        <v>554</v>
      </c>
      <c r="C17939" s="67" t="s">
        <v>555</v>
      </c>
      <c r="D17939" s="68" t="s">
        <v>385</v>
      </c>
      <c r="E17939" s="67" t="s">
        <v>386</v>
      </c>
      <c r="F17939" s="68" t="s">
        <v>588</v>
      </c>
      <c r="G17939" s="67" t="s">
        <v>589</v>
      </c>
      <c r="H17939" s="68" t="s">
        <v>364</v>
      </c>
      <c r="I17939" s="69">
        <v>0</v>
      </c>
      <c r="J17939" s="69">
        <v>0</v>
      </c>
      <c r="K17939" s="91"/>
      <c r="L17939" s="91"/>
    </row>
    <row r="17940" spans="2:12" x14ac:dyDescent="0.25">
      <c r="B17940" s="67" t="s">
        <v>554</v>
      </c>
      <c r="C17940" s="67" t="s">
        <v>555</v>
      </c>
      <c r="D17940" s="68" t="s">
        <v>385</v>
      </c>
      <c r="E17940" s="67" t="s">
        <v>386</v>
      </c>
      <c r="F17940" s="68" t="s">
        <v>588</v>
      </c>
      <c r="G17940" s="67" t="s">
        <v>589</v>
      </c>
      <c r="H17940" s="68" t="s">
        <v>362</v>
      </c>
      <c r="I17940" s="69">
        <v>0</v>
      </c>
      <c r="J17940" s="69">
        <v>0</v>
      </c>
      <c r="K17940" s="91"/>
      <c r="L17940" s="91"/>
    </row>
    <row r="17941" spans="2:12" x14ac:dyDescent="0.25">
      <c r="B17941" s="67" t="s">
        <v>554</v>
      </c>
      <c r="C17941" s="67" t="s">
        <v>555</v>
      </c>
      <c r="D17941" s="68" t="s">
        <v>385</v>
      </c>
      <c r="E17941" s="67" t="s">
        <v>386</v>
      </c>
      <c r="F17941" s="68" t="s">
        <v>588</v>
      </c>
      <c r="G17941" s="67" t="s">
        <v>589</v>
      </c>
      <c r="H17941" s="68" t="s">
        <v>363</v>
      </c>
      <c r="I17941" s="69">
        <v>0</v>
      </c>
      <c r="J17941" s="69">
        <v>0</v>
      </c>
      <c r="K17941" s="91"/>
      <c r="L17941" s="91"/>
    </row>
    <row r="17942" spans="2:12" x14ac:dyDescent="0.25">
      <c r="B17942" s="67" t="s">
        <v>554</v>
      </c>
      <c r="C17942" s="67" t="s">
        <v>555</v>
      </c>
      <c r="D17942" s="68" t="s">
        <v>385</v>
      </c>
      <c r="E17942" s="67" t="s">
        <v>386</v>
      </c>
      <c r="F17942" s="68" t="s">
        <v>588</v>
      </c>
      <c r="G17942" s="67" t="s">
        <v>589</v>
      </c>
      <c r="H17942" s="68" t="s">
        <v>364</v>
      </c>
      <c r="I17942" s="69">
        <v>28.117799999999999</v>
      </c>
      <c r="J17942" s="69">
        <v>23.899000000000001</v>
      </c>
      <c r="K17942" s="91"/>
      <c r="L17942" s="91"/>
    </row>
    <row r="17943" spans="2:12" x14ac:dyDescent="0.25">
      <c r="B17943" s="67" t="s">
        <v>554</v>
      </c>
      <c r="C17943" s="67" t="s">
        <v>555</v>
      </c>
      <c r="D17943" s="68" t="s">
        <v>385</v>
      </c>
      <c r="E17943" s="67" t="s">
        <v>386</v>
      </c>
      <c r="F17943" s="68" t="s">
        <v>588</v>
      </c>
      <c r="G17943" s="67" t="s">
        <v>589</v>
      </c>
      <c r="H17943" s="68" t="s">
        <v>362</v>
      </c>
      <c r="I17943" s="69">
        <v>0</v>
      </c>
      <c r="J17943" s="69">
        <v>0</v>
      </c>
      <c r="K17943" s="91"/>
      <c r="L17943" s="91"/>
    </row>
    <row r="17944" spans="2:12" x14ac:dyDescent="0.25">
      <c r="B17944" s="67" t="s">
        <v>554</v>
      </c>
      <c r="C17944" s="67" t="s">
        <v>555</v>
      </c>
      <c r="D17944" s="68" t="s">
        <v>385</v>
      </c>
      <c r="E17944" s="67" t="s">
        <v>386</v>
      </c>
      <c r="F17944" s="68" t="s">
        <v>588</v>
      </c>
      <c r="G17944" s="67" t="s">
        <v>589</v>
      </c>
      <c r="H17944" s="68" t="s">
        <v>363</v>
      </c>
      <c r="I17944" s="69">
        <v>0</v>
      </c>
      <c r="J17944" s="69">
        <v>0</v>
      </c>
      <c r="K17944" s="91"/>
      <c r="L17944" s="91"/>
    </row>
    <row r="17945" spans="2:12" x14ac:dyDescent="0.25">
      <c r="B17945" s="67" t="s">
        <v>554</v>
      </c>
      <c r="C17945" s="67" t="s">
        <v>555</v>
      </c>
      <c r="D17945" s="68" t="s">
        <v>385</v>
      </c>
      <c r="E17945" s="67" t="s">
        <v>386</v>
      </c>
      <c r="F17945" s="68" t="s">
        <v>588</v>
      </c>
      <c r="G17945" s="67" t="s">
        <v>589</v>
      </c>
      <c r="H17945" s="68" t="s">
        <v>364</v>
      </c>
      <c r="I17945" s="69">
        <v>0</v>
      </c>
      <c r="J17945" s="69">
        <v>0</v>
      </c>
      <c r="K17945" s="91"/>
      <c r="L17945" s="91"/>
    </row>
    <row r="17946" spans="2:12" x14ac:dyDescent="0.25">
      <c r="B17946" s="67" t="s">
        <v>554</v>
      </c>
      <c r="C17946" s="67" t="s">
        <v>555</v>
      </c>
      <c r="D17946" s="68" t="s">
        <v>385</v>
      </c>
      <c r="E17946" s="67" t="s">
        <v>386</v>
      </c>
      <c r="F17946" s="68" t="s">
        <v>588</v>
      </c>
      <c r="G17946" s="67" t="s">
        <v>589</v>
      </c>
      <c r="H17946" s="68" t="s">
        <v>362</v>
      </c>
      <c r="I17946" s="69">
        <v>60</v>
      </c>
      <c r="J17946" s="69">
        <v>30</v>
      </c>
      <c r="K17946" s="91"/>
      <c r="L17946" s="91"/>
    </row>
    <row r="17947" spans="2:12" x14ac:dyDescent="0.25">
      <c r="B17947" s="67" t="s">
        <v>554</v>
      </c>
      <c r="C17947" s="67" t="s">
        <v>555</v>
      </c>
      <c r="D17947" s="68" t="s">
        <v>385</v>
      </c>
      <c r="E17947" s="67" t="s">
        <v>386</v>
      </c>
      <c r="F17947" s="68" t="s">
        <v>588</v>
      </c>
      <c r="G17947" s="67" t="s">
        <v>589</v>
      </c>
      <c r="H17947" s="68" t="s">
        <v>363</v>
      </c>
      <c r="I17947" s="69">
        <v>90</v>
      </c>
      <c r="J17947" s="69">
        <v>132</v>
      </c>
      <c r="K17947" s="91"/>
      <c r="L17947" s="91"/>
    </row>
    <row r="17948" spans="2:12" x14ac:dyDescent="0.25">
      <c r="B17948" s="67" t="s">
        <v>554</v>
      </c>
      <c r="C17948" s="67" t="s">
        <v>555</v>
      </c>
      <c r="D17948" s="68" t="s">
        <v>385</v>
      </c>
      <c r="E17948" s="67" t="s">
        <v>386</v>
      </c>
      <c r="F17948" s="68" t="s">
        <v>588</v>
      </c>
      <c r="G17948" s="67" t="s">
        <v>589</v>
      </c>
      <c r="H17948" s="68" t="s">
        <v>364</v>
      </c>
      <c r="I17948" s="69">
        <v>20</v>
      </c>
      <c r="J17948" s="69">
        <v>43</v>
      </c>
      <c r="K17948" s="91"/>
      <c r="L17948" s="91"/>
    </row>
    <row r="17949" spans="2:12" x14ac:dyDescent="0.25">
      <c r="B17949" s="67" t="s">
        <v>554</v>
      </c>
      <c r="C17949" s="67" t="s">
        <v>555</v>
      </c>
      <c r="D17949" s="68" t="s">
        <v>385</v>
      </c>
      <c r="E17949" s="67" t="s">
        <v>386</v>
      </c>
      <c r="F17949" s="68" t="s">
        <v>588</v>
      </c>
      <c r="G17949" s="67" t="s">
        <v>589</v>
      </c>
      <c r="H17949" s="68" t="s">
        <v>363</v>
      </c>
      <c r="I17949" s="69">
        <v>0</v>
      </c>
      <c r="J17949" s="69">
        <v>0</v>
      </c>
      <c r="K17949" s="91"/>
      <c r="L17949" s="91"/>
    </row>
    <row r="17950" spans="2:12" x14ac:dyDescent="0.25">
      <c r="B17950" s="67" t="s">
        <v>554</v>
      </c>
      <c r="C17950" s="67" t="s">
        <v>555</v>
      </c>
      <c r="D17950" s="68" t="s">
        <v>385</v>
      </c>
      <c r="E17950" s="67" t="s">
        <v>386</v>
      </c>
      <c r="F17950" s="68" t="s">
        <v>588</v>
      </c>
      <c r="G17950" s="67" t="s">
        <v>589</v>
      </c>
      <c r="H17950" s="68" t="s">
        <v>364</v>
      </c>
      <c r="I17950" s="69">
        <v>10</v>
      </c>
      <c r="J17950" s="69">
        <v>0</v>
      </c>
      <c r="K17950" s="91"/>
      <c r="L17950" s="91"/>
    </row>
    <row r="17951" spans="2:12" x14ac:dyDescent="0.25">
      <c r="B17951" s="67" t="s">
        <v>554</v>
      </c>
      <c r="C17951" s="67" t="s">
        <v>555</v>
      </c>
      <c r="D17951" s="68" t="s">
        <v>385</v>
      </c>
      <c r="E17951" s="67" t="s">
        <v>386</v>
      </c>
      <c r="F17951" s="68" t="s">
        <v>588</v>
      </c>
      <c r="G17951" s="67" t="s">
        <v>589</v>
      </c>
      <c r="H17951" s="68" t="s">
        <v>362</v>
      </c>
      <c r="I17951" s="69">
        <v>4</v>
      </c>
      <c r="J17951" s="69">
        <v>0</v>
      </c>
      <c r="K17951" s="91"/>
      <c r="L17951" s="91"/>
    </row>
    <row r="17952" spans="2:12" x14ac:dyDescent="0.25">
      <c r="B17952" s="67" t="s">
        <v>554</v>
      </c>
      <c r="C17952" s="67" t="s">
        <v>555</v>
      </c>
      <c r="D17952" s="68" t="s">
        <v>385</v>
      </c>
      <c r="E17952" s="67" t="s">
        <v>386</v>
      </c>
      <c r="F17952" s="68" t="s">
        <v>588</v>
      </c>
      <c r="G17952" s="67" t="s">
        <v>589</v>
      </c>
      <c r="H17952" s="68" t="s">
        <v>363</v>
      </c>
      <c r="I17952" s="69">
        <v>174</v>
      </c>
      <c r="J17952" s="69">
        <v>173</v>
      </c>
      <c r="K17952" s="91"/>
      <c r="L17952" s="91"/>
    </row>
    <row r="17953" spans="2:12" x14ac:dyDescent="0.25">
      <c r="B17953" s="67" t="s">
        <v>554</v>
      </c>
      <c r="C17953" s="67" t="s">
        <v>555</v>
      </c>
      <c r="D17953" s="68" t="s">
        <v>385</v>
      </c>
      <c r="E17953" s="67" t="s">
        <v>386</v>
      </c>
      <c r="F17953" s="68" t="s">
        <v>588</v>
      </c>
      <c r="G17953" s="67" t="s">
        <v>589</v>
      </c>
      <c r="H17953" s="68" t="s">
        <v>364</v>
      </c>
      <c r="I17953" s="69">
        <v>8</v>
      </c>
      <c r="J17953" s="69">
        <v>64</v>
      </c>
      <c r="K17953" s="91"/>
      <c r="L17953" s="91"/>
    </row>
    <row r="17954" spans="2:12" x14ac:dyDescent="0.25">
      <c r="B17954" s="67" t="s">
        <v>554</v>
      </c>
      <c r="C17954" s="67" t="s">
        <v>555</v>
      </c>
      <c r="D17954" s="68" t="s">
        <v>385</v>
      </c>
      <c r="E17954" s="67" t="s">
        <v>386</v>
      </c>
      <c r="F17954" s="68" t="s">
        <v>588</v>
      </c>
      <c r="G17954" s="67" t="s">
        <v>589</v>
      </c>
      <c r="H17954" s="68" t="s">
        <v>363</v>
      </c>
      <c r="I17954" s="69">
        <v>1</v>
      </c>
      <c r="J17954" s="69">
        <v>0</v>
      </c>
      <c r="K17954" s="91"/>
      <c r="L17954" s="91"/>
    </row>
    <row r="17955" spans="2:12" x14ac:dyDescent="0.25">
      <c r="B17955" s="67" t="s">
        <v>554</v>
      </c>
      <c r="C17955" s="67" t="s">
        <v>555</v>
      </c>
      <c r="D17955" s="68" t="s">
        <v>385</v>
      </c>
      <c r="E17955" s="67" t="s">
        <v>386</v>
      </c>
      <c r="F17955" s="68" t="s">
        <v>588</v>
      </c>
      <c r="G17955" s="67" t="s">
        <v>589</v>
      </c>
      <c r="H17955" s="68" t="s">
        <v>362</v>
      </c>
      <c r="I17955" s="69">
        <v>3</v>
      </c>
      <c r="J17955" s="69">
        <v>0</v>
      </c>
      <c r="K17955" s="91"/>
      <c r="L17955" s="91"/>
    </row>
    <row r="17956" spans="2:12" x14ac:dyDescent="0.25">
      <c r="B17956" s="67" t="s">
        <v>554</v>
      </c>
      <c r="C17956" s="67" t="s">
        <v>555</v>
      </c>
      <c r="D17956" s="68" t="s">
        <v>385</v>
      </c>
      <c r="E17956" s="67" t="s">
        <v>386</v>
      </c>
      <c r="F17956" s="68" t="s">
        <v>588</v>
      </c>
      <c r="G17956" s="67" t="s">
        <v>589</v>
      </c>
      <c r="H17956" s="68" t="s">
        <v>363</v>
      </c>
      <c r="I17956" s="69">
        <v>0</v>
      </c>
      <c r="J17956" s="69">
        <v>0</v>
      </c>
      <c r="K17956" s="91"/>
      <c r="L17956" s="91"/>
    </row>
    <row r="17957" spans="2:12" x14ac:dyDescent="0.25">
      <c r="B17957" s="67" t="s">
        <v>554</v>
      </c>
      <c r="C17957" s="67" t="s">
        <v>555</v>
      </c>
      <c r="D17957" s="68" t="s">
        <v>385</v>
      </c>
      <c r="E17957" s="67" t="s">
        <v>386</v>
      </c>
      <c r="F17957" s="68" t="s">
        <v>588</v>
      </c>
      <c r="G17957" s="67" t="s">
        <v>589</v>
      </c>
      <c r="H17957" s="68" t="s">
        <v>364</v>
      </c>
      <c r="I17957" s="69">
        <v>0</v>
      </c>
      <c r="J17957" s="69">
        <v>0</v>
      </c>
      <c r="K17957" s="91"/>
      <c r="L17957" s="91"/>
    </row>
    <row r="17958" spans="2:12" x14ac:dyDescent="0.25">
      <c r="B17958" s="67" t="s">
        <v>554</v>
      </c>
      <c r="C17958" s="67" t="s">
        <v>555</v>
      </c>
      <c r="D17958" s="68" t="s">
        <v>385</v>
      </c>
      <c r="E17958" s="67" t="s">
        <v>386</v>
      </c>
      <c r="F17958" s="68" t="s">
        <v>588</v>
      </c>
      <c r="G17958" s="67" t="s">
        <v>589</v>
      </c>
      <c r="H17958" s="68" t="s">
        <v>362</v>
      </c>
      <c r="I17958" s="69">
        <v>30</v>
      </c>
      <c r="J17958" s="69">
        <v>35</v>
      </c>
      <c r="K17958" s="91"/>
      <c r="L17958" s="91"/>
    </row>
    <row r="17959" spans="2:12" x14ac:dyDescent="0.25">
      <c r="B17959" s="67" t="s">
        <v>554</v>
      </c>
      <c r="C17959" s="67" t="s">
        <v>555</v>
      </c>
      <c r="D17959" s="68" t="s">
        <v>385</v>
      </c>
      <c r="E17959" s="67" t="s">
        <v>386</v>
      </c>
      <c r="F17959" s="68" t="s">
        <v>588</v>
      </c>
      <c r="G17959" s="67" t="s">
        <v>589</v>
      </c>
      <c r="H17959" s="68" t="s">
        <v>363</v>
      </c>
      <c r="I17959" s="69">
        <v>40</v>
      </c>
      <c r="J17959" s="69">
        <v>64</v>
      </c>
      <c r="K17959" s="91"/>
      <c r="L17959" s="91"/>
    </row>
    <row r="17960" spans="2:12" x14ac:dyDescent="0.25">
      <c r="B17960" s="67" t="s">
        <v>554</v>
      </c>
      <c r="C17960" s="67" t="s">
        <v>555</v>
      </c>
      <c r="D17960" s="68" t="s">
        <v>385</v>
      </c>
      <c r="E17960" s="67" t="s">
        <v>386</v>
      </c>
      <c r="F17960" s="68" t="s">
        <v>588</v>
      </c>
      <c r="G17960" s="67" t="s">
        <v>589</v>
      </c>
      <c r="H17960" s="68" t="s">
        <v>364</v>
      </c>
      <c r="I17960" s="69">
        <v>0</v>
      </c>
      <c r="J17960" s="69">
        <v>0</v>
      </c>
      <c r="K17960" s="91"/>
      <c r="L17960" s="91"/>
    </row>
    <row r="17961" spans="2:12" x14ac:dyDescent="0.25">
      <c r="B17961" s="67" t="s">
        <v>554</v>
      </c>
      <c r="C17961" s="67" t="s">
        <v>555</v>
      </c>
      <c r="D17961" s="68" t="s">
        <v>385</v>
      </c>
      <c r="E17961" s="67" t="s">
        <v>386</v>
      </c>
      <c r="F17961" s="68" t="s">
        <v>588</v>
      </c>
      <c r="G17961" s="67" t="s">
        <v>589</v>
      </c>
      <c r="H17961" s="68" t="s">
        <v>362</v>
      </c>
      <c r="I17961" s="69">
        <v>0</v>
      </c>
      <c r="J17961" s="69">
        <v>0</v>
      </c>
      <c r="K17961" s="91"/>
      <c r="L17961" s="91"/>
    </row>
    <row r="17962" spans="2:12" x14ac:dyDescent="0.25">
      <c r="B17962" s="67" t="s">
        <v>554</v>
      </c>
      <c r="C17962" s="67" t="s">
        <v>555</v>
      </c>
      <c r="D17962" s="68" t="s">
        <v>385</v>
      </c>
      <c r="E17962" s="67" t="s">
        <v>386</v>
      </c>
      <c r="F17962" s="68" t="s">
        <v>588</v>
      </c>
      <c r="G17962" s="67" t="s">
        <v>589</v>
      </c>
      <c r="H17962" s="68" t="s">
        <v>363</v>
      </c>
      <c r="I17962" s="69">
        <v>6</v>
      </c>
      <c r="J17962" s="69">
        <v>12</v>
      </c>
      <c r="K17962" s="91"/>
      <c r="L17962" s="91"/>
    </row>
    <row r="17963" spans="2:12" x14ac:dyDescent="0.25">
      <c r="B17963" s="67" t="s">
        <v>554</v>
      </c>
      <c r="C17963" s="67" t="s">
        <v>555</v>
      </c>
      <c r="D17963" s="68" t="s">
        <v>385</v>
      </c>
      <c r="E17963" s="67" t="s">
        <v>386</v>
      </c>
      <c r="F17963" s="68" t="s">
        <v>588</v>
      </c>
      <c r="G17963" s="67" t="s">
        <v>589</v>
      </c>
      <c r="H17963" s="68" t="s">
        <v>362</v>
      </c>
      <c r="I17963" s="69">
        <v>0</v>
      </c>
      <c r="J17963" s="69">
        <v>0</v>
      </c>
      <c r="K17963" s="91"/>
      <c r="L17963" s="91"/>
    </row>
    <row r="17964" spans="2:12" x14ac:dyDescent="0.25">
      <c r="B17964" s="67" t="s">
        <v>554</v>
      </c>
      <c r="C17964" s="67" t="s">
        <v>555</v>
      </c>
      <c r="D17964" s="68" t="s">
        <v>385</v>
      </c>
      <c r="E17964" s="67" t="s">
        <v>386</v>
      </c>
      <c r="F17964" s="68" t="s">
        <v>588</v>
      </c>
      <c r="G17964" s="67" t="s">
        <v>589</v>
      </c>
      <c r="H17964" s="68" t="s">
        <v>363</v>
      </c>
      <c r="I17964" s="69">
        <v>51</v>
      </c>
      <c r="J17964" s="69">
        <v>69</v>
      </c>
      <c r="K17964" s="91"/>
      <c r="L17964" s="91"/>
    </row>
    <row r="17965" spans="2:12" x14ac:dyDescent="0.25">
      <c r="B17965" s="67" t="s">
        <v>554</v>
      </c>
      <c r="C17965" s="67" t="s">
        <v>555</v>
      </c>
      <c r="D17965" s="68" t="s">
        <v>385</v>
      </c>
      <c r="E17965" s="67" t="s">
        <v>386</v>
      </c>
      <c r="F17965" s="68" t="s">
        <v>588</v>
      </c>
      <c r="G17965" s="67" t="s">
        <v>589</v>
      </c>
      <c r="H17965" s="68" t="s">
        <v>364</v>
      </c>
      <c r="I17965" s="69">
        <v>5</v>
      </c>
      <c r="J17965" s="69">
        <v>30</v>
      </c>
      <c r="K17965" s="91"/>
      <c r="L17965" s="91"/>
    </row>
    <row r="17966" spans="2:12" x14ac:dyDescent="0.25">
      <c r="B17966" s="67" t="s">
        <v>554</v>
      </c>
      <c r="C17966" s="67" t="s">
        <v>555</v>
      </c>
      <c r="D17966" s="68" t="s">
        <v>385</v>
      </c>
      <c r="E17966" s="67" t="s">
        <v>386</v>
      </c>
      <c r="F17966" s="68" t="s">
        <v>588</v>
      </c>
      <c r="G17966" s="67" t="s">
        <v>589</v>
      </c>
      <c r="H17966" s="68" t="s">
        <v>362</v>
      </c>
      <c r="I17966" s="69">
        <v>210</v>
      </c>
      <c r="J17966" s="69">
        <v>212</v>
      </c>
      <c r="K17966" s="91"/>
      <c r="L17966" s="91"/>
    </row>
    <row r="17967" spans="2:12" x14ac:dyDescent="0.25">
      <c r="B17967" s="67" t="s">
        <v>554</v>
      </c>
      <c r="C17967" s="67" t="s">
        <v>555</v>
      </c>
      <c r="D17967" s="68" t="s">
        <v>385</v>
      </c>
      <c r="E17967" s="67" t="s">
        <v>386</v>
      </c>
      <c r="F17967" s="68" t="s">
        <v>588</v>
      </c>
      <c r="G17967" s="67" t="s">
        <v>589</v>
      </c>
      <c r="H17967" s="68" t="s">
        <v>363</v>
      </c>
      <c r="I17967" s="69">
        <v>126</v>
      </c>
      <c r="J17967" s="69">
        <v>155</v>
      </c>
      <c r="K17967" s="91"/>
      <c r="L17967" s="91"/>
    </row>
    <row r="17968" spans="2:12" x14ac:dyDescent="0.25">
      <c r="B17968" s="67" t="s">
        <v>554</v>
      </c>
      <c r="C17968" s="67" t="s">
        <v>555</v>
      </c>
      <c r="D17968" s="68" t="s">
        <v>385</v>
      </c>
      <c r="E17968" s="67" t="s">
        <v>386</v>
      </c>
      <c r="F17968" s="68" t="s">
        <v>588</v>
      </c>
      <c r="G17968" s="67" t="s">
        <v>589</v>
      </c>
      <c r="H17968" s="68" t="s">
        <v>364</v>
      </c>
      <c r="I17968" s="69">
        <v>33</v>
      </c>
      <c r="J17968" s="69">
        <v>56</v>
      </c>
      <c r="K17968" s="91"/>
      <c r="L17968" s="91"/>
    </row>
    <row r="17969" spans="2:12" x14ac:dyDescent="0.25">
      <c r="B17969" s="67" t="s">
        <v>554</v>
      </c>
      <c r="C17969" s="67" t="s">
        <v>555</v>
      </c>
      <c r="D17969" s="68" t="s">
        <v>385</v>
      </c>
      <c r="E17969" s="67" t="s">
        <v>386</v>
      </c>
      <c r="F17969" s="68" t="s">
        <v>588</v>
      </c>
      <c r="G17969" s="67" t="s">
        <v>589</v>
      </c>
      <c r="H17969" s="68" t="s">
        <v>362</v>
      </c>
      <c r="I17969" s="69">
        <v>41</v>
      </c>
      <c r="J17969" s="69">
        <v>101</v>
      </c>
      <c r="K17969" s="91"/>
      <c r="L17969" s="91"/>
    </row>
    <row r="17970" spans="2:12" x14ac:dyDescent="0.25">
      <c r="B17970" s="67" t="s">
        <v>554</v>
      </c>
      <c r="C17970" s="67" t="s">
        <v>555</v>
      </c>
      <c r="D17970" s="68" t="s">
        <v>385</v>
      </c>
      <c r="E17970" s="67" t="s">
        <v>386</v>
      </c>
      <c r="F17970" s="68" t="s">
        <v>588</v>
      </c>
      <c r="G17970" s="67" t="s">
        <v>589</v>
      </c>
      <c r="H17970" s="68" t="s">
        <v>363</v>
      </c>
      <c r="I17970" s="69">
        <v>202</v>
      </c>
      <c r="J17970" s="69">
        <v>378</v>
      </c>
      <c r="K17970" s="91"/>
      <c r="L17970" s="91"/>
    </row>
    <row r="17971" spans="2:12" x14ac:dyDescent="0.25">
      <c r="B17971" s="67" t="s">
        <v>554</v>
      </c>
      <c r="C17971" s="67" t="s">
        <v>555</v>
      </c>
      <c r="D17971" s="68" t="s">
        <v>385</v>
      </c>
      <c r="E17971" s="67" t="s">
        <v>386</v>
      </c>
      <c r="F17971" s="68" t="s">
        <v>588</v>
      </c>
      <c r="G17971" s="67" t="s">
        <v>589</v>
      </c>
      <c r="H17971" s="68" t="s">
        <v>364</v>
      </c>
      <c r="I17971" s="69">
        <v>40</v>
      </c>
      <c r="J17971" s="69">
        <v>20</v>
      </c>
      <c r="K17971" s="91"/>
      <c r="L17971" s="91"/>
    </row>
    <row r="17972" spans="2:12" x14ac:dyDescent="0.25">
      <c r="B17972" s="67" t="s">
        <v>554</v>
      </c>
      <c r="C17972" s="67" t="s">
        <v>555</v>
      </c>
      <c r="D17972" s="68" t="s">
        <v>385</v>
      </c>
      <c r="E17972" s="67" t="s">
        <v>386</v>
      </c>
      <c r="F17972" s="68" t="s">
        <v>588</v>
      </c>
      <c r="G17972" s="67" t="s">
        <v>589</v>
      </c>
      <c r="H17972" s="68" t="s">
        <v>362</v>
      </c>
      <c r="I17972" s="69">
        <v>68</v>
      </c>
      <c r="J17972" s="69">
        <v>77</v>
      </c>
      <c r="K17972" s="91"/>
      <c r="L17972" s="91"/>
    </row>
    <row r="17973" spans="2:12" x14ac:dyDescent="0.25">
      <c r="B17973" s="67" t="s">
        <v>554</v>
      </c>
      <c r="C17973" s="67" t="s">
        <v>555</v>
      </c>
      <c r="D17973" s="68" t="s">
        <v>385</v>
      </c>
      <c r="E17973" s="67" t="s">
        <v>386</v>
      </c>
      <c r="F17973" s="68" t="s">
        <v>588</v>
      </c>
      <c r="G17973" s="67" t="s">
        <v>589</v>
      </c>
      <c r="H17973" s="68" t="s">
        <v>363</v>
      </c>
      <c r="I17973" s="69">
        <v>257</v>
      </c>
      <c r="J17973" s="69">
        <v>407</v>
      </c>
      <c r="K17973" s="91"/>
      <c r="L17973" s="91"/>
    </row>
    <row r="17974" spans="2:12" x14ac:dyDescent="0.25">
      <c r="B17974" s="67" t="s">
        <v>554</v>
      </c>
      <c r="C17974" s="67" t="s">
        <v>555</v>
      </c>
      <c r="D17974" s="68" t="s">
        <v>385</v>
      </c>
      <c r="E17974" s="67" t="s">
        <v>386</v>
      </c>
      <c r="F17974" s="68" t="s">
        <v>588</v>
      </c>
      <c r="G17974" s="67" t="s">
        <v>589</v>
      </c>
      <c r="H17974" s="68" t="s">
        <v>364</v>
      </c>
      <c r="I17974" s="69">
        <v>10</v>
      </c>
      <c r="J17974" s="69">
        <v>33</v>
      </c>
      <c r="K17974" s="91"/>
      <c r="L17974" s="91"/>
    </row>
    <row r="17975" spans="2:12" x14ac:dyDescent="0.25">
      <c r="B17975" s="67" t="s">
        <v>554</v>
      </c>
      <c r="C17975" s="67" t="s">
        <v>555</v>
      </c>
      <c r="D17975" s="68" t="s">
        <v>385</v>
      </c>
      <c r="E17975" s="67" t="s">
        <v>386</v>
      </c>
      <c r="F17975" s="68" t="s">
        <v>588</v>
      </c>
      <c r="G17975" s="67" t="s">
        <v>589</v>
      </c>
      <c r="H17975" s="68" t="s">
        <v>362</v>
      </c>
      <c r="I17975" s="69">
        <v>0</v>
      </c>
      <c r="J17975" s="69">
        <v>0</v>
      </c>
      <c r="K17975" s="91"/>
      <c r="L17975" s="91"/>
    </row>
    <row r="17976" spans="2:12" x14ac:dyDescent="0.25">
      <c r="B17976" s="67" t="s">
        <v>554</v>
      </c>
      <c r="C17976" s="67" t="s">
        <v>555</v>
      </c>
      <c r="D17976" s="68" t="s">
        <v>385</v>
      </c>
      <c r="E17976" s="67" t="s">
        <v>386</v>
      </c>
      <c r="F17976" s="68" t="s">
        <v>588</v>
      </c>
      <c r="G17976" s="67" t="s">
        <v>589</v>
      </c>
      <c r="H17976" s="68" t="s">
        <v>363</v>
      </c>
      <c r="I17976" s="69">
        <v>3</v>
      </c>
      <c r="J17976" s="69">
        <v>6</v>
      </c>
      <c r="K17976" s="91"/>
      <c r="L17976" s="91"/>
    </row>
    <row r="17977" spans="2:12" x14ac:dyDescent="0.25">
      <c r="B17977" s="67" t="s">
        <v>554</v>
      </c>
      <c r="C17977" s="67" t="s">
        <v>555</v>
      </c>
      <c r="D17977" s="68" t="s">
        <v>385</v>
      </c>
      <c r="E17977" s="67" t="s">
        <v>386</v>
      </c>
      <c r="F17977" s="68" t="s">
        <v>588</v>
      </c>
      <c r="G17977" s="67" t="s">
        <v>589</v>
      </c>
      <c r="H17977" s="68" t="s">
        <v>363</v>
      </c>
      <c r="I17977" s="69">
        <v>0</v>
      </c>
      <c r="J17977" s="69">
        <v>30</v>
      </c>
      <c r="K17977" s="91"/>
      <c r="L17977" s="91"/>
    </row>
    <row r="17978" spans="2:12" x14ac:dyDescent="0.25">
      <c r="B17978" s="67" t="s">
        <v>554</v>
      </c>
      <c r="C17978" s="67" t="s">
        <v>555</v>
      </c>
      <c r="D17978" s="68" t="s">
        <v>385</v>
      </c>
      <c r="E17978" s="67" t="s">
        <v>386</v>
      </c>
      <c r="F17978" s="68" t="s">
        <v>588</v>
      </c>
      <c r="G17978" s="67" t="s">
        <v>589</v>
      </c>
      <c r="H17978" s="68" t="s">
        <v>364</v>
      </c>
      <c r="I17978" s="69">
        <v>0</v>
      </c>
      <c r="J17978" s="69">
        <v>42</v>
      </c>
      <c r="K17978" s="91"/>
      <c r="L17978" s="91"/>
    </row>
    <row r="17979" spans="2:12" x14ac:dyDescent="0.25">
      <c r="B17979" s="67" t="s">
        <v>554</v>
      </c>
      <c r="C17979" s="67" t="s">
        <v>555</v>
      </c>
      <c r="D17979" s="68" t="s">
        <v>385</v>
      </c>
      <c r="E17979" s="67" t="s">
        <v>386</v>
      </c>
      <c r="F17979" s="68" t="s">
        <v>588</v>
      </c>
      <c r="G17979" s="67" t="s">
        <v>589</v>
      </c>
      <c r="H17979" s="68" t="s">
        <v>363</v>
      </c>
      <c r="I17979" s="69">
        <v>0</v>
      </c>
      <c r="J17979" s="69">
        <v>0</v>
      </c>
      <c r="K17979" s="91"/>
      <c r="L17979" s="91"/>
    </row>
    <row r="17980" spans="2:12" x14ac:dyDescent="0.25">
      <c r="B17980" s="67" t="s">
        <v>554</v>
      </c>
      <c r="C17980" s="67" t="s">
        <v>555</v>
      </c>
      <c r="D17980" s="68" t="s">
        <v>385</v>
      </c>
      <c r="E17980" s="67" t="s">
        <v>386</v>
      </c>
      <c r="F17980" s="68" t="s">
        <v>588</v>
      </c>
      <c r="G17980" s="67" t="s">
        <v>589</v>
      </c>
      <c r="H17980" s="68" t="s">
        <v>364</v>
      </c>
      <c r="I17980" s="69">
        <v>13</v>
      </c>
      <c r="J17980" s="69">
        <v>0</v>
      </c>
      <c r="K17980" s="91"/>
      <c r="L17980" s="91"/>
    </row>
    <row r="17981" spans="2:12" x14ac:dyDescent="0.25">
      <c r="B17981" s="67" t="s">
        <v>554</v>
      </c>
      <c r="C17981" s="67" t="s">
        <v>555</v>
      </c>
      <c r="D17981" s="68" t="s">
        <v>385</v>
      </c>
      <c r="E17981" s="67" t="s">
        <v>386</v>
      </c>
      <c r="F17981" s="68" t="s">
        <v>588</v>
      </c>
      <c r="G17981" s="67" t="s">
        <v>589</v>
      </c>
      <c r="H17981" s="68" t="s">
        <v>362</v>
      </c>
      <c r="I17981" s="69">
        <v>16</v>
      </c>
      <c r="J17981" s="69">
        <v>12</v>
      </c>
      <c r="K17981" s="91"/>
      <c r="L17981" s="91"/>
    </row>
    <row r="17982" spans="2:12" x14ac:dyDescent="0.25">
      <c r="B17982" s="67" t="s">
        <v>554</v>
      </c>
      <c r="C17982" s="67" t="s">
        <v>555</v>
      </c>
      <c r="D17982" s="68" t="s">
        <v>385</v>
      </c>
      <c r="E17982" s="67" t="s">
        <v>386</v>
      </c>
      <c r="F17982" s="68" t="s">
        <v>588</v>
      </c>
      <c r="G17982" s="67" t="s">
        <v>589</v>
      </c>
      <c r="H17982" s="68" t="s">
        <v>363</v>
      </c>
      <c r="I17982" s="69">
        <v>4</v>
      </c>
      <c r="J17982" s="69">
        <v>0</v>
      </c>
      <c r="K17982" s="91"/>
      <c r="L17982" s="91"/>
    </row>
    <row r="17983" spans="2:12" x14ac:dyDescent="0.25">
      <c r="B17983" s="67" t="s">
        <v>554</v>
      </c>
      <c r="C17983" s="67" t="s">
        <v>555</v>
      </c>
      <c r="D17983" s="68" t="s">
        <v>385</v>
      </c>
      <c r="E17983" s="67" t="s">
        <v>386</v>
      </c>
      <c r="F17983" s="68" t="s">
        <v>588</v>
      </c>
      <c r="G17983" s="67" t="s">
        <v>589</v>
      </c>
      <c r="H17983" s="68" t="s">
        <v>364</v>
      </c>
      <c r="I17983" s="69">
        <v>0</v>
      </c>
      <c r="J17983" s="69">
        <v>0</v>
      </c>
      <c r="K17983" s="91"/>
      <c r="L17983" s="91"/>
    </row>
    <row r="17984" spans="2:12" x14ac:dyDescent="0.25">
      <c r="B17984" s="67" t="s">
        <v>554</v>
      </c>
      <c r="C17984" s="67" t="s">
        <v>555</v>
      </c>
      <c r="D17984" s="68" t="s">
        <v>385</v>
      </c>
      <c r="E17984" s="67" t="s">
        <v>386</v>
      </c>
      <c r="F17984" s="68" t="s">
        <v>588</v>
      </c>
      <c r="G17984" s="67" t="s">
        <v>589</v>
      </c>
      <c r="H17984" s="68" t="s">
        <v>362</v>
      </c>
      <c r="I17984" s="69">
        <v>30</v>
      </c>
      <c r="J17984" s="69">
        <v>30</v>
      </c>
      <c r="K17984" s="91"/>
      <c r="L17984" s="91"/>
    </row>
    <row r="17985" spans="2:12" x14ac:dyDescent="0.25">
      <c r="B17985" s="67" t="s">
        <v>554</v>
      </c>
      <c r="C17985" s="67" t="s">
        <v>555</v>
      </c>
      <c r="D17985" s="68" t="s">
        <v>385</v>
      </c>
      <c r="E17985" s="67" t="s">
        <v>386</v>
      </c>
      <c r="F17985" s="68" t="s">
        <v>588</v>
      </c>
      <c r="G17985" s="67" t="s">
        <v>589</v>
      </c>
      <c r="H17985" s="68" t="s">
        <v>363</v>
      </c>
      <c r="I17985" s="69">
        <v>83</v>
      </c>
      <c r="J17985" s="69">
        <v>169</v>
      </c>
      <c r="K17985" s="91"/>
      <c r="L17985" s="91"/>
    </row>
    <row r="17986" spans="2:12" x14ac:dyDescent="0.25">
      <c r="B17986" s="67" t="s">
        <v>554</v>
      </c>
      <c r="C17986" s="67" t="s">
        <v>555</v>
      </c>
      <c r="D17986" s="68" t="s">
        <v>385</v>
      </c>
      <c r="E17986" s="67" t="s">
        <v>386</v>
      </c>
      <c r="F17986" s="68" t="s">
        <v>588</v>
      </c>
      <c r="G17986" s="67" t="s">
        <v>589</v>
      </c>
      <c r="H17986" s="68" t="s">
        <v>364</v>
      </c>
      <c r="I17986" s="69">
        <v>16</v>
      </c>
      <c r="J17986" s="69">
        <v>27</v>
      </c>
      <c r="K17986" s="91"/>
      <c r="L17986" s="91"/>
    </row>
    <row r="17987" spans="2:12" x14ac:dyDescent="0.25">
      <c r="B17987" s="67" t="s">
        <v>554</v>
      </c>
      <c r="C17987" s="67" t="s">
        <v>555</v>
      </c>
      <c r="D17987" s="68" t="s">
        <v>385</v>
      </c>
      <c r="E17987" s="67" t="s">
        <v>386</v>
      </c>
      <c r="F17987" s="68" t="s">
        <v>588</v>
      </c>
      <c r="G17987" s="67" t="s">
        <v>589</v>
      </c>
      <c r="H17987" s="68" t="s">
        <v>362</v>
      </c>
      <c r="I17987" s="69">
        <v>80</v>
      </c>
      <c r="J17987" s="69">
        <v>140</v>
      </c>
      <c r="K17987" s="91"/>
      <c r="L17987" s="91"/>
    </row>
    <row r="17988" spans="2:12" x14ac:dyDescent="0.25">
      <c r="B17988" s="67" t="s">
        <v>554</v>
      </c>
      <c r="C17988" s="67" t="s">
        <v>555</v>
      </c>
      <c r="D17988" s="68" t="s">
        <v>385</v>
      </c>
      <c r="E17988" s="67" t="s">
        <v>386</v>
      </c>
      <c r="F17988" s="68" t="s">
        <v>588</v>
      </c>
      <c r="G17988" s="67" t="s">
        <v>589</v>
      </c>
      <c r="H17988" s="68" t="s">
        <v>363</v>
      </c>
      <c r="I17988" s="69">
        <v>183</v>
      </c>
      <c r="J17988" s="69">
        <v>278</v>
      </c>
      <c r="K17988" s="91"/>
      <c r="L17988" s="91"/>
    </row>
    <row r="17989" spans="2:12" x14ac:dyDescent="0.25">
      <c r="B17989" s="67" t="s">
        <v>554</v>
      </c>
      <c r="C17989" s="67" t="s">
        <v>555</v>
      </c>
      <c r="D17989" s="68" t="s">
        <v>385</v>
      </c>
      <c r="E17989" s="67" t="s">
        <v>386</v>
      </c>
      <c r="F17989" s="68" t="s">
        <v>588</v>
      </c>
      <c r="G17989" s="67" t="s">
        <v>589</v>
      </c>
      <c r="H17989" s="68" t="s">
        <v>364</v>
      </c>
      <c r="I17989" s="69">
        <v>40</v>
      </c>
      <c r="J17989" s="69">
        <v>53</v>
      </c>
      <c r="K17989" s="91"/>
      <c r="L17989" s="91"/>
    </row>
    <row r="17990" spans="2:12" x14ac:dyDescent="0.25">
      <c r="B17990" s="67" t="s">
        <v>554</v>
      </c>
      <c r="C17990" s="67" t="s">
        <v>555</v>
      </c>
      <c r="D17990" s="68" t="s">
        <v>385</v>
      </c>
      <c r="E17990" s="67" t="s">
        <v>386</v>
      </c>
      <c r="F17990" s="68" t="s">
        <v>588</v>
      </c>
      <c r="G17990" s="67" t="s">
        <v>589</v>
      </c>
      <c r="H17990" s="68" t="s">
        <v>362</v>
      </c>
      <c r="I17990" s="69">
        <v>0</v>
      </c>
      <c r="J17990" s="69">
        <v>0</v>
      </c>
      <c r="K17990" s="91"/>
      <c r="L17990" s="91"/>
    </row>
    <row r="17991" spans="2:12" x14ac:dyDescent="0.25">
      <c r="B17991" s="67" t="s">
        <v>554</v>
      </c>
      <c r="C17991" s="67" t="s">
        <v>555</v>
      </c>
      <c r="D17991" s="68" t="s">
        <v>385</v>
      </c>
      <c r="E17991" s="67" t="s">
        <v>386</v>
      </c>
      <c r="F17991" s="68" t="s">
        <v>588</v>
      </c>
      <c r="G17991" s="67" t="s">
        <v>589</v>
      </c>
      <c r="H17991" s="68" t="s">
        <v>364</v>
      </c>
      <c r="I17991" s="69">
        <v>0</v>
      </c>
      <c r="J17991" s="69">
        <v>0</v>
      </c>
      <c r="K17991" s="91"/>
      <c r="L17991" s="91"/>
    </row>
    <row r="17992" spans="2:12" x14ac:dyDescent="0.25">
      <c r="B17992" s="67" t="s">
        <v>554</v>
      </c>
      <c r="C17992" s="67" t="s">
        <v>555</v>
      </c>
      <c r="D17992" s="68" t="s">
        <v>385</v>
      </c>
      <c r="E17992" s="67" t="s">
        <v>386</v>
      </c>
      <c r="F17992" s="68" t="s">
        <v>588</v>
      </c>
      <c r="G17992" s="67" t="s">
        <v>589</v>
      </c>
      <c r="H17992" s="68" t="s">
        <v>362</v>
      </c>
      <c r="I17992" s="69">
        <v>11</v>
      </c>
      <c r="J17992" s="69">
        <v>11</v>
      </c>
      <c r="K17992" s="91"/>
      <c r="L17992" s="91"/>
    </row>
    <row r="17993" spans="2:12" x14ac:dyDescent="0.25">
      <c r="B17993" s="67" t="s">
        <v>554</v>
      </c>
      <c r="C17993" s="67" t="s">
        <v>555</v>
      </c>
      <c r="D17993" s="68" t="s">
        <v>385</v>
      </c>
      <c r="E17993" s="67" t="s">
        <v>386</v>
      </c>
      <c r="F17993" s="68" t="s">
        <v>588</v>
      </c>
      <c r="G17993" s="67" t="s">
        <v>589</v>
      </c>
      <c r="H17993" s="68" t="s">
        <v>363</v>
      </c>
      <c r="I17993" s="69">
        <v>7</v>
      </c>
      <c r="J17993" s="69">
        <v>0</v>
      </c>
      <c r="K17993" s="91"/>
      <c r="L17993" s="91"/>
    </row>
    <row r="17994" spans="2:12" x14ac:dyDescent="0.25">
      <c r="B17994" s="67" t="s">
        <v>554</v>
      </c>
      <c r="C17994" s="67" t="s">
        <v>555</v>
      </c>
      <c r="D17994" s="68" t="s">
        <v>385</v>
      </c>
      <c r="E17994" s="67" t="s">
        <v>386</v>
      </c>
      <c r="F17994" s="68" t="s">
        <v>588</v>
      </c>
      <c r="G17994" s="67" t="s">
        <v>589</v>
      </c>
      <c r="H17994" s="68" t="s">
        <v>364</v>
      </c>
      <c r="I17994" s="69">
        <v>0</v>
      </c>
      <c r="J17994" s="69">
        <v>0</v>
      </c>
      <c r="K17994" s="91"/>
      <c r="L17994" s="91"/>
    </row>
    <row r="17995" spans="2:12" x14ac:dyDescent="0.25">
      <c r="B17995" s="67" t="s">
        <v>554</v>
      </c>
      <c r="C17995" s="67" t="s">
        <v>555</v>
      </c>
      <c r="D17995" s="68" t="s">
        <v>385</v>
      </c>
      <c r="E17995" s="67" t="s">
        <v>386</v>
      </c>
      <c r="F17995" s="68" t="s">
        <v>588</v>
      </c>
      <c r="G17995" s="67" t="s">
        <v>589</v>
      </c>
      <c r="H17995" s="68" t="s">
        <v>363</v>
      </c>
      <c r="I17995" s="69">
        <v>0</v>
      </c>
      <c r="J17995" s="69">
        <v>0</v>
      </c>
      <c r="K17995" s="91"/>
      <c r="L17995" s="91"/>
    </row>
    <row r="17996" spans="2:12" x14ac:dyDescent="0.25">
      <c r="B17996" s="67" t="s">
        <v>554</v>
      </c>
      <c r="C17996" s="67" t="s">
        <v>555</v>
      </c>
      <c r="D17996" s="68" t="s">
        <v>385</v>
      </c>
      <c r="E17996" s="67" t="s">
        <v>386</v>
      </c>
      <c r="F17996" s="68" t="s">
        <v>588</v>
      </c>
      <c r="G17996" s="67" t="s">
        <v>589</v>
      </c>
      <c r="H17996" s="68" t="s">
        <v>364</v>
      </c>
      <c r="I17996" s="69">
        <v>0</v>
      </c>
      <c r="J17996" s="69">
        <v>0</v>
      </c>
      <c r="K17996" s="91"/>
      <c r="L17996" s="91"/>
    </row>
    <row r="17997" spans="2:12" x14ac:dyDescent="0.25">
      <c r="B17997" s="67" t="s">
        <v>554</v>
      </c>
      <c r="C17997" s="67" t="s">
        <v>555</v>
      </c>
      <c r="D17997" s="68" t="s">
        <v>385</v>
      </c>
      <c r="E17997" s="67" t="s">
        <v>386</v>
      </c>
      <c r="F17997" s="68" t="s">
        <v>588</v>
      </c>
      <c r="G17997" s="67" t="s">
        <v>589</v>
      </c>
      <c r="H17997" s="68" t="s">
        <v>362</v>
      </c>
      <c r="I17997" s="69">
        <v>26</v>
      </c>
      <c r="J17997" s="69">
        <v>24</v>
      </c>
      <c r="K17997" s="91"/>
      <c r="L17997" s="91"/>
    </row>
    <row r="17998" spans="2:12" x14ac:dyDescent="0.25">
      <c r="B17998" s="67" t="s">
        <v>554</v>
      </c>
      <c r="C17998" s="67" t="s">
        <v>555</v>
      </c>
      <c r="D17998" s="68" t="s">
        <v>385</v>
      </c>
      <c r="E17998" s="67" t="s">
        <v>386</v>
      </c>
      <c r="F17998" s="68" t="s">
        <v>588</v>
      </c>
      <c r="G17998" s="67" t="s">
        <v>589</v>
      </c>
      <c r="H17998" s="68" t="s">
        <v>363</v>
      </c>
      <c r="I17998" s="69">
        <v>108</v>
      </c>
      <c r="J17998" s="69">
        <v>172</v>
      </c>
      <c r="K17998" s="91"/>
      <c r="L17998" s="91"/>
    </row>
    <row r="17999" spans="2:12" x14ac:dyDescent="0.25">
      <c r="B17999" s="67" t="s">
        <v>554</v>
      </c>
      <c r="C17999" s="67" t="s">
        <v>555</v>
      </c>
      <c r="D17999" s="68" t="s">
        <v>385</v>
      </c>
      <c r="E17999" s="67" t="s">
        <v>386</v>
      </c>
      <c r="F17999" s="68" t="s">
        <v>588</v>
      </c>
      <c r="G17999" s="67" t="s">
        <v>589</v>
      </c>
      <c r="H17999" s="68" t="s">
        <v>364</v>
      </c>
      <c r="I17999" s="69">
        <v>64</v>
      </c>
      <c r="J17999" s="69">
        <v>86</v>
      </c>
      <c r="K17999" s="91"/>
      <c r="L17999" s="91"/>
    </row>
    <row r="18000" spans="2:12" x14ac:dyDescent="0.25">
      <c r="B18000" s="67" t="s">
        <v>554</v>
      </c>
      <c r="C18000" s="67" t="s">
        <v>555</v>
      </c>
      <c r="D18000" s="68" t="s">
        <v>385</v>
      </c>
      <c r="E18000" s="67" t="s">
        <v>386</v>
      </c>
      <c r="F18000" s="68" t="s">
        <v>588</v>
      </c>
      <c r="G18000" s="67" t="s">
        <v>589</v>
      </c>
      <c r="H18000" s="68" t="s">
        <v>363</v>
      </c>
      <c r="I18000" s="69">
        <v>0</v>
      </c>
      <c r="J18000" s="69">
        <v>0</v>
      </c>
      <c r="K18000" s="91"/>
      <c r="L18000" s="91"/>
    </row>
    <row r="18001" spans="2:12" x14ac:dyDescent="0.25">
      <c r="B18001" s="67" t="s">
        <v>554</v>
      </c>
      <c r="C18001" s="67" t="s">
        <v>555</v>
      </c>
      <c r="D18001" s="68" t="s">
        <v>385</v>
      </c>
      <c r="E18001" s="67" t="s">
        <v>386</v>
      </c>
      <c r="F18001" s="68" t="s">
        <v>588</v>
      </c>
      <c r="G18001" s="67" t="s">
        <v>589</v>
      </c>
      <c r="H18001" s="68" t="s">
        <v>364</v>
      </c>
      <c r="I18001" s="69">
        <v>0</v>
      </c>
      <c r="J18001" s="69">
        <v>0</v>
      </c>
      <c r="K18001" s="91"/>
      <c r="L18001" s="91"/>
    </row>
    <row r="18002" spans="2:12" x14ac:dyDescent="0.25">
      <c r="B18002" s="67" t="s">
        <v>554</v>
      </c>
      <c r="C18002" s="67" t="s">
        <v>555</v>
      </c>
      <c r="D18002" s="68" t="s">
        <v>385</v>
      </c>
      <c r="E18002" s="67" t="s">
        <v>386</v>
      </c>
      <c r="F18002" s="68" t="s">
        <v>588</v>
      </c>
      <c r="G18002" s="67" t="s">
        <v>589</v>
      </c>
      <c r="H18002" s="68" t="s">
        <v>362</v>
      </c>
      <c r="I18002" s="69">
        <v>110</v>
      </c>
      <c r="J18002" s="69">
        <v>122</v>
      </c>
      <c r="K18002" s="91"/>
      <c r="L18002" s="91"/>
    </row>
    <row r="18003" spans="2:12" x14ac:dyDescent="0.25">
      <c r="B18003" s="67" t="s">
        <v>554</v>
      </c>
      <c r="C18003" s="67" t="s">
        <v>555</v>
      </c>
      <c r="D18003" s="68" t="s">
        <v>385</v>
      </c>
      <c r="E18003" s="67" t="s">
        <v>386</v>
      </c>
      <c r="F18003" s="68" t="s">
        <v>588</v>
      </c>
      <c r="G18003" s="67" t="s">
        <v>589</v>
      </c>
      <c r="H18003" s="68" t="s">
        <v>363</v>
      </c>
      <c r="I18003" s="69">
        <v>101</v>
      </c>
      <c r="J18003" s="69">
        <v>198</v>
      </c>
      <c r="K18003" s="91"/>
      <c r="L18003" s="91"/>
    </row>
    <row r="18004" spans="2:12" x14ac:dyDescent="0.25">
      <c r="B18004" s="67" t="s">
        <v>554</v>
      </c>
      <c r="C18004" s="67" t="s">
        <v>555</v>
      </c>
      <c r="D18004" s="68" t="s">
        <v>385</v>
      </c>
      <c r="E18004" s="67" t="s">
        <v>386</v>
      </c>
      <c r="F18004" s="68" t="s">
        <v>588</v>
      </c>
      <c r="G18004" s="67" t="s">
        <v>589</v>
      </c>
      <c r="H18004" s="68" t="s">
        <v>364</v>
      </c>
      <c r="I18004" s="69">
        <v>10</v>
      </c>
      <c r="J18004" s="69">
        <v>42</v>
      </c>
      <c r="K18004" s="91"/>
      <c r="L18004" s="91"/>
    </row>
    <row r="18005" spans="2:12" x14ac:dyDescent="0.25">
      <c r="B18005" s="67" t="s">
        <v>554</v>
      </c>
      <c r="C18005" s="67" t="s">
        <v>555</v>
      </c>
      <c r="D18005" s="68" t="s">
        <v>385</v>
      </c>
      <c r="E18005" s="67" t="s">
        <v>386</v>
      </c>
      <c r="F18005" s="68" t="s">
        <v>588</v>
      </c>
      <c r="G18005" s="67" t="s">
        <v>589</v>
      </c>
      <c r="H18005" s="68" t="s">
        <v>363</v>
      </c>
      <c r="I18005" s="69">
        <v>0</v>
      </c>
      <c r="J18005" s="69">
        <v>0</v>
      </c>
      <c r="K18005" s="91"/>
      <c r="L18005" s="91"/>
    </row>
    <row r="18006" spans="2:12" x14ac:dyDescent="0.25">
      <c r="B18006" s="67" t="s">
        <v>554</v>
      </c>
      <c r="C18006" s="67" t="s">
        <v>555</v>
      </c>
      <c r="D18006" s="68" t="s">
        <v>385</v>
      </c>
      <c r="E18006" s="67" t="s">
        <v>386</v>
      </c>
      <c r="F18006" s="68" t="s">
        <v>588</v>
      </c>
      <c r="G18006" s="67" t="s">
        <v>589</v>
      </c>
      <c r="H18006" s="68" t="s">
        <v>362</v>
      </c>
      <c r="I18006" s="69">
        <v>2</v>
      </c>
      <c r="J18006" s="69">
        <v>40</v>
      </c>
      <c r="K18006" s="91"/>
      <c r="L18006" s="91"/>
    </row>
    <row r="18007" spans="2:12" x14ac:dyDescent="0.25">
      <c r="B18007" s="67" t="s">
        <v>554</v>
      </c>
      <c r="C18007" s="67" t="s">
        <v>555</v>
      </c>
      <c r="D18007" s="68" t="s">
        <v>385</v>
      </c>
      <c r="E18007" s="67" t="s">
        <v>386</v>
      </c>
      <c r="F18007" s="68" t="s">
        <v>588</v>
      </c>
      <c r="G18007" s="67" t="s">
        <v>589</v>
      </c>
      <c r="H18007" s="68" t="s">
        <v>363</v>
      </c>
      <c r="I18007" s="69">
        <v>14</v>
      </c>
      <c r="J18007" s="69">
        <v>16</v>
      </c>
      <c r="K18007" s="91"/>
      <c r="L18007" s="91"/>
    </row>
    <row r="18008" spans="2:12" x14ac:dyDescent="0.25">
      <c r="B18008" s="67" t="s">
        <v>554</v>
      </c>
      <c r="C18008" s="67" t="s">
        <v>555</v>
      </c>
      <c r="D18008" s="68" t="s">
        <v>385</v>
      </c>
      <c r="E18008" s="67" t="s">
        <v>386</v>
      </c>
      <c r="F18008" s="68" t="s">
        <v>588</v>
      </c>
      <c r="G18008" s="67" t="s">
        <v>589</v>
      </c>
      <c r="H18008" s="68" t="s">
        <v>364</v>
      </c>
      <c r="I18008" s="69">
        <v>0</v>
      </c>
      <c r="J18008" s="69">
        <v>25</v>
      </c>
      <c r="K18008" s="91"/>
      <c r="L18008" s="91"/>
    </row>
    <row r="18009" spans="2:12" x14ac:dyDescent="0.25">
      <c r="B18009" s="67" t="s">
        <v>554</v>
      </c>
      <c r="C18009" s="67" t="s">
        <v>555</v>
      </c>
      <c r="D18009" s="68" t="s">
        <v>385</v>
      </c>
      <c r="E18009" s="67" t="s">
        <v>386</v>
      </c>
      <c r="F18009" s="68" t="s">
        <v>588</v>
      </c>
      <c r="G18009" s="67" t="s">
        <v>589</v>
      </c>
      <c r="H18009" s="68" t="s">
        <v>362</v>
      </c>
      <c r="I18009" s="69">
        <v>78</v>
      </c>
      <c r="J18009" s="69">
        <v>39</v>
      </c>
      <c r="K18009" s="91"/>
      <c r="L18009" s="91"/>
    </row>
    <row r="18010" spans="2:12" x14ac:dyDescent="0.25">
      <c r="B18010" s="67" t="s">
        <v>554</v>
      </c>
      <c r="C18010" s="67" t="s">
        <v>555</v>
      </c>
      <c r="D18010" s="68" t="s">
        <v>385</v>
      </c>
      <c r="E18010" s="67" t="s">
        <v>386</v>
      </c>
      <c r="F18010" s="68" t="s">
        <v>588</v>
      </c>
      <c r="G18010" s="67" t="s">
        <v>589</v>
      </c>
      <c r="H18010" s="68" t="s">
        <v>363</v>
      </c>
      <c r="I18010" s="69">
        <v>32</v>
      </c>
      <c r="J18010" s="69">
        <v>18</v>
      </c>
      <c r="K18010" s="91"/>
      <c r="L18010" s="91"/>
    </row>
    <row r="18011" spans="2:12" x14ac:dyDescent="0.25">
      <c r="B18011" s="67" t="s">
        <v>554</v>
      </c>
      <c r="C18011" s="67" t="s">
        <v>555</v>
      </c>
      <c r="D18011" s="68" t="s">
        <v>385</v>
      </c>
      <c r="E18011" s="67" t="s">
        <v>386</v>
      </c>
      <c r="F18011" s="68" t="s">
        <v>588</v>
      </c>
      <c r="G18011" s="67" t="s">
        <v>589</v>
      </c>
      <c r="H18011" s="68" t="s">
        <v>364</v>
      </c>
      <c r="I18011" s="69">
        <v>69</v>
      </c>
      <c r="J18011" s="69">
        <v>56</v>
      </c>
      <c r="K18011" s="91"/>
      <c r="L18011" s="91"/>
    </row>
    <row r="18012" spans="2:12" x14ac:dyDescent="0.25">
      <c r="B18012" s="67" t="s">
        <v>554</v>
      </c>
      <c r="C18012" s="67" t="s">
        <v>555</v>
      </c>
      <c r="D18012" s="68" t="s">
        <v>385</v>
      </c>
      <c r="E18012" s="67" t="s">
        <v>386</v>
      </c>
      <c r="F18012" s="68" t="s">
        <v>588</v>
      </c>
      <c r="G18012" s="67" t="s">
        <v>589</v>
      </c>
      <c r="H18012" s="68" t="s">
        <v>362</v>
      </c>
      <c r="I18012" s="69">
        <v>0</v>
      </c>
      <c r="J18012" s="69">
        <v>0</v>
      </c>
      <c r="K18012" s="91"/>
      <c r="L18012" s="91"/>
    </row>
    <row r="18013" spans="2:12" x14ac:dyDescent="0.25">
      <c r="B18013" s="67" t="s">
        <v>554</v>
      </c>
      <c r="C18013" s="67" t="s">
        <v>555</v>
      </c>
      <c r="D18013" s="68" t="s">
        <v>385</v>
      </c>
      <c r="E18013" s="67" t="s">
        <v>386</v>
      </c>
      <c r="F18013" s="68" t="s">
        <v>588</v>
      </c>
      <c r="G18013" s="67" t="s">
        <v>589</v>
      </c>
      <c r="H18013" s="68" t="s">
        <v>363</v>
      </c>
      <c r="I18013" s="69">
        <v>0</v>
      </c>
      <c r="J18013" s="69">
        <v>0</v>
      </c>
      <c r="K18013" s="91"/>
      <c r="L18013" s="91"/>
    </row>
    <row r="18014" spans="2:12" x14ac:dyDescent="0.25">
      <c r="B18014" s="67" t="s">
        <v>554</v>
      </c>
      <c r="C18014" s="67" t="s">
        <v>555</v>
      </c>
      <c r="D18014" s="68" t="s">
        <v>385</v>
      </c>
      <c r="E18014" s="67" t="s">
        <v>386</v>
      </c>
      <c r="F18014" s="68" t="s">
        <v>588</v>
      </c>
      <c r="G18014" s="67" t="s">
        <v>589</v>
      </c>
      <c r="H18014" s="68" t="s">
        <v>364</v>
      </c>
      <c r="I18014" s="69">
        <v>0</v>
      </c>
      <c r="J18014" s="69">
        <v>0</v>
      </c>
      <c r="K18014" s="91"/>
      <c r="L18014" s="91"/>
    </row>
    <row r="18015" spans="2:12" x14ac:dyDescent="0.25">
      <c r="B18015" s="67" t="s">
        <v>554</v>
      </c>
      <c r="C18015" s="67" t="s">
        <v>555</v>
      </c>
      <c r="D18015" s="68" t="s">
        <v>385</v>
      </c>
      <c r="E18015" s="67" t="s">
        <v>386</v>
      </c>
      <c r="F18015" s="68" t="s">
        <v>588</v>
      </c>
      <c r="G18015" s="67" t="s">
        <v>589</v>
      </c>
      <c r="H18015" s="68" t="s">
        <v>362</v>
      </c>
      <c r="I18015" s="69">
        <v>0</v>
      </c>
      <c r="J18015" s="69">
        <v>0</v>
      </c>
      <c r="K18015" s="91"/>
      <c r="L18015" s="91"/>
    </row>
    <row r="18016" spans="2:12" x14ac:dyDescent="0.25">
      <c r="B18016" s="67" t="s">
        <v>554</v>
      </c>
      <c r="C18016" s="67" t="s">
        <v>555</v>
      </c>
      <c r="D18016" s="68" t="s">
        <v>385</v>
      </c>
      <c r="E18016" s="67" t="s">
        <v>386</v>
      </c>
      <c r="F18016" s="68" t="s">
        <v>588</v>
      </c>
      <c r="G18016" s="67" t="s">
        <v>589</v>
      </c>
      <c r="H18016" s="68" t="s">
        <v>363</v>
      </c>
      <c r="I18016" s="69">
        <v>0</v>
      </c>
      <c r="J18016" s="69">
        <v>9</v>
      </c>
      <c r="K18016" s="91"/>
      <c r="L18016" s="91"/>
    </row>
    <row r="18017" spans="2:12" x14ac:dyDescent="0.25">
      <c r="B18017" s="67" t="s">
        <v>554</v>
      </c>
      <c r="C18017" s="67" t="s">
        <v>555</v>
      </c>
      <c r="D18017" s="68" t="s">
        <v>385</v>
      </c>
      <c r="E18017" s="67" t="s">
        <v>386</v>
      </c>
      <c r="F18017" s="68" t="s">
        <v>588</v>
      </c>
      <c r="G18017" s="67" t="s">
        <v>589</v>
      </c>
      <c r="H18017" s="68" t="s">
        <v>364</v>
      </c>
      <c r="I18017" s="69">
        <v>0</v>
      </c>
      <c r="J18017" s="69">
        <v>0</v>
      </c>
      <c r="K18017" s="91"/>
      <c r="L18017" s="91"/>
    </row>
    <row r="18018" spans="2:12" x14ac:dyDescent="0.25">
      <c r="B18018" s="67" t="s">
        <v>554</v>
      </c>
      <c r="C18018" s="67" t="s">
        <v>555</v>
      </c>
      <c r="D18018" s="68" t="s">
        <v>385</v>
      </c>
      <c r="E18018" s="67" t="s">
        <v>386</v>
      </c>
      <c r="F18018" s="68" t="s">
        <v>588</v>
      </c>
      <c r="G18018" s="67" t="s">
        <v>589</v>
      </c>
      <c r="H18018" s="68" t="s">
        <v>364</v>
      </c>
      <c r="I18018" s="69">
        <v>0</v>
      </c>
      <c r="J18018" s="69">
        <v>0</v>
      </c>
      <c r="K18018" s="91"/>
      <c r="L18018" s="91"/>
    </row>
    <row r="18019" spans="2:12" x14ac:dyDescent="0.25">
      <c r="B18019" s="67" t="s">
        <v>554</v>
      </c>
      <c r="C18019" s="67" t="s">
        <v>555</v>
      </c>
      <c r="D18019" s="68" t="s">
        <v>385</v>
      </c>
      <c r="E18019" s="67" t="s">
        <v>386</v>
      </c>
      <c r="F18019" s="68" t="s">
        <v>588</v>
      </c>
      <c r="G18019" s="67" t="s">
        <v>589</v>
      </c>
      <c r="H18019" s="68" t="s">
        <v>362</v>
      </c>
      <c r="I18019" s="69">
        <v>0.309</v>
      </c>
      <c r="J18019" s="69">
        <v>0.20599999999999999</v>
      </c>
      <c r="K18019" s="91"/>
      <c r="L18019" s="91"/>
    </row>
    <row r="18020" spans="2:12" x14ac:dyDescent="0.25">
      <c r="B18020" s="67" t="s">
        <v>554</v>
      </c>
      <c r="C18020" s="67" t="s">
        <v>555</v>
      </c>
      <c r="D18020" s="68" t="s">
        <v>385</v>
      </c>
      <c r="E18020" s="67" t="s">
        <v>386</v>
      </c>
      <c r="F18020" s="68" t="s">
        <v>588</v>
      </c>
      <c r="G18020" s="67" t="s">
        <v>589</v>
      </c>
      <c r="H18020" s="68" t="s">
        <v>363</v>
      </c>
      <c r="I18020" s="69">
        <v>0.39140000000000003</v>
      </c>
      <c r="J18020" s="69">
        <v>0.55620000000000003</v>
      </c>
      <c r="K18020" s="91"/>
      <c r="L18020" s="91"/>
    </row>
    <row r="18021" spans="2:12" x14ac:dyDescent="0.25">
      <c r="B18021" s="67" t="s">
        <v>554</v>
      </c>
      <c r="C18021" s="67" t="s">
        <v>555</v>
      </c>
      <c r="D18021" s="68" t="s">
        <v>385</v>
      </c>
      <c r="E18021" s="67" t="s">
        <v>386</v>
      </c>
      <c r="F18021" s="68" t="s">
        <v>588</v>
      </c>
      <c r="G18021" s="67" t="s">
        <v>589</v>
      </c>
      <c r="H18021" s="68" t="s">
        <v>364</v>
      </c>
      <c r="I18021" s="69">
        <v>0.45319999999999999</v>
      </c>
      <c r="J18021" s="69">
        <v>0.28839999999999999</v>
      </c>
      <c r="K18021" s="91"/>
      <c r="L18021" s="91"/>
    </row>
    <row r="18022" spans="2:12" x14ac:dyDescent="0.25">
      <c r="B18022" s="67" t="s">
        <v>554</v>
      </c>
      <c r="C18022" s="67" t="s">
        <v>555</v>
      </c>
      <c r="D18022" s="68" t="s">
        <v>385</v>
      </c>
      <c r="E18022" s="67" t="s">
        <v>386</v>
      </c>
      <c r="F18022" s="68" t="s">
        <v>588</v>
      </c>
      <c r="G18022" s="67" t="s">
        <v>589</v>
      </c>
      <c r="H18022" s="68" t="s">
        <v>362</v>
      </c>
      <c r="I18022" s="69">
        <v>32</v>
      </c>
      <c r="J18022" s="69">
        <v>45</v>
      </c>
      <c r="K18022" s="91"/>
      <c r="L18022" s="91"/>
    </row>
    <row r="18023" spans="2:12" x14ac:dyDescent="0.25">
      <c r="B18023" s="67" t="s">
        <v>554</v>
      </c>
      <c r="C18023" s="67" t="s">
        <v>555</v>
      </c>
      <c r="D18023" s="68" t="s">
        <v>385</v>
      </c>
      <c r="E18023" s="67" t="s">
        <v>386</v>
      </c>
      <c r="F18023" s="68" t="s">
        <v>588</v>
      </c>
      <c r="G18023" s="67" t="s">
        <v>589</v>
      </c>
      <c r="H18023" s="68" t="s">
        <v>363</v>
      </c>
      <c r="I18023" s="69">
        <v>151</v>
      </c>
      <c r="J18023" s="69">
        <v>298</v>
      </c>
      <c r="K18023" s="91"/>
      <c r="L18023" s="91"/>
    </row>
    <row r="18024" spans="2:12" x14ac:dyDescent="0.25">
      <c r="B18024" s="67" t="s">
        <v>554</v>
      </c>
      <c r="C18024" s="67" t="s">
        <v>555</v>
      </c>
      <c r="D18024" s="68" t="s">
        <v>385</v>
      </c>
      <c r="E18024" s="67" t="s">
        <v>386</v>
      </c>
      <c r="F18024" s="68" t="s">
        <v>588</v>
      </c>
      <c r="G18024" s="67" t="s">
        <v>589</v>
      </c>
      <c r="H18024" s="68" t="s">
        <v>364</v>
      </c>
      <c r="I18024" s="69">
        <v>28</v>
      </c>
      <c r="J18024" s="69">
        <v>18</v>
      </c>
      <c r="K18024" s="91"/>
      <c r="L18024" s="91"/>
    </row>
    <row r="18025" spans="2:12" x14ac:dyDescent="0.25">
      <c r="B18025" s="67" t="s">
        <v>554</v>
      </c>
      <c r="C18025" s="67" t="s">
        <v>555</v>
      </c>
      <c r="D18025" s="68" t="s">
        <v>385</v>
      </c>
      <c r="E18025" s="67" t="s">
        <v>386</v>
      </c>
      <c r="F18025" s="68" t="s">
        <v>588</v>
      </c>
      <c r="G18025" s="67" t="s">
        <v>589</v>
      </c>
      <c r="H18025" s="68" t="s">
        <v>362</v>
      </c>
      <c r="I18025" s="69">
        <v>0</v>
      </c>
      <c r="J18025" s="69">
        <v>0</v>
      </c>
      <c r="K18025" s="91"/>
      <c r="L18025" s="91"/>
    </row>
    <row r="18026" spans="2:12" x14ac:dyDescent="0.25">
      <c r="B18026" s="67" t="s">
        <v>554</v>
      </c>
      <c r="C18026" s="67" t="s">
        <v>555</v>
      </c>
      <c r="D18026" s="68" t="s">
        <v>385</v>
      </c>
      <c r="E18026" s="67" t="s">
        <v>386</v>
      </c>
      <c r="F18026" s="68" t="s">
        <v>588</v>
      </c>
      <c r="G18026" s="67" t="s">
        <v>589</v>
      </c>
      <c r="H18026" s="68" t="s">
        <v>363</v>
      </c>
      <c r="I18026" s="69">
        <v>0</v>
      </c>
      <c r="J18026" s="69">
        <v>0</v>
      </c>
      <c r="K18026" s="91"/>
      <c r="L18026" s="91"/>
    </row>
    <row r="18027" spans="2:12" x14ac:dyDescent="0.25">
      <c r="B18027" s="67" t="s">
        <v>554</v>
      </c>
      <c r="C18027" s="67" t="s">
        <v>555</v>
      </c>
      <c r="D18027" s="68" t="s">
        <v>385</v>
      </c>
      <c r="E18027" s="67" t="s">
        <v>386</v>
      </c>
      <c r="F18027" s="68" t="s">
        <v>588</v>
      </c>
      <c r="G18027" s="67" t="s">
        <v>589</v>
      </c>
      <c r="H18027" s="68" t="s">
        <v>362</v>
      </c>
      <c r="I18027" s="69">
        <v>0</v>
      </c>
      <c r="J18027" s="69">
        <v>20</v>
      </c>
      <c r="K18027" s="91"/>
      <c r="L18027" s="91"/>
    </row>
    <row r="18028" spans="2:12" x14ac:dyDescent="0.25">
      <c r="B18028" s="67" t="s">
        <v>554</v>
      </c>
      <c r="C18028" s="67" t="s">
        <v>555</v>
      </c>
      <c r="D18028" s="68" t="s">
        <v>385</v>
      </c>
      <c r="E18028" s="67" t="s">
        <v>386</v>
      </c>
      <c r="F18028" s="68" t="s">
        <v>588</v>
      </c>
      <c r="G18028" s="67" t="s">
        <v>589</v>
      </c>
      <c r="H18028" s="68" t="s">
        <v>363</v>
      </c>
      <c r="I18028" s="69">
        <v>18</v>
      </c>
      <c r="J18028" s="69">
        <v>44</v>
      </c>
      <c r="K18028" s="91"/>
      <c r="L18028" s="91"/>
    </row>
    <row r="18029" spans="2:12" x14ac:dyDescent="0.25">
      <c r="B18029" s="67" t="s">
        <v>554</v>
      </c>
      <c r="C18029" s="67" t="s">
        <v>555</v>
      </c>
      <c r="D18029" s="68" t="s">
        <v>385</v>
      </c>
      <c r="E18029" s="67" t="s">
        <v>386</v>
      </c>
      <c r="F18029" s="68" t="s">
        <v>588</v>
      </c>
      <c r="G18029" s="67" t="s">
        <v>589</v>
      </c>
      <c r="H18029" s="68" t="s">
        <v>364</v>
      </c>
      <c r="I18029" s="69">
        <v>22</v>
      </c>
      <c r="J18029" s="69">
        <v>0</v>
      </c>
      <c r="K18029" s="91"/>
      <c r="L18029" s="91"/>
    </row>
    <row r="18030" spans="2:12" x14ac:dyDescent="0.25">
      <c r="B18030" s="67" t="s">
        <v>554</v>
      </c>
      <c r="C18030" s="67" t="s">
        <v>555</v>
      </c>
      <c r="D18030" s="68" t="s">
        <v>385</v>
      </c>
      <c r="E18030" s="67" t="s">
        <v>386</v>
      </c>
      <c r="F18030" s="68" t="s">
        <v>588</v>
      </c>
      <c r="G18030" s="67" t="s">
        <v>589</v>
      </c>
      <c r="H18030" s="68" t="s">
        <v>363</v>
      </c>
      <c r="I18030" s="69">
        <v>0</v>
      </c>
      <c r="J18030" s="69">
        <v>0</v>
      </c>
      <c r="K18030" s="91"/>
      <c r="L18030" s="91"/>
    </row>
    <row r="18031" spans="2:12" x14ac:dyDescent="0.25">
      <c r="B18031" s="67" t="s">
        <v>554</v>
      </c>
      <c r="C18031" s="67" t="s">
        <v>555</v>
      </c>
      <c r="D18031" s="68" t="s">
        <v>385</v>
      </c>
      <c r="E18031" s="67" t="s">
        <v>386</v>
      </c>
      <c r="F18031" s="68" t="s">
        <v>588</v>
      </c>
      <c r="G18031" s="67" t="s">
        <v>589</v>
      </c>
      <c r="H18031" s="68" t="s">
        <v>363</v>
      </c>
      <c r="I18031" s="69">
        <v>0</v>
      </c>
      <c r="J18031" s="69">
        <v>0</v>
      </c>
      <c r="K18031" s="91"/>
      <c r="L18031" s="91"/>
    </row>
    <row r="18032" spans="2:12" x14ac:dyDescent="0.25">
      <c r="B18032" s="67" t="s">
        <v>554</v>
      </c>
      <c r="C18032" s="67" t="s">
        <v>555</v>
      </c>
      <c r="D18032" s="68" t="s">
        <v>385</v>
      </c>
      <c r="E18032" s="67" t="s">
        <v>386</v>
      </c>
      <c r="F18032" s="68" t="s">
        <v>588</v>
      </c>
      <c r="G18032" s="67" t="s">
        <v>589</v>
      </c>
      <c r="H18032" s="68" t="s">
        <v>362</v>
      </c>
      <c r="I18032" s="69">
        <v>32</v>
      </c>
      <c r="J18032" s="69">
        <v>39</v>
      </c>
      <c r="K18032" s="91"/>
      <c r="L18032" s="91"/>
    </row>
    <row r="18033" spans="2:12" x14ac:dyDescent="0.25">
      <c r="B18033" s="67" t="s">
        <v>554</v>
      </c>
      <c r="C18033" s="67" t="s">
        <v>555</v>
      </c>
      <c r="D18033" s="68" t="s">
        <v>385</v>
      </c>
      <c r="E18033" s="67" t="s">
        <v>386</v>
      </c>
      <c r="F18033" s="68" t="s">
        <v>588</v>
      </c>
      <c r="G18033" s="67" t="s">
        <v>589</v>
      </c>
      <c r="H18033" s="68" t="s">
        <v>363</v>
      </c>
      <c r="I18033" s="69">
        <v>120</v>
      </c>
      <c r="J18033" s="69">
        <v>173</v>
      </c>
      <c r="K18033" s="91"/>
      <c r="L18033" s="91"/>
    </row>
    <row r="18034" spans="2:12" x14ac:dyDescent="0.25">
      <c r="B18034" s="67" t="s">
        <v>554</v>
      </c>
      <c r="C18034" s="67" t="s">
        <v>555</v>
      </c>
      <c r="D18034" s="68" t="s">
        <v>385</v>
      </c>
      <c r="E18034" s="67" t="s">
        <v>386</v>
      </c>
      <c r="F18034" s="68" t="s">
        <v>588</v>
      </c>
      <c r="G18034" s="67" t="s">
        <v>589</v>
      </c>
      <c r="H18034" s="68" t="s">
        <v>364</v>
      </c>
      <c r="I18034" s="69">
        <v>29</v>
      </c>
      <c r="J18034" s="69">
        <v>0</v>
      </c>
      <c r="K18034" s="91"/>
      <c r="L18034" s="91"/>
    </row>
    <row r="18035" spans="2:12" x14ac:dyDescent="0.25">
      <c r="B18035" s="67" t="s">
        <v>554</v>
      </c>
      <c r="C18035" s="67" t="s">
        <v>555</v>
      </c>
      <c r="D18035" s="68" t="s">
        <v>385</v>
      </c>
      <c r="E18035" s="67" t="s">
        <v>386</v>
      </c>
      <c r="F18035" s="68" t="s">
        <v>588</v>
      </c>
      <c r="G18035" s="67" t="s">
        <v>589</v>
      </c>
      <c r="H18035" s="68" t="s">
        <v>362</v>
      </c>
      <c r="I18035" s="69">
        <v>0</v>
      </c>
      <c r="J18035" s="69">
        <v>4</v>
      </c>
      <c r="K18035" s="91"/>
      <c r="L18035" s="91"/>
    </row>
    <row r="18036" spans="2:12" x14ac:dyDescent="0.25">
      <c r="B18036" s="67" t="s">
        <v>554</v>
      </c>
      <c r="C18036" s="67" t="s">
        <v>555</v>
      </c>
      <c r="D18036" s="68" t="s">
        <v>385</v>
      </c>
      <c r="E18036" s="67" t="s">
        <v>386</v>
      </c>
      <c r="F18036" s="68" t="s">
        <v>588</v>
      </c>
      <c r="G18036" s="67" t="s">
        <v>589</v>
      </c>
      <c r="H18036" s="68" t="s">
        <v>363</v>
      </c>
      <c r="I18036" s="69">
        <v>0</v>
      </c>
      <c r="J18036" s="69">
        <v>0</v>
      </c>
      <c r="K18036" s="91"/>
      <c r="L18036" s="91"/>
    </row>
    <row r="18037" spans="2:12" x14ac:dyDescent="0.25">
      <c r="B18037" s="67" t="s">
        <v>554</v>
      </c>
      <c r="C18037" s="67" t="s">
        <v>555</v>
      </c>
      <c r="D18037" s="68" t="s">
        <v>385</v>
      </c>
      <c r="E18037" s="67" t="s">
        <v>386</v>
      </c>
      <c r="F18037" s="68" t="s">
        <v>588</v>
      </c>
      <c r="G18037" s="67" t="s">
        <v>589</v>
      </c>
      <c r="H18037" s="68" t="s">
        <v>362</v>
      </c>
      <c r="I18037" s="69">
        <v>0</v>
      </c>
      <c r="J18037" s="69">
        <v>0</v>
      </c>
      <c r="K18037" s="91"/>
      <c r="L18037" s="91"/>
    </row>
    <row r="18038" spans="2:12" x14ac:dyDescent="0.25">
      <c r="B18038" s="67" t="s">
        <v>554</v>
      </c>
      <c r="C18038" s="67" t="s">
        <v>555</v>
      </c>
      <c r="D18038" s="68" t="s">
        <v>385</v>
      </c>
      <c r="E18038" s="67" t="s">
        <v>386</v>
      </c>
      <c r="F18038" s="68" t="s">
        <v>588</v>
      </c>
      <c r="G18038" s="67" t="s">
        <v>589</v>
      </c>
      <c r="H18038" s="68" t="s">
        <v>363</v>
      </c>
      <c r="I18038" s="69">
        <v>0</v>
      </c>
      <c r="J18038" s="69">
        <v>0</v>
      </c>
      <c r="K18038" s="91"/>
      <c r="L18038" s="91"/>
    </row>
    <row r="18039" spans="2:12" x14ac:dyDescent="0.25">
      <c r="B18039" s="67" t="s">
        <v>554</v>
      </c>
      <c r="C18039" s="67" t="s">
        <v>555</v>
      </c>
      <c r="D18039" s="68" t="s">
        <v>385</v>
      </c>
      <c r="E18039" s="67" t="s">
        <v>386</v>
      </c>
      <c r="F18039" s="68" t="s">
        <v>588</v>
      </c>
      <c r="G18039" s="67" t="s">
        <v>589</v>
      </c>
      <c r="H18039" s="68" t="s">
        <v>364</v>
      </c>
      <c r="I18039" s="69">
        <v>0</v>
      </c>
      <c r="J18039" s="69">
        <v>1</v>
      </c>
      <c r="K18039" s="91"/>
      <c r="L18039" s="91"/>
    </row>
    <row r="18040" spans="2:12" x14ac:dyDescent="0.25">
      <c r="B18040" s="67" t="s">
        <v>554</v>
      </c>
      <c r="C18040" s="67" t="s">
        <v>555</v>
      </c>
      <c r="D18040" s="68" t="s">
        <v>385</v>
      </c>
      <c r="E18040" s="67" t="s">
        <v>386</v>
      </c>
      <c r="F18040" s="68" t="s">
        <v>588</v>
      </c>
      <c r="G18040" s="67" t="s">
        <v>589</v>
      </c>
      <c r="H18040" s="68" t="s">
        <v>362</v>
      </c>
      <c r="I18040" s="69">
        <v>0</v>
      </c>
      <c r="J18040" s="69">
        <v>0</v>
      </c>
      <c r="K18040" s="91"/>
      <c r="L18040" s="91"/>
    </row>
    <row r="18041" spans="2:12" x14ac:dyDescent="0.25">
      <c r="B18041" s="67" t="s">
        <v>554</v>
      </c>
      <c r="C18041" s="67" t="s">
        <v>555</v>
      </c>
      <c r="D18041" s="68" t="s">
        <v>385</v>
      </c>
      <c r="E18041" s="67" t="s">
        <v>386</v>
      </c>
      <c r="F18041" s="68" t="s">
        <v>588</v>
      </c>
      <c r="G18041" s="67" t="s">
        <v>589</v>
      </c>
      <c r="H18041" s="68" t="s">
        <v>363</v>
      </c>
      <c r="I18041" s="69">
        <v>0</v>
      </c>
      <c r="J18041" s="69">
        <v>0</v>
      </c>
      <c r="K18041" s="91"/>
      <c r="L18041" s="91"/>
    </row>
    <row r="18042" spans="2:12" x14ac:dyDescent="0.25">
      <c r="B18042" s="67" t="s">
        <v>554</v>
      </c>
      <c r="C18042" s="67" t="s">
        <v>555</v>
      </c>
      <c r="D18042" s="68" t="s">
        <v>385</v>
      </c>
      <c r="E18042" s="67" t="s">
        <v>386</v>
      </c>
      <c r="F18042" s="68" t="s">
        <v>588</v>
      </c>
      <c r="G18042" s="67" t="s">
        <v>589</v>
      </c>
      <c r="H18042" s="68" t="s">
        <v>363</v>
      </c>
      <c r="I18042" s="69">
        <v>0</v>
      </c>
      <c r="J18042" s="69">
        <v>0</v>
      </c>
      <c r="K18042" s="91"/>
      <c r="L18042" s="91"/>
    </row>
    <row r="18043" spans="2:12" x14ac:dyDescent="0.25">
      <c r="B18043" s="67" t="s">
        <v>554</v>
      </c>
      <c r="C18043" s="67" t="s">
        <v>555</v>
      </c>
      <c r="D18043" s="68" t="s">
        <v>385</v>
      </c>
      <c r="E18043" s="67" t="s">
        <v>386</v>
      </c>
      <c r="F18043" s="68" t="s">
        <v>588</v>
      </c>
      <c r="G18043" s="67" t="s">
        <v>589</v>
      </c>
      <c r="H18043" s="68" t="s">
        <v>362</v>
      </c>
      <c r="I18043" s="69">
        <v>10</v>
      </c>
      <c r="J18043" s="69">
        <v>10</v>
      </c>
      <c r="K18043" s="91"/>
      <c r="L18043" s="91"/>
    </row>
    <row r="18044" spans="2:12" x14ac:dyDescent="0.25">
      <c r="B18044" s="67" t="s">
        <v>554</v>
      </c>
      <c r="C18044" s="67" t="s">
        <v>555</v>
      </c>
      <c r="D18044" s="68" t="s">
        <v>385</v>
      </c>
      <c r="E18044" s="67" t="s">
        <v>386</v>
      </c>
      <c r="F18044" s="68" t="s">
        <v>588</v>
      </c>
      <c r="G18044" s="67" t="s">
        <v>589</v>
      </c>
      <c r="H18044" s="68" t="s">
        <v>363</v>
      </c>
      <c r="I18044" s="69">
        <v>8</v>
      </c>
      <c r="J18044" s="69">
        <v>17</v>
      </c>
      <c r="K18044" s="91"/>
      <c r="L18044" s="91"/>
    </row>
    <row r="18045" spans="2:12" x14ac:dyDescent="0.25">
      <c r="B18045" s="67" t="s">
        <v>554</v>
      </c>
      <c r="C18045" s="67" t="s">
        <v>555</v>
      </c>
      <c r="D18045" s="68" t="s">
        <v>385</v>
      </c>
      <c r="E18045" s="67" t="s">
        <v>386</v>
      </c>
      <c r="F18045" s="68" t="s">
        <v>588</v>
      </c>
      <c r="G18045" s="67" t="s">
        <v>589</v>
      </c>
      <c r="H18045" s="68" t="s">
        <v>364</v>
      </c>
      <c r="I18045" s="69">
        <v>0</v>
      </c>
      <c r="J18045" s="69">
        <v>0</v>
      </c>
      <c r="K18045" s="91"/>
      <c r="L18045" s="91"/>
    </row>
    <row r="18046" spans="2:12" x14ac:dyDescent="0.25">
      <c r="B18046" s="67" t="s">
        <v>554</v>
      </c>
      <c r="C18046" s="67" t="s">
        <v>555</v>
      </c>
      <c r="D18046" s="68" t="s">
        <v>385</v>
      </c>
      <c r="E18046" s="67" t="s">
        <v>386</v>
      </c>
      <c r="F18046" s="68" t="s">
        <v>588</v>
      </c>
      <c r="G18046" s="67" t="s">
        <v>589</v>
      </c>
      <c r="H18046" s="68" t="s">
        <v>362</v>
      </c>
      <c r="I18046" s="69">
        <v>0</v>
      </c>
      <c r="J18046" s="69">
        <v>5</v>
      </c>
      <c r="K18046" s="91"/>
      <c r="L18046" s="91"/>
    </row>
    <row r="18047" spans="2:12" x14ac:dyDescent="0.25">
      <c r="B18047" s="67" t="s">
        <v>554</v>
      </c>
      <c r="C18047" s="67" t="s">
        <v>555</v>
      </c>
      <c r="D18047" s="68" t="s">
        <v>385</v>
      </c>
      <c r="E18047" s="67" t="s">
        <v>386</v>
      </c>
      <c r="F18047" s="68" t="s">
        <v>588</v>
      </c>
      <c r="G18047" s="67" t="s">
        <v>589</v>
      </c>
      <c r="H18047" s="68" t="s">
        <v>363</v>
      </c>
      <c r="I18047" s="69">
        <v>0</v>
      </c>
      <c r="J18047" s="69">
        <v>4</v>
      </c>
      <c r="K18047" s="91"/>
      <c r="L18047" s="91"/>
    </row>
    <row r="18048" spans="2:12" x14ac:dyDescent="0.25">
      <c r="B18048" s="67" t="s">
        <v>554</v>
      </c>
      <c r="C18048" s="67" t="s">
        <v>555</v>
      </c>
      <c r="D18048" s="68" t="s">
        <v>385</v>
      </c>
      <c r="E18048" s="67" t="s">
        <v>386</v>
      </c>
      <c r="F18048" s="68" t="s">
        <v>588</v>
      </c>
      <c r="G18048" s="67" t="s">
        <v>589</v>
      </c>
      <c r="H18048" s="68" t="s">
        <v>362</v>
      </c>
      <c r="I18048" s="69">
        <v>0</v>
      </c>
      <c r="J18048" s="69">
        <v>0</v>
      </c>
      <c r="K18048" s="91"/>
      <c r="L18048" s="91"/>
    </row>
    <row r="18049" spans="2:12" x14ac:dyDescent="0.25">
      <c r="B18049" s="67" t="s">
        <v>554</v>
      </c>
      <c r="C18049" s="67" t="s">
        <v>555</v>
      </c>
      <c r="D18049" s="68" t="s">
        <v>385</v>
      </c>
      <c r="E18049" s="67" t="s">
        <v>386</v>
      </c>
      <c r="F18049" s="68" t="s">
        <v>588</v>
      </c>
      <c r="G18049" s="67" t="s">
        <v>589</v>
      </c>
      <c r="H18049" s="68" t="s">
        <v>363</v>
      </c>
      <c r="I18049" s="69">
        <v>3</v>
      </c>
      <c r="J18049" s="69">
        <v>2</v>
      </c>
      <c r="K18049" s="91"/>
      <c r="L18049" s="91"/>
    </row>
    <row r="18050" spans="2:12" x14ac:dyDescent="0.25">
      <c r="B18050" s="67" t="s">
        <v>554</v>
      </c>
      <c r="C18050" s="67" t="s">
        <v>555</v>
      </c>
      <c r="D18050" s="68" t="s">
        <v>385</v>
      </c>
      <c r="E18050" s="67" t="s">
        <v>386</v>
      </c>
      <c r="F18050" s="68" t="s">
        <v>588</v>
      </c>
      <c r="G18050" s="67" t="s">
        <v>589</v>
      </c>
      <c r="H18050" s="68" t="s">
        <v>362</v>
      </c>
      <c r="I18050" s="69">
        <v>0</v>
      </c>
      <c r="J18050" s="69">
        <v>1</v>
      </c>
      <c r="K18050" s="91"/>
      <c r="L18050" s="91"/>
    </row>
    <row r="18051" spans="2:12" x14ac:dyDescent="0.25">
      <c r="B18051" s="67" t="s">
        <v>554</v>
      </c>
      <c r="C18051" s="67" t="s">
        <v>555</v>
      </c>
      <c r="D18051" s="68" t="s">
        <v>385</v>
      </c>
      <c r="E18051" s="67" t="s">
        <v>386</v>
      </c>
      <c r="F18051" s="68" t="s">
        <v>588</v>
      </c>
      <c r="G18051" s="67" t="s">
        <v>589</v>
      </c>
      <c r="H18051" s="68" t="s">
        <v>363</v>
      </c>
      <c r="I18051" s="69">
        <v>16</v>
      </c>
      <c r="J18051" s="69">
        <v>18</v>
      </c>
      <c r="K18051" s="91"/>
      <c r="L18051" s="91"/>
    </row>
    <row r="18052" spans="2:12" x14ac:dyDescent="0.25">
      <c r="B18052" s="67" t="s">
        <v>554</v>
      </c>
      <c r="C18052" s="67" t="s">
        <v>555</v>
      </c>
      <c r="D18052" s="68" t="s">
        <v>385</v>
      </c>
      <c r="E18052" s="67" t="s">
        <v>386</v>
      </c>
      <c r="F18052" s="68" t="s">
        <v>588</v>
      </c>
      <c r="G18052" s="67" t="s">
        <v>589</v>
      </c>
      <c r="H18052" s="68" t="s">
        <v>364</v>
      </c>
      <c r="I18052" s="69">
        <v>0</v>
      </c>
      <c r="J18052" s="69">
        <v>0</v>
      </c>
      <c r="K18052" s="91"/>
      <c r="L18052" s="91"/>
    </row>
    <row r="18053" spans="2:12" x14ac:dyDescent="0.25">
      <c r="B18053" s="67" t="s">
        <v>554</v>
      </c>
      <c r="C18053" s="67" t="s">
        <v>555</v>
      </c>
      <c r="D18053" s="68" t="s">
        <v>385</v>
      </c>
      <c r="E18053" s="67" t="s">
        <v>386</v>
      </c>
      <c r="F18053" s="68" t="s">
        <v>588</v>
      </c>
      <c r="G18053" s="67" t="s">
        <v>589</v>
      </c>
      <c r="H18053" s="68" t="s">
        <v>363</v>
      </c>
      <c r="I18053" s="69">
        <v>0</v>
      </c>
      <c r="J18053" s="69">
        <v>0</v>
      </c>
      <c r="K18053" s="91"/>
      <c r="L18053" s="91"/>
    </row>
    <row r="18054" spans="2:12" x14ac:dyDescent="0.25">
      <c r="B18054" s="67" t="s">
        <v>554</v>
      </c>
      <c r="C18054" s="67" t="s">
        <v>555</v>
      </c>
      <c r="D18054" s="68" t="s">
        <v>385</v>
      </c>
      <c r="E18054" s="67" t="s">
        <v>386</v>
      </c>
      <c r="F18054" s="68" t="s">
        <v>588</v>
      </c>
      <c r="G18054" s="67" t="s">
        <v>589</v>
      </c>
      <c r="H18054" s="68" t="s">
        <v>364</v>
      </c>
      <c r="I18054" s="69">
        <v>0</v>
      </c>
      <c r="J18054" s="69">
        <v>0</v>
      </c>
      <c r="K18054" s="91"/>
      <c r="L18054" s="91"/>
    </row>
    <row r="18055" spans="2:12" x14ac:dyDescent="0.25">
      <c r="B18055" s="67" t="s">
        <v>554</v>
      </c>
      <c r="C18055" s="67" t="s">
        <v>555</v>
      </c>
      <c r="D18055" s="68" t="s">
        <v>385</v>
      </c>
      <c r="E18055" s="67" t="s">
        <v>386</v>
      </c>
      <c r="F18055" s="68" t="s">
        <v>588</v>
      </c>
      <c r="G18055" s="67" t="s">
        <v>589</v>
      </c>
      <c r="H18055" s="68" t="s">
        <v>363</v>
      </c>
      <c r="I18055" s="69">
        <v>8</v>
      </c>
      <c r="J18055" s="69">
        <v>8</v>
      </c>
      <c r="K18055" s="91"/>
      <c r="L18055" s="91"/>
    </row>
    <row r="18056" spans="2:12" x14ac:dyDescent="0.25">
      <c r="B18056" s="67" t="s">
        <v>554</v>
      </c>
      <c r="C18056" s="67" t="s">
        <v>555</v>
      </c>
      <c r="D18056" s="68" t="s">
        <v>385</v>
      </c>
      <c r="E18056" s="67" t="s">
        <v>386</v>
      </c>
      <c r="F18056" s="68" t="s">
        <v>588</v>
      </c>
      <c r="G18056" s="67" t="s">
        <v>589</v>
      </c>
      <c r="H18056" s="68" t="s">
        <v>364</v>
      </c>
      <c r="I18056" s="69">
        <v>5</v>
      </c>
      <c r="J18056" s="69">
        <v>20</v>
      </c>
      <c r="K18056" s="91"/>
      <c r="L18056" s="91"/>
    </row>
    <row r="18057" spans="2:12" x14ac:dyDescent="0.25">
      <c r="B18057" s="67" t="s">
        <v>554</v>
      </c>
      <c r="C18057" s="67" t="s">
        <v>555</v>
      </c>
      <c r="D18057" s="68" t="s">
        <v>385</v>
      </c>
      <c r="E18057" s="67" t="s">
        <v>386</v>
      </c>
      <c r="F18057" s="68" t="s">
        <v>588</v>
      </c>
      <c r="G18057" s="67" t="s">
        <v>589</v>
      </c>
      <c r="H18057" s="68" t="s">
        <v>362</v>
      </c>
      <c r="I18057" s="69">
        <v>10</v>
      </c>
      <c r="J18057" s="69">
        <v>43</v>
      </c>
      <c r="K18057" s="91"/>
      <c r="L18057" s="91"/>
    </row>
    <row r="18058" spans="2:12" x14ac:dyDescent="0.25">
      <c r="B18058" s="67" t="s">
        <v>554</v>
      </c>
      <c r="C18058" s="67" t="s">
        <v>555</v>
      </c>
      <c r="D18058" s="68" t="s">
        <v>385</v>
      </c>
      <c r="E18058" s="67" t="s">
        <v>386</v>
      </c>
      <c r="F18058" s="68" t="s">
        <v>588</v>
      </c>
      <c r="G18058" s="67" t="s">
        <v>589</v>
      </c>
      <c r="H18058" s="68" t="s">
        <v>363</v>
      </c>
      <c r="I18058" s="69">
        <v>36</v>
      </c>
      <c r="J18058" s="69">
        <v>100</v>
      </c>
      <c r="K18058" s="91"/>
      <c r="L18058" s="91"/>
    </row>
    <row r="18059" spans="2:12" x14ac:dyDescent="0.25">
      <c r="B18059" s="67" t="s">
        <v>554</v>
      </c>
      <c r="C18059" s="67" t="s">
        <v>555</v>
      </c>
      <c r="D18059" s="68" t="s">
        <v>385</v>
      </c>
      <c r="E18059" s="67" t="s">
        <v>386</v>
      </c>
      <c r="F18059" s="68" t="s">
        <v>588</v>
      </c>
      <c r="G18059" s="67" t="s">
        <v>589</v>
      </c>
      <c r="H18059" s="68" t="s">
        <v>364</v>
      </c>
      <c r="I18059" s="69">
        <v>80</v>
      </c>
      <c r="J18059" s="69">
        <v>115</v>
      </c>
      <c r="K18059" s="91"/>
      <c r="L18059" s="91"/>
    </row>
    <row r="18060" spans="2:12" x14ac:dyDescent="0.25">
      <c r="B18060" s="67" t="s">
        <v>554</v>
      </c>
      <c r="C18060" s="67" t="s">
        <v>555</v>
      </c>
      <c r="D18060" s="68" t="s">
        <v>385</v>
      </c>
      <c r="E18060" s="67" t="s">
        <v>386</v>
      </c>
      <c r="F18060" s="68" t="s">
        <v>588</v>
      </c>
      <c r="G18060" s="67" t="s">
        <v>589</v>
      </c>
      <c r="H18060" s="68" t="s">
        <v>362</v>
      </c>
      <c r="I18060" s="69">
        <v>20</v>
      </c>
      <c r="J18060" s="69">
        <v>40</v>
      </c>
      <c r="K18060" s="91"/>
      <c r="L18060" s="91"/>
    </row>
    <row r="18061" spans="2:12" x14ac:dyDescent="0.25">
      <c r="B18061" s="67" t="s">
        <v>554</v>
      </c>
      <c r="C18061" s="67" t="s">
        <v>555</v>
      </c>
      <c r="D18061" s="68" t="s">
        <v>385</v>
      </c>
      <c r="E18061" s="67" t="s">
        <v>386</v>
      </c>
      <c r="F18061" s="68" t="s">
        <v>588</v>
      </c>
      <c r="G18061" s="67" t="s">
        <v>589</v>
      </c>
      <c r="H18061" s="68" t="s">
        <v>363</v>
      </c>
      <c r="I18061" s="69">
        <v>33</v>
      </c>
      <c r="J18061" s="69">
        <v>92</v>
      </c>
      <c r="K18061" s="91"/>
      <c r="L18061" s="91"/>
    </row>
    <row r="18062" spans="2:12" x14ac:dyDescent="0.25">
      <c r="B18062" s="67" t="s">
        <v>554</v>
      </c>
      <c r="C18062" s="67" t="s">
        <v>555</v>
      </c>
      <c r="D18062" s="68" t="s">
        <v>385</v>
      </c>
      <c r="E18062" s="67" t="s">
        <v>386</v>
      </c>
      <c r="F18062" s="68" t="s">
        <v>588</v>
      </c>
      <c r="G18062" s="67" t="s">
        <v>589</v>
      </c>
      <c r="H18062" s="68" t="s">
        <v>364</v>
      </c>
      <c r="I18062" s="69">
        <v>2</v>
      </c>
      <c r="J18062" s="69">
        <v>4</v>
      </c>
      <c r="K18062" s="91"/>
      <c r="L18062" s="91"/>
    </row>
    <row r="18063" spans="2:12" x14ac:dyDescent="0.25">
      <c r="B18063" s="67" t="s">
        <v>554</v>
      </c>
      <c r="C18063" s="67" t="s">
        <v>555</v>
      </c>
      <c r="D18063" s="68" t="s">
        <v>385</v>
      </c>
      <c r="E18063" s="67" t="s">
        <v>386</v>
      </c>
      <c r="F18063" s="68" t="s">
        <v>588</v>
      </c>
      <c r="G18063" s="67" t="s">
        <v>589</v>
      </c>
      <c r="H18063" s="68" t="s">
        <v>364</v>
      </c>
      <c r="I18063" s="69">
        <v>0</v>
      </c>
      <c r="J18063" s="69">
        <v>0</v>
      </c>
      <c r="K18063" s="91"/>
      <c r="L18063" s="91"/>
    </row>
    <row r="18064" spans="2:12" x14ac:dyDescent="0.25">
      <c r="B18064" s="67" t="s">
        <v>554</v>
      </c>
      <c r="C18064" s="67" t="s">
        <v>555</v>
      </c>
      <c r="D18064" s="68" t="s">
        <v>385</v>
      </c>
      <c r="E18064" s="67" t="s">
        <v>386</v>
      </c>
      <c r="F18064" s="68" t="s">
        <v>588</v>
      </c>
      <c r="G18064" s="67" t="s">
        <v>589</v>
      </c>
      <c r="H18064" s="68" t="s">
        <v>362</v>
      </c>
      <c r="I18064" s="69">
        <v>100</v>
      </c>
      <c r="J18064" s="69">
        <v>180</v>
      </c>
      <c r="K18064" s="91"/>
      <c r="L18064" s="91"/>
    </row>
    <row r="18065" spans="2:12" x14ac:dyDescent="0.25">
      <c r="B18065" s="67" t="s">
        <v>554</v>
      </c>
      <c r="C18065" s="67" t="s">
        <v>555</v>
      </c>
      <c r="D18065" s="68" t="s">
        <v>385</v>
      </c>
      <c r="E18065" s="67" t="s">
        <v>386</v>
      </c>
      <c r="F18065" s="68" t="s">
        <v>588</v>
      </c>
      <c r="G18065" s="67" t="s">
        <v>589</v>
      </c>
      <c r="H18065" s="68" t="s">
        <v>363</v>
      </c>
      <c r="I18065" s="69">
        <v>73</v>
      </c>
      <c r="J18065" s="69">
        <v>98</v>
      </c>
      <c r="K18065" s="91"/>
      <c r="L18065" s="91"/>
    </row>
    <row r="18066" spans="2:12" x14ac:dyDescent="0.25">
      <c r="B18066" s="67" t="s">
        <v>554</v>
      </c>
      <c r="C18066" s="67" t="s">
        <v>555</v>
      </c>
      <c r="D18066" s="68" t="s">
        <v>385</v>
      </c>
      <c r="E18066" s="67" t="s">
        <v>386</v>
      </c>
      <c r="F18066" s="68" t="s">
        <v>588</v>
      </c>
      <c r="G18066" s="67" t="s">
        <v>589</v>
      </c>
      <c r="H18066" s="68" t="s">
        <v>364</v>
      </c>
      <c r="I18066" s="69">
        <v>39</v>
      </c>
      <c r="J18066" s="69">
        <v>26</v>
      </c>
      <c r="K18066" s="91"/>
      <c r="L18066" s="91"/>
    </row>
    <row r="18067" spans="2:12" x14ac:dyDescent="0.25">
      <c r="B18067" s="67" t="s">
        <v>554</v>
      </c>
      <c r="C18067" s="67" t="s">
        <v>555</v>
      </c>
      <c r="D18067" s="68" t="s">
        <v>385</v>
      </c>
      <c r="E18067" s="67" t="s">
        <v>386</v>
      </c>
      <c r="F18067" s="68" t="s">
        <v>588</v>
      </c>
      <c r="G18067" s="67" t="s">
        <v>589</v>
      </c>
      <c r="H18067" s="68" t="s">
        <v>363</v>
      </c>
      <c r="I18067" s="69">
        <v>0</v>
      </c>
      <c r="J18067" s="69">
        <v>0</v>
      </c>
      <c r="K18067" s="91"/>
      <c r="L18067" s="91"/>
    </row>
    <row r="18068" spans="2:12" x14ac:dyDescent="0.25">
      <c r="B18068" s="67" t="s">
        <v>554</v>
      </c>
      <c r="C18068" s="67" t="s">
        <v>555</v>
      </c>
      <c r="D18068" s="68" t="s">
        <v>385</v>
      </c>
      <c r="E18068" s="67" t="s">
        <v>386</v>
      </c>
      <c r="F18068" s="68" t="s">
        <v>588</v>
      </c>
      <c r="G18068" s="67" t="s">
        <v>589</v>
      </c>
      <c r="H18068" s="68" t="s">
        <v>364</v>
      </c>
      <c r="I18068" s="69">
        <v>0</v>
      </c>
      <c r="J18068" s="69">
        <v>0</v>
      </c>
      <c r="K18068" s="91"/>
      <c r="L18068" s="91"/>
    </row>
    <row r="18069" spans="2:12" x14ac:dyDescent="0.25">
      <c r="B18069" s="67" t="s">
        <v>554</v>
      </c>
      <c r="C18069" s="67" t="s">
        <v>555</v>
      </c>
      <c r="D18069" s="68" t="s">
        <v>385</v>
      </c>
      <c r="E18069" s="67" t="s">
        <v>386</v>
      </c>
      <c r="F18069" s="68" t="s">
        <v>588</v>
      </c>
      <c r="G18069" s="67" t="s">
        <v>589</v>
      </c>
      <c r="H18069" s="68" t="s">
        <v>362</v>
      </c>
      <c r="I18069" s="69">
        <v>0</v>
      </c>
      <c r="J18069" s="69">
        <v>0</v>
      </c>
      <c r="K18069" s="91"/>
      <c r="L18069" s="91"/>
    </row>
    <row r="18070" spans="2:12" x14ac:dyDescent="0.25">
      <c r="B18070" s="67" t="s">
        <v>554</v>
      </c>
      <c r="C18070" s="67" t="s">
        <v>555</v>
      </c>
      <c r="D18070" s="68" t="s">
        <v>385</v>
      </c>
      <c r="E18070" s="67" t="s">
        <v>386</v>
      </c>
      <c r="F18070" s="68" t="s">
        <v>588</v>
      </c>
      <c r="G18070" s="67" t="s">
        <v>589</v>
      </c>
      <c r="H18070" s="68" t="s">
        <v>363</v>
      </c>
      <c r="I18070" s="69">
        <v>140</v>
      </c>
      <c r="J18070" s="69">
        <v>204</v>
      </c>
      <c r="K18070" s="91"/>
      <c r="L18070" s="91"/>
    </row>
    <row r="18071" spans="2:12" x14ac:dyDescent="0.25">
      <c r="B18071" s="67" t="s">
        <v>554</v>
      </c>
      <c r="C18071" s="67" t="s">
        <v>555</v>
      </c>
      <c r="D18071" s="68" t="s">
        <v>385</v>
      </c>
      <c r="E18071" s="67" t="s">
        <v>386</v>
      </c>
      <c r="F18071" s="68" t="s">
        <v>588</v>
      </c>
      <c r="G18071" s="67" t="s">
        <v>589</v>
      </c>
      <c r="H18071" s="68" t="s">
        <v>364</v>
      </c>
      <c r="I18071" s="69">
        <v>10</v>
      </c>
      <c r="J18071" s="69">
        <v>20</v>
      </c>
      <c r="K18071" s="91"/>
      <c r="L18071" s="91"/>
    </row>
    <row r="18072" spans="2:12" x14ac:dyDescent="0.25">
      <c r="B18072" s="67" t="s">
        <v>554</v>
      </c>
      <c r="C18072" s="67" t="s">
        <v>555</v>
      </c>
      <c r="D18072" s="68" t="s">
        <v>385</v>
      </c>
      <c r="E18072" s="67" t="s">
        <v>386</v>
      </c>
      <c r="F18072" s="68" t="s">
        <v>588</v>
      </c>
      <c r="G18072" s="67" t="s">
        <v>589</v>
      </c>
      <c r="H18072" s="68" t="s">
        <v>362</v>
      </c>
      <c r="I18072" s="69">
        <v>36</v>
      </c>
      <c r="J18072" s="69">
        <v>78</v>
      </c>
      <c r="K18072" s="91"/>
      <c r="L18072" s="91"/>
    </row>
    <row r="18073" spans="2:12" x14ac:dyDescent="0.25">
      <c r="B18073" s="67" t="s">
        <v>554</v>
      </c>
      <c r="C18073" s="67" t="s">
        <v>555</v>
      </c>
      <c r="D18073" s="68" t="s">
        <v>385</v>
      </c>
      <c r="E18073" s="67" t="s">
        <v>386</v>
      </c>
      <c r="F18073" s="68" t="s">
        <v>588</v>
      </c>
      <c r="G18073" s="67" t="s">
        <v>589</v>
      </c>
      <c r="H18073" s="68" t="s">
        <v>363</v>
      </c>
      <c r="I18073" s="69">
        <v>138</v>
      </c>
      <c r="J18073" s="69">
        <v>245</v>
      </c>
      <c r="K18073" s="91"/>
      <c r="L18073" s="91"/>
    </row>
    <row r="18074" spans="2:12" x14ac:dyDescent="0.25">
      <c r="B18074" s="67" t="s">
        <v>554</v>
      </c>
      <c r="C18074" s="67" t="s">
        <v>555</v>
      </c>
      <c r="D18074" s="68" t="s">
        <v>385</v>
      </c>
      <c r="E18074" s="67" t="s">
        <v>386</v>
      </c>
      <c r="F18074" s="68" t="s">
        <v>588</v>
      </c>
      <c r="G18074" s="67" t="s">
        <v>589</v>
      </c>
      <c r="H18074" s="68" t="s">
        <v>364</v>
      </c>
      <c r="I18074" s="69">
        <v>48</v>
      </c>
      <c r="J18074" s="69">
        <v>36</v>
      </c>
      <c r="K18074" s="91"/>
      <c r="L18074" s="91"/>
    </row>
    <row r="18075" spans="2:12" x14ac:dyDescent="0.25">
      <c r="B18075" s="67" t="s">
        <v>554</v>
      </c>
      <c r="C18075" s="67" t="s">
        <v>555</v>
      </c>
      <c r="D18075" s="68" t="s">
        <v>385</v>
      </c>
      <c r="E18075" s="67" t="s">
        <v>386</v>
      </c>
      <c r="F18075" s="68" t="s">
        <v>588</v>
      </c>
      <c r="G18075" s="67" t="s">
        <v>589</v>
      </c>
      <c r="H18075" s="68" t="s">
        <v>362</v>
      </c>
      <c r="I18075" s="69">
        <v>55</v>
      </c>
      <c r="J18075" s="69">
        <v>12</v>
      </c>
      <c r="K18075" s="91"/>
      <c r="L18075" s="91"/>
    </row>
    <row r="18076" spans="2:12" x14ac:dyDescent="0.25">
      <c r="B18076" s="67" t="s">
        <v>554</v>
      </c>
      <c r="C18076" s="67" t="s">
        <v>555</v>
      </c>
      <c r="D18076" s="68" t="s">
        <v>385</v>
      </c>
      <c r="E18076" s="67" t="s">
        <v>386</v>
      </c>
      <c r="F18076" s="68" t="s">
        <v>588</v>
      </c>
      <c r="G18076" s="67" t="s">
        <v>589</v>
      </c>
      <c r="H18076" s="68" t="s">
        <v>363</v>
      </c>
      <c r="I18076" s="69">
        <v>46</v>
      </c>
      <c r="J18076" s="69">
        <v>87</v>
      </c>
      <c r="K18076" s="91"/>
      <c r="L18076" s="91"/>
    </row>
    <row r="18077" spans="2:12" x14ac:dyDescent="0.25">
      <c r="B18077" s="67" t="s">
        <v>554</v>
      </c>
      <c r="C18077" s="67" t="s">
        <v>555</v>
      </c>
      <c r="D18077" s="68" t="s">
        <v>385</v>
      </c>
      <c r="E18077" s="67" t="s">
        <v>386</v>
      </c>
      <c r="F18077" s="68" t="s">
        <v>588</v>
      </c>
      <c r="G18077" s="67" t="s">
        <v>589</v>
      </c>
      <c r="H18077" s="68" t="s">
        <v>364</v>
      </c>
      <c r="I18077" s="69">
        <v>43</v>
      </c>
      <c r="J18077" s="69">
        <v>41</v>
      </c>
      <c r="K18077" s="91"/>
      <c r="L18077" s="91"/>
    </row>
    <row r="18078" spans="2:12" x14ac:dyDescent="0.25">
      <c r="B18078" s="67" t="s">
        <v>554</v>
      </c>
      <c r="C18078" s="67" t="s">
        <v>555</v>
      </c>
      <c r="D18078" s="68" t="s">
        <v>385</v>
      </c>
      <c r="E18078" s="67" t="s">
        <v>386</v>
      </c>
      <c r="F18078" s="68" t="s">
        <v>588</v>
      </c>
      <c r="G18078" s="67" t="s">
        <v>589</v>
      </c>
      <c r="H18078" s="68" t="s">
        <v>362</v>
      </c>
      <c r="I18078" s="69">
        <v>49</v>
      </c>
      <c r="J18078" s="69">
        <v>49</v>
      </c>
      <c r="K18078" s="91"/>
      <c r="L18078" s="91"/>
    </row>
    <row r="18079" spans="2:12" x14ac:dyDescent="0.25">
      <c r="B18079" s="67" t="s">
        <v>554</v>
      </c>
      <c r="C18079" s="67" t="s">
        <v>555</v>
      </c>
      <c r="D18079" s="68" t="s">
        <v>385</v>
      </c>
      <c r="E18079" s="67" t="s">
        <v>386</v>
      </c>
      <c r="F18079" s="68" t="s">
        <v>588</v>
      </c>
      <c r="G18079" s="67" t="s">
        <v>589</v>
      </c>
      <c r="H18079" s="68" t="s">
        <v>363</v>
      </c>
      <c r="I18079" s="69">
        <v>144</v>
      </c>
      <c r="J18079" s="69">
        <v>264</v>
      </c>
      <c r="K18079" s="91"/>
      <c r="L18079" s="91"/>
    </row>
    <row r="18080" spans="2:12" x14ac:dyDescent="0.25">
      <c r="B18080" s="67" t="s">
        <v>554</v>
      </c>
      <c r="C18080" s="67" t="s">
        <v>555</v>
      </c>
      <c r="D18080" s="68" t="s">
        <v>385</v>
      </c>
      <c r="E18080" s="67" t="s">
        <v>386</v>
      </c>
      <c r="F18080" s="68" t="s">
        <v>588</v>
      </c>
      <c r="G18080" s="67" t="s">
        <v>589</v>
      </c>
      <c r="H18080" s="68" t="s">
        <v>364</v>
      </c>
      <c r="I18080" s="69">
        <v>77</v>
      </c>
      <c r="J18080" s="69">
        <v>89</v>
      </c>
      <c r="K18080" s="91"/>
      <c r="L18080" s="91"/>
    </row>
    <row r="18081" spans="2:12" x14ac:dyDescent="0.25">
      <c r="B18081" s="67" t="s">
        <v>554</v>
      </c>
      <c r="C18081" s="67" t="s">
        <v>555</v>
      </c>
      <c r="D18081" s="68" t="s">
        <v>385</v>
      </c>
      <c r="E18081" s="67" t="s">
        <v>386</v>
      </c>
      <c r="F18081" s="68" t="s">
        <v>588</v>
      </c>
      <c r="G18081" s="67" t="s">
        <v>589</v>
      </c>
      <c r="H18081" s="68" t="s">
        <v>362</v>
      </c>
      <c r="I18081" s="69">
        <v>64</v>
      </c>
      <c r="J18081" s="69">
        <v>75</v>
      </c>
      <c r="K18081" s="91"/>
      <c r="L18081" s="91"/>
    </row>
    <row r="18082" spans="2:12" x14ac:dyDescent="0.25">
      <c r="B18082" s="67" t="s">
        <v>554</v>
      </c>
      <c r="C18082" s="67" t="s">
        <v>555</v>
      </c>
      <c r="D18082" s="68" t="s">
        <v>385</v>
      </c>
      <c r="E18082" s="67" t="s">
        <v>386</v>
      </c>
      <c r="F18082" s="68" t="s">
        <v>588</v>
      </c>
      <c r="G18082" s="67" t="s">
        <v>589</v>
      </c>
      <c r="H18082" s="68" t="s">
        <v>363</v>
      </c>
      <c r="I18082" s="69">
        <v>25</v>
      </c>
      <c r="J18082" s="69">
        <v>16</v>
      </c>
      <c r="K18082" s="91"/>
      <c r="L18082" s="91"/>
    </row>
    <row r="18083" spans="2:12" x14ac:dyDescent="0.25">
      <c r="B18083" s="67" t="s">
        <v>554</v>
      </c>
      <c r="C18083" s="67" t="s">
        <v>555</v>
      </c>
      <c r="D18083" s="68" t="s">
        <v>385</v>
      </c>
      <c r="E18083" s="67" t="s">
        <v>386</v>
      </c>
      <c r="F18083" s="68" t="s">
        <v>588</v>
      </c>
      <c r="G18083" s="67" t="s">
        <v>589</v>
      </c>
      <c r="H18083" s="68" t="s">
        <v>363</v>
      </c>
      <c r="I18083" s="69">
        <v>0</v>
      </c>
      <c r="J18083" s="69">
        <v>0</v>
      </c>
      <c r="K18083" s="91"/>
      <c r="L18083" s="91"/>
    </row>
    <row r="18084" spans="2:12" x14ac:dyDescent="0.25">
      <c r="B18084" s="67" t="s">
        <v>554</v>
      </c>
      <c r="C18084" s="67" t="s">
        <v>555</v>
      </c>
      <c r="D18084" s="68" t="s">
        <v>385</v>
      </c>
      <c r="E18084" s="67" t="s">
        <v>386</v>
      </c>
      <c r="F18084" s="68" t="s">
        <v>588</v>
      </c>
      <c r="G18084" s="67" t="s">
        <v>589</v>
      </c>
      <c r="H18084" s="68" t="s">
        <v>362</v>
      </c>
      <c r="I18084" s="69">
        <v>0</v>
      </c>
      <c r="J18084" s="69">
        <v>0</v>
      </c>
      <c r="K18084" s="91"/>
      <c r="L18084" s="91"/>
    </row>
    <row r="18085" spans="2:12" x14ac:dyDescent="0.25">
      <c r="B18085" s="67" t="s">
        <v>554</v>
      </c>
      <c r="C18085" s="67" t="s">
        <v>555</v>
      </c>
      <c r="D18085" s="68" t="s">
        <v>385</v>
      </c>
      <c r="E18085" s="67" t="s">
        <v>386</v>
      </c>
      <c r="F18085" s="68" t="s">
        <v>588</v>
      </c>
      <c r="G18085" s="67" t="s">
        <v>589</v>
      </c>
      <c r="H18085" s="68" t="s">
        <v>363</v>
      </c>
      <c r="I18085" s="69">
        <v>0</v>
      </c>
      <c r="J18085" s="69">
        <v>5</v>
      </c>
      <c r="K18085" s="91"/>
      <c r="L18085" s="91"/>
    </row>
    <row r="18086" spans="2:12" x14ac:dyDescent="0.25">
      <c r="B18086" s="67" t="s">
        <v>554</v>
      </c>
      <c r="C18086" s="67" t="s">
        <v>555</v>
      </c>
      <c r="D18086" s="68" t="s">
        <v>385</v>
      </c>
      <c r="E18086" s="67" t="s">
        <v>386</v>
      </c>
      <c r="F18086" s="68" t="s">
        <v>588</v>
      </c>
      <c r="G18086" s="67" t="s">
        <v>589</v>
      </c>
      <c r="H18086" s="68" t="s">
        <v>364</v>
      </c>
      <c r="I18086" s="69">
        <v>4</v>
      </c>
      <c r="J18086" s="69">
        <v>4</v>
      </c>
      <c r="K18086" s="91"/>
      <c r="L18086" s="91"/>
    </row>
    <row r="18087" spans="2:12" x14ac:dyDescent="0.25">
      <c r="B18087" s="67" t="s">
        <v>554</v>
      </c>
      <c r="C18087" s="67" t="s">
        <v>555</v>
      </c>
      <c r="D18087" s="68" t="s">
        <v>385</v>
      </c>
      <c r="E18087" s="67" t="s">
        <v>386</v>
      </c>
      <c r="F18087" s="68" t="s">
        <v>588</v>
      </c>
      <c r="G18087" s="67" t="s">
        <v>589</v>
      </c>
      <c r="H18087" s="68" t="s">
        <v>362</v>
      </c>
      <c r="I18087" s="69">
        <v>10</v>
      </c>
      <c r="J18087" s="69">
        <v>29</v>
      </c>
      <c r="K18087" s="91"/>
      <c r="L18087" s="91"/>
    </row>
    <row r="18088" spans="2:12" x14ac:dyDescent="0.25">
      <c r="B18088" s="67" t="s">
        <v>554</v>
      </c>
      <c r="C18088" s="67" t="s">
        <v>555</v>
      </c>
      <c r="D18088" s="68" t="s">
        <v>385</v>
      </c>
      <c r="E18088" s="67" t="s">
        <v>386</v>
      </c>
      <c r="F18088" s="68" t="s">
        <v>588</v>
      </c>
      <c r="G18088" s="67" t="s">
        <v>589</v>
      </c>
      <c r="H18088" s="68" t="s">
        <v>363</v>
      </c>
      <c r="I18088" s="69">
        <v>109</v>
      </c>
      <c r="J18088" s="69">
        <v>86</v>
      </c>
      <c r="K18088" s="91"/>
      <c r="L18088" s="91"/>
    </row>
    <row r="18089" spans="2:12" x14ac:dyDescent="0.25">
      <c r="B18089" s="67" t="s">
        <v>554</v>
      </c>
      <c r="C18089" s="67" t="s">
        <v>555</v>
      </c>
      <c r="D18089" s="68" t="s">
        <v>385</v>
      </c>
      <c r="E18089" s="67" t="s">
        <v>386</v>
      </c>
      <c r="F18089" s="68" t="s">
        <v>588</v>
      </c>
      <c r="G18089" s="67" t="s">
        <v>589</v>
      </c>
      <c r="H18089" s="68" t="s">
        <v>364</v>
      </c>
      <c r="I18089" s="69">
        <v>29</v>
      </c>
      <c r="J18089" s="69">
        <v>63</v>
      </c>
      <c r="K18089" s="91"/>
      <c r="L18089" s="91"/>
    </row>
    <row r="18090" spans="2:12" x14ac:dyDescent="0.25">
      <c r="B18090" s="67" t="s">
        <v>554</v>
      </c>
      <c r="C18090" s="67" t="s">
        <v>555</v>
      </c>
      <c r="D18090" s="68" t="s">
        <v>385</v>
      </c>
      <c r="E18090" s="67" t="s">
        <v>386</v>
      </c>
      <c r="F18090" s="68" t="s">
        <v>588</v>
      </c>
      <c r="G18090" s="67" t="s">
        <v>589</v>
      </c>
      <c r="H18090" s="68" t="s">
        <v>362</v>
      </c>
      <c r="I18090" s="69">
        <v>0</v>
      </c>
      <c r="J18090" s="69">
        <v>0</v>
      </c>
      <c r="K18090" s="91"/>
      <c r="L18090" s="91"/>
    </row>
    <row r="18091" spans="2:12" x14ac:dyDescent="0.25">
      <c r="B18091" s="67" t="s">
        <v>554</v>
      </c>
      <c r="C18091" s="67" t="s">
        <v>555</v>
      </c>
      <c r="D18091" s="68" t="s">
        <v>385</v>
      </c>
      <c r="E18091" s="67" t="s">
        <v>386</v>
      </c>
      <c r="F18091" s="68" t="s">
        <v>588</v>
      </c>
      <c r="G18091" s="67" t="s">
        <v>589</v>
      </c>
      <c r="H18091" s="68" t="s">
        <v>363</v>
      </c>
      <c r="I18091" s="69">
        <v>0.3296</v>
      </c>
      <c r="J18091" s="69">
        <v>8.2400000000000001E-2</v>
      </c>
      <c r="K18091" s="91"/>
      <c r="L18091" s="91"/>
    </row>
    <row r="18092" spans="2:12" x14ac:dyDescent="0.25">
      <c r="B18092" s="67" t="s">
        <v>554</v>
      </c>
      <c r="C18092" s="67" t="s">
        <v>555</v>
      </c>
      <c r="D18092" s="68" t="s">
        <v>385</v>
      </c>
      <c r="E18092" s="67" t="s">
        <v>386</v>
      </c>
      <c r="F18092" s="68" t="s">
        <v>588</v>
      </c>
      <c r="G18092" s="67" t="s">
        <v>589</v>
      </c>
      <c r="H18092" s="68" t="s">
        <v>364</v>
      </c>
      <c r="I18092" s="69">
        <v>0</v>
      </c>
      <c r="J18092" s="69">
        <v>0</v>
      </c>
      <c r="K18092" s="91"/>
      <c r="L18092" s="91"/>
    </row>
    <row r="18093" spans="2:12" x14ac:dyDescent="0.25">
      <c r="B18093" s="67" t="s">
        <v>554</v>
      </c>
      <c r="C18093" s="67" t="s">
        <v>555</v>
      </c>
      <c r="D18093" s="68" t="s">
        <v>385</v>
      </c>
      <c r="E18093" s="67" t="s">
        <v>386</v>
      </c>
      <c r="F18093" s="68" t="s">
        <v>588</v>
      </c>
      <c r="G18093" s="67" t="s">
        <v>589</v>
      </c>
      <c r="H18093" s="68" t="s">
        <v>362</v>
      </c>
      <c r="I18093" s="69">
        <v>80</v>
      </c>
      <c r="J18093" s="69">
        <v>70</v>
      </c>
      <c r="K18093" s="91"/>
      <c r="L18093" s="91"/>
    </row>
    <row r="18094" spans="2:12" x14ac:dyDescent="0.25">
      <c r="B18094" s="67" t="s">
        <v>554</v>
      </c>
      <c r="C18094" s="67" t="s">
        <v>555</v>
      </c>
      <c r="D18094" s="68" t="s">
        <v>385</v>
      </c>
      <c r="E18094" s="67" t="s">
        <v>386</v>
      </c>
      <c r="F18094" s="68" t="s">
        <v>588</v>
      </c>
      <c r="G18094" s="67" t="s">
        <v>589</v>
      </c>
      <c r="H18094" s="68" t="s">
        <v>363</v>
      </c>
      <c r="I18094" s="69">
        <v>130</v>
      </c>
      <c r="J18094" s="69">
        <v>116</v>
      </c>
      <c r="K18094" s="91"/>
      <c r="L18094" s="91"/>
    </row>
    <row r="18095" spans="2:12" x14ac:dyDescent="0.25">
      <c r="B18095" s="67" t="s">
        <v>554</v>
      </c>
      <c r="C18095" s="67" t="s">
        <v>555</v>
      </c>
      <c r="D18095" s="68" t="s">
        <v>385</v>
      </c>
      <c r="E18095" s="67" t="s">
        <v>386</v>
      </c>
      <c r="F18095" s="68" t="s">
        <v>588</v>
      </c>
      <c r="G18095" s="67" t="s">
        <v>589</v>
      </c>
      <c r="H18095" s="68" t="s">
        <v>364</v>
      </c>
      <c r="I18095" s="69">
        <v>82</v>
      </c>
      <c r="J18095" s="69">
        <v>104</v>
      </c>
      <c r="K18095" s="91"/>
      <c r="L18095" s="91"/>
    </row>
    <row r="18096" spans="2:12" x14ac:dyDescent="0.25">
      <c r="B18096" s="67" t="s">
        <v>554</v>
      </c>
      <c r="C18096" s="67" t="s">
        <v>555</v>
      </c>
      <c r="D18096" s="68" t="s">
        <v>385</v>
      </c>
      <c r="E18096" s="67" t="s">
        <v>386</v>
      </c>
      <c r="F18096" s="68" t="s">
        <v>588</v>
      </c>
      <c r="G18096" s="67" t="s">
        <v>589</v>
      </c>
      <c r="H18096" s="68" t="s">
        <v>362</v>
      </c>
      <c r="I18096" s="69">
        <v>41</v>
      </c>
      <c r="J18096" s="69">
        <v>83</v>
      </c>
      <c r="K18096" s="91"/>
      <c r="L18096" s="91"/>
    </row>
    <row r="18097" spans="2:12" x14ac:dyDescent="0.25">
      <c r="B18097" s="67" t="s">
        <v>554</v>
      </c>
      <c r="C18097" s="67" t="s">
        <v>555</v>
      </c>
      <c r="D18097" s="68" t="s">
        <v>385</v>
      </c>
      <c r="E18097" s="67" t="s">
        <v>386</v>
      </c>
      <c r="F18097" s="68" t="s">
        <v>588</v>
      </c>
      <c r="G18097" s="67" t="s">
        <v>589</v>
      </c>
      <c r="H18097" s="68" t="s">
        <v>363</v>
      </c>
      <c r="I18097" s="69">
        <v>196</v>
      </c>
      <c r="J18097" s="69">
        <v>235</v>
      </c>
      <c r="K18097" s="91"/>
      <c r="L18097" s="91"/>
    </row>
    <row r="18098" spans="2:12" x14ac:dyDescent="0.25">
      <c r="B18098" s="67" t="s">
        <v>554</v>
      </c>
      <c r="C18098" s="67" t="s">
        <v>555</v>
      </c>
      <c r="D18098" s="68" t="s">
        <v>385</v>
      </c>
      <c r="E18098" s="67" t="s">
        <v>386</v>
      </c>
      <c r="F18098" s="68" t="s">
        <v>588</v>
      </c>
      <c r="G18098" s="67" t="s">
        <v>589</v>
      </c>
      <c r="H18098" s="68" t="s">
        <v>364</v>
      </c>
      <c r="I18098" s="69">
        <v>14</v>
      </c>
      <c r="J18098" s="69">
        <v>32</v>
      </c>
      <c r="K18098" s="91"/>
      <c r="L18098" s="91"/>
    </row>
    <row r="18099" spans="2:12" x14ac:dyDescent="0.25">
      <c r="B18099" s="67" t="s">
        <v>554</v>
      </c>
      <c r="C18099" s="67" t="s">
        <v>555</v>
      </c>
      <c r="D18099" s="68" t="s">
        <v>385</v>
      </c>
      <c r="E18099" s="67" t="s">
        <v>386</v>
      </c>
      <c r="F18099" s="68" t="s">
        <v>588</v>
      </c>
      <c r="G18099" s="67" t="s">
        <v>589</v>
      </c>
      <c r="H18099" s="68" t="s">
        <v>362</v>
      </c>
      <c r="I18099" s="69">
        <v>0</v>
      </c>
      <c r="J18099" s="69">
        <v>0</v>
      </c>
      <c r="K18099" s="91"/>
      <c r="L18099" s="91"/>
    </row>
    <row r="18100" spans="2:12" x14ac:dyDescent="0.25">
      <c r="B18100" s="67" t="s">
        <v>554</v>
      </c>
      <c r="C18100" s="67" t="s">
        <v>555</v>
      </c>
      <c r="D18100" s="68" t="s">
        <v>385</v>
      </c>
      <c r="E18100" s="67" t="s">
        <v>386</v>
      </c>
      <c r="F18100" s="68" t="s">
        <v>588</v>
      </c>
      <c r="G18100" s="67" t="s">
        <v>589</v>
      </c>
      <c r="H18100" s="68" t="s">
        <v>362</v>
      </c>
      <c r="I18100" s="69">
        <v>0</v>
      </c>
      <c r="J18100" s="69">
        <v>20</v>
      </c>
      <c r="K18100" s="91"/>
      <c r="L18100" s="91"/>
    </row>
    <row r="18101" spans="2:12" x14ac:dyDescent="0.25">
      <c r="B18101" s="67" t="s">
        <v>554</v>
      </c>
      <c r="C18101" s="67" t="s">
        <v>555</v>
      </c>
      <c r="D18101" s="68" t="s">
        <v>385</v>
      </c>
      <c r="E18101" s="67" t="s">
        <v>386</v>
      </c>
      <c r="F18101" s="68" t="s">
        <v>588</v>
      </c>
      <c r="G18101" s="67" t="s">
        <v>589</v>
      </c>
      <c r="H18101" s="68" t="s">
        <v>363</v>
      </c>
      <c r="I18101" s="69">
        <v>0</v>
      </c>
      <c r="J18101" s="69">
        <v>116</v>
      </c>
      <c r="K18101" s="91"/>
      <c r="L18101" s="91"/>
    </row>
    <row r="18102" spans="2:12" x14ac:dyDescent="0.25">
      <c r="B18102" s="67" t="s">
        <v>554</v>
      </c>
      <c r="C18102" s="67" t="s">
        <v>555</v>
      </c>
      <c r="D18102" s="68" t="s">
        <v>385</v>
      </c>
      <c r="E18102" s="67" t="s">
        <v>386</v>
      </c>
      <c r="F18102" s="68" t="s">
        <v>588</v>
      </c>
      <c r="G18102" s="67" t="s">
        <v>589</v>
      </c>
      <c r="H18102" s="68" t="s">
        <v>364</v>
      </c>
      <c r="I18102" s="69">
        <v>0</v>
      </c>
      <c r="J18102" s="69">
        <v>0</v>
      </c>
      <c r="K18102" s="91"/>
      <c r="L18102" s="91"/>
    </row>
    <row r="18103" spans="2:12" x14ac:dyDescent="0.25">
      <c r="B18103" s="67" t="s">
        <v>554</v>
      </c>
      <c r="C18103" s="67" t="s">
        <v>555</v>
      </c>
      <c r="D18103" s="68" t="s">
        <v>385</v>
      </c>
      <c r="E18103" s="67" t="s">
        <v>386</v>
      </c>
      <c r="F18103" s="68" t="s">
        <v>588</v>
      </c>
      <c r="G18103" s="67" t="s">
        <v>589</v>
      </c>
      <c r="H18103" s="68" t="s">
        <v>362</v>
      </c>
      <c r="I18103" s="69">
        <v>3</v>
      </c>
      <c r="J18103" s="69">
        <v>3</v>
      </c>
      <c r="K18103" s="91"/>
      <c r="L18103" s="91"/>
    </row>
    <row r="18104" spans="2:12" x14ac:dyDescent="0.25">
      <c r="B18104" s="67" t="s">
        <v>554</v>
      </c>
      <c r="C18104" s="67" t="s">
        <v>555</v>
      </c>
      <c r="D18104" s="68" t="s">
        <v>385</v>
      </c>
      <c r="E18104" s="67" t="s">
        <v>386</v>
      </c>
      <c r="F18104" s="68" t="s">
        <v>588</v>
      </c>
      <c r="G18104" s="67" t="s">
        <v>589</v>
      </c>
      <c r="H18104" s="68" t="s">
        <v>363</v>
      </c>
      <c r="I18104" s="69">
        <v>1</v>
      </c>
      <c r="J18104" s="69">
        <v>12</v>
      </c>
      <c r="K18104" s="91"/>
      <c r="L18104" s="91"/>
    </row>
    <row r="18105" spans="2:12" x14ac:dyDescent="0.25">
      <c r="B18105" s="67" t="s">
        <v>554</v>
      </c>
      <c r="C18105" s="67" t="s">
        <v>555</v>
      </c>
      <c r="D18105" s="68" t="s">
        <v>385</v>
      </c>
      <c r="E18105" s="67" t="s">
        <v>386</v>
      </c>
      <c r="F18105" s="68" t="s">
        <v>588</v>
      </c>
      <c r="G18105" s="67" t="s">
        <v>589</v>
      </c>
      <c r="H18105" s="68" t="s">
        <v>364</v>
      </c>
      <c r="I18105" s="69">
        <v>0</v>
      </c>
      <c r="J18105" s="69">
        <v>16</v>
      </c>
      <c r="K18105" s="91"/>
      <c r="L18105" s="91"/>
    </row>
    <row r="18106" spans="2:12" x14ac:dyDescent="0.25">
      <c r="B18106" s="67" t="s">
        <v>554</v>
      </c>
      <c r="C18106" s="67" t="s">
        <v>555</v>
      </c>
      <c r="D18106" s="68" t="s">
        <v>385</v>
      </c>
      <c r="E18106" s="67" t="s">
        <v>386</v>
      </c>
      <c r="F18106" s="68" t="s">
        <v>588</v>
      </c>
      <c r="G18106" s="67" t="s">
        <v>589</v>
      </c>
      <c r="H18106" s="68" t="s">
        <v>362</v>
      </c>
      <c r="I18106" s="69">
        <v>0</v>
      </c>
      <c r="J18106" s="69">
        <v>10</v>
      </c>
      <c r="K18106" s="91"/>
      <c r="L18106" s="91"/>
    </row>
    <row r="18107" spans="2:12" x14ac:dyDescent="0.25">
      <c r="B18107" s="67" t="s">
        <v>554</v>
      </c>
      <c r="C18107" s="67" t="s">
        <v>555</v>
      </c>
      <c r="D18107" s="68" t="s">
        <v>385</v>
      </c>
      <c r="E18107" s="67" t="s">
        <v>386</v>
      </c>
      <c r="F18107" s="68" t="s">
        <v>588</v>
      </c>
      <c r="G18107" s="67" t="s">
        <v>589</v>
      </c>
      <c r="H18107" s="68" t="s">
        <v>363</v>
      </c>
      <c r="I18107" s="69">
        <v>4</v>
      </c>
      <c r="J18107" s="69">
        <v>44</v>
      </c>
      <c r="K18107" s="91"/>
      <c r="L18107" s="91"/>
    </row>
    <row r="18108" spans="2:12" x14ac:dyDescent="0.25">
      <c r="B18108" s="67" t="s">
        <v>554</v>
      </c>
      <c r="C18108" s="67" t="s">
        <v>555</v>
      </c>
      <c r="D18108" s="68" t="s">
        <v>385</v>
      </c>
      <c r="E18108" s="67" t="s">
        <v>386</v>
      </c>
      <c r="F18108" s="68" t="s">
        <v>588</v>
      </c>
      <c r="G18108" s="67" t="s">
        <v>589</v>
      </c>
      <c r="H18108" s="68" t="s">
        <v>364</v>
      </c>
      <c r="I18108" s="69">
        <v>6</v>
      </c>
      <c r="J18108" s="69">
        <v>2</v>
      </c>
      <c r="K18108" s="91"/>
      <c r="L18108" s="91"/>
    </row>
    <row r="18109" spans="2:12" x14ac:dyDescent="0.25">
      <c r="B18109" s="67" t="s">
        <v>554</v>
      </c>
      <c r="C18109" s="67" t="s">
        <v>555</v>
      </c>
      <c r="D18109" s="68" t="s">
        <v>385</v>
      </c>
      <c r="E18109" s="67" t="s">
        <v>386</v>
      </c>
      <c r="F18109" s="68" t="s">
        <v>588</v>
      </c>
      <c r="G18109" s="67" t="s">
        <v>589</v>
      </c>
      <c r="H18109" s="68" t="s">
        <v>362</v>
      </c>
      <c r="I18109" s="69">
        <v>45</v>
      </c>
      <c r="J18109" s="69">
        <v>74</v>
      </c>
      <c r="K18109" s="91"/>
      <c r="L18109" s="91"/>
    </row>
    <row r="18110" spans="2:12" x14ac:dyDescent="0.25">
      <c r="B18110" s="67" t="s">
        <v>554</v>
      </c>
      <c r="C18110" s="67" t="s">
        <v>555</v>
      </c>
      <c r="D18110" s="68" t="s">
        <v>385</v>
      </c>
      <c r="E18110" s="67" t="s">
        <v>386</v>
      </c>
      <c r="F18110" s="68" t="s">
        <v>588</v>
      </c>
      <c r="G18110" s="67" t="s">
        <v>589</v>
      </c>
      <c r="H18110" s="68" t="s">
        <v>363</v>
      </c>
      <c r="I18110" s="69">
        <v>54</v>
      </c>
      <c r="J18110" s="69">
        <v>65</v>
      </c>
      <c r="K18110" s="91"/>
      <c r="L18110" s="91"/>
    </row>
    <row r="18111" spans="2:12" x14ac:dyDescent="0.25">
      <c r="B18111" s="67" t="s">
        <v>554</v>
      </c>
      <c r="C18111" s="67" t="s">
        <v>555</v>
      </c>
      <c r="D18111" s="68" t="s">
        <v>385</v>
      </c>
      <c r="E18111" s="67" t="s">
        <v>386</v>
      </c>
      <c r="F18111" s="68" t="s">
        <v>588</v>
      </c>
      <c r="G18111" s="67" t="s">
        <v>589</v>
      </c>
      <c r="H18111" s="68" t="s">
        <v>364</v>
      </c>
      <c r="I18111" s="69">
        <v>5</v>
      </c>
      <c r="J18111" s="69">
        <v>16</v>
      </c>
      <c r="K18111" s="91"/>
      <c r="L18111" s="91"/>
    </row>
    <row r="18112" spans="2:12" x14ac:dyDescent="0.25">
      <c r="B18112" s="67" t="s">
        <v>554</v>
      </c>
      <c r="C18112" s="67" t="s">
        <v>555</v>
      </c>
      <c r="D18112" s="68" t="s">
        <v>385</v>
      </c>
      <c r="E18112" s="67" t="s">
        <v>386</v>
      </c>
      <c r="F18112" s="68" t="s">
        <v>588</v>
      </c>
      <c r="G18112" s="67" t="s">
        <v>589</v>
      </c>
      <c r="H18112" s="68" t="s">
        <v>362</v>
      </c>
      <c r="I18112" s="69">
        <v>0</v>
      </c>
      <c r="J18112" s="69">
        <v>0</v>
      </c>
      <c r="K18112" s="91"/>
      <c r="L18112" s="91"/>
    </row>
    <row r="18113" spans="2:12" x14ac:dyDescent="0.25">
      <c r="B18113" s="67" t="s">
        <v>554</v>
      </c>
      <c r="C18113" s="67" t="s">
        <v>555</v>
      </c>
      <c r="D18113" s="68" t="s">
        <v>385</v>
      </c>
      <c r="E18113" s="67" t="s">
        <v>386</v>
      </c>
      <c r="F18113" s="68" t="s">
        <v>588</v>
      </c>
      <c r="G18113" s="67" t="s">
        <v>589</v>
      </c>
      <c r="H18113" s="68" t="s">
        <v>363</v>
      </c>
      <c r="I18113" s="69">
        <v>0</v>
      </c>
      <c r="J18113" s="69">
        <v>0</v>
      </c>
      <c r="K18113" s="91"/>
      <c r="L18113" s="91"/>
    </row>
    <row r="18114" spans="2:12" x14ac:dyDescent="0.25">
      <c r="B18114" s="67" t="s">
        <v>554</v>
      </c>
      <c r="C18114" s="67" t="s">
        <v>555</v>
      </c>
      <c r="D18114" s="68" t="s">
        <v>385</v>
      </c>
      <c r="E18114" s="67" t="s">
        <v>386</v>
      </c>
      <c r="F18114" s="68" t="s">
        <v>588</v>
      </c>
      <c r="G18114" s="67" t="s">
        <v>589</v>
      </c>
      <c r="H18114" s="68" t="s">
        <v>364</v>
      </c>
      <c r="I18114" s="69">
        <v>0</v>
      </c>
      <c r="J18114" s="69">
        <v>0</v>
      </c>
      <c r="K18114" s="91"/>
      <c r="L18114" s="91"/>
    </row>
    <row r="18115" spans="2:12" x14ac:dyDescent="0.25">
      <c r="B18115" s="67" t="s">
        <v>554</v>
      </c>
      <c r="C18115" s="67" t="s">
        <v>555</v>
      </c>
      <c r="D18115" s="68" t="s">
        <v>385</v>
      </c>
      <c r="E18115" s="67" t="s">
        <v>386</v>
      </c>
      <c r="F18115" s="68" t="s">
        <v>588</v>
      </c>
      <c r="G18115" s="67" t="s">
        <v>589</v>
      </c>
      <c r="H18115" s="68" t="s">
        <v>362</v>
      </c>
      <c r="I18115" s="69">
        <v>40</v>
      </c>
      <c r="J18115" s="69">
        <v>20</v>
      </c>
      <c r="K18115" s="91"/>
      <c r="L18115" s="91"/>
    </row>
    <row r="18116" spans="2:12" x14ac:dyDescent="0.25">
      <c r="B18116" s="67" t="s">
        <v>554</v>
      </c>
      <c r="C18116" s="67" t="s">
        <v>555</v>
      </c>
      <c r="D18116" s="68" t="s">
        <v>385</v>
      </c>
      <c r="E18116" s="67" t="s">
        <v>386</v>
      </c>
      <c r="F18116" s="68" t="s">
        <v>588</v>
      </c>
      <c r="G18116" s="67" t="s">
        <v>589</v>
      </c>
      <c r="H18116" s="68" t="s">
        <v>363</v>
      </c>
      <c r="I18116" s="69">
        <v>22</v>
      </c>
      <c r="J18116" s="69">
        <v>58</v>
      </c>
      <c r="K18116" s="91"/>
      <c r="L18116" s="91"/>
    </row>
    <row r="18117" spans="2:12" x14ac:dyDescent="0.25">
      <c r="B18117" s="67" t="s">
        <v>554</v>
      </c>
      <c r="C18117" s="67" t="s">
        <v>555</v>
      </c>
      <c r="D18117" s="68" t="s">
        <v>385</v>
      </c>
      <c r="E18117" s="67" t="s">
        <v>386</v>
      </c>
      <c r="F18117" s="68" t="s">
        <v>588</v>
      </c>
      <c r="G18117" s="67" t="s">
        <v>589</v>
      </c>
      <c r="H18117" s="68" t="s">
        <v>364</v>
      </c>
      <c r="I18117" s="69">
        <v>35</v>
      </c>
      <c r="J18117" s="69">
        <v>20</v>
      </c>
      <c r="K18117" s="91"/>
      <c r="L18117" s="91"/>
    </row>
    <row r="18118" spans="2:12" x14ac:dyDescent="0.25">
      <c r="B18118" s="67" t="s">
        <v>554</v>
      </c>
      <c r="C18118" s="67" t="s">
        <v>555</v>
      </c>
      <c r="D18118" s="68" t="s">
        <v>385</v>
      </c>
      <c r="E18118" s="67" t="s">
        <v>386</v>
      </c>
      <c r="F18118" s="68" t="s">
        <v>588</v>
      </c>
      <c r="G18118" s="67" t="s">
        <v>589</v>
      </c>
      <c r="H18118" s="68" t="s">
        <v>364</v>
      </c>
      <c r="I18118" s="69">
        <v>0</v>
      </c>
      <c r="J18118" s="69">
        <v>0</v>
      </c>
      <c r="K18118" s="91"/>
      <c r="L18118" s="91"/>
    </row>
    <row r="18119" spans="2:12" x14ac:dyDescent="0.25">
      <c r="B18119" s="67" t="s">
        <v>554</v>
      </c>
      <c r="C18119" s="67" t="s">
        <v>555</v>
      </c>
      <c r="D18119" s="68" t="s">
        <v>385</v>
      </c>
      <c r="E18119" s="67" t="s">
        <v>386</v>
      </c>
      <c r="F18119" s="68" t="s">
        <v>588</v>
      </c>
      <c r="G18119" s="67" t="s">
        <v>589</v>
      </c>
      <c r="H18119" s="68" t="s">
        <v>362</v>
      </c>
      <c r="I18119" s="69">
        <v>0</v>
      </c>
      <c r="J18119" s="69">
        <v>0</v>
      </c>
      <c r="K18119" s="91"/>
      <c r="L18119" s="91"/>
    </row>
    <row r="18120" spans="2:12" x14ac:dyDescent="0.25">
      <c r="B18120" s="67" t="s">
        <v>554</v>
      </c>
      <c r="C18120" s="67" t="s">
        <v>555</v>
      </c>
      <c r="D18120" s="68" t="s">
        <v>385</v>
      </c>
      <c r="E18120" s="67" t="s">
        <v>386</v>
      </c>
      <c r="F18120" s="68" t="s">
        <v>588</v>
      </c>
      <c r="G18120" s="67" t="s">
        <v>589</v>
      </c>
      <c r="H18120" s="68" t="s">
        <v>362</v>
      </c>
      <c r="I18120" s="69">
        <v>0</v>
      </c>
      <c r="J18120" s="69">
        <v>0</v>
      </c>
      <c r="K18120" s="91"/>
      <c r="L18120" s="91"/>
    </row>
    <row r="18121" spans="2:12" x14ac:dyDescent="0.25">
      <c r="B18121" s="67" t="s">
        <v>554</v>
      </c>
      <c r="C18121" s="67" t="s">
        <v>555</v>
      </c>
      <c r="D18121" s="68" t="s">
        <v>385</v>
      </c>
      <c r="E18121" s="67" t="s">
        <v>386</v>
      </c>
      <c r="F18121" s="68" t="s">
        <v>588</v>
      </c>
      <c r="G18121" s="67" t="s">
        <v>589</v>
      </c>
      <c r="H18121" s="68" t="s">
        <v>362</v>
      </c>
      <c r="I18121" s="69">
        <v>0</v>
      </c>
      <c r="J18121" s="69">
        <v>0</v>
      </c>
      <c r="K18121" s="91"/>
      <c r="L18121" s="91"/>
    </row>
    <row r="18122" spans="2:12" x14ac:dyDescent="0.25">
      <c r="B18122" s="67" t="s">
        <v>554</v>
      </c>
      <c r="C18122" s="67" t="s">
        <v>555</v>
      </c>
      <c r="D18122" s="68" t="s">
        <v>385</v>
      </c>
      <c r="E18122" s="67" t="s">
        <v>386</v>
      </c>
      <c r="F18122" s="68" t="s">
        <v>588</v>
      </c>
      <c r="G18122" s="67" t="s">
        <v>589</v>
      </c>
      <c r="H18122" s="68" t="s">
        <v>363</v>
      </c>
      <c r="I18122" s="69">
        <v>0</v>
      </c>
      <c r="J18122" s="69">
        <v>0</v>
      </c>
      <c r="K18122" s="91"/>
      <c r="L18122" s="91"/>
    </row>
    <row r="18123" spans="2:12" x14ac:dyDescent="0.25">
      <c r="B18123" s="67" t="s">
        <v>554</v>
      </c>
      <c r="C18123" s="67" t="s">
        <v>555</v>
      </c>
      <c r="D18123" s="68" t="s">
        <v>385</v>
      </c>
      <c r="E18123" s="67" t="s">
        <v>386</v>
      </c>
      <c r="F18123" s="68" t="s">
        <v>588</v>
      </c>
      <c r="G18123" s="67" t="s">
        <v>589</v>
      </c>
      <c r="H18123" s="68" t="s">
        <v>364</v>
      </c>
      <c r="I18123" s="69">
        <v>0</v>
      </c>
      <c r="J18123" s="69">
        <v>0</v>
      </c>
      <c r="K18123" s="91"/>
      <c r="L18123" s="91"/>
    </row>
    <row r="18124" spans="2:12" x14ac:dyDescent="0.25">
      <c r="B18124" s="67" t="s">
        <v>554</v>
      </c>
      <c r="C18124" s="67" t="s">
        <v>555</v>
      </c>
      <c r="D18124" s="68" t="s">
        <v>387</v>
      </c>
      <c r="E18124" s="67" t="s">
        <v>388</v>
      </c>
      <c r="F18124" s="68" t="s">
        <v>590</v>
      </c>
      <c r="G18124" s="67" t="s">
        <v>591</v>
      </c>
      <c r="H18124" s="68" t="s">
        <v>362</v>
      </c>
      <c r="I18124" s="69">
        <v>0</v>
      </c>
      <c r="J18124" s="69">
        <v>0</v>
      </c>
      <c r="K18124" s="91"/>
      <c r="L18124" s="91"/>
    </row>
    <row r="18125" spans="2:12" x14ac:dyDescent="0.25">
      <c r="B18125" s="67" t="s">
        <v>554</v>
      </c>
      <c r="C18125" s="67" t="s">
        <v>555</v>
      </c>
      <c r="D18125" s="68" t="s">
        <v>387</v>
      </c>
      <c r="E18125" s="67" t="s">
        <v>388</v>
      </c>
      <c r="F18125" s="68" t="s">
        <v>590</v>
      </c>
      <c r="G18125" s="67" t="s">
        <v>591</v>
      </c>
      <c r="H18125" s="68" t="s">
        <v>362</v>
      </c>
      <c r="I18125" s="69">
        <v>0</v>
      </c>
      <c r="J18125" s="69">
        <v>0</v>
      </c>
      <c r="K18125" s="91"/>
      <c r="L18125" s="91"/>
    </row>
    <row r="18126" spans="2:12" x14ac:dyDescent="0.25">
      <c r="B18126" s="67" t="s">
        <v>554</v>
      </c>
      <c r="C18126" s="67" t="s">
        <v>555</v>
      </c>
      <c r="D18126" s="68" t="s">
        <v>387</v>
      </c>
      <c r="E18126" s="67" t="s">
        <v>388</v>
      </c>
      <c r="F18126" s="68" t="s">
        <v>590</v>
      </c>
      <c r="G18126" s="67" t="s">
        <v>591</v>
      </c>
      <c r="H18126" s="68" t="s">
        <v>363</v>
      </c>
      <c r="I18126" s="69">
        <v>0</v>
      </c>
      <c r="J18126" s="69">
        <v>0</v>
      </c>
      <c r="K18126" s="91"/>
      <c r="L18126" s="91"/>
    </row>
    <row r="18127" spans="2:12" x14ac:dyDescent="0.25">
      <c r="B18127" s="67" t="s">
        <v>554</v>
      </c>
      <c r="C18127" s="67" t="s">
        <v>555</v>
      </c>
      <c r="D18127" s="68" t="s">
        <v>387</v>
      </c>
      <c r="E18127" s="67" t="s">
        <v>388</v>
      </c>
      <c r="F18127" s="68" t="s">
        <v>590</v>
      </c>
      <c r="G18127" s="67" t="s">
        <v>591</v>
      </c>
      <c r="H18127" s="68" t="s">
        <v>364</v>
      </c>
      <c r="I18127" s="69">
        <v>0</v>
      </c>
      <c r="J18127" s="69">
        <v>0</v>
      </c>
      <c r="K18127" s="91"/>
      <c r="L18127" s="91"/>
    </row>
    <row r="18128" spans="2:12" x14ac:dyDescent="0.25">
      <c r="B18128" s="67" t="s">
        <v>554</v>
      </c>
      <c r="C18128" s="67" t="s">
        <v>555</v>
      </c>
      <c r="D18128" s="68" t="s">
        <v>387</v>
      </c>
      <c r="E18128" s="67" t="s">
        <v>388</v>
      </c>
      <c r="F18128" s="68" t="s">
        <v>590</v>
      </c>
      <c r="G18128" s="67" t="s">
        <v>591</v>
      </c>
      <c r="H18128" s="68" t="s">
        <v>362</v>
      </c>
      <c r="I18128" s="69">
        <v>94</v>
      </c>
      <c r="J18128" s="69">
        <v>141</v>
      </c>
      <c r="K18128" s="91"/>
      <c r="L18128" s="91"/>
    </row>
    <row r="18129" spans="2:12" x14ac:dyDescent="0.25">
      <c r="B18129" s="67" t="s">
        <v>554</v>
      </c>
      <c r="C18129" s="67" t="s">
        <v>555</v>
      </c>
      <c r="D18129" s="68" t="s">
        <v>387</v>
      </c>
      <c r="E18129" s="67" t="s">
        <v>388</v>
      </c>
      <c r="F18129" s="68" t="s">
        <v>590</v>
      </c>
      <c r="G18129" s="67" t="s">
        <v>591</v>
      </c>
      <c r="H18129" s="68" t="s">
        <v>363</v>
      </c>
      <c r="I18129" s="69">
        <v>43</v>
      </c>
      <c r="J18129" s="69">
        <v>68</v>
      </c>
      <c r="K18129" s="91"/>
      <c r="L18129" s="91"/>
    </row>
    <row r="18130" spans="2:12" x14ac:dyDescent="0.25">
      <c r="B18130" s="67" t="s">
        <v>554</v>
      </c>
      <c r="C18130" s="67" t="s">
        <v>555</v>
      </c>
      <c r="D18130" s="68" t="s">
        <v>387</v>
      </c>
      <c r="E18130" s="67" t="s">
        <v>388</v>
      </c>
      <c r="F18130" s="68" t="s">
        <v>590</v>
      </c>
      <c r="G18130" s="67" t="s">
        <v>591</v>
      </c>
      <c r="H18130" s="68" t="s">
        <v>364</v>
      </c>
      <c r="I18130" s="69">
        <v>20</v>
      </c>
      <c r="J18130" s="69">
        <v>16</v>
      </c>
      <c r="K18130" s="91"/>
      <c r="L18130" s="91"/>
    </row>
    <row r="18131" spans="2:12" x14ac:dyDescent="0.25">
      <c r="B18131" s="67" t="s">
        <v>554</v>
      </c>
      <c r="C18131" s="67" t="s">
        <v>555</v>
      </c>
      <c r="D18131" s="68" t="s">
        <v>387</v>
      </c>
      <c r="E18131" s="67" t="s">
        <v>388</v>
      </c>
      <c r="F18131" s="68" t="s">
        <v>590</v>
      </c>
      <c r="G18131" s="67" t="s">
        <v>591</v>
      </c>
      <c r="H18131" s="68" t="s">
        <v>363</v>
      </c>
      <c r="I18131" s="69">
        <v>40</v>
      </c>
      <c r="J18131" s="69">
        <v>0</v>
      </c>
      <c r="K18131" s="91"/>
      <c r="L18131" s="91"/>
    </row>
    <row r="18132" spans="2:12" x14ac:dyDescent="0.25">
      <c r="B18132" s="67" t="s">
        <v>554</v>
      </c>
      <c r="C18132" s="67" t="s">
        <v>555</v>
      </c>
      <c r="D18132" s="68" t="s">
        <v>387</v>
      </c>
      <c r="E18132" s="67" t="s">
        <v>388</v>
      </c>
      <c r="F18132" s="68" t="s">
        <v>590</v>
      </c>
      <c r="G18132" s="67" t="s">
        <v>591</v>
      </c>
      <c r="H18132" s="68" t="s">
        <v>364</v>
      </c>
      <c r="I18132" s="69">
        <v>16</v>
      </c>
      <c r="J18132" s="69">
        <v>0</v>
      </c>
      <c r="K18132" s="91"/>
      <c r="L18132" s="91"/>
    </row>
    <row r="18133" spans="2:12" x14ac:dyDescent="0.25">
      <c r="B18133" s="67" t="s">
        <v>554</v>
      </c>
      <c r="C18133" s="67" t="s">
        <v>555</v>
      </c>
      <c r="D18133" s="68" t="s">
        <v>387</v>
      </c>
      <c r="E18133" s="67" t="s">
        <v>388</v>
      </c>
      <c r="F18133" s="68" t="s">
        <v>590</v>
      </c>
      <c r="G18133" s="67" t="s">
        <v>591</v>
      </c>
      <c r="H18133" s="68" t="s">
        <v>362</v>
      </c>
      <c r="I18133" s="69">
        <v>85</v>
      </c>
      <c r="J18133" s="69">
        <v>180</v>
      </c>
      <c r="K18133" s="91"/>
      <c r="L18133" s="91"/>
    </row>
    <row r="18134" spans="2:12" x14ac:dyDescent="0.25">
      <c r="B18134" s="67" t="s">
        <v>554</v>
      </c>
      <c r="C18134" s="67" t="s">
        <v>555</v>
      </c>
      <c r="D18134" s="68" t="s">
        <v>387</v>
      </c>
      <c r="E18134" s="67" t="s">
        <v>388</v>
      </c>
      <c r="F18134" s="68" t="s">
        <v>590</v>
      </c>
      <c r="G18134" s="67" t="s">
        <v>591</v>
      </c>
      <c r="H18134" s="68" t="s">
        <v>363</v>
      </c>
      <c r="I18134" s="69">
        <v>124</v>
      </c>
      <c r="J18134" s="69">
        <v>193</v>
      </c>
      <c r="K18134" s="91"/>
      <c r="L18134" s="91"/>
    </row>
    <row r="18135" spans="2:12" x14ac:dyDescent="0.25">
      <c r="B18135" s="67" t="s">
        <v>554</v>
      </c>
      <c r="C18135" s="67" t="s">
        <v>555</v>
      </c>
      <c r="D18135" s="68" t="s">
        <v>387</v>
      </c>
      <c r="E18135" s="67" t="s">
        <v>388</v>
      </c>
      <c r="F18135" s="68" t="s">
        <v>590</v>
      </c>
      <c r="G18135" s="67" t="s">
        <v>591</v>
      </c>
      <c r="H18135" s="68" t="s">
        <v>364</v>
      </c>
      <c r="I18135" s="69">
        <v>16</v>
      </c>
      <c r="J18135" s="69">
        <v>58</v>
      </c>
      <c r="K18135" s="91"/>
      <c r="L18135" s="91"/>
    </row>
    <row r="18136" spans="2:12" x14ac:dyDescent="0.25">
      <c r="B18136" s="67" t="s">
        <v>554</v>
      </c>
      <c r="C18136" s="67" t="s">
        <v>555</v>
      </c>
      <c r="D18136" s="68" t="s">
        <v>387</v>
      </c>
      <c r="E18136" s="67" t="s">
        <v>388</v>
      </c>
      <c r="F18136" s="68" t="s">
        <v>590</v>
      </c>
      <c r="G18136" s="67" t="s">
        <v>591</v>
      </c>
      <c r="H18136" s="68" t="s">
        <v>363</v>
      </c>
      <c r="I18136" s="69">
        <v>0</v>
      </c>
      <c r="J18136" s="69">
        <v>0</v>
      </c>
      <c r="K18136" s="91"/>
      <c r="L18136" s="91"/>
    </row>
    <row r="18137" spans="2:12" x14ac:dyDescent="0.25">
      <c r="B18137" s="67" t="s">
        <v>554</v>
      </c>
      <c r="C18137" s="67" t="s">
        <v>555</v>
      </c>
      <c r="D18137" s="68" t="s">
        <v>387</v>
      </c>
      <c r="E18137" s="67" t="s">
        <v>388</v>
      </c>
      <c r="F18137" s="68" t="s">
        <v>590</v>
      </c>
      <c r="G18137" s="67" t="s">
        <v>591</v>
      </c>
      <c r="H18137" s="68" t="s">
        <v>363</v>
      </c>
      <c r="I18137" s="69">
        <v>0</v>
      </c>
      <c r="J18137" s="69">
        <v>0</v>
      </c>
      <c r="K18137" s="91"/>
      <c r="L18137" s="91"/>
    </row>
    <row r="18138" spans="2:12" x14ac:dyDescent="0.25">
      <c r="B18138" s="67" t="s">
        <v>554</v>
      </c>
      <c r="C18138" s="67" t="s">
        <v>555</v>
      </c>
      <c r="D18138" s="68" t="s">
        <v>387</v>
      </c>
      <c r="E18138" s="67" t="s">
        <v>388</v>
      </c>
      <c r="F18138" s="68" t="s">
        <v>590</v>
      </c>
      <c r="G18138" s="67" t="s">
        <v>591</v>
      </c>
      <c r="H18138" s="68" t="s">
        <v>362</v>
      </c>
      <c r="I18138" s="69">
        <v>67</v>
      </c>
      <c r="J18138" s="69">
        <v>82</v>
      </c>
      <c r="K18138" s="91"/>
      <c r="L18138" s="91"/>
    </row>
    <row r="18139" spans="2:12" x14ac:dyDescent="0.25">
      <c r="B18139" s="67" t="s">
        <v>554</v>
      </c>
      <c r="C18139" s="67" t="s">
        <v>555</v>
      </c>
      <c r="D18139" s="68" t="s">
        <v>387</v>
      </c>
      <c r="E18139" s="67" t="s">
        <v>388</v>
      </c>
      <c r="F18139" s="68" t="s">
        <v>590</v>
      </c>
      <c r="G18139" s="67" t="s">
        <v>591</v>
      </c>
      <c r="H18139" s="68" t="s">
        <v>363</v>
      </c>
      <c r="I18139" s="69">
        <v>310</v>
      </c>
      <c r="J18139" s="69">
        <v>382</v>
      </c>
      <c r="K18139" s="91"/>
      <c r="L18139" s="91"/>
    </row>
    <row r="18140" spans="2:12" x14ac:dyDescent="0.25">
      <c r="B18140" s="67" t="s">
        <v>554</v>
      </c>
      <c r="C18140" s="67" t="s">
        <v>555</v>
      </c>
      <c r="D18140" s="68" t="s">
        <v>387</v>
      </c>
      <c r="E18140" s="67" t="s">
        <v>388</v>
      </c>
      <c r="F18140" s="68" t="s">
        <v>590</v>
      </c>
      <c r="G18140" s="67" t="s">
        <v>591</v>
      </c>
      <c r="H18140" s="68" t="s">
        <v>364</v>
      </c>
      <c r="I18140" s="69">
        <v>64</v>
      </c>
      <c r="J18140" s="69">
        <v>104</v>
      </c>
      <c r="K18140" s="91"/>
      <c r="L18140" s="91"/>
    </row>
    <row r="18141" spans="2:12" x14ac:dyDescent="0.25">
      <c r="B18141" s="67" t="s">
        <v>554</v>
      </c>
      <c r="C18141" s="67" t="s">
        <v>555</v>
      </c>
      <c r="D18141" s="68" t="s">
        <v>387</v>
      </c>
      <c r="E18141" s="67" t="s">
        <v>388</v>
      </c>
      <c r="F18141" s="68" t="s">
        <v>590</v>
      </c>
      <c r="G18141" s="67" t="s">
        <v>591</v>
      </c>
      <c r="H18141" s="68" t="s">
        <v>362</v>
      </c>
      <c r="I18141" s="69">
        <v>0</v>
      </c>
      <c r="J18141" s="69">
        <v>9</v>
      </c>
      <c r="K18141" s="91"/>
      <c r="L18141" s="91"/>
    </row>
    <row r="18142" spans="2:12" x14ac:dyDescent="0.25">
      <c r="B18142" s="67" t="s">
        <v>554</v>
      </c>
      <c r="C18142" s="67" t="s">
        <v>555</v>
      </c>
      <c r="D18142" s="68" t="s">
        <v>387</v>
      </c>
      <c r="E18142" s="67" t="s">
        <v>388</v>
      </c>
      <c r="F18142" s="68" t="s">
        <v>590</v>
      </c>
      <c r="G18142" s="67" t="s">
        <v>591</v>
      </c>
      <c r="H18142" s="68" t="s">
        <v>363</v>
      </c>
      <c r="I18142" s="69">
        <v>31</v>
      </c>
      <c r="J18142" s="69">
        <v>38</v>
      </c>
      <c r="K18142" s="91"/>
      <c r="L18142" s="91"/>
    </row>
    <row r="18143" spans="2:12" x14ac:dyDescent="0.25">
      <c r="B18143" s="67" t="s">
        <v>554</v>
      </c>
      <c r="C18143" s="67" t="s">
        <v>555</v>
      </c>
      <c r="D18143" s="68" t="s">
        <v>387</v>
      </c>
      <c r="E18143" s="67" t="s">
        <v>388</v>
      </c>
      <c r="F18143" s="68" t="s">
        <v>590</v>
      </c>
      <c r="G18143" s="67" t="s">
        <v>591</v>
      </c>
      <c r="H18143" s="68" t="s">
        <v>364</v>
      </c>
      <c r="I18143" s="69">
        <v>121</v>
      </c>
      <c r="J18143" s="69">
        <v>206</v>
      </c>
      <c r="K18143" s="91"/>
      <c r="L18143" s="91"/>
    </row>
    <row r="18144" spans="2:12" x14ac:dyDescent="0.25">
      <c r="B18144" s="67" t="s">
        <v>554</v>
      </c>
      <c r="C18144" s="67" t="s">
        <v>555</v>
      </c>
      <c r="D18144" s="68" t="s">
        <v>387</v>
      </c>
      <c r="E18144" s="67" t="s">
        <v>388</v>
      </c>
      <c r="F18144" s="68" t="s">
        <v>590</v>
      </c>
      <c r="G18144" s="67" t="s">
        <v>591</v>
      </c>
      <c r="H18144" s="68" t="s">
        <v>362</v>
      </c>
      <c r="I18144" s="69">
        <v>0</v>
      </c>
      <c r="J18144" s="69">
        <v>0</v>
      </c>
      <c r="K18144" s="91"/>
      <c r="L18144" s="91"/>
    </row>
    <row r="18145" spans="2:12" x14ac:dyDescent="0.25">
      <c r="B18145" s="67" t="s">
        <v>554</v>
      </c>
      <c r="C18145" s="67" t="s">
        <v>555</v>
      </c>
      <c r="D18145" s="68" t="s">
        <v>387</v>
      </c>
      <c r="E18145" s="67" t="s">
        <v>388</v>
      </c>
      <c r="F18145" s="68" t="s">
        <v>590</v>
      </c>
      <c r="G18145" s="67" t="s">
        <v>591</v>
      </c>
      <c r="H18145" s="68" t="s">
        <v>363</v>
      </c>
      <c r="I18145" s="69">
        <v>11</v>
      </c>
      <c r="J18145" s="69">
        <v>0</v>
      </c>
      <c r="K18145" s="91"/>
      <c r="L18145" s="91"/>
    </row>
    <row r="18146" spans="2:12" x14ac:dyDescent="0.25">
      <c r="B18146" s="67" t="s">
        <v>554</v>
      </c>
      <c r="C18146" s="67" t="s">
        <v>555</v>
      </c>
      <c r="D18146" s="68" t="s">
        <v>387</v>
      </c>
      <c r="E18146" s="67" t="s">
        <v>388</v>
      </c>
      <c r="F18146" s="68" t="s">
        <v>590</v>
      </c>
      <c r="G18146" s="67" t="s">
        <v>591</v>
      </c>
      <c r="H18146" s="68" t="s">
        <v>364</v>
      </c>
      <c r="I18146" s="69">
        <v>0</v>
      </c>
      <c r="J18146" s="69">
        <v>0</v>
      </c>
      <c r="K18146" s="91"/>
      <c r="L18146" s="91"/>
    </row>
    <row r="18147" spans="2:12" x14ac:dyDescent="0.25">
      <c r="B18147" s="67" t="s">
        <v>554</v>
      </c>
      <c r="C18147" s="67" t="s">
        <v>555</v>
      </c>
      <c r="D18147" s="68" t="s">
        <v>387</v>
      </c>
      <c r="E18147" s="67" t="s">
        <v>388</v>
      </c>
      <c r="F18147" s="68" t="s">
        <v>590</v>
      </c>
      <c r="G18147" s="67" t="s">
        <v>591</v>
      </c>
      <c r="H18147" s="68" t="s">
        <v>363</v>
      </c>
      <c r="I18147" s="69">
        <v>0</v>
      </c>
      <c r="J18147" s="69">
        <v>0</v>
      </c>
      <c r="K18147" s="91"/>
      <c r="L18147" s="91"/>
    </row>
    <row r="18148" spans="2:12" x14ac:dyDescent="0.25">
      <c r="B18148" s="67" t="s">
        <v>554</v>
      </c>
      <c r="C18148" s="67" t="s">
        <v>555</v>
      </c>
      <c r="D18148" s="68" t="s">
        <v>387</v>
      </c>
      <c r="E18148" s="67" t="s">
        <v>388</v>
      </c>
      <c r="F18148" s="68" t="s">
        <v>590</v>
      </c>
      <c r="G18148" s="67" t="s">
        <v>591</v>
      </c>
      <c r="H18148" s="68" t="s">
        <v>362</v>
      </c>
      <c r="I18148" s="69">
        <v>0</v>
      </c>
      <c r="J18148" s="69">
        <v>0</v>
      </c>
      <c r="K18148" s="91"/>
      <c r="L18148" s="91"/>
    </row>
    <row r="18149" spans="2:12" x14ac:dyDescent="0.25">
      <c r="B18149" s="67" t="s">
        <v>554</v>
      </c>
      <c r="C18149" s="67" t="s">
        <v>555</v>
      </c>
      <c r="D18149" s="68" t="s">
        <v>387</v>
      </c>
      <c r="E18149" s="67" t="s">
        <v>388</v>
      </c>
      <c r="F18149" s="68" t="s">
        <v>590</v>
      </c>
      <c r="G18149" s="67" t="s">
        <v>591</v>
      </c>
      <c r="H18149" s="68" t="s">
        <v>363</v>
      </c>
      <c r="I18149" s="69">
        <v>0</v>
      </c>
      <c r="J18149" s="69">
        <v>0</v>
      </c>
      <c r="K18149" s="91"/>
      <c r="L18149" s="91"/>
    </row>
    <row r="18150" spans="2:12" x14ac:dyDescent="0.25">
      <c r="B18150" s="67" t="s">
        <v>554</v>
      </c>
      <c r="C18150" s="67" t="s">
        <v>555</v>
      </c>
      <c r="D18150" s="68" t="s">
        <v>387</v>
      </c>
      <c r="E18150" s="67" t="s">
        <v>388</v>
      </c>
      <c r="F18150" s="68" t="s">
        <v>590</v>
      </c>
      <c r="G18150" s="67" t="s">
        <v>591</v>
      </c>
      <c r="H18150" s="68" t="s">
        <v>362</v>
      </c>
      <c r="I18150" s="69">
        <v>103</v>
      </c>
      <c r="J18150" s="69">
        <v>61</v>
      </c>
      <c r="K18150" s="91"/>
      <c r="L18150" s="91"/>
    </row>
    <row r="18151" spans="2:12" x14ac:dyDescent="0.25">
      <c r="B18151" s="67" t="s">
        <v>554</v>
      </c>
      <c r="C18151" s="67" t="s">
        <v>555</v>
      </c>
      <c r="D18151" s="68" t="s">
        <v>387</v>
      </c>
      <c r="E18151" s="67" t="s">
        <v>388</v>
      </c>
      <c r="F18151" s="68" t="s">
        <v>590</v>
      </c>
      <c r="G18151" s="67" t="s">
        <v>591</v>
      </c>
      <c r="H18151" s="68" t="s">
        <v>363</v>
      </c>
      <c r="I18151" s="69">
        <v>44</v>
      </c>
      <c r="J18151" s="69">
        <v>67</v>
      </c>
      <c r="K18151" s="91"/>
      <c r="L18151" s="91"/>
    </row>
    <row r="18152" spans="2:12" x14ac:dyDescent="0.25">
      <c r="B18152" s="67" t="s">
        <v>554</v>
      </c>
      <c r="C18152" s="67" t="s">
        <v>555</v>
      </c>
      <c r="D18152" s="68" t="s">
        <v>387</v>
      </c>
      <c r="E18152" s="67" t="s">
        <v>388</v>
      </c>
      <c r="F18152" s="68" t="s">
        <v>590</v>
      </c>
      <c r="G18152" s="67" t="s">
        <v>591</v>
      </c>
      <c r="H18152" s="68" t="s">
        <v>364</v>
      </c>
      <c r="I18152" s="69">
        <v>79</v>
      </c>
      <c r="J18152" s="69">
        <v>51</v>
      </c>
      <c r="K18152" s="91"/>
      <c r="L18152" s="91"/>
    </row>
    <row r="18153" spans="2:12" x14ac:dyDescent="0.25">
      <c r="B18153" s="67" t="s">
        <v>554</v>
      </c>
      <c r="C18153" s="67" t="s">
        <v>555</v>
      </c>
      <c r="D18153" s="68" t="s">
        <v>387</v>
      </c>
      <c r="E18153" s="67" t="s">
        <v>388</v>
      </c>
      <c r="F18153" s="68" t="s">
        <v>590</v>
      </c>
      <c r="G18153" s="67" t="s">
        <v>591</v>
      </c>
      <c r="H18153" s="68" t="s">
        <v>363</v>
      </c>
      <c r="I18153" s="69">
        <v>0</v>
      </c>
      <c r="J18153" s="69">
        <v>0</v>
      </c>
      <c r="K18153" s="91"/>
      <c r="L18153" s="91"/>
    </row>
    <row r="18154" spans="2:12" x14ac:dyDescent="0.25">
      <c r="B18154" s="67" t="s">
        <v>554</v>
      </c>
      <c r="C18154" s="67" t="s">
        <v>555</v>
      </c>
      <c r="D18154" s="68" t="s">
        <v>387</v>
      </c>
      <c r="E18154" s="67" t="s">
        <v>388</v>
      </c>
      <c r="F18154" s="68" t="s">
        <v>590</v>
      </c>
      <c r="G18154" s="67" t="s">
        <v>591</v>
      </c>
      <c r="H18154" s="68" t="s">
        <v>362</v>
      </c>
      <c r="I18154" s="69">
        <v>111</v>
      </c>
      <c r="J18154" s="69">
        <v>114</v>
      </c>
      <c r="K18154" s="91"/>
      <c r="L18154" s="91"/>
    </row>
    <row r="18155" spans="2:12" x14ac:dyDescent="0.25">
      <c r="B18155" s="67" t="s">
        <v>554</v>
      </c>
      <c r="C18155" s="67" t="s">
        <v>555</v>
      </c>
      <c r="D18155" s="68" t="s">
        <v>387</v>
      </c>
      <c r="E18155" s="67" t="s">
        <v>388</v>
      </c>
      <c r="F18155" s="68" t="s">
        <v>590</v>
      </c>
      <c r="G18155" s="67" t="s">
        <v>591</v>
      </c>
      <c r="H18155" s="68" t="s">
        <v>363</v>
      </c>
      <c r="I18155" s="69">
        <v>107</v>
      </c>
      <c r="J18155" s="69">
        <v>136</v>
      </c>
      <c r="K18155" s="91"/>
      <c r="L18155" s="91"/>
    </row>
    <row r="18156" spans="2:12" x14ac:dyDescent="0.25">
      <c r="B18156" s="67" t="s">
        <v>554</v>
      </c>
      <c r="C18156" s="67" t="s">
        <v>555</v>
      </c>
      <c r="D18156" s="68" t="s">
        <v>387</v>
      </c>
      <c r="E18156" s="67" t="s">
        <v>388</v>
      </c>
      <c r="F18156" s="68" t="s">
        <v>590</v>
      </c>
      <c r="G18156" s="67" t="s">
        <v>591</v>
      </c>
      <c r="H18156" s="68" t="s">
        <v>364</v>
      </c>
      <c r="I18156" s="69">
        <v>24</v>
      </c>
      <c r="J18156" s="69">
        <v>66</v>
      </c>
      <c r="K18156" s="91"/>
      <c r="L18156" s="91"/>
    </row>
    <row r="18157" spans="2:12" x14ac:dyDescent="0.25">
      <c r="B18157" s="67" t="s">
        <v>554</v>
      </c>
      <c r="C18157" s="67" t="s">
        <v>555</v>
      </c>
      <c r="D18157" s="68" t="s">
        <v>387</v>
      </c>
      <c r="E18157" s="67" t="s">
        <v>388</v>
      </c>
      <c r="F18157" s="68" t="s">
        <v>590</v>
      </c>
      <c r="G18157" s="67" t="s">
        <v>591</v>
      </c>
      <c r="H18157" s="68" t="s">
        <v>362</v>
      </c>
      <c r="I18157" s="69">
        <v>40</v>
      </c>
      <c r="J18157" s="69">
        <v>128</v>
      </c>
      <c r="K18157" s="91"/>
      <c r="L18157" s="91"/>
    </row>
    <row r="18158" spans="2:12" x14ac:dyDescent="0.25">
      <c r="B18158" s="67" t="s">
        <v>554</v>
      </c>
      <c r="C18158" s="67" t="s">
        <v>555</v>
      </c>
      <c r="D18158" s="68" t="s">
        <v>387</v>
      </c>
      <c r="E18158" s="67" t="s">
        <v>388</v>
      </c>
      <c r="F18158" s="68" t="s">
        <v>590</v>
      </c>
      <c r="G18158" s="67" t="s">
        <v>591</v>
      </c>
      <c r="H18158" s="68" t="s">
        <v>363</v>
      </c>
      <c r="I18158" s="69">
        <v>50</v>
      </c>
      <c r="J18158" s="69">
        <v>58</v>
      </c>
      <c r="K18158" s="91"/>
      <c r="L18158" s="91"/>
    </row>
    <row r="18159" spans="2:12" x14ac:dyDescent="0.25">
      <c r="B18159" s="67" t="s">
        <v>554</v>
      </c>
      <c r="C18159" s="67" t="s">
        <v>555</v>
      </c>
      <c r="D18159" s="68" t="s">
        <v>387</v>
      </c>
      <c r="E18159" s="67" t="s">
        <v>388</v>
      </c>
      <c r="F18159" s="68" t="s">
        <v>590</v>
      </c>
      <c r="G18159" s="67" t="s">
        <v>591</v>
      </c>
      <c r="H18159" s="68" t="s">
        <v>364</v>
      </c>
      <c r="I18159" s="69">
        <v>32</v>
      </c>
      <c r="J18159" s="69">
        <v>24</v>
      </c>
      <c r="K18159" s="91"/>
      <c r="L18159" s="91"/>
    </row>
    <row r="18160" spans="2:12" x14ac:dyDescent="0.25">
      <c r="B18160" s="67" t="s">
        <v>554</v>
      </c>
      <c r="C18160" s="67" t="s">
        <v>555</v>
      </c>
      <c r="D18160" s="68" t="s">
        <v>387</v>
      </c>
      <c r="E18160" s="67" t="s">
        <v>388</v>
      </c>
      <c r="F18160" s="68" t="s">
        <v>590</v>
      </c>
      <c r="G18160" s="67" t="s">
        <v>591</v>
      </c>
      <c r="H18160" s="68" t="s">
        <v>362</v>
      </c>
      <c r="I18160" s="69">
        <v>0</v>
      </c>
      <c r="J18160" s="69">
        <v>0</v>
      </c>
      <c r="K18160" s="91"/>
      <c r="L18160" s="91"/>
    </row>
    <row r="18161" spans="2:12" x14ac:dyDescent="0.25">
      <c r="B18161" s="67" t="s">
        <v>554</v>
      </c>
      <c r="C18161" s="67" t="s">
        <v>555</v>
      </c>
      <c r="D18161" s="68" t="s">
        <v>387</v>
      </c>
      <c r="E18161" s="67" t="s">
        <v>388</v>
      </c>
      <c r="F18161" s="68" t="s">
        <v>590</v>
      </c>
      <c r="G18161" s="67" t="s">
        <v>591</v>
      </c>
      <c r="H18161" s="68" t="s">
        <v>363</v>
      </c>
      <c r="I18161" s="69">
        <v>0</v>
      </c>
      <c r="J18161" s="69">
        <v>8</v>
      </c>
      <c r="K18161" s="91"/>
      <c r="L18161" s="91"/>
    </row>
    <row r="18162" spans="2:12" x14ac:dyDescent="0.25">
      <c r="B18162" s="67" t="s">
        <v>554</v>
      </c>
      <c r="C18162" s="67" t="s">
        <v>555</v>
      </c>
      <c r="D18162" s="68" t="s">
        <v>387</v>
      </c>
      <c r="E18162" s="67" t="s">
        <v>388</v>
      </c>
      <c r="F18162" s="68" t="s">
        <v>590</v>
      </c>
      <c r="G18162" s="67" t="s">
        <v>591</v>
      </c>
      <c r="H18162" s="68" t="s">
        <v>362</v>
      </c>
      <c r="I18162" s="69">
        <v>73</v>
      </c>
      <c r="J18162" s="69">
        <v>122</v>
      </c>
      <c r="K18162" s="91"/>
      <c r="L18162" s="91"/>
    </row>
    <row r="18163" spans="2:12" x14ac:dyDescent="0.25">
      <c r="B18163" s="67" t="s">
        <v>554</v>
      </c>
      <c r="C18163" s="67" t="s">
        <v>555</v>
      </c>
      <c r="D18163" s="68" t="s">
        <v>387</v>
      </c>
      <c r="E18163" s="67" t="s">
        <v>388</v>
      </c>
      <c r="F18163" s="68" t="s">
        <v>590</v>
      </c>
      <c r="G18163" s="67" t="s">
        <v>591</v>
      </c>
      <c r="H18163" s="68" t="s">
        <v>363</v>
      </c>
      <c r="I18163" s="69">
        <v>76</v>
      </c>
      <c r="J18163" s="69">
        <v>118</v>
      </c>
      <c r="K18163" s="91"/>
      <c r="L18163" s="91"/>
    </row>
    <row r="18164" spans="2:12" x14ac:dyDescent="0.25">
      <c r="B18164" s="67" t="s">
        <v>554</v>
      </c>
      <c r="C18164" s="67" t="s">
        <v>555</v>
      </c>
      <c r="D18164" s="68" t="s">
        <v>387</v>
      </c>
      <c r="E18164" s="67" t="s">
        <v>388</v>
      </c>
      <c r="F18164" s="68" t="s">
        <v>590</v>
      </c>
      <c r="G18164" s="67" t="s">
        <v>591</v>
      </c>
      <c r="H18164" s="68" t="s">
        <v>364</v>
      </c>
      <c r="I18164" s="69">
        <v>60</v>
      </c>
      <c r="J18164" s="69">
        <v>74</v>
      </c>
      <c r="K18164" s="91"/>
      <c r="L18164" s="91"/>
    </row>
    <row r="18165" spans="2:12" x14ac:dyDescent="0.25">
      <c r="B18165" s="67" t="s">
        <v>554</v>
      </c>
      <c r="C18165" s="67" t="s">
        <v>555</v>
      </c>
      <c r="D18165" s="68" t="s">
        <v>387</v>
      </c>
      <c r="E18165" s="67" t="s">
        <v>388</v>
      </c>
      <c r="F18165" s="68" t="s">
        <v>590</v>
      </c>
      <c r="G18165" s="67" t="s">
        <v>591</v>
      </c>
      <c r="H18165" s="68" t="s">
        <v>362</v>
      </c>
      <c r="I18165" s="69">
        <v>45</v>
      </c>
      <c r="J18165" s="69">
        <v>0</v>
      </c>
      <c r="K18165" s="91"/>
      <c r="L18165" s="91"/>
    </row>
    <row r="18166" spans="2:12" x14ac:dyDescent="0.25">
      <c r="B18166" s="67" t="s">
        <v>554</v>
      </c>
      <c r="C18166" s="67" t="s">
        <v>555</v>
      </c>
      <c r="D18166" s="68" t="s">
        <v>387</v>
      </c>
      <c r="E18166" s="67" t="s">
        <v>388</v>
      </c>
      <c r="F18166" s="68" t="s">
        <v>590</v>
      </c>
      <c r="G18166" s="67" t="s">
        <v>591</v>
      </c>
      <c r="H18166" s="68" t="s">
        <v>363</v>
      </c>
      <c r="I18166" s="69">
        <v>50</v>
      </c>
      <c r="J18166" s="69">
        <v>94</v>
      </c>
      <c r="K18166" s="91"/>
      <c r="L18166" s="91"/>
    </row>
    <row r="18167" spans="2:12" x14ac:dyDescent="0.25">
      <c r="B18167" s="67" t="s">
        <v>554</v>
      </c>
      <c r="C18167" s="67" t="s">
        <v>555</v>
      </c>
      <c r="D18167" s="68" t="s">
        <v>387</v>
      </c>
      <c r="E18167" s="67" t="s">
        <v>388</v>
      </c>
      <c r="F18167" s="68" t="s">
        <v>590</v>
      </c>
      <c r="G18167" s="67" t="s">
        <v>591</v>
      </c>
      <c r="H18167" s="68" t="s">
        <v>363</v>
      </c>
      <c r="I18167" s="69">
        <v>1</v>
      </c>
      <c r="J18167" s="69">
        <v>0</v>
      </c>
      <c r="K18167" s="91"/>
      <c r="L18167" s="91"/>
    </row>
    <row r="18168" spans="2:12" x14ac:dyDescent="0.25">
      <c r="B18168" s="67" t="s">
        <v>554</v>
      </c>
      <c r="C18168" s="67" t="s">
        <v>555</v>
      </c>
      <c r="D18168" s="68" t="s">
        <v>387</v>
      </c>
      <c r="E18168" s="67" t="s">
        <v>388</v>
      </c>
      <c r="F18168" s="68" t="s">
        <v>590</v>
      </c>
      <c r="G18168" s="67" t="s">
        <v>591</v>
      </c>
      <c r="H18168" s="68" t="s">
        <v>362</v>
      </c>
      <c r="I18168" s="69">
        <v>15</v>
      </c>
      <c r="J18168" s="69">
        <v>4</v>
      </c>
      <c r="K18168" s="91"/>
      <c r="L18168" s="91"/>
    </row>
    <row r="18169" spans="2:12" x14ac:dyDescent="0.25">
      <c r="B18169" s="67" t="s">
        <v>554</v>
      </c>
      <c r="C18169" s="67" t="s">
        <v>555</v>
      </c>
      <c r="D18169" s="68" t="s">
        <v>387</v>
      </c>
      <c r="E18169" s="67" t="s">
        <v>388</v>
      </c>
      <c r="F18169" s="68" t="s">
        <v>590</v>
      </c>
      <c r="G18169" s="67" t="s">
        <v>591</v>
      </c>
      <c r="H18169" s="68" t="s">
        <v>363</v>
      </c>
      <c r="I18169" s="69">
        <v>29</v>
      </c>
      <c r="J18169" s="69">
        <v>21</v>
      </c>
      <c r="K18169" s="91"/>
      <c r="L18169" s="91"/>
    </row>
    <row r="18170" spans="2:12" x14ac:dyDescent="0.25">
      <c r="B18170" s="67" t="s">
        <v>554</v>
      </c>
      <c r="C18170" s="67" t="s">
        <v>555</v>
      </c>
      <c r="D18170" s="68" t="s">
        <v>387</v>
      </c>
      <c r="E18170" s="67" t="s">
        <v>388</v>
      </c>
      <c r="F18170" s="68" t="s">
        <v>590</v>
      </c>
      <c r="G18170" s="67" t="s">
        <v>591</v>
      </c>
      <c r="H18170" s="68" t="s">
        <v>364</v>
      </c>
      <c r="I18170" s="69">
        <v>24</v>
      </c>
      <c r="J18170" s="69">
        <v>0</v>
      </c>
      <c r="K18170" s="91"/>
      <c r="L18170" s="91"/>
    </row>
    <row r="18171" spans="2:12" x14ac:dyDescent="0.25">
      <c r="B18171" s="67" t="s">
        <v>554</v>
      </c>
      <c r="C18171" s="67" t="s">
        <v>555</v>
      </c>
      <c r="D18171" s="68" t="s">
        <v>387</v>
      </c>
      <c r="E18171" s="67" t="s">
        <v>388</v>
      </c>
      <c r="F18171" s="68" t="s">
        <v>590</v>
      </c>
      <c r="G18171" s="67" t="s">
        <v>591</v>
      </c>
      <c r="H18171" s="68" t="s">
        <v>362</v>
      </c>
      <c r="I18171" s="69">
        <v>73</v>
      </c>
      <c r="J18171" s="69">
        <v>30</v>
      </c>
      <c r="K18171" s="91"/>
      <c r="L18171" s="91"/>
    </row>
    <row r="18172" spans="2:12" x14ac:dyDescent="0.25">
      <c r="B18172" s="67" t="s">
        <v>554</v>
      </c>
      <c r="C18172" s="67" t="s">
        <v>555</v>
      </c>
      <c r="D18172" s="68" t="s">
        <v>387</v>
      </c>
      <c r="E18172" s="67" t="s">
        <v>388</v>
      </c>
      <c r="F18172" s="68" t="s">
        <v>590</v>
      </c>
      <c r="G18172" s="67" t="s">
        <v>591</v>
      </c>
      <c r="H18172" s="68" t="s">
        <v>363</v>
      </c>
      <c r="I18172" s="69">
        <v>54</v>
      </c>
      <c r="J18172" s="69">
        <v>24</v>
      </c>
      <c r="K18172" s="91"/>
      <c r="L18172" s="91"/>
    </row>
    <row r="18173" spans="2:12" x14ac:dyDescent="0.25">
      <c r="B18173" s="67" t="s">
        <v>554</v>
      </c>
      <c r="C18173" s="67" t="s">
        <v>555</v>
      </c>
      <c r="D18173" s="68" t="s">
        <v>387</v>
      </c>
      <c r="E18173" s="67" t="s">
        <v>388</v>
      </c>
      <c r="F18173" s="68" t="s">
        <v>590</v>
      </c>
      <c r="G18173" s="67" t="s">
        <v>591</v>
      </c>
      <c r="H18173" s="68" t="s">
        <v>364</v>
      </c>
      <c r="I18173" s="69">
        <v>63</v>
      </c>
      <c r="J18173" s="69">
        <v>0</v>
      </c>
      <c r="K18173" s="91"/>
      <c r="L18173" s="91"/>
    </row>
    <row r="18174" spans="2:12" x14ac:dyDescent="0.25">
      <c r="B18174" s="67" t="s">
        <v>554</v>
      </c>
      <c r="C18174" s="67" t="s">
        <v>555</v>
      </c>
      <c r="D18174" s="68" t="s">
        <v>387</v>
      </c>
      <c r="E18174" s="67" t="s">
        <v>388</v>
      </c>
      <c r="F18174" s="68" t="s">
        <v>590</v>
      </c>
      <c r="G18174" s="67" t="s">
        <v>591</v>
      </c>
      <c r="H18174" s="68" t="s">
        <v>362</v>
      </c>
      <c r="I18174" s="69">
        <v>26</v>
      </c>
      <c r="J18174" s="69">
        <v>30</v>
      </c>
      <c r="K18174" s="91"/>
      <c r="L18174" s="91"/>
    </row>
    <row r="18175" spans="2:12" x14ac:dyDescent="0.25">
      <c r="B18175" s="67" t="s">
        <v>554</v>
      </c>
      <c r="C18175" s="67" t="s">
        <v>555</v>
      </c>
      <c r="D18175" s="68" t="s">
        <v>387</v>
      </c>
      <c r="E18175" s="67" t="s">
        <v>388</v>
      </c>
      <c r="F18175" s="68" t="s">
        <v>590</v>
      </c>
      <c r="G18175" s="67" t="s">
        <v>591</v>
      </c>
      <c r="H18175" s="68" t="s">
        <v>363</v>
      </c>
      <c r="I18175" s="69">
        <v>13</v>
      </c>
      <c r="J18175" s="69">
        <v>34</v>
      </c>
      <c r="K18175" s="91"/>
      <c r="L18175" s="91"/>
    </row>
    <row r="18176" spans="2:12" x14ac:dyDescent="0.25">
      <c r="B18176" s="67" t="s">
        <v>554</v>
      </c>
      <c r="C18176" s="67" t="s">
        <v>555</v>
      </c>
      <c r="D18176" s="68" t="s">
        <v>387</v>
      </c>
      <c r="E18176" s="67" t="s">
        <v>388</v>
      </c>
      <c r="F18176" s="68" t="s">
        <v>590</v>
      </c>
      <c r="G18176" s="67" t="s">
        <v>591</v>
      </c>
      <c r="H18176" s="68" t="s">
        <v>364</v>
      </c>
      <c r="I18176" s="69">
        <v>0</v>
      </c>
      <c r="J18176" s="69">
        <v>0</v>
      </c>
      <c r="K18176" s="91"/>
      <c r="L18176" s="91"/>
    </row>
    <row r="18177" spans="2:12" x14ac:dyDescent="0.25">
      <c r="B18177" s="67" t="s">
        <v>554</v>
      </c>
      <c r="C18177" s="67" t="s">
        <v>555</v>
      </c>
      <c r="D18177" s="68" t="s">
        <v>387</v>
      </c>
      <c r="E18177" s="67" t="s">
        <v>388</v>
      </c>
      <c r="F18177" s="68" t="s">
        <v>590</v>
      </c>
      <c r="G18177" s="67" t="s">
        <v>591</v>
      </c>
      <c r="H18177" s="68" t="s">
        <v>363</v>
      </c>
      <c r="I18177" s="69">
        <v>0</v>
      </c>
      <c r="J18177" s="69">
        <v>0</v>
      </c>
      <c r="K18177" s="91"/>
      <c r="L18177" s="91"/>
    </row>
    <row r="18178" spans="2:12" x14ac:dyDescent="0.25">
      <c r="B18178" s="67" t="s">
        <v>554</v>
      </c>
      <c r="C18178" s="67" t="s">
        <v>555</v>
      </c>
      <c r="D18178" s="68" t="s">
        <v>387</v>
      </c>
      <c r="E18178" s="67" t="s">
        <v>388</v>
      </c>
      <c r="F18178" s="68" t="s">
        <v>590</v>
      </c>
      <c r="G18178" s="67" t="s">
        <v>591</v>
      </c>
      <c r="H18178" s="68" t="s">
        <v>362</v>
      </c>
      <c r="I18178" s="69">
        <v>0</v>
      </c>
      <c r="J18178" s="69">
        <v>57</v>
      </c>
      <c r="K18178" s="91"/>
      <c r="L18178" s="91"/>
    </row>
    <row r="18179" spans="2:12" x14ac:dyDescent="0.25">
      <c r="B18179" s="67" t="s">
        <v>554</v>
      </c>
      <c r="C18179" s="67" t="s">
        <v>555</v>
      </c>
      <c r="D18179" s="68" t="s">
        <v>387</v>
      </c>
      <c r="E18179" s="67" t="s">
        <v>388</v>
      </c>
      <c r="F18179" s="68" t="s">
        <v>590</v>
      </c>
      <c r="G18179" s="67" t="s">
        <v>591</v>
      </c>
      <c r="H18179" s="68" t="s">
        <v>363</v>
      </c>
      <c r="I18179" s="69">
        <v>10</v>
      </c>
      <c r="J18179" s="69">
        <v>21</v>
      </c>
      <c r="K18179" s="91"/>
      <c r="L18179" s="91"/>
    </row>
    <row r="18180" spans="2:12" x14ac:dyDescent="0.25">
      <c r="B18180" s="67" t="s">
        <v>554</v>
      </c>
      <c r="C18180" s="67" t="s">
        <v>555</v>
      </c>
      <c r="D18180" s="68" t="s">
        <v>387</v>
      </c>
      <c r="E18180" s="67" t="s">
        <v>388</v>
      </c>
      <c r="F18180" s="68" t="s">
        <v>590</v>
      </c>
      <c r="G18180" s="67" t="s">
        <v>591</v>
      </c>
      <c r="H18180" s="68" t="s">
        <v>362</v>
      </c>
      <c r="I18180" s="69">
        <v>0</v>
      </c>
      <c r="J18180" s="69">
        <v>0</v>
      </c>
      <c r="K18180" s="91"/>
      <c r="L18180" s="91"/>
    </row>
    <row r="18181" spans="2:12" x14ac:dyDescent="0.25">
      <c r="B18181" s="67" t="s">
        <v>554</v>
      </c>
      <c r="C18181" s="67" t="s">
        <v>555</v>
      </c>
      <c r="D18181" s="68" t="s">
        <v>387</v>
      </c>
      <c r="E18181" s="67" t="s">
        <v>388</v>
      </c>
      <c r="F18181" s="68" t="s">
        <v>590</v>
      </c>
      <c r="G18181" s="67" t="s">
        <v>591</v>
      </c>
      <c r="H18181" s="68" t="s">
        <v>362</v>
      </c>
      <c r="I18181" s="69">
        <v>0</v>
      </c>
      <c r="J18181" s="69">
        <v>0</v>
      </c>
      <c r="K18181" s="91"/>
      <c r="L18181" s="91"/>
    </row>
    <row r="18182" spans="2:12" x14ac:dyDescent="0.25">
      <c r="B18182" s="67" t="s">
        <v>554</v>
      </c>
      <c r="C18182" s="67" t="s">
        <v>555</v>
      </c>
      <c r="D18182" s="68" t="s">
        <v>387</v>
      </c>
      <c r="E18182" s="67" t="s">
        <v>388</v>
      </c>
      <c r="F18182" s="68" t="s">
        <v>590</v>
      </c>
      <c r="G18182" s="67" t="s">
        <v>591</v>
      </c>
      <c r="H18182" s="68" t="s">
        <v>362</v>
      </c>
      <c r="I18182" s="69">
        <v>8</v>
      </c>
      <c r="J18182" s="69">
        <v>9</v>
      </c>
      <c r="K18182" s="91"/>
      <c r="L18182" s="91"/>
    </row>
    <row r="18183" spans="2:12" x14ac:dyDescent="0.25">
      <c r="B18183" s="67" t="s">
        <v>554</v>
      </c>
      <c r="C18183" s="67" t="s">
        <v>555</v>
      </c>
      <c r="D18183" s="68" t="s">
        <v>387</v>
      </c>
      <c r="E18183" s="67" t="s">
        <v>388</v>
      </c>
      <c r="F18183" s="68" t="s">
        <v>590</v>
      </c>
      <c r="G18183" s="67" t="s">
        <v>591</v>
      </c>
      <c r="H18183" s="68" t="s">
        <v>363</v>
      </c>
      <c r="I18183" s="69">
        <v>16</v>
      </c>
      <c r="J18183" s="69">
        <v>16</v>
      </c>
      <c r="K18183" s="91"/>
      <c r="L18183" s="91"/>
    </row>
    <row r="18184" spans="2:12" x14ac:dyDescent="0.25">
      <c r="B18184" s="67" t="s">
        <v>554</v>
      </c>
      <c r="C18184" s="67" t="s">
        <v>555</v>
      </c>
      <c r="D18184" s="68" t="s">
        <v>387</v>
      </c>
      <c r="E18184" s="67" t="s">
        <v>388</v>
      </c>
      <c r="F18184" s="68" t="s">
        <v>590</v>
      </c>
      <c r="G18184" s="67" t="s">
        <v>591</v>
      </c>
      <c r="H18184" s="68" t="s">
        <v>364</v>
      </c>
      <c r="I18184" s="69">
        <v>10</v>
      </c>
      <c r="J18184" s="69">
        <v>0</v>
      </c>
      <c r="K18184" s="91"/>
      <c r="L18184" s="91"/>
    </row>
    <row r="18185" spans="2:12" x14ac:dyDescent="0.25">
      <c r="B18185" s="67" t="s">
        <v>554</v>
      </c>
      <c r="C18185" s="67" t="s">
        <v>555</v>
      </c>
      <c r="D18185" s="68" t="s">
        <v>387</v>
      </c>
      <c r="E18185" s="67" t="s">
        <v>388</v>
      </c>
      <c r="F18185" s="68" t="s">
        <v>590</v>
      </c>
      <c r="G18185" s="67" t="s">
        <v>591</v>
      </c>
      <c r="H18185" s="68" t="s">
        <v>362</v>
      </c>
      <c r="I18185" s="69">
        <v>30</v>
      </c>
      <c r="J18185" s="69">
        <v>21</v>
      </c>
      <c r="K18185" s="91"/>
      <c r="L18185" s="91"/>
    </row>
    <row r="18186" spans="2:12" x14ac:dyDescent="0.25">
      <c r="B18186" s="67" t="s">
        <v>554</v>
      </c>
      <c r="C18186" s="67" t="s">
        <v>555</v>
      </c>
      <c r="D18186" s="68" t="s">
        <v>387</v>
      </c>
      <c r="E18186" s="67" t="s">
        <v>388</v>
      </c>
      <c r="F18186" s="68" t="s">
        <v>590</v>
      </c>
      <c r="G18186" s="67" t="s">
        <v>591</v>
      </c>
      <c r="H18186" s="68" t="s">
        <v>363</v>
      </c>
      <c r="I18186" s="69">
        <v>14</v>
      </c>
      <c r="J18186" s="69">
        <v>41</v>
      </c>
      <c r="K18186" s="91"/>
      <c r="L18186" s="91"/>
    </row>
    <row r="18187" spans="2:12" x14ac:dyDescent="0.25">
      <c r="B18187" s="67" t="s">
        <v>554</v>
      </c>
      <c r="C18187" s="67" t="s">
        <v>555</v>
      </c>
      <c r="D18187" s="68" t="s">
        <v>387</v>
      </c>
      <c r="E18187" s="67" t="s">
        <v>388</v>
      </c>
      <c r="F18187" s="68" t="s">
        <v>590</v>
      </c>
      <c r="G18187" s="67" t="s">
        <v>591</v>
      </c>
      <c r="H18187" s="68" t="s">
        <v>362</v>
      </c>
      <c r="I18187" s="69">
        <v>0</v>
      </c>
      <c r="J18187" s="69">
        <v>10</v>
      </c>
      <c r="K18187" s="91"/>
      <c r="L18187" s="91"/>
    </row>
    <row r="18188" spans="2:12" x14ac:dyDescent="0.25">
      <c r="B18188" s="67" t="s">
        <v>554</v>
      </c>
      <c r="C18188" s="67" t="s">
        <v>555</v>
      </c>
      <c r="D18188" s="68" t="s">
        <v>387</v>
      </c>
      <c r="E18188" s="67" t="s">
        <v>388</v>
      </c>
      <c r="F18188" s="68" t="s">
        <v>590</v>
      </c>
      <c r="G18188" s="67" t="s">
        <v>591</v>
      </c>
      <c r="H18188" s="68" t="s">
        <v>363</v>
      </c>
      <c r="I18188" s="69">
        <v>24</v>
      </c>
      <c r="J18188" s="69">
        <v>40</v>
      </c>
      <c r="K18188" s="91"/>
      <c r="L18188" s="91"/>
    </row>
    <row r="18189" spans="2:12" x14ac:dyDescent="0.25">
      <c r="B18189" s="67" t="s">
        <v>554</v>
      </c>
      <c r="C18189" s="67" t="s">
        <v>555</v>
      </c>
      <c r="D18189" s="68" t="s">
        <v>387</v>
      </c>
      <c r="E18189" s="67" t="s">
        <v>388</v>
      </c>
      <c r="F18189" s="68" t="s">
        <v>590</v>
      </c>
      <c r="G18189" s="67" t="s">
        <v>591</v>
      </c>
      <c r="H18189" s="68" t="s">
        <v>362</v>
      </c>
      <c r="I18189" s="69">
        <v>102</v>
      </c>
      <c r="J18189" s="69">
        <v>92</v>
      </c>
      <c r="K18189" s="91"/>
      <c r="L18189" s="91"/>
    </row>
    <row r="18190" spans="2:12" x14ac:dyDescent="0.25">
      <c r="B18190" s="67" t="s">
        <v>554</v>
      </c>
      <c r="C18190" s="67" t="s">
        <v>555</v>
      </c>
      <c r="D18190" s="68" t="s">
        <v>387</v>
      </c>
      <c r="E18190" s="67" t="s">
        <v>388</v>
      </c>
      <c r="F18190" s="68" t="s">
        <v>590</v>
      </c>
      <c r="G18190" s="67" t="s">
        <v>591</v>
      </c>
      <c r="H18190" s="68" t="s">
        <v>363</v>
      </c>
      <c r="I18190" s="69">
        <v>203</v>
      </c>
      <c r="J18190" s="69">
        <v>286</v>
      </c>
      <c r="K18190" s="91"/>
      <c r="L18190" s="91"/>
    </row>
    <row r="18191" spans="2:12" x14ac:dyDescent="0.25">
      <c r="B18191" s="67" t="s">
        <v>554</v>
      </c>
      <c r="C18191" s="67" t="s">
        <v>555</v>
      </c>
      <c r="D18191" s="68" t="s">
        <v>387</v>
      </c>
      <c r="E18191" s="67" t="s">
        <v>388</v>
      </c>
      <c r="F18191" s="68" t="s">
        <v>590</v>
      </c>
      <c r="G18191" s="67" t="s">
        <v>591</v>
      </c>
      <c r="H18191" s="68" t="s">
        <v>364</v>
      </c>
      <c r="I18191" s="69">
        <v>0</v>
      </c>
      <c r="J18191" s="69">
        <v>0</v>
      </c>
      <c r="K18191" s="91"/>
      <c r="L18191" s="91"/>
    </row>
    <row r="18192" spans="2:12" x14ac:dyDescent="0.25">
      <c r="B18192" s="67" t="s">
        <v>554</v>
      </c>
      <c r="C18192" s="67" t="s">
        <v>555</v>
      </c>
      <c r="D18192" s="68" t="s">
        <v>387</v>
      </c>
      <c r="E18192" s="67" t="s">
        <v>388</v>
      </c>
      <c r="F18192" s="68" t="s">
        <v>590</v>
      </c>
      <c r="G18192" s="67" t="s">
        <v>591</v>
      </c>
      <c r="H18192" s="68" t="s">
        <v>363</v>
      </c>
      <c r="I18192" s="69">
        <v>5</v>
      </c>
      <c r="J18192" s="69">
        <v>6</v>
      </c>
      <c r="K18192" s="91"/>
      <c r="L18192" s="91"/>
    </row>
    <row r="18193" spans="2:12" x14ac:dyDescent="0.25">
      <c r="B18193" s="67" t="s">
        <v>554</v>
      </c>
      <c r="C18193" s="67" t="s">
        <v>555</v>
      </c>
      <c r="D18193" s="68" t="s">
        <v>387</v>
      </c>
      <c r="E18193" s="67" t="s">
        <v>388</v>
      </c>
      <c r="F18193" s="68" t="s">
        <v>590</v>
      </c>
      <c r="G18193" s="67" t="s">
        <v>591</v>
      </c>
      <c r="H18193" s="68" t="s">
        <v>362</v>
      </c>
      <c r="I18193" s="69">
        <v>0</v>
      </c>
      <c r="J18193" s="69">
        <v>10</v>
      </c>
      <c r="K18193" s="91"/>
      <c r="L18193" s="91"/>
    </row>
    <row r="18194" spans="2:12" x14ac:dyDescent="0.25">
      <c r="B18194" s="67" t="s">
        <v>554</v>
      </c>
      <c r="C18194" s="67" t="s">
        <v>555</v>
      </c>
      <c r="D18194" s="68" t="s">
        <v>387</v>
      </c>
      <c r="E18194" s="67" t="s">
        <v>388</v>
      </c>
      <c r="F18194" s="68" t="s">
        <v>590</v>
      </c>
      <c r="G18194" s="67" t="s">
        <v>591</v>
      </c>
      <c r="H18194" s="68" t="s">
        <v>363</v>
      </c>
      <c r="I18194" s="69">
        <v>0</v>
      </c>
      <c r="J18194" s="69">
        <v>0</v>
      </c>
      <c r="K18194" s="91"/>
      <c r="L18194" s="91"/>
    </row>
    <row r="18195" spans="2:12" x14ac:dyDescent="0.25">
      <c r="B18195" s="67" t="s">
        <v>554</v>
      </c>
      <c r="C18195" s="67" t="s">
        <v>555</v>
      </c>
      <c r="D18195" s="68" t="s">
        <v>387</v>
      </c>
      <c r="E18195" s="67" t="s">
        <v>388</v>
      </c>
      <c r="F18195" s="68" t="s">
        <v>590</v>
      </c>
      <c r="G18195" s="67" t="s">
        <v>591</v>
      </c>
      <c r="H18195" s="68" t="s">
        <v>363</v>
      </c>
      <c r="I18195" s="69">
        <v>0</v>
      </c>
      <c r="J18195" s="69">
        <v>0</v>
      </c>
      <c r="K18195" s="91"/>
      <c r="L18195" s="91"/>
    </row>
    <row r="18196" spans="2:12" x14ac:dyDescent="0.25">
      <c r="B18196" s="67" t="s">
        <v>554</v>
      </c>
      <c r="C18196" s="67" t="s">
        <v>555</v>
      </c>
      <c r="D18196" s="68" t="s">
        <v>387</v>
      </c>
      <c r="E18196" s="67" t="s">
        <v>388</v>
      </c>
      <c r="F18196" s="68" t="s">
        <v>590</v>
      </c>
      <c r="G18196" s="67" t="s">
        <v>591</v>
      </c>
      <c r="H18196" s="68" t="s">
        <v>362</v>
      </c>
      <c r="I18196" s="69">
        <v>20</v>
      </c>
      <c r="J18196" s="69">
        <v>6</v>
      </c>
      <c r="K18196" s="91"/>
      <c r="L18196" s="91"/>
    </row>
    <row r="18197" spans="2:12" x14ac:dyDescent="0.25">
      <c r="B18197" s="67" t="s">
        <v>554</v>
      </c>
      <c r="C18197" s="67" t="s">
        <v>555</v>
      </c>
      <c r="D18197" s="68" t="s">
        <v>387</v>
      </c>
      <c r="E18197" s="67" t="s">
        <v>388</v>
      </c>
      <c r="F18197" s="68" t="s">
        <v>590</v>
      </c>
      <c r="G18197" s="67" t="s">
        <v>591</v>
      </c>
      <c r="H18197" s="68" t="s">
        <v>363</v>
      </c>
      <c r="I18197" s="69">
        <v>57</v>
      </c>
      <c r="J18197" s="69">
        <v>97</v>
      </c>
      <c r="K18197" s="91"/>
      <c r="L18197" s="91"/>
    </row>
    <row r="18198" spans="2:12" x14ac:dyDescent="0.25">
      <c r="B18198" s="67" t="s">
        <v>554</v>
      </c>
      <c r="C18198" s="67" t="s">
        <v>555</v>
      </c>
      <c r="D18198" s="68" t="s">
        <v>387</v>
      </c>
      <c r="E18198" s="67" t="s">
        <v>388</v>
      </c>
      <c r="F18198" s="68" t="s">
        <v>590</v>
      </c>
      <c r="G18198" s="67" t="s">
        <v>591</v>
      </c>
      <c r="H18198" s="68" t="s">
        <v>364</v>
      </c>
      <c r="I18198" s="69">
        <v>0</v>
      </c>
      <c r="J18198" s="69">
        <v>0</v>
      </c>
      <c r="K18198" s="91"/>
      <c r="L18198" s="91"/>
    </row>
    <row r="18199" spans="2:12" x14ac:dyDescent="0.25">
      <c r="B18199" s="67" t="s">
        <v>554</v>
      </c>
      <c r="C18199" s="67" t="s">
        <v>555</v>
      </c>
      <c r="D18199" s="68" t="s">
        <v>387</v>
      </c>
      <c r="E18199" s="67" t="s">
        <v>388</v>
      </c>
      <c r="F18199" s="68" t="s">
        <v>590</v>
      </c>
      <c r="G18199" s="67" t="s">
        <v>591</v>
      </c>
      <c r="H18199" s="68" t="s">
        <v>362</v>
      </c>
      <c r="I18199" s="69">
        <v>0</v>
      </c>
      <c r="J18199" s="69">
        <v>0</v>
      </c>
      <c r="K18199" s="91"/>
      <c r="L18199" s="91"/>
    </row>
    <row r="18200" spans="2:12" x14ac:dyDescent="0.25">
      <c r="B18200" s="67" t="s">
        <v>554</v>
      </c>
      <c r="C18200" s="67" t="s">
        <v>555</v>
      </c>
      <c r="D18200" s="68" t="s">
        <v>387</v>
      </c>
      <c r="E18200" s="67" t="s">
        <v>388</v>
      </c>
      <c r="F18200" s="68" t="s">
        <v>590</v>
      </c>
      <c r="G18200" s="67" t="s">
        <v>591</v>
      </c>
      <c r="H18200" s="68" t="s">
        <v>363</v>
      </c>
      <c r="I18200" s="69">
        <v>0</v>
      </c>
      <c r="J18200" s="69">
        <v>0</v>
      </c>
      <c r="K18200" s="91"/>
      <c r="L18200" s="91"/>
    </row>
    <row r="18201" spans="2:12" x14ac:dyDescent="0.25">
      <c r="B18201" s="67" t="s">
        <v>554</v>
      </c>
      <c r="C18201" s="67" t="s">
        <v>555</v>
      </c>
      <c r="D18201" s="68" t="s">
        <v>387</v>
      </c>
      <c r="E18201" s="67" t="s">
        <v>388</v>
      </c>
      <c r="F18201" s="68" t="s">
        <v>590</v>
      </c>
      <c r="G18201" s="67" t="s">
        <v>591</v>
      </c>
      <c r="H18201" s="68" t="s">
        <v>364</v>
      </c>
      <c r="I18201" s="69">
        <v>0</v>
      </c>
      <c r="J18201" s="69">
        <v>0</v>
      </c>
      <c r="K18201" s="91"/>
      <c r="L18201" s="91"/>
    </row>
    <row r="18202" spans="2:12" x14ac:dyDescent="0.25">
      <c r="B18202" s="67" t="s">
        <v>554</v>
      </c>
      <c r="C18202" s="67" t="s">
        <v>555</v>
      </c>
      <c r="D18202" s="68" t="s">
        <v>387</v>
      </c>
      <c r="E18202" s="67" t="s">
        <v>388</v>
      </c>
      <c r="F18202" s="68" t="s">
        <v>590</v>
      </c>
      <c r="G18202" s="67" t="s">
        <v>591</v>
      </c>
      <c r="H18202" s="68" t="s">
        <v>362</v>
      </c>
      <c r="I18202" s="69">
        <v>207</v>
      </c>
      <c r="J18202" s="69">
        <v>223</v>
      </c>
      <c r="K18202" s="91"/>
      <c r="L18202" s="91"/>
    </row>
    <row r="18203" spans="2:12" x14ac:dyDescent="0.25">
      <c r="B18203" s="67" t="s">
        <v>554</v>
      </c>
      <c r="C18203" s="67" t="s">
        <v>555</v>
      </c>
      <c r="D18203" s="68" t="s">
        <v>387</v>
      </c>
      <c r="E18203" s="67" t="s">
        <v>388</v>
      </c>
      <c r="F18203" s="68" t="s">
        <v>590</v>
      </c>
      <c r="G18203" s="67" t="s">
        <v>591</v>
      </c>
      <c r="H18203" s="68" t="s">
        <v>363</v>
      </c>
      <c r="I18203" s="69">
        <v>79</v>
      </c>
      <c r="J18203" s="69">
        <v>206</v>
      </c>
      <c r="K18203" s="91"/>
      <c r="L18203" s="91"/>
    </row>
    <row r="18204" spans="2:12" x14ac:dyDescent="0.25">
      <c r="B18204" s="67" t="s">
        <v>554</v>
      </c>
      <c r="C18204" s="67" t="s">
        <v>555</v>
      </c>
      <c r="D18204" s="68" t="s">
        <v>387</v>
      </c>
      <c r="E18204" s="67" t="s">
        <v>388</v>
      </c>
      <c r="F18204" s="68" t="s">
        <v>590</v>
      </c>
      <c r="G18204" s="67" t="s">
        <v>591</v>
      </c>
      <c r="H18204" s="68" t="s">
        <v>364</v>
      </c>
      <c r="I18204" s="69">
        <v>52</v>
      </c>
      <c r="J18204" s="69">
        <v>59</v>
      </c>
      <c r="K18204" s="91"/>
      <c r="L18204" s="91"/>
    </row>
    <row r="18205" spans="2:12" x14ac:dyDescent="0.25">
      <c r="B18205" s="67" t="s">
        <v>554</v>
      </c>
      <c r="C18205" s="67" t="s">
        <v>555</v>
      </c>
      <c r="D18205" s="68" t="s">
        <v>387</v>
      </c>
      <c r="E18205" s="67" t="s">
        <v>388</v>
      </c>
      <c r="F18205" s="68" t="s">
        <v>590</v>
      </c>
      <c r="G18205" s="67" t="s">
        <v>591</v>
      </c>
      <c r="H18205" s="68" t="s">
        <v>364</v>
      </c>
      <c r="I18205" s="69">
        <v>0</v>
      </c>
      <c r="J18205" s="69">
        <v>0</v>
      </c>
      <c r="K18205" s="91"/>
      <c r="L18205" s="91"/>
    </row>
    <row r="18206" spans="2:12" x14ac:dyDescent="0.25">
      <c r="B18206" s="67" t="s">
        <v>554</v>
      </c>
      <c r="C18206" s="67" t="s">
        <v>555</v>
      </c>
      <c r="D18206" s="68" t="s">
        <v>387</v>
      </c>
      <c r="E18206" s="67" t="s">
        <v>388</v>
      </c>
      <c r="F18206" s="68" t="s">
        <v>590</v>
      </c>
      <c r="G18206" s="67" t="s">
        <v>591</v>
      </c>
      <c r="H18206" s="68" t="s">
        <v>362</v>
      </c>
      <c r="I18206" s="69">
        <v>0</v>
      </c>
      <c r="J18206" s="69">
        <v>0</v>
      </c>
      <c r="K18206" s="91"/>
      <c r="L18206" s="91"/>
    </row>
    <row r="18207" spans="2:12" x14ac:dyDescent="0.25">
      <c r="B18207" s="67" t="s">
        <v>554</v>
      </c>
      <c r="C18207" s="67" t="s">
        <v>555</v>
      </c>
      <c r="D18207" s="68" t="s">
        <v>387</v>
      </c>
      <c r="E18207" s="67" t="s">
        <v>388</v>
      </c>
      <c r="F18207" s="68" t="s">
        <v>590</v>
      </c>
      <c r="G18207" s="67" t="s">
        <v>591</v>
      </c>
      <c r="H18207" s="68" t="s">
        <v>363</v>
      </c>
      <c r="I18207" s="69">
        <v>0</v>
      </c>
      <c r="J18207" s="69">
        <v>0</v>
      </c>
      <c r="K18207" s="91"/>
      <c r="L18207" s="91"/>
    </row>
    <row r="18208" spans="2:12" x14ac:dyDescent="0.25">
      <c r="B18208" s="67" t="s">
        <v>554</v>
      </c>
      <c r="C18208" s="67" t="s">
        <v>555</v>
      </c>
      <c r="D18208" s="68" t="s">
        <v>387</v>
      </c>
      <c r="E18208" s="67" t="s">
        <v>388</v>
      </c>
      <c r="F18208" s="68" t="s">
        <v>590</v>
      </c>
      <c r="G18208" s="67" t="s">
        <v>591</v>
      </c>
      <c r="H18208" s="68" t="s">
        <v>362</v>
      </c>
      <c r="I18208" s="69">
        <v>0</v>
      </c>
      <c r="J18208" s="69">
        <v>0</v>
      </c>
      <c r="K18208" s="91"/>
      <c r="L18208" s="91"/>
    </row>
    <row r="18209" spans="2:12" x14ac:dyDescent="0.25">
      <c r="B18209" s="67" t="s">
        <v>554</v>
      </c>
      <c r="C18209" s="67" t="s">
        <v>555</v>
      </c>
      <c r="D18209" s="68" t="s">
        <v>387</v>
      </c>
      <c r="E18209" s="67" t="s">
        <v>388</v>
      </c>
      <c r="F18209" s="68" t="s">
        <v>590</v>
      </c>
      <c r="G18209" s="67" t="s">
        <v>591</v>
      </c>
      <c r="H18209" s="68" t="s">
        <v>363</v>
      </c>
      <c r="I18209" s="69">
        <v>0</v>
      </c>
      <c r="J18209" s="69">
        <v>0</v>
      </c>
      <c r="K18209" s="91"/>
      <c r="L18209" s="91"/>
    </row>
    <row r="18210" spans="2:12" x14ac:dyDescent="0.25">
      <c r="B18210" s="67" t="s">
        <v>554</v>
      </c>
      <c r="C18210" s="67" t="s">
        <v>555</v>
      </c>
      <c r="D18210" s="68" t="s">
        <v>387</v>
      </c>
      <c r="E18210" s="67" t="s">
        <v>388</v>
      </c>
      <c r="F18210" s="68" t="s">
        <v>590</v>
      </c>
      <c r="G18210" s="67" t="s">
        <v>591</v>
      </c>
      <c r="H18210" s="68" t="s">
        <v>364</v>
      </c>
      <c r="I18210" s="69">
        <v>0</v>
      </c>
      <c r="J18210" s="69">
        <v>0</v>
      </c>
      <c r="K18210" s="91"/>
      <c r="L18210" s="91"/>
    </row>
    <row r="18211" spans="2:12" x14ac:dyDescent="0.25">
      <c r="B18211" s="67" t="s">
        <v>554</v>
      </c>
      <c r="C18211" s="67" t="s">
        <v>555</v>
      </c>
      <c r="D18211" s="68" t="s">
        <v>387</v>
      </c>
      <c r="E18211" s="67" t="s">
        <v>388</v>
      </c>
      <c r="F18211" s="68" t="s">
        <v>590</v>
      </c>
      <c r="G18211" s="67" t="s">
        <v>591</v>
      </c>
      <c r="H18211" s="68" t="s">
        <v>363</v>
      </c>
      <c r="I18211" s="69">
        <v>0</v>
      </c>
      <c r="J18211" s="69">
        <v>0</v>
      </c>
      <c r="K18211" s="91"/>
      <c r="L18211" s="91"/>
    </row>
    <row r="18212" spans="2:12" x14ac:dyDescent="0.25">
      <c r="B18212" s="67" t="s">
        <v>554</v>
      </c>
      <c r="C18212" s="67" t="s">
        <v>555</v>
      </c>
      <c r="D18212" s="68" t="s">
        <v>387</v>
      </c>
      <c r="E18212" s="67" t="s">
        <v>388</v>
      </c>
      <c r="F18212" s="68" t="s">
        <v>590</v>
      </c>
      <c r="G18212" s="67" t="s">
        <v>591</v>
      </c>
      <c r="H18212" s="68" t="s">
        <v>362</v>
      </c>
      <c r="I18212" s="69">
        <v>0</v>
      </c>
      <c r="J18212" s="69">
        <v>9</v>
      </c>
      <c r="K18212" s="91"/>
      <c r="L18212" s="91"/>
    </row>
    <row r="18213" spans="2:12" x14ac:dyDescent="0.25">
      <c r="B18213" s="67" t="s">
        <v>554</v>
      </c>
      <c r="C18213" s="67" t="s">
        <v>555</v>
      </c>
      <c r="D18213" s="68" t="s">
        <v>387</v>
      </c>
      <c r="E18213" s="67" t="s">
        <v>388</v>
      </c>
      <c r="F18213" s="68" t="s">
        <v>590</v>
      </c>
      <c r="G18213" s="67" t="s">
        <v>591</v>
      </c>
      <c r="H18213" s="68" t="s">
        <v>363</v>
      </c>
      <c r="I18213" s="69">
        <v>29</v>
      </c>
      <c r="J18213" s="69">
        <v>32</v>
      </c>
      <c r="K18213" s="91"/>
      <c r="L18213" s="91"/>
    </row>
    <row r="18214" spans="2:12" x14ac:dyDescent="0.25">
      <c r="B18214" s="67" t="s">
        <v>554</v>
      </c>
      <c r="C18214" s="67" t="s">
        <v>555</v>
      </c>
      <c r="D18214" s="68" t="s">
        <v>387</v>
      </c>
      <c r="E18214" s="67" t="s">
        <v>388</v>
      </c>
      <c r="F18214" s="68" t="s">
        <v>590</v>
      </c>
      <c r="G18214" s="67" t="s">
        <v>591</v>
      </c>
      <c r="H18214" s="68" t="s">
        <v>364</v>
      </c>
      <c r="I18214" s="69">
        <v>0</v>
      </c>
      <c r="J18214" s="69">
        <v>0</v>
      </c>
      <c r="K18214" s="91"/>
      <c r="L18214" s="91"/>
    </row>
    <row r="18215" spans="2:12" x14ac:dyDescent="0.25">
      <c r="B18215" s="67" t="s">
        <v>554</v>
      </c>
      <c r="C18215" s="67" t="s">
        <v>555</v>
      </c>
      <c r="D18215" s="68" t="s">
        <v>387</v>
      </c>
      <c r="E18215" s="67" t="s">
        <v>388</v>
      </c>
      <c r="F18215" s="68" t="s">
        <v>590</v>
      </c>
      <c r="G18215" s="67" t="s">
        <v>591</v>
      </c>
      <c r="H18215" s="68" t="s">
        <v>362</v>
      </c>
      <c r="I18215" s="69">
        <v>13</v>
      </c>
      <c r="J18215" s="69">
        <v>15</v>
      </c>
      <c r="K18215" s="91"/>
      <c r="L18215" s="91"/>
    </row>
    <row r="18216" spans="2:12" x14ac:dyDescent="0.25">
      <c r="B18216" s="67" t="s">
        <v>554</v>
      </c>
      <c r="C18216" s="67" t="s">
        <v>555</v>
      </c>
      <c r="D18216" s="68" t="s">
        <v>387</v>
      </c>
      <c r="E18216" s="67" t="s">
        <v>388</v>
      </c>
      <c r="F18216" s="68" t="s">
        <v>590</v>
      </c>
      <c r="G18216" s="67" t="s">
        <v>591</v>
      </c>
      <c r="H18216" s="68" t="s">
        <v>363</v>
      </c>
      <c r="I18216" s="69">
        <v>47</v>
      </c>
      <c r="J18216" s="69">
        <v>59</v>
      </c>
      <c r="K18216" s="91"/>
      <c r="L18216" s="91"/>
    </row>
    <row r="18217" spans="2:12" x14ac:dyDescent="0.25">
      <c r="B18217" s="67" t="s">
        <v>554</v>
      </c>
      <c r="C18217" s="67" t="s">
        <v>555</v>
      </c>
      <c r="D18217" s="68" t="s">
        <v>387</v>
      </c>
      <c r="E18217" s="67" t="s">
        <v>388</v>
      </c>
      <c r="F18217" s="68" t="s">
        <v>590</v>
      </c>
      <c r="G18217" s="67" t="s">
        <v>591</v>
      </c>
      <c r="H18217" s="68" t="s">
        <v>364</v>
      </c>
      <c r="I18217" s="69">
        <v>29</v>
      </c>
      <c r="J18217" s="69">
        <v>16</v>
      </c>
      <c r="K18217" s="91"/>
      <c r="L18217" s="91"/>
    </row>
    <row r="18218" spans="2:12" x14ac:dyDescent="0.25">
      <c r="B18218" s="67" t="s">
        <v>554</v>
      </c>
      <c r="C18218" s="67" t="s">
        <v>555</v>
      </c>
      <c r="D18218" s="68" t="s">
        <v>387</v>
      </c>
      <c r="E18218" s="67" t="s">
        <v>388</v>
      </c>
      <c r="F18218" s="68" t="s">
        <v>590</v>
      </c>
      <c r="G18218" s="67" t="s">
        <v>591</v>
      </c>
      <c r="H18218" s="68" t="s">
        <v>362</v>
      </c>
      <c r="I18218" s="69">
        <v>127</v>
      </c>
      <c r="J18218" s="69">
        <v>167</v>
      </c>
      <c r="K18218" s="91"/>
      <c r="L18218" s="91"/>
    </row>
    <row r="18219" spans="2:12" x14ac:dyDescent="0.25">
      <c r="B18219" s="67" t="s">
        <v>554</v>
      </c>
      <c r="C18219" s="67" t="s">
        <v>555</v>
      </c>
      <c r="D18219" s="68" t="s">
        <v>387</v>
      </c>
      <c r="E18219" s="67" t="s">
        <v>388</v>
      </c>
      <c r="F18219" s="68" t="s">
        <v>590</v>
      </c>
      <c r="G18219" s="67" t="s">
        <v>591</v>
      </c>
      <c r="H18219" s="68" t="s">
        <v>363</v>
      </c>
      <c r="I18219" s="69">
        <v>192</v>
      </c>
      <c r="J18219" s="69">
        <v>275</v>
      </c>
      <c r="K18219" s="91"/>
      <c r="L18219" s="91"/>
    </row>
    <row r="18220" spans="2:12" x14ac:dyDescent="0.25">
      <c r="B18220" s="67" t="s">
        <v>554</v>
      </c>
      <c r="C18220" s="67" t="s">
        <v>555</v>
      </c>
      <c r="D18220" s="68" t="s">
        <v>387</v>
      </c>
      <c r="E18220" s="67" t="s">
        <v>388</v>
      </c>
      <c r="F18220" s="68" t="s">
        <v>590</v>
      </c>
      <c r="G18220" s="67" t="s">
        <v>591</v>
      </c>
      <c r="H18220" s="68" t="s">
        <v>364</v>
      </c>
      <c r="I18220" s="69">
        <v>30</v>
      </c>
      <c r="J18220" s="69">
        <v>20</v>
      </c>
      <c r="K18220" s="91"/>
      <c r="L18220" s="91"/>
    </row>
    <row r="18221" spans="2:12" x14ac:dyDescent="0.25">
      <c r="B18221" s="67" t="s">
        <v>554</v>
      </c>
      <c r="C18221" s="67" t="s">
        <v>555</v>
      </c>
      <c r="D18221" s="68" t="s">
        <v>387</v>
      </c>
      <c r="E18221" s="67" t="s">
        <v>388</v>
      </c>
      <c r="F18221" s="68" t="s">
        <v>590</v>
      </c>
      <c r="G18221" s="67" t="s">
        <v>591</v>
      </c>
      <c r="H18221" s="68" t="s">
        <v>362</v>
      </c>
      <c r="I18221" s="69">
        <v>11</v>
      </c>
      <c r="J18221" s="69">
        <v>22</v>
      </c>
      <c r="K18221" s="91"/>
      <c r="L18221" s="91"/>
    </row>
    <row r="18222" spans="2:12" x14ac:dyDescent="0.25">
      <c r="B18222" s="67" t="s">
        <v>554</v>
      </c>
      <c r="C18222" s="67" t="s">
        <v>555</v>
      </c>
      <c r="D18222" s="68" t="s">
        <v>387</v>
      </c>
      <c r="E18222" s="67" t="s">
        <v>388</v>
      </c>
      <c r="F18222" s="68" t="s">
        <v>590</v>
      </c>
      <c r="G18222" s="67" t="s">
        <v>591</v>
      </c>
      <c r="H18222" s="68" t="s">
        <v>363</v>
      </c>
      <c r="I18222" s="69">
        <v>0</v>
      </c>
      <c r="J18222" s="69">
        <v>0</v>
      </c>
      <c r="K18222" s="91"/>
      <c r="L18222" s="91"/>
    </row>
    <row r="18223" spans="2:12" x14ac:dyDescent="0.25">
      <c r="B18223" s="67" t="s">
        <v>554</v>
      </c>
      <c r="C18223" s="67" t="s">
        <v>555</v>
      </c>
      <c r="D18223" s="68" t="s">
        <v>387</v>
      </c>
      <c r="E18223" s="67" t="s">
        <v>388</v>
      </c>
      <c r="F18223" s="68" t="s">
        <v>590</v>
      </c>
      <c r="G18223" s="67" t="s">
        <v>591</v>
      </c>
      <c r="H18223" s="68" t="s">
        <v>364</v>
      </c>
      <c r="I18223" s="69">
        <v>0</v>
      </c>
      <c r="J18223" s="69">
        <v>0</v>
      </c>
      <c r="K18223" s="91"/>
      <c r="L18223" s="91"/>
    </row>
    <row r="18224" spans="2:12" x14ac:dyDescent="0.25">
      <c r="B18224" s="67" t="s">
        <v>554</v>
      </c>
      <c r="C18224" s="67" t="s">
        <v>555</v>
      </c>
      <c r="D18224" s="68" t="s">
        <v>387</v>
      </c>
      <c r="E18224" s="67" t="s">
        <v>388</v>
      </c>
      <c r="F18224" s="68" t="s">
        <v>590</v>
      </c>
      <c r="G18224" s="67" t="s">
        <v>591</v>
      </c>
      <c r="H18224" s="68" t="s">
        <v>362</v>
      </c>
      <c r="I18224" s="69">
        <v>20</v>
      </c>
      <c r="J18224" s="69">
        <v>20</v>
      </c>
      <c r="K18224" s="91"/>
      <c r="L18224" s="91"/>
    </row>
    <row r="18225" spans="2:12" x14ac:dyDescent="0.25">
      <c r="B18225" s="67" t="s">
        <v>554</v>
      </c>
      <c r="C18225" s="67" t="s">
        <v>555</v>
      </c>
      <c r="D18225" s="68" t="s">
        <v>387</v>
      </c>
      <c r="E18225" s="67" t="s">
        <v>388</v>
      </c>
      <c r="F18225" s="68" t="s">
        <v>590</v>
      </c>
      <c r="G18225" s="67" t="s">
        <v>591</v>
      </c>
      <c r="H18225" s="68" t="s">
        <v>363</v>
      </c>
      <c r="I18225" s="69">
        <v>28</v>
      </c>
      <c r="J18225" s="69">
        <v>42</v>
      </c>
      <c r="K18225" s="91"/>
      <c r="L18225" s="91"/>
    </row>
    <row r="18226" spans="2:12" x14ac:dyDescent="0.25">
      <c r="B18226" s="67" t="s">
        <v>554</v>
      </c>
      <c r="C18226" s="67" t="s">
        <v>555</v>
      </c>
      <c r="D18226" s="68" t="s">
        <v>387</v>
      </c>
      <c r="E18226" s="67" t="s">
        <v>388</v>
      </c>
      <c r="F18226" s="68" t="s">
        <v>590</v>
      </c>
      <c r="G18226" s="67" t="s">
        <v>591</v>
      </c>
      <c r="H18226" s="68" t="s">
        <v>364</v>
      </c>
      <c r="I18226" s="69">
        <v>16</v>
      </c>
      <c r="J18226" s="69">
        <v>6</v>
      </c>
      <c r="K18226" s="91"/>
      <c r="L18226" s="91"/>
    </row>
    <row r="18227" spans="2:12" x14ac:dyDescent="0.25">
      <c r="B18227" s="67" t="s">
        <v>554</v>
      </c>
      <c r="C18227" s="67" t="s">
        <v>555</v>
      </c>
      <c r="D18227" s="68" t="s">
        <v>387</v>
      </c>
      <c r="E18227" s="67" t="s">
        <v>388</v>
      </c>
      <c r="F18227" s="68" t="s">
        <v>590</v>
      </c>
      <c r="G18227" s="67" t="s">
        <v>591</v>
      </c>
      <c r="H18227" s="68" t="s">
        <v>362</v>
      </c>
      <c r="I18227" s="69">
        <v>0.33600000000000002</v>
      </c>
      <c r="J18227" s="69">
        <v>0.224</v>
      </c>
      <c r="K18227" s="91"/>
      <c r="L18227" s="91"/>
    </row>
    <row r="18228" spans="2:12" x14ac:dyDescent="0.25">
      <c r="B18228" s="67" t="s">
        <v>554</v>
      </c>
      <c r="C18228" s="67" t="s">
        <v>555</v>
      </c>
      <c r="D18228" s="68" t="s">
        <v>387</v>
      </c>
      <c r="E18228" s="67" t="s">
        <v>388</v>
      </c>
      <c r="F18228" s="68" t="s">
        <v>590</v>
      </c>
      <c r="G18228" s="67" t="s">
        <v>591</v>
      </c>
      <c r="H18228" s="68" t="s">
        <v>363</v>
      </c>
      <c r="I18228" s="69">
        <v>0.42559999999999998</v>
      </c>
      <c r="J18228" s="69">
        <v>0.6048</v>
      </c>
      <c r="K18228" s="91"/>
      <c r="L18228" s="91"/>
    </row>
    <row r="18229" spans="2:12" x14ac:dyDescent="0.25">
      <c r="B18229" s="67" t="s">
        <v>554</v>
      </c>
      <c r="C18229" s="67" t="s">
        <v>555</v>
      </c>
      <c r="D18229" s="68" t="s">
        <v>387</v>
      </c>
      <c r="E18229" s="67" t="s">
        <v>388</v>
      </c>
      <c r="F18229" s="68" t="s">
        <v>590</v>
      </c>
      <c r="G18229" s="67" t="s">
        <v>591</v>
      </c>
      <c r="H18229" s="68" t="s">
        <v>364</v>
      </c>
      <c r="I18229" s="69">
        <v>0.49280000000000002</v>
      </c>
      <c r="J18229" s="69">
        <v>0.31359999999999999</v>
      </c>
      <c r="K18229" s="91"/>
      <c r="L18229" s="91"/>
    </row>
    <row r="18230" spans="2:12" x14ac:dyDescent="0.25">
      <c r="B18230" s="67" t="s">
        <v>554</v>
      </c>
      <c r="C18230" s="67" t="s">
        <v>555</v>
      </c>
      <c r="D18230" s="68" t="s">
        <v>387</v>
      </c>
      <c r="E18230" s="67" t="s">
        <v>388</v>
      </c>
      <c r="F18230" s="68" t="s">
        <v>590</v>
      </c>
      <c r="G18230" s="67" t="s">
        <v>591</v>
      </c>
      <c r="H18230" s="68" t="s">
        <v>362</v>
      </c>
      <c r="I18230" s="69">
        <v>0</v>
      </c>
      <c r="J18230" s="69">
        <v>18</v>
      </c>
      <c r="K18230" s="91"/>
      <c r="L18230" s="91"/>
    </row>
    <row r="18231" spans="2:12" x14ac:dyDescent="0.25">
      <c r="B18231" s="67" t="s">
        <v>554</v>
      </c>
      <c r="C18231" s="67" t="s">
        <v>555</v>
      </c>
      <c r="D18231" s="68" t="s">
        <v>387</v>
      </c>
      <c r="E18231" s="67" t="s">
        <v>388</v>
      </c>
      <c r="F18231" s="68" t="s">
        <v>590</v>
      </c>
      <c r="G18231" s="67" t="s">
        <v>591</v>
      </c>
      <c r="H18231" s="68" t="s">
        <v>363</v>
      </c>
      <c r="I18231" s="69">
        <v>22</v>
      </c>
      <c r="J18231" s="69">
        <v>58</v>
      </c>
      <c r="K18231" s="91"/>
      <c r="L18231" s="91"/>
    </row>
    <row r="18232" spans="2:12" x14ac:dyDescent="0.25">
      <c r="B18232" s="67" t="s">
        <v>554</v>
      </c>
      <c r="C18232" s="67" t="s">
        <v>555</v>
      </c>
      <c r="D18232" s="68" t="s">
        <v>387</v>
      </c>
      <c r="E18232" s="67" t="s">
        <v>388</v>
      </c>
      <c r="F18232" s="68" t="s">
        <v>590</v>
      </c>
      <c r="G18232" s="67" t="s">
        <v>591</v>
      </c>
      <c r="H18232" s="68" t="s">
        <v>364</v>
      </c>
      <c r="I18232" s="69">
        <v>0</v>
      </c>
      <c r="J18232" s="69">
        <v>0</v>
      </c>
      <c r="K18232" s="91"/>
      <c r="L18232" s="91"/>
    </row>
    <row r="18233" spans="2:12" x14ac:dyDescent="0.25">
      <c r="B18233" s="67" t="s">
        <v>554</v>
      </c>
      <c r="C18233" s="67" t="s">
        <v>555</v>
      </c>
      <c r="D18233" s="68" t="s">
        <v>387</v>
      </c>
      <c r="E18233" s="67" t="s">
        <v>388</v>
      </c>
      <c r="F18233" s="68" t="s">
        <v>590</v>
      </c>
      <c r="G18233" s="67" t="s">
        <v>591</v>
      </c>
      <c r="H18233" s="68" t="s">
        <v>362</v>
      </c>
      <c r="I18233" s="69">
        <v>0</v>
      </c>
      <c r="J18233" s="69">
        <v>0</v>
      </c>
      <c r="K18233" s="91"/>
      <c r="L18233" s="91"/>
    </row>
    <row r="18234" spans="2:12" x14ac:dyDescent="0.25">
      <c r="B18234" s="67" t="s">
        <v>554</v>
      </c>
      <c r="C18234" s="67" t="s">
        <v>555</v>
      </c>
      <c r="D18234" s="68" t="s">
        <v>387</v>
      </c>
      <c r="E18234" s="67" t="s">
        <v>388</v>
      </c>
      <c r="F18234" s="68" t="s">
        <v>590</v>
      </c>
      <c r="G18234" s="67" t="s">
        <v>591</v>
      </c>
      <c r="H18234" s="68" t="s">
        <v>363</v>
      </c>
      <c r="I18234" s="69">
        <v>0</v>
      </c>
      <c r="J18234" s="69">
        <v>8</v>
      </c>
      <c r="K18234" s="91"/>
      <c r="L18234" s="91"/>
    </row>
    <row r="18235" spans="2:12" x14ac:dyDescent="0.25">
      <c r="B18235" s="67" t="s">
        <v>554</v>
      </c>
      <c r="C18235" s="67" t="s">
        <v>555</v>
      </c>
      <c r="D18235" s="68" t="s">
        <v>387</v>
      </c>
      <c r="E18235" s="67" t="s">
        <v>388</v>
      </c>
      <c r="F18235" s="68" t="s">
        <v>590</v>
      </c>
      <c r="G18235" s="67" t="s">
        <v>591</v>
      </c>
      <c r="H18235" s="68" t="s">
        <v>364</v>
      </c>
      <c r="I18235" s="69">
        <v>0</v>
      </c>
      <c r="J18235" s="69">
        <v>0</v>
      </c>
      <c r="K18235" s="91"/>
      <c r="L18235" s="91"/>
    </row>
    <row r="18236" spans="2:12" x14ac:dyDescent="0.25">
      <c r="B18236" s="67" t="s">
        <v>554</v>
      </c>
      <c r="C18236" s="67" t="s">
        <v>555</v>
      </c>
      <c r="D18236" s="68" t="s">
        <v>387</v>
      </c>
      <c r="E18236" s="67" t="s">
        <v>388</v>
      </c>
      <c r="F18236" s="68" t="s">
        <v>590</v>
      </c>
      <c r="G18236" s="67" t="s">
        <v>591</v>
      </c>
      <c r="H18236" s="68" t="s">
        <v>363</v>
      </c>
      <c r="I18236" s="69">
        <v>1</v>
      </c>
      <c r="J18236" s="69">
        <v>1</v>
      </c>
      <c r="K18236" s="91"/>
      <c r="L18236" s="91"/>
    </row>
    <row r="18237" spans="2:12" x14ac:dyDescent="0.25">
      <c r="B18237" s="67" t="s">
        <v>554</v>
      </c>
      <c r="C18237" s="67" t="s">
        <v>555</v>
      </c>
      <c r="D18237" s="68" t="s">
        <v>387</v>
      </c>
      <c r="E18237" s="67" t="s">
        <v>388</v>
      </c>
      <c r="F18237" s="68" t="s">
        <v>590</v>
      </c>
      <c r="G18237" s="67" t="s">
        <v>591</v>
      </c>
      <c r="H18237" s="68" t="s">
        <v>362</v>
      </c>
      <c r="I18237" s="69">
        <v>130</v>
      </c>
      <c r="J18237" s="69">
        <v>120</v>
      </c>
      <c r="K18237" s="91"/>
      <c r="L18237" s="91"/>
    </row>
    <row r="18238" spans="2:12" x14ac:dyDescent="0.25">
      <c r="B18238" s="67" t="s">
        <v>554</v>
      </c>
      <c r="C18238" s="67" t="s">
        <v>555</v>
      </c>
      <c r="D18238" s="68" t="s">
        <v>387</v>
      </c>
      <c r="E18238" s="67" t="s">
        <v>388</v>
      </c>
      <c r="F18238" s="68" t="s">
        <v>590</v>
      </c>
      <c r="G18238" s="67" t="s">
        <v>591</v>
      </c>
      <c r="H18238" s="68" t="s">
        <v>363</v>
      </c>
      <c r="I18238" s="69">
        <v>265</v>
      </c>
      <c r="J18238" s="69">
        <v>325</v>
      </c>
      <c r="K18238" s="91"/>
      <c r="L18238" s="91"/>
    </row>
    <row r="18239" spans="2:12" x14ac:dyDescent="0.25">
      <c r="B18239" s="67" t="s">
        <v>554</v>
      </c>
      <c r="C18239" s="67" t="s">
        <v>555</v>
      </c>
      <c r="D18239" s="68" t="s">
        <v>387</v>
      </c>
      <c r="E18239" s="67" t="s">
        <v>388</v>
      </c>
      <c r="F18239" s="68" t="s">
        <v>590</v>
      </c>
      <c r="G18239" s="67" t="s">
        <v>591</v>
      </c>
      <c r="H18239" s="68" t="s">
        <v>364</v>
      </c>
      <c r="I18239" s="69">
        <v>65</v>
      </c>
      <c r="J18239" s="69">
        <v>81</v>
      </c>
      <c r="K18239" s="91"/>
      <c r="L18239" s="91"/>
    </row>
    <row r="18240" spans="2:12" x14ac:dyDescent="0.25">
      <c r="B18240" s="67" t="s">
        <v>554</v>
      </c>
      <c r="C18240" s="67" t="s">
        <v>555</v>
      </c>
      <c r="D18240" s="68" t="s">
        <v>387</v>
      </c>
      <c r="E18240" s="67" t="s">
        <v>388</v>
      </c>
      <c r="F18240" s="68" t="s">
        <v>590</v>
      </c>
      <c r="G18240" s="67" t="s">
        <v>591</v>
      </c>
      <c r="H18240" s="68" t="s">
        <v>362</v>
      </c>
      <c r="I18240" s="69">
        <v>0</v>
      </c>
      <c r="J18240" s="69">
        <v>0</v>
      </c>
      <c r="K18240" s="91"/>
      <c r="L18240" s="91"/>
    </row>
    <row r="18241" spans="2:12" x14ac:dyDescent="0.25">
      <c r="B18241" s="67" t="s">
        <v>554</v>
      </c>
      <c r="C18241" s="67" t="s">
        <v>555</v>
      </c>
      <c r="D18241" s="68" t="s">
        <v>387</v>
      </c>
      <c r="E18241" s="67" t="s">
        <v>388</v>
      </c>
      <c r="F18241" s="68" t="s">
        <v>590</v>
      </c>
      <c r="G18241" s="67" t="s">
        <v>591</v>
      </c>
      <c r="H18241" s="68" t="s">
        <v>362</v>
      </c>
      <c r="I18241" s="69">
        <v>62</v>
      </c>
      <c r="J18241" s="69">
        <v>91</v>
      </c>
      <c r="K18241" s="91"/>
      <c r="L18241" s="91"/>
    </row>
    <row r="18242" spans="2:12" x14ac:dyDescent="0.25">
      <c r="B18242" s="67" t="s">
        <v>554</v>
      </c>
      <c r="C18242" s="67" t="s">
        <v>555</v>
      </c>
      <c r="D18242" s="68" t="s">
        <v>387</v>
      </c>
      <c r="E18242" s="67" t="s">
        <v>388</v>
      </c>
      <c r="F18242" s="68" t="s">
        <v>590</v>
      </c>
      <c r="G18242" s="67" t="s">
        <v>591</v>
      </c>
      <c r="H18242" s="68" t="s">
        <v>363</v>
      </c>
      <c r="I18242" s="69">
        <v>192</v>
      </c>
      <c r="J18242" s="69">
        <v>214</v>
      </c>
      <c r="K18242" s="91"/>
      <c r="L18242" s="91"/>
    </row>
    <row r="18243" spans="2:12" x14ac:dyDescent="0.25">
      <c r="B18243" s="67" t="s">
        <v>554</v>
      </c>
      <c r="C18243" s="67" t="s">
        <v>555</v>
      </c>
      <c r="D18243" s="68" t="s">
        <v>387</v>
      </c>
      <c r="E18243" s="67" t="s">
        <v>388</v>
      </c>
      <c r="F18243" s="68" t="s">
        <v>590</v>
      </c>
      <c r="G18243" s="67" t="s">
        <v>591</v>
      </c>
      <c r="H18243" s="68" t="s">
        <v>364</v>
      </c>
      <c r="I18243" s="69">
        <v>21</v>
      </c>
      <c r="J18243" s="69">
        <v>6</v>
      </c>
      <c r="K18243" s="91"/>
      <c r="L18243" s="91"/>
    </row>
    <row r="18244" spans="2:12" x14ac:dyDescent="0.25">
      <c r="B18244" s="67" t="s">
        <v>554</v>
      </c>
      <c r="C18244" s="67" t="s">
        <v>555</v>
      </c>
      <c r="D18244" s="68" t="s">
        <v>387</v>
      </c>
      <c r="E18244" s="67" t="s">
        <v>388</v>
      </c>
      <c r="F18244" s="68" t="s">
        <v>590</v>
      </c>
      <c r="G18244" s="67" t="s">
        <v>591</v>
      </c>
      <c r="H18244" s="68" t="s">
        <v>362</v>
      </c>
      <c r="I18244" s="69">
        <v>47</v>
      </c>
      <c r="J18244" s="69">
        <v>39</v>
      </c>
      <c r="K18244" s="91"/>
      <c r="L18244" s="91"/>
    </row>
    <row r="18245" spans="2:12" x14ac:dyDescent="0.25">
      <c r="B18245" s="67" t="s">
        <v>554</v>
      </c>
      <c r="C18245" s="67" t="s">
        <v>555</v>
      </c>
      <c r="D18245" s="68" t="s">
        <v>387</v>
      </c>
      <c r="E18245" s="67" t="s">
        <v>388</v>
      </c>
      <c r="F18245" s="68" t="s">
        <v>590</v>
      </c>
      <c r="G18245" s="67" t="s">
        <v>591</v>
      </c>
      <c r="H18245" s="68" t="s">
        <v>363</v>
      </c>
      <c r="I18245" s="69">
        <v>35</v>
      </c>
      <c r="J18245" s="69">
        <v>-23</v>
      </c>
      <c r="K18245" s="91"/>
      <c r="L18245" s="91"/>
    </row>
    <row r="18246" spans="2:12" x14ac:dyDescent="0.25">
      <c r="B18246" s="67" t="s">
        <v>554</v>
      </c>
      <c r="C18246" s="67" t="s">
        <v>555</v>
      </c>
      <c r="D18246" s="68" t="s">
        <v>387</v>
      </c>
      <c r="E18246" s="67" t="s">
        <v>388</v>
      </c>
      <c r="F18246" s="68" t="s">
        <v>590</v>
      </c>
      <c r="G18246" s="67" t="s">
        <v>591</v>
      </c>
      <c r="H18246" s="68" t="s">
        <v>364</v>
      </c>
      <c r="I18246" s="69">
        <v>0</v>
      </c>
      <c r="J18246" s="69">
        <v>1</v>
      </c>
      <c r="K18246" s="91"/>
      <c r="L18246" s="91"/>
    </row>
    <row r="18247" spans="2:12" x14ac:dyDescent="0.25">
      <c r="B18247" s="67" t="s">
        <v>554</v>
      </c>
      <c r="C18247" s="67" t="s">
        <v>555</v>
      </c>
      <c r="D18247" s="68" t="s">
        <v>387</v>
      </c>
      <c r="E18247" s="67" t="s">
        <v>388</v>
      </c>
      <c r="F18247" s="68" t="s">
        <v>590</v>
      </c>
      <c r="G18247" s="67" t="s">
        <v>591</v>
      </c>
      <c r="H18247" s="68" t="s">
        <v>362</v>
      </c>
      <c r="I18247" s="69">
        <v>20</v>
      </c>
      <c r="J18247" s="69">
        <v>14</v>
      </c>
      <c r="K18247" s="91"/>
      <c r="L18247" s="91"/>
    </row>
    <row r="18248" spans="2:12" x14ac:dyDescent="0.25">
      <c r="B18248" s="67" t="s">
        <v>554</v>
      </c>
      <c r="C18248" s="67" t="s">
        <v>555</v>
      </c>
      <c r="D18248" s="68" t="s">
        <v>387</v>
      </c>
      <c r="E18248" s="67" t="s">
        <v>388</v>
      </c>
      <c r="F18248" s="68" t="s">
        <v>590</v>
      </c>
      <c r="G18248" s="67" t="s">
        <v>591</v>
      </c>
      <c r="H18248" s="68" t="s">
        <v>363</v>
      </c>
      <c r="I18248" s="69">
        <v>3</v>
      </c>
      <c r="J18248" s="69">
        <v>3</v>
      </c>
      <c r="K18248" s="91"/>
      <c r="L18248" s="91"/>
    </row>
    <row r="18249" spans="2:12" x14ac:dyDescent="0.25">
      <c r="B18249" s="67" t="s">
        <v>554</v>
      </c>
      <c r="C18249" s="67" t="s">
        <v>555</v>
      </c>
      <c r="D18249" s="68" t="s">
        <v>387</v>
      </c>
      <c r="E18249" s="67" t="s">
        <v>388</v>
      </c>
      <c r="F18249" s="68" t="s">
        <v>590</v>
      </c>
      <c r="G18249" s="67" t="s">
        <v>591</v>
      </c>
      <c r="H18249" s="68" t="s">
        <v>364</v>
      </c>
      <c r="I18249" s="69">
        <v>0</v>
      </c>
      <c r="J18249" s="69">
        <v>0</v>
      </c>
      <c r="K18249" s="91"/>
      <c r="L18249" s="91"/>
    </row>
    <row r="18250" spans="2:12" x14ac:dyDescent="0.25">
      <c r="B18250" s="67" t="s">
        <v>554</v>
      </c>
      <c r="C18250" s="67" t="s">
        <v>555</v>
      </c>
      <c r="D18250" s="68" t="s">
        <v>387</v>
      </c>
      <c r="E18250" s="67" t="s">
        <v>388</v>
      </c>
      <c r="F18250" s="68" t="s">
        <v>590</v>
      </c>
      <c r="G18250" s="67" t="s">
        <v>591</v>
      </c>
      <c r="H18250" s="68" t="s">
        <v>362</v>
      </c>
      <c r="I18250" s="69">
        <v>40</v>
      </c>
      <c r="J18250" s="69">
        <v>15</v>
      </c>
      <c r="K18250" s="91"/>
      <c r="L18250" s="91"/>
    </row>
    <row r="18251" spans="2:12" x14ac:dyDescent="0.25">
      <c r="B18251" s="67" t="s">
        <v>554</v>
      </c>
      <c r="C18251" s="67" t="s">
        <v>555</v>
      </c>
      <c r="D18251" s="68" t="s">
        <v>387</v>
      </c>
      <c r="E18251" s="67" t="s">
        <v>388</v>
      </c>
      <c r="F18251" s="68" t="s">
        <v>590</v>
      </c>
      <c r="G18251" s="67" t="s">
        <v>591</v>
      </c>
      <c r="H18251" s="68" t="s">
        <v>363</v>
      </c>
      <c r="I18251" s="69">
        <v>22</v>
      </c>
      <c r="J18251" s="69">
        <v>18</v>
      </c>
      <c r="K18251" s="91"/>
      <c r="L18251" s="91"/>
    </row>
    <row r="18252" spans="2:12" x14ac:dyDescent="0.25">
      <c r="B18252" s="67" t="s">
        <v>554</v>
      </c>
      <c r="C18252" s="67" t="s">
        <v>555</v>
      </c>
      <c r="D18252" s="68" t="s">
        <v>387</v>
      </c>
      <c r="E18252" s="67" t="s">
        <v>388</v>
      </c>
      <c r="F18252" s="68" t="s">
        <v>590</v>
      </c>
      <c r="G18252" s="67" t="s">
        <v>591</v>
      </c>
      <c r="H18252" s="68" t="s">
        <v>364</v>
      </c>
      <c r="I18252" s="69">
        <v>0</v>
      </c>
      <c r="J18252" s="69">
        <v>0</v>
      </c>
      <c r="K18252" s="91"/>
      <c r="L18252" s="91"/>
    </row>
    <row r="18253" spans="2:12" x14ac:dyDescent="0.25">
      <c r="B18253" s="67" t="s">
        <v>554</v>
      </c>
      <c r="C18253" s="67" t="s">
        <v>555</v>
      </c>
      <c r="D18253" s="68" t="s">
        <v>387</v>
      </c>
      <c r="E18253" s="67" t="s">
        <v>388</v>
      </c>
      <c r="F18253" s="68" t="s">
        <v>590</v>
      </c>
      <c r="G18253" s="67" t="s">
        <v>591</v>
      </c>
      <c r="H18253" s="68" t="s">
        <v>362</v>
      </c>
      <c r="I18253" s="69">
        <v>0</v>
      </c>
      <c r="J18253" s="69">
        <v>0</v>
      </c>
      <c r="K18253" s="91"/>
      <c r="L18253" s="91"/>
    </row>
    <row r="18254" spans="2:12" x14ac:dyDescent="0.25">
      <c r="B18254" s="67" t="s">
        <v>554</v>
      </c>
      <c r="C18254" s="67" t="s">
        <v>555</v>
      </c>
      <c r="D18254" s="68" t="s">
        <v>387</v>
      </c>
      <c r="E18254" s="67" t="s">
        <v>388</v>
      </c>
      <c r="F18254" s="68" t="s">
        <v>590</v>
      </c>
      <c r="G18254" s="67" t="s">
        <v>591</v>
      </c>
      <c r="H18254" s="68" t="s">
        <v>364</v>
      </c>
      <c r="I18254" s="69">
        <v>0</v>
      </c>
      <c r="J18254" s="69">
        <v>0</v>
      </c>
      <c r="K18254" s="91"/>
      <c r="L18254" s="91"/>
    </row>
    <row r="18255" spans="2:12" x14ac:dyDescent="0.25">
      <c r="B18255" s="67" t="s">
        <v>554</v>
      </c>
      <c r="C18255" s="67" t="s">
        <v>555</v>
      </c>
      <c r="D18255" s="68" t="s">
        <v>387</v>
      </c>
      <c r="E18255" s="67" t="s">
        <v>388</v>
      </c>
      <c r="F18255" s="68" t="s">
        <v>590</v>
      </c>
      <c r="G18255" s="67" t="s">
        <v>591</v>
      </c>
      <c r="H18255" s="68" t="s">
        <v>362</v>
      </c>
      <c r="I18255" s="69">
        <v>128</v>
      </c>
      <c r="J18255" s="69">
        <v>115</v>
      </c>
      <c r="K18255" s="91"/>
      <c r="L18255" s="91"/>
    </row>
    <row r="18256" spans="2:12" x14ac:dyDescent="0.25">
      <c r="B18256" s="67" t="s">
        <v>554</v>
      </c>
      <c r="C18256" s="67" t="s">
        <v>555</v>
      </c>
      <c r="D18256" s="68" t="s">
        <v>387</v>
      </c>
      <c r="E18256" s="67" t="s">
        <v>388</v>
      </c>
      <c r="F18256" s="68" t="s">
        <v>590</v>
      </c>
      <c r="G18256" s="67" t="s">
        <v>591</v>
      </c>
      <c r="H18256" s="68" t="s">
        <v>363</v>
      </c>
      <c r="I18256" s="69">
        <v>72</v>
      </c>
      <c r="J18256" s="69">
        <v>85</v>
      </c>
      <c r="K18256" s="91"/>
      <c r="L18256" s="91"/>
    </row>
    <row r="18257" spans="2:12" x14ac:dyDescent="0.25">
      <c r="B18257" s="67" t="s">
        <v>554</v>
      </c>
      <c r="C18257" s="67" t="s">
        <v>555</v>
      </c>
      <c r="D18257" s="68" t="s">
        <v>387</v>
      </c>
      <c r="E18257" s="67" t="s">
        <v>388</v>
      </c>
      <c r="F18257" s="68" t="s">
        <v>590</v>
      </c>
      <c r="G18257" s="67" t="s">
        <v>591</v>
      </c>
      <c r="H18257" s="68" t="s">
        <v>364</v>
      </c>
      <c r="I18257" s="69">
        <v>10</v>
      </c>
      <c r="J18257" s="69">
        <v>41</v>
      </c>
      <c r="K18257" s="91"/>
      <c r="L18257" s="91"/>
    </row>
    <row r="18258" spans="2:12" x14ac:dyDescent="0.25">
      <c r="B18258" s="67" t="s">
        <v>554</v>
      </c>
      <c r="C18258" s="67" t="s">
        <v>555</v>
      </c>
      <c r="D18258" s="68" t="s">
        <v>387</v>
      </c>
      <c r="E18258" s="67" t="s">
        <v>388</v>
      </c>
      <c r="F18258" s="68" t="s">
        <v>590</v>
      </c>
      <c r="G18258" s="67" t="s">
        <v>591</v>
      </c>
      <c r="H18258" s="68" t="s">
        <v>362</v>
      </c>
      <c r="I18258" s="69">
        <v>20</v>
      </c>
      <c r="J18258" s="69">
        <v>41</v>
      </c>
      <c r="K18258" s="91"/>
      <c r="L18258" s="91"/>
    </row>
    <row r="18259" spans="2:12" x14ac:dyDescent="0.25">
      <c r="B18259" s="67" t="s">
        <v>554</v>
      </c>
      <c r="C18259" s="67" t="s">
        <v>555</v>
      </c>
      <c r="D18259" s="68" t="s">
        <v>387</v>
      </c>
      <c r="E18259" s="67" t="s">
        <v>388</v>
      </c>
      <c r="F18259" s="68" t="s">
        <v>590</v>
      </c>
      <c r="G18259" s="67" t="s">
        <v>591</v>
      </c>
      <c r="H18259" s="68" t="s">
        <v>363</v>
      </c>
      <c r="I18259" s="69">
        <v>43</v>
      </c>
      <c r="J18259" s="69">
        <v>59</v>
      </c>
      <c r="K18259" s="91"/>
      <c r="L18259" s="91"/>
    </row>
    <row r="18260" spans="2:12" x14ac:dyDescent="0.25">
      <c r="B18260" s="67" t="s">
        <v>554</v>
      </c>
      <c r="C18260" s="67" t="s">
        <v>555</v>
      </c>
      <c r="D18260" s="68" t="s">
        <v>387</v>
      </c>
      <c r="E18260" s="67" t="s">
        <v>388</v>
      </c>
      <c r="F18260" s="68" t="s">
        <v>590</v>
      </c>
      <c r="G18260" s="67" t="s">
        <v>591</v>
      </c>
      <c r="H18260" s="68" t="s">
        <v>364</v>
      </c>
      <c r="I18260" s="69">
        <v>0</v>
      </c>
      <c r="J18260" s="69">
        <v>0</v>
      </c>
      <c r="K18260" s="91"/>
      <c r="L18260" s="91"/>
    </row>
    <row r="18261" spans="2:12" x14ac:dyDescent="0.25">
      <c r="B18261" s="67" t="s">
        <v>554</v>
      </c>
      <c r="C18261" s="67" t="s">
        <v>555</v>
      </c>
      <c r="D18261" s="68" t="s">
        <v>387</v>
      </c>
      <c r="E18261" s="67" t="s">
        <v>388</v>
      </c>
      <c r="F18261" s="68" t="s">
        <v>590</v>
      </c>
      <c r="G18261" s="67" t="s">
        <v>591</v>
      </c>
      <c r="H18261" s="68" t="s">
        <v>363</v>
      </c>
      <c r="I18261" s="69">
        <v>-3</v>
      </c>
      <c r="J18261" s="69">
        <v>5</v>
      </c>
      <c r="K18261" s="91"/>
      <c r="L18261" s="91"/>
    </row>
    <row r="18262" spans="2:12" x14ac:dyDescent="0.25">
      <c r="B18262" s="67" t="s">
        <v>554</v>
      </c>
      <c r="C18262" s="67" t="s">
        <v>555</v>
      </c>
      <c r="D18262" s="68" t="s">
        <v>387</v>
      </c>
      <c r="E18262" s="67" t="s">
        <v>388</v>
      </c>
      <c r="F18262" s="68" t="s">
        <v>590</v>
      </c>
      <c r="G18262" s="67" t="s">
        <v>591</v>
      </c>
      <c r="H18262" s="68" t="s">
        <v>362</v>
      </c>
      <c r="I18262" s="69">
        <v>0</v>
      </c>
      <c r="J18262" s="69">
        <v>0</v>
      </c>
      <c r="K18262" s="91"/>
      <c r="L18262" s="91"/>
    </row>
    <row r="18263" spans="2:12" x14ac:dyDescent="0.25">
      <c r="B18263" s="67" t="s">
        <v>554</v>
      </c>
      <c r="C18263" s="67" t="s">
        <v>555</v>
      </c>
      <c r="D18263" s="68" t="s">
        <v>387</v>
      </c>
      <c r="E18263" s="67" t="s">
        <v>388</v>
      </c>
      <c r="F18263" s="68" t="s">
        <v>590</v>
      </c>
      <c r="G18263" s="67" t="s">
        <v>591</v>
      </c>
      <c r="H18263" s="68" t="s">
        <v>363</v>
      </c>
      <c r="I18263" s="69">
        <v>0.3296</v>
      </c>
      <c r="J18263" s="69">
        <v>8.2400000000000001E-2</v>
      </c>
      <c r="K18263" s="91"/>
      <c r="L18263" s="91"/>
    </row>
    <row r="18264" spans="2:12" x14ac:dyDescent="0.25">
      <c r="B18264" s="67" t="s">
        <v>554</v>
      </c>
      <c r="C18264" s="67" t="s">
        <v>555</v>
      </c>
      <c r="D18264" s="68" t="s">
        <v>387</v>
      </c>
      <c r="E18264" s="67" t="s">
        <v>388</v>
      </c>
      <c r="F18264" s="68" t="s">
        <v>590</v>
      </c>
      <c r="G18264" s="67" t="s">
        <v>591</v>
      </c>
      <c r="H18264" s="68" t="s">
        <v>364</v>
      </c>
      <c r="I18264" s="69">
        <v>0</v>
      </c>
      <c r="J18264" s="69">
        <v>0</v>
      </c>
      <c r="K18264" s="91"/>
      <c r="L18264" s="91"/>
    </row>
    <row r="18265" spans="2:12" x14ac:dyDescent="0.25">
      <c r="B18265" s="67" t="s">
        <v>554</v>
      </c>
      <c r="C18265" s="67" t="s">
        <v>555</v>
      </c>
      <c r="D18265" s="68" t="s">
        <v>387</v>
      </c>
      <c r="E18265" s="67" t="s">
        <v>388</v>
      </c>
      <c r="F18265" s="68" t="s">
        <v>590</v>
      </c>
      <c r="G18265" s="67" t="s">
        <v>591</v>
      </c>
      <c r="H18265" s="68" t="s">
        <v>362</v>
      </c>
      <c r="I18265" s="69">
        <v>0</v>
      </c>
      <c r="J18265" s="69">
        <v>0</v>
      </c>
      <c r="K18265" s="91"/>
      <c r="L18265" s="91"/>
    </row>
    <row r="18266" spans="2:12" x14ac:dyDescent="0.25">
      <c r="B18266" s="67" t="s">
        <v>554</v>
      </c>
      <c r="C18266" s="67" t="s">
        <v>555</v>
      </c>
      <c r="D18266" s="68" t="s">
        <v>387</v>
      </c>
      <c r="E18266" s="67" t="s">
        <v>388</v>
      </c>
      <c r="F18266" s="68" t="s">
        <v>590</v>
      </c>
      <c r="G18266" s="67" t="s">
        <v>591</v>
      </c>
      <c r="H18266" s="68" t="s">
        <v>362</v>
      </c>
      <c r="I18266" s="69">
        <v>50</v>
      </c>
      <c r="J18266" s="69">
        <v>59</v>
      </c>
      <c r="K18266" s="91"/>
      <c r="L18266" s="91"/>
    </row>
    <row r="18267" spans="2:12" x14ac:dyDescent="0.25">
      <c r="B18267" s="67" t="s">
        <v>554</v>
      </c>
      <c r="C18267" s="67" t="s">
        <v>555</v>
      </c>
      <c r="D18267" s="68" t="s">
        <v>387</v>
      </c>
      <c r="E18267" s="67" t="s">
        <v>388</v>
      </c>
      <c r="F18267" s="68" t="s">
        <v>590</v>
      </c>
      <c r="G18267" s="67" t="s">
        <v>591</v>
      </c>
      <c r="H18267" s="68" t="s">
        <v>363</v>
      </c>
      <c r="I18267" s="69">
        <v>147</v>
      </c>
      <c r="J18267" s="69">
        <v>145</v>
      </c>
      <c r="K18267" s="91"/>
      <c r="L18267" s="91"/>
    </row>
    <row r="18268" spans="2:12" x14ac:dyDescent="0.25">
      <c r="B18268" s="67" t="s">
        <v>554</v>
      </c>
      <c r="C18268" s="67" t="s">
        <v>555</v>
      </c>
      <c r="D18268" s="68" t="s">
        <v>387</v>
      </c>
      <c r="E18268" s="67" t="s">
        <v>388</v>
      </c>
      <c r="F18268" s="68" t="s">
        <v>590</v>
      </c>
      <c r="G18268" s="67" t="s">
        <v>591</v>
      </c>
      <c r="H18268" s="68" t="s">
        <v>364</v>
      </c>
      <c r="I18268" s="69">
        <v>20</v>
      </c>
      <c r="J18268" s="69">
        <v>0</v>
      </c>
      <c r="K18268" s="91"/>
      <c r="L18268" s="91"/>
    </row>
    <row r="18269" spans="2:12" x14ac:dyDescent="0.25">
      <c r="B18269" s="67" t="s">
        <v>554</v>
      </c>
      <c r="C18269" s="67" t="s">
        <v>555</v>
      </c>
      <c r="D18269" s="68" t="s">
        <v>387</v>
      </c>
      <c r="E18269" s="67" t="s">
        <v>388</v>
      </c>
      <c r="F18269" s="68" t="s">
        <v>590</v>
      </c>
      <c r="G18269" s="67" t="s">
        <v>591</v>
      </c>
      <c r="H18269" s="68" t="s">
        <v>362</v>
      </c>
      <c r="I18269" s="69">
        <v>0</v>
      </c>
      <c r="J18269" s="69">
        <v>2</v>
      </c>
      <c r="K18269" s="91"/>
      <c r="L18269" s="91"/>
    </row>
    <row r="18270" spans="2:12" x14ac:dyDescent="0.25">
      <c r="B18270" s="67" t="s">
        <v>554</v>
      </c>
      <c r="C18270" s="67" t="s">
        <v>555</v>
      </c>
      <c r="D18270" s="68" t="s">
        <v>387</v>
      </c>
      <c r="E18270" s="67" t="s">
        <v>388</v>
      </c>
      <c r="F18270" s="68" t="s">
        <v>590</v>
      </c>
      <c r="G18270" s="67" t="s">
        <v>591</v>
      </c>
      <c r="H18270" s="68" t="s">
        <v>363</v>
      </c>
      <c r="I18270" s="69">
        <v>0</v>
      </c>
      <c r="J18270" s="69">
        <v>0</v>
      </c>
      <c r="K18270" s="91"/>
      <c r="L18270" s="91"/>
    </row>
    <row r="18271" spans="2:12" x14ac:dyDescent="0.25">
      <c r="B18271" s="67" t="s">
        <v>554</v>
      </c>
      <c r="C18271" s="67" t="s">
        <v>555</v>
      </c>
      <c r="D18271" s="68" t="s">
        <v>387</v>
      </c>
      <c r="E18271" s="67" t="s">
        <v>388</v>
      </c>
      <c r="F18271" s="68" t="s">
        <v>590</v>
      </c>
      <c r="G18271" s="67" t="s">
        <v>591</v>
      </c>
      <c r="H18271" s="68" t="s">
        <v>364</v>
      </c>
      <c r="I18271" s="69">
        <v>8</v>
      </c>
      <c r="J18271" s="69">
        <v>8</v>
      </c>
      <c r="K18271" s="91"/>
      <c r="L18271" s="91"/>
    </row>
    <row r="18272" spans="2:12" x14ac:dyDescent="0.25">
      <c r="B18272" s="67" t="s">
        <v>554</v>
      </c>
      <c r="C18272" s="67" t="s">
        <v>555</v>
      </c>
      <c r="D18272" s="68" t="s">
        <v>387</v>
      </c>
      <c r="E18272" s="67" t="s">
        <v>388</v>
      </c>
      <c r="F18272" s="68" t="s">
        <v>590</v>
      </c>
      <c r="G18272" s="67" t="s">
        <v>591</v>
      </c>
      <c r="H18272" s="68" t="s">
        <v>362</v>
      </c>
      <c r="I18272" s="69">
        <v>54</v>
      </c>
      <c r="J18272" s="69">
        <v>92</v>
      </c>
      <c r="K18272" s="91"/>
      <c r="L18272" s="91"/>
    </row>
    <row r="18273" spans="2:12" x14ac:dyDescent="0.25">
      <c r="B18273" s="67" t="s">
        <v>554</v>
      </c>
      <c r="C18273" s="67" t="s">
        <v>555</v>
      </c>
      <c r="D18273" s="68" t="s">
        <v>387</v>
      </c>
      <c r="E18273" s="67" t="s">
        <v>388</v>
      </c>
      <c r="F18273" s="68" t="s">
        <v>590</v>
      </c>
      <c r="G18273" s="67" t="s">
        <v>591</v>
      </c>
      <c r="H18273" s="68" t="s">
        <v>363</v>
      </c>
      <c r="I18273" s="69">
        <v>120</v>
      </c>
      <c r="J18273" s="69">
        <v>85</v>
      </c>
      <c r="K18273" s="91"/>
      <c r="L18273" s="91"/>
    </row>
    <row r="18274" spans="2:12" x14ac:dyDescent="0.25">
      <c r="B18274" s="67" t="s">
        <v>554</v>
      </c>
      <c r="C18274" s="67" t="s">
        <v>555</v>
      </c>
      <c r="D18274" s="68" t="s">
        <v>387</v>
      </c>
      <c r="E18274" s="67" t="s">
        <v>388</v>
      </c>
      <c r="F18274" s="68" t="s">
        <v>590</v>
      </c>
      <c r="G18274" s="67" t="s">
        <v>591</v>
      </c>
      <c r="H18274" s="68" t="s">
        <v>364</v>
      </c>
      <c r="I18274" s="69">
        <v>4</v>
      </c>
      <c r="J18274" s="69">
        <v>26</v>
      </c>
      <c r="K18274" s="91"/>
      <c r="L18274" s="91"/>
    </row>
    <row r="18275" spans="2:12" x14ac:dyDescent="0.25">
      <c r="B18275" s="67" t="s">
        <v>554</v>
      </c>
      <c r="C18275" s="67" t="s">
        <v>555</v>
      </c>
      <c r="D18275" s="68" t="s">
        <v>387</v>
      </c>
      <c r="E18275" s="67" t="s">
        <v>388</v>
      </c>
      <c r="F18275" s="68" t="s">
        <v>590</v>
      </c>
      <c r="G18275" s="67" t="s">
        <v>591</v>
      </c>
      <c r="H18275" s="68" t="s">
        <v>362</v>
      </c>
      <c r="I18275" s="69">
        <v>0</v>
      </c>
      <c r="J18275" s="69">
        <v>10</v>
      </c>
      <c r="K18275" s="91"/>
      <c r="L18275" s="91"/>
    </row>
    <row r="18276" spans="2:12" x14ac:dyDescent="0.25">
      <c r="B18276" s="67" t="s">
        <v>554</v>
      </c>
      <c r="C18276" s="67" t="s">
        <v>555</v>
      </c>
      <c r="D18276" s="68" t="s">
        <v>387</v>
      </c>
      <c r="E18276" s="67" t="s">
        <v>388</v>
      </c>
      <c r="F18276" s="68" t="s">
        <v>590</v>
      </c>
      <c r="G18276" s="67" t="s">
        <v>591</v>
      </c>
      <c r="H18276" s="68" t="s">
        <v>363</v>
      </c>
      <c r="I18276" s="69">
        <v>5</v>
      </c>
      <c r="J18276" s="69">
        <v>8</v>
      </c>
      <c r="K18276" s="91"/>
      <c r="L18276" s="91"/>
    </row>
    <row r="18277" spans="2:12" x14ac:dyDescent="0.25">
      <c r="B18277" s="67" t="s">
        <v>554</v>
      </c>
      <c r="C18277" s="67" t="s">
        <v>555</v>
      </c>
      <c r="D18277" s="68" t="s">
        <v>387</v>
      </c>
      <c r="E18277" s="67" t="s">
        <v>388</v>
      </c>
      <c r="F18277" s="68" t="s">
        <v>590</v>
      </c>
      <c r="G18277" s="67" t="s">
        <v>591</v>
      </c>
      <c r="H18277" s="68" t="s">
        <v>362</v>
      </c>
      <c r="I18277" s="69">
        <v>161</v>
      </c>
      <c r="J18277" s="69">
        <v>197</v>
      </c>
      <c r="K18277" s="91"/>
      <c r="L18277" s="91"/>
    </row>
    <row r="18278" spans="2:12" x14ac:dyDescent="0.25">
      <c r="B18278" s="67" t="s">
        <v>554</v>
      </c>
      <c r="C18278" s="67" t="s">
        <v>555</v>
      </c>
      <c r="D18278" s="68" t="s">
        <v>387</v>
      </c>
      <c r="E18278" s="67" t="s">
        <v>388</v>
      </c>
      <c r="F18278" s="68" t="s">
        <v>590</v>
      </c>
      <c r="G18278" s="67" t="s">
        <v>591</v>
      </c>
      <c r="H18278" s="68" t="s">
        <v>363</v>
      </c>
      <c r="I18278" s="69">
        <v>95</v>
      </c>
      <c r="J18278" s="69">
        <v>153</v>
      </c>
      <c r="K18278" s="91"/>
      <c r="L18278" s="91"/>
    </row>
    <row r="18279" spans="2:12" x14ac:dyDescent="0.25">
      <c r="B18279" s="67" t="s">
        <v>554</v>
      </c>
      <c r="C18279" s="67" t="s">
        <v>555</v>
      </c>
      <c r="D18279" s="68" t="s">
        <v>387</v>
      </c>
      <c r="E18279" s="67" t="s">
        <v>388</v>
      </c>
      <c r="F18279" s="68" t="s">
        <v>590</v>
      </c>
      <c r="G18279" s="67" t="s">
        <v>591</v>
      </c>
      <c r="H18279" s="68" t="s">
        <v>364</v>
      </c>
      <c r="I18279" s="69">
        <v>34</v>
      </c>
      <c r="J18279" s="69">
        <v>65</v>
      </c>
      <c r="K18279" s="91"/>
      <c r="L18279" s="91"/>
    </row>
    <row r="18280" spans="2:12" x14ac:dyDescent="0.25">
      <c r="B18280" s="67" t="s">
        <v>554</v>
      </c>
      <c r="C18280" s="67" t="s">
        <v>555</v>
      </c>
      <c r="D18280" s="68" t="s">
        <v>387</v>
      </c>
      <c r="E18280" s="67" t="s">
        <v>388</v>
      </c>
      <c r="F18280" s="68" t="s">
        <v>590</v>
      </c>
      <c r="G18280" s="67" t="s">
        <v>591</v>
      </c>
      <c r="H18280" s="68" t="s">
        <v>363</v>
      </c>
      <c r="I18280" s="69">
        <v>0</v>
      </c>
      <c r="J18280" s="69">
        <v>0</v>
      </c>
      <c r="K18280" s="91"/>
      <c r="L18280" s="91"/>
    </row>
    <row r="18281" spans="2:12" x14ac:dyDescent="0.25">
      <c r="B18281" s="67" t="s">
        <v>554</v>
      </c>
      <c r="C18281" s="67" t="s">
        <v>555</v>
      </c>
      <c r="D18281" s="68" t="s">
        <v>387</v>
      </c>
      <c r="E18281" s="67" t="s">
        <v>388</v>
      </c>
      <c r="F18281" s="68" t="s">
        <v>590</v>
      </c>
      <c r="G18281" s="67" t="s">
        <v>591</v>
      </c>
      <c r="H18281" s="68" t="s">
        <v>362</v>
      </c>
      <c r="I18281" s="69">
        <v>0</v>
      </c>
      <c r="J18281" s="69">
        <v>24</v>
      </c>
      <c r="K18281" s="91"/>
      <c r="L18281" s="91"/>
    </row>
    <row r="18282" spans="2:12" x14ac:dyDescent="0.25">
      <c r="B18282" s="67" t="s">
        <v>554</v>
      </c>
      <c r="C18282" s="67" t="s">
        <v>555</v>
      </c>
      <c r="D18282" s="68" t="s">
        <v>387</v>
      </c>
      <c r="E18282" s="67" t="s">
        <v>388</v>
      </c>
      <c r="F18282" s="68" t="s">
        <v>590</v>
      </c>
      <c r="G18282" s="67" t="s">
        <v>591</v>
      </c>
      <c r="H18282" s="68" t="s">
        <v>363</v>
      </c>
      <c r="I18282" s="69">
        <v>0</v>
      </c>
      <c r="J18282" s="69">
        <v>104</v>
      </c>
      <c r="K18282" s="91"/>
      <c r="L18282" s="91"/>
    </row>
    <row r="18283" spans="2:12" x14ac:dyDescent="0.25">
      <c r="B18283" s="67" t="s">
        <v>554</v>
      </c>
      <c r="C18283" s="67" t="s">
        <v>555</v>
      </c>
      <c r="D18283" s="68" t="s">
        <v>387</v>
      </c>
      <c r="E18283" s="67" t="s">
        <v>388</v>
      </c>
      <c r="F18283" s="68" t="s">
        <v>590</v>
      </c>
      <c r="G18283" s="67" t="s">
        <v>591</v>
      </c>
      <c r="H18283" s="68" t="s">
        <v>364</v>
      </c>
      <c r="I18283" s="69">
        <v>0</v>
      </c>
      <c r="J18283" s="69">
        <v>7</v>
      </c>
      <c r="K18283" s="91"/>
      <c r="L18283" s="91"/>
    </row>
    <row r="18284" spans="2:12" x14ac:dyDescent="0.25">
      <c r="B18284" s="67" t="s">
        <v>554</v>
      </c>
      <c r="C18284" s="67" t="s">
        <v>555</v>
      </c>
      <c r="D18284" s="68" t="s">
        <v>387</v>
      </c>
      <c r="E18284" s="67" t="s">
        <v>388</v>
      </c>
      <c r="F18284" s="68" t="s">
        <v>590</v>
      </c>
      <c r="G18284" s="67" t="s">
        <v>591</v>
      </c>
      <c r="H18284" s="68" t="s">
        <v>362</v>
      </c>
      <c r="I18284" s="69">
        <v>0</v>
      </c>
      <c r="J18284" s="69">
        <v>0</v>
      </c>
      <c r="K18284" s="91"/>
      <c r="L18284" s="91"/>
    </row>
    <row r="18285" spans="2:12" x14ac:dyDescent="0.25">
      <c r="B18285" s="67" t="s">
        <v>554</v>
      </c>
      <c r="C18285" s="67" t="s">
        <v>555</v>
      </c>
      <c r="D18285" s="68" t="s">
        <v>387</v>
      </c>
      <c r="E18285" s="67" t="s">
        <v>388</v>
      </c>
      <c r="F18285" s="68" t="s">
        <v>590</v>
      </c>
      <c r="G18285" s="67" t="s">
        <v>591</v>
      </c>
      <c r="H18285" s="68" t="s">
        <v>363</v>
      </c>
      <c r="I18285" s="69">
        <v>0</v>
      </c>
      <c r="J18285" s="69">
        <v>0</v>
      </c>
      <c r="K18285" s="91"/>
      <c r="L18285" s="91"/>
    </row>
    <row r="18286" spans="2:12" x14ac:dyDescent="0.25">
      <c r="B18286" s="67" t="s">
        <v>554</v>
      </c>
      <c r="C18286" s="67" t="s">
        <v>555</v>
      </c>
      <c r="D18286" s="68" t="s">
        <v>387</v>
      </c>
      <c r="E18286" s="67" t="s">
        <v>388</v>
      </c>
      <c r="F18286" s="68" t="s">
        <v>590</v>
      </c>
      <c r="G18286" s="67" t="s">
        <v>591</v>
      </c>
      <c r="H18286" s="68" t="s">
        <v>364</v>
      </c>
      <c r="I18286" s="69">
        <v>0</v>
      </c>
      <c r="J18286" s="69">
        <v>0</v>
      </c>
      <c r="K18286" s="91"/>
      <c r="L18286" s="91"/>
    </row>
    <row r="18287" spans="2:12" x14ac:dyDescent="0.25">
      <c r="B18287" s="67" t="s">
        <v>554</v>
      </c>
      <c r="C18287" s="67" t="s">
        <v>555</v>
      </c>
      <c r="D18287" s="68" t="s">
        <v>387</v>
      </c>
      <c r="E18287" s="67" t="s">
        <v>388</v>
      </c>
      <c r="F18287" s="68" t="s">
        <v>590</v>
      </c>
      <c r="G18287" s="67" t="s">
        <v>591</v>
      </c>
      <c r="H18287" s="68" t="s">
        <v>362</v>
      </c>
      <c r="I18287" s="69">
        <v>0</v>
      </c>
      <c r="J18287" s="69">
        <v>0</v>
      </c>
      <c r="K18287" s="91"/>
      <c r="L18287" s="91"/>
    </row>
    <row r="18288" spans="2:12" x14ac:dyDescent="0.25">
      <c r="B18288" s="67" t="s">
        <v>554</v>
      </c>
      <c r="C18288" s="67" t="s">
        <v>555</v>
      </c>
      <c r="D18288" s="68" t="s">
        <v>387</v>
      </c>
      <c r="E18288" s="67" t="s">
        <v>388</v>
      </c>
      <c r="F18288" s="68" t="s">
        <v>590</v>
      </c>
      <c r="G18288" s="67" t="s">
        <v>591</v>
      </c>
      <c r="H18288" s="68" t="s">
        <v>363</v>
      </c>
      <c r="I18288" s="69">
        <v>5</v>
      </c>
      <c r="J18288" s="69">
        <v>0</v>
      </c>
      <c r="K18288" s="91"/>
      <c r="L18288" s="91"/>
    </row>
    <row r="18289" spans="2:12" x14ac:dyDescent="0.25">
      <c r="B18289" s="67" t="s">
        <v>554</v>
      </c>
      <c r="C18289" s="67" t="s">
        <v>555</v>
      </c>
      <c r="D18289" s="68" t="s">
        <v>387</v>
      </c>
      <c r="E18289" s="67" t="s">
        <v>388</v>
      </c>
      <c r="F18289" s="68" t="s">
        <v>590</v>
      </c>
      <c r="G18289" s="67" t="s">
        <v>591</v>
      </c>
      <c r="H18289" s="68" t="s">
        <v>362</v>
      </c>
      <c r="I18289" s="69">
        <v>0</v>
      </c>
      <c r="J18289" s="69">
        <v>0</v>
      </c>
      <c r="K18289" s="91"/>
      <c r="L18289" s="91"/>
    </row>
    <row r="18290" spans="2:12" x14ac:dyDescent="0.25">
      <c r="B18290" s="67" t="s">
        <v>554</v>
      </c>
      <c r="C18290" s="67" t="s">
        <v>555</v>
      </c>
      <c r="D18290" s="68" t="s">
        <v>387</v>
      </c>
      <c r="E18290" s="67" t="s">
        <v>388</v>
      </c>
      <c r="F18290" s="68" t="s">
        <v>590</v>
      </c>
      <c r="G18290" s="67" t="s">
        <v>591</v>
      </c>
      <c r="H18290" s="68" t="s">
        <v>363</v>
      </c>
      <c r="I18290" s="69">
        <v>0</v>
      </c>
      <c r="J18290" s="69">
        <v>0</v>
      </c>
      <c r="K18290" s="91"/>
      <c r="L18290" s="91"/>
    </row>
    <row r="18291" spans="2:12" x14ac:dyDescent="0.25">
      <c r="B18291" s="67" t="s">
        <v>554</v>
      </c>
      <c r="C18291" s="67" t="s">
        <v>555</v>
      </c>
      <c r="D18291" s="68" t="s">
        <v>387</v>
      </c>
      <c r="E18291" s="67" t="s">
        <v>388</v>
      </c>
      <c r="F18291" s="68" t="s">
        <v>590</v>
      </c>
      <c r="G18291" s="67" t="s">
        <v>591</v>
      </c>
      <c r="H18291" s="68" t="s">
        <v>364</v>
      </c>
      <c r="I18291" s="69">
        <v>0</v>
      </c>
      <c r="J18291" s="69">
        <v>0</v>
      </c>
      <c r="K18291" s="91"/>
      <c r="L18291" s="91"/>
    </row>
    <row r="18292" spans="2:12" x14ac:dyDescent="0.25">
      <c r="B18292" s="67" t="s">
        <v>554</v>
      </c>
      <c r="C18292" s="67" t="s">
        <v>555</v>
      </c>
      <c r="D18292" s="68" t="s">
        <v>387</v>
      </c>
      <c r="E18292" s="67" t="s">
        <v>388</v>
      </c>
      <c r="F18292" s="68" t="s">
        <v>590</v>
      </c>
      <c r="G18292" s="67" t="s">
        <v>591</v>
      </c>
      <c r="H18292" s="68" t="s">
        <v>363</v>
      </c>
      <c r="I18292" s="69">
        <v>21.9023</v>
      </c>
      <c r="J18292" s="69">
        <v>16.5002</v>
      </c>
      <c r="K18292" s="91"/>
      <c r="L18292" s="91"/>
    </row>
    <row r="18293" spans="2:12" x14ac:dyDescent="0.25">
      <c r="B18293" s="67" t="s">
        <v>554</v>
      </c>
      <c r="C18293" s="67" t="s">
        <v>555</v>
      </c>
      <c r="D18293" s="68" t="s">
        <v>387</v>
      </c>
      <c r="E18293" s="67" t="s">
        <v>388</v>
      </c>
      <c r="F18293" s="68" t="s">
        <v>590</v>
      </c>
      <c r="G18293" s="67" t="s">
        <v>591</v>
      </c>
      <c r="H18293" s="68" t="s">
        <v>362</v>
      </c>
      <c r="I18293" s="69">
        <v>54</v>
      </c>
      <c r="J18293" s="69">
        <v>87</v>
      </c>
      <c r="K18293" s="91"/>
      <c r="L18293" s="91"/>
    </row>
    <row r="18294" spans="2:12" x14ac:dyDescent="0.25">
      <c r="B18294" s="67" t="s">
        <v>554</v>
      </c>
      <c r="C18294" s="67" t="s">
        <v>555</v>
      </c>
      <c r="D18294" s="68" t="s">
        <v>387</v>
      </c>
      <c r="E18294" s="67" t="s">
        <v>388</v>
      </c>
      <c r="F18294" s="68" t="s">
        <v>590</v>
      </c>
      <c r="G18294" s="67" t="s">
        <v>591</v>
      </c>
      <c r="H18294" s="68" t="s">
        <v>363</v>
      </c>
      <c r="I18294" s="69">
        <v>112</v>
      </c>
      <c r="J18294" s="69">
        <v>173</v>
      </c>
      <c r="K18294" s="91"/>
      <c r="L18294" s="91"/>
    </row>
    <row r="18295" spans="2:12" x14ac:dyDescent="0.25">
      <c r="B18295" s="67" t="s">
        <v>554</v>
      </c>
      <c r="C18295" s="67" t="s">
        <v>555</v>
      </c>
      <c r="D18295" s="68" t="s">
        <v>387</v>
      </c>
      <c r="E18295" s="67" t="s">
        <v>388</v>
      </c>
      <c r="F18295" s="68" t="s">
        <v>590</v>
      </c>
      <c r="G18295" s="67" t="s">
        <v>591</v>
      </c>
      <c r="H18295" s="68" t="s">
        <v>364</v>
      </c>
      <c r="I18295" s="69">
        <v>14</v>
      </c>
      <c r="J18295" s="69">
        <v>45</v>
      </c>
      <c r="K18295" s="91"/>
      <c r="L18295" s="91"/>
    </row>
    <row r="18296" spans="2:12" x14ac:dyDescent="0.25">
      <c r="B18296" s="67" t="s">
        <v>554</v>
      </c>
      <c r="C18296" s="67" t="s">
        <v>555</v>
      </c>
      <c r="D18296" s="68" t="s">
        <v>387</v>
      </c>
      <c r="E18296" s="67" t="s">
        <v>388</v>
      </c>
      <c r="F18296" s="68" t="s">
        <v>590</v>
      </c>
      <c r="G18296" s="67" t="s">
        <v>591</v>
      </c>
      <c r="H18296" s="68" t="s">
        <v>362</v>
      </c>
      <c r="I18296" s="69">
        <v>24</v>
      </c>
      <c r="J18296" s="69">
        <v>0</v>
      </c>
      <c r="K18296" s="91"/>
      <c r="L18296" s="91"/>
    </row>
    <row r="18297" spans="2:12" x14ac:dyDescent="0.25">
      <c r="B18297" s="67" t="s">
        <v>554</v>
      </c>
      <c r="C18297" s="67" t="s">
        <v>555</v>
      </c>
      <c r="D18297" s="68" t="s">
        <v>387</v>
      </c>
      <c r="E18297" s="67" t="s">
        <v>388</v>
      </c>
      <c r="F18297" s="68" t="s">
        <v>590</v>
      </c>
      <c r="G18297" s="67" t="s">
        <v>591</v>
      </c>
      <c r="H18297" s="68" t="s">
        <v>363</v>
      </c>
      <c r="I18297" s="69">
        <v>53</v>
      </c>
      <c r="J18297" s="69">
        <v>0</v>
      </c>
      <c r="K18297" s="91"/>
      <c r="L18297" s="91"/>
    </row>
    <row r="18298" spans="2:12" x14ac:dyDescent="0.25">
      <c r="B18298" s="67" t="s">
        <v>554</v>
      </c>
      <c r="C18298" s="67" t="s">
        <v>555</v>
      </c>
      <c r="D18298" s="68" t="s">
        <v>387</v>
      </c>
      <c r="E18298" s="67" t="s">
        <v>388</v>
      </c>
      <c r="F18298" s="68" t="s">
        <v>590</v>
      </c>
      <c r="G18298" s="67" t="s">
        <v>591</v>
      </c>
      <c r="H18298" s="68" t="s">
        <v>364</v>
      </c>
      <c r="I18298" s="69">
        <v>13</v>
      </c>
      <c r="J18298" s="69">
        <v>0</v>
      </c>
      <c r="K18298" s="91"/>
      <c r="L18298" s="91"/>
    </row>
    <row r="18299" spans="2:12" x14ac:dyDescent="0.25">
      <c r="B18299" s="67" t="s">
        <v>554</v>
      </c>
      <c r="C18299" s="67" t="s">
        <v>555</v>
      </c>
      <c r="D18299" s="68" t="s">
        <v>387</v>
      </c>
      <c r="E18299" s="67" t="s">
        <v>388</v>
      </c>
      <c r="F18299" s="68" t="s">
        <v>590</v>
      </c>
      <c r="G18299" s="67" t="s">
        <v>591</v>
      </c>
      <c r="H18299" s="68" t="s">
        <v>362</v>
      </c>
      <c r="I18299" s="69">
        <v>3</v>
      </c>
      <c r="J18299" s="69">
        <v>80</v>
      </c>
      <c r="K18299" s="91"/>
      <c r="L18299" s="91"/>
    </row>
    <row r="18300" spans="2:12" x14ac:dyDescent="0.25">
      <c r="B18300" s="67" t="s">
        <v>554</v>
      </c>
      <c r="C18300" s="67" t="s">
        <v>555</v>
      </c>
      <c r="D18300" s="68" t="s">
        <v>387</v>
      </c>
      <c r="E18300" s="67" t="s">
        <v>388</v>
      </c>
      <c r="F18300" s="68" t="s">
        <v>590</v>
      </c>
      <c r="G18300" s="67" t="s">
        <v>591</v>
      </c>
      <c r="H18300" s="68" t="s">
        <v>363</v>
      </c>
      <c r="I18300" s="69">
        <v>1</v>
      </c>
      <c r="J18300" s="69">
        <v>0</v>
      </c>
      <c r="K18300" s="91"/>
      <c r="L18300" s="91"/>
    </row>
    <row r="18301" spans="2:12" x14ac:dyDescent="0.25">
      <c r="B18301" s="67" t="s">
        <v>554</v>
      </c>
      <c r="C18301" s="67" t="s">
        <v>555</v>
      </c>
      <c r="D18301" s="68" t="s">
        <v>387</v>
      </c>
      <c r="E18301" s="67" t="s">
        <v>388</v>
      </c>
      <c r="F18301" s="68" t="s">
        <v>590</v>
      </c>
      <c r="G18301" s="67" t="s">
        <v>591</v>
      </c>
      <c r="H18301" s="68" t="s">
        <v>364</v>
      </c>
      <c r="I18301" s="69">
        <v>0</v>
      </c>
      <c r="J18301" s="69">
        <v>0</v>
      </c>
      <c r="K18301" s="91"/>
      <c r="L18301" s="91"/>
    </row>
    <row r="18302" spans="2:12" x14ac:dyDescent="0.25">
      <c r="B18302" s="67" t="s">
        <v>554</v>
      </c>
      <c r="C18302" s="67" t="s">
        <v>555</v>
      </c>
      <c r="D18302" s="68" t="s">
        <v>387</v>
      </c>
      <c r="E18302" s="67" t="s">
        <v>388</v>
      </c>
      <c r="F18302" s="68" t="s">
        <v>590</v>
      </c>
      <c r="G18302" s="67" t="s">
        <v>591</v>
      </c>
      <c r="H18302" s="68" t="s">
        <v>362</v>
      </c>
      <c r="I18302" s="69">
        <v>0</v>
      </c>
      <c r="J18302" s="69">
        <v>6</v>
      </c>
      <c r="K18302" s="91"/>
      <c r="L18302" s="91"/>
    </row>
    <row r="18303" spans="2:12" x14ac:dyDescent="0.25">
      <c r="B18303" s="67" t="s">
        <v>554</v>
      </c>
      <c r="C18303" s="67" t="s">
        <v>555</v>
      </c>
      <c r="D18303" s="68" t="s">
        <v>387</v>
      </c>
      <c r="E18303" s="67" t="s">
        <v>388</v>
      </c>
      <c r="F18303" s="68" t="s">
        <v>590</v>
      </c>
      <c r="G18303" s="67" t="s">
        <v>591</v>
      </c>
      <c r="H18303" s="68" t="s">
        <v>363</v>
      </c>
      <c r="I18303" s="69">
        <v>0</v>
      </c>
      <c r="J18303" s="69">
        <v>19</v>
      </c>
      <c r="K18303" s="91"/>
      <c r="L18303" s="91"/>
    </row>
    <row r="18304" spans="2:12" x14ac:dyDescent="0.25">
      <c r="B18304" s="67" t="s">
        <v>554</v>
      </c>
      <c r="C18304" s="67" t="s">
        <v>555</v>
      </c>
      <c r="D18304" s="68" t="s">
        <v>387</v>
      </c>
      <c r="E18304" s="67" t="s">
        <v>388</v>
      </c>
      <c r="F18304" s="68" t="s">
        <v>590</v>
      </c>
      <c r="G18304" s="67" t="s">
        <v>591</v>
      </c>
      <c r="H18304" s="68" t="s">
        <v>364</v>
      </c>
      <c r="I18304" s="69">
        <v>0</v>
      </c>
      <c r="J18304" s="69">
        <v>0</v>
      </c>
      <c r="K18304" s="91"/>
      <c r="L18304" s="91"/>
    </row>
    <row r="18305" spans="2:12" x14ac:dyDescent="0.25">
      <c r="B18305" s="67" t="s">
        <v>554</v>
      </c>
      <c r="C18305" s="67" t="s">
        <v>555</v>
      </c>
      <c r="D18305" s="68" t="s">
        <v>387</v>
      </c>
      <c r="E18305" s="67" t="s">
        <v>388</v>
      </c>
      <c r="F18305" s="68" t="s">
        <v>590</v>
      </c>
      <c r="G18305" s="67" t="s">
        <v>591</v>
      </c>
      <c r="H18305" s="68" t="s">
        <v>362</v>
      </c>
      <c r="I18305" s="69">
        <v>107</v>
      </c>
      <c r="J18305" s="69">
        <v>200</v>
      </c>
      <c r="K18305" s="91"/>
      <c r="L18305" s="91"/>
    </row>
    <row r="18306" spans="2:12" x14ac:dyDescent="0.25">
      <c r="B18306" s="67" t="s">
        <v>554</v>
      </c>
      <c r="C18306" s="67" t="s">
        <v>555</v>
      </c>
      <c r="D18306" s="68" t="s">
        <v>387</v>
      </c>
      <c r="E18306" s="67" t="s">
        <v>388</v>
      </c>
      <c r="F18306" s="68" t="s">
        <v>590</v>
      </c>
      <c r="G18306" s="67" t="s">
        <v>591</v>
      </c>
      <c r="H18306" s="68" t="s">
        <v>363</v>
      </c>
      <c r="I18306" s="69">
        <v>667</v>
      </c>
      <c r="J18306" s="69">
        <v>644</v>
      </c>
      <c r="K18306" s="91"/>
      <c r="L18306" s="91"/>
    </row>
    <row r="18307" spans="2:12" x14ac:dyDescent="0.25">
      <c r="B18307" s="67" t="s">
        <v>554</v>
      </c>
      <c r="C18307" s="67" t="s">
        <v>555</v>
      </c>
      <c r="D18307" s="68" t="s">
        <v>387</v>
      </c>
      <c r="E18307" s="67" t="s">
        <v>388</v>
      </c>
      <c r="F18307" s="68" t="s">
        <v>590</v>
      </c>
      <c r="G18307" s="67" t="s">
        <v>591</v>
      </c>
      <c r="H18307" s="68" t="s">
        <v>364</v>
      </c>
      <c r="I18307" s="69">
        <v>120</v>
      </c>
      <c r="J18307" s="69">
        <v>120</v>
      </c>
      <c r="K18307" s="91"/>
      <c r="L18307" s="91"/>
    </row>
    <row r="18308" spans="2:12" x14ac:dyDescent="0.25">
      <c r="B18308" s="67" t="s">
        <v>554</v>
      </c>
      <c r="C18308" s="67" t="s">
        <v>555</v>
      </c>
      <c r="D18308" s="68" t="s">
        <v>387</v>
      </c>
      <c r="E18308" s="67" t="s">
        <v>388</v>
      </c>
      <c r="F18308" s="68" t="s">
        <v>590</v>
      </c>
      <c r="G18308" s="67" t="s">
        <v>591</v>
      </c>
      <c r="H18308" s="68" t="s">
        <v>363</v>
      </c>
      <c r="I18308" s="69">
        <v>0</v>
      </c>
      <c r="J18308" s="69">
        <v>0</v>
      </c>
      <c r="K18308" s="91"/>
      <c r="L18308" s="91"/>
    </row>
    <row r="18309" spans="2:12" x14ac:dyDescent="0.25">
      <c r="B18309" s="67" t="s">
        <v>554</v>
      </c>
      <c r="C18309" s="67" t="s">
        <v>555</v>
      </c>
      <c r="D18309" s="68" t="s">
        <v>387</v>
      </c>
      <c r="E18309" s="67" t="s">
        <v>388</v>
      </c>
      <c r="F18309" s="68" t="s">
        <v>590</v>
      </c>
      <c r="G18309" s="67" t="s">
        <v>591</v>
      </c>
      <c r="H18309" s="68" t="s">
        <v>362</v>
      </c>
      <c r="I18309" s="69">
        <v>0</v>
      </c>
      <c r="J18309" s="69">
        <v>0</v>
      </c>
      <c r="K18309" s="91"/>
      <c r="L18309" s="91"/>
    </row>
    <row r="18310" spans="2:12" x14ac:dyDescent="0.25">
      <c r="B18310" s="67" t="s">
        <v>554</v>
      </c>
      <c r="C18310" s="67" t="s">
        <v>555</v>
      </c>
      <c r="D18310" s="68" t="s">
        <v>387</v>
      </c>
      <c r="E18310" s="67" t="s">
        <v>388</v>
      </c>
      <c r="F18310" s="68" t="s">
        <v>590</v>
      </c>
      <c r="G18310" s="67" t="s">
        <v>591</v>
      </c>
      <c r="H18310" s="68" t="s">
        <v>363</v>
      </c>
      <c r="I18310" s="69">
        <v>0</v>
      </c>
      <c r="J18310" s="69">
        <v>0</v>
      </c>
      <c r="K18310" s="91"/>
      <c r="L18310" s="91"/>
    </row>
    <row r="18311" spans="2:12" x14ac:dyDescent="0.25">
      <c r="B18311" s="67" t="s">
        <v>554</v>
      </c>
      <c r="C18311" s="67" t="s">
        <v>555</v>
      </c>
      <c r="D18311" s="68" t="s">
        <v>387</v>
      </c>
      <c r="E18311" s="67" t="s">
        <v>388</v>
      </c>
      <c r="F18311" s="68" t="s">
        <v>590</v>
      </c>
      <c r="G18311" s="67" t="s">
        <v>591</v>
      </c>
      <c r="H18311" s="68" t="s">
        <v>364</v>
      </c>
      <c r="I18311" s="69">
        <v>0</v>
      </c>
      <c r="J18311" s="69">
        <v>0</v>
      </c>
      <c r="K18311" s="91"/>
      <c r="L18311" s="91"/>
    </row>
    <row r="18312" spans="2:12" x14ac:dyDescent="0.25">
      <c r="B18312" s="67" t="s">
        <v>554</v>
      </c>
      <c r="C18312" s="67" t="s">
        <v>555</v>
      </c>
      <c r="D18312" s="68" t="s">
        <v>387</v>
      </c>
      <c r="E18312" s="67" t="s">
        <v>388</v>
      </c>
      <c r="F18312" s="68" t="s">
        <v>590</v>
      </c>
      <c r="G18312" s="67" t="s">
        <v>591</v>
      </c>
      <c r="H18312" s="68" t="s">
        <v>362</v>
      </c>
      <c r="I18312" s="69">
        <v>0</v>
      </c>
      <c r="J18312" s="69">
        <v>0</v>
      </c>
      <c r="K18312" s="91"/>
      <c r="L18312" s="91"/>
    </row>
    <row r="18313" spans="2:12" x14ac:dyDescent="0.25">
      <c r="B18313" s="67" t="s">
        <v>554</v>
      </c>
      <c r="C18313" s="67" t="s">
        <v>555</v>
      </c>
      <c r="D18313" s="68" t="s">
        <v>387</v>
      </c>
      <c r="E18313" s="67" t="s">
        <v>388</v>
      </c>
      <c r="F18313" s="68" t="s">
        <v>590</v>
      </c>
      <c r="G18313" s="67" t="s">
        <v>591</v>
      </c>
      <c r="H18313" s="68" t="s">
        <v>363</v>
      </c>
      <c r="I18313" s="69">
        <v>0</v>
      </c>
      <c r="J18313" s="69">
        <v>0</v>
      </c>
      <c r="K18313" s="91"/>
      <c r="L18313" s="91"/>
    </row>
    <row r="18314" spans="2:12" x14ac:dyDescent="0.25">
      <c r="B18314" s="67" t="s">
        <v>554</v>
      </c>
      <c r="C18314" s="67" t="s">
        <v>555</v>
      </c>
      <c r="D18314" s="68" t="s">
        <v>387</v>
      </c>
      <c r="E18314" s="67" t="s">
        <v>388</v>
      </c>
      <c r="F18314" s="68" t="s">
        <v>590</v>
      </c>
      <c r="G18314" s="67" t="s">
        <v>591</v>
      </c>
      <c r="H18314" s="68" t="s">
        <v>364</v>
      </c>
      <c r="I18314" s="69">
        <v>0</v>
      </c>
      <c r="J18314" s="69">
        <v>0</v>
      </c>
      <c r="K18314" s="91"/>
      <c r="L18314" s="91"/>
    </row>
    <row r="18315" spans="2:12" x14ac:dyDescent="0.25">
      <c r="B18315" s="67" t="s">
        <v>554</v>
      </c>
      <c r="C18315" s="67" t="s">
        <v>555</v>
      </c>
      <c r="D18315" s="68" t="s">
        <v>387</v>
      </c>
      <c r="E18315" s="67" t="s">
        <v>388</v>
      </c>
      <c r="F18315" s="68" t="s">
        <v>590</v>
      </c>
      <c r="G18315" s="67" t="s">
        <v>591</v>
      </c>
      <c r="H18315" s="68" t="s">
        <v>362</v>
      </c>
      <c r="I18315" s="69">
        <v>0</v>
      </c>
      <c r="J18315" s="69">
        <v>0</v>
      </c>
      <c r="K18315" s="91"/>
      <c r="L18315" s="91"/>
    </row>
    <row r="18316" spans="2:12" x14ac:dyDescent="0.25">
      <c r="B18316" s="67" t="s">
        <v>554</v>
      </c>
      <c r="C18316" s="67" t="s">
        <v>555</v>
      </c>
      <c r="D18316" s="68" t="s">
        <v>387</v>
      </c>
      <c r="E18316" s="67" t="s">
        <v>388</v>
      </c>
      <c r="F18316" s="68" t="s">
        <v>590</v>
      </c>
      <c r="G18316" s="67" t="s">
        <v>591</v>
      </c>
      <c r="H18316" s="68" t="s">
        <v>363</v>
      </c>
      <c r="I18316" s="69">
        <v>0</v>
      </c>
      <c r="J18316" s="69">
        <v>0</v>
      </c>
      <c r="K18316" s="91"/>
      <c r="L18316" s="91"/>
    </row>
    <row r="18317" spans="2:12" x14ac:dyDescent="0.25">
      <c r="B18317" s="67" t="s">
        <v>554</v>
      </c>
      <c r="C18317" s="67" t="s">
        <v>555</v>
      </c>
      <c r="D18317" s="68" t="s">
        <v>387</v>
      </c>
      <c r="E18317" s="67" t="s">
        <v>388</v>
      </c>
      <c r="F18317" s="68" t="s">
        <v>590</v>
      </c>
      <c r="G18317" s="67" t="s">
        <v>591</v>
      </c>
      <c r="H18317" s="68" t="s">
        <v>362</v>
      </c>
      <c r="I18317" s="69">
        <v>0</v>
      </c>
      <c r="J18317" s="69">
        <v>0</v>
      </c>
      <c r="K18317" s="91"/>
      <c r="L18317" s="91"/>
    </row>
    <row r="18318" spans="2:12" x14ac:dyDescent="0.25">
      <c r="B18318" s="67" t="s">
        <v>554</v>
      </c>
      <c r="C18318" s="67" t="s">
        <v>555</v>
      </c>
      <c r="D18318" s="68" t="s">
        <v>387</v>
      </c>
      <c r="E18318" s="67" t="s">
        <v>388</v>
      </c>
      <c r="F18318" s="68" t="s">
        <v>590</v>
      </c>
      <c r="G18318" s="67" t="s">
        <v>591</v>
      </c>
      <c r="H18318" s="68" t="s">
        <v>363</v>
      </c>
      <c r="I18318" s="69">
        <v>0</v>
      </c>
      <c r="J18318" s="69">
        <v>0</v>
      </c>
      <c r="K18318" s="91"/>
      <c r="L18318" s="91"/>
    </row>
    <row r="18319" spans="2:12" x14ac:dyDescent="0.25">
      <c r="B18319" s="67" t="s">
        <v>554</v>
      </c>
      <c r="C18319" s="67" t="s">
        <v>555</v>
      </c>
      <c r="D18319" s="68" t="s">
        <v>387</v>
      </c>
      <c r="E18319" s="67" t="s">
        <v>388</v>
      </c>
      <c r="F18319" s="68" t="s">
        <v>590</v>
      </c>
      <c r="G18319" s="67" t="s">
        <v>591</v>
      </c>
      <c r="H18319" s="68" t="s">
        <v>364</v>
      </c>
      <c r="I18319" s="69">
        <v>0</v>
      </c>
      <c r="J18319" s="69">
        <v>0</v>
      </c>
      <c r="K18319" s="91"/>
      <c r="L18319" s="91"/>
    </row>
    <row r="18320" spans="2:12" x14ac:dyDescent="0.25">
      <c r="B18320" s="67" t="s">
        <v>554</v>
      </c>
      <c r="C18320" s="67" t="s">
        <v>555</v>
      </c>
      <c r="D18320" s="68" t="s">
        <v>387</v>
      </c>
      <c r="E18320" s="67" t="s">
        <v>388</v>
      </c>
      <c r="F18320" s="68" t="s">
        <v>590</v>
      </c>
      <c r="G18320" s="67" t="s">
        <v>591</v>
      </c>
      <c r="H18320" s="68" t="s">
        <v>362</v>
      </c>
      <c r="I18320" s="69">
        <v>0</v>
      </c>
      <c r="J18320" s="69">
        <v>0</v>
      </c>
      <c r="K18320" s="91"/>
      <c r="L18320" s="91"/>
    </row>
    <row r="18321" spans="2:12" x14ac:dyDescent="0.25">
      <c r="B18321" s="67" t="s">
        <v>554</v>
      </c>
      <c r="C18321" s="67" t="s">
        <v>555</v>
      </c>
      <c r="D18321" s="68" t="s">
        <v>387</v>
      </c>
      <c r="E18321" s="67" t="s">
        <v>388</v>
      </c>
      <c r="F18321" s="68" t="s">
        <v>590</v>
      </c>
      <c r="G18321" s="67" t="s">
        <v>591</v>
      </c>
      <c r="H18321" s="68" t="s">
        <v>364</v>
      </c>
      <c r="I18321" s="69">
        <v>0</v>
      </c>
      <c r="J18321" s="69">
        <v>0</v>
      </c>
      <c r="K18321" s="91"/>
      <c r="L18321" s="91"/>
    </row>
    <row r="18322" spans="2:12" x14ac:dyDescent="0.25">
      <c r="B18322" s="67" t="s">
        <v>554</v>
      </c>
      <c r="C18322" s="67" t="s">
        <v>555</v>
      </c>
      <c r="D18322" s="68" t="s">
        <v>387</v>
      </c>
      <c r="E18322" s="67" t="s">
        <v>388</v>
      </c>
      <c r="F18322" s="68" t="s">
        <v>590</v>
      </c>
      <c r="G18322" s="67" t="s">
        <v>591</v>
      </c>
      <c r="H18322" s="68" t="s">
        <v>363</v>
      </c>
      <c r="I18322" s="69">
        <v>0</v>
      </c>
      <c r="J18322" s="69">
        <v>0</v>
      </c>
      <c r="K18322" s="91"/>
      <c r="L18322" s="91"/>
    </row>
    <row r="18323" spans="2:12" x14ac:dyDescent="0.25">
      <c r="B18323" s="67" t="s">
        <v>554</v>
      </c>
      <c r="C18323" s="67" t="s">
        <v>555</v>
      </c>
      <c r="D18323" s="68" t="s">
        <v>387</v>
      </c>
      <c r="E18323" s="67" t="s">
        <v>388</v>
      </c>
      <c r="F18323" s="68" t="s">
        <v>590</v>
      </c>
      <c r="G18323" s="67" t="s">
        <v>591</v>
      </c>
      <c r="H18323" s="68" t="s">
        <v>362</v>
      </c>
      <c r="I18323" s="69">
        <v>0</v>
      </c>
      <c r="J18323" s="69">
        <v>0</v>
      </c>
      <c r="K18323" s="91"/>
      <c r="L18323" s="91"/>
    </row>
    <row r="18324" spans="2:12" x14ac:dyDescent="0.25">
      <c r="B18324" s="67" t="s">
        <v>554</v>
      </c>
      <c r="C18324" s="67" t="s">
        <v>555</v>
      </c>
      <c r="D18324" s="68" t="s">
        <v>387</v>
      </c>
      <c r="E18324" s="67" t="s">
        <v>388</v>
      </c>
      <c r="F18324" s="68" t="s">
        <v>590</v>
      </c>
      <c r="G18324" s="67" t="s">
        <v>591</v>
      </c>
      <c r="H18324" s="68" t="s">
        <v>363</v>
      </c>
      <c r="I18324" s="69">
        <v>1.0275000000000001</v>
      </c>
      <c r="J18324" s="69">
        <v>0</v>
      </c>
      <c r="K18324" s="91"/>
      <c r="L18324" s="91"/>
    </row>
    <row r="18325" spans="2:12" x14ac:dyDescent="0.25">
      <c r="B18325" s="67" t="s">
        <v>554</v>
      </c>
      <c r="C18325" s="67" t="s">
        <v>555</v>
      </c>
      <c r="D18325" s="68" t="s">
        <v>387</v>
      </c>
      <c r="E18325" s="67" t="s">
        <v>388</v>
      </c>
      <c r="F18325" s="68" t="s">
        <v>590</v>
      </c>
      <c r="G18325" s="67" t="s">
        <v>591</v>
      </c>
      <c r="H18325" s="68" t="s">
        <v>363</v>
      </c>
      <c r="I18325" s="69">
        <v>0</v>
      </c>
      <c r="J18325" s="69">
        <v>0</v>
      </c>
      <c r="K18325" s="91"/>
      <c r="L18325" s="91"/>
    </row>
    <row r="18326" spans="2:12" x14ac:dyDescent="0.25">
      <c r="B18326" s="67" t="s">
        <v>554</v>
      </c>
      <c r="C18326" s="67" t="s">
        <v>555</v>
      </c>
      <c r="D18326" s="68" t="s">
        <v>387</v>
      </c>
      <c r="E18326" s="67" t="s">
        <v>388</v>
      </c>
      <c r="F18326" s="68" t="s">
        <v>590</v>
      </c>
      <c r="G18326" s="67" t="s">
        <v>591</v>
      </c>
      <c r="H18326" s="68" t="s">
        <v>362</v>
      </c>
      <c r="I18326" s="69">
        <v>0</v>
      </c>
      <c r="J18326" s="69">
        <v>0</v>
      </c>
      <c r="K18326" s="91"/>
      <c r="L18326" s="91"/>
    </row>
    <row r="18327" spans="2:12" x14ac:dyDescent="0.25">
      <c r="B18327" s="67" t="s">
        <v>554</v>
      </c>
      <c r="C18327" s="67" t="s">
        <v>555</v>
      </c>
      <c r="D18327" s="68" t="s">
        <v>387</v>
      </c>
      <c r="E18327" s="67" t="s">
        <v>388</v>
      </c>
      <c r="F18327" s="68" t="s">
        <v>590</v>
      </c>
      <c r="G18327" s="67" t="s">
        <v>591</v>
      </c>
      <c r="H18327" s="68" t="s">
        <v>363</v>
      </c>
      <c r="I18327" s="69">
        <v>0</v>
      </c>
      <c r="J18327" s="69">
        <v>0</v>
      </c>
      <c r="K18327" s="91"/>
      <c r="L18327" s="91"/>
    </row>
    <row r="18328" spans="2:12" x14ac:dyDescent="0.25">
      <c r="B18328" s="67" t="s">
        <v>554</v>
      </c>
      <c r="C18328" s="67" t="s">
        <v>555</v>
      </c>
      <c r="D18328" s="68" t="s">
        <v>387</v>
      </c>
      <c r="E18328" s="67" t="s">
        <v>388</v>
      </c>
      <c r="F18328" s="68" t="s">
        <v>590</v>
      </c>
      <c r="G18328" s="67" t="s">
        <v>591</v>
      </c>
      <c r="H18328" s="68" t="s">
        <v>362</v>
      </c>
      <c r="I18328" s="69">
        <v>9.44</v>
      </c>
      <c r="J18328" s="69">
        <v>18.54</v>
      </c>
      <c r="K18328" s="91"/>
      <c r="L18328" s="91"/>
    </row>
    <row r="18329" spans="2:12" x14ac:dyDescent="0.25">
      <c r="B18329" s="67" t="s">
        <v>554</v>
      </c>
      <c r="C18329" s="67" t="s">
        <v>555</v>
      </c>
      <c r="D18329" s="68" t="s">
        <v>387</v>
      </c>
      <c r="E18329" s="67" t="s">
        <v>388</v>
      </c>
      <c r="F18329" s="68" t="s">
        <v>590</v>
      </c>
      <c r="G18329" s="67" t="s">
        <v>591</v>
      </c>
      <c r="H18329" s="68" t="s">
        <v>363</v>
      </c>
      <c r="I18329" s="69">
        <v>0</v>
      </c>
      <c r="J18329" s="69">
        <v>0</v>
      </c>
      <c r="K18329" s="91"/>
      <c r="L18329" s="91"/>
    </row>
    <row r="18330" spans="2:12" x14ac:dyDescent="0.25">
      <c r="B18330" s="67" t="s">
        <v>554</v>
      </c>
      <c r="C18330" s="67" t="s">
        <v>555</v>
      </c>
      <c r="D18330" s="68" t="s">
        <v>387</v>
      </c>
      <c r="E18330" s="67" t="s">
        <v>388</v>
      </c>
      <c r="F18330" s="68" t="s">
        <v>590</v>
      </c>
      <c r="G18330" s="67" t="s">
        <v>591</v>
      </c>
      <c r="H18330" s="68" t="s">
        <v>363</v>
      </c>
      <c r="I18330" s="69">
        <v>0</v>
      </c>
      <c r="J18330" s="69">
        <v>0</v>
      </c>
      <c r="K18330" s="91"/>
      <c r="L18330" s="91"/>
    </row>
    <row r="18331" spans="2:12" x14ac:dyDescent="0.25">
      <c r="B18331" s="67" t="s">
        <v>554</v>
      </c>
      <c r="C18331" s="67" t="s">
        <v>555</v>
      </c>
      <c r="D18331" s="68" t="s">
        <v>387</v>
      </c>
      <c r="E18331" s="67" t="s">
        <v>388</v>
      </c>
      <c r="F18331" s="68" t="s">
        <v>590</v>
      </c>
      <c r="G18331" s="67" t="s">
        <v>591</v>
      </c>
      <c r="H18331" s="68" t="s">
        <v>363</v>
      </c>
      <c r="I18331" s="69">
        <v>0</v>
      </c>
      <c r="J18331" s="69">
        <v>0</v>
      </c>
      <c r="K18331" s="91"/>
      <c r="L18331" s="91"/>
    </row>
    <row r="18332" spans="2:12" x14ac:dyDescent="0.25">
      <c r="B18332" s="67" t="s">
        <v>554</v>
      </c>
      <c r="C18332" s="67" t="s">
        <v>555</v>
      </c>
      <c r="D18332" s="68" t="s">
        <v>387</v>
      </c>
      <c r="E18332" s="67" t="s">
        <v>388</v>
      </c>
      <c r="F18332" s="68" t="s">
        <v>592</v>
      </c>
      <c r="G18332" s="67" t="s">
        <v>593</v>
      </c>
      <c r="H18332" s="68" t="s">
        <v>362</v>
      </c>
      <c r="I18332" s="69">
        <v>0</v>
      </c>
      <c r="J18332" s="69">
        <v>0</v>
      </c>
      <c r="K18332" s="91"/>
      <c r="L18332" s="91"/>
    </row>
    <row r="18333" spans="2:12" x14ac:dyDescent="0.25">
      <c r="B18333" s="67" t="s">
        <v>554</v>
      </c>
      <c r="C18333" s="67" t="s">
        <v>555</v>
      </c>
      <c r="D18333" s="68" t="s">
        <v>387</v>
      </c>
      <c r="E18333" s="67" t="s">
        <v>388</v>
      </c>
      <c r="F18333" s="68" t="s">
        <v>592</v>
      </c>
      <c r="G18333" s="67" t="s">
        <v>593</v>
      </c>
      <c r="H18333" s="68" t="s">
        <v>363</v>
      </c>
      <c r="I18333" s="69">
        <v>0</v>
      </c>
      <c r="J18333" s="69">
        <v>0</v>
      </c>
      <c r="K18333" s="91"/>
      <c r="L18333" s="91"/>
    </row>
    <row r="18334" spans="2:12" x14ac:dyDescent="0.25">
      <c r="B18334" s="67" t="s">
        <v>554</v>
      </c>
      <c r="C18334" s="67" t="s">
        <v>555</v>
      </c>
      <c r="D18334" s="68" t="s">
        <v>387</v>
      </c>
      <c r="E18334" s="67" t="s">
        <v>388</v>
      </c>
      <c r="F18334" s="68" t="s">
        <v>592</v>
      </c>
      <c r="G18334" s="67" t="s">
        <v>593</v>
      </c>
      <c r="H18334" s="68" t="s">
        <v>362</v>
      </c>
      <c r="I18334" s="69">
        <v>0</v>
      </c>
      <c r="J18334" s="69">
        <v>18</v>
      </c>
      <c r="K18334" s="91"/>
      <c r="L18334" s="91"/>
    </row>
    <row r="18335" spans="2:12" x14ac:dyDescent="0.25">
      <c r="B18335" s="67" t="s">
        <v>554</v>
      </c>
      <c r="C18335" s="67" t="s">
        <v>555</v>
      </c>
      <c r="D18335" s="68" t="s">
        <v>387</v>
      </c>
      <c r="E18335" s="67" t="s">
        <v>388</v>
      </c>
      <c r="F18335" s="68" t="s">
        <v>592</v>
      </c>
      <c r="G18335" s="67" t="s">
        <v>593</v>
      </c>
      <c r="H18335" s="68" t="s">
        <v>363</v>
      </c>
      <c r="I18335" s="69">
        <v>40</v>
      </c>
      <c r="J18335" s="69">
        <v>52</v>
      </c>
      <c r="K18335" s="91"/>
      <c r="L18335" s="91"/>
    </row>
    <row r="18336" spans="2:12" x14ac:dyDescent="0.25">
      <c r="B18336" s="67" t="s">
        <v>554</v>
      </c>
      <c r="C18336" s="67" t="s">
        <v>555</v>
      </c>
      <c r="D18336" s="68" t="s">
        <v>387</v>
      </c>
      <c r="E18336" s="67" t="s">
        <v>388</v>
      </c>
      <c r="F18336" s="68" t="s">
        <v>592</v>
      </c>
      <c r="G18336" s="67" t="s">
        <v>593</v>
      </c>
      <c r="H18336" s="68" t="s">
        <v>364</v>
      </c>
      <c r="I18336" s="69">
        <v>0</v>
      </c>
      <c r="J18336" s="69">
        <v>0</v>
      </c>
      <c r="K18336" s="91"/>
      <c r="L18336" s="91"/>
    </row>
    <row r="18337" spans="2:12" x14ac:dyDescent="0.25">
      <c r="B18337" s="67" t="s">
        <v>554</v>
      </c>
      <c r="C18337" s="67" t="s">
        <v>555</v>
      </c>
      <c r="D18337" s="68" t="s">
        <v>387</v>
      </c>
      <c r="E18337" s="67" t="s">
        <v>388</v>
      </c>
      <c r="F18337" s="68" t="s">
        <v>592</v>
      </c>
      <c r="G18337" s="67" t="s">
        <v>593</v>
      </c>
      <c r="H18337" s="68" t="s">
        <v>362</v>
      </c>
      <c r="I18337" s="69">
        <v>10</v>
      </c>
      <c r="J18337" s="69">
        <v>9</v>
      </c>
      <c r="K18337" s="91"/>
      <c r="L18337" s="91"/>
    </row>
    <row r="18338" spans="2:12" x14ac:dyDescent="0.25">
      <c r="B18338" s="67" t="s">
        <v>554</v>
      </c>
      <c r="C18338" s="67" t="s">
        <v>555</v>
      </c>
      <c r="D18338" s="68" t="s">
        <v>387</v>
      </c>
      <c r="E18338" s="67" t="s">
        <v>388</v>
      </c>
      <c r="F18338" s="68" t="s">
        <v>592</v>
      </c>
      <c r="G18338" s="67" t="s">
        <v>593</v>
      </c>
      <c r="H18338" s="68" t="s">
        <v>363</v>
      </c>
      <c r="I18338" s="69">
        <v>64</v>
      </c>
      <c r="J18338" s="69">
        <v>71</v>
      </c>
      <c r="K18338" s="91"/>
      <c r="L18338" s="91"/>
    </row>
    <row r="18339" spans="2:12" x14ac:dyDescent="0.25">
      <c r="B18339" s="67" t="s">
        <v>554</v>
      </c>
      <c r="C18339" s="67" t="s">
        <v>555</v>
      </c>
      <c r="D18339" s="68" t="s">
        <v>387</v>
      </c>
      <c r="E18339" s="67" t="s">
        <v>388</v>
      </c>
      <c r="F18339" s="68" t="s">
        <v>592</v>
      </c>
      <c r="G18339" s="67" t="s">
        <v>593</v>
      </c>
      <c r="H18339" s="68" t="s">
        <v>364</v>
      </c>
      <c r="I18339" s="69">
        <v>52</v>
      </c>
      <c r="J18339" s="69">
        <v>67</v>
      </c>
      <c r="K18339" s="91"/>
      <c r="L18339" s="91"/>
    </row>
    <row r="18340" spans="2:12" x14ac:dyDescent="0.25">
      <c r="B18340" s="67" t="s">
        <v>554</v>
      </c>
      <c r="C18340" s="67" t="s">
        <v>555</v>
      </c>
      <c r="D18340" s="68" t="s">
        <v>387</v>
      </c>
      <c r="E18340" s="67" t="s">
        <v>388</v>
      </c>
      <c r="F18340" s="68" t="s">
        <v>592</v>
      </c>
      <c r="G18340" s="67" t="s">
        <v>593</v>
      </c>
      <c r="H18340" s="68" t="s">
        <v>362</v>
      </c>
      <c r="I18340" s="69">
        <v>0</v>
      </c>
      <c r="J18340" s="69">
        <v>0</v>
      </c>
      <c r="K18340" s="91"/>
      <c r="L18340" s="91"/>
    </row>
    <row r="18341" spans="2:12" x14ac:dyDescent="0.25">
      <c r="B18341" s="67" t="s">
        <v>554</v>
      </c>
      <c r="C18341" s="67" t="s">
        <v>555</v>
      </c>
      <c r="D18341" s="68" t="s">
        <v>387</v>
      </c>
      <c r="E18341" s="67" t="s">
        <v>388</v>
      </c>
      <c r="F18341" s="68" t="s">
        <v>592</v>
      </c>
      <c r="G18341" s="67" t="s">
        <v>593</v>
      </c>
      <c r="H18341" s="68" t="s">
        <v>363</v>
      </c>
      <c r="I18341" s="69">
        <v>8</v>
      </c>
      <c r="J18341" s="69">
        <v>0</v>
      </c>
      <c r="K18341" s="91"/>
      <c r="L18341" s="91"/>
    </row>
    <row r="18342" spans="2:12" x14ac:dyDescent="0.25">
      <c r="B18342" s="67" t="s">
        <v>554</v>
      </c>
      <c r="C18342" s="67" t="s">
        <v>555</v>
      </c>
      <c r="D18342" s="68" t="s">
        <v>387</v>
      </c>
      <c r="E18342" s="67" t="s">
        <v>388</v>
      </c>
      <c r="F18342" s="68" t="s">
        <v>592</v>
      </c>
      <c r="G18342" s="67" t="s">
        <v>593</v>
      </c>
      <c r="H18342" s="68" t="s">
        <v>362</v>
      </c>
      <c r="I18342" s="69">
        <v>0</v>
      </c>
      <c r="J18342" s="69">
        <v>0</v>
      </c>
      <c r="K18342" s="91"/>
      <c r="L18342" s="91"/>
    </row>
    <row r="18343" spans="2:12" x14ac:dyDescent="0.25">
      <c r="B18343" s="67" t="s">
        <v>554</v>
      </c>
      <c r="C18343" s="67" t="s">
        <v>555</v>
      </c>
      <c r="D18343" s="68" t="s">
        <v>387</v>
      </c>
      <c r="E18343" s="67" t="s">
        <v>388</v>
      </c>
      <c r="F18343" s="68" t="s">
        <v>592</v>
      </c>
      <c r="G18343" s="67" t="s">
        <v>593</v>
      </c>
      <c r="H18343" s="68" t="s">
        <v>363</v>
      </c>
      <c r="I18343" s="69">
        <v>0</v>
      </c>
      <c r="J18343" s="69">
        <v>0</v>
      </c>
      <c r="K18343" s="91"/>
      <c r="L18343" s="91"/>
    </row>
    <row r="18344" spans="2:12" x14ac:dyDescent="0.25">
      <c r="B18344" s="67" t="s">
        <v>554</v>
      </c>
      <c r="C18344" s="67" t="s">
        <v>555</v>
      </c>
      <c r="D18344" s="68" t="s">
        <v>387</v>
      </c>
      <c r="E18344" s="67" t="s">
        <v>388</v>
      </c>
      <c r="F18344" s="68" t="s">
        <v>592</v>
      </c>
      <c r="G18344" s="67" t="s">
        <v>593</v>
      </c>
      <c r="H18344" s="68" t="s">
        <v>364</v>
      </c>
      <c r="I18344" s="69">
        <v>13</v>
      </c>
      <c r="J18344" s="69">
        <v>4</v>
      </c>
      <c r="K18344" s="91"/>
      <c r="L18344" s="91"/>
    </row>
    <row r="18345" spans="2:12" x14ac:dyDescent="0.25">
      <c r="B18345" s="67" t="s">
        <v>554</v>
      </c>
      <c r="C18345" s="67" t="s">
        <v>555</v>
      </c>
      <c r="D18345" s="68" t="s">
        <v>387</v>
      </c>
      <c r="E18345" s="67" t="s">
        <v>388</v>
      </c>
      <c r="F18345" s="68" t="s">
        <v>592</v>
      </c>
      <c r="G18345" s="67" t="s">
        <v>593</v>
      </c>
      <c r="H18345" s="68" t="s">
        <v>362</v>
      </c>
      <c r="I18345" s="69">
        <v>10</v>
      </c>
      <c r="J18345" s="69">
        <v>0</v>
      </c>
      <c r="K18345" s="91"/>
      <c r="L18345" s="91"/>
    </row>
    <row r="18346" spans="2:12" x14ac:dyDescent="0.25">
      <c r="B18346" s="67" t="s">
        <v>554</v>
      </c>
      <c r="C18346" s="67" t="s">
        <v>555</v>
      </c>
      <c r="D18346" s="68" t="s">
        <v>387</v>
      </c>
      <c r="E18346" s="67" t="s">
        <v>388</v>
      </c>
      <c r="F18346" s="68" t="s">
        <v>592</v>
      </c>
      <c r="G18346" s="67" t="s">
        <v>593</v>
      </c>
      <c r="H18346" s="68" t="s">
        <v>363</v>
      </c>
      <c r="I18346" s="69">
        <v>100</v>
      </c>
      <c r="J18346" s="69">
        <v>50</v>
      </c>
      <c r="K18346" s="91"/>
      <c r="L18346" s="91"/>
    </row>
    <row r="18347" spans="2:12" x14ac:dyDescent="0.25">
      <c r="B18347" s="67" t="s">
        <v>554</v>
      </c>
      <c r="C18347" s="67" t="s">
        <v>555</v>
      </c>
      <c r="D18347" s="68" t="s">
        <v>387</v>
      </c>
      <c r="E18347" s="67" t="s">
        <v>388</v>
      </c>
      <c r="F18347" s="68" t="s">
        <v>592</v>
      </c>
      <c r="G18347" s="67" t="s">
        <v>593</v>
      </c>
      <c r="H18347" s="68" t="s">
        <v>364</v>
      </c>
      <c r="I18347" s="69">
        <v>14</v>
      </c>
      <c r="J18347" s="69">
        <v>3</v>
      </c>
      <c r="K18347" s="91"/>
      <c r="L18347" s="91"/>
    </row>
    <row r="18348" spans="2:12" x14ac:dyDescent="0.25">
      <c r="B18348" s="67" t="s">
        <v>554</v>
      </c>
      <c r="C18348" s="67" t="s">
        <v>555</v>
      </c>
      <c r="D18348" s="68" t="s">
        <v>387</v>
      </c>
      <c r="E18348" s="67" t="s">
        <v>388</v>
      </c>
      <c r="F18348" s="68" t="s">
        <v>592</v>
      </c>
      <c r="G18348" s="67" t="s">
        <v>593</v>
      </c>
      <c r="H18348" s="68" t="s">
        <v>362</v>
      </c>
      <c r="I18348" s="69">
        <v>48</v>
      </c>
      <c r="J18348" s="69">
        <v>61</v>
      </c>
      <c r="K18348" s="91"/>
      <c r="L18348" s="91"/>
    </row>
    <row r="18349" spans="2:12" x14ac:dyDescent="0.25">
      <c r="B18349" s="67" t="s">
        <v>554</v>
      </c>
      <c r="C18349" s="67" t="s">
        <v>555</v>
      </c>
      <c r="D18349" s="68" t="s">
        <v>387</v>
      </c>
      <c r="E18349" s="67" t="s">
        <v>388</v>
      </c>
      <c r="F18349" s="68" t="s">
        <v>592</v>
      </c>
      <c r="G18349" s="67" t="s">
        <v>593</v>
      </c>
      <c r="H18349" s="68" t="s">
        <v>363</v>
      </c>
      <c r="I18349" s="69">
        <v>40</v>
      </c>
      <c r="J18349" s="69">
        <v>46</v>
      </c>
      <c r="K18349" s="91"/>
      <c r="L18349" s="91"/>
    </row>
    <row r="18350" spans="2:12" x14ac:dyDescent="0.25">
      <c r="B18350" s="67" t="s">
        <v>554</v>
      </c>
      <c r="C18350" s="67" t="s">
        <v>555</v>
      </c>
      <c r="D18350" s="68" t="s">
        <v>387</v>
      </c>
      <c r="E18350" s="67" t="s">
        <v>388</v>
      </c>
      <c r="F18350" s="68" t="s">
        <v>592</v>
      </c>
      <c r="G18350" s="67" t="s">
        <v>593</v>
      </c>
      <c r="H18350" s="68" t="s">
        <v>364</v>
      </c>
      <c r="I18350" s="69">
        <v>0</v>
      </c>
      <c r="J18350" s="69">
        <v>0</v>
      </c>
      <c r="K18350" s="91"/>
      <c r="L18350" s="91"/>
    </row>
    <row r="18351" spans="2:12" x14ac:dyDescent="0.25">
      <c r="B18351" s="67" t="s">
        <v>554</v>
      </c>
      <c r="C18351" s="67" t="s">
        <v>555</v>
      </c>
      <c r="D18351" s="68" t="s">
        <v>387</v>
      </c>
      <c r="E18351" s="67" t="s">
        <v>388</v>
      </c>
      <c r="F18351" s="68" t="s">
        <v>592</v>
      </c>
      <c r="G18351" s="67" t="s">
        <v>593</v>
      </c>
      <c r="H18351" s="68" t="s">
        <v>362</v>
      </c>
      <c r="I18351" s="69">
        <v>0</v>
      </c>
      <c r="J18351" s="69">
        <v>0</v>
      </c>
      <c r="K18351" s="91"/>
      <c r="L18351" s="91"/>
    </row>
    <row r="18352" spans="2:12" x14ac:dyDescent="0.25">
      <c r="B18352" s="67" t="s">
        <v>554</v>
      </c>
      <c r="C18352" s="67" t="s">
        <v>555</v>
      </c>
      <c r="D18352" s="68" t="s">
        <v>387</v>
      </c>
      <c r="E18352" s="67" t="s">
        <v>388</v>
      </c>
      <c r="F18352" s="68" t="s">
        <v>592</v>
      </c>
      <c r="G18352" s="67" t="s">
        <v>593</v>
      </c>
      <c r="H18352" s="68" t="s">
        <v>363</v>
      </c>
      <c r="I18352" s="69">
        <v>52</v>
      </c>
      <c r="J18352" s="69">
        <v>47</v>
      </c>
      <c r="K18352" s="91"/>
      <c r="L18352" s="91"/>
    </row>
    <row r="18353" spans="2:12" x14ac:dyDescent="0.25">
      <c r="B18353" s="67" t="s">
        <v>554</v>
      </c>
      <c r="C18353" s="67" t="s">
        <v>555</v>
      </c>
      <c r="D18353" s="68" t="s">
        <v>387</v>
      </c>
      <c r="E18353" s="67" t="s">
        <v>388</v>
      </c>
      <c r="F18353" s="68" t="s">
        <v>592</v>
      </c>
      <c r="G18353" s="67" t="s">
        <v>593</v>
      </c>
      <c r="H18353" s="68" t="s">
        <v>364</v>
      </c>
      <c r="I18353" s="69">
        <v>5</v>
      </c>
      <c r="J18353" s="69">
        <v>17</v>
      </c>
      <c r="K18353" s="91"/>
      <c r="L18353" s="91"/>
    </row>
    <row r="18354" spans="2:12" x14ac:dyDescent="0.25">
      <c r="B18354" s="67" t="s">
        <v>554</v>
      </c>
      <c r="C18354" s="67" t="s">
        <v>555</v>
      </c>
      <c r="D18354" s="68" t="s">
        <v>387</v>
      </c>
      <c r="E18354" s="67" t="s">
        <v>388</v>
      </c>
      <c r="F18354" s="68" t="s">
        <v>592</v>
      </c>
      <c r="G18354" s="67" t="s">
        <v>593</v>
      </c>
      <c r="H18354" s="68" t="s">
        <v>362</v>
      </c>
      <c r="I18354" s="69">
        <v>15</v>
      </c>
      <c r="J18354" s="69">
        <v>8</v>
      </c>
      <c r="K18354" s="91"/>
      <c r="L18354" s="91"/>
    </row>
    <row r="18355" spans="2:12" x14ac:dyDescent="0.25">
      <c r="B18355" s="67" t="s">
        <v>554</v>
      </c>
      <c r="C18355" s="67" t="s">
        <v>555</v>
      </c>
      <c r="D18355" s="68" t="s">
        <v>387</v>
      </c>
      <c r="E18355" s="67" t="s">
        <v>388</v>
      </c>
      <c r="F18355" s="68" t="s">
        <v>592</v>
      </c>
      <c r="G18355" s="67" t="s">
        <v>593</v>
      </c>
      <c r="H18355" s="68" t="s">
        <v>363</v>
      </c>
      <c r="I18355" s="69">
        <v>14</v>
      </c>
      <c r="J18355" s="69">
        <v>0</v>
      </c>
      <c r="K18355" s="91"/>
      <c r="L18355" s="91"/>
    </row>
    <row r="18356" spans="2:12" x14ac:dyDescent="0.25">
      <c r="B18356" s="67" t="s">
        <v>554</v>
      </c>
      <c r="C18356" s="67" t="s">
        <v>555</v>
      </c>
      <c r="D18356" s="68" t="s">
        <v>387</v>
      </c>
      <c r="E18356" s="67" t="s">
        <v>388</v>
      </c>
      <c r="F18356" s="68" t="s">
        <v>592</v>
      </c>
      <c r="G18356" s="67" t="s">
        <v>593</v>
      </c>
      <c r="H18356" s="68" t="s">
        <v>364</v>
      </c>
      <c r="I18356" s="69">
        <v>42</v>
      </c>
      <c r="J18356" s="69">
        <v>59</v>
      </c>
      <c r="K18356" s="91"/>
      <c r="L18356" s="91"/>
    </row>
    <row r="18357" spans="2:12" x14ac:dyDescent="0.25">
      <c r="B18357" s="67" t="s">
        <v>554</v>
      </c>
      <c r="C18357" s="67" t="s">
        <v>555</v>
      </c>
      <c r="D18357" s="68" t="s">
        <v>387</v>
      </c>
      <c r="E18357" s="67" t="s">
        <v>388</v>
      </c>
      <c r="F18357" s="68" t="s">
        <v>592</v>
      </c>
      <c r="G18357" s="67" t="s">
        <v>593</v>
      </c>
      <c r="H18357" s="68" t="s">
        <v>362</v>
      </c>
      <c r="I18357" s="69">
        <v>0</v>
      </c>
      <c r="J18357" s="69">
        <v>0</v>
      </c>
      <c r="K18357" s="91"/>
      <c r="L18357" s="91"/>
    </row>
    <row r="18358" spans="2:12" x14ac:dyDescent="0.25">
      <c r="B18358" s="67" t="s">
        <v>554</v>
      </c>
      <c r="C18358" s="67" t="s">
        <v>555</v>
      </c>
      <c r="D18358" s="68" t="s">
        <v>387</v>
      </c>
      <c r="E18358" s="67" t="s">
        <v>388</v>
      </c>
      <c r="F18358" s="68" t="s">
        <v>592</v>
      </c>
      <c r="G18358" s="67" t="s">
        <v>593</v>
      </c>
      <c r="H18358" s="68" t="s">
        <v>363</v>
      </c>
      <c r="I18358" s="69">
        <v>0</v>
      </c>
      <c r="J18358" s="69">
        <v>0</v>
      </c>
      <c r="K18358" s="91"/>
      <c r="L18358" s="91"/>
    </row>
    <row r="18359" spans="2:12" x14ac:dyDescent="0.25">
      <c r="B18359" s="67" t="s">
        <v>554</v>
      </c>
      <c r="C18359" s="67" t="s">
        <v>555</v>
      </c>
      <c r="D18359" s="68" t="s">
        <v>387</v>
      </c>
      <c r="E18359" s="67" t="s">
        <v>388</v>
      </c>
      <c r="F18359" s="68" t="s">
        <v>592</v>
      </c>
      <c r="G18359" s="67" t="s">
        <v>593</v>
      </c>
      <c r="H18359" s="68" t="s">
        <v>364</v>
      </c>
      <c r="I18359" s="69">
        <v>0</v>
      </c>
      <c r="J18359" s="69">
        <v>0</v>
      </c>
      <c r="K18359" s="91"/>
      <c r="L18359" s="91"/>
    </row>
    <row r="18360" spans="2:12" x14ac:dyDescent="0.25">
      <c r="B18360" s="67" t="s">
        <v>554</v>
      </c>
      <c r="C18360" s="67" t="s">
        <v>555</v>
      </c>
      <c r="D18360" s="68" t="s">
        <v>387</v>
      </c>
      <c r="E18360" s="67" t="s">
        <v>388</v>
      </c>
      <c r="F18360" s="68" t="s">
        <v>592</v>
      </c>
      <c r="G18360" s="67" t="s">
        <v>593</v>
      </c>
      <c r="H18360" s="68" t="s">
        <v>362</v>
      </c>
      <c r="I18360" s="69">
        <v>14</v>
      </c>
      <c r="J18360" s="69">
        <v>5</v>
      </c>
      <c r="K18360" s="91"/>
      <c r="L18360" s="91"/>
    </row>
    <row r="18361" spans="2:12" x14ac:dyDescent="0.25">
      <c r="B18361" s="67" t="s">
        <v>554</v>
      </c>
      <c r="C18361" s="67" t="s">
        <v>555</v>
      </c>
      <c r="D18361" s="68" t="s">
        <v>387</v>
      </c>
      <c r="E18361" s="67" t="s">
        <v>388</v>
      </c>
      <c r="F18361" s="68" t="s">
        <v>592</v>
      </c>
      <c r="G18361" s="67" t="s">
        <v>593</v>
      </c>
      <c r="H18361" s="68" t="s">
        <v>363</v>
      </c>
      <c r="I18361" s="69">
        <v>13</v>
      </c>
      <c r="J18361" s="69">
        <v>45</v>
      </c>
      <c r="K18361" s="91"/>
      <c r="L18361" s="91"/>
    </row>
    <row r="18362" spans="2:12" x14ac:dyDescent="0.25">
      <c r="B18362" s="67" t="s">
        <v>554</v>
      </c>
      <c r="C18362" s="67" t="s">
        <v>555</v>
      </c>
      <c r="D18362" s="68" t="s">
        <v>387</v>
      </c>
      <c r="E18362" s="67" t="s">
        <v>388</v>
      </c>
      <c r="F18362" s="68" t="s">
        <v>592</v>
      </c>
      <c r="G18362" s="67" t="s">
        <v>593</v>
      </c>
      <c r="H18362" s="68" t="s">
        <v>364</v>
      </c>
      <c r="I18362" s="69">
        <v>9</v>
      </c>
      <c r="J18362" s="69">
        <v>0</v>
      </c>
      <c r="K18362" s="91"/>
      <c r="L18362" s="91"/>
    </row>
    <row r="18363" spans="2:12" x14ac:dyDescent="0.25">
      <c r="B18363" s="67" t="s">
        <v>554</v>
      </c>
      <c r="C18363" s="67" t="s">
        <v>555</v>
      </c>
      <c r="D18363" s="68" t="s">
        <v>387</v>
      </c>
      <c r="E18363" s="67" t="s">
        <v>388</v>
      </c>
      <c r="F18363" s="68" t="s">
        <v>592</v>
      </c>
      <c r="G18363" s="67" t="s">
        <v>593</v>
      </c>
      <c r="H18363" s="68" t="s">
        <v>362</v>
      </c>
      <c r="I18363" s="69">
        <v>24</v>
      </c>
      <c r="J18363" s="69">
        <v>9</v>
      </c>
      <c r="K18363" s="91"/>
      <c r="L18363" s="91"/>
    </row>
    <row r="18364" spans="2:12" x14ac:dyDescent="0.25">
      <c r="B18364" s="67" t="s">
        <v>554</v>
      </c>
      <c r="C18364" s="67" t="s">
        <v>555</v>
      </c>
      <c r="D18364" s="68" t="s">
        <v>387</v>
      </c>
      <c r="E18364" s="67" t="s">
        <v>388</v>
      </c>
      <c r="F18364" s="68" t="s">
        <v>592</v>
      </c>
      <c r="G18364" s="67" t="s">
        <v>593</v>
      </c>
      <c r="H18364" s="68" t="s">
        <v>363</v>
      </c>
      <c r="I18364" s="69">
        <v>47</v>
      </c>
      <c r="J18364" s="69">
        <v>63</v>
      </c>
      <c r="K18364" s="91"/>
      <c r="L18364" s="91"/>
    </row>
    <row r="18365" spans="2:12" x14ac:dyDescent="0.25">
      <c r="B18365" s="67" t="s">
        <v>554</v>
      </c>
      <c r="C18365" s="67" t="s">
        <v>555</v>
      </c>
      <c r="D18365" s="68" t="s">
        <v>387</v>
      </c>
      <c r="E18365" s="67" t="s">
        <v>388</v>
      </c>
      <c r="F18365" s="68" t="s">
        <v>592</v>
      </c>
      <c r="G18365" s="67" t="s">
        <v>593</v>
      </c>
      <c r="H18365" s="68" t="s">
        <v>362</v>
      </c>
      <c r="I18365" s="69">
        <v>0</v>
      </c>
      <c r="J18365" s="69">
        <v>0</v>
      </c>
      <c r="K18365" s="91"/>
      <c r="L18365" s="91"/>
    </row>
    <row r="18366" spans="2:12" x14ac:dyDescent="0.25">
      <c r="B18366" s="67" t="s">
        <v>554</v>
      </c>
      <c r="C18366" s="67" t="s">
        <v>555</v>
      </c>
      <c r="D18366" s="68" t="s">
        <v>387</v>
      </c>
      <c r="E18366" s="67" t="s">
        <v>388</v>
      </c>
      <c r="F18366" s="68" t="s">
        <v>592</v>
      </c>
      <c r="G18366" s="67" t="s">
        <v>593</v>
      </c>
      <c r="H18366" s="68" t="s">
        <v>363</v>
      </c>
      <c r="I18366" s="69">
        <v>0</v>
      </c>
      <c r="J18366" s="69">
        <v>0</v>
      </c>
      <c r="K18366" s="91"/>
      <c r="L18366" s="91"/>
    </row>
    <row r="18367" spans="2:12" x14ac:dyDescent="0.25">
      <c r="B18367" s="67" t="s">
        <v>554</v>
      </c>
      <c r="C18367" s="67" t="s">
        <v>555</v>
      </c>
      <c r="D18367" s="68" t="s">
        <v>387</v>
      </c>
      <c r="E18367" s="67" t="s">
        <v>388</v>
      </c>
      <c r="F18367" s="68" t="s">
        <v>592</v>
      </c>
      <c r="G18367" s="67" t="s">
        <v>593</v>
      </c>
      <c r="H18367" s="68" t="s">
        <v>364</v>
      </c>
      <c r="I18367" s="69">
        <v>0</v>
      </c>
      <c r="J18367" s="69">
        <v>0</v>
      </c>
      <c r="K18367" s="91"/>
      <c r="L18367" s="91"/>
    </row>
    <row r="18368" spans="2:12" x14ac:dyDescent="0.25">
      <c r="B18368" s="67" t="s">
        <v>554</v>
      </c>
      <c r="C18368" s="67" t="s">
        <v>555</v>
      </c>
      <c r="D18368" s="68" t="s">
        <v>387</v>
      </c>
      <c r="E18368" s="67" t="s">
        <v>388</v>
      </c>
      <c r="F18368" s="68" t="s">
        <v>592</v>
      </c>
      <c r="G18368" s="67" t="s">
        <v>593</v>
      </c>
      <c r="H18368" s="68" t="s">
        <v>363</v>
      </c>
      <c r="I18368" s="69">
        <v>0</v>
      </c>
      <c r="J18368" s="69">
        <v>0</v>
      </c>
      <c r="K18368" s="91"/>
      <c r="L18368" s="91"/>
    </row>
    <row r="18369" spans="2:12" x14ac:dyDescent="0.25">
      <c r="B18369" s="67" t="s">
        <v>554</v>
      </c>
      <c r="C18369" s="67" t="s">
        <v>555</v>
      </c>
      <c r="D18369" s="68" t="s">
        <v>387</v>
      </c>
      <c r="E18369" s="67" t="s">
        <v>388</v>
      </c>
      <c r="F18369" s="68" t="s">
        <v>592</v>
      </c>
      <c r="G18369" s="67" t="s">
        <v>593</v>
      </c>
      <c r="H18369" s="68" t="s">
        <v>362</v>
      </c>
      <c r="I18369" s="69">
        <v>10</v>
      </c>
      <c r="J18369" s="69">
        <v>35</v>
      </c>
      <c r="K18369" s="91"/>
      <c r="L18369" s="91"/>
    </row>
    <row r="18370" spans="2:12" x14ac:dyDescent="0.25">
      <c r="B18370" s="67" t="s">
        <v>554</v>
      </c>
      <c r="C18370" s="67" t="s">
        <v>555</v>
      </c>
      <c r="D18370" s="68" t="s">
        <v>387</v>
      </c>
      <c r="E18370" s="67" t="s">
        <v>388</v>
      </c>
      <c r="F18370" s="68" t="s">
        <v>592</v>
      </c>
      <c r="G18370" s="67" t="s">
        <v>593</v>
      </c>
      <c r="H18370" s="68" t="s">
        <v>363</v>
      </c>
      <c r="I18370" s="69">
        <v>119</v>
      </c>
      <c r="J18370" s="69">
        <v>157</v>
      </c>
      <c r="K18370" s="91"/>
      <c r="L18370" s="91"/>
    </row>
    <row r="18371" spans="2:12" x14ac:dyDescent="0.25">
      <c r="B18371" s="67" t="s">
        <v>554</v>
      </c>
      <c r="C18371" s="67" t="s">
        <v>555</v>
      </c>
      <c r="D18371" s="68" t="s">
        <v>387</v>
      </c>
      <c r="E18371" s="67" t="s">
        <v>388</v>
      </c>
      <c r="F18371" s="68" t="s">
        <v>592</v>
      </c>
      <c r="G18371" s="67" t="s">
        <v>593</v>
      </c>
      <c r="H18371" s="68" t="s">
        <v>364</v>
      </c>
      <c r="I18371" s="69">
        <v>0</v>
      </c>
      <c r="J18371" s="69">
        <v>34</v>
      </c>
      <c r="K18371" s="91"/>
      <c r="L18371" s="91"/>
    </row>
    <row r="18372" spans="2:12" x14ac:dyDescent="0.25">
      <c r="B18372" s="67" t="s">
        <v>554</v>
      </c>
      <c r="C18372" s="67" t="s">
        <v>555</v>
      </c>
      <c r="D18372" s="68" t="s">
        <v>387</v>
      </c>
      <c r="E18372" s="67" t="s">
        <v>388</v>
      </c>
      <c r="F18372" s="68" t="s">
        <v>592</v>
      </c>
      <c r="G18372" s="67" t="s">
        <v>593</v>
      </c>
      <c r="H18372" s="68" t="s">
        <v>363</v>
      </c>
      <c r="I18372" s="69">
        <v>41</v>
      </c>
      <c r="J18372" s="69">
        <v>7</v>
      </c>
      <c r="K18372" s="91"/>
      <c r="L18372" s="91"/>
    </row>
    <row r="18373" spans="2:12" x14ac:dyDescent="0.25">
      <c r="B18373" s="67" t="s">
        <v>554</v>
      </c>
      <c r="C18373" s="67" t="s">
        <v>555</v>
      </c>
      <c r="D18373" s="68" t="s">
        <v>387</v>
      </c>
      <c r="E18373" s="67" t="s">
        <v>388</v>
      </c>
      <c r="F18373" s="68" t="s">
        <v>592</v>
      </c>
      <c r="G18373" s="67" t="s">
        <v>593</v>
      </c>
      <c r="H18373" s="68" t="s">
        <v>364</v>
      </c>
      <c r="I18373" s="69">
        <v>32</v>
      </c>
      <c r="J18373" s="69">
        <v>40</v>
      </c>
      <c r="K18373" s="91"/>
      <c r="L18373" s="91"/>
    </row>
    <row r="18374" spans="2:12" x14ac:dyDescent="0.25">
      <c r="B18374" s="67" t="s">
        <v>554</v>
      </c>
      <c r="C18374" s="67" t="s">
        <v>555</v>
      </c>
      <c r="D18374" s="68" t="s">
        <v>387</v>
      </c>
      <c r="E18374" s="67" t="s">
        <v>388</v>
      </c>
      <c r="F18374" s="68" t="s">
        <v>592</v>
      </c>
      <c r="G18374" s="67" t="s">
        <v>593</v>
      </c>
      <c r="H18374" s="68" t="s">
        <v>362</v>
      </c>
      <c r="I18374" s="69">
        <v>0</v>
      </c>
      <c r="J18374" s="69">
        <v>0</v>
      </c>
      <c r="K18374" s="91"/>
      <c r="L18374" s="91"/>
    </row>
    <row r="18375" spans="2:12" x14ac:dyDescent="0.25">
      <c r="B18375" s="67" t="s">
        <v>554</v>
      </c>
      <c r="C18375" s="67" t="s">
        <v>555</v>
      </c>
      <c r="D18375" s="68" t="s">
        <v>387</v>
      </c>
      <c r="E18375" s="67" t="s">
        <v>388</v>
      </c>
      <c r="F18375" s="68" t="s">
        <v>592</v>
      </c>
      <c r="G18375" s="67" t="s">
        <v>593</v>
      </c>
      <c r="H18375" s="68" t="s">
        <v>363</v>
      </c>
      <c r="I18375" s="69">
        <v>19</v>
      </c>
      <c r="J18375" s="69">
        <v>20</v>
      </c>
      <c r="K18375" s="91"/>
      <c r="L18375" s="91"/>
    </row>
    <row r="18376" spans="2:12" x14ac:dyDescent="0.25">
      <c r="B18376" s="67" t="s">
        <v>554</v>
      </c>
      <c r="C18376" s="67" t="s">
        <v>555</v>
      </c>
      <c r="D18376" s="68" t="s">
        <v>387</v>
      </c>
      <c r="E18376" s="67" t="s">
        <v>388</v>
      </c>
      <c r="F18376" s="68" t="s">
        <v>592</v>
      </c>
      <c r="G18376" s="67" t="s">
        <v>593</v>
      </c>
      <c r="H18376" s="68" t="s">
        <v>362</v>
      </c>
      <c r="I18376" s="69">
        <v>15</v>
      </c>
      <c r="J18376" s="69">
        <v>5</v>
      </c>
      <c r="K18376" s="91"/>
      <c r="L18376" s="91"/>
    </row>
    <row r="18377" spans="2:12" x14ac:dyDescent="0.25">
      <c r="B18377" s="67" t="s">
        <v>554</v>
      </c>
      <c r="C18377" s="67" t="s">
        <v>555</v>
      </c>
      <c r="D18377" s="68" t="s">
        <v>387</v>
      </c>
      <c r="E18377" s="67" t="s">
        <v>388</v>
      </c>
      <c r="F18377" s="68" t="s">
        <v>592</v>
      </c>
      <c r="G18377" s="67" t="s">
        <v>593</v>
      </c>
      <c r="H18377" s="68" t="s">
        <v>363</v>
      </c>
      <c r="I18377" s="69">
        <v>18</v>
      </c>
      <c r="J18377" s="69">
        <v>8</v>
      </c>
      <c r="K18377" s="91"/>
      <c r="L18377" s="91"/>
    </row>
    <row r="18378" spans="2:12" x14ac:dyDescent="0.25">
      <c r="B18378" s="67" t="s">
        <v>554</v>
      </c>
      <c r="C18378" s="67" t="s">
        <v>555</v>
      </c>
      <c r="D18378" s="68" t="s">
        <v>387</v>
      </c>
      <c r="E18378" s="67" t="s">
        <v>388</v>
      </c>
      <c r="F18378" s="68" t="s">
        <v>592</v>
      </c>
      <c r="G18378" s="67" t="s">
        <v>593</v>
      </c>
      <c r="H18378" s="68" t="s">
        <v>364</v>
      </c>
      <c r="I18378" s="69">
        <v>0</v>
      </c>
      <c r="J18378" s="69">
        <v>0</v>
      </c>
      <c r="K18378" s="91"/>
      <c r="L18378" s="91"/>
    </row>
    <row r="18379" spans="2:12" x14ac:dyDescent="0.25">
      <c r="B18379" s="67" t="s">
        <v>554</v>
      </c>
      <c r="C18379" s="67" t="s">
        <v>555</v>
      </c>
      <c r="D18379" s="68" t="s">
        <v>387</v>
      </c>
      <c r="E18379" s="67" t="s">
        <v>388</v>
      </c>
      <c r="F18379" s="68" t="s">
        <v>592</v>
      </c>
      <c r="G18379" s="67" t="s">
        <v>593</v>
      </c>
      <c r="H18379" s="68" t="s">
        <v>362</v>
      </c>
      <c r="I18379" s="69">
        <v>0</v>
      </c>
      <c r="J18379" s="69">
        <v>5</v>
      </c>
      <c r="K18379" s="91"/>
      <c r="L18379" s="91"/>
    </row>
    <row r="18380" spans="2:12" x14ac:dyDescent="0.25">
      <c r="B18380" s="67" t="s">
        <v>554</v>
      </c>
      <c r="C18380" s="67" t="s">
        <v>555</v>
      </c>
      <c r="D18380" s="68" t="s">
        <v>387</v>
      </c>
      <c r="E18380" s="67" t="s">
        <v>388</v>
      </c>
      <c r="F18380" s="68" t="s">
        <v>592</v>
      </c>
      <c r="G18380" s="67" t="s">
        <v>593</v>
      </c>
      <c r="H18380" s="68" t="s">
        <v>363</v>
      </c>
      <c r="I18380" s="69">
        <v>3</v>
      </c>
      <c r="J18380" s="69">
        <v>0</v>
      </c>
      <c r="K18380" s="91"/>
      <c r="L18380" s="91"/>
    </row>
    <row r="18381" spans="2:12" x14ac:dyDescent="0.25">
      <c r="B18381" s="67" t="s">
        <v>554</v>
      </c>
      <c r="C18381" s="67" t="s">
        <v>555</v>
      </c>
      <c r="D18381" s="68" t="s">
        <v>387</v>
      </c>
      <c r="E18381" s="67" t="s">
        <v>388</v>
      </c>
      <c r="F18381" s="68" t="s">
        <v>592</v>
      </c>
      <c r="G18381" s="67" t="s">
        <v>593</v>
      </c>
      <c r="H18381" s="68" t="s">
        <v>364</v>
      </c>
      <c r="I18381" s="69">
        <v>0</v>
      </c>
      <c r="J18381" s="69">
        <v>8</v>
      </c>
      <c r="K18381" s="91"/>
      <c r="L18381" s="91"/>
    </row>
    <row r="18382" spans="2:12" x14ac:dyDescent="0.25">
      <c r="B18382" s="67" t="s">
        <v>554</v>
      </c>
      <c r="C18382" s="67" t="s">
        <v>555</v>
      </c>
      <c r="D18382" s="68" t="s">
        <v>387</v>
      </c>
      <c r="E18382" s="67" t="s">
        <v>388</v>
      </c>
      <c r="F18382" s="68" t="s">
        <v>592</v>
      </c>
      <c r="G18382" s="67" t="s">
        <v>593</v>
      </c>
      <c r="H18382" s="68" t="s">
        <v>363</v>
      </c>
      <c r="I18382" s="69">
        <v>44</v>
      </c>
      <c r="J18382" s="69">
        <v>58</v>
      </c>
      <c r="K18382" s="91"/>
      <c r="L18382" s="91"/>
    </row>
    <row r="18383" spans="2:12" x14ac:dyDescent="0.25">
      <c r="B18383" s="67" t="s">
        <v>554</v>
      </c>
      <c r="C18383" s="67" t="s">
        <v>555</v>
      </c>
      <c r="D18383" s="68" t="s">
        <v>387</v>
      </c>
      <c r="E18383" s="67" t="s">
        <v>388</v>
      </c>
      <c r="F18383" s="68" t="s">
        <v>592</v>
      </c>
      <c r="G18383" s="67" t="s">
        <v>593</v>
      </c>
      <c r="H18383" s="68" t="s">
        <v>364</v>
      </c>
      <c r="I18383" s="69">
        <v>0</v>
      </c>
      <c r="J18383" s="69">
        <v>32</v>
      </c>
      <c r="K18383" s="91"/>
      <c r="L18383" s="91"/>
    </row>
    <row r="18384" spans="2:12" x14ac:dyDescent="0.25">
      <c r="B18384" s="67" t="s">
        <v>554</v>
      </c>
      <c r="C18384" s="67" t="s">
        <v>555</v>
      </c>
      <c r="D18384" s="68" t="s">
        <v>387</v>
      </c>
      <c r="E18384" s="67" t="s">
        <v>388</v>
      </c>
      <c r="F18384" s="68" t="s">
        <v>592</v>
      </c>
      <c r="G18384" s="67" t="s">
        <v>593</v>
      </c>
      <c r="H18384" s="68" t="s">
        <v>362</v>
      </c>
      <c r="I18384" s="69">
        <v>0</v>
      </c>
      <c r="J18384" s="69">
        <v>-10</v>
      </c>
      <c r="K18384" s="91"/>
      <c r="L18384" s="91"/>
    </row>
    <row r="18385" spans="2:12" x14ac:dyDescent="0.25">
      <c r="B18385" s="67" t="s">
        <v>554</v>
      </c>
      <c r="C18385" s="67" t="s">
        <v>555</v>
      </c>
      <c r="D18385" s="68" t="s">
        <v>387</v>
      </c>
      <c r="E18385" s="67" t="s">
        <v>388</v>
      </c>
      <c r="F18385" s="68" t="s">
        <v>592</v>
      </c>
      <c r="G18385" s="67" t="s">
        <v>593</v>
      </c>
      <c r="H18385" s="68" t="s">
        <v>364</v>
      </c>
      <c r="I18385" s="69">
        <v>0</v>
      </c>
      <c r="J18385" s="69">
        <v>0</v>
      </c>
      <c r="K18385" s="91"/>
      <c r="L18385" s="91"/>
    </row>
    <row r="18386" spans="2:12" x14ac:dyDescent="0.25">
      <c r="B18386" s="67" t="s">
        <v>554</v>
      </c>
      <c r="C18386" s="67" t="s">
        <v>555</v>
      </c>
      <c r="D18386" s="68" t="s">
        <v>387</v>
      </c>
      <c r="E18386" s="67" t="s">
        <v>388</v>
      </c>
      <c r="F18386" s="68" t="s">
        <v>592</v>
      </c>
      <c r="G18386" s="67" t="s">
        <v>593</v>
      </c>
      <c r="H18386" s="68" t="s">
        <v>362</v>
      </c>
      <c r="I18386" s="69">
        <v>0</v>
      </c>
      <c r="J18386" s="69">
        <v>0</v>
      </c>
      <c r="K18386" s="91"/>
      <c r="L18386" s="91"/>
    </row>
    <row r="18387" spans="2:12" x14ac:dyDescent="0.25">
      <c r="B18387" s="67" t="s">
        <v>554</v>
      </c>
      <c r="C18387" s="67" t="s">
        <v>555</v>
      </c>
      <c r="D18387" s="68" t="s">
        <v>387</v>
      </c>
      <c r="E18387" s="67" t="s">
        <v>388</v>
      </c>
      <c r="F18387" s="68" t="s">
        <v>592</v>
      </c>
      <c r="G18387" s="67" t="s">
        <v>593</v>
      </c>
      <c r="H18387" s="68" t="s">
        <v>363</v>
      </c>
      <c r="I18387" s="69">
        <v>4</v>
      </c>
      <c r="J18387" s="69">
        <v>2</v>
      </c>
      <c r="K18387" s="91"/>
      <c r="L18387" s="91"/>
    </row>
    <row r="18388" spans="2:12" x14ac:dyDescent="0.25">
      <c r="B18388" s="67" t="s">
        <v>554</v>
      </c>
      <c r="C18388" s="67" t="s">
        <v>555</v>
      </c>
      <c r="D18388" s="68" t="s">
        <v>387</v>
      </c>
      <c r="E18388" s="67" t="s">
        <v>388</v>
      </c>
      <c r="F18388" s="68" t="s">
        <v>592</v>
      </c>
      <c r="G18388" s="67" t="s">
        <v>593</v>
      </c>
      <c r="H18388" s="68" t="s">
        <v>363</v>
      </c>
      <c r="I18388" s="69">
        <v>11</v>
      </c>
      <c r="J18388" s="69">
        <v>6</v>
      </c>
      <c r="K18388" s="91"/>
      <c r="L18388" s="91"/>
    </row>
    <row r="18389" spans="2:12" x14ac:dyDescent="0.25">
      <c r="B18389" s="67" t="s">
        <v>554</v>
      </c>
      <c r="C18389" s="67" t="s">
        <v>555</v>
      </c>
      <c r="D18389" s="68" t="s">
        <v>387</v>
      </c>
      <c r="E18389" s="67" t="s">
        <v>388</v>
      </c>
      <c r="F18389" s="68" t="s">
        <v>592</v>
      </c>
      <c r="G18389" s="67" t="s">
        <v>593</v>
      </c>
      <c r="H18389" s="68" t="s">
        <v>362</v>
      </c>
      <c r="I18389" s="69">
        <v>0</v>
      </c>
      <c r="J18389" s="69">
        <v>0</v>
      </c>
      <c r="K18389" s="91"/>
      <c r="L18389" s="91"/>
    </row>
    <row r="18390" spans="2:12" x14ac:dyDescent="0.25">
      <c r="B18390" s="67" t="s">
        <v>554</v>
      </c>
      <c r="C18390" s="67" t="s">
        <v>555</v>
      </c>
      <c r="D18390" s="68" t="s">
        <v>387</v>
      </c>
      <c r="E18390" s="67" t="s">
        <v>388</v>
      </c>
      <c r="F18390" s="68" t="s">
        <v>592</v>
      </c>
      <c r="G18390" s="67" t="s">
        <v>593</v>
      </c>
      <c r="H18390" s="68" t="s">
        <v>363</v>
      </c>
      <c r="I18390" s="69">
        <v>0</v>
      </c>
      <c r="J18390" s="69">
        <v>11</v>
      </c>
      <c r="K18390" s="91"/>
      <c r="L18390" s="91"/>
    </row>
    <row r="18391" spans="2:12" x14ac:dyDescent="0.25">
      <c r="B18391" s="67" t="s">
        <v>554</v>
      </c>
      <c r="C18391" s="67" t="s">
        <v>555</v>
      </c>
      <c r="D18391" s="68" t="s">
        <v>387</v>
      </c>
      <c r="E18391" s="67" t="s">
        <v>388</v>
      </c>
      <c r="F18391" s="68" t="s">
        <v>592</v>
      </c>
      <c r="G18391" s="67" t="s">
        <v>593</v>
      </c>
      <c r="H18391" s="68" t="s">
        <v>364</v>
      </c>
      <c r="I18391" s="69">
        <v>0</v>
      </c>
      <c r="J18391" s="69">
        <v>0</v>
      </c>
      <c r="K18391" s="91"/>
      <c r="L18391" s="91"/>
    </row>
    <row r="18392" spans="2:12" x14ac:dyDescent="0.25">
      <c r="B18392" s="67" t="s">
        <v>554</v>
      </c>
      <c r="C18392" s="67" t="s">
        <v>555</v>
      </c>
      <c r="D18392" s="68" t="s">
        <v>387</v>
      </c>
      <c r="E18392" s="67" t="s">
        <v>388</v>
      </c>
      <c r="F18392" s="68" t="s">
        <v>592</v>
      </c>
      <c r="G18392" s="67" t="s">
        <v>593</v>
      </c>
      <c r="H18392" s="68" t="s">
        <v>362</v>
      </c>
      <c r="I18392" s="69">
        <v>79</v>
      </c>
      <c r="J18392" s="69">
        <v>157</v>
      </c>
      <c r="K18392" s="91"/>
      <c r="L18392" s="91"/>
    </row>
    <row r="18393" spans="2:12" x14ac:dyDescent="0.25">
      <c r="B18393" s="67" t="s">
        <v>554</v>
      </c>
      <c r="C18393" s="67" t="s">
        <v>555</v>
      </c>
      <c r="D18393" s="68" t="s">
        <v>387</v>
      </c>
      <c r="E18393" s="67" t="s">
        <v>388</v>
      </c>
      <c r="F18393" s="68" t="s">
        <v>592</v>
      </c>
      <c r="G18393" s="67" t="s">
        <v>593</v>
      </c>
      <c r="H18393" s="68" t="s">
        <v>363</v>
      </c>
      <c r="I18393" s="69">
        <v>74</v>
      </c>
      <c r="J18393" s="69">
        <v>92</v>
      </c>
      <c r="K18393" s="91"/>
      <c r="L18393" s="91"/>
    </row>
    <row r="18394" spans="2:12" x14ac:dyDescent="0.25">
      <c r="B18394" s="67" t="s">
        <v>554</v>
      </c>
      <c r="C18394" s="67" t="s">
        <v>555</v>
      </c>
      <c r="D18394" s="68" t="s">
        <v>387</v>
      </c>
      <c r="E18394" s="67" t="s">
        <v>388</v>
      </c>
      <c r="F18394" s="68" t="s">
        <v>592</v>
      </c>
      <c r="G18394" s="67" t="s">
        <v>593</v>
      </c>
      <c r="H18394" s="68" t="s">
        <v>364</v>
      </c>
      <c r="I18394" s="69">
        <v>0</v>
      </c>
      <c r="J18394" s="69">
        <v>0</v>
      </c>
      <c r="K18394" s="91"/>
      <c r="L18394" s="91"/>
    </row>
    <row r="18395" spans="2:12" x14ac:dyDescent="0.25">
      <c r="B18395" s="67" t="s">
        <v>554</v>
      </c>
      <c r="C18395" s="67" t="s">
        <v>555</v>
      </c>
      <c r="D18395" s="68" t="s">
        <v>387</v>
      </c>
      <c r="E18395" s="67" t="s">
        <v>388</v>
      </c>
      <c r="F18395" s="68" t="s">
        <v>592</v>
      </c>
      <c r="G18395" s="67" t="s">
        <v>593</v>
      </c>
      <c r="H18395" s="68" t="s">
        <v>362</v>
      </c>
      <c r="I18395" s="69">
        <v>21</v>
      </c>
      <c r="J18395" s="69">
        <v>30</v>
      </c>
      <c r="K18395" s="91"/>
      <c r="L18395" s="91"/>
    </row>
    <row r="18396" spans="2:12" x14ac:dyDescent="0.25">
      <c r="B18396" s="67" t="s">
        <v>554</v>
      </c>
      <c r="C18396" s="67" t="s">
        <v>555</v>
      </c>
      <c r="D18396" s="68" t="s">
        <v>387</v>
      </c>
      <c r="E18396" s="67" t="s">
        <v>388</v>
      </c>
      <c r="F18396" s="68" t="s">
        <v>592</v>
      </c>
      <c r="G18396" s="67" t="s">
        <v>593</v>
      </c>
      <c r="H18396" s="68" t="s">
        <v>363</v>
      </c>
      <c r="I18396" s="69">
        <v>34</v>
      </c>
      <c r="J18396" s="69">
        <v>26</v>
      </c>
      <c r="K18396" s="91"/>
      <c r="L18396" s="91"/>
    </row>
    <row r="18397" spans="2:12" x14ac:dyDescent="0.25">
      <c r="B18397" s="67" t="s">
        <v>554</v>
      </c>
      <c r="C18397" s="67" t="s">
        <v>555</v>
      </c>
      <c r="D18397" s="68" t="s">
        <v>387</v>
      </c>
      <c r="E18397" s="67" t="s">
        <v>388</v>
      </c>
      <c r="F18397" s="68" t="s">
        <v>592</v>
      </c>
      <c r="G18397" s="67" t="s">
        <v>593</v>
      </c>
      <c r="H18397" s="68" t="s">
        <v>364</v>
      </c>
      <c r="I18397" s="69">
        <v>19</v>
      </c>
      <c r="J18397" s="69">
        <v>16</v>
      </c>
      <c r="K18397" s="91"/>
      <c r="L18397" s="91"/>
    </row>
    <row r="18398" spans="2:12" x14ac:dyDescent="0.25">
      <c r="B18398" s="67" t="s">
        <v>554</v>
      </c>
      <c r="C18398" s="67" t="s">
        <v>555</v>
      </c>
      <c r="D18398" s="68" t="s">
        <v>387</v>
      </c>
      <c r="E18398" s="67" t="s">
        <v>388</v>
      </c>
      <c r="F18398" s="68" t="s">
        <v>592</v>
      </c>
      <c r="G18398" s="67" t="s">
        <v>593</v>
      </c>
      <c r="H18398" s="68" t="s">
        <v>362</v>
      </c>
      <c r="I18398" s="69">
        <v>40</v>
      </c>
      <c r="J18398" s="69">
        <v>16</v>
      </c>
      <c r="K18398" s="91"/>
      <c r="L18398" s="91"/>
    </row>
    <row r="18399" spans="2:12" x14ac:dyDescent="0.25">
      <c r="B18399" s="67" t="s">
        <v>554</v>
      </c>
      <c r="C18399" s="67" t="s">
        <v>555</v>
      </c>
      <c r="D18399" s="68" t="s">
        <v>387</v>
      </c>
      <c r="E18399" s="67" t="s">
        <v>388</v>
      </c>
      <c r="F18399" s="68" t="s">
        <v>592</v>
      </c>
      <c r="G18399" s="67" t="s">
        <v>593</v>
      </c>
      <c r="H18399" s="68" t="s">
        <v>363</v>
      </c>
      <c r="I18399" s="69">
        <v>180</v>
      </c>
      <c r="J18399" s="69">
        <v>136</v>
      </c>
      <c r="K18399" s="91"/>
      <c r="L18399" s="91"/>
    </row>
    <row r="18400" spans="2:12" x14ac:dyDescent="0.25">
      <c r="B18400" s="67" t="s">
        <v>554</v>
      </c>
      <c r="C18400" s="67" t="s">
        <v>555</v>
      </c>
      <c r="D18400" s="68" t="s">
        <v>387</v>
      </c>
      <c r="E18400" s="67" t="s">
        <v>388</v>
      </c>
      <c r="F18400" s="68" t="s">
        <v>592</v>
      </c>
      <c r="G18400" s="67" t="s">
        <v>593</v>
      </c>
      <c r="H18400" s="68" t="s">
        <v>364</v>
      </c>
      <c r="I18400" s="69">
        <v>7</v>
      </c>
      <c r="J18400" s="69">
        <v>32</v>
      </c>
      <c r="K18400" s="91"/>
      <c r="L18400" s="91"/>
    </row>
    <row r="18401" spans="2:12" x14ac:dyDescent="0.25">
      <c r="B18401" s="67" t="s">
        <v>554</v>
      </c>
      <c r="C18401" s="67" t="s">
        <v>555</v>
      </c>
      <c r="D18401" s="68" t="s">
        <v>387</v>
      </c>
      <c r="E18401" s="67" t="s">
        <v>388</v>
      </c>
      <c r="F18401" s="68" t="s">
        <v>592</v>
      </c>
      <c r="G18401" s="67" t="s">
        <v>593</v>
      </c>
      <c r="H18401" s="68" t="s">
        <v>363</v>
      </c>
      <c r="I18401" s="69">
        <v>0</v>
      </c>
      <c r="J18401" s="69">
        <v>0</v>
      </c>
      <c r="K18401" s="91"/>
      <c r="L18401" s="91"/>
    </row>
    <row r="18402" spans="2:12" x14ac:dyDescent="0.25">
      <c r="B18402" s="67" t="s">
        <v>554</v>
      </c>
      <c r="C18402" s="67" t="s">
        <v>555</v>
      </c>
      <c r="D18402" s="68" t="s">
        <v>387</v>
      </c>
      <c r="E18402" s="67" t="s">
        <v>388</v>
      </c>
      <c r="F18402" s="68" t="s">
        <v>592</v>
      </c>
      <c r="G18402" s="67" t="s">
        <v>593</v>
      </c>
      <c r="H18402" s="68" t="s">
        <v>362</v>
      </c>
      <c r="I18402" s="69">
        <v>0</v>
      </c>
      <c r="J18402" s="69">
        <v>0</v>
      </c>
      <c r="K18402" s="91"/>
      <c r="L18402" s="91"/>
    </row>
    <row r="18403" spans="2:12" x14ac:dyDescent="0.25">
      <c r="B18403" s="67" t="s">
        <v>554</v>
      </c>
      <c r="C18403" s="67" t="s">
        <v>555</v>
      </c>
      <c r="D18403" s="68" t="s">
        <v>387</v>
      </c>
      <c r="E18403" s="67" t="s">
        <v>388</v>
      </c>
      <c r="F18403" s="68" t="s">
        <v>592</v>
      </c>
      <c r="G18403" s="67" t="s">
        <v>593</v>
      </c>
      <c r="H18403" s="68" t="s">
        <v>363</v>
      </c>
      <c r="I18403" s="69">
        <v>0</v>
      </c>
      <c r="J18403" s="69">
        <v>0</v>
      </c>
      <c r="K18403" s="91"/>
      <c r="L18403" s="91"/>
    </row>
    <row r="18404" spans="2:12" x14ac:dyDescent="0.25">
      <c r="B18404" s="67" t="s">
        <v>554</v>
      </c>
      <c r="C18404" s="67" t="s">
        <v>555</v>
      </c>
      <c r="D18404" s="68" t="s">
        <v>387</v>
      </c>
      <c r="E18404" s="67" t="s">
        <v>388</v>
      </c>
      <c r="F18404" s="68" t="s">
        <v>592</v>
      </c>
      <c r="G18404" s="67" t="s">
        <v>593</v>
      </c>
      <c r="H18404" s="68" t="s">
        <v>364</v>
      </c>
      <c r="I18404" s="69">
        <v>0</v>
      </c>
      <c r="J18404" s="69">
        <v>0</v>
      </c>
      <c r="K18404" s="91"/>
      <c r="L18404" s="91"/>
    </row>
    <row r="18405" spans="2:12" x14ac:dyDescent="0.25">
      <c r="B18405" s="67" t="s">
        <v>554</v>
      </c>
      <c r="C18405" s="67" t="s">
        <v>555</v>
      </c>
      <c r="D18405" s="68" t="s">
        <v>387</v>
      </c>
      <c r="E18405" s="67" t="s">
        <v>388</v>
      </c>
      <c r="F18405" s="68" t="s">
        <v>592</v>
      </c>
      <c r="G18405" s="67" t="s">
        <v>593</v>
      </c>
      <c r="H18405" s="68" t="s">
        <v>363</v>
      </c>
      <c r="I18405" s="69">
        <v>22</v>
      </c>
      <c r="J18405" s="69">
        <v>28</v>
      </c>
      <c r="K18405" s="91"/>
      <c r="L18405" s="91"/>
    </row>
    <row r="18406" spans="2:12" x14ac:dyDescent="0.25">
      <c r="B18406" s="67" t="s">
        <v>554</v>
      </c>
      <c r="C18406" s="67" t="s">
        <v>555</v>
      </c>
      <c r="D18406" s="68" t="s">
        <v>387</v>
      </c>
      <c r="E18406" s="67" t="s">
        <v>388</v>
      </c>
      <c r="F18406" s="68" t="s">
        <v>592</v>
      </c>
      <c r="G18406" s="67" t="s">
        <v>593</v>
      </c>
      <c r="H18406" s="68" t="s">
        <v>363</v>
      </c>
      <c r="I18406" s="69">
        <v>0</v>
      </c>
      <c r="J18406" s="69">
        <v>0</v>
      </c>
      <c r="K18406" s="91"/>
      <c r="L18406" s="91"/>
    </row>
    <row r="18407" spans="2:12" x14ac:dyDescent="0.25">
      <c r="B18407" s="67" t="s">
        <v>554</v>
      </c>
      <c r="C18407" s="67" t="s">
        <v>555</v>
      </c>
      <c r="D18407" s="68" t="s">
        <v>387</v>
      </c>
      <c r="E18407" s="67" t="s">
        <v>388</v>
      </c>
      <c r="F18407" s="68" t="s">
        <v>592</v>
      </c>
      <c r="G18407" s="67" t="s">
        <v>593</v>
      </c>
      <c r="H18407" s="68" t="s">
        <v>362</v>
      </c>
      <c r="I18407" s="69">
        <v>0</v>
      </c>
      <c r="J18407" s="69">
        <v>0</v>
      </c>
      <c r="K18407" s="91"/>
      <c r="L18407" s="91"/>
    </row>
    <row r="18408" spans="2:12" x14ac:dyDescent="0.25">
      <c r="B18408" s="67" t="s">
        <v>554</v>
      </c>
      <c r="C18408" s="67" t="s">
        <v>555</v>
      </c>
      <c r="D18408" s="68" t="s">
        <v>387</v>
      </c>
      <c r="E18408" s="67" t="s">
        <v>388</v>
      </c>
      <c r="F18408" s="68" t="s">
        <v>592</v>
      </c>
      <c r="G18408" s="67" t="s">
        <v>593</v>
      </c>
      <c r="H18408" s="68" t="s">
        <v>363</v>
      </c>
      <c r="I18408" s="69">
        <v>0</v>
      </c>
      <c r="J18408" s="69">
        <v>0</v>
      </c>
      <c r="K18408" s="91"/>
      <c r="L18408" s="91"/>
    </row>
    <row r="18409" spans="2:12" x14ac:dyDescent="0.25">
      <c r="B18409" s="67" t="s">
        <v>554</v>
      </c>
      <c r="C18409" s="67" t="s">
        <v>555</v>
      </c>
      <c r="D18409" s="68" t="s">
        <v>387</v>
      </c>
      <c r="E18409" s="67" t="s">
        <v>388</v>
      </c>
      <c r="F18409" s="68" t="s">
        <v>592</v>
      </c>
      <c r="G18409" s="67" t="s">
        <v>593</v>
      </c>
      <c r="H18409" s="68" t="s">
        <v>364</v>
      </c>
      <c r="I18409" s="69">
        <v>0</v>
      </c>
      <c r="J18409" s="69">
        <v>0</v>
      </c>
      <c r="K18409" s="91"/>
      <c r="L18409" s="91"/>
    </row>
    <row r="18410" spans="2:12" x14ac:dyDescent="0.25">
      <c r="B18410" s="67" t="s">
        <v>554</v>
      </c>
      <c r="C18410" s="67" t="s">
        <v>555</v>
      </c>
      <c r="D18410" s="68" t="s">
        <v>387</v>
      </c>
      <c r="E18410" s="67" t="s">
        <v>388</v>
      </c>
      <c r="F18410" s="68" t="s">
        <v>592</v>
      </c>
      <c r="G18410" s="67" t="s">
        <v>593</v>
      </c>
      <c r="H18410" s="68" t="s">
        <v>362</v>
      </c>
      <c r="I18410" s="69">
        <v>10</v>
      </c>
      <c r="J18410" s="69">
        <v>16</v>
      </c>
      <c r="K18410" s="91"/>
      <c r="L18410" s="91"/>
    </row>
    <row r="18411" spans="2:12" x14ac:dyDescent="0.25">
      <c r="B18411" s="67" t="s">
        <v>554</v>
      </c>
      <c r="C18411" s="67" t="s">
        <v>555</v>
      </c>
      <c r="D18411" s="68" t="s">
        <v>387</v>
      </c>
      <c r="E18411" s="67" t="s">
        <v>388</v>
      </c>
      <c r="F18411" s="68" t="s">
        <v>592</v>
      </c>
      <c r="G18411" s="67" t="s">
        <v>593</v>
      </c>
      <c r="H18411" s="68" t="s">
        <v>363</v>
      </c>
      <c r="I18411" s="69">
        <v>7</v>
      </c>
      <c r="J18411" s="69">
        <v>0</v>
      </c>
      <c r="K18411" s="91"/>
      <c r="L18411" s="91"/>
    </row>
    <row r="18412" spans="2:12" x14ac:dyDescent="0.25">
      <c r="B18412" s="67" t="s">
        <v>554</v>
      </c>
      <c r="C18412" s="67" t="s">
        <v>555</v>
      </c>
      <c r="D18412" s="68" t="s">
        <v>387</v>
      </c>
      <c r="E18412" s="67" t="s">
        <v>388</v>
      </c>
      <c r="F18412" s="68" t="s">
        <v>592</v>
      </c>
      <c r="G18412" s="67" t="s">
        <v>593</v>
      </c>
      <c r="H18412" s="68" t="s">
        <v>364</v>
      </c>
      <c r="I18412" s="69">
        <v>0</v>
      </c>
      <c r="J18412" s="69">
        <v>0</v>
      </c>
      <c r="K18412" s="91"/>
      <c r="L18412" s="91"/>
    </row>
    <row r="18413" spans="2:12" x14ac:dyDescent="0.25">
      <c r="B18413" s="67" t="s">
        <v>554</v>
      </c>
      <c r="C18413" s="67" t="s">
        <v>555</v>
      </c>
      <c r="D18413" s="68" t="s">
        <v>387</v>
      </c>
      <c r="E18413" s="67" t="s">
        <v>388</v>
      </c>
      <c r="F18413" s="68" t="s">
        <v>592</v>
      </c>
      <c r="G18413" s="67" t="s">
        <v>593</v>
      </c>
      <c r="H18413" s="68" t="s">
        <v>362</v>
      </c>
      <c r="I18413" s="69">
        <v>10</v>
      </c>
      <c r="J18413" s="69">
        <v>20</v>
      </c>
      <c r="K18413" s="91"/>
      <c r="L18413" s="91"/>
    </row>
    <row r="18414" spans="2:12" x14ac:dyDescent="0.25">
      <c r="B18414" s="67" t="s">
        <v>554</v>
      </c>
      <c r="C18414" s="67" t="s">
        <v>555</v>
      </c>
      <c r="D18414" s="68" t="s">
        <v>387</v>
      </c>
      <c r="E18414" s="67" t="s">
        <v>388</v>
      </c>
      <c r="F18414" s="68" t="s">
        <v>592</v>
      </c>
      <c r="G18414" s="67" t="s">
        <v>593</v>
      </c>
      <c r="H18414" s="68" t="s">
        <v>363</v>
      </c>
      <c r="I18414" s="69">
        <v>46</v>
      </c>
      <c r="J18414" s="69">
        <v>23</v>
      </c>
      <c r="K18414" s="91"/>
      <c r="L18414" s="91"/>
    </row>
    <row r="18415" spans="2:12" x14ac:dyDescent="0.25">
      <c r="B18415" s="67" t="s">
        <v>554</v>
      </c>
      <c r="C18415" s="67" t="s">
        <v>555</v>
      </c>
      <c r="D18415" s="68" t="s">
        <v>387</v>
      </c>
      <c r="E18415" s="67" t="s">
        <v>388</v>
      </c>
      <c r="F18415" s="68" t="s">
        <v>592</v>
      </c>
      <c r="G18415" s="67" t="s">
        <v>593</v>
      </c>
      <c r="H18415" s="68" t="s">
        <v>364</v>
      </c>
      <c r="I18415" s="69">
        <v>16</v>
      </c>
      <c r="J18415" s="69">
        <v>39</v>
      </c>
      <c r="K18415" s="91"/>
      <c r="L18415" s="91"/>
    </row>
    <row r="18416" spans="2:12" x14ac:dyDescent="0.25">
      <c r="B18416" s="67" t="s">
        <v>554</v>
      </c>
      <c r="C18416" s="67" t="s">
        <v>555</v>
      </c>
      <c r="D18416" s="68" t="s">
        <v>387</v>
      </c>
      <c r="E18416" s="67" t="s">
        <v>388</v>
      </c>
      <c r="F18416" s="68" t="s">
        <v>592</v>
      </c>
      <c r="G18416" s="67" t="s">
        <v>593</v>
      </c>
      <c r="H18416" s="68" t="s">
        <v>362</v>
      </c>
      <c r="I18416" s="69">
        <v>20</v>
      </c>
      <c r="J18416" s="69">
        <v>50</v>
      </c>
      <c r="K18416" s="91"/>
      <c r="L18416" s="91"/>
    </row>
    <row r="18417" spans="2:12" x14ac:dyDescent="0.25">
      <c r="B18417" s="67" t="s">
        <v>554</v>
      </c>
      <c r="C18417" s="67" t="s">
        <v>555</v>
      </c>
      <c r="D18417" s="68" t="s">
        <v>387</v>
      </c>
      <c r="E18417" s="67" t="s">
        <v>388</v>
      </c>
      <c r="F18417" s="68" t="s">
        <v>592</v>
      </c>
      <c r="G18417" s="67" t="s">
        <v>593</v>
      </c>
      <c r="H18417" s="68" t="s">
        <v>363</v>
      </c>
      <c r="I18417" s="69">
        <v>14</v>
      </c>
      <c r="J18417" s="69">
        <v>42</v>
      </c>
      <c r="K18417" s="91"/>
      <c r="L18417" s="91"/>
    </row>
    <row r="18418" spans="2:12" x14ac:dyDescent="0.25">
      <c r="B18418" s="67" t="s">
        <v>554</v>
      </c>
      <c r="C18418" s="67" t="s">
        <v>555</v>
      </c>
      <c r="D18418" s="68" t="s">
        <v>387</v>
      </c>
      <c r="E18418" s="67" t="s">
        <v>388</v>
      </c>
      <c r="F18418" s="68" t="s">
        <v>592</v>
      </c>
      <c r="G18418" s="67" t="s">
        <v>593</v>
      </c>
      <c r="H18418" s="68" t="s">
        <v>364</v>
      </c>
      <c r="I18418" s="69">
        <v>0</v>
      </c>
      <c r="J18418" s="69">
        <v>0</v>
      </c>
      <c r="K18418" s="91"/>
      <c r="L18418" s="91"/>
    </row>
    <row r="18419" spans="2:12" x14ac:dyDescent="0.25">
      <c r="B18419" s="67" t="s">
        <v>554</v>
      </c>
      <c r="C18419" s="67" t="s">
        <v>555</v>
      </c>
      <c r="D18419" s="68" t="s">
        <v>387</v>
      </c>
      <c r="E18419" s="67" t="s">
        <v>388</v>
      </c>
      <c r="F18419" s="68" t="s">
        <v>592</v>
      </c>
      <c r="G18419" s="67" t="s">
        <v>593</v>
      </c>
      <c r="H18419" s="68" t="s">
        <v>362</v>
      </c>
      <c r="I18419" s="69">
        <v>0.309</v>
      </c>
      <c r="J18419" s="69">
        <v>0.20599999999999999</v>
      </c>
      <c r="K18419" s="91"/>
      <c r="L18419" s="91"/>
    </row>
    <row r="18420" spans="2:12" x14ac:dyDescent="0.25">
      <c r="B18420" s="67" t="s">
        <v>554</v>
      </c>
      <c r="C18420" s="67" t="s">
        <v>555</v>
      </c>
      <c r="D18420" s="68" t="s">
        <v>387</v>
      </c>
      <c r="E18420" s="67" t="s">
        <v>388</v>
      </c>
      <c r="F18420" s="68" t="s">
        <v>592</v>
      </c>
      <c r="G18420" s="67" t="s">
        <v>593</v>
      </c>
      <c r="H18420" s="68" t="s">
        <v>363</v>
      </c>
      <c r="I18420" s="69">
        <v>0.39140000000000003</v>
      </c>
      <c r="J18420" s="69">
        <v>0.55620000000000003</v>
      </c>
      <c r="K18420" s="91"/>
      <c r="L18420" s="91"/>
    </row>
    <row r="18421" spans="2:12" x14ac:dyDescent="0.25">
      <c r="B18421" s="67" t="s">
        <v>554</v>
      </c>
      <c r="C18421" s="67" t="s">
        <v>555</v>
      </c>
      <c r="D18421" s="68" t="s">
        <v>387</v>
      </c>
      <c r="E18421" s="67" t="s">
        <v>388</v>
      </c>
      <c r="F18421" s="68" t="s">
        <v>592</v>
      </c>
      <c r="G18421" s="67" t="s">
        <v>593</v>
      </c>
      <c r="H18421" s="68" t="s">
        <v>364</v>
      </c>
      <c r="I18421" s="69">
        <v>0.45319999999999999</v>
      </c>
      <c r="J18421" s="69">
        <v>0.28839999999999999</v>
      </c>
      <c r="K18421" s="91"/>
      <c r="L18421" s="91"/>
    </row>
    <row r="18422" spans="2:12" x14ac:dyDescent="0.25">
      <c r="B18422" s="67" t="s">
        <v>554</v>
      </c>
      <c r="C18422" s="67" t="s">
        <v>555</v>
      </c>
      <c r="D18422" s="68" t="s">
        <v>387</v>
      </c>
      <c r="E18422" s="67" t="s">
        <v>388</v>
      </c>
      <c r="F18422" s="68" t="s">
        <v>592</v>
      </c>
      <c r="G18422" s="67" t="s">
        <v>593</v>
      </c>
      <c r="H18422" s="68" t="s">
        <v>362</v>
      </c>
      <c r="I18422" s="69">
        <v>0</v>
      </c>
      <c r="J18422" s="69">
        <v>0</v>
      </c>
      <c r="K18422" s="91"/>
      <c r="L18422" s="91"/>
    </row>
    <row r="18423" spans="2:12" x14ac:dyDescent="0.25">
      <c r="B18423" s="67" t="s">
        <v>554</v>
      </c>
      <c r="C18423" s="67" t="s">
        <v>555</v>
      </c>
      <c r="D18423" s="68" t="s">
        <v>387</v>
      </c>
      <c r="E18423" s="67" t="s">
        <v>388</v>
      </c>
      <c r="F18423" s="68" t="s">
        <v>592</v>
      </c>
      <c r="G18423" s="67" t="s">
        <v>593</v>
      </c>
      <c r="H18423" s="68" t="s">
        <v>363</v>
      </c>
      <c r="I18423" s="69">
        <v>0</v>
      </c>
      <c r="J18423" s="69">
        <v>0</v>
      </c>
      <c r="K18423" s="91"/>
      <c r="L18423" s="91"/>
    </row>
    <row r="18424" spans="2:12" x14ac:dyDescent="0.25">
      <c r="B18424" s="67" t="s">
        <v>554</v>
      </c>
      <c r="C18424" s="67" t="s">
        <v>555</v>
      </c>
      <c r="D18424" s="68" t="s">
        <v>387</v>
      </c>
      <c r="E18424" s="67" t="s">
        <v>388</v>
      </c>
      <c r="F18424" s="68" t="s">
        <v>592</v>
      </c>
      <c r="G18424" s="67" t="s">
        <v>593</v>
      </c>
      <c r="H18424" s="68" t="s">
        <v>364</v>
      </c>
      <c r="I18424" s="69">
        <v>0</v>
      </c>
      <c r="J18424" s="69">
        <v>0</v>
      </c>
      <c r="K18424" s="91"/>
      <c r="L18424" s="91"/>
    </row>
    <row r="18425" spans="2:12" x14ac:dyDescent="0.25">
      <c r="B18425" s="67" t="s">
        <v>554</v>
      </c>
      <c r="C18425" s="67" t="s">
        <v>555</v>
      </c>
      <c r="D18425" s="68" t="s">
        <v>387</v>
      </c>
      <c r="E18425" s="67" t="s">
        <v>388</v>
      </c>
      <c r="F18425" s="68" t="s">
        <v>592</v>
      </c>
      <c r="G18425" s="67" t="s">
        <v>593</v>
      </c>
      <c r="H18425" s="68" t="s">
        <v>362</v>
      </c>
      <c r="I18425" s="69">
        <v>30</v>
      </c>
      <c r="J18425" s="69">
        <v>70</v>
      </c>
      <c r="K18425" s="91"/>
      <c r="L18425" s="91"/>
    </row>
    <row r="18426" spans="2:12" x14ac:dyDescent="0.25">
      <c r="B18426" s="67" t="s">
        <v>554</v>
      </c>
      <c r="C18426" s="67" t="s">
        <v>555</v>
      </c>
      <c r="D18426" s="68" t="s">
        <v>387</v>
      </c>
      <c r="E18426" s="67" t="s">
        <v>388</v>
      </c>
      <c r="F18426" s="68" t="s">
        <v>592</v>
      </c>
      <c r="G18426" s="67" t="s">
        <v>593</v>
      </c>
      <c r="H18426" s="68" t="s">
        <v>363</v>
      </c>
      <c r="I18426" s="69">
        <v>42</v>
      </c>
      <c r="J18426" s="69">
        <v>56</v>
      </c>
      <c r="K18426" s="91"/>
      <c r="L18426" s="91"/>
    </row>
    <row r="18427" spans="2:12" x14ac:dyDescent="0.25">
      <c r="B18427" s="67" t="s">
        <v>554</v>
      </c>
      <c r="C18427" s="67" t="s">
        <v>555</v>
      </c>
      <c r="D18427" s="68" t="s">
        <v>387</v>
      </c>
      <c r="E18427" s="67" t="s">
        <v>388</v>
      </c>
      <c r="F18427" s="68" t="s">
        <v>592</v>
      </c>
      <c r="G18427" s="67" t="s">
        <v>593</v>
      </c>
      <c r="H18427" s="68" t="s">
        <v>364</v>
      </c>
      <c r="I18427" s="69">
        <v>30</v>
      </c>
      <c r="J18427" s="69">
        <v>28</v>
      </c>
      <c r="K18427" s="91"/>
      <c r="L18427" s="91"/>
    </row>
    <row r="18428" spans="2:12" x14ac:dyDescent="0.25">
      <c r="B18428" s="67" t="s">
        <v>554</v>
      </c>
      <c r="C18428" s="67" t="s">
        <v>555</v>
      </c>
      <c r="D18428" s="68" t="s">
        <v>387</v>
      </c>
      <c r="E18428" s="67" t="s">
        <v>388</v>
      </c>
      <c r="F18428" s="68" t="s">
        <v>592</v>
      </c>
      <c r="G18428" s="67" t="s">
        <v>593</v>
      </c>
      <c r="H18428" s="68" t="s">
        <v>362</v>
      </c>
      <c r="I18428" s="69">
        <v>11</v>
      </c>
      <c r="J18428" s="69">
        <v>16</v>
      </c>
      <c r="K18428" s="91"/>
      <c r="L18428" s="91"/>
    </row>
    <row r="18429" spans="2:12" x14ac:dyDescent="0.25">
      <c r="B18429" s="67" t="s">
        <v>554</v>
      </c>
      <c r="C18429" s="67" t="s">
        <v>555</v>
      </c>
      <c r="D18429" s="68" t="s">
        <v>387</v>
      </c>
      <c r="E18429" s="67" t="s">
        <v>388</v>
      </c>
      <c r="F18429" s="68" t="s">
        <v>592</v>
      </c>
      <c r="G18429" s="67" t="s">
        <v>593</v>
      </c>
      <c r="H18429" s="68" t="s">
        <v>363</v>
      </c>
      <c r="I18429" s="69">
        <v>196</v>
      </c>
      <c r="J18429" s="69">
        <v>270</v>
      </c>
      <c r="K18429" s="91"/>
      <c r="L18429" s="91"/>
    </row>
    <row r="18430" spans="2:12" x14ac:dyDescent="0.25">
      <c r="B18430" s="67" t="s">
        <v>554</v>
      </c>
      <c r="C18430" s="67" t="s">
        <v>555</v>
      </c>
      <c r="D18430" s="68" t="s">
        <v>387</v>
      </c>
      <c r="E18430" s="67" t="s">
        <v>388</v>
      </c>
      <c r="F18430" s="68" t="s">
        <v>592</v>
      </c>
      <c r="G18430" s="67" t="s">
        <v>593</v>
      </c>
      <c r="H18430" s="68" t="s">
        <v>362</v>
      </c>
      <c r="I18430" s="69">
        <v>120</v>
      </c>
      <c r="J18430" s="69">
        <v>112</v>
      </c>
      <c r="K18430" s="91"/>
      <c r="L18430" s="91"/>
    </row>
    <row r="18431" spans="2:12" x14ac:dyDescent="0.25">
      <c r="B18431" s="67" t="s">
        <v>554</v>
      </c>
      <c r="C18431" s="67" t="s">
        <v>555</v>
      </c>
      <c r="D18431" s="68" t="s">
        <v>387</v>
      </c>
      <c r="E18431" s="67" t="s">
        <v>388</v>
      </c>
      <c r="F18431" s="68" t="s">
        <v>592</v>
      </c>
      <c r="G18431" s="67" t="s">
        <v>593</v>
      </c>
      <c r="H18431" s="68" t="s">
        <v>363</v>
      </c>
      <c r="I18431" s="69">
        <v>341</v>
      </c>
      <c r="J18431" s="69">
        <v>464</v>
      </c>
      <c r="K18431" s="91"/>
      <c r="L18431" s="91"/>
    </row>
    <row r="18432" spans="2:12" x14ac:dyDescent="0.25">
      <c r="B18432" s="67" t="s">
        <v>554</v>
      </c>
      <c r="C18432" s="67" t="s">
        <v>555</v>
      </c>
      <c r="D18432" s="68" t="s">
        <v>387</v>
      </c>
      <c r="E18432" s="67" t="s">
        <v>388</v>
      </c>
      <c r="F18432" s="68" t="s">
        <v>592</v>
      </c>
      <c r="G18432" s="67" t="s">
        <v>593</v>
      </c>
      <c r="H18432" s="68" t="s">
        <v>364</v>
      </c>
      <c r="I18432" s="69">
        <v>7</v>
      </c>
      <c r="J18432" s="69">
        <v>14</v>
      </c>
      <c r="K18432" s="91"/>
      <c r="L18432" s="91"/>
    </row>
    <row r="18433" spans="2:12" x14ac:dyDescent="0.25">
      <c r="B18433" s="67" t="s">
        <v>554</v>
      </c>
      <c r="C18433" s="67" t="s">
        <v>555</v>
      </c>
      <c r="D18433" s="68" t="s">
        <v>387</v>
      </c>
      <c r="E18433" s="67" t="s">
        <v>388</v>
      </c>
      <c r="F18433" s="68" t="s">
        <v>592</v>
      </c>
      <c r="G18433" s="67" t="s">
        <v>593</v>
      </c>
      <c r="H18433" s="68" t="s">
        <v>363</v>
      </c>
      <c r="I18433" s="69">
        <v>0</v>
      </c>
      <c r="J18433" s="69">
        <v>0</v>
      </c>
      <c r="K18433" s="91"/>
      <c r="L18433" s="91"/>
    </row>
    <row r="18434" spans="2:12" x14ac:dyDescent="0.25">
      <c r="B18434" s="67" t="s">
        <v>554</v>
      </c>
      <c r="C18434" s="67" t="s">
        <v>555</v>
      </c>
      <c r="D18434" s="68" t="s">
        <v>387</v>
      </c>
      <c r="E18434" s="67" t="s">
        <v>388</v>
      </c>
      <c r="F18434" s="68" t="s">
        <v>592</v>
      </c>
      <c r="G18434" s="67" t="s">
        <v>593</v>
      </c>
      <c r="H18434" s="68" t="s">
        <v>364</v>
      </c>
      <c r="I18434" s="69">
        <v>0</v>
      </c>
      <c r="J18434" s="69">
        <v>0</v>
      </c>
      <c r="K18434" s="91"/>
      <c r="L18434" s="91"/>
    </row>
    <row r="18435" spans="2:12" x14ac:dyDescent="0.25">
      <c r="B18435" s="67" t="s">
        <v>554</v>
      </c>
      <c r="C18435" s="67" t="s">
        <v>555</v>
      </c>
      <c r="D18435" s="68" t="s">
        <v>387</v>
      </c>
      <c r="E18435" s="67" t="s">
        <v>388</v>
      </c>
      <c r="F18435" s="68" t="s">
        <v>592</v>
      </c>
      <c r="G18435" s="67" t="s">
        <v>593</v>
      </c>
      <c r="H18435" s="68" t="s">
        <v>362</v>
      </c>
      <c r="I18435" s="69">
        <v>8</v>
      </c>
      <c r="J18435" s="69">
        <v>26</v>
      </c>
      <c r="K18435" s="91"/>
      <c r="L18435" s="91"/>
    </row>
    <row r="18436" spans="2:12" x14ac:dyDescent="0.25">
      <c r="B18436" s="67" t="s">
        <v>554</v>
      </c>
      <c r="C18436" s="67" t="s">
        <v>555</v>
      </c>
      <c r="D18436" s="68" t="s">
        <v>387</v>
      </c>
      <c r="E18436" s="67" t="s">
        <v>388</v>
      </c>
      <c r="F18436" s="68" t="s">
        <v>592</v>
      </c>
      <c r="G18436" s="67" t="s">
        <v>593</v>
      </c>
      <c r="H18436" s="68" t="s">
        <v>363</v>
      </c>
      <c r="I18436" s="69">
        <v>87</v>
      </c>
      <c r="J18436" s="69">
        <v>95</v>
      </c>
      <c r="K18436" s="91"/>
      <c r="L18436" s="91"/>
    </row>
    <row r="18437" spans="2:12" x14ac:dyDescent="0.25">
      <c r="B18437" s="67" t="s">
        <v>554</v>
      </c>
      <c r="C18437" s="67" t="s">
        <v>555</v>
      </c>
      <c r="D18437" s="68" t="s">
        <v>387</v>
      </c>
      <c r="E18437" s="67" t="s">
        <v>388</v>
      </c>
      <c r="F18437" s="68" t="s">
        <v>592</v>
      </c>
      <c r="G18437" s="67" t="s">
        <v>593</v>
      </c>
      <c r="H18437" s="68" t="s">
        <v>364</v>
      </c>
      <c r="I18437" s="69">
        <v>68</v>
      </c>
      <c r="J18437" s="69">
        <v>115</v>
      </c>
      <c r="K18437" s="91"/>
      <c r="L18437" s="91"/>
    </row>
    <row r="18438" spans="2:12" x14ac:dyDescent="0.25">
      <c r="B18438" s="67" t="s">
        <v>554</v>
      </c>
      <c r="C18438" s="67" t="s">
        <v>555</v>
      </c>
      <c r="D18438" s="68" t="s">
        <v>387</v>
      </c>
      <c r="E18438" s="67" t="s">
        <v>388</v>
      </c>
      <c r="F18438" s="68" t="s">
        <v>592</v>
      </c>
      <c r="G18438" s="67" t="s">
        <v>593</v>
      </c>
      <c r="H18438" s="68" t="s">
        <v>362</v>
      </c>
      <c r="I18438" s="69">
        <v>74</v>
      </c>
      <c r="J18438" s="69">
        <v>86</v>
      </c>
      <c r="K18438" s="91"/>
      <c r="L18438" s="91"/>
    </row>
    <row r="18439" spans="2:12" x14ac:dyDescent="0.25">
      <c r="B18439" s="67" t="s">
        <v>554</v>
      </c>
      <c r="C18439" s="67" t="s">
        <v>555</v>
      </c>
      <c r="D18439" s="68" t="s">
        <v>387</v>
      </c>
      <c r="E18439" s="67" t="s">
        <v>388</v>
      </c>
      <c r="F18439" s="68" t="s">
        <v>592</v>
      </c>
      <c r="G18439" s="67" t="s">
        <v>593</v>
      </c>
      <c r="H18439" s="68" t="s">
        <v>363</v>
      </c>
      <c r="I18439" s="69">
        <v>177</v>
      </c>
      <c r="J18439" s="69">
        <v>302</v>
      </c>
      <c r="K18439" s="91"/>
      <c r="L18439" s="91"/>
    </row>
    <row r="18440" spans="2:12" x14ac:dyDescent="0.25">
      <c r="B18440" s="67" t="s">
        <v>554</v>
      </c>
      <c r="C18440" s="67" t="s">
        <v>555</v>
      </c>
      <c r="D18440" s="68" t="s">
        <v>387</v>
      </c>
      <c r="E18440" s="67" t="s">
        <v>388</v>
      </c>
      <c r="F18440" s="68" t="s">
        <v>592</v>
      </c>
      <c r="G18440" s="67" t="s">
        <v>593</v>
      </c>
      <c r="H18440" s="68" t="s">
        <v>364</v>
      </c>
      <c r="I18440" s="69">
        <v>26</v>
      </c>
      <c r="J18440" s="69">
        <v>50</v>
      </c>
      <c r="K18440" s="91"/>
      <c r="L18440" s="91"/>
    </row>
    <row r="18441" spans="2:12" x14ac:dyDescent="0.25">
      <c r="B18441" s="67" t="s">
        <v>554</v>
      </c>
      <c r="C18441" s="67" t="s">
        <v>555</v>
      </c>
      <c r="D18441" s="68" t="s">
        <v>387</v>
      </c>
      <c r="E18441" s="67" t="s">
        <v>388</v>
      </c>
      <c r="F18441" s="68" t="s">
        <v>592</v>
      </c>
      <c r="G18441" s="67" t="s">
        <v>593</v>
      </c>
      <c r="H18441" s="68" t="s">
        <v>362</v>
      </c>
      <c r="I18441" s="69">
        <v>405</v>
      </c>
      <c r="J18441" s="69">
        <v>405</v>
      </c>
      <c r="K18441" s="91"/>
      <c r="L18441" s="91"/>
    </row>
    <row r="18442" spans="2:12" x14ac:dyDescent="0.25">
      <c r="B18442" s="67" t="s">
        <v>554</v>
      </c>
      <c r="C18442" s="67" t="s">
        <v>555</v>
      </c>
      <c r="D18442" s="68" t="s">
        <v>387</v>
      </c>
      <c r="E18442" s="67" t="s">
        <v>388</v>
      </c>
      <c r="F18442" s="68" t="s">
        <v>592</v>
      </c>
      <c r="G18442" s="67" t="s">
        <v>593</v>
      </c>
      <c r="H18442" s="68" t="s">
        <v>363</v>
      </c>
      <c r="I18442" s="69">
        <v>634</v>
      </c>
      <c r="J18442" s="69">
        <v>827</v>
      </c>
      <c r="K18442" s="91"/>
      <c r="L18442" s="91"/>
    </row>
    <row r="18443" spans="2:12" x14ac:dyDescent="0.25">
      <c r="B18443" s="67" t="s">
        <v>554</v>
      </c>
      <c r="C18443" s="67" t="s">
        <v>555</v>
      </c>
      <c r="D18443" s="68" t="s">
        <v>387</v>
      </c>
      <c r="E18443" s="67" t="s">
        <v>388</v>
      </c>
      <c r="F18443" s="68" t="s">
        <v>592</v>
      </c>
      <c r="G18443" s="67" t="s">
        <v>593</v>
      </c>
      <c r="H18443" s="68" t="s">
        <v>364</v>
      </c>
      <c r="I18443" s="69">
        <v>67</v>
      </c>
      <c r="J18443" s="69">
        <v>94</v>
      </c>
      <c r="K18443" s="91"/>
      <c r="L18443" s="91"/>
    </row>
    <row r="18444" spans="2:12" x14ac:dyDescent="0.25">
      <c r="B18444" s="67" t="s">
        <v>554</v>
      </c>
      <c r="C18444" s="67" t="s">
        <v>555</v>
      </c>
      <c r="D18444" s="68" t="s">
        <v>387</v>
      </c>
      <c r="E18444" s="67" t="s">
        <v>388</v>
      </c>
      <c r="F18444" s="68" t="s">
        <v>592</v>
      </c>
      <c r="G18444" s="67" t="s">
        <v>593</v>
      </c>
      <c r="H18444" s="68" t="s">
        <v>362</v>
      </c>
      <c r="I18444" s="69">
        <v>0</v>
      </c>
      <c r="J18444" s="69">
        <v>0</v>
      </c>
      <c r="K18444" s="91"/>
      <c r="L18444" s="91"/>
    </row>
    <row r="18445" spans="2:12" x14ac:dyDescent="0.25">
      <c r="B18445" s="67" t="s">
        <v>554</v>
      </c>
      <c r="C18445" s="67" t="s">
        <v>555</v>
      </c>
      <c r="D18445" s="68" t="s">
        <v>387</v>
      </c>
      <c r="E18445" s="67" t="s">
        <v>388</v>
      </c>
      <c r="F18445" s="68" t="s">
        <v>592</v>
      </c>
      <c r="G18445" s="67" t="s">
        <v>593</v>
      </c>
      <c r="H18445" s="68" t="s">
        <v>363</v>
      </c>
      <c r="I18445" s="69">
        <v>3</v>
      </c>
      <c r="J18445" s="69">
        <v>0</v>
      </c>
      <c r="K18445" s="91"/>
      <c r="L18445" s="91"/>
    </row>
    <row r="18446" spans="2:12" x14ac:dyDescent="0.25">
      <c r="B18446" s="67" t="s">
        <v>554</v>
      </c>
      <c r="C18446" s="67" t="s">
        <v>555</v>
      </c>
      <c r="D18446" s="68" t="s">
        <v>387</v>
      </c>
      <c r="E18446" s="67" t="s">
        <v>388</v>
      </c>
      <c r="F18446" s="68" t="s">
        <v>592</v>
      </c>
      <c r="G18446" s="67" t="s">
        <v>593</v>
      </c>
      <c r="H18446" s="68" t="s">
        <v>364</v>
      </c>
      <c r="I18446" s="69">
        <v>0</v>
      </c>
      <c r="J18446" s="69">
        <v>0</v>
      </c>
      <c r="K18446" s="91"/>
      <c r="L18446" s="91"/>
    </row>
    <row r="18447" spans="2:12" x14ac:dyDescent="0.25">
      <c r="B18447" s="67" t="s">
        <v>554</v>
      </c>
      <c r="C18447" s="67" t="s">
        <v>555</v>
      </c>
      <c r="D18447" s="68" t="s">
        <v>387</v>
      </c>
      <c r="E18447" s="67" t="s">
        <v>388</v>
      </c>
      <c r="F18447" s="68" t="s">
        <v>592</v>
      </c>
      <c r="G18447" s="67" t="s">
        <v>593</v>
      </c>
      <c r="H18447" s="68" t="s">
        <v>362</v>
      </c>
      <c r="I18447" s="69">
        <v>19</v>
      </c>
      <c r="J18447" s="69">
        <v>15</v>
      </c>
      <c r="K18447" s="91"/>
      <c r="L18447" s="91"/>
    </row>
    <row r="18448" spans="2:12" x14ac:dyDescent="0.25">
      <c r="B18448" s="67" t="s">
        <v>554</v>
      </c>
      <c r="C18448" s="67" t="s">
        <v>555</v>
      </c>
      <c r="D18448" s="68" t="s">
        <v>387</v>
      </c>
      <c r="E18448" s="67" t="s">
        <v>388</v>
      </c>
      <c r="F18448" s="68" t="s">
        <v>592</v>
      </c>
      <c r="G18448" s="67" t="s">
        <v>593</v>
      </c>
      <c r="H18448" s="68" t="s">
        <v>363</v>
      </c>
      <c r="I18448" s="69">
        <v>67</v>
      </c>
      <c r="J18448" s="69">
        <v>27</v>
      </c>
      <c r="K18448" s="91"/>
      <c r="L18448" s="91"/>
    </row>
    <row r="18449" spans="2:12" x14ac:dyDescent="0.25">
      <c r="B18449" s="67" t="s">
        <v>554</v>
      </c>
      <c r="C18449" s="67" t="s">
        <v>555</v>
      </c>
      <c r="D18449" s="68" t="s">
        <v>387</v>
      </c>
      <c r="E18449" s="67" t="s">
        <v>388</v>
      </c>
      <c r="F18449" s="68" t="s">
        <v>592</v>
      </c>
      <c r="G18449" s="67" t="s">
        <v>593</v>
      </c>
      <c r="H18449" s="68" t="s">
        <v>364</v>
      </c>
      <c r="I18449" s="69">
        <v>20</v>
      </c>
      <c r="J18449" s="69">
        <v>25</v>
      </c>
      <c r="K18449" s="91"/>
      <c r="L18449" s="91"/>
    </row>
    <row r="18450" spans="2:12" x14ac:dyDescent="0.25">
      <c r="B18450" s="67" t="s">
        <v>554</v>
      </c>
      <c r="C18450" s="67" t="s">
        <v>555</v>
      </c>
      <c r="D18450" s="68" t="s">
        <v>387</v>
      </c>
      <c r="E18450" s="67" t="s">
        <v>388</v>
      </c>
      <c r="F18450" s="68" t="s">
        <v>592</v>
      </c>
      <c r="G18450" s="67" t="s">
        <v>593</v>
      </c>
      <c r="H18450" s="68" t="s">
        <v>362</v>
      </c>
      <c r="I18450" s="69">
        <v>0</v>
      </c>
      <c r="J18450" s="69">
        <v>0</v>
      </c>
      <c r="K18450" s="91"/>
      <c r="L18450" s="91"/>
    </row>
    <row r="18451" spans="2:12" x14ac:dyDescent="0.25">
      <c r="B18451" s="67" t="s">
        <v>554</v>
      </c>
      <c r="C18451" s="67" t="s">
        <v>555</v>
      </c>
      <c r="D18451" s="68" t="s">
        <v>387</v>
      </c>
      <c r="E18451" s="67" t="s">
        <v>388</v>
      </c>
      <c r="F18451" s="68" t="s">
        <v>592</v>
      </c>
      <c r="G18451" s="67" t="s">
        <v>593</v>
      </c>
      <c r="H18451" s="68" t="s">
        <v>363</v>
      </c>
      <c r="I18451" s="69">
        <v>0.3296</v>
      </c>
      <c r="J18451" s="69">
        <v>8.2400000000000001E-2</v>
      </c>
      <c r="K18451" s="91"/>
      <c r="L18451" s="91"/>
    </row>
    <row r="18452" spans="2:12" x14ac:dyDescent="0.25">
      <c r="B18452" s="67" t="s">
        <v>554</v>
      </c>
      <c r="C18452" s="67" t="s">
        <v>555</v>
      </c>
      <c r="D18452" s="68" t="s">
        <v>387</v>
      </c>
      <c r="E18452" s="67" t="s">
        <v>388</v>
      </c>
      <c r="F18452" s="68" t="s">
        <v>592</v>
      </c>
      <c r="G18452" s="67" t="s">
        <v>593</v>
      </c>
      <c r="H18452" s="68" t="s">
        <v>364</v>
      </c>
      <c r="I18452" s="69">
        <v>0</v>
      </c>
      <c r="J18452" s="69">
        <v>0</v>
      </c>
      <c r="K18452" s="91"/>
      <c r="L18452" s="91"/>
    </row>
    <row r="18453" spans="2:12" x14ac:dyDescent="0.25">
      <c r="B18453" s="67" t="s">
        <v>554</v>
      </c>
      <c r="C18453" s="67" t="s">
        <v>555</v>
      </c>
      <c r="D18453" s="68" t="s">
        <v>387</v>
      </c>
      <c r="E18453" s="67" t="s">
        <v>388</v>
      </c>
      <c r="F18453" s="68" t="s">
        <v>592</v>
      </c>
      <c r="G18453" s="67" t="s">
        <v>593</v>
      </c>
      <c r="H18453" s="68" t="s">
        <v>362</v>
      </c>
      <c r="I18453" s="69">
        <v>141</v>
      </c>
      <c r="J18453" s="69">
        <v>129</v>
      </c>
      <c r="K18453" s="91"/>
      <c r="L18453" s="91"/>
    </row>
    <row r="18454" spans="2:12" x14ac:dyDescent="0.25">
      <c r="B18454" s="67" t="s">
        <v>554</v>
      </c>
      <c r="C18454" s="67" t="s">
        <v>555</v>
      </c>
      <c r="D18454" s="68" t="s">
        <v>387</v>
      </c>
      <c r="E18454" s="67" t="s">
        <v>388</v>
      </c>
      <c r="F18454" s="68" t="s">
        <v>592</v>
      </c>
      <c r="G18454" s="67" t="s">
        <v>593</v>
      </c>
      <c r="H18454" s="68" t="s">
        <v>363</v>
      </c>
      <c r="I18454" s="69">
        <v>119</v>
      </c>
      <c r="J18454" s="69">
        <v>157</v>
      </c>
      <c r="K18454" s="91"/>
      <c r="L18454" s="91"/>
    </row>
    <row r="18455" spans="2:12" x14ac:dyDescent="0.25">
      <c r="B18455" s="67" t="s">
        <v>554</v>
      </c>
      <c r="C18455" s="67" t="s">
        <v>555</v>
      </c>
      <c r="D18455" s="68" t="s">
        <v>387</v>
      </c>
      <c r="E18455" s="67" t="s">
        <v>388</v>
      </c>
      <c r="F18455" s="68" t="s">
        <v>592</v>
      </c>
      <c r="G18455" s="67" t="s">
        <v>593</v>
      </c>
      <c r="H18455" s="68" t="s">
        <v>364</v>
      </c>
      <c r="I18455" s="69">
        <v>16</v>
      </c>
      <c r="J18455" s="69">
        <v>34</v>
      </c>
      <c r="K18455" s="91"/>
      <c r="L18455" s="91"/>
    </row>
    <row r="18456" spans="2:12" x14ac:dyDescent="0.25">
      <c r="B18456" s="67" t="s">
        <v>554</v>
      </c>
      <c r="C18456" s="67" t="s">
        <v>555</v>
      </c>
      <c r="D18456" s="68" t="s">
        <v>387</v>
      </c>
      <c r="E18456" s="67" t="s">
        <v>388</v>
      </c>
      <c r="F18456" s="68" t="s">
        <v>592</v>
      </c>
      <c r="G18456" s="67" t="s">
        <v>593</v>
      </c>
      <c r="H18456" s="68" t="s">
        <v>363</v>
      </c>
      <c r="I18456" s="69">
        <v>0</v>
      </c>
      <c r="J18456" s="69">
        <v>0</v>
      </c>
      <c r="K18456" s="91"/>
      <c r="L18456" s="91"/>
    </row>
    <row r="18457" spans="2:12" x14ac:dyDescent="0.25">
      <c r="B18457" s="67" t="s">
        <v>554</v>
      </c>
      <c r="C18457" s="67" t="s">
        <v>555</v>
      </c>
      <c r="D18457" s="68" t="s">
        <v>387</v>
      </c>
      <c r="E18457" s="67" t="s">
        <v>388</v>
      </c>
      <c r="F18457" s="68" t="s">
        <v>592</v>
      </c>
      <c r="G18457" s="67" t="s">
        <v>593</v>
      </c>
      <c r="H18457" s="68" t="s">
        <v>362</v>
      </c>
      <c r="I18457" s="69">
        <v>0</v>
      </c>
      <c r="J18457" s="69">
        <v>0</v>
      </c>
      <c r="K18457" s="91"/>
      <c r="L18457" s="91"/>
    </row>
    <row r="18458" spans="2:12" x14ac:dyDescent="0.25">
      <c r="B18458" s="67" t="s">
        <v>554</v>
      </c>
      <c r="C18458" s="67" t="s">
        <v>555</v>
      </c>
      <c r="D18458" s="68" t="s">
        <v>387</v>
      </c>
      <c r="E18458" s="67" t="s">
        <v>388</v>
      </c>
      <c r="F18458" s="68" t="s">
        <v>592</v>
      </c>
      <c r="G18458" s="67" t="s">
        <v>593</v>
      </c>
      <c r="H18458" s="68" t="s">
        <v>363</v>
      </c>
      <c r="I18458" s="69">
        <v>25</v>
      </c>
      <c r="J18458" s="69">
        <v>24</v>
      </c>
      <c r="K18458" s="91"/>
      <c r="L18458" s="91"/>
    </row>
    <row r="18459" spans="2:12" x14ac:dyDescent="0.25">
      <c r="B18459" s="67" t="s">
        <v>554</v>
      </c>
      <c r="C18459" s="67" t="s">
        <v>555</v>
      </c>
      <c r="D18459" s="68" t="s">
        <v>387</v>
      </c>
      <c r="E18459" s="67" t="s">
        <v>388</v>
      </c>
      <c r="F18459" s="68" t="s">
        <v>592</v>
      </c>
      <c r="G18459" s="67" t="s">
        <v>593</v>
      </c>
      <c r="H18459" s="68" t="s">
        <v>364</v>
      </c>
      <c r="I18459" s="69">
        <v>0</v>
      </c>
      <c r="J18459" s="69">
        <v>0</v>
      </c>
      <c r="K18459" s="91"/>
      <c r="L18459" s="91"/>
    </row>
    <row r="18460" spans="2:12" x14ac:dyDescent="0.25">
      <c r="B18460" s="67" t="s">
        <v>554</v>
      </c>
      <c r="C18460" s="67" t="s">
        <v>555</v>
      </c>
      <c r="D18460" s="68" t="s">
        <v>387</v>
      </c>
      <c r="E18460" s="67" t="s">
        <v>388</v>
      </c>
      <c r="F18460" s="68" t="s">
        <v>592</v>
      </c>
      <c r="G18460" s="67" t="s">
        <v>593</v>
      </c>
      <c r="H18460" s="68" t="s">
        <v>362</v>
      </c>
      <c r="I18460" s="69">
        <v>0</v>
      </c>
      <c r="J18460" s="69">
        <v>0</v>
      </c>
      <c r="K18460" s="91"/>
      <c r="L18460" s="91"/>
    </row>
    <row r="18461" spans="2:12" x14ac:dyDescent="0.25">
      <c r="B18461" s="67" t="s">
        <v>554</v>
      </c>
      <c r="C18461" s="67" t="s">
        <v>555</v>
      </c>
      <c r="D18461" s="68" t="s">
        <v>387</v>
      </c>
      <c r="E18461" s="67" t="s">
        <v>388</v>
      </c>
      <c r="F18461" s="68" t="s">
        <v>592</v>
      </c>
      <c r="G18461" s="67" t="s">
        <v>593</v>
      </c>
      <c r="H18461" s="68" t="s">
        <v>363</v>
      </c>
      <c r="I18461" s="69">
        <v>38</v>
      </c>
      <c r="J18461" s="69">
        <v>25</v>
      </c>
      <c r="K18461" s="91"/>
      <c r="L18461" s="91"/>
    </row>
    <row r="18462" spans="2:12" x14ac:dyDescent="0.25">
      <c r="B18462" s="67" t="s">
        <v>554</v>
      </c>
      <c r="C18462" s="67" t="s">
        <v>555</v>
      </c>
      <c r="D18462" s="68" t="s">
        <v>387</v>
      </c>
      <c r="E18462" s="67" t="s">
        <v>388</v>
      </c>
      <c r="F18462" s="68" t="s">
        <v>592</v>
      </c>
      <c r="G18462" s="67" t="s">
        <v>593</v>
      </c>
      <c r="H18462" s="68" t="s">
        <v>364</v>
      </c>
      <c r="I18462" s="69">
        <v>62</v>
      </c>
      <c r="J18462" s="69">
        <v>90</v>
      </c>
      <c r="K18462" s="91"/>
      <c r="L18462" s="91"/>
    </row>
    <row r="18463" spans="2:12" x14ac:dyDescent="0.25">
      <c r="B18463" s="67" t="s">
        <v>554</v>
      </c>
      <c r="C18463" s="67" t="s">
        <v>555</v>
      </c>
      <c r="D18463" s="68" t="s">
        <v>387</v>
      </c>
      <c r="E18463" s="67" t="s">
        <v>388</v>
      </c>
      <c r="F18463" s="68" t="s">
        <v>592</v>
      </c>
      <c r="G18463" s="67" t="s">
        <v>593</v>
      </c>
      <c r="H18463" s="68" t="s">
        <v>362</v>
      </c>
      <c r="I18463" s="69">
        <v>40</v>
      </c>
      <c r="J18463" s="69">
        <v>95</v>
      </c>
      <c r="K18463" s="91"/>
      <c r="L18463" s="91"/>
    </row>
    <row r="18464" spans="2:12" x14ac:dyDescent="0.25">
      <c r="B18464" s="67" t="s">
        <v>554</v>
      </c>
      <c r="C18464" s="67" t="s">
        <v>555</v>
      </c>
      <c r="D18464" s="68" t="s">
        <v>387</v>
      </c>
      <c r="E18464" s="67" t="s">
        <v>388</v>
      </c>
      <c r="F18464" s="68" t="s">
        <v>592</v>
      </c>
      <c r="G18464" s="67" t="s">
        <v>593</v>
      </c>
      <c r="H18464" s="68" t="s">
        <v>363</v>
      </c>
      <c r="I18464" s="69">
        <v>0</v>
      </c>
      <c r="J18464" s="69">
        <v>24</v>
      </c>
      <c r="K18464" s="91"/>
      <c r="L18464" s="91"/>
    </row>
    <row r="18465" spans="2:12" x14ac:dyDescent="0.25">
      <c r="B18465" s="67" t="s">
        <v>554</v>
      </c>
      <c r="C18465" s="67" t="s">
        <v>555</v>
      </c>
      <c r="D18465" s="68" t="s">
        <v>387</v>
      </c>
      <c r="E18465" s="67" t="s">
        <v>388</v>
      </c>
      <c r="F18465" s="68" t="s">
        <v>592</v>
      </c>
      <c r="G18465" s="67" t="s">
        <v>593</v>
      </c>
      <c r="H18465" s="68" t="s">
        <v>364</v>
      </c>
      <c r="I18465" s="69">
        <v>8</v>
      </c>
      <c r="J18465" s="69">
        <v>0</v>
      </c>
      <c r="K18465" s="91"/>
      <c r="L18465" s="91"/>
    </row>
    <row r="18466" spans="2:12" x14ac:dyDescent="0.25">
      <c r="B18466" s="67" t="s">
        <v>554</v>
      </c>
      <c r="C18466" s="67" t="s">
        <v>555</v>
      </c>
      <c r="D18466" s="68" t="s">
        <v>387</v>
      </c>
      <c r="E18466" s="67" t="s">
        <v>388</v>
      </c>
      <c r="F18466" s="68" t="s">
        <v>592</v>
      </c>
      <c r="G18466" s="67" t="s">
        <v>593</v>
      </c>
      <c r="H18466" s="68" t="s">
        <v>362</v>
      </c>
      <c r="I18466" s="69">
        <v>42</v>
      </c>
      <c r="J18466" s="69">
        <v>54</v>
      </c>
      <c r="K18466" s="91"/>
      <c r="L18466" s="91"/>
    </row>
    <row r="18467" spans="2:12" x14ac:dyDescent="0.25">
      <c r="B18467" s="67" t="s">
        <v>554</v>
      </c>
      <c r="C18467" s="67" t="s">
        <v>555</v>
      </c>
      <c r="D18467" s="68" t="s">
        <v>387</v>
      </c>
      <c r="E18467" s="67" t="s">
        <v>388</v>
      </c>
      <c r="F18467" s="68" t="s">
        <v>592</v>
      </c>
      <c r="G18467" s="67" t="s">
        <v>593</v>
      </c>
      <c r="H18467" s="68" t="s">
        <v>363</v>
      </c>
      <c r="I18467" s="69">
        <v>69</v>
      </c>
      <c r="J18467" s="69">
        <v>103</v>
      </c>
      <c r="K18467" s="91"/>
      <c r="L18467" s="91"/>
    </row>
    <row r="18468" spans="2:12" x14ac:dyDescent="0.25">
      <c r="B18468" s="67" t="s">
        <v>554</v>
      </c>
      <c r="C18468" s="67" t="s">
        <v>555</v>
      </c>
      <c r="D18468" s="68" t="s">
        <v>387</v>
      </c>
      <c r="E18468" s="67" t="s">
        <v>388</v>
      </c>
      <c r="F18468" s="68" t="s">
        <v>592</v>
      </c>
      <c r="G18468" s="67" t="s">
        <v>593</v>
      </c>
      <c r="H18468" s="68" t="s">
        <v>364</v>
      </c>
      <c r="I18468" s="69">
        <v>68</v>
      </c>
      <c r="J18468" s="69">
        <v>67</v>
      </c>
      <c r="K18468" s="91"/>
      <c r="L18468" s="91"/>
    </row>
    <row r="18469" spans="2:12" x14ac:dyDescent="0.25">
      <c r="B18469" s="67" t="s">
        <v>554</v>
      </c>
      <c r="C18469" s="67" t="s">
        <v>555</v>
      </c>
      <c r="D18469" s="68" t="s">
        <v>387</v>
      </c>
      <c r="E18469" s="67" t="s">
        <v>388</v>
      </c>
      <c r="F18469" s="68" t="s">
        <v>592</v>
      </c>
      <c r="G18469" s="67" t="s">
        <v>593</v>
      </c>
      <c r="H18469" s="68" t="s">
        <v>362</v>
      </c>
      <c r="I18469" s="69">
        <v>40</v>
      </c>
      <c r="J18469" s="69">
        <v>30</v>
      </c>
      <c r="K18469" s="91"/>
      <c r="L18469" s="91"/>
    </row>
    <row r="18470" spans="2:12" x14ac:dyDescent="0.25">
      <c r="B18470" s="67" t="s">
        <v>554</v>
      </c>
      <c r="C18470" s="67" t="s">
        <v>555</v>
      </c>
      <c r="D18470" s="68" t="s">
        <v>387</v>
      </c>
      <c r="E18470" s="67" t="s">
        <v>388</v>
      </c>
      <c r="F18470" s="68" t="s">
        <v>592</v>
      </c>
      <c r="G18470" s="67" t="s">
        <v>593</v>
      </c>
      <c r="H18470" s="68" t="s">
        <v>363</v>
      </c>
      <c r="I18470" s="69">
        <v>33</v>
      </c>
      <c r="J18470" s="69">
        <v>82</v>
      </c>
      <c r="K18470" s="91"/>
      <c r="L18470" s="91"/>
    </row>
    <row r="18471" spans="2:12" x14ac:dyDescent="0.25">
      <c r="B18471" s="67" t="s">
        <v>554</v>
      </c>
      <c r="C18471" s="67" t="s">
        <v>555</v>
      </c>
      <c r="D18471" s="68" t="s">
        <v>387</v>
      </c>
      <c r="E18471" s="67" t="s">
        <v>388</v>
      </c>
      <c r="F18471" s="68" t="s">
        <v>592</v>
      </c>
      <c r="G18471" s="67" t="s">
        <v>593</v>
      </c>
      <c r="H18471" s="68" t="s">
        <v>364</v>
      </c>
      <c r="I18471" s="69">
        <v>22</v>
      </c>
      <c r="J18471" s="69">
        <v>6</v>
      </c>
      <c r="K18471" s="91"/>
      <c r="L18471" s="91"/>
    </row>
    <row r="18472" spans="2:12" x14ac:dyDescent="0.25">
      <c r="B18472" s="67" t="s">
        <v>554</v>
      </c>
      <c r="C18472" s="67" t="s">
        <v>555</v>
      </c>
      <c r="D18472" s="68" t="s">
        <v>387</v>
      </c>
      <c r="E18472" s="67" t="s">
        <v>388</v>
      </c>
      <c r="F18472" s="68" t="s">
        <v>592</v>
      </c>
      <c r="G18472" s="67" t="s">
        <v>593</v>
      </c>
      <c r="H18472" s="68" t="s">
        <v>362</v>
      </c>
      <c r="I18472" s="69">
        <v>0</v>
      </c>
      <c r="J18472" s="69">
        <v>0</v>
      </c>
      <c r="K18472" s="91"/>
      <c r="L18472" s="91"/>
    </row>
    <row r="18473" spans="2:12" x14ac:dyDescent="0.25">
      <c r="B18473" s="67" t="s">
        <v>554</v>
      </c>
      <c r="C18473" s="67" t="s">
        <v>555</v>
      </c>
      <c r="D18473" s="68" t="s">
        <v>387</v>
      </c>
      <c r="E18473" s="67" t="s">
        <v>388</v>
      </c>
      <c r="F18473" s="68" t="s">
        <v>592</v>
      </c>
      <c r="G18473" s="67" t="s">
        <v>593</v>
      </c>
      <c r="H18473" s="68" t="s">
        <v>363</v>
      </c>
      <c r="I18473" s="69">
        <v>0</v>
      </c>
      <c r="J18473" s="69">
        <v>0</v>
      </c>
      <c r="K18473" s="91"/>
      <c r="L18473" s="91"/>
    </row>
    <row r="18474" spans="2:12" x14ac:dyDescent="0.25">
      <c r="B18474" s="67" t="s">
        <v>554</v>
      </c>
      <c r="C18474" s="67" t="s">
        <v>555</v>
      </c>
      <c r="D18474" s="68" t="s">
        <v>387</v>
      </c>
      <c r="E18474" s="67" t="s">
        <v>388</v>
      </c>
      <c r="F18474" s="68" t="s">
        <v>592</v>
      </c>
      <c r="G18474" s="67" t="s">
        <v>593</v>
      </c>
      <c r="H18474" s="68" t="s">
        <v>364</v>
      </c>
      <c r="I18474" s="69">
        <v>0</v>
      </c>
      <c r="J18474" s="69">
        <v>0</v>
      </c>
      <c r="K18474" s="91"/>
      <c r="L18474" s="91"/>
    </row>
    <row r="18475" spans="2:12" x14ac:dyDescent="0.25">
      <c r="B18475" s="67" t="s">
        <v>554</v>
      </c>
      <c r="C18475" s="67" t="s">
        <v>555</v>
      </c>
      <c r="D18475" s="68" t="s">
        <v>387</v>
      </c>
      <c r="E18475" s="67" t="s">
        <v>388</v>
      </c>
      <c r="F18475" s="68" t="s">
        <v>592</v>
      </c>
      <c r="G18475" s="67" t="s">
        <v>593</v>
      </c>
      <c r="H18475" s="68" t="s">
        <v>362</v>
      </c>
      <c r="I18475" s="69">
        <v>0</v>
      </c>
      <c r="J18475" s="69">
        <v>0</v>
      </c>
      <c r="K18475" s="91"/>
      <c r="L18475" s="91"/>
    </row>
    <row r="18476" spans="2:12" x14ac:dyDescent="0.25">
      <c r="B18476" s="67" t="s">
        <v>554</v>
      </c>
      <c r="C18476" s="67" t="s">
        <v>555</v>
      </c>
      <c r="D18476" s="68" t="s">
        <v>387</v>
      </c>
      <c r="E18476" s="67" t="s">
        <v>388</v>
      </c>
      <c r="F18476" s="68" t="s">
        <v>592</v>
      </c>
      <c r="G18476" s="67" t="s">
        <v>593</v>
      </c>
      <c r="H18476" s="68" t="s">
        <v>363</v>
      </c>
      <c r="I18476" s="69">
        <v>0</v>
      </c>
      <c r="J18476" s="69">
        <v>0</v>
      </c>
      <c r="K18476" s="91"/>
      <c r="L18476" s="91"/>
    </row>
    <row r="18477" spans="2:12" x14ac:dyDescent="0.25">
      <c r="B18477" s="67" t="s">
        <v>554</v>
      </c>
      <c r="C18477" s="67" t="s">
        <v>555</v>
      </c>
      <c r="D18477" s="68" t="s">
        <v>387</v>
      </c>
      <c r="E18477" s="67" t="s">
        <v>388</v>
      </c>
      <c r="F18477" s="68" t="s">
        <v>592</v>
      </c>
      <c r="G18477" s="67" t="s">
        <v>593</v>
      </c>
      <c r="H18477" s="68" t="s">
        <v>364</v>
      </c>
      <c r="I18477" s="69">
        <v>0</v>
      </c>
      <c r="J18477" s="69">
        <v>0</v>
      </c>
      <c r="K18477" s="91"/>
      <c r="L18477" s="91"/>
    </row>
    <row r="18478" spans="2:12" x14ac:dyDescent="0.25">
      <c r="B18478" s="67" t="s">
        <v>554</v>
      </c>
      <c r="C18478" s="67" t="s">
        <v>555</v>
      </c>
      <c r="D18478" s="68" t="s">
        <v>387</v>
      </c>
      <c r="E18478" s="67" t="s">
        <v>388</v>
      </c>
      <c r="F18478" s="68" t="s">
        <v>592</v>
      </c>
      <c r="G18478" s="67" t="s">
        <v>593</v>
      </c>
      <c r="H18478" s="68" t="s">
        <v>364</v>
      </c>
      <c r="I18478" s="69">
        <v>56.089599999999997</v>
      </c>
      <c r="J18478" s="69">
        <v>0</v>
      </c>
      <c r="K18478" s="91"/>
      <c r="L18478" s="91"/>
    </row>
    <row r="18479" spans="2:12" x14ac:dyDescent="0.25">
      <c r="B18479" s="67" t="s">
        <v>554</v>
      </c>
      <c r="C18479" s="67" t="s">
        <v>555</v>
      </c>
      <c r="D18479" s="68" t="s">
        <v>387</v>
      </c>
      <c r="E18479" s="67" t="s">
        <v>388</v>
      </c>
      <c r="F18479" s="68" t="s">
        <v>592</v>
      </c>
      <c r="G18479" s="67" t="s">
        <v>593</v>
      </c>
      <c r="H18479" s="68" t="s">
        <v>362</v>
      </c>
      <c r="I18479" s="69">
        <v>0</v>
      </c>
      <c r="J18479" s="69">
        <v>0</v>
      </c>
      <c r="K18479" s="91"/>
      <c r="L18479" s="91"/>
    </row>
    <row r="18480" spans="2:12" x14ac:dyDescent="0.25">
      <c r="B18480" s="67" t="s">
        <v>554</v>
      </c>
      <c r="C18480" s="67" t="s">
        <v>555</v>
      </c>
      <c r="D18480" s="68" t="s">
        <v>387</v>
      </c>
      <c r="E18480" s="67" t="s">
        <v>388</v>
      </c>
      <c r="F18480" s="68" t="s">
        <v>592</v>
      </c>
      <c r="G18480" s="67" t="s">
        <v>593</v>
      </c>
      <c r="H18480" s="68" t="s">
        <v>363</v>
      </c>
      <c r="I18480" s="69">
        <v>0</v>
      </c>
      <c r="J18480" s="69">
        <v>0</v>
      </c>
      <c r="K18480" s="91"/>
      <c r="L18480" s="91"/>
    </row>
    <row r="18481" spans="2:12" x14ac:dyDescent="0.25">
      <c r="B18481" s="67" t="s">
        <v>554</v>
      </c>
      <c r="C18481" s="67" t="s">
        <v>555</v>
      </c>
      <c r="D18481" s="68" t="s">
        <v>387</v>
      </c>
      <c r="E18481" s="67" t="s">
        <v>388</v>
      </c>
      <c r="F18481" s="68" t="s">
        <v>592</v>
      </c>
      <c r="G18481" s="67" t="s">
        <v>593</v>
      </c>
      <c r="H18481" s="68" t="s">
        <v>362</v>
      </c>
      <c r="I18481" s="69">
        <v>0</v>
      </c>
      <c r="J18481" s="69">
        <v>0</v>
      </c>
      <c r="K18481" s="91"/>
      <c r="L18481" s="91"/>
    </row>
    <row r="18482" spans="2:12" x14ac:dyDescent="0.25">
      <c r="B18482" s="67" t="s">
        <v>554</v>
      </c>
      <c r="C18482" s="67" t="s">
        <v>555</v>
      </c>
      <c r="D18482" s="68" t="s">
        <v>387</v>
      </c>
      <c r="E18482" s="67" t="s">
        <v>388</v>
      </c>
      <c r="F18482" s="68" t="s">
        <v>592</v>
      </c>
      <c r="G18482" s="67" t="s">
        <v>593</v>
      </c>
      <c r="H18482" s="68" t="s">
        <v>362</v>
      </c>
      <c r="I18482" s="69">
        <v>9.2899999999999991</v>
      </c>
      <c r="J18482" s="69">
        <v>18.079999999999998</v>
      </c>
      <c r="K18482" s="91"/>
      <c r="L18482" s="91"/>
    </row>
    <row r="18483" spans="2:12" x14ac:dyDescent="0.25">
      <c r="B18483" s="67" t="s">
        <v>554</v>
      </c>
      <c r="C18483" s="67" t="s">
        <v>555</v>
      </c>
      <c r="D18483" s="68" t="s">
        <v>387</v>
      </c>
      <c r="E18483" s="67" t="s">
        <v>388</v>
      </c>
      <c r="F18483" s="68" t="s">
        <v>592</v>
      </c>
      <c r="G18483" s="67" t="s">
        <v>593</v>
      </c>
      <c r="H18483" s="68" t="s">
        <v>363</v>
      </c>
      <c r="I18483" s="69">
        <v>22.892600000000002</v>
      </c>
      <c r="J18483" s="69">
        <v>41.667400000000001</v>
      </c>
      <c r="K18483" s="91"/>
      <c r="L18483" s="91"/>
    </row>
    <row r="18484" spans="2:12" x14ac:dyDescent="0.25">
      <c r="B18484" s="67" t="s">
        <v>554</v>
      </c>
      <c r="C18484" s="67" t="s">
        <v>555</v>
      </c>
      <c r="D18484" s="68" t="s">
        <v>387</v>
      </c>
      <c r="E18484" s="67" t="s">
        <v>388</v>
      </c>
      <c r="F18484" s="68" t="s">
        <v>592</v>
      </c>
      <c r="G18484" s="67" t="s">
        <v>593</v>
      </c>
      <c r="H18484" s="68" t="s">
        <v>364</v>
      </c>
      <c r="I18484" s="69">
        <v>33.985599999999998</v>
      </c>
      <c r="J18484" s="69">
        <v>33.233400000000003</v>
      </c>
      <c r="K18484" s="91"/>
      <c r="L18484" s="91"/>
    </row>
    <row r="18485" spans="2:12" x14ac:dyDescent="0.25">
      <c r="B18485" s="67" t="s">
        <v>554</v>
      </c>
      <c r="C18485" s="67" t="s">
        <v>555</v>
      </c>
      <c r="D18485" s="68" t="s">
        <v>387</v>
      </c>
      <c r="E18485" s="67" t="s">
        <v>388</v>
      </c>
      <c r="F18485" s="68" t="s">
        <v>592</v>
      </c>
      <c r="G18485" s="67" t="s">
        <v>593</v>
      </c>
      <c r="H18485" s="68" t="s">
        <v>362</v>
      </c>
      <c r="I18485" s="69">
        <v>0</v>
      </c>
      <c r="J18485" s="69">
        <v>8</v>
      </c>
      <c r="K18485" s="91"/>
      <c r="L18485" s="91"/>
    </row>
    <row r="18486" spans="2:12" x14ac:dyDescent="0.25">
      <c r="B18486" s="67" t="s">
        <v>554</v>
      </c>
      <c r="C18486" s="67" t="s">
        <v>555</v>
      </c>
      <c r="D18486" s="68" t="s">
        <v>387</v>
      </c>
      <c r="E18486" s="67" t="s">
        <v>388</v>
      </c>
      <c r="F18486" s="68" t="s">
        <v>592</v>
      </c>
      <c r="G18486" s="67" t="s">
        <v>593</v>
      </c>
      <c r="H18486" s="68" t="s">
        <v>363</v>
      </c>
      <c r="I18486" s="69">
        <v>58</v>
      </c>
      <c r="J18486" s="69">
        <v>56</v>
      </c>
      <c r="K18486" s="91"/>
      <c r="L18486" s="91"/>
    </row>
    <row r="18487" spans="2:12" x14ac:dyDescent="0.25">
      <c r="B18487" s="67" t="s">
        <v>554</v>
      </c>
      <c r="C18487" s="67" t="s">
        <v>555</v>
      </c>
      <c r="D18487" s="68" t="s">
        <v>387</v>
      </c>
      <c r="E18487" s="67" t="s">
        <v>388</v>
      </c>
      <c r="F18487" s="68" t="s">
        <v>592</v>
      </c>
      <c r="G18487" s="67" t="s">
        <v>593</v>
      </c>
      <c r="H18487" s="68" t="s">
        <v>364</v>
      </c>
      <c r="I18487" s="69">
        <v>0</v>
      </c>
      <c r="J18487" s="69">
        <v>0</v>
      </c>
      <c r="K18487" s="91"/>
      <c r="L18487" s="91"/>
    </row>
    <row r="18488" spans="2:12" x14ac:dyDescent="0.25">
      <c r="B18488" s="67" t="s">
        <v>554</v>
      </c>
      <c r="C18488" s="67" t="s">
        <v>555</v>
      </c>
      <c r="D18488" s="68" t="s">
        <v>387</v>
      </c>
      <c r="E18488" s="67" t="s">
        <v>388</v>
      </c>
      <c r="F18488" s="68" t="s">
        <v>592</v>
      </c>
      <c r="G18488" s="67" t="s">
        <v>593</v>
      </c>
      <c r="H18488" s="68" t="s">
        <v>363</v>
      </c>
      <c r="I18488" s="69">
        <v>0</v>
      </c>
      <c r="J18488" s="69">
        <v>0</v>
      </c>
      <c r="K18488" s="91"/>
      <c r="L18488" s="91"/>
    </row>
    <row r="18489" spans="2:12" x14ac:dyDescent="0.25">
      <c r="B18489" s="67" t="s">
        <v>554</v>
      </c>
      <c r="C18489" s="67" t="s">
        <v>555</v>
      </c>
      <c r="D18489" s="68" t="s">
        <v>387</v>
      </c>
      <c r="E18489" s="67" t="s">
        <v>388</v>
      </c>
      <c r="F18489" s="68" t="s">
        <v>592</v>
      </c>
      <c r="G18489" s="67" t="s">
        <v>593</v>
      </c>
      <c r="H18489" s="68" t="s">
        <v>362</v>
      </c>
      <c r="I18489" s="69">
        <v>112</v>
      </c>
      <c r="J18489" s="69">
        <v>186</v>
      </c>
      <c r="K18489" s="91"/>
      <c r="L18489" s="91"/>
    </row>
    <row r="18490" spans="2:12" x14ac:dyDescent="0.25">
      <c r="B18490" s="67" t="s">
        <v>554</v>
      </c>
      <c r="C18490" s="67" t="s">
        <v>555</v>
      </c>
      <c r="D18490" s="68" t="s">
        <v>387</v>
      </c>
      <c r="E18490" s="67" t="s">
        <v>388</v>
      </c>
      <c r="F18490" s="68" t="s">
        <v>592</v>
      </c>
      <c r="G18490" s="67" t="s">
        <v>593</v>
      </c>
      <c r="H18490" s="68" t="s">
        <v>363</v>
      </c>
      <c r="I18490" s="69">
        <v>174</v>
      </c>
      <c r="J18490" s="69">
        <v>215</v>
      </c>
      <c r="K18490" s="91"/>
      <c r="L18490" s="91"/>
    </row>
    <row r="18491" spans="2:12" x14ac:dyDescent="0.25">
      <c r="B18491" s="67" t="s">
        <v>554</v>
      </c>
      <c r="C18491" s="67" t="s">
        <v>555</v>
      </c>
      <c r="D18491" s="68" t="s">
        <v>387</v>
      </c>
      <c r="E18491" s="67" t="s">
        <v>388</v>
      </c>
      <c r="F18491" s="68" t="s">
        <v>592</v>
      </c>
      <c r="G18491" s="67" t="s">
        <v>593</v>
      </c>
      <c r="H18491" s="68" t="s">
        <v>364</v>
      </c>
      <c r="I18491" s="69">
        <v>67</v>
      </c>
      <c r="J18491" s="69">
        <v>58</v>
      </c>
      <c r="K18491" s="91"/>
      <c r="L18491" s="91"/>
    </row>
    <row r="18492" spans="2:12" x14ac:dyDescent="0.25">
      <c r="B18492" s="67" t="s">
        <v>554</v>
      </c>
      <c r="C18492" s="67" t="s">
        <v>555</v>
      </c>
      <c r="D18492" s="68" t="s">
        <v>387</v>
      </c>
      <c r="E18492" s="67" t="s">
        <v>388</v>
      </c>
      <c r="F18492" s="68" t="s">
        <v>592</v>
      </c>
      <c r="G18492" s="67" t="s">
        <v>593</v>
      </c>
      <c r="H18492" s="68" t="s">
        <v>362</v>
      </c>
      <c r="I18492" s="69">
        <v>0</v>
      </c>
      <c r="J18492" s="69">
        <v>0</v>
      </c>
      <c r="K18492" s="91"/>
      <c r="L18492" s="91"/>
    </row>
    <row r="18493" spans="2:12" x14ac:dyDescent="0.25">
      <c r="B18493" s="67" t="s">
        <v>554</v>
      </c>
      <c r="C18493" s="67" t="s">
        <v>555</v>
      </c>
      <c r="D18493" s="68" t="s">
        <v>387</v>
      </c>
      <c r="E18493" s="67" t="s">
        <v>388</v>
      </c>
      <c r="F18493" s="68" t="s">
        <v>592</v>
      </c>
      <c r="G18493" s="67" t="s">
        <v>593</v>
      </c>
      <c r="H18493" s="68" t="s">
        <v>363</v>
      </c>
      <c r="I18493" s="69">
        <v>0</v>
      </c>
      <c r="J18493" s="69">
        <v>0</v>
      </c>
      <c r="K18493" s="91"/>
      <c r="L18493" s="91"/>
    </row>
    <row r="18494" spans="2:12" x14ac:dyDescent="0.25">
      <c r="B18494" s="67" t="s">
        <v>554</v>
      </c>
      <c r="C18494" s="67" t="s">
        <v>555</v>
      </c>
      <c r="D18494" s="68" t="s">
        <v>387</v>
      </c>
      <c r="E18494" s="67" t="s">
        <v>388</v>
      </c>
      <c r="F18494" s="68" t="s">
        <v>592</v>
      </c>
      <c r="G18494" s="67" t="s">
        <v>593</v>
      </c>
      <c r="H18494" s="68" t="s">
        <v>362</v>
      </c>
      <c r="I18494" s="69">
        <v>0</v>
      </c>
      <c r="J18494" s="69">
        <v>0</v>
      </c>
      <c r="K18494" s="91"/>
      <c r="L18494" s="91"/>
    </row>
    <row r="18495" spans="2:12" x14ac:dyDescent="0.25">
      <c r="B18495" s="67" t="s">
        <v>554</v>
      </c>
      <c r="C18495" s="67" t="s">
        <v>555</v>
      </c>
      <c r="D18495" s="68" t="s">
        <v>387</v>
      </c>
      <c r="E18495" s="67" t="s">
        <v>388</v>
      </c>
      <c r="F18495" s="68" t="s">
        <v>592</v>
      </c>
      <c r="G18495" s="67" t="s">
        <v>593</v>
      </c>
      <c r="H18495" s="68" t="s">
        <v>363</v>
      </c>
      <c r="I18495" s="69">
        <v>0</v>
      </c>
      <c r="J18495" s="69">
        <v>0</v>
      </c>
      <c r="K18495" s="91"/>
      <c r="L18495" s="91"/>
    </row>
    <row r="18496" spans="2:12" x14ac:dyDescent="0.25">
      <c r="B18496" s="67" t="s">
        <v>554</v>
      </c>
      <c r="C18496" s="67" t="s">
        <v>555</v>
      </c>
      <c r="D18496" s="68" t="s">
        <v>387</v>
      </c>
      <c r="E18496" s="67" t="s">
        <v>388</v>
      </c>
      <c r="F18496" s="68" t="s">
        <v>592</v>
      </c>
      <c r="G18496" s="67" t="s">
        <v>593</v>
      </c>
      <c r="H18496" s="68" t="s">
        <v>362</v>
      </c>
      <c r="I18496" s="69">
        <v>0</v>
      </c>
      <c r="J18496" s="69">
        <v>0</v>
      </c>
      <c r="K18496" s="91"/>
      <c r="L18496" s="91"/>
    </row>
    <row r="18497" spans="2:12" x14ac:dyDescent="0.25">
      <c r="B18497" s="67" t="s">
        <v>554</v>
      </c>
      <c r="C18497" s="67" t="s">
        <v>555</v>
      </c>
      <c r="D18497" s="68" t="s">
        <v>387</v>
      </c>
      <c r="E18497" s="67" t="s">
        <v>388</v>
      </c>
      <c r="F18497" s="68" t="s">
        <v>592</v>
      </c>
      <c r="G18497" s="67" t="s">
        <v>593</v>
      </c>
      <c r="H18497" s="68" t="s">
        <v>363</v>
      </c>
      <c r="I18497" s="69">
        <v>0</v>
      </c>
      <c r="J18497" s="69">
        <v>0</v>
      </c>
      <c r="K18497" s="91"/>
      <c r="L18497" s="91"/>
    </row>
    <row r="18498" spans="2:12" x14ac:dyDescent="0.25">
      <c r="B18498" s="67" t="s">
        <v>554</v>
      </c>
      <c r="C18498" s="67" t="s">
        <v>555</v>
      </c>
      <c r="D18498" s="68" t="s">
        <v>387</v>
      </c>
      <c r="E18498" s="67" t="s">
        <v>388</v>
      </c>
      <c r="F18498" s="68" t="s">
        <v>592</v>
      </c>
      <c r="G18498" s="67" t="s">
        <v>593</v>
      </c>
      <c r="H18498" s="68" t="s">
        <v>364</v>
      </c>
      <c r="I18498" s="69">
        <v>0</v>
      </c>
      <c r="J18498" s="69">
        <v>0</v>
      </c>
      <c r="K18498" s="91"/>
      <c r="L18498" s="91"/>
    </row>
    <row r="18499" spans="2:12" x14ac:dyDescent="0.25">
      <c r="B18499" s="67" t="s">
        <v>554</v>
      </c>
      <c r="C18499" s="67" t="s">
        <v>555</v>
      </c>
      <c r="D18499" s="68" t="s">
        <v>387</v>
      </c>
      <c r="E18499" s="67" t="s">
        <v>388</v>
      </c>
      <c r="F18499" s="68" t="s">
        <v>592</v>
      </c>
      <c r="G18499" s="67" t="s">
        <v>593</v>
      </c>
      <c r="H18499" s="68" t="s">
        <v>362</v>
      </c>
      <c r="I18499" s="69">
        <v>0</v>
      </c>
      <c r="J18499" s="69">
        <v>0</v>
      </c>
      <c r="K18499" s="91"/>
      <c r="L18499" s="91"/>
    </row>
    <row r="18500" spans="2:12" x14ac:dyDescent="0.25">
      <c r="B18500" s="67" t="s">
        <v>554</v>
      </c>
      <c r="C18500" s="67" t="s">
        <v>555</v>
      </c>
      <c r="D18500" s="68" t="s">
        <v>387</v>
      </c>
      <c r="E18500" s="67" t="s">
        <v>388</v>
      </c>
      <c r="F18500" s="68" t="s">
        <v>592</v>
      </c>
      <c r="G18500" s="67" t="s">
        <v>593</v>
      </c>
      <c r="H18500" s="68" t="s">
        <v>363</v>
      </c>
      <c r="I18500" s="69">
        <v>0</v>
      </c>
      <c r="J18500" s="69">
        <v>0</v>
      </c>
      <c r="K18500" s="91"/>
      <c r="L18500" s="91"/>
    </row>
    <row r="18501" spans="2:12" x14ac:dyDescent="0.25">
      <c r="B18501" s="67" t="s">
        <v>554</v>
      </c>
      <c r="C18501" s="67" t="s">
        <v>555</v>
      </c>
      <c r="D18501" s="68" t="s">
        <v>387</v>
      </c>
      <c r="E18501" s="67" t="s">
        <v>388</v>
      </c>
      <c r="F18501" s="68" t="s">
        <v>592</v>
      </c>
      <c r="G18501" s="67" t="s">
        <v>593</v>
      </c>
      <c r="H18501" s="68" t="s">
        <v>363</v>
      </c>
      <c r="I18501" s="69">
        <v>0</v>
      </c>
      <c r="J18501" s="69">
        <v>0</v>
      </c>
      <c r="K18501" s="91"/>
      <c r="L18501" s="91"/>
    </row>
    <row r="18502" spans="2:12" x14ac:dyDescent="0.25">
      <c r="B18502" s="67" t="s">
        <v>554</v>
      </c>
      <c r="C18502" s="67" t="s">
        <v>555</v>
      </c>
      <c r="D18502" s="68" t="s">
        <v>387</v>
      </c>
      <c r="E18502" s="67" t="s">
        <v>388</v>
      </c>
      <c r="F18502" s="68" t="s">
        <v>592</v>
      </c>
      <c r="G18502" s="67" t="s">
        <v>593</v>
      </c>
      <c r="H18502" s="68" t="s">
        <v>362</v>
      </c>
      <c r="I18502" s="69">
        <v>0</v>
      </c>
      <c r="J18502" s="69">
        <v>0</v>
      </c>
      <c r="K18502" s="91"/>
      <c r="L18502" s="91"/>
    </row>
    <row r="18503" spans="2:12" x14ac:dyDescent="0.25">
      <c r="B18503" s="67" t="s">
        <v>554</v>
      </c>
      <c r="C18503" s="67" t="s">
        <v>555</v>
      </c>
      <c r="D18503" s="68" t="s">
        <v>387</v>
      </c>
      <c r="E18503" s="67" t="s">
        <v>388</v>
      </c>
      <c r="F18503" s="68" t="s">
        <v>592</v>
      </c>
      <c r="G18503" s="67" t="s">
        <v>593</v>
      </c>
      <c r="H18503" s="68" t="s">
        <v>363</v>
      </c>
      <c r="I18503" s="69">
        <v>0</v>
      </c>
      <c r="J18503" s="69">
        <v>0</v>
      </c>
      <c r="K18503" s="91"/>
      <c r="L18503" s="91"/>
    </row>
    <row r="18504" spans="2:12" x14ac:dyDescent="0.25">
      <c r="B18504" s="67" t="s">
        <v>554</v>
      </c>
      <c r="C18504" s="67" t="s">
        <v>555</v>
      </c>
      <c r="D18504" s="68" t="s">
        <v>387</v>
      </c>
      <c r="E18504" s="67" t="s">
        <v>388</v>
      </c>
      <c r="F18504" s="68" t="s">
        <v>592</v>
      </c>
      <c r="G18504" s="67" t="s">
        <v>593</v>
      </c>
      <c r="H18504" s="68" t="s">
        <v>364</v>
      </c>
      <c r="I18504" s="69">
        <v>24.305399999999999</v>
      </c>
      <c r="J18504" s="69">
        <v>0</v>
      </c>
      <c r="K18504" s="91"/>
      <c r="L18504" s="91"/>
    </row>
    <row r="18505" spans="2:12" x14ac:dyDescent="0.25">
      <c r="B18505" s="67" t="s">
        <v>554</v>
      </c>
      <c r="C18505" s="67" t="s">
        <v>555</v>
      </c>
      <c r="D18505" s="68" t="s">
        <v>387</v>
      </c>
      <c r="E18505" s="67" t="s">
        <v>388</v>
      </c>
      <c r="F18505" s="68" t="s">
        <v>594</v>
      </c>
      <c r="G18505" s="67" t="s">
        <v>595</v>
      </c>
      <c r="H18505" s="68" t="s">
        <v>362</v>
      </c>
      <c r="I18505" s="69">
        <v>30</v>
      </c>
      <c r="J18505" s="69">
        <v>75.95</v>
      </c>
      <c r="K18505" s="91"/>
      <c r="L18505" s="91"/>
    </row>
    <row r="18506" spans="2:12" x14ac:dyDescent="0.25">
      <c r="B18506" s="67" t="s">
        <v>554</v>
      </c>
      <c r="C18506" s="67" t="s">
        <v>555</v>
      </c>
      <c r="D18506" s="68" t="s">
        <v>387</v>
      </c>
      <c r="E18506" s="67" t="s">
        <v>388</v>
      </c>
      <c r="F18506" s="68" t="s">
        <v>594</v>
      </c>
      <c r="G18506" s="67" t="s">
        <v>595</v>
      </c>
      <c r="H18506" s="68" t="s">
        <v>363</v>
      </c>
      <c r="I18506" s="69">
        <v>12</v>
      </c>
      <c r="J18506" s="69">
        <v>60.364999999999995</v>
      </c>
      <c r="K18506" s="91"/>
      <c r="L18506" s="91"/>
    </row>
    <row r="18507" spans="2:12" x14ac:dyDescent="0.25">
      <c r="B18507" s="67" t="s">
        <v>554</v>
      </c>
      <c r="C18507" s="67" t="s">
        <v>555</v>
      </c>
      <c r="D18507" s="68" t="s">
        <v>387</v>
      </c>
      <c r="E18507" s="67" t="s">
        <v>388</v>
      </c>
      <c r="F18507" s="68" t="s">
        <v>594</v>
      </c>
      <c r="G18507" s="67" t="s">
        <v>595</v>
      </c>
      <c r="H18507" s="68" t="s">
        <v>364</v>
      </c>
      <c r="I18507" s="69">
        <v>0</v>
      </c>
      <c r="J18507" s="69">
        <v>0</v>
      </c>
      <c r="K18507" s="91"/>
      <c r="L18507" s="91"/>
    </row>
    <row r="18508" spans="2:12" x14ac:dyDescent="0.25">
      <c r="B18508" s="67" t="s">
        <v>554</v>
      </c>
      <c r="C18508" s="67" t="s">
        <v>555</v>
      </c>
      <c r="D18508" s="68" t="s">
        <v>387</v>
      </c>
      <c r="E18508" s="67" t="s">
        <v>388</v>
      </c>
      <c r="F18508" s="68" t="s">
        <v>594</v>
      </c>
      <c r="G18508" s="67" t="s">
        <v>595</v>
      </c>
      <c r="H18508" s="68" t="s">
        <v>363</v>
      </c>
      <c r="I18508" s="69">
        <v>0</v>
      </c>
      <c r="J18508" s="69">
        <v>0</v>
      </c>
      <c r="K18508" s="91"/>
      <c r="L18508" s="91"/>
    </row>
    <row r="18509" spans="2:12" x14ac:dyDescent="0.25">
      <c r="B18509" s="67" t="s">
        <v>554</v>
      </c>
      <c r="C18509" s="67" t="s">
        <v>555</v>
      </c>
      <c r="D18509" s="68" t="s">
        <v>387</v>
      </c>
      <c r="E18509" s="67" t="s">
        <v>388</v>
      </c>
      <c r="F18509" s="68" t="s">
        <v>594</v>
      </c>
      <c r="G18509" s="67" t="s">
        <v>595</v>
      </c>
      <c r="H18509" s="68" t="s">
        <v>362</v>
      </c>
      <c r="I18509" s="69">
        <v>0</v>
      </c>
      <c r="J18509" s="69">
        <v>0</v>
      </c>
      <c r="K18509" s="91"/>
      <c r="L18509" s="91"/>
    </row>
    <row r="18510" spans="2:12" x14ac:dyDescent="0.25">
      <c r="B18510" s="67" t="s">
        <v>554</v>
      </c>
      <c r="C18510" s="67" t="s">
        <v>555</v>
      </c>
      <c r="D18510" s="68" t="s">
        <v>387</v>
      </c>
      <c r="E18510" s="67" t="s">
        <v>388</v>
      </c>
      <c r="F18510" s="68" t="s">
        <v>594</v>
      </c>
      <c r="G18510" s="67" t="s">
        <v>595</v>
      </c>
      <c r="H18510" s="68" t="s">
        <v>363</v>
      </c>
      <c r="I18510" s="69">
        <v>42</v>
      </c>
      <c r="J18510" s="69">
        <v>26</v>
      </c>
      <c r="K18510" s="91"/>
      <c r="L18510" s="91"/>
    </row>
    <row r="18511" spans="2:12" x14ac:dyDescent="0.25">
      <c r="B18511" s="67" t="s">
        <v>554</v>
      </c>
      <c r="C18511" s="67" t="s">
        <v>555</v>
      </c>
      <c r="D18511" s="68" t="s">
        <v>387</v>
      </c>
      <c r="E18511" s="67" t="s">
        <v>388</v>
      </c>
      <c r="F18511" s="68" t="s">
        <v>594</v>
      </c>
      <c r="G18511" s="67" t="s">
        <v>595</v>
      </c>
      <c r="H18511" s="68" t="s">
        <v>363</v>
      </c>
      <c r="I18511" s="69">
        <v>0</v>
      </c>
      <c r="J18511" s="69">
        <v>0</v>
      </c>
      <c r="K18511" s="91"/>
      <c r="L18511" s="91"/>
    </row>
    <row r="18512" spans="2:12" x14ac:dyDescent="0.25">
      <c r="B18512" s="67" t="s">
        <v>554</v>
      </c>
      <c r="C18512" s="67" t="s">
        <v>555</v>
      </c>
      <c r="D18512" s="68" t="s">
        <v>387</v>
      </c>
      <c r="E18512" s="67" t="s">
        <v>388</v>
      </c>
      <c r="F18512" s="68" t="s">
        <v>594</v>
      </c>
      <c r="G18512" s="67" t="s">
        <v>595</v>
      </c>
      <c r="H18512" s="68" t="s">
        <v>363</v>
      </c>
      <c r="I18512" s="69">
        <v>0</v>
      </c>
      <c r="J18512" s="69">
        <v>0</v>
      </c>
      <c r="K18512" s="91"/>
      <c r="L18512" s="91"/>
    </row>
    <row r="18513" spans="2:12" x14ac:dyDescent="0.25">
      <c r="B18513" s="67" t="s">
        <v>554</v>
      </c>
      <c r="C18513" s="67" t="s">
        <v>555</v>
      </c>
      <c r="D18513" s="68" t="s">
        <v>387</v>
      </c>
      <c r="E18513" s="67" t="s">
        <v>388</v>
      </c>
      <c r="F18513" s="68" t="s">
        <v>594</v>
      </c>
      <c r="G18513" s="67" t="s">
        <v>595</v>
      </c>
      <c r="H18513" s="68" t="s">
        <v>362</v>
      </c>
      <c r="I18513" s="69">
        <v>0</v>
      </c>
      <c r="J18513" s="69">
        <v>15</v>
      </c>
      <c r="K18513" s="91"/>
      <c r="L18513" s="91"/>
    </row>
    <row r="18514" spans="2:12" x14ac:dyDescent="0.25">
      <c r="B18514" s="67" t="s">
        <v>554</v>
      </c>
      <c r="C18514" s="67" t="s">
        <v>555</v>
      </c>
      <c r="D18514" s="68" t="s">
        <v>387</v>
      </c>
      <c r="E18514" s="67" t="s">
        <v>388</v>
      </c>
      <c r="F18514" s="68" t="s">
        <v>594</v>
      </c>
      <c r="G18514" s="67" t="s">
        <v>595</v>
      </c>
      <c r="H18514" s="68" t="s">
        <v>364</v>
      </c>
      <c r="I18514" s="69">
        <v>0</v>
      </c>
      <c r="J18514" s="69">
        <v>0</v>
      </c>
      <c r="K18514" s="91"/>
      <c r="L18514" s="91"/>
    </row>
    <row r="18515" spans="2:12" x14ac:dyDescent="0.25">
      <c r="B18515" s="67" t="s">
        <v>554</v>
      </c>
      <c r="C18515" s="67" t="s">
        <v>555</v>
      </c>
      <c r="D18515" s="68" t="s">
        <v>387</v>
      </c>
      <c r="E18515" s="67" t="s">
        <v>388</v>
      </c>
      <c r="F18515" s="68" t="s">
        <v>594</v>
      </c>
      <c r="G18515" s="67" t="s">
        <v>595</v>
      </c>
      <c r="H18515" s="68" t="s">
        <v>362</v>
      </c>
      <c r="I18515" s="69">
        <v>45</v>
      </c>
      <c r="J18515" s="69">
        <v>30</v>
      </c>
      <c r="K18515" s="91"/>
      <c r="L18515" s="91"/>
    </row>
    <row r="18516" spans="2:12" x14ac:dyDescent="0.25">
      <c r="B18516" s="67" t="s">
        <v>554</v>
      </c>
      <c r="C18516" s="67" t="s">
        <v>555</v>
      </c>
      <c r="D18516" s="68" t="s">
        <v>387</v>
      </c>
      <c r="E18516" s="67" t="s">
        <v>388</v>
      </c>
      <c r="F18516" s="68" t="s">
        <v>594</v>
      </c>
      <c r="G18516" s="67" t="s">
        <v>595</v>
      </c>
      <c r="H18516" s="68" t="s">
        <v>363</v>
      </c>
      <c r="I18516" s="69">
        <v>137</v>
      </c>
      <c r="J18516" s="69">
        <v>138</v>
      </c>
      <c r="K18516" s="91"/>
      <c r="L18516" s="91"/>
    </row>
    <row r="18517" spans="2:12" x14ac:dyDescent="0.25">
      <c r="B18517" s="67" t="s">
        <v>554</v>
      </c>
      <c r="C18517" s="67" t="s">
        <v>555</v>
      </c>
      <c r="D18517" s="68" t="s">
        <v>387</v>
      </c>
      <c r="E18517" s="67" t="s">
        <v>388</v>
      </c>
      <c r="F18517" s="68" t="s">
        <v>594</v>
      </c>
      <c r="G18517" s="67" t="s">
        <v>595</v>
      </c>
      <c r="H18517" s="68" t="s">
        <v>364</v>
      </c>
      <c r="I18517" s="69">
        <v>5</v>
      </c>
      <c r="J18517" s="69">
        <v>0</v>
      </c>
      <c r="K18517" s="91"/>
      <c r="L18517" s="91"/>
    </row>
    <row r="18518" spans="2:12" x14ac:dyDescent="0.25">
      <c r="B18518" s="67" t="s">
        <v>554</v>
      </c>
      <c r="C18518" s="67" t="s">
        <v>555</v>
      </c>
      <c r="D18518" s="68" t="s">
        <v>387</v>
      </c>
      <c r="E18518" s="67" t="s">
        <v>388</v>
      </c>
      <c r="F18518" s="68" t="s">
        <v>594</v>
      </c>
      <c r="G18518" s="67" t="s">
        <v>595</v>
      </c>
      <c r="H18518" s="68" t="s">
        <v>363</v>
      </c>
      <c r="I18518" s="69">
        <v>5</v>
      </c>
      <c r="J18518" s="69">
        <v>18</v>
      </c>
      <c r="K18518" s="91"/>
      <c r="L18518" s="91"/>
    </row>
    <row r="18519" spans="2:12" x14ac:dyDescent="0.25">
      <c r="B18519" s="67" t="s">
        <v>554</v>
      </c>
      <c r="C18519" s="67" t="s">
        <v>555</v>
      </c>
      <c r="D18519" s="68" t="s">
        <v>387</v>
      </c>
      <c r="E18519" s="67" t="s">
        <v>388</v>
      </c>
      <c r="F18519" s="68" t="s">
        <v>594</v>
      </c>
      <c r="G18519" s="67" t="s">
        <v>595</v>
      </c>
      <c r="H18519" s="68" t="s">
        <v>362</v>
      </c>
      <c r="I18519" s="69">
        <v>0</v>
      </c>
      <c r="J18519" s="69">
        <v>0</v>
      </c>
      <c r="K18519" s="91"/>
      <c r="L18519" s="91"/>
    </row>
    <row r="18520" spans="2:12" x14ac:dyDescent="0.25">
      <c r="B18520" s="67" t="s">
        <v>554</v>
      </c>
      <c r="C18520" s="67" t="s">
        <v>555</v>
      </c>
      <c r="D18520" s="68" t="s">
        <v>387</v>
      </c>
      <c r="E18520" s="67" t="s">
        <v>388</v>
      </c>
      <c r="F18520" s="68" t="s">
        <v>594</v>
      </c>
      <c r="G18520" s="67" t="s">
        <v>595</v>
      </c>
      <c r="H18520" s="68" t="s">
        <v>363</v>
      </c>
      <c r="I18520" s="69">
        <v>23</v>
      </c>
      <c r="J18520" s="69">
        <v>17</v>
      </c>
      <c r="K18520" s="91"/>
      <c r="L18520" s="91"/>
    </row>
    <row r="18521" spans="2:12" x14ac:dyDescent="0.25">
      <c r="B18521" s="67" t="s">
        <v>554</v>
      </c>
      <c r="C18521" s="67" t="s">
        <v>555</v>
      </c>
      <c r="D18521" s="68" t="s">
        <v>387</v>
      </c>
      <c r="E18521" s="67" t="s">
        <v>388</v>
      </c>
      <c r="F18521" s="68" t="s">
        <v>594</v>
      </c>
      <c r="G18521" s="67" t="s">
        <v>595</v>
      </c>
      <c r="H18521" s="68" t="s">
        <v>364</v>
      </c>
      <c r="I18521" s="69">
        <v>8</v>
      </c>
      <c r="J18521" s="69">
        <v>0</v>
      </c>
      <c r="K18521" s="91"/>
      <c r="L18521" s="91"/>
    </row>
    <row r="18522" spans="2:12" x14ac:dyDescent="0.25">
      <c r="B18522" s="67" t="s">
        <v>554</v>
      </c>
      <c r="C18522" s="67" t="s">
        <v>555</v>
      </c>
      <c r="D18522" s="68" t="s">
        <v>387</v>
      </c>
      <c r="E18522" s="67" t="s">
        <v>388</v>
      </c>
      <c r="F18522" s="68" t="s">
        <v>594</v>
      </c>
      <c r="G18522" s="67" t="s">
        <v>595</v>
      </c>
      <c r="H18522" s="68" t="s">
        <v>363</v>
      </c>
      <c r="I18522" s="69">
        <v>0</v>
      </c>
      <c r="J18522" s="69">
        <v>4</v>
      </c>
      <c r="K18522" s="91"/>
      <c r="L18522" s="91"/>
    </row>
    <row r="18523" spans="2:12" x14ac:dyDescent="0.25">
      <c r="B18523" s="67" t="s">
        <v>554</v>
      </c>
      <c r="C18523" s="67" t="s">
        <v>555</v>
      </c>
      <c r="D18523" s="68" t="s">
        <v>387</v>
      </c>
      <c r="E18523" s="67" t="s">
        <v>388</v>
      </c>
      <c r="F18523" s="68" t="s">
        <v>594</v>
      </c>
      <c r="G18523" s="67" t="s">
        <v>595</v>
      </c>
      <c r="H18523" s="68" t="s">
        <v>364</v>
      </c>
      <c r="I18523" s="69">
        <v>20</v>
      </c>
      <c r="J18523" s="69">
        <v>12</v>
      </c>
      <c r="K18523" s="91"/>
      <c r="L18523" s="91"/>
    </row>
    <row r="18524" spans="2:12" x14ac:dyDescent="0.25">
      <c r="B18524" s="67" t="s">
        <v>554</v>
      </c>
      <c r="C18524" s="67" t="s">
        <v>555</v>
      </c>
      <c r="D18524" s="68" t="s">
        <v>387</v>
      </c>
      <c r="E18524" s="67" t="s">
        <v>388</v>
      </c>
      <c r="F18524" s="68" t="s">
        <v>594</v>
      </c>
      <c r="G18524" s="67" t="s">
        <v>595</v>
      </c>
      <c r="H18524" s="68" t="s">
        <v>363</v>
      </c>
      <c r="I18524" s="69">
        <v>0</v>
      </c>
      <c r="J18524" s="69">
        <v>3</v>
      </c>
      <c r="K18524" s="91"/>
      <c r="L18524" s="91"/>
    </row>
    <row r="18525" spans="2:12" x14ac:dyDescent="0.25">
      <c r="B18525" s="67" t="s">
        <v>554</v>
      </c>
      <c r="C18525" s="67" t="s">
        <v>555</v>
      </c>
      <c r="D18525" s="68" t="s">
        <v>387</v>
      </c>
      <c r="E18525" s="67" t="s">
        <v>388</v>
      </c>
      <c r="F18525" s="68" t="s">
        <v>594</v>
      </c>
      <c r="G18525" s="67" t="s">
        <v>595</v>
      </c>
      <c r="H18525" s="68" t="s">
        <v>362</v>
      </c>
      <c r="I18525" s="69">
        <v>40</v>
      </c>
      <c r="J18525" s="69">
        <v>15</v>
      </c>
      <c r="K18525" s="91"/>
      <c r="L18525" s="91"/>
    </row>
    <row r="18526" spans="2:12" x14ac:dyDescent="0.25">
      <c r="B18526" s="67" t="s">
        <v>554</v>
      </c>
      <c r="C18526" s="67" t="s">
        <v>555</v>
      </c>
      <c r="D18526" s="68" t="s">
        <v>387</v>
      </c>
      <c r="E18526" s="67" t="s">
        <v>388</v>
      </c>
      <c r="F18526" s="68" t="s">
        <v>594</v>
      </c>
      <c r="G18526" s="67" t="s">
        <v>595</v>
      </c>
      <c r="H18526" s="68" t="s">
        <v>363</v>
      </c>
      <c r="I18526" s="69">
        <v>24</v>
      </c>
      <c r="J18526" s="69">
        <v>24</v>
      </c>
      <c r="K18526" s="91"/>
      <c r="L18526" s="91"/>
    </row>
    <row r="18527" spans="2:12" x14ac:dyDescent="0.25">
      <c r="B18527" s="67" t="s">
        <v>554</v>
      </c>
      <c r="C18527" s="67" t="s">
        <v>555</v>
      </c>
      <c r="D18527" s="68" t="s">
        <v>387</v>
      </c>
      <c r="E18527" s="67" t="s">
        <v>388</v>
      </c>
      <c r="F18527" s="68" t="s">
        <v>594</v>
      </c>
      <c r="G18527" s="67" t="s">
        <v>595</v>
      </c>
      <c r="H18527" s="68" t="s">
        <v>364</v>
      </c>
      <c r="I18527" s="69">
        <v>0</v>
      </c>
      <c r="J18527" s="69">
        <v>0</v>
      </c>
      <c r="K18527" s="91"/>
      <c r="L18527" s="91"/>
    </row>
    <row r="18528" spans="2:12" x14ac:dyDescent="0.25">
      <c r="B18528" s="67" t="s">
        <v>554</v>
      </c>
      <c r="C18528" s="67" t="s">
        <v>555</v>
      </c>
      <c r="D18528" s="68" t="s">
        <v>387</v>
      </c>
      <c r="E18528" s="67" t="s">
        <v>388</v>
      </c>
      <c r="F18528" s="68" t="s">
        <v>594</v>
      </c>
      <c r="G18528" s="67" t="s">
        <v>595</v>
      </c>
      <c r="H18528" s="68" t="s">
        <v>363</v>
      </c>
      <c r="I18528" s="69">
        <v>2</v>
      </c>
      <c r="J18528" s="69">
        <v>2</v>
      </c>
      <c r="K18528" s="91"/>
      <c r="L18528" s="91"/>
    </row>
    <row r="18529" spans="2:12" x14ac:dyDescent="0.25">
      <c r="B18529" s="67" t="s">
        <v>554</v>
      </c>
      <c r="C18529" s="67" t="s">
        <v>555</v>
      </c>
      <c r="D18529" s="68" t="s">
        <v>387</v>
      </c>
      <c r="E18529" s="67" t="s">
        <v>388</v>
      </c>
      <c r="F18529" s="68" t="s">
        <v>594</v>
      </c>
      <c r="G18529" s="67" t="s">
        <v>595</v>
      </c>
      <c r="H18529" s="68" t="s">
        <v>362</v>
      </c>
      <c r="I18529" s="69">
        <v>34</v>
      </c>
      <c r="J18529" s="69">
        <v>27</v>
      </c>
      <c r="K18529" s="91"/>
      <c r="L18529" s="91"/>
    </row>
    <row r="18530" spans="2:12" x14ac:dyDescent="0.25">
      <c r="B18530" s="67" t="s">
        <v>554</v>
      </c>
      <c r="C18530" s="67" t="s">
        <v>555</v>
      </c>
      <c r="D18530" s="68" t="s">
        <v>387</v>
      </c>
      <c r="E18530" s="67" t="s">
        <v>388</v>
      </c>
      <c r="F18530" s="68" t="s">
        <v>594</v>
      </c>
      <c r="G18530" s="67" t="s">
        <v>595</v>
      </c>
      <c r="H18530" s="68" t="s">
        <v>363</v>
      </c>
      <c r="I18530" s="69">
        <v>40</v>
      </c>
      <c r="J18530" s="69">
        <v>53</v>
      </c>
      <c r="K18530" s="91"/>
      <c r="L18530" s="91"/>
    </row>
    <row r="18531" spans="2:12" x14ac:dyDescent="0.25">
      <c r="B18531" s="67" t="s">
        <v>554</v>
      </c>
      <c r="C18531" s="67" t="s">
        <v>555</v>
      </c>
      <c r="D18531" s="68" t="s">
        <v>387</v>
      </c>
      <c r="E18531" s="67" t="s">
        <v>388</v>
      </c>
      <c r="F18531" s="68" t="s">
        <v>594</v>
      </c>
      <c r="G18531" s="67" t="s">
        <v>595</v>
      </c>
      <c r="H18531" s="68" t="s">
        <v>362</v>
      </c>
      <c r="I18531" s="69">
        <v>0</v>
      </c>
      <c r="J18531" s="69">
        <v>0</v>
      </c>
      <c r="K18531" s="91"/>
      <c r="L18531" s="91"/>
    </row>
    <row r="18532" spans="2:12" x14ac:dyDescent="0.25">
      <c r="B18532" s="67" t="s">
        <v>554</v>
      </c>
      <c r="C18532" s="67" t="s">
        <v>555</v>
      </c>
      <c r="D18532" s="68" t="s">
        <v>387</v>
      </c>
      <c r="E18532" s="67" t="s">
        <v>388</v>
      </c>
      <c r="F18532" s="68" t="s">
        <v>594</v>
      </c>
      <c r="G18532" s="67" t="s">
        <v>595</v>
      </c>
      <c r="H18532" s="68" t="s">
        <v>363</v>
      </c>
      <c r="I18532" s="69">
        <v>0</v>
      </c>
      <c r="J18532" s="69">
        <v>0</v>
      </c>
      <c r="K18532" s="91"/>
      <c r="L18532" s="91"/>
    </row>
    <row r="18533" spans="2:12" x14ac:dyDescent="0.25">
      <c r="B18533" s="67" t="s">
        <v>554</v>
      </c>
      <c r="C18533" s="67" t="s">
        <v>555</v>
      </c>
      <c r="D18533" s="68" t="s">
        <v>387</v>
      </c>
      <c r="E18533" s="67" t="s">
        <v>388</v>
      </c>
      <c r="F18533" s="68" t="s">
        <v>594</v>
      </c>
      <c r="G18533" s="67" t="s">
        <v>595</v>
      </c>
      <c r="H18533" s="68" t="s">
        <v>364</v>
      </c>
      <c r="I18533" s="69">
        <v>0</v>
      </c>
      <c r="J18533" s="69">
        <v>0</v>
      </c>
      <c r="K18533" s="91"/>
      <c r="L18533" s="91"/>
    </row>
    <row r="18534" spans="2:12" x14ac:dyDescent="0.25">
      <c r="B18534" s="67" t="s">
        <v>554</v>
      </c>
      <c r="C18534" s="67" t="s">
        <v>555</v>
      </c>
      <c r="D18534" s="68" t="s">
        <v>387</v>
      </c>
      <c r="E18534" s="67" t="s">
        <v>388</v>
      </c>
      <c r="F18534" s="68" t="s">
        <v>594</v>
      </c>
      <c r="G18534" s="67" t="s">
        <v>595</v>
      </c>
      <c r="H18534" s="68" t="s">
        <v>363</v>
      </c>
      <c r="I18534" s="69">
        <v>0</v>
      </c>
      <c r="J18534" s="69">
        <v>0</v>
      </c>
      <c r="K18534" s="91"/>
      <c r="L18534" s="91"/>
    </row>
    <row r="18535" spans="2:12" x14ac:dyDescent="0.25">
      <c r="B18535" s="67" t="s">
        <v>554</v>
      </c>
      <c r="C18535" s="67" t="s">
        <v>555</v>
      </c>
      <c r="D18535" s="68" t="s">
        <v>387</v>
      </c>
      <c r="E18535" s="67" t="s">
        <v>388</v>
      </c>
      <c r="F18535" s="68" t="s">
        <v>594</v>
      </c>
      <c r="G18535" s="67" t="s">
        <v>595</v>
      </c>
      <c r="H18535" s="68" t="s">
        <v>362</v>
      </c>
      <c r="I18535" s="69">
        <v>0</v>
      </c>
      <c r="J18535" s="69">
        <v>0</v>
      </c>
      <c r="K18535" s="91"/>
      <c r="L18535" s="91"/>
    </row>
    <row r="18536" spans="2:12" x14ac:dyDescent="0.25">
      <c r="B18536" s="67" t="s">
        <v>554</v>
      </c>
      <c r="C18536" s="67" t="s">
        <v>555</v>
      </c>
      <c r="D18536" s="68" t="s">
        <v>387</v>
      </c>
      <c r="E18536" s="67" t="s">
        <v>388</v>
      </c>
      <c r="F18536" s="68" t="s">
        <v>594</v>
      </c>
      <c r="G18536" s="67" t="s">
        <v>595</v>
      </c>
      <c r="H18536" s="68" t="s">
        <v>362</v>
      </c>
      <c r="I18536" s="69">
        <v>89</v>
      </c>
      <c r="J18536" s="69">
        <v>171</v>
      </c>
      <c r="K18536" s="91"/>
      <c r="L18536" s="91"/>
    </row>
    <row r="18537" spans="2:12" x14ac:dyDescent="0.25">
      <c r="B18537" s="67" t="s">
        <v>554</v>
      </c>
      <c r="C18537" s="67" t="s">
        <v>555</v>
      </c>
      <c r="D18537" s="68" t="s">
        <v>387</v>
      </c>
      <c r="E18537" s="67" t="s">
        <v>388</v>
      </c>
      <c r="F18537" s="68" t="s">
        <v>594</v>
      </c>
      <c r="G18537" s="67" t="s">
        <v>595</v>
      </c>
      <c r="H18537" s="68" t="s">
        <v>363</v>
      </c>
      <c r="I18537" s="69">
        <v>100</v>
      </c>
      <c r="J18537" s="69">
        <v>94</v>
      </c>
      <c r="K18537" s="91"/>
      <c r="L18537" s="91"/>
    </row>
    <row r="18538" spans="2:12" x14ac:dyDescent="0.25">
      <c r="B18538" s="67" t="s">
        <v>554</v>
      </c>
      <c r="C18538" s="67" t="s">
        <v>555</v>
      </c>
      <c r="D18538" s="68" t="s">
        <v>387</v>
      </c>
      <c r="E18538" s="67" t="s">
        <v>388</v>
      </c>
      <c r="F18538" s="68" t="s">
        <v>594</v>
      </c>
      <c r="G18538" s="67" t="s">
        <v>595</v>
      </c>
      <c r="H18538" s="68" t="s">
        <v>364</v>
      </c>
      <c r="I18538" s="69">
        <v>18</v>
      </c>
      <c r="J18538" s="69">
        <v>50</v>
      </c>
      <c r="K18538" s="91"/>
      <c r="L18538" s="91"/>
    </row>
    <row r="18539" spans="2:12" x14ac:dyDescent="0.25">
      <c r="B18539" s="67" t="s">
        <v>554</v>
      </c>
      <c r="C18539" s="67" t="s">
        <v>555</v>
      </c>
      <c r="D18539" s="68" t="s">
        <v>387</v>
      </c>
      <c r="E18539" s="67" t="s">
        <v>388</v>
      </c>
      <c r="F18539" s="68" t="s">
        <v>594</v>
      </c>
      <c r="G18539" s="67" t="s">
        <v>595</v>
      </c>
      <c r="H18539" s="68" t="s">
        <v>362</v>
      </c>
      <c r="I18539" s="69">
        <v>1</v>
      </c>
      <c r="J18539" s="69">
        <v>2</v>
      </c>
      <c r="K18539" s="91"/>
      <c r="L18539" s="91"/>
    </row>
    <row r="18540" spans="2:12" x14ac:dyDescent="0.25">
      <c r="B18540" s="67" t="s">
        <v>554</v>
      </c>
      <c r="C18540" s="67" t="s">
        <v>555</v>
      </c>
      <c r="D18540" s="68" t="s">
        <v>387</v>
      </c>
      <c r="E18540" s="67" t="s">
        <v>388</v>
      </c>
      <c r="F18540" s="68" t="s">
        <v>594</v>
      </c>
      <c r="G18540" s="67" t="s">
        <v>595</v>
      </c>
      <c r="H18540" s="68" t="s">
        <v>363</v>
      </c>
      <c r="I18540" s="69">
        <v>0</v>
      </c>
      <c r="J18540" s="69">
        <v>8</v>
      </c>
      <c r="K18540" s="91"/>
      <c r="L18540" s="91"/>
    </row>
    <row r="18541" spans="2:12" x14ac:dyDescent="0.25">
      <c r="B18541" s="67" t="s">
        <v>554</v>
      </c>
      <c r="C18541" s="67" t="s">
        <v>555</v>
      </c>
      <c r="D18541" s="68" t="s">
        <v>387</v>
      </c>
      <c r="E18541" s="67" t="s">
        <v>388</v>
      </c>
      <c r="F18541" s="68" t="s">
        <v>594</v>
      </c>
      <c r="G18541" s="67" t="s">
        <v>595</v>
      </c>
      <c r="H18541" s="68" t="s">
        <v>364</v>
      </c>
      <c r="I18541" s="69">
        <v>0</v>
      </c>
      <c r="J18541" s="69">
        <v>0</v>
      </c>
      <c r="K18541" s="91"/>
      <c r="L18541" s="91"/>
    </row>
    <row r="18542" spans="2:12" x14ac:dyDescent="0.25">
      <c r="B18542" s="67" t="s">
        <v>554</v>
      </c>
      <c r="C18542" s="67" t="s">
        <v>555</v>
      </c>
      <c r="D18542" s="68" t="s">
        <v>387</v>
      </c>
      <c r="E18542" s="67" t="s">
        <v>388</v>
      </c>
      <c r="F18542" s="68" t="s">
        <v>594</v>
      </c>
      <c r="G18542" s="67" t="s">
        <v>595</v>
      </c>
      <c r="H18542" s="68" t="s">
        <v>362</v>
      </c>
      <c r="I18542" s="69">
        <v>35</v>
      </c>
      <c r="J18542" s="69">
        <v>20</v>
      </c>
      <c r="K18542" s="91"/>
      <c r="L18542" s="91"/>
    </row>
    <row r="18543" spans="2:12" x14ac:dyDescent="0.25">
      <c r="B18543" s="67" t="s">
        <v>554</v>
      </c>
      <c r="C18543" s="67" t="s">
        <v>555</v>
      </c>
      <c r="D18543" s="68" t="s">
        <v>387</v>
      </c>
      <c r="E18543" s="67" t="s">
        <v>388</v>
      </c>
      <c r="F18543" s="68" t="s">
        <v>594</v>
      </c>
      <c r="G18543" s="67" t="s">
        <v>595</v>
      </c>
      <c r="H18543" s="68" t="s">
        <v>363</v>
      </c>
      <c r="I18543" s="69">
        <v>103</v>
      </c>
      <c r="J18543" s="69">
        <v>83</v>
      </c>
      <c r="K18543" s="91"/>
      <c r="L18543" s="91"/>
    </row>
    <row r="18544" spans="2:12" x14ac:dyDescent="0.25">
      <c r="B18544" s="67" t="s">
        <v>554</v>
      </c>
      <c r="C18544" s="67" t="s">
        <v>555</v>
      </c>
      <c r="D18544" s="68" t="s">
        <v>387</v>
      </c>
      <c r="E18544" s="67" t="s">
        <v>388</v>
      </c>
      <c r="F18544" s="68" t="s">
        <v>594</v>
      </c>
      <c r="G18544" s="67" t="s">
        <v>595</v>
      </c>
      <c r="H18544" s="68" t="s">
        <v>364</v>
      </c>
      <c r="I18544" s="69">
        <v>0</v>
      </c>
      <c r="J18544" s="69">
        <v>0</v>
      </c>
      <c r="K18544" s="91"/>
      <c r="L18544" s="91"/>
    </row>
    <row r="18545" spans="2:12" x14ac:dyDescent="0.25">
      <c r="B18545" s="67" t="s">
        <v>554</v>
      </c>
      <c r="C18545" s="67" t="s">
        <v>555</v>
      </c>
      <c r="D18545" s="68" t="s">
        <v>387</v>
      </c>
      <c r="E18545" s="67" t="s">
        <v>388</v>
      </c>
      <c r="F18545" s="68" t="s">
        <v>594</v>
      </c>
      <c r="G18545" s="67" t="s">
        <v>595</v>
      </c>
      <c r="H18545" s="68" t="s">
        <v>362</v>
      </c>
      <c r="I18545" s="69">
        <v>94</v>
      </c>
      <c r="J18545" s="69">
        <v>153</v>
      </c>
      <c r="K18545" s="91"/>
      <c r="L18545" s="91"/>
    </row>
    <row r="18546" spans="2:12" x14ac:dyDescent="0.25">
      <c r="B18546" s="67" t="s">
        <v>554</v>
      </c>
      <c r="C18546" s="67" t="s">
        <v>555</v>
      </c>
      <c r="D18546" s="68" t="s">
        <v>387</v>
      </c>
      <c r="E18546" s="67" t="s">
        <v>388</v>
      </c>
      <c r="F18546" s="68" t="s">
        <v>594</v>
      </c>
      <c r="G18546" s="67" t="s">
        <v>595</v>
      </c>
      <c r="H18546" s="68" t="s">
        <v>363</v>
      </c>
      <c r="I18546" s="69">
        <v>114</v>
      </c>
      <c r="J18546" s="69">
        <v>161</v>
      </c>
      <c r="K18546" s="91"/>
      <c r="L18546" s="91"/>
    </row>
    <row r="18547" spans="2:12" x14ac:dyDescent="0.25">
      <c r="B18547" s="67" t="s">
        <v>554</v>
      </c>
      <c r="C18547" s="67" t="s">
        <v>555</v>
      </c>
      <c r="D18547" s="68" t="s">
        <v>387</v>
      </c>
      <c r="E18547" s="67" t="s">
        <v>388</v>
      </c>
      <c r="F18547" s="68" t="s">
        <v>594</v>
      </c>
      <c r="G18547" s="67" t="s">
        <v>595</v>
      </c>
      <c r="H18547" s="68" t="s">
        <v>362</v>
      </c>
      <c r="I18547" s="69">
        <v>50</v>
      </c>
      <c r="J18547" s="69">
        <v>50</v>
      </c>
      <c r="K18547" s="91"/>
      <c r="L18547" s="91"/>
    </row>
    <row r="18548" spans="2:12" x14ac:dyDescent="0.25">
      <c r="B18548" s="67" t="s">
        <v>554</v>
      </c>
      <c r="C18548" s="67" t="s">
        <v>555</v>
      </c>
      <c r="D18548" s="68" t="s">
        <v>387</v>
      </c>
      <c r="E18548" s="67" t="s">
        <v>388</v>
      </c>
      <c r="F18548" s="68" t="s">
        <v>594</v>
      </c>
      <c r="G18548" s="67" t="s">
        <v>595</v>
      </c>
      <c r="H18548" s="68" t="s">
        <v>363</v>
      </c>
      <c r="I18548" s="69">
        <v>152</v>
      </c>
      <c r="J18548" s="69">
        <v>182</v>
      </c>
      <c r="K18548" s="91"/>
      <c r="L18548" s="91"/>
    </row>
    <row r="18549" spans="2:12" x14ac:dyDescent="0.25">
      <c r="B18549" s="67" t="s">
        <v>554</v>
      </c>
      <c r="C18549" s="67" t="s">
        <v>555</v>
      </c>
      <c r="D18549" s="68" t="s">
        <v>387</v>
      </c>
      <c r="E18549" s="67" t="s">
        <v>388</v>
      </c>
      <c r="F18549" s="68" t="s">
        <v>594</v>
      </c>
      <c r="G18549" s="67" t="s">
        <v>595</v>
      </c>
      <c r="H18549" s="68" t="s">
        <v>364</v>
      </c>
      <c r="I18549" s="69">
        <v>66</v>
      </c>
      <c r="J18549" s="69">
        <v>46</v>
      </c>
      <c r="K18549" s="91"/>
      <c r="L18549" s="91"/>
    </row>
    <row r="18550" spans="2:12" x14ac:dyDescent="0.25">
      <c r="B18550" s="67" t="s">
        <v>554</v>
      </c>
      <c r="C18550" s="67" t="s">
        <v>555</v>
      </c>
      <c r="D18550" s="68" t="s">
        <v>387</v>
      </c>
      <c r="E18550" s="67" t="s">
        <v>388</v>
      </c>
      <c r="F18550" s="68" t="s">
        <v>594</v>
      </c>
      <c r="G18550" s="67" t="s">
        <v>595</v>
      </c>
      <c r="H18550" s="68" t="s">
        <v>362</v>
      </c>
      <c r="I18550" s="69">
        <v>0</v>
      </c>
      <c r="J18550" s="69">
        <v>0</v>
      </c>
      <c r="K18550" s="91"/>
      <c r="L18550" s="91"/>
    </row>
    <row r="18551" spans="2:12" x14ac:dyDescent="0.25">
      <c r="B18551" s="67" t="s">
        <v>554</v>
      </c>
      <c r="C18551" s="67" t="s">
        <v>555</v>
      </c>
      <c r="D18551" s="68" t="s">
        <v>387</v>
      </c>
      <c r="E18551" s="67" t="s">
        <v>388</v>
      </c>
      <c r="F18551" s="68" t="s">
        <v>594</v>
      </c>
      <c r="G18551" s="67" t="s">
        <v>595</v>
      </c>
      <c r="H18551" s="68" t="s">
        <v>363</v>
      </c>
      <c r="I18551" s="69">
        <v>0</v>
      </c>
      <c r="J18551" s="69">
        <v>0</v>
      </c>
      <c r="K18551" s="91"/>
      <c r="L18551" s="91"/>
    </row>
    <row r="18552" spans="2:12" x14ac:dyDescent="0.25">
      <c r="B18552" s="67" t="s">
        <v>554</v>
      </c>
      <c r="C18552" s="67" t="s">
        <v>555</v>
      </c>
      <c r="D18552" s="68" t="s">
        <v>387</v>
      </c>
      <c r="E18552" s="67" t="s">
        <v>388</v>
      </c>
      <c r="F18552" s="68" t="s">
        <v>594</v>
      </c>
      <c r="G18552" s="67" t="s">
        <v>595</v>
      </c>
      <c r="H18552" s="68" t="s">
        <v>364</v>
      </c>
      <c r="I18552" s="69">
        <v>0</v>
      </c>
      <c r="J18552" s="69">
        <v>10</v>
      </c>
      <c r="K18552" s="91"/>
      <c r="L18552" s="91"/>
    </row>
    <row r="18553" spans="2:12" x14ac:dyDescent="0.25">
      <c r="B18553" s="67" t="s">
        <v>554</v>
      </c>
      <c r="C18553" s="67" t="s">
        <v>555</v>
      </c>
      <c r="D18553" s="68" t="s">
        <v>387</v>
      </c>
      <c r="E18553" s="67" t="s">
        <v>388</v>
      </c>
      <c r="F18553" s="68" t="s">
        <v>594</v>
      </c>
      <c r="G18553" s="67" t="s">
        <v>595</v>
      </c>
      <c r="H18553" s="68" t="s">
        <v>362</v>
      </c>
      <c r="I18553" s="69">
        <v>0</v>
      </c>
      <c r="J18553" s="69">
        <v>0</v>
      </c>
      <c r="K18553" s="91"/>
      <c r="L18553" s="91"/>
    </row>
    <row r="18554" spans="2:12" x14ac:dyDescent="0.25">
      <c r="B18554" s="67" t="s">
        <v>554</v>
      </c>
      <c r="C18554" s="67" t="s">
        <v>555</v>
      </c>
      <c r="D18554" s="68" t="s">
        <v>387</v>
      </c>
      <c r="E18554" s="67" t="s">
        <v>388</v>
      </c>
      <c r="F18554" s="68" t="s">
        <v>594</v>
      </c>
      <c r="G18554" s="67" t="s">
        <v>595</v>
      </c>
      <c r="H18554" s="68" t="s">
        <v>362</v>
      </c>
      <c r="I18554" s="69">
        <v>0</v>
      </c>
      <c r="J18554" s="69">
        <v>17</v>
      </c>
      <c r="K18554" s="91"/>
      <c r="L18554" s="91"/>
    </row>
    <row r="18555" spans="2:12" x14ac:dyDescent="0.25">
      <c r="B18555" s="67" t="s">
        <v>554</v>
      </c>
      <c r="C18555" s="67" t="s">
        <v>555</v>
      </c>
      <c r="D18555" s="68" t="s">
        <v>387</v>
      </c>
      <c r="E18555" s="67" t="s">
        <v>388</v>
      </c>
      <c r="F18555" s="68" t="s">
        <v>594</v>
      </c>
      <c r="G18555" s="67" t="s">
        <v>595</v>
      </c>
      <c r="H18555" s="68" t="s">
        <v>363</v>
      </c>
      <c r="I18555" s="69">
        <v>94</v>
      </c>
      <c r="J18555" s="69">
        <v>76</v>
      </c>
      <c r="K18555" s="91"/>
      <c r="L18555" s="91"/>
    </row>
    <row r="18556" spans="2:12" x14ac:dyDescent="0.25">
      <c r="B18556" s="67" t="s">
        <v>554</v>
      </c>
      <c r="C18556" s="67" t="s">
        <v>555</v>
      </c>
      <c r="D18556" s="68" t="s">
        <v>387</v>
      </c>
      <c r="E18556" s="67" t="s">
        <v>388</v>
      </c>
      <c r="F18556" s="68" t="s">
        <v>594</v>
      </c>
      <c r="G18556" s="67" t="s">
        <v>595</v>
      </c>
      <c r="H18556" s="68" t="s">
        <v>364</v>
      </c>
      <c r="I18556" s="69">
        <v>17</v>
      </c>
      <c r="J18556" s="69">
        <v>22</v>
      </c>
      <c r="K18556" s="91"/>
      <c r="L18556" s="91"/>
    </row>
    <row r="18557" spans="2:12" x14ac:dyDescent="0.25">
      <c r="B18557" s="67" t="s">
        <v>554</v>
      </c>
      <c r="C18557" s="67" t="s">
        <v>555</v>
      </c>
      <c r="D18557" s="68" t="s">
        <v>387</v>
      </c>
      <c r="E18557" s="67" t="s">
        <v>388</v>
      </c>
      <c r="F18557" s="68" t="s">
        <v>594</v>
      </c>
      <c r="G18557" s="67" t="s">
        <v>595</v>
      </c>
      <c r="H18557" s="68" t="s">
        <v>362</v>
      </c>
      <c r="I18557" s="69">
        <v>10</v>
      </c>
      <c r="J18557" s="69">
        <v>10</v>
      </c>
      <c r="K18557" s="91"/>
      <c r="L18557" s="91"/>
    </row>
    <row r="18558" spans="2:12" x14ac:dyDescent="0.25">
      <c r="B18558" s="67" t="s">
        <v>554</v>
      </c>
      <c r="C18558" s="67" t="s">
        <v>555</v>
      </c>
      <c r="D18558" s="68" t="s">
        <v>387</v>
      </c>
      <c r="E18558" s="67" t="s">
        <v>388</v>
      </c>
      <c r="F18558" s="68" t="s">
        <v>594</v>
      </c>
      <c r="G18558" s="67" t="s">
        <v>595</v>
      </c>
      <c r="H18558" s="68" t="s">
        <v>363</v>
      </c>
      <c r="I18558" s="69">
        <v>0</v>
      </c>
      <c r="J18558" s="69">
        <v>0</v>
      </c>
      <c r="K18558" s="91"/>
      <c r="L18558" s="91"/>
    </row>
    <row r="18559" spans="2:12" x14ac:dyDescent="0.25">
      <c r="B18559" s="67" t="s">
        <v>554</v>
      </c>
      <c r="C18559" s="67" t="s">
        <v>555</v>
      </c>
      <c r="D18559" s="68" t="s">
        <v>387</v>
      </c>
      <c r="E18559" s="67" t="s">
        <v>388</v>
      </c>
      <c r="F18559" s="68" t="s">
        <v>594</v>
      </c>
      <c r="G18559" s="67" t="s">
        <v>595</v>
      </c>
      <c r="H18559" s="68" t="s">
        <v>364</v>
      </c>
      <c r="I18559" s="69">
        <v>10</v>
      </c>
      <c r="J18559" s="69">
        <v>0</v>
      </c>
      <c r="K18559" s="91"/>
      <c r="L18559" s="91"/>
    </row>
    <row r="18560" spans="2:12" x14ac:dyDescent="0.25">
      <c r="B18560" s="67" t="s">
        <v>554</v>
      </c>
      <c r="C18560" s="67" t="s">
        <v>555</v>
      </c>
      <c r="D18560" s="68" t="s">
        <v>387</v>
      </c>
      <c r="E18560" s="67" t="s">
        <v>388</v>
      </c>
      <c r="F18560" s="68" t="s">
        <v>594</v>
      </c>
      <c r="G18560" s="67" t="s">
        <v>595</v>
      </c>
      <c r="H18560" s="68" t="s">
        <v>362</v>
      </c>
      <c r="I18560" s="69">
        <v>45</v>
      </c>
      <c r="J18560" s="69">
        <v>40</v>
      </c>
      <c r="K18560" s="91"/>
      <c r="L18560" s="91"/>
    </row>
    <row r="18561" spans="2:12" x14ac:dyDescent="0.25">
      <c r="B18561" s="67" t="s">
        <v>554</v>
      </c>
      <c r="C18561" s="67" t="s">
        <v>555</v>
      </c>
      <c r="D18561" s="68" t="s">
        <v>387</v>
      </c>
      <c r="E18561" s="67" t="s">
        <v>388</v>
      </c>
      <c r="F18561" s="68" t="s">
        <v>594</v>
      </c>
      <c r="G18561" s="67" t="s">
        <v>595</v>
      </c>
      <c r="H18561" s="68" t="s">
        <v>363</v>
      </c>
      <c r="I18561" s="69">
        <v>98</v>
      </c>
      <c r="J18561" s="69">
        <v>99</v>
      </c>
      <c r="K18561" s="91"/>
      <c r="L18561" s="91"/>
    </row>
    <row r="18562" spans="2:12" x14ac:dyDescent="0.25">
      <c r="B18562" s="67" t="s">
        <v>554</v>
      </c>
      <c r="C18562" s="67" t="s">
        <v>555</v>
      </c>
      <c r="D18562" s="68" t="s">
        <v>387</v>
      </c>
      <c r="E18562" s="67" t="s">
        <v>388</v>
      </c>
      <c r="F18562" s="68" t="s">
        <v>594</v>
      </c>
      <c r="G18562" s="67" t="s">
        <v>595</v>
      </c>
      <c r="H18562" s="68" t="s">
        <v>364</v>
      </c>
      <c r="I18562" s="69">
        <v>10</v>
      </c>
      <c r="J18562" s="69">
        <v>0</v>
      </c>
      <c r="K18562" s="91"/>
      <c r="L18562" s="91"/>
    </row>
    <row r="18563" spans="2:12" x14ac:dyDescent="0.25">
      <c r="B18563" s="67" t="s">
        <v>554</v>
      </c>
      <c r="C18563" s="67" t="s">
        <v>555</v>
      </c>
      <c r="D18563" s="68" t="s">
        <v>387</v>
      </c>
      <c r="E18563" s="67" t="s">
        <v>388</v>
      </c>
      <c r="F18563" s="68" t="s">
        <v>594</v>
      </c>
      <c r="G18563" s="67" t="s">
        <v>595</v>
      </c>
      <c r="H18563" s="68" t="s">
        <v>362</v>
      </c>
      <c r="I18563" s="69">
        <v>70</v>
      </c>
      <c r="J18563" s="69">
        <v>126</v>
      </c>
      <c r="K18563" s="91"/>
      <c r="L18563" s="91"/>
    </row>
    <row r="18564" spans="2:12" x14ac:dyDescent="0.25">
      <c r="B18564" s="67" t="s">
        <v>554</v>
      </c>
      <c r="C18564" s="67" t="s">
        <v>555</v>
      </c>
      <c r="D18564" s="68" t="s">
        <v>387</v>
      </c>
      <c r="E18564" s="67" t="s">
        <v>388</v>
      </c>
      <c r="F18564" s="68" t="s">
        <v>594</v>
      </c>
      <c r="G18564" s="67" t="s">
        <v>595</v>
      </c>
      <c r="H18564" s="68" t="s">
        <v>363</v>
      </c>
      <c r="I18564" s="69">
        <v>169</v>
      </c>
      <c r="J18564" s="69">
        <v>318</v>
      </c>
      <c r="K18564" s="91"/>
      <c r="L18564" s="91"/>
    </row>
    <row r="18565" spans="2:12" x14ac:dyDescent="0.25">
      <c r="B18565" s="67" t="s">
        <v>554</v>
      </c>
      <c r="C18565" s="67" t="s">
        <v>555</v>
      </c>
      <c r="D18565" s="68" t="s">
        <v>387</v>
      </c>
      <c r="E18565" s="67" t="s">
        <v>388</v>
      </c>
      <c r="F18565" s="68" t="s">
        <v>594</v>
      </c>
      <c r="G18565" s="67" t="s">
        <v>595</v>
      </c>
      <c r="H18565" s="68" t="s">
        <v>364</v>
      </c>
      <c r="I18565" s="69">
        <v>106</v>
      </c>
      <c r="J18565" s="69">
        <v>72</v>
      </c>
      <c r="K18565" s="91"/>
      <c r="L18565" s="91"/>
    </row>
    <row r="18566" spans="2:12" x14ac:dyDescent="0.25">
      <c r="B18566" s="67" t="s">
        <v>554</v>
      </c>
      <c r="C18566" s="67" t="s">
        <v>555</v>
      </c>
      <c r="D18566" s="68" t="s">
        <v>387</v>
      </c>
      <c r="E18566" s="67" t="s">
        <v>388</v>
      </c>
      <c r="F18566" s="68" t="s">
        <v>594</v>
      </c>
      <c r="G18566" s="67" t="s">
        <v>595</v>
      </c>
      <c r="H18566" s="68" t="s">
        <v>362</v>
      </c>
      <c r="I18566" s="69">
        <v>26</v>
      </c>
      <c r="J18566" s="69">
        <v>29</v>
      </c>
      <c r="K18566" s="91"/>
      <c r="L18566" s="91"/>
    </row>
    <row r="18567" spans="2:12" x14ac:dyDescent="0.25">
      <c r="B18567" s="67" t="s">
        <v>554</v>
      </c>
      <c r="C18567" s="67" t="s">
        <v>555</v>
      </c>
      <c r="D18567" s="68" t="s">
        <v>387</v>
      </c>
      <c r="E18567" s="67" t="s">
        <v>388</v>
      </c>
      <c r="F18567" s="68" t="s">
        <v>594</v>
      </c>
      <c r="G18567" s="67" t="s">
        <v>595</v>
      </c>
      <c r="H18567" s="68" t="s">
        <v>363</v>
      </c>
      <c r="I18567" s="69">
        <v>81</v>
      </c>
      <c r="J18567" s="69">
        <v>108</v>
      </c>
      <c r="K18567" s="91"/>
      <c r="L18567" s="91"/>
    </row>
    <row r="18568" spans="2:12" x14ac:dyDescent="0.25">
      <c r="B18568" s="67" t="s">
        <v>554</v>
      </c>
      <c r="C18568" s="67" t="s">
        <v>555</v>
      </c>
      <c r="D18568" s="68" t="s">
        <v>387</v>
      </c>
      <c r="E18568" s="67" t="s">
        <v>388</v>
      </c>
      <c r="F18568" s="68" t="s">
        <v>594</v>
      </c>
      <c r="G18568" s="67" t="s">
        <v>595</v>
      </c>
      <c r="H18568" s="68" t="s">
        <v>364</v>
      </c>
      <c r="I18568" s="69">
        <v>34</v>
      </c>
      <c r="J18568" s="69">
        <v>28</v>
      </c>
      <c r="K18568" s="91"/>
      <c r="L18568" s="91"/>
    </row>
    <row r="18569" spans="2:12" x14ac:dyDescent="0.25">
      <c r="B18569" s="67" t="s">
        <v>554</v>
      </c>
      <c r="C18569" s="67" t="s">
        <v>555</v>
      </c>
      <c r="D18569" s="68" t="s">
        <v>387</v>
      </c>
      <c r="E18569" s="67" t="s">
        <v>388</v>
      </c>
      <c r="F18569" s="68" t="s">
        <v>594</v>
      </c>
      <c r="G18569" s="67" t="s">
        <v>595</v>
      </c>
      <c r="H18569" s="68" t="s">
        <v>362</v>
      </c>
      <c r="I18569" s="69">
        <v>0</v>
      </c>
      <c r="J18569" s="69">
        <v>20</v>
      </c>
      <c r="K18569" s="91"/>
      <c r="L18569" s="91"/>
    </row>
    <row r="18570" spans="2:12" x14ac:dyDescent="0.25">
      <c r="B18570" s="67" t="s">
        <v>554</v>
      </c>
      <c r="C18570" s="67" t="s">
        <v>555</v>
      </c>
      <c r="D18570" s="68" t="s">
        <v>387</v>
      </c>
      <c r="E18570" s="67" t="s">
        <v>388</v>
      </c>
      <c r="F18570" s="68" t="s">
        <v>594</v>
      </c>
      <c r="G18570" s="67" t="s">
        <v>595</v>
      </c>
      <c r="H18570" s="68" t="s">
        <v>363</v>
      </c>
      <c r="I18570" s="69">
        <v>0</v>
      </c>
      <c r="J18570" s="69">
        <v>30</v>
      </c>
      <c r="K18570" s="91"/>
      <c r="L18570" s="91"/>
    </row>
    <row r="18571" spans="2:12" x14ac:dyDescent="0.25">
      <c r="B18571" s="67" t="s">
        <v>554</v>
      </c>
      <c r="C18571" s="67" t="s">
        <v>555</v>
      </c>
      <c r="D18571" s="68" t="s">
        <v>387</v>
      </c>
      <c r="E18571" s="67" t="s">
        <v>388</v>
      </c>
      <c r="F18571" s="68" t="s">
        <v>594</v>
      </c>
      <c r="G18571" s="67" t="s">
        <v>595</v>
      </c>
      <c r="H18571" s="68" t="s">
        <v>364</v>
      </c>
      <c r="I18571" s="69">
        <v>8</v>
      </c>
      <c r="J18571" s="69">
        <v>-7</v>
      </c>
      <c r="K18571" s="91"/>
      <c r="L18571" s="91"/>
    </row>
    <row r="18572" spans="2:12" x14ac:dyDescent="0.25">
      <c r="B18572" s="67" t="s">
        <v>554</v>
      </c>
      <c r="C18572" s="67" t="s">
        <v>555</v>
      </c>
      <c r="D18572" s="68" t="s">
        <v>387</v>
      </c>
      <c r="E18572" s="67" t="s">
        <v>388</v>
      </c>
      <c r="F18572" s="68" t="s">
        <v>594</v>
      </c>
      <c r="G18572" s="67" t="s">
        <v>595</v>
      </c>
      <c r="H18572" s="68" t="s">
        <v>362</v>
      </c>
      <c r="I18572" s="69">
        <v>0</v>
      </c>
      <c r="J18572" s="69">
        <v>0</v>
      </c>
      <c r="K18572" s="91"/>
      <c r="L18572" s="91"/>
    </row>
    <row r="18573" spans="2:12" x14ac:dyDescent="0.25">
      <c r="B18573" s="67" t="s">
        <v>554</v>
      </c>
      <c r="C18573" s="67" t="s">
        <v>555</v>
      </c>
      <c r="D18573" s="68" t="s">
        <v>387</v>
      </c>
      <c r="E18573" s="67" t="s">
        <v>388</v>
      </c>
      <c r="F18573" s="68" t="s">
        <v>594</v>
      </c>
      <c r="G18573" s="67" t="s">
        <v>595</v>
      </c>
      <c r="H18573" s="68" t="s">
        <v>363</v>
      </c>
      <c r="I18573" s="69">
        <v>0</v>
      </c>
      <c r="J18573" s="69">
        <v>0</v>
      </c>
      <c r="K18573" s="91"/>
      <c r="L18573" s="91"/>
    </row>
    <row r="18574" spans="2:12" x14ac:dyDescent="0.25">
      <c r="B18574" s="67" t="s">
        <v>554</v>
      </c>
      <c r="C18574" s="67" t="s">
        <v>555</v>
      </c>
      <c r="D18574" s="68" t="s">
        <v>387</v>
      </c>
      <c r="E18574" s="67" t="s">
        <v>388</v>
      </c>
      <c r="F18574" s="68" t="s">
        <v>594</v>
      </c>
      <c r="G18574" s="67" t="s">
        <v>595</v>
      </c>
      <c r="H18574" s="68" t="s">
        <v>362</v>
      </c>
      <c r="I18574" s="69">
        <v>10</v>
      </c>
      <c r="J18574" s="69">
        <v>0</v>
      </c>
      <c r="K18574" s="91"/>
      <c r="L18574" s="91"/>
    </row>
    <row r="18575" spans="2:12" x14ac:dyDescent="0.25">
      <c r="B18575" s="67" t="s">
        <v>554</v>
      </c>
      <c r="C18575" s="67" t="s">
        <v>555</v>
      </c>
      <c r="D18575" s="68" t="s">
        <v>387</v>
      </c>
      <c r="E18575" s="67" t="s">
        <v>388</v>
      </c>
      <c r="F18575" s="68" t="s">
        <v>594</v>
      </c>
      <c r="G18575" s="67" t="s">
        <v>595</v>
      </c>
      <c r="H18575" s="68" t="s">
        <v>363</v>
      </c>
      <c r="I18575" s="69">
        <v>0</v>
      </c>
      <c r="J18575" s="69">
        <v>36</v>
      </c>
      <c r="K18575" s="91"/>
      <c r="L18575" s="91"/>
    </row>
    <row r="18576" spans="2:12" x14ac:dyDescent="0.25">
      <c r="B18576" s="67" t="s">
        <v>554</v>
      </c>
      <c r="C18576" s="67" t="s">
        <v>555</v>
      </c>
      <c r="D18576" s="68" t="s">
        <v>387</v>
      </c>
      <c r="E18576" s="67" t="s">
        <v>388</v>
      </c>
      <c r="F18576" s="68" t="s">
        <v>594</v>
      </c>
      <c r="G18576" s="67" t="s">
        <v>595</v>
      </c>
      <c r="H18576" s="68" t="s">
        <v>364</v>
      </c>
      <c r="I18576" s="69">
        <v>0</v>
      </c>
      <c r="J18576" s="69">
        <v>8</v>
      </c>
      <c r="K18576" s="91"/>
      <c r="L18576" s="91"/>
    </row>
    <row r="18577" spans="2:12" x14ac:dyDescent="0.25">
      <c r="B18577" s="67" t="s">
        <v>554</v>
      </c>
      <c r="C18577" s="67" t="s">
        <v>555</v>
      </c>
      <c r="D18577" s="68" t="s">
        <v>387</v>
      </c>
      <c r="E18577" s="67" t="s">
        <v>388</v>
      </c>
      <c r="F18577" s="68" t="s">
        <v>594</v>
      </c>
      <c r="G18577" s="67" t="s">
        <v>595</v>
      </c>
      <c r="H18577" s="68" t="s">
        <v>363</v>
      </c>
      <c r="I18577" s="69">
        <v>0</v>
      </c>
      <c r="J18577" s="69">
        <v>0</v>
      </c>
      <c r="K18577" s="91"/>
      <c r="L18577" s="91"/>
    </row>
    <row r="18578" spans="2:12" x14ac:dyDescent="0.25">
      <c r="B18578" s="67" t="s">
        <v>554</v>
      </c>
      <c r="C18578" s="67" t="s">
        <v>555</v>
      </c>
      <c r="D18578" s="68" t="s">
        <v>387</v>
      </c>
      <c r="E18578" s="67" t="s">
        <v>388</v>
      </c>
      <c r="F18578" s="68" t="s">
        <v>594</v>
      </c>
      <c r="G18578" s="67" t="s">
        <v>595</v>
      </c>
      <c r="H18578" s="68" t="s">
        <v>362</v>
      </c>
      <c r="I18578" s="69">
        <v>10</v>
      </c>
      <c r="J18578" s="69">
        <v>0</v>
      </c>
      <c r="K18578" s="91"/>
      <c r="L18578" s="91"/>
    </row>
    <row r="18579" spans="2:12" x14ac:dyDescent="0.25">
      <c r="B18579" s="67" t="s">
        <v>554</v>
      </c>
      <c r="C18579" s="67" t="s">
        <v>555</v>
      </c>
      <c r="D18579" s="68" t="s">
        <v>387</v>
      </c>
      <c r="E18579" s="67" t="s">
        <v>388</v>
      </c>
      <c r="F18579" s="68" t="s">
        <v>594</v>
      </c>
      <c r="G18579" s="67" t="s">
        <v>595</v>
      </c>
      <c r="H18579" s="68" t="s">
        <v>363</v>
      </c>
      <c r="I18579" s="69">
        <v>0</v>
      </c>
      <c r="J18579" s="69">
        <v>6</v>
      </c>
      <c r="K18579" s="91"/>
      <c r="L18579" s="91"/>
    </row>
    <row r="18580" spans="2:12" x14ac:dyDescent="0.25">
      <c r="B18580" s="67" t="s">
        <v>554</v>
      </c>
      <c r="C18580" s="67" t="s">
        <v>555</v>
      </c>
      <c r="D18580" s="68" t="s">
        <v>387</v>
      </c>
      <c r="E18580" s="67" t="s">
        <v>388</v>
      </c>
      <c r="F18580" s="68" t="s">
        <v>594</v>
      </c>
      <c r="G18580" s="67" t="s">
        <v>595</v>
      </c>
      <c r="H18580" s="68" t="s">
        <v>364</v>
      </c>
      <c r="I18580" s="69">
        <v>0</v>
      </c>
      <c r="J18580" s="69">
        <v>0</v>
      </c>
      <c r="K18580" s="91"/>
      <c r="L18580" s="91"/>
    </row>
    <row r="18581" spans="2:12" x14ac:dyDescent="0.25">
      <c r="B18581" s="67" t="s">
        <v>554</v>
      </c>
      <c r="C18581" s="67" t="s">
        <v>555</v>
      </c>
      <c r="D18581" s="68" t="s">
        <v>387</v>
      </c>
      <c r="E18581" s="67" t="s">
        <v>388</v>
      </c>
      <c r="F18581" s="68" t="s">
        <v>594</v>
      </c>
      <c r="G18581" s="67" t="s">
        <v>595</v>
      </c>
      <c r="H18581" s="68" t="s">
        <v>362</v>
      </c>
      <c r="I18581" s="69">
        <v>0</v>
      </c>
      <c r="J18581" s="69">
        <v>180</v>
      </c>
      <c r="K18581" s="91"/>
      <c r="L18581" s="91"/>
    </row>
    <row r="18582" spans="2:12" x14ac:dyDescent="0.25">
      <c r="B18582" s="67" t="s">
        <v>554</v>
      </c>
      <c r="C18582" s="67" t="s">
        <v>555</v>
      </c>
      <c r="D18582" s="68" t="s">
        <v>387</v>
      </c>
      <c r="E18582" s="67" t="s">
        <v>388</v>
      </c>
      <c r="F18582" s="68" t="s">
        <v>594</v>
      </c>
      <c r="G18582" s="67" t="s">
        <v>595</v>
      </c>
      <c r="H18582" s="68" t="s">
        <v>363</v>
      </c>
      <c r="I18582" s="69">
        <v>198</v>
      </c>
      <c r="J18582" s="69">
        <v>232</v>
      </c>
      <c r="K18582" s="91"/>
      <c r="L18582" s="91"/>
    </row>
    <row r="18583" spans="2:12" x14ac:dyDescent="0.25">
      <c r="B18583" s="67" t="s">
        <v>554</v>
      </c>
      <c r="C18583" s="67" t="s">
        <v>555</v>
      </c>
      <c r="D18583" s="68" t="s">
        <v>387</v>
      </c>
      <c r="E18583" s="67" t="s">
        <v>388</v>
      </c>
      <c r="F18583" s="68" t="s">
        <v>594</v>
      </c>
      <c r="G18583" s="67" t="s">
        <v>595</v>
      </c>
      <c r="H18583" s="68" t="s">
        <v>364</v>
      </c>
      <c r="I18583" s="69">
        <v>84</v>
      </c>
      <c r="J18583" s="69">
        <v>154</v>
      </c>
      <c r="K18583" s="91"/>
      <c r="L18583" s="91"/>
    </row>
    <row r="18584" spans="2:12" x14ac:dyDescent="0.25">
      <c r="B18584" s="67" t="s">
        <v>554</v>
      </c>
      <c r="C18584" s="67" t="s">
        <v>555</v>
      </c>
      <c r="D18584" s="68" t="s">
        <v>387</v>
      </c>
      <c r="E18584" s="67" t="s">
        <v>388</v>
      </c>
      <c r="F18584" s="68" t="s">
        <v>594</v>
      </c>
      <c r="G18584" s="67" t="s">
        <v>595</v>
      </c>
      <c r="H18584" s="68" t="s">
        <v>362</v>
      </c>
      <c r="I18584" s="69">
        <v>11</v>
      </c>
      <c r="J18584" s="69">
        <v>11</v>
      </c>
      <c r="K18584" s="91"/>
      <c r="L18584" s="91"/>
    </row>
    <row r="18585" spans="2:12" x14ac:dyDescent="0.25">
      <c r="B18585" s="67" t="s">
        <v>554</v>
      </c>
      <c r="C18585" s="67" t="s">
        <v>555</v>
      </c>
      <c r="D18585" s="68" t="s">
        <v>387</v>
      </c>
      <c r="E18585" s="67" t="s">
        <v>388</v>
      </c>
      <c r="F18585" s="68" t="s">
        <v>594</v>
      </c>
      <c r="G18585" s="67" t="s">
        <v>595</v>
      </c>
      <c r="H18585" s="68" t="s">
        <v>363</v>
      </c>
      <c r="I18585" s="69">
        <v>16</v>
      </c>
      <c r="J18585" s="69">
        <v>10</v>
      </c>
      <c r="K18585" s="91"/>
      <c r="L18585" s="91"/>
    </row>
    <row r="18586" spans="2:12" x14ac:dyDescent="0.25">
      <c r="B18586" s="67" t="s">
        <v>554</v>
      </c>
      <c r="C18586" s="67" t="s">
        <v>555</v>
      </c>
      <c r="D18586" s="68" t="s">
        <v>387</v>
      </c>
      <c r="E18586" s="67" t="s">
        <v>388</v>
      </c>
      <c r="F18586" s="68" t="s">
        <v>594</v>
      </c>
      <c r="G18586" s="67" t="s">
        <v>595</v>
      </c>
      <c r="H18586" s="68" t="s">
        <v>364</v>
      </c>
      <c r="I18586" s="69">
        <v>0</v>
      </c>
      <c r="J18586" s="69">
        <v>19</v>
      </c>
      <c r="K18586" s="91"/>
      <c r="L18586" s="91"/>
    </row>
    <row r="18587" spans="2:12" x14ac:dyDescent="0.25">
      <c r="B18587" s="67" t="s">
        <v>554</v>
      </c>
      <c r="C18587" s="67" t="s">
        <v>555</v>
      </c>
      <c r="D18587" s="68" t="s">
        <v>387</v>
      </c>
      <c r="E18587" s="67" t="s">
        <v>388</v>
      </c>
      <c r="F18587" s="68" t="s">
        <v>594</v>
      </c>
      <c r="G18587" s="67" t="s">
        <v>595</v>
      </c>
      <c r="H18587" s="68" t="s">
        <v>362</v>
      </c>
      <c r="I18587" s="69">
        <v>0</v>
      </c>
      <c r="J18587" s="69">
        <v>0</v>
      </c>
      <c r="K18587" s="91"/>
      <c r="L18587" s="91"/>
    </row>
    <row r="18588" spans="2:12" x14ac:dyDescent="0.25">
      <c r="B18588" s="67" t="s">
        <v>554</v>
      </c>
      <c r="C18588" s="67" t="s">
        <v>555</v>
      </c>
      <c r="D18588" s="68" t="s">
        <v>387</v>
      </c>
      <c r="E18588" s="67" t="s">
        <v>388</v>
      </c>
      <c r="F18588" s="68" t="s">
        <v>594</v>
      </c>
      <c r="G18588" s="67" t="s">
        <v>595</v>
      </c>
      <c r="H18588" s="68" t="s">
        <v>363</v>
      </c>
      <c r="I18588" s="69">
        <v>0</v>
      </c>
      <c r="J18588" s="69">
        <v>0</v>
      </c>
      <c r="K18588" s="91"/>
      <c r="L18588" s="91"/>
    </row>
    <row r="18589" spans="2:12" x14ac:dyDescent="0.25">
      <c r="B18589" s="67" t="s">
        <v>554</v>
      </c>
      <c r="C18589" s="67" t="s">
        <v>555</v>
      </c>
      <c r="D18589" s="68" t="s">
        <v>387</v>
      </c>
      <c r="E18589" s="67" t="s">
        <v>388</v>
      </c>
      <c r="F18589" s="68" t="s">
        <v>594</v>
      </c>
      <c r="G18589" s="67" t="s">
        <v>595</v>
      </c>
      <c r="H18589" s="68" t="s">
        <v>364</v>
      </c>
      <c r="I18589" s="69">
        <v>0</v>
      </c>
      <c r="J18589" s="69">
        <v>0</v>
      </c>
      <c r="K18589" s="91"/>
      <c r="L18589" s="91"/>
    </row>
    <row r="18590" spans="2:12" x14ac:dyDescent="0.25">
      <c r="B18590" s="67" t="s">
        <v>554</v>
      </c>
      <c r="C18590" s="67" t="s">
        <v>555</v>
      </c>
      <c r="D18590" s="68" t="s">
        <v>387</v>
      </c>
      <c r="E18590" s="67" t="s">
        <v>388</v>
      </c>
      <c r="F18590" s="68" t="s">
        <v>594</v>
      </c>
      <c r="G18590" s="67" t="s">
        <v>595</v>
      </c>
      <c r="H18590" s="68" t="s">
        <v>362</v>
      </c>
      <c r="I18590" s="69">
        <v>110</v>
      </c>
      <c r="J18590" s="69">
        <v>80</v>
      </c>
      <c r="K18590" s="91"/>
      <c r="L18590" s="91"/>
    </row>
    <row r="18591" spans="2:12" x14ac:dyDescent="0.25">
      <c r="B18591" s="67" t="s">
        <v>554</v>
      </c>
      <c r="C18591" s="67" t="s">
        <v>555</v>
      </c>
      <c r="D18591" s="68" t="s">
        <v>387</v>
      </c>
      <c r="E18591" s="67" t="s">
        <v>388</v>
      </c>
      <c r="F18591" s="68" t="s">
        <v>594</v>
      </c>
      <c r="G18591" s="67" t="s">
        <v>595</v>
      </c>
      <c r="H18591" s="68" t="s">
        <v>363</v>
      </c>
      <c r="I18591" s="69">
        <v>68</v>
      </c>
      <c r="J18591" s="69">
        <v>60</v>
      </c>
      <c r="K18591" s="91"/>
      <c r="L18591" s="91"/>
    </row>
    <row r="18592" spans="2:12" x14ac:dyDescent="0.25">
      <c r="B18592" s="67" t="s">
        <v>554</v>
      </c>
      <c r="C18592" s="67" t="s">
        <v>555</v>
      </c>
      <c r="D18592" s="68" t="s">
        <v>387</v>
      </c>
      <c r="E18592" s="67" t="s">
        <v>388</v>
      </c>
      <c r="F18592" s="68" t="s">
        <v>594</v>
      </c>
      <c r="G18592" s="67" t="s">
        <v>595</v>
      </c>
      <c r="H18592" s="68" t="s">
        <v>364</v>
      </c>
      <c r="I18592" s="69">
        <v>20</v>
      </c>
      <c r="J18592" s="69">
        <v>25</v>
      </c>
      <c r="K18592" s="91"/>
      <c r="L18592" s="91"/>
    </row>
    <row r="18593" spans="2:12" x14ac:dyDescent="0.25">
      <c r="B18593" s="67" t="s">
        <v>554</v>
      </c>
      <c r="C18593" s="67" t="s">
        <v>555</v>
      </c>
      <c r="D18593" s="68" t="s">
        <v>387</v>
      </c>
      <c r="E18593" s="67" t="s">
        <v>388</v>
      </c>
      <c r="F18593" s="68" t="s">
        <v>594</v>
      </c>
      <c r="G18593" s="67" t="s">
        <v>595</v>
      </c>
      <c r="H18593" s="68" t="s">
        <v>364</v>
      </c>
      <c r="I18593" s="69">
        <v>0</v>
      </c>
      <c r="J18593" s="69">
        <v>0</v>
      </c>
      <c r="K18593" s="91"/>
      <c r="L18593" s="91"/>
    </row>
    <row r="18594" spans="2:12" x14ac:dyDescent="0.25">
      <c r="B18594" s="67" t="s">
        <v>554</v>
      </c>
      <c r="C18594" s="67" t="s">
        <v>555</v>
      </c>
      <c r="D18594" s="68" t="s">
        <v>387</v>
      </c>
      <c r="E18594" s="67" t="s">
        <v>388</v>
      </c>
      <c r="F18594" s="68" t="s">
        <v>594</v>
      </c>
      <c r="G18594" s="67" t="s">
        <v>595</v>
      </c>
      <c r="H18594" s="68" t="s">
        <v>362</v>
      </c>
      <c r="I18594" s="69">
        <v>0.309</v>
      </c>
      <c r="J18594" s="69">
        <v>0.20599999999999999</v>
      </c>
      <c r="K18594" s="91"/>
      <c r="L18594" s="91"/>
    </row>
    <row r="18595" spans="2:12" x14ac:dyDescent="0.25">
      <c r="B18595" s="67" t="s">
        <v>554</v>
      </c>
      <c r="C18595" s="67" t="s">
        <v>555</v>
      </c>
      <c r="D18595" s="68" t="s">
        <v>387</v>
      </c>
      <c r="E18595" s="67" t="s">
        <v>388</v>
      </c>
      <c r="F18595" s="68" t="s">
        <v>594</v>
      </c>
      <c r="G18595" s="67" t="s">
        <v>595</v>
      </c>
      <c r="H18595" s="68" t="s">
        <v>363</v>
      </c>
      <c r="I18595" s="69">
        <v>0.39140000000000003</v>
      </c>
      <c r="J18595" s="69">
        <v>0.55620000000000003</v>
      </c>
      <c r="K18595" s="91"/>
      <c r="L18595" s="91"/>
    </row>
    <row r="18596" spans="2:12" x14ac:dyDescent="0.25">
      <c r="B18596" s="67" t="s">
        <v>554</v>
      </c>
      <c r="C18596" s="67" t="s">
        <v>555</v>
      </c>
      <c r="D18596" s="68" t="s">
        <v>387</v>
      </c>
      <c r="E18596" s="67" t="s">
        <v>388</v>
      </c>
      <c r="F18596" s="68" t="s">
        <v>594</v>
      </c>
      <c r="G18596" s="67" t="s">
        <v>595</v>
      </c>
      <c r="H18596" s="68" t="s">
        <v>364</v>
      </c>
      <c r="I18596" s="69">
        <v>0.45319999999999999</v>
      </c>
      <c r="J18596" s="69">
        <v>0.28839999999999999</v>
      </c>
      <c r="K18596" s="91"/>
      <c r="L18596" s="91"/>
    </row>
    <row r="18597" spans="2:12" x14ac:dyDescent="0.25">
      <c r="B18597" s="67" t="s">
        <v>554</v>
      </c>
      <c r="C18597" s="67" t="s">
        <v>555</v>
      </c>
      <c r="D18597" s="68" t="s">
        <v>387</v>
      </c>
      <c r="E18597" s="67" t="s">
        <v>388</v>
      </c>
      <c r="F18597" s="68" t="s">
        <v>594</v>
      </c>
      <c r="G18597" s="67" t="s">
        <v>595</v>
      </c>
      <c r="H18597" s="68" t="s">
        <v>362</v>
      </c>
      <c r="I18597" s="69">
        <v>0</v>
      </c>
      <c r="J18597" s="69">
        <v>0</v>
      </c>
      <c r="K18597" s="91"/>
      <c r="L18597" s="91"/>
    </row>
    <row r="18598" spans="2:12" x14ac:dyDescent="0.25">
      <c r="B18598" s="67" t="s">
        <v>554</v>
      </c>
      <c r="C18598" s="67" t="s">
        <v>555</v>
      </c>
      <c r="D18598" s="68" t="s">
        <v>387</v>
      </c>
      <c r="E18598" s="67" t="s">
        <v>388</v>
      </c>
      <c r="F18598" s="68" t="s">
        <v>594</v>
      </c>
      <c r="G18598" s="67" t="s">
        <v>595</v>
      </c>
      <c r="H18598" s="68" t="s">
        <v>363</v>
      </c>
      <c r="I18598" s="69">
        <v>0</v>
      </c>
      <c r="J18598" s="69">
        <v>1</v>
      </c>
      <c r="K18598" s="91"/>
      <c r="L18598" s="91"/>
    </row>
    <row r="18599" spans="2:12" x14ac:dyDescent="0.25">
      <c r="B18599" s="67" t="s">
        <v>554</v>
      </c>
      <c r="C18599" s="67" t="s">
        <v>555</v>
      </c>
      <c r="D18599" s="68" t="s">
        <v>387</v>
      </c>
      <c r="E18599" s="67" t="s">
        <v>388</v>
      </c>
      <c r="F18599" s="68" t="s">
        <v>594</v>
      </c>
      <c r="G18599" s="67" t="s">
        <v>595</v>
      </c>
      <c r="H18599" s="68" t="s">
        <v>364</v>
      </c>
      <c r="I18599" s="69">
        <v>0</v>
      </c>
      <c r="J18599" s="69">
        <v>0</v>
      </c>
      <c r="K18599" s="91"/>
      <c r="L18599" s="91"/>
    </row>
    <row r="18600" spans="2:12" x14ac:dyDescent="0.25">
      <c r="B18600" s="67" t="s">
        <v>554</v>
      </c>
      <c r="C18600" s="67" t="s">
        <v>555</v>
      </c>
      <c r="D18600" s="68" t="s">
        <v>387</v>
      </c>
      <c r="E18600" s="67" t="s">
        <v>388</v>
      </c>
      <c r="F18600" s="68" t="s">
        <v>594</v>
      </c>
      <c r="G18600" s="67" t="s">
        <v>595</v>
      </c>
      <c r="H18600" s="68" t="s">
        <v>362</v>
      </c>
      <c r="I18600" s="69">
        <v>30</v>
      </c>
      <c r="J18600" s="69">
        <v>120</v>
      </c>
      <c r="K18600" s="91"/>
      <c r="L18600" s="91"/>
    </row>
    <row r="18601" spans="2:12" x14ac:dyDescent="0.25">
      <c r="B18601" s="67" t="s">
        <v>554</v>
      </c>
      <c r="C18601" s="67" t="s">
        <v>555</v>
      </c>
      <c r="D18601" s="68" t="s">
        <v>387</v>
      </c>
      <c r="E18601" s="67" t="s">
        <v>388</v>
      </c>
      <c r="F18601" s="68" t="s">
        <v>594</v>
      </c>
      <c r="G18601" s="67" t="s">
        <v>595</v>
      </c>
      <c r="H18601" s="68" t="s">
        <v>363</v>
      </c>
      <c r="I18601" s="69">
        <v>90</v>
      </c>
      <c r="J18601" s="69">
        <v>160</v>
      </c>
      <c r="K18601" s="91"/>
      <c r="L18601" s="91"/>
    </row>
    <row r="18602" spans="2:12" x14ac:dyDescent="0.25">
      <c r="B18602" s="67" t="s">
        <v>554</v>
      </c>
      <c r="C18602" s="67" t="s">
        <v>555</v>
      </c>
      <c r="D18602" s="68" t="s">
        <v>387</v>
      </c>
      <c r="E18602" s="67" t="s">
        <v>388</v>
      </c>
      <c r="F18602" s="68" t="s">
        <v>594</v>
      </c>
      <c r="G18602" s="67" t="s">
        <v>595</v>
      </c>
      <c r="H18602" s="68" t="s">
        <v>364</v>
      </c>
      <c r="I18602" s="69">
        <v>0</v>
      </c>
      <c r="J18602" s="69">
        <v>40</v>
      </c>
      <c r="K18602" s="91"/>
      <c r="L18602" s="91"/>
    </row>
    <row r="18603" spans="2:12" x14ac:dyDescent="0.25">
      <c r="B18603" s="67" t="s">
        <v>554</v>
      </c>
      <c r="C18603" s="67" t="s">
        <v>555</v>
      </c>
      <c r="D18603" s="68" t="s">
        <v>387</v>
      </c>
      <c r="E18603" s="67" t="s">
        <v>388</v>
      </c>
      <c r="F18603" s="68" t="s">
        <v>594</v>
      </c>
      <c r="G18603" s="67" t="s">
        <v>595</v>
      </c>
      <c r="H18603" s="68" t="s">
        <v>362</v>
      </c>
      <c r="I18603" s="69">
        <v>0</v>
      </c>
      <c r="J18603" s="69">
        <v>0</v>
      </c>
      <c r="K18603" s="91"/>
      <c r="L18603" s="91"/>
    </row>
    <row r="18604" spans="2:12" x14ac:dyDescent="0.25">
      <c r="B18604" s="67" t="s">
        <v>554</v>
      </c>
      <c r="C18604" s="67" t="s">
        <v>555</v>
      </c>
      <c r="D18604" s="68" t="s">
        <v>387</v>
      </c>
      <c r="E18604" s="67" t="s">
        <v>388</v>
      </c>
      <c r="F18604" s="68" t="s">
        <v>594</v>
      </c>
      <c r="G18604" s="67" t="s">
        <v>595</v>
      </c>
      <c r="H18604" s="68" t="s">
        <v>363</v>
      </c>
      <c r="I18604" s="69">
        <v>20</v>
      </c>
      <c r="J18604" s="69">
        <v>0</v>
      </c>
      <c r="K18604" s="91"/>
      <c r="L18604" s="91"/>
    </row>
    <row r="18605" spans="2:12" x14ac:dyDescent="0.25">
      <c r="B18605" s="67" t="s">
        <v>554</v>
      </c>
      <c r="C18605" s="67" t="s">
        <v>555</v>
      </c>
      <c r="D18605" s="68" t="s">
        <v>387</v>
      </c>
      <c r="E18605" s="67" t="s">
        <v>388</v>
      </c>
      <c r="F18605" s="68" t="s">
        <v>594</v>
      </c>
      <c r="G18605" s="67" t="s">
        <v>595</v>
      </c>
      <c r="H18605" s="68" t="s">
        <v>362</v>
      </c>
      <c r="I18605" s="69">
        <v>9</v>
      </c>
      <c r="J18605" s="69">
        <v>18</v>
      </c>
      <c r="K18605" s="91"/>
      <c r="L18605" s="91"/>
    </row>
    <row r="18606" spans="2:12" x14ac:dyDescent="0.25">
      <c r="B18606" s="67" t="s">
        <v>554</v>
      </c>
      <c r="C18606" s="67" t="s">
        <v>555</v>
      </c>
      <c r="D18606" s="68" t="s">
        <v>387</v>
      </c>
      <c r="E18606" s="67" t="s">
        <v>388</v>
      </c>
      <c r="F18606" s="68" t="s">
        <v>594</v>
      </c>
      <c r="G18606" s="67" t="s">
        <v>595</v>
      </c>
      <c r="H18606" s="68" t="s">
        <v>363</v>
      </c>
      <c r="I18606" s="69">
        <v>10</v>
      </c>
      <c r="J18606" s="69">
        <v>0</v>
      </c>
      <c r="K18606" s="91"/>
      <c r="L18606" s="91"/>
    </row>
    <row r="18607" spans="2:12" x14ac:dyDescent="0.25">
      <c r="B18607" s="67" t="s">
        <v>554</v>
      </c>
      <c r="C18607" s="67" t="s">
        <v>555</v>
      </c>
      <c r="D18607" s="68" t="s">
        <v>387</v>
      </c>
      <c r="E18607" s="67" t="s">
        <v>388</v>
      </c>
      <c r="F18607" s="68" t="s">
        <v>594</v>
      </c>
      <c r="G18607" s="67" t="s">
        <v>595</v>
      </c>
      <c r="H18607" s="68" t="s">
        <v>364</v>
      </c>
      <c r="I18607" s="69">
        <v>24</v>
      </c>
      <c r="J18607" s="69">
        <v>14</v>
      </c>
      <c r="K18607" s="91"/>
      <c r="L18607" s="91"/>
    </row>
    <row r="18608" spans="2:12" x14ac:dyDescent="0.25">
      <c r="B18608" s="67" t="s">
        <v>554</v>
      </c>
      <c r="C18608" s="67" t="s">
        <v>555</v>
      </c>
      <c r="D18608" s="68" t="s">
        <v>387</v>
      </c>
      <c r="E18608" s="67" t="s">
        <v>388</v>
      </c>
      <c r="F18608" s="68" t="s">
        <v>594</v>
      </c>
      <c r="G18608" s="67" t="s">
        <v>595</v>
      </c>
      <c r="H18608" s="68" t="s">
        <v>362</v>
      </c>
      <c r="I18608" s="69">
        <v>20</v>
      </c>
      <c r="J18608" s="69">
        <v>5</v>
      </c>
      <c r="K18608" s="91"/>
      <c r="L18608" s="91"/>
    </row>
    <row r="18609" spans="2:12" x14ac:dyDescent="0.25">
      <c r="B18609" s="67" t="s">
        <v>554</v>
      </c>
      <c r="C18609" s="67" t="s">
        <v>555</v>
      </c>
      <c r="D18609" s="68" t="s">
        <v>387</v>
      </c>
      <c r="E18609" s="67" t="s">
        <v>388</v>
      </c>
      <c r="F18609" s="68" t="s">
        <v>594</v>
      </c>
      <c r="G18609" s="67" t="s">
        <v>595</v>
      </c>
      <c r="H18609" s="68" t="s">
        <v>363</v>
      </c>
      <c r="I18609" s="69">
        <v>24</v>
      </c>
      <c r="J18609" s="69">
        <v>8</v>
      </c>
      <c r="K18609" s="91"/>
      <c r="L18609" s="91"/>
    </row>
    <row r="18610" spans="2:12" x14ac:dyDescent="0.25">
      <c r="B18610" s="67" t="s">
        <v>554</v>
      </c>
      <c r="C18610" s="67" t="s">
        <v>555</v>
      </c>
      <c r="D18610" s="68" t="s">
        <v>387</v>
      </c>
      <c r="E18610" s="67" t="s">
        <v>388</v>
      </c>
      <c r="F18610" s="68" t="s">
        <v>594</v>
      </c>
      <c r="G18610" s="67" t="s">
        <v>595</v>
      </c>
      <c r="H18610" s="68" t="s">
        <v>364</v>
      </c>
      <c r="I18610" s="69">
        <v>20</v>
      </c>
      <c r="J18610" s="69">
        <v>8</v>
      </c>
      <c r="K18610" s="91"/>
      <c r="L18610" s="91"/>
    </row>
    <row r="18611" spans="2:12" x14ac:dyDescent="0.25">
      <c r="B18611" s="67" t="s">
        <v>554</v>
      </c>
      <c r="C18611" s="67" t="s">
        <v>555</v>
      </c>
      <c r="D18611" s="68" t="s">
        <v>387</v>
      </c>
      <c r="E18611" s="67" t="s">
        <v>388</v>
      </c>
      <c r="F18611" s="68" t="s">
        <v>594</v>
      </c>
      <c r="G18611" s="67" t="s">
        <v>595</v>
      </c>
      <c r="H18611" s="68" t="s">
        <v>362</v>
      </c>
      <c r="I18611" s="69">
        <v>0</v>
      </c>
      <c r="J18611" s="69">
        <v>0</v>
      </c>
      <c r="K18611" s="91"/>
      <c r="L18611" s="91"/>
    </row>
    <row r="18612" spans="2:12" x14ac:dyDescent="0.25">
      <c r="B18612" s="67" t="s">
        <v>554</v>
      </c>
      <c r="C18612" s="67" t="s">
        <v>555</v>
      </c>
      <c r="D18612" s="68" t="s">
        <v>387</v>
      </c>
      <c r="E18612" s="67" t="s">
        <v>388</v>
      </c>
      <c r="F18612" s="68" t="s">
        <v>594</v>
      </c>
      <c r="G18612" s="67" t="s">
        <v>595</v>
      </c>
      <c r="H18612" s="68" t="s">
        <v>364</v>
      </c>
      <c r="I18612" s="69">
        <v>0</v>
      </c>
      <c r="J18612" s="69">
        <v>0</v>
      </c>
      <c r="K18612" s="91"/>
      <c r="L18612" s="91"/>
    </row>
    <row r="18613" spans="2:12" x14ac:dyDescent="0.25">
      <c r="B18613" s="67" t="s">
        <v>554</v>
      </c>
      <c r="C18613" s="67" t="s">
        <v>555</v>
      </c>
      <c r="D18613" s="68" t="s">
        <v>387</v>
      </c>
      <c r="E18613" s="67" t="s">
        <v>388</v>
      </c>
      <c r="F18613" s="68" t="s">
        <v>594</v>
      </c>
      <c r="G18613" s="67" t="s">
        <v>595</v>
      </c>
      <c r="H18613" s="68" t="s">
        <v>362</v>
      </c>
      <c r="I18613" s="69">
        <v>60</v>
      </c>
      <c r="J18613" s="69">
        <v>47</v>
      </c>
      <c r="K18613" s="91"/>
      <c r="L18613" s="91"/>
    </row>
    <row r="18614" spans="2:12" x14ac:dyDescent="0.25">
      <c r="B18614" s="67" t="s">
        <v>554</v>
      </c>
      <c r="C18614" s="67" t="s">
        <v>555</v>
      </c>
      <c r="D18614" s="68" t="s">
        <v>387</v>
      </c>
      <c r="E18614" s="67" t="s">
        <v>388</v>
      </c>
      <c r="F18614" s="68" t="s">
        <v>594</v>
      </c>
      <c r="G18614" s="67" t="s">
        <v>595</v>
      </c>
      <c r="H18614" s="68" t="s">
        <v>363</v>
      </c>
      <c r="I18614" s="69">
        <v>126</v>
      </c>
      <c r="J18614" s="69">
        <v>92</v>
      </c>
      <c r="K18614" s="91"/>
      <c r="L18614" s="91"/>
    </row>
    <row r="18615" spans="2:12" x14ac:dyDescent="0.25">
      <c r="B18615" s="67" t="s">
        <v>554</v>
      </c>
      <c r="C18615" s="67" t="s">
        <v>555</v>
      </c>
      <c r="D18615" s="68" t="s">
        <v>387</v>
      </c>
      <c r="E18615" s="67" t="s">
        <v>388</v>
      </c>
      <c r="F18615" s="68" t="s">
        <v>594</v>
      </c>
      <c r="G18615" s="67" t="s">
        <v>595</v>
      </c>
      <c r="H18615" s="68" t="s">
        <v>364</v>
      </c>
      <c r="I18615" s="69">
        <v>21</v>
      </c>
      <c r="J18615" s="69">
        <v>21</v>
      </c>
      <c r="K18615" s="91"/>
      <c r="L18615" s="91"/>
    </row>
    <row r="18616" spans="2:12" x14ac:dyDescent="0.25">
      <c r="B18616" s="67" t="s">
        <v>554</v>
      </c>
      <c r="C18616" s="67" t="s">
        <v>555</v>
      </c>
      <c r="D18616" s="68" t="s">
        <v>387</v>
      </c>
      <c r="E18616" s="67" t="s">
        <v>388</v>
      </c>
      <c r="F18616" s="68" t="s">
        <v>594</v>
      </c>
      <c r="G18616" s="67" t="s">
        <v>595</v>
      </c>
      <c r="H18616" s="68" t="s">
        <v>362</v>
      </c>
      <c r="I18616" s="69">
        <v>0</v>
      </c>
      <c r="J18616" s="69">
        <v>10</v>
      </c>
      <c r="K18616" s="91"/>
      <c r="L18616" s="91"/>
    </row>
    <row r="18617" spans="2:12" x14ac:dyDescent="0.25">
      <c r="B18617" s="67" t="s">
        <v>554</v>
      </c>
      <c r="C18617" s="67" t="s">
        <v>555</v>
      </c>
      <c r="D18617" s="68" t="s">
        <v>387</v>
      </c>
      <c r="E18617" s="67" t="s">
        <v>388</v>
      </c>
      <c r="F18617" s="68" t="s">
        <v>594</v>
      </c>
      <c r="G18617" s="67" t="s">
        <v>595</v>
      </c>
      <c r="H18617" s="68" t="s">
        <v>363</v>
      </c>
      <c r="I18617" s="69">
        <v>0</v>
      </c>
      <c r="J18617" s="69">
        <v>4</v>
      </c>
      <c r="K18617" s="91"/>
      <c r="L18617" s="91"/>
    </row>
    <row r="18618" spans="2:12" x14ac:dyDescent="0.25">
      <c r="B18618" s="67" t="s">
        <v>554</v>
      </c>
      <c r="C18618" s="67" t="s">
        <v>555</v>
      </c>
      <c r="D18618" s="68" t="s">
        <v>387</v>
      </c>
      <c r="E18618" s="67" t="s">
        <v>388</v>
      </c>
      <c r="F18618" s="68" t="s">
        <v>594</v>
      </c>
      <c r="G18618" s="67" t="s">
        <v>595</v>
      </c>
      <c r="H18618" s="68" t="s">
        <v>362</v>
      </c>
      <c r="I18618" s="69">
        <v>10</v>
      </c>
      <c r="J18618" s="69">
        <v>29</v>
      </c>
      <c r="K18618" s="91"/>
      <c r="L18618" s="91"/>
    </row>
    <row r="18619" spans="2:12" x14ac:dyDescent="0.25">
      <c r="B18619" s="67" t="s">
        <v>554</v>
      </c>
      <c r="C18619" s="67" t="s">
        <v>555</v>
      </c>
      <c r="D18619" s="68" t="s">
        <v>387</v>
      </c>
      <c r="E18619" s="67" t="s">
        <v>388</v>
      </c>
      <c r="F18619" s="68" t="s">
        <v>594</v>
      </c>
      <c r="G18619" s="67" t="s">
        <v>595</v>
      </c>
      <c r="H18619" s="68" t="s">
        <v>363</v>
      </c>
      <c r="I18619" s="69">
        <v>8</v>
      </c>
      <c r="J18619" s="69">
        <v>10</v>
      </c>
      <c r="K18619" s="91"/>
      <c r="L18619" s="91"/>
    </row>
    <row r="18620" spans="2:12" x14ac:dyDescent="0.25">
      <c r="B18620" s="67" t="s">
        <v>554</v>
      </c>
      <c r="C18620" s="67" t="s">
        <v>555</v>
      </c>
      <c r="D18620" s="68" t="s">
        <v>387</v>
      </c>
      <c r="E18620" s="67" t="s">
        <v>388</v>
      </c>
      <c r="F18620" s="68" t="s">
        <v>594</v>
      </c>
      <c r="G18620" s="67" t="s">
        <v>595</v>
      </c>
      <c r="H18620" s="68" t="s">
        <v>364</v>
      </c>
      <c r="I18620" s="69">
        <v>34</v>
      </c>
      <c r="J18620" s="69">
        <v>12</v>
      </c>
      <c r="K18620" s="91"/>
      <c r="L18620" s="91"/>
    </row>
    <row r="18621" spans="2:12" x14ac:dyDescent="0.25">
      <c r="B18621" s="67" t="s">
        <v>554</v>
      </c>
      <c r="C18621" s="67" t="s">
        <v>555</v>
      </c>
      <c r="D18621" s="68" t="s">
        <v>387</v>
      </c>
      <c r="E18621" s="67" t="s">
        <v>388</v>
      </c>
      <c r="F18621" s="68" t="s">
        <v>594</v>
      </c>
      <c r="G18621" s="67" t="s">
        <v>595</v>
      </c>
      <c r="H18621" s="68" t="s">
        <v>362</v>
      </c>
      <c r="I18621" s="69">
        <v>88</v>
      </c>
      <c r="J18621" s="69">
        <v>101</v>
      </c>
      <c r="K18621" s="91"/>
      <c r="L18621" s="91"/>
    </row>
    <row r="18622" spans="2:12" x14ac:dyDescent="0.25">
      <c r="B18622" s="67" t="s">
        <v>554</v>
      </c>
      <c r="C18622" s="67" t="s">
        <v>555</v>
      </c>
      <c r="D18622" s="68" t="s">
        <v>387</v>
      </c>
      <c r="E18622" s="67" t="s">
        <v>388</v>
      </c>
      <c r="F18622" s="68" t="s">
        <v>594</v>
      </c>
      <c r="G18622" s="67" t="s">
        <v>595</v>
      </c>
      <c r="H18622" s="68" t="s">
        <v>363</v>
      </c>
      <c r="I18622" s="69">
        <v>135</v>
      </c>
      <c r="J18622" s="69">
        <v>187</v>
      </c>
      <c r="K18622" s="91"/>
      <c r="L18622" s="91"/>
    </row>
    <row r="18623" spans="2:12" x14ac:dyDescent="0.25">
      <c r="B18623" s="67" t="s">
        <v>554</v>
      </c>
      <c r="C18623" s="67" t="s">
        <v>555</v>
      </c>
      <c r="D18623" s="68" t="s">
        <v>387</v>
      </c>
      <c r="E18623" s="67" t="s">
        <v>388</v>
      </c>
      <c r="F18623" s="68" t="s">
        <v>594</v>
      </c>
      <c r="G18623" s="67" t="s">
        <v>595</v>
      </c>
      <c r="H18623" s="68" t="s">
        <v>364</v>
      </c>
      <c r="I18623" s="69">
        <v>20</v>
      </c>
      <c r="J18623" s="69">
        <v>30</v>
      </c>
      <c r="K18623" s="91"/>
      <c r="L18623" s="91"/>
    </row>
    <row r="18624" spans="2:12" x14ac:dyDescent="0.25">
      <c r="B18624" s="67" t="s">
        <v>554</v>
      </c>
      <c r="C18624" s="67" t="s">
        <v>555</v>
      </c>
      <c r="D18624" s="68" t="s">
        <v>387</v>
      </c>
      <c r="E18624" s="67" t="s">
        <v>388</v>
      </c>
      <c r="F18624" s="68" t="s">
        <v>594</v>
      </c>
      <c r="G18624" s="67" t="s">
        <v>595</v>
      </c>
      <c r="H18624" s="68" t="s">
        <v>362</v>
      </c>
      <c r="I18624" s="69">
        <v>43</v>
      </c>
      <c r="J18624" s="69">
        <v>53</v>
      </c>
      <c r="K18624" s="91"/>
      <c r="L18624" s="91"/>
    </row>
    <row r="18625" spans="2:12" x14ac:dyDescent="0.25">
      <c r="B18625" s="67" t="s">
        <v>554</v>
      </c>
      <c r="C18625" s="67" t="s">
        <v>555</v>
      </c>
      <c r="D18625" s="68" t="s">
        <v>387</v>
      </c>
      <c r="E18625" s="67" t="s">
        <v>388</v>
      </c>
      <c r="F18625" s="68" t="s">
        <v>594</v>
      </c>
      <c r="G18625" s="67" t="s">
        <v>595</v>
      </c>
      <c r="H18625" s="68" t="s">
        <v>363</v>
      </c>
      <c r="I18625" s="69">
        <v>125</v>
      </c>
      <c r="J18625" s="69">
        <v>147</v>
      </c>
      <c r="K18625" s="91"/>
      <c r="L18625" s="91"/>
    </row>
    <row r="18626" spans="2:12" x14ac:dyDescent="0.25">
      <c r="B18626" s="67" t="s">
        <v>554</v>
      </c>
      <c r="C18626" s="67" t="s">
        <v>555</v>
      </c>
      <c r="D18626" s="68" t="s">
        <v>387</v>
      </c>
      <c r="E18626" s="67" t="s">
        <v>388</v>
      </c>
      <c r="F18626" s="68" t="s">
        <v>594</v>
      </c>
      <c r="G18626" s="67" t="s">
        <v>595</v>
      </c>
      <c r="H18626" s="68" t="s">
        <v>364</v>
      </c>
      <c r="I18626" s="69">
        <v>20</v>
      </c>
      <c r="J18626" s="69">
        <v>35</v>
      </c>
      <c r="K18626" s="91"/>
      <c r="L18626" s="91"/>
    </row>
    <row r="18627" spans="2:12" x14ac:dyDescent="0.25">
      <c r="B18627" s="67" t="s">
        <v>554</v>
      </c>
      <c r="C18627" s="67" t="s">
        <v>555</v>
      </c>
      <c r="D18627" s="68" t="s">
        <v>387</v>
      </c>
      <c r="E18627" s="67" t="s">
        <v>388</v>
      </c>
      <c r="F18627" s="68" t="s">
        <v>594</v>
      </c>
      <c r="G18627" s="67" t="s">
        <v>595</v>
      </c>
      <c r="H18627" s="68" t="s">
        <v>362</v>
      </c>
      <c r="I18627" s="69">
        <v>0</v>
      </c>
      <c r="J18627" s="69">
        <v>0</v>
      </c>
      <c r="K18627" s="91"/>
      <c r="L18627" s="91"/>
    </row>
    <row r="18628" spans="2:12" x14ac:dyDescent="0.25">
      <c r="B18628" s="67" t="s">
        <v>554</v>
      </c>
      <c r="C18628" s="67" t="s">
        <v>555</v>
      </c>
      <c r="D18628" s="68" t="s">
        <v>387</v>
      </c>
      <c r="E18628" s="67" t="s">
        <v>388</v>
      </c>
      <c r="F18628" s="68" t="s">
        <v>594</v>
      </c>
      <c r="G18628" s="67" t="s">
        <v>595</v>
      </c>
      <c r="H18628" s="68" t="s">
        <v>363</v>
      </c>
      <c r="I18628" s="69">
        <v>143</v>
      </c>
      <c r="J18628" s="69">
        <v>176</v>
      </c>
      <c r="K18628" s="91"/>
      <c r="L18628" s="91"/>
    </row>
    <row r="18629" spans="2:12" x14ac:dyDescent="0.25">
      <c r="B18629" s="67" t="s">
        <v>554</v>
      </c>
      <c r="C18629" s="67" t="s">
        <v>555</v>
      </c>
      <c r="D18629" s="68" t="s">
        <v>387</v>
      </c>
      <c r="E18629" s="67" t="s">
        <v>388</v>
      </c>
      <c r="F18629" s="68" t="s">
        <v>594</v>
      </c>
      <c r="G18629" s="67" t="s">
        <v>595</v>
      </c>
      <c r="H18629" s="68" t="s">
        <v>364</v>
      </c>
      <c r="I18629" s="69">
        <v>55</v>
      </c>
      <c r="J18629" s="69">
        <v>50</v>
      </c>
      <c r="K18629" s="91"/>
      <c r="L18629" s="91"/>
    </row>
    <row r="18630" spans="2:12" x14ac:dyDescent="0.25">
      <c r="B18630" s="67" t="s">
        <v>554</v>
      </c>
      <c r="C18630" s="67" t="s">
        <v>555</v>
      </c>
      <c r="D18630" s="68" t="s">
        <v>387</v>
      </c>
      <c r="E18630" s="67" t="s">
        <v>388</v>
      </c>
      <c r="F18630" s="68" t="s">
        <v>594</v>
      </c>
      <c r="G18630" s="67" t="s">
        <v>595</v>
      </c>
      <c r="H18630" s="68" t="s">
        <v>362</v>
      </c>
      <c r="I18630" s="69">
        <v>0</v>
      </c>
      <c r="J18630" s="69">
        <v>0</v>
      </c>
      <c r="K18630" s="91"/>
      <c r="L18630" s="91"/>
    </row>
    <row r="18631" spans="2:12" x14ac:dyDescent="0.25">
      <c r="B18631" s="67" t="s">
        <v>554</v>
      </c>
      <c r="C18631" s="67" t="s">
        <v>555</v>
      </c>
      <c r="D18631" s="68" t="s">
        <v>387</v>
      </c>
      <c r="E18631" s="67" t="s">
        <v>388</v>
      </c>
      <c r="F18631" s="68" t="s">
        <v>594</v>
      </c>
      <c r="G18631" s="67" t="s">
        <v>595</v>
      </c>
      <c r="H18631" s="68" t="s">
        <v>363</v>
      </c>
      <c r="I18631" s="69">
        <v>0</v>
      </c>
      <c r="J18631" s="69">
        <v>0</v>
      </c>
      <c r="K18631" s="91"/>
      <c r="L18631" s="91"/>
    </row>
    <row r="18632" spans="2:12" x14ac:dyDescent="0.25">
      <c r="B18632" s="67" t="s">
        <v>554</v>
      </c>
      <c r="C18632" s="67" t="s">
        <v>555</v>
      </c>
      <c r="D18632" s="68" t="s">
        <v>387</v>
      </c>
      <c r="E18632" s="67" t="s">
        <v>388</v>
      </c>
      <c r="F18632" s="68" t="s">
        <v>594</v>
      </c>
      <c r="G18632" s="67" t="s">
        <v>595</v>
      </c>
      <c r="H18632" s="68" t="s">
        <v>364</v>
      </c>
      <c r="I18632" s="69">
        <v>0</v>
      </c>
      <c r="J18632" s="69">
        <v>0</v>
      </c>
      <c r="K18632" s="91"/>
      <c r="L18632" s="91"/>
    </row>
    <row r="18633" spans="2:12" x14ac:dyDescent="0.25">
      <c r="B18633" s="67" t="s">
        <v>554</v>
      </c>
      <c r="C18633" s="67" t="s">
        <v>555</v>
      </c>
      <c r="D18633" s="68" t="s">
        <v>387</v>
      </c>
      <c r="E18633" s="67" t="s">
        <v>388</v>
      </c>
      <c r="F18633" s="68" t="s">
        <v>594</v>
      </c>
      <c r="G18633" s="67" t="s">
        <v>595</v>
      </c>
      <c r="H18633" s="68" t="s">
        <v>362</v>
      </c>
      <c r="I18633" s="69">
        <v>0</v>
      </c>
      <c r="J18633" s="69">
        <v>0</v>
      </c>
      <c r="K18633" s="91"/>
      <c r="L18633" s="91"/>
    </row>
    <row r="18634" spans="2:12" x14ac:dyDescent="0.25">
      <c r="B18634" s="67" t="s">
        <v>554</v>
      </c>
      <c r="C18634" s="67" t="s">
        <v>555</v>
      </c>
      <c r="D18634" s="68" t="s">
        <v>387</v>
      </c>
      <c r="E18634" s="67" t="s">
        <v>388</v>
      </c>
      <c r="F18634" s="68" t="s">
        <v>594</v>
      </c>
      <c r="G18634" s="67" t="s">
        <v>595</v>
      </c>
      <c r="H18634" s="68" t="s">
        <v>363</v>
      </c>
      <c r="I18634" s="69">
        <v>0</v>
      </c>
      <c r="J18634" s="69">
        <v>0</v>
      </c>
      <c r="K18634" s="91"/>
      <c r="L18634" s="91"/>
    </row>
    <row r="18635" spans="2:12" x14ac:dyDescent="0.25">
      <c r="B18635" s="67" t="s">
        <v>554</v>
      </c>
      <c r="C18635" s="67" t="s">
        <v>555</v>
      </c>
      <c r="D18635" s="68" t="s">
        <v>387</v>
      </c>
      <c r="E18635" s="67" t="s">
        <v>388</v>
      </c>
      <c r="F18635" s="68" t="s">
        <v>594</v>
      </c>
      <c r="G18635" s="67" t="s">
        <v>595</v>
      </c>
      <c r="H18635" s="68" t="s">
        <v>364</v>
      </c>
      <c r="I18635" s="69">
        <v>20</v>
      </c>
      <c r="J18635" s="69">
        <v>20</v>
      </c>
      <c r="K18635" s="91"/>
      <c r="L18635" s="91"/>
    </row>
    <row r="18636" spans="2:12" x14ac:dyDescent="0.25">
      <c r="B18636" s="67" t="s">
        <v>554</v>
      </c>
      <c r="C18636" s="67" t="s">
        <v>555</v>
      </c>
      <c r="D18636" s="68" t="s">
        <v>387</v>
      </c>
      <c r="E18636" s="67" t="s">
        <v>388</v>
      </c>
      <c r="F18636" s="68" t="s">
        <v>594</v>
      </c>
      <c r="G18636" s="67" t="s">
        <v>595</v>
      </c>
      <c r="H18636" s="68" t="s">
        <v>362</v>
      </c>
      <c r="I18636" s="69">
        <v>0</v>
      </c>
      <c r="J18636" s="69">
        <v>0</v>
      </c>
      <c r="K18636" s="91"/>
      <c r="L18636" s="91"/>
    </row>
    <row r="18637" spans="2:12" x14ac:dyDescent="0.25">
      <c r="B18637" s="67" t="s">
        <v>554</v>
      </c>
      <c r="C18637" s="67" t="s">
        <v>555</v>
      </c>
      <c r="D18637" s="68" t="s">
        <v>387</v>
      </c>
      <c r="E18637" s="67" t="s">
        <v>388</v>
      </c>
      <c r="F18637" s="68" t="s">
        <v>594</v>
      </c>
      <c r="G18637" s="67" t="s">
        <v>595</v>
      </c>
      <c r="H18637" s="68" t="s">
        <v>363</v>
      </c>
      <c r="I18637" s="69">
        <v>0.3296</v>
      </c>
      <c r="J18637" s="69">
        <v>8.2400000000000001E-2</v>
      </c>
      <c r="K18637" s="91"/>
      <c r="L18637" s="91"/>
    </row>
    <row r="18638" spans="2:12" x14ac:dyDescent="0.25">
      <c r="B18638" s="67" t="s">
        <v>554</v>
      </c>
      <c r="C18638" s="67" t="s">
        <v>555</v>
      </c>
      <c r="D18638" s="68" t="s">
        <v>387</v>
      </c>
      <c r="E18638" s="67" t="s">
        <v>388</v>
      </c>
      <c r="F18638" s="68" t="s">
        <v>594</v>
      </c>
      <c r="G18638" s="67" t="s">
        <v>595</v>
      </c>
      <c r="H18638" s="68" t="s">
        <v>364</v>
      </c>
      <c r="I18638" s="69">
        <v>0</v>
      </c>
      <c r="J18638" s="69">
        <v>0</v>
      </c>
      <c r="K18638" s="91"/>
      <c r="L18638" s="91"/>
    </row>
    <row r="18639" spans="2:12" x14ac:dyDescent="0.25">
      <c r="B18639" s="67" t="s">
        <v>554</v>
      </c>
      <c r="C18639" s="67" t="s">
        <v>555</v>
      </c>
      <c r="D18639" s="68" t="s">
        <v>387</v>
      </c>
      <c r="E18639" s="67" t="s">
        <v>388</v>
      </c>
      <c r="F18639" s="68" t="s">
        <v>594</v>
      </c>
      <c r="G18639" s="67" t="s">
        <v>595</v>
      </c>
      <c r="H18639" s="68" t="s">
        <v>362</v>
      </c>
      <c r="I18639" s="69">
        <v>0</v>
      </c>
      <c r="J18639" s="69">
        <v>0</v>
      </c>
      <c r="K18639" s="91"/>
      <c r="L18639" s="91"/>
    </row>
    <row r="18640" spans="2:12" x14ac:dyDescent="0.25">
      <c r="B18640" s="67" t="s">
        <v>554</v>
      </c>
      <c r="C18640" s="67" t="s">
        <v>555</v>
      </c>
      <c r="D18640" s="68" t="s">
        <v>387</v>
      </c>
      <c r="E18640" s="67" t="s">
        <v>388</v>
      </c>
      <c r="F18640" s="68" t="s">
        <v>594</v>
      </c>
      <c r="G18640" s="67" t="s">
        <v>595</v>
      </c>
      <c r="H18640" s="68" t="s">
        <v>362</v>
      </c>
      <c r="I18640" s="69">
        <v>0</v>
      </c>
      <c r="J18640" s="69">
        <v>0</v>
      </c>
      <c r="K18640" s="91"/>
      <c r="L18640" s="91"/>
    </row>
    <row r="18641" spans="2:12" x14ac:dyDescent="0.25">
      <c r="B18641" s="67" t="s">
        <v>554</v>
      </c>
      <c r="C18641" s="67" t="s">
        <v>555</v>
      </c>
      <c r="D18641" s="68" t="s">
        <v>387</v>
      </c>
      <c r="E18641" s="67" t="s">
        <v>388</v>
      </c>
      <c r="F18641" s="68" t="s">
        <v>594</v>
      </c>
      <c r="G18641" s="67" t="s">
        <v>595</v>
      </c>
      <c r="H18641" s="68" t="s">
        <v>363</v>
      </c>
      <c r="I18641" s="69">
        <v>0</v>
      </c>
      <c r="J18641" s="69">
        <v>0</v>
      </c>
      <c r="K18641" s="91"/>
      <c r="L18641" s="91"/>
    </row>
    <row r="18642" spans="2:12" x14ac:dyDescent="0.25">
      <c r="B18642" s="67" t="s">
        <v>554</v>
      </c>
      <c r="C18642" s="67" t="s">
        <v>555</v>
      </c>
      <c r="D18642" s="68" t="s">
        <v>387</v>
      </c>
      <c r="E18642" s="67" t="s">
        <v>388</v>
      </c>
      <c r="F18642" s="68" t="s">
        <v>594</v>
      </c>
      <c r="G18642" s="67" t="s">
        <v>595</v>
      </c>
      <c r="H18642" s="68" t="s">
        <v>364</v>
      </c>
      <c r="I18642" s="69">
        <v>27</v>
      </c>
      <c r="J18642" s="69">
        <v>12</v>
      </c>
      <c r="K18642" s="91"/>
      <c r="L18642" s="91"/>
    </row>
    <row r="18643" spans="2:12" x14ac:dyDescent="0.25">
      <c r="B18643" s="67" t="s">
        <v>554</v>
      </c>
      <c r="C18643" s="67" t="s">
        <v>555</v>
      </c>
      <c r="D18643" s="68" t="s">
        <v>387</v>
      </c>
      <c r="E18643" s="67" t="s">
        <v>388</v>
      </c>
      <c r="F18643" s="68" t="s">
        <v>594</v>
      </c>
      <c r="G18643" s="67" t="s">
        <v>595</v>
      </c>
      <c r="H18643" s="68" t="s">
        <v>362</v>
      </c>
      <c r="I18643" s="69">
        <v>13</v>
      </c>
      <c r="J18643" s="69">
        <v>33</v>
      </c>
      <c r="K18643" s="91"/>
      <c r="L18643" s="91"/>
    </row>
    <row r="18644" spans="2:12" x14ac:dyDescent="0.25">
      <c r="B18644" s="67" t="s">
        <v>554</v>
      </c>
      <c r="C18644" s="67" t="s">
        <v>555</v>
      </c>
      <c r="D18644" s="68" t="s">
        <v>387</v>
      </c>
      <c r="E18644" s="67" t="s">
        <v>388</v>
      </c>
      <c r="F18644" s="68" t="s">
        <v>594</v>
      </c>
      <c r="G18644" s="67" t="s">
        <v>595</v>
      </c>
      <c r="H18644" s="68" t="s">
        <v>363</v>
      </c>
      <c r="I18644" s="69">
        <v>17</v>
      </c>
      <c r="J18644" s="69">
        <v>14</v>
      </c>
      <c r="K18644" s="91"/>
      <c r="L18644" s="91"/>
    </row>
    <row r="18645" spans="2:12" x14ac:dyDescent="0.25">
      <c r="B18645" s="67" t="s">
        <v>554</v>
      </c>
      <c r="C18645" s="67" t="s">
        <v>555</v>
      </c>
      <c r="D18645" s="68" t="s">
        <v>387</v>
      </c>
      <c r="E18645" s="67" t="s">
        <v>388</v>
      </c>
      <c r="F18645" s="68" t="s">
        <v>594</v>
      </c>
      <c r="G18645" s="67" t="s">
        <v>595</v>
      </c>
      <c r="H18645" s="68" t="s">
        <v>364</v>
      </c>
      <c r="I18645" s="69">
        <v>30</v>
      </c>
      <c r="J18645" s="69">
        <v>53</v>
      </c>
      <c r="K18645" s="91"/>
      <c r="L18645" s="91"/>
    </row>
    <row r="18646" spans="2:12" x14ac:dyDescent="0.25">
      <c r="B18646" s="67" t="s">
        <v>554</v>
      </c>
      <c r="C18646" s="67" t="s">
        <v>555</v>
      </c>
      <c r="D18646" s="68" t="s">
        <v>387</v>
      </c>
      <c r="E18646" s="67" t="s">
        <v>388</v>
      </c>
      <c r="F18646" s="68" t="s">
        <v>594</v>
      </c>
      <c r="G18646" s="67" t="s">
        <v>595</v>
      </c>
      <c r="H18646" s="68" t="s">
        <v>362</v>
      </c>
      <c r="I18646" s="69">
        <v>54</v>
      </c>
      <c r="J18646" s="69">
        <v>38</v>
      </c>
      <c r="K18646" s="91"/>
      <c r="L18646" s="91"/>
    </row>
    <row r="18647" spans="2:12" x14ac:dyDescent="0.25">
      <c r="B18647" s="67" t="s">
        <v>554</v>
      </c>
      <c r="C18647" s="67" t="s">
        <v>555</v>
      </c>
      <c r="D18647" s="68" t="s">
        <v>387</v>
      </c>
      <c r="E18647" s="67" t="s">
        <v>388</v>
      </c>
      <c r="F18647" s="68" t="s">
        <v>594</v>
      </c>
      <c r="G18647" s="67" t="s">
        <v>595</v>
      </c>
      <c r="H18647" s="68" t="s">
        <v>363</v>
      </c>
      <c r="I18647" s="69">
        <v>24</v>
      </c>
      <c r="J18647" s="69">
        <v>56</v>
      </c>
      <c r="K18647" s="91"/>
      <c r="L18647" s="91"/>
    </row>
    <row r="18648" spans="2:12" x14ac:dyDescent="0.25">
      <c r="B18648" s="67" t="s">
        <v>554</v>
      </c>
      <c r="C18648" s="67" t="s">
        <v>555</v>
      </c>
      <c r="D18648" s="68" t="s">
        <v>387</v>
      </c>
      <c r="E18648" s="67" t="s">
        <v>388</v>
      </c>
      <c r="F18648" s="68" t="s">
        <v>594</v>
      </c>
      <c r="G18648" s="67" t="s">
        <v>595</v>
      </c>
      <c r="H18648" s="68" t="s">
        <v>364</v>
      </c>
      <c r="I18648" s="69">
        <v>28</v>
      </c>
      <c r="J18648" s="69">
        <v>34</v>
      </c>
      <c r="K18648" s="91"/>
      <c r="L18648" s="91"/>
    </row>
    <row r="18649" spans="2:12" x14ac:dyDescent="0.25">
      <c r="B18649" s="67" t="s">
        <v>554</v>
      </c>
      <c r="C18649" s="67" t="s">
        <v>555</v>
      </c>
      <c r="D18649" s="68" t="s">
        <v>387</v>
      </c>
      <c r="E18649" s="67" t="s">
        <v>388</v>
      </c>
      <c r="F18649" s="68" t="s">
        <v>594</v>
      </c>
      <c r="G18649" s="67" t="s">
        <v>595</v>
      </c>
      <c r="H18649" s="68" t="s">
        <v>362</v>
      </c>
      <c r="I18649" s="69">
        <v>0</v>
      </c>
      <c r="J18649" s="69">
        <v>7</v>
      </c>
      <c r="K18649" s="91"/>
      <c r="L18649" s="91"/>
    </row>
    <row r="18650" spans="2:12" x14ac:dyDescent="0.25">
      <c r="B18650" s="67" t="s">
        <v>554</v>
      </c>
      <c r="C18650" s="67" t="s">
        <v>555</v>
      </c>
      <c r="D18650" s="68" t="s">
        <v>387</v>
      </c>
      <c r="E18650" s="67" t="s">
        <v>388</v>
      </c>
      <c r="F18650" s="68" t="s">
        <v>594</v>
      </c>
      <c r="G18650" s="67" t="s">
        <v>595</v>
      </c>
      <c r="H18650" s="68" t="s">
        <v>363</v>
      </c>
      <c r="I18650" s="69">
        <v>75</v>
      </c>
      <c r="J18650" s="69">
        <v>81</v>
      </c>
      <c r="K18650" s="91"/>
      <c r="L18650" s="91"/>
    </row>
    <row r="18651" spans="2:12" x14ac:dyDescent="0.25">
      <c r="B18651" s="67" t="s">
        <v>554</v>
      </c>
      <c r="C18651" s="67" t="s">
        <v>555</v>
      </c>
      <c r="D18651" s="68" t="s">
        <v>387</v>
      </c>
      <c r="E18651" s="67" t="s">
        <v>388</v>
      </c>
      <c r="F18651" s="68" t="s">
        <v>594</v>
      </c>
      <c r="G18651" s="67" t="s">
        <v>595</v>
      </c>
      <c r="H18651" s="68" t="s">
        <v>364</v>
      </c>
      <c r="I18651" s="69">
        <v>5</v>
      </c>
      <c r="J18651" s="69">
        <v>10</v>
      </c>
      <c r="K18651" s="91"/>
      <c r="L18651" s="91"/>
    </row>
    <row r="18652" spans="2:12" x14ac:dyDescent="0.25">
      <c r="B18652" s="67" t="s">
        <v>554</v>
      </c>
      <c r="C18652" s="67" t="s">
        <v>555</v>
      </c>
      <c r="D18652" s="68" t="s">
        <v>387</v>
      </c>
      <c r="E18652" s="67" t="s">
        <v>388</v>
      </c>
      <c r="F18652" s="68" t="s">
        <v>594</v>
      </c>
      <c r="G18652" s="67" t="s">
        <v>595</v>
      </c>
      <c r="H18652" s="68" t="s">
        <v>362</v>
      </c>
      <c r="I18652" s="69">
        <v>0</v>
      </c>
      <c r="J18652" s="69">
        <v>0</v>
      </c>
      <c r="K18652" s="91"/>
      <c r="L18652" s="91"/>
    </row>
    <row r="18653" spans="2:12" x14ac:dyDescent="0.25">
      <c r="B18653" s="67" t="s">
        <v>554</v>
      </c>
      <c r="C18653" s="67" t="s">
        <v>555</v>
      </c>
      <c r="D18653" s="68" t="s">
        <v>387</v>
      </c>
      <c r="E18653" s="67" t="s">
        <v>388</v>
      </c>
      <c r="F18653" s="68" t="s">
        <v>594</v>
      </c>
      <c r="G18653" s="67" t="s">
        <v>595</v>
      </c>
      <c r="H18653" s="68" t="s">
        <v>363</v>
      </c>
      <c r="I18653" s="69">
        <v>0</v>
      </c>
      <c r="J18653" s="69">
        <v>0</v>
      </c>
      <c r="K18653" s="91"/>
      <c r="L18653" s="91"/>
    </row>
    <row r="18654" spans="2:12" x14ac:dyDescent="0.25">
      <c r="B18654" s="67" t="s">
        <v>554</v>
      </c>
      <c r="C18654" s="67" t="s">
        <v>555</v>
      </c>
      <c r="D18654" s="68" t="s">
        <v>387</v>
      </c>
      <c r="E18654" s="67" t="s">
        <v>388</v>
      </c>
      <c r="F18654" s="68" t="s">
        <v>594</v>
      </c>
      <c r="G18654" s="67" t="s">
        <v>595</v>
      </c>
      <c r="H18654" s="68" t="s">
        <v>364</v>
      </c>
      <c r="I18654" s="69">
        <v>0</v>
      </c>
      <c r="J18654" s="69">
        <v>0</v>
      </c>
      <c r="K18654" s="91"/>
      <c r="L18654" s="91"/>
    </row>
    <row r="18655" spans="2:12" x14ac:dyDescent="0.25">
      <c r="B18655" s="67" t="s">
        <v>554</v>
      </c>
      <c r="C18655" s="67" t="s">
        <v>555</v>
      </c>
      <c r="D18655" s="68" t="s">
        <v>387</v>
      </c>
      <c r="E18655" s="67" t="s">
        <v>388</v>
      </c>
      <c r="F18655" s="68" t="s">
        <v>594</v>
      </c>
      <c r="G18655" s="67" t="s">
        <v>595</v>
      </c>
      <c r="H18655" s="68" t="s">
        <v>362</v>
      </c>
      <c r="I18655" s="69">
        <v>0</v>
      </c>
      <c r="J18655" s="69">
        <v>0</v>
      </c>
      <c r="K18655" s="91"/>
      <c r="L18655" s="91"/>
    </row>
    <row r="18656" spans="2:12" x14ac:dyDescent="0.25">
      <c r="B18656" s="67" t="s">
        <v>554</v>
      </c>
      <c r="C18656" s="67" t="s">
        <v>555</v>
      </c>
      <c r="D18656" s="68" t="s">
        <v>387</v>
      </c>
      <c r="E18656" s="67" t="s">
        <v>388</v>
      </c>
      <c r="F18656" s="68" t="s">
        <v>594</v>
      </c>
      <c r="G18656" s="67" t="s">
        <v>595</v>
      </c>
      <c r="H18656" s="68" t="s">
        <v>363</v>
      </c>
      <c r="I18656" s="69">
        <v>0</v>
      </c>
      <c r="J18656" s="69">
        <v>0</v>
      </c>
      <c r="K18656" s="91"/>
      <c r="L18656" s="91"/>
    </row>
    <row r="18657" spans="2:12" x14ac:dyDescent="0.25">
      <c r="B18657" s="67" t="s">
        <v>554</v>
      </c>
      <c r="C18657" s="67" t="s">
        <v>555</v>
      </c>
      <c r="D18657" s="68" t="s">
        <v>387</v>
      </c>
      <c r="E18657" s="67" t="s">
        <v>388</v>
      </c>
      <c r="F18657" s="68" t="s">
        <v>594</v>
      </c>
      <c r="G18657" s="67" t="s">
        <v>595</v>
      </c>
      <c r="H18657" s="68" t="s">
        <v>364</v>
      </c>
      <c r="I18657" s="69">
        <v>0</v>
      </c>
      <c r="J18657" s="69">
        <v>0</v>
      </c>
      <c r="K18657" s="91"/>
      <c r="L18657" s="91"/>
    </row>
    <row r="18658" spans="2:12" x14ac:dyDescent="0.25">
      <c r="B18658" s="67" t="s">
        <v>554</v>
      </c>
      <c r="C18658" s="67" t="s">
        <v>555</v>
      </c>
      <c r="D18658" s="68" t="s">
        <v>387</v>
      </c>
      <c r="E18658" s="67" t="s">
        <v>388</v>
      </c>
      <c r="F18658" s="68" t="s">
        <v>594</v>
      </c>
      <c r="G18658" s="67" t="s">
        <v>595</v>
      </c>
      <c r="H18658" s="68" t="s">
        <v>362</v>
      </c>
      <c r="I18658" s="69">
        <v>0</v>
      </c>
      <c r="J18658" s="69">
        <v>0</v>
      </c>
      <c r="K18658" s="91"/>
      <c r="L18658" s="91"/>
    </row>
    <row r="18659" spans="2:12" x14ac:dyDescent="0.25">
      <c r="B18659" s="67" t="s">
        <v>554</v>
      </c>
      <c r="C18659" s="67" t="s">
        <v>555</v>
      </c>
      <c r="D18659" s="68" t="s">
        <v>387</v>
      </c>
      <c r="E18659" s="67" t="s">
        <v>388</v>
      </c>
      <c r="F18659" s="68" t="s">
        <v>594</v>
      </c>
      <c r="G18659" s="67" t="s">
        <v>595</v>
      </c>
      <c r="H18659" s="68" t="s">
        <v>363</v>
      </c>
      <c r="I18659" s="69">
        <v>67</v>
      </c>
      <c r="J18659" s="69">
        <v>54</v>
      </c>
      <c r="K18659" s="91"/>
      <c r="L18659" s="91"/>
    </row>
    <row r="18660" spans="2:12" x14ac:dyDescent="0.25">
      <c r="B18660" s="67" t="s">
        <v>554</v>
      </c>
      <c r="C18660" s="67" t="s">
        <v>555</v>
      </c>
      <c r="D18660" s="68" t="s">
        <v>387</v>
      </c>
      <c r="E18660" s="67" t="s">
        <v>388</v>
      </c>
      <c r="F18660" s="68" t="s">
        <v>594</v>
      </c>
      <c r="G18660" s="67" t="s">
        <v>595</v>
      </c>
      <c r="H18660" s="68" t="s">
        <v>364</v>
      </c>
      <c r="I18660" s="69">
        <v>0</v>
      </c>
      <c r="J18660" s="69">
        <v>0</v>
      </c>
      <c r="K18660" s="91"/>
      <c r="L18660" s="91"/>
    </row>
    <row r="18661" spans="2:12" x14ac:dyDescent="0.25">
      <c r="B18661" s="67" t="s">
        <v>554</v>
      </c>
      <c r="C18661" s="67" t="s">
        <v>555</v>
      </c>
      <c r="D18661" s="68" t="s">
        <v>387</v>
      </c>
      <c r="E18661" s="67" t="s">
        <v>388</v>
      </c>
      <c r="F18661" s="68" t="s">
        <v>594</v>
      </c>
      <c r="G18661" s="67" t="s">
        <v>595</v>
      </c>
      <c r="H18661" s="68" t="s">
        <v>363</v>
      </c>
      <c r="I18661" s="69">
        <v>0</v>
      </c>
      <c r="J18661" s="69">
        <v>0</v>
      </c>
      <c r="K18661" s="91"/>
      <c r="L18661" s="91"/>
    </row>
    <row r="18662" spans="2:12" x14ac:dyDescent="0.25">
      <c r="B18662" s="67" t="s">
        <v>554</v>
      </c>
      <c r="C18662" s="67" t="s">
        <v>555</v>
      </c>
      <c r="D18662" s="68" t="s">
        <v>387</v>
      </c>
      <c r="E18662" s="67" t="s">
        <v>388</v>
      </c>
      <c r="F18662" s="68" t="s">
        <v>594</v>
      </c>
      <c r="G18662" s="67" t="s">
        <v>595</v>
      </c>
      <c r="H18662" s="68" t="s">
        <v>362</v>
      </c>
      <c r="I18662" s="69">
        <v>20</v>
      </c>
      <c r="J18662" s="69">
        <v>47</v>
      </c>
      <c r="K18662" s="91"/>
      <c r="L18662" s="91"/>
    </row>
    <row r="18663" spans="2:12" x14ac:dyDescent="0.25">
      <c r="B18663" s="67" t="s">
        <v>554</v>
      </c>
      <c r="C18663" s="67" t="s">
        <v>555</v>
      </c>
      <c r="D18663" s="68" t="s">
        <v>387</v>
      </c>
      <c r="E18663" s="67" t="s">
        <v>388</v>
      </c>
      <c r="F18663" s="68" t="s">
        <v>594</v>
      </c>
      <c r="G18663" s="67" t="s">
        <v>595</v>
      </c>
      <c r="H18663" s="68" t="s">
        <v>363</v>
      </c>
      <c r="I18663" s="69">
        <v>84</v>
      </c>
      <c r="J18663" s="69">
        <v>140</v>
      </c>
      <c r="K18663" s="91"/>
      <c r="L18663" s="91"/>
    </row>
    <row r="18664" spans="2:12" x14ac:dyDescent="0.25">
      <c r="B18664" s="67" t="s">
        <v>554</v>
      </c>
      <c r="C18664" s="67" t="s">
        <v>555</v>
      </c>
      <c r="D18664" s="68" t="s">
        <v>387</v>
      </c>
      <c r="E18664" s="67" t="s">
        <v>388</v>
      </c>
      <c r="F18664" s="68" t="s">
        <v>594</v>
      </c>
      <c r="G18664" s="67" t="s">
        <v>595</v>
      </c>
      <c r="H18664" s="68" t="s">
        <v>363</v>
      </c>
      <c r="I18664" s="69">
        <v>0</v>
      </c>
      <c r="J18664" s="69">
        <v>0</v>
      </c>
      <c r="K18664" s="91"/>
      <c r="L18664" s="91"/>
    </row>
    <row r="18665" spans="2:12" x14ac:dyDescent="0.25">
      <c r="B18665" s="67" t="s">
        <v>554</v>
      </c>
      <c r="C18665" s="67" t="s">
        <v>555</v>
      </c>
      <c r="D18665" s="68" t="s">
        <v>387</v>
      </c>
      <c r="E18665" s="67" t="s">
        <v>388</v>
      </c>
      <c r="F18665" s="68" t="s">
        <v>594</v>
      </c>
      <c r="G18665" s="67" t="s">
        <v>595</v>
      </c>
      <c r="H18665" s="68" t="s">
        <v>362</v>
      </c>
      <c r="I18665" s="69">
        <v>0</v>
      </c>
      <c r="J18665" s="69">
        <v>0</v>
      </c>
      <c r="K18665" s="91"/>
      <c r="L18665" s="91"/>
    </row>
    <row r="18666" spans="2:12" x14ac:dyDescent="0.25">
      <c r="B18666" s="67" t="s">
        <v>554</v>
      </c>
      <c r="C18666" s="67" t="s">
        <v>555</v>
      </c>
      <c r="D18666" s="68" t="s">
        <v>387</v>
      </c>
      <c r="E18666" s="67" t="s">
        <v>388</v>
      </c>
      <c r="F18666" s="68" t="s">
        <v>594</v>
      </c>
      <c r="G18666" s="67" t="s">
        <v>595</v>
      </c>
      <c r="H18666" s="68" t="s">
        <v>363</v>
      </c>
      <c r="I18666" s="69">
        <v>0</v>
      </c>
      <c r="J18666" s="69">
        <v>0</v>
      </c>
      <c r="K18666" s="91"/>
      <c r="L18666" s="91"/>
    </row>
    <row r="18667" spans="2:12" x14ac:dyDescent="0.25">
      <c r="B18667" s="67" t="s">
        <v>554</v>
      </c>
      <c r="C18667" s="67" t="s">
        <v>555</v>
      </c>
      <c r="D18667" s="68" t="s">
        <v>387</v>
      </c>
      <c r="E18667" s="67" t="s">
        <v>388</v>
      </c>
      <c r="F18667" s="68" t="s">
        <v>594</v>
      </c>
      <c r="G18667" s="67" t="s">
        <v>595</v>
      </c>
      <c r="H18667" s="68" t="s">
        <v>364</v>
      </c>
      <c r="I18667" s="69">
        <v>3</v>
      </c>
      <c r="J18667" s="69">
        <v>0</v>
      </c>
      <c r="K18667" s="91"/>
      <c r="L18667" s="91"/>
    </row>
    <row r="18668" spans="2:12" x14ac:dyDescent="0.25">
      <c r="B18668" s="67" t="s">
        <v>554</v>
      </c>
      <c r="C18668" s="67" t="s">
        <v>555</v>
      </c>
      <c r="D18668" s="68" t="s">
        <v>387</v>
      </c>
      <c r="E18668" s="67" t="s">
        <v>388</v>
      </c>
      <c r="F18668" s="68" t="s">
        <v>594</v>
      </c>
      <c r="G18668" s="67" t="s">
        <v>595</v>
      </c>
      <c r="H18668" s="68" t="s">
        <v>363</v>
      </c>
      <c r="I18668" s="69">
        <v>0</v>
      </c>
      <c r="J18668" s="69">
        <v>0</v>
      </c>
      <c r="K18668" s="91"/>
      <c r="L18668" s="91"/>
    </row>
    <row r="18669" spans="2:12" x14ac:dyDescent="0.25">
      <c r="B18669" s="67" t="s">
        <v>554</v>
      </c>
      <c r="C18669" s="67" t="s">
        <v>555</v>
      </c>
      <c r="D18669" s="68" t="s">
        <v>387</v>
      </c>
      <c r="E18669" s="67" t="s">
        <v>388</v>
      </c>
      <c r="F18669" s="68" t="s">
        <v>594</v>
      </c>
      <c r="G18669" s="67" t="s">
        <v>595</v>
      </c>
      <c r="H18669" s="68" t="s">
        <v>362</v>
      </c>
      <c r="I18669" s="69">
        <v>0</v>
      </c>
      <c r="J18669" s="69">
        <v>2</v>
      </c>
      <c r="K18669" s="91"/>
      <c r="L18669" s="91"/>
    </row>
    <row r="18670" spans="2:12" x14ac:dyDescent="0.25">
      <c r="B18670" s="67" t="s">
        <v>554</v>
      </c>
      <c r="C18670" s="67" t="s">
        <v>555</v>
      </c>
      <c r="D18670" s="68" t="s">
        <v>387</v>
      </c>
      <c r="E18670" s="67" t="s">
        <v>388</v>
      </c>
      <c r="F18670" s="68" t="s">
        <v>594</v>
      </c>
      <c r="G18670" s="67" t="s">
        <v>595</v>
      </c>
      <c r="H18670" s="68" t="s">
        <v>363</v>
      </c>
      <c r="I18670" s="69">
        <v>0</v>
      </c>
      <c r="J18670" s="69">
        <v>0</v>
      </c>
      <c r="K18670" s="91"/>
      <c r="L18670" s="91"/>
    </row>
    <row r="18671" spans="2:12" x14ac:dyDescent="0.25">
      <c r="B18671" s="67" t="s">
        <v>554</v>
      </c>
      <c r="C18671" s="67" t="s">
        <v>555</v>
      </c>
      <c r="D18671" s="68" t="s">
        <v>387</v>
      </c>
      <c r="E18671" s="67" t="s">
        <v>388</v>
      </c>
      <c r="F18671" s="68" t="s">
        <v>594</v>
      </c>
      <c r="G18671" s="67" t="s">
        <v>595</v>
      </c>
      <c r="H18671" s="68" t="s">
        <v>362</v>
      </c>
      <c r="I18671" s="69">
        <v>36</v>
      </c>
      <c r="J18671" s="69">
        <v>45</v>
      </c>
      <c r="K18671" s="91"/>
      <c r="L18671" s="91"/>
    </row>
    <row r="18672" spans="2:12" x14ac:dyDescent="0.25">
      <c r="B18672" s="67" t="s">
        <v>554</v>
      </c>
      <c r="C18672" s="67" t="s">
        <v>555</v>
      </c>
      <c r="D18672" s="68" t="s">
        <v>387</v>
      </c>
      <c r="E18672" s="67" t="s">
        <v>388</v>
      </c>
      <c r="F18672" s="68" t="s">
        <v>594</v>
      </c>
      <c r="G18672" s="67" t="s">
        <v>595</v>
      </c>
      <c r="H18672" s="68" t="s">
        <v>363</v>
      </c>
      <c r="I18672" s="69">
        <v>178</v>
      </c>
      <c r="J18672" s="69">
        <v>172</v>
      </c>
      <c r="K18672" s="91"/>
      <c r="L18672" s="91"/>
    </row>
    <row r="18673" spans="2:12" x14ac:dyDescent="0.25">
      <c r="B18673" s="67" t="s">
        <v>554</v>
      </c>
      <c r="C18673" s="67" t="s">
        <v>555</v>
      </c>
      <c r="D18673" s="68" t="s">
        <v>387</v>
      </c>
      <c r="E18673" s="67" t="s">
        <v>388</v>
      </c>
      <c r="F18673" s="68" t="s">
        <v>594</v>
      </c>
      <c r="G18673" s="67" t="s">
        <v>595</v>
      </c>
      <c r="H18673" s="68" t="s">
        <v>364</v>
      </c>
      <c r="I18673" s="69">
        <v>31</v>
      </c>
      <c r="J18673" s="69">
        <v>73</v>
      </c>
      <c r="K18673" s="91"/>
      <c r="L18673" s="91"/>
    </row>
    <row r="18674" spans="2:12" x14ac:dyDescent="0.25">
      <c r="B18674" s="67" t="s">
        <v>554</v>
      </c>
      <c r="C18674" s="67" t="s">
        <v>555</v>
      </c>
      <c r="D18674" s="68" t="s">
        <v>387</v>
      </c>
      <c r="E18674" s="67" t="s">
        <v>388</v>
      </c>
      <c r="F18674" s="68" t="s">
        <v>594</v>
      </c>
      <c r="G18674" s="67" t="s">
        <v>595</v>
      </c>
      <c r="H18674" s="68" t="s">
        <v>362</v>
      </c>
      <c r="I18674" s="69">
        <v>36</v>
      </c>
      <c r="J18674" s="69">
        <v>0</v>
      </c>
      <c r="K18674" s="91"/>
      <c r="L18674" s="91"/>
    </row>
    <row r="18675" spans="2:12" x14ac:dyDescent="0.25">
      <c r="B18675" s="67" t="s">
        <v>554</v>
      </c>
      <c r="C18675" s="67" t="s">
        <v>555</v>
      </c>
      <c r="D18675" s="68" t="s">
        <v>387</v>
      </c>
      <c r="E18675" s="67" t="s">
        <v>388</v>
      </c>
      <c r="F18675" s="68" t="s">
        <v>594</v>
      </c>
      <c r="G18675" s="67" t="s">
        <v>595</v>
      </c>
      <c r="H18675" s="68" t="s">
        <v>363</v>
      </c>
      <c r="I18675" s="69">
        <v>178</v>
      </c>
      <c r="J18675" s="69">
        <v>30</v>
      </c>
      <c r="K18675" s="91"/>
      <c r="L18675" s="91"/>
    </row>
    <row r="18676" spans="2:12" x14ac:dyDescent="0.25">
      <c r="B18676" s="67" t="s">
        <v>554</v>
      </c>
      <c r="C18676" s="67" t="s">
        <v>555</v>
      </c>
      <c r="D18676" s="68" t="s">
        <v>387</v>
      </c>
      <c r="E18676" s="67" t="s">
        <v>388</v>
      </c>
      <c r="F18676" s="68" t="s">
        <v>594</v>
      </c>
      <c r="G18676" s="67" t="s">
        <v>595</v>
      </c>
      <c r="H18676" s="68" t="s">
        <v>364</v>
      </c>
      <c r="I18676" s="69">
        <v>31</v>
      </c>
      <c r="J18676" s="69">
        <v>4</v>
      </c>
      <c r="K18676" s="91"/>
      <c r="L18676" s="91"/>
    </row>
    <row r="18677" spans="2:12" x14ac:dyDescent="0.25">
      <c r="B18677" s="67" t="s">
        <v>554</v>
      </c>
      <c r="C18677" s="67" t="s">
        <v>555</v>
      </c>
      <c r="D18677" s="68" t="s">
        <v>387</v>
      </c>
      <c r="E18677" s="67" t="s">
        <v>388</v>
      </c>
      <c r="F18677" s="68" t="s">
        <v>594</v>
      </c>
      <c r="G18677" s="67" t="s">
        <v>595</v>
      </c>
      <c r="H18677" s="68" t="s">
        <v>362</v>
      </c>
      <c r="I18677" s="69">
        <v>0</v>
      </c>
      <c r="J18677" s="69">
        <v>0</v>
      </c>
      <c r="K18677" s="91"/>
      <c r="L18677" s="91"/>
    </row>
    <row r="18678" spans="2:12" x14ac:dyDescent="0.25">
      <c r="B18678" s="67" t="s">
        <v>554</v>
      </c>
      <c r="C18678" s="67" t="s">
        <v>555</v>
      </c>
      <c r="D18678" s="68" t="s">
        <v>387</v>
      </c>
      <c r="E18678" s="67" t="s">
        <v>388</v>
      </c>
      <c r="F18678" s="68" t="s">
        <v>594</v>
      </c>
      <c r="G18678" s="67" t="s">
        <v>595</v>
      </c>
      <c r="H18678" s="68" t="s">
        <v>363</v>
      </c>
      <c r="I18678" s="69">
        <v>0</v>
      </c>
      <c r="J18678" s="69">
        <v>0</v>
      </c>
      <c r="K18678" s="91"/>
      <c r="L18678" s="91"/>
    </row>
    <row r="18679" spans="2:12" x14ac:dyDescent="0.25">
      <c r="B18679" s="67" t="s">
        <v>554</v>
      </c>
      <c r="C18679" s="67" t="s">
        <v>555</v>
      </c>
      <c r="D18679" s="68" t="s">
        <v>387</v>
      </c>
      <c r="E18679" s="67" t="s">
        <v>388</v>
      </c>
      <c r="F18679" s="68" t="s">
        <v>594</v>
      </c>
      <c r="G18679" s="67" t="s">
        <v>595</v>
      </c>
      <c r="H18679" s="68" t="s">
        <v>364</v>
      </c>
      <c r="I18679" s="69">
        <v>0</v>
      </c>
      <c r="J18679" s="69">
        <v>0</v>
      </c>
      <c r="K18679" s="91"/>
      <c r="L18679" s="91"/>
    </row>
    <row r="18680" spans="2:12" x14ac:dyDescent="0.25">
      <c r="B18680" s="67" t="s">
        <v>554</v>
      </c>
      <c r="C18680" s="67" t="s">
        <v>555</v>
      </c>
      <c r="D18680" s="68" t="s">
        <v>387</v>
      </c>
      <c r="E18680" s="67" t="s">
        <v>388</v>
      </c>
      <c r="F18680" s="68" t="s">
        <v>594</v>
      </c>
      <c r="G18680" s="67" t="s">
        <v>595</v>
      </c>
      <c r="H18680" s="68" t="s">
        <v>363</v>
      </c>
      <c r="I18680" s="69">
        <v>0</v>
      </c>
      <c r="J18680" s="69">
        <v>0</v>
      </c>
      <c r="K18680" s="91"/>
      <c r="L18680" s="91"/>
    </row>
    <row r="18681" spans="2:12" x14ac:dyDescent="0.25">
      <c r="B18681" s="67" t="s">
        <v>554</v>
      </c>
      <c r="C18681" s="67" t="s">
        <v>555</v>
      </c>
      <c r="D18681" s="68" t="s">
        <v>387</v>
      </c>
      <c r="E18681" s="67" t="s">
        <v>388</v>
      </c>
      <c r="F18681" s="68" t="s">
        <v>594</v>
      </c>
      <c r="G18681" s="67" t="s">
        <v>595</v>
      </c>
      <c r="H18681" s="68" t="s">
        <v>362</v>
      </c>
      <c r="I18681" s="69">
        <v>0</v>
      </c>
      <c r="J18681" s="69">
        <v>0</v>
      </c>
      <c r="K18681" s="91"/>
      <c r="L18681" s="91"/>
    </row>
    <row r="18682" spans="2:12" x14ac:dyDescent="0.25">
      <c r="B18682" s="67" t="s">
        <v>554</v>
      </c>
      <c r="C18682" s="67" t="s">
        <v>555</v>
      </c>
      <c r="D18682" s="68" t="s">
        <v>387</v>
      </c>
      <c r="E18682" s="67" t="s">
        <v>388</v>
      </c>
      <c r="F18682" s="68" t="s">
        <v>594</v>
      </c>
      <c r="G18682" s="67" t="s">
        <v>595</v>
      </c>
      <c r="H18682" s="68" t="s">
        <v>363</v>
      </c>
      <c r="I18682" s="69">
        <v>0</v>
      </c>
      <c r="J18682" s="69">
        <v>0</v>
      </c>
      <c r="K18682" s="91"/>
      <c r="L18682" s="91"/>
    </row>
    <row r="18683" spans="2:12" x14ac:dyDescent="0.25">
      <c r="B18683" s="67" t="s">
        <v>554</v>
      </c>
      <c r="C18683" s="67" t="s">
        <v>555</v>
      </c>
      <c r="D18683" s="68" t="s">
        <v>387</v>
      </c>
      <c r="E18683" s="67" t="s">
        <v>388</v>
      </c>
      <c r="F18683" s="68" t="s">
        <v>594</v>
      </c>
      <c r="G18683" s="67" t="s">
        <v>595</v>
      </c>
      <c r="H18683" s="68" t="s">
        <v>364</v>
      </c>
      <c r="I18683" s="69">
        <v>0</v>
      </c>
      <c r="J18683" s="69">
        <v>0</v>
      </c>
      <c r="K18683" s="91"/>
      <c r="L18683" s="91"/>
    </row>
    <row r="18684" spans="2:12" x14ac:dyDescent="0.25">
      <c r="B18684" s="67" t="s">
        <v>554</v>
      </c>
      <c r="C18684" s="67" t="s">
        <v>555</v>
      </c>
      <c r="D18684" s="68" t="s">
        <v>387</v>
      </c>
      <c r="E18684" s="67" t="s">
        <v>388</v>
      </c>
      <c r="F18684" s="68" t="s">
        <v>594</v>
      </c>
      <c r="G18684" s="67" t="s">
        <v>595</v>
      </c>
      <c r="H18684" s="68" t="s">
        <v>362</v>
      </c>
      <c r="I18684" s="69">
        <v>51</v>
      </c>
      <c r="J18684" s="69">
        <v>77</v>
      </c>
      <c r="K18684" s="91"/>
      <c r="L18684" s="91"/>
    </row>
    <row r="18685" spans="2:12" x14ac:dyDescent="0.25">
      <c r="B18685" s="67" t="s">
        <v>554</v>
      </c>
      <c r="C18685" s="67" t="s">
        <v>555</v>
      </c>
      <c r="D18685" s="68" t="s">
        <v>387</v>
      </c>
      <c r="E18685" s="67" t="s">
        <v>388</v>
      </c>
      <c r="F18685" s="68" t="s">
        <v>594</v>
      </c>
      <c r="G18685" s="67" t="s">
        <v>595</v>
      </c>
      <c r="H18685" s="68" t="s">
        <v>362</v>
      </c>
      <c r="I18685" s="69">
        <v>108</v>
      </c>
      <c r="J18685" s="69">
        <v>60</v>
      </c>
      <c r="K18685" s="91"/>
      <c r="L18685" s="91"/>
    </row>
    <row r="18686" spans="2:12" x14ac:dyDescent="0.25">
      <c r="B18686" s="67" t="s">
        <v>554</v>
      </c>
      <c r="C18686" s="67" t="s">
        <v>555</v>
      </c>
      <c r="D18686" s="68" t="s">
        <v>387</v>
      </c>
      <c r="E18686" s="67" t="s">
        <v>388</v>
      </c>
      <c r="F18686" s="68" t="s">
        <v>594</v>
      </c>
      <c r="G18686" s="67" t="s">
        <v>595</v>
      </c>
      <c r="H18686" s="68" t="s">
        <v>363</v>
      </c>
      <c r="I18686" s="69">
        <v>172</v>
      </c>
      <c r="J18686" s="69">
        <v>221</v>
      </c>
      <c r="K18686" s="91"/>
      <c r="L18686" s="91"/>
    </row>
    <row r="18687" spans="2:12" x14ac:dyDescent="0.25">
      <c r="B18687" s="67" t="s">
        <v>554</v>
      </c>
      <c r="C18687" s="67" t="s">
        <v>555</v>
      </c>
      <c r="D18687" s="68" t="s">
        <v>387</v>
      </c>
      <c r="E18687" s="67" t="s">
        <v>388</v>
      </c>
      <c r="F18687" s="68" t="s">
        <v>594</v>
      </c>
      <c r="G18687" s="67" t="s">
        <v>595</v>
      </c>
      <c r="H18687" s="68" t="s">
        <v>364</v>
      </c>
      <c r="I18687" s="69">
        <v>38</v>
      </c>
      <c r="J18687" s="69">
        <v>42</v>
      </c>
      <c r="K18687" s="91"/>
      <c r="L18687" s="91"/>
    </row>
    <row r="18688" spans="2:12" x14ac:dyDescent="0.25">
      <c r="B18688" s="67" t="s">
        <v>554</v>
      </c>
      <c r="C18688" s="67" t="s">
        <v>555</v>
      </c>
      <c r="D18688" s="68" t="s">
        <v>387</v>
      </c>
      <c r="E18688" s="67" t="s">
        <v>388</v>
      </c>
      <c r="F18688" s="68" t="s">
        <v>594</v>
      </c>
      <c r="G18688" s="67" t="s">
        <v>595</v>
      </c>
      <c r="H18688" s="68" t="s">
        <v>362</v>
      </c>
      <c r="I18688" s="69">
        <v>0</v>
      </c>
      <c r="J18688" s="69">
        <v>0</v>
      </c>
      <c r="K18688" s="91"/>
      <c r="L18688" s="91"/>
    </row>
    <row r="18689" spans="2:12" x14ac:dyDescent="0.25">
      <c r="B18689" s="67" t="s">
        <v>554</v>
      </c>
      <c r="C18689" s="67" t="s">
        <v>555</v>
      </c>
      <c r="D18689" s="68" t="s">
        <v>387</v>
      </c>
      <c r="E18689" s="67" t="s">
        <v>388</v>
      </c>
      <c r="F18689" s="68" t="s">
        <v>594</v>
      </c>
      <c r="G18689" s="67" t="s">
        <v>595</v>
      </c>
      <c r="H18689" s="68" t="s">
        <v>363</v>
      </c>
      <c r="I18689" s="69">
        <v>0</v>
      </c>
      <c r="J18689" s="69">
        <v>0</v>
      </c>
      <c r="K18689" s="91"/>
      <c r="L18689" s="91"/>
    </row>
    <row r="18690" spans="2:12" x14ac:dyDescent="0.25">
      <c r="B18690" s="67" t="s">
        <v>554</v>
      </c>
      <c r="C18690" s="67" t="s">
        <v>555</v>
      </c>
      <c r="D18690" s="68" t="s">
        <v>387</v>
      </c>
      <c r="E18690" s="67" t="s">
        <v>388</v>
      </c>
      <c r="F18690" s="68" t="s">
        <v>594</v>
      </c>
      <c r="G18690" s="67" t="s">
        <v>595</v>
      </c>
      <c r="H18690" s="68" t="s">
        <v>364</v>
      </c>
      <c r="I18690" s="69">
        <v>0</v>
      </c>
      <c r="J18690" s="69">
        <v>0</v>
      </c>
      <c r="K18690" s="91"/>
      <c r="L18690" s="91"/>
    </row>
    <row r="18691" spans="2:12" x14ac:dyDescent="0.25">
      <c r="B18691" s="67" t="s">
        <v>554</v>
      </c>
      <c r="C18691" s="67" t="s">
        <v>555</v>
      </c>
      <c r="D18691" s="68" t="s">
        <v>387</v>
      </c>
      <c r="E18691" s="67" t="s">
        <v>388</v>
      </c>
      <c r="F18691" s="68" t="s">
        <v>594</v>
      </c>
      <c r="G18691" s="67" t="s">
        <v>595</v>
      </c>
      <c r="H18691" s="68" t="s">
        <v>362</v>
      </c>
      <c r="I18691" s="69">
        <v>0</v>
      </c>
      <c r="J18691" s="69">
        <v>0</v>
      </c>
      <c r="K18691" s="91"/>
      <c r="L18691" s="91"/>
    </row>
    <row r="18692" spans="2:12" x14ac:dyDescent="0.25">
      <c r="B18692" s="67" t="s">
        <v>554</v>
      </c>
      <c r="C18692" s="67" t="s">
        <v>555</v>
      </c>
      <c r="D18692" s="68" t="s">
        <v>387</v>
      </c>
      <c r="E18692" s="67" t="s">
        <v>388</v>
      </c>
      <c r="F18692" s="68" t="s">
        <v>594</v>
      </c>
      <c r="G18692" s="67" t="s">
        <v>595</v>
      </c>
      <c r="H18692" s="68" t="s">
        <v>363</v>
      </c>
      <c r="I18692" s="69">
        <v>0</v>
      </c>
      <c r="J18692" s="69">
        <v>0</v>
      </c>
      <c r="K18692" s="91"/>
      <c r="L18692" s="91"/>
    </row>
    <row r="18693" spans="2:12" x14ac:dyDescent="0.25">
      <c r="B18693" s="67" t="s">
        <v>554</v>
      </c>
      <c r="C18693" s="67" t="s">
        <v>555</v>
      </c>
      <c r="D18693" s="68" t="s">
        <v>387</v>
      </c>
      <c r="E18693" s="67" t="s">
        <v>388</v>
      </c>
      <c r="F18693" s="68" t="s">
        <v>594</v>
      </c>
      <c r="G18693" s="67" t="s">
        <v>595</v>
      </c>
      <c r="H18693" s="68" t="s">
        <v>362</v>
      </c>
      <c r="I18693" s="69">
        <v>20</v>
      </c>
      <c r="J18693" s="69">
        <v>60</v>
      </c>
      <c r="K18693" s="91"/>
      <c r="L18693" s="91"/>
    </row>
    <row r="18694" spans="2:12" x14ac:dyDescent="0.25">
      <c r="B18694" s="67" t="s">
        <v>554</v>
      </c>
      <c r="C18694" s="67" t="s">
        <v>555</v>
      </c>
      <c r="D18694" s="68" t="s">
        <v>387</v>
      </c>
      <c r="E18694" s="67" t="s">
        <v>388</v>
      </c>
      <c r="F18694" s="68" t="s">
        <v>594</v>
      </c>
      <c r="G18694" s="67" t="s">
        <v>595</v>
      </c>
      <c r="H18694" s="68" t="s">
        <v>363</v>
      </c>
      <c r="I18694" s="69">
        <v>22</v>
      </c>
      <c r="J18694" s="69">
        <v>60</v>
      </c>
      <c r="K18694" s="91"/>
      <c r="L18694" s="91"/>
    </row>
    <row r="18695" spans="2:12" x14ac:dyDescent="0.25">
      <c r="B18695" s="67" t="s">
        <v>554</v>
      </c>
      <c r="C18695" s="67" t="s">
        <v>555</v>
      </c>
      <c r="D18695" s="68" t="s">
        <v>387</v>
      </c>
      <c r="E18695" s="67" t="s">
        <v>388</v>
      </c>
      <c r="F18695" s="68" t="s">
        <v>594</v>
      </c>
      <c r="G18695" s="67" t="s">
        <v>595</v>
      </c>
      <c r="H18695" s="68" t="s">
        <v>364</v>
      </c>
      <c r="I18695" s="69">
        <v>0</v>
      </c>
      <c r="J18695" s="69">
        <v>0</v>
      </c>
      <c r="K18695" s="91"/>
      <c r="L18695" s="91"/>
    </row>
    <row r="18696" spans="2:12" x14ac:dyDescent="0.25">
      <c r="B18696" s="67" t="s">
        <v>554</v>
      </c>
      <c r="C18696" s="67" t="s">
        <v>555</v>
      </c>
      <c r="D18696" s="68" t="s">
        <v>387</v>
      </c>
      <c r="E18696" s="67" t="s">
        <v>388</v>
      </c>
      <c r="F18696" s="68" t="s">
        <v>594</v>
      </c>
      <c r="G18696" s="67" t="s">
        <v>595</v>
      </c>
      <c r="H18696" s="68" t="s">
        <v>363</v>
      </c>
      <c r="I18696" s="69">
        <v>0</v>
      </c>
      <c r="J18696" s="69">
        <v>0</v>
      </c>
      <c r="K18696" s="91"/>
      <c r="L18696" s="91"/>
    </row>
    <row r="18697" spans="2:12" x14ac:dyDescent="0.25">
      <c r="B18697" s="67" t="s">
        <v>554</v>
      </c>
      <c r="C18697" s="67" t="s">
        <v>555</v>
      </c>
      <c r="D18697" s="68" t="s">
        <v>387</v>
      </c>
      <c r="E18697" s="67" t="s">
        <v>388</v>
      </c>
      <c r="F18697" s="68" t="s">
        <v>594</v>
      </c>
      <c r="G18697" s="67" t="s">
        <v>595</v>
      </c>
      <c r="H18697" s="68" t="s">
        <v>362</v>
      </c>
      <c r="I18697" s="69">
        <v>0</v>
      </c>
      <c r="J18697" s="69">
        <v>0</v>
      </c>
      <c r="K18697" s="91"/>
      <c r="L18697" s="91"/>
    </row>
    <row r="18698" spans="2:12" x14ac:dyDescent="0.25">
      <c r="B18698" s="67" t="s">
        <v>554</v>
      </c>
      <c r="C18698" s="67" t="s">
        <v>555</v>
      </c>
      <c r="D18698" s="68" t="s">
        <v>387</v>
      </c>
      <c r="E18698" s="67" t="s">
        <v>388</v>
      </c>
      <c r="F18698" s="68" t="s">
        <v>594</v>
      </c>
      <c r="G18698" s="67" t="s">
        <v>595</v>
      </c>
      <c r="H18698" s="68" t="s">
        <v>363</v>
      </c>
      <c r="I18698" s="69">
        <v>0</v>
      </c>
      <c r="J18698" s="69">
        <v>0</v>
      </c>
      <c r="K18698" s="91"/>
      <c r="L18698" s="91"/>
    </row>
    <row r="18699" spans="2:12" x14ac:dyDescent="0.25">
      <c r="B18699" s="67" t="s">
        <v>554</v>
      </c>
      <c r="C18699" s="67" t="s">
        <v>555</v>
      </c>
      <c r="D18699" s="68" t="s">
        <v>387</v>
      </c>
      <c r="E18699" s="67" t="s">
        <v>388</v>
      </c>
      <c r="F18699" s="68" t="s">
        <v>594</v>
      </c>
      <c r="G18699" s="67" t="s">
        <v>595</v>
      </c>
      <c r="H18699" s="68" t="s">
        <v>363</v>
      </c>
      <c r="I18699" s="69">
        <v>0</v>
      </c>
      <c r="J18699" s="69">
        <v>0</v>
      </c>
      <c r="K18699" s="91"/>
      <c r="L18699" s="91"/>
    </row>
    <row r="18700" spans="2:12" x14ac:dyDescent="0.25">
      <c r="B18700" s="67" t="s">
        <v>554</v>
      </c>
      <c r="C18700" s="67" t="s">
        <v>555</v>
      </c>
      <c r="D18700" s="68" t="s">
        <v>387</v>
      </c>
      <c r="E18700" s="67" t="s">
        <v>388</v>
      </c>
      <c r="F18700" s="68" t="s">
        <v>594</v>
      </c>
      <c r="G18700" s="67" t="s">
        <v>595</v>
      </c>
      <c r="H18700" s="68" t="s">
        <v>362</v>
      </c>
      <c r="I18700" s="69">
        <v>0</v>
      </c>
      <c r="J18700" s="69">
        <v>0</v>
      </c>
      <c r="K18700" s="91"/>
      <c r="L18700" s="91"/>
    </row>
    <row r="18701" spans="2:12" x14ac:dyDescent="0.25">
      <c r="B18701" s="67" t="s">
        <v>554</v>
      </c>
      <c r="C18701" s="67" t="s">
        <v>555</v>
      </c>
      <c r="D18701" s="68" t="s">
        <v>387</v>
      </c>
      <c r="E18701" s="67" t="s">
        <v>388</v>
      </c>
      <c r="F18701" s="68" t="s">
        <v>594</v>
      </c>
      <c r="G18701" s="67" t="s">
        <v>595</v>
      </c>
      <c r="H18701" s="68" t="s">
        <v>363</v>
      </c>
      <c r="I18701" s="69">
        <v>8.64</v>
      </c>
      <c r="J18701" s="69">
        <v>8.3051999999999992</v>
      </c>
      <c r="K18701" s="91"/>
      <c r="L18701" s="91"/>
    </row>
    <row r="18702" spans="2:12" x14ac:dyDescent="0.25">
      <c r="B18702" s="67" t="s">
        <v>554</v>
      </c>
      <c r="C18702" s="67" t="s">
        <v>555</v>
      </c>
      <c r="D18702" s="68" t="s">
        <v>387</v>
      </c>
      <c r="E18702" s="67" t="s">
        <v>388</v>
      </c>
      <c r="F18702" s="68" t="s">
        <v>594</v>
      </c>
      <c r="G18702" s="67" t="s">
        <v>595</v>
      </c>
      <c r="H18702" s="68" t="s">
        <v>362</v>
      </c>
      <c r="I18702" s="69">
        <v>0</v>
      </c>
      <c r="J18702" s="69">
        <v>0</v>
      </c>
      <c r="K18702" s="91"/>
      <c r="L18702" s="91"/>
    </row>
    <row r="18703" spans="2:12" x14ac:dyDescent="0.25">
      <c r="B18703" s="67" t="s">
        <v>554</v>
      </c>
      <c r="C18703" s="67" t="s">
        <v>555</v>
      </c>
      <c r="D18703" s="68" t="s">
        <v>387</v>
      </c>
      <c r="E18703" s="67" t="s">
        <v>388</v>
      </c>
      <c r="F18703" s="68" t="s">
        <v>594</v>
      </c>
      <c r="G18703" s="67" t="s">
        <v>595</v>
      </c>
      <c r="H18703" s="68" t="s">
        <v>363</v>
      </c>
      <c r="I18703" s="69">
        <v>0</v>
      </c>
      <c r="J18703" s="69">
        <v>6.0049999999999999</v>
      </c>
      <c r="K18703" s="91"/>
      <c r="L18703" s="91"/>
    </row>
    <row r="18704" spans="2:12" x14ac:dyDescent="0.25">
      <c r="B18704" s="67" t="s">
        <v>554</v>
      </c>
      <c r="C18704" s="67" t="s">
        <v>555</v>
      </c>
      <c r="D18704" s="68" t="s">
        <v>387</v>
      </c>
      <c r="E18704" s="67" t="s">
        <v>388</v>
      </c>
      <c r="F18704" s="68" t="s">
        <v>594</v>
      </c>
      <c r="G18704" s="67" t="s">
        <v>595</v>
      </c>
      <c r="H18704" s="68" t="s">
        <v>363</v>
      </c>
      <c r="I18704" s="69">
        <v>8</v>
      </c>
      <c r="J18704" s="69">
        <v>8</v>
      </c>
      <c r="K18704" s="91"/>
      <c r="L18704" s="91"/>
    </row>
    <row r="18705" spans="2:12" x14ac:dyDescent="0.25">
      <c r="B18705" s="67" t="s">
        <v>554</v>
      </c>
      <c r="C18705" s="67" t="s">
        <v>555</v>
      </c>
      <c r="D18705" s="68" t="s">
        <v>387</v>
      </c>
      <c r="E18705" s="67" t="s">
        <v>388</v>
      </c>
      <c r="F18705" s="68" t="s">
        <v>594</v>
      </c>
      <c r="G18705" s="67" t="s">
        <v>595</v>
      </c>
      <c r="H18705" s="68" t="s">
        <v>363</v>
      </c>
      <c r="I18705" s="69">
        <v>0</v>
      </c>
      <c r="J18705" s="69">
        <v>0</v>
      </c>
      <c r="K18705" s="91"/>
      <c r="L18705" s="91"/>
    </row>
    <row r="18706" spans="2:12" x14ac:dyDescent="0.25">
      <c r="B18706" s="67" t="s">
        <v>554</v>
      </c>
      <c r="C18706" s="67" t="s">
        <v>555</v>
      </c>
      <c r="D18706" s="68" t="s">
        <v>387</v>
      </c>
      <c r="E18706" s="67" t="s">
        <v>388</v>
      </c>
      <c r="F18706" s="68" t="s">
        <v>594</v>
      </c>
      <c r="G18706" s="67" t="s">
        <v>595</v>
      </c>
      <c r="H18706" s="68" t="s">
        <v>363</v>
      </c>
      <c r="I18706" s="69">
        <v>0</v>
      </c>
      <c r="J18706" s="69">
        <v>0</v>
      </c>
      <c r="K18706" s="91"/>
      <c r="L18706" s="91"/>
    </row>
    <row r="18707" spans="2:12" x14ac:dyDescent="0.25">
      <c r="B18707" s="67" t="s">
        <v>554</v>
      </c>
      <c r="C18707" s="67" t="s">
        <v>555</v>
      </c>
      <c r="D18707" s="68" t="s">
        <v>387</v>
      </c>
      <c r="E18707" s="67" t="s">
        <v>388</v>
      </c>
      <c r="F18707" s="68" t="s">
        <v>594</v>
      </c>
      <c r="G18707" s="67" t="s">
        <v>595</v>
      </c>
      <c r="H18707" s="68" t="s">
        <v>362</v>
      </c>
      <c r="I18707" s="69">
        <v>19.649999999999999</v>
      </c>
      <c r="J18707" s="69">
        <v>0</v>
      </c>
      <c r="K18707" s="91"/>
      <c r="L18707" s="91"/>
    </row>
    <row r="18708" spans="2:12" x14ac:dyDescent="0.25">
      <c r="B18708" s="67" t="s">
        <v>554</v>
      </c>
      <c r="C18708" s="67" t="s">
        <v>555</v>
      </c>
      <c r="D18708" s="68" t="s">
        <v>387</v>
      </c>
      <c r="E18708" s="67" t="s">
        <v>388</v>
      </c>
      <c r="F18708" s="68" t="s">
        <v>594</v>
      </c>
      <c r="G18708" s="67" t="s">
        <v>595</v>
      </c>
      <c r="H18708" s="68" t="s">
        <v>363</v>
      </c>
      <c r="I18708" s="69">
        <v>0</v>
      </c>
      <c r="J18708" s="69">
        <v>0</v>
      </c>
      <c r="K18708" s="91"/>
      <c r="L18708" s="91"/>
    </row>
    <row r="18709" spans="2:12" x14ac:dyDescent="0.25">
      <c r="B18709" s="67" t="s">
        <v>554</v>
      </c>
      <c r="C18709" s="67" t="s">
        <v>555</v>
      </c>
      <c r="D18709" s="68" t="s">
        <v>387</v>
      </c>
      <c r="E18709" s="67" t="s">
        <v>388</v>
      </c>
      <c r="F18709" s="68" t="s">
        <v>596</v>
      </c>
      <c r="G18709" s="67" t="s">
        <v>597</v>
      </c>
      <c r="H18709" s="68" t="s">
        <v>362</v>
      </c>
      <c r="I18709" s="69">
        <v>84</v>
      </c>
      <c r="J18709" s="69">
        <v>99</v>
      </c>
      <c r="K18709" s="91"/>
      <c r="L18709" s="91"/>
    </row>
    <row r="18710" spans="2:12" x14ac:dyDescent="0.25">
      <c r="B18710" s="67" t="s">
        <v>554</v>
      </c>
      <c r="C18710" s="67" t="s">
        <v>555</v>
      </c>
      <c r="D18710" s="68" t="s">
        <v>387</v>
      </c>
      <c r="E18710" s="67" t="s">
        <v>388</v>
      </c>
      <c r="F18710" s="68" t="s">
        <v>596</v>
      </c>
      <c r="G18710" s="67" t="s">
        <v>597</v>
      </c>
      <c r="H18710" s="68" t="s">
        <v>363</v>
      </c>
      <c r="I18710" s="69">
        <v>132</v>
      </c>
      <c r="J18710" s="69">
        <v>149</v>
      </c>
      <c r="K18710" s="91"/>
      <c r="L18710" s="91"/>
    </row>
    <row r="18711" spans="2:12" x14ac:dyDescent="0.25">
      <c r="B18711" s="67" t="s">
        <v>554</v>
      </c>
      <c r="C18711" s="67" t="s">
        <v>555</v>
      </c>
      <c r="D18711" s="68" t="s">
        <v>387</v>
      </c>
      <c r="E18711" s="67" t="s">
        <v>388</v>
      </c>
      <c r="F18711" s="68" t="s">
        <v>596</v>
      </c>
      <c r="G18711" s="67" t="s">
        <v>597</v>
      </c>
      <c r="H18711" s="68" t="s">
        <v>364</v>
      </c>
      <c r="I18711" s="69">
        <v>41</v>
      </c>
      <c r="J18711" s="69">
        <v>78</v>
      </c>
      <c r="K18711" s="91"/>
      <c r="L18711" s="91"/>
    </row>
    <row r="18712" spans="2:12" x14ac:dyDescent="0.25">
      <c r="B18712" s="67" t="s">
        <v>554</v>
      </c>
      <c r="C18712" s="67" t="s">
        <v>555</v>
      </c>
      <c r="D18712" s="68" t="s">
        <v>387</v>
      </c>
      <c r="E18712" s="67" t="s">
        <v>388</v>
      </c>
      <c r="F18712" s="68" t="s">
        <v>596</v>
      </c>
      <c r="G18712" s="67" t="s">
        <v>597</v>
      </c>
      <c r="H18712" s="68" t="s">
        <v>362</v>
      </c>
      <c r="I18712" s="69">
        <v>0</v>
      </c>
      <c r="J18712" s="69">
        <v>0</v>
      </c>
      <c r="K18712" s="91"/>
      <c r="L18712" s="91"/>
    </row>
    <row r="18713" spans="2:12" x14ac:dyDescent="0.25">
      <c r="B18713" s="67" t="s">
        <v>554</v>
      </c>
      <c r="C18713" s="67" t="s">
        <v>555</v>
      </c>
      <c r="D18713" s="68" t="s">
        <v>387</v>
      </c>
      <c r="E18713" s="67" t="s">
        <v>388</v>
      </c>
      <c r="F18713" s="68" t="s">
        <v>596</v>
      </c>
      <c r="G18713" s="67" t="s">
        <v>597</v>
      </c>
      <c r="H18713" s="68" t="s">
        <v>364</v>
      </c>
      <c r="I18713" s="69">
        <v>0</v>
      </c>
      <c r="J18713" s="69">
        <v>0</v>
      </c>
      <c r="K18713" s="91"/>
      <c r="L18713" s="91"/>
    </row>
    <row r="18714" spans="2:12" x14ac:dyDescent="0.25">
      <c r="B18714" s="67" t="s">
        <v>554</v>
      </c>
      <c r="C18714" s="67" t="s">
        <v>555</v>
      </c>
      <c r="D18714" s="68" t="s">
        <v>387</v>
      </c>
      <c r="E18714" s="67" t="s">
        <v>388</v>
      </c>
      <c r="F18714" s="68" t="s">
        <v>596</v>
      </c>
      <c r="G18714" s="67" t="s">
        <v>597</v>
      </c>
      <c r="H18714" s="68" t="s">
        <v>364</v>
      </c>
      <c r="I18714" s="69">
        <v>0</v>
      </c>
      <c r="J18714" s="69">
        <v>0</v>
      </c>
      <c r="K18714" s="91"/>
      <c r="L18714" s="91"/>
    </row>
    <row r="18715" spans="2:12" x14ac:dyDescent="0.25">
      <c r="B18715" s="67" t="s">
        <v>554</v>
      </c>
      <c r="C18715" s="67" t="s">
        <v>555</v>
      </c>
      <c r="D18715" s="68" t="s">
        <v>387</v>
      </c>
      <c r="E18715" s="67" t="s">
        <v>388</v>
      </c>
      <c r="F18715" s="68" t="s">
        <v>596</v>
      </c>
      <c r="G18715" s="67" t="s">
        <v>597</v>
      </c>
      <c r="H18715" s="68" t="s">
        <v>362</v>
      </c>
      <c r="I18715" s="69">
        <v>25</v>
      </c>
      <c r="J18715" s="69">
        <v>0</v>
      </c>
      <c r="K18715" s="91"/>
      <c r="L18715" s="91"/>
    </row>
    <row r="18716" spans="2:12" x14ac:dyDescent="0.25">
      <c r="B18716" s="67" t="s">
        <v>554</v>
      </c>
      <c r="C18716" s="67" t="s">
        <v>555</v>
      </c>
      <c r="D18716" s="68" t="s">
        <v>387</v>
      </c>
      <c r="E18716" s="67" t="s">
        <v>388</v>
      </c>
      <c r="F18716" s="68" t="s">
        <v>596</v>
      </c>
      <c r="G18716" s="67" t="s">
        <v>597</v>
      </c>
      <c r="H18716" s="68" t="s">
        <v>363</v>
      </c>
      <c r="I18716" s="69">
        <v>17</v>
      </c>
      <c r="J18716" s="69">
        <v>0</v>
      </c>
      <c r="K18716" s="91"/>
      <c r="L18716" s="91"/>
    </row>
    <row r="18717" spans="2:12" x14ac:dyDescent="0.25">
      <c r="B18717" s="67" t="s">
        <v>554</v>
      </c>
      <c r="C18717" s="67" t="s">
        <v>555</v>
      </c>
      <c r="D18717" s="68" t="s">
        <v>387</v>
      </c>
      <c r="E18717" s="67" t="s">
        <v>388</v>
      </c>
      <c r="F18717" s="68" t="s">
        <v>596</v>
      </c>
      <c r="G18717" s="67" t="s">
        <v>597</v>
      </c>
      <c r="H18717" s="68" t="s">
        <v>364</v>
      </c>
      <c r="I18717" s="69">
        <v>0</v>
      </c>
      <c r="J18717" s="69">
        <v>0</v>
      </c>
      <c r="K18717" s="91"/>
      <c r="L18717" s="91"/>
    </row>
    <row r="18718" spans="2:12" x14ac:dyDescent="0.25">
      <c r="B18718" s="67" t="s">
        <v>554</v>
      </c>
      <c r="C18718" s="67" t="s">
        <v>555</v>
      </c>
      <c r="D18718" s="68" t="s">
        <v>387</v>
      </c>
      <c r="E18718" s="67" t="s">
        <v>388</v>
      </c>
      <c r="F18718" s="68" t="s">
        <v>596</v>
      </c>
      <c r="G18718" s="67" t="s">
        <v>597</v>
      </c>
      <c r="H18718" s="68" t="s">
        <v>362</v>
      </c>
      <c r="I18718" s="69">
        <v>0</v>
      </c>
      <c r="J18718" s="69">
        <v>0</v>
      </c>
      <c r="K18718" s="91"/>
      <c r="L18718" s="91"/>
    </row>
    <row r="18719" spans="2:12" x14ac:dyDescent="0.25">
      <c r="B18719" s="67" t="s">
        <v>554</v>
      </c>
      <c r="C18719" s="67" t="s">
        <v>555</v>
      </c>
      <c r="D18719" s="68" t="s">
        <v>387</v>
      </c>
      <c r="E18719" s="67" t="s">
        <v>388</v>
      </c>
      <c r="F18719" s="68" t="s">
        <v>596</v>
      </c>
      <c r="G18719" s="67" t="s">
        <v>597</v>
      </c>
      <c r="H18719" s="68" t="s">
        <v>363</v>
      </c>
      <c r="I18719" s="69">
        <v>20</v>
      </c>
      <c r="J18719" s="69">
        <v>56</v>
      </c>
      <c r="K18719" s="91"/>
      <c r="L18719" s="91"/>
    </row>
    <row r="18720" spans="2:12" x14ac:dyDescent="0.25">
      <c r="B18720" s="67" t="s">
        <v>554</v>
      </c>
      <c r="C18720" s="67" t="s">
        <v>555</v>
      </c>
      <c r="D18720" s="68" t="s">
        <v>387</v>
      </c>
      <c r="E18720" s="67" t="s">
        <v>388</v>
      </c>
      <c r="F18720" s="68" t="s">
        <v>596</v>
      </c>
      <c r="G18720" s="67" t="s">
        <v>597</v>
      </c>
      <c r="H18720" s="68" t="s">
        <v>364</v>
      </c>
      <c r="I18720" s="69">
        <v>0</v>
      </c>
      <c r="J18720" s="69">
        <v>0</v>
      </c>
      <c r="K18720" s="91"/>
      <c r="L18720" s="91"/>
    </row>
    <row r="18721" spans="2:12" x14ac:dyDescent="0.25">
      <c r="B18721" s="67" t="s">
        <v>554</v>
      </c>
      <c r="C18721" s="67" t="s">
        <v>555</v>
      </c>
      <c r="D18721" s="68" t="s">
        <v>387</v>
      </c>
      <c r="E18721" s="67" t="s">
        <v>388</v>
      </c>
      <c r="F18721" s="68" t="s">
        <v>596</v>
      </c>
      <c r="G18721" s="67" t="s">
        <v>597</v>
      </c>
      <c r="H18721" s="68" t="s">
        <v>362</v>
      </c>
      <c r="I18721" s="69">
        <v>0</v>
      </c>
      <c r="J18721" s="69">
        <v>0</v>
      </c>
      <c r="K18721" s="91"/>
      <c r="L18721" s="91"/>
    </row>
    <row r="18722" spans="2:12" x14ac:dyDescent="0.25">
      <c r="B18722" s="67" t="s">
        <v>554</v>
      </c>
      <c r="C18722" s="67" t="s">
        <v>555</v>
      </c>
      <c r="D18722" s="68" t="s">
        <v>387</v>
      </c>
      <c r="E18722" s="67" t="s">
        <v>388</v>
      </c>
      <c r="F18722" s="68" t="s">
        <v>596</v>
      </c>
      <c r="G18722" s="67" t="s">
        <v>597</v>
      </c>
      <c r="H18722" s="68" t="s">
        <v>363</v>
      </c>
      <c r="I18722" s="69">
        <v>4</v>
      </c>
      <c r="J18722" s="69">
        <v>22</v>
      </c>
      <c r="K18722" s="91"/>
      <c r="L18722" s="91"/>
    </row>
    <row r="18723" spans="2:12" x14ac:dyDescent="0.25">
      <c r="B18723" s="67" t="s">
        <v>554</v>
      </c>
      <c r="C18723" s="67" t="s">
        <v>555</v>
      </c>
      <c r="D18723" s="68" t="s">
        <v>387</v>
      </c>
      <c r="E18723" s="67" t="s">
        <v>388</v>
      </c>
      <c r="F18723" s="68" t="s">
        <v>596</v>
      </c>
      <c r="G18723" s="67" t="s">
        <v>597</v>
      </c>
      <c r="H18723" s="68" t="s">
        <v>364</v>
      </c>
      <c r="I18723" s="69">
        <v>4</v>
      </c>
      <c r="J18723" s="69">
        <v>8</v>
      </c>
      <c r="K18723" s="91"/>
      <c r="L18723" s="91"/>
    </row>
    <row r="18724" spans="2:12" x14ac:dyDescent="0.25">
      <c r="B18724" s="67" t="s">
        <v>554</v>
      </c>
      <c r="C18724" s="67" t="s">
        <v>555</v>
      </c>
      <c r="D18724" s="68" t="s">
        <v>387</v>
      </c>
      <c r="E18724" s="67" t="s">
        <v>388</v>
      </c>
      <c r="F18724" s="68" t="s">
        <v>596</v>
      </c>
      <c r="G18724" s="67" t="s">
        <v>597</v>
      </c>
      <c r="H18724" s="68" t="s">
        <v>362</v>
      </c>
      <c r="I18724" s="69">
        <v>14</v>
      </c>
      <c r="J18724" s="69">
        <v>12</v>
      </c>
      <c r="K18724" s="91"/>
      <c r="L18724" s="91"/>
    </row>
    <row r="18725" spans="2:12" x14ac:dyDescent="0.25">
      <c r="B18725" s="67" t="s">
        <v>554</v>
      </c>
      <c r="C18725" s="67" t="s">
        <v>555</v>
      </c>
      <c r="D18725" s="68" t="s">
        <v>387</v>
      </c>
      <c r="E18725" s="67" t="s">
        <v>388</v>
      </c>
      <c r="F18725" s="68" t="s">
        <v>596</v>
      </c>
      <c r="G18725" s="67" t="s">
        <v>597</v>
      </c>
      <c r="H18725" s="68" t="s">
        <v>363</v>
      </c>
      <c r="I18725" s="69">
        <v>16</v>
      </c>
      <c r="J18725" s="69">
        <v>16</v>
      </c>
      <c r="K18725" s="91"/>
      <c r="L18725" s="91"/>
    </row>
    <row r="18726" spans="2:12" x14ac:dyDescent="0.25">
      <c r="B18726" s="67" t="s">
        <v>554</v>
      </c>
      <c r="C18726" s="67" t="s">
        <v>555</v>
      </c>
      <c r="D18726" s="68" t="s">
        <v>387</v>
      </c>
      <c r="E18726" s="67" t="s">
        <v>388</v>
      </c>
      <c r="F18726" s="68" t="s">
        <v>596</v>
      </c>
      <c r="G18726" s="67" t="s">
        <v>597</v>
      </c>
      <c r="H18726" s="68" t="s">
        <v>364</v>
      </c>
      <c r="I18726" s="69">
        <v>0</v>
      </c>
      <c r="J18726" s="69">
        <v>0</v>
      </c>
      <c r="K18726" s="91"/>
      <c r="L18726" s="91"/>
    </row>
    <row r="18727" spans="2:12" x14ac:dyDescent="0.25">
      <c r="B18727" s="67" t="s">
        <v>554</v>
      </c>
      <c r="C18727" s="67" t="s">
        <v>555</v>
      </c>
      <c r="D18727" s="68" t="s">
        <v>387</v>
      </c>
      <c r="E18727" s="67" t="s">
        <v>388</v>
      </c>
      <c r="F18727" s="68" t="s">
        <v>596</v>
      </c>
      <c r="G18727" s="67" t="s">
        <v>597</v>
      </c>
      <c r="H18727" s="68" t="s">
        <v>362</v>
      </c>
      <c r="I18727" s="69">
        <v>0</v>
      </c>
      <c r="J18727" s="69">
        <v>0</v>
      </c>
      <c r="K18727" s="91"/>
      <c r="L18727" s="91"/>
    </row>
    <row r="18728" spans="2:12" x14ac:dyDescent="0.25">
      <c r="B18728" s="67" t="s">
        <v>554</v>
      </c>
      <c r="C18728" s="67" t="s">
        <v>555</v>
      </c>
      <c r="D18728" s="68" t="s">
        <v>387</v>
      </c>
      <c r="E18728" s="67" t="s">
        <v>388</v>
      </c>
      <c r="F18728" s="68" t="s">
        <v>596</v>
      </c>
      <c r="G18728" s="67" t="s">
        <v>597</v>
      </c>
      <c r="H18728" s="68" t="s">
        <v>363</v>
      </c>
      <c r="I18728" s="69">
        <v>0</v>
      </c>
      <c r="J18728" s="69">
        <v>0</v>
      </c>
      <c r="K18728" s="91"/>
      <c r="L18728" s="91"/>
    </row>
    <row r="18729" spans="2:12" x14ac:dyDescent="0.25">
      <c r="B18729" s="67" t="s">
        <v>554</v>
      </c>
      <c r="C18729" s="67" t="s">
        <v>555</v>
      </c>
      <c r="D18729" s="68" t="s">
        <v>387</v>
      </c>
      <c r="E18729" s="67" t="s">
        <v>388</v>
      </c>
      <c r="F18729" s="68" t="s">
        <v>596</v>
      </c>
      <c r="G18729" s="67" t="s">
        <v>597</v>
      </c>
      <c r="H18729" s="68" t="s">
        <v>362</v>
      </c>
      <c r="I18729" s="69">
        <v>0</v>
      </c>
      <c r="J18729" s="69">
        <v>0</v>
      </c>
      <c r="K18729" s="91"/>
      <c r="L18729" s="91"/>
    </row>
    <row r="18730" spans="2:12" x14ac:dyDescent="0.25">
      <c r="B18730" s="67" t="s">
        <v>554</v>
      </c>
      <c r="C18730" s="67" t="s">
        <v>555</v>
      </c>
      <c r="D18730" s="68" t="s">
        <v>387</v>
      </c>
      <c r="E18730" s="67" t="s">
        <v>388</v>
      </c>
      <c r="F18730" s="68" t="s">
        <v>596</v>
      </c>
      <c r="G18730" s="67" t="s">
        <v>597</v>
      </c>
      <c r="H18730" s="68" t="s">
        <v>363</v>
      </c>
      <c r="I18730" s="69">
        <v>0</v>
      </c>
      <c r="J18730" s="69">
        <v>0</v>
      </c>
      <c r="K18730" s="91"/>
      <c r="L18730" s="91"/>
    </row>
    <row r="18731" spans="2:12" x14ac:dyDescent="0.25">
      <c r="B18731" s="67" t="s">
        <v>554</v>
      </c>
      <c r="C18731" s="67" t="s">
        <v>555</v>
      </c>
      <c r="D18731" s="68" t="s">
        <v>387</v>
      </c>
      <c r="E18731" s="67" t="s">
        <v>388</v>
      </c>
      <c r="F18731" s="68" t="s">
        <v>596</v>
      </c>
      <c r="G18731" s="67" t="s">
        <v>597</v>
      </c>
      <c r="H18731" s="68" t="s">
        <v>362</v>
      </c>
      <c r="I18731" s="69">
        <v>0</v>
      </c>
      <c r="J18731" s="69">
        <v>10</v>
      </c>
      <c r="K18731" s="91"/>
      <c r="L18731" s="91"/>
    </row>
    <row r="18732" spans="2:12" x14ac:dyDescent="0.25">
      <c r="B18732" s="67" t="s">
        <v>554</v>
      </c>
      <c r="C18732" s="67" t="s">
        <v>555</v>
      </c>
      <c r="D18732" s="68" t="s">
        <v>387</v>
      </c>
      <c r="E18732" s="67" t="s">
        <v>388</v>
      </c>
      <c r="F18732" s="68" t="s">
        <v>596</v>
      </c>
      <c r="G18732" s="67" t="s">
        <v>597</v>
      </c>
      <c r="H18732" s="68" t="s">
        <v>363</v>
      </c>
      <c r="I18732" s="69">
        <v>0</v>
      </c>
      <c r="J18732" s="69">
        <v>8</v>
      </c>
      <c r="K18732" s="91"/>
      <c r="L18732" s="91"/>
    </row>
    <row r="18733" spans="2:12" x14ac:dyDescent="0.25">
      <c r="B18733" s="67" t="s">
        <v>554</v>
      </c>
      <c r="C18733" s="67" t="s">
        <v>555</v>
      </c>
      <c r="D18733" s="68" t="s">
        <v>387</v>
      </c>
      <c r="E18733" s="67" t="s">
        <v>388</v>
      </c>
      <c r="F18733" s="68" t="s">
        <v>596</v>
      </c>
      <c r="G18733" s="67" t="s">
        <v>597</v>
      </c>
      <c r="H18733" s="68" t="s">
        <v>364</v>
      </c>
      <c r="I18733" s="69">
        <v>0</v>
      </c>
      <c r="J18733" s="69">
        <v>0</v>
      </c>
      <c r="K18733" s="91"/>
      <c r="L18733" s="91"/>
    </row>
    <row r="18734" spans="2:12" x14ac:dyDescent="0.25">
      <c r="B18734" s="67" t="s">
        <v>554</v>
      </c>
      <c r="C18734" s="67" t="s">
        <v>555</v>
      </c>
      <c r="D18734" s="68" t="s">
        <v>387</v>
      </c>
      <c r="E18734" s="67" t="s">
        <v>388</v>
      </c>
      <c r="F18734" s="68" t="s">
        <v>596</v>
      </c>
      <c r="G18734" s="67" t="s">
        <v>597</v>
      </c>
      <c r="H18734" s="68" t="s">
        <v>362</v>
      </c>
      <c r="I18734" s="69">
        <v>0</v>
      </c>
      <c r="J18734" s="69">
        <v>0</v>
      </c>
      <c r="K18734" s="91"/>
      <c r="L18734" s="91"/>
    </row>
    <row r="18735" spans="2:12" x14ac:dyDescent="0.25">
      <c r="B18735" s="67" t="s">
        <v>554</v>
      </c>
      <c r="C18735" s="67" t="s">
        <v>555</v>
      </c>
      <c r="D18735" s="68" t="s">
        <v>387</v>
      </c>
      <c r="E18735" s="67" t="s">
        <v>388</v>
      </c>
      <c r="F18735" s="68" t="s">
        <v>596</v>
      </c>
      <c r="G18735" s="67" t="s">
        <v>597</v>
      </c>
      <c r="H18735" s="68" t="s">
        <v>363</v>
      </c>
      <c r="I18735" s="69">
        <v>0</v>
      </c>
      <c r="J18735" s="69">
        <v>0</v>
      </c>
      <c r="K18735" s="91"/>
      <c r="L18735" s="91"/>
    </row>
    <row r="18736" spans="2:12" x14ac:dyDescent="0.25">
      <c r="B18736" s="67" t="s">
        <v>554</v>
      </c>
      <c r="C18736" s="67" t="s">
        <v>555</v>
      </c>
      <c r="D18736" s="68" t="s">
        <v>387</v>
      </c>
      <c r="E18736" s="67" t="s">
        <v>388</v>
      </c>
      <c r="F18736" s="68" t="s">
        <v>596</v>
      </c>
      <c r="G18736" s="67" t="s">
        <v>597</v>
      </c>
      <c r="H18736" s="68" t="s">
        <v>363</v>
      </c>
      <c r="I18736" s="69">
        <v>0</v>
      </c>
      <c r="J18736" s="69">
        <v>1</v>
      </c>
      <c r="K18736" s="91"/>
      <c r="L18736" s="91"/>
    </row>
    <row r="18737" spans="2:12" x14ac:dyDescent="0.25">
      <c r="B18737" s="67" t="s">
        <v>554</v>
      </c>
      <c r="C18737" s="67" t="s">
        <v>555</v>
      </c>
      <c r="D18737" s="68" t="s">
        <v>387</v>
      </c>
      <c r="E18737" s="67" t="s">
        <v>388</v>
      </c>
      <c r="F18737" s="68" t="s">
        <v>596</v>
      </c>
      <c r="G18737" s="67" t="s">
        <v>597</v>
      </c>
      <c r="H18737" s="68" t="s">
        <v>362</v>
      </c>
      <c r="I18737" s="69">
        <v>3</v>
      </c>
      <c r="J18737" s="69">
        <v>9</v>
      </c>
      <c r="K18737" s="91"/>
      <c r="L18737" s="91"/>
    </row>
    <row r="18738" spans="2:12" x14ac:dyDescent="0.25">
      <c r="B18738" s="67" t="s">
        <v>554</v>
      </c>
      <c r="C18738" s="67" t="s">
        <v>555</v>
      </c>
      <c r="D18738" s="68" t="s">
        <v>387</v>
      </c>
      <c r="E18738" s="67" t="s">
        <v>388</v>
      </c>
      <c r="F18738" s="68" t="s">
        <v>596</v>
      </c>
      <c r="G18738" s="67" t="s">
        <v>597</v>
      </c>
      <c r="H18738" s="68" t="s">
        <v>363</v>
      </c>
      <c r="I18738" s="69">
        <v>18</v>
      </c>
      <c r="J18738" s="69">
        <v>20</v>
      </c>
      <c r="K18738" s="91"/>
      <c r="L18738" s="91"/>
    </row>
    <row r="18739" spans="2:12" x14ac:dyDescent="0.25">
      <c r="B18739" s="67" t="s">
        <v>554</v>
      </c>
      <c r="C18739" s="67" t="s">
        <v>555</v>
      </c>
      <c r="D18739" s="68" t="s">
        <v>387</v>
      </c>
      <c r="E18739" s="67" t="s">
        <v>388</v>
      </c>
      <c r="F18739" s="68" t="s">
        <v>596</v>
      </c>
      <c r="G18739" s="67" t="s">
        <v>597</v>
      </c>
      <c r="H18739" s="68" t="s">
        <v>364</v>
      </c>
      <c r="I18739" s="69">
        <v>0</v>
      </c>
      <c r="J18739" s="69">
        <v>0</v>
      </c>
      <c r="K18739" s="91"/>
      <c r="L18739" s="91"/>
    </row>
    <row r="18740" spans="2:12" x14ac:dyDescent="0.25">
      <c r="B18740" s="67" t="s">
        <v>554</v>
      </c>
      <c r="C18740" s="67" t="s">
        <v>555</v>
      </c>
      <c r="D18740" s="68" t="s">
        <v>387</v>
      </c>
      <c r="E18740" s="67" t="s">
        <v>388</v>
      </c>
      <c r="F18740" s="68" t="s">
        <v>596</v>
      </c>
      <c r="G18740" s="67" t="s">
        <v>597</v>
      </c>
      <c r="H18740" s="68" t="s">
        <v>362</v>
      </c>
      <c r="I18740" s="69">
        <v>0</v>
      </c>
      <c r="J18740" s="69">
        <v>0</v>
      </c>
      <c r="K18740" s="91"/>
      <c r="L18740" s="91"/>
    </row>
    <row r="18741" spans="2:12" x14ac:dyDescent="0.25">
      <c r="B18741" s="67" t="s">
        <v>554</v>
      </c>
      <c r="C18741" s="67" t="s">
        <v>555</v>
      </c>
      <c r="D18741" s="68" t="s">
        <v>387</v>
      </c>
      <c r="E18741" s="67" t="s">
        <v>388</v>
      </c>
      <c r="F18741" s="68" t="s">
        <v>596</v>
      </c>
      <c r="G18741" s="67" t="s">
        <v>597</v>
      </c>
      <c r="H18741" s="68" t="s">
        <v>363</v>
      </c>
      <c r="I18741" s="69">
        <v>0</v>
      </c>
      <c r="J18741" s="69">
        <v>0</v>
      </c>
      <c r="K18741" s="91"/>
      <c r="L18741" s="91"/>
    </row>
    <row r="18742" spans="2:12" x14ac:dyDescent="0.25">
      <c r="B18742" s="67" t="s">
        <v>554</v>
      </c>
      <c r="C18742" s="67" t="s">
        <v>555</v>
      </c>
      <c r="D18742" s="68" t="s">
        <v>387</v>
      </c>
      <c r="E18742" s="67" t="s">
        <v>388</v>
      </c>
      <c r="F18742" s="68" t="s">
        <v>596</v>
      </c>
      <c r="G18742" s="67" t="s">
        <v>597</v>
      </c>
      <c r="H18742" s="68" t="s">
        <v>364</v>
      </c>
      <c r="I18742" s="69">
        <v>0</v>
      </c>
      <c r="J18742" s="69">
        <v>0</v>
      </c>
      <c r="K18742" s="91"/>
      <c r="L18742" s="91"/>
    </row>
    <row r="18743" spans="2:12" x14ac:dyDescent="0.25">
      <c r="B18743" s="67" t="s">
        <v>554</v>
      </c>
      <c r="C18743" s="67" t="s">
        <v>555</v>
      </c>
      <c r="D18743" s="68" t="s">
        <v>387</v>
      </c>
      <c r="E18743" s="67" t="s">
        <v>388</v>
      </c>
      <c r="F18743" s="68" t="s">
        <v>596</v>
      </c>
      <c r="G18743" s="67" t="s">
        <v>597</v>
      </c>
      <c r="H18743" s="68" t="s">
        <v>362</v>
      </c>
      <c r="I18743" s="69">
        <v>20</v>
      </c>
      <c r="J18743" s="69">
        <v>10</v>
      </c>
      <c r="K18743" s="91"/>
      <c r="L18743" s="91"/>
    </row>
    <row r="18744" spans="2:12" x14ac:dyDescent="0.25">
      <c r="B18744" s="67" t="s">
        <v>554</v>
      </c>
      <c r="C18744" s="67" t="s">
        <v>555</v>
      </c>
      <c r="D18744" s="68" t="s">
        <v>387</v>
      </c>
      <c r="E18744" s="67" t="s">
        <v>388</v>
      </c>
      <c r="F18744" s="68" t="s">
        <v>596</v>
      </c>
      <c r="G18744" s="67" t="s">
        <v>597</v>
      </c>
      <c r="H18744" s="68" t="s">
        <v>363</v>
      </c>
      <c r="I18744" s="69">
        <v>0</v>
      </c>
      <c r="J18744" s="69">
        <v>0</v>
      </c>
      <c r="K18744" s="91"/>
      <c r="L18744" s="91"/>
    </row>
    <row r="18745" spans="2:12" x14ac:dyDescent="0.25">
      <c r="B18745" s="67" t="s">
        <v>554</v>
      </c>
      <c r="C18745" s="67" t="s">
        <v>555</v>
      </c>
      <c r="D18745" s="68" t="s">
        <v>387</v>
      </c>
      <c r="E18745" s="67" t="s">
        <v>388</v>
      </c>
      <c r="F18745" s="68" t="s">
        <v>596</v>
      </c>
      <c r="G18745" s="67" t="s">
        <v>597</v>
      </c>
      <c r="H18745" s="68" t="s">
        <v>362</v>
      </c>
      <c r="I18745" s="69">
        <v>15</v>
      </c>
      <c r="J18745" s="69">
        <v>35</v>
      </c>
      <c r="K18745" s="91"/>
      <c r="L18745" s="91"/>
    </row>
    <row r="18746" spans="2:12" x14ac:dyDescent="0.25">
      <c r="B18746" s="67" t="s">
        <v>554</v>
      </c>
      <c r="C18746" s="67" t="s">
        <v>555</v>
      </c>
      <c r="D18746" s="68" t="s">
        <v>387</v>
      </c>
      <c r="E18746" s="67" t="s">
        <v>388</v>
      </c>
      <c r="F18746" s="68" t="s">
        <v>596</v>
      </c>
      <c r="G18746" s="67" t="s">
        <v>597</v>
      </c>
      <c r="H18746" s="68" t="s">
        <v>363</v>
      </c>
      <c r="I18746" s="69">
        <v>68</v>
      </c>
      <c r="J18746" s="69">
        <v>81</v>
      </c>
      <c r="K18746" s="91"/>
      <c r="L18746" s="91"/>
    </row>
    <row r="18747" spans="2:12" x14ac:dyDescent="0.25">
      <c r="B18747" s="67" t="s">
        <v>554</v>
      </c>
      <c r="C18747" s="67" t="s">
        <v>555</v>
      </c>
      <c r="D18747" s="68" t="s">
        <v>387</v>
      </c>
      <c r="E18747" s="67" t="s">
        <v>388</v>
      </c>
      <c r="F18747" s="68" t="s">
        <v>596</v>
      </c>
      <c r="G18747" s="67" t="s">
        <v>597</v>
      </c>
      <c r="H18747" s="68" t="s">
        <v>364</v>
      </c>
      <c r="I18747" s="69">
        <v>24</v>
      </c>
      <c r="J18747" s="69">
        <v>59</v>
      </c>
      <c r="K18747" s="91"/>
      <c r="L18747" s="91"/>
    </row>
    <row r="18748" spans="2:12" x14ac:dyDescent="0.25">
      <c r="B18748" s="67" t="s">
        <v>554</v>
      </c>
      <c r="C18748" s="67" t="s">
        <v>555</v>
      </c>
      <c r="D18748" s="68" t="s">
        <v>387</v>
      </c>
      <c r="E18748" s="67" t="s">
        <v>388</v>
      </c>
      <c r="F18748" s="68" t="s">
        <v>596</v>
      </c>
      <c r="G18748" s="67" t="s">
        <v>597</v>
      </c>
      <c r="H18748" s="68" t="s">
        <v>363</v>
      </c>
      <c r="I18748" s="69">
        <v>0</v>
      </c>
      <c r="J18748" s="69">
        <v>0</v>
      </c>
      <c r="K18748" s="91"/>
      <c r="L18748" s="91"/>
    </row>
    <row r="18749" spans="2:12" x14ac:dyDescent="0.25">
      <c r="B18749" s="67" t="s">
        <v>554</v>
      </c>
      <c r="C18749" s="67" t="s">
        <v>555</v>
      </c>
      <c r="D18749" s="68" t="s">
        <v>387</v>
      </c>
      <c r="E18749" s="67" t="s">
        <v>388</v>
      </c>
      <c r="F18749" s="68" t="s">
        <v>596</v>
      </c>
      <c r="G18749" s="67" t="s">
        <v>597</v>
      </c>
      <c r="H18749" s="68" t="s">
        <v>362</v>
      </c>
      <c r="I18749" s="69">
        <v>0</v>
      </c>
      <c r="J18749" s="69">
        <v>0</v>
      </c>
      <c r="K18749" s="91"/>
      <c r="L18749" s="91"/>
    </row>
    <row r="18750" spans="2:12" x14ac:dyDescent="0.25">
      <c r="B18750" s="67" t="s">
        <v>554</v>
      </c>
      <c r="C18750" s="67" t="s">
        <v>555</v>
      </c>
      <c r="D18750" s="68" t="s">
        <v>387</v>
      </c>
      <c r="E18750" s="67" t="s">
        <v>388</v>
      </c>
      <c r="F18750" s="68" t="s">
        <v>596</v>
      </c>
      <c r="G18750" s="67" t="s">
        <v>597</v>
      </c>
      <c r="H18750" s="68" t="s">
        <v>363</v>
      </c>
      <c r="I18750" s="69">
        <v>40</v>
      </c>
      <c r="J18750" s="69">
        <v>36</v>
      </c>
      <c r="K18750" s="91"/>
      <c r="L18750" s="91"/>
    </row>
    <row r="18751" spans="2:12" x14ac:dyDescent="0.25">
      <c r="B18751" s="67" t="s">
        <v>554</v>
      </c>
      <c r="C18751" s="67" t="s">
        <v>555</v>
      </c>
      <c r="D18751" s="68" t="s">
        <v>387</v>
      </c>
      <c r="E18751" s="67" t="s">
        <v>388</v>
      </c>
      <c r="F18751" s="68" t="s">
        <v>596</v>
      </c>
      <c r="G18751" s="67" t="s">
        <v>597</v>
      </c>
      <c r="H18751" s="68" t="s">
        <v>364</v>
      </c>
      <c r="I18751" s="69">
        <v>0</v>
      </c>
      <c r="J18751" s="69">
        <v>0</v>
      </c>
      <c r="K18751" s="91"/>
      <c r="L18751" s="91"/>
    </row>
    <row r="18752" spans="2:12" x14ac:dyDescent="0.25">
      <c r="B18752" s="67" t="s">
        <v>554</v>
      </c>
      <c r="C18752" s="67" t="s">
        <v>555</v>
      </c>
      <c r="D18752" s="68" t="s">
        <v>387</v>
      </c>
      <c r="E18752" s="67" t="s">
        <v>388</v>
      </c>
      <c r="F18752" s="68" t="s">
        <v>596</v>
      </c>
      <c r="G18752" s="67" t="s">
        <v>597</v>
      </c>
      <c r="H18752" s="68" t="s">
        <v>362</v>
      </c>
      <c r="I18752" s="69">
        <v>10</v>
      </c>
      <c r="J18752" s="69">
        <v>20</v>
      </c>
      <c r="K18752" s="91"/>
      <c r="L18752" s="91"/>
    </row>
    <row r="18753" spans="2:12" x14ac:dyDescent="0.25">
      <c r="B18753" s="67" t="s">
        <v>554</v>
      </c>
      <c r="C18753" s="67" t="s">
        <v>555</v>
      </c>
      <c r="D18753" s="68" t="s">
        <v>387</v>
      </c>
      <c r="E18753" s="67" t="s">
        <v>388</v>
      </c>
      <c r="F18753" s="68" t="s">
        <v>596</v>
      </c>
      <c r="G18753" s="67" t="s">
        <v>597</v>
      </c>
      <c r="H18753" s="68" t="s">
        <v>363</v>
      </c>
      <c r="I18753" s="69">
        <v>12</v>
      </c>
      <c r="J18753" s="69">
        <v>24</v>
      </c>
      <c r="K18753" s="91"/>
      <c r="L18753" s="91"/>
    </row>
    <row r="18754" spans="2:12" x14ac:dyDescent="0.25">
      <c r="B18754" s="67" t="s">
        <v>554</v>
      </c>
      <c r="C18754" s="67" t="s">
        <v>555</v>
      </c>
      <c r="D18754" s="68" t="s">
        <v>387</v>
      </c>
      <c r="E18754" s="67" t="s">
        <v>388</v>
      </c>
      <c r="F18754" s="68" t="s">
        <v>596</v>
      </c>
      <c r="G18754" s="67" t="s">
        <v>597</v>
      </c>
      <c r="H18754" s="68" t="s">
        <v>364</v>
      </c>
      <c r="I18754" s="69">
        <v>10</v>
      </c>
      <c r="J18754" s="69">
        <v>12</v>
      </c>
      <c r="K18754" s="91"/>
      <c r="L18754" s="91"/>
    </row>
    <row r="18755" spans="2:12" x14ac:dyDescent="0.25">
      <c r="B18755" s="67" t="s">
        <v>554</v>
      </c>
      <c r="C18755" s="67" t="s">
        <v>555</v>
      </c>
      <c r="D18755" s="68" t="s">
        <v>387</v>
      </c>
      <c r="E18755" s="67" t="s">
        <v>388</v>
      </c>
      <c r="F18755" s="68" t="s">
        <v>596</v>
      </c>
      <c r="G18755" s="67" t="s">
        <v>597</v>
      </c>
      <c r="H18755" s="68" t="s">
        <v>362</v>
      </c>
      <c r="I18755" s="69">
        <v>0</v>
      </c>
      <c r="J18755" s="69">
        <v>0</v>
      </c>
      <c r="K18755" s="91"/>
      <c r="L18755" s="91"/>
    </row>
    <row r="18756" spans="2:12" x14ac:dyDescent="0.25">
      <c r="B18756" s="67" t="s">
        <v>554</v>
      </c>
      <c r="C18756" s="67" t="s">
        <v>555</v>
      </c>
      <c r="D18756" s="68" t="s">
        <v>387</v>
      </c>
      <c r="E18756" s="67" t="s">
        <v>388</v>
      </c>
      <c r="F18756" s="68" t="s">
        <v>596</v>
      </c>
      <c r="G18756" s="67" t="s">
        <v>597</v>
      </c>
      <c r="H18756" s="68" t="s">
        <v>363</v>
      </c>
      <c r="I18756" s="69">
        <v>1</v>
      </c>
      <c r="J18756" s="69">
        <v>26</v>
      </c>
      <c r="K18756" s="91"/>
      <c r="L18756" s="91"/>
    </row>
    <row r="18757" spans="2:12" x14ac:dyDescent="0.25">
      <c r="B18757" s="67" t="s">
        <v>554</v>
      </c>
      <c r="C18757" s="67" t="s">
        <v>555</v>
      </c>
      <c r="D18757" s="68" t="s">
        <v>387</v>
      </c>
      <c r="E18757" s="67" t="s">
        <v>388</v>
      </c>
      <c r="F18757" s="68" t="s">
        <v>596</v>
      </c>
      <c r="G18757" s="67" t="s">
        <v>597</v>
      </c>
      <c r="H18757" s="68" t="s">
        <v>364</v>
      </c>
      <c r="I18757" s="69">
        <v>0</v>
      </c>
      <c r="J18757" s="69">
        <v>0</v>
      </c>
      <c r="K18757" s="91"/>
      <c r="L18757" s="91"/>
    </row>
    <row r="18758" spans="2:12" x14ac:dyDescent="0.25">
      <c r="B18758" s="67" t="s">
        <v>554</v>
      </c>
      <c r="C18758" s="67" t="s">
        <v>555</v>
      </c>
      <c r="D18758" s="68" t="s">
        <v>387</v>
      </c>
      <c r="E18758" s="67" t="s">
        <v>388</v>
      </c>
      <c r="F18758" s="68" t="s">
        <v>596</v>
      </c>
      <c r="G18758" s="67" t="s">
        <v>597</v>
      </c>
      <c r="H18758" s="68" t="s">
        <v>362</v>
      </c>
      <c r="I18758" s="69">
        <v>0</v>
      </c>
      <c r="J18758" s="69">
        <v>4</v>
      </c>
      <c r="K18758" s="91"/>
      <c r="L18758" s="91"/>
    </row>
    <row r="18759" spans="2:12" x14ac:dyDescent="0.25">
      <c r="B18759" s="67" t="s">
        <v>554</v>
      </c>
      <c r="C18759" s="67" t="s">
        <v>555</v>
      </c>
      <c r="D18759" s="68" t="s">
        <v>387</v>
      </c>
      <c r="E18759" s="67" t="s">
        <v>388</v>
      </c>
      <c r="F18759" s="68" t="s">
        <v>596</v>
      </c>
      <c r="G18759" s="67" t="s">
        <v>597</v>
      </c>
      <c r="H18759" s="68" t="s">
        <v>363</v>
      </c>
      <c r="I18759" s="69">
        <v>3</v>
      </c>
      <c r="J18759" s="69">
        <v>10</v>
      </c>
      <c r="K18759" s="91"/>
      <c r="L18759" s="91"/>
    </row>
    <row r="18760" spans="2:12" x14ac:dyDescent="0.25">
      <c r="B18760" s="67" t="s">
        <v>554</v>
      </c>
      <c r="C18760" s="67" t="s">
        <v>555</v>
      </c>
      <c r="D18760" s="68" t="s">
        <v>387</v>
      </c>
      <c r="E18760" s="67" t="s">
        <v>388</v>
      </c>
      <c r="F18760" s="68" t="s">
        <v>596</v>
      </c>
      <c r="G18760" s="67" t="s">
        <v>597</v>
      </c>
      <c r="H18760" s="68" t="s">
        <v>364</v>
      </c>
      <c r="I18760" s="69">
        <v>0</v>
      </c>
      <c r="J18760" s="69">
        <v>0</v>
      </c>
      <c r="K18760" s="91"/>
      <c r="L18760" s="91"/>
    </row>
    <row r="18761" spans="2:12" x14ac:dyDescent="0.25">
      <c r="B18761" s="67" t="s">
        <v>554</v>
      </c>
      <c r="C18761" s="67" t="s">
        <v>555</v>
      </c>
      <c r="D18761" s="68" t="s">
        <v>387</v>
      </c>
      <c r="E18761" s="67" t="s">
        <v>388</v>
      </c>
      <c r="F18761" s="68" t="s">
        <v>596</v>
      </c>
      <c r="G18761" s="67" t="s">
        <v>597</v>
      </c>
      <c r="H18761" s="68" t="s">
        <v>363</v>
      </c>
      <c r="I18761" s="69">
        <v>23</v>
      </c>
      <c r="J18761" s="69">
        <v>15</v>
      </c>
      <c r="K18761" s="91"/>
      <c r="L18761" s="91"/>
    </row>
    <row r="18762" spans="2:12" x14ac:dyDescent="0.25">
      <c r="B18762" s="67" t="s">
        <v>554</v>
      </c>
      <c r="C18762" s="67" t="s">
        <v>555</v>
      </c>
      <c r="D18762" s="68" t="s">
        <v>387</v>
      </c>
      <c r="E18762" s="67" t="s">
        <v>388</v>
      </c>
      <c r="F18762" s="68" t="s">
        <v>596</v>
      </c>
      <c r="G18762" s="67" t="s">
        <v>597</v>
      </c>
      <c r="H18762" s="68" t="s">
        <v>362</v>
      </c>
      <c r="I18762" s="69">
        <v>24</v>
      </c>
      <c r="J18762" s="69">
        <v>8</v>
      </c>
      <c r="K18762" s="91"/>
      <c r="L18762" s="91"/>
    </row>
    <row r="18763" spans="2:12" x14ac:dyDescent="0.25">
      <c r="B18763" s="67" t="s">
        <v>554</v>
      </c>
      <c r="C18763" s="67" t="s">
        <v>555</v>
      </c>
      <c r="D18763" s="68" t="s">
        <v>387</v>
      </c>
      <c r="E18763" s="67" t="s">
        <v>388</v>
      </c>
      <c r="F18763" s="68" t="s">
        <v>596</v>
      </c>
      <c r="G18763" s="67" t="s">
        <v>597</v>
      </c>
      <c r="H18763" s="68" t="s">
        <v>364</v>
      </c>
      <c r="I18763" s="69">
        <v>0</v>
      </c>
      <c r="J18763" s="69">
        <v>0</v>
      </c>
      <c r="K18763" s="91"/>
      <c r="L18763" s="91"/>
    </row>
    <row r="18764" spans="2:12" x14ac:dyDescent="0.25">
      <c r="B18764" s="67" t="s">
        <v>554</v>
      </c>
      <c r="C18764" s="67" t="s">
        <v>555</v>
      </c>
      <c r="D18764" s="68" t="s">
        <v>387</v>
      </c>
      <c r="E18764" s="67" t="s">
        <v>388</v>
      </c>
      <c r="F18764" s="68" t="s">
        <v>596</v>
      </c>
      <c r="G18764" s="67" t="s">
        <v>597</v>
      </c>
      <c r="H18764" s="68" t="s">
        <v>362</v>
      </c>
      <c r="I18764" s="69">
        <v>0</v>
      </c>
      <c r="J18764" s="69">
        <v>10</v>
      </c>
      <c r="K18764" s="91"/>
      <c r="L18764" s="91"/>
    </row>
    <row r="18765" spans="2:12" x14ac:dyDescent="0.25">
      <c r="B18765" s="67" t="s">
        <v>554</v>
      </c>
      <c r="C18765" s="67" t="s">
        <v>555</v>
      </c>
      <c r="D18765" s="68" t="s">
        <v>387</v>
      </c>
      <c r="E18765" s="67" t="s">
        <v>388</v>
      </c>
      <c r="F18765" s="68" t="s">
        <v>596</v>
      </c>
      <c r="G18765" s="67" t="s">
        <v>597</v>
      </c>
      <c r="H18765" s="68" t="s">
        <v>363</v>
      </c>
      <c r="I18765" s="69">
        <v>0</v>
      </c>
      <c r="J18765" s="69">
        <v>0</v>
      </c>
      <c r="K18765" s="91"/>
      <c r="L18765" s="91"/>
    </row>
    <row r="18766" spans="2:12" x14ac:dyDescent="0.25">
      <c r="B18766" s="67" t="s">
        <v>554</v>
      </c>
      <c r="C18766" s="67" t="s">
        <v>555</v>
      </c>
      <c r="D18766" s="68" t="s">
        <v>387</v>
      </c>
      <c r="E18766" s="67" t="s">
        <v>388</v>
      </c>
      <c r="F18766" s="68" t="s">
        <v>596</v>
      </c>
      <c r="G18766" s="67" t="s">
        <v>597</v>
      </c>
      <c r="H18766" s="68" t="s">
        <v>364</v>
      </c>
      <c r="I18766" s="69">
        <v>0</v>
      </c>
      <c r="J18766" s="69">
        <v>0</v>
      </c>
      <c r="K18766" s="91"/>
      <c r="L18766" s="91"/>
    </row>
    <row r="18767" spans="2:12" x14ac:dyDescent="0.25">
      <c r="B18767" s="67" t="s">
        <v>554</v>
      </c>
      <c r="C18767" s="67" t="s">
        <v>555</v>
      </c>
      <c r="D18767" s="68" t="s">
        <v>387</v>
      </c>
      <c r="E18767" s="67" t="s">
        <v>388</v>
      </c>
      <c r="F18767" s="68" t="s">
        <v>596</v>
      </c>
      <c r="G18767" s="67" t="s">
        <v>597</v>
      </c>
      <c r="H18767" s="68" t="s">
        <v>362</v>
      </c>
      <c r="I18767" s="69">
        <v>0</v>
      </c>
      <c r="J18767" s="69">
        <v>0</v>
      </c>
      <c r="K18767" s="91"/>
      <c r="L18767" s="91"/>
    </row>
    <row r="18768" spans="2:12" x14ac:dyDescent="0.25">
      <c r="B18768" s="67" t="s">
        <v>554</v>
      </c>
      <c r="C18768" s="67" t="s">
        <v>555</v>
      </c>
      <c r="D18768" s="68" t="s">
        <v>387</v>
      </c>
      <c r="E18768" s="67" t="s">
        <v>388</v>
      </c>
      <c r="F18768" s="68" t="s">
        <v>596</v>
      </c>
      <c r="G18768" s="67" t="s">
        <v>597</v>
      </c>
      <c r="H18768" s="68" t="s">
        <v>363</v>
      </c>
      <c r="I18768" s="69">
        <v>4</v>
      </c>
      <c r="J18768" s="69">
        <v>32</v>
      </c>
      <c r="K18768" s="91"/>
      <c r="L18768" s="91"/>
    </row>
    <row r="18769" spans="2:12" x14ac:dyDescent="0.25">
      <c r="B18769" s="67" t="s">
        <v>554</v>
      </c>
      <c r="C18769" s="67" t="s">
        <v>555</v>
      </c>
      <c r="D18769" s="68" t="s">
        <v>387</v>
      </c>
      <c r="E18769" s="67" t="s">
        <v>388</v>
      </c>
      <c r="F18769" s="68" t="s">
        <v>596</v>
      </c>
      <c r="G18769" s="67" t="s">
        <v>597</v>
      </c>
      <c r="H18769" s="68" t="s">
        <v>364</v>
      </c>
      <c r="I18769" s="69">
        <v>0</v>
      </c>
      <c r="J18769" s="69">
        <v>0</v>
      </c>
      <c r="K18769" s="91"/>
      <c r="L18769" s="91"/>
    </row>
    <row r="18770" spans="2:12" x14ac:dyDescent="0.25">
      <c r="B18770" s="67" t="s">
        <v>554</v>
      </c>
      <c r="C18770" s="67" t="s">
        <v>555</v>
      </c>
      <c r="D18770" s="68" t="s">
        <v>387</v>
      </c>
      <c r="E18770" s="67" t="s">
        <v>388</v>
      </c>
      <c r="F18770" s="68" t="s">
        <v>596</v>
      </c>
      <c r="G18770" s="67" t="s">
        <v>597</v>
      </c>
      <c r="H18770" s="68" t="s">
        <v>362</v>
      </c>
      <c r="I18770" s="69">
        <v>168</v>
      </c>
      <c r="J18770" s="69">
        <v>169</v>
      </c>
      <c r="K18770" s="91"/>
      <c r="L18770" s="91"/>
    </row>
    <row r="18771" spans="2:12" x14ac:dyDescent="0.25">
      <c r="B18771" s="67" t="s">
        <v>554</v>
      </c>
      <c r="C18771" s="67" t="s">
        <v>555</v>
      </c>
      <c r="D18771" s="68" t="s">
        <v>387</v>
      </c>
      <c r="E18771" s="67" t="s">
        <v>388</v>
      </c>
      <c r="F18771" s="68" t="s">
        <v>596</v>
      </c>
      <c r="G18771" s="67" t="s">
        <v>597</v>
      </c>
      <c r="H18771" s="68" t="s">
        <v>363</v>
      </c>
      <c r="I18771" s="69">
        <v>76</v>
      </c>
      <c r="J18771" s="69">
        <v>144</v>
      </c>
      <c r="K18771" s="91"/>
      <c r="L18771" s="91"/>
    </row>
    <row r="18772" spans="2:12" x14ac:dyDescent="0.25">
      <c r="B18772" s="67" t="s">
        <v>554</v>
      </c>
      <c r="C18772" s="67" t="s">
        <v>555</v>
      </c>
      <c r="D18772" s="68" t="s">
        <v>387</v>
      </c>
      <c r="E18772" s="67" t="s">
        <v>388</v>
      </c>
      <c r="F18772" s="68" t="s">
        <v>596</v>
      </c>
      <c r="G18772" s="67" t="s">
        <v>597</v>
      </c>
      <c r="H18772" s="68" t="s">
        <v>364</v>
      </c>
      <c r="I18772" s="69">
        <v>24</v>
      </c>
      <c r="J18772" s="69">
        <v>4</v>
      </c>
      <c r="K18772" s="91"/>
      <c r="L18772" s="91"/>
    </row>
    <row r="18773" spans="2:12" x14ac:dyDescent="0.25">
      <c r="B18773" s="67" t="s">
        <v>554</v>
      </c>
      <c r="C18773" s="67" t="s">
        <v>555</v>
      </c>
      <c r="D18773" s="68" t="s">
        <v>387</v>
      </c>
      <c r="E18773" s="67" t="s">
        <v>388</v>
      </c>
      <c r="F18773" s="68" t="s">
        <v>596</v>
      </c>
      <c r="G18773" s="67" t="s">
        <v>597</v>
      </c>
      <c r="H18773" s="68" t="s">
        <v>362</v>
      </c>
      <c r="I18773" s="69">
        <v>24</v>
      </c>
      <c r="J18773" s="69">
        <v>0</v>
      </c>
      <c r="K18773" s="91"/>
      <c r="L18773" s="91"/>
    </row>
    <row r="18774" spans="2:12" x14ac:dyDescent="0.25">
      <c r="B18774" s="67" t="s">
        <v>554</v>
      </c>
      <c r="C18774" s="67" t="s">
        <v>555</v>
      </c>
      <c r="D18774" s="68" t="s">
        <v>387</v>
      </c>
      <c r="E18774" s="67" t="s">
        <v>388</v>
      </c>
      <c r="F18774" s="68" t="s">
        <v>596</v>
      </c>
      <c r="G18774" s="67" t="s">
        <v>597</v>
      </c>
      <c r="H18774" s="68" t="s">
        <v>363</v>
      </c>
      <c r="I18774" s="69">
        <v>24</v>
      </c>
      <c r="J18774" s="69">
        <v>10</v>
      </c>
      <c r="K18774" s="91"/>
      <c r="L18774" s="91"/>
    </row>
    <row r="18775" spans="2:12" x14ac:dyDescent="0.25">
      <c r="B18775" s="67" t="s">
        <v>554</v>
      </c>
      <c r="C18775" s="67" t="s">
        <v>555</v>
      </c>
      <c r="D18775" s="68" t="s">
        <v>387</v>
      </c>
      <c r="E18775" s="67" t="s">
        <v>388</v>
      </c>
      <c r="F18775" s="68" t="s">
        <v>596</v>
      </c>
      <c r="G18775" s="67" t="s">
        <v>597</v>
      </c>
      <c r="H18775" s="68" t="s">
        <v>362</v>
      </c>
      <c r="I18775" s="69">
        <v>57</v>
      </c>
      <c r="J18775" s="69">
        <v>80</v>
      </c>
      <c r="K18775" s="91"/>
      <c r="L18775" s="91"/>
    </row>
    <row r="18776" spans="2:12" x14ac:dyDescent="0.25">
      <c r="B18776" s="67" t="s">
        <v>554</v>
      </c>
      <c r="C18776" s="67" t="s">
        <v>555</v>
      </c>
      <c r="D18776" s="68" t="s">
        <v>387</v>
      </c>
      <c r="E18776" s="67" t="s">
        <v>388</v>
      </c>
      <c r="F18776" s="68" t="s">
        <v>596</v>
      </c>
      <c r="G18776" s="67" t="s">
        <v>597</v>
      </c>
      <c r="H18776" s="68" t="s">
        <v>363</v>
      </c>
      <c r="I18776" s="69">
        <v>97</v>
      </c>
      <c r="J18776" s="69">
        <v>98</v>
      </c>
      <c r="K18776" s="91"/>
      <c r="L18776" s="91"/>
    </row>
    <row r="18777" spans="2:12" x14ac:dyDescent="0.25">
      <c r="B18777" s="67" t="s">
        <v>554</v>
      </c>
      <c r="C18777" s="67" t="s">
        <v>555</v>
      </c>
      <c r="D18777" s="68" t="s">
        <v>387</v>
      </c>
      <c r="E18777" s="67" t="s">
        <v>388</v>
      </c>
      <c r="F18777" s="68" t="s">
        <v>596</v>
      </c>
      <c r="G18777" s="67" t="s">
        <v>597</v>
      </c>
      <c r="H18777" s="68" t="s">
        <v>364</v>
      </c>
      <c r="I18777" s="69">
        <v>17</v>
      </c>
      <c r="J18777" s="69">
        <v>21</v>
      </c>
      <c r="K18777" s="91"/>
      <c r="L18777" s="91"/>
    </row>
    <row r="18778" spans="2:12" x14ac:dyDescent="0.25">
      <c r="B18778" s="67" t="s">
        <v>554</v>
      </c>
      <c r="C18778" s="67" t="s">
        <v>555</v>
      </c>
      <c r="D18778" s="68" t="s">
        <v>387</v>
      </c>
      <c r="E18778" s="67" t="s">
        <v>388</v>
      </c>
      <c r="F18778" s="68" t="s">
        <v>596</v>
      </c>
      <c r="G18778" s="67" t="s">
        <v>597</v>
      </c>
      <c r="H18778" s="68" t="s">
        <v>362</v>
      </c>
      <c r="I18778" s="69">
        <v>0</v>
      </c>
      <c r="J18778" s="69">
        <v>0</v>
      </c>
      <c r="K18778" s="91"/>
      <c r="L18778" s="91"/>
    </row>
    <row r="18779" spans="2:12" x14ac:dyDescent="0.25">
      <c r="B18779" s="67" t="s">
        <v>554</v>
      </c>
      <c r="C18779" s="67" t="s">
        <v>555</v>
      </c>
      <c r="D18779" s="68" t="s">
        <v>387</v>
      </c>
      <c r="E18779" s="67" t="s">
        <v>388</v>
      </c>
      <c r="F18779" s="68" t="s">
        <v>596</v>
      </c>
      <c r="G18779" s="67" t="s">
        <v>597</v>
      </c>
      <c r="H18779" s="68" t="s">
        <v>363</v>
      </c>
      <c r="I18779" s="69">
        <v>0</v>
      </c>
      <c r="J18779" s="69">
        <v>0</v>
      </c>
      <c r="K18779" s="91"/>
      <c r="L18779" s="91"/>
    </row>
    <row r="18780" spans="2:12" x14ac:dyDescent="0.25">
      <c r="B18780" s="67" t="s">
        <v>554</v>
      </c>
      <c r="C18780" s="67" t="s">
        <v>555</v>
      </c>
      <c r="D18780" s="68" t="s">
        <v>387</v>
      </c>
      <c r="E18780" s="67" t="s">
        <v>388</v>
      </c>
      <c r="F18780" s="68" t="s">
        <v>596</v>
      </c>
      <c r="G18780" s="67" t="s">
        <v>597</v>
      </c>
      <c r="H18780" s="68" t="s">
        <v>364</v>
      </c>
      <c r="I18780" s="69">
        <v>8</v>
      </c>
      <c r="J18780" s="69">
        <v>0</v>
      </c>
      <c r="K18780" s="91"/>
      <c r="L18780" s="91"/>
    </row>
    <row r="18781" spans="2:12" x14ac:dyDescent="0.25">
      <c r="B18781" s="67" t="s">
        <v>554</v>
      </c>
      <c r="C18781" s="67" t="s">
        <v>555</v>
      </c>
      <c r="D18781" s="68" t="s">
        <v>387</v>
      </c>
      <c r="E18781" s="67" t="s">
        <v>388</v>
      </c>
      <c r="F18781" s="68" t="s">
        <v>596</v>
      </c>
      <c r="G18781" s="67" t="s">
        <v>597</v>
      </c>
      <c r="H18781" s="68" t="s">
        <v>362</v>
      </c>
      <c r="I18781" s="69">
        <v>10.54</v>
      </c>
      <c r="J18781" s="69">
        <v>18.7</v>
      </c>
      <c r="K18781" s="91"/>
      <c r="L18781" s="91"/>
    </row>
    <row r="18782" spans="2:12" x14ac:dyDescent="0.25">
      <c r="B18782" s="67" t="s">
        <v>554</v>
      </c>
      <c r="C18782" s="67" t="s">
        <v>555</v>
      </c>
      <c r="D18782" s="68" t="s">
        <v>387</v>
      </c>
      <c r="E18782" s="67" t="s">
        <v>388</v>
      </c>
      <c r="F18782" s="68" t="s">
        <v>596</v>
      </c>
      <c r="G18782" s="67" t="s">
        <v>597</v>
      </c>
      <c r="H18782" s="68" t="s">
        <v>363</v>
      </c>
      <c r="I18782" s="69">
        <v>13.6</v>
      </c>
      <c r="J18782" s="69">
        <v>12.24</v>
      </c>
      <c r="K18782" s="91"/>
      <c r="L18782" s="91"/>
    </row>
    <row r="18783" spans="2:12" x14ac:dyDescent="0.25">
      <c r="B18783" s="67" t="s">
        <v>554</v>
      </c>
      <c r="C18783" s="67" t="s">
        <v>555</v>
      </c>
      <c r="D18783" s="68" t="s">
        <v>387</v>
      </c>
      <c r="E18783" s="67" t="s">
        <v>388</v>
      </c>
      <c r="F18783" s="68" t="s">
        <v>596</v>
      </c>
      <c r="G18783" s="67" t="s">
        <v>597</v>
      </c>
      <c r="H18783" s="68" t="s">
        <v>364</v>
      </c>
      <c r="I18783" s="69">
        <v>0</v>
      </c>
      <c r="J18783" s="69">
        <v>0</v>
      </c>
      <c r="K18783" s="91"/>
      <c r="L18783" s="91"/>
    </row>
    <row r="18784" spans="2:12" x14ac:dyDescent="0.25">
      <c r="B18784" s="67" t="s">
        <v>554</v>
      </c>
      <c r="C18784" s="67" t="s">
        <v>555</v>
      </c>
      <c r="D18784" s="68" t="s">
        <v>387</v>
      </c>
      <c r="E18784" s="67" t="s">
        <v>388</v>
      </c>
      <c r="F18784" s="68" t="s">
        <v>596</v>
      </c>
      <c r="G18784" s="67" t="s">
        <v>597</v>
      </c>
      <c r="H18784" s="68" t="s">
        <v>362</v>
      </c>
      <c r="I18784" s="69">
        <v>0</v>
      </c>
      <c r="J18784" s="69">
        <v>0</v>
      </c>
      <c r="K18784" s="91"/>
      <c r="L18784" s="91"/>
    </row>
    <row r="18785" spans="2:12" x14ac:dyDescent="0.25">
      <c r="B18785" s="67" t="s">
        <v>554</v>
      </c>
      <c r="C18785" s="67" t="s">
        <v>555</v>
      </c>
      <c r="D18785" s="68" t="s">
        <v>387</v>
      </c>
      <c r="E18785" s="67" t="s">
        <v>388</v>
      </c>
      <c r="F18785" s="68" t="s">
        <v>596</v>
      </c>
      <c r="G18785" s="67" t="s">
        <v>597</v>
      </c>
      <c r="H18785" s="68" t="s">
        <v>363</v>
      </c>
      <c r="I18785" s="69">
        <v>7</v>
      </c>
      <c r="J18785" s="69">
        <v>0</v>
      </c>
      <c r="K18785" s="91"/>
      <c r="L18785" s="91"/>
    </row>
    <row r="18786" spans="2:12" x14ac:dyDescent="0.25">
      <c r="B18786" s="67" t="s">
        <v>554</v>
      </c>
      <c r="C18786" s="67" t="s">
        <v>555</v>
      </c>
      <c r="D18786" s="68" t="s">
        <v>387</v>
      </c>
      <c r="E18786" s="67" t="s">
        <v>388</v>
      </c>
      <c r="F18786" s="68" t="s">
        <v>596</v>
      </c>
      <c r="G18786" s="67" t="s">
        <v>597</v>
      </c>
      <c r="H18786" s="68" t="s">
        <v>364</v>
      </c>
      <c r="I18786" s="69">
        <v>20</v>
      </c>
      <c r="J18786" s="69">
        <v>0</v>
      </c>
      <c r="K18786" s="91"/>
      <c r="L18786" s="91"/>
    </row>
    <row r="18787" spans="2:12" x14ac:dyDescent="0.25">
      <c r="B18787" s="67" t="s">
        <v>554</v>
      </c>
      <c r="C18787" s="67" t="s">
        <v>555</v>
      </c>
      <c r="D18787" s="68" t="s">
        <v>387</v>
      </c>
      <c r="E18787" s="67" t="s">
        <v>388</v>
      </c>
      <c r="F18787" s="68" t="s">
        <v>596</v>
      </c>
      <c r="G18787" s="67" t="s">
        <v>597</v>
      </c>
      <c r="H18787" s="68" t="s">
        <v>362</v>
      </c>
      <c r="I18787" s="69">
        <v>0</v>
      </c>
      <c r="J18787" s="69">
        <v>0</v>
      </c>
      <c r="K18787" s="91"/>
      <c r="L18787" s="91"/>
    </row>
    <row r="18788" spans="2:12" x14ac:dyDescent="0.25">
      <c r="B18788" s="67" t="s">
        <v>554</v>
      </c>
      <c r="C18788" s="67" t="s">
        <v>555</v>
      </c>
      <c r="D18788" s="68" t="s">
        <v>387</v>
      </c>
      <c r="E18788" s="67" t="s">
        <v>388</v>
      </c>
      <c r="F18788" s="68" t="s">
        <v>596</v>
      </c>
      <c r="G18788" s="67" t="s">
        <v>597</v>
      </c>
      <c r="H18788" s="68" t="s">
        <v>363</v>
      </c>
      <c r="I18788" s="69">
        <v>0</v>
      </c>
      <c r="J18788" s="69">
        <v>0</v>
      </c>
      <c r="K18788" s="91"/>
      <c r="L18788" s="91"/>
    </row>
    <row r="18789" spans="2:12" x14ac:dyDescent="0.25">
      <c r="B18789" s="67" t="s">
        <v>554</v>
      </c>
      <c r="C18789" s="67" t="s">
        <v>555</v>
      </c>
      <c r="D18789" s="68" t="s">
        <v>387</v>
      </c>
      <c r="E18789" s="67" t="s">
        <v>388</v>
      </c>
      <c r="F18789" s="68" t="s">
        <v>596</v>
      </c>
      <c r="G18789" s="67" t="s">
        <v>597</v>
      </c>
      <c r="H18789" s="68" t="s">
        <v>362</v>
      </c>
      <c r="I18789" s="69">
        <v>0</v>
      </c>
      <c r="J18789" s="69">
        <v>1</v>
      </c>
      <c r="K18789" s="91"/>
      <c r="L18789" s="91"/>
    </row>
    <row r="18790" spans="2:12" x14ac:dyDescent="0.25">
      <c r="B18790" s="67" t="s">
        <v>554</v>
      </c>
      <c r="C18790" s="67" t="s">
        <v>555</v>
      </c>
      <c r="D18790" s="68" t="s">
        <v>387</v>
      </c>
      <c r="E18790" s="67" t="s">
        <v>388</v>
      </c>
      <c r="F18790" s="68" t="s">
        <v>596</v>
      </c>
      <c r="G18790" s="67" t="s">
        <v>597</v>
      </c>
      <c r="H18790" s="68" t="s">
        <v>363</v>
      </c>
      <c r="I18790" s="69">
        <v>3</v>
      </c>
      <c r="J18790" s="69">
        <v>14</v>
      </c>
      <c r="K18790" s="91"/>
      <c r="L18790" s="91"/>
    </row>
    <row r="18791" spans="2:12" x14ac:dyDescent="0.25">
      <c r="B18791" s="67" t="s">
        <v>554</v>
      </c>
      <c r="C18791" s="67" t="s">
        <v>555</v>
      </c>
      <c r="D18791" s="68" t="s">
        <v>387</v>
      </c>
      <c r="E18791" s="67" t="s">
        <v>388</v>
      </c>
      <c r="F18791" s="68" t="s">
        <v>596</v>
      </c>
      <c r="G18791" s="67" t="s">
        <v>597</v>
      </c>
      <c r="H18791" s="68" t="s">
        <v>362</v>
      </c>
      <c r="I18791" s="69">
        <v>5</v>
      </c>
      <c r="J18791" s="69">
        <v>0</v>
      </c>
      <c r="K18791" s="91"/>
      <c r="L18791" s="91"/>
    </row>
    <row r="18792" spans="2:12" x14ac:dyDescent="0.25">
      <c r="B18792" s="67" t="s">
        <v>554</v>
      </c>
      <c r="C18792" s="67" t="s">
        <v>555</v>
      </c>
      <c r="D18792" s="68" t="s">
        <v>387</v>
      </c>
      <c r="E18792" s="67" t="s">
        <v>388</v>
      </c>
      <c r="F18792" s="68" t="s">
        <v>596</v>
      </c>
      <c r="G18792" s="67" t="s">
        <v>597</v>
      </c>
      <c r="H18792" s="68" t="s">
        <v>363</v>
      </c>
      <c r="I18792" s="69">
        <v>0</v>
      </c>
      <c r="J18792" s="69">
        <v>50</v>
      </c>
      <c r="K18792" s="91"/>
      <c r="L18792" s="91"/>
    </row>
    <row r="18793" spans="2:12" x14ac:dyDescent="0.25">
      <c r="B18793" s="67" t="s">
        <v>554</v>
      </c>
      <c r="C18793" s="67" t="s">
        <v>555</v>
      </c>
      <c r="D18793" s="68" t="s">
        <v>387</v>
      </c>
      <c r="E18793" s="67" t="s">
        <v>388</v>
      </c>
      <c r="F18793" s="68" t="s">
        <v>596</v>
      </c>
      <c r="G18793" s="67" t="s">
        <v>597</v>
      </c>
      <c r="H18793" s="68" t="s">
        <v>364</v>
      </c>
      <c r="I18793" s="69">
        <v>0</v>
      </c>
      <c r="J18793" s="69">
        <v>0</v>
      </c>
      <c r="K18793" s="91"/>
      <c r="L18793" s="91"/>
    </row>
    <row r="18794" spans="2:12" x14ac:dyDescent="0.25">
      <c r="B18794" s="67" t="s">
        <v>554</v>
      </c>
      <c r="C18794" s="67" t="s">
        <v>555</v>
      </c>
      <c r="D18794" s="68" t="s">
        <v>387</v>
      </c>
      <c r="E18794" s="67" t="s">
        <v>388</v>
      </c>
      <c r="F18794" s="68" t="s">
        <v>596</v>
      </c>
      <c r="G18794" s="67" t="s">
        <v>597</v>
      </c>
      <c r="H18794" s="68" t="s">
        <v>363</v>
      </c>
      <c r="I18794" s="69">
        <v>0</v>
      </c>
      <c r="J18794" s="69">
        <v>0</v>
      </c>
      <c r="K18794" s="91"/>
      <c r="L18794" s="91"/>
    </row>
    <row r="18795" spans="2:12" x14ac:dyDescent="0.25">
      <c r="B18795" s="67" t="s">
        <v>554</v>
      </c>
      <c r="C18795" s="67" t="s">
        <v>555</v>
      </c>
      <c r="D18795" s="68" t="s">
        <v>387</v>
      </c>
      <c r="E18795" s="67" t="s">
        <v>388</v>
      </c>
      <c r="F18795" s="68" t="s">
        <v>596</v>
      </c>
      <c r="G18795" s="67" t="s">
        <v>597</v>
      </c>
      <c r="H18795" s="68" t="s">
        <v>363</v>
      </c>
      <c r="I18795" s="69">
        <v>33</v>
      </c>
      <c r="J18795" s="69">
        <v>0</v>
      </c>
      <c r="K18795" s="91"/>
      <c r="L18795" s="91"/>
    </row>
    <row r="18796" spans="2:12" x14ac:dyDescent="0.25">
      <c r="B18796" s="67" t="s">
        <v>554</v>
      </c>
      <c r="C18796" s="67" t="s">
        <v>555</v>
      </c>
      <c r="D18796" s="68" t="s">
        <v>387</v>
      </c>
      <c r="E18796" s="67" t="s">
        <v>388</v>
      </c>
      <c r="F18796" s="68" t="s">
        <v>596</v>
      </c>
      <c r="G18796" s="67" t="s">
        <v>597</v>
      </c>
      <c r="H18796" s="68" t="s">
        <v>362</v>
      </c>
      <c r="I18796" s="69">
        <v>0</v>
      </c>
      <c r="J18796" s="69">
        <v>0</v>
      </c>
      <c r="K18796" s="91"/>
      <c r="L18796" s="91"/>
    </row>
    <row r="18797" spans="2:12" x14ac:dyDescent="0.25">
      <c r="B18797" s="67" t="s">
        <v>554</v>
      </c>
      <c r="C18797" s="67" t="s">
        <v>555</v>
      </c>
      <c r="D18797" s="68" t="s">
        <v>387</v>
      </c>
      <c r="E18797" s="67" t="s">
        <v>388</v>
      </c>
      <c r="F18797" s="68" t="s">
        <v>596</v>
      </c>
      <c r="G18797" s="67" t="s">
        <v>597</v>
      </c>
      <c r="H18797" s="68" t="s">
        <v>363</v>
      </c>
      <c r="I18797" s="69">
        <v>0</v>
      </c>
      <c r="J18797" s="69">
        <v>0</v>
      </c>
      <c r="K18797" s="91"/>
      <c r="L18797" s="91"/>
    </row>
    <row r="18798" spans="2:12" x14ac:dyDescent="0.25">
      <c r="B18798" s="67" t="s">
        <v>554</v>
      </c>
      <c r="C18798" s="67" t="s">
        <v>555</v>
      </c>
      <c r="D18798" s="68" t="s">
        <v>387</v>
      </c>
      <c r="E18798" s="67" t="s">
        <v>388</v>
      </c>
      <c r="F18798" s="68" t="s">
        <v>596</v>
      </c>
      <c r="G18798" s="67" t="s">
        <v>597</v>
      </c>
      <c r="H18798" s="68" t="s">
        <v>364</v>
      </c>
      <c r="I18798" s="69">
        <v>0</v>
      </c>
      <c r="J18798" s="69">
        <v>0</v>
      </c>
      <c r="K18798" s="91"/>
      <c r="L18798" s="91"/>
    </row>
    <row r="18799" spans="2:12" x14ac:dyDescent="0.25">
      <c r="B18799" s="67" t="s">
        <v>554</v>
      </c>
      <c r="C18799" s="67" t="s">
        <v>555</v>
      </c>
      <c r="D18799" s="68" t="s">
        <v>387</v>
      </c>
      <c r="E18799" s="67" t="s">
        <v>388</v>
      </c>
      <c r="F18799" s="68" t="s">
        <v>596</v>
      </c>
      <c r="G18799" s="67" t="s">
        <v>597</v>
      </c>
      <c r="H18799" s="68" t="s">
        <v>362</v>
      </c>
      <c r="I18799" s="69">
        <v>0</v>
      </c>
      <c r="J18799" s="69">
        <v>0</v>
      </c>
      <c r="K18799" s="91"/>
      <c r="L18799" s="91"/>
    </row>
    <row r="18800" spans="2:12" x14ac:dyDescent="0.25">
      <c r="B18800" s="67" t="s">
        <v>554</v>
      </c>
      <c r="C18800" s="67" t="s">
        <v>555</v>
      </c>
      <c r="D18800" s="68" t="s">
        <v>387</v>
      </c>
      <c r="E18800" s="67" t="s">
        <v>388</v>
      </c>
      <c r="F18800" s="68" t="s">
        <v>596</v>
      </c>
      <c r="G18800" s="67" t="s">
        <v>597</v>
      </c>
      <c r="H18800" s="68" t="s">
        <v>363</v>
      </c>
      <c r="I18800" s="69">
        <v>59</v>
      </c>
      <c r="J18800" s="69">
        <v>59</v>
      </c>
      <c r="K18800" s="91"/>
      <c r="L18800" s="91"/>
    </row>
    <row r="18801" spans="2:12" x14ac:dyDescent="0.25">
      <c r="B18801" s="67" t="s">
        <v>554</v>
      </c>
      <c r="C18801" s="67" t="s">
        <v>555</v>
      </c>
      <c r="D18801" s="68" t="s">
        <v>387</v>
      </c>
      <c r="E18801" s="67" t="s">
        <v>388</v>
      </c>
      <c r="F18801" s="68" t="s">
        <v>596</v>
      </c>
      <c r="G18801" s="67" t="s">
        <v>597</v>
      </c>
      <c r="H18801" s="68" t="s">
        <v>362</v>
      </c>
      <c r="I18801" s="69">
        <v>50</v>
      </c>
      <c r="J18801" s="69">
        <v>115</v>
      </c>
      <c r="K18801" s="91"/>
      <c r="L18801" s="91"/>
    </row>
    <row r="18802" spans="2:12" x14ac:dyDescent="0.25">
      <c r="B18802" s="67" t="s">
        <v>554</v>
      </c>
      <c r="C18802" s="67" t="s">
        <v>555</v>
      </c>
      <c r="D18802" s="68" t="s">
        <v>387</v>
      </c>
      <c r="E18802" s="67" t="s">
        <v>388</v>
      </c>
      <c r="F18802" s="68" t="s">
        <v>596</v>
      </c>
      <c r="G18802" s="67" t="s">
        <v>597</v>
      </c>
      <c r="H18802" s="68" t="s">
        <v>363</v>
      </c>
      <c r="I18802" s="69">
        <v>231</v>
      </c>
      <c r="J18802" s="69">
        <v>300</v>
      </c>
      <c r="K18802" s="91"/>
      <c r="L18802" s="91"/>
    </row>
    <row r="18803" spans="2:12" x14ac:dyDescent="0.25">
      <c r="B18803" s="67" t="s">
        <v>554</v>
      </c>
      <c r="C18803" s="67" t="s">
        <v>555</v>
      </c>
      <c r="D18803" s="68" t="s">
        <v>387</v>
      </c>
      <c r="E18803" s="67" t="s">
        <v>388</v>
      </c>
      <c r="F18803" s="68" t="s">
        <v>596</v>
      </c>
      <c r="G18803" s="67" t="s">
        <v>597</v>
      </c>
      <c r="H18803" s="68" t="s">
        <v>364</v>
      </c>
      <c r="I18803" s="69">
        <v>50</v>
      </c>
      <c r="J18803" s="69">
        <v>64</v>
      </c>
      <c r="K18803" s="91"/>
      <c r="L18803" s="91"/>
    </row>
    <row r="18804" spans="2:12" x14ac:dyDescent="0.25">
      <c r="B18804" s="67" t="s">
        <v>554</v>
      </c>
      <c r="C18804" s="67" t="s">
        <v>555</v>
      </c>
      <c r="D18804" s="68" t="s">
        <v>387</v>
      </c>
      <c r="E18804" s="67" t="s">
        <v>388</v>
      </c>
      <c r="F18804" s="68" t="s">
        <v>596</v>
      </c>
      <c r="G18804" s="67" t="s">
        <v>597</v>
      </c>
      <c r="H18804" s="68" t="s">
        <v>362</v>
      </c>
      <c r="I18804" s="69">
        <v>61</v>
      </c>
      <c r="J18804" s="69">
        <v>110</v>
      </c>
      <c r="K18804" s="91"/>
      <c r="L18804" s="91"/>
    </row>
    <row r="18805" spans="2:12" x14ac:dyDescent="0.25">
      <c r="B18805" s="67" t="s">
        <v>554</v>
      </c>
      <c r="C18805" s="67" t="s">
        <v>555</v>
      </c>
      <c r="D18805" s="68" t="s">
        <v>387</v>
      </c>
      <c r="E18805" s="67" t="s">
        <v>388</v>
      </c>
      <c r="F18805" s="68" t="s">
        <v>596</v>
      </c>
      <c r="G18805" s="67" t="s">
        <v>597</v>
      </c>
      <c r="H18805" s="68" t="s">
        <v>363</v>
      </c>
      <c r="I18805" s="69">
        <v>185</v>
      </c>
      <c r="J18805" s="69">
        <v>276</v>
      </c>
      <c r="K18805" s="91"/>
      <c r="L18805" s="91"/>
    </row>
    <row r="18806" spans="2:12" x14ac:dyDescent="0.25">
      <c r="B18806" s="67" t="s">
        <v>554</v>
      </c>
      <c r="C18806" s="67" t="s">
        <v>555</v>
      </c>
      <c r="D18806" s="68" t="s">
        <v>387</v>
      </c>
      <c r="E18806" s="67" t="s">
        <v>388</v>
      </c>
      <c r="F18806" s="68" t="s">
        <v>596</v>
      </c>
      <c r="G18806" s="67" t="s">
        <v>597</v>
      </c>
      <c r="H18806" s="68" t="s">
        <v>364</v>
      </c>
      <c r="I18806" s="69">
        <v>0</v>
      </c>
      <c r="J18806" s="69">
        <v>0</v>
      </c>
      <c r="K18806" s="91"/>
      <c r="L18806" s="91"/>
    </row>
    <row r="18807" spans="2:12" x14ac:dyDescent="0.25">
      <c r="B18807" s="67" t="s">
        <v>554</v>
      </c>
      <c r="C18807" s="67" t="s">
        <v>555</v>
      </c>
      <c r="D18807" s="68" t="s">
        <v>387</v>
      </c>
      <c r="E18807" s="67" t="s">
        <v>388</v>
      </c>
      <c r="F18807" s="68" t="s">
        <v>596</v>
      </c>
      <c r="G18807" s="67" t="s">
        <v>597</v>
      </c>
      <c r="H18807" s="68" t="s">
        <v>362</v>
      </c>
      <c r="I18807" s="69">
        <v>0</v>
      </c>
      <c r="J18807" s="69">
        <v>0</v>
      </c>
      <c r="K18807" s="91"/>
      <c r="L18807" s="91"/>
    </row>
    <row r="18808" spans="2:12" x14ac:dyDescent="0.25">
      <c r="B18808" s="67" t="s">
        <v>554</v>
      </c>
      <c r="C18808" s="67" t="s">
        <v>555</v>
      </c>
      <c r="D18808" s="68" t="s">
        <v>387</v>
      </c>
      <c r="E18808" s="67" t="s">
        <v>388</v>
      </c>
      <c r="F18808" s="68" t="s">
        <v>596</v>
      </c>
      <c r="G18808" s="67" t="s">
        <v>597</v>
      </c>
      <c r="H18808" s="68" t="s">
        <v>363</v>
      </c>
      <c r="I18808" s="69">
        <v>0</v>
      </c>
      <c r="J18808" s="69">
        <v>0</v>
      </c>
      <c r="K18808" s="91"/>
      <c r="L18808" s="91"/>
    </row>
    <row r="18809" spans="2:12" x14ac:dyDescent="0.25">
      <c r="B18809" s="67" t="s">
        <v>554</v>
      </c>
      <c r="C18809" s="67" t="s">
        <v>555</v>
      </c>
      <c r="D18809" s="68" t="s">
        <v>387</v>
      </c>
      <c r="E18809" s="67" t="s">
        <v>388</v>
      </c>
      <c r="F18809" s="68" t="s">
        <v>596</v>
      </c>
      <c r="G18809" s="67" t="s">
        <v>597</v>
      </c>
      <c r="H18809" s="68" t="s">
        <v>364</v>
      </c>
      <c r="I18809" s="69">
        <v>0</v>
      </c>
      <c r="J18809" s="69">
        <v>0</v>
      </c>
      <c r="K18809" s="91"/>
      <c r="L18809" s="91"/>
    </row>
    <row r="18810" spans="2:12" x14ac:dyDescent="0.25">
      <c r="B18810" s="67" t="s">
        <v>554</v>
      </c>
      <c r="C18810" s="67" t="s">
        <v>555</v>
      </c>
      <c r="D18810" s="68" t="s">
        <v>387</v>
      </c>
      <c r="E18810" s="67" t="s">
        <v>388</v>
      </c>
      <c r="F18810" s="68" t="s">
        <v>596</v>
      </c>
      <c r="G18810" s="67" t="s">
        <v>597</v>
      </c>
      <c r="H18810" s="68" t="s">
        <v>362</v>
      </c>
      <c r="I18810" s="69">
        <v>0</v>
      </c>
      <c r="J18810" s="69">
        <v>0</v>
      </c>
      <c r="K18810" s="91"/>
      <c r="L18810" s="91"/>
    </row>
    <row r="18811" spans="2:12" x14ac:dyDescent="0.25">
      <c r="B18811" s="67" t="s">
        <v>554</v>
      </c>
      <c r="C18811" s="67" t="s">
        <v>555</v>
      </c>
      <c r="D18811" s="68" t="s">
        <v>387</v>
      </c>
      <c r="E18811" s="67" t="s">
        <v>388</v>
      </c>
      <c r="F18811" s="68" t="s">
        <v>596</v>
      </c>
      <c r="G18811" s="67" t="s">
        <v>597</v>
      </c>
      <c r="H18811" s="68" t="s">
        <v>363</v>
      </c>
      <c r="I18811" s="69">
        <v>0</v>
      </c>
      <c r="J18811" s="69">
        <v>0</v>
      </c>
      <c r="K18811" s="91"/>
      <c r="L18811" s="91"/>
    </row>
    <row r="18812" spans="2:12" x14ac:dyDescent="0.25">
      <c r="B18812" s="67" t="s">
        <v>554</v>
      </c>
      <c r="C18812" s="67" t="s">
        <v>555</v>
      </c>
      <c r="D18812" s="68" t="s">
        <v>387</v>
      </c>
      <c r="E18812" s="67" t="s">
        <v>388</v>
      </c>
      <c r="F18812" s="68" t="s">
        <v>596</v>
      </c>
      <c r="G18812" s="67" t="s">
        <v>597</v>
      </c>
      <c r="H18812" s="68" t="s">
        <v>362</v>
      </c>
      <c r="I18812" s="69">
        <v>18</v>
      </c>
      <c r="J18812" s="69">
        <v>32</v>
      </c>
      <c r="K18812" s="91"/>
      <c r="L18812" s="91"/>
    </row>
    <row r="18813" spans="2:12" x14ac:dyDescent="0.25">
      <c r="B18813" s="67" t="s">
        <v>554</v>
      </c>
      <c r="C18813" s="67" t="s">
        <v>555</v>
      </c>
      <c r="D18813" s="68" t="s">
        <v>387</v>
      </c>
      <c r="E18813" s="67" t="s">
        <v>388</v>
      </c>
      <c r="F18813" s="68" t="s">
        <v>596</v>
      </c>
      <c r="G18813" s="67" t="s">
        <v>597</v>
      </c>
      <c r="H18813" s="68" t="s">
        <v>363</v>
      </c>
      <c r="I18813" s="69">
        <v>0</v>
      </c>
      <c r="J18813" s="69">
        <v>9</v>
      </c>
      <c r="K18813" s="91"/>
      <c r="L18813" s="91"/>
    </row>
    <row r="18814" spans="2:12" x14ac:dyDescent="0.25">
      <c r="B18814" s="67" t="s">
        <v>554</v>
      </c>
      <c r="C18814" s="67" t="s">
        <v>555</v>
      </c>
      <c r="D18814" s="68" t="s">
        <v>387</v>
      </c>
      <c r="E18814" s="67" t="s">
        <v>388</v>
      </c>
      <c r="F18814" s="68" t="s">
        <v>596</v>
      </c>
      <c r="G18814" s="67" t="s">
        <v>597</v>
      </c>
      <c r="H18814" s="68" t="s">
        <v>364</v>
      </c>
      <c r="I18814" s="69">
        <v>0</v>
      </c>
      <c r="J18814" s="69">
        <v>0</v>
      </c>
      <c r="K18814" s="91"/>
      <c r="L18814" s="91"/>
    </row>
    <row r="18815" spans="2:12" x14ac:dyDescent="0.25">
      <c r="B18815" s="67" t="s">
        <v>554</v>
      </c>
      <c r="C18815" s="67" t="s">
        <v>555</v>
      </c>
      <c r="D18815" s="68" t="s">
        <v>387</v>
      </c>
      <c r="E18815" s="67" t="s">
        <v>388</v>
      </c>
      <c r="F18815" s="68" t="s">
        <v>596</v>
      </c>
      <c r="G18815" s="67" t="s">
        <v>597</v>
      </c>
      <c r="H18815" s="68" t="s">
        <v>363</v>
      </c>
      <c r="I18815" s="69">
        <v>8</v>
      </c>
      <c r="J18815" s="69">
        <v>0</v>
      </c>
      <c r="K18815" s="91"/>
      <c r="L18815" s="91"/>
    </row>
    <row r="18816" spans="2:12" x14ac:dyDescent="0.25">
      <c r="B18816" s="67" t="s">
        <v>554</v>
      </c>
      <c r="C18816" s="67" t="s">
        <v>555</v>
      </c>
      <c r="D18816" s="68" t="s">
        <v>387</v>
      </c>
      <c r="E18816" s="67" t="s">
        <v>388</v>
      </c>
      <c r="F18816" s="68" t="s">
        <v>596</v>
      </c>
      <c r="G18816" s="67" t="s">
        <v>597</v>
      </c>
      <c r="H18816" s="68" t="s">
        <v>364</v>
      </c>
      <c r="I18816" s="69">
        <v>0</v>
      </c>
      <c r="J18816" s="69">
        <v>0</v>
      </c>
      <c r="K18816" s="91"/>
      <c r="L18816" s="91"/>
    </row>
    <row r="18817" spans="2:12" x14ac:dyDescent="0.25">
      <c r="B18817" s="67" t="s">
        <v>554</v>
      </c>
      <c r="C18817" s="67" t="s">
        <v>555</v>
      </c>
      <c r="D18817" s="68" t="s">
        <v>387</v>
      </c>
      <c r="E18817" s="67" t="s">
        <v>388</v>
      </c>
      <c r="F18817" s="68" t="s">
        <v>596</v>
      </c>
      <c r="G18817" s="67" t="s">
        <v>597</v>
      </c>
      <c r="H18817" s="68" t="s">
        <v>363</v>
      </c>
      <c r="I18817" s="69">
        <v>0</v>
      </c>
      <c r="J18817" s="69">
        <v>11</v>
      </c>
      <c r="K18817" s="91"/>
      <c r="L18817" s="91"/>
    </row>
    <row r="18818" spans="2:12" x14ac:dyDescent="0.25">
      <c r="B18818" s="67" t="s">
        <v>554</v>
      </c>
      <c r="C18818" s="67" t="s">
        <v>555</v>
      </c>
      <c r="D18818" s="68" t="s">
        <v>387</v>
      </c>
      <c r="E18818" s="67" t="s">
        <v>388</v>
      </c>
      <c r="F18818" s="68" t="s">
        <v>596</v>
      </c>
      <c r="G18818" s="67" t="s">
        <v>597</v>
      </c>
      <c r="H18818" s="68" t="s">
        <v>363</v>
      </c>
      <c r="I18818" s="69">
        <v>6</v>
      </c>
      <c r="J18818" s="69">
        <v>0</v>
      </c>
      <c r="K18818" s="91"/>
      <c r="L18818" s="91"/>
    </row>
    <row r="18819" spans="2:12" x14ac:dyDescent="0.25">
      <c r="B18819" s="67" t="s">
        <v>554</v>
      </c>
      <c r="C18819" s="67" t="s">
        <v>555</v>
      </c>
      <c r="D18819" s="68" t="s">
        <v>387</v>
      </c>
      <c r="E18819" s="67" t="s">
        <v>388</v>
      </c>
      <c r="F18819" s="68" t="s">
        <v>596</v>
      </c>
      <c r="G18819" s="67" t="s">
        <v>597</v>
      </c>
      <c r="H18819" s="68" t="s">
        <v>364</v>
      </c>
      <c r="I18819" s="69">
        <v>0</v>
      </c>
      <c r="J18819" s="69">
        <v>0</v>
      </c>
      <c r="K18819" s="91"/>
      <c r="L18819" s="91"/>
    </row>
    <row r="18820" spans="2:12" x14ac:dyDescent="0.25">
      <c r="B18820" s="67" t="s">
        <v>554</v>
      </c>
      <c r="C18820" s="67" t="s">
        <v>555</v>
      </c>
      <c r="D18820" s="68" t="s">
        <v>387</v>
      </c>
      <c r="E18820" s="67" t="s">
        <v>388</v>
      </c>
      <c r="F18820" s="68" t="s">
        <v>596</v>
      </c>
      <c r="G18820" s="67" t="s">
        <v>597</v>
      </c>
      <c r="H18820" s="68" t="s">
        <v>362</v>
      </c>
      <c r="I18820" s="69">
        <v>0</v>
      </c>
      <c r="J18820" s="69">
        <v>0</v>
      </c>
      <c r="K18820" s="91"/>
      <c r="L18820" s="91"/>
    </row>
    <row r="18821" spans="2:12" x14ac:dyDescent="0.25">
      <c r="B18821" s="67" t="s">
        <v>554</v>
      </c>
      <c r="C18821" s="67" t="s">
        <v>555</v>
      </c>
      <c r="D18821" s="68" t="s">
        <v>387</v>
      </c>
      <c r="E18821" s="67" t="s">
        <v>388</v>
      </c>
      <c r="F18821" s="68" t="s">
        <v>596</v>
      </c>
      <c r="G18821" s="67" t="s">
        <v>597</v>
      </c>
      <c r="H18821" s="68" t="s">
        <v>363</v>
      </c>
      <c r="I18821" s="69">
        <v>0</v>
      </c>
      <c r="J18821" s="69">
        <v>15</v>
      </c>
      <c r="K18821" s="91"/>
      <c r="L18821" s="91"/>
    </row>
    <row r="18822" spans="2:12" x14ac:dyDescent="0.25">
      <c r="B18822" s="67" t="s">
        <v>554</v>
      </c>
      <c r="C18822" s="67" t="s">
        <v>555</v>
      </c>
      <c r="D18822" s="68" t="s">
        <v>387</v>
      </c>
      <c r="E18822" s="67" t="s">
        <v>388</v>
      </c>
      <c r="F18822" s="68" t="s">
        <v>596</v>
      </c>
      <c r="G18822" s="67" t="s">
        <v>597</v>
      </c>
      <c r="H18822" s="68" t="s">
        <v>364</v>
      </c>
      <c r="I18822" s="69">
        <v>21</v>
      </c>
      <c r="J18822" s="69">
        <v>22</v>
      </c>
      <c r="K18822" s="91"/>
      <c r="L18822" s="91"/>
    </row>
    <row r="18823" spans="2:12" x14ac:dyDescent="0.25">
      <c r="B18823" s="67" t="s">
        <v>554</v>
      </c>
      <c r="C18823" s="67" t="s">
        <v>555</v>
      </c>
      <c r="D18823" s="68" t="s">
        <v>387</v>
      </c>
      <c r="E18823" s="67" t="s">
        <v>388</v>
      </c>
      <c r="F18823" s="68" t="s">
        <v>596</v>
      </c>
      <c r="G18823" s="67" t="s">
        <v>597</v>
      </c>
      <c r="H18823" s="68" t="s">
        <v>363</v>
      </c>
      <c r="I18823" s="69">
        <v>0</v>
      </c>
      <c r="J18823" s="69">
        <v>0</v>
      </c>
      <c r="K18823" s="91"/>
      <c r="L18823" s="91"/>
    </row>
    <row r="18824" spans="2:12" x14ac:dyDescent="0.25">
      <c r="B18824" s="67" t="s">
        <v>554</v>
      </c>
      <c r="C18824" s="67" t="s">
        <v>555</v>
      </c>
      <c r="D18824" s="68" t="s">
        <v>387</v>
      </c>
      <c r="E18824" s="67" t="s">
        <v>388</v>
      </c>
      <c r="F18824" s="68" t="s">
        <v>596</v>
      </c>
      <c r="G18824" s="67" t="s">
        <v>597</v>
      </c>
      <c r="H18824" s="68" t="s">
        <v>362</v>
      </c>
      <c r="I18824" s="69">
        <v>9</v>
      </c>
      <c r="J18824" s="69">
        <v>0</v>
      </c>
      <c r="K18824" s="91"/>
      <c r="L18824" s="91"/>
    </row>
    <row r="18825" spans="2:12" x14ac:dyDescent="0.25">
      <c r="B18825" s="67" t="s">
        <v>554</v>
      </c>
      <c r="C18825" s="67" t="s">
        <v>555</v>
      </c>
      <c r="D18825" s="68" t="s">
        <v>387</v>
      </c>
      <c r="E18825" s="67" t="s">
        <v>388</v>
      </c>
      <c r="F18825" s="68" t="s">
        <v>596</v>
      </c>
      <c r="G18825" s="67" t="s">
        <v>597</v>
      </c>
      <c r="H18825" s="68" t="s">
        <v>363</v>
      </c>
      <c r="I18825" s="69">
        <v>0</v>
      </c>
      <c r="J18825" s="69">
        <v>0</v>
      </c>
      <c r="K18825" s="91"/>
      <c r="L18825" s="91"/>
    </row>
    <row r="18826" spans="2:12" x14ac:dyDescent="0.25">
      <c r="B18826" s="67" t="s">
        <v>554</v>
      </c>
      <c r="C18826" s="67" t="s">
        <v>555</v>
      </c>
      <c r="D18826" s="68" t="s">
        <v>387</v>
      </c>
      <c r="E18826" s="67" t="s">
        <v>388</v>
      </c>
      <c r="F18826" s="68" t="s">
        <v>596</v>
      </c>
      <c r="G18826" s="67" t="s">
        <v>597</v>
      </c>
      <c r="H18826" s="68" t="s">
        <v>364</v>
      </c>
      <c r="I18826" s="69">
        <v>0</v>
      </c>
      <c r="J18826" s="69">
        <v>0</v>
      </c>
      <c r="K18826" s="91"/>
      <c r="L18826" s="91"/>
    </row>
    <row r="18827" spans="2:12" x14ac:dyDescent="0.25">
      <c r="B18827" s="67" t="s">
        <v>554</v>
      </c>
      <c r="C18827" s="67" t="s">
        <v>555</v>
      </c>
      <c r="D18827" s="68" t="s">
        <v>387</v>
      </c>
      <c r="E18827" s="67" t="s">
        <v>388</v>
      </c>
      <c r="F18827" s="68" t="s">
        <v>596</v>
      </c>
      <c r="G18827" s="67" t="s">
        <v>597</v>
      </c>
      <c r="H18827" s="68" t="s">
        <v>362</v>
      </c>
      <c r="I18827" s="69">
        <v>0</v>
      </c>
      <c r="J18827" s="69">
        <v>11</v>
      </c>
      <c r="K18827" s="91"/>
      <c r="L18827" s="91"/>
    </row>
    <row r="18828" spans="2:12" x14ac:dyDescent="0.25">
      <c r="B18828" s="67" t="s">
        <v>554</v>
      </c>
      <c r="C18828" s="67" t="s">
        <v>555</v>
      </c>
      <c r="D18828" s="68" t="s">
        <v>387</v>
      </c>
      <c r="E18828" s="67" t="s">
        <v>388</v>
      </c>
      <c r="F18828" s="68" t="s">
        <v>596</v>
      </c>
      <c r="G18828" s="67" t="s">
        <v>597</v>
      </c>
      <c r="H18828" s="68" t="s">
        <v>363</v>
      </c>
      <c r="I18828" s="69">
        <v>3</v>
      </c>
      <c r="J18828" s="69">
        <v>0</v>
      </c>
      <c r="K18828" s="91"/>
      <c r="L18828" s="91"/>
    </row>
    <row r="18829" spans="2:12" x14ac:dyDescent="0.25">
      <c r="B18829" s="67" t="s">
        <v>554</v>
      </c>
      <c r="C18829" s="67" t="s">
        <v>555</v>
      </c>
      <c r="D18829" s="68" t="s">
        <v>387</v>
      </c>
      <c r="E18829" s="67" t="s">
        <v>388</v>
      </c>
      <c r="F18829" s="68" t="s">
        <v>596</v>
      </c>
      <c r="G18829" s="67" t="s">
        <v>597</v>
      </c>
      <c r="H18829" s="68" t="s">
        <v>362</v>
      </c>
      <c r="I18829" s="69">
        <v>0</v>
      </c>
      <c r="J18829" s="69">
        <v>0</v>
      </c>
      <c r="K18829" s="91"/>
      <c r="L18829" s="91"/>
    </row>
    <row r="18830" spans="2:12" x14ac:dyDescent="0.25">
      <c r="B18830" s="67" t="s">
        <v>554</v>
      </c>
      <c r="C18830" s="67" t="s">
        <v>555</v>
      </c>
      <c r="D18830" s="68" t="s">
        <v>387</v>
      </c>
      <c r="E18830" s="67" t="s">
        <v>388</v>
      </c>
      <c r="F18830" s="68" t="s">
        <v>596</v>
      </c>
      <c r="G18830" s="67" t="s">
        <v>597</v>
      </c>
      <c r="H18830" s="68" t="s">
        <v>363</v>
      </c>
      <c r="I18830" s="69">
        <v>15</v>
      </c>
      <c r="J18830" s="69">
        <v>104</v>
      </c>
      <c r="K18830" s="91"/>
      <c r="L18830" s="91"/>
    </row>
    <row r="18831" spans="2:12" x14ac:dyDescent="0.25">
      <c r="B18831" s="67" t="s">
        <v>554</v>
      </c>
      <c r="C18831" s="67" t="s">
        <v>555</v>
      </c>
      <c r="D18831" s="68" t="s">
        <v>387</v>
      </c>
      <c r="E18831" s="67" t="s">
        <v>388</v>
      </c>
      <c r="F18831" s="68" t="s">
        <v>596</v>
      </c>
      <c r="G18831" s="67" t="s">
        <v>597</v>
      </c>
      <c r="H18831" s="68" t="s">
        <v>364</v>
      </c>
      <c r="I18831" s="69">
        <v>0</v>
      </c>
      <c r="J18831" s="69">
        <v>0</v>
      </c>
      <c r="K18831" s="91"/>
      <c r="L18831" s="91"/>
    </row>
    <row r="18832" spans="2:12" x14ac:dyDescent="0.25">
      <c r="B18832" s="67" t="s">
        <v>554</v>
      </c>
      <c r="C18832" s="67" t="s">
        <v>555</v>
      </c>
      <c r="D18832" s="68" t="s">
        <v>387</v>
      </c>
      <c r="E18832" s="67" t="s">
        <v>388</v>
      </c>
      <c r="F18832" s="68" t="s">
        <v>596</v>
      </c>
      <c r="G18832" s="67" t="s">
        <v>597</v>
      </c>
      <c r="H18832" s="68" t="s">
        <v>362</v>
      </c>
      <c r="I18832" s="69">
        <v>36</v>
      </c>
      <c r="J18832" s="69">
        <v>28</v>
      </c>
      <c r="K18832" s="91"/>
      <c r="L18832" s="91"/>
    </row>
    <row r="18833" spans="2:12" x14ac:dyDescent="0.25">
      <c r="B18833" s="67" t="s">
        <v>554</v>
      </c>
      <c r="C18833" s="67" t="s">
        <v>555</v>
      </c>
      <c r="D18833" s="68" t="s">
        <v>387</v>
      </c>
      <c r="E18833" s="67" t="s">
        <v>388</v>
      </c>
      <c r="F18833" s="68" t="s">
        <v>596</v>
      </c>
      <c r="G18833" s="67" t="s">
        <v>597</v>
      </c>
      <c r="H18833" s="68" t="s">
        <v>363</v>
      </c>
      <c r="I18833" s="69">
        <v>73</v>
      </c>
      <c r="J18833" s="69">
        <v>76</v>
      </c>
      <c r="K18833" s="91"/>
      <c r="L18833" s="91"/>
    </row>
    <row r="18834" spans="2:12" x14ac:dyDescent="0.25">
      <c r="B18834" s="67" t="s">
        <v>554</v>
      </c>
      <c r="C18834" s="67" t="s">
        <v>555</v>
      </c>
      <c r="D18834" s="68" t="s">
        <v>387</v>
      </c>
      <c r="E18834" s="67" t="s">
        <v>388</v>
      </c>
      <c r="F18834" s="68" t="s">
        <v>596</v>
      </c>
      <c r="G18834" s="67" t="s">
        <v>597</v>
      </c>
      <c r="H18834" s="68" t="s">
        <v>364</v>
      </c>
      <c r="I18834" s="69">
        <v>0</v>
      </c>
      <c r="J18834" s="69">
        <v>0</v>
      </c>
      <c r="K18834" s="91"/>
      <c r="L18834" s="91"/>
    </row>
    <row r="18835" spans="2:12" x14ac:dyDescent="0.25">
      <c r="B18835" s="67" t="s">
        <v>554</v>
      </c>
      <c r="C18835" s="67" t="s">
        <v>555</v>
      </c>
      <c r="D18835" s="68" t="s">
        <v>387</v>
      </c>
      <c r="E18835" s="67" t="s">
        <v>388</v>
      </c>
      <c r="F18835" s="68" t="s">
        <v>596</v>
      </c>
      <c r="G18835" s="67" t="s">
        <v>597</v>
      </c>
      <c r="H18835" s="68" t="s">
        <v>362</v>
      </c>
      <c r="I18835" s="69">
        <v>0</v>
      </c>
      <c r="J18835" s="69">
        <v>0</v>
      </c>
      <c r="K18835" s="91"/>
      <c r="L18835" s="91"/>
    </row>
    <row r="18836" spans="2:12" x14ac:dyDescent="0.25">
      <c r="B18836" s="67" t="s">
        <v>554</v>
      </c>
      <c r="C18836" s="67" t="s">
        <v>555</v>
      </c>
      <c r="D18836" s="68" t="s">
        <v>387</v>
      </c>
      <c r="E18836" s="67" t="s">
        <v>388</v>
      </c>
      <c r="F18836" s="68" t="s">
        <v>596</v>
      </c>
      <c r="G18836" s="67" t="s">
        <v>597</v>
      </c>
      <c r="H18836" s="68" t="s">
        <v>363</v>
      </c>
      <c r="I18836" s="69">
        <v>54</v>
      </c>
      <c r="J18836" s="69">
        <v>99</v>
      </c>
      <c r="K18836" s="91"/>
      <c r="L18836" s="91"/>
    </row>
    <row r="18837" spans="2:12" x14ac:dyDescent="0.25">
      <c r="B18837" s="67" t="s">
        <v>554</v>
      </c>
      <c r="C18837" s="67" t="s">
        <v>555</v>
      </c>
      <c r="D18837" s="68" t="s">
        <v>387</v>
      </c>
      <c r="E18837" s="67" t="s">
        <v>388</v>
      </c>
      <c r="F18837" s="68" t="s">
        <v>596</v>
      </c>
      <c r="G18837" s="67" t="s">
        <v>597</v>
      </c>
      <c r="H18837" s="68" t="s">
        <v>364</v>
      </c>
      <c r="I18837" s="69">
        <v>0</v>
      </c>
      <c r="J18837" s="69">
        <v>0</v>
      </c>
      <c r="K18837" s="91"/>
      <c r="L18837" s="91"/>
    </row>
    <row r="18838" spans="2:12" x14ac:dyDescent="0.25">
      <c r="B18838" s="67" t="s">
        <v>554</v>
      </c>
      <c r="C18838" s="67" t="s">
        <v>555</v>
      </c>
      <c r="D18838" s="68" t="s">
        <v>387</v>
      </c>
      <c r="E18838" s="67" t="s">
        <v>388</v>
      </c>
      <c r="F18838" s="68" t="s">
        <v>596</v>
      </c>
      <c r="G18838" s="67" t="s">
        <v>597</v>
      </c>
      <c r="H18838" s="68" t="s">
        <v>362</v>
      </c>
      <c r="I18838" s="69">
        <v>0</v>
      </c>
      <c r="J18838" s="69">
        <v>17</v>
      </c>
      <c r="K18838" s="91"/>
      <c r="L18838" s="91"/>
    </row>
    <row r="18839" spans="2:12" x14ac:dyDescent="0.25">
      <c r="B18839" s="67" t="s">
        <v>554</v>
      </c>
      <c r="C18839" s="67" t="s">
        <v>555</v>
      </c>
      <c r="D18839" s="68" t="s">
        <v>387</v>
      </c>
      <c r="E18839" s="67" t="s">
        <v>388</v>
      </c>
      <c r="F18839" s="68" t="s">
        <v>596</v>
      </c>
      <c r="G18839" s="67" t="s">
        <v>597</v>
      </c>
      <c r="H18839" s="68" t="s">
        <v>363</v>
      </c>
      <c r="I18839" s="69">
        <v>0</v>
      </c>
      <c r="J18839" s="69">
        <v>10</v>
      </c>
      <c r="K18839" s="91"/>
      <c r="L18839" s="91"/>
    </row>
    <row r="18840" spans="2:12" x14ac:dyDescent="0.25">
      <c r="B18840" s="67" t="s">
        <v>554</v>
      </c>
      <c r="C18840" s="67" t="s">
        <v>555</v>
      </c>
      <c r="D18840" s="68" t="s">
        <v>387</v>
      </c>
      <c r="E18840" s="67" t="s">
        <v>388</v>
      </c>
      <c r="F18840" s="68" t="s">
        <v>596</v>
      </c>
      <c r="G18840" s="67" t="s">
        <v>597</v>
      </c>
      <c r="H18840" s="68" t="s">
        <v>364</v>
      </c>
      <c r="I18840" s="69">
        <v>0</v>
      </c>
      <c r="J18840" s="69">
        <v>0</v>
      </c>
      <c r="K18840" s="91"/>
      <c r="L18840" s="91"/>
    </row>
    <row r="18841" spans="2:12" x14ac:dyDescent="0.25">
      <c r="B18841" s="67" t="s">
        <v>554</v>
      </c>
      <c r="C18841" s="67" t="s">
        <v>555</v>
      </c>
      <c r="D18841" s="68" t="s">
        <v>387</v>
      </c>
      <c r="E18841" s="67" t="s">
        <v>388</v>
      </c>
      <c r="F18841" s="68" t="s">
        <v>596</v>
      </c>
      <c r="G18841" s="67" t="s">
        <v>597</v>
      </c>
      <c r="H18841" s="68" t="s">
        <v>362</v>
      </c>
      <c r="I18841" s="69">
        <v>0</v>
      </c>
      <c r="J18841" s="69">
        <v>0</v>
      </c>
      <c r="K18841" s="91"/>
      <c r="L18841" s="91"/>
    </row>
    <row r="18842" spans="2:12" x14ac:dyDescent="0.25">
      <c r="B18842" s="67" t="s">
        <v>554</v>
      </c>
      <c r="C18842" s="67" t="s">
        <v>555</v>
      </c>
      <c r="D18842" s="68" t="s">
        <v>387</v>
      </c>
      <c r="E18842" s="67" t="s">
        <v>388</v>
      </c>
      <c r="F18842" s="68" t="s">
        <v>596</v>
      </c>
      <c r="G18842" s="67" t="s">
        <v>597</v>
      </c>
      <c r="H18842" s="68" t="s">
        <v>363</v>
      </c>
      <c r="I18842" s="69">
        <v>35</v>
      </c>
      <c r="J18842" s="69">
        <v>8</v>
      </c>
      <c r="K18842" s="91"/>
      <c r="L18842" s="91"/>
    </row>
    <row r="18843" spans="2:12" x14ac:dyDescent="0.25">
      <c r="B18843" s="67" t="s">
        <v>554</v>
      </c>
      <c r="C18843" s="67" t="s">
        <v>555</v>
      </c>
      <c r="D18843" s="68" t="s">
        <v>387</v>
      </c>
      <c r="E18843" s="67" t="s">
        <v>388</v>
      </c>
      <c r="F18843" s="68" t="s">
        <v>596</v>
      </c>
      <c r="G18843" s="67" t="s">
        <v>597</v>
      </c>
      <c r="H18843" s="68" t="s">
        <v>364</v>
      </c>
      <c r="I18843" s="69">
        <v>37</v>
      </c>
      <c r="J18843" s="69">
        <v>0</v>
      </c>
      <c r="K18843" s="91"/>
      <c r="L18843" s="91"/>
    </row>
    <row r="18844" spans="2:12" x14ac:dyDescent="0.25">
      <c r="B18844" s="67" t="s">
        <v>554</v>
      </c>
      <c r="C18844" s="67" t="s">
        <v>555</v>
      </c>
      <c r="D18844" s="68" t="s">
        <v>387</v>
      </c>
      <c r="E18844" s="67" t="s">
        <v>388</v>
      </c>
      <c r="F18844" s="68" t="s">
        <v>596</v>
      </c>
      <c r="G18844" s="67" t="s">
        <v>597</v>
      </c>
      <c r="H18844" s="68" t="s">
        <v>364</v>
      </c>
      <c r="I18844" s="69">
        <v>0</v>
      </c>
      <c r="J18844" s="69">
        <v>0</v>
      </c>
      <c r="K18844" s="91"/>
      <c r="L18844" s="91"/>
    </row>
    <row r="18845" spans="2:12" x14ac:dyDescent="0.25">
      <c r="B18845" s="67" t="s">
        <v>554</v>
      </c>
      <c r="C18845" s="67" t="s">
        <v>555</v>
      </c>
      <c r="D18845" s="68" t="s">
        <v>387</v>
      </c>
      <c r="E18845" s="67" t="s">
        <v>388</v>
      </c>
      <c r="F18845" s="68" t="s">
        <v>596</v>
      </c>
      <c r="G18845" s="67" t="s">
        <v>597</v>
      </c>
      <c r="H18845" s="68" t="s">
        <v>362</v>
      </c>
      <c r="I18845" s="69">
        <v>0</v>
      </c>
      <c r="J18845" s="69">
        <v>0</v>
      </c>
      <c r="K18845" s="91"/>
      <c r="L18845" s="91"/>
    </row>
    <row r="18846" spans="2:12" x14ac:dyDescent="0.25">
      <c r="B18846" s="67" t="s">
        <v>554</v>
      </c>
      <c r="C18846" s="67" t="s">
        <v>555</v>
      </c>
      <c r="D18846" s="68" t="s">
        <v>387</v>
      </c>
      <c r="E18846" s="67" t="s">
        <v>388</v>
      </c>
      <c r="F18846" s="68" t="s">
        <v>596</v>
      </c>
      <c r="G18846" s="67" t="s">
        <v>597</v>
      </c>
      <c r="H18846" s="68" t="s">
        <v>362</v>
      </c>
      <c r="I18846" s="69">
        <v>0.309</v>
      </c>
      <c r="J18846" s="69">
        <v>0.20599999999999999</v>
      </c>
      <c r="K18846" s="91"/>
      <c r="L18846" s="91"/>
    </row>
    <row r="18847" spans="2:12" x14ac:dyDescent="0.25">
      <c r="B18847" s="67" t="s">
        <v>554</v>
      </c>
      <c r="C18847" s="67" t="s">
        <v>555</v>
      </c>
      <c r="D18847" s="68" t="s">
        <v>387</v>
      </c>
      <c r="E18847" s="67" t="s">
        <v>388</v>
      </c>
      <c r="F18847" s="68" t="s">
        <v>596</v>
      </c>
      <c r="G18847" s="67" t="s">
        <v>597</v>
      </c>
      <c r="H18847" s="68" t="s">
        <v>363</v>
      </c>
      <c r="I18847" s="69">
        <v>0.39140000000000003</v>
      </c>
      <c r="J18847" s="69">
        <v>0.55620000000000003</v>
      </c>
      <c r="K18847" s="91"/>
      <c r="L18847" s="91"/>
    </row>
    <row r="18848" spans="2:12" x14ac:dyDescent="0.25">
      <c r="B18848" s="67" t="s">
        <v>554</v>
      </c>
      <c r="C18848" s="67" t="s">
        <v>555</v>
      </c>
      <c r="D18848" s="68" t="s">
        <v>387</v>
      </c>
      <c r="E18848" s="67" t="s">
        <v>388</v>
      </c>
      <c r="F18848" s="68" t="s">
        <v>596</v>
      </c>
      <c r="G18848" s="67" t="s">
        <v>597</v>
      </c>
      <c r="H18848" s="68" t="s">
        <v>364</v>
      </c>
      <c r="I18848" s="69">
        <v>0.45319999999999999</v>
      </c>
      <c r="J18848" s="69">
        <v>0.28839999999999999</v>
      </c>
      <c r="K18848" s="91"/>
      <c r="L18848" s="91"/>
    </row>
    <row r="18849" spans="2:12" x14ac:dyDescent="0.25">
      <c r="B18849" s="67" t="s">
        <v>554</v>
      </c>
      <c r="C18849" s="67" t="s">
        <v>555</v>
      </c>
      <c r="D18849" s="68" t="s">
        <v>387</v>
      </c>
      <c r="E18849" s="67" t="s">
        <v>388</v>
      </c>
      <c r="F18849" s="68" t="s">
        <v>596</v>
      </c>
      <c r="G18849" s="67" t="s">
        <v>597</v>
      </c>
      <c r="H18849" s="68" t="s">
        <v>362</v>
      </c>
      <c r="I18849" s="69">
        <v>146</v>
      </c>
      <c r="J18849" s="69">
        <v>196</v>
      </c>
      <c r="K18849" s="91"/>
      <c r="L18849" s="91"/>
    </row>
    <row r="18850" spans="2:12" x14ac:dyDescent="0.25">
      <c r="B18850" s="67" t="s">
        <v>554</v>
      </c>
      <c r="C18850" s="67" t="s">
        <v>555</v>
      </c>
      <c r="D18850" s="68" t="s">
        <v>387</v>
      </c>
      <c r="E18850" s="67" t="s">
        <v>388</v>
      </c>
      <c r="F18850" s="68" t="s">
        <v>596</v>
      </c>
      <c r="G18850" s="67" t="s">
        <v>597</v>
      </c>
      <c r="H18850" s="68" t="s">
        <v>363</v>
      </c>
      <c r="I18850" s="69">
        <v>716</v>
      </c>
      <c r="J18850" s="69">
        <v>930</v>
      </c>
      <c r="K18850" s="91"/>
      <c r="L18850" s="91"/>
    </row>
    <row r="18851" spans="2:12" x14ac:dyDescent="0.25">
      <c r="B18851" s="67" t="s">
        <v>554</v>
      </c>
      <c r="C18851" s="67" t="s">
        <v>555</v>
      </c>
      <c r="D18851" s="68" t="s">
        <v>387</v>
      </c>
      <c r="E18851" s="67" t="s">
        <v>388</v>
      </c>
      <c r="F18851" s="68" t="s">
        <v>596</v>
      </c>
      <c r="G18851" s="67" t="s">
        <v>597</v>
      </c>
      <c r="H18851" s="68" t="s">
        <v>364</v>
      </c>
      <c r="I18851" s="69">
        <v>20</v>
      </c>
      <c r="J18851" s="69">
        <v>73</v>
      </c>
      <c r="K18851" s="91"/>
      <c r="L18851" s="91"/>
    </row>
    <row r="18852" spans="2:12" x14ac:dyDescent="0.25">
      <c r="B18852" s="67" t="s">
        <v>554</v>
      </c>
      <c r="C18852" s="67" t="s">
        <v>555</v>
      </c>
      <c r="D18852" s="68" t="s">
        <v>387</v>
      </c>
      <c r="E18852" s="67" t="s">
        <v>388</v>
      </c>
      <c r="F18852" s="68" t="s">
        <v>596</v>
      </c>
      <c r="G18852" s="67" t="s">
        <v>597</v>
      </c>
      <c r="H18852" s="68" t="s">
        <v>362</v>
      </c>
      <c r="I18852" s="69">
        <v>35</v>
      </c>
      <c r="J18852" s="69">
        <v>65</v>
      </c>
      <c r="K18852" s="91"/>
      <c r="L18852" s="91"/>
    </row>
    <row r="18853" spans="2:12" x14ac:dyDescent="0.25">
      <c r="B18853" s="67" t="s">
        <v>554</v>
      </c>
      <c r="C18853" s="67" t="s">
        <v>555</v>
      </c>
      <c r="D18853" s="68" t="s">
        <v>387</v>
      </c>
      <c r="E18853" s="67" t="s">
        <v>388</v>
      </c>
      <c r="F18853" s="68" t="s">
        <v>596</v>
      </c>
      <c r="G18853" s="67" t="s">
        <v>597</v>
      </c>
      <c r="H18853" s="68" t="s">
        <v>363</v>
      </c>
      <c r="I18853" s="69">
        <v>31</v>
      </c>
      <c r="J18853" s="69">
        <v>92</v>
      </c>
      <c r="K18853" s="91"/>
      <c r="L18853" s="91"/>
    </row>
    <row r="18854" spans="2:12" x14ac:dyDescent="0.25">
      <c r="B18854" s="67" t="s">
        <v>554</v>
      </c>
      <c r="C18854" s="67" t="s">
        <v>555</v>
      </c>
      <c r="D18854" s="68" t="s">
        <v>387</v>
      </c>
      <c r="E18854" s="67" t="s">
        <v>388</v>
      </c>
      <c r="F18854" s="68" t="s">
        <v>596</v>
      </c>
      <c r="G18854" s="67" t="s">
        <v>597</v>
      </c>
      <c r="H18854" s="68" t="s">
        <v>364</v>
      </c>
      <c r="I18854" s="69">
        <v>16</v>
      </c>
      <c r="J18854" s="69">
        <v>16</v>
      </c>
      <c r="K18854" s="91"/>
      <c r="L18854" s="91"/>
    </row>
    <row r="18855" spans="2:12" x14ac:dyDescent="0.25">
      <c r="B18855" s="67" t="s">
        <v>554</v>
      </c>
      <c r="C18855" s="67" t="s">
        <v>555</v>
      </c>
      <c r="D18855" s="68" t="s">
        <v>387</v>
      </c>
      <c r="E18855" s="67" t="s">
        <v>388</v>
      </c>
      <c r="F18855" s="68" t="s">
        <v>596</v>
      </c>
      <c r="G18855" s="67" t="s">
        <v>597</v>
      </c>
      <c r="H18855" s="68" t="s">
        <v>362</v>
      </c>
      <c r="I18855" s="69">
        <v>0</v>
      </c>
      <c r="J18855" s="69">
        <v>0</v>
      </c>
      <c r="K18855" s="91"/>
      <c r="L18855" s="91"/>
    </row>
    <row r="18856" spans="2:12" x14ac:dyDescent="0.25">
      <c r="B18856" s="67" t="s">
        <v>554</v>
      </c>
      <c r="C18856" s="67" t="s">
        <v>555</v>
      </c>
      <c r="D18856" s="68" t="s">
        <v>387</v>
      </c>
      <c r="E18856" s="67" t="s">
        <v>388</v>
      </c>
      <c r="F18856" s="68" t="s">
        <v>596</v>
      </c>
      <c r="G18856" s="67" t="s">
        <v>597</v>
      </c>
      <c r="H18856" s="68" t="s">
        <v>363</v>
      </c>
      <c r="I18856" s="69">
        <v>0</v>
      </c>
      <c r="J18856" s="69">
        <v>0</v>
      </c>
      <c r="K18856" s="91"/>
      <c r="L18856" s="91"/>
    </row>
    <row r="18857" spans="2:12" x14ac:dyDescent="0.25">
      <c r="B18857" s="67" t="s">
        <v>554</v>
      </c>
      <c r="C18857" s="67" t="s">
        <v>555</v>
      </c>
      <c r="D18857" s="68" t="s">
        <v>387</v>
      </c>
      <c r="E18857" s="67" t="s">
        <v>388</v>
      </c>
      <c r="F18857" s="68" t="s">
        <v>596</v>
      </c>
      <c r="G18857" s="67" t="s">
        <v>597</v>
      </c>
      <c r="H18857" s="68" t="s">
        <v>364</v>
      </c>
      <c r="I18857" s="69">
        <v>0</v>
      </c>
      <c r="J18857" s="69">
        <v>0</v>
      </c>
      <c r="K18857" s="91"/>
      <c r="L18857" s="91"/>
    </row>
    <row r="18858" spans="2:12" x14ac:dyDescent="0.25">
      <c r="B18858" s="67" t="s">
        <v>554</v>
      </c>
      <c r="C18858" s="67" t="s">
        <v>555</v>
      </c>
      <c r="D18858" s="68" t="s">
        <v>387</v>
      </c>
      <c r="E18858" s="67" t="s">
        <v>388</v>
      </c>
      <c r="F18858" s="68" t="s">
        <v>596</v>
      </c>
      <c r="G18858" s="67" t="s">
        <v>597</v>
      </c>
      <c r="H18858" s="68" t="s">
        <v>363</v>
      </c>
      <c r="I18858" s="69">
        <v>0</v>
      </c>
      <c r="J18858" s="69">
        <v>0</v>
      </c>
      <c r="K18858" s="91"/>
      <c r="L18858" s="91"/>
    </row>
    <row r="18859" spans="2:12" x14ac:dyDescent="0.25">
      <c r="B18859" s="67" t="s">
        <v>554</v>
      </c>
      <c r="C18859" s="67" t="s">
        <v>555</v>
      </c>
      <c r="D18859" s="68" t="s">
        <v>387</v>
      </c>
      <c r="E18859" s="67" t="s">
        <v>388</v>
      </c>
      <c r="F18859" s="68" t="s">
        <v>596</v>
      </c>
      <c r="G18859" s="67" t="s">
        <v>597</v>
      </c>
      <c r="H18859" s="68" t="s">
        <v>362</v>
      </c>
      <c r="I18859" s="69">
        <v>10</v>
      </c>
      <c r="J18859" s="69">
        <v>0</v>
      </c>
      <c r="K18859" s="91"/>
      <c r="L18859" s="91"/>
    </row>
    <row r="18860" spans="2:12" x14ac:dyDescent="0.25">
      <c r="B18860" s="67" t="s">
        <v>554</v>
      </c>
      <c r="C18860" s="67" t="s">
        <v>555</v>
      </c>
      <c r="D18860" s="68" t="s">
        <v>387</v>
      </c>
      <c r="E18860" s="67" t="s">
        <v>388</v>
      </c>
      <c r="F18860" s="68" t="s">
        <v>596</v>
      </c>
      <c r="G18860" s="67" t="s">
        <v>597</v>
      </c>
      <c r="H18860" s="68" t="s">
        <v>363</v>
      </c>
      <c r="I18860" s="69">
        <v>35</v>
      </c>
      <c r="J18860" s="69">
        <v>52</v>
      </c>
      <c r="K18860" s="91"/>
      <c r="L18860" s="91"/>
    </row>
    <row r="18861" spans="2:12" x14ac:dyDescent="0.25">
      <c r="B18861" s="67" t="s">
        <v>554</v>
      </c>
      <c r="C18861" s="67" t="s">
        <v>555</v>
      </c>
      <c r="D18861" s="68" t="s">
        <v>387</v>
      </c>
      <c r="E18861" s="67" t="s">
        <v>388</v>
      </c>
      <c r="F18861" s="68" t="s">
        <v>596</v>
      </c>
      <c r="G18861" s="67" t="s">
        <v>597</v>
      </c>
      <c r="H18861" s="68" t="s">
        <v>362</v>
      </c>
      <c r="I18861" s="69">
        <v>0</v>
      </c>
      <c r="J18861" s="69">
        <v>0</v>
      </c>
      <c r="K18861" s="91"/>
      <c r="L18861" s="91"/>
    </row>
    <row r="18862" spans="2:12" x14ac:dyDescent="0.25">
      <c r="B18862" s="67" t="s">
        <v>554</v>
      </c>
      <c r="C18862" s="67" t="s">
        <v>555</v>
      </c>
      <c r="D18862" s="68" t="s">
        <v>387</v>
      </c>
      <c r="E18862" s="67" t="s">
        <v>388</v>
      </c>
      <c r="F18862" s="68" t="s">
        <v>596</v>
      </c>
      <c r="G18862" s="67" t="s">
        <v>597</v>
      </c>
      <c r="H18862" s="68" t="s">
        <v>363</v>
      </c>
      <c r="I18862" s="69">
        <v>35</v>
      </c>
      <c r="J18862" s="69">
        <v>0</v>
      </c>
      <c r="K18862" s="91"/>
      <c r="L18862" s="91"/>
    </row>
    <row r="18863" spans="2:12" x14ac:dyDescent="0.25">
      <c r="B18863" s="67" t="s">
        <v>554</v>
      </c>
      <c r="C18863" s="67" t="s">
        <v>555</v>
      </c>
      <c r="D18863" s="68" t="s">
        <v>387</v>
      </c>
      <c r="E18863" s="67" t="s">
        <v>388</v>
      </c>
      <c r="F18863" s="68" t="s">
        <v>596</v>
      </c>
      <c r="G18863" s="67" t="s">
        <v>597</v>
      </c>
      <c r="H18863" s="68" t="s">
        <v>362</v>
      </c>
      <c r="I18863" s="69">
        <v>0</v>
      </c>
      <c r="J18863" s="69">
        <v>0</v>
      </c>
      <c r="K18863" s="91"/>
      <c r="L18863" s="91"/>
    </row>
    <row r="18864" spans="2:12" x14ac:dyDescent="0.25">
      <c r="B18864" s="67" t="s">
        <v>554</v>
      </c>
      <c r="C18864" s="67" t="s">
        <v>555</v>
      </c>
      <c r="D18864" s="68" t="s">
        <v>387</v>
      </c>
      <c r="E18864" s="67" t="s">
        <v>388</v>
      </c>
      <c r="F18864" s="68" t="s">
        <v>596</v>
      </c>
      <c r="G18864" s="67" t="s">
        <v>597</v>
      </c>
      <c r="H18864" s="68" t="s">
        <v>363</v>
      </c>
      <c r="I18864" s="69">
        <v>56</v>
      </c>
      <c r="J18864" s="69">
        <v>40</v>
      </c>
      <c r="K18864" s="91"/>
      <c r="L18864" s="91"/>
    </row>
    <row r="18865" spans="2:12" x14ac:dyDescent="0.25">
      <c r="B18865" s="67" t="s">
        <v>554</v>
      </c>
      <c r="C18865" s="67" t="s">
        <v>555</v>
      </c>
      <c r="D18865" s="68" t="s">
        <v>387</v>
      </c>
      <c r="E18865" s="67" t="s">
        <v>388</v>
      </c>
      <c r="F18865" s="68" t="s">
        <v>596</v>
      </c>
      <c r="G18865" s="67" t="s">
        <v>597</v>
      </c>
      <c r="H18865" s="68" t="s">
        <v>362</v>
      </c>
      <c r="I18865" s="69">
        <v>0</v>
      </c>
      <c r="J18865" s="69">
        <v>0</v>
      </c>
      <c r="K18865" s="91"/>
      <c r="L18865" s="91"/>
    </row>
    <row r="18866" spans="2:12" x14ac:dyDescent="0.25">
      <c r="B18866" s="67" t="s">
        <v>554</v>
      </c>
      <c r="C18866" s="67" t="s">
        <v>555</v>
      </c>
      <c r="D18866" s="68" t="s">
        <v>387</v>
      </c>
      <c r="E18866" s="67" t="s">
        <v>388</v>
      </c>
      <c r="F18866" s="68" t="s">
        <v>596</v>
      </c>
      <c r="G18866" s="67" t="s">
        <v>597</v>
      </c>
      <c r="H18866" s="68" t="s">
        <v>363</v>
      </c>
      <c r="I18866" s="69">
        <v>57</v>
      </c>
      <c r="J18866" s="69">
        <v>61</v>
      </c>
      <c r="K18866" s="91"/>
      <c r="L18866" s="91"/>
    </row>
    <row r="18867" spans="2:12" x14ac:dyDescent="0.25">
      <c r="B18867" s="67" t="s">
        <v>554</v>
      </c>
      <c r="C18867" s="67" t="s">
        <v>555</v>
      </c>
      <c r="D18867" s="68" t="s">
        <v>387</v>
      </c>
      <c r="E18867" s="67" t="s">
        <v>388</v>
      </c>
      <c r="F18867" s="68" t="s">
        <v>596</v>
      </c>
      <c r="G18867" s="67" t="s">
        <v>597</v>
      </c>
      <c r="H18867" s="68" t="s">
        <v>364</v>
      </c>
      <c r="I18867" s="69">
        <v>0</v>
      </c>
      <c r="J18867" s="69">
        <v>12</v>
      </c>
      <c r="K18867" s="91"/>
      <c r="L18867" s="91"/>
    </row>
    <row r="18868" spans="2:12" x14ac:dyDescent="0.25">
      <c r="B18868" s="67" t="s">
        <v>554</v>
      </c>
      <c r="C18868" s="67" t="s">
        <v>555</v>
      </c>
      <c r="D18868" s="68" t="s">
        <v>387</v>
      </c>
      <c r="E18868" s="67" t="s">
        <v>388</v>
      </c>
      <c r="F18868" s="68" t="s">
        <v>596</v>
      </c>
      <c r="G18868" s="67" t="s">
        <v>597</v>
      </c>
      <c r="H18868" s="68" t="s">
        <v>362</v>
      </c>
      <c r="I18868" s="69">
        <v>14</v>
      </c>
      <c r="J18868" s="69">
        <v>4</v>
      </c>
      <c r="K18868" s="91"/>
      <c r="L18868" s="91"/>
    </row>
    <row r="18869" spans="2:12" x14ac:dyDescent="0.25">
      <c r="B18869" s="67" t="s">
        <v>554</v>
      </c>
      <c r="C18869" s="67" t="s">
        <v>555</v>
      </c>
      <c r="D18869" s="68" t="s">
        <v>387</v>
      </c>
      <c r="E18869" s="67" t="s">
        <v>388</v>
      </c>
      <c r="F18869" s="68" t="s">
        <v>596</v>
      </c>
      <c r="G18869" s="67" t="s">
        <v>597</v>
      </c>
      <c r="H18869" s="68" t="s">
        <v>363</v>
      </c>
      <c r="I18869" s="69">
        <v>160</v>
      </c>
      <c r="J18869" s="69">
        <v>146</v>
      </c>
      <c r="K18869" s="91"/>
      <c r="L18869" s="91"/>
    </row>
    <row r="18870" spans="2:12" x14ac:dyDescent="0.25">
      <c r="B18870" s="67" t="s">
        <v>554</v>
      </c>
      <c r="C18870" s="67" t="s">
        <v>555</v>
      </c>
      <c r="D18870" s="68" t="s">
        <v>387</v>
      </c>
      <c r="E18870" s="67" t="s">
        <v>388</v>
      </c>
      <c r="F18870" s="68" t="s">
        <v>596</v>
      </c>
      <c r="G18870" s="67" t="s">
        <v>597</v>
      </c>
      <c r="H18870" s="68" t="s">
        <v>364</v>
      </c>
      <c r="I18870" s="69">
        <v>55</v>
      </c>
      <c r="J18870" s="69">
        <v>73</v>
      </c>
      <c r="K18870" s="91"/>
      <c r="L18870" s="91"/>
    </row>
    <row r="18871" spans="2:12" x14ac:dyDescent="0.25">
      <c r="B18871" s="67" t="s">
        <v>554</v>
      </c>
      <c r="C18871" s="67" t="s">
        <v>555</v>
      </c>
      <c r="D18871" s="68" t="s">
        <v>387</v>
      </c>
      <c r="E18871" s="67" t="s">
        <v>388</v>
      </c>
      <c r="F18871" s="68" t="s">
        <v>596</v>
      </c>
      <c r="G18871" s="67" t="s">
        <v>597</v>
      </c>
      <c r="H18871" s="68" t="s">
        <v>362</v>
      </c>
      <c r="I18871" s="69">
        <v>0</v>
      </c>
      <c r="J18871" s="69">
        <v>0</v>
      </c>
      <c r="K18871" s="91"/>
      <c r="L18871" s="91"/>
    </row>
    <row r="18872" spans="2:12" x14ac:dyDescent="0.25">
      <c r="B18872" s="67" t="s">
        <v>554</v>
      </c>
      <c r="C18872" s="67" t="s">
        <v>555</v>
      </c>
      <c r="D18872" s="68" t="s">
        <v>387</v>
      </c>
      <c r="E18872" s="67" t="s">
        <v>388</v>
      </c>
      <c r="F18872" s="68" t="s">
        <v>596</v>
      </c>
      <c r="G18872" s="67" t="s">
        <v>597</v>
      </c>
      <c r="H18872" s="68" t="s">
        <v>363</v>
      </c>
      <c r="I18872" s="69">
        <v>0</v>
      </c>
      <c r="J18872" s="69">
        <v>0</v>
      </c>
      <c r="K18872" s="91"/>
      <c r="L18872" s="91"/>
    </row>
    <row r="18873" spans="2:12" x14ac:dyDescent="0.25">
      <c r="B18873" s="67" t="s">
        <v>554</v>
      </c>
      <c r="C18873" s="67" t="s">
        <v>555</v>
      </c>
      <c r="D18873" s="68" t="s">
        <v>387</v>
      </c>
      <c r="E18873" s="67" t="s">
        <v>388</v>
      </c>
      <c r="F18873" s="68" t="s">
        <v>596</v>
      </c>
      <c r="G18873" s="67" t="s">
        <v>597</v>
      </c>
      <c r="H18873" s="68" t="s">
        <v>364</v>
      </c>
      <c r="I18873" s="69">
        <v>0</v>
      </c>
      <c r="J18873" s="69">
        <v>0</v>
      </c>
      <c r="K18873" s="91"/>
      <c r="L18873" s="91"/>
    </row>
    <row r="18874" spans="2:12" x14ac:dyDescent="0.25">
      <c r="B18874" s="67" t="s">
        <v>554</v>
      </c>
      <c r="C18874" s="67" t="s">
        <v>555</v>
      </c>
      <c r="D18874" s="68" t="s">
        <v>387</v>
      </c>
      <c r="E18874" s="67" t="s">
        <v>388</v>
      </c>
      <c r="F18874" s="68" t="s">
        <v>596</v>
      </c>
      <c r="G18874" s="67" t="s">
        <v>597</v>
      </c>
      <c r="H18874" s="68" t="s">
        <v>362</v>
      </c>
      <c r="I18874" s="69">
        <v>0</v>
      </c>
      <c r="J18874" s="69">
        <v>0</v>
      </c>
      <c r="K18874" s="91"/>
      <c r="L18874" s="91"/>
    </row>
    <row r="18875" spans="2:12" x14ac:dyDescent="0.25">
      <c r="B18875" s="67" t="s">
        <v>554</v>
      </c>
      <c r="C18875" s="67" t="s">
        <v>555</v>
      </c>
      <c r="D18875" s="68" t="s">
        <v>387</v>
      </c>
      <c r="E18875" s="67" t="s">
        <v>388</v>
      </c>
      <c r="F18875" s="68" t="s">
        <v>596</v>
      </c>
      <c r="G18875" s="67" t="s">
        <v>597</v>
      </c>
      <c r="H18875" s="68" t="s">
        <v>363</v>
      </c>
      <c r="I18875" s="69">
        <v>0</v>
      </c>
      <c r="J18875" s="69">
        <v>0</v>
      </c>
      <c r="K18875" s="91"/>
      <c r="L18875" s="91"/>
    </row>
    <row r="18876" spans="2:12" x14ac:dyDescent="0.25">
      <c r="B18876" s="67" t="s">
        <v>554</v>
      </c>
      <c r="C18876" s="67" t="s">
        <v>555</v>
      </c>
      <c r="D18876" s="68" t="s">
        <v>387</v>
      </c>
      <c r="E18876" s="67" t="s">
        <v>388</v>
      </c>
      <c r="F18876" s="68" t="s">
        <v>596</v>
      </c>
      <c r="G18876" s="67" t="s">
        <v>597</v>
      </c>
      <c r="H18876" s="68" t="s">
        <v>362</v>
      </c>
      <c r="I18876" s="69">
        <v>0</v>
      </c>
      <c r="J18876" s="69">
        <v>0</v>
      </c>
      <c r="K18876" s="91"/>
      <c r="L18876" s="91"/>
    </row>
    <row r="18877" spans="2:12" x14ac:dyDescent="0.25">
      <c r="B18877" s="67" t="s">
        <v>554</v>
      </c>
      <c r="C18877" s="67" t="s">
        <v>555</v>
      </c>
      <c r="D18877" s="68" t="s">
        <v>387</v>
      </c>
      <c r="E18877" s="67" t="s">
        <v>388</v>
      </c>
      <c r="F18877" s="68" t="s">
        <v>596</v>
      </c>
      <c r="G18877" s="67" t="s">
        <v>597</v>
      </c>
      <c r="H18877" s="68" t="s">
        <v>363</v>
      </c>
      <c r="I18877" s="69">
        <v>0.3296</v>
      </c>
      <c r="J18877" s="69">
        <v>8.2400000000000001E-2</v>
      </c>
      <c r="K18877" s="91"/>
      <c r="L18877" s="91"/>
    </row>
    <row r="18878" spans="2:12" x14ac:dyDescent="0.25">
      <c r="B18878" s="67" t="s">
        <v>554</v>
      </c>
      <c r="C18878" s="67" t="s">
        <v>555</v>
      </c>
      <c r="D18878" s="68" t="s">
        <v>387</v>
      </c>
      <c r="E18878" s="67" t="s">
        <v>388</v>
      </c>
      <c r="F18878" s="68" t="s">
        <v>596</v>
      </c>
      <c r="G18878" s="67" t="s">
        <v>597</v>
      </c>
      <c r="H18878" s="68" t="s">
        <v>364</v>
      </c>
      <c r="I18878" s="69">
        <v>0</v>
      </c>
      <c r="J18878" s="69">
        <v>0</v>
      </c>
      <c r="K18878" s="91"/>
      <c r="L18878" s="91"/>
    </row>
    <row r="18879" spans="2:12" x14ac:dyDescent="0.25">
      <c r="B18879" s="67" t="s">
        <v>554</v>
      </c>
      <c r="C18879" s="67" t="s">
        <v>555</v>
      </c>
      <c r="D18879" s="68" t="s">
        <v>387</v>
      </c>
      <c r="E18879" s="67" t="s">
        <v>388</v>
      </c>
      <c r="F18879" s="68" t="s">
        <v>596</v>
      </c>
      <c r="G18879" s="67" t="s">
        <v>597</v>
      </c>
      <c r="H18879" s="68" t="s">
        <v>362</v>
      </c>
      <c r="I18879" s="69">
        <v>26</v>
      </c>
      <c r="J18879" s="69">
        <v>12.9</v>
      </c>
      <c r="K18879" s="91"/>
      <c r="L18879" s="91"/>
    </row>
    <row r="18880" spans="2:12" x14ac:dyDescent="0.25">
      <c r="B18880" s="67" t="s">
        <v>554</v>
      </c>
      <c r="C18880" s="67" t="s">
        <v>555</v>
      </c>
      <c r="D18880" s="68" t="s">
        <v>387</v>
      </c>
      <c r="E18880" s="67" t="s">
        <v>388</v>
      </c>
      <c r="F18880" s="68" t="s">
        <v>596</v>
      </c>
      <c r="G18880" s="67" t="s">
        <v>597</v>
      </c>
      <c r="H18880" s="68" t="s">
        <v>363</v>
      </c>
      <c r="I18880" s="69">
        <v>0</v>
      </c>
      <c r="J18880" s="69">
        <v>0</v>
      </c>
      <c r="K18880" s="91"/>
      <c r="L18880" s="91"/>
    </row>
    <row r="18881" spans="2:12" x14ac:dyDescent="0.25">
      <c r="B18881" s="67" t="s">
        <v>554</v>
      </c>
      <c r="C18881" s="67" t="s">
        <v>555</v>
      </c>
      <c r="D18881" s="68" t="s">
        <v>387</v>
      </c>
      <c r="E18881" s="67" t="s">
        <v>388</v>
      </c>
      <c r="F18881" s="68" t="s">
        <v>596</v>
      </c>
      <c r="G18881" s="67" t="s">
        <v>597</v>
      </c>
      <c r="H18881" s="68" t="s">
        <v>363</v>
      </c>
      <c r="I18881" s="69">
        <v>0</v>
      </c>
      <c r="J18881" s="69">
        <v>26</v>
      </c>
      <c r="K18881" s="91"/>
      <c r="L18881" s="91"/>
    </row>
    <row r="18882" spans="2:12" x14ac:dyDescent="0.25">
      <c r="B18882" s="67" t="s">
        <v>554</v>
      </c>
      <c r="C18882" s="67" t="s">
        <v>555</v>
      </c>
      <c r="D18882" s="68" t="s">
        <v>387</v>
      </c>
      <c r="E18882" s="67" t="s">
        <v>388</v>
      </c>
      <c r="F18882" s="68" t="s">
        <v>596</v>
      </c>
      <c r="G18882" s="67" t="s">
        <v>597</v>
      </c>
      <c r="H18882" s="68" t="s">
        <v>362</v>
      </c>
      <c r="I18882" s="69">
        <v>39</v>
      </c>
      <c r="J18882" s="69">
        <v>31</v>
      </c>
      <c r="K18882" s="91"/>
      <c r="L18882" s="91"/>
    </row>
    <row r="18883" spans="2:12" x14ac:dyDescent="0.25">
      <c r="B18883" s="67" t="s">
        <v>554</v>
      </c>
      <c r="C18883" s="67" t="s">
        <v>555</v>
      </c>
      <c r="D18883" s="68" t="s">
        <v>387</v>
      </c>
      <c r="E18883" s="67" t="s">
        <v>388</v>
      </c>
      <c r="F18883" s="68" t="s">
        <v>596</v>
      </c>
      <c r="G18883" s="67" t="s">
        <v>597</v>
      </c>
      <c r="H18883" s="68" t="s">
        <v>363</v>
      </c>
      <c r="I18883" s="69">
        <v>32</v>
      </c>
      <c r="J18883" s="69">
        <v>143</v>
      </c>
      <c r="K18883" s="91"/>
      <c r="L18883" s="91"/>
    </row>
    <row r="18884" spans="2:12" x14ac:dyDescent="0.25">
      <c r="B18884" s="67" t="s">
        <v>554</v>
      </c>
      <c r="C18884" s="67" t="s">
        <v>555</v>
      </c>
      <c r="D18884" s="68" t="s">
        <v>387</v>
      </c>
      <c r="E18884" s="67" t="s">
        <v>388</v>
      </c>
      <c r="F18884" s="68" t="s">
        <v>596</v>
      </c>
      <c r="G18884" s="67" t="s">
        <v>597</v>
      </c>
      <c r="H18884" s="68" t="s">
        <v>364</v>
      </c>
      <c r="I18884" s="69">
        <v>5</v>
      </c>
      <c r="J18884" s="69">
        <v>-5</v>
      </c>
      <c r="K18884" s="91"/>
      <c r="L18884" s="91"/>
    </row>
    <row r="18885" spans="2:12" x14ac:dyDescent="0.25">
      <c r="B18885" s="67" t="s">
        <v>554</v>
      </c>
      <c r="C18885" s="67" t="s">
        <v>555</v>
      </c>
      <c r="D18885" s="68" t="s">
        <v>387</v>
      </c>
      <c r="E18885" s="67" t="s">
        <v>388</v>
      </c>
      <c r="F18885" s="68" t="s">
        <v>596</v>
      </c>
      <c r="G18885" s="67" t="s">
        <v>597</v>
      </c>
      <c r="H18885" s="68" t="s">
        <v>362</v>
      </c>
      <c r="I18885" s="69">
        <v>15</v>
      </c>
      <c r="J18885" s="69">
        <v>61</v>
      </c>
      <c r="K18885" s="91"/>
      <c r="L18885" s="91"/>
    </row>
    <row r="18886" spans="2:12" x14ac:dyDescent="0.25">
      <c r="B18886" s="67" t="s">
        <v>554</v>
      </c>
      <c r="C18886" s="67" t="s">
        <v>555</v>
      </c>
      <c r="D18886" s="68" t="s">
        <v>387</v>
      </c>
      <c r="E18886" s="67" t="s">
        <v>388</v>
      </c>
      <c r="F18886" s="68" t="s">
        <v>596</v>
      </c>
      <c r="G18886" s="67" t="s">
        <v>597</v>
      </c>
      <c r="H18886" s="68" t="s">
        <v>363</v>
      </c>
      <c r="I18886" s="69">
        <v>21</v>
      </c>
      <c r="J18886" s="69">
        <v>34</v>
      </c>
      <c r="K18886" s="91"/>
      <c r="L18886" s="91"/>
    </row>
    <row r="18887" spans="2:12" x14ac:dyDescent="0.25">
      <c r="B18887" s="67" t="s">
        <v>554</v>
      </c>
      <c r="C18887" s="67" t="s">
        <v>555</v>
      </c>
      <c r="D18887" s="68" t="s">
        <v>387</v>
      </c>
      <c r="E18887" s="67" t="s">
        <v>388</v>
      </c>
      <c r="F18887" s="68" t="s">
        <v>596</v>
      </c>
      <c r="G18887" s="67" t="s">
        <v>597</v>
      </c>
      <c r="H18887" s="68" t="s">
        <v>364</v>
      </c>
      <c r="I18887" s="69">
        <v>20</v>
      </c>
      <c r="J18887" s="69">
        <v>34</v>
      </c>
      <c r="K18887" s="91"/>
      <c r="L18887" s="91"/>
    </row>
    <row r="18888" spans="2:12" x14ac:dyDescent="0.25">
      <c r="B18888" s="67" t="s">
        <v>554</v>
      </c>
      <c r="C18888" s="67" t="s">
        <v>555</v>
      </c>
      <c r="D18888" s="68" t="s">
        <v>387</v>
      </c>
      <c r="E18888" s="67" t="s">
        <v>388</v>
      </c>
      <c r="F18888" s="68" t="s">
        <v>596</v>
      </c>
      <c r="G18888" s="67" t="s">
        <v>597</v>
      </c>
      <c r="H18888" s="68" t="s">
        <v>362</v>
      </c>
      <c r="I18888" s="69">
        <v>0</v>
      </c>
      <c r="J18888" s="69">
        <v>0</v>
      </c>
      <c r="K18888" s="91"/>
      <c r="L18888" s="91"/>
    </row>
    <row r="18889" spans="2:12" x14ac:dyDescent="0.25">
      <c r="B18889" s="67" t="s">
        <v>554</v>
      </c>
      <c r="C18889" s="67" t="s">
        <v>555</v>
      </c>
      <c r="D18889" s="68" t="s">
        <v>387</v>
      </c>
      <c r="E18889" s="67" t="s">
        <v>388</v>
      </c>
      <c r="F18889" s="68" t="s">
        <v>596</v>
      </c>
      <c r="G18889" s="67" t="s">
        <v>597</v>
      </c>
      <c r="H18889" s="68" t="s">
        <v>363</v>
      </c>
      <c r="I18889" s="69">
        <v>0</v>
      </c>
      <c r="J18889" s="69">
        <v>0</v>
      </c>
      <c r="K18889" s="91"/>
      <c r="L18889" s="91"/>
    </row>
    <row r="18890" spans="2:12" x14ac:dyDescent="0.25">
      <c r="B18890" s="67" t="s">
        <v>554</v>
      </c>
      <c r="C18890" s="67" t="s">
        <v>555</v>
      </c>
      <c r="D18890" s="68" t="s">
        <v>387</v>
      </c>
      <c r="E18890" s="67" t="s">
        <v>388</v>
      </c>
      <c r="F18890" s="68" t="s">
        <v>596</v>
      </c>
      <c r="G18890" s="67" t="s">
        <v>597</v>
      </c>
      <c r="H18890" s="68" t="s">
        <v>362</v>
      </c>
      <c r="I18890" s="69">
        <v>140</v>
      </c>
      <c r="J18890" s="69">
        <v>235</v>
      </c>
      <c r="K18890" s="91"/>
      <c r="L18890" s="91"/>
    </row>
    <row r="18891" spans="2:12" x14ac:dyDescent="0.25">
      <c r="B18891" s="67" t="s">
        <v>554</v>
      </c>
      <c r="C18891" s="67" t="s">
        <v>555</v>
      </c>
      <c r="D18891" s="68" t="s">
        <v>387</v>
      </c>
      <c r="E18891" s="67" t="s">
        <v>388</v>
      </c>
      <c r="F18891" s="68" t="s">
        <v>596</v>
      </c>
      <c r="G18891" s="67" t="s">
        <v>597</v>
      </c>
      <c r="H18891" s="68" t="s">
        <v>363</v>
      </c>
      <c r="I18891" s="69">
        <v>196</v>
      </c>
      <c r="J18891" s="69">
        <v>236</v>
      </c>
      <c r="K18891" s="91"/>
      <c r="L18891" s="91"/>
    </row>
    <row r="18892" spans="2:12" x14ac:dyDescent="0.25">
      <c r="B18892" s="67" t="s">
        <v>554</v>
      </c>
      <c r="C18892" s="67" t="s">
        <v>555</v>
      </c>
      <c r="D18892" s="68" t="s">
        <v>387</v>
      </c>
      <c r="E18892" s="67" t="s">
        <v>388</v>
      </c>
      <c r="F18892" s="68" t="s">
        <v>596</v>
      </c>
      <c r="G18892" s="67" t="s">
        <v>597</v>
      </c>
      <c r="H18892" s="68" t="s">
        <v>364</v>
      </c>
      <c r="I18892" s="69">
        <v>64</v>
      </c>
      <c r="J18892" s="69">
        <v>70</v>
      </c>
      <c r="K18892" s="91"/>
      <c r="L18892" s="91"/>
    </row>
    <row r="18893" spans="2:12" x14ac:dyDescent="0.25">
      <c r="B18893" s="67" t="s">
        <v>554</v>
      </c>
      <c r="C18893" s="67" t="s">
        <v>555</v>
      </c>
      <c r="D18893" s="68" t="s">
        <v>387</v>
      </c>
      <c r="E18893" s="67" t="s">
        <v>388</v>
      </c>
      <c r="F18893" s="68" t="s">
        <v>596</v>
      </c>
      <c r="G18893" s="67" t="s">
        <v>597</v>
      </c>
      <c r="H18893" s="68" t="s">
        <v>362</v>
      </c>
      <c r="I18893" s="69">
        <v>100</v>
      </c>
      <c r="J18893" s="69">
        <v>127</v>
      </c>
      <c r="K18893" s="91"/>
      <c r="L18893" s="91"/>
    </row>
    <row r="18894" spans="2:12" x14ac:dyDescent="0.25">
      <c r="B18894" s="67" t="s">
        <v>554</v>
      </c>
      <c r="C18894" s="67" t="s">
        <v>555</v>
      </c>
      <c r="D18894" s="68" t="s">
        <v>387</v>
      </c>
      <c r="E18894" s="67" t="s">
        <v>388</v>
      </c>
      <c r="F18894" s="68" t="s">
        <v>596</v>
      </c>
      <c r="G18894" s="67" t="s">
        <v>597</v>
      </c>
      <c r="H18894" s="68" t="s">
        <v>363</v>
      </c>
      <c r="I18894" s="69">
        <v>147</v>
      </c>
      <c r="J18894" s="69">
        <v>194</v>
      </c>
      <c r="K18894" s="91"/>
      <c r="L18894" s="91"/>
    </row>
    <row r="18895" spans="2:12" x14ac:dyDescent="0.25">
      <c r="B18895" s="67" t="s">
        <v>554</v>
      </c>
      <c r="C18895" s="67" t="s">
        <v>555</v>
      </c>
      <c r="D18895" s="68" t="s">
        <v>387</v>
      </c>
      <c r="E18895" s="67" t="s">
        <v>388</v>
      </c>
      <c r="F18895" s="68" t="s">
        <v>596</v>
      </c>
      <c r="G18895" s="67" t="s">
        <v>597</v>
      </c>
      <c r="H18895" s="68" t="s">
        <v>364</v>
      </c>
      <c r="I18895" s="69">
        <v>22</v>
      </c>
      <c r="J18895" s="69">
        <v>6</v>
      </c>
      <c r="K18895" s="91"/>
      <c r="L18895" s="91"/>
    </row>
    <row r="18896" spans="2:12" x14ac:dyDescent="0.25">
      <c r="B18896" s="67" t="s">
        <v>554</v>
      </c>
      <c r="C18896" s="67" t="s">
        <v>555</v>
      </c>
      <c r="D18896" s="68" t="s">
        <v>387</v>
      </c>
      <c r="E18896" s="67" t="s">
        <v>388</v>
      </c>
      <c r="F18896" s="68" t="s">
        <v>596</v>
      </c>
      <c r="G18896" s="67" t="s">
        <v>597</v>
      </c>
      <c r="H18896" s="68" t="s">
        <v>364</v>
      </c>
      <c r="I18896" s="69">
        <v>0</v>
      </c>
      <c r="J18896" s="69">
        <v>0</v>
      </c>
      <c r="K18896" s="91"/>
      <c r="L18896" s="91"/>
    </row>
    <row r="18897" spans="2:12" x14ac:dyDescent="0.25">
      <c r="B18897" s="67" t="s">
        <v>554</v>
      </c>
      <c r="C18897" s="67" t="s">
        <v>555</v>
      </c>
      <c r="D18897" s="68" t="s">
        <v>387</v>
      </c>
      <c r="E18897" s="67" t="s">
        <v>388</v>
      </c>
      <c r="F18897" s="68" t="s">
        <v>596</v>
      </c>
      <c r="G18897" s="67" t="s">
        <v>597</v>
      </c>
      <c r="H18897" s="68" t="s">
        <v>363</v>
      </c>
      <c r="I18897" s="69">
        <v>0</v>
      </c>
      <c r="J18897" s="69">
        <v>0</v>
      </c>
      <c r="K18897" s="91"/>
      <c r="L18897" s="91"/>
    </row>
    <row r="18898" spans="2:12" x14ac:dyDescent="0.25">
      <c r="B18898" s="67" t="s">
        <v>554</v>
      </c>
      <c r="C18898" s="67" t="s">
        <v>555</v>
      </c>
      <c r="D18898" s="68" t="s">
        <v>387</v>
      </c>
      <c r="E18898" s="67" t="s">
        <v>388</v>
      </c>
      <c r="F18898" s="68" t="s">
        <v>596</v>
      </c>
      <c r="G18898" s="67" t="s">
        <v>597</v>
      </c>
      <c r="H18898" s="68" t="s">
        <v>362</v>
      </c>
      <c r="I18898" s="69">
        <v>0</v>
      </c>
      <c r="J18898" s="69">
        <v>4</v>
      </c>
      <c r="K18898" s="91"/>
      <c r="L18898" s="91"/>
    </row>
    <row r="18899" spans="2:12" x14ac:dyDescent="0.25">
      <c r="B18899" s="67" t="s">
        <v>554</v>
      </c>
      <c r="C18899" s="67" t="s">
        <v>555</v>
      </c>
      <c r="D18899" s="68" t="s">
        <v>387</v>
      </c>
      <c r="E18899" s="67" t="s">
        <v>388</v>
      </c>
      <c r="F18899" s="68" t="s">
        <v>596</v>
      </c>
      <c r="G18899" s="67" t="s">
        <v>597</v>
      </c>
      <c r="H18899" s="68" t="s">
        <v>363</v>
      </c>
      <c r="I18899" s="69">
        <v>0</v>
      </c>
      <c r="J18899" s="69">
        <v>0</v>
      </c>
      <c r="K18899" s="91"/>
      <c r="L18899" s="91"/>
    </row>
    <row r="18900" spans="2:12" x14ac:dyDescent="0.25">
      <c r="B18900" s="67" t="s">
        <v>554</v>
      </c>
      <c r="C18900" s="67" t="s">
        <v>555</v>
      </c>
      <c r="D18900" s="68" t="s">
        <v>387</v>
      </c>
      <c r="E18900" s="67" t="s">
        <v>388</v>
      </c>
      <c r="F18900" s="68" t="s">
        <v>596</v>
      </c>
      <c r="G18900" s="67" t="s">
        <v>597</v>
      </c>
      <c r="H18900" s="68" t="s">
        <v>364</v>
      </c>
      <c r="I18900" s="69">
        <v>0</v>
      </c>
      <c r="J18900" s="69">
        <v>0</v>
      </c>
      <c r="K18900" s="91"/>
      <c r="L18900" s="91"/>
    </row>
    <row r="18901" spans="2:12" x14ac:dyDescent="0.25">
      <c r="B18901" s="67" t="s">
        <v>554</v>
      </c>
      <c r="C18901" s="67" t="s">
        <v>555</v>
      </c>
      <c r="D18901" s="68" t="s">
        <v>387</v>
      </c>
      <c r="E18901" s="67" t="s">
        <v>388</v>
      </c>
      <c r="F18901" s="68" t="s">
        <v>596</v>
      </c>
      <c r="G18901" s="67" t="s">
        <v>597</v>
      </c>
      <c r="H18901" s="68" t="s">
        <v>362</v>
      </c>
      <c r="I18901" s="69">
        <v>0</v>
      </c>
      <c r="J18901" s="69">
        <v>0</v>
      </c>
      <c r="K18901" s="91"/>
      <c r="L18901" s="91"/>
    </row>
    <row r="18902" spans="2:12" x14ac:dyDescent="0.25">
      <c r="B18902" s="67" t="s">
        <v>554</v>
      </c>
      <c r="C18902" s="67" t="s">
        <v>555</v>
      </c>
      <c r="D18902" s="68" t="s">
        <v>387</v>
      </c>
      <c r="E18902" s="67" t="s">
        <v>388</v>
      </c>
      <c r="F18902" s="68" t="s">
        <v>596</v>
      </c>
      <c r="G18902" s="67" t="s">
        <v>597</v>
      </c>
      <c r="H18902" s="68" t="s">
        <v>363</v>
      </c>
      <c r="I18902" s="69">
        <v>8</v>
      </c>
      <c r="J18902" s="69">
        <v>0</v>
      </c>
      <c r="K18902" s="91"/>
      <c r="L18902" s="91"/>
    </row>
    <row r="18903" spans="2:12" x14ac:dyDescent="0.25">
      <c r="B18903" s="67" t="s">
        <v>554</v>
      </c>
      <c r="C18903" s="67" t="s">
        <v>555</v>
      </c>
      <c r="D18903" s="68" t="s">
        <v>387</v>
      </c>
      <c r="E18903" s="67" t="s">
        <v>388</v>
      </c>
      <c r="F18903" s="68" t="s">
        <v>596</v>
      </c>
      <c r="G18903" s="67" t="s">
        <v>597</v>
      </c>
      <c r="H18903" s="68" t="s">
        <v>364</v>
      </c>
      <c r="I18903" s="69">
        <v>0</v>
      </c>
      <c r="J18903" s="69">
        <v>0</v>
      </c>
      <c r="K18903" s="91"/>
      <c r="L18903" s="91"/>
    </row>
    <row r="18904" spans="2:12" x14ac:dyDescent="0.25">
      <c r="B18904" s="67" t="s">
        <v>554</v>
      </c>
      <c r="C18904" s="67" t="s">
        <v>555</v>
      </c>
      <c r="D18904" s="68" t="s">
        <v>387</v>
      </c>
      <c r="E18904" s="67" t="s">
        <v>388</v>
      </c>
      <c r="F18904" s="68" t="s">
        <v>596</v>
      </c>
      <c r="G18904" s="67" t="s">
        <v>597</v>
      </c>
      <c r="H18904" s="68" t="s">
        <v>362</v>
      </c>
      <c r="I18904" s="69">
        <v>0</v>
      </c>
      <c r="J18904" s="69">
        <v>40</v>
      </c>
      <c r="K18904" s="91"/>
      <c r="L18904" s="91"/>
    </row>
    <row r="18905" spans="2:12" x14ac:dyDescent="0.25">
      <c r="B18905" s="67" t="s">
        <v>554</v>
      </c>
      <c r="C18905" s="67" t="s">
        <v>555</v>
      </c>
      <c r="D18905" s="68" t="s">
        <v>387</v>
      </c>
      <c r="E18905" s="67" t="s">
        <v>388</v>
      </c>
      <c r="F18905" s="68" t="s">
        <v>596</v>
      </c>
      <c r="G18905" s="67" t="s">
        <v>597</v>
      </c>
      <c r="H18905" s="68" t="s">
        <v>364</v>
      </c>
      <c r="I18905" s="69">
        <v>0</v>
      </c>
      <c r="J18905" s="69">
        <v>7</v>
      </c>
      <c r="K18905" s="91"/>
      <c r="L18905" s="91"/>
    </row>
    <row r="18906" spans="2:12" x14ac:dyDescent="0.25">
      <c r="B18906" s="67" t="s">
        <v>554</v>
      </c>
      <c r="C18906" s="67" t="s">
        <v>555</v>
      </c>
      <c r="D18906" s="68" t="s">
        <v>387</v>
      </c>
      <c r="E18906" s="67" t="s">
        <v>388</v>
      </c>
      <c r="F18906" s="68" t="s">
        <v>596</v>
      </c>
      <c r="G18906" s="67" t="s">
        <v>597</v>
      </c>
      <c r="H18906" s="68" t="s">
        <v>362</v>
      </c>
      <c r="I18906" s="69">
        <v>0</v>
      </c>
      <c r="J18906" s="69">
        <v>0</v>
      </c>
      <c r="K18906" s="91"/>
      <c r="L18906" s="91"/>
    </row>
    <row r="18907" spans="2:12" x14ac:dyDescent="0.25">
      <c r="B18907" s="67" t="s">
        <v>554</v>
      </c>
      <c r="C18907" s="67" t="s">
        <v>555</v>
      </c>
      <c r="D18907" s="68" t="s">
        <v>387</v>
      </c>
      <c r="E18907" s="67" t="s">
        <v>388</v>
      </c>
      <c r="F18907" s="68" t="s">
        <v>596</v>
      </c>
      <c r="G18907" s="67" t="s">
        <v>597</v>
      </c>
      <c r="H18907" s="68" t="s">
        <v>363</v>
      </c>
      <c r="I18907" s="69">
        <v>120</v>
      </c>
      <c r="J18907" s="69">
        <v>77</v>
      </c>
      <c r="K18907" s="91"/>
      <c r="L18907" s="91"/>
    </row>
    <row r="18908" spans="2:12" x14ac:dyDescent="0.25">
      <c r="B18908" s="67" t="s">
        <v>554</v>
      </c>
      <c r="C18908" s="67" t="s">
        <v>555</v>
      </c>
      <c r="D18908" s="68" t="s">
        <v>387</v>
      </c>
      <c r="E18908" s="67" t="s">
        <v>388</v>
      </c>
      <c r="F18908" s="68" t="s">
        <v>596</v>
      </c>
      <c r="G18908" s="67" t="s">
        <v>597</v>
      </c>
      <c r="H18908" s="68" t="s">
        <v>364</v>
      </c>
      <c r="I18908" s="69">
        <v>8</v>
      </c>
      <c r="J18908" s="69">
        <v>0</v>
      </c>
      <c r="K18908" s="91"/>
      <c r="L18908" s="91"/>
    </row>
    <row r="18909" spans="2:12" x14ac:dyDescent="0.25">
      <c r="B18909" s="67" t="s">
        <v>554</v>
      </c>
      <c r="C18909" s="67" t="s">
        <v>555</v>
      </c>
      <c r="D18909" s="68" t="s">
        <v>387</v>
      </c>
      <c r="E18909" s="67" t="s">
        <v>388</v>
      </c>
      <c r="F18909" s="68" t="s">
        <v>596</v>
      </c>
      <c r="G18909" s="67" t="s">
        <v>597</v>
      </c>
      <c r="H18909" s="68" t="s">
        <v>362</v>
      </c>
      <c r="I18909" s="69">
        <v>8</v>
      </c>
      <c r="J18909" s="69">
        <v>8</v>
      </c>
      <c r="K18909" s="91"/>
      <c r="L18909" s="91"/>
    </row>
    <row r="18910" spans="2:12" x14ac:dyDescent="0.25">
      <c r="B18910" s="67" t="s">
        <v>554</v>
      </c>
      <c r="C18910" s="67" t="s">
        <v>555</v>
      </c>
      <c r="D18910" s="68" t="s">
        <v>387</v>
      </c>
      <c r="E18910" s="67" t="s">
        <v>388</v>
      </c>
      <c r="F18910" s="68" t="s">
        <v>596</v>
      </c>
      <c r="G18910" s="67" t="s">
        <v>597</v>
      </c>
      <c r="H18910" s="68" t="s">
        <v>363</v>
      </c>
      <c r="I18910" s="69">
        <v>14</v>
      </c>
      <c r="J18910" s="69">
        <v>0</v>
      </c>
      <c r="K18910" s="91"/>
      <c r="L18910" s="91"/>
    </row>
    <row r="18911" spans="2:12" x14ac:dyDescent="0.25">
      <c r="B18911" s="67" t="s">
        <v>554</v>
      </c>
      <c r="C18911" s="67" t="s">
        <v>555</v>
      </c>
      <c r="D18911" s="68" t="s">
        <v>387</v>
      </c>
      <c r="E18911" s="67" t="s">
        <v>388</v>
      </c>
      <c r="F18911" s="68" t="s">
        <v>596</v>
      </c>
      <c r="G18911" s="67" t="s">
        <v>597</v>
      </c>
      <c r="H18911" s="68" t="s">
        <v>362</v>
      </c>
      <c r="I18911" s="69">
        <v>20</v>
      </c>
      <c r="J18911" s="69">
        <v>34</v>
      </c>
      <c r="K18911" s="91"/>
      <c r="L18911" s="91"/>
    </row>
    <row r="18912" spans="2:12" x14ac:dyDescent="0.25">
      <c r="B18912" s="67" t="s">
        <v>554</v>
      </c>
      <c r="C18912" s="67" t="s">
        <v>555</v>
      </c>
      <c r="D18912" s="68" t="s">
        <v>387</v>
      </c>
      <c r="E18912" s="67" t="s">
        <v>388</v>
      </c>
      <c r="F18912" s="68" t="s">
        <v>596</v>
      </c>
      <c r="G18912" s="67" t="s">
        <v>597</v>
      </c>
      <c r="H18912" s="68" t="s">
        <v>363</v>
      </c>
      <c r="I18912" s="69">
        <v>0</v>
      </c>
      <c r="J18912" s="69">
        <v>13</v>
      </c>
      <c r="K18912" s="91"/>
      <c r="L18912" s="91"/>
    </row>
    <row r="18913" spans="2:12" x14ac:dyDescent="0.25">
      <c r="B18913" s="67" t="s">
        <v>554</v>
      </c>
      <c r="C18913" s="67" t="s">
        <v>555</v>
      </c>
      <c r="D18913" s="68" t="s">
        <v>387</v>
      </c>
      <c r="E18913" s="67" t="s">
        <v>388</v>
      </c>
      <c r="F18913" s="68" t="s">
        <v>596</v>
      </c>
      <c r="G18913" s="67" t="s">
        <v>597</v>
      </c>
      <c r="H18913" s="68" t="s">
        <v>364</v>
      </c>
      <c r="I18913" s="69">
        <v>0</v>
      </c>
      <c r="J18913" s="69">
        <v>0</v>
      </c>
      <c r="K18913" s="91"/>
      <c r="L18913" s="91"/>
    </row>
    <row r="18914" spans="2:12" x14ac:dyDescent="0.25">
      <c r="B18914" s="67" t="s">
        <v>554</v>
      </c>
      <c r="C18914" s="67" t="s">
        <v>555</v>
      </c>
      <c r="D18914" s="68" t="s">
        <v>387</v>
      </c>
      <c r="E18914" s="67" t="s">
        <v>388</v>
      </c>
      <c r="F18914" s="68" t="s">
        <v>596</v>
      </c>
      <c r="G18914" s="67" t="s">
        <v>597</v>
      </c>
      <c r="H18914" s="68" t="s">
        <v>362</v>
      </c>
      <c r="I18914" s="69">
        <v>1</v>
      </c>
      <c r="J18914" s="69">
        <v>20</v>
      </c>
      <c r="K18914" s="91"/>
      <c r="L18914" s="91"/>
    </row>
    <row r="18915" spans="2:12" x14ac:dyDescent="0.25">
      <c r="B18915" s="67" t="s">
        <v>554</v>
      </c>
      <c r="C18915" s="67" t="s">
        <v>555</v>
      </c>
      <c r="D18915" s="68" t="s">
        <v>387</v>
      </c>
      <c r="E18915" s="67" t="s">
        <v>388</v>
      </c>
      <c r="F18915" s="68" t="s">
        <v>596</v>
      </c>
      <c r="G18915" s="67" t="s">
        <v>597</v>
      </c>
      <c r="H18915" s="68" t="s">
        <v>363</v>
      </c>
      <c r="I18915" s="69">
        <v>0</v>
      </c>
      <c r="J18915" s="69">
        <v>0</v>
      </c>
      <c r="K18915" s="91"/>
      <c r="L18915" s="91"/>
    </row>
    <row r="18916" spans="2:12" x14ac:dyDescent="0.25">
      <c r="B18916" s="67" t="s">
        <v>554</v>
      </c>
      <c r="C18916" s="67" t="s">
        <v>555</v>
      </c>
      <c r="D18916" s="68" t="s">
        <v>387</v>
      </c>
      <c r="E18916" s="67" t="s">
        <v>388</v>
      </c>
      <c r="F18916" s="68" t="s">
        <v>596</v>
      </c>
      <c r="G18916" s="67" t="s">
        <v>597</v>
      </c>
      <c r="H18916" s="68" t="s">
        <v>364</v>
      </c>
      <c r="I18916" s="69">
        <v>0</v>
      </c>
      <c r="J18916" s="69">
        <v>3</v>
      </c>
      <c r="K18916" s="91"/>
      <c r="L18916" s="91"/>
    </row>
    <row r="18917" spans="2:12" x14ac:dyDescent="0.25">
      <c r="B18917" s="67" t="s">
        <v>554</v>
      </c>
      <c r="C18917" s="67" t="s">
        <v>555</v>
      </c>
      <c r="D18917" s="68" t="s">
        <v>387</v>
      </c>
      <c r="E18917" s="67" t="s">
        <v>388</v>
      </c>
      <c r="F18917" s="68" t="s">
        <v>596</v>
      </c>
      <c r="G18917" s="67" t="s">
        <v>597</v>
      </c>
      <c r="H18917" s="68" t="s">
        <v>362</v>
      </c>
      <c r="I18917" s="69">
        <v>4</v>
      </c>
      <c r="J18917" s="69">
        <v>19</v>
      </c>
      <c r="K18917" s="91"/>
      <c r="L18917" s="91"/>
    </row>
    <row r="18918" spans="2:12" x14ac:dyDescent="0.25">
      <c r="B18918" s="67" t="s">
        <v>554</v>
      </c>
      <c r="C18918" s="67" t="s">
        <v>555</v>
      </c>
      <c r="D18918" s="68" t="s">
        <v>387</v>
      </c>
      <c r="E18918" s="67" t="s">
        <v>388</v>
      </c>
      <c r="F18918" s="68" t="s">
        <v>596</v>
      </c>
      <c r="G18918" s="67" t="s">
        <v>597</v>
      </c>
      <c r="H18918" s="68" t="s">
        <v>364</v>
      </c>
      <c r="I18918" s="69">
        <v>0</v>
      </c>
      <c r="J18918" s="69">
        <v>29</v>
      </c>
      <c r="K18918" s="91"/>
      <c r="L18918" s="91"/>
    </row>
    <row r="18919" spans="2:12" x14ac:dyDescent="0.25">
      <c r="B18919" s="67" t="s">
        <v>554</v>
      </c>
      <c r="C18919" s="67" t="s">
        <v>555</v>
      </c>
      <c r="D18919" s="68" t="s">
        <v>387</v>
      </c>
      <c r="E18919" s="67" t="s">
        <v>388</v>
      </c>
      <c r="F18919" s="68" t="s">
        <v>596</v>
      </c>
      <c r="G18919" s="67" t="s">
        <v>597</v>
      </c>
      <c r="H18919" s="68" t="s">
        <v>362</v>
      </c>
      <c r="I18919" s="69">
        <v>0</v>
      </c>
      <c r="J18919" s="69">
        <v>2</v>
      </c>
      <c r="K18919" s="91"/>
      <c r="L18919" s="91"/>
    </row>
    <row r="18920" spans="2:12" x14ac:dyDescent="0.25">
      <c r="B18920" s="67" t="s">
        <v>554</v>
      </c>
      <c r="C18920" s="67" t="s">
        <v>555</v>
      </c>
      <c r="D18920" s="68" t="s">
        <v>387</v>
      </c>
      <c r="E18920" s="67" t="s">
        <v>388</v>
      </c>
      <c r="F18920" s="68" t="s">
        <v>596</v>
      </c>
      <c r="G18920" s="67" t="s">
        <v>597</v>
      </c>
      <c r="H18920" s="68" t="s">
        <v>363</v>
      </c>
      <c r="I18920" s="69">
        <v>0</v>
      </c>
      <c r="J18920" s="69">
        <v>0</v>
      </c>
      <c r="K18920" s="91"/>
      <c r="L18920" s="91"/>
    </row>
    <row r="18921" spans="2:12" x14ac:dyDescent="0.25">
      <c r="B18921" s="67" t="s">
        <v>554</v>
      </c>
      <c r="C18921" s="67" t="s">
        <v>555</v>
      </c>
      <c r="D18921" s="68" t="s">
        <v>387</v>
      </c>
      <c r="E18921" s="67" t="s">
        <v>388</v>
      </c>
      <c r="F18921" s="68" t="s">
        <v>596</v>
      </c>
      <c r="G18921" s="67" t="s">
        <v>597</v>
      </c>
      <c r="H18921" s="68" t="s">
        <v>364</v>
      </c>
      <c r="I18921" s="69">
        <v>0</v>
      </c>
      <c r="J18921" s="69">
        <v>0</v>
      </c>
      <c r="K18921" s="91"/>
      <c r="L18921" s="91"/>
    </row>
    <row r="18922" spans="2:12" x14ac:dyDescent="0.25">
      <c r="B18922" s="67" t="s">
        <v>554</v>
      </c>
      <c r="C18922" s="67" t="s">
        <v>555</v>
      </c>
      <c r="D18922" s="68" t="s">
        <v>387</v>
      </c>
      <c r="E18922" s="67" t="s">
        <v>388</v>
      </c>
      <c r="F18922" s="68" t="s">
        <v>596</v>
      </c>
      <c r="G18922" s="67" t="s">
        <v>597</v>
      </c>
      <c r="H18922" s="68" t="s">
        <v>363</v>
      </c>
      <c r="I18922" s="69">
        <v>0</v>
      </c>
      <c r="J18922" s="69">
        <v>0</v>
      </c>
      <c r="K18922" s="91"/>
      <c r="L18922" s="91"/>
    </row>
    <row r="18923" spans="2:12" x14ac:dyDescent="0.25">
      <c r="B18923" s="67" t="s">
        <v>554</v>
      </c>
      <c r="C18923" s="67" t="s">
        <v>555</v>
      </c>
      <c r="D18923" s="68" t="s">
        <v>387</v>
      </c>
      <c r="E18923" s="67" t="s">
        <v>388</v>
      </c>
      <c r="F18923" s="68" t="s">
        <v>596</v>
      </c>
      <c r="G18923" s="67" t="s">
        <v>597</v>
      </c>
      <c r="H18923" s="68" t="s">
        <v>362</v>
      </c>
      <c r="I18923" s="69">
        <v>0</v>
      </c>
      <c r="J18923" s="69">
        <v>0</v>
      </c>
      <c r="K18923" s="91"/>
      <c r="L18923" s="91"/>
    </row>
    <row r="18924" spans="2:12" x14ac:dyDescent="0.25">
      <c r="B18924" s="67" t="s">
        <v>554</v>
      </c>
      <c r="C18924" s="67" t="s">
        <v>555</v>
      </c>
      <c r="D18924" s="68" t="s">
        <v>387</v>
      </c>
      <c r="E18924" s="67" t="s">
        <v>388</v>
      </c>
      <c r="F18924" s="68" t="s">
        <v>596</v>
      </c>
      <c r="G18924" s="67" t="s">
        <v>597</v>
      </c>
      <c r="H18924" s="68" t="s">
        <v>363</v>
      </c>
      <c r="I18924" s="69">
        <v>0</v>
      </c>
      <c r="J18924" s="69">
        <v>0</v>
      </c>
      <c r="K18924" s="91"/>
      <c r="L18924" s="91"/>
    </row>
    <row r="18925" spans="2:12" x14ac:dyDescent="0.25">
      <c r="B18925" s="67" t="s">
        <v>554</v>
      </c>
      <c r="C18925" s="67" t="s">
        <v>555</v>
      </c>
      <c r="D18925" s="68" t="s">
        <v>387</v>
      </c>
      <c r="E18925" s="67" t="s">
        <v>388</v>
      </c>
      <c r="F18925" s="68" t="s">
        <v>596</v>
      </c>
      <c r="G18925" s="67" t="s">
        <v>597</v>
      </c>
      <c r="H18925" s="68" t="s">
        <v>364</v>
      </c>
      <c r="I18925" s="69">
        <v>0</v>
      </c>
      <c r="J18925" s="69">
        <v>0</v>
      </c>
      <c r="K18925" s="91"/>
      <c r="L18925" s="91"/>
    </row>
    <row r="18926" spans="2:12" x14ac:dyDescent="0.25">
      <c r="B18926" s="67" t="s">
        <v>554</v>
      </c>
      <c r="C18926" s="67" t="s">
        <v>555</v>
      </c>
      <c r="D18926" s="68" t="s">
        <v>387</v>
      </c>
      <c r="E18926" s="67" t="s">
        <v>388</v>
      </c>
      <c r="F18926" s="68" t="s">
        <v>596</v>
      </c>
      <c r="G18926" s="67" t="s">
        <v>597</v>
      </c>
      <c r="H18926" s="68" t="s">
        <v>362</v>
      </c>
      <c r="I18926" s="69">
        <v>0</v>
      </c>
      <c r="J18926" s="69">
        <v>0</v>
      </c>
      <c r="K18926" s="91"/>
      <c r="L18926" s="91"/>
    </row>
    <row r="18927" spans="2:12" x14ac:dyDescent="0.25">
      <c r="B18927" s="67" t="s">
        <v>554</v>
      </c>
      <c r="C18927" s="67" t="s">
        <v>555</v>
      </c>
      <c r="D18927" s="68" t="s">
        <v>387</v>
      </c>
      <c r="E18927" s="67" t="s">
        <v>388</v>
      </c>
      <c r="F18927" s="68" t="s">
        <v>596</v>
      </c>
      <c r="G18927" s="67" t="s">
        <v>597</v>
      </c>
      <c r="H18927" s="68" t="s">
        <v>363</v>
      </c>
      <c r="I18927" s="69">
        <v>0</v>
      </c>
      <c r="J18927" s="69">
        <v>0</v>
      </c>
      <c r="K18927" s="91"/>
      <c r="L18927" s="91"/>
    </row>
    <row r="18928" spans="2:12" x14ac:dyDescent="0.25">
      <c r="B18928" s="67" t="s">
        <v>554</v>
      </c>
      <c r="C18928" s="67" t="s">
        <v>555</v>
      </c>
      <c r="D18928" s="68" t="s">
        <v>387</v>
      </c>
      <c r="E18928" s="67" t="s">
        <v>388</v>
      </c>
      <c r="F18928" s="68" t="s">
        <v>596</v>
      </c>
      <c r="G18928" s="67" t="s">
        <v>597</v>
      </c>
      <c r="H18928" s="68" t="s">
        <v>364</v>
      </c>
      <c r="I18928" s="69">
        <v>0</v>
      </c>
      <c r="J18928" s="69">
        <v>0</v>
      </c>
      <c r="K18928" s="91"/>
      <c r="L18928" s="91"/>
    </row>
    <row r="18929" spans="2:12" x14ac:dyDescent="0.25">
      <c r="B18929" s="67" t="s">
        <v>554</v>
      </c>
      <c r="C18929" s="67" t="s">
        <v>555</v>
      </c>
      <c r="D18929" s="68" t="s">
        <v>387</v>
      </c>
      <c r="E18929" s="67" t="s">
        <v>388</v>
      </c>
      <c r="F18929" s="68" t="s">
        <v>596</v>
      </c>
      <c r="G18929" s="67" t="s">
        <v>597</v>
      </c>
      <c r="H18929" s="68" t="s">
        <v>362</v>
      </c>
      <c r="I18929" s="69">
        <v>12</v>
      </c>
      <c r="J18929" s="69">
        <v>16</v>
      </c>
      <c r="K18929" s="91"/>
      <c r="L18929" s="91"/>
    </row>
    <row r="18930" spans="2:12" x14ac:dyDescent="0.25">
      <c r="B18930" s="67" t="s">
        <v>554</v>
      </c>
      <c r="C18930" s="67" t="s">
        <v>555</v>
      </c>
      <c r="D18930" s="68" t="s">
        <v>387</v>
      </c>
      <c r="E18930" s="67" t="s">
        <v>388</v>
      </c>
      <c r="F18930" s="68" t="s">
        <v>596</v>
      </c>
      <c r="G18930" s="67" t="s">
        <v>597</v>
      </c>
      <c r="H18930" s="68" t="s">
        <v>363</v>
      </c>
      <c r="I18930" s="69">
        <v>0</v>
      </c>
      <c r="J18930" s="69">
        <v>0</v>
      </c>
      <c r="K18930" s="91"/>
      <c r="L18930" s="91"/>
    </row>
    <row r="18931" spans="2:12" x14ac:dyDescent="0.25">
      <c r="B18931" s="67" t="s">
        <v>554</v>
      </c>
      <c r="C18931" s="67" t="s">
        <v>555</v>
      </c>
      <c r="D18931" s="68" t="s">
        <v>387</v>
      </c>
      <c r="E18931" s="67" t="s">
        <v>388</v>
      </c>
      <c r="F18931" s="68" t="s">
        <v>596</v>
      </c>
      <c r="G18931" s="67" t="s">
        <v>597</v>
      </c>
      <c r="H18931" s="68" t="s">
        <v>364</v>
      </c>
      <c r="I18931" s="69">
        <v>5</v>
      </c>
      <c r="J18931" s="69">
        <v>18</v>
      </c>
      <c r="K18931" s="91"/>
      <c r="L18931" s="91"/>
    </row>
    <row r="18932" spans="2:12" x14ac:dyDescent="0.25">
      <c r="B18932" s="67" t="s">
        <v>554</v>
      </c>
      <c r="C18932" s="67" t="s">
        <v>555</v>
      </c>
      <c r="D18932" s="68" t="s">
        <v>387</v>
      </c>
      <c r="E18932" s="67" t="s">
        <v>388</v>
      </c>
      <c r="F18932" s="68" t="s">
        <v>596</v>
      </c>
      <c r="G18932" s="67" t="s">
        <v>597</v>
      </c>
      <c r="H18932" s="68" t="s">
        <v>362</v>
      </c>
      <c r="I18932" s="69">
        <v>0</v>
      </c>
      <c r="J18932" s="69">
        <v>0</v>
      </c>
      <c r="K18932" s="91"/>
      <c r="L18932" s="91"/>
    </row>
    <row r="18933" spans="2:12" x14ac:dyDescent="0.25">
      <c r="B18933" s="67" t="s">
        <v>554</v>
      </c>
      <c r="C18933" s="67" t="s">
        <v>555</v>
      </c>
      <c r="D18933" s="68" t="s">
        <v>387</v>
      </c>
      <c r="E18933" s="67" t="s">
        <v>388</v>
      </c>
      <c r="F18933" s="68" t="s">
        <v>596</v>
      </c>
      <c r="G18933" s="67" t="s">
        <v>597</v>
      </c>
      <c r="H18933" s="68" t="s">
        <v>363</v>
      </c>
      <c r="I18933" s="69">
        <v>0</v>
      </c>
      <c r="J18933" s="69">
        <v>0</v>
      </c>
      <c r="K18933" s="91"/>
      <c r="L18933" s="91"/>
    </row>
    <row r="18934" spans="2:12" x14ac:dyDescent="0.25">
      <c r="B18934" s="67" t="s">
        <v>554</v>
      </c>
      <c r="C18934" s="67" t="s">
        <v>555</v>
      </c>
      <c r="D18934" s="68" t="s">
        <v>387</v>
      </c>
      <c r="E18934" s="67" t="s">
        <v>388</v>
      </c>
      <c r="F18934" s="68" t="s">
        <v>596</v>
      </c>
      <c r="G18934" s="67" t="s">
        <v>597</v>
      </c>
      <c r="H18934" s="68" t="s">
        <v>364</v>
      </c>
      <c r="I18934" s="69">
        <v>0</v>
      </c>
      <c r="J18934" s="69">
        <v>0</v>
      </c>
      <c r="K18934" s="91"/>
      <c r="L18934" s="91"/>
    </row>
    <row r="18935" spans="2:12" x14ac:dyDescent="0.25">
      <c r="B18935" s="67" t="s">
        <v>554</v>
      </c>
      <c r="C18935" s="67" t="s">
        <v>555</v>
      </c>
      <c r="D18935" s="68" t="s">
        <v>387</v>
      </c>
      <c r="E18935" s="67" t="s">
        <v>388</v>
      </c>
      <c r="F18935" s="68" t="s">
        <v>596</v>
      </c>
      <c r="G18935" s="67" t="s">
        <v>597</v>
      </c>
      <c r="H18935" s="68" t="s">
        <v>362</v>
      </c>
      <c r="I18935" s="69">
        <v>0</v>
      </c>
      <c r="J18935" s="69">
        <v>0</v>
      </c>
      <c r="K18935" s="91"/>
      <c r="L18935" s="91"/>
    </row>
    <row r="18936" spans="2:12" x14ac:dyDescent="0.25">
      <c r="B18936" s="67" t="s">
        <v>554</v>
      </c>
      <c r="C18936" s="67" t="s">
        <v>555</v>
      </c>
      <c r="D18936" s="68" t="s">
        <v>387</v>
      </c>
      <c r="E18936" s="67" t="s">
        <v>388</v>
      </c>
      <c r="F18936" s="68" t="s">
        <v>596</v>
      </c>
      <c r="G18936" s="67" t="s">
        <v>597</v>
      </c>
      <c r="H18936" s="68" t="s">
        <v>363</v>
      </c>
      <c r="I18936" s="69">
        <v>0</v>
      </c>
      <c r="J18936" s="69">
        <v>0</v>
      </c>
      <c r="K18936" s="91"/>
      <c r="L18936" s="91"/>
    </row>
    <row r="18937" spans="2:12" x14ac:dyDescent="0.25">
      <c r="B18937" s="67" t="s">
        <v>554</v>
      </c>
      <c r="C18937" s="67" t="s">
        <v>555</v>
      </c>
      <c r="D18937" s="68" t="s">
        <v>387</v>
      </c>
      <c r="E18937" s="67" t="s">
        <v>388</v>
      </c>
      <c r="F18937" s="68" t="s">
        <v>596</v>
      </c>
      <c r="G18937" s="67" t="s">
        <v>597</v>
      </c>
      <c r="H18937" s="68" t="s">
        <v>364</v>
      </c>
      <c r="I18937" s="69">
        <v>0</v>
      </c>
      <c r="J18937" s="69">
        <v>0</v>
      </c>
      <c r="K18937" s="91"/>
      <c r="L18937" s="91"/>
    </row>
    <row r="18938" spans="2:12" x14ac:dyDescent="0.25">
      <c r="B18938" s="67" t="s">
        <v>554</v>
      </c>
      <c r="C18938" s="67" t="s">
        <v>555</v>
      </c>
      <c r="D18938" s="68" t="s">
        <v>387</v>
      </c>
      <c r="E18938" s="67" t="s">
        <v>388</v>
      </c>
      <c r="F18938" s="68" t="s">
        <v>596</v>
      </c>
      <c r="G18938" s="67" t="s">
        <v>597</v>
      </c>
      <c r="H18938" s="68" t="s">
        <v>362</v>
      </c>
      <c r="I18938" s="69">
        <v>0</v>
      </c>
      <c r="J18938" s="69">
        <v>12.85</v>
      </c>
      <c r="K18938" s="91"/>
      <c r="L18938" s="91"/>
    </row>
    <row r="18939" spans="2:12" x14ac:dyDescent="0.25">
      <c r="B18939" s="67" t="s">
        <v>554</v>
      </c>
      <c r="C18939" s="67" t="s">
        <v>555</v>
      </c>
      <c r="D18939" s="68" t="s">
        <v>387</v>
      </c>
      <c r="E18939" s="67" t="s">
        <v>388</v>
      </c>
      <c r="F18939" s="68" t="s">
        <v>596</v>
      </c>
      <c r="G18939" s="67" t="s">
        <v>597</v>
      </c>
      <c r="H18939" s="68" t="s">
        <v>363</v>
      </c>
      <c r="I18939" s="69">
        <v>0</v>
      </c>
      <c r="J18939" s="69">
        <v>0</v>
      </c>
      <c r="K18939" s="91"/>
      <c r="L18939" s="91"/>
    </row>
    <row r="18940" spans="2:12" x14ac:dyDescent="0.25">
      <c r="B18940" s="67" t="s">
        <v>554</v>
      </c>
      <c r="C18940" s="67" t="s">
        <v>555</v>
      </c>
      <c r="D18940" s="68" t="s">
        <v>387</v>
      </c>
      <c r="E18940" s="67" t="s">
        <v>388</v>
      </c>
      <c r="F18940" s="68" t="s">
        <v>596</v>
      </c>
      <c r="G18940" s="67" t="s">
        <v>597</v>
      </c>
      <c r="H18940" s="68" t="s">
        <v>364</v>
      </c>
      <c r="I18940" s="69">
        <v>0</v>
      </c>
      <c r="J18940" s="69">
        <v>0</v>
      </c>
      <c r="K18940" s="91"/>
      <c r="L18940" s="91"/>
    </row>
    <row r="18941" spans="2:12" x14ac:dyDescent="0.25">
      <c r="B18941" s="67" t="s">
        <v>554</v>
      </c>
      <c r="C18941" s="67" t="s">
        <v>555</v>
      </c>
      <c r="D18941" s="68" t="s">
        <v>387</v>
      </c>
      <c r="E18941" s="67" t="s">
        <v>388</v>
      </c>
      <c r="F18941" s="68" t="s">
        <v>596</v>
      </c>
      <c r="G18941" s="67" t="s">
        <v>597</v>
      </c>
      <c r="H18941" s="68" t="s">
        <v>363</v>
      </c>
      <c r="I18941" s="69">
        <v>20</v>
      </c>
      <c r="J18941" s="69">
        <v>20</v>
      </c>
      <c r="K18941" s="91"/>
      <c r="L18941" s="91"/>
    </row>
    <row r="18942" spans="2:12" x14ac:dyDescent="0.25">
      <c r="B18942" s="67" t="s">
        <v>554</v>
      </c>
      <c r="C18942" s="67" t="s">
        <v>555</v>
      </c>
      <c r="D18942" s="68" t="s">
        <v>387</v>
      </c>
      <c r="E18942" s="67" t="s">
        <v>388</v>
      </c>
      <c r="F18942" s="68" t="s">
        <v>596</v>
      </c>
      <c r="G18942" s="67" t="s">
        <v>597</v>
      </c>
      <c r="H18942" s="68" t="s">
        <v>363</v>
      </c>
      <c r="I18942" s="69">
        <v>0</v>
      </c>
      <c r="J18942" s="69">
        <v>18</v>
      </c>
      <c r="K18942" s="91"/>
      <c r="L18942" s="91"/>
    </row>
    <row r="18943" spans="2:12" x14ac:dyDescent="0.25">
      <c r="B18943" s="67" t="s">
        <v>554</v>
      </c>
      <c r="C18943" s="67" t="s">
        <v>555</v>
      </c>
      <c r="D18943" s="68" t="s">
        <v>387</v>
      </c>
      <c r="E18943" s="67" t="s">
        <v>388</v>
      </c>
      <c r="F18943" s="68" t="s">
        <v>598</v>
      </c>
      <c r="G18943" s="67" t="s">
        <v>599</v>
      </c>
      <c r="H18943" s="68" t="s">
        <v>363</v>
      </c>
      <c r="I18943" s="69">
        <v>0</v>
      </c>
      <c r="J18943" s="69">
        <v>0</v>
      </c>
      <c r="K18943" s="91"/>
      <c r="L18943" s="91"/>
    </row>
    <row r="18944" spans="2:12" x14ac:dyDescent="0.25">
      <c r="B18944" s="67" t="s">
        <v>554</v>
      </c>
      <c r="C18944" s="67" t="s">
        <v>555</v>
      </c>
      <c r="D18944" s="68" t="s">
        <v>387</v>
      </c>
      <c r="E18944" s="67" t="s">
        <v>388</v>
      </c>
      <c r="F18944" s="68" t="s">
        <v>598</v>
      </c>
      <c r="G18944" s="67" t="s">
        <v>599</v>
      </c>
      <c r="H18944" s="68" t="s">
        <v>362</v>
      </c>
      <c r="I18944" s="69">
        <v>0</v>
      </c>
      <c r="J18944" s="69">
        <v>0</v>
      </c>
      <c r="K18944" s="91"/>
      <c r="L18944" s="91"/>
    </row>
    <row r="18945" spans="2:12" x14ac:dyDescent="0.25">
      <c r="B18945" s="67" t="s">
        <v>554</v>
      </c>
      <c r="C18945" s="67" t="s">
        <v>555</v>
      </c>
      <c r="D18945" s="68" t="s">
        <v>387</v>
      </c>
      <c r="E18945" s="67" t="s">
        <v>388</v>
      </c>
      <c r="F18945" s="68" t="s">
        <v>598</v>
      </c>
      <c r="G18945" s="67" t="s">
        <v>599</v>
      </c>
      <c r="H18945" s="68" t="s">
        <v>362</v>
      </c>
      <c r="I18945" s="69">
        <v>44</v>
      </c>
      <c r="J18945" s="69">
        <v>37</v>
      </c>
      <c r="K18945" s="91"/>
      <c r="L18945" s="91"/>
    </row>
    <row r="18946" spans="2:12" x14ac:dyDescent="0.25">
      <c r="B18946" s="67" t="s">
        <v>554</v>
      </c>
      <c r="C18946" s="67" t="s">
        <v>555</v>
      </c>
      <c r="D18946" s="68" t="s">
        <v>387</v>
      </c>
      <c r="E18946" s="67" t="s">
        <v>388</v>
      </c>
      <c r="F18946" s="68" t="s">
        <v>598</v>
      </c>
      <c r="G18946" s="67" t="s">
        <v>599</v>
      </c>
      <c r="H18946" s="68" t="s">
        <v>363</v>
      </c>
      <c r="I18946" s="69">
        <v>19</v>
      </c>
      <c r="J18946" s="69">
        <v>65</v>
      </c>
      <c r="K18946" s="91"/>
      <c r="L18946" s="91"/>
    </row>
    <row r="18947" spans="2:12" x14ac:dyDescent="0.25">
      <c r="B18947" s="67" t="s">
        <v>554</v>
      </c>
      <c r="C18947" s="67" t="s">
        <v>555</v>
      </c>
      <c r="D18947" s="68" t="s">
        <v>387</v>
      </c>
      <c r="E18947" s="67" t="s">
        <v>388</v>
      </c>
      <c r="F18947" s="68" t="s">
        <v>598</v>
      </c>
      <c r="G18947" s="67" t="s">
        <v>599</v>
      </c>
      <c r="H18947" s="68" t="s">
        <v>364</v>
      </c>
      <c r="I18947" s="69">
        <v>88</v>
      </c>
      <c r="J18947" s="69">
        <v>59</v>
      </c>
      <c r="K18947" s="91"/>
      <c r="L18947" s="91"/>
    </row>
    <row r="18948" spans="2:12" x14ac:dyDescent="0.25">
      <c r="B18948" s="67" t="s">
        <v>554</v>
      </c>
      <c r="C18948" s="67" t="s">
        <v>555</v>
      </c>
      <c r="D18948" s="68" t="s">
        <v>387</v>
      </c>
      <c r="E18948" s="67" t="s">
        <v>388</v>
      </c>
      <c r="F18948" s="68" t="s">
        <v>598</v>
      </c>
      <c r="G18948" s="67" t="s">
        <v>599</v>
      </c>
      <c r="H18948" s="68" t="s">
        <v>362</v>
      </c>
      <c r="I18948" s="69">
        <v>110</v>
      </c>
      <c r="J18948" s="69">
        <v>181</v>
      </c>
      <c r="K18948" s="91"/>
      <c r="L18948" s="91"/>
    </row>
    <row r="18949" spans="2:12" x14ac:dyDescent="0.25">
      <c r="B18949" s="67" t="s">
        <v>554</v>
      </c>
      <c r="C18949" s="67" t="s">
        <v>555</v>
      </c>
      <c r="D18949" s="68" t="s">
        <v>387</v>
      </c>
      <c r="E18949" s="67" t="s">
        <v>388</v>
      </c>
      <c r="F18949" s="68" t="s">
        <v>598</v>
      </c>
      <c r="G18949" s="67" t="s">
        <v>599</v>
      </c>
      <c r="H18949" s="68" t="s">
        <v>363</v>
      </c>
      <c r="I18949" s="69">
        <v>138</v>
      </c>
      <c r="J18949" s="69">
        <v>125</v>
      </c>
      <c r="K18949" s="91"/>
      <c r="L18949" s="91"/>
    </row>
    <row r="18950" spans="2:12" x14ac:dyDescent="0.25">
      <c r="B18950" s="67" t="s">
        <v>554</v>
      </c>
      <c r="C18950" s="67" t="s">
        <v>555</v>
      </c>
      <c r="D18950" s="68" t="s">
        <v>387</v>
      </c>
      <c r="E18950" s="67" t="s">
        <v>388</v>
      </c>
      <c r="F18950" s="68" t="s">
        <v>598</v>
      </c>
      <c r="G18950" s="67" t="s">
        <v>599</v>
      </c>
      <c r="H18950" s="68" t="s">
        <v>364</v>
      </c>
      <c r="I18950" s="69">
        <v>28</v>
      </c>
      <c r="J18950" s="69">
        <v>32</v>
      </c>
      <c r="K18950" s="91"/>
      <c r="L18950" s="91"/>
    </row>
    <row r="18951" spans="2:12" x14ac:dyDescent="0.25">
      <c r="B18951" s="67" t="s">
        <v>554</v>
      </c>
      <c r="C18951" s="67" t="s">
        <v>555</v>
      </c>
      <c r="D18951" s="68" t="s">
        <v>387</v>
      </c>
      <c r="E18951" s="67" t="s">
        <v>388</v>
      </c>
      <c r="F18951" s="68" t="s">
        <v>598</v>
      </c>
      <c r="G18951" s="67" t="s">
        <v>599</v>
      </c>
      <c r="H18951" s="68" t="s">
        <v>363</v>
      </c>
      <c r="I18951" s="69">
        <v>0</v>
      </c>
      <c r="J18951" s="69">
        <v>0</v>
      </c>
      <c r="K18951" s="91"/>
      <c r="L18951" s="91"/>
    </row>
    <row r="18952" spans="2:12" x14ac:dyDescent="0.25">
      <c r="B18952" s="67" t="s">
        <v>554</v>
      </c>
      <c r="C18952" s="67" t="s">
        <v>555</v>
      </c>
      <c r="D18952" s="68" t="s">
        <v>387</v>
      </c>
      <c r="E18952" s="67" t="s">
        <v>388</v>
      </c>
      <c r="F18952" s="68" t="s">
        <v>598</v>
      </c>
      <c r="G18952" s="67" t="s">
        <v>599</v>
      </c>
      <c r="H18952" s="68" t="s">
        <v>362</v>
      </c>
      <c r="I18952" s="69">
        <v>0</v>
      </c>
      <c r="J18952" s="69">
        <v>0</v>
      </c>
      <c r="K18952" s="91"/>
      <c r="L18952" s="91"/>
    </row>
    <row r="18953" spans="2:12" x14ac:dyDescent="0.25">
      <c r="B18953" s="67" t="s">
        <v>554</v>
      </c>
      <c r="C18953" s="67" t="s">
        <v>555</v>
      </c>
      <c r="D18953" s="68" t="s">
        <v>387</v>
      </c>
      <c r="E18953" s="67" t="s">
        <v>388</v>
      </c>
      <c r="F18953" s="68" t="s">
        <v>598</v>
      </c>
      <c r="G18953" s="67" t="s">
        <v>599</v>
      </c>
      <c r="H18953" s="68" t="s">
        <v>363</v>
      </c>
      <c r="I18953" s="69">
        <v>10</v>
      </c>
      <c r="J18953" s="69">
        <v>28</v>
      </c>
      <c r="K18953" s="91"/>
      <c r="L18953" s="91"/>
    </row>
    <row r="18954" spans="2:12" x14ac:dyDescent="0.25">
      <c r="B18954" s="67" t="s">
        <v>554</v>
      </c>
      <c r="C18954" s="67" t="s">
        <v>555</v>
      </c>
      <c r="D18954" s="68" t="s">
        <v>387</v>
      </c>
      <c r="E18954" s="67" t="s">
        <v>388</v>
      </c>
      <c r="F18954" s="68" t="s">
        <v>598</v>
      </c>
      <c r="G18954" s="67" t="s">
        <v>599</v>
      </c>
      <c r="H18954" s="68" t="s">
        <v>363</v>
      </c>
      <c r="I18954" s="69">
        <v>3</v>
      </c>
      <c r="J18954" s="69">
        <v>4</v>
      </c>
      <c r="K18954" s="91"/>
      <c r="L18954" s="91"/>
    </row>
    <row r="18955" spans="2:12" x14ac:dyDescent="0.25">
      <c r="B18955" s="67" t="s">
        <v>554</v>
      </c>
      <c r="C18955" s="67" t="s">
        <v>555</v>
      </c>
      <c r="D18955" s="68" t="s">
        <v>387</v>
      </c>
      <c r="E18955" s="67" t="s">
        <v>388</v>
      </c>
      <c r="F18955" s="68" t="s">
        <v>598</v>
      </c>
      <c r="G18955" s="67" t="s">
        <v>599</v>
      </c>
      <c r="H18955" s="68" t="s">
        <v>362</v>
      </c>
      <c r="I18955" s="69">
        <v>30</v>
      </c>
      <c r="J18955" s="69">
        <v>93</v>
      </c>
      <c r="K18955" s="91"/>
      <c r="L18955" s="91"/>
    </row>
    <row r="18956" spans="2:12" x14ac:dyDescent="0.25">
      <c r="B18956" s="67" t="s">
        <v>554</v>
      </c>
      <c r="C18956" s="67" t="s">
        <v>555</v>
      </c>
      <c r="D18956" s="68" t="s">
        <v>387</v>
      </c>
      <c r="E18956" s="67" t="s">
        <v>388</v>
      </c>
      <c r="F18956" s="68" t="s">
        <v>598</v>
      </c>
      <c r="G18956" s="67" t="s">
        <v>599</v>
      </c>
      <c r="H18956" s="68" t="s">
        <v>363</v>
      </c>
      <c r="I18956" s="69">
        <v>79</v>
      </c>
      <c r="J18956" s="69">
        <v>215</v>
      </c>
      <c r="K18956" s="91"/>
      <c r="L18956" s="91"/>
    </row>
    <row r="18957" spans="2:12" x14ac:dyDescent="0.25">
      <c r="B18957" s="67" t="s">
        <v>554</v>
      </c>
      <c r="C18957" s="67" t="s">
        <v>555</v>
      </c>
      <c r="D18957" s="68" t="s">
        <v>387</v>
      </c>
      <c r="E18957" s="67" t="s">
        <v>388</v>
      </c>
      <c r="F18957" s="68" t="s">
        <v>598</v>
      </c>
      <c r="G18957" s="67" t="s">
        <v>599</v>
      </c>
      <c r="H18957" s="68" t="s">
        <v>364</v>
      </c>
      <c r="I18957" s="69">
        <v>70</v>
      </c>
      <c r="J18957" s="69">
        <v>89</v>
      </c>
      <c r="K18957" s="91"/>
      <c r="L18957" s="91"/>
    </row>
    <row r="18958" spans="2:12" x14ac:dyDescent="0.25">
      <c r="B18958" s="67" t="s">
        <v>554</v>
      </c>
      <c r="C18958" s="67" t="s">
        <v>555</v>
      </c>
      <c r="D18958" s="68" t="s">
        <v>387</v>
      </c>
      <c r="E18958" s="67" t="s">
        <v>388</v>
      </c>
      <c r="F18958" s="68" t="s">
        <v>598</v>
      </c>
      <c r="G18958" s="67" t="s">
        <v>599</v>
      </c>
      <c r="H18958" s="68" t="s">
        <v>362</v>
      </c>
      <c r="I18958" s="69">
        <v>0</v>
      </c>
      <c r="J18958" s="69">
        <v>0</v>
      </c>
      <c r="K18958" s="91"/>
      <c r="L18958" s="91"/>
    </row>
    <row r="18959" spans="2:12" x14ac:dyDescent="0.25">
      <c r="B18959" s="67" t="s">
        <v>554</v>
      </c>
      <c r="C18959" s="67" t="s">
        <v>555</v>
      </c>
      <c r="D18959" s="68" t="s">
        <v>387</v>
      </c>
      <c r="E18959" s="67" t="s">
        <v>388</v>
      </c>
      <c r="F18959" s="68" t="s">
        <v>598</v>
      </c>
      <c r="G18959" s="67" t="s">
        <v>599</v>
      </c>
      <c r="H18959" s="68" t="s">
        <v>364</v>
      </c>
      <c r="I18959" s="69">
        <v>0</v>
      </c>
      <c r="J18959" s="69">
        <v>0</v>
      </c>
      <c r="K18959" s="91"/>
      <c r="L18959" s="91"/>
    </row>
    <row r="18960" spans="2:12" x14ac:dyDescent="0.25">
      <c r="B18960" s="67" t="s">
        <v>554</v>
      </c>
      <c r="C18960" s="67" t="s">
        <v>555</v>
      </c>
      <c r="D18960" s="68" t="s">
        <v>387</v>
      </c>
      <c r="E18960" s="67" t="s">
        <v>388</v>
      </c>
      <c r="F18960" s="68" t="s">
        <v>598</v>
      </c>
      <c r="G18960" s="67" t="s">
        <v>599</v>
      </c>
      <c r="H18960" s="68" t="s">
        <v>362</v>
      </c>
      <c r="I18960" s="69">
        <v>0</v>
      </c>
      <c r="J18960" s="69">
        <v>0</v>
      </c>
      <c r="K18960" s="91"/>
      <c r="L18960" s="91"/>
    </row>
    <row r="18961" spans="2:12" x14ac:dyDescent="0.25">
      <c r="B18961" s="67" t="s">
        <v>554</v>
      </c>
      <c r="C18961" s="67" t="s">
        <v>555</v>
      </c>
      <c r="D18961" s="68" t="s">
        <v>387</v>
      </c>
      <c r="E18961" s="67" t="s">
        <v>388</v>
      </c>
      <c r="F18961" s="68" t="s">
        <v>598</v>
      </c>
      <c r="G18961" s="67" t="s">
        <v>599</v>
      </c>
      <c r="H18961" s="68" t="s">
        <v>363</v>
      </c>
      <c r="I18961" s="69">
        <v>0</v>
      </c>
      <c r="J18961" s="69">
        <v>0</v>
      </c>
      <c r="K18961" s="91"/>
      <c r="L18961" s="91"/>
    </row>
    <row r="18962" spans="2:12" x14ac:dyDescent="0.25">
      <c r="B18962" s="67" t="s">
        <v>554</v>
      </c>
      <c r="C18962" s="67" t="s">
        <v>555</v>
      </c>
      <c r="D18962" s="68" t="s">
        <v>387</v>
      </c>
      <c r="E18962" s="67" t="s">
        <v>388</v>
      </c>
      <c r="F18962" s="68" t="s">
        <v>598</v>
      </c>
      <c r="G18962" s="67" t="s">
        <v>599</v>
      </c>
      <c r="H18962" s="68" t="s">
        <v>364</v>
      </c>
      <c r="I18962" s="69">
        <v>2</v>
      </c>
      <c r="J18962" s="69">
        <v>4</v>
      </c>
      <c r="K18962" s="91"/>
      <c r="L18962" s="91"/>
    </row>
    <row r="18963" spans="2:12" x14ac:dyDescent="0.25">
      <c r="B18963" s="67" t="s">
        <v>554</v>
      </c>
      <c r="C18963" s="67" t="s">
        <v>555</v>
      </c>
      <c r="D18963" s="68" t="s">
        <v>387</v>
      </c>
      <c r="E18963" s="67" t="s">
        <v>388</v>
      </c>
      <c r="F18963" s="68" t="s">
        <v>598</v>
      </c>
      <c r="G18963" s="67" t="s">
        <v>599</v>
      </c>
      <c r="H18963" s="68" t="s">
        <v>363</v>
      </c>
      <c r="I18963" s="69">
        <v>0</v>
      </c>
      <c r="J18963" s="69">
        <v>0</v>
      </c>
      <c r="K18963" s="91"/>
      <c r="L18963" s="91"/>
    </row>
    <row r="18964" spans="2:12" x14ac:dyDescent="0.25">
      <c r="B18964" s="67" t="s">
        <v>554</v>
      </c>
      <c r="C18964" s="67" t="s">
        <v>555</v>
      </c>
      <c r="D18964" s="68" t="s">
        <v>387</v>
      </c>
      <c r="E18964" s="67" t="s">
        <v>388</v>
      </c>
      <c r="F18964" s="68" t="s">
        <v>598</v>
      </c>
      <c r="G18964" s="67" t="s">
        <v>599</v>
      </c>
      <c r="H18964" s="68" t="s">
        <v>362</v>
      </c>
      <c r="I18964" s="69">
        <v>4</v>
      </c>
      <c r="J18964" s="69">
        <v>5</v>
      </c>
      <c r="K18964" s="91"/>
      <c r="L18964" s="91"/>
    </row>
    <row r="18965" spans="2:12" x14ac:dyDescent="0.25">
      <c r="B18965" s="67" t="s">
        <v>554</v>
      </c>
      <c r="C18965" s="67" t="s">
        <v>555</v>
      </c>
      <c r="D18965" s="68" t="s">
        <v>387</v>
      </c>
      <c r="E18965" s="67" t="s">
        <v>388</v>
      </c>
      <c r="F18965" s="68" t="s">
        <v>598</v>
      </c>
      <c r="G18965" s="67" t="s">
        <v>599</v>
      </c>
      <c r="H18965" s="68" t="s">
        <v>363</v>
      </c>
      <c r="I18965" s="69">
        <v>8</v>
      </c>
      <c r="J18965" s="69">
        <v>29</v>
      </c>
      <c r="K18965" s="91"/>
      <c r="L18965" s="91"/>
    </row>
    <row r="18966" spans="2:12" x14ac:dyDescent="0.25">
      <c r="B18966" s="67" t="s">
        <v>554</v>
      </c>
      <c r="C18966" s="67" t="s">
        <v>555</v>
      </c>
      <c r="D18966" s="68" t="s">
        <v>387</v>
      </c>
      <c r="E18966" s="67" t="s">
        <v>388</v>
      </c>
      <c r="F18966" s="68" t="s">
        <v>598</v>
      </c>
      <c r="G18966" s="67" t="s">
        <v>599</v>
      </c>
      <c r="H18966" s="68" t="s">
        <v>364</v>
      </c>
      <c r="I18966" s="69">
        <v>16</v>
      </c>
      <c r="J18966" s="69">
        <v>24</v>
      </c>
      <c r="K18966" s="91"/>
      <c r="L18966" s="91"/>
    </row>
    <row r="18967" spans="2:12" x14ac:dyDescent="0.25">
      <c r="B18967" s="67" t="s">
        <v>554</v>
      </c>
      <c r="C18967" s="67" t="s">
        <v>555</v>
      </c>
      <c r="D18967" s="68" t="s">
        <v>387</v>
      </c>
      <c r="E18967" s="67" t="s">
        <v>388</v>
      </c>
      <c r="F18967" s="68" t="s">
        <v>598</v>
      </c>
      <c r="G18967" s="67" t="s">
        <v>599</v>
      </c>
      <c r="H18967" s="68" t="s">
        <v>363</v>
      </c>
      <c r="I18967" s="69">
        <v>0</v>
      </c>
      <c r="J18967" s="69">
        <v>0</v>
      </c>
      <c r="K18967" s="91"/>
      <c r="L18967" s="91"/>
    </row>
    <row r="18968" spans="2:12" x14ac:dyDescent="0.25">
      <c r="B18968" s="67" t="s">
        <v>554</v>
      </c>
      <c r="C18968" s="67" t="s">
        <v>555</v>
      </c>
      <c r="D18968" s="68" t="s">
        <v>387</v>
      </c>
      <c r="E18968" s="67" t="s">
        <v>388</v>
      </c>
      <c r="F18968" s="68" t="s">
        <v>598</v>
      </c>
      <c r="G18968" s="67" t="s">
        <v>599</v>
      </c>
      <c r="H18968" s="68" t="s">
        <v>362</v>
      </c>
      <c r="I18968" s="69">
        <v>0</v>
      </c>
      <c r="J18968" s="69">
        <v>0</v>
      </c>
      <c r="K18968" s="91"/>
      <c r="L18968" s="91"/>
    </row>
    <row r="18969" spans="2:12" x14ac:dyDescent="0.25">
      <c r="B18969" s="67" t="s">
        <v>554</v>
      </c>
      <c r="C18969" s="67" t="s">
        <v>555</v>
      </c>
      <c r="D18969" s="68" t="s">
        <v>387</v>
      </c>
      <c r="E18969" s="67" t="s">
        <v>388</v>
      </c>
      <c r="F18969" s="68" t="s">
        <v>598</v>
      </c>
      <c r="G18969" s="67" t="s">
        <v>599</v>
      </c>
      <c r="H18969" s="68" t="s">
        <v>362</v>
      </c>
      <c r="I18969" s="69">
        <v>0</v>
      </c>
      <c r="J18969" s="69">
        <v>0</v>
      </c>
      <c r="K18969" s="91"/>
      <c r="L18969" s="91"/>
    </row>
    <row r="18970" spans="2:12" x14ac:dyDescent="0.25">
      <c r="B18970" s="67" t="s">
        <v>554</v>
      </c>
      <c r="C18970" s="67" t="s">
        <v>555</v>
      </c>
      <c r="D18970" s="68" t="s">
        <v>387</v>
      </c>
      <c r="E18970" s="67" t="s">
        <v>388</v>
      </c>
      <c r="F18970" s="68" t="s">
        <v>598</v>
      </c>
      <c r="G18970" s="67" t="s">
        <v>599</v>
      </c>
      <c r="H18970" s="68" t="s">
        <v>363</v>
      </c>
      <c r="I18970" s="69">
        <v>40</v>
      </c>
      <c r="J18970" s="69">
        <v>0</v>
      </c>
      <c r="K18970" s="91"/>
      <c r="L18970" s="91"/>
    </row>
    <row r="18971" spans="2:12" x14ac:dyDescent="0.25">
      <c r="B18971" s="67" t="s">
        <v>554</v>
      </c>
      <c r="C18971" s="67" t="s">
        <v>555</v>
      </c>
      <c r="D18971" s="68" t="s">
        <v>387</v>
      </c>
      <c r="E18971" s="67" t="s">
        <v>388</v>
      </c>
      <c r="F18971" s="68" t="s">
        <v>598</v>
      </c>
      <c r="G18971" s="67" t="s">
        <v>599</v>
      </c>
      <c r="H18971" s="68" t="s">
        <v>364</v>
      </c>
      <c r="I18971" s="69">
        <v>0</v>
      </c>
      <c r="J18971" s="69">
        <v>0</v>
      </c>
      <c r="K18971" s="91"/>
      <c r="L18971" s="91"/>
    </row>
    <row r="18972" spans="2:12" x14ac:dyDescent="0.25">
      <c r="B18972" s="67" t="s">
        <v>554</v>
      </c>
      <c r="C18972" s="67" t="s">
        <v>555</v>
      </c>
      <c r="D18972" s="68" t="s">
        <v>387</v>
      </c>
      <c r="E18972" s="67" t="s">
        <v>388</v>
      </c>
      <c r="F18972" s="68" t="s">
        <v>598</v>
      </c>
      <c r="G18972" s="67" t="s">
        <v>599</v>
      </c>
      <c r="H18972" s="68" t="s">
        <v>363</v>
      </c>
      <c r="I18972" s="69">
        <v>14</v>
      </c>
      <c r="J18972" s="69">
        <v>30</v>
      </c>
      <c r="K18972" s="91"/>
      <c r="L18972" s="91"/>
    </row>
    <row r="18973" spans="2:12" x14ac:dyDescent="0.25">
      <c r="B18973" s="67" t="s">
        <v>554</v>
      </c>
      <c r="C18973" s="67" t="s">
        <v>555</v>
      </c>
      <c r="D18973" s="68" t="s">
        <v>387</v>
      </c>
      <c r="E18973" s="67" t="s">
        <v>388</v>
      </c>
      <c r="F18973" s="68" t="s">
        <v>598</v>
      </c>
      <c r="G18973" s="67" t="s">
        <v>599</v>
      </c>
      <c r="H18973" s="68" t="s">
        <v>362</v>
      </c>
      <c r="I18973" s="69">
        <v>161.85</v>
      </c>
      <c r="J18973" s="69">
        <v>317.85000000000002</v>
      </c>
      <c r="K18973" s="91"/>
      <c r="L18973" s="91"/>
    </row>
    <row r="18974" spans="2:12" x14ac:dyDescent="0.25">
      <c r="B18974" s="67" t="s">
        <v>554</v>
      </c>
      <c r="C18974" s="67" t="s">
        <v>555</v>
      </c>
      <c r="D18974" s="68" t="s">
        <v>387</v>
      </c>
      <c r="E18974" s="67" t="s">
        <v>388</v>
      </c>
      <c r="F18974" s="68" t="s">
        <v>598</v>
      </c>
      <c r="G18974" s="67" t="s">
        <v>599</v>
      </c>
      <c r="H18974" s="68" t="s">
        <v>363</v>
      </c>
      <c r="I18974" s="69">
        <v>2362.1</v>
      </c>
      <c r="J18974" s="69">
        <v>3227.9</v>
      </c>
      <c r="K18974" s="91"/>
      <c r="L18974" s="91"/>
    </row>
    <row r="18975" spans="2:12" x14ac:dyDescent="0.25">
      <c r="B18975" s="67" t="s">
        <v>554</v>
      </c>
      <c r="C18975" s="67" t="s">
        <v>555</v>
      </c>
      <c r="D18975" s="68" t="s">
        <v>387</v>
      </c>
      <c r="E18975" s="67" t="s">
        <v>388</v>
      </c>
      <c r="F18975" s="68" t="s">
        <v>598</v>
      </c>
      <c r="G18975" s="67" t="s">
        <v>599</v>
      </c>
      <c r="H18975" s="68" t="s">
        <v>364</v>
      </c>
      <c r="I18975" s="69">
        <v>934.05</v>
      </c>
      <c r="J18975" s="69">
        <v>1338.35</v>
      </c>
      <c r="K18975" s="91"/>
      <c r="L18975" s="91"/>
    </row>
    <row r="18976" spans="2:12" x14ac:dyDescent="0.25">
      <c r="B18976" s="67" t="s">
        <v>554</v>
      </c>
      <c r="C18976" s="67" t="s">
        <v>555</v>
      </c>
      <c r="D18976" s="68" t="s">
        <v>387</v>
      </c>
      <c r="E18976" s="67" t="s">
        <v>388</v>
      </c>
      <c r="F18976" s="68" t="s">
        <v>598</v>
      </c>
      <c r="G18976" s="67" t="s">
        <v>599</v>
      </c>
      <c r="H18976" s="68" t="s">
        <v>363</v>
      </c>
      <c r="I18976" s="69">
        <v>0</v>
      </c>
      <c r="J18976" s="69">
        <v>0</v>
      </c>
      <c r="K18976" s="91"/>
      <c r="L18976" s="91"/>
    </row>
    <row r="18977" spans="2:12" x14ac:dyDescent="0.25">
      <c r="B18977" s="67" t="s">
        <v>554</v>
      </c>
      <c r="C18977" s="67" t="s">
        <v>555</v>
      </c>
      <c r="D18977" s="68" t="s">
        <v>387</v>
      </c>
      <c r="E18977" s="67" t="s">
        <v>388</v>
      </c>
      <c r="F18977" s="68" t="s">
        <v>598</v>
      </c>
      <c r="G18977" s="67" t="s">
        <v>599</v>
      </c>
      <c r="H18977" s="68" t="s">
        <v>364</v>
      </c>
      <c r="I18977" s="69">
        <v>0</v>
      </c>
      <c r="J18977" s="69">
        <v>0</v>
      </c>
      <c r="K18977" s="91"/>
      <c r="L18977" s="91"/>
    </row>
    <row r="18978" spans="2:12" x14ac:dyDescent="0.25">
      <c r="B18978" s="67" t="s">
        <v>554</v>
      </c>
      <c r="C18978" s="67" t="s">
        <v>555</v>
      </c>
      <c r="D18978" s="68" t="s">
        <v>387</v>
      </c>
      <c r="E18978" s="67" t="s">
        <v>388</v>
      </c>
      <c r="F18978" s="68" t="s">
        <v>598</v>
      </c>
      <c r="G18978" s="67" t="s">
        <v>599</v>
      </c>
      <c r="H18978" s="68" t="s">
        <v>362</v>
      </c>
      <c r="I18978" s="69">
        <v>20</v>
      </c>
      <c r="J18978" s="69">
        <v>55</v>
      </c>
      <c r="K18978" s="91"/>
      <c r="L18978" s="91"/>
    </row>
    <row r="18979" spans="2:12" x14ac:dyDescent="0.25">
      <c r="B18979" s="67" t="s">
        <v>554</v>
      </c>
      <c r="C18979" s="67" t="s">
        <v>555</v>
      </c>
      <c r="D18979" s="68" t="s">
        <v>387</v>
      </c>
      <c r="E18979" s="67" t="s">
        <v>388</v>
      </c>
      <c r="F18979" s="68" t="s">
        <v>598</v>
      </c>
      <c r="G18979" s="67" t="s">
        <v>599</v>
      </c>
      <c r="H18979" s="68" t="s">
        <v>363</v>
      </c>
      <c r="I18979" s="69">
        <v>36</v>
      </c>
      <c r="J18979" s="69">
        <v>0</v>
      </c>
      <c r="K18979" s="91"/>
      <c r="L18979" s="91"/>
    </row>
    <row r="18980" spans="2:12" x14ac:dyDescent="0.25">
      <c r="B18980" s="67" t="s">
        <v>554</v>
      </c>
      <c r="C18980" s="67" t="s">
        <v>555</v>
      </c>
      <c r="D18980" s="68" t="s">
        <v>387</v>
      </c>
      <c r="E18980" s="67" t="s">
        <v>388</v>
      </c>
      <c r="F18980" s="68" t="s">
        <v>598</v>
      </c>
      <c r="G18980" s="67" t="s">
        <v>599</v>
      </c>
      <c r="H18980" s="68" t="s">
        <v>364</v>
      </c>
      <c r="I18980" s="69">
        <v>0</v>
      </c>
      <c r="J18980" s="69">
        <v>-40</v>
      </c>
      <c r="K18980" s="91"/>
      <c r="L18980" s="91"/>
    </row>
    <row r="18981" spans="2:12" x14ac:dyDescent="0.25">
      <c r="B18981" s="67" t="s">
        <v>554</v>
      </c>
      <c r="C18981" s="67" t="s">
        <v>555</v>
      </c>
      <c r="D18981" s="68" t="s">
        <v>387</v>
      </c>
      <c r="E18981" s="67" t="s">
        <v>388</v>
      </c>
      <c r="F18981" s="68" t="s">
        <v>598</v>
      </c>
      <c r="G18981" s="67" t="s">
        <v>599</v>
      </c>
      <c r="H18981" s="68" t="s">
        <v>362</v>
      </c>
      <c r="I18981" s="69">
        <v>10</v>
      </c>
      <c r="J18981" s="69">
        <v>0</v>
      </c>
      <c r="K18981" s="91"/>
      <c r="L18981" s="91"/>
    </row>
    <row r="18982" spans="2:12" x14ac:dyDescent="0.25">
      <c r="B18982" s="67" t="s">
        <v>554</v>
      </c>
      <c r="C18982" s="67" t="s">
        <v>555</v>
      </c>
      <c r="D18982" s="68" t="s">
        <v>387</v>
      </c>
      <c r="E18982" s="67" t="s">
        <v>388</v>
      </c>
      <c r="F18982" s="68" t="s">
        <v>598</v>
      </c>
      <c r="G18982" s="67" t="s">
        <v>599</v>
      </c>
      <c r="H18982" s="68" t="s">
        <v>363</v>
      </c>
      <c r="I18982" s="69">
        <v>38</v>
      </c>
      <c r="J18982" s="69">
        <v>32</v>
      </c>
      <c r="K18982" s="91"/>
      <c r="L18982" s="91"/>
    </row>
    <row r="18983" spans="2:12" x14ac:dyDescent="0.25">
      <c r="B18983" s="67" t="s">
        <v>554</v>
      </c>
      <c r="C18983" s="67" t="s">
        <v>555</v>
      </c>
      <c r="D18983" s="68" t="s">
        <v>387</v>
      </c>
      <c r="E18983" s="67" t="s">
        <v>388</v>
      </c>
      <c r="F18983" s="68" t="s">
        <v>598</v>
      </c>
      <c r="G18983" s="67" t="s">
        <v>599</v>
      </c>
      <c r="H18983" s="68" t="s">
        <v>364</v>
      </c>
      <c r="I18983" s="69">
        <v>5</v>
      </c>
      <c r="J18983" s="69">
        <v>10</v>
      </c>
      <c r="K18983" s="91"/>
      <c r="L18983" s="91"/>
    </row>
    <row r="18984" spans="2:12" x14ac:dyDescent="0.25">
      <c r="B18984" s="67" t="s">
        <v>554</v>
      </c>
      <c r="C18984" s="67" t="s">
        <v>555</v>
      </c>
      <c r="D18984" s="68" t="s">
        <v>387</v>
      </c>
      <c r="E18984" s="67" t="s">
        <v>388</v>
      </c>
      <c r="F18984" s="68" t="s">
        <v>598</v>
      </c>
      <c r="G18984" s="67" t="s">
        <v>599</v>
      </c>
      <c r="H18984" s="68" t="s">
        <v>362</v>
      </c>
      <c r="I18984" s="69">
        <v>87</v>
      </c>
      <c r="J18984" s="69">
        <v>76</v>
      </c>
      <c r="K18984" s="91"/>
      <c r="L18984" s="91"/>
    </row>
    <row r="18985" spans="2:12" x14ac:dyDescent="0.25">
      <c r="B18985" s="67" t="s">
        <v>554</v>
      </c>
      <c r="C18985" s="67" t="s">
        <v>555</v>
      </c>
      <c r="D18985" s="68" t="s">
        <v>387</v>
      </c>
      <c r="E18985" s="67" t="s">
        <v>388</v>
      </c>
      <c r="F18985" s="68" t="s">
        <v>598</v>
      </c>
      <c r="G18985" s="67" t="s">
        <v>599</v>
      </c>
      <c r="H18985" s="68" t="s">
        <v>363</v>
      </c>
      <c r="I18985" s="69">
        <v>115</v>
      </c>
      <c r="J18985" s="69">
        <v>92</v>
      </c>
      <c r="K18985" s="91"/>
      <c r="L18985" s="91"/>
    </row>
    <row r="18986" spans="2:12" x14ac:dyDescent="0.25">
      <c r="B18986" s="67" t="s">
        <v>554</v>
      </c>
      <c r="C18986" s="67" t="s">
        <v>555</v>
      </c>
      <c r="D18986" s="68" t="s">
        <v>387</v>
      </c>
      <c r="E18986" s="67" t="s">
        <v>388</v>
      </c>
      <c r="F18986" s="68" t="s">
        <v>598</v>
      </c>
      <c r="G18986" s="67" t="s">
        <v>599</v>
      </c>
      <c r="H18986" s="68" t="s">
        <v>364</v>
      </c>
      <c r="I18986" s="69">
        <v>133</v>
      </c>
      <c r="J18986" s="69">
        <v>214</v>
      </c>
      <c r="K18986" s="91"/>
      <c r="L18986" s="91"/>
    </row>
    <row r="18987" spans="2:12" x14ac:dyDescent="0.25">
      <c r="B18987" s="67" t="s">
        <v>554</v>
      </c>
      <c r="C18987" s="67" t="s">
        <v>555</v>
      </c>
      <c r="D18987" s="68" t="s">
        <v>387</v>
      </c>
      <c r="E18987" s="67" t="s">
        <v>388</v>
      </c>
      <c r="F18987" s="68" t="s">
        <v>598</v>
      </c>
      <c r="G18987" s="67" t="s">
        <v>599</v>
      </c>
      <c r="H18987" s="68" t="s">
        <v>362</v>
      </c>
      <c r="I18987" s="69">
        <v>66</v>
      </c>
      <c r="J18987" s="69">
        <v>86</v>
      </c>
      <c r="K18987" s="91"/>
      <c r="L18987" s="91"/>
    </row>
    <row r="18988" spans="2:12" x14ac:dyDescent="0.25">
      <c r="B18988" s="67" t="s">
        <v>554</v>
      </c>
      <c r="C18988" s="67" t="s">
        <v>555</v>
      </c>
      <c r="D18988" s="68" t="s">
        <v>387</v>
      </c>
      <c r="E18988" s="67" t="s">
        <v>388</v>
      </c>
      <c r="F18988" s="68" t="s">
        <v>598</v>
      </c>
      <c r="G18988" s="67" t="s">
        <v>599</v>
      </c>
      <c r="H18988" s="68" t="s">
        <v>363</v>
      </c>
      <c r="I18988" s="69">
        <v>8</v>
      </c>
      <c r="J18988" s="69">
        <v>84</v>
      </c>
      <c r="K18988" s="91"/>
      <c r="L18988" s="91"/>
    </row>
    <row r="18989" spans="2:12" x14ac:dyDescent="0.25">
      <c r="B18989" s="67" t="s">
        <v>554</v>
      </c>
      <c r="C18989" s="67" t="s">
        <v>555</v>
      </c>
      <c r="D18989" s="68" t="s">
        <v>387</v>
      </c>
      <c r="E18989" s="67" t="s">
        <v>388</v>
      </c>
      <c r="F18989" s="68" t="s">
        <v>598</v>
      </c>
      <c r="G18989" s="67" t="s">
        <v>599</v>
      </c>
      <c r="H18989" s="68" t="s">
        <v>364</v>
      </c>
      <c r="I18989" s="69">
        <v>0</v>
      </c>
      <c r="J18989" s="69">
        <v>72</v>
      </c>
      <c r="K18989" s="91"/>
      <c r="L18989" s="91"/>
    </row>
    <row r="18990" spans="2:12" x14ac:dyDescent="0.25">
      <c r="B18990" s="67" t="s">
        <v>554</v>
      </c>
      <c r="C18990" s="67" t="s">
        <v>555</v>
      </c>
      <c r="D18990" s="68" t="s">
        <v>387</v>
      </c>
      <c r="E18990" s="67" t="s">
        <v>388</v>
      </c>
      <c r="F18990" s="68" t="s">
        <v>598</v>
      </c>
      <c r="G18990" s="67" t="s">
        <v>599</v>
      </c>
      <c r="H18990" s="68" t="s">
        <v>362</v>
      </c>
      <c r="I18990" s="69">
        <v>0</v>
      </c>
      <c r="J18990" s="69">
        <v>0</v>
      </c>
      <c r="K18990" s="91"/>
      <c r="L18990" s="91"/>
    </row>
    <row r="18991" spans="2:12" x14ac:dyDescent="0.25">
      <c r="B18991" s="67" t="s">
        <v>554</v>
      </c>
      <c r="C18991" s="67" t="s">
        <v>555</v>
      </c>
      <c r="D18991" s="68" t="s">
        <v>387</v>
      </c>
      <c r="E18991" s="67" t="s">
        <v>388</v>
      </c>
      <c r="F18991" s="68" t="s">
        <v>598</v>
      </c>
      <c r="G18991" s="67" t="s">
        <v>599</v>
      </c>
      <c r="H18991" s="68" t="s">
        <v>362</v>
      </c>
      <c r="I18991" s="69">
        <v>0.309</v>
      </c>
      <c r="J18991" s="69">
        <v>0.20599999999999999</v>
      </c>
      <c r="K18991" s="91"/>
      <c r="L18991" s="91"/>
    </row>
    <row r="18992" spans="2:12" x14ac:dyDescent="0.25">
      <c r="B18992" s="67" t="s">
        <v>554</v>
      </c>
      <c r="C18992" s="67" t="s">
        <v>555</v>
      </c>
      <c r="D18992" s="68" t="s">
        <v>387</v>
      </c>
      <c r="E18992" s="67" t="s">
        <v>388</v>
      </c>
      <c r="F18992" s="68" t="s">
        <v>598</v>
      </c>
      <c r="G18992" s="67" t="s">
        <v>599</v>
      </c>
      <c r="H18992" s="68" t="s">
        <v>363</v>
      </c>
      <c r="I18992" s="69">
        <v>0.39140000000000003</v>
      </c>
      <c r="J18992" s="69">
        <v>0.55620000000000003</v>
      </c>
      <c r="K18992" s="91"/>
      <c r="L18992" s="91"/>
    </row>
    <row r="18993" spans="2:12" x14ac:dyDescent="0.25">
      <c r="B18993" s="67" t="s">
        <v>554</v>
      </c>
      <c r="C18993" s="67" t="s">
        <v>555</v>
      </c>
      <c r="D18993" s="68" t="s">
        <v>387</v>
      </c>
      <c r="E18993" s="67" t="s">
        <v>388</v>
      </c>
      <c r="F18993" s="68" t="s">
        <v>598</v>
      </c>
      <c r="G18993" s="67" t="s">
        <v>599</v>
      </c>
      <c r="H18993" s="68" t="s">
        <v>364</v>
      </c>
      <c r="I18993" s="69">
        <v>0.45319999999999999</v>
      </c>
      <c r="J18993" s="69">
        <v>0.28839999999999999</v>
      </c>
      <c r="K18993" s="91"/>
      <c r="L18993" s="91"/>
    </row>
    <row r="18994" spans="2:12" x14ac:dyDescent="0.25">
      <c r="B18994" s="67" t="s">
        <v>554</v>
      </c>
      <c r="C18994" s="67" t="s">
        <v>555</v>
      </c>
      <c r="D18994" s="68" t="s">
        <v>387</v>
      </c>
      <c r="E18994" s="67" t="s">
        <v>388</v>
      </c>
      <c r="F18994" s="68" t="s">
        <v>598</v>
      </c>
      <c r="G18994" s="67" t="s">
        <v>599</v>
      </c>
      <c r="H18994" s="68" t="s">
        <v>363</v>
      </c>
      <c r="I18994" s="69">
        <v>0</v>
      </c>
      <c r="J18994" s="69">
        <v>16</v>
      </c>
      <c r="K18994" s="91"/>
      <c r="L18994" s="91"/>
    </row>
    <row r="18995" spans="2:12" x14ac:dyDescent="0.25">
      <c r="B18995" s="67" t="s">
        <v>554</v>
      </c>
      <c r="C18995" s="67" t="s">
        <v>555</v>
      </c>
      <c r="D18995" s="68" t="s">
        <v>387</v>
      </c>
      <c r="E18995" s="67" t="s">
        <v>388</v>
      </c>
      <c r="F18995" s="68" t="s">
        <v>598</v>
      </c>
      <c r="G18995" s="67" t="s">
        <v>599</v>
      </c>
      <c r="H18995" s="68" t="s">
        <v>363</v>
      </c>
      <c r="I18995" s="69">
        <v>-5</v>
      </c>
      <c r="J18995" s="69">
        <v>0</v>
      </c>
      <c r="K18995" s="91"/>
      <c r="L18995" s="91"/>
    </row>
    <row r="18996" spans="2:12" x14ac:dyDescent="0.25">
      <c r="B18996" s="67" t="s">
        <v>554</v>
      </c>
      <c r="C18996" s="67" t="s">
        <v>555</v>
      </c>
      <c r="D18996" s="68" t="s">
        <v>387</v>
      </c>
      <c r="E18996" s="67" t="s">
        <v>388</v>
      </c>
      <c r="F18996" s="68" t="s">
        <v>598</v>
      </c>
      <c r="G18996" s="67" t="s">
        <v>599</v>
      </c>
      <c r="H18996" s="68" t="s">
        <v>362</v>
      </c>
      <c r="I18996" s="69">
        <v>0</v>
      </c>
      <c r="J18996" s="69">
        <v>0</v>
      </c>
      <c r="K18996" s="91"/>
      <c r="L18996" s="91"/>
    </row>
    <row r="18997" spans="2:12" x14ac:dyDescent="0.25">
      <c r="B18997" s="67" t="s">
        <v>554</v>
      </c>
      <c r="C18997" s="67" t="s">
        <v>555</v>
      </c>
      <c r="D18997" s="68" t="s">
        <v>387</v>
      </c>
      <c r="E18997" s="67" t="s">
        <v>388</v>
      </c>
      <c r="F18997" s="68" t="s">
        <v>598</v>
      </c>
      <c r="G18997" s="67" t="s">
        <v>599</v>
      </c>
      <c r="H18997" s="68" t="s">
        <v>363</v>
      </c>
      <c r="I18997" s="69">
        <v>39</v>
      </c>
      <c r="J18997" s="69">
        <v>49</v>
      </c>
      <c r="K18997" s="91"/>
      <c r="L18997" s="91"/>
    </row>
    <row r="18998" spans="2:12" x14ac:dyDescent="0.25">
      <c r="B18998" s="67" t="s">
        <v>554</v>
      </c>
      <c r="C18998" s="67" t="s">
        <v>555</v>
      </c>
      <c r="D18998" s="68" t="s">
        <v>387</v>
      </c>
      <c r="E18998" s="67" t="s">
        <v>388</v>
      </c>
      <c r="F18998" s="68" t="s">
        <v>598</v>
      </c>
      <c r="G18998" s="67" t="s">
        <v>599</v>
      </c>
      <c r="H18998" s="68" t="s">
        <v>364</v>
      </c>
      <c r="I18998" s="69">
        <v>12</v>
      </c>
      <c r="J18998" s="69">
        <v>12</v>
      </c>
      <c r="K18998" s="91"/>
      <c r="L18998" s="91"/>
    </row>
    <row r="18999" spans="2:12" x14ac:dyDescent="0.25">
      <c r="B18999" s="67" t="s">
        <v>554</v>
      </c>
      <c r="C18999" s="67" t="s">
        <v>555</v>
      </c>
      <c r="D18999" s="68" t="s">
        <v>387</v>
      </c>
      <c r="E18999" s="67" t="s">
        <v>388</v>
      </c>
      <c r="F18999" s="68" t="s">
        <v>598</v>
      </c>
      <c r="G18999" s="67" t="s">
        <v>599</v>
      </c>
      <c r="H18999" s="68" t="s">
        <v>363</v>
      </c>
      <c r="I18999" s="69">
        <v>0</v>
      </c>
      <c r="J18999" s="69">
        <v>0</v>
      </c>
      <c r="K18999" s="91"/>
      <c r="L18999" s="91"/>
    </row>
    <row r="19000" spans="2:12" x14ac:dyDescent="0.25">
      <c r="B19000" s="67" t="s">
        <v>554</v>
      </c>
      <c r="C19000" s="67" t="s">
        <v>555</v>
      </c>
      <c r="D19000" s="68" t="s">
        <v>387</v>
      </c>
      <c r="E19000" s="67" t="s">
        <v>388</v>
      </c>
      <c r="F19000" s="68" t="s">
        <v>598</v>
      </c>
      <c r="G19000" s="67" t="s">
        <v>599</v>
      </c>
      <c r="H19000" s="68" t="s">
        <v>364</v>
      </c>
      <c r="I19000" s="69">
        <v>0</v>
      </c>
      <c r="J19000" s="69">
        <v>0</v>
      </c>
      <c r="K19000" s="91"/>
      <c r="L19000" s="91"/>
    </row>
    <row r="19001" spans="2:12" x14ac:dyDescent="0.25">
      <c r="B19001" s="67" t="s">
        <v>554</v>
      </c>
      <c r="C19001" s="67" t="s">
        <v>555</v>
      </c>
      <c r="D19001" s="68" t="s">
        <v>387</v>
      </c>
      <c r="E19001" s="67" t="s">
        <v>388</v>
      </c>
      <c r="F19001" s="68" t="s">
        <v>598</v>
      </c>
      <c r="G19001" s="67" t="s">
        <v>599</v>
      </c>
      <c r="H19001" s="68" t="s">
        <v>362</v>
      </c>
      <c r="I19001" s="69">
        <v>66</v>
      </c>
      <c r="J19001" s="69">
        <v>21</v>
      </c>
      <c r="K19001" s="91"/>
      <c r="L19001" s="91"/>
    </row>
    <row r="19002" spans="2:12" x14ac:dyDescent="0.25">
      <c r="B19002" s="67" t="s">
        <v>554</v>
      </c>
      <c r="C19002" s="67" t="s">
        <v>555</v>
      </c>
      <c r="D19002" s="68" t="s">
        <v>387</v>
      </c>
      <c r="E19002" s="67" t="s">
        <v>388</v>
      </c>
      <c r="F19002" s="68" t="s">
        <v>598</v>
      </c>
      <c r="G19002" s="67" t="s">
        <v>599</v>
      </c>
      <c r="H19002" s="68" t="s">
        <v>363</v>
      </c>
      <c r="I19002" s="69">
        <v>60</v>
      </c>
      <c r="J19002" s="69">
        <v>102</v>
      </c>
      <c r="K19002" s="91"/>
      <c r="L19002" s="91"/>
    </row>
    <row r="19003" spans="2:12" x14ac:dyDescent="0.25">
      <c r="B19003" s="67" t="s">
        <v>554</v>
      </c>
      <c r="C19003" s="67" t="s">
        <v>555</v>
      </c>
      <c r="D19003" s="68" t="s">
        <v>387</v>
      </c>
      <c r="E19003" s="67" t="s">
        <v>388</v>
      </c>
      <c r="F19003" s="68" t="s">
        <v>598</v>
      </c>
      <c r="G19003" s="67" t="s">
        <v>599</v>
      </c>
      <c r="H19003" s="68" t="s">
        <v>364</v>
      </c>
      <c r="I19003" s="69">
        <v>28</v>
      </c>
      <c r="J19003" s="69">
        <v>25</v>
      </c>
      <c r="K19003" s="91"/>
      <c r="L19003" s="91"/>
    </row>
    <row r="19004" spans="2:12" x14ac:dyDescent="0.25">
      <c r="B19004" s="67" t="s">
        <v>554</v>
      </c>
      <c r="C19004" s="67" t="s">
        <v>555</v>
      </c>
      <c r="D19004" s="68" t="s">
        <v>387</v>
      </c>
      <c r="E19004" s="67" t="s">
        <v>388</v>
      </c>
      <c r="F19004" s="68" t="s">
        <v>598</v>
      </c>
      <c r="G19004" s="67" t="s">
        <v>599</v>
      </c>
      <c r="H19004" s="68" t="s">
        <v>362</v>
      </c>
      <c r="I19004" s="69">
        <v>26</v>
      </c>
      <c r="J19004" s="69">
        <v>16</v>
      </c>
      <c r="K19004" s="91"/>
      <c r="L19004" s="91"/>
    </row>
    <row r="19005" spans="2:12" x14ac:dyDescent="0.25">
      <c r="B19005" s="67" t="s">
        <v>554</v>
      </c>
      <c r="C19005" s="67" t="s">
        <v>555</v>
      </c>
      <c r="D19005" s="68" t="s">
        <v>387</v>
      </c>
      <c r="E19005" s="67" t="s">
        <v>388</v>
      </c>
      <c r="F19005" s="68" t="s">
        <v>598</v>
      </c>
      <c r="G19005" s="67" t="s">
        <v>599</v>
      </c>
      <c r="H19005" s="68" t="s">
        <v>363</v>
      </c>
      <c r="I19005" s="69">
        <v>0</v>
      </c>
      <c r="J19005" s="69">
        <v>0</v>
      </c>
      <c r="K19005" s="91"/>
      <c r="L19005" s="91"/>
    </row>
    <row r="19006" spans="2:12" x14ac:dyDescent="0.25">
      <c r="B19006" s="67" t="s">
        <v>554</v>
      </c>
      <c r="C19006" s="67" t="s">
        <v>555</v>
      </c>
      <c r="D19006" s="68" t="s">
        <v>387</v>
      </c>
      <c r="E19006" s="67" t="s">
        <v>388</v>
      </c>
      <c r="F19006" s="68" t="s">
        <v>598</v>
      </c>
      <c r="G19006" s="67" t="s">
        <v>599</v>
      </c>
      <c r="H19006" s="68" t="s">
        <v>364</v>
      </c>
      <c r="I19006" s="69">
        <v>20</v>
      </c>
      <c r="J19006" s="69">
        <v>50</v>
      </c>
      <c r="K19006" s="91"/>
      <c r="L19006" s="91"/>
    </row>
    <row r="19007" spans="2:12" x14ac:dyDescent="0.25">
      <c r="B19007" s="67" t="s">
        <v>554</v>
      </c>
      <c r="C19007" s="67" t="s">
        <v>555</v>
      </c>
      <c r="D19007" s="68" t="s">
        <v>387</v>
      </c>
      <c r="E19007" s="67" t="s">
        <v>388</v>
      </c>
      <c r="F19007" s="68" t="s">
        <v>598</v>
      </c>
      <c r="G19007" s="67" t="s">
        <v>599</v>
      </c>
      <c r="H19007" s="68" t="s">
        <v>362</v>
      </c>
      <c r="I19007" s="69">
        <v>0</v>
      </c>
      <c r="J19007" s="69">
        <v>20</v>
      </c>
      <c r="K19007" s="91"/>
      <c r="L19007" s="91"/>
    </row>
    <row r="19008" spans="2:12" x14ac:dyDescent="0.25">
      <c r="B19008" s="67" t="s">
        <v>554</v>
      </c>
      <c r="C19008" s="67" t="s">
        <v>555</v>
      </c>
      <c r="D19008" s="68" t="s">
        <v>387</v>
      </c>
      <c r="E19008" s="67" t="s">
        <v>388</v>
      </c>
      <c r="F19008" s="68" t="s">
        <v>598</v>
      </c>
      <c r="G19008" s="67" t="s">
        <v>599</v>
      </c>
      <c r="H19008" s="68" t="s">
        <v>363</v>
      </c>
      <c r="I19008" s="69">
        <v>0</v>
      </c>
      <c r="J19008" s="69">
        <v>10</v>
      </c>
      <c r="K19008" s="91"/>
      <c r="L19008" s="91"/>
    </row>
    <row r="19009" spans="2:12" x14ac:dyDescent="0.25">
      <c r="B19009" s="67" t="s">
        <v>554</v>
      </c>
      <c r="C19009" s="67" t="s">
        <v>555</v>
      </c>
      <c r="D19009" s="68" t="s">
        <v>387</v>
      </c>
      <c r="E19009" s="67" t="s">
        <v>388</v>
      </c>
      <c r="F19009" s="68" t="s">
        <v>598</v>
      </c>
      <c r="G19009" s="67" t="s">
        <v>599</v>
      </c>
      <c r="H19009" s="68" t="s">
        <v>364</v>
      </c>
      <c r="I19009" s="69">
        <v>0</v>
      </c>
      <c r="J19009" s="69">
        <v>8</v>
      </c>
      <c r="K19009" s="91"/>
      <c r="L19009" s="91"/>
    </row>
    <row r="19010" spans="2:12" x14ac:dyDescent="0.25">
      <c r="B19010" s="67" t="s">
        <v>554</v>
      </c>
      <c r="C19010" s="67" t="s">
        <v>555</v>
      </c>
      <c r="D19010" s="68" t="s">
        <v>387</v>
      </c>
      <c r="E19010" s="67" t="s">
        <v>388</v>
      </c>
      <c r="F19010" s="68" t="s">
        <v>598</v>
      </c>
      <c r="G19010" s="67" t="s">
        <v>599</v>
      </c>
      <c r="H19010" s="68" t="s">
        <v>362</v>
      </c>
      <c r="I19010" s="69">
        <v>83</v>
      </c>
      <c r="J19010" s="69">
        <v>18</v>
      </c>
      <c r="K19010" s="91"/>
      <c r="L19010" s="91"/>
    </row>
    <row r="19011" spans="2:12" x14ac:dyDescent="0.25">
      <c r="B19011" s="67" t="s">
        <v>554</v>
      </c>
      <c r="C19011" s="67" t="s">
        <v>555</v>
      </c>
      <c r="D19011" s="68" t="s">
        <v>387</v>
      </c>
      <c r="E19011" s="67" t="s">
        <v>388</v>
      </c>
      <c r="F19011" s="68" t="s">
        <v>598</v>
      </c>
      <c r="G19011" s="67" t="s">
        <v>599</v>
      </c>
      <c r="H19011" s="68" t="s">
        <v>363</v>
      </c>
      <c r="I19011" s="69">
        <v>58</v>
      </c>
      <c r="J19011" s="69">
        <v>66</v>
      </c>
      <c r="K19011" s="91"/>
      <c r="L19011" s="91"/>
    </row>
    <row r="19012" spans="2:12" x14ac:dyDescent="0.25">
      <c r="B19012" s="67" t="s">
        <v>554</v>
      </c>
      <c r="C19012" s="67" t="s">
        <v>555</v>
      </c>
      <c r="D19012" s="68" t="s">
        <v>387</v>
      </c>
      <c r="E19012" s="67" t="s">
        <v>388</v>
      </c>
      <c r="F19012" s="68" t="s">
        <v>598</v>
      </c>
      <c r="G19012" s="67" t="s">
        <v>599</v>
      </c>
      <c r="H19012" s="68" t="s">
        <v>364</v>
      </c>
      <c r="I19012" s="69">
        <v>40</v>
      </c>
      <c r="J19012" s="69">
        <v>30</v>
      </c>
      <c r="K19012" s="91"/>
      <c r="L19012" s="91"/>
    </row>
    <row r="19013" spans="2:12" x14ac:dyDescent="0.25">
      <c r="B19013" s="67" t="s">
        <v>554</v>
      </c>
      <c r="C19013" s="67" t="s">
        <v>555</v>
      </c>
      <c r="D19013" s="68" t="s">
        <v>387</v>
      </c>
      <c r="E19013" s="67" t="s">
        <v>388</v>
      </c>
      <c r="F19013" s="68" t="s">
        <v>598</v>
      </c>
      <c r="G19013" s="67" t="s">
        <v>599</v>
      </c>
      <c r="H19013" s="68" t="s">
        <v>362</v>
      </c>
      <c r="I19013" s="69">
        <v>21</v>
      </c>
      <c r="J19013" s="69">
        <v>48</v>
      </c>
      <c r="K19013" s="91"/>
      <c r="L19013" s="91"/>
    </row>
    <row r="19014" spans="2:12" x14ac:dyDescent="0.25">
      <c r="B19014" s="67" t="s">
        <v>554</v>
      </c>
      <c r="C19014" s="67" t="s">
        <v>555</v>
      </c>
      <c r="D19014" s="68" t="s">
        <v>387</v>
      </c>
      <c r="E19014" s="67" t="s">
        <v>388</v>
      </c>
      <c r="F19014" s="68" t="s">
        <v>598</v>
      </c>
      <c r="G19014" s="67" t="s">
        <v>599</v>
      </c>
      <c r="H19014" s="68" t="s">
        <v>363</v>
      </c>
      <c r="I19014" s="69">
        <v>75</v>
      </c>
      <c r="J19014" s="69">
        <v>79</v>
      </c>
      <c r="K19014" s="91"/>
      <c r="L19014" s="91"/>
    </row>
    <row r="19015" spans="2:12" x14ac:dyDescent="0.25">
      <c r="B19015" s="67" t="s">
        <v>554</v>
      </c>
      <c r="C19015" s="67" t="s">
        <v>555</v>
      </c>
      <c r="D19015" s="68" t="s">
        <v>387</v>
      </c>
      <c r="E19015" s="67" t="s">
        <v>388</v>
      </c>
      <c r="F19015" s="68" t="s">
        <v>598</v>
      </c>
      <c r="G19015" s="67" t="s">
        <v>599</v>
      </c>
      <c r="H19015" s="68" t="s">
        <v>364</v>
      </c>
      <c r="I19015" s="69">
        <v>44</v>
      </c>
      <c r="J19015" s="69">
        <v>30</v>
      </c>
      <c r="K19015" s="91"/>
      <c r="L19015" s="91"/>
    </row>
    <row r="19016" spans="2:12" x14ac:dyDescent="0.25">
      <c r="B19016" s="67" t="s">
        <v>554</v>
      </c>
      <c r="C19016" s="67" t="s">
        <v>555</v>
      </c>
      <c r="D19016" s="68" t="s">
        <v>387</v>
      </c>
      <c r="E19016" s="67" t="s">
        <v>388</v>
      </c>
      <c r="F19016" s="68" t="s">
        <v>598</v>
      </c>
      <c r="G19016" s="67" t="s">
        <v>599</v>
      </c>
      <c r="H19016" s="68" t="s">
        <v>363</v>
      </c>
      <c r="I19016" s="69">
        <v>0</v>
      </c>
      <c r="J19016" s="69">
        <v>28</v>
      </c>
      <c r="K19016" s="91"/>
      <c r="L19016" s="91"/>
    </row>
    <row r="19017" spans="2:12" x14ac:dyDescent="0.25">
      <c r="B19017" s="67" t="s">
        <v>554</v>
      </c>
      <c r="C19017" s="67" t="s">
        <v>555</v>
      </c>
      <c r="D19017" s="68" t="s">
        <v>387</v>
      </c>
      <c r="E19017" s="67" t="s">
        <v>388</v>
      </c>
      <c r="F19017" s="68" t="s">
        <v>598</v>
      </c>
      <c r="G19017" s="67" t="s">
        <v>599</v>
      </c>
      <c r="H19017" s="68" t="s">
        <v>362</v>
      </c>
      <c r="I19017" s="69">
        <v>0</v>
      </c>
      <c r="J19017" s="69">
        <v>0</v>
      </c>
      <c r="K19017" s="91"/>
      <c r="L19017" s="91"/>
    </row>
    <row r="19018" spans="2:12" x14ac:dyDescent="0.25">
      <c r="B19018" s="67" t="s">
        <v>554</v>
      </c>
      <c r="C19018" s="67" t="s">
        <v>555</v>
      </c>
      <c r="D19018" s="68" t="s">
        <v>387</v>
      </c>
      <c r="E19018" s="67" t="s">
        <v>388</v>
      </c>
      <c r="F19018" s="68" t="s">
        <v>598</v>
      </c>
      <c r="G19018" s="67" t="s">
        <v>599</v>
      </c>
      <c r="H19018" s="68" t="s">
        <v>363</v>
      </c>
      <c r="I19018" s="69">
        <v>0.3296</v>
      </c>
      <c r="J19018" s="69">
        <v>8.2400000000000001E-2</v>
      </c>
      <c r="K19018" s="91"/>
      <c r="L19018" s="91"/>
    </row>
    <row r="19019" spans="2:12" x14ac:dyDescent="0.25">
      <c r="B19019" s="67" t="s">
        <v>554</v>
      </c>
      <c r="C19019" s="67" t="s">
        <v>555</v>
      </c>
      <c r="D19019" s="68" t="s">
        <v>387</v>
      </c>
      <c r="E19019" s="67" t="s">
        <v>388</v>
      </c>
      <c r="F19019" s="68" t="s">
        <v>598</v>
      </c>
      <c r="G19019" s="67" t="s">
        <v>599</v>
      </c>
      <c r="H19019" s="68" t="s">
        <v>364</v>
      </c>
      <c r="I19019" s="69">
        <v>0</v>
      </c>
      <c r="J19019" s="69">
        <v>0</v>
      </c>
      <c r="K19019" s="91"/>
      <c r="L19019" s="91"/>
    </row>
    <row r="19020" spans="2:12" x14ac:dyDescent="0.25">
      <c r="B19020" s="67" t="s">
        <v>554</v>
      </c>
      <c r="C19020" s="67" t="s">
        <v>555</v>
      </c>
      <c r="D19020" s="68" t="s">
        <v>387</v>
      </c>
      <c r="E19020" s="67" t="s">
        <v>388</v>
      </c>
      <c r="F19020" s="68" t="s">
        <v>598</v>
      </c>
      <c r="G19020" s="67" t="s">
        <v>599</v>
      </c>
      <c r="H19020" s="68" t="s">
        <v>362</v>
      </c>
      <c r="I19020" s="69">
        <v>19</v>
      </c>
      <c r="J19020" s="69">
        <v>39</v>
      </c>
      <c r="K19020" s="91"/>
      <c r="L19020" s="91"/>
    </row>
    <row r="19021" spans="2:12" x14ac:dyDescent="0.25">
      <c r="B19021" s="67" t="s">
        <v>554</v>
      </c>
      <c r="C19021" s="67" t="s">
        <v>555</v>
      </c>
      <c r="D19021" s="68" t="s">
        <v>387</v>
      </c>
      <c r="E19021" s="67" t="s">
        <v>388</v>
      </c>
      <c r="F19021" s="68" t="s">
        <v>598</v>
      </c>
      <c r="G19021" s="67" t="s">
        <v>599</v>
      </c>
      <c r="H19021" s="68" t="s">
        <v>363</v>
      </c>
      <c r="I19021" s="69">
        <v>29</v>
      </c>
      <c r="J19021" s="69">
        <v>26</v>
      </c>
      <c r="K19021" s="91"/>
      <c r="L19021" s="91"/>
    </row>
    <row r="19022" spans="2:12" x14ac:dyDescent="0.25">
      <c r="B19022" s="67" t="s">
        <v>554</v>
      </c>
      <c r="C19022" s="67" t="s">
        <v>555</v>
      </c>
      <c r="D19022" s="68" t="s">
        <v>387</v>
      </c>
      <c r="E19022" s="67" t="s">
        <v>388</v>
      </c>
      <c r="F19022" s="68" t="s">
        <v>598</v>
      </c>
      <c r="G19022" s="67" t="s">
        <v>599</v>
      </c>
      <c r="H19022" s="68" t="s">
        <v>364</v>
      </c>
      <c r="I19022" s="69">
        <v>20</v>
      </c>
      <c r="J19022" s="69">
        <v>38</v>
      </c>
      <c r="K19022" s="91"/>
      <c r="L19022" s="91"/>
    </row>
    <row r="19023" spans="2:12" x14ac:dyDescent="0.25">
      <c r="B19023" s="67" t="s">
        <v>554</v>
      </c>
      <c r="C19023" s="67" t="s">
        <v>555</v>
      </c>
      <c r="D19023" s="68" t="s">
        <v>387</v>
      </c>
      <c r="E19023" s="67" t="s">
        <v>388</v>
      </c>
      <c r="F19023" s="68" t="s">
        <v>598</v>
      </c>
      <c r="G19023" s="67" t="s">
        <v>599</v>
      </c>
      <c r="H19023" s="68" t="s">
        <v>363</v>
      </c>
      <c r="I19023" s="69">
        <v>0</v>
      </c>
      <c r="J19023" s="69">
        <v>12</v>
      </c>
      <c r="K19023" s="91"/>
      <c r="L19023" s="91"/>
    </row>
    <row r="19024" spans="2:12" x14ac:dyDescent="0.25">
      <c r="B19024" s="67" t="s">
        <v>554</v>
      </c>
      <c r="C19024" s="67" t="s">
        <v>555</v>
      </c>
      <c r="D19024" s="68" t="s">
        <v>387</v>
      </c>
      <c r="E19024" s="67" t="s">
        <v>388</v>
      </c>
      <c r="F19024" s="68" t="s">
        <v>598</v>
      </c>
      <c r="G19024" s="67" t="s">
        <v>599</v>
      </c>
      <c r="H19024" s="68" t="s">
        <v>364</v>
      </c>
      <c r="I19024" s="69">
        <v>0</v>
      </c>
      <c r="J19024" s="69">
        <v>0</v>
      </c>
      <c r="K19024" s="91"/>
      <c r="L19024" s="91"/>
    </row>
    <row r="19025" spans="2:12" x14ac:dyDescent="0.25">
      <c r="B19025" s="67" t="s">
        <v>554</v>
      </c>
      <c r="C19025" s="67" t="s">
        <v>555</v>
      </c>
      <c r="D19025" s="68" t="s">
        <v>387</v>
      </c>
      <c r="E19025" s="67" t="s">
        <v>388</v>
      </c>
      <c r="F19025" s="68" t="s">
        <v>598</v>
      </c>
      <c r="G19025" s="67" t="s">
        <v>599</v>
      </c>
      <c r="H19025" s="68" t="s">
        <v>362</v>
      </c>
      <c r="I19025" s="69">
        <v>0</v>
      </c>
      <c r="J19025" s="69">
        <v>0</v>
      </c>
      <c r="K19025" s="91"/>
      <c r="L19025" s="91"/>
    </row>
    <row r="19026" spans="2:12" x14ac:dyDescent="0.25">
      <c r="B19026" s="67" t="s">
        <v>554</v>
      </c>
      <c r="C19026" s="67" t="s">
        <v>555</v>
      </c>
      <c r="D19026" s="68" t="s">
        <v>387</v>
      </c>
      <c r="E19026" s="67" t="s">
        <v>388</v>
      </c>
      <c r="F19026" s="68" t="s">
        <v>598</v>
      </c>
      <c r="G19026" s="67" t="s">
        <v>599</v>
      </c>
      <c r="H19026" s="68" t="s">
        <v>363</v>
      </c>
      <c r="I19026" s="69">
        <v>0</v>
      </c>
      <c r="J19026" s="69">
        <v>0</v>
      </c>
      <c r="K19026" s="91"/>
      <c r="L19026" s="91"/>
    </row>
    <row r="19027" spans="2:12" x14ac:dyDescent="0.25">
      <c r="B19027" s="67" t="s">
        <v>554</v>
      </c>
      <c r="C19027" s="67" t="s">
        <v>555</v>
      </c>
      <c r="D19027" s="68" t="s">
        <v>387</v>
      </c>
      <c r="E19027" s="67" t="s">
        <v>388</v>
      </c>
      <c r="F19027" s="68" t="s">
        <v>598</v>
      </c>
      <c r="G19027" s="67" t="s">
        <v>599</v>
      </c>
      <c r="H19027" s="68" t="s">
        <v>364</v>
      </c>
      <c r="I19027" s="69">
        <v>0</v>
      </c>
      <c r="J19027" s="69">
        <v>0</v>
      </c>
      <c r="K19027" s="91"/>
      <c r="L19027" s="91"/>
    </row>
    <row r="19028" spans="2:12" x14ac:dyDescent="0.25">
      <c r="B19028" s="67" t="s">
        <v>554</v>
      </c>
      <c r="C19028" s="67" t="s">
        <v>555</v>
      </c>
      <c r="D19028" s="68" t="s">
        <v>387</v>
      </c>
      <c r="E19028" s="67" t="s">
        <v>388</v>
      </c>
      <c r="F19028" s="68" t="s">
        <v>598</v>
      </c>
      <c r="G19028" s="67" t="s">
        <v>599</v>
      </c>
      <c r="H19028" s="68" t="s">
        <v>362</v>
      </c>
      <c r="I19028" s="69">
        <v>0</v>
      </c>
      <c r="J19028" s="69">
        <v>10</v>
      </c>
      <c r="K19028" s="91"/>
      <c r="L19028" s="91"/>
    </row>
    <row r="19029" spans="2:12" x14ac:dyDescent="0.25">
      <c r="B19029" s="67" t="s">
        <v>554</v>
      </c>
      <c r="C19029" s="67" t="s">
        <v>555</v>
      </c>
      <c r="D19029" s="68" t="s">
        <v>387</v>
      </c>
      <c r="E19029" s="67" t="s">
        <v>388</v>
      </c>
      <c r="F19029" s="68" t="s">
        <v>598</v>
      </c>
      <c r="G19029" s="67" t="s">
        <v>599</v>
      </c>
      <c r="H19029" s="68" t="s">
        <v>362</v>
      </c>
      <c r="I19029" s="69">
        <v>0</v>
      </c>
      <c r="J19029" s="69">
        <v>0</v>
      </c>
      <c r="K19029" s="91"/>
      <c r="L19029" s="91"/>
    </row>
    <row r="19030" spans="2:12" x14ac:dyDescent="0.25">
      <c r="B19030" s="67" t="s">
        <v>554</v>
      </c>
      <c r="C19030" s="67" t="s">
        <v>555</v>
      </c>
      <c r="D19030" s="68" t="s">
        <v>387</v>
      </c>
      <c r="E19030" s="67" t="s">
        <v>388</v>
      </c>
      <c r="F19030" s="68" t="s">
        <v>598</v>
      </c>
      <c r="G19030" s="67" t="s">
        <v>599</v>
      </c>
      <c r="H19030" s="68" t="s">
        <v>363</v>
      </c>
      <c r="I19030" s="69">
        <v>0</v>
      </c>
      <c r="J19030" s="69">
        <v>0</v>
      </c>
      <c r="K19030" s="91"/>
      <c r="L19030" s="91"/>
    </row>
    <row r="19031" spans="2:12" x14ac:dyDescent="0.25">
      <c r="B19031" s="67" t="s">
        <v>554</v>
      </c>
      <c r="C19031" s="67" t="s">
        <v>555</v>
      </c>
      <c r="D19031" s="68" t="s">
        <v>387</v>
      </c>
      <c r="E19031" s="67" t="s">
        <v>388</v>
      </c>
      <c r="F19031" s="68" t="s">
        <v>598</v>
      </c>
      <c r="G19031" s="67" t="s">
        <v>599</v>
      </c>
      <c r="H19031" s="68" t="s">
        <v>364</v>
      </c>
      <c r="I19031" s="69">
        <v>0</v>
      </c>
      <c r="J19031" s="69">
        <v>0</v>
      </c>
      <c r="K19031" s="91"/>
      <c r="L19031" s="91"/>
    </row>
    <row r="19032" spans="2:12" x14ac:dyDescent="0.25">
      <c r="B19032" s="67" t="s">
        <v>554</v>
      </c>
      <c r="C19032" s="67" t="s">
        <v>555</v>
      </c>
      <c r="D19032" s="68" t="s">
        <v>387</v>
      </c>
      <c r="E19032" s="67" t="s">
        <v>388</v>
      </c>
      <c r="F19032" s="68" t="s">
        <v>598</v>
      </c>
      <c r="G19032" s="67" t="s">
        <v>599</v>
      </c>
      <c r="H19032" s="68" t="s">
        <v>362</v>
      </c>
      <c r="I19032" s="69">
        <v>65</v>
      </c>
      <c r="J19032" s="69">
        <v>29</v>
      </c>
      <c r="K19032" s="91"/>
      <c r="L19032" s="91"/>
    </row>
    <row r="19033" spans="2:12" x14ac:dyDescent="0.25">
      <c r="B19033" s="67" t="s">
        <v>554</v>
      </c>
      <c r="C19033" s="67" t="s">
        <v>555</v>
      </c>
      <c r="D19033" s="68" t="s">
        <v>387</v>
      </c>
      <c r="E19033" s="67" t="s">
        <v>388</v>
      </c>
      <c r="F19033" s="68" t="s">
        <v>598</v>
      </c>
      <c r="G19033" s="67" t="s">
        <v>599</v>
      </c>
      <c r="H19033" s="68" t="s">
        <v>363</v>
      </c>
      <c r="I19033" s="69">
        <v>37</v>
      </c>
      <c r="J19033" s="69">
        <v>22</v>
      </c>
      <c r="K19033" s="91"/>
      <c r="L19033" s="91"/>
    </row>
    <row r="19034" spans="2:12" x14ac:dyDescent="0.25">
      <c r="B19034" s="67" t="s">
        <v>554</v>
      </c>
      <c r="C19034" s="67" t="s">
        <v>555</v>
      </c>
      <c r="D19034" s="68" t="s">
        <v>387</v>
      </c>
      <c r="E19034" s="67" t="s">
        <v>388</v>
      </c>
      <c r="F19034" s="68" t="s">
        <v>598</v>
      </c>
      <c r="G19034" s="67" t="s">
        <v>599</v>
      </c>
      <c r="H19034" s="68" t="s">
        <v>362</v>
      </c>
      <c r="I19034" s="69">
        <v>5</v>
      </c>
      <c r="J19034" s="69">
        <v>27</v>
      </c>
      <c r="K19034" s="91"/>
      <c r="L19034" s="91"/>
    </row>
    <row r="19035" spans="2:12" x14ac:dyDescent="0.25">
      <c r="B19035" s="67" t="s">
        <v>554</v>
      </c>
      <c r="C19035" s="67" t="s">
        <v>555</v>
      </c>
      <c r="D19035" s="68" t="s">
        <v>387</v>
      </c>
      <c r="E19035" s="67" t="s">
        <v>388</v>
      </c>
      <c r="F19035" s="68" t="s">
        <v>598</v>
      </c>
      <c r="G19035" s="67" t="s">
        <v>599</v>
      </c>
      <c r="H19035" s="68" t="s">
        <v>363</v>
      </c>
      <c r="I19035" s="69">
        <v>16</v>
      </c>
      <c r="J19035" s="69">
        <v>20</v>
      </c>
      <c r="K19035" s="91"/>
      <c r="L19035" s="91"/>
    </row>
    <row r="19036" spans="2:12" x14ac:dyDescent="0.25">
      <c r="B19036" s="67" t="s">
        <v>554</v>
      </c>
      <c r="C19036" s="67" t="s">
        <v>555</v>
      </c>
      <c r="D19036" s="68" t="s">
        <v>387</v>
      </c>
      <c r="E19036" s="67" t="s">
        <v>388</v>
      </c>
      <c r="F19036" s="68" t="s">
        <v>598</v>
      </c>
      <c r="G19036" s="67" t="s">
        <v>599</v>
      </c>
      <c r="H19036" s="68" t="s">
        <v>364</v>
      </c>
      <c r="I19036" s="69">
        <v>31</v>
      </c>
      <c r="J19036" s="69">
        <v>37</v>
      </c>
      <c r="K19036" s="91"/>
      <c r="L19036" s="91"/>
    </row>
    <row r="19037" spans="2:12" x14ac:dyDescent="0.25">
      <c r="B19037" s="67" t="s">
        <v>554</v>
      </c>
      <c r="C19037" s="67" t="s">
        <v>555</v>
      </c>
      <c r="D19037" s="68" t="s">
        <v>387</v>
      </c>
      <c r="E19037" s="67" t="s">
        <v>388</v>
      </c>
      <c r="F19037" s="68" t="s">
        <v>598</v>
      </c>
      <c r="G19037" s="67" t="s">
        <v>599</v>
      </c>
      <c r="H19037" s="68" t="s">
        <v>362</v>
      </c>
      <c r="I19037" s="69">
        <v>9</v>
      </c>
      <c r="J19037" s="69">
        <v>0</v>
      </c>
      <c r="K19037" s="91"/>
      <c r="L19037" s="91"/>
    </row>
    <row r="19038" spans="2:12" x14ac:dyDescent="0.25">
      <c r="B19038" s="67" t="s">
        <v>554</v>
      </c>
      <c r="C19038" s="67" t="s">
        <v>555</v>
      </c>
      <c r="D19038" s="68" t="s">
        <v>387</v>
      </c>
      <c r="E19038" s="67" t="s">
        <v>388</v>
      </c>
      <c r="F19038" s="68" t="s">
        <v>598</v>
      </c>
      <c r="G19038" s="67" t="s">
        <v>599</v>
      </c>
      <c r="H19038" s="68" t="s">
        <v>363</v>
      </c>
      <c r="I19038" s="69">
        <v>0</v>
      </c>
      <c r="J19038" s="69">
        <v>22</v>
      </c>
      <c r="K19038" s="91"/>
      <c r="L19038" s="91"/>
    </row>
    <row r="19039" spans="2:12" x14ac:dyDescent="0.25">
      <c r="B19039" s="67" t="s">
        <v>554</v>
      </c>
      <c r="C19039" s="67" t="s">
        <v>555</v>
      </c>
      <c r="D19039" s="68" t="s">
        <v>387</v>
      </c>
      <c r="E19039" s="67" t="s">
        <v>388</v>
      </c>
      <c r="F19039" s="68" t="s">
        <v>598</v>
      </c>
      <c r="G19039" s="67" t="s">
        <v>599</v>
      </c>
      <c r="H19039" s="68" t="s">
        <v>362</v>
      </c>
      <c r="I19039" s="69">
        <v>48.91</v>
      </c>
      <c r="J19039" s="69">
        <v>103.85</v>
      </c>
      <c r="K19039" s="91"/>
      <c r="L19039" s="91"/>
    </row>
    <row r="19040" spans="2:12" x14ac:dyDescent="0.25">
      <c r="B19040" s="67" t="s">
        <v>554</v>
      </c>
      <c r="C19040" s="67" t="s">
        <v>555</v>
      </c>
      <c r="D19040" s="68" t="s">
        <v>387</v>
      </c>
      <c r="E19040" s="67" t="s">
        <v>388</v>
      </c>
      <c r="F19040" s="68" t="s">
        <v>598</v>
      </c>
      <c r="G19040" s="67" t="s">
        <v>599</v>
      </c>
      <c r="H19040" s="68" t="s">
        <v>363</v>
      </c>
      <c r="I19040" s="69">
        <v>83.75</v>
      </c>
      <c r="J19040" s="69">
        <v>148.74</v>
      </c>
      <c r="K19040" s="91"/>
      <c r="L19040" s="91"/>
    </row>
    <row r="19041" spans="2:12" x14ac:dyDescent="0.25">
      <c r="B19041" s="67" t="s">
        <v>554</v>
      </c>
      <c r="C19041" s="67" t="s">
        <v>555</v>
      </c>
      <c r="D19041" s="68" t="s">
        <v>387</v>
      </c>
      <c r="E19041" s="67" t="s">
        <v>388</v>
      </c>
      <c r="F19041" s="68" t="s">
        <v>598</v>
      </c>
      <c r="G19041" s="67" t="s">
        <v>599</v>
      </c>
      <c r="H19041" s="68" t="s">
        <v>364</v>
      </c>
      <c r="I19041" s="69">
        <v>28.14</v>
      </c>
      <c r="J19041" s="69">
        <v>98.49</v>
      </c>
      <c r="K19041" s="91"/>
      <c r="L19041" s="91"/>
    </row>
    <row r="19042" spans="2:12" x14ac:dyDescent="0.25">
      <c r="B19042" s="67" t="s">
        <v>554</v>
      </c>
      <c r="C19042" s="67" t="s">
        <v>555</v>
      </c>
      <c r="D19042" s="68" t="s">
        <v>387</v>
      </c>
      <c r="E19042" s="67" t="s">
        <v>388</v>
      </c>
      <c r="F19042" s="68" t="s">
        <v>600</v>
      </c>
      <c r="G19042" s="67" t="s">
        <v>601</v>
      </c>
      <c r="H19042" s="68" t="s">
        <v>362</v>
      </c>
      <c r="I19042" s="69">
        <v>0</v>
      </c>
      <c r="J19042" s="69">
        <v>0</v>
      </c>
      <c r="K19042" s="91"/>
      <c r="L19042" s="91"/>
    </row>
    <row r="19043" spans="2:12" x14ac:dyDescent="0.25">
      <c r="B19043" s="67" t="s">
        <v>554</v>
      </c>
      <c r="C19043" s="67" t="s">
        <v>555</v>
      </c>
      <c r="D19043" s="68" t="s">
        <v>387</v>
      </c>
      <c r="E19043" s="67" t="s">
        <v>388</v>
      </c>
      <c r="F19043" s="68" t="s">
        <v>600</v>
      </c>
      <c r="G19043" s="67" t="s">
        <v>601</v>
      </c>
      <c r="H19043" s="68" t="s">
        <v>363</v>
      </c>
      <c r="I19043" s="69">
        <v>0</v>
      </c>
      <c r="J19043" s="69">
        <v>0</v>
      </c>
      <c r="K19043" s="91"/>
      <c r="L19043" s="91"/>
    </row>
    <row r="19044" spans="2:12" x14ac:dyDescent="0.25">
      <c r="B19044" s="67" t="s">
        <v>554</v>
      </c>
      <c r="C19044" s="67" t="s">
        <v>555</v>
      </c>
      <c r="D19044" s="68" t="s">
        <v>387</v>
      </c>
      <c r="E19044" s="67" t="s">
        <v>388</v>
      </c>
      <c r="F19044" s="68" t="s">
        <v>600</v>
      </c>
      <c r="G19044" s="67" t="s">
        <v>601</v>
      </c>
      <c r="H19044" s="68" t="s">
        <v>362</v>
      </c>
      <c r="I19044" s="69">
        <v>20</v>
      </c>
      <c r="J19044" s="69">
        <v>30</v>
      </c>
      <c r="K19044" s="91"/>
      <c r="L19044" s="91"/>
    </row>
    <row r="19045" spans="2:12" x14ac:dyDescent="0.25">
      <c r="B19045" s="67" t="s">
        <v>554</v>
      </c>
      <c r="C19045" s="67" t="s">
        <v>555</v>
      </c>
      <c r="D19045" s="68" t="s">
        <v>387</v>
      </c>
      <c r="E19045" s="67" t="s">
        <v>388</v>
      </c>
      <c r="F19045" s="68" t="s">
        <v>600</v>
      </c>
      <c r="G19045" s="67" t="s">
        <v>601</v>
      </c>
      <c r="H19045" s="68" t="s">
        <v>363</v>
      </c>
      <c r="I19045" s="69">
        <v>28</v>
      </c>
      <c r="J19045" s="69">
        <v>8</v>
      </c>
      <c r="K19045" s="91"/>
      <c r="L19045" s="91"/>
    </row>
    <row r="19046" spans="2:12" x14ac:dyDescent="0.25">
      <c r="B19046" s="67" t="s">
        <v>554</v>
      </c>
      <c r="C19046" s="67" t="s">
        <v>555</v>
      </c>
      <c r="D19046" s="68" t="s">
        <v>387</v>
      </c>
      <c r="E19046" s="67" t="s">
        <v>388</v>
      </c>
      <c r="F19046" s="68" t="s">
        <v>600</v>
      </c>
      <c r="G19046" s="67" t="s">
        <v>601</v>
      </c>
      <c r="H19046" s="68" t="s">
        <v>364</v>
      </c>
      <c r="I19046" s="69">
        <v>12</v>
      </c>
      <c r="J19046" s="69">
        <v>4</v>
      </c>
      <c r="K19046" s="91"/>
      <c r="L19046" s="91"/>
    </row>
    <row r="19047" spans="2:12" x14ac:dyDescent="0.25">
      <c r="B19047" s="67" t="s">
        <v>554</v>
      </c>
      <c r="C19047" s="67" t="s">
        <v>555</v>
      </c>
      <c r="D19047" s="68" t="s">
        <v>387</v>
      </c>
      <c r="E19047" s="67" t="s">
        <v>388</v>
      </c>
      <c r="F19047" s="68" t="s">
        <v>600</v>
      </c>
      <c r="G19047" s="67" t="s">
        <v>601</v>
      </c>
      <c r="H19047" s="68" t="s">
        <v>362</v>
      </c>
      <c r="I19047" s="69">
        <v>8</v>
      </c>
      <c r="J19047" s="69">
        <v>18</v>
      </c>
      <c r="K19047" s="91"/>
      <c r="L19047" s="91"/>
    </row>
    <row r="19048" spans="2:12" x14ac:dyDescent="0.25">
      <c r="B19048" s="67" t="s">
        <v>554</v>
      </c>
      <c r="C19048" s="67" t="s">
        <v>555</v>
      </c>
      <c r="D19048" s="68" t="s">
        <v>387</v>
      </c>
      <c r="E19048" s="67" t="s">
        <v>388</v>
      </c>
      <c r="F19048" s="68" t="s">
        <v>600</v>
      </c>
      <c r="G19048" s="67" t="s">
        <v>601</v>
      </c>
      <c r="H19048" s="68" t="s">
        <v>363</v>
      </c>
      <c r="I19048" s="69">
        <v>31</v>
      </c>
      <c r="J19048" s="69">
        <v>64</v>
      </c>
      <c r="K19048" s="91"/>
      <c r="L19048" s="91"/>
    </row>
    <row r="19049" spans="2:12" x14ac:dyDescent="0.25">
      <c r="B19049" s="67" t="s">
        <v>554</v>
      </c>
      <c r="C19049" s="67" t="s">
        <v>555</v>
      </c>
      <c r="D19049" s="68" t="s">
        <v>387</v>
      </c>
      <c r="E19049" s="67" t="s">
        <v>388</v>
      </c>
      <c r="F19049" s="68" t="s">
        <v>600</v>
      </c>
      <c r="G19049" s="67" t="s">
        <v>601</v>
      </c>
      <c r="H19049" s="68" t="s">
        <v>364</v>
      </c>
      <c r="I19049" s="69">
        <v>5</v>
      </c>
      <c r="J19049" s="69">
        <v>10</v>
      </c>
      <c r="K19049" s="91"/>
      <c r="L19049" s="91"/>
    </row>
    <row r="19050" spans="2:12" x14ac:dyDescent="0.25">
      <c r="B19050" s="67" t="s">
        <v>554</v>
      </c>
      <c r="C19050" s="67" t="s">
        <v>555</v>
      </c>
      <c r="D19050" s="68" t="s">
        <v>387</v>
      </c>
      <c r="E19050" s="67" t="s">
        <v>388</v>
      </c>
      <c r="F19050" s="68" t="s">
        <v>600</v>
      </c>
      <c r="G19050" s="67" t="s">
        <v>601</v>
      </c>
      <c r="H19050" s="68" t="s">
        <v>362</v>
      </c>
      <c r="I19050" s="69">
        <v>0</v>
      </c>
      <c r="J19050" s="69">
        <v>0</v>
      </c>
      <c r="K19050" s="91"/>
      <c r="L19050" s="91"/>
    </row>
    <row r="19051" spans="2:12" x14ac:dyDescent="0.25">
      <c r="B19051" s="67" t="s">
        <v>554</v>
      </c>
      <c r="C19051" s="67" t="s">
        <v>555</v>
      </c>
      <c r="D19051" s="68" t="s">
        <v>387</v>
      </c>
      <c r="E19051" s="67" t="s">
        <v>388</v>
      </c>
      <c r="F19051" s="68" t="s">
        <v>600</v>
      </c>
      <c r="G19051" s="67" t="s">
        <v>601</v>
      </c>
      <c r="H19051" s="68" t="s">
        <v>363</v>
      </c>
      <c r="I19051" s="69">
        <v>0</v>
      </c>
      <c r="J19051" s="69">
        <v>0</v>
      </c>
      <c r="K19051" s="91"/>
      <c r="L19051" s="91"/>
    </row>
    <row r="19052" spans="2:12" x14ac:dyDescent="0.25">
      <c r="B19052" s="67" t="s">
        <v>554</v>
      </c>
      <c r="C19052" s="67" t="s">
        <v>555</v>
      </c>
      <c r="D19052" s="68" t="s">
        <v>387</v>
      </c>
      <c r="E19052" s="67" t="s">
        <v>388</v>
      </c>
      <c r="F19052" s="68" t="s">
        <v>600</v>
      </c>
      <c r="G19052" s="67" t="s">
        <v>601</v>
      </c>
      <c r="H19052" s="68" t="s">
        <v>364</v>
      </c>
      <c r="I19052" s="69">
        <v>0</v>
      </c>
      <c r="J19052" s="69">
        <v>0</v>
      </c>
      <c r="K19052" s="91"/>
      <c r="L19052" s="91"/>
    </row>
    <row r="19053" spans="2:12" x14ac:dyDescent="0.25">
      <c r="B19053" s="67" t="s">
        <v>554</v>
      </c>
      <c r="C19053" s="67" t="s">
        <v>555</v>
      </c>
      <c r="D19053" s="68" t="s">
        <v>387</v>
      </c>
      <c r="E19053" s="67" t="s">
        <v>388</v>
      </c>
      <c r="F19053" s="68" t="s">
        <v>600</v>
      </c>
      <c r="G19053" s="67" t="s">
        <v>601</v>
      </c>
      <c r="H19053" s="68" t="s">
        <v>362</v>
      </c>
      <c r="I19053" s="69">
        <v>0</v>
      </c>
      <c r="J19053" s="69">
        <v>0</v>
      </c>
      <c r="K19053" s="91"/>
      <c r="L19053" s="91"/>
    </row>
    <row r="19054" spans="2:12" x14ac:dyDescent="0.25">
      <c r="B19054" s="67" t="s">
        <v>554</v>
      </c>
      <c r="C19054" s="67" t="s">
        <v>555</v>
      </c>
      <c r="D19054" s="68" t="s">
        <v>387</v>
      </c>
      <c r="E19054" s="67" t="s">
        <v>388</v>
      </c>
      <c r="F19054" s="68" t="s">
        <v>600</v>
      </c>
      <c r="G19054" s="67" t="s">
        <v>601</v>
      </c>
      <c r="H19054" s="68" t="s">
        <v>363</v>
      </c>
      <c r="I19054" s="69">
        <v>12</v>
      </c>
      <c r="J19054" s="69">
        <v>9</v>
      </c>
      <c r="K19054" s="91"/>
      <c r="L19054" s="91"/>
    </row>
    <row r="19055" spans="2:12" x14ac:dyDescent="0.25">
      <c r="B19055" s="67" t="s">
        <v>554</v>
      </c>
      <c r="C19055" s="67" t="s">
        <v>555</v>
      </c>
      <c r="D19055" s="68" t="s">
        <v>387</v>
      </c>
      <c r="E19055" s="67" t="s">
        <v>388</v>
      </c>
      <c r="F19055" s="68" t="s">
        <v>600</v>
      </c>
      <c r="G19055" s="67" t="s">
        <v>601</v>
      </c>
      <c r="H19055" s="68" t="s">
        <v>364</v>
      </c>
      <c r="I19055" s="69">
        <v>4</v>
      </c>
      <c r="J19055" s="69">
        <v>0</v>
      </c>
      <c r="K19055" s="91"/>
      <c r="L19055" s="91"/>
    </row>
    <row r="19056" spans="2:12" x14ac:dyDescent="0.25">
      <c r="B19056" s="67" t="s">
        <v>554</v>
      </c>
      <c r="C19056" s="67" t="s">
        <v>555</v>
      </c>
      <c r="D19056" s="68" t="s">
        <v>387</v>
      </c>
      <c r="E19056" s="67" t="s">
        <v>388</v>
      </c>
      <c r="F19056" s="68" t="s">
        <v>600</v>
      </c>
      <c r="G19056" s="67" t="s">
        <v>601</v>
      </c>
      <c r="H19056" s="68" t="s">
        <v>362</v>
      </c>
      <c r="I19056" s="69">
        <v>100</v>
      </c>
      <c r="J19056" s="69">
        <v>225</v>
      </c>
      <c r="K19056" s="91"/>
      <c r="L19056" s="91"/>
    </row>
    <row r="19057" spans="2:12" x14ac:dyDescent="0.25">
      <c r="B19057" s="67" t="s">
        <v>554</v>
      </c>
      <c r="C19057" s="67" t="s">
        <v>555</v>
      </c>
      <c r="D19057" s="68" t="s">
        <v>387</v>
      </c>
      <c r="E19057" s="67" t="s">
        <v>388</v>
      </c>
      <c r="F19057" s="68" t="s">
        <v>600</v>
      </c>
      <c r="G19057" s="67" t="s">
        <v>601</v>
      </c>
      <c r="H19057" s="68" t="s">
        <v>363</v>
      </c>
      <c r="I19057" s="69">
        <v>237</v>
      </c>
      <c r="J19057" s="69">
        <v>453</v>
      </c>
      <c r="K19057" s="91"/>
      <c r="L19057" s="91"/>
    </row>
    <row r="19058" spans="2:12" x14ac:dyDescent="0.25">
      <c r="B19058" s="67" t="s">
        <v>554</v>
      </c>
      <c r="C19058" s="67" t="s">
        <v>555</v>
      </c>
      <c r="D19058" s="68" t="s">
        <v>387</v>
      </c>
      <c r="E19058" s="67" t="s">
        <v>388</v>
      </c>
      <c r="F19058" s="68" t="s">
        <v>600</v>
      </c>
      <c r="G19058" s="67" t="s">
        <v>601</v>
      </c>
      <c r="H19058" s="68" t="s">
        <v>364</v>
      </c>
      <c r="I19058" s="69">
        <v>182</v>
      </c>
      <c r="J19058" s="69">
        <v>224</v>
      </c>
      <c r="K19058" s="91"/>
      <c r="L19058" s="91"/>
    </row>
    <row r="19059" spans="2:12" x14ac:dyDescent="0.25">
      <c r="B19059" s="67" t="s">
        <v>554</v>
      </c>
      <c r="C19059" s="67" t="s">
        <v>555</v>
      </c>
      <c r="D19059" s="68" t="s">
        <v>387</v>
      </c>
      <c r="E19059" s="67" t="s">
        <v>388</v>
      </c>
      <c r="F19059" s="68" t="s">
        <v>600</v>
      </c>
      <c r="G19059" s="67" t="s">
        <v>601</v>
      </c>
      <c r="H19059" s="68" t="s">
        <v>362</v>
      </c>
      <c r="I19059" s="69">
        <v>0</v>
      </c>
      <c r="J19059" s="69">
        <v>0</v>
      </c>
      <c r="K19059" s="91"/>
      <c r="L19059" s="91"/>
    </row>
    <row r="19060" spans="2:12" x14ac:dyDescent="0.25">
      <c r="B19060" s="67" t="s">
        <v>554</v>
      </c>
      <c r="C19060" s="67" t="s">
        <v>555</v>
      </c>
      <c r="D19060" s="68" t="s">
        <v>387</v>
      </c>
      <c r="E19060" s="67" t="s">
        <v>388</v>
      </c>
      <c r="F19060" s="68" t="s">
        <v>600</v>
      </c>
      <c r="G19060" s="67" t="s">
        <v>601</v>
      </c>
      <c r="H19060" s="68" t="s">
        <v>363</v>
      </c>
      <c r="I19060" s="69">
        <v>0</v>
      </c>
      <c r="J19060" s="69">
        <v>0</v>
      </c>
      <c r="K19060" s="91"/>
      <c r="L19060" s="91"/>
    </row>
    <row r="19061" spans="2:12" x14ac:dyDescent="0.25">
      <c r="B19061" s="67" t="s">
        <v>554</v>
      </c>
      <c r="C19061" s="67" t="s">
        <v>555</v>
      </c>
      <c r="D19061" s="68" t="s">
        <v>387</v>
      </c>
      <c r="E19061" s="67" t="s">
        <v>388</v>
      </c>
      <c r="F19061" s="68" t="s">
        <v>600</v>
      </c>
      <c r="G19061" s="67" t="s">
        <v>601</v>
      </c>
      <c r="H19061" s="68" t="s">
        <v>363</v>
      </c>
      <c r="I19061" s="69">
        <v>0</v>
      </c>
      <c r="J19061" s="69">
        <v>0</v>
      </c>
      <c r="K19061" s="91"/>
      <c r="L19061" s="91"/>
    </row>
    <row r="19062" spans="2:12" x14ac:dyDescent="0.25">
      <c r="B19062" s="67" t="s">
        <v>554</v>
      </c>
      <c r="C19062" s="67" t="s">
        <v>555</v>
      </c>
      <c r="D19062" s="68" t="s">
        <v>387</v>
      </c>
      <c r="E19062" s="67" t="s">
        <v>388</v>
      </c>
      <c r="F19062" s="68" t="s">
        <v>600</v>
      </c>
      <c r="G19062" s="67" t="s">
        <v>601</v>
      </c>
      <c r="H19062" s="68" t="s">
        <v>363</v>
      </c>
      <c r="I19062" s="69">
        <v>0</v>
      </c>
      <c r="J19062" s="69">
        <v>0</v>
      </c>
      <c r="K19062" s="91"/>
      <c r="L19062" s="91"/>
    </row>
    <row r="19063" spans="2:12" x14ac:dyDescent="0.25">
      <c r="B19063" s="67" t="s">
        <v>554</v>
      </c>
      <c r="C19063" s="67" t="s">
        <v>555</v>
      </c>
      <c r="D19063" s="68" t="s">
        <v>387</v>
      </c>
      <c r="E19063" s="67" t="s">
        <v>388</v>
      </c>
      <c r="F19063" s="68" t="s">
        <v>600</v>
      </c>
      <c r="G19063" s="67" t="s">
        <v>601</v>
      </c>
      <c r="H19063" s="68" t="s">
        <v>362</v>
      </c>
      <c r="I19063" s="69">
        <v>140</v>
      </c>
      <c r="J19063" s="69">
        <v>171</v>
      </c>
      <c r="K19063" s="91"/>
      <c r="L19063" s="91"/>
    </row>
    <row r="19064" spans="2:12" x14ac:dyDescent="0.25">
      <c r="B19064" s="67" t="s">
        <v>554</v>
      </c>
      <c r="C19064" s="67" t="s">
        <v>555</v>
      </c>
      <c r="D19064" s="68" t="s">
        <v>387</v>
      </c>
      <c r="E19064" s="67" t="s">
        <v>388</v>
      </c>
      <c r="F19064" s="68" t="s">
        <v>600</v>
      </c>
      <c r="G19064" s="67" t="s">
        <v>601</v>
      </c>
      <c r="H19064" s="68" t="s">
        <v>363</v>
      </c>
      <c r="I19064" s="69">
        <v>176</v>
      </c>
      <c r="J19064" s="69">
        <v>255</v>
      </c>
      <c r="K19064" s="91"/>
      <c r="L19064" s="91"/>
    </row>
    <row r="19065" spans="2:12" x14ac:dyDescent="0.25">
      <c r="B19065" s="67" t="s">
        <v>554</v>
      </c>
      <c r="C19065" s="67" t="s">
        <v>555</v>
      </c>
      <c r="D19065" s="68" t="s">
        <v>387</v>
      </c>
      <c r="E19065" s="67" t="s">
        <v>388</v>
      </c>
      <c r="F19065" s="68" t="s">
        <v>600</v>
      </c>
      <c r="G19065" s="67" t="s">
        <v>601</v>
      </c>
      <c r="H19065" s="68" t="s">
        <v>364</v>
      </c>
      <c r="I19065" s="69">
        <v>51</v>
      </c>
      <c r="J19065" s="69">
        <v>94</v>
      </c>
      <c r="K19065" s="91"/>
      <c r="L19065" s="91"/>
    </row>
    <row r="19066" spans="2:12" x14ac:dyDescent="0.25">
      <c r="B19066" s="67" t="s">
        <v>554</v>
      </c>
      <c r="C19066" s="67" t="s">
        <v>555</v>
      </c>
      <c r="D19066" s="68" t="s">
        <v>387</v>
      </c>
      <c r="E19066" s="67" t="s">
        <v>388</v>
      </c>
      <c r="F19066" s="68" t="s">
        <v>600</v>
      </c>
      <c r="G19066" s="67" t="s">
        <v>601</v>
      </c>
      <c r="H19066" s="68" t="s">
        <v>362</v>
      </c>
      <c r="I19066" s="69">
        <v>178</v>
      </c>
      <c r="J19066" s="69">
        <v>322</v>
      </c>
      <c r="K19066" s="91"/>
      <c r="L19066" s="91"/>
    </row>
    <row r="19067" spans="2:12" x14ac:dyDescent="0.25">
      <c r="B19067" s="67" t="s">
        <v>554</v>
      </c>
      <c r="C19067" s="67" t="s">
        <v>555</v>
      </c>
      <c r="D19067" s="68" t="s">
        <v>387</v>
      </c>
      <c r="E19067" s="67" t="s">
        <v>388</v>
      </c>
      <c r="F19067" s="68" t="s">
        <v>600</v>
      </c>
      <c r="G19067" s="67" t="s">
        <v>601</v>
      </c>
      <c r="H19067" s="68" t="s">
        <v>363</v>
      </c>
      <c r="I19067" s="69">
        <v>321</v>
      </c>
      <c r="J19067" s="69">
        <v>488</v>
      </c>
      <c r="K19067" s="91"/>
      <c r="L19067" s="91"/>
    </row>
    <row r="19068" spans="2:12" x14ac:dyDescent="0.25">
      <c r="B19068" s="67" t="s">
        <v>554</v>
      </c>
      <c r="C19068" s="67" t="s">
        <v>555</v>
      </c>
      <c r="D19068" s="68" t="s">
        <v>387</v>
      </c>
      <c r="E19068" s="67" t="s">
        <v>388</v>
      </c>
      <c r="F19068" s="68" t="s">
        <v>600</v>
      </c>
      <c r="G19068" s="67" t="s">
        <v>601</v>
      </c>
      <c r="H19068" s="68" t="s">
        <v>364</v>
      </c>
      <c r="I19068" s="69">
        <v>96</v>
      </c>
      <c r="J19068" s="69">
        <v>94</v>
      </c>
      <c r="K19068" s="91"/>
      <c r="L19068" s="91"/>
    </row>
    <row r="19069" spans="2:12" x14ac:dyDescent="0.25">
      <c r="B19069" s="67" t="s">
        <v>554</v>
      </c>
      <c r="C19069" s="67" t="s">
        <v>555</v>
      </c>
      <c r="D19069" s="68" t="s">
        <v>387</v>
      </c>
      <c r="E19069" s="67" t="s">
        <v>388</v>
      </c>
      <c r="F19069" s="68" t="s">
        <v>600</v>
      </c>
      <c r="G19069" s="67" t="s">
        <v>601</v>
      </c>
      <c r="H19069" s="68" t="s">
        <v>362</v>
      </c>
      <c r="I19069" s="69">
        <v>31</v>
      </c>
      <c r="J19069" s="69">
        <v>0</v>
      </c>
      <c r="K19069" s="91"/>
      <c r="L19069" s="91"/>
    </row>
    <row r="19070" spans="2:12" x14ac:dyDescent="0.25">
      <c r="B19070" s="67" t="s">
        <v>554</v>
      </c>
      <c r="C19070" s="67" t="s">
        <v>555</v>
      </c>
      <c r="D19070" s="68" t="s">
        <v>387</v>
      </c>
      <c r="E19070" s="67" t="s">
        <v>388</v>
      </c>
      <c r="F19070" s="68" t="s">
        <v>600</v>
      </c>
      <c r="G19070" s="67" t="s">
        <v>601</v>
      </c>
      <c r="H19070" s="68" t="s">
        <v>364</v>
      </c>
      <c r="I19070" s="69">
        <v>0</v>
      </c>
      <c r="J19070" s="69">
        <v>0</v>
      </c>
      <c r="K19070" s="91"/>
      <c r="L19070" s="91"/>
    </row>
    <row r="19071" spans="2:12" x14ac:dyDescent="0.25">
      <c r="B19071" s="67" t="s">
        <v>554</v>
      </c>
      <c r="C19071" s="67" t="s">
        <v>555</v>
      </c>
      <c r="D19071" s="68" t="s">
        <v>387</v>
      </c>
      <c r="E19071" s="67" t="s">
        <v>388</v>
      </c>
      <c r="F19071" s="68" t="s">
        <v>600</v>
      </c>
      <c r="G19071" s="67" t="s">
        <v>601</v>
      </c>
      <c r="H19071" s="68" t="s">
        <v>362</v>
      </c>
      <c r="I19071" s="69">
        <v>0</v>
      </c>
      <c r="J19071" s="69">
        <v>0</v>
      </c>
      <c r="K19071" s="91"/>
      <c r="L19071" s="91"/>
    </row>
    <row r="19072" spans="2:12" x14ac:dyDescent="0.25">
      <c r="B19072" s="67" t="s">
        <v>554</v>
      </c>
      <c r="C19072" s="67" t="s">
        <v>555</v>
      </c>
      <c r="D19072" s="68" t="s">
        <v>387</v>
      </c>
      <c r="E19072" s="67" t="s">
        <v>388</v>
      </c>
      <c r="F19072" s="68" t="s">
        <v>600</v>
      </c>
      <c r="G19072" s="67" t="s">
        <v>601</v>
      </c>
      <c r="H19072" s="68" t="s">
        <v>363</v>
      </c>
      <c r="I19072" s="69">
        <v>48</v>
      </c>
      <c r="J19072" s="69">
        <v>50</v>
      </c>
      <c r="K19072" s="91"/>
      <c r="L19072" s="91"/>
    </row>
    <row r="19073" spans="2:12" x14ac:dyDescent="0.25">
      <c r="B19073" s="67" t="s">
        <v>554</v>
      </c>
      <c r="C19073" s="67" t="s">
        <v>555</v>
      </c>
      <c r="D19073" s="68" t="s">
        <v>387</v>
      </c>
      <c r="E19073" s="67" t="s">
        <v>388</v>
      </c>
      <c r="F19073" s="68" t="s">
        <v>600</v>
      </c>
      <c r="G19073" s="67" t="s">
        <v>601</v>
      </c>
      <c r="H19073" s="68" t="s">
        <v>364</v>
      </c>
      <c r="I19073" s="69">
        <v>0</v>
      </c>
      <c r="J19073" s="69">
        <v>0</v>
      </c>
      <c r="K19073" s="91"/>
      <c r="L19073" s="91"/>
    </row>
    <row r="19074" spans="2:12" x14ac:dyDescent="0.25">
      <c r="B19074" s="67" t="s">
        <v>554</v>
      </c>
      <c r="C19074" s="67" t="s">
        <v>555</v>
      </c>
      <c r="D19074" s="68" t="s">
        <v>387</v>
      </c>
      <c r="E19074" s="67" t="s">
        <v>388</v>
      </c>
      <c r="F19074" s="68" t="s">
        <v>600</v>
      </c>
      <c r="G19074" s="67" t="s">
        <v>601</v>
      </c>
      <c r="H19074" s="68" t="s">
        <v>362</v>
      </c>
      <c r="I19074" s="69">
        <v>14</v>
      </c>
      <c r="J19074" s="69">
        <v>45</v>
      </c>
      <c r="K19074" s="91"/>
      <c r="L19074" s="91"/>
    </row>
    <row r="19075" spans="2:12" x14ac:dyDescent="0.25">
      <c r="B19075" s="67" t="s">
        <v>554</v>
      </c>
      <c r="C19075" s="67" t="s">
        <v>555</v>
      </c>
      <c r="D19075" s="68" t="s">
        <v>387</v>
      </c>
      <c r="E19075" s="67" t="s">
        <v>388</v>
      </c>
      <c r="F19075" s="68" t="s">
        <v>600</v>
      </c>
      <c r="G19075" s="67" t="s">
        <v>601</v>
      </c>
      <c r="H19075" s="68" t="s">
        <v>363</v>
      </c>
      <c r="I19075" s="69">
        <v>37</v>
      </c>
      <c r="J19075" s="69">
        <v>93</v>
      </c>
      <c r="K19075" s="91"/>
      <c r="L19075" s="91"/>
    </row>
    <row r="19076" spans="2:12" x14ac:dyDescent="0.25">
      <c r="B19076" s="67" t="s">
        <v>554</v>
      </c>
      <c r="C19076" s="67" t="s">
        <v>555</v>
      </c>
      <c r="D19076" s="68" t="s">
        <v>387</v>
      </c>
      <c r="E19076" s="67" t="s">
        <v>388</v>
      </c>
      <c r="F19076" s="68" t="s">
        <v>600</v>
      </c>
      <c r="G19076" s="67" t="s">
        <v>601</v>
      </c>
      <c r="H19076" s="68" t="s">
        <v>364</v>
      </c>
      <c r="I19076" s="69">
        <v>17</v>
      </c>
      <c r="J19076" s="69">
        <v>42</v>
      </c>
      <c r="K19076" s="91"/>
      <c r="L19076" s="91"/>
    </row>
    <row r="19077" spans="2:12" x14ac:dyDescent="0.25">
      <c r="B19077" s="67" t="s">
        <v>554</v>
      </c>
      <c r="C19077" s="67" t="s">
        <v>555</v>
      </c>
      <c r="D19077" s="68" t="s">
        <v>387</v>
      </c>
      <c r="E19077" s="67" t="s">
        <v>388</v>
      </c>
      <c r="F19077" s="68" t="s">
        <v>600</v>
      </c>
      <c r="G19077" s="67" t="s">
        <v>601</v>
      </c>
      <c r="H19077" s="68" t="s">
        <v>362</v>
      </c>
      <c r="I19077" s="69">
        <v>57</v>
      </c>
      <c r="J19077" s="69">
        <v>80</v>
      </c>
      <c r="K19077" s="91"/>
      <c r="L19077" s="91"/>
    </row>
    <row r="19078" spans="2:12" x14ac:dyDescent="0.25">
      <c r="B19078" s="67" t="s">
        <v>554</v>
      </c>
      <c r="C19078" s="67" t="s">
        <v>555</v>
      </c>
      <c r="D19078" s="68" t="s">
        <v>387</v>
      </c>
      <c r="E19078" s="67" t="s">
        <v>388</v>
      </c>
      <c r="F19078" s="68" t="s">
        <v>600</v>
      </c>
      <c r="G19078" s="67" t="s">
        <v>601</v>
      </c>
      <c r="H19078" s="68" t="s">
        <v>363</v>
      </c>
      <c r="I19078" s="69">
        <v>272</v>
      </c>
      <c r="J19078" s="69">
        <v>334</v>
      </c>
      <c r="K19078" s="91"/>
      <c r="L19078" s="91"/>
    </row>
    <row r="19079" spans="2:12" x14ac:dyDescent="0.25">
      <c r="B19079" s="67" t="s">
        <v>554</v>
      </c>
      <c r="C19079" s="67" t="s">
        <v>555</v>
      </c>
      <c r="D19079" s="68" t="s">
        <v>387</v>
      </c>
      <c r="E19079" s="67" t="s">
        <v>388</v>
      </c>
      <c r="F19079" s="68" t="s">
        <v>600</v>
      </c>
      <c r="G19079" s="67" t="s">
        <v>601</v>
      </c>
      <c r="H19079" s="68" t="s">
        <v>364</v>
      </c>
      <c r="I19079" s="69">
        <v>117</v>
      </c>
      <c r="J19079" s="69">
        <v>110</v>
      </c>
      <c r="K19079" s="91"/>
      <c r="L19079" s="91"/>
    </row>
    <row r="19080" spans="2:12" x14ac:dyDescent="0.25">
      <c r="B19080" s="67" t="s">
        <v>554</v>
      </c>
      <c r="C19080" s="67" t="s">
        <v>555</v>
      </c>
      <c r="D19080" s="68" t="s">
        <v>387</v>
      </c>
      <c r="E19080" s="67" t="s">
        <v>388</v>
      </c>
      <c r="F19080" s="68" t="s">
        <v>600</v>
      </c>
      <c r="G19080" s="67" t="s">
        <v>601</v>
      </c>
      <c r="H19080" s="68" t="s">
        <v>362</v>
      </c>
      <c r="I19080" s="69">
        <v>0</v>
      </c>
      <c r="J19080" s="69">
        <v>0</v>
      </c>
      <c r="K19080" s="91"/>
      <c r="L19080" s="91"/>
    </row>
    <row r="19081" spans="2:12" x14ac:dyDescent="0.25">
      <c r="B19081" s="67" t="s">
        <v>554</v>
      </c>
      <c r="C19081" s="67" t="s">
        <v>555</v>
      </c>
      <c r="D19081" s="68" t="s">
        <v>387</v>
      </c>
      <c r="E19081" s="67" t="s">
        <v>388</v>
      </c>
      <c r="F19081" s="68" t="s">
        <v>600</v>
      </c>
      <c r="G19081" s="67" t="s">
        <v>601</v>
      </c>
      <c r="H19081" s="68" t="s">
        <v>362</v>
      </c>
      <c r="I19081" s="69">
        <v>0</v>
      </c>
      <c r="J19081" s="69">
        <v>0</v>
      </c>
      <c r="K19081" s="91"/>
      <c r="L19081" s="91"/>
    </row>
    <row r="19082" spans="2:12" x14ac:dyDescent="0.25">
      <c r="B19082" s="67" t="s">
        <v>554</v>
      </c>
      <c r="C19082" s="67" t="s">
        <v>555</v>
      </c>
      <c r="D19082" s="68" t="s">
        <v>387</v>
      </c>
      <c r="E19082" s="67" t="s">
        <v>388</v>
      </c>
      <c r="F19082" s="68" t="s">
        <v>600</v>
      </c>
      <c r="G19082" s="67" t="s">
        <v>601</v>
      </c>
      <c r="H19082" s="68" t="s">
        <v>363</v>
      </c>
      <c r="I19082" s="69">
        <v>0</v>
      </c>
      <c r="J19082" s="69">
        <v>0</v>
      </c>
      <c r="K19082" s="91"/>
      <c r="L19082" s="91"/>
    </row>
    <row r="19083" spans="2:12" x14ac:dyDescent="0.25">
      <c r="B19083" s="67" t="s">
        <v>554</v>
      </c>
      <c r="C19083" s="67" t="s">
        <v>555</v>
      </c>
      <c r="D19083" s="68" t="s">
        <v>387</v>
      </c>
      <c r="E19083" s="67" t="s">
        <v>388</v>
      </c>
      <c r="F19083" s="68" t="s">
        <v>600</v>
      </c>
      <c r="G19083" s="67" t="s">
        <v>601</v>
      </c>
      <c r="H19083" s="68" t="s">
        <v>364</v>
      </c>
      <c r="I19083" s="69">
        <v>8</v>
      </c>
      <c r="J19083" s="69">
        <v>8</v>
      </c>
      <c r="K19083" s="91"/>
      <c r="L19083" s="91"/>
    </row>
    <row r="19084" spans="2:12" x14ac:dyDescent="0.25">
      <c r="B19084" s="67" t="s">
        <v>554</v>
      </c>
      <c r="C19084" s="67" t="s">
        <v>555</v>
      </c>
      <c r="D19084" s="68" t="s">
        <v>387</v>
      </c>
      <c r="E19084" s="67" t="s">
        <v>388</v>
      </c>
      <c r="F19084" s="68" t="s">
        <v>600</v>
      </c>
      <c r="G19084" s="67" t="s">
        <v>601</v>
      </c>
      <c r="H19084" s="68" t="s">
        <v>362</v>
      </c>
      <c r="I19084" s="69">
        <v>0</v>
      </c>
      <c r="J19084" s="69">
        <v>0</v>
      </c>
      <c r="K19084" s="91"/>
      <c r="L19084" s="91"/>
    </row>
    <row r="19085" spans="2:12" x14ac:dyDescent="0.25">
      <c r="B19085" s="67" t="s">
        <v>554</v>
      </c>
      <c r="C19085" s="67" t="s">
        <v>555</v>
      </c>
      <c r="D19085" s="68" t="s">
        <v>387</v>
      </c>
      <c r="E19085" s="67" t="s">
        <v>388</v>
      </c>
      <c r="F19085" s="68" t="s">
        <v>600</v>
      </c>
      <c r="G19085" s="67" t="s">
        <v>601</v>
      </c>
      <c r="H19085" s="68" t="s">
        <v>362</v>
      </c>
      <c r="I19085" s="69">
        <v>25</v>
      </c>
      <c r="J19085" s="69">
        <v>0</v>
      </c>
      <c r="K19085" s="91"/>
      <c r="L19085" s="91"/>
    </row>
    <row r="19086" spans="2:12" x14ac:dyDescent="0.25">
      <c r="B19086" s="67" t="s">
        <v>554</v>
      </c>
      <c r="C19086" s="67" t="s">
        <v>555</v>
      </c>
      <c r="D19086" s="68" t="s">
        <v>387</v>
      </c>
      <c r="E19086" s="67" t="s">
        <v>388</v>
      </c>
      <c r="F19086" s="68" t="s">
        <v>600</v>
      </c>
      <c r="G19086" s="67" t="s">
        <v>601</v>
      </c>
      <c r="H19086" s="68" t="s">
        <v>363</v>
      </c>
      <c r="I19086" s="69">
        <v>24</v>
      </c>
      <c r="J19086" s="69">
        <v>0</v>
      </c>
      <c r="K19086" s="91"/>
      <c r="L19086" s="91"/>
    </row>
    <row r="19087" spans="2:12" x14ac:dyDescent="0.25">
      <c r="B19087" s="67" t="s">
        <v>554</v>
      </c>
      <c r="C19087" s="67" t="s">
        <v>555</v>
      </c>
      <c r="D19087" s="68" t="s">
        <v>387</v>
      </c>
      <c r="E19087" s="67" t="s">
        <v>388</v>
      </c>
      <c r="F19087" s="68" t="s">
        <v>600</v>
      </c>
      <c r="G19087" s="67" t="s">
        <v>601</v>
      </c>
      <c r="H19087" s="68" t="s">
        <v>364</v>
      </c>
      <c r="I19087" s="69">
        <v>11</v>
      </c>
      <c r="J19087" s="69">
        <v>0</v>
      </c>
      <c r="K19087" s="91"/>
      <c r="L19087" s="91"/>
    </row>
    <row r="19088" spans="2:12" x14ac:dyDescent="0.25">
      <c r="B19088" s="67" t="s">
        <v>554</v>
      </c>
      <c r="C19088" s="67" t="s">
        <v>555</v>
      </c>
      <c r="D19088" s="68" t="s">
        <v>387</v>
      </c>
      <c r="E19088" s="67" t="s">
        <v>388</v>
      </c>
      <c r="F19088" s="68" t="s">
        <v>600</v>
      </c>
      <c r="G19088" s="67" t="s">
        <v>601</v>
      </c>
      <c r="H19088" s="68" t="s">
        <v>362</v>
      </c>
      <c r="I19088" s="69">
        <v>146</v>
      </c>
      <c r="J19088" s="69">
        <v>106</v>
      </c>
      <c r="K19088" s="91"/>
      <c r="L19088" s="91"/>
    </row>
    <row r="19089" spans="2:12" x14ac:dyDescent="0.25">
      <c r="B19089" s="67" t="s">
        <v>554</v>
      </c>
      <c r="C19089" s="67" t="s">
        <v>555</v>
      </c>
      <c r="D19089" s="68" t="s">
        <v>387</v>
      </c>
      <c r="E19089" s="67" t="s">
        <v>388</v>
      </c>
      <c r="F19089" s="68" t="s">
        <v>600</v>
      </c>
      <c r="G19089" s="67" t="s">
        <v>601</v>
      </c>
      <c r="H19089" s="68" t="s">
        <v>363</v>
      </c>
      <c r="I19089" s="69">
        <v>34</v>
      </c>
      <c r="J19089" s="69">
        <v>38</v>
      </c>
      <c r="K19089" s="91"/>
      <c r="L19089" s="91"/>
    </row>
    <row r="19090" spans="2:12" x14ac:dyDescent="0.25">
      <c r="B19090" s="67" t="s">
        <v>554</v>
      </c>
      <c r="C19090" s="67" t="s">
        <v>555</v>
      </c>
      <c r="D19090" s="68" t="s">
        <v>387</v>
      </c>
      <c r="E19090" s="67" t="s">
        <v>388</v>
      </c>
      <c r="F19090" s="68" t="s">
        <v>600</v>
      </c>
      <c r="G19090" s="67" t="s">
        <v>601</v>
      </c>
      <c r="H19090" s="68" t="s">
        <v>364</v>
      </c>
      <c r="I19090" s="69">
        <v>14</v>
      </c>
      <c r="J19090" s="69">
        <v>121</v>
      </c>
      <c r="K19090" s="91"/>
      <c r="L19090" s="91"/>
    </row>
    <row r="19091" spans="2:12" x14ac:dyDescent="0.25">
      <c r="B19091" s="67" t="s">
        <v>554</v>
      </c>
      <c r="C19091" s="67" t="s">
        <v>555</v>
      </c>
      <c r="D19091" s="68" t="s">
        <v>387</v>
      </c>
      <c r="E19091" s="67" t="s">
        <v>388</v>
      </c>
      <c r="F19091" s="68" t="s">
        <v>600</v>
      </c>
      <c r="G19091" s="67" t="s">
        <v>601</v>
      </c>
      <c r="H19091" s="68" t="s">
        <v>362</v>
      </c>
      <c r="I19091" s="69">
        <v>0</v>
      </c>
      <c r="J19091" s="69">
        <v>0</v>
      </c>
      <c r="K19091" s="91"/>
      <c r="L19091" s="91"/>
    </row>
    <row r="19092" spans="2:12" x14ac:dyDescent="0.25">
      <c r="B19092" s="67" t="s">
        <v>554</v>
      </c>
      <c r="C19092" s="67" t="s">
        <v>555</v>
      </c>
      <c r="D19092" s="68" t="s">
        <v>387</v>
      </c>
      <c r="E19092" s="67" t="s">
        <v>388</v>
      </c>
      <c r="F19092" s="68" t="s">
        <v>600</v>
      </c>
      <c r="G19092" s="67" t="s">
        <v>601</v>
      </c>
      <c r="H19092" s="68" t="s">
        <v>363</v>
      </c>
      <c r="I19092" s="69">
        <v>0</v>
      </c>
      <c r="J19092" s="69">
        <v>0</v>
      </c>
      <c r="K19092" s="91"/>
      <c r="L19092" s="91"/>
    </row>
    <row r="19093" spans="2:12" x14ac:dyDescent="0.25">
      <c r="B19093" s="67" t="s">
        <v>554</v>
      </c>
      <c r="C19093" s="67" t="s">
        <v>555</v>
      </c>
      <c r="D19093" s="68" t="s">
        <v>387</v>
      </c>
      <c r="E19093" s="67" t="s">
        <v>388</v>
      </c>
      <c r="F19093" s="68" t="s">
        <v>600</v>
      </c>
      <c r="G19093" s="67" t="s">
        <v>601</v>
      </c>
      <c r="H19093" s="68" t="s">
        <v>364</v>
      </c>
      <c r="I19093" s="69">
        <v>11</v>
      </c>
      <c r="J19093" s="69">
        <v>35</v>
      </c>
      <c r="K19093" s="91"/>
      <c r="L19093" s="91"/>
    </row>
    <row r="19094" spans="2:12" x14ac:dyDescent="0.25">
      <c r="B19094" s="67" t="s">
        <v>554</v>
      </c>
      <c r="C19094" s="67" t="s">
        <v>555</v>
      </c>
      <c r="D19094" s="68" t="s">
        <v>387</v>
      </c>
      <c r="E19094" s="67" t="s">
        <v>388</v>
      </c>
      <c r="F19094" s="68" t="s">
        <v>600</v>
      </c>
      <c r="G19094" s="67" t="s">
        <v>601</v>
      </c>
      <c r="H19094" s="68" t="s">
        <v>362</v>
      </c>
      <c r="I19094" s="69">
        <v>0</v>
      </c>
      <c r="J19094" s="69">
        <v>0</v>
      </c>
      <c r="K19094" s="91"/>
      <c r="L19094" s="91"/>
    </row>
    <row r="19095" spans="2:12" x14ac:dyDescent="0.25">
      <c r="B19095" s="67" t="s">
        <v>554</v>
      </c>
      <c r="C19095" s="67" t="s">
        <v>555</v>
      </c>
      <c r="D19095" s="68" t="s">
        <v>387</v>
      </c>
      <c r="E19095" s="67" t="s">
        <v>388</v>
      </c>
      <c r="F19095" s="68" t="s">
        <v>600</v>
      </c>
      <c r="G19095" s="67" t="s">
        <v>601</v>
      </c>
      <c r="H19095" s="68" t="s">
        <v>362</v>
      </c>
      <c r="I19095" s="69">
        <v>17</v>
      </c>
      <c r="J19095" s="69">
        <v>52</v>
      </c>
      <c r="K19095" s="91"/>
      <c r="L19095" s="91"/>
    </row>
    <row r="19096" spans="2:12" x14ac:dyDescent="0.25">
      <c r="B19096" s="67" t="s">
        <v>554</v>
      </c>
      <c r="C19096" s="67" t="s">
        <v>555</v>
      </c>
      <c r="D19096" s="68" t="s">
        <v>387</v>
      </c>
      <c r="E19096" s="67" t="s">
        <v>388</v>
      </c>
      <c r="F19096" s="68" t="s">
        <v>600</v>
      </c>
      <c r="G19096" s="67" t="s">
        <v>601</v>
      </c>
      <c r="H19096" s="68" t="s">
        <v>363</v>
      </c>
      <c r="I19096" s="69">
        <v>7</v>
      </c>
      <c r="J19096" s="69">
        <v>22</v>
      </c>
      <c r="K19096" s="91"/>
      <c r="L19096" s="91"/>
    </row>
    <row r="19097" spans="2:12" x14ac:dyDescent="0.25">
      <c r="B19097" s="67" t="s">
        <v>554</v>
      </c>
      <c r="C19097" s="67" t="s">
        <v>555</v>
      </c>
      <c r="D19097" s="68" t="s">
        <v>387</v>
      </c>
      <c r="E19097" s="67" t="s">
        <v>388</v>
      </c>
      <c r="F19097" s="68" t="s">
        <v>600</v>
      </c>
      <c r="G19097" s="67" t="s">
        <v>601</v>
      </c>
      <c r="H19097" s="68" t="s">
        <v>364</v>
      </c>
      <c r="I19097" s="69">
        <v>15</v>
      </c>
      <c r="J19097" s="69">
        <v>20</v>
      </c>
      <c r="K19097" s="91"/>
      <c r="L19097" s="91"/>
    </row>
    <row r="19098" spans="2:12" x14ac:dyDescent="0.25">
      <c r="B19098" s="67" t="s">
        <v>554</v>
      </c>
      <c r="C19098" s="67" t="s">
        <v>555</v>
      </c>
      <c r="D19098" s="68" t="s">
        <v>387</v>
      </c>
      <c r="E19098" s="67" t="s">
        <v>388</v>
      </c>
      <c r="F19098" s="68" t="s">
        <v>600</v>
      </c>
      <c r="G19098" s="67" t="s">
        <v>601</v>
      </c>
      <c r="H19098" s="68" t="s">
        <v>362</v>
      </c>
      <c r="I19098" s="69">
        <v>32</v>
      </c>
      <c r="J19098" s="69">
        <v>26</v>
      </c>
      <c r="K19098" s="91"/>
      <c r="L19098" s="91"/>
    </row>
    <row r="19099" spans="2:12" x14ac:dyDescent="0.25">
      <c r="B19099" s="67" t="s">
        <v>554</v>
      </c>
      <c r="C19099" s="67" t="s">
        <v>555</v>
      </c>
      <c r="D19099" s="68" t="s">
        <v>387</v>
      </c>
      <c r="E19099" s="67" t="s">
        <v>388</v>
      </c>
      <c r="F19099" s="68" t="s">
        <v>600</v>
      </c>
      <c r="G19099" s="67" t="s">
        <v>601</v>
      </c>
      <c r="H19099" s="68" t="s">
        <v>363</v>
      </c>
      <c r="I19099" s="69">
        <v>0</v>
      </c>
      <c r="J19099" s="69">
        <v>16</v>
      </c>
      <c r="K19099" s="91"/>
      <c r="L19099" s="91"/>
    </row>
    <row r="19100" spans="2:12" x14ac:dyDescent="0.25">
      <c r="B19100" s="67" t="s">
        <v>554</v>
      </c>
      <c r="C19100" s="67" t="s">
        <v>555</v>
      </c>
      <c r="D19100" s="68" t="s">
        <v>387</v>
      </c>
      <c r="E19100" s="67" t="s">
        <v>388</v>
      </c>
      <c r="F19100" s="68" t="s">
        <v>600</v>
      </c>
      <c r="G19100" s="67" t="s">
        <v>601</v>
      </c>
      <c r="H19100" s="68" t="s">
        <v>364</v>
      </c>
      <c r="I19100" s="69">
        <v>24</v>
      </c>
      <c r="J19100" s="69">
        <v>42</v>
      </c>
      <c r="K19100" s="91"/>
      <c r="L19100" s="91"/>
    </row>
    <row r="19101" spans="2:12" x14ac:dyDescent="0.25">
      <c r="B19101" s="67" t="s">
        <v>554</v>
      </c>
      <c r="C19101" s="67" t="s">
        <v>555</v>
      </c>
      <c r="D19101" s="68" t="s">
        <v>387</v>
      </c>
      <c r="E19101" s="67" t="s">
        <v>388</v>
      </c>
      <c r="F19101" s="68" t="s">
        <v>600</v>
      </c>
      <c r="G19101" s="67" t="s">
        <v>601</v>
      </c>
      <c r="H19101" s="68" t="s">
        <v>362</v>
      </c>
      <c r="I19101" s="69">
        <v>0</v>
      </c>
      <c r="J19101" s="69">
        <v>0</v>
      </c>
      <c r="K19101" s="91"/>
      <c r="L19101" s="91"/>
    </row>
    <row r="19102" spans="2:12" x14ac:dyDescent="0.25">
      <c r="B19102" s="67" t="s">
        <v>554</v>
      </c>
      <c r="C19102" s="67" t="s">
        <v>555</v>
      </c>
      <c r="D19102" s="68" t="s">
        <v>387</v>
      </c>
      <c r="E19102" s="67" t="s">
        <v>388</v>
      </c>
      <c r="F19102" s="68" t="s">
        <v>600</v>
      </c>
      <c r="G19102" s="67" t="s">
        <v>601</v>
      </c>
      <c r="H19102" s="68" t="s">
        <v>363</v>
      </c>
      <c r="I19102" s="69">
        <v>0</v>
      </c>
      <c r="J19102" s="69">
        <v>0</v>
      </c>
      <c r="K19102" s="91"/>
      <c r="L19102" s="91"/>
    </row>
    <row r="19103" spans="2:12" x14ac:dyDescent="0.25">
      <c r="B19103" s="67" t="s">
        <v>554</v>
      </c>
      <c r="C19103" s="67" t="s">
        <v>555</v>
      </c>
      <c r="D19103" s="68" t="s">
        <v>387</v>
      </c>
      <c r="E19103" s="67" t="s">
        <v>388</v>
      </c>
      <c r="F19103" s="68" t="s">
        <v>600</v>
      </c>
      <c r="G19103" s="67" t="s">
        <v>601</v>
      </c>
      <c r="H19103" s="68" t="s">
        <v>364</v>
      </c>
      <c r="I19103" s="69">
        <v>0</v>
      </c>
      <c r="J19103" s="69">
        <v>0</v>
      </c>
      <c r="K19103" s="91"/>
      <c r="L19103" s="91"/>
    </row>
    <row r="19104" spans="2:12" x14ac:dyDescent="0.25">
      <c r="B19104" s="67" t="s">
        <v>554</v>
      </c>
      <c r="C19104" s="67" t="s">
        <v>555</v>
      </c>
      <c r="D19104" s="68" t="s">
        <v>387</v>
      </c>
      <c r="E19104" s="67" t="s">
        <v>388</v>
      </c>
      <c r="F19104" s="68" t="s">
        <v>600</v>
      </c>
      <c r="G19104" s="67" t="s">
        <v>601</v>
      </c>
      <c r="H19104" s="68" t="s">
        <v>362</v>
      </c>
      <c r="I19104" s="69">
        <v>0</v>
      </c>
      <c r="J19104" s="69">
        <v>0</v>
      </c>
      <c r="K19104" s="91"/>
      <c r="L19104" s="91"/>
    </row>
    <row r="19105" spans="2:12" x14ac:dyDescent="0.25">
      <c r="B19105" s="67" t="s">
        <v>554</v>
      </c>
      <c r="C19105" s="67" t="s">
        <v>555</v>
      </c>
      <c r="D19105" s="68" t="s">
        <v>387</v>
      </c>
      <c r="E19105" s="67" t="s">
        <v>388</v>
      </c>
      <c r="F19105" s="68" t="s">
        <v>600</v>
      </c>
      <c r="G19105" s="67" t="s">
        <v>601</v>
      </c>
      <c r="H19105" s="68" t="s">
        <v>363</v>
      </c>
      <c r="I19105" s="69">
        <v>8</v>
      </c>
      <c r="J19105" s="69">
        <v>20</v>
      </c>
      <c r="K19105" s="91"/>
      <c r="L19105" s="91"/>
    </row>
    <row r="19106" spans="2:12" x14ac:dyDescent="0.25">
      <c r="B19106" s="67" t="s">
        <v>554</v>
      </c>
      <c r="C19106" s="67" t="s">
        <v>555</v>
      </c>
      <c r="D19106" s="68" t="s">
        <v>387</v>
      </c>
      <c r="E19106" s="67" t="s">
        <v>388</v>
      </c>
      <c r="F19106" s="68" t="s">
        <v>600</v>
      </c>
      <c r="G19106" s="67" t="s">
        <v>601</v>
      </c>
      <c r="H19106" s="68" t="s">
        <v>364</v>
      </c>
      <c r="I19106" s="69">
        <v>30</v>
      </c>
      <c r="J19106" s="69">
        <v>58</v>
      </c>
      <c r="K19106" s="91"/>
      <c r="L19106" s="91"/>
    </row>
    <row r="19107" spans="2:12" x14ac:dyDescent="0.25">
      <c r="B19107" s="67" t="s">
        <v>554</v>
      </c>
      <c r="C19107" s="67" t="s">
        <v>555</v>
      </c>
      <c r="D19107" s="68" t="s">
        <v>387</v>
      </c>
      <c r="E19107" s="67" t="s">
        <v>388</v>
      </c>
      <c r="F19107" s="68" t="s">
        <v>600</v>
      </c>
      <c r="G19107" s="67" t="s">
        <v>601</v>
      </c>
      <c r="H19107" s="68" t="s">
        <v>362</v>
      </c>
      <c r="I19107" s="69">
        <v>57</v>
      </c>
      <c r="J19107" s="69">
        <v>60</v>
      </c>
      <c r="K19107" s="91"/>
      <c r="L19107" s="91"/>
    </row>
    <row r="19108" spans="2:12" x14ac:dyDescent="0.25">
      <c r="B19108" s="67" t="s">
        <v>554</v>
      </c>
      <c r="C19108" s="67" t="s">
        <v>555</v>
      </c>
      <c r="D19108" s="68" t="s">
        <v>387</v>
      </c>
      <c r="E19108" s="67" t="s">
        <v>388</v>
      </c>
      <c r="F19108" s="68" t="s">
        <v>600</v>
      </c>
      <c r="G19108" s="67" t="s">
        <v>601</v>
      </c>
      <c r="H19108" s="68" t="s">
        <v>363</v>
      </c>
      <c r="I19108" s="69">
        <v>150</v>
      </c>
      <c r="J19108" s="69">
        <v>84</v>
      </c>
      <c r="K19108" s="91"/>
      <c r="L19108" s="91"/>
    </row>
    <row r="19109" spans="2:12" x14ac:dyDescent="0.25">
      <c r="B19109" s="67" t="s">
        <v>554</v>
      </c>
      <c r="C19109" s="67" t="s">
        <v>555</v>
      </c>
      <c r="D19109" s="68" t="s">
        <v>387</v>
      </c>
      <c r="E19109" s="67" t="s">
        <v>388</v>
      </c>
      <c r="F19109" s="68" t="s">
        <v>600</v>
      </c>
      <c r="G19109" s="67" t="s">
        <v>601</v>
      </c>
      <c r="H19109" s="68" t="s">
        <v>364</v>
      </c>
      <c r="I19109" s="69">
        <v>45</v>
      </c>
      <c r="J19109" s="69">
        <v>83</v>
      </c>
      <c r="K19109" s="91"/>
      <c r="L19109" s="91"/>
    </row>
    <row r="19110" spans="2:12" x14ac:dyDescent="0.25">
      <c r="B19110" s="67" t="s">
        <v>554</v>
      </c>
      <c r="C19110" s="67" t="s">
        <v>555</v>
      </c>
      <c r="D19110" s="68" t="s">
        <v>387</v>
      </c>
      <c r="E19110" s="67" t="s">
        <v>388</v>
      </c>
      <c r="F19110" s="68" t="s">
        <v>600</v>
      </c>
      <c r="G19110" s="67" t="s">
        <v>601</v>
      </c>
      <c r="H19110" s="68" t="s">
        <v>362</v>
      </c>
      <c r="I19110" s="69">
        <v>53</v>
      </c>
      <c r="J19110" s="69">
        <v>90</v>
      </c>
      <c r="K19110" s="91"/>
      <c r="L19110" s="91"/>
    </row>
    <row r="19111" spans="2:12" x14ac:dyDescent="0.25">
      <c r="B19111" s="67" t="s">
        <v>554</v>
      </c>
      <c r="C19111" s="67" t="s">
        <v>555</v>
      </c>
      <c r="D19111" s="68" t="s">
        <v>387</v>
      </c>
      <c r="E19111" s="67" t="s">
        <v>388</v>
      </c>
      <c r="F19111" s="68" t="s">
        <v>600</v>
      </c>
      <c r="G19111" s="67" t="s">
        <v>601</v>
      </c>
      <c r="H19111" s="68" t="s">
        <v>363</v>
      </c>
      <c r="I19111" s="69">
        <v>125</v>
      </c>
      <c r="J19111" s="69">
        <v>190</v>
      </c>
      <c r="K19111" s="91"/>
      <c r="L19111" s="91"/>
    </row>
    <row r="19112" spans="2:12" x14ac:dyDescent="0.25">
      <c r="B19112" s="67" t="s">
        <v>554</v>
      </c>
      <c r="C19112" s="67" t="s">
        <v>555</v>
      </c>
      <c r="D19112" s="68" t="s">
        <v>387</v>
      </c>
      <c r="E19112" s="67" t="s">
        <v>388</v>
      </c>
      <c r="F19112" s="68" t="s">
        <v>600</v>
      </c>
      <c r="G19112" s="67" t="s">
        <v>601</v>
      </c>
      <c r="H19112" s="68" t="s">
        <v>364</v>
      </c>
      <c r="I19112" s="69">
        <v>24</v>
      </c>
      <c r="J19112" s="69">
        <v>8</v>
      </c>
      <c r="K19112" s="91"/>
      <c r="L19112" s="91"/>
    </row>
    <row r="19113" spans="2:12" x14ac:dyDescent="0.25">
      <c r="B19113" s="67" t="s">
        <v>554</v>
      </c>
      <c r="C19113" s="67" t="s">
        <v>555</v>
      </c>
      <c r="D19113" s="68" t="s">
        <v>387</v>
      </c>
      <c r="E19113" s="67" t="s">
        <v>388</v>
      </c>
      <c r="F19113" s="68" t="s">
        <v>600</v>
      </c>
      <c r="G19113" s="67" t="s">
        <v>601</v>
      </c>
      <c r="H19113" s="68" t="s">
        <v>362</v>
      </c>
      <c r="I19113" s="69">
        <v>0</v>
      </c>
      <c r="J19113" s="69">
        <v>0</v>
      </c>
      <c r="K19113" s="91"/>
      <c r="L19113" s="91"/>
    </row>
    <row r="19114" spans="2:12" x14ac:dyDescent="0.25">
      <c r="B19114" s="67" t="s">
        <v>554</v>
      </c>
      <c r="C19114" s="67" t="s">
        <v>555</v>
      </c>
      <c r="D19114" s="68" t="s">
        <v>387</v>
      </c>
      <c r="E19114" s="67" t="s">
        <v>388</v>
      </c>
      <c r="F19114" s="68" t="s">
        <v>600</v>
      </c>
      <c r="G19114" s="67" t="s">
        <v>601</v>
      </c>
      <c r="H19114" s="68" t="s">
        <v>363</v>
      </c>
      <c r="I19114" s="69">
        <v>0</v>
      </c>
      <c r="J19114" s="69">
        <v>0</v>
      </c>
      <c r="K19114" s="91"/>
      <c r="L19114" s="91"/>
    </row>
    <row r="19115" spans="2:12" x14ac:dyDescent="0.25">
      <c r="B19115" s="67" t="s">
        <v>554</v>
      </c>
      <c r="C19115" s="67" t="s">
        <v>555</v>
      </c>
      <c r="D19115" s="68" t="s">
        <v>387</v>
      </c>
      <c r="E19115" s="67" t="s">
        <v>388</v>
      </c>
      <c r="F19115" s="68" t="s">
        <v>600</v>
      </c>
      <c r="G19115" s="67" t="s">
        <v>601</v>
      </c>
      <c r="H19115" s="68" t="s">
        <v>364</v>
      </c>
      <c r="I19115" s="69">
        <v>5</v>
      </c>
      <c r="J19115" s="69">
        <v>0</v>
      </c>
      <c r="K19115" s="91"/>
      <c r="L19115" s="91"/>
    </row>
    <row r="19116" spans="2:12" x14ac:dyDescent="0.25">
      <c r="B19116" s="67" t="s">
        <v>554</v>
      </c>
      <c r="C19116" s="67" t="s">
        <v>555</v>
      </c>
      <c r="D19116" s="68" t="s">
        <v>387</v>
      </c>
      <c r="E19116" s="67" t="s">
        <v>388</v>
      </c>
      <c r="F19116" s="68" t="s">
        <v>600</v>
      </c>
      <c r="G19116" s="67" t="s">
        <v>601</v>
      </c>
      <c r="H19116" s="68" t="s">
        <v>362</v>
      </c>
      <c r="I19116" s="69">
        <v>0</v>
      </c>
      <c r="J19116" s="69">
        <v>0</v>
      </c>
      <c r="K19116" s="91"/>
      <c r="L19116" s="91"/>
    </row>
    <row r="19117" spans="2:12" x14ac:dyDescent="0.25">
      <c r="B19117" s="67" t="s">
        <v>554</v>
      </c>
      <c r="C19117" s="67" t="s">
        <v>555</v>
      </c>
      <c r="D19117" s="68" t="s">
        <v>387</v>
      </c>
      <c r="E19117" s="67" t="s">
        <v>388</v>
      </c>
      <c r="F19117" s="68" t="s">
        <v>600</v>
      </c>
      <c r="G19117" s="67" t="s">
        <v>601</v>
      </c>
      <c r="H19117" s="68" t="s">
        <v>363</v>
      </c>
      <c r="I19117" s="69">
        <v>0</v>
      </c>
      <c r="J19117" s="69">
        <v>0</v>
      </c>
      <c r="K19117" s="91"/>
      <c r="L19117" s="91"/>
    </row>
    <row r="19118" spans="2:12" x14ac:dyDescent="0.25">
      <c r="B19118" s="67" t="s">
        <v>554</v>
      </c>
      <c r="C19118" s="67" t="s">
        <v>555</v>
      </c>
      <c r="D19118" s="68" t="s">
        <v>387</v>
      </c>
      <c r="E19118" s="67" t="s">
        <v>388</v>
      </c>
      <c r="F19118" s="68" t="s">
        <v>600</v>
      </c>
      <c r="G19118" s="67" t="s">
        <v>601</v>
      </c>
      <c r="H19118" s="68" t="s">
        <v>364</v>
      </c>
      <c r="I19118" s="69">
        <v>0</v>
      </c>
      <c r="J19118" s="69">
        <v>0</v>
      </c>
      <c r="K19118" s="91"/>
      <c r="L19118" s="91"/>
    </row>
    <row r="19119" spans="2:12" x14ac:dyDescent="0.25">
      <c r="B19119" s="67" t="s">
        <v>554</v>
      </c>
      <c r="C19119" s="67" t="s">
        <v>555</v>
      </c>
      <c r="D19119" s="68" t="s">
        <v>387</v>
      </c>
      <c r="E19119" s="67" t="s">
        <v>388</v>
      </c>
      <c r="F19119" s="68" t="s">
        <v>600</v>
      </c>
      <c r="G19119" s="67" t="s">
        <v>601</v>
      </c>
      <c r="H19119" s="68" t="s">
        <v>362</v>
      </c>
      <c r="I19119" s="69">
        <v>0</v>
      </c>
      <c r="J19119" s="69">
        <v>0</v>
      </c>
      <c r="K19119" s="91"/>
      <c r="L19119" s="91"/>
    </row>
    <row r="19120" spans="2:12" x14ac:dyDescent="0.25">
      <c r="B19120" s="67" t="s">
        <v>554</v>
      </c>
      <c r="C19120" s="67" t="s">
        <v>555</v>
      </c>
      <c r="D19120" s="68" t="s">
        <v>387</v>
      </c>
      <c r="E19120" s="67" t="s">
        <v>388</v>
      </c>
      <c r="F19120" s="68" t="s">
        <v>600</v>
      </c>
      <c r="G19120" s="67" t="s">
        <v>601</v>
      </c>
      <c r="H19120" s="68" t="s">
        <v>362</v>
      </c>
      <c r="I19120" s="69">
        <v>106</v>
      </c>
      <c r="J19120" s="69">
        <v>142</v>
      </c>
      <c r="K19120" s="91"/>
      <c r="L19120" s="91"/>
    </row>
    <row r="19121" spans="2:12" x14ac:dyDescent="0.25">
      <c r="B19121" s="67" t="s">
        <v>554</v>
      </c>
      <c r="C19121" s="67" t="s">
        <v>555</v>
      </c>
      <c r="D19121" s="68" t="s">
        <v>387</v>
      </c>
      <c r="E19121" s="67" t="s">
        <v>388</v>
      </c>
      <c r="F19121" s="68" t="s">
        <v>600</v>
      </c>
      <c r="G19121" s="67" t="s">
        <v>601</v>
      </c>
      <c r="H19121" s="68" t="s">
        <v>363</v>
      </c>
      <c r="I19121" s="69">
        <v>124</v>
      </c>
      <c r="J19121" s="69">
        <v>336</v>
      </c>
      <c r="K19121" s="91"/>
      <c r="L19121" s="91"/>
    </row>
    <row r="19122" spans="2:12" x14ac:dyDescent="0.25">
      <c r="B19122" s="67" t="s">
        <v>554</v>
      </c>
      <c r="C19122" s="67" t="s">
        <v>555</v>
      </c>
      <c r="D19122" s="68" t="s">
        <v>387</v>
      </c>
      <c r="E19122" s="67" t="s">
        <v>388</v>
      </c>
      <c r="F19122" s="68" t="s">
        <v>600</v>
      </c>
      <c r="G19122" s="67" t="s">
        <v>601</v>
      </c>
      <c r="H19122" s="68" t="s">
        <v>364</v>
      </c>
      <c r="I19122" s="69">
        <v>166</v>
      </c>
      <c r="J19122" s="69">
        <v>174</v>
      </c>
      <c r="K19122" s="91"/>
      <c r="L19122" s="91"/>
    </row>
    <row r="19123" spans="2:12" x14ac:dyDescent="0.25">
      <c r="B19123" s="67" t="s">
        <v>554</v>
      </c>
      <c r="C19123" s="67" t="s">
        <v>555</v>
      </c>
      <c r="D19123" s="68" t="s">
        <v>387</v>
      </c>
      <c r="E19123" s="67" t="s">
        <v>388</v>
      </c>
      <c r="F19123" s="68" t="s">
        <v>600</v>
      </c>
      <c r="G19123" s="67" t="s">
        <v>601</v>
      </c>
      <c r="H19123" s="68" t="s">
        <v>363</v>
      </c>
      <c r="I19123" s="69">
        <v>0</v>
      </c>
      <c r="J19123" s="69">
        <v>0</v>
      </c>
      <c r="K19123" s="91"/>
      <c r="L19123" s="91"/>
    </row>
    <row r="19124" spans="2:12" x14ac:dyDescent="0.25">
      <c r="B19124" s="67" t="s">
        <v>554</v>
      </c>
      <c r="C19124" s="67" t="s">
        <v>555</v>
      </c>
      <c r="D19124" s="68" t="s">
        <v>387</v>
      </c>
      <c r="E19124" s="67" t="s">
        <v>388</v>
      </c>
      <c r="F19124" s="68" t="s">
        <v>600</v>
      </c>
      <c r="G19124" s="67" t="s">
        <v>601</v>
      </c>
      <c r="H19124" s="68" t="s">
        <v>362</v>
      </c>
      <c r="I19124" s="69">
        <v>0</v>
      </c>
      <c r="J19124" s="69">
        <v>0</v>
      </c>
      <c r="K19124" s="91"/>
      <c r="L19124" s="91"/>
    </row>
    <row r="19125" spans="2:12" x14ac:dyDescent="0.25">
      <c r="B19125" s="67" t="s">
        <v>554</v>
      </c>
      <c r="C19125" s="67" t="s">
        <v>555</v>
      </c>
      <c r="D19125" s="68" t="s">
        <v>387</v>
      </c>
      <c r="E19125" s="67" t="s">
        <v>388</v>
      </c>
      <c r="F19125" s="68" t="s">
        <v>600</v>
      </c>
      <c r="G19125" s="67" t="s">
        <v>601</v>
      </c>
      <c r="H19125" s="68" t="s">
        <v>363</v>
      </c>
      <c r="I19125" s="69">
        <v>34</v>
      </c>
      <c r="J19125" s="69">
        <v>0</v>
      </c>
      <c r="K19125" s="91"/>
      <c r="L19125" s="91"/>
    </row>
    <row r="19126" spans="2:12" x14ac:dyDescent="0.25">
      <c r="B19126" s="67" t="s">
        <v>554</v>
      </c>
      <c r="C19126" s="67" t="s">
        <v>555</v>
      </c>
      <c r="D19126" s="68" t="s">
        <v>387</v>
      </c>
      <c r="E19126" s="67" t="s">
        <v>388</v>
      </c>
      <c r="F19126" s="68" t="s">
        <v>600</v>
      </c>
      <c r="G19126" s="67" t="s">
        <v>601</v>
      </c>
      <c r="H19126" s="68" t="s">
        <v>364</v>
      </c>
      <c r="I19126" s="69">
        <v>24</v>
      </c>
      <c r="J19126" s="69">
        <v>48</v>
      </c>
      <c r="K19126" s="91"/>
      <c r="L19126" s="91"/>
    </row>
    <row r="19127" spans="2:12" x14ac:dyDescent="0.25">
      <c r="B19127" s="67" t="s">
        <v>554</v>
      </c>
      <c r="C19127" s="67" t="s">
        <v>555</v>
      </c>
      <c r="D19127" s="68" t="s">
        <v>387</v>
      </c>
      <c r="E19127" s="67" t="s">
        <v>388</v>
      </c>
      <c r="F19127" s="68" t="s">
        <v>600</v>
      </c>
      <c r="G19127" s="67" t="s">
        <v>601</v>
      </c>
      <c r="H19127" s="68" t="s">
        <v>362</v>
      </c>
      <c r="I19127" s="69">
        <v>83</v>
      </c>
      <c r="J19127" s="69">
        <v>64</v>
      </c>
      <c r="K19127" s="91"/>
      <c r="L19127" s="91"/>
    </row>
    <row r="19128" spans="2:12" x14ac:dyDescent="0.25">
      <c r="B19128" s="67" t="s">
        <v>554</v>
      </c>
      <c r="C19128" s="67" t="s">
        <v>555</v>
      </c>
      <c r="D19128" s="68" t="s">
        <v>387</v>
      </c>
      <c r="E19128" s="67" t="s">
        <v>388</v>
      </c>
      <c r="F19128" s="68" t="s">
        <v>600</v>
      </c>
      <c r="G19128" s="67" t="s">
        <v>601</v>
      </c>
      <c r="H19128" s="68" t="s">
        <v>363</v>
      </c>
      <c r="I19128" s="69">
        <v>121</v>
      </c>
      <c r="J19128" s="69">
        <v>187</v>
      </c>
      <c r="K19128" s="91"/>
      <c r="L19128" s="91"/>
    </row>
    <row r="19129" spans="2:12" x14ac:dyDescent="0.25">
      <c r="B19129" s="67" t="s">
        <v>554</v>
      </c>
      <c r="C19129" s="67" t="s">
        <v>555</v>
      </c>
      <c r="D19129" s="68" t="s">
        <v>387</v>
      </c>
      <c r="E19129" s="67" t="s">
        <v>388</v>
      </c>
      <c r="F19129" s="68" t="s">
        <v>600</v>
      </c>
      <c r="G19129" s="67" t="s">
        <v>601</v>
      </c>
      <c r="H19129" s="68" t="s">
        <v>364</v>
      </c>
      <c r="I19129" s="69">
        <v>6</v>
      </c>
      <c r="J19129" s="69">
        <v>63</v>
      </c>
      <c r="K19129" s="91"/>
      <c r="L19129" s="91"/>
    </row>
    <row r="19130" spans="2:12" x14ac:dyDescent="0.25">
      <c r="B19130" s="67" t="s">
        <v>554</v>
      </c>
      <c r="C19130" s="67" t="s">
        <v>555</v>
      </c>
      <c r="D19130" s="68" t="s">
        <v>387</v>
      </c>
      <c r="E19130" s="67" t="s">
        <v>388</v>
      </c>
      <c r="F19130" s="68" t="s">
        <v>600</v>
      </c>
      <c r="G19130" s="67" t="s">
        <v>601</v>
      </c>
      <c r="H19130" s="68" t="s">
        <v>362</v>
      </c>
      <c r="I19130" s="69">
        <v>0</v>
      </c>
      <c r="J19130" s="69">
        <v>0</v>
      </c>
      <c r="K19130" s="91"/>
      <c r="L19130" s="91"/>
    </row>
    <row r="19131" spans="2:12" x14ac:dyDescent="0.25">
      <c r="B19131" s="67" t="s">
        <v>554</v>
      </c>
      <c r="C19131" s="67" t="s">
        <v>555</v>
      </c>
      <c r="D19131" s="68" t="s">
        <v>387</v>
      </c>
      <c r="E19131" s="67" t="s">
        <v>388</v>
      </c>
      <c r="F19131" s="68" t="s">
        <v>600</v>
      </c>
      <c r="G19131" s="67" t="s">
        <v>601</v>
      </c>
      <c r="H19131" s="68" t="s">
        <v>363</v>
      </c>
      <c r="I19131" s="69">
        <v>0</v>
      </c>
      <c r="J19131" s="69">
        <v>0</v>
      </c>
      <c r="K19131" s="91"/>
      <c r="L19131" s="91"/>
    </row>
    <row r="19132" spans="2:12" x14ac:dyDescent="0.25">
      <c r="B19132" s="67" t="s">
        <v>554</v>
      </c>
      <c r="C19132" s="67" t="s">
        <v>555</v>
      </c>
      <c r="D19132" s="68" t="s">
        <v>387</v>
      </c>
      <c r="E19132" s="67" t="s">
        <v>388</v>
      </c>
      <c r="F19132" s="68" t="s">
        <v>600</v>
      </c>
      <c r="G19132" s="67" t="s">
        <v>601</v>
      </c>
      <c r="H19132" s="68" t="s">
        <v>362</v>
      </c>
      <c r="I19132" s="69">
        <v>0</v>
      </c>
      <c r="J19132" s="69">
        <v>0</v>
      </c>
      <c r="K19132" s="91"/>
      <c r="L19132" s="91"/>
    </row>
    <row r="19133" spans="2:12" x14ac:dyDescent="0.25">
      <c r="B19133" s="67" t="s">
        <v>554</v>
      </c>
      <c r="C19133" s="67" t="s">
        <v>555</v>
      </c>
      <c r="D19133" s="68" t="s">
        <v>387</v>
      </c>
      <c r="E19133" s="67" t="s">
        <v>388</v>
      </c>
      <c r="F19133" s="68" t="s">
        <v>600</v>
      </c>
      <c r="G19133" s="67" t="s">
        <v>601</v>
      </c>
      <c r="H19133" s="68" t="s">
        <v>363</v>
      </c>
      <c r="I19133" s="69">
        <v>0</v>
      </c>
      <c r="J19133" s="69">
        <v>0</v>
      </c>
      <c r="K19133" s="91"/>
      <c r="L19133" s="91"/>
    </row>
    <row r="19134" spans="2:12" x14ac:dyDescent="0.25">
      <c r="B19134" s="67" t="s">
        <v>554</v>
      </c>
      <c r="C19134" s="67" t="s">
        <v>555</v>
      </c>
      <c r="D19134" s="68" t="s">
        <v>387</v>
      </c>
      <c r="E19134" s="67" t="s">
        <v>388</v>
      </c>
      <c r="F19134" s="68" t="s">
        <v>600</v>
      </c>
      <c r="G19134" s="67" t="s">
        <v>601</v>
      </c>
      <c r="H19134" s="68" t="s">
        <v>362</v>
      </c>
      <c r="I19134" s="69">
        <v>0</v>
      </c>
      <c r="J19134" s="69">
        <v>0</v>
      </c>
      <c r="K19134" s="91"/>
      <c r="L19134" s="91"/>
    </row>
    <row r="19135" spans="2:12" x14ac:dyDescent="0.25">
      <c r="B19135" s="67" t="s">
        <v>554</v>
      </c>
      <c r="C19135" s="67" t="s">
        <v>555</v>
      </c>
      <c r="D19135" s="68" t="s">
        <v>387</v>
      </c>
      <c r="E19135" s="67" t="s">
        <v>388</v>
      </c>
      <c r="F19135" s="68" t="s">
        <v>600</v>
      </c>
      <c r="G19135" s="67" t="s">
        <v>601</v>
      </c>
      <c r="H19135" s="68" t="s">
        <v>362</v>
      </c>
      <c r="I19135" s="69">
        <v>19</v>
      </c>
      <c r="J19135" s="69">
        <v>17</v>
      </c>
      <c r="K19135" s="91"/>
      <c r="L19135" s="91"/>
    </row>
    <row r="19136" spans="2:12" x14ac:dyDescent="0.25">
      <c r="B19136" s="67" t="s">
        <v>554</v>
      </c>
      <c r="C19136" s="67" t="s">
        <v>555</v>
      </c>
      <c r="D19136" s="68" t="s">
        <v>387</v>
      </c>
      <c r="E19136" s="67" t="s">
        <v>388</v>
      </c>
      <c r="F19136" s="68" t="s">
        <v>600</v>
      </c>
      <c r="G19136" s="67" t="s">
        <v>601</v>
      </c>
      <c r="H19136" s="68" t="s">
        <v>363</v>
      </c>
      <c r="I19136" s="69">
        <v>81</v>
      </c>
      <c r="J19136" s="69">
        <v>76</v>
      </c>
      <c r="K19136" s="91"/>
      <c r="L19136" s="91"/>
    </row>
    <row r="19137" spans="2:12" x14ac:dyDescent="0.25">
      <c r="B19137" s="67" t="s">
        <v>554</v>
      </c>
      <c r="C19137" s="67" t="s">
        <v>555</v>
      </c>
      <c r="D19137" s="68" t="s">
        <v>387</v>
      </c>
      <c r="E19137" s="67" t="s">
        <v>388</v>
      </c>
      <c r="F19137" s="68" t="s">
        <v>600</v>
      </c>
      <c r="G19137" s="67" t="s">
        <v>601</v>
      </c>
      <c r="H19137" s="68" t="s">
        <v>364</v>
      </c>
      <c r="I19137" s="69">
        <v>16</v>
      </c>
      <c r="J19137" s="69">
        <v>30</v>
      </c>
      <c r="K19137" s="91"/>
      <c r="L19137" s="91"/>
    </row>
    <row r="19138" spans="2:12" x14ac:dyDescent="0.25">
      <c r="B19138" s="67" t="s">
        <v>554</v>
      </c>
      <c r="C19138" s="67" t="s">
        <v>555</v>
      </c>
      <c r="D19138" s="68" t="s">
        <v>387</v>
      </c>
      <c r="E19138" s="67" t="s">
        <v>388</v>
      </c>
      <c r="F19138" s="68" t="s">
        <v>600</v>
      </c>
      <c r="G19138" s="67" t="s">
        <v>601</v>
      </c>
      <c r="H19138" s="68" t="s">
        <v>362</v>
      </c>
      <c r="I19138" s="69">
        <v>0</v>
      </c>
      <c r="J19138" s="69">
        <v>0</v>
      </c>
      <c r="K19138" s="91"/>
      <c r="L19138" s="91"/>
    </row>
    <row r="19139" spans="2:12" x14ac:dyDescent="0.25">
      <c r="B19139" s="67" t="s">
        <v>554</v>
      </c>
      <c r="C19139" s="67" t="s">
        <v>555</v>
      </c>
      <c r="D19139" s="68" t="s">
        <v>387</v>
      </c>
      <c r="E19139" s="67" t="s">
        <v>388</v>
      </c>
      <c r="F19139" s="68" t="s">
        <v>600</v>
      </c>
      <c r="G19139" s="67" t="s">
        <v>601</v>
      </c>
      <c r="H19139" s="68" t="s">
        <v>363</v>
      </c>
      <c r="I19139" s="69">
        <v>0</v>
      </c>
      <c r="J19139" s="69">
        <v>0</v>
      </c>
      <c r="K19139" s="91"/>
      <c r="L19139" s="91"/>
    </row>
    <row r="19140" spans="2:12" x14ac:dyDescent="0.25">
      <c r="B19140" s="67" t="s">
        <v>554</v>
      </c>
      <c r="C19140" s="67" t="s">
        <v>555</v>
      </c>
      <c r="D19140" s="68" t="s">
        <v>387</v>
      </c>
      <c r="E19140" s="67" t="s">
        <v>388</v>
      </c>
      <c r="F19140" s="68" t="s">
        <v>600</v>
      </c>
      <c r="G19140" s="67" t="s">
        <v>601</v>
      </c>
      <c r="H19140" s="68" t="s">
        <v>362</v>
      </c>
      <c r="I19140" s="69">
        <v>0</v>
      </c>
      <c r="J19140" s="69">
        <v>24</v>
      </c>
      <c r="K19140" s="91"/>
      <c r="L19140" s="91"/>
    </row>
    <row r="19141" spans="2:12" x14ac:dyDescent="0.25">
      <c r="B19141" s="67" t="s">
        <v>554</v>
      </c>
      <c r="C19141" s="67" t="s">
        <v>555</v>
      </c>
      <c r="D19141" s="68" t="s">
        <v>387</v>
      </c>
      <c r="E19141" s="67" t="s">
        <v>388</v>
      </c>
      <c r="F19141" s="68" t="s">
        <v>600</v>
      </c>
      <c r="G19141" s="67" t="s">
        <v>601</v>
      </c>
      <c r="H19141" s="68" t="s">
        <v>363</v>
      </c>
      <c r="I19141" s="69">
        <v>27</v>
      </c>
      <c r="J19141" s="69">
        <v>40</v>
      </c>
      <c r="K19141" s="91"/>
      <c r="L19141" s="91"/>
    </row>
    <row r="19142" spans="2:12" x14ac:dyDescent="0.25">
      <c r="B19142" s="67" t="s">
        <v>554</v>
      </c>
      <c r="C19142" s="67" t="s">
        <v>555</v>
      </c>
      <c r="D19142" s="68" t="s">
        <v>387</v>
      </c>
      <c r="E19142" s="67" t="s">
        <v>388</v>
      </c>
      <c r="F19142" s="68" t="s">
        <v>600</v>
      </c>
      <c r="G19142" s="67" t="s">
        <v>601</v>
      </c>
      <c r="H19142" s="68" t="s">
        <v>364</v>
      </c>
      <c r="I19142" s="69">
        <v>0</v>
      </c>
      <c r="J19142" s="69">
        <v>0</v>
      </c>
      <c r="K19142" s="91"/>
      <c r="L19142" s="91"/>
    </row>
    <row r="19143" spans="2:12" x14ac:dyDescent="0.25">
      <c r="B19143" s="67" t="s">
        <v>554</v>
      </c>
      <c r="C19143" s="67" t="s">
        <v>555</v>
      </c>
      <c r="D19143" s="68" t="s">
        <v>387</v>
      </c>
      <c r="E19143" s="67" t="s">
        <v>388</v>
      </c>
      <c r="F19143" s="68" t="s">
        <v>600</v>
      </c>
      <c r="G19143" s="67" t="s">
        <v>601</v>
      </c>
      <c r="H19143" s="68" t="s">
        <v>362</v>
      </c>
      <c r="I19143" s="69">
        <v>183</v>
      </c>
      <c r="J19143" s="69">
        <v>227</v>
      </c>
      <c r="K19143" s="91"/>
      <c r="L19143" s="91"/>
    </row>
    <row r="19144" spans="2:12" x14ac:dyDescent="0.25">
      <c r="B19144" s="67" t="s">
        <v>554</v>
      </c>
      <c r="C19144" s="67" t="s">
        <v>555</v>
      </c>
      <c r="D19144" s="68" t="s">
        <v>387</v>
      </c>
      <c r="E19144" s="67" t="s">
        <v>388</v>
      </c>
      <c r="F19144" s="68" t="s">
        <v>600</v>
      </c>
      <c r="G19144" s="67" t="s">
        <v>601</v>
      </c>
      <c r="H19144" s="68" t="s">
        <v>363</v>
      </c>
      <c r="I19144" s="69">
        <v>393</v>
      </c>
      <c r="J19144" s="69">
        <v>539</v>
      </c>
      <c r="K19144" s="91"/>
      <c r="L19144" s="91"/>
    </row>
    <row r="19145" spans="2:12" x14ac:dyDescent="0.25">
      <c r="B19145" s="67" t="s">
        <v>554</v>
      </c>
      <c r="C19145" s="67" t="s">
        <v>555</v>
      </c>
      <c r="D19145" s="68" t="s">
        <v>387</v>
      </c>
      <c r="E19145" s="67" t="s">
        <v>388</v>
      </c>
      <c r="F19145" s="68" t="s">
        <v>600</v>
      </c>
      <c r="G19145" s="67" t="s">
        <v>601</v>
      </c>
      <c r="H19145" s="68" t="s">
        <v>364</v>
      </c>
      <c r="I19145" s="69">
        <v>14</v>
      </c>
      <c r="J19145" s="69">
        <v>64</v>
      </c>
      <c r="K19145" s="91"/>
      <c r="L19145" s="91"/>
    </row>
    <row r="19146" spans="2:12" x14ac:dyDescent="0.25">
      <c r="B19146" s="67" t="s">
        <v>554</v>
      </c>
      <c r="C19146" s="67" t="s">
        <v>555</v>
      </c>
      <c r="D19146" s="68" t="s">
        <v>387</v>
      </c>
      <c r="E19146" s="67" t="s">
        <v>388</v>
      </c>
      <c r="F19146" s="68" t="s">
        <v>600</v>
      </c>
      <c r="G19146" s="67" t="s">
        <v>601</v>
      </c>
      <c r="H19146" s="68" t="s">
        <v>362</v>
      </c>
      <c r="I19146" s="69">
        <v>136</v>
      </c>
      <c r="J19146" s="69">
        <v>174</v>
      </c>
      <c r="K19146" s="91"/>
      <c r="L19146" s="91"/>
    </row>
    <row r="19147" spans="2:12" x14ac:dyDescent="0.25">
      <c r="B19147" s="67" t="s">
        <v>554</v>
      </c>
      <c r="C19147" s="67" t="s">
        <v>555</v>
      </c>
      <c r="D19147" s="68" t="s">
        <v>387</v>
      </c>
      <c r="E19147" s="67" t="s">
        <v>388</v>
      </c>
      <c r="F19147" s="68" t="s">
        <v>600</v>
      </c>
      <c r="G19147" s="67" t="s">
        <v>601</v>
      </c>
      <c r="H19147" s="68" t="s">
        <v>363</v>
      </c>
      <c r="I19147" s="69">
        <v>276</v>
      </c>
      <c r="J19147" s="69">
        <v>301</v>
      </c>
      <c r="K19147" s="91"/>
      <c r="L19147" s="91"/>
    </row>
    <row r="19148" spans="2:12" x14ac:dyDescent="0.25">
      <c r="B19148" s="67" t="s">
        <v>554</v>
      </c>
      <c r="C19148" s="67" t="s">
        <v>555</v>
      </c>
      <c r="D19148" s="68" t="s">
        <v>387</v>
      </c>
      <c r="E19148" s="67" t="s">
        <v>388</v>
      </c>
      <c r="F19148" s="68" t="s">
        <v>600</v>
      </c>
      <c r="G19148" s="67" t="s">
        <v>601</v>
      </c>
      <c r="H19148" s="68" t="s">
        <v>364</v>
      </c>
      <c r="I19148" s="69">
        <v>153</v>
      </c>
      <c r="J19148" s="69">
        <v>144</v>
      </c>
      <c r="K19148" s="91"/>
      <c r="L19148" s="91"/>
    </row>
    <row r="19149" spans="2:12" x14ac:dyDescent="0.25">
      <c r="B19149" s="67" t="s">
        <v>554</v>
      </c>
      <c r="C19149" s="67" t="s">
        <v>555</v>
      </c>
      <c r="D19149" s="68" t="s">
        <v>387</v>
      </c>
      <c r="E19149" s="67" t="s">
        <v>388</v>
      </c>
      <c r="F19149" s="68" t="s">
        <v>600</v>
      </c>
      <c r="G19149" s="67" t="s">
        <v>601</v>
      </c>
      <c r="H19149" s="68" t="s">
        <v>362</v>
      </c>
      <c r="I19149" s="69">
        <v>10</v>
      </c>
      <c r="J19149" s="69">
        <v>0</v>
      </c>
      <c r="K19149" s="91"/>
      <c r="L19149" s="91"/>
    </row>
    <row r="19150" spans="2:12" x14ac:dyDescent="0.25">
      <c r="B19150" s="67" t="s">
        <v>554</v>
      </c>
      <c r="C19150" s="67" t="s">
        <v>555</v>
      </c>
      <c r="D19150" s="68" t="s">
        <v>387</v>
      </c>
      <c r="E19150" s="67" t="s">
        <v>388</v>
      </c>
      <c r="F19150" s="68" t="s">
        <v>600</v>
      </c>
      <c r="G19150" s="67" t="s">
        <v>601</v>
      </c>
      <c r="H19150" s="68" t="s">
        <v>363</v>
      </c>
      <c r="I19150" s="69">
        <v>4</v>
      </c>
      <c r="J19150" s="69">
        <v>0</v>
      </c>
      <c r="K19150" s="91"/>
      <c r="L19150" s="91"/>
    </row>
    <row r="19151" spans="2:12" x14ac:dyDescent="0.25">
      <c r="B19151" s="67" t="s">
        <v>554</v>
      </c>
      <c r="C19151" s="67" t="s">
        <v>555</v>
      </c>
      <c r="D19151" s="68" t="s">
        <v>387</v>
      </c>
      <c r="E19151" s="67" t="s">
        <v>388</v>
      </c>
      <c r="F19151" s="68" t="s">
        <v>600</v>
      </c>
      <c r="G19151" s="67" t="s">
        <v>601</v>
      </c>
      <c r="H19151" s="68" t="s">
        <v>364</v>
      </c>
      <c r="I19151" s="69">
        <v>22</v>
      </c>
      <c r="J19151" s="69">
        <v>9</v>
      </c>
      <c r="K19151" s="91"/>
      <c r="L19151" s="91"/>
    </row>
    <row r="19152" spans="2:12" x14ac:dyDescent="0.25">
      <c r="B19152" s="67" t="s">
        <v>554</v>
      </c>
      <c r="C19152" s="67" t="s">
        <v>555</v>
      </c>
      <c r="D19152" s="68" t="s">
        <v>387</v>
      </c>
      <c r="E19152" s="67" t="s">
        <v>388</v>
      </c>
      <c r="F19152" s="68" t="s">
        <v>600</v>
      </c>
      <c r="G19152" s="67" t="s">
        <v>601</v>
      </c>
      <c r="H19152" s="68" t="s">
        <v>362</v>
      </c>
      <c r="I19152" s="69">
        <v>0.309</v>
      </c>
      <c r="J19152" s="69">
        <v>0.20599999999999999</v>
      </c>
      <c r="K19152" s="91"/>
      <c r="L19152" s="91"/>
    </row>
    <row r="19153" spans="2:12" x14ac:dyDescent="0.25">
      <c r="B19153" s="67" t="s">
        <v>554</v>
      </c>
      <c r="C19153" s="67" t="s">
        <v>555</v>
      </c>
      <c r="D19153" s="68" t="s">
        <v>387</v>
      </c>
      <c r="E19153" s="67" t="s">
        <v>388</v>
      </c>
      <c r="F19153" s="68" t="s">
        <v>600</v>
      </c>
      <c r="G19153" s="67" t="s">
        <v>601</v>
      </c>
      <c r="H19153" s="68" t="s">
        <v>363</v>
      </c>
      <c r="I19153" s="69">
        <v>0.39140000000000003</v>
      </c>
      <c r="J19153" s="69">
        <v>0.55620000000000003</v>
      </c>
      <c r="K19153" s="91"/>
      <c r="L19153" s="91"/>
    </row>
    <row r="19154" spans="2:12" x14ac:dyDescent="0.25">
      <c r="B19154" s="67" t="s">
        <v>554</v>
      </c>
      <c r="C19154" s="67" t="s">
        <v>555</v>
      </c>
      <c r="D19154" s="68" t="s">
        <v>387</v>
      </c>
      <c r="E19154" s="67" t="s">
        <v>388</v>
      </c>
      <c r="F19154" s="68" t="s">
        <v>600</v>
      </c>
      <c r="G19154" s="67" t="s">
        <v>601</v>
      </c>
      <c r="H19154" s="68" t="s">
        <v>364</v>
      </c>
      <c r="I19154" s="69">
        <v>0.45319999999999999</v>
      </c>
      <c r="J19154" s="69">
        <v>0.28839999999999999</v>
      </c>
      <c r="K19154" s="91"/>
      <c r="L19154" s="91"/>
    </row>
    <row r="19155" spans="2:12" x14ac:dyDescent="0.25">
      <c r="B19155" s="67" t="s">
        <v>554</v>
      </c>
      <c r="C19155" s="67" t="s">
        <v>555</v>
      </c>
      <c r="D19155" s="68" t="s">
        <v>387</v>
      </c>
      <c r="E19155" s="67" t="s">
        <v>388</v>
      </c>
      <c r="F19155" s="68" t="s">
        <v>600</v>
      </c>
      <c r="G19155" s="67" t="s">
        <v>601</v>
      </c>
      <c r="H19155" s="68" t="s">
        <v>364</v>
      </c>
      <c r="I19155" s="69">
        <v>0</v>
      </c>
      <c r="J19155" s="69">
        <v>0</v>
      </c>
      <c r="K19155" s="91"/>
      <c r="L19155" s="91"/>
    </row>
    <row r="19156" spans="2:12" x14ac:dyDescent="0.25">
      <c r="B19156" s="67" t="s">
        <v>554</v>
      </c>
      <c r="C19156" s="67" t="s">
        <v>555</v>
      </c>
      <c r="D19156" s="68" t="s">
        <v>387</v>
      </c>
      <c r="E19156" s="67" t="s">
        <v>388</v>
      </c>
      <c r="F19156" s="68" t="s">
        <v>600</v>
      </c>
      <c r="G19156" s="67" t="s">
        <v>601</v>
      </c>
      <c r="H19156" s="68" t="s">
        <v>362</v>
      </c>
      <c r="I19156" s="69">
        <v>0</v>
      </c>
      <c r="J19156" s="69">
        <v>0</v>
      </c>
      <c r="K19156" s="91"/>
      <c r="L19156" s="91"/>
    </row>
    <row r="19157" spans="2:12" x14ac:dyDescent="0.25">
      <c r="B19157" s="67" t="s">
        <v>554</v>
      </c>
      <c r="C19157" s="67" t="s">
        <v>555</v>
      </c>
      <c r="D19157" s="68" t="s">
        <v>387</v>
      </c>
      <c r="E19157" s="67" t="s">
        <v>388</v>
      </c>
      <c r="F19157" s="68" t="s">
        <v>600</v>
      </c>
      <c r="G19157" s="67" t="s">
        <v>601</v>
      </c>
      <c r="H19157" s="68" t="s">
        <v>363</v>
      </c>
      <c r="I19157" s="69">
        <v>48</v>
      </c>
      <c r="J19157" s="69">
        <v>60</v>
      </c>
      <c r="K19157" s="91"/>
      <c r="L19157" s="91"/>
    </row>
    <row r="19158" spans="2:12" x14ac:dyDescent="0.25">
      <c r="B19158" s="67" t="s">
        <v>554</v>
      </c>
      <c r="C19158" s="67" t="s">
        <v>555</v>
      </c>
      <c r="D19158" s="68" t="s">
        <v>387</v>
      </c>
      <c r="E19158" s="67" t="s">
        <v>388</v>
      </c>
      <c r="F19158" s="68" t="s">
        <v>600</v>
      </c>
      <c r="G19158" s="67" t="s">
        <v>601</v>
      </c>
      <c r="H19158" s="68" t="s">
        <v>364</v>
      </c>
      <c r="I19158" s="69">
        <v>8</v>
      </c>
      <c r="J19158" s="69">
        <v>12</v>
      </c>
      <c r="K19158" s="91"/>
      <c r="L19158" s="91"/>
    </row>
    <row r="19159" spans="2:12" x14ac:dyDescent="0.25">
      <c r="B19159" s="67" t="s">
        <v>554</v>
      </c>
      <c r="C19159" s="67" t="s">
        <v>555</v>
      </c>
      <c r="D19159" s="68" t="s">
        <v>387</v>
      </c>
      <c r="E19159" s="67" t="s">
        <v>388</v>
      </c>
      <c r="F19159" s="68" t="s">
        <v>600</v>
      </c>
      <c r="G19159" s="67" t="s">
        <v>601</v>
      </c>
      <c r="H19159" s="68" t="s">
        <v>363</v>
      </c>
      <c r="I19159" s="69">
        <v>25</v>
      </c>
      <c r="J19159" s="69">
        <v>48</v>
      </c>
      <c r="K19159" s="91"/>
      <c r="L19159" s="91"/>
    </row>
    <row r="19160" spans="2:12" x14ac:dyDescent="0.25">
      <c r="B19160" s="67" t="s">
        <v>554</v>
      </c>
      <c r="C19160" s="67" t="s">
        <v>555</v>
      </c>
      <c r="D19160" s="68" t="s">
        <v>387</v>
      </c>
      <c r="E19160" s="67" t="s">
        <v>388</v>
      </c>
      <c r="F19160" s="68" t="s">
        <v>600</v>
      </c>
      <c r="G19160" s="67" t="s">
        <v>601</v>
      </c>
      <c r="H19160" s="68" t="s">
        <v>363</v>
      </c>
      <c r="I19160" s="69">
        <v>35</v>
      </c>
      <c r="J19160" s="69">
        <v>54</v>
      </c>
      <c r="K19160" s="91"/>
      <c r="L19160" s="91"/>
    </row>
    <row r="19161" spans="2:12" x14ac:dyDescent="0.25">
      <c r="B19161" s="67" t="s">
        <v>554</v>
      </c>
      <c r="C19161" s="67" t="s">
        <v>555</v>
      </c>
      <c r="D19161" s="68" t="s">
        <v>387</v>
      </c>
      <c r="E19161" s="67" t="s">
        <v>388</v>
      </c>
      <c r="F19161" s="68" t="s">
        <v>600</v>
      </c>
      <c r="G19161" s="67" t="s">
        <v>601</v>
      </c>
      <c r="H19161" s="68" t="s">
        <v>364</v>
      </c>
      <c r="I19161" s="69">
        <v>0</v>
      </c>
      <c r="J19161" s="69">
        <v>-8</v>
      </c>
      <c r="K19161" s="91"/>
      <c r="L19161" s="91"/>
    </row>
    <row r="19162" spans="2:12" x14ac:dyDescent="0.25">
      <c r="B19162" s="67" t="s">
        <v>554</v>
      </c>
      <c r="C19162" s="67" t="s">
        <v>555</v>
      </c>
      <c r="D19162" s="68" t="s">
        <v>387</v>
      </c>
      <c r="E19162" s="67" t="s">
        <v>388</v>
      </c>
      <c r="F19162" s="68" t="s">
        <v>600</v>
      </c>
      <c r="G19162" s="67" t="s">
        <v>601</v>
      </c>
      <c r="H19162" s="68" t="s">
        <v>362</v>
      </c>
      <c r="I19162" s="69">
        <v>85</v>
      </c>
      <c r="J19162" s="69">
        <v>98</v>
      </c>
      <c r="K19162" s="91"/>
      <c r="L19162" s="91"/>
    </row>
    <row r="19163" spans="2:12" x14ac:dyDescent="0.25">
      <c r="B19163" s="67" t="s">
        <v>554</v>
      </c>
      <c r="C19163" s="67" t="s">
        <v>555</v>
      </c>
      <c r="D19163" s="68" t="s">
        <v>387</v>
      </c>
      <c r="E19163" s="67" t="s">
        <v>388</v>
      </c>
      <c r="F19163" s="68" t="s">
        <v>600</v>
      </c>
      <c r="G19163" s="67" t="s">
        <v>601</v>
      </c>
      <c r="H19163" s="68" t="s">
        <v>363</v>
      </c>
      <c r="I19163" s="69">
        <v>127</v>
      </c>
      <c r="J19163" s="69">
        <v>163</v>
      </c>
      <c r="K19163" s="91"/>
      <c r="L19163" s="91"/>
    </row>
    <row r="19164" spans="2:12" x14ac:dyDescent="0.25">
      <c r="B19164" s="67" t="s">
        <v>554</v>
      </c>
      <c r="C19164" s="67" t="s">
        <v>555</v>
      </c>
      <c r="D19164" s="68" t="s">
        <v>387</v>
      </c>
      <c r="E19164" s="67" t="s">
        <v>388</v>
      </c>
      <c r="F19164" s="68" t="s">
        <v>600</v>
      </c>
      <c r="G19164" s="67" t="s">
        <v>601</v>
      </c>
      <c r="H19164" s="68" t="s">
        <v>364</v>
      </c>
      <c r="I19164" s="69">
        <v>97</v>
      </c>
      <c r="J19164" s="69">
        <v>81</v>
      </c>
      <c r="K19164" s="91"/>
      <c r="L19164" s="91"/>
    </row>
    <row r="19165" spans="2:12" x14ac:dyDescent="0.25">
      <c r="B19165" s="67" t="s">
        <v>554</v>
      </c>
      <c r="C19165" s="67" t="s">
        <v>555</v>
      </c>
      <c r="D19165" s="68" t="s">
        <v>387</v>
      </c>
      <c r="E19165" s="67" t="s">
        <v>388</v>
      </c>
      <c r="F19165" s="68" t="s">
        <v>600</v>
      </c>
      <c r="G19165" s="67" t="s">
        <v>601</v>
      </c>
      <c r="H19165" s="68" t="s">
        <v>362</v>
      </c>
      <c r="I19165" s="69">
        <v>29</v>
      </c>
      <c r="J19165" s="69">
        <v>51</v>
      </c>
      <c r="K19165" s="91"/>
      <c r="L19165" s="91"/>
    </row>
    <row r="19166" spans="2:12" x14ac:dyDescent="0.25">
      <c r="B19166" s="67" t="s">
        <v>554</v>
      </c>
      <c r="C19166" s="67" t="s">
        <v>555</v>
      </c>
      <c r="D19166" s="68" t="s">
        <v>387</v>
      </c>
      <c r="E19166" s="67" t="s">
        <v>388</v>
      </c>
      <c r="F19166" s="68" t="s">
        <v>600</v>
      </c>
      <c r="G19166" s="67" t="s">
        <v>601</v>
      </c>
      <c r="H19166" s="68" t="s">
        <v>363</v>
      </c>
      <c r="I19166" s="69">
        <v>96</v>
      </c>
      <c r="J19166" s="69">
        <v>105</v>
      </c>
      <c r="K19166" s="91"/>
      <c r="L19166" s="91"/>
    </row>
    <row r="19167" spans="2:12" x14ac:dyDescent="0.25">
      <c r="B19167" s="67" t="s">
        <v>554</v>
      </c>
      <c r="C19167" s="67" t="s">
        <v>555</v>
      </c>
      <c r="D19167" s="68" t="s">
        <v>387</v>
      </c>
      <c r="E19167" s="67" t="s">
        <v>388</v>
      </c>
      <c r="F19167" s="68" t="s">
        <v>600</v>
      </c>
      <c r="G19167" s="67" t="s">
        <v>601</v>
      </c>
      <c r="H19167" s="68" t="s">
        <v>364</v>
      </c>
      <c r="I19167" s="69">
        <v>9</v>
      </c>
      <c r="J19167" s="69">
        <v>20</v>
      </c>
      <c r="K19167" s="91"/>
      <c r="L19167" s="91"/>
    </row>
    <row r="19168" spans="2:12" x14ac:dyDescent="0.25">
      <c r="B19168" s="67" t="s">
        <v>554</v>
      </c>
      <c r="C19168" s="67" t="s">
        <v>555</v>
      </c>
      <c r="D19168" s="68" t="s">
        <v>387</v>
      </c>
      <c r="E19168" s="67" t="s">
        <v>388</v>
      </c>
      <c r="F19168" s="68" t="s">
        <v>600</v>
      </c>
      <c r="G19168" s="67" t="s">
        <v>601</v>
      </c>
      <c r="H19168" s="68" t="s">
        <v>362</v>
      </c>
      <c r="I19168" s="69">
        <v>24</v>
      </c>
      <c r="J19168" s="69">
        <v>0</v>
      </c>
      <c r="K19168" s="91"/>
      <c r="L19168" s="91"/>
    </row>
    <row r="19169" spans="2:12" x14ac:dyDescent="0.25">
      <c r="B19169" s="67" t="s">
        <v>554</v>
      </c>
      <c r="C19169" s="67" t="s">
        <v>555</v>
      </c>
      <c r="D19169" s="68" t="s">
        <v>387</v>
      </c>
      <c r="E19169" s="67" t="s">
        <v>388</v>
      </c>
      <c r="F19169" s="68" t="s">
        <v>600</v>
      </c>
      <c r="G19169" s="67" t="s">
        <v>601</v>
      </c>
      <c r="H19169" s="68" t="s">
        <v>363</v>
      </c>
      <c r="I19169" s="69">
        <v>76</v>
      </c>
      <c r="J19169" s="69">
        <v>118</v>
      </c>
      <c r="K19169" s="91"/>
      <c r="L19169" s="91"/>
    </row>
    <row r="19170" spans="2:12" x14ac:dyDescent="0.25">
      <c r="B19170" s="67" t="s">
        <v>554</v>
      </c>
      <c r="C19170" s="67" t="s">
        <v>555</v>
      </c>
      <c r="D19170" s="68" t="s">
        <v>387</v>
      </c>
      <c r="E19170" s="67" t="s">
        <v>388</v>
      </c>
      <c r="F19170" s="68" t="s">
        <v>600</v>
      </c>
      <c r="G19170" s="67" t="s">
        <v>601</v>
      </c>
      <c r="H19170" s="68" t="s">
        <v>364</v>
      </c>
      <c r="I19170" s="69">
        <v>0</v>
      </c>
      <c r="J19170" s="69">
        <v>0</v>
      </c>
      <c r="K19170" s="91"/>
      <c r="L19170" s="91"/>
    </row>
    <row r="19171" spans="2:12" x14ac:dyDescent="0.25">
      <c r="B19171" s="67" t="s">
        <v>554</v>
      </c>
      <c r="C19171" s="67" t="s">
        <v>555</v>
      </c>
      <c r="D19171" s="68" t="s">
        <v>387</v>
      </c>
      <c r="E19171" s="67" t="s">
        <v>388</v>
      </c>
      <c r="F19171" s="68" t="s">
        <v>600</v>
      </c>
      <c r="G19171" s="67" t="s">
        <v>601</v>
      </c>
      <c r="H19171" s="68" t="s">
        <v>362</v>
      </c>
      <c r="I19171" s="69">
        <v>0</v>
      </c>
      <c r="J19171" s="69">
        <v>16</v>
      </c>
      <c r="K19171" s="91"/>
      <c r="L19171" s="91"/>
    </row>
    <row r="19172" spans="2:12" x14ac:dyDescent="0.25">
      <c r="B19172" s="67" t="s">
        <v>554</v>
      </c>
      <c r="C19172" s="67" t="s">
        <v>555</v>
      </c>
      <c r="D19172" s="68" t="s">
        <v>387</v>
      </c>
      <c r="E19172" s="67" t="s">
        <v>388</v>
      </c>
      <c r="F19172" s="68" t="s">
        <v>600</v>
      </c>
      <c r="G19172" s="67" t="s">
        <v>601</v>
      </c>
      <c r="H19172" s="68" t="s">
        <v>363</v>
      </c>
      <c r="I19172" s="69">
        <v>44</v>
      </c>
      <c r="J19172" s="69">
        <v>105</v>
      </c>
      <c r="K19172" s="91"/>
      <c r="L19172" s="91"/>
    </row>
    <row r="19173" spans="2:12" x14ac:dyDescent="0.25">
      <c r="B19173" s="67" t="s">
        <v>554</v>
      </c>
      <c r="C19173" s="67" t="s">
        <v>555</v>
      </c>
      <c r="D19173" s="68" t="s">
        <v>387</v>
      </c>
      <c r="E19173" s="67" t="s">
        <v>388</v>
      </c>
      <c r="F19173" s="68" t="s">
        <v>600</v>
      </c>
      <c r="G19173" s="67" t="s">
        <v>601</v>
      </c>
      <c r="H19173" s="68" t="s">
        <v>364</v>
      </c>
      <c r="I19173" s="69">
        <v>0</v>
      </c>
      <c r="J19173" s="69">
        <v>0</v>
      </c>
      <c r="K19173" s="91"/>
      <c r="L19173" s="91"/>
    </row>
    <row r="19174" spans="2:12" x14ac:dyDescent="0.25">
      <c r="B19174" s="67" t="s">
        <v>554</v>
      </c>
      <c r="C19174" s="67" t="s">
        <v>555</v>
      </c>
      <c r="D19174" s="68" t="s">
        <v>387</v>
      </c>
      <c r="E19174" s="67" t="s">
        <v>388</v>
      </c>
      <c r="F19174" s="68" t="s">
        <v>600</v>
      </c>
      <c r="G19174" s="67" t="s">
        <v>601</v>
      </c>
      <c r="H19174" s="68" t="s">
        <v>362</v>
      </c>
      <c r="I19174" s="69">
        <v>0</v>
      </c>
      <c r="J19174" s="69">
        <v>0</v>
      </c>
      <c r="K19174" s="91"/>
      <c r="L19174" s="91"/>
    </row>
    <row r="19175" spans="2:12" x14ac:dyDescent="0.25">
      <c r="B19175" s="67" t="s">
        <v>554</v>
      </c>
      <c r="C19175" s="67" t="s">
        <v>555</v>
      </c>
      <c r="D19175" s="68" t="s">
        <v>387</v>
      </c>
      <c r="E19175" s="67" t="s">
        <v>388</v>
      </c>
      <c r="F19175" s="68" t="s">
        <v>600</v>
      </c>
      <c r="G19175" s="67" t="s">
        <v>601</v>
      </c>
      <c r="H19175" s="68" t="s">
        <v>363</v>
      </c>
      <c r="I19175" s="69">
        <v>0</v>
      </c>
      <c r="J19175" s="69">
        <v>0</v>
      </c>
      <c r="K19175" s="91"/>
      <c r="L19175" s="91"/>
    </row>
    <row r="19176" spans="2:12" x14ac:dyDescent="0.25">
      <c r="B19176" s="67" t="s">
        <v>554</v>
      </c>
      <c r="C19176" s="67" t="s">
        <v>555</v>
      </c>
      <c r="D19176" s="68" t="s">
        <v>387</v>
      </c>
      <c r="E19176" s="67" t="s">
        <v>388</v>
      </c>
      <c r="F19176" s="68" t="s">
        <v>600</v>
      </c>
      <c r="G19176" s="67" t="s">
        <v>601</v>
      </c>
      <c r="H19176" s="68" t="s">
        <v>362</v>
      </c>
      <c r="I19176" s="69">
        <v>0</v>
      </c>
      <c r="J19176" s="69">
        <v>0</v>
      </c>
      <c r="K19176" s="91"/>
      <c r="L19176" s="91"/>
    </row>
    <row r="19177" spans="2:12" x14ac:dyDescent="0.25">
      <c r="B19177" s="67" t="s">
        <v>554</v>
      </c>
      <c r="C19177" s="67" t="s">
        <v>555</v>
      </c>
      <c r="D19177" s="68" t="s">
        <v>387</v>
      </c>
      <c r="E19177" s="67" t="s">
        <v>388</v>
      </c>
      <c r="F19177" s="68" t="s">
        <v>600</v>
      </c>
      <c r="G19177" s="67" t="s">
        <v>601</v>
      </c>
      <c r="H19177" s="68" t="s">
        <v>362</v>
      </c>
      <c r="I19177" s="69">
        <v>17</v>
      </c>
      <c r="J19177" s="69">
        <v>10</v>
      </c>
      <c r="K19177" s="91"/>
      <c r="L19177" s="91"/>
    </row>
    <row r="19178" spans="2:12" x14ac:dyDescent="0.25">
      <c r="B19178" s="67" t="s">
        <v>554</v>
      </c>
      <c r="C19178" s="67" t="s">
        <v>555</v>
      </c>
      <c r="D19178" s="68" t="s">
        <v>387</v>
      </c>
      <c r="E19178" s="67" t="s">
        <v>388</v>
      </c>
      <c r="F19178" s="68" t="s">
        <v>600</v>
      </c>
      <c r="G19178" s="67" t="s">
        <v>601</v>
      </c>
      <c r="H19178" s="68" t="s">
        <v>363</v>
      </c>
      <c r="I19178" s="69">
        <v>50</v>
      </c>
      <c r="J19178" s="69">
        <v>54</v>
      </c>
      <c r="K19178" s="91"/>
      <c r="L19178" s="91"/>
    </row>
    <row r="19179" spans="2:12" x14ac:dyDescent="0.25">
      <c r="B19179" s="67" t="s">
        <v>554</v>
      </c>
      <c r="C19179" s="67" t="s">
        <v>555</v>
      </c>
      <c r="D19179" s="68" t="s">
        <v>387</v>
      </c>
      <c r="E19179" s="67" t="s">
        <v>388</v>
      </c>
      <c r="F19179" s="68" t="s">
        <v>600</v>
      </c>
      <c r="G19179" s="67" t="s">
        <v>601</v>
      </c>
      <c r="H19179" s="68" t="s">
        <v>364</v>
      </c>
      <c r="I19179" s="69">
        <v>28</v>
      </c>
      <c r="J19179" s="69">
        <v>27</v>
      </c>
      <c r="K19179" s="91"/>
      <c r="L19179" s="91"/>
    </row>
    <row r="19180" spans="2:12" x14ac:dyDescent="0.25">
      <c r="B19180" s="67" t="s">
        <v>554</v>
      </c>
      <c r="C19180" s="67" t="s">
        <v>555</v>
      </c>
      <c r="D19180" s="68" t="s">
        <v>387</v>
      </c>
      <c r="E19180" s="67" t="s">
        <v>388</v>
      </c>
      <c r="F19180" s="68" t="s">
        <v>600</v>
      </c>
      <c r="G19180" s="67" t="s">
        <v>601</v>
      </c>
      <c r="H19180" s="68" t="s">
        <v>362</v>
      </c>
      <c r="I19180" s="69">
        <v>100</v>
      </c>
      <c r="J19180" s="69">
        <v>170</v>
      </c>
      <c r="K19180" s="91"/>
      <c r="L19180" s="91"/>
    </row>
    <row r="19181" spans="2:12" x14ac:dyDescent="0.25">
      <c r="B19181" s="67" t="s">
        <v>554</v>
      </c>
      <c r="C19181" s="67" t="s">
        <v>555</v>
      </c>
      <c r="D19181" s="68" t="s">
        <v>387</v>
      </c>
      <c r="E19181" s="67" t="s">
        <v>388</v>
      </c>
      <c r="F19181" s="68" t="s">
        <v>600</v>
      </c>
      <c r="G19181" s="67" t="s">
        <v>601</v>
      </c>
      <c r="H19181" s="68" t="s">
        <v>363</v>
      </c>
      <c r="I19181" s="69">
        <v>35</v>
      </c>
      <c r="J19181" s="69">
        <v>125</v>
      </c>
      <c r="K19181" s="91"/>
      <c r="L19181" s="91"/>
    </row>
    <row r="19182" spans="2:12" x14ac:dyDescent="0.25">
      <c r="B19182" s="67" t="s">
        <v>554</v>
      </c>
      <c r="C19182" s="67" t="s">
        <v>555</v>
      </c>
      <c r="D19182" s="68" t="s">
        <v>387</v>
      </c>
      <c r="E19182" s="67" t="s">
        <v>388</v>
      </c>
      <c r="F19182" s="68" t="s">
        <v>600</v>
      </c>
      <c r="G19182" s="67" t="s">
        <v>601</v>
      </c>
      <c r="H19182" s="68" t="s">
        <v>364</v>
      </c>
      <c r="I19182" s="69">
        <v>45</v>
      </c>
      <c r="J19182" s="69">
        <v>80</v>
      </c>
      <c r="K19182" s="91"/>
      <c r="L19182" s="91"/>
    </row>
    <row r="19183" spans="2:12" x14ac:dyDescent="0.25">
      <c r="B19183" s="67" t="s">
        <v>554</v>
      </c>
      <c r="C19183" s="67" t="s">
        <v>555</v>
      </c>
      <c r="D19183" s="68" t="s">
        <v>387</v>
      </c>
      <c r="E19183" s="67" t="s">
        <v>388</v>
      </c>
      <c r="F19183" s="68" t="s">
        <v>600</v>
      </c>
      <c r="G19183" s="67" t="s">
        <v>601</v>
      </c>
      <c r="H19183" s="68" t="s">
        <v>362</v>
      </c>
      <c r="I19183" s="69">
        <v>0</v>
      </c>
      <c r="J19183" s="69">
        <v>0</v>
      </c>
      <c r="K19183" s="91"/>
      <c r="L19183" s="91"/>
    </row>
    <row r="19184" spans="2:12" x14ac:dyDescent="0.25">
      <c r="B19184" s="67" t="s">
        <v>554</v>
      </c>
      <c r="C19184" s="67" t="s">
        <v>555</v>
      </c>
      <c r="D19184" s="68" t="s">
        <v>387</v>
      </c>
      <c r="E19184" s="67" t="s">
        <v>388</v>
      </c>
      <c r="F19184" s="68" t="s">
        <v>600</v>
      </c>
      <c r="G19184" s="67" t="s">
        <v>601</v>
      </c>
      <c r="H19184" s="68" t="s">
        <v>363</v>
      </c>
      <c r="I19184" s="69">
        <v>0.3296</v>
      </c>
      <c r="J19184" s="69">
        <v>8.2400000000000001E-2</v>
      </c>
      <c r="K19184" s="91"/>
      <c r="L19184" s="91"/>
    </row>
    <row r="19185" spans="2:12" x14ac:dyDescent="0.25">
      <c r="B19185" s="67" t="s">
        <v>554</v>
      </c>
      <c r="C19185" s="67" t="s">
        <v>555</v>
      </c>
      <c r="D19185" s="68" t="s">
        <v>387</v>
      </c>
      <c r="E19185" s="67" t="s">
        <v>388</v>
      </c>
      <c r="F19185" s="68" t="s">
        <v>600</v>
      </c>
      <c r="G19185" s="67" t="s">
        <v>601</v>
      </c>
      <c r="H19185" s="68" t="s">
        <v>364</v>
      </c>
      <c r="I19185" s="69">
        <v>0</v>
      </c>
      <c r="J19185" s="69">
        <v>0</v>
      </c>
      <c r="K19185" s="91"/>
      <c r="L19185" s="91"/>
    </row>
    <row r="19186" spans="2:12" x14ac:dyDescent="0.25">
      <c r="B19186" s="67" t="s">
        <v>554</v>
      </c>
      <c r="C19186" s="67" t="s">
        <v>555</v>
      </c>
      <c r="D19186" s="68" t="s">
        <v>387</v>
      </c>
      <c r="E19186" s="67" t="s">
        <v>388</v>
      </c>
      <c r="F19186" s="68" t="s">
        <v>600</v>
      </c>
      <c r="G19186" s="67" t="s">
        <v>601</v>
      </c>
      <c r="H19186" s="68" t="s">
        <v>362</v>
      </c>
      <c r="I19186" s="69">
        <v>176</v>
      </c>
      <c r="J19186" s="69">
        <v>253</v>
      </c>
      <c r="K19186" s="91"/>
      <c r="L19186" s="91"/>
    </row>
    <row r="19187" spans="2:12" x14ac:dyDescent="0.25">
      <c r="B19187" s="67" t="s">
        <v>554</v>
      </c>
      <c r="C19187" s="67" t="s">
        <v>555</v>
      </c>
      <c r="D19187" s="68" t="s">
        <v>387</v>
      </c>
      <c r="E19187" s="67" t="s">
        <v>388</v>
      </c>
      <c r="F19187" s="68" t="s">
        <v>600</v>
      </c>
      <c r="G19187" s="67" t="s">
        <v>601</v>
      </c>
      <c r="H19187" s="68" t="s">
        <v>363</v>
      </c>
      <c r="I19187" s="69">
        <v>261</v>
      </c>
      <c r="J19187" s="69">
        <v>326</v>
      </c>
      <c r="K19187" s="91"/>
      <c r="L19187" s="91"/>
    </row>
    <row r="19188" spans="2:12" x14ac:dyDescent="0.25">
      <c r="B19188" s="67" t="s">
        <v>554</v>
      </c>
      <c r="C19188" s="67" t="s">
        <v>555</v>
      </c>
      <c r="D19188" s="68" t="s">
        <v>387</v>
      </c>
      <c r="E19188" s="67" t="s">
        <v>388</v>
      </c>
      <c r="F19188" s="68" t="s">
        <v>600</v>
      </c>
      <c r="G19188" s="67" t="s">
        <v>601</v>
      </c>
      <c r="H19188" s="68" t="s">
        <v>364</v>
      </c>
      <c r="I19188" s="69">
        <v>29</v>
      </c>
      <c r="J19188" s="69">
        <v>48</v>
      </c>
      <c r="K19188" s="91"/>
      <c r="L19188" s="91"/>
    </row>
    <row r="19189" spans="2:12" x14ac:dyDescent="0.25">
      <c r="B19189" s="67" t="s">
        <v>554</v>
      </c>
      <c r="C19189" s="67" t="s">
        <v>555</v>
      </c>
      <c r="D19189" s="68" t="s">
        <v>387</v>
      </c>
      <c r="E19189" s="67" t="s">
        <v>388</v>
      </c>
      <c r="F19189" s="68" t="s">
        <v>600</v>
      </c>
      <c r="G19189" s="67" t="s">
        <v>601</v>
      </c>
      <c r="H19189" s="68" t="s">
        <v>363</v>
      </c>
      <c r="I19189" s="69">
        <v>0</v>
      </c>
      <c r="J19189" s="69">
        <v>0</v>
      </c>
      <c r="K19189" s="91"/>
      <c r="L19189" s="91"/>
    </row>
    <row r="19190" spans="2:12" x14ac:dyDescent="0.25">
      <c r="B19190" s="67" t="s">
        <v>554</v>
      </c>
      <c r="C19190" s="67" t="s">
        <v>555</v>
      </c>
      <c r="D19190" s="68" t="s">
        <v>387</v>
      </c>
      <c r="E19190" s="67" t="s">
        <v>388</v>
      </c>
      <c r="F19190" s="68" t="s">
        <v>600</v>
      </c>
      <c r="G19190" s="67" t="s">
        <v>601</v>
      </c>
      <c r="H19190" s="68" t="s">
        <v>362</v>
      </c>
      <c r="I19190" s="69">
        <v>3</v>
      </c>
      <c r="J19190" s="69">
        <v>13</v>
      </c>
      <c r="K19190" s="91"/>
      <c r="L19190" s="91"/>
    </row>
    <row r="19191" spans="2:12" x14ac:dyDescent="0.25">
      <c r="B19191" s="67" t="s">
        <v>554</v>
      </c>
      <c r="C19191" s="67" t="s">
        <v>555</v>
      </c>
      <c r="D19191" s="68" t="s">
        <v>387</v>
      </c>
      <c r="E19191" s="67" t="s">
        <v>388</v>
      </c>
      <c r="F19191" s="68" t="s">
        <v>600</v>
      </c>
      <c r="G19191" s="67" t="s">
        <v>601</v>
      </c>
      <c r="H19191" s="68" t="s">
        <v>363</v>
      </c>
      <c r="I19191" s="69">
        <v>71</v>
      </c>
      <c r="J19191" s="69">
        <v>156</v>
      </c>
      <c r="K19191" s="91"/>
      <c r="L19191" s="91"/>
    </row>
    <row r="19192" spans="2:12" x14ac:dyDescent="0.25">
      <c r="B19192" s="67" t="s">
        <v>554</v>
      </c>
      <c r="C19192" s="67" t="s">
        <v>555</v>
      </c>
      <c r="D19192" s="68" t="s">
        <v>387</v>
      </c>
      <c r="E19192" s="67" t="s">
        <v>388</v>
      </c>
      <c r="F19192" s="68" t="s">
        <v>600</v>
      </c>
      <c r="G19192" s="67" t="s">
        <v>601</v>
      </c>
      <c r="H19192" s="68" t="s">
        <v>364</v>
      </c>
      <c r="I19192" s="69">
        <v>20</v>
      </c>
      <c r="J19192" s="69">
        <v>36</v>
      </c>
      <c r="K19192" s="91"/>
      <c r="L19192" s="91"/>
    </row>
    <row r="19193" spans="2:12" x14ac:dyDescent="0.25">
      <c r="B19193" s="67" t="s">
        <v>554</v>
      </c>
      <c r="C19193" s="67" t="s">
        <v>555</v>
      </c>
      <c r="D19193" s="68" t="s">
        <v>387</v>
      </c>
      <c r="E19193" s="67" t="s">
        <v>388</v>
      </c>
      <c r="F19193" s="68" t="s">
        <v>600</v>
      </c>
      <c r="G19193" s="67" t="s">
        <v>601</v>
      </c>
      <c r="H19193" s="68" t="s">
        <v>362</v>
      </c>
      <c r="I19193" s="69">
        <v>0</v>
      </c>
      <c r="J19193" s="69">
        <v>0</v>
      </c>
      <c r="K19193" s="91"/>
      <c r="L19193" s="91"/>
    </row>
    <row r="19194" spans="2:12" x14ac:dyDescent="0.25">
      <c r="B19194" s="67" t="s">
        <v>554</v>
      </c>
      <c r="C19194" s="67" t="s">
        <v>555</v>
      </c>
      <c r="D19194" s="68" t="s">
        <v>387</v>
      </c>
      <c r="E19194" s="67" t="s">
        <v>388</v>
      </c>
      <c r="F19194" s="68" t="s">
        <v>600</v>
      </c>
      <c r="G19194" s="67" t="s">
        <v>601</v>
      </c>
      <c r="H19194" s="68" t="s">
        <v>362</v>
      </c>
      <c r="I19194" s="69">
        <v>0</v>
      </c>
      <c r="J19194" s="69">
        <v>0</v>
      </c>
      <c r="K19194" s="91"/>
      <c r="L19194" s="91"/>
    </row>
    <row r="19195" spans="2:12" x14ac:dyDescent="0.25">
      <c r="B19195" s="67" t="s">
        <v>554</v>
      </c>
      <c r="C19195" s="67" t="s">
        <v>555</v>
      </c>
      <c r="D19195" s="68" t="s">
        <v>387</v>
      </c>
      <c r="E19195" s="67" t="s">
        <v>388</v>
      </c>
      <c r="F19195" s="68" t="s">
        <v>600</v>
      </c>
      <c r="G19195" s="67" t="s">
        <v>601</v>
      </c>
      <c r="H19195" s="68" t="s">
        <v>363</v>
      </c>
      <c r="I19195" s="69">
        <v>12</v>
      </c>
      <c r="J19195" s="69">
        <v>0</v>
      </c>
      <c r="K19195" s="91"/>
      <c r="L19195" s="91"/>
    </row>
    <row r="19196" spans="2:12" x14ac:dyDescent="0.25">
      <c r="B19196" s="67" t="s">
        <v>554</v>
      </c>
      <c r="C19196" s="67" t="s">
        <v>555</v>
      </c>
      <c r="D19196" s="68" t="s">
        <v>387</v>
      </c>
      <c r="E19196" s="67" t="s">
        <v>388</v>
      </c>
      <c r="F19196" s="68" t="s">
        <v>600</v>
      </c>
      <c r="G19196" s="67" t="s">
        <v>601</v>
      </c>
      <c r="H19196" s="68" t="s">
        <v>362</v>
      </c>
      <c r="I19196" s="69">
        <v>0</v>
      </c>
      <c r="J19196" s="69">
        <v>0</v>
      </c>
      <c r="K19196" s="91"/>
      <c r="L19196" s="91"/>
    </row>
    <row r="19197" spans="2:12" x14ac:dyDescent="0.25">
      <c r="B19197" s="67" t="s">
        <v>554</v>
      </c>
      <c r="C19197" s="67" t="s">
        <v>555</v>
      </c>
      <c r="D19197" s="68" t="s">
        <v>387</v>
      </c>
      <c r="E19197" s="67" t="s">
        <v>388</v>
      </c>
      <c r="F19197" s="68" t="s">
        <v>600</v>
      </c>
      <c r="G19197" s="67" t="s">
        <v>601</v>
      </c>
      <c r="H19197" s="68" t="s">
        <v>363</v>
      </c>
      <c r="I19197" s="69">
        <v>0</v>
      </c>
      <c r="J19197" s="69">
        <v>0</v>
      </c>
      <c r="K19197" s="91"/>
      <c r="L19197" s="91"/>
    </row>
    <row r="19198" spans="2:12" x14ac:dyDescent="0.25">
      <c r="B19198" s="67" t="s">
        <v>554</v>
      </c>
      <c r="C19198" s="67" t="s">
        <v>555</v>
      </c>
      <c r="D19198" s="68" t="s">
        <v>387</v>
      </c>
      <c r="E19198" s="67" t="s">
        <v>388</v>
      </c>
      <c r="F19198" s="68" t="s">
        <v>600</v>
      </c>
      <c r="G19198" s="67" t="s">
        <v>601</v>
      </c>
      <c r="H19198" s="68" t="s">
        <v>364</v>
      </c>
      <c r="I19198" s="69">
        <v>0</v>
      </c>
      <c r="J19198" s="69">
        <v>0</v>
      </c>
      <c r="K19198" s="91"/>
      <c r="L19198" s="91"/>
    </row>
    <row r="19199" spans="2:12" x14ac:dyDescent="0.25">
      <c r="B19199" s="67" t="s">
        <v>554</v>
      </c>
      <c r="C19199" s="67" t="s">
        <v>555</v>
      </c>
      <c r="D19199" s="68" t="s">
        <v>387</v>
      </c>
      <c r="E19199" s="67" t="s">
        <v>388</v>
      </c>
      <c r="F19199" s="68" t="s">
        <v>600</v>
      </c>
      <c r="G19199" s="67" t="s">
        <v>601</v>
      </c>
      <c r="H19199" s="68" t="s">
        <v>362</v>
      </c>
      <c r="I19199" s="69">
        <v>71</v>
      </c>
      <c r="J19199" s="69">
        <v>101</v>
      </c>
      <c r="K19199" s="91"/>
      <c r="L19199" s="91"/>
    </row>
    <row r="19200" spans="2:12" x14ac:dyDescent="0.25">
      <c r="B19200" s="67" t="s">
        <v>554</v>
      </c>
      <c r="C19200" s="67" t="s">
        <v>555</v>
      </c>
      <c r="D19200" s="68" t="s">
        <v>387</v>
      </c>
      <c r="E19200" s="67" t="s">
        <v>388</v>
      </c>
      <c r="F19200" s="68" t="s">
        <v>600</v>
      </c>
      <c r="G19200" s="67" t="s">
        <v>601</v>
      </c>
      <c r="H19200" s="68" t="s">
        <v>363</v>
      </c>
      <c r="I19200" s="69">
        <v>72</v>
      </c>
      <c r="J19200" s="69">
        <v>94</v>
      </c>
      <c r="K19200" s="91"/>
      <c r="L19200" s="91"/>
    </row>
    <row r="19201" spans="2:12" x14ac:dyDescent="0.25">
      <c r="B19201" s="67" t="s">
        <v>554</v>
      </c>
      <c r="C19201" s="67" t="s">
        <v>555</v>
      </c>
      <c r="D19201" s="68" t="s">
        <v>387</v>
      </c>
      <c r="E19201" s="67" t="s">
        <v>388</v>
      </c>
      <c r="F19201" s="68" t="s">
        <v>600</v>
      </c>
      <c r="G19201" s="67" t="s">
        <v>601</v>
      </c>
      <c r="H19201" s="68" t="s">
        <v>364</v>
      </c>
      <c r="I19201" s="69">
        <v>24</v>
      </c>
      <c r="J19201" s="69">
        <v>48</v>
      </c>
      <c r="K19201" s="91"/>
      <c r="L19201" s="91"/>
    </row>
    <row r="19202" spans="2:12" x14ac:dyDescent="0.25">
      <c r="B19202" s="67" t="s">
        <v>554</v>
      </c>
      <c r="C19202" s="67" t="s">
        <v>555</v>
      </c>
      <c r="D19202" s="68" t="s">
        <v>387</v>
      </c>
      <c r="E19202" s="67" t="s">
        <v>388</v>
      </c>
      <c r="F19202" s="68" t="s">
        <v>602</v>
      </c>
      <c r="G19202" s="67" t="s">
        <v>603</v>
      </c>
      <c r="H19202" s="68" t="s">
        <v>362</v>
      </c>
      <c r="I19202" s="69">
        <v>38</v>
      </c>
      <c r="J19202" s="69">
        <v>76</v>
      </c>
      <c r="K19202" s="91"/>
      <c r="L19202" s="91"/>
    </row>
    <row r="19203" spans="2:12" x14ac:dyDescent="0.25">
      <c r="B19203" s="67" t="s">
        <v>554</v>
      </c>
      <c r="C19203" s="67" t="s">
        <v>555</v>
      </c>
      <c r="D19203" s="68" t="s">
        <v>387</v>
      </c>
      <c r="E19203" s="67" t="s">
        <v>388</v>
      </c>
      <c r="F19203" s="68" t="s">
        <v>602</v>
      </c>
      <c r="G19203" s="67" t="s">
        <v>603</v>
      </c>
      <c r="H19203" s="68" t="s">
        <v>363</v>
      </c>
      <c r="I19203" s="69">
        <v>382</v>
      </c>
      <c r="J19203" s="69">
        <v>528</v>
      </c>
      <c r="K19203" s="91"/>
      <c r="L19203" s="91"/>
    </row>
    <row r="19204" spans="2:12" x14ac:dyDescent="0.25">
      <c r="B19204" s="67" t="s">
        <v>554</v>
      </c>
      <c r="C19204" s="67" t="s">
        <v>555</v>
      </c>
      <c r="D19204" s="68" t="s">
        <v>387</v>
      </c>
      <c r="E19204" s="67" t="s">
        <v>388</v>
      </c>
      <c r="F19204" s="68" t="s">
        <v>602</v>
      </c>
      <c r="G19204" s="67" t="s">
        <v>603</v>
      </c>
      <c r="H19204" s="68" t="s">
        <v>364</v>
      </c>
      <c r="I19204" s="69">
        <v>38</v>
      </c>
      <c r="J19204" s="69">
        <v>8</v>
      </c>
      <c r="K19204" s="91"/>
      <c r="L19204" s="91"/>
    </row>
    <row r="19205" spans="2:12" x14ac:dyDescent="0.25">
      <c r="B19205" s="67" t="s">
        <v>554</v>
      </c>
      <c r="C19205" s="67" t="s">
        <v>555</v>
      </c>
      <c r="D19205" s="68" t="s">
        <v>387</v>
      </c>
      <c r="E19205" s="67" t="s">
        <v>388</v>
      </c>
      <c r="F19205" s="68" t="s">
        <v>602</v>
      </c>
      <c r="G19205" s="67" t="s">
        <v>603</v>
      </c>
      <c r="H19205" s="68" t="s">
        <v>362</v>
      </c>
      <c r="I19205" s="69">
        <v>18</v>
      </c>
      <c r="J19205" s="69">
        <v>38</v>
      </c>
      <c r="K19205" s="91"/>
      <c r="L19205" s="91"/>
    </row>
    <row r="19206" spans="2:12" x14ac:dyDescent="0.25">
      <c r="B19206" s="67" t="s">
        <v>554</v>
      </c>
      <c r="C19206" s="67" t="s">
        <v>555</v>
      </c>
      <c r="D19206" s="68" t="s">
        <v>387</v>
      </c>
      <c r="E19206" s="67" t="s">
        <v>388</v>
      </c>
      <c r="F19206" s="68" t="s">
        <v>602</v>
      </c>
      <c r="G19206" s="67" t="s">
        <v>603</v>
      </c>
      <c r="H19206" s="68" t="s">
        <v>363</v>
      </c>
      <c r="I19206" s="69">
        <v>40</v>
      </c>
      <c r="J19206" s="69">
        <v>41</v>
      </c>
      <c r="K19206" s="91"/>
      <c r="L19206" s="91"/>
    </row>
    <row r="19207" spans="2:12" x14ac:dyDescent="0.25">
      <c r="B19207" s="67" t="s">
        <v>554</v>
      </c>
      <c r="C19207" s="67" t="s">
        <v>555</v>
      </c>
      <c r="D19207" s="68" t="s">
        <v>387</v>
      </c>
      <c r="E19207" s="67" t="s">
        <v>388</v>
      </c>
      <c r="F19207" s="68" t="s">
        <v>602</v>
      </c>
      <c r="G19207" s="67" t="s">
        <v>603</v>
      </c>
      <c r="H19207" s="68" t="s">
        <v>364</v>
      </c>
      <c r="I19207" s="69">
        <v>38</v>
      </c>
      <c r="J19207" s="69">
        <v>25</v>
      </c>
      <c r="K19207" s="91"/>
      <c r="L19207" s="91"/>
    </row>
    <row r="19208" spans="2:12" x14ac:dyDescent="0.25">
      <c r="B19208" s="67" t="s">
        <v>554</v>
      </c>
      <c r="C19208" s="67" t="s">
        <v>555</v>
      </c>
      <c r="D19208" s="68" t="s">
        <v>387</v>
      </c>
      <c r="E19208" s="67" t="s">
        <v>388</v>
      </c>
      <c r="F19208" s="68" t="s">
        <v>602</v>
      </c>
      <c r="G19208" s="67" t="s">
        <v>603</v>
      </c>
      <c r="H19208" s="68" t="s">
        <v>362</v>
      </c>
      <c r="I19208" s="69">
        <v>17</v>
      </c>
      <c r="J19208" s="69">
        <v>44</v>
      </c>
      <c r="K19208" s="91"/>
      <c r="L19208" s="91"/>
    </row>
    <row r="19209" spans="2:12" x14ac:dyDescent="0.25">
      <c r="B19209" s="67" t="s">
        <v>554</v>
      </c>
      <c r="C19209" s="67" t="s">
        <v>555</v>
      </c>
      <c r="D19209" s="68" t="s">
        <v>387</v>
      </c>
      <c r="E19209" s="67" t="s">
        <v>388</v>
      </c>
      <c r="F19209" s="68" t="s">
        <v>602</v>
      </c>
      <c r="G19209" s="67" t="s">
        <v>603</v>
      </c>
      <c r="H19209" s="68" t="s">
        <v>363</v>
      </c>
      <c r="I19209" s="69">
        <v>87</v>
      </c>
      <c r="J19209" s="69">
        <v>182</v>
      </c>
      <c r="K19209" s="91"/>
      <c r="L19209" s="91"/>
    </row>
    <row r="19210" spans="2:12" x14ac:dyDescent="0.25">
      <c r="B19210" s="67" t="s">
        <v>554</v>
      </c>
      <c r="C19210" s="67" t="s">
        <v>555</v>
      </c>
      <c r="D19210" s="68" t="s">
        <v>387</v>
      </c>
      <c r="E19210" s="67" t="s">
        <v>388</v>
      </c>
      <c r="F19210" s="68" t="s">
        <v>602</v>
      </c>
      <c r="G19210" s="67" t="s">
        <v>603</v>
      </c>
      <c r="H19210" s="68" t="s">
        <v>364</v>
      </c>
      <c r="I19210" s="69">
        <v>9</v>
      </c>
      <c r="J19210" s="69">
        <v>20</v>
      </c>
      <c r="K19210" s="91"/>
      <c r="L19210" s="91"/>
    </row>
    <row r="19211" spans="2:12" x14ac:dyDescent="0.25">
      <c r="B19211" s="67" t="s">
        <v>554</v>
      </c>
      <c r="C19211" s="67" t="s">
        <v>555</v>
      </c>
      <c r="D19211" s="68" t="s">
        <v>387</v>
      </c>
      <c r="E19211" s="67" t="s">
        <v>388</v>
      </c>
      <c r="F19211" s="68" t="s">
        <v>602</v>
      </c>
      <c r="G19211" s="67" t="s">
        <v>603</v>
      </c>
      <c r="H19211" s="68" t="s">
        <v>362</v>
      </c>
      <c r="I19211" s="69">
        <v>8</v>
      </c>
      <c r="J19211" s="69">
        <v>16</v>
      </c>
      <c r="K19211" s="91"/>
      <c r="L19211" s="91"/>
    </row>
    <row r="19212" spans="2:12" x14ac:dyDescent="0.25">
      <c r="B19212" s="67" t="s">
        <v>554</v>
      </c>
      <c r="C19212" s="67" t="s">
        <v>555</v>
      </c>
      <c r="D19212" s="68" t="s">
        <v>387</v>
      </c>
      <c r="E19212" s="67" t="s">
        <v>388</v>
      </c>
      <c r="F19212" s="68" t="s">
        <v>602</v>
      </c>
      <c r="G19212" s="67" t="s">
        <v>603</v>
      </c>
      <c r="H19212" s="68" t="s">
        <v>363</v>
      </c>
      <c r="I19212" s="69">
        <v>26</v>
      </c>
      <c r="J19212" s="69">
        <v>12</v>
      </c>
      <c r="K19212" s="91"/>
      <c r="L19212" s="91"/>
    </row>
    <row r="19213" spans="2:12" x14ac:dyDescent="0.25">
      <c r="B19213" s="67" t="s">
        <v>554</v>
      </c>
      <c r="C19213" s="67" t="s">
        <v>555</v>
      </c>
      <c r="D19213" s="68" t="s">
        <v>387</v>
      </c>
      <c r="E19213" s="67" t="s">
        <v>388</v>
      </c>
      <c r="F19213" s="68" t="s">
        <v>602</v>
      </c>
      <c r="G19213" s="67" t="s">
        <v>603</v>
      </c>
      <c r="H19213" s="68" t="s">
        <v>364</v>
      </c>
      <c r="I19213" s="69">
        <v>0</v>
      </c>
      <c r="J19213" s="69">
        <v>65</v>
      </c>
      <c r="K19213" s="91"/>
      <c r="L19213" s="91"/>
    </row>
    <row r="19214" spans="2:12" x14ac:dyDescent="0.25">
      <c r="B19214" s="67" t="s">
        <v>554</v>
      </c>
      <c r="C19214" s="67" t="s">
        <v>555</v>
      </c>
      <c r="D19214" s="68" t="s">
        <v>387</v>
      </c>
      <c r="E19214" s="67" t="s">
        <v>388</v>
      </c>
      <c r="F19214" s="68" t="s">
        <v>602</v>
      </c>
      <c r="G19214" s="67" t="s">
        <v>603</v>
      </c>
      <c r="H19214" s="68" t="s">
        <v>362</v>
      </c>
      <c r="I19214" s="69">
        <v>11</v>
      </c>
      <c r="J19214" s="69">
        <v>0</v>
      </c>
      <c r="K19214" s="91"/>
      <c r="L19214" s="91"/>
    </row>
    <row r="19215" spans="2:12" x14ac:dyDescent="0.25">
      <c r="B19215" s="67" t="s">
        <v>554</v>
      </c>
      <c r="C19215" s="67" t="s">
        <v>555</v>
      </c>
      <c r="D19215" s="68" t="s">
        <v>387</v>
      </c>
      <c r="E19215" s="67" t="s">
        <v>388</v>
      </c>
      <c r="F19215" s="68" t="s">
        <v>602</v>
      </c>
      <c r="G19215" s="67" t="s">
        <v>603</v>
      </c>
      <c r="H19215" s="68" t="s">
        <v>363</v>
      </c>
      <c r="I19215" s="69">
        <v>6</v>
      </c>
      <c r="J19215" s="69">
        <v>30</v>
      </c>
      <c r="K19215" s="91"/>
      <c r="L19215" s="91"/>
    </row>
    <row r="19216" spans="2:12" x14ac:dyDescent="0.25">
      <c r="B19216" s="67" t="s">
        <v>554</v>
      </c>
      <c r="C19216" s="67" t="s">
        <v>555</v>
      </c>
      <c r="D19216" s="68" t="s">
        <v>387</v>
      </c>
      <c r="E19216" s="67" t="s">
        <v>388</v>
      </c>
      <c r="F19216" s="68" t="s">
        <v>602</v>
      </c>
      <c r="G19216" s="67" t="s">
        <v>603</v>
      </c>
      <c r="H19216" s="68" t="s">
        <v>364</v>
      </c>
      <c r="I19216" s="69">
        <v>16</v>
      </c>
      <c r="J19216" s="69">
        <v>20</v>
      </c>
      <c r="K19216" s="91"/>
      <c r="L19216" s="91"/>
    </row>
    <row r="19217" spans="2:12" x14ac:dyDescent="0.25">
      <c r="B19217" s="67" t="s">
        <v>554</v>
      </c>
      <c r="C19217" s="67" t="s">
        <v>555</v>
      </c>
      <c r="D19217" s="68" t="s">
        <v>387</v>
      </c>
      <c r="E19217" s="67" t="s">
        <v>388</v>
      </c>
      <c r="F19217" s="68" t="s">
        <v>602</v>
      </c>
      <c r="G19217" s="67" t="s">
        <v>603</v>
      </c>
      <c r="H19217" s="68" t="s">
        <v>362</v>
      </c>
      <c r="I19217" s="69">
        <v>35</v>
      </c>
      <c r="J19217" s="69">
        <v>44</v>
      </c>
      <c r="K19217" s="91"/>
      <c r="L19217" s="91"/>
    </row>
    <row r="19218" spans="2:12" x14ac:dyDescent="0.25">
      <c r="B19218" s="67" t="s">
        <v>554</v>
      </c>
      <c r="C19218" s="67" t="s">
        <v>555</v>
      </c>
      <c r="D19218" s="68" t="s">
        <v>387</v>
      </c>
      <c r="E19218" s="67" t="s">
        <v>388</v>
      </c>
      <c r="F19218" s="68" t="s">
        <v>602</v>
      </c>
      <c r="G19218" s="67" t="s">
        <v>603</v>
      </c>
      <c r="H19218" s="68" t="s">
        <v>363</v>
      </c>
      <c r="I19218" s="69">
        <v>83</v>
      </c>
      <c r="J19218" s="69">
        <v>106</v>
      </c>
      <c r="K19218" s="91"/>
      <c r="L19218" s="91"/>
    </row>
    <row r="19219" spans="2:12" x14ac:dyDescent="0.25">
      <c r="B19219" s="67" t="s">
        <v>554</v>
      </c>
      <c r="C19219" s="67" t="s">
        <v>555</v>
      </c>
      <c r="D19219" s="68" t="s">
        <v>387</v>
      </c>
      <c r="E19219" s="67" t="s">
        <v>388</v>
      </c>
      <c r="F19219" s="68" t="s">
        <v>602</v>
      </c>
      <c r="G19219" s="67" t="s">
        <v>603</v>
      </c>
      <c r="H19219" s="68" t="s">
        <v>364</v>
      </c>
      <c r="I19219" s="69">
        <v>12</v>
      </c>
      <c r="J19219" s="69">
        <v>20</v>
      </c>
      <c r="K19219" s="91"/>
      <c r="L19219" s="91"/>
    </row>
    <row r="19220" spans="2:12" x14ac:dyDescent="0.25">
      <c r="B19220" s="67" t="s">
        <v>554</v>
      </c>
      <c r="C19220" s="67" t="s">
        <v>555</v>
      </c>
      <c r="D19220" s="68" t="s">
        <v>387</v>
      </c>
      <c r="E19220" s="67" t="s">
        <v>388</v>
      </c>
      <c r="F19220" s="68" t="s">
        <v>602</v>
      </c>
      <c r="G19220" s="67" t="s">
        <v>603</v>
      </c>
      <c r="H19220" s="68" t="s">
        <v>362</v>
      </c>
      <c r="I19220" s="69">
        <v>54</v>
      </c>
      <c r="J19220" s="69">
        <v>41</v>
      </c>
      <c r="K19220" s="91"/>
      <c r="L19220" s="91"/>
    </row>
    <row r="19221" spans="2:12" x14ac:dyDescent="0.25">
      <c r="B19221" s="67" t="s">
        <v>554</v>
      </c>
      <c r="C19221" s="67" t="s">
        <v>555</v>
      </c>
      <c r="D19221" s="68" t="s">
        <v>387</v>
      </c>
      <c r="E19221" s="67" t="s">
        <v>388</v>
      </c>
      <c r="F19221" s="68" t="s">
        <v>602</v>
      </c>
      <c r="G19221" s="67" t="s">
        <v>603</v>
      </c>
      <c r="H19221" s="68" t="s">
        <v>363</v>
      </c>
      <c r="I19221" s="69">
        <v>79</v>
      </c>
      <c r="J19221" s="69">
        <v>111</v>
      </c>
      <c r="K19221" s="91"/>
      <c r="L19221" s="91"/>
    </row>
    <row r="19222" spans="2:12" x14ac:dyDescent="0.25">
      <c r="B19222" s="67" t="s">
        <v>554</v>
      </c>
      <c r="C19222" s="67" t="s">
        <v>555</v>
      </c>
      <c r="D19222" s="68" t="s">
        <v>387</v>
      </c>
      <c r="E19222" s="67" t="s">
        <v>388</v>
      </c>
      <c r="F19222" s="68" t="s">
        <v>602</v>
      </c>
      <c r="G19222" s="67" t="s">
        <v>603</v>
      </c>
      <c r="H19222" s="68" t="s">
        <v>364</v>
      </c>
      <c r="I19222" s="69">
        <v>25</v>
      </c>
      <c r="J19222" s="69">
        <v>37</v>
      </c>
      <c r="K19222" s="91"/>
      <c r="L19222" s="91"/>
    </row>
    <row r="19223" spans="2:12" x14ac:dyDescent="0.25">
      <c r="B19223" s="67" t="s">
        <v>554</v>
      </c>
      <c r="C19223" s="67" t="s">
        <v>555</v>
      </c>
      <c r="D19223" s="68" t="s">
        <v>387</v>
      </c>
      <c r="E19223" s="67" t="s">
        <v>388</v>
      </c>
      <c r="F19223" s="68" t="s">
        <v>602</v>
      </c>
      <c r="G19223" s="67" t="s">
        <v>603</v>
      </c>
      <c r="H19223" s="68" t="s">
        <v>362</v>
      </c>
      <c r="I19223" s="69">
        <v>8</v>
      </c>
      <c r="J19223" s="69">
        <v>16</v>
      </c>
      <c r="K19223" s="91"/>
      <c r="L19223" s="91"/>
    </row>
    <row r="19224" spans="2:12" x14ac:dyDescent="0.25">
      <c r="B19224" s="67" t="s">
        <v>554</v>
      </c>
      <c r="C19224" s="67" t="s">
        <v>555</v>
      </c>
      <c r="D19224" s="68" t="s">
        <v>387</v>
      </c>
      <c r="E19224" s="67" t="s">
        <v>388</v>
      </c>
      <c r="F19224" s="68" t="s">
        <v>602</v>
      </c>
      <c r="G19224" s="67" t="s">
        <v>603</v>
      </c>
      <c r="H19224" s="68" t="s">
        <v>362</v>
      </c>
      <c r="I19224" s="69">
        <v>7</v>
      </c>
      <c r="J19224" s="69">
        <v>34</v>
      </c>
      <c r="K19224" s="91"/>
      <c r="L19224" s="91"/>
    </row>
    <row r="19225" spans="2:12" x14ac:dyDescent="0.25">
      <c r="B19225" s="67" t="s">
        <v>554</v>
      </c>
      <c r="C19225" s="67" t="s">
        <v>555</v>
      </c>
      <c r="D19225" s="68" t="s">
        <v>387</v>
      </c>
      <c r="E19225" s="67" t="s">
        <v>388</v>
      </c>
      <c r="F19225" s="68" t="s">
        <v>602</v>
      </c>
      <c r="G19225" s="67" t="s">
        <v>603</v>
      </c>
      <c r="H19225" s="68" t="s">
        <v>363</v>
      </c>
      <c r="I19225" s="69">
        <v>0</v>
      </c>
      <c r="J19225" s="69">
        <v>0</v>
      </c>
      <c r="K19225" s="91"/>
      <c r="L19225" s="91"/>
    </row>
    <row r="19226" spans="2:12" x14ac:dyDescent="0.25">
      <c r="B19226" s="67" t="s">
        <v>554</v>
      </c>
      <c r="C19226" s="67" t="s">
        <v>555</v>
      </c>
      <c r="D19226" s="68" t="s">
        <v>387</v>
      </c>
      <c r="E19226" s="67" t="s">
        <v>388</v>
      </c>
      <c r="F19226" s="68" t="s">
        <v>602</v>
      </c>
      <c r="G19226" s="67" t="s">
        <v>603</v>
      </c>
      <c r="H19226" s="68" t="s">
        <v>364</v>
      </c>
      <c r="I19226" s="69">
        <v>10</v>
      </c>
      <c r="J19226" s="69">
        <v>25</v>
      </c>
      <c r="K19226" s="91"/>
      <c r="L19226" s="91"/>
    </row>
    <row r="19227" spans="2:12" x14ac:dyDescent="0.25">
      <c r="B19227" s="67" t="s">
        <v>554</v>
      </c>
      <c r="C19227" s="67" t="s">
        <v>555</v>
      </c>
      <c r="D19227" s="68" t="s">
        <v>387</v>
      </c>
      <c r="E19227" s="67" t="s">
        <v>388</v>
      </c>
      <c r="F19227" s="68" t="s">
        <v>602</v>
      </c>
      <c r="G19227" s="67" t="s">
        <v>603</v>
      </c>
      <c r="H19227" s="68" t="s">
        <v>362</v>
      </c>
      <c r="I19227" s="69">
        <v>0</v>
      </c>
      <c r="J19227" s="69">
        <v>0</v>
      </c>
      <c r="K19227" s="91"/>
      <c r="L19227" s="91"/>
    </row>
    <row r="19228" spans="2:12" x14ac:dyDescent="0.25">
      <c r="B19228" s="67" t="s">
        <v>554</v>
      </c>
      <c r="C19228" s="67" t="s">
        <v>555</v>
      </c>
      <c r="D19228" s="68" t="s">
        <v>387</v>
      </c>
      <c r="E19228" s="67" t="s">
        <v>388</v>
      </c>
      <c r="F19228" s="68" t="s">
        <v>602</v>
      </c>
      <c r="G19228" s="67" t="s">
        <v>603</v>
      </c>
      <c r="H19228" s="68" t="s">
        <v>363</v>
      </c>
      <c r="I19228" s="69">
        <v>100</v>
      </c>
      <c r="J19228" s="69">
        <v>60</v>
      </c>
      <c r="K19228" s="91"/>
      <c r="L19228" s="91"/>
    </row>
    <row r="19229" spans="2:12" x14ac:dyDescent="0.25">
      <c r="B19229" s="67" t="s">
        <v>554</v>
      </c>
      <c r="C19229" s="67" t="s">
        <v>555</v>
      </c>
      <c r="D19229" s="68" t="s">
        <v>387</v>
      </c>
      <c r="E19229" s="67" t="s">
        <v>388</v>
      </c>
      <c r="F19229" s="68" t="s">
        <v>602</v>
      </c>
      <c r="G19229" s="67" t="s">
        <v>603</v>
      </c>
      <c r="H19229" s="68" t="s">
        <v>364</v>
      </c>
      <c r="I19229" s="69">
        <v>0</v>
      </c>
      <c r="J19229" s="69">
        <v>10</v>
      </c>
      <c r="K19229" s="91"/>
      <c r="L19229" s="91"/>
    </row>
    <row r="19230" spans="2:12" x14ac:dyDescent="0.25">
      <c r="B19230" s="67" t="s">
        <v>554</v>
      </c>
      <c r="C19230" s="67" t="s">
        <v>555</v>
      </c>
      <c r="D19230" s="68" t="s">
        <v>387</v>
      </c>
      <c r="E19230" s="67" t="s">
        <v>388</v>
      </c>
      <c r="F19230" s="68" t="s">
        <v>602</v>
      </c>
      <c r="G19230" s="67" t="s">
        <v>603</v>
      </c>
      <c r="H19230" s="68" t="s">
        <v>362</v>
      </c>
      <c r="I19230" s="69">
        <v>54</v>
      </c>
      <c r="J19230" s="69">
        <v>76</v>
      </c>
      <c r="K19230" s="91"/>
      <c r="L19230" s="91"/>
    </row>
    <row r="19231" spans="2:12" x14ac:dyDescent="0.25">
      <c r="B19231" s="67" t="s">
        <v>554</v>
      </c>
      <c r="C19231" s="67" t="s">
        <v>555</v>
      </c>
      <c r="D19231" s="68" t="s">
        <v>387</v>
      </c>
      <c r="E19231" s="67" t="s">
        <v>388</v>
      </c>
      <c r="F19231" s="68" t="s">
        <v>602</v>
      </c>
      <c r="G19231" s="67" t="s">
        <v>603</v>
      </c>
      <c r="H19231" s="68" t="s">
        <v>363</v>
      </c>
      <c r="I19231" s="69">
        <v>78</v>
      </c>
      <c r="J19231" s="69">
        <v>72</v>
      </c>
      <c r="K19231" s="91"/>
      <c r="L19231" s="91"/>
    </row>
    <row r="19232" spans="2:12" x14ac:dyDescent="0.25">
      <c r="B19232" s="67" t="s">
        <v>554</v>
      </c>
      <c r="C19232" s="67" t="s">
        <v>555</v>
      </c>
      <c r="D19232" s="68" t="s">
        <v>387</v>
      </c>
      <c r="E19232" s="67" t="s">
        <v>388</v>
      </c>
      <c r="F19232" s="68" t="s">
        <v>602</v>
      </c>
      <c r="G19232" s="67" t="s">
        <v>603</v>
      </c>
      <c r="H19232" s="68" t="s">
        <v>364</v>
      </c>
      <c r="I19232" s="69">
        <v>21</v>
      </c>
      <c r="J19232" s="69">
        <v>36</v>
      </c>
      <c r="K19232" s="91"/>
      <c r="L19232" s="91"/>
    </row>
    <row r="19233" spans="2:12" x14ac:dyDescent="0.25">
      <c r="B19233" s="67" t="s">
        <v>554</v>
      </c>
      <c r="C19233" s="67" t="s">
        <v>555</v>
      </c>
      <c r="D19233" s="68" t="s">
        <v>387</v>
      </c>
      <c r="E19233" s="67" t="s">
        <v>388</v>
      </c>
      <c r="F19233" s="68" t="s">
        <v>602</v>
      </c>
      <c r="G19233" s="67" t="s">
        <v>603</v>
      </c>
      <c r="H19233" s="68" t="s">
        <v>362</v>
      </c>
      <c r="I19233" s="69">
        <v>205</v>
      </c>
      <c r="J19233" s="69">
        <v>201</v>
      </c>
      <c r="K19233" s="91"/>
      <c r="L19233" s="91"/>
    </row>
    <row r="19234" spans="2:12" x14ac:dyDescent="0.25">
      <c r="B19234" s="67" t="s">
        <v>554</v>
      </c>
      <c r="C19234" s="67" t="s">
        <v>555</v>
      </c>
      <c r="D19234" s="68" t="s">
        <v>387</v>
      </c>
      <c r="E19234" s="67" t="s">
        <v>388</v>
      </c>
      <c r="F19234" s="68" t="s">
        <v>602</v>
      </c>
      <c r="G19234" s="67" t="s">
        <v>603</v>
      </c>
      <c r="H19234" s="68" t="s">
        <v>363</v>
      </c>
      <c r="I19234" s="69">
        <v>148</v>
      </c>
      <c r="J19234" s="69">
        <v>168</v>
      </c>
      <c r="K19234" s="91"/>
      <c r="L19234" s="91"/>
    </row>
    <row r="19235" spans="2:12" x14ac:dyDescent="0.25">
      <c r="B19235" s="67" t="s">
        <v>554</v>
      </c>
      <c r="C19235" s="67" t="s">
        <v>555</v>
      </c>
      <c r="D19235" s="68" t="s">
        <v>387</v>
      </c>
      <c r="E19235" s="67" t="s">
        <v>388</v>
      </c>
      <c r="F19235" s="68" t="s">
        <v>602</v>
      </c>
      <c r="G19235" s="67" t="s">
        <v>603</v>
      </c>
      <c r="H19235" s="68" t="s">
        <v>364</v>
      </c>
      <c r="I19235" s="69">
        <v>142</v>
      </c>
      <c r="J19235" s="69">
        <v>150</v>
      </c>
      <c r="K19235" s="91"/>
      <c r="L19235" s="91"/>
    </row>
    <row r="19236" spans="2:12" x14ac:dyDescent="0.25">
      <c r="B19236" s="67" t="s">
        <v>554</v>
      </c>
      <c r="C19236" s="67" t="s">
        <v>555</v>
      </c>
      <c r="D19236" s="68" t="s">
        <v>387</v>
      </c>
      <c r="E19236" s="67" t="s">
        <v>388</v>
      </c>
      <c r="F19236" s="68" t="s">
        <v>602</v>
      </c>
      <c r="G19236" s="67" t="s">
        <v>603</v>
      </c>
      <c r="H19236" s="68" t="s">
        <v>362</v>
      </c>
      <c r="I19236" s="69">
        <v>0</v>
      </c>
      <c r="J19236" s="69">
        <v>0</v>
      </c>
      <c r="K19236" s="91"/>
      <c r="L19236" s="91"/>
    </row>
    <row r="19237" spans="2:12" x14ac:dyDescent="0.25">
      <c r="B19237" s="67" t="s">
        <v>554</v>
      </c>
      <c r="C19237" s="67" t="s">
        <v>555</v>
      </c>
      <c r="D19237" s="68" t="s">
        <v>387</v>
      </c>
      <c r="E19237" s="67" t="s">
        <v>388</v>
      </c>
      <c r="F19237" s="68" t="s">
        <v>602</v>
      </c>
      <c r="G19237" s="67" t="s">
        <v>603</v>
      </c>
      <c r="H19237" s="68" t="s">
        <v>364</v>
      </c>
      <c r="I19237" s="69">
        <v>0</v>
      </c>
      <c r="J19237" s="69">
        <v>0</v>
      </c>
      <c r="K19237" s="91"/>
      <c r="L19237" s="91"/>
    </row>
    <row r="19238" spans="2:12" x14ac:dyDescent="0.25">
      <c r="B19238" s="67" t="s">
        <v>554</v>
      </c>
      <c r="C19238" s="67" t="s">
        <v>555</v>
      </c>
      <c r="D19238" s="68" t="s">
        <v>387</v>
      </c>
      <c r="E19238" s="67" t="s">
        <v>388</v>
      </c>
      <c r="F19238" s="68" t="s">
        <v>602</v>
      </c>
      <c r="G19238" s="67" t="s">
        <v>603</v>
      </c>
      <c r="H19238" s="68" t="s">
        <v>362</v>
      </c>
      <c r="I19238" s="69">
        <v>0</v>
      </c>
      <c r="J19238" s="69">
        <v>0</v>
      </c>
      <c r="K19238" s="91"/>
      <c r="L19238" s="91"/>
    </row>
    <row r="19239" spans="2:12" x14ac:dyDescent="0.25">
      <c r="B19239" s="67" t="s">
        <v>554</v>
      </c>
      <c r="C19239" s="67" t="s">
        <v>555</v>
      </c>
      <c r="D19239" s="68" t="s">
        <v>387</v>
      </c>
      <c r="E19239" s="67" t="s">
        <v>388</v>
      </c>
      <c r="F19239" s="68" t="s">
        <v>602</v>
      </c>
      <c r="G19239" s="67" t="s">
        <v>603</v>
      </c>
      <c r="H19239" s="68" t="s">
        <v>363</v>
      </c>
      <c r="I19239" s="69">
        <v>0</v>
      </c>
      <c r="J19239" s="69">
        <v>0</v>
      </c>
      <c r="K19239" s="91"/>
      <c r="L19239" s="91"/>
    </row>
    <row r="19240" spans="2:12" x14ac:dyDescent="0.25">
      <c r="B19240" s="67" t="s">
        <v>554</v>
      </c>
      <c r="C19240" s="67" t="s">
        <v>555</v>
      </c>
      <c r="D19240" s="68" t="s">
        <v>387</v>
      </c>
      <c r="E19240" s="67" t="s">
        <v>388</v>
      </c>
      <c r="F19240" s="68" t="s">
        <v>602</v>
      </c>
      <c r="G19240" s="67" t="s">
        <v>603</v>
      </c>
      <c r="H19240" s="68" t="s">
        <v>364</v>
      </c>
      <c r="I19240" s="69">
        <v>0</v>
      </c>
      <c r="J19240" s="69">
        <v>24</v>
      </c>
      <c r="K19240" s="91"/>
      <c r="L19240" s="91"/>
    </row>
    <row r="19241" spans="2:12" x14ac:dyDescent="0.25">
      <c r="B19241" s="67" t="s">
        <v>554</v>
      </c>
      <c r="C19241" s="67" t="s">
        <v>555</v>
      </c>
      <c r="D19241" s="68" t="s">
        <v>387</v>
      </c>
      <c r="E19241" s="67" t="s">
        <v>388</v>
      </c>
      <c r="F19241" s="68" t="s">
        <v>602</v>
      </c>
      <c r="G19241" s="67" t="s">
        <v>603</v>
      </c>
      <c r="H19241" s="68" t="s">
        <v>362</v>
      </c>
      <c r="I19241" s="69">
        <v>0</v>
      </c>
      <c r="J19241" s="69">
        <v>0</v>
      </c>
      <c r="K19241" s="91"/>
      <c r="L19241" s="91"/>
    </row>
    <row r="19242" spans="2:12" x14ac:dyDescent="0.25">
      <c r="B19242" s="67" t="s">
        <v>554</v>
      </c>
      <c r="C19242" s="67" t="s">
        <v>555</v>
      </c>
      <c r="D19242" s="68" t="s">
        <v>387</v>
      </c>
      <c r="E19242" s="67" t="s">
        <v>388</v>
      </c>
      <c r="F19242" s="68" t="s">
        <v>602</v>
      </c>
      <c r="G19242" s="67" t="s">
        <v>603</v>
      </c>
      <c r="H19242" s="68" t="s">
        <v>363</v>
      </c>
      <c r="I19242" s="69">
        <v>10</v>
      </c>
      <c r="J19242" s="69">
        <v>5</v>
      </c>
      <c r="K19242" s="91"/>
      <c r="L19242" s="91"/>
    </row>
    <row r="19243" spans="2:12" x14ac:dyDescent="0.25">
      <c r="B19243" s="67" t="s">
        <v>554</v>
      </c>
      <c r="C19243" s="67" t="s">
        <v>555</v>
      </c>
      <c r="D19243" s="68" t="s">
        <v>387</v>
      </c>
      <c r="E19243" s="67" t="s">
        <v>388</v>
      </c>
      <c r="F19243" s="68" t="s">
        <v>602</v>
      </c>
      <c r="G19243" s="67" t="s">
        <v>603</v>
      </c>
      <c r="H19243" s="68" t="s">
        <v>364</v>
      </c>
      <c r="I19243" s="69">
        <v>0</v>
      </c>
      <c r="J19243" s="69">
        <v>0</v>
      </c>
      <c r="K19243" s="91"/>
      <c r="L19243" s="91"/>
    </row>
    <row r="19244" spans="2:12" x14ac:dyDescent="0.25">
      <c r="B19244" s="67" t="s">
        <v>554</v>
      </c>
      <c r="C19244" s="67" t="s">
        <v>555</v>
      </c>
      <c r="D19244" s="68" t="s">
        <v>387</v>
      </c>
      <c r="E19244" s="67" t="s">
        <v>388</v>
      </c>
      <c r="F19244" s="68" t="s">
        <v>602</v>
      </c>
      <c r="G19244" s="67" t="s">
        <v>603</v>
      </c>
      <c r="H19244" s="68" t="s">
        <v>362</v>
      </c>
      <c r="I19244" s="69">
        <v>27</v>
      </c>
      <c r="J19244" s="69">
        <v>56</v>
      </c>
      <c r="K19244" s="91"/>
      <c r="L19244" s="91"/>
    </row>
    <row r="19245" spans="2:12" x14ac:dyDescent="0.25">
      <c r="B19245" s="67" t="s">
        <v>554</v>
      </c>
      <c r="C19245" s="67" t="s">
        <v>555</v>
      </c>
      <c r="D19245" s="68" t="s">
        <v>387</v>
      </c>
      <c r="E19245" s="67" t="s">
        <v>388</v>
      </c>
      <c r="F19245" s="68" t="s">
        <v>602</v>
      </c>
      <c r="G19245" s="67" t="s">
        <v>603</v>
      </c>
      <c r="H19245" s="68" t="s">
        <v>363</v>
      </c>
      <c r="I19245" s="69">
        <v>15</v>
      </c>
      <c r="J19245" s="69">
        <v>16</v>
      </c>
      <c r="K19245" s="91"/>
      <c r="L19245" s="91"/>
    </row>
    <row r="19246" spans="2:12" x14ac:dyDescent="0.25">
      <c r="B19246" s="67" t="s">
        <v>554</v>
      </c>
      <c r="C19246" s="67" t="s">
        <v>555</v>
      </c>
      <c r="D19246" s="68" t="s">
        <v>387</v>
      </c>
      <c r="E19246" s="67" t="s">
        <v>388</v>
      </c>
      <c r="F19246" s="68" t="s">
        <v>602</v>
      </c>
      <c r="G19246" s="67" t="s">
        <v>603</v>
      </c>
      <c r="H19246" s="68" t="s">
        <v>364</v>
      </c>
      <c r="I19246" s="69">
        <v>6</v>
      </c>
      <c r="J19246" s="69">
        <v>18</v>
      </c>
      <c r="K19246" s="91"/>
      <c r="L19246" s="91"/>
    </row>
    <row r="19247" spans="2:12" x14ac:dyDescent="0.25">
      <c r="B19247" s="67" t="s">
        <v>554</v>
      </c>
      <c r="C19247" s="67" t="s">
        <v>555</v>
      </c>
      <c r="D19247" s="68" t="s">
        <v>387</v>
      </c>
      <c r="E19247" s="67" t="s">
        <v>388</v>
      </c>
      <c r="F19247" s="68" t="s">
        <v>602</v>
      </c>
      <c r="G19247" s="67" t="s">
        <v>603</v>
      </c>
      <c r="H19247" s="68" t="s">
        <v>362</v>
      </c>
      <c r="I19247" s="69">
        <v>0</v>
      </c>
      <c r="J19247" s="69">
        <v>0</v>
      </c>
      <c r="K19247" s="91"/>
      <c r="L19247" s="91"/>
    </row>
    <row r="19248" spans="2:12" x14ac:dyDescent="0.25">
      <c r="B19248" s="67" t="s">
        <v>554</v>
      </c>
      <c r="C19248" s="67" t="s">
        <v>555</v>
      </c>
      <c r="D19248" s="68" t="s">
        <v>387</v>
      </c>
      <c r="E19248" s="67" t="s">
        <v>388</v>
      </c>
      <c r="F19248" s="68" t="s">
        <v>602</v>
      </c>
      <c r="G19248" s="67" t="s">
        <v>603</v>
      </c>
      <c r="H19248" s="68" t="s">
        <v>362</v>
      </c>
      <c r="I19248" s="69">
        <v>0</v>
      </c>
      <c r="J19248" s="69">
        <v>5</v>
      </c>
      <c r="K19248" s="91"/>
      <c r="L19248" s="91"/>
    </row>
    <row r="19249" spans="2:12" x14ac:dyDescent="0.25">
      <c r="B19249" s="67" t="s">
        <v>554</v>
      </c>
      <c r="C19249" s="67" t="s">
        <v>555</v>
      </c>
      <c r="D19249" s="68" t="s">
        <v>387</v>
      </c>
      <c r="E19249" s="67" t="s">
        <v>388</v>
      </c>
      <c r="F19249" s="68" t="s">
        <v>602</v>
      </c>
      <c r="G19249" s="67" t="s">
        <v>603</v>
      </c>
      <c r="H19249" s="68" t="s">
        <v>363</v>
      </c>
      <c r="I19249" s="69">
        <v>0</v>
      </c>
      <c r="J19249" s="69">
        <v>0</v>
      </c>
      <c r="K19249" s="91"/>
      <c r="L19249" s="91"/>
    </row>
    <row r="19250" spans="2:12" x14ac:dyDescent="0.25">
      <c r="B19250" s="67" t="s">
        <v>554</v>
      </c>
      <c r="C19250" s="67" t="s">
        <v>555</v>
      </c>
      <c r="D19250" s="68" t="s">
        <v>387</v>
      </c>
      <c r="E19250" s="67" t="s">
        <v>388</v>
      </c>
      <c r="F19250" s="68" t="s">
        <v>602</v>
      </c>
      <c r="G19250" s="67" t="s">
        <v>603</v>
      </c>
      <c r="H19250" s="68" t="s">
        <v>364</v>
      </c>
      <c r="I19250" s="69">
        <v>0</v>
      </c>
      <c r="J19250" s="69">
        <v>0</v>
      </c>
      <c r="K19250" s="91"/>
      <c r="L19250" s="91"/>
    </row>
    <row r="19251" spans="2:12" x14ac:dyDescent="0.25">
      <c r="B19251" s="67" t="s">
        <v>554</v>
      </c>
      <c r="C19251" s="67" t="s">
        <v>555</v>
      </c>
      <c r="D19251" s="68" t="s">
        <v>387</v>
      </c>
      <c r="E19251" s="67" t="s">
        <v>388</v>
      </c>
      <c r="F19251" s="68" t="s">
        <v>602</v>
      </c>
      <c r="G19251" s="67" t="s">
        <v>603</v>
      </c>
      <c r="H19251" s="68" t="s">
        <v>362</v>
      </c>
      <c r="I19251" s="69">
        <v>105</v>
      </c>
      <c r="J19251" s="69">
        <v>225</v>
      </c>
      <c r="K19251" s="91"/>
      <c r="L19251" s="91"/>
    </row>
    <row r="19252" spans="2:12" x14ac:dyDescent="0.25">
      <c r="B19252" s="67" t="s">
        <v>554</v>
      </c>
      <c r="C19252" s="67" t="s">
        <v>555</v>
      </c>
      <c r="D19252" s="68" t="s">
        <v>387</v>
      </c>
      <c r="E19252" s="67" t="s">
        <v>388</v>
      </c>
      <c r="F19252" s="68" t="s">
        <v>602</v>
      </c>
      <c r="G19252" s="67" t="s">
        <v>603</v>
      </c>
      <c r="H19252" s="68" t="s">
        <v>363</v>
      </c>
      <c r="I19252" s="69">
        <v>342</v>
      </c>
      <c r="J19252" s="69">
        <v>546</v>
      </c>
      <c r="K19252" s="91"/>
      <c r="L19252" s="91"/>
    </row>
    <row r="19253" spans="2:12" x14ac:dyDescent="0.25">
      <c r="B19253" s="67" t="s">
        <v>554</v>
      </c>
      <c r="C19253" s="67" t="s">
        <v>555</v>
      </c>
      <c r="D19253" s="68" t="s">
        <v>387</v>
      </c>
      <c r="E19253" s="67" t="s">
        <v>388</v>
      </c>
      <c r="F19253" s="68" t="s">
        <v>602</v>
      </c>
      <c r="G19253" s="67" t="s">
        <v>603</v>
      </c>
      <c r="H19253" s="68" t="s">
        <v>364</v>
      </c>
      <c r="I19253" s="69">
        <v>200</v>
      </c>
      <c r="J19253" s="69">
        <v>216</v>
      </c>
      <c r="K19253" s="91"/>
      <c r="L19253" s="91"/>
    </row>
    <row r="19254" spans="2:12" x14ac:dyDescent="0.25">
      <c r="B19254" s="67" t="s">
        <v>554</v>
      </c>
      <c r="C19254" s="67" t="s">
        <v>555</v>
      </c>
      <c r="D19254" s="68" t="s">
        <v>387</v>
      </c>
      <c r="E19254" s="67" t="s">
        <v>388</v>
      </c>
      <c r="F19254" s="68" t="s">
        <v>602</v>
      </c>
      <c r="G19254" s="67" t="s">
        <v>603</v>
      </c>
      <c r="H19254" s="68" t="s">
        <v>362</v>
      </c>
      <c r="I19254" s="69">
        <v>44</v>
      </c>
      <c r="J19254" s="69">
        <v>45</v>
      </c>
      <c r="K19254" s="91"/>
      <c r="L19254" s="91"/>
    </row>
    <row r="19255" spans="2:12" x14ac:dyDescent="0.25">
      <c r="B19255" s="67" t="s">
        <v>554</v>
      </c>
      <c r="C19255" s="67" t="s">
        <v>555</v>
      </c>
      <c r="D19255" s="68" t="s">
        <v>387</v>
      </c>
      <c r="E19255" s="67" t="s">
        <v>388</v>
      </c>
      <c r="F19255" s="68" t="s">
        <v>602</v>
      </c>
      <c r="G19255" s="67" t="s">
        <v>603</v>
      </c>
      <c r="H19255" s="68" t="s">
        <v>363</v>
      </c>
      <c r="I19255" s="69">
        <v>148</v>
      </c>
      <c r="J19255" s="69">
        <v>324</v>
      </c>
      <c r="K19255" s="91"/>
      <c r="L19255" s="91"/>
    </row>
    <row r="19256" spans="2:12" x14ac:dyDescent="0.25">
      <c r="B19256" s="67" t="s">
        <v>554</v>
      </c>
      <c r="C19256" s="67" t="s">
        <v>555</v>
      </c>
      <c r="D19256" s="68" t="s">
        <v>387</v>
      </c>
      <c r="E19256" s="67" t="s">
        <v>388</v>
      </c>
      <c r="F19256" s="68" t="s">
        <v>602</v>
      </c>
      <c r="G19256" s="67" t="s">
        <v>603</v>
      </c>
      <c r="H19256" s="68" t="s">
        <v>364</v>
      </c>
      <c r="I19256" s="69">
        <v>6</v>
      </c>
      <c r="J19256" s="69">
        <v>37</v>
      </c>
      <c r="K19256" s="91"/>
      <c r="L19256" s="91"/>
    </row>
    <row r="19257" spans="2:12" x14ac:dyDescent="0.25">
      <c r="B19257" s="67" t="s">
        <v>554</v>
      </c>
      <c r="C19257" s="67" t="s">
        <v>555</v>
      </c>
      <c r="D19257" s="68" t="s">
        <v>387</v>
      </c>
      <c r="E19257" s="67" t="s">
        <v>388</v>
      </c>
      <c r="F19257" s="68" t="s">
        <v>602</v>
      </c>
      <c r="G19257" s="67" t="s">
        <v>603</v>
      </c>
      <c r="H19257" s="68" t="s">
        <v>362</v>
      </c>
      <c r="I19257" s="69">
        <v>40</v>
      </c>
      <c r="J19257" s="69">
        <v>64</v>
      </c>
      <c r="K19257" s="91"/>
      <c r="L19257" s="91"/>
    </row>
    <row r="19258" spans="2:12" x14ac:dyDescent="0.25">
      <c r="B19258" s="67" t="s">
        <v>554</v>
      </c>
      <c r="C19258" s="67" t="s">
        <v>555</v>
      </c>
      <c r="D19258" s="68" t="s">
        <v>387</v>
      </c>
      <c r="E19258" s="67" t="s">
        <v>388</v>
      </c>
      <c r="F19258" s="68" t="s">
        <v>602</v>
      </c>
      <c r="G19258" s="67" t="s">
        <v>603</v>
      </c>
      <c r="H19258" s="68" t="s">
        <v>363</v>
      </c>
      <c r="I19258" s="69">
        <v>39</v>
      </c>
      <c r="J19258" s="69">
        <v>83</v>
      </c>
      <c r="K19258" s="91"/>
      <c r="L19258" s="91"/>
    </row>
    <row r="19259" spans="2:12" x14ac:dyDescent="0.25">
      <c r="B19259" s="67" t="s">
        <v>554</v>
      </c>
      <c r="C19259" s="67" t="s">
        <v>555</v>
      </c>
      <c r="D19259" s="68" t="s">
        <v>387</v>
      </c>
      <c r="E19259" s="67" t="s">
        <v>388</v>
      </c>
      <c r="F19259" s="68" t="s">
        <v>602</v>
      </c>
      <c r="G19259" s="67" t="s">
        <v>603</v>
      </c>
      <c r="H19259" s="68" t="s">
        <v>364</v>
      </c>
      <c r="I19259" s="69">
        <v>97</v>
      </c>
      <c r="J19259" s="69">
        <v>129</v>
      </c>
      <c r="K19259" s="91"/>
      <c r="L19259" s="91"/>
    </row>
    <row r="19260" spans="2:12" x14ac:dyDescent="0.25">
      <c r="B19260" s="67" t="s">
        <v>554</v>
      </c>
      <c r="C19260" s="67" t="s">
        <v>555</v>
      </c>
      <c r="D19260" s="68" t="s">
        <v>387</v>
      </c>
      <c r="E19260" s="67" t="s">
        <v>388</v>
      </c>
      <c r="F19260" s="68" t="s">
        <v>602</v>
      </c>
      <c r="G19260" s="67" t="s">
        <v>603</v>
      </c>
      <c r="H19260" s="68" t="s">
        <v>362</v>
      </c>
      <c r="I19260" s="69">
        <v>10</v>
      </c>
      <c r="J19260" s="69">
        <v>0</v>
      </c>
      <c r="K19260" s="91"/>
      <c r="L19260" s="91"/>
    </row>
    <row r="19261" spans="2:12" x14ac:dyDescent="0.25">
      <c r="B19261" s="67" t="s">
        <v>554</v>
      </c>
      <c r="C19261" s="67" t="s">
        <v>555</v>
      </c>
      <c r="D19261" s="68" t="s">
        <v>387</v>
      </c>
      <c r="E19261" s="67" t="s">
        <v>388</v>
      </c>
      <c r="F19261" s="68" t="s">
        <v>602</v>
      </c>
      <c r="G19261" s="67" t="s">
        <v>603</v>
      </c>
      <c r="H19261" s="68" t="s">
        <v>363</v>
      </c>
      <c r="I19261" s="69">
        <v>50</v>
      </c>
      <c r="J19261" s="69">
        <v>41</v>
      </c>
      <c r="K19261" s="91"/>
      <c r="L19261" s="91"/>
    </row>
    <row r="19262" spans="2:12" x14ac:dyDescent="0.25">
      <c r="B19262" s="67" t="s">
        <v>554</v>
      </c>
      <c r="C19262" s="67" t="s">
        <v>555</v>
      </c>
      <c r="D19262" s="68" t="s">
        <v>387</v>
      </c>
      <c r="E19262" s="67" t="s">
        <v>388</v>
      </c>
      <c r="F19262" s="68" t="s">
        <v>602</v>
      </c>
      <c r="G19262" s="67" t="s">
        <v>603</v>
      </c>
      <c r="H19262" s="68" t="s">
        <v>362</v>
      </c>
      <c r="I19262" s="69">
        <v>20</v>
      </c>
      <c r="J19262" s="69">
        <v>61</v>
      </c>
      <c r="K19262" s="91"/>
      <c r="L19262" s="91"/>
    </row>
    <row r="19263" spans="2:12" x14ac:dyDescent="0.25">
      <c r="B19263" s="67" t="s">
        <v>554</v>
      </c>
      <c r="C19263" s="67" t="s">
        <v>555</v>
      </c>
      <c r="D19263" s="68" t="s">
        <v>387</v>
      </c>
      <c r="E19263" s="67" t="s">
        <v>388</v>
      </c>
      <c r="F19263" s="68" t="s">
        <v>602</v>
      </c>
      <c r="G19263" s="67" t="s">
        <v>603</v>
      </c>
      <c r="H19263" s="68" t="s">
        <v>363</v>
      </c>
      <c r="I19263" s="69">
        <v>138</v>
      </c>
      <c r="J19263" s="69">
        <v>242</v>
      </c>
      <c r="K19263" s="91"/>
      <c r="L19263" s="91"/>
    </row>
    <row r="19264" spans="2:12" x14ac:dyDescent="0.25">
      <c r="B19264" s="67" t="s">
        <v>554</v>
      </c>
      <c r="C19264" s="67" t="s">
        <v>555</v>
      </c>
      <c r="D19264" s="68" t="s">
        <v>387</v>
      </c>
      <c r="E19264" s="67" t="s">
        <v>388</v>
      </c>
      <c r="F19264" s="68" t="s">
        <v>602</v>
      </c>
      <c r="G19264" s="67" t="s">
        <v>603</v>
      </c>
      <c r="H19264" s="68" t="s">
        <v>364</v>
      </c>
      <c r="I19264" s="69">
        <v>0</v>
      </c>
      <c r="J19264" s="69">
        <v>0</v>
      </c>
      <c r="K19264" s="91"/>
      <c r="L19264" s="91"/>
    </row>
    <row r="19265" spans="2:12" x14ac:dyDescent="0.25">
      <c r="B19265" s="67" t="s">
        <v>554</v>
      </c>
      <c r="C19265" s="67" t="s">
        <v>555</v>
      </c>
      <c r="D19265" s="68" t="s">
        <v>387</v>
      </c>
      <c r="E19265" s="67" t="s">
        <v>388</v>
      </c>
      <c r="F19265" s="68" t="s">
        <v>602</v>
      </c>
      <c r="G19265" s="67" t="s">
        <v>603</v>
      </c>
      <c r="H19265" s="68" t="s">
        <v>362</v>
      </c>
      <c r="I19265" s="69">
        <v>77</v>
      </c>
      <c r="J19265" s="69">
        <v>175</v>
      </c>
      <c r="K19265" s="91"/>
      <c r="L19265" s="91"/>
    </row>
    <row r="19266" spans="2:12" x14ac:dyDescent="0.25">
      <c r="B19266" s="67" t="s">
        <v>554</v>
      </c>
      <c r="C19266" s="67" t="s">
        <v>555</v>
      </c>
      <c r="D19266" s="68" t="s">
        <v>387</v>
      </c>
      <c r="E19266" s="67" t="s">
        <v>388</v>
      </c>
      <c r="F19266" s="68" t="s">
        <v>602</v>
      </c>
      <c r="G19266" s="67" t="s">
        <v>603</v>
      </c>
      <c r="H19266" s="68" t="s">
        <v>363</v>
      </c>
      <c r="I19266" s="69">
        <v>94</v>
      </c>
      <c r="J19266" s="69">
        <v>209</v>
      </c>
      <c r="K19266" s="91"/>
      <c r="L19266" s="91"/>
    </row>
    <row r="19267" spans="2:12" x14ac:dyDescent="0.25">
      <c r="B19267" s="67" t="s">
        <v>554</v>
      </c>
      <c r="C19267" s="67" t="s">
        <v>555</v>
      </c>
      <c r="D19267" s="68" t="s">
        <v>387</v>
      </c>
      <c r="E19267" s="67" t="s">
        <v>388</v>
      </c>
      <c r="F19267" s="68" t="s">
        <v>602</v>
      </c>
      <c r="G19267" s="67" t="s">
        <v>603</v>
      </c>
      <c r="H19267" s="68" t="s">
        <v>364</v>
      </c>
      <c r="I19267" s="69">
        <v>66</v>
      </c>
      <c r="J19267" s="69">
        <v>77</v>
      </c>
      <c r="K19267" s="91"/>
      <c r="L19267" s="91"/>
    </row>
    <row r="19268" spans="2:12" x14ac:dyDescent="0.25">
      <c r="B19268" s="67" t="s">
        <v>554</v>
      </c>
      <c r="C19268" s="67" t="s">
        <v>555</v>
      </c>
      <c r="D19268" s="68" t="s">
        <v>387</v>
      </c>
      <c r="E19268" s="67" t="s">
        <v>388</v>
      </c>
      <c r="F19268" s="68" t="s">
        <v>602</v>
      </c>
      <c r="G19268" s="67" t="s">
        <v>603</v>
      </c>
      <c r="H19268" s="68" t="s">
        <v>362</v>
      </c>
      <c r="I19268" s="69">
        <v>71</v>
      </c>
      <c r="J19268" s="69">
        <v>92</v>
      </c>
      <c r="K19268" s="91"/>
      <c r="L19268" s="91"/>
    </row>
    <row r="19269" spans="2:12" x14ac:dyDescent="0.25">
      <c r="B19269" s="67" t="s">
        <v>554</v>
      </c>
      <c r="C19269" s="67" t="s">
        <v>555</v>
      </c>
      <c r="D19269" s="68" t="s">
        <v>387</v>
      </c>
      <c r="E19269" s="67" t="s">
        <v>388</v>
      </c>
      <c r="F19269" s="68" t="s">
        <v>602</v>
      </c>
      <c r="G19269" s="67" t="s">
        <v>603</v>
      </c>
      <c r="H19269" s="68" t="s">
        <v>363</v>
      </c>
      <c r="I19269" s="69">
        <v>343</v>
      </c>
      <c r="J19269" s="69">
        <v>658</v>
      </c>
      <c r="K19269" s="91"/>
      <c r="L19269" s="91"/>
    </row>
    <row r="19270" spans="2:12" x14ac:dyDescent="0.25">
      <c r="B19270" s="67" t="s">
        <v>554</v>
      </c>
      <c r="C19270" s="67" t="s">
        <v>555</v>
      </c>
      <c r="D19270" s="68" t="s">
        <v>387</v>
      </c>
      <c r="E19270" s="67" t="s">
        <v>388</v>
      </c>
      <c r="F19270" s="68" t="s">
        <v>602</v>
      </c>
      <c r="G19270" s="67" t="s">
        <v>603</v>
      </c>
      <c r="H19270" s="68" t="s">
        <v>364</v>
      </c>
      <c r="I19270" s="69">
        <v>210</v>
      </c>
      <c r="J19270" s="69">
        <v>227</v>
      </c>
      <c r="K19270" s="91"/>
      <c r="L19270" s="91"/>
    </row>
    <row r="19271" spans="2:12" x14ac:dyDescent="0.25">
      <c r="B19271" s="67" t="s">
        <v>554</v>
      </c>
      <c r="C19271" s="67" t="s">
        <v>555</v>
      </c>
      <c r="D19271" s="68" t="s">
        <v>387</v>
      </c>
      <c r="E19271" s="67" t="s">
        <v>388</v>
      </c>
      <c r="F19271" s="68" t="s">
        <v>602</v>
      </c>
      <c r="G19271" s="67" t="s">
        <v>603</v>
      </c>
      <c r="H19271" s="68" t="s">
        <v>362</v>
      </c>
      <c r="I19271" s="69">
        <v>35</v>
      </c>
      <c r="J19271" s="69">
        <v>60</v>
      </c>
      <c r="K19271" s="91"/>
      <c r="L19271" s="91"/>
    </row>
    <row r="19272" spans="2:12" x14ac:dyDescent="0.25">
      <c r="B19272" s="67" t="s">
        <v>554</v>
      </c>
      <c r="C19272" s="67" t="s">
        <v>555</v>
      </c>
      <c r="D19272" s="68" t="s">
        <v>387</v>
      </c>
      <c r="E19272" s="67" t="s">
        <v>388</v>
      </c>
      <c r="F19272" s="68" t="s">
        <v>602</v>
      </c>
      <c r="G19272" s="67" t="s">
        <v>603</v>
      </c>
      <c r="H19272" s="68" t="s">
        <v>363</v>
      </c>
      <c r="I19272" s="69">
        <v>34</v>
      </c>
      <c r="J19272" s="69">
        <v>66</v>
      </c>
      <c r="K19272" s="91"/>
      <c r="L19272" s="91"/>
    </row>
    <row r="19273" spans="2:12" x14ac:dyDescent="0.25">
      <c r="B19273" s="67" t="s">
        <v>554</v>
      </c>
      <c r="C19273" s="67" t="s">
        <v>555</v>
      </c>
      <c r="D19273" s="68" t="s">
        <v>387</v>
      </c>
      <c r="E19273" s="67" t="s">
        <v>388</v>
      </c>
      <c r="F19273" s="68" t="s">
        <v>602</v>
      </c>
      <c r="G19273" s="67" t="s">
        <v>603</v>
      </c>
      <c r="H19273" s="68" t="s">
        <v>364</v>
      </c>
      <c r="I19273" s="69">
        <v>0</v>
      </c>
      <c r="J19273" s="69">
        <v>0</v>
      </c>
      <c r="K19273" s="91"/>
      <c r="L19273" s="91"/>
    </row>
    <row r="19274" spans="2:12" x14ac:dyDescent="0.25">
      <c r="B19274" s="67" t="s">
        <v>554</v>
      </c>
      <c r="C19274" s="67" t="s">
        <v>555</v>
      </c>
      <c r="D19274" s="68" t="s">
        <v>387</v>
      </c>
      <c r="E19274" s="67" t="s">
        <v>388</v>
      </c>
      <c r="F19274" s="68" t="s">
        <v>602</v>
      </c>
      <c r="G19274" s="67" t="s">
        <v>603</v>
      </c>
      <c r="H19274" s="68" t="s">
        <v>362</v>
      </c>
      <c r="I19274" s="69">
        <v>75</v>
      </c>
      <c r="J19274" s="69">
        <v>64</v>
      </c>
      <c r="K19274" s="91"/>
      <c r="L19274" s="91"/>
    </row>
    <row r="19275" spans="2:12" x14ac:dyDescent="0.25">
      <c r="B19275" s="67" t="s">
        <v>554</v>
      </c>
      <c r="C19275" s="67" t="s">
        <v>555</v>
      </c>
      <c r="D19275" s="68" t="s">
        <v>387</v>
      </c>
      <c r="E19275" s="67" t="s">
        <v>388</v>
      </c>
      <c r="F19275" s="68" t="s">
        <v>602</v>
      </c>
      <c r="G19275" s="67" t="s">
        <v>603</v>
      </c>
      <c r="H19275" s="68" t="s">
        <v>363</v>
      </c>
      <c r="I19275" s="69">
        <v>78</v>
      </c>
      <c r="J19275" s="69">
        <v>161</v>
      </c>
      <c r="K19275" s="91"/>
      <c r="L19275" s="91"/>
    </row>
    <row r="19276" spans="2:12" x14ac:dyDescent="0.25">
      <c r="B19276" s="67" t="s">
        <v>554</v>
      </c>
      <c r="C19276" s="67" t="s">
        <v>555</v>
      </c>
      <c r="D19276" s="68" t="s">
        <v>387</v>
      </c>
      <c r="E19276" s="67" t="s">
        <v>388</v>
      </c>
      <c r="F19276" s="68" t="s">
        <v>602</v>
      </c>
      <c r="G19276" s="67" t="s">
        <v>603</v>
      </c>
      <c r="H19276" s="68" t="s">
        <v>364</v>
      </c>
      <c r="I19276" s="69">
        <v>0</v>
      </c>
      <c r="J19276" s="69">
        <v>30</v>
      </c>
      <c r="K19276" s="91"/>
      <c r="L19276" s="91"/>
    </row>
    <row r="19277" spans="2:12" x14ac:dyDescent="0.25">
      <c r="B19277" s="67" t="s">
        <v>554</v>
      </c>
      <c r="C19277" s="67" t="s">
        <v>555</v>
      </c>
      <c r="D19277" s="68" t="s">
        <v>387</v>
      </c>
      <c r="E19277" s="67" t="s">
        <v>388</v>
      </c>
      <c r="F19277" s="68" t="s">
        <v>602</v>
      </c>
      <c r="G19277" s="67" t="s">
        <v>603</v>
      </c>
      <c r="H19277" s="68" t="s">
        <v>363</v>
      </c>
      <c r="I19277" s="69">
        <v>0</v>
      </c>
      <c r="J19277" s="69">
        <v>0</v>
      </c>
      <c r="K19277" s="91"/>
      <c r="L19277" s="91"/>
    </row>
    <row r="19278" spans="2:12" x14ac:dyDescent="0.25">
      <c r="B19278" s="67" t="s">
        <v>554</v>
      </c>
      <c r="C19278" s="67" t="s">
        <v>555</v>
      </c>
      <c r="D19278" s="68" t="s">
        <v>387</v>
      </c>
      <c r="E19278" s="67" t="s">
        <v>388</v>
      </c>
      <c r="F19278" s="68" t="s">
        <v>602</v>
      </c>
      <c r="G19278" s="67" t="s">
        <v>603</v>
      </c>
      <c r="H19278" s="68" t="s">
        <v>364</v>
      </c>
      <c r="I19278" s="69">
        <v>1</v>
      </c>
      <c r="J19278" s="69">
        <v>0</v>
      </c>
      <c r="K19278" s="91"/>
      <c r="L19278" s="91"/>
    </row>
    <row r="19279" spans="2:12" x14ac:dyDescent="0.25">
      <c r="B19279" s="67" t="s">
        <v>554</v>
      </c>
      <c r="C19279" s="67" t="s">
        <v>555</v>
      </c>
      <c r="D19279" s="68" t="s">
        <v>387</v>
      </c>
      <c r="E19279" s="67" t="s">
        <v>388</v>
      </c>
      <c r="F19279" s="68" t="s">
        <v>602</v>
      </c>
      <c r="G19279" s="67" t="s">
        <v>603</v>
      </c>
      <c r="H19279" s="68" t="s">
        <v>362</v>
      </c>
      <c r="I19279" s="69">
        <v>32</v>
      </c>
      <c r="J19279" s="69">
        <v>53</v>
      </c>
      <c r="K19279" s="91"/>
      <c r="L19279" s="91"/>
    </row>
    <row r="19280" spans="2:12" x14ac:dyDescent="0.25">
      <c r="B19280" s="67" t="s">
        <v>554</v>
      </c>
      <c r="C19280" s="67" t="s">
        <v>555</v>
      </c>
      <c r="D19280" s="68" t="s">
        <v>387</v>
      </c>
      <c r="E19280" s="67" t="s">
        <v>388</v>
      </c>
      <c r="F19280" s="68" t="s">
        <v>602</v>
      </c>
      <c r="G19280" s="67" t="s">
        <v>603</v>
      </c>
      <c r="H19280" s="68" t="s">
        <v>363</v>
      </c>
      <c r="I19280" s="69">
        <v>50</v>
      </c>
      <c r="J19280" s="69">
        <v>92</v>
      </c>
      <c r="K19280" s="91"/>
      <c r="L19280" s="91"/>
    </row>
    <row r="19281" spans="2:12" x14ac:dyDescent="0.25">
      <c r="B19281" s="67" t="s">
        <v>554</v>
      </c>
      <c r="C19281" s="67" t="s">
        <v>555</v>
      </c>
      <c r="D19281" s="68" t="s">
        <v>387</v>
      </c>
      <c r="E19281" s="67" t="s">
        <v>388</v>
      </c>
      <c r="F19281" s="68" t="s">
        <v>602</v>
      </c>
      <c r="G19281" s="67" t="s">
        <v>603</v>
      </c>
      <c r="H19281" s="68" t="s">
        <v>364</v>
      </c>
      <c r="I19281" s="69">
        <v>22</v>
      </c>
      <c r="J19281" s="69">
        <v>0</v>
      </c>
      <c r="K19281" s="91"/>
      <c r="L19281" s="91"/>
    </row>
    <row r="19282" spans="2:12" x14ac:dyDescent="0.25">
      <c r="B19282" s="67" t="s">
        <v>554</v>
      </c>
      <c r="C19282" s="67" t="s">
        <v>555</v>
      </c>
      <c r="D19282" s="68" t="s">
        <v>387</v>
      </c>
      <c r="E19282" s="67" t="s">
        <v>388</v>
      </c>
      <c r="F19282" s="68" t="s">
        <v>602</v>
      </c>
      <c r="G19282" s="67" t="s">
        <v>603</v>
      </c>
      <c r="H19282" s="68" t="s">
        <v>362</v>
      </c>
      <c r="I19282" s="69">
        <v>0.309</v>
      </c>
      <c r="J19282" s="69">
        <v>0.20599999999999999</v>
      </c>
      <c r="K19282" s="91"/>
      <c r="L19282" s="91"/>
    </row>
    <row r="19283" spans="2:12" x14ac:dyDescent="0.25">
      <c r="B19283" s="67" t="s">
        <v>554</v>
      </c>
      <c r="C19283" s="67" t="s">
        <v>555</v>
      </c>
      <c r="D19283" s="68" t="s">
        <v>387</v>
      </c>
      <c r="E19283" s="67" t="s">
        <v>388</v>
      </c>
      <c r="F19283" s="68" t="s">
        <v>602</v>
      </c>
      <c r="G19283" s="67" t="s">
        <v>603</v>
      </c>
      <c r="H19283" s="68" t="s">
        <v>363</v>
      </c>
      <c r="I19283" s="69">
        <v>0.39140000000000003</v>
      </c>
      <c r="J19283" s="69">
        <v>0.55620000000000003</v>
      </c>
      <c r="K19283" s="91"/>
      <c r="L19283" s="91"/>
    </row>
    <row r="19284" spans="2:12" x14ac:dyDescent="0.25">
      <c r="B19284" s="67" t="s">
        <v>554</v>
      </c>
      <c r="C19284" s="67" t="s">
        <v>555</v>
      </c>
      <c r="D19284" s="68" t="s">
        <v>387</v>
      </c>
      <c r="E19284" s="67" t="s">
        <v>388</v>
      </c>
      <c r="F19284" s="68" t="s">
        <v>602</v>
      </c>
      <c r="G19284" s="67" t="s">
        <v>603</v>
      </c>
      <c r="H19284" s="68" t="s">
        <v>364</v>
      </c>
      <c r="I19284" s="69">
        <v>0.45319999999999999</v>
      </c>
      <c r="J19284" s="69">
        <v>0.28839999999999999</v>
      </c>
      <c r="K19284" s="91"/>
      <c r="L19284" s="91"/>
    </row>
    <row r="19285" spans="2:12" x14ac:dyDescent="0.25">
      <c r="B19285" s="67" t="s">
        <v>554</v>
      </c>
      <c r="C19285" s="67" t="s">
        <v>555</v>
      </c>
      <c r="D19285" s="68" t="s">
        <v>387</v>
      </c>
      <c r="E19285" s="67" t="s">
        <v>388</v>
      </c>
      <c r="F19285" s="68" t="s">
        <v>602</v>
      </c>
      <c r="G19285" s="67" t="s">
        <v>603</v>
      </c>
      <c r="H19285" s="68" t="s">
        <v>362</v>
      </c>
      <c r="I19285" s="69">
        <v>71</v>
      </c>
      <c r="J19285" s="69">
        <v>60</v>
      </c>
      <c r="K19285" s="91"/>
      <c r="L19285" s="91"/>
    </row>
    <row r="19286" spans="2:12" x14ac:dyDescent="0.25">
      <c r="B19286" s="67" t="s">
        <v>554</v>
      </c>
      <c r="C19286" s="67" t="s">
        <v>555</v>
      </c>
      <c r="D19286" s="68" t="s">
        <v>387</v>
      </c>
      <c r="E19286" s="67" t="s">
        <v>388</v>
      </c>
      <c r="F19286" s="68" t="s">
        <v>602</v>
      </c>
      <c r="G19286" s="67" t="s">
        <v>603</v>
      </c>
      <c r="H19286" s="68" t="s">
        <v>363</v>
      </c>
      <c r="I19286" s="69">
        <v>96</v>
      </c>
      <c r="J19286" s="69">
        <v>74</v>
      </c>
      <c r="K19286" s="91"/>
      <c r="L19286" s="91"/>
    </row>
    <row r="19287" spans="2:12" x14ac:dyDescent="0.25">
      <c r="B19287" s="67" t="s">
        <v>554</v>
      </c>
      <c r="C19287" s="67" t="s">
        <v>555</v>
      </c>
      <c r="D19287" s="68" t="s">
        <v>387</v>
      </c>
      <c r="E19287" s="67" t="s">
        <v>388</v>
      </c>
      <c r="F19287" s="68" t="s">
        <v>602</v>
      </c>
      <c r="G19287" s="67" t="s">
        <v>603</v>
      </c>
      <c r="H19287" s="68" t="s">
        <v>364</v>
      </c>
      <c r="I19287" s="69">
        <v>16</v>
      </c>
      <c r="J19287" s="69">
        <v>38</v>
      </c>
      <c r="K19287" s="91"/>
      <c r="L19287" s="91"/>
    </row>
    <row r="19288" spans="2:12" x14ac:dyDescent="0.25">
      <c r="B19288" s="67" t="s">
        <v>554</v>
      </c>
      <c r="C19288" s="67" t="s">
        <v>555</v>
      </c>
      <c r="D19288" s="68" t="s">
        <v>387</v>
      </c>
      <c r="E19288" s="67" t="s">
        <v>388</v>
      </c>
      <c r="F19288" s="68" t="s">
        <v>602</v>
      </c>
      <c r="G19288" s="67" t="s">
        <v>603</v>
      </c>
      <c r="H19288" s="68" t="s">
        <v>362</v>
      </c>
      <c r="I19288" s="69">
        <v>47</v>
      </c>
      <c r="J19288" s="69">
        <v>89</v>
      </c>
      <c r="K19288" s="91"/>
      <c r="L19288" s="91"/>
    </row>
    <row r="19289" spans="2:12" x14ac:dyDescent="0.25">
      <c r="B19289" s="67" t="s">
        <v>554</v>
      </c>
      <c r="C19289" s="67" t="s">
        <v>555</v>
      </c>
      <c r="D19289" s="68" t="s">
        <v>387</v>
      </c>
      <c r="E19289" s="67" t="s">
        <v>388</v>
      </c>
      <c r="F19289" s="68" t="s">
        <v>602</v>
      </c>
      <c r="G19289" s="67" t="s">
        <v>603</v>
      </c>
      <c r="H19289" s="68" t="s">
        <v>363</v>
      </c>
      <c r="I19289" s="69">
        <v>94</v>
      </c>
      <c r="J19289" s="69">
        <v>98</v>
      </c>
      <c r="K19289" s="91"/>
      <c r="L19289" s="91"/>
    </row>
    <row r="19290" spans="2:12" x14ac:dyDescent="0.25">
      <c r="B19290" s="67" t="s">
        <v>554</v>
      </c>
      <c r="C19290" s="67" t="s">
        <v>555</v>
      </c>
      <c r="D19290" s="68" t="s">
        <v>387</v>
      </c>
      <c r="E19290" s="67" t="s">
        <v>388</v>
      </c>
      <c r="F19290" s="68" t="s">
        <v>602</v>
      </c>
      <c r="G19290" s="67" t="s">
        <v>603</v>
      </c>
      <c r="H19290" s="68" t="s">
        <v>364</v>
      </c>
      <c r="I19290" s="69">
        <v>32</v>
      </c>
      <c r="J19290" s="69">
        <v>73</v>
      </c>
      <c r="K19290" s="91"/>
      <c r="L19290" s="91"/>
    </row>
    <row r="19291" spans="2:12" x14ac:dyDescent="0.25">
      <c r="B19291" s="67" t="s">
        <v>554</v>
      </c>
      <c r="C19291" s="67" t="s">
        <v>555</v>
      </c>
      <c r="D19291" s="68" t="s">
        <v>387</v>
      </c>
      <c r="E19291" s="67" t="s">
        <v>388</v>
      </c>
      <c r="F19291" s="68" t="s">
        <v>602</v>
      </c>
      <c r="G19291" s="67" t="s">
        <v>603</v>
      </c>
      <c r="H19291" s="68" t="s">
        <v>362</v>
      </c>
      <c r="I19291" s="69">
        <v>136</v>
      </c>
      <c r="J19291" s="69">
        <v>177</v>
      </c>
      <c r="K19291" s="91"/>
      <c r="L19291" s="91"/>
    </row>
    <row r="19292" spans="2:12" x14ac:dyDescent="0.25">
      <c r="B19292" s="67" t="s">
        <v>554</v>
      </c>
      <c r="C19292" s="67" t="s">
        <v>555</v>
      </c>
      <c r="D19292" s="68" t="s">
        <v>387</v>
      </c>
      <c r="E19292" s="67" t="s">
        <v>388</v>
      </c>
      <c r="F19292" s="68" t="s">
        <v>602</v>
      </c>
      <c r="G19292" s="67" t="s">
        <v>603</v>
      </c>
      <c r="H19292" s="68" t="s">
        <v>363</v>
      </c>
      <c r="I19292" s="69">
        <v>146</v>
      </c>
      <c r="J19292" s="69">
        <v>147</v>
      </c>
      <c r="K19292" s="91"/>
      <c r="L19292" s="91"/>
    </row>
    <row r="19293" spans="2:12" x14ac:dyDescent="0.25">
      <c r="B19293" s="67" t="s">
        <v>554</v>
      </c>
      <c r="C19293" s="67" t="s">
        <v>555</v>
      </c>
      <c r="D19293" s="68" t="s">
        <v>387</v>
      </c>
      <c r="E19293" s="67" t="s">
        <v>388</v>
      </c>
      <c r="F19293" s="68" t="s">
        <v>602</v>
      </c>
      <c r="G19293" s="67" t="s">
        <v>603</v>
      </c>
      <c r="H19293" s="68" t="s">
        <v>364</v>
      </c>
      <c r="I19293" s="69">
        <v>20</v>
      </c>
      <c r="J19293" s="69">
        <v>48</v>
      </c>
      <c r="K19293" s="91"/>
      <c r="L19293" s="91"/>
    </row>
    <row r="19294" spans="2:12" x14ac:dyDescent="0.25">
      <c r="B19294" s="67" t="s">
        <v>554</v>
      </c>
      <c r="C19294" s="67" t="s">
        <v>555</v>
      </c>
      <c r="D19294" s="68" t="s">
        <v>387</v>
      </c>
      <c r="E19294" s="67" t="s">
        <v>388</v>
      </c>
      <c r="F19294" s="68" t="s">
        <v>602</v>
      </c>
      <c r="G19294" s="67" t="s">
        <v>603</v>
      </c>
      <c r="H19294" s="68" t="s">
        <v>362</v>
      </c>
      <c r="I19294" s="69">
        <v>0</v>
      </c>
      <c r="J19294" s="69">
        <v>7</v>
      </c>
      <c r="K19294" s="91"/>
      <c r="L19294" s="91"/>
    </row>
    <row r="19295" spans="2:12" x14ac:dyDescent="0.25">
      <c r="B19295" s="67" t="s">
        <v>554</v>
      </c>
      <c r="C19295" s="67" t="s">
        <v>555</v>
      </c>
      <c r="D19295" s="68" t="s">
        <v>387</v>
      </c>
      <c r="E19295" s="67" t="s">
        <v>388</v>
      </c>
      <c r="F19295" s="68" t="s">
        <v>602</v>
      </c>
      <c r="G19295" s="67" t="s">
        <v>603</v>
      </c>
      <c r="H19295" s="68" t="s">
        <v>363</v>
      </c>
      <c r="I19295" s="69">
        <v>58</v>
      </c>
      <c r="J19295" s="69">
        <v>155</v>
      </c>
      <c r="K19295" s="91"/>
      <c r="L19295" s="91"/>
    </row>
    <row r="19296" spans="2:12" x14ac:dyDescent="0.25">
      <c r="B19296" s="67" t="s">
        <v>554</v>
      </c>
      <c r="C19296" s="67" t="s">
        <v>555</v>
      </c>
      <c r="D19296" s="68" t="s">
        <v>387</v>
      </c>
      <c r="E19296" s="67" t="s">
        <v>388</v>
      </c>
      <c r="F19296" s="68" t="s">
        <v>602</v>
      </c>
      <c r="G19296" s="67" t="s">
        <v>603</v>
      </c>
      <c r="H19296" s="68" t="s">
        <v>364</v>
      </c>
      <c r="I19296" s="69">
        <v>0</v>
      </c>
      <c r="J19296" s="69">
        <v>0</v>
      </c>
      <c r="K19296" s="91"/>
      <c r="L19296" s="91"/>
    </row>
    <row r="19297" spans="2:12" x14ac:dyDescent="0.25">
      <c r="B19297" s="67" t="s">
        <v>554</v>
      </c>
      <c r="C19297" s="67" t="s">
        <v>555</v>
      </c>
      <c r="D19297" s="68" t="s">
        <v>387</v>
      </c>
      <c r="E19297" s="67" t="s">
        <v>388</v>
      </c>
      <c r="F19297" s="68" t="s">
        <v>602</v>
      </c>
      <c r="G19297" s="67" t="s">
        <v>603</v>
      </c>
      <c r="H19297" s="68" t="s">
        <v>363</v>
      </c>
      <c r="I19297" s="69">
        <v>0</v>
      </c>
      <c r="J19297" s="69">
        <v>1</v>
      </c>
      <c r="K19297" s="91"/>
      <c r="L19297" s="91"/>
    </row>
    <row r="19298" spans="2:12" x14ac:dyDescent="0.25">
      <c r="B19298" s="67" t="s">
        <v>554</v>
      </c>
      <c r="C19298" s="67" t="s">
        <v>555</v>
      </c>
      <c r="D19298" s="68" t="s">
        <v>387</v>
      </c>
      <c r="E19298" s="67" t="s">
        <v>388</v>
      </c>
      <c r="F19298" s="68" t="s">
        <v>602</v>
      </c>
      <c r="G19298" s="67" t="s">
        <v>603</v>
      </c>
      <c r="H19298" s="68" t="s">
        <v>362</v>
      </c>
      <c r="I19298" s="69">
        <v>28</v>
      </c>
      <c r="J19298" s="69">
        <v>40</v>
      </c>
      <c r="K19298" s="91"/>
      <c r="L19298" s="91"/>
    </row>
    <row r="19299" spans="2:12" x14ac:dyDescent="0.25">
      <c r="B19299" s="67" t="s">
        <v>554</v>
      </c>
      <c r="C19299" s="67" t="s">
        <v>555</v>
      </c>
      <c r="D19299" s="68" t="s">
        <v>387</v>
      </c>
      <c r="E19299" s="67" t="s">
        <v>388</v>
      </c>
      <c r="F19299" s="68" t="s">
        <v>602</v>
      </c>
      <c r="G19299" s="67" t="s">
        <v>603</v>
      </c>
      <c r="H19299" s="68" t="s">
        <v>363</v>
      </c>
      <c r="I19299" s="69">
        <v>47</v>
      </c>
      <c r="J19299" s="69">
        <v>81</v>
      </c>
      <c r="K19299" s="91"/>
      <c r="L19299" s="91"/>
    </row>
    <row r="19300" spans="2:12" x14ac:dyDescent="0.25">
      <c r="B19300" s="67" t="s">
        <v>554</v>
      </c>
      <c r="C19300" s="67" t="s">
        <v>555</v>
      </c>
      <c r="D19300" s="68" t="s">
        <v>387</v>
      </c>
      <c r="E19300" s="67" t="s">
        <v>388</v>
      </c>
      <c r="F19300" s="68" t="s">
        <v>602</v>
      </c>
      <c r="G19300" s="67" t="s">
        <v>603</v>
      </c>
      <c r="H19300" s="68" t="s">
        <v>364</v>
      </c>
      <c r="I19300" s="69">
        <v>23</v>
      </c>
      <c r="J19300" s="69">
        <v>16</v>
      </c>
      <c r="K19300" s="91"/>
      <c r="L19300" s="91"/>
    </row>
    <row r="19301" spans="2:12" x14ac:dyDescent="0.25">
      <c r="B19301" s="67" t="s">
        <v>554</v>
      </c>
      <c r="C19301" s="67" t="s">
        <v>555</v>
      </c>
      <c r="D19301" s="68" t="s">
        <v>387</v>
      </c>
      <c r="E19301" s="67" t="s">
        <v>388</v>
      </c>
      <c r="F19301" s="68" t="s">
        <v>602</v>
      </c>
      <c r="G19301" s="67" t="s">
        <v>603</v>
      </c>
      <c r="H19301" s="68" t="s">
        <v>362</v>
      </c>
      <c r="I19301" s="69">
        <v>167</v>
      </c>
      <c r="J19301" s="69">
        <v>212</v>
      </c>
      <c r="K19301" s="91"/>
      <c r="L19301" s="91"/>
    </row>
    <row r="19302" spans="2:12" x14ac:dyDescent="0.25">
      <c r="B19302" s="67" t="s">
        <v>554</v>
      </c>
      <c r="C19302" s="67" t="s">
        <v>555</v>
      </c>
      <c r="D19302" s="68" t="s">
        <v>387</v>
      </c>
      <c r="E19302" s="67" t="s">
        <v>388</v>
      </c>
      <c r="F19302" s="68" t="s">
        <v>602</v>
      </c>
      <c r="G19302" s="67" t="s">
        <v>603</v>
      </c>
      <c r="H19302" s="68" t="s">
        <v>363</v>
      </c>
      <c r="I19302" s="69">
        <v>239</v>
      </c>
      <c r="J19302" s="69">
        <v>281</v>
      </c>
      <c r="K19302" s="91"/>
      <c r="L19302" s="91"/>
    </row>
    <row r="19303" spans="2:12" x14ac:dyDescent="0.25">
      <c r="B19303" s="67" t="s">
        <v>554</v>
      </c>
      <c r="C19303" s="67" t="s">
        <v>555</v>
      </c>
      <c r="D19303" s="68" t="s">
        <v>387</v>
      </c>
      <c r="E19303" s="67" t="s">
        <v>388</v>
      </c>
      <c r="F19303" s="68" t="s">
        <v>602</v>
      </c>
      <c r="G19303" s="67" t="s">
        <v>603</v>
      </c>
      <c r="H19303" s="68" t="s">
        <v>364</v>
      </c>
      <c r="I19303" s="69">
        <v>87</v>
      </c>
      <c r="J19303" s="69">
        <v>117</v>
      </c>
      <c r="K19303" s="91"/>
      <c r="L19303" s="91"/>
    </row>
    <row r="19304" spans="2:12" x14ac:dyDescent="0.25">
      <c r="B19304" s="67" t="s">
        <v>554</v>
      </c>
      <c r="C19304" s="67" t="s">
        <v>555</v>
      </c>
      <c r="D19304" s="68" t="s">
        <v>387</v>
      </c>
      <c r="E19304" s="67" t="s">
        <v>388</v>
      </c>
      <c r="F19304" s="68" t="s">
        <v>602</v>
      </c>
      <c r="G19304" s="67" t="s">
        <v>603</v>
      </c>
      <c r="H19304" s="68" t="s">
        <v>362</v>
      </c>
      <c r="I19304" s="69">
        <v>11</v>
      </c>
      <c r="J19304" s="69">
        <v>0</v>
      </c>
      <c r="K19304" s="91"/>
      <c r="L19304" s="91"/>
    </row>
    <row r="19305" spans="2:12" x14ac:dyDescent="0.25">
      <c r="B19305" s="67" t="s">
        <v>554</v>
      </c>
      <c r="C19305" s="67" t="s">
        <v>555</v>
      </c>
      <c r="D19305" s="68" t="s">
        <v>387</v>
      </c>
      <c r="E19305" s="67" t="s">
        <v>388</v>
      </c>
      <c r="F19305" s="68" t="s">
        <v>602</v>
      </c>
      <c r="G19305" s="67" t="s">
        <v>603</v>
      </c>
      <c r="H19305" s="68" t="s">
        <v>363</v>
      </c>
      <c r="I19305" s="69">
        <v>0</v>
      </c>
      <c r="J19305" s="69">
        <v>0</v>
      </c>
      <c r="K19305" s="91"/>
      <c r="L19305" s="91"/>
    </row>
    <row r="19306" spans="2:12" x14ac:dyDescent="0.25">
      <c r="B19306" s="67" t="s">
        <v>554</v>
      </c>
      <c r="C19306" s="67" t="s">
        <v>555</v>
      </c>
      <c r="D19306" s="68" t="s">
        <v>387</v>
      </c>
      <c r="E19306" s="67" t="s">
        <v>388</v>
      </c>
      <c r="F19306" s="68" t="s">
        <v>602</v>
      </c>
      <c r="G19306" s="67" t="s">
        <v>603</v>
      </c>
      <c r="H19306" s="68" t="s">
        <v>364</v>
      </c>
      <c r="I19306" s="69">
        <v>51</v>
      </c>
      <c r="J19306" s="69">
        <v>40</v>
      </c>
      <c r="K19306" s="91"/>
      <c r="L19306" s="91"/>
    </row>
    <row r="19307" spans="2:12" x14ac:dyDescent="0.25">
      <c r="B19307" s="67" t="s">
        <v>554</v>
      </c>
      <c r="C19307" s="67" t="s">
        <v>555</v>
      </c>
      <c r="D19307" s="68" t="s">
        <v>387</v>
      </c>
      <c r="E19307" s="67" t="s">
        <v>388</v>
      </c>
      <c r="F19307" s="68" t="s">
        <v>602</v>
      </c>
      <c r="G19307" s="67" t="s">
        <v>603</v>
      </c>
      <c r="H19307" s="68" t="s">
        <v>362</v>
      </c>
      <c r="I19307" s="69">
        <v>0</v>
      </c>
      <c r="J19307" s="69">
        <v>0</v>
      </c>
      <c r="K19307" s="91"/>
      <c r="L19307" s="91"/>
    </row>
    <row r="19308" spans="2:12" x14ac:dyDescent="0.25">
      <c r="B19308" s="67" t="s">
        <v>554</v>
      </c>
      <c r="C19308" s="67" t="s">
        <v>555</v>
      </c>
      <c r="D19308" s="68" t="s">
        <v>387</v>
      </c>
      <c r="E19308" s="67" t="s">
        <v>388</v>
      </c>
      <c r="F19308" s="68" t="s">
        <v>602</v>
      </c>
      <c r="G19308" s="67" t="s">
        <v>603</v>
      </c>
      <c r="H19308" s="68" t="s">
        <v>363</v>
      </c>
      <c r="I19308" s="69">
        <v>0</v>
      </c>
      <c r="J19308" s="69">
        <v>0</v>
      </c>
      <c r="K19308" s="91"/>
      <c r="L19308" s="91"/>
    </row>
    <row r="19309" spans="2:12" x14ac:dyDescent="0.25">
      <c r="B19309" s="67" t="s">
        <v>554</v>
      </c>
      <c r="C19309" s="67" t="s">
        <v>555</v>
      </c>
      <c r="D19309" s="68" t="s">
        <v>387</v>
      </c>
      <c r="E19309" s="67" t="s">
        <v>388</v>
      </c>
      <c r="F19309" s="68" t="s">
        <v>602</v>
      </c>
      <c r="G19309" s="67" t="s">
        <v>603</v>
      </c>
      <c r="H19309" s="68" t="s">
        <v>364</v>
      </c>
      <c r="I19309" s="69">
        <v>0</v>
      </c>
      <c r="J19309" s="69">
        <v>0</v>
      </c>
      <c r="K19309" s="91"/>
      <c r="L19309" s="91"/>
    </row>
    <row r="19310" spans="2:12" x14ac:dyDescent="0.25">
      <c r="B19310" s="67" t="s">
        <v>554</v>
      </c>
      <c r="C19310" s="67" t="s">
        <v>555</v>
      </c>
      <c r="D19310" s="68" t="s">
        <v>387</v>
      </c>
      <c r="E19310" s="67" t="s">
        <v>388</v>
      </c>
      <c r="F19310" s="68" t="s">
        <v>602</v>
      </c>
      <c r="G19310" s="67" t="s">
        <v>603</v>
      </c>
      <c r="H19310" s="68" t="s">
        <v>362</v>
      </c>
      <c r="I19310" s="69">
        <v>127</v>
      </c>
      <c r="J19310" s="69">
        <v>169</v>
      </c>
      <c r="K19310" s="91"/>
      <c r="L19310" s="91"/>
    </row>
    <row r="19311" spans="2:12" x14ac:dyDescent="0.25">
      <c r="B19311" s="67" t="s">
        <v>554</v>
      </c>
      <c r="C19311" s="67" t="s">
        <v>555</v>
      </c>
      <c r="D19311" s="68" t="s">
        <v>387</v>
      </c>
      <c r="E19311" s="67" t="s">
        <v>388</v>
      </c>
      <c r="F19311" s="68" t="s">
        <v>602</v>
      </c>
      <c r="G19311" s="67" t="s">
        <v>603</v>
      </c>
      <c r="H19311" s="68" t="s">
        <v>363</v>
      </c>
      <c r="I19311" s="69">
        <v>160</v>
      </c>
      <c r="J19311" s="69">
        <v>169</v>
      </c>
      <c r="K19311" s="91"/>
      <c r="L19311" s="91"/>
    </row>
    <row r="19312" spans="2:12" x14ac:dyDescent="0.25">
      <c r="B19312" s="67" t="s">
        <v>554</v>
      </c>
      <c r="C19312" s="67" t="s">
        <v>555</v>
      </c>
      <c r="D19312" s="68" t="s">
        <v>387</v>
      </c>
      <c r="E19312" s="67" t="s">
        <v>388</v>
      </c>
      <c r="F19312" s="68" t="s">
        <v>602</v>
      </c>
      <c r="G19312" s="67" t="s">
        <v>603</v>
      </c>
      <c r="H19312" s="68" t="s">
        <v>364</v>
      </c>
      <c r="I19312" s="69">
        <v>17</v>
      </c>
      <c r="J19312" s="69">
        <v>20</v>
      </c>
      <c r="K19312" s="91"/>
      <c r="L19312" s="91"/>
    </row>
    <row r="19313" spans="2:12" x14ac:dyDescent="0.25">
      <c r="B19313" s="67" t="s">
        <v>554</v>
      </c>
      <c r="C19313" s="67" t="s">
        <v>555</v>
      </c>
      <c r="D19313" s="68" t="s">
        <v>387</v>
      </c>
      <c r="E19313" s="67" t="s">
        <v>388</v>
      </c>
      <c r="F19313" s="68" t="s">
        <v>602</v>
      </c>
      <c r="G19313" s="67" t="s">
        <v>603</v>
      </c>
      <c r="H19313" s="68" t="s">
        <v>362</v>
      </c>
      <c r="I19313" s="69">
        <v>0</v>
      </c>
      <c r="J19313" s="69">
        <v>0</v>
      </c>
      <c r="K19313" s="91"/>
      <c r="L19313" s="91"/>
    </row>
    <row r="19314" spans="2:12" x14ac:dyDescent="0.25">
      <c r="B19314" s="67" t="s">
        <v>554</v>
      </c>
      <c r="C19314" s="67" t="s">
        <v>555</v>
      </c>
      <c r="D19314" s="68" t="s">
        <v>387</v>
      </c>
      <c r="E19314" s="67" t="s">
        <v>388</v>
      </c>
      <c r="F19314" s="68" t="s">
        <v>602</v>
      </c>
      <c r="G19314" s="67" t="s">
        <v>603</v>
      </c>
      <c r="H19314" s="68" t="s">
        <v>363</v>
      </c>
      <c r="I19314" s="69">
        <v>0.3296</v>
      </c>
      <c r="J19314" s="69">
        <v>8.2400000000000001E-2</v>
      </c>
      <c r="K19314" s="91"/>
      <c r="L19314" s="91"/>
    </row>
    <row r="19315" spans="2:12" x14ac:dyDescent="0.25">
      <c r="B19315" s="67" t="s">
        <v>554</v>
      </c>
      <c r="C19315" s="67" t="s">
        <v>555</v>
      </c>
      <c r="D19315" s="68" t="s">
        <v>387</v>
      </c>
      <c r="E19315" s="67" t="s">
        <v>388</v>
      </c>
      <c r="F19315" s="68" t="s">
        <v>602</v>
      </c>
      <c r="G19315" s="67" t="s">
        <v>603</v>
      </c>
      <c r="H19315" s="68" t="s">
        <v>364</v>
      </c>
      <c r="I19315" s="69">
        <v>0</v>
      </c>
      <c r="J19315" s="69">
        <v>0</v>
      </c>
      <c r="K19315" s="91"/>
      <c r="L19315" s="91"/>
    </row>
    <row r="19316" spans="2:12" x14ac:dyDescent="0.25">
      <c r="B19316" s="67" t="s">
        <v>554</v>
      </c>
      <c r="C19316" s="67" t="s">
        <v>555</v>
      </c>
      <c r="D19316" s="68" t="s">
        <v>387</v>
      </c>
      <c r="E19316" s="67" t="s">
        <v>388</v>
      </c>
      <c r="F19316" s="68" t="s">
        <v>602</v>
      </c>
      <c r="G19316" s="67" t="s">
        <v>603</v>
      </c>
      <c r="H19316" s="68" t="s">
        <v>362</v>
      </c>
      <c r="I19316" s="69">
        <v>0</v>
      </c>
      <c r="J19316" s="69">
        <v>0</v>
      </c>
      <c r="K19316" s="91"/>
      <c r="L19316" s="91"/>
    </row>
    <row r="19317" spans="2:12" x14ac:dyDescent="0.25">
      <c r="B19317" s="67" t="s">
        <v>554</v>
      </c>
      <c r="C19317" s="67" t="s">
        <v>555</v>
      </c>
      <c r="D19317" s="68" t="s">
        <v>387</v>
      </c>
      <c r="E19317" s="67" t="s">
        <v>388</v>
      </c>
      <c r="F19317" s="68" t="s">
        <v>602</v>
      </c>
      <c r="G19317" s="67" t="s">
        <v>603</v>
      </c>
      <c r="H19317" s="68" t="s">
        <v>364</v>
      </c>
      <c r="I19317" s="69">
        <v>0</v>
      </c>
      <c r="J19317" s="69">
        <v>0</v>
      </c>
      <c r="K19317" s="91"/>
      <c r="L19317" s="91"/>
    </row>
    <row r="19318" spans="2:12" x14ac:dyDescent="0.25">
      <c r="B19318" s="67" t="s">
        <v>554</v>
      </c>
      <c r="C19318" s="67" t="s">
        <v>555</v>
      </c>
      <c r="D19318" s="68" t="s">
        <v>387</v>
      </c>
      <c r="E19318" s="67" t="s">
        <v>388</v>
      </c>
      <c r="F19318" s="68" t="s">
        <v>602</v>
      </c>
      <c r="G19318" s="67" t="s">
        <v>603</v>
      </c>
      <c r="H19318" s="68" t="s">
        <v>362</v>
      </c>
      <c r="I19318" s="69">
        <v>0</v>
      </c>
      <c r="J19318" s="69">
        <v>5</v>
      </c>
      <c r="K19318" s="91"/>
      <c r="L19318" s="91"/>
    </row>
    <row r="19319" spans="2:12" x14ac:dyDescent="0.25">
      <c r="B19319" s="67" t="s">
        <v>554</v>
      </c>
      <c r="C19319" s="67" t="s">
        <v>555</v>
      </c>
      <c r="D19319" s="68" t="s">
        <v>387</v>
      </c>
      <c r="E19319" s="67" t="s">
        <v>388</v>
      </c>
      <c r="F19319" s="68" t="s">
        <v>602</v>
      </c>
      <c r="G19319" s="67" t="s">
        <v>603</v>
      </c>
      <c r="H19319" s="68" t="s">
        <v>364</v>
      </c>
      <c r="I19319" s="69">
        <v>0</v>
      </c>
      <c r="J19319" s="69">
        <v>0</v>
      </c>
      <c r="K19319" s="91"/>
      <c r="L19319" s="91"/>
    </row>
    <row r="19320" spans="2:12" x14ac:dyDescent="0.25">
      <c r="B19320" s="67" t="s">
        <v>554</v>
      </c>
      <c r="C19320" s="67" t="s">
        <v>555</v>
      </c>
      <c r="D19320" s="68" t="s">
        <v>387</v>
      </c>
      <c r="E19320" s="67" t="s">
        <v>388</v>
      </c>
      <c r="F19320" s="68" t="s">
        <v>602</v>
      </c>
      <c r="G19320" s="67" t="s">
        <v>603</v>
      </c>
      <c r="H19320" s="68" t="s">
        <v>362</v>
      </c>
      <c r="I19320" s="69">
        <v>0</v>
      </c>
      <c r="J19320" s="69">
        <v>10</v>
      </c>
      <c r="K19320" s="91"/>
      <c r="L19320" s="91"/>
    </row>
    <row r="19321" spans="2:12" x14ac:dyDescent="0.25">
      <c r="B19321" s="67" t="s">
        <v>554</v>
      </c>
      <c r="C19321" s="67" t="s">
        <v>555</v>
      </c>
      <c r="D19321" s="68" t="s">
        <v>387</v>
      </c>
      <c r="E19321" s="67" t="s">
        <v>388</v>
      </c>
      <c r="F19321" s="68" t="s">
        <v>602</v>
      </c>
      <c r="G19321" s="67" t="s">
        <v>603</v>
      </c>
      <c r="H19321" s="68" t="s">
        <v>363</v>
      </c>
      <c r="I19321" s="69">
        <v>9</v>
      </c>
      <c r="J19321" s="69">
        <v>41</v>
      </c>
      <c r="K19321" s="91"/>
      <c r="L19321" s="91"/>
    </row>
    <row r="19322" spans="2:12" x14ac:dyDescent="0.25">
      <c r="B19322" s="67" t="s">
        <v>554</v>
      </c>
      <c r="C19322" s="67" t="s">
        <v>555</v>
      </c>
      <c r="D19322" s="68" t="s">
        <v>387</v>
      </c>
      <c r="E19322" s="67" t="s">
        <v>388</v>
      </c>
      <c r="F19322" s="68" t="s">
        <v>602</v>
      </c>
      <c r="G19322" s="67" t="s">
        <v>603</v>
      </c>
      <c r="H19322" s="68" t="s">
        <v>364</v>
      </c>
      <c r="I19322" s="69">
        <v>36</v>
      </c>
      <c r="J19322" s="69">
        <v>60</v>
      </c>
      <c r="K19322" s="91"/>
      <c r="L19322" s="91"/>
    </row>
    <row r="19323" spans="2:12" x14ac:dyDescent="0.25">
      <c r="B19323" s="67" t="s">
        <v>554</v>
      </c>
      <c r="C19323" s="67" t="s">
        <v>555</v>
      </c>
      <c r="D19323" s="68" t="s">
        <v>387</v>
      </c>
      <c r="E19323" s="67" t="s">
        <v>388</v>
      </c>
      <c r="F19323" s="68" t="s">
        <v>602</v>
      </c>
      <c r="G19323" s="67" t="s">
        <v>603</v>
      </c>
      <c r="H19323" s="68" t="s">
        <v>363</v>
      </c>
      <c r="I19323" s="69">
        <v>20</v>
      </c>
      <c r="J19323" s="69">
        <v>33</v>
      </c>
      <c r="K19323" s="91"/>
      <c r="L19323" s="91"/>
    </row>
    <row r="19324" spans="2:12" x14ac:dyDescent="0.25">
      <c r="B19324" s="67" t="s">
        <v>554</v>
      </c>
      <c r="C19324" s="67" t="s">
        <v>555</v>
      </c>
      <c r="D19324" s="68" t="s">
        <v>387</v>
      </c>
      <c r="E19324" s="67" t="s">
        <v>388</v>
      </c>
      <c r="F19324" s="68" t="s">
        <v>602</v>
      </c>
      <c r="G19324" s="67" t="s">
        <v>603</v>
      </c>
      <c r="H19324" s="68" t="s">
        <v>364</v>
      </c>
      <c r="I19324" s="69">
        <v>8</v>
      </c>
      <c r="J19324" s="69">
        <v>28</v>
      </c>
      <c r="K19324" s="91"/>
      <c r="L19324" s="91"/>
    </row>
    <row r="19325" spans="2:12" x14ac:dyDescent="0.25">
      <c r="B19325" s="67" t="s">
        <v>554</v>
      </c>
      <c r="C19325" s="67" t="s">
        <v>555</v>
      </c>
      <c r="D19325" s="68" t="s">
        <v>387</v>
      </c>
      <c r="E19325" s="67" t="s">
        <v>388</v>
      </c>
      <c r="F19325" s="68" t="s">
        <v>602</v>
      </c>
      <c r="G19325" s="67" t="s">
        <v>603</v>
      </c>
      <c r="H19325" s="68" t="s">
        <v>363</v>
      </c>
      <c r="I19325" s="69">
        <v>0</v>
      </c>
      <c r="J19325" s="69">
        <v>0</v>
      </c>
      <c r="K19325" s="91"/>
      <c r="L19325" s="91"/>
    </row>
    <row r="19326" spans="2:12" x14ac:dyDescent="0.25">
      <c r="B19326" s="67" t="s">
        <v>554</v>
      </c>
      <c r="C19326" s="67" t="s">
        <v>555</v>
      </c>
      <c r="D19326" s="68" t="s">
        <v>387</v>
      </c>
      <c r="E19326" s="67" t="s">
        <v>388</v>
      </c>
      <c r="F19326" s="68" t="s">
        <v>602</v>
      </c>
      <c r="G19326" s="67" t="s">
        <v>603</v>
      </c>
      <c r="H19326" s="68" t="s">
        <v>364</v>
      </c>
      <c r="I19326" s="69">
        <v>0</v>
      </c>
      <c r="J19326" s="69">
        <v>0</v>
      </c>
      <c r="K19326" s="91"/>
      <c r="L19326" s="91"/>
    </row>
    <row r="19327" spans="2:12" x14ac:dyDescent="0.25">
      <c r="B19327" s="67" t="s">
        <v>554</v>
      </c>
      <c r="C19327" s="67" t="s">
        <v>555</v>
      </c>
      <c r="D19327" s="68" t="s">
        <v>387</v>
      </c>
      <c r="E19327" s="67" t="s">
        <v>388</v>
      </c>
      <c r="F19327" s="68" t="s">
        <v>602</v>
      </c>
      <c r="G19327" s="67" t="s">
        <v>603</v>
      </c>
      <c r="H19327" s="68" t="s">
        <v>363</v>
      </c>
      <c r="I19327" s="69">
        <v>6</v>
      </c>
      <c r="J19327" s="69">
        <v>16</v>
      </c>
      <c r="K19327" s="91"/>
      <c r="L19327" s="91"/>
    </row>
    <row r="19328" spans="2:12" x14ac:dyDescent="0.25">
      <c r="B19328" s="67" t="s">
        <v>554</v>
      </c>
      <c r="C19328" s="67" t="s">
        <v>555</v>
      </c>
      <c r="D19328" s="68" t="s">
        <v>387</v>
      </c>
      <c r="E19328" s="67" t="s">
        <v>388</v>
      </c>
      <c r="F19328" s="68" t="s">
        <v>602</v>
      </c>
      <c r="G19328" s="67" t="s">
        <v>603</v>
      </c>
      <c r="H19328" s="68" t="s">
        <v>364</v>
      </c>
      <c r="I19328" s="69">
        <v>0</v>
      </c>
      <c r="J19328" s="69">
        <v>0</v>
      </c>
      <c r="K19328" s="91"/>
      <c r="L19328" s="91"/>
    </row>
    <row r="19329" spans="2:12" x14ac:dyDescent="0.25">
      <c r="B19329" s="67" t="s">
        <v>554</v>
      </c>
      <c r="C19329" s="67" t="s">
        <v>555</v>
      </c>
      <c r="D19329" s="68" t="s">
        <v>387</v>
      </c>
      <c r="E19329" s="67" t="s">
        <v>388</v>
      </c>
      <c r="F19329" s="68" t="s">
        <v>602</v>
      </c>
      <c r="G19329" s="67" t="s">
        <v>603</v>
      </c>
      <c r="H19329" s="68" t="s">
        <v>362</v>
      </c>
      <c r="I19329" s="69">
        <v>10</v>
      </c>
      <c r="J19329" s="69">
        <v>15</v>
      </c>
      <c r="K19329" s="91"/>
      <c r="L19329" s="91"/>
    </row>
    <row r="19330" spans="2:12" x14ac:dyDescent="0.25">
      <c r="B19330" s="67" t="s">
        <v>554</v>
      </c>
      <c r="C19330" s="67" t="s">
        <v>555</v>
      </c>
      <c r="D19330" s="68" t="s">
        <v>387</v>
      </c>
      <c r="E19330" s="67" t="s">
        <v>388</v>
      </c>
      <c r="F19330" s="68" t="s">
        <v>602</v>
      </c>
      <c r="G19330" s="67" t="s">
        <v>603</v>
      </c>
      <c r="H19330" s="68" t="s">
        <v>363</v>
      </c>
      <c r="I19330" s="69">
        <v>15</v>
      </c>
      <c r="J19330" s="69">
        <v>55</v>
      </c>
      <c r="K19330" s="91"/>
      <c r="L19330" s="91"/>
    </row>
    <row r="19331" spans="2:12" x14ac:dyDescent="0.25">
      <c r="B19331" s="67" t="s">
        <v>554</v>
      </c>
      <c r="C19331" s="67" t="s">
        <v>555</v>
      </c>
      <c r="D19331" s="68" t="s">
        <v>387</v>
      </c>
      <c r="E19331" s="67" t="s">
        <v>388</v>
      </c>
      <c r="F19331" s="68" t="s">
        <v>602</v>
      </c>
      <c r="G19331" s="67" t="s">
        <v>603</v>
      </c>
      <c r="H19331" s="68" t="s">
        <v>364</v>
      </c>
      <c r="I19331" s="69">
        <v>30</v>
      </c>
      <c r="J19331" s="69">
        <v>29</v>
      </c>
      <c r="K19331" s="91"/>
      <c r="L19331" s="91"/>
    </row>
    <row r="19332" spans="2:12" x14ac:dyDescent="0.25">
      <c r="B19332" s="67" t="s">
        <v>554</v>
      </c>
      <c r="C19332" s="67" t="s">
        <v>555</v>
      </c>
      <c r="D19332" s="68" t="s">
        <v>387</v>
      </c>
      <c r="E19332" s="67" t="s">
        <v>388</v>
      </c>
      <c r="F19332" s="68" t="s">
        <v>602</v>
      </c>
      <c r="G19332" s="67" t="s">
        <v>603</v>
      </c>
      <c r="H19332" s="68" t="s">
        <v>362</v>
      </c>
      <c r="I19332" s="69">
        <v>0</v>
      </c>
      <c r="J19332" s="69">
        <v>0</v>
      </c>
      <c r="K19332" s="91"/>
      <c r="L19332" s="91"/>
    </row>
    <row r="19333" spans="2:12" x14ac:dyDescent="0.25">
      <c r="B19333" s="67" t="s">
        <v>554</v>
      </c>
      <c r="C19333" s="67" t="s">
        <v>555</v>
      </c>
      <c r="D19333" s="68" t="s">
        <v>387</v>
      </c>
      <c r="E19333" s="67" t="s">
        <v>388</v>
      </c>
      <c r="F19333" s="68" t="s">
        <v>602</v>
      </c>
      <c r="G19333" s="67" t="s">
        <v>603</v>
      </c>
      <c r="H19333" s="68" t="s">
        <v>363</v>
      </c>
      <c r="I19333" s="69">
        <v>0</v>
      </c>
      <c r="J19333" s="69">
        <v>0</v>
      </c>
      <c r="K19333" s="91"/>
      <c r="L19333" s="91"/>
    </row>
    <row r="19334" spans="2:12" x14ac:dyDescent="0.25">
      <c r="B19334" s="67" t="s">
        <v>554</v>
      </c>
      <c r="C19334" s="67" t="s">
        <v>555</v>
      </c>
      <c r="D19334" s="68" t="s">
        <v>387</v>
      </c>
      <c r="E19334" s="67" t="s">
        <v>388</v>
      </c>
      <c r="F19334" s="68" t="s">
        <v>602</v>
      </c>
      <c r="G19334" s="67" t="s">
        <v>603</v>
      </c>
      <c r="H19334" s="68" t="s">
        <v>364</v>
      </c>
      <c r="I19334" s="69">
        <v>0</v>
      </c>
      <c r="J19334" s="69">
        <v>0</v>
      </c>
      <c r="K19334" s="91"/>
      <c r="L19334" s="91"/>
    </row>
    <row r="19335" spans="2:12" x14ac:dyDescent="0.25">
      <c r="B19335" s="67" t="s">
        <v>554</v>
      </c>
      <c r="C19335" s="67" t="s">
        <v>555</v>
      </c>
      <c r="D19335" s="68" t="s">
        <v>387</v>
      </c>
      <c r="E19335" s="67" t="s">
        <v>388</v>
      </c>
      <c r="F19335" s="68" t="s">
        <v>602</v>
      </c>
      <c r="G19335" s="67" t="s">
        <v>603</v>
      </c>
      <c r="H19335" s="68" t="s">
        <v>362</v>
      </c>
      <c r="I19335" s="69">
        <v>71</v>
      </c>
      <c r="J19335" s="69">
        <v>92</v>
      </c>
      <c r="K19335" s="91"/>
      <c r="L19335" s="91"/>
    </row>
    <row r="19336" spans="2:12" x14ac:dyDescent="0.25">
      <c r="B19336" s="67" t="s">
        <v>554</v>
      </c>
      <c r="C19336" s="67" t="s">
        <v>555</v>
      </c>
      <c r="D19336" s="68" t="s">
        <v>387</v>
      </c>
      <c r="E19336" s="67" t="s">
        <v>388</v>
      </c>
      <c r="F19336" s="68" t="s">
        <v>602</v>
      </c>
      <c r="G19336" s="67" t="s">
        <v>603</v>
      </c>
      <c r="H19336" s="68" t="s">
        <v>363</v>
      </c>
      <c r="I19336" s="69">
        <v>343</v>
      </c>
      <c r="J19336" s="69">
        <v>658</v>
      </c>
      <c r="K19336" s="91"/>
      <c r="L19336" s="91"/>
    </row>
    <row r="19337" spans="2:12" x14ac:dyDescent="0.25">
      <c r="B19337" s="67" t="s">
        <v>554</v>
      </c>
      <c r="C19337" s="67" t="s">
        <v>555</v>
      </c>
      <c r="D19337" s="68" t="s">
        <v>387</v>
      </c>
      <c r="E19337" s="67" t="s">
        <v>388</v>
      </c>
      <c r="F19337" s="68" t="s">
        <v>602</v>
      </c>
      <c r="G19337" s="67" t="s">
        <v>603</v>
      </c>
      <c r="H19337" s="68" t="s">
        <v>364</v>
      </c>
      <c r="I19337" s="69">
        <v>210</v>
      </c>
      <c r="J19337" s="69">
        <v>227</v>
      </c>
      <c r="K19337" s="91"/>
      <c r="L19337" s="91"/>
    </row>
    <row r="19338" spans="2:12" x14ac:dyDescent="0.25">
      <c r="B19338" s="67" t="s">
        <v>554</v>
      </c>
      <c r="C19338" s="67" t="s">
        <v>555</v>
      </c>
      <c r="D19338" s="68" t="s">
        <v>387</v>
      </c>
      <c r="E19338" s="67" t="s">
        <v>388</v>
      </c>
      <c r="F19338" s="68" t="s">
        <v>602</v>
      </c>
      <c r="G19338" s="67" t="s">
        <v>603</v>
      </c>
      <c r="H19338" s="68" t="s">
        <v>363</v>
      </c>
      <c r="I19338" s="69">
        <v>1</v>
      </c>
      <c r="J19338" s="69">
        <v>3</v>
      </c>
      <c r="K19338" s="91"/>
      <c r="L19338" s="91"/>
    </row>
    <row r="19339" spans="2:12" x14ac:dyDescent="0.25">
      <c r="B19339" s="67" t="s">
        <v>554</v>
      </c>
      <c r="C19339" s="67" t="s">
        <v>555</v>
      </c>
      <c r="D19339" s="68" t="s">
        <v>387</v>
      </c>
      <c r="E19339" s="67" t="s">
        <v>388</v>
      </c>
      <c r="F19339" s="68" t="s">
        <v>602</v>
      </c>
      <c r="G19339" s="67" t="s">
        <v>603</v>
      </c>
      <c r="H19339" s="68" t="s">
        <v>362</v>
      </c>
      <c r="I19339" s="69">
        <v>0</v>
      </c>
      <c r="J19339" s="69">
        <v>0</v>
      </c>
      <c r="K19339" s="91"/>
      <c r="L19339" s="91"/>
    </row>
    <row r="19340" spans="2:12" x14ac:dyDescent="0.25">
      <c r="B19340" s="67" t="s">
        <v>554</v>
      </c>
      <c r="C19340" s="67" t="s">
        <v>555</v>
      </c>
      <c r="D19340" s="68" t="s">
        <v>387</v>
      </c>
      <c r="E19340" s="67" t="s">
        <v>388</v>
      </c>
      <c r="F19340" s="68" t="s">
        <v>602</v>
      </c>
      <c r="G19340" s="67" t="s">
        <v>603</v>
      </c>
      <c r="H19340" s="68" t="s">
        <v>363</v>
      </c>
      <c r="I19340" s="69">
        <v>0</v>
      </c>
      <c r="J19340" s="69">
        <v>0</v>
      </c>
      <c r="K19340" s="91"/>
      <c r="L19340" s="91"/>
    </row>
    <row r="19341" spans="2:12" x14ac:dyDescent="0.25">
      <c r="B19341" s="67" t="s">
        <v>554</v>
      </c>
      <c r="C19341" s="67" t="s">
        <v>555</v>
      </c>
      <c r="D19341" s="68" t="s">
        <v>387</v>
      </c>
      <c r="E19341" s="67" t="s">
        <v>388</v>
      </c>
      <c r="F19341" s="68" t="s">
        <v>604</v>
      </c>
      <c r="G19341" s="67" t="s">
        <v>605</v>
      </c>
      <c r="H19341" s="68" t="s">
        <v>363</v>
      </c>
      <c r="I19341" s="69">
        <v>0</v>
      </c>
      <c r="J19341" s="69">
        <v>0</v>
      </c>
      <c r="K19341" s="91"/>
      <c r="L19341" s="91"/>
    </row>
    <row r="19342" spans="2:12" x14ac:dyDescent="0.25">
      <c r="B19342" s="67" t="s">
        <v>554</v>
      </c>
      <c r="C19342" s="67" t="s">
        <v>555</v>
      </c>
      <c r="D19342" s="68" t="s">
        <v>387</v>
      </c>
      <c r="E19342" s="67" t="s">
        <v>388</v>
      </c>
      <c r="F19342" s="68" t="s">
        <v>604</v>
      </c>
      <c r="G19342" s="67" t="s">
        <v>605</v>
      </c>
      <c r="H19342" s="68" t="s">
        <v>363</v>
      </c>
      <c r="I19342" s="69">
        <v>0</v>
      </c>
      <c r="J19342" s="69">
        <v>0</v>
      </c>
      <c r="K19342" s="91"/>
      <c r="L19342" s="91"/>
    </row>
    <row r="19343" spans="2:12" x14ac:dyDescent="0.25">
      <c r="B19343" s="67" t="s">
        <v>554</v>
      </c>
      <c r="C19343" s="67" t="s">
        <v>555</v>
      </c>
      <c r="D19343" s="68" t="s">
        <v>387</v>
      </c>
      <c r="E19343" s="67" t="s">
        <v>388</v>
      </c>
      <c r="F19343" s="68" t="s">
        <v>604</v>
      </c>
      <c r="G19343" s="67" t="s">
        <v>605</v>
      </c>
      <c r="H19343" s="68" t="s">
        <v>363</v>
      </c>
      <c r="I19343" s="69">
        <v>0</v>
      </c>
      <c r="J19343" s="69">
        <v>0</v>
      </c>
      <c r="K19343" s="91"/>
      <c r="L19343" s="91"/>
    </row>
    <row r="19344" spans="2:12" x14ac:dyDescent="0.25">
      <c r="B19344" s="67" t="s">
        <v>554</v>
      </c>
      <c r="C19344" s="67" t="s">
        <v>555</v>
      </c>
      <c r="D19344" s="68" t="s">
        <v>387</v>
      </c>
      <c r="E19344" s="67" t="s">
        <v>388</v>
      </c>
      <c r="F19344" s="68" t="s">
        <v>604</v>
      </c>
      <c r="G19344" s="67" t="s">
        <v>605</v>
      </c>
      <c r="H19344" s="68" t="s">
        <v>362</v>
      </c>
      <c r="I19344" s="69">
        <v>0</v>
      </c>
      <c r="J19344" s="69">
        <v>0</v>
      </c>
      <c r="K19344" s="91"/>
      <c r="L19344" s="91"/>
    </row>
    <row r="19345" spans="2:12" x14ac:dyDescent="0.25">
      <c r="B19345" s="67" t="s">
        <v>554</v>
      </c>
      <c r="C19345" s="67" t="s">
        <v>555</v>
      </c>
      <c r="D19345" s="68" t="s">
        <v>387</v>
      </c>
      <c r="E19345" s="67" t="s">
        <v>388</v>
      </c>
      <c r="F19345" s="68" t="s">
        <v>604</v>
      </c>
      <c r="G19345" s="67" t="s">
        <v>605</v>
      </c>
      <c r="H19345" s="68" t="s">
        <v>363</v>
      </c>
      <c r="I19345" s="69">
        <v>16</v>
      </c>
      <c r="J19345" s="69">
        <v>36</v>
      </c>
      <c r="K19345" s="91"/>
      <c r="L19345" s="91"/>
    </row>
    <row r="19346" spans="2:12" x14ac:dyDescent="0.25">
      <c r="B19346" s="67" t="s">
        <v>554</v>
      </c>
      <c r="C19346" s="67" t="s">
        <v>555</v>
      </c>
      <c r="D19346" s="68" t="s">
        <v>387</v>
      </c>
      <c r="E19346" s="67" t="s">
        <v>388</v>
      </c>
      <c r="F19346" s="68" t="s">
        <v>604</v>
      </c>
      <c r="G19346" s="67" t="s">
        <v>605</v>
      </c>
      <c r="H19346" s="68" t="s">
        <v>364</v>
      </c>
      <c r="I19346" s="69">
        <v>0</v>
      </c>
      <c r="J19346" s="69">
        <v>0</v>
      </c>
      <c r="K19346" s="91"/>
      <c r="L19346" s="91"/>
    </row>
    <row r="19347" spans="2:12" x14ac:dyDescent="0.25">
      <c r="B19347" s="67" t="s">
        <v>554</v>
      </c>
      <c r="C19347" s="67" t="s">
        <v>555</v>
      </c>
      <c r="D19347" s="68" t="s">
        <v>387</v>
      </c>
      <c r="E19347" s="67" t="s">
        <v>388</v>
      </c>
      <c r="F19347" s="68" t="s">
        <v>604</v>
      </c>
      <c r="G19347" s="67" t="s">
        <v>605</v>
      </c>
      <c r="H19347" s="68" t="s">
        <v>362</v>
      </c>
      <c r="I19347" s="69">
        <v>14</v>
      </c>
      <c r="J19347" s="69">
        <v>19</v>
      </c>
      <c r="K19347" s="91"/>
      <c r="L19347" s="91"/>
    </row>
    <row r="19348" spans="2:12" x14ac:dyDescent="0.25">
      <c r="B19348" s="67" t="s">
        <v>554</v>
      </c>
      <c r="C19348" s="67" t="s">
        <v>555</v>
      </c>
      <c r="D19348" s="68" t="s">
        <v>387</v>
      </c>
      <c r="E19348" s="67" t="s">
        <v>388</v>
      </c>
      <c r="F19348" s="68" t="s">
        <v>604</v>
      </c>
      <c r="G19348" s="67" t="s">
        <v>605</v>
      </c>
      <c r="H19348" s="68" t="s">
        <v>363</v>
      </c>
      <c r="I19348" s="69">
        <v>0</v>
      </c>
      <c r="J19348" s="69">
        <v>0</v>
      </c>
      <c r="K19348" s="91"/>
      <c r="L19348" s="91"/>
    </row>
    <row r="19349" spans="2:12" x14ac:dyDescent="0.25">
      <c r="B19349" s="67" t="s">
        <v>554</v>
      </c>
      <c r="C19349" s="67" t="s">
        <v>555</v>
      </c>
      <c r="D19349" s="68" t="s">
        <v>387</v>
      </c>
      <c r="E19349" s="67" t="s">
        <v>388</v>
      </c>
      <c r="F19349" s="68" t="s">
        <v>604</v>
      </c>
      <c r="G19349" s="67" t="s">
        <v>605</v>
      </c>
      <c r="H19349" s="68" t="s">
        <v>364</v>
      </c>
      <c r="I19349" s="69">
        <v>15</v>
      </c>
      <c r="J19349" s="69">
        <v>0</v>
      </c>
      <c r="K19349" s="91"/>
      <c r="L19349" s="91"/>
    </row>
    <row r="19350" spans="2:12" x14ac:dyDescent="0.25">
      <c r="B19350" s="67" t="s">
        <v>554</v>
      </c>
      <c r="C19350" s="67" t="s">
        <v>555</v>
      </c>
      <c r="D19350" s="68" t="s">
        <v>387</v>
      </c>
      <c r="E19350" s="67" t="s">
        <v>388</v>
      </c>
      <c r="F19350" s="68" t="s">
        <v>604</v>
      </c>
      <c r="G19350" s="67" t="s">
        <v>605</v>
      </c>
      <c r="H19350" s="68" t="s">
        <v>362</v>
      </c>
      <c r="I19350" s="69">
        <v>72</v>
      </c>
      <c r="J19350" s="69">
        <v>47</v>
      </c>
      <c r="K19350" s="91"/>
      <c r="L19350" s="91"/>
    </row>
    <row r="19351" spans="2:12" x14ac:dyDescent="0.25">
      <c r="B19351" s="67" t="s">
        <v>554</v>
      </c>
      <c r="C19351" s="67" t="s">
        <v>555</v>
      </c>
      <c r="D19351" s="68" t="s">
        <v>387</v>
      </c>
      <c r="E19351" s="67" t="s">
        <v>388</v>
      </c>
      <c r="F19351" s="68" t="s">
        <v>604</v>
      </c>
      <c r="G19351" s="67" t="s">
        <v>605</v>
      </c>
      <c r="H19351" s="68" t="s">
        <v>363</v>
      </c>
      <c r="I19351" s="69">
        <v>134</v>
      </c>
      <c r="J19351" s="69">
        <v>273</v>
      </c>
      <c r="K19351" s="91"/>
      <c r="L19351" s="91"/>
    </row>
    <row r="19352" spans="2:12" x14ac:dyDescent="0.25">
      <c r="B19352" s="67" t="s">
        <v>554</v>
      </c>
      <c r="C19352" s="67" t="s">
        <v>555</v>
      </c>
      <c r="D19352" s="68" t="s">
        <v>387</v>
      </c>
      <c r="E19352" s="67" t="s">
        <v>388</v>
      </c>
      <c r="F19352" s="68" t="s">
        <v>604</v>
      </c>
      <c r="G19352" s="67" t="s">
        <v>605</v>
      </c>
      <c r="H19352" s="68" t="s">
        <v>364</v>
      </c>
      <c r="I19352" s="69">
        <v>60</v>
      </c>
      <c r="J19352" s="69">
        <v>100</v>
      </c>
      <c r="K19352" s="91"/>
      <c r="L19352" s="91"/>
    </row>
    <row r="19353" spans="2:12" x14ac:dyDescent="0.25">
      <c r="B19353" s="67" t="s">
        <v>554</v>
      </c>
      <c r="C19353" s="67" t="s">
        <v>555</v>
      </c>
      <c r="D19353" s="68" t="s">
        <v>387</v>
      </c>
      <c r="E19353" s="67" t="s">
        <v>388</v>
      </c>
      <c r="F19353" s="68" t="s">
        <v>604</v>
      </c>
      <c r="G19353" s="67" t="s">
        <v>605</v>
      </c>
      <c r="H19353" s="68" t="s">
        <v>362</v>
      </c>
      <c r="I19353" s="69">
        <v>10</v>
      </c>
      <c r="J19353" s="69">
        <v>10</v>
      </c>
      <c r="K19353" s="91"/>
      <c r="L19353" s="91"/>
    </row>
    <row r="19354" spans="2:12" x14ac:dyDescent="0.25">
      <c r="B19354" s="67" t="s">
        <v>554</v>
      </c>
      <c r="C19354" s="67" t="s">
        <v>555</v>
      </c>
      <c r="D19354" s="68" t="s">
        <v>387</v>
      </c>
      <c r="E19354" s="67" t="s">
        <v>388</v>
      </c>
      <c r="F19354" s="68" t="s">
        <v>604</v>
      </c>
      <c r="G19354" s="67" t="s">
        <v>605</v>
      </c>
      <c r="H19354" s="68" t="s">
        <v>363</v>
      </c>
      <c r="I19354" s="69">
        <v>15</v>
      </c>
      <c r="J19354" s="69">
        <v>15</v>
      </c>
      <c r="K19354" s="91"/>
      <c r="L19354" s="91"/>
    </row>
    <row r="19355" spans="2:12" x14ac:dyDescent="0.25">
      <c r="B19355" s="67" t="s">
        <v>554</v>
      </c>
      <c r="C19355" s="67" t="s">
        <v>555</v>
      </c>
      <c r="D19355" s="68" t="s">
        <v>387</v>
      </c>
      <c r="E19355" s="67" t="s">
        <v>388</v>
      </c>
      <c r="F19355" s="68" t="s">
        <v>604</v>
      </c>
      <c r="G19355" s="67" t="s">
        <v>605</v>
      </c>
      <c r="H19355" s="68" t="s">
        <v>362</v>
      </c>
      <c r="I19355" s="69">
        <v>0</v>
      </c>
      <c r="J19355" s="69">
        <v>0</v>
      </c>
      <c r="K19355" s="91"/>
      <c r="L19355" s="91"/>
    </row>
    <row r="19356" spans="2:12" x14ac:dyDescent="0.25">
      <c r="B19356" s="67" t="s">
        <v>554</v>
      </c>
      <c r="C19356" s="67" t="s">
        <v>555</v>
      </c>
      <c r="D19356" s="68" t="s">
        <v>387</v>
      </c>
      <c r="E19356" s="67" t="s">
        <v>388</v>
      </c>
      <c r="F19356" s="68" t="s">
        <v>604</v>
      </c>
      <c r="G19356" s="67" t="s">
        <v>605</v>
      </c>
      <c r="H19356" s="68" t="s">
        <v>362</v>
      </c>
      <c r="I19356" s="69">
        <v>0</v>
      </c>
      <c r="J19356" s="69">
        <v>0</v>
      </c>
      <c r="K19356" s="91"/>
      <c r="L19356" s="91"/>
    </row>
    <row r="19357" spans="2:12" x14ac:dyDescent="0.25">
      <c r="B19357" s="67" t="s">
        <v>554</v>
      </c>
      <c r="C19357" s="67" t="s">
        <v>555</v>
      </c>
      <c r="D19357" s="68" t="s">
        <v>387</v>
      </c>
      <c r="E19357" s="67" t="s">
        <v>388</v>
      </c>
      <c r="F19357" s="68" t="s">
        <v>604</v>
      </c>
      <c r="G19357" s="67" t="s">
        <v>605</v>
      </c>
      <c r="H19357" s="68" t="s">
        <v>363</v>
      </c>
      <c r="I19357" s="69">
        <v>0</v>
      </c>
      <c r="J19357" s="69">
        <v>0</v>
      </c>
      <c r="K19357" s="91"/>
      <c r="L19357" s="91"/>
    </row>
    <row r="19358" spans="2:12" x14ac:dyDescent="0.25">
      <c r="B19358" s="67" t="s">
        <v>554</v>
      </c>
      <c r="C19358" s="67" t="s">
        <v>555</v>
      </c>
      <c r="D19358" s="68" t="s">
        <v>387</v>
      </c>
      <c r="E19358" s="67" t="s">
        <v>388</v>
      </c>
      <c r="F19358" s="68" t="s">
        <v>604</v>
      </c>
      <c r="G19358" s="67" t="s">
        <v>605</v>
      </c>
      <c r="H19358" s="68" t="s">
        <v>364</v>
      </c>
      <c r="I19358" s="69">
        <v>0</v>
      </c>
      <c r="J19358" s="69">
        <v>0</v>
      </c>
      <c r="K19358" s="91"/>
      <c r="L19358" s="91"/>
    </row>
    <row r="19359" spans="2:12" x14ac:dyDescent="0.25">
      <c r="B19359" s="67" t="s">
        <v>554</v>
      </c>
      <c r="C19359" s="67" t="s">
        <v>555</v>
      </c>
      <c r="D19359" s="68" t="s">
        <v>387</v>
      </c>
      <c r="E19359" s="67" t="s">
        <v>388</v>
      </c>
      <c r="F19359" s="68" t="s">
        <v>604</v>
      </c>
      <c r="G19359" s="67" t="s">
        <v>605</v>
      </c>
      <c r="H19359" s="68" t="s">
        <v>362</v>
      </c>
      <c r="I19359" s="69">
        <v>39</v>
      </c>
      <c r="J19359" s="69">
        <v>39</v>
      </c>
      <c r="K19359" s="91"/>
      <c r="L19359" s="91"/>
    </row>
    <row r="19360" spans="2:12" x14ac:dyDescent="0.25">
      <c r="B19360" s="67" t="s">
        <v>554</v>
      </c>
      <c r="C19360" s="67" t="s">
        <v>555</v>
      </c>
      <c r="D19360" s="68" t="s">
        <v>387</v>
      </c>
      <c r="E19360" s="67" t="s">
        <v>388</v>
      </c>
      <c r="F19360" s="68" t="s">
        <v>604</v>
      </c>
      <c r="G19360" s="67" t="s">
        <v>605</v>
      </c>
      <c r="H19360" s="68" t="s">
        <v>363</v>
      </c>
      <c r="I19360" s="69">
        <v>190</v>
      </c>
      <c r="J19360" s="69">
        <v>181</v>
      </c>
      <c r="K19360" s="91"/>
      <c r="L19360" s="91"/>
    </row>
    <row r="19361" spans="2:12" x14ac:dyDescent="0.25">
      <c r="B19361" s="67" t="s">
        <v>554</v>
      </c>
      <c r="C19361" s="67" t="s">
        <v>555</v>
      </c>
      <c r="D19361" s="68" t="s">
        <v>387</v>
      </c>
      <c r="E19361" s="67" t="s">
        <v>388</v>
      </c>
      <c r="F19361" s="68" t="s">
        <v>604</v>
      </c>
      <c r="G19361" s="67" t="s">
        <v>605</v>
      </c>
      <c r="H19361" s="68" t="s">
        <v>364</v>
      </c>
      <c r="I19361" s="69">
        <v>65</v>
      </c>
      <c r="J19361" s="69">
        <v>132</v>
      </c>
      <c r="K19361" s="91"/>
      <c r="L19361" s="91"/>
    </row>
    <row r="19362" spans="2:12" x14ac:dyDescent="0.25">
      <c r="B19362" s="67" t="s">
        <v>554</v>
      </c>
      <c r="C19362" s="67" t="s">
        <v>555</v>
      </c>
      <c r="D19362" s="68" t="s">
        <v>387</v>
      </c>
      <c r="E19362" s="67" t="s">
        <v>388</v>
      </c>
      <c r="F19362" s="68" t="s">
        <v>604</v>
      </c>
      <c r="G19362" s="67" t="s">
        <v>605</v>
      </c>
      <c r="H19362" s="68" t="s">
        <v>362</v>
      </c>
      <c r="I19362" s="69">
        <v>0</v>
      </c>
      <c r="J19362" s="69">
        <v>0</v>
      </c>
      <c r="K19362" s="91"/>
      <c r="L19362" s="91"/>
    </row>
    <row r="19363" spans="2:12" x14ac:dyDescent="0.25">
      <c r="B19363" s="67" t="s">
        <v>554</v>
      </c>
      <c r="C19363" s="67" t="s">
        <v>555</v>
      </c>
      <c r="D19363" s="68" t="s">
        <v>387</v>
      </c>
      <c r="E19363" s="67" t="s">
        <v>388</v>
      </c>
      <c r="F19363" s="68" t="s">
        <v>604</v>
      </c>
      <c r="G19363" s="67" t="s">
        <v>605</v>
      </c>
      <c r="H19363" s="68" t="s">
        <v>363</v>
      </c>
      <c r="I19363" s="69">
        <v>89</v>
      </c>
      <c r="J19363" s="69">
        <v>149</v>
      </c>
      <c r="K19363" s="91"/>
      <c r="L19363" s="91"/>
    </row>
    <row r="19364" spans="2:12" x14ac:dyDescent="0.25">
      <c r="B19364" s="67" t="s">
        <v>554</v>
      </c>
      <c r="C19364" s="67" t="s">
        <v>555</v>
      </c>
      <c r="D19364" s="68" t="s">
        <v>387</v>
      </c>
      <c r="E19364" s="67" t="s">
        <v>388</v>
      </c>
      <c r="F19364" s="68" t="s">
        <v>604</v>
      </c>
      <c r="G19364" s="67" t="s">
        <v>605</v>
      </c>
      <c r="H19364" s="68" t="s">
        <v>364</v>
      </c>
      <c r="I19364" s="69">
        <v>91</v>
      </c>
      <c r="J19364" s="69">
        <v>72</v>
      </c>
      <c r="K19364" s="91"/>
      <c r="L19364" s="91"/>
    </row>
    <row r="19365" spans="2:12" x14ac:dyDescent="0.25">
      <c r="B19365" s="67" t="s">
        <v>554</v>
      </c>
      <c r="C19365" s="67" t="s">
        <v>555</v>
      </c>
      <c r="D19365" s="68" t="s">
        <v>387</v>
      </c>
      <c r="E19365" s="67" t="s">
        <v>388</v>
      </c>
      <c r="F19365" s="68" t="s">
        <v>604</v>
      </c>
      <c r="G19365" s="67" t="s">
        <v>605</v>
      </c>
      <c r="H19365" s="68" t="s">
        <v>362</v>
      </c>
      <c r="I19365" s="69">
        <v>85</v>
      </c>
      <c r="J19365" s="69">
        <v>90</v>
      </c>
      <c r="K19365" s="91"/>
      <c r="L19365" s="91"/>
    </row>
    <row r="19366" spans="2:12" x14ac:dyDescent="0.25">
      <c r="B19366" s="67" t="s">
        <v>554</v>
      </c>
      <c r="C19366" s="67" t="s">
        <v>555</v>
      </c>
      <c r="D19366" s="68" t="s">
        <v>387</v>
      </c>
      <c r="E19366" s="67" t="s">
        <v>388</v>
      </c>
      <c r="F19366" s="68" t="s">
        <v>604</v>
      </c>
      <c r="G19366" s="67" t="s">
        <v>605</v>
      </c>
      <c r="H19366" s="68" t="s">
        <v>363</v>
      </c>
      <c r="I19366" s="69">
        <v>54</v>
      </c>
      <c r="J19366" s="69">
        <v>38</v>
      </c>
      <c r="K19366" s="91"/>
      <c r="L19366" s="91"/>
    </row>
    <row r="19367" spans="2:12" x14ac:dyDescent="0.25">
      <c r="B19367" s="67" t="s">
        <v>554</v>
      </c>
      <c r="C19367" s="67" t="s">
        <v>555</v>
      </c>
      <c r="D19367" s="68" t="s">
        <v>387</v>
      </c>
      <c r="E19367" s="67" t="s">
        <v>388</v>
      </c>
      <c r="F19367" s="68" t="s">
        <v>604</v>
      </c>
      <c r="G19367" s="67" t="s">
        <v>605</v>
      </c>
      <c r="H19367" s="68" t="s">
        <v>364</v>
      </c>
      <c r="I19367" s="69">
        <v>138</v>
      </c>
      <c r="J19367" s="69">
        <v>193</v>
      </c>
      <c r="K19367" s="91"/>
      <c r="L19367" s="91"/>
    </row>
    <row r="19368" spans="2:12" x14ac:dyDescent="0.25">
      <c r="B19368" s="67" t="s">
        <v>554</v>
      </c>
      <c r="C19368" s="67" t="s">
        <v>555</v>
      </c>
      <c r="D19368" s="68" t="s">
        <v>387</v>
      </c>
      <c r="E19368" s="67" t="s">
        <v>388</v>
      </c>
      <c r="F19368" s="68" t="s">
        <v>604</v>
      </c>
      <c r="G19368" s="67" t="s">
        <v>605</v>
      </c>
      <c r="H19368" s="68" t="s">
        <v>362</v>
      </c>
      <c r="I19368" s="69">
        <v>87.15</v>
      </c>
      <c r="J19368" s="69">
        <v>171.15</v>
      </c>
      <c r="K19368" s="91"/>
      <c r="L19368" s="91"/>
    </row>
    <row r="19369" spans="2:12" x14ac:dyDescent="0.25">
      <c r="B19369" s="67" t="s">
        <v>554</v>
      </c>
      <c r="C19369" s="67" t="s">
        <v>555</v>
      </c>
      <c r="D19369" s="68" t="s">
        <v>387</v>
      </c>
      <c r="E19369" s="67" t="s">
        <v>388</v>
      </c>
      <c r="F19369" s="68" t="s">
        <v>604</v>
      </c>
      <c r="G19369" s="67" t="s">
        <v>605</v>
      </c>
      <c r="H19369" s="68" t="s">
        <v>363</v>
      </c>
      <c r="I19369" s="69">
        <v>1271.9000000000001</v>
      </c>
      <c r="J19369" s="69">
        <v>1738.1</v>
      </c>
      <c r="K19369" s="91"/>
      <c r="L19369" s="91"/>
    </row>
    <row r="19370" spans="2:12" x14ac:dyDescent="0.25">
      <c r="B19370" s="67" t="s">
        <v>554</v>
      </c>
      <c r="C19370" s="67" t="s">
        <v>555</v>
      </c>
      <c r="D19370" s="68" t="s">
        <v>387</v>
      </c>
      <c r="E19370" s="67" t="s">
        <v>388</v>
      </c>
      <c r="F19370" s="68" t="s">
        <v>604</v>
      </c>
      <c r="G19370" s="67" t="s">
        <v>605</v>
      </c>
      <c r="H19370" s="68" t="s">
        <v>364</v>
      </c>
      <c r="I19370" s="69">
        <v>502.95</v>
      </c>
      <c r="J19370" s="69">
        <v>720.65</v>
      </c>
      <c r="K19370" s="91"/>
      <c r="L19370" s="91"/>
    </row>
    <row r="19371" spans="2:12" x14ac:dyDescent="0.25">
      <c r="B19371" s="67" t="s">
        <v>554</v>
      </c>
      <c r="C19371" s="67" t="s">
        <v>555</v>
      </c>
      <c r="D19371" s="68" t="s">
        <v>387</v>
      </c>
      <c r="E19371" s="67" t="s">
        <v>388</v>
      </c>
      <c r="F19371" s="68" t="s">
        <v>604</v>
      </c>
      <c r="G19371" s="67" t="s">
        <v>605</v>
      </c>
      <c r="H19371" s="68" t="s">
        <v>362</v>
      </c>
      <c r="I19371" s="69">
        <v>197</v>
      </c>
      <c r="J19371" s="69">
        <v>240</v>
      </c>
      <c r="K19371" s="91"/>
      <c r="L19371" s="91"/>
    </row>
    <row r="19372" spans="2:12" x14ac:dyDescent="0.25">
      <c r="B19372" s="67" t="s">
        <v>554</v>
      </c>
      <c r="C19372" s="67" t="s">
        <v>555</v>
      </c>
      <c r="D19372" s="68" t="s">
        <v>387</v>
      </c>
      <c r="E19372" s="67" t="s">
        <v>388</v>
      </c>
      <c r="F19372" s="68" t="s">
        <v>604</v>
      </c>
      <c r="G19372" s="67" t="s">
        <v>605</v>
      </c>
      <c r="H19372" s="68" t="s">
        <v>363</v>
      </c>
      <c r="I19372" s="69">
        <v>212</v>
      </c>
      <c r="J19372" s="69">
        <v>237</v>
      </c>
      <c r="K19372" s="91"/>
      <c r="L19372" s="91"/>
    </row>
    <row r="19373" spans="2:12" x14ac:dyDescent="0.25">
      <c r="B19373" s="67" t="s">
        <v>554</v>
      </c>
      <c r="C19373" s="67" t="s">
        <v>555</v>
      </c>
      <c r="D19373" s="68" t="s">
        <v>387</v>
      </c>
      <c r="E19373" s="67" t="s">
        <v>388</v>
      </c>
      <c r="F19373" s="68" t="s">
        <v>604</v>
      </c>
      <c r="G19373" s="67" t="s">
        <v>605</v>
      </c>
      <c r="H19373" s="68" t="s">
        <v>364</v>
      </c>
      <c r="I19373" s="69">
        <v>98</v>
      </c>
      <c r="J19373" s="69">
        <v>166</v>
      </c>
      <c r="K19373" s="91"/>
      <c r="L19373" s="91"/>
    </row>
    <row r="19374" spans="2:12" x14ac:dyDescent="0.25">
      <c r="B19374" s="67" t="s">
        <v>554</v>
      </c>
      <c r="C19374" s="67" t="s">
        <v>555</v>
      </c>
      <c r="D19374" s="68" t="s">
        <v>387</v>
      </c>
      <c r="E19374" s="67" t="s">
        <v>388</v>
      </c>
      <c r="F19374" s="68" t="s">
        <v>604</v>
      </c>
      <c r="G19374" s="67" t="s">
        <v>605</v>
      </c>
      <c r="H19374" s="68" t="s">
        <v>362</v>
      </c>
      <c r="I19374" s="69">
        <v>-9</v>
      </c>
      <c r="J19374" s="69">
        <v>0</v>
      </c>
      <c r="K19374" s="91"/>
      <c r="L19374" s="91"/>
    </row>
    <row r="19375" spans="2:12" x14ac:dyDescent="0.25">
      <c r="B19375" s="67" t="s">
        <v>554</v>
      </c>
      <c r="C19375" s="67" t="s">
        <v>555</v>
      </c>
      <c r="D19375" s="68" t="s">
        <v>387</v>
      </c>
      <c r="E19375" s="67" t="s">
        <v>388</v>
      </c>
      <c r="F19375" s="68" t="s">
        <v>604</v>
      </c>
      <c r="G19375" s="67" t="s">
        <v>605</v>
      </c>
      <c r="H19375" s="68" t="s">
        <v>363</v>
      </c>
      <c r="I19375" s="69">
        <v>36</v>
      </c>
      <c r="J19375" s="69">
        <v>0</v>
      </c>
      <c r="K19375" s="91"/>
      <c r="L19375" s="91"/>
    </row>
    <row r="19376" spans="2:12" x14ac:dyDescent="0.25">
      <c r="B19376" s="67" t="s">
        <v>554</v>
      </c>
      <c r="C19376" s="67" t="s">
        <v>555</v>
      </c>
      <c r="D19376" s="68" t="s">
        <v>387</v>
      </c>
      <c r="E19376" s="67" t="s">
        <v>388</v>
      </c>
      <c r="F19376" s="68" t="s">
        <v>604</v>
      </c>
      <c r="G19376" s="67" t="s">
        <v>605</v>
      </c>
      <c r="H19376" s="68" t="s">
        <v>362</v>
      </c>
      <c r="I19376" s="69">
        <v>0</v>
      </c>
      <c r="J19376" s="69">
        <v>0</v>
      </c>
      <c r="K19376" s="91"/>
      <c r="L19376" s="91"/>
    </row>
    <row r="19377" spans="2:12" x14ac:dyDescent="0.25">
      <c r="B19377" s="67" t="s">
        <v>554</v>
      </c>
      <c r="C19377" s="67" t="s">
        <v>555</v>
      </c>
      <c r="D19377" s="68" t="s">
        <v>387</v>
      </c>
      <c r="E19377" s="67" t="s">
        <v>388</v>
      </c>
      <c r="F19377" s="68" t="s">
        <v>604</v>
      </c>
      <c r="G19377" s="67" t="s">
        <v>605</v>
      </c>
      <c r="H19377" s="68" t="s">
        <v>363</v>
      </c>
      <c r="I19377" s="69">
        <v>0</v>
      </c>
      <c r="J19377" s="69">
        <v>0</v>
      </c>
      <c r="K19377" s="91"/>
      <c r="L19377" s="91"/>
    </row>
    <row r="19378" spans="2:12" x14ac:dyDescent="0.25">
      <c r="B19378" s="67" t="s">
        <v>554</v>
      </c>
      <c r="C19378" s="67" t="s">
        <v>555</v>
      </c>
      <c r="D19378" s="68" t="s">
        <v>387</v>
      </c>
      <c r="E19378" s="67" t="s">
        <v>388</v>
      </c>
      <c r="F19378" s="68" t="s">
        <v>604</v>
      </c>
      <c r="G19378" s="67" t="s">
        <v>605</v>
      </c>
      <c r="H19378" s="68" t="s">
        <v>364</v>
      </c>
      <c r="I19378" s="69">
        <v>0</v>
      </c>
      <c r="J19378" s="69">
        <v>0</v>
      </c>
      <c r="K19378" s="91"/>
      <c r="L19378" s="91"/>
    </row>
    <row r="19379" spans="2:12" x14ac:dyDescent="0.25">
      <c r="B19379" s="67" t="s">
        <v>554</v>
      </c>
      <c r="C19379" s="67" t="s">
        <v>555</v>
      </c>
      <c r="D19379" s="68" t="s">
        <v>387</v>
      </c>
      <c r="E19379" s="67" t="s">
        <v>388</v>
      </c>
      <c r="F19379" s="68" t="s">
        <v>604</v>
      </c>
      <c r="G19379" s="67" t="s">
        <v>605</v>
      </c>
      <c r="H19379" s="68" t="s">
        <v>362</v>
      </c>
      <c r="I19379" s="69">
        <v>0</v>
      </c>
      <c r="J19379" s="69">
        <v>0</v>
      </c>
      <c r="K19379" s="91"/>
      <c r="L19379" s="91"/>
    </row>
    <row r="19380" spans="2:12" x14ac:dyDescent="0.25">
      <c r="B19380" s="67" t="s">
        <v>554</v>
      </c>
      <c r="C19380" s="67" t="s">
        <v>555</v>
      </c>
      <c r="D19380" s="68" t="s">
        <v>387</v>
      </c>
      <c r="E19380" s="67" t="s">
        <v>388</v>
      </c>
      <c r="F19380" s="68" t="s">
        <v>604</v>
      </c>
      <c r="G19380" s="67" t="s">
        <v>605</v>
      </c>
      <c r="H19380" s="68" t="s">
        <v>363</v>
      </c>
      <c r="I19380" s="69">
        <v>0</v>
      </c>
      <c r="J19380" s="69">
        <v>0</v>
      </c>
      <c r="K19380" s="91"/>
      <c r="L19380" s="91"/>
    </row>
    <row r="19381" spans="2:12" x14ac:dyDescent="0.25">
      <c r="B19381" s="67" t="s">
        <v>554</v>
      </c>
      <c r="C19381" s="67" t="s">
        <v>555</v>
      </c>
      <c r="D19381" s="68" t="s">
        <v>387</v>
      </c>
      <c r="E19381" s="67" t="s">
        <v>388</v>
      </c>
      <c r="F19381" s="68" t="s">
        <v>604</v>
      </c>
      <c r="G19381" s="67" t="s">
        <v>605</v>
      </c>
      <c r="H19381" s="68" t="s">
        <v>364</v>
      </c>
      <c r="I19381" s="69">
        <v>0</v>
      </c>
      <c r="J19381" s="69">
        <v>0</v>
      </c>
      <c r="K19381" s="91"/>
      <c r="L19381" s="91"/>
    </row>
    <row r="19382" spans="2:12" x14ac:dyDescent="0.25">
      <c r="B19382" s="67" t="s">
        <v>554</v>
      </c>
      <c r="C19382" s="67" t="s">
        <v>555</v>
      </c>
      <c r="D19382" s="68" t="s">
        <v>387</v>
      </c>
      <c r="E19382" s="67" t="s">
        <v>388</v>
      </c>
      <c r="F19382" s="68" t="s">
        <v>604</v>
      </c>
      <c r="G19382" s="67" t="s">
        <v>605</v>
      </c>
      <c r="H19382" s="68" t="s">
        <v>362</v>
      </c>
      <c r="I19382" s="69">
        <v>20</v>
      </c>
      <c r="J19382" s="69">
        <v>33</v>
      </c>
      <c r="K19382" s="91"/>
      <c r="L19382" s="91"/>
    </row>
    <row r="19383" spans="2:12" x14ac:dyDescent="0.25">
      <c r="B19383" s="67" t="s">
        <v>554</v>
      </c>
      <c r="C19383" s="67" t="s">
        <v>555</v>
      </c>
      <c r="D19383" s="68" t="s">
        <v>387</v>
      </c>
      <c r="E19383" s="67" t="s">
        <v>388</v>
      </c>
      <c r="F19383" s="68" t="s">
        <v>604</v>
      </c>
      <c r="G19383" s="67" t="s">
        <v>605</v>
      </c>
      <c r="H19383" s="68" t="s">
        <v>363</v>
      </c>
      <c r="I19383" s="69">
        <v>60</v>
      </c>
      <c r="J19383" s="69">
        <v>82</v>
      </c>
      <c r="K19383" s="91"/>
      <c r="L19383" s="91"/>
    </row>
    <row r="19384" spans="2:12" x14ac:dyDescent="0.25">
      <c r="B19384" s="67" t="s">
        <v>554</v>
      </c>
      <c r="C19384" s="67" t="s">
        <v>555</v>
      </c>
      <c r="D19384" s="68" t="s">
        <v>387</v>
      </c>
      <c r="E19384" s="67" t="s">
        <v>388</v>
      </c>
      <c r="F19384" s="68" t="s">
        <v>604</v>
      </c>
      <c r="G19384" s="67" t="s">
        <v>605</v>
      </c>
      <c r="H19384" s="68" t="s">
        <v>364</v>
      </c>
      <c r="I19384" s="69">
        <v>6</v>
      </c>
      <c r="J19384" s="69">
        <v>7</v>
      </c>
      <c r="K19384" s="91"/>
      <c r="L19384" s="91"/>
    </row>
    <row r="19385" spans="2:12" x14ac:dyDescent="0.25">
      <c r="B19385" s="67" t="s">
        <v>554</v>
      </c>
      <c r="C19385" s="67" t="s">
        <v>555</v>
      </c>
      <c r="D19385" s="68" t="s">
        <v>387</v>
      </c>
      <c r="E19385" s="67" t="s">
        <v>388</v>
      </c>
      <c r="F19385" s="68" t="s">
        <v>604</v>
      </c>
      <c r="G19385" s="67" t="s">
        <v>605</v>
      </c>
      <c r="H19385" s="68" t="s">
        <v>362</v>
      </c>
      <c r="I19385" s="69">
        <v>9</v>
      </c>
      <c r="J19385" s="69">
        <v>20</v>
      </c>
      <c r="K19385" s="91"/>
      <c r="L19385" s="91"/>
    </row>
    <row r="19386" spans="2:12" x14ac:dyDescent="0.25">
      <c r="B19386" s="67" t="s">
        <v>554</v>
      </c>
      <c r="C19386" s="67" t="s">
        <v>555</v>
      </c>
      <c r="D19386" s="68" t="s">
        <v>387</v>
      </c>
      <c r="E19386" s="67" t="s">
        <v>388</v>
      </c>
      <c r="F19386" s="68" t="s">
        <v>604</v>
      </c>
      <c r="G19386" s="67" t="s">
        <v>605</v>
      </c>
      <c r="H19386" s="68" t="s">
        <v>363</v>
      </c>
      <c r="I19386" s="69">
        <v>18</v>
      </c>
      <c r="J19386" s="69">
        <v>13</v>
      </c>
      <c r="K19386" s="91"/>
      <c r="L19386" s="91"/>
    </row>
    <row r="19387" spans="2:12" x14ac:dyDescent="0.25">
      <c r="B19387" s="67" t="s">
        <v>554</v>
      </c>
      <c r="C19387" s="67" t="s">
        <v>555</v>
      </c>
      <c r="D19387" s="68" t="s">
        <v>387</v>
      </c>
      <c r="E19387" s="67" t="s">
        <v>388</v>
      </c>
      <c r="F19387" s="68" t="s">
        <v>604</v>
      </c>
      <c r="G19387" s="67" t="s">
        <v>605</v>
      </c>
      <c r="H19387" s="68" t="s">
        <v>364</v>
      </c>
      <c r="I19387" s="69">
        <v>0</v>
      </c>
      <c r="J19387" s="69">
        <v>0</v>
      </c>
      <c r="K19387" s="91"/>
      <c r="L19387" s="91"/>
    </row>
    <row r="19388" spans="2:12" x14ac:dyDescent="0.25">
      <c r="B19388" s="67" t="s">
        <v>554</v>
      </c>
      <c r="C19388" s="67" t="s">
        <v>555</v>
      </c>
      <c r="D19388" s="68" t="s">
        <v>387</v>
      </c>
      <c r="E19388" s="67" t="s">
        <v>388</v>
      </c>
      <c r="F19388" s="68" t="s">
        <v>604</v>
      </c>
      <c r="G19388" s="67" t="s">
        <v>605</v>
      </c>
      <c r="H19388" s="68" t="s">
        <v>363</v>
      </c>
      <c r="I19388" s="69">
        <v>0</v>
      </c>
      <c r="J19388" s="69">
        <v>0</v>
      </c>
      <c r="K19388" s="91"/>
      <c r="L19388" s="91"/>
    </row>
    <row r="19389" spans="2:12" x14ac:dyDescent="0.25">
      <c r="B19389" s="67" t="s">
        <v>554</v>
      </c>
      <c r="C19389" s="67" t="s">
        <v>555</v>
      </c>
      <c r="D19389" s="68" t="s">
        <v>387</v>
      </c>
      <c r="E19389" s="67" t="s">
        <v>388</v>
      </c>
      <c r="F19389" s="68" t="s">
        <v>604</v>
      </c>
      <c r="G19389" s="67" t="s">
        <v>605</v>
      </c>
      <c r="H19389" s="68" t="s">
        <v>364</v>
      </c>
      <c r="I19389" s="69">
        <v>0</v>
      </c>
      <c r="J19389" s="69">
        <v>0</v>
      </c>
      <c r="K19389" s="91"/>
      <c r="L19389" s="91"/>
    </row>
    <row r="19390" spans="2:12" x14ac:dyDescent="0.25">
      <c r="B19390" s="67" t="s">
        <v>554</v>
      </c>
      <c r="C19390" s="67" t="s">
        <v>555</v>
      </c>
      <c r="D19390" s="68" t="s">
        <v>387</v>
      </c>
      <c r="E19390" s="67" t="s">
        <v>388</v>
      </c>
      <c r="F19390" s="68" t="s">
        <v>604</v>
      </c>
      <c r="G19390" s="67" t="s">
        <v>605</v>
      </c>
      <c r="H19390" s="68" t="s">
        <v>363</v>
      </c>
      <c r="I19390" s="69">
        <v>16</v>
      </c>
      <c r="J19390" s="69">
        <v>12</v>
      </c>
      <c r="K19390" s="91"/>
      <c r="L19390" s="91"/>
    </row>
    <row r="19391" spans="2:12" x14ac:dyDescent="0.25">
      <c r="B19391" s="67" t="s">
        <v>554</v>
      </c>
      <c r="C19391" s="67" t="s">
        <v>555</v>
      </c>
      <c r="D19391" s="68" t="s">
        <v>387</v>
      </c>
      <c r="E19391" s="67" t="s">
        <v>388</v>
      </c>
      <c r="F19391" s="68" t="s">
        <v>604</v>
      </c>
      <c r="G19391" s="67" t="s">
        <v>605</v>
      </c>
      <c r="H19391" s="68" t="s">
        <v>364</v>
      </c>
      <c r="I19391" s="69">
        <v>0</v>
      </c>
      <c r="J19391" s="69">
        <v>12</v>
      </c>
      <c r="K19391" s="91"/>
      <c r="L19391" s="91"/>
    </row>
    <row r="19392" spans="2:12" x14ac:dyDescent="0.25">
      <c r="B19392" s="67" t="s">
        <v>554</v>
      </c>
      <c r="C19392" s="67" t="s">
        <v>555</v>
      </c>
      <c r="D19392" s="68" t="s">
        <v>387</v>
      </c>
      <c r="E19392" s="67" t="s">
        <v>388</v>
      </c>
      <c r="F19392" s="68" t="s">
        <v>604</v>
      </c>
      <c r="G19392" s="67" t="s">
        <v>605</v>
      </c>
      <c r="H19392" s="68" t="s">
        <v>362</v>
      </c>
      <c r="I19392" s="69">
        <v>0</v>
      </c>
      <c r="J19392" s="69">
        <v>0</v>
      </c>
      <c r="K19392" s="91"/>
      <c r="L19392" s="91"/>
    </row>
    <row r="19393" spans="2:12" x14ac:dyDescent="0.25">
      <c r="B19393" s="67" t="s">
        <v>554</v>
      </c>
      <c r="C19393" s="67" t="s">
        <v>555</v>
      </c>
      <c r="D19393" s="68" t="s">
        <v>387</v>
      </c>
      <c r="E19393" s="67" t="s">
        <v>388</v>
      </c>
      <c r="F19393" s="68" t="s">
        <v>604</v>
      </c>
      <c r="G19393" s="67" t="s">
        <v>605</v>
      </c>
      <c r="H19393" s="68" t="s">
        <v>363</v>
      </c>
      <c r="I19393" s="69">
        <v>0</v>
      </c>
      <c r="J19393" s="69">
        <v>0</v>
      </c>
      <c r="K19393" s="91"/>
      <c r="L19393" s="91"/>
    </row>
    <row r="19394" spans="2:12" x14ac:dyDescent="0.25">
      <c r="B19394" s="67" t="s">
        <v>554</v>
      </c>
      <c r="C19394" s="67" t="s">
        <v>555</v>
      </c>
      <c r="D19394" s="68" t="s">
        <v>387</v>
      </c>
      <c r="E19394" s="67" t="s">
        <v>388</v>
      </c>
      <c r="F19394" s="68" t="s">
        <v>604</v>
      </c>
      <c r="G19394" s="67" t="s">
        <v>605</v>
      </c>
      <c r="H19394" s="68" t="s">
        <v>364</v>
      </c>
      <c r="I19394" s="69">
        <v>0</v>
      </c>
      <c r="J19394" s="69">
        <v>0</v>
      </c>
      <c r="K19394" s="91"/>
      <c r="L19394" s="91"/>
    </row>
    <row r="19395" spans="2:12" x14ac:dyDescent="0.25">
      <c r="B19395" s="67" t="s">
        <v>554</v>
      </c>
      <c r="C19395" s="67" t="s">
        <v>555</v>
      </c>
      <c r="D19395" s="68" t="s">
        <v>387</v>
      </c>
      <c r="E19395" s="67" t="s">
        <v>388</v>
      </c>
      <c r="F19395" s="68" t="s">
        <v>604</v>
      </c>
      <c r="G19395" s="67" t="s">
        <v>605</v>
      </c>
      <c r="H19395" s="68" t="s">
        <v>362</v>
      </c>
      <c r="I19395" s="69">
        <v>8</v>
      </c>
      <c r="J19395" s="69">
        <v>10</v>
      </c>
      <c r="K19395" s="91"/>
      <c r="L19395" s="91"/>
    </row>
    <row r="19396" spans="2:12" x14ac:dyDescent="0.25">
      <c r="B19396" s="67" t="s">
        <v>554</v>
      </c>
      <c r="C19396" s="67" t="s">
        <v>555</v>
      </c>
      <c r="D19396" s="68" t="s">
        <v>387</v>
      </c>
      <c r="E19396" s="67" t="s">
        <v>388</v>
      </c>
      <c r="F19396" s="68" t="s">
        <v>604</v>
      </c>
      <c r="G19396" s="67" t="s">
        <v>605</v>
      </c>
      <c r="H19396" s="68" t="s">
        <v>363</v>
      </c>
      <c r="I19396" s="69">
        <v>0</v>
      </c>
      <c r="J19396" s="69">
        <v>0</v>
      </c>
      <c r="K19396" s="91"/>
      <c r="L19396" s="91"/>
    </row>
    <row r="19397" spans="2:12" x14ac:dyDescent="0.25">
      <c r="B19397" s="67" t="s">
        <v>554</v>
      </c>
      <c r="C19397" s="67" t="s">
        <v>555</v>
      </c>
      <c r="D19397" s="68" t="s">
        <v>387</v>
      </c>
      <c r="E19397" s="67" t="s">
        <v>388</v>
      </c>
      <c r="F19397" s="68" t="s">
        <v>604</v>
      </c>
      <c r="G19397" s="67" t="s">
        <v>605</v>
      </c>
      <c r="H19397" s="68" t="s">
        <v>364</v>
      </c>
      <c r="I19397" s="69">
        <v>0</v>
      </c>
      <c r="J19397" s="69">
        <v>0</v>
      </c>
      <c r="K19397" s="91"/>
      <c r="L19397" s="91"/>
    </row>
    <row r="19398" spans="2:12" x14ac:dyDescent="0.25">
      <c r="B19398" s="67" t="s">
        <v>554</v>
      </c>
      <c r="C19398" s="67" t="s">
        <v>555</v>
      </c>
      <c r="D19398" s="68" t="s">
        <v>387</v>
      </c>
      <c r="E19398" s="67" t="s">
        <v>388</v>
      </c>
      <c r="F19398" s="68" t="s">
        <v>604</v>
      </c>
      <c r="G19398" s="67" t="s">
        <v>605</v>
      </c>
      <c r="H19398" s="68" t="s">
        <v>362</v>
      </c>
      <c r="I19398" s="69">
        <v>10</v>
      </c>
      <c r="J19398" s="69">
        <v>20</v>
      </c>
      <c r="K19398" s="91"/>
      <c r="L19398" s="91"/>
    </row>
    <row r="19399" spans="2:12" x14ac:dyDescent="0.25">
      <c r="B19399" s="67" t="s">
        <v>554</v>
      </c>
      <c r="C19399" s="67" t="s">
        <v>555</v>
      </c>
      <c r="D19399" s="68" t="s">
        <v>387</v>
      </c>
      <c r="E19399" s="67" t="s">
        <v>388</v>
      </c>
      <c r="F19399" s="68" t="s">
        <v>604</v>
      </c>
      <c r="G19399" s="67" t="s">
        <v>605</v>
      </c>
      <c r="H19399" s="68" t="s">
        <v>363</v>
      </c>
      <c r="I19399" s="69">
        <v>93</v>
      </c>
      <c r="J19399" s="69">
        <v>118</v>
      </c>
      <c r="K19399" s="91"/>
      <c r="L19399" s="91"/>
    </row>
    <row r="19400" spans="2:12" x14ac:dyDescent="0.25">
      <c r="B19400" s="67" t="s">
        <v>554</v>
      </c>
      <c r="C19400" s="67" t="s">
        <v>555</v>
      </c>
      <c r="D19400" s="68" t="s">
        <v>387</v>
      </c>
      <c r="E19400" s="67" t="s">
        <v>388</v>
      </c>
      <c r="F19400" s="68" t="s">
        <v>604</v>
      </c>
      <c r="G19400" s="67" t="s">
        <v>605</v>
      </c>
      <c r="H19400" s="68" t="s">
        <v>364</v>
      </c>
      <c r="I19400" s="69">
        <v>15</v>
      </c>
      <c r="J19400" s="69">
        <v>23</v>
      </c>
      <c r="K19400" s="91"/>
      <c r="L19400" s="91"/>
    </row>
    <row r="19401" spans="2:12" x14ac:dyDescent="0.25">
      <c r="B19401" s="67" t="s">
        <v>554</v>
      </c>
      <c r="C19401" s="67" t="s">
        <v>555</v>
      </c>
      <c r="D19401" s="68" t="s">
        <v>387</v>
      </c>
      <c r="E19401" s="67" t="s">
        <v>388</v>
      </c>
      <c r="F19401" s="68" t="s">
        <v>604</v>
      </c>
      <c r="G19401" s="67" t="s">
        <v>605</v>
      </c>
      <c r="H19401" s="68" t="s">
        <v>362</v>
      </c>
      <c r="I19401" s="69">
        <v>0</v>
      </c>
      <c r="J19401" s="69">
        <v>0</v>
      </c>
      <c r="K19401" s="91"/>
      <c r="L19401" s="91"/>
    </row>
    <row r="19402" spans="2:12" x14ac:dyDescent="0.25">
      <c r="B19402" s="67" t="s">
        <v>554</v>
      </c>
      <c r="C19402" s="67" t="s">
        <v>555</v>
      </c>
      <c r="D19402" s="68" t="s">
        <v>387</v>
      </c>
      <c r="E19402" s="67" t="s">
        <v>388</v>
      </c>
      <c r="F19402" s="68" t="s">
        <v>604</v>
      </c>
      <c r="G19402" s="67" t="s">
        <v>605</v>
      </c>
      <c r="H19402" s="68" t="s">
        <v>363</v>
      </c>
      <c r="I19402" s="69">
        <v>0</v>
      </c>
      <c r="J19402" s="69">
        <v>0</v>
      </c>
      <c r="K19402" s="91"/>
      <c r="L19402" s="91"/>
    </row>
    <row r="19403" spans="2:12" x14ac:dyDescent="0.25">
      <c r="B19403" s="67" t="s">
        <v>554</v>
      </c>
      <c r="C19403" s="67" t="s">
        <v>555</v>
      </c>
      <c r="D19403" s="68" t="s">
        <v>387</v>
      </c>
      <c r="E19403" s="67" t="s">
        <v>388</v>
      </c>
      <c r="F19403" s="68" t="s">
        <v>604</v>
      </c>
      <c r="G19403" s="67" t="s">
        <v>605</v>
      </c>
      <c r="H19403" s="68" t="s">
        <v>364</v>
      </c>
      <c r="I19403" s="69">
        <v>0</v>
      </c>
      <c r="J19403" s="69">
        <v>0</v>
      </c>
      <c r="K19403" s="91"/>
      <c r="L19403" s="91"/>
    </row>
    <row r="19404" spans="2:12" x14ac:dyDescent="0.25">
      <c r="B19404" s="67" t="s">
        <v>554</v>
      </c>
      <c r="C19404" s="67" t="s">
        <v>555</v>
      </c>
      <c r="D19404" s="68" t="s">
        <v>387</v>
      </c>
      <c r="E19404" s="67" t="s">
        <v>388</v>
      </c>
      <c r="F19404" s="68" t="s">
        <v>604</v>
      </c>
      <c r="G19404" s="67" t="s">
        <v>605</v>
      </c>
      <c r="H19404" s="68" t="s">
        <v>362</v>
      </c>
      <c r="I19404" s="69">
        <v>0</v>
      </c>
      <c r="J19404" s="69">
        <v>0</v>
      </c>
      <c r="K19404" s="91"/>
      <c r="L19404" s="91"/>
    </row>
    <row r="19405" spans="2:12" x14ac:dyDescent="0.25">
      <c r="B19405" s="67" t="s">
        <v>554</v>
      </c>
      <c r="C19405" s="67" t="s">
        <v>555</v>
      </c>
      <c r="D19405" s="68" t="s">
        <v>387</v>
      </c>
      <c r="E19405" s="67" t="s">
        <v>388</v>
      </c>
      <c r="F19405" s="68" t="s">
        <v>604</v>
      </c>
      <c r="G19405" s="67" t="s">
        <v>605</v>
      </c>
      <c r="H19405" s="68" t="s">
        <v>362</v>
      </c>
      <c r="I19405" s="69">
        <v>0.309</v>
      </c>
      <c r="J19405" s="69">
        <v>0.20599999999999999</v>
      </c>
      <c r="K19405" s="91"/>
      <c r="L19405" s="91"/>
    </row>
    <row r="19406" spans="2:12" x14ac:dyDescent="0.25">
      <c r="B19406" s="67" t="s">
        <v>554</v>
      </c>
      <c r="C19406" s="67" t="s">
        <v>555</v>
      </c>
      <c r="D19406" s="68" t="s">
        <v>387</v>
      </c>
      <c r="E19406" s="67" t="s">
        <v>388</v>
      </c>
      <c r="F19406" s="68" t="s">
        <v>604</v>
      </c>
      <c r="G19406" s="67" t="s">
        <v>605</v>
      </c>
      <c r="H19406" s="68" t="s">
        <v>363</v>
      </c>
      <c r="I19406" s="69">
        <v>0.39140000000000003</v>
      </c>
      <c r="J19406" s="69">
        <v>0.55620000000000003</v>
      </c>
      <c r="K19406" s="91"/>
      <c r="L19406" s="91"/>
    </row>
    <row r="19407" spans="2:12" x14ac:dyDescent="0.25">
      <c r="B19407" s="67" t="s">
        <v>554</v>
      </c>
      <c r="C19407" s="67" t="s">
        <v>555</v>
      </c>
      <c r="D19407" s="68" t="s">
        <v>387</v>
      </c>
      <c r="E19407" s="67" t="s">
        <v>388</v>
      </c>
      <c r="F19407" s="68" t="s">
        <v>604</v>
      </c>
      <c r="G19407" s="67" t="s">
        <v>605</v>
      </c>
      <c r="H19407" s="68" t="s">
        <v>364</v>
      </c>
      <c r="I19407" s="69">
        <v>0.45319999999999999</v>
      </c>
      <c r="J19407" s="69">
        <v>0.28839999999999999</v>
      </c>
      <c r="K19407" s="91"/>
      <c r="L19407" s="91"/>
    </row>
    <row r="19408" spans="2:12" x14ac:dyDescent="0.25">
      <c r="B19408" s="67" t="s">
        <v>554</v>
      </c>
      <c r="C19408" s="67" t="s">
        <v>555</v>
      </c>
      <c r="D19408" s="68" t="s">
        <v>387</v>
      </c>
      <c r="E19408" s="67" t="s">
        <v>388</v>
      </c>
      <c r="F19408" s="68" t="s">
        <v>604</v>
      </c>
      <c r="G19408" s="67" t="s">
        <v>605</v>
      </c>
      <c r="H19408" s="68" t="s">
        <v>362</v>
      </c>
      <c r="I19408" s="69">
        <v>0</v>
      </c>
      <c r="J19408" s="69">
        <v>0</v>
      </c>
      <c r="K19408" s="91"/>
      <c r="L19408" s="91"/>
    </row>
    <row r="19409" spans="2:12" x14ac:dyDescent="0.25">
      <c r="B19409" s="67" t="s">
        <v>554</v>
      </c>
      <c r="C19409" s="67" t="s">
        <v>555</v>
      </c>
      <c r="D19409" s="68" t="s">
        <v>387</v>
      </c>
      <c r="E19409" s="67" t="s">
        <v>388</v>
      </c>
      <c r="F19409" s="68" t="s">
        <v>604</v>
      </c>
      <c r="G19409" s="67" t="s">
        <v>605</v>
      </c>
      <c r="H19409" s="68" t="s">
        <v>363</v>
      </c>
      <c r="I19409" s="69">
        <v>0</v>
      </c>
      <c r="J19409" s="69">
        <v>0</v>
      </c>
      <c r="K19409" s="91"/>
      <c r="L19409" s="91"/>
    </row>
    <row r="19410" spans="2:12" x14ac:dyDescent="0.25">
      <c r="B19410" s="67" t="s">
        <v>554</v>
      </c>
      <c r="C19410" s="67" t="s">
        <v>555</v>
      </c>
      <c r="D19410" s="68" t="s">
        <v>387</v>
      </c>
      <c r="E19410" s="67" t="s">
        <v>388</v>
      </c>
      <c r="F19410" s="68" t="s">
        <v>604</v>
      </c>
      <c r="G19410" s="67" t="s">
        <v>605</v>
      </c>
      <c r="H19410" s="68" t="s">
        <v>362</v>
      </c>
      <c r="I19410" s="69">
        <v>0</v>
      </c>
      <c r="J19410" s="69">
        <v>6</v>
      </c>
      <c r="K19410" s="91"/>
      <c r="L19410" s="91"/>
    </row>
    <row r="19411" spans="2:12" x14ac:dyDescent="0.25">
      <c r="B19411" s="67" t="s">
        <v>554</v>
      </c>
      <c r="C19411" s="67" t="s">
        <v>555</v>
      </c>
      <c r="D19411" s="68" t="s">
        <v>387</v>
      </c>
      <c r="E19411" s="67" t="s">
        <v>388</v>
      </c>
      <c r="F19411" s="68" t="s">
        <v>604</v>
      </c>
      <c r="G19411" s="67" t="s">
        <v>605</v>
      </c>
      <c r="H19411" s="68" t="s">
        <v>363</v>
      </c>
      <c r="I19411" s="69">
        <v>0</v>
      </c>
      <c r="J19411" s="69">
        <v>5</v>
      </c>
      <c r="K19411" s="91"/>
      <c r="L19411" s="91"/>
    </row>
    <row r="19412" spans="2:12" x14ac:dyDescent="0.25">
      <c r="B19412" s="67" t="s">
        <v>554</v>
      </c>
      <c r="C19412" s="67" t="s">
        <v>555</v>
      </c>
      <c r="D19412" s="68" t="s">
        <v>387</v>
      </c>
      <c r="E19412" s="67" t="s">
        <v>388</v>
      </c>
      <c r="F19412" s="68" t="s">
        <v>604</v>
      </c>
      <c r="G19412" s="67" t="s">
        <v>605</v>
      </c>
      <c r="H19412" s="68" t="s">
        <v>364</v>
      </c>
      <c r="I19412" s="69">
        <v>0</v>
      </c>
      <c r="J19412" s="69">
        <v>0</v>
      </c>
      <c r="K19412" s="91"/>
      <c r="L19412" s="91"/>
    </row>
    <row r="19413" spans="2:12" x14ac:dyDescent="0.25">
      <c r="B19413" s="67" t="s">
        <v>554</v>
      </c>
      <c r="C19413" s="67" t="s">
        <v>555</v>
      </c>
      <c r="D19413" s="68" t="s">
        <v>387</v>
      </c>
      <c r="E19413" s="67" t="s">
        <v>388</v>
      </c>
      <c r="F19413" s="68" t="s">
        <v>604</v>
      </c>
      <c r="G19413" s="67" t="s">
        <v>605</v>
      </c>
      <c r="H19413" s="68" t="s">
        <v>362</v>
      </c>
      <c r="I19413" s="69">
        <v>51</v>
      </c>
      <c r="J19413" s="69">
        <v>64</v>
      </c>
      <c r="K19413" s="91"/>
      <c r="L19413" s="91"/>
    </row>
    <row r="19414" spans="2:12" x14ac:dyDescent="0.25">
      <c r="B19414" s="67" t="s">
        <v>554</v>
      </c>
      <c r="C19414" s="67" t="s">
        <v>555</v>
      </c>
      <c r="D19414" s="68" t="s">
        <v>387</v>
      </c>
      <c r="E19414" s="67" t="s">
        <v>388</v>
      </c>
      <c r="F19414" s="68" t="s">
        <v>604</v>
      </c>
      <c r="G19414" s="67" t="s">
        <v>605</v>
      </c>
      <c r="H19414" s="68" t="s">
        <v>363</v>
      </c>
      <c r="I19414" s="69">
        <v>66</v>
      </c>
      <c r="J19414" s="69">
        <v>77</v>
      </c>
      <c r="K19414" s="91"/>
      <c r="L19414" s="91"/>
    </row>
    <row r="19415" spans="2:12" x14ac:dyDescent="0.25">
      <c r="B19415" s="67" t="s">
        <v>554</v>
      </c>
      <c r="C19415" s="67" t="s">
        <v>555</v>
      </c>
      <c r="D19415" s="68" t="s">
        <v>387</v>
      </c>
      <c r="E19415" s="67" t="s">
        <v>388</v>
      </c>
      <c r="F19415" s="68" t="s">
        <v>604</v>
      </c>
      <c r="G19415" s="67" t="s">
        <v>605</v>
      </c>
      <c r="H19415" s="68" t="s">
        <v>364</v>
      </c>
      <c r="I19415" s="69">
        <v>6</v>
      </c>
      <c r="J19415" s="69">
        <v>0</v>
      </c>
      <c r="K19415" s="91"/>
      <c r="L19415" s="91"/>
    </row>
    <row r="19416" spans="2:12" x14ac:dyDescent="0.25">
      <c r="B19416" s="67" t="s">
        <v>554</v>
      </c>
      <c r="C19416" s="67" t="s">
        <v>555</v>
      </c>
      <c r="D19416" s="68" t="s">
        <v>387</v>
      </c>
      <c r="E19416" s="67" t="s">
        <v>388</v>
      </c>
      <c r="F19416" s="68" t="s">
        <v>604</v>
      </c>
      <c r="G19416" s="67" t="s">
        <v>605</v>
      </c>
      <c r="H19416" s="68" t="s">
        <v>362</v>
      </c>
      <c r="I19416" s="69">
        <v>0</v>
      </c>
      <c r="J19416" s="69">
        <v>0</v>
      </c>
      <c r="K19416" s="91"/>
      <c r="L19416" s="91"/>
    </row>
    <row r="19417" spans="2:12" x14ac:dyDescent="0.25">
      <c r="B19417" s="67" t="s">
        <v>554</v>
      </c>
      <c r="C19417" s="67" t="s">
        <v>555</v>
      </c>
      <c r="D19417" s="68" t="s">
        <v>387</v>
      </c>
      <c r="E19417" s="67" t="s">
        <v>388</v>
      </c>
      <c r="F19417" s="68" t="s">
        <v>604</v>
      </c>
      <c r="G19417" s="67" t="s">
        <v>605</v>
      </c>
      <c r="H19417" s="68" t="s">
        <v>363</v>
      </c>
      <c r="I19417" s="69">
        <v>0</v>
      </c>
      <c r="J19417" s="69">
        <v>0</v>
      </c>
      <c r="K19417" s="91"/>
      <c r="L19417" s="91"/>
    </row>
    <row r="19418" spans="2:12" x14ac:dyDescent="0.25">
      <c r="B19418" s="67" t="s">
        <v>554</v>
      </c>
      <c r="C19418" s="67" t="s">
        <v>555</v>
      </c>
      <c r="D19418" s="68" t="s">
        <v>387</v>
      </c>
      <c r="E19418" s="67" t="s">
        <v>388</v>
      </c>
      <c r="F19418" s="68" t="s">
        <v>604</v>
      </c>
      <c r="G19418" s="67" t="s">
        <v>605</v>
      </c>
      <c r="H19418" s="68" t="s">
        <v>364</v>
      </c>
      <c r="I19418" s="69">
        <v>0</v>
      </c>
      <c r="J19418" s="69">
        <v>0</v>
      </c>
      <c r="K19418" s="91"/>
      <c r="L19418" s="91"/>
    </row>
    <row r="19419" spans="2:12" x14ac:dyDescent="0.25">
      <c r="B19419" s="67" t="s">
        <v>554</v>
      </c>
      <c r="C19419" s="67" t="s">
        <v>555</v>
      </c>
      <c r="D19419" s="68" t="s">
        <v>387</v>
      </c>
      <c r="E19419" s="67" t="s">
        <v>388</v>
      </c>
      <c r="F19419" s="68" t="s">
        <v>604</v>
      </c>
      <c r="G19419" s="67" t="s">
        <v>605</v>
      </c>
      <c r="H19419" s="68" t="s">
        <v>362</v>
      </c>
      <c r="I19419" s="69">
        <v>0</v>
      </c>
      <c r="J19419" s="69">
        <v>0</v>
      </c>
      <c r="K19419" s="91"/>
      <c r="L19419" s="91"/>
    </row>
    <row r="19420" spans="2:12" x14ac:dyDescent="0.25">
      <c r="B19420" s="67" t="s">
        <v>554</v>
      </c>
      <c r="C19420" s="67" t="s">
        <v>555</v>
      </c>
      <c r="D19420" s="68" t="s">
        <v>387</v>
      </c>
      <c r="E19420" s="67" t="s">
        <v>388</v>
      </c>
      <c r="F19420" s="68" t="s">
        <v>604</v>
      </c>
      <c r="G19420" s="67" t="s">
        <v>605</v>
      </c>
      <c r="H19420" s="68" t="s">
        <v>363</v>
      </c>
      <c r="I19420" s="69">
        <v>25</v>
      </c>
      <c r="J19420" s="69">
        <v>24</v>
      </c>
      <c r="K19420" s="91"/>
      <c r="L19420" s="91"/>
    </row>
    <row r="19421" spans="2:12" x14ac:dyDescent="0.25">
      <c r="B19421" s="67" t="s">
        <v>554</v>
      </c>
      <c r="C19421" s="67" t="s">
        <v>555</v>
      </c>
      <c r="D19421" s="68" t="s">
        <v>387</v>
      </c>
      <c r="E19421" s="67" t="s">
        <v>388</v>
      </c>
      <c r="F19421" s="68" t="s">
        <v>604</v>
      </c>
      <c r="G19421" s="67" t="s">
        <v>605</v>
      </c>
      <c r="H19421" s="68" t="s">
        <v>363</v>
      </c>
      <c r="I19421" s="69">
        <v>0</v>
      </c>
      <c r="J19421" s="69">
        <v>0</v>
      </c>
      <c r="K19421" s="91"/>
      <c r="L19421" s="91"/>
    </row>
    <row r="19422" spans="2:12" x14ac:dyDescent="0.25">
      <c r="B19422" s="67" t="s">
        <v>554</v>
      </c>
      <c r="C19422" s="67" t="s">
        <v>555</v>
      </c>
      <c r="D19422" s="68" t="s">
        <v>387</v>
      </c>
      <c r="E19422" s="67" t="s">
        <v>388</v>
      </c>
      <c r="F19422" s="68" t="s">
        <v>604</v>
      </c>
      <c r="G19422" s="67" t="s">
        <v>605</v>
      </c>
      <c r="H19422" s="68" t="s">
        <v>362</v>
      </c>
      <c r="I19422" s="69">
        <v>0</v>
      </c>
      <c r="J19422" s="69">
        <v>0</v>
      </c>
      <c r="K19422" s="91"/>
      <c r="L19422" s="91"/>
    </row>
    <row r="19423" spans="2:12" x14ac:dyDescent="0.25">
      <c r="B19423" s="67" t="s">
        <v>554</v>
      </c>
      <c r="C19423" s="67" t="s">
        <v>555</v>
      </c>
      <c r="D19423" s="68" t="s">
        <v>387</v>
      </c>
      <c r="E19423" s="67" t="s">
        <v>388</v>
      </c>
      <c r="F19423" s="68" t="s">
        <v>604</v>
      </c>
      <c r="G19423" s="67" t="s">
        <v>605</v>
      </c>
      <c r="H19423" s="68" t="s">
        <v>363</v>
      </c>
      <c r="I19423" s="69">
        <v>0</v>
      </c>
      <c r="J19423" s="69">
        <v>0</v>
      </c>
      <c r="K19423" s="91"/>
      <c r="L19423" s="91"/>
    </row>
    <row r="19424" spans="2:12" x14ac:dyDescent="0.25">
      <c r="B19424" s="67" t="s">
        <v>554</v>
      </c>
      <c r="C19424" s="67" t="s">
        <v>555</v>
      </c>
      <c r="D19424" s="68" t="s">
        <v>387</v>
      </c>
      <c r="E19424" s="67" t="s">
        <v>388</v>
      </c>
      <c r="F19424" s="68" t="s">
        <v>604</v>
      </c>
      <c r="G19424" s="67" t="s">
        <v>605</v>
      </c>
      <c r="H19424" s="68" t="s">
        <v>364</v>
      </c>
      <c r="I19424" s="69">
        <v>12</v>
      </c>
      <c r="J19424" s="69">
        <v>24</v>
      </c>
      <c r="K19424" s="91"/>
      <c r="L19424" s="91"/>
    </row>
    <row r="19425" spans="2:12" x14ac:dyDescent="0.25">
      <c r="B19425" s="67" t="s">
        <v>554</v>
      </c>
      <c r="C19425" s="67" t="s">
        <v>555</v>
      </c>
      <c r="D19425" s="68" t="s">
        <v>387</v>
      </c>
      <c r="E19425" s="67" t="s">
        <v>388</v>
      </c>
      <c r="F19425" s="68" t="s">
        <v>604</v>
      </c>
      <c r="G19425" s="67" t="s">
        <v>605</v>
      </c>
      <c r="H19425" s="68" t="s">
        <v>362</v>
      </c>
      <c r="I19425" s="69">
        <v>14</v>
      </c>
      <c r="J19425" s="69">
        <v>68</v>
      </c>
      <c r="K19425" s="91"/>
      <c r="L19425" s="91"/>
    </row>
    <row r="19426" spans="2:12" x14ac:dyDescent="0.25">
      <c r="B19426" s="67" t="s">
        <v>554</v>
      </c>
      <c r="C19426" s="67" t="s">
        <v>555</v>
      </c>
      <c r="D19426" s="68" t="s">
        <v>387</v>
      </c>
      <c r="E19426" s="67" t="s">
        <v>388</v>
      </c>
      <c r="F19426" s="68" t="s">
        <v>604</v>
      </c>
      <c r="G19426" s="67" t="s">
        <v>605</v>
      </c>
      <c r="H19426" s="68" t="s">
        <v>363</v>
      </c>
      <c r="I19426" s="69">
        <v>150</v>
      </c>
      <c r="J19426" s="69">
        <v>214</v>
      </c>
      <c r="K19426" s="91"/>
      <c r="L19426" s="91"/>
    </row>
    <row r="19427" spans="2:12" x14ac:dyDescent="0.25">
      <c r="B19427" s="67" t="s">
        <v>554</v>
      </c>
      <c r="C19427" s="67" t="s">
        <v>555</v>
      </c>
      <c r="D19427" s="68" t="s">
        <v>387</v>
      </c>
      <c r="E19427" s="67" t="s">
        <v>388</v>
      </c>
      <c r="F19427" s="68" t="s">
        <v>604</v>
      </c>
      <c r="G19427" s="67" t="s">
        <v>605</v>
      </c>
      <c r="H19427" s="68" t="s">
        <v>364</v>
      </c>
      <c r="I19427" s="69">
        <v>0</v>
      </c>
      <c r="J19427" s="69">
        <v>0</v>
      </c>
      <c r="K19427" s="91"/>
      <c r="L19427" s="91"/>
    </row>
    <row r="19428" spans="2:12" x14ac:dyDescent="0.25">
      <c r="B19428" s="67" t="s">
        <v>554</v>
      </c>
      <c r="C19428" s="67" t="s">
        <v>555</v>
      </c>
      <c r="D19428" s="68" t="s">
        <v>387</v>
      </c>
      <c r="E19428" s="67" t="s">
        <v>388</v>
      </c>
      <c r="F19428" s="68" t="s">
        <v>604</v>
      </c>
      <c r="G19428" s="67" t="s">
        <v>605</v>
      </c>
      <c r="H19428" s="68" t="s">
        <v>362</v>
      </c>
      <c r="I19428" s="69">
        <v>0</v>
      </c>
      <c r="J19428" s="69">
        <v>0</v>
      </c>
      <c r="K19428" s="91"/>
      <c r="L19428" s="91"/>
    </row>
    <row r="19429" spans="2:12" x14ac:dyDescent="0.25">
      <c r="B19429" s="67" t="s">
        <v>554</v>
      </c>
      <c r="C19429" s="67" t="s">
        <v>555</v>
      </c>
      <c r="D19429" s="68" t="s">
        <v>387</v>
      </c>
      <c r="E19429" s="67" t="s">
        <v>388</v>
      </c>
      <c r="F19429" s="68" t="s">
        <v>604</v>
      </c>
      <c r="G19429" s="67" t="s">
        <v>605</v>
      </c>
      <c r="H19429" s="68" t="s">
        <v>363</v>
      </c>
      <c r="I19429" s="69">
        <v>0.3296</v>
      </c>
      <c r="J19429" s="69">
        <v>8.2400000000000001E-2</v>
      </c>
      <c r="K19429" s="91"/>
      <c r="L19429" s="91"/>
    </row>
    <row r="19430" spans="2:12" x14ac:dyDescent="0.25">
      <c r="B19430" s="67" t="s">
        <v>554</v>
      </c>
      <c r="C19430" s="67" t="s">
        <v>555</v>
      </c>
      <c r="D19430" s="68" t="s">
        <v>387</v>
      </c>
      <c r="E19430" s="67" t="s">
        <v>388</v>
      </c>
      <c r="F19430" s="68" t="s">
        <v>604</v>
      </c>
      <c r="G19430" s="67" t="s">
        <v>605</v>
      </c>
      <c r="H19430" s="68" t="s">
        <v>364</v>
      </c>
      <c r="I19430" s="69">
        <v>0</v>
      </c>
      <c r="J19430" s="69">
        <v>0</v>
      </c>
      <c r="K19430" s="91"/>
      <c r="L19430" s="91"/>
    </row>
    <row r="19431" spans="2:12" x14ac:dyDescent="0.25">
      <c r="B19431" s="67" t="s">
        <v>554</v>
      </c>
      <c r="C19431" s="67" t="s">
        <v>555</v>
      </c>
      <c r="D19431" s="68" t="s">
        <v>387</v>
      </c>
      <c r="E19431" s="67" t="s">
        <v>388</v>
      </c>
      <c r="F19431" s="68" t="s">
        <v>604</v>
      </c>
      <c r="G19431" s="67" t="s">
        <v>605</v>
      </c>
      <c r="H19431" s="68" t="s">
        <v>362</v>
      </c>
      <c r="I19431" s="69">
        <v>8</v>
      </c>
      <c r="J19431" s="69">
        <v>19</v>
      </c>
      <c r="K19431" s="91"/>
      <c r="L19431" s="91"/>
    </row>
    <row r="19432" spans="2:12" x14ac:dyDescent="0.25">
      <c r="B19432" s="67" t="s">
        <v>554</v>
      </c>
      <c r="C19432" s="67" t="s">
        <v>555</v>
      </c>
      <c r="D19432" s="68" t="s">
        <v>387</v>
      </c>
      <c r="E19432" s="67" t="s">
        <v>388</v>
      </c>
      <c r="F19432" s="68" t="s">
        <v>604</v>
      </c>
      <c r="G19432" s="67" t="s">
        <v>605</v>
      </c>
      <c r="H19432" s="68" t="s">
        <v>363</v>
      </c>
      <c r="I19432" s="69">
        <v>31</v>
      </c>
      <c r="J19432" s="69">
        <v>44</v>
      </c>
      <c r="K19432" s="91"/>
      <c r="L19432" s="91"/>
    </row>
    <row r="19433" spans="2:12" x14ac:dyDescent="0.25">
      <c r="B19433" s="67" t="s">
        <v>554</v>
      </c>
      <c r="C19433" s="67" t="s">
        <v>555</v>
      </c>
      <c r="D19433" s="68" t="s">
        <v>387</v>
      </c>
      <c r="E19433" s="67" t="s">
        <v>388</v>
      </c>
      <c r="F19433" s="68" t="s">
        <v>604</v>
      </c>
      <c r="G19433" s="67" t="s">
        <v>605</v>
      </c>
      <c r="H19433" s="68" t="s">
        <v>364</v>
      </c>
      <c r="I19433" s="69">
        <v>65</v>
      </c>
      <c r="J19433" s="69">
        <v>87</v>
      </c>
      <c r="K19433" s="91"/>
      <c r="L19433" s="91"/>
    </row>
    <row r="19434" spans="2:12" x14ac:dyDescent="0.25">
      <c r="B19434" s="67" t="s">
        <v>554</v>
      </c>
      <c r="C19434" s="67" t="s">
        <v>555</v>
      </c>
      <c r="D19434" s="68" t="s">
        <v>387</v>
      </c>
      <c r="E19434" s="67" t="s">
        <v>388</v>
      </c>
      <c r="F19434" s="68" t="s">
        <v>604</v>
      </c>
      <c r="G19434" s="67" t="s">
        <v>605</v>
      </c>
      <c r="H19434" s="68" t="s">
        <v>362</v>
      </c>
      <c r="I19434" s="69">
        <v>0</v>
      </c>
      <c r="J19434" s="69">
        <v>0</v>
      </c>
      <c r="K19434" s="91"/>
      <c r="L19434" s="91"/>
    </row>
    <row r="19435" spans="2:12" x14ac:dyDescent="0.25">
      <c r="B19435" s="67" t="s">
        <v>554</v>
      </c>
      <c r="C19435" s="67" t="s">
        <v>555</v>
      </c>
      <c r="D19435" s="68" t="s">
        <v>387</v>
      </c>
      <c r="E19435" s="67" t="s">
        <v>388</v>
      </c>
      <c r="F19435" s="68" t="s">
        <v>604</v>
      </c>
      <c r="G19435" s="67" t="s">
        <v>605</v>
      </c>
      <c r="H19435" s="68" t="s">
        <v>363</v>
      </c>
      <c r="I19435" s="69">
        <v>0</v>
      </c>
      <c r="J19435" s="69">
        <v>0</v>
      </c>
      <c r="K19435" s="91"/>
      <c r="L19435" s="91"/>
    </row>
    <row r="19436" spans="2:12" x14ac:dyDescent="0.25">
      <c r="B19436" s="67" t="s">
        <v>554</v>
      </c>
      <c r="C19436" s="67" t="s">
        <v>555</v>
      </c>
      <c r="D19436" s="68" t="s">
        <v>387</v>
      </c>
      <c r="E19436" s="67" t="s">
        <v>388</v>
      </c>
      <c r="F19436" s="68" t="s">
        <v>604</v>
      </c>
      <c r="G19436" s="67" t="s">
        <v>605</v>
      </c>
      <c r="H19436" s="68" t="s">
        <v>362</v>
      </c>
      <c r="I19436" s="69">
        <v>40</v>
      </c>
      <c r="J19436" s="69">
        <v>23</v>
      </c>
      <c r="K19436" s="91"/>
      <c r="L19436" s="91"/>
    </row>
    <row r="19437" spans="2:12" x14ac:dyDescent="0.25">
      <c r="B19437" s="67" t="s">
        <v>554</v>
      </c>
      <c r="C19437" s="67" t="s">
        <v>555</v>
      </c>
      <c r="D19437" s="68" t="s">
        <v>387</v>
      </c>
      <c r="E19437" s="67" t="s">
        <v>388</v>
      </c>
      <c r="F19437" s="68" t="s">
        <v>604</v>
      </c>
      <c r="G19437" s="67" t="s">
        <v>605</v>
      </c>
      <c r="H19437" s="68" t="s">
        <v>363</v>
      </c>
      <c r="I19437" s="69">
        <v>138</v>
      </c>
      <c r="J19437" s="69">
        <v>270</v>
      </c>
      <c r="K19437" s="91"/>
      <c r="L19437" s="91"/>
    </row>
    <row r="19438" spans="2:12" x14ac:dyDescent="0.25">
      <c r="B19438" s="67" t="s">
        <v>554</v>
      </c>
      <c r="C19438" s="67" t="s">
        <v>555</v>
      </c>
      <c r="D19438" s="68" t="s">
        <v>387</v>
      </c>
      <c r="E19438" s="67" t="s">
        <v>388</v>
      </c>
      <c r="F19438" s="68" t="s">
        <v>604</v>
      </c>
      <c r="G19438" s="67" t="s">
        <v>605</v>
      </c>
      <c r="H19438" s="68" t="s">
        <v>364</v>
      </c>
      <c r="I19438" s="69">
        <v>0</v>
      </c>
      <c r="J19438" s="69">
        <v>46</v>
      </c>
      <c r="K19438" s="91"/>
      <c r="L19438" s="91"/>
    </row>
    <row r="19439" spans="2:12" x14ac:dyDescent="0.25">
      <c r="B19439" s="67" t="s">
        <v>554</v>
      </c>
      <c r="C19439" s="67" t="s">
        <v>555</v>
      </c>
      <c r="D19439" s="68" t="s">
        <v>387</v>
      </c>
      <c r="E19439" s="67" t="s">
        <v>388</v>
      </c>
      <c r="F19439" s="68" t="s">
        <v>604</v>
      </c>
      <c r="G19439" s="67" t="s">
        <v>605</v>
      </c>
      <c r="H19439" s="68" t="s">
        <v>363</v>
      </c>
      <c r="I19439" s="69">
        <v>0</v>
      </c>
      <c r="J19439" s="69">
        <v>0</v>
      </c>
      <c r="K19439" s="91"/>
      <c r="L19439" s="91"/>
    </row>
    <row r="19440" spans="2:12" x14ac:dyDescent="0.25">
      <c r="B19440" s="67" t="s">
        <v>554</v>
      </c>
      <c r="C19440" s="67" t="s">
        <v>555</v>
      </c>
      <c r="D19440" s="68" t="s">
        <v>387</v>
      </c>
      <c r="E19440" s="67" t="s">
        <v>388</v>
      </c>
      <c r="F19440" s="68" t="s">
        <v>604</v>
      </c>
      <c r="G19440" s="67" t="s">
        <v>605</v>
      </c>
      <c r="H19440" s="68" t="s">
        <v>362</v>
      </c>
      <c r="I19440" s="69">
        <v>0</v>
      </c>
      <c r="J19440" s="69">
        <v>11</v>
      </c>
      <c r="K19440" s="91"/>
      <c r="L19440" s="91"/>
    </row>
    <row r="19441" spans="2:12" x14ac:dyDescent="0.25">
      <c r="B19441" s="67" t="s">
        <v>554</v>
      </c>
      <c r="C19441" s="67" t="s">
        <v>555</v>
      </c>
      <c r="D19441" s="68" t="s">
        <v>387</v>
      </c>
      <c r="E19441" s="67" t="s">
        <v>388</v>
      </c>
      <c r="F19441" s="68" t="s">
        <v>604</v>
      </c>
      <c r="G19441" s="67" t="s">
        <v>605</v>
      </c>
      <c r="H19441" s="68" t="s">
        <v>363</v>
      </c>
      <c r="I19441" s="69">
        <v>0</v>
      </c>
      <c r="J19441" s="69">
        <v>0</v>
      </c>
      <c r="K19441" s="91"/>
      <c r="L19441" s="91"/>
    </row>
    <row r="19442" spans="2:12" x14ac:dyDescent="0.25">
      <c r="B19442" s="67" t="s">
        <v>554</v>
      </c>
      <c r="C19442" s="67" t="s">
        <v>555</v>
      </c>
      <c r="D19442" s="68" t="s">
        <v>387</v>
      </c>
      <c r="E19442" s="67" t="s">
        <v>388</v>
      </c>
      <c r="F19442" s="68" t="s">
        <v>604</v>
      </c>
      <c r="G19442" s="67" t="s">
        <v>605</v>
      </c>
      <c r="H19442" s="68" t="s">
        <v>364</v>
      </c>
      <c r="I19442" s="69">
        <v>0</v>
      </c>
      <c r="J19442" s="69">
        <v>0</v>
      </c>
      <c r="K19442" s="91"/>
      <c r="L19442" s="91"/>
    </row>
    <row r="19443" spans="2:12" x14ac:dyDescent="0.25">
      <c r="B19443" s="67" t="s">
        <v>554</v>
      </c>
      <c r="C19443" s="67" t="s">
        <v>555</v>
      </c>
      <c r="D19443" s="68" t="s">
        <v>387</v>
      </c>
      <c r="E19443" s="67" t="s">
        <v>388</v>
      </c>
      <c r="F19443" s="68" t="s">
        <v>604</v>
      </c>
      <c r="G19443" s="67" t="s">
        <v>605</v>
      </c>
      <c r="H19443" s="68" t="s">
        <v>363</v>
      </c>
      <c r="I19443" s="69">
        <v>0</v>
      </c>
      <c r="J19443" s="69">
        <v>0</v>
      </c>
      <c r="K19443" s="91"/>
      <c r="L19443" s="91"/>
    </row>
    <row r="19444" spans="2:12" x14ac:dyDescent="0.25">
      <c r="B19444" s="67" t="s">
        <v>554</v>
      </c>
      <c r="C19444" s="67" t="s">
        <v>555</v>
      </c>
      <c r="D19444" s="68" t="s">
        <v>387</v>
      </c>
      <c r="E19444" s="67" t="s">
        <v>388</v>
      </c>
      <c r="F19444" s="68" t="s">
        <v>604</v>
      </c>
      <c r="G19444" s="67" t="s">
        <v>605</v>
      </c>
      <c r="H19444" s="68" t="s">
        <v>362</v>
      </c>
      <c r="I19444" s="69">
        <v>0</v>
      </c>
      <c r="J19444" s="69">
        <v>0</v>
      </c>
      <c r="K19444" s="91"/>
      <c r="L19444" s="91"/>
    </row>
    <row r="19445" spans="2:12" x14ac:dyDescent="0.25">
      <c r="B19445" s="67" t="s">
        <v>554</v>
      </c>
      <c r="C19445" s="67" t="s">
        <v>555</v>
      </c>
      <c r="D19445" s="68" t="s">
        <v>387</v>
      </c>
      <c r="E19445" s="67" t="s">
        <v>388</v>
      </c>
      <c r="F19445" s="68" t="s">
        <v>604</v>
      </c>
      <c r="G19445" s="67" t="s">
        <v>605</v>
      </c>
      <c r="H19445" s="68" t="s">
        <v>363</v>
      </c>
      <c r="I19445" s="69">
        <v>0</v>
      </c>
      <c r="J19445" s="69">
        <v>0</v>
      </c>
      <c r="K19445" s="91"/>
      <c r="L19445" s="91"/>
    </row>
    <row r="19446" spans="2:12" x14ac:dyDescent="0.25">
      <c r="B19446" s="67" t="s">
        <v>554</v>
      </c>
      <c r="C19446" s="67" t="s">
        <v>555</v>
      </c>
      <c r="D19446" s="68" t="s">
        <v>387</v>
      </c>
      <c r="E19446" s="67" t="s">
        <v>388</v>
      </c>
      <c r="F19446" s="68" t="s">
        <v>604</v>
      </c>
      <c r="G19446" s="67" t="s">
        <v>605</v>
      </c>
      <c r="H19446" s="68" t="s">
        <v>364</v>
      </c>
      <c r="I19446" s="69">
        <v>0</v>
      </c>
      <c r="J19446" s="69">
        <v>0</v>
      </c>
      <c r="K19446" s="91"/>
      <c r="L19446" s="91"/>
    </row>
    <row r="19447" spans="2:12" x14ac:dyDescent="0.25">
      <c r="B19447" s="67" t="s">
        <v>554</v>
      </c>
      <c r="C19447" s="67" t="s">
        <v>555</v>
      </c>
      <c r="D19447" s="68" t="s">
        <v>387</v>
      </c>
      <c r="E19447" s="67" t="s">
        <v>388</v>
      </c>
      <c r="F19447" s="68" t="s">
        <v>604</v>
      </c>
      <c r="G19447" s="67" t="s">
        <v>605</v>
      </c>
      <c r="H19447" s="68" t="s">
        <v>362</v>
      </c>
      <c r="I19447" s="69">
        <v>24.09</v>
      </c>
      <c r="J19447" s="69">
        <v>51.15</v>
      </c>
      <c r="K19447" s="91"/>
      <c r="L19447" s="91"/>
    </row>
    <row r="19448" spans="2:12" x14ac:dyDescent="0.25">
      <c r="B19448" s="67" t="s">
        <v>554</v>
      </c>
      <c r="C19448" s="67" t="s">
        <v>555</v>
      </c>
      <c r="D19448" s="68" t="s">
        <v>387</v>
      </c>
      <c r="E19448" s="67" t="s">
        <v>388</v>
      </c>
      <c r="F19448" s="68" t="s">
        <v>604</v>
      </c>
      <c r="G19448" s="67" t="s">
        <v>605</v>
      </c>
      <c r="H19448" s="68" t="s">
        <v>363</v>
      </c>
      <c r="I19448" s="69">
        <v>41.25</v>
      </c>
      <c r="J19448" s="69">
        <v>73.260000000000005</v>
      </c>
      <c r="K19448" s="91"/>
      <c r="L19448" s="91"/>
    </row>
    <row r="19449" spans="2:12" x14ac:dyDescent="0.25">
      <c r="B19449" s="67" t="s">
        <v>554</v>
      </c>
      <c r="C19449" s="67" t="s">
        <v>555</v>
      </c>
      <c r="D19449" s="68" t="s">
        <v>387</v>
      </c>
      <c r="E19449" s="67" t="s">
        <v>388</v>
      </c>
      <c r="F19449" s="68" t="s">
        <v>604</v>
      </c>
      <c r="G19449" s="67" t="s">
        <v>605</v>
      </c>
      <c r="H19449" s="68" t="s">
        <v>364</v>
      </c>
      <c r="I19449" s="69">
        <v>13.86</v>
      </c>
      <c r="J19449" s="69">
        <v>48.51</v>
      </c>
      <c r="K19449" s="91"/>
      <c r="L19449" s="91"/>
    </row>
    <row r="19450" spans="2:12" x14ac:dyDescent="0.25">
      <c r="B19450" s="67" t="s">
        <v>554</v>
      </c>
      <c r="C19450" s="67" t="s">
        <v>555</v>
      </c>
      <c r="D19450" s="68" t="s">
        <v>387</v>
      </c>
      <c r="E19450" s="67" t="s">
        <v>388</v>
      </c>
      <c r="F19450" s="68" t="s">
        <v>604</v>
      </c>
      <c r="G19450" s="67" t="s">
        <v>605</v>
      </c>
      <c r="H19450" s="68" t="s">
        <v>362</v>
      </c>
      <c r="I19450" s="69">
        <v>21</v>
      </c>
      <c r="J19450" s="69">
        <v>20</v>
      </c>
      <c r="K19450" s="91"/>
      <c r="L19450" s="91"/>
    </row>
    <row r="19451" spans="2:12" x14ac:dyDescent="0.25">
      <c r="B19451" s="67" t="s">
        <v>554</v>
      </c>
      <c r="C19451" s="67" t="s">
        <v>555</v>
      </c>
      <c r="D19451" s="68" t="s">
        <v>387</v>
      </c>
      <c r="E19451" s="67" t="s">
        <v>388</v>
      </c>
      <c r="F19451" s="68" t="s">
        <v>604</v>
      </c>
      <c r="G19451" s="67" t="s">
        <v>605</v>
      </c>
      <c r="H19451" s="68" t="s">
        <v>363</v>
      </c>
      <c r="I19451" s="69">
        <v>55</v>
      </c>
      <c r="J19451" s="69">
        <v>58</v>
      </c>
      <c r="K19451" s="91"/>
      <c r="L19451" s="91"/>
    </row>
    <row r="19452" spans="2:12" x14ac:dyDescent="0.25">
      <c r="B19452" s="67" t="s">
        <v>554</v>
      </c>
      <c r="C19452" s="67" t="s">
        <v>555</v>
      </c>
      <c r="D19452" s="68" t="s">
        <v>387</v>
      </c>
      <c r="E19452" s="67" t="s">
        <v>388</v>
      </c>
      <c r="F19452" s="68" t="s">
        <v>604</v>
      </c>
      <c r="G19452" s="67" t="s">
        <v>605</v>
      </c>
      <c r="H19452" s="68" t="s">
        <v>364</v>
      </c>
      <c r="I19452" s="69">
        <v>0</v>
      </c>
      <c r="J19452" s="69">
        <v>0</v>
      </c>
      <c r="K19452" s="91"/>
      <c r="L19452" s="91"/>
    </row>
    <row r="19453" spans="2:12" x14ac:dyDescent="0.25">
      <c r="B19453" s="67" t="s">
        <v>554</v>
      </c>
      <c r="C19453" s="67" t="s">
        <v>555</v>
      </c>
      <c r="D19453" s="68" t="s">
        <v>387</v>
      </c>
      <c r="E19453" s="67" t="s">
        <v>388</v>
      </c>
      <c r="F19453" s="68" t="s">
        <v>604</v>
      </c>
      <c r="G19453" s="67" t="s">
        <v>605</v>
      </c>
      <c r="H19453" s="68" t="s">
        <v>363</v>
      </c>
      <c r="I19453" s="69">
        <v>0</v>
      </c>
      <c r="J19453" s="69">
        <v>0</v>
      </c>
      <c r="K19453" s="91"/>
      <c r="L19453" s="91"/>
    </row>
    <row r="19454" spans="2:12" x14ac:dyDescent="0.25">
      <c r="B19454" s="67" t="s">
        <v>554</v>
      </c>
      <c r="C19454" s="67" t="s">
        <v>555</v>
      </c>
      <c r="D19454" s="68" t="s">
        <v>387</v>
      </c>
      <c r="E19454" s="67" t="s">
        <v>388</v>
      </c>
      <c r="F19454" s="68" t="s">
        <v>604</v>
      </c>
      <c r="G19454" s="67" t="s">
        <v>605</v>
      </c>
      <c r="H19454" s="68" t="s">
        <v>363</v>
      </c>
      <c r="I19454" s="69">
        <v>0</v>
      </c>
      <c r="J19454" s="69">
        <v>0</v>
      </c>
      <c r="K19454" s="91"/>
      <c r="L19454" s="91"/>
    </row>
    <row r="19455" spans="2:12" x14ac:dyDescent="0.25">
      <c r="B19455" s="67" t="s">
        <v>554</v>
      </c>
      <c r="C19455" s="67" t="s">
        <v>555</v>
      </c>
      <c r="D19455" s="68" t="s">
        <v>387</v>
      </c>
      <c r="E19455" s="67" t="s">
        <v>388</v>
      </c>
      <c r="F19455" s="68" t="s">
        <v>604</v>
      </c>
      <c r="G19455" s="67" t="s">
        <v>605</v>
      </c>
      <c r="H19455" s="68" t="s">
        <v>363</v>
      </c>
      <c r="I19455" s="69">
        <v>0</v>
      </c>
      <c r="J19455" s="69">
        <v>0</v>
      </c>
      <c r="K19455" s="91"/>
      <c r="L19455" s="91"/>
    </row>
    <row r="19456" spans="2:12" x14ac:dyDescent="0.25">
      <c r="B19456" s="67" t="s">
        <v>554</v>
      </c>
      <c r="C19456" s="67" t="s">
        <v>555</v>
      </c>
      <c r="D19456" s="68" t="s">
        <v>387</v>
      </c>
      <c r="E19456" s="67" t="s">
        <v>388</v>
      </c>
      <c r="F19456" s="68" t="s">
        <v>604</v>
      </c>
      <c r="G19456" s="67" t="s">
        <v>605</v>
      </c>
      <c r="H19456" s="68" t="s">
        <v>363</v>
      </c>
      <c r="I19456" s="69">
        <v>0</v>
      </c>
      <c r="J19456" s="69">
        <v>0</v>
      </c>
      <c r="K19456" s="91"/>
      <c r="L19456" s="91"/>
    </row>
    <row r="19457" spans="2:12" x14ac:dyDescent="0.25">
      <c r="B19457" s="67" t="s">
        <v>554</v>
      </c>
      <c r="C19457" s="67" t="s">
        <v>555</v>
      </c>
      <c r="D19457" s="68" t="s">
        <v>387</v>
      </c>
      <c r="E19457" s="67" t="s">
        <v>388</v>
      </c>
      <c r="F19457" s="68" t="s">
        <v>604</v>
      </c>
      <c r="G19457" s="67" t="s">
        <v>605</v>
      </c>
      <c r="H19457" s="68" t="s">
        <v>363</v>
      </c>
      <c r="I19457" s="69">
        <v>0</v>
      </c>
      <c r="J19457" s="69">
        <v>0</v>
      </c>
      <c r="K19457" s="91"/>
      <c r="L19457" s="91"/>
    </row>
    <row r="19458" spans="2:12" x14ac:dyDescent="0.25">
      <c r="B19458" s="67" t="s">
        <v>554</v>
      </c>
      <c r="C19458" s="67" t="s">
        <v>555</v>
      </c>
      <c r="D19458" s="68" t="s">
        <v>387</v>
      </c>
      <c r="E19458" s="67" t="s">
        <v>388</v>
      </c>
      <c r="F19458" s="68" t="s">
        <v>604</v>
      </c>
      <c r="G19458" s="67" t="s">
        <v>605</v>
      </c>
      <c r="H19458" s="68" t="s">
        <v>363</v>
      </c>
      <c r="I19458" s="69">
        <v>8</v>
      </c>
      <c r="J19458" s="69">
        <v>0</v>
      </c>
      <c r="K19458" s="91"/>
      <c r="L19458" s="91"/>
    </row>
    <row r="19459" spans="2:12" x14ac:dyDescent="0.25">
      <c r="B19459" s="67" t="s">
        <v>554</v>
      </c>
      <c r="C19459" s="67" t="s">
        <v>555</v>
      </c>
      <c r="D19459" s="68" t="s">
        <v>387</v>
      </c>
      <c r="E19459" s="67" t="s">
        <v>388</v>
      </c>
      <c r="F19459" s="68" t="s">
        <v>604</v>
      </c>
      <c r="G19459" s="67" t="s">
        <v>605</v>
      </c>
      <c r="H19459" s="68" t="s">
        <v>364</v>
      </c>
      <c r="I19459" s="69">
        <v>0</v>
      </c>
      <c r="J19459" s="69">
        <v>0</v>
      </c>
      <c r="K19459" s="91"/>
      <c r="L19459" s="91"/>
    </row>
    <row r="19460" spans="2:12" x14ac:dyDescent="0.25">
      <c r="B19460" s="67" t="s">
        <v>554</v>
      </c>
      <c r="C19460" s="67" t="s">
        <v>555</v>
      </c>
      <c r="D19460" s="68" t="s">
        <v>387</v>
      </c>
      <c r="E19460" s="67" t="s">
        <v>388</v>
      </c>
      <c r="F19460" s="68" t="s">
        <v>604</v>
      </c>
      <c r="G19460" s="67" t="s">
        <v>605</v>
      </c>
      <c r="H19460" s="68" t="s">
        <v>363</v>
      </c>
      <c r="I19460" s="69">
        <v>0</v>
      </c>
      <c r="J19460" s="69">
        <v>0</v>
      </c>
      <c r="K19460" s="91"/>
      <c r="L19460" s="91"/>
    </row>
  </sheetData>
  <sheetProtection algorithmName="SHA-512" hashValue="lBUfaK9Wd9XxuJATnVjMVlAk8QboAMiOGWgsphKk0fBNM83WOf7HEGwx9HMXrbmLz/mIQbRUO84MEK7r/JpntA==" saltValue="fIsNSbXabgZitaJN0SJbaw==" spinCount="100000" sheet="1" objects="1" scenarios="1"/>
  <protectedRanges>
    <protectedRange sqref="S15:X26" name="Range1" securityDescriptor="O:WDG:WDD:(A;;CC;;;S-1-5-114)"/>
  </protectedRanges>
  <mergeCells count="5">
    <mergeCell ref="P2:Q2"/>
    <mergeCell ref="V13:X13"/>
    <mergeCell ref="AH13:AJ13"/>
    <mergeCell ref="AK13:AM13"/>
    <mergeCell ref="S13:U13"/>
  </mergeCells>
  <hyperlinks>
    <hyperlink ref="F4" location="'5.1 Exercise-1'!AE1" display="(Structure for Reference)"/>
    <hyperlink ref="R2" location="'5.1 Exercise-1'!AW1" display="Solution"/>
    <hyperlink ref="AF2" location="'5.1 Exercise-1'!A1" display="(Back to Exercise)"/>
    <hyperlink ref="AG2" location="'5.1 Exercise-1'!L1" display="(Back to Structure)"/>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2060"/>
  </sheetPr>
  <dimension ref="B1:AV112"/>
  <sheetViews>
    <sheetView showGridLines="0" topLeftCell="D1" zoomScale="80" zoomScaleNormal="80" workbookViewId="0">
      <selection activeCell="W4" sqref="W4"/>
    </sheetView>
  </sheetViews>
  <sheetFormatPr defaultRowHeight="15" x14ac:dyDescent="0.25"/>
  <cols>
    <col min="2" max="2" width="16.5703125" customWidth="1"/>
    <col min="30" max="30" width="9.140625" customWidth="1"/>
    <col min="32" max="32" width="30.28515625" bestFit="1" customWidth="1"/>
    <col min="33" max="33" width="22.28515625" bestFit="1" customWidth="1"/>
    <col min="34" max="34" width="27" bestFit="1" customWidth="1"/>
    <col min="35" max="35" width="21.42578125" bestFit="1" customWidth="1"/>
    <col min="36" max="36" width="18.7109375" bestFit="1" customWidth="1"/>
    <col min="37" max="37" width="37" customWidth="1"/>
    <col min="38" max="38" width="20.140625" customWidth="1"/>
    <col min="39" max="39" width="10.42578125" bestFit="1" customWidth="1"/>
  </cols>
  <sheetData>
    <row r="1" spans="2:48" ht="15.75" x14ac:dyDescent="0.25">
      <c r="AD1" s="94"/>
      <c r="AF1" s="92" t="s">
        <v>354</v>
      </c>
      <c r="AG1" s="92" t="s">
        <v>824</v>
      </c>
      <c r="AH1" s="182" t="s">
        <v>977</v>
      </c>
      <c r="AI1" s="183"/>
      <c r="AJ1" s="183"/>
      <c r="AK1" s="183"/>
      <c r="AL1" s="183"/>
      <c r="AM1" s="183"/>
      <c r="AN1" s="183"/>
      <c r="AO1" s="183"/>
      <c r="AP1" s="183"/>
      <c r="AQ1" s="183"/>
      <c r="AR1" s="183"/>
      <c r="AS1" s="183"/>
      <c r="AT1" s="183"/>
      <c r="AV1" s="94"/>
    </row>
    <row r="2" spans="2:48" x14ac:dyDescent="0.25">
      <c r="AD2" s="94"/>
      <c r="AE2" s="14"/>
      <c r="AH2" s="183">
        <v>3</v>
      </c>
      <c r="AI2" s="183"/>
      <c r="AJ2" s="183"/>
      <c r="AK2" s="183"/>
      <c r="AL2" s="183"/>
      <c r="AM2" s="183"/>
      <c r="AN2" s="183"/>
      <c r="AO2" s="183"/>
      <c r="AP2" s="183"/>
      <c r="AQ2" s="183"/>
      <c r="AR2" s="183"/>
      <c r="AS2" s="183"/>
      <c r="AT2" s="183"/>
      <c r="AV2" s="94"/>
    </row>
    <row r="3" spans="2:48" ht="15.75" x14ac:dyDescent="0.25">
      <c r="AD3" s="94"/>
      <c r="AE3" s="14"/>
      <c r="AF3" s="184" t="s">
        <v>978</v>
      </c>
      <c r="AH3" s="183">
        <v>6</v>
      </c>
      <c r="AI3" s="183"/>
      <c r="AJ3" s="183"/>
      <c r="AK3" s="183"/>
      <c r="AL3" s="183"/>
      <c r="AM3" s="183"/>
      <c r="AN3" s="183"/>
      <c r="AO3" s="183"/>
      <c r="AP3" s="183"/>
      <c r="AQ3" s="183"/>
      <c r="AR3" s="183"/>
      <c r="AS3" s="183"/>
      <c r="AT3" s="183"/>
      <c r="AV3" s="94"/>
    </row>
    <row r="4" spans="2:48" ht="22.5" x14ac:dyDescent="0.25">
      <c r="B4" s="15" t="s">
        <v>979</v>
      </c>
      <c r="G4" s="92" t="s">
        <v>611</v>
      </c>
      <c r="AD4" s="94"/>
      <c r="AE4" s="14"/>
      <c r="AF4" s="185"/>
      <c r="AG4" s="186" t="s">
        <v>980</v>
      </c>
      <c r="AH4" s="183"/>
      <c r="AI4" s="187">
        <v>42614</v>
      </c>
      <c r="AJ4" s="187">
        <f t="shared" ref="AJ4:AT4" si="0">EDATE(AI4,-1)</f>
        <v>42583</v>
      </c>
      <c r="AK4" s="187">
        <f t="shared" si="0"/>
        <v>42552</v>
      </c>
      <c r="AL4" s="187">
        <f t="shared" si="0"/>
        <v>42522</v>
      </c>
      <c r="AM4" s="187">
        <f t="shared" si="0"/>
        <v>42491</v>
      </c>
      <c r="AN4" s="187">
        <f t="shared" si="0"/>
        <v>42461</v>
      </c>
      <c r="AO4" s="187">
        <f t="shared" si="0"/>
        <v>42430</v>
      </c>
      <c r="AP4" s="187">
        <f t="shared" si="0"/>
        <v>42401</v>
      </c>
      <c r="AQ4" s="187">
        <f t="shared" si="0"/>
        <v>42370</v>
      </c>
      <c r="AR4" s="187">
        <f t="shared" si="0"/>
        <v>42339</v>
      </c>
      <c r="AS4" s="187">
        <f t="shared" si="0"/>
        <v>42309</v>
      </c>
      <c r="AT4" s="187">
        <f t="shared" si="0"/>
        <v>42278</v>
      </c>
      <c r="AU4" s="188"/>
      <c r="AV4" s="189"/>
    </row>
    <row r="5" spans="2:48" x14ac:dyDescent="0.25">
      <c r="B5" s="190" t="s">
        <v>981</v>
      </c>
      <c r="AD5" s="94"/>
      <c r="AE5" s="14"/>
      <c r="AF5" s="191" t="s">
        <v>982</v>
      </c>
      <c r="AG5" s="192">
        <v>12368.793339999995</v>
      </c>
      <c r="AV5" s="94"/>
    </row>
    <row r="6" spans="2:48" x14ac:dyDescent="0.25">
      <c r="B6" s="193" t="s">
        <v>983</v>
      </c>
      <c r="AD6" s="94"/>
      <c r="AE6" s="14"/>
      <c r="AF6" s="191" t="s">
        <v>984</v>
      </c>
      <c r="AG6" s="192">
        <v>29302.315239999985</v>
      </c>
      <c r="AV6" s="94"/>
    </row>
    <row r="7" spans="2:48" x14ac:dyDescent="0.25">
      <c r="B7" t="s">
        <v>985</v>
      </c>
      <c r="AD7" s="94"/>
      <c r="AE7" s="14"/>
      <c r="AF7" s="191" t="s">
        <v>986</v>
      </c>
      <c r="AG7" s="194">
        <v>3</v>
      </c>
      <c r="AV7" s="94"/>
    </row>
    <row r="8" spans="2:48" x14ac:dyDescent="0.25">
      <c r="B8" t="s">
        <v>987</v>
      </c>
      <c r="AD8" s="94"/>
      <c r="AE8" s="14"/>
      <c r="AF8" s="191" t="s">
        <v>988</v>
      </c>
      <c r="AG8" s="195">
        <v>42370</v>
      </c>
      <c r="AV8" s="94"/>
    </row>
    <row r="9" spans="2:48" x14ac:dyDescent="0.25">
      <c r="B9" t="s">
        <v>989</v>
      </c>
      <c r="AD9" s="94"/>
      <c r="AE9" s="14"/>
      <c r="AF9" s="196" t="s">
        <v>990</v>
      </c>
      <c r="AG9" s="197">
        <v>0.6</v>
      </c>
      <c r="AV9" s="94"/>
    </row>
    <row r="10" spans="2:48" x14ac:dyDescent="0.25">
      <c r="B10" t="s">
        <v>991</v>
      </c>
      <c r="AD10" s="94"/>
      <c r="AE10" s="14"/>
      <c r="AF10" s="196" t="s">
        <v>992</v>
      </c>
      <c r="AG10" s="197">
        <v>0.4</v>
      </c>
      <c r="AV10" s="94"/>
    </row>
    <row r="11" spans="2:48" x14ac:dyDescent="0.25">
      <c r="B11" t="s">
        <v>993</v>
      </c>
      <c r="AD11" s="94"/>
      <c r="AE11" s="14"/>
      <c r="AV11" s="94"/>
    </row>
    <row r="12" spans="2:48" x14ac:dyDescent="0.25">
      <c r="B12" t="s">
        <v>994</v>
      </c>
      <c r="AD12" s="94"/>
      <c r="AE12" s="14"/>
      <c r="AV12" s="94"/>
    </row>
    <row r="13" spans="2:48" x14ac:dyDescent="0.25">
      <c r="B13" t="s">
        <v>995</v>
      </c>
      <c r="AD13" s="94"/>
      <c r="AE13" s="14"/>
      <c r="AV13" s="94"/>
    </row>
    <row r="14" spans="2:48" x14ac:dyDescent="0.25">
      <c r="B14" t="s">
        <v>996</v>
      </c>
      <c r="AD14" s="94"/>
      <c r="AE14" s="14"/>
      <c r="AV14" s="94"/>
    </row>
    <row r="15" spans="2:48" x14ac:dyDescent="0.25">
      <c r="B15" t="s">
        <v>997</v>
      </c>
      <c r="AD15" s="94"/>
      <c r="AE15" s="14"/>
      <c r="AV15" s="94"/>
    </row>
    <row r="16" spans="2:48" x14ac:dyDescent="0.25">
      <c r="B16" t="s">
        <v>998</v>
      </c>
      <c r="AD16" s="94"/>
      <c r="AE16" s="14"/>
      <c r="AV16" s="94"/>
    </row>
    <row r="17" spans="2:48" x14ac:dyDescent="0.25">
      <c r="B17" t="s">
        <v>1000</v>
      </c>
      <c r="AD17" s="94"/>
      <c r="AE17" s="14"/>
      <c r="AV17" s="94"/>
    </row>
    <row r="18" spans="2:48" x14ac:dyDescent="0.25">
      <c r="B18" s="193" t="s">
        <v>353</v>
      </c>
      <c r="AD18" s="94"/>
      <c r="AE18" s="14"/>
      <c r="AV18" s="94"/>
    </row>
    <row r="19" spans="2:48" x14ac:dyDescent="0.25">
      <c r="B19" s="185"/>
      <c r="C19" s="36" t="s">
        <v>1008</v>
      </c>
      <c r="D19" s="36" t="s">
        <v>1009</v>
      </c>
      <c r="AD19" s="94"/>
      <c r="AE19" s="14"/>
      <c r="AV19" s="94"/>
    </row>
    <row r="20" spans="2:48" x14ac:dyDescent="0.25">
      <c r="B20" s="36" t="s">
        <v>1011</v>
      </c>
      <c r="C20" s="202">
        <v>12368.793339999995</v>
      </c>
      <c r="D20" s="202">
        <v>29302.315239999985</v>
      </c>
      <c r="AD20" s="94"/>
      <c r="AE20" s="14"/>
      <c r="AV20" s="94"/>
    </row>
    <row r="21" spans="2:48" x14ac:dyDescent="0.25">
      <c r="AD21" s="94"/>
      <c r="AE21" s="14"/>
      <c r="AV21" s="94"/>
    </row>
    <row r="22" spans="2:48" x14ac:dyDescent="0.25">
      <c r="B22" s="193" t="s">
        <v>1014</v>
      </c>
      <c r="P22" s="193" t="s">
        <v>1015</v>
      </c>
      <c r="AD22" s="94"/>
      <c r="AE22" s="14"/>
      <c r="AF22" s="185" t="s">
        <v>999</v>
      </c>
      <c r="AG22" s="203"/>
      <c r="AH22" s="198"/>
      <c r="AI22" s="203"/>
      <c r="AJ22" s="203"/>
      <c r="AK22" s="198"/>
      <c r="AL22" s="198"/>
      <c r="AM22" s="203"/>
      <c r="AV22" s="94"/>
    </row>
    <row r="23" spans="2:48" x14ac:dyDescent="0.25">
      <c r="B23" s="199" t="s">
        <v>342</v>
      </c>
      <c r="C23" s="204">
        <v>42614</v>
      </c>
      <c r="D23" s="204">
        <f>EDATE(C23,-1)</f>
        <v>42583</v>
      </c>
      <c r="E23" s="204">
        <f t="shared" ref="E23:N23" si="1">EDATE(D23,-1)</f>
        <v>42552</v>
      </c>
      <c r="F23" s="204">
        <f t="shared" si="1"/>
        <v>42522</v>
      </c>
      <c r="G23" s="204">
        <f t="shared" si="1"/>
        <v>42491</v>
      </c>
      <c r="H23" s="204">
        <f t="shared" si="1"/>
        <v>42461</v>
      </c>
      <c r="I23" s="204">
        <f t="shared" si="1"/>
        <v>42430</v>
      </c>
      <c r="J23" s="204">
        <f t="shared" si="1"/>
        <v>42401</v>
      </c>
      <c r="K23" s="204">
        <f t="shared" si="1"/>
        <v>42370</v>
      </c>
      <c r="L23" s="204">
        <f t="shared" si="1"/>
        <v>42339</v>
      </c>
      <c r="M23" s="204">
        <f t="shared" si="1"/>
        <v>42309</v>
      </c>
      <c r="N23" s="204">
        <f t="shared" si="1"/>
        <v>42278</v>
      </c>
      <c r="P23" s="199" t="s">
        <v>342</v>
      </c>
      <c r="Q23" s="204">
        <v>42614</v>
      </c>
      <c r="R23" s="204">
        <f t="shared" ref="R23:AB23" si="2">EDATE(Q23,-1)</f>
        <v>42583</v>
      </c>
      <c r="S23" s="204">
        <f t="shared" si="2"/>
        <v>42552</v>
      </c>
      <c r="T23" s="204">
        <f t="shared" si="2"/>
        <v>42522</v>
      </c>
      <c r="U23" s="204">
        <f t="shared" si="2"/>
        <v>42491</v>
      </c>
      <c r="V23" s="204">
        <f t="shared" si="2"/>
        <v>42461</v>
      </c>
      <c r="W23" s="204">
        <f t="shared" si="2"/>
        <v>42430</v>
      </c>
      <c r="X23" s="204">
        <f t="shared" si="2"/>
        <v>42401</v>
      </c>
      <c r="Y23" s="204">
        <f t="shared" si="2"/>
        <v>42370</v>
      </c>
      <c r="Z23" s="204">
        <f t="shared" si="2"/>
        <v>42339</v>
      </c>
      <c r="AA23" s="204">
        <f t="shared" si="2"/>
        <v>42309</v>
      </c>
      <c r="AB23" s="204">
        <f t="shared" si="2"/>
        <v>42278</v>
      </c>
      <c r="AD23" s="94"/>
      <c r="AE23" s="14"/>
      <c r="AF23" s="199" t="s">
        <v>342</v>
      </c>
      <c r="AG23" s="199" t="s">
        <v>1001</v>
      </c>
      <c r="AH23" s="199" t="s">
        <v>1002</v>
      </c>
      <c r="AI23" s="199" t="s">
        <v>1003</v>
      </c>
      <c r="AJ23" s="199" t="s">
        <v>992</v>
      </c>
      <c r="AK23" s="199" t="s">
        <v>1004</v>
      </c>
      <c r="AL23" s="200" t="s">
        <v>1005</v>
      </c>
      <c r="AM23" s="200" t="s">
        <v>1006</v>
      </c>
      <c r="AV23" s="94"/>
    </row>
    <row r="24" spans="2:48" x14ac:dyDescent="0.25">
      <c r="B24" s="201" t="s">
        <v>1007</v>
      </c>
      <c r="C24" s="151">
        <v>350.24556000000001</v>
      </c>
      <c r="D24" s="151">
        <v>333.66836000000001</v>
      </c>
      <c r="E24" s="151">
        <v>358.61939999999998</v>
      </c>
      <c r="F24" s="151">
        <v>269.18804</v>
      </c>
      <c r="G24" s="151">
        <v>347.72167999999999</v>
      </c>
      <c r="H24" s="151">
        <v>367.28172000000001</v>
      </c>
      <c r="I24" s="151">
        <v>328.08192000000003</v>
      </c>
      <c r="J24" s="151">
        <v>332.66064</v>
      </c>
      <c r="K24" s="151">
        <v>296.32367999999997</v>
      </c>
      <c r="L24" s="151">
        <v>273.79572000000002</v>
      </c>
      <c r="M24" s="151">
        <v>308.03016000000002</v>
      </c>
      <c r="N24" s="151">
        <v>308.03016000000002</v>
      </c>
      <c r="P24" s="201" t="s">
        <v>1007</v>
      </c>
      <c r="Q24" s="151">
        <v>966</v>
      </c>
      <c r="R24" s="151">
        <v>980</v>
      </c>
      <c r="S24" s="151">
        <v>890</v>
      </c>
      <c r="T24" s="151">
        <v>955</v>
      </c>
      <c r="U24" s="151">
        <v>829</v>
      </c>
      <c r="V24" s="151">
        <v>887</v>
      </c>
      <c r="W24" s="151">
        <v>751</v>
      </c>
      <c r="X24" s="151">
        <v>743</v>
      </c>
      <c r="Y24" s="151">
        <v>808</v>
      </c>
      <c r="Z24" s="151">
        <v>979</v>
      </c>
      <c r="AA24" s="151">
        <v>859</v>
      </c>
      <c r="AB24" s="151">
        <v>725</v>
      </c>
      <c r="AD24" s="94"/>
      <c r="AE24" s="14"/>
      <c r="AF24" s="201" t="s">
        <v>1007</v>
      </c>
      <c r="AG24" s="202">
        <f ca="1">SUM(OFFSET($B$23,MATCH(AF24,$B$24:$B$39,0),MATCH(Baseline_End_Month,$B$23:$N$23,0)-(Goal_Setting_Months)-1,1,Goal_Setting_Months))</f>
        <v>1028.0242800000001</v>
      </c>
      <c r="AH24" s="37">
        <f ca="1">AG24/SUM($AG$24:$AG$39)</f>
        <v>8.262617938469928E-2</v>
      </c>
      <c r="AI24" s="202">
        <f ca="1">SUM(OFFSET($P$23,MATCH(AF24,$P$24:$P$39,0),MATCH(Baseline_End_Month,$P$23:$AB$23,0)-(Goal_Setting_Months)-1,1,Goal_Setting_Months))</f>
        <v>2381</v>
      </c>
      <c r="AJ24" s="205">
        <f ca="1">AI24-AG24</f>
        <v>1352.9757199999999</v>
      </c>
      <c r="AK24" s="37">
        <f ca="1">AJ24/SUM($AJ$24:$AJ$39)</f>
        <v>4.5534609572631335E-2</v>
      </c>
      <c r="AL24" s="37">
        <f>Baseline_Component+Untapped_Component</f>
        <v>1</v>
      </c>
      <c r="AM24" s="206">
        <f ca="1">(AH24*Baseline_Component+AK24*Untapped_Component)*Forecast_3_months</f>
        <v>838.47495261845302</v>
      </c>
      <c r="AV24" s="94"/>
    </row>
    <row r="25" spans="2:48" x14ac:dyDescent="0.25">
      <c r="B25" s="2" t="s">
        <v>1010</v>
      </c>
      <c r="C25" s="151">
        <v>295.82932</v>
      </c>
      <c r="D25" s="151">
        <v>256.54070000000002</v>
      </c>
      <c r="E25" s="151">
        <v>319.18621999999999</v>
      </c>
      <c r="F25" s="151">
        <v>248.7236</v>
      </c>
      <c r="G25" s="151">
        <v>271.42058000000003</v>
      </c>
      <c r="H25" s="151">
        <v>277.21389999999997</v>
      </c>
      <c r="I25" s="151">
        <v>267.40977999999996</v>
      </c>
      <c r="J25" s="151">
        <v>244.1121</v>
      </c>
      <c r="K25" s="151">
        <v>244.24720000000002</v>
      </c>
      <c r="L25" s="151">
        <v>205.85076000000001</v>
      </c>
      <c r="M25" s="151">
        <v>231.87578000000002</v>
      </c>
      <c r="N25" s="151">
        <v>231.87578000000002</v>
      </c>
      <c r="P25" s="2" t="s">
        <v>1010</v>
      </c>
      <c r="Q25" s="151">
        <v>792</v>
      </c>
      <c r="R25" s="151">
        <v>928</v>
      </c>
      <c r="S25" s="151">
        <v>812</v>
      </c>
      <c r="T25" s="151">
        <v>893</v>
      </c>
      <c r="U25" s="151">
        <v>765</v>
      </c>
      <c r="V25" s="151">
        <v>983</v>
      </c>
      <c r="W25" s="151">
        <v>775</v>
      </c>
      <c r="X25" s="151">
        <v>976</v>
      </c>
      <c r="Y25" s="151">
        <v>929</v>
      </c>
      <c r="Z25" s="151">
        <v>875</v>
      </c>
      <c r="AA25" s="151">
        <v>805</v>
      </c>
      <c r="AB25" s="151">
        <v>819</v>
      </c>
      <c r="AD25" s="94"/>
      <c r="AE25" s="14"/>
      <c r="AF25" s="2" t="s">
        <v>1010</v>
      </c>
      <c r="AG25" s="202">
        <f ca="1">SUM(OFFSET($B$23,MATCH(AF25,$B$24:$B$39,0),MATCH(Baseline_End_Month,$B$23:$N$23,0)-(Goal_Setting_Months)-1,1,Goal_Setting_Months))</f>
        <v>788.73577999999998</v>
      </c>
      <c r="AH25" s="37">
        <f t="shared" ref="AH25:AH39" ca="1" si="3">AG25/SUM($AG$24:$AG$39)</f>
        <v>6.3393662302811266E-2</v>
      </c>
      <c r="AI25" s="202">
        <f ca="1">SUM(OFFSET($P$23,MATCH(AF25,$P$24:$P$39,0),MATCH(Baseline_End_Month,$P$23:$AB$23,0)-(Goal_Setting_Months)-1,1,Goal_Setting_Months))</f>
        <v>2734</v>
      </c>
      <c r="AJ25" s="205">
        <f t="shared" ref="AJ25:AJ39" ca="1" si="4">AI25-AG25</f>
        <v>1945.26422</v>
      </c>
      <c r="AK25" s="37">
        <f t="shared" ref="AK25:AK39" ca="1" si="5">AJ25/SUM($AJ$24:$AJ$39)</f>
        <v>6.5468171722482371E-2</v>
      </c>
      <c r="AL25" s="37">
        <f>Baseline_Component+Untapped_Component</f>
        <v>1</v>
      </c>
      <c r="AM25" s="206">
        <f ca="1">(AH25*Baseline_Component+AK25*Untapped_Component)*Forecast_3_months</f>
        <v>794.36677940673871</v>
      </c>
      <c r="AV25" s="94"/>
    </row>
    <row r="26" spans="2:48" x14ac:dyDescent="0.25">
      <c r="B26" s="2" t="s">
        <v>1012</v>
      </c>
      <c r="C26" s="151">
        <v>375.40971999999999</v>
      </c>
      <c r="D26" s="151">
        <v>385.30437999999998</v>
      </c>
      <c r="E26" s="151">
        <v>372.19398000000001</v>
      </c>
      <c r="F26" s="151">
        <v>359.91307999999998</v>
      </c>
      <c r="G26" s="151">
        <v>386.34738000000004</v>
      </c>
      <c r="H26" s="151">
        <v>389.34110000000004</v>
      </c>
      <c r="I26" s="151">
        <v>328.31950000000001</v>
      </c>
      <c r="J26" s="151">
        <v>373.36377999999996</v>
      </c>
      <c r="K26" s="151">
        <v>318.48099999999999</v>
      </c>
      <c r="L26" s="151">
        <v>351.18791999999996</v>
      </c>
      <c r="M26" s="151">
        <v>328.16266000000002</v>
      </c>
      <c r="N26" s="151">
        <v>328.16266000000002</v>
      </c>
      <c r="P26" s="2" t="s">
        <v>1012</v>
      </c>
      <c r="Q26" s="151">
        <v>869</v>
      </c>
      <c r="R26" s="151">
        <v>759</v>
      </c>
      <c r="S26" s="151">
        <v>836</v>
      </c>
      <c r="T26" s="151">
        <v>793</v>
      </c>
      <c r="U26" s="151">
        <v>875</v>
      </c>
      <c r="V26" s="151">
        <v>753</v>
      </c>
      <c r="W26" s="151">
        <v>869</v>
      </c>
      <c r="X26" s="151">
        <v>975</v>
      </c>
      <c r="Y26" s="151">
        <v>878</v>
      </c>
      <c r="Z26" s="151">
        <v>966</v>
      </c>
      <c r="AA26" s="151">
        <v>737</v>
      </c>
      <c r="AB26" s="151">
        <v>859</v>
      </c>
      <c r="AD26" s="94"/>
      <c r="AE26" s="14"/>
      <c r="AF26" s="2" t="s">
        <v>1012</v>
      </c>
      <c r="AG26" s="202">
        <f ca="1">SUM(OFFSET($B$23,MATCH(AF26,$B$24:$B$39,0),MATCH(Baseline_End_Month,$B$23:$N$23,0)-(Goal_Setting_Months)-1,1,Goal_Setting_Months))</f>
        <v>1091.0243800000001</v>
      </c>
      <c r="AH26" s="37">
        <f t="shared" ca="1" si="3"/>
        <v>8.7689734463236912E-2</v>
      </c>
      <c r="AI26" s="202">
        <f ca="1">SUM(OFFSET($P$23,MATCH(AF26,$P$24:$P$39,0),MATCH(Baseline_End_Month,$P$23:$AB$23,0)-(Goal_Setting_Months)-1,1,Goal_Setting_Months))</f>
        <v>2597</v>
      </c>
      <c r="AJ26" s="205">
        <f t="shared" ca="1" si="4"/>
        <v>1505.9756199999999</v>
      </c>
      <c r="AK26" s="37">
        <f t="shared" ca="1" si="5"/>
        <v>5.0683845148826033E-2</v>
      </c>
      <c r="AL26" s="37">
        <f>Baseline_Component+Untapped_Component</f>
        <v>1</v>
      </c>
      <c r="AM26" s="206">
        <f ca="1">(AH26*Baseline_Component+AK26*Untapped_Component)*Forecast_3_months</f>
        <v>901.52892469810774</v>
      </c>
      <c r="AV26" s="94"/>
    </row>
    <row r="27" spans="2:48" x14ac:dyDescent="0.25">
      <c r="B27" s="2" t="s">
        <v>1013</v>
      </c>
      <c r="C27" s="151">
        <v>277.76979999999998</v>
      </c>
      <c r="D27" s="151">
        <v>280.13400000000001</v>
      </c>
      <c r="E27" s="151">
        <v>286.88508000000002</v>
      </c>
      <c r="F27" s="151">
        <v>239.60563999999999</v>
      </c>
      <c r="G27" s="151">
        <v>291.81608</v>
      </c>
      <c r="H27" s="151">
        <v>316.31527999999997</v>
      </c>
      <c r="I27" s="151">
        <v>275.96292</v>
      </c>
      <c r="J27" s="151">
        <v>325.26231999999999</v>
      </c>
      <c r="K27" s="151">
        <v>264.32760000000002</v>
      </c>
      <c r="L27" s="151">
        <v>238.56675999999999</v>
      </c>
      <c r="M27" s="151">
        <v>253.20432</v>
      </c>
      <c r="N27" s="151">
        <v>253.20432</v>
      </c>
      <c r="P27" s="2" t="s">
        <v>1013</v>
      </c>
      <c r="Q27" s="151">
        <v>873</v>
      </c>
      <c r="R27" s="151">
        <v>798</v>
      </c>
      <c r="S27" s="151">
        <v>769</v>
      </c>
      <c r="T27" s="151">
        <v>864</v>
      </c>
      <c r="U27" s="151">
        <v>951</v>
      </c>
      <c r="V27" s="151">
        <v>758</v>
      </c>
      <c r="W27" s="151">
        <v>704</v>
      </c>
      <c r="X27" s="151">
        <v>846</v>
      </c>
      <c r="Y27" s="151">
        <v>750</v>
      </c>
      <c r="Z27" s="151">
        <v>962</v>
      </c>
      <c r="AA27" s="151">
        <v>910</v>
      </c>
      <c r="AB27" s="151">
        <v>877</v>
      </c>
      <c r="AD27" s="94"/>
      <c r="AE27" s="14"/>
      <c r="AF27" s="2" t="s">
        <v>1013</v>
      </c>
      <c r="AG27" s="202">
        <f ca="1">SUM(OFFSET($B$23,MATCH(AF27,$B$24:$B$39,0),MATCH(Baseline_End_Month,$B$23:$N$23,0)-(Goal_Setting_Months)-1,1,Goal_Setting_Months))</f>
        <v>917.54052000000001</v>
      </c>
      <c r="AH27" s="37">
        <f t="shared" ca="1" si="3"/>
        <v>7.3746183891931272E-2</v>
      </c>
      <c r="AI27" s="202">
        <f ca="1">SUM(OFFSET($P$23,MATCH(AF27,$P$24:$P$39,0),MATCH(Baseline_End_Month,$P$23:$AB$23,0)-(Goal_Setting_Months)-1,1,Goal_Setting_Months))</f>
        <v>2308</v>
      </c>
      <c r="AJ27" s="205">
        <f t="shared" ca="1" si="4"/>
        <v>1390.45948</v>
      </c>
      <c r="AK27" s="37">
        <f t="shared" ca="1" si="5"/>
        <v>4.6796131380956334E-2</v>
      </c>
      <c r="AL27" s="37">
        <f>Baseline_Component+Untapped_Component</f>
        <v>1</v>
      </c>
      <c r="AM27" s="206">
        <f ca="1">(AH27*Baseline_Component+AK27*Untapped_Component)*Forecast_3_months</f>
        <v>778.81545616877565</v>
      </c>
      <c r="AV27" s="94"/>
    </row>
    <row r="28" spans="2:48" x14ac:dyDescent="0.25">
      <c r="B28" s="2" t="s">
        <v>1016</v>
      </c>
      <c r="C28" s="151">
        <v>461.60311999999999</v>
      </c>
      <c r="D28" s="151">
        <v>472.04304000000002</v>
      </c>
      <c r="E28" s="151">
        <v>435.49972000000002</v>
      </c>
      <c r="F28" s="151">
        <v>406.72784000000001</v>
      </c>
      <c r="G28" s="151">
        <v>453.40607999999997</v>
      </c>
      <c r="H28" s="151">
        <v>458.68512000000004</v>
      </c>
      <c r="I28" s="151">
        <v>383.44475999999997</v>
      </c>
      <c r="J28" s="151">
        <v>456.12700000000001</v>
      </c>
      <c r="K28" s="151">
        <v>366.45488</v>
      </c>
      <c r="L28" s="151">
        <v>354.59087999999997</v>
      </c>
      <c r="M28" s="151">
        <v>381.52080000000001</v>
      </c>
      <c r="N28" s="151">
        <v>381.52080000000001</v>
      </c>
      <c r="P28" s="2" t="s">
        <v>1016</v>
      </c>
      <c r="Q28" s="151">
        <v>993</v>
      </c>
      <c r="R28" s="151">
        <v>977</v>
      </c>
      <c r="S28" s="151">
        <v>888</v>
      </c>
      <c r="T28" s="151">
        <v>989</v>
      </c>
      <c r="U28" s="151">
        <v>805</v>
      </c>
      <c r="V28" s="151">
        <v>936</v>
      </c>
      <c r="W28" s="151">
        <v>956</v>
      </c>
      <c r="X28" s="151">
        <v>941</v>
      </c>
      <c r="Y28" s="151">
        <v>842</v>
      </c>
      <c r="Z28" s="151">
        <v>892</v>
      </c>
      <c r="AA28" s="151">
        <v>701</v>
      </c>
      <c r="AB28" s="151">
        <v>842</v>
      </c>
      <c r="AD28" s="94"/>
      <c r="AE28" s="14"/>
      <c r="AF28" s="2" t="s">
        <v>1016</v>
      </c>
      <c r="AG28" s="202">
        <f ca="1">SUM(OFFSET($B$23,MATCH(AF28,$B$24:$B$39,0),MATCH(Baseline_End_Month,$B$23:$N$23,0)-(Goal_Setting_Months)-1,1,Goal_Setting_Months))</f>
        <v>1298.2568799999999</v>
      </c>
      <c r="AH28" s="37">
        <f t="shared" ca="1" si="3"/>
        <v>0.10434579021256189</v>
      </c>
      <c r="AI28" s="202">
        <f ca="1">SUM(OFFSET($P$23,MATCH(AF28,$P$24:$P$39,0),MATCH(Baseline_End_Month,$P$23:$AB$23,0)-(Goal_Setting_Months)-1,1,Goal_Setting_Months))</f>
        <v>2833</v>
      </c>
      <c r="AJ28" s="205">
        <f t="shared" ca="1" si="4"/>
        <v>1534.7431200000001</v>
      </c>
      <c r="AK28" s="37">
        <f t="shared" ca="1" si="5"/>
        <v>5.1652019862915274E-2</v>
      </c>
      <c r="AL28" s="37">
        <f>Baseline_Component+Untapped_Component</f>
        <v>1</v>
      </c>
      <c r="AM28" s="206">
        <f ca="1">(AH28*Baseline_Component+AK28*Untapped_Component)*Forecast_3_months</f>
        <v>1029.9281727340929</v>
      </c>
      <c r="AV28" s="94"/>
    </row>
    <row r="29" spans="2:48" x14ac:dyDescent="0.25">
      <c r="B29" s="2" t="s">
        <v>1017</v>
      </c>
      <c r="C29" s="151">
        <v>241.96072000000001</v>
      </c>
      <c r="D29" s="151">
        <v>212.33135999999999</v>
      </c>
      <c r="E29" s="151">
        <v>224.26224000000002</v>
      </c>
      <c r="F29" s="151">
        <v>246.69879999999998</v>
      </c>
      <c r="G29" s="151">
        <v>249.96635999999998</v>
      </c>
      <c r="H29" s="151">
        <v>272.81923999999998</v>
      </c>
      <c r="I29" s="151">
        <v>207.69316000000001</v>
      </c>
      <c r="J29" s="151">
        <v>231.03248000000002</v>
      </c>
      <c r="K29" s="151">
        <v>198.73000000000002</v>
      </c>
      <c r="L29" s="151">
        <v>206.45580000000001</v>
      </c>
      <c r="M29" s="151">
        <v>188.02204</v>
      </c>
      <c r="N29" s="151">
        <v>188.02204</v>
      </c>
      <c r="P29" s="2" t="s">
        <v>1017</v>
      </c>
      <c r="Q29" s="151">
        <v>857</v>
      </c>
      <c r="R29" s="151">
        <v>773</v>
      </c>
      <c r="S29" s="151">
        <v>848</v>
      </c>
      <c r="T29" s="151">
        <v>957</v>
      </c>
      <c r="U29" s="151">
        <v>920</v>
      </c>
      <c r="V29" s="151">
        <v>875</v>
      </c>
      <c r="W29" s="151">
        <v>997</v>
      </c>
      <c r="X29" s="151">
        <v>997</v>
      </c>
      <c r="Y29" s="151">
        <v>789</v>
      </c>
      <c r="Z29" s="151">
        <v>987</v>
      </c>
      <c r="AA29" s="151">
        <v>775</v>
      </c>
      <c r="AB29" s="151">
        <v>959</v>
      </c>
      <c r="AD29" s="94"/>
      <c r="AE29" s="14"/>
      <c r="AF29" s="2" t="s">
        <v>1017</v>
      </c>
      <c r="AG29" s="202">
        <f ca="1">SUM(OFFSET($B$23,MATCH(AF29,$B$24:$B$39,0),MATCH(Baseline_End_Month,$B$23:$N$23,0)-(Goal_Setting_Months)-1,1,Goal_Setting_Months))</f>
        <v>711.54487999999992</v>
      </c>
      <c r="AH29" s="37">
        <f t="shared" ca="1" si="3"/>
        <v>5.7189539234563908E-2</v>
      </c>
      <c r="AI29" s="202">
        <f ca="1">SUM(OFFSET($P$23,MATCH(AF29,$P$24:$P$39,0),MATCH(Baseline_End_Month,$P$23:$AB$23,0)-(Goal_Setting_Months)-1,1,Goal_Setting_Months))</f>
        <v>2869</v>
      </c>
      <c r="AJ29" s="205">
        <f t="shared" ca="1" si="4"/>
        <v>2157.4551200000001</v>
      </c>
      <c r="AK29" s="37">
        <f t="shared" ca="1" si="5"/>
        <v>7.2609489665989346E-2</v>
      </c>
      <c r="AL29" s="37">
        <f>Baseline_Component+Untapped_Component</f>
        <v>1</v>
      </c>
      <c r="AM29" s="206">
        <f ca="1">(AH29*Baseline_Component+AK29*Untapped_Component)*Forecast_3_months</f>
        <v>783.65606408188034</v>
      </c>
      <c r="AV29" s="94"/>
    </row>
    <row r="30" spans="2:48" x14ac:dyDescent="0.25">
      <c r="B30" s="2" t="s">
        <v>1018</v>
      </c>
      <c r="C30" s="151">
        <v>122.63387999999999</v>
      </c>
      <c r="D30" s="151">
        <v>133.13900000000001</v>
      </c>
      <c r="E30" s="151">
        <v>123.72854000000001</v>
      </c>
      <c r="F30" s="151">
        <v>121.51544</v>
      </c>
      <c r="G30" s="151">
        <v>112.89654</v>
      </c>
      <c r="H30" s="151">
        <v>131.38695999999999</v>
      </c>
      <c r="I30" s="151">
        <v>110.85651999999999</v>
      </c>
      <c r="J30" s="151">
        <v>141.97451999999998</v>
      </c>
      <c r="K30" s="151">
        <v>117.98788</v>
      </c>
      <c r="L30" s="151">
        <v>128.63981999999999</v>
      </c>
      <c r="M30" s="151">
        <v>131.76053999999999</v>
      </c>
      <c r="N30" s="151">
        <v>131.76053999999999</v>
      </c>
      <c r="P30" s="2" t="s">
        <v>1018</v>
      </c>
      <c r="Q30" s="151">
        <v>736</v>
      </c>
      <c r="R30" s="151">
        <v>825</v>
      </c>
      <c r="S30" s="151">
        <v>739</v>
      </c>
      <c r="T30" s="151">
        <v>879</v>
      </c>
      <c r="U30" s="151">
        <v>704</v>
      </c>
      <c r="V30" s="151">
        <v>999</v>
      </c>
      <c r="W30" s="151">
        <v>969</v>
      </c>
      <c r="X30" s="151">
        <v>975</v>
      </c>
      <c r="Y30" s="151">
        <v>795</v>
      </c>
      <c r="Z30" s="151">
        <v>897</v>
      </c>
      <c r="AA30" s="151">
        <v>874</v>
      </c>
      <c r="AB30" s="151">
        <v>777</v>
      </c>
      <c r="AD30" s="94"/>
      <c r="AE30" s="14"/>
      <c r="AF30" s="2" t="s">
        <v>1018</v>
      </c>
      <c r="AG30" s="202">
        <f ca="1">SUM(OFFSET($B$23,MATCH(AF30,$B$24:$B$39,0),MATCH(Baseline_End_Month,$B$23:$N$23,0)-(Goal_Setting_Months)-1,1,Goal_Setting_Months))</f>
        <v>384.21799999999996</v>
      </c>
      <c r="AH30" s="37">
        <f t="shared" ca="1" si="3"/>
        <v>3.0881046302554626E-2</v>
      </c>
      <c r="AI30" s="202">
        <f ca="1">SUM(OFFSET($P$23,MATCH(AF30,$P$24:$P$39,0),MATCH(Baseline_End_Month,$P$23:$AB$23,0)-(Goal_Setting_Months)-1,1,Goal_Setting_Months))</f>
        <v>2943</v>
      </c>
      <c r="AJ30" s="205">
        <f t="shared" ca="1" si="4"/>
        <v>2558.7820000000002</v>
      </c>
      <c r="AK30" s="37">
        <f t="shared" ca="1" si="5"/>
        <v>8.6116208612728659E-2</v>
      </c>
      <c r="AL30" s="37">
        <f>Baseline_Component+Untapped_Component</f>
        <v>1</v>
      </c>
      <c r="AM30" s="206">
        <f ca="1">(AH30*Baseline_Component+AK30*Untapped_Component)*Forecast_3_months</f>
        <v>655.2382029256288</v>
      </c>
      <c r="AV30" s="94"/>
    </row>
    <row r="31" spans="2:48" x14ac:dyDescent="0.25">
      <c r="B31" s="2" t="s">
        <v>1019</v>
      </c>
      <c r="C31" s="151">
        <v>239.65872000000002</v>
      </c>
      <c r="D31" s="151">
        <v>253.45751999999999</v>
      </c>
      <c r="E31" s="151">
        <v>249.76416</v>
      </c>
      <c r="F31" s="151">
        <v>199.50048000000001</v>
      </c>
      <c r="G31" s="151">
        <v>237.14303999999998</v>
      </c>
      <c r="H31" s="151">
        <v>236.39547999999999</v>
      </c>
      <c r="I31" s="151">
        <v>244.40664000000001</v>
      </c>
      <c r="J31" s="151">
        <v>212.45988</v>
      </c>
      <c r="K31" s="151">
        <v>207.25636</v>
      </c>
      <c r="L31" s="151">
        <v>219.17316</v>
      </c>
      <c r="M31" s="151">
        <v>212.642</v>
      </c>
      <c r="N31" s="151">
        <v>212.642</v>
      </c>
      <c r="P31" s="2" t="s">
        <v>1019</v>
      </c>
      <c r="Q31" s="151">
        <v>842</v>
      </c>
      <c r="R31" s="151">
        <v>855</v>
      </c>
      <c r="S31" s="151">
        <v>702</v>
      </c>
      <c r="T31" s="151">
        <v>874</v>
      </c>
      <c r="U31" s="151">
        <v>973</v>
      </c>
      <c r="V31" s="151">
        <v>776</v>
      </c>
      <c r="W31" s="151">
        <v>764</v>
      </c>
      <c r="X31" s="151">
        <v>848</v>
      </c>
      <c r="Y31" s="151">
        <v>809</v>
      </c>
      <c r="Z31" s="151">
        <v>986</v>
      </c>
      <c r="AA31" s="151">
        <v>708</v>
      </c>
      <c r="AB31" s="151">
        <v>876</v>
      </c>
      <c r="AD31" s="94"/>
      <c r="AE31" s="14"/>
      <c r="AF31" s="2" t="s">
        <v>1019</v>
      </c>
      <c r="AG31" s="202">
        <f ca="1">SUM(OFFSET($B$23,MATCH(AF31,$B$24:$B$39,0),MATCH(Baseline_End_Month,$B$23:$N$23,0)-(Goal_Setting_Months)-1,1,Goal_Setting_Months))</f>
        <v>693.26199999999994</v>
      </c>
      <c r="AH31" s="37">
        <f t="shared" ca="1" si="3"/>
        <v>5.572007537856536E-2</v>
      </c>
      <c r="AI31" s="202">
        <f ca="1">SUM(OFFSET($P$23,MATCH(AF31,$P$24:$P$39,0),MATCH(Baseline_End_Month,$P$23:$AB$23,0)-(Goal_Setting_Months)-1,1,Goal_Setting_Months))</f>
        <v>2388</v>
      </c>
      <c r="AJ31" s="205">
        <f t="shared" ca="1" si="4"/>
        <v>1694.7380000000001</v>
      </c>
      <c r="AK31" s="37">
        <f t="shared" ca="1" si="5"/>
        <v>5.7036672585596797E-2</v>
      </c>
      <c r="AL31" s="37">
        <f>Baseline_Component+Untapped_Component</f>
        <v>1</v>
      </c>
      <c r="AM31" s="206">
        <f ca="1">(AH31*Baseline_Component+AK31*Untapped_Component)*Forecast_3_months</f>
        <v>695.7039847530142</v>
      </c>
      <c r="AV31" s="94"/>
    </row>
    <row r="32" spans="2:48" x14ac:dyDescent="0.25">
      <c r="B32" s="2" t="s">
        <v>1020</v>
      </c>
      <c r="C32" s="151">
        <v>127.10088</v>
      </c>
      <c r="D32" s="151">
        <v>126.91893999999999</v>
      </c>
      <c r="E32" s="151">
        <v>96.057220000000001</v>
      </c>
      <c r="F32" s="151">
        <v>110.3554</v>
      </c>
      <c r="G32" s="151">
        <v>112.96886000000001</v>
      </c>
      <c r="H32" s="151">
        <v>118.03074000000001</v>
      </c>
      <c r="I32" s="151">
        <v>83.012100000000004</v>
      </c>
      <c r="J32" s="151">
        <v>108.23670000000001</v>
      </c>
      <c r="K32" s="151">
        <v>103.65497999999999</v>
      </c>
      <c r="L32" s="151">
        <v>104.9689</v>
      </c>
      <c r="M32" s="151">
        <v>100.8802</v>
      </c>
      <c r="N32" s="151">
        <v>100.8802</v>
      </c>
      <c r="P32" s="2" t="s">
        <v>1020</v>
      </c>
      <c r="Q32" s="151">
        <v>706</v>
      </c>
      <c r="R32" s="151">
        <v>966</v>
      </c>
      <c r="S32" s="151">
        <v>894</v>
      </c>
      <c r="T32" s="151">
        <v>700</v>
      </c>
      <c r="U32" s="151">
        <v>949</v>
      </c>
      <c r="V32" s="151">
        <v>959</v>
      </c>
      <c r="W32" s="151">
        <v>706</v>
      </c>
      <c r="X32" s="151">
        <v>803</v>
      </c>
      <c r="Y32" s="151">
        <v>724</v>
      </c>
      <c r="Z32" s="151">
        <v>987</v>
      </c>
      <c r="AA32" s="151">
        <v>750</v>
      </c>
      <c r="AB32" s="151">
        <v>959</v>
      </c>
      <c r="AD32" s="94"/>
      <c r="AE32" s="14"/>
      <c r="AF32" s="2" t="s">
        <v>1020</v>
      </c>
      <c r="AG32" s="202">
        <f ca="1">SUM(OFFSET($B$23,MATCH(AF32,$B$24:$B$39,0),MATCH(Baseline_End_Month,$B$23:$N$23,0)-(Goal_Setting_Months)-1,1,Goal_Setting_Months))</f>
        <v>309.27954</v>
      </c>
      <c r="AH32" s="37">
        <f t="shared" ca="1" si="3"/>
        <v>2.4857960312043674E-2</v>
      </c>
      <c r="AI32" s="202">
        <f ca="1">SUM(OFFSET($P$23,MATCH(AF32,$P$24:$P$39,0),MATCH(Baseline_End_Month,$P$23:$AB$23,0)-(Goal_Setting_Months)-1,1,Goal_Setting_Months))</f>
        <v>2468</v>
      </c>
      <c r="AJ32" s="205">
        <f t="shared" ca="1" si="4"/>
        <v>2158.72046</v>
      </c>
      <c r="AK32" s="37">
        <f t="shared" ca="1" si="5"/>
        <v>7.265207488169198E-2</v>
      </c>
      <c r="AL32" s="37">
        <f>Baseline_Component+Untapped_Component</f>
        <v>1</v>
      </c>
      <c r="AM32" s="206">
        <f ca="1">(AH32*Baseline_Component+AK32*Untapped_Component)*Forecast_3_months</f>
        <v>543.92518434569513</v>
      </c>
      <c r="AV32" s="94"/>
    </row>
    <row r="33" spans="2:48" x14ac:dyDescent="0.25">
      <c r="B33" s="2" t="s">
        <v>1021</v>
      </c>
      <c r="C33" s="151">
        <v>427.17995999999999</v>
      </c>
      <c r="D33" s="151">
        <v>430.26960000000003</v>
      </c>
      <c r="E33" s="151">
        <v>437.61360000000002</v>
      </c>
      <c r="F33" s="151">
        <v>371.01715999999999</v>
      </c>
      <c r="G33" s="151">
        <v>440.91344000000004</v>
      </c>
      <c r="H33" s="151">
        <v>385.19335999999998</v>
      </c>
      <c r="I33" s="151">
        <v>394.22303999999997</v>
      </c>
      <c r="J33" s="151">
        <v>366.54915999999997</v>
      </c>
      <c r="K33" s="151">
        <v>359.39019999999999</v>
      </c>
      <c r="L33" s="151">
        <v>359.07427999999999</v>
      </c>
      <c r="M33" s="151">
        <v>365.68655999999999</v>
      </c>
      <c r="N33" s="151">
        <v>365.68655999999999</v>
      </c>
      <c r="P33" s="2" t="s">
        <v>1021</v>
      </c>
      <c r="Q33" s="151">
        <v>956</v>
      </c>
      <c r="R33" s="151">
        <v>972</v>
      </c>
      <c r="S33" s="151">
        <v>843</v>
      </c>
      <c r="T33" s="151">
        <v>809</v>
      </c>
      <c r="U33" s="151">
        <v>901</v>
      </c>
      <c r="V33" s="151">
        <v>852</v>
      </c>
      <c r="W33" s="151">
        <v>985</v>
      </c>
      <c r="X33" s="151">
        <v>940</v>
      </c>
      <c r="Y33" s="151">
        <v>828</v>
      </c>
      <c r="Z33" s="151">
        <v>824</v>
      </c>
      <c r="AA33" s="151">
        <v>900</v>
      </c>
      <c r="AB33" s="151">
        <v>966</v>
      </c>
      <c r="AD33" s="94"/>
      <c r="AE33" s="14"/>
      <c r="AF33" s="2" t="s">
        <v>1021</v>
      </c>
      <c r="AG33" s="202">
        <f ca="1">SUM(OFFSET($B$23,MATCH(AF33,$B$24:$B$39,0),MATCH(Baseline_End_Month,$B$23:$N$23,0)-(Goal_Setting_Months)-1,1,Goal_Setting_Months))</f>
        <v>1145.9655599999999</v>
      </c>
      <c r="AH33" s="37">
        <f t="shared" ca="1" si="3"/>
        <v>9.2105563819219666E-2</v>
      </c>
      <c r="AI33" s="202">
        <f ca="1">SUM(OFFSET($P$23,MATCH(AF33,$P$24:$P$39,0),MATCH(Baseline_End_Month,$P$23:$AB$23,0)-(Goal_Setting_Months)-1,1,Goal_Setting_Months))</f>
        <v>2777</v>
      </c>
      <c r="AJ33" s="205">
        <f t="shared" ca="1" si="4"/>
        <v>1631.0344400000001</v>
      </c>
      <c r="AK33" s="37">
        <f t="shared" ca="1" si="5"/>
        <v>5.4892719305351168E-2</v>
      </c>
      <c r="AL33" s="37">
        <f>Baseline_Component+Untapped_Component</f>
        <v>1</v>
      </c>
      <c r="AM33" s="206">
        <f ca="1">(AH33*Baseline_Component+AK33*Untapped_Component)*Forecast_3_months</f>
        <v>955.12349098987193</v>
      </c>
      <c r="AV33" s="94"/>
    </row>
    <row r="34" spans="2:48" x14ac:dyDescent="0.25">
      <c r="B34" s="2" t="s">
        <v>1022</v>
      </c>
      <c r="C34" s="151">
        <v>196.24191999999999</v>
      </c>
      <c r="D34" s="151">
        <v>188.48736</v>
      </c>
      <c r="E34" s="151">
        <v>204.19144</v>
      </c>
      <c r="F34" s="151">
        <v>165.96451999999999</v>
      </c>
      <c r="G34" s="151">
        <v>172.92583999999999</v>
      </c>
      <c r="H34" s="151">
        <v>209.39072000000002</v>
      </c>
      <c r="I34" s="151">
        <v>179.00147999999999</v>
      </c>
      <c r="J34" s="151">
        <v>198.58492000000001</v>
      </c>
      <c r="K34" s="151">
        <v>196.37256000000002</v>
      </c>
      <c r="L34" s="151">
        <v>151.99851999999998</v>
      </c>
      <c r="M34" s="151">
        <v>176.65423999999999</v>
      </c>
      <c r="N34" s="151">
        <v>176.65423999999999</v>
      </c>
      <c r="P34" s="2" t="s">
        <v>1022</v>
      </c>
      <c r="Q34" s="151">
        <v>702</v>
      </c>
      <c r="R34" s="151">
        <v>748</v>
      </c>
      <c r="S34" s="151">
        <v>767</v>
      </c>
      <c r="T34" s="151">
        <v>806</v>
      </c>
      <c r="U34" s="151">
        <v>970</v>
      </c>
      <c r="V34" s="151">
        <v>849</v>
      </c>
      <c r="W34" s="151">
        <v>807</v>
      </c>
      <c r="X34" s="151">
        <v>726</v>
      </c>
      <c r="Y34" s="151">
        <v>839</v>
      </c>
      <c r="Z34" s="151">
        <v>767</v>
      </c>
      <c r="AA34" s="151">
        <v>1000</v>
      </c>
      <c r="AB34" s="151">
        <v>800</v>
      </c>
      <c r="AD34" s="94"/>
      <c r="AE34" s="14"/>
      <c r="AF34" s="2" t="s">
        <v>1022</v>
      </c>
      <c r="AG34" s="202">
        <f ca="1">SUM(OFFSET($B$23,MATCH(AF34,$B$24:$B$39,0),MATCH(Baseline_End_Month,$B$23:$N$23,0)-(Goal_Setting_Months)-1,1,Goal_Setting_Months))</f>
        <v>586.97712000000001</v>
      </c>
      <c r="AH34" s="37">
        <f t="shared" ca="1" si="3"/>
        <v>4.7177559669927399E-2</v>
      </c>
      <c r="AI34" s="202">
        <f ca="1">SUM(OFFSET($P$23,MATCH(AF34,$P$24:$P$39,0),MATCH(Baseline_End_Month,$P$23:$AB$23,0)-(Goal_Setting_Months)-1,1,Goal_Setting_Months))</f>
        <v>2382</v>
      </c>
      <c r="AJ34" s="205">
        <f t="shared" ca="1" si="4"/>
        <v>1795.02288</v>
      </c>
      <c r="AK34" s="37">
        <f t="shared" ca="1" si="5"/>
        <v>6.0411775914752018E-2</v>
      </c>
      <c r="AL34" s="37">
        <f>Baseline_Component+Untapped_Component</f>
        <v>1</v>
      </c>
      <c r="AM34" s="206">
        <f ca="1">(AH34*Baseline_Component+AK34*Untapped_Component)*Forecast_3_months</f>
        <v>649.00600014249301</v>
      </c>
      <c r="AV34" s="94"/>
    </row>
    <row r="35" spans="2:48" x14ac:dyDescent="0.25">
      <c r="B35" s="2" t="s">
        <v>1023</v>
      </c>
      <c r="C35" s="151">
        <v>232.07474000000002</v>
      </c>
      <c r="D35" s="151">
        <v>208.42559999999997</v>
      </c>
      <c r="E35" s="151">
        <v>204.06549999999999</v>
      </c>
      <c r="F35" s="151">
        <v>163.18212</v>
      </c>
      <c r="G35" s="151">
        <v>186.72953999999999</v>
      </c>
      <c r="H35" s="151">
        <v>229.96523999999999</v>
      </c>
      <c r="I35" s="151">
        <v>160.86931999999999</v>
      </c>
      <c r="J35" s="151">
        <v>203.75918000000001</v>
      </c>
      <c r="K35" s="151">
        <v>182.32140000000001</v>
      </c>
      <c r="L35" s="151">
        <v>209.64320000000001</v>
      </c>
      <c r="M35" s="151">
        <v>147.78149999999999</v>
      </c>
      <c r="N35" s="151">
        <v>147.78149999999999</v>
      </c>
      <c r="P35" s="2" t="s">
        <v>1023</v>
      </c>
      <c r="Q35" s="151">
        <v>771</v>
      </c>
      <c r="R35" s="151">
        <v>811</v>
      </c>
      <c r="S35" s="151">
        <v>854</v>
      </c>
      <c r="T35" s="151">
        <v>874</v>
      </c>
      <c r="U35" s="151">
        <v>894</v>
      </c>
      <c r="V35" s="151">
        <v>854</v>
      </c>
      <c r="W35" s="151">
        <v>864</v>
      </c>
      <c r="X35" s="151">
        <v>962</v>
      </c>
      <c r="Y35" s="151">
        <v>872</v>
      </c>
      <c r="Z35" s="151">
        <v>822</v>
      </c>
      <c r="AA35" s="151">
        <v>894</v>
      </c>
      <c r="AB35" s="151">
        <v>882</v>
      </c>
      <c r="AD35" s="94"/>
      <c r="AE35" s="14"/>
      <c r="AF35" s="2" t="s">
        <v>1023</v>
      </c>
      <c r="AG35" s="202">
        <f ca="1">SUM(OFFSET($B$23,MATCH(AF35,$B$24:$B$39,0),MATCH(Baseline_End_Month,$B$23:$N$23,0)-(Goal_Setting_Months)-1,1,Goal_Setting_Months))</f>
        <v>594.59374000000003</v>
      </c>
      <c r="AH35" s="37">
        <f t="shared" ca="1" si="3"/>
        <v>4.7789736077302802E-2</v>
      </c>
      <c r="AI35" s="202">
        <f ca="1">SUM(OFFSET($P$23,MATCH(AF35,$P$24:$P$39,0),MATCH(Baseline_End_Month,$P$23:$AB$23,0)-(Goal_Setting_Months)-1,1,Goal_Setting_Months))</f>
        <v>2680</v>
      </c>
      <c r="AJ35" s="205">
        <f t="shared" ca="1" si="4"/>
        <v>2085.4062599999997</v>
      </c>
      <c r="AK35" s="37">
        <f t="shared" ca="1" si="5"/>
        <v>7.0184674008356415E-2</v>
      </c>
      <c r="AL35" s="37">
        <f>Baseline_Component+Untapped_Component</f>
        <v>1</v>
      </c>
      <c r="AM35" s="206">
        <f ca="1">(AH35*Baseline_Component+AK35*Untapped_Component)*Forecast_3_months</f>
        <v>701.9007129658321</v>
      </c>
      <c r="AV35" s="94"/>
    </row>
    <row r="36" spans="2:48" x14ac:dyDescent="0.25">
      <c r="B36" s="2" t="s">
        <v>1024</v>
      </c>
      <c r="C36" s="151">
        <v>289.99529999999999</v>
      </c>
      <c r="D36" s="151">
        <v>255.37232</v>
      </c>
      <c r="E36" s="151">
        <v>254.36906000000002</v>
      </c>
      <c r="F36" s="151">
        <v>210.33756</v>
      </c>
      <c r="G36" s="151">
        <v>258.38074</v>
      </c>
      <c r="H36" s="151">
        <v>201.45440000000002</v>
      </c>
      <c r="I36" s="151">
        <v>197.92502000000002</v>
      </c>
      <c r="J36" s="151">
        <v>222.97011999999998</v>
      </c>
      <c r="K36" s="151">
        <v>195.87342000000001</v>
      </c>
      <c r="L36" s="151">
        <v>188.51473999999999</v>
      </c>
      <c r="M36" s="151">
        <v>199.81855999999999</v>
      </c>
      <c r="N36" s="151">
        <v>199.81855999999999</v>
      </c>
      <c r="P36" s="2" t="s">
        <v>1024</v>
      </c>
      <c r="Q36" s="151">
        <v>700</v>
      </c>
      <c r="R36" s="151">
        <v>882</v>
      </c>
      <c r="S36" s="151">
        <v>772</v>
      </c>
      <c r="T36" s="151">
        <v>974</v>
      </c>
      <c r="U36" s="151">
        <v>784</v>
      </c>
      <c r="V36" s="151">
        <v>988</v>
      </c>
      <c r="W36" s="151">
        <v>863</v>
      </c>
      <c r="X36" s="151">
        <v>866</v>
      </c>
      <c r="Y36" s="151">
        <v>862</v>
      </c>
      <c r="Z36" s="151">
        <v>770</v>
      </c>
      <c r="AA36" s="151">
        <v>897</v>
      </c>
      <c r="AB36" s="151">
        <v>743</v>
      </c>
      <c r="AD36" s="94"/>
      <c r="AE36" s="14"/>
      <c r="AF36" s="2" t="s">
        <v>1024</v>
      </c>
      <c r="AG36" s="202">
        <f ca="1">SUM(OFFSET($B$23,MATCH(AF36,$B$24:$B$39,0),MATCH(Baseline_End_Month,$B$23:$N$23,0)-(Goal_Setting_Months)-1,1,Goal_Setting_Months))</f>
        <v>622.34954000000005</v>
      </c>
      <c r="AH36" s="37">
        <f t="shared" ca="1" si="3"/>
        <v>5.0020574156113391E-2</v>
      </c>
      <c r="AI36" s="202">
        <f ca="1">SUM(OFFSET($P$23,MATCH(AF36,$P$24:$P$39,0),MATCH(Baseline_End_Month,$P$23:$AB$23,0)-(Goal_Setting_Months)-1,1,Goal_Setting_Months))</f>
        <v>2717</v>
      </c>
      <c r="AJ36" s="205">
        <f t="shared" ca="1" si="4"/>
        <v>2094.6504599999998</v>
      </c>
      <c r="AK36" s="37">
        <f t="shared" ca="1" si="5"/>
        <v>7.0495789005905168E-2</v>
      </c>
      <c r="AL36" s="37">
        <f>Baseline_Component+Untapped_Component</f>
        <v>1</v>
      </c>
      <c r="AM36" s="206">
        <f ca="1">(AH36*Baseline_Component+AK36*Untapped_Component)*Forecast_3_months</f>
        <v>719.9956249127805</v>
      </c>
      <c r="AV36" s="94"/>
    </row>
    <row r="37" spans="2:48" x14ac:dyDescent="0.25">
      <c r="B37" s="2" t="s">
        <v>1025</v>
      </c>
      <c r="C37" s="151">
        <v>406.54843999999997</v>
      </c>
      <c r="D37" s="151">
        <v>413.26744000000002</v>
      </c>
      <c r="E37" s="151">
        <v>374.95111999999995</v>
      </c>
      <c r="F37" s="151">
        <v>358.19664</v>
      </c>
      <c r="G37" s="151">
        <v>424.01676000000003</v>
      </c>
      <c r="H37" s="151">
        <v>495.12459999999999</v>
      </c>
      <c r="I37" s="151">
        <v>412.58983999999998</v>
      </c>
      <c r="J37" s="151">
        <v>435.51031999999998</v>
      </c>
      <c r="K37" s="151">
        <v>372.38612000000001</v>
      </c>
      <c r="L37" s="151">
        <v>418.91991999999999</v>
      </c>
      <c r="M37" s="151">
        <v>385.78163999999998</v>
      </c>
      <c r="N37" s="151">
        <v>385.78163999999998</v>
      </c>
      <c r="P37" s="2" t="s">
        <v>1025</v>
      </c>
      <c r="Q37" s="151">
        <v>894</v>
      </c>
      <c r="R37" s="151">
        <v>995</v>
      </c>
      <c r="S37" s="151">
        <v>837</v>
      </c>
      <c r="T37" s="151">
        <v>952</v>
      </c>
      <c r="U37" s="151">
        <v>809</v>
      </c>
      <c r="V37" s="151">
        <v>986</v>
      </c>
      <c r="W37" s="151">
        <v>774</v>
      </c>
      <c r="X37" s="151">
        <v>727</v>
      </c>
      <c r="Y37" s="151">
        <v>871</v>
      </c>
      <c r="Z37" s="151">
        <v>865</v>
      </c>
      <c r="AA37" s="151">
        <v>980</v>
      </c>
      <c r="AB37" s="151">
        <v>790</v>
      </c>
      <c r="AD37" s="94"/>
      <c r="AE37" s="14"/>
      <c r="AF37" s="2" t="s">
        <v>1025</v>
      </c>
      <c r="AG37" s="202">
        <f ca="1">SUM(OFFSET($B$23,MATCH(AF37,$B$24:$B$39,0),MATCH(Baseline_End_Month,$B$23:$N$23,0)-(Goal_Setting_Months)-1,1,Goal_Setting_Months))</f>
        <v>1343.2247600000001</v>
      </c>
      <c r="AH37" s="37">
        <f t="shared" ca="1" si="3"/>
        <v>0.1079600279224238</v>
      </c>
      <c r="AI37" s="202">
        <f ca="1">SUM(OFFSET($P$23,MATCH(AF37,$P$24:$P$39,0),MATCH(Baseline_End_Month,$P$23:$AB$23,0)-(Goal_Setting_Months)-1,1,Goal_Setting_Months))</f>
        <v>2487</v>
      </c>
      <c r="AJ37" s="205">
        <f t="shared" ca="1" si="4"/>
        <v>1143.7752399999999</v>
      </c>
      <c r="AK37" s="37">
        <f t="shared" ca="1" si="5"/>
        <v>3.8493934682170571E-2</v>
      </c>
      <c r="AL37" s="37">
        <f>Baseline_Component+Untapped_Component</f>
        <v>1</v>
      </c>
      <c r="AM37" s="206">
        <f ca="1">(AH37*Baseline_Component+AK37*Untapped_Component)*Forecast_3_months</f>
        <v>991.65057378274389</v>
      </c>
      <c r="AV37" s="94"/>
    </row>
    <row r="38" spans="2:48" x14ac:dyDescent="0.25">
      <c r="B38" s="2" t="s">
        <v>1026</v>
      </c>
      <c r="C38" s="151">
        <v>97.839959999999991</v>
      </c>
      <c r="D38" s="151">
        <v>111.99115999999999</v>
      </c>
      <c r="E38" s="151">
        <v>78.029840000000007</v>
      </c>
      <c r="F38" s="151">
        <v>88.825919999999996</v>
      </c>
      <c r="G38" s="151">
        <v>97.144799999999989</v>
      </c>
      <c r="H38" s="151">
        <v>86.773679999999999</v>
      </c>
      <c r="I38" s="151">
        <v>96.026240000000001</v>
      </c>
      <c r="J38" s="151">
        <v>77.212440000000001</v>
      </c>
      <c r="K38" s="151">
        <v>94.489760000000004</v>
      </c>
      <c r="L38" s="151">
        <v>84.46808</v>
      </c>
      <c r="M38" s="151">
        <v>93.611959999999996</v>
      </c>
      <c r="N38" s="151">
        <v>93.611959999999996</v>
      </c>
      <c r="P38" s="2" t="s">
        <v>1026</v>
      </c>
      <c r="Q38" s="151">
        <v>963</v>
      </c>
      <c r="R38" s="151">
        <v>979</v>
      </c>
      <c r="S38" s="151">
        <v>830</v>
      </c>
      <c r="T38" s="151">
        <v>960</v>
      </c>
      <c r="U38" s="151">
        <v>726</v>
      </c>
      <c r="V38" s="151">
        <v>964</v>
      </c>
      <c r="W38" s="151">
        <v>834</v>
      </c>
      <c r="X38" s="151">
        <v>996</v>
      </c>
      <c r="Y38" s="151">
        <v>781</v>
      </c>
      <c r="Z38" s="151">
        <v>828</v>
      </c>
      <c r="AA38" s="151">
        <v>837</v>
      </c>
      <c r="AB38" s="151">
        <v>739</v>
      </c>
      <c r="AD38" s="94"/>
      <c r="AE38" s="14"/>
      <c r="AF38" s="2" t="s">
        <v>1026</v>
      </c>
      <c r="AG38" s="202">
        <f ca="1">SUM(OFFSET($B$23,MATCH(AF38,$B$24:$B$39,0),MATCH(Baseline_End_Month,$B$23:$N$23,0)-(Goal_Setting_Months)-1,1,Goal_Setting_Months))</f>
        <v>260.01236</v>
      </c>
      <c r="AH38" s="37">
        <f t="shared" ca="1" si="3"/>
        <v>2.0898171684815659E-2</v>
      </c>
      <c r="AI38" s="202">
        <f ca="1">SUM(OFFSET($P$23,MATCH(AF38,$P$24:$P$39,0),MATCH(Baseline_End_Month,$P$23:$AB$23,0)-(Goal_Setting_Months)-1,1,Goal_Setting_Months))</f>
        <v>2794</v>
      </c>
      <c r="AJ38" s="205">
        <f t="shared" ca="1" si="4"/>
        <v>2533.9876399999998</v>
      </c>
      <c r="AK38" s="37">
        <f t="shared" ca="1" si="5"/>
        <v>8.5281750547063384E-2</v>
      </c>
      <c r="AL38" s="37">
        <f>Baseline_Component+Untapped_Component</f>
        <v>1</v>
      </c>
      <c r="AM38" s="206">
        <f ca="1">(AH38*Baseline_Component+AK38*Untapped_Component)*Forecast_3_months</f>
        <v>577.02403932801815</v>
      </c>
      <c r="AV38" s="94"/>
    </row>
    <row r="39" spans="2:48" x14ac:dyDescent="0.25">
      <c r="B39" s="2" t="s">
        <v>1027</v>
      </c>
      <c r="C39" s="151">
        <v>243.51844</v>
      </c>
      <c r="D39" s="151">
        <v>288.09616</v>
      </c>
      <c r="E39" s="151">
        <v>233.96416000000002</v>
      </c>
      <c r="F39" s="151">
        <v>206.21288000000001</v>
      </c>
      <c r="G39" s="151">
        <v>214.74583999999999</v>
      </c>
      <c r="H39" s="151">
        <v>243.62564</v>
      </c>
      <c r="I39" s="151">
        <v>200.54844</v>
      </c>
      <c r="J39" s="151">
        <v>222.68776</v>
      </c>
      <c r="K39" s="151">
        <v>222.88804000000002</v>
      </c>
      <c r="L39" s="151">
        <v>200.22352000000001</v>
      </c>
      <c r="M39" s="151">
        <v>229.67928000000001</v>
      </c>
      <c r="N39" s="151">
        <v>229.67928000000001</v>
      </c>
      <c r="P39" s="2" t="s">
        <v>1027</v>
      </c>
      <c r="Q39" s="151">
        <v>764</v>
      </c>
      <c r="R39" s="151">
        <v>910</v>
      </c>
      <c r="S39" s="151">
        <v>897</v>
      </c>
      <c r="T39" s="151">
        <v>959</v>
      </c>
      <c r="U39" s="151">
        <v>932</v>
      </c>
      <c r="V39" s="151">
        <v>970</v>
      </c>
      <c r="W39" s="151">
        <v>976</v>
      </c>
      <c r="X39" s="151">
        <v>851</v>
      </c>
      <c r="Y39" s="151">
        <v>972</v>
      </c>
      <c r="Z39" s="151">
        <v>840</v>
      </c>
      <c r="AA39" s="151">
        <v>703</v>
      </c>
      <c r="AB39" s="151">
        <v>837</v>
      </c>
      <c r="AD39" s="94"/>
      <c r="AE39" s="14"/>
      <c r="AF39" s="2" t="s">
        <v>1027</v>
      </c>
      <c r="AG39" s="202">
        <f ca="1">SUM(OFFSET($B$23,MATCH(AF39,$B$24:$B$39,0),MATCH(Baseline_End_Month,$B$23:$N$23,0)-(Goal_Setting_Months)-1,1,Goal_Setting_Months))</f>
        <v>666.86184000000003</v>
      </c>
      <c r="AH39" s="37">
        <f t="shared" ca="1" si="3"/>
        <v>5.3598195187229067E-2</v>
      </c>
      <c r="AI39" s="202">
        <f ca="1">SUM(OFFSET($P$23,MATCH(AF39,$P$24:$P$39,0),MATCH(Baseline_End_Month,$P$23:$AB$23,0)-(Goal_Setting_Months)-1,1,Goal_Setting_Months))</f>
        <v>2797</v>
      </c>
      <c r="AJ39" s="205">
        <f t="shared" ca="1" si="4"/>
        <v>2130.13816</v>
      </c>
      <c r="AK39" s="37">
        <f t="shared" ca="1" si="5"/>
        <v>7.1690133102583167E-2</v>
      </c>
      <c r="AL39" s="37">
        <f>Baseline_Component+Untapped_Component</f>
        <v>1</v>
      </c>
      <c r="AM39" s="206">
        <f ca="1">(AH39*Baseline_Component+AK39*Untapped_Component)*Forecast_3_months</f>
        <v>752.45517614586879</v>
      </c>
      <c r="AV39" s="94"/>
    </row>
    <row r="40" spans="2:48" x14ac:dyDescent="0.25">
      <c r="AD40" s="94"/>
      <c r="AE40" s="14"/>
      <c r="AV40" s="94"/>
    </row>
    <row r="41" spans="2:48" x14ac:dyDescent="0.25">
      <c r="AD41" s="94"/>
      <c r="AE41" s="14"/>
      <c r="AV41" s="94"/>
    </row>
    <row r="42" spans="2:48" x14ac:dyDescent="0.25">
      <c r="AD42" s="94"/>
      <c r="AE42" s="14"/>
      <c r="AV42" s="94"/>
    </row>
    <row r="43" spans="2:48" x14ac:dyDescent="0.25">
      <c r="AD43" s="94"/>
      <c r="AE43" s="14"/>
      <c r="AV43" s="94"/>
    </row>
    <row r="44" spans="2:48" x14ac:dyDescent="0.25">
      <c r="AD44" s="94"/>
      <c r="AE44" s="14"/>
      <c r="AV44" s="94"/>
    </row>
    <row r="45" spans="2:48" x14ac:dyDescent="0.25">
      <c r="AD45" s="94"/>
      <c r="AE45" s="14"/>
      <c r="AV45" s="94"/>
    </row>
    <row r="46" spans="2:48" x14ac:dyDescent="0.25">
      <c r="AD46" s="94"/>
      <c r="AE46" s="14"/>
      <c r="AV46" s="94"/>
    </row>
    <row r="47" spans="2:48" x14ac:dyDescent="0.25">
      <c r="AD47" s="94"/>
      <c r="AE47" s="14"/>
      <c r="AV47" s="94"/>
    </row>
    <row r="48" spans="2:48" x14ac:dyDescent="0.25">
      <c r="AD48" s="94"/>
      <c r="AE48" s="14"/>
      <c r="AV48" s="94"/>
    </row>
    <row r="49" spans="30:48" x14ac:dyDescent="0.25">
      <c r="AD49" s="94"/>
      <c r="AE49" s="14"/>
      <c r="AV49" s="94"/>
    </row>
    <row r="50" spans="30:48" x14ac:dyDescent="0.25">
      <c r="AD50" s="94"/>
      <c r="AE50" s="14"/>
      <c r="AV50" s="94"/>
    </row>
    <row r="51" spans="30:48" x14ac:dyDescent="0.25">
      <c r="AD51" s="94"/>
      <c r="AE51" s="14"/>
      <c r="AV51" s="94"/>
    </row>
    <row r="52" spans="30:48" x14ac:dyDescent="0.25">
      <c r="AD52" s="94"/>
      <c r="AE52" s="14"/>
      <c r="AV52" s="94"/>
    </row>
    <row r="53" spans="30:48" x14ac:dyDescent="0.25">
      <c r="AD53" s="94"/>
      <c r="AE53" s="14"/>
      <c r="AV53" s="94"/>
    </row>
    <row r="54" spans="30:48" x14ac:dyDescent="0.25">
      <c r="AD54" s="94"/>
      <c r="AE54" s="14"/>
      <c r="AV54" s="94"/>
    </row>
    <row r="55" spans="30:48" x14ac:dyDescent="0.25">
      <c r="AD55" s="94"/>
      <c r="AE55" s="14"/>
      <c r="AV55" s="94"/>
    </row>
    <row r="56" spans="30:48" x14ac:dyDescent="0.25">
      <c r="AD56" s="94"/>
      <c r="AE56" s="14"/>
      <c r="AV56" s="94"/>
    </row>
    <row r="57" spans="30:48" x14ac:dyDescent="0.25">
      <c r="AD57" s="94"/>
      <c r="AE57" s="14"/>
      <c r="AV57" s="94"/>
    </row>
    <row r="58" spans="30:48" x14ac:dyDescent="0.25">
      <c r="AD58" s="94"/>
      <c r="AE58" s="14"/>
      <c r="AV58" s="94"/>
    </row>
    <row r="59" spans="30:48" x14ac:dyDescent="0.25">
      <c r="AD59" s="94"/>
      <c r="AE59" s="14"/>
      <c r="AV59" s="94"/>
    </row>
    <row r="60" spans="30:48" x14ac:dyDescent="0.25">
      <c r="AD60" s="94"/>
      <c r="AE60" s="14"/>
      <c r="AV60" s="94"/>
    </row>
    <row r="61" spans="30:48" x14ac:dyDescent="0.25">
      <c r="AD61" s="94"/>
      <c r="AV61" s="94"/>
    </row>
    <row r="62" spans="30:48" x14ac:dyDescent="0.25">
      <c r="AD62" s="94"/>
      <c r="AV62" s="94"/>
    </row>
    <row r="63" spans="30:48" x14ac:dyDescent="0.25">
      <c r="AD63" s="94"/>
      <c r="AV63" s="94"/>
    </row>
    <row r="64" spans="30:48" x14ac:dyDescent="0.25">
      <c r="AD64" s="94"/>
      <c r="AV64" s="94"/>
    </row>
    <row r="65" spans="30:48" x14ac:dyDescent="0.25">
      <c r="AD65" s="94"/>
      <c r="AV65" s="94"/>
    </row>
    <row r="66" spans="30:48" x14ac:dyDescent="0.25">
      <c r="AD66" s="94"/>
      <c r="AV66" s="94"/>
    </row>
    <row r="67" spans="30:48" x14ac:dyDescent="0.25">
      <c r="AD67" s="94"/>
      <c r="AV67" s="94"/>
    </row>
    <row r="68" spans="30:48" x14ac:dyDescent="0.25">
      <c r="AD68" s="94"/>
      <c r="AV68" s="94"/>
    </row>
    <row r="69" spans="30:48" x14ac:dyDescent="0.25">
      <c r="AD69" s="94"/>
      <c r="AV69" s="94"/>
    </row>
    <row r="70" spans="30:48" x14ac:dyDescent="0.25">
      <c r="AD70" s="94"/>
      <c r="AV70" s="94"/>
    </row>
    <row r="71" spans="30:48" x14ac:dyDescent="0.25">
      <c r="AD71" s="94"/>
      <c r="AV71" s="94"/>
    </row>
    <row r="72" spans="30:48" x14ac:dyDescent="0.25">
      <c r="AD72" s="94"/>
      <c r="AV72" s="94"/>
    </row>
    <row r="73" spans="30:48" x14ac:dyDescent="0.25">
      <c r="AD73" s="94"/>
      <c r="AV73" s="94"/>
    </row>
    <row r="74" spans="30:48" x14ac:dyDescent="0.25">
      <c r="AD74" s="94"/>
      <c r="AV74" s="94"/>
    </row>
    <row r="75" spans="30:48" x14ac:dyDescent="0.25">
      <c r="AD75" s="94"/>
      <c r="AV75" s="94"/>
    </row>
    <row r="76" spans="30:48" x14ac:dyDescent="0.25">
      <c r="AD76" s="94"/>
      <c r="AV76" s="94"/>
    </row>
    <row r="77" spans="30:48" x14ac:dyDescent="0.25">
      <c r="AD77" s="94"/>
      <c r="AV77" s="94"/>
    </row>
    <row r="78" spans="30:48" x14ac:dyDescent="0.25">
      <c r="AD78" s="94"/>
      <c r="AV78" s="94"/>
    </row>
    <row r="79" spans="30:48" x14ac:dyDescent="0.25">
      <c r="AD79" s="94"/>
      <c r="AV79" s="94"/>
    </row>
    <row r="80" spans="30:48" x14ac:dyDescent="0.25">
      <c r="AD80" s="94"/>
      <c r="AV80" s="94"/>
    </row>
    <row r="81" spans="30:48" x14ac:dyDescent="0.25">
      <c r="AD81" s="94"/>
      <c r="AV81" s="94"/>
    </row>
    <row r="82" spans="30:48" x14ac:dyDescent="0.25">
      <c r="AD82" s="94"/>
      <c r="AV82" s="94"/>
    </row>
    <row r="83" spans="30:48" x14ac:dyDescent="0.25">
      <c r="AD83" s="94"/>
      <c r="AV83" s="94"/>
    </row>
    <row r="84" spans="30:48" x14ac:dyDescent="0.25">
      <c r="AD84" s="94"/>
      <c r="AV84" s="94"/>
    </row>
    <row r="85" spans="30:48" x14ac:dyDescent="0.25">
      <c r="AD85" s="94"/>
    </row>
    <row r="86" spans="30:48" x14ac:dyDescent="0.25">
      <c r="AD86" s="94"/>
    </row>
    <row r="87" spans="30:48" x14ac:dyDescent="0.25">
      <c r="AD87" s="94"/>
    </row>
    <row r="88" spans="30:48" x14ac:dyDescent="0.25">
      <c r="AD88" s="94"/>
    </row>
    <row r="89" spans="30:48" x14ac:dyDescent="0.25">
      <c r="AD89" s="94"/>
    </row>
    <row r="90" spans="30:48" x14ac:dyDescent="0.25">
      <c r="AD90" s="94"/>
    </row>
    <row r="91" spans="30:48" x14ac:dyDescent="0.25">
      <c r="AD91" s="94"/>
    </row>
    <row r="92" spans="30:48" x14ac:dyDescent="0.25">
      <c r="AD92" s="94"/>
    </row>
    <row r="93" spans="30:48" x14ac:dyDescent="0.25">
      <c r="AD93" s="94"/>
    </row>
    <row r="94" spans="30:48" x14ac:dyDescent="0.25">
      <c r="AD94" s="94"/>
    </row>
    <row r="95" spans="30:48" x14ac:dyDescent="0.25">
      <c r="AD95" s="94"/>
    </row>
    <row r="96" spans="30:48" x14ac:dyDescent="0.25">
      <c r="AD96" s="94"/>
    </row>
    <row r="97" spans="30:30" x14ac:dyDescent="0.25">
      <c r="AD97" s="94"/>
    </row>
    <row r="98" spans="30:30" x14ac:dyDescent="0.25">
      <c r="AD98" s="94"/>
    </row>
    <row r="99" spans="30:30" x14ac:dyDescent="0.25">
      <c r="AD99" s="94"/>
    </row>
    <row r="100" spans="30:30" x14ac:dyDescent="0.25">
      <c r="AD100" s="94"/>
    </row>
    <row r="101" spans="30:30" x14ac:dyDescent="0.25">
      <c r="AD101" s="94"/>
    </row>
    <row r="102" spans="30:30" x14ac:dyDescent="0.25">
      <c r="AD102" s="94"/>
    </row>
    <row r="103" spans="30:30" x14ac:dyDescent="0.25">
      <c r="AD103" s="94"/>
    </row>
    <row r="104" spans="30:30" x14ac:dyDescent="0.25">
      <c r="AD104" s="94"/>
    </row>
    <row r="105" spans="30:30" x14ac:dyDescent="0.25">
      <c r="AD105" s="94"/>
    </row>
    <row r="106" spans="30:30" x14ac:dyDescent="0.25">
      <c r="AD106" s="94"/>
    </row>
    <row r="107" spans="30:30" x14ac:dyDescent="0.25">
      <c r="AD107" s="94"/>
    </row>
    <row r="108" spans="30:30" x14ac:dyDescent="0.25">
      <c r="AD108" s="94"/>
    </row>
    <row r="109" spans="30:30" x14ac:dyDescent="0.25">
      <c r="AD109" s="94"/>
    </row>
    <row r="110" spans="30:30" x14ac:dyDescent="0.25">
      <c r="AD110" s="94"/>
    </row>
    <row r="111" spans="30:30" x14ac:dyDescent="0.25">
      <c r="AD111" s="94"/>
    </row>
    <row r="112" spans="30:30" x14ac:dyDescent="0.25">
      <c r="AD112" s="94"/>
    </row>
  </sheetData>
  <dataValidations count="2">
    <dataValidation type="list" allowBlank="1" showInputMessage="1" showErrorMessage="1" sqref="AG8">
      <formula1>Base_End_Validation</formula1>
    </dataValidation>
    <dataValidation type="list" allowBlank="1" showInputMessage="1" showErrorMessage="1" sqref="AG7">
      <formula1>$AH$2:$AH$3</formula1>
    </dataValidation>
  </dataValidations>
  <hyperlinks>
    <hyperlink ref="G4" location="'5.2 Exercise-2'!AO1" display="(Structure for Reference)"/>
    <hyperlink ref="AF1" location="'5.2 Exercise-2'!A1" display="(Back to Exercise)"/>
    <hyperlink ref="AG1" location="'5.2 Exercise-2'!BH1" display="(Solution)"/>
  </hyperlinks>
  <pageMargins left="0.7" right="0.7" top="0.75" bottom="0.75" header="0.3" footer="0.3"/>
  <pageSetup paperSize="9" orientation="portrait" horizontalDpi="4294967294"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2060"/>
  </sheetPr>
  <dimension ref="B1:AA1016"/>
  <sheetViews>
    <sheetView showGridLines="0" topLeftCell="P1" zoomScale="80" zoomScaleNormal="80" workbookViewId="0">
      <selection activeCell="S5" sqref="S5"/>
    </sheetView>
  </sheetViews>
  <sheetFormatPr defaultRowHeight="15" x14ac:dyDescent="0.25"/>
  <cols>
    <col min="2" max="2" width="21.28515625" customWidth="1"/>
    <col min="4" max="4" width="21.85546875" customWidth="1"/>
    <col min="5" max="5" width="23.85546875" bestFit="1" customWidth="1"/>
    <col min="6" max="6" width="31.7109375" bestFit="1" customWidth="1"/>
    <col min="7" max="7" width="24.7109375" bestFit="1" customWidth="1"/>
    <col min="8" max="8" width="43.7109375" bestFit="1" customWidth="1"/>
    <col min="13" max="13" width="36.7109375" customWidth="1"/>
    <col min="14" max="14" width="22.28515625" bestFit="1" customWidth="1"/>
    <col min="15" max="15" width="23.7109375" bestFit="1" customWidth="1"/>
    <col min="16" max="16" width="21.42578125" bestFit="1" customWidth="1"/>
    <col min="17" max="17" width="18.7109375" bestFit="1" customWidth="1"/>
    <col min="18" max="18" width="35.140625" bestFit="1" customWidth="1"/>
    <col min="19" max="19" width="15.140625" bestFit="1" customWidth="1"/>
    <col min="20" max="20" width="22.28515625" bestFit="1" customWidth="1"/>
    <col min="21" max="21" width="7.7109375" bestFit="1" customWidth="1"/>
    <col min="22" max="22" width="19.5703125" bestFit="1" customWidth="1"/>
  </cols>
  <sheetData>
    <row r="1" spans="2:27" x14ac:dyDescent="0.25">
      <c r="K1" s="94"/>
      <c r="AA1" s="94"/>
    </row>
    <row r="2" spans="2:27" ht="15.75" x14ac:dyDescent="0.25">
      <c r="K2" s="94"/>
      <c r="L2" s="14"/>
      <c r="M2" s="92" t="s">
        <v>354</v>
      </c>
      <c r="N2" s="92" t="s">
        <v>1028</v>
      </c>
      <c r="AA2" s="94"/>
    </row>
    <row r="3" spans="2:27" x14ac:dyDescent="0.25">
      <c r="K3" s="94"/>
      <c r="L3" s="14"/>
      <c r="AA3" s="94"/>
    </row>
    <row r="4" spans="2:27" ht="22.5" x14ac:dyDescent="0.25">
      <c r="B4" s="15" t="s">
        <v>1029</v>
      </c>
      <c r="E4" s="92" t="s">
        <v>611</v>
      </c>
      <c r="K4" s="94"/>
      <c r="P4" s="207" t="s">
        <v>1030</v>
      </c>
      <c r="Q4" s="208" t="s">
        <v>1031</v>
      </c>
      <c r="R4" s="208" t="s">
        <v>1032</v>
      </c>
      <c r="S4" s="209" t="s">
        <v>1033</v>
      </c>
      <c r="AA4" s="94"/>
    </row>
    <row r="5" spans="2:27" x14ac:dyDescent="0.25">
      <c r="B5" s="190" t="s">
        <v>1034</v>
      </c>
      <c r="K5" s="94"/>
      <c r="P5" s="210">
        <v>2007</v>
      </c>
      <c r="Q5" s="181">
        <f>SUMIFS($P$18:$P$1015,$T$18:$T$1015,P5)</f>
        <v>965</v>
      </c>
      <c r="R5" s="181">
        <f>SUMIFS($R$18:$R$1015,$T$18:$T$1015,P5)</f>
        <v>387</v>
      </c>
      <c r="S5" s="211">
        <f>SUMIFS($Q$18:$Q$1015,$T$18:$T$1015,P5)/COUNTIFS($T$18:$T$1015,P5)</f>
        <v>0.44680851063829785</v>
      </c>
      <c r="T5" s="210">
        <v>2007</v>
      </c>
      <c r="U5" s="281">
        <v>0.44680851063829785</v>
      </c>
      <c r="AA5" s="94"/>
    </row>
    <row r="6" spans="2:27" x14ac:dyDescent="0.25">
      <c r="B6" s="193" t="s">
        <v>983</v>
      </c>
      <c r="K6" s="94"/>
      <c r="P6" s="210">
        <v>2008</v>
      </c>
      <c r="Q6" s="226">
        <f t="shared" ref="Q6:Q13" si="0">SUMIFS($P$18:$P$1015,$T$18:$T$1015,P6)</f>
        <v>1245</v>
      </c>
      <c r="R6" s="226">
        <f t="shared" ref="R6:R13" si="1">SUMIFS($R$18:$R$1015,$T$18:$T$1015,P6)</f>
        <v>606</v>
      </c>
      <c r="S6" s="211">
        <f t="shared" ref="S6:U13" si="2">SUMIFS($Q$18:$Q$1015,$T$18:$T$1015,P6)/COUNTIFS($T$18:$T$1015,P6)</f>
        <v>0.43650793650793651</v>
      </c>
      <c r="T6" s="210">
        <v>2008</v>
      </c>
      <c r="U6" s="281">
        <v>0.43650793650793651</v>
      </c>
      <c r="AA6" s="94"/>
    </row>
    <row r="7" spans="2:27" x14ac:dyDescent="0.25">
      <c r="B7" t="s">
        <v>1035</v>
      </c>
      <c r="K7" s="94"/>
      <c r="P7" s="210">
        <v>2009</v>
      </c>
      <c r="Q7" s="226">
        <f t="shared" si="0"/>
        <v>897</v>
      </c>
      <c r="R7" s="226">
        <f t="shared" si="1"/>
        <v>328</v>
      </c>
      <c r="S7" s="211">
        <f t="shared" si="2"/>
        <v>0.28048780487804881</v>
      </c>
      <c r="T7" s="210">
        <v>2009</v>
      </c>
      <c r="U7" s="281">
        <v>0.28048780487804881</v>
      </c>
      <c r="AA7" s="94"/>
    </row>
    <row r="8" spans="2:27" x14ac:dyDescent="0.25">
      <c r="B8" t="s">
        <v>1036</v>
      </c>
      <c r="K8" s="94"/>
      <c r="M8" s="212" t="s">
        <v>1037</v>
      </c>
      <c r="N8" s="213">
        <v>20</v>
      </c>
      <c r="P8" s="210">
        <v>2010</v>
      </c>
      <c r="Q8" s="226">
        <f t="shared" si="0"/>
        <v>813</v>
      </c>
      <c r="R8" s="226">
        <f t="shared" si="1"/>
        <v>490</v>
      </c>
      <c r="S8" s="211">
        <f t="shared" si="2"/>
        <v>0.30769230769230771</v>
      </c>
      <c r="T8" s="210">
        <v>2010</v>
      </c>
      <c r="U8" s="281">
        <v>0.30769230769230771</v>
      </c>
      <c r="AA8" s="94"/>
    </row>
    <row r="9" spans="2:27" x14ac:dyDescent="0.25">
      <c r="B9" t="s">
        <v>1038</v>
      </c>
      <c r="K9" s="94"/>
      <c r="M9" s="214" t="s">
        <v>1039</v>
      </c>
      <c r="N9" s="215">
        <v>70</v>
      </c>
      <c r="P9" s="210">
        <v>2011</v>
      </c>
      <c r="Q9" s="226">
        <f t="shared" si="0"/>
        <v>562</v>
      </c>
      <c r="R9" s="226">
        <f t="shared" si="1"/>
        <v>319</v>
      </c>
      <c r="S9" s="211">
        <f t="shared" si="2"/>
        <v>0.24324324324324326</v>
      </c>
      <c r="T9" s="210">
        <v>2011</v>
      </c>
      <c r="U9" s="281">
        <v>0.24324324324324326</v>
      </c>
      <c r="AA9" s="94"/>
    </row>
    <row r="10" spans="2:27" x14ac:dyDescent="0.25">
      <c r="B10" t="s">
        <v>1040</v>
      </c>
      <c r="K10" s="94"/>
      <c r="P10" s="210">
        <v>2012</v>
      </c>
      <c r="Q10" s="226">
        <f t="shared" si="0"/>
        <v>496</v>
      </c>
      <c r="R10" s="226">
        <f t="shared" si="1"/>
        <v>262</v>
      </c>
      <c r="S10" s="211">
        <f t="shared" si="2"/>
        <v>0.27192982456140352</v>
      </c>
      <c r="T10" s="210">
        <v>2012</v>
      </c>
      <c r="U10" s="281">
        <v>0.27192982456140352</v>
      </c>
      <c r="AA10" s="94"/>
    </row>
    <row r="11" spans="2:27" x14ac:dyDescent="0.25">
      <c r="B11" t="s">
        <v>1041</v>
      </c>
      <c r="K11" s="94"/>
      <c r="M11" s="216" t="s">
        <v>1042</v>
      </c>
      <c r="N11" s="213">
        <v>2</v>
      </c>
      <c r="P11" s="210">
        <v>2013</v>
      </c>
      <c r="Q11" s="226">
        <f t="shared" si="0"/>
        <v>881</v>
      </c>
      <c r="R11" s="226">
        <f t="shared" si="1"/>
        <v>314</v>
      </c>
      <c r="S11" s="211">
        <f t="shared" si="2"/>
        <v>0.28037383177570091</v>
      </c>
      <c r="T11" s="210">
        <v>2013</v>
      </c>
      <c r="U11" s="281">
        <v>0.28037383177570091</v>
      </c>
      <c r="AA11" s="94"/>
    </row>
    <row r="12" spans="2:27" x14ac:dyDescent="0.25">
      <c r="K12" s="94"/>
      <c r="P12" s="210">
        <v>2014</v>
      </c>
      <c r="Q12" s="226">
        <f t="shared" si="0"/>
        <v>793</v>
      </c>
      <c r="R12" s="226">
        <f t="shared" si="1"/>
        <v>183</v>
      </c>
      <c r="S12" s="211">
        <f t="shared" si="2"/>
        <v>0.20370370370370369</v>
      </c>
      <c r="T12" s="210">
        <v>2014</v>
      </c>
      <c r="U12" s="281">
        <v>0.20370370370370369</v>
      </c>
      <c r="AA12" s="94"/>
    </row>
    <row r="13" spans="2:27" x14ac:dyDescent="0.25">
      <c r="B13" t="s">
        <v>995</v>
      </c>
      <c r="K13" s="94"/>
      <c r="P13" s="217">
        <v>2015</v>
      </c>
      <c r="Q13" s="226">
        <f t="shared" si="0"/>
        <v>206</v>
      </c>
      <c r="R13" s="226">
        <f t="shared" si="1"/>
        <v>132</v>
      </c>
      <c r="S13" s="211">
        <f t="shared" si="2"/>
        <v>0.23076923076923078</v>
      </c>
      <c r="T13" s="217">
        <v>2015</v>
      </c>
      <c r="U13" s="281">
        <v>0.23076923076923078</v>
      </c>
      <c r="AA13" s="94"/>
    </row>
    <row r="14" spans="2:27" x14ac:dyDescent="0.25">
      <c r="B14" t="s">
        <v>1043</v>
      </c>
      <c r="K14" s="94"/>
      <c r="AA14" s="94"/>
    </row>
    <row r="15" spans="2:27" x14ac:dyDescent="0.25">
      <c r="B15" t="s">
        <v>1044</v>
      </c>
      <c r="K15" s="94"/>
      <c r="AA15" s="94"/>
    </row>
    <row r="16" spans="2:27" x14ac:dyDescent="0.25">
      <c r="K16" s="94"/>
      <c r="AA16" s="94"/>
    </row>
    <row r="17" spans="2:27" x14ac:dyDescent="0.25">
      <c r="B17" s="193" t="s">
        <v>1014</v>
      </c>
      <c r="K17" s="94"/>
      <c r="M17" s="218" t="s">
        <v>1045</v>
      </c>
      <c r="N17" s="219" t="s">
        <v>1046</v>
      </c>
      <c r="O17" s="218" t="s">
        <v>1047</v>
      </c>
      <c r="P17" s="218" t="s">
        <v>1031</v>
      </c>
      <c r="Q17" s="218" t="s">
        <v>1048</v>
      </c>
      <c r="R17" s="218" t="s">
        <v>1032</v>
      </c>
      <c r="S17" s="218" t="s">
        <v>1049</v>
      </c>
      <c r="T17" s="220" t="s">
        <v>1030</v>
      </c>
      <c r="U17" s="218" t="s">
        <v>1050</v>
      </c>
      <c r="V17" s="218" t="s">
        <v>1051</v>
      </c>
      <c r="AA17" s="94"/>
    </row>
    <row r="18" spans="2:27" x14ac:dyDescent="0.25">
      <c r="B18" s="218" t="s">
        <v>1045</v>
      </c>
      <c r="C18" s="219" t="s">
        <v>1046</v>
      </c>
      <c r="D18" s="218" t="s">
        <v>1047</v>
      </c>
      <c r="E18" s="218" t="s">
        <v>1031</v>
      </c>
      <c r="F18" s="218" t="s">
        <v>1048</v>
      </c>
      <c r="G18" s="218" t="s">
        <v>1032</v>
      </c>
      <c r="H18" s="218" t="s">
        <v>1049</v>
      </c>
      <c r="K18" s="94"/>
      <c r="M18" s="2" t="s">
        <v>1052</v>
      </c>
      <c r="N18" s="202">
        <v>79</v>
      </c>
      <c r="O18" s="221">
        <v>41008</v>
      </c>
      <c r="P18" s="26">
        <v>1</v>
      </c>
      <c r="Q18" s="24" t="s">
        <v>1053</v>
      </c>
      <c r="R18" s="24" t="s">
        <v>1053</v>
      </c>
      <c r="S18" s="26">
        <v>2</v>
      </c>
      <c r="T18" s="206">
        <f>YEAR(O18)</f>
        <v>2012</v>
      </c>
      <c r="U18" s="24" t="str">
        <f>IF(S18&gt;2,"1","0")</f>
        <v>0</v>
      </c>
      <c r="V18" s="24" t="str">
        <f>IF(AND(Forecast_6_months&lt;N18,Goal_Setting_Months&gt;N18,U18="1",P18&gt;Baseline_Component),"1","0")</f>
        <v>0</v>
      </c>
      <c r="AA18" s="94"/>
    </row>
    <row r="19" spans="2:27" x14ac:dyDescent="0.25">
      <c r="B19" s="2" t="s">
        <v>1052</v>
      </c>
      <c r="C19" s="202">
        <v>79</v>
      </c>
      <c r="D19" s="221">
        <v>41008</v>
      </c>
      <c r="E19" s="26">
        <v>1</v>
      </c>
      <c r="F19" s="24" t="s">
        <v>1053</v>
      </c>
      <c r="G19" s="24" t="s">
        <v>1053</v>
      </c>
      <c r="H19" s="26">
        <v>2</v>
      </c>
      <c r="K19" s="94"/>
      <c r="M19" s="2" t="s">
        <v>1054</v>
      </c>
      <c r="N19" s="202">
        <v>62</v>
      </c>
      <c r="O19" s="221">
        <v>39936</v>
      </c>
      <c r="P19" s="26">
        <v>5</v>
      </c>
      <c r="Q19" s="26">
        <v>1</v>
      </c>
      <c r="R19" s="26">
        <v>1</v>
      </c>
      <c r="S19" s="26">
        <v>5</v>
      </c>
      <c r="T19" s="206">
        <f t="shared" ref="T19:T82" si="3">YEAR(O19)</f>
        <v>2009</v>
      </c>
      <c r="U19" s="24" t="str">
        <f t="shared" ref="U19:U82" si="4">IF(S19&gt;2,"1","0")</f>
        <v>1</v>
      </c>
      <c r="V19" s="24" t="str">
        <f>IF(AND(Forecast_6_months&lt;N19,Goal_Setting_Months&gt;N19,U19="1",P19&gt;Baseline_Component),"1","0")</f>
        <v>1</v>
      </c>
      <c r="AA19" s="94"/>
    </row>
    <row r="20" spans="2:27" x14ac:dyDescent="0.25">
      <c r="B20" s="2" t="s">
        <v>1054</v>
      </c>
      <c r="C20" s="202">
        <v>62</v>
      </c>
      <c r="D20" s="221">
        <v>39936</v>
      </c>
      <c r="E20" s="26">
        <v>5</v>
      </c>
      <c r="F20" s="26">
        <v>1</v>
      </c>
      <c r="G20" s="26">
        <v>1</v>
      </c>
      <c r="H20" s="26">
        <v>5</v>
      </c>
      <c r="K20" s="94"/>
      <c r="M20" s="2" t="s">
        <v>1055</v>
      </c>
      <c r="N20" s="202">
        <v>80</v>
      </c>
      <c r="O20" s="221">
        <v>40347</v>
      </c>
      <c r="P20" s="26">
        <v>1</v>
      </c>
      <c r="Q20" s="24" t="s">
        <v>1053</v>
      </c>
      <c r="R20" s="24" t="s">
        <v>1053</v>
      </c>
      <c r="S20" s="26">
        <v>3</v>
      </c>
      <c r="T20" s="206">
        <f t="shared" si="3"/>
        <v>2010</v>
      </c>
      <c r="U20" s="24" t="str">
        <f t="shared" si="4"/>
        <v>1</v>
      </c>
      <c r="V20" s="24" t="str">
        <f>IF(AND(Forecast_6_months&lt;N20,Goal_Setting_Months&gt;N20,U20="1",P20&gt;Baseline_Component),"1","0")</f>
        <v>0</v>
      </c>
      <c r="AA20" s="94"/>
    </row>
    <row r="21" spans="2:27" x14ac:dyDescent="0.25">
      <c r="B21" s="2" t="s">
        <v>1055</v>
      </c>
      <c r="C21" s="202">
        <v>80</v>
      </c>
      <c r="D21" s="221">
        <v>40347</v>
      </c>
      <c r="E21" s="26">
        <v>1</v>
      </c>
      <c r="F21" s="24" t="s">
        <v>1053</v>
      </c>
      <c r="G21" s="24" t="s">
        <v>1053</v>
      </c>
      <c r="H21" s="26">
        <v>3</v>
      </c>
      <c r="K21" s="94"/>
      <c r="M21" s="2" t="s">
        <v>1056</v>
      </c>
      <c r="N21" s="202">
        <v>70</v>
      </c>
      <c r="O21" s="221">
        <v>39874</v>
      </c>
      <c r="P21" s="26">
        <v>1</v>
      </c>
      <c r="Q21" s="26">
        <v>1</v>
      </c>
      <c r="R21" s="26">
        <v>7</v>
      </c>
      <c r="S21" s="26">
        <v>2</v>
      </c>
      <c r="T21" s="206">
        <f t="shared" si="3"/>
        <v>2009</v>
      </c>
      <c r="U21" s="24" t="str">
        <f t="shared" si="4"/>
        <v>0</v>
      </c>
      <c r="V21" s="24" t="str">
        <f>IF(AND(Forecast_6_months&lt;N21,Goal_Setting_Months&gt;N21,U21="1",P21&gt;Baseline_Component),"1","0")</f>
        <v>0</v>
      </c>
      <c r="AA21" s="94"/>
    </row>
    <row r="22" spans="2:27" x14ac:dyDescent="0.25">
      <c r="B22" s="2" t="s">
        <v>1056</v>
      </c>
      <c r="C22" s="202">
        <v>70</v>
      </c>
      <c r="D22" s="221">
        <v>39874</v>
      </c>
      <c r="E22" s="26">
        <v>1</v>
      </c>
      <c r="F22" s="26">
        <v>1</v>
      </c>
      <c r="G22" s="26">
        <v>7</v>
      </c>
      <c r="H22" s="26">
        <v>2</v>
      </c>
      <c r="K22" s="94"/>
      <c r="M22" s="2" t="s">
        <v>1057</v>
      </c>
      <c r="N22" s="202">
        <v>73</v>
      </c>
      <c r="O22" s="221">
        <v>39917</v>
      </c>
      <c r="P22" s="26">
        <v>1</v>
      </c>
      <c r="Q22" s="24" t="s">
        <v>1053</v>
      </c>
      <c r="R22" s="24" t="s">
        <v>1053</v>
      </c>
      <c r="S22" s="26">
        <v>4</v>
      </c>
      <c r="T22" s="206">
        <f t="shared" si="3"/>
        <v>2009</v>
      </c>
      <c r="U22" s="24" t="str">
        <f t="shared" si="4"/>
        <v>1</v>
      </c>
      <c r="V22" s="24" t="str">
        <f>IF(AND(Forecast_6_months&lt;N22,Goal_Setting_Months&gt;N22,U22="1",P22&gt;Baseline_Component),"1","0")</f>
        <v>0</v>
      </c>
      <c r="AA22" s="94"/>
    </row>
    <row r="23" spans="2:27" x14ac:dyDescent="0.25">
      <c r="B23" s="2" t="s">
        <v>1057</v>
      </c>
      <c r="C23" s="202">
        <v>73</v>
      </c>
      <c r="D23" s="221">
        <v>39917</v>
      </c>
      <c r="E23" s="26">
        <v>1</v>
      </c>
      <c r="F23" s="24" t="s">
        <v>1053</v>
      </c>
      <c r="G23" s="24" t="s">
        <v>1053</v>
      </c>
      <c r="H23" s="26">
        <v>4</v>
      </c>
      <c r="K23" s="94"/>
      <c r="M23" s="2" t="s">
        <v>1058</v>
      </c>
      <c r="N23" s="202">
        <v>65</v>
      </c>
      <c r="O23" s="221">
        <v>41523</v>
      </c>
      <c r="P23" s="26">
        <v>3</v>
      </c>
      <c r="Q23" s="26">
        <v>1</v>
      </c>
      <c r="R23" s="26">
        <v>81</v>
      </c>
      <c r="S23" s="26">
        <v>5</v>
      </c>
      <c r="T23" s="206">
        <f t="shared" si="3"/>
        <v>2013</v>
      </c>
      <c r="U23" s="24" t="str">
        <f t="shared" si="4"/>
        <v>1</v>
      </c>
      <c r="V23" s="24" t="str">
        <f>IF(AND(Forecast_6_months&lt;N23,Goal_Setting_Months&gt;N23,U23="1",P23&gt;Baseline_Component),"1","0")</f>
        <v>1</v>
      </c>
      <c r="AA23" s="94"/>
    </row>
    <row r="24" spans="2:27" x14ac:dyDescent="0.25">
      <c r="B24" s="2" t="s">
        <v>1058</v>
      </c>
      <c r="C24" s="202">
        <v>65</v>
      </c>
      <c r="D24" s="221">
        <v>41523</v>
      </c>
      <c r="E24" s="26">
        <v>3</v>
      </c>
      <c r="F24" s="26">
        <v>1</v>
      </c>
      <c r="G24" s="26">
        <v>81</v>
      </c>
      <c r="H24" s="26">
        <v>5</v>
      </c>
      <c r="K24" s="94"/>
      <c r="M24" s="2" t="s">
        <v>1059</v>
      </c>
      <c r="N24" s="202">
        <v>80</v>
      </c>
      <c r="O24" s="221">
        <v>39469</v>
      </c>
      <c r="P24" s="26">
        <v>109</v>
      </c>
      <c r="Q24" s="26">
        <v>1</v>
      </c>
      <c r="R24" s="26">
        <v>3</v>
      </c>
      <c r="S24" s="26">
        <v>5</v>
      </c>
      <c r="T24" s="206">
        <f t="shared" si="3"/>
        <v>2008</v>
      </c>
      <c r="U24" s="24" t="str">
        <f t="shared" si="4"/>
        <v>1</v>
      </c>
      <c r="V24" s="24" t="str">
        <f>IF(AND(Forecast_6_months&lt;N24,Goal_Setting_Months&gt;N24,U24="1",P24&gt;Baseline_Component),"1","0")</f>
        <v>0</v>
      </c>
      <c r="AA24" s="94"/>
    </row>
    <row r="25" spans="2:27" x14ac:dyDescent="0.25">
      <c r="B25" s="2" t="s">
        <v>1059</v>
      </c>
      <c r="C25" s="202">
        <v>80</v>
      </c>
      <c r="D25" s="221">
        <v>39469</v>
      </c>
      <c r="E25" s="26">
        <v>109</v>
      </c>
      <c r="F25" s="26">
        <v>1</v>
      </c>
      <c r="G25" s="26">
        <v>3</v>
      </c>
      <c r="H25" s="26">
        <v>5</v>
      </c>
      <c r="K25" s="94"/>
      <c r="M25" s="2" t="s">
        <v>1060</v>
      </c>
      <c r="N25" s="202">
        <v>63</v>
      </c>
      <c r="O25" s="221">
        <v>39994</v>
      </c>
      <c r="P25" s="26">
        <v>1</v>
      </c>
      <c r="Q25" s="26">
        <v>1</v>
      </c>
      <c r="R25" s="26">
        <v>19</v>
      </c>
      <c r="S25" s="26">
        <v>5</v>
      </c>
      <c r="T25" s="206">
        <f t="shared" si="3"/>
        <v>2009</v>
      </c>
      <c r="U25" s="24" t="str">
        <f t="shared" si="4"/>
        <v>1</v>
      </c>
      <c r="V25" s="24" t="str">
        <f>IF(AND(Forecast_6_months&lt;N25,Goal_Setting_Months&gt;N25,U25="1",P25&gt;Baseline_Component),"1","0")</f>
        <v>0</v>
      </c>
      <c r="AA25" s="94"/>
    </row>
    <row r="26" spans="2:27" x14ac:dyDescent="0.25">
      <c r="B26" s="2" t="s">
        <v>1060</v>
      </c>
      <c r="C26" s="202">
        <v>63</v>
      </c>
      <c r="D26" s="221">
        <v>39994</v>
      </c>
      <c r="E26" s="26">
        <v>1</v>
      </c>
      <c r="F26" s="26">
        <v>1</v>
      </c>
      <c r="G26" s="26">
        <v>19</v>
      </c>
      <c r="H26" s="26">
        <v>5</v>
      </c>
      <c r="K26" s="94"/>
      <c r="M26" s="2" t="s">
        <v>1061</v>
      </c>
      <c r="N26" s="202">
        <v>74</v>
      </c>
      <c r="O26" s="221">
        <v>41926</v>
      </c>
      <c r="P26" s="26">
        <v>1</v>
      </c>
      <c r="Q26" s="24" t="s">
        <v>1053</v>
      </c>
      <c r="R26" s="24" t="s">
        <v>1053</v>
      </c>
      <c r="S26" s="26">
        <v>4</v>
      </c>
      <c r="T26" s="206">
        <f t="shared" si="3"/>
        <v>2014</v>
      </c>
      <c r="U26" s="24" t="str">
        <f t="shared" si="4"/>
        <v>1</v>
      </c>
      <c r="V26" s="24" t="str">
        <f>IF(AND(Forecast_6_months&lt;N26,Goal_Setting_Months&gt;N26,U26="1",P26&gt;Baseline_Component),"1","0")</f>
        <v>0</v>
      </c>
      <c r="AA26" s="94"/>
    </row>
    <row r="27" spans="2:27" x14ac:dyDescent="0.25">
      <c r="B27" s="2" t="s">
        <v>1061</v>
      </c>
      <c r="C27" s="202">
        <v>74</v>
      </c>
      <c r="D27" s="221">
        <v>41926</v>
      </c>
      <c r="E27" s="26">
        <v>1</v>
      </c>
      <c r="F27" s="24" t="s">
        <v>1053</v>
      </c>
      <c r="G27" s="24" t="s">
        <v>1053</v>
      </c>
      <c r="H27" s="26">
        <v>4</v>
      </c>
      <c r="K27" s="94"/>
      <c r="M27" s="2" t="s">
        <v>1062</v>
      </c>
      <c r="N27" s="202">
        <v>79</v>
      </c>
      <c r="O27" s="221">
        <v>40619</v>
      </c>
      <c r="P27" s="26">
        <v>1</v>
      </c>
      <c r="Q27" s="24" t="s">
        <v>1053</v>
      </c>
      <c r="R27" s="24" t="s">
        <v>1053</v>
      </c>
      <c r="S27" s="26">
        <v>2</v>
      </c>
      <c r="T27" s="206">
        <f t="shared" si="3"/>
        <v>2011</v>
      </c>
      <c r="U27" s="24" t="str">
        <f t="shared" si="4"/>
        <v>0</v>
      </c>
      <c r="V27" s="24" t="str">
        <f>IF(AND(Forecast_6_months&lt;N27,Goal_Setting_Months&gt;N27,U27="1",P27&gt;Baseline_Component),"1","0")</f>
        <v>0</v>
      </c>
      <c r="AA27" s="94"/>
    </row>
    <row r="28" spans="2:27" x14ac:dyDescent="0.25">
      <c r="B28" s="2" t="s">
        <v>1062</v>
      </c>
      <c r="C28" s="202">
        <v>79</v>
      </c>
      <c r="D28" s="221">
        <v>40619</v>
      </c>
      <c r="E28" s="26">
        <v>1</v>
      </c>
      <c r="F28" s="24" t="s">
        <v>1053</v>
      </c>
      <c r="G28" s="24" t="s">
        <v>1053</v>
      </c>
      <c r="H28" s="26">
        <v>2</v>
      </c>
      <c r="K28" s="94"/>
      <c r="M28" s="2" t="s">
        <v>1063</v>
      </c>
      <c r="N28" s="202">
        <v>57</v>
      </c>
      <c r="O28" s="221">
        <v>40196</v>
      </c>
      <c r="P28" s="26">
        <v>1</v>
      </c>
      <c r="Q28" s="26">
        <v>1</v>
      </c>
      <c r="R28" s="26">
        <v>15</v>
      </c>
      <c r="S28" s="26">
        <v>5</v>
      </c>
      <c r="T28" s="206">
        <f t="shared" si="3"/>
        <v>2010</v>
      </c>
      <c r="U28" s="24" t="str">
        <f t="shared" si="4"/>
        <v>1</v>
      </c>
      <c r="V28" s="24" t="str">
        <f>IF(AND(Forecast_6_months&lt;N28,Goal_Setting_Months&gt;N28,U28="1",P28&gt;Baseline_Component),"1","0")</f>
        <v>0</v>
      </c>
      <c r="AA28" s="94"/>
    </row>
    <row r="29" spans="2:27" x14ac:dyDescent="0.25">
      <c r="B29" s="2" t="s">
        <v>1063</v>
      </c>
      <c r="C29" s="202">
        <v>57</v>
      </c>
      <c r="D29" s="221">
        <v>40196</v>
      </c>
      <c r="E29" s="26">
        <v>1</v>
      </c>
      <c r="F29" s="26">
        <v>1</v>
      </c>
      <c r="G29" s="26">
        <v>15</v>
      </c>
      <c r="H29" s="26">
        <v>5</v>
      </c>
      <c r="K29" s="94"/>
      <c r="M29" s="2" t="s">
        <v>1064</v>
      </c>
      <c r="N29" s="202">
        <v>71</v>
      </c>
      <c r="O29" s="221">
        <v>40130</v>
      </c>
      <c r="P29" s="26">
        <v>1</v>
      </c>
      <c r="Q29" s="26">
        <v>1</v>
      </c>
      <c r="R29" s="26">
        <v>1</v>
      </c>
      <c r="S29" s="26">
        <v>3</v>
      </c>
      <c r="T29" s="206">
        <f t="shared" si="3"/>
        <v>2009</v>
      </c>
      <c r="U29" s="24" t="str">
        <f t="shared" si="4"/>
        <v>1</v>
      </c>
      <c r="V29" s="24" t="str">
        <f>IF(AND(Forecast_6_months&lt;N29,Goal_Setting_Months&gt;N29,U29="1",P29&gt;Baseline_Component),"1","0")</f>
        <v>0</v>
      </c>
      <c r="AA29" s="94"/>
    </row>
    <row r="30" spans="2:27" x14ac:dyDescent="0.25">
      <c r="B30" s="2" t="s">
        <v>1064</v>
      </c>
      <c r="C30" s="202">
        <v>71</v>
      </c>
      <c r="D30" s="221">
        <v>40130</v>
      </c>
      <c r="E30" s="26">
        <v>1</v>
      </c>
      <c r="F30" s="26">
        <v>1</v>
      </c>
      <c r="G30" s="26">
        <v>1</v>
      </c>
      <c r="H30" s="26">
        <v>3</v>
      </c>
      <c r="K30" s="94"/>
      <c r="M30" s="2" t="s">
        <v>1065</v>
      </c>
      <c r="N30" s="202">
        <v>66</v>
      </c>
      <c r="O30" s="221">
        <v>40441</v>
      </c>
      <c r="P30" s="26">
        <v>1</v>
      </c>
      <c r="Q30" s="26">
        <v>1</v>
      </c>
      <c r="R30" s="26">
        <v>17</v>
      </c>
      <c r="S30" s="26">
        <v>5</v>
      </c>
      <c r="T30" s="206">
        <f t="shared" si="3"/>
        <v>2010</v>
      </c>
      <c r="U30" s="24" t="str">
        <f t="shared" si="4"/>
        <v>1</v>
      </c>
      <c r="V30" s="24" t="str">
        <f>IF(AND(Forecast_6_months&lt;N30,Goal_Setting_Months&gt;N30,U30="1",P30&gt;Baseline_Component),"1","0")</f>
        <v>0</v>
      </c>
      <c r="AA30" s="94"/>
    </row>
    <row r="31" spans="2:27" x14ac:dyDescent="0.25">
      <c r="B31" s="2" t="s">
        <v>1065</v>
      </c>
      <c r="C31" s="202">
        <v>66</v>
      </c>
      <c r="D31" s="221">
        <v>40441</v>
      </c>
      <c r="E31" s="26">
        <v>1</v>
      </c>
      <c r="F31" s="26">
        <v>1</v>
      </c>
      <c r="G31" s="26">
        <v>17</v>
      </c>
      <c r="H31" s="26">
        <v>5</v>
      </c>
      <c r="K31" s="94"/>
      <c r="M31" s="2" t="s">
        <v>1066</v>
      </c>
      <c r="N31" s="202">
        <v>73</v>
      </c>
      <c r="O31" s="221">
        <v>39192</v>
      </c>
      <c r="P31" s="26">
        <v>8</v>
      </c>
      <c r="Q31" s="24" t="s">
        <v>1053</v>
      </c>
      <c r="R31" s="24" t="s">
        <v>1053</v>
      </c>
      <c r="S31" s="26">
        <v>5</v>
      </c>
      <c r="T31" s="206">
        <f t="shared" si="3"/>
        <v>2007</v>
      </c>
      <c r="U31" s="24" t="str">
        <f t="shared" si="4"/>
        <v>1</v>
      </c>
      <c r="V31" s="24" t="str">
        <f>IF(AND(Forecast_6_months&lt;N31,Goal_Setting_Months&gt;N31,U31="1",P31&gt;Baseline_Component),"1","0")</f>
        <v>0</v>
      </c>
      <c r="AA31" s="94"/>
    </row>
    <row r="32" spans="2:27" x14ac:dyDescent="0.25">
      <c r="B32" s="2" t="s">
        <v>1066</v>
      </c>
      <c r="C32" s="202">
        <v>73</v>
      </c>
      <c r="D32" s="221">
        <v>39192</v>
      </c>
      <c r="E32" s="26">
        <v>8</v>
      </c>
      <c r="F32" s="24" t="s">
        <v>1053</v>
      </c>
      <c r="G32" s="24" t="s">
        <v>1053</v>
      </c>
      <c r="H32" s="26">
        <v>5</v>
      </c>
      <c r="K32" s="94"/>
      <c r="M32" s="2" t="s">
        <v>1067</v>
      </c>
      <c r="N32" s="202">
        <v>61</v>
      </c>
      <c r="O32" s="221">
        <v>41794</v>
      </c>
      <c r="P32" s="26">
        <v>2</v>
      </c>
      <c r="Q32" s="24" t="s">
        <v>1053</v>
      </c>
      <c r="R32" s="24" t="s">
        <v>1053</v>
      </c>
      <c r="S32" s="26">
        <v>5</v>
      </c>
      <c r="T32" s="206">
        <f t="shared" si="3"/>
        <v>2014</v>
      </c>
      <c r="U32" s="24" t="str">
        <f t="shared" si="4"/>
        <v>1</v>
      </c>
      <c r="V32" s="24" t="str">
        <f>IF(AND(Forecast_6_months&lt;N32,Goal_Setting_Months&gt;N32,U32="1",P32&gt;Baseline_Component),"1","0")</f>
        <v>0</v>
      </c>
      <c r="AA32" s="94"/>
    </row>
    <row r="33" spans="2:27" x14ac:dyDescent="0.25">
      <c r="B33" s="2" t="s">
        <v>1067</v>
      </c>
      <c r="C33" s="202">
        <v>61</v>
      </c>
      <c r="D33" s="221">
        <v>41794</v>
      </c>
      <c r="E33" s="26">
        <v>2</v>
      </c>
      <c r="F33" s="24" t="s">
        <v>1053</v>
      </c>
      <c r="G33" s="24" t="s">
        <v>1053</v>
      </c>
      <c r="H33" s="26">
        <v>5</v>
      </c>
      <c r="K33" s="94"/>
      <c r="M33" s="2" t="s">
        <v>1068</v>
      </c>
      <c r="N33" s="202">
        <v>67</v>
      </c>
      <c r="O33" s="221">
        <v>41649</v>
      </c>
      <c r="P33" s="26">
        <v>1</v>
      </c>
      <c r="Q33" s="24" t="s">
        <v>1053</v>
      </c>
      <c r="R33" s="24" t="s">
        <v>1053</v>
      </c>
      <c r="S33" s="26">
        <v>4</v>
      </c>
      <c r="T33" s="206">
        <f t="shared" si="3"/>
        <v>2014</v>
      </c>
      <c r="U33" s="24" t="str">
        <f t="shared" si="4"/>
        <v>1</v>
      </c>
      <c r="V33" s="24" t="str">
        <f>IF(AND(Forecast_6_months&lt;N33,Goal_Setting_Months&gt;N33,U33="1",P33&gt;Baseline_Component),"1","0")</f>
        <v>0</v>
      </c>
      <c r="AA33" s="94"/>
    </row>
    <row r="34" spans="2:27" x14ac:dyDescent="0.25">
      <c r="B34" s="2" t="s">
        <v>1068</v>
      </c>
      <c r="C34" s="202">
        <v>67</v>
      </c>
      <c r="D34" s="221">
        <v>41649</v>
      </c>
      <c r="E34" s="26">
        <v>1</v>
      </c>
      <c r="F34" s="24" t="s">
        <v>1053</v>
      </c>
      <c r="G34" s="24" t="s">
        <v>1053</v>
      </c>
      <c r="H34" s="26">
        <v>4</v>
      </c>
      <c r="K34" s="94"/>
      <c r="M34" s="2" t="s">
        <v>1069</v>
      </c>
      <c r="N34" s="202">
        <v>55</v>
      </c>
      <c r="O34" s="221">
        <v>39738</v>
      </c>
      <c r="P34" s="26">
        <v>1</v>
      </c>
      <c r="Q34" s="24" t="s">
        <v>1053</v>
      </c>
      <c r="R34" s="24" t="s">
        <v>1053</v>
      </c>
      <c r="S34" s="26">
        <v>2</v>
      </c>
      <c r="T34" s="206">
        <f t="shared" si="3"/>
        <v>2008</v>
      </c>
      <c r="U34" s="24" t="str">
        <f t="shared" si="4"/>
        <v>0</v>
      </c>
      <c r="V34" s="24" t="str">
        <f>IF(AND(Forecast_6_months&lt;N34,Goal_Setting_Months&gt;N34,U34="1",P34&gt;Baseline_Component),"1","0")</f>
        <v>0</v>
      </c>
      <c r="AA34" s="94"/>
    </row>
    <row r="35" spans="2:27" x14ac:dyDescent="0.25">
      <c r="B35" s="2" t="s">
        <v>1069</v>
      </c>
      <c r="C35" s="202">
        <v>55</v>
      </c>
      <c r="D35" s="221">
        <v>39738</v>
      </c>
      <c r="E35" s="26">
        <v>1</v>
      </c>
      <c r="F35" s="24" t="s">
        <v>1053</v>
      </c>
      <c r="G35" s="24" t="s">
        <v>1053</v>
      </c>
      <c r="H35" s="26">
        <v>2</v>
      </c>
      <c r="K35" s="94"/>
      <c r="M35" s="2" t="s">
        <v>1070</v>
      </c>
      <c r="N35" s="202">
        <v>78</v>
      </c>
      <c r="O35" s="221">
        <v>40746</v>
      </c>
      <c r="P35" s="26">
        <v>11</v>
      </c>
      <c r="Q35" s="26">
        <v>1</v>
      </c>
      <c r="R35" s="26">
        <v>10</v>
      </c>
      <c r="S35" s="26">
        <v>5</v>
      </c>
      <c r="T35" s="206">
        <f t="shared" si="3"/>
        <v>2011</v>
      </c>
      <c r="U35" s="24" t="str">
        <f t="shared" si="4"/>
        <v>1</v>
      </c>
      <c r="V35" s="24" t="str">
        <f>IF(AND(Forecast_6_months&lt;N35,Goal_Setting_Months&gt;N35,U35="1",P35&gt;Baseline_Component),"1","0")</f>
        <v>0</v>
      </c>
      <c r="AA35" s="94"/>
    </row>
    <row r="36" spans="2:27" x14ac:dyDescent="0.25">
      <c r="B36" s="2" t="s">
        <v>1070</v>
      </c>
      <c r="C36" s="202">
        <v>78</v>
      </c>
      <c r="D36" s="221">
        <v>40746</v>
      </c>
      <c r="E36" s="26">
        <v>11</v>
      </c>
      <c r="F36" s="26">
        <v>1</v>
      </c>
      <c r="G36" s="26">
        <v>10</v>
      </c>
      <c r="H36" s="26">
        <v>5</v>
      </c>
      <c r="K36" s="94"/>
      <c r="M36" s="2" t="s">
        <v>1071</v>
      </c>
      <c r="N36" s="202">
        <v>64</v>
      </c>
      <c r="O36" s="221">
        <v>40043</v>
      </c>
      <c r="P36" s="26">
        <v>1</v>
      </c>
      <c r="Q36" s="24" t="s">
        <v>1053</v>
      </c>
      <c r="R36" s="24" t="s">
        <v>1053</v>
      </c>
      <c r="S36" s="26">
        <v>2</v>
      </c>
      <c r="T36" s="206">
        <f t="shared" si="3"/>
        <v>2009</v>
      </c>
      <c r="U36" s="24" t="str">
        <f t="shared" si="4"/>
        <v>0</v>
      </c>
      <c r="V36" s="24" t="str">
        <f>IF(AND(Forecast_6_months&lt;N36,Goal_Setting_Months&gt;N36,U36="1",P36&gt;Baseline_Component),"1","0")</f>
        <v>0</v>
      </c>
      <c r="AA36" s="94"/>
    </row>
    <row r="37" spans="2:27" x14ac:dyDescent="0.25">
      <c r="B37" s="2" t="s">
        <v>1071</v>
      </c>
      <c r="C37" s="202">
        <v>64</v>
      </c>
      <c r="D37" s="221">
        <v>40043</v>
      </c>
      <c r="E37" s="26">
        <v>1</v>
      </c>
      <c r="F37" s="24" t="s">
        <v>1053</v>
      </c>
      <c r="G37" s="24" t="s">
        <v>1053</v>
      </c>
      <c r="H37" s="26">
        <v>2</v>
      </c>
      <c r="K37" s="94"/>
      <c r="M37" s="2" t="s">
        <v>1072</v>
      </c>
      <c r="N37" s="202">
        <v>74</v>
      </c>
      <c r="O37" s="221">
        <v>39282</v>
      </c>
      <c r="P37" s="26">
        <v>1</v>
      </c>
      <c r="Q37" s="24" t="s">
        <v>1053</v>
      </c>
      <c r="R37" s="24" t="s">
        <v>1053</v>
      </c>
      <c r="S37" s="26">
        <v>2</v>
      </c>
      <c r="T37" s="206">
        <f t="shared" si="3"/>
        <v>2007</v>
      </c>
      <c r="U37" s="24" t="str">
        <f t="shared" si="4"/>
        <v>0</v>
      </c>
      <c r="V37" s="24" t="str">
        <f>IF(AND(Forecast_6_months&lt;N37,Goal_Setting_Months&gt;N37,U37="1",P37&gt;Baseline_Component),"1","0")</f>
        <v>0</v>
      </c>
      <c r="AA37" s="94"/>
    </row>
    <row r="38" spans="2:27" x14ac:dyDescent="0.25">
      <c r="B38" s="2" t="s">
        <v>1072</v>
      </c>
      <c r="C38" s="202">
        <v>74</v>
      </c>
      <c r="D38" s="221">
        <v>39282</v>
      </c>
      <c r="E38" s="26">
        <v>1</v>
      </c>
      <c r="F38" s="24" t="s">
        <v>1053</v>
      </c>
      <c r="G38" s="24" t="s">
        <v>1053</v>
      </c>
      <c r="H38" s="26">
        <v>2</v>
      </c>
      <c r="K38" s="94"/>
      <c r="M38" s="2" t="s">
        <v>1073</v>
      </c>
      <c r="N38" s="202">
        <v>80</v>
      </c>
      <c r="O38" s="221">
        <v>41906</v>
      </c>
      <c r="P38" s="26">
        <v>1</v>
      </c>
      <c r="Q38" s="24" t="s">
        <v>1053</v>
      </c>
      <c r="R38" s="24" t="s">
        <v>1053</v>
      </c>
      <c r="S38" s="26">
        <v>5</v>
      </c>
      <c r="T38" s="206">
        <f t="shared" si="3"/>
        <v>2014</v>
      </c>
      <c r="U38" s="24" t="str">
        <f t="shared" si="4"/>
        <v>1</v>
      </c>
      <c r="V38" s="24" t="str">
        <f>IF(AND(Forecast_6_months&lt;N38,Goal_Setting_Months&gt;N38,U38="1",P38&gt;Baseline_Component),"1","0")</f>
        <v>0</v>
      </c>
      <c r="AA38" s="94"/>
    </row>
    <row r="39" spans="2:27" x14ac:dyDescent="0.25">
      <c r="B39" s="2" t="s">
        <v>1073</v>
      </c>
      <c r="C39" s="202">
        <v>80</v>
      </c>
      <c r="D39" s="221">
        <v>41906</v>
      </c>
      <c r="E39" s="26">
        <v>1</v>
      </c>
      <c r="F39" s="24" t="s">
        <v>1053</v>
      </c>
      <c r="G39" s="24" t="s">
        <v>1053</v>
      </c>
      <c r="H39" s="26">
        <v>5</v>
      </c>
      <c r="K39" s="94"/>
      <c r="L39" s="14"/>
      <c r="M39" s="2" t="s">
        <v>1074</v>
      </c>
      <c r="N39" s="202">
        <v>80</v>
      </c>
      <c r="O39" s="221">
        <v>41768</v>
      </c>
      <c r="P39" s="26">
        <v>1</v>
      </c>
      <c r="Q39" s="24" t="s">
        <v>1053</v>
      </c>
      <c r="R39" s="24" t="s">
        <v>1053</v>
      </c>
      <c r="S39" s="26">
        <v>4</v>
      </c>
      <c r="T39" s="206">
        <f t="shared" si="3"/>
        <v>2014</v>
      </c>
      <c r="U39" s="24" t="str">
        <f t="shared" si="4"/>
        <v>1</v>
      </c>
      <c r="V39" s="24" t="str">
        <f>IF(AND(Forecast_6_months&lt;N39,Goal_Setting_Months&gt;N39,U39="1",P39&gt;Baseline_Component),"1","0")</f>
        <v>0</v>
      </c>
      <c r="AA39" s="94"/>
    </row>
    <row r="40" spans="2:27" x14ac:dyDescent="0.25">
      <c r="B40" s="2" t="s">
        <v>1074</v>
      </c>
      <c r="C40" s="202">
        <v>80</v>
      </c>
      <c r="D40" s="221">
        <v>41768</v>
      </c>
      <c r="E40" s="26">
        <v>1</v>
      </c>
      <c r="F40" s="24" t="s">
        <v>1053</v>
      </c>
      <c r="G40" s="24" t="s">
        <v>1053</v>
      </c>
      <c r="H40" s="26">
        <v>4</v>
      </c>
      <c r="K40" s="94"/>
      <c r="L40" s="14"/>
      <c r="M40" s="2" t="s">
        <v>1075</v>
      </c>
      <c r="N40" s="202">
        <v>49</v>
      </c>
      <c r="O40" s="221">
        <v>42040</v>
      </c>
      <c r="P40" s="26">
        <v>1</v>
      </c>
      <c r="Q40" s="26">
        <v>1</v>
      </c>
      <c r="R40" s="26">
        <v>14</v>
      </c>
      <c r="S40" s="26">
        <v>5</v>
      </c>
      <c r="T40" s="206">
        <f t="shared" si="3"/>
        <v>2015</v>
      </c>
      <c r="U40" s="24" t="str">
        <f t="shared" si="4"/>
        <v>1</v>
      </c>
      <c r="V40" s="24" t="str">
        <f>IF(AND(Forecast_6_months&lt;N40,Goal_Setting_Months&gt;N40,U40="1",P40&gt;Baseline_Component),"1","0")</f>
        <v>0</v>
      </c>
      <c r="AA40" s="94"/>
    </row>
    <row r="41" spans="2:27" x14ac:dyDescent="0.25">
      <c r="B41" s="2" t="s">
        <v>1075</v>
      </c>
      <c r="C41" s="202">
        <v>49</v>
      </c>
      <c r="D41" s="221">
        <v>42040</v>
      </c>
      <c r="E41" s="26">
        <v>1</v>
      </c>
      <c r="F41" s="26">
        <v>1</v>
      </c>
      <c r="G41" s="26">
        <v>14</v>
      </c>
      <c r="H41" s="26">
        <v>5</v>
      </c>
      <c r="K41" s="94"/>
      <c r="L41" s="14"/>
      <c r="M41" s="2" t="s">
        <v>1076</v>
      </c>
      <c r="N41" s="202">
        <v>80</v>
      </c>
      <c r="O41" s="221">
        <v>40457</v>
      </c>
      <c r="P41" s="26">
        <v>1</v>
      </c>
      <c r="Q41" s="26">
        <v>1</v>
      </c>
      <c r="R41" s="26">
        <v>10</v>
      </c>
      <c r="S41" s="26">
        <v>4</v>
      </c>
      <c r="T41" s="206">
        <f t="shared" si="3"/>
        <v>2010</v>
      </c>
      <c r="U41" s="24" t="str">
        <f t="shared" si="4"/>
        <v>1</v>
      </c>
      <c r="V41" s="24" t="str">
        <f>IF(AND(Forecast_6_months&lt;N41,Goal_Setting_Months&gt;N41,U41="1",P41&gt;Baseline_Component),"1","0")</f>
        <v>0</v>
      </c>
      <c r="AA41" s="94"/>
    </row>
    <row r="42" spans="2:27" x14ac:dyDescent="0.25">
      <c r="B42" s="2" t="s">
        <v>1076</v>
      </c>
      <c r="C42" s="202">
        <v>80</v>
      </c>
      <c r="D42" s="221">
        <v>40457</v>
      </c>
      <c r="E42" s="26">
        <v>1</v>
      </c>
      <c r="F42" s="26">
        <v>1</v>
      </c>
      <c r="G42" s="26">
        <v>10</v>
      </c>
      <c r="H42" s="26">
        <v>4</v>
      </c>
      <c r="K42" s="94"/>
      <c r="L42" s="14"/>
      <c r="M42" s="2" t="s">
        <v>1077</v>
      </c>
      <c r="N42" s="202">
        <v>74</v>
      </c>
      <c r="O42" s="221">
        <v>41411</v>
      </c>
      <c r="P42" s="26">
        <v>2</v>
      </c>
      <c r="Q42" s="24" t="s">
        <v>1053</v>
      </c>
      <c r="R42" s="24" t="s">
        <v>1053</v>
      </c>
      <c r="S42" s="26">
        <v>1</v>
      </c>
      <c r="T42" s="206">
        <f t="shared" si="3"/>
        <v>2013</v>
      </c>
      <c r="U42" s="24" t="str">
        <f t="shared" si="4"/>
        <v>0</v>
      </c>
      <c r="V42" s="24" t="str">
        <f>IF(AND(Forecast_6_months&lt;N42,Goal_Setting_Months&gt;N42,U42="1",P42&gt;Baseline_Component),"1","0")</f>
        <v>0</v>
      </c>
      <c r="AA42" s="94"/>
    </row>
    <row r="43" spans="2:27" x14ac:dyDescent="0.25">
      <c r="B43" s="2" t="s">
        <v>1077</v>
      </c>
      <c r="C43" s="202">
        <v>74</v>
      </c>
      <c r="D43" s="221">
        <v>41411</v>
      </c>
      <c r="E43" s="26">
        <v>2</v>
      </c>
      <c r="F43" s="24" t="s">
        <v>1053</v>
      </c>
      <c r="G43" s="24" t="s">
        <v>1053</v>
      </c>
      <c r="H43" s="26">
        <v>1</v>
      </c>
      <c r="K43" s="94"/>
      <c r="L43" s="14"/>
      <c r="M43" s="2" t="s">
        <v>1078</v>
      </c>
      <c r="N43" s="202">
        <v>67</v>
      </c>
      <c r="O43" s="221">
        <v>39862</v>
      </c>
      <c r="P43" s="26">
        <v>9</v>
      </c>
      <c r="Q43" s="26">
        <v>1</v>
      </c>
      <c r="R43" s="26">
        <v>17</v>
      </c>
      <c r="S43" s="26">
        <v>5</v>
      </c>
      <c r="T43" s="206">
        <f t="shared" si="3"/>
        <v>2009</v>
      </c>
      <c r="U43" s="24" t="str">
        <f t="shared" si="4"/>
        <v>1</v>
      </c>
      <c r="V43" s="24" t="str">
        <f>IF(AND(Forecast_6_months&lt;N43,Goal_Setting_Months&gt;N43,U43="1",P43&gt;Baseline_Component),"1","0")</f>
        <v>1</v>
      </c>
      <c r="AA43" s="94"/>
    </row>
    <row r="44" spans="2:27" x14ac:dyDescent="0.25">
      <c r="B44" s="2" t="s">
        <v>1078</v>
      </c>
      <c r="C44" s="202">
        <v>67</v>
      </c>
      <c r="D44" s="221">
        <v>39862</v>
      </c>
      <c r="E44" s="26">
        <v>9</v>
      </c>
      <c r="F44" s="26">
        <v>1</v>
      </c>
      <c r="G44" s="26">
        <v>17</v>
      </c>
      <c r="H44" s="26">
        <v>5</v>
      </c>
      <c r="K44" s="94"/>
      <c r="L44" s="14"/>
      <c r="M44" s="2" t="s">
        <v>1079</v>
      </c>
      <c r="N44" s="202">
        <v>77</v>
      </c>
      <c r="O44" s="221">
        <v>39841</v>
      </c>
      <c r="P44" s="26">
        <v>1</v>
      </c>
      <c r="Q44" s="24" t="s">
        <v>1053</v>
      </c>
      <c r="R44" s="24" t="s">
        <v>1053</v>
      </c>
      <c r="S44" s="26">
        <v>5</v>
      </c>
      <c r="T44" s="206">
        <f t="shared" si="3"/>
        <v>2009</v>
      </c>
      <c r="U44" s="24" t="str">
        <f t="shared" si="4"/>
        <v>1</v>
      </c>
      <c r="V44" s="24" t="str">
        <f>IF(AND(Forecast_6_months&lt;N44,Goal_Setting_Months&gt;N44,U44="1",P44&gt;Baseline_Component),"1","0")</f>
        <v>0</v>
      </c>
      <c r="AA44" s="94"/>
    </row>
    <row r="45" spans="2:27" x14ac:dyDescent="0.25">
      <c r="B45" s="2" t="s">
        <v>1079</v>
      </c>
      <c r="C45" s="202">
        <v>77</v>
      </c>
      <c r="D45" s="221">
        <v>39841</v>
      </c>
      <c r="E45" s="26">
        <v>1</v>
      </c>
      <c r="F45" s="24" t="s">
        <v>1053</v>
      </c>
      <c r="G45" s="24" t="s">
        <v>1053</v>
      </c>
      <c r="H45" s="26">
        <v>5</v>
      </c>
      <c r="K45" s="94"/>
      <c r="L45" s="14"/>
      <c r="M45" s="2" t="s">
        <v>1080</v>
      </c>
      <c r="N45" s="202">
        <v>67</v>
      </c>
      <c r="O45" s="221">
        <v>40569</v>
      </c>
      <c r="P45" s="26">
        <v>12</v>
      </c>
      <c r="Q45" s="26">
        <v>1</v>
      </c>
      <c r="R45" s="26">
        <v>49</v>
      </c>
      <c r="S45" s="26">
        <v>5</v>
      </c>
      <c r="T45" s="206">
        <f t="shared" si="3"/>
        <v>2011</v>
      </c>
      <c r="U45" s="24" t="str">
        <f t="shared" si="4"/>
        <v>1</v>
      </c>
      <c r="V45" s="24" t="str">
        <f>IF(AND(Forecast_6_months&lt;N45,Goal_Setting_Months&gt;N45,U45="1",P45&gt;Baseline_Component),"1","0")</f>
        <v>1</v>
      </c>
      <c r="AA45" s="94"/>
    </row>
    <row r="46" spans="2:27" x14ac:dyDescent="0.25">
      <c r="B46" s="2" t="s">
        <v>1080</v>
      </c>
      <c r="C46" s="202">
        <v>67</v>
      </c>
      <c r="D46" s="221">
        <v>40569</v>
      </c>
      <c r="E46" s="26">
        <v>12</v>
      </c>
      <c r="F46" s="26">
        <v>1</v>
      </c>
      <c r="G46" s="26">
        <v>49</v>
      </c>
      <c r="H46" s="26">
        <v>5</v>
      </c>
      <c r="K46" s="94"/>
      <c r="L46" s="14"/>
      <c r="M46" s="2" t="s">
        <v>1081</v>
      </c>
      <c r="N46" s="202">
        <v>74</v>
      </c>
      <c r="O46" s="221">
        <v>40339</v>
      </c>
      <c r="P46" s="26">
        <v>2</v>
      </c>
      <c r="Q46" s="24" t="s">
        <v>1053</v>
      </c>
      <c r="R46" s="24" t="s">
        <v>1053</v>
      </c>
      <c r="S46" s="26">
        <v>2</v>
      </c>
      <c r="T46" s="206">
        <f t="shared" si="3"/>
        <v>2010</v>
      </c>
      <c r="U46" s="24" t="str">
        <f t="shared" si="4"/>
        <v>0</v>
      </c>
      <c r="V46" s="24" t="str">
        <f>IF(AND(Forecast_6_months&lt;N46,Goal_Setting_Months&gt;N46,U46="1",P46&gt;Baseline_Component),"1","0")</f>
        <v>0</v>
      </c>
      <c r="AA46" s="94"/>
    </row>
    <row r="47" spans="2:27" x14ac:dyDescent="0.25">
      <c r="B47" s="2" t="s">
        <v>1081</v>
      </c>
      <c r="C47" s="202">
        <v>74</v>
      </c>
      <c r="D47" s="221">
        <v>40339</v>
      </c>
      <c r="E47" s="26">
        <v>2</v>
      </c>
      <c r="F47" s="24" t="s">
        <v>1053</v>
      </c>
      <c r="G47" s="24" t="s">
        <v>1053</v>
      </c>
      <c r="H47" s="26">
        <v>2</v>
      </c>
      <c r="K47" s="94"/>
      <c r="L47" s="14"/>
      <c r="M47" s="2" t="s">
        <v>1082</v>
      </c>
      <c r="N47" s="202">
        <v>80</v>
      </c>
      <c r="O47" s="221">
        <v>39905</v>
      </c>
      <c r="P47" s="26">
        <v>1</v>
      </c>
      <c r="Q47" s="24" t="s">
        <v>1053</v>
      </c>
      <c r="R47" s="24" t="s">
        <v>1053</v>
      </c>
      <c r="S47" s="26">
        <v>1</v>
      </c>
      <c r="T47" s="206">
        <f t="shared" si="3"/>
        <v>2009</v>
      </c>
      <c r="U47" s="24" t="str">
        <f t="shared" si="4"/>
        <v>0</v>
      </c>
      <c r="V47" s="24" t="str">
        <f>IF(AND(Forecast_6_months&lt;N47,Goal_Setting_Months&gt;N47,U47="1",P47&gt;Baseline_Component),"1","0")</f>
        <v>0</v>
      </c>
      <c r="AA47" s="94"/>
    </row>
    <row r="48" spans="2:27" x14ac:dyDescent="0.25">
      <c r="B48" s="2" t="s">
        <v>1082</v>
      </c>
      <c r="C48" s="202">
        <v>80</v>
      </c>
      <c r="D48" s="221">
        <v>39905</v>
      </c>
      <c r="E48" s="26">
        <v>1</v>
      </c>
      <c r="F48" s="24" t="s">
        <v>1053</v>
      </c>
      <c r="G48" s="24" t="s">
        <v>1053</v>
      </c>
      <c r="H48" s="26">
        <v>1</v>
      </c>
      <c r="K48" s="94"/>
      <c r="L48" s="14"/>
      <c r="M48" s="2" t="s">
        <v>1083</v>
      </c>
      <c r="N48" s="202">
        <v>64</v>
      </c>
      <c r="O48" s="221">
        <v>39947</v>
      </c>
      <c r="P48" s="26">
        <v>1</v>
      </c>
      <c r="Q48" s="24" t="s">
        <v>1053</v>
      </c>
      <c r="R48" s="24" t="s">
        <v>1053</v>
      </c>
      <c r="S48" s="26">
        <v>5</v>
      </c>
      <c r="T48" s="206">
        <f t="shared" si="3"/>
        <v>2009</v>
      </c>
      <c r="U48" s="24" t="str">
        <f t="shared" si="4"/>
        <v>1</v>
      </c>
      <c r="V48" s="24" t="str">
        <f>IF(AND(Forecast_6_months&lt;N48,Goal_Setting_Months&gt;N48,U48="1",P48&gt;Baseline_Component),"1","0")</f>
        <v>0</v>
      </c>
      <c r="AA48" s="94"/>
    </row>
    <row r="49" spans="2:27" x14ac:dyDescent="0.25">
      <c r="B49" s="2" t="s">
        <v>1083</v>
      </c>
      <c r="C49" s="202">
        <v>64</v>
      </c>
      <c r="D49" s="221">
        <v>39947</v>
      </c>
      <c r="E49" s="26">
        <v>1</v>
      </c>
      <c r="F49" s="24" t="s">
        <v>1053</v>
      </c>
      <c r="G49" s="24" t="s">
        <v>1053</v>
      </c>
      <c r="H49" s="26">
        <v>5</v>
      </c>
      <c r="K49" s="94"/>
      <c r="L49" s="14"/>
      <c r="M49" s="2" t="s">
        <v>1084</v>
      </c>
      <c r="N49" s="202">
        <v>55</v>
      </c>
      <c r="O49" s="221">
        <v>41268</v>
      </c>
      <c r="P49" s="26">
        <v>1</v>
      </c>
      <c r="Q49" s="24" t="s">
        <v>1053</v>
      </c>
      <c r="R49" s="24" t="s">
        <v>1053</v>
      </c>
      <c r="S49" s="26">
        <v>5</v>
      </c>
      <c r="T49" s="206">
        <f t="shared" si="3"/>
        <v>2012</v>
      </c>
      <c r="U49" s="24" t="str">
        <f t="shared" si="4"/>
        <v>1</v>
      </c>
      <c r="V49" s="24" t="str">
        <f>IF(AND(Forecast_6_months&lt;N49,Goal_Setting_Months&gt;N49,U49="1",P49&gt;Baseline_Component),"1","0")</f>
        <v>0</v>
      </c>
      <c r="AA49" s="94"/>
    </row>
    <row r="50" spans="2:27" x14ac:dyDescent="0.25">
      <c r="B50" s="2" t="s">
        <v>1084</v>
      </c>
      <c r="C50" s="202">
        <v>55</v>
      </c>
      <c r="D50" s="221">
        <v>41268</v>
      </c>
      <c r="E50" s="26">
        <v>1</v>
      </c>
      <c r="F50" s="24" t="s">
        <v>1053</v>
      </c>
      <c r="G50" s="24" t="s">
        <v>1053</v>
      </c>
      <c r="H50" s="26">
        <v>5</v>
      </c>
      <c r="K50" s="94"/>
      <c r="L50" s="14"/>
      <c r="M50" s="2" t="s">
        <v>1085</v>
      </c>
      <c r="N50" s="202">
        <v>55</v>
      </c>
      <c r="O50" s="221">
        <v>40571</v>
      </c>
      <c r="P50" s="26">
        <v>1</v>
      </c>
      <c r="Q50" s="24" t="s">
        <v>1053</v>
      </c>
      <c r="R50" s="24" t="s">
        <v>1053</v>
      </c>
      <c r="S50" s="26">
        <v>1</v>
      </c>
      <c r="T50" s="206">
        <f t="shared" si="3"/>
        <v>2011</v>
      </c>
      <c r="U50" s="24" t="str">
        <f t="shared" si="4"/>
        <v>0</v>
      </c>
      <c r="V50" s="24" t="str">
        <f>IF(AND(Forecast_6_months&lt;N50,Goal_Setting_Months&gt;N50,U50="1",P50&gt;Baseline_Component),"1","0")</f>
        <v>0</v>
      </c>
      <c r="AA50" s="94"/>
    </row>
    <row r="51" spans="2:27" x14ac:dyDescent="0.25">
      <c r="B51" s="2" t="s">
        <v>1085</v>
      </c>
      <c r="C51" s="202">
        <v>55</v>
      </c>
      <c r="D51" s="221">
        <v>40571</v>
      </c>
      <c r="E51" s="26">
        <v>1</v>
      </c>
      <c r="F51" s="24" t="s">
        <v>1053</v>
      </c>
      <c r="G51" s="24" t="s">
        <v>1053</v>
      </c>
      <c r="H51" s="26">
        <v>1</v>
      </c>
      <c r="K51" s="94"/>
      <c r="L51" s="14"/>
      <c r="M51" s="2" t="s">
        <v>1086</v>
      </c>
      <c r="N51" s="202">
        <v>80</v>
      </c>
      <c r="O51" s="221">
        <v>39573</v>
      </c>
      <c r="P51" s="26">
        <v>1</v>
      </c>
      <c r="Q51" s="24" t="s">
        <v>1053</v>
      </c>
      <c r="R51" s="24" t="s">
        <v>1053</v>
      </c>
      <c r="S51" s="26">
        <v>5</v>
      </c>
      <c r="T51" s="206">
        <f t="shared" si="3"/>
        <v>2008</v>
      </c>
      <c r="U51" s="24" t="str">
        <f t="shared" si="4"/>
        <v>1</v>
      </c>
      <c r="V51" s="24" t="str">
        <f>IF(AND(Forecast_6_months&lt;N51,Goal_Setting_Months&gt;N51,U51="1",P51&gt;Baseline_Component),"1","0")</f>
        <v>0</v>
      </c>
      <c r="AA51" s="94"/>
    </row>
    <row r="52" spans="2:27" x14ac:dyDescent="0.25">
      <c r="B52" s="2" t="s">
        <v>1086</v>
      </c>
      <c r="C52" s="202">
        <v>80</v>
      </c>
      <c r="D52" s="221">
        <v>39573</v>
      </c>
      <c r="E52" s="26">
        <v>1</v>
      </c>
      <c r="F52" s="24" t="s">
        <v>1053</v>
      </c>
      <c r="G52" s="24" t="s">
        <v>1053</v>
      </c>
      <c r="H52" s="26">
        <v>5</v>
      </c>
      <c r="K52" s="94"/>
      <c r="L52" s="14"/>
      <c r="M52" s="2" t="s">
        <v>1087</v>
      </c>
      <c r="N52" s="202">
        <v>79</v>
      </c>
      <c r="O52" s="221">
        <v>41912</v>
      </c>
      <c r="P52" s="26">
        <v>7</v>
      </c>
      <c r="Q52" s="24" t="s">
        <v>1053</v>
      </c>
      <c r="R52" s="24" t="s">
        <v>1053</v>
      </c>
      <c r="S52" s="26">
        <v>2</v>
      </c>
      <c r="T52" s="206">
        <f t="shared" si="3"/>
        <v>2014</v>
      </c>
      <c r="U52" s="24" t="str">
        <f t="shared" si="4"/>
        <v>0</v>
      </c>
      <c r="V52" s="24" t="str">
        <f>IF(AND(Forecast_6_months&lt;N52,Goal_Setting_Months&gt;N52,U52="1",P52&gt;Baseline_Component),"1","0")</f>
        <v>0</v>
      </c>
      <c r="AA52" s="94"/>
    </row>
    <row r="53" spans="2:27" x14ac:dyDescent="0.25">
      <c r="B53" s="2" t="s">
        <v>1087</v>
      </c>
      <c r="C53" s="202">
        <v>79</v>
      </c>
      <c r="D53" s="221">
        <v>41912</v>
      </c>
      <c r="E53" s="26">
        <v>7</v>
      </c>
      <c r="F53" s="24" t="s">
        <v>1053</v>
      </c>
      <c r="G53" s="24" t="s">
        <v>1053</v>
      </c>
      <c r="H53" s="26">
        <v>2</v>
      </c>
      <c r="K53" s="94"/>
      <c r="L53" s="14"/>
      <c r="M53" s="2" t="s">
        <v>1088</v>
      </c>
      <c r="N53" s="202">
        <v>80</v>
      </c>
      <c r="O53" s="221">
        <v>39652</v>
      </c>
      <c r="P53" s="26">
        <v>1</v>
      </c>
      <c r="Q53" s="24" t="s">
        <v>1053</v>
      </c>
      <c r="R53" s="24" t="s">
        <v>1053</v>
      </c>
      <c r="S53" s="26">
        <v>5</v>
      </c>
      <c r="T53" s="206">
        <f t="shared" si="3"/>
        <v>2008</v>
      </c>
      <c r="U53" s="24" t="str">
        <f t="shared" si="4"/>
        <v>1</v>
      </c>
      <c r="V53" s="24" t="str">
        <f>IF(AND(Forecast_6_months&lt;N53,Goal_Setting_Months&gt;N53,U53="1",P53&gt;Baseline_Component),"1","0")</f>
        <v>0</v>
      </c>
      <c r="AA53" s="94"/>
    </row>
    <row r="54" spans="2:27" x14ac:dyDescent="0.25">
      <c r="B54" s="2" t="s">
        <v>1088</v>
      </c>
      <c r="C54" s="202">
        <v>80</v>
      </c>
      <c r="D54" s="221">
        <v>39652</v>
      </c>
      <c r="E54" s="26">
        <v>1</v>
      </c>
      <c r="F54" s="24" t="s">
        <v>1053</v>
      </c>
      <c r="G54" s="24" t="s">
        <v>1053</v>
      </c>
      <c r="H54" s="26">
        <v>5</v>
      </c>
      <c r="K54" s="94"/>
      <c r="L54" s="14"/>
      <c r="M54" s="2" t="s">
        <v>1089</v>
      </c>
      <c r="N54" s="202">
        <v>66</v>
      </c>
      <c r="O54" s="221">
        <v>41486</v>
      </c>
      <c r="P54" s="26">
        <v>1</v>
      </c>
      <c r="Q54" s="24" t="s">
        <v>1053</v>
      </c>
      <c r="R54" s="24" t="s">
        <v>1053</v>
      </c>
      <c r="S54" s="26">
        <v>4</v>
      </c>
      <c r="T54" s="206">
        <f t="shared" si="3"/>
        <v>2013</v>
      </c>
      <c r="U54" s="24" t="str">
        <f t="shared" si="4"/>
        <v>1</v>
      </c>
      <c r="V54" s="24" t="str">
        <f>IF(AND(Forecast_6_months&lt;N54,Goal_Setting_Months&gt;N54,U54="1",P54&gt;Baseline_Component),"1","0")</f>
        <v>0</v>
      </c>
      <c r="AA54" s="94"/>
    </row>
    <row r="55" spans="2:27" x14ac:dyDescent="0.25">
      <c r="B55" s="2" t="s">
        <v>1089</v>
      </c>
      <c r="C55" s="202">
        <v>66</v>
      </c>
      <c r="D55" s="221">
        <v>41486</v>
      </c>
      <c r="E55" s="26">
        <v>1</v>
      </c>
      <c r="F55" s="24" t="s">
        <v>1053</v>
      </c>
      <c r="G55" s="24" t="s">
        <v>1053</v>
      </c>
      <c r="H55" s="26">
        <v>4</v>
      </c>
      <c r="K55" s="94"/>
      <c r="L55" s="14"/>
      <c r="M55" s="2" t="s">
        <v>1090</v>
      </c>
      <c r="N55" s="202">
        <v>46</v>
      </c>
      <c r="O55" s="221">
        <v>41802</v>
      </c>
      <c r="P55" s="26">
        <v>6</v>
      </c>
      <c r="Q55" s="26">
        <v>1</v>
      </c>
      <c r="R55" s="26">
        <v>14</v>
      </c>
      <c r="S55" s="26">
        <v>5</v>
      </c>
      <c r="T55" s="206">
        <f t="shared" si="3"/>
        <v>2014</v>
      </c>
      <c r="U55" s="24" t="str">
        <f t="shared" si="4"/>
        <v>1</v>
      </c>
      <c r="V55" s="24" t="str">
        <f>IF(AND(Forecast_6_months&lt;N55,Goal_Setting_Months&gt;N55,U55="1",P55&gt;Baseline_Component),"1","0")</f>
        <v>1</v>
      </c>
      <c r="AA55" s="94"/>
    </row>
    <row r="56" spans="2:27" x14ac:dyDescent="0.25">
      <c r="B56" s="2" t="s">
        <v>1090</v>
      </c>
      <c r="C56" s="202">
        <v>46</v>
      </c>
      <c r="D56" s="221">
        <v>41802</v>
      </c>
      <c r="E56" s="26">
        <v>6</v>
      </c>
      <c r="F56" s="26">
        <v>1</v>
      </c>
      <c r="G56" s="26">
        <v>14</v>
      </c>
      <c r="H56" s="26">
        <v>5</v>
      </c>
      <c r="K56" s="94"/>
      <c r="M56" s="2" t="s">
        <v>1091</v>
      </c>
      <c r="N56" s="202">
        <v>80</v>
      </c>
      <c r="O56" s="221">
        <v>39706</v>
      </c>
      <c r="P56" s="26">
        <v>90</v>
      </c>
      <c r="Q56" s="26">
        <v>1</v>
      </c>
      <c r="R56" s="26">
        <v>55</v>
      </c>
      <c r="S56" s="26">
        <v>5</v>
      </c>
      <c r="T56" s="206">
        <f t="shared" si="3"/>
        <v>2008</v>
      </c>
      <c r="U56" s="24" t="str">
        <f t="shared" si="4"/>
        <v>1</v>
      </c>
      <c r="V56" s="24" t="str">
        <f>IF(AND(Forecast_6_months&lt;N56,Goal_Setting_Months&gt;N56,U56="1",P56&gt;Baseline_Component),"1","0")</f>
        <v>0</v>
      </c>
      <c r="AA56" s="94"/>
    </row>
    <row r="57" spans="2:27" x14ac:dyDescent="0.25">
      <c r="B57" s="2" t="s">
        <v>1091</v>
      </c>
      <c r="C57" s="202">
        <v>80</v>
      </c>
      <c r="D57" s="221">
        <v>39706</v>
      </c>
      <c r="E57" s="26">
        <v>90</v>
      </c>
      <c r="F57" s="26">
        <v>1</v>
      </c>
      <c r="G57" s="26">
        <v>55</v>
      </c>
      <c r="H57" s="26">
        <v>5</v>
      </c>
      <c r="K57" s="94"/>
      <c r="M57" s="2" t="s">
        <v>1092</v>
      </c>
      <c r="N57" s="202">
        <v>80</v>
      </c>
      <c r="O57" s="221">
        <v>39339</v>
      </c>
      <c r="P57" s="26">
        <v>1</v>
      </c>
      <c r="Q57" s="24" t="s">
        <v>1053</v>
      </c>
      <c r="R57" s="24" t="s">
        <v>1053</v>
      </c>
      <c r="S57" s="26">
        <v>5</v>
      </c>
      <c r="T57" s="206">
        <f t="shared" si="3"/>
        <v>2007</v>
      </c>
      <c r="U57" s="24" t="str">
        <f t="shared" si="4"/>
        <v>1</v>
      </c>
      <c r="V57" s="24" t="str">
        <f>IF(AND(Forecast_6_months&lt;N57,Goal_Setting_Months&gt;N57,U57="1",P57&gt;Baseline_Component),"1","0")</f>
        <v>0</v>
      </c>
      <c r="AA57" s="94"/>
    </row>
    <row r="58" spans="2:27" x14ac:dyDescent="0.25">
      <c r="B58" s="2" t="s">
        <v>1092</v>
      </c>
      <c r="C58" s="202">
        <v>80</v>
      </c>
      <c r="D58" s="221">
        <v>39339</v>
      </c>
      <c r="E58" s="26">
        <v>1</v>
      </c>
      <c r="F58" s="24" t="s">
        <v>1053</v>
      </c>
      <c r="G58" s="24" t="s">
        <v>1053</v>
      </c>
      <c r="H58" s="26">
        <v>5</v>
      </c>
      <c r="K58" s="94"/>
      <c r="M58" s="2" t="s">
        <v>1093</v>
      </c>
      <c r="N58" s="202">
        <v>80</v>
      </c>
      <c r="O58" s="221">
        <v>41061</v>
      </c>
      <c r="P58" s="26">
        <v>4</v>
      </c>
      <c r="Q58" s="24" t="s">
        <v>1053</v>
      </c>
      <c r="R58" s="24" t="s">
        <v>1053</v>
      </c>
      <c r="S58" s="26">
        <v>3</v>
      </c>
      <c r="T58" s="206">
        <f t="shared" si="3"/>
        <v>2012</v>
      </c>
      <c r="U58" s="24" t="str">
        <f t="shared" si="4"/>
        <v>1</v>
      </c>
      <c r="V58" s="24" t="str">
        <f>IF(AND(Forecast_6_months&lt;N58,Goal_Setting_Months&gt;N58,U58="1",P58&gt;Baseline_Component),"1","0")</f>
        <v>0</v>
      </c>
      <c r="AA58" s="94"/>
    </row>
    <row r="59" spans="2:27" x14ac:dyDescent="0.25">
      <c r="B59" s="2" t="s">
        <v>1093</v>
      </c>
      <c r="C59" s="202">
        <v>80</v>
      </c>
      <c r="D59" s="221">
        <v>41061</v>
      </c>
      <c r="E59" s="26">
        <v>4</v>
      </c>
      <c r="F59" s="24" t="s">
        <v>1053</v>
      </c>
      <c r="G59" s="24" t="s">
        <v>1053</v>
      </c>
      <c r="H59" s="26">
        <v>3</v>
      </c>
      <c r="K59" s="94"/>
      <c r="M59" s="2" t="s">
        <v>1094</v>
      </c>
      <c r="N59" s="202">
        <v>47</v>
      </c>
      <c r="O59" s="221">
        <v>41848</v>
      </c>
      <c r="P59" s="26">
        <v>1</v>
      </c>
      <c r="Q59" s="24" t="s">
        <v>1053</v>
      </c>
      <c r="R59" s="24" t="s">
        <v>1053</v>
      </c>
      <c r="S59" s="26">
        <v>5</v>
      </c>
      <c r="T59" s="206">
        <f t="shared" si="3"/>
        <v>2014</v>
      </c>
      <c r="U59" s="24" t="str">
        <f t="shared" si="4"/>
        <v>1</v>
      </c>
      <c r="V59" s="24" t="str">
        <f>IF(AND(Forecast_6_months&lt;N59,Goal_Setting_Months&gt;N59,U59="1",P59&gt;Baseline_Component),"1","0")</f>
        <v>0</v>
      </c>
      <c r="AA59" s="94"/>
    </row>
    <row r="60" spans="2:27" x14ac:dyDescent="0.25">
      <c r="B60" s="2" t="s">
        <v>1094</v>
      </c>
      <c r="C60" s="202">
        <v>47</v>
      </c>
      <c r="D60" s="221">
        <v>41848</v>
      </c>
      <c r="E60" s="26">
        <v>1</v>
      </c>
      <c r="F60" s="24" t="s">
        <v>1053</v>
      </c>
      <c r="G60" s="24" t="s">
        <v>1053</v>
      </c>
      <c r="H60" s="26">
        <v>5</v>
      </c>
      <c r="K60" s="94"/>
      <c r="M60" s="2" t="s">
        <v>1095</v>
      </c>
      <c r="N60" s="202">
        <v>76</v>
      </c>
      <c r="O60" s="221">
        <v>41634</v>
      </c>
      <c r="P60" s="26">
        <v>8</v>
      </c>
      <c r="Q60" s="24" t="s">
        <v>1053</v>
      </c>
      <c r="R60" s="24" t="s">
        <v>1053</v>
      </c>
      <c r="S60" s="26">
        <v>3</v>
      </c>
      <c r="T60" s="206">
        <f t="shared" si="3"/>
        <v>2013</v>
      </c>
      <c r="U60" s="24" t="str">
        <f t="shared" si="4"/>
        <v>1</v>
      </c>
      <c r="V60" s="24" t="str">
        <f>IF(AND(Forecast_6_months&lt;N60,Goal_Setting_Months&gt;N60,U60="1",P60&gt;Baseline_Component),"1","0")</f>
        <v>0</v>
      </c>
      <c r="AA60" s="94"/>
    </row>
    <row r="61" spans="2:27" x14ac:dyDescent="0.25">
      <c r="B61" s="2" t="s">
        <v>1095</v>
      </c>
      <c r="C61" s="202">
        <v>76</v>
      </c>
      <c r="D61" s="221">
        <v>41634</v>
      </c>
      <c r="E61" s="26">
        <v>8</v>
      </c>
      <c r="F61" s="24" t="s">
        <v>1053</v>
      </c>
      <c r="G61" s="24" t="s">
        <v>1053</v>
      </c>
      <c r="H61" s="26">
        <v>3</v>
      </c>
      <c r="K61" s="94"/>
      <c r="M61" s="2" t="s">
        <v>1096</v>
      </c>
      <c r="N61" s="202">
        <v>68</v>
      </c>
      <c r="O61" s="221">
        <v>39723</v>
      </c>
      <c r="P61" s="26">
        <v>2</v>
      </c>
      <c r="Q61" s="24" t="s">
        <v>1053</v>
      </c>
      <c r="R61" s="24" t="s">
        <v>1053</v>
      </c>
      <c r="S61" s="26">
        <v>4</v>
      </c>
      <c r="T61" s="206">
        <f t="shared" si="3"/>
        <v>2008</v>
      </c>
      <c r="U61" s="24" t="str">
        <f t="shared" si="4"/>
        <v>1</v>
      </c>
      <c r="V61" s="24" t="str">
        <f>IF(AND(Forecast_6_months&lt;N61,Goal_Setting_Months&gt;N61,U61="1",P61&gt;Baseline_Component),"1","0")</f>
        <v>0</v>
      </c>
      <c r="AA61" s="94"/>
    </row>
    <row r="62" spans="2:27" x14ac:dyDescent="0.25">
      <c r="B62" s="2" t="s">
        <v>1096</v>
      </c>
      <c r="C62" s="202">
        <v>68</v>
      </c>
      <c r="D62" s="221">
        <v>39723</v>
      </c>
      <c r="E62" s="26">
        <v>2</v>
      </c>
      <c r="F62" s="24" t="s">
        <v>1053</v>
      </c>
      <c r="G62" s="24" t="s">
        <v>1053</v>
      </c>
      <c r="H62" s="26">
        <v>4</v>
      </c>
      <c r="K62" s="94"/>
      <c r="M62" s="2" t="s">
        <v>1097</v>
      </c>
      <c r="N62" s="202">
        <v>75</v>
      </c>
      <c r="O62" s="221">
        <v>39241</v>
      </c>
      <c r="P62" s="26">
        <v>2</v>
      </c>
      <c r="Q62" s="24" t="s">
        <v>1053</v>
      </c>
      <c r="R62" s="24" t="s">
        <v>1053</v>
      </c>
      <c r="S62" s="26">
        <v>5</v>
      </c>
      <c r="T62" s="206">
        <f t="shared" si="3"/>
        <v>2007</v>
      </c>
      <c r="U62" s="24" t="str">
        <f t="shared" si="4"/>
        <v>1</v>
      </c>
      <c r="V62" s="24" t="str">
        <f>IF(AND(Forecast_6_months&lt;N62,Goal_Setting_Months&gt;N62,U62="1",P62&gt;Baseline_Component),"1","0")</f>
        <v>0</v>
      </c>
      <c r="AA62" s="94"/>
    </row>
    <row r="63" spans="2:27" x14ac:dyDescent="0.25">
      <c r="B63" s="2" t="s">
        <v>1097</v>
      </c>
      <c r="C63" s="202">
        <v>75</v>
      </c>
      <c r="D63" s="221">
        <v>39241</v>
      </c>
      <c r="E63" s="26">
        <v>2</v>
      </c>
      <c r="F63" s="24" t="s">
        <v>1053</v>
      </c>
      <c r="G63" s="24" t="s">
        <v>1053</v>
      </c>
      <c r="H63" s="26">
        <v>5</v>
      </c>
      <c r="K63" s="94"/>
      <c r="M63" s="2" t="s">
        <v>1098</v>
      </c>
      <c r="N63" s="202">
        <v>80</v>
      </c>
      <c r="O63" s="221">
        <v>42156</v>
      </c>
      <c r="P63" s="26">
        <v>1</v>
      </c>
      <c r="Q63" s="24" t="s">
        <v>1053</v>
      </c>
      <c r="R63" s="24" t="s">
        <v>1053</v>
      </c>
      <c r="S63" s="26">
        <v>3</v>
      </c>
      <c r="T63" s="206">
        <f t="shared" si="3"/>
        <v>2015</v>
      </c>
      <c r="U63" s="24" t="str">
        <f t="shared" si="4"/>
        <v>1</v>
      </c>
      <c r="V63" s="24" t="str">
        <f>IF(AND(Forecast_6_months&lt;N63,Goal_Setting_Months&gt;N63,U63="1",P63&gt;Baseline_Component),"1","0")</f>
        <v>0</v>
      </c>
      <c r="AA63" s="94"/>
    </row>
    <row r="64" spans="2:27" x14ac:dyDescent="0.25">
      <c r="B64" s="2" t="s">
        <v>1098</v>
      </c>
      <c r="C64" s="202">
        <v>80</v>
      </c>
      <c r="D64" s="221">
        <v>42156</v>
      </c>
      <c r="E64" s="26">
        <v>1</v>
      </c>
      <c r="F64" s="24" t="s">
        <v>1053</v>
      </c>
      <c r="G64" s="24" t="s">
        <v>1053</v>
      </c>
      <c r="H64" s="26">
        <v>3</v>
      </c>
      <c r="K64" s="94"/>
      <c r="M64" s="2" t="s">
        <v>1099</v>
      </c>
      <c r="N64" s="202">
        <v>77</v>
      </c>
      <c r="O64" s="221">
        <v>41637</v>
      </c>
      <c r="P64" s="26">
        <v>4</v>
      </c>
      <c r="Q64" s="24" t="s">
        <v>1053</v>
      </c>
      <c r="R64" s="24" t="s">
        <v>1053</v>
      </c>
      <c r="S64" s="26">
        <v>4</v>
      </c>
      <c r="T64" s="206">
        <f t="shared" si="3"/>
        <v>2013</v>
      </c>
      <c r="U64" s="24" t="str">
        <f t="shared" si="4"/>
        <v>1</v>
      </c>
      <c r="V64" s="24" t="str">
        <f>IF(AND(Forecast_6_months&lt;N64,Goal_Setting_Months&gt;N64,U64="1",P64&gt;Baseline_Component),"1","0")</f>
        <v>0</v>
      </c>
      <c r="AA64" s="94"/>
    </row>
    <row r="65" spans="2:27" x14ac:dyDescent="0.25">
      <c r="B65" s="2" t="s">
        <v>1099</v>
      </c>
      <c r="C65" s="202">
        <v>77</v>
      </c>
      <c r="D65" s="221">
        <v>41637</v>
      </c>
      <c r="E65" s="26">
        <v>4</v>
      </c>
      <c r="F65" s="24" t="s">
        <v>1053</v>
      </c>
      <c r="G65" s="24" t="s">
        <v>1053</v>
      </c>
      <c r="H65" s="26">
        <v>4</v>
      </c>
      <c r="K65" s="94"/>
      <c r="M65" s="2" t="s">
        <v>1100</v>
      </c>
      <c r="N65" s="202">
        <v>79</v>
      </c>
      <c r="O65" s="221">
        <v>39771</v>
      </c>
      <c r="P65" s="26">
        <v>1</v>
      </c>
      <c r="Q65" s="24" t="s">
        <v>1053</v>
      </c>
      <c r="R65" s="24" t="s">
        <v>1053</v>
      </c>
      <c r="S65" s="26">
        <v>3</v>
      </c>
      <c r="T65" s="206">
        <f t="shared" si="3"/>
        <v>2008</v>
      </c>
      <c r="U65" s="24" t="str">
        <f t="shared" si="4"/>
        <v>1</v>
      </c>
      <c r="V65" s="24" t="str">
        <f>IF(AND(Forecast_6_months&lt;N65,Goal_Setting_Months&gt;N65,U65="1",P65&gt;Baseline_Component),"1","0")</f>
        <v>0</v>
      </c>
      <c r="AA65" s="94"/>
    </row>
    <row r="66" spans="2:27" x14ac:dyDescent="0.25">
      <c r="B66" s="2" t="s">
        <v>1100</v>
      </c>
      <c r="C66" s="202">
        <v>79</v>
      </c>
      <c r="D66" s="221">
        <v>39771</v>
      </c>
      <c r="E66" s="26">
        <v>1</v>
      </c>
      <c r="F66" s="24" t="s">
        <v>1053</v>
      </c>
      <c r="G66" s="24" t="s">
        <v>1053</v>
      </c>
      <c r="H66" s="26">
        <v>3</v>
      </c>
      <c r="K66" s="94"/>
      <c r="M66" s="2" t="s">
        <v>1101</v>
      </c>
      <c r="N66" s="202">
        <v>62</v>
      </c>
      <c r="O66" s="221">
        <v>40666</v>
      </c>
      <c r="P66" s="26">
        <v>1</v>
      </c>
      <c r="Q66" s="24" t="s">
        <v>1053</v>
      </c>
      <c r="R66" s="24" t="s">
        <v>1053</v>
      </c>
      <c r="S66" s="26">
        <v>2</v>
      </c>
      <c r="T66" s="206">
        <f t="shared" si="3"/>
        <v>2011</v>
      </c>
      <c r="U66" s="24" t="str">
        <f t="shared" si="4"/>
        <v>0</v>
      </c>
      <c r="V66" s="24" t="str">
        <f>IF(AND(Forecast_6_months&lt;N66,Goal_Setting_Months&gt;N66,U66="1",P66&gt;Baseline_Component),"1","0")</f>
        <v>0</v>
      </c>
      <c r="AA66" s="94"/>
    </row>
    <row r="67" spans="2:27" x14ac:dyDescent="0.25">
      <c r="B67" s="2" t="s">
        <v>1101</v>
      </c>
      <c r="C67" s="202">
        <v>62</v>
      </c>
      <c r="D67" s="221">
        <v>40666</v>
      </c>
      <c r="E67" s="26">
        <v>1</v>
      </c>
      <c r="F67" s="24" t="s">
        <v>1053</v>
      </c>
      <c r="G67" s="24" t="s">
        <v>1053</v>
      </c>
      <c r="H67" s="26">
        <v>2</v>
      </c>
      <c r="K67" s="94"/>
      <c r="M67" s="2" t="s">
        <v>1102</v>
      </c>
      <c r="N67" s="202">
        <v>80</v>
      </c>
      <c r="O67" s="221">
        <v>40007</v>
      </c>
      <c r="P67" s="26">
        <v>1</v>
      </c>
      <c r="Q67" s="24" t="s">
        <v>1053</v>
      </c>
      <c r="R67" s="24" t="s">
        <v>1053</v>
      </c>
      <c r="S67" s="26">
        <v>4</v>
      </c>
      <c r="T67" s="206">
        <f t="shared" si="3"/>
        <v>2009</v>
      </c>
      <c r="U67" s="24" t="str">
        <f t="shared" si="4"/>
        <v>1</v>
      </c>
      <c r="V67" s="24" t="str">
        <f>IF(AND(Forecast_6_months&lt;N67,Goal_Setting_Months&gt;N67,U67="1",P67&gt;Baseline_Component),"1","0")</f>
        <v>0</v>
      </c>
      <c r="AA67" s="94"/>
    </row>
    <row r="68" spans="2:27" x14ac:dyDescent="0.25">
      <c r="B68" s="2" t="s">
        <v>1102</v>
      </c>
      <c r="C68" s="202">
        <v>80</v>
      </c>
      <c r="D68" s="221">
        <v>40007</v>
      </c>
      <c r="E68" s="26">
        <v>1</v>
      </c>
      <c r="F68" s="24" t="s">
        <v>1053</v>
      </c>
      <c r="G68" s="24" t="s">
        <v>1053</v>
      </c>
      <c r="H68" s="26">
        <v>4</v>
      </c>
      <c r="K68" s="94"/>
      <c r="M68" s="2" t="s">
        <v>1103</v>
      </c>
      <c r="N68" s="202">
        <v>62</v>
      </c>
      <c r="O68" s="221">
        <v>39497</v>
      </c>
      <c r="P68" s="26">
        <v>1</v>
      </c>
      <c r="Q68" s="24" t="s">
        <v>1053</v>
      </c>
      <c r="R68" s="24" t="s">
        <v>1053</v>
      </c>
      <c r="S68" s="26">
        <v>5</v>
      </c>
      <c r="T68" s="206">
        <f t="shared" si="3"/>
        <v>2008</v>
      </c>
      <c r="U68" s="24" t="str">
        <f t="shared" si="4"/>
        <v>1</v>
      </c>
      <c r="V68" s="24" t="str">
        <f>IF(AND(Forecast_6_months&lt;N68,Goal_Setting_Months&gt;N68,U68="1",P68&gt;Baseline_Component),"1","0")</f>
        <v>0</v>
      </c>
      <c r="AA68" s="94"/>
    </row>
    <row r="69" spans="2:27" x14ac:dyDescent="0.25">
      <c r="B69" s="2" t="s">
        <v>1103</v>
      </c>
      <c r="C69" s="202">
        <v>62</v>
      </c>
      <c r="D69" s="221">
        <v>39497</v>
      </c>
      <c r="E69" s="26">
        <v>1</v>
      </c>
      <c r="F69" s="24" t="s">
        <v>1053</v>
      </c>
      <c r="G69" s="24" t="s">
        <v>1053</v>
      </c>
      <c r="H69" s="26">
        <v>5</v>
      </c>
      <c r="K69" s="94"/>
      <c r="M69" s="2" t="s">
        <v>1104</v>
      </c>
      <c r="N69" s="202">
        <v>80</v>
      </c>
      <c r="O69" s="221">
        <v>41663</v>
      </c>
      <c r="P69" s="26">
        <v>1</v>
      </c>
      <c r="Q69" s="24" t="s">
        <v>1053</v>
      </c>
      <c r="R69" s="24" t="s">
        <v>1053</v>
      </c>
      <c r="S69" s="26">
        <v>1</v>
      </c>
      <c r="T69" s="206">
        <f t="shared" si="3"/>
        <v>2014</v>
      </c>
      <c r="U69" s="24" t="str">
        <f t="shared" si="4"/>
        <v>0</v>
      </c>
      <c r="V69" s="24" t="str">
        <f>IF(AND(Forecast_6_months&lt;N69,Goal_Setting_Months&gt;N69,U69="1",P69&gt;Baseline_Component),"1","0")</f>
        <v>0</v>
      </c>
      <c r="AA69" s="94"/>
    </row>
    <row r="70" spans="2:27" x14ac:dyDescent="0.25">
      <c r="B70" s="2" t="s">
        <v>1104</v>
      </c>
      <c r="C70" s="202">
        <v>80</v>
      </c>
      <c r="D70" s="221">
        <v>41663</v>
      </c>
      <c r="E70" s="26">
        <v>1</v>
      </c>
      <c r="F70" s="24" t="s">
        <v>1053</v>
      </c>
      <c r="G70" s="24" t="s">
        <v>1053</v>
      </c>
      <c r="H70" s="26">
        <v>1</v>
      </c>
      <c r="K70" s="94"/>
      <c r="M70" s="2" t="s">
        <v>1105</v>
      </c>
      <c r="N70" s="202">
        <v>80</v>
      </c>
      <c r="O70" s="221">
        <v>40393</v>
      </c>
      <c r="P70" s="26">
        <v>1</v>
      </c>
      <c r="Q70" s="24" t="s">
        <v>1053</v>
      </c>
      <c r="R70" s="24" t="s">
        <v>1053</v>
      </c>
      <c r="S70" s="26">
        <v>4</v>
      </c>
      <c r="T70" s="206">
        <f t="shared" si="3"/>
        <v>2010</v>
      </c>
      <c r="U70" s="24" t="str">
        <f t="shared" si="4"/>
        <v>1</v>
      </c>
      <c r="V70" s="24" t="str">
        <f>IF(AND(Forecast_6_months&lt;N70,Goal_Setting_Months&gt;N70,U70="1",P70&gt;Baseline_Component),"1","0")</f>
        <v>0</v>
      </c>
      <c r="AA70" s="94"/>
    </row>
    <row r="71" spans="2:27" x14ac:dyDescent="0.25">
      <c r="B71" s="2" t="s">
        <v>1105</v>
      </c>
      <c r="C71" s="202">
        <v>80</v>
      </c>
      <c r="D71" s="221">
        <v>40393</v>
      </c>
      <c r="E71" s="26">
        <v>1</v>
      </c>
      <c r="F71" s="24" t="s">
        <v>1053</v>
      </c>
      <c r="G71" s="24" t="s">
        <v>1053</v>
      </c>
      <c r="H71" s="26">
        <v>4</v>
      </c>
      <c r="K71" s="94"/>
      <c r="M71" s="2" t="s">
        <v>1106</v>
      </c>
      <c r="N71" s="202">
        <v>64</v>
      </c>
      <c r="O71" s="221">
        <v>42166</v>
      </c>
      <c r="P71" s="26">
        <v>1</v>
      </c>
      <c r="Q71" s="26">
        <v>1</v>
      </c>
      <c r="R71" s="26">
        <v>5</v>
      </c>
      <c r="S71" s="26">
        <v>4</v>
      </c>
      <c r="T71" s="206">
        <f t="shared" si="3"/>
        <v>2015</v>
      </c>
      <c r="U71" s="24" t="str">
        <f t="shared" si="4"/>
        <v>1</v>
      </c>
      <c r="V71" s="24" t="str">
        <f>IF(AND(Forecast_6_months&lt;N71,Goal_Setting_Months&gt;N71,U71="1",P71&gt;Baseline_Component),"1","0")</f>
        <v>0</v>
      </c>
      <c r="AA71" s="94"/>
    </row>
    <row r="72" spans="2:27" x14ac:dyDescent="0.25">
      <c r="B72" s="2" t="s">
        <v>1106</v>
      </c>
      <c r="C72" s="202">
        <v>64</v>
      </c>
      <c r="D72" s="221">
        <v>42166</v>
      </c>
      <c r="E72" s="26">
        <v>1</v>
      </c>
      <c r="F72" s="26">
        <v>1</v>
      </c>
      <c r="G72" s="26">
        <v>5</v>
      </c>
      <c r="H72" s="26">
        <v>4</v>
      </c>
      <c r="K72" s="94"/>
      <c r="M72" s="2" t="s">
        <v>1107</v>
      </c>
      <c r="N72" s="202">
        <v>69</v>
      </c>
      <c r="O72" s="221">
        <v>39677</v>
      </c>
      <c r="P72" s="26">
        <v>3</v>
      </c>
      <c r="Q72" s="24" t="s">
        <v>1053</v>
      </c>
      <c r="R72" s="24" t="s">
        <v>1053</v>
      </c>
      <c r="S72" s="26">
        <v>4</v>
      </c>
      <c r="T72" s="206">
        <f t="shared" si="3"/>
        <v>2008</v>
      </c>
      <c r="U72" s="24" t="str">
        <f t="shared" si="4"/>
        <v>1</v>
      </c>
      <c r="V72" s="24" t="str">
        <f>IF(AND(Forecast_6_months&lt;N72,Goal_Setting_Months&gt;N72,U72="1",P72&gt;Baseline_Component),"1","0")</f>
        <v>1</v>
      </c>
      <c r="AA72" s="94"/>
    </row>
    <row r="73" spans="2:27" x14ac:dyDescent="0.25">
      <c r="B73" s="2" t="s">
        <v>1107</v>
      </c>
      <c r="C73" s="202">
        <v>69</v>
      </c>
      <c r="D73" s="221">
        <v>39677</v>
      </c>
      <c r="E73" s="26">
        <v>3</v>
      </c>
      <c r="F73" s="24" t="s">
        <v>1053</v>
      </c>
      <c r="G73" s="24" t="s">
        <v>1053</v>
      </c>
      <c r="H73" s="26">
        <v>4</v>
      </c>
      <c r="K73" s="94"/>
      <c r="M73" s="2" t="s">
        <v>1108</v>
      </c>
      <c r="N73" s="202">
        <v>69</v>
      </c>
      <c r="O73" s="221">
        <v>41704</v>
      </c>
      <c r="P73" s="26">
        <v>2</v>
      </c>
      <c r="Q73" s="24" t="s">
        <v>1053</v>
      </c>
      <c r="R73" s="24" t="s">
        <v>1053</v>
      </c>
      <c r="S73" s="26">
        <v>2</v>
      </c>
      <c r="T73" s="206">
        <f t="shared" si="3"/>
        <v>2014</v>
      </c>
      <c r="U73" s="24" t="str">
        <f t="shared" si="4"/>
        <v>0</v>
      </c>
      <c r="V73" s="24" t="str">
        <f>IF(AND(Forecast_6_months&lt;N73,Goal_Setting_Months&gt;N73,U73="1",P73&gt;Baseline_Component),"1","0")</f>
        <v>0</v>
      </c>
      <c r="AA73" s="94"/>
    </row>
    <row r="74" spans="2:27" x14ac:dyDescent="0.25">
      <c r="B74" s="2" t="s">
        <v>1108</v>
      </c>
      <c r="C74" s="202">
        <v>69</v>
      </c>
      <c r="D74" s="221">
        <v>41704</v>
      </c>
      <c r="E74" s="26">
        <v>2</v>
      </c>
      <c r="F74" s="24" t="s">
        <v>1053</v>
      </c>
      <c r="G74" s="24" t="s">
        <v>1053</v>
      </c>
      <c r="H74" s="26">
        <v>2</v>
      </c>
      <c r="K74" s="94"/>
      <c r="M74" s="2" t="s">
        <v>1109</v>
      </c>
      <c r="N74" s="202">
        <v>70</v>
      </c>
      <c r="O74" s="221">
        <v>39505</v>
      </c>
      <c r="P74" s="26">
        <v>1</v>
      </c>
      <c r="Q74" s="24" t="s">
        <v>1053</v>
      </c>
      <c r="R74" s="24" t="s">
        <v>1053</v>
      </c>
      <c r="S74" s="26">
        <v>5</v>
      </c>
      <c r="T74" s="206">
        <f t="shared" si="3"/>
        <v>2008</v>
      </c>
      <c r="U74" s="24" t="str">
        <f t="shared" si="4"/>
        <v>1</v>
      </c>
      <c r="V74" s="24" t="str">
        <f>IF(AND(Forecast_6_months&lt;N74,Goal_Setting_Months&gt;N74,U74="1",P74&gt;Baseline_Component),"1","0")</f>
        <v>0</v>
      </c>
      <c r="AA74" s="94"/>
    </row>
    <row r="75" spans="2:27" x14ac:dyDescent="0.25">
      <c r="B75" s="2" t="s">
        <v>1109</v>
      </c>
      <c r="C75" s="202">
        <v>70</v>
      </c>
      <c r="D75" s="221">
        <v>39505</v>
      </c>
      <c r="E75" s="26">
        <v>1</v>
      </c>
      <c r="F75" s="24" t="s">
        <v>1053</v>
      </c>
      <c r="G75" s="24" t="s">
        <v>1053</v>
      </c>
      <c r="H75" s="26">
        <v>5</v>
      </c>
      <c r="K75" s="94"/>
      <c r="M75" s="2" t="s">
        <v>1110</v>
      </c>
      <c r="N75" s="202">
        <v>80</v>
      </c>
      <c r="O75" s="221">
        <v>41927</v>
      </c>
      <c r="P75" s="26">
        <v>7</v>
      </c>
      <c r="Q75" s="24" t="s">
        <v>1053</v>
      </c>
      <c r="R75" s="24" t="s">
        <v>1053</v>
      </c>
      <c r="S75" s="26">
        <v>2</v>
      </c>
      <c r="T75" s="206">
        <f t="shared" si="3"/>
        <v>2014</v>
      </c>
      <c r="U75" s="24" t="str">
        <f t="shared" si="4"/>
        <v>0</v>
      </c>
      <c r="V75" s="24" t="str">
        <f>IF(AND(Forecast_6_months&lt;N75,Goal_Setting_Months&gt;N75,U75="1",P75&gt;Baseline_Component),"1","0")</f>
        <v>0</v>
      </c>
      <c r="AA75" s="94"/>
    </row>
    <row r="76" spans="2:27" x14ac:dyDescent="0.25">
      <c r="B76" s="2" t="s">
        <v>1110</v>
      </c>
      <c r="C76" s="202">
        <v>80</v>
      </c>
      <c r="D76" s="221">
        <v>41927</v>
      </c>
      <c r="E76" s="26">
        <v>7</v>
      </c>
      <c r="F76" s="24" t="s">
        <v>1053</v>
      </c>
      <c r="G76" s="24" t="s">
        <v>1053</v>
      </c>
      <c r="H76" s="26">
        <v>2</v>
      </c>
      <c r="K76" s="94"/>
      <c r="M76" s="2" t="s">
        <v>1111</v>
      </c>
      <c r="N76" s="202">
        <v>80</v>
      </c>
      <c r="O76" s="221">
        <v>39351</v>
      </c>
      <c r="P76" s="26">
        <v>1</v>
      </c>
      <c r="Q76" s="24" t="s">
        <v>1053</v>
      </c>
      <c r="R76" s="24" t="s">
        <v>1053</v>
      </c>
      <c r="S76" s="26">
        <v>1</v>
      </c>
      <c r="T76" s="206">
        <f t="shared" si="3"/>
        <v>2007</v>
      </c>
      <c r="U76" s="24" t="str">
        <f t="shared" si="4"/>
        <v>0</v>
      </c>
      <c r="V76" s="24" t="str">
        <f>IF(AND(Forecast_6_months&lt;N76,Goal_Setting_Months&gt;N76,U76="1",P76&gt;Baseline_Component),"1","0")</f>
        <v>0</v>
      </c>
      <c r="AA76" s="94"/>
    </row>
    <row r="77" spans="2:27" x14ac:dyDescent="0.25">
      <c r="B77" s="2" t="s">
        <v>1111</v>
      </c>
      <c r="C77" s="202">
        <v>80</v>
      </c>
      <c r="D77" s="221">
        <v>39351</v>
      </c>
      <c r="E77" s="26">
        <v>1</v>
      </c>
      <c r="F77" s="24" t="s">
        <v>1053</v>
      </c>
      <c r="G77" s="24" t="s">
        <v>1053</v>
      </c>
      <c r="H77" s="26">
        <v>1</v>
      </c>
      <c r="K77" s="94"/>
      <c r="M77" s="2" t="s">
        <v>1112</v>
      </c>
      <c r="N77" s="202">
        <v>60</v>
      </c>
      <c r="O77" s="221">
        <v>39654</v>
      </c>
      <c r="P77" s="26">
        <v>1</v>
      </c>
      <c r="Q77" s="26">
        <v>1</v>
      </c>
      <c r="R77" s="26">
        <v>18</v>
      </c>
      <c r="S77" s="26">
        <v>5</v>
      </c>
      <c r="T77" s="206">
        <f t="shared" si="3"/>
        <v>2008</v>
      </c>
      <c r="U77" s="24" t="str">
        <f t="shared" si="4"/>
        <v>1</v>
      </c>
      <c r="V77" s="24" t="str">
        <f>IF(AND(Forecast_6_months&lt;N77,Goal_Setting_Months&gt;N77,U77="1",P77&gt;Baseline_Component),"1","0")</f>
        <v>0</v>
      </c>
      <c r="AA77" s="94"/>
    </row>
    <row r="78" spans="2:27" x14ac:dyDescent="0.25">
      <c r="B78" s="2" t="s">
        <v>1112</v>
      </c>
      <c r="C78" s="202">
        <v>60</v>
      </c>
      <c r="D78" s="221">
        <v>39654</v>
      </c>
      <c r="E78" s="26">
        <v>1</v>
      </c>
      <c r="F78" s="26">
        <v>1</v>
      </c>
      <c r="G78" s="26">
        <v>18</v>
      </c>
      <c r="H78" s="26">
        <v>5</v>
      </c>
      <c r="K78" s="94"/>
      <c r="M78" s="2" t="s">
        <v>1113</v>
      </c>
      <c r="N78" s="202">
        <v>60</v>
      </c>
      <c r="O78" s="221">
        <v>41690</v>
      </c>
      <c r="P78" s="26">
        <v>6</v>
      </c>
      <c r="Q78" s="26">
        <v>1</v>
      </c>
      <c r="R78" s="26">
        <v>15</v>
      </c>
      <c r="S78" s="26">
        <v>5</v>
      </c>
      <c r="T78" s="206">
        <f t="shared" si="3"/>
        <v>2014</v>
      </c>
      <c r="U78" s="24" t="str">
        <f t="shared" si="4"/>
        <v>1</v>
      </c>
      <c r="V78" s="24" t="str">
        <f>IF(AND(Forecast_6_months&lt;N78,Goal_Setting_Months&gt;N78,U78="1",P78&gt;Baseline_Component),"1","0")</f>
        <v>1</v>
      </c>
      <c r="AA78" s="94"/>
    </row>
    <row r="79" spans="2:27" x14ac:dyDescent="0.25">
      <c r="B79" s="2" t="s">
        <v>1113</v>
      </c>
      <c r="C79" s="202">
        <v>60</v>
      </c>
      <c r="D79" s="221">
        <v>41690</v>
      </c>
      <c r="E79" s="26">
        <v>6</v>
      </c>
      <c r="F79" s="26">
        <v>1</v>
      </c>
      <c r="G79" s="26">
        <v>15</v>
      </c>
      <c r="H79" s="26">
        <v>5</v>
      </c>
      <c r="K79" s="94"/>
      <c r="M79" s="2" t="s">
        <v>1114</v>
      </c>
      <c r="N79" s="202">
        <v>80</v>
      </c>
      <c r="O79" s="221">
        <v>40935</v>
      </c>
      <c r="P79" s="26">
        <v>3</v>
      </c>
      <c r="Q79" s="24" t="s">
        <v>1053</v>
      </c>
      <c r="R79" s="24" t="s">
        <v>1053</v>
      </c>
      <c r="S79" s="26">
        <v>1</v>
      </c>
      <c r="T79" s="206">
        <f t="shared" si="3"/>
        <v>2012</v>
      </c>
      <c r="U79" s="24" t="str">
        <f t="shared" si="4"/>
        <v>0</v>
      </c>
      <c r="V79" s="24" t="str">
        <f>IF(AND(Forecast_6_months&lt;N79,Goal_Setting_Months&gt;N79,U79="1",P79&gt;Baseline_Component),"1","0")</f>
        <v>0</v>
      </c>
      <c r="AA79" s="94"/>
    </row>
    <row r="80" spans="2:27" x14ac:dyDescent="0.25">
      <c r="B80" s="2" t="s">
        <v>1114</v>
      </c>
      <c r="C80" s="202">
        <v>80</v>
      </c>
      <c r="D80" s="221">
        <v>40935</v>
      </c>
      <c r="E80" s="26">
        <v>3</v>
      </c>
      <c r="F80" s="24" t="s">
        <v>1053</v>
      </c>
      <c r="G80" s="24" t="s">
        <v>1053</v>
      </c>
      <c r="H80" s="26">
        <v>1</v>
      </c>
      <c r="K80" s="94"/>
      <c r="M80" s="2" t="s">
        <v>1115</v>
      </c>
      <c r="N80" s="202">
        <v>71</v>
      </c>
      <c r="O80" s="221">
        <v>40382</v>
      </c>
      <c r="P80" s="26">
        <v>8</v>
      </c>
      <c r="Q80" s="24" t="s">
        <v>1053</v>
      </c>
      <c r="R80" s="24" t="s">
        <v>1053</v>
      </c>
      <c r="S80" s="26">
        <v>4</v>
      </c>
      <c r="T80" s="206">
        <f t="shared" si="3"/>
        <v>2010</v>
      </c>
      <c r="U80" s="24" t="str">
        <f t="shared" si="4"/>
        <v>1</v>
      </c>
      <c r="V80" s="24" t="str">
        <f>IF(AND(Forecast_6_months&lt;N80,Goal_Setting_Months&gt;N80,U80="1",P80&gt;Baseline_Component),"1","0")</f>
        <v>0</v>
      </c>
      <c r="AA80" s="94"/>
    </row>
    <row r="81" spans="2:27" x14ac:dyDescent="0.25">
      <c r="B81" s="2" t="s">
        <v>1115</v>
      </c>
      <c r="C81" s="202">
        <v>71</v>
      </c>
      <c r="D81" s="221">
        <v>40382</v>
      </c>
      <c r="E81" s="26">
        <v>8</v>
      </c>
      <c r="F81" s="24" t="s">
        <v>1053</v>
      </c>
      <c r="G81" s="24" t="s">
        <v>1053</v>
      </c>
      <c r="H81" s="26">
        <v>4</v>
      </c>
      <c r="K81" s="94"/>
      <c r="M81" s="2" t="s">
        <v>1116</v>
      </c>
      <c r="N81" s="202">
        <v>69</v>
      </c>
      <c r="O81" s="221">
        <v>41414</v>
      </c>
      <c r="P81" s="26">
        <v>5</v>
      </c>
      <c r="Q81" s="24" t="s">
        <v>1053</v>
      </c>
      <c r="R81" s="24" t="s">
        <v>1053</v>
      </c>
      <c r="S81" s="26">
        <v>5</v>
      </c>
      <c r="T81" s="206">
        <f t="shared" si="3"/>
        <v>2013</v>
      </c>
      <c r="U81" s="24" t="str">
        <f t="shared" si="4"/>
        <v>1</v>
      </c>
      <c r="V81" s="24" t="str">
        <f>IF(AND(Forecast_6_months&lt;N81,Goal_Setting_Months&gt;N81,U81="1",P81&gt;Baseline_Component),"1","0")</f>
        <v>1</v>
      </c>
      <c r="AA81" s="94"/>
    </row>
    <row r="82" spans="2:27" x14ac:dyDescent="0.25">
      <c r="B82" s="2" t="s">
        <v>1116</v>
      </c>
      <c r="C82" s="202">
        <v>69</v>
      </c>
      <c r="D82" s="221">
        <v>41414</v>
      </c>
      <c r="E82" s="26">
        <v>5</v>
      </c>
      <c r="F82" s="24" t="s">
        <v>1053</v>
      </c>
      <c r="G82" s="24" t="s">
        <v>1053</v>
      </c>
      <c r="H82" s="26">
        <v>5</v>
      </c>
      <c r="K82" s="94"/>
      <c r="M82" s="2" t="s">
        <v>1117</v>
      </c>
      <c r="N82" s="202">
        <v>80</v>
      </c>
      <c r="O82" s="221">
        <v>40842</v>
      </c>
      <c r="P82" s="26">
        <v>1</v>
      </c>
      <c r="Q82" s="26">
        <v>1</v>
      </c>
      <c r="R82" s="26">
        <v>2</v>
      </c>
      <c r="S82" s="26">
        <v>3</v>
      </c>
      <c r="T82" s="206">
        <f t="shared" si="3"/>
        <v>2011</v>
      </c>
      <c r="U82" s="24" t="str">
        <f t="shared" si="4"/>
        <v>1</v>
      </c>
      <c r="V82" s="24" t="str">
        <f>IF(AND(Forecast_6_months&lt;N82,Goal_Setting_Months&gt;N82,U82="1",P82&gt;Baseline_Component),"1","0")</f>
        <v>0</v>
      </c>
      <c r="AA82" s="94"/>
    </row>
    <row r="83" spans="2:27" x14ac:dyDescent="0.25">
      <c r="B83" s="2" t="s">
        <v>1117</v>
      </c>
      <c r="C83" s="202">
        <v>80</v>
      </c>
      <c r="D83" s="221">
        <v>40842</v>
      </c>
      <c r="E83" s="26">
        <v>1</v>
      </c>
      <c r="F83" s="26">
        <v>1</v>
      </c>
      <c r="G83" s="26">
        <v>2</v>
      </c>
      <c r="H83" s="26">
        <v>3</v>
      </c>
      <c r="K83" s="94"/>
      <c r="M83" s="2" t="s">
        <v>1118</v>
      </c>
      <c r="N83" s="202">
        <v>80</v>
      </c>
      <c r="O83" s="221">
        <v>39605</v>
      </c>
      <c r="P83" s="26">
        <v>1</v>
      </c>
      <c r="Q83" s="24" t="s">
        <v>1053</v>
      </c>
      <c r="R83" s="24" t="s">
        <v>1053</v>
      </c>
      <c r="S83" s="26">
        <v>4</v>
      </c>
      <c r="T83" s="206">
        <f t="shared" ref="T83:T146" si="5">YEAR(O83)</f>
        <v>2008</v>
      </c>
      <c r="U83" s="24" t="str">
        <f t="shared" ref="U83:U146" si="6">IF(S83&gt;2,"1","0")</f>
        <v>1</v>
      </c>
      <c r="V83" s="24" t="str">
        <f>IF(AND(Forecast_6_months&lt;N83,Goal_Setting_Months&gt;N83,U83="1",P83&gt;Baseline_Component),"1","0")</f>
        <v>0</v>
      </c>
      <c r="AA83" s="94"/>
    </row>
    <row r="84" spans="2:27" x14ac:dyDescent="0.25">
      <c r="B84" s="2" t="s">
        <v>1118</v>
      </c>
      <c r="C84" s="202">
        <v>80</v>
      </c>
      <c r="D84" s="221">
        <v>39605</v>
      </c>
      <c r="E84" s="26">
        <v>1</v>
      </c>
      <c r="F84" s="24" t="s">
        <v>1053</v>
      </c>
      <c r="G84" s="24" t="s">
        <v>1053</v>
      </c>
      <c r="H84" s="26">
        <v>4</v>
      </c>
      <c r="K84" s="94"/>
      <c r="M84" s="2" t="s">
        <v>1119</v>
      </c>
      <c r="N84" s="202">
        <v>68</v>
      </c>
      <c r="O84" s="221">
        <v>40487</v>
      </c>
      <c r="P84" s="26">
        <v>1</v>
      </c>
      <c r="Q84" s="26">
        <v>1</v>
      </c>
      <c r="R84" s="26">
        <v>5</v>
      </c>
      <c r="S84" s="26">
        <v>5</v>
      </c>
      <c r="T84" s="206">
        <f t="shared" si="5"/>
        <v>2010</v>
      </c>
      <c r="U84" s="24" t="str">
        <f t="shared" si="6"/>
        <v>1</v>
      </c>
      <c r="V84" s="24" t="str">
        <f>IF(AND(Forecast_6_months&lt;N84,Goal_Setting_Months&gt;N84,U84="1",P84&gt;Baseline_Component),"1","0")</f>
        <v>0</v>
      </c>
      <c r="AA84" s="94"/>
    </row>
    <row r="85" spans="2:27" x14ac:dyDescent="0.25">
      <c r="B85" s="2" t="s">
        <v>1119</v>
      </c>
      <c r="C85" s="202">
        <v>68</v>
      </c>
      <c r="D85" s="221">
        <v>40487</v>
      </c>
      <c r="E85" s="26">
        <v>1</v>
      </c>
      <c r="F85" s="26">
        <v>1</v>
      </c>
      <c r="G85" s="26">
        <v>5</v>
      </c>
      <c r="H85" s="26">
        <v>5</v>
      </c>
      <c r="K85" s="94"/>
      <c r="M85" s="2" t="s">
        <v>1120</v>
      </c>
      <c r="N85" s="202">
        <v>61</v>
      </c>
      <c r="O85" s="221">
        <v>41478</v>
      </c>
      <c r="P85" s="26">
        <v>1</v>
      </c>
      <c r="Q85" s="24" t="s">
        <v>1053</v>
      </c>
      <c r="R85" s="24" t="s">
        <v>1053</v>
      </c>
      <c r="S85" s="26">
        <v>1</v>
      </c>
      <c r="T85" s="206">
        <f t="shared" si="5"/>
        <v>2013</v>
      </c>
      <c r="U85" s="24" t="str">
        <f t="shared" si="6"/>
        <v>0</v>
      </c>
      <c r="V85" s="24" t="str">
        <f>IF(AND(Forecast_6_months&lt;N85,Goal_Setting_Months&gt;N85,U85="1",P85&gt;Baseline_Component),"1","0")</f>
        <v>0</v>
      </c>
      <c r="AA85" s="94"/>
    </row>
    <row r="86" spans="2:27" x14ac:dyDescent="0.25">
      <c r="B86" s="2" t="s">
        <v>1120</v>
      </c>
      <c r="C86" s="202">
        <v>61</v>
      </c>
      <c r="D86" s="221">
        <v>41478</v>
      </c>
      <c r="E86" s="26">
        <v>1</v>
      </c>
      <c r="F86" s="24" t="s">
        <v>1053</v>
      </c>
      <c r="G86" s="24" t="s">
        <v>1053</v>
      </c>
      <c r="H86" s="26">
        <v>1</v>
      </c>
      <c r="K86" s="94"/>
      <c r="M86" s="2" t="s">
        <v>1121</v>
      </c>
      <c r="N86" s="202">
        <v>65</v>
      </c>
      <c r="O86" s="221">
        <v>40962</v>
      </c>
      <c r="P86" s="26">
        <v>1</v>
      </c>
      <c r="Q86" s="24" t="s">
        <v>1053</v>
      </c>
      <c r="R86" s="24" t="s">
        <v>1053</v>
      </c>
      <c r="S86" s="26">
        <v>2</v>
      </c>
      <c r="T86" s="206">
        <f t="shared" si="5"/>
        <v>2012</v>
      </c>
      <c r="U86" s="24" t="str">
        <f t="shared" si="6"/>
        <v>0</v>
      </c>
      <c r="V86" s="24" t="str">
        <f>IF(AND(Forecast_6_months&lt;N86,Goal_Setting_Months&gt;N86,U86="1",P86&gt;Baseline_Component),"1","0")</f>
        <v>0</v>
      </c>
      <c r="AA86" s="94"/>
    </row>
    <row r="87" spans="2:27" x14ac:dyDescent="0.25">
      <c r="B87" s="2" t="s">
        <v>1121</v>
      </c>
      <c r="C87" s="202">
        <v>65</v>
      </c>
      <c r="D87" s="221">
        <v>40962</v>
      </c>
      <c r="E87" s="26">
        <v>1</v>
      </c>
      <c r="F87" s="24" t="s">
        <v>1053</v>
      </c>
      <c r="G87" s="24" t="s">
        <v>1053</v>
      </c>
      <c r="H87" s="26">
        <v>2</v>
      </c>
      <c r="K87" s="94"/>
      <c r="M87" s="2" t="s">
        <v>1122</v>
      </c>
      <c r="N87" s="202">
        <v>80</v>
      </c>
      <c r="O87" s="221">
        <v>41264</v>
      </c>
      <c r="P87" s="26">
        <v>4</v>
      </c>
      <c r="Q87" s="24" t="s">
        <v>1053</v>
      </c>
      <c r="R87" s="24" t="s">
        <v>1053</v>
      </c>
      <c r="S87" s="26">
        <v>2</v>
      </c>
      <c r="T87" s="206">
        <f t="shared" si="5"/>
        <v>2012</v>
      </c>
      <c r="U87" s="24" t="str">
        <f t="shared" si="6"/>
        <v>0</v>
      </c>
      <c r="V87" s="24" t="str">
        <f>IF(AND(Forecast_6_months&lt;N87,Goal_Setting_Months&gt;N87,U87="1",P87&gt;Baseline_Component),"1","0")</f>
        <v>0</v>
      </c>
      <c r="AA87" s="94"/>
    </row>
    <row r="88" spans="2:27" x14ac:dyDescent="0.25">
      <c r="B88" s="2" t="s">
        <v>1122</v>
      </c>
      <c r="C88" s="202">
        <v>80</v>
      </c>
      <c r="D88" s="221">
        <v>41264</v>
      </c>
      <c r="E88" s="26">
        <v>4</v>
      </c>
      <c r="F88" s="24" t="s">
        <v>1053</v>
      </c>
      <c r="G88" s="24" t="s">
        <v>1053</v>
      </c>
      <c r="H88" s="26">
        <v>2</v>
      </c>
      <c r="K88" s="94"/>
      <c r="M88" s="2" t="s">
        <v>1123</v>
      </c>
      <c r="N88" s="202">
        <v>76</v>
      </c>
      <c r="O88" s="221">
        <v>41614</v>
      </c>
      <c r="P88" s="26">
        <v>19</v>
      </c>
      <c r="Q88" s="24" t="s">
        <v>1053</v>
      </c>
      <c r="R88" s="24" t="s">
        <v>1053</v>
      </c>
      <c r="S88" s="26">
        <v>5</v>
      </c>
      <c r="T88" s="206">
        <f t="shared" si="5"/>
        <v>2013</v>
      </c>
      <c r="U88" s="24" t="str">
        <f t="shared" si="6"/>
        <v>1</v>
      </c>
      <c r="V88" s="24" t="str">
        <f>IF(AND(Forecast_6_months&lt;N88,Goal_Setting_Months&gt;N88,U88="1",P88&gt;Baseline_Component),"1","0")</f>
        <v>0</v>
      </c>
      <c r="AA88" s="94"/>
    </row>
    <row r="89" spans="2:27" x14ac:dyDescent="0.25">
      <c r="B89" s="2" t="s">
        <v>1123</v>
      </c>
      <c r="C89" s="202">
        <v>76</v>
      </c>
      <c r="D89" s="221">
        <v>41614</v>
      </c>
      <c r="E89" s="26">
        <v>19</v>
      </c>
      <c r="F89" s="24" t="s">
        <v>1053</v>
      </c>
      <c r="G89" s="24" t="s">
        <v>1053</v>
      </c>
      <c r="H89" s="26">
        <v>5</v>
      </c>
      <c r="K89" s="94"/>
      <c r="M89" s="2" t="s">
        <v>1124</v>
      </c>
      <c r="N89" s="202">
        <v>69</v>
      </c>
      <c r="O89" s="221">
        <v>40506</v>
      </c>
      <c r="P89" s="26">
        <v>1</v>
      </c>
      <c r="Q89" s="24" t="s">
        <v>1053</v>
      </c>
      <c r="R89" s="24" t="s">
        <v>1053</v>
      </c>
      <c r="S89" s="26">
        <v>1</v>
      </c>
      <c r="T89" s="206">
        <f t="shared" si="5"/>
        <v>2010</v>
      </c>
      <c r="U89" s="24" t="str">
        <f t="shared" si="6"/>
        <v>0</v>
      </c>
      <c r="V89" s="24" t="str">
        <f>IF(AND(Forecast_6_months&lt;N89,Goal_Setting_Months&gt;N89,U89="1",P89&gt;Baseline_Component),"1","0")</f>
        <v>0</v>
      </c>
      <c r="AA89" s="94"/>
    </row>
    <row r="90" spans="2:27" x14ac:dyDescent="0.25">
      <c r="B90" s="2" t="s">
        <v>1124</v>
      </c>
      <c r="C90" s="202">
        <v>69</v>
      </c>
      <c r="D90" s="221">
        <v>40506</v>
      </c>
      <c r="E90" s="26">
        <v>1</v>
      </c>
      <c r="F90" s="24" t="s">
        <v>1053</v>
      </c>
      <c r="G90" s="24" t="s">
        <v>1053</v>
      </c>
      <c r="H90" s="26">
        <v>1</v>
      </c>
      <c r="K90" s="94"/>
      <c r="M90" s="2" t="s">
        <v>1125</v>
      </c>
      <c r="N90" s="202">
        <v>78</v>
      </c>
      <c r="O90" s="221">
        <v>40312</v>
      </c>
      <c r="P90" s="26">
        <v>3</v>
      </c>
      <c r="Q90" s="24" t="s">
        <v>1053</v>
      </c>
      <c r="R90" s="24" t="s">
        <v>1053</v>
      </c>
      <c r="S90" s="26">
        <v>2</v>
      </c>
      <c r="T90" s="206">
        <f t="shared" si="5"/>
        <v>2010</v>
      </c>
      <c r="U90" s="24" t="str">
        <f t="shared" si="6"/>
        <v>0</v>
      </c>
      <c r="V90" s="24" t="str">
        <f>IF(AND(Forecast_6_months&lt;N90,Goal_Setting_Months&gt;N90,U90="1",P90&gt;Baseline_Component),"1","0")</f>
        <v>0</v>
      </c>
      <c r="AA90" s="94"/>
    </row>
    <row r="91" spans="2:27" x14ac:dyDescent="0.25">
      <c r="B91" s="2" t="s">
        <v>1125</v>
      </c>
      <c r="C91" s="202">
        <v>78</v>
      </c>
      <c r="D91" s="221">
        <v>40312</v>
      </c>
      <c r="E91" s="26">
        <v>3</v>
      </c>
      <c r="F91" s="24" t="s">
        <v>1053</v>
      </c>
      <c r="G91" s="24" t="s">
        <v>1053</v>
      </c>
      <c r="H91" s="26">
        <v>2</v>
      </c>
      <c r="K91" s="94"/>
      <c r="M91" s="2" t="s">
        <v>1126</v>
      </c>
      <c r="N91" s="202">
        <v>70</v>
      </c>
      <c r="O91" s="221">
        <v>40261</v>
      </c>
      <c r="P91" s="26">
        <v>1</v>
      </c>
      <c r="Q91" s="24" t="s">
        <v>1053</v>
      </c>
      <c r="R91" s="24" t="s">
        <v>1053</v>
      </c>
      <c r="S91" s="26">
        <v>5</v>
      </c>
      <c r="T91" s="206">
        <f t="shared" si="5"/>
        <v>2010</v>
      </c>
      <c r="U91" s="24" t="str">
        <f t="shared" si="6"/>
        <v>1</v>
      </c>
      <c r="V91" s="24" t="str">
        <f>IF(AND(Forecast_6_months&lt;N91,Goal_Setting_Months&gt;N91,U91="1",P91&gt;Baseline_Component),"1","0")</f>
        <v>0</v>
      </c>
      <c r="AA91" s="94"/>
    </row>
    <row r="92" spans="2:27" x14ac:dyDescent="0.25">
      <c r="B92" s="2" t="s">
        <v>1126</v>
      </c>
      <c r="C92" s="202">
        <v>70</v>
      </c>
      <c r="D92" s="221">
        <v>40261</v>
      </c>
      <c r="E92" s="26">
        <v>1</v>
      </c>
      <c r="F92" s="24" t="s">
        <v>1053</v>
      </c>
      <c r="G92" s="24" t="s">
        <v>1053</v>
      </c>
      <c r="H92" s="26">
        <v>5</v>
      </c>
      <c r="K92" s="94"/>
      <c r="M92" s="2" t="s">
        <v>1127</v>
      </c>
      <c r="N92" s="202">
        <v>59</v>
      </c>
      <c r="O92" s="221">
        <v>41738</v>
      </c>
      <c r="P92" s="26">
        <v>8</v>
      </c>
      <c r="Q92" s="24" t="s">
        <v>1053</v>
      </c>
      <c r="R92" s="24" t="s">
        <v>1053</v>
      </c>
      <c r="S92" s="26">
        <v>1</v>
      </c>
      <c r="T92" s="206">
        <f t="shared" si="5"/>
        <v>2014</v>
      </c>
      <c r="U92" s="24" t="str">
        <f t="shared" si="6"/>
        <v>0</v>
      </c>
      <c r="V92" s="24" t="str">
        <f>IF(AND(Forecast_6_months&lt;N92,Goal_Setting_Months&gt;N92,U92="1",P92&gt;Baseline_Component),"1","0")</f>
        <v>0</v>
      </c>
      <c r="AA92" s="94"/>
    </row>
    <row r="93" spans="2:27" x14ac:dyDescent="0.25">
      <c r="B93" s="2" t="s">
        <v>1127</v>
      </c>
      <c r="C93" s="202">
        <v>59</v>
      </c>
      <c r="D93" s="221">
        <v>41738</v>
      </c>
      <c r="E93" s="26">
        <v>8</v>
      </c>
      <c r="F93" s="24" t="s">
        <v>1053</v>
      </c>
      <c r="G93" s="24" t="s">
        <v>1053</v>
      </c>
      <c r="H93" s="26">
        <v>1</v>
      </c>
      <c r="K93" s="94"/>
      <c r="M93" s="2" t="s">
        <v>1128</v>
      </c>
      <c r="N93" s="202">
        <v>49</v>
      </c>
      <c r="O93" s="221">
        <v>40777</v>
      </c>
      <c r="P93" s="26">
        <v>2</v>
      </c>
      <c r="Q93" s="24" t="s">
        <v>1053</v>
      </c>
      <c r="R93" s="24" t="s">
        <v>1053</v>
      </c>
      <c r="S93" s="26">
        <v>5</v>
      </c>
      <c r="T93" s="206">
        <f t="shared" si="5"/>
        <v>2011</v>
      </c>
      <c r="U93" s="24" t="str">
        <f t="shared" si="6"/>
        <v>1</v>
      </c>
      <c r="V93" s="24" t="str">
        <f>IF(AND(Forecast_6_months&lt;N93,Goal_Setting_Months&gt;N93,U93="1",P93&gt;Baseline_Component),"1","0")</f>
        <v>0</v>
      </c>
      <c r="AA93" s="94"/>
    </row>
    <row r="94" spans="2:27" x14ac:dyDescent="0.25">
      <c r="B94" s="2" t="s">
        <v>1128</v>
      </c>
      <c r="C94" s="202">
        <v>49</v>
      </c>
      <c r="D94" s="221">
        <v>40777</v>
      </c>
      <c r="E94" s="26">
        <v>2</v>
      </c>
      <c r="F94" s="24" t="s">
        <v>1053</v>
      </c>
      <c r="G94" s="24" t="s">
        <v>1053</v>
      </c>
      <c r="H94" s="26">
        <v>5</v>
      </c>
      <c r="K94" s="94"/>
      <c r="M94" s="2" t="s">
        <v>1129</v>
      </c>
      <c r="N94" s="202">
        <v>67</v>
      </c>
      <c r="O94" s="221">
        <v>39724</v>
      </c>
      <c r="P94" s="26">
        <v>1</v>
      </c>
      <c r="Q94" s="24" t="s">
        <v>1053</v>
      </c>
      <c r="R94" s="24" t="s">
        <v>1053</v>
      </c>
      <c r="S94" s="26">
        <v>1</v>
      </c>
      <c r="T94" s="206">
        <f t="shared" si="5"/>
        <v>2008</v>
      </c>
      <c r="U94" s="24" t="str">
        <f t="shared" si="6"/>
        <v>0</v>
      </c>
      <c r="V94" s="24" t="str">
        <f>IF(AND(Forecast_6_months&lt;N94,Goal_Setting_Months&gt;N94,U94="1",P94&gt;Baseline_Component),"1","0")</f>
        <v>0</v>
      </c>
      <c r="AA94" s="94"/>
    </row>
    <row r="95" spans="2:27" x14ac:dyDescent="0.25">
      <c r="B95" s="2" t="s">
        <v>1129</v>
      </c>
      <c r="C95" s="202">
        <v>67</v>
      </c>
      <c r="D95" s="221">
        <v>39724</v>
      </c>
      <c r="E95" s="26">
        <v>1</v>
      </c>
      <c r="F95" s="24" t="s">
        <v>1053</v>
      </c>
      <c r="G95" s="24" t="s">
        <v>1053</v>
      </c>
      <c r="H95" s="26">
        <v>1</v>
      </c>
      <c r="K95" s="94"/>
      <c r="M95" s="2" t="s">
        <v>1130</v>
      </c>
      <c r="N95" s="202">
        <v>78</v>
      </c>
      <c r="O95" s="221">
        <v>39720</v>
      </c>
      <c r="P95" s="26">
        <v>1</v>
      </c>
      <c r="Q95" s="26">
        <v>1</v>
      </c>
      <c r="R95" s="26">
        <v>6</v>
      </c>
      <c r="S95" s="26">
        <v>3</v>
      </c>
      <c r="T95" s="206">
        <f t="shared" si="5"/>
        <v>2008</v>
      </c>
      <c r="U95" s="24" t="str">
        <f t="shared" si="6"/>
        <v>1</v>
      </c>
      <c r="V95" s="24" t="str">
        <f>IF(AND(Forecast_6_months&lt;N95,Goal_Setting_Months&gt;N95,U95="1",P95&gt;Baseline_Component),"1","0")</f>
        <v>0</v>
      </c>
      <c r="AA95" s="94"/>
    </row>
    <row r="96" spans="2:27" x14ac:dyDescent="0.25">
      <c r="B96" s="2" t="s">
        <v>1130</v>
      </c>
      <c r="C96" s="202">
        <v>78</v>
      </c>
      <c r="D96" s="221">
        <v>39720</v>
      </c>
      <c r="E96" s="26">
        <v>1</v>
      </c>
      <c r="F96" s="26">
        <v>1</v>
      </c>
      <c r="G96" s="26">
        <v>6</v>
      </c>
      <c r="H96" s="26">
        <v>3</v>
      </c>
      <c r="K96" s="94"/>
      <c r="M96" s="2" t="s">
        <v>1131</v>
      </c>
      <c r="N96" s="202">
        <v>80</v>
      </c>
      <c r="O96" s="221">
        <v>41346</v>
      </c>
      <c r="P96" s="26">
        <v>2</v>
      </c>
      <c r="Q96" s="24" t="s">
        <v>1053</v>
      </c>
      <c r="R96" s="24" t="s">
        <v>1053</v>
      </c>
      <c r="S96" s="26">
        <v>4</v>
      </c>
      <c r="T96" s="206">
        <f t="shared" si="5"/>
        <v>2013</v>
      </c>
      <c r="U96" s="24" t="str">
        <f t="shared" si="6"/>
        <v>1</v>
      </c>
      <c r="V96" s="24" t="str">
        <f>IF(AND(Forecast_6_months&lt;N96,Goal_Setting_Months&gt;N96,U96="1",P96&gt;Baseline_Component),"1","0")</f>
        <v>0</v>
      </c>
      <c r="AA96" s="94"/>
    </row>
    <row r="97" spans="2:27" x14ac:dyDescent="0.25">
      <c r="B97" s="2" t="s">
        <v>1131</v>
      </c>
      <c r="C97" s="202">
        <v>80</v>
      </c>
      <c r="D97" s="221">
        <v>41346</v>
      </c>
      <c r="E97" s="26">
        <v>2</v>
      </c>
      <c r="F97" s="24" t="s">
        <v>1053</v>
      </c>
      <c r="G97" s="24" t="s">
        <v>1053</v>
      </c>
      <c r="H97" s="26">
        <v>4</v>
      </c>
      <c r="K97" s="94"/>
      <c r="M97" s="2" t="s">
        <v>1132</v>
      </c>
      <c r="N97" s="202">
        <v>75</v>
      </c>
      <c r="O97" s="221">
        <v>41610</v>
      </c>
      <c r="P97" s="26">
        <v>1</v>
      </c>
      <c r="Q97" s="26">
        <v>1</v>
      </c>
      <c r="R97" s="26">
        <v>1</v>
      </c>
      <c r="S97" s="26">
        <v>2</v>
      </c>
      <c r="T97" s="206">
        <f t="shared" si="5"/>
        <v>2013</v>
      </c>
      <c r="U97" s="24" t="str">
        <f t="shared" si="6"/>
        <v>0</v>
      </c>
      <c r="V97" s="24" t="str">
        <f>IF(AND(Forecast_6_months&lt;N97,Goal_Setting_Months&gt;N97,U97="1",P97&gt;Baseline_Component),"1","0")</f>
        <v>0</v>
      </c>
      <c r="AA97" s="94"/>
    </row>
    <row r="98" spans="2:27" x14ac:dyDescent="0.25">
      <c r="B98" s="2" t="s">
        <v>1132</v>
      </c>
      <c r="C98" s="202">
        <v>75</v>
      </c>
      <c r="D98" s="221">
        <v>41610</v>
      </c>
      <c r="E98" s="26">
        <v>1</v>
      </c>
      <c r="F98" s="26">
        <v>1</v>
      </c>
      <c r="G98" s="26">
        <v>1</v>
      </c>
      <c r="H98" s="26">
        <v>2</v>
      </c>
      <c r="K98" s="94"/>
      <c r="M98" s="2" t="s">
        <v>1133</v>
      </c>
      <c r="N98" s="202">
        <v>70</v>
      </c>
      <c r="O98" s="221">
        <v>39834</v>
      </c>
      <c r="P98" s="26">
        <v>2</v>
      </c>
      <c r="Q98" s="24" t="s">
        <v>1053</v>
      </c>
      <c r="R98" s="24" t="s">
        <v>1053</v>
      </c>
      <c r="S98" s="26">
        <v>1</v>
      </c>
      <c r="T98" s="206">
        <f t="shared" si="5"/>
        <v>2009</v>
      </c>
      <c r="U98" s="24" t="str">
        <f t="shared" si="6"/>
        <v>0</v>
      </c>
      <c r="V98" s="24" t="str">
        <f>IF(AND(Forecast_6_months&lt;N98,Goal_Setting_Months&gt;N98,U98="1",P98&gt;Baseline_Component),"1","0")</f>
        <v>0</v>
      </c>
      <c r="AA98" s="94"/>
    </row>
    <row r="99" spans="2:27" x14ac:dyDescent="0.25">
      <c r="B99" s="2" t="s">
        <v>1133</v>
      </c>
      <c r="C99" s="202">
        <v>70</v>
      </c>
      <c r="D99" s="221">
        <v>39834</v>
      </c>
      <c r="E99" s="26">
        <v>2</v>
      </c>
      <c r="F99" s="24" t="s">
        <v>1053</v>
      </c>
      <c r="G99" s="24" t="s">
        <v>1053</v>
      </c>
      <c r="H99" s="26">
        <v>1</v>
      </c>
      <c r="K99" s="94"/>
      <c r="M99" s="2" t="s">
        <v>1134</v>
      </c>
      <c r="N99" s="202">
        <v>80</v>
      </c>
      <c r="O99" s="221">
        <v>39951</v>
      </c>
      <c r="P99" s="26">
        <v>1</v>
      </c>
      <c r="Q99" s="26">
        <v>1</v>
      </c>
      <c r="R99" s="26">
        <v>1</v>
      </c>
      <c r="S99" s="26">
        <v>2</v>
      </c>
      <c r="T99" s="206">
        <f t="shared" si="5"/>
        <v>2009</v>
      </c>
      <c r="U99" s="24" t="str">
        <f t="shared" si="6"/>
        <v>0</v>
      </c>
      <c r="V99" s="24" t="str">
        <f>IF(AND(Forecast_6_months&lt;N99,Goal_Setting_Months&gt;N99,U99="1",P99&gt;Baseline_Component),"1","0")</f>
        <v>0</v>
      </c>
      <c r="AA99" s="94"/>
    </row>
    <row r="100" spans="2:27" x14ac:dyDescent="0.25">
      <c r="B100" s="2" t="s">
        <v>1134</v>
      </c>
      <c r="C100" s="202">
        <v>80</v>
      </c>
      <c r="D100" s="221">
        <v>39951</v>
      </c>
      <c r="E100" s="26">
        <v>1</v>
      </c>
      <c r="F100" s="26">
        <v>1</v>
      </c>
      <c r="G100" s="26">
        <v>1</v>
      </c>
      <c r="H100" s="26">
        <v>2</v>
      </c>
      <c r="K100" s="94"/>
      <c r="M100" s="2" t="s">
        <v>1135</v>
      </c>
      <c r="N100" s="202">
        <v>9</v>
      </c>
      <c r="O100" s="221">
        <v>39601</v>
      </c>
      <c r="P100" s="26">
        <v>47</v>
      </c>
      <c r="Q100" s="24" t="s">
        <v>1053</v>
      </c>
      <c r="R100" s="24" t="s">
        <v>1053</v>
      </c>
      <c r="S100" s="26">
        <v>5</v>
      </c>
      <c r="T100" s="206">
        <f t="shared" si="5"/>
        <v>2008</v>
      </c>
      <c r="U100" s="24" t="str">
        <f t="shared" si="6"/>
        <v>1</v>
      </c>
      <c r="V100" s="24" t="str">
        <f>IF(AND(Forecast_6_months&lt;N100,Goal_Setting_Months&gt;N100,U100="1",P100&gt;Baseline_Component),"1","0")</f>
        <v>0</v>
      </c>
      <c r="AA100" s="94"/>
    </row>
    <row r="101" spans="2:27" x14ac:dyDescent="0.25">
      <c r="B101" s="2" t="s">
        <v>1135</v>
      </c>
      <c r="C101" s="202">
        <v>9</v>
      </c>
      <c r="D101" s="221">
        <v>39601</v>
      </c>
      <c r="E101" s="26">
        <v>47</v>
      </c>
      <c r="F101" s="24" t="s">
        <v>1053</v>
      </c>
      <c r="G101" s="24" t="s">
        <v>1053</v>
      </c>
      <c r="H101" s="26">
        <v>5</v>
      </c>
      <c r="K101" s="94"/>
      <c r="M101" s="2" t="s">
        <v>1136</v>
      </c>
      <c r="N101" s="202">
        <v>80</v>
      </c>
      <c r="O101" s="221">
        <v>40092</v>
      </c>
      <c r="P101" s="26">
        <v>1</v>
      </c>
      <c r="Q101" s="24" t="s">
        <v>1053</v>
      </c>
      <c r="R101" s="24" t="s">
        <v>1053</v>
      </c>
      <c r="S101" s="26">
        <v>1</v>
      </c>
      <c r="T101" s="206">
        <f t="shared" si="5"/>
        <v>2009</v>
      </c>
      <c r="U101" s="24" t="str">
        <f t="shared" si="6"/>
        <v>0</v>
      </c>
      <c r="V101" s="24" t="str">
        <f>IF(AND(Forecast_6_months&lt;N101,Goal_Setting_Months&gt;N101,U101="1",P101&gt;Baseline_Component),"1","0")</f>
        <v>0</v>
      </c>
      <c r="AA101" s="94"/>
    </row>
    <row r="102" spans="2:27" x14ac:dyDescent="0.25">
      <c r="B102" s="2" t="s">
        <v>1136</v>
      </c>
      <c r="C102" s="202">
        <v>80</v>
      </c>
      <c r="D102" s="221">
        <v>40092</v>
      </c>
      <c r="E102" s="26">
        <v>1</v>
      </c>
      <c r="F102" s="24" t="s">
        <v>1053</v>
      </c>
      <c r="G102" s="24" t="s">
        <v>1053</v>
      </c>
      <c r="H102" s="26">
        <v>1</v>
      </c>
      <c r="K102" s="94"/>
      <c r="M102" s="2" t="s">
        <v>1137</v>
      </c>
      <c r="N102" s="202">
        <v>76</v>
      </c>
      <c r="O102" s="221">
        <v>40533</v>
      </c>
      <c r="P102" s="26">
        <v>3</v>
      </c>
      <c r="Q102" s="24" t="s">
        <v>1053</v>
      </c>
      <c r="R102" s="24" t="s">
        <v>1053</v>
      </c>
      <c r="S102" s="26">
        <v>2</v>
      </c>
      <c r="T102" s="206">
        <f t="shared" si="5"/>
        <v>2010</v>
      </c>
      <c r="U102" s="24" t="str">
        <f t="shared" si="6"/>
        <v>0</v>
      </c>
      <c r="V102" s="24" t="str">
        <f>IF(AND(Forecast_6_months&lt;N102,Goal_Setting_Months&gt;N102,U102="1",P102&gt;Baseline_Component),"1","0")</f>
        <v>0</v>
      </c>
      <c r="AA102" s="94"/>
    </row>
    <row r="103" spans="2:27" x14ac:dyDescent="0.25">
      <c r="B103" s="2" t="s">
        <v>1137</v>
      </c>
      <c r="C103" s="202">
        <v>76</v>
      </c>
      <c r="D103" s="221">
        <v>40533</v>
      </c>
      <c r="E103" s="26">
        <v>3</v>
      </c>
      <c r="F103" s="24" t="s">
        <v>1053</v>
      </c>
      <c r="G103" s="24" t="s">
        <v>1053</v>
      </c>
      <c r="H103" s="26">
        <v>2</v>
      </c>
      <c r="K103" s="94"/>
      <c r="M103" s="2" t="s">
        <v>1138</v>
      </c>
      <c r="N103" s="202">
        <v>79</v>
      </c>
      <c r="O103" s="221">
        <v>40654</v>
      </c>
      <c r="P103" s="26">
        <v>2</v>
      </c>
      <c r="Q103" s="24" t="s">
        <v>1053</v>
      </c>
      <c r="R103" s="24" t="s">
        <v>1053</v>
      </c>
      <c r="S103" s="26">
        <v>1</v>
      </c>
      <c r="T103" s="206">
        <f t="shared" si="5"/>
        <v>2011</v>
      </c>
      <c r="U103" s="24" t="str">
        <f t="shared" si="6"/>
        <v>0</v>
      </c>
      <c r="V103" s="24" t="str">
        <f>IF(AND(Forecast_6_months&lt;N103,Goal_Setting_Months&gt;N103,U103="1",P103&gt;Baseline_Component),"1","0")</f>
        <v>0</v>
      </c>
      <c r="AA103" s="94"/>
    </row>
    <row r="104" spans="2:27" x14ac:dyDescent="0.25">
      <c r="B104" s="2" t="s">
        <v>1138</v>
      </c>
      <c r="C104" s="202">
        <v>79</v>
      </c>
      <c r="D104" s="221">
        <v>40654</v>
      </c>
      <c r="E104" s="26">
        <v>2</v>
      </c>
      <c r="F104" s="24" t="s">
        <v>1053</v>
      </c>
      <c r="G104" s="24" t="s">
        <v>1053</v>
      </c>
      <c r="H104" s="26">
        <v>1</v>
      </c>
      <c r="K104" s="94"/>
      <c r="M104" s="2" t="s">
        <v>1139</v>
      </c>
      <c r="N104" s="202">
        <v>76</v>
      </c>
      <c r="O104" s="221">
        <v>40175</v>
      </c>
      <c r="P104" s="26">
        <v>3</v>
      </c>
      <c r="Q104" s="24" t="s">
        <v>1053</v>
      </c>
      <c r="R104" s="24" t="s">
        <v>1053</v>
      </c>
      <c r="S104" s="26">
        <v>4</v>
      </c>
      <c r="T104" s="206">
        <f t="shared" si="5"/>
        <v>2009</v>
      </c>
      <c r="U104" s="24" t="str">
        <f t="shared" si="6"/>
        <v>1</v>
      </c>
      <c r="V104" s="24" t="str">
        <f>IF(AND(Forecast_6_months&lt;N104,Goal_Setting_Months&gt;N104,U104="1",P104&gt;Baseline_Component),"1","0")</f>
        <v>0</v>
      </c>
      <c r="AA104" s="94"/>
    </row>
    <row r="105" spans="2:27" x14ac:dyDescent="0.25">
      <c r="B105" s="2" t="s">
        <v>1139</v>
      </c>
      <c r="C105" s="202">
        <v>76</v>
      </c>
      <c r="D105" s="221">
        <v>40175</v>
      </c>
      <c r="E105" s="26">
        <v>3</v>
      </c>
      <c r="F105" s="24" t="s">
        <v>1053</v>
      </c>
      <c r="G105" s="24" t="s">
        <v>1053</v>
      </c>
      <c r="H105" s="26">
        <v>4</v>
      </c>
      <c r="K105" s="94"/>
      <c r="M105" s="2" t="s">
        <v>1140</v>
      </c>
      <c r="N105" s="202">
        <v>53</v>
      </c>
      <c r="O105" s="221">
        <v>40412</v>
      </c>
      <c r="P105" s="26">
        <v>1</v>
      </c>
      <c r="Q105" s="24" t="s">
        <v>1053</v>
      </c>
      <c r="R105" s="24" t="s">
        <v>1053</v>
      </c>
      <c r="S105" s="26">
        <v>1</v>
      </c>
      <c r="T105" s="206">
        <f t="shared" si="5"/>
        <v>2010</v>
      </c>
      <c r="U105" s="24" t="str">
        <f t="shared" si="6"/>
        <v>0</v>
      </c>
      <c r="V105" s="24" t="str">
        <f>IF(AND(Forecast_6_months&lt;N105,Goal_Setting_Months&gt;N105,U105="1",P105&gt;Baseline_Component),"1","0")</f>
        <v>0</v>
      </c>
      <c r="AA105" s="94"/>
    </row>
    <row r="106" spans="2:27" x14ac:dyDescent="0.25">
      <c r="B106" s="2" t="s">
        <v>1140</v>
      </c>
      <c r="C106" s="202">
        <v>53</v>
      </c>
      <c r="D106" s="221">
        <v>40412</v>
      </c>
      <c r="E106" s="26">
        <v>1</v>
      </c>
      <c r="F106" s="24" t="s">
        <v>1053</v>
      </c>
      <c r="G106" s="24" t="s">
        <v>1053</v>
      </c>
      <c r="H106" s="26">
        <v>1</v>
      </c>
      <c r="K106" s="94"/>
      <c r="M106" s="2" t="s">
        <v>1141</v>
      </c>
      <c r="N106" s="202">
        <v>73</v>
      </c>
      <c r="O106" s="221">
        <v>39213</v>
      </c>
      <c r="P106" s="26">
        <v>88</v>
      </c>
      <c r="Q106" s="26">
        <v>1</v>
      </c>
      <c r="R106" s="26">
        <v>25</v>
      </c>
      <c r="S106" s="26">
        <v>5</v>
      </c>
      <c r="T106" s="206">
        <f t="shared" si="5"/>
        <v>2007</v>
      </c>
      <c r="U106" s="24" t="str">
        <f t="shared" si="6"/>
        <v>1</v>
      </c>
      <c r="V106" s="24" t="str">
        <f>IF(AND(Forecast_6_months&lt;N106,Goal_Setting_Months&gt;N106,U106="1",P106&gt;Baseline_Component),"1","0")</f>
        <v>0</v>
      </c>
      <c r="AA106" s="94"/>
    </row>
    <row r="107" spans="2:27" x14ac:dyDescent="0.25">
      <c r="B107" s="2" t="s">
        <v>1141</v>
      </c>
      <c r="C107" s="202">
        <v>73</v>
      </c>
      <c r="D107" s="221">
        <v>39213</v>
      </c>
      <c r="E107" s="26">
        <v>88</v>
      </c>
      <c r="F107" s="26">
        <v>1</v>
      </c>
      <c r="G107" s="26">
        <v>25</v>
      </c>
      <c r="H107" s="26">
        <v>5</v>
      </c>
      <c r="K107" s="94"/>
      <c r="M107" s="2" t="s">
        <v>1142</v>
      </c>
      <c r="N107" s="202">
        <v>59</v>
      </c>
      <c r="O107" s="221">
        <v>39091</v>
      </c>
      <c r="P107" s="26">
        <v>10</v>
      </c>
      <c r="Q107" s="26">
        <v>1</v>
      </c>
      <c r="R107" s="26">
        <v>18</v>
      </c>
      <c r="S107" s="26">
        <v>4</v>
      </c>
      <c r="T107" s="206">
        <f t="shared" si="5"/>
        <v>2007</v>
      </c>
      <c r="U107" s="24" t="str">
        <f t="shared" si="6"/>
        <v>1</v>
      </c>
      <c r="V107" s="24" t="str">
        <f>IF(AND(Forecast_6_months&lt;N107,Goal_Setting_Months&gt;N107,U107="1",P107&gt;Baseline_Component),"1","0")</f>
        <v>1</v>
      </c>
      <c r="AA107" s="94"/>
    </row>
    <row r="108" spans="2:27" x14ac:dyDescent="0.25">
      <c r="B108" s="2" t="s">
        <v>1142</v>
      </c>
      <c r="C108" s="202">
        <v>59</v>
      </c>
      <c r="D108" s="221">
        <v>39091</v>
      </c>
      <c r="E108" s="26">
        <v>10</v>
      </c>
      <c r="F108" s="26">
        <v>1</v>
      </c>
      <c r="G108" s="26">
        <v>18</v>
      </c>
      <c r="H108" s="26">
        <v>4</v>
      </c>
      <c r="K108" s="94"/>
      <c r="M108" s="2" t="s">
        <v>1143</v>
      </c>
      <c r="N108" s="202">
        <v>80</v>
      </c>
      <c r="O108" s="221">
        <v>42109</v>
      </c>
      <c r="P108" s="26">
        <v>1</v>
      </c>
      <c r="Q108" s="24" t="s">
        <v>1053</v>
      </c>
      <c r="R108" s="24" t="s">
        <v>1053</v>
      </c>
      <c r="S108" s="26">
        <v>4</v>
      </c>
      <c r="T108" s="206">
        <f t="shared" si="5"/>
        <v>2015</v>
      </c>
      <c r="U108" s="24" t="str">
        <f t="shared" si="6"/>
        <v>1</v>
      </c>
      <c r="V108" s="24" t="str">
        <f>IF(AND(Forecast_6_months&lt;N108,Goal_Setting_Months&gt;N108,U108="1",P108&gt;Baseline_Component),"1","0")</f>
        <v>0</v>
      </c>
      <c r="AA108" s="94"/>
    </row>
    <row r="109" spans="2:27" x14ac:dyDescent="0.25">
      <c r="B109" s="2" t="s">
        <v>1143</v>
      </c>
      <c r="C109" s="202">
        <v>80</v>
      </c>
      <c r="D109" s="221">
        <v>42109</v>
      </c>
      <c r="E109" s="26">
        <v>1</v>
      </c>
      <c r="F109" s="24" t="s">
        <v>1053</v>
      </c>
      <c r="G109" s="24" t="s">
        <v>1053</v>
      </c>
      <c r="H109" s="26">
        <v>4</v>
      </c>
      <c r="K109" s="94"/>
      <c r="M109" s="2" t="s">
        <v>1144</v>
      </c>
      <c r="N109" s="202">
        <v>80</v>
      </c>
      <c r="O109" s="221">
        <v>41734</v>
      </c>
      <c r="P109" s="26">
        <v>11</v>
      </c>
      <c r="Q109" s="24" t="s">
        <v>1053</v>
      </c>
      <c r="R109" s="24" t="s">
        <v>1053</v>
      </c>
      <c r="S109" s="26">
        <v>1</v>
      </c>
      <c r="T109" s="206">
        <f t="shared" si="5"/>
        <v>2014</v>
      </c>
      <c r="U109" s="24" t="str">
        <f t="shared" si="6"/>
        <v>0</v>
      </c>
      <c r="V109" s="24" t="str">
        <f>IF(AND(Forecast_6_months&lt;N109,Goal_Setting_Months&gt;N109,U109="1",P109&gt;Baseline_Component),"1","0")</f>
        <v>0</v>
      </c>
      <c r="AA109" s="94"/>
    </row>
    <row r="110" spans="2:27" x14ac:dyDescent="0.25">
      <c r="B110" s="2" t="s">
        <v>1144</v>
      </c>
      <c r="C110" s="202">
        <v>80</v>
      </c>
      <c r="D110" s="221">
        <v>41734</v>
      </c>
      <c r="E110" s="26">
        <v>11</v>
      </c>
      <c r="F110" s="24" t="s">
        <v>1053</v>
      </c>
      <c r="G110" s="24" t="s">
        <v>1053</v>
      </c>
      <c r="H110" s="26">
        <v>1</v>
      </c>
      <c r="K110" s="94"/>
      <c r="M110" s="2" t="s">
        <v>1145</v>
      </c>
      <c r="N110" s="202">
        <v>69</v>
      </c>
      <c r="O110" s="221">
        <v>40854</v>
      </c>
      <c r="P110" s="26">
        <v>2</v>
      </c>
      <c r="Q110" s="24" t="s">
        <v>1053</v>
      </c>
      <c r="R110" s="24" t="s">
        <v>1053</v>
      </c>
      <c r="S110" s="26">
        <v>3</v>
      </c>
      <c r="T110" s="206">
        <f t="shared" si="5"/>
        <v>2011</v>
      </c>
      <c r="U110" s="24" t="str">
        <f t="shared" si="6"/>
        <v>1</v>
      </c>
      <c r="V110" s="24" t="str">
        <f>IF(AND(Forecast_6_months&lt;N110,Goal_Setting_Months&gt;N110,U110="1",P110&gt;Baseline_Component),"1","0")</f>
        <v>0</v>
      </c>
      <c r="AA110" s="94"/>
    </row>
    <row r="111" spans="2:27" x14ac:dyDescent="0.25">
      <c r="B111" s="2" t="s">
        <v>1145</v>
      </c>
      <c r="C111" s="202">
        <v>69</v>
      </c>
      <c r="D111" s="221">
        <v>40854</v>
      </c>
      <c r="E111" s="26">
        <v>2</v>
      </c>
      <c r="F111" s="24" t="s">
        <v>1053</v>
      </c>
      <c r="G111" s="24" t="s">
        <v>1053</v>
      </c>
      <c r="H111" s="26">
        <v>3</v>
      </c>
      <c r="K111" s="94"/>
      <c r="M111" s="2" t="s">
        <v>1146</v>
      </c>
      <c r="N111" s="202">
        <v>70</v>
      </c>
      <c r="O111" s="221">
        <v>39951</v>
      </c>
      <c r="P111" s="26">
        <v>2</v>
      </c>
      <c r="Q111" s="24" t="s">
        <v>1053</v>
      </c>
      <c r="R111" s="24" t="s">
        <v>1053</v>
      </c>
      <c r="S111" s="26">
        <v>4</v>
      </c>
      <c r="T111" s="206">
        <f t="shared" si="5"/>
        <v>2009</v>
      </c>
      <c r="U111" s="24" t="str">
        <f t="shared" si="6"/>
        <v>1</v>
      </c>
      <c r="V111" s="24" t="str">
        <f>IF(AND(Forecast_6_months&lt;N111,Goal_Setting_Months&gt;N111,U111="1",P111&gt;Baseline_Component),"1","0")</f>
        <v>0</v>
      </c>
      <c r="AA111" s="94"/>
    </row>
    <row r="112" spans="2:27" x14ac:dyDescent="0.25">
      <c r="B112" s="2" t="s">
        <v>1146</v>
      </c>
      <c r="C112" s="202">
        <v>70</v>
      </c>
      <c r="D112" s="221">
        <v>39951</v>
      </c>
      <c r="E112" s="26">
        <v>2</v>
      </c>
      <c r="F112" s="24" t="s">
        <v>1053</v>
      </c>
      <c r="G112" s="24" t="s">
        <v>1053</v>
      </c>
      <c r="H112" s="26">
        <v>4</v>
      </c>
      <c r="K112" s="94"/>
      <c r="M112" s="2" t="s">
        <v>1147</v>
      </c>
      <c r="N112" s="202">
        <v>55</v>
      </c>
      <c r="O112" s="221">
        <v>41509</v>
      </c>
      <c r="P112" s="26">
        <v>2</v>
      </c>
      <c r="Q112" s="26">
        <v>1</v>
      </c>
      <c r="R112" s="26">
        <v>4</v>
      </c>
      <c r="S112" s="26">
        <v>2</v>
      </c>
      <c r="T112" s="206">
        <f t="shared" si="5"/>
        <v>2013</v>
      </c>
      <c r="U112" s="24" t="str">
        <f t="shared" si="6"/>
        <v>0</v>
      </c>
      <c r="V112" s="24" t="str">
        <f>IF(AND(Forecast_6_months&lt;N112,Goal_Setting_Months&gt;N112,U112="1",P112&gt;Baseline_Component),"1","0")</f>
        <v>0</v>
      </c>
      <c r="AA112" s="94"/>
    </row>
    <row r="113" spans="2:27" x14ac:dyDescent="0.25">
      <c r="B113" s="2" t="s">
        <v>1147</v>
      </c>
      <c r="C113" s="202">
        <v>55</v>
      </c>
      <c r="D113" s="221">
        <v>41509</v>
      </c>
      <c r="E113" s="26">
        <v>2</v>
      </c>
      <c r="F113" s="26">
        <v>1</v>
      </c>
      <c r="G113" s="26">
        <v>4</v>
      </c>
      <c r="H113" s="26">
        <v>2</v>
      </c>
      <c r="K113" s="94"/>
      <c r="M113" s="2" t="s">
        <v>1148</v>
      </c>
      <c r="N113" s="202">
        <v>62</v>
      </c>
      <c r="O113" s="221">
        <v>39595</v>
      </c>
      <c r="P113" s="26">
        <v>2</v>
      </c>
      <c r="Q113" s="24" t="s">
        <v>1053</v>
      </c>
      <c r="R113" s="24" t="s">
        <v>1053</v>
      </c>
      <c r="S113" s="26">
        <v>5</v>
      </c>
      <c r="T113" s="206">
        <f t="shared" si="5"/>
        <v>2008</v>
      </c>
      <c r="U113" s="24" t="str">
        <f t="shared" si="6"/>
        <v>1</v>
      </c>
      <c r="V113" s="24" t="str">
        <f>IF(AND(Forecast_6_months&lt;N113,Goal_Setting_Months&gt;N113,U113="1",P113&gt;Baseline_Component),"1","0")</f>
        <v>0</v>
      </c>
      <c r="AA113" s="94"/>
    </row>
    <row r="114" spans="2:27" x14ac:dyDescent="0.25">
      <c r="B114" s="2" t="s">
        <v>1148</v>
      </c>
      <c r="C114" s="202">
        <v>62</v>
      </c>
      <c r="D114" s="221">
        <v>39595</v>
      </c>
      <c r="E114" s="26">
        <v>2</v>
      </c>
      <c r="F114" s="24" t="s">
        <v>1053</v>
      </c>
      <c r="G114" s="24" t="s">
        <v>1053</v>
      </c>
      <c r="H114" s="26">
        <v>5</v>
      </c>
      <c r="K114" s="94"/>
      <c r="M114" s="2" t="s">
        <v>1149</v>
      </c>
      <c r="N114" s="202">
        <v>80</v>
      </c>
      <c r="O114" s="221">
        <v>40822</v>
      </c>
      <c r="P114" s="26">
        <v>5</v>
      </c>
      <c r="Q114" s="24" t="s">
        <v>1053</v>
      </c>
      <c r="R114" s="24" t="s">
        <v>1053</v>
      </c>
      <c r="S114" s="26">
        <v>2</v>
      </c>
      <c r="T114" s="206">
        <f t="shared" si="5"/>
        <v>2011</v>
      </c>
      <c r="U114" s="24" t="str">
        <f t="shared" si="6"/>
        <v>0</v>
      </c>
      <c r="V114" s="24" t="str">
        <f>IF(AND(Forecast_6_months&lt;N114,Goal_Setting_Months&gt;N114,U114="1",P114&gt;Baseline_Component),"1","0")</f>
        <v>0</v>
      </c>
      <c r="AA114" s="94"/>
    </row>
    <row r="115" spans="2:27" x14ac:dyDescent="0.25">
      <c r="B115" s="2" t="s">
        <v>1149</v>
      </c>
      <c r="C115" s="202">
        <v>80</v>
      </c>
      <c r="D115" s="221">
        <v>40822</v>
      </c>
      <c r="E115" s="26">
        <v>5</v>
      </c>
      <c r="F115" s="24" t="s">
        <v>1053</v>
      </c>
      <c r="G115" s="24" t="s">
        <v>1053</v>
      </c>
      <c r="H115" s="26">
        <v>2</v>
      </c>
      <c r="K115" s="94"/>
      <c r="M115" s="2" t="s">
        <v>1150</v>
      </c>
      <c r="N115" s="202">
        <v>80</v>
      </c>
      <c r="O115" s="221">
        <v>42131</v>
      </c>
      <c r="P115" s="26">
        <v>3</v>
      </c>
      <c r="Q115" s="24" t="s">
        <v>1053</v>
      </c>
      <c r="R115" s="24" t="s">
        <v>1053</v>
      </c>
      <c r="S115" s="26">
        <v>3</v>
      </c>
      <c r="T115" s="206">
        <f t="shared" si="5"/>
        <v>2015</v>
      </c>
      <c r="U115" s="24" t="str">
        <f t="shared" si="6"/>
        <v>1</v>
      </c>
      <c r="V115" s="24" t="str">
        <f>IF(AND(Forecast_6_months&lt;N115,Goal_Setting_Months&gt;N115,U115="1",P115&gt;Baseline_Component),"1","0")</f>
        <v>0</v>
      </c>
      <c r="AA115" s="94"/>
    </row>
    <row r="116" spans="2:27" x14ac:dyDescent="0.25">
      <c r="B116" s="2" t="s">
        <v>1150</v>
      </c>
      <c r="C116" s="202">
        <v>80</v>
      </c>
      <c r="D116" s="221">
        <v>42131</v>
      </c>
      <c r="E116" s="26">
        <v>3</v>
      </c>
      <c r="F116" s="24" t="s">
        <v>1053</v>
      </c>
      <c r="G116" s="24" t="s">
        <v>1053</v>
      </c>
      <c r="H116" s="26">
        <v>3</v>
      </c>
      <c r="K116" s="94"/>
      <c r="M116" s="2" t="s">
        <v>1151</v>
      </c>
      <c r="N116" s="202">
        <v>61</v>
      </c>
      <c r="O116" s="221">
        <v>40011</v>
      </c>
      <c r="P116" s="26">
        <v>1</v>
      </c>
      <c r="Q116" s="24" t="s">
        <v>1053</v>
      </c>
      <c r="R116" s="24" t="s">
        <v>1053</v>
      </c>
      <c r="S116" s="26">
        <v>1</v>
      </c>
      <c r="T116" s="206">
        <f t="shared" si="5"/>
        <v>2009</v>
      </c>
      <c r="U116" s="24" t="str">
        <f t="shared" si="6"/>
        <v>0</v>
      </c>
      <c r="V116" s="24" t="str">
        <f>IF(AND(Forecast_6_months&lt;N116,Goal_Setting_Months&gt;N116,U116="1",P116&gt;Baseline_Component),"1","0")</f>
        <v>0</v>
      </c>
      <c r="AA116" s="94"/>
    </row>
    <row r="117" spans="2:27" x14ac:dyDescent="0.25">
      <c r="B117" s="2" t="s">
        <v>1151</v>
      </c>
      <c r="C117" s="202">
        <v>61</v>
      </c>
      <c r="D117" s="221">
        <v>40011</v>
      </c>
      <c r="E117" s="26">
        <v>1</v>
      </c>
      <c r="F117" s="24" t="s">
        <v>1053</v>
      </c>
      <c r="G117" s="24" t="s">
        <v>1053</v>
      </c>
      <c r="H117" s="26">
        <v>1</v>
      </c>
      <c r="K117" s="94"/>
      <c r="M117" s="2" t="s">
        <v>1152</v>
      </c>
      <c r="N117" s="202">
        <v>62</v>
      </c>
      <c r="O117" s="221">
        <v>40786</v>
      </c>
      <c r="P117" s="26">
        <v>1</v>
      </c>
      <c r="Q117" s="24" t="s">
        <v>1053</v>
      </c>
      <c r="R117" s="24" t="s">
        <v>1053</v>
      </c>
      <c r="S117" s="26">
        <v>5</v>
      </c>
      <c r="T117" s="206">
        <f t="shared" si="5"/>
        <v>2011</v>
      </c>
      <c r="U117" s="24" t="str">
        <f t="shared" si="6"/>
        <v>1</v>
      </c>
      <c r="V117" s="24" t="str">
        <f>IF(AND(Forecast_6_months&lt;N117,Goal_Setting_Months&gt;N117,U117="1",P117&gt;Baseline_Component),"1","0")</f>
        <v>0</v>
      </c>
      <c r="AA117" s="94"/>
    </row>
    <row r="118" spans="2:27" x14ac:dyDescent="0.25">
      <c r="B118" s="2" t="s">
        <v>1152</v>
      </c>
      <c r="C118" s="202">
        <v>62</v>
      </c>
      <c r="D118" s="221">
        <v>40786</v>
      </c>
      <c r="E118" s="26">
        <v>1</v>
      </c>
      <c r="F118" s="24" t="s">
        <v>1053</v>
      </c>
      <c r="G118" s="24" t="s">
        <v>1053</v>
      </c>
      <c r="H118" s="26">
        <v>5</v>
      </c>
      <c r="K118" s="94"/>
      <c r="M118" s="2" t="s">
        <v>1153</v>
      </c>
      <c r="N118" s="202">
        <v>80</v>
      </c>
      <c r="O118" s="221">
        <v>40213</v>
      </c>
      <c r="P118" s="26">
        <v>1</v>
      </c>
      <c r="Q118" s="24" t="s">
        <v>1053</v>
      </c>
      <c r="R118" s="24" t="s">
        <v>1053</v>
      </c>
      <c r="S118" s="26">
        <v>1</v>
      </c>
      <c r="T118" s="206">
        <f t="shared" si="5"/>
        <v>2010</v>
      </c>
      <c r="U118" s="24" t="str">
        <f t="shared" si="6"/>
        <v>0</v>
      </c>
      <c r="V118" s="24" t="str">
        <f>IF(AND(Forecast_6_months&lt;N118,Goal_Setting_Months&gt;N118,U118="1",P118&gt;Baseline_Component),"1","0")</f>
        <v>0</v>
      </c>
      <c r="AA118" s="94"/>
    </row>
    <row r="119" spans="2:27" x14ac:dyDescent="0.25">
      <c r="B119" s="2" t="s">
        <v>1153</v>
      </c>
      <c r="C119" s="202">
        <v>80</v>
      </c>
      <c r="D119" s="221">
        <v>40213</v>
      </c>
      <c r="E119" s="26">
        <v>1</v>
      </c>
      <c r="F119" s="24" t="s">
        <v>1053</v>
      </c>
      <c r="G119" s="24" t="s">
        <v>1053</v>
      </c>
      <c r="H119" s="26">
        <v>1</v>
      </c>
      <c r="K119" s="94"/>
      <c r="M119" s="2" t="s">
        <v>1154</v>
      </c>
      <c r="N119" s="202">
        <v>79</v>
      </c>
      <c r="O119" s="221">
        <v>41638</v>
      </c>
      <c r="P119" s="26">
        <v>9</v>
      </c>
      <c r="Q119" s="24" t="s">
        <v>1053</v>
      </c>
      <c r="R119" s="24" t="s">
        <v>1053</v>
      </c>
      <c r="S119" s="26">
        <v>4</v>
      </c>
      <c r="T119" s="206">
        <f t="shared" si="5"/>
        <v>2013</v>
      </c>
      <c r="U119" s="24" t="str">
        <f t="shared" si="6"/>
        <v>1</v>
      </c>
      <c r="V119" s="24" t="str">
        <f>IF(AND(Forecast_6_months&lt;N119,Goal_Setting_Months&gt;N119,U119="1",P119&gt;Baseline_Component),"1","0")</f>
        <v>0</v>
      </c>
      <c r="AA119" s="94"/>
    </row>
    <row r="120" spans="2:27" x14ac:dyDescent="0.25">
      <c r="B120" s="2" t="s">
        <v>1154</v>
      </c>
      <c r="C120" s="202">
        <v>79</v>
      </c>
      <c r="D120" s="221">
        <v>41638</v>
      </c>
      <c r="E120" s="26">
        <v>9</v>
      </c>
      <c r="F120" s="24" t="s">
        <v>1053</v>
      </c>
      <c r="G120" s="24" t="s">
        <v>1053</v>
      </c>
      <c r="H120" s="26">
        <v>4</v>
      </c>
      <c r="K120" s="94"/>
      <c r="M120" s="2" t="s">
        <v>1155</v>
      </c>
      <c r="N120" s="202">
        <v>80</v>
      </c>
      <c r="O120" s="221">
        <v>41323</v>
      </c>
      <c r="P120" s="26">
        <v>1</v>
      </c>
      <c r="Q120" s="24" t="s">
        <v>1053</v>
      </c>
      <c r="R120" s="24" t="s">
        <v>1053</v>
      </c>
      <c r="S120" s="26">
        <v>1</v>
      </c>
      <c r="T120" s="206">
        <f t="shared" si="5"/>
        <v>2013</v>
      </c>
      <c r="U120" s="24" t="str">
        <f t="shared" si="6"/>
        <v>0</v>
      </c>
      <c r="V120" s="24" t="str">
        <f>IF(AND(Forecast_6_months&lt;N120,Goal_Setting_Months&gt;N120,U120="1",P120&gt;Baseline_Component),"1","0")</f>
        <v>0</v>
      </c>
      <c r="AA120" s="94"/>
    </row>
    <row r="121" spans="2:27" x14ac:dyDescent="0.25">
      <c r="B121" s="2" t="s">
        <v>1155</v>
      </c>
      <c r="C121" s="202">
        <v>80</v>
      </c>
      <c r="D121" s="221">
        <v>41323</v>
      </c>
      <c r="E121" s="26">
        <v>1</v>
      </c>
      <c r="F121" s="24" t="s">
        <v>1053</v>
      </c>
      <c r="G121" s="24" t="s">
        <v>1053</v>
      </c>
      <c r="H121" s="26">
        <v>1</v>
      </c>
      <c r="K121" s="94"/>
      <c r="M121" s="2" t="s">
        <v>1156</v>
      </c>
      <c r="N121" s="202">
        <v>72</v>
      </c>
      <c r="O121" s="221">
        <v>41781</v>
      </c>
      <c r="P121" s="26">
        <v>1</v>
      </c>
      <c r="Q121" s="24" t="s">
        <v>1053</v>
      </c>
      <c r="R121" s="24" t="s">
        <v>1053</v>
      </c>
      <c r="S121" s="26">
        <v>1</v>
      </c>
      <c r="T121" s="206">
        <f t="shared" si="5"/>
        <v>2014</v>
      </c>
      <c r="U121" s="24" t="str">
        <f t="shared" si="6"/>
        <v>0</v>
      </c>
      <c r="V121" s="24" t="str">
        <f>IF(AND(Forecast_6_months&lt;N121,Goal_Setting_Months&gt;N121,U121="1",P121&gt;Baseline_Component),"1","0")</f>
        <v>0</v>
      </c>
      <c r="AA121" s="94"/>
    </row>
    <row r="122" spans="2:27" x14ac:dyDescent="0.25">
      <c r="B122" s="2" t="s">
        <v>1156</v>
      </c>
      <c r="C122" s="202">
        <v>72</v>
      </c>
      <c r="D122" s="221">
        <v>41781</v>
      </c>
      <c r="E122" s="26">
        <v>1</v>
      </c>
      <c r="F122" s="24" t="s">
        <v>1053</v>
      </c>
      <c r="G122" s="24" t="s">
        <v>1053</v>
      </c>
      <c r="H122" s="26">
        <v>1</v>
      </c>
      <c r="K122" s="94"/>
      <c r="M122" s="2" t="s">
        <v>1157</v>
      </c>
      <c r="N122" s="202">
        <v>68</v>
      </c>
      <c r="O122" s="221">
        <v>40585</v>
      </c>
      <c r="P122" s="26">
        <v>1</v>
      </c>
      <c r="Q122" s="24" t="s">
        <v>1053</v>
      </c>
      <c r="R122" s="24" t="s">
        <v>1053</v>
      </c>
      <c r="S122" s="26">
        <v>5</v>
      </c>
      <c r="T122" s="206">
        <f t="shared" si="5"/>
        <v>2011</v>
      </c>
      <c r="U122" s="24" t="str">
        <f t="shared" si="6"/>
        <v>1</v>
      </c>
      <c r="V122" s="24" t="str">
        <f>IF(AND(Forecast_6_months&lt;N122,Goal_Setting_Months&gt;N122,U122="1",P122&gt;Baseline_Component),"1","0")</f>
        <v>0</v>
      </c>
      <c r="AA122" s="94"/>
    </row>
    <row r="123" spans="2:27" x14ac:dyDescent="0.25">
      <c r="B123" s="2" t="s">
        <v>1157</v>
      </c>
      <c r="C123" s="202">
        <v>68</v>
      </c>
      <c r="D123" s="221">
        <v>40585</v>
      </c>
      <c r="E123" s="26">
        <v>1</v>
      </c>
      <c r="F123" s="24" t="s">
        <v>1053</v>
      </c>
      <c r="G123" s="24" t="s">
        <v>1053</v>
      </c>
      <c r="H123" s="26">
        <v>5</v>
      </c>
      <c r="K123" s="94"/>
      <c r="M123" s="2" t="s">
        <v>1158</v>
      </c>
      <c r="N123" s="202">
        <v>71</v>
      </c>
      <c r="O123" s="221">
        <v>42193</v>
      </c>
      <c r="P123" s="26">
        <v>3</v>
      </c>
      <c r="Q123" s="24" t="s">
        <v>1053</v>
      </c>
      <c r="R123" s="24" t="s">
        <v>1053</v>
      </c>
      <c r="S123" s="26">
        <v>1</v>
      </c>
      <c r="T123" s="206">
        <f t="shared" si="5"/>
        <v>2015</v>
      </c>
      <c r="U123" s="24" t="str">
        <f t="shared" si="6"/>
        <v>0</v>
      </c>
      <c r="V123" s="24" t="str">
        <f>IF(AND(Forecast_6_months&lt;N123,Goal_Setting_Months&gt;N123,U123="1",P123&gt;Baseline_Component),"1","0")</f>
        <v>0</v>
      </c>
      <c r="AA123" s="94"/>
    </row>
    <row r="124" spans="2:27" x14ac:dyDescent="0.25">
      <c r="B124" s="2" t="s">
        <v>1158</v>
      </c>
      <c r="C124" s="202">
        <v>71</v>
      </c>
      <c r="D124" s="221">
        <v>42193</v>
      </c>
      <c r="E124" s="26">
        <v>3</v>
      </c>
      <c r="F124" s="24" t="s">
        <v>1053</v>
      </c>
      <c r="G124" s="24" t="s">
        <v>1053</v>
      </c>
      <c r="H124" s="26">
        <v>1</v>
      </c>
      <c r="K124" s="94"/>
      <c r="M124" s="2" t="s">
        <v>1159</v>
      </c>
      <c r="N124" s="202">
        <v>57</v>
      </c>
      <c r="O124" s="221">
        <v>41249</v>
      </c>
      <c r="P124" s="26">
        <v>24</v>
      </c>
      <c r="Q124" s="26">
        <v>1</v>
      </c>
      <c r="R124" s="26">
        <v>12</v>
      </c>
      <c r="S124" s="26">
        <v>5</v>
      </c>
      <c r="T124" s="206">
        <f t="shared" si="5"/>
        <v>2012</v>
      </c>
      <c r="U124" s="24" t="str">
        <f t="shared" si="6"/>
        <v>1</v>
      </c>
      <c r="V124" s="24" t="str">
        <f>IF(AND(Forecast_6_months&lt;N124,Goal_Setting_Months&gt;N124,U124="1",P124&gt;Baseline_Component),"1","0")</f>
        <v>1</v>
      </c>
      <c r="AA124" s="94"/>
    </row>
    <row r="125" spans="2:27" x14ac:dyDescent="0.25">
      <c r="B125" s="2" t="s">
        <v>1159</v>
      </c>
      <c r="C125" s="202">
        <v>57</v>
      </c>
      <c r="D125" s="221">
        <v>41249</v>
      </c>
      <c r="E125" s="26">
        <v>24</v>
      </c>
      <c r="F125" s="26">
        <v>1</v>
      </c>
      <c r="G125" s="26">
        <v>12</v>
      </c>
      <c r="H125" s="26">
        <v>5</v>
      </c>
      <c r="K125" s="94"/>
      <c r="M125" s="2" t="s">
        <v>1160</v>
      </c>
      <c r="N125" s="202">
        <v>79</v>
      </c>
      <c r="O125" s="221">
        <v>40505</v>
      </c>
      <c r="P125" s="26">
        <v>10</v>
      </c>
      <c r="Q125" s="24" t="s">
        <v>1053</v>
      </c>
      <c r="R125" s="24" t="s">
        <v>1053</v>
      </c>
      <c r="S125" s="26">
        <v>3</v>
      </c>
      <c r="T125" s="206">
        <f t="shared" si="5"/>
        <v>2010</v>
      </c>
      <c r="U125" s="24" t="str">
        <f t="shared" si="6"/>
        <v>1</v>
      </c>
      <c r="V125" s="24" t="str">
        <f>IF(AND(Forecast_6_months&lt;N125,Goal_Setting_Months&gt;N125,U125="1",P125&gt;Baseline_Component),"1","0")</f>
        <v>0</v>
      </c>
      <c r="AA125" s="94"/>
    </row>
    <row r="126" spans="2:27" x14ac:dyDescent="0.25">
      <c r="B126" s="2" t="s">
        <v>1160</v>
      </c>
      <c r="C126" s="202">
        <v>79</v>
      </c>
      <c r="D126" s="221">
        <v>40505</v>
      </c>
      <c r="E126" s="26">
        <v>10</v>
      </c>
      <c r="F126" s="24" t="s">
        <v>1053</v>
      </c>
      <c r="G126" s="24" t="s">
        <v>1053</v>
      </c>
      <c r="H126" s="26">
        <v>3</v>
      </c>
      <c r="K126" s="94"/>
      <c r="M126" s="2" t="s">
        <v>1161</v>
      </c>
      <c r="N126" s="202">
        <v>74</v>
      </c>
      <c r="O126" s="221">
        <v>40781</v>
      </c>
      <c r="P126" s="26">
        <v>3</v>
      </c>
      <c r="Q126" s="24" t="s">
        <v>1053</v>
      </c>
      <c r="R126" s="24" t="s">
        <v>1053</v>
      </c>
      <c r="S126" s="26">
        <v>2</v>
      </c>
      <c r="T126" s="206">
        <f t="shared" si="5"/>
        <v>2011</v>
      </c>
      <c r="U126" s="24" t="str">
        <f t="shared" si="6"/>
        <v>0</v>
      </c>
      <c r="V126" s="24" t="str">
        <f>IF(AND(Forecast_6_months&lt;N126,Goal_Setting_Months&gt;N126,U126="1",P126&gt;Baseline_Component),"1","0")</f>
        <v>0</v>
      </c>
      <c r="AA126" s="94"/>
    </row>
    <row r="127" spans="2:27" x14ac:dyDescent="0.25">
      <c r="B127" s="2" t="s">
        <v>1161</v>
      </c>
      <c r="C127" s="202">
        <v>74</v>
      </c>
      <c r="D127" s="221">
        <v>40781</v>
      </c>
      <c r="E127" s="26">
        <v>3</v>
      </c>
      <c r="F127" s="24" t="s">
        <v>1053</v>
      </c>
      <c r="G127" s="24" t="s">
        <v>1053</v>
      </c>
      <c r="H127" s="26">
        <v>2</v>
      </c>
      <c r="K127" s="94"/>
      <c r="M127" s="2" t="s">
        <v>1162</v>
      </c>
      <c r="N127" s="202">
        <v>75</v>
      </c>
      <c r="O127" s="221">
        <v>39579</v>
      </c>
      <c r="P127" s="26">
        <v>2</v>
      </c>
      <c r="Q127" s="24" t="s">
        <v>1053</v>
      </c>
      <c r="R127" s="24" t="s">
        <v>1053</v>
      </c>
      <c r="S127" s="26">
        <v>5</v>
      </c>
      <c r="T127" s="206">
        <f t="shared" si="5"/>
        <v>2008</v>
      </c>
      <c r="U127" s="24" t="str">
        <f t="shared" si="6"/>
        <v>1</v>
      </c>
      <c r="V127" s="24" t="str">
        <f>IF(AND(Forecast_6_months&lt;N127,Goal_Setting_Months&gt;N127,U127="1",P127&gt;Baseline_Component),"1","0")</f>
        <v>0</v>
      </c>
      <c r="AA127" s="94"/>
    </row>
    <row r="128" spans="2:27" x14ac:dyDescent="0.25">
      <c r="B128" s="2" t="s">
        <v>1162</v>
      </c>
      <c r="C128" s="202">
        <v>75</v>
      </c>
      <c r="D128" s="221">
        <v>39579</v>
      </c>
      <c r="E128" s="26">
        <v>2</v>
      </c>
      <c r="F128" s="24" t="s">
        <v>1053</v>
      </c>
      <c r="G128" s="24" t="s">
        <v>1053</v>
      </c>
      <c r="H128" s="26">
        <v>5</v>
      </c>
      <c r="K128" s="94"/>
      <c r="M128" s="2" t="s">
        <v>1163</v>
      </c>
      <c r="N128" s="202">
        <v>74</v>
      </c>
      <c r="O128" s="221">
        <v>39867</v>
      </c>
      <c r="P128" s="26">
        <v>1</v>
      </c>
      <c r="Q128" s="24" t="s">
        <v>1053</v>
      </c>
      <c r="R128" s="24" t="s">
        <v>1053</v>
      </c>
      <c r="S128" s="26">
        <v>5</v>
      </c>
      <c r="T128" s="206">
        <f t="shared" si="5"/>
        <v>2009</v>
      </c>
      <c r="U128" s="24" t="str">
        <f t="shared" si="6"/>
        <v>1</v>
      </c>
      <c r="V128" s="24" t="str">
        <f>IF(AND(Forecast_6_months&lt;N128,Goal_Setting_Months&gt;N128,U128="1",P128&gt;Baseline_Component),"1","0")</f>
        <v>0</v>
      </c>
      <c r="AA128" s="94"/>
    </row>
    <row r="129" spans="2:27" x14ac:dyDescent="0.25">
      <c r="B129" s="2" t="s">
        <v>1163</v>
      </c>
      <c r="C129" s="202">
        <v>74</v>
      </c>
      <c r="D129" s="221">
        <v>39867</v>
      </c>
      <c r="E129" s="26">
        <v>1</v>
      </c>
      <c r="F129" s="24" t="s">
        <v>1053</v>
      </c>
      <c r="G129" s="24" t="s">
        <v>1053</v>
      </c>
      <c r="H129" s="26">
        <v>5</v>
      </c>
      <c r="K129" s="94"/>
      <c r="M129" s="2" t="s">
        <v>1164</v>
      </c>
      <c r="N129" s="202">
        <v>62</v>
      </c>
      <c r="O129" s="221">
        <v>41185</v>
      </c>
      <c r="P129" s="26">
        <v>4</v>
      </c>
      <c r="Q129" s="26">
        <v>1</v>
      </c>
      <c r="R129" s="26">
        <v>6</v>
      </c>
      <c r="S129" s="26">
        <v>4</v>
      </c>
      <c r="T129" s="206">
        <f t="shared" si="5"/>
        <v>2012</v>
      </c>
      <c r="U129" s="24" t="str">
        <f t="shared" si="6"/>
        <v>1</v>
      </c>
      <c r="V129" s="24" t="str">
        <f>IF(AND(Forecast_6_months&lt;N129,Goal_Setting_Months&gt;N129,U129="1",P129&gt;Baseline_Component),"1","0")</f>
        <v>1</v>
      </c>
      <c r="AA129" s="94"/>
    </row>
    <row r="130" spans="2:27" x14ac:dyDescent="0.25">
      <c r="B130" s="2" t="s">
        <v>1164</v>
      </c>
      <c r="C130" s="202">
        <v>62</v>
      </c>
      <c r="D130" s="221">
        <v>41185</v>
      </c>
      <c r="E130" s="26">
        <v>4</v>
      </c>
      <c r="F130" s="26">
        <v>1</v>
      </c>
      <c r="G130" s="26">
        <v>6</v>
      </c>
      <c r="H130" s="26">
        <v>4</v>
      </c>
      <c r="K130" s="94"/>
      <c r="M130" s="2" t="s">
        <v>1165</v>
      </c>
      <c r="N130" s="202">
        <v>78</v>
      </c>
      <c r="O130" s="221">
        <v>39798</v>
      </c>
      <c r="P130" s="26">
        <v>1</v>
      </c>
      <c r="Q130" s="24" t="s">
        <v>1053</v>
      </c>
      <c r="R130" s="24" t="s">
        <v>1053</v>
      </c>
      <c r="S130" s="26">
        <v>4</v>
      </c>
      <c r="T130" s="206">
        <f t="shared" si="5"/>
        <v>2008</v>
      </c>
      <c r="U130" s="24" t="str">
        <f t="shared" si="6"/>
        <v>1</v>
      </c>
      <c r="V130" s="24" t="str">
        <f>IF(AND(Forecast_6_months&lt;N130,Goal_Setting_Months&gt;N130,U130="1",P130&gt;Baseline_Component),"1","0")</f>
        <v>0</v>
      </c>
      <c r="AA130" s="94"/>
    </row>
    <row r="131" spans="2:27" x14ac:dyDescent="0.25">
      <c r="B131" s="2" t="s">
        <v>1165</v>
      </c>
      <c r="C131" s="202">
        <v>78</v>
      </c>
      <c r="D131" s="221">
        <v>39798</v>
      </c>
      <c r="E131" s="26">
        <v>1</v>
      </c>
      <c r="F131" s="24" t="s">
        <v>1053</v>
      </c>
      <c r="G131" s="24" t="s">
        <v>1053</v>
      </c>
      <c r="H131" s="26">
        <v>4</v>
      </c>
      <c r="K131" s="94"/>
      <c r="M131" s="2" t="s">
        <v>1166</v>
      </c>
      <c r="N131" s="202">
        <v>74</v>
      </c>
      <c r="O131" s="221">
        <v>41940</v>
      </c>
      <c r="P131" s="26">
        <v>2</v>
      </c>
      <c r="Q131" s="26">
        <v>1</v>
      </c>
      <c r="R131" s="26">
        <v>3</v>
      </c>
      <c r="S131" s="26">
        <v>1</v>
      </c>
      <c r="T131" s="206">
        <f t="shared" si="5"/>
        <v>2014</v>
      </c>
      <c r="U131" s="24" t="str">
        <f t="shared" si="6"/>
        <v>0</v>
      </c>
      <c r="V131" s="24" t="str">
        <f>IF(AND(Forecast_6_months&lt;N131,Goal_Setting_Months&gt;N131,U131="1",P131&gt;Baseline_Component),"1","0")</f>
        <v>0</v>
      </c>
      <c r="AA131" s="94"/>
    </row>
    <row r="132" spans="2:27" x14ac:dyDescent="0.25">
      <c r="B132" s="2" t="s">
        <v>1166</v>
      </c>
      <c r="C132" s="202">
        <v>74</v>
      </c>
      <c r="D132" s="221">
        <v>41940</v>
      </c>
      <c r="E132" s="26">
        <v>2</v>
      </c>
      <c r="F132" s="26">
        <v>1</v>
      </c>
      <c r="G132" s="26">
        <v>3</v>
      </c>
      <c r="H132" s="26">
        <v>1</v>
      </c>
      <c r="K132" s="94"/>
      <c r="M132" s="2" t="s">
        <v>1167</v>
      </c>
      <c r="N132" s="202">
        <v>74</v>
      </c>
      <c r="O132" s="221">
        <v>40571</v>
      </c>
      <c r="P132" s="26">
        <v>1</v>
      </c>
      <c r="Q132" s="24" t="s">
        <v>1053</v>
      </c>
      <c r="R132" s="24" t="s">
        <v>1053</v>
      </c>
      <c r="S132" s="26">
        <v>1</v>
      </c>
      <c r="T132" s="206">
        <f t="shared" si="5"/>
        <v>2011</v>
      </c>
      <c r="U132" s="24" t="str">
        <f t="shared" si="6"/>
        <v>0</v>
      </c>
      <c r="V132" s="24" t="str">
        <f>IF(AND(Forecast_6_months&lt;N132,Goal_Setting_Months&gt;N132,U132="1",P132&gt;Baseline_Component),"1","0")</f>
        <v>0</v>
      </c>
      <c r="AA132" s="94"/>
    </row>
    <row r="133" spans="2:27" x14ac:dyDescent="0.25">
      <c r="B133" s="2" t="s">
        <v>1167</v>
      </c>
      <c r="C133" s="202">
        <v>74</v>
      </c>
      <c r="D133" s="221">
        <v>40571</v>
      </c>
      <c r="E133" s="26">
        <v>1</v>
      </c>
      <c r="F133" s="24" t="s">
        <v>1053</v>
      </c>
      <c r="G133" s="24" t="s">
        <v>1053</v>
      </c>
      <c r="H133" s="26">
        <v>1</v>
      </c>
      <c r="K133" s="94"/>
      <c r="M133" s="2" t="s">
        <v>1168</v>
      </c>
      <c r="N133" s="202">
        <v>78</v>
      </c>
      <c r="O133" s="221">
        <v>40339</v>
      </c>
      <c r="P133" s="26">
        <v>2</v>
      </c>
      <c r="Q133" s="24" t="s">
        <v>1053</v>
      </c>
      <c r="R133" s="24" t="s">
        <v>1053</v>
      </c>
      <c r="S133" s="26">
        <v>1</v>
      </c>
      <c r="T133" s="206">
        <f t="shared" si="5"/>
        <v>2010</v>
      </c>
      <c r="U133" s="24" t="str">
        <f t="shared" si="6"/>
        <v>0</v>
      </c>
      <c r="V133" s="24" t="str">
        <f>IF(AND(Forecast_6_months&lt;N133,Goal_Setting_Months&gt;N133,U133="1",P133&gt;Baseline_Component),"1","0")</f>
        <v>0</v>
      </c>
      <c r="AA133" s="94"/>
    </row>
    <row r="134" spans="2:27" x14ac:dyDescent="0.25">
      <c r="B134" s="2" t="s">
        <v>1168</v>
      </c>
      <c r="C134" s="202">
        <v>78</v>
      </c>
      <c r="D134" s="221">
        <v>40339</v>
      </c>
      <c r="E134" s="26">
        <v>2</v>
      </c>
      <c r="F134" s="24" t="s">
        <v>1053</v>
      </c>
      <c r="G134" s="24" t="s">
        <v>1053</v>
      </c>
      <c r="H134" s="26">
        <v>1</v>
      </c>
      <c r="K134" s="94"/>
      <c r="M134" s="2" t="s">
        <v>1169</v>
      </c>
      <c r="N134" s="202">
        <v>80</v>
      </c>
      <c r="O134" s="221">
        <v>40455</v>
      </c>
      <c r="P134" s="26">
        <v>1</v>
      </c>
      <c r="Q134" s="26">
        <v>1</v>
      </c>
      <c r="R134" s="26">
        <v>16</v>
      </c>
      <c r="S134" s="26">
        <v>3</v>
      </c>
      <c r="T134" s="206">
        <f t="shared" si="5"/>
        <v>2010</v>
      </c>
      <c r="U134" s="24" t="str">
        <f t="shared" si="6"/>
        <v>1</v>
      </c>
      <c r="V134" s="24" t="str">
        <f>IF(AND(Forecast_6_months&lt;N134,Goal_Setting_Months&gt;N134,U134="1",P134&gt;Baseline_Component),"1","0")</f>
        <v>0</v>
      </c>
      <c r="AA134" s="94"/>
    </row>
    <row r="135" spans="2:27" x14ac:dyDescent="0.25">
      <c r="B135" s="2" t="s">
        <v>1169</v>
      </c>
      <c r="C135" s="202">
        <v>80</v>
      </c>
      <c r="D135" s="221">
        <v>40455</v>
      </c>
      <c r="E135" s="26">
        <v>1</v>
      </c>
      <c r="F135" s="26">
        <v>1</v>
      </c>
      <c r="G135" s="26">
        <v>16</v>
      </c>
      <c r="H135" s="26">
        <v>3</v>
      </c>
      <c r="K135" s="94"/>
      <c r="M135" s="2" t="s">
        <v>1170</v>
      </c>
      <c r="N135" s="202">
        <v>73</v>
      </c>
      <c r="O135" s="221">
        <v>39688</v>
      </c>
      <c r="P135" s="26">
        <v>1</v>
      </c>
      <c r="Q135" s="26">
        <v>1</v>
      </c>
      <c r="R135" s="26">
        <v>16</v>
      </c>
      <c r="S135" s="26">
        <v>5</v>
      </c>
      <c r="T135" s="206">
        <f t="shared" si="5"/>
        <v>2008</v>
      </c>
      <c r="U135" s="24" t="str">
        <f t="shared" si="6"/>
        <v>1</v>
      </c>
      <c r="V135" s="24" t="str">
        <f>IF(AND(Forecast_6_months&lt;N135,Goal_Setting_Months&gt;N135,U135="1",P135&gt;Baseline_Component),"1","0")</f>
        <v>0</v>
      </c>
      <c r="AA135" s="94"/>
    </row>
    <row r="136" spans="2:27" x14ac:dyDescent="0.25">
      <c r="B136" s="2" t="s">
        <v>1170</v>
      </c>
      <c r="C136" s="202">
        <v>73</v>
      </c>
      <c r="D136" s="221">
        <v>39688</v>
      </c>
      <c r="E136" s="26">
        <v>1</v>
      </c>
      <c r="F136" s="26">
        <v>1</v>
      </c>
      <c r="G136" s="26">
        <v>16</v>
      </c>
      <c r="H136" s="26">
        <v>5</v>
      </c>
      <c r="K136" s="94"/>
      <c r="M136" s="2" t="s">
        <v>1171</v>
      </c>
      <c r="N136" s="202">
        <v>80</v>
      </c>
      <c r="O136" s="221">
        <v>40682</v>
      </c>
      <c r="P136" s="26">
        <v>1</v>
      </c>
      <c r="Q136" s="24" t="s">
        <v>1053</v>
      </c>
      <c r="R136" s="24" t="s">
        <v>1053</v>
      </c>
      <c r="S136" s="26">
        <v>3</v>
      </c>
      <c r="T136" s="206">
        <f t="shared" si="5"/>
        <v>2011</v>
      </c>
      <c r="U136" s="24" t="str">
        <f t="shared" si="6"/>
        <v>1</v>
      </c>
      <c r="V136" s="24" t="str">
        <f>IF(AND(Forecast_6_months&lt;N136,Goal_Setting_Months&gt;N136,U136="1",P136&gt;Baseline_Component),"1","0")</f>
        <v>0</v>
      </c>
      <c r="AA136" s="94"/>
    </row>
    <row r="137" spans="2:27" x14ac:dyDescent="0.25">
      <c r="B137" s="2" t="s">
        <v>1171</v>
      </c>
      <c r="C137" s="202">
        <v>80</v>
      </c>
      <c r="D137" s="221">
        <v>40682</v>
      </c>
      <c r="E137" s="26">
        <v>1</v>
      </c>
      <c r="F137" s="24" t="s">
        <v>1053</v>
      </c>
      <c r="G137" s="24" t="s">
        <v>1053</v>
      </c>
      <c r="H137" s="26">
        <v>3</v>
      </c>
      <c r="K137" s="94"/>
      <c r="M137" s="2" t="s">
        <v>1172</v>
      </c>
      <c r="N137" s="202">
        <v>80</v>
      </c>
      <c r="O137" s="221">
        <v>40354</v>
      </c>
      <c r="P137" s="26">
        <v>4</v>
      </c>
      <c r="Q137" s="24" t="s">
        <v>1053</v>
      </c>
      <c r="R137" s="24" t="s">
        <v>1053</v>
      </c>
      <c r="S137" s="26">
        <v>4</v>
      </c>
      <c r="T137" s="206">
        <f t="shared" si="5"/>
        <v>2010</v>
      </c>
      <c r="U137" s="24" t="str">
        <f t="shared" si="6"/>
        <v>1</v>
      </c>
      <c r="V137" s="24" t="str">
        <f>IF(AND(Forecast_6_months&lt;N137,Goal_Setting_Months&gt;N137,U137="1",P137&gt;Baseline_Component),"1","0")</f>
        <v>0</v>
      </c>
      <c r="AA137" s="94"/>
    </row>
    <row r="138" spans="2:27" x14ac:dyDescent="0.25">
      <c r="B138" s="2" t="s">
        <v>1172</v>
      </c>
      <c r="C138" s="202">
        <v>80</v>
      </c>
      <c r="D138" s="221">
        <v>40354</v>
      </c>
      <c r="E138" s="26">
        <v>4</v>
      </c>
      <c r="F138" s="24" t="s">
        <v>1053</v>
      </c>
      <c r="G138" s="24" t="s">
        <v>1053</v>
      </c>
      <c r="H138" s="26">
        <v>4</v>
      </c>
      <c r="K138" s="94"/>
      <c r="M138" s="2" t="s">
        <v>1173</v>
      </c>
      <c r="N138" s="202">
        <v>80</v>
      </c>
      <c r="O138" s="221">
        <v>40914</v>
      </c>
      <c r="P138" s="26">
        <v>1</v>
      </c>
      <c r="Q138" s="24" t="s">
        <v>1053</v>
      </c>
      <c r="R138" s="24" t="s">
        <v>1053</v>
      </c>
      <c r="S138" s="26">
        <v>4</v>
      </c>
      <c r="T138" s="206">
        <f t="shared" si="5"/>
        <v>2012</v>
      </c>
      <c r="U138" s="24" t="str">
        <f t="shared" si="6"/>
        <v>1</v>
      </c>
      <c r="V138" s="24" t="str">
        <f>IF(AND(Forecast_6_months&lt;N138,Goal_Setting_Months&gt;N138,U138="1",P138&gt;Baseline_Component),"1","0")</f>
        <v>0</v>
      </c>
      <c r="AA138" s="94"/>
    </row>
    <row r="139" spans="2:27" x14ac:dyDescent="0.25">
      <c r="B139" s="2" t="s">
        <v>1173</v>
      </c>
      <c r="C139" s="202">
        <v>80</v>
      </c>
      <c r="D139" s="221">
        <v>40914</v>
      </c>
      <c r="E139" s="26">
        <v>1</v>
      </c>
      <c r="F139" s="24" t="s">
        <v>1053</v>
      </c>
      <c r="G139" s="24" t="s">
        <v>1053</v>
      </c>
      <c r="H139" s="26">
        <v>4</v>
      </c>
      <c r="K139" s="94"/>
      <c r="M139" s="2" t="s">
        <v>1174</v>
      </c>
      <c r="N139" s="202">
        <v>78</v>
      </c>
      <c r="O139" s="221">
        <v>40448</v>
      </c>
      <c r="P139" s="26">
        <v>2</v>
      </c>
      <c r="Q139" s="24" t="s">
        <v>1053</v>
      </c>
      <c r="R139" s="24" t="s">
        <v>1053</v>
      </c>
      <c r="S139" s="26">
        <v>4</v>
      </c>
      <c r="T139" s="206">
        <f t="shared" si="5"/>
        <v>2010</v>
      </c>
      <c r="U139" s="24" t="str">
        <f t="shared" si="6"/>
        <v>1</v>
      </c>
      <c r="V139" s="24" t="str">
        <f>IF(AND(Forecast_6_months&lt;N139,Goal_Setting_Months&gt;N139,U139="1",P139&gt;Baseline_Component),"1","0")</f>
        <v>0</v>
      </c>
      <c r="AA139" s="94"/>
    </row>
    <row r="140" spans="2:27" x14ac:dyDescent="0.25">
      <c r="B140" s="2" t="s">
        <v>1174</v>
      </c>
      <c r="C140" s="202">
        <v>78</v>
      </c>
      <c r="D140" s="221">
        <v>40448</v>
      </c>
      <c r="E140" s="26">
        <v>2</v>
      </c>
      <c r="F140" s="24" t="s">
        <v>1053</v>
      </c>
      <c r="G140" s="24" t="s">
        <v>1053</v>
      </c>
      <c r="H140" s="26">
        <v>4</v>
      </c>
      <c r="K140" s="94"/>
      <c r="M140" s="2" t="s">
        <v>1175</v>
      </c>
      <c r="N140" s="202">
        <v>68</v>
      </c>
      <c r="O140" s="221">
        <v>40512</v>
      </c>
      <c r="P140" s="26">
        <v>1</v>
      </c>
      <c r="Q140" s="26">
        <v>1</v>
      </c>
      <c r="R140" s="26">
        <v>7</v>
      </c>
      <c r="S140" s="26">
        <v>3</v>
      </c>
      <c r="T140" s="206">
        <f t="shared" si="5"/>
        <v>2010</v>
      </c>
      <c r="U140" s="24" t="str">
        <f t="shared" si="6"/>
        <v>1</v>
      </c>
      <c r="V140" s="24" t="str">
        <f>IF(AND(Forecast_6_months&lt;N140,Goal_Setting_Months&gt;N140,U140="1",P140&gt;Baseline_Component),"1","0")</f>
        <v>0</v>
      </c>
      <c r="AA140" s="94"/>
    </row>
    <row r="141" spans="2:27" x14ac:dyDescent="0.25">
      <c r="B141" s="2" t="s">
        <v>1175</v>
      </c>
      <c r="C141" s="202">
        <v>68</v>
      </c>
      <c r="D141" s="221">
        <v>40512</v>
      </c>
      <c r="E141" s="26">
        <v>1</v>
      </c>
      <c r="F141" s="26">
        <v>1</v>
      </c>
      <c r="G141" s="26">
        <v>7</v>
      </c>
      <c r="H141" s="26">
        <v>3</v>
      </c>
      <c r="K141" s="94"/>
      <c r="M141" s="2" t="s">
        <v>1176</v>
      </c>
      <c r="N141" s="202">
        <v>80</v>
      </c>
      <c r="O141" s="221">
        <v>39825</v>
      </c>
      <c r="P141" s="26">
        <v>1</v>
      </c>
      <c r="Q141" s="26">
        <v>1</v>
      </c>
      <c r="R141" s="26">
        <v>7</v>
      </c>
      <c r="S141" s="26">
        <v>4</v>
      </c>
      <c r="T141" s="206">
        <f t="shared" si="5"/>
        <v>2009</v>
      </c>
      <c r="U141" s="24" t="str">
        <f t="shared" si="6"/>
        <v>1</v>
      </c>
      <c r="V141" s="24" t="str">
        <f>IF(AND(Forecast_6_months&lt;N141,Goal_Setting_Months&gt;N141,U141="1",P141&gt;Baseline_Component),"1","0")</f>
        <v>0</v>
      </c>
      <c r="AA141" s="94"/>
    </row>
    <row r="142" spans="2:27" x14ac:dyDescent="0.25">
      <c r="B142" s="2" t="s">
        <v>1176</v>
      </c>
      <c r="C142" s="202">
        <v>80</v>
      </c>
      <c r="D142" s="221">
        <v>39825</v>
      </c>
      <c r="E142" s="26">
        <v>1</v>
      </c>
      <c r="F142" s="26">
        <v>1</v>
      </c>
      <c r="G142" s="26">
        <v>7</v>
      </c>
      <c r="H142" s="26">
        <v>4</v>
      </c>
      <c r="K142" s="94"/>
      <c r="M142" s="2" t="s">
        <v>1177</v>
      </c>
      <c r="N142" s="202">
        <v>80</v>
      </c>
      <c r="O142" s="221">
        <v>40247</v>
      </c>
      <c r="P142" s="26">
        <v>2</v>
      </c>
      <c r="Q142" s="24" t="s">
        <v>1053</v>
      </c>
      <c r="R142" s="24" t="s">
        <v>1053</v>
      </c>
      <c r="S142" s="26">
        <v>5</v>
      </c>
      <c r="T142" s="206">
        <f t="shared" si="5"/>
        <v>2010</v>
      </c>
      <c r="U142" s="24" t="str">
        <f t="shared" si="6"/>
        <v>1</v>
      </c>
      <c r="V142" s="24" t="str">
        <f>IF(AND(Forecast_6_months&lt;N142,Goal_Setting_Months&gt;N142,U142="1",P142&gt;Baseline_Component),"1","0")</f>
        <v>0</v>
      </c>
      <c r="AA142" s="94"/>
    </row>
    <row r="143" spans="2:27" x14ac:dyDescent="0.25">
      <c r="B143" s="2" t="s">
        <v>1177</v>
      </c>
      <c r="C143" s="202">
        <v>80</v>
      </c>
      <c r="D143" s="221">
        <v>40247</v>
      </c>
      <c r="E143" s="26">
        <v>2</v>
      </c>
      <c r="F143" s="24" t="s">
        <v>1053</v>
      </c>
      <c r="G143" s="24" t="s">
        <v>1053</v>
      </c>
      <c r="H143" s="26">
        <v>5</v>
      </c>
      <c r="K143" s="94"/>
      <c r="M143" s="2" t="s">
        <v>1178</v>
      </c>
      <c r="N143" s="202">
        <v>62</v>
      </c>
      <c r="O143" s="221">
        <v>41613</v>
      </c>
      <c r="P143" s="26">
        <v>24</v>
      </c>
      <c r="Q143" s="24" t="s">
        <v>1053</v>
      </c>
      <c r="R143" s="24" t="s">
        <v>1053</v>
      </c>
      <c r="S143" s="26">
        <v>5</v>
      </c>
      <c r="T143" s="206">
        <f t="shared" si="5"/>
        <v>2013</v>
      </c>
      <c r="U143" s="24" t="str">
        <f t="shared" si="6"/>
        <v>1</v>
      </c>
      <c r="V143" s="24" t="str">
        <f>IF(AND(Forecast_6_months&lt;N143,Goal_Setting_Months&gt;N143,U143="1",P143&gt;Baseline_Component),"1","0")</f>
        <v>1</v>
      </c>
      <c r="AA143" s="94"/>
    </row>
    <row r="144" spans="2:27" x14ac:dyDescent="0.25">
      <c r="B144" s="2" t="s">
        <v>1178</v>
      </c>
      <c r="C144" s="202">
        <v>62</v>
      </c>
      <c r="D144" s="221">
        <v>41613</v>
      </c>
      <c r="E144" s="26">
        <v>24</v>
      </c>
      <c r="F144" s="24" t="s">
        <v>1053</v>
      </c>
      <c r="G144" s="24" t="s">
        <v>1053</v>
      </c>
      <c r="H144" s="26">
        <v>5</v>
      </c>
      <c r="K144" s="94"/>
      <c r="M144" s="2" t="s">
        <v>1179</v>
      </c>
      <c r="N144" s="202">
        <v>80</v>
      </c>
      <c r="O144" s="221">
        <v>40248</v>
      </c>
      <c r="P144" s="26">
        <v>17</v>
      </c>
      <c r="Q144" s="24" t="s">
        <v>1053</v>
      </c>
      <c r="R144" s="24" t="s">
        <v>1053</v>
      </c>
      <c r="S144" s="26">
        <v>4</v>
      </c>
      <c r="T144" s="206">
        <f t="shared" si="5"/>
        <v>2010</v>
      </c>
      <c r="U144" s="24" t="str">
        <f t="shared" si="6"/>
        <v>1</v>
      </c>
      <c r="V144" s="24" t="str">
        <f>IF(AND(Forecast_6_months&lt;N144,Goal_Setting_Months&gt;N144,U144="1",P144&gt;Baseline_Component),"1","0")</f>
        <v>0</v>
      </c>
      <c r="AA144" s="94"/>
    </row>
    <row r="145" spans="2:27" x14ac:dyDescent="0.25">
      <c r="B145" s="2" t="s">
        <v>1179</v>
      </c>
      <c r="C145" s="202">
        <v>80</v>
      </c>
      <c r="D145" s="221">
        <v>40248</v>
      </c>
      <c r="E145" s="26">
        <v>17</v>
      </c>
      <c r="F145" s="24" t="s">
        <v>1053</v>
      </c>
      <c r="G145" s="24" t="s">
        <v>1053</v>
      </c>
      <c r="H145" s="26">
        <v>4</v>
      </c>
      <c r="K145" s="94"/>
      <c r="M145" s="2" t="s">
        <v>1180</v>
      </c>
      <c r="N145" s="202">
        <v>52</v>
      </c>
      <c r="O145" s="221">
        <v>40182</v>
      </c>
      <c r="P145" s="26">
        <v>5</v>
      </c>
      <c r="Q145" s="24" t="s">
        <v>1053</v>
      </c>
      <c r="R145" s="24" t="s">
        <v>1053</v>
      </c>
      <c r="S145" s="26">
        <v>3</v>
      </c>
      <c r="T145" s="206">
        <f t="shared" si="5"/>
        <v>2010</v>
      </c>
      <c r="U145" s="24" t="str">
        <f t="shared" si="6"/>
        <v>1</v>
      </c>
      <c r="V145" s="24" t="str">
        <f>IF(AND(Forecast_6_months&lt;N145,Goal_Setting_Months&gt;N145,U145="1",P145&gt;Baseline_Component),"1","0")</f>
        <v>1</v>
      </c>
      <c r="AA145" s="94"/>
    </row>
    <row r="146" spans="2:27" x14ac:dyDescent="0.25">
      <c r="B146" s="2" t="s">
        <v>1180</v>
      </c>
      <c r="C146" s="202">
        <v>52</v>
      </c>
      <c r="D146" s="221">
        <v>40182</v>
      </c>
      <c r="E146" s="26">
        <v>5</v>
      </c>
      <c r="F146" s="24" t="s">
        <v>1053</v>
      </c>
      <c r="G146" s="24" t="s">
        <v>1053</v>
      </c>
      <c r="H146" s="26">
        <v>3</v>
      </c>
      <c r="K146" s="94"/>
      <c r="M146" s="2" t="s">
        <v>1181</v>
      </c>
      <c r="N146" s="202">
        <v>76</v>
      </c>
      <c r="O146" s="221">
        <v>39806</v>
      </c>
      <c r="P146" s="26">
        <v>2</v>
      </c>
      <c r="Q146" s="26">
        <v>1</v>
      </c>
      <c r="R146" s="26">
        <v>1</v>
      </c>
      <c r="S146" s="26">
        <v>5</v>
      </c>
      <c r="T146" s="206">
        <f t="shared" si="5"/>
        <v>2008</v>
      </c>
      <c r="U146" s="24" t="str">
        <f t="shared" si="6"/>
        <v>1</v>
      </c>
      <c r="V146" s="24" t="str">
        <f>IF(AND(Forecast_6_months&lt;N146,Goal_Setting_Months&gt;N146,U146="1",P146&gt;Baseline_Component),"1","0")</f>
        <v>0</v>
      </c>
      <c r="AA146" s="94"/>
    </row>
    <row r="147" spans="2:27" x14ac:dyDescent="0.25">
      <c r="B147" s="2" t="s">
        <v>1181</v>
      </c>
      <c r="C147" s="202">
        <v>76</v>
      </c>
      <c r="D147" s="221">
        <v>39806</v>
      </c>
      <c r="E147" s="26">
        <v>2</v>
      </c>
      <c r="F147" s="26">
        <v>1</v>
      </c>
      <c r="G147" s="26">
        <v>1</v>
      </c>
      <c r="H147" s="26">
        <v>5</v>
      </c>
      <c r="K147" s="94"/>
      <c r="M147" s="2" t="s">
        <v>1182</v>
      </c>
      <c r="N147" s="202">
        <v>75</v>
      </c>
      <c r="O147" s="221">
        <v>41550</v>
      </c>
      <c r="P147" s="26">
        <v>1</v>
      </c>
      <c r="Q147" s="24" t="s">
        <v>1053</v>
      </c>
      <c r="R147" s="24" t="s">
        <v>1053</v>
      </c>
      <c r="S147" s="26">
        <v>4</v>
      </c>
      <c r="T147" s="206">
        <f t="shared" ref="T147:T210" si="7">YEAR(O147)</f>
        <v>2013</v>
      </c>
      <c r="U147" s="24" t="str">
        <f t="shared" ref="U147:U210" si="8">IF(S147&gt;2,"1","0")</f>
        <v>1</v>
      </c>
      <c r="V147" s="24" t="str">
        <f>IF(AND(Forecast_6_months&lt;N147,Goal_Setting_Months&gt;N147,U147="1",P147&gt;Baseline_Component),"1","0")</f>
        <v>0</v>
      </c>
      <c r="AA147" s="94"/>
    </row>
    <row r="148" spans="2:27" x14ac:dyDescent="0.25">
      <c r="B148" s="2" t="s">
        <v>1182</v>
      </c>
      <c r="C148" s="202">
        <v>75</v>
      </c>
      <c r="D148" s="221">
        <v>41550</v>
      </c>
      <c r="E148" s="26">
        <v>1</v>
      </c>
      <c r="F148" s="24" t="s">
        <v>1053</v>
      </c>
      <c r="G148" s="24" t="s">
        <v>1053</v>
      </c>
      <c r="H148" s="26">
        <v>4</v>
      </c>
      <c r="K148" s="94"/>
      <c r="M148" s="2" t="s">
        <v>1183</v>
      </c>
      <c r="N148" s="202">
        <v>80</v>
      </c>
      <c r="O148" s="221">
        <v>39582</v>
      </c>
      <c r="P148" s="26">
        <v>26</v>
      </c>
      <c r="Q148" s="24" t="s">
        <v>1053</v>
      </c>
      <c r="R148" s="24" t="s">
        <v>1053</v>
      </c>
      <c r="S148" s="26">
        <v>4</v>
      </c>
      <c r="T148" s="206">
        <f t="shared" si="7"/>
        <v>2008</v>
      </c>
      <c r="U148" s="24" t="str">
        <f t="shared" si="8"/>
        <v>1</v>
      </c>
      <c r="V148" s="24" t="str">
        <f>IF(AND(Forecast_6_months&lt;N148,Goal_Setting_Months&gt;N148,U148="1",P148&gt;Baseline_Component),"1","0")</f>
        <v>0</v>
      </c>
      <c r="AA148" s="94"/>
    </row>
    <row r="149" spans="2:27" x14ac:dyDescent="0.25">
      <c r="B149" s="2" t="s">
        <v>1183</v>
      </c>
      <c r="C149" s="202">
        <v>80</v>
      </c>
      <c r="D149" s="221">
        <v>39582</v>
      </c>
      <c r="E149" s="26">
        <v>26</v>
      </c>
      <c r="F149" s="24" t="s">
        <v>1053</v>
      </c>
      <c r="G149" s="24" t="s">
        <v>1053</v>
      </c>
      <c r="H149" s="26">
        <v>4</v>
      </c>
      <c r="K149" s="94"/>
      <c r="M149" s="2" t="s">
        <v>1184</v>
      </c>
      <c r="N149" s="202">
        <v>74</v>
      </c>
      <c r="O149" s="221">
        <v>41054</v>
      </c>
      <c r="P149" s="26">
        <v>2</v>
      </c>
      <c r="Q149" s="26">
        <v>1</v>
      </c>
      <c r="R149" s="26">
        <v>26</v>
      </c>
      <c r="S149" s="26">
        <v>5</v>
      </c>
      <c r="T149" s="206">
        <f t="shared" si="7"/>
        <v>2012</v>
      </c>
      <c r="U149" s="24" t="str">
        <f t="shared" si="8"/>
        <v>1</v>
      </c>
      <c r="V149" s="24" t="str">
        <f>IF(AND(Forecast_6_months&lt;N149,Goal_Setting_Months&gt;N149,U149="1",P149&gt;Baseline_Component),"1","0")</f>
        <v>0</v>
      </c>
      <c r="AA149" s="94"/>
    </row>
    <row r="150" spans="2:27" x14ac:dyDescent="0.25">
      <c r="B150" s="2" t="s">
        <v>1184</v>
      </c>
      <c r="C150" s="202">
        <v>74</v>
      </c>
      <c r="D150" s="221">
        <v>41054</v>
      </c>
      <c r="E150" s="26">
        <v>2</v>
      </c>
      <c r="F150" s="26">
        <v>1</v>
      </c>
      <c r="G150" s="26">
        <v>26</v>
      </c>
      <c r="H150" s="26">
        <v>5</v>
      </c>
      <c r="K150" s="94"/>
      <c r="M150" s="2" t="s">
        <v>1185</v>
      </c>
      <c r="N150" s="202">
        <v>80</v>
      </c>
      <c r="O150" s="221">
        <v>41257</v>
      </c>
      <c r="P150" s="26">
        <v>14</v>
      </c>
      <c r="Q150" s="24" t="s">
        <v>1053</v>
      </c>
      <c r="R150" s="24" t="s">
        <v>1053</v>
      </c>
      <c r="S150" s="26">
        <v>5</v>
      </c>
      <c r="T150" s="206">
        <f t="shared" si="7"/>
        <v>2012</v>
      </c>
      <c r="U150" s="24" t="str">
        <f t="shared" si="8"/>
        <v>1</v>
      </c>
      <c r="V150" s="24" t="str">
        <f>IF(AND(Forecast_6_months&lt;N150,Goal_Setting_Months&gt;N150,U150="1",P150&gt;Baseline_Component),"1","0")</f>
        <v>0</v>
      </c>
      <c r="AA150" s="94"/>
    </row>
    <row r="151" spans="2:27" x14ac:dyDescent="0.25">
      <c r="B151" s="2" t="s">
        <v>1185</v>
      </c>
      <c r="C151" s="202">
        <v>80</v>
      </c>
      <c r="D151" s="221">
        <v>41257</v>
      </c>
      <c r="E151" s="26">
        <v>14</v>
      </c>
      <c r="F151" s="24" t="s">
        <v>1053</v>
      </c>
      <c r="G151" s="24" t="s">
        <v>1053</v>
      </c>
      <c r="H151" s="26">
        <v>5</v>
      </c>
      <c r="K151" s="94"/>
      <c r="M151" s="2" t="s">
        <v>1186</v>
      </c>
      <c r="N151" s="202">
        <v>73</v>
      </c>
      <c r="O151" s="221">
        <v>41628</v>
      </c>
      <c r="P151" s="26">
        <v>1</v>
      </c>
      <c r="Q151" s="24" t="s">
        <v>1053</v>
      </c>
      <c r="R151" s="24" t="s">
        <v>1053</v>
      </c>
      <c r="S151" s="26">
        <v>1</v>
      </c>
      <c r="T151" s="206">
        <f t="shared" si="7"/>
        <v>2013</v>
      </c>
      <c r="U151" s="24" t="str">
        <f t="shared" si="8"/>
        <v>0</v>
      </c>
      <c r="V151" s="24" t="str">
        <f>IF(AND(Forecast_6_months&lt;N151,Goal_Setting_Months&gt;N151,U151="1",P151&gt;Baseline_Component),"1","0")</f>
        <v>0</v>
      </c>
      <c r="AA151" s="94"/>
    </row>
    <row r="152" spans="2:27" x14ac:dyDescent="0.25">
      <c r="B152" s="2" t="s">
        <v>1186</v>
      </c>
      <c r="C152" s="202">
        <v>73</v>
      </c>
      <c r="D152" s="221">
        <v>41628</v>
      </c>
      <c r="E152" s="26">
        <v>1</v>
      </c>
      <c r="F152" s="24" t="s">
        <v>1053</v>
      </c>
      <c r="G152" s="24" t="s">
        <v>1053</v>
      </c>
      <c r="H152" s="26">
        <v>1</v>
      </c>
      <c r="K152" s="94"/>
      <c r="M152" s="2" t="s">
        <v>1187</v>
      </c>
      <c r="N152" s="202">
        <v>80</v>
      </c>
      <c r="O152" s="221">
        <v>39729</v>
      </c>
      <c r="P152" s="26">
        <v>12</v>
      </c>
      <c r="Q152" s="26">
        <v>1</v>
      </c>
      <c r="R152" s="26">
        <v>1</v>
      </c>
      <c r="S152" s="26">
        <v>1</v>
      </c>
      <c r="T152" s="206">
        <f t="shared" si="7"/>
        <v>2008</v>
      </c>
      <c r="U152" s="24" t="str">
        <f t="shared" si="8"/>
        <v>0</v>
      </c>
      <c r="V152" s="24" t="str">
        <f>IF(AND(Forecast_6_months&lt;N152,Goal_Setting_Months&gt;N152,U152="1",P152&gt;Baseline_Component),"1","0")</f>
        <v>0</v>
      </c>
      <c r="AA152" s="94"/>
    </row>
    <row r="153" spans="2:27" x14ac:dyDescent="0.25">
      <c r="B153" s="2" t="s">
        <v>1187</v>
      </c>
      <c r="C153" s="202">
        <v>80</v>
      </c>
      <c r="D153" s="221">
        <v>39729</v>
      </c>
      <c r="E153" s="26">
        <v>12</v>
      </c>
      <c r="F153" s="26">
        <v>1</v>
      </c>
      <c r="G153" s="26">
        <v>1</v>
      </c>
      <c r="H153" s="26">
        <v>1</v>
      </c>
      <c r="K153" s="94"/>
      <c r="M153" s="2" t="s">
        <v>1188</v>
      </c>
      <c r="N153" s="202">
        <v>76</v>
      </c>
      <c r="O153" s="221">
        <v>40183</v>
      </c>
      <c r="P153" s="26">
        <v>2</v>
      </c>
      <c r="Q153" s="24" t="s">
        <v>1053</v>
      </c>
      <c r="R153" s="24" t="s">
        <v>1053</v>
      </c>
      <c r="S153" s="26">
        <v>1</v>
      </c>
      <c r="T153" s="206">
        <f t="shared" si="7"/>
        <v>2010</v>
      </c>
      <c r="U153" s="24" t="str">
        <f t="shared" si="8"/>
        <v>0</v>
      </c>
      <c r="V153" s="24" t="str">
        <f>IF(AND(Forecast_6_months&lt;N153,Goal_Setting_Months&gt;N153,U153="1",P153&gt;Baseline_Component),"1","0")</f>
        <v>0</v>
      </c>
      <c r="AA153" s="94"/>
    </row>
    <row r="154" spans="2:27" x14ac:dyDescent="0.25">
      <c r="B154" s="2" t="s">
        <v>1188</v>
      </c>
      <c r="C154" s="202">
        <v>76</v>
      </c>
      <c r="D154" s="221">
        <v>40183</v>
      </c>
      <c r="E154" s="26">
        <v>2</v>
      </c>
      <c r="F154" s="24" t="s">
        <v>1053</v>
      </c>
      <c r="G154" s="24" t="s">
        <v>1053</v>
      </c>
      <c r="H154" s="26">
        <v>1</v>
      </c>
      <c r="K154" s="94"/>
      <c r="M154" s="2" t="s">
        <v>1189</v>
      </c>
      <c r="N154" s="202">
        <v>68</v>
      </c>
      <c r="O154" s="221">
        <v>40344</v>
      </c>
      <c r="P154" s="26">
        <v>1</v>
      </c>
      <c r="Q154" s="26">
        <v>1</v>
      </c>
      <c r="R154" s="26">
        <v>14</v>
      </c>
      <c r="S154" s="26">
        <v>5</v>
      </c>
      <c r="T154" s="206">
        <f t="shared" si="7"/>
        <v>2010</v>
      </c>
      <c r="U154" s="24" t="str">
        <f t="shared" si="8"/>
        <v>1</v>
      </c>
      <c r="V154" s="24" t="str">
        <f>IF(AND(Forecast_6_months&lt;N154,Goal_Setting_Months&gt;N154,U154="1",P154&gt;Baseline_Component),"1","0")</f>
        <v>0</v>
      </c>
      <c r="AA154" s="94"/>
    </row>
    <row r="155" spans="2:27" x14ac:dyDescent="0.25">
      <c r="B155" s="2" t="s">
        <v>1189</v>
      </c>
      <c r="C155" s="202">
        <v>68</v>
      </c>
      <c r="D155" s="221">
        <v>40344</v>
      </c>
      <c r="E155" s="26">
        <v>1</v>
      </c>
      <c r="F155" s="26">
        <v>1</v>
      </c>
      <c r="G155" s="26">
        <v>14</v>
      </c>
      <c r="H155" s="26">
        <v>5</v>
      </c>
      <c r="K155" s="94"/>
      <c r="M155" s="2" t="s">
        <v>1190</v>
      </c>
      <c r="N155" s="202">
        <v>73</v>
      </c>
      <c r="O155" s="221">
        <v>42161</v>
      </c>
      <c r="P155" s="26">
        <v>1</v>
      </c>
      <c r="Q155" s="24" t="s">
        <v>1053</v>
      </c>
      <c r="R155" s="24" t="s">
        <v>1053</v>
      </c>
      <c r="S155" s="26">
        <v>2</v>
      </c>
      <c r="T155" s="206">
        <f t="shared" si="7"/>
        <v>2015</v>
      </c>
      <c r="U155" s="24" t="str">
        <f t="shared" si="8"/>
        <v>0</v>
      </c>
      <c r="V155" s="24" t="str">
        <f>IF(AND(Forecast_6_months&lt;N155,Goal_Setting_Months&gt;N155,U155="1",P155&gt;Baseline_Component),"1","0")</f>
        <v>0</v>
      </c>
      <c r="AA155" s="94"/>
    </row>
    <row r="156" spans="2:27" x14ac:dyDescent="0.25">
      <c r="B156" s="2" t="s">
        <v>1190</v>
      </c>
      <c r="C156" s="202">
        <v>73</v>
      </c>
      <c r="D156" s="221">
        <v>42161</v>
      </c>
      <c r="E156" s="26">
        <v>1</v>
      </c>
      <c r="F156" s="24" t="s">
        <v>1053</v>
      </c>
      <c r="G156" s="24" t="s">
        <v>1053</v>
      </c>
      <c r="H156" s="26">
        <v>2</v>
      </c>
      <c r="K156" s="94"/>
      <c r="M156" s="2" t="s">
        <v>1191</v>
      </c>
      <c r="N156" s="202">
        <v>80</v>
      </c>
      <c r="O156" s="221">
        <v>41803</v>
      </c>
      <c r="P156" s="26">
        <v>8</v>
      </c>
      <c r="Q156" s="24" t="s">
        <v>1053</v>
      </c>
      <c r="R156" s="24" t="s">
        <v>1053</v>
      </c>
      <c r="S156" s="26">
        <v>5</v>
      </c>
      <c r="T156" s="206">
        <f t="shared" si="7"/>
        <v>2014</v>
      </c>
      <c r="U156" s="24" t="str">
        <f t="shared" si="8"/>
        <v>1</v>
      </c>
      <c r="V156" s="24" t="str">
        <f>IF(AND(Forecast_6_months&lt;N156,Goal_Setting_Months&gt;N156,U156="1",P156&gt;Baseline_Component),"1","0")</f>
        <v>0</v>
      </c>
      <c r="AA156" s="94"/>
    </row>
    <row r="157" spans="2:27" x14ac:dyDescent="0.25">
      <c r="B157" s="2" t="s">
        <v>1191</v>
      </c>
      <c r="C157" s="202">
        <v>80</v>
      </c>
      <c r="D157" s="221">
        <v>41803</v>
      </c>
      <c r="E157" s="26">
        <v>8</v>
      </c>
      <c r="F157" s="24" t="s">
        <v>1053</v>
      </c>
      <c r="G157" s="24" t="s">
        <v>1053</v>
      </c>
      <c r="H157" s="26">
        <v>5</v>
      </c>
      <c r="K157" s="94"/>
      <c r="M157" s="2" t="s">
        <v>1192</v>
      </c>
      <c r="N157" s="202">
        <v>70</v>
      </c>
      <c r="O157" s="221">
        <v>42052</v>
      </c>
      <c r="P157" s="26">
        <v>1</v>
      </c>
      <c r="Q157" s="24" t="s">
        <v>1053</v>
      </c>
      <c r="R157" s="24" t="s">
        <v>1053</v>
      </c>
      <c r="S157" s="26">
        <v>1</v>
      </c>
      <c r="T157" s="206">
        <f t="shared" si="7"/>
        <v>2015</v>
      </c>
      <c r="U157" s="24" t="str">
        <f t="shared" si="8"/>
        <v>0</v>
      </c>
      <c r="V157" s="24" t="str">
        <f>IF(AND(Forecast_6_months&lt;N157,Goal_Setting_Months&gt;N157,U157="1",P157&gt;Baseline_Component),"1","0")</f>
        <v>0</v>
      </c>
      <c r="AA157" s="94"/>
    </row>
    <row r="158" spans="2:27" x14ac:dyDescent="0.25">
      <c r="B158" s="2" t="s">
        <v>1192</v>
      </c>
      <c r="C158" s="202">
        <v>70</v>
      </c>
      <c r="D158" s="221">
        <v>42052</v>
      </c>
      <c r="E158" s="26">
        <v>1</v>
      </c>
      <c r="F158" s="24" t="s">
        <v>1053</v>
      </c>
      <c r="G158" s="24" t="s">
        <v>1053</v>
      </c>
      <c r="H158" s="26">
        <v>1</v>
      </c>
      <c r="K158" s="94"/>
      <c r="M158" s="2" t="s">
        <v>1193</v>
      </c>
      <c r="N158" s="202">
        <v>68</v>
      </c>
      <c r="O158" s="221">
        <v>39715</v>
      </c>
      <c r="P158" s="26">
        <v>1</v>
      </c>
      <c r="Q158" s="24" t="s">
        <v>1053</v>
      </c>
      <c r="R158" s="24" t="s">
        <v>1053</v>
      </c>
      <c r="S158" s="26">
        <v>5</v>
      </c>
      <c r="T158" s="206">
        <f t="shared" si="7"/>
        <v>2008</v>
      </c>
      <c r="U158" s="24" t="str">
        <f t="shared" si="8"/>
        <v>1</v>
      </c>
      <c r="V158" s="24" t="str">
        <f>IF(AND(Forecast_6_months&lt;N158,Goal_Setting_Months&gt;N158,U158="1",P158&gt;Baseline_Component),"1","0")</f>
        <v>0</v>
      </c>
      <c r="AA158" s="94"/>
    </row>
    <row r="159" spans="2:27" x14ac:dyDescent="0.25">
      <c r="B159" s="2" t="s">
        <v>1193</v>
      </c>
      <c r="C159" s="202">
        <v>68</v>
      </c>
      <c r="D159" s="221">
        <v>39715</v>
      </c>
      <c r="E159" s="26">
        <v>1</v>
      </c>
      <c r="F159" s="24" t="s">
        <v>1053</v>
      </c>
      <c r="G159" s="24" t="s">
        <v>1053</v>
      </c>
      <c r="H159" s="26">
        <v>5</v>
      </c>
      <c r="K159" s="94"/>
      <c r="M159" s="2" t="s">
        <v>1194</v>
      </c>
      <c r="N159" s="202">
        <v>61</v>
      </c>
      <c r="O159" s="221">
        <v>41089</v>
      </c>
      <c r="P159" s="26">
        <v>1</v>
      </c>
      <c r="Q159" s="24" t="s">
        <v>1053</v>
      </c>
      <c r="R159" s="24" t="s">
        <v>1053</v>
      </c>
      <c r="S159" s="26">
        <v>2</v>
      </c>
      <c r="T159" s="206">
        <f t="shared" si="7"/>
        <v>2012</v>
      </c>
      <c r="U159" s="24" t="str">
        <f t="shared" si="8"/>
        <v>0</v>
      </c>
      <c r="V159" s="24" t="str">
        <f>IF(AND(Forecast_6_months&lt;N159,Goal_Setting_Months&gt;N159,U159="1",P159&gt;Baseline_Component),"1","0")</f>
        <v>0</v>
      </c>
      <c r="AA159" s="94"/>
    </row>
    <row r="160" spans="2:27" x14ac:dyDescent="0.25">
      <c r="B160" s="2" t="s">
        <v>1194</v>
      </c>
      <c r="C160" s="202">
        <v>61</v>
      </c>
      <c r="D160" s="221">
        <v>41089</v>
      </c>
      <c r="E160" s="26">
        <v>1</v>
      </c>
      <c r="F160" s="24" t="s">
        <v>1053</v>
      </c>
      <c r="G160" s="24" t="s">
        <v>1053</v>
      </c>
      <c r="H160" s="26">
        <v>2</v>
      </c>
      <c r="K160" s="94"/>
      <c r="M160" s="2" t="s">
        <v>1195</v>
      </c>
      <c r="N160" s="202">
        <v>57</v>
      </c>
      <c r="O160" s="221">
        <v>39657</v>
      </c>
      <c r="P160" s="26">
        <v>1</v>
      </c>
      <c r="Q160" s="24" t="s">
        <v>1053</v>
      </c>
      <c r="R160" s="24" t="s">
        <v>1053</v>
      </c>
      <c r="S160" s="26">
        <v>5</v>
      </c>
      <c r="T160" s="206">
        <f t="shared" si="7"/>
        <v>2008</v>
      </c>
      <c r="U160" s="24" t="str">
        <f t="shared" si="8"/>
        <v>1</v>
      </c>
      <c r="V160" s="24" t="str">
        <f>IF(AND(Forecast_6_months&lt;N160,Goal_Setting_Months&gt;N160,U160="1",P160&gt;Baseline_Component),"1","0")</f>
        <v>0</v>
      </c>
      <c r="AA160" s="94"/>
    </row>
    <row r="161" spans="2:27" x14ac:dyDescent="0.25">
      <c r="B161" s="2" t="s">
        <v>1195</v>
      </c>
      <c r="C161" s="202">
        <v>57</v>
      </c>
      <c r="D161" s="221">
        <v>39657</v>
      </c>
      <c r="E161" s="26">
        <v>1</v>
      </c>
      <c r="F161" s="24" t="s">
        <v>1053</v>
      </c>
      <c r="G161" s="24" t="s">
        <v>1053</v>
      </c>
      <c r="H161" s="26">
        <v>5</v>
      </c>
      <c r="K161" s="94"/>
      <c r="M161" s="2" t="s">
        <v>1196</v>
      </c>
      <c r="N161" s="202">
        <v>80</v>
      </c>
      <c r="O161" s="221">
        <v>39695</v>
      </c>
      <c r="P161" s="26">
        <v>1</v>
      </c>
      <c r="Q161" s="26">
        <v>1</v>
      </c>
      <c r="R161" s="26">
        <v>28</v>
      </c>
      <c r="S161" s="26">
        <v>5</v>
      </c>
      <c r="T161" s="206">
        <f t="shared" si="7"/>
        <v>2008</v>
      </c>
      <c r="U161" s="24" t="str">
        <f t="shared" si="8"/>
        <v>1</v>
      </c>
      <c r="V161" s="24" t="str">
        <f>IF(AND(Forecast_6_months&lt;N161,Goal_Setting_Months&gt;N161,U161="1",P161&gt;Baseline_Component),"1","0")</f>
        <v>0</v>
      </c>
      <c r="AA161" s="94"/>
    </row>
    <row r="162" spans="2:27" x14ac:dyDescent="0.25">
      <c r="B162" s="2" t="s">
        <v>1196</v>
      </c>
      <c r="C162" s="202">
        <v>80</v>
      </c>
      <c r="D162" s="221">
        <v>39695</v>
      </c>
      <c r="E162" s="26">
        <v>1</v>
      </c>
      <c r="F162" s="26">
        <v>1</v>
      </c>
      <c r="G162" s="26">
        <v>28</v>
      </c>
      <c r="H162" s="26">
        <v>5</v>
      </c>
      <c r="K162" s="94"/>
      <c r="M162" s="2" t="s">
        <v>1197</v>
      </c>
      <c r="N162" s="202">
        <v>80</v>
      </c>
      <c r="O162" s="221">
        <v>40483</v>
      </c>
      <c r="P162" s="26">
        <v>2</v>
      </c>
      <c r="Q162" s="26">
        <v>1</v>
      </c>
      <c r="R162" s="26">
        <v>1</v>
      </c>
      <c r="S162" s="26">
        <v>5</v>
      </c>
      <c r="T162" s="206">
        <f t="shared" si="7"/>
        <v>2010</v>
      </c>
      <c r="U162" s="24" t="str">
        <f t="shared" si="8"/>
        <v>1</v>
      </c>
      <c r="V162" s="24" t="str">
        <f>IF(AND(Forecast_6_months&lt;N162,Goal_Setting_Months&gt;N162,U162="1",P162&gt;Baseline_Component),"1","0")</f>
        <v>0</v>
      </c>
      <c r="AA162" s="94"/>
    </row>
    <row r="163" spans="2:27" x14ac:dyDescent="0.25">
      <c r="B163" s="2" t="s">
        <v>1197</v>
      </c>
      <c r="C163" s="202">
        <v>80</v>
      </c>
      <c r="D163" s="221">
        <v>40483</v>
      </c>
      <c r="E163" s="26">
        <v>2</v>
      </c>
      <c r="F163" s="26">
        <v>1</v>
      </c>
      <c r="G163" s="26">
        <v>1</v>
      </c>
      <c r="H163" s="26">
        <v>5</v>
      </c>
      <c r="K163" s="94"/>
      <c r="M163" s="2" t="s">
        <v>1198</v>
      </c>
      <c r="N163" s="202">
        <v>63</v>
      </c>
      <c r="O163" s="221">
        <v>39482</v>
      </c>
      <c r="P163" s="26">
        <v>1</v>
      </c>
      <c r="Q163" s="26">
        <v>1</v>
      </c>
      <c r="R163" s="26">
        <v>12</v>
      </c>
      <c r="S163" s="26">
        <v>5</v>
      </c>
      <c r="T163" s="206">
        <f t="shared" si="7"/>
        <v>2008</v>
      </c>
      <c r="U163" s="24" t="str">
        <f t="shared" si="8"/>
        <v>1</v>
      </c>
      <c r="V163" s="24" t="str">
        <f>IF(AND(Forecast_6_months&lt;N163,Goal_Setting_Months&gt;N163,U163="1",P163&gt;Baseline_Component),"1","0")</f>
        <v>0</v>
      </c>
      <c r="AA163" s="94"/>
    </row>
    <row r="164" spans="2:27" x14ac:dyDescent="0.25">
      <c r="B164" s="2" t="s">
        <v>1198</v>
      </c>
      <c r="C164" s="202">
        <v>63</v>
      </c>
      <c r="D164" s="221">
        <v>39482</v>
      </c>
      <c r="E164" s="26">
        <v>1</v>
      </c>
      <c r="F164" s="26">
        <v>1</v>
      </c>
      <c r="G164" s="26">
        <v>12</v>
      </c>
      <c r="H164" s="26">
        <v>5</v>
      </c>
      <c r="K164" s="94"/>
      <c r="M164" s="2" t="s">
        <v>1199</v>
      </c>
      <c r="N164" s="202">
        <v>60</v>
      </c>
      <c r="O164" s="221">
        <v>40212</v>
      </c>
      <c r="P164" s="26">
        <v>1</v>
      </c>
      <c r="Q164" s="26">
        <v>1</v>
      </c>
      <c r="R164" s="26">
        <v>1</v>
      </c>
      <c r="S164" s="26">
        <v>4</v>
      </c>
      <c r="T164" s="206">
        <f t="shared" si="7"/>
        <v>2010</v>
      </c>
      <c r="U164" s="24" t="str">
        <f t="shared" si="8"/>
        <v>1</v>
      </c>
      <c r="V164" s="24" t="str">
        <f>IF(AND(Forecast_6_months&lt;N164,Goal_Setting_Months&gt;N164,U164="1",P164&gt;Baseline_Component),"1","0")</f>
        <v>0</v>
      </c>
      <c r="AA164" s="94"/>
    </row>
    <row r="165" spans="2:27" x14ac:dyDescent="0.25">
      <c r="B165" s="2" t="s">
        <v>1199</v>
      </c>
      <c r="C165" s="202">
        <v>60</v>
      </c>
      <c r="D165" s="221">
        <v>40212</v>
      </c>
      <c r="E165" s="26">
        <v>1</v>
      </c>
      <c r="F165" s="26">
        <v>1</v>
      </c>
      <c r="G165" s="26">
        <v>1</v>
      </c>
      <c r="H165" s="26">
        <v>4</v>
      </c>
      <c r="K165" s="94"/>
      <c r="M165" s="2" t="s">
        <v>1200</v>
      </c>
      <c r="N165" s="202">
        <v>56</v>
      </c>
      <c r="O165" s="221">
        <v>40501</v>
      </c>
      <c r="P165" s="26">
        <v>1</v>
      </c>
      <c r="Q165" s="24" t="s">
        <v>1053</v>
      </c>
      <c r="R165" s="24" t="s">
        <v>1053</v>
      </c>
      <c r="S165" s="26">
        <v>1</v>
      </c>
      <c r="T165" s="206">
        <f t="shared" si="7"/>
        <v>2010</v>
      </c>
      <c r="U165" s="24" t="str">
        <f t="shared" si="8"/>
        <v>0</v>
      </c>
      <c r="V165" s="24" t="str">
        <f>IF(AND(Forecast_6_months&lt;N165,Goal_Setting_Months&gt;N165,U165="1",P165&gt;Baseline_Component),"1","0")</f>
        <v>0</v>
      </c>
      <c r="AA165" s="94"/>
    </row>
    <row r="166" spans="2:27" x14ac:dyDescent="0.25">
      <c r="B166" s="2" t="s">
        <v>1200</v>
      </c>
      <c r="C166" s="202">
        <v>56</v>
      </c>
      <c r="D166" s="221">
        <v>40501</v>
      </c>
      <c r="E166" s="26">
        <v>1</v>
      </c>
      <c r="F166" s="24" t="s">
        <v>1053</v>
      </c>
      <c r="G166" s="24" t="s">
        <v>1053</v>
      </c>
      <c r="H166" s="26">
        <v>1</v>
      </c>
      <c r="K166" s="94"/>
      <c r="M166" s="2" t="s">
        <v>1201</v>
      </c>
      <c r="N166" s="202">
        <v>73</v>
      </c>
      <c r="O166" s="221">
        <v>41453</v>
      </c>
      <c r="P166" s="26">
        <v>11</v>
      </c>
      <c r="Q166" s="26">
        <v>1</v>
      </c>
      <c r="R166" s="26">
        <v>5</v>
      </c>
      <c r="S166" s="26">
        <v>4</v>
      </c>
      <c r="T166" s="206">
        <f t="shared" si="7"/>
        <v>2013</v>
      </c>
      <c r="U166" s="24" t="str">
        <f t="shared" si="8"/>
        <v>1</v>
      </c>
      <c r="V166" s="24" t="str">
        <f>IF(AND(Forecast_6_months&lt;N166,Goal_Setting_Months&gt;N166,U166="1",P166&gt;Baseline_Component),"1","0")</f>
        <v>0</v>
      </c>
      <c r="AA166" s="94"/>
    </row>
    <row r="167" spans="2:27" x14ac:dyDescent="0.25">
      <c r="B167" s="2" t="s">
        <v>1201</v>
      </c>
      <c r="C167" s="202">
        <v>73</v>
      </c>
      <c r="D167" s="221">
        <v>41453</v>
      </c>
      <c r="E167" s="26">
        <v>11</v>
      </c>
      <c r="F167" s="26">
        <v>1</v>
      </c>
      <c r="G167" s="26">
        <v>5</v>
      </c>
      <c r="H167" s="26">
        <v>4</v>
      </c>
      <c r="K167" s="94"/>
      <c r="M167" s="2" t="s">
        <v>1202</v>
      </c>
      <c r="N167" s="202">
        <v>80</v>
      </c>
      <c r="O167" s="221">
        <v>40148</v>
      </c>
      <c r="P167" s="26">
        <v>1</v>
      </c>
      <c r="Q167" s="26">
        <v>1</v>
      </c>
      <c r="R167" s="26">
        <v>9</v>
      </c>
      <c r="S167" s="26">
        <v>4</v>
      </c>
      <c r="T167" s="206">
        <f t="shared" si="7"/>
        <v>2009</v>
      </c>
      <c r="U167" s="24" t="str">
        <f t="shared" si="8"/>
        <v>1</v>
      </c>
      <c r="V167" s="24" t="str">
        <f>IF(AND(Forecast_6_months&lt;N167,Goal_Setting_Months&gt;N167,U167="1",P167&gt;Baseline_Component),"1","0")</f>
        <v>0</v>
      </c>
      <c r="AA167" s="94"/>
    </row>
    <row r="168" spans="2:27" x14ac:dyDescent="0.25">
      <c r="B168" s="2" t="s">
        <v>1202</v>
      </c>
      <c r="C168" s="202">
        <v>80</v>
      </c>
      <c r="D168" s="221">
        <v>40148</v>
      </c>
      <c r="E168" s="26">
        <v>1</v>
      </c>
      <c r="F168" s="26">
        <v>1</v>
      </c>
      <c r="G168" s="26">
        <v>9</v>
      </c>
      <c r="H168" s="26">
        <v>4</v>
      </c>
      <c r="K168" s="94"/>
      <c r="M168" s="2" t="s">
        <v>1203</v>
      </c>
      <c r="N168" s="202">
        <v>53</v>
      </c>
      <c r="O168" s="221">
        <v>41682</v>
      </c>
      <c r="P168" s="26">
        <v>1</v>
      </c>
      <c r="Q168" s="24" t="s">
        <v>1053</v>
      </c>
      <c r="R168" s="24" t="s">
        <v>1053</v>
      </c>
      <c r="S168" s="26">
        <v>2</v>
      </c>
      <c r="T168" s="206">
        <f t="shared" si="7"/>
        <v>2014</v>
      </c>
      <c r="U168" s="24" t="str">
        <f t="shared" si="8"/>
        <v>0</v>
      </c>
      <c r="V168" s="24" t="str">
        <f>IF(AND(Forecast_6_months&lt;N168,Goal_Setting_Months&gt;N168,U168="1",P168&gt;Baseline_Component),"1","0")</f>
        <v>0</v>
      </c>
      <c r="AA168" s="94"/>
    </row>
    <row r="169" spans="2:27" x14ac:dyDescent="0.25">
      <c r="B169" s="2" t="s">
        <v>1203</v>
      </c>
      <c r="C169" s="202">
        <v>53</v>
      </c>
      <c r="D169" s="221">
        <v>41682</v>
      </c>
      <c r="E169" s="26">
        <v>1</v>
      </c>
      <c r="F169" s="24" t="s">
        <v>1053</v>
      </c>
      <c r="G169" s="24" t="s">
        <v>1053</v>
      </c>
      <c r="H169" s="26">
        <v>2</v>
      </c>
      <c r="K169" s="94"/>
      <c r="M169" s="2" t="s">
        <v>1204</v>
      </c>
      <c r="N169" s="202">
        <v>75</v>
      </c>
      <c r="O169" s="221">
        <v>40160</v>
      </c>
      <c r="P169" s="26">
        <v>23</v>
      </c>
      <c r="Q169" s="24" t="s">
        <v>1053</v>
      </c>
      <c r="R169" s="24" t="s">
        <v>1053</v>
      </c>
      <c r="S169" s="26">
        <v>2</v>
      </c>
      <c r="T169" s="206">
        <f t="shared" si="7"/>
        <v>2009</v>
      </c>
      <c r="U169" s="24" t="str">
        <f t="shared" si="8"/>
        <v>0</v>
      </c>
      <c r="V169" s="24" t="str">
        <f>IF(AND(Forecast_6_months&lt;N169,Goal_Setting_Months&gt;N169,U169="1",P169&gt;Baseline_Component),"1","0")</f>
        <v>0</v>
      </c>
      <c r="AA169" s="94"/>
    </row>
    <row r="170" spans="2:27" x14ac:dyDescent="0.25">
      <c r="B170" s="2" t="s">
        <v>1204</v>
      </c>
      <c r="C170" s="202">
        <v>75</v>
      </c>
      <c r="D170" s="221">
        <v>40160</v>
      </c>
      <c r="E170" s="26">
        <v>23</v>
      </c>
      <c r="F170" s="24" t="s">
        <v>1053</v>
      </c>
      <c r="G170" s="24" t="s">
        <v>1053</v>
      </c>
      <c r="H170" s="26">
        <v>2</v>
      </c>
      <c r="K170" s="94"/>
      <c r="M170" s="2" t="s">
        <v>1205</v>
      </c>
      <c r="N170" s="202">
        <v>80</v>
      </c>
      <c r="O170" s="221">
        <v>40085</v>
      </c>
      <c r="P170" s="26">
        <v>5</v>
      </c>
      <c r="Q170" s="24" t="s">
        <v>1053</v>
      </c>
      <c r="R170" s="24" t="s">
        <v>1053</v>
      </c>
      <c r="S170" s="26">
        <v>2</v>
      </c>
      <c r="T170" s="206">
        <f t="shared" si="7"/>
        <v>2009</v>
      </c>
      <c r="U170" s="24" t="str">
        <f t="shared" si="8"/>
        <v>0</v>
      </c>
      <c r="V170" s="24" t="str">
        <f>IF(AND(Forecast_6_months&lt;N170,Goal_Setting_Months&gt;N170,U170="1",P170&gt;Baseline_Component),"1","0")</f>
        <v>0</v>
      </c>
      <c r="AA170" s="94"/>
    </row>
    <row r="171" spans="2:27" x14ac:dyDescent="0.25">
      <c r="B171" s="2" t="s">
        <v>1205</v>
      </c>
      <c r="C171" s="202">
        <v>80</v>
      </c>
      <c r="D171" s="221">
        <v>40085</v>
      </c>
      <c r="E171" s="26">
        <v>5</v>
      </c>
      <c r="F171" s="24" t="s">
        <v>1053</v>
      </c>
      <c r="G171" s="24" t="s">
        <v>1053</v>
      </c>
      <c r="H171" s="26">
        <v>2</v>
      </c>
      <c r="K171" s="94"/>
      <c r="M171" s="2" t="s">
        <v>1206</v>
      </c>
      <c r="N171" s="202">
        <v>80</v>
      </c>
      <c r="O171" s="221">
        <v>39727</v>
      </c>
      <c r="P171" s="26">
        <v>2</v>
      </c>
      <c r="Q171" s="24" t="s">
        <v>1053</v>
      </c>
      <c r="R171" s="24" t="s">
        <v>1053</v>
      </c>
      <c r="S171" s="26">
        <v>4</v>
      </c>
      <c r="T171" s="206">
        <f t="shared" si="7"/>
        <v>2008</v>
      </c>
      <c r="U171" s="24" t="str">
        <f t="shared" si="8"/>
        <v>1</v>
      </c>
      <c r="V171" s="24" t="str">
        <f>IF(AND(Forecast_6_months&lt;N171,Goal_Setting_Months&gt;N171,U171="1",P171&gt;Baseline_Component),"1","0")</f>
        <v>0</v>
      </c>
      <c r="AA171" s="94"/>
    </row>
    <row r="172" spans="2:27" x14ac:dyDescent="0.25">
      <c r="B172" s="2" t="s">
        <v>1206</v>
      </c>
      <c r="C172" s="202">
        <v>80</v>
      </c>
      <c r="D172" s="221">
        <v>39727</v>
      </c>
      <c r="E172" s="26">
        <v>2</v>
      </c>
      <c r="F172" s="24" t="s">
        <v>1053</v>
      </c>
      <c r="G172" s="24" t="s">
        <v>1053</v>
      </c>
      <c r="H172" s="26">
        <v>4</v>
      </c>
      <c r="K172" s="94"/>
      <c r="M172" s="2" t="s">
        <v>1207</v>
      </c>
      <c r="N172" s="202">
        <v>71</v>
      </c>
      <c r="O172" s="221">
        <v>41863</v>
      </c>
      <c r="P172" s="26">
        <v>1</v>
      </c>
      <c r="Q172" s="24" t="s">
        <v>1053</v>
      </c>
      <c r="R172" s="24" t="s">
        <v>1053</v>
      </c>
      <c r="S172" s="26">
        <v>4</v>
      </c>
      <c r="T172" s="206">
        <f t="shared" si="7"/>
        <v>2014</v>
      </c>
      <c r="U172" s="24" t="str">
        <f t="shared" si="8"/>
        <v>1</v>
      </c>
      <c r="V172" s="24" t="str">
        <f>IF(AND(Forecast_6_months&lt;N172,Goal_Setting_Months&gt;N172,U172="1",P172&gt;Baseline_Component),"1","0")</f>
        <v>0</v>
      </c>
      <c r="AA172" s="94"/>
    </row>
    <row r="173" spans="2:27" x14ac:dyDescent="0.25">
      <c r="B173" s="2" t="s">
        <v>1207</v>
      </c>
      <c r="C173" s="202">
        <v>71</v>
      </c>
      <c r="D173" s="221">
        <v>41863</v>
      </c>
      <c r="E173" s="26">
        <v>1</v>
      </c>
      <c r="F173" s="24" t="s">
        <v>1053</v>
      </c>
      <c r="G173" s="24" t="s">
        <v>1053</v>
      </c>
      <c r="H173" s="26">
        <v>4</v>
      </c>
      <c r="K173" s="94"/>
      <c r="M173" s="2" t="s">
        <v>1208</v>
      </c>
      <c r="N173" s="202">
        <v>80</v>
      </c>
      <c r="O173" s="221">
        <v>40383</v>
      </c>
      <c r="P173" s="26">
        <v>1</v>
      </c>
      <c r="Q173" s="26">
        <v>1</v>
      </c>
      <c r="R173" s="26">
        <v>5</v>
      </c>
      <c r="S173" s="26">
        <v>3</v>
      </c>
      <c r="T173" s="206">
        <f t="shared" si="7"/>
        <v>2010</v>
      </c>
      <c r="U173" s="24" t="str">
        <f t="shared" si="8"/>
        <v>1</v>
      </c>
      <c r="V173" s="24" t="str">
        <f>IF(AND(Forecast_6_months&lt;N173,Goal_Setting_Months&gt;N173,U173="1",P173&gt;Baseline_Component),"1","0")</f>
        <v>0</v>
      </c>
      <c r="AA173" s="94"/>
    </row>
    <row r="174" spans="2:27" x14ac:dyDescent="0.25">
      <c r="B174" s="2" t="s">
        <v>1208</v>
      </c>
      <c r="C174" s="202">
        <v>80</v>
      </c>
      <c r="D174" s="221">
        <v>40383</v>
      </c>
      <c r="E174" s="26">
        <v>1</v>
      </c>
      <c r="F174" s="26">
        <v>1</v>
      </c>
      <c r="G174" s="26">
        <v>5</v>
      </c>
      <c r="H174" s="26">
        <v>3</v>
      </c>
      <c r="K174" s="94"/>
      <c r="M174" s="2" t="s">
        <v>1209</v>
      </c>
      <c r="N174" s="202">
        <v>70</v>
      </c>
      <c r="O174" s="221">
        <v>40569</v>
      </c>
      <c r="P174" s="26">
        <v>1</v>
      </c>
      <c r="Q174" s="24" t="s">
        <v>1053</v>
      </c>
      <c r="R174" s="24" t="s">
        <v>1053</v>
      </c>
      <c r="S174" s="26">
        <v>2</v>
      </c>
      <c r="T174" s="206">
        <f t="shared" si="7"/>
        <v>2011</v>
      </c>
      <c r="U174" s="24" t="str">
        <f t="shared" si="8"/>
        <v>0</v>
      </c>
      <c r="V174" s="24" t="str">
        <f>IF(AND(Forecast_6_months&lt;N174,Goal_Setting_Months&gt;N174,U174="1",P174&gt;Baseline_Component),"1","0")</f>
        <v>0</v>
      </c>
      <c r="AA174" s="94"/>
    </row>
    <row r="175" spans="2:27" x14ac:dyDescent="0.25">
      <c r="B175" s="2" t="s">
        <v>1209</v>
      </c>
      <c r="C175" s="202">
        <v>70</v>
      </c>
      <c r="D175" s="221">
        <v>40569</v>
      </c>
      <c r="E175" s="26">
        <v>1</v>
      </c>
      <c r="F175" s="24" t="s">
        <v>1053</v>
      </c>
      <c r="G175" s="24" t="s">
        <v>1053</v>
      </c>
      <c r="H175" s="26">
        <v>2</v>
      </c>
      <c r="K175" s="94"/>
      <c r="M175" s="2" t="s">
        <v>1210</v>
      </c>
      <c r="N175" s="202">
        <v>76</v>
      </c>
      <c r="O175" s="221">
        <v>40700</v>
      </c>
      <c r="P175" s="26">
        <v>1</v>
      </c>
      <c r="Q175" s="24" t="s">
        <v>1053</v>
      </c>
      <c r="R175" s="24" t="s">
        <v>1053</v>
      </c>
      <c r="S175" s="26">
        <v>3</v>
      </c>
      <c r="T175" s="206">
        <f t="shared" si="7"/>
        <v>2011</v>
      </c>
      <c r="U175" s="24" t="str">
        <f t="shared" si="8"/>
        <v>1</v>
      </c>
      <c r="V175" s="24" t="str">
        <f>IF(AND(Forecast_6_months&lt;N175,Goal_Setting_Months&gt;N175,U175="1",P175&gt;Baseline_Component),"1","0")</f>
        <v>0</v>
      </c>
      <c r="AA175" s="94"/>
    </row>
    <row r="176" spans="2:27" x14ac:dyDescent="0.25">
      <c r="B176" s="2" t="s">
        <v>1210</v>
      </c>
      <c r="C176" s="202">
        <v>76</v>
      </c>
      <c r="D176" s="221">
        <v>40700</v>
      </c>
      <c r="E176" s="26">
        <v>1</v>
      </c>
      <c r="F176" s="24" t="s">
        <v>1053</v>
      </c>
      <c r="G176" s="24" t="s">
        <v>1053</v>
      </c>
      <c r="H176" s="26">
        <v>3</v>
      </c>
      <c r="K176" s="94"/>
      <c r="M176" s="2" t="s">
        <v>1211</v>
      </c>
      <c r="N176" s="202">
        <v>79</v>
      </c>
      <c r="O176" s="221">
        <v>41875</v>
      </c>
      <c r="P176" s="26">
        <v>6</v>
      </c>
      <c r="Q176" s="26">
        <v>1</v>
      </c>
      <c r="R176" s="26">
        <v>2</v>
      </c>
      <c r="S176" s="26">
        <v>5</v>
      </c>
      <c r="T176" s="206">
        <f t="shared" si="7"/>
        <v>2014</v>
      </c>
      <c r="U176" s="24" t="str">
        <f t="shared" si="8"/>
        <v>1</v>
      </c>
      <c r="V176" s="24" t="str">
        <f>IF(AND(Forecast_6_months&lt;N176,Goal_Setting_Months&gt;N176,U176="1",P176&gt;Baseline_Component),"1","0")</f>
        <v>0</v>
      </c>
      <c r="AA176" s="94"/>
    </row>
    <row r="177" spans="2:27" x14ac:dyDescent="0.25">
      <c r="B177" s="2" t="s">
        <v>1211</v>
      </c>
      <c r="C177" s="202">
        <v>79</v>
      </c>
      <c r="D177" s="221">
        <v>41875</v>
      </c>
      <c r="E177" s="26">
        <v>6</v>
      </c>
      <c r="F177" s="26">
        <v>1</v>
      </c>
      <c r="G177" s="26">
        <v>2</v>
      </c>
      <c r="H177" s="26">
        <v>5</v>
      </c>
      <c r="K177" s="94"/>
      <c r="M177" s="2" t="s">
        <v>1212</v>
      </c>
      <c r="N177" s="202">
        <v>79</v>
      </c>
      <c r="O177" s="221">
        <v>41512</v>
      </c>
      <c r="P177" s="26">
        <v>5</v>
      </c>
      <c r="Q177" s="24" t="s">
        <v>1053</v>
      </c>
      <c r="R177" s="24" t="s">
        <v>1053</v>
      </c>
      <c r="S177" s="26">
        <v>5</v>
      </c>
      <c r="T177" s="206">
        <f t="shared" si="7"/>
        <v>2013</v>
      </c>
      <c r="U177" s="24" t="str">
        <f t="shared" si="8"/>
        <v>1</v>
      </c>
      <c r="V177" s="24" t="str">
        <f>IF(AND(Forecast_6_months&lt;N177,Goal_Setting_Months&gt;N177,U177="1",P177&gt;Baseline_Component),"1","0")</f>
        <v>0</v>
      </c>
      <c r="AA177" s="94"/>
    </row>
    <row r="178" spans="2:27" x14ac:dyDescent="0.25">
      <c r="B178" s="2" t="s">
        <v>1212</v>
      </c>
      <c r="C178" s="202">
        <v>79</v>
      </c>
      <c r="D178" s="221">
        <v>41512</v>
      </c>
      <c r="E178" s="26">
        <v>5</v>
      </c>
      <c r="F178" s="24" t="s">
        <v>1053</v>
      </c>
      <c r="G178" s="24" t="s">
        <v>1053</v>
      </c>
      <c r="H178" s="26">
        <v>5</v>
      </c>
      <c r="K178" s="94"/>
      <c r="M178" s="2" t="s">
        <v>1213</v>
      </c>
      <c r="N178" s="202">
        <v>80</v>
      </c>
      <c r="O178" s="221">
        <v>41929</v>
      </c>
      <c r="P178" s="26">
        <v>6</v>
      </c>
      <c r="Q178" s="24" t="s">
        <v>1053</v>
      </c>
      <c r="R178" s="24" t="s">
        <v>1053</v>
      </c>
      <c r="S178" s="26">
        <v>5</v>
      </c>
      <c r="T178" s="206">
        <f t="shared" si="7"/>
        <v>2014</v>
      </c>
      <c r="U178" s="24" t="str">
        <f t="shared" si="8"/>
        <v>1</v>
      </c>
      <c r="V178" s="24" t="str">
        <f>IF(AND(Forecast_6_months&lt;N178,Goal_Setting_Months&gt;N178,U178="1",P178&gt;Baseline_Component),"1","0")</f>
        <v>0</v>
      </c>
      <c r="AA178" s="94"/>
    </row>
    <row r="179" spans="2:27" x14ac:dyDescent="0.25">
      <c r="B179" s="2" t="s">
        <v>1213</v>
      </c>
      <c r="C179" s="202">
        <v>80</v>
      </c>
      <c r="D179" s="221">
        <v>41929</v>
      </c>
      <c r="E179" s="26">
        <v>6</v>
      </c>
      <c r="F179" s="24" t="s">
        <v>1053</v>
      </c>
      <c r="G179" s="24" t="s">
        <v>1053</v>
      </c>
      <c r="H179" s="26">
        <v>5</v>
      </c>
      <c r="K179" s="94"/>
      <c r="M179" s="2" t="s">
        <v>1214</v>
      </c>
      <c r="N179" s="202">
        <v>79</v>
      </c>
      <c r="O179" s="221">
        <v>39127</v>
      </c>
      <c r="P179" s="26">
        <v>7</v>
      </c>
      <c r="Q179" s="24" t="s">
        <v>1053</v>
      </c>
      <c r="R179" s="24" t="s">
        <v>1053</v>
      </c>
      <c r="S179" s="26">
        <v>5</v>
      </c>
      <c r="T179" s="206">
        <f t="shared" si="7"/>
        <v>2007</v>
      </c>
      <c r="U179" s="24" t="str">
        <f t="shared" si="8"/>
        <v>1</v>
      </c>
      <c r="V179" s="24" t="str">
        <f>IF(AND(Forecast_6_months&lt;N179,Goal_Setting_Months&gt;N179,U179="1",P179&gt;Baseline_Component),"1","0")</f>
        <v>0</v>
      </c>
      <c r="AA179" s="94"/>
    </row>
    <row r="180" spans="2:27" x14ac:dyDescent="0.25">
      <c r="B180" s="2" t="s">
        <v>1214</v>
      </c>
      <c r="C180" s="202">
        <v>79</v>
      </c>
      <c r="D180" s="221">
        <v>39127</v>
      </c>
      <c r="E180" s="26">
        <v>7</v>
      </c>
      <c r="F180" s="24" t="s">
        <v>1053</v>
      </c>
      <c r="G180" s="24" t="s">
        <v>1053</v>
      </c>
      <c r="H180" s="26">
        <v>5</v>
      </c>
      <c r="K180" s="94"/>
      <c r="M180" s="2" t="s">
        <v>1215</v>
      </c>
      <c r="N180" s="202">
        <v>58</v>
      </c>
      <c r="O180" s="221">
        <v>40347</v>
      </c>
      <c r="P180" s="26">
        <v>1</v>
      </c>
      <c r="Q180" s="26">
        <v>1</v>
      </c>
      <c r="R180" s="26">
        <v>9</v>
      </c>
      <c r="S180" s="26">
        <v>5</v>
      </c>
      <c r="T180" s="206">
        <f t="shared" si="7"/>
        <v>2010</v>
      </c>
      <c r="U180" s="24" t="str">
        <f t="shared" si="8"/>
        <v>1</v>
      </c>
      <c r="V180" s="24" t="str">
        <f>IF(AND(Forecast_6_months&lt;N180,Goal_Setting_Months&gt;N180,U180="1",P180&gt;Baseline_Component),"1","0")</f>
        <v>0</v>
      </c>
      <c r="AA180" s="94"/>
    </row>
    <row r="181" spans="2:27" x14ac:dyDescent="0.25">
      <c r="B181" s="2" t="s">
        <v>1215</v>
      </c>
      <c r="C181" s="202">
        <v>58</v>
      </c>
      <c r="D181" s="221">
        <v>40347</v>
      </c>
      <c r="E181" s="26">
        <v>1</v>
      </c>
      <c r="F181" s="26">
        <v>1</v>
      </c>
      <c r="G181" s="26">
        <v>9</v>
      </c>
      <c r="H181" s="26">
        <v>5</v>
      </c>
      <c r="K181" s="94"/>
      <c r="M181" s="2" t="s">
        <v>1216</v>
      </c>
      <c r="N181" s="202">
        <v>62</v>
      </c>
      <c r="O181" s="221">
        <v>42163</v>
      </c>
      <c r="P181" s="26">
        <v>3</v>
      </c>
      <c r="Q181" s="24" t="s">
        <v>1053</v>
      </c>
      <c r="R181" s="24" t="s">
        <v>1053</v>
      </c>
      <c r="S181" s="26">
        <v>2</v>
      </c>
      <c r="T181" s="206">
        <f t="shared" si="7"/>
        <v>2015</v>
      </c>
      <c r="U181" s="24" t="str">
        <f t="shared" si="8"/>
        <v>0</v>
      </c>
      <c r="V181" s="24" t="str">
        <f>IF(AND(Forecast_6_months&lt;N181,Goal_Setting_Months&gt;N181,U181="1",P181&gt;Baseline_Component),"1","0")</f>
        <v>0</v>
      </c>
      <c r="AA181" s="94"/>
    </row>
    <row r="182" spans="2:27" x14ac:dyDescent="0.25">
      <c r="B182" s="2" t="s">
        <v>1216</v>
      </c>
      <c r="C182" s="202">
        <v>62</v>
      </c>
      <c r="D182" s="221">
        <v>42163</v>
      </c>
      <c r="E182" s="26">
        <v>3</v>
      </c>
      <c r="F182" s="24" t="s">
        <v>1053</v>
      </c>
      <c r="G182" s="24" t="s">
        <v>1053</v>
      </c>
      <c r="H182" s="26">
        <v>2</v>
      </c>
      <c r="K182" s="94"/>
      <c r="M182" s="2" t="s">
        <v>1217</v>
      </c>
      <c r="N182" s="202">
        <v>61</v>
      </c>
      <c r="O182" s="221">
        <v>41816</v>
      </c>
      <c r="P182" s="26">
        <v>1</v>
      </c>
      <c r="Q182" s="24" t="s">
        <v>1053</v>
      </c>
      <c r="R182" s="24" t="s">
        <v>1053</v>
      </c>
      <c r="S182" s="26">
        <v>2</v>
      </c>
      <c r="T182" s="206">
        <f t="shared" si="7"/>
        <v>2014</v>
      </c>
      <c r="U182" s="24" t="str">
        <f t="shared" si="8"/>
        <v>0</v>
      </c>
      <c r="V182" s="24" t="str">
        <f>IF(AND(Forecast_6_months&lt;N182,Goal_Setting_Months&gt;N182,U182="1",P182&gt;Baseline_Component),"1","0")</f>
        <v>0</v>
      </c>
      <c r="AA182" s="94"/>
    </row>
    <row r="183" spans="2:27" x14ac:dyDescent="0.25">
      <c r="B183" s="2" t="s">
        <v>1217</v>
      </c>
      <c r="C183" s="202">
        <v>61</v>
      </c>
      <c r="D183" s="221">
        <v>41816</v>
      </c>
      <c r="E183" s="26">
        <v>1</v>
      </c>
      <c r="F183" s="24" t="s">
        <v>1053</v>
      </c>
      <c r="G183" s="24" t="s">
        <v>1053</v>
      </c>
      <c r="H183" s="26">
        <v>2</v>
      </c>
      <c r="K183" s="94"/>
      <c r="M183" s="2" t="s">
        <v>1218</v>
      </c>
      <c r="N183" s="202">
        <v>80</v>
      </c>
      <c r="O183" s="221">
        <v>40779</v>
      </c>
      <c r="P183" s="26">
        <v>56</v>
      </c>
      <c r="Q183" s="26">
        <v>1</v>
      </c>
      <c r="R183" s="26">
        <v>34</v>
      </c>
      <c r="S183" s="26">
        <v>5</v>
      </c>
      <c r="T183" s="206">
        <f t="shared" si="7"/>
        <v>2011</v>
      </c>
      <c r="U183" s="24" t="str">
        <f t="shared" si="8"/>
        <v>1</v>
      </c>
      <c r="V183" s="24" t="str">
        <f>IF(AND(Forecast_6_months&lt;N183,Goal_Setting_Months&gt;N183,U183="1",P183&gt;Baseline_Component),"1","0")</f>
        <v>0</v>
      </c>
      <c r="AA183" s="94"/>
    </row>
    <row r="184" spans="2:27" x14ac:dyDescent="0.25">
      <c r="B184" s="2" t="s">
        <v>1218</v>
      </c>
      <c r="C184" s="202">
        <v>80</v>
      </c>
      <c r="D184" s="221">
        <v>40779</v>
      </c>
      <c r="E184" s="26">
        <v>56</v>
      </c>
      <c r="F184" s="26">
        <v>1</v>
      </c>
      <c r="G184" s="26">
        <v>34</v>
      </c>
      <c r="H184" s="26">
        <v>5</v>
      </c>
      <c r="K184" s="94"/>
      <c r="M184" s="2" t="s">
        <v>1219</v>
      </c>
      <c r="N184" s="202">
        <v>73</v>
      </c>
      <c r="O184" s="221">
        <v>40722</v>
      </c>
      <c r="P184" s="26">
        <v>2</v>
      </c>
      <c r="Q184" s="24" t="s">
        <v>1053</v>
      </c>
      <c r="R184" s="24" t="s">
        <v>1053</v>
      </c>
      <c r="S184" s="26">
        <v>2</v>
      </c>
      <c r="T184" s="206">
        <f t="shared" si="7"/>
        <v>2011</v>
      </c>
      <c r="U184" s="24" t="str">
        <f t="shared" si="8"/>
        <v>0</v>
      </c>
      <c r="V184" s="24" t="str">
        <f>IF(AND(Forecast_6_months&lt;N184,Goal_Setting_Months&gt;N184,U184="1",P184&gt;Baseline_Component),"1","0")</f>
        <v>0</v>
      </c>
      <c r="AA184" s="94"/>
    </row>
    <row r="185" spans="2:27" x14ac:dyDescent="0.25">
      <c r="B185" s="2" t="s">
        <v>1219</v>
      </c>
      <c r="C185" s="202">
        <v>73</v>
      </c>
      <c r="D185" s="221">
        <v>40722</v>
      </c>
      <c r="E185" s="26">
        <v>2</v>
      </c>
      <c r="F185" s="24" t="s">
        <v>1053</v>
      </c>
      <c r="G185" s="24" t="s">
        <v>1053</v>
      </c>
      <c r="H185" s="26">
        <v>2</v>
      </c>
      <c r="K185" s="94"/>
      <c r="M185" s="2" t="s">
        <v>1220</v>
      </c>
      <c r="N185" s="202">
        <v>75</v>
      </c>
      <c r="O185" s="221">
        <v>40588</v>
      </c>
      <c r="P185" s="26">
        <v>18</v>
      </c>
      <c r="Q185" s="26">
        <v>1</v>
      </c>
      <c r="R185" s="26">
        <v>8</v>
      </c>
      <c r="S185" s="26">
        <v>5</v>
      </c>
      <c r="T185" s="206">
        <f t="shared" si="7"/>
        <v>2011</v>
      </c>
      <c r="U185" s="24" t="str">
        <f t="shared" si="8"/>
        <v>1</v>
      </c>
      <c r="V185" s="24" t="str">
        <f>IF(AND(Forecast_6_months&lt;N185,Goal_Setting_Months&gt;N185,U185="1",P185&gt;Baseline_Component),"1","0")</f>
        <v>0</v>
      </c>
      <c r="AA185" s="94"/>
    </row>
    <row r="186" spans="2:27" x14ac:dyDescent="0.25">
      <c r="B186" s="2" t="s">
        <v>1220</v>
      </c>
      <c r="C186" s="202">
        <v>75</v>
      </c>
      <c r="D186" s="221">
        <v>40588</v>
      </c>
      <c r="E186" s="26">
        <v>18</v>
      </c>
      <c r="F186" s="26">
        <v>1</v>
      </c>
      <c r="G186" s="26">
        <v>8</v>
      </c>
      <c r="H186" s="26">
        <v>5</v>
      </c>
      <c r="K186" s="94"/>
      <c r="M186" s="2" t="s">
        <v>1221</v>
      </c>
      <c r="N186" s="202">
        <v>80</v>
      </c>
      <c r="O186" s="221">
        <v>41332</v>
      </c>
      <c r="P186" s="26">
        <v>5</v>
      </c>
      <c r="Q186" s="24" t="s">
        <v>1053</v>
      </c>
      <c r="R186" s="24" t="s">
        <v>1053</v>
      </c>
      <c r="S186" s="26">
        <v>3</v>
      </c>
      <c r="T186" s="206">
        <f t="shared" si="7"/>
        <v>2013</v>
      </c>
      <c r="U186" s="24" t="str">
        <f t="shared" si="8"/>
        <v>1</v>
      </c>
      <c r="V186" s="24" t="str">
        <f>IF(AND(Forecast_6_months&lt;N186,Goal_Setting_Months&gt;N186,U186="1",P186&gt;Baseline_Component),"1","0")</f>
        <v>0</v>
      </c>
      <c r="AA186" s="94"/>
    </row>
    <row r="187" spans="2:27" x14ac:dyDescent="0.25">
      <c r="B187" s="2" t="s">
        <v>1221</v>
      </c>
      <c r="C187" s="202">
        <v>80</v>
      </c>
      <c r="D187" s="221">
        <v>41332</v>
      </c>
      <c r="E187" s="26">
        <v>5</v>
      </c>
      <c r="F187" s="24" t="s">
        <v>1053</v>
      </c>
      <c r="G187" s="24" t="s">
        <v>1053</v>
      </c>
      <c r="H187" s="26">
        <v>3</v>
      </c>
      <c r="K187" s="94"/>
      <c r="M187" s="2" t="s">
        <v>1222</v>
      </c>
      <c r="N187" s="202">
        <v>73</v>
      </c>
      <c r="O187" s="221">
        <v>40924</v>
      </c>
      <c r="P187" s="26">
        <v>1</v>
      </c>
      <c r="Q187" s="24" t="s">
        <v>1053</v>
      </c>
      <c r="R187" s="24" t="s">
        <v>1053</v>
      </c>
      <c r="S187" s="26">
        <v>1</v>
      </c>
      <c r="T187" s="206">
        <f t="shared" si="7"/>
        <v>2012</v>
      </c>
      <c r="U187" s="24" t="str">
        <f t="shared" si="8"/>
        <v>0</v>
      </c>
      <c r="V187" s="24" t="str">
        <f>IF(AND(Forecast_6_months&lt;N187,Goal_Setting_Months&gt;N187,U187="1",P187&gt;Baseline_Component),"1","0")</f>
        <v>0</v>
      </c>
      <c r="AA187" s="94"/>
    </row>
    <row r="188" spans="2:27" x14ac:dyDescent="0.25">
      <c r="B188" s="2" t="s">
        <v>1222</v>
      </c>
      <c r="C188" s="202">
        <v>73</v>
      </c>
      <c r="D188" s="221">
        <v>40924</v>
      </c>
      <c r="E188" s="26">
        <v>1</v>
      </c>
      <c r="F188" s="24" t="s">
        <v>1053</v>
      </c>
      <c r="G188" s="24" t="s">
        <v>1053</v>
      </c>
      <c r="H188" s="26">
        <v>1</v>
      </c>
      <c r="K188" s="94"/>
      <c r="M188" s="2" t="s">
        <v>1223</v>
      </c>
      <c r="N188" s="202">
        <v>69</v>
      </c>
      <c r="O188" s="221">
        <v>40153</v>
      </c>
      <c r="P188" s="26">
        <v>1</v>
      </c>
      <c r="Q188" s="24" t="s">
        <v>1053</v>
      </c>
      <c r="R188" s="24" t="s">
        <v>1053</v>
      </c>
      <c r="S188" s="26">
        <v>1</v>
      </c>
      <c r="T188" s="206">
        <f t="shared" si="7"/>
        <v>2009</v>
      </c>
      <c r="U188" s="24" t="str">
        <f t="shared" si="8"/>
        <v>0</v>
      </c>
      <c r="V188" s="24" t="str">
        <f>IF(AND(Forecast_6_months&lt;N188,Goal_Setting_Months&gt;N188,U188="1",P188&gt;Baseline_Component),"1","0")</f>
        <v>0</v>
      </c>
      <c r="AA188" s="94"/>
    </row>
    <row r="189" spans="2:27" x14ac:dyDescent="0.25">
      <c r="B189" s="2" t="s">
        <v>1223</v>
      </c>
      <c r="C189" s="202">
        <v>69</v>
      </c>
      <c r="D189" s="221">
        <v>40153</v>
      </c>
      <c r="E189" s="26">
        <v>1</v>
      </c>
      <c r="F189" s="24" t="s">
        <v>1053</v>
      </c>
      <c r="G189" s="24" t="s">
        <v>1053</v>
      </c>
      <c r="H189" s="26">
        <v>1</v>
      </c>
      <c r="K189" s="94"/>
      <c r="M189" s="2" t="s">
        <v>1224</v>
      </c>
      <c r="N189" s="202">
        <v>80</v>
      </c>
      <c r="O189" s="221">
        <v>39738</v>
      </c>
      <c r="P189" s="26">
        <v>19</v>
      </c>
      <c r="Q189" s="26">
        <v>1</v>
      </c>
      <c r="R189" s="26">
        <v>4</v>
      </c>
      <c r="S189" s="26">
        <v>5</v>
      </c>
      <c r="T189" s="206">
        <f t="shared" si="7"/>
        <v>2008</v>
      </c>
      <c r="U189" s="24" t="str">
        <f t="shared" si="8"/>
        <v>1</v>
      </c>
      <c r="V189" s="24" t="str">
        <f>IF(AND(Forecast_6_months&lt;N189,Goal_Setting_Months&gt;N189,U189="1",P189&gt;Baseline_Component),"1","0")</f>
        <v>0</v>
      </c>
      <c r="AA189" s="94"/>
    </row>
    <row r="190" spans="2:27" x14ac:dyDescent="0.25">
      <c r="B190" s="2" t="s">
        <v>1224</v>
      </c>
      <c r="C190" s="202">
        <v>80</v>
      </c>
      <c r="D190" s="221">
        <v>39738</v>
      </c>
      <c r="E190" s="26">
        <v>19</v>
      </c>
      <c r="F190" s="26">
        <v>1</v>
      </c>
      <c r="G190" s="26">
        <v>4</v>
      </c>
      <c r="H190" s="26">
        <v>5</v>
      </c>
      <c r="K190" s="94"/>
      <c r="M190" s="2" t="s">
        <v>1225</v>
      </c>
      <c r="N190" s="202">
        <v>74</v>
      </c>
      <c r="O190" s="221">
        <v>41025</v>
      </c>
      <c r="P190" s="26">
        <v>1</v>
      </c>
      <c r="Q190" s="24" t="s">
        <v>1053</v>
      </c>
      <c r="R190" s="24" t="s">
        <v>1053</v>
      </c>
      <c r="S190" s="26">
        <v>5</v>
      </c>
      <c r="T190" s="206">
        <f t="shared" si="7"/>
        <v>2012</v>
      </c>
      <c r="U190" s="24" t="str">
        <f t="shared" si="8"/>
        <v>1</v>
      </c>
      <c r="V190" s="24" t="str">
        <f>IF(AND(Forecast_6_months&lt;N190,Goal_Setting_Months&gt;N190,U190="1",P190&gt;Baseline_Component),"1","0")</f>
        <v>0</v>
      </c>
      <c r="AA190" s="94"/>
    </row>
    <row r="191" spans="2:27" x14ac:dyDescent="0.25">
      <c r="B191" s="2" t="s">
        <v>1225</v>
      </c>
      <c r="C191" s="202">
        <v>74</v>
      </c>
      <c r="D191" s="221">
        <v>41025</v>
      </c>
      <c r="E191" s="26">
        <v>1</v>
      </c>
      <c r="F191" s="24" t="s">
        <v>1053</v>
      </c>
      <c r="G191" s="24" t="s">
        <v>1053</v>
      </c>
      <c r="H191" s="26">
        <v>5</v>
      </c>
      <c r="K191" s="94"/>
      <c r="M191" s="2" t="s">
        <v>1226</v>
      </c>
      <c r="N191" s="202">
        <v>80</v>
      </c>
      <c r="O191" s="221">
        <v>39466</v>
      </c>
      <c r="P191" s="26">
        <v>1</v>
      </c>
      <c r="Q191" s="24" t="s">
        <v>1053</v>
      </c>
      <c r="R191" s="24" t="s">
        <v>1053</v>
      </c>
      <c r="S191" s="26">
        <v>4</v>
      </c>
      <c r="T191" s="206">
        <f t="shared" si="7"/>
        <v>2008</v>
      </c>
      <c r="U191" s="24" t="str">
        <f t="shared" si="8"/>
        <v>1</v>
      </c>
      <c r="V191" s="24" t="str">
        <f>IF(AND(Forecast_6_months&lt;N191,Goal_Setting_Months&gt;N191,U191="1",P191&gt;Baseline_Component),"1","0")</f>
        <v>0</v>
      </c>
      <c r="AA191" s="94"/>
    </row>
    <row r="192" spans="2:27" x14ac:dyDescent="0.25">
      <c r="B192" s="2" t="s">
        <v>1226</v>
      </c>
      <c r="C192" s="202">
        <v>80</v>
      </c>
      <c r="D192" s="221">
        <v>39466</v>
      </c>
      <c r="E192" s="26">
        <v>1</v>
      </c>
      <c r="F192" s="24" t="s">
        <v>1053</v>
      </c>
      <c r="G192" s="24" t="s">
        <v>1053</v>
      </c>
      <c r="H192" s="26">
        <v>4</v>
      </c>
      <c r="K192" s="94"/>
      <c r="M192" s="2" t="s">
        <v>1227</v>
      </c>
      <c r="N192" s="202">
        <v>70</v>
      </c>
      <c r="O192" s="221">
        <v>39220</v>
      </c>
      <c r="P192" s="26">
        <v>1</v>
      </c>
      <c r="Q192" s="26">
        <v>1</v>
      </c>
      <c r="R192" s="26">
        <v>17</v>
      </c>
      <c r="S192" s="26">
        <v>5</v>
      </c>
      <c r="T192" s="206">
        <f t="shared" si="7"/>
        <v>2007</v>
      </c>
      <c r="U192" s="24" t="str">
        <f t="shared" si="8"/>
        <v>1</v>
      </c>
      <c r="V192" s="24" t="str">
        <f>IF(AND(Forecast_6_months&lt;N192,Goal_Setting_Months&gt;N192,U192="1",P192&gt;Baseline_Component),"1","0")</f>
        <v>0</v>
      </c>
      <c r="AA192" s="94"/>
    </row>
    <row r="193" spans="2:27" x14ac:dyDescent="0.25">
      <c r="B193" s="2" t="s">
        <v>1227</v>
      </c>
      <c r="C193" s="202">
        <v>70</v>
      </c>
      <c r="D193" s="221">
        <v>39220</v>
      </c>
      <c r="E193" s="26">
        <v>1</v>
      </c>
      <c r="F193" s="26">
        <v>1</v>
      </c>
      <c r="G193" s="26">
        <v>17</v>
      </c>
      <c r="H193" s="26">
        <v>5</v>
      </c>
      <c r="K193" s="94"/>
      <c r="M193" s="2" t="s">
        <v>1228</v>
      </c>
      <c r="N193" s="202">
        <v>75</v>
      </c>
      <c r="O193" s="221">
        <v>39786</v>
      </c>
      <c r="P193" s="26">
        <v>22</v>
      </c>
      <c r="Q193" s="26">
        <v>1</v>
      </c>
      <c r="R193" s="26">
        <v>18</v>
      </c>
      <c r="S193" s="26">
        <v>5</v>
      </c>
      <c r="T193" s="206">
        <f t="shared" si="7"/>
        <v>2008</v>
      </c>
      <c r="U193" s="24" t="str">
        <f t="shared" si="8"/>
        <v>1</v>
      </c>
      <c r="V193" s="24" t="str">
        <f>IF(AND(Forecast_6_months&lt;N193,Goal_Setting_Months&gt;N193,U193="1",P193&gt;Baseline_Component),"1","0")</f>
        <v>0</v>
      </c>
      <c r="AA193" s="94"/>
    </row>
    <row r="194" spans="2:27" x14ac:dyDescent="0.25">
      <c r="B194" s="2" t="s">
        <v>1228</v>
      </c>
      <c r="C194" s="202">
        <v>75</v>
      </c>
      <c r="D194" s="221">
        <v>39786</v>
      </c>
      <c r="E194" s="26">
        <v>22</v>
      </c>
      <c r="F194" s="26">
        <v>1</v>
      </c>
      <c r="G194" s="26">
        <v>18</v>
      </c>
      <c r="H194" s="26">
        <v>5</v>
      </c>
      <c r="K194" s="94"/>
      <c r="M194" s="2" t="s">
        <v>1229</v>
      </c>
      <c r="N194" s="202">
        <v>75</v>
      </c>
      <c r="O194" s="221">
        <v>40623</v>
      </c>
      <c r="P194" s="26">
        <v>1</v>
      </c>
      <c r="Q194" s="26">
        <v>1</v>
      </c>
      <c r="R194" s="26">
        <v>17</v>
      </c>
      <c r="S194" s="26">
        <v>5</v>
      </c>
      <c r="T194" s="206">
        <f t="shared" si="7"/>
        <v>2011</v>
      </c>
      <c r="U194" s="24" t="str">
        <f t="shared" si="8"/>
        <v>1</v>
      </c>
      <c r="V194" s="24" t="str">
        <f>IF(AND(Forecast_6_months&lt;N194,Goal_Setting_Months&gt;N194,U194="1",P194&gt;Baseline_Component),"1","0")</f>
        <v>0</v>
      </c>
      <c r="AA194" s="94"/>
    </row>
    <row r="195" spans="2:27" x14ac:dyDescent="0.25">
      <c r="B195" s="2" t="s">
        <v>1229</v>
      </c>
      <c r="C195" s="202">
        <v>75</v>
      </c>
      <c r="D195" s="221">
        <v>40623</v>
      </c>
      <c r="E195" s="26">
        <v>1</v>
      </c>
      <c r="F195" s="26">
        <v>1</v>
      </c>
      <c r="G195" s="26">
        <v>17</v>
      </c>
      <c r="H195" s="26">
        <v>5</v>
      </c>
      <c r="K195" s="94"/>
      <c r="M195" s="2" t="s">
        <v>1230</v>
      </c>
      <c r="N195" s="202">
        <v>42</v>
      </c>
      <c r="O195" s="221">
        <v>40228</v>
      </c>
      <c r="P195" s="26">
        <v>1</v>
      </c>
      <c r="Q195" s="26">
        <v>1</v>
      </c>
      <c r="R195" s="26">
        <v>11</v>
      </c>
      <c r="S195" s="26">
        <v>4</v>
      </c>
      <c r="T195" s="206">
        <f t="shared" si="7"/>
        <v>2010</v>
      </c>
      <c r="U195" s="24" t="str">
        <f t="shared" si="8"/>
        <v>1</v>
      </c>
      <c r="V195" s="24" t="str">
        <f>IF(AND(Forecast_6_months&lt;N195,Goal_Setting_Months&gt;N195,U195="1",P195&gt;Baseline_Component),"1","0")</f>
        <v>0</v>
      </c>
      <c r="AA195" s="94"/>
    </row>
    <row r="196" spans="2:27" x14ac:dyDescent="0.25">
      <c r="B196" s="2" t="s">
        <v>1230</v>
      </c>
      <c r="C196" s="202">
        <v>42</v>
      </c>
      <c r="D196" s="221">
        <v>40228</v>
      </c>
      <c r="E196" s="26">
        <v>1</v>
      </c>
      <c r="F196" s="26">
        <v>1</v>
      </c>
      <c r="G196" s="26">
        <v>11</v>
      </c>
      <c r="H196" s="26">
        <v>4</v>
      </c>
      <c r="K196" s="94"/>
      <c r="M196" s="2" t="s">
        <v>1231</v>
      </c>
      <c r="N196" s="202">
        <v>53</v>
      </c>
      <c r="O196" s="221">
        <v>40128</v>
      </c>
      <c r="P196" s="26">
        <v>2</v>
      </c>
      <c r="Q196" s="24" t="s">
        <v>1053</v>
      </c>
      <c r="R196" s="24" t="s">
        <v>1053</v>
      </c>
      <c r="S196" s="26">
        <v>3</v>
      </c>
      <c r="T196" s="206">
        <f t="shared" si="7"/>
        <v>2009</v>
      </c>
      <c r="U196" s="24" t="str">
        <f t="shared" si="8"/>
        <v>1</v>
      </c>
      <c r="V196" s="24" t="str">
        <f>IF(AND(Forecast_6_months&lt;N196,Goal_Setting_Months&gt;N196,U196="1",P196&gt;Baseline_Component),"1","0")</f>
        <v>0</v>
      </c>
      <c r="AA196" s="94"/>
    </row>
    <row r="197" spans="2:27" x14ac:dyDescent="0.25">
      <c r="B197" s="2" t="s">
        <v>1231</v>
      </c>
      <c r="C197" s="202">
        <v>53</v>
      </c>
      <c r="D197" s="221">
        <v>40128</v>
      </c>
      <c r="E197" s="26">
        <v>2</v>
      </c>
      <c r="F197" s="24" t="s">
        <v>1053</v>
      </c>
      <c r="G197" s="24" t="s">
        <v>1053</v>
      </c>
      <c r="H197" s="26">
        <v>3</v>
      </c>
      <c r="K197" s="94"/>
      <c r="M197" s="2" t="s">
        <v>1232</v>
      </c>
      <c r="N197" s="202">
        <v>71</v>
      </c>
      <c r="O197" s="221">
        <v>40556</v>
      </c>
      <c r="P197" s="26">
        <v>3</v>
      </c>
      <c r="Q197" s="24" t="s">
        <v>1053</v>
      </c>
      <c r="R197" s="24" t="s">
        <v>1053</v>
      </c>
      <c r="S197" s="26">
        <v>1</v>
      </c>
      <c r="T197" s="206">
        <f t="shared" si="7"/>
        <v>2011</v>
      </c>
      <c r="U197" s="24" t="str">
        <f t="shared" si="8"/>
        <v>0</v>
      </c>
      <c r="V197" s="24" t="str">
        <f>IF(AND(Forecast_6_months&lt;N197,Goal_Setting_Months&gt;N197,U197="1",P197&gt;Baseline_Component),"1","0")</f>
        <v>0</v>
      </c>
      <c r="AA197" s="94"/>
    </row>
    <row r="198" spans="2:27" x14ac:dyDescent="0.25">
      <c r="B198" s="2" t="s">
        <v>1232</v>
      </c>
      <c r="C198" s="202">
        <v>71</v>
      </c>
      <c r="D198" s="221">
        <v>40556</v>
      </c>
      <c r="E198" s="26">
        <v>3</v>
      </c>
      <c r="F198" s="24" t="s">
        <v>1053</v>
      </c>
      <c r="G198" s="24" t="s">
        <v>1053</v>
      </c>
      <c r="H198" s="26">
        <v>1</v>
      </c>
      <c r="K198" s="94"/>
      <c r="M198" s="2" t="s">
        <v>1233</v>
      </c>
      <c r="N198" s="202">
        <v>72</v>
      </c>
      <c r="O198" s="221">
        <v>40311</v>
      </c>
      <c r="P198" s="26">
        <v>2</v>
      </c>
      <c r="Q198" s="24" t="s">
        <v>1053</v>
      </c>
      <c r="R198" s="24" t="s">
        <v>1053</v>
      </c>
      <c r="S198" s="26">
        <v>2</v>
      </c>
      <c r="T198" s="206">
        <f t="shared" si="7"/>
        <v>2010</v>
      </c>
      <c r="U198" s="24" t="str">
        <f t="shared" si="8"/>
        <v>0</v>
      </c>
      <c r="V198" s="24" t="str">
        <f>IF(AND(Forecast_6_months&lt;N198,Goal_Setting_Months&gt;N198,U198="1",P198&gt;Baseline_Component),"1","0")</f>
        <v>0</v>
      </c>
      <c r="AA198" s="94"/>
    </row>
    <row r="199" spans="2:27" x14ac:dyDescent="0.25">
      <c r="B199" s="2" t="s">
        <v>1233</v>
      </c>
      <c r="C199" s="202">
        <v>72</v>
      </c>
      <c r="D199" s="221">
        <v>40311</v>
      </c>
      <c r="E199" s="26">
        <v>2</v>
      </c>
      <c r="F199" s="24" t="s">
        <v>1053</v>
      </c>
      <c r="G199" s="24" t="s">
        <v>1053</v>
      </c>
      <c r="H199" s="26">
        <v>2</v>
      </c>
      <c r="K199" s="94"/>
      <c r="M199" s="2" t="s">
        <v>1234</v>
      </c>
      <c r="N199" s="202">
        <v>80</v>
      </c>
      <c r="O199" s="221">
        <v>39758</v>
      </c>
      <c r="P199" s="26">
        <v>1</v>
      </c>
      <c r="Q199" s="24" t="s">
        <v>1053</v>
      </c>
      <c r="R199" s="24" t="s">
        <v>1053</v>
      </c>
      <c r="S199" s="26">
        <v>2</v>
      </c>
      <c r="T199" s="206">
        <f t="shared" si="7"/>
        <v>2008</v>
      </c>
      <c r="U199" s="24" t="str">
        <f t="shared" si="8"/>
        <v>0</v>
      </c>
      <c r="V199" s="24" t="str">
        <f>IF(AND(Forecast_6_months&lt;N199,Goal_Setting_Months&gt;N199,U199="1",P199&gt;Baseline_Component),"1","0")</f>
        <v>0</v>
      </c>
      <c r="AA199" s="94"/>
    </row>
    <row r="200" spans="2:27" x14ac:dyDescent="0.25">
      <c r="B200" s="2" t="s">
        <v>1234</v>
      </c>
      <c r="C200" s="202">
        <v>80</v>
      </c>
      <c r="D200" s="221">
        <v>39758</v>
      </c>
      <c r="E200" s="26">
        <v>1</v>
      </c>
      <c r="F200" s="24" t="s">
        <v>1053</v>
      </c>
      <c r="G200" s="24" t="s">
        <v>1053</v>
      </c>
      <c r="H200" s="26">
        <v>2</v>
      </c>
      <c r="K200" s="94"/>
      <c r="M200" s="2" t="s">
        <v>1235</v>
      </c>
      <c r="N200" s="202">
        <v>60</v>
      </c>
      <c r="O200" s="221">
        <v>39840</v>
      </c>
      <c r="P200" s="26">
        <v>1</v>
      </c>
      <c r="Q200" s="24" t="s">
        <v>1053</v>
      </c>
      <c r="R200" s="24" t="s">
        <v>1053</v>
      </c>
      <c r="S200" s="26">
        <v>3</v>
      </c>
      <c r="T200" s="206">
        <f t="shared" si="7"/>
        <v>2009</v>
      </c>
      <c r="U200" s="24" t="str">
        <f t="shared" si="8"/>
        <v>1</v>
      </c>
      <c r="V200" s="24" t="str">
        <f>IF(AND(Forecast_6_months&lt;N200,Goal_Setting_Months&gt;N200,U200="1",P200&gt;Baseline_Component),"1","0")</f>
        <v>0</v>
      </c>
      <c r="AA200" s="94"/>
    </row>
    <row r="201" spans="2:27" x14ac:dyDescent="0.25">
      <c r="B201" s="2" t="s">
        <v>1235</v>
      </c>
      <c r="C201" s="202">
        <v>60</v>
      </c>
      <c r="D201" s="221">
        <v>39840</v>
      </c>
      <c r="E201" s="26">
        <v>1</v>
      </c>
      <c r="F201" s="24" t="s">
        <v>1053</v>
      </c>
      <c r="G201" s="24" t="s">
        <v>1053</v>
      </c>
      <c r="H201" s="26">
        <v>3</v>
      </c>
      <c r="K201" s="94"/>
      <c r="M201" s="2" t="s">
        <v>1236</v>
      </c>
      <c r="N201" s="202">
        <v>77</v>
      </c>
      <c r="O201" s="221">
        <v>41478</v>
      </c>
      <c r="P201" s="26">
        <v>1</v>
      </c>
      <c r="Q201" s="26">
        <v>1</v>
      </c>
      <c r="R201" s="26">
        <v>2</v>
      </c>
      <c r="S201" s="26">
        <v>2</v>
      </c>
      <c r="T201" s="206">
        <f t="shared" si="7"/>
        <v>2013</v>
      </c>
      <c r="U201" s="24" t="str">
        <f t="shared" si="8"/>
        <v>0</v>
      </c>
      <c r="V201" s="24" t="str">
        <f>IF(AND(Forecast_6_months&lt;N201,Goal_Setting_Months&gt;N201,U201="1",P201&gt;Baseline_Component),"1","0")</f>
        <v>0</v>
      </c>
      <c r="AA201" s="94"/>
    </row>
    <row r="202" spans="2:27" x14ac:dyDescent="0.25">
      <c r="B202" s="2" t="s">
        <v>1236</v>
      </c>
      <c r="C202" s="202">
        <v>77</v>
      </c>
      <c r="D202" s="221">
        <v>41478</v>
      </c>
      <c r="E202" s="26">
        <v>1</v>
      </c>
      <c r="F202" s="26">
        <v>1</v>
      </c>
      <c r="G202" s="26">
        <v>2</v>
      </c>
      <c r="H202" s="26">
        <v>2</v>
      </c>
      <c r="K202" s="94"/>
      <c r="M202" s="2" t="s">
        <v>1237</v>
      </c>
      <c r="N202" s="202">
        <v>80</v>
      </c>
      <c r="O202" s="221">
        <v>41950</v>
      </c>
      <c r="P202" s="26">
        <v>2</v>
      </c>
      <c r="Q202" s="24" t="s">
        <v>1053</v>
      </c>
      <c r="R202" s="24" t="s">
        <v>1053</v>
      </c>
      <c r="S202" s="26">
        <v>1</v>
      </c>
      <c r="T202" s="206">
        <f t="shared" si="7"/>
        <v>2014</v>
      </c>
      <c r="U202" s="24" t="str">
        <f t="shared" si="8"/>
        <v>0</v>
      </c>
      <c r="V202" s="24" t="str">
        <f>IF(AND(Forecast_6_months&lt;N202,Goal_Setting_Months&gt;N202,U202="1",P202&gt;Baseline_Component),"1","0")</f>
        <v>0</v>
      </c>
      <c r="AA202" s="94"/>
    </row>
    <row r="203" spans="2:27" x14ac:dyDescent="0.25">
      <c r="B203" s="2" t="s">
        <v>1237</v>
      </c>
      <c r="C203" s="202">
        <v>80</v>
      </c>
      <c r="D203" s="221">
        <v>41950</v>
      </c>
      <c r="E203" s="26">
        <v>2</v>
      </c>
      <c r="F203" s="24" t="s">
        <v>1053</v>
      </c>
      <c r="G203" s="24" t="s">
        <v>1053</v>
      </c>
      <c r="H203" s="26">
        <v>1</v>
      </c>
      <c r="K203" s="94"/>
      <c r="M203" s="2" t="s">
        <v>1238</v>
      </c>
      <c r="N203" s="202">
        <v>80</v>
      </c>
      <c r="O203" s="221">
        <v>41324</v>
      </c>
      <c r="P203" s="26">
        <v>1</v>
      </c>
      <c r="Q203" s="24" t="s">
        <v>1053</v>
      </c>
      <c r="R203" s="24" t="s">
        <v>1053</v>
      </c>
      <c r="S203" s="26">
        <v>5</v>
      </c>
      <c r="T203" s="206">
        <f t="shared" si="7"/>
        <v>2013</v>
      </c>
      <c r="U203" s="24" t="str">
        <f t="shared" si="8"/>
        <v>1</v>
      </c>
      <c r="V203" s="24" t="str">
        <f>IF(AND(Forecast_6_months&lt;N203,Goal_Setting_Months&gt;N203,U203="1",P203&gt;Baseline_Component),"1","0")</f>
        <v>0</v>
      </c>
      <c r="AA203" s="94"/>
    </row>
    <row r="204" spans="2:27" x14ac:dyDescent="0.25">
      <c r="B204" s="2" t="s">
        <v>1238</v>
      </c>
      <c r="C204" s="202">
        <v>80</v>
      </c>
      <c r="D204" s="221">
        <v>41324</v>
      </c>
      <c r="E204" s="26">
        <v>1</v>
      </c>
      <c r="F204" s="24" t="s">
        <v>1053</v>
      </c>
      <c r="G204" s="24" t="s">
        <v>1053</v>
      </c>
      <c r="H204" s="26">
        <v>5</v>
      </c>
      <c r="K204" s="94"/>
      <c r="M204" s="2" t="s">
        <v>1239</v>
      </c>
      <c r="N204" s="202">
        <v>80</v>
      </c>
      <c r="O204" s="221">
        <v>39304</v>
      </c>
      <c r="P204" s="26">
        <v>6</v>
      </c>
      <c r="Q204" s="26">
        <v>1</v>
      </c>
      <c r="R204" s="26">
        <v>19</v>
      </c>
      <c r="S204" s="26">
        <v>5</v>
      </c>
      <c r="T204" s="206">
        <f t="shared" si="7"/>
        <v>2007</v>
      </c>
      <c r="U204" s="24" t="str">
        <f t="shared" si="8"/>
        <v>1</v>
      </c>
      <c r="V204" s="24" t="str">
        <f>IF(AND(Forecast_6_months&lt;N204,Goal_Setting_Months&gt;N204,U204="1",P204&gt;Baseline_Component),"1","0")</f>
        <v>0</v>
      </c>
      <c r="AA204" s="94"/>
    </row>
    <row r="205" spans="2:27" x14ac:dyDescent="0.25">
      <c r="B205" s="2" t="s">
        <v>1239</v>
      </c>
      <c r="C205" s="202">
        <v>80</v>
      </c>
      <c r="D205" s="221">
        <v>39304</v>
      </c>
      <c r="E205" s="26">
        <v>6</v>
      </c>
      <c r="F205" s="26">
        <v>1</v>
      </c>
      <c r="G205" s="26">
        <v>19</v>
      </c>
      <c r="H205" s="26">
        <v>5</v>
      </c>
      <c r="K205" s="94"/>
      <c r="M205" s="2" t="s">
        <v>1240</v>
      </c>
      <c r="N205" s="202">
        <v>80</v>
      </c>
      <c r="O205" s="221">
        <v>40043</v>
      </c>
      <c r="P205" s="26">
        <v>14</v>
      </c>
      <c r="Q205" s="24" t="s">
        <v>1053</v>
      </c>
      <c r="R205" s="24" t="s">
        <v>1053</v>
      </c>
      <c r="S205" s="26">
        <v>2</v>
      </c>
      <c r="T205" s="206">
        <f t="shared" si="7"/>
        <v>2009</v>
      </c>
      <c r="U205" s="24" t="str">
        <f t="shared" si="8"/>
        <v>0</v>
      </c>
      <c r="V205" s="24" t="str">
        <f>IF(AND(Forecast_6_months&lt;N205,Goal_Setting_Months&gt;N205,U205="1",P205&gt;Baseline_Component),"1","0")</f>
        <v>0</v>
      </c>
      <c r="AA205" s="94"/>
    </row>
    <row r="206" spans="2:27" x14ac:dyDescent="0.25">
      <c r="B206" s="2" t="s">
        <v>1240</v>
      </c>
      <c r="C206" s="202">
        <v>80</v>
      </c>
      <c r="D206" s="221">
        <v>40043</v>
      </c>
      <c r="E206" s="26">
        <v>14</v>
      </c>
      <c r="F206" s="24" t="s">
        <v>1053</v>
      </c>
      <c r="G206" s="24" t="s">
        <v>1053</v>
      </c>
      <c r="H206" s="26">
        <v>2</v>
      </c>
      <c r="K206" s="94"/>
      <c r="M206" s="2" t="s">
        <v>1241</v>
      </c>
      <c r="N206" s="202">
        <v>80</v>
      </c>
      <c r="O206" s="221">
        <v>41526</v>
      </c>
      <c r="P206" s="26">
        <v>3</v>
      </c>
      <c r="Q206" s="24" t="s">
        <v>1053</v>
      </c>
      <c r="R206" s="24" t="s">
        <v>1053</v>
      </c>
      <c r="S206" s="26">
        <v>5</v>
      </c>
      <c r="T206" s="206">
        <f t="shared" si="7"/>
        <v>2013</v>
      </c>
      <c r="U206" s="24" t="str">
        <f t="shared" si="8"/>
        <v>1</v>
      </c>
      <c r="V206" s="24" t="str">
        <f>IF(AND(Forecast_6_months&lt;N206,Goal_Setting_Months&gt;N206,U206="1",P206&gt;Baseline_Component),"1","0")</f>
        <v>0</v>
      </c>
      <c r="AA206" s="94"/>
    </row>
    <row r="207" spans="2:27" x14ac:dyDescent="0.25">
      <c r="B207" s="2" t="s">
        <v>1241</v>
      </c>
      <c r="C207" s="202">
        <v>80</v>
      </c>
      <c r="D207" s="221">
        <v>41526</v>
      </c>
      <c r="E207" s="26">
        <v>3</v>
      </c>
      <c r="F207" s="24" t="s">
        <v>1053</v>
      </c>
      <c r="G207" s="24" t="s">
        <v>1053</v>
      </c>
      <c r="H207" s="26">
        <v>5</v>
      </c>
      <c r="K207" s="94"/>
      <c r="M207" s="2" t="s">
        <v>1242</v>
      </c>
      <c r="N207" s="202">
        <v>72</v>
      </c>
      <c r="O207" s="221">
        <v>40374</v>
      </c>
      <c r="P207" s="26">
        <v>1</v>
      </c>
      <c r="Q207" s="24" t="s">
        <v>1053</v>
      </c>
      <c r="R207" s="24" t="s">
        <v>1053</v>
      </c>
      <c r="S207" s="26">
        <v>2</v>
      </c>
      <c r="T207" s="206">
        <f t="shared" si="7"/>
        <v>2010</v>
      </c>
      <c r="U207" s="24" t="str">
        <f t="shared" si="8"/>
        <v>0</v>
      </c>
      <c r="V207" s="24" t="str">
        <f>IF(AND(Forecast_6_months&lt;N207,Goal_Setting_Months&gt;N207,U207="1",P207&gt;Baseline_Component),"1","0")</f>
        <v>0</v>
      </c>
      <c r="AA207" s="94"/>
    </row>
    <row r="208" spans="2:27" x14ac:dyDescent="0.25">
      <c r="B208" s="2" t="s">
        <v>1242</v>
      </c>
      <c r="C208" s="202">
        <v>72</v>
      </c>
      <c r="D208" s="221">
        <v>40374</v>
      </c>
      <c r="E208" s="26">
        <v>1</v>
      </c>
      <c r="F208" s="24" t="s">
        <v>1053</v>
      </c>
      <c r="G208" s="24" t="s">
        <v>1053</v>
      </c>
      <c r="H208" s="26">
        <v>2</v>
      </c>
      <c r="K208" s="94"/>
      <c r="M208" s="2" t="s">
        <v>1243</v>
      </c>
      <c r="N208" s="202">
        <v>73</v>
      </c>
      <c r="O208" s="221">
        <v>41404</v>
      </c>
      <c r="P208" s="26">
        <v>1</v>
      </c>
      <c r="Q208" s="24" t="s">
        <v>1053</v>
      </c>
      <c r="R208" s="24" t="s">
        <v>1053</v>
      </c>
      <c r="S208" s="26">
        <v>2</v>
      </c>
      <c r="T208" s="206">
        <f t="shared" si="7"/>
        <v>2013</v>
      </c>
      <c r="U208" s="24" t="str">
        <f t="shared" si="8"/>
        <v>0</v>
      </c>
      <c r="V208" s="24" t="str">
        <f>IF(AND(Forecast_6_months&lt;N208,Goal_Setting_Months&gt;N208,U208="1",P208&gt;Baseline_Component),"1","0")</f>
        <v>0</v>
      </c>
      <c r="AA208" s="94"/>
    </row>
    <row r="209" spans="2:27" x14ac:dyDescent="0.25">
      <c r="B209" s="2" t="s">
        <v>1243</v>
      </c>
      <c r="C209" s="202">
        <v>73</v>
      </c>
      <c r="D209" s="221">
        <v>41404</v>
      </c>
      <c r="E209" s="26">
        <v>1</v>
      </c>
      <c r="F209" s="24" t="s">
        <v>1053</v>
      </c>
      <c r="G209" s="24" t="s">
        <v>1053</v>
      </c>
      <c r="H209" s="26">
        <v>2</v>
      </c>
      <c r="K209" s="94"/>
      <c r="M209" s="2" t="s">
        <v>1244</v>
      </c>
      <c r="N209" s="202">
        <v>80</v>
      </c>
      <c r="O209" s="221">
        <v>41959</v>
      </c>
      <c r="P209" s="26">
        <v>1</v>
      </c>
      <c r="Q209" s="24" t="s">
        <v>1053</v>
      </c>
      <c r="R209" s="24" t="s">
        <v>1053</v>
      </c>
      <c r="S209" s="26">
        <v>1</v>
      </c>
      <c r="T209" s="206">
        <f t="shared" si="7"/>
        <v>2014</v>
      </c>
      <c r="U209" s="24" t="str">
        <f t="shared" si="8"/>
        <v>0</v>
      </c>
      <c r="V209" s="24" t="str">
        <f>IF(AND(Forecast_6_months&lt;N209,Goal_Setting_Months&gt;N209,U209="1",P209&gt;Baseline_Component),"1","0")</f>
        <v>0</v>
      </c>
      <c r="AA209" s="94"/>
    </row>
    <row r="210" spans="2:27" x14ac:dyDescent="0.25">
      <c r="B210" s="2" t="s">
        <v>1244</v>
      </c>
      <c r="C210" s="202">
        <v>80</v>
      </c>
      <c r="D210" s="221">
        <v>41959</v>
      </c>
      <c r="E210" s="26">
        <v>1</v>
      </c>
      <c r="F210" s="24" t="s">
        <v>1053</v>
      </c>
      <c r="G210" s="24" t="s">
        <v>1053</v>
      </c>
      <c r="H210" s="26">
        <v>1</v>
      </c>
      <c r="K210" s="94"/>
      <c r="M210" s="2" t="s">
        <v>1245</v>
      </c>
      <c r="N210" s="202">
        <v>66</v>
      </c>
      <c r="O210" s="221">
        <v>40882</v>
      </c>
      <c r="P210" s="26">
        <v>12</v>
      </c>
      <c r="Q210" s="24" t="s">
        <v>1053</v>
      </c>
      <c r="R210" s="24" t="s">
        <v>1053</v>
      </c>
      <c r="S210" s="26">
        <v>5</v>
      </c>
      <c r="T210" s="206">
        <f t="shared" si="7"/>
        <v>2011</v>
      </c>
      <c r="U210" s="24" t="str">
        <f t="shared" si="8"/>
        <v>1</v>
      </c>
      <c r="V210" s="24" t="str">
        <f>IF(AND(Forecast_6_months&lt;N210,Goal_Setting_Months&gt;N210,U210="1",P210&gt;Baseline_Component),"1","0")</f>
        <v>1</v>
      </c>
      <c r="AA210" s="94"/>
    </row>
    <row r="211" spans="2:27" x14ac:dyDescent="0.25">
      <c r="B211" s="2" t="s">
        <v>1245</v>
      </c>
      <c r="C211" s="202">
        <v>66</v>
      </c>
      <c r="D211" s="221">
        <v>40882</v>
      </c>
      <c r="E211" s="26">
        <v>12</v>
      </c>
      <c r="F211" s="24" t="s">
        <v>1053</v>
      </c>
      <c r="G211" s="24" t="s">
        <v>1053</v>
      </c>
      <c r="H211" s="26">
        <v>5</v>
      </c>
      <c r="K211" s="94"/>
      <c r="M211" s="2" t="s">
        <v>1246</v>
      </c>
      <c r="N211" s="202">
        <v>72</v>
      </c>
      <c r="O211" s="221">
        <v>41194</v>
      </c>
      <c r="P211" s="26">
        <v>1</v>
      </c>
      <c r="Q211" s="24" t="s">
        <v>1053</v>
      </c>
      <c r="R211" s="24" t="s">
        <v>1053</v>
      </c>
      <c r="S211" s="26">
        <v>2</v>
      </c>
      <c r="T211" s="206">
        <f t="shared" ref="T211:T274" si="9">YEAR(O211)</f>
        <v>2012</v>
      </c>
      <c r="U211" s="24" t="str">
        <f t="shared" ref="U211:U274" si="10">IF(S211&gt;2,"1","0")</f>
        <v>0</v>
      </c>
      <c r="V211" s="24" t="str">
        <f>IF(AND(Forecast_6_months&lt;N211,Goal_Setting_Months&gt;N211,U211="1",P211&gt;Baseline_Component),"1","0")</f>
        <v>0</v>
      </c>
      <c r="AA211" s="94"/>
    </row>
    <row r="212" spans="2:27" x14ac:dyDescent="0.25">
      <c r="B212" s="2" t="s">
        <v>1246</v>
      </c>
      <c r="C212" s="202">
        <v>72</v>
      </c>
      <c r="D212" s="221">
        <v>41194</v>
      </c>
      <c r="E212" s="26">
        <v>1</v>
      </c>
      <c r="F212" s="24" t="s">
        <v>1053</v>
      </c>
      <c r="G212" s="24" t="s">
        <v>1053</v>
      </c>
      <c r="H212" s="26">
        <v>2</v>
      </c>
      <c r="K212" s="94"/>
      <c r="M212" s="2" t="s">
        <v>1247</v>
      </c>
      <c r="N212" s="202">
        <v>60</v>
      </c>
      <c r="O212" s="221">
        <v>40519</v>
      </c>
      <c r="P212" s="26">
        <v>1</v>
      </c>
      <c r="Q212" s="24" t="s">
        <v>1053</v>
      </c>
      <c r="R212" s="24" t="s">
        <v>1053</v>
      </c>
      <c r="S212" s="26">
        <v>1</v>
      </c>
      <c r="T212" s="206">
        <f t="shared" si="9"/>
        <v>2010</v>
      </c>
      <c r="U212" s="24" t="str">
        <f t="shared" si="10"/>
        <v>0</v>
      </c>
      <c r="V212" s="24" t="str">
        <f>IF(AND(Forecast_6_months&lt;N212,Goal_Setting_Months&gt;N212,U212="1",P212&gt;Baseline_Component),"1","0")</f>
        <v>0</v>
      </c>
      <c r="AA212" s="94"/>
    </row>
    <row r="213" spans="2:27" x14ac:dyDescent="0.25">
      <c r="B213" s="2" t="s">
        <v>1247</v>
      </c>
      <c r="C213" s="202">
        <v>60</v>
      </c>
      <c r="D213" s="221">
        <v>40519</v>
      </c>
      <c r="E213" s="26">
        <v>1</v>
      </c>
      <c r="F213" s="24" t="s">
        <v>1053</v>
      </c>
      <c r="G213" s="24" t="s">
        <v>1053</v>
      </c>
      <c r="H213" s="26">
        <v>1</v>
      </c>
      <c r="K213" s="94"/>
      <c r="M213" s="2" t="s">
        <v>1248</v>
      </c>
      <c r="N213" s="202">
        <v>66</v>
      </c>
      <c r="O213" s="221">
        <v>41681</v>
      </c>
      <c r="P213" s="26">
        <v>1</v>
      </c>
      <c r="Q213" s="24" t="s">
        <v>1053</v>
      </c>
      <c r="R213" s="24" t="s">
        <v>1053</v>
      </c>
      <c r="S213" s="26">
        <v>1</v>
      </c>
      <c r="T213" s="206">
        <f t="shared" si="9"/>
        <v>2014</v>
      </c>
      <c r="U213" s="24" t="str">
        <f t="shared" si="10"/>
        <v>0</v>
      </c>
      <c r="V213" s="24" t="str">
        <f>IF(AND(Forecast_6_months&lt;N213,Goal_Setting_Months&gt;N213,U213="1",P213&gt;Baseline_Component),"1","0")</f>
        <v>0</v>
      </c>
      <c r="AA213" s="94"/>
    </row>
    <row r="214" spans="2:27" x14ac:dyDescent="0.25">
      <c r="B214" s="2" t="s">
        <v>1248</v>
      </c>
      <c r="C214" s="202">
        <v>66</v>
      </c>
      <c r="D214" s="221">
        <v>41681</v>
      </c>
      <c r="E214" s="26">
        <v>1</v>
      </c>
      <c r="F214" s="24" t="s">
        <v>1053</v>
      </c>
      <c r="G214" s="24" t="s">
        <v>1053</v>
      </c>
      <c r="H214" s="26">
        <v>1</v>
      </c>
      <c r="K214" s="94"/>
      <c r="M214" s="2" t="s">
        <v>1249</v>
      </c>
      <c r="N214" s="202">
        <v>74</v>
      </c>
      <c r="O214" s="221">
        <v>42025</v>
      </c>
      <c r="P214" s="26">
        <v>1</v>
      </c>
      <c r="Q214" s="24" t="s">
        <v>1053</v>
      </c>
      <c r="R214" s="24" t="s">
        <v>1053</v>
      </c>
      <c r="S214" s="26">
        <v>1</v>
      </c>
      <c r="T214" s="206">
        <f t="shared" si="9"/>
        <v>2015</v>
      </c>
      <c r="U214" s="24" t="str">
        <f t="shared" si="10"/>
        <v>0</v>
      </c>
      <c r="V214" s="24" t="str">
        <f>IF(AND(Forecast_6_months&lt;N214,Goal_Setting_Months&gt;N214,U214="1",P214&gt;Baseline_Component),"1","0")</f>
        <v>0</v>
      </c>
      <c r="AA214" s="94"/>
    </row>
    <row r="215" spans="2:27" x14ac:dyDescent="0.25">
      <c r="B215" s="2" t="s">
        <v>1249</v>
      </c>
      <c r="C215" s="202">
        <v>74</v>
      </c>
      <c r="D215" s="221">
        <v>42025</v>
      </c>
      <c r="E215" s="26">
        <v>1</v>
      </c>
      <c r="F215" s="24" t="s">
        <v>1053</v>
      </c>
      <c r="G215" s="24" t="s">
        <v>1053</v>
      </c>
      <c r="H215" s="26">
        <v>1</v>
      </c>
      <c r="K215" s="94"/>
      <c r="M215" s="2" t="s">
        <v>1250</v>
      </c>
      <c r="N215" s="202">
        <v>75</v>
      </c>
      <c r="O215" s="221">
        <v>40270</v>
      </c>
      <c r="P215" s="26">
        <v>4</v>
      </c>
      <c r="Q215" s="26">
        <v>1</v>
      </c>
      <c r="R215" s="26">
        <v>1</v>
      </c>
      <c r="S215" s="26">
        <v>4</v>
      </c>
      <c r="T215" s="206">
        <f t="shared" si="9"/>
        <v>2010</v>
      </c>
      <c r="U215" s="24" t="str">
        <f t="shared" si="10"/>
        <v>1</v>
      </c>
      <c r="V215" s="24" t="str">
        <f>IF(AND(Forecast_6_months&lt;N215,Goal_Setting_Months&gt;N215,U215="1",P215&gt;Baseline_Component),"1","0")</f>
        <v>0</v>
      </c>
      <c r="AA215" s="94"/>
    </row>
    <row r="216" spans="2:27" x14ac:dyDescent="0.25">
      <c r="B216" s="2" t="s">
        <v>1250</v>
      </c>
      <c r="C216" s="202">
        <v>75</v>
      </c>
      <c r="D216" s="221">
        <v>40270</v>
      </c>
      <c r="E216" s="26">
        <v>4</v>
      </c>
      <c r="F216" s="26">
        <v>1</v>
      </c>
      <c r="G216" s="26">
        <v>1</v>
      </c>
      <c r="H216" s="26">
        <v>4</v>
      </c>
      <c r="K216" s="94"/>
      <c r="M216" s="2" t="s">
        <v>1251</v>
      </c>
      <c r="N216" s="202">
        <v>80</v>
      </c>
      <c r="O216" s="221">
        <v>41508</v>
      </c>
      <c r="P216" s="26">
        <v>1</v>
      </c>
      <c r="Q216" s="24" t="s">
        <v>1053</v>
      </c>
      <c r="R216" s="24" t="s">
        <v>1053</v>
      </c>
      <c r="S216" s="26">
        <v>5</v>
      </c>
      <c r="T216" s="206">
        <f t="shared" si="9"/>
        <v>2013</v>
      </c>
      <c r="U216" s="24" t="str">
        <f t="shared" si="10"/>
        <v>1</v>
      </c>
      <c r="V216" s="24" t="str">
        <f>IF(AND(Forecast_6_months&lt;N216,Goal_Setting_Months&gt;N216,U216="1",P216&gt;Baseline_Component),"1","0")</f>
        <v>0</v>
      </c>
      <c r="AA216" s="94"/>
    </row>
    <row r="217" spans="2:27" x14ac:dyDescent="0.25">
      <c r="B217" s="2" t="s">
        <v>1251</v>
      </c>
      <c r="C217" s="202">
        <v>80</v>
      </c>
      <c r="D217" s="221">
        <v>41508</v>
      </c>
      <c r="E217" s="26">
        <v>1</v>
      </c>
      <c r="F217" s="24" t="s">
        <v>1053</v>
      </c>
      <c r="G217" s="24" t="s">
        <v>1053</v>
      </c>
      <c r="H217" s="26">
        <v>5</v>
      </c>
      <c r="K217" s="94"/>
      <c r="M217" s="2" t="s">
        <v>1252</v>
      </c>
      <c r="N217" s="202">
        <v>70</v>
      </c>
      <c r="O217" s="221">
        <v>42160</v>
      </c>
      <c r="P217" s="26">
        <v>1</v>
      </c>
      <c r="Q217" s="24" t="s">
        <v>1053</v>
      </c>
      <c r="R217" s="24" t="s">
        <v>1053</v>
      </c>
      <c r="S217" s="26">
        <v>1</v>
      </c>
      <c r="T217" s="206">
        <f t="shared" si="9"/>
        <v>2015</v>
      </c>
      <c r="U217" s="24" t="str">
        <f t="shared" si="10"/>
        <v>0</v>
      </c>
      <c r="V217" s="24" t="str">
        <f>IF(AND(Forecast_6_months&lt;N217,Goal_Setting_Months&gt;N217,U217="1",P217&gt;Baseline_Component),"1","0")</f>
        <v>0</v>
      </c>
      <c r="AA217" s="94"/>
    </row>
    <row r="218" spans="2:27" x14ac:dyDescent="0.25">
      <c r="B218" s="2" t="s">
        <v>1252</v>
      </c>
      <c r="C218" s="202">
        <v>70</v>
      </c>
      <c r="D218" s="221">
        <v>42160</v>
      </c>
      <c r="E218" s="26">
        <v>1</v>
      </c>
      <c r="F218" s="24" t="s">
        <v>1053</v>
      </c>
      <c r="G218" s="24" t="s">
        <v>1053</v>
      </c>
      <c r="H218" s="26">
        <v>1</v>
      </c>
      <c r="K218" s="94"/>
      <c r="M218" s="2" t="s">
        <v>1253</v>
      </c>
      <c r="N218" s="202">
        <v>80</v>
      </c>
      <c r="O218" s="221">
        <v>39716</v>
      </c>
      <c r="P218" s="26">
        <v>1</v>
      </c>
      <c r="Q218" s="26">
        <v>1</v>
      </c>
      <c r="R218" s="26">
        <v>1</v>
      </c>
      <c r="S218" s="26">
        <v>3</v>
      </c>
      <c r="T218" s="206">
        <f t="shared" si="9"/>
        <v>2008</v>
      </c>
      <c r="U218" s="24" t="str">
        <f t="shared" si="10"/>
        <v>1</v>
      </c>
      <c r="V218" s="24" t="str">
        <f>IF(AND(Forecast_6_months&lt;N218,Goal_Setting_Months&gt;N218,U218="1",P218&gt;Baseline_Component),"1","0")</f>
        <v>0</v>
      </c>
      <c r="AA218" s="94"/>
    </row>
    <row r="219" spans="2:27" x14ac:dyDescent="0.25">
      <c r="B219" s="2" t="s">
        <v>1253</v>
      </c>
      <c r="C219" s="202">
        <v>80</v>
      </c>
      <c r="D219" s="221">
        <v>39716</v>
      </c>
      <c r="E219" s="26">
        <v>1</v>
      </c>
      <c r="F219" s="26">
        <v>1</v>
      </c>
      <c r="G219" s="26">
        <v>1</v>
      </c>
      <c r="H219" s="26">
        <v>3</v>
      </c>
      <c r="K219" s="94"/>
      <c r="M219" s="2" t="s">
        <v>1254</v>
      </c>
      <c r="N219" s="202">
        <v>52</v>
      </c>
      <c r="O219" s="221">
        <v>42131</v>
      </c>
      <c r="P219" s="26">
        <v>1</v>
      </c>
      <c r="Q219" s="24" t="s">
        <v>1053</v>
      </c>
      <c r="R219" s="24" t="s">
        <v>1053</v>
      </c>
      <c r="S219" s="26">
        <v>4</v>
      </c>
      <c r="T219" s="206">
        <f t="shared" si="9"/>
        <v>2015</v>
      </c>
      <c r="U219" s="24" t="str">
        <f t="shared" si="10"/>
        <v>1</v>
      </c>
      <c r="V219" s="24" t="str">
        <f>IF(AND(Forecast_6_months&lt;N219,Goal_Setting_Months&gt;N219,U219="1",P219&gt;Baseline_Component),"1","0")</f>
        <v>0</v>
      </c>
      <c r="AA219" s="94"/>
    </row>
    <row r="220" spans="2:27" x14ac:dyDescent="0.25">
      <c r="B220" s="2" t="s">
        <v>1254</v>
      </c>
      <c r="C220" s="202">
        <v>52</v>
      </c>
      <c r="D220" s="221">
        <v>42131</v>
      </c>
      <c r="E220" s="26">
        <v>1</v>
      </c>
      <c r="F220" s="24" t="s">
        <v>1053</v>
      </c>
      <c r="G220" s="24" t="s">
        <v>1053</v>
      </c>
      <c r="H220" s="26">
        <v>4</v>
      </c>
      <c r="K220" s="94"/>
      <c r="M220" s="2" t="s">
        <v>1255</v>
      </c>
      <c r="N220" s="202">
        <v>80</v>
      </c>
      <c r="O220" s="221">
        <v>41011</v>
      </c>
      <c r="P220" s="26">
        <v>1</v>
      </c>
      <c r="Q220" s="24" t="s">
        <v>1053</v>
      </c>
      <c r="R220" s="24" t="s">
        <v>1053</v>
      </c>
      <c r="S220" s="26">
        <v>1</v>
      </c>
      <c r="T220" s="206">
        <f t="shared" si="9"/>
        <v>2012</v>
      </c>
      <c r="U220" s="24" t="str">
        <f t="shared" si="10"/>
        <v>0</v>
      </c>
      <c r="V220" s="24" t="str">
        <f>IF(AND(Forecast_6_months&lt;N220,Goal_Setting_Months&gt;N220,U220="1",P220&gt;Baseline_Component),"1","0")</f>
        <v>0</v>
      </c>
      <c r="AA220" s="94"/>
    </row>
    <row r="221" spans="2:27" x14ac:dyDescent="0.25">
      <c r="B221" s="2" t="s">
        <v>1255</v>
      </c>
      <c r="C221" s="202">
        <v>80</v>
      </c>
      <c r="D221" s="221">
        <v>41011</v>
      </c>
      <c r="E221" s="26">
        <v>1</v>
      </c>
      <c r="F221" s="24" t="s">
        <v>1053</v>
      </c>
      <c r="G221" s="24" t="s">
        <v>1053</v>
      </c>
      <c r="H221" s="26">
        <v>1</v>
      </c>
      <c r="K221" s="94"/>
      <c r="M221" s="2" t="s">
        <v>1256</v>
      </c>
      <c r="N221" s="202">
        <v>75</v>
      </c>
      <c r="O221" s="221">
        <v>41767</v>
      </c>
      <c r="P221" s="26">
        <v>1</v>
      </c>
      <c r="Q221" s="24" t="s">
        <v>1053</v>
      </c>
      <c r="R221" s="24" t="s">
        <v>1053</v>
      </c>
      <c r="S221" s="26">
        <v>5</v>
      </c>
      <c r="T221" s="206">
        <f t="shared" si="9"/>
        <v>2014</v>
      </c>
      <c r="U221" s="24" t="str">
        <f t="shared" si="10"/>
        <v>1</v>
      </c>
      <c r="V221" s="24" t="str">
        <f>IF(AND(Forecast_6_months&lt;N221,Goal_Setting_Months&gt;N221,U221="1",P221&gt;Baseline_Component),"1","0")</f>
        <v>0</v>
      </c>
      <c r="AA221" s="94"/>
    </row>
    <row r="222" spans="2:27" x14ac:dyDescent="0.25">
      <c r="B222" s="2" t="s">
        <v>1256</v>
      </c>
      <c r="C222" s="202">
        <v>75</v>
      </c>
      <c r="D222" s="221">
        <v>41767</v>
      </c>
      <c r="E222" s="26">
        <v>1</v>
      </c>
      <c r="F222" s="24" t="s">
        <v>1053</v>
      </c>
      <c r="G222" s="24" t="s">
        <v>1053</v>
      </c>
      <c r="H222" s="26">
        <v>5</v>
      </c>
      <c r="K222" s="94"/>
      <c r="M222" s="2" t="s">
        <v>1257</v>
      </c>
      <c r="N222" s="202">
        <v>62</v>
      </c>
      <c r="O222" s="221">
        <v>39672</v>
      </c>
      <c r="P222" s="26">
        <v>2</v>
      </c>
      <c r="Q222" s="24" t="s">
        <v>1053</v>
      </c>
      <c r="R222" s="24" t="s">
        <v>1053</v>
      </c>
      <c r="S222" s="26">
        <v>4</v>
      </c>
      <c r="T222" s="206">
        <f t="shared" si="9"/>
        <v>2008</v>
      </c>
      <c r="U222" s="24" t="str">
        <f t="shared" si="10"/>
        <v>1</v>
      </c>
      <c r="V222" s="24" t="str">
        <f>IF(AND(Forecast_6_months&lt;N222,Goal_Setting_Months&gt;N222,U222="1",P222&gt;Baseline_Component),"1","0")</f>
        <v>0</v>
      </c>
      <c r="AA222" s="94"/>
    </row>
    <row r="223" spans="2:27" x14ac:dyDescent="0.25">
      <c r="B223" s="2" t="s">
        <v>1257</v>
      </c>
      <c r="C223" s="202">
        <v>62</v>
      </c>
      <c r="D223" s="221">
        <v>39672</v>
      </c>
      <c r="E223" s="26">
        <v>2</v>
      </c>
      <c r="F223" s="24" t="s">
        <v>1053</v>
      </c>
      <c r="G223" s="24" t="s">
        <v>1053</v>
      </c>
      <c r="H223" s="26">
        <v>4</v>
      </c>
      <c r="K223" s="94"/>
      <c r="M223" s="2" t="s">
        <v>1258</v>
      </c>
      <c r="N223" s="202">
        <v>68</v>
      </c>
      <c r="O223" s="221">
        <v>42069</v>
      </c>
      <c r="P223" s="26">
        <v>1</v>
      </c>
      <c r="Q223" s="24" t="s">
        <v>1053</v>
      </c>
      <c r="R223" s="24" t="s">
        <v>1053</v>
      </c>
      <c r="S223" s="26">
        <v>5</v>
      </c>
      <c r="T223" s="206">
        <f t="shared" si="9"/>
        <v>2015</v>
      </c>
      <c r="U223" s="24" t="str">
        <f t="shared" si="10"/>
        <v>1</v>
      </c>
      <c r="V223" s="24" t="str">
        <f>IF(AND(Forecast_6_months&lt;N223,Goal_Setting_Months&gt;N223,U223="1",P223&gt;Baseline_Component),"1","0")</f>
        <v>0</v>
      </c>
      <c r="AA223" s="94"/>
    </row>
    <row r="224" spans="2:27" x14ac:dyDescent="0.25">
      <c r="B224" s="2" t="s">
        <v>1258</v>
      </c>
      <c r="C224" s="202">
        <v>68</v>
      </c>
      <c r="D224" s="221">
        <v>42069</v>
      </c>
      <c r="E224" s="26">
        <v>1</v>
      </c>
      <c r="F224" s="24" t="s">
        <v>1053</v>
      </c>
      <c r="G224" s="24" t="s">
        <v>1053</v>
      </c>
      <c r="H224" s="26">
        <v>5</v>
      </c>
      <c r="K224" s="94"/>
      <c r="M224" s="2" t="s">
        <v>1259</v>
      </c>
      <c r="N224" s="202">
        <v>59</v>
      </c>
      <c r="O224" s="221">
        <v>40550</v>
      </c>
      <c r="P224" s="26">
        <v>1</v>
      </c>
      <c r="Q224" s="24" t="s">
        <v>1053</v>
      </c>
      <c r="R224" s="24" t="s">
        <v>1053</v>
      </c>
      <c r="S224" s="26">
        <v>1</v>
      </c>
      <c r="T224" s="206">
        <f t="shared" si="9"/>
        <v>2011</v>
      </c>
      <c r="U224" s="24" t="str">
        <f t="shared" si="10"/>
        <v>0</v>
      </c>
      <c r="V224" s="24" t="str">
        <f>IF(AND(Forecast_6_months&lt;N224,Goal_Setting_Months&gt;N224,U224="1",P224&gt;Baseline_Component),"1","0")</f>
        <v>0</v>
      </c>
      <c r="AA224" s="94"/>
    </row>
    <row r="225" spans="2:27" x14ac:dyDescent="0.25">
      <c r="B225" s="2" t="s">
        <v>1259</v>
      </c>
      <c r="C225" s="202">
        <v>59</v>
      </c>
      <c r="D225" s="221">
        <v>40550</v>
      </c>
      <c r="E225" s="26">
        <v>1</v>
      </c>
      <c r="F225" s="24" t="s">
        <v>1053</v>
      </c>
      <c r="G225" s="24" t="s">
        <v>1053</v>
      </c>
      <c r="H225" s="26">
        <v>1</v>
      </c>
      <c r="K225" s="94"/>
      <c r="M225" s="2" t="s">
        <v>1260</v>
      </c>
      <c r="N225" s="202">
        <v>65</v>
      </c>
      <c r="O225" s="221">
        <v>39324</v>
      </c>
      <c r="P225" s="26">
        <v>2</v>
      </c>
      <c r="Q225" s="24" t="s">
        <v>1053</v>
      </c>
      <c r="R225" s="24" t="s">
        <v>1053</v>
      </c>
      <c r="S225" s="26">
        <v>4</v>
      </c>
      <c r="T225" s="206">
        <f t="shared" si="9"/>
        <v>2007</v>
      </c>
      <c r="U225" s="24" t="str">
        <f t="shared" si="10"/>
        <v>1</v>
      </c>
      <c r="V225" s="24" t="str">
        <f>IF(AND(Forecast_6_months&lt;N225,Goal_Setting_Months&gt;N225,U225="1",P225&gt;Baseline_Component),"1","0")</f>
        <v>0</v>
      </c>
      <c r="AA225" s="94"/>
    </row>
    <row r="226" spans="2:27" x14ac:dyDescent="0.25">
      <c r="B226" s="2" t="s">
        <v>1260</v>
      </c>
      <c r="C226" s="202">
        <v>65</v>
      </c>
      <c r="D226" s="221">
        <v>39324</v>
      </c>
      <c r="E226" s="26">
        <v>2</v>
      </c>
      <c r="F226" s="24" t="s">
        <v>1053</v>
      </c>
      <c r="G226" s="24" t="s">
        <v>1053</v>
      </c>
      <c r="H226" s="26">
        <v>4</v>
      </c>
      <c r="K226" s="94"/>
      <c r="M226" s="2" t="s">
        <v>1261</v>
      </c>
      <c r="N226" s="202">
        <v>80</v>
      </c>
      <c r="O226" s="221">
        <v>39905</v>
      </c>
      <c r="P226" s="26">
        <v>2</v>
      </c>
      <c r="Q226" s="24" t="s">
        <v>1053</v>
      </c>
      <c r="R226" s="24" t="s">
        <v>1053</v>
      </c>
      <c r="S226" s="26">
        <v>1</v>
      </c>
      <c r="T226" s="206">
        <f t="shared" si="9"/>
        <v>2009</v>
      </c>
      <c r="U226" s="24" t="str">
        <f t="shared" si="10"/>
        <v>0</v>
      </c>
      <c r="V226" s="24" t="str">
        <f>IF(AND(Forecast_6_months&lt;N226,Goal_Setting_Months&gt;N226,U226="1",P226&gt;Baseline_Component),"1","0")</f>
        <v>0</v>
      </c>
      <c r="AA226" s="94"/>
    </row>
    <row r="227" spans="2:27" x14ac:dyDescent="0.25">
      <c r="B227" s="2" t="s">
        <v>1261</v>
      </c>
      <c r="C227" s="202">
        <v>80</v>
      </c>
      <c r="D227" s="221">
        <v>39905</v>
      </c>
      <c r="E227" s="26">
        <v>2</v>
      </c>
      <c r="F227" s="24" t="s">
        <v>1053</v>
      </c>
      <c r="G227" s="24" t="s">
        <v>1053</v>
      </c>
      <c r="H227" s="26">
        <v>1</v>
      </c>
      <c r="K227" s="94"/>
      <c r="M227" s="2" t="s">
        <v>1262</v>
      </c>
      <c r="N227" s="202">
        <v>78</v>
      </c>
      <c r="O227" s="221">
        <v>40080</v>
      </c>
      <c r="P227" s="26">
        <v>1</v>
      </c>
      <c r="Q227" s="24" t="s">
        <v>1053</v>
      </c>
      <c r="R227" s="24" t="s">
        <v>1053</v>
      </c>
      <c r="S227" s="26">
        <v>5</v>
      </c>
      <c r="T227" s="206">
        <f t="shared" si="9"/>
        <v>2009</v>
      </c>
      <c r="U227" s="24" t="str">
        <f t="shared" si="10"/>
        <v>1</v>
      </c>
      <c r="V227" s="24" t="str">
        <f>IF(AND(Forecast_6_months&lt;N227,Goal_Setting_Months&gt;N227,U227="1",P227&gt;Baseline_Component),"1","0")</f>
        <v>0</v>
      </c>
      <c r="AA227" s="94"/>
    </row>
    <row r="228" spans="2:27" x14ac:dyDescent="0.25">
      <c r="B228" s="2" t="s">
        <v>1262</v>
      </c>
      <c r="C228" s="202">
        <v>78</v>
      </c>
      <c r="D228" s="221">
        <v>40080</v>
      </c>
      <c r="E228" s="26">
        <v>1</v>
      </c>
      <c r="F228" s="24" t="s">
        <v>1053</v>
      </c>
      <c r="G228" s="24" t="s">
        <v>1053</v>
      </c>
      <c r="H228" s="26">
        <v>5</v>
      </c>
      <c r="K228" s="94"/>
      <c r="M228" s="2" t="s">
        <v>1263</v>
      </c>
      <c r="N228" s="202">
        <v>75</v>
      </c>
      <c r="O228" s="221">
        <v>40683</v>
      </c>
      <c r="P228" s="26">
        <v>1</v>
      </c>
      <c r="Q228" s="24" t="s">
        <v>1053</v>
      </c>
      <c r="R228" s="24" t="s">
        <v>1053</v>
      </c>
      <c r="S228" s="26">
        <v>5</v>
      </c>
      <c r="T228" s="206">
        <f t="shared" si="9"/>
        <v>2011</v>
      </c>
      <c r="U228" s="24" t="str">
        <f t="shared" si="10"/>
        <v>1</v>
      </c>
      <c r="V228" s="24" t="str">
        <f>IF(AND(Forecast_6_months&lt;N228,Goal_Setting_Months&gt;N228,U228="1",P228&gt;Baseline_Component),"1","0")</f>
        <v>0</v>
      </c>
      <c r="AA228" s="94"/>
    </row>
    <row r="229" spans="2:27" x14ac:dyDescent="0.25">
      <c r="B229" s="2" t="s">
        <v>1263</v>
      </c>
      <c r="C229" s="202">
        <v>75</v>
      </c>
      <c r="D229" s="221">
        <v>40683</v>
      </c>
      <c r="E229" s="26">
        <v>1</v>
      </c>
      <c r="F229" s="24" t="s">
        <v>1053</v>
      </c>
      <c r="G229" s="24" t="s">
        <v>1053</v>
      </c>
      <c r="H229" s="26">
        <v>5</v>
      </c>
      <c r="K229" s="94"/>
      <c r="M229" s="2" t="s">
        <v>1264</v>
      </c>
      <c r="N229" s="202">
        <v>65</v>
      </c>
      <c r="O229" s="221">
        <v>40310</v>
      </c>
      <c r="P229" s="26">
        <v>2</v>
      </c>
      <c r="Q229" s="26">
        <v>1</v>
      </c>
      <c r="R229" s="26">
        <v>103</v>
      </c>
      <c r="S229" s="26">
        <v>5</v>
      </c>
      <c r="T229" s="206">
        <f t="shared" si="9"/>
        <v>2010</v>
      </c>
      <c r="U229" s="24" t="str">
        <f t="shared" si="10"/>
        <v>1</v>
      </c>
      <c r="V229" s="24" t="str">
        <f>IF(AND(Forecast_6_months&lt;N229,Goal_Setting_Months&gt;N229,U229="1",P229&gt;Baseline_Component),"1","0")</f>
        <v>0</v>
      </c>
      <c r="AA229" s="94"/>
    </row>
    <row r="230" spans="2:27" x14ac:dyDescent="0.25">
      <c r="B230" s="2" t="s">
        <v>1264</v>
      </c>
      <c r="C230" s="202">
        <v>65</v>
      </c>
      <c r="D230" s="221">
        <v>40310</v>
      </c>
      <c r="E230" s="26">
        <v>2</v>
      </c>
      <c r="F230" s="26">
        <v>1</v>
      </c>
      <c r="G230" s="26">
        <v>103</v>
      </c>
      <c r="H230" s="26">
        <v>5</v>
      </c>
      <c r="K230" s="94"/>
      <c r="M230" s="2" t="s">
        <v>1265</v>
      </c>
      <c r="N230" s="202">
        <v>70</v>
      </c>
      <c r="O230" s="221">
        <v>40319</v>
      </c>
      <c r="P230" s="26">
        <v>2</v>
      </c>
      <c r="Q230" s="24" t="s">
        <v>1053</v>
      </c>
      <c r="R230" s="24" t="s">
        <v>1053</v>
      </c>
      <c r="S230" s="26">
        <v>2</v>
      </c>
      <c r="T230" s="206">
        <f t="shared" si="9"/>
        <v>2010</v>
      </c>
      <c r="U230" s="24" t="str">
        <f t="shared" si="10"/>
        <v>0</v>
      </c>
      <c r="V230" s="24" t="str">
        <f>IF(AND(Forecast_6_months&lt;N230,Goal_Setting_Months&gt;N230,U230="1",P230&gt;Baseline_Component),"1","0")</f>
        <v>0</v>
      </c>
      <c r="AA230" s="94"/>
    </row>
    <row r="231" spans="2:27" x14ac:dyDescent="0.25">
      <c r="B231" s="2" t="s">
        <v>1265</v>
      </c>
      <c r="C231" s="202">
        <v>70</v>
      </c>
      <c r="D231" s="221">
        <v>40319</v>
      </c>
      <c r="E231" s="26">
        <v>2</v>
      </c>
      <c r="F231" s="24" t="s">
        <v>1053</v>
      </c>
      <c r="G231" s="24" t="s">
        <v>1053</v>
      </c>
      <c r="H231" s="26">
        <v>2</v>
      </c>
      <c r="K231" s="94"/>
      <c r="M231" s="2" t="s">
        <v>1266</v>
      </c>
      <c r="N231" s="202">
        <v>80</v>
      </c>
      <c r="O231" s="221">
        <v>41494</v>
      </c>
      <c r="P231" s="26">
        <v>1</v>
      </c>
      <c r="Q231" s="24" t="s">
        <v>1053</v>
      </c>
      <c r="R231" s="24" t="s">
        <v>1053</v>
      </c>
      <c r="S231" s="26">
        <v>4</v>
      </c>
      <c r="T231" s="206">
        <f t="shared" si="9"/>
        <v>2013</v>
      </c>
      <c r="U231" s="24" t="str">
        <f t="shared" si="10"/>
        <v>1</v>
      </c>
      <c r="V231" s="24" t="str">
        <f>IF(AND(Forecast_6_months&lt;N231,Goal_Setting_Months&gt;N231,U231="1",P231&gt;Baseline_Component),"1","0")</f>
        <v>0</v>
      </c>
      <c r="AA231" s="94"/>
    </row>
    <row r="232" spans="2:27" x14ac:dyDescent="0.25">
      <c r="B232" s="2" t="s">
        <v>1266</v>
      </c>
      <c r="C232" s="202">
        <v>80</v>
      </c>
      <c r="D232" s="221">
        <v>41494</v>
      </c>
      <c r="E232" s="26">
        <v>1</v>
      </c>
      <c r="F232" s="24" t="s">
        <v>1053</v>
      </c>
      <c r="G232" s="24" t="s">
        <v>1053</v>
      </c>
      <c r="H232" s="26">
        <v>4</v>
      </c>
      <c r="K232" s="94"/>
      <c r="M232" s="2" t="s">
        <v>1267</v>
      </c>
      <c r="N232" s="202">
        <v>65</v>
      </c>
      <c r="O232" s="221">
        <v>40520</v>
      </c>
      <c r="P232" s="26">
        <v>1</v>
      </c>
      <c r="Q232" s="26">
        <v>1</v>
      </c>
      <c r="R232" s="26">
        <v>14</v>
      </c>
      <c r="S232" s="26">
        <v>5</v>
      </c>
      <c r="T232" s="206">
        <f t="shared" si="9"/>
        <v>2010</v>
      </c>
      <c r="U232" s="24" t="str">
        <f t="shared" si="10"/>
        <v>1</v>
      </c>
      <c r="V232" s="24" t="str">
        <f>IF(AND(Forecast_6_months&lt;N232,Goal_Setting_Months&gt;N232,U232="1",P232&gt;Baseline_Component),"1","0")</f>
        <v>0</v>
      </c>
      <c r="AA232" s="94"/>
    </row>
    <row r="233" spans="2:27" x14ac:dyDescent="0.25">
      <c r="B233" s="2" t="s">
        <v>1267</v>
      </c>
      <c r="C233" s="202">
        <v>65</v>
      </c>
      <c r="D233" s="221">
        <v>40520</v>
      </c>
      <c r="E233" s="26">
        <v>1</v>
      </c>
      <c r="F233" s="26">
        <v>1</v>
      </c>
      <c r="G233" s="26">
        <v>14</v>
      </c>
      <c r="H233" s="26">
        <v>5</v>
      </c>
      <c r="K233" s="94"/>
      <c r="M233" s="2" t="s">
        <v>1268</v>
      </c>
      <c r="N233" s="202">
        <v>55</v>
      </c>
      <c r="O233" s="221">
        <v>40862</v>
      </c>
      <c r="P233" s="26">
        <v>2</v>
      </c>
      <c r="Q233" s="24" t="s">
        <v>1053</v>
      </c>
      <c r="R233" s="24" t="s">
        <v>1053</v>
      </c>
      <c r="S233" s="26">
        <v>5</v>
      </c>
      <c r="T233" s="206">
        <f t="shared" si="9"/>
        <v>2011</v>
      </c>
      <c r="U233" s="24" t="str">
        <f t="shared" si="10"/>
        <v>1</v>
      </c>
      <c r="V233" s="24" t="str">
        <f>IF(AND(Forecast_6_months&lt;N233,Goal_Setting_Months&gt;N233,U233="1",P233&gt;Baseline_Component),"1","0")</f>
        <v>0</v>
      </c>
      <c r="AA233" s="94"/>
    </row>
    <row r="234" spans="2:27" x14ac:dyDescent="0.25">
      <c r="B234" s="2" t="s">
        <v>1268</v>
      </c>
      <c r="C234" s="202">
        <v>55</v>
      </c>
      <c r="D234" s="221">
        <v>40862</v>
      </c>
      <c r="E234" s="26">
        <v>2</v>
      </c>
      <c r="F234" s="24" t="s">
        <v>1053</v>
      </c>
      <c r="G234" s="24" t="s">
        <v>1053</v>
      </c>
      <c r="H234" s="26">
        <v>5</v>
      </c>
      <c r="K234" s="94"/>
      <c r="M234" s="2" t="s">
        <v>1269</v>
      </c>
      <c r="N234" s="202">
        <v>80</v>
      </c>
      <c r="O234" s="221">
        <v>40422</v>
      </c>
      <c r="P234" s="26">
        <v>15</v>
      </c>
      <c r="Q234" s="26">
        <v>1</v>
      </c>
      <c r="R234" s="26">
        <v>6</v>
      </c>
      <c r="S234" s="26">
        <v>4</v>
      </c>
      <c r="T234" s="206">
        <f t="shared" si="9"/>
        <v>2010</v>
      </c>
      <c r="U234" s="24" t="str">
        <f t="shared" si="10"/>
        <v>1</v>
      </c>
      <c r="V234" s="24" t="str">
        <f>IF(AND(Forecast_6_months&lt;N234,Goal_Setting_Months&gt;N234,U234="1",P234&gt;Baseline_Component),"1","0")</f>
        <v>0</v>
      </c>
      <c r="AA234" s="94"/>
    </row>
    <row r="235" spans="2:27" x14ac:dyDescent="0.25">
      <c r="B235" s="2" t="s">
        <v>1269</v>
      </c>
      <c r="C235" s="202">
        <v>80</v>
      </c>
      <c r="D235" s="221">
        <v>40422</v>
      </c>
      <c r="E235" s="26">
        <v>15</v>
      </c>
      <c r="F235" s="26">
        <v>1</v>
      </c>
      <c r="G235" s="26">
        <v>6</v>
      </c>
      <c r="H235" s="26">
        <v>4</v>
      </c>
      <c r="K235" s="94"/>
      <c r="M235" s="2" t="s">
        <v>1270</v>
      </c>
      <c r="N235" s="202">
        <v>80</v>
      </c>
      <c r="O235" s="221">
        <v>41338</v>
      </c>
      <c r="P235" s="26">
        <v>57</v>
      </c>
      <c r="Q235" s="26">
        <v>1</v>
      </c>
      <c r="R235" s="26">
        <v>16</v>
      </c>
      <c r="S235" s="26">
        <v>5</v>
      </c>
      <c r="T235" s="206">
        <f t="shared" si="9"/>
        <v>2013</v>
      </c>
      <c r="U235" s="24" t="str">
        <f t="shared" si="10"/>
        <v>1</v>
      </c>
      <c r="V235" s="24" t="str">
        <f>IF(AND(Forecast_6_months&lt;N235,Goal_Setting_Months&gt;N235,U235="1",P235&gt;Baseline_Component),"1","0")</f>
        <v>0</v>
      </c>
      <c r="AA235" s="94"/>
    </row>
    <row r="236" spans="2:27" x14ac:dyDescent="0.25">
      <c r="B236" s="2" t="s">
        <v>1270</v>
      </c>
      <c r="C236" s="202">
        <v>80</v>
      </c>
      <c r="D236" s="221">
        <v>41338</v>
      </c>
      <c r="E236" s="26">
        <v>57</v>
      </c>
      <c r="F236" s="26">
        <v>1</v>
      </c>
      <c r="G236" s="26">
        <v>16</v>
      </c>
      <c r="H236" s="26">
        <v>5</v>
      </c>
      <c r="K236" s="94"/>
      <c r="M236" s="2" t="s">
        <v>1271</v>
      </c>
      <c r="N236" s="202">
        <v>80</v>
      </c>
      <c r="O236" s="221">
        <v>41806</v>
      </c>
      <c r="P236" s="26">
        <v>1</v>
      </c>
      <c r="Q236" s="24" t="s">
        <v>1053</v>
      </c>
      <c r="R236" s="24" t="s">
        <v>1053</v>
      </c>
      <c r="S236" s="26">
        <v>3</v>
      </c>
      <c r="T236" s="206">
        <f t="shared" si="9"/>
        <v>2014</v>
      </c>
      <c r="U236" s="24" t="str">
        <f t="shared" si="10"/>
        <v>1</v>
      </c>
      <c r="V236" s="24" t="str">
        <f>IF(AND(Forecast_6_months&lt;N236,Goal_Setting_Months&gt;N236,U236="1",P236&gt;Baseline_Component),"1","0")</f>
        <v>0</v>
      </c>
      <c r="AA236" s="94"/>
    </row>
    <row r="237" spans="2:27" x14ac:dyDescent="0.25">
      <c r="B237" s="2" t="s">
        <v>1271</v>
      </c>
      <c r="C237" s="202">
        <v>80</v>
      </c>
      <c r="D237" s="221">
        <v>41806</v>
      </c>
      <c r="E237" s="26">
        <v>1</v>
      </c>
      <c r="F237" s="24" t="s">
        <v>1053</v>
      </c>
      <c r="G237" s="24" t="s">
        <v>1053</v>
      </c>
      <c r="H237" s="26">
        <v>3</v>
      </c>
      <c r="K237" s="94"/>
      <c r="M237" s="2" t="s">
        <v>1272</v>
      </c>
      <c r="N237" s="202">
        <v>76</v>
      </c>
      <c r="O237" s="221">
        <v>41474</v>
      </c>
      <c r="P237" s="26">
        <v>6</v>
      </c>
      <c r="Q237" s="24" t="s">
        <v>1053</v>
      </c>
      <c r="R237" s="24" t="s">
        <v>1053</v>
      </c>
      <c r="S237" s="26">
        <v>4</v>
      </c>
      <c r="T237" s="206">
        <f t="shared" si="9"/>
        <v>2013</v>
      </c>
      <c r="U237" s="24" t="str">
        <f t="shared" si="10"/>
        <v>1</v>
      </c>
      <c r="V237" s="24" t="str">
        <f>IF(AND(Forecast_6_months&lt;N237,Goal_Setting_Months&gt;N237,U237="1",P237&gt;Baseline_Component),"1","0")</f>
        <v>0</v>
      </c>
      <c r="AA237" s="94"/>
    </row>
    <row r="238" spans="2:27" x14ac:dyDescent="0.25">
      <c r="B238" s="2" t="s">
        <v>1272</v>
      </c>
      <c r="C238" s="202">
        <v>76</v>
      </c>
      <c r="D238" s="221">
        <v>41474</v>
      </c>
      <c r="E238" s="26">
        <v>6</v>
      </c>
      <c r="F238" s="24" t="s">
        <v>1053</v>
      </c>
      <c r="G238" s="24" t="s">
        <v>1053</v>
      </c>
      <c r="H238" s="26">
        <v>4</v>
      </c>
      <c r="K238" s="94"/>
      <c r="M238" s="2" t="s">
        <v>1273</v>
      </c>
      <c r="N238" s="202">
        <v>77</v>
      </c>
      <c r="O238" s="221">
        <v>41992</v>
      </c>
      <c r="P238" s="26">
        <v>2</v>
      </c>
      <c r="Q238" s="24" t="s">
        <v>1053</v>
      </c>
      <c r="R238" s="24" t="s">
        <v>1053</v>
      </c>
      <c r="S238" s="26">
        <v>3</v>
      </c>
      <c r="T238" s="206">
        <f t="shared" si="9"/>
        <v>2014</v>
      </c>
      <c r="U238" s="24" t="str">
        <f t="shared" si="10"/>
        <v>1</v>
      </c>
      <c r="V238" s="24" t="str">
        <f>IF(AND(Forecast_6_months&lt;N238,Goal_Setting_Months&gt;N238,U238="1",P238&gt;Baseline_Component),"1","0")</f>
        <v>0</v>
      </c>
      <c r="AA238" s="94"/>
    </row>
    <row r="239" spans="2:27" x14ac:dyDescent="0.25">
      <c r="B239" s="2" t="s">
        <v>1273</v>
      </c>
      <c r="C239" s="202">
        <v>77</v>
      </c>
      <c r="D239" s="221">
        <v>41992</v>
      </c>
      <c r="E239" s="26">
        <v>2</v>
      </c>
      <c r="F239" s="24" t="s">
        <v>1053</v>
      </c>
      <c r="G239" s="24" t="s">
        <v>1053</v>
      </c>
      <c r="H239" s="26">
        <v>3</v>
      </c>
      <c r="K239" s="94"/>
      <c r="M239" s="2" t="s">
        <v>1274</v>
      </c>
      <c r="N239" s="202">
        <v>56</v>
      </c>
      <c r="O239" s="221">
        <v>42275</v>
      </c>
      <c r="P239" s="26">
        <v>1</v>
      </c>
      <c r="Q239" s="26">
        <v>1</v>
      </c>
      <c r="R239" s="26">
        <v>1</v>
      </c>
      <c r="S239" s="26">
        <v>3</v>
      </c>
      <c r="T239" s="206">
        <f t="shared" si="9"/>
        <v>2015</v>
      </c>
      <c r="U239" s="24" t="str">
        <f t="shared" si="10"/>
        <v>1</v>
      </c>
      <c r="V239" s="24" t="str">
        <f>IF(AND(Forecast_6_months&lt;N239,Goal_Setting_Months&gt;N239,U239="1",P239&gt;Baseline_Component),"1","0")</f>
        <v>0</v>
      </c>
      <c r="AA239" s="94"/>
    </row>
    <row r="240" spans="2:27" x14ac:dyDescent="0.25">
      <c r="B240" s="2" t="s">
        <v>1274</v>
      </c>
      <c r="C240" s="202">
        <v>56</v>
      </c>
      <c r="D240" s="221">
        <v>42275</v>
      </c>
      <c r="E240" s="26">
        <v>1</v>
      </c>
      <c r="F240" s="26">
        <v>1</v>
      </c>
      <c r="G240" s="26">
        <v>1</v>
      </c>
      <c r="H240" s="26">
        <v>3</v>
      </c>
      <c r="K240" s="94"/>
      <c r="M240" s="2" t="s">
        <v>1275</v>
      </c>
      <c r="N240" s="202">
        <v>77</v>
      </c>
      <c r="O240" s="221">
        <v>39241</v>
      </c>
      <c r="P240" s="26">
        <v>2</v>
      </c>
      <c r="Q240" s="24" t="s">
        <v>1053</v>
      </c>
      <c r="R240" s="24" t="s">
        <v>1053</v>
      </c>
      <c r="S240" s="26">
        <v>1</v>
      </c>
      <c r="T240" s="206">
        <f t="shared" si="9"/>
        <v>2007</v>
      </c>
      <c r="U240" s="24" t="str">
        <f t="shared" si="10"/>
        <v>0</v>
      </c>
      <c r="V240" s="24" t="str">
        <f>IF(AND(Forecast_6_months&lt;N240,Goal_Setting_Months&gt;N240,U240="1",P240&gt;Baseline_Component),"1","0")</f>
        <v>0</v>
      </c>
      <c r="AA240" s="94"/>
    </row>
    <row r="241" spans="2:27" x14ac:dyDescent="0.25">
      <c r="B241" s="2" t="s">
        <v>1275</v>
      </c>
      <c r="C241" s="202">
        <v>77</v>
      </c>
      <c r="D241" s="221">
        <v>39241</v>
      </c>
      <c r="E241" s="26">
        <v>2</v>
      </c>
      <c r="F241" s="24" t="s">
        <v>1053</v>
      </c>
      <c r="G241" s="24" t="s">
        <v>1053</v>
      </c>
      <c r="H241" s="26">
        <v>1</v>
      </c>
      <c r="K241" s="94"/>
      <c r="M241" s="2" t="s">
        <v>1276</v>
      </c>
      <c r="N241" s="202">
        <v>80</v>
      </c>
      <c r="O241" s="221">
        <v>42177</v>
      </c>
      <c r="P241" s="26">
        <v>1</v>
      </c>
      <c r="Q241" s="24" t="s">
        <v>1053</v>
      </c>
      <c r="R241" s="24" t="s">
        <v>1053</v>
      </c>
      <c r="S241" s="26">
        <v>2</v>
      </c>
      <c r="T241" s="206">
        <f t="shared" si="9"/>
        <v>2015</v>
      </c>
      <c r="U241" s="24" t="str">
        <f t="shared" si="10"/>
        <v>0</v>
      </c>
      <c r="V241" s="24" t="str">
        <f>IF(AND(Forecast_6_months&lt;N241,Goal_Setting_Months&gt;N241,U241="1",P241&gt;Baseline_Component),"1","0")</f>
        <v>0</v>
      </c>
      <c r="AA241" s="94"/>
    </row>
    <row r="242" spans="2:27" x14ac:dyDescent="0.25">
      <c r="B242" s="2" t="s">
        <v>1276</v>
      </c>
      <c r="C242" s="202">
        <v>80</v>
      </c>
      <c r="D242" s="221">
        <v>42177</v>
      </c>
      <c r="E242" s="26">
        <v>1</v>
      </c>
      <c r="F242" s="24" t="s">
        <v>1053</v>
      </c>
      <c r="G242" s="24" t="s">
        <v>1053</v>
      </c>
      <c r="H242" s="26">
        <v>2</v>
      </c>
      <c r="K242" s="94"/>
      <c r="M242" s="2" t="s">
        <v>1277</v>
      </c>
      <c r="N242" s="202">
        <v>65</v>
      </c>
      <c r="O242" s="221">
        <v>39765</v>
      </c>
      <c r="P242" s="26">
        <v>1</v>
      </c>
      <c r="Q242" s="26">
        <v>1</v>
      </c>
      <c r="R242" s="26">
        <v>6</v>
      </c>
      <c r="S242" s="26">
        <v>2</v>
      </c>
      <c r="T242" s="206">
        <f t="shared" si="9"/>
        <v>2008</v>
      </c>
      <c r="U242" s="24" t="str">
        <f t="shared" si="10"/>
        <v>0</v>
      </c>
      <c r="V242" s="24" t="str">
        <f>IF(AND(Forecast_6_months&lt;N242,Goal_Setting_Months&gt;N242,U242="1",P242&gt;Baseline_Component),"1","0")</f>
        <v>0</v>
      </c>
      <c r="AA242" s="94"/>
    </row>
    <row r="243" spans="2:27" x14ac:dyDescent="0.25">
      <c r="B243" s="2" t="s">
        <v>1277</v>
      </c>
      <c r="C243" s="202">
        <v>65</v>
      </c>
      <c r="D243" s="221">
        <v>39765</v>
      </c>
      <c r="E243" s="26">
        <v>1</v>
      </c>
      <c r="F243" s="26">
        <v>1</v>
      </c>
      <c r="G243" s="26">
        <v>6</v>
      </c>
      <c r="H243" s="26">
        <v>2</v>
      </c>
      <c r="K243" s="94"/>
      <c r="M243" s="2" t="s">
        <v>1278</v>
      </c>
      <c r="N243" s="202">
        <v>44</v>
      </c>
      <c r="O243" s="221">
        <v>41452</v>
      </c>
      <c r="P243" s="26">
        <v>1</v>
      </c>
      <c r="Q243" s="24" t="s">
        <v>1053</v>
      </c>
      <c r="R243" s="24" t="s">
        <v>1053</v>
      </c>
      <c r="S243" s="26">
        <v>4</v>
      </c>
      <c r="T243" s="206">
        <f t="shared" si="9"/>
        <v>2013</v>
      </c>
      <c r="U243" s="24" t="str">
        <f t="shared" si="10"/>
        <v>1</v>
      </c>
      <c r="V243" s="24" t="str">
        <f>IF(AND(Forecast_6_months&lt;N243,Goal_Setting_Months&gt;N243,U243="1",P243&gt;Baseline_Component),"1","0")</f>
        <v>0</v>
      </c>
      <c r="AA243" s="94"/>
    </row>
    <row r="244" spans="2:27" x14ac:dyDescent="0.25">
      <c r="B244" s="2" t="s">
        <v>1278</v>
      </c>
      <c r="C244" s="202">
        <v>44</v>
      </c>
      <c r="D244" s="221">
        <v>41452</v>
      </c>
      <c r="E244" s="26">
        <v>1</v>
      </c>
      <c r="F244" s="24" t="s">
        <v>1053</v>
      </c>
      <c r="G244" s="24" t="s">
        <v>1053</v>
      </c>
      <c r="H244" s="26">
        <v>4</v>
      </c>
      <c r="K244" s="94"/>
      <c r="M244" s="2" t="s">
        <v>1279</v>
      </c>
      <c r="N244" s="202">
        <v>72</v>
      </c>
      <c r="O244" s="221">
        <v>40975</v>
      </c>
      <c r="P244" s="26">
        <v>20</v>
      </c>
      <c r="Q244" s="24" t="s">
        <v>1053</v>
      </c>
      <c r="R244" s="24" t="s">
        <v>1053</v>
      </c>
      <c r="S244" s="26">
        <v>5</v>
      </c>
      <c r="T244" s="206">
        <f t="shared" si="9"/>
        <v>2012</v>
      </c>
      <c r="U244" s="24" t="str">
        <f t="shared" si="10"/>
        <v>1</v>
      </c>
      <c r="V244" s="24" t="str">
        <f>IF(AND(Forecast_6_months&lt;N244,Goal_Setting_Months&gt;N244,U244="1",P244&gt;Baseline_Component),"1","0")</f>
        <v>0</v>
      </c>
      <c r="AA244" s="94"/>
    </row>
    <row r="245" spans="2:27" x14ac:dyDescent="0.25">
      <c r="B245" s="2" t="s">
        <v>1279</v>
      </c>
      <c r="C245" s="202">
        <v>72</v>
      </c>
      <c r="D245" s="221">
        <v>40975</v>
      </c>
      <c r="E245" s="26">
        <v>20</v>
      </c>
      <c r="F245" s="24" t="s">
        <v>1053</v>
      </c>
      <c r="G245" s="24" t="s">
        <v>1053</v>
      </c>
      <c r="H245" s="26">
        <v>5</v>
      </c>
      <c r="K245" s="94"/>
      <c r="M245" s="2" t="s">
        <v>1280</v>
      </c>
      <c r="N245" s="202">
        <v>53</v>
      </c>
      <c r="O245" s="221">
        <v>41214</v>
      </c>
      <c r="P245" s="26">
        <v>1</v>
      </c>
      <c r="Q245" s="26">
        <v>1</v>
      </c>
      <c r="R245" s="26">
        <v>19</v>
      </c>
      <c r="S245" s="26">
        <v>5</v>
      </c>
      <c r="T245" s="206">
        <f t="shared" si="9"/>
        <v>2012</v>
      </c>
      <c r="U245" s="24" t="str">
        <f t="shared" si="10"/>
        <v>1</v>
      </c>
      <c r="V245" s="24" t="str">
        <f>IF(AND(Forecast_6_months&lt;N245,Goal_Setting_Months&gt;N245,U245="1",P245&gt;Baseline_Component),"1","0")</f>
        <v>0</v>
      </c>
      <c r="AA245" s="94"/>
    </row>
    <row r="246" spans="2:27" x14ac:dyDescent="0.25">
      <c r="B246" s="2" t="s">
        <v>1280</v>
      </c>
      <c r="C246" s="202">
        <v>53</v>
      </c>
      <c r="D246" s="221">
        <v>41214</v>
      </c>
      <c r="E246" s="26">
        <v>1</v>
      </c>
      <c r="F246" s="26">
        <v>1</v>
      </c>
      <c r="G246" s="26">
        <v>19</v>
      </c>
      <c r="H246" s="26">
        <v>5</v>
      </c>
      <c r="K246" s="94"/>
      <c r="M246" s="2" t="s">
        <v>1281</v>
      </c>
      <c r="N246" s="202">
        <v>70</v>
      </c>
      <c r="O246" s="221">
        <v>39764</v>
      </c>
      <c r="P246" s="26">
        <v>18</v>
      </c>
      <c r="Q246" s="26">
        <v>1</v>
      </c>
      <c r="R246" s="26">
        <v>5</v>
      </c>
      <c r="S246" s="26">
        <v>4</v>
      </c>
      <c r="T246" s="206">
        <f t="shared" si="9"/>
        <v>2008</v>
      </c>
      <c r="U246" s="24" t="str">
        <f t="shared" si="10"/>
        <v>1</v>
      </c>
      <c r="V246" s="24" t="str">
        <f>IF(AND(Forecast_6_months&lt;N246,Goal_Setting_Months&gt;N246,U246="1",P246&gt;Baseline_Component),"1","0")</f>
        <v>0</v>
      </c>
      <c r="AA246" s="94"/>
    </row>
    <row r="247" spans="2:27" x14ac:dyDescent="0.25">
      <c r="B247" s="2" t="s">
        <v>1281</v>
      </c>
      <c r="C247" s="202">
        <v>70</v>
      </c>
      <c r="D247" s="221">
        <v>39764</v>
      </c>
      <c r="E247" s="26">
        <v>18</v>
      </c>
      <c r="F247" s="26">
        <v>1</v>
      </c>
      <c r="G247" s="26">
        <v>5</v>
      </c>
      <c r="H247" s="26">
        <v>4</v>
      </c>
      <c r="K247" s="94"/>
      <c r="M247" s="2" t="s">
        <v>1282</v>
      </c>
      <c r="N247" s="202">
        <v>73</v>
      </c>
      <c r="O247" s="221">
        <v>42027</v>
      </c>
      <c r="P247" s="26">
        <v>1</v>
      </c>
      <c r="Q247" s="24" t="s">
        <v>1053</v>
      </c>
      <c r="R247" s="24" t="s">
        <v>1053</v>
      </c>
      <c r="S247" s="26">
        <v>3</v>
      </c>
      <c r="T247" s="206">
        <f t="shared" si="9"/>
        <v>2015</v>
      </c>
      <c r="U247" s="24" t="str">
        <f t="shared" si="10"/>
        <v>1</v>
      </c>
      <c r="V247" s="24" t="str">
        <f>IF(AND(Forecast_6_months&lt;N247,Goal_Setting_Months&gt;N247,U247="1",P247&gt;Baseline_Component),"1","0")</f>
        <v>0</v>
      </c>
      <c r="AA247" s="94"/>
    </row>
    <row r="248" spans="2:27" x14ac:dyDescent="0.25">
      <c r="B248" s="2" t="s">
        <v>1282</v>
      </c>
      <c r="C248" s="202">
        <v>73</v>
      </c>
      <c r="D248" s="221">
        <v>42027</v>
      </c>
      <c r="E248" s="26">
        <v>1</v>
      </c>
      <c r="F248" s="24" t="s">
        <v>1053</v>
      </c>
      <c r="G248" s="24" t="s">
        <v>1053</v>
      </c>
      <c r="H248" s="26">
        <v>3</v>
      </c>
      <c r="K248" s="94"/>
      <c r="M248" s="2" t="s">
        <v>1283</v>
      </c>
      <c r="N248" s="202">
        <v>48</v>
      </c>
      <c r="O248" s="221">
        <v>41443</v>
      </c>
      <c r="P248" s="26">
        <v>2</v>
      </c>
      <c r="Q248" s="24" t="s">
        <v>1053</v>
      </c>
      <c r="R248" s="24" t="s">
        <v>1053</v>
      </c>
      <c r="S248" s="26">
        <v>5</v>
      </c>
      <c r="T248" s="206">
        <f t="shared" si="9"/>
        <v>2013</v>
      </c>
      <c r="U248" s="24" t="str">
        <f t="shared" si="10"/>
        <v>1</v>
      </c>
      <c r="V248" s="24" t="str">
        <f>IF(AND(Forecast_6_months&lt;N248,Goal_Setting_Months&gt;N248,U248="1",P248&gt;Baseline_Component),"1","0")</f>
        <v>0</v>
      </c>
      <c r="AA248" s="94"/>
    </row>
    <row r="249" spans="2:27" x14ac:dyDescent="0.25">
      <c r="B249" s="2" t="s">
        <v>1283</v>
      </c>
      <c r="C249" s="202">
        <v>48</v>
      </c>
      <c r="D249" s="221">
        <v>41443</v>
      </c>
      <c r="E249" s="26">
        <v>2</v>
      </c>
      <c r="F249" s="24" t="s">
        <v>1053</v>
      </c>
      <c r="G249" s="24" t="s">
        <v>1053</v>
      </c>
      <c r="H249" s="26">
        <v>5</v>
      </c>
      <c r="K249" s="94"/>
      <c r="M249" s="2" t="s">
        <v>1284</v>
      </c>
      <c r="N249" s="202">
        <v>79</v>
      </c>
      <c r="O249" s="221">
        <v>39892</v>
      </c>
      <c r="P249" s="26">
        <v>1</v>
      </c>
      <c r="Q249" s="24" t="s">
        <v>1053</v>
      </c>
      <c r="R249" s="24" t="s">
        <v>1053</v>
      </c>
      <c r="S249" s="26">
        <v>1</v>
      </c>
      <c r="T249" s="206">
        <f t="shared" si="9"/>
        <v>2009</v>
      </c>
      <c r="U249" s="24" t="str">
        <f t="shared" si="10"/>
        <v>0</v>
      </c>
      <c r="V249" s="24" t="str">
        <f>IF(AND(Forecast_6_months&lt;N249,Goal_Setting_Months&gt;N249,U249="1",P249&gt;Baseline_Component),"1","0")</f>
        <v>0</v>
      </c>
      <c r="AA249" s="94"/>
    </row>
    <row r="250" spans="2:27" x14ac:dyDescent="0.25">
      <c r="B250" s="2" t="s">
        <v>1284</v>
      </c>
      <c r="C250" s="202">
        <v>79</v>
      </c>
      <c r="D250" s="221">
        <v>39892</v>
      </c>
      <c r="E250" s="26">
        <v>1</v>
      </c>
      <c r="F250" s="24" t="s">
        <v>1053</v>
      </c>
      <c r="G250" s="24" t="s">
        <v>1053</v>
      </c>
      <c r="H250" s="26">
        <v>1</v>
      </c>
      <c r="K250" s="94"/>
      <c r="M250" s="2" t="s">
        <v>1285</v>
      </c>
      <c r="N250" s="202">
        <v>79</v>
      </c>
      <c r="O250" s="221">
        <v>40386</v>
      </c>
      <c r="P250" s="26">
        <v>3</v>
      </c>
      <c r="Q250" s="26">
        <v>1</v>
      </c>
      <c r="R250" s="26">
        <v>4</v>
      </c>
      <c r="S250" s="26">
        <v>5</v>
      </c>
      <c r="T250" s="206">
        <f t="shared" si="9"/>
        <v>2010</v>
      </c>
      <c r="U250" s="24" t="str">
        <f t="shared" si="10"/>
        <v>1</v>
      </c>
      <c r="V250" s="24" t="str">
        <f>IF(AND(Forecast_6_months&lt;N250,Goal_Setting_Months&gt;N250,U250="1",P250&gt;Baseline_Component),"1","0")</f>
        <v>0</v>
      </c>
      <c r="AA250" s="94"/>
    </row>
    <row r="251" spans="2:27" x14ac:dyDescent="0.25">
      <c r="B251" s="2" t="s">
        <v>1285</v>
      </c>
      <c r="C251" s="202">
        <v>79</v>
      </c>
      <c r="D251" s="221">
        <v>40386</v>
      </c>
      <c r="E251" s="26">
        <v>3</v>
      </c>
      <c r="F251" s="26">
        <v>1</v>
      </c>
      <c r="G251" s="26">
        <v>4</v>
      </c>
      <c r="H251" s="26">
        <v>5</v>
      </c>
      <c r="K251" s="94"/>
      <c r="M251" s="2" t="s">
        <v>1286</v>
      </c>
      <c r="N251" s="202">
        <v>80</v>
      </c>
      <c r="O251" s="221">
        <v>41584</v>
      </c>
      <c r="P251" s="26">
        <v>1</v>
      </c>
      <c r="Q251" s="24" t="s">
        <v>1053</v>
      </c>
      <c r="R251" s="24" t="s">
        <v>1053</v>
      </c>
      <c r="S251" s="26">
        <v>2</v>
      </c>
      <c r="T251" s="206">
        <f t="shared" si="9"/>
        <v>2013</v>
      </c>
      <c r="U251" s="24" t="str">
        <f t="shared" si="10"/>
        <v>0</v>
      </c>
      <c r="V251" s="24" t="str">
        <f>IF(AND(Forecast_6_months&lt;N251,Goal_Setting_Months&gt;N251,U251="1",P251&gt;Baseline_Component),"1","0")</f>
        <v>0</v>
      </c>
      <c r="AA251" s="94"/>
    </row>
    <row r="252" spans="2:27" x14ac:dyDescent="0.25">
      <c r="B252" s="2" t="s">
        <v>1286</v>
      </c>
      <c r="C252" s="202">
        <v>80</v>
      </c>
      <c r="D252" s="221">
        <v>41584</v>
      </c>
      <c r="E252" s="26">
        <v>1</v>
      </c>
      <c r="F252" s="24" t="s">
        <v>1053</v>
      </c>
      <c r="G252" s="24" t="s">
        <v>1053</v>
      </c>
      <c r="H252" s="26">
        <v>2</v>
      </c>
      <c r="K252" s="94"/>
      <c r="M252" s="2" t="s">
        <v>1287</v>
      </c>
      <c r="N252" s="202">
        <v>52</v>
      </c>
      <c r="O252" s="221">
        <v>41885</v>
      </c>
      <c r="P252" s="26">
        <v>2</v>
      </c>
      <c r="Q252" s="24" t="s">
        <v>1053</v>
      </c>
      <c r="R252" s="24" t="s">
        <v>1053</v>
      </c>
      <c r="S252" s="26">
        <v>1</v>
      </c>
      <c r="T252" s="206">
        <f t="shared" si="9"/>
        <v>2014</v>
      </c>
      <c r="U252" s="24" t="str">
        <f t="shared" si="10"/>
        <v>0</v>
      </c>
      <c r="V252" s="24" t="str">
        <f>IF(AND(Forecast_6_months&lt;N252,Goal_Setting_Months&gt;N252,U252="1",P252&gt;Baseline_Component),"1","0")</f>
        <v>0</v>
      </c>
      <c r="AA252" s="94"/>
    </row>
    <row r="253" spans="2:27" x14ac:dyDescent="0.25">
      <c r="B253" s="2" t="s">
        <v>1287</v>
      </c>
      <c r="C253" s="202">
        <v>52</v>
      </c>
      <c r="D253" s="221">
        <v>41885</v>
      </c>
      <c r="E253" s="26">
        <v>2</v>
      </c>
      <c r="F253" s="24" t="s">
        <v>1053</v>
      </c>
      <c r="G253" s="24" t="s">
        <v>1053</v>
      </c>
      <c r="H253" s="26">
        <v>1</v>
      </c>
      <c r="K253" s="94"/>
      <c r="M253" s="2" t="s">
        <v>1288</v>
      </c>
      <c r="N253" s="202">
        <v>74</v>
      </c>
      <c r="O253" s="221">
        <v>40514</v>
      </c>
      <c r="P253" s="26">
        <v>1</v>
      </c>
      <c r="Q253" s="24" t="s">
        <v>1053</v>
      </c>
      <c r="R253" s="24" t="s">
        <v>1053</v>
      </c>
      <c r="S253" s="26">
        <v>1</v>
      </c>
      <c r="T253" s="206">
        <f t="shared" si="9"/>
        <v>2010</v>
      </c>
      <c r="U253" s="24" t="str">
        <f t="shared" si="10"/>
        <v>0</v>
      </c>
      <c r="V253" s="24" t="str">
        <f>IF(AND(Forecast_6_months&lt;N253,Goal_Setting_Months&gt;N253,U253="1",P253&gt;Baseline_Component),"1","0")</f>
        <v>0</v>
      </c>
      <c r="AA253" s="94"/>
    </row>
    <row r="254" spans="2:27" x14ac:dyDescent="0.25">
      <c r="B254" s="2" t="s">
        <v>1288</v>
      </c>
      <c r="C254" s="202">
        <v>74</v>
      </c>
      <c r="D254" s="221">
        <v>40514</v>
      </c>
      <c r="E254" s="26">
        <v>1</v>
      </c>
      <c r="F254" s="24" t="s">
        <v>1053</v>
      </c>
      <c r="G254" s="24" t="s">
        <v>1053</v>
      </c>
      <c r="H254" s="26">
        <v>1</v>
      </c>
      <c r="K254" s="94"/>
      <c r="M254" s="2" t="s">
        <v>1289</v>
      </c>
      <c r="N254" s="202">
        <v>62</v>
      </c>
      <c r="O254" s="221">
        <v>42144</v>
      </c>
      <c r="P254" s="26">
        <v>2</v>
      </c>
      <c r="Q254" s="24" t="s">
        <v>1053</v>
      </c>
      <c r="R254" s="24" t="s">
        <v>1053</v>
      </c>
      <c r="S254" s="26">
        <v>4</v>
      </c>
      <c r="T254" s="206">
        <f t="shared" si="9"/>
        <v>2015</v>
      </c>
      <c r="U254" s="24" t="str">
        <f t="shared" si="10"/>
        <v>1</v>
      </c>
      <c r="V254" s="24" t="str">
        <f>IF(AND(Forecast_6_months&lt;N254,Goal_Setting_Months&gt;N254,U254="1",P254&gt;Baseline_Component),"1","0")</f>
        <v>0</v>
      </c>
      <c r="AA254" s="94"/>
    </row>
    <row r="255" spans="2:27" x14ac:dyDescent="0.25">
      <c r="B255" s="2" t="s">
        <v>1289</v>
      </c>
      <c r="C255" s="202">
        <v>62</v>
      </c>
      <c r="D255" s="221">
        <v>42144</v>
      </c>
      <c r="E255" s="26">
        <v>2</v>
      </c>
      <c r="F255" s="24" t="s">
        <v>1053</v>
      </c>
      <c r="G255" s="24" t="s">
        <v>1053</v>
      </c>
      <c r="H255" s="26">
        <v>4</v>
      </c>
      <c r="K255" s="94"/>
      <c r="M255" s="2" t="s">
        <v>1290</v>
      </c>
      <c r="N255" s="202">
        <v>78</v>
      </c>
      <c r="O255" s="221">
        <v>42128</v>
      </c>
      <c r="P255" s="26">
        <v>1</v>
      </c>
      <c r="Q255" s="24" t="s">
        <v>1053</v>
      </c>
      <c r="R255" s="24" t="s">
        <v>1053</v>
      </c>
      <c r="S255" s="26">
        <v>1</v>
      </c>
      <c r="T255" s="206">
        <f t="shared" si="9"/>
        <v>2015</v>
      </c>
      <c r="U255" s="24" t="str">
        <f t="shared" si="10"/>
        <v>0</v>
      </c>
      <c r="V255" s="24" t="str">
        <f>IF(AND(Forecast_6_months&lt;N255,Goal_Setting_Months&gt;N255,U255="1",P255&gt;Baseline_Component),"1","0")</f>
        <v>0</v>
      </c>
      <c r="AA255" s="94"/>
    </row>
    <row r="256" spans="2:27" x14ac:dyDescent="0.25">
      <c r="B256" s="2" t="s">
        <v>1290</v>
      </c>
      <c r="C256" s="202">
        <v>78</v>
      </c>
      <c r="D256" s="221">
        <v>42128</v>
      </c>
      <c r="E256" s="26">
        <v>1</v>
      </c>
      <c r="F256" s="24" t="s">
        <v>1053</v>
      </c>
      <c r="G256" s="24" t="s">
        <v>1053</v>
      </c>
      <c r="H256" s="26">
        <v>1</v>
      </c>
      <c r="K256" s="94"/>
      <c r="M256" s="2" t="s">
        <v>1291</v>
      </c>
      <c r="N256" s="202">
        <v>80</v>
      </c>
      <c r="O256" s="221">
        <v>40067</v>
      </c>
      <c r="P256" s="26">
        <v>2</v>
      </c>
      <c r="Q256" s="26">
        <v>1</v>
      </c>
      <c r="R256" s="26">
        <v>3</v>
      </c>
      <c r="S256" s="26">
        <v>2</v>
      </c>
      <c r="T256" s="206">
        <f t="shared" si="9"/>
        <v>2009</v>
      </c>
      <c r="U256" s="24" t="str">
        <f t="shared" si="10"/>
        <v>0</v>
      </c>
      <c r="V256" s="24" t="str">
        <f>IF(AND(Forecast_6_months&lt;N256,Goal_Setting_Months&gt;N256,U256="1",P256&gt;Baseline_Component),"1","0")</f>
        <v>0</v>
      </c>
      <c r="AA256" s="94"/>
    </row>
    <row r="257" spans="2:27" x14ac:dyDescent="0.25">
      <c r="B257" s="2" t="s">
        <v>1291</v>
      </c>
      <c r="C257" s="202">
        <v>80</v>
      </c>
      <c r="D257" s="221">
        <v>40067</v>
      </c>
      <c r="E257" s="26">
        <v>2</v>
      </c>
      <c r="F257" s="26">
        <v>1</v>
      </c>
      <c r="G257" s="26">
        <v>3</v>
      </c>
      <c r="H257" s="26">
        <v>2</v>
      </c>
      <c r="K257" s="94"/>
      <c r="M257" s="2" t="s">
        <v>1292</v>
      </c>
      <c r="N257" s="202">
        <v>80</v>
      </c>
      <c r="O257" s="221">
        <v>41890</v>
      </c>
      <c r="P257" s="26">
        <v>2</v>
      </c>
      <c r="Q257" s="24" t="s">
        <v>1053</v>
      </c>
      <c r="R257" s="24" t="s">
        <v>1053</v>
      </c>
      <c r="S257" s="26">
        <v>3</v>
      </c>
      <c r="T257" s="206">
        <f t="shared" si="9"/>
        <v>2014</v>
      </c>
      <c r="U257" s="24" t="str">
        <f t="shared" si="10"/>
        <v>1</v>
      </c>
      <c r="V257" s="24" t="str">
        <f>IF(AND(Forecast_6_months&lt;N257,Goal_Setting_Months&gt;N257,U257="1",P257&gt;Baseline_Component),"1","0")</f>
        <v>0</v>
      </c>
      <c r="AA257" s="94"/>
    </row>
    <row r="258" spans="2:27" x14ac:dyDescent="0.25">
      <c r="B258" s="2" t="s">
        <v>1292</v>
      </c>
      <c r="C258" s="202">
        <v>80</v>
      </c>
      <c r="D258" s="221">
        <v>41890</v>
      </c>
      <c r="E258" s="26">
        <v>2</v>
      </c>
      <c r="F258" s="24" t="s">
        <v>1053</v>
      </c>
      <c r="G258" s="24" t="s">
        <v>1053</v>
      </c>
      <c r="H258" s="26">
        <v>3</v>
      </c>
      <c r="K258" s="94"/>
      <c r="M258" s="2" t="s">
        <v>1293</v>
      </c>
      <c r="N258" s="202">
        <v>80</v>
      </c>
      <c r="O258" s="221">
        <v>41976</v>
      </c>
      <c r="P258" s="26">
        <v>3</v>
      </c>
      <c r="Q258" s="24" t="s">
        <v>1053</v>
      </c>
      <c r="R258" s="24" t="s">
        <v>1053</v>
      </c>
      <c r="S258" s="26">
        <v>2</v>
      </c>
      <c r="T258" s="206">
        <f t="shared" si="9"/>
        <v>2014</v>
      </c>
      <c r="U258" s="24" t="str">
        <f t="shared" si="10"/>
        <v>0</v>
      </c>
      <c r="V258" s="24" t="str">
        <f>IF(AND(Forecast_6_months&lt;N258,Goal_Setting_Months&gt;N258,U258="1",P258&gt;Baseline_Component),"1","0")</f>
        <v>0</v>
      </c>
      <c r="AA258" s="94"/>
    </row>
    <row r="259" spans="2:27" x14ac:dyDescent="0.25">
      <c r="B259" s="2" t="s">
        <v>1293</v>
      </c>
      <c r="C259" s="202">
        <v>80</v>
      </c>
      <c r="D259" s="221">
        <v>41976</v>
      </c>
      <c r="E259" s="26">
        <v>3</v>
      </c>
      <c r="F259" s="24" t="s">
        <v>1053</v>
      </c>
      <c r="G259" s="24" t="s">
        <v>1053</v>
      </c>
      <c r="H259" s="26">
        <v>2</v>
      </c>
      <c r="K259" s="94"/>
      <c r="M259" s="2" t="s">
        <v>1294</v>
      </c>
      <c r="N259" s="202">
        <v>74</v>
      </c>
      <c r="O259" s="221">
        <v>41003</v>
      </c>
      <c r="P259" s="26">
        <v>3</v>
      </c>
      <c r="Q259" s="24" t="s">
        <v>1053</v>
      </c>
      <c r="R259" s="24" t="s">
        <v>1053</v>
      </c>
      <c r="S259" s="26">
        <v>1</v>
      </c>
      <c r="T259" s="206">
        <f t="shared" si="9"/>
        <v>2012</v>
      </c>
      <c r="U259" s="24" t="str">
        <f t="shared" si="10"/>
        <v>0</v>
      </c>
      <c r="V259" s="24" t="str">
        <f>IF(AND(Forecast_6_months&lt;N259,Goal_Setting_Months&gt;N259,U259="1",P259&gt;Baseline_Component),"1","0")</f>
        <v>0</v>
      </c>
      <c r="AA259" s="94"/>
    </row>
    <row r="260" spans="2:27" x14ac:dyDescent="0.25">
      <c r="B260" s="2" t="s">
        <v>1294</v>
      </c>
      <c r="C260" s="202">
        <v>74</v>
      </c>
      <c r="D260" s="221">
        <v>41003</v>
      </c>
      <c r="E260" s="26">
        <v>3</v>
      </c>
      <c r="F260" s="24" t="s">
        <v>1053</v>
      </c>
      <c r="G260" s="24" t="s">
        <v>1053</v>
      </c>
      <c r="H260" s="26">
        <v>1</v>
      </c>
      <c r="K260" s="94"/>
      <c r="M260" s="2" t="s">
        <v>1295</v>
      </c>
      <c r="N260" s="202">
        <v>80</v>
      </c>
      <c r="O260" s="221">
        <v>40519</v>
      </c>
      <c r="P260" s="26">
        <v>2</v>
      </c>
      <c r="Q260" s="26">
        <v>1</v>
      </c>
      <c r="R260" s="26">
        <v>4</v>
      </c>
      <c r="S260" s="26">
        <v>2</v>
      </c>
      <c r="T260" s="206">
        <f t="shared" si="9"/>
        <v>2010</v>
      </c>
      <c r="U260" s="24" t="str">
        <f t="shared" si="10"/>
        <v>0</v>
      </c>
      <c r="V260" s="24" t="str">
        <f>IF(AND(Forecast_6_months&lt;N260,Goal_Setting_Months&gt;N260,U260="1",P260&gt;Baseline_Component),"1","0")</f>
        <v>0</v>
      </c>
      <c r="AA260" s="94"/>
    </row>
    <row r="261" spans="2:27" x14ac:dyDescent="0.25">
      <c r="B261" s="2" t="s">
        <v>1295</v>
      </c>
      <c r="C261" s="202">
        <v>80</v>
      </c>
      <c r="D261" s="221">
        <v>40519</v>
      </c>
      <c r="E261" s="26">
        <v>2</v>
      </c>
      <c r="F261" s="26">
        <v>1</v>
      </c>
      <c r="G261" s="26">
        <v>4</v>
      </c>
      <c r="H261" s="26">
        <v>2</v>
      </c>
      <c r="K261" s="94"/>
      <c r="M261" s="2" t="s">
        <v>1296</v>
      </c>
      <c r="N261" s="202">
        <v>80</v>
      </c>
      <c r="O261" s="221">
        <v>41521</v>
      </c>
      <c r="P261" s="26">
        <v>3</v>
      </c>
      <c r="Q261" s="24" t="s">
        <v>1053</v>
      </c>
      <c r="R261" s="24" t="s">
        <v>1053</v>
      </c>
      <c r="S261" s="26">
        <v>3</v>
      </c>
      <c r="T261" s="206">
        <f t="shared" si="9"/>
        <v>2013</v>
      </c>
      <c r="U261" s="24" t="str">
        <f t="shared" si="10"/>
        <v>1</v>
      </c>
      <c r="V261" s="24" t="str">
        <f>IF(AND(Forecast_6_months&lt;N261,Goal_Setting_Months&gt;N261,U261="1",P261&gt;Baseline_Component),"1","0")</f>
        <v>0</v>
      </c>
      <c r="AA261" s="94"/>
    </row>
    <row r="262" spans="2:27" x14ac:dyDescent="0.25">
      <c r="B262" s="2" t="s">
        <v>1296</v>
      </c>
      <c r="C262" s="202">
        <v>80</v>
      </c>
      <c r="D262" s="221">
        <v>41521</v>
      </c>
      <c r="E262" s="26">
        <v>3</v>
      </c>
      <c r="F262" s="24" t="s">
        <v>1053</v>
      </c>
      <c r="G262" s="24" t="s">
        <v>1053</v>
      </c>
      <c r="H262" s="26">
        <v>3</v>
      </c>
      <c r="K262" s="94"/>
      <c r="M262" s="2" t="s">
        <v>1297</v>
      </c>
      <c r="N262" s="202">
        <v>80</v>
      </c>
      <c r="O262" s="221">
        <v>40989</v>
      </c>
      <c r="P262" s="26">
        <v>1</v>
      </c>
      <c r="Q262" s="24" t="s">
        <v>1053</v>
      </c>
      <c r="R262" s="24" t="s">
        <v>1053</v>
      </c>
      <c r="S262" s="26">
        <v>5</v>
      </c>
      <c r="T262" s="206">
        <f t="shared" si="9"/>
        <v>2012</v>
      </c>
      <c r="U262" s="24" t="str">
        <f t="shared" si="10"/>
        <v>1</v>
      </c>
      <c r="V262" s="24" t="str">
        <f>IF(AND(Forecast_6_months&lt;N262,Goal_Setting_Months&gt;N262,U262="1",P262&gt;Baseline_Component),"1","0")</f>
        <v>0</v>
      </c>
      <c r="AA262" s="94"/>
    </row>
    <row r="263" spans="2:27" x14ac:dyDescent="0.25">
      <c r="B263" s="2" t="s">
        <v>1297</v>
      </c>
      <c r="C263" s="202">
        <v>80</v>
      </c>
      <c r="D263" s="221">
        <v>40989</v>
      </c>
      <c r="E263" s="26">
        <v>1</v>
      </c>
      <c r="F263" s="24" t="s">
        <v>1053</v>
      </c>
      <c r="G263" s="24" t="s">
        <v>1053</v>
      </c>
      <c r="H263" s="26">
        <v>5</v>
      </c>
      <c r="K263" s="94"/>
      <c r="M263" s="2" t="s">
        <v>1298</v>
      </c>
      <c r="N263" s="202">
        <v>78</v>
      </c>
      <c r="O263" s="221">
        <v>41960</v>
      </c>
      <c r="P263" s="26">
        <v>1</v>
      </c>
      <c r="Q263" s="24" t="s">
        <v>1053</v>
      </c>
      <c r="R263" s="24" t="s">
        <v>1053</v>
      </c>
      <c r="S263" s="26">
        <v>3</v>
      </c>
      <c r="T263" s="206">
        <f t="shared" si="9"/>
        <v>2014</v>
      </c>
      <c r="U263" s="24" t="str">
        <f t="shared" si="10"/>
        <v>1</v>
      </c>
      <c r="V263" s="24" t="str">
        <f>IF(AND(Forecast_6_months&lt;N263,Goal_Setting_Months&gt;N263,U263="1",P263&gt;Baseline_Component),"1","0")</f>
        <v>0</v>
      </c>
      <c r="AA263" s="94"/>
    </row>
    <row r="264" spans="2:27" x14ac:dyDescent="0.25">
      <c r="B264" s="2" t="s">
        <v>1298</v>
      </c>
      <c r="C264" s="202">
        <v>78</v>
      </c>
      <c r="D264" s="221">
        <v>41960</v>
      </c>
      <c r="E264" s="26">
        <v>1</v>
      </c>
      <c r="F264" s="24" t="s">
        <v>1053</v>
      </c>
      <c r="G264" s="24" t="s">
        <v>1053</v>
      </c>
      <c r="H264" s="26">
        <v>3</v>
      </c>
      <c r="K264" s="94"/>
      <c r="M264" s="2" t="s">
        <v>1299</v>
      </c>
      <c r="N264" s="202">
        <v>80</v>
      </c>
      <c r="O264" s="221">
        <v>41529</v>
      </c>
      <c r="P264" s="26">
        <v>19</v>
      </c>
      <c r="Q264" s="26">
        <v>1</v>
      </c>
      <c r="R264" s="26">
        <v>5</v>
      </c>
      <c r="S264" s="26">
        <v>5</v>
      </c>
      <c r="T264" s="206">
        <f t="shared" si="9"/>
        <v>2013</v>
      </c>
      <c r="U264" s="24" t="str">
        <f t="shared" si="10"/>
        <v>1</v>
      </c>
      <c r="V264" s="24" t="str">
        <f>IF(AND(Forecast_6_months&lt;N264,Goal_Setting_Months&gt;N264,U264="1",P264&gt;Baseline_Component),"1","0")</f>
        <v>0</v>
      </c>
      <c r="AA264" s="94"/>
    </row>
    <row r="265" spans="2:27" x14ac:dyDescent="0.25">
      <c r="B265" s="2" t="s">
        <v>1299</v>
      </c>
      <c r="C265" s="202">
        <v>80</v>
      </c>
      <c r="D265" s="221">
        <v>41529</v>
      </c>
      <c r="E265" s="26">
        <v>19</v>
      </c>
      <c r="F265" s="26">
        <v>1</v>
      </c>
      <c r="G265" s="26">
        <v>5</v>
      </c>
      <c r="H265" s="26">
        <v>5</v>
      </c>
      <c r="K265" s="94"/>
      <c r="M265" s="2" t="s">
        <v>1300</v>
      </c>
      <c r="N265" s="202">
        <v>77</v>
      </c>
      <c r="O265" s="221">
        <v>39134</v>
      </c>
      <c r="P265" s="26">
        <v>7</v>
      </c>
      <c r="Q265" s="24" t="s">
        <v>1053</v>
      </c>
      <c r="R265" s="24" t="s">
        <v>1053</v>
      </c>
      <c r="S265" s="26">
        <v>5</v>
      </c>
      <c r="T265" s="206">
        <f t="shared" si="9"/>
        <v>2007</v>
      </c>
      <c r="U265" s="24" t="str">
        <f t="shared" si="10"/>
        <v>1</v>
      </c>
      <c r="V265" s="24" t="str">
        <f>IF(AND(Forecast_6_months&lt;N265,Goal_Setting_Months&gt;N265,U265="1",P265&gt;Baseline_Component),"1","0")</f>
        <v>0</v>
      </c>
      <c r="AA265" s="94"/>
    </row>
    <row r="266" spans="2:27" x14ac:dyDescent="0.25">
      <c r="B266" s="2" t="s">
        <v>1300</v>
      </c>
      <c r="C266" s="202">
        <v>77</v>
      </c>
      <c r="D266" s="221">
        <v>39134</v>
      </c>
      <c r="E266" s="26">
        <v>7</v>
      </c>
      <c r="F266" s="24" t="s">
        <v>1053</v>
      </c>
      <c r="G266" s="24" t="s">
        <v>1053</v>
      </c>
      <c r="H266" s="26">
        <v>5</v>
      </c>
      <c r="K266" s="94"/>
      <c r="M266" s="2" t="s">
        <v>1301</v>
      </c>
      <c r="N266" s="202">
        <v>80</v>
      </c>
      <c r="O266" s="221">
        <v>40658</v>
      </c>
      <c r="P266" s="26">
        <v>4</v>
      </c>
      <c r="Q266" s="24" t="s">
        <v>1053</v>
      </c>
      <c r="R266" s="24" t="s">
        <v>1053</v>
      </c>
      <c r="S266" s="26">
        <v>1</v>
      </c>
      <c r="T266" s="206">
        <f t="shared" si="9"/>
        <v>2011</v>
      </c>
      <c r="U266" s="24" t="str">
        <f t="shared" si="10"/>
        <v>0</v>
      </c>
      <c r="V266" s="24" t="str">
        <f>IF(AND(Forecast_6_months&lt;N266,Goal_Setting_Months&gt;N266,U266="1",P266&gt;Baseline_Component),"1","0")</f>
        <v>0</v>
      </c>
      <c r="AA266" s="94"/>
    </row>
    <row r="267" spans="2:27" x14ac:dyDescent="0.25">
      <c r="B267" s="2" t="s">
        <v>1301</v>
      </c>
      <c r="C267" s="202">
        <v>80</v>
      </c>
      <c r="D267" s="221">
        <v>40658</v>
      </c>
      <c r="E267" s="26">
        <v>4</v>
      </c>
      <c r="F267" s="24" t="s">
        <v>1053</v>
      </c>
      <c r="G267" s="24" t="s">
        <v>1053</v>
      </c>
      <c r="H267" s="26">
        <v>1</v>
      </c>
      <c r="K267" s="94"/>
      <c r="M267" s="2" t="s">
        <v>1302</v>
      </c>
      <c r="N267" s="202">
        <v>79</v>
      </c>
      <c r="O267" s="221">
        <v>41296</v>
      </c>
      <c r="P267" s="26">
        <v>1</v>
      </c>
      <c r="Q267" s="26">
        <v>1</v>
      </c>
      <c r="R267" s="26">
        <v>4</v>
      </c>
      <c r="S267" s="26">
        <v>5</v>
      </c>
      <c r="T267" s="206">
        <f t="shared" si="9"/>
        <v>2013</v>
      </c>
      <c r="U267" s="24" t="str">
        <f t="shared" si="10"/>
        <v>1</v>
      </c>
      <c r="V267" s="24" t="str">
        <f>IF(AND(Forecast_6_months&lt;N267,Goal_Setting_Months&gt;N267,U267="1",P267&gt;Baseline_Component),"1","0")</f>
        <v>0</v>
      </c>
      <c r="AA267" s="94"/>
    </row>
    <row r="268" spans="2:27" x14ac:dyDescent="0.25">
      <c r="B268" s="2" t="s">
        <v>1302</v>
      </c>
      <c r="C268" s="202">
        <v>79</v>
      </c>
      <c r="D268" s="221">
        <v>41296</v>
      </c>
      <c r="E268" s="26">
        <v>1</v>
      </c>
      <c r="F268" s="26">
        <v>1</v>
      </c>
      <c r="G268" s="26">
        <v>4</v>
      </c>
      <c r="H268" s="26">
        <v>5</v>
      </c>
      <c r="K268" s="94"/>
      <c r="M268" s="2" t="s">
        <v>1303</v>
      </c>
      <c r="N268" s="202">
        <v>80</v>
      </c>
      <c r="O268" s="221">
        <v>40354</v>
      </c>
      <c r="P268" s="26">
        <v>1</v>
      </c>
      <c r="Q268" s="24" t="s">
        <v>1053</v>
      </c>
      <c r="R268" s="24" t="s">
        <v>1053</v>
      </c>
      <c r="S268" s="26">
        <v>5</v>
      </c>
      <c r="T268" s="206">
        <f t="shared" si="9"/>
        <v>2010</v>
      </c>
      <c r="U268" s="24" t="str">
        <f t="shared" si="10"/>
        <v>1</v>
      </c>
      <c r="V268" s="24" t="str">
        <f>IF(AND(Forecast_6_months&lt;N268,Goal_Setting_Months&gt;N268,U268="1",P268&gt;Baseline_Component),"1","0")</f>
        <v>0</v>
      </c>
      <c r="AA268" s="94"/>
    </row>
    <row r="269" spans="2:27" x14ac:dyDescent="0.25">
      <c r="B269" s="2" t="s">
        <v>1303</v>
      </c>
      <c r="C269" s="202">
        <v>80</v>
      </c>
      <c r="D269" s="221">
        <v>40354</v>
      </c>
      <c r="E269" s="26">
        <v>1</v>
      </c>
      <c r="F269" s="24" t="s">
        <v>1053</v>
      </c>
      <c r="G269" s="24" t="s">
        <v>1053</v>
      </c>
      <c r="H269" s="26">
        <v>5</v>
      </c>
      <c r="K269" s="94"/>
      <c r="M269" s="2" t="s">
        <v>1304</v>
      </c>
      <c r="N269" s="202">
        <v>73</v>
      </c>
      <c r="O269" s="221">
        <v>40192</v>
      </c>
      <c r="P269" s="26">
        <v>1</v>
      </c>
      <c r="Q269" s="24" t="s">
        <v>1053</v>
      </c>
      <c r="R269" s="24" t="s">
        <v>1053</v>
      </c>
      <c r="S269" s="26">
        <v>5</v>
      </c>
      <c r="T269" s="206">
        <f t="shared" si="9"/>
        <v>2010</v>
      </c>
      <c r="U269" s="24" t="str">
        <f t="shared" si="10"/>
        <v>1</v>
      </c>
      <c r="V269" s="24" t="str">
        <f>IF(AND(Forecast_6_months&lt;N269,Goal_Setting_Months&gt;N269,U269="1",P269&gt;Baseline_Component),"1","0")</f>
        <v>0</v>
      </c>
      <c r="AA269" s="94"/>
    </row>
    <row r="270" spans="2:27" x14ac:dyDescent="0.25">
      <c r="B270" s="2" t="s">
        <v>1304</v>
      </c>
      <c r="C270" s="202">
        <v>73</v>
      </c>
      <c r="D270" s="221">
        <v>40192</v>
      </c>
      <c r="E270" s="26">
        <v>1</v>
      </c>
      <c r="F270" s="24" t="s">
        <v>1053</v>
      </c>
      <c r="G270" s="24" t="s">
        <v>1053</v>
      </c>
      <c r="H270" s="26">
        <v>5</v>
      </c>
      <c r="K270" s="94"/>
      <c r="M270" s="2" t="s">
        <v>1305</v>
      </c>
      <c r="N270" s="202">
        <v>76</v>
      </c>
      <c r="O270" s="221">
        <v>40938</v>
      </c>
      <c r="P270" s="26">
        <v>2</v>
      </c>
      <c r="Q270" s="26">
        <v>1</v>
      </c>
      <c r="R270" s="26">
        <v>3</v>
      </c>
      <c r="S270" s="26">
        <v>3</v>
      </c>
      <c r="T270" s="206">
        <f t="shared" si="9"/>
        <v>2012</v>
      </c>
      <c r="U270" s="24" t="str">
        <f t="shared" si="10"/>
        <v>1</v>
      </c>
      <c r="V270" s="24" t="str">
        <f>IF(AND(Forecast_6_months&lt;N270,Goal_Setting_Months&gt;N270,U270="1",P270&gt;Baseline_Component),"1","0")</f>
        <v>0</v>
      </c>
      <c r="AA270" s="94"/>
    </row>
    <row r="271" spans="2:27" x14ac:dyDescent="0.25">
      <c r="B271" s="2" t="s">
        <v>1305</v>
      </c>
      <c r="C271" s="202">
        <v>76</v>
      </c>
      <c r="D271" s="221">
        <v>40938</v>
      </c>
      <c r="E271" s="26">
        <v>2</v>
      </c>
      <c r="F271" s="26">
        <v>1</v>
      </c>
      <c r="G271" s="26">
        <v>3</v>
      </c>
      <c r="H271" s="26">
        <v>3</v>
      </c>
      <c r="K271" s="94"/>
      <c r="M271" s="2" t="s">
        <v>1306</v>
      </c>
      <c r="N271" s="202">
        <v>68</v>
      </c>
      <c r="O271" s="221">
        <v>41373</v>
      </c>
      <c r="P271" s="26">
        <v>14</v>
      </c>
      <c r="Q271" s="24" t="s">
        <v>1053</v>
      </c>
      <c r="R271" s="24" t="s">
        <v>1053</v>
      </c>
      <c r="S271" s="26">
        <v>3</v>
      </c>
      <c r="T271" s="206">
        <f t="shared" si="9"/>
        <v>2013</v>
      </c>
      <c r="U271" s="24" t="str">
        <f t="shared" si="10"/>
        <v>1</v>
      </c>
      <c r="V271" s="24" t="str">
        <f>IF(AND(Forecast_6_months&lt;N271,Goal_Setting_Months&gt;N271,U271="1",P271&gt;Baseline_Component),"1","0")</f>
        <v>1</v>
      </c>
      <c r="AA271" s="94"/>
    </row>
    <row r="272" spans="2:27" x14ac:dyDescent="0.25">
      <c r="B272" s="2" t="s">
        <v>1306</v>
      </c>
      <c r="C272" s="202">
        <v>68</v>
      </c>
      <c r="D272" s="221">
        <v>41373</v>
      </c>
      <c r="E272" s="26">
        <v>14</v>
      </c>
      <c r="F272" s="24" t="s">
        <v>1053</v>
      </c>
      <c r="G272" s="24" t="s">
        <v>1053</v>
      </c>
      <c r="H272" s="26">
        <v>3</v>
      </c>
      <c r="K272" s="94"/>
      <c r="M272" s="2" t="s">
        <v>1307</v>
      </c>
      <c r="N272" s="202">
        <v>68</v>
      </c>
      <c r="O272" s="221">
        <v>41561</v>
      </c>
      <c r="P272" s="26">
        <v>37</v>
      </c>
      <c r="Q272" s="26">
        <v>1</v>
      </c>
      <c r="R272" s="26">
        <v>7</v>
      </c>
      <c r="S272" s="26">
        <v>4</v>
      </c>
      <c r="T272" s="206">
        <f t="shared" si="9"/>
        <v>2013</v>
      </c>
      <c r="U272" s="24" t="str">
        <f t="shared" si="10"/>
        <v>1</v>
      </c>
      <c r="V272" s="24" t="str">
        <f>IF(AND(Forecast_6_months&lt;N272,Goal_Setting_Months&gt;N272,U272="1",P272&gt;Baseline_Component),"1","0")</f>
        <v>1</v>
      </c>
      <c r="AA272" s="94"/>
    </row>
    <row r="273" spans="2:27" x14ac:dyDescent="0.25">
      <c r="B273" s="2" t="s">
        <v>1307</v>
      </c>
      <c r="C273" s="202">
        <v>68</v>
      </c>
      <c r="D273" s="221">
        <v>41561</v>
      </c>
      <c r="E273" s="26">
        <v>37</v>
      </c>
      <c r="F273" s="26">
        <v>1</v>
      </c>
      <c r="G273" s="26">
        <v>7</v>
      </c>
      <c r="H273" s="26">
        <v>4</v>
      </c>
      <c r="K273" s="94"/>
      <c r="M273" s="2" t="s">
        <v>1308</v>
      </c>
      <c r="N273" s="202">
        <v>80</v>
      </c>
      <c r="O273" s="221">
        <v>42034</v>
      </c>
      <c r="P273" s="26">
        <v>2</v>
      </c>
      <c r="Q273" s="26">
        <v>1</v>
      </c>
      <c r="R273" s="26">
        <v>18</v>
      </c>
      <c r="S273" s="26">
        <v>5</v>
      </c>
      <c r="T273" s="206">
        <f t="shared" si="9"/>
        <v>2015</v>
      </c>
      <c r="U273" s="24" t="str">
        <f t="shared" si="10"/>
        <v>1</v>
      </c>
      <c r="V273" s="24" t="str">
        <f>IF(AND(Forecast_6_months&lt;N273,Goal_Setting_Months&gt;N273,U273="1",P273&gt;Baseline_Component),"1","0")</f>
        <v>0</v>
      </c>
      <c r="AA273" s="94"/>
    </row>
    <row r="274" spans="2:27" x14ac:dyDescent="0.25">
      <c r="B274" s="2" t="s">
        <v>1308</v>
      </c>
      <c r="C274" s="202">
        <v>80</v>
      </c>
      <c r="D274" s="221">
        <v>42034</v>
      </c>
      <c r="E274" s="26">
        <v>2</v>
      </c>
      <c r="F274" s="26">
        <v>1</v>
      </c>
      <c r="G274" s="26">
        <v>18</v>
      </c>
      <c r="H274" s="26">
        <v>5</v>
      </c>
      <c r="K274" s="94"/>
      <c r="M274" s="2" t="s">
        <v>1309</v>
      </c>
      <c r="N274" s="202">
        <v>66</v>
      </c>
      <c r="O274" s="221">
        <v>39856</v>
      </c>
      <c r="P274" s="26">
        <v>1</v>
      </c>
      <c r="Q274" s="26">
        <v>1</v>
      </c>
      <c r="R274" s="26">
        <v>25</v>
      </c>
      <c r="S274" s="26">
        <v>5</v>
      </c>
      <c r="T274" s="206">
        <f t="shared" si="9"/>
        <v>2009</v>
      </c>
      <c r="U274" s="24" t="str">
        <f t="shared" si="10"/>
        <v>1</v>
      </c>
      <c r="V274" s="24" t="str">
        <f>IF(AND(Forecast_6_months&lt;N274,Goal_Setting_Months&gt;N274,U274="1",P274&gt;Baseline_Component),"1","0")</f>
        <v>0</v>
      </c>
      <c r="AA274" s="94"/>
    </row>
    <row r="275" spans="2:27" x14ac:dyDescent="0.25">
      <c r="B275" s="2" t="s">
        <v>1309</v>
      </c>
      <c r="C275" s="202">
        <v>66</v>
      </c>
      <c r="D275" s="221">
        <v>39856</v>
      </c>
      <c r="E275" s="26">
        <v>1</v>
      </c>
      <c r="F275" s="26">
        <v>1</v>
      </c>
      <c r="G275" s="26">
        <v>25</v>
      </c>
      <c r="H275" s="26">
        <v>5</v>
      </c>
      <c r="K275" s="94"/>
      <c r="M275" s="2" t="s">
        <v>1310</v>
      </c>
      <c r="N275" s="202">
        <v>60</v>
      </c>
      <c r="O275" s="221">
        <v>39428</v>
      </c>
      <c r="P275" s="26">
        <v>30</v>
      </c>
      <c r="Q275" s="26">
        <v>1</v>
      </c>
      <c r="R275" s="26">
        <v>2</v>
      </c>
      <c r="S275" s="26">
        <v>5</v>
      </c>
      <c r="T275" s="206">
        <f t="shared" ref="T275:T338" si="11">YEAR(O275)</f>
        <v>2007</v>
      </c>
      <c r="U275" s="24" t="str">
        <f t="shared" ref="U275:U338" si="12">IF(S275&gt;2,"1","0")</f>
        <v>1</v>
      </c>
      <c r="V275" s="24" t="str">
        <f>IF(AND(Forecast_6_months&lt;N275,Goal_Setting_Months&gt;N275,U275="1",P275&gt;Baseline_Component),"1","0")</f>
        <v>1</v>
      </c>
      <c r="AA275" s="94"/>
    </row>
    <row r="276" spans="2:27" x14ac:dyDescent="0.25">
      <c r="B276" s="2" t="s">
        <v>1310</v>
      </c>
      <c r="C276" s="202">
        <v>60</v>
      </c>
      <c r="D276" s="221">
        <v>39428</v>
      </c>
      <c r="E276" s="26">
        <v>30</v>
      </c>
      <c r="F276" s="26">
        <v>1</v>
      </c>
      <c r="G276" s="26">
        <v>2</v>
      </c>
      <c r="H276" s="26">
        <v>5</v>
      </c>
      <c r="K276" s="94"/>
      <c r="M276" s="2" t="s">
        <v>1311</v>
      </c>
      <c r="N276" s="202">
        <v>47</v>
      </c>
      <c r="O276" s="221">
        <v>39803</v>
      </c>
      <c r="P276" s="26">
        <v>3</v>
      </c>
      <c r="Q276" s="24" t="s">
        <v>1053</v>
      </c>
      <c r="R276" s="24" t="s">
        <v>1053</v>
      </c>
      <c r="S276" s="26">
        <v>4</v>
      </c>
      <c r="T276" s="206">
        <f t="shared" si="11"/>
        <v>2008</v>
      </c>
      <c r="U276" s="24" t="str">
        <f t="shared" si="12"/>
        <v>1</v>
      </c>
      <c r="V276" s="24" t="str">
        <f>IF(AND(Forecast_6_months&lt;N276,Goal_Setting_Months&gt;N276,U276="1",P276&gt;Baseline_Component),"1","0")</f>
        <v>1</v>
      </c>
      <c r="AA276" s="94"/>
    </row>
    <row r="277" spans="2:27" x14ac:dyDescent="0.25">
      <c r="B277" s="2" t="s">
        <v>1311</v>
      </c>
      <c r="C277" s="202">
        <v>47</v>
      </c>
      <c r="D277" s="221">
        <v>39803</v>
      </c>
      <c r="E277" s="26">
        <v>3</v>
      </c>
      <c r="F277" s="24" t="s">
        <v>1053</v>
      </c>
      <c r="G277" s="24" t="s">
        <v>1053</v>
      </c>
      <c r="H277" s="26">
        <v>4</v>
      </c>
      <c r="K277" s="94"/>
      <c r="M277" s="2" t="s">
        <v>1312</v>
      </c>
      <c r="N277" s="202">
        <v>74</v>
      </c>
      <c r="O277" s="221">
        <v>40619</v>
      </c>
      <c r="P277" s="26">
        <v>4</v>
      </c>
      <c r="Q277" s="24" t="s">
        <v>1053</v>
      </c>
      <c r="R277" s="24" t="s">
        <v>1053</v>
      </c>
      <c r="S277" s="26">
        <v>1</v>
      </c>
      <c r="T277" s="206">
        <f t="shared" si="11"/>
        <v>2011</v>
      </c>
      <c r="U277" s="24" t="str">
        <f t="shared" si="12"/>
        <v>0</v>
      </c>
      <c r="V277" s="24" t="str">
        <f>IF(AND(Forecast_6_months&lt;N277,Goal_Setting_Months&gt;N277,U277="1",P277&gt;Baseline_Component),"1","0")</f>
        <v>0</v>
      </c>
      <c r="AA277" s="94"/>
    </row>
    <row r="278" spans="2:27" x14ac:dyDescent="0.25">
      <c r="B278" s="2" t="s">
        <v>1312</v>
      </c>
      <c r="C278" s="202">
        <v>74</v>
      </c>
      <c r="D278" s="221">
        <v>40619</v>
      </c>
      <c r="E278" s="26">
        <v>4</v>
      </c>
      <c r="F278" s="24" t="s">
        <v>1053</v>
      </c>
      <c r="G278" s="24" t="s">
        <v>1053</v>
      </c>
      <c r="H278" s="26">
        <v>1</v>
      </c>
      <c r="K278" s="94"/>
      <c r="M278" s="2" t="s">
        <v>1313</v>
      </c>
      <c r="N278" s="202">
        <v>69</v>
      </c>
      <c r="O278" s="221">
        <v>42207</v>
      </c>
      <c r="P278" s="26">
        <v>6</v>
      </c>
      <c r="Q278" s="26">
        <v>1</v>
      </c>
      <c r="R278" s="26">
        <v>3</v>
      </c>
      <c r="S278" s="26">
        <v>3</v>
      </c>
      <c r="T278" s="206">
        <f t="shared" si="11"/>
        <v>2015</v>
      </c>
      <c r="U278" s="24" t="str">
        <f t="shared" si="12"/>
        <v>1</v>
      </c>
      <c r="V278" s="24" t="str">
        <f>IF(AND(Forecast_6_months&lt;N278,Goal_Setting_Months&gt;N278,U278="1",P278&gt;Baseline_Component),"1","0")</f>
        <v>1</v>
      </c>
      <c r="AA278" s="94"/>
    </row>
    <row r="279" spans="2:27" x14ac:dyDescent="0.25">
      <c r="B279" s="2" t="s">
        <v>1313</v>
      </c>
      <c r="C279" s="202">
        <v>69</v>
      </c>
      <c r="D279" s="221">
        <v>42207</v>
      </c>
      <c r="E279" s="26">
        <v>6</v>
      </c>
      <c r="F279" s="26">
        <v>1</v>
      </c>
      <c r="G279" s="26">
        <v>3</v>
      </c>
      <c r="H279" s="26">
        <v>3</v>
      </c>
      <c r="K279" s="94"/>
      <c r="M279" s="2" t="s">
        <v>1314</v>
      </c>
      <c r="N279" s="202">
        <v>66</v>
      </c>
      <c r="O279" s="221">
        <v>41857</v>
      </c>
      <c r="P279" s="26">
        <v>1</v>
      </c>
      <c r="Q279" s="24" t="s">
        <v>1053</v>
      </c>
      <c r="R279" s="24" t="s">
        <v>1053</v>
      </c>
      <c r="S279" s="26">
        <v>4</v>
      </c>
      <c r="T279" s="206">
        <f t="shared" si="11"/>
        <v>2014</v>
      </c>
      <c r="U279" s="24" t="str">
        <f t="shared" si="12"/>
        <v>1</v>
      </c>
      <c r="V279" s="24" t="str">
        <f>IF(AND(Forecast_6_months&lt;N279,Goal_Setting_Months&gt;N279,U279="1",P279&gt;Baseline_Component),"1","0")</f>
        <v>0</v>
      </c>
      <c r="AA279" s="94"/>
    </row>
    <row r="280" spans="2:27" x14ac:dyDescent="0.25">
      <c r="B280" s="2" t="s">
        <v>1314</v>
      </c>
      <c r="C280" s="202">
        <v>66</v>
      </c>
      <c r="D280" s="221">
        <v>41857</v>
      </c>
      <c r="E280" s="26">
        <v>1</v>
      </c>
      <c r="F280" s="24" t="s">
        <v>1053</v>
      </c>
      <c r="G280" s="24" t="s">
        <v>1053</v>
      </c>
      <c r="H280" s="26">
        <v>4</v>
      </c>
      <c r="K280" s="94"/>
      <c r="M280" s="2" t="s">
        <v>1315</v>
      </c>
      <c r="N280" s="202">
        <v>79</v>
      </c>
      <c r="O280" s="221">
        <v>40980</v>
      </c>
      <c r="P280" s="26">
        <v>1</v>
      </c>
      <c r="Q280" s="24" t="s">
        <v>1053</v>
      </c>
      <c r="R280" s="24" t="s">
        <v>1053</v>
      </c>
      <c r="S280" s="26">
        <v>1</v>
      </c>
      <c r="T280" s="206">
        <f t="shared" si="11"/>
        <v>2012</v>
      </c>
      <c r="U280" s="24" t="str">
        <f t="shared" si="12"/>
        <v>0</v>
      </c>
      <c r="V280" s="24" t="str">
        <f>IF(AND(Forecast_6_months&lt;N280,Goal_Setting_Months&gt;N280,U280="1",P280&gt;Baseline_Component),"1","0")</f>
        <v>0</v>
      </c>
      <c r="AA280" s="94"/>
    </row>
    <row r="281" spans="2:27" x14ac:dyDescent="0.25">
      <c r="B281" s="2" t="s">
        <v>1315</v>
      </c>
      <c r="C281" s="202">
        <v>79</v>
      </c>
      <c r="D281" s="221">
        <v>40980</v>
      </c>
      <c r="E281" s="26">
        <v>1</v>
      </c>
      <c r="F281" s="24" t="s">
        <v>1053</v>
      </c>
      <c r="G281" s="24" t="s">
        <v>1053</v>
      </c>
      <c r="H281" s="26">
        <v>1</v>
      </c>
      <c r="K281" s="94"/>
      <c r="M281" s="2" t="s">
        <v>1316</v>
      </c>
      <c r="N281" s="202">
        <v>78</v>
      </c>
      <c r="O281" s="221">
        <v>40065</v>
      </c>
      <c r="P281" s="26">
        <v>1</v>
      </c>
      <c r="Q281" s="26">
        <v>1</v>
      </c>
      <c r="R281" s="26">
        <v>4</v>
      </c>
      <c r="S281" s="26">
        <v>5</v>
      </c>
      <c r="T281" s="206">
        <f t="shared" si="11"/>
        <v>2009</v>
      </c>
      <c r="U281" s="24" t="str">
        <f t="shared" si="12"/>
        <v>1</v>
      </c>
      <c r="V281" s="24" t="str">
        <f>IF(AND(Forecast_6_months&lt;N281,Goal_Setting_Months&gt;N281,U281="1",P281&gt;Baseline_Component),"1","0")</f>
        <v>0</v>
      </c>
      <c r="AA281" s="94"/>
    </row>
    <row r="282" spans="2:27" x14ac:dyDescent="0.25">
      <c r="B282" s="2" t="s">
        <v>1316</v>
      </c>
      <c r="C282" s="202">
        <v>78</v>
      </c>
      <c r="D282" s="221">
        <v>40065</v>
      </c>
      <c r="E282" s="26">
        <v>1</v>
      </c>
      <c r="F282" s="26">
        <v>1</v>
      </c>
      <c r="G282" s="26">
        <v>4</v>
      </c>
      <c r="H282" s="26">
        <v>5</v>
      </c>
      <c r="K282" s="94"/>
      <c r="M282" s="2" t="s">
        <v>1317</v>
      </c>
      <c r="N282" s="202">
        <v>42</v>
      </c>
      <c r="O282" s="221">
        <v>41833</v>
      </c>
      <c r="P282" s="26">
        <v>55</v>
      </c>
      <c r="Q282" s="24" t="s">
        <v>1053</v>
      </c>
      <c r="R282" s="24" t="s">
        <v>1053</v>
      </c>
      <c r="S282" s="26">
        <v>4</v>
      </c>
      <c r="T282" s="206">
        <f t="shared" si="11"/>
        <v>2014</v>
      </c>
      <c r="U282" s="24" t="str">
        <f t="shared" si="12"/>
        <v>1</v>
      </c>
      <c r="V282" s="24" t="str">
        <f>IF(AND(Forecast_6_months&lt;N282,Goal_Setting_Months&gt;N282,U282="1",P282&gt;Baseline_Component),"1","0")</f>
        <v>1</v>
      </c>
      <c r="AA282" s="94"/>
    </row>
    <row r="283" spans="2:27" x14ac:dyDescent="0.25">
      <c r="B283" s="2" t="s">
        <v>1317</v>
      </c>
      <c r="C283" s="202">
        <v>42</v>
      </c>
      <c r="D283" s="221">
        <v>41833</v>
      </c>
      <c r="E283" s="26">
        <v>55</v>
      </c>
      <c r="F283" s="24" t="s">
        <v>1053</v>
      </c>
      <c r="G283" s="24" t="s">
        <v>1053</v>
      </c>
      <c r="H283" s="26">
        <v>4</v>
      </c>
      <c r="K283" s="94"/>
      <c r="M283" s="2" t="s">
        <v>1318</v>
      </c>
      <c r="N283" s="202">
        <v>63</v>
      </c>
      <c r="O283" s="221">
        <v>41803</v>
      </c>
      <c r="P283" s="26">
        <v>1</v>
      </c>
      <c r="Q283" s="24" t="s">
        <v>1053</v>
      </c>
      <c r="R283" s="24" t="s">
        <v>1053</v>
      </c>
      <c r="S283" s="26">
        <v>5</v>
      </c>
      <c r="T283" s="206">
        <f t="shared" si="11"/>
        <v>2014</v>
      </c>
      <c r="U283" s="24" t="str">
        <f t="shared" si="12"/>
        <v>1</v>
      </c>
      <c r="V283" s="24" t="str">
        <f>IF(AND(Forecast_6_months&lt;N283,Goal_Setting_Months&gt;N283,U283="1",P283&gt;Baseline_Component),"1","0")</f>
        <v>0</v>
      </c>
      <c r="AA283" s="94"/>
    </row>
    <row r="284" spans="2:27" x14ac:dyDescent="0.25">
      <c r="B284" s="2" t="s">
        <v>1318</v>
      </c>
      <c r="C284" s="202">
        <v>63</v>
      </c>
      <c r="D284" s="221">
        <v>41803</v>
      </c>
      <c r="E284" s="26">
        <v>1</v>
      </c>
      <c r="F284" s="24" t="s">
        <v>1053</v>
      </c>
      <c r="G284" s="24" t="s">
        <v>1053</v>
      </c>
      <c r="H284" s="26">
        <v>5</v>
      </c>
      <c r="K284" s="94"/>
      <c r="M284" s="2" t="s">
        <v>1319</v>
      </c>
      <c r="N284" s="202">
        <v>67</v>
      </c>
      <c r="O284" s="221">
        <v>41834</v>
      </c>
      <c r="P284" s="26">
        <v>2</v>
      </c>
      <c r="Q284" s="24" t="s">
        <v>1053</v>
      </c>
      <c r="R284" s="24" t="s">
        <v>1053</v>
      </c>
      <c r="S284" s="26">
        <v>1</v>
      </c>
      <c r="T284" s="206">
        <f t="shared" si="11"/>
        <v>2014</v>
      </c>
      <c r="U284" s="24" t="str">
        <f t="shared" si="12"/>
        <v>0</v>
      </c>
      <c r="V284" s="24" t="str">
        <f>IF(AND(Forecast_6_months&lt;N284,Goal_Setting_Months&gt;N284,U284="1",P284&gt;Baseline_Component),"1","0")</f>
        <v>0</v>
      </c>
      <c r="AA284" s="94"/>
    </row>
    <row r="285" spans="2:27" x14ac:dyDescent="0.25">
      <c r="B285" s="2" t="s">
        <v>1319</v>
      </c>
      <c r="C285" s="202">
        <v>67</v>
      </c>
      <c r="D285" s="221">
        <v>41834</v>
      </c>
      <c r="E285" s="26">
        <v>2</v>
      </c>
      <c r="F285" s="24" t="s">
        <v>1053</v>
      </c>
      <c r="G285" s="24" t="s">
        <v>1053</v>
      </c>
      <c r="H285" s="26">
        <v>1</v>
      </c>
      <c r="K285" s="94"/>
      <c r="M285" s="2" t="s">
        <v>1320</v>
      </c>
      <c r="N285" s="202">
        <v>80</v>
      </c>
      <c r="O285" s="221">
        <v>39842</v>
      </c>
      <c r="P285" s="26">
        <v>1</v>
      </c>
      <c r="Q285" s="24" t="s">
        <v>1053</v>
      </c>
      <c r="R285" s="24" t="s">
        <v>1053</v>
      </c>
      <c r="S285" s="26">
        <v>2</v>
      </c>
      <c r="T285" s="206">
        <f t="shared" si="11"/>
        <v>2009</v>
      </c>
      <c r="U285" s="24" t="str">
        <f t="shared" si="12"/>
        <v>0</v>
      </c>
      <c r="V285" s="24" t="str">
        <f>IF(AND(Forecast_6_months&lt;N285,Goal_Setting_Months&gt;N285,U285="1",P285&gt;Baseline_Component),"1","0")</f>
        <v>0</v>
      </c>
      <c r="AA285" s="94"/>
    </row>
    <row r="286" spans="2:27" x14ac:dyDescent="0.25">
      <c r="B286" s="2" t="s">
        <v>1320</v>
      </c>
      <c r="C286" s="202">
        <v>80</v>
      </c>
      <c r="D286" s="221">
        <v>39842</v>
      </c>
      <c r="E286" s="26">
        <v>1</v>
      </c>
      <c r="F286" s="24" t="s">
        <v>1053</v>
      </c>
      <c r="G286" s="24" t="s">
        <v>1053</v>
      </c>
      <c r="H286" s="26">
        <v>2</v>
      </c>
      <c r="K286" s="94"/>
      <c r="M286" s="2" t="s">
        <v>1321</v>
      </c>
      <c r="N286" s="202">
        <v>79</v>
      </c>
      <c r="O286" s="221">
        <v>41179</v>
      </c>
      <c r="P286" s="26">
        <v>1</v>
      </c>
      <c r="Q286" s="24" t="s">
        <v>1053</v>
      </c>
      <c r="R286" s="24" t="s">
        <v>1053</v>
      </c>
      <c r="S286" s="26">
        <v>5</v>
      </c>
      <c r="T286" s="206">
        <f t="shared" si="11"/>
        <v>2012</v>
      </c>
      <c r="U286" s="24" t="str">
        <f t="shared" si="12"/>
        <v>1</v>
      </c>
      <c r="V286" s="24" t="str">
        <f>IF(AND(Forecast_6_months&lt;N286,Goal_Setting_Months&gt;N286,U286="1",P286&gt;Baseline_Component),"1","0")</f>
        <v>0</v>
      </c>
      <c r="AA286" s="94"/>
    </row>
    <row r="287" spans="2:27" x14ac:dyDescent="0.25">
      <c r="B287" s="2" t="s">
        <v>1321</v>
      </c>
      <c r="C287" s="202">
        <v>79</v>
      </c>
      <c r="D287" s="221">
        <v>41179</v>
      </c>
      <c r="E287" s="26">
        <v>1</v>
      </c>
      <c r="F287" s="24" t="s">
        <v>1053</v>
      </c>
      <c r="G287" s="24" t="s">
        <v>1053</v>
      </c>
      <c r="H287" s="26">
        <v>5</v>
      </c>
      <c r="K287" s="94"/>
      <c r="M287" s="2" t="s">
        <v>1322</v>
      </c>
      <c r="N287" s="202">
        <v>63</v>
      </c>
      <c r="O287" s="221">
        <v>39555</v>
      </c>
      <c r="P287" s="26">
        <v>13</v>
      </c>
      <c r="Q287" s="24" t="s">
        <v>1053</v>
      </c>
      <c r="R287" s="24" t="s">
        <v>1053</v>
      </c>
      <c r="S287" s="26">
        <v>4</v>
      </c>
      <c r="T287" s="206">
        <f t="shared" si="11"/>
        <v>2008</v>
      </c>
      <c r="U287" s="24" t="str">
        <f t="shared" si="12"/>
        <v>1</v>
      </c>
      <c r="V287" s="24" t="str">
        <f>IF(AND(Forecast_6_months&lt;N287,Goal_Setting_Months&gt;N287,U287="1",P287&gt;Baseline_Component),"1","0")</f>
        <v>1</v>
      </c>
      <c r="AA287" s="94"/>
    </row>
    <row r="288" spans="2:27" x14ac:dyDescent="0.25">
      <c r="B288" s="2" t="s">
        <v>1322</v>
      </c>
      <c r="C288" s="202">
        <v>63</v>
      </c>
      <c r="D288" s="221">
        <v>39555</v>
      </c>
      <c r="E288" s="26">
        <v>13</v>
      </c>
      <c r="F288" s="24" t="s">
        <v>1053</v>
      </c>
      <c r="G288" s="24" t="s">
        <v>1053</v>
      </c>
      <c r="H288" s="26">
        <v>4</v>
      </c>
      <c r="K288" s="94"/>
      <c r="M288" s="2" t="s">
        <v>1323</v>
      </c>
      <c r="N288" s="202">
        <v>49</v>
      </c>
      <c r="O288" s="221">
        <v>39189</v>
      </c>
      <c r="P288" s="26">
        <v>1</v>
      </c>
      <c r="Q288" s="24" t="s">
        <v>1053</v>
      </c>
      <c r="R288" s="24" t="s">
        <v>1053</v>
      </c>
      <c r="S288" s="26">
        <v>1</v>
      </c>
      <c r="T288" s="206">
        <f t="shared" si="11"/>
        <v>2007</v>
      </c>
      <c r="U288" s="24" t="str">
        <f t="shared" si="12"/>
        <v>0</v>
      </c>
      <c r="V288" s="24" t="str">
        <f>IF(AND(Forecast_6_months&lt;N288,Goal_Setting_Months&gt;N288,U288="1",P288&gt;Baseline_Component),"1","0")</f>
        <v>0</v>
      </c>
      <c r="AA288" s="94"/>
    </row>
    <row r="289" spans="2:27" x14ac:dyDescent="0.25">
      <c r="B289" s="2" t="s">
        <v>1323</v>
      </c>
      <c r="C289" s="202">
        <v>49</v>
      </c>
      <c r="D289" s="221">
        <v>39189</v>
      </c>
      <c r="E289" s="26">
        <v>1</v>
      </c>
      <c r="F289" s="24" t="s">
        <v>1053</v>
      </c>
      <c r="G289" s="24" t="s">
        <v>1053</v>
      </c>
      <c r="H289" s="26">
        <v>1</v>
      </c>
      <c r="K289" s="94"/>
      <c r="M289" s="2" t="s">
        <v>1324</v>
      </c>
      <c r="N289" s="202">
        <v>80</v>
      </c>
      <c r="O289" s="221">
        <v>42185</v>
      </c>
      <c r="P289" s="26">
        <v>3</v>
      </c>
      <c r="Q289" s="24" t="s">
        <v>1053</v>
      </c>
      <c r="R289" s="24" t="s">
        <v>1053</v>
      </c>
      <c r="S289" s="26">
        <v>2</v>
      </c>
      <c r="T289" s="206">
        <f t="shared" si="11"/>
        <v>2015</v>
      </c>
      <c r="U289" s="24" t="str">
        <f t="shared" si="12"/>
        <v>0</v>
      </c>
      <c r="V289" s="24" t="str">
        <f>IF(AND(Forecast_6_months&lt;N289,Goal_Setting_Months&gt;N289,U289="1",P289&gt;Baseline_Component),"1","0")</f>
        <v>0</v>
      </c>
      <c r="AA289" s="94"/>
    </row>
    <row r="290" spans="2:27" x14ac:dyDescent="0.25">
      <c r="B290" s="2" t="s">
        <v>1324</v>
      </c>
      <c r="C290" s="202">
        <v>80</v>
      </c>
      <c r="D290" s="221">
        <v>42185</v>
      </c>
      <c r="E290" s="26">
        <v>3</v>
      </c>
      <c r="F290" s="24" t="s">
        <v>1053</v>
      </c>
      <c r="G290" s="24" t="s">
        <v>1053</v>
      </c>
      <c r="H290" s="26">
        <v>2</v>
      </c>
      <c r="K290" s="94"/>
      <c r="M290" s="2" t="s">
        <v>1325</v>
      </c>
      <c r="N290" s="202">
        <v>55</v>
      </c>
      <c r="O290" s="221">
        <v>41838</v>
      </c>
      <c r="P290" s="26">
        <v>1</v>
      </c>
      <c r="Q290" s="24" t="s">
        <v>1053</v>
      </c>
      <c r="R290" s="24" t="s">
        <v>1053</v>
      </c>
      <c r="S290" s="26">
        <v>3</v>
      </c>
      <c r="T290" s="206">
        <f t="shared" si="11"/>
        <v>2014</v>
      </c>
      <c r="U290" s="24" t="str">
        <f t="shared" si="12"/>
        <v>1</v>
      </c>
      <c r="V290" s="24" t="str">
        <f>IF(AND(Forecast_6_months&lt;N290,Goal_Setting_Months&gt;N290,U290="1",P290&gt;Baseline_Component),"1","0")</f>
        <v>0</v>
      </c>
      <c r="AA290" s="94"/>
    </row>
    <row r="291" spans="2:27" x14ac:dyDescent="0.25">
      <c r="B291" s="2" t="s">
        <v>1325</v>
      </c>
      <c r="C291" s="202">
        <v>55</v>
      </c>
      <c r="D291" s="221">
        <v>41838</v>
      </c>
      <c r="E291" s="26">
        <v>1</v>
      </c>
      <c r="F291" s="24" t="s">
        <v>1053</v>
      </c>
      <c r="G291" s="24" t="s">
        <v>1053</v>
      </c>
      <c r="H291" s="26">
        <v>3</v>
      </c>
      <c r="K291" s="94"/>
      <c r="M291" s="2" t="s">
        <v>1326</v>
      </c>
      <c r="N291" s="202">
        <v>68</v>
      </c>
      <c r="O291" s="221">
        <v>41229</v>
      </c>
      <c r="P291" s="26">
        <v>1</v>
      </c>
      <c r="Q291" s="26">
        <v>1</v>
      </c>
      <c r="R291" s="26">
        <v>5</v>
      </c>
      <c r="S291" s="26">
        <v>3</v>
      </c>
      <c r="T291" s="206">
        <f t="shared" si="11"/>
        <v>2012</v>
      </c>
      <c r="U291" s="24" t="str">
        <f t="shared" si="12"/>
        <v>1</v>
      </c>
      <c r="V291" s="24" t="str">
        <f>IF(AND(Forecast_6_months&lt;N291,Goal_Setting_Months&gt;N291,U291="1",P291&gt;Baseline_Component),"1","0")</f>
        <v>0</v>
      </c>
      <c r="AA291" s="94"/>
    </row>
    <row r="292" spans="2:27" x14ac:dyDescent="0.25">
      <c r="B292" s="2" t="s">
        <v>1326</v>
      </c>
      <c r="C292" s="202">
        <v>68</v>
      </c>
      <c r="D292" s="221">
        <v>41229</v>
      </c>
      <c r="E292" s="26">
        <v>1</v>
      </c>
      <c r="F292" s="26">
        <v>1</v>
      </c>
      <c r="G292" s="26">
        <v>5</v>
      </c>
      <c r="H292" s="26">
        <v>3</v>
      </c>
      <c r="K292" s="94"/>
      <c r="M292" s="2" t="s">
        <v>1327</v>
      </c>
      <c r="N292" s="202">
        <v>61</v>
      </c>
      <c r="O292" s="221">
        <v>40940</v>
      </c>
      <c r="P292" s="26">
        <v>1</v>
      </c>
      <c r="Q292" s="24" t="s">
        <v>1053</v>
      </c>
      <c r="R292" s="24" t="s">
        <v>1053</v>
      </c>
      <c r="S292" s="26">
        <v>5</v>
      </c>
      <c r="T292" s="206">
        <f t="shared" si="11"/>
        <v>2012</v>
      </c>
      <c r="U292" s="24" t="str">
        <f t="shared" si="12"/>
        <v>1</v>
      </c>
      <c r="V292" s="24" t="str">
        <f>IF(AND(Forecast_6_months&lt;N292,Goal_Setting_Months&gt;N292,U292="1",P292&gt;Baseline_Component),"1","0")</f>
        <v>0</v>
      </c>
      <c r="AA292" s="94"/>
    </row>
    <row r="293" spans="2:27" x14ac:dyDescent="0.25">
      <c r="B293" s="2" t="s">
        <v>1327</v>
      </c>
      <c r="C293" s="202">
        <v>61</v>
      </c>
      <c r="D293" s="221">
        <v>40940</v>
      </c>
      <c r="E293" s="26">
        <v>1</v>
      </c>
      <c r="F293" s="24" t="s">
        <v>1053</v>
      </c>
      <c r="G293" s="24" t="s">
        <v>1053</v>
      </c>
      <c r="H293" s="26">
        <v>5</v>
      </c>
      <c r="K293" s="94"/>
      <c r="M293" s="2" t="s">
        <v>1328</v>
      </c>
      <c r="N293" s="202">
        <v>72</v>
      </c>
      <c r="O293" s="221">
        <v>40149</v>
      </c>
      <c r="P293" s="26">
        <v>1</v>
      </c>
      <c r="Q293" s="24" t="s">
        <v>1053</v>
      </c>
      <c r="R293" s="24" t="s">
        <v>1053</v>
      </c>
      <c r="S293" s="26">
        <v>5</v>
      </c>
      <c r="T293" s="206">
        <f t="shared" si="11"/>
        <v>2009</v>
      </c>
      <c r="U293" s="24" t="str">
        <f t="shared" si="12"/>
        <v>1</v>
      </c>
      <c r="V293" s="24" t="str">
        <f>IF(AND(Forecast_6_months&lt;N293,Goal_Setting_Months&gt;N293,U293="1",P293&gt;Baseline_Component),"1","0")</f>
        <v>0</v>
      </c>
      <c r="AA293" s="94"/>
    </row>
    <row r="294" spans="2:27" x14ac:dyDescent="0.25">
      <c r="B294" s="2" t="s">
        <v>1328</v>
      </c>
      <c r="C294" s="202">
        <v>72</v>
      </c>
      <c r="D294" s="221">
        <v>40149</v>
      </c>
      <c r="E294" s="26">
        <v>1</v>
      </c>
      <c r="F294" s="24" t="s">
        <v>1053</v>
      </c>
      <c r="G294" s="24" t="s">
        <v>1053</v>
      </c>
      <c r="H294" s="26">
        <v>5</v>
      </c>
      <c r="K294" s="94"/>
      <c r="M294" s="2" t="s">
        <v>1329</v>
      </c>
      <c r="N294" s="202">
        <v>79</v>
      </c>
      <c r="O294" s="221">
        <v>39090</v>
      </c>
      <c r="P294" s="26">
        <v>176</v>
      </c>
      <c r="Q294" s="26">
        <v>1</v>
      </c>
      <c r="R294" s="26">
        <v>35</v>
      </c>
      <c r="S294" s="26">
        <v>4</v>
      </c>
      <c r="T294" s="206">
        <f t="shared" si="11"/>
        <v>2007</v>
      </c>
      <c r="U294" s="24" t="str">
        <f t="shared" si="12"/>
        <v>1</v>
      </c>
      <c r="V294" s="24" t="str">
        <f>IF(AND(Forecast_6_months&lt;N294,Goal_Setting_Months&gt;N294,U294="1",P294&gt;Baseline_Component),"1","0")</f>
        <v>0</v>
      </c>
      <c r="AA294" s="94"/>
    </row>
    <row r="295" spans="2:27" x14ac:dyDescent="0.25">
      <c r="B295" s="2" t="s">
        <v>1329</v>
      </c>
      <c r="C295" s="202">
        <v>79</v>
      </c>
      <c r="D295" s="221">
        <v>39090</v>
      </c>
      <c r="E295" s="26">
        <v>176</v>
      </c>
      <c r="F295" s="26">
        <v>1</v>
      </c>
      <c r="G295" s="26">
        <v>35</v>
      </c>
      <c r="H295" s="26">
        <v>4</v>
      </c>
      <c r="K295" s="94"/>
      <c r="M295" s="2" t="s">
        <v>1330</v>
      </c>
      <c r="N295" s="202">
        <v>80</v>
      </c>
      <c r="O295" s="221">
        <v>39860</v>
      </c>
      <c r="P295" s="26">
        <v>3</v>
      </c>
      <c r="Q295" s="24" t="s">
        <v>1053</v>
      </c>
      <c r="R295" s="24" t="s">
        <v>1053</v>
      </c>
      <c r="S295" s="26">
        <v>5</v>
      </c>
      <c r="T295" s="206">
        <f t="shared" si="11"/>
        <v>2009</v>
      </c>
      <c r="U295" s="24" t="str">
        <f t="shared" si="12"/>
        <v>1</v>
      </c>
      <c r="V295" s="24" t="str">
        <f>IF(AND(Forecast_6_months&lt;N295,Goal_Setting_Months&gt;N295,U295="1",P295&gt;Baseline_Component),"1","0")</f>
        <v>0</v>
      </c>
      <c r="AA295" s="94"/>
    </row>
    <row r="296" spans="2:27" x14ac:dyDescent="0.25">
      <c r="B296" s="2" t="s">
        <v>1330</v>
      </c>
      <c r="C296" s="202">
        <v>80</v>
      </c>
      <c r="D296" s="221">
        <v>39860</v>
      </c>
      <c r="E296" s="26">
        <v>3</v>
      </c>
      <c r="F296" s="24" t="s">
        <v>1053</v>
      </c>
      <c r="G296" s="24" t="s">
        <v>1053</v>
      </c>
      <c r="H296" s="26">
        <v>5</v>
      </c>
      <c r="K296" s="94"/>
      <c r="M296" s="2" t="s">
        <v>1331</v>
      </c>
      <c r="N296" s="202">
        <v>79</v>
      </c>
      <c r="O296" s="221">
        <v>41374</v>
      </c>
      <c r="P296" s="26">
        <v>1</v>
      </c>
      <c r="Q296" s="24" t="s">
        <v>1053</v>
      </c>
      <c r="R296" s="24" t="s">
        <v>1053</v>
      </c>
      <c r="S296" s="26">
        <v>2</v>
      </c>
      <c r="T296" s="206">
        <f t="shared" si="11"/>
        <v>2013</v>
      </c>
      <c r="U296" s="24" t="str">
        <f t="shared" si="12"/>
        <v>0</v>
      </c>
      <c r="V296" s="24" t="str">
        <f>IF(AND(Forecast_6_months&lt;N296,Goal_Setting_Months&gt;N296,U296="1",P296&gt;Baseline_Component),"1","0")</f>
        <v>0</v>
      </c>
      <c r="AA296" s="94"/>
    </row>
    <row r="297" spans="2:27" x14ac:dyDescent="0.25">
      <c r="B297" s="2" t="s">
        <v>1331</v>
      </c>
      <c r="C297" s="202">
        <v>79</v>
      </c>
      <c r="D297" s="221">
        <v>41374</v>
      </c>
      <c r="E297" s="26">
        <v>1</v>
      </c>
      <c r="F297" s="24" t="s">
        <v>1053</v>
      </c>
      <c r="G297" s="24" t="s">
        <v>1053</v>
      </c>
      <c r="H297" s="26">
        <v>2</v>
      </c>
      <c r="K297" s="94"/>
      <c r="M297" s="2" t="s">
        <v>1332</v>
      </c>
      <c r="N297" s="202">
        <v>80</v>
      </c>
      <c r="O297" s="221">
        <v>40211</v>
      </c>
      <c r="P297" s="26">
        <v>1</v>
      </c>
      <c r="Q297" s="24" t="s">
        <v>1053</v>
      </c>
      <c r="R297" s="24" t="s">
        <v>1053</v>
      </c>
      <c r="S297" s="26">
        <v>2</v>
      </c>
      <c r="T297" s="206">
        <f t="shared" si="11"/>
        <v>2010</v>
      </c>
      <c r="U297" s="24" t="str">
        <f t="shared" si="12"/>
        <v>0</v>
      </c>
      <c r="V297" s="24" t="str">
        <f>IF(AND(Forecast_6_months&lt;N297,Goal_Setting_Months&gt;N297,U297="1",P297&gt;Baseline_Component),"1","0")</f>
        <v>0</v>
      </c>
      <c r="AA297" s="94"/>
    </row>
    <row r="298" spans="2:27" x14ac:dyDescent="0.25">
      <c r="B298" s="2" t="s">
        <v>1332</v>
      </c>
      <c r="C298" s="202">
        <v>80</v>
      </c>
      <c r="D298" s="221">
        <v>40211</v>
      </c>
      <c r="E298" s="26">
        <v>1</v>
      </c>
      <c r="F298" s="24" t="s">
        <v>1053</v>
      </c>
      <c r="G298" s="24" t="s">
        <v>1053</v>
      </c>
      <c r="H298" s="26">
        <v>2</v>
      </c>
      <c r="K298" s="94"/>
      <c r="M298" s="2" t="s">
        <v>1333</v>
      </c>
      <c r="N298" s="202">
        <v>62</v>
      </c>
      <c r="O298" s="221">
        <v>42244</v>
      </c>
      <c r="P298" s="26">
        <v>1</v>
      </c>
      <c r="Q298" s="26">
        <v>1</v>
      </c>
      <c r="R298" s="26">
        <v>2</v>
      </c>
      <c r="S298" s="26">
        <v>3</v>
      </c>
      <c r="T298" s="206">
        <f t="shared" si="11"/>
        <v>2015</v>
      </c>
      <c r="U298" s="24" t="str">
        <f t="shared" si="12"/>
        <v>1</v>
      </c>
      <c r="V298" s="24" t="str">
        <f>IF(AND(Forecast_6_months&lt;N298,Goal_Setting_Months&gt;N298,U298="1",P298&gt;Baseline_Component),"1","0")</f>
        <v>0</v>
      </c>
      <c r="AA298" s="94"/>
    </row>
    <row r="299" spans="2:27" x14ac:dyDescent="0.25">
      <c r="B299" s="2" t="s">
        <v>1333</v>
      </c>
      <c r="C299" s="202">
        <v>62</v>
      </c>
      <c r="D299" s="221">
        <v>42244</v>
      </c>
      <c r="E299" s="26">
        <v>1</v>
      </c>
      <c r="F299" s="26">
        <v>1</v>
      </c>
      <c r="G299" s="26">
        <v>2</v>
      </c>
      <c r="H299" s="26">
        <v>3</v>
      </c>
      <c r="K299" s="94"/>
      <c r="M299" s="2" t="s">
        <v>1334</v>
      </c>
      <c r="N299" s="202">
        <v>62</v>
      </c>
      <c r="O299" s="221">
        <v>39800</v>
      </c>
      <c r="P299" s="26">
        <v>1</v>
      </c>
      <c r="Q299" s="26">
        <v>1</v>
      </c>
      <c r="R299" s="26">
        <v>19</v>
      </c>
      <c r="S299" s="26">
        <v>5</v>
      </c>
      <c r="T299" s="206">
        <f t="shared" si="11"/>
        <v>2008</v>
      </c>
      <c r="U299" s="24" t="str">
        <f t="shared" si="12"/>
        <v>1</v>
      </c>
      <c r="V299" s="24" t="str">
        <f>IF(AND(Forecast_6_months&lt;N299,Goal_Setting_Months&gt;N299,U299="1",P299&gt;Baseline_Component),"1","0")</f>
        <v>0</v>
      </c>
      <c r="AA299" s="94"/>
    </row>
    <row r="300" spans="2:27" x14ac:dyDescent="0.25">
      <c r="B300" s="2" t="s">
        <v>1334</v>
      </c>
      <c r="C300" s="202">
        <v>62</v>
      </c>
      <c r="D300" s="221">
        <v>39800</v>
      </c>
      <c r="E300" s="26">
        <v>1</v>
      </c>
      <c r="F300" s="26">
        <v>1</v>
      </c>
      <c r="G300" s="26">
        <v>19</v>
      </c>
      <c r="H300" s="26">
        <v>5</v>
      </c>
      <c r="K300" s="94"/>
      <c r="M300" s="2" t="s">
        <v>1335</v>
      </c>
      <c r="N300" s="202">
        <v>73</v>
      </c>
      <c r="O300" s="221">
        <v>40113</v>
      </c>
      <c r="P300" s="26">
        <v>1</v>
      </c>
      <c r="Q300" s="26">
        <v>1</v>
      </c>
      <c r="R300" s="26">
        <v>19</v>
      </c>
      <c r="S300" s="26">
        <v>5</v>
      </c>
      <c r="T300" s="206">
        <f t="shared" si="11"/>
        <v>2009</v>
      </c>
      <c r="U300" s="24" t="str">
        <f t="shared" si="12"/>
        <v>1</v>
      </c>
      <c r="V300" s="24" t="str">
        <f>IF(AND(Forecast_6_months&lt;N300,Goal_Setting_Months&gt;N300,U300="1",P300&gt;Baseline_Component),"1","0")</f>
        <v>0</v>
      </c>
      <c r="AA300" s="94"/>
    </row>
    <row r="301" spans="2:27" x14ac:dyDescent="0.25">
      <c r="B301" s="2" t="s">
        <v>1335</v>
      </c>
      <c r="C301" s="202">
        <v>73</v>
      </c>
      <c r="D301" s="221">
        <v>40113</v>
      </c>
      <c r="E301" s="26">
        <v>1</v>
      </c>
      <c r="F301" s="26">
        <v>1</v>
      </c>
      <c r="G301" s="26">
        <v>19</v>
      </c>
      <c r="H301" s="26">
        <v>5</v>
      </c>
      <c r="K301" s="94"/>
      <c r="M301" s="2" t="s">
        <v>1336</v>
      </c>
      <c r="N301" s="202">
        <v>68</v>
      </c>
      <c r="O301" s="221">
        <v>40122</v>
      </c>
      <c r="P301" s="26">
        <v>2</v>
      </c>
      <c r="Q301" s="26">
        <v>1</v>
      </c>
      <c r="R301" s="26">
        <v>13</v>
      </c>
      <c r="S301" s="26">
        <v>5</v>
      </c>
      <c r="T301" s="206">
        <f t="shared" si="11"/>
        <v>2009</v>
      </c>
      <c r="U301" s="24" t="str">
        <f t="shared" si="12"/>
        <v>1</v>
      </c>
      <c r="V301" s="24" t="str">
        <f>IF(AND(Forecast_6_months&lt;N301,Goal_Setting_Months&gt;N301,U301="1",P301&gt;Baseline_Component),"1","0")</f>
        <v>0</v>
      </c>
      <c r="AA301" s="94"/>
    </row>
    <row r="302" spans="2:27" x14ac:dyDescent="0.25">
      <c r="B302" s="2" t="s">
        <v>1336</v>
      </c>
      <c r="C302" s="202">
        <v>68</v>
      </c>
      <c r="D302" s="221">
        <v>40122</v>
      </c>
      <c r="E302" s="26">
        <v>2</v>
      </c>
      <c r="F302" s="26">
        <v>1</v>
      </c>
      <c r="G302" s="26">
        <v>13</v>
      </c>
      <c r="H302" s="26">
        <v>5</v>
      </c>
      <c r="K302" s="94"/>
      <c r="M302" s="2" t="s">
        <v>1337</v>
      </c>
      <c r="N302" s="202">
        <v>53</v>
      </c>
      <c r="O302" s="221">
        <v>41247</v>
      </c>
      <c r="P302" s="26">
        <v>2</v>
      </c>
      <c r="Q302" s="24" t="s">
        <v>1053</v>
      </c>
      <c r="R302" s="24" t="s">
        <v>1053</v>
      </c>
      <c r="S302" s="26">
        <v>5</v>
      </c>
      <c r="T302" s="206">
        <f t="shared" si="11"/>
        <v>2012</v>
      </c>
      <c r="U302" s="24" t="str">
        <f t="shared" si="12"/>
        <v>1</v>
      </c>
      <c r="V302" s="24" t="str">
        <f>IF(AND(Forecast_6_months&lt;N302,Goal_Setting_Months&gt;N302,U302="1",P302&gt;Baseline_Component),"1","0")</f>
        <v>0</v>
      </c>
      <c r="AA302" s="94"/>
    </row>
    <row r="303" spans="2:27" x14ac:dyDescent="0.25">
      <c r="B303" s="2" t="s">
        <v>1337</v>
      </c>
      <c r="C303" s="202">
        <v>53</v>
      </c>
      <c r="D303" s="221">
        <v>41247</v>
      </c>
      <c r="E303" s="26">
        <v>2</v>
      </c>
      <c r="F303" s="24" t="s">
        <v>1053</v>
      </c>
      <c r="G303" s="24" t="s">
        <v>1053</v>
      </c>
      <c r="H303" s="26">
        <v>5</v>
      </c>
      <c r="K303" s="94"/>
      <c r="M303" s="2" t="s">
        <v>1338</v>
      </c>
      <c r="N303" s="202">
        <v>71</v>
      </c>
      <c r="O303" s="221">
        <v>39730</v>
      </c>
      <c r="P303" s="26">
        <v>1</v>
      </c>
      <c r="Q303" s="24" t="s">
        <v>1053</v>
      </c>
      <c r="R303" s="24" t="s">
        <v>1053</v>
      </c>
      <c r="S303" s="26">
        <v>4</v>
      </c>
      <c r="T303" s="206">
        <f t="shared" si="11"/>
        <v>2008</v>
      </c>
      <c r="U303" s="24" t="str">
        <f t="shared" si="12"/>
        <v>1</v>
      </c>
      <c r="V303" s="24" t="str">
        <f>IF(AND(Forecast_6_months&lt;N303,Goal_Setting_Months&gt;N303,U303="1",P303&gt;Baseline_Component),"1","0")</f>
        <v>0</v>
      </c>
      <c r="AA303" s="94"/>
    </row>
    <row r="304" spans="2:27" x14ac:dyDescent="0.25">
      <c r="B304" s="2" t="s">
        <v>1338</v>
      </c>
      <c r="C304" s="202">
        <v>71</v>
      </c>
      <c r="D304" s="221">
        <v>39730</v>
      </c>
      <c r="E304" s="26">
        <v>1</v>
      </c>
      <c r="F304" s="24" t="s">
        <v>1053</v>
      </c>
      <c r="G304" s="24" t="s">
        <v>1053</v>
      </c>
      <c r="H304" s="26">
        <v>4</v>
      </c>
      <c r="K304" s="94"/>
      <c r="M304" s="2" t="s">
        <v>1339</v>
      </c>
      <c r="N304" s="202">
        <v>80</v>
      </c>
      <c r="O304" s="221">
        <v>41071</v>
      </c>
      <c r="P304" s="26">
        <v>1</v>
      </c>
      <c r="Q304" s="24" t="s">
        <v>1053</v>
      </c>
      <c r="R304" s="24" t="s">
        <v>1053</v>
      </c>
      <c r="S304" s="26">
        <v>2</v>
      </c>
      <c r="T304" s="206">
        <f t="shared" si="11"/>
        <v>2012</v>
      </c>
      <c r="U304" s="24" t="str">
        <f t="shared" si="12"/>
        <v>0</v>
      </c>
      <c r="V304" s="24" t="str">
        <f>IF(AND(Forecast_6_months&lt;N304,Goal_Setting_Months&gt;N304,U304="1",P304&gt;Baseline_Component),"1","0")</f>
        <v>0</v>
      </c>
      <c r="AA304" s="94"/>
    </row>
    <row r="305" spans="2:27" x14ac:dyDescent="0.25">
      <c r="B305" s="2" t="s">
        <v>1339</v>
      </c>
      <c r="C305" s="202">
        <v>80</v>
      </c>
      <c r="D305" s="221">
        <v>41071</v>
      </c>
      <c r="E305" s="26">
        <v>1</v>
      </c>
      <c r="F305" s="24" t="s">
        <v>1053</v>
      </c>
      <c r="G305" s="24" t="s">
        <v>1053</v>
      </c>
      <c r="H305" s="26">
        <v>2</v>
      </c>
      <c r="K305" s="94"/>
      <c r="M305" s="2" t="s">
        <v>1340</v>
      </c>
      <c r="N305" s="202">
        <v>74</v>
      </c>
      <c r="O305" s="221">
        <v>40892</v>
      </c>
      <c r="P305" s="26">
        <v>5</v>
      </c>
      <c r="Q305" s="24" t="s">
        <v>1053</v>
      </c>
      <c r="R305" s="24" t="s">
        <v>1053</v>
      </c>
      <c r="S305" s="26">
        <v>5</v>
      </c>
      <c r="T305" s="206">
        <f t="shared" si="11"/>
        <v>2011</v>
      </c>
      <c r="U305" s="24" t="str">
        <f t="shared" si="12"/>
        <v>1</v>
      </c>
      <c r="V305" s="24" t="str">
        <f>IF(AND(Forecast_6_months&lt;N305,Goal_Setting_Months&gt;N305,U305="1",P305&gt;Baseline_Component),"1","0")</f>
        <v>0</v>
      </c>
      <c r="AA305" s="94"/>
    </row>
    <row r="306" spans="2:27" x14ac:dyDescent="0.25">
      <c r="B306" s="2" t="s">
        <v>1340</v>
      </c>
      <c r="C306" s="202">
        <v>74</v>
      </c>
      <c r="D306" s="221">
        <v>40892</v>
      </c>
      <c r="E306" s="26">
        <v>5</v>
      </c>
      <c r="F306" s="24" t="s">
        <v>1053</v>
      </c>
      <c r="G306" s="24" t="s">
        <v>1053</v>
      </c>
      <c r="H306" s="26">
        <v>5</v>
      </c>
      <c r="K306" s="94"/>
      <c r="M306" s="2" t="s">
        <v>1341</v>
      </c>
      <c r="N306" s="202">
        <v>71</v>
      </c>
      <c r="O306" s="221">
        <v>41855</v>
      </c>
      <c r="P306" s="26">
        <v>1</v>
      </c>
      <c r="Q306" s="24" t="s">
        <v>1053</v>
      </c>
      <c r="R306" s="24" t="s">
        <v>1053</v>
      </c>
      <c r="S306" s="26">
        <v>5</v>
      </c>
      <c r="T306" s="206">
        <f t="shared" si="11"/>
        <v>2014</v>
      </c>
      <c r="U306" s="24" t="str">
        <f t="shared" si="12"/>
        <v>1</v>
      </c>
      <c r="V306" s="24" t="str">
        <f>IF(AND(Forecast_6_months&lt;N306,Goal_Setting_Months&gt;N306,U306="1",P306&gt;Baseline_Component),"1","0")</f>
        <v>0</v>
      </c>
      <c r="AA306" s="94"/>
    </row>
    <row r="307" spans="2:27" x14ac:dyDescent="0.25">
      <c r="B307" s="2" t="s">
        <v>1341</v>
      </c>
      <c r="C307" s="202">
        <v>71</v>
      </c>
      <c r="D307" s="221">
        <v>41855</v>
      </c>
      <c r="E307" s="26">
        <v>1</v>
      </c>
      <c r="F307" s="24" t="s">
        <v>1053</v>
      </c>
      <c r="G307" s="24" t="s">
        <v>1053</v>
      </c>
      <c r="H307" s="26">
        <v>5</v>
      </c>
      <c r="K307" s="94"/>
      <c r="M307" s="2" t="s">
        <v>1342</v>
      </c>
      <c r="N307" s="202">
        <v>65</v>
      </c>
      <c r="O307" s="221">
        <v>42027</v>
      </c>
      <c r="P307" s="26">
        <v>3</v>
      </c>
      <c r="Q307" s="26">
        <v>1</v>
      </c>
      <c r="R307" s="26">
        <v>7</v>
      </c>
      <c r="S307" s="26">
        <v>2</v>
      </c>
      <c r="T307" s="206">
        <f t="shared" si="11"/>
        <v>2015</v>
      </c>
      <c r="U307" s="24" t="str">
        <f t="shared" si="12"/>
        <v>0</v>
      </c>
      <c r="V307" s="24" t="str">
        <f>IF(AND(Forecast_6_months&lt;N307,Goal_Setting_Months&gt;N307,U307="1",P307&gt;Baseline_Component),"1","0")</f>
        <v>0</v>
      </c>
      <c r="AA307" s="94"/>
    </row>
    <row r="308" spans="2:27" x14ac:dyDescent="0.25">
      <c r="B308" s="2" t="s">
        <v>1342</v>
      </c>
      <c r="C308" s="202">
        <v>65</v>
      </c>
      <c r="D308" s="221">
        <v>42027</v>
      </c>
      <c r="E308" s="26">
        <v>3</v>
      </c>
      <c r="F308" s="26">
        <v>1</v>
      </c>
      <c r="G308" s="26">
        <v>7</v>
      </c>
      <c r="H308" s="26">
        <v>2</v>
      </c>
      <c r="K308" s="94"/>
      <c r="M308" s="2" t="s">
        <v>1343</v>
      </c>
      <c r="N308" s="202">
        <v>80</v>
      </c>
      <c r="O308" s="221">
        <v>39833</v>
      </c>
      <c r="P308" s="26">
        <v>1</v>
      </c>
      <c r="Q308" s="24" t="s">
        <v>1053</v>
      </c>
      <c r="R308" s="24" t="s">
        <v>1053</v>
      </c>
      <c r="S308" s="26">
        <v>2</v>
      </c>
      <c r="T308" s="206">
        <f t="shared" si="11"/>
        <v>2009</v>
      </c>
      <c r="U308" s="24" t="str">
        <f t="shared" si="12"/>
        <v>0</v>
      </c>
      <c r="V308" s="24" t="str">
        <f>IF(AND(Forecast_6_months&lt;N308,Goal_Setting_Months&gt;N308,U308="1",P308&gt;Baseline_Component),"1","0")</f>
        <v>0</v>
      </c>
      <c r="AA308" s="94"/>
    </row>
    <row r="309" spans="2:27" x14ac:dyDescent="0.25">
      <c r="B309" s="2" t="s">
        <v>1343</v>
      </c>
      <c r="C309" s="202">
        <v>80</v>
      </c>
      <c r="D309" s="221">
        <v>39833</v>
      </c>
      <c r="E309" s="26">
        <v>1</v>
      </c>
      <c r="F309" s="24" t="s">
        <v>1053</v>
      </c>
      <c r="G309" s="24" t="s">
        <v>1053</v>
      </c>
      <c r="H309" s="26">
        <v>2</v>
      </c>
      <c r="K309" s="94"/>
      <c r="M309" s="2" t="s">
        <v>1344</v>
      </c>
      <c r="N309" s="202">
        <v>76</v>
      </c>
      <c r="O309" s="221">
        <v>41886</v>
      </c>
      <c r="P309" s="26">
        <v>1</v>
      </c>
      <c r="Q309" s="24" t="s">
        <v>1053</v>
      </c>
      <c r="R309" s="24" t="s">
        <v>1053</v>
      </c>
      <c r="S309" s="26">
        <v>4</v>
      </c>
      <c r="T309" s="206">
        <f t="shared" si="11"/>
        <v>2014</v>
      </c>
      <c r="U309" s="24" t="str">
        <f t="shared" si="12"/>
        <v>1</v>
      </c>
      <c r="V309" s="24" t="str">
        <f>IF(AND(Forecast_6_months&lt;N309,Goal_Setting_Months&gt;N309,U309="1",P309&gt;Baseline_Component),"1","0")</f>
        <v>0</v>
      </c>
      <c r="AA309" s="94"/>
    </row>
    <row r="310" spans="2:27" x14ac:dyDescent="0.25">
      <c r="B310" s="2" t="s">
        <v>1344</v>
      </c>
      <c r="C310" s="202">
        <v>76</v>
      </c>
      <c r="D310" s="221">
        <v>41886</v>
      </c>
      <c r="E310" s="26">
        <v>1</v>
      </c>
      <c r="F310" s="24" t="s">
        <v>1053</v>
      </c>
      <c r="G310" s="24" t="s">
        <v>1053</v>
      </c>
      <c r="H310" s="26">
        <v>4</v>
      </c>
      <c r="K310" s="94"/>
      <c r="M310" s="2" t="s">
        <v>1345</v>
      </c>
      <c r="N310" s="202">
        <v>80</v>
      </c>
      <c r="O310" s="221">
        <v>40086</v>
      </c>
      <c r="P310" s="26">
        <v>1</v>
      </c>
      <c r="Q310" s="24" t="s">
        <v>1053</v>
      </c>
      <c r="R310" s="24" t="s">
        <v>1053</v>
      </c>
      <c r="S310" s="26">
        <v>5</v>
      </c>
      <c r="T310" s="206">
        <f t="shared" si="11"/>
        <v>2009</v>
      </c>
      <c r="U310" s="24" t="str">
        <f t="shared" si="12"/>
        <v>1</v>
      </c>
      <c r="V310" s="24" t="str">
        <f>IF(AND(Forecast_6_months&lt;N310,Goal_Setting_Months&gt;N310,U310="1",P310&gt;Baseline_Component),"1","0")</f>
        <v>0</v>
      </c>
      <c r="AA310" s="94"/>
    </row>
    <row r="311" spans="2:27" x14ac:dyDescent="0.25">
      <c r="B311" s="2" t="s">
        <v>1345</v>
      </c>
      <c r="C311" s="202">
        <v>80</v>
      </c>
      <c r="D311" s="221">
        <v>40086</v>
      </c>
      <c r="E311" s="26">
        <v>1</v>
      </c>
      <c r="F311" s="24" t="s">
        <v>1053</v>
      </c>
      <c r="G311" s="24" t="s">
        <v>1053</v>
      </c>
      <c r="H311" s="26">
        <v>5</v>
      </c>
      <c r="K311" s="94"/>
      <c r="M311" s="2" t="s">
        <v>1346</v>
      </c>
      <c r="N311" s="202">
        <v>72</v>
      </c>
      <c r="O311" s="221">
        <v>39595</v>
      </c>
      <c r="P311" s="26">
        <v>37</v>
      </c>
      <c r="Q311" s="26">
        <v>1</v>
      </c>
      <c r="R311" s="26">
        <v>20</v>
      </c>
      <c r="S311" s="26">
        <v>5</v>
      </c>
      <c r="T311" s="206">
        <f t="shared" si="11"/>
        <v>2008</v>
      </c>
      <c r="U311" s="24" t="str">
        <f t="shared" si="12"/>
        <v>1</v>
      </c>
      <c r="V311" s="24" t="str">
        <f>IF(AND(Forecast_6_months&lt;N311,Goal_Setting_Months&gt;N311,U311="1",P311&gt;Baseline_Component),"1","0")</f>
        <v>0</v>
      </c>
      <c r="AA311" s="94"/>
    </row>
    <row r="312" spans="2:27" x14ac:dyDescent="0.25">
      <c r="B312" s="2" t="s">
        <v>1346</v>
      </c>
      <c r="C312" s="202">
        <v>72</v>
      </c>
      <c r="D312" s="221">
        <v>39595</v>
      </c>
      <c r="E312" s="26">
        <v>37</v>
      </c>
      <c r="F312" s="26">
        <v>1</v>
      </c>
      <c r="G312" s="26">
        <v>20</v>
      </c>
      <c r="H312" s="26">
        <v>5</v>
      </c>
      <c r="K312" s="94"/>
      <c r="M312" s="2" t="s">
        <v>1347</v>
      </c>
      <c r="N312" s="202">
        <v>80</v>
      </c>
      <c r="O312" s="221">
        <v>40983</v>
      </c>
      <c r="P312" s="26">
        <v>1</v>
      </c>
      <c r="Q312" s="24" t="s">
        <v>1053</v>
      </c>
      <c r="R312" s="24" t="s">
        <v>1053</v>
      </c>
      <c r="S312" s="26">
        <v>4</v>
      </c>
      <c r="T312" s="206">
        <f t="shared" si="11"/>
        <v>2012</v>
      </c>
      <c r="U312" s="24" t="str">
        <f t="shared" si="12"/>
        <v>1</v>
      </c>
      <c r="V312" s="24" t="str">
        <f>IF(AND(Forecast_6_months&lt;N312,Goal_Setting_Months&gt;N312,U312="1",P312&gt;Baseline_Component),"1","0")</f>
        <v>0</v>
      </c>
      <c r="AA312" s="94"/>
    </row>
    <row r="313" spans="2:27" x14ac:dyDescent="0.25">
      <c r="B313" s="2" t="s">
        <v>1347</v>
      </c>
      <c r="C313" s="202">
        <v>80</v>
      </c>
      <c r="D313" s="221">
        <v>40983</v>
      </c>
      <c r="E313" s="26">
        <v>1</v>
      </c>
      <c r="F313" s="24" t="s">
        <v>1053</v>
      </c>
      <c r="G313" s="24" t="s">
        <v>1053</v>
      </c>
      <c r="H313" s="26">
        <v>4</v>
      </c>
      <c r="K313" s="94"/>
      <c r="M313" s="2" t="s">
        <v>1348</v>
      </c>
      <c r="N313" s="202">
        <v>80</v>
      </c>
      <c r="O313" s="221">
        <v>40117</v>
      </c>
      <c r="P313" s="26">
        <v>1</v>
      </c>
      <c r="Q313" s="24" t="s">
        <v>1053</v>
      </c>
      <c r="R313" s="24" t="s">
        <v>1053</v>
      </c>
      <c r="S313" s="26">
        <v>1</v>
      </c>
      <c r="T313" s="206">
        <f t="shared" si="11"/>
        <v>2009</v>
      </c>
      <c r="U313" s="24" t="str">
        <f t="shared" si="12"/>
        <v>0</v>
      </c>
      <c r="V313" s="24" t="str">
        <f>IF(AND(Forecast_6_months&lt;N313,Goal_Setting_Months&gt;N313,U313="1",P313&gt;Baseline_Component),"1","0")</f>
        <v>0</v>
      </c>
      <c r="AA313" s="94"/>
    </row>
    <row r="314" spans="2:27" x14ac:dyDescent="0.25">
      <c r="B314" s="2" t="s">
        <v>1348</v>
      </c>
      <c r="C314" s="202">
        <v>80</v>
      </c>
      <c r="D314" s="221">
        <v>40117</v>
      </c>
      <c r="E314" s="26">
        <v>1</v>
      </c>
      <c r="F314" s="24" t="s">
        <v>1053</v>
      </c>
      <c r="G314" s="24" t="s">
        <v>1053</v>
      </c>
      <c r="H314" s="26">
        <v>1</v>
      </c>
      <c r="K314" s="94"/>
      <c r="M314" s="2" t="s">
        <v>1349</v>
      </c>
      <c r="N314" s="202">
        <v>51</v>
      </c>
      <c r="O314" s="221">
        <v>41019</v>
      </c>
      <c r="P314" s="26">
        <v>1</v>
      </c>
      <c r="Q314" s="24" t="s">
        <v>1053</v>
      </c>
      <c r="R314" s="24" t="s">
        <v>1053</v>
      </c>
      <c r="S314" s="26">
        <v>4</v>
      </c>
      <c r="T314" s="206">
        <f t="shared" si="11"/>
        <v>2012</v>
      </c>
      <c r="U314" s="24" t="str">
        <f t="shared" si="12"/>
        <v>1</v>
      </c>
      <c r="V314" s="24" t="str">
        <f>IF(AND(Forecast_6_months&lt;N314,Goal_Setting_Months&gt;N314,U314="1",P314&gt;Baseline_Component),"1","0")</f>
        <v>0</v>
      </c>
      <c r="AA314" s="94"/>
    </row>
    <row r="315" spans="2:27" x14ac:dyDescent="0.25">
      <c r="B315" s="2" t="s">
        <v>1349</v>
      </c>
      <c r="C315" s="202">
        <v>51</v>
      </c>
      <c r="D315" s="221">
        <v>41019</v>
      </c>
      <c r="E315" s="26">
        <v>1</v>
      </c>
      <c r="F315" s="24" t="s">
        <v>1053</v>
      </c>
      <c r="G315" s="24" t="s">
        <v>1053</v>
      </c>
      <c r="H315" s="26">
        <v>4</v>
      </c>
      <c r="K315" s="94"/>
      <c r="M315" s="2" t="s">
        <v>1350</v>
      </c>
      <c r="N315" s="202">
        <v>80</v>
      </c>
      <c r="O315" s="221">
        <v>40102</v>
      </c>
      <c r="P315" s="26">
        <v>1</v>
      </c>
      <c r="Q315" s="24" t="s">
        <v>1053</v>
      </c>
      <c r="R315" s="24" t="s">
        <v>1053</v>
      </c>
      <c r="S315" s="26">
        <v>1</v>
      </c>
      <c r="T315" s="206">
        <f t="shared" si="11"/>
        <v>2009</v>
      </c>
      <c r="U315" s="24" t="str">
        <f t="shared" si="12"/>
        <v>0</v>
      </c>
      <c r="V315" s="24" t="str">
        <f>IF(AND(Forecast_6_months&lt;N315,Goal_Setting_Months&gt;N315,U315="1",P315&gt;Baseline_Component),"1","0")</f>
        <v>0</v>
      </c>
      <c r="AA315" s="94"/>
    </row>
    <row r="316" spans="2:27" x14ac:dyDescent="0.25">
      <c r="B316" s="2" t="s">
        <v>1350</v>
      </c>
      <c r="C316" s="202">
        <v>80</v>
      </c>
      <c r="D316" s="221">
        <v>40102</v>
      </c>
      <c r="E316" s="26">
        <v>1</v>
      </c>
      <c r="F316" s="24" t="s">
        <v>1053</v>
      </c>
      <c r="G316" s="24" t="s">
        <v>1053</v>
      </c>
      <c r="H316" s="26">
        <v>1</v>
      </c>
      <c r="K316" s="94"/>
      <c r="M316" s="2" t="s">
        <v>1351</v>
      </c>
      <c r="N316" s="202">
        <v>80</v>
      </c>
      <c r="O316" s="221">
        <v>39578</v>
      </c>
      <c r="P316" s="26">
        <v>1</v>
      </c>
      <c r="Q316" s="24" t="s">
        <v>1053</v>
      </c>
      <c r="R316" s="24" t="s">
        <v>1053</v>
      </c>
      <c r="S316" s="26">
        <v>5</v>
      </c>
      <c r="T316" s="206">
        <f t="shared" si="11"/>
        <v>2008</v>
      </c>
      <c r="U316" s="24" t="str">
        <f t="shared" si="12"/>
        <v>1</v>
      </c>
      <c r="V316" s="24" t="str">
        <f>IF(AND(Forecast_6_months&lt;N316,Goal_Setting_Months&gt;N316,U316="1",P316&gt;Baseline_Component),"1","0")</f>
        <v>0</v>
      </c>
      <c r="AA316" s="94"/>
    </row>
    <row r="317" spans="2:27" x14ac:dyDescent="0.25">
      <c r="B317" s="2" t="s">
        <v>1351</v>
      </c>
      <c r="C317" s="202">
        <v>80</v>
      </c>
      <c r="D317" s="221">
        <v>39578</v>
      </c>
      <c r="E317" s="26">
        <v>1</v>
      </c>
      <c r="F317" s="24" t="s">
        <v>1053</v>
      </c>
      <c r="G317" s="24" t="s">
        <v>1053</v>
      </c>
      <c r="H317" s="26">
        <v>5</v>
      </c>
      <c r="K317" s="94"/>
      <c r="M317" s="2" t="s">
        <v>1352</v>
      </c>
      <c r="N317" s="202">
        <v>70</v>
      </c>
      <c r="O317" s="221">
        <v>39654</v>
      </c>
      <c r="P317" s="26">
        <v>4</v>
      </c>
      <c r="Q317" s="24" t="s">
        <v>1053</v>
      </c>
      <c r="R317" s="24" t="s">
        <v>1053</v>
      </c>
      <c r="S317" s="26">
        <v>4</v>
      </c>
      <c r="T317" s="206">
        <f t="shared" si="11"/>
        <v>2008</v>
      </c>
      <c r="U317" s="24" t="str">
        <f t="shared" si="12"/>
        <v>1</v>
      </c>
      <c r="V317" s="24" t="str">
        <f>IF(AND(Forecast_6_months&lt;N317,Goal_Setting_Months&gt;N317,U317="1",P317&gt;Baseline_Component),"1","0")</f>
        <v>0</v>
      </c>
      <c r="AA317" s="94"/>
    </row>
    <row r="318" spans="2:27" x14ac:dyDescent="0.25">
      <c r="B318" s="2" t="s">
        <v>1352</v>
      </c>
      <c r="C318" s="202">
        <v>70</v>
      </c>
      <c r="D318" s="221">
        <v>39654</v>
      </c>
      <c r="E318" s="26">
        <v>4</v>
      </c>
      <c r="F318" s="24" t="s">
        <v>1053</v>
      </c>
      <c r="G318" s="24" t="s">
        <v>1053</v>
      </c>
      <c r="H318" s="26">
        <v>4</v>
      </c>
      <c r="K318" s="94"/>
      <c r="M318" s="2" t="s">
        <v>1353</v>
      </c>
      <c r="N318" s="202">
        <v>80</v>
      </c>
      <c r="O318" s="221">
        <v>40701</v>
      </c>
      <c r="P318" s="26">
        <v>15</v>
      </c>
      <c r="Q318" s="26">
        <v>1</v>
      </c>
      <c r="R318" s="26">
        <v>2</v>
      </c>
      <c r="S318" s="26">
        <v>3</v>
      </c>
      <c r="T318" s="206">
        <f t="shared" si="11"/>
        <v>2011</v>
      </c>
      <c r="U318" s="24" t="str">
        <f t="shared" si="12"/>
        <v>1</v>
      </c>
      <c r="V318" s="24" t="str">
        <f>IF(AND(Forecast_6_months&lt;N318,Goal_Setting_Months&gt;N318,U318="1",P318&gt;Baseline_Component),"1","0")</f>
        <v>0</v>
      </c>
      <c r="AA318" s="94"/>
    </row>
    <row r="319" spans="2:27" x14ac:dyDescent="0.25">
      <c r="B319" s="2" t="s">
        <v>1353</v>
      </c>
      <c r="C319" s="202">
        <v>80</v>
      </c>
      <c r="D319" s="221">
        <v>40701</v>
      </c>
      <c r="E319" s="26">
        <v>15</v>
      </c>
      <c r="F319" s="26">
        <v>1</v>
      </c>
      <c r="G319" s="26">
        <v>2</v>
      </c>
      <c r="H319" s="26">
        <v>3</v>
      </c>
      <c r="K319" s="94"/>
      <c r="M319" s="2" t="s">
        <v>1354</v>
      </c>
      <c r="N319" s="202">
        <v>67</v>
      </c>
      <c r="O319" s="221">
        <v>39798</v>
      </c>
      <c r="P319" s="26">
        <v>2</v>
      </c>
      <c r="Q319" s="24" t="s">
        <v>1053</v>
      </c>
      <c r="R319" s="24" t="s">
        <v>1053</v>
      </c>
      <c r="S319" s="26">
        <v>2</v>
      </c>
      <c r="T319" s="206">
        <f t="shared" si="11"/>
        <v>2008</v>
      </c>
      <c r="U319" s="24" t="str">
        <f t="shared" si="12"/>
        <v>0</v>
      </c>
      <c r="V319" s="24" t="str">
        <f>IF(AND(Forecast_6_months&lt;N319,Goal_Setting_Months&gt;N319,U319="1",P319&gt;Baseline_Component),"1","0")</f>
        <v>0</v>
      </c>
      <c r="AA319" s="94"/>
    </row>
    <row r="320" spans="2:27" x14ac:dyDescent="0.25">
      <c r="B320" s="2" t="s">
        <v>1354</v>
      </c>
      <c r="C320" s="202">
        <v>67</v>
      </c>
      <c r="D320" s="221">
        <v>39798</v>
      </c>
      <c r="E320" s="26">
        <v>2</v>
      </c>
      <c r="F320" s="24" t="s">
        <v>1053</v>
      </c>
      <c r="G320" s="24" t="s">
        <v>1053</v>
      </c>
      <c r="H320" s="26">
        <v>2</v>
      </c>
      <c r="K320" s="94"/>
      <c r="M320" s="2" t="s">
        <v>1355</v>
      </c>
      <c r="N320" s="202">
        <v>80</v>
      </c>
      <c r="O320" s="221">
        <v>41383</v>
      </c>
      <c r="P320" s="26">
        <v>4</v>
      </c>
      <c r="Q320" s="26">
        <v>1</v>
      </c>
      <c r="R320" s="26">
        <v>6</v>
      </c>
      <c r="S320" s="26">
        <v>1</v>
      </c>
      <c r="T320" s="206">
        <f t="shared" si="11"/>
        <v>2013</v>
      </c>
      <c r="U320" s="24" t="str">
        <f t="shared" si="12"/>
        <v>0</v>
      </c>
      <c r="V320" s="24" t="str">
        <f>IF(AND(Forecast_6_months&lt;N320,Goal_Setting_Months&gt;N320,U320="1",P320&gt;Baseline_Component),"1","0")</f>
        <v>0</v>
      </c>
      <c r="AA320" s="94"/>
    </row>
    <row r="321" spans="2:27" x14ac:dyDescent="0.25">
      <c r="B321" s="2" t="s">
        <v>1355</v>
      </c>
      <c r="C321" s="202">
        <v>80</v>
      </c>
      <c r="D321" s="221">
        <v>41383</v>
      </c>
      <c r="E321" s="26">
        <v>4</v>
      </c>
      <c r="F321" s="26">
        <v>1</v>
      </c>
      <c r="G321" s="26">
        <v>6</v>
      </c>
      <c r="H321" s="26">
        <v>1</v>
      </c>
      <c r="K321" s="94"/>
      <c r="M321" s="2" t="s">
        <v>1356</v>
      </c>
      <c r="N321" s="202">
        <v>68</v>
      </c>
      <c r="O321" s="221">
        <v>40457</v>
      </c>
      <c r="P321" s="26">
        <v>1</v>
      </c>
      <c r="Q321" s="24" t="s">
        <v>1053</v>
      </c>
      <c r="R321" s="24" t="s">
        <v>1053</v>
      </c>
      <c r="S321" s="26">
        <v>3</v>
      </c>
      <c r="T321" s="206">
        <f t="shared" si="11"/>
        <v>2010</v>
      </c>
      <c r="U321" s="24" t="str">
        <f t="shared" si="12"/>
        <v>1</v>
      </c>
      <c r="V321" s="24" t="str">
        <f>IF(AND(Forecast_6_months&lt;N321,Goal_Setting_Months&gt;N321,U321="1",P321&gt;Baseline_Component),"1","0")</f>
        <v>0</v>
      </c>
      <c r="AA321" s="94"/>
    </row>
    <row r="322" spans="2:27" x14ac:dyDescent="0.25">
      <c r="B322" s="2" t="s">
        <v>1356</v>
      </c>
      <c r="C322" s="202">
        <v>68</v>
      </c>
      <c r="D322" s="221">
        <v>40457</v>
      </c>
      <c r="E322" s="26">
        <v>1</v>
      </c>
      <c r="F322" s="24" t="s">
        <v>1053</v>
      </c>
      <c r="G322" s="24" t="s">
        <v>1053</v>
      </c>
      <c r="H322" s="26">
        <v>3</v>
      </c>
      <c r="K322" s="94"/>
      <c r="M322" s="2" t="s">
        <v>1357</v>
      </c>
      <c r="N322" s="202">
        <v>34</v>
      </c>
      <c r="O322" s="221">
        <v>40948</v>
      </c>
      <c r="P322" s="26">
        <v>1</v>
      </c>
      <c r="Q322" s="24" t="s">
        <v>1053</v>
      </c>
      <c r="R322" s="24" t="s">
        <v>1053</v>
      </c>
      <c r="S322" s="26">
        <v>2</v>
      </c>
      <c r="T322" s="206">
        <f t="shared" si="11"/>
        <v>2012</v>
      </c>
      <c r="U322" s="24" t="str">
        <f t="shared" si="12"/>
        <v>0</v>
      </c>
      <c r="V322" s="24" t="str">
        <f>IF(AND(Forecast_6_months&lt;N322,Goal_Setting_Months&gt;N322,U322="1",P322&gt;Baseline_Component),"1","0")</f>
        <v>0</v>
      </c>
      <c r="AA322" s="94"/>
    </row>
    <row r="323" spans="2:27" x14ac:dyDescent="0.25">
      <c r="B323" s="2" t="s">
        <v>1357</v>
      </c>
      <c r="C323" s="202">
        <v>34</v>
      </c>
      <c r="D323" s="221">
        <v>40948</v>
      </c>
      <c r="E323" s="26">
        <v>1</v>
      </c>
      <c r="F323" s="24" t="s">
        <v>1053</v>
      </c>
      <c r="G323" s="24" t="s">
        <v>1053</v>
      </c>
      <c r="H323" s="26">
        <v>2</v>
      </c>
      <c r="K323" s="94"/>
      <c r="M323" s="2" t="s">
        <v>1358</v>
      </c>
      <c r="N323" s="202">
        <v>51</v>
      </c>
      <c r="O323" s="221">
        <v>42173</v>
      </c>
      <c r="P323" s="26">
        <v>1</v>
      </c>
      <c r="Q323" s="24" t="s">
        <v>1053</v>
      </c>
      <c r="R323" s="24" t="s">
        <v>1053</v>
      </c>
      <c r="S323" s="26">
        <v>4</v>
      </c>
      <c r="T323" s="206">
        <f t="shared" si="11"/>
        <v>2015</v>
      </c>
      <c r="U323" s="24" t="str">
        <f t="shared" si="12"/>
        <v>1</v>
      </c>
      <c r="V323" s="24" t="str">
        <f>IF(AND(Forecast_6_months&lt;N323,Goal_Setting_Months&gt;N323,U323="1",P323&gt;Baseline_Component),"1","0")</f>
        <v>0</v>
      </c>
      <c r="AA323" s="94"/>
    </row>
    <row r="324" spans="2:27" x14ac:dyDescent="0.25">
      <c r="B324" s="2" t="s">
        <v>1358</v>
      </c>
      <c r="C324" s="202">
        <v>51</v>
      </c>
      <c r="D324" s="221">
        <v>42173</v>
      </c>
      <c r="E324" s="26">
        <v>1</v>
      </c>
      <c r="F324" s="24" t="s">
        <v>1053</v>
      </c>
      <c r="G324" s="24" t="s">
        <v>1053</v>
      </c>
      <c r="H324" s="26">
        <v>4</v>
      </c>
      <c r="K324" s="94"/>
      <c r="M324" s="2" t="s">
        <v>1359</v>
      </c>
      <c r="N324" s="202">
        <v>42</v>
      </c>
      <c r="O324" s="221">
        <v>41759</v>
      </c>
      <c r="P324" s="26">
        <v>1</v>
      </c>
      <c r="Q324" s="24" t="s">
        <v>1053</v>
      </c>
      <c r="R324" s="24" t="s">
        <v>1053</v>
      </c>
      <c r="S324" s="26">
        <v>1</v>
      </c>
      <c r="T324" s="206">
        <f t="shared" si="11"/>
        <v>2014</v>
      </c>
      <c r="U324" s="24" t="str">
        <f t="shared" si="12"/>
        <v>0</v>
      </c>
      <c r="V324" s="24" t="str">
        <f>IF(AND(Forecast_6_months&lt;N324,Goal_Setting_Months&gt;N324,U324="1",P324&gt;Baseline_Component),"1","0")</f>
        <v>0</v>
      </c>
      <c r="AA324" s="94"/>
    </row>
    <row r="325" spans="2:27" x14ac:dyDescent="0.25">
      <c r="B325" s="2" t="s">
        <v>1359</v>
      </c>
      <c r="C325" s="202">
        <v>42</v>
      </c>
      <c r="D325" s="221">
        <v>41759</v>
      </c>
      <c r="E325" s="26">
        <v>1</v>
      </c>
      <c r="F325" s="24" t="s">
        <v>1053</v>
      </c>
      <c r="G325" s="24" t="s">
        <v>1053</v>
      </c>
      <c r="H325" s="26">
        <v>1</v>
      </c>
      <c r="K325" s="94"/>
      <c r="M325" s="2" t="s">
        <v>1360</v>
      </c>
      <c r="N325" s="202">
        <v>80</v>
      </c>
      <c r="O325" s="221">
        <v>39679</v>
      </c>
      <c r="P325" s="26">
        <v>5</v>
      </c>
      <c r="Q325" s="24" t="s">
        <v>1053</v>
      </c>
      <c r="R325" s="24" t="s">
        <v>1053</v>
      </c>
      <c r="S325" s="26">
        <v>5</v>
      </c>
      <c r="T325" s="206">
        <f t="shared" si="11"/>
        <v>2008</v>
      </c>
      <c r="U325" s="24" t="str">
        <f t="shared" si="12"/>
        <v>1</v>
      </c>
      <c r="V325" s="24" t="str">
        <f>IF(AND(Forecast_6_months&lt;N325,Goal_Setting_Months&gt;N325,U325="1",P325&gt;Baseline_Component),"1","0")</f>
        <v>0</v>
      </c>
      <c r="AA325" s="94"/>
    </row>
    <row r="326" spans="2:27" x14ac:dyDescent="0.25">
      <c r="B326" s="2" t="s">
        <v>1360</v>
      </c>
      <c r="C326" s="202">
        <v>80</v>
      </c>
      <c r="D326" s="221">
        <v>39679</v>
      </c>
      <c r="E326" s="26">
        <v>5</v>
      </c>
      <c r="F326" s="24" t="s">
        <v>1053</v>
      </c>
      <c r="G326" s="24" t="s">
        <v>1053</v>
      </c>
      <c r="H326" s="26">
        <v>5</v>
      </c>
      <c r="K326" s="94"/>
      <c r="M326" s="2" t="s">
        <v>1361</v>
      </c>
      <c r="N326" s="202">
        <v>66</v>
      </c>
      <c r="O326" s="221">
        <v>41119</v>
      </c>
      <c r="P326" s="26">
        <v>4</v>
      </c>
      <c r="Q326" s="24" t="s">
        <v>1053</v>
      </c>
      <c r="R326" s="24" t="s">
        <v>1053</v>
      </c>
      <c r="S326" s="26">
        <v>2</v>
      </c>
      <c r="T326" s="206">
        <f t="shared" si="11"/>
        <v>2012</v>
      </c>
      <c r="U326" s="24" t="str">
        <f t="shared" si="12"/>
        <v>0</v>
      </c>
      <c r="V326" s="24" t="str">
        <f>IF(AND(Forecast_6_months&lt;N326,Goal_Setting_Months&gt;N326,U326="1",P326&gt;Baseline_Component),"1","0")</f>
        <v>0</v>
      </c>
      <c r="AA326" s="94"/>
    </row>
    <row r="327" spans="2:27" x14ac:dyDescent="0.25">
      <c r="B327" s="2" t="s">
        <v>1361</v>
      </c>
      <c r="C327" s="202">
        <v>66</v>
      </c>
      <c r="D327" s="221">
        <v>41119</v>
      </c>
      <c r="E327" s="26">
        <v>4</v>
      </c>
      <c r="F327" s="24" t="s">
        <v>1053</v>
      </c>
      <c r="G327" s="24" t="s">
        <v>1053</v>
      </c>
      <c r="H327" s="26">
        <v>2</v>
      </c>
      <c r="K327" s="94"/>
      <c r="M327" s="2" t="s">
        <v>1362</v>
      </c>
      <c r="N327" s="202">
        <v>63</v>
      </c>
      <c r="O327" s="221">
        <v>41990</v>
      </c>
      <c r="P327" s="26">
        <v>2</v>
      </c>
      <c r="Q327" s="26">
        <v>1</v>
      </c>
      <c r="R327" s="26">
        <v>1</v>
      </c>
      <c r="S327" s="26">
        <v>2</v>
      </c>
      <c r="T327" s="206">
        <f t="shared" si="11"/>
        <v>2014</v>
      </c>
      <c r="U327" s="24" t="str">
        <f t="shared" si="12"/>
        <v>0</v>
      </c>
      <c r="V327" s="24" t="str">
        <f>IF(AND(Forecast_6_months&lt;N327,Goal_Setting_Months&gt;N327,U327="1",P327&gt;Baseline_Component),"1","0")</f>
        <v>0</v>
      </c>
      <c r="AA327" s="94"/>
    </row>
    <row r="328" spans="2:27" x14ac:dyDescent="0.25">
      <c r="B328" s="2" t="s">
        <v>1362</v>
      </c>
      <c r="C328" s="202">
        <v>63</v>
      </c>
      <c r="D328" s="221">
        <v>41990</v>
      </c>
      <c r="E328" s="26">
        <v>2</v>
      </c>
      <c r="F328" s="26">
        <v>1</v>
      </c>
      <c r="G328" s="26">
        <v>1</v>
      </c>
      <c r="H328" s="26">
        <v>2</v>
      </c>
      <c r="K328" s="94"/>
      <c r="M328" s="2" t="s">
        <v>1363</v>
      </c>
      <c r="N328" s="202">
        <v>45</v>
      </c>
      <c r="O328" s="221">
        <v>41218</v>
      </c>
      <c r="P328" s="26">
        <v>1</v>
      </c>
      <c r="Q328" s="24" t="s">
        <v>1053</v>
      </c>
      <c r="R328" s="24" t="s">
        <v>1053</v>
      </c>
      <c r="S328" s="26">
        <v>1</v>
      </c>
      <c r="T328" s="206">
        <f t="shared" si="11"/>
        <v>2012</v>
      </c>
      <c r="U328" s="24" t="str">
        <f t="shared" si="12"/>
        <v>0</v>
      </c>
      <c r="V328" s="24" t="str">
        <f>IF(AND(Forecast_6_months&lt;N328,Goal_Setting_Months&gt;N328,U328="1",P328&gt;Baseline_Component),"1","0")</f>
        <v>0</v>
      </c>
      <c r="AA328" s="94"/>
    </row>
    <row r="329" spans="2:27" x14ac:dyDescent="0.25">
      <c r="B329" s="2" t="s">
        <v>1363</v>
      </c>
      <c r="C329" s="202">
        <v>45</v>
      </c>
      <c r="D329" s="221">
        <v>41218</v>
      </c>
      <c r="E329" s="26">
        <v>1</v>
      </c>
      <c r="F329" s="24" t="s">
        <v>1053</v>
      </c>
      <c r="G329" s="24" t="s">
        <v>1053</v>
      </c>
      <c r="H329" s="26">
        <v>1</v>
      </c>
      <c r="K329" s="94"/>
      <c r="M329" s="2" t="s">
        <v>1364</v>
      </c>
      <c r="N329" s="202">
        <v>80</v>
      </c>
      <c r="O329" s="221">
        <v>39750</v>
      </c>
      <c r="P329" s="26">
        <v>1</v>
      </c>
      <c r="Q329" s="24" t="s">
        <v>1053</v>
      </c>
      <c r="R329" s="24" t="s">
        <v>1053</v>
      </c>
      <c r="S329" s="26">
        <v>3</v>
      </c>
      <c r="T329" s="206">
        <f t="shared" si="11"/>
        <v>2008</v>
      </c>
      <c r="U329" s="24" t="str">
        <f t="shared" si="12"/>
        <v>1</v>
      </c>
      <c r="V329" s="24" t="str">
        <f>IF(AND(Forecast_6_months&lt;N329,Goal_Setting_Months&gt;N329,U329="1",P329&gt;Baseline_Component),"1","0")</f>
        <v>0</v>
      </c>
      <c r="AA329" s="94"/>
    </row>
    <row r="330" spans="2:27" x14ac:dyDescent="0.25">
      <c r="B330" s="2" t="s">
        <v>1364</v>
      </c>
      <c r="C330" s="202">
        <v>80</v>
      </c>
      <c r="D330" s="221">
        <v>39750</v>
      </c>
      <c r="E330" s="26">
        <v>1</v>
      </c>
      <c r="F330" s="24" t="s">
        <v>1053</v>
      </c>
      <c r="G330" s="24" t="s">
        <v>1053</v>
      </c>
      <c r="H330" s="26">
        <v>3</v>
      </c>
      <c r="K330" s="94"/>
      <c r="M330" s="2" t="s">
        <v>1365</v>
      </c>
      <c r="N330" s="202">
        <v>63</v>
      </c>
      <c r="O330" s="221">
        <v>41956</v>
      </c>
      <c r="P330" s="26">
        <v>2</v>
      </c>
      <c r="Q330" s="24" t="s">
        <v>1053</v>
      </c>
      <c r="R330" s="24" t="s">
        <v>1053</v>
      </c>
      <c r="S330" s="26">
        <v>5</v>
      </c>
      <c r="T330" s="206">
        <f t="shared" si="11"/>
        <v>2014</v>
      </c>
      <c r="U330" s="24" t="str">
        <f t="shared" si="12"/>
        <v>1</v>
      </c>
      <c r="V330" s="24" t="str">
        <f>IF(AND(Forecast_6_months&lt;N330,Goal_Setting_Months&gt;N330,U330="1",P330&gt;Baseline_Component),"1","0")</f>
        <v>0</v>
      </c>
      <c r="AA330" s="94"/>
    </row>
    <row r="331" spans="2:27" x14ac:dyDescent="0.25">
      <c r="B331" s="2" t="s">
        <v>1365</v>
      </c>
      <c r="C331" s="202">
        <v>63</v>
      </c>
      <c r="D331" s="221">
        <v>41956</v>
      </c>
      <c r="E331" s="26">
        <v>2</v>
      </c>
      <c r="F331" s="24" t="s">
        <v>1053</v>
      </c>
      <c r="G331" s="24" t="s">
        <v>1053</v>
      </c>
      <c r="H331" s="26">
        <v>5</v>
      </c>
      <c r="K331" s="94"/>
      <c r="M331" s="2" t="s">
        <v>1366</v>
      </c>
      <c r="N331" s="202">
        <v>80</v>
      </c>
      <c r="O331" s="221">
        <v>40141</v>
      </c>
      <c r="P331" s="26">
        <v>1</v>
      </c>
      <c r="Q331" s="24" t="s">
        <v>1053</v>
      </c>
      <c r="R331" s="24" t="s">
        <v>1053</v>
      </c>
      <c r="S331" s="26">
        <v>3</v>
      </c>
      <c r="T331" s="206">
        <f t="shared" si="11"/>
        <v>2009</v>
      </c>
      <c r="U331" s="24" t="str">
        <f t="shared" si="12"/>
        <v>1</v>
      </c>
      <c r="V331" s="24" t="str">
        <f>IF(AND(Forecast_6_months&lt;N331,Goal_Setting_Months&gt;N331,U331="1",P331&gt;Baseline_Component),"1","0")</f>
        <v>0</v>
      </c>
      <c r="AA331" s="94"/>
    </row>
    <row r="332" spans="2:27" x14ac:dyDescent="0.25">
      <c r="B332" s="2" t="s">
        <v>1366</v>
      </c>
      <c r="C332" s="202">
        <v>80</v>
      </c>
      <c r="D332" s="221">
        <v>40141</v>
      </c>
      <c r="E332" s="26">
        <v>1</v>
      </c>
      <c r="F332" s="24" t="s">
        <v>1053</v>
      </c>
      <c r="G332" s="24" t="s">
        <v>1053</v>
      </c>
      <c r="H332" s="26">
        <v>3</v>
      </c>
      <c r="K332" s="94"/>
      <c r="M332" s="2" t="s">
        <v>1367</v>
      </c>
      <c r="N332" s="202">
        <v>65</v>
      </c>
      <c r="O332" s="221">
        <v>40786</v>
      </c>
      <c r="P332" s="26">
        <v>1</v>
      </c>
      <c r="Q332" s="24" t="s">
        <v>1053</v>
      </c>
      <c r="R332" s="24" t="s">
        <v>1053</v>
      </c>
      <c r="S332" s="26">
        <v>5</v>
      </c>
      <c r="T332" s="206">
        <f t="shared" si="11"/>
        <v>2011</v>
      </c>
      <c r="U332" s="24" t="str">
        <f t="shared" si="12"/>
        <v>1</v>
      </c>
      <c r="V332" s="24" t="str">
        <f>IF(AND(Forecast_6_months&lt;N332,Goal_Setting_Months&gt;N332,U332="1",P332&gt;Baseline_Component),"1","0")</f>
        <v>0</v>
      </c>
      <c r="AA332" s="94"/>
    </row>
    <row r="333" spans="2:27" x14ac:dyDescent="0.25">
      <c r="B333" s="2" t="s">
        <v>1367</v>
      </c>
      <c r="C333" s="202">
        <v>65</v>
      </c>
      <c r="D333" s="221">
        <v>40786</v>
      </c>
      <c r="E333" s="26">
        <v>1</v>
      </c>
      <c r="F333" s="24" t="s">
        <v>1053</v>
      </c>
      <c r="G333" s="24" t="s">
        <v>1053</v>
      </c>
      <c r="H333" s="26">
        <v>5</v>
      </c>
      <c r="K333" s="94"/>
      <c r="M333" s="2" t="s">
        <v>1368</v>
      </c>
      <c r="N333" s="202">
        <v>76</v>
      </c>
      <c r="O333" s="221">
        <v>41803</v>
      </c>
      <c r="P333" s="26">
        <v>1</v>
      </c>
      <c r="Q333" s="24" t="s">
        <v>1053</v>
      </c>
      <c r="R333" s="24" t="s">
        <v>1053</v>
      </c>
      <c r="S333" s="26">
        <v>2</v>
      </c>
      <c r="T333" s="206">
        <f t="shared" si="11"/>
        <v>2014</v>
      </c>
      <c r="U333" s="24" t="str">
        <f t="shared" si="12"/>
        <v>0</v>
      </c>
      <c r="V333" s="24" t="str">
        <f>IF(AND(Forecast_6_months&lt;N333,Goal_Setting_Months&gt;N333,U333="1",P333&gt;Baseline_Component),"1","0")</f>
        <v>0</v>
      </c>
      <c r="AA333" s="94"/>
    </row>
    <row r="334" spans="2:27" x14ac:dyDescent="0.25">
      <c r="B334" s="2" t="s">
        <v>1368</v>
      </c>
      <c r="C334" s="202">
        <v>76</v>
      </c>
      <c r="D334" s="221">
        <v>41803</v>
      </c>
      <c r="E334" s="26">
        <v>1</v>
      </c>
      <c r="F334" s="24" t="s">
        <v>1053</v>
      </c>
      <c r="G334" s="24" t="s">
        <v>1053</v>
      </c>
      <c r="H334" s="26">
        <v>2</v>
      </c>
      <c r="K334" s="94"/>
      <c r="M334" s="2" t="s">
        <v>1369</v>
      </c>
      <c r="N334" s="202">
        <v>80</v>
      </c>
      <c r="O334" s="221">
        <v>39085</v>
      </c>
      <c r="P334" s="26">
        <v>30</v>
      </c>
      <c r="Q334" s="26">
        <v>1</v>
      </c>
      <c r="R334" s="26">
        <v>12</v>
      </c>
      <c r="S334" s="26">
        <v>4</v>
      </c>
      <c r="T334" s="206">
        <f t="shared" si="11"/>
        <v>2007</v>
      </c>
      <c r="U334" s="24" t="str">
        <f t="shared" si="12"/>
        <v>1</v>
      </c>
      <c r="V334" s="24" t="str">
        <f>IF(AND(Forecast_6_months&lt;N334,Goal_Setting_Months&gt;N334,U334="1",P334&gt;Baseline_Component),"1","0")</f>
        <v>0</v>
      </c>
      <c r="AA334" s="94"/>
    </row>
    <row r="335" spans="2:27" x14ac:dyDescent="0.25">
      <c r="B335" s="2" t="s">
        <v>1369</v>
      </c>
      <c r="C335" s="202">
        <v>80</v>
      </c>
      <c r="D335" s="221">
        <v>39085</v>
      </c>
      <c r="E335" s="26">
        <v>30</v>
      </c>
      <c r="F335" s="26">
        <v>1</v>
      </c>
      <c r="G335" s="26">
        <v>12</v>
      </c>
      <c r="H335" s="26">
        <v>4</v>
      </c>
      <c r="K335" s="94"/>
      <c r="M335" s="2" t="s">
        <v>1370</v>
      </c>
      <c r="N335" s="202">
        <v>59</v>
      </c>
      <c r="O335" s="221">
        <v>41151</v>
      </c>
      <c r="P335" s="26">
        <v>36</v>
      </c>
      <c r="Q335" s="26">
        <v>1</v>
      </c>
      <c r="R335" s="26">
        <v>3</v>
      </c>
      <c r="S335" s="26">
        <v>5</v>
      </c>
      <c r="T335" s="206">
        <f t="shared" si="11"/>
        <v>2012</v>
      </c>
      <c r="U335" s="24" t="str">
        <f t="shared" si="12"/>
        <v>1</v>
      </c>
      <c r="V335" s="24" t="str">
        <f>IF(AND(Forecast_6_months&lt;N335,Goal_Setting_Months&gt;N335,U335="1",P335&gt;Baseline_Component),"1","0")</f>
        <v>1</v>
      </c>
      <c r="AA335" s="94"/>
    </row>
    <row r="336" spans="2:27" x14ac:dyDescent="0.25">
      <c r="B336" s="2" t="s">
        <v>1370</v>
      </c>
      <c r="C336" s="202">
        <v>59</v>
      </c>
      <c r="D336" s="221">
        <v>41151</v>
      </c>
      <c r="E336" s="26">
        <v>36</v>
      </c>
      <c r="F336" s="26">
        <v>1</v>
      </c>
      <c r="G336" s="26">
        <v>3</v>
      </c>
      <c r="H336" s="26">
        <v>5</v>
      </c>
      <c r="K336" s="94"/>
      <c r="M336" s="2" t="s">
        <v>1371</v>
      </c>
      <c r="N336" s="202">
        <v>65</v>
      </c>
      <c r="O336" s="221">
        <v>40074</v>
      </c>
      <c r="P336" s="26">
        <v>1</v>
      </c>
      <c r="Q336" s="24" t="s">
        <v>1053</v>
      </c>
      <c r="R336" s="24" t="s">
        <v>1053</v>
      </c>
      <c r="S336" s="26">
        <v>5</v>
      </c>
      <c r="T336" s="206">
        <f t="shared" si="11"/>
        <v>2009</v>
      </c>
      <c r="U336" s="24" t="str">
        <f t="shared" si="12"/>
        <v>1</v>
      </c>
      <c r="V336" s="24" t="str">
        <f>IF(AND(Forecast_6_months&lt;N336,Goal_Setting_Months&gt;N336,U336="1",P336&gt;Baseline_Component),"1","0")</f>
        <v>0</v>
      </c>
      <c r="AA336" s="94"/>
    </row>
    <row r="337" spans="2:27" x14ac:dyDescent="0.25">
      <c r="B337" s="2" t="s">
        <v>1371</v>
      </c>
      <c r="C337" s="202">
        <v>65</v>
      </c>
      <c r="D337" s="221">
        <v>40074</v>
      </c>
      <c r="E337" s="26">
        <v>1</v>
      </c>
      <c r="F337" s="24" t="s">
        <v>1053</v>
      </c>
      <c r="G337" s="24" t="s">
        <v>1053</v>
      </c>
      <c r="H337" s="26">
        <v>5</v>
      </c>
      <c r="K337" s="94"/>
      <c r="M337" s="2" t="s">
        <v>1372</v>
      </c>
      <c r="N337" s="202">
        <v>80</v>
      </c>
      <c r="O337" s="221">
        <v>41591</v>
      </c>
      <c r="P337" s="26">
        <v>143</v>
      </c>
      <c r="Q337" s="26">
        <v>1</v>
      </c>
      <c r="R337" s="26">
        <v>28</v>
      </c>
      <c r="S337" s="26">
        <v>5</v>
      </c>
      <c r="T337" s="206">
        <f t="shared" si="11"/>
        <v>2013</v>
      </c>
      <c r="U337" s="24" t="str">
        <f t="shared" si="12"/>
        <v>1</v>
      </c>
      <c r="V337" s="24" t="str">
        <f>IF(AND(Forecast_6_months&lt;N337,Goal_Setting_Months&gt;N337,U337="1",P337&gt;Baseline_Component),"1","0")</f>
        <v>0</v>
      </c>
      <c r="AA337" s="94"/>
    </row>
    <row r="338" spans="2:27" x14ac:dyDescent="0.25">
      <c r="B338" s="2" t="s">
        <v>1372</v>
      </c>
      <c r="C338" s="202">
        <v>80</v>
      </c>
      <c r="D338" s="221">
        <v>41591</v>
      </c>
      <c r="E338" s="26">
        <v>143</v>
      </c>
      <c r="F338" s="26">
        <v>1</v>
      </c>
      <c r="G338" s="26">
        <v>28</v>
      </c>
      <c r="H338" s="26">
        <v>5</v>
      </c>
      <c r="K338" s="94"/>
      <c r="M338" s="2" t="s">
        <v>1373</v>
      </c>
      <c r="N338" s="202">
        <v>58</v>
      </c>
      <c r="O338" s="221">
        <v>40192</v>
      </c>
      <c r="P338" s="26">
        <v>1</v>
      </c>
      <c r="Q338" s="24" t="s">
        <v>1053</v>
      </c>
      <c r="R338" s="24" t="s">
        <v>1053</v>
      </c>
      <c r="S338" s="26">
        <v>1</v>
      </c>
      <c r="T338" s="206">
        <f t="shared" si="11"/>
        <v>2010</v>
      </c>
      <c r="U338" s="24" t="str">
        <f t="shared" si="12"/>
        <v>0</v>
      </c>
      <c r="V338" s="24" t="str">
        <f>IF(AND(Forecast_6_months&lt;N338,Goal_Setting_Months&gt;N338,U338="1",P338&gt;Baseline_Component),"1","0")</f>
        <v>0</v>
      </c>
      <c r="AA338" s="94"/>
    </row>
    <row r="339" spans="2:27" x14ac:dyDescent="0.25">
      <c r="B339" s="2" t="s">
        <v>1373</v>
      </c>
      <c r="C339" s="202">
        <v>58</v>
      </c>
      <c r="D339" s="221">
        <v>40192</v>
      </c>
      <c r="E339" s="26">
        <v>1</v>
      </c>
      <c r="F339" s="24" t="s">
        <v>1053</v>
      </c>
      <c r="G339" s="24" t="s">
        <v>1053</v>
      </c>
      <c r="H339" s="26">
        <v>1</v>
      </c>
      <c r="K339" s="94"/>
      <c r="M339" s="2" t="s">
        <v>1374</v>
      </c>
      <c r="N339" s="202">
        <v>76</v>
      </c>
      <c r="O339" s="221">
        <v>39157</v>
      </c>
      <c r="P339" s="26">
        <v>1</v>
      </c>
      <c r="Q339" s="24" t="s">
        <v>1053</v>
      </c>
      <c r="R339" s="24" t="s">
        <v>1053</v>
      </c>
      <c r="S339" s="26">
        <v>5</v>
      </c>
      <c r="T339" s="206">
        <f t="shared" ref="T339:T402" si="13">YEAR(O339)</f>
        <v>2007</v>
      </c>
      <c r="U339" s="24" t="str">
        <f t="shared" ref="U339:U402" si="14">IF(S339&gt;2,"1","0")</f>
        <v>1</v>
      </c>
      <c r="V339" s="24" t="str">
        <f>IF(AND(Forecast_6_months&lt;N339,Goal_Setting_Months&gt;N339,U339="1",P339&gt;Baseline_Component),"1","0")</f>
        <v>0</v>
      </c>
      <c r="AA339" s="94"/>
    </row>
    <row r="340" spans="2:27" x14ac:dyDescent="0.25">
      <c r="B340" s="2" t="s">
        <v>1374</v>
      </c>
      <c r="C340" s="202">
        <v>76</v>
      </c>
      <c r="D340" s="221">
        <v>39157</v>
      </c>
      <c r="E340" s="26">
        <v>1</v>
      </c>
      <c r="F340" s="24" t="s">
        <v>1053</v>
      </c>
      <c r="G340" s="24" t="s">
        <v>1053</v>
      </c>
      <c r="H340" s="26">
        <v>5</v>
      </c>
      <c r="K340" s="94"/>
      <c r="M340" s="2" t="s">
        <v>1375</v>
      </c>
      <c r="N340" s="202">
        <v>72</v>
      </c>
      <c r="O340" s="221">
        <v>39821</v>
      </c>
      <c r="P340" s="26">
        <v>45</v>
      </c>
      <c r="Q340" s="26">
        <v>1</v>
      </c>
      <c r="R340" s="26">
        <v>10</v>
      </c>
      <c r="S340" s="26">
        <v>4</v>
      </c>
      <c r="T340" s="206">
        <f t="shared" si="13"/>
        <v>2009</v>
      </c>
      <c r="U340" s="24" t="str">
        <f t="shared" si="14"/>
        <v>1</v>
      </c>
      <c r="V340" s="24" t="str">
        <f>IF(AND(Forecast_6_months&lt;N340,Goal_Setting_Months&gt;N340,U340="1",P340&gt;Baseline_Component),"1","0")</f>
        <v>0</v>
      </c>
      <c r="AA340" s="94"/>
    </row>
    <row r="341" spans="2:27" x14ac:dyDescent="0.25">
      <c r="B341" s="2" t="s">
        <v>1375</v>
      </c>
      <c r="C341" s="202">
        <v>72</v>
      </c>
      <c r="D341" s="221">
        <v>39821</v>
      </c>
      <c r="E341" s="26">
        <v>45</v>
      </c>
      <c r="F341" s="26">
        <v>1</v>
      </c>
      <c r="G341" s="26">
        <v>10</v>
      </c>
      <c r="H341" s="26">
        <v>4</v>
      </c>
      <c r="K341" s="94"/>
      <c r="M341" s="2" t="s">
        <v>1376</v>
      </c>
      <c r="N341" s="202">
        <v>80</v>
      </c>
      <c r="O341" s="221">
        <v>40505</v>
      </c>
      <c r="P341" s="26">
        <v>2</v>
      </c>
      <c r="Q341" s="24" t="s">
        <v>1053</v>
      </c>
      <c r="R341" s="24" t="s">
        <v>1053</v>
      </c>
      <c r="S341" s="26">
        <v>1</v>
      </c>
      <c r="T341" s="206">
        <f t="shared" si="13"/>
        <v>2010</v>
      </c>
      <c r="U341" s="24" t="str">
        <f t="shared" si="14"/>
        <v>0</v>
      </c>
      <c r="V341" s="24" t="str">
        <f>IF(AND(Forecast_6_months&lt;N341,Goal_Setting_Months&gt;N341,U341="1",P341&gt;Baseline_Component),"1","0")</f>
        <v>0</v>
      </c>
      <c r="AA341" s="94"/>
    </row>
    <row r="342" spans="2:27" x14ac:dyDescent="0.25">
      <c r="B342" s="2" t="s">
        <v>1376</v>
      </c>
      <c r="C342" s="202">
        <v>80</v>
      </c>
      <c r="D342" s="221">
        <v>40505</v>
      </c>
      <c r="E342" s="26">
        <v>2</v>
      </c>
      <c r="F342" s="24" t="s">
        <v>1053</v>
      </c>
      <c r="G342" s="24" t="s">
        <v>1053</v>
      </c>
      <c r="H342" s="26">
        <v>1</v>
      </c>
      <c r="K342" s="94"/>
      <c r="M342" s="2" t="s">
        <v>1377</v>
      </c>
      <c r="N342" s="202">
        <v>67</v>
      </c>
      <c r="O342" s="221">
        <v>39933</v>
      </c>
      <c r="P342" s="26">
        <v>1</v>
      </c>
      <c r="Q342" s="24" t="s">
        <v>1053</v>
      </c>
      <c r="R342" s="24" t="s">
        <v>1053</v>
      </c>
      <c r="S342" s="26">
        <v>1</v>
      </c>
      <c r="T342" s="206">
        <f t="shared" si="13"/>
        <v>2009</v>
      </c>
      <c r="U342" s="24" t="str">
        <f t="shared" si="14"/>
        <v>0</v>
      </c>
      <c r="V342" s="24" t="str">
        <f>IF(AND(Forecast_6_months&lt;N342,Goal_Setting_Months&gt;N342,U342="1",P342&gt;Baseline_Component),"1","0")</f>
        <v>0</v>
      </c>
      <c r="AA342" s="94"/>
    </row>
    <row r="343" spans="2:27" x14ac:dyDescent="0.25">
      <c r="B343" s="2" t="s">
        <v>1377</v>
      </c>
      <c r="C343" s="202">
        <v>67</v>
      </c>
      <c r="D343" s="221">
        <v>39933</v>
      </c>
      <c r="E343" s="26">
        <v>1</v>
      </c>
      <c r="F343" s="24" t="s">
        <v>1053</v>
      </c>
      <c r="G343" s="24" t="s">
        <v>1053</v>
      </c>
      <c r="H343" s="26">
        <v>1</v>
      </c>
      <c r="K343" s="94"/>
      <c r="M343" s="2" t="s">
        <v>1378</v>
      </c>
      <c r="N343" s="202">
        <v>77</v>
      </c>
      <c r="O343" s="221">
        <v>41157</v>
      </c>
      <c r="P343" s="26">
        <v>49</v>
      </c>
      <c r="Q343" s="26">
        <v>1</v>
      </c>
      <c r="R343" s="26">
        <v>4</v>
      </c>
      <c r="S343" s="26">
        <v>5</v>
      </c>
      <c r="T343" s="206">
        <f t="shared" si="13"/>
        <v>2012</v>
      </c>
      <c r="U343" s="24" t="str">
        <f t="shared" si="14"/>
        <v>1</v>
      </c>
      <c r="V343" s="24" t="str">
        <f>IF(AND(Forecast_6_months&lt;N343,Goal_Setting_Months&gt;N343,U343="1",P343&gt;Baseline_Component),"1","0")</f>
        <v>0</v>
      </c>
      <c r="AA343" s="94"/>
    </row>
    <row r="344" spans="2:27" x14ac:dyDescent="0.25">
      <c r="B344" s="2" t="s">
        <v>1378</v>
      </c>
      <c r="C344" s="202">
        <v>77</v>
      </c>
      <c r="D344" s="221">
        <v>41157</v>
      </c>
      <c r="E344" s="26">
        <v>49</v>
      </c>
      <c r="F344" s="26">
        <v>1</v>
      </c>
      <c r="G344" s="26">
        <v>4</v>
      </c>
      <c r="H344" s="26">
        <v>5</v>
      </c>
      <c r="K344" s="94"/>
      <c r="M344" s="2" t="s">
        <v>1379</v>
      </c>
      <c r="N344" s="202">
        <v>65</v>
      </c>
      <c r="O344" s="221">
        <v>39687</v>
      </c>
      <c r="P344" s="26">
        <v>60</v>
      </c>
      <c r="Q344" s="26">
        <v>1</v>
      </c>
      <c r="R344" s="26">
        <v>9</v>
      </c>
      <c r="S344" s="26">
        <v>5</v>
      </c>
      <c r="T344" s="206">
        <f t="shared" si="13"/>
        <v>2008</v>
      </c>
      <c r="U344" s="24" t="str">
        <f t="shared" si="14"/>
        <v>1</v>
      </c>
      <c r="V344" s="24" t="str">
        <f>IF(AND(Forecast_6_months&lt;N344,Goal_Setting_Months&gt;N344,U344="1",P344&gt;Baseline_Component),"1","0")</f>
        <v>1</v>
      </c>
      <c r="AA344" s="94"/>
    </row>
    <row r="345" spans="2:27" x14ac:dyDescent="0.25">
      <c r="B345" s="2" t="s">
        <v>1379</v>
      </c>
      <c r="C345" s="202">
        <v>65</v>
      </c>
      <c r="D345" s="221">
        <v>39687</v>
      </c>
      <c r="E345" s="26">
        <v>60</v>
      </c>
      <c r="F345" s="26">
        <v>1</v>
      </c>
      <c r="G345" s="26">
        <v>9</v>
      </c>
      <c r="H345" s="26">
        <v>5</v>
      </c>
      <c r="K345" s="94"/>
      <c r="M345" s="2" t="s">
        <v>1380</v>
      </c>
      <c r="N345" s="202">
        <v>80</v>
      </c>
      <c r="O345" s="221">
        <v>42142</v>
      </c>
      <c r="P345" s="26">
        <v>1</v>
      </c>
      <c r="Q345" s="24" t="s">
        <v>1053</v>
      </c>
      <c r="R345" s="24" t="s">
        <v>1053</v>
      </c>
      <c r="S345" s="26">
        <v>1</v>
      </c>
      <c r="T345" s="206">
        <f t="shared" si="13"/>
        <v>2015</v>
      </c>
      <c r="U345" s="24" t="str">
        <f t="shared" si="14"/>
        <v>0</v>
      </c>
      <c r="V345" s="24" t="str">
        <f>IF(AND(Forecast_6_months&lt;N345,Goal_Setting_Months&gt;N345,U345="1",P345&gt;Baseline_Component),"1","0")</f>
        <v>0</v>
      </c>
      <c r="AA345" s="94"/>
    </row>
    <row r="346" spans="2:27" x14ac:dyDescent="0.25">
      <c r="B346" s="2" t="s">
        <v>1380</v>
      </c>
      <c r="C346" s="202">
        <v>80</v>
      </c>
      <c r="D346" s="221">
        <v>42142</v>
      </c>
      <c r="E346" s="26">
        <v>1</v>
      </c>
      <c r="F346" s="24" t="s">
        <v>1053</v>
      </c>
      <c r="G346" s="24" t="s">
        <v>1053</v>
      </c>
      <c r="H346" s="26">
        <v>1</v>
      </c>
      <c r="K346" s="94"/>
      <c r="M346" s="2" t="s">
        <v>1381</v>
      </c>
      <c r="N346" s="202">
        <v>80</v>
      </c>
      <c r="O346" s="221">
        <v>42137</v>
      </c>
      <c r="P346" s="26">
        <v>1</v>
      </c>
      <c r="Q346" s="24" t="s">
        <v>1053</v>
      </c>
      <c r="R346" s="24" t="s">
        <v>1053</v>
      </c>
      <c r="S346" s="26">
        <v>1</v>
      </c>
      <c r="T346" s="206">
        <f t="shared" si="13"/>
        <v>2015</v>
      </c>
      <c r="U346" s="24" t="str">
        <f t="shared" si="14"/>
        <v>0</v>
      </c>
      <c r="V346" s="24" t="str">
        <f>IF(AND(Forecast_6_months&lt;N346,Goal_Setting_Months&gt;N346,U346="1",P346&gt;Baseline_Component),"1","0")</f>
        <v>0</v>
      </c>
      <c r="AA346" s="94"/>
    </row>
    <row r="347" spans="2:27" x14ac:dyDescent="0.25">
      <c r="B347" s="2" t="s">
        <v>1381</v>
      </c>
      <c r="C347" s="202">
        <v>80</v>
      </c>
      <c r="D347" s="221">
        <v>42137</v>
      </c>
      <c r="E347" s="26">
        <v>1</v>
      </c>
      <c r="F347" s="24" t="s">
        <v>1053</v>
      </c>
      <c r="G347" s="24" t="s">
        <v>1053</v>
      </c>
      <c r="H347" s="26">
        <v>1</v>
      </c>
      <c r="K347" s="94"/>
      <c r="M347" s="2" t="s">
        <v>1382</v>
      </c>
      <c r="N347" s="202">
        <v>67</v>
      </c>
      <c r="O347" s="221">
        <v>41712</v>
      </c>
      <c r="P347" s="26">
        <v>2</v>
      </c>
      <c r="Q347" s="24" t="s">
        <v>1053</v>
      </c>
      <c r="R347" s="24" t="s">
        <v>1053</v>
      </c>
      <c r="S347" s="26">
        <v>2</v>
      </c>
      <c r="T347" s="206">
        <f t="shared" si="13"/>
        <v>2014</v>
      </c>
      <c r="U347" s="24" t="str">
        <f t="shared" si="14"/>
        <v>0</v>
      </c>
      <c r="V347" s="24" t="str">
        <f>IF(AND(Forecast_6_months&lt;N347,Goal_Setting_Months&gt;N347,U347="1",P347&gt;Baseline_Component),"1","0")</f>
        <v>0</v>
      </c>
      <c r="AA347" s="94"/>
    </row>
    <row r="348" spans="2:27" x14ac:dyDescent="0.25">
      <c r="B348" s="2" t="s">
        <v>1382</v>
      </c>
      <c r="C348" s="202">
        <v>67</v>
      </c>
      <c r="D348" s="221">
        <v>41712</v>
      </c>
      <c r="E348" s="26">
        <v>2</v>
      </c>
      <c r="F348" s="24" t="s">
        <v>1053</v>
      </c>
      <c r="G348" s="24" t="s">
        <v>1053</v>
      </c>
      <c r="H348" s="26">
        <v>2</v>
      </c>
      <c r="K348" s="94"/>
      <c r="M348" s="2" t="s">
        <v>1383</v>
      </c>
      <c r="N348" s="202">
        <v>80</v>
      </c>
      <c r="O348" s="221">
        <v>40090</v>
      </c>
      <c r="P348" s="26">
        <v>1</v>
      </c>
      <c r="Q348" s="24" t="s">
        <v>1053</v>
      </c>
      <c r="R348" s="24" t="s">
        <v>1053</v>
      </c>
      <c r="S348" s="26">
        <v>3</v>
      </c>
      <c r="T348" s="206">
        <f t="shared" si="13"/>
        <v>2009</v>
      </c>
      <c r="U348" s="24" t="str">
        <f t="shared" si="14"/>
        <v>1</v>
      </c>
      <c r="V348" s="24" t="str">
        <f>IF(AND(Forecast_6_months&lt;N348,Goal_Setting_Months&gt;N348,U348="1",P348&gt;Baseline_Component),"1","0")</f>
        <v>0</v>
      </c>
      <c r="AA348" s="94"/>
    </row>
    <row r="349" spans="2:27" x14ac:dyDescent="0.25">
      <c r="B349" s="2" t="s">
        <v>1383</v>
      </c>
      <c r="C349" s="202">
        <v>80</v>
      </c>
      <c r="D349" s="221">
        <v>40090</v>
      </c>
      <c r="E349" s="26">
        <v>1</v>
      </c>
      <c r="F349" s="24" t="s">
        <v>1053</v>
      </c>
      <c r="G349" s="24" t="s">
        <v>1053</v>
      </c>
      <c r="H349" s="26">
        <v>3</v>
      </c>
      <c r="K349" s="94"/>
      <c r="M349" s="2" t="s">
        <v>1384</v>
      </c>
      <c r="N349" s="202">
        <v>80</v>
      </c>
      <c r="O349" s="221">
        <v>40575</v>
      </c>
      <c r="P349" s="26">
        <v>1</v>
      </c>
      <c r="Q349" s="24" t="s">
        <v>1053</v>
      </c>
      <c r="R349" s="24" t="s">
        <v>1053</v>
      </c>
      <c r="S349" s="26">
        <v>5</v>
      </c>
      <c r="T349" s="206">
        <f t="shared" si="13"/>
        <v>2011</v>
      </c>
      <c r="U349" s="24" t="str">
        <f t="shared" si="14"/>
        <v>1</v>
      </c>
      <c r="V349" s="24" t="str">
        <f>IF(AND(Forecast_6_months&lt;N349,Goal_Setting_Months&gt;N349,U349="1",P349&gt;Baseline_Component),"1","0")</f>
        <v>0</v>
      </c>
      <c r="AA349" s="94"/>
    </row>
    <row r="350" spans="2:27" x14ac:dyDescent="0.25">
      <c r="B350" s="2" t="s">
        <v>1384</v>
      </c>
      <c r="C350" s="202">
        <v>80</v>
      </c>
      <c r="D350" s="221">
        <v>40575</v>
      </c>
      <c r="E350" s="26">
        <v>1</v>
      </c>
      <c r="F350" s="24" t="s">
        <v>1053</v>
      </c>
      <c r="G350" s="24" t="s">
        <v>1053</v>
      </c>
      <c r="H350" s="26">
        <v>5</v>
      </c>
      <c r="K350" s="94"/>
      <c r="M350" s="2" t="s">
        <v>1385</v>
      </c>
      <c r="N350" s="202">
        <v>80</v>
      </c>
      <c r="O350" s="221">
        <v>40098</v>
      </c>
      <c r="P350" s="26">
        <v>3</v>
      </c>
      <c r="Q350" s="24" t="s">
        <v>1053</v>
      </c>
      <c r="R350" s="24" t="s">
        <v>1053</v>
      </c>
      <c r="S350" s="26">
        <v>2</v>
      </c>
      <c r="T350" s="206">
        <f t="shared" si="13"/>
        <v>2009</v>
      </c>
      <c r="U350" s="24" t="str">
        <f t="shared" si="14"/>
        <v>0</v>
      </c>
      <c r="V350" s="24" t="str">
        <f>IF(AND(Forecast_6_months&lt;N350,Goal_Setting_Months&gt;N350,U350="1",P350&gt;Baseline_Component),"1","0")</f>
        <v>0</v>
      </c>
      <c r="AA350" s="94"/>
    </row>
    <row r="351" spans="2:27" x14ac:dyDescent="0.25">
      <c r="B351" s="2" t="s">
        <v>1385</v>
      </c>
      <c r="C351" s="202">
        <v>80</v>
      </c>
      <c r="D351" s="221">
        <v>40098</v>
      </c>
      <c r="E351" s="26">
        <v>3</v>
      </c>
      <c r="F351" s="24" t="s">
        <v>1053</v>
      </c>
      <c r="G351" s="24" t="s">
        <v>1053</v>
      </c>
      <c r="H351" s="26">
        <v>2</v>
      </c>
      <c r="K351" s="94"/>
      <c r="M351" s="2" t="s">
        <v>1386</v>
      </c>
      <c r="N351" s="202">
        <v>80</v>
      </c>
      <c r="O351" s="221">
        <v>42247</v>
      </c>
      <c r="P351" s="26">
        <v>4</v>
      </c>
      <c r="Q351" s="24" t="s">
        <v>1053</v>
      </c>
      <c r="R351" s="24" t="s">
        <v>1053</v>
      </c>
      <c r="S351" s="26">
        <v>3</v>
      </c>
      <c r="T351" s="206">
        <f t="shared" si="13"/>
        <v>2015</v>
      </c>
      <c r="U351" s="24" t="str">
        <f t="shared" si="14"/>
        <v>1</v>
      </c>
      <c r="V351" s="24" t="str">
        <f>IF(AND(Forecast_6_months&lt;N351,Goal_Setting_Months&gt;N351,U351="1",P351&gt;Baseline_Component),"1","0")</f>
        <v>0</v>
      </c>
      <c r="AA351" s="94"/>
    </row>
    <row r="352" spans="2:27" x14ac:dyDescent="0.25">
      <c r="B352" s="2" t="s">
        <v>1386</v>
      </c>
      <c r="C352" s="202">
        <v>80</v>
      </c>
      <c r="D352" s="221">
        <v>42247</v>
      </c>
      <c r="E352" s="26">
        <v>4</v>
      </c>
      <c r="F352" s="24" t="s">
        <v>1053</v>
      </c>
      <c r="G352" s="24" t="s">
        <v>1053</v>
      </c>
      <c r="H352" s="26">
        <v>3</v>
      </c>
      <c r="K352" s="94"/>
      <c r="M352" s="2" t="s">
        <v>1387</v>
      </c>
      <c r="N352" s="202">
        <v>68</v>
      </c>
      <c r="O352" s="221">
        <v>42159</v>
      </c>
      <c r="P352" s="26">
        <v>1</v>
      </c>
      <c r="Q352" s="24" t="s">
        <v>1053</v>
      </c>
      <c r="R352" s="24" t="s">
        <v>1053</v>
      </c>
      <c r="S352" s="26">
        <v>2</v>
      </c>
      <c r="T352" s="206">
        <f t="shared" si="13"/>
        <v>2015</v>
      </c>
      <c r="U352" s="24" t="str">
        <f t="shared" si="14"/>
        <v>0</v>
      </c>
      <c r="V352" s="24" t="str">
        <f>IF(AND(Forecast_6_months&lt;N352,Goal_Setting_Months&gt;N352,U352="1",P352&gt;Baseline_Component),"1","0")</f>
        <v>0</v>
      </c>
      <c r="AA352" s="94"/>
    </row>
    <row r="353" spans="2:27" x14ac:dyDescent="0.25">
      <c r="B353" s="2" t="s">
        <v>1387</v>
      </c>
      <c r="C353" s="202">
        <v>68</v>
      </c>
      <c r="D353" s="221">
        <v>42159</v>
      </c>
      <c r="E353" s="26">
        <v>1</v>
      </c>
      <c r="F353" s="24" t="s">
        <v>1053</v>
      </c>
      <c r="G353" s="24" t="s">
        <v>1053</v>
      </c>
      <c r="H353" s="26">
        <v>2</v>
      </c>
      <c r="K353" s="94"/>
      <c r="M353" s="2" t="s">
        <v>1388</v>
      </c>
      <c r="N353" s="202">
        <v>74</v>
      </c>
      <c r="O353" s="221">
        <v>41152</v>
      </c>
      <c r="P353" s="26">
        <v>2</v>
      </c>
      <c r="Q353" s="24" t="s">
        <v>1053</v>
      </c>
      <c r="R353" s="24" t="s">
        <v>1053</v>
      </c>
      <c r="S353" s="26">
        <v>2</v>
      </c>
      <c r="T353" s="206">
        <f t="shared" si="13"/>
        <v>2012</v>
      </c>
      <c r="U353" s="24" t="str">
        <f t="shared" si="14"/>
        <v>0</v>
      </c>
      <c r="V353" s="24" t="str">
        <f>IF(AND(Forecast_6_months&lt;N353,Goal_Setting_Months&gt;N353,U353="1",P353&gt;Baseline_Component),"1","0")</f>
        <v>0</v>
      </c>
      <c r="AA353" s="94"/>
    </row>
    <row r="354" spans="2:27" x14ac:dyDescent="0.25">
      <c r="B354" s="2" t="s">
        <v>1388</v>
      </c>
      <c r="C354" s="202">
        <v>74</v>
      </c>
      <c r="D354" s="221">
        <v>41152</v>
      </c>
      <c r="E354" s="26">
        <v>2</v>
      </c>
      <c r="F354" s="24" t="s">
        <v>1053</v>
      </c>
      <c r="G354" s="24" t="s">
        <v>1053</v>
      </c>
      <c r="H354" s="26">
        <v>2</v>
      </c>
      <c r="K354" s="94"/>
      <c r="M354" s="2" t="s">
        <v>1389</v>
      </c>
      <c r="N354" s="202">
        <v>68</v>
      </c>
      <c r="O354" s="221">
        <v>40081</v>
      </c>
      <c r="P354" s="26">
        <v>1</v>
      </c>
      <c r="Q354" s="26">
        <v>1</v>
      </c>
      <c r="R354" s="26">
        <v>19</v>
      </c>
      <c r="S354" s="26">
        <v>5</v>
      </c>
      <c r="T354" s="206">
        <f t="shared" si="13"/>
        <v>2009</v>
      </c>
      <c r="U354" s="24" t="str">
        <f t="shared" si="14"/>
        <v>1</v>
      </c>
      <c r="V354" s="24" t="str">
        <f>IF(AND(Forecast_6_months&lt;N354,Goal_Setting_Months&gt;N354,U354="1",P354&gt;Baseline_Component),"1","0")</f>
        <v>0</v>
      </c>
      <c r="AA354" s="94"/>
    </row>
    <row r="355" spans="2:27" x14ac:dyDescent="0.25">
      <c r="B355" s="2" t="s">
        <v>1389</v>
      </c>
      <c r="C355" s="202">
        <v>68</v>
      </c>
      <c r="D355" s="221">
        <v>40081</v>
      </c>
      <c r="E355" s="26">
        <v>1</v>
      </c>
      <c r="F355" s="26">
        <v>1</v>
      </c>
      <c r="G355" s="26">
        <v>19</v>
      </c>
      <c r="H355" s="26">
        <v>5</v>
      </c>
      <c r="K355" s="94"/>
      <c r="M355" s="2" t="s">
        <v>1390</v>
      </c>
      <c r="N355" s="202">
        <v>80</v>
      </c>
      <c r="O355" s="221">
        <v>40626</v>
      </c>
      <c r="P355" s="26">
        <v>22</v>
      </c>
      <c r="Q355" s="26">
        <v>1</v>
      </c>
      <c r="R355" s="26">
        <v>2</v>
      </c>
      <c r="S355" s="26">
        <v>2</v>
      </c>
      <c r="T355" s="206">
        <f t="shared" si="13"/>
        <v>2011</v>
      </c>
      <c r="U355" s="24" t="str">
        <f t="shared" si="14"/>
        <v>0</v>
      </c>
      <c r="V355" s="24" t="str">
        <f>IF(AND(Forecast_6_months&lt;N355,Goal_Setting_Months&gt;N355,U355="1",P355&gt;Baseline_Component),"1","0")</f>
        <v>0</v>
      </c>
      <c r="AA355" s="94"/>
    </row>
    <row r="356" spans="2:27" x14ac:dyDescent="0.25">
      <c r="B356" s="2" t="s">
        <v>1390</v>
      </c>
      <c r="C356" s="202">
        <v>80</v>
      </c>
      <c r="D356" s="221">
        <v>40626</v>
      </c>
      <c r="E356" s="26">
        <v>22</v>
      </c>
      <c r="F356" s="26">
        <v>1</v>
      </c>
      <c r="G356" s="26">
        <v>2</v>
      </c>
      <c r="H356" s="26">
        <v>2</v>
      </c>
      <c r="K356" s="94"/>
      <c r="M356" s="2" t="s">
        <v>1391</v>
      </c>
      <c r="N356" s="202">
        <v>80</v>
      </c>
      <c r="O356" s="221">
        <v>39498</v>
      </c>
      <c r="P356" s="26">
        <v>2</v>
      </c>
      <c r="Q356" s="24" t="s">
        <v>1053</v>
      </c>
      <c r="R356" s="24" t="s">
        <v>1053</v>
      </c>
      <c r="S356" s="26">
        <v>2</v>
      </c>
      <c r="T356" s="206">
        <f t="shared" si="13"/>
        <v>2008</v>
      </c>
      <c r="U356" s="24" t="str">
        <f t="shared" si="14"/>
        <v>0</v>
      </c>
      <c r="V356" s="24" t="str">
        <f>IF(AND(Forecast_6_months&lt;N356,Goal_Setting_Months&gt;N356,U356="1",P356&gt;Baseline_Component),"1","0")</f>
        <v>0</v>
      </c>
      <c r="AA356" s="94"/>
    </row>
    <row r="357" spans="2:27" x14ac:dyDescent="0.25">
      <c r="B357" s="2" t="s">
        <v>1391</v>
      </c>
      <c r="C357" s="202">
        <v>80</v>
      </c>
      <c r="D357" s="221">
        <v>39498</v>
      </c>
      <c r="E357" s="26">
        <v>2</v>
      </c>
      <c r="F357" s="24" t="s">
        <v>1053</v>
      </c>
      <c r="G357" s="24" t="s">
        <v>1053</v>
      </c>
      <c r="H357" s="26">
        <v>2</v>
      </c>
      <c r="K357" s="94"/>
      <c r="M357" s="2" t="s">
        <v>1392</v>
      </c>
      <c r="N357" s="202">
        <v>63</v>
      </c>
      <c r="O357" s="221">
        <v>40394</v>
      </c>
      <c r="P357" s="26">
        <v>4</v>
      </c>
      <c r="Q357" s="26">
        <v>1</v>
      </c>
      <c r="R357" s="26">
        <v>4</v>
      </c>
      <c r="S357" s="26">
        <v>5</v>
      </c>
      <c r="T357" s="206">
        <f t="shared" si="13"/>
        <v>2010</v>
      </c>
      <c r="U357" s="24" t="str">
        <f t="shared" si="14"/>
        <v>1</v>
      </c>
      <c r="V357" s="24" t="str">
        <f>IF(AND(Forecast_6_months&lt;N357,Goal_Setting_Months&gt;N357,U357="1",P357&gt;Baseline_Component),"1","0")</f>
        <v>1</v>
      </c>
      <c r="AA357" s="94"/>
    </row>
    <row r="358" spans="2:27" x14ac:dyDescent="0.25">
      <c r="B358" s="2" t="s">
        <v>1392</v>
      </c>
      <c r="C358" s="202">
        <v>63</v>
      </c>
      <c r="D358" s="221">
        <v>40394</v>
      </c>
      <c r="E358" s="26">
        <v>4</v>
      </c>
      <c r="F358" s="26">
        <v>1</v>
      </c>
      <c r="G358" s="26">
        <v>4</v>
      </c>
      <c r="H358" s="26">
        <v>5</v>
      </c>
      <c r="K358" s="94"/>
      <c r="M358" s="2" t="s">
        <v>1393</v>
      </c>
      <c r="N358" s="202">
        <v>70</v>
      </c>
      <c r="O358" s="221">
        <v>42194</v>
      </c>
      <c r="P358" s="26">
        <v>1</v>
      </c>
      <c r="Q358" s="24" t="s">
        <v>1053</v>
      </c>
      <c r="R358" s="24" t="s">
        <v>1053</v>
      </c>
      <c r="S358" s="26">
        <v>3</v>
      </c>
      <c r="T358" s="206">
        <f t="shared" si="13"/>
        <v>2015</v>
      </c>
      <c r="U358" s="24" t="str">
        <f t="shared" si="14"/>
        <v>1</v>
      </c>
      <c r="V358" s="24" t="str">
        <f>IF(AND(Forecast_6_months&lt;N358,Goal_Setting_Months&gt;N358,U358="1",P358&gt;Baseline_Component),"1","0")</f>
        <v>0</v>
      </c>
      <c r="AA358" s="94"/>
    </row>
    <row r="359" spans="2:27" x14ac:dyDescent="0.25">
      <c r="B359" s="2" t="s">
        <v>1393</v>
      </c>
      <c r="C359" s="202">
        <v>70</v>
      </c>
      <c r="D359" s="221">
        <v>42194</v>
      </c>
      <c r="E359" s="26">
        <v>1</v>
      </c>
      <c r="F359" s="24" t="s">
        <v>1053</v>
      </c>
      <c r="G359" s="24" t="s">
        <v>1053</v>
      </c>
      <c r="H359" s="26">
        <v>3</v>
      </c>
      <c r="K359" s="94"/>
      <c r="M359" s="2" t="s">
        <v>1394</v>
      </c>
      <c r="N359" s="202">
        <v>48</v>
      </c>
      <c r="O359" s="221">
        <v>40770</v>
      </c>
      <c r="P359" s="26">
        <v>2</v>
      </c>
      <c r="Q359" s="24" t="s">
        <v>1053</v>
      </c>
      <c r="R359" s="24" t="s">
        <v>1053</v>
      </c>
      <c r="S359" s="26">
        <v>1</v>
      </c>
      <c r="T359" s="206">
        <f t="shared" si="13"/>
        <v>2011</v>
      </c>
      <c r="U359" s="24" t="str">
        <f t="shared" si="14"/>
        <v>0</v>
      </c>
      <c r="V359" s="24" t="str">
        <f>IF(AND(Forecast_6_months&lt;N359,Goal_Setting_Months&gt;N359,U359="1",P359&gt;Baseline_Component),"1","0")</f>
        <v>0</v>
      </c>
      <c r="AA359" s="94"/>
    </row>
    <row r="360" spans="2:27" x14ac:dyDescent="0.25">
      <c r="B360" s="2" t="s">
        <v>1394</v>
      </c>
      <c r="C360" s="202">
        <v>48</v>
      </c>
      <c r="D360" s="221">
        <v>40770</v>
      </c>
      <c r="E360" s="26">
        <v>2</v>
      </c>
      <c r="F360" s="24" t="s">
        <v>1053</v>
      </c>
      <c r="G360" s="24" t="s">
        <v>1053</v>
      </c>
      <c r="H360" s="26">
        <v>1</v>
      </c>
      <c r="K360" s="94"/>
      <c r="M360" s="2" t="s">
        <v>1395</v>
      </c>
      <c r="N360" s="202">
        <v>80</v>
      </c>
      <c r="O360" s="221">
        <v>39979</v>
      </c>
      <c r="P360" s="26">
        <v>1</v>
      </c>
      <c r="Q360" s="24" t="s">
        <v>1053</v>
      </c>
      <c r="R360" s="24" t="s">
        <v>1053</v>
      </c>
      <c r="S360" s="26">
        <v>5</v>
      </c>
      <c r="T360" s="206">
        <f t="shared" si="13"/>
        <v>2009</v>
      </c>
      <c r="U360" s="24" t="str">
        <f t="shared" si="14"/>
        <v>1</v>
      </c>
      <c r="V360" s="24" t="str">
        <f>IF(AND(Forecast_6_months&lt;N360,Goal_Setting_Months&gt;N360,U360="1",P360&gt;Baseline_Component),"1","0")</f>
        <v>0</v>
      </c>
      <c r="AA360" s="94"/>
    </row>
    <row r="361" spans="2:27" x14ac:dyDescent="0.25">
      <c r="B361" s="2" t="s">
        <v>1395</v>
      </c>
      <c r="C361" s="202">
        <v>80</v>
      </c>
      <c r="D361" s="221">
        <v>39979</v>
      </c>
      <c r="E361" s="26">
        <v>1</v>
      </c>
      <c r="F361" s="24" t="s">
        <v>1053</v>
      </c>
      <c r="G361" s="24" t="s">
        <v>1053</v>
      </c>
      <c r="H361" s="26">
        <v>5</v>
      </c>
      <c r="K361" s="94"/>
      <c r="M361" s="2" t="s">
        <v>1396</v>
      </c>
      <c r="N361" s="202">
        <v>80</v>
      </c>
      <c r="O361" s="221">
        <v>39993</v>
      </c>
      <c r="P361" s="26">
        <v>3</v>
      </c>
      <c r="Q361" s="24" t="s">
        <v>1053</v>
      </c>
      <c r="R361" s="24" t="s">
        <v>1053</v>
      </c>
      <c r="S361" s="26">
        <v>2</v>
      </c>
      <c r="T361" s="206">
        <f t="shared" si="13"/>
        <v>2009</v>
      </c>
      <c r="U361" s="24" t="str">
        <f t="shared" si="14"/>
        <v>0</v>
      </c>
      <c r="V361" s="24" t="str">
        <f>IF(AND(Forecast_6_months&lt;N361,Goal_Setting_Months&gt;N361,U361="1",P361&gt;Baseline_Component),"1","0")</f>
        <v>0</v>
      </c>
      <c r="AA361" s="94"/>
    </row>
    <row r="362" spans="2:27" x14ac:dyDescent="0.25">
      <c r="B362" s="2" t="s">
        <v>1396</v>
      </c>
      <c r="C362" s="202">
        <v>80</v>
      </c>
      <c r="D362" s="221">
        <v>39993</v>
      </c>
      <c r="E362" s="26">
        <v>3</v>
      </c>
      <c r="F362" s="24" t="s">
        <v>1053</v>
      </c>
      <c r="G362" s="24" t="s">
        <v>1053</v>
      </c>
      <c r="H362" s="26">
        <v>2</v>
      </c>
      <c r="K362" s="94"/>
      <c r="M362" s="2" t="s">
        <v>1397</v>
      </c>
      <c r="N362" s="202">
        <v>63</v>
      </c>
      <c r="O362" s="221">
        <v>41759</v>
      </c>
      <c r="P362" s="26">
        <v>1</v>
      </c>
      <c r="Q362" s="26">
        <v>1</v>
      </c>
      <c r="R362" s="26">
        <v>11</v>
      </c>
      <c r="S362" s="26">
        <v>5</v>
      </c>
      <c r="T362" s="206">
        <f t="shared" si="13"/>
        <v>2014</v>
      </c>
      <c r="U362" s="24" t="str">
        <f t="shared" si="14"/>
        <v>1</v>
      </c>
      <c r="V362" s="24" t="str">
        <f>IF(AND(Forecast_6_months&lt;N362,Goal_Setting_Months&gt;N362,U362="1",P362&gt;Baseline_Component),"1","0")</f>
        <v>0</v>
      </c>
      <c r="AA362" s="94"/>
    </row>
    <row r="363" spans="2:27" x14ac:dyDescent="0.25">
      <c r="B363" s="2" t="s">
        <v>1397</v>
      </c>
      <c r="C363" s="202">
        <v>63</v>
      </c>
      <c r="D363" s="221">
        <v>41759</v>
      </c>
      <c r="E363" s="26">
        <v>1</v>
      </c>
      <c r="F363" s="26">
        <v>1</v>
      </c>
      <c r="G363" s="26">
        <v>11</v>
      </c>
      <c r="H363" s="26">
        <v>5</v>
      </c>
      <c r="K363" s="94"/>
      <c r="M363" s="2" t="s">
        <v>1398</v>
      </c>
      <c r="N363" s="202">
        <v>66</v>
      </c>
      <c r="O363" s="221">
        <v>41745</v>
      </c>
      <c r="P363" s="26">
        <v>1</v>
      </c>
      <c r="Q363" s="24" t="s">
        <v>1053</v>
      </c>
      <c r="R363" s="24" t="s">
        <v>1053</v>
      </c>
      <c r="S363" s="26">
        <v>2</v>
      </c>
      <c r="T363" s="206">
        <f t="shared" si="13"/>
        <v>2014</v>
      </c>
      <c r="U363" s="24" t="str">
        <f t="shared" si="14"/>
        <v>0</v>
      </c>
      <c r="V363" s="24" t="str">
        <f>IF(AND(Forecast_6_months&lt;N363,Goal_Setting_Months&gt;N363,U363="1",P363&gt;Baseline_Component),"1","0")</f>
        <v>0</v>
      </c>
      <c r="AA363" s="94"/>
    </row>
    <row r="364" spans="2:27" x14ac:dyDescent="0.25">
      <c r="B364" s="2" t="s">
        <v>1398</v>
      </c>
      <c r="C364" s="202">
        <v>66</v>
      </c>
      <c r="D364" s="221">
        <v>41745</v>
      </c>
      <c r="E364" s="26">
        <v>1</v>
      </c>
      <c r="F364" s="24" t="s">
        <v>1053</v>
      </c>
      <c r="G364" s="24" t="s">
        <v>1053</v>
      </c>
      <c r="H364" s="26">
        <v>2</v>
      </c>
      <c r="K364" s="94"/>
      <c r="M364" s="2" t="s">
        <v>1399</v>
      </c>
      <c r="N364" s="202">
        <v>80</v>
      </c>
      <c r="O364" s="221">
        <v>41438</v>
      </c>
      <c r="P364" s="26">
        <v>4</v>
      </c>
      <c r="Q364" s="24" t="s">
        <v>1053</v>
      </c>
      <c r="R364" s="24" t="s">
        <v>1053</v>
      </c>
      <c r="S364" s="26">
        <v>2</v>
      </c>
      <c r="T364" s="206">
        <f t="shared" si="13"/>
        <v>2013</v>
      </c>
      <c r="U364" s="24" t="str">
        <f t="shared" si="14"/>
        <v>0</v>
      </c>
      <c r="V364" s="24" t="str">
        <f>IF(AND(Forecast_6_months&lt;N364,Goal_Setting_Months&gt;N364,U364="1",P364&gt;Baseline_Component),"1","0")</f>
        <v>0</v>
      </c>
      <c r="AA364" s="94"/>
    </row>
    <row r="365" spans="2:27" x14ac:dyDescent="0.25">
      <c r="B365" s="2" t="s">
        <v>1399</v>
      </c>
      <c r="C365" s="202">
        <v>80</v>
      </c>
      <c r="D365" s="221">
        <v>41438</v>
      </c>
      <c r="E365" s="26">
        <v>4</v>
      </c>
      <c r="F365" s="24" t="s">
        <v>1053</v>
      </c>
      <c r="G365" s="24" t="s">
        <v>1053</v>
      </c>
      <c r="H365" s="26">
        <v>2</v>
      </c>
      <c r="K365" s="94"/>
      <c r="M365" s="2" t="s">
        <v>1400</v>
      </c>
      <c r="N365" s="202">
        <v>66</v>
      </c>
      <c r="O365" s="221">
        <v>40078</v>
      </c>
      <c r="P365" s="26">
        <v>1</v>
      </c>
      <c r="Q365" s="26">
        <v>1</v>
      </c>
      <c r="R365" s="26">
        <v>4</v>
      </c>
      <c r="S365" s="26">
        <v>3</v>
      </c>
      <c r="T365" s="206">
        <f t="shared" si="13"/>
        <v>2009</v>
      </c>
      <c r="U365" s="24" t="str">
        <f t="shared" si="14"/>
        <v>1</v>
      </c>
      <c r="V365" s="24" t="str">
        <f>IF(AND(Forecast_6_months&lt;N365,Goal_Setting_Months&gt;N365,U365="1",P365&gt;Baseline_Component),"1","0")</f>
        <v>0</v>
      </c>
      <c r="AA365" s="94"/>
    </row>
    <row r="366" spans="2:27" x14ac:dyDescent="0.25">
      <c r="B366" s="2" t="s">
        <v>1400</v>
      </c>
      <c r="C366" s="202">
        <v>66</v>
      </c>
      <c r="D366" s="221">
        <v>40078</v>
      </c>
      <c r="E366" s="26">
        <v>1</v>
      </c>
      <c r="F366" s="26">
        <v>1</v>
      </c>
      <c r="G366" s="26">
        <v>4</v>
      </c>
      <c r="H366" s="26">
        <v>3</v>
      </c>
      <c r="K366" s="94"/>
      <c r="M366" s="2" t="s">
        <v>1401</v>
      </c>
      <c r="N366" s="202">
        <v>73</v>
      </c>
      <c r="O366" s="221">
        <v>40840</v>
      </c>
      <c r="P366" s="26">
        <v>26</v>
      </c>
      <c r="Q366" s="24" t="s">
        <v>1053</v>
      </c>
      <c r="R366" s="24" t="s">
        <v>1053</v>
      </c>
      <c r="S366" s="26">
        <v>5</v>
      </c>
      <c r="T366" s="206">
        <f t="shared" si="13"/>
        <v>2011</v>
      </c>
      <c r="U366" s="24" t="str">
        <f t="shared" si="14"/>
        <v>1</v>
      </c>
      <c r="V366" s="24" t="str">
        <f>IF(AND(Forecast_6_months&lt;N366,Goal_Setting_Months&gt;N366,U366="1",P366&gt;Baseline_Component),"1","0")</f>
        <v>0</v>
      </c>
      <c r="AA366" s="94"/>
    </row>
    <row r="367" spans="2:27" x14ac:dyDescent="0.25">
      <c r="B367" s="2" t="s">
        <v>1401</v>
      </c>
      <c r="C367" s="202">
        <v>73</v>
      </c>
      <c r="D367" s="221">
        <v>40840</v>
      </c>
      <c r="E367" s="26">
        <v>26</v>
      </c>
      <c r="F367" s="24" t="s">
        <v>1053</v>
      </c>
      <c r="G367" s="24" t="s">
        <v>1053</v>
      </c>
      <c r="H367" s="26">
        <v>5</v>
      </c>
      <c r="K367" s="94"/>
      <c r="M367" s="2" t="s">
        <v>1402</v>
      </c>
      <c r="N367" s="202">
        <v>68</v>
      </c>
      <c r="O367" s="221">
        <v>41374</v>
      </c>
      <c r="P367" s="26">
        <v>10</v>
      </c>
      <c r="Q367" s="24" t="s">
        <v>1053</v>
      </c>
      <c r="R367" s="24" t="s">
        <v>1053</v>
      </c>
      <c r="S367" s="26">
        <v>3</v>
      </c>
      <c r="T367" s="206">
        <f t="shared" si="13"/>
        <v>2013</v>
      </c>
      <c r="U367" s="24" t="str">
        <f t="shared" si="14"/>
        <v>1</v>
      </c>
      <c r="V367" s="24" t="str">
        <f>IF(AND(Forecast_6_months&lt;N367,Goal_Setting_Months&gt;N367,U367="1",P367&gt;Baseline_Component),"1","0")</f>
        <v>1</v>
      </c>
      <c r="AA367" s="94"/>
    </row>
    <row r="368" spans="2:27" x14ac:dyDescent="0.25">
      <c r="B368" s="2" t="s">
        <v>1402</v>
      </c>
      <c r="C368" s="202">
        <v>68</v>
      </c>
      <c r="D368" s="221">
        <v>41374</v>
      </c>
      <c r="E368" s="26">
        <v>10</v>
      </c>
      <c r="F368" s="24" t="s">
        <v>1053</v>
      </c>
      <c r="G368" s="24" t="s">
        <v>1053</v>
      </c>
      <c r="H368" s="26">
        <v>3</v>
      </c>
      <c r="K368" s="94"/>
      <c r="M368" s="2" t="s">
        <v>1403</v>
      </c>
      <c r="N368" s="202">
        <v>80</v>
      </c>
      <c r="O368" s="221">
        <v>39911</v>
      </c>
      <c r="P368" s="26">
        <v>51</v>
      </c>
      <c r="Q368" s="26">
        <v>1</v>
      </c>
      <c r="R368" s="26">
        <v>4</v>
      </c>
      <c r="S368" s="26">
        <v>3</v>
      </c>
      <c r="T368" s="206">
        <f t="shared" si="13"/>
        <v>2009</v>
      </c>
      <c r="U368" s="24" t="str">
        <f t="shared" si="14"/>
        <v>1</v>
      </c>
      <c r="V368" s="24" t="str">
        <f>IF(AND(Forecast_6_months&lt;N368,Goal_Setting_Months&gt;N368,U368="1",P368&gt;Baseline_Component),"1","0")</f>
        <v>0</v>
      </c>
      <c r="AA368" s="94"/>
    </row>
    <row r="369" spans="2:27" x14ac:dyDescent="0.25">
      <c r="B369" s="2" t="s">
        <v>1403</v>
      </c>
      <c r="C369" s="202">
        <v>80</v>
      </c>
      <c r="D369" s="221">
        <v>39911</v>
      </c>
      <c r="E369" s="26">
        <v>51</v>
      </c>
      <c r="F369" s="26">
        <v>1</v>
      </c>
      <c r="G369" s="26">
        <v>4</v>
      </c>
      <c r="H369" s="26">
        <v>3</v>
      </c>
      <c r="K369" s="94"/>
      <c r="M369" s="2" t="s">
        <v>1404</v>
      </c>
      <c r="N369" s="202">
        <v>80</v>
      </c>
      <c r="O369" s="221">
        <v>39688</v>
      </c>
      <c r="P369" s="26">
        <v>6</v>
      </c>
      <c r="Q369" s="24" t="s">
        <v>1053</v>
      </c>
      <c r="R369" s="24" t="s">
        <v>1053</v>
      </c>
      <c r="S369" s="26">
        <v>3</v>
      </c>
      <c r="T369" s="206">
        <f t="shared" si="13"/>
        <v>2008</v>
      </c>
      <c r="U369" s="24" t="str">
        <f t="shared" si="14"/>
        <v>1</v>
      </c>
      <c r="V369" s="24" t="str">
        <f>IF(AND(Forecast_6_months&lt;N369,Goal_Setting_Months&gt;N369,U369="1",P369&gt;Baseline_Component),"1","0")</f>
        <v>0</v>
      </c>
      <c r="AA369" s="94"/>
    </row>
    <row r="370" spans="2:27" x14ac:dyDescent="0.25">
      <c r="B370" s="2" t="s">
        <v>1404</v>
      </c>
      <c r="C370" s="202">
        <v>80</v>
      </c>
      <c r="D370" s="221">
        <v>39688</v>
      </c>
      <c r="E370" s="26">
        <v>6</v>
      </c>
      <c r="F370" s="24" t="s">
        <v>1053</v>
      </c>
      <c r="G370" s="24" t="s">
        <v>1053</v>
      </c>
      <c r="H370" s="26">
        <v>3</v>
      </c>
      <c r="K370" s="94"/>
      <c r="M370" s="2" t="s">
        <v>1405</v>
      </c>
      <c r="N370" s="202">
        <v>69</v>
      </c>
      <c r="O370" s="221">
        <v>40890</v>
      </c>
      <c r="P370" s="26">
        <v>1</v>
      </c>
      <c r="Q370" s="24" t="s">
        <v>1053</v>
      </c>
      <c r="R370" s="24" t="s">
        <v>1053</v>
      </c>
      <c r="S370" s="26">
        <v>1</v>
      </c>
      <c r="T370" s="206">
        <f t="shared" si="13"/>
        <v>2011</v>
      </c>
      <c r="U370" s="24" t="str">
        <f t="shared" si="14"/>
        <v>0</v>
      </c>
      <c r="V370" s="24" t="str">
        <f>IF(AND(Forecast_6_months&lt;N370,Goal_Setting_Months&gt;N370,U370="1",P370&gt;Baseline_Component),"1","0")</f>
        <v>0</v>
      </c>
      <c r="AA370" s="94"/>
    </row>
    <row r="371" spans="2:27" x14ac:dyDescent="0.25">
      <c r="B371" s="2" t="s">
        <v>1405</v>
      </c>
      <c r="C371" s="202">
        <v>69</v>
      </c>
      <c r="D371" s="221">
        <v>40890</v>
      </c>
      <c r="E371" s="26">
        <v>1</v>
      </c>
      <c r="F371" s="24" t="s">
        <v>1053</v>
      </c>
      <c r="G371" s="24" t="s">
        <v>1053</v>
      </c>
      <c r="H371" s="26">
        <v>1</v>
      </c>
      <c r="K371" s="94"/>
      <c r="M371" s="2" t="s">
        <v>1406</v>
      </c>
      <c r="N371" s="202">
        <v>80</v>
      </c>
      <c r="O371" s="221">
        <v>39693</v>
      </c>
      <c r="P371" s="26">
        <v>2</v>
      </c>
      <c r="Q371" s="26">
        <v>1</v>
      </c>
      <c r="R371" s="26">
        <v>1</v>
      </c>
      <c r="S371" s="26">
        <v>5</v>
      </c>
      <c r="T371" s="206">
        <f t="shared" si="13"/>
        <v>2008</v>
      </c>
      <c r="U371" s="24" t="str">
        <f t="shared" si="14"/>
        <v>1</v>
      </c>
      <c r="V371" s="24" t="str">
        <f>IF(AND(Forecast_6_months&lt;N371,Goal_Setting_Months&gt;N371,U371="1",P371&gt;Baseline_Component),"1","0")</f>
        <v>0</v>
      </c>
      <c r="AA371" s="94"/>
    </row>
    <row r="372" spans="2:27" x14ac:dyDescent="0.25">
      <c r="B372" s="2" t="s">
        <v>1406</v>
      </c>
      <c r="C372" s="202">
        <v>80</v>
      </c>
      <c r="D372" s="221">
        <v>39693</v>
      </c>
      <c r="E372" s="26">
        <v>2</v>
      </c>
      <c r="F372" s="26">
        <v>1</v>
      </c>
      <c r="G372" s="26">
        <v>1</v>
      </c>
      <c r="H372" s="26">
        <v>5</v>
      </c>
      <c r="K372" s="94"/>
      <c r="M372" s="2" t="s">
        <v>1407</v>
      </c>
      <c r="N372" s="202">
        <v>63</v>
      </c>
      <c r="O372" s="221">
        <v>40347</v>
      </c>
      <c r="P372" s="26">
        <v>1</v>
      </c>
      <c r="Q372" s="24" t="s">
        <v>1053</v>
      </c>
      <c r="R372" s="24" t="s">
        <v>1053</v>
      </c>
      <c r="S372" s="26">
        <v>2</v>
      </c>
      <c r="T372" s="206">
        <f t="shared" si="13"/>
        <v>2010</v>
      </c>
      <c r="U372" s="24" t="str">
        <f t="shared" si="14"/>
        <v>0</v>
      </c>
      <c r="V372" s="24" t="str">
        <f>IF(AND(Forecast_6_months&lt;N372,Goal_Setting_Months&gt;N372,U372="1",P372&gt;Baseline_Component),"1","0")</f>
        <v>0</v>
      </c>
      <c r="AA372" s="94"/>
    </row>
    <row r="373" spans="2:27" x14ac:dyDescent="0.25">
      <c r="B373" s="2" t="s">
        <v>1407</v>
      </c>
      <c r="C373" s="202">
        <v>63</v>
      </c>
      <c r="D373" s="221">
        <v>40347</v>
      </c>
      <c r="E373" s="26">
        <v>1</v>
      </c>
      <c r="F373" s="24" t="s">
        <v>1053</v>
      </c>
      <c r="G373" s="24" t="s">
        <v>1053</v>
      </c>
      <c r="H373" s="26">
        <v>2</v>
      </c>
      <c r="K373" s="94"/>
      <c r="M373" s="2" t="s">
        <v>1408</v>
      </c>
      <c r="N373" s="202">
        <v>80</v>
      </c>
      <c r="O373" s="221">
        <v>39310</v>
      </c>
      <c r="P373" s="26">
        <v>6</v>
      </c>
      <c r="Q373" s="24" t="s">
        <v>1053</v>
      </c>
      <c r="R373" s="24" t="s">
        <v>1053</v>
      </c>
      <c r="S373" s="26">
        <v>4</v>
      </c>
      <c r="T373" s="206">
        <f t="shared" si="13"/>
        <v>2007</v>
      </c>
      <c r="U373" s="24" t="str">
        <f t="shared" si="14"/>
        <v>1</v>
      </c>
      <c r="V373" s="24" t="str">
        <f>IF(AND(Forecast_6_months&lt;N373,Goal_Setting_Months&gt;N373,U373="1",P373&gt;Baseline_Component),"1","0")</f>
        <v>0</v>
      </c>
      <c r="AA373" s="94"/>
    </row>
    <row r="374" spans="2:27" x14ac:dyDescent="0.25">
      <c r="B374" s="2" t="s">
        <v>1408</v>
      </c>
      <c r="C374" s="202">
        <v>80</v>
      </c>
      <c r="D374" s="221">
        <v>39310</v>
      </c>
      <c r="E374" s="26">
        <v>6</v>
      </c>
      <c r="F374" s="24" t="s">
        <v>1053</v>
      </c>
      <c r="G374" s="24" t="s">
        <v>1053</v>
      </c>
      <c r="H374" s="26">
        <v>4</v>
      </c>
      <c r="K374" s="94"/>
      <c r="M374" s="2" t="s">
        <v>1409</v>
      </c>
      <c r="N374" s="202">
        <v>80</v>
      </c>
      <c r="O374" s="221">
        <v>40477</v>
      </c>
      <c r="P374" s="26">
        <v>2</v>
      </c>
      <c r="Q374" s="26">
        <v>1</v>
      </c>
      <c r="R374" s="26">
        <v>6</v>
      </c>
      <c r="S374" s="26">
        <v>2</v>
      </c>
      <c r="T374" s="206">
        <f t="shared" si="13"/>
        <v>2010</v>
      </c>
      <c r="U374" s="24" t="str">
        <f t="shared" si="14"/>
        <v>0</v>
      </c>
      <c r="V374" s="24" t="str">
        <f>IF(AND(Forecast_6_months&lt;N374,Goal_Setting_Months&gt;N374,U374="1",P374&gt;Baseline_Component),"1","0")</f>
        <v>0</v>
      </c>
      <c r="AA374" s="94"/>
    </row>
    <row r="375" spans="2:27" x14ac:dyDescent="0.25">
      <c r="B375" s="2" t="s">
        <v>1409</v>
      </c>
      <c r="C375" s="202">
        <v>80</v>
      </c>
      <c r="D375" s="221">
        <v>40477</v>
      </c>
      <c r="E375" s="26">
        <v>2</v>
      </c>
      <c r="F375" s="26">
        <v>1</v>
      </c>
      <c r="G375" s="26">
        <v>6</v>
      </c>
      <c r="H375" s="26">
        <v>2</v>
      </c>
      <c r="K375" s="94"/>
      <c r="M375" s="2" t="s">
        <v>1410</v>
      </c>
      <c r="N375" s="202">
        <v>77</v>
      </c>
      <c r="O375" s="221">
        <v>40695</v>
      </c>
      <c r="P375" s="26">
        <v>3</v>
      </c>
      <c r="Q375" s="24" t="s">
        <v>1053</v>
      </c>
      <c r="R375" s="24" t="s">
        <v>1053</v>
      </c>
      <c r="S375" s="26">
        <v>5</v>
      </c>
      <c r="T375" s="206">
        <f t="shared" si="13"/>
        <v>2011</v>
      </c>
      <c r="U375" s="24" t="str">
        <f t="shared" si="14"/>
        <v>1</v>
      </c>
      <c r="V375" s="24" t="str">
        <f>IF(AND(Forecast_6_months&lt;N375,Goal_Setting_Months&gt;N375,U375="1",P375&gt;Baseline_Component),"1","0")</f>
        <v>0</v>
      </c>
      <c r="AA375" s="94"/>
    </row>
    <row r="376" spans="2:27" x14ac:dyDescent="0.25">
      <c r="B376" s="2" t="s">
        <v>1410</v>
      </c>
      <c r="C376" s="202">
        <v>77</v>
      </c>
      <c r="D376" s="221">
        <v>40695</v>
      </c>
      <c r="E376" s="26">
        <v>3</v>
      </c>
      <c r="F376" s="24" t="s">
        <v>1053</v>
      </c>
      <c r="G376" s="24" t="s">
        <v>1053</v>
      </c>
      <c r="H376" s="26">
        <v>5</v>
      </c>
      <c r="K376" s="94"/>
      <c r="M376" s="2" t="s">
        <v>1411</v>
      </c>
      <c r="N376" s="202">
        <v>80</v>
      </c>
      <c r="O376" s="221">
        <v>39847</v>
      </c>
      <c r="P376" s="26">
        <v>1</v>
      </c>
      <c r="Q376" s="24" t="s">
        <v>1053</v>
      </c>
      <c r="R376" s="24" t="s">
        <v>1053</v>
      </c>
      <c r="S376" s="26">
        <v>2</v>
      </c>
      <c r="T376" s="206">
        <f t="shared" si="13"/>
        <v>2009</v>
      </c>
      <c r="U376" s="24" t="str">
        <f t="shared" si="14"/>
        <v>0</v>
      </c>
      <c r="V376" s="24" t="str">
        <f>IF(AND(Forecast_6_months&lt;N376,Goal_Setting_Months&gt;N376,U376="1",P376&gt;Baseline_Component),"1","0")</f>
        <v>0</v>
      </c>
      <c r="AA376" s="94"/>
    </row>
    <row r="377" spans="2:27" x14ac:dyDescent="0.25">
      <c r="B377" s="2" t="s">
        <v>1411</v>
      </c>
      <c r="C377" s="202">
        <v>80</v>
      </c>
      <c r="D377" s="221">
        <v>39847</v>
      </c>
      <c r="E377" s="26">
        <v>1</v>
      </c>
      <c r="F377" s="24" t="s">
        <v>1053</v>
      </c>
      <c r="G377" s="24" t="s">
        <v>1053</v>
      </c>
      <c r="H377" s="26">
        <v>2</v>
      </c>
      <c r="K377" s="94"/>
      <c r="M377" s="2" t="s">
        <v>1412</v>
      </c>
      <c r="N377" s="202">
        <v>80</v>
      </c>
      <c r="O377" s="221">
        <v>40316</v>
      </c>
      <c r="P377" s="26">
        <v>2</v>
      </c>
      <c r="Q377" s="24" t="s">
        <v>1053</v>
      </c>
      <c r="R377" s="24" t="s">
        <v>1053</v>
      </c>
      <c r="S377" s="26">
        <v>4</v>
      </c>
      <c r="T377" s="206">
        <f t="shared" si="13"/>
        <v>2010</v>
      </c>
      <c r="U377" s="24" t="str">
        <f t="shared" si="14"/>
        <v>1</v>
      </c>
      <c r="V377" s="24" t="str">
        <f>IF(AND(Forecast_6_months&lt;N377,Goal_Setting_Months&gt;N377,U377="1",P377&gt;Baseline_Component),"1","0")</f>
        <v>0</v>
      </c>
      <c r="AA377" s="94"/>
    </row>
    <row r="378" spans="2:27" x14ac:dyDescent="0.25">
      <c r="B378" s="2" t="s">
        <v>1412</v>
      </c>
      <c r="C378" s="202">
        <v>80</v>
      </c>
      <c r="D378" s="221">
        <v>40316</v>
      </c>
      <c r="E378" s="26">
        <v>2</v>
      </c>
      <c r="F378" s="24" t="s">
        <v>1053</v>
      </c>
      <c r="G378" s="24" t="s">
        <v>1053</v>
      </c>
      <c r="H378" s="26">
        <v>4</v>
      </c>
      <c r="K378" s="94"/>
      <c r="M378" s="2" t="s">
        <v>1413</v>
      </c>
      <c r="N378" s="202">
        <v>74</v>
      </c>
      <c r="O378" s="221">
        <v>40036</v>
      </c>
      <c r="P378" s="26">
        <v>1</v>
      </c>
      <c r="Q378" s="24" t="s">
        <v>1053</v>
      </c>
      <c r="R378" s="24" t="s">
        <v>1053</v>
      </c>
      <c r="S378" s="26">
        <v>1</v>
      </c>
      <c r="T378" s="206">
        <f t="shared" si="13"/>
        <v>2009</v>
      </c>
      <c r="U378" s="24" t="str">
        <f t="shared" si="14"/>
        <v>0</v>
      </c>
      <c r="V378" s="24" t="str">
        <f>IF(AND(Forecast_6_months&lt;N378,Goal_Setting_Months&gt;N378,U378="1",P378&gt;Baseline_Component),"1","0")</f>
        <v>0</v>
      </c>
      <c r="AA378" s="94"/>
    </row>
    <row r="379" spans="2:27" x14ac:dyDescent="0.25">
      <c r="B379" s="2" t="s">
        <v>1413</v>
      </c>
      <c r="C379" s="202">
        <v>74</v>
      </c>
      <c r="D379" s="221">
        <v>40036</v>
      </c>
      <c r="E379" s="26">
        <v>1</v>
      </c>
      <c r="F379" s="24" t="s">
        <v>1053</v>
      </c>
      <c r="G379" s="24" t="s">
        <v>1053</v>
      </c>
      <c r="H379" s="26">
        <v>1</v>
      </c>
      <c r="K379" s="94"/>
      <c r="M379" s="2" t="s">
        <v>1414</v>
      </c>
      <c r="N379" s="202">
        <v>80</v>
      </c>
      <c r="O379" s="221">
        <v>40318</v>
      </c>
      <c r="P379" s="26">
        <v>4</v>
      </c>
      <c r="Q379" s="24" t="s">
        <v>1053</v>
      </c>
      <c r="R379" s="24" t="s">
        <v>1053</v>
      </c>
      <c r="S379" s="26">
        <v>1</v>
      </c>
      <c r="T379" s="206">
        <f t="shared" si="13"/>
        <v>2010</v>
      </c>
      <c r="U379" s="24" t="str">
        <f t="shared" si="14"/>
        <v>0</v>
      </c>
      <c r="V379" s="24" t="str">
        <f>IF(AND(Forecast_6_months&lt;N379,Goal_Setting_Months&gt;N379,U379="1",P379&gt;Baseline_Component),"1","0")</f>
        <v>0</v>
      </c>
      <c r="AA379" s="94"/>
    </row>
    <row r="380" spans="2:27" x14ac:dyDescent="0.25">
      <c r="B380" s="2" t="s">
        <v>1414</v>
      </c>
      <c r="C380" s="202">
        <v>80</v>
      </c>
      <c r="D380" s="221">
        <v>40318</v>
      </c>
      <c r="E380" s="26">
        <v>4</v>
      </c>
      <c r="F380" s="24" t="s">
        <v>1053</v>
      </c>
      <c r="G380" s="24" t="s">
        <v>1053</v>
      </c>
      <c r="H380" s="26">
        <v>1</v>
      </c>
      <c r="K380" s="94"/>
      <c r="M380" s="2" t="s">
        <v>1415</v>
      </c>
      <c r="N380" s="202">
        <v>69</v>
      </c>
      <c r="O380" s="221">
        <v>39870</v>
      </c>
      <c r="P380" s="26">
        <v>5</v>
      </c>
      <c r="Q380" s="24" t="s">
        <v>1053</v>
      </c>
      <c r="R380" s="24" t="s">
        <v>1053</v>
      </c>
      <c r="S380" s="26">
        <v>2</v>
      </c>
      <c r="T380" s="206">
        <f t="shared" si="13"/>
        <v>2009</v>
      </c>
      <c r="U380" s="24" t="str">
        <f t="shared" si="14"/>
        <v>0</v>
      </c>
      <c r="V380" s="24" t="str">
        <f>IF(AND(Forecast_6_months&lt;N380,Goal_Setting_Months&gt;N380,U380="1",P380&gt;Baseline_Component),"1","0")</f>
        <v>0</v>
      </c>
      <c r="AA380" s="94"/>
    </row>
    <row r="381" spans="2:27" x14ac:dyDescent="0.25">
      <c r="B381" s="2" t="s">
        <v>1415</v>
      </c>
      <c r="C381" s="202">
        <v>69</v>
      </c>
      <c r="D381" s="221">
        <v>39870</v>
      </c>
      <c r="E381" s="26">
        <v>5</v>
      </c>
      <c r="F381" s="24" t="s">
        <v>1053</v>
      </c>
      <c r="G381" s="24" t="s">
        <v>1053</v>
      </c>
      <c r="H381" s="26">
        <v>2</v>
      </c>
      <c r="K381" s="94"/>
      <c r="M381" s="2" t="s">
        <v>1416</v>
      </c>
      <c r="N381" s="202">
        <v>75</v>
      </c>
      <c r="O381" s="221">
        <v>40784</v>
      </c>
      <c r="P381" s="26">
        <v>1</v>
      </c>
      <c r="Q381" s="24" t="s">
        <v>1053</v>
      </c>
      <c r="R381" s="24" t="s">
        <v>1053</v>
      </c>
      <c r="S381" s="26">
        <v>2</v>
      </c>
      <c r="T381" s="206">
        <f t="shared" si="13"/>
        <v>2011</v>
      </c>
      <c r="U381" s="24" t="str">
        <f t="shared" si="14"/>
        <v>0</v>
      </c>
      <c r="V381" s="24" t="str">
        <f>IF(AND(Forecast_6_months&lt;N381,Goal_Setting_Months&gt;N381,U381="1",P381&gt;Baseline_Component),"1","0")</f>
        <v>0</v>
      </c>
      <c r="AA381" s="94"/>
    </row>
    <row r="382" spans="2:27" x14ac:dyDescent="0.25">
      <c r="B382" s="2" t="s">
        <v>1416</v>
      </c>
      <c r="C382" s="202">
        <v>75</v>
      </c>
      <c r="D382" s="221">
        <v>40784</v>
      </c>
      <c r="E382" s="26">
        <v>1</v>
      </c>
      <c r="F382" s="24" t="s">
        <v>1053</v>
      </c>
      <c r="G382" s="24" t="s">
        <v>1053</v>
      </c>
      <c r="H382" s="26">
        <v>2</v>
      </c>
      <c r="K382" s="94"/>
      <c r="M382" s="2" t="s">
        <v>1417</v>
      </c>
      <c r="N382" s="202">
        <v>75</v>
      </c>
      <c r="O382" s="221">
        <v>41619</v>
      </c>
      <c r="P382" s="26">
        <v>1</v>
      </c>
      <c r="Q382" s="24" t="s">
        <v>1053</v>
      </c>
      <c r="R382" s="24" t="s">
        <v>1053</v>
      </c>
      <c r="S382" s="26">
        <v>1</v>
      </c>
      <c r="T382" s="206">
        <f t="shared" si="13"/>
        <v>2013</v>
      </c>
      <c r="U382" s="24" t="str">
        <f t="shared" si="14"/>
        <v>0</v>
      </c>
      <c r="V382" s="24" t="str">
        <f>IF(AND(Forecast_6_months&lt;N382,Goal_Setting_Months&gt;N382,U382="1",P382&gt;Baseline_Component),"1","0")</f>
        <v>0</v>
      </c>
      <c r="AA382" s="94"/>
    </row>
    <row r="383" spans="2:27" x14ac:dyDescent="0.25">
      <c r="B383" s="2" t="s">
        <v>1417</v>
      </c>
      <c r="C383" s="202">
        <v>75</v>
      </c>
      <c r="D383" s="221">
        <v>41619</v>
      </c>
      <c r="E383" s="26">
        <v>1</v>
      </c>
      <c r="F383" s="24" t="s">
        <v>1053</v>
      </c>
      <c r="G383" s="24" t="s">
        <v>1053</v>
      </c>
      <c r="H383" s="26">
        <v>1</v>
      </c>
      <c r="K383" s="94"/>
      <c r="M383" s="2" t="s">
        <v>1418</v>
      </c>
      <c r="N383" s="202">
        <v>69</v>
      </c>
      <c r="O383" s="221">
        <v>40074</v>
      </c>
      <c r="P383" s="26">
        <v>2</v>
      </c>
      <c r="Q383" s="24" t="s">
        <v>1053</v>
      </c>
      <c r="R383" s="24" t="s">
        <v>1053</v>
      </c>
      <c r="S383" s="26">
        <v>2</v>
      </c>
      <c r="T383" s="206">
        <f t="shared" si="13"/>
        <v>2009</v>
      </c>
      <c r="U383" s="24" t="str">
        <f t="shared" si="14"/>
        <v>0</v>
      </c>
      <c r="V383" s="24" t="str">
        <f>IF(AND(Forecast_6_months&lt;N383,Goal_Setting_Months&gt;N383,U383="1",P383&gt;Baseline_Component),"1","0")</f>
        <v>0</v>
      </c>
      <c r="AA383" s="94"/>
    </row>
    <row r="384" spans="2:27" x14ac:dyDescent="0.25">
      <c r="B384" s="2" t="s">
        <v>1418</v>
      </c>
      <c r="C384" s="202">
        <v>69</v>
      </c>
      <c r="D384" s="221">
        <v>40074</v>
      </c>
      <c r="E384" s="26">
        <v>2</v>
      </c>
      <c r="F384" s="24" t="s">
        <v>1053</v>
      </c>
      <c r="G384" s="24" t="s">
        <v>1053</v>
      </c>
      <c r="H384" s="26">
        <v>2</v>
      </c>
      <c r="K384" s="94"/>
      <c r="M384" s="2" t="s">
        <v>1419</v>
      </c>
      <c r="N384" s="202">
        <v>75</v>
      </c>
      <c r="O384" s="221">
        <v>41456</v>
      </c>
      <c r="P384" s="26">
        <v>25</v>
      </c>
      <c r="Q384" s="26">
        <v>1</v>
      </c>
      <c r="R384" s="26">
        <v>2</v>
      </c>
      <c r="S384" s="26">
        <v>4</v>
      </c>
      <c r="T384" s="206">
        <f t="shared" si="13"/>
        <v>2013</v>
      </c>
      <c r="U384" s="24" t="str">
        <f t="shared" si="14"/>
        <v>1</v>
      </c>
      <c r="V384" s="24" t="str">
        <f>IF(AND(Forecast_6_months&lt;N384,Goal_Setting_Months&gt;N384,U384="1",P384&gt;Baseline_Component),"1","0")</f>
        <v>0</v>
      </c>
      <c r="AA384" s="94"/>
    </row>
    <row r="385" spans="2:27" x14ac:dyDescent="0.25">
      <c r="B385" s="2" t="s">
        <v>1419</v>
      </c>
      <c r="C385" s="202">
        <v>75</v>
      </c>
      <c r="D385" s="221">
        <v>41456</v>
      </c>
      <c r="E385" s="26">
        <v>25</v>
      </c>
      <c r="F385" s="26">
        <v>1</v>
      </c>
      <c r="G385" s="26">
        <v>2</v>
      </c>
      <c r="H385" s="26">
        <v>4</v>
      </c>
      <c r="K385" s="94"/>
      <c r="M385" s="2" t="s">
        <v>1420</v>
      </c>
      <c r="N385" s="202">
        <v>74</v>
      </c>
      <c r="O385" s="221">
        <v>40997</v>
      </c>
      <c r="P385" s="26">
        <v>1</v>
      </c>
      <c r="Q385" s="24" t="s">
        <v>1053</v>
      </c>
      <c r="R385" s="24" t="s">
        <v>1053</v>
      </c>
      <c r="S385" s="26">
        <v>5</v>
      </c>
      <c r="T385" s="206">
        <f t="shared" si="13"/>
        <v>2012</v>
      </c>
      <c r="U385" s="24" t="str">
        <f t="shared" si="14"/>
        <v>1</v>
      </c>
      <c r="V385" s="24" t="str">
        <f>IF(AND(Forecast_6_months&lt;N385,Goal_Setting_Months&gt;N385,U385="1",P385&gt;Baseline_Component),"1","0")</f>
        <v>0</v>
      </c>
      <c r="AA385" s="94"/>
    </row>
    <row r="386" spans="2:27" x14ac:dyDescent="0.25">
      <c r="B386" s="2" t="s">
        <v>1420</v>
      </c>
      <c r="C386" s="202">
        <v>74</v>
      </c>
      <c r="D386" s="221">
        <v>40997</v>
      </c>
      <c r="E386" s="26">
        <v>1</v>
      </c>
      <c r="F386" s="24" t="s">
        <v>1053</v>
      </c>
      <c r="G386" s="24" t="s">
        <v>1053</v>
      </c>
      <c r="H386" s="26">
        <v>5</v>
      </c>
      <c r="K386" s="94"/>
      <c r="M386" s="2" t="s">
        <v>1421</v>
      </c>
      <c r="N386" s="202">
        <v>73</v>
      </c>
      <c r="O386" s="221">
        <v>40834</v>
      </c>
      <c r="P386" s="26">
        <v>1</v>
      </c>
      <c r="Q386" s="26">
        <v>1</v>
      </c>
      <c r="R386" s="26">
        <v>20</v>
      </c>
      <c r="S386" s="26">
        <v>5</v>
      </c>
      <c r="T386" s="206">
        <f t="shared" si="13"/>
        <v>2011</v>
      </c>
      <c r="U386" s="24" t="str">
        <f t="shared" si="14"/>
        <v>1</v>
      </c>
      <c r="V386" s="24" t="str">
        <f>IF(AND(Forecast_6_months&lt;N386,Goal_Setting_Months&gt;N386,U386="1",P386&gt;Baseline_Component),"1","0")</f>
        <v>0</v>
      </c>
      <c r="AA386" s="94"/>
    </row>
    <row r="387" spans="2:27" x14ac:dyDescent="0.25">
      <c r="B387" s="2" t="s">
        <v>1421</v>
      </c>
      <c r="C387" s="202">
        <v>73</v>
      </c>
      <c r="D387" s="221">
        <v>40834</v>
      </c>
      <c r="E387" s="26">
        <v>1</v>
      </c>
      <c r="F387" s="26">
        <v>1</v>
      </c>
      <c r="G387" s="26">
        <v>20</v>
      </c>
      <c r="H387" s="26">
        <v>5</v>
      </c>
      <c r="K387" s="94"/>
      <c r="M387" s="2" t="s">
        <v>1422</v>
      </c>
      <c r="N387" s="202">
        <v>77</v>
      </c>
      <c r="O387" s="221">
        <v>41533</v>
      </c>
      <c r="P387" s="26">
        <v>15</v>
      </c>
      <c r="Q387" s="26">
        <v>1</v>
      </c>
      <c r="R387" s="26">
        <v>3</v>
      </c>
      <c r="S387" s="26">
        <v>5</v>
      </c>
      <c r="T387" s="206">
        <f t="shared" si="13"/>
        <v>2013</v>
      </c>
      <c r="U387" s="24" t="str">
        <f t="shared" si="14"/>
        <v>1</v>
      </c>
      <c r="V387" s="24" t="str">
        <f>IF(AND(Forecast_6_months&lt;N387,Goal_Setting_Months&gt;N387,U387="1",P387&gt;Baseline_Component),"1","0")</f>
        <v>0</v>
      </c>
      <c r="AA387" s="94"/>
    </row>
    <row r="388" spans="2:27" x14ac:dyDescent="0.25">
      <c r="B388" s="2" t="s">
        <v>1422</v>
      </c>
      <c r="C388" s="202">
        <v>77</v>
      </c>
      <c r="D388" s="221">
        <v>41533</v>
      </c>
      <c r="E388" s="26">
        <v>15</v>
      </c>
      <c r="F388" s="26">
        <v>1</v>
      </c>
      <c r="G388" s="26">
        <v>3</v>
      </c>
      <c r="H388" s="26">
        <v>5</v>
      </c>
      <c r="K388" s="94"/>
      <c r="M388" s="2" t="s">
        <v>1423</v>
      </c>
      <c r="N388" s="202">
        <v>59</v>
      </c>
      <c r="O388" s="221">
        <v>39955</v>
      </c>
      <c r="P388" s="26">
        <v>1</v>
      </c>
      <c r="Q388" s="24" t="s">
        <v>1053</v>
      </c>
      <c r="R388" s="24" t="s">
        <v>1053</v>
      </c>
      <c r="S388" s="26">
        <v>1</v>
      </c>
      <c r="T388" s="206">
        <f t="shared" si="13"/>
        <v>2009</v>
      </c>
      <c r="U388" s="24" t="str">
        <f t="shared" si="14"/>
        <v>0</v>
      </c>
      <c r="V388" s="24" t="str">
        <f>IF(AND(Forecast_6_months&lt;N388,Goal_Setting_Months&gt;N388,U388="1",P388&gt;Baseline_Component),"1","0")</f>
        <v>0</v>
      </c>
      <c r="AA388" s="94"/>
    </row>
    <row r="389" spans="2:27" x14ac:dyDescent="0.25">
      <c r="B389" s="2" t="s">
        <v>1423</v>
      </c>
      <c r="C389" s="202">
        <v>59</v>
      </c>
      <c r="D389" s="221">
        <v>39955</v>
      </c>
      <c r="E389" s="26">
        <v>1</v>
      </c>
      <c r="F389" s="24" t="s">
        <v>1053</v>
      </c>
      <c r="G389" s="24" t="s">
        <v>1053</v>
      </c>
      <c r="H389" s="26">
        <v>1</v>
      </c>
      <c r="K389" s="94"/>
      <c r="M389" s="2" t="s">
        <v>1424</v>
      </c>
      <c r="N389" s="202">
        <v>80</v>
      </c>
      <c r="O389" s="221">
        <v>39920</v>
      </c>
      <c r="P389" s="26">
        <v>1</v>
      </c>
      <c r="Q389" s="26">
        <v>1</v>
      </c>
      <c r="R389" s="26">
        <v>7</v>
      </c>
      <c r="S389" s="26">
        <v>2</v>
      </c>
      <c r="T389" s="206">
        <f t="shared" si="13"/>
        <v>2009</v>
      </c>
      <c r="U389" s="24" t="str">
        <f t="shared" si="14"/>
        <v>0</v>
      </c>
      <c r="V389" s="24" t="str">
        <f>IF(AND(Forecast_6_months&lt;N389,Goal_Setting_Months&gt;N389,U389="1",P389&gt;Baseline_Component),"1","0")</f>
        <v>0</v>
      </c>
      <c r="AA389" s="94"/>
    </row>
    <row r="390" spans="2:27" x14ac:dyDescent="0.25">
      <c r="B390" s="2" t="s">
        <v>1424</v>
      </c>
      <c r="C390" s="202">
        <v>80</v>
      </c>
      <c r="D390" s="221">
        <v>39920</v>
      </c>
      <c r="E390" s="26">
        <v>1</v>
      </c>
      <c r="F390" s="26">
        <v>1</v>
      </c>
      <c r="G390" s="26">
        <v>7</v>
      </c>
      <c r="H390" s="26">
        <v>2</v>
      </c>
      <c r="K390" s="94"/>
      <c r="M390" s="2" t="s">
        <v>1425</v>
      </c>
      <c r="N390" s="202">
        <v>80</v>
      </c>
      <c r="O390" s="221">
        <v>41101</v>
      </c>
      <c r="P390" s="26">
        <v>3</v>
      </c>
      <c r="Q390" s="24" t="s">
        <v>1053</v>
      </c>
      <c r="R390" s="24" t="s">
        <v>1053</v>
      </c>
      <c r="S390" s="26">
        <v>1</v>
      </c>
      <c r="T390" s="206">
        <f t="shared" si="13"/>
        <v>2012</v>
      </c>
      <c r="U390" s="24" t="str">
        <f t="shared" si="14"/>
        <v>0</v>
      </c>
      <c r="V390" s="24" t="str">
        <f>IF(AND(Forecast_6_months&lt;N390,Goal_Setting_Months&gt;N390,U390="1",P390&gt;Baseline_Component),"1","0")</f>
        <v>0</v>
      </c>
      <c r="AA390" s="94"/>
    </row>
    <row r="391" spans="2:27" x14ac:dyDescent="0.25">
      <c r="B391" s="2" t="s">
        <v>1425</v>
      </c>
      <c r="C391" s="202">
        <v>80</v>
      </c>
      <c r="D391" s="221">
        <v>41101</v>
      </c>
      <c r="E391" s="26">
        <v>3</v>
      </c>
      <c r="F391" s="24" t="s">
        <v>1053</v>
      </c>
      <c r="G391" s="24" t="s">
        <v>1053</v>
      </c>
      <c r="H391" s="26">
        <v>1</v>
      </c>
      <c r="K391" s="94"/>
      <c r="M391" s="2" t="s">
        <v>1426</v>
      </c>
      <c r="N391" s="202">
        <v>51</v>
      </c>
      <c r="O391" s="221">
        <v>40304</v>
      </c>
      <c r="P391" s="26">
        <v>1</v>
      </c>
      <c r="Q391" s="24" t="s">
        <v>1053</v>
      </c>
      <c r="R391" s="24" t="s">
        <v>1053</v>
      </c>
      <c r="S391" s="26">
        <v>1</v>
      </c>
      <c r="T391" s="206">
        <f t="shared" si="13"/>
        <v>2010</v>
      </c>
      <c r="U391" s="24" t="str">
        <f t="shared" si="14"/>
        <v>0</v>
      </c>
      <c r="V391" s="24" t="str">
        <f>IF(AND(Forecast_6_months&lt;N391,Goal_Setting_Months&gt;N391,U391="1",P391&gt;Baseline_Component),"1","0")</f>
        <v>0</v>
      </c>
      <c r="AA391" s="94"/>
    </row>
    <row r="392" spans="2:27" x14ac:dyDescent="0.25">
      <c r="B392" s="2" t="s">
        <v>1426</v>
      </c>
      <c r="C392" s="202">
        <v>51</v>
      </c>
      <c r="D392" s="221">
        <v>40304</v>
      </c>
      <c r="E392" s="26">
        <v>1</v>
      </c>
      <c r="F392" s="24" t="s">
        <v>1053</v>
      </c>
      <c r="G392" s="24" t="s">
        <v>1053</v>
      </c>
      <c r="H392" s="26">
        <v>1</v>
      </c>
      <c r="K392" s="94"/>
      <c r="M392" s="2" t="s">
        <v>1427</v>
      </c>
      <c r="N392" s="202">
        <v>80</v>
      </c>
      <c r="O392" s="221">
        <v>39514</v>
      </c>
      <c r="P392" s="26">
        <v>13</v>
      </c>
      <c r="Q392" s="24" t="s">
        <v>1053</v>
      </c>
      <c r="R392" s="24" t="s">
        <v>1053</v>
      </c>
      <c r="S392" s="26">
        <v>5</v>
      </c>
      <c r="T392" s="206">
        <f t="shared" si="13"/>
        <v>2008</v>
      </c>
      <c r="U392" s="24" t="str">
        <f t="shared" si="14"/>
        <v>1</v>
      </c>
      <c r="V392" s="24" t="str">
        <f>IF(AND(Forecast_6_months&lt;N392,Goal_Setting_Months&gt;N392,U392="1",P392&gt;Baseline_Component),"1","0")</f>
        <v>0</v>
      </c>
      <c r="AA392" s="94"/>
    </row>
    <row r="393" spans="2:27" x14ac:dyDescent="0.25">
      <c r="B393" s="2" t="s">
        <v>1427</v>
      </c>
      <c r="C393" s="202">
        <v>80</v>
      </c>
      <c r="D393" s="221">
        <v>39514</v>
      </c>
      <c r="E393" s="26">
        <v>13</v>
      </c>
      <c r="F393" s="24" t="s">
        <v>1053</v>
      </c>
      <c r="G393" s="24" t="s">
        <v>1053</v>
      </c>
      <c r="H393" s="26">
        <v>5</v>
      </c>
      <c r="K393" s="94"/>
      <c r="M393" s="2" t="s">
        <v>1428</v>
      </c>
      <c r="N393" s="202">
        <v>78</v>
      </c>
      <c r="O393" s="221">
        <v>40742</v>
      </c>
      <c r="P393" s="26">
        <v>2</v>
      </c>
      <c r="Q393" s="24" t="s">
        <v>1053</v>
      </c>
      <c r="R393" s="24" t="s">
        <v>1053</v>
      </c>
      <c r="S393" s="26">
        <v>5</v>
      </c>
      <c r="T393" s="206">
        <f t="shared" si="13"/>
        <v>2011</v>
      </c>
      <c r="U393" s="24" t="str">
        <f t="shared" si="14"/>
        <v>1</v>
      </c>
      <c r="V393" s="24" t="str">
        <f>IF(AND(Forecast_6_months&lt;N393,Goal_Setting_Months&gt;N393,U393="1",P393&gt;Baseline_Component),"1","0")</f>
        <v>0</v>
      </c>
      <c r="AA393" s="94"/>
    </row>
    <row r="394" spans="2:27" x14ac:dyDescent="0.25">
      <c r="B394" s="2" t="s">
        <v>1428</v>
      </c>
      <c r="C394" s="202">
        <v>78</v>
      </c>
      <c r="D394" s="221">
        <v>40742</v>
      </c>
      <c r="E394" s="26">
        <v>2</v>
      </c>
      <c r="F394" s="24" t="s">
        <v>1053</v>
      </c>
      <c r="G394" s="24" t="s">
        <v>1053</v>
      </c>
      <c r="H394" s="26">
        <v>5</v>
      </c>
      <c r="K394" s="94"/>
      <c r="M394" s="2" t="s">
        <v>1429</v>
      </c>
      <c r="N394" s="202">
        <v>80</v>
      </c>
      <c r="O394" s="221">
        <v>40011</v>
      </c>
      <c r="P394" s="26">
        <v>3</v>
      </c>
      <c r="Q394" s="24" t="s">
        <v>1053</v>
      </c>
      <c r="R394" s="24" t="s">
        <v>1053</v>
      </c>
      <c r="S394" s="26">
        <v>3</v>
      </c>
      <c r="T394" s="206">
        <f t="shared" si="13"/>
        <v>2009</v>
      </c>
      <c r="U394" s="24" t="str">
        <f t="shared" si="14"/>
        <v>1</v>
      </c>
      <c r="V394" s="24" t="str">
        <f>IF(AND(Forecast_6_months&lt;N394,Goal_Setting_Months&gt;N394,U394="1",P394&gt;Baseline_Component),"1","0")</f>
        <v>0</v>
      </c>
      <c r="AA394" s="94"/>
    </row>
    <row r="395" spans="2:27" x14ac:dyDescent="0.25">
      <c r="B395" s="2" t="s">
        <v>1429</v>
      </c>
      <c r="C395" s="202">
        <v>80</v>
      </c>
      <c r="D395" s="221">
        <v>40011</v>
      </c>
      <c r="E395" s="26">
        <v>3</v>
      </c>
      <c r="F395" s="24" t="s">
        <v>1053</v>
      </c>
      <c r="G395" s="24" t="s">
        <v>1053</v>
      </c>
      <c r="H395" s="26">
        <v>3</v>
      </c>
      <c r="K395" s="94"/>
      <c r="M395" s="2" t="s">
        <v>1430</v>
      </c>
      <c r="N395" s="202">
        <v>73</v>
      </c>
      <c r="O395" s="221">
        <v>40191</v>
      </c>
      <c r="P395" s="26">
        <v>1</v>
      </c>
      <c r="Q395" s="24" t="s">
        <v>1053</v>
      </c>
      <c r="R395" s="24" t="s">
        <v>1053</v>
      </c>
      <c r="S395" s="26">
        <v>1</v>
      </c>
      <c r="T395" s="206">
        <f t="shared" si="13"/>
        <v>2010</v>
      </c>
      <c r="U395" s="24" t="str">
        <f t="shared" si="14"/>
        <v>0</v>
      </c>
      <c r="V395" s="24" t="str">
        <f>IF(AND(Forecast_6_months&lt;N395,Goal_Setting_Months&gt;N395,U395="1",P395&gt;Baseline_Component),"1","0")</f>
        <v>0</v>
      </c>
      <c r="AA395" s="94"/>
    </row>
    <row r="396" spans="2:27" x14ac:dyDescent="0.25">
      <c r="B396" s="2" t="s">
        <v>1430</v>
      </c>
      <c r="C396" s="202">
        <v>73</v>
      </c>
      <c r="D396" s="221">
        <v>40191</v>
      </c>
      <c r="E396" s="26">
        <v>1</v>
      </c>
      <c r="F396" s="24" t="s">
        <v>1053</v>
      </c>
      <c r="G396" s="24" t="s">
        <v>1053</v>
      </c>
      <c r="H396" s="26">
        <v>1</v>
      </c>
      <c r="K396" s="94"/>
      <c r="M396" s="2" t="s">
        <v>1431</v>
      </c>
      <c r="N396" s="202">
        <v>80</v>
      </c>
      <c r="O396" s="221">
        <v>41317</v>
      </c>
      <c r="P396" s="26">
        <v>10</v>
      </c>
      <c r="Q396" s="24" t="s">
        <v>1053</v>
      </c>
      <c r="R396" s="24" t="s">
        <v>1053</v>
      </c>
      <c r="S396" s="26">
        <v>4</v>
      </c>
      <c r="T396" s="206">
        <f t="shared" si="13"/>
        <v>2013</v>
      </c>
      <c r="U396" s="24" t="str">
        <f t="shared" si="14"/>
        <v>1</v>
      </c>
      <c r="V396" s="24" t="str">
        <f>IF(AND(Forecast_6_months&lt;N396,Goal_Setting_Months&gt;N396,U396="1",P396&gt;Baseline_Component),"1","0")</f>
        <v>0</v>
      </c>
      <c r="AA396" s="94"/>
    </row>
    <row r="397" spans="2:27" x14ac:dyDescent="0.25">
      <c r="B397" s="2" t="s">
        <v>1431</v>
      </c>
      <c r="C397" s="202">
        <v>80</v>
      </c>
      <c r="D397" s="221">
        <v>41317</v>
      </c>
      <c r="E397" s="26">
        <v>10</v>
      </c>
      <c r="F397" s="24" t="s">
        <v>1053</v>
      </c>
      <c r="G397" s="24" t="s">
        <v>1053</v>
      </c>
      <c r="H397" s="26">
        <v>4</v>
      </c>
      <c r="K397" s="94"/>
      <c r="M397" s="2" t="s">
        <v>1432</v>
      </c>
      <c r="N397" s="202">
        <v>72</v>
      </c>
      <c r="O397" s="221">
        <v>41673</v>
      </c>
      <c r="P397" s="26">
        <v>43</v>
      </c>
      <c r="Q397" s="26">
        <v>1</v>
      </c>
      <c r="R397" s="26">
        <v>5</v>
      </c>
      <c r="S397" s="26">
        <v>5</v>
      </c>
      <c r="T397" s="206">
        <f t="shared" si="13"/>
        <v>2014</v>
      </c>
      <c r="U397" s="24" t="str">
        <f t="shared" si="14"/>
        <v>1</v>
      </c>
      <c r="V397" s="24" t="str">
        <f>IF(AND(Forecast_6_months&lt;N397,Goal_Setting_Months&gt;N397,U397="1",P397&gt;Baseline_Component),"1","0")</f>
        <v>0</v>
      </c>
      <c r="AA397" s="94"/>
    </row>
    <row r="398" spans="2:27" x14ac:dyDescent="0.25">
      <c r="B398" s="2" t="s">
        <v>1432</v>
      </c>
      <c r="C398" s="202">
        <v>72</v>
      </c>
      <c r="D398" s="221">
        <v>41673</v>
      </c>
      <c r="E398" s="26">
        <v>43</v>
      </c>
      <c r="F398" s="26">
        <v>1</v>
      </c>
      <c r="G398" s="26">
        <v>5</v>
      </c>
      <c r="H398" s="26">
        <v>5</v>
      </c>
      <c r="K398" s="94"/>
      <c r="M398" s="2" t="s">
        <v>1433</v>
      </c>
      <c r="N398" s="202">
        <v>73</v>
      </c>
      <c r="O398" s="221">
        <v>41002</v>
      </c>
      <c r="P398" s="26">
        <v>16</v>
      </c>
      <c r="Q398" s="26">
        <v>1</v>
      </c>
      <c r="R398" s="26">
        <v>12</v>
      </c>
      <c r="S398" s="26">
        <v>4</v>
      </c>
      <c r="T398" s="206">
        <f t="shared" si="13"/>
        <v>2012</v>
      </c>
      <c r="U398" s="24" t="str">
        <f t="shared" si="14"/>
        <v>1</v>
      </c>
      <c r="V398" s="24" t="str">
        <f>IF(AND(Forecast_6_months&lt;N398,Goal_Setting_Months&gt;N398,U398="1",P398&gt;Baseline_Component),"1","0")</f>
        <v>0</v>
      </c>
      <c r="AA398" s="94"/>
    </row>
    <row r="399" spans="2:27" x14ac:dyDescent="0.25">
      <c r="B399" s="2" t="s">
        <v>1433</v>
      </c>
      <c r="C399" s="202">
        <v>73</v>
      </c>
      <c r="D399" s="221">
        <v>41002</v>
      </c>
      <c r="E399" s="26">
        <v>16</v>
      </c>
      <c r="F399" s="26">
        <v>1</v>
      </c>
      <c r="G399" s="26">
        <v>12</v>
      </c>
      <c r="H399" s="26">
        <v>4</v>
      </c>
      <c r="K399" s="94"/>
      <c r="M399" s="2" t="s">
        <v>1434</v>
      </c>
      <c r="N399" s="202">
        <v>80</v>
      </c>
      <c r="O399" s="221">
        <v>40700</v>
      </c>
      <c r="P399" s="26">
        <v>1</v>
      </c>
      <c r="Q399" s="24" t="s">
        <v>1053</v>
      </c>
      <c r="R399" s="24" t="s">
        <v>1053</v>
      </c>
      <c r="S399" s="26">
        <v>5</v>
      </c>
      <c r="T399" s="206">
        <f t="shared" si="13"/>
        <v>2011</v>
      </c>
      <c r="U399" s="24" t="str">
        <f t="shared" si="14"/>
        <v>1</v>
      </c>
      <c r="V399" s="24" t="str">
        <f>IF(AND(Forecast_6_months&lt;N399,Goal_Setting_Months&gt;N399,U399="1",P399&gt;Baseline_Component),"1","0")</f>
        <v>0</v>
      </c>
      <c r="AA399" s="94"/>
    </row>
    <row r="400" spans="2:27" x14ac:dyDescent="0.25">
      <c r="B400" s="2" t="s">
        <v>1434</v>
      </c>
      <c r="C400" s="202">
        <v>80</v>
      </c>
      <c r="D400" s="221">
        <v>40700</v>
      </c>
      <c r="E400" s="26">
        <v>1</v>
      </c>
      <c r="F400" s="24" t="s">
        <v>1053</v>
      </c>
      <c r="G400" s="24" t="s">
        <v>1053</v>
      </c>
      <c r="H400" s="26">
        <v>5</v>
      </c>
      <c r="K400" s="94"/>
      <c r="M400" s="2" t="s">
        <v>1435</v>
      </c>
      <c r="N400" s="202">
        <v>80</v>
      </c>
      <c r="O400" s="221">
        <v>39871</v>
      </c>
      <c r="P400" s="26">
        <v>1</v>
      </c>
      <c r="Q400" s="24" t="s">
        <v>1053</v>
      </c>
      <c r="R400" s="24" t="s">
        <v>1053</v>
      </c>
      <c r="S400" s="26">
        <v>5</v>
      </c>
      <c r="T400" s="206">
        <f t="shared" si="13"/>
        <v>2009</v>
      </c>
      <c r="U400" s="24" t="str">
        <f t="shared" si="14"/>
        <v>1</v>
      </c>
      <c r="V400" s="24" t="str">
        <f>IF(AND(Forecast_6_months&lt;N400,Goal_Setting_Months&gt;N400,U400="1",P400&gt;Baseline_Component),"1","0")</f>
        <v>0</v>
      </c>
      <c r="AA400" s="94"/>
    </row>
    <row r="401" spans="2:27" x14ac:dyDescent="0.25">
      <c r="B401" s="2" t="s">
        <v>1435</v>
      </c>
      <c r="C401" s="202">
        <v>80</v>
      </c>
      <c r="D401" s="221">
        <v>39871</v>
      </c>
      <c r="E401" s="26">
        <v>1</v>
      </c>
      <c r="F401" s="24" t="s">
        <v>1053</v>
      </c>
      <c r="G401" s="24" t="s">
        <v>1053</v>
      </c>
      <c r="H401" s="26">
        <v>5</v>
      </c>
      <c r="K401" s="94"/>
      <c r="M401" s="2" t="s">
        <v>1436</v>
      </c>
      <c r="N401" s="202">
        <v>78</v>
      </c>
      <c r="O401" s="221">
        <v>42248</v>
      </c>
      <c r="P401" s="26">
        <v>1</v>
      </c>
      <c r="Q401" s="24" t="s">
        <v>1053</v>
      </c>
      <c r="R401" s="24" t="s">
        <v>1053</v>
      </c>
      <c r="S401" s="26">
        <v>2</v>
      </c>
      <c r="T401" s="206">
        <f t="shared" si="13"/>
        <v>2015</v>
      </c>
      <c r="U401" s="24" t="str">
        <f t="shared" si="14"/>
        <v>0</v>
      </c>
      <c r="V401" s="24" t="str">
        <f>IF(AND(Forecast_6_months&lt;N401,Goal_Setting_Months&gt;N401,U401="1",P401&gt;Baseline_Component),"1","0")</f>
        <v>0</v>
      </c>
      <c r="AA401" s="94"/>
    </row>
    <row r="402" spans="2:27" x14ac:dyDescent="0.25">
      <c r="B402" s="2" t="s">
        <v>1436</v>
      </c>
      <c r="C402" s="202">
        <v>78</v>
      </c>
      <c r="D402" s="221">
        <v>42248</v>
      </c>
      <c r="E402" s="26">
        <v>1</v>
      </c>
      <c r="F402" s="24" t="s">
        <v>1053</v>
      </c>
      <c r="G402" s="24" t="s">
        <v>1053</v>
      </c>
      <c r="H402" s="26">
        <v>2</v>
      </c>
      <c r="K402" s="94"/>
      <c r="M402" s="2" t="s">
        <v>1437</v>
      </c>
      <c r="N402" s="202">
        <v>59</v>
      </c>
      <c r="O402" s="221">
        <v>41586</v>
      </c>
      <c r="P402" s="26">
        <v>1</v>
      </c>
      <c r="Q402" s="24" t="s">
        <v>1053</v>
      </c>
      <c r="R402" s="24" t="s">
        <v>1053</v>
      </c>
      <c r="S402" s="26">
        <v>1</v>
      </c>
      <c r="T402" s="206">
        <f t="shared" si="13"/>
        <v>2013</v>
      </c>
      <c r="U402" s="24" t="str">
        <f t="shared" si="14"/>
        <v>0</v>
      </c>
      <c r="V402" s="24" t="str">
        <f>IF(AND(Forecast_6_months&lt;N402,Goal_Setting_Months&gt;N402,U402="1",P402&gt;Baseline_Component),"1","0")</f>
        <v>0</v>
      </c>
      <c r="AA402" s="94"/>
    </row>
    <row r="403" spans="2:27" x14ac:dyDescent="0.25">
      <c r="B403" s="2" t="s">
        <v>1437</v>
      </c>
      <c r="C403" s="202">
        <v>59</v>
      </c>
      <c r="D403" s="221">
        <v>41586</v>
      </c>
      <c r="E403" s="26">
        <v>1</v>
      </c>
      <c r="F403" s="24" t="s">
        <v>1053</v>
      </c>
      <c r="G403" s="24" t="s">
        <v>1053</v>
      </c>
      <c r="H403" s="26">
        <v>1</v>
      </c>
      <c r="K403" s="94"/>
      <c r="M403" s="2" t="s">
        <v>1438</v>
      </c>
      <c r="N403" s="202">
        <v>67</v>
      </c>
      <c r="O403" s="221">
        <v>40092</v>
      </c>
      <c r="P403" s="26">
        <v>1</v>
      </c>
      <c r="Q403" s="24" t="s">
        <v>1053</v>
      </c>
      <c r="R403" s="24" t="s">
        <v>1053</v>
      </c>
      <c r="S403" s="26">
        <v>3</v>
      </c>
      <c r="T403" s="206">
        <f t="shared" ref="T403:T466" si="15">YEAR(O403)</f>
        <v>2009</v>
      </c>
      <c r="U403" s="24" t="str">
        <f t="shared" ref="U403:U466" si="16">IF(S403&gt;2,"1","0")</f>
        <v>1</v>
      </c>
      <c r="V403" s="24" t="str">
        <f>IF(AND(Forecast_6_months&lt;N403,Goal_Setting_Months&gt;N403,U403="1",P403&gt;Baseline_Component),"1","0")</f>
        <v>0</v>
      </c>
      <c r="AA403" s="94"/>
    </row>
    <row r="404" spans="2:27" x14ac:dyDescent="0.25">
      <c r="B404" s="2" t="s">
        <v>1438</v>
      </c>
      <c r="C404" s="202">
        <v>67</v>
      </c>
      <c r="D404" s="221">
        <v>40092</v>
      </c>
      <c r="E404" s="26">
        <v>1</v>
      </c>
      <c r="F404" s="24" t="s">
        <v>1053</v>
      </c>
      <c r="G404" s="24" t="s">
        <v>1053</v>
      </c>
      <c r="H404" s="26">
        <v>3</v>
      </c>
      <c r="K404" s="94"/>
      <c r="M404" s="2" t="s">
        <v>1439</v>
      </c>
      <c r="N404" s="202">
        <v>69</v>
      </c>
      <c r="O404" s="221">
        <v>41607</v>
      </c>
      <c r="P404" s="26">
        <v>2</v>
      </c>
      <c r="Q404" s="26">
        <v>1</v>
      </c>
      <c r="R404" s="26">
        <v>6</v>
      </c>
      <c r="S404" s="26">
        <v>2</v>
      </c>
      <c r="T404" s="206">
        <f t="shared" si="15"/>
        <v>2013</v>
      </c>
      <c r="U404" s="24" t="str">
        <f t="shared" si="16"/>
        <v>0</v>
      </c>
      <c r="V404" s="24" t="str">
        <f>IF(AND(Forecast_6_months&lt;N404,Goal_Setting_Months&gt;N404,U404="1",P404&gt;Baseline_Component),"1","0")</f>
        <v>0</v>
      </c>
      <c r="AA404" s="94"/>
    </row>
    <row r="405" spans="2:27" x14ac:dyDescent="0.25">
      <c r="B405" s="2" t="s">
        <v>1439</v>
      </c>
      <c r="C405" s="202">
        <v>69</v>
      </c>
      <c r="D405" s="221">
        <v>41607</v>
      </c>
      <c r="E405" s="26">
        <v>2</v>
      </c>
      <c r="F405" s="26">
        <v>1</v>
      </c>
      <c r="G405" s="26">
        <v>6</v>
      </c>
      <c r="H405" s="26">
        <v>2</v>
      </c>
      <c r="K405" s="94"/>
      <c r="M405" s="2" t="s">
        <v>1440</v>
      </c>
      <c r="N405" s="202">
        <v>63</v>
      </c>
      <c r="O405" s="221">
        <v>41166</v>
      </c>
      <c r="P405" s="26">
        <v>2</v>
      </c>
      <c r="Q405" s="26">
        <v>1</v>
      </c>
      <c r="R405" s="26">
        <v>24</v>
      </c>
      <c r="S405" s="26">
        <v>5</v>
      </c>
      <c r="T405" s="206">
        <f t="shared" si="15"/>
        <v>2012</v>
      </c>
      <c r="U405" s="24" t="str">
        <f t="shared" si="16"/>
        <v>1</v>
      </c>
      <c r="V405" s="24" t="str">
        <f>IF(AND(Forecast_6_months&lt;N405,Goal_Setting_Months&gt;N405,U405="1",P405&gt;Baseline_Component),"1","0")</f>
        <v>0</v>
      </c>
      <c r="AA405" s="94"/>
    </row>
    <row r="406" spans="2:27" x14ac:dyDescent="0.25">
      <c r="B406" s="2" t="s">
        <v>1440</v>
      </c>
      <c r="C406" s="202">
        <v>63</v>
      </c>
      <c r="D406" s="221">
        <v>41166</v>
      </c>
      <c r="E406" s="26">
        <v>2</v>
      </c>
      <c r="F406" s="26">
        <v>1</v>
      </c>
      <c r="G406" s="26">
        <v>24</v>
      </c>
      <c r="H406" s="26">
        <v>5</v>
      </c>
      <c r="K406" s="94"/>
      <c r="M406" s="2" t="s">
        <v>1441</v>
      </c>
      <c r="N406" s="202">
        <v>74</v>
      </c>
      <c r="O406" s="221">
        <v>40834</v>
      </c>
      <c r="P406" s="26">
        <v>1</v>
      </c>
      <c r="Q406" s="24" t="s">
        <v>1053</v>
      </c>
      <c r="R406" s="24" t="s">
        <v>1053</v>
      </c>
      <c r="S406" s="26">
        <v>4</v>
      </c>
      <c r="T406" s="206">
        <f t="shared" si="15"/>
        <v>2011</v>
      </c>
      <c r="U406" s="24" t="str">
        <f t="shared" si="16"/>
        <v>1</v>
      </c>
      <c r="V406" s="24" t="str">
        <f>IF(AND(Forecast_6_months&lt;N406,Goal_Setting_Months&gt;N406,U406="1",P406&gt;Baseline_Component),"1","0")</f>
        <v>0</v>
      </c>
      <c r="AA406" s="94"/>
    </row>
    <row r="407" spans="2:27" x14ac:dyDescent="0.25">
      <c r="B407" s="2" t="s">
        <v>1441</v>
      </c>
      <c r="C407" s="202">
        <v>74</v>
      </c>
      <c r="D407" s="221">
        <v>40834</v>
      </c>
      <c r="E407" s="26">
        <v>1</v>
      </c>
      <c r="F407" s="24" t="s">
        <v>1053</v>
      </c>
      <c r="G407" s="24" t="s">
        <v>1053</v>
      </c>
      <c r="H407" s="26">
        <v>4</v>
      </c>
      <c r="K407" s="94"/>
      <c r="M407" s="2" t="s">
        <v>1442</v>
      </c>
      <c r="N407" s="202">
        <v>80</v>
      </c>
      <c r="O407" s="221">
        <v>39836</v>
      </c>
      <c r="P407" s="26">
        <v>1</v>
      </c>
      <c r="Q407" s="24" t="s">
        <v>1053</v>
      </c>
      <c r="R407" s="24" t="s">
        <v>1053</v>
      </c>
      <c r="S407" s="26">
        <v>1</v>
      </c>
      <c r="T407" s="206">
        <f t="shared" si="15"/>
        <v>2009</v>
      </c>
      <c r="U407" s="24" t="str">
        <f t="shared" si="16"/>
        <v>0</v>
      </c>
      <c r="V407" s="24" t="str">
        <f>IF(AND(Forecast_6_months&lt;N407,Goal_Setting_Months&gt;N407,U407="1",P407&gt;Baseline_Component),"1","0")</f>
        <v>0</v>
      </c>
      <c r="AA407" s="94"/>
    </row>
    <row r="408" spans="2:27" x14ac:dyDescent="0.25">
      <c r="B408" s="2" t="s">
        <v>1442</v>
      </c>
      <c r="C408" s="202">
        <v>80</v>
      </c>
      <c r="D408" s="221">
        <v>39836</v>
      </c>
      <c r="E408" s="26">
        <v>1</v>
      </c>
      <c r="F408" s="24" t="s">
        <v>1053</v>
      </c>
      <c r="G408" s="24" t="s">
        <v>1053</v>
      </c>
      <c r="H408" s="26">
        <v>1</v>
      </c>
      <c r="K408" s="94"/>
      <c r="M408" s="2" t="s">
        <v>1443</v>
      </c>
      <c r="N408" s="202">
        <v>80</v>
      </c>
      <c r="O408" s="221">
        <v>42121</v>
      </c>
      <c r="P408" s="26">
        <v>1</v>
      </c>
      <c r="Q408" s="24" t="s">
        <v>1053</v>
      </c>
      <c r="R408" s="24" t="s">
        <v>1053</v>
      </c>
      <c r="S408" s="26">
        <v>3</v>
      </c>
      <c r="T408" s="206">
        <f t="shared" si="15"/>
        <v>2015</v>
      </c>
      <c r="U408" s="24" t="str">
        <f t="shared" si="16"/>
        <v>1</v>
      </c>
      <c r="V408" s="24" t="str">
        <f>IF(AND(Forecast_6_months&lt;N408,Goal_Setting_Months&gt;N408,U408="1",P408&gt;Baseline_Component),"1","0")</f>
        <v>0</v>
      </c>
      <c r="AA408" s="94"/>
    </row>
    <row r="409" spans="2:27" x14ac:dyDescent="0.25">
      <c r="B409" s="2" t="s">
        <v>1443</v>
      </c>
      <c r="C409" s="202">
        <v>80</v>
      </c>
      <c r="D409" s="221">
        <v>42121</v>
      </c>
      <c r="E409" s="26">
        <v>1</v>
      </c>
      <c r="F409" s="24" t="s">
        <v>1053</v>
      </c>
      <c r="G409" s="24" t="s">
        <v>1053</v>
      </c>
      <c r="H409" s="26">
        <v>3</v>
      </c>
      <c r="K409" s="94"/>
      <c r="M409" s="2" t="s">
        <v>1444</v>
      </c>
      <c r="N409" s="202">
        <v>57</v>
      </c>
      <c r="O409" s="221">
        <v>42170</v>
      </c>
      <c r="P409" s="26">
        <v>1</v>
      </c>
      <c r="Q409" s="24" t="s">
        <v>1053</v>
      </c>
      <c r="R409" s="24" t="s">
        <v>1053</v>
      </c>
      <c r="S409" s="26">
        <v>3</v>
      </c>
      <c r="T409" s="206">
        <f t="shared" si="15"/>
        <v>2015</v>
      </c>
      <c r="U409" s="24" t="str">
        <f t="shared" si="16"/>
        <v>1</v>
      </c>
      <c r="V409" s="24" t="str">
        <f>IF(AND(Forecast_6_months&lt;N409,Goal_Setting_Months&gt;N409,U409="1",P409&gt;Baseline_Component),"1","0")</f>
        <v>0</v>
      </c>
      <c r="AA409" s="94"/>
    </row>
    <row r="410" spans="2:27" x14ac:dyDescent="0.25">
      <c r="B410" s="2" t="s">
        <v>1444</v>
      </c>
      <c r="C410" s="202">
        <v>57</v>
      </c>
      <c r="D410" s="221">
        <v>42170</v>
      </c>
      <c r="E410" s="26">
        <v>1</v>
      </c>
      <c r="F410" s="24" t="s">
        <v>1053</v>
      </c>
      <c r="G410" s="24" t="s">
        <v>1053</v>
      </c>
      <c r="H410" s="26">
        <v>3</v>
      </c>
      <c r="K410" s="94"/>
      <c r="M410" s="2" t="s">
        <v>1445</v>
      </c>
      <c r="N410" s="202">
        <v>77</v>
      </c>
      <c r="O410" s="221">
        <v>39778</v>
      </c>
      <c r="P410" s="26">
        <v>8</v>
      </c>
      <c r="Q410" s="26">
        <v>1</v>
      </c>
      <c r="R410" s="26">
        <v>3</v>
      </c>
      <c r="S410" s="26">
        <v>2</v>
      </c>
      <c r="T410" s="206">
        <f t="shared" si="15"/>
        <v>2008</v>
      </c>
      <c r="U410" s="24" t="str">
        <f t="shared" si="16"/>
        <v>0</v>
      </c>
      <c r="V410" s="24" t="str">
        <f>IF(AND(Forecast_6_months&lt;N410,Goal_Setting_Months&gt;N410,U410="1",P410&gt;Baseline_Component),"1","0")</f>
        <v>0</v>
      </c>
      <c r="AA410" s="94"/>
    </row>
    <row r="411" spans="2:27" x14ac:dyDescent="0.25">
      <c r="B411" s="2" t="s">
        <v>1445</v>
      </c>
      <c r="C411" s="202">
        <v>77</v>
      </c>
      <c r="D411" s="221">
        <v>39778</v>
      </c>
      <c r="E411" s="26">
        <v>8</v>
      </c>
      <c r="F411" s="26">
        <v>1</v>
      </c>
      <c r="G411" s="26">
        <v>3</v>
      </c>
      <c r="H411" s="26">
        <v>2</v>
      </c>
      <c r="K411" s="94"/>
      <c r="M411" s="2" t="s">
        <v>1446</v>
      </c>
      <c r="N411" s="202">
        <v>79</v>
      </c>
      <c r="O411" s="221">
        <v>42188</v>
      </c>
      <c r="P411" s="26">
        <v>1</v>
      </c>
      <c r="Q411" s="24" t="s">
        <v>1053</v>
      </c>
      <c r="R411" s="24" t="s">
        <v>1053</v>
      </c>
      <c r="S411" s="26">
        <v>3</v>
      </c>
      <c r="T411" s="206">
        <f t="shared" si="15"/>
        <v>2015</v>
      </c>
      <c r="U411" s="24" t="str">
        <f t="shared" si="16"/>
        <v>1</v>
      </c>
      <c r="V411" s="24" t="str">
        <f>IF(AND(Forecast_6_months&lt;N411,Goal_Setting_Months&gt;N411,U411="1",P411&gt;Baseline_Component),"1","0")</f>
        <v>0</v>
      </c>
      <c r="AA411" s="94"/>
    </row>
    <row r="412" spans="2:27" x14ac:dyDescent="0.25">
      <c r="B412" s="2" t="s">
        <v>1446</v>
      </c>
      <c r="C412" s="202">
        <v>79</v>
      </c>
      <c r="D412" s="221">
        <v>42188</v>
      </c>
      <c r="E412" s="26">
        <v>1</v>
      </c>
      <c r="F412" s="24" t="s">
        <v>1053</v>
      </c>
      <c r="G412" s="24" t="s">
        <v>1053</v>
      </c>
      <c r="H412" s="26">
        <v>3</v>
      </c>
      <c r="K412" s="94"/>
      <c r="M412" s="2" t="s">
        <v>1447</v>
      </c>
      <c r="N412" s="202">
        <v>61</v>
      </c>
      <c r="O412" s="221">
        <v>41865</v>
      </c>
      <c r="P412" s="26">
        <v>15</v>
      </c>
      <c r="Q412" s="24" t="s">
        <v>1053</v>
      </c>
      <c r="R412" s="24" t="s">
        <v>1053</v>
      </c>
      <c r="S412" s="26">
        <v>2</v>
      </c>
      <c r="T412" s="206">
        <f t="shared" si="15"/>
        <v>2014</v>
      </c>
      <c r="U412" s="24" t="str">
        <f t="shared" si="16"/>
        <v>0</v>
      </c>
      <c r="V412" s="24" t="str">
        <f>IF(AND(Forecast_6_months&lt;N412,Goal_Setting_Months&gt;N412,U412="1",P412&gt;Baseline_Component),"1","0")</f>
        <v>0</v>
      </c>
      <c r="AA412" s="94"/>
    </row>
    <row r="413" spans="2:27" x14ac:dyDescent="0.25">
      <c r="B413" s="2" t="s">
        <v>1447</v>
      </c>
      <c r="C413" s="202">
        <v>61</v>
      </c>
      <c r="D413" s="221">
        <v>41865</v>
      </c>
      <c r="E413" s="26">
        <v>15</v>
      </c>
      <c r="F413" s="24" t="s">
        <v>1053</v>
      </c>
      <c r="G413" s="24" t="s">
        <v>1053</v>
      </c>
      <c r="H413" s="26">
        <v>2</v>
      </c>
      <c r="K413" s="94"/>
      <c r="M413" s="2" t="s">
        <v>1448</v>
      </c>
      <c r="N413" s="202">
        <v>80</v>
      </c>
      <c r="O413" s="221">
        <v>41183</v>
      </c>
      <c r="P413" s="26">
        <v>1</v>
      </c>
      <c r="Q413" s="26">
        <v>1</v>
      </c>
      <c r="R413" s="26">
        <v>1</v>
      </c>
      <c r="S413" s="26">
        <v>1</v>
      </c>
      <c r="T413" s="206">
        <f t="shared" si="15"/>
        <v>2012</v>
      </c>
      <c r="U413" s="24" t="str">
        <f t="shared" si="16"/>
        <v>0</v>
      </c>
      <c r="V413" s="24" t="str">
        <f>IF(AND(Forecast_6_months&lt;N413,Goal_Setting_Months&gt;N413,U413="1",P413&gt;Baseline_Component),"1","0")</f>
        <v>0</v>
      </c>
      <c r="AA413" s="94"/>
    </row>
    <row r="414" spans="2:27" x14ac:dyDescent="0.25">
      <c r="B414" s="2" t="s">
        <v>1448</v>
      </c>
      <c r="C414" s="202">
        <v>80</v>
      </c>
      <c r="D414" s="221">
        <v>41183</v>
      </c>
      <c r="E414" s="26">
        <v>1</v>
      </c>
      <c r="F414" s="26">
        <v>1</v>
      </c>
      <c r="G414" s="26">
        <v>1</v>
      </c>
      <c r="H414" s="26">
        <v>1</v>
      </c>
      <c r="K414" s="94"/>
      <c r="M414" s="2" t="s">
        <v>1449</v>
      </c>
      <c r="N414" s="202">
        <v>80</v>
      </c>
      <c r="O414" s="221">
        <v>40907</v>
      </c>
      <c r="P414" s="26">
        <v>1</v>
      </c>
      <c r="Q414" s="24" t="s">
        <v>1053</v>
      </c>
      <c r="R414" s="24" t="s">
        <v>1053</v>
      </c>
      <c r="S414" s="26">
        <v>2</v>
      </c>
      <c r="T414" s="206">
        <f t="shared" si="15"/>
        <v>2011</v>
      </c>
      <c r="U414" s="24" t="str">
        <f t="shared" si="16"/>
        <v>0</v>
      </c>
      <c r="V414" s="24" t="str">
        <f>IF(AND(Forecast_6_months&lt;N414,Goal_Setting_Months&gt;N414,U414="1",P414&gt;Baseline_Component),"1","0")</f>
        <v>0</v>
      </c>
      <c r="AA414" s="94"/>
    </row>
    <row r="415" spans="2:27" x14ac:dyDescent="0.25">
      <c r="B415" s="2" t="s">
        <v>1449</v>
      </c>
      <c r="C415" s="202">
        <v>80</v>
      </c>
      <c r="D415" s="221">
        <v>40907</v>
      </c>
      <c r="E415" s="26">
        <v>1</v>
      </c>
      <c r="F415" s="24" t="s">
        <v>1053</v>
      </c>
      <c r="G415" s="24" t="s">
        <v>1053</v>
      </c>
      <c r="H415" s="26">
        <v>2</v>
      </c>
      <c r="K415" s="94"/>
      <c r="M415" s="2" t="s">
        <v>1450</v>
      </c>
      <c r="N415" s="202">
        <v>77</v>
      </c>
      <c r="O415" s="221">
        <v>39638</v>
      </c>
      <c r="P415" s="26">
        <v>5</v>
      </c>
      <c r="Q415" s="24" t="s">
        <v>1053</v>
      </c>
      <c r="R415" s="24" t="s">
        <v>1053</v>
      </c>
      <c r="S415" s="26">
        <v>3</v>
      </c>
      <c r="T415" s="206">
        <f t="shared" si="15"/>
        <v>2008</v>
      </c>
      <c r="U415" s="24" t="str">
        <f t="shared" si="16"/>
        <v>1</v>
      </c>
      <c r="V415" s="24" t="str">
        <f>IF(AND(Forecast_6_months&lt;N415,Goal_Setting_Months&gt;N415,U415="1",P415&gt;Baseline_Component),"1","0")</f>
        <v>0</v>
      </c>
      <c r="AA415" s="94"/>
    </row>
    <row r="416" spans="2:27" x14ac:dyDescent="0.25">
      <c r="B416" s="2" t="s">
        <v>1450</v>
      </c>
      <c r="C416" s="202">
        <v>77</v>
      </c>
      <c r="D416" s="221">
        <v>39638</v>
      </c>
      <c r="E416" s="26">
        <v>5</v>
      </c>
      <c r="F416" s="24" t="s">
        <v>1053</v>
      </c>
      <c r="G416" s="24" t="s">
        <v>1053</v>
      </c>
      <c r="H416" s="26">
        <v>3</v>
      </c>
      <c r="K416" s="94"/>
      <c r="M416" s="2" t="s">
        <v>1451</v>
      </c>
      <c r="N416" s="202">
        <v>80</v>
      </c>
      <c r="O416" s="221">
        <v>40252</v>
      </c>
      <c r="P416" s="26">
        <v>2</v>
      </c>
      <c r="Q416" s="24" t="s">
        <v>1053</v>
      </c>
      <c r="R416" s="24" t="s">
        <v>1053</v>
      </c>
      <c r="S416" s="26">
        <v>3</v>
      </c>
      <c r="T416" s="206">
        <f t="shared" si="15"/>
        <v>2010</v>
      </c>
      <c r="U416" s="24" t="str">
        <f t="shared" si="16"/>
        <v>1</v>
      </c>
      <c r="V416" s="24" t="str">
        <f>IF(AND(Forecast_6_months&lt;N416,Goal_Setting_Months&gt;N416,U416="1",P416&gt;Baseline_Component),"1","0")</f>
        <v>0</v>
      </c>
      <c r="AA416" s="94"/>
    </row>
    <row r="417" spans="2:27" x14ac:dyDescent="0.25">
      <c r="B417" s="2" t="s">
        <v>1451</v>
      </c>
      <c r="C417" s="202">
        <v>80</v>
      </c>
      <c r="D417" s="221">
        <v>40252</v>
      </c>
      <c r="E417" s="26">
        <v>2</v>
      </c>
      <c r="F417" s="24" t="s">
        <v>1053</v>
      </c>
      <c r="G417" s="24" t="s">
        <v>1053</v>
      </c>
      <c r="H417" s="26">
        <v>3</v>
      </c>
      <c r="K417" s="94"/>
      <c r="M417" s="2" t="s">
        <v>1452</v>
      </c>
      <c r="N417" s="202">
        <v>80</v>
      </c>
      <c r="O417" s="221">
        <v>42220</v>
      </c>
      <c r="P417" s="26">
        <v>1</v>
      </c>
      <c r="Q417" s="24" t="s">
        <v>1053</v>
      </c>
      <c r="R417" s="24" t="s">
        <v>1053</v>
      </c>
      <c r="S417" s="26">
        <v>2</v>
      </c>
      <c r="T417" s="206">
        <f t="shared" si="15"/>
        <v>2015</v>
      </c>
      <c r="U417" s="24" t="str">
        <f t="shared" si="16"/>
        <v>0</v>
      </c>
      <c r="V417" s="24" t="str">
        <f>IF(AND(Forecast_6_months&lt;N417,Goal_Setting_Months&gt;N417,U417="1",P417&gt;Baseline_Component),"1","0")</f>
        <v>0</v>
      </c>
      <c r="AA417" s="94"/>
    </row>
    <row r="418" spans="2:27" x14ac:dyDescent="0.25">
      <c r="B418" s="2" t="s">
        <v>1452</v>
      </c>
      <c r="C418" s="202">
        <v>80</v>
      </c>
      <c r="D418" s="221">
        <v>42220</v>
      </c>
      <c r="E418" s="26">
        <v>1</v>
      </c>
      <c r="F418" s="24" t="s">
        <v>1053</v>
      </c>
      <c r="G418" s="24" t="s">
        <v>1053</v>
      </c>
      <c r="H418" s="26">
        <v>2</v>
      </c>
      <c r="K418" s="94"/>
      <c r="M418" s="2" t="s">
        <v>1453</v>
      </c>
      <c r="N418" s="202">
        <v>72</v>
      </c>
      <c r="O418" s="221">
        <v>40073</v>
      </c>
      <c r="P418" s="26">
        <v>2</v>
      </c>
      <c r="Q418" s="24" t="s">
        <v>1053</v>
      </c>
      <c r="R418" s="24" t="s">
        <v>1053</v>
      </c>
      <c r="S418" s="26">
        <v>2</v>
      </c>
      <c r="T418" s="206">
        <f t="shared" si="15"/>
        <v>2009</v>
      </c>
      <c r="U418" s="24" t="str">
        <f t="shared" si="16"/>
        <v>0</v>
      </c>
      <c r="V418" s="24" t="str">
        <f>IF(AND(Forecast_6_months&lt;N418,Goal_Setting_Months&gt;N418,U418="1",P418&gt;Baseline_Component),"1","0")</f>
        <v>0</v>
      </c>
      <c r="AA418" s="94"/>
    </row>
    <row r="419" spans="2:27" x14ac:dyDescent="0.25">
      <c r="B419" s="2" t="s">
        <v>1453</v>
      </c>
      <c r="C419" s="202">
        <v>72</v>
      </c>
      <c r="D419" s="221">
        <v>40073</v>
      </c>
      <c r="E419" s="26">
        <v>2</v>
      </c>
      <c r="F419" s="24" t="s">
        <v>1053</v>
      </c>
      <c r="G419" s="24" t="s">
        <v>1053</v>
      </c>
      <c r="H419" s="26">
        <v>2</v>
      </c>
      <c r="K419" s="94"/>
      <c r="M419" s="2" t="s">
        <v>1454</v>
      </c>
      <c r="N419" s="202">
        <v>46</v>
      </c>
      <c r="O419" s="221">
        <v>39653</v>
      </c>
      <c r="P419" s="26">
        <v>2</v>
      </c>
      <c r="Q419" s="26">
        <v>1</v>
      </c>
      <c r="R419" s="26">
        <v>16</v>
      </c>
      <c r="S419" s="26">
        <v>5</v>
      </c>
      <c r="T419" s="206">
        <f t="shared" si="15"/>
        <v>2008</v>
      </c>
      <c r="U419" s="24" t="str">
        <f t="shared" si="16"/>
        <v>1</v>
      </c>
      <c r="V419" s="24" t="str">
        <f>IF(AND(Forecast_6_months&lt;N419,Goal_Setting_Months&gt;N419,U419="1",P419&gt;Baseline_Component),"1","0")</f>
        <v>0</v>
      </c>
      <c r="AA419" s="94"/>
    </row>
    <row r="420" spans="2:27" x14ac:dyDescent="0.25">
      <c r="B420" s="2" t="s">
        <v>1454</v>
      </c>
      <c r="C420" s="202">
        <v>46</v>
      </c>
      <c r="D420" s="221">
        <v>39653</v>
      </c>
      <c r="E420" s="26">
        <v>2</v>
      </c>
      <c r="F420" s="26">
        <v>1</v>
      </c>
      <c r="G420" s="26">
        <v>16</v>
      </c>
      <c r="H420" s="26">
        <v>5</v>
      </c>
      <c r="K420" s="94"/>
      <c r="M420" s="2" t="s">
        <v>1455</v>
      </c>
      <c r="N420" s="202">
        <v>80</v>
      </c>
      <c r="O420" s="221">
        <v>41227</v>
      </c>
      <c r="P420" s="26">
        <v>1</v>
      </c>
      <c r="Q420" s="24" t="s">
        <v>1053</v>
      </c>
      <c r="R420" s="24" t="s">
        <v>1053</v>
      </c>
      <c r="S420" s="26">
        <v>5</v>
      </c>
      <c r="T420" s="206">
        <f t="shared" si="15"/>
        <v>2012</v>
      </c>
      <c r="U420" s="24" t="str">
        <f t="shared" si="16"/>
        <v>1</v>
      </c>
      <c r="V420" s="24" t="str">
        <f>IF(AND(Forecast_6_months&lt;N420,Goal_Setting_Months&gt;N420,U420="1",P420&gt;Baseline_Component),"1","0")</f>
        <v>0</v>
      </c>
      <c r="AA420" s="94"/>
    </row>
    <row r="421" spans="2:27" x14ac:dyDescent="0.25">
      <c r="B421" s="2" t="s">
        <v>1455</v>
      </c>
      <c r="C421" s="202">
        <v>80</v>
      </c>
      <c r="D421" s="221">
        <v>41227</v>
      </c>
      <c r="E421" s="26">
        <v>1</v>
      </c>
      <c r="F421" s="24" t="s">
        <v>1053</v>
      </c>
      <c r="G421" s="24" t="s">
        <v>1053</v>
      </c>
      <c r="H421" s="26">
        <v>5</v>
      </c>
      <c r="K421" s="94"/>
      <c r="M421" s="2" t="s">
        <v>1456</v>
      </c>
      <c r="N421" s="202">
        <v>80</v>
      </c>
      <c r="O421" s="221">
        <v>40477</v>
      </c>
      <c r="P421" s="26">
        <v>3</v>
      </c>
      <c r="Q421" s="24" t="s">
        <v>1053</v>
      </c>
      <c r="R421" s="24" t="s">
        <v>1053</v>
      </c>
      <c r="S421" s="26">
        <v>3</v>
      </c>
      <c r="T421" s="206">
        <f t="shared" si="15"/>
        <v>2010</v>
      </c>
      <c r="U421" s="24" t="str">
        <f t="shared" si="16"/>
        <v>1</v>
      </c>
      <c r="V421" s="24" t="str">
        <f>IF(AND(Forecast_6_months&lt;N421,Goal_Setting_Months&gt;N421,U421="1",P421&gt;Baseline_Component),"1","0")</f>
        <v>0</v>
      </c>
      <c r="AA421" s="94"/>
    </row>
    <row r="422" spans="2:27" x14ac:dyDescent="0.25">
      <c r="B422" s="2" t="s">
        <v>1456</v>
      </c>
      <c r="C422" s="202">
        <v>80</v>
      </c>
      <c r="D422" s="221">
        <v>40477</v>
      </c>
      <c r="E422" s="26">
        <v>3</v>
      </c>
      <c r="F422" s="24" t="s">
        <v>1053</v>
      </c>
      <c r="G422" s="24" t="s">
        <v>1053</v>
      </c>
      <c r="H422" s="26">
        <v>3</v>
      </c>
      <c r="K422" s="94"/>
      <c r="M422" s="2" t="s">
        <v>1457</v>
      </c>
      <c r="N422" s="202">
        <v>79</v>
      </c>
      <c r="O422" s="221">
        <v>40081</v>
      </c>
      <c r="P422" s="26">
        <v>10</v>
      </c>
      <c r="Q422" s="24" t="s">
        <v>1053</v>
      </c>
      <c r="R422" s="24" t="s">
        <v>1053</v>
      </c>
      <c r="S422" s="26">
        <v>2</v>
      </c>
      <c r="T422" s="206">
        <f t="shared" si="15"/>
        <v>2009</v>
      </c>
      <c r="U422" s="24" t="str">
        <f t="shared" si="16"/>
        <v>0</v>
      </c>
      <c r="V422" s="24" t="str">
        <f>IF(AND(Forecast_6_months&lt;N422,Goal_Setting_Months&gt;N422,U422="1",P422&gt;Baseline_Component),"1","0")</f>
        <v>0</v>
      </c>
      <c r="AA422" s="94"/>
    </row>
    <row r="423" spans="2:27" x14ac:dyDescent="0.25">
      <c r="B423" s="2" t="s">
        <v>1457</v>
      </c>
      <c r="C423" s="202">
        <v>79</v>
      </c>
      <c r="D423" s="221">
        <v>40081</v>
      </c>
      <c r="E423" s="26">
        <v>10</v>
      </c>
      <c r="F423" s="24" t="s">
        <v>1053</v>
      </c>
      <c r="G423" s="24" t="s">
        <v>1053</v>
      </c>
      <c r="H423" s="26">
        <v>2</v>
      </c>
      <c r="K423" s="94"/>
      <c r="M423" s="2" t="s">
        <v>1458</v>
      </c>
      <c r="N423" s="202">
        <v>76</v>
      </c>
      <c r="O423" s="221">
        <v>41005</v>
      </c>
      <c r="P423" s="26">
        <v>1</v>
      </c>
      <c r="Q423" s="24" t="s">
        <v>1053</v>
      </c>
      <c r="R423" s="24" t="s">
        <v>1053</v>
      </c>
      <c r="S423" s="26">
        <v>3</v>
      </c>
      <c r="T423" s="206">
        <f t="shared" si="15"/>
        <v>2012</v>
      </c>
      <c r="U423" s="24" t="str">
        <f t="shared" si="16"/>
        <v>1</v>
      </c>
      <c r="V423" s="24" t="str">
        <f>IF(AND(Forecast_6_months&lt;N423,Goal_Setting_Months&gt;N423,U423="1",P423&gt;Baseline_Component),"1","0")</f>
        <v>0</v>
      </c>
      <c r="AA423" s="94"/>
    </row>
    <row r="424" spans="2:27" x14ac:dyDescent="0.25">
      <c r="B424" s="2" t="s">
        <v>1458</v>
      </c>
      <c r="C424" s="202">
        <v>76</v>
      </c>
      <c r="D424" s="221">
        <v>41005</v>
      </c>
      <c r="E424" s="26">
        <v>1</v>
      </c>
      <c r="F424" s="24" t="s">
        <v>1053</v>
      </c>
      <c r="G424" s="24" t="s">
        <v>1053</v>
      </c>
      <c r="H424" s="26">
        <v>3</v>
      </c>
      <c r="K424" s="94"/>
      <c r="M424" s="2" t="s">
        <v>1459</v>
      </c>
      <c r="N424" s="202">
        <v>64</v>
      </c>
      <c r="O424" s="221">
        <v>41516</v>
      </c>
      <c r="P424" s="26">
        <v>1</v>
      </c>
      <c r="Q424" s="24" t="s">
        <v>1053</v>
      </c>
      <c r="R424" s="24" t="s">
        <v>1053</v>
      </c>
      <c r="S424" s="26">
        <v>5</v>
      </c>
      <c r="T424" s="206">
        <f t="shared" si="15"/>
        <v>2013</v>
      </c>
      <c r="U424" s="24" t="str">
        <f t="shared" si="16"/>
        <v>1</v>
      </c>
      <c r="V424" s="24" t="str">
        <f>IF(AND(Forecast_6_months&lt;N424,Goal_Setting_Months&gt;N424,U424="1",P424&gt;Baseline_Component),"1","0")</f>
        <v>0</v>
      </c>
      <c r="AA424" s="94"/>
    </row>
    <row r="425" spans="2:27" x14ac:dyDescent="0.25">
      <c r="B425" s="2" t="s">
        <v>1459</v>
      </c>
      <c r="C425" s="202">
        <v>64</v>
      </c>
      <c r="D425" s="221">
        <v>41516</v>
      </c>
      <c r="E425" s="26">
        <v>1</v>
      </c>
      <c r="F425" s="24" t="s">
        <v>1053</v>
      </c>
      <c r="G425" s="24" t="s">
        <v>1053</v>
      </c>
      <c r="H425" s="26">
        <v>5</v>
      </c>
      <c r="K425" s="94"/>
      <c r="M425" s="2" t="s">
        <v>1460</v>
      </c>
      <c r="N425" s="202">
        <v>80</v>
      </c>
      <c r="O425" s="221">
        <v>40777</v>
      </c>
      <c r="P425" s="26">
        <v>7</v>
      </c>
      <c r="Q425" s="24" t="s">
        <v>1053</v>
      </c>
      <c r="R425" s="24" t="s">
        <v>1053</v>
      </c>
      <c r="S425" s="26">
        <v>2</v>
      </c>
      <c r="T425" s="206">
        <f t="shared" si="15"/>
        <v>2011</v>
      </c>
      <c r="U425" s="24" t="str">
        <f t="shared" si="16"/>
        <v>0</v>
      </c>
      <c r="V425" s="24" t="str">
        <f>IF(AND(Forecast_6_months&lt;N425,Goal_Setting_Months&gt;N425,U425="1",P425&gt;Baseline_Component),"1","0")</f>
        <v>0</v>
      </c>
      <c r="AA425" s="94"/>
    </row>
    <row r="426" spans="2:27" x14ac:dyDescent="0.25">
      <c r="B426" s="2" t="s">
        <v>1460</v>
      </c>
      <c r="C426" s="202">
        <v>80</v>
      </c>
      <c r="D426" s="221">
        <v>40777</v>
      </c>
      <c r="E426" s="26">
        <v>7</v>
      </c>
      <c r="F426" s="24" t="s">
        <v>1053</v>
      </c>
      <c r="G426" s="24" t="s">
        <v>1053</v>
      </c>
      <c r="H426" s="26">
        <v>2</v>
      </c>
      <c r="K426" s="94"/>
      <c r="M426" s="2" t="s">
        <v>1461</v>
      </c>
      <c r="N426" s="202">
        <v>58</v>
      </c>
      <c r="O426" s="221">
        <v>41346</v>
      </c>
      <c r="P426" s="26">
        <v>3</v>
      </c>
      <c r="Q426" s="24" t="s">
        <v>1053</v>
      </c>
      <c r="R426" s="24" t="s">
        <v>1053</v>
      </c>
      <c r="S426" s="26">
        <v>3</v>
      </c>
      <c r="T426" s="206">
        <f t="shared" si="15"/>
        <v>2013</v>
      </c>
      <c r="U426" s="24" t="str">
        <f t="shared" si="16"/>
        <v>1</v>
      </c>
      <c r="V426" s="24" t="str">
        <f>IF(AND(Forecast_6_months&lt;N426,Goal_Setting_Months&gt;N426,U426="1",P426&gt;Baseline_Component),"1","0")</f>
        <v>1</v>
      </c>
      <c r="AA426" s="94"/>
    </row>
    <row r="427" spans="2:27" x14ac:dyDescent="0.25">
      <c r="B427" s="2" t="s">
        <v>1461</v>
      </c>
      <c r="C427" s="202">
        <v>58</v>
      </c>
      <c r="D427" s="221">
        <v>41346</v>
      </c>
      <c r="E427" s="26">
        <v>3</v>
      </c>
      <c r="F427" s="24" t="s">
        <v>1053</v>
      </c>
      <c r="G427" s="24" t="s">
        <v>1053</v>
      </c>
      <c r="H427" s="26">
        <v>3</v>
      </c>
      <c r="K427" s="94"/>
      <c r="M427" s="2" t="s">
        <v>1462</v>
      </c>
      <c r="N427" s="202">
        <v>68</v>
      </c>
      <c r="O427" s="221">
        <v>39973</v>
      </c>
      <c r="P427" s="26">
        <v>1</v>
      </c>
      <c r="Q427" s="24" t="s">
        <v>1053</v>
      </c>
      <c r="R427" s="24" t="s">
        <v>1053</v>
      </c>
      <c r="S427" s="26">
        <v>4</v>
      </c>
      <c r="T427" s="206">
        <f t="shared" si="15"/>
        <v>2009</v>
      </c>
      <c r="U427" s="24" t="str">
        <f t="shared" si="16"/>
        <v>1</v>
      </c>
      <c r="V427" s="24" t="str">
        <f>IF(AND(Forecast_6_months&lt;N427,Goal_Setting_Months&gt;N427,U427="1",P427&gt;Baseline_Component),"1","0")</f>
        <v>0</v>
      </c>
      <c r="AA427" s="94"/>
    </row>
    <row r="428" spans="2:27" x14ac:dyDescent="0.25">
      <c r="B428" s="2" t="s">
        <v>1462</v>
      </c>
      <c r="C428" s="202">
        <v>68</v>
      </c>
      <c r="D428" s="221">
        <v>39973</v>
      </c>
      <c r="E428" s="26">
        <v>1</v>
      </c>
      <c r="F428" s="24" t="s">
        <v>1053</v>
      </c>
      <c r="G428" s="24" t="s">
        <v>1053</v>
      </c>
      <c r="H428" s="26">
        <v>4</v>
      </c>
      <c r="K428" s="94"/>
      <c r="M428" s="2" t="s">
        <v>1463</v>
      </c>
      <c r="N428" s="202">
        <v>80</v>
      </c>
      <c r="O428" s="221">
        <v>39990</v>
      </c>
      <c r="P428" s="26">
        <v>5</v>
      </c>
      <c r="Q428" s="24" t="s">
        <v>1053</v>
      </c>
      <c r="R428" s="24" t="s">
        <v>1053</v>
      </c>
      <c r="S428" s="26">
        <v>4</v>
      </c>
      <c r="T428" s="206">
        <f t="shared" si="15"/>
        <v>2009</v>
      </c>
      <c r="U428" s="24" t="str">
        <f t="shared" si="16"/>
        <v>1</v>
      </c>
      <c r="V428" s="24" t="str">
        <f>IF(AND(Forecast_6_months&lt;N428,Goal_Setting_Months&gt;N428,U428="1",P428&gt;Baseline_Component),"1","0")</f>
        <v>0</v>
      </c>
      <c r="AA428" s="94"/>
    </row>
    <row r="429" spans="2:27" x14ac:dyDescent="0.25">
      <c r="B429" s="2" t="s">
        <v>1463</v>
      </c>
      <c r="C429" s="202">
        <v>80</v>
      </c>
      <c r="D429" s="221">
        <v>39990</v>
      </c>
      <c r="E429" s="26">
        <v>5</v>
      </c>
      <c r="F429" s="24" t="s">
        <v>1053</v>
      </c>
      <c r="G429" s="24" t="s">
        <v>1053</v>
      </c>
      <c r="H429" s="26">
        <v>4</v>
      </c>
      <c r="K429" s="94"/>
      <c r="M429" s="2" t="s">
        <v>1464</v>
      </c>
      <c r="N429" s="202">
        <v>80</v>
      </c>
      <c r="O429" s="221">
        <v>40451</v>
      </c>
      <c r="P429" s="26">
        <v>44</v>
      </c>
      <c r="Q429" s="26">
        <v>1</v>
      </c>
      <c r="R429" s="26">
        <v>14</v>
      </c>
      <c r="S429" s="26">
        <v>5</v>
      </c>
      <c r="T429" s="206">
        <f t="shared" si="15"/>
        <v>2010</v>
      </c>
      <c r="U429" s="24" t="str">
        <f t="shared" si="16"/>
        <v>1</v>
      </c>
      <c r="V429" s="24" t="str">
        <f>IF(AND(Forecast_6_months&lt;N429,Goal_Setting_Months&gt;N429,U429="1",P429&gt;Baseline_Component),"1","0")</f>
        <v>0</v>
      </c>
      <c r="AA429" s="94"/>
    </row>
    <row r="430" spans="2:27" x14ac:dyDescent="0.25">
      <c r="B430" s="2" t="s">
        <v>1464</v>
      </c>
      <c r="C430" s="202">
        <v>80</v>
      </c>
      <c r="D430" s="221">
        <v>40451</v>
      </c>
      <c r="E430" s="26">
        <v>44</v>
      </c>
      <c r="F430" s="26">
        <v>1</v>
      </c>
      <c r="G430" s="26">
        <v>14</v>
      </c>
      <c r="H430" s="26">
        <v>5</v>
      </c>
      <c r="K430" s="94"/>
      <c r="M430" s="2" t="s">
        <v>1465</v>
      </c>
      <c r="N430" s="202">
        <v>73</v>
      </c>
      <c r="O430" s="221">
        <v>40351</v>
      </c>
      <c r="P430" s="26">
        <v>1</v>
      </c>
      <c r="Q430" s="24" t="s">
        <v>1053</v>
      </c>
      <c r="R430" s="24" t="s">
        <v>1053</v>
      </c>
      <c r="S430" s="26">
        <v>2</v>
      </c>
      <c r="T430" s="206">
        <f t="shared" si="15"/>
        <v>2010</v>
      </c>
      <c r="U430" s="24" t="str">
        <f t="shared" si="16"/>
        <v>0</v>
      </c>
      <c r="V430" s="24" t="str">
        <f>IF(AND(Forecast_6_months&lt;N430,Goal_Setting_Months&gt;N430,U430="1",P430&gt;Baseline_Component),"1","0")</f>
        <v>0</v>
      </c>
      <c r="AA430" s="94"/>
    </row>
    <row r="431" spans="2:27" x14ac:dyDescent="0.25">
      <c r="B431" s="2" t="s">
        <v>1465</v>
      </c>
      <c r="C431" s="202">
        <v>73</v>
      </c>
      <c r="D431" s="221">
        <v>40351</v>
      </c>
      <c r="E431" s="26">
        <v>1</v>
      </c>
      <c r="F431" s="24" t="s">
        <v>1053</v>
      </c>
      <c r="G431" s="24" t="s">
        <v>1053</v>
      </c>
      <c r="H431" s="26">
        <v>2</v>
      </c>
      <c r="K431" s="94"/>
      <c r="M431" s="2" t="s">
        <v>1466</v>
      </c>
      <c r="N431" s="202">
        <v>71</v>
      </c>
      <c r="O431" s="221">
        <v>40375</v>
      </c>
      <c r="P431" s="26">
        <v>75</v>
      </c>
      <c r="Q431" s="26">
        <v>1</v>
      </c>
      <c r="R431" s="26">
        <v>12</v>
      </c>
      <c r="S431" s="26">
        <v>5</v>
      </c>
      <c r="T431" s="206">
        <f t="shared" si="15"/>
        <v>2010</v>
      </c>
      <c r="U431" s="24" t="str">
        <f t="shared" si="16"/>
        <v>1</v>
      </c>
      <c r="V431" s="24" t="str">
        <f>IF(AND(Forecast_6_months&lt;N431,Goal_Setting_Months&gt;N431,U431="1",P431&gt;Baseline_Component),"1","0")</f>
        <v>0</v>
      </c>
      <c r="AA431" s="94"/>
    </row>
    <row r="432" spans="2:27" x14ac:dyDescent="0.25">
      <c r="B432" s="2" t="s">
        <v>1466</v>
      </c>
      <c r="C432" s="202">
        <v>71</v>
      </c>
      <c r="D432" s="221">
        <v>40375</v>
      </c>
      <c r="E432" s="26">
        <v>75</v>
      </c>
      <c r="F432" s="26">
        <v>1</v>
      </c>
      <c r="G432" s="26">
        <v>12</v>
      </c>
      <c r="H432" s="26">
        <v>5</v>
      </c>
      <c r="K432" s="94"/>
      <c r="M432" s="2" t="s">
        <v>1467</v>
      </c>
      <c r="N432" s="202">
        <v>73</v>
      </c>
      <c r="O432" s="221">
        <v>39086</v>
      </c>
      <c r="P432" s="26">
        <v>27</v>
      </c>
      <c r="Q432" s="26">
        <v>1</v>
      </c>
      <c r="R432" s="26">
        <v>59</v>
      </c>
      <c r="S432" s="26">
        <v>4</v>
      </c>
      <c r="T432" s="206">
        <f t="shared" si="15"/>
        <v>2007</v>
      </c>
      <c r="U432" s="24" t="str">
        <f t="shared" si="16"/>
        <v>1</v>
      </c>
      <c r="V432" s="24" t="str">
        <f>IF(AND(Forecast_6_months&lt;N432,Goal_Setting_Months&gt;N432,U432="1",P432&gt;Baseline_Component),"1","0")</f>
        <v>0</v>
      </c>
      <c r="AA432" s="94"/>
    </row>
    <row r="433" spans="2:27" x14ac:dyDescent="0.25">
      <c r="B433" s="2" t="s">
        <v>1467</v>
      </c>
      <c r="C433" s="202">
        <v>73</v>
      </c>
      <c r="D433" s="221">
        <v>39086</v>
      </c>
      <c r="E433" s="26">
        <v>27</v>
      </c>
      <c r="F433" s="26">
        <v>1</v>
      </c>
      <c r="G433" s="26">
        <v>59</v>
      </c>
      <c r="H433" s="26">
        <v>4</v>
      </c>
      <c r="K433" s="94"/>
      <c r="M433" s="2" t="s">
        <v>1468</v>
      </c>
      <c r="N433" s="202">
        <v>68</v>
      </c>
      <c r="O433" s="221">
        <v>40126</v>
      </c>
      <c r="P433" s="26">
        <v>2</v>
      </c>
      <c r="Q433" s="24" t="s">
        <v>1053</v>
      </c>
      <c r="R433" s="24" t="s">
        <v>1053</v>
      </c>
      <c r="S433" s="26">
        <v>1</v>
      </c>
      <c r="T433" s="206">
        <f t="shared" si="15"/>
        <v>2009</v>
      </c>
      <c r="U433" s="24" t="str">
        <f t="shared" si="16"/>
        <v>0</v>
      </c>
      <c r="V433" s="24" t="str">
        <f>IF(AND(Forecast_6_months&lt;N433,Goal_Setting_Months&gt;N433,U433="1",P433&gt;Baseline_Component),"1","0")</f>
        <v>0</v>
      </c>
      <c r="AA433" s="94"/>
    </row>
    <row r="434" spans="2:27" x14ac:dyDescent="0.25">
      <c r="B434" s="2" t="s">
        <v>1468</v>
      </c>
      <c r="C434" s="202">
        <v>68</v>
      </c>
      <c r="D434" s="221">
        <v>40126</v>
      </c>
      <c r="E434" s="26">
        <v>2</v>
      </c>
      <c r="F434" s="24" t="s">
        <v>1053</v>
      </c>
      <c r="G434" s="24" t="s">
        <v>1053</v>
      </c>
      <c r="H434" s="26">
        <v>1</v>
      </c>
      <c r="K434" s="94"/>
      <c r="M434" s="2" t="s">
        <v>1469</v>
      </c>
      <c r="N434" s="202">
        <v>80</v>
      </c>
      <c r="O434" s="221">
        <v>41682</v>
      </c>
      <c r="P434" s="26">
        <v>1</v>
      </c>
      <c r="Q434" s="24" t="s">
        <v>1053</v>
      </c>
      <c r="R434" s="24" t="s">
        <v>1053</v>
      </c>
      <c r="S434" s="26">
        <v>2</v>
      </c>
      <c r="T434" s="206">
        <f t="shared" si="15"/>
        <v>2014</v>
      </c>
      <c r="U434" s="24" t="str">
        <f t="shared" si="16"/>
        <v>0</v>
      </c>
      <c r="V434" s="24" t="str">
        <f>IF(AND(Forecast_6_months&lt;N434,Goal_Setting_Months&gt;N434,U434="1",P434&gt;Baseline_Component),"1","0")</f>
        <v>0</v>
      </c>
      <c r="AA434" s="94"/>
    </row>
    <row r="435" spans="2:27" x14ac:dyDescent="0.25">
      <c r="B435" s="2" t="s">
        <v>1469</v>
      </c>
      <c r="C435" s="202">
        <v>80</v>
      </c>
      <c r="D435" s="221">
        <v>41682</v>
      </c>
      <c r="E435" s="26">
        <v>1</v>
      </c>
      <c r="F435" s="24" t="s">
        <v>1053</v>
      </c>
      <c r="G435" s="24" t="s">
        <v>1053</v>
      </c>
      <c r="H435" s="26">
        <v>2</v>
      </c>
      <c r="K435" s="94"/>
      <c r="M435" s="2" t="s">
        <v>1470</v>
      </c>
      <c r="N435" s="202">
        <v>64</v>
      </c>
      <c r="O435" s="221">
        <v>40017</v>
      </c>
      <c r="P435" s="26">
        <v>3</v>
      </c>
      <c r="Q435" s="24" t="s">
        <v>1053</v>
      </c>
      <c r="R435" s="24" t="s">
        <v>1053</v>
      </c>
      <c r="S435" s="26">
        <v>5</v>
      </c>
      <c r="T435" s="206">
        <f t="shared" si="15"/>
        <v>2009</v>
      </c>
      <c r="U435" s="24" t="str">
        <f t="shared" si="16"/>
        <v>1</v>
      </c>
      <c r="V435" s="24" t="str">
        <f>IF(AND(Forecast_6_months&lt;N435,Goal_Setting_Months&gt;N435,U435="1",P435&gt;Baseline_Component),"1","0")</f>
        <v>1</v>
      </c>
      <c r="AA435" s="94"/>
    </row>
    <row r="436" spans="2:27" x14ac:dyDescent="0.25">
      <c r="B436" s="2" t="s">
        <v>1470</v>
      </c>
      <c r="C436" s="202">
        <v>64</v>
      </c>
      <c r="D436" s="221">
        <v>40017</v>
      </c>
      <c r="E436" s="26">
        <v>3</v>
      </c>
      <c r="F436" s="24" t="s">
        <v>1053</v>
      </c>
      <c r="G436" s="24" t="s">
        <v>1053</v>
      </c>
      <c r="H436" s="26">
        <v>5</v>
      </c>
      <c r="K436" s="94"/>
      <c r="M436" s="2" t="s">
        <v>1471</v>
      </c>
      <c r="N436" s="202">
        <v>80</v>
      </c>
      <c r="O436" s="221">
        <v>40340</v>
      </c>
      <c r="P436" s="26">
        <v>2</v>
      </c>
      <c r="Q436" s="26">
        <v>1</v>
      </c>
      <c r="R436" s="26">
        <v>1</v>
      </c>
      <c r="S436" s="26">
        <v>1</v>
      </c>
      <c r="T436" s="206">
        <f t="shared" si="15"/>
        <v>2010</v>
      </c>
      <c r="U436" s="24" t="str">
        <f t="shared" si="16"/>
        <v>0</v>
      </c>
      <c r="V436" s="24" t="str">
        <f>IF(AND(Forecast_6_months&lt;N436,Goal_Setting_Months&gt;N436,U436="1",P436&gt;Baseline_Component),"1","0")</f>
        <v>0</v>
      </c>
      <c r="AA436" s="94"/>
    </row>
    <row r="437" spans="2:27" x14ac:dyDescent="0.25">
      <c r="B437" s="2" t="s">
        <v>1471</v>
      </c>
      <c r="C437" s="202">
        <v>80</v>
      </c>
      <c r="D437" s="221">
        <v>40340</v>
      </c>
      <c r="E437" s="26">
        <v>2</v>
      </c>
      <c r="F437" s="26">
        <v>1</v>
      </c>
      <c r="G437" s="26">
        <v>1</v>
      </c>
      <c r="H437" s="26">
        <v>1</v>
      </c>
      <c r="K437" s="94"/>
      <c r="M437" s="2" t="s">
        <v>1472</v>
      </c>
      <c r="N437" s="202">
        <v>66</v>
      </c>
      <c r="O437" s="221">
        <v>40316</v>
      </c>
      <c r="P437" s="26">
        <v>2</v>
      </c>
      <c r="Q437" s="24" t="s">
        <v>1053</v>
      </c>
      <c r="R437" s="24" t="s">
        <v>1053</v>
      </c>
      <c r="S437" s="26">
        <v>3</v>
      </c>
      <c r="T437" s="206">
        <f t="shared" si="15"/>
        <v>2010</v>
      </c>
      <c r="U437" s="24" t="str">
        <f t="shared" si="16"/>
        <v>1</v>
      </c>
      <c r="V437" s="24" t="str">
        <f>IF(AND(Forecast_6_months&lt;N437,Goal_Setting_Months&gt;N437,U437="1",P437&gt;Baseline_Component),"1","0")</f>
        <v>0</v>
      </c>
      <c r="AA437" s="94"/>
    </row>
    <row r="438" spans="2:27" x14ac:dyDescent="0.25">
      <c r="B438" s="2" t="s">
        <v>1472</v>
      </c>
      <c r="C438" s="202">
        <v>66</v>
      </c>
      <c r="D438" s="221">
        <v>40316</v>
      </c>
      <c r="E438" s="26">
        <v>2</v>
      </c>
      <c r="F438" s="24" t="s">
        <v>1053</v>
      </c>
      <c r="G438" s="24" t="s">
        <v>1053</v>
      </c>
      <c r="H438" s="26">
        <v>3</v>
      </c>
      <c r="K438" s="94"/>
      <c r="M438" s="2" t="s">
        <v>1473</v>
      </c>
      <c r="N438" s="202">
        <v>61</v>
      </c>
      <c r="O438" s="221">
        <v>41631</v>
      </c>
      <c r="P438" s="26">
        <v>1</v>
      </c>
      <c r="Q438" s="24" t="s">
        <v>1053</v>
      </c>
      <c r="R438" s="24" t="s">
        <v>1053</v>
      </c>
      <c r="S438" s="26">
        <v>5</v>
      </c>
      <c r="T438" s="206">
        <f t="shared" si="15"/>
        <v>2013</v>
      </c>
      <c r="U438" s="24" t="str">
        <f t="shared" si="16"/>
        <v>1</v>
      </c>
      <c r="V438" s="24" t="str">
        <f>IF(AND(Forecast_6_months&lt;N438,Goal_Setting_Months&gt;N438,U438="1",P438&gt;Baseline_Component),"1","0")</f>
        <v>0</v>
      </c>
      <c r="AA438" s="94"/>
    </row>
    <row r="439" spans="2:27" x14ac:dyDescent="0.25">
      <c r="B439" s="2" t="s">
        <v>1473</v>
      </c>
      <c r="C439" s="202">
        <v>61</v>
      </c>
      <c r="D439" s="221">
        <v>41631</v>
      </c>
      <c r="E439" s="26">
        <v>1</v>
      </c>
      <c r="F439" s="24" t="s">
        <v>1053</v>
      </c>
      <c r="G439" s="24" t="s">
        <v>1053</v>
      </c>
      <c r="H439" s="26">
        <v>5</v>
      </c>
      <c r="K439" s="94"/>
      <c r="M439" s="2" t="s">
        <v>1474</v>
      </c>
      <c r="N439" s="202">
        <v>74</v>
      </c>
      <c r="O439" s="221">
        <v>40373</v>
      </c>
      <c r="P439" s="26">
        <v>5</v>
      </c>
      <c r="Q439" s="24" t="s">
        <v>1053</v>
      </c>
      <c r="R439" s="24" t="s">
        <v>1053</v>
      </c>
      <c r="S439" s="26">
        <v>1</v>
      </c>
      <c r="T439" s="206">
        <f t="shared" si="15"/>
        <v>2010</v>
      </c>
      <c r="U439" s="24" t="str">
        <f t="shared" si="16"/>
        <v>0</v>
      </c>
      <c r="V439" s="24" t="str">
        <f>IF(AND(Forecast_6_months&lt;N439,Goal_Setting_Months&gt;N439,U439="1",P439&gt;Baseline_Component),"1","0")</f>
        <v>0</v>
      </c>
      <c r="AA439" s="94"/>
    </row>
    <row r="440" spans="2:27" x14ac:dyDescent="0.25">
      <c r="B440" s="2" t="s">
        <v>1474</v>
      </c>
      <c r="C440" s="202">
        <v>74</v>
      </c>
      <c r="D440" s="221">
        <v>40373</v>
      </c>
      <c r="E440" s="26">
        <v>5</v>
      </c>
      <c r="F440" s="24" t="s">
        <v>1053</v>
      </c>
      <c r="G440" s="24" t="s">
        <v>1053</v>
      </c>
      <c r="H440" s="26">
        <v>1</v>
      </c>
      <c r="K440" s="94"/>
      <c r="M440" s="2" t="s">
        <v>1475</v>
      </c>
      <c r="N440" s="202">
        <v>75</v>
      </c>
      <c r="O440" s="221">
        <v>40947</v>
      </c>
      <c r="P440" s="26">
        <v>3</v>
      </c>
      <c r="Q440" s="24" t="s">
        <v>1053</v>
      </c>
      <c r="R440" s="24" t="s">
        <v>1053</v>
      </c>
      <c r="S440" s="26">
        <v>4</v>
      </c>
      <c r="T440" s="206">
        <f t="shared" si="15"/>
        <v>2012</v>
      </c>
      <c r="U440" s="24" t="str">
        <f t="shared" si="16"/>
        <v>1</v>
      </c>
      <c r="V440" s="24" t="str">
        <f>IF(AND(Forecast_6_months&lt;N440,Goal_Setting_Months&gt;N440,U440="1",P440&gt;Baseline_Component),"1","0")</f>
        <v>0</v>
      </c>
      <c r="AA440" s="94"/>
    </row>
    <row r="441" spans="2:27" x14ac:dyDescent="0.25">
      <c r="B441" s="2" t="s">
        <v>1475</v>
      </c>
      <c r="C441" s="202">
        <v>75</v>
      </c>
      <c r="D441" s="221">
        <v>40947</v>
      </c>
      <c r="E441" s="26">
        <v>3</v>
      </c>
      <c r="F441" s="24" t="s">
        <v>1053</v>
      </c>
      <c r="G441" s="24" t="s">
        <v>1053</v>
      </c>
      <c r="H441" s="26">
        <v>4</v>
      </c>
      <c r="K441" s="94"/>
      <c r="M441" s="2" t="s">
        <v>1476</v>
      </c>
      <c r="N441" s="202">
        <v>74</v>
      </c>
      <c r="O441" s="221">
        <v>40088</v>
      </c>
      <c r="P441" s="26">
        <v>9</v>
      </c>
      <c r="Q441" s="24" t="s">
        <v>1053</v>
      </c>
      <c r="R441" s="24" t="s">
        <v>1053</v>
      </c>
      <c r="S441" s="26">
        <v>4</v>
      </c>
      <c r="T441" s="206">
        <f t="shared" si="15"/>
        <v>2009</v>
      </c>
      <c r="U441" s="24" t="str">
        <f t="shared" si="16"/>
        <v>1</v>
      </c>
      <c r="V441" s="24" t="str">
        <f>IF(AND(Forecast_6_months&lt;N441,Goal_Setting_Months&gt;N441,U441="1",P441&gt;Baseline_Component),"1","0")</f>
        <v>0</v>
      </c>
      <c r="AA441" s="94"/>
    </row>
    <row r="442" spans="2:27" x14ac:dyDescent="0.25">
      <c r="B442" s="2" t="s">
        <v>1476</v>
      </c>
      <c r="C442" s="202">
        <v>74</v>
      </c>
      <c r="D442" s="221">
        <v>40088</v>
      </c>
      <c r="E442" s="26">
        <v>9</v>
      </c>
      <c r="F442" s="24" t="s">
        <v>1053</v>
      </c>
      <c r="G442" s="24" t="s">
        <v>1053</v>
      </c>
      <c r="H442" s="26">
        <v>4</v>
      </c>
      <c r="K442" s="94"/>
      <c r="M442" s="2" t="s">
        <v>1477</v>
      </c>
      <c r="N442" s="202">
        <v>78</v>
      </c>
      <c r="O442" s="221">
        <v>40905</v>
      </c>
      <c r="P442" s="26">
        <v>1</v>
      </c>
      <c r="Q442" s="24" t="s">
        <v>1053</v>
      </c>
      <c r="R442" s="24" t="s">
        <v>1053</v>
      </c>
      <c r="S442" s="26">
        <v>5</v>
      </c>
      <c r="T442" s="206">
        <f t="shared" si="15"/>
        <v>2011</v>
      </c>
      <c r="U442" s="24" t="str">
        <f t="shared" si="16"/>
        <v>1</v>
      </c>
      <c r="V442" s="24" t="str">
        <f>IF(AND(Forecast_6_months&lt;N442,Goal_Setting_Months&gt;N442,U442="1",P442&gt;Baseline_Component),"1","0")</f>
        <v>0</v>
      </c>
      <c r="AA442" s="94"/>
    </row>
    <row r="443" spans="2:27" x14ac:dyDescent="0.25">
      <c r="B443" s="2" t="s">
        <v>1477</v>
      </c>
      <c r="C443" s="202">
        <v>78</v>
      </c>
      <c r="D443" s="221">
        <v>40905</v>
      </c>
      <c r="E443" s="26">
        <v>1</v>
      </c>
      <c r="F443" s="24" t="s">
        <v>1053</v>
      </c>
      <c r="G443" s="24" t="s">
        <v>1053</v>
      </c>
      <c r="H443" s="26">
        <v>5</v>
      </c>
      <c r="K443" s="94"/>
      <c r="M443" s="2" t="s">
        <v>1478</v>
      </c>
      <c r="N443" s="202">
        <v>80</v>
      </c>
      <c r="O443" s="221">
        <v>42094</v>
      </c>
      <c r="P443" s="26">
        <v>1</v>
      </c>
      <c r="Q443" s="24" t="s">
        <v>1053</v>
      </c>
      <c r="R443" s="24" t="s">
        <v>1053</v>
      </c>
      <c r="S443" s="26">
        <v>2</v>
      </c>
      <c r="T443" s="206">
        <f t="shared" si="15"/>
        <v>2015</v>
      </c>
      <c r="U443" s="24" t="str">
        <f t="shared" si="16"/>
        <v>0</v>
      </c>
      <c r="V443" s="24" t="str">
        <f>IF(AND(Forecast_6_months&lt;N443,Goal_Setting_Months&gt;N443,U443="1",P443&gt;Baseline_Component),"1","0")</f>
        <v>0</v>
      </c>
      <c r="AA443" s="94"/>
    </row>
    <row r="444" spans="2:27" x14ac:dyDescent="0.25">
      <c r="B444" s="2" t="s">
        <v>1478</v>
      </c>
      <c r="C444" s="202">
        <v>80</v>
      </c>
      <c r="D444" s="221">
        <v>42094</v>
      </c>
      <c r="E444" s="26">
        <v>1</v>
      </c>
      <c r="F444" s="24" t="s">
        <v>1053</v>
      </c>
      <c r="G444" s="24" t="s">
        <v>1053</v>
      </c>
      <c r="H444" s="26">
        <v>2</v>
      </c>
      <c r="K444" s="94"/>
      <c r="M444" s="2" t="s">
        <v>1479</v>
      </c>
      <c r="N444" s="202">
        <v>64</v>
      </c>
      <c r="O444" s="221">
        <v>39469</v>
      </c>
      <c r="P444" s="26">
        <v>16</v>
      </c>
      <c r="Q444" s="24" t="s">
        <v>1053</v>
      </c>
      <c r="R444" s="24" t="s">
        <v>1053</v>
      </c>
      <c r="S444" s="26">
        <v>4</v>
      </c>
      <c r="T444" s="206">
        <f t="shared" si="15"/>
        <v>2008</v>
      </c>
      <c r="U444" s="24" t="str">
        <f t="shared" si="16"/>
        <v>1</v>
      </c>
      <c r="V444" s="24" t="str">
        <f>IF(AND(Forecast_6_months&lt;N444,Goal_Setting_Months&gt;N444,U444="1",P444&gt;Baseline_Component),"1","0")</f>
        <v>1</v>
      </c>
      <c r="AA444" s="94"/>
    </row>
    <row r="445" spans="2:27" x14ac:dyDescent="0.25">
      <c r="B445" s="2" t="s">
        <v>1479</v>
      </c>
      <c r="C445" s="202">
        <v>64</v>
      </c>
      <c r="D445" s="221">
        <v>39469</v>
      </c>
      <c r="E445" s="26">
        <v>16</v>
      </c>
      <c r="F445" s="24" t="s">
        <v>1053</v>
      </c>
      <c r="G445" s="24" t="s">
        <v>1053</v>
      </c>
      <c r="H445" s="26">
        <v>4</v>
      </c>
      <c r="K445" s="94"/>
      <c r="M445" s="2" t="s">
        <v>1480</v>
      </c>
      <c r="N445" s="202">
        <v>71</v>
      </c>
      <c r="O445" s="221">
        <v>42067</v>
      </c>
      <c r="P445" s="26">
        <v>5</v>
      </c>
      <c r="Q445" s="24" t="s">
        <v>1053</v>
      </c>
      <c r="R445" s="24" t="s">
        <v>1053</v>
      </c>
      <c r="S445" s="26">
        <v>3</v>
      </c>
      <c r="T445" s="206">
        <f t="shared" si="15"/>
        <v>2015</v>
      </c>
      <c r="U445" s="24" t="str">
        <f t="shared" si="16"/>
        <v>1</v>
      </c>
      <c r="V445" s="24" t="str">
        <f>IF(AND(Forecast_6_months&lt;N445,Goal_Setting_Months&gt;N445,U445="1",P445&gt;Baseline_Component),"1","0")</f>
        <v>0</v>
      </c>
      <c r="AA445" s="94"/>
    </row>
    <row r="446" spans="2:27" x14ac:dyDescent="0.25">
      <c r="B446" s="2" t="s">
        <v>1480</v>
      </c>
      <c r="C446" s="202">
        <v>71</v>
      </c>
      <c r="D446" s="221">
        <v>42067</v>
      </c>
      <c r="E446" s="26">
        <v>5</v>
      </c>
      <c r="F446" s="24" t="s">
        <v>1053</v>
      </c>
      <c r="G446" s="24" t="s">
        <v>1053</v>
      </c>
      <c r="H446" s="26">
        <v>3</v>
      </c>
      <c r="K446" s="94"/>
      <c r="M446" s="2" t="s">
        <v>1481</v>
      </c>
      <c r="N446" s="202">
        <v>60</v>
      </c>
      <c r="O446" s="221">
        <v>39713</v>
      </c>
      <c r="P446" s="26">
        <v>1</v>
      </c>
      <c r="Q446" s="26">
        <v>1</v>
      </c>
      <c r="R446" s="26">
        <v>6</v>
      </c>
      <c r="S446" s="26">
        <v>5</v>
      </c>
      <c r="T446" s="206">
        <f t="shared" si="15"/>
        <v>2008</v>
      </c>
      <c r="U446" s="24" t="str">
        <f t="shared" si="16"/>
        <v>1</v>
      </c>
      <c r="V446" s="24" t="str">
        <f>IF(AND(Forecast_6_months&lt;N446,Goal_Setting_Months&gt;N446,U446="1",P446&gt;Baseline_Component),"1","0")</f>
        <v>0</v>
      </c>
      <c r="AA446" s="94"/>
    </row>
    <row r="447" spans="2:27" x14ac:dyDescent="0.25">
      <c r="B447" s="2" t="s">
        <v>1481</v>
      </c>
      <c r="C447" s="202">
        <v>60</v>
      </c>
      <c r="D447" s="221">
        <v>39713</v>
      </c>
      <c r="E447" s="26">
        <v>1</v>
      </c>
      <c r="F447" s="26">
        <v>1</v>
      </c>
      <c r="G447" s="26">
        <v>6</v>
      </c>
      <c r="H447" s="26">
        <v>5</v>
      </c>
      <c r="K447" s="94"/>
      <c r="M447" s="2" t="s">
        <v>1482</v>
      </c>
      <c r="N447" s="202">
        <v>80</v>
      </c>
      <c r="O447" s="221">
        <v>40056</v>
      </c>
      <c r="P447" s="26">
        <v>1</v>
      </c>
      <c r="Q447" s="24" t="s">
        <v>1053</v>
      </c>
      <c r="R447" s="24" t="s">
        <v>1053</v>
      </c>
      <c r="S447" s="26">
        <v>1</v>
      </c>
      <c r="T447" s="206">
        <f t="shared" si="15"/>
        <v>2009</v>
      </c>
      <c r="U447" s="24" t="str">
        <f t="shared" si="16"/>
        <v>0</v>
      </c>
      <c r="V447" s="24" t="str">
        <f>IF(AND(Forecast_6_months&lt;N447,Goal_Setting_Months&gt;N447,U447="1",P447&gt;Baseline_Component),"1","0")</f>
        <v>0</v>
      </c>
      <c r="AA447" s="94"/>
    </row>
    <row r="448" spans="2:27" x14ac:dyDescent="0.25">
      <c r="B448" s="2" t="s">
        <v>1482</v>
      </c>
      <c r="C448" s="202">
        <v>80</v>
      </c>
      <c r="D448" s="221">
        <v>40056</v>
      </c>
      <c r="E448" s="26">
        <v>1</v>
      </c>
      <c r="F448" s="24" t="s">
        <v>1053</v>
      </c>
      <c r="G448" s="24" t="s">
        <v>1053</v>
      </c>
      <c r="H448" s="26">
        <v>1</v>
      </c>
      <c r="K448" s="94"/>
      <c r="M448" s="2" t="s">
        <v>1483</v>
      </c>
      <c r="N448" s="202">
        <v>75</v>
      </c>
      <c r="O448" s="221">
        <v>40618</v>
      </c>
      <c r="P448" s="26">
        <v>3</v>
      </c>
      <c r="Q448" s="24" t="s">
        <v>1053</v>
      </c>
      <c r="R448" s="24" t="s">
        <v>1053</v>
      </c>
      <c r="S448" s="26">
        <v>2</v>
      </c>
      <c r="T448" s="206">
        <f t="shared" si="15"/>
        <v>2011</v>
      </c>
      <c r="U448" s="24" t="str">
        <f t="shared" si="16"/>
        <v>0</v>
      </c>
      <c r="V448" s="24" t="str">
        <f>IF(AND(Forecast_6_months&lt;N448,Goal_Setting_Months&gt;N448,U448="1",P448&gt;Baseline_Component),"1","0")</f>
        <v>0</v>
      </c>
      <c r="AA448" s="94"/>
    </row>
    <row r="449" spans="2:27" x14ac:dyDescent="0.25">
      <c r="B449" s="2" t="s">
        <v>1483</v>
      </c>
      <c r="C449" s="202">
        <v>75</v>
      </c>
      <c r="D449" s="221">
        <v>40618</v>
      </c>
      <c r="E449" s="26">
        <v>3</v>
      </c>
      <c r="F449" s="24" t="s">
        <v>1053</v>
      </c>
      <c r="G449" s="24" t="s">
        <v>1053</v>
      </c>
      <c r="H449" s="26">
        <v>2</v>
      </c>
      <c r="K449" s="94"/>
      <c r="M449" s="2" t="s">
        <v>1484</v>
      </c>
      <c r="N449" s="202">
        <v>80</v>
      </c>
      <c r="O449" s="221">
        <v>39380</v>
      </c>
      <c r="P449" s="26">
        <v>7</v>
      </c>
      <c r="Q449" s="24" t="s">
        <v>1053</v>
      </c>
      <c r="R449" s="24" t="s">
        <v>1053</v>
      </c>
      <c r="S449" s="26">
        <v>2</v>
      </c>
      <c r="T449" s="206">
        <f t="shared" si="15"/>
        <v>2007</v>
      </c>
      <c r="U449" s="24" t="str">
        <f t="shared" si="16"/>
        <v>0</v>
      </c>
      <c r="V449" s="24" t="str">
        <f>IF(AND(Forecast_6_months&lt;N449,Goal_Setting_Months&gt;N449,U449="1",P449&gt;Baseline_Component),"1","0")</f>
        <v>0</v>
      </c>
      <c r="AA449" s="94"/>
    </row>
    <row r="450" spans="2:27" x14ac:dyDescent="0.25">
      <c r="B450" s="2" t="s">
        <v>1484</v>
      </c>
      <c r="C450" s="202">
        <v>80</v>
      </c>
      <c r="D450" s="221">
        <v>39380</v>
      </c>
      <c r="E450" s="26">
        <v>7</v>
      </c>
      <c r="F450" s="24" t="s">
        <v>1053</v>
      </c>
      <c r="G450" s="24" t="s">
        <v>1053</v>
      </c>
      <c r="H450" s="26">
        <v>2</v>
      </c>
      <c r="K450" s="94"/>
      <c r="M450" s="2" t="s">
        <v>1485</v>
      </c>
      <c r="N450" s="202">
        <v>56</v>
      </c>
      <c r="O450" s="221">
        <v>40099</v>
      </c>
      <c r="P450" s="26">
        <v>1</v>
      </c>
      <c r="Q450" s="24" t="s">
        <v>1053</v>
      </c>
      <c r="R450" s="24" t="s">
        <v>1053</v>
      </c>
      <c r="S450" s="26">
        <v>3</v>
      </c>
      <c r="T450" s="206">
        <f t="shared" si="15"/>
        <v>2009</v>
      </c>
      <c r="U450" s="24" t="str">
        <f t="shared" si="16"/>
        <v>1</v>
      </c>
      <c r="V450" s="24" t="str">
        <f>IF(AND(Forecast_6_months&lt;N450,Goal_Setting_Months&gt;N450,U450="1",P450&gt;Baseline_Component),"1","0")</f>
        <v>0</v>
      </c>
      <c r="AA450" s="94"/>
    </row>
    <row r="451" spans="2:27" x14ac:dyDescent="0.25">
      <c r="B451" s="2" t="s">
        <v>1485</v>
      </c>
      <c r="C451" s="202">
        <v>56</v>
      </c>
      <c r="D451" s="221">
        <v>40099</v>
      </c>
      <c r="E451" s="26">
        <v>1</v>
      </c>
      <c r="F451" s="24" t="s">
        <v>1053</v>
      </c>
      <c r="G451" s="24" t="s">
        <v>1053</v>
      </c>
      <c r="H451" s="26">
        <v>3</v>
      </c>
      <c r="K451" s="94"/>
      <c r="M451" s="2" t="s">
        <v>1486</v>
      </c>
      <c r="N451" s="202">
        <v>66</v>
      </c>
      <c r="O451" s="221">
        <v>42157</v>
      </c>
      <c r="P451" s="26">
        <v>1</v>
      </c>
      <c r="Q451" s="26">
        <v>1</v>
      </c>
      <c r="R451" s="26">
        <v>6</v>
      </c>
      <c r="S451" s="26">
        <v>4</v>
      </c>
      <c r="T451" s="206">
        <f t="shared" si="15"/>
        <v>2015</v>
      </c>
      <c r="U451" s="24" t="str">
        <f t="shared" si="16"/>
        <v>1</v>
      </c>
      <c r="V451" s="24" t="str">
        <f>IF(AND(Forecast_6_months&lt;N451,Goal_Setting_Months&gt;N451,U451="1",P451&gt;Baseline_Component),"1","0")</f>
        <v>0</v>
      </c>
      <c r="AA451" s="94"/>
    </row>
    <row r="452" spans="2:27" x14ac:dyDescent="0.25">
      <c r="B452" s="2" t="s">
        <v>1486</v>
      </c>
      <c r="C452" s="202">
        <v>66</v>
      </c>
      <c r="D452" s="221">
        <v>42157</v>
      </c>
      <c r="E452" s="26">
        <v>1</v>
      </c>
      <c r="F452" s="26">
        <v>1</v>
      </c>
      <c r="G452" s="26">
        <v>6</v>
      </c>
      <c r="H452" s="26">
        <v>4</v>
      </c>
      <c r="K452" s="94"/>
      <c r="M452" s="2" t="s">
        <v>1487</v>
      </c>
      <c r="N452" s="202">
        <v>80</v>
      </c>
      <c r="O452" s="221">
        <v>41169</v>
      </c>
      <c r="P452" s="26">
        <v>1</v>
      </c>
      <c r="Q452" s="24" t="s">
        <v>1053</v>
      </c>
      <c r="R452" s="24" t="s">
        <v>1053</v>
      </c>
      <c r="S452" s="26">
        <v>2</v>
      </c>
      <c r="T452" s="206">
        <f t="shared" si="15"/>
        <v>2012</v>
      </c>
      <c r="U452" s="24" t="str">
        <f t="shared" si="16"/>
        <v>0</v>
      </c>
      <c r="V452" s="24" t="str">
        <f>IF(AND(Forecast_6_months&lt;N452,Goal_Setting_Months&gt;N452,U452="1",P452&gt;Baseline_Component),"1","0")</f>
        <v>0</v>
      </c>
      <c r="AA452" s="94"/>
    </row>
    <row r="453" spans="2:27" x14ac:dyDescent="0.25">
      <c r="B453" s="2" t="s">
        <v>1487</v>
      </c>
      <c r="C453" s="202">
        <v>80</v>
      </c>
      <c r="D453" s="221">
        <v>41169</v>
      </c>
      <c r="E453" s="26">
        <v>1</v>
      </c>
      <c r="F453" s="24" t="s">
        <v>1053</v>
      </c>
      <c r="G453" s="24" t="s">
        <v>1053</v>
      </c>
      <c r="H453" s="26">
        <v>2</v>
      </c>
      <c r="K453" s="94"/>
      <c r="M453" s="2" t="s">
        <v>1488</v>
      </c>
      <c r="N453" s="202">
        <v>69</v>
      </c>
      <c r="O453" s="221">
        <v>40901</v>
      </c>
      <c r="P453" s="26">
        <v>2</v>
      </c>
      <c r="Q453" s="26">
        <v>1</v>
      </c>
      <c r="R453" s="26">
        <v>2</v>
      </c>
      <c r="S453" s="26">
        <v>2</v>
      </c>
      <c r="T453" s="206">
        <f t="shared" si="15"/>
        <v>2011</v>
      </c>
      <c r="U453" s="24" t="str">
        <f t="shared" si="16"/>
        <v>0</v>
      </c>
      <c r="V453" s="24" t="str">
        <f>IF(AND(Forecast_6_months&lt;N453,Goal_Setting_Months&gt;N453,U453="1",P453&gt;Baseline_Component),"1","0")</f>
        <v>0</v>
      </c>
      <c r="AA453" s="94"/>
    </row>
    <row r="454" spans="2:27" x14ac:dyDescent="0.25">
      <c r="B454" s="2" t="s">
        <v>1488</v>
      </c>
      <c r="C454" s="202">
        <v>69</v>
      </c>
      <c r="D454" s="221">
        <v>40901</v>
      </c>
      <c r="E454" s="26">
        <v>2</v>
      </c>
      <c r="F454" s="26">
        <v>1</v>
      </c>
      <c r="G454" s="26">
        <v>2</v>
      </c>
      <c r="H454" s="26">
        <v>2</v>
      </c>
      <c r="K454" s="94"/>
      <c r="M454" s="2" t="s">
        <v>1489</v>
      </c>
      <c r="N454" s="202">
        <v>80</v>
      </c>
      <c r="O454" s="221">
        <v>39896</v>
      </c>
      <c r="P454" s="26">
        <v>4</v>
      </c>
      <c r="Q454" s="24" t="s">
        <v>1053</v>
      </c>
      <c r="R454" s="24" t="s">
        <v>1053</v>
      </c>
      <c r="S454" s="26">
        <v>2</v>
      </c>
      <c r="T454" s="206">
        <f t="shared" si="15"/>
        <v>2009</v>
      </c>
      <c r="U454" s="24" t="str">
        <f t="shared" si="16"/>
        <v>0</v>
      </c>
      <c r="V454" s="24" t="str">
        <f>IF(AND(Forecast_6_months&lt;N454,Goal_Setting_Months&gt;N454,U454="1",P454&gt;Baseline_Component),"1","0")</f>
        <v>0</v>
      </c>
      <c r="AA454" s="94"/>
    </row>
    <row r="455" spans="2:27" x14ac:dyDescent="0.25">
      <c r="B455" s="2" t="s">
        <v>1489</v>
      </c>
      <c r="C455" s="202">
        <v>80</v>
      </c>
      <c r="D455" s="221">
        <v>39896</v>
      </c>
      <c r="E455" s="26">
        <v>4</v>
      </c>
      <c r="F455" s="24" t="s">
        <v>1053</v>
      </c>
      <c r="G455" s="24" t="s">
        <v>1053</v>
      </c>
      <c r="H455" s="26">
        <v>2</v>
      </c>
      <c r="K455" s="94"/>
      <c r="M455" s="2" t="s">
        <v>1490</v>
      </c>
      <c r="N455" s="202">
        <v>74</v>
      </c>
      <c r="O455" s="221">
        <v>40304</v>
      </c>
      <c r="P455" s="26">
        <v>1</v>
      </c>
      <c r="Q455" s="24" t="s">
        <v>1053</v>
      </c>
      <c r="R455" s="24" t="s">
        <v>1053</v>
      </c>
      <c r="S455" s="26">
        <v>4</v>
      </c>
      <c r="T455" s="206">
        <f t="shared" si="15"/>
        <v>2010</v>
      </c>
      <c r="U455" s="24" t="str">
        <f t="shared" si="16"/>
        <v>1</v>
      </c>
      <c r="V455" s="24" t="str">
        <f>IF(AND(Forecast_6_months&lt;N455,Goal_Setting_Months&gt;N455,U455="1",P455&gt;Baseline_Component),"1","0")</f>
        <v>0</v>
      </c>
      <c r="AA455" s="94"/>
    </row>
    <row r="456" spans="2:27" x14ac:dyDescent="0.25">
      <c r="B456" s="2" t="s">
        <v>1490</v>
      </c>
      <c r="C456" s="202">
        <v>74</v>
      </c>
      <c r="D456" s="221">
        <v>40304</v>
      </c>
      <c r="E456" s="26">
        <v>1</v>
      </c>
      <c r="F456" s="24" t="s">
        <v>1053</v>
      </c>
      <c r="G456" s="24" t="s">
        <v>1053</v>
      </c>
      <c r="H456" s="26">
        <v>4</v>
      </c>
      <c r="K456" s="94"/>
      <c r="M456" s="2" t="s">
        <v>1491</v>
      </c>
      <c r="N456" s="202">
        <v>80</v>
      </c>
      <c r="O456" s="221">
        <v>40655</v>
      </c>
      <c r="P456" s="26">
        <v>13</v>
      </c>
      <c r="Q456" s="24" t="s">
        <v>1053</v>
      </c>
      <c r="R456" s="24" t="s">
        <v>1053</v>
      </c>
      <c r="S456" s="26">
        <v>3</v>
      </c>
      <c r="T456" s="206">
        <f t="shared" si="15"/>
        <v>2011</v>
      </c>
      <c r="U456" s="24" t="str">
        <f t="shared" si="16"/>
        <v>1</v>
      </c>
      <c r="V456" s="24" t="str">
        <f>IF(AND(Forecast_6_months&lt;N456,Goal_Setting_Months&gt;N456,U456="1",P456&gt;Baseline_Component),"1","0")</f>
        <v>0</v>
      </c>
      <c r="AA456" s="94"/>
    </row>
    <row r="457" spans="2:27" x14ac:dyDescent="0.25">
      <c r="B457" s="2" t="s">
        <v>1491</v>
      </c>
      <c r="C457" s="202">
        <v>80</v>
      </c>
      <c r="D457" s="221">
        <v>40655</v>
      </c>
      <c r="E457" s="26">
        <v>13</v>
      </c>
      <c r="F457" s="24" t="s">
        <v>1053</v>
      </c>
      <c r="G457" s="24" t="s">
        <v>1053</v>
      </c>
      <c r="H457" s="26">
        <v>3</v>
      </c>
      <c r="K457" s="94"/>
      <c r="M457" s="2" t="s">
        <v>1492</v>
      </c>
      <c r="N457" s="202">
        <v>63</v>
      </c>
      <c r="O457" s="221">
        <v>40277</v>
      </c>
      <c r="P457" s="26">
        <v>1</v>
      </c>
      <c r="Q457" s="26">
        <v>1</v>
      </c>
      <c r="R457" s="26">
        <v>6</v>
      </c>
      <c r="S457" s="26">
        <v>5</v>
      </c>
      <c r="T457" s="206">
        <f t="shared" si="15"/>
        <v>2010</v>
      </c>
      <c r="U457" s="24" t="str">
        <f t="shared" si="16"/>
        <v>1</v>
      </c>
      <c r="V457" s="24" t="str">
        <f>IF(AND(Forecast_6_months&lt;N457,Goal_Setting_Months&gt;N457,U457="1",P457&gt;Baseline_Component),"1","0")</f>
        <v>0</v>
      </c>
      <c r="AA457" s="94"/>
    </row>
    <row r="458" spans="2:27" x14ac:dyDescent="0.25">
      <c r="B458" s="2" t="s">
        <v>1492</v>
      </c>
      <c r="C458" s="202">
        <v>63</v>
      </c>
      <c r="D458" s="221">
        <v>40277</v>
      </c>
      <c r="E458" s="26">
        <v>1</v>
      </c>
      <c r="F458" s="26">
        <v>1</v>
      </c>
      <c r="G458" s="26">
        <v>6</v>
      </c>
      <c r="H458" s="26">
        <v>5</v>
      </c>
      <c r="K458" s="94"/>
      <c r="M458" s="2" t="s">
        <v>1493</v>
      </c>
      <c r="N458" s="202">
        <v>72</v>
      </c>
      <c r="O458" s="221">
        <v>41926</v>
      </c>
      <c r="P458" s="26">
        <v>16</v>
      </c>
      <c r="Q458" s="24" t="s">
        <v>1053</v>
      </c>
      <c r="R458" s="24" t="s">
        <v>1053</v>
      </c>
      <c r="S458" s="26">
        <v>4</v>
      </c>
      <c r="T458" s="206">
        <f t="shared" si="15"/>
        <v>2014</v>
      </c>
      <c r="U458" s="24" t="str">
        <f t="shared" si="16"/>
        <v>1</v>
      </c>
      <c r="V458" s="24" t="str">
        <f>IF(AND(Forecast_6_months&lt;N458,Goal_Setting_Months&gt;N458,U458="1",P458&gt;Baseline_Component),"1","0")</f>
        <v>0</v>
      </c>
      <c r="AA458" s="94"/>
    </row>
    <row r="459" spans="2:27" x14ac:dyDescent="0.25">
      <c r="B459" s="2" t="s">
        <v>1493</v>
      </c>
      <c r="C459" s="202">
        <v>72</v>
      </c>
      <c r="D459" s="221">
        <v>41926</v>
      </c>
      <c r="E459" s="26">
        <v>16</v>
      </c>
      <c r="F459" s="24" t="s">
        <v>1053</v>
      </c>
      <c r="G459" s="24" t="s">
        <v>1053</v>
      </c>
      <c r="H459" s="26">
        <v>4</v>
      </c>
      <c r="K459" s="94"/>
      <c r="M459" s="2" t="s">
        <v>1494</v>
      </c>
      <c r="N459" s="202">
        <v>69</v>
      </c>
      <c r="O459" s="221">
        <v>41254</v>
      </c>
      <c r="P459" s="26">
        <v>1</v>
      </c>
      <c r="Q459" s="26">
        <v>1</v>
      </c>
      <c r="R459" s="26">
        <v>11</v>
      </c>
      <c r="S459" s="26">
        <v>5</v>
      </c>
      <c r="T459" s="206">
        <f t="shared" si="15"/>
        <v>2012</v>
      </c>
      <c r="U459" s="24" t="str">
        <f t="shared" si="16"/>
        <v>1</v>
      </c>
      <c r="V459" s="24" t="str">
        <f>IF(AND(Forecast_6_months&lt;N459,Goal_Setting_Months&gt;N459,U459="1",P459&gt;Baseline_Component),"1","0")</f>
        <v>0</v>
      </c>
      <c r="AA459" s="94"/>
    </row>
    <row r="460" spans="2:27" x14ac:dyDescent="0.25">
      <c r="B460" s="2" t="s">
        <v>1494</v>
      </c>
      <c r="C460" s="202">
        <v>69</v>
      </c>
      <c r="D460" s="221">
        <v>41254</v>
      </c>
      <c r="E460" s="26">
        <v>1</v>
      </c>
      <c r="F460" s="26">
        <v>1</v>
      </c>
      <c r="G460" s="26">
        <v>11</v>
      </c>
      <c r="H460" s="26">
        <v>5</v>
      </c>
      <c r="K460" s="94"/>
      <c r="M460" s="2" t="s">
        <v>1495</v>
      </c>
      <c r="N460" s="202">
        <v>80</v>
      </c>
      <c r="O460" s="221">
        <v>39829</v>
      </c>
      <c r="P460" s="26">
        <v>1</v>
      </c>
      <c r="Q460" s="24" t="s">
        <v>1053</v>
      </c>
      <c r="R460" s="24" t="s">
        <v>1053</v>
      </c>
      <c r="S460" s="26">
        <v>1</v>
      </c>
      <c r="T460" s="206">
        <f t="shared" si="15"/>
        <v>2009</v>
      </c>
      <c r="U460" s="24" t="str">
        <f t="shared" si="16"/>
        <v>0</v>
      </c>
      <c r="V460" s="24" t="str">
        <f>IF(AND(Forecast_6_months&lt;N460,Goal_Setting_Months&gt;N460,U460="1",P460&gt;Baseline_Component),"1","0")</f>
        <v>0</v>
      </c>
      <c r="AA460" s="94"/>
    </row>
    <row r="461" spans="2:27" x14ac:dyDescent="0.25">
      <c r="B461" s="2" t="s">
        <v>1495</v>
      </c>
      <c r="C461" s="202">
        <v>80</v>
      </c>
      <c r="D461" s="221">
        <v>39829</v>
      </c>
      <c r="E461" s="26">
        <v>1</v>
      </c>
      <c r="F461" s="24" t="s">
        <v>1053</v>
      </c>
      <c r="G461" s="24" t="s">
        <v>1053</v>
      </c>
      <c r="H461" s="26">
        <v>1</v>
      </c>
      <c r="K461" s="94"/>
      <c r="M461" s="2" t="s">
        <v>1496</v>
      </c>
      <c r="N461" s="202">
        <v>59</v>
      </c>
      <c r="O461" s="221">
        <v>41248</v>
      </c>
      <c r="P461" s="26">
        <v>1</v>
      </c>
      <c r="Q461" s="24" t="s">
        <v>1053</v>
      </c>
      <c r="R461" s="24" t="s">
        <v>1053</v>
      </c>
      <c r="S461" s="26">
        <v>2</v>
      </c>
      <c r="T461" s="206">
        <f t="shared" si="15"/>
        <v>2012</v>
      </c>
      <c r="U461" s="24" t="str">
        <f t="shared" si="16"/>
        <v>0</v>
      </c>
      <c r="V461" s="24" t="str">
        <f>IF(AND(Forecast_6_months&lt;N461,Goal_Setting_Months&gt;N461,U461="1",P461&gt;Baseline_Component),"1","0")</f>
        <v>0</v>
      </c>
      <c r="AA461" s="94"/>
    </row>
    <row r="462" spans="2:27" x14ac:dyDescent="0.25">
      <c r="B462" s="2" t="s">
        <v>1496</v>
      </c>
      <c r="C462" s="202">
        <v>59</v>
      </c>
      <c r="D462" s="221">
        <v>41248</v>
      </c>
      <c r="E462" s="26">
        <v>1</v>
      </c>
      <c r="F462" s="24" t="s">
        <v>1053</v>
      </c>
      <c r="G462" s="24" t="s">
        <v>1053</v>
      </c>
      <c r="H462" s="26">
        <v>2</v>
      </c>
      <c r="K462" s="94"/>
      <c r="M462" s="2" t="s">
        <v>1497</v>
      </c>
      <c r="N462" s="202">
        <v>58</v>
      </c>
      <c r="O462" s="221">
        <v>40655</v>
      </c>
      <c r="P462" s="26">
        <v>12</v>
      </c>
      <c r="Q462" s="24" t="s">
        <v>1053</v>
      </c>
      <c r="R462" s="24" t="s">
        <v>1053</v>
      </c>
      <c r="S462" s="26">
        <v>5</v>
      </c>
      <c r="T462" s="206">
        <f t="shared" si="15"/>
        <v>2011</v>
      </c>
      <c r="U462" s="24" t="str">
        <f t="shared" si="16"/>
        <v>1</v>
      </c>
      <c r="V462" s="24" t="str">
        <f>IF(AND(Forecast_6_months&lt;N462,Goal_Setting_Months&gt;N462,U462="1",P462&gt;Baseline_Component),"1","0")</f>
        <v>1</v>
      </c>
      <c r="AA462" s="94"/>
    </row>
    <row r="463" spans="2:27" x14ac:dyDescent="0.25">
      <c r="B463" s="2" t="s">
        <v>1497</v>
      </c>
      <c r="C463" s="202">
        <v>58</v>
      </c>
      <c r="D463" s="221">
        <v>40655</v>
      </c>
      <c r="E463" s="26">
        <v>12</v>
      </c>
      <c r="F463" s="24" t="s">
        <v>1053</v>
      </c>
      <c r="G463" s="24" t="s">
        <v>1053</v>
      </c>
      <c r="H463" s="26">
        <v>5</v>
      </c>
      <c r="K463" s="94"/>
      <c r="M463" s="2" t="s">
        <v>1498</v>
      </c>
      <c r="N463" s="202">
        <v>78</v>
      </c>
      <c r="O463" s="221">
        <v>41241</v>
      </c>
      <c r="P463" s="26">
        <v>5</v>
      </c>
      <c r="Q463" s="24" t="s">
        <v>1053</v>
      </c>
      <c r="R463" s="24" t="s">
        <v>1053</v>
      </c>
      <c r="S463" s="26">
        <v>5</v>
      </c>
      <c r="T463" s="206">
        <f t="shared" si="15"/>
        <v>2012</v>
      </c>
      <c r="U463" s="24" t="str">
        <f t="shared" si="16"/>
        <v>1</v>
      </c>
      <c r="V463" s="24" t="str">
        <f>IF(AND(Forecast_6_months&lt;N463,Goal_Setting_Months&gt;N463,U463="1",P463&gt;Baseline_Component),"1","0")</f>
        <v>0</v>
      </c>
      <c r="AA463" s="94"/>
    </row>
    <row r="464" spans="2:27" x14ac:dyDescent="0.25">
      <c r="B464" s="2" t="s">
        <v>1498</v>
      </c>
      <c r="C464" s="202">
        <v>78</v>
      </c>
      <c r="D464" s="221">
        <v>41241</v>
      </c>
      <c r="E464" s="26">
        <v>5</v>
      </c>
      <c r="F464" s="24" t="s">
        <v>1053</v>
      </c>
      <c r="G464" s="24" t="s">
        <v>1053</v>
      </c>
      <c r="H464" s="26">
        <v>5</v>
      </c>
      <c r="K464" s="94"/>
      <c r="M464" s="2" t="s">
        <v>1499</v>
      </c>
      <c r="N464" s="202">
        <v>80</v>
      </c>
      <c r="O464" s="221">
        <v>41032</v>
      </c>
      <c r="P464" s="26">
        <v>1</v>
      </c>
      <c r="Q464" s="26">
        <v>1</v>
      </c>
      <c r="R464" s="26">
        <v>19</v>
      </c>
      <c r="S464" s="26">
        <v>5</v>
      </c>
      <c r="T464" s="206">
        <f t="shared" si="15"/>
        <v>2012</v>
      </c>
      <c r="U464" s="24" t="str">
        <f t="shared" si="16"/>
        <v>1</v>
      </c>
      <c r="V464" s="24" t="str">
        <f>IF(AND(Forecast_6_months&lt;N464,Goal_Setting_Months&gt;N464,U464="1",P464&gt;Baseline_Component),"1","0")</f>
        <v>0</v>
      </c>
      <c r="AA464" s="94"/>
    </row>
    <row r="465" spans="2:27" x14ac:dyDescent="0.25">
      <c r="B465" s="2" t="s">
        <v>1499</v>
      </c>
      <c r="C465" s="202">
        <v>80</v>
      </c>
      <c r="D465" s="221">
        <v>41032</v>
      </c>
      <c r="E465" s="26">
        <v>1</v>
      </c>
      <c r="F465" s="26">
        <v>1</v>
      </c>
      <c r="G465" s="26">
        <v>19</v>
      </c>
      <c r="H465" s="26">
        <v>5</v>
      </c>
      <c r="K465" s="94"/>
      <c r="M465" s="2" t="s">
        <v>1500</v>
      </c>
      <c r="N465" s="202">
        <v>80</v>
      </c>
      <c r="O465" s="221">
        <v>40096</v>
      </c>
      <c r="P465" s="26">
        <v>1</v>
      </c>
      <c r="Q465" s="24" t="s">
        <v>1053</v>
      </c>
      <c r="R465" s="24" t="s">
        <v>1053</v>
      </c>
      <c r="S465" s="26">
        <v>4</v>
      </c>
      <c r="T465" s="206">
        <f t="shared" si="15"/>
        <v>2009</v>
      </c>
      <c r="U465" s="24" t="str">
        <f t="shared" si="16"/>
        <v>1</v>
      </c>
      <c r="V465" s="24" t="str">
        <f>IF(AND(Forecast_6_months&lt;N465,Goal_Setting_Months&gt;N465,U465="1",P465&gt;Baseline_Component),"1","0")</f>
        <v>0</v>
      </c>
      <c r="AA465" s="94"/>
    </row>
    <row r="466" spans="2:27" x14ac:dyDescent="0.25">
      <c r="B466" s="2" t="s">
        <v>1500</v>
      </c>
      <c r="C466" s="202">
        <v>80</v>
      </c>
      <c r="D466" s="221">
        <v>40096</v>
      </c>
      <c r="E466" s="26">
        <v>1</v>
      </c>
      <c r="F466" s="24" t="s">
        <v>1053</v>
      </c>
      <c r="G466" s="24" t="s">
        <v>1053</v>
      </c>
      <c r="H466" s="26">
        <v>4</v>
      </c>
      <c r="K466" s="94"/>
      <c r="M466" s="2" t="s">
        <v>1501</v>
      </c>
      <c r="N466" s="202">
        <v>80</v>
      </c>
      <c r="O466" s="221">
        <v>40465</v>
      </c>
      <c r="P466" s="26">
        <v>1</v>
      </c>
      <c r="Q466" s="24" t="s">
        <v>1053</v>
      </c>
      <c r="R466" s="24" t="s">
        <v>1053</v>
      </c>
      <c r="S466" s="26">
        <v>4</v>
      </c>
      <c r="T466" s="206">
        <f t="shared" si="15"/>
        <v>2010</v>
      </c>
      <c r="U466" s="24" t="str">
        <f t="shared" si="16"/>
        <v>1</v>
      </c>
      <c r="V466" s="24" t="str">
        <f>IF(AND(Forecast_6_months&lt;N466,Goal_Setting_Months&gt;N466,U466="1",P466&gt;Baseline_Component),"1","0")</f>
        <v>0</v>
      </c>
      <c r="AA466" s="94"/>
    </row>
    <row r="467" spans="2:27" x14ac:dyDescent="0.25">
      <c r="B467" s="2" t="s">
        <v>1501</v>
      </c>
      <c r="C467" s="202">
        <v>80</v>
      </c>
      <c r="D467" s="221">
        <v>40465</v>
      </c>
      <c r="E467" s="26">
        <v>1</v>
      </c>
      <c r="F467" s="24" t="s">
        <v>1053</v>
      </c>
      <c r="G467" s="24" t="s">
        <v>1053</v>
      </c>
      <c r="H467" s="26">
        <v>4</v>
      </c>
      <c r="K467" s="94"/>
      <c r="M467" s="2" t="s">
        <v>1502</v>
      </c>
      <c r="N467" s="202">
        <v>58</v>
      </c>
      <c r="O467" s="221">
        <v>39597</v>
      </c>
      <c r="P467" s="26">
        <v>1</v>
      </c>
      <c r="Q467" s="24" t="s">
        <v>1053</v>
      </c>
      <c r="R467" s="24" t="s">
        <v>1053</v>
      </c>
      <c r="S467" s="26">
        <v>5</v>
      </c>
      <c r="T467" s="206">
        <f t="shared" ref="T467:T530" si="17">YEAR(O467)</f>
        <v>2008</v>
      </c>
      <c r="U467" s="24" t="str">
        <f t="shared" ref="U467:U530" si="18">IF(S467&gt;2,"1","0")</f>
        <v>1</v>
      </c>
      <c r="V467" s="24" t="str">
        <f>IF(AND(Forecast_6_months&lt;N467,Goal_Setting_Months&gt;N467,U467="1",P467&gt;Baseline_Component),"1","0")</f>
        <v>0</v>
      </c>
      <c r="AA467" s="94"/>
    </row>
    <row r="468" spans="2:27" x14ac:dyDescent="0.25">
      <c r="B468" s="2" t="s">
        <v>1502</v>
      </c>
      <c r="C468" s="202">
        <v>58</v>
      </c>
      <c r="D468" s="221">
        <v>39597</v>
      </c>
      <c r="E468" s="26">
        <v>1</v>
      </c>
      <c r="F468" s="24" t="s">
        <v>1053</v>
      </c>
      <c r="G468" s="24" t="s">
        <v>1053</v>
      </c>
      <c r="H468" s="26">
        <v>5</v>
      </c>
      <c r="K468" s="94"/>
      <c r="M468" s="2" t="s">
        <v>1503</v>
      </c>
      <c r="N468" s="202">
        <v>47</v>
      </c>
      <c r="O468" s="221">
        <v>41039</v>
      </c>
      <c r="P468" s="26">
        <v>9</v>
      </c>
      <c r="Q468" s="26">
        <v>1</v>
      </c>
      <c r="R468" s="26">
        <v>6</v>
      </c>
      <c r="S468" s="26">
        <v>2</v>
      </c>
      <c r="T468" s="206">
        <f t="shared" si="17"/>
        <v>2012</v>
      </c>
      <c r="U468" s="24" t="str">
        <f t="shared" si="18"/>
        <v>0</v>
      </c>
      <c r="V468" s="24" t="str">
        <f>IF(AND(Forecast_6_months&lt;N468,Goal_Setting_Months&gt;N468,U468="1",P468&gt;Baseline_Component),"1","0")</f>
        <v>0</v>
      </c>
      <c r="AA468" s="94"/>
    </row>
    <row r="469" spans="2:27" x14ac:dyDescent="0.25">
      <c r="B469" s="2" t="s">
        <v>1503</v>
      </c>
      <c r="C469" s="202">
        <v>47</v>
      </c>
      <c r="D469" s="221">
        <v>41039</v>
      </c>
      <c r="E469" s="26">
        <v>9</v>
      </c>
      <c r="F469" s="26">
        <v>1</v>
      </c>
      <c r="G469" s="26">
        <v>6</v>
      </c>
      <c r="H469" s="26">
        <v>2</v>
      </c>
      <c r="K469" s="94"/>
      <c r="M469" s="2" t="s">
        <v>1504</v>
      </c>
      <c r="N469" s="202">
        <v>62</v>
      </c>
      <c r="O469" s="221">
        <v>41284</v>
      </c>
      <c r="P469" s="26">
        <v>3</v>
      </c>
      <c r="Q469" s="24" t="s">
        <v>1053</v>
      </c>
      <c r="R469" s="24" t="s">
        <v>1053</v>
      </c>
      <c r="S469" s="26">
        <v>1</v>
      </c>
      <c r="T469" s="206">
        <f t="shared" si="17"/>
        <v>2013</v>
      </c>
      <c r="U469" s="24" t="str">
        <f t="shared" si="18"/>
        <v>0</v>
      </c>
      <c r="V469" s="24" t="str">
        <f>IF(AND(Forecast_6_months&lt;N469,Goal_Setting_Months&gt;N469,U469="1",P469&gt;Baseline_Component),"1","0")</f>
        <v>0</v>
      </c>
      <c r="AA469" s="94"/>
    </row>
    <row r="470" spans="2:27" x14ac:dyDescent="0.25">
      <c r="B470" s="2" t="s">
        <v>1504</v>
      </c>
      <c r="C470" s="202">
        <v>62</v>
      </c>
      <c r="D470" s="221">
        <v>41284</v>
      </c>
      <c r="E470" s="26">
        <v>3</v>
      </c>
      <c r="F470" s="24" t="s">
        <v>1053</v>
      </c>
      <c r="G470" s="24" t="s">
        <v>1053</v>
      </c>
      <c r="H470" s="26">
        <v>1</v>
      </c>
      <c r="K470" s="94"/>
      <c r="M470" s="2" t="s">
        <v>1505</v>
      </c>
      <c r="N470" s="202">
        <v>64</v>
      </c>
      <c r="O470" s="221">
        <v>41774</v>
      </c>
      <c r="P470" s="26">
        <v>8</v>
      </c>
      <c r="Q470" s="24" t="s">
        <v>1053</v>
      </c>
      <c r="R470" s="24" t="s">
        <v>1053</v>
      </c>
      <c r="S470" s="26">
        <v>3</v>
      </c>
      <c r="T470" s="206">
        <f t="shared" si="17"/>
        <v>2014</v>
      </c>
      <c r="U470" s="24" t="str">
        <f t="shared" si="18"/>
        <v>1</v>
      </c>
      <c r="V470" s="24" t="str">
        <f>IF(AND(Forecast_6_months&lt;N470,Goal_Setting_Months&gt;N470,U470="1",P470&gt;Baseline_Component),"1","0")</f>
        <v>1</v>
      </c>
      <c r="AA470" s="94"/>
    </row>
    <row r="471" spans="2:27" x14ac:dyDescent="0.25">
      <c r="B471" s="2" t="s">
        <v>1505</v>
      </c>
      <c r="C471" s="202">
        <v>64</v>
      </c>
      <c r="D471" s="221">
        <v>41774</v>
      </c>
      <c r="E471" s="26">
        <v>8</v>
      </c>
      <c r="F471" s="24" t="s">
        <v>1053</v>
      </c>
      <c r="G471" s="24" t="s">
        <v>1053</v>
      </c>
      <c r="H471" s="26">
        <v>3</v>
      </c>
      <c r="K471" s="94"/>
      <c r="M471" s="2" t="s">
        <v>1506</v>
      </c>
      <c r="N471" s="202">
        <v>80</v>
      </c>
      <c r="O471" s="221">
        <v>41402</v>
      </c>
      <c r="P471" s="26">
        <v>1</v>
      </c>
      <c r="Q471" s="24" t="s">
        <v>1053</v>
      </c>
      <c r="R471" s="24" t="s">
        <v>1053</v>
      </c>
      <c r="S471" s="26">
        <v>2</v>
      </c>
      <c r="T471" s="206">
        <f t="shared" si="17"/>
        <v>2013</v>
      </c>
      <c r="U471" s="24" t="str">
        <f t="shared" si="18"/>
        <v>0</v>
      </c>
      <c r="V471" s="24" t="str">
        <f>IF(AND(Forecast_6_months&lt;N471,Goal_Setting_Months&gt;N471,U471="1",P471&gt;Baseline_Component),"1","0")</f>
        <v>0</v>
      </c>
      <c r="AA471" s="94"/>
    </row>
    <row r="472" spans="2:27" x14ac:dyDescent="0.25">
      <c r="B472" s="2" t="s">
        <v>1506</v>
      </c>
      <c r="C472" s="202">
        <v>80</v>
      </c>
      <c r="D472" s="221">
        <v>41402</v>
      </c>
      <c r="E472" s="26">
        <v>1</v>
      </c>
      <c r="F472" s="24" t="s">
        <v>1053</v>
      </c>
      <c r="G472" s="24" t="s">
        <v>1053</v>
      </c>
      <c r="H472" s="26">
        <v>2</v>
      </c>
      <c r="K472" s="94"/>
      <c r="M472" s="2" t="s">
        <v>1507</v>
      </c>
      <c r="N472" s="202">
        <v>77</v>
      </c>
      <c r="O472" s="221">
        <v>41128</v>
      </c>
      <c r="P472" s="26">
        <v>3</v>
      </c>
      <c r="Q472" s="26">
        <v>1</v>
      </c>
      <c r="R472" s="26">
        <v>20</v>
      </c>
      <c r="S472" s="26">
        <v>4</v>
      </c>
      <c r="T472" s="206">
        <f t="shared" si="17"/>
        <v>2012</v>
      </c>
      <c r="U472" s="24" t="str">
        <f t="shared" si="18"/>
        <v>1</v>
      </c>
      <c r="V472" s="24" t="str">
        <f>IF(AND(Forecast_6_months&lt;N472,Goal_Setting_Months&gt;N472,U472="1",P472&gt;Baseline_Component),"1","0")</f>
        <v>0</v>
      </c>
      <c r="AA472" s="94"/>
    </row>
    <row r="473" spans="2:27" x14ac:dyDescent="0.25">
      <c r="B473" s="2" t="s">
        <v>1507</v>
      </c>
      <c r="C473" s="202">
        <v>77</v>
      </c>
      <c r="D473" s="221">
        <v>41128</v>
      </c>
      <c r="E473" s="26">
        <v>3</v>
      </c>
      <c r="F473" s="26">
        <v>1</v>
      </c>
      <c r="G473" s="26">
        <v>20</v>
      </c>
      <c r="H473" s="26">
        <v>4</v>
      </c>
      <c r="K473" s="94"/>
      <c r="M473" s="2" t="s">
        <v>1508</v>
      </c>
      <c r="N473" s="202">
        <v>52</v>
      </c>
      <c r="O473" s="221">
        <v>40072</v>
      </c>
      <c r="P473" s="26">
        <v>2</v>
      </c>
      <c r="Q473" s="26">
        <v>1</v>
      </c>
      <c r="R473" s="26">
        <v>7</v>
      </c>
      <c r="S473" s="26">
        <v>4</v>
      </c>
      <c r="T473" s="206">
        <f t="shared" si="17"/>
        <v>2009</v>
      </c>
      <c r="U473" s="24" t="str">
        <f t="shared" si="18"/>
        <v>1</v>
      </c>
      <c r="V473" s="24" t="str">
        <f>IF(AND(Forecast_6_months&lt;N473,Goal_Setting_Months&gt;N473,U473="1",P473&gt;Baseline_Component),"1","0")</f>
        <v>0</v>
      </c>
      <c r="AA473" s="94"/>
    </row>
    <row r="474" spans="2:27" x14ac:dyDescent="0.25">
      <c r="B474" s="2" t="s">
        <v>1508</v>
      </c>
      <c r="C474" s="202">
        <v>52</v>
      </c>
      <c r="D474" s="221">
        <v>40072</v>
      </c>
      <c r="E474" s="26">
        <v>2</v>
      </c>
      <c r="F474" s="26">
        <v>1</v>
      </c>
      <c r="G474" s="26">
        <v>7</v>
      </c>
      <c r="H474" s="26">
        <v>4</v>
      </c>
      <c r="K474" s="94"/>
      <c r="M474" s="2" t="s">
        <v>1509</v>
      </c>
      <c r="N474" s="202">
        <v>78</v>
      </c>
      <c r="O474" s="221">
        <v>42010</v>
      </c>
      <c r="P474" s="26">
        <v>1</v>
      </c>
      <c r="Q474" s="24" t="s">
        <v>1053</v>
      </c>
      <c r="R474" s="24" t="s">
        <v>1053</v>
      </c>
      <c r="S474" s="26">
        <v>1</v>
      </c>
      <c r="T474" s="206">
        <f t="shared" si="17"/>
        <v>2015</v>
      </c>
      <c r="U474" s="24" t="str">
        <f t="shared" si="18"/>
        <v>0</v>
      </c>
      <c r="V474" s="24" t="str">
        <f>IF(AND(Forecast_6_months&lt;N474,Goal_Setting_Months&gt;N474,U474="1",P474&gt;Baseline_Component),"1","0")</f>
        <v>0</v>
      </c>
      <c r="AA474" s="94"/>
    </row>
    <row r="475" spans="2:27" x14ac:dyDescent="0.25">
      <c r="B475" s="2" t="s">
        <v>1509</v>
      </c>
      <c r="C475" s="202">
        <v>78</v>
      </c>
      <c r="D475" s="221">
        <v>42010</v>
      </c>
      <c r="E475" s="26">
        <v>1</v>
      </c>
      <c r="F475" s="24" t="s">
        <v>1053</v>
      </c>
      <c r="G475" s="24" t="s">
        <v>1053</v>
      </c>
      <c r="H475" s="26">
        <v>1</v>
      </c>
      <c r="K475" s="94"/>
      <c r="M475" s="2" t="s">
        <v>1510</v>
      </c>
      <c r="N475" s="202">
        <v>73</v>
      </c>
      <c r="O475" s="221">
        <v>40032</v>
      </c>
      <c r="P475" s="26">
        <v>1</v>
      </c>
      <c r="Q475" s="24" t="s">
        <v>1053</v>
      </c>
      <c r="R475" s="24" t="s">
        <v>1053</v>
      </c>
      <c r="S475" s="26">
        <v>1</v>
      </c>
      <c r="T475" s="206">
        <f t="shared" si="17"/>
        <v>2009</v>
      </c>
      <c r="U475" s="24" t="str">
        <f t="shared" si="18"/>
        <v>0</v>
      </c>
      <c r="V475" s="24" t="str">
        <f>IF(AND(Forecast_6_months&lt;N475,Goal_Setting_Months&gt;N475,U475="1",P475&gt;Baseline_Component),"1","0")</f>
        <v>0</v>
      </c>
      <c r="AA475" s="94"/>
    </row>
    <row r="476" spans="2:27" x14ac:dyDescent="0.25">
      <c r="B476" s="2" t="s">
        <v>1510</v>
      </c>
      <c r="C476" s="202">
        <v>73</v>
      </c>
      <c r="D476" s="221">
        <v>40032</v>
      </c>
      <c r="E476" s="26">
        <v>1</v>
      </c>
      <c r="F476" s="24" t="s">
        <v>1053</v>
      </c>
      <c r="G476" s="24" t="s">
        <v>1053</v>
      </c>
      <c r="H476" s="26">
        <v>1</v>
      </c>
      <c r="K476" s="94"/>
      <c r="M476" s="2" t="s">
        <v>1511</v>
      </c>
      <c r="N476" s="202">
        <v>48</v>
      </c>
      <c r="O476" s="221">
        <v>39604</v>
      </c>
      <c r="P476" s="26">
        <v>2</v>
      </c>
      <c r="Q476" s="26">
        <v>1</v>
      </c>
      <c r="R476" s="26">
        <v>11</v>
      </c>
      <c r="S476" s="26">
        <v>5</v>
      </c>
      <c r="T476" s="206">
        <f t="shared" si="17"/>
        <v>2008</v>
      </c>
      <c r="U476" s="24" t="str">
        <f t="shared" si="18"/>
        <v>1</v>
      </c>
      <c r="V476" s="24" t="str">
        <f>IF(AND(Forecast_6_months&lt;N476,Goal_Setting_Months&gt;N476,U476="1",P476&gt;Baseline_Component),"1","0")</f>
        <v>0</v>
      </c>
      <c r="AA476" s="94"/>
    </row>
    <row r="477" spans="2:27" x14ac:dyDescent="0.25">
      <c r="B477" s="2" t="s">
        <v>1511</v>
      </c>
      <c r="C477" s="202">
        <v>48</v>
      </c>
      <c r="D477" s="221">
        <v>39604</v>
      </c>
      <c r="E477" s="26">
        <v>2</v>
      </c>
      <c r="F477" s="26">
        <v>1</v>
      </c>
      <c r="G477" s="26">
        <v>11</v>
      </c>
      <c r="H477" s="26">
        <v>5</v>
      </c>
      <c r="K477" s="94"/>
      <c r="M477" s="2" t="s">
        <v>1512</v>
      </c>
      <c r="N477" s="202">
        <v>70</v>
      </c>
      <c r="O477" s="221">
        <v>41878</v>
      </c>
      <c r="P477" s="26">
        <v>24</v>
      </c>
      <c r="Q477" s="24" t="s">
        <v>1053</v>
      </c>
      <c r="R477" s="24" t="s">
        <v>1053</v>
      </c>
      <c r="S477" s="26">
        <v>5</v>
      </c>
      <c r="T477" s="206">
        <f t="shared" si="17"/>
        <v>2014</v>
      </c>
      <c r="U477" s="24" t="str">
        <f t="shared" si="18"/>
        <v>1</v>
      </c>
      <c r="V477" s="24" t="str">
        <f>IF(AND(Forecast_6_months&lt;N477,Goal_Setting_Months&gt;N477,U477="1",P477&gt;Baseline_Component),"1","0")</f>
        <v>0</v>
      </c>
      <c r="AA477" s="94"/>
    </row>
    <row r="478" spans="2:27" x14ac:dyDescent="0.25">
      <c r="B478" s="2" t="s">
        <v>1512</v>
      </c>
      <c r="C478" s="202">
        <v>70</v>
      </c>
      <c r="D478" s="221">
        <v>41878</v>
      </c>
      <c r="E478" s="26">
        <v>24</v>
      </c>
      <c r="F478" s="24" t="s">
        <v>1053</v>
      </c>
      <c r="G478" s="24" t="s">
        <v>1053</v>
      </c>
      <c r="H478" s="26">
        <v>5</v>
      </c>
      <c r="K478" s="94"/>
      <c r="M478" s="2" t="s">
        <v>1513</v>
      </c>
      <c r="N478" s="202">
        <v>78</v>
      </c>
      <c r="O478" s="221">
        <v>39449</v>
      </c>
      <c r="P478" s="26">
        <v>1</v>
      </c>
      <c r="Q478" s="24" t="s">
        <v>1053</v>
      </c>
      <c r="R478" s="24" t="s">
        <v>1053</v>
      </c>
      <c r="S478" s="26">
        <v>1</v>
      </c>
      <c r="T478" s="206">
        <f t="shared" si="17"/>
        <v>2008</v>
      </c>
      <c r="U478" s="24" t="str">
        <f t="shared" si="18"/>
        <v>0</v>
      </c>
      <c r="V478" s="24" t="str">
        <f>IF(AND(Forecast_6_months&lt;N478,Goal_Setting_Months&gt;N478,U478="1",P478&gt;Baseline_Component),"1","0")</f>
        <v>0</v>
      </c>
      <c r="AA478" s="94"/>
    </row>
    <row r="479" spans="2:27" x14ac:dyDescent="0.25">
      <c r="B479" s="2" t="s">
        <v>1513</v>
      </c>
      <c r="C479" s="202">
        <v>78</v>
      </c>
      <c r="D479" s="221">
        <v>39449</v>
      </c>
      <c r="E479" s="26">
        <v>1</v>
      </c>
      <c r="F479" s="24" t="s">
        <v>1053</v>
      </c>
      <c r="G479" s="24" t="s">
        <v>1053</v>
      </c>
      <c r="H479" s="26">
        <v>1</v>
      </c>
      <c r="K479" s="94"/>
      <c r="M479" s="2" t="s">
        <v>1514</v>
      </c>
      <c r="N479" s="202">
        <v>76</v>
      </c>
      <c r="O479" s="221">
        <v>41074</v>
      </c>
      <c r="P479" s="26">
        <v>1</v>
      </c>
      <c r="Q479" s="24" t="s">
        <v>1053</v>
      </c>
      <c r="R479" s="24" t="s">
        <v>1053</v>
      </c>
      <c r="S479" s="26">
        <v>3</v>
      </c>
      <c r="T479" s="206">
        <f t="shared" si="17"/>
        <v>2012</v>
      </c>
      <c r="U479" s="24" t="str">
        <f t="shared" si="18"/>
        <v>1</v>
      </c>
      <c r="V479" s="24" t="str">
        <f>IF(AND(Forecast_6_months&lt;N479,Goal_Setting_Months&gt;N479,U479="1",P479&gt;Baseline_Component),"1","0")</f>
        <v>0</v>
      </c>
      <c r="AA479" s="94"/>
    </row>
    <row r="480" spans="2:27" x14ac:dyDescent="0.25">
      <c r="B480" s="2" t="s">
        <v>1514</v>
      </c>
      <c r="C480" s="202">
        <v>76</v>
      </c>
      <c r="D480" s="221">
        <v>41074</v>
      </c>
      <c r="E480" s="26">
        <v>1</v>
      </c>
      <c r="F480" s="24" t="s">
        <v>1053</v>
      </c>
      <c r="G480" s="24" t="s">
        <v>1053</v>
      </c>
      <c r="H480" s="26">
        <v>3</v>
      </c>
      <c r="K480" s="94"/>
      <c r="M480" s="2" t="s">
        <v>1515</v>
      </c>
      <c r="N480" s="202">
        <v>69</v>
      </c>
      <c r="O480" s="221">
        <v>39413</v>
      </c>
      <c r="P480" s="26">
        <v>5</v>
      </c>
      <c r="Q480" s="24" t="s">
        <v>1053</v>
      </c>
      <c r="R480" s="24" t="s">
        <v>1053</v>
      </c>
      <c r="S480" s="26">
        <v>4</v>
      </c>
      <c r="T480" s="206">
        <f t="shared" si="17"/>
        <v>2007</v>
      </c>
      <c r="U480" s="24" t="str">
        <f t="shared" si="18"/>
        <v>1</v>
      </c>
      <c r="V480" s="24" t="str">
        <f>IF(AND(Forecast_6_months&lt;N480,Goal_Setting_Months&gt;N480,U480="1",P480&gt;Baseline_Component),"1","0")</f>
        <v>1</v>
      </c>
      <c r="AA480" s="94"/>
    </row>
    <row r="481" spans="2:27" x14ac:dyDescent="0.25">
      <c r="B481" s="2" t="s">
        <v>1515</v>
      </c>
      <c r="C481" s="202">
        <v>69</v>
      </c>
      <c r="D481" s="221">
        <v>39413</v>
      </c>
      <c r="E481" s="26">
        <v>5</v>
      </c>
      <c r="F481" s="24" t="s">
        <v>1053</v>
      </c>
      <c r="G481" s="24" t="s">
        <v>1053</v>
      </c>
      <c r="H481" s="26">
        <v>4</v>
      </c>
      <c r="K481" s="94"/>
      <c r="M481" s="2" t="s">
        <v>1516</v>
      </c>
      <c r="N481" s="202">
        <v>72</v>
      </c>
      <c r="O481" s="221">
        <v>41277</v>
      </c>
      <c r="P481" s="26">
        <v>1</v>
      </c>
      <c r="Q481" s="26">
        <v>1</v>
      </c>
      <c r="R481" s="26">
        <v>20</v>
      </c>
      <c r="S481" s="26">
        <v>4</v>
      </c>
      <c r="T481" s="206">
        <f t="shared" si="17"/>
        <v>2013</v>
      </c>
      <c r="U481" s="24" t="str">
        <f t="shared" si="18"/>
        <v>1</v>
      </c>
      <c r="V481" s="24" t="str">
        <f>IF(AND(Forecast_6_months&lt;N481,Goal_Setting_Months&gt;N481,U481="1",P481&gt;Baseline_Component),"1","0")</f>
        <v>0</v>
      </c>
      <c r="AA481" s="94"/>
    </row>
    <row r="482" spans="2:27" x14ac:dyDescent="0.25">
      <c r="B482" s="2" t="s">
        <v>1516</v>
      </c>
      <c r="C482" s="202">
        <v>72</v>
      </c>
      <c r="D482" s="221">
        <v>41277</v>
      </c>
      <c r="E482" s="26">
        <v>1</v>
      </c>
      <c r="F482" s="26">
        <v>1</v>
      </c>
      <c r="G482" s="26">
        <v>20</v>
      </c>
      <c r="H482" s="26">
        <v>4</v>
      </c>
      <c r="K482" s="94"/>
      <c r="M482" s="2" t="s">
        <v>1517</v>
      </c>
      <c r="N482" s="202">
        <v>80</v>
      </c>
      <c r="O482" s="221">
        <v>41558</v>
      </c>
      <c r="P482" s="26">
        <v>1</v>
      </c>
      <c r="Q482" s="24" t="s">
        <v>1053</v>
      </c>
      <c r="R482" s="24" t="s">
        <v>1053</v>
      </c>
      <c r="S482" s="26">
        <v>4</v>
      </c>
      <c r="T482" s="206">
        <f t="shared" si="17"/>
        <v>2013</v>
      </c>
      <c r="U482" s="24" t="str">
        <f t="shared" si="18"/>
        <v>1</v>
      </c>
      <c r="V482" s="24" t="str">
        <f>IF(AND(Forecast_6_months&lt;N482,Goal_Setting_Months&gt;N482,U482="1",P482&gt;Baseline_Component),"1","0")</f>
        <v>0</v>
      </c>
      <c r="AA482" s="94"/>
    </row>
    <row r="483" spans="2:27" x14ac:dyDescent="0.25">
      <c r="B483" s="2" t="s">
        <v>1517</v>
      </c>
      <c r="C483" s="202">
        <v>80</v>
      </c>
      <c r="D483" s="221">
        <v>41558</v>
      </c>
      <c r="E483" s="26">
        <v>1</v>
      </c>
      <c r="F483" s="24" t="s">
        <v>1053</v>
      </c>
      <c r="G483" s="24" t="s">
        <v>1053</v>
      </c>
      <c r="H483" s="26">
        <v>4</v>
      </c>
      <c r="K483" s="94"/>
      <c r="M483" s="2" t="s">
        <v>1518</v>
      </c>
      <c r="N483" s="202">
        <v>60</v>
      </c>
      <c r="O483" s="221">
        <v>40060</v>
      </c>
      <c r="P483" s="26">
        <v>31</v>
      </c>
      <c r="Q483" s="26">
        <v>1</v>
      </c>
      <c r="R483" s="26">
        <v>2</v>
      </c>
      <c r="S483" s="26">
        <v>4</v>
      </c>
      <c r="T483" s="206">
        <f t="shared" si="17"/>
        <v>2009</v>
      </c>
      <c r="U483" s="24" t="str">
        <f t="shared" si="18"/>
        <v>1</v>
      </c>
      <c r="V483" s="24" t="str">
        <f>IF(AND(Forecast_6_months&lt;N483,Goal_Setting_Months&gt;N483,U483="1",P483&gt;Baseline_Component),"1","0")</f>
        <v>1</v>
      </c>
      <c r="AA483" s="94"/>
    </row>
    <row r="484" spans="2:27" x14ac:dyDescent="0.25">
      <c r="B484" s="2" t="s">
        <v>1518</v>
      </c>
      <c r="C484" s="202">
        <v>60</v>
      </c>
      <c r="D484" s="221">
        <v>40060</v>
      </c>
      <c r="E484" s="26">
        <v>31</v>
      </c>
      <c r="F484" s="26">
        <v>1</v>
      </c>
      <c r="G484" s="26">
        <v>2</v>
      </c>
      <c r="H484" s="26">
        <v>4</v>
      </c>
      <c r="K484" s="94"/>
      <c r="M484" s="2" t="s">
        <v>1519</v>
      </c>
      <c r="N484" s="202">
        <v>48</v>
      </c>
      <c r="O484" s="221">
        <v>41158</v>
      </c>
      <c r="P484" s="26">
        <v>2</v>
      </c>
      <c r="Q484" s="24" t="s">
        <v>1053</v>
      </c>
      <c r="R484" s="24" t="s">
        <v>1053</v>
      </c>
      <c r="S484" s="26">
        <v>5</v>
      </c>
      <c r="T484" s="206">
        <f t="shared" si="17"/>
        <v>2012</v>
      </c>
      <c r="U484" s="24" t="str">
        <f t="shared" si="18"/>
        <v>1</v>
      </c>
      <c r="V484" s="24" t="str">
        <f>IF(AND(Forecast_6_months&lt;N484,Goal_Setting_Months&gt;N484,U484="1",P484&gt;Baseline_Component),"1","0")</f>
        <v>0</v>
      </c>
      <c r="AA484" s="94"/>
    </row>
    <row r="485" spans="2:27" x14ac:dyDescent="0.25">
      <c r="B485" s="2" t="s">
        <v>1519</v>
      </c>
      <c r="C485" s="202">
        <v>48</v>
      </c>
      <c r="D485" s="221">
        <v>41158</v>
      </c>
      <c r="E485" s="26">
        <v>2</v>
      </c>
      <c r="F485" s="24" t="s">
        <v>1053</v>
      </c>
      <c r="G485" s="24" t="s">
        <v>1053</v>
      </c>
      <c r="H485" s="26">
        <v>5</v>
      </c>
      <c r="K485" s="94"/>
      <c r="M485" s="2" t="s">
        <v>1520</v>
      </c>
      <c r="N485" s="202">
        <v>69</v>
      </c>
      <c r="O485" s="221">
        <v>41842</v>
      </c>
      <c r="P485" s="26">
        <v>1</v>
      </c>
      <c r="Q485" s="24" t="s">
        <v>1053</v>
      </c>
      <c r="R485" s="24" t="s">
        <v>1053</v>
      </c>
      <c r="S485" s="26">
        <v>4</v>
      </c>
      <c r="T485" s="206">
        <f t="shared" si="17"/>
        <v>2014</v>
      </c>
      <c r="U485" s="24" t="str">
        <f t="shared" si="18"/>
        <v>1</v>
      </c>
      <c r="V485" s="24" t="str">
        <f>IF(AND(Forecast_6_months&lt;N485,Goal_Setting_Months&gt;N485,U485="1",P485&gt;Baseline_Component),"1","0")</f>
        <v>0</v>
      </c>
      <c r="AA485" s="94"/>
    </row>
    <row r="486" spans="2:27" x14ac:dyDescent="0.25">
      <c r="B486" s="2" t="s">
        <v>1520</v>
      </c>
      <c r="C486" s="202">
        <v>69</v>
      </c>
      <c r="D486" s="221">
        <v>41842</v>
      </c>
      <c r="E486" s="26">
        <v>1</v>
      </c>
      <c r="F486" s="24" t="s">
        <v>1053</v>
      </c>
      <c r="G486" s="24" t="s">
        <v>1053</v>
      </c>
      <c r="H486" s="26">
        <v>4</v>
      </c>
      <c r="K486" s="94"/>
      <c r="M486" s="2" t="s">
        <v>1521</v>
      </c>
      <c r="N486" s="202">
        <v>61</v>
      </c>
      <c r="O486" s="221">
        <v>41753</v>
      </c>
      <c r="P486" s="26">
        <v>13</v>
      </c>
      <c r="Q486" s="24" t="s">
        <v>1053</v>
      </c>
      <c r="R486" s="24" t="s">
        <v>1053</v>
      </c>
      <c r="S486" s="26">
        <v>5</v>
      </c>
      <c r="T486" s="206">
        <f t="shared" si="17"/>
        <v>2014</v>
      </c>
      <c r="U486" s="24" t="str">
        <f t="shared" si="18"/>
        <v>1</v>
      </c>
      <c r="V486" s="24" t="str">
        <f>IF(AND(Forecast_6_months&lt;N486,Goal_Setting_Months&gt;N486,U486="1",P486&gt;Baseline_Component),"1","0")</f>
        <v>1</v>
      </c>
      <c r="AA486" s="94"/>
    </row>
    <row r="487" spans="2:27" x14ac:dyDescent="0.25">
      <c r="B487" s="2" t="s">
        <v>1521</v>
      </c>
      <c r="C487" s="202">
        <v>61</v>
      </c>
      <c r="D487" s="221">
        <v>41753</v>
      </c>
      <c r="E487" s="26">
        <v>13</v>
      </c>
      <c r="F487" s="24" t="s">
        <v>1053</v>
      </c>
      <c r="G487" s="24" t="s">
        <v>1053</v>
      </c>
      <c r="H487" s="26">
        <v>5</v>
      </c>
      <c r="K487" s="94"/>
      <c r="M487" s="2" t="s">
        <v>1522</v>
      </c>
      <c r="N487" s="202">
        <v>80</v>
      </c>
      <c r="O487" s="221">
        <v>42097</v>
      </c>
      <c r="P487" s="26">
        <v>2</v>
      </c>
      <c r="Q487" s="24" t="s">
        <v>1053</v>
      </c>
      <c r="R487" s="24" t="s">
        <v>1053</v>
      </c>
      <c r="S487" s="26">
        <v>1</v>
      </c>
      <c r="T487" s="206">
        <f t="shared" si="17"/>
        <v>2015</v>
      </c>
      <c r="U487" s="24" t="str">
        <f t="shared" si="18"/>
        <v>0</v>
      </c>
      <c r="V487" s="24" t="str">
        <f>IF(AND(Forecast_6_months&lt;N487,Goal_Setting_Months&gt;N487,U487="1",P487&gt;Baseline_Component),"1","0")</f>
        <v>0</v>
      </c>
      <c r="AA487" s="94"/>
    </row>
    <row r="488" spans="2:27" x14ac:dyDescent="0.25">
      <c r="B488" s="2" t="s">
        <v>1522</v>
      </c>
      <c r="C488" s="202">
        <v>80</v>
      </c>
      <c r="D488" s="221">
        <v>42097</v>
      </c>
      <c r="E488" s="26">
        <v>2</v>
      </c>
      <c r="F488" s="24" t="s">
        <v>1053</v>
      </c>
      <c r="G488" s="24" t="s">
        <v>1053</v>
      </c>
      <c r="H488" s="26">
        <v>1</v>
      </c>
      <c r="K488" s="94"/>
      <c r="M488" s="2" t="s">
        <v>1523</v>
      </c>
      <c r="N488" s="202">
        <v>72</v>
      </c>
      <c r="O488" s="221">
        <v>40490</v>
      </c>
      <c r="P488" s="26">
        <v>1</v>
      </c>
      <c r="Q488" s="26">
        <v>1</v>
      </c>
      <c r="R488" s="26">
        <v>1</v>
      </c>
      <c r="S488" s="26">
        <v>5</v>
      </c>
      <c r="T488" s="206">
        <f t="shared" si="17"/>
        <v>2010</v>
      </c>
      <c r="U488" s="24" t="str">
        <f t="shared" si="18"/>
        <v>1</v>
      </c>
      <c r="V488" s="24" t="str">
        <f>IF(AND(Forecast_6_months&lt;N488,Goal_Setting_Months&gt;N488,U488="1",P488&gt;Baseline_Component),"1","0")</f>
        <v>0</v>
      </c>
      <c r="AA488" s="94"/>
    </row>
    <row r="489" spans="2:27" x14ac:dyDescent="0.25">
      <c r="B489" s="2" t="s">
        <v>1523</v>
      </c>
      <c r="C489" s="202">
        <v>72</v>
      </c>
      <c r="D489" s="221">
        <v>40490</v>
      </c>
      <c r="E489" s="26">
        <v>1</v>
      </c>
      <c r="F489" s="26">
        <v>1</v>
      </c>
      <c r="G489" s="26">
        <v>1</v>
      </c>
      <c r="H489" s="26">
        <v>5</v>
      </c>
      <c r="K489" s="94"/>
      <c r="M489" s="2" t="s">
        <v>1524</v>
      </c>
      <c r="N489" s="202">
        <v>49</v>
      </c>
      <c r="O489" s="221">
        <v>39919</v>
      </c>
      <c r="P489" s="26">
        <v>2</v>
      </c>
      <c r="Q489" s="24" t="s">
        <v>1053</v>
      </c>
      <c r="R489" s="24" t="s">
        <v>1053</v>
      </c>
      <c r="S489" s="26">
        <v>5</v>
      </c>
      <c r="T489" s="206">
        <f t="shared" si="17"/>
        <v>2009</v>
      </c>
      <c r="U489" s="24" t="str">
        <f t="shared" si="18"/>
        <v>1</v>
      </c>
      <c r="V489" s="24" t="str">
        <f>IF(AND(Forecast_6_months&lt;N489,Goal_Setting_Months&gt;N489,U489="1",P489&gt;Baseline_Component),"1","0")</f>
        <v>0</v>
      </c>
      <c r="AA489" s="94"/>
    </row>
    <row r="490" spans="2:27" x14ac:dyDescent="0.25">
      <c r="B490" s="2" t="s">
        <v>1524</v>
      </c>
      <c r="C490" s="202">
        <v>49</v>
      </c>
      <c r="D490" s="221">
        <v>39919</v>
      </c>
      <c r="E490" s="26">
        <v>2</v>
      </c>
      <c r="F490" s="24" t="s">
        <v>1053</v>
      </c>
      <c r="G490" s="24" t="s">
        <v>1053</v>
      </c>
      <c r="H490" s="26">
        <v>5</v>
      </c>
      <c r="K490" s="94"/>
      <c r="M490" s="2" t="s">
        <v>1525</v>
      </c>
      <c r="N490" s="202">
        <v>76</v>
      </c>
      <c r="O490" s="221">
        <v>40406</v>
      </c>
      <c r="P490" s="26">
        <v>1</v>
      </c>
      <c r="Q490" s="24" t="s">
        <v>1053</v>
      </c>
      <c r="R490" s="24" t="s">
        <v>1053</v>
      </c>
      <c r="S490" s="26">
        <v>1</v>
      </c>
      <c r="T490" s="206">
        <f t="shared" si="17"/>
        <v>2010</v>
      </c>
      <c r="U490" s="24" t="str">
        <f t="shared" si="18"/>
        <v>0</v>
      </c>
      <c r="V490" s="24" t="str">
        <f>IF(AND(Forecast_6_months&lt;N490,Goal_Setting_Months&gt;N490,U490="1",P490&gt;Baseline_Component),"1","0")</f>
        <v>0</v>
      </c>
      <c r="AA490" s="94"/>
    </row>
    <row r="491" spans="2:27" x14ac:dyDescent="0.25">
      <c r="B491" s="2" t="s">
        <v>1525</v>
      </c>
      <c r="C491" s="202">
        <v>76</v>
      </c>
      <c r="D491" s="221">
        <v>40406</v>
      </c>
      <c r="E491" s="26">
        <v>1</v>
      </c>
      <c r="F491" s="24" t="s">
        <v>1053</v>
      </c>
      <c r="G491" s="24" t="s">
        <v>1053</v>
      </c>
      <c r="H491" s="26">
        <v>1</v>
      </c>
      <c r="K491" s="94"/>
      <c r="M491" s="2" t="s">
        <v>1526</v>
      </c>
      <c r="N491" s="202">
        <v>80</v>
      </c>
      <c r="O491" s="221">
        <v>40998</v>
      </c>
      <c r="P491" s="26">
        <v>1</v>
      </c>
      <c r="Q491" s="24" t="s">
        <v>1053</v>
      </c>
      <c r="R491" s="24" t="s">
        <v>1053</v>
      </c>
      <c r="S491" s="26">
        <v>3</v>
      </c>
      <c r="T491" s="206">
        <f t="shared" si="17"/>
        <v>2012</v>
      </c>
      <c r="U491" s="24" t="str">
        <f t="shared" si="18"/>
        <v>1</v>
      </c>
      <c r="V491" s="24" t="str">
        <f>IF(AND(Forecast_6_months&lt;N491,Goal_Setting_Months&gt;N491,U491="1",P491&gt;Baseline_Component),"1","0")</f>
        <v>0</v>
      </c>
      <c r="AA491" s="94"/>
    </row>
    <row r="492" spans="2:27" x14ac:dyDescent="0.25">
      <c r="B492" s="2" t="s">
        <v>1526</v>
      </c>
      <c r="C492" s="202">
        <v>80</v>
      </c>
      <c r="D492" s="221">
        <v>40998</v>
      </c>
      <c r="E492" s="26">
        <v>1</v>
      </c>
      <c r="F492" s="24" t="s">
        <v>1053</v>
      </c>
      <c r="G492" s="24" t="s">
        <v>1053</v>
      </c>
      <c r="H492" s="26">
        <v>3</v>
      </c>
      <c r="K492" s="94"/>
      <c r="M492" s="2" t="s">
        <v>1527</v>
      </c>
      <c r="N492" s="202">
        <v>80</v>
      </c>
      <c r="O492" s="221">
        <v>40632</v>
      </c>
      <c r="P492" s="26">
        <v>4</v>
      </c>
      <c r="Q492" s="24" t="s">
        <v>1053</v>
      </c>
      <c r="R492" s="24" t="s">
        <v>1053</v>
      </c>
      <c r="S492" s="26">
        <v>3</v>
      </c>
      <c r="T492" s="206">
        <f t="shared" si="17"/>
        <v>2011</v>
      </c>
      <c r="U492" s="24" t="str">
        <f t="shared" si="18"/>
        <v>1</v>
      </c>
      <c r="V492" s="24" t="str">
        <f>IF(AND(Forecast_6_months&lt;N492,Goal_Setting_Months&gt;N492,U492="1",P492&gt;Baseline_Component),"1","0")</f>
        <v>0</v>
      </c>
      <c r="AA492" s="94"/>
    </row>
    <row r="493" spans="2:27" x14ac:dyDescent="0.25">
      <c r="B493" s="2" t="s">
        <v>1527</v>
      </c>
      <c r="C493" s="202">
        <v>80</v>
      </c>
      <c r="D493" s="221">
        <v>40632</v>
      </c>
      <c r="E493" s="26">
        <v>4</v>
      </c>
      <c r="F493" s="24" t="s">
        <v>1053</v>
      </c>
      <c r="G493" s="24" t="s">
        <v>1053</v>
      </c>
      <c r="H493" s="26">
        <v>3</v>
      </c>
      <c r="K493" s="94"/>
      <c r="M493" s="2" t="s">
        <v>1528</v>
      </c>
      <c r="N493" s="202">
        <v>80</v>
      </c>
      <c r="O493" s="221">
        <v>41677</v>
      </c>
      <c r="P493" s="26">
        <v>1</v>
      </c>
      <c r="Q493" s="24" t="s">
        <v>1053</v>
      </c>
      <c r="R493" s="24" t="s">
        <v>1053</v>
      </c>
      <c r="S493" s="26">
        <v>1</v>
      </c>
      <c r="T493" s="206">
        <f t="shared" si="17"/>
        <v>2014</v>
      </c>
      <c r="U493" s="24" t="str">
        <f t="shared" si="18"/>
        <v>0</v>
      </c>
      <c r="V493" s="24" t="str">
        <f>IF(AND(Forecast_6_months&lt;N493,Goal_Setting_Months&gt;N493,U493="1",P493&gt;Baseline_Component),"1","0")</f>
        <v>0</v>
      </c>
      <c r="AA493" s="94"/>
    </row>
    <row r="494" spans="2:27" x14ac:dyDescent="0.25">
      <c r="B494" s="2" t="s">
        <v>1528</v>
      </c>
      <c r="C494" s="202">
        <v>80</v>
      </c>
      <c r="D494" s="221">
        <v>41677</v>
      </c>
      <c r="E494" s="26">
        <v>1</v>
      </c>
      <c r="F494" s="24" t="s">
        <v>1053</v>
      </c>
      <c r="G494" s="24" t="s">
        <v>1053</v>
      </c>
      <c r="H494" s="26">
        <v>1</v>
      </c>
      <c r="K494" s="94"/>
      <c r="M494" s="2" t="s">
        <v>1529</v>
      </c>
      <c r="N494" s="202">
        <v>80</v>
      </c>
      <c r="O494" s="221">
        <v>40310</v>
      </c>
      <c r="P494" s="26">
        <v>1</v>
      </c>
      <c r="Q494" s="24" t="s">
        <v>1053</v>
      </c>
      <c r="R494" s="24" t="s">
        <v>1053</v>
      </c>
      <c r="S494" s="26">
        <v>1</v>
      </c>
      <c r="T494" s="206">
        <f t="shared" si="17"/>
        <v>2010</v>
      </c>
      <c r="U494" s="24" t="str">
        <f t="shared" si="18"/>
        <v>0</v>
      </c>
      <c r="V494" s="24" t="str">
        <f>IF(AND(Forecast_6_months&lt;N494,Goal_Setting_Months&gt;N494,U494="1",P494&gt;Baseline_Component),"1","0")</f>
        <v>0</v>
      </c>
      <c r="AA494" s="94"/>
    </row>
    <row r="495" spans="2:27" x14ac:dyDescent="0.25">
      <c r="B495" s="2" t="s">
        <v>1529</v>
      </c>
      <c r="C495" s="202">
        <v>80</v>
      </c>
      <c r="D495" s="221">
        <v>40310</v>
      </c>
      <c r="E495" s="26">
        <v>1</v>
      </c>
      <c r="F495" s="24" t="s">
        <v>1053</v>
      </c>
      <c r="G495" s="24" t="s">
        <v>1053</v>
      </c>
      <c r="H495" s="26">
        <v>1</v>
      </c>
      <c r="K495" s="94"/>
      <c r="M495" s="2" t="s">
        <v>1530</v>
      </c>
      <c r="N495" s="202">
        <v>68</v>
      </c>
      <c r="O495" s="221">
        <v>40065</v>
      </c>
      <c r="P495" s="26">
        <v>37</v>
      </c>
      <c r="Q495" s="26">
        <v>1</v>
      </c>
      <c r="R495" s="26">
        <v>2</v>
      </c>
      <c r="S495" s="26">
        <v>5</v>
      </c>
      <c r="T495" s="206">
        <f t="shared" si="17"/>
        <v>2009</v>
      </c>
      <c r="U495" s="24" t="str">
        <f t="shared" si="18"/>
        <v>1</v>
      </c>
      <c r="V495" s="24" t="str">
        <f>IF(AND(Forecast_6_months&lt;N495,Goal_Setting_Months&gt;N495,U495="1",P495&gt;Baseline_Component),"1","0")</f>
        <v>1</v>
      </c>
      <c r="AA495" s="94"/>
    </row>
    <row r="496" spans="2:27" x14ac:dyDescent="0.25">
      <c r="B496" s="2" t="s">
        <v>1530</v>
      </c>
      <c r="C496" s="202">
        <v>68</v>
      </c>
      <c r="D496" s="221">
        <v>40065</v>
      </c>
      <c r="E496" s="26">
        <v>37</v>
      </c>
      <c r="F496" s="26">
        <v>1</v>
      </c>
      <c r="G496" s="26">
        <v>2</v>
      </c>
      <c r="H496" s="26">
        <v>5</v>
      </c>
      <c r="K496" s="94"/>
      <c r="M496" s="2" t="s">
        <v>1531</v>
      </c>
      <c r="N496" s="202">
        <v>80</v>
      </c>
      <c r="O496" s="221">
        <v>39909</v>
      </c>
      <c r="P496" s="26">
        <v>1</v>
      </c>
      <c r="Q496" s="24" t="s">
        <v>1053</v>
      </c>
      <c r="R496" s="24" t="s">
        <v>1053</v>
      </c>
      <c r="S496" s="26">
        <v>1</v>
      </c>
      <c r="T496" s="206">
        <f t="shared" si="17"/>
        <v>2009</v>
      </c>
      <c r="U496" s="24" t="str">
        <f t="shared" si="18"/>
        <v>0</v>
      </c>
      <c r="V496" s="24" t="str">
        <f>IF(AND(Forecast_6_months&lt;N496,Goal_Setting_Months&gt;N496,U496="1",P496&gt;Baseline_Component),"1","0")</f>
        <v>0</v>
      </c>
      <c r="AA496" s="94"/>
    </row>
    <row r="497" spans="2:27" x14ac:dyDescent="0.25">
      <c r="B497" s="2" t="s">
        <v>1531</v>
      </c>
      <c r="C497" s="202">
        <v>80</v>
      </c>
      <c r="D497" s="221">
        <v>39909</v>
      </c>
      <c r="E497" s="26">
        <v>1</v>
      </c>
      <c r="F497" s="24" t="s">
        <v>1053</v>
      </c>
      <c r="G497" s="24" t="s">
        <v>1053</v>
      </c>
      <c r="H497" s="26">
        <v>1</v>
      </c>
      <c r="K497" s="94"/>
      <c r="M497" s="2" t="s">
        <v>1532</v>
      </c>
      <c r="N497" s="202">
        <v>80</v>
      </c>
      <c r="O497" s="221">
        <v>40633</v>
      </c>
      <c r="P497" s="26">
        <v>3</v>
      </c>
      <c r="Q497" s="24" t="s">
        <v>1053</v>
      </c>
      <c r="R497" s="24" t="s">
        <v>1053</v>
      </c>
      <c r="S497" s="26">
        <v>3</v>
      </c>
      <c r="T497" s="206">
        <f t="shared" si="17"/>
        <v>2011</v>
      </c>
      <c r="U497" s="24" t="str">
        <f t="shared" si="18"/>
        <v>1</v>
      </c>
      <c r="V497" s="24" t="str">
        <f>IF(AND(Forecast_6_months&lt;N497,Goal_Setting_Months&gt;N497,U497="1",P497&gt;Baseline_Component),"1","0")</f>
        <v>0</v>
      </c>
      <c r="AA497" s="94"/>
    </row>
    <row r="498" spans="2:27" x14ac:dyDescent="0.25">
      <c r="B498" s="2" t="s">
        <v>1532</v>
      </c>
      <c r="C498" s="202">
        <v>80</v>
      </c>
      <c r="D498" s="221">
        <v>40633</v>
      </c>
      <c r="E498" s="26">
        <v>3</v>
      </c>
      <c r="F498" s="24" t="s">
        <v>1053</v>
      </c>
      <c r="G498" s="24" t="s">
        <v>1053</v>
      </c>
      <c r="H498" s="26">
        <v>3</v>
      </c>
      <c r="K498" s="94"/>
      <c r="M498" s="2" t="s">
        <v>1533</v>
      </c>
      <c r="N498" s="202">
        <v>75</v>
      </c>
      <c r="O498" s="221">
        <v>39954</v>
      </c>
      <c r="P498" s="26">
        <v>2</v>
      </c>
      <c r="Q498" s="26">
        <v>1</v>
      </c>
      <c r="R498" s="26">
        <v>3</v>
      </c>
      <c r="S498" s="26">
        <v>4</v>
      </c>
      <c r="T498" s="206">
        <f t="shared" si="17"/>
        <v>2009</v>
      </c>
      <c r="U498" s="24" t="str">
        <f t="shared" si="18"/>
        <v>1</v>
      </c>
      <c r="V498" s="24" t="str">
        <f>IF(AND(Forecast_6_months&lt;N498,Goal_Setting_Months&gt;N498,U498="1",P498&gt;Baseline_Component),"1","0")</f>
        <v>0</v>
      </c>
      <c r="AA498" s="94"/>
    </row>
    <row r="499" spans="2:27" x14ac:dyDescent="0.25">
      <c r="B499" s="2" t="s">
        <v>1533</v>
      </c>
      <c r="C499" s="202">
        <v>75</v>
      </c>
      <c r="D499" s="221">
        <v>39954</v>
      </c>
      <c r="E499" s="26">
        <v>2</v>
      </c>
      <c r="F499" s="26">
        <v>1</v>
      </c>
      <c r="G499" s="26">
        <v>3</v>
      </c>
      <c r="H499" s="26">
        <v>4</v>
      </c>
      <c r="K499" s="94"/>
      <c r="M499" s="2" t="s">
        <v>1534</v>
      </c>
      <c r="N499" s="202">
        <v>64</v>
      </c>
      <c r="O499" s="221">
        <v>39665</v>
      </c>
      <c r="P499" s="26">
        <v>10</v>
      </c>
      <c r="Q499" s="24" t="s">
        <v>1053</v>
      </c>
      <c r="R499" s="24" t="s">
        <v>1053</v>
      </c>
      <c r="S499" s="26">
        <v>5</v>
      </c>
      <c r="T499" s="206">
        <f t="shared" si="17"/>
        <v>2008</v>
      </c>
      <c r="U499" s="24" t="str">
        <f t="shared" si="18"/>
        <v>1</v>
      </c>
      <c r="V499" s="24" t="str">
        <f>IF(AND(Forecast_6_months&lt;N499,Goal_Setting_Months&gt;N499,U499="1",P499&gt;Baseline_Component),"1","0")</f>
        <v>1</v>
      </c>
      <c r="AA499" s="94"/>
    </row>
    <row r="500" spans="2:27" x14ac:dyDescent="0.25">
      <c r="B500" s="2" t="s">
        <v>1534</v>
      </c>
      <c r="C500" s="202">
        <v>64</v>
      </c>
      <c r="D500" s="221">
        <v>39665</v>
      </c>
      <c r="E500" s="26">
        <v>10</v>
      </c>
      <c r="F500" s="24" t="s">
        <v>1053</v>
      </c>
      <c r="G500" s="24" t="s">
        <v>1053</v>
      </c>
      <c r="H500" s="26">
        <v>5</v>
      </c>
      <c r="K500" s="94"/>
      <c r="M500" s="2" t="s">
        <v>1535</v>
      </c>
      <c r="N500" s="202">
        <v>62</v>
      </c>
      <c r="O500" s="221">
        <v>41830</v>
      </c>
      <c r="P500" s="26">
        <v>1</v>
      </c>
      <c r="Q500" s="24" t="s">
        <v>1053</v>
      </c>
      <c r="R500" s="24" t="s">
        <v>1053</v>
      </c>
      <c r="S500" s="26">
        <v>4</v>
      </c>
      <c r="T500" s="206">
        <f t="shared" si="17"/>
        <v>2014</v>
      </c>
      <c r="U500" s="24" t="str">
        <f t="shared" si="18"/>
        <v>1</v>
      </c>
      <c r="V500" s="24" t="str">
        <f>IF(AND(Forecast_6_months&lt;N500,Goal_Setting_Months&gt;N500,U500="1",P500&gt;Baseline_Component),"1","0")</f>
        <v>0</v>
      </c>
      <c r="AA500" s="94"/>
    </row>
    <row r="501" spans="2:27" x14ac:dyDescent="0.25">
      <c r="B501" s="2" t="s">
        <v>1535</v>
      </c>
      <c r="C501" s="202">
        <v>62</v>
      </c>
      <c r="D501" s="221">
        <v>41830</v>
      </c>
      <c r="E501" s="26">
        <v>1</v>
      </c>
      <c r="F501" s="24" t="s">
        <v>1053</v>
      </c>
      <c r="G501" s="24" t="s">
        <v>1053</v>
      </c>
      <c r="H501" s="26">
        <v>4</v>
      </c>
      <c r="K501" s="94"/>
      <c r="M501" s="2" t="s">
        <v>1536</v>
      </c>
      <c r="N501" s="202">
        <v>73</v>
      </c>
      <c r="O501" s="221">
        <v>42222</v>
      </c>
      <c r="P501" s="26">
        <v>1</v>
      </c>
      <c r="Q501" s="24" t="s">
        <v>1053</v>
      </c>
      <c r="R501" s="24" t="s">
        <v>1053</v>
      </c>
      <c r="S501" s="26">
        <v>1</v>
      </c>
      <c r="T501" s="206">
        <f t="shared" si="17"/>
        <v>2015</v>
      </c>
      <c r="U501" s="24" t="str">
        <f t="shared" si="18"/>
        <v>0</v>
      </c>
      <c r="V501" s="24" t="str">
        <f>IF(AND(Forecast_6_months&lt;N501,Goal_Setting_Months&gt;N501,U501="1",P501&gt;Baseline_Component),"1","0")</f>
        <v>0</v>
      </c>
      <c r="AA501" s="94"/>
    </row>
    <row r="502" spans="2:27" x14ac:dyDescent="0.25">
      <c r="B502" s="2" t="s">
        <v>1536</v>
      </c>
      <c r="C502" s="202">
        <v>73</v>
      </c>
      <c r="D502" s="221">
        <v>42222</v>
      </c>
      <c r="E502" s="26">
        <v>1</v>
      </c>
      <c r="F502" s="24" t="s">
        <v>1053</v>
      </c>
      <c r="G502" s="24" t="s">
        <v>1053</v>
      </c>
      <c r="H502" s="26">
        <v>1</v>
      </c>
      <c r="K502" s="94"/>
      <c r="M502" s="2" t="s">
        <v>1537</v>
      </c>
      <c r="N502" s="202">
        <v>68</v>
      </c>
      <c r="O502" s="221">
        <v>41620</v>
      </c>
      <c r="P502" s="26">
        <v>1</v>
      </c>
      <c r="Q502" s="24" t="s">
        <v>1053</v>
      </c>
      <c r="R502" s="24" t="s">
        <v>1053</v>
      </c>
      <c r="S502" s="26">
        <v>1</v>
      </c>
      <c r="T502" s="206">
        <f t="shared" si="17"/>
        <v>2013</v>
      </c>
      <c r="U502" s="24" t="str">
        <f t="shared" si="18"/>
        <v>0</v>
      </c>
      <c r="V502" s="24" t="str">
        <f>IF(AND(Forecast_6_months&lt;N502,Goal_Setting_Months&gt;N502,U502="1",P502&gt;Baseline_Component),"1","0")</f>
        <v>0</v>
      </c>
      <c r="AA502" s="94"/>
    </row>
    <row r="503" spans="2:27" x14ac:dyDescent="0.25">
      <c r="B503" s="2" t="s">
        <v>1537</v>
      </c>
      <c r="C503" s="202">
        <v>68</v>
      </c>
      <c r="D503" s="221">
        <v>41620</v>
      </c>
      <c r="E503" s="26">
        <v>1</v>
      </c>
      <c r="F503" s="24" t="s">
        <v>1053</v>
      </c>
      <c r="G503" s="24" t="s">
        <v>1053</v>
      </c>
      <c r="H503" s="26">
        <v>1</v>
      </c>
      <c r="K503" s="94"/>
      <c r="M503" s="2" t="s">
        <v>1538</v>
      </c>
      <c r="N503" s="202">
        <v>80</v>
      </c>
      <c r="O503" s="221">
        <v>39762</v>
      </c>
      <c r="P503" s="26">
        <v>1</v>
      </c>
      <c r="Q503" s="24" t="s">
        <v>1053</v>
      </c>
      <c r="R503" s="24" t="s">
        <v>1053</v>
      </c>
      <c r="S503" s="26">
        <v>2</v>
      </c>
      <c r="T503" s="206">
        <f t="shared" si="17"/>
        <v>2008</v>
      </c>
      <c r="U503" s="24" t="str">
        <f t="shared" si="18"/>
        <v>0</v>
      </c>
      <c r="V503" s="24" t="str">
        <f>IF(AND(Forecast_6_months&lt;N503,Goal_Setting_Months&gt;N503,U503="1",P503&gt;Baseline_Component),"1","0")</f>
        <v>0</v>
      </c>
      <c r="AA503" s="94"/>
    </row>
    <row r="504" spans="2:27" x14ac:dyDescent="0.25">
      <c r="B504" s="2" t="s">
        <v>1538</v>
      </c>
      <c r="C504" s="202">
        <v>80</v>
      </c>
      <c r="D504" s="221">
        <v>39762</v>
      </c>
      <c r="E504" s="26">
        <v>1</v>
      </c>
      <c r="F504" s="24" t="s">
        <v>1053</v>
      </c>
      <c r="G504" s="24" t="s">
        <v>1053</v>
      </c>
      <c r="H504" s="26">
        <v>2</v>
      </c>
      <c r="K504" s="94"/>
      <c r="M504" s="2" t="s">
        <v>1539</v>
      </c>
      <c r="N504" s="202">
        <v>70</v>
      </c>
      <c r="O504" s="221">
        <v>40464</v>
      </c>
      <c r="P504" s="26">
        <v>1</v>
      </c>
      <c r="Q504" s="24" t="s">
        <v>1053</v>
      </c>
      <c r="R504" s="24" t="s">
        <v>1053</v>
      </c>
      <c r="S504" s="26">
        <v>1</v>
      </c>
      <c r="T504" s="206">
        <f t="shared" si="17"/>
        <v>2010</v>
      </c>
      <c r="U504" s="24" t="str">
        <f t="shared" si="18"/>
        <v>0</v>
      </c>
      <c r="V504" s="24" t="str">
        <f>IF(AND(Forecast_6_months&lt;N504,Goal_Setting_Months&gt;N504,U504="1",P504&gt;Baseline_Component),"1","0")</f>
        <v>0</v>
      </c>
      <c r="AA504" s="94"/>
    </row>
    <row r="505" spans="2:27" x14ac:dyDescent="0.25">
      <c r="B505" s="2" t="s">
        <v>1539</v>
      </c>
      <c r="C505" s="202">
        <v>70</v>
      </c>
      <c r="D505" s="221">
        <v>40464</v>
      </c>
      <c r="E505" s="26">
        <v>1</v>
      </c>
      <c r="F505" s="24" t="s">
        <v>1053</v>
      </c>
      <c r="G505" s="24" t="s">
        <v>1053</v>
      </c>
      <c r="H505" s="26">
        <v>1</v>
      </c>
      <c r="K505" s="94"/>
      <c r="M505" s="2" t="s">
        <v>1540</v>
      </c>
      <c r="N505" s="202">
        <v>62</v>
      </c>
      <c r="O505" s="221">
        <v>41171</v>
      </c>
      <c r="P505" s="26">
        <v>1</v>
      </c>
      <c r="Q505" s="24" t="s">
        <v>1053</v>
      </c>
      <c r="R505" s="24" t="s">
        <v>1053</v>
      </c>
      <c r="S505" s="26">
        <v>4</v>
      </c>
      <c r="T505" s="206">
        <f t="shared" si="17"/>
        <v>2012</v>
      </c>
      <c r="U505" s="24" t="str">
        <f t="shared" si="18"/>
        <v>1</v>
      </c>
      <c r="V505" s="24" t="str">
        <f>IF(AND(Forecast_6_months&lt;N505,Goal_Setting_Months&gt;N505,U505="1",P505&gt;Baseline_Component),"1","0")</f>
        <v>0</v>
      </c>
      <c r="AA505" s="94"/>
    </row>
    <row r="506" spans="2:27" x14ac:dyDescent="0.25">
      <c r="B506" s="2" t="s">
        <v>1540</v>
      </c>
      <c r="C506" s="202">
        <v>62</v>
      </c>
      <c r="D506" s="221">
        <v>41171</v>
      </c>
      <c r="E506" s="26">
        <v>1</v>
      </c>
      <c r="F506" s="24" t="s">
        <v>1053</v>
      </c>
      <c r="G506" s="24" t="s">
        <v>1053</v>
      </c>
      <c r="H506" s="26">
        <v>4</v>
      </c>
      <c r="K506" s="94"/>
      <c r="M506" s="2" t="s">
        <v>1541</v>
      </c>
      <c r="N506" s="202">
        <v>69</v>
      </c>
      <c r="O506" s="221">
        <v>41815</v>
      </c>
      <c r="P506" s="26">
        <v>12</v>
      </c>
      <c r="Q506" s="24" t="s">
        <v>1053</v>
      </c>
      <c r="R506" s="24" t="s">
        <v>1053</v>
      </c>
      <c r="S506" s="26">
        <v>5</v>
      </c>
      <c r="T506" s="206">
        <f t="shared" si="17"/>
        <v>2014</v>
      </c>
      <c r="U506" s="24" t="str">
        <f t="shared" si="18"/>
        <v>1</v>
      </c>
      <c r="V506" s="24" t="str">
        <f>IF(AND(Forecast_6_months&lt;N506,Goal_Setting_Months&gt;N506,U506="1",P506&gt;Baseline_Component),"1","0")</f>
        <v>1</v>
      </c>
      <c r="AA506" s="94"/>
    </row>
    <row r="507" spans="2:27" x14ac:dyDescent="0.25">
      <c r="B507" s="2" t="s">
        <v>1541</v>
      </c>
      <c r="C507" s="202">
        <v>69</v>
      </c>
      <c r="D507" s="221">
        <v>41815</v>
      </c>
      <c r="E507" s="26">
        <v>12</v>
      </c>
      <c r="F507" s="24" t="s">
        <v>1053</v>
      </c>
      <c r="G507" s="24" t="s">
        <v>1053</v>
      </c>
      <c r="H507" s="26">
        <v>5</v>
      </c>
      <c r="K507" s="94"/>
      <c r="M507" s="2" t="s">
        <v>1542</v>
      </c>
      <c r="N507" s="202">
        <v>69</v>
      </c>
      <c r="O507" s="221">
        <v>39741</v>
      </c>
      <c r="P507" s="26">
        <v>1</v>
      </c>
      <c r="Q507" s="26">
        <v>1</v>
      </c>
      <c r="R507" s="26">
        <v>17</v>
      </c>
      <c r="S507" s="26">
        <v>5</v>
      </c>
      <c r="T507" s="206">
        <f t="shared" si="17"/>
        <v>2008</v>
      </c>
      <c r="U507" s="24" t="str">
        <f t="shared" si="18"/>
        <v>1</v>
      </c>
      <c r="V507" s="24" t="str">
        <f>IF(AND(Forecast_6_months&lt;N507,Goal_Setting_Months&gt;N507,U507="1",P507&gt;Baseline_Component),"1","0")</f>
        <v>0</v>
      </c>
      <c r="AA507" s="94"/>
    </row>
    <row r="508" spans="2:27" x14ac:dyDescent="0.25">
      <c r="B508" s="2" t="s">
        <v>1542</v>
      </c>
      <c r="C508" s="202">
        <v>69</v>
      </c>
      <c r="D508" s="221">
        <v>39741</v>
      </c>
      <c r="E508" s="26">
        <v>1</v>
      </c>
      <c r="F508" s="26">
        <v>1</v>
      </c>
      <c r="G508" s="26">
        <v>17</v>
      </c>
      <c r="H508" s="26">
        <v>5</v>
      </c>
      <c r="K508" s="94"/>
      <c r="M508" s="2" t="s">
        <v>1543</v>
      </c>
      <c r="N508" s="202">
        <v>80</v>
      </c>
      <c r="O508" s="221">
        <v>39951</v>
      </c>
      <c r="P508" s="26">
        <v>1</v>
      </c>
      <c r="Q508" s="24" t="s">
        <v>1053</v>
      </c>
      <c r="R508" s="24" t="s">
        <v>1053</v>
      </c>
      <c r="S508" s="26">
        <v>4</v>
      </c>
      <c r="T508" s="206">
        <f t="shared" si="17"/>
        <v>2009</v>
      </c>
      <c r="U508" s="24" t="str">
        <f t="shared" si="18"/>
        <v>1</v>
      </c>
      <c r="V508" s="24" t="str">
        <f>IF(AND(Forecast_6_months&lt;N508,Goal_Setting_Months&gt;N508,U508="1",P508&gt;Baseline_Component),"1","0")</f>
        <v>0</v>
      </c>
      <c r="AA508" s="94"/>
    </row>
    <row r="509" spans="2:27" x14ac:dyDescent="0.25">
      <c r="B509" s="2" t="s">
        <v>1543</v>
      </c>
      <c r="C509" s="202">
        <v>80</v>
      </c>
      <c r="D509" s="221">
        <v>39951</v>
      </c>
      <c r="E509" s="26">
        <v>1</v>
      </c>
      <c r="F509" s="24" t="s">
        <v>1053</v>
      </c>
      <c r="G509" s="24" t="s">
        <v>1053</v>
      </c>
      <c r="H509" s="26">
        <v>4</v>
      </c>
      <c r="K509" s="94"/>
      <c r="M509" s="2" t="s">
        <v>1544</v>
      </c>
      <c r="N509" s="202">
        <v>76</v>
      </c>
      <c r="O509" s="221">
        <v>40101</v>
      </c>
      <c r="P509" s="26">
        <v>3</v>
      </c>
      <c r="Q509" s="26">
        <v>1</v>
      </c>
      <c r="R509" s="26">
        <v>2</v>
      </c>
      <c r="S509" s="26">
        <v>4</v>
      </c>
      <c r="T509" s="206">
        <f t="shared" si="17"/>
        <v>2009</v>
      </c>
      <c r="U509" s="24" t="str">
        <f t="shared" si="18"/>
        <v>1</v>
      </c>
      <c r="V509" s="24" t="str">
        <f>IF(AND(Forecast_6_months&lt;N509,Goal_Setting_Months&gt;N509,U509="1",P509&gt;Baseline_Component),"1","0")</f>
        <v>0</v>
      </c>
      <c r="AA509" s="94"/>
    </row>
    <row r="510" spans="2:27" x14ac:dyDescent="0.25">
      <c r="B510" s="2" t="s">
        <v>1544</v>
      </c>
      <c r="C510" s="202">
        <v>76</v>
      </c>
      <c r="D510" s="221">
        <v>40101</v>
      </c>
      <c r="E510" s="26">
        <v>3</v>
      </c>
      <c r="F510" s="26">
        <v>1</v>
      </c>
      <c r="G510" s="26">
        <v>2</v>
      </c>
      <c r="H510" s="26">
        <v>4</v>
      </c>
      <c r="K510" s="94"/>
      <c r="M510" s="2" t="s">
        <v>1545</v>
      </c>
      <c r="N510" s="202">
        <v>80</v>
      </c>
      <c r="O510" s="221">
        <v>40394</v>
      </c>
      <c r="P510" s="26">
        <v>2</v>
      </c>
      <c r="Q510" s="24" t="s">
        <v>1053</v>
      </c>
      <c r="R510" s="24" t="s">
        <v>1053</v>
      </c>
      <c r="S510" s="26">
        <v>2</v>
      </c>
      <c r="T510" s="206">
        <f t="shared" si="17"/>
        <v>2010</v>
      </c>
      <c r="U510" s="24" t="str">
        <f t="shared" si="18"/>
        <v>0</v>
      </c>
      <c r="V510" s="24" t="str">
        <f>IF(AND(Forecast_6_months&lt;N510,Goal_Setting_Months&gt;N510,U510="1",P510&gt;Baseline_Component),"1","0")</f>
        <v>0</v>
      </c>
      <c r="AA510" s="94"/>
    </row>
    <row r="511" spans="2:27" x14ac:dyDescent="0.25">
      <c r="B511" s="2" t="s">
        <v>1545</v>
      </c>
      <c r="C511" s="202">
        <v>80</v>
      </c>
      <c r="D511" s="221">
        <v>40394</v>
      </c>
      <c r="E511" s="26">
        <v>2</v>
      </c>
      <c r="F511" s="24" t="s">
        <v>1053</v>
      </c>
      <c r="G511" s="24" t="s">
        <v>1053</v>
      </c>
      <c r="H511" s="26">
        <v>2</v>
      </c>
      <c r="K511" s="94"/>
      <c r="M511" s="2" t="s">
        <v>1546</v>
      </c>
      <c r="N511" s="202">
        <v>80</v>
      </c>
      <c r="O511" s="221">
        <v>40735</v>
      </c>
      <c r="P511" s="26">
        <v>1</v>
      </c>
      <c r="Q511" s="24" t="s">
        <v>1053</v>
      </c>
      <c r="R511" s="24" t="s">
        <v>1053</v>
      </c>
      <c r="S511" s="26">
        <v>4</v>
      </c>
      <c r="T511" s="206">
        <f t="shared" si="17"/>
        <v>2011</v>
      </c>
      <c r="U511" s="24" t="str">
        <f t="shared" si="18"/>
        <v>1</v>
      </c>
      <c r="V511" s="24" t="str">
        <f>IF(AND(Forecast_6_months&lt;N511,Goal_Setting_Months&gt;N511,U511="1",P511&gt;Baseline_Component),"1","0")</f>
        <v>0</v>
      </c>
      <c r="AA511" s="94"/>
    </row>
    <row r="512" spans="2:27" x14ac:dyDescent="0.25">
      <c r="B512" s="2" t="s">
        <v>1546</v>
      </c>
      <c r="C512" s="202">
        <v>80</v>
      </c>
      <c r="D512" s="221">
        <v>40735</v>
      </c>
      <c r="E512" s="26">
        <v>1</v>
      </c>
      <c r="F512" s="24" t="s">
        <v>1053</v>
      </c>
      <c r="G512" s="24" t="s">
        <v>1053</v>
      </c>
      <c r="H512" s="26">
        <v>4</v>
      </c>
      <c r="K512" s="94"/>
      <c r="M512" s="2" t="s">
        <v>1547</v>
      </c>
      <c r="N512" s="202">
        <v>80</v>
      </c>
      <c r="O512" s="221">
        <v>39787</v>
      </c>
      <c r="P512" s="26">
        <v>8</v>
      </c>
      <c r="Q512" s="26">
        <v>1</v>
      </c>
      <c r="R512" s="26">
        <v>1</v>
      </c>
      <c r="S512" s="26">
        <v>2</v>
      </c>
      <c r="T512" s="206">
        <f t="shared" si="17"/>
        <v>2008</v>
      </c>
      <c r="U512" s="24" t="str">
        <f t="shared" si="18"/>
        <v>0</v>
      </c>
      <c r="V512" s="24" t="str">
        <f>IF(AND(Forecast_6_months&lt;N512,Goal_Setting_Months&gt;N512,U512="1",P512&gt;Baseline_Component),"1","0")</f>
        <v>0</v>
      </c>
      <c r="AA512" s="94"/>
    </row>
    <row r="513" spans="2:27" x14ac:dyDescent="0.25">
      <c r="B513" s="2" t="s">
        <v>1547</v>
      </c>
      <c r="C513" s="202">
        <v>80</v>
      </c>
      <c r="D513" s="221">
        <v>39787</v>
      </c>
      <c r="E513" s="26">
        <v>8</v>
      </c>
      <c r="F513" s="26">
        <v>1</v>
      </c>
      <c r="G513" s="26">
        <v>1</v>
      </c>
      <c r="H513" s="26">
        <v>2</v>
      </c>
      <c r="K513" s="94"/>
      <c r="M513" s="2" t="s">
        <v>1548</v>
      </c>
      <c r="N513" s="202">
        <v>56</v>
      </c>
      <c r="O513" s="221">
        <v>41229</v>
      </c>
      <c r="P513" s="26">
        <v>7</v>
      </c>
      <c r="Q513" s="26">
        <v>1</v>
      </c>
      <c r="R513" s="26">
        <v>3</v>
      </c>
      <c r="S513" s="26">
        <v>4</v>
      </c>
      <c r="T513" s="206">
        <f t="shared" si="17"/>
        <v>2012</v>
      </c>
      <c r="U513" s="24" t="str">
        <f t="shared" si="18"/>
        <v>1</v>
      </c>
      <c r="V513" s="24" t="str">
        <f>IF(AND(Forecast_6_months&lt;N513,Goal_Setting_Months&gt;N513,U513="1",P513&gt;Baseline_Component),"1","0")</f>
        <v>1</v>
      </c>
      <c r="AA513" s="94"/>
    </row>
    <row r="514" spans="2:27" x14ac:dyDescent="0.25">
      <c r="B514" s="2" t="s">
        <v>1548</v>
      </c>
      <c r="C514" s="202">
        <v>56</v>
      </c>
      <c r="D514" s="221">
        <v>41229</v>
      </c>
      <c r="E514" s="26">
        <v>7</v>
      </c>
      <c r="F514" s="26">
        <v>1</v>
      </c>
      <c r="G514" s="26">
        <v>3</v>
      </c>
      <c r="H514" s="26">
        <v>4</v>
      </c>
      <c r="K514" s="94"/>
      <c r="M514" s="2" t="s">
        <v>1549</v>
      </c>
      <c r="N514" s="202">
        <v>57</v>
      </c>
      <c r="O514" s="221">
        <v>39323</v>
      </c>
      <c r="P514" s="26">
        <v>2</v>
      </c>
      <c r="Q514" s="24" t="s">
        <v>1053</v>
      </c>
      <c r="R514" s="24" t="s">
        <v>1053</v>
      </c>
      <c r="S514" s="26">
        <v>5</v>
      </c>
      <c r="T514" s="206">
        <f t="shared" si="17"/>
        <v>2007</v>
      </c>
      <c r="U514" s="24" t="str">
        <f t="shared" si="18"/>
        <v>1</v>
      </c>
      <c r="V514" s="24" t="str">
        <f>IF(AND(Forecast_6_months&lt;N514,Goal_Setting_Months&gt;N514,U514="1",P514&gt;Baseline_Component),"1","0")</f>
        <v>0</v>
      </c>
      <c r="AA514" s="94"/>
    </row>
    <row r="515" spans="2:27" x14ac:dyDescent="0.25">
      <c r="B515" s="2" t="s">
        <v>1549</v>
      </c>
      <c r="C515" s="202">
        <v>57</v>
      </c>
      <c r="D515" s="221">
        <v>39323</v>
      </c>
      <c r="E515" s="26">
        <v>2</v>
      </c>
      <c r="F515" s="24" t="s">
        <v>1053</v>
      </c>
      <c r="G515" s="24" t="s">
        <v>1053</v>
      </c>
      <c r="H515" s="26">
        <v>5</v>
      </c>
      <c r="K515" s="94"/>
      <c r="M515" s="2" t="s">
        <v>1550</v>
      </c>
      <c r="N515" s="202">
        <v>62</v>
      </c>
      <c r="O515" s="221">
        <v>42097</v>
      </c>
      <c r="P515" s="26">
        <v>9</v>
      </c>
      <c r="Q515" s="24" t="s">
        <v>1053</v>
      </c>
      <c r="R515" s="24" t="s">
        <v>1053</v>
      </c>
      <c r="S515" s="26">
        <v>1</v>
      </c>
      <c r="T515" s="206">
        <f t="shared" si="17"/>
        <v>2015</v>
      </c>
      <c r="U515" s="24" t="str">
        <f t="shared" si="18"/>
        <v>0</v>
      </c>
      <c r="V515" s="24" t="str">
        <f>IF(AND(Forecast_6_months&lt;N515,Goal_Setting_Months&gt;N515,U515="1",P515&gt;Baseline_Component),"1","0")</f>
        <v>0</v>
      </c>
      <c r="AA515" s="94"/>
    </row>
    <row r="516" spans="2:27" x14ac:dyDescent="0.25">
      <c r="B516" s="2" t="s">
        <v>1550</v>
      </c>
      <c r="C516" s="202">
        <v>62</v>
      </c>
      <c r="D516" s="221">
        <v>42097</v>
      </c>
      <c r="E516" s="26">
        <v>9</v>
      </c>
      <c r="F516" s="24" t="s">
        <v>1053</v>
      </c>
      <c r="G516" s="24" t="s">
        <v>1053</v>
      </c>
      <c r="H516" s="26">
        <v>1</v>
      </c>
      <c r="K516" s="94"/>
      <c r="M516" s="2" t="s">
        <v>1551</v>
      </c>
      <c r="N516" s="202">
        <v>58</v>
      </c>
      <c r="O516" s="221">
        <v>40655</v>
      </c>
      <c r="P516" s="26">
        <v>1</v>
      </c>
      <c r="Q516" s="26">
        <v>1</v>
      </c>
      <c r="R516" s="26">
        <v>3</v>
      </c>
      <c r="S516" s="26">
        <v>3</v>
      </c>
      <c r="T516" s="206">
        <f t="shared" si="17"/>
        <v>2011</v>
      </c>
      <c r="U516" s="24" t="str">
        <f t="shared" si="18"/>
        <v>1</v>
      </c>
      <c r="V516" s="24" t="str">
        <f>IF(AND(Forecast_6_months&lt;N516,Goal_Setting_Months&gt;N516,U516="1",P516&gt;Baseline_Component),"1","0")</f>
        <v>0</v>
      </c>
      <c r="AA516" s="94"/>
    </row>
    <row r="517" spans="2:27" x14ac:dyDescent="0.25">
      <c r="B517" s="2" t="s">
        <v>1551</v>
      </c>
      <c r="C517" s="202">
        <v>58</v>
      </c>
      <c r="D517" s="221">
        <v>40655</v>
      </c>
      <c r="E517" s="26">
        <v>1</v>
      </c>
      <c r="F517" s="26">
        <v>1</v>
      </c>
      <c r="G517" s="26">
        <v>3</v>
      </c>
      <c r="H517" s="26">
        <v>3</v>
      </c>
      <c r="K517" s="94"/>
      <c r="M517" s="2" t="s">
        <v>1552</v>
      </c>
      <c r="N517" s="202">
        <v>45</v>
      </c>
      <c r="O517" s="221">
        <v>39107</v>
      </c>
      <c r="P517" s="26">
        <v>4</v>
      </c>
      <c r="Q517" s="26">
        <v>1</v>
      </c>
      <c r="R517" s="26">
        <v>8</v>
      </c>
      <c r="S517" s="26">
        <v>4</v>
      </c>
      <c r="T517" s="206">
        <f t="shared" si="17"/>
        <v>2007</v>
      </c>
      <c r="U517" s="24" t="str">
        <f t="shared" si="18"/>
        <v>1</v>
      </c>
      <c r="V517" s="24" t="str">
        <f>IF(AND(Forecast_6_months&lt;N517,Goal_Setting_Months&gt;N517,U517="1",P517&gt;Baseline_Component),"1","0")</f>
        <v>1</v>
      </c>
      <c r="AA517" s="94"/>
    </row>
    <row r="518" spans="2:27" x14ac:dyDescent="0.25">
      <c r="B518" s="2" t="s">
        <v>1552</v>
      </c>
      <c r="C518" s="202">
        <v>45</v>
      </c>
      <c r="D518" s="221">
        <v>39107</v>
      </c>
      <c r="E518" s="26">
        <v>4</v>
      </c>
      <c r="F518" s="26">
        <v>1</v>
      </c>
      <c r="G518" s="26">
        <v>8</v>
      </c>
      <c r="H518" s="26">
        <v>4</v>
      </c>
      <c r="K518" s="94"/>
      <c r="M518" s="2" t="s">
        <v>1553</v>
      </c>
      <c r="N518" s="202">
        <v>64</v>
      </c>
      <c r="O518" s="221">
        <v>41870</v>
      </c>
      <c r="P518" s="26">
        <v>14</v>
      </c>
      <c r="Q518" s="26">
        <v>1</v>
      </c>
      <c r="R518" s="26">
        <v>1</v>
      </c>
      <c r="S518" s="26">
        <v>2</v>
      </c>
      <c r="T518" s="206">
        <f t="shared" si="17"/>
        <v>2014</v>
      </c>
      <c r="U518" s="24" t="str">
        <f t="shared" si="18"/>
        <v>0</v>
      </c>
      <c r="V518" s="24" t="str">
        <f>IF(AND(Forecast_6_months&lt;N518,Goal_Setting_Months&gt;N518,U518="1",P518&gt;Baseline_Component),"1","0")</f>
        <v>0</v>
      </c>
      <c r="AA518" s="94"/>
    </row>
    <row r="519" spans="2:27" x14ac:dyDescent="0.25">
      <c r="B519" s="2" t="s">
        <v>1553</v>
      </c>
      <c r="C519" s="202">
        <v>64</v>
      </c>
      <c r="D519" s="221">
        <v>41870</v>
      </c>
      <c r="E519" s="26">
        <v>14</v>
      </c>
      <c r="F519" s="26">
        <v>1</v>
      </c>
      <c r="G519" s="26">
        <v>1</v>
      </c>
      <c r="H519" s="26">
        <v>2</v>
      </c>
      <c r="K519" s="94"/>
      <c r="M519" s="2" t="s">
        <v>1554</v>
      </c>
      <c r="N519" s="202">
        <v>60</v>
      </c>
      <c r="O519" s="221">
        <v>41240</v>
      </c>
      <c r="P519" s="26">
        <v>8</v>
      </c>
      <c r="Q519" s="26">
        <v>1</v>
      </c>
      <c r="R519" s="26">
        <v>15</v>
      </c>
      <c r="S519" s="26">
        <v>5</v>
      </c>
      <c r="T519" s="206">
        <f t="shared" si="17"/>
        <v>2012</v>
      </c>
      <c r="U519" s="24" t="str">
        <f t="shared" si="18"/>
        <v>1</v>
      </c>
      <c r="V519" s="24" t="str">
        <f>IF(AND(Forecast_6_months&lt;N519,Goal_Setting_Months&gt;N519,U519="1",P519&gt;Baseline_Component),"1","0")</f>
        <v>1</v>
      </c>
      <c r="AA519" s="94"/>
    </row>
    <row r="520" spans="2:27" x14ac:dyDescent="0.25">
      <c r="B520" s="2" t="s">
        <v>1554</v>
      </c>
      <c r="C520" s="202">
        <v>60</v>
      </c>
      <c r="D520" s="221">
        <v>41240</v>
      </c>
      <c r="E520" s="26">
        <v>8</v>
      </c>
      <c r="F520" s="26">
        <v>1</v>
      </c>
      <c r="G520" s="26">
        <v>15</v>
      </c>
      <c r="H520" s="26">
        <v>5</v>
      </c>
      <c r="K520" s="94"/>
      <c r="M520" s="2" t="s">
        <v>1555</v>
      </c>
      <c r="N520" s="202">
        <v>80</v>
      </c>
      <c r="O520" s="221">
        <v>40196</v>
      </c>
      <c r="P520" s="26">
        <v>1</v>
      </c>
      <c r="Q520" s="24" t="s">
        <v>1053</v>
      </c>
      <c r="R520" s="24" t="s">
        <v>1053</v>
      </c>
      <c r="S520" s="26">
        <v>3</v>
      </c>
      <c r="T520" s="206">
        <f t="shared" si="17"/>
        <v>2010</v>
      </c>
      <c r="U520" s="24" t="str">
        <f t="shared" si="18"/>
        <v>1</v>
      </c>
      <c r="V520" s="24" t="str">
        <f>IF(AND(Forecast_6_months&lt;N520,Goal_Setting_Months&gt;N520,U520="1",P520&gt;Baseline_Component),"1","0")</f>
        <v>0</v>
      </c>
      <c r="AA520" s="94"/>
    </row>
    <row r="521" spans="2:27" x14ac:dyDescent="0.25">
      <c r="B521" s="2" t="s">
        <v>1555</v>
      </c>
      <c r="C521" s="202">
        <v>80</v>
      </c>
      <c r="D521" s="221">
        <v>40196</v>
      </c>
      <c r="E521" s="26">
        <v>1</v>
      </c>
      <c r="F521" s="24" t="s">
        <v>1053</v>
      </c>
      <c r="G521" s="24" t="s">
        <v>1053</v>
      </c>
      <c r="H521" s="26">
        <v>3</v>
      </c>
      <c r="K521" s="94"/>
      <c r="M521" s="2" t="s">
        <v>1556</v>
      </c>
      <c r="N521" s="202">
        <v>80</v>
      </c>
      <c r="O521" s="221">
        <v>42118</v>
      </c>
      <c r="P521" s="26">
        <v>2</v>
      </c>
      <c r="Q521" s="24" t="s">
        <v>1053</v>
      </c>
      <c r="R521" s="24" t="s">
        <v>1053</v>
      </c>
      <c r="S521" s="26">
        <v>4</v>
      </c>
      <c r="T521" s="206">
        <f t="shared" si="17"/>
        <v>2015</v>
      </c>
      <c r="U521" s="24" t="str">
        <f t="shared" si="18"/>
        <v>1</v>
      </c>
      <c r="V521" s="24" t="str">
        <f>IF(AND(Forecast_6_months&lt;N521,Goal_Setting_Months&gt;N521,U521="1",P521&gt;Baseline_Component),"1","0")</f>
        <v>0</v>
      </c>
      <c r="AA521" s="94"/>
    </row>
    <row r="522" spans="2:27" x14ac:dyDescent="0.25">
      <c r="B522" s="2" t="s">
        <v>1556</v>
      </c>
      <c r="C522" s="202">
        <v>80</v>
      </c>
      <c r="D522" s="221">
        <v>42118</v>
      </c>
      <c r="E522" s="26">
        <v>2</v>
      </c>
      <c r="F522" s="24" t="s">
        <v>1053</v>
      </c>
      <c r="G522" s="24" t="s">
        <v>1053</v>
      </c>
      <c r="H522" s="26">
        <v>4</v>
      </c>
      <c r="K522" s="94"/>
      <c r="M522" s="2" t="s">
        <v>1557</v>
      </c>
      <c r="N522" s="202">
        <v>65</v>
      </c>
      <c r="O522" s="221">
        <v>41960</v>
      </c>
      <c r="P522" s="26">
        <v>12</v>
      </c>
      <c r="Q522" s="24" t="s">
        <v>1053</v>
      </c>
      <c r="R522" s="24" t="s">
        <v>1053</v>
      </c>
      <c r="S522" s="26">
        <v>4</v>
      </c>
      <c r="T522" s="206">
        <f t="shared" si="17"/>
        <v>2014</v>
      </c>
      <c r="U522" s="24" t="str">
        <f t="shared" si="18"/>
        <v>1</v>
      </c>
      <c r="V522" s="24" t="str">
        <f>IF(AND(Forecast_6_months&lt;N522,Goal_Setting_Months&gt;N522,U522="1",P522&gt;Baseline_Component),"1","0")</f>
        <v>1</v>
      </c>
      <c r="AA522" s="94"/>
    </row>
    <row r="523" spans="2:27" x14ac:dyDescent="0.25">
      <c r="B523" s="2" t="s">
        <v>1557</v>
      </c>
      <c r="C523" s="202">
        <v>65</v>
      </c>
      <c r="D523" s="221">
        <v>41960</v>
      </c>
      <c r="E523" s="26">
        <v>12</v>
      </c>
      <c r="F523" s="24" t="s">
        <v>1053</v>
      </c>
      <c r="G523" s="24" t="s">
        <v>1053</v>
      </c>
      <c r="H523" s="26">
        <v>4</v>
      </c>
      <c r="K523" s="94"/>
      <c r="M523" s="2" t="s">
        <v>1558</v>
      </c>
      <c r="N523" s="202">
        <v>68</v>
      </c>
      <c r="O523" s="221">
        <v>40307</v>
      </c>
      <c r="P523" s="26">
        <v>1</v>
      </c>
      <c r="Q523" s="24" t="s">
        <v>1053</v>
      </c>
      <c r="R523" s="24" t="s">
        <v>1053</v>
      </c>
      <c r="S523" s="26">
        <v>1</v>
      </c>
      <c r="T523" s="206">
        <f t="shared" si="17"/>
        <v>2010</v>
      </c>
      <c r="U523" s="24" t="str">
        <f t="shared" si="18"/>
        <v>0</v>
      </c>
      <c r="V523" s="24" t="str">
        <f>IF(AND(Forecast_6_months&lt;N523,Goal_Setting_Months&gt;N523,U523="1",P523&gt;Baseline_Component),"1","0")</f>
        <v>0</v>
      </c>
      <c r="AA523" s="94"/>
    </row>
    <row r="524" spans="2:27" x14ac:dyDescent="0.25">
      <c r="B524" s="2" t="s">
        <v>1558</v>
      </c>
      <c r="C524" s="202">
        <v>68</v>
      </c>
      <c r="D524" s="221">
        <v>40307</v>
      </c>
      <c r="E524" s="26">
        <v>1</v>
      </c>
      <c r="F524" s="24" t="s">
        <v>1053</v>
      </c>
      <c r="G524" s="24" t="s">
        <v>1053</v>
      </c>
      <c r="H524" s="26">
        <v>1</v>
      </c>
      <c r="K524" s="94"/>
      <c r="M524" s="2" t="s">
        <v>1559</v>
      </c>
      <c r="N524" s="202">
        <v>71</v>
      </c>
      <c r="O524" s="221">
        <v>40169</v>
      </c>
      <c r="P524" s="26">
        <v>1</v>
      </c>
      <c r="Q524" s="24" t="s">
        <v>1053</v>
      </c>
      <c r="R524" s="24" t="s">
        <v>1053</v>
      </c>
      <c r="S524" s="26">
        <v>3</v>
      </c>
      <c r="T524" s="206">
        <f t="shared" si="17"/>
        <v>2009</v>
      </c>
      <c r="U524" s="24" t="str">
        <f t="shared" si="18"/>
        <v>1</v>
      </c>
      <c r="V524" s="24" t="str">
        <f>IF(AND(Forecast_6_months&lt;N524,Goal_Setting_Months&gt;N524,U524="1",P524&gt;Baseline_Component),"1","0")</f>
        <v>0</v>
      </c>
      <c r="AA524" s="94"/>
    </row>
    <row r="525" spans="2:27" x14ac:dyDescent="0.25">
      <c r="B525" s="2" t="s">
        <v>1559</v>
      </c>
      <c r="C525" s="202">
        <v>71</v>
      </c>
      <c r="D525" s="221">
        <v>40169</v>
      </c>
      <c r="E525" s="26">
        <v>1</v>
      </c>
      <c r="F525" s="24" t="s">
        <v>1053</v>
      </c>
      <c r="G525" s="24" t="s">
        <v>1053</v>
      </c>
      <c r="H525" s="26">
        <v>3</v>
      </c>
      <c r="K525" s="94"/>
      <c r="M525" s="2" t="s">
        <v>1560</v>
      </c>
      <c r="N525" s="202">
        <v>73</v>
      </c>
      <c r="O525" s="221">
        <v>40691</v>
      </c>
      <c r="P525" s="26">
        <v>1</v>
      </c>
      <c r="Q525" s="24" t="s">
        <v>1053</v>
      </c>
      <c r="R525" s="24" t="s">
        <v>1053</v>
      </c>
      <c r="S525" s="26">
        <v>2</v>
      </c>
      <c r="T525" s="206">
        <f t="shared" si="17"/>
        <v>2011</v>
      </c>
      <c r="U525" s="24" t="str">
        <f t="shared" si="18"/>
        <v>0</v>
      </c>
      <c r="V525" s="24" t="str">
        <f>IF(AND(Forecast_6_months&lt;N525,Goal_Setting_Months&gt;N525,U525="1",P525&gt;Baseline_Component),"1","0")</f>
        <v>0</v>
      </c>
      <c r="AA525" s="94"/>
    </row>
    <row r="526" spans="2:27" x14ac:dyDescent="0.25">
      <c r="B526" s="2" t="s">
        <v>1560</v>
      </c>
      <c r="C526" s="202">
        <v>73</v>
      </c>
      <c r="D526" s="221">
        <v>40691</v>
      </c>
      <c r="E526" s="26">
        <v>1</v>
      </c>
      <c r="F526" s="24" t="s">
        <v>1053</v>
      </c>
      <c r="G526" s="24" t="s">
        <v>1053</v>
      </c>
      <c r="H526" s="26">
        <v>2</v>
      </c>
      <c r="K526" s="94"/>
      <c r="M526" s="2" t="s">
        <v>1561</v>
      </c>
      <c r="N526" s="202">
        <v>80</v>
      </c>
      <c r="O526" s="221">
        <v>41047</v>
      </c>
      <c r="P526" s="26">
        <v>4</v>
      </c>
      <c r="Q526" s="24" t="s">
        <v>1053</v>
      </c>
      <c r="R526" s="24" t="s">
        <v>1053</v>
      </c>
      <c r="S526" s="26">
        <v>1</v>
      </c>
      <c r="T526" s="206">
        <f t="shared" si="17"/>
        <v>2012</v>
      </c>
      <c r="U526" s="24" t="str">
        <f t="shared" si="18"/>
        <v>0</v>
      </c>
      <c r="V526" s="24" t="str">
        <f>IF(AND(Forecast_6_months&lt;N526,Goal_Setting_Months&gt;N526,U526="1",P526&gt;Baseline_Component),"1","0")</f>
        <v>0</v>
      </c>
      <c r="AA526" s="94"/>
    </row>
    <row r="527" spans="2:27" x14ac:dyDescent="0.25">
      <c r="B527" s="2" t="s">
        <v>1561</v>
      </c>
      <c r="C527" s="202">
        <v>80</v>
      </c>
      <c r="D527" s="221">
        <v>41047</v>
      </c>
      <c r="E527" s="26">
        <v>4</v>
      </c>
      <c r="F527" s="24" t="s">
        <v>1053</v>
      </c>
      <c r="G527" s="24" t="s">
        <v>1053</v>
      </c>
      <c r="H527" s="26">
        <v>1</v>
      </c>
      <c r="K527" s="94"/>
      <c r="M527" s="2" t="s">
        <v>1562</v>
      </c>
      <c r="N527" s="202">
        <v>77</v>
      </c>
      <c r="O527" s="221">
        <v>41242</v>
      </c>
      <c r="P527" s="26">
        <v>2</v>
      </c>
      <c r="Q527" s="24" t="s">
        <v>1053</v>
      </c>
      <c r="R527" s="24" t="s">
        <v>1053</v>
      </c>
      <c r="S527" s="26">
        <v>2</v>
      </c>
      <c r="T527" s="206">
        <f t="shared" si="17"/>
        <v>2012</v>
      </c>
      <c r="U527" s="24" t="str">
        <f t="shared" si="18"/>
        <v>0</v>
      </c>
      <c r="V527" s="24" t="str">
        <f>IF(AND(Forecast_6_months&lt;N527,Goal_Setting_Months&gt;N527,U527="1",P527&gt;Baseline_Component),"1","0")</f>
        <v>0</v>
      </c>
      <c r="AA527" s="94"/>
    </row>
    <row r="528" spans="2:27" x14ac:dyDescent="0.25">
      <c r="B528" s="2" t="s">
        <v>1562</v>
      </c>
      <c r="C528" s="202">
        <v>77</v>
      </c>
      <c r="D528" s="221">
        <v>41242</v>
      </c>
      <c r="E528" s="26">
        <v>2</v>
      </c>
      <c r="F528" s="24" t="s">
        <v>1053</v>
      </c>
      <c r="G528" s="24" t="s">
        <v>1053</v>
      </c>
      <c r="H528" s="26">
        <v>2</v>
      </c>
      <c r="K528" s="94"/>
      <c r="M528" s="2" t="s">
        <v>1563</v>
      </c>
      <c r="N528" s="202">
        <v>71</v>
      </c>
      <c r="O528" s="221">
        <v>40162</v>
      </c>
      <c r="P528" s="26">
        <v>2</v>
      </c>
      <c r="Q528" s="24" t="s">
        <v>1053</v>
      </c>
      <c r="R528" s="24" t="s">
        <v>1053</v>
      </c>
      <c r="S528" s="26">
        <v>5</v>
      </c>
      <c r="T528" s="206">
        <f t="shared" si="17"/>
        <v>2009</v>
      </c>
      <c r="U528" s="24" t="str">
        <f t="shared" si="18"/>
        <v>1</v>
      </c>
      <c r="V528" s="24" t="str">
        <f>IF(AND(Forecast_6_months&lt;N528,Goal_Setting_Months&gt;N528,U528="1",P528&gt;Baseline_Component),"1","0")</f>
        <v>0</v>
      </c>
      <c r="AA528" s="94"/>
    </row>
    <row r="529" spans="2:27" x14ac:dyDescent="0.25">
      <c r="B529" s="2" t="s">
        <v>1563</v>
      </c>
      <c r="C529" s="202">
        <v>71</v>
      </c>
      <c r="D529" s="221">
        <v>40162</v>
      </c>
      <c r="E529" s="26">
        <v>2</v>
      </c>
      <c r="F529" s="24" t="s">
        <v>1053</v>
      </c>
      <c r="G529" s="24" t="s">
        <v>1053</v>
      </c>
      <c r="H529" s="26">
        <v>5</v>
      </c>
      <c r="K529" s="94"/>
      <c r="M529" s="2" t="s">
        <v>1564</v>
      </c>
      <c r="N529" s="202">
        <v>80</v>
      </c>
      <c r="O529" s="221">
        <v>41028</v>
      </c>
      <c r="P529" s="26">
        <v>1</v>
      </c>
      <c r="Q529" s="26">
        <v>1</v>
      </c>
      <c r="R529" s="26">
        <v>1</v>
      </c>
      <c r="S529" s="26">
        <v>2</v>
      </c>
      <c r="T529" s="206">
        <f t="shared" si="17"/>
        <v>2012</v>
      </c>
      <c r="U529" s="24" t="str">
        <f t="shared" si="18"/>
        <v>0</v>
      </c>
      <c r="V529" s="24" t="str">
        <f>IF(AND(Forecast_6_months&lt;N529,Goal_Setting_Months&gt;N529,U529="1",P529&gt;Baseline_Component),"1","0")</f>
        <v>0</v>
      </c>
      <c r="AA529" s="94"/>
    </row>
    <row r="530" spans="2:27" x14ac:dyDescent="0.25">
      <c r="B530" s="2" t="s">
        <v>1564</v>
      </c>
      <c r="C530" s="202">
        <v>80</v>
      </c>
      <c r="D530" s="221">
        <v>41028</v>
      </c>
      <c r="E530" s="26">
        <v>1</v>
      </c>
      <c r="F530" s="26">
        <v>1</v>
      </c>
      <c r="G530" s="26">
        <v>1</v>
      </c>
      <c r="H530" s="26">
        <v>2</v>
      </c>
      <c r="K530" s="94"/>
      <c r="M530" s="2" t="s">
        <v>1565</v>
      </c>
      <c r="N530" s="202">
        <v>33</v>
      </c>
      <c r="O530" s="221">
        <v>42209</v>
      </c>
      <c r="P530" s="26">
        <v>2</v>
      </c>
      <c r="Q530" s="24" t="s">
        <v>1053</v>
      </c>
      <c r="R530" s="24" t="s">
        <v>1053</v>
      </c>
      <c r="S530" s="26">
        <v>3</v>
      </c>
      <c r="T530" s="206">
        <f t="shared" si="17"/>
        <v>2015</v>
      </c>
      <c r="U530" s="24" t="str">
        <f t="shared" si="18"/>
        <v>1</v>
      </c>
      <c r="V530" s="24" t="str">
        <f>IF(AND(Forecast_6_months&lt;N530,Goal_Setting_Months&gt;N530,U530="1",P530&gt;Baseline_Component),"1","0")</f>
        <v>0</v>
      </c>
      <c r="AA530" s="94"/>
    </row>
    <row r="531" spans="2:27" x14ac:dyDescent="0.25">
      <c r="B531" s="2" t="s">
        <v>1565</v>
      </c>
      <c r="C531" s="202">
        <v>33</v>
      </c>
      <c r="D531" s="221">
        <v>42209</v>
      </c>
      <c r="E531" s="26">
        <v>2</v>
      </c>
      <c r="F531" s="24" t="s">
        <v>1053</v>
      </c>
      <c r="G531" s="24" t="s">
        <v>1053</v>
      </c>
      <c r="H531" s="26">
        <v>3</v>
      </c>
      <c r="K531" s="94"/>
      <c r="M531" s="2" t="s">
        <v>1566</v>
      </c>
      <c r="N531" s="202">
        <v>65</v>
      </c>
      <c r="O531" s="221">
        <v>39150</v>
      </c>
      <c r="P531" s="26">
        <v>1</v>
      </c>
      <c r="Q531" s="26">
        <v>1</v>
      </c>
      <c r="R531" s="26">
        <v>67</v>
      </c>
      <c r="S531" s="26">
        <v>5</v>
      </c>
      <c r="T531" s="206">
        <f t="shared" ref="T531:T594" si="19">YEAR(O531)</f>
        <v>2007</v>
      </c>
      <c r="U531" s="24" t="str">
        <f t="shared" ref="U531:U594" si="20">IF(S531&gt;2,"1","0")</f>
        <v>1</v>
      </c>
      <c r="V531" s="24" t="str">
        <f>IF(AND(Forecast_6_months&lt;N531,Goal_Setting_Months&gt;N531,U531="1",P531&gt;Baseline_Component),"1","0")</f>
        <v>0</v>
      </c>
      <c r="AA531" s="94"/>
    </row>
    <row r="532" spans="2:27" x14ac:dyDescent="0.25">
      <c r="B532" s="2" t="s">
        <v>1566</v>
      </c>
      <c r="C532" s="202">
        <v>65</v>
      </c>
      <c r="D532" s="221">
        <v>39150</v>
      </c>
      <c r="E532" s="26">
        <v>1</v>
      </c>
      <c r="F532" s="26">
        <v>1</v>
      </c>
      <c r="G532" s="26">
        <v>67</v>
      </c>
      <c r="H532" s="26">
        <v>5</v>
      </c>
      <c r="K532" s="94"/>
      <c r="M532" s="2" t="s">
        <v>1567</v>
      </c>
      <c r="N532" s="202">
        <v>64</v>
      </c>
      <c r="O532" s="221">
        <v>39960</v>
      </c>
      <c r="P532" s="26">
        <v>1</v>
      </c>
      <c r="Q532" s="24" t="s">
        <v>1053</v>
      </c>
      <c r="R532" s="24" t="s">
        <v>1053</v>
      </c>
      <c r="S532" s="26">
        <v>3</v>
      </c>
      <c r="T532" s="206">
        <f t="shared" si="19"/>
        <v>2009</v>
      </c>
      <c r="U532" s="24" t="str">
        <f t="shared" si="20"/>
        <v>1</v>
      </c>
      <c r="V532" s="24" t="str">
        <f>IF(AND(Forecast_6_months&lt;N532,Goal_Setting_Months&gt;N532,U532="1",P532&gt;Baseline_Component),"1","0")</f>
        <v>0</v>
      </c>
      <c r="AA532" s="94"/>
    </row>
    <row r="533" spans="2:27" x14ac:dyDescent="0.25">
      <c r="B533" s="2" t="s">
        <v>1567</v>
      </c>
      <c r="C533" s="202">
        <v>64</v>
      </c>
      <c r="D533" s="221">
        <v>39960</v>
      </c>
      <c r="E533" s="26">
        <v>1</v>
      </c>
      <c r="F533" s="24" t="s">
        <v>1053</v>
      </c>
      <c r="G533" s="24" t="s">
        <v>1053</v>
      </c>
      <c r="H533" s="26">
        <v>3</v>
      </c>
      <c r="K533" s="94"/>
      <c r="M533" s="2" t="s">
        <v>1568</v>
      </c>
      <c r="N533" s="202">
        <v>80</v>
      </c>
      <c r="O533" s="221">
        <v>40245</v>
      </c>
      <c r="P533" s="26">
        <v>3</v>
      </c>
      <c r="Q533" s="26">
        <v>1</v>
      </c>
      <c r="R533" s="26">
        <v>1</v>
      </c>
      <c r="S533" s="26">
        <v>5</v>
      </c>
      <c r="T533" s="206">
        <f t="shared" si="19"/>
        <v>2010</v>
      </c>
      <c r="U533" s="24" t="str">
        <f t="shared" si="20"/>
        <v>1</v>
      </c>
      <c r="V533" s="24" t="str">
        <f>IF(AND(Forecast_6_months&lt;N533,Goal_Setting_Months&gt;N533,U533="1",P533&gt;Baseline_Component),"1","0")</f>
        <v>0</v>
      </c>
      <c r="AA533" s="94"/>
    </row>
    <row r="534" spans="2:27" x14ac:dyDescent="0.25">
      <c r="B534" s="2" t="s">
        <v>1568</v>
      </c>
      <c r="C534" s="202">
        <v>80</v>
      </c>
      <c r="D534" s="221">
        <v>40245</v>
      </c>
      <c r="E534" s="26">
        <v>3</v>
      </c>
      <c r="F534" s="26">
        <v>1</v>
      </c>
      <c r="G534" s="26">
        <v>1</v>
      </c>
      <c r="H534" s="26">
        <v>5</v>
      </c>
      <c r="K534" s="94"/>
      <c r="M534" s="2" t="s">
        <v>1569</v>
      </c>
      <c r="N534" s="202">
        <v>78</v>
      </c>
      <c r="O534" s="221">
        <v>39822</v>
      </c>
      <c r="P534" s="26">
        <v>6</v>
      </c>
      <c r="Q534" s="24" t="s">
        <v>1053</v>
      </c>
      <c r="R534" s="24" t="s">
        <v>1053</v>
      </c>
      <c r="S534" s="26">
        <v>1</v>
      </c>
      <c r="T534" s="206">
        <f t="shared" si="19"/>
        <v>2009</v>
      </c>
      <c r="U534" s="24" t="str">
        <f t="shared" si="20"/>
        <v>0</v>
      </c>
      <c r="V534" s="24" t="str">
        <f>IF(AND(Forecast_6_months&lt;N534,Goal_Setting_Months&gt;N534,U534="1",P534&gt;Baseline_Component),"1","0")</f>
        <v>0</v>
      </c>
      <c r="AA534" s="94"/>
    </row>
    <row r="535" spans="2:27" x14ac:dyDescent="0.25">
      <c r="B535" s="2" t="s">
        <v>1569</v>
      </c>
      <c r="C535" s="202">
        <v>78</v>
      </c>
      <c r="D535" s="221">
        <v>39822</v>
      </c>
      <c r="E535" s="26">
        <v>6</v>
      </c>
      <c r="F535" s="24" t="s">
        <v>1053</v>
      </c>
      <c r="G535" s="24" t="s">
        <v>1053</v>
      </c>
      <c r="H535" s="26">
        <v>1</v>
      </c>
      <c r="K535" s="94"/>
      <c r="M535" s="2" t="s">
        <v>1570</v>
      </c>
      <c r="N535" s="202">
        <v>74</v>
      </c>
      <c r="O535" s="221">
        <v>40246</v>
      </c>
      <c r="P535" s="26">
        <v>64</v>
      </c>
      <c r="Q535" s="26">
        <v>1</v>
      </c>
      <c r="R535" s="26">
        <v>17</v>
      </c>
      <c r="S535" s="26">
        <v>5</v>
      </c>
      <c r="T535" s="206">
        <f t="shared" si="19"/>
        <v>2010</v>
      </c>
      <c r="U535" s="24" t="str">
        <f t="shared" si="20"/>
        <v>1</v>
      </c>
      <c r="V535" s="24" t="str">
        <f>IF(AND(Forecast_6_months&lt;N535,Goal_Setting_Months&gt;N535,U535="1",P535&gt;Baseline_Component),"1","0")</f>
        <v>0</v>
      </c>
      <c r="AA535" s="94"/>
    </row>
    <row r="536" spans="2:27" x14ac:dyDescent="0.25">
      <c r="B536" s="2" t="s">
        <v>1570</v>
      </c>
      <c r="C536" s="202">
        <v>74</v>
      </c>
      <c r="D536" s="221">
        <v>40246</v>
      </c>
      <c r="E536" s="26">
        <v>64</v>
      </c>
      <c r="F536" s="26">
        <v>1</v>
      </c>
      <c r="G536" s="26">
        <v>17</v>
      </c>
      <c r="H536" s="26">
        <v>5</v>
      </c>
      <c r="K536" s="94"/>
      <c r="M536" s="2" t="s">
        <v>1571</v>
      </c>
      <c r="N536" s="202">
        <v>80</v>
      </c>
      <c r="O536" s="221">
        <v>40359</v>
      </c>
      <c r="P536" s="26">
        <v>5</v>
      </c>
      <c r="Q536" s="24" t="s">
        <v>1053</v>
      </c>
      <c r="R536" s="24" t="s">
        <v>1053</v>
      </c>
      <c r="S536" s="26">
        <v>2</v>
      </c>
      <c r="T536" s="206">
        <f t="shared" si="19"/>
        <v>2010</v>
      </c>
      <c r="U536" s="24" t="str">
        <f t="shared" si="20"/>
        <v>0</v>
      </c>
      <c r="V536" s="24" t="str">
        <f>IF(AND(Forecast_6_months&lt;N536,Goal_Setting_Months&gt;N536,U536="1",P536&gt;Baseline_Component),"1","0")</f>
        <v>0</v>
      </c>
      <c r="AA536" s="94"/>
    </row>
    <row r="537" spans="2:27" x14ac:dyDescent="0.25">
      <c r="B537" s="2" t="s">
        <v>1571</v>
      </c>
      <c r="C537" s="202">
        <v>80</v>
      </c>
      <c r="D537" s="221">
        <v>40359</v>
      </c>
      <c r="E537" s="26">
        <v>5</v>
      </c>
      <c r="F537" s="24" t="s">
        <v>1053</v>
      </c>
      <c r="G537" s="24" t="s">
        <v>1053</v>
      </c>
      <c r="H537" s="26">
        <v>2</v>
      </c>
      <c r="K537" s="94"/>
      <c r="M537" s="2" t="s">
        <v>1572</v>
      </c>
      <c r="N537" s="202">
        <v>40</v>
      </c>
      <c r="O537" s="221">
        <v>42093</v>
      </c>
      <c r="P537" s="26">
        <v>1</v>
      </c>
      <c r="Q537" s="26">
        <v>1</v>
      </c>
      <c r="R537" s="26">
        <v>3</v>
      </c>
      <c r="S537" s="26">
        <v>4</v>
      </c>
      <c r="T537" s="206">
        <f t="shared" si="19"/>
        <v>2015</v>
      </c>
      <c r="U537" s="24" t="str">
        <f t="shared" si="20"/>
        <v>1</v>
      </c>
      <c r="V537" s="24" t="str">
        <f>IF(AND(Forecast_6_months&lt;N537,Goal_Setting_Months&gt;N537,U537="1",P537&gt;Baseline_Component),"1","0")</f>
        <v>0</v>
      </c>
      <c r="AA537" s="94"/>
    </row>
    <row r="538" spans="2:27" x14ac:dyDescent="0.25">
      <c r="B538" s="2" t="s">
        <v>1572</v>
      </c>
      <c r="C538" s="202">
        <v>40</v>
      </c>
      <c r="D538" s="221">
        <v>42093</v>
      </c>
      <c r="E538" s="26">
        <v>1</v>
      </c>
      <c r="F538" s="26">
        <v>1</v>
      </c>
      <c r="G538" s="26">
        <v>3</v>
      </c>
      <c r="H538" s="26">
        <v>4</v>
      </c>
      <c r="K538" s="94"/>
      <c r="M538" s="2" t="s">
        <v>1573</v>
      </c>
      <c r="N538" s="202">
        <v>80</v>
      </c>
      <c r="O538" s="221">
        <v>40585</v>
      </c>
      <c r="P538" s="26">
        <v>9</v>
      </c>
      <c r="Q538" s="24" t="s">
        <v>1053</v>
      </c>
      <c r="R538" s="24" t="s">
        <v>1053</v>
      </c>
      <c r="S538" s="26">
        <v>3</v>
      </c>
      <c r="T538" s="206">
        <f t="shared" si="19"/>
        <v>2011</v>
      </c>
      <c r="U538" s="24" t="str">
        <f t="shared" si="20"/>
        <v>1</v>
      </c>
      <c r="V538" s="24" t="str">
        <f>IF(AND(Forecast_6_months&lt;N538,Goal_Setting_Months&gt;N538,U538="1",P538&gt;Baseline_Component),"1","0")</f>
        <v>0</v>
      </c>
      <c r="AA538" s="94"/>
    </row>
    <row r="539" spans="2:27" x14ac:dyDescent="0.25">
      <c r="B539" s="2" t="s">
        <v>1573</v>
      </c>
      <c r="C539" s="202">
        <v>80</v>
      </c>
      <c r="D539" s="221">
        <v>40585</v>
      </c>
      <c r="E539" s="26">
        <v>9</v>
      </c>
      <c r="F539" s="24" t="s">
        <v>1053</v>
      </c>
      <c r="G539" s="24" t="s">
        <v>1053</v>
      </c>
      <c r="H539" s="26">
        <v>3</v>
      </c>
      <c r="K539" s="94"/>
      <c r="M539" s="2" t="s">
        <v>1574</v>
      </c>
      <c r="N539" s="202">
        <v>50</v>
      </c>
      <c r="O539" s="221">
        <v>42250</v>
      </c>
      <c r="P539" s="26">
        <v>1</v>
      </c>
      <c r="Q539" s="24" t="s">
        <v>1053</v>
      </c>
      <c r="R539" s="24" t="s">
        <v>1053</v>
      </c>
      <c r="S539" s="26">
        <v>1</v>
      </c>
      <c r="T539" s="206">
        <f t="shared" si="19"/>
        <v>2015</v>
      </c>
      <c r="U539" s="24" t="str">
        <f t="shared" si="20"/>
        <v>0</v>
      </c>
      <c r="V539" s="24" t="str">
        <f>IF(AND(Forecast_6_months&lt;N539,Goal_Setting_Months&gt;N539,U539="1",P539&gt;Baseline_Component),"1","0")</f>
        <v>0</v>
      </c>
      <c r="AA539" s="94"/>
    </row>
    <row r="540" spans="2:27" x14ac:dyDescent="0.25">
      <c r="B540" s="2" t="s">
        <v>1574</v>
      </c>
      <c r="C540" s="202">
        <v>50</v>
      </c>
      <c r="D540" s="221">
        <v>42250</v>
      </c>
      <c r="E540" s="26">
        <v>1</v>
      </c>
      <c r="F540" s="24" t="s">
        <v>1053</v>
      </c>
      <c r="G540" s="24" t="s">
        <v>1053</v>
      </c>
      <c r="H540" s="26">
        <v>1</v>
      </c>
      <c r="K540" s="94"/>
      <c r="M540" s="2" t="s">
        <v>1575</v>
      </c>
      <c r="N540" s="202">
        <v>67</v>
      </c>
      <c r="O540" s="221">
        <v>39801</v>
      </c>
      <c r="P540" s="26">
        <v>1</v>
      </c>
      <c r="Q540" s="24" t="s">
        <v>1053</v>
      </c>
      <c r="R540" s="24" t="s">
        <v>1053</v>
      </c>
      <c r="S540" s="26">
        <v>3</v>
      </c>
      <c r="T540" s="206">
        <f t="shared" si="19"/>
        <v>2008</v>
      </c>
      <c r="U540" s="24" t="str">
        <f t="shared" si="20"/>
        <v>1</v>
      </c>
      <c r="V540" s="24" t="str">
        <f>IF(AND(Forecast_6_months&lt;N540,Goal_Setting_Months&gt;N540,U540="1",P540&gt;Baseline_Component),"1","0")</f>
        <v>0</v>
      </c>
      <c r="AA540" s="94"/>
    </row>
    <row r="541" spans="2:27" x14ac:dyDescent="0.25">
      <c r="B541" s="2" t="s">
        <v>1575</v>
      </c>
      <c r="C541" s="202">
        <v>67</v>
      </c>
      <c r="D541" s="221">
        <v>39801</v>
      </c>
      <c r="E541" s="26">
        <v>1</v>
      </c>
      <c r="F541" s="24" t="s">
        <v>1053</v>
      </c>
      <c r="G541" s="24" t="s">
        <v>1053</v>
      </c>
      <c r="H541" s="26">
        <v>3</v>
      </c>
      <c r="K541" s="94"/>
      <c r="M541" s="2" t="s">
        <v>1576</v>
      </c>
      <c r="N541" s="202">
        <v>74</v>
      </c>
      <c r="O541" s="221">
        <v>41257</v>
      </c>
      <c r="P541" s="26">
        <v>3</v>
      </c>
      <c r="Q541" s="24" t="s">
        <v>1053</v>
      </c>
      <c r="R541" s="24" t="s">
        <v>1053</v>
      </c>
      <c r="S541" s="26">
        <v>3</v>
      </c>
      <c r="T541" s="206">
        <f t="shared" si="19"/>
        <v>2012</v>
      </c>
      <c r="U541" s="24" t="str">
        <f t="shared" si="20"/>
        <v>1</v>
      </c>
      <c r="V541" s="24" t="str">
        <f>IF(AND(Forecast_6_months&lt;N541,Goal_Setting_Months&gt;N541,U541="1",P541&gt;Baseline_Component),"1","0")</f>
        <v>0</v>
      </c>
      <c r="AA541" s="94"/>
    </row>
    <row r="542" spans="2:27" x14ac:dyDescent="0.25">
      <c r="B542" s="2" t="s">
        <v>1576</v>
      </c>
      <c r="C542" s="202">
        <v>74</v>
      </c>
      <c r="D542" s="221">
        <v>41257</v>
      </c>
      <c r="E542" s="26">
        <v>3</v>
      </c>
      <c r="F542" s="24" t="s">
        <v>1053</v>
      </c>
      <c r="G542" s="24" t="s">
        <v>1053</v>
      </c>
      <c r="H542" s="26">
        <v>3</v>
      </c>
      <c r="K542" s="94"/>
      <c r="M542" s="2" t="s">
        <v>1577</v>
      </c>
      <c r="N542" s="202">
        <v>76</v>
      </c>
      <c r="O542" s="221">
        <v>41472</v>
      </c>
      <c r="P542" s="26">
        <v>7</v>
      </c>
      <c r="Q542" s="26">
        <v>1</v>
      </c>
      <c r="R542" s="26">
        <v>3</v>
      </c>
      <c r="S542" s="26">
        <v>2</v>
      </c>
      <c r="T542" s="206">
        <f t="shared" si="19"/>
        <v>2013</v>
      </c>
      <c r="U542" s="24" t="str">
        <f t="shared" si="20"/>
        <v>0</v>
      </c>
      <c r="V542" s="24" t="str">
        <f>IF(AND(Forecast_6_months&lt;N542,Goal_Setting_Months&gt;N542,U542="1",P542&gt;Baseline_Component),"1","0")</f>
        <v>0</v>
      </c>
      <c r="AA542" s="94"/>
    </row>
    <row r="543" spans="2:27" x14ac:dyDescent="0.25">
      <c r="B543" s="2" t="s">
        <v>1577</v>
      </c>
      <c r="C543" s="202">
        <v>76</v>
      </c>
      <c r="D543" s="221">
        <v>41472</v>
      </c>
      <c r="E543" s="26">
        <v>7</v>
      </c>
      <c r="F543" s="26">
        <v>1</v>
      </c>
      <c r="G543" s="26">
        <v>3</v>
      </c>
      <c r="H543" s="26">
        <v>2</v>
      </c>
      <c r="K543" s="94"/>
      <c r="M543" s="2" t="s">
        <v>1578</v>
      </c>
      <c r="N543" s="202">
        <v>65</v>
      </c>
      <c r="O543" s="221">
        <v>39825</v>
      </c>
      <c r="P543" s="26">
        <v>8</v>
      </c>
      <c r="Q543" s="24" t="s">
        <v>1053</v>
      </c>
      <c r="R543" s="24" t="s">
        <v>1053</v>
      </c>
      <c r="S543" s="26">
        <v>3</v>
      </c>
      <c r="T543" s="206">
        <f t="shared" si="19"/>
        <v>2009</v>
      </c>
      <c r="U543" s="24" t="str">
        <f t="shared" si="20"/>
        <v>1</v>
      </c>
      <c r="V543" s="24" t="str">
        <f>IF(AND(Forecast_6_months&lt;N543,Goal_Setting_Months&gt;N543,U543="1",P543&gt;Baseline_Component),"1","0")</f>
        <v>1</v>
      </c>
      <c r="AA543" s="94"/>
    </row>
    <row r="544" spans="2:27" x14ac:dyDescent="0.25">
      <c r="B544" s="2" t="s">
        <v>1578</v>
      </c>
      <c r="C544" s="202">
        <v>65</v>
      </c>
      <c r="D544" s="221">
        <v>39825</v>
      </c>
      <c r="E544" s="26">
        <v>8</v>
      </c>
      <c r="F544" s="24" t="s">
        <v>1053</v>
      </c>
      <c r="G544" s="24" t="s">
        <v>1053</v>
      </c>
      <c r="H544" s="26">
        <v>3</v>
      </c>
      <c r="K544" s="94"/>
      <c r="M544" s="2" t="s">
        <v>1579</v>
      </c>
      <c r="N544" s="202">
        <v>71</v>
      </c>
      <c r="O544" s="221">
        <v>39827</v>
      </c>
      <c r="P544" s="26">
        <v>1</v>
      </c>
      <c r="Q544" s="26">
        <v>1</v>
      </c>
      <c r="R544" s="26">
        <v>8</v>
      </c>
      <c r="S544" s="26">
        <v>4</v>
      </c>
      <c r="T544" s="206">
        <f t="shared" si="19"/>
        <v>2009</v>
      </c>
      <c r="U544" s="24" t="str">
        <f t="shared" si="20"/>
        <v>1</v>
      </c>
      <c r="V544" s="24" t="str">
        <f>IF(AND(Forecast_6_months&lt;N544,Goal_Setting_Months&gt;N544,U544="1",P544&gt;Baseline_Component),"1","0")</f>
        <v>0</v>
      </c>
      <c r="AA544" s="94"/>
    </row>
    <row r="545" spans="2:27" x14ac:dyDescent="0.25">
      <c r="B545" s="2" t="s">
        <v>1579</v>
      </c>
      <c r="C545" s="202">
        <v>71</v>
      </c>
      <c r="D545" s="221">
        <v>39827</v>
      </c>
      <c r="E545" s="26">
        <v>1</v>
      </c>
      <c r="F545" s="26">
        <v>1</v>
      </c>
      <c r="G545" s="26">
        <v>8</v>
      </c>
      <c r="H545" s="26">
        <v>4</v>
      </c>
      <c r="K545" s="94"/>
      <c r="M545" s="2" t="s">
        <v>1580</v>
      </c>
      <c r="N545" s="202">
        <v>75</v>
      </c>
      <c r="O545" s="221">
        <v>40110</v>
      </c>
      <c r="P545" s="26">
        <v>4</v>
      </c>
      <c r="Q545" s="24" t="s">
        <v>1053</v>
      </c>
      <c r="R545" s="24" t="s">
        <v>1053</v>
      </c>
      <c r="S545" s="26">
        <v>3</v>
      </c>
      <c r="T545" s="206">
        <f t="shared" si="19"/>
        <v>2009</v>
      </c>
      <c r="U545" s="24" t="str">
        <f t="shared" si="20"/>
        <v>1</v>
      </c>
      <c r="V545" s="24" t="str">
        <f>IF(AND(Forecast_6_months&lt;N545,Goal_Setting_Months&gt;N545,U545="1",P545&gt;Baseline_Component),"1","0")</f>
        <v>0</v>
      </c>
      <c r="AA545" s="94"/>
    </row>
    <row r="546" spans="2:27" x14ac:dyDescent="0.25">
      <c r="B546" s="2" t="s">
        <v>1580</v>
      </c>
      <c r="C546" s="202">
        <v>75</v>
      </c>
      <c r="D546" s="221">
        <v>40110</v>
      </c>
      <c r="E546" s="26">
        <v>4</v>
      </c>
      <c r="F546" s="24" t="s">
        <v>1053</v>
      </c>
      <c r="G546" s="24" t="s">
        <v>1053</v>
      </c>
      <c r="H546" s="26">
        <v>3</v>
      </c>
      <c r="K546" s="94"/>
      <c r="M546" s="2" t="s">
        <v>1581</v>
      </c>
      <c r="N546" s="202">
        <v>65</v>
      </c>
      <c r="O546" s="221">
        <v>41444</v>
      </c>
      <c r="P546" s="26">
        <v>39</v>
      </c>
      <c r="Q546" s="24" t="s">
        <v>1053</v>
      </c>
      <c r="R546" s="24" t="s">
        <v>1053</v>
      </c>
      <c r="S546" s="26">
        <v>5</v>
      </c>
      <c r="T546" s="206">
        <f t="shared" si="19"/>
        <v>2013</v>
      </c>
      <c r="U546" s="24" t="str">
        <f t="shared" si="20"/>
        <v>1</v>
      </c>
      <c r="V546" s="24" t="str">
        <f>IF(AND(Forecast_6_months&lt;N546,Goal_Setting_Months&gt;N546,U546="1",P546&gt;Baseline_Component),"1","0")</f>
        <v>1</v>
      </c>
      <c r="AA546" s="94"/>
    </row>
    <row r="547" spans="2:27" x14ac:dyDescent="0.25">
      <c r="B547" s="2" t="s">
        <v>1581</v>
      </c>
      <c r="C547" s="202">
        <v>65</v>
      </c>
      <c r="D547" s="221">
        <v>41444</v>
      </c>
      <c r="E547" s="26">
        <v>39</v>
      </c>
      <c r="F547" s="24" t="s">
        <v>1053</v>
      </c>
      <c r="G547" s="24" t="s">
        <v>1053</v>
      </c>
      <c r="H547" s="26">
        <v>5</v>
      </c>
      <c r="K547" s="94"/>
      <c r="M547" s="2" t="s">
        <v>1582</v>
      </c>
      <c r="N547" s="202">
        <v>79</v>
      </c>
      <c r="O547" s="221">
        <v>39619</v>
      </c>
      <c r="P547" s="26">
        <v>27</v>
      </c>
      <c r="Q547" s="24" t="s">
        <v>1053</v>
      </c>
      <c r="R547" s="24" t="s">
        <v>1053</v>
      </c>
      <c r="S547" s="26">
        <v>5</v>
      </c>
      <c r="T547" s="206">
        <f t="shared" si="19"/>
        <v>2008</v>
      </c>
      <c r="U547" s="24" t="str">
        <f t="shared" si="20"/>
        <v>1</v>
      </c>
      <c r="V547" s="24" t="str">
        <f>IF(AND(Forecast_6_months&lt;N547,Goal_Setting_Months&gt;N547,U547="1",P547&gt;Baseline_Component),"1","0")</f>
        <v>0</v>
      </c>
      <c r="AA547" s="94"/>
    </row>
    <row r="548" spans="2:27" x14ac:dyDescent="0.25">
      <c r="B548" s="2" t="s">
        <v>1582</v>
      </c>
      <c r="C548" s="202">
        <v>79</v>
      </c>
      <c r="D548" s="221">
        <v>39619</v>
      </c>
      <c r="E548" s="26">
        <v>27</v>
      </c>
      <c r="F548" s="24" t="s">
        <v>1053</v>
      </c>
      <c r="G548" s="24" t="s">
        <v>1053</v>
      </c>
      <c r="H548" s="26">
        <v>5</v>
      </c>
      <c r="K548" s="94"/>
      <c r="M548" s="2" t="s">
        <v>1583</v>
      </c>
      <c r="N548" s="202">
        <v>62</v>
      </c>
      <c r="O548" s="221">
        <v>40500</v>
      </c>
      <c r="P548" s="26">
        <v>1</v>
      </c>
      <c r="Q548" s="24" t="s">
        <v>1053</v>
      </c>
      <c r="R548" s="24" t="s">
        <v>1053</v>
      </c>
      <c r="S548" s="26">
        <v>3</v>
      </c>
      <c r="T548" s="206">
        <f t="shared" si="19"/>
        <v>2010</v>
      </c>
      <c r="U548" s="24" t="str">
        <f t="shared" si="20"/>
        <v>1</v>
      </c>
      <c r="V548" s="24" t="str">
        <f>IF(AND(Forecast_6_months&lt;N548,Goal_Setting_Months&gt;N548,U548="1",P548&gt;Baseline_Component),"1","0")</f>
        <v>0</v>
      </c>
      <c r="AA548" s="94"/>
    </row>
    <row r="549" spans="2:27" x14ac:dyDescent="0.25">
      <c r="B549" s="2" t="s">
        <v>1583</v>
      </c>
      <c r="C549" s="202">
        <v>62</v>
      </c>
      <c r="D549" s="221">
        <v>40500</v>
      </c>
      <c r="E549" s="26">
        <v>1</v>
      </c>
      <c r="F549" s="24" t="s">
        <v>1053</v>
      </c>
      <c r="G549" s="24" t="s">
        <v>1053</v>
      </c>
      <c r="H549" s="26">
        <v>3</v>
      </c>
      <c r="K549" s="94"/>
      <c r="M549" s="2" t="s">
        <v>1584</v>
      </c>
      <c r="N549" s="202">
        <v>65</v>
      </c>
      <c r="O549" s="221">
        <v>39881</v>
      </c>
      <c r="P549" s="26">
        <v>2</v>
      </c>
      <c r="Q549" s="24" t="s">
        <v>1053</v>
      </c>
      <c r="R549" s="24" t="s">
        <v>1053</v>
      </c>
      <c r="S549" s="26">
        <v>2</v>
      </c>
      <c r="T549" s="206">
        <f t="shared" si="19"/>
        <v>2009</v>
      </c>
      <c r="U549" s="24" t="str">
        <f t="shared" si="20"/>
        <v>0</v>
      </c>
      <c r="V549" s="24" t="str">
        <f>IF(AND(Forecast_6_months&lt;N549,Goal_Setting_Months&gt;N549,U549="1",P549&gt;Baseline_Component),"1","0")</f>
        <v>0</v>
      </c>
      <c r="AA549" s="94"/>
    </row>
    <row r="550" spans="2:27" x14ac:dyDescent="0.25">
      <c r="B550" s="2" t="s">
        <v>1584</v>
      </c>
      <c r="C550" s="202">
        <v>65</v>
      </c>
      <c r="D550" s="221">
        <v>39881</v>
      </c>
      <c r="E550" s="26">
        <v>2</v>
      </c>
      <c r="F550" s="24" t="s">
        <v>1053</v>
      </c>
      <c r="G550" s="24" t="s">
        <v>1053</v>
      </c>
      <c r="H550" s="26">
        <v>2</v>
      </c>
      <c r="K550" s="94"/>
      <c r="M550" s="2" t="s">
        <v>1585</v>
      </c>
      <c r="N550" s="202">
        <v>70</v>
      </c>
      <c r="O550" s="221">
        <v>39852</v>
      </c>
      <c r="P550" s="26">
        <v>1</v>
      </c>
      <c r="Q550" s="24" t="s">
        <v>1053</v>
      </c>
      <c r="R550" s="24" t="s">
        <v>1053</v>
      </c>
      <c r="S550" s="26">
        <v>1</v>
      </c>
      <c r="T550" s="206">
        <f t="shared" si="19"/>
        <v>2009</v>
      </c>
      <c r="U550" s="24" t="str">
        <f t="shared" si="20"/>
        <v>0</v>
      </c>
      <c r="V550" s="24" t="str">
        <f>IF(AND(Forecast_6_months&lt;N550,Goal_Setting_Months&gt;N550,U550="1",P550&gt;Baseline_Component),"1","0")</f>
        <v>0</v>
      </c>
      <c r="AA550" s="94"/>
    </row>
    <row r="551" spans="2:27" x14ac:dyDescent="0.25">
      <c r="B551" s="2" t="s">
        <v>1585</v>
      </c>
      <c r="C551" s="202">
        <v>70</v>
      </c>
      <c r="D551" s="221">
        <v>39852</v>
      </c>
      <c r="E551" s="26">
        <v>1</v>
      </c>
      <c r="F551" s="24" t="s">
        <v>1053</v>
      </c>
      <c r="G551" s="24" t="s">
        <v>1053</v>
      </c>
      <c r="H551" s="26">
        <v>1</v>
      </c>
      <c r="K551" s="94"/>
      <c r="M551" s="2" t="s">
        <v>1586</v>
      </c>
      <c r="N551" s="202">
        <v>77</v>
      </c>
      <c r="O551" s="221">
        <v>39923</v>
      </c>
      <c r="P551" s="26">
        <v>1</v>
      </c>
      <c r="Q551" s="24" t="s">
        <v>1053</v>
      </c>
      <c r="R551" s="24" t="s">
        <v>1053</v>
      </c>
      <c r="S551" s="26">
        <v>2</v>
      </c>
      <c r="T551" s="206">
        <f t="shared" si="19"/>
        <v>2009</v>
      </c>
      <c r="U551" s="24" t="str">
        <f t="shared" si="20"/>
        <v>0</v>
      </c>
      <c r="V551" s="24" t="str">
        <f>IF(AND(Forecast_6_months&lt;N551,Goal_Setting_Months&gt;N551,U551="1",P551&gt;Baseline_Component),"1","0")</f>
        <v>0</v>
      </c>
      <c r="AA551" s="94"/>
    </row>
    <row r="552" spans="2:27" x14ac:dyDescent="0.25">
      <c r="B552" s="2" t="s">
        <v>1586</v>
      </c>
      <c r="C552" s="202">
        <v>77</v>
      </c>
      <c r="D552" s="221">
        <v>39923</v>
      </c>
      <c r="E552" s="26">
        <v>1</v>
      </c>
      <c r="F552" s="24" t="s">
        <v>1053</v>
      </c>
      <c r="G552" s="24" t="s">
        <v>1053</v>
      </c>
      <c r="H552" s="26">
        <v>2</v>
      </c>
      <c r="K552" s="94"/>
      <c r="M552" s="2" t="s">
        <v>1587</v>
      </c>
      <c r="N552" s="202">
        <v>62</v>
      </c>
      <c r="O552" s="221">
        <v>39841</v>
      </c>
      <c r="P552" s="26">
        <v>29</v>
      </c>
      <c r="Q552" s="26">
        <v>1</v>
      </c>
      <c r="R552" s="26">
        <v>3</v>
      </c>
      <c r="S552" s="26">
        <v>4</v>
      </c>
      <c r="T552" s="206">
        <f t="shared" si="19"/>
        <v>2009</v>
      </c>
      <c r="U552" s="24" t="str">
        <f t="shared" si="20"/>
        <v>1</v>
      </c>
      <c r="V552" s="24" t="str">
        <f>IF(AND(Forecast_6_months&lt;N552,Goal_Setting_Months&gt;N552,U552="1",P552&gt;Baseline_Component),"1","0")</f>
        <v>1</v>
      </c>
      <c r="AA552" s="94"/>
    </row>
    <row r="553" spans="2:27" x14ac:dyDescent="0.25">
      <c r="B553" s="2" t="s">
        <v>1587</v>
      </c>
      <c r="C553" s="202">
        <v>62</v>
      </c>
      <c r="D553" s="221">
        <v>39841</v>
      </c>
      <c r="E553" s="26">
        <v>29</v>
      </c>
      <c r="F553" s="26">
        <v>1</v>
      </c>
      <c r="G553" s="26">
        <v>3</v>
      </c>
      <c r="H553" s="26">
        <v>4</v>
      </c>
      <c r="K553" s="94"/>
      <c r="M553" s="2" t="s">
        <v>1588</v>
      </c>
      <c r="N553" s="202">
        <v>67</v>
      </c>
      <c r="O553" s="221">
        <v>39427</v>
      </c>
      <c r="P553" s="26">
        <v>17</v>
      </c>
      <c r="Q553" s="24" t="s">
        <v>1053</v>
      </c>
      <c r="R553" s="24" t="s">
        <v>1053</v>
      </c>
      <c r="S553" s="26">
        <v>3</v>
      </c>
      <c r="T553" s="206">
        <f t="shared" si="19"/>
        <v>2007</v>
      </c>
      <c r="U553" s="24" t="str">
        <f t="shared" si="20"/>
        <v>1</v>
      </c>
      <c r="V553" s="24" t="str">
        <f>IF(AND(Forecast_6_months&lt;N553,Goal_Setting_Months&gt;N553,U553="1",P553&gt;Baseline_Component),"1","0")</f>
        <v>1</v>
      </c>
      <c r="AA553" s="94"/>
    </row>
    <row r="554" spans="2:27" x14ac:dyDescent="0.25">
      <c r="B554" s="2" t="s">
        <v>1588</v>
      </c>
      <c r="C554" s="202">
        <v>67</v>
      </c>
      <c r="D554" s="221">
        <v>39427</v>
      </c>
      <c r="E554" s="26">
        <v>17</v>
      </c>
      <c r="F554" s="24" t="s">
        <v>1053</v>
      </c>
      <c r="G554" s="24" t="s">
        <v>1053</v>
      </c>
      <c r="H554" s="26">
        <v>3</v>
      </c>
      <c r="K554" s="94"/>
      <c r="M554" s="2" t="s">
        <v>1589</v>
      </c>
      <c r="N554" s="202">
        <v>70</v>
      </c>
      <c r="O554" s="221">
        <v>41893</v>
      </c>
      <c r="P554" s="26">
        <v>1</v>
      </c>
      <c r="Q554" s="24" t="s">
        <v>1053</v>
      </c>
      <c r="R554" s="24" t="s">
        <v>1053</v>
      </c>
      <c r="S554" s="26">
        <v>5</v>
      </c>
      <c r="T554" s="206">
        <f t="shared" si="19"/>
        <v>2014</v>
      </c>
      <c r="U554" s="24" t="str">
        <f t="shared" si="20"/>
        <v>1</v>
      </c>
      <c r="V554" s="24" t="str">
        <f>IF(AND(Forecast_6_months&lt;N554,Goal_Setting_Months&gt;N554,U554="1",P554&gt;Baseline_Component),"1","0")</f>
        <v>0</v>
      </c>
      <c r="AA554" s="94"/>
    </row>
    <row r="555" spans="2:27" x14ac:dyDescent="0.25">
      <c r="B555" s="2" t="s">
        <v>1589</v>
      </c>
      <c r="C555" s="202">
        <v>70</v>
      </c>
      <c r="D555" s="221">
        <v>41893</v>
      </c>
      <c r="E555" s="26">
        <v>1</v>
      </c>
      <c r="F555" s="24" t="s">
        <v>1053</v>
      </c>
      <c r="G555" s="24" t="s">
        <v>1053</v>
      </c>
      <c r="H555" s="26">
        <v>5</v>
      </c>
      <c r="K555" s="94"/>
      <c r="M555" s="2" t="s">
        <v>1590</v>
      </c>
      <c r="N555" s="202">
        <v>80</v>
      </c>
      <c r="O555" s="221">
        <v>41887</v>
      </c>
      <c r="P555" s="26">
        <v>2</v>
      </c>
      <c r="Q555" s="24" t="s">
        <v>1053</v>
      </c>
      <c r="R555" s="24" t="s">
        <v>1053</v>
      </c>
      <c r="S555" s="26">
        <v>2</v>
      </c>
      <c r="T555" s="206">
        <f t="shared" si="19"/>
        <v>2014</v>
      </c>
      <c r="U555" s="24" t="str">
        <f t="shared" si="20"/>
        <v>0</v>
      </c>
      <c r="V555" s="24" t="str">
        <f>IF(AND(Forecast_6_months&lt;N555,Goal_Setting_Months&gt;N555,U555="1",P555&gt;Baseline_Component),"1","0")</f>
        <v>0</v>
      </c>
      <c r="AA555" s="94"/>
    </row>
    <row r="556" spans="2:27" x14ac:dyDescent="0.25">
      <c r="B556" s="2" t="s">
        <v>1590</v>
      </c>
      <c r="C556" s="202">
        <v>80</v>
      </c>
      <c r="D556" s="221">
        <v>41887</v>
      </c>
      <c r="E556" s="26">
        <v>2</v>
      </c>
      <c r="F556" s="24" t="s">
        <v>1053</v>
      </c>
      <c r="G556" s="24" t="s">
        <v>1053</v>
      </c>
      <c r="H556" s="26">
        <v>2</v>
      </c>
      <c r="K556" s="94"/>
      <c r="M556" s="2" t="s">
        <v>1591</v>
      </c>
      <c r="N556" s="202">
        <v>62</v>
      </c>
      <c r="O556" s="221">
        <v>40641</v>
      </c>
      <c r="P556" s="26">
        <v>1</v>
      </c>
      <c r="Q556" s="24" t="s">
        <v>1053</v>
      </c>
      <c r="R556" s="24" t="s">
        <v>1053</v>
      </c>
      <c r="S556" s="26">
        <v>1</v>
      </c>
      <c r="T556" s="206">
        <f t="shared" si="19"/>
        <v>2011</v>
      </c>
      <c r="U556" s="24" t="str">
        <f t="shared" si="20"/>
        <v>0</v>
      </c>
      <c r="V556" s="24" t="str">
        <f>IF(AND(Forecast_6_months&lt;N556,Goal_Setting_Months&gt;N556,U556="1",P556&gt;Baseline_Component),"1","0")</f>
        <v>0</v>
      </c>
      <c r="AA556" s="94"/>
    </row>
    <row r="557" spans="2:27" x14ac:dyDescent="0.25">
      <c r="B557" s="2" t="s">
        <v>1591</v>
      </c>
      <c r="C557" s="202">
        <v>62</v>
      </c>
      <c r="D557" s="221">
        <v>40641</v>
      </c>
      <c r="E557" s="26">
        <v>1</v>
      </c>
      <c r="F557" s="24" t="s">
        <v>1053</v>
      </c>
      <c r="G557" s="24" t="s">
        <v>1053</v>
      </c>
      <c r="H557" s="26">
        <v>1</v>
      </c>
      <c r="K557" s="94"/>
      <c r="M557" s="2" t="s">
        <v>1592</v>
      </c>
      <c r="N557" s="202">
        <v>75</v>
      </c>
      <c r="O557" s="221">
        <v>40372</v>
      </c>
      <c r="P557" s="26">
        <v>2</v>
      </c>
      <c r="Q557" s="24" t="s">
        <v>1053</v>
      </c>
      <c r="R557" s="24" t="s">
        <v>1053</v>
      </c>
      <c r="S557" s="26">
        <v>1</v>
      </c>
      <c r="T557" s="206">
        <f t="shared" si="19"/>
        <v>2010</v>
      </c>
      <c r="U557" s="24" t="str">
        <f t="shared" si="20"/>
        <v>0</v>
      </c>
      <c r="V557" s="24" t="str">
        <f>IF(AND(Forecast_6_months&lt;N557,Goal_Setting_Months&gt;N557,U557="1",P557&gt;Baseline_Component),"1","0")</f>
        <v>0</v>
      </c>
      <c r="AA557" s="94"/>
    </row>
    <row r="558" spans="2:27" x14ac:dyDescent="0.25">
      <c r="B558" s="2" t="s">
        <v>1592</v>
      </c>
      <c r="C558" s="202">
        <v>75</v>
      </c>
      <c r="D558" s="221">
        <v>40372</v>
      </c>
      <c r="E558" s="26">
        <v>2</v>
      </c>
      <c r="F558" s="24" t="s">
        <v>1053</v>
      </c>
      <c r="G558" s="24" t="s">
        <v>1053</v>
      </c>
      <c r="H558" s="26">
        <v>1</v>
      </c>
      <c r="K558" s="94"/>
      <c r="M558" s="2" t="s">
        <v>1593</v>
      </c>
      <c r="N558" s="202">
        <v>80</v>
      </c>
      <c r="O558" s="221">
        <v>40008</v>
      </c>
      <c r="P558" s="26">
        <v>1</v>
      </c>
      <c r="Q558" s="26">
        <v>1</v>
      </c>
      <c r="R558" s="26">
        <v>1</v>
      </c>
      <c r="S558" s="26">
        <v>4</v>
      </c>
      <c r="T558" s="206">
        <f t="shared" si="19"/>
        <v>2009</v>
      </c>
      <c r="U558" s="24" t="str">
        <f t="shared" si="20"/>
        <v>1</v>
      </c>
      <c r="V558" s="24" t="str">
        <f>IF(AND(Forecast_6_months&lt;N558,Goal_Setting_Months&gt;N558,U558="1",P558&gt;Baseline_Component),"1","0")</f>
        <v>0</v>
      </c>
      <c r="AA558" s="94"/>
    </row>
    <row r="559" spans="2:27" x14ac:dyDescent="0.25">
      <c r="B559" s="2" t="s">
        <v>1593</v>
      </c>
      <c r="C559" s="202">
        <v>80</v>
      </c>
      <c r="D559" s="221">
        <v>40008</v>
      </c>
      <c r="E559" s="26">
        <v>1</v>
      </c>
      <c r="F559" s="26">
        <v>1</v>
      </c>
      <c r="G559" s="26">
        <v>1</v>
      </c>
      <c r="H559" s="26">
        <v>4</v>
      </c>
      <c r="K559" s="94"/>
      <c r="M559" s="2" t="s">
        <v>1594</v>
      </c>
      <c r="N559" s="202">
        <v>61</v>
      </c>
      <c r="O559" s="221">
        <v>40014</v>
      </c>
      <c r="P559" s="26">
        <v>1</v>
      </c>
      <c r="Q559" s="24" t="s">
        <v>1053</v>
      </c>
      <c r="R559" s="24" t="s">
        <v>1053</v>
      </c>
      <c r="S559" s="26">
        <v>1</v>
      </c>
      <c r="T559" s="206">
        <f t="shared" si="19"/>
        <v>2009</v>
      </c>
      <c r="U559" s="24" t="str">
        <f t="shared" si="20"/>
        <v>0</v>
      </c>
      <c r="V559" s="24" t="str">
        <f>IF(AND(Forecast_6_months&lt;N559,Goal_Setting_Months&gt;N559,U559="1",P559&gt;Baseline_Component),"1","0")</f>
        <v>0</v>
      </c>
      <c r="AA559" s="94"/>
    </row>
    <row r="560" spans="2:27" x14ac:dyDescent="0.25">
      <c r="B560" s="2" t="s">
        <v>1594</v>
      </c>
      <c r="C560" s="202">
        <v>61</v>
      </c>
      <c r="D560" s="221">
        <v>40014</v>
      </c>
      <c r="E560" s="26">
        <v>1</v>
      </c>
      <c r="F560" s="24" t="s">
        <v>1053</v>
      </c>
      <c r="G560" s="24" t="s">
        <v>1053</v>
      </c>
      <c r="H560" s="26">
        <v>1</v>
      </c>
      <c r="K560" s="94"/>
      <c r="M560" s="2" t="s">
        <v>1595</v>
      </c>
      <c r="N560" s="202">
        <v>65</v>
      </c>
      <c r="O560" s="221">
        <v>39658</v>
      </c>
      <c r="P560" s="26">
        <v>20</v>
      </c>
      <c r="Q560" s="26">
        <v>1</v>
      </c>
      <c r="R560" s="26">
        <v>12</v>
      </c>
      <c r="S560" s="26">
        <v>4</v>
      </c>
      <c r="T560" s="206">
        <f t="shared" si="19"/>
        <v>2008</v>
      </c>
      <c r="U560" s="24" t="str">
        <f t="shared" si="20"/>
        <v>1</v>
      </c>
      <c r="V560" s="24" t="str">
        <f>IF(AND(Forecast_6_months&lt;N560,Goal_Setting_Months&gt;N560,U560="1",P560&gt;Baseline_Component),"1","0")</f>
        <v>1</v>
      </c>
      <c r="AA560" s="94"/>
    </row>
    <row r="561" spans="2:27" x14ac:dyDescent="0.25">
      <c r="B561" s="2" t="s">
        <v>1595</v>
      </c>
      <c r="C561" s="202">
        <v>65</v>
      </c>
      <c r="D561" s="221">
        <v>39658</v>
      </c>
      <c r="E561" s="26">
        <v>20</v>
      </c>
      <c r="F561" s="26">
        <v>1</v>
      </c>
      <c r="G561" s="26">
        <v>12</v>
      </c>
      <c r="H561" s="26">
        <v>4</v>
      </c>
      <c r="K561" s="94"/>
      <c r="M561" s="2" t="s">
        <v>1596</v>
      </c>
      <c r="N561" s="202">
        <v>80</v>
      </c>
      <c r="O561" s="221">
        <v>39909</v>
      </c>
      <c r="P561" s="26">
        <v>1</v>
      </c>
      <c r="Q561" s="24" t="s">
        <v>1053</v>
      </c>
      <c r="R561" s="24" t="s">
        <v>1053</v>
      </c>
      <c r="S561" s="26">
        <v>4</v>
      </c>
      <c r="T561" s="206">
        <f t="shared" si="19"/>
        <v>2009</v>
      </c>
      <c r="U561" s="24" t="str">
        <f t="shared" si="20"/>
        <v>1</v>
      </c>
      <c r="V561" s="24" t="str">
        <f>IF(AND(Forecast_6_months&lt;N561,Goal_Setting_Months&gt;N561,U561="1",P561&gt;Baseline_Component),"1","0")</f>
        <v>0</v>
      </c>
      <c r="AA561" s="94"/>
    </row>
    <row r="562" spans="2:27" x14ac:dyDescent="0.25">
      <c r="B562" s="2" t="s">
        <v>1596</v>
      </c>
      <c r="C562" s="202">
        <v>80</v>
      </c>
      <c r="D562" s="221">
        <v>39909</v>
      </c>
      <c r="E562" s="26">
        <v>1</v>
      </c>
      <c r="F562" s="24" t="s">
        <v>1053</v>
      </c>
      <c r="G562" s="24" t="s">
        <v>1053</v>
      </c>
      <c r="H562" s="26">
        <v>4</v>
      </c>
      <c r="K562" s="94"/>
      <c r="M562" s="2" t="s">
        <v>1597</v>
      </c>
      <c r="N562" s="202">
        <v>72</v>
      </c>
      <c r="O562" s="221">
        <v>41016</v>
      </c>
      <c r="P562" s="26">
        <v>1</v>
      </c>
      <c r="Q562" s="24" t="s">
        <v>1053</v>
      </c>
      <c r="R562" s="24" t="s">
        <v>1053</v>
      </c>
      <c r="S562" s="26">
        <v>3</v>
      </c>
      <c r="T562" s="206">
        <f t="shared" si="19"/>
        <v>2012</v>
      </c>
      <c r="U562" s="24" t="str">
        <f t="shared" si="20"/>
        <v>1</v>
      </c>
      <c r="V562" s="24" t="str">
        <f>IF(AND(Forecast_6_months&lt;N562,Goal_Setting_Months&gt;N562,U562="1",P562&gt;Baseline_Component),"1","0")</f>
        <v>0</v>
      </c>
      <c r="AA562" s="94"/>
    </row>
    <row r="563" spans="2:27" x14ac:dyDescent="0.25">
      <c r="B563" s="2" t="s">
        <v>1597</v>
      </c>
      <c r="C563" s="202">
        <v>72</v>
      </c>
      <c r="D563" s="221">
        <v>41016</v>
      </c>
      <c r="E563" s="26">
        <v>1</v>
      </c>
      <c r="F563" s="24" t="s">
        <v>1053</v>
      </c>
      <c r="G563" s="24" t="s">
        <v>1053</v>
      </c>
      <c r="H563" s="26">
        <v>3</v>
      </c>
      <c r="K563" s="94"/>
      <c r="M563" s="2" t="s">
        <v>1598</v>
      </c>
      <c r="N563" s="202">
        <v>68</v>
      </c>
      <c r="O563" s="221">
        <v>39554</v>
      </c>
      <c r="P563" s="26">
        <v>1</v>
      </c>
      <c r="Q563" s="26">
        <v>1</v>
      </c>
      <c r="R563" s="26">
        <v>10</v>
      </c>
      <c r="S563" s="26">
        <v>4</v>
      </c>
      <c r="T563" s="206">
        <f t="shared" si="19"/>
        <v>2008</v>
      </c>
      <c r="U563" s="24" t="str">
        <f t="shared" si="20"/>
        <v>1</v>
      </c>
      <c r="V563" s="24" t="str">
        <f>IF(AND(Forecast_6_months&lt;N563,Goal_Setting_Months&gt;N563,U563="1",P563&gt;Baseline_Component),"1","0")</f>
        <v>0</v>
      </c>
      <c r="AA563" s="94"/>
    </row>
    <row r="564" spans="2:27" x14ac:dyDescent="0.25">
      <c r="B564" s="2" t="s">
        <v>1598</v>
      </c>
      <c r="C564" s="202">
        <v>68</v>
      </c>
      <c r="D564" s="221">
        <v>39554</v>
      </c>
      <c r="E564" s="26">
        <v>1</v>
      </c>
      <c r="F564" s="26">
        <v>1</v>
      </c>
      <c r="G564" s="26">
        <v>10</v>
      </c>
      <c r="H564" s="26">
        <v>4</v>
      </c>
      <c r="K564" s="94"/>
      <c r="M564" s="2" t="s">
        <v>1599</v>
      </c>
      <c r="N564" s="202">
        <v>80</v>
      </c>
      <c r="O564" s="221">
        <v>41941</v>
      </c>
      <c r="P564" s="26">
        <v>1</v>
      </c>
      <c r="Q564" s="24" t="s">
        <v>1053</v>
      </c>
      <c r="R564" s="24" t="s">
        <v>1053</v>
      </c>
      <c r="S564" s="26">
        <v>5</v>
      </c>
      <c r="T564" s="206">
        <f t="shared" si="19"/>
        <v>2014</v>
      </c>
      <c r="U564" s="24" t="str">
        <f t="shared" si="20"/>
        <v>1</v>
      </c>
      <c r="V564" s="24" t="str">
        <f>IF(AND(Forecast_6_months&lt;N564,Goal_Setting_Months&gt;N564,U564="1",P564&gt;Baseline_Component),"1","0")</f>
        <v>0</v>
      </c>
      <c r="AA564" s="94"/>
    </row>
    <row r="565" spans="2:27" x14ac:dyDescent="0.25">
      <c r="B565" s="2" t="s">
        <v>1599</v>
      </c>
      <c r="C565" s="202">
        <v>80</v>
      </c>
      <c r="D565" s="221">
        <v>41941</v>
      </c>
      <c r="E565" s="26">
        <v>1</v>
      </c>
      <c r="F565" s="24" t="s">
        <v>1053</v>
      </c>
      <c r="G565" s="24" t="s">
        <v>1053</v>
      </c>
      <c r="H565" s="26">
        <v>5</v>
      </c>
      <c r="K565" s="94"/>
      <c r="M565" s="2" t="s">
        <v>1600</v>
      </c>
      <c r="N565" s="202">
        <v>76</v>
      </c>
      <c r="O565" s="221">
        <v>41716</v>
      </c>
      <c r="P565" s="26">
        <v>4</v>
      </c>
      <c r="Q565" s="26">
        <v>1</v>
      </c>
      <c r="R565" s="26">
        <v>6</v>
      </c>
      <c r="S565" s="26">
        <v>4</v>
      </c>
      <c r="T565" s="206">
        <f t="shared" si="19"/>
        <v>2014</v>
      </c>
      <c r="U565" s="24" t="str">
        <f t="shared" si="20"/>
        <v>1</v>
      </c>
      <c r="V565" s="24" t="str">
        <f>IF(AND(Forecast_6_months&lt;N565,Goal_Setting_Months&gt;N565,U565="1",P565&gt;Baseline_Component),"1","0")</f>
        <v>0</v>
      </c>
      <c r="AA565" s="94"/>
    </row>
    <row r="566" spans="2:27" x14ac:dyDescent="0.25">
      <c r="B566" s="2" t="s">
        <v>1600</v>
      </c>
      <c r="C566" s="202">
        <v>76</v>
      </c>
      <c r="D566" s="221">
        <v>41716</v>
      </c>
      <c r="E566" s="26">
        <v>4</v>
      </c>
      <c r="F566" s="26">
        <v>1</v>
      </c>
      <c r="G566" s="26">
        <v>6</v>
      </c>
      <c r="H566" s="26">
        <v>4</v>
      </c>
      <c r="K566" s="94"/>
      <c r="M566" s="2" t="s">
        <v>1601</v>
      </c>
      <c r="N566" s="202">
        <v>64</v>
      </c>
      <c r="O566" s="221">
        <v>40410</v>
      </c>
      <c r="P566" s="26">
        <v>1</v>
      </c>
      <c r="Q566" s="26">
        <v>1</v>
      </c>
      <c r="R566" s="26">
        <v>5</v>
      </c>
      <c r="S566" s="26">
        <v>3</v>
      </c>
      <c r="T566" s="206">
        <f t="shared" si="19"/>
        <v>2010</v>
      </c>
      <c r="U566" s="24" t="str">
        <f t="shared" si="20"/>
        <v>1</v>
      </c>
      <c r="V566" s="24" t="str">
        <f>IF(AND(Forecast_6_months&lt;N566,Goal_Setting_Months&gt;N566,U566="1",P566&gt;Baseline_Component),"1","0")</f>
        <v>0</v>
      </c>
      <c r="AA566" s="94"/>
    </row>
    <row r="567" spans="2:27" x14ac:dyDescent="0.25">
      <c r="B567" s="2" t="s">
        <v>1601</v>
      </c>
      <c r="C567" s="202">
        <v>64</v>
      </c>
      <c r="D567" s="221">
        <v>40410</v>
      </c>
      <c r="E567" s="26">
        <v>1</v>
      </c>
      <c r="F567" s="26">
        <v>1</v>
      </c>
      <c r="G567" s="26">
        <v>5</v>
      </c>
      <c r="H567" s="26">
        <v>3</v>
      </c>
      <c r="K567" s="94"/>
      <c r="M567" s="2" t="s">
        <v>1602</v>
      </c>
      <c r="N567" s="202">
        <v>66</v>
      </c>
      <c r="O567" s="221">
        <v>40942</v>
      </c>
      <c r="P567" s="26">
        <v>1</v>
      </c>
      <c r="Q567" s="24" t="s">
        <v>1053</v>
      </c>
      <c r="R567" s="24" t="s">
        <v>1053</v>
      </c>
      <c r="S567" s="26">
        <v>4</v>
      </c>
      <c r="T567" s="206">
        <f t="shared" si="19"/>
        <v>2012</v>
      </c>
      <c r="U567" s="24" t="str">
        <f t="shared" si="20"/>
        <v>1</v>
      </c>
      <c r="V567" s="24" t="str">
        <f>IF(AND(Forecast_6_months&lt;N567,Goal_Setting_Months&gt;N567,U567="1",P567&gt;Baseline_Component),"1","0")</f>
        <v>0</v>
      </c>
      <c r="AA567" s="94"/>
    </row>
    <row r="568" spans="2:27" x14ac:dyDescent="0.25">
      <c r="B568" s="2" t="s">
        <v>1602</v>
      </c>
      <c r="C568" s="202">
        <v>66</v>
      </c>
      <c r="D568" s="221">
        <v>40942</v>
      </c>
      <c r="E568" s="26">
        <v>1</v>
      </c>
      <c r="F568" s="24" t="s">
        <v>1053</v>
      </c>
      <c r="G568" s="24" t="s">
        <v>1053</v>
      </c>
      <c r="H568" s="26">
        <v>4</v>
      </c>
      <c r="K568" s="94"/>
      <c r="M568" s="2" t="s">
        <v>1603</v>
      </c>
      <c r="N568" s="202">
        <v>45</v>
      </c>
      <c r="O568" s="221">
        <v>40865</v>
      </c>
      <c r="P568" s="26">
        <v>1</v>
      </c>
      <c r="Q568" s="24" t="s">
        <v>1053</v>
      </c>
      <c r="R568" s="24" t="s">
        <v>1053</v>
      </c>
      <c r="S568" s="26">
        <v>1</v>
      </c>
      <c r="T568" s="206">
        <f t="shared" si="19"/>
        <v>2011</v>
      </c>
      <c r="U568" s="24" t="str">
        <f t="shared" si="20"/>
        <v>0</v>
      </c>
      <c r="V568" s="24" t="str">
        <f>IF(AND(Forecast_6_months&lt;N568,Goal_Setting_Months&gt;N568,U568="1",P568&gt;Baseline_Component),"1","0")</f>
        <v>0</v>
      </c>
      <c r="AA568" s="94"/>
    </row>
    <row r="569" spans="2:27" x14ac:dyDescent="0.25">
      <c r="B569" s="2" t="s">
        <v>1603</v>
      </c>
      <c r="C569" s="202">
        <v>45</v>
      </c>
      <c r="D569" s="221">
        <v>40865</v>
      </c>
      <c r="E569" s="26">
        <v>1</v>
      </c>
      <c r="F569" s="24" t="s">
        <v>1053</v>
      </c>
      <c r="G569" s="24" t="s">
        <v>1053</v>
      </c>
      <c r="H569" s="26">
        <v>1</v>
      </c>
      <c r="K569" s="94"/>
      <c r="M569" s="2" t="s">
        <v>1604</v>
      </c>
      <c r="N569" s="202">
        <v>80</v>
      </c>
      <c r="O569" s="221">
        <v>40331</v>
      </c>
      <c r="P569" s="26">
        <v>1</v>
      </c>
      <c r="Q569" s="24" t="s">
        <v>1053</v>
      </c>
      <c r="R569" s="24" t="s">
        <v>1053</v>
      </c>
      <c r="S569" s="26">
        <v>5</v>
      </c>
      <c r="T569" s="206">
        <f t="shared" si="19"/>
        <v>2010</v>
      </c>
      <c r="U569" s="24" t="str">
        <f t="shared" si="20"/>
        <v>1</v>
      </c>
      <c r="V569" s="24" t="str">
        <f>IF(AND(Forecast_6_months&lt;N569,Goal_Setting_Months&gt;N569,U569="1",P569&gt;Baseline_Component),"1","0")</f>
        <v>0</v>
      </c>
      <c r="AA569" s="94"/>
    </row>
    <row r="570" spans="2:27" x14ac:dyDescent="0.25">
      <c r="B570" s="2" t="s">
        <v>1604</v>
      </c>
      <c r="C570" s="202">
        <v>80</v>
      </c>
      <c r="D570" s="221">
        <v>40331</v>
      </c>
      <c r="E570" s="26">
        <v>1</v>
      </c>
      <c r="F570" s="24" t="s">
        <v>1053</v>
      </c>
      <c r="G570" s="24" t="s">
        <v>1053</v>
      </c>
      <c r="H570" s="26">
        <v>5</v>
      </c>
      <c r="K570" s="94"/>
      <c r="M570" s="2" t="s">
        <v>1605</v>
      </c>
      <c r="N570" s="202">
        <v>80</v>
      </c>
      <c r="O570" s="221">
        <v>41109</v>
      </c>
      <c r="P570" s="26">
        <v>1</v>
      </c>
      <c r="Q570" s="26">
        <v>1</v>
      </c>
      <c r="R570" s="26">
        <v>4</v>
      </c>
      <c r="S570" s="26">
        <v>2</v>
      </c>
      <c r="T570" s="206">
        <f t="shared" si="19"/>
        <v>2012</v>
      </c>
      <c r="U570" s="24" t="str">
        <f t="shared" si="20"/>
        <v>0</v>
      </c>
      <c r="V570" s="24" t="str">
        <f>IF(AND(Forecast_6_months&lt;N570,Goal_Setting_Months&gt;N570,U570="1",P570&gt;Baseline_Component),"1","0")</f>
        <v>0</v>
      </c>
      <c r="AA570" s="94"/>
    </row>
    <row r="571" spans="2:27" x14ac:dyDescent="0.25">
      <c r="B571" s="2" t="s">
        <v>1605</v>
      </c>
      <c r="C571" s="202">
        <v>80</v>
      </c>
      <c r="D571" s="221">
        <v>41109</v>
      </c>
      <c r="E571" s="26">
        <v>1</v>
      </c>
      <c r="F571" s="26">
        <v>1</v>
      </c>
      <c r="G571" s="26">
        <v>4</v>
      </c>
      <c r="H571" s="26">
        <v>2</v>
      </c>
      <c r="K571" s="94"/>
      <c r="M571" s="2" t="s">
        <v>1606</v>
      </c>
      <c r="N571" s="202">
        <v>79</v>
      </c>
      <c r="O571" s="221">
        <v>40288</v>
      </c>
      <c r="P571" s="26">
        <v>1</v>
      </c>
      <c r="Q571" s="26">
        <v>1</v>
      </c>
      <c r="R571" s="26">
        <v>3</v>
      </c>
      <c r="S571" s="26">
        <v>5</v>
      </c>
      <c r="T571" s="206">
        <f t="shared" si="19"/>
        <v>2010</v>
      </c>
      <c r="U571" s="24" t="str">
        <f t="shared" si="20"/>
        <v>1</v>
      </c>
      <c r="V571" s="24" t="str">
        <f>IF(AND(Forecast_6_months&lt;N571,Goal_Setting_Months&gt;N571,U571="1",P571&gt;Baseline_Component),"1","0")</f>
        <v>0</v>
      </c>
      <c r="AA571" s="94"/>
    </row>
    <row r="572" spans="2:27" x14ac:dyDescent="0.25">
      <c r="B572" s="2" t="s">
        <v>1606</v>
      </c>
      <c r="C572" s="202">
        <v>79</v>
      </c>
      <c r="D572" s="221">
        <v>40288</v>
      </c>
      <c r="E572" s="26">
        <v>1</v>
      </c>
      <c r="F572" s="26">
        <v>1</v>
      </c>
      <c r="G572" s="26">
        <v>3</v>
      </c>
      <c r="H572" s="26">
        <v>5</v>
      </c>
      <c r="K572" s="94"/>
      <c r="M572" s="2" t="s">
        <v>1607</v>
      </c>
      <c r="N572" s="202">
        <v>80</v>
      </c>
      <c r="O572" s="221">
        <v>40744</v>
      </c>
      <c r="P572" s="26">
        <v>1</v>
      </c>
      <c r="Q572" s="24" t="s">
        <v>1053</v>
      </c>
      <c r="R572" s="24" t="s">
        <v>1053</v>
      </c>
      <c r="S572" s="26">
        <v>1</v>
      </c>
      <c r="T572" s="206">
        <f t="shared" si="19"/>
        <v>2011</v>
      </c>
      <c r="U572" s="24" t="str">
        <f t="shared" si="20"/>
        <v>0</v>
      </c>
      <c r="V572" s="24" t="str">
        <f>IF(AND(Forecast_6_months&lt;N572,Goal_Setting_Months&gt;N572,U572="1",P572&gt;Baseline_Component),"1","0")</f>
        <v>0</v>
      </c>
      <c r="AA572" s="94"/>
    </row>
    <row r="573" spans="2:27" x14ac:dyDescent="0.25">
      <c r="B573" s="2" t="s">
        <v>1607</v>
      </c>
      <c r="C573" s="202">
        <v>80</v>
      </c>
      <c r="D573" s="221">
        <v>40744</v>
      </c>
      <c r="E573" s="26">
        <v>1</v>
      </c>
      <c r="F573" s="24" t="s">
        <v>1053</v>
      </c>
      <c r="G573" s="24" t="s">
        <v>1053</v>
      </c>
      <c r="H573" s="26">
        <v>1</v>
      </c>
      <c r="K573" s="94"/>
      <c r="M573" s="2" t="s">
        <v>1608</v>
      </c>
      <c r="N573" s="202">
        <v>73</v>
      </c>
      <c r="O573" s="221">
        <v>41445</v>
      </c>
      <c r="P573" s="26">
        <v>1</v>
      </c>
      <c r="Q573" s="24" t="s">
        <v>1053</v>
      </c>
      <c r="R573" s="24" t="s">
        <v>1053</v>
      </c>
      <c r="S573" s="26">
        <v>4</v>
      </c>
      <c r="T573" s="206">
        <f t="shared" si="19"/>
        <v>2013</v>
      </c>
      <c r="U573" s="24" t="str">
        <f t="shared" si="20"/>
        <v>1</v>
      </c>
      <c r="V573" s="24" t="str">
        <f>IF(AND(Forecast_6_months&lt;N573,Goal_Setting_Months&gt;N573,U573="1",P573&gt;Baseline_Component),"1","0")</f>
        <v>0</v>
      </c>
      <c r="AA573" s="94"/>
    </row>
    <row r="574" spans="2:27" x14ac:dyDescent="0.25">
      <c r="B574" s="2" t="s">
        <v>1608</v>
      </c>
      <c r="C574" s="202">
        <v>73</v>
      </c>
      <c r="D574" s="221">
        <v>41445</v>
      </c>
      <c r="E574" s="26">
        <v>1</v>
      </c>
      <c r="F574" s="24" t="s">
        <v>1053</v>
      </c>
      <c r="G574" s="24" t="s">
        <v>1053</v>
      </c>
      <c r="H574" s="26">
        <v>4</v>
      </c>
      <c r="K574" s="94"/>
      <c r="M574" s="2" t="s">
        <v>1609</v>
      </c>
      <c r="N574" s="202">
        <v>74</v>
      </c>
      <c r="O574" s="221">
        <v>39798</v>
      </c>
      <c r="P574" s="26">
        <v>5</v>
      </c>
      <c r="Q574" s="26">
        <v>1</v>
      </c>
      <c r="R574" s="26">
        <v>3</v>
      </c>
      <c r="S574" s="26">
        <v>3</v>
      </c>
      <c r="T574" s="206">
        <f t="shared" si="19"/>
        <v>2008</v>
      </c>
      <c r="U574" s="24" t="str">
        <f t="shared" si="20"/>
        <v>1</v>
      </c>
      <c r="V574" s="24" t="str">
        <f>IF(AND(Forecast_6_months&lt;N574,Goal_Setting_Months&gt;N574,U574="1",P574&gt;Baseline_Component),"1","0")</f>
        <v>0</v>
      </c>
      <c r="AA574" s="94"/>
    </row>
    <row r="575" spans="2:27" x14ac:dyDescent="0.25">
      <c r="B575" s="2" t="s">
        <v>1609</v>
      </c>
      <c r="C575" s="202">
        <v>74</v>
      </c>
      <c r="D575" s="221">
        <v>39798</v>
      </c>
      <c r="E575" s="26">
        <v>5</v>
      </c>
      <c r="F575" s="26">
        <v>1</v>
      </c>
      <c r="G575" s="26">
        <v>3</v>
      </c>
      <c r="H575" s="26">
        <v>3</v>
      </c>
      <c r="K575" s="94"/>
      <c r="M575" s="2" t="s">
        <v>1610</v>
      </c>
      <c r="N575" s="202">
        <v>80</v>
      </c>
      <c r="O575" s="221">
        <v>39700</v>
      </c>
      <c r="P575" s="26">
        <v>1</v>
      </c>
      <c r="Q575" s="26">
        <v>1</v>
      </c>
      <c r="R575" s="26">
        <v>2</v>
      </c>
      <c r="S575" s="26">
        <v>5</v>
      </c>
      <c r="T575" s="206">
        <f t="shared" si="19"/>
        <v>2008</v>
      </c>
      <c r="U575" s="24" t="str">
        <f t="shared" si="20"/>
        <v>1</v>
      </c>
      <c r="V575" s="24" t="str">
        <f>IF(AND(Forecast_6_months&lt;N575,Goal_Setting_Months&gt;N575,U575="1",P575&gt;Baseline_Component),"1","0")</f>
        <v>0</v>
      </c>
      <c r="AA575" s="94"/>
    </row>
    <row r="576" spans="2:27" x14ac:dyDescent="0.25">
      <c r="B576" s="2" t="s">
        <v>1610</v>
      </c>
      <c r="C576" s="202">
        <v>80</v>
      </c>
      <c r="D576" s="221">
        <v>39700</v>
      </c>
      <c r="E576" s="26">
        <v>1</v>
      </c>
      <c r="F576" s="26">
        <v>1</v>
      </c>
      <c r="G576" s="26">
        <v>2</v>
      </c>
      <c r="H576" s="26">
        <v>5</v>
      </c>
      <c r="K576" s="94"/>
      <c r="M576" s="2" t="s">
        <v>1611</v>
      </c>
      <c r="N576" s="202">
        <v>70</v>
      </c>
      <c r="O576" s="221">
        <v>40158</v>
      </c>
      <c r="P576" s="26">
        <v>1</v>
      </c>
      <c r="Q576" s="26">
        <v>1</v>
      </c>
      <c r="R576" s="26">
        <v>9</v>
      </c>
      <c r="S576" s="26">
        <v>5</v>
      </c>
      <c r="T576" s="206">
        <f t="shared" si="19"/>
        <v>2009</v>
      </c>
      <c r="U576" s="24" t="str">
        <f t="shared" si="20"/>
        <v>1</v>
      </c>
      <c r="V576" s="24" t="str">
        <f>IF(AND(Forecast_6_months&lt;N576,Goal_Setting_Months&gt;N576,U576="1",P576&gt;Baseline_Component),"1","0")</f>
        <v>0</v>
      </c>
      <c r="AA576" s="94"/>
    </row>
    <row r="577" spans="2:27" x14ac:dyDescent="0.25">
      <c r="B577" s="2" t="s">
        <v>1611</v>
      </c>
      <c r="C577" s="202">
        <v>70</v>
      </c>
      <c r="D577" s="221">
        <v>40158</v>
      </c>
      <c r="E577" s="26">
        <v>1</v>
      </c>
      <c r="F577" s="26">
        <v>1</v>
      </c>
      <c r="G577" s="26">
        <v>9</v>
      </c>
      <c r="H577" s="26">
        <v>5</v>
      </c>
      <c r="K577" s="94"/>
      <c r="M577" s="2" t="s">
        <v>1612</v>
      </c>
      <c r="N577" s="202">
        <v>80</v>
      </c>
      <c r="O577" s="221">
        <v>39533</v>
      </c>
      <c r="P577" s="26">
        <v>1</v>
      </c>
      <c r="Q577" s="24" t="s">
        <v>1053</v>
      </c>
      <c r="R577" s="24" t="s">
        <v>1053</v>
      </c>
      <c r="S577" s="26">
        <v>5</v>
      </c>
      <c r="T577" s="206">
        <f t="shared" si="19"/>
        <v>2008</v>
      </c>
      <c r="U577" s="24" t="str">
        <f t="shared" si="20"/>
        <v>1</v>
      </c>
      <c r="V577" s="24" t="str">
        <f>IF(AND(Forecast_6_months&lt;N577,Goal_Setting_Months&gt;N577,U577="1",P577&gt;Baseline_Component),"1","0")</f>
        <v>0</v>
      </c>
      <c r="AA577" s="94"/>
    </row>
    <row r="578" spans="2:27" x14ac:dyDescent="0.25">
      <c r="B578" s="2" t="s">
        <v>1612</v>
      </c>
      <c r="C578" s="202">
        <v>80</v>
      </c>
      <c r="D578" s="221">
        <v>39533</v>
      </c>
      <c r="E578" s="26">
        <v>1</v>
      </c>
      <c r="F578" s="24" t="s">
        <v>1053</v>
      </c>
      <c r="G578" s="24" t="s">
        <v>1053</v>
      </c>
      <c r="H578" s="26">
        <v>5</v>
      </c>
      <c r="K578" s="94"/>
      <c r="M578" s="2" t="s">
        <v>1613</v>
      </c>
      <c r="N578" s="202">
        <v>75</v>
      </c>
      <c r="O578" s="221">
        <v>39987</v>
      </c>
      <c r="P578" s="26">
        <v>1</v>
      </c>
      <c r="Q578" s="24" t="s">
        <v>1053</v>
      </c>
      <c r="R578" s="24" t="s">
        <v>1053</v>
      </c>
      <c r="S578" s="26">
        <v>2</v>
      </c>
      <c r="T578" s="206">
        <f t="shared" si="19"/>
        <v>2009</v>
      </c>
      <c r="U578" s="24" t="str">
        <f t="shared" si="20"/>
        <v>0</v>
      </c>
      <c r="V578" s="24" t="str">
        <f>IF(AND(Forecast_6_months&lt;N578,Goal_Setting_Months&gt;N578,U578="1",P578&gt;Baseline_Component),"1","0")</f>
        <v>0</v>
      </c>
      <c r="AA578" s="94"/>
    </row>
    <row r="579" spans="2:27" x14ac:dyDescent="0.25">
      <c r="B579" s="2" t="s">
        <v>1613</v>
      </c>
      <c r="C579" s="202">
        <v>75</v>
      </c>
      <c r="D579" s="221">
        <v>39987</v>
      </c>
      <c r="E579" s="26">
        <v>1</v>
      </c>
      <c r="F579" s="24" t="s">
        <v>1053</v>
      </c>
      <c r="G579" s="24" t="s">
        <v>1053</v>
      </c>
      <c r="H579" s="26">
        <v>2</v>
      </c>
      <c r="K579" s="94"/>
      <c r="M579" s="2" t="s">
        <v>1614</v>
      </c>
      <c r="N579" s="202">
        <v>80</v>
      </c>
      <c r="O579" s="221">
        <v>39766</v>
      </c>
      <c r="P579" s="26">
        <v>1</v>
      </c>
      <c r="Q579" s="24" t="s">
        <v>1053</v>
      </c>
      <c r="R579" s="24" t="s">
        <v>1053</v>
      </c>
      <c r="S579" s="26">
        <v>3</v>
      </c>
      <c r="T579" s="206">
        <f t="shared" si="19"/>
        <v>2008</v>
      </c>
      <c r="U579" s="24" t="str">
        <f t="shared" si="20"/>
        <v>1</v>
      </c>
      <c r="V579" s="24" t="str">
        <f>IF(AND(Forecast_6_months&lt;N579,Goal_Setting_Months&gt;N579,U579="1",P579&gt;Baseline_Component),"1","0")</f>
        <v>0</v>
      </c>
      <c r="AA579" s="94"/>
    </row>
    <row r="580" spans="2:27" x14ac:dyDescent="0.25">
      <c r="B580" s="2" t="s">
        <v>1614</v>
      </c>
      <c r="C580" s="202">
        <v>80</v>
      </c>
      <c r="D580" s="221">
        <v>39766</v>
      </c>
      <c r="E580" s="26">
        <v>1</v>
      </c>
      <c r="F580" s="24" t="s">
        <v>1053</v>
      </c>
      <c r="G580" s="24" t="s">
        <v>1053</v>
      </c>
      <c r="H580" s="26">
        <v>3</v>
      </c>
      <c r="K580" s="94"/>
      <c r="M580" s="2" t="s">
        <v>1615</v>
      </c>
      <c r="N580" s="202">
        <v>64</v>
      </c>
      <c r="O580" s="221">
        <v>40049</v>
      </c>
      <c r="P580" s="26">
        <v>1</v>
      </c>
      <c r="Q580" s="24" t="s">
        <v>1053</v>
      </c>
      <c r="R580" s="24" t="s">
        <v>1053</v>
      </c>
      <c r="S580" s="26">
        <v>1</v>
      </c>
      <c r="T580" s="206">
        <f t="shared" si="19"/>
        <v>2009</v>
      </c>
      <c r="U580" s="24" t="str">
        <f t="shared" si="20"/>
        <v>0</v>
      </c>
      <c r="V580" s="24" t="str">
        <f>IF(AND(Forecast_6_months&lt;N580,Goal_Setting_Months&gt;N580,U580="1",P580&gt;Baseline_Component),"1","0")</f>
        <v>0</v>
      </c>
      <c r="AA580" s="94"/>
    </row>
    <row r="581" spans="2:27" x14ac:dyDescent="0.25">
      <c r="B581" s="2" t="s">
        <v>1615</v>
      </c>
      <c r="C581" s="202">
        <v>64</v>
      </c>
      <c r="D581" s="221">
        <v>40049</v>
      </c>
      <c r="E581" s="26">
        <v>1</v>
      </c>
      <c r="F581" s="24" t="s">
        <v>1053</v>
      </c>
      <c r="G581" s="24" t="s">
        <v>1053</v>
      </c>
      <c r="H581" s="26">
        <v>1</v>
      </c>
      <c r="K581" s="94"/>
      <c r="M581" s="2" t="s">
        <v>1616</v>
      </c>
      <c r="N581" s="202">
        <v>80</v>
      </c>
      <c r="O581" s="221">
        <v>40215</v>
      </c>
      <c r="P581" s="26">
        <v>2</v>
      </c>
      <c r="Q581" s="24" t="s">
        <v>1053</v>
      </c>
      <c r="R581" s="24" t="s">
        <v>1053</v>
      </c>
      <c r="S581" s="26">
        <v>1</v>
      </c>
      <c r="T581" s="206">
        <f t="shared" si="19"/>
        <v>2010</v>
      </c>
      <c r="U581" s="24" t="str">
        <f t="shared" si="20"/>
        <v>0</v>
      </c>
      <c r="V581" s="24" t="str">
        <f>IF(AND(Forecast_6_months&lt;N581,Goal_Setting_Months&gt;N581,U581="1",P581&gt;Baseline_Component),"1","0")</f>
        <v>0</v>
      </c>
      <c r="AA581" s="94"/>
    </row>
    <row r="582" spans="2:27" x14ac:dyDescent="0.25">
      <c r="B582" s="2" t="s">
        <v>1616</v>
      </c>
      <c r="C582" s="202">
        <v>80</v>
      </c>
      <c r="D582" s="221">
        <v>40215</v>
      </c>
      <c r="E582" s="26">
        <v>2</v>
      </c>
      <c r="F582" s="24" t="s">
        <v>1053</v>
      </c>
      <c r="G582" s="24" t="s">
        <v>1053</v>
      </c>
      <c r="H582" s="26">
        <v>1</v>
      </c>
      <c r="K582" s="94"/>
      <c r="M582" s="2" t="s">
        <v>1617</v>
      </c>
      <c r="N582" s="202">
        <v>62</v>
      </c>
      <c r="O582" s="221">
        <v>39206</v>
      </c>
      <c r="P582" s="26">
        <v>1</v>
      </c>
      <c r="Q582" s="24" t="s">
        <v>1053</v>
      </c>
      <c r="R582" s="24" t="s">
        <v>1053</v>
      </c>
      <c r="S582" s="26">
        <v>1</v>
      </c>
      <c r="T582" s="206">
        <f t="shared" si="19"/>
        <v>2007</v>
      </c>
      <c r="U582" s="24" t="str">
        <f t="shared" si="20"/>
        <v>0</v>
      </c>
      <c r="V582" s="24" t="str">
        <f>IF(AND(Forecast_6_months&lt;N582,Goal_Setting_Months&gt;N582,U582="1",P582&gt;Baseline_Component),"1","0")</f>
        <v>0</v>
      </c>
      <c r="AA582" s="94"/>
    </row>
    <row r="583" spans="2:27" x14ac:dyDescent="0.25">
      <c r="B583" s="2" t="s">
        <v>1617</v>
      </c>
      <c r="C583" s="202">
        <v>62</v>
      </c>
      <c r="D583" s="221">
        <v>39206</v>
      </c>
      <c r="E583" s="26">
        <v>1</v>
      </c>
      <c r="F583" s="24" t="s">
        <v>1053</v>
      </c>
      <c r="G583" s="24" t="s">
        <v>1053</v>
      </c>
      <c r="H583" s="26">
        <v>1</v>
      </c>
      <c r="K583" s="94"/>
      <c r="M583" s="2" t="s">
        <v>1618</v>
      </c>
      <c r="N583" s="202">
        <v>80</v>
      </c>
      <c r="O583" s="221">
        <v>41968</v>
      </c>
      <c r="P583" s="26">
        <v>16</v>
      </c>
      <c r="Q583" s="26">
        <v>1</v>
      </c>
      <c r="R583" s="26">
        <v>2</v>
      </c>
      <c r="S583" s="26">
        <v>4</v>
      </c>
      <c r="T583" s="206">
        <f t="shared" si="19"/>
        <v>2014</v>
      </c>
      <c r="U583" s="24" t="str">
        <f t="shared" si="20"/>
        <v>1</v>
      </c>
      <c r="V583" s="24" t="str">
        <f>IF(AND(Forecast_6_months&lt;N583,Goal_Setting_Months&gt;N583,U583="1",P583&gt;Baseline_Component),"1","0")</f>
        <v>0</v>
      </c>
      <c r="AA583" s="94"/>
    </row>
    <row r="584" spans="2:27" x14ac:dyDescent="0.25">
      <c r="B584" s="2" t="s">
        <v>1618</v>
      </c>
      <c r="C584" s="202">
        <v>80</v>
      </c>
      <c r="D584" s="221">
        <v>41968</v>
      </c>
      <c r="E584" s="26">
        <v>16</v>
      </c>
      <c r="F584" s="26">
        <v>1</v>
      </c>
      <c r="G584" s="26">
        <v>2</v>
      </c>
      <c r="H584" s="26">
        <v>4</v>
      </c>
      <c r="K584" s="94"/>
      <c r="M584" s="2" t="s">
        <v>1619</v>
      </c>
      <c r="N584" s="202">
        <v>76</v>
      </c>
      <c r="O584" s="221">
        <v>40499</v>
      </c>
      <c r="P584" s="26">
        <v>1</v>
      </c>
      <c r="Q584" s="24" t="s">
        <v>1053</v>
      </c>
      <c r="R584" s="24" t="s">
        <v>1053</v>
      </c>
      <c r="S584" s="26">
        <v>3</v>
      </c>
      <c r="T584" s="206">
        <f t="shared" si="19"/>
        <v>2010</v>
      </c>
      <c r="U584" s="24" t="str">
        <f t="shared" si="20"/>
        <v>1</v>
      </c>
      <c r="V584" s="24" t="str">
        <f>IF(AND(Forecast_6_months&lt;N584,Goal_Setting_Months&gt;N584,U584="1",P584&gt;Baseline_Component),"1","0")</f>
        <v>0</v>
      </c>
      <c r="AA584" s="94"/>
    </row>
    <row r="585" spans="2:27" x14ac:dyDescent="0.25">
      <c r="B585" s="2" t="s">
        <v>1619</v>
      </c>
      <c r="C585" s="202">
        <v>76</v>
      </c>
      <c r="D585" s="221">
        <v>40499</v>
      </c>
      <c r="E585" s="26">
        <v>1</v>
      </c>
      <c r="F585" s="24" t="s">
        <v>1053</v>
      </c>
      <c r="G585" s="24" t="s">
        <v>1053</v>
      </c>
      <c r="H585" s="26">
        <v>3</v>
      </c>
      <c r="K585" s="94"/>
      <c r="M585" s="2" t="s">
        <v>1620</v>
      </c>
      <c r="N585" s="202">
        <v>80</v>
      </c>
      <c r="O585" s="221">
        <v>39765</v>
      </c>
      <c r="P585" s="26">
        <v>3</v>
      </c>
      <c r="Q585" s="26">
        <v>1</v>
      </c>
      <c r="R585" s="26">
        <v>8</v>
      </c>
      <c r="S585" s="26">
        <v>5</v>
      </c>
      <c r="T585" s="206">
        <f t="shared" si="19"/>
        <v>2008</v>
      </c>
      <c r="U585" s="24" t="str">
        <f t="shared" si="20"/>
        <v>1</v>
      </c>
      <c r="V585" s="24" t="str">
        <f>IF(AND(Forecast_6_months&lt;N585,Goal_Setting_Months&gt;N585,U585="1",P585&gt;Baseline_Component),"1","0")</f>
        <v>0</v>
      </c>
      <c r="AA585" s="94"/>
    </row>
    <row r="586" spans="2:27" x14ac:dyDescent="0.25">
      <c r="B586" s="2" t="s">
        <v>1620</v>
      </c>
      <c r="C586" s="202">
        <v>80</v>
      </c>
      <c r="D586" s="221">
        <v>39765</v>
      </c>
      <c r="E586" s="26">
        <v>3</v>
      </c>
      <c r="F586" s="26">
        <v>1</v>
      </c>
      <c r="G586" s="26">
        <v>8</v>
      </c>
      <c r="H586" s="26">
        <v>5</v>
      </c>
      <c r="K586" s="94"/>
      <c r="M586" s="2" t="s">
        <v>1621</v>
      </c>
      <c r="N586" s="202">
        <v>80</v>
      </c>
      <c r="O586" s="221">
        <v>40305</v>
      </c>
      <c r="P586" s="26">
        <v>37</v>
      </c>
      <c r="Q586" s="24" t="s">
        <v>1053</v>
      </c>
      <c r="R586" s="24" t="s">
        <v>1053</v>
      </c>
      <c r="S586" s="26">
        <v>5</v>
      </c>
      <c r="T586" s="206">
        <f t="shared" si="19"/>
        <v>2010</v>
      </c>
      <c r="U586" s="24" t="str">
        <f t="shared" si="20"/>
        <v>1</v>
      </c>
      <c r="V586" s="24" t="str">
        <f>IF(AND(Forecast_6_months&lt;N586,Goal_Setting_Months&gt;N586,U586="1",P586&gt;Baseline_Component),"1","0")</f>
        <v>0</v>
      </c>
      <c r="AA586" s="94"/>
    </row>
    <row r="587" spans="2:27" x14ac:dyDescent="0.25">
      <c r="B587" s="2" t="s">
        <v>1621</v>
      </c>
      <c r="C587" s="202">
        <v>80</v>
      </c>
      <c r="D587" s="221">
        <v>40305</v>
      </c>
      <c r="E587" s="26">
        <v>37</v>
      </c>
      <c r="F587" s="24" t="s">
        <v>1053</v>
      </c>
      <c r="G587" s="24" t="s">
        <v>1053</v>
      </c>
      <c r="H587" s="26">
        <v>5</v>
      </c>
      <c r="K587" s="94"/>
      <c r="M587" s="2" t="s">
        <v>1622</v>
      </c>
      <c r="N587" s="202">
        <v>71</v>
      </c>
      <c r="O587" s="221">
        <v>41736</v>
      </c>
      <c r="P587" s="26">
        <v>2</v>
      </c>
      <c r="Q587" s="26">
        <v>1</v>
      </c>
      <c r="R587" s="26">
        <v>28</v>
      </c>
      <c r="S587" s="26">
        <v>5</v>
      </c>
      <c r="T587" s="206">
        <f t="shared" si="19"/>
        <v>2014</v>
      </c>
      <c r="U587" s="24" t="str">
        <f t="shared" si="20"/>
        <v>1</v>
      </c>
      <c r="V587" s="24" t="str">
        <f>IF(AND(Forecast_6_months&lt;N587,Goal_Setting_Months&gt;N587,U587="1",P587&gt;Baseline_Component),"1","0")</f>
        <v>0</v>
      </c>
      <c r="AA587" s="94"/>
    </row>
    <row r="588" spans="2:27" x14ac:dyDescent="0.25">
      <c r="B588" s="2" t="s">
        <v>1622</v>
      </c>
      <c r="C588" s="202">
        <v>71</v>
      </c>
      <c r="D588" s="221">
        <v>41736</v>
      </c>
      <c r="E588" s="26">
        <v>2</v>
      </c>
      <c r="F588" s="26">
        <v>1</v>
      </c>
      <c r="G588" s="26">
        <v>28</v>
      </c>
      <c r="H588" s="26">
        <v>5</v>
      </c>
      <c r="K588" s="94"/>
      <c r="M588" s="2" t="s">
        <v>1623</v>
      </c>
      <c r="N588" s="202">
        <v>80</v>
      </c>
      <c r="O588" s="221">
        <v>41576</v>
      </c>
      <c r="P588" s="26">
        <v>1</v>
      </c>
      <c r="Q588" s="26">
        <v>1</v>
      </c>
      <c r="R588" s="26">
        <v>1</v>
      </c>
      <c r="S588" s="26">
        <v>2</v>
      </c>
      <c r="T588" s="206">
        <f t="shared" si="19"/>
        <v>2013</v>
      </c>
      <c r="U588" s="24" t="str">
        <f t="shared" si="20"/>
        <v>0</v>
      </c>
      <c r="V588" s="24" t="str">
        <f>IF(AND(Forecast_6_months&lt;N588,Goal_Setting_Months&gt;N588,U588="1",P588&gt;Baseline_Component),"1","0")</f>
        <v>0</v>
      </c>
      <c r="AA588" s="94"/>
    </row>
    <row r="589" spans="2:27" x14ac:dyDescent="0.25">
      <c r="B589" s="2" t="s">
        <v>1623</v>
      </c>
      <c r="C589" s="202">
        <v>80</v>
      </c>
      <c r="D589" s="221">
        <v>41576</v>
      </c>
      <c r="E589" s="26">
        <v>1</v>
      </c>
      <c r="F589" s="26">
        <v>1</v>
      </c>
      <c r="G589" s="26">
        <v>1</v>
      </c>
      <c r="H589" s="26">
        <v>2</v>
      </c>
      <c r="K589" s="94"/>
      <c r="M589" s="2" t="s">
        <v>1624</v>
      </c>
      <c r="N589" s="202">
        <v>73</v>
      </c>
      <c r="O589" s="221">
        <v>41905</v>
      </c>
      <c r="P589" s="26">
        <v>2</v>
      </c>
      <c r="Q589" s="24" t="s">
        <v>1053</v>
      </c>
      <c r="R589" s="24" t="s">
        <v>1053</v>
      </c>
      <c r="S589" s="26">
        <v>5</v>
      </c>
      <c r="T589" s="206">
        <f t="shared" si="19"/>
        <v>2014</v>
      </c>
      <c r="U589" s="24" t="str">
        <f t="shared" si="20"/>
        <v>1</v>
      </c>
      <c r="V589" s="24" t="str">
        <f>IF(AND(Forecast_6_months&lt;N589,Goal_Setting_Months&gt;N589,U589="1",P589&gt;Baseline_Component),"1","0")</f>
        <v>0</v>
      </c>
      <c r="AA589" s="94"/>
    </row>
    <row r="590" spans="2:27" x14ac:dyDescent="0.25">
      <c r="B590" s="2" t="s">
        <v>1624</v>
      </c>
      <c r="C590" s="202">
        <v>73</v>
      </c>
      <c r="D590" s="221">
        <v>41905</v>
      </c>
      <c r="E590" s="26">
        <v>2</v>
      </c>
      <c r="F590" s="24" t="s">
        <v>1053</v>
      </c>
      <c r="G590" s="24" t="s">
        <v>1053</v>
      </c>
      <c r="H590" s="26">
        <v>5</v>
      </c>
      <c r="K590" s="94"/>
      <c r="M590" s="2" t="s">
        <v>1625</v>
      </c>
      <c r="N590" s="202">
        <v>80</v>
      </c>
      <c r="O590" s="221">
        <v>41442</v>
      </c>
      <c r="P590" s="26">
        <v>1</v>
      </c>
      <c r="Q590" s="24" t="s">
        <v>1053</v>
      </c>
      <c r="R590" s="24" t="s">
        <v>1053</v>
      </c>
      <c r="S590" s="26">
        <v>4</v>
      </c>
      <c r="T590" s="206">
        <f t="shared" si="19"/>
        <v>2013</v>
      </c>
      <c r="U590" s="24" t="str">
        <f t="shared" si="20"/>
        <v>1</v>
      </c>
      <c r="V590" s="24" t="str">
        <f>IF(AND(Forecast_6_months&lt;N590,Goal_Setting_Months&gt;N590,U590="1",P590&gt;Baseline_Component),"1","0")</f>
        <v>0</v>
      </c>
      <c r="AA590" s="94"/>
    </row>
    <row r="591" spans="2:27" x14ac:dyDescent="0.25">
      <c r="B591" s="2" t="s">
        <v>1625</v>
      </c>
      <c r="C591" s="202">
        <v>80</v>
      </c>
      <c r="D591" s="221">
        <v>41442</v>
      </c>
      <c r="E591" s="26">
        <v>1</v>
      </c>
      <c r="F591" s="24" t="s">
        <v>1053</v>
      </c>
      <c r="G591" s="24" t="s">
        <v>1053</v>
      </c>
      <c r="H591" s="26">
        <v>4</v>
      </c>
      <c r="K591" s="94"/>
      <c r="M591" s="2" t="s">
        <v>1626</v>
      </c>
      <c r="N591" s="202">
        <v>74</v>
      </c>
      <c r="O591" s="221">
        <v>39994</v>
      </c>
      <c r="P591" s="26">
        <v>4</v>
      </c>
      <c r="Q591" s="24" t="s">
        <v>1053</v>
      </c>
      <c r="R591" s="24" t="s">
        <v>1053</v>
      </c>
      <c r="S591" s="26">
        <v>2</v>
      </c>
      <c r="T591" s="206">
        <f t="shared" si="19"/>
        <v>2009</v>
      </c>
      <c r="U591" s="24" t="str">
        <f t="shared" si="20"/>
        <v>0</v>
      </c>
      <c r="V591" s="24" t="str">
        <f>IF(AND(Forecast_6_months&lt;N591,Goal_Setting_Months&gt;N591,U591="1",P591&gt;Baseline_Component),"1","0")</f>
        <v>0</v>
      </c>
      <c r="AA591" s="94"/>
    </row>
    <row r="592" spans="2:27" x14ac:dyDescent="0.25">
      <c r="B592" s="2" t="s">
        <v>1626</v>
      </c>
      <c r="C592" s="202">
        <v>74</v>
      </c>
      <c r="D592" s="221">
        <v>39994</v>
      </c>
      <c r="E592" s="26">
        <v>4</v>
      </c>
      <c r="F592" s="24" t="s">
        <v>1053</v>
      </c>
      <c r="G592" s="24" t="s">
        <v>1053</v>
      </c>
      <c r="H592" s="26">
        <v>2</v>
      </c>
      <c r="K592" s="94"/>
      <c r="M592" s="2" t="s">
        <v>1627</v>
      </c>
      <c r="N592" s="202">
        <v>77</v>
      </c>
      <c r="O592" s="221">
        <v>41348</v>
      </c>
      <c r="P592" s="26">
        <v>6</v>
      </c>
      <c r="Q592" s="24" t="s">
        <v>1053</v>
      </c>
      <c r="R592" s="24" t="s">
        <v>1053</v>
      </c>
      <c r="S592" s="26">
        <v>3</v>
      </c>
      <c r="T592" s="206">
        <f t="shared" si="19"/>
        <v>2013</v>
      </c>
      <c r="U592" s="24" t="str">
        <f t="shared" si="20"/>
        <v>1</v>
      </c>
      <c r="V592" s="24" t="str">
        <f>IF(AND(Forecast_6_months&lt;N592,Goal_Setting_Months&gt;N592,U592="1",P592&gt;Baseline_Component),"1","0")</f>
        <v>0</v>
      </c>
      <c r="AA592" s="94"/>
    </row>
    <row r="593" spans="2:27" x14ac:dyDescent="0.25">
      <c r="B593" s="2" t="s">
        <v>1627</v>
      </c>
      <c r="C593" s="202">
        <v>77</v>
      </c>
      <c r="D593" s="221">
        <v>41348</v>
      </c>
      <c r="E593" s="26">
        <v>6</v>
      </c>
      <c r="F593" s="24" t="s">
        <v>1053</v>
      </c>
      <c r="G593" s="24" t="s">
        <v>1053</v>
      </c>
      <c r="H593" s="26">
        <v>3</v>
      </c>
      <c r="K593" s="94"/>
      <c r="M593" s="2" t="s">
        <v>1628</v>
      </c>
      <c r="N593" s="202">
        <v>68</v>
      </c>
      <c r="O593" s="221">
        <v>41967</v>
      </c>
      <c r="P593" s="26">
        <v>1</v>
      </c>
      <c r="Q593" s="24" t="s">
        <v>1053</v>
      </c>
      <c r="R593" s="24" t="s">
        <v>1053</v>
      </c>
      <c r="S593" s="26">
        <v>3</v>
      </c>
      <c r="T593" s="206">
        <f t="shared" si="19"/>
        <v>2014</v>
      </c>
      <c r="U593" s="24" t="str">
        <f t="shared" si="20"/>
        <v>1</v>
      </c>
      <c r="V593" s="24" t="str">
        <f>IF(AND(Forecast_6_months&lt;N593,Goal_Setting_Months&gt;N593,U593="1",P593&gt;Baseline_Component),"1","0")</f>
        <v>0</v>
      </c>
      <c r="AA593" s="94"/>
    </row>
    <row r="594" spans="2:27" x14ac:dyDescent="0.25">
      <c r="B594" s="2" t="s">
        <v>1628</v>
      </c>
      <c r="C594" s="202">
        <v>68</v>
      </c>
      <c r="D594" s="221">
        <v>41967</v>
      </c>
      <c r="E594" s="26">
        <v>1</v>
      </c>
      <c r="F594" s="24" t="s">
        <v>1053</v>
      </c>
      <c r="G594" s="24" t="s">
        <v>1053</v>
      </c>
      <c r="H594" s="26">
        <v>3</v>
      </c>
      <c r="K594" s="94"/>
      <c r="M594" s="2" t="s">
        <v>1629</v>
      </c>
      <c r="N594" s="202">
        <v>53</v>
      </c>
      <c r="O594" s="221">
        <v>42131</v>
      </c>
      <c r="P594" s="26">
        <v>1</v>
      </c>
      <c r="Q594" s="24" t="s">
        <v>1053</v>
      </c>
      <c r="R594" s="24" t="s">
        <v>1053</v>
      </c>
      <c r="S594" s="26">
        <v>1</v>
      </c>
      <c r="T594" s="206">
        <f t="shared" si="19"/>
        <v>2015</v>
      </c>
      <c r="U594" s="24" t="str">
        <f t="shared" si="20"/>
        <v>0</v>
      </c>
      <c r="V594" s="24" t="str">
        <f>IF(AND(Forecast_6_months&lt;N594,Goal_Setting_Months&gt;N594,U594="1",P594&gt;Baseline_Component),"1","0")</f>
        <v>0</v>
      </c>
    </row>
    <row r="595" spans="2:27" x14ac:dyDescent="0.25">
      <c r="B595" s="2" t="s">
        <v>1629</v>
      </c>
      <c r="C595" s="202">
        <v>53</v>
      </c>
      <c r="D595" s="221">
        <v>42131</v>
      </c>
      <c r="E595" s="26">
        <v>1</v>
      </c>
      <c r="F595" s="24" t="s">
        <v>1053</v>
      </c>
      <c r="G595" s="24" t="s">
        <v>1053</v>
      </c>
      <c r="H595" s="26">
        <v>1</v>
      </c>
      <c r="K595" s="94"/>
      <c r="M595" s="2" t="s">
        <v>1630</v>
      </c>
      <c r="N595" s="202">
        <v>70</v>
      </c>
      <c r="O595" s="221">
        <v>42250</v>
      </c>
      <c r="P595" s="26">
        <v>1</v>
      </c>
      <c r="Q595" s="24" t="s">
        <v>1053</v>
      </c>
      <c r="R595" s="24" t="s">
        <v>1053</v>
      </c>
      <c r="S595" s="26">
        <v>1</v>
      </c>
      <c r="T595" s="206">
        <f t="shared" ref="T595:T658" si="21">YEAR(O595)</f>
        <v>2015</v>
      </c>
      <c r="U595" s="24" t="str">
        <f t="shared" ref="U595:U658" si="22">IF(S595&gt;2,"1","0")</f>
        <v>0</v>
      </c>
      <c r="V595" s="24" t="str">
        <f>IF(AND(Forecast_6_months&lt;N595,Goal_Setting_Months&gt;N595,U595="1",P595&gt;Baseline_Component),"1","0")</f>
        <v>0</v>
      </c>
    </row>
    <row r="596" spans="2:27" x14ac:dyDescent="0.25">
      <c r="B596" s="2" t="s">
        <v>1630</v>
      </c>
      <c r="C596" s="202">
        <v>70</v>
      </c>
      <c r="D596" s="221">
        <v>42250</v>
      </c>
      <c r="E596" s="26">
        <v>1</v>
      </c>
      <c r="F596" s="24" t="s">
        <v>1053</v>
      </c>
      <c r="G596" s="24" t="s">
        <v>1053</v>
      </c>
      <c r="H596" s="26">
        <v>1</v>
      </c>
      <c r="K596" s="94"/>
      <c r="M596" s="2" t="s">
        <v>1631</v>
      </c>
      <c r="N596" s="202">
        <v>80</v>
      </c>
      <c r="O596" s="221">
        <v>39232</v>
      </c>
      <c r="P596" s="26">
        <v>56</v>
      </c>
      <c r="Q596" s="26">
        <v>1</v>
      </c>
      <c r="R596" s="26">
        <v>21</v>
      </c>
      <c r="S596" s="26">
        <v>5</v>
      </c>
      <c r="T596" s="206">
        <f t="shared" si="21"/>
        <v>2007</v>
      </c>
      <c r="U596" s="24" t="str">
        <f t="shared" si="22"/>
        <v>1</v>
      </c>
      <c r="V596" s="24" t="str">
        <f>IF(AND(Forecast_6_months&lt;N596,Goal_Setting_Months&gt;N596,U596="1",P596&gt;Baseline_Component),"1","0")</f>
        <v>0</v>
      </c>
    </row>
    <row r="597" spans="2:27" x14ac:dyDescent="0.25">
      <c r="B597" s="2" t="s">
        <v>1631</v>
      </c>
      <c r="C597" s="202">
        <v>80</v>
      </c>
      <c r="D597" s="221">
        <v>39232</v>
      </c>
      <c r="E597" s="26">
        <v>56</v>
      </c>
      <c r="F597" s="26">
        <v>1</v>
      </c>
      <c r="G597" s="26">
        <v>21</v>
      </c>
      <c r="H597" s="26">
        <v>5</v>
      </c>
      <c r="K597" s="94"/>
      <c r="M597" s="2" t="s">
        <v>1632</v>
      </c>
      <c r="N597" s="202">
        <v>51</v>
      </c>
      <c r="O597" s="221">
        <v>40416</v>
      </c>
      <c r="P597" s="26">
        <v>1</v>
      </c>
      <c r="Q597" s="26">
        <v>1</v>
      </c>
      <c r="R597" s="26">
        <v>4</v>
      </c>
      <c r="S597" s="26">
        <v>2</v>
      </c>
      <c r="T597" s="206">
        <f t="shared" si="21"/>
        <v>2010</v>
      </c>
      <c r="U597" s="24" t="str">
        <f t="shared" si="22"/>
        <v>0</v>
      </c>
      <c r="V597" s="24" t="str">
        <f>IF(AND(Forecast_6_months&lt;N597,Goal_Setting_Months&gt;N597,U597="1",P597&gt;Baseline_Component),"1","0")</f>
        <v>0</v>
      </c>
    </row>
    <row r="598" spans="2:27" x14ac:dyDescent="0.25">
      <c r="B598" s="2" t="s">
        <v>1632</v>
      </c>
      <c r="C598" s="202">
        <v>51</v>
      </c>
      <c r="D598" s="221">
        <v>40416</v>
      </c>
      <c r="E598" s="26">
        <v>1</v>
      </c>
      <c r="F598" s="26">
        <v>1</v>
      </c>
      <c r="G598" s="26">
        <v>4</v>
      </c>
      <c r="H598" s="26">
        <v>2</v>
      </c>
      <c r="K598" s="94"/>
      <c r="M598" s="2" t="s">
        <v>1633</v>
      </c>
      <c r="N598" s="202">
        <v>70</v>
      </c>
      <c r="O598" s="221">
        <v>40653</v>
      </c>
      <c r="P598" s="26">
        <v>37</v>
      </c>
      <c r="Q598" s="26">
        <v>1</v>
      </c>
      <c r="R598" s="26">
        <v>19</v>
      </c>
      <c r="S598" s="26">
        <v>4</v>
      </c>
      <c r="T598" s="206">
        <f t="shared" si="21"/>
        <v>2011</v>
      </c>
      <c r="U598" s="24" t="str">
        <f t="shared" si="22"/>
        <v>1</v>
      </c>
      <c r="V598" s="24" t="str">
        <f>IF(AND(Forecast_6_months&lt;N598,Goal_Setting_Months&gt;N598,U598="1",P598&gt;Baseline_Component),"1","0")</f>
        <v>0</v>
      </c>
    </row>
    <row r="599" spans="2:27" x14ac:dyDescent="0.25">
      <c r="B599" s="2" t="s">
        <v>1633</v>
      </c>
      <c r="C599" s="202">
        <v>70</v>
      </c>
      <c r="D599" s="221">
        <v>40653</v>
      </c>
      <c r="E599" s="26">
        <v>37</v>
      </c>
      <c r="F599" s="26">
        <v>1</v>
      </c>
      <c r="G599" s="26">
        <v>19</v>
      </c>
      <c r="H599" s="26">
        <v>4</v>
      </c>
      <c r="K599" s="94"/>
      <c r="M599" s="2" t="s">
        <v>1634</v>
      </c>
      <c r="N599" s="202">
        <v>80</v>
      </c>
      <c r="O599" s="221">
        <v>40238</v>
      </c>
      <c r="P599" s="26">
        <v>1</v>
      </c>
      <c r="Q599" s="24" t="s">
        <v>1053</v>
      </c>
      <c r="R599" s="24" t="s">
        <v>1053</v>
      </c>
      <c r="S599" s="26">
        <v>1</v>
      </c>
      <c r="T599" s="206">
        <f t="shared" si="21"/>
        <v>2010</v>
      </c>
      <c r="U599" s="24" t="str">
        <f t="shared" si="22"/>
        <v>0</v>
      </c>
      <c r="V599" s="24" t="str">
        <f>IF(AND(Forecast_6_months&lt;N599,Goal_Setting_Months&gt;N599,U599="1",P599&gt;Baseline_Component),"1","0")</f>
        <v>0</v>
      </c>
    </row>
    <row r="600" spans="2:27" x14ac:dyDescent="0.25">
      <c r="B600" s="2" t="s">
        <v>1634</v>
      </c>
      <c r="C600" s="202">
        <v>80</v>
      </c>
      <c r="D600" s="221">
        <v>40238</v>
      </c>
      <c r="E600" s="26">
        <v>1</v>
      </c>
      <c r="F600" s="24" t="s">
        <v>1053</v>
      </c>
      <c r="G600" s="24" t="s">
        <v>1053</v>
      </c>
      <c r="H600" s="26">
        <v>1</v>
      </c>
      <c r="K600" s="94"/>
      <c r="M600" s="2" t="s">
        <v>1635</v>
      </c>
      <c r="N600" s="202">
        <v>80</v>
      </c>
      <c r="O600" s="221">
        <v>41786</v>
      </c>
      <c r="P600" s="26">
        <v>1</v>
      </c>
      <c r="Q600" s="24" t="s">
        <v>1053</v>
      </c>
      <c r="R600" s="24" t="s">
        <v>1053</v>
      </c>
      <c r="S600" s="26">
        <v>1</v>
      </c>
      <c r="T600" s="206">
        <f t="shared" si="21"/>
        <v>2014</v>
      </c>
      <c r="U600" s="24" t="str">
        <f t="shared" si="22"/>
        <v>0</v>
      </c>
      <c r="V600" s="24" t="str">
        <f>IF(AND(Forecast_6_months&lt;N600,Goal_Setting_Months&gt;N600,U600="1",P600&gt;Baseline_Component),"1","0")</f>
        <v>0</v>
      </c>
    </row>
    <row r="601" spans="2:27" x14ac:dyDescent="0.25">
      <c r="B601" s="2" t="s">
        <v>1635</v>
      </c>
      <c r="C601" s="202">
        <v>80</v>
      </c>
      <c r="D601" s="221">
        <v>41786</v>
      </c>
      <c r="E601" s="26">
        <v>1</v>
      </c>
      <c r="F601" s="24" t="s">
        <v>1053</v>
      </c>
      <c r="G601" s="24" t="s">
        <v>1053</v>
      </c>
      <c r="H601" s="26">
        <v>1</v>
      </c>
      <c r="K601" s="94"/>
      <c r="M601" s="2" t="s">
        <v>1636</v>
      </c>
      <c r="N601" s="202">
        <v>58</v>
      </c>
      <c r="O601" s="221">
        <v>41142</v>
      </c>
      <c r="P601" s="26">
        <v>1</v>
      </c>
      <c r="Q601" s="26">
        <v>1</v>
      </c>
      <c r="R601" s="26">
        <v>3</v>
      </c>
      <c r="S601" s="26">
        <v>3</v>
      </c>
      <c r="T601" s="206">
        <f t="shared" si="21"/>
        <v>2012</v>
      </c>
      <c r="U601" s="24" t="str">
        <f t="shared" si="22"/>
        <v>1</v>
      </c>
      <c r="V601" s="24" t="str">
        <f>IF(AND(Forecast_6_months&lt;N601,Goal_Setting_Months&gt;N601,U601="1",P601&gt;Baseline_Component),"1","0")</f>
        <v>0</v>
      </c>
    </row>
    <row r="602" spans="2:27" x14ac:dyDescent="0.25">
      <c r="B602" s="2" t="s">
        <v>1636</v>
      </c>
      <c r="C602" s="202">
        <v>58</v>
      </c>
      <c r="D602" s="221">
        <v>41142</v>
      </c>
      <c r="E602" s="26">
        <v>1</v>
      </c>
      <c r="F602" s="26">
        <v>1</v>
      </c>
      <c r="G602" s="26">
        <v>3</v>
      </c>
      <c r="H602" s="26">
        <v>3</v>
      </c>
      <c r="K602" s="94"/>
      <c r="M602" s="2" t="s">
        <v>1637</v>
      </c>
      <c r="N602" s="202">
        <v>74</v>
      </c>
      <c r="O602" s="221">
        <v>42097</v>
      </c>
      <c r="P602" s="26">
        <v>1</v>
      </c>
      <c r="Q602" s="24" t="s">
        <v>1053</v>
      </c>
      <c r="R602" s="24" t="s">
        <v>1053</v>
      </c>
      <c r="S602" s="26">
        <v>1</v>
      </c>
      <c r="T602" s="206">
        <f t="shared" si="21"/>
        <v>2015</v>
      </c>
      <c r="U602" s="24" t="str">
        <f t="shared" si="22"/>
        <v>0</v>
      </c>
      <c r="V602" s="24" t="str">
        <f>IF(AND(Forecast_6_months&lt;N602,Goal_Setting_Months&gt;N602,U602="1",P602&gt;Baseline_Component),"1","0")</f>
        <v>0</v>
      </c>
    </row>
    <row r="603" spans="2:27" x14ac:dyDescent="0.25">
      <c r="B603" s="2" t="s">
        <v>1637</v>
      </c>
      <c r="C603" s="202">
        <v>74</v>
      </c>
      <c r="D603" s="221">
        <v>42097</v>
      </c>
      <c r="E603" s="26">
        <v>1</v>
      </c>
      <c r="F603" s="24" t="s">
        <v>1053</v>
      </c>
      <c r="G603" s="24" t="s">
        <v>1053</v>
      </c>
      <c r="H603" s="26">
        <v>1</v>
      </c>
      <c r="K603" s="94"/>
      <c r="M603" s="2" t="s">
        <v>1638</v>
      </c>
      <c r="N603" s="202">
        <v>80</v>
      </c>
      <c r="O603" s="221">
        <v>41100</v>
      </c>
      <c r="P603" s="26">
        <v>3</v>
      </c>
      <c r="Q603" s="24" t="s">
        <v>1053</v>
      </c>
      <c r="R603" s="24" t="s">
        <v>1053</v>
      </c>
      <c r="S603" s="26">
        <v>4</v>
      </c>
      <c r="T603" s="206">
        <f t="shared" si="21"/>
        <v>2012</v>
      </c>
      <c r="U603" s="24" t="str">
        <f t="shared" si="22"/>
        <v>1</v>
      </c>
      <c r="V603" s="24" t="str">
        <f>IF(AND(Forecast_6_months&lt;N603,Goal_Setting_Months&gt;N603,U603="1",P603&gt;Baseline_Component),"1","0")</f>
        <v>0</v>
      </c>
    </row>
    <row r="604" spans="2:27" x14ac:dyDescent="0.25">
      <c r="B604" s="2" t="s">
        <v>1638</v>
      </c>
      <c r="C604" s="202">
        <v>80</v>
      </c>
      <c r="D604" s="221">
        <v>41100</v>
      </c>
      <c r="E604" s="26">
        <v>3</v>
      </c>
      <c r="F604" s="24" t="s">
        <v>1053</v>
      </c>
      <c r="G604" s="24" t="s">
        <v>1053</v>
      </c>
      <c r="H604" s="26">
        <v>4</v>
      </c>
      <c r="K604" s="94"/>
      <c r="M604" s="2" t="s">
        <v>1639</v>
      </c>
      <c r="N604" s="202">
        <v>59</v>
      </c>
      <c r="O604" s="221">
        <v>41904</v>
      </c>
      <c r="P604" s="26">
        <v>1</v>
      </c>
      <c r="Q604" s="24" t="s">
        <v>1053</v>
      </c>
      <c r="R604" s="24" t="s">
        <v>1053</v>
      </c>
      <c r="S604" s="26">
        <v>5</v>
      </c>
      <c r="T604" s="206">
        <f t="shared" si="21"/>
        <v>2014</v>
      </c>
      <c r="U604" s="24" t="str">
        <f t="shared" si="22"/>
        <v>1</v>
      </c>
      <c r="V604" s="24" t="str">
        <f>IF(AND(Forecast_6_months&lt;N604,Goal_Setting_Months&gt;N604,U604="1",P604&gt;Baseline_Component),"1","0")</f>
        <v>0</v>
      </c>
    </row>
    <row r="605" spans="2:27" x14ac:dyDescent="0.25">
      <c r="B605" s="2" t="s">
        <v>1639</v>
      </c>
      <c r="C605" s="202">
        <v>59</v>
      </c>
      <c r="D605" s="221">
        <v>41904</v>
      </c>
      <c r="E605" s="26">
        <v>1</v>
      </c>
      <c r="F605" s="24" t="s">
        <v>1053</v>
      </c>
      <c r="G605" s="24" t="s">
        <v>1053</v>
      </c>
      <c r="H605" s="26">
        <v>5</v>
      </c>
      <c r="K605" s="94"/>
      <c r="M605" s="2" t="s">
        <v>1640</v>
      </c>
      <c r="N605" s="202">
        <v>64</v>
      </c>
      <c r="O605" s="221">
        <v>41281</v>
      </c>
      <c r="P605" s="26">
        <v>1</v>
      </c>
      <c r="Q605" s="24" t="s">
        <v>1053</v>
      </c>
      <c r="R605" s="24" t="s">
        <v>1053</v>
      </c>
      <c r="S605" s="26">
        <v>1</v>
      </c>
      <c r="T605" s="206">
        <f t="shared" si="21"/>
        <v>2013</v>
      </c>
      <c r="U605" s="24" t="str">
        <f t="shared" si="22"/>
        <v>0</v>
      </c>
      <c r="V605" s="24" t="str">
        <f>IF(AND(Forecast_6_months&lt;N605,Goal_Setting_Months&gt;N605,U605="1",P605&gt;Baseline_Component),"1","0")</f>
        <v>0</v>
      </c>
    </row>
    <row r="606" spans="2:27" x14ac:dyDescent="0.25">
      <c r="B606" s="2" t="s">
        <v>1640</v>
      </c>
      <c r="C606" s="202">
        <v>64</v>
      </c>
      <c r="D606" s="221">
        <v>41281</v>
      </c>
      <c r="E606" s="26">
        <v>1</v>
      </c>
      <c r="F606" s="24" t="s">
        <v>1053</v>
      </c>
      <c r="G606" s="24" t="s">
        <v>1053</v>
      </c>
      <c r="H606" s="26">
        <v>1</v>
      </c>
      <c r="K606" s="94"/>
      <c r="M606" s="2" t="s">
        <v>1641</v>
      </c>
      <c r="N606" s="202">
        <v>75</v>
      </c>
      <c r="O606" s="221">
        <v>41382</v>
      </c>
      <c r="P606" s="26">
        <v>45</v>
      </c>
      <c r="Q606" s="26">
        <v>1</v>
      </c>
      <c r="R606" s="26">
        <v>31</v>
      </c>
      <c r="S606" s="26">
        <v>5</v>
      </c>
      <c r="T606" s="206">
        <f t="shared" si="21"/>
        <v>2013</v>
      </c>
      <c r="U606" s="24" t="str">
        <f t="shared" si="22"/>
        <v>1</v>
      </c>
      <c r="V606" s="24" t="str">
        <f>IF(AND(Forecast_6_months&lt;N606,Goal_Setting_Months&gt;N606,U606="1",P606&gt;Baseline_Component),"1","0")</f>
        <v>0</v>
      </c>
    </row>
    <row r="607" spans="2:27" x14ac:dyDescent="0.25">
      <c r="B607" s="2" t="s">
        <v>1641</v>
      </c>
      <c r="C607" s="202">
        <v>75</v>
      </c>
      <c r="D607" s="221">
        <v>41382</v>
      </c>
      <c r="E607" s="26">
        <v>45</v>
      </c>
      <c r="F607" s="26">
        <v>1</v>
      </c>
      <c r="G607" s="26">
        <v>31</v>
      </c>
      <c r="H607" s="26">
        <v>5</v>
      </c>
      <c r="K607" s="94"/>
      <c r="M607" s="2" t="s">
        <v>1642</v>
      </c>
      <c r="N607" s="202">
        <v>76</v>
      </c>
      <c r="O607" s="221">
        <v>39903</v>
      </c>
      <c r="P607" s="26">
        <v>1</v>
      </c>
      <c r="Q607" s="24" t="s">
        <v>1053</v>
      </c>
      <c r="R607" s="24" t="s">
        <v>1053</v>
      </c>
      <c r="S607" s="26">
        <v>3</v>
      </c>
      <c r="T607" s="206">
        <f t="shared" si="21"/>
        <v>2009</v>
      </c>
      <c r="U607" s="24" t="str">
        <f t="shared" si="22"/>
        <v>1</v>
      </c>
      <c r="V607" s="24" t="str">
        <f>IF(AND(Forecast_6_months&lt;N607,Goal_Setting_Months&gt;N607,U607="1",P607&gt;Baseline_Component),"1","0")</f>
        <v>0</v>
      </c>
    </row>
    <row r="608" spans="2:27" x14ac:dyDescent="0.25">
      <c r="B608" s="2" t="s">
        <v>1642</v>
      </c>
      <c r="C608" s="202">
        <v>76</v>
      </c>
      <c r="D608" s="221">
        <v>39903</v>
      </c>
      <c r="E608" s="26">
        <v>1</v>
      </c>
      <c r="F608" s="24" t="s">
        <v>1053</v>
      </c>
      <c r="G608" s="24" t="s">
        <v>1053</v>
      </c>
      <c r="H608" s="26">
        <v>3</v>
      </c>
      <c r="K608" s="94"/>
      <c r="M608" s="2" t="s">
        <v>1643</v>
      </c>
      <c r="N608" s="202">
        <v>64</v>
      </c>
      <c r="O608" s="221">
        <v>39820</v>
      </c>
      <c r="P608" s="26">
        <v>3</v>
      </c>
      <c r="Q608" s="26">
        <v>1</v>
      </c>
      <c r="R608" s="26">
        <v>7</v>
      </c>
      <c r="S608" s="26">
        <v>4</v>
      </c>
      <c r="T608" s="206">
        <f t="shared" si="21"/>
        <v>2009</v>
      </c>
      <c r="U608" s="24" t="str">
        <f t="shared" si="22"/>
        <v>1</v>
      </c>
      <c r="V608" s="24" t="str">
        <f>IF(AND(Forecast_6_months&lt;N608,Goal_Setting_Months&gt;N608,U608="1",P608&gt;Baseline_Component),"1","0")</f>
        <v>1</v>
      </c>
    </row>
    <row r="609" spans="2:22" x14ac:dyDescent="0.25">
      <c r="B609" s="2" t="s">
        <v>1643</v>
      </c>
      <c r="C609" s="202">
        <v>64</v>
      </c>
      <c r="D609" s="221">
        <v>39820</v>
      </c>
      <c r="E609" s="26">
        <v>3</v>
      </c>
      <c r="F609" s="26">
        <v>1</v>
      </c>
      <c r="G609" s="26">
        <v>7</v>
      </c>
      <c r="H609" s="26">
        <v>4</v>
      </c>
      <c r="K609" s="94"/>
      <c r="M609" s="2" t="s">
        <v>1644</v>
      </c>
      <c r="N609" s="202">
        <v>73</v>
      </c>
      <c r="O609" s="221">
        <v>39343</v>
      </c>
      <c r="P609" s="26">
        <v>27</v>
      </c>
      <c r="Q609" s="26">
        <v>1</v>
      </c>
      <c r="R609" s="26">
        <v>10</v>
      </c>
      <c r="S609" s="26">
        <v>5</v>
      </c>
      <c r="T609" s="206">
        <f t="shared" si="21"/>
        <v>2007</v>
      </c>
      <c r="U609" s="24" t="str">
        <f t="shared" si="22"/>
        <v>1</v>
      </c>
      <c r="V609" s="24" t="str">
        <f>IF(AND(Forecast_6_months&lt;N609,Goal_Setting_Months&gt;N609,U609="1",P609&gt;Baseline_Component),"1","0")</f>
        <v>0</v>
      </c>
    </row>
    <row r="610" spans="2:22" x14ac:dyDescent="0.25">
      <c r="B610" s="2" t="s">
        <v>1644</v>
      </c>
      <c r="C610" s="202">
        <v>73</v>
      </c>
      <c r="D610" s="221">
        <v>39343</v>
      </c>
      <c r="E610" s="26">
        <v>27</v>
      </c>
      <c r="F610" s="26">
        <v>1</v>
      </c>
      <c r="G610" s="26">
        <v>10</v>
      </c>
      <c r="H610" s="26">
        <v>5</v>
      </c>
      <c r="K610" s="94"/>
      <c r="M610" s="2" t="s">
        <v>1645</v>
      </c>
      <c r="N610" s="202">
        <v>80</v>
      </c>
      <c r="O610" s="221">
        <v>41205</v>
      </c>
      <c r="P610" s="26">
        <v>1</v>
      </c>
      <c r="Q610" s="24" t="s">
        <v>1053</v>
      </c>
      <c r="R610" s="24" t="s">
        <v>1053</v>
      </c>
      <c r="S610" s="26">
        <v>4</v>
      </c>
      <c r="T610" s="206">
        <f t="shared" si="21"/>
        <v>2012</v>
      </c>
      <c r="U610" s="24" t="str">
        <f t="shared" si="22"/>
        <v>1</v>
      </c>
      <c r="V610" s="24" t="str">
        <f>IF(AND(Forecast_6_months&lt;N610,Goal_Setting_Months&gt;N610,U610="1",P610&gt;Baseline_Component),"1","0")</f>
        <v>0</v>
      </c>
    </row>
    <row r="611" spans="2:22" x14ac:dyDescent="0.25">
      <c r="B611" s="2" t="s">
        <v>1645</v>
      </c>
      <c r="C611" s="202">
        <v>80</v>
      </c>
      <c r="D611" s="221">
        <v>41205</v>
      </c>
      <c r="E611" s="26">
        <v>1</v>
      </c>
      <c r="F611" s="24" t="s">
        <v>1053</v>
      </c>
      <c r="G611" s="24" t="s">
        <v>1053</v>
      </c>
      <c r="H611" s="26">
        <v>4</v>
      </c>
      <c r="K611" s="94"/>
      <c r="M611" s="2" t="s">
        <v>1646</v>
      </c>
      <c r="N611" s="202">
        <v>73</v>
      </c>
      <c r="O611" s="221">
        <v>40004</v>
      </c>
      <c r="P611" s="26">
        <v>1</v>
      </c>
      <c r="Q611" s="24" t="s">
        <v>1053</v>
      </c>
      <c r="R611" s="24" t="s">
        <v>1053</v>
      </c>
      <c r="S611" s="26">
        <v>3</v>
      </c>
      <c r="T611" s="206">
        <f t="shared" si="21"/>
        <v>2009</v>
      </c>
      <c r="U611" s="24" t="str">
        <f t="shared" si="22"/>
        <v>1</v>
      </c>
      <c r="V611" s="24" t="str">
        <f>IF(AND(Forecast_6_months&lt;N611,Goal_Setting_Months&gt;N611,U611="1",P611&gt;Baseline_Component),"1","0")</f>
        <v>0</v>
      </c>
    </row>
    <row r="612" spans="2:22" x14ac:dyDescent="0.25">
      <c r="B612" s="2" t="s">
        <v>1646</v>
      </c>
      <c r="C612" s="202">
        <v>73</v>
      </c>
      <c r="D612" s="221">
        <v>40004</v>
      </c>
      <c r="E612" s="26">
        <v>1</v>
      </c>
      <c r="F612" s="24" t="s">
        <v>1053</v>
      </c>
      <c r="G612" s="24" t="s">
        <v>1053</v>
      </c>
      <c r="H612" s="26">
        <v>3</v>
      </c>
      <c r="K612" s="94"/>
      <c r="M612" s="2" t="s">
        <v>1647</v>
      </c>
      <c r="N612" s="202">
        <v>80</v>
      </c>
      <c r="O612" s="221">
        <v>41424</v>
      </c>
      <c r="P612" s="26">
        <v>2</v>
      </c>
      <c r="Q612" s="24" t="s">
        <v>1053</v>
      </c>
      <c r="R612" s="24" t="s">
        <v>1053</v>
      </c>
      <c r="S612" s="26">
        <v>5</v>
      </c>
      <c r="T612" s="206">
        <f t="shared" si="21"/>
        <v>2013</v>
      </c>
      <c r="U612" s="24" t="str">
        <f t="shared" si="22"/>
        <v>1</v>
      </c>
      <c r="V612" s="24" t="str">
        <f>IF(AND(Forecast_6_months&lt;N612,Goal_Setting_Months&gt;N612,U612="1",P612&gt;Baseline_Component),"1","0")</f>
        <v>0</v>
      </c>
    </row>
    <row r="613" spans="2:22" x14ac:dyDescent="0.25">
      <c r="B613" s="2" t="s">
        <v>1647</v>
      </c>
      <c r="C613" s="202">
        <v>80</v>
      </c>
      <c r="D613" s="221">
        <v>41424</v>
      </c>
      <c r="E613" s="26">
        <v>2</v>
      </c>
      <c r="F613" s="24" t="s">
        <v>1053</v>
      </c>
      <c r="G613" s="24" t="s">
        <v>1053</v>
      </c>
      <c r="H613" s="26">
        <v>5</v>
      </c>
      <c r="K613" s="94"/>
      <c r="M613" s="2" t="s">
        <v>1648</v>
      </c>
      <c r="N613" s="202">
        <v>73</v>
      </c>
      <c r="O613" s="221">
        <v>39434</v>
      </c>
      <c r="P613" s="26">
        <v>47</v>
      </c>
      <c r="Q613" s="26">
        <v>1</v>
      </c>
      <c r="R613" s="26">
        <v>21</v>
      </c>
      <c r="S613" s="26">
        <v>5</v>
      </c>
      <c r="T613" s="206">
        <f t="shared" si="21"/>
        <v>2007</v>
      </c>
      <c r="U613" s="24" t="str">
        <f t="shared" si="22"/>
        <v>1</v>
      </c>
      <c r="V613" s="24" t="str">
        <f>IF(AND(Forecast_6_months&lt;N613,Goal_Setting_Months&gt;N613,U613="1",P613&gt;Baseline_Component),"1","0")</f>
        <v>0</v>
      </c>
    </row>
    <row r="614" spans="2:22" x14ac:dyDescent="0.25">
      <c r="B614" s="2" t="s">
        <v>1648</v>
      </c>
      <c r="C614" s="202">
        <v>73</v>
      </c>
      <c r="D614" s="221">
        <v>39434</v>
      </c>
      <c r="E614" s="26">
        <v>47</v>
      </c>
      <c r="F614" s="26">
        <v>1</v>
      </c>
      <c r="G614" s="26">
        <v>21</v>
      </c>
      <c r="H614" s="26">
        <v>5</v>
      </c>
      <c r="K614" s="94"/>
      <c r="M614" s="2" t="s">
        <v>1649</v>
      </c>
      <c r="N614" s="202">
        <v>60</v>
      </c>
      <c r="O614" s="221">
        <v>42193</v>
      </c>
      <c r="P614" s="26">
        <v>1</v>
      </c>
      <c r="Q614" s="24" t="s">
        <v>1053</v>
      </c>
      <c r="R614" s="24" t="s">
        <v>1053</v>
      </c>
      <c r="S614" s="26">
        <v>1</v>
      </c>
      <c r="T614" s="206">
        <f t="shared" si="21"/>
        <v>2015</v>
      </c>
      <c r="U614" s="24" t="str">
        <f t="shared" si="22"/>
        <v>0</v>
      </c>
      <c r="V614" s="24" t="str">
        <f>IF(AND(Forecast_6_months&lt;N614,Goal_Setting_Months&gt;N614,U614="1",P614&gt;Baseline_Component),"1","0")</f>
        <v>0</v>
      </c>
    </row>
    <row r="615" spans="2:22" x14ac:dyDescent="0.25">
      <c r="B615" s="2" t="s">
        <v>1649</v>
      </c>
      <c r="C615" s="202">
        <v>60</v>
      </c>
      <c r="D615" s="221">
        <v>42193</v>
      </c>
      <c r="E615" s="26">
        <v>1</v>
      </c>
      <c r="F615" s="24" t="s">
        <v>1053</v>
      </c>
      <c r="G615" s="24" t="s">
        <v>1053</v>
      </c>
      <c r="H615" s="26">
        <v>1</v>
      </c>
      <c r="K615" s="94"/>
      <c r="M615" s="2" t="s">
        <v>1650</v>
      </c>
      <c r="N615" s="202">
        <v>80</v>
      </c>
      <c r="O615" s="221">
        <v>41002</v>
      </c>
      <c r="P615" s="26">
        <v>1</v>
      </c>
      <c r="Q615" s="24" t="s">
        <v>1053</v>
      </c>
      <c r="R615" s="24" t="s">
        <v>1053</v>
      </c>
      <c r="S615" s="26">
        <v>3</v>
      </c>
      <c r="T615" s="206">
        <f t="shared" si="21"/>
        <v>2012</v>
      </c>
      <c r="U615" s="24" t="str">
        <f t="shared" si="22"/>
        <v>1</v>
      </c>
      <c r="V615" s="24" t="str">
        <f>IF(AND(Forecast_6_months&lt;N615,Goal_Setting_Months&gt;N615,U615="1",P615&gt;Baseline_Component),"1","0")</f>
        <v>0</v>
      </c>
    </row>
    <row r="616" spans="2:22" x14ac:dyDescent="0.25">
      <c r="B616" s="2" t="s">
        <v>1650</v>
      </c>
      <c r="C616" s="202">
        <v>80</v>
      </c>
      <c r="D616" s="221">
        <v>41002</v>
      </c>
      <c r="E616" s="26">
        <v>1</v>
      </c>
      <c r="F616" s="24" t="s">
        <v>1053</v>
      </c>
      <c r="G616" s="24" t="s">
        <v>1053</v>
      </c>
      <c r="H616" s="26">
        <v>3</v>
      </c>
      <c r="K616" s="94"/>
      <c r="M616" s="2" t="s">
        <v>1651</v>
      </c>
      <c r="N616" s="202">
        <v>60</v>
      </c>
      <c r="O616" s="221">
        <v>41318</v>
      </c>
      <c r="P616" s="26">
        <v>1</v>
      </c>
      <c r="Q616" s="24" t="s">
        <v>1053</v>
      </c>
      <c r="R616" s="24" t="s">
        <v>1053</v>
      </c>
      <c r="S616" s="26">
        <v>1</v>
      </c>
      <c r="T616" s="206">
        <f t="shared" si="21"/>
        <v>2013</v>
      </c>
      <c r="U616" s="24" t="str">
        <f t="shared" si="22"/>
        <v>0</v>
      </c>
      <c r="V616" s="24" t="str">
        <f>IF(AND(Forecast_6_months&lt;N616,Goal_Setting_Months&gt;N616,U616="1",P616&gt;Baseline_Component),"1","0")</f>
        <v>0</v>
      </c>
    </row>
    <row r="617" spans="2:22" x14ac:dyDescent="0.25">
      <c r="B617" s="2" t="s">
        <v>1651</v>
      </c>
      <c r="C617" s="202">
        <v>60</v>
      </c>
      <c r="D617" s="221">
        <v>41318</v>
      </c>
      <c r="E617" s="26">
        <v>1</v>
      </c>
      <c r="F617" s="24" t="s">
        <v>1053</v>
      </c>
      <c r="G617" s="24" t="s">
        <v>1053</v>
      </c>
      <c r="H617" s="26">
        <v>1</v>
      </c>
      <c r="K617" s="94"/>
      <c r="M617" s="2" t="s">
        <v>1652</v>
      </c>
      <c r="N617" s="202">
        <v>74</v>
      </c>
      <c r="O617" s="221">
        <v>41533</v>
      </c>
      <c r="P617" s="26">
        <v>26</v>
      </c>
      <c r="Q617" s="26">
        <v>1</v>
      </c>
      <c r="R617" s="26">
        <v>4</v>
      </c>
      <c r="S617" s="26">
        <v>3</v>
      </c>
      <c r="T617" s="206">
        <f t="shared" si="21"/>
        <v>2013</v>
      </c>
      <c r="U617" s="24" t="str">
        <f t="shared" si="22"/>
        <v>1</v>
      </c>
      <c r="V617" s="24" t="str">
        <f>IF(AND(Forecast_6_months&lt;N617,Goal_Setting_Months&gt;N617,U617="1",P617&gt;Baseline_Component),"1","0")</f>
        <v>0</v>
      </c>
    </row>
    <row r="618" spans="2:22" x14ac:dyDescent="0.25">
      <c r="B618" s="2" t="s">
        <v>1652</v>
      </c>
      <c r="C618" s="202">
        <v>74</v>
      </c>
      <c r="D618" s="221">
        <v>41533</v>
      </c>
      <c r="E618" s="26">
        <v>26</v>
      </c>
      <c r="F618" s="26">
        <v>1</v>
      </c>
      <c r="G618" s="26">
        <v>4</v>
      </c>
      <c r="H618" s="26">
        <v>3</v>
      </c>
      <c r="K618" s="94"/>
      <c r="M618" s="2" t="s">
        <v>1653</v>
      </c>
      <c r="N618" s="202">
        <v>80</v>
      </c>
      <c r="O618" s="221">
        <v>39260</v>
      </c>
      <c r="P618" s="26">
        <v>1</v>
      </c>
      <c r="Q618" s="26">
        <v>1</v>
      </c>
      <c r="R618" s="26">
        <v>6</v>
      </c>
      <c r="S618" s="26">
        <v>5</v>
      </c>
      <c r="T618" s="206">
        <f t="shared" si="21"/>
        <v>2007</v>
      </c>
      <c r="U618" s="24" t="str">
        <f t="shared" si="22"/>
        <v>1</v>
      </c>
      <c r="V618" s="24" t="str">
        <f>IF(AND(Forecast_6_months&lt;N618,Goal_Setting_Months&gt;N618,U618="1",P618&gt;Baseline_Component),"1","0")</f>
        <v>0</v>
      </c>
    </row>
    <row r="619" spans="2:22" x14ac:dyDescent="0.25">
      <c r="B619" s="2" t="s">
        <v>1653</v>
      </c>
      <c r="C619" s="202">
        <v>80</v>
      </c>
      <c r="D619" s="221">
        <v>39260</v>
      </c>
      <c r="E619" s="26">
        <v>1</v>
      </c>
      <c r="F619" s="26">
        <v>1</v>
      </c>
      <c r="G619" s="26">
        <v>6</v>
      </c>
      <c r="H619" s="26">
        <v>5</v>
      </c>
      <c r="K619" s="94"/>
      <c r="M619" s="2" t="s">
        <v>1654</v>
      </c>
      <c r="N619" s="202">
        <v>72</v>
      </c>
      <c r="O619" s="221">
        <v>40868</v>
      </c>
      <c r="P619" s="26">
        <v>5</v>
      </c>
      <c r="Q619" s="26">
        <v>1</v>
      </c>
      <c r="R619" s="26">
        <v>7</v>
      </c>
      <c r="S619" s="26">
        <v>5</v>
      </c>
      <c r="T619" s="206">
        <f t="shared" si="21"/>
        <v>2011</v>
      </c>
      <c r="U619" s="24" t="str">
        <f t="shared" si="22"/>
        <v>1</v>
      </c>
      <c r="V619" s="24" t="str">
        <f>IF(AND(Forecast_6_months&lt;N619,Goal_Setting_Months&gt;N619,U619="1",P619&gt;Baseline_Component),"1","0")</f>
        <v>0</v>
      </c>
    </row>
    <row r="620" spans="2:22" x14ac:dyDescent="0.25">
      <c r="B620" s="2" t="s">
        <v>1654</v>
      </c>
      <c r="C620" s="202">
        <v>72</v>
      </c>
      <c r="D620" s="221">
        <v>40868</v>
      </c>
      <c r="E620" s="26">
        <v>5</v>
      </c>
      <c r="F620" s="26">
        <v>1</v>
      </c>
      <c r="G620" s="26">
        <v>7</v>
      </c>
      <c r="H620" s="26">
        <v>5</v>
      </c>
      <c r="K620" s="94"/>
      <c r="M620" s="2" t="s">
        <v>1655</v>
      </c>
      <c r="N620" s="202">
        <v>80</v>
      </c>
      <c r="O620" s="221">
        <v>40592</v>
      </c>
      <c r="P620" s="26">
        <v>1</v>
      </c>
      <c r="Q620" s="24" t="s">
        <v>1053</v>
      </c>
      <c r="R620" s="24" t="s">
        <v>1053</v>
      </c>
      <c r="S620" s="26">
        <v>1</v>
      </c>
      <c r="T620" s="206">
        <f t="shared" si="21"/>
        <v>2011</v>
      </c>
      <c r="U620" s="24" t="str">
        <f t="shared" si="22"/>
        <v>0</v>
      </c>
      <c r="V620" s="24" t="str">
        <f>IF(AND(Forecast_6_months&lt;N620,Goal_Setting_Months&gt;N620,U620="1",P620&gt;Baseline_Component),"1","0")</f>
        <v>0</v>
      </c>
    </row>
    <row r="621" spans="2:22" x14ac:dyDescent="0.25">
      <c r="B621" s="2" t="s">
        <v>1655</v>
      </c>
      <c r="C621" s="202">
        <v>80</v>
      </c>
      <c r="D621" s="221">
        <v>40592</v>
      </c>
      <c r="E621" s="26">
        <v>1</v>
      </c>
      <c r="F621" s="24" t="s">
        <v>1053</v>
      </c>
      <c r="G621" s="24" t="s">
        <v>1053</v>
      </c>
      <c r="H621" s="26">
        <v>1</v>
      </c>
      <c r="K621" s="94"/>
      <c r="M621" s="2" t="s">
        <v>1656</v>
      </c>
      <c r="N621" s="202">
        <v>65</v>
      </c>
      <c r="O621" s="221">
        <v>40750</v>
      </c>
      <c r="P621" s="26">
        <v>4</v>
      </c>
      <c r="Q621" s="26">
        <v>1</v>
      </c>
      <c r="R621" s="26">
        <v>6</v>
      </c>
      <c r="S621" s="26">
        <v>4</v>
      </c>
      <c r="T621" s="206">
        <f t="shared" si="21"/>
        <v>2011</v>
      </c>
      <c r="U621" s="24" t="str">
        <f t="shared" si="22"/>
        <v>1</v>
      </c>
      <c r="V621" s="24" t="str">
        <f>IF(AND(Forecast_6_months&lt;N621,Goal_Setting_Months&gt;N621,U621="1",P621&gt;Baseline_Component),"1","0")</f>
        <v>1</v>
      </c>
    </row>
    <row r="622" spans="2:22" x14ac:dyDescent="0.25">
      <c r="B622" s="2" t="s">
        <v>1656</v>
      </c>
      <c r="C622" s="202">
        <v>65</v>
      </c>
      <c r="D622" s="221">
        <v>40750</v>
      </c>
      <c r="E622" s="26">
        <v>4</v>
      </c>
      <c r="F622" s="26">
        <v>1</v>
      </c>
      <c r="G622" s="26">
        <v>6</v>
      </c>
      <c r="H622" s="26">
        <v>4</v>
      </c>
      <c r="K622" s="94"/>
      <c r="M622" s="2" t="s">
        <v>1657</v>
      </c>
      <c r="N622" s="202">
        <v>73</v>
      </c>
      <c r="O622" s="221">
        <v>39171</v>
      </c>
      <c r="P622" s="26">
        <v>1</v>
      </c>
      <c r="Q622" s="24" t="s">
        <v>1053</v>
      </c>
      <c r="R622" s="24" t="s">
        <v>1053</v>
      </c>
      <c r="S622" s="26">
        <v>5</v>
      </c>
      <c r="T622" s="206">
        <f t="shared" si="21"/>
        <v>2007</v>
      </c>
      <c r="U622" s="24" t="str">
        <f t="shared" si="22"/>
        <v>1</v>
      </c>
      <c r="V622" s="24" t="str">
        <f>IF(AND(Forecast_6_months&lt;N622,Goal_Setting_Months&gt;N622,U622="1",P622&gt;Baseline_Component),"1","0")</f>
        <v>0</v>
      </c>
    </row>
    <row r="623" spans="2:22" x14ac:dyDescent="0.25">
      <c r="B623" s="2" t="s">
        <v>1657</v>
      </c>
      <c r="C623" s="202">
        <v>73</v>
      </c>
      <c r="D623" s="221">
        <v>39171</v>
      </c>
      <c r="E623" s="26">
        <v>1</v>
      </c>
      <c r="F623" s="24" t="s">
        <v>1053</v>
      </c>
      <c r="G623" s="24" t="s">
        <v>1053</v>
      </c>
      <c r="H623" s="26">
        <v>5</v>
      </c>
      <c r="K623" s="94"/>
      <c r="M623" s="2" t="s">
        <v>1658</v>
      </c>
      <c r="N623" s="202">
        <v>80</v>
      </c>
      <c r="O623" s="221">
        <v>40498</v>
      </c>
      <c r="P623" s="26">
        <v>1</v>
      </c>
      <c r="Q623" s="24" t="s">
        <v>1053</v>
      </c>
      <c r="R623" s="24" t="s">
        <v>1053</v>
      </c>
      <c r="S623" s="26">
        <v>2</v>
      </c>
      <c r="T623" s="206">
        <f t="shared" si="21"/>
        <v>2010</v>
      </c>
      <c r="U623" s="24" t="str">
        <f t="shared" si="22"/>
        <v>0</v>
      </c>
      <c r="V623" s="24" t="str">
        <f>IF(AND(Forecast_6_months&lt;N623,Goal_Setting_Months&gt;N623,U623="1",P623&gt;Baseline_Component),"1","0")</f>
        <v>0</v>
      </c>
    </row>
    <row r="624" spans="2:22" x14ac:dyDescent="0.25">
      <c r="B624" s="2" t="s">
        <v>1658</v>
      </c>
      <c r="C624" s="202">
        <v>80</v>
      </c>
      <c r="D624" s="221">
        <v>40498</v>
      </c>
      <c r="E624" s="26">
        <v>1</v>
      </c>
      <c r="F624" s="24" t="s">
        <v>1053</v>
      </c>
      <c r="G624" s="24" t="s">
        <v>1053</v>
      </c>
      <c r="H624" s="26">
        <v>2</v>
      </c>
      <c r="K624" s="94"/>
      <c r="M624" s="2" t="s">
        <v>1659</v>
      </c>
      <c r="N624" s="202">
        <v>80</v>
      </c>
      <c r="O624" s="221">
        <v>40554</v>
      </c>
      <c r="P624" s="26">
        <v>3</v>
      </c>
      <c r="Q624" s="24" t="s">
        <v>1053</v>
      </c>
      <c r="R624" s="24" t="s">
        <v>1053</v>
      </c>
      <c r="S624" s="26">
        <v>1</v>
      </c>
      <c r="T624" s="206">
        <f t="shared" si="21"/>
        <v>2011</v>
      </c>
      <c r="U624" s="24" t="str">
        <f t="shared" si="22"/>
        <v>0</v>
      </c>
      <c r="V624" s="24" t="str">
        <f>IF(AND(Forecast_6_months&lt;N624,Goal_Setting_Months&gt;N624,U624="1",P624&gt;Baseline_Component),"1","0")</f>
        <v>0</v>
      </c>
    </row>
    <row r="625" spans="2:22" x14ac:dyDescent="0.25">
      <c r="B625" s="2" t="s">
        <v>1659</v>
      </c>
      <c r="C625" s="202">
        <v>80</v>
      </c>
      <c r="D625" s="221">
        <v>40554</v>
      </c>
      <c r="E625" s="26">
        <v>3</v>
      </c>
      <c r="F625" s="24" t="s">
        <v>1053</v>
      </c>
      <c r="G625" s="24" t="s">
        <v>1053</v>
      </c>
      <c r="H625" s="26">
        <v>1</v>
      </c>
      <c r="K625" s="94"/>
      <c r="M625" s="2" t="s">
        <v>1660</v>
      </c>
      <c r="N625" s="202">
        <v>80</v>
      </c>
      <c r="O625" s="221">
        <v>40246</v>
      </c>
      <c r="P625" s="26">
        <v>6</v>
      </c>
      <c r="Q625" s="24" t="s">
        <v>1053</v>
      </c>
      <c r="R625" s="24" t="s">
        <v>1053</v>
      </c>
      <c r="S625" s="26">
        <v>3</v>
      </c>
      <c r="T625" s="206">
        <f t="shared" si="21"/>
        <v>2010</v>
      </c>
      <c r="U625" s="24" t="str">
        <f t="shared" si="22"/>
        <v>1</v>
      </c>
      <c r="V625" s="24" t="str">
        <f>IF(AND(Forecast_6_months&lt;N625,Goal_Setting_Months&gt;N625,U625="1",P625&gt;Baseline_Component),"1","0")</f>
        <v>0</v>
      </c>
    </row>
    <row r="626" spans="2:22" x14ac:dyDescent="0.25">
      <c r="B626" s="2" t="s">
        <v>1660</v>
      </c>
      <c r="C626" s="202">
        <v>80</v>
      </c>
      <c r="D626" s="221">
        <v>40246</v>
      </c>
      <c r="E626" s="26">
        <v>6</v>
      </c>
      <c r="F626" s="24" t="s">
        <v>1053</v>
      </c>
      <c r="G626" s="24" t="s">
        <v>1053</v>
      </c>
      <c r="H626" s="26">
        <v>3</v>
      </c>
      <c r="K626" s="94"/>
      <c r="M626" s="2" t="s">
        <v>1661</v>
      </c>
      <c r="N626" s="202">
        <v>75</v>
      </c>
      <c r="O626" s="221">
        <v>42261</v>
      </c>
      <c r="P626" s="26">
        <v>1</v>
      </c>
      <c r="Q626" s="24" t="s">
        <v>1053</v>
      </c>
      <c r="R626" s="24" t="s">
        <v>1053</v>
      </c>
      <c r="S626" s="26">
        <v>2</v>
      </c>
      <c r="T626" s="206">
        <f t="shared" si="21"/>
        <v>2015</v>
      </c>
      <c r="U626" s="24" t="str">
        <f t="shared" si="22"/>
        <v>0</v>
      </c>
      <c r="V626" s="24" t="str">
        <f>IF(AND(Forecast_6_months&lt;N626,Goal_Setting_Months&gt;N626,U626="1",P626&gt;Baseline_Component),"1","0")</f>
        <v>0</v>
      </c>
    </row>
    <row r="627" spans="2:22" x14ac:dyDescent="0.25">
      <c r="B627" s="2" t="s">
        <v>1661</v>
      </c>
      <c r="C627" s="202">
        <v>75</v>
      </c>
      <c r="D627" s="221">
        <v>42261</v>
      </c>
      <c r="E627" s="26">
        <v>1</v>
      </c>
      <c r="F627" s="24" t="s">
        <v>1053</v>
      </c>
      <c r="G627" s="24" t="s">
        <v>1053</v>
      </c>
      <c r="H627" s="26">
        <v>2</v>
      </c>
      <c r="K627" s="94"/>
      <c r="M627" s="2" t="s">
        <v>1662</v>
      </c>
      <c r="N627" s="202">
        <v>80</v>
      </c>
      <c r="O627" s="221">
        <v>41675</v>
      </c>
      <c r="P627" s="26">
        <v>1</v>
      </c>
      <c r="Q627" s="24" t="s">
        <v>1053</v>
      </c>
      <c r="R627" s="24" t="s">
        <v>1053</v>
      </c>
      <c r="S627" s="26">
        <v>1</v>
      </c>
      <c r="T627" s="206">
        <f t="shared" si="21"/>
        <v>2014</v>
      </c>
      <c r="U627" s="24" t="str">
        <f t="shared" si="22"/>
        <v>0</v>
      </c>
      <c r="V627" s="24" t="str">
        <f>IF(AND(Forecast_6_months&lt;N627,Goal_Setting_Months&gt;N627,U627="1",P627&gt;Baseline_Component),"1","0")</f>
        <v>0</v>
      </c>
    </row>
    <row r="628" spans="2:22" x14ac:dyDescent="0.25">
      <c r="B628" s="2" t="s">
        <v>1662</v>
      </c>
      <c r="C628" s="202">
        <v>80</v>
      </c>
      <c r="D628" s="221">
        <v>41675</v>
      </c>
      <c r="E628" s="26">
        <v>1</v>
      </c>
      <c r="F628" s="24" t="s">
        <v>1053</v>
      </c>
      <c r="G628" s="24" t="s">
        <v>1053</v>
      </c>
      <c r="H628" s="26">
        <v>1</v>
      </c>
      <c r="K628" s="94"/>
      <c r="M628" s="2" t="s">
        <v>1663</v>
      </c>
      <c r="N628" s="202">
        <v>72</v>
      </c>
      <c r="O628" s="221">
        <v>42265</v>
      </c>
      <c r="P628" s="26">
        <v>1</v>
      </c>
      <c r="Q628" s="26">
        <v>1</v>
      </c>
      <c r="R628" s="26">
        <v>5</v>
      </c>
      <c r="S628" s="26">
        <v>3</v>
      </c>
      <c r="T628" s="206">
        <f t="shared" si="21"/>
        <v>2015</v>
      </c>
      <c r="U628" s="24" t="str">
        <f t="shared" si="22"/>
        <v>1</v>
      </c>
      <c r="V628" s="24" t="str">
        <f>IF(AND(Forecast_6_months&lt;N628,Goal_Setting_Months&gt;N628,U628="1",P628&gt;Baseline_Component),"1","0")</f>
        <v>0</v>
      </c>
    </row>
    <row r="629" spans="2:22" x14ac:dyDescent="0.25">
      <c r="B629" s="2" t="s">
        <v>1663</v>
      </c>
      <c r="C629" s="202">
        <v>72</v>
      </c>
      <c r="D629" s="221">
        <v>42265</v>
      </c>
      <c r="E629" s="26">
        <v>1</v>
      </c>
      <c r="F629" s="26">
        <v>1</v>
      </c>
      <c r="G629" s="26">
        <v>5</v>
      </c>
      <c r="H629" s="26">
        <v>3</v>
      </c>
      <c r="K629" s="94"/>
      <c r="M629" s="2" t="s">
        <v>1664</v>
      </c>
      <c r="N629" s="202">
        <v>80</v>
      </c>
      <c r="O629" s="221">
        <v>39356</v>
      </c>
      <c r="P629" s="26">
        <v>1</v>
      </c>
      <c r="Q629" s="26">
        <v>1</v>
      </c>
      <c r="R629" s="26">
        <v>12</v>
      </c>
      <c r="S629" s="26">
        <v>4</v>
      </c>
      <c r="T629" s="206">
        <f t="shared" si="21"/>
        <v>2007</v>
      </c>
      <c r="U629" s="24" t="str">
        <f t="shared" si="22"/>
        <v>1</v>
      </c>
      <c r="V629" s="24" t="str">
        <f>IF(AND(Forecast_6_months&lt;N629,Goal_Setting_Months&gt;N629,U629="1",P629&gt;Baseline_Component),"1","0")</f>
        <v>0</v>
      </c>
    </row>
    <row r="630" spans="2:22" x14ac:dyDescent="0.25">
      <c r="B630" s="2" t="s">
        <v>1664</v>
      </c>
      <c r="C630" s="202">
        <v>80</v>
      </c>
      <c r="D630" s="221">
        <v>39356</v>
      </c>
      <c r="E630" s="26">
        <v>1</v>
      </c>
      <c r="F630" s="26">
        <v>1</v>
      </c>
      <c r="G630" s="26">
        <v>12</v>
      </c>
      <c r="H630" s="26">
        <v>4</v>
      </c>
      <c r="K630" s="94"/>
      <c r="M630" s="2" t="s">
        <v>1665</v>
      </c>
      <c r="N630" s="202">
        <v>80</v>
      </c>
      <c r="O630" s="221">
        <v>40610</v>
      </c>
      <c r="P630" s="26">
        <v>11</v>
      </c>
      <c r="Q630" s="24" t="s">
        <v>1053</v>
      </c>
      <c r="R630" s="24" t="s">
        <v>1053</v>
      </c>
      <c r="S630" s="26">
        <v>2</v>
      </c>
      <c r="T630" s="206">
        <f t="shared" si="21"/>
        <v>2011</v>
      </c>
      <c r="U630" s="24" t="str">
        <f t="shared" si="22"/>
        <v>0</v>
      </c>
      <c r="V630" s="24" t="str">
        <f>IF(AND(Forecast_6_months&lt;N630,Goal_Setting_Months&gt;N630,U630="1",P630&gt;Baseline_Component),"1","0")</f>
        <v>0</v>
      </c>
    </row>
    <row r="631" spans="2:22" x14ac:dyDescent="0.25">
      <c r="B631" s="2" t="s">
        <v>1665</v>
      </c>
      <c r="C631" s="202">
        <v>80</v>
      </c>
      <c r="D631" s="221">
        <v>40610</v>
      </c>
      <c r="E631" s="26">
        <v>11</v>
      </c>
      <c r="F631" s="24" t="s">
        <v>1053</v>
      </c>
      <c r="G631" s="24" t="s">
        <v>1053</v>
      </c>
      <c r="H631" s="26">
        <v>2</v>
      </c>
      <c r="K631" s="94"/>
      <c r="M631" s="2" t="s">
        <v>1666</v>
      </c>
      <c r="N631" s="202">
        <v>65</v>
      </c>
      <c r="O631" s="221">
        <v>39878</v>
      </c>
      <c r="P631" s="26">
        <v>1</v>
      </c>
      <c r="Q631" s="24" t="s">
        <v>1053</v>
      </c>
      <c r="R631" s="24" t="s">
        <v>1053</v>
      </c>
      <c r="S631" s="26">
        <v>5</v>
      </c>
      <c r="T631" s="206">
        <f t="shared" si="21"/>
        <v>2009</v>
      </c>
      <c r="U631" s="24" t="str">
        <f t="shared" si="22"/>
        <v>1</v>
      </c>
      <c r="V631" s="24" t="str">
        <f>IF(AND(Forecast_6_months&lt;N631,Goal_Setting_Months&gt;N631,U631="1",P631&gt;Baseline_Component),"1","0")</f>
        <v>0</v>
      </c>
    </row>
    <row r="632" spans="2:22" x14ac:dyDescent="0.25">
      <c r="B632" s="2" t="s">
        <v>1666</v>
      </c>
      <c r="C632" s="202">
        <v>65</v>
      </c>
      <c r="D632" s="221">
        <v>39878</v>
      </c>
      <c r="E632" s="26">
        <v>1</v>
      </c>
      <c r="F632" s="24" t="s">
        <v>1053</v>
      </c>
      <c r="G632" s="24" t="s">
        <v>1053</v>
      </c>
      <c r="H632" s="26">
        <v>5</v>
      </c>
      <c r="K632" s="94"/>
      <c r="M632" s="2" t="s">
        <v>1667</v>
      </c>
      <c r="N632" s="202">
        <v>80</v>
      </c>
      <c r="O632" s="221">
        <v>41676</v>
      </c>
      <c r="P632" s="26">
        <v>1</v>
      </c>
      <c r="Q632" s="24" t="s">
        <v>1053</v>
      </c>
      <c r="R632" s="24" t="s">
        <v>1053</v>
      </c>
      <c r="S632" s="26">
        <v>1</v>
      </c>
      <c r="T632" s="206">
        <f t="shared" si="21"/>
        <v>2014</v>
      </c>
      <c r="U632" s="24" t="str">
        <f t="shared" si="22"/>
        <v>0</v>
      </c>
      <c r="V632" s="24" t="str">
        <f>IF(AND(Forecast_6_months&lt;N632,Goal_Setting_Months&gt;N632,U632="1",P632&gt;Baseline_Component),"1","0")</f>
        <v>0</v>
      </c>
    </row>
    <row r="633" spans="2:22" x14ac:dyDescent="0.25">
      <c r="B633" s="2" t="s">
        <v>1667</v>
      </c>
      <c r="C633" s="202">
        <v>80</v>
      </c>
      <c r="D633" s="221">
        <v>41676</v>
      </c>
      <c r="E633" s="26">
        <v>1</v>
      </c>
      <c r="F633" s="24" t="s">
        <v>1053</v>
      </c>
      <c r="G633" s="24" t="s">
        <v>1053</v>
      </c>
      <c r="H633" s="26">
        <v>1</v>
      </c>
      <c r="K633" s="94"/>
      <c r="M633" s="2" t="s">
        <v>1668</v>
      </c>
      <c r="N633" s="202">
        <v>58</v>
      </c>
      <c r="O633" s="221">
        <v>39842</v>
      </c>
      <c r="P633" s="26">
        <v>1</v>
      </c>
      <c r="Q633" s="24" t="s">
        <v>1053</v>
      </c>
      <c r="R633" s="24" t="s">
        <v>1053</v>
      </c>
      <c r="S633" s="26">
        <v>2</v>
      </c>
      <c r="T633" s="206">
        <f t="shared" si="21"/>
        <v>2009</v>
      </c>
      <c r="U633" s="24" t="str">
        <f t="shared" si="22"/>
        <v>0</v>
      </c>
      <c r="V633" s="24" t="str">
        <f>IF(AND(Forecast_6_months&lt;N633,Goal_Setting_Months&gt;N633,U633="1",P633&gt;Baseline_Component),"1","0")</f>
        <v>0</v>
      </c>
    </row>
    <row r="634" spans="2:22" x14ac:dyDescent="0.25">
      <c r="B634" s="2" t="s">
        <v>1668</v>
      </c>
      <c r="C634" s="202">
        <v>58</v>
      </c>
      <c r="D634" s="221">
        <v>39842</v>
      </c>
      <c r="E634" s="26">
        <v>1</v>
      </c>
      <c r="F634" s="24" t="s">
        <v>1053</v>
      </c>
      <c r="G634" s="24" t="s">
        <v>1053</v>
      </c>
      <c r="H634" s="26">
        <v>2</v>
      </c>
      <c r="K634" s="94"/>
      <c r="M634" s="2" t="s">
        <v>1669</v>
      </c>
      <c r="N634" s="202">
        <v>80</v>
      </c>
      <c r="O634" s="221">
        <v>40498</v>
      </c>
      <c r="P634" s="26">
        <v>1</v>
      </c>
      <c r="Q634" s="24" t="s">
        <v>1053</v>
      </c>
      <c r="R634" s="24" t="s">
        <v>1053</v>
      </c>
      <c r="S634" s="26">
        <v>5</v>
      </c>
      <c r="T634" s="206">
        <f t="shared" si="21"/>
        <v>2010</v>
      </c>
      <c r="U634" s="24" t="str">
        <f t="shared" si="22"/>
        <v>1</v>
      </c>
      <c r="V634" s="24" t="str">
        <f>IF(AND(Forecast_6_months&lt;N634,Goal_Setting_Months&gt;N634,U634="1",P634&gt;Baseline_Component),"1","0")</f>
        <v>0</v>
      </c>
    </row>
    <row r="635" spans="2:22" x14ac:dyDescent="0.25">
      <c r="B635" s="2" t="s">
        <v>1669</v>
      </c>
      <c r="C635" s="202">
        <v>80</v>
      </c>
      <c r="D635" s="221">
        <v>40498</v>
      </c>
      <c r="E635" s="26">
        <v>1</v>
      </c>
      <c r="F635" s="24" t="s">
        <v>1053</v>
      </c>
      <c r="G635" s="24" t="s">
        <v>1053</v>
      </c>
      <c r="H635" s="26">
        <v>5</v>
      </c>
      <c r="K635" s="94"/>
      <c r="M635" s="2" t="s">
        <v>1670</v>
      </c>
      <c r="N635" s="202">
        <v>74</v>
      </c>
      <c r="O635" s="221">
        <v>41114</v>
      </c>
      <c r="P635" s="26">
        <v>11</v>
      </c>
      <c r="Q635" s="26">
        <v>1</v>
      </c>
      <c r="R635" s="26">
        <v>3</v>
      </c>
      <c r="S635" s="26">
        <v>3</v>
      </c>
      <c r="T635" s="206">
        <f t="shared" si="21"/>
        <v>2012</v>
      </c>
      <c r="U635" s="24" t="str">
        <f t="shared" si="22"/>
        <v>1</v>
      </c>
      <c r="V635" s="24" t="str">
        <f>IF(AND(Forecast_6_months&lt;N635,Goal_Setting_Months&gt;N635,U635="1",P635&gt;Baseline_Component),"1","0")</f>
        <v>0</v>
      </c>
    </row>
    <row r="636" spans="2:22" x14ac:dyDescent="0.25">
      <c r="B636" s="2" t="s">
        <v>1670</v>
      </c>
      <c r="C636" s="202">
        <v>74</v>
      </c>
      <c r="D636" s="221">
        <v>41114</v>
      </c>
      <c r="E636" s="26">
        <v>11</v>
      </c>
      <c r="F636" s="26">
        <v>1</v>
      </c>
      <c r="G636" s="26">
        <v>3</v>
      </c>
      <c r="H636" s="26">
        <v>3</v>
      </c>
      <c r="K636" s="94"/>
      <c r="M636" s="2" t="s">
        <v>1671</v>
      </c>
      <c r="N636" s="202">
        <v>72</v>
      </c>
      <c r="O636" s="221">
        <v>39825</v>
      </c>
      <c r="P636" s="26">
        <v>4</v>
      </c>
      <c r="Q636" s="26">
        <v>1</v>
      </c>
      <c r="R636" s="26">
        <v>11</v>
      </c>
      <c r="S636" s="26">
        <v>5</v>
      </c>
      <c r="T636" s="206">
        <f t="shared" si="21"/>
        <v>2009</v>
      </c>
      <c r="U636" s="24" t="str">
        <f t="shared" si="22"/>
        <v>1</v>
      </c>
      <c r="V636" s="24" t="str">
        <f>IF(AND(Forecast_6_months&lt;N636,Goal_Setting_Months&gt;N636,U636="1",P636&gt;Baseline_Component),"1","0")</f>
        <v>0</v>
      </c>
    </row>
    <row r="637" spans="2:22" x14ac:dyDescent="0.25">
      <c r="B637" s="2" t="s">
        <v>1671</v>
      </c>
      <c r="C637" s="202">
        <v>72</v>
      </c>
      <c r="D637" s="221">
        <v>39825</v>
      </c>
      <c r="E637" s="26">
        <v>4</v>
      </c>
      <c r="F637" s="26">
        <v>1</v>
      </c>
      <c r="G637" s="26">
        <v>11</v>
      </c>
      <c r="H637" s="26">
        <v>5</v>
      </c>
      <c r="K637" s="94"/>
      <c r="M637" s="2" t="s">
        <v>1672</v>
      </c>
      <c r="N637" s="202">
        <v>61</v>
      </c>
      <c r="O637" s="221">
        <v>42240</v>
      </c>
      <c r="P637" s="26">
        <v>1</v>
      </c>
      <c r="Q637" s="24" t="s">
        <v>1053</v>
      </c>
      <c r="R637" s="24" t="s">
        <v>1053</v>
      </c>
      <c r="S637" s="26">
        <v>2</v>
      </c>
      <c r="T637" s="206">
        <f t="shared" si="21"/>
        <v>2015</v>
      </c>
      <c r="U637" s="24" t="str">
        <f t="shared" si="22"/>
        <v>0</v>
      </c>
      <c r="V637" s="24" t="str">
        <f>IF(AND(Forecast_6_months&lt;N637,Goal_Setting_Months&gt;N637,U637="1",P637&gt;Baseline_Component),"1","0")</f>
        <v>0</v>
      </c>
    </row>
    <row r="638" spans="2:22" x14ac:dyDescent="0.25">
      <c r="B638" s="2" t="s">
        <v>1672</v>
      </c>
      <c r="C638" s="202">
        <v>61</v>
      </c>
      <c r="D638" s="221">
        <v>42240</v>
      </c>
      <c r="E638" s="26">
        <v>1</v>
      </c>
      <c r="F638" s="24" t="s">
        <v>1053</v>
      </c>
      <c r="G638" s="24" t="s">
        <v>1053</v>
      </c>
      <c r="H638" s="26">
        <v>2</v>
      </c>
      <c r="K638" s="94"/>
      <c r="M638" s="2" t="s">
        <v>1673</v>
      </c>
      <c r="N638" s="202">
        <v>77</v>
      </c>
      <c r="O638" s="221">
        <v>40727</v>
      </c>
      <c r="P638" s="26">
        <v>1</v>
      </c>
      <c r="Q638" s="24" t="s">
        <v>1053</v>
      </c>
      <c r="R638" s="24" t="s">
        <v>1053</v>
      </c>
      <c r="S638" s="26">
        <v>1</v>
      </c>
      <c r="T638" s="206">
        <f t="shared" si="21"/>
        <v>2011</v>
      </c>
      <c r="U638" s="24" t="str">
        <f t="shared" si="22"/>
        <v>0</v>
      </c>
      <c r="V638" s="24" t="str">
        <f>IF(AND(Forecast_6_months&lt;N638,Goal_Setting_Months&gt;N638,U638="1",P638&gt;Baseline_Component),"1","0")</f>
        <v>0</v>
      </c>
    </row>
    <row r="639" spans="2:22" x14ac:dyDescent="0.25">
      <c r="B639" s="2" t="s">
        <v>1673</v>
      </c>
      <c r="C639" s="202">
        <v>77</v>
      </c>
      <c r="D639" s="221">
        <v>40727</v>
      </c>
      <c r="E639" s="26">
        <v>1</v>
      </c>
      <c r="F639" s="24" t="s">
        <v>1053</v>
      </c>
      <c r="G639" s="24" t="s">
        <v>1053</v>
      </c>
      <c r="H639" s="26">
        <v>1</v>
      </c>
      <c r="K639" s="94"/>
      <c r="M639" s="2" t="s">
        <v>1674</v>
      </c>
      <c r="N639" s="202">
        <v>80</v>
      </c>
      <c r="O639" s="221">
        <v>40785</v>
      </c>
      <c r="P639" s="26">
        <v>8</v>
      </c>
      <c r="Q639" s="24" t="s">
        <v>1053</v>
      </c>
      <c r="R639" s="24" t="s">
        <v>1053</v>
      </c>
      <c r="S639" s="26">
        <v>2</v>
      </c>
      <c r="T639" s="206">
        <f t="shared" si="21"/>
        <v>2011</v>
      </c>
      <c r="U639" s="24" t="str">
        <f t="shared" si="22"/>
        <v>0</v>
      </c>
      <c r="V639" s="24" t="str">
        <f>IF(AND(Forecast_6_months&lt;N639,Goal_Setting_Months&gt;N639,U639="1",P639&gt;Baseline_Component),"1","0")</f>
        <v>0</v>
      </c>
    </row>
    <row r="640" spans="2:22" x14ac:dyDescent="0.25">
      <c r="B640" s="2" t="s">
        <v>1674</v>
      </c>
      <c r="C640" s="202">
        <v>80</v>
      </c>
      <c r="D640" s="221">
        <v>40785</v>
      </c>
      <c r="E640" s="26">
        <v>8</v>
      </c>
      <c r="F640" s="24" t="s">
        <v>1053</v>
      </c>
      <c r="G640" s="24" t="s">
        <v>1053</v>
      </c>
      <c r="H640" s="26">
        <v>2</v>
      </c>
      <c r="K640" s="94"/>
      <c r="M640" s="2" t="s">
        <v>1675</v>
      </c>
      <c r="N640" s="202">
        <v>77</v>
      </c>
      <c r="O640" s="221">
        <v>41284</v>
      </c>
      <c r="P640" s="26">
        <v>4</v>
      </c>
      <c r="Q640" s="26">
        <v>1</v>
      </c>
      <c r="R640" s="26">
        <v>3</v>
      </c>
      <c r="S640" s="26">
        <v>2</v>
      </c>
      <c r="T640" s="206">
        <f t="shared" si="21"/>
        <v>2013</v>
      </c>
      <c r="U640" s="24" t="str">
        <f t="shared" si="22"/>
        <v>0</v>
      </c>
      <c r="V640" s="24" t="str">
        <f>IF(AND(Forecast_6_months&lt;N640,Goal_Setting_Months&gt;N640,U640="1",P640&gt;Baseline_Component),"1","0")</f>
        <v>0</v>
      </c>
    </row>
    <row r="641" spans="2:22" x14ac:dyDescent="0.25">
      <c r="B641" s="2" t="s">
        <v>1675</v>
      </c>
      <c r="C641" s="202">
        <v>77</v>
      </c>
      <c r="D641" s="221">
        <v>41284</v>
      </c>
      <c r="E641" s="26">
        <v>4</v>
      </c>
      <c r="F641" s="26">
        <v>1</v>
      </c>
      <c r="G641" s="26">
        <v>3</v>
      </c>
      <c r="H641" s="26">
        <v>2</v>
      </c>
      <c r="K641" s="94"/>
      <c r="M641" s="2" t="s">
        <v>1676</v>
      </c>
      <c r="N641" s="202">
        <v>69</v>
      </c>
      <c r="O641" s="221">
        <v>39874</v>
      </c>
      <c r="P641" s="26">
        <v>1</v>
      </c>
      <c r="Q641" s="24" t="s">
        <v>1053</v>
      </c>
      <c r="R641" s="24" t="s">
        <v>1053</v>
      </c>
      <c r="S641" s="26">
        <v>4</v>
      </c>
      <c r="T641" s="206">
        <f t="shared" si="21"/>
        <v>2009</v>
      </c>
      <c r="U641" s="24" t="str">
        <f t="shared" si="22"/>
        <v>1</v>
      </c>
      <c r="V641" s="24" t="str">
        <f>IF(AND(Forecast_6_months&lt;N641,Goal_Setting_Months&gt;N641,U641="1",P641&gt;Baseline_Component),"1","0")</f>
        <v>0</v>
      </c>
    </row>
    <row r="642" spans="2:22" x14ac:dyDescent="0.25">
      <c r="B642" s="2" t="s">
        <v>1676</v>
      </c>
      <c r="C642" s="202">
        <v>69</v>
      </c>
      <c r="D642" s="221">
        <v>39874</v>
      </c>
      <c r="E642" s="26">
        <v>1</v>
      </c>
      <c r="F642" s="24" t="s">
        <v>1053</v>
      </c>
      <c r="G642" s="24" t="s">
        <v>1053</v>
      </c>
      <c r="H642" s="26">
        <v>4</v>
      </c>
      <c r="K642" s="94"/>
      <c r="M642" s="2" t="s">
        <v>1677</v>
      </c>
      <c r="N642" s="202">
        <v>60</v>
      </c>
      <c r="O642" s="221">
        <v>40516</v>
      </c>
      <c r="P642" s="26">
        <v>1</v>
      </c>
      <c r="Q642" s="24" t="s">
        <v>1053</v>
      </c>
      <c r="R642" s="24" t="s">
        <v>1053</v>
      </c>
      <c r="S642" s="26">
        <v>2</v>
      </c>
      <c r="T642" s="206">
        <f t="shared" si="21"/>
        <v>2010</v>
      </c>
      <c r="U642" s="24" t="str">
        <f t="shared" si="22"/>
        <v>0</v>
      </c>
      <c r="V642" s="24" t="str">
        <f>IF(AND(Forecast_6_months&lt;N642,Goal_Setting_Months&gt;N642,U642="1",P642&gt;Baseline_Component),"1","0")</f>
        <v>0</v>
      </c>
    </row>
    <row r="643" spans="2:22" x14ac:dyDescent="0.25">
      <c r="B643" s="2" t="s">
        <v>1677</v>
      </c>
      <c r="C643" s="202">
        <v>60</v>
      </c>
      <c r="D643" s="221">
        <v>40516</v>
      </c>
      <c r="E643" s="26">
        <v>1</v>
      </c>
      <c r="F643" s="24" t="s">
        <v>1053</v>
      </c>
      <c r="G643" s="24" t="s">
        <v>1053</v>
      </c>
      <c r="H643" s="26">
        <v>2</v>
      </c>
      <c r="K643" s="94"/>
      <c r="M643" s="2" t="s">
        <v>1678</v>
      </c>
      <c r="N643" s="202">
        <v>80</v>
      </c>
      <c r="O643" s="221">
        <v>39643</v>
      </c>
      <c r="P643" s="26">
        <v>80</v>
      </c>
      <c r="Q643" s="26">
        <v>1</v>
      </c>
      <c r="R643" s="26">
        <v>22</v>
      </c>
      <c r="S643" s="26">
        <v>4</v>
      </c>
      <c r="T643" s="206">
        <f t="shared" si="21"/>
        <v>2008</v>
      </c>
      <c r="U643" s="24" t="str">
        <f t="shared" si="22"/>
        <v>1</v>
      </c>
      <c r="V643" s="24" t="str">
        <f>IF(AND(Forecast_6_months&lt;N643,Goal_Setting_Months&gt;N643,U643="1",P643&gt;Baseline_Component),"1","0")</f>
        <v>0</v>
      </c>
    </row>
    <row r="644" spans="2:22" x14ac:dyDescent="0.25">
      <c r="B644" s="2" t="s">
        <v>1678</v>
      </c>
      <c r="C644" s="202">
        <v>80</v>
      </c>
      <c r="D644" s="221">
        <v>39643</v>
      </c>
      <c r="E644" s="26">
        <v>80</v>
      </c>
      <c r="F644" s="26">
        <v>1</v>
      </c>
      <c r="G644" s="26">
        <v>22</v>
      </c>
      <c r="H644" s="26">
        <v>4</v>
      </c>
      <c r="K644" s="94"/>
      <c r="M644" s="2" t="s">
        <v>1679</v>
      </c>
      <c r="N644" s="202">
        <v>80</v>
      </c>
      <c r="O644" s="221">
        <v>41827</v>
      </c>
      <c r="P644" s="26">
        <v>1</v>
      </c>
      <c r="Q644" s="24" t="s">
        <v>1053</v>
      </c>
      <c r="R644" s="24" t="s">
        <v>1053</v>
      </c>
      <c r="S644" s="26">
        <v>1</v>
      </c>
      <c r="T644" s="206">
        <f t="shared" si="21"/>
        <v>2014</v>
      </c>
      <c r="U644" s="24" t="str">
        <f t="shared" si="22"/>
        <v>0</v>
      </c>
      <c r="V644" s="24" t="str">
        <f>IF(AND(Forecast_6_months&lt;N644,Goal_Setting_Months&gt;N644,U644="1",P644&gt;Baseline_Component),"1","0")</f>
        <v>0</v>
      </c>
    </row>
    <row r="645" spans="2:22" x14ac:dyDescent="0.25">
      <c r="B645" s="2" t="s">
        <v>1679</v>
      </c>
      <c r="C645" s="202">
        <v>80</v>
      </c>
      <c r="D645" s="221">
        <v>41827</v>
      </c>
      <c r="E645" s="26">
        <v>1</v>
      </c>
      <c r="F645" s="24" t="s">
        <v>1053</v>
      </c>
      <c r="G645" s="24" t="s">
        <v>1053</v>
      </c>
      <c r="H645" s="26">
        <v>1</v>
      </c>
      <c r="K645" s="94"/>
      <c r="M645" s="2" t="s">
        <v>1680</v>
      </c>
      <c r="N645" s="202">
        <v>67</v>
      </c>
      <c r="O645" s="221">
        <v>41190</v>
      </c>
      <c r="P645" s="26">
        <v>1</v>
      </c>
      <c r="Q645" s="24" t="s">
        <v>1053</v>
      </c>
      <c r="R645" s="24" t="s">
        <v>1053</v>
      </c>
      <c r="S645" s="26">
        <v>3</v>
      </c>
      <c r="T645" s="206">
        <f t="shared" si="21"/>
        <v>2012</v>
      </c>
      <c r="U645" s="24" t="str">
        <f t="shared" si="22"/>
        <v>1</v>
      </c>
      <c r="V645" s="24" t="str">
        <f>IF(AND(Forecast_6_months&lt;N645,Goal_Setting_Months&gt;N645,U645="1",P645&gt;Baseline_Component),"1","0")</f>
        <v>0</v>
      </c>
    </row>
    <row r="646" spans="2:22" x14ac:dyDescent="0.25">
      <c r="B646" s="2" t="s">
        <v>1680</v>
      </c>
      <c r="C646" s="202">
        <v>67</v>
      </c>
      <c r="D646" s="221">
        <v>41190</v>
      </c>
      <c r="E646" s="26">
        <v>1</v>
      </c>
      <c r="F646" s="24" t="s">
        <v>1053</v>
      </c>
      <c r="G646" s="24" t="s">
        <v>1053</v>
      </c>
      <c r="H646" s="26">
        <v>3</v>
      </c>
      <c r="K646" s="94"/>
      <c r="M646" s="2" t="s">
        <v>1681</v>
      </c>
      <c r="N646" s="202">
        <v>53</v>
      </c>
      <c r="O646" s="221">
        <v>40844</v>
      </c>
      <c r="P646" s="26">
        <v>1</v>
      </c>
      <c r="Q646" s="26">
        <v>1</v>
      </c>
      <c r="R646" s="26">
        <v>37</v>
      </c>
      <c r="S646" s="26">
        <v>5</v>
      </c>
      <c r="T646" s="206">
        <f t="shared" si="21"/>
        <v>2011</v>
      </c>
      <c r="U646" s="24" t="str">
        <f t="shared" si="22"/>
        <v>1</v>
      </c>
      <c r="V646" s="24" t="str">
        <f>IF(AND(Forecast_6_months&lt;N646,Goal_Setting_Months&gt;N646,U646="1",P646&gt;Baseline_Component),"1","0")</f>
        <v>0</v>
      </c>
    </row>
    <row r="647" spans="2:22" x14ac:dyDescent="0.25">
      <c r="B647" s="2" t="s">
        <v>1681</v>
      </c>
      <c r="C647" s="202">
        <v>53</v>
      </c>
      <c r="D647" s="221">
        <v>40844</v>
      </c>
      <c r="E647" s="26">
        <v>1</v>
      </c>
      <c r="F647" s="26">
        <v>1</v>
      </c>
      <c r="G647" s="26">
        <v>37</v>
      </c>
      <c r="H647" s="26">
        <v>5</v>
      </c>
      <c r="K647" s="94"/>
      <c r="M647" s="2" t="s">
        <v>1682</v>
      </c>
      <c r="N647" s="202">
        <v>80</v>
      </c>
      <c r="O647" s="221">
        <v>40986</v>
      </c>
      <c r="P647" s="26">
        <v>1</v>
      </c>
      <c r="Q647" s="24" t="s">
        <v>1053</v>
      </c>
      <c r="R647" s="24" t="s">
        <v>1053</v>
      </c>
      <c r="S647" s="26">
        <v>4</v>
      </c>
      <c r="T647" s="206">
        <f t="shared" si="21"/>
        <v>2012</v>
      </c>
      <c r="U647" s="24" t="str">
        <f t="shared" si="22"/>
        <v>1</v>
      </c>
      <c r="V647" s="24" t="str">
        <f>IF(AND(Forecast_6_months&lt;N647,Goal_Setting_Months&gt;N647,U647="1",P647&gt;Baseline_Component),"1","0")</f>
        <v>0</v>
      </c>
    </row>
    <row r="648" spans="2:22" x14ac:dyDescent="0.25">
      <c r="B648" s="2" t="s">
        <v>1682</v>
      </c>
      <c r="C648" s="202">
        <v>80</v>
      </c>
      <c r="D648" s="221">
        <v>40986</v>
      </c>
      <c r="E648" s="26">
        <v>1</v>
      </c>
      <c r="F648" s="24" t="s">
        <v>1053</v>
      </c>
      <c r="G648" s="24" t="s">
        <v>1053</v>
      </c>
      <c r="H648" s="26">
        <v>4</v>
      </c>
      <c r="K648" s="94"/>
      <c r="M648" s="2" t="s">
        <v>1683</v>
      </c>
      <c r="N648" s="202">
        <v>80</v>
      </c>
      <c r="O648" s="221">
        <v>39877</v>
      </c>
      <c r="P648" s="26">
        <v>1</v>
      </c>
      <c r="Q648" s="24" t="s">
        <v>1053</v>
      </c>
      <c r="R648" s="24" t="s">
        <v>1053</v>
      </c>
      <c r="S648" s="26">
        <v>5</v>
      </c>
      <c r="T648" s="206">
        <f t="shared" si="21"/>
        <v>2009</v>
      </c>
      <c r="U648" s="24" t="str">
        <f t="shared" si="22"/>
        <v>1</v>
      </c>
      <c r="V648" s="24" t="str">
        <f>IF(AND(Forecast_6_months&lt;N648,Goal_Setting_Months&gt;N648,U648="1",P648&gt;Baseline_Component),"1","0")</f>
        <v>0</v>
      </c>
    </row>
    <row r="649" spans="2:22" x14ac:dyDescent="0.25">
      <c r="B649" s="2" t="s">
        <v>1683</v>
      </c>
      <c r="C649" s="202">
        <v>80</v>
      </c>
      <c r="D649" s="221">
        <v>39877</v>
      </c>
      <c r="E649" s="26">
        <v>1</v>
      </c>
      <c r="F649" s="24" t="s">
        <v>1053</v>
      </c>
      <c r="G649" s="24" t="s">
        <v>1053</v>
      </c>
      <c r="H649" s="26">
        <v>5</v>
      </c>
      <c r="K649" s="94"/>
      <c r="M649" s="2" t="s">
        <v>1684</v>
      </c>
      <c r="N649" s="202">
        <v>80</v>
      </c>
      <c r="O649" s="221">
        <v>39211</v>
      </c>
      <c r="P649" s="26">
        <v>12</v>
      </c>
      <c r="Q649" s="24" t="s">
        <v>1053</v>
      </c>
      <c r="R649" s="24" t="s">
        <v>1053</v>
      </c>
      <c r="S649" s="26">
        <v>4</v>
      </c>
      <c r="T649" s="206">
        <f t="shared" si="21"/>
        <v>2007</v>
      </c>
      <c r="U649" s="24" t="str">
        <f t="shared" si="22"/>
        <v>1</v>
      </c>
      <c r="V649" s="24" t="str">
        <f>IF(AND(Forecast_6_months&lt;N649,Goal_Setting_Months&gt;N649,U649="1",P649&gt;Baseline_Component),"1","0")</f>
        <v>0</v>
      </c>
    </row>
    <row r="650" spans="2:22" x14ac:dyDescent="0.25">
      <c r="B650" s="2" t="s">
        <v>1684</v>
      </c>
      <c r="C650" s="202">
        <v>80</v>
      </c>
      <c r="D650" s="221">
        <v>39211</v>
      </c>
      <c r="E650" s="26">
        <v>12</v>
      </c>
      <c r="F650" s="24" t="s">
        <v>1053</v>
      </c>
      <c r="G650" s="24" t="s">
        <v>1053</v>
      </c>
      <c r="H650" s="26">
        <v>4</v>
      </c>
      <c r="K650" s="94"/>
      <c r="M650" s="2" t="s">
        <v>1685</v>
      </c>
      <c r="N650" s="202">
        <v>59</v>
      </c>
      <c r="O650" s="221">
        <v>41733</v>
      </c>
      <c r="P650" s="26">
        <v>1</v>
      </c>
      <c r="Q650" s="24" t="s">
        <v>1053</v>
      </c>
      <c r="R650" s="24" t="s">
        <v>1053</v>
      </c>
      <c r="S650" s="26">
        <v>1</v>
      </c>
      <c r="T650" s="206">
        <f t="shared" si="21"/>
        <v>2014</v>
      </c>
      <c r="U650" s="24" t="str">
        <f t="shared" si="22"/>
        <v>0</v>
      </c>
      <c r="V650" s="24" t="str">
        <f>IF(AND(Forecast_6_months&lt;N650,Goal_Setting_Months&gt;N650,U650="1",P650&gt;Baseline_Component),"1","0")</f>
        <v>0</v>
      </c>
    </row>
    <row r="651" spans="2:22" x14ac:dyDescent="0.25">
      <c r="B651" s="2" t="s">
        <v>1685</v>
      </c>
      <c r="C651" s="202">
        <v>59</v>
      </c>
      <c r="D651" s="221">
        <v>41733</v>
      </c>
      <c r="E651" s="26">
        <v>1</v>
      </c>
      <c r="F651" s="24" t="s">
        <v>1053</v>
      </c>
      <c r="G651" s="24" t="s">
        <v>1053</v>
      </c>
      <c r="H651" s="26">
        <v>1</v>
      </c>
      <c r="K651" s="94"/>
      <c r="M651" s="2" t="s">
        <v>1686</v>
      </c>
      <c r="N651" s="202">
        <v>80</v>
      </c>
      <c r="O651" s="221">
        <v>41127</v>
      </c>
      <c r="P651" s="26">
        <v>3</v>
      </c>
      <c r="Q651" s="24" t="s">
        <v>1053</v>
      </c>
      <c r="R651" s="24" t="s">
        <v>1053</v>
      </c>
      <c r="S651" s="26">
        <v>4</v>
      </c>
      <c r="T651" s="206">
        <f t="shared" si="21"/>
        <v>2012</v>
      </c>
      <c r="U651" s="24" t="str">
        <f t="shared" si="22"/>
        <v>1</v>
      </c>
      <c r="V651" s="24" t="str">
        <f>IF(AND(Forecast_6_months&lt;N651,Goal_Setting_Months&gt;N651,U651="1",P651&gt;Baseline_Component),"1","0")</f>
        <v>0</v>
      </c>
    </row>
    <row r="652" spans="2:22" x14ac:dyDescent="0.25">
      <c r="B652" s="2" t="s">
        <v>1686</v>
      </c>
      <c r="C652" s="202">
        <v>80</v>
      </c>
      <c r="D652" s="221">
        <v>41127</v>
      </c>
      <c r="E652" s="26">
        <v>3</v>
      </c>
      <c r="F652" s="24" t="s">
        <v>1053</v>
      </c>
      <c r="G652" s="24" t="s">
        <v>1053</v>
      </c>
      <c r="H652" s="26">
        <v>4</v>
      </c>
      <c r="K652" s="94"/>
      <c r="M652" s="2" t="s">
        <v>1687</v>
      </c>
      <c r="N652" s="202">
        <v>80</v>
      </c>
      <c r="O652" s="221">
        <v>40067</v>
      </c>
      <c r="P652" s="26">
        <v>1</v>
      </c>
      <c r="Q652" s="24" t="s">
        <v>1053</v>
      </c>
      <c r="R652" s="24" t="s">
        <v>1053</v>
      </c>
      <c r="S652" s="26">
        <v>2</v>
      </c>
      <c r="T652" s="206">
        <f t="shared" si="21"/>
        <v>2009</v>
      </c>
      <c r="U652" s="24" t="str">
        <f t="shared" si="22"/>
        <v>0</v>
      </c>
      <c r="V652" s="24" t="str">
        <f>IF(AND(Forecast_6_months&lt;N652,Goal_Setting_Months&gt;N652,U652="1",P652&gt;Baseline_Component),"1","0")</f>
        <v>0</v>
      </c>
    </row>
    <row r="653" spans="2:22" x14ac:dyDescent="0.25">
      <c r="B653" s="2" t="s">
        <v>1687</v>
      </c>
      <c r="C653" s="202">
        <v>80</v>
      </c>
      <c r="D653" s="221">
        <v>40067</v>
      </c>
      <c r="E653" s="26">
        <v>1</v>
      </c>
      <c r="F653" s="24" t="s">
        <v>1053</v>
      </c>
      <c r="G653" s="24" t="s">
        <v>1053</v>
      </c>
      <c r="H653" s="26">
        <v>2</v>
      </c>
      <c r="K653" s="94"/>
      <c r="M653" s="2" t="s">
        <v>1688</v>
      </c>
      <c r="N653" s="202">
        <v>80</v>
      </c>
      <c r="O653" s="221">
        <v>40809</v>
      </c>
      <c r="P653" s="26">
        <v>2</v>
      </c>
      <c r="Q653" s="24" t="s">
        <v>1053</v>
      </c>
      <c r="R653" s="24" t="s">
        <v>1053</v>
      </c>
      <c r="S653" s="26">
        <v>1</v>
      </c>
      <c r="T653" s="206">
        <f t="shared" si="21"/>
        <v>2011</v>
      </c>
      <c r="U653" s="24" t="str">
        <f t="shared" si="22"/>
        <v>0</v>
      </c>
      <c r="V653" s="24" t="str">
        <f>IF(AND(Forecast_6_months&lt;N653,Goal_Setting_Months&gt;N653,U653="1",P653&gt;Baseline_Component),"1","0")</f>
        <v>0</v>
      </c>
    </row>
    <row r="654" spans="2:22" x14ac:dyDescent="0.25">
      <c r="B654" s="2" t="s">
        <v>1688</v>
      </c>
      <c r="C654" s="202">
        <v>80</v>
      </c>
      <c r="D654" s="221">
        <v>40809</v>
      </c>
      <c r="E654" s="26">
        <v>2</v>
      </c>
      <c r="F654" s="24" t="s">
        <v>1053</v>
      </c>
      <c r="G654" s="24" t="s">
        <v>1053</v>
      </c>
      <c r="H654" s="26">
        <v>1</v>
      </c>
      <c r="K654" s="94"/>
      <c r="M654" s="2" t="s">
        <v>1689</v>
      </c>
      <c r="N654" s="202">
        <v>60</v>
      </c>
      <c r="O654" s="221">
        <v>40703</v>
      </c>
      <c r="P654" s="26">
        <v>1</v>
      </c>
      <c r="Q654" s="26">
        <v>1</v>
      </c>
      <c r="R654" s="26">
        <v>3</v>
      </c>
      <c r="S654" s="26">
        <v>5</v>
      </c>
      <c r="T654" s="206">
        <f t="shared" si="21"/>
        <v>2011</v>
      </c>
      <c r="U654" s="24" t="str">
        <f t="shared" si="22"/>
        <v>1</v>
      </c>
      <c r="V654" s="24" t="str">
        <f>IF(AND(Forecast_6_months&lt;N654,Goal_Setting_Months&gt;N654,U654="1",P654&gt;Baseline_Component),"1","0")</f>
        <v>0</v>
      </c>
    </row>
    <row r="655" spans="2:22" x14ac:dyDescent="0.25">
      <c r="B655" s="2" t="s">
        <v>1689</v>
      </c>
      <c r="C655" s="202">
        <v>60</v>
      </c>
      <c r="D655" s="221">
        <v>40703</v>
      </c>
      <c r="E655" s="26">
        <v>1</v>
      </c>
      <c r="F655" s="26">
        <v>1</v>
      </c>
      <c r="G655" s="26">
        <v>3</v>
      </c>
      <c r="H655" s="26">
        <v>5</v>
      </c>
      <c r="K655" s="94"/>
      <c r="M655" s="2" t="s">
        <v>1690</v>
      </c>
      <c r="N655" s="202">
        <v>80</v>
      </c>
      <c r="O655" s="221">
        <v>40955</v>
      </c>
      <c r="P655" s="26">
        <v>1</v>
      </c>
      <c r="Q655" s="24" t="s">
        <v>1053</v>
      </c>
      <c r="R655" s="24" t="s">
        <v>1053</v>
      </c>
      <c r="S655" s="26">
        <v>2</v>
      </c>
      <c r="T655" s="206">
        <f t="shared" si="21"/>
        <v>2012</v>
      </c>
      <c r="U655" s="24" t="str">
        <f t="shared" si="22"/>
        <v>0</v>
      </c>
      <c r="V655" s="24" t="str">
        <f>IF(AND(Forecast_6_months&lt;N655,Goal_Setting_Months&gt;N655,U655="1",P655&gt;Baseline_Component),"1","0")</f>
        <v>0</v>
      </c>
    </row>
    <row r="656" spans="2:22" x14ac:dyDescent="0.25">
      <c r="B656" s="2" t="s">
        <v>1690</v>
      </c>
      <c r="C656" s="202">
        <v>80</v>
      </c>
      <c r="D656" s="221">
        <v>40955</v>
      </c>
      <c r="E656" s="26">
        <v>1</v>
      </c>
      <c r="F656" s="24" t="s">
        <v>1053</v>
      </c>
      <c r="G656" s="24" t="s">
        <v>1053</v>
      </c>
      <c r="H656" s="26">
        <v>2</v>
      </c>
      <c r="K656" s="94"/>
      <c r="M656" s="2" t="s">
        <v>1691</v>
      </c>
      <c r="N656" s="202">
        <v>76</v>
      </c>
      <c r="O656" s="221">
        <v>40163</v>
      </c>
      <c r="P656" s="26">
        <v>1</v>
      </c>
      <c r="Q656" s="24" t="s">
        <v>1053</v>
      </c>
      <c r="R656" s="24" t="s">
        <v>1053</v>
      </c>
      <c r="S656" s="26">
        <v>2</v>
      </c>
      <c r="T656" s="206">
        <f t="shared" si="21"/>
        <v>2009</v>
      </c>
      <c r="U656" s="24" t="str">
        <f t="shared" si="22"/>
        <v>0</v>
      </c>
      <c r="V656" s="24" t="str">
        <f>IF(AND(Forecast_6_months&lt;N656,Goal_Setting_Months&gt;N656,U656="1",P656&gt;Baseline_Component),"1","0")</f>
        <v>0</v>
      </c>
    </row>
    <row r="657" spans="2:22" x14ac:dyDescent="0.25">
      <c r="B657" s="2" t="s">
        <v>1691</v>
      </c>
      <c r="C657" s="202">
        <v>76</v>
      </c>
      <c r="D657" s="221">
        <v>40163</v>
      </c>
      <c r="E657" s="26">
        <v>1</v>
      </c>
      <c r="F657" s="24" t="s">
        <v>1053</v>
      </c>
      <c r="G657" s="24" t="s">
        <v>1053</v>
      </c>
      <c r="H657" s="26">
        <v>2</v>
      </c>
      <c r="K657" s="94"/>
      <c r="M657" s="2" t="s">
        <v>1692</v>
      </c>
      <c r="N657" s="202">
        <v>56</v>
      </c>
      <c r="O657" s="221">
        <v>39748</v>
      </c>
      <c r="P657" s="26">
        <v>1</v>
      </c>
      <c r="Q657" s="26">
        <v>1</v>
      </c>
      <c r="R657" s="26">
        <v>18</v>
      </c>
      <c r="S657" s="26">
        <v>3</v>
      </c>
      <c r="T657" s="206">
        <f t="shared" si="21"/>
        <v>2008</v>
      </c>
      <c r="U657" s="24" t="str">
        <f t="shared" si="22"/>
        <v>1</v>
      </c>
      <c r="V657" s="24" t="str">
        <f>IF(AND(Forecast_6_months&lt;N657,Goal_Setting_Months&gt;N657,U657="1",P657&gt;Baseline_Component),"1","0")</f>
        <v>0</v>
      </c>
    </row>
    <row r="658" spans="2:22" x14ac:dyDescent="0.25">
      <c r="B658" s="2" t="s">
        <v>1692</v>
      </c>
      <c r="C658" s="202">
        <v>56</v>
      </c>
      <c r="D658" s="221">
        <v>39748</v>
      </c>
      <c r="E658" s="26">
        <v>1</v>
      </c>
      <c r="F658" s="26">
        <v>1</v>
      </c>
      <c r="G658" s="26">
        <v>18</v>
      </c>
      <c r="H658" s="26">
        <v>3</v>
      </c>
      <c r="K658" s="94"/>
      <c r="M658" s="2" t="s">
        <v>1693</v>
      </c>
      <c r="N658" s="202">
        <v>76</v>
      </c>
      <c r="O658" s="221">
        <v>39702</v>
      </c>
      <c r="P658" s="26">
        <v>1</v>
      </c>
      <c r="Q658" s="26">
        <v>1</v>
      </c>
      <c r="R658" s="26">
        <v>14</v>
      </c>
      <c r="S658" s="26">
        <v>5</v>
      </c>
      <c r="T658" s="206">
        <f t="shared" si="21"/>
        <v>2008</v>
      </c>
      <c r="U658" s="24" t="str">
        <f t="shared" si="22"/>
        <v>1</v>
      </c>
      <c r="V658" s="24" t="str">
        <f>IF(AND(Forecast_6_months&lt;N658,Goal_Setting_Months&gt;N658,U658="1",P658&gt;Baseline_Component),"1","0")</f>
        <v>0</v>
      </c>
    </row>
    <row r="659" spans="2:22" x14ac:dyDescent="0.25">
      <c r="B659" s="2" t="s">
        <v>1693</v>
      </c>
      <c r="C659" s="202">
        <v>76</v>
      </c>
      <c r="D659" s="221">
        <v>39702</v>
      </c>
      <c r="E659" s="26">
        <v>1</v>
      </c>
      <c r="F659" s="26">
        <v>1</v>
      </c>
      <c r="G659" s="26">
        <v>14</v>
      </c>
      <c r="H659" s="26">
        <v>5</v>
      </c>
      <c r="K659" s="94"/>
      <c r="M659" s="2" t="s">
        <v>1694</v>
      </c>
      <c r="N659" s="202">
        <v>77</v>
      </c>
      <c r="O659" s="221">
        <v>41095</v>
      </c>
      <c r="P659" s="26">
        <v>1</v>
      </c>
      <c r="Q659" s="24" t="s">
        <v>1053</v>
      </c>
      <c r="R659" s="24" t="s">
        <v>1053</v>
      </c>
      <c r="S659" s="26">
        <v>1</v>
      </c>
      <c r="T659" s="206">
        <f t="shared" ref="T659:T722" si="23">YEAR(O659)</f>
        <v>2012</v>
      </c>
      <c r="U659" s="24" t="str">
        <f t="shared" ref="U659:U722" si="24">IF(S659&gt;2,"1","0")</f>
        <v>0</v>
      </c>
      <c r="V659" s="24" t="str">
        <f>IF(AND(Forecast_6_months&lt;N659,Goal_Setting_Months&gt;N659,U659="1",P659&gt;Baseline_Component),"1","0")</f>
        <v>0</v>
      </c>
    </row>
    <row r="660" spans="2:22" x14ac:dyDescent="0.25">
      <c r="B660" s="2" t="s">
        <v>1694</v>
      </c>
      <c r="C660" s="202">
        <v>77</v>
      </c>
      <c r="D660" s="221">
        <v>41095</v>
      </c>
      <c r="E660" s="26">
        <v>1</v>
      </c>
      <c r="F660" s="24" t="s">
        <v>1053</v>
      </c>
      <c r="G660" s="24" t="s">
        <v>1053</v>
      </c>
      <c r="H660" s="26">
        <v>1</v>
      </c>
      <c r="K660" s="94"/>
      <c r="M660" s="2" t="s">
        <v>1695</v>
      </c>
      <c r="N660" s="202">
        <v>80</v>
      </c>
      <c r="O660" s="221">
        <v>40476</v>
      </c>
      <c r="P660" s="26">
        <v>1</v>
      </c>
      <c r="Q660" s="24" t="s">
        <v>1053</v>
      </c>
      <c r="R660" s="24" t="s">
        <v>1053</v>
      </c>
      <c r="S660" s="26">
        <v>2</v>
      </c>
      <c r="T660" s="206">
        <f t="shared" si="23"/>
        <v>2010</v>
      </c>
      <c r="U660" s="24" t="str">
        <f t="shared" si="24"/>
        <v>0</v>
      </c>
      <c r="V660" s="24" t="str">
        <f>IF(AND(Forecast_6_months&lt;N660,Goal_Setting_Months&gt;N660,U660="1",P660&gt;Baseline_Component),"1","0")</f>
        <v>0</v>
      </c>
    </row>
    <row r="661" spans="2:22" x14ac:dyDescent="0.25">
      <c r="B661" s="2" t="s">
        <v>1695</v>
      </c>
      <c r="C661" s="202">
        <v>80</v>
      </c>
      <c r="D661" s="221">
        <v>40476</v>
      </c>
      <c r="E661" s="26">
        <v>1</v>
      </c>
      <c r="F661" s="24" t="s">
        <v>1053</v>
      </c>
      <c r="G661" s="24" t="s">
        <v>1053</v>
      </c>
      <c r="H661" s="26">
        <v>2</v>
      </c>
      <c r="K661" s="94"/>
      <c r="M661" s="2" t="s">
        <v>1696</v>
      </c>
      <c r="N661" s="202">
        <v>64</v>
      </c>
      <c r="O661" s="221">
        <v>41330</v>
      </c>
      <c r="P661" s="26">
        <v>3</v>
      </c>
      <c r="Q661" s="24" t="s">
        <v>1053</v>
      </c>
      <c r="R661" s="24" t="s">
        <v>1053</v>
      </c>
      <c r="S661" s="26">
        <v>1</v>
      </c>
      <c r="T661" s="206">
        <f t="shared" si="23"/>
        <v>2013</v>
      </c>
      <c r="U661" s="24" t="str">
        <f t="shared" si="24"/>
        <v>0</v>
      </c>
      <c r="V661" s="24" t="str">
        <f>IF(AND(Forecast_6_months&lt;N661,Goal_Setting_Months&gt;N661,U661="1",P661&gt;Baseline_Component),"1","0")</f>
        <v>0</v>
      </c>
    </row>
    <row r="662" spans="2:22" x14ac:dyDescent="0.25">
      <c r="B662" s="2" t="s">
        <v>1696</v>
      </c>
      <c r="C662" s="202">
        <v>64</v>
      </c>
      <c r="D662" s="221">
        <v>41330</v>
      </c>
      <c r="E662" s="26">
        <v>3</v>
      </c>
      <c r="F662" s="24" t="s">
        <v>1053</v>
      </c>
      <c r="G662" s="24" t="s">
        <v>1053</v>
      </c>
      <c r="H662" s="26">
        <v>1</v>
      </c>
      <c r="K662" s="94"/>
      <c r="M662" s="2" t="s">
        <v>1697</v>
      </c>
      <c r="N662" s="202">
        <v>80</v>
      </c>
      <c r="O662" s="221">
        <v>39197</v>
      </c>
      <c r="P662" s="26">
        <v>9</v>
      </c>
      <c r="Q662" s="24" t="s">
        <v>1053</v>
      </c>
      <c r="R662" s="24" t="s">
        <v>1053</v>
      </c>
      <c r="S662" s="26">
        <v>4</v>
      </c>
      <c r="T662" s="206">
        <f t="shared" si="23"/>
        <v>2007</v>
      </c>
      <c r="U662" s="24" t="str">
        <f t="shared" si="24"/>
        <v>1</v>
      </c>
      <c r="V662" s="24" t="str">
        <f>IF(AND(Forecast_6_months&lt;N662,Goal_Setting_Months&gt;N662,U662="1",P662&gt;Baseline_Component),"1","0")</f>
        <v>0</v>
      </c>
    </row>
    <row r="663" spans="2:22" x14ac:dyDescent="0.25">
      <c r="B663" s="2" t="s">
        <v>1697</v>
      </c>
      <c r="C663" s="202">
        <v>80</v>
      </c>
      <c r="D663" s="221">
        <v>39197</v>
      </c>
      <c r="E663" s="26">
        <v>9</v>
      </c>
      <c r="F663" s="24" t="s">
        <v>1053</v>
      </c>
      <c r="G663" s="24" t="s">
        <v>1053</v>
      </c>
      <c r="H663" s="26">
        <v>4</v>
      </c>
      <c r="K663" s="94"/>
      <c r="M663" s="2" t="s">
        <v>1698</v>
      </c>
      <c r="N663" s="202">
        <v>80</v>
      </c>
      <c r="O663" s="221">
        <v>39568</v>
      </c>
      <c r="P663" s="26">
        <v>67</v>
      </c>
      <c r="Q663" s="26">
        <v>1</v>
      </c>
      <c r="R663" s="26">
        <v>5</v>
      </c>
      <c r="S663" s="26">
        <v>4</v>
      </c>
      <c r="T663" s="206">
        <f t="shared" si="23"/>
        <v>2008</v>
      </c>
      <c r="U663" s="24" t="str">
        <f t="shared" si="24"/>
        <v>1</v>
      </c>
      <c r="V663" s="24" t="str">
        <f>IF(AND(Forecast_6_months&lt;N663,Goal_Setting_Months&gt;N663,U663="1",P663&gt;Baseline_Component),"1","0")</f>
        <v>0</v>
      </c>
    </row>
    <row r="664" spans="2:22" x14ac:dyDescent="0.25">
      <c r="B664" s="2" t="s">
        <v>1698</v>
      </c>
      <c r="C664" s="202">
        <v>80</v>
      </c>
      <c r="D664" s="221">
        <v>39568</v>
      </c>
      <c r="E664" s="26">
        <v>67</v>
      </c>
      <c r="F664" s="26">
        <v>1</v>
      </c>
      <c r="G664" s="26">
        <v>5</v>
      </c>
      <c r="H664" s="26">
        <v>4</v>
      </c>
      <c r="K664" s="94"/>
      <c r="M664" s="2" t="s">
        <v>1699</v>
      </c>
      <c r="N664" s="202">
        <v>80</v>
      </c>
      <c r="O664" s="221">
        <v>40155</v>
      </c>
      <c r="P664" s="26">
        <v>1</v>
      </c>
      <c r="Q664" s="26">
        <v>1</v>
      </c>
      <c r="R664" s="26">
        <v>12</v>
      </c>
      <c r="S664" s="26">
        <v>5</v>
      </c>
      <c r="T664" s="206">
        <f t="shared" si="23"/>
        <v>2009</v>
      </c>
      <c r="U664" s="24" t="str">
        <f t="shared" si="24"/>
        <v>1</v>
      </c>
      <c r="V664" s="24" t="str">
        <f>IF(AND(Forecast_6_months&lt;N664,Goal_Setting_Months&gt;N664,U664="1",P664&gt;Baseline_Component),"1","0")</f>
        <v>0</v>
      </c>
    </row>
    <row r="665" spans="2:22" x14ac:dyDescent="0.25">
      <c r="B665" s="2" t="s">
        <v>1699</v>
      </c>
      <c r="C665" s="202">
        <v>80</v>
      </c>
      <c r="D665" s="221">
        <v>40155</v>
      </c>
      <c r="E665" s="26">
        <v>1</v>
      </c>
      <c r="F665" s="26">
        <v>1</v>
      </c>
      <c r="G665" s="26">
        <v>12</v>
      </c>
      <c r="H665" s="26">
        <v>5</v>
      </c>
      <c r="K665" s="94"/>
      <c r="M665" s="2" t="s">
        <v>1700</v>
      </c>
      <c r="N665" s="202">
        <v>70</v>
      </c>
      <c r="O665" s="221">
        <v>40317</v>
      </c>
      <c r="P665" s="26">
        <v>4</v>
      </c>
      <c r="Q665" s="24" t="s">
        <v>1053</v>
      </c>
      <c r="R665" s="24" t="s">
        <v>1053</v>
      </c>
      <c r="S665" s="26">
        <v>1</v>
      </c>
      <c r="T665" s="206">
        <f t="shared" si="23"/>
        <v>2010</v>
      </c>
      <c r="U665" s="24" t="str">
        <f t="shared" si="24"/>
        <v>0</v>
      </c>
      <c r="V665" s="24" t="str">
        <f>IF(AND(Forecast_6_months&lt;N665,Goal_Setting_Months&gt;N665,U665="1",P665&gt;Baseline_Component),"1","0")</f>
        <v>0</v>
      </c>
    </row>
    <row r="666" spans="2:22" x14ac:dyDescent="0.25">
      <c r="B666" s="2" t="s">
        <v>1700</v>
      </c>
      <c r="C666" s="202">
        <v>70</v>
      </c>
      <c r="D666" s="221">
        <v>40317</v>
      </c>
      <c r="E666" s="26">
        <v>4</v>
      </c>
      <c r="F666" s="24" t="s">
        <v>1053</v>
      </c>
      <c r="G666" s="24" t="s">
        <v>1053</v>
      </c>
      <c r="H666" s="26">
        <v>1</v>
      </c>
      <c r="K666" s="94"/>
      <c r="M666" s="2" t="s">
        <v>1701</v>
      </c>
      <c r="N666" s="202">
        <v>57</v>
      </c>
      <c r="O666" s="221">
        <v>42079</v>
      </c>
      <c r="P666" s="26">
        <v>1</v>
      </c>
      <c r="Q666" s="24" t="s">
        <v>1053</v>
      </c>
      <c r="R666" s="24" t="s">
        <v>1053</v>
      </c>
      <c r="S666" s="26">
        <v>2</v>
      </c>
      <c r="T666" s="206">
        <f t="shared" si="23"/>
        <v>2015</v>
      </c>
      <c r="U666" s="24" t="str">
        <f t="shared" si="24"/>
        <v>0</v>
      </c>
      <c r="V666" s="24" t="str">
        <f>IF(AND(Forecast_6_months&lt;N666,Goal_Setting_Months&gt;N666,U666="1",P666&gt;Baseline_Component),"1","0")</f>
        <v>0</v>
      </c>
    </row>
    <row r="667" spans="2:22" x14ac:dyDescent="0.25">
      <c r="B667" s="2" t="s">
        <v>1701</v>
      </c>
      <c r="C667" s="202">
        <v>57</v>
      </c>
      <c r="D667" s="221">
        <v>42079</v>
      </c>
      <c r="E667" s="26">
        <v>1</v>
      </c>
      <c r="F667" s="24" t="s">
        <v>1053</v>
      </c>
      <c r="G667" s="24" t="s">
        <v>1053</v>
      </c>
      <c r="H667" s="26">
        <v>2</v>
      </c>
      <c r="K667" s="94"/>
      <c r="M667" s="2" t="s">
        <v>1702</v>
      </c>
      <c r="N667" s="202">
        <v>76</v>
      </c>
      <c r="O667" s="221">
        <v>39857</v>
      </c>
      <c r="P667" s="26">
        <v>144</v>
      </c>
      <c r="Q667" s="26">
        <v>1</v>
      </c>
      <c r="R667" s="26">
        <v>18</v>
      </c>
      <c r="S667" s="26">
        <v>5</v>
      </c>
      <c r="T667" s="206">
        <f t="shared" si="23"/>
        <v>2009</v>
      </c>
      <c r="U667" s="24" t="str">
        <f t="shared" si="24"/>
        <v>1</v>
      </c>
      <c r="V667" s="24" t="str">
        <f>IF(AND(Forecast_6_months&lt;N667,Goal_Setting_Months&gt;N667,U667="1",P667&gt;Baseline_Component),"1","0")</f>
        <v>0</v>
      </c>
    </row>
    <row r="668" spans="2:22" x14ac:dyDescent="0.25">
      <c r="B668" s="2" t="s">
        <v>1702</v>
      </c>
      <c r="C668" s="202">
        <v>76</v>
      </c>
      <c r="D668" s="221">
        <v>39857</v>
      </c>
      <c r="E668" s="26">
        <v>144</v>
      </c>
      <c r="F668" s="26">
        <v>1</v>
      </c>
      <c r="G668" s="26">
        <v>18</v>
      </c>
      <c r="H668" s="26">
        <v>5</v>
      </c>
      <c r="K668" s="94"/>
      <c r="M668" s="2" t="s">
        <v>1703</v>
      </c>
      <c r="N668" s="202">
        <v>80</v>
      </c>
      <c r="O668" s="221">
        <v>40889</v>
      </c>
      <c r="P668" s="26">
        <v>1</v>
      </c>
      <c r="Q668" s="24" t="s">
        <v>1053</v>
      </c>
      <c r="R668" s="24" t="s">
        <v>1053</v>
      </c>
      <c r="S668" s="26">
        <v>4</v>
      </c>
      <c r="T668" s="206">
        <f t="shared" si="23"/>
        <v>2011</v>
      </c>
      <c r="U668" s="24" t="str">
        <f t="shared" si="24"/>
        <v>1</v>
      </c>
      <c r="V668" s="24" t="str">
        <f>IF(AND(Forecast_6_months&lt;N668,Goal_Setting_Months&gt;N668,U668="1",P668&gt;Baseline_Component),"1","0")</f>
        <v>0</v>
      </c>
    </row>
    <row r="669" spans="2:22" x14ac:dyDescent="0.25">
      <c r="B669" s="2" t="s">
        <v>1703</v>
      </c>
      <c r="C669" s="202">
        <v>80</v>
      </c>
      <c r="D669" s="221">
        <v>40889</v>
      </c>
      <c r="E669" s="26">
        <v>1</v>
      </c>
      <c r="F669" s="24" t="s">
        <v>1053</v>
      </c>
      <c r="G669" s="24" t="s">
        <v>1053</v>
      </c>
      <c r="H669" s="26">
        <v>4</v>
      </c>
      <c r="K669" s="94"/>
      <c r="M669" s="2" t="s">
        <v>1704</v>
      </c>
      <c r="N669" s="202">
        <v>65</v>
      </c>
      <c r="O669" s="221">
        <v>41473</v>
      </c>
      <c r="P669" s="26">
        <v>1</v>
      </c>
      <c r="Q669" s="26">
        <v>1</v>
      </c>
      <c r="R669" s="26">
        <v>1</v>
      </c>
      <c r="S669" s="26">
        <v>1</v>
      </c>
      <c r="T669" s="206">
        <f t="shared" si="23"/>
        <v>2013</v>
      </c>
      <c r="U669" s="24" t="str">
        <f t="shared" si="24"/>
        <v>0</v>
      </c>
      <c r="V669" s="24" t="str">
        <f>IF(AND(Forecast_6_months&lt;N669,Goal_Setting_Months&gt;N669,U669="1",P669&gt;Baseline_Component),"1","0")</f>
        <v>0</v>
      </c>
    </row>
    <row r="670" spans="2:22" x14ac:dyDescent="0.25">
      <c r="B670" s="2" t="s">
        <v>1704</v>
      </c>
      <c r="C670" s="202">
        <v>65</v>
      </c>
      <c r="D670" s="221">
        <v>41473</v>
      </c>
      <c r="E670" s="26">
        <v>1</v>
      </c>
      <c r="F670" s="26">
        <v>1</v>
      </c>
      <c r="G670" s="26">
        <v>1</v>
      </c>
      <c r="H670" s="26">
        <v>1</v>
      </c>
      <c r="K670" s="94"/>
      <c r="M670" s="2" t="s">
        <v>1705</v>
      </c>
      <c r="N670" s="202">
        <v>65</v>
      </c>
      <c r="O670" s="221">
        <v>41912</v>
      </c>
      <c r="P670" s="26">
        <v>3</v>
      </c>
      <c r="Q670" s="26">
        <v>1</v>
      </c>
      <c r="R670" s="26">
        <v>8</v>
      </c>
      <c r="S670" s="26">
        <v>5</v>
      </c>
      <c r="T670" s="206">
        <f t="shared" si="23"/>
        <v>2014</v>
      </c>
      <c r="U670" s="24" t="str">
        <f t="shared" si="24"/>
        <v>1</v>
      </c>
      <c r="V670" s="24" t="str">
        <f>IF(AND(Forecast_6_months&lt;N670,Goal_Setting_Months&gt;N670,U670="1",P670&gt;Baseline_Component),"1","0")</f>
        <v>1</v>
      </c>
    </row>
    <row r="671" spans="2:22" x14ac:dyDescent="0.25">
      <c r="B671" s="2" t="s">
        <v>1705</v>
      </c>
      <c r="C671" s="202">
        <v>65</v>
      </c>
      <c r="D671" s="221">
        <v>41912</v>
      </c>
      <c r="E671" s="26">
        <v>3</v>
      </c>
      <c r="F671" s="26">
        <v>1</v>
      </c>
      <c r="G671" s="26">
        <v>8</v>
      </c>
      <c r="H671" s="26">
        <v>5</v>
      </c>
      <c r="K671" s="94"/>
      <c r="M671" s="2" t="s">
        <v>1706</v>
      </c>
      <c r="N671" s="202">
        <v>74</v>
      </c>
      <c r="O671" s="221">
        <v>40624</v>
      </c>
      <c r="P671" s="26">
        <v>4</v>
      </c>
      <c r="Q671" s="24" t="s">
        <v>1053</v>
      </c>
      <c r="R671" s="24" t="s">
        <v>1053</v>
      </c>
      <c r="S671" s="26">
        <v>4</v>
      </c>
      <c r="T671" s="206">
        <f t="shared" si="23"/>
        <v>2011</v>
      </c>
      <c r="U671" s="24" t="str">
        <f t="shared" si="24"/>
        <v>1</v>
      </c>
      <c r="V671" s="24" t="str">
        <f>IF(AND(Forecast_6_months&lt;N671,Goal_Setting_Months&gt;N671,U671="1",P671&gt;Baseline_Component),"1","0")</f>
        <v>0</v>
      </c>
    </row>
    <row r="672" spans="2:22" x14ac:dyDescent="0.25">
      <c r="B672" s="2" t="s">
        <v>1706</v>
      </c>
      <c r="C672" s="202">
        <v>74</v>
      </c>
      <c r="D672" s="221">
        <v>40624</v>
      </c>
      <c r="E672" s="26">
        <v>4</v>
      </c>
      <c r="F672" s="24" t="s">
        <v>1053</v>
      </c>
      <c r="G672" s="24" t="s">
        <v>1053</v>
      </c>
      <c r="H672" s="26">
        <v>4</v>
      </c>
      <c r="K672" s="94"/>
      <c r="M672" s="2" t="s">
        <v>1707</v>
      </c>
      <c r="N672" s="202">
        <v>80</v>
      </c>
      <c r="O672" s="221">
        <v>40974</v>
      </c>
      <c r="P672" s="26">
        <v>3</v>
      </c>
      <c r="Q672" s="24" t="s">
        <v>1053</v>
      </c>
      <c r="R672" s="24" t="s">
        <v>1053</v>
      </c>
      <c r="S672" s="26">
        <v>3</v>
      </c>
      <c r="T672" s="206">
        <f t="shared" si="23"/>
        <v>2012</v>
      </c>
      <c r="U672" s="24" t="str">
        <f t="shared" si="24"/>
        <v>1</v>
      </c>
      <c r="V672" s="24" t="str">
        <f>IF(AND(Forecast_6_months&lt;N672,Goal_Setting_Months&gt;N672,U672="1",P672&gt;Baseline_Component),"1","0")</f>
        <v>0</v>
      </c>
    </row>
    <row r="673" spans="2:22" x14ac:dyDescent="0.25">
      <c r="B673" s="2" t="s">
        <v>1707</v>
      </c>
      <c r="C673" s="202">
        <v>80</v>
      </c>
      <c r="D673" s="221">
        <v>40974</v>
      </c>
      <c r="E673" s="26">
        <v>3</v>
      </c>
      <c r="F673" s="24" t="s">
        <v>1053</v>
      </c>
      <c r="G673" s="24" t="s">
        <v>1053</v>
      </c>
      <c r="H673" s="26">
        <v>3</v>
      </c>
      <c r="K673" s="94"/>
      <c r="M673" s="2" t="s">
        <v>1708</v>
      </c>
      <c r="N673" s="202">
        <v>80</v>
      </c>
      <c r="O673" s="221">
        <v>42086</v>
      </c>
      <c r="P673" s="26">
        <v>2</v>
      </c>
      <c r="Q673" s="24" t="s">
        <v>1053</v>
      </c>
      <c r="R673" s="24" t="s">
        <v>1053</v>
      </c>
      <c r="S673" s="26">
        <v>2</v>
      </c>
      <c r="T673" s="206">
        <f t="shared" si="23"/>
        <v>2015</v>
      </c>
      <c r="U673" s="24" t="str">
        <f t="shared" si="24"/>
        <v>0</v>
      </c>
      <c r="V673" s="24" t="str">
        <f>IF(AND(Forecast_6_months&lt;N673,Goal_Setting_Months&gt;N673,U673="1",P673&gt;Baseline_Component),"1","0")</f>
        <v>0</v>
      </c>
    </row>
    <row r="674" spans="2:22" x14ac:dyDescent="0.25">
      <c r="B674" s="2" t="s">
        <v>1708</v>
      </c>
      <c r="C674" s="202">
        <v>80</v>
      </c>
      <c r="D674" s="221">
        <v>42086</v>
      </c>
      <c r="E674" s="26">
        <v>2</v>
      </c>
      <c r="F674" s="24" t="s">
        <v>1053</v>
      </c>
      <c r="G674" s="24" t="s">
        <v>1053</v>
      </c>
      <c r="H674" s="26">
        <v>2</v>
      </c>
      <c r="K674" s="94"/>
      <c r="M674" s="2" t="s">
        <v>1709</v>
      </c>
      <c r="N674" s="202">
        <v>77</v>
      </c>
      <c r="O674" s="221">
        <v>39519</v>
      </c>
      <c r="P674" s="26">
        <v>4</v>
      </c>
      <c r="Q674" s="24" t="s">
        <v>1053</v>
      </c>
      <c r="R674" s="24" t="s">
        <v>1053</v>
      </c>
      <c r="S674" s="26">
        <v>5</v>
      </c>
      <c r="T674" s="206">
        <f t="shared" si="23"/>
        <v>2008</v>
      </c>
      <c r="U674" s="24" t="str">
        <f t="shared" si="24"/>
        <v>1</v>
      </c>
      <c r="V674" s="24" t="str">
        <f>IF(AND(Forecast_6_months&lt;N674,Goal_Setting_Months&gt;N674,U674="1",P674&gt;Baseline_Component),"1","0")</f>
        <v>0</v>
      </c>
    </row>
    <row r="675" spans="2:22" x14ac:dyDescent="0.25">
      <c r="B675" s="2" t="s">
        <v>1709</v>
      </c>
      <c r="C675" s="202">
        <v>77</v>
      </c>
      <c r="D675" s="221">
        <v>39519</v>
      </c>
      <c r="E675" s="26">
        <v>4</v>
      </c>
      <c r="F675" s="24" t="s">
        <v>1053</v>
      </c>
      <c r="G675" s="24" t="s">
        <v>1053</v>
      </c>
      <c r="H675" s="26">
        <v>5</v>
      </c>
      <c r="K675" s="94"/>
      <c r="M675" s="2" t="s">
        <v>1710</v>
      </c>
      <c r="N675" s="202">
        <v>68</v>
      </c>
      <c r="O675" s="221">
        <v>40406</v>
      </c>
      <c r="P675" s="26">
        <v>1</v>
      </c>
      <c r="Q675" s="24" t="s">
        <v>1053</v>
      </c>
      <c r="R675" s="24" t="s">
        <v>1053</v>
      </c>
      <c r="S675" s="26">
        <v>1</v>
      </c>
      <c r="T675" s="206">
        <f t="shared" si="23"/>
        <v>2010</v>
      </c>
      <c r="U675" s="24" t="str">
        <f t="shared" si="24"/>
        <v>0</v>
      </c>
      <c r="V675" s="24" t="str">
        <f>IF(AND(Forecast_6_months&lt;N675,Goal_Setting_Months&gt;N675,U675="1",P675&gt;Baseline_Component),"1","0")</f>
        <v>0</v>
      </c>
    </row>
    <row r="676" spans="2:22" x14ac:dyDescent="0.25">
      <c r="B676" s="2" t="s">
        <v>1710</v>
      </c>
      <c r="C676" s="202">
        <v>68</v>
      </c>
      <c r="D676" s="221">
        <v>40406</v>
      </c>
      <c r="E676" s="26">
        <v>1</v>
      </c>
      <c r="F676" s="24" t="s">
        <v>1053</v>
      </c>
      <c r="G676" s="24" t="s">
        <v>1053</v>
      </c>
      <c r="H676" s="26">
        <v>1</v>
      </c>
      <c r="K676" s="94"/>
      <c r="M676" s="2" t="s">
        <v>1711</v>
      </c>
      <c r="N676" s="202">
        <v>59</v>
      </c>
      <c r="O676" s="221">
        <v>41963</v>
      </c>
      <c r="P676" s="26">
        <v>1</v>
      </c>
      <c r="Q676" s="24" t="s">
        <v>1053</v>
      </c>
      <c r="R676" s="24" t="s">
        <v>1053</v>
      </c>
      <c r="S676" s="26">
        <v>1</v>
      </c>
      <c r="T676" s="206">
        <f t="shared" si="23"/>
        <v>2014</v>
      </c>
      <c r="U676" s="24" t="str">
        <f t="shared" si="24"/>
        <v>0</v>
      </c>
      <c r="V676" s="24" t="str">
        <f>IF(AND(Forecast_6_months&lt;N676,Goal_Setting_Months&gt;N676,U676="1",P676&gt;Baseline_Component),"1","0")</f>
        <v>0</v>
      </c>
    </row>
    <row r="677" spans="2:22" x14ac:dyDescent="0.25">
      <c r="B677" s="2" t="s">
        <v>1711</v>
      </c>
      <c r="C677" s="202">
        <v>59</v>
      </c>
      <c r="D677" s="221">
        <v>41963</v>
      </c>
      <c r="E677" s="26">
        <v>1</v>
      </c>
      <c r="F677" s="24" t="s">
        <v>1053</v>
      </c>
      <c r="G677" s="24" t="s">
        <v>1053</v>
      </c>
      <c r="H677" s="26">
        <v>1</v>
      </c>
      <c r="K677" s="94"/>
      <c r="M677" s="2" t="s">
        <v>1712</v>
      </c>
      <c r="N677" s="202">
        <v>74</v>
      </c>
      <c r="O677" s="221">
        <v>41374</v>
      </c>
      <c r="P677" s="26">
        <v>1</v>
      </c>
      <c r="Q677" s="24" t="s">
        <v>1053</v>
      </c>
      <c r="R677" s="24" t="s">
        <v>1053</v>
      </c>
      <c r="S677" s="26">
        <v>1</v>
      </c>
      <c r="T677" s="206">
        <f t="shared" si="23"/>
        <v>2013</v>
      </c>
      <c r="U677" s="24" t="str">
        <f t="shared" si="24"/>
        <v>0</v>
      </c>
      <c r="V677" s="24" t="str">
        <f>IF(AND(Forecast_6_months&lt;N677,Goal_Setting_Months&gt;N677,U677="1",P677&gt;Baseline_Component),"1","0")</f>
        <v>0</v>
      </c>
    </row>
    <row r="678" spans="2:22" x14ac:dyDescent="0.25">
      <c r="B678" s="2" t="s">
        <v>1712</v>
      </c>
      <c r="C678" s="202">
        <v>74</v>
      </c>
      <c r="D678" s="221">
        <v>41374</v>
      </c>
      <c r="E678" s="26">
        <v>1</v>
      </c>
      <c r="F678" s="24" t="s">
        <v>1053</v>
      </c>
      <c r="G678" s="24" t="s">
        <v>1053</v>
      </c>
      <c r="H678" s="26">
        <v>1</v>
      </c>
      <c r="K678" s="94"/>
      <c r="M678" s="2" t="s">
        <v>1713</v>
      </c>
      <c r="N678" s="202">
        <v>65</v>
      </c>
      <c r="O678" s="221">
        <v>39909</v>
      </c>
      <c r="P678" s="26">
        <v>3</v>
      </c>
      <c r="Q678" s="24" t="s">
        <v>1053</v>
      </c>
      <c r="R678" s="24" t="s">
        <v>1053</v>
      </c>
      <c r="S678" s="26">
        <v>1</v>
      </c>
      <c r="T678" s="206">
        <f t="shared" si="23"/>
        <v>2009</v>
      </c>
      <c r="U678" s="24" t="str">
        <f t="shared" si="24"/>
        <v>0</v>
      </c>
      <c r="V678" s="24" t="str">
        <f>IF(AND(Forecast_6_months&lt;N678,Goal_Setting_Months&gt;N678,U678="1",P678&gt;Baseline_Component),"1","0")</f>
        <v>0</v>
      </c>
    </row>
    <row r="679" spans="2:22" x14ac:dyDescent="0.25">
      <c r="B679" s="2" t="s">
        <v>1713</v>
      </c>
      <c r="C679" s="202">
        <v>65</v>
      </c>
      <c r="D679" s="221">
        <v>39909</v>
      </c>
      <c r="E679" s="26">
        <v>3</v>
      </c>
      <c r="F679" s="24" t="s">
        <v>1053</v>
      </c>
      <c r="G679" s="24" t="s">
        <v>1053</v>
      </c>
      <c r="H679" s="26">
        <v>1</v>
      </c>
      <c r="K679" s="94"/>
      <c r="M679" s="2" t="s">
        <v>1714</v>
      </c>
      <c r="N679" s="202">
        <v>67</v>
      </c>
      <c r="O679" s="221">
        <v>41992</v>
      </c>
      <c r="P679" s="26">
        <v>1</v>
      </c>
      <c r="Q679" s="24" t="s">
        <v>1053</v>
      </c>
      <c r="R679" s="24" t="s">
        <v>1053</v>
      </c>
      <c r="S679" s="26">
        <v>3</v>
      </c>
      <c r="T679" s="206">
        <f t="shared" si="23"/>
        <v>2014</v>
      </c>
      <c r="U679" s="24" t="str">
        <f t="shared" si="24"/>
        <v>1</v>
      </c>
      <c r="V679" s="24" t="str">
        <f>IF(AND(Forecast_6_months&lt;N679,Goal_Setting_Months&gt;N679,U679="1",P679&gt;Baseline_Component),"1","0")</f>
        <v>0</v>
      </c>
    </row>
    <row r="680" spans="2:22" x14ac:dyDescent="0.25">
      <c r="B680" s="2" t="s">
        <v>1714</v>
      </c>
      <c r="C680" s="202">
        <v>67</v>
      </c>
      <c r="D680" s="221">
        <v>41992</v>
      </c>
      <c r="E680" s="26">
        <v>1</v>
      </c>
      <c r="F680" s="24" t="s">
        <v>1053</v>
      </c>
      <c r="G680" s="24" t="s">
        <v>1053</v>
      </c>
      <c r="H680" s="26">
        <v>3</v>
      </c>
      <c r="K680" s="94"/>
      <c r="M680" s="2" t="s">
        <v>1715</v>
      </c>
      <c r="N680" s="202">
        <v>80</v>
      </c>
      <c r="O680" s="221">
        <v>40466</v>
      </c>
      <c r="P680" s="26">
        <v>1</v>
      </c>
      <c r="Q680" s="24" t="s">
        <v>1053</v>
      </c>
      <c r="R680" s="24" t="s">
        <v>1053</v>
      </c>
      <c r="S680" s="26">
        <v>1</v>
      </c>
      <c r="T680" s="206">
        <f t="shared" si="23"/>
        <v>2010</v>
      </c>
      <c r="U680" s="24" t="str">
        <f t="shared" si="24"/>
        <v>0</v>
      </c>
      <c r="V680" s="24" t="str">
        <f>IF(AND(Forecast_6_months&lt;N680,Goal_Setting_Months&gt;N680,U680="1",P680&gt;Baseline_Component),"1","0")</f>
        <v>0</v>
      </c>
    </row>
    <row r="681" spans="2:22" x14ac:dyDescent="0.25">
      <c r="B681" s="2" t="s">
        <v>1715</v>
      </c>
      <c r="C681" s="202">
        <v>80</v>
      </c>
      <c r="D681" s="221">
        <v>40466</v>
      </c>
      <c r="E681" s="26">
        <v>1</v>
      </c>
      <c r="F681" s="24" t="s">
        <v>1053</v>
      </c>
      <c r="G681" s="24" t="s">
        <v>1053</v>
      </c>
      <c r="H681" s="26">
        <v>1</v>
      </c>
      <c r="K681" s="94"/>
      <c r="M681" s="2" t="s">
        <v>1716</v>
      </c>
      <c r="N681" s="202">
        <v>67</v>
      </c>
      <c r="O681" s="221">
        <v>40927</v>
      </c>
      <c r="P681" s="26">
        <v>2</v>
      </c>
      <c r="Q681" s="24" t="s">
        <v>1053</v>
      </c>
      <c r="R681" s="24" t="s">
        <v>1053</v>
      </c>
      <c r="S681" s="26">
        <v>1</v>
      </c>
      <c r="T681" s="206">
        <f t="shared" si="23"/>
        <v>2012</v>
      </c>
      <c r="U681" s="24" t="str">
        <f t="shared" si="24"/>
        <v>0</v>
      </c>
      <c r="V681" s="24" t="str">
        <f>IF(AND(Forecast_6_months&lt;N681,Goal_Setting_Months&gt;N681,U681="1",P681&gt;Baseline_Component),"1","0")</f>
        <v>0</v>
      </c>
    </row>
    <row r="682" spans="2:22" x14ac:dyDescent="0.25">
      <c r="B682" s="2" t="s">
        <v>1716</v>
      </c>
      <c r="C682" s="202">
        <v>67</v>
      </c>
      <c r="D682" s="221">
        <v>40927</v>
      </c>
      <c r="E682" s="26">
        <v>2</v>
      </c>
      <c r="F682" s="24" t="s">
        <v>1053</v>
      </c>
      <c r="G682" s="24" t="s">
        <v>1053</v>
      </c>
      <c r="H682" s="26">
        <v>1</v>
      </c>
      <c r="K682" s="94"/>
      <c r="M682" s="2" t="s">
        <v>1717</v>
      </c>
      <c r="N682" s="202">
        <v>78</v>
      </c>
      <c r="O682" s="221">
        <v>40742</v>
      </c>
      <c r="P682" s="26">
        <v>1</v>
      </c>
      <c r="Q682" s="24" t="s">
        <v>1053</v>
      </c>
      <c r="R682" s="24" t="s">
        <v>1053</v>
      </c>
      <c r="S682" s="26">
        <v>4</v>
      </c>
      <c r="T682" s="206">
        <f t="shared" si="23"/>
        <v>2011</v>
      </c>
      <c r="U682" s="24" t="str">
        <f t="shared" si="24"/>
        <v>1</v>
      </c>
      <c r="V682" s="24" t="str">
        <f>IF(AND(Forecast_6_months&lt;N682,Goal_Setting_Months&gt;N682,U682="1",P682&gt;Baseline_Component),"1","0")</f>
        <v>0</v>
      </c>
    </row>
    <row r="683" spans="2:22" x14ac:dyDescent="0.25">
      <c r="B683" s="2" t="s">
        <v>1717</v>
      </c>
      <c r="C683" s="202">
        <v>78</v>
      </c>
      <c r="D683" s="221">
        <v>40742</v>
      </c>
      <c r="E683" s="26">
        <v>1</v>
      </c>
      <c r="F683" s="24" t="s">
        <v>1053</v>
      </c>
      <c r="G683" s="24" t="s">
        <v>1053</v>
      </c>
      <c r="H683" s="26">
        <v>4</v>
      </c>
      <c r="K683" s="94"/>
      <c r="M683" s="2" t="s">
        <v>1718</v>
      </c>
      <c r="N683" s="202">
        <v>80</v>
      </c>
      <c r="O683" s="221">
        <v>40049</v>
      </c>
      <c r="P683" s="26">
        <v>5</v>
      </c>
      <c r="Q683" s="24" t="s">
        <v>1053</v>
      </c>
      <c r="R683" s="24" t="s">
        <v>1053</v>
      </c>
      <c r="S683" s="26">
        <v>4</v>
      </c>
      <c r="T683" s="206">
        <f t="shared" si="23"/>
        <v>2009</v>
      </c>
      <c r="U683" s="24" t="str">
        <f t="shared" si="24"/>
        <v>1</v>
      </c>
      <c r="V683" s="24" t="str">
        <f>IF(AND(Forecast_6_months&lt;N683,Goal_Setting_Months&gt;N683,U683="1",P683&gt;Baseline_Component),"1","0")</f>
        <v>0</v>
      </c>
    </row>
    <row r="684" spans="2:22" x14ac:dyDescent="0.25">
      <c r="B684" s="2" t="s">
        <v>1718</v>
      </c>
      <c r="C684" s="202">
        <v>80</v>
      </c>
      <c r="D684" s="221">
        <v>40049</v>
      </c>
      <c r="E684" s="26">
        <v>5</v>
      </c>
      <c r="F684" s="24" t="s">
        <v>1053</v>
      </c>
      <c r="G684" s="24" t="s">
        <v>1053</v>
      </c>
      <c r="H684" s="26">
        <v>4</v>
      </c>
      <c r="K684" s="94"/>
      <c r="M684" s="2" t="s">
        <v>1719</v>
      </c>
      <c r="N684" s="202">
        <v>63</v>
      </c>
      <c r="O684" s="221">
        <v>40061</v>
      </c>
      <c r="P684" s="26">
        <v>1</v>
      </c>
      <c r="Q684" s="26">
        <v>1</v>
      </c>
      <c r="R684" s="26">
        <v>5</v>
      </c>
      <c r="S684" s="26">
        <v>5</v>
      </c>
      <c r="T684" s="206">
        <f t="shared" si="23"/>
        <v>2009</v>
      </c>
      <c r="U684" s="24" t="str">
        <f t="shared" si="24"/>
        <v>1</v>
      </c>
      <c r="V684" s="24" t="str">
        <f>IF(AND(Forecast_6_months&lt;N684,Goal_Setting_Months&gt;N684,U684="1",P684&gt;Baseline_Component),"1","0")</f>
        <v>0</v>
      </c>
    </row>
    <row r="685" spans="2:22" x14ac:dyDescent="0.25">
      <c r="B685" s="2" t="s">
        <v>1719</v>
      </c>
      <c r="C685" s="202">
        <v>63</v>
      </c>
      <c r="D685" s="221">
        <v>40061</v>
      </c>
      <c r="E685" s="26">
        <v>1</v>
      </c>
      <c r="F685" s="26">
        <v>1</v>
      </c>
      <c r="G685" s="26">
        <v>5</v>
      </c>
      <c r="H685" s="26">
        <v>5</v>
      </c>
      <c r="K685" s="94"/>
      <c r="M685" s="2" t="s">
        <v>1720</v>
      </c>
      <c r="N685" s="202">
        <v>70</v>
      </c>
      <c r="O685" s="221">
        <v>40207</v>
      </c>
      <c r="P685" s="26">
        <v>4</v>
      </c>
      <c r="Q685" s="24" t="s">
        <v>1053</v>
      </c>
      <c r="R685" s="24" t="s">
        <v>1053</v>
      </c>
      <c r="S685" s="26">
        <v>2</v>
      </c>
      <c r="T685" s="206">
        <f t="shared" si="23"/>
        <v>2010</v>
      </c>
      <c r="U685" s="24" t="str">
        <f t="shared" si="24"/>
        <v>0</v>
      </c>
      <c r="V685" s="24" t="str">
        <f>IF(AND(Forecast_6_months&lt;N685,Goal_Setting_Months&gt;N685,U685="1",P685&gt;Baseline_Component),"1","0")</f>
        <v>0</v>
      </c>
    </row>
    <row r="686" spans="2:22" x14ac:dyDescent="0.25">
      <c r="B686" s="2" t="s">
        <v>1720</v>
      </c>
      <c r="C686" s="202">
        <v>70</v>
      </c>
      <c r="D686" s="221">
        <v>40207</v>
      </c>
      <c r="E686" s="26">
        <v>4</v>
      </c>
      <c r="F686" s="24" t="s">
        <v>1053</v>
      </c>
      <c r="G686" s="24" t="s">
        <v>1053</v>
      </c>
      <c r="H686" s="26">
        <v>2</v>
      </c>
      <c r="K686" s="94"/>
      <c r="M686" s="2" t="s">
        <v>1721</v>
      </c>
      <c r="N686" s="202">
        <v>56</v>
      </c>
      <c r="O686" s="221">
        <v>41578</v>
      </c>
      <c r="P686" s="26">
        <v>2</v>
      </c>
      <c r="Q686" s="26">
        <v>1</v>
      </c>
      <c r="R686" s="26">
        <v>3</v>
      </c>
      <c r="S686" s="26">
        <v>4</v>
      </c>
      <c r="T686" s="206">
        <f t="shared" si="23"/>
        <v>2013</v>
      </c>
      <c r="U686" s="24" t="str">
        <f t="shared" si="24"/>
        <v>1</v>
      </c>
      <c r="V686" s="24" t="str">
        <f>IF(AND(Forecast_6_months&lt;N686,Goal_Setting_Months&gt;N686,U686="1",P686&gt;Baseline_Component),"1","0")</f>
        <v>0</v>
      </c>
    </row>
    <row r="687" spans="2:22" x14ac:dyDescent="0.25">
      <c r="B687" s="2" t="s">
        <v>1721</v>
      </c>
      <c r="C687" s="202">
        <v>56</v>
      </c>
      <c r="D687" s="221">
        <v>41578</v>
      </c>
      <c r="E687" s="26">
        <v>2</v>
      </c>
      <c r="F687" s="26">
        <v>1</v>
      </c>
      <c r="G687" s="26">
        <v>3</v>
      </c>
      <c r="H687" s="26">
        <v>4</v>
      </c>
      <c r="K687" s="94"/>
      <c r="M687" s="2" t="s">
        <v>1722</v>
      </c>
      <c r="N687" s="202">
        <v>80</v>
      </c>
      <c r="O687" s="221">
        <v>40723</v>
      </c>
      <c r="P687" s="26">
        <v>1</v>
      </c>
      <c r="Q687" s="24" t="s">
        <v>1053</v>
      </c>
      <c r="R687" s="24" t="s">
        <v>1053</v>
      </c>
      <c r="S687" s="26">
        <v>2</v>
      </c>
      <c r="T687" s="206">
        <f t="shared" si="23"/>
        <v>2011</v>
      </c>
      <c r="U687" s="24" t="str">
        <f t="shared" si="24"/>
        <v>0</v>
      </c>
      <c r="V687" s="24" t="str">
        <f>IF(AND(Forecast_6_months&lt;N687,Goal_Setting_Months&gt;N687,U687="1",P687&gt;Baseline_Component),"1","0")</f>
        <v>0</v>
      </c>
    </row>
    <row r="688" spans="2:22" x14ac:dyDescent="0.25">
      <c r="B688" s="2" t="s">
        <v>1722</v>
      </c>
      <c r="C688" s="202">
        <v>80</v>
      </c>
      <c r="D688" s="221">
        <v>40723</v>
      </c>
      <c r="E688" s="26">
        <v>1</v>
      </c>
      <c r="F688" s="24" t="s">
        <v>1053</v>
      </c>
      <c r="G688" s="24" t="s">
        <v>1053</v>
      </c>
      <c r="H688" s="26">
        <v>2</v>
      </c>
      <c r="K688" s="94"/>
      <c r="M688" s="2" t="s">
        <v>1723</v>
      </c>
      <c r="N688" s="202">
        <v>66</v>
      </c>
      <c r="O688" s="221">
        <v>39665</v>
      </c>
      <c r="P688" s="26">
        <v>78</v>
      </c>
      <c r="Q688" s="26">
        <v>1</v>
      </c>
      <c r="R688" s="26">
        <v>29</v>
      </c>
      <c r="S688" s="26">
        <v>5</v>
      </c>
      <c r="T688" s="206">
        <f t="shared" si="23"/>
        <v>2008</v>
      </c>
      <c r="U688" s="24" t="str">
        <f t="shared" si="24"/>
        <v>1</v>
      </c>
      <c r="V688" s="24" t="str">
        <f>IF(AND(Forecast_6_months&lt;N688,Goal_Setting_Months&gt;N688,U688="1",P688&gt;Baseline_Component),"1","0")</f>
        <v>1</v>
      </c>
    </row>
    <row r="689" spans="2:22" x14ac:dyDescent="0.25">
      <c r="B689" s="2" t="s">
        <v>1723</v>
      </c>
      <c r="C689" s="202">
        <v>66</v>
      </c>
      <c r="D689" s="221">
        <v>39665</v>
      </c>
      <c r="E689" s="26">
        <v>78</v>
      </c>
      <c r="F689" s="26">
        <v>1</v>
      </c>
      <c r="G689" s="26">
        <v>29</v>
      </c>
      <c r="H689" s="26">
        <v>5</v>
      </c>
      <c r="K689" s="94"/>
      <c r="M689" s="2" t="s">
        <v>1724</v>
      </c>
      <c r="N689" s="202">
        <v>80</v>
      </c>
      <c r="O689" s="221">
        <v>41319</v>
      </c>
      <c r="P689" s="26">
        <v>1</v>
      </c>
      <c r="Q689" s="24" t="s">
        <v>1053</v>
      </c>
      <c r="R689" s="24" t="s">
        <v>1053</v>
      </c>
      <c r="S689" s="26">
        <v>1</v>
      </c>
      <c r="T689" s="206">
        <f t="shared" si="23"/>
        <v>2013</v>
      </c>
      <c r="U689" s="24" t="str">
        <f t="shared" si="24"/>
        <v>0</v>
      </c>
      <c r="V689" s="24" t="str">
        <f>IF(AND(Forecast_6_months&lt;N689,Goal_Setting_Months&gt;N689,U689="1",P689&gt;Baseline_Component),"1","0")</f>
        <v>0</v>
      </c>
    </row>
    <row r="690" spans="2:22" x14ac:dyDescent="0.25">
      <c r="B690" s="2" t="s">
        <v>1724</v>
      </c>
      <c r="C690" s="202">
        <v>80</v>
      </c>
      <c r="D690" s="221">
        <v>41319</v>
      </c>
      <c r="E690" s="26">
        <v>1</v>
      </c>
      <c r="F690" s="24" t="s">
        <v>1053</v>
      </c>
      <c r="G690" s="24" t="s">
        <v>1053</v>
      </c>
      <c r="H690" s="26">
        <v>1</v>
      </c>
      <c r="K690" s="94"/>
      <c r="M690" s="2" t="s">
        <v>1725</v>
      </c>
      <c r="N690" s="202">
        <v>70</v>
      </c>
      <c r="O690" s="221">
        <v>39630</v>
      </c>
      <c r="P690" s="26">
        <v>1</v>
      </c>
      <c r="Q690" s="24" t="s">
        <v>1053</v>
      </c>
      <c r="R690" s="24" t="s">
        <v>1053</v>
      </c>
      <c r="S690" s="26">
        <v>4</v>
      </c>
      <c r="T690" s="206">
        <f t="shared" si="23"/>
        <v>2008</v>
      </c>
      <c r="U690" s="24" t="str">
        <f t="shared" si="24"/>
        <v>1</v>
      </c>
      <c r="V690" s="24" t="str">
        <f>IF(AND(Forecast_6_months&lt;N690,Goal_Setting_Months&gt;N690,U690="1",P690&gt;Baseline_Component),"1","0")</f>
        <v>0</v>
      </c>
    </row>
    <row r="691" spans="2:22" x14ac:dyDescent="0.25">
      <c r="B691" s="2" t="s">
        <v>1725</v>
      </c>
      <c r="C691" s="202">
        <v>70</v>
      </c>
      <c r="D691" s="221">
        <v>39630</v>
      </c>
      <c r="E691" s="26">
        <v>1</v>
      </c>
      <c r="F691" s="24" t="s">
        <v>1053</v>
      </c>
      <c r="G691" s="24" t="s">
        <v>1053</v>
      </c>
      <c r="H691" s="26">
        <v>4</v>
      </c>
      <c r="K691" s="94"/>
      <c r="M691" s="2" t="s">
        <v>1726</v>
      </c>
      <c r="N691" s="202">
        <v>73</v>
      </c>
      <c r="O691" s="221">
        <v>39973</v>
      </c>
      <c r="P691" s="26">
        <v>1</v>
      </c>
      <c r="Q691" s="24" t="s">
        <v>1053</v>
      </c>
      <c r="R691" s="24" t="s">
        <v>1053</v>
      </c>
      <c r="S691" s="26">
        <v>4</v>
      </c>
      <c r="T691" s="206">
        <f t="shared" si="23"/>
        <v>2009</v>
      </c>
      <c r="U691" s="24" t="str">
        <f t="shared" si="24"/>
        <v>1</v>
      </c>
      <c r="V691" s="24" t="str">
        <f>IF(AND(Forecast_6_months&lt;N691,Goal_Setting_Months&gt;N691,U691="1",P691&gt;Baseline_Component),"1","0")</f>
        <v>0</v>
      </c>
    </row>
    <row r="692" spans="2:22" x14ac:dyDescent="0.25">
      <c r="B692" s="2" t="s">
        <v>1726</v>
      </c>
      <c r="C692" s="202">
        <v>73</v>
      </c>
      <c r="D692" s="221">
        <v>39973</v>
      </c>
      <c r="E692" s="26">
        <v>1</v>
      </c>
      <c r="F692" s="24" t="s">
        <v>1053</v>
      </c>
      <c r="G692" s="24" t="s">
        <v>1053</v>
      </c>
      <c r="H692" s="26">
        <v>4</v>
      </c>
      <c r="K692" s="94"/>
      <c r="M692" s="2" t="s">
        <v>1727</v>
      </c>
      <c r="N692" s="202">
        <v>59</v>
      </c>
      <c r="O692" s="221">
        <v>39762</v>
      </c>
      <c r="P692" s="26">
        <v>3</v>
      </c>
      <c r="Q692" s="26">
        <v>1</v>
      </c>
      <c r="R692" s="26">
        <v>5</v>
      </c>
      <c r="S692" s="26">
        <v>5</v>
      </c>
      <c r="T692" s="206">
        <f t="shared" si="23"/>
        <v>2008</v>
      </c>
      <c r="U692" s="24" t="str">
        <f t="shared" si="24"/>
        <v>1</v>
      </c>
      <c r="V692" s="24" t="str">
        <f>IF(AND(Forecast_6_months&lt;N692,Goal_Setting_Months&gt;N692,U692="1",P692&gt;Baseline_Component),"1","0")</f>
        <v>1</v>
      </c>
    </row>
    <row r="693" spans="2:22" x14ac:dyDescent="0.25">
      <c r="B693" s="2" t="s">
        <v>1727</v>
      </c>
      <c r="C693" s="202">
        <v>59</v>
      </c>
      <c r="D693" s="221">
        <v>39762</v>
      </c>
      <c r="E693" s="26">
        <v>3</v>
      </c>
      <c r="F693" s="26">
        <v>1</v>
      </c>
      <c r="G693" s="26">
        <v>5</v>
      </c>
      <c r="H693" s="26">
        <v>5</v>
      </c>
      <c r="K693" s="94"/>
      <c r="M693" s="2" t="s">
        <v>1728</v>
      </c>
      <c r="N693" s="202">
        <v>66</v>
      </c>
      <c r="O693" s="221">
        <v>41260</v>
      </c>
      <c r="P693" s="26">
        <v>8</v>
      </c>
      <c r="Q693" s="26">
        <v>1</v>
      </c>
      <c r="R693" s="26">
        <v>2</v>
      </c>
      <c r="S693" s="26">
        <v>3</v>
      </c>
      <c r="T693" s="206">
        <f t="shared" si="23"/>
        <v>2012</v>
      </c>
      <c r="U693" s="24" t="str">
        <f t="shared" si="24"/>
        <v>1</v>
      </c>
      <c r="V693" s="24" t="str">
        <f>IF(AND(Forecast_6_months&lt;N693,Goal_Setting_Months&gt;N693,U693="1",P693&gt;Baseline_Component),"1","0")</f>
        <v>1</v>
      </c>
    </row>
    <row r="694" spans="2:22" x14ac:dyDescent="0.25">
      <c r="B694" s="2" t="s">
        <v>1728</v>
      </c>
      <c r="C694" s="202">
        <v>66</v>
      </c>
      <c r="D694" s="221">
        <v>41260</v>
      </c>
      <c r="E694" s="26">
        <v>8</v>
      </c>
      <c r="F694" s="26">
        <v>1</v>
      </c>
      <c r="G694" s="26">
        <v>2</v>
      </c>
      <c r="H694" s="26">
        <v>3</v>
      </c>
      <c r="K694" s="94"/>
      <c r="M694" s="2" t="s">
        <v>1729</v>
      </c>
      <c r="N694" s="202">
        <v>78</v>
      </c>
      <c r="O694" s="221">
        <v>42060</v>
      </c>
      <c r="P694" s="26">
        <v>3</v>
      </c>
      <c r="Q694" s="24" t="s">
        <v>1053</v>
      </c>
      <c r="R694" s="24" t="s">
        <v>1053</v>
      </c>
      <c r="S694" s="26">
        <v>5</v>
      </c>
      <c r="T694" s="206">
        <f t="shared" si="23"/>
        <v>2015</v>
      </c>
      <c r="U694" s="24" t="str">
        <f t="shared" si="24"/>
        <v>1</v>
      </c>
      <c r="V694" s="24" t="str">
        <f>IF(AND(Forecast_6_months&lt;N694,Goal_Setting_Months&gt;N694,U694="1",P694&gt;Baseline_Component),"1","0")</f>
        <v>0</v>
      </c>
    </row>
    <row r="695" spans="2:22" x14ac:dyDescent="0.25">
      <c r="B695" s="2" t="s">
        <v>1729</v>
      </c>
      <c r="C695" s="202">
        <v>78</v>
      </c>
      <c r="D695" s="221">
        <v>42060</v>
      </c>
      <c r="E695" s="26">
        <v>3</v>
      </c>
      <c r="F695" s="24" t="s">
        <v>1053</v>
      </c>
      <c r="G695" s="24" t="s">
        <v>1053</v>
      </c>
      <c r="H695" s="26">
        <v>5</v>
      </c>
      <c r="K695" s="94"/>
      <c r="M695" s="2" t="s">
        <v>1730</v>
      </c>
      <c r="N695" s="202">
        <v>80</v>
      </c>
      <c r="O695" s="221">
        <v>40257</v>
      </c>
      <c r="P695" s="26">
        <v>5</v>
      </c>
      <c r="Q695" s="24" t="s">
        <v>1053</v>
      </c>
      <c r="R695" s="24" t="s">
        <v>1053</v>
      </c>
      <c r="S695" s="26">
        <v>2</v>
      </c>
      <c r="T695" s="206">
        <f t="shared" si="23"/>
        <v>2010</v>
      </c>
      <c r="U695" s="24" t="str">
        <f t="shared" si="24"/>
        <v>0</v>
      </c>
      <c r="V695" s="24" t="str">
        <f>IF(AND(Forecast_6_months&lt;N695,Goal_Setting_Months&gt;N695,U695="1",P695&gt;Baseline_Component),"1","0")</f>
        <v>0</v>
      </c>
    </row>
    <row r="696" spans="2:22" x14ac:dyDescent="0.25">
      <c r="B696" s="2" t="s">
        <v>1730</v>
      </c>
      <c r="C696" s="202">
        <v>80</v>
      </c>
      <c r="D696" s="221">
        <v>40257</v>
      </c>
      <c r="E696" s="26">
        <v>5</v>
      </c>
      <c r="F696" s="24" t="s">
        <v>1053</v>
      </c>
      <c r="G696" s="24" t="s">
        <v>1053</v>
      </c>
      <c r="H696" s="26">
        <v>2</v>
      </c>
      <c r="K696" s="94"/>
      <c r="M696" s="2" t="s">
        <v>1731</v>
      </c>
      <c r="N696" s="202">
        <v>78</v>
      </c>
      <c r="O696" s="221">
        <v>39876</v>
      </c>
      <c r="P696" s="26">
        <v>33</v>
      </c>
      <c r="Q696" s="24" t="s">
        <v>1053</v>
      </c>
      <c r="R696" s="24" t="s">
        <v>1053</v>
      </c>
      <c r="S696" s="26">
        <v>4</v>
      </c>
      <c r="T696" s="206">
        <f t="shared" si="23"/>
        <v>2009</v>
      </c>
      <c r="U696" s="24" t="str">
        <f t="shared" si="24"/>
        <v>1</v>
      </c>
      <c r="V696" s="24" t="str">
        <f>IF(AND(Forecast_6_months&lt;N696,Goal_Setting_Months&gt;N696,U696="1",P696&gt;Baseline_Component),"1","0")</f>
        <v>0</v>
      </c>
    </row>
    <row r="697" spans="2:22" x14ac:dyDescent="0.25">
      <c r="B697" s="2" t="s">
        <v>1731</v>
      </c>
      <c r="C697" s="202">
        <v>78</v>
      </c>
      <c r="D697" s="221">
        <v>39876</v>
      </c>
      <c r="E697" s="26">
        <v>33</v>
      </c>
      <c r="F697" s="24" t="s">
        <v>1053</v>
      </c>
      <c r="G697" s="24" t="s">
        <v>1053</v>
      </c>
      <c r="H697" s="26">
        <v>4</v>
      </c>
      <c r="K697" s="94"/>
      <c r="M697" s="2" t="s">
        <v>1732</v>
      </c>
      <c r="N697" s="202">
        <v>63</v>
      </c>
      <c r="O697" s="221">
        <v>40011</v>
      </c>
      <c r="P697" s="26">
        <v>1</v>
      </c>
      <c r="Q697" s="24" t="s">
        <v>1053</v>
      </c>
      <c r="R697" s="24" t="s">
        <v>1053</v>
      </c>
      <c r="S697" s="26">
        <v>1</v>
      </c>
      <c r="T697" s="206">
        <f t="shared" si="23"/>
        <v>2009</v>
      </c>
      <c r="U697" s="24" t="str">
        <f t="shared" si="24"/>
        <v>0</v>
      </c>
      <c r="V697" s="24" t="str">
        <f>IF(AND(Forecast_6_months&lt;N697,Goal_Setting_Months&gt;N697,U697="1",P697&gt;Baseline_Component),"1","0")</f>
        <v>0</v>
      </c>
    </row>
    <row r="698" spans="2:22" x14ac:dyDescent="0.25">
      <c r="B698" s="2" t="s">
        <v>1732</v>
      </c>
      <c r="C698" s="202">
        <v>63</v>
      </c>
      <c r="D698" s="221">
        <v>40011</v>
      </c>
      <c r="E698" s="26">
        <v>1</v>
      </c>
      <c r="F698" s="24" t="s">
        <v>1053</v>
      </c>
      <c r="G698" s="24" t="s">
        <v>1053</v>
      </c>
      <c r="H698" s="26">
        <v>1</v>
      </c>
      <c r="K698" s="94"/>
      <c r="M698" s="2" t="s">
        <v>1733</v>
      </c>
      <c r="N698" s="202">
        <v>76</v>
      </c>
      <c r="O698" s="221">
        <v>41567</v>
      </c>
      <c r="P698" s="26">
        <v>1</v>
      </c>
      <c r="Q698" s="24" t="s">
        <v>1053</v>
      </c>
      <c r="R698" s="24" t="s">
        <v>1053</v>
      </c>
      <c r="S698" s="26">
        <v>1</v>
      </c>
      <c r="T698" s="206">
        <f t="shared" si="23"/>
        <v>2013</v>
      </c>
      <c r="U698" s="24" t="str">
        <f t="shared" si="24"/>
        <v>0</v>
      </c>
      <c r="V698" s="24" t="str">
        <f>IF(AND(Forecast_6_months&lt;N698,Goal_Setting_Months&gt;N698,U698="1",P698&gt;Baseline_Component),"1","0")</f>
        <v>0</v>
      </c>
    </row>
    <row r="699" spans="2:22" x14ac:dyDescent="0.25">
      <c r="B699" s="2" t="s">
        <v>1733</v>
      </c>
      <c r="C699" s="202">
        <v>76</v>
      </c>
      <c r="D699" s="221">
        <v>41567</v>
      </c>
      <c r="E699" s="26">
        <v>1</v>
      </c>
      <c r="F699" s="24" t="s">
        <v>1053</v>
      </c>
      <c r="G699" s="24" t="s">
        <v>1053</v>
      </c>
      <c r="H699" s="26">
        <v>1</v>
      </c>
      <c r="K699" s="94"/>
      <c r="M699" s="2" t="s">
        <v>1734</v>
      </c>
      <c r="N699" s="202">
        <v>79</v>
      </c>
      <c r="O699" s="221">
        <v>42193</v>
      </c>
      <c r="P699" s="26">
        <v>5</v>
      </c>
      <c r="Q699" s="24" t="s">
        <v>1053</v>
      </c>
      <c r="R699" s="24" t="s">
        <v>1053</v>
      </c>
      <c r="S699" s="26">
        <v>1</v>
      </c>
      <c r="T699" s="206">
        <f t="shared" si="23"/>
        <v>2015</v>
      </c>
      <c r="U699" s="24" t="str">
        <f t="shared" si="24"/>
        <v>0</v>
      </c>
      <c r="V699" s="24" t="str">
        <f>IF(AND(Forecast_6_months&lt;N699,Goal_Setting_Months&gt;N699,U699="1",P699&gt;Baseline_Component),"1","0")</f>
        <v>0</v>
      </c>
    </row>
    <row r="700" spans="2:22" x14ac:dyDescent="0.25">
      <c r="B700" s="2" t="s">
        <v>1734</v>
      </c>
      <c r="C700" s="202">
        <v>79</v>
      </c>
      <c r="D700" s="221">
        <v>42193</v>
      </c>
      <c r="E700" s="26">
        <v>5</v>
      </c>
      <c r="F700" s="24" t="s">
        <v>1053</v>
      </c>
      <c r="G700" s="24" t="s">
        <v>1053</v>
      </c>
      <c r="H700" s="26">
        <v>1</v>
      </c>
      <c r="K700" s="94"/>
      <c r="M700" s="2" t="s">
        <v>1735</v>
      </c>
      <c r="N700" s="202">
        <v>80</v>
      </c>
      <c r="O700" s="221">
        <v>39715</v>
      </c>
      <c r="P700" s="26">
        <v>1</v>
      </c>
      <c r="Q700" s="24" t="s">
        <v>1053</v>
      </c>
      <c r="R700" s="24" t="s">
        <v>1053</v>
      </c>
      <c r="S700" s="26">
        <v>3</v>
      </c>
      <c r="T700" s="206">
        <f t="shared" si="23"/>
        <v>2008</v>
      </c>
      <c r="U700" s="24" t="str">
        <f t="shared" si="24"/>
        <v>1</v>
      </c>
      <c r="V700" s="24" t="str">
        <f>IF(AND(Forecast_6_months&lt;N700,Goal_Setting_Months&gt;N700,U700="1",P700&gt;Baseline_Component),"1","0")</f>
        <v>0</v>
      </c>
    </row>
    <row r="701" spans="2:22" x14ac:dyDescent="0.25">
      <c r="B701" s="2" t="s">
        <v>1735</v>
      </c>
      <c r="C701" s="202">
        <v>80</v>
      </c>
      <c r="D701" s="221">
        <v>39715</v>
      </c>
      <c r="E701" s="26">
        <v>1</v>
      </c>
      <c r="F701" s="24" t="s">
        <v>1053</v>
      </c>
      <c r="G701" s="24" t="s">
        <v>1053</v>
      </c>
      <c r="H701" s="26">
        <v>3</v>
      </c>
      <c r="K701" s="94"/>
      <c r="M701" s="2" t="s">
        <v>1736</v>
      </c>
      <c r="N701" s="202">
        <v>54</v>
      </c>
      <c r="O701" s="221">
        <v>39717</v>
      </c>
      <c r="P701" s="26">
        <v>2</v>
      </c>
      <c r="Q701" s="24" t="s">
        <v>1053</v>
      </c>
      <c r="R701" s="24" t="s">
        <v>1053</v>
      </c>
      <c r="S701" s="26">
        <v>5</v>
      </c>
      <c r="T701" s="206">
        <f t="shared" si="23"/>
        <v>2008</v>
      </c>
      <c r="U701" s="24" t="str">
        <f t="shared" si="24"/>
        <v>1</v>
      </c>
      <c r="V701" s="24" t="str">
        <f>IF(AND(Forecast_6_months&lt;N701,Goal_Setting_Months&gt;N701,U701="1",P701&gt;Baseline_Component),"1","0")</f>
        <v>0</v>
      </c>
    </row>
    <row r="702" spans="2:22" x14ac:dyDescent="0.25">
      <c r="B702" s="2" t="s">
        <v>1736</v>
      </c>
      <c r="C702" s="202">
        <v>54</v>
      </c>
      <c r="D702" s="221">
        <v>39717</v>
      </c>
      <c r="E702" s="26">
        <v>2</v>
      </c>
      <c r="F702" s="24" t="s">
        <v>1053</v>
      </c>
      <c r="G702" s="24" t="s">
        <v>1053</v>
      </c>
      <c r="H702" s="26">
        <v>5</v>
      </c>
      <c r="K702" s="94"/>
      <c r="M702" s="2" t="s">
        <v>1737</v>
      </c>
      <c r="N702" s="202">
        <v>76</v>
      </c>
      <c r="O702" s="221">
        <v>40708</v>
      </c>
      <c r="P702" s="26">
        <v>4</v>
      </c>
      <c r="Q702" s="24" t="s">
        <v>1053</v>
      </c>
      <c r="R702" s="24" t="s">
        <v>1053</v>
      </c>
      <c r="S702" s="26">
        <v>4</v>
      </c>
      <c r="T702" s="206">
        <f t="shared" si="23"/>
        <v>2011</v>
      </c>
      <c r="U702" s="24" t="str">
        <f t="shared" si="24"/>
        <v>1</v>
      </c>
      <c r="V702" s="24" t="str">
        <f>IF(AND(Forecast_6_months&lt;N702,Goal_Setting_Months&gt;N702,U702="1",P702&gt;Baseline_Component),"1","0")</f>
        <v>0</v>
      </c>
    </row>
    <row r="703" spans="2:22" x14ac:dyDescent="0.25">
      <c r="B703" s="2" t="s">
        <v>1737</v>
      </c>
      <c r="C703" s="202">
        <v>76</v>
      </c>
      <c r="D703" s="221">
        <v>40708</v>
      </c>
      <c r="E703" s="26">
        <v>4</v>
      </c>
      <c r="F703" s="24" t="s">
        <v>1053</v>
      </c>
      <c r="G703" s="24" t="s">
        <v>1053</v>
      </c>
      <c r="H703" s="26">
        <v>4</v>
      </c>
      <c r="K703" s="94"/>
      <c r="M703" s="2" t="s">
        <v>1738</v>
      </c>
      <c r="N703" s="202">
        <v>80</v>
      </c>
      <c r="O703" s="221">
        <v>40004</v>
      </c>
      <c r="P703" s="26">
        <v>7</v>
      </c>
      <c r="Q703" s="26">
        <v>1</v>
      </c>
      <c r="R703" s="26">
        <v>2</v>
      </c>
      <c r="S703" s="26">
        <v>1</v>
      </c>
      <c r="T703" s="206">
        <f t="shared" si="23"/>
        <v>2009</v>
      </c>
      <c r="U703" s="24" t="str">
        <f t="shared" si="24"/>
        <v>0</v>
      </c>
      <c r="V703" s="24" t="str">
        <f>IF(AND(Forecast_6_months&lt;N703,Goal_Setting_Months&gt;N703,U703="1",P703&gt;Baseline_Component),"1","0")</f>
        <v>0</v>
      </c>
    </row>
    <row r="704" spans="2:22" x14ac:dyDescent="0.25">
      <c r="B704" s="2" t="s">
        <v>1738</v>
      </c>
      <c r="C704" s="202">
        <v>80</v>
      </c>
      <c r="D704" s="221">
        <v>40004</v>
      </c>
      <c r="E704" s="26">
        <v>7</v>
      </c>
      <c r="F704" s="26">
        <v>1</v>
      </c>
      <c r="G704" s="26">
        <v>2</v>
      </c>
      <c r="H704" s="26">
        <v>1</v>
      </c>
      <c r="K704" s="94"/>
      <c r="M704" s="2" t="s">
        <v>1739</v>
      </c>
      <c r="N704" s="202">
        <v>69</v>
      </c>
      <c r="O704" s="221">
        <v>41353</v>
      </c>
      <c r="P704" s="26">
        <v>1</v>
      </c>
      <c r="Q704" s="24" t="s">
        <v>1053</v>
      </c>
      <c r="R704" s="24" t="s">
        <v>1053</v>
      </c>
      <c r="S704" s="26">
        <v>4</v>
      </c>
      <c r="T704" s="206">
        <f t="shared" si="23"/>
        <v>2013</v>
      </c>
      <c r="U704" s="24" t="str">
        <f t="shared" si="24"/>
        <v>1</v>
      </c>
      <c r="V704" s="24" t="str">
        <f>IF(AND(Forecast_6_months&lt;N704,Goal_Setting_Months&gt;N704,U704="1",P704&gt;Baseline_Component),"1","0")</f>
        <v>0</v>
      </c>
    </row>
    <row r="705" spans="2:22" x14ac:dyDescent="0.25">
      <c r="B705" s="2" t="s">
        <v>1739</v>
      </c>
      <c r="C705" s="202">
        <v>69</v>
      </c>
      <c r="D705" s="221">
        <v>41353</v>
      </c>
      <c r="E705" s="26">
        <v>1</v>
      </c>
      <c r="F705" s="24" t="s">
        <v>1053</v>
      </c>
      <c r="G705" s="24" t="s">
        <v>1053</v>
      </c>
      <c r="H705" s="26">
        <v>4</v>
      </c>
      <c r="K705" s="94"/>
      <c r="M705" s="2" t="s">
        <v>1740</v>
      </c>
      <c r="N705" s="202">
        <v>50</v>
      </c>
      <c r="O705" s="221">
        <v>39731</v>
      </c>
      <c r="P705" s="26">
        <v>2</v>
      </c>
      <c r="Q705" s="26">
        <v>1</v>
      </c>
      <c r="R705" s="26">
        <v>9</v>
      </c>
      <c r="S705" s="26">
        <v>5</v>
      </c>
      <c r="T705" s="206">
        <f t="shared" si="23"/>
        <v>2008</v>
      </c>
      <c r="U705" s="24" t="str">
        <f t="shared" si="24"/>
        <v>1</v>
      </c>
      <c r="V705" s="24" t="str">
        <f>IF(AND(Forecast_6_months&lt;N705,Goal_Setting_Months&gt;N705,U705="1",P705&gt;Baseline_Component),"1","0")</f>
        <v>0</v>
      </c>
    </row>
    <row r="706" spans="2:22" x14ac:dyDescent="0.25">
      <c r="B706" s="2" t="s">
        <v>1740</v>
      </c>
      <c r="C706" s="202">
        <v>50</v>
      </c>
      <c r="D706" s="221">
        <v>39731</v>
      </c>
      <c r="E706" s="26">
        <v>2</v>
      </c>
      <c r="F706" s="26">
        <v>1</v>
      </c>
      <c r="G706" s="26">
        <v>9</v>
      </c>
      <c r="H706" s="26">
        <v>5</v>
      </c>
      <c r="K706" s="94"/>
      <c r="M706" s="2" t="s">
        <v>1741</v>
      </c>
      <c r="N706" s="202">
        <v>80</v>
      </c>
      <c r="O706" s="221">
        <v>39729</v>
      </c>
      <c r="P706" s="26">
        <v>6</v>
      </c>
      <c r="Q706" s="26">
        <v>1</v>
      </c>
      <c r="R706" s="26">
        <v>3</v>
      </c>
      <c r="S706" s="26">
        <v>2</v>
      </c>
      <c r="T706" s="206">
        <f t="shared" si="23"/>
        <v>2008</v>
      </c>
      <c r="U706" s="24" t="str">
        <f t="shared" si="24"/>
        <v>0</v>
      </c>
      <c r="V706" s="24" t="str">
        <f>IF(AND(Forecast_6_months&lt;N706,Goal_Setting_Months&gt;N706,U706="1",P706&gt;Baseline_Component),"1","0")</f>
        <v>0</v>
      </c>
    </row>
    <row r="707" spans="2:22" x14ac:dyDescent="0.25">
      <c r="B707" s="2" t="s">
        <v>1741</v>
      </c>
      <c r="C707" s="202">
        <v>80</v>
      </c>
      <c r="D707" s="221">
        <v>39729</v>
      </c>
      <c r="E707" s="26">
        <v>6</v>
      </c>
      <c r="F707" s="26">
        <v>1</v>
      </c>
      <c r="G707" s="26">
        <v>3</v>
      </c>
      <c r="H707" s="26">
        <v>2</v>
      </c>
      <c r="K707" s="94"/>
      <c r="M707" s="2" t="s">
        <v>1742</v>
      </c>
      <c r="N707" s="202">
        <v>72</v>
      </c>
      <c r="O707" s="221">
        <v>39561</v>
      </c>
      <c r="P707" s="26">
        <v>61</v>
      </c>
      <c r="Q707" s="26">
        <v>1</v>
      </c>
      <c r="R707" s="26">
        <v>18</v>
      </c>
      <c r="S707" s="26">
        <v>5</v>
      </c>
      <c r="T707" s="206">
        <f t="shared" si="23"/>
        <v>2008</v>
      </c>
      <c r="U707" s="24" t="str">
        <f t="shared" si="24"/>
        <v>1</v>
      </c>
      <c r="V707" s="24" t="str">
        <f>IF(AND(Forecast_6_months&lt;N707,Goal_Setting_Months&gt;N707,U707="1",P707&gt;Baseline_Component),"1","0")</f>
        <v>0</v>
      </c>
    </row>
    <row r="708" spans="2:22" x14ac:dyDescent="0.25">
      <c r="B708" s="2" t="s">
        <v>1742</v>
      </c>
      <c r="C708" s="202">
        <v>72</v>
      </c>
      <c r="D708" s="221">
        <v>39561</v>
      </c>
      <c r="E708" s="26">
        <v>61</v>
      </c>
      <c r="F708" s="26">
        <v>1</v>
      </c>
      <c r="G708" s="26">
        <v>18</v>
      </c>
      <c r="H708" s="26">
        <v>5</v>
      </c>
      <c r="K708" s="94"/>
      <c r="M708" s="2" t="s">
        <v>1743</v>
      </c>
      <c r="N708" s="202">
        <v>67</v>
      </c>
      <c r="O708" s="221">
        <v>39216</v>
      </c>
      <c r="P708" s="26">
        <v>1</v>
      </c>
      <c r="Q708" s="24" t="s">
        <v>1053</v>
      </c>
      <c r="R708" s="24" t="s">
        <v>1053</v>
      </c>
      <c r="S708" s="26">
        <v>5</v>
      </c>
      <c r="T708" s="206">
        <f t="shared" si="23"/>
        <v>2007</v>
      </c>
      <c r="U708" s="24" t="str">
        <f t="shared" si="24"/>
        <v>1</v>
      </c>
      <c r="V708" s="24" t="str">
        <f>IF(AND(Forecast_6_months&lt;N708,Goal_Setting_Months&gt;N708,U708="1",P708&gt;Baseline_Component),"1","0")</f>
        <v>0</v>
      </c>
    </row>
    <row r="709" spans="2:22" x14ac:dyDescent="0.25">
      <c r="B709" s="2" t="s">
        <v>1743</v>
      </c>
      <c r="C709" s="202">
        <v>67</v>
      </c>
      <c r="D709" s="221">
        <v>39216</v>
      </c>
      <c r="E709" s="26">
        <v>1</v>
      </c>
      <c r="F709" s="24" t="s">
        <v>1053</v>
      </c>
      <c r="G709" s="24" t="s">
        <v>1053</v>
      </c>
      <c r="H709" s="26">
        <v>5</v>
      </c>
      <c r="K709" s="94"/>
      <c r="M709" s="2" t="s">
        <v>1744</v>
      </c>
      <c r="N709" s="202">
        <v>78</v>
      </c>
      <c r="O709" s="221">
        <v>41481</v>
      </c>
      <c r="P709" s="26">
        <v>4</v>
      </c>
      <c r="Q709" s="24" t="s">
        <v>1053</v>
      </c>
      <c r="R709" s="24" t="s">
        <v>1053</v>
      </c>
      <c r="S709" s="26">
        <v>1</v>
      </c>
      <c r="T709" s="206">
        <f t="shared" si="23"/>
        <v>2013</v>
      </c>
      <c r="U709" s="24" t="str">
        <f t="shared" si="24"/>
        <v>0</v>
      </c>
      <c r="V709" s="24" t="str">
        <f>IF(AND(Forecast_6_months&lt;N709,Goal_Setting_Months&gt;N709,U709="1",P709&gt;Baseline_Component),"1","0")</f>
        <v>0</v>
      </c>
    </row>
    <row r="710" spans="2:22" x14ac:dyDescent="0.25">
      <c r="B710" s="2" t="s">
        <v>1744</v>
      </c>
      <c r="C710" s="202">
        <v>78</v>
      </c>
      <c r="D710" s="221">
        <v>41481</v>
      </c>
      <c r="E710" s="26">
        <v>4</v>
      </c>
      <c r="F710" s="24" t="s">
        <v>1053</v>
      </c>
      <c r="G710" s="24" t="s">
        <v>1053</v>
      </c>
      <c r="H710" s="26">
        <v>1</v>
      </c>
      <c r="K710" s="94"/>
      <c r="M710" s="2" t="s">
        <v>1745</v>
      </c>
      <c r="N710" s="202">
        <v>63</v>
      </c>
      <c r="O710" s="221">
        <v>41904</v>
      </c>
      <c r="P710" s="26">
        <v>1</v>
      </c>
      <c r="Q710" s="26">
        <v>1</v>
      </c>
      <c r="R710" s="26">
        <v>7</v>
      </c>
      <c r="S710" s="26">
        <v>4</v>
      </c>
      <c r="T710" s="206">
        <f t="shared" si="23"/>
        <v>2014</v>
      </c>
      <c r="U710" s="24" t="str">
        <f t="shared" si="24"/>
        <v>1</v>
      </c>
      <c r="V710" s="24" t="str">
        <f>IF(AND(Forecast_6_months&lt;N710,Goal_Setting_Months&gt;N710,U710="1",P710&gt;Baseline_Component),"1","0")</f>
        <v>0</v>
      </c>
    </row>
    <row r="711" spans="2:22" x14ac:dyDescent="0.25">
      <c r="B711" s="2" t="s">
        <v>1745</v>
      </c>
      <c r="C711" s="202">
        <v>63</v>
      </c>
      <c r="D711" s="221">
        <v>41904</v>
      </c>
      <c r="E711" s="26">
        <v>1</v>
      </c>
      <c r="F711" s="26">
        <v>1</v>
      </c>
      <c r="G711" s="26">
        <v>7</v>
      </c>
      <c r="H711" s="26">
        <v>4</v>
      </c>
      <c r="K711" s="94"/>
      <c r="M711" s="2" t="s">
        <v>1746</v>
      </c>
      <c r="N711" s="202">
        <v>77</v>
      </c>
      <c r="O711" s="221">
        <v>40274</v>
      </c>
      <c r="P711" s="26">
        <v>1</v>
      </c>
      <c r="Q711" s="26">
        <v>1</v>
      </c>
      <c r="R711" s="26">
        <v>2</v>
      </c>
      <c r="S711" s="26">
        <v>1</v>
      </c>
      <c r="T711" s="206">
        <f t="shared" si="23"/>
        <v>2010</v>
      </c>
      <c r="U711" s="24" t="str">
        <f t="shared" si="24"/>
        <v>0</v>
      </c>
      <c r="V711" s="24" t="str">
        <f>IF(AND(Forecast_6_months&lt;N711,Goal_Setting_Months&gt;N711,U711="1",P711&gt;Baseline_Component),"1","0")</f>
        <v>0</v>
      </c>
    </row>
    <row r="712" spans="2:22" x14ac:dyDescent="0.25">
      <c r="B712" s="2" t="s">
        <v>1746</v>
      </c>
      <c r="C712" s="202">
        <v>77</v>
      </c>
      <c r="D712" s="221">
        <v>40274</v>
      </c>
      <c r="E712" s="26">
        <v>1</v>
      </c>
      <c r="F712" s="26">
        <v>1</v>
      </c>
      <c r="G712" s="26">
        <v>2</v>
      </c>
      <c r="H712" s="26">
        <v>1</v>
      </c>
      <c r="K712" s="94"/>
      <c r="M712" s="2" t="s">
        <v>1747</v>
      </c>
      <c r="N712" s="202">
        <v>79</v>
      </c>
      <c r="O712" s="221">
        <v>42089</v>
      </c>
      <c r="P712" s="26">
        <v>2</v>
      </c>
      <c r="Q712" s="24" t="s">
        <v>1053</v>
      </c>
      <c r="R712" s="24" t="s">
        <v>1053</v>
      </c>
      <c r="S712" s="26">
        <v>2</v>
      </c>
      <c r="T712" s="206">
        <f t="shared" si="23"/>
        <v>2015</v>
      </c>
      <c r="U712" s="24" t="str">
        <f t="shared" si="24"/>
        <v>0</v>
      </c>
      <c r="V712" s="24" t="str">
        <f>IF(AND(Forecast_6_months&lt;N712,Goal_Setting_Months&gt;N712,U712="1",P712&gt;Baseline_Component),"1","0")</f>
        <v>0</v>
      </c>
    </row>
    <row r="713" spans="2:22" x14ac:dyDescent="0.25">
      <c r="B713" s="2" t="s">
        <v>1747</v>
      </c>
      <c r="C713" s="202">
        <v>79</v>
      </c>
      <c r="D713" s="221">
        <v>42089</v>
      </c>
      <c r="E713" s="26">
        <v>2</v>
      </c>
      <c r="F713" s="24" t="s">
        <v>1053</v>
      </c>
      <c r="G713" s="24" t="s">
        <v>1053</v>
      </c>
      <c r="H713" s="26">
        <v>2</v>
      </c>
      <c r="K713" s="94"/>
      <c r="M713" s="2" t="s">
        <v>1748</v>
      </c>
      <c r="N713" s="202">
        <v>38</v>
      </c>
      <c r="O713" s="221">
        <v>40203</v>
      </c>
      <c r="P713" s="26">
        <v>3</v>
      </c>
      <c r="Q713" s="24" t="s">
        <v>1053</v>
      </c>
      <c r="R713" s="24" t="s">
        <v>1053</v>
      </c>
      <c r="S713" s="26">
        <v>3</v>
      </c>
      <c r="T713" s="206">
        <f t="shared" si="23"/>
        <v>2010</v>
      </c>
      <c r="U713" s="24" t="str">
        <f t="shared" si="24"/>
        <v>1</v>
      </c>
      <c r="V713" s="24" t="str">
        <f>IF(AND(Forecast_6_months&lt;N713,Goal_Setting_Months&gt;N713,U713="1",P713&gt;Baseline_Component),"1","0")</f>
        <v>1</v>
      </c>
    </row>
    <row r="714" spans="2:22" x14ac:dyDescent="0.25">
      <c r="B714" s="2" t="s">
        <v>1748</v>
      </c>
      <c r="C714" s="202">
        <v>38</v>
      </c>
      <c r="D714" s="221">
        <v>40203</v>
      </c>
      <c r="E714" s="26">
        <v>3</v>
      </c>
      <c r="F714" s="24" t="s">
        <v>1053</v>
      </c>
      <c r="G714" s="24" t="s">
        <v>1053</v>
      </c>
      <c r="H714" s="26">
        <v>3</v>
      </c>
      <c r="K714" s="94"/>
      <c r="M714" s="2" t="s">
        <v>1749</v>
      </c>
      <c r="N714" s="202">
        <v>80</v>
      </c>
      <c r="O714" s="221">
        <v>41403</v>
      </c>
      <c r="P714" s="26">
        <v>3</v>
      </c>
      <c r="Q714" s="24" t="s">
        <v>1053</v>
      </c>
      <c r="R714" s="24" t="s">
        <v>1053</v>
      </c>
      <c r="S714" s="26">
        <v>1</v>
      </c>
      <c r="T714" s="206">
        <f t="shared" si="23"/>
        <v>2013</v>
      </c>
      <c r="U714" s="24" t="str">
        <f t="shared" si="24"/>
        <v>0</v>
      </c>
      <c r="V714" s="24" t="str">
        <f>IF(AND(Forecast_6_months&lt;N714,Goal_Setting_Months&gt;N714,U714="1",P714&gt;Baseline_Component),"1","0")</f>
        <v>0</v>
      </c>
    </row>
    <row r="715" spans="2:22" x14ac:dyDescent="0.25">
      <c r="B715" s="2" t="s">
        <v>1749</v>
      </c>
      <c r="C715" s="202">
        <v>80</v>
      </c>
      <c r="D715" s="221">
        <v>41403</v>
      </c>
      <c r="E715" s="26">
        <v>3</v>
      </c>
      <c r="F715" s="24" t="s">
        <v>1053</v>
      </c>
      <c r="G715" s="24" t="s">
        <v>1053</v>
      </c>
      <c r="H715" s="26">
        <v>1</v>
      </c>
      <c r="K715" s="94"/>
      <c r="M715" s="2" t="s">
        <v>1750</v>
      </c>
      <c r="N715" s="202">
        <v>74</v>
      </c>
      <c r="O715" s="221">
        <v>39246</v>
      </c>
      <c r="P715" s="26">
        <v>32</v>
      </c>
      <c r="Q715" s="24" t="s">
        <v>1053</v>
      </c>
      <c r="R715" s="24" t="s">
        <v>1053</v>
      </c>
      <c r="S715" s="26">
        <v>5</v>
      </c>
      <c r="T715" s="206">
        <f t="shared" si="23"/>
        <v>2007</v>
      </c>
      <c r="U715" s="24" t="str">
        <f t="shared" si="24"/>
        <v>1</v>
      </c>
      <c r="V715" s="24" t="str">
        <f>IF(AND(Forecast_6_months&lt;N715,Goal_Setting_Months&gt;N715,U715="1",P715&gt;Baseline_Component),"1","0")</f>
        <v>0</v>
      </c>
    </row>
    <row r="716" spans="2:22" x14ac:dyDescent="0.25">
      <c r="B716" s="2" t="s">
        <v>1750</v>
      </c>
      <c r="C716" s="202">
        <v>74</v>
      </c>
      <c r="D716" s="221">
        <v>39246</v>
      </c>
      <c r="E716" s="26">
        <v>32</v>
      </c>
      <c r="F716" s="24" t="s">
        <v>1053</v>
      </c>
      <c r="G716" s="24" t="s">
        <v>1053</v>
      </c>
      <c r="H716" s="26">
        <v>5</v>
      </c>
      <c r="K716" s="94"/>
      <c r="M716" s="2" t="s">
        <v>1751</v>
      </c>
      <c r="N716" s="202">
        <v>74</v>
      </c>
      <c r="O716" s="221">
        <v>41262</v>
      </c>
      <c r="P716" s="26">
        <v>2</v>
      </c>
      <c r="Q716" s="24" t="s">
        <v>1053</v>
      </c>
      <c r="R716" s="24" t="s">
        <v>1053</v>
      </c>
      <c r="S716" s="26">
        <v>1</v>
      </c>
      <c r="T716" s="206">
        <f t="shared" si="23"/>
        <v>2012</v>
      </c>
      <c r="U716" s="24" t="str">
        <f t="shared" si="24"/>
        <v>0</v>
      </c>
      <c r="V716" s="24" t="str">
        <f>IF(AND(Forecast_6_months&lt;N716,Goal_Setting_Months&gt;N716,U716="1",P716&gt;Baseline_Component),"1","0")</f>
        <v>0</v>
      </c>
    </row>
    <row r="717" spans="2:22" x14ac:dyDescent="0.25">
      <c r="B717" s="2" t="s">
        <v>1751</v>
      </c>
      <c r="C717" s="202">
        <v>74</v>
      </c>
      <c r="D717" s="221">
        <v>41262</v>
      </c>
      <c r="E717" s="26">
        <v>2</v>
      </c>
      <c r="F717" s="24" t="s">
        <v>1053</v>
      </c>
      <c r="G717" s="24" t="s">
        <v>1053</v>
      </c>
      <c r="H717" s="26">
        <v>1</v>
      </c>
      <c r="K717" s="94"/>
      <c r="M717" s="2" t="s">
        <v>1752</v>
      </c>
      <c r="N717" s="202">
        <v>53</v>
      </c>
      <c r="O717" s="221">
        <v>40064</v>
      </c>
      <c r="P717" s="26">
        <v>3</v>
      </c>
      <c r="Q717" s="26">
        <v>1</v>
      </c>
      <c r="R717" s="26">
        <v>1</v>
      </c>
      <c r="S717" s="26">
        <v>2</v>
      </c>
      <c r="T717" s="206">
        <f t="shared" si="23"/>
        <v>2009</v>
      </c>
      <c r="U717" s="24" t="str">
        <f t="shared" si="24"/>
        <v>0</v>
      </c>
      <c r="V717" s="24" t="str">
        <f>IF(AND(Forecast_6_months&lt;N717,Goal_Setting_Months&gt;N717,U717="1",P717&gt;Baseline_Component),"1","0")</f>
        <v>0</v>
      </c>
    </row>
    <row r="718" spans="2:22" x14ac:dyDescent="0.25">
      <c r="B718" s="2" t="s">
        <v>1752</v>
      </c>
      <c r="C718" s="202">
        <v>53</v>
      </c>
      <c r="D718" s="221">
        <v>40064</v>
      </c>
      <c r="E718" s="26">
        <v>3</v>
      </c>
      <c r="F718" s="26">
        <v>1</v>
      </c>
      <c r="G718" s="26">
        <v>1</v>
      </c>
      <c r="H718" s="26">
        <v>2</v>
      </c>
      <c r="K718" s="94"/>
      <c r="M718" s="2" t="s">
        <v>1753</v>
      </c>
      <c r="N718" s="202">
        <v>80</v>
      </c>
      <c r="O718" s="221">
        <v>40448</v>
      </c>
      <c r="P718" s="26">
        <v>3</v>
      </c>
      <c r="Q718" s="24" t="s">
        <v>1053</v>
      </c>
      <c r="R718" s="24" t="s">
        <v>1053</v>
      </c>
      <c r="S718" s="26">
        <v>2</v>
      </c>
      <c r="T718" s="206">
        <f t="shared" si="23"/>
        <v>2010</v>
      </c>
      <c r="U718" s="24" t="str">
        <f t="shared" si="24"/>
        <v>0</v>
      </c>
      <c r="V718" s="24" t="str">
        <f>IF(AND(Forecast_6_months&lt;N718,Goal_Setting_Months&gt;N718,U718="1",P718&gt;Baseline_Component),"1","0")</f>
        <v>0</v>
      </c>
    </row>
    <row r="719" spans="2:22" x14ac:dyDescent="0.25">
      <c r="B719" s="2" t="s">
        <v>1753</v>
      </c>
      <c r="C719" s="202">
        <v>80</v>
      </c>
      <c r="D719" s="221">
        <v>40448</v>
      </c>
      <c r="E719" s="26">
        <v>3</v>
      </c>
      <c r="F719" s="24" t="s">
        <v>1053</v>
      </c>
      <c r="G719" s="24" t="s">
        <v>1053</v>
      </c>
      <c r="H719" s="26">
        <v>2</v>
      </c>
      <c r="K719" s="94"/>
      <c r="M719" s="2" t="s">
        <v>1754</v>
      </c>
      <c r="N719" s="202">
        <v>64</v>
      </c>
      <c r="O719" s="221">
        <v>42172</v>
      </c>
      <c r="P719" s="26">
        <v>3</v>
      </c>
      <c r="Q719" s="24" t="s">
        <v>1053</v>
      </c>
      <c r="R719" s="24" t="s">
        <v>1053</v>
      </c>
      <c r="S719" s="26">
        <v>3</v>
      </c>
      <c r="T719" s="206">
        <f t="shared" si="23"/>
        <v>2015</v>
      </c>
      <c r="U719" s="24" t="str">
        <f t="shared" si="24"/>
        <v>1</v>
      </c>
      <c r="V719" s="24" t="str">
        <f>IF(AND(Forecast_6_months&lt;N719,Goal_Setting_Months&gt;N719,U719="1",P719&gt;Baseline_Component),"1","0")</f>
        <v>1</v>
      </c>
    </row>
    <row r="720" spans="2:22" x14ac:dyDescent="0.25">
      <c r="B720" s="2" t="s">
        <v>1754</v>
      </c>
      <c r="C720" s="202">
        <v>64</v>
      </c>
      <c r="D720" s="221">
        <v>42172</v>
      </c>
      <c r="E720" s="26">
        <v>3</v>
      </c>
      <c r="F720" s="24" t="s">
        <v>1053</v>
      </c>
      <c r="G720" s="24" t="s">
        <v>1053</v>
      </c>
      <c r="H720" s="26">
        <v>3</v>
      </c>
      <c r="K720" s="94"/>
      <c r="M720" s="2" t="s">
        <v>1755</v>
      </c>
      <c r="N720" s="202">
        <v>73</v>
      </c>
      <c r="O720" s="221">
        <v>39626</v>
      </c>
      <c r="P720" s="26">
        <v>28</v>
      </c>
      <c r="Q720" s="24" t="s">
        <v>1053</v>
      </c>
      <c r="R720" s="24" t="s">
        <v>1053</v>
      </c>
      <c r="S720" s="26">
        <v>4</v>
      </c>
      <c r="T720" s="206">
        <f t="shared" si="23"/>
        <v>2008</v>
      </c>
      <c r="U720" s="24" t="str">
        <f t="shared" si="24"/>
        <v>1</v>
      </c>
      <c r="V720" s="24" t="str">
        <f>IF(AND(Forecast_6_months&lt;N720,Goal_Setting_Months&gt;N720,U720="1",P720&gt;Baseline_Component),"1","0")</f>
        <v>0</v>
      </c>
    </row>
    <row r="721" spans="2:22" x14ac:dyDescent="0.25">
      <c r="B721" s="2" t="s">
        <v>1755</v>
      </c>
      <c r="C721" s="202">
        <v>73</v>
      </c>
      <c r="D721" s="221">
        <v>39626</v>
      </c>
      <c r="E721" s="26">
        <v>28</v>
      </c>
      <c r="F721" s="24" t="s">
        <v>1053</v>
      </c>
      <c r="G721" s="24" t="s">
        <v>1053</v>
      </c>
      <c r="H721" s="26">
        <v>4</v>
      </c>
      <c r="K721" s="94"/>
      <c r="M721" s="2" t="s">
        <v>1756</v>
      </c>
      <c r="N721" s="202">
        <v>75</v>
      </c>
      <c r="O721" s="221">
        <v>40129</v>
      </c>
      <c r="P721" s="26">
        <v>2</v>
      </c>
      <c r="Q721" s="26">
        <v>1</v>
      </c>
      <c r="R721" s="26">
        <v>3</v>
      </c>
      <c r="S721" s="26">
        <v>5</v>
      </c>
      <c r="T721" s="206">
        <f t="shared" si="23"/>
        <v>2009</v>
      </c>
      <c r="U721" s="24" t="str">
        <f t="shared" si="24"/>
        <v>1</v>
      </c>
      <c r="V721" s="24" t="str">
        <f>IF(AND(Forecast_6_months&lt;N721,Goal_Setting_Months&gt;N721,U721="1",P721&gt;Baseline_Component),"1","0")</f>
        <v>0</v>
      </c>
    </row>
    <row r="722" spans="2:22" x14ac:dyDescent="0.25">
      <c r="B722" s="2" t="s">
        <v>1756</v>
      </c>
      <c r="C722" s="202">
        <v>75</v>
      </c>
      <c r="D722" s="221">
        <v>40129</v>
      </c>
      <c r="E722" s="26">
        <v>2</v>
      </c>
      <c r="F722" s="26">
        <v>1</v>
      </c>
      <c r="G722" s="26">
        <v>3</v>
      </c>
      <c r="H722" s="26">
        <v>5</v>
      </c>
      <c r="K722" s="94"/>
      <c r="M722" s="2" t="s">
        <v>1757</v>
      </c>
      <c r="N722" s="202">
        <v>80</v>
      </c>
      <c r="O722" s="221">
        <v>41512</v>
      </c>
      <c r="P722" s="26">
        <v>13</v>
      </c>
      <c r="Q722" s="24" t="s">
        <v>1053</v>
      </c>
      <c r="R722" s="24" t="s">
        <v>1053</v>
      </c>
      <c r="S722" s="26">
        <v>5</v>
      </c>
      <c r="T722" s="206">
        <f t="shared" si="23"/>
        <v>2013</v>
      </c>
      <c r="U722" s="24" t="str">
        <f t="shared" si="24"/>
        <v>1</v>
      </c>
      <c r="V722" s="24" t="str">
        <f>IF(AND(Forecast_6_months&lt;N722,Goal_Setting_Months&gt;N722,U722="1",P722&gt;Baseline_Component),"1","0")</f>
        <v>0</v>
      </c>
    </row>
    <row r="723" spans="2:22" x14ac:dyDescent="0.25">
      <c r="B723" s="2" t="s">
        <v>1757</v>
      </c>
      <c r="C723" s="202">
        <v>80</v>
      </c>
      <c r="D723" s="221">
        <v>41512</v>
      </c>
      <c r="E723" s="26">
        <v>13</v>
      </c>
      <c r="F723" s="24" t="s">
        <v>1053</v>
      </c>
      <c r="G723" s="24" t="s">
        <v>1053</v>
      </c>
      <c r="H723" s="26">
        <v>5</v>
      </c>
      <c r="K723" s="94"/>
      <c r="M723" s="2" t="s">
        <v>1758</v>
      </c>
      <c r="N723" s="202">
        <v>71</v>
      </c>
      <c r="O723" s="221">
        <v>39463</v>
      </c>
      <c r="P723" s="26">
        <v>2</v>
      </c>
      <c r="Q723" s="26">
        <v>1</v>
      </c>
      <c r="R723" s="26">
        <v>20</v>
      </c>
      <c r="S723" s="26">
        <v>5</v>
      </c>
      <c r="T723" s="206">
        <f t="shared" ref="T723:T786" si="25">YEAR(O723)</f>
        <v>2008</v>
      </c>
      <c r="U723" s="24" t="str">
        <f t="shared" ref="U723:U786" si="26">IF(S723&gt;2,"1","0")</f>
        <v>1</v>
      </c>
      <c r="V723" s="24" t="str">
        <f>IF(AND(Forecast_6_months&lt;N723,Goal_Setting_Months&gt;N723,U723="1",P723&gt;Baseline_Component),"1","0")</f>
        <v>0</v>
      </c>
    </row>
    <row r="724" spans="2:22" x14ac:dyDescent="0.25">
      <c r="B724" s="2" t="s">
        <v>1758</v>
      </c>
      <c r="C724" s="202">
        <v>71</v>
      </c>
      <c r="D724" s="221">
        <v>39463</v>
      </c>
      <c r="E724" s="26">
        <v>2</v>
      </c>
      <c r="F724" s="26">
        <v>1</v>
      </c>
      <c r="G724" s="26">
        <v>20</v>
      </c>
      <c r="H724" s="26">
        <v>5</v>
      </c>
      <c r="K724" s="94"/>
      <c r="M724" s="2" t="s">
        <v>1759</v>
      </c>
      <c r="N724" s="202">
        <v>46</v>
      </c>
      <c r="O724" s="221">
        <v>41955</v>
      </c>
      <c r="P724" s="26">
        <v>2</v>
      </c>
      <c r="Q724" s="24" t="s">
        <v>1053</v>
      </c>
      <c r="R724" s="24" t="s">
        <v>1053</v>
      </c>
      <c r="S724" s="26">
        <v>2</v>
      </c>
      <c r="T724" s="206">
        <f t="shared" si="25"/>
        <v>2014</v>
      </c>
      <c r="U724" s="24" t="str">
        <f t="shared" si="26"/>
        <v>0</v>
      </c>
      <c r="V724" s="24" t="str">
        <f>IF(AND(Forecast_6_months&lt;N724,Goal_Setting_Months&gt;N724,U724="1",P724&gt;Baseline_Component),"1","0")</f>
        <v>0</v>
      </c>
    </row>
    <row r="725" spans="2:22" x14ac:dyDescent="0.25">
      <c r="B725" s="2" t="s">
        <v>1759</v>
      </c>
      <c r="C725" s="202">
        <v>46</v>
      </c>
      <c r="D725" s="221">
        <v>41955</v>
      </c>
      <c r="E725" s="26">
        <v>2</v>
      </c>
      <c r="F725" s="24" t="s">
        <v>1053</v>
      </c>
      <c r="G725" s="24" t="s">
        <v>1053</v>
      </c>
      <c r="H725" s="26">
        <v>2</v>
      </c>
      <c r="K725" s="94"/>
      <c r="M725" s="2" t="s">
        <v>1760</v>
      </c>
      <c r="N725" s="202">
        <v>80</v>
      </c>
      <c r="O725" s="221">
        <v>39658</v>
      </c>
      <c r="P725" s="26">
        <v>1</v>
      </c>
      <c r="Q725" s="24" t="s">
        <v>1053</v>
      </c>
      <c r="R725" s="24" t="s">
        <v>1053</v>
      </c>
      <c r="S725" s="26">
        <v>2</v>
      </c>
      <c r="T725" s="206">
        <f t="shared" si="25"/>
        <v>2008</v>
      </c>
      <c r="U725" s="24" t="str">
        <f t="shared" si="26"/>
        <v>0</v>
      </c>
      <c r="V725" s="24" t="str">
        <f>IF(AND(Forecast_6_months&lt;N725,Goal_Setting_Months&gt;N725,U725="1",P725&gt;Baseline_Component),"1","0")</f>
        <v>0</v>
      </c>
    </row>
    <row r="726" spans="2:22" x14ac:dyDescent="0.25">
      <c r="B726" s="2" t="s">
        <v>1760</v>
      </c>
      <c r="C726" s="202">
        <v>80</v>
      </c>
      <c r="D726" s="221">
        <v>39658</v>
      </c>
      <c r="E726" s="26">
        <v>1</v>
      </c>
      <c r="F726" s="24" t="s">
        <v>1053</v>
      </c>
      <c r="G726" s="24" t="s">
        <v>1053</v>
      </c>
      <c r="H726" s="26">
        <v>2</v>
      </c>
      <c r="K726" s="94"/>
      <c r="M726" s="2" t="s">
        <v>1761</v>
      </c>
      <c r="N726" s="202">
        <v>42</v>
      </c>
      <c r="O726" s="221">
        <v>41092</v>
      </c>
      <c r="P726" s="26">
        <v>1</v>
      </c>
      <c r="Q726" s="26">
        <v>1</v>
      </c>
      <c r="R726" s="26">
        <v>4</v>
      </c>
      <c r="S726" s="26">
        <v>3</v>
      </c>
      <c r="T726" s="206">
        <f t="shared" si="25"/>
        <v>2012</v>
      </c>
      <c r="U726" s="24" t="str">
        <f t="shared" si="26"/>
        <v>1</v>
      </c>
      <c r="V726" s="24" t="str">
        <f>IF(AND(Forecast_6_months&lt;N726,Goal_Setting_Months&gt;N726,U726="1",P726&gt;Baseline_Component),"1","0")</f>
        <v>0</v>
      </c>
    </row>
    <row r="727" spans="2:22" x14ac:dyDescent="0.25">
      <c r="B727" s="2" t="s">
        <v>1761</v>
      </c>
      <c r="C727" s="202">
        <v>42</v>
      </c>
      <c r="D727" s="221">
        <v>41092</v>
      </c>
      <c r="E727" s="26">
        <v>1</v>
      </c>
      <c r="F727" s="26">
        <v>1</v>
      </c>
      <c r="G727" s="26">
        <v>4</v>
      </c>
      <c r="H727" s="26">
        <v>3</v>
      </c>
      <c r="K727" s="94"/>
      <c r="M727" s="2" t="s">
        <v>1762</v>
      </c>
      <c r="N727" s="202">
        <v>80</v>
      </c>
      <c r="O727" s="221">
        <v>39610</v>
      </c>
      <c r="P727" s="26">
        <v>1</v>
      </c>
      <c r="Q727" s="24" t="s">
        <v>1053</v>
      </c>
      <c r="R727" s="24" t="s">
        <v>1053</v>
      </c>
      <c r="S727" s="26">
        <v>5</v>
      </c>
      <c r="T727" s="206">
        <f t="shared" si="25"/>
        <v>2008</v>
      </c>
      <c r="U727" s="24" t="str">
        <f t="shared" si="26"/>
        <v>1</v>
      </c>
      <c r="V727" s="24" t="str">
        <f>IF(AND(Forecast_6_months&lt;N727,Goal_Setting_Months&gt;N727,U727="1",P727&gt;Baseline_Component),"1","0")</f>
        <v>0</v>
      </c>
    </row>
    <row r="728" spans="2:22" x14ac:dyDescent="0.25">
      <c r="B728" s="2" t="s">
        <v>1762</v>
      </c>
      <c r="C728" s="202">
        <v>80</v>
      </c>
      <c r="D728" s="221">
        <v>39610</v>
      </c>
      <c r="E728" s="26">
        <v>1</v>
      </c>
      <c r="F728" s="24" t="s">
        <v>1053</v>
      </c>
      <c r="G728" s="24" t="s">
        <v>1053</v>
      </c>
      <c r="H728" s="26">
        <v>5</v>
      </c>
      <c r="K728" s="94"/>
      <c r="M728" s="2" t="s">
        <v>1763</v>
      </c>
      <c r="N728" s="202">
        <v>74</v>
      </c>
      <c r="O728" s="221">
        <v>39461</v>
      </c>
      <c r="P728" s="26">
        <v>48</v>
      </c>
      <c r="Q728" s="26">
        <v>1</v>
      </c>
      <c r="R728" s="26">
        <v>9</v>
      </c>
      <c r="S728" s="26">
        <v>4</v>
      </c>
      <c r="T728" s="206">
        <f t="shared" si="25"/>
        <v>2008</v>
      </c>
      <c r="U728" s="24" t="str">
        <f t="shared" si="26"/>
        <v>1</v>
      </c>
      <c r="V728" s="24" t="str">
        <f>IF(AND(Forecast_6_months&lt;N728,Goal_Setting_Months&gt;N728,U728="1",P728&gt;Baseline_Component),"1","0")</f>
        <v>0</v>
      </c>
    </row>
    <row r="729" spans="2:22" x14ac:dyDescent="0.25">
      <c r="B729" s="2" t="s">
        <v>1763</v>
      </c>
      <c r="C729" s="202">
        <v>74</v>
      </c>
      <c r="D729" s="221">
        <v>39461</v>
      </c>
      <c r="E729" s="26">
        <v>48</v>
      </c>
      <c r="F729" s="26">
        <v>1</v>
      </c>
      <c r="G729" s="26">
        <v>9</v>
      </c>
      <c r="H729" s="26">
        <v>4</v>
      </c>
      <c r="K729" s="94"/>
      <c r="M729" s="2" t="s">
        <v>1764</v>
      </c>
      <c r="N729" s="202">
        <v>80</v>
      </c>
      <c r="O729" s="221">
        <v>39150</v>
      </c>
      <c r="P729" s="26">
        <v>73</v>
      </c>
      <c r="Q729" s="26">
        <v>1</v>
      </c>
      <c r="R729" s="26">
        <v>36</v>
      </c>
      <c r="S729" s="26">
        <v>5</v>
      </c>
      <c r="T729" s="206">
        <f t="shared" si="25"/>
        <v>2007</v>
      </c>
      <c r="U729" s="24" t="str">
        <f t="shared" si="26"/>
        <v>1</v>
      </c>
      <c r="V729" s="24" t="str">
        <f>IF(AND(Forecast_6_months&lt;N729,Goal_Setting_Months&gt;N729,U729="1",P729&gt;Baseline_Component),"1","0")</f>
        <v>0</v>
      </c>
    </row>
    <row r="730" spans="2:22" x14ac:dyDescent="0.25">
      <c r="B730" s="2" t="s">
        <v>1764</v>
      </c>
      <c r="C730" s="202">
        <v>80</v>
      </c>
      <c r="D730" s="221">
        <v>39150</v>
      </c>
      <c r="E730" s="26">
        <v>73</v>
      </c>
      <c r="F730" s="26">
        <v>1</v>
      </c>
      <c r="G730" s="26">
        <v>36</v>
      </c>
      <c r="H730" s="26">
        <v>5</v>
      </c>
      <c r="K730" s="94"/>
      <c r="M730" s="2" t="s">
        <v>1765</v>
      </c>
      <c r="N730" s="202">
        <v>80</v>
      </c>
      <c r="O730" s="221">
        <v>39730</v>
      </c>
      <c r="P730" s="26">
        <v>1</v>
      </c>
      <c r="Q730" s="26">
        <v>1</v>
      </c>
      <c r="R730" s="26">
        <v>8</v>
      </c>
      <c r="S730" s="26">
        <v>4</v>
      </c>
      <c r="T730" s="206">
        <f t="shared" si="25"/>
        <v>2008</v>
      </c>
      <c r="U730" s="24" t="str">
        <f t="shared" si="26"/>
        <v>1</v>
      </c>
      <c r="V730" s="24" t="str">
        <f>IF(AND(Forecast_6_months&lt;N730,Goal_Setting_Months&gt;N730,U730="1",P730&gt;Baseline_Component),"1","0")</f>
        <v>0</v>
      </c>
    </row>
    <row r="731" spans="2:22" x14ac:dyDescent="0.25">
      <c r="B731" s="2" t="s">
        <v>1765</v>
      </c>
      <c r="C731" s="202">
        <v>80</v>
      </c>
      <c r="D731" s="221">
        <v>39730</v>
      </c>
      <c r="E731" s="26">
        <v>1</v>
      </c>
      <c r="F731" s="26">
        <v>1</v>
      </c>
      <c r="G731" s="26">
        <v>8</v>
      </c>
      <c r="H731" s="26">
        <v>4</v>
      </c>
      <c r="K731" s="94"/>
      <c r="M731" s="2" t="s">
        <v>1766</v>
      </c>
      <c r="N731" s="202">
        <v>71</v>
      </c>
      <c r="O731" s="221">
        <v>41176</v>
      </c>
      <c r="P731" s="26">
        <v>2</v>
      </c>
      <c r="Q731" s="24" t="s">
        <v>1053</v>
      </c>
      <c r="R731" s="24" t="s">
        <v>1053</v>
      </c>
      <c r="S731" s="26">
        <v>5</v>
      </c>
      <c r="T731" s="206">
        <f t="shared" si="25"/>
        <v>2012</v>
      </c>
      <c r="U731" s="24" t="str">
        <f t="shared" si="26"/>
        <v>1</v>
      </c>
      <c r="V731" s="24" t="str">
        <f>IF(AND(Forecast_6_months&lt;N731,Goal_Setting_Months&gt;N731,U731="1",P731&gt;Baseline_Component),"1","0")</f>
        <v>0</v>
      </c>
    </row>
    <row r="732" spans="2:22" x14ac:dyDescent="0.25">
      <c r="B732" s="2" t="s">
        <v>1766</v>
      </c>
      <c r="C732" s="202">
        <v>71</v>
      </c>
      <c r="D732" s="221">
        <v>41176</v>
      </c>
      <c r="E732" s="26">
        <v>2</v>
      </c>
      <c r="F732" s="24" t="s">
        <v>1053</v>
      </c>
      <c r="G732" s="24" t="s">
        <v>1053</v>
      </c>
      <c r="H732" s="26">
        <v>5</v>
      </c>
      <c r="K732" s="94"/>
      <c r="M732" s="2" t="s">
        <v>1767</v>
      </c>
      <c r="N732" s="202">
        <v>63</v>
      </c>
      <c r="O732" s="221">
        <v>39877</v>
      </c>
      <c r="P732" s="26">
        <v>1</v>
      </c>
      <c r="Q732" s="26">
        <v>1</v>
      </c>
      <c r="R732" s="26">
        <v>1</v>
      </c>
      <c r="S732" s="26">
        <v>5</v>
      </c>
      <c r="T732" s="206">
        <f t="shared" si="25"/>
        <v>2009</v>
      </c>
      <c r="U732" s="24" t="str">
        <f t="shared" si="26"/>
        <v>1</v>
      </c>
      <c r="V732" s="24" t="str">
        <f>IF(AND(Forecast_6_months&lt;N732,Goal_Setting_Months&gt;N732,U732="1",P732&gt;Baseline_Component),"1","0")</f>
        <v>0</v>
      </c>
    </row>
    <row r="733" spans="2:22" x14ac:dyDescent="0.25">
      <c r="B733" s="2" t="s">
        <v>1767</v>
      </c>
      <c r="C733" s="202">
        <v>63</v>
      </c>
      <c r="D733" s="221">
        <v>39877</v>
      </c>
      <c r="E733" s="26">
        <v>1</v>
      </c>
      <c r="F733" s="26">
        <v>1</v>
      </c>
      <c r="G733" s="26">
        <v>1</v>
      </c>
      <c r="H733" s="26">
        <v>5</v>
      </c>
      <c r="K733" s="94"/>
      <c r="M733" s="2" t="s">
        <v>1768</v>
      </c>
      <c r="N733" s="202">
        <v>80</v>
      </c>
      <c r="O733" s="221">
        <v>39449</v>
      </c>
      <c r="P733" s="26">
        <v>1</v>
      </c>
      <c r="Q733" s="24" t="s">
        <v>1053</v>
      </c>
      <c r="R733" s="24" t="s">
        <v>1053</v>
      </c>
      <c r="S733" s="26">
        <v>1</v>
      </c>
      <c r="T733" s="206">
        <f t="shared" si="25"/>
        <v>2008</v>
      </c>
      <c r="U733" s="24" t="str">
        <f t="shared" si="26"/>
        <v>0</v>
      </c>
      <c r="V733" s="24" t="str">
        <f>IF(AND(Forecast_6_months&lt;N733,Goal_Setting_Months&gt;N733,U733="1",P733&gt;Baseline_Component),"1","0")</f>
        <v>0</v>
      </c>
    </row>
    <row r="734" spans="2:22" x14ac:dyDescent="0.25">
      <c r="B734" s="2" t="s">
        <v>1768</v>
      </c>
      <c r="C734" s="202">
        <v>80</v>
      </c>
      <c r="D734" s="221">
        <v>39449</v>
      </c>
      <c r="E734" s="26">
        <v>1</v>
      </c>
      <c r="F734" s="24" t="s">
        <v>1053</v>
      </c>
      <c r="G734" s="24" t="s">
        <v>1053</v>
      </c>
      <c r="H734" s="26">
        <v>1</v>
      </c>
      <c r="K734" s="94"/>
      <c r="M734" s="2" t="s">
        <v>1769</v>
      </c>
      <c r="N734" s="202">
        <v>80</v>
      </c>
      <c r="O734" s="221">
        <v>40281</v>
      </c>
      <c r="P734" s="26">
        <v>7</v>
      </c>
      <c r="Q734" s="24" t="s">
        <v>1053</v>
      </c>
      <c r="R734" s="24" t="s">
        <v>1053</v>
      </c>
      <c r="S734" s="26">
        <v>2</v>
      </c>
      <c r="T734" s="206">
        <f t="shared" si="25"/>
        <v>2010</v>
      </c>
      <c r="U734" s="24" t="str">
        <f t="shared" si="26"/>
        <v>0</v>
      </c>
      <c r="V734" s="24" t="str">
        <f>IF(AND(Forecast_6_months&lt;N734,Goal_Setting_Months&gt;N734,U734="1",P734&gt;Baseline_Component),"1","0")</f>
        <v>0</v>
      </c>
    </row>
    <row r="735" spans="2:22" x14ac:dyDescent="0.25">
      <c r="B735" s="2" t="s">
        <v>1769</v>
      </c>
      <c r="C735" s="202">
        <v>80</v>
      </c>
      <c r="D735" s="221">
        <v>40281</v>
      </c>
      <c r="E735" s="26">
        <v>7</v>
      </c>
      <c r="F735" s="24" t="s">
        <v>1053</v>
      </c>
      <c r="G735" s="24" t="s">
        <v>1053</v>
      </c>
      <c r="H735" s="26">
        <v>2</v>
      </c>
      <c r="K735" s="94"/>
      <c r="M735" s="2" t="s">
        <v>1770</v>
      </c>
      <c r="N735" s="202">
        <v>71</v>
      </c>
      <c r="O735" s="221">
        <v>39919</v>
      </c>
      <c r="P735" s="26">
        <v>3</v>
      </c>
      <c r="Q735" s="24" t="s">
        <v>1053</v>
      </c>
      <c r="R735" s="24" t="s">
        <v>1053</v>
      </c>
      <c r="S735" s="26">
        <v>1</v>
      </c>
      <c r="T735" s="206">
        <f t="shared" si="25"/>
        <v>2009</v>
      </c>
      <c r="U735" s="24" t="str">
        <f t="shared" si="26"/>
        <v>0</v>
      </c>
      <c r="V735" s="24" t="str">
        <f>IF(AND(Forecast_6_months&lt;N735,Goal_Setting_Months&gt;N735,U735="1",P735&gt;Baseline_Component),"1","0")</f>
        <v>0</v>
      </c>
    </row>
    <row r="736" spans="2:22" x14ac:dyDescent="0.25">
      <c r="B736" s="2" t="s">
        <v>1770</v>
      </c>
      <c r="C736" s="202">
        <v>71</v>
      </c>
      <c r="D736" s="221">
        <v>39919</v>
      </c>
      <c r="E736" s="26">
        <v>3</v>
      </c>
      <c r="F736" s="24" t="s">
        <v>1053</v>
      </c>
      <c r="G736" s="24" t="s">
        <v>1053</v>
      </c>
      <c r="H736" s="26">
        <v>1</v>
      </c>
      <c r="K736" s="94"/>
      <c r="M736" s="2" t="s">
        <v>1771</v>
      </c>
      <c r="N736" s="202">
        <v>75</v>
      </c>
      <c r="O736" s="221">
        <v>40457</v>
      </c>
      <c r="P736" s="26">
        <v>6</v>
      </c>
      <c r="Q736" s="24" t="s">
        <v>1053</v>
      </c>
      <c r="R736" s="24" t="s">
        <v>1053</v>
      </c>
      <c r="S736" s="26">
        <v>4</v>
      </c>
      <c r="T736" s="206">
        <f t="shared" si="25"/>
        <v>2010</v>
      </c>
      <c r="U736" s="24" t="str">
        <f t="shared" si="26"/>
        <v>1</v>
      </c>
      <c r="V736" s="24" t="str">
        <f>IF(AND(Forecast_6_months&lt;N736,Goal_Setting_Months&gt;N736,U736="1",P736&gt;Baseline_Component),"1","0")</f>
        <v>0</v>
      </c>
    </row>
    <row r="737" spans="2:22" x14ac:dyDescent="0.25">
      <c r="B737" s="2" t="s">
        <v>1771</v>
      </c>
      <c r="C737" s="202">
        <v>75</v>
      </c>
      <c r="D737" s="221">
        <v>40457</v>
      </c>
      <c r="E737" s="26">
        <v>6</v>
      </c>
      <c r="F737" s="24" t="s">
        <v>1053</v>
      </c>
      <c r="G737" s="24" t="s">
        <v>1053</v>
      </c>
      <c r="H737" s="26">
        <v>4</v>
      </c>
      <c r="K737" s="94"/>
      <c r="M737" s="2" t="s">
        <v>1772</v>
      </c>
      <c r="N737" s="202">
        <v>80</v>
      </c>
      <c r="O737" s="221">
        <v>39661</v>
      </c>
      <c r="P737" s="26">
        <v>6</v>
      </c>
      <c r="Q737" s="24" t="s">
        <v>1053</v>
      </c>
      <c r="R737" s="24" t="s">
        <v>1053</v>
      </c>
      <c r="S737" s="26">
        <v>4</v>
      </c>
      <c r="T737" s="206">
        <f t="shared" si="25"/>
        <v>2008</v>
      </c>
      <c r="U737" s="24" t="str">
        <f t="shared" si="26"/>
        <v>1</v>
      </c>
      <c r="V737" s="24" t="str">
        <f>IF(AND(Forecast_6_months&lt;N737,Goal_Setting_Months&gt;N737,U737="1",P737&gt;Baseline_Component),"1","0")</f>
        <v>0</v>
      </c>
    </row>
    <row r="738" spans="2:22" x14ac:dyDescent="0.25">
      <c r="B738" s="2" t="s">
        <v>1772</v>
      </c>
      <c r="C738" s="202">
        <v>80</v>
      </c>
      <c r="D738" s="221">
        <v>39661</v>
      </c>
      <c r="E738" s="26">
        <v>6</v>
      </c>
      <c r="F738" s="24" t="s">
        <v>1053</v>
      </c>
      <c r="G738" s="24" t="s">
        <v>1053</v>
      </c>
      <c r="H738" s="26">
        <v>4</v>
      </c>
      <c r="K738" s="94"/>
      <c r="M738" s="2" t="s">
        <v>1773</v>
      </c>
      <c r="N738" s="202">
        <v>80</v>
      </c>
      <c r="O738" s="221">
        <v>39510</v>
      </c>
      <c r="P738" s="26">
        <v>20</v>
      </c>
      <c r="Q738" s="24" t="s">
        <v>1053</v>
      </c>
      <c r="R738" s="24" t="s">
        <v>1053</v>
      </c>
      <c r="S738" s="26">
        <v>5</v>
      </c>
      <c r="T738" s="206">
        <f t="shared" si="25"/>
        <v>2008</v>
      </c>
      <c r="U738" s="24" t="str">
        <f t="shared" si="26"/>
        <v>1</v>
      </c>
      <c r="V738" s="24" t="str">
        <f>IF(AND(Forecast_6_months&lt;N738,Goal_Setting_Months&gt;N738,U738="1",P738&gt;Baseline_Component),"1","0")</f>
        <v>0</v>
      </c>
    </row>
    <row r="739" spans="2:22" x14ac:dyDescent="0.25">
      <c r="B739" s="2" t="s">
        <v>1773</v>
      </c>
      <c r="C739" s="202">
        <v>80</v>
      </c>
      <c r="D739" s="221">
        <v>39510</v>
      </c>
      <c r="E739" s="26">
        <v>20</v>
      </c>
      <c r="F739" s="24" t="s">
        <v>1053</v>
      </c>
      <c r="G739" s="24" t="s">
        <v>1053</v>
      </c>
      <c r="H739" s="26">
        <v>5</v>
      </c>
      <c r="K739" s="94"/>
      <c r="M739" s="2" t="s">
        <v>1774</v>
      </c>
      <c r="N739" s="202">
        <v>56</v>
      </c>
      <c r="O739" s="221">
        <v>41843</v>
      </c>
      <c r="P739" s="26">
        <v>1</v>
      </c>
      <c r="Q739" s="26">
        <v>1</v>
      </c>
      <c r="R739" s="26">
        <v>4</v>
      </c>
      <c r="S739" s="26">
        <v>4</v>
      </c>
      <c r="T739" s="206">
        <f t="shared" si="25"/>
        <v>2014</v>
      </c>
      <c r="U739" s="24" t="str">
        <f t="shared" si="26"/>
        <v>1</v>
      </c>
      <c r="V739" s="24" t="str">
        <f>IF(AND(Forecast_6_months&lt;N739,Goal_Setting_Months&gt;N739,U739="1",P739&gt;Baseline_Component),"1","0")</f>
        <v>0</v>
      </c>
    </row>
    <row r="740" spans="2:22" x14ac:dyDescent="0.25">
      <c r="B740" s="2" t="s">
        <v>1774</v>
      </c>
      <c r="C740" s="202">
        <v>56</v>
      </c>
      <c r="D740" s="221">
        <v>41843</v>
      </c>
      <c r="E740" s="26">
        <v>1</v>
      </c>
      <c r="F740" s="26">
        <v>1</v>
      </c>
      <c r="G740" s="26">
        <v>4</v>
      </c>
      <c r="H740" s="26">
        <v>4</v>
      </c>
      <c r="K740" s="94"/>
      <c r="M740" s="2" t="s">
        <v>1775</v>
      </c>
      <c r="N740" s="202">
        <v>63</v>
      </c>
      <c r="O740" s="221">
        <v>39549</v>
      </c>
      <c r="P740" s="26">
        <v>3</v>
      </c>
      <c r="Q740" s="24" t="s">
        <v>1053</v>
      </c>
      <c r="R740" s="24" t="s">
        <v>1053</v>
      </c>
      <c r="S740" s="26">
        <v>5</v>
      </c>
      <c r="T740" s="206">
        <f t="shared" si="25"/>
        <v>2008</v>
      </c>
      <c r="U740" s="24" t="str">
        <f t="shared" si="26"/>
        <v>1</v>
      </c>
      <c r="V740" s="24" t="str">
        <f>IF(AND(Forecast_6_months&lt;N740,Goal_Setting_Months&gt;N740,U740="1",P740&gt;Baseline_Component),"1","0")</f>
        <v>1</v>
      </c>
    </row>
    <row r="741" spans="2:22" x14ac:dyDescent="0.25">
      <c r="B741" s="2" t="s">
        <v>1775</v>
      </c>
      <c r="C741" s="202">
        <v>63</v>
      </c>
      <c r="D741" s="221">
        <v>39549</v>
      </c>
      <c r="E741" s="26">
        <v>3</v>
      </c>
      <c r="F741" s="24" t="s">
        <v>1053</v>
      </c>
      <c r="G741" s="24" t="s">
        <v>1053</v>
      </c>
      <c r="H741" s="26">
        <v>5</v>
      </c>
      <c r="K741" s="94"/>
      <c r="M741" s="2" t="s">
        <v>1776</v>
      </c>
      <c r="N741" s="202">
        <v>80</v>
      </c>
      <c r="O741" s="221">
        <v>39930</v>
      </c>
      <c r="P741" s="26">
        <v>1</v>
      </c>
      <c r="Q741" s="24" t="s">
        <v>1053</v>
      </c>
      <c r="R741" s="24" t="s">
        <v>1053</v>
      </c>
      <c r="S741" s="26">
        <v>1</v>
      </c>
      <c r="T741" s="206">
        <f t="shared" si="25"/>
        <v>2009</v>
      </c>
      <c r="U741" s="24" t="str">
        <f t="shared" si="26"/>
        <v>0</v>
      </c>
      <c r="V741" s="24" t="str">
        <f>IF(AND(Forecast_6_months&lt;N741,Goal_Setting_Months&gt;N741,U741="1",P741&gt;Baseline_Component),"1","0")</f>
        <v>0</v>
      </c>
    </row>
    <row r="742" spans="2:22" x14ac:dyDescent="0.25">
      <c r="B742" s="2" t="s">
        <v>1776</v>
      </c>
      <c r="C742" s="202">
        <v>80</v>
      </c>
      <c r="D742" s="221">
        <v>39930</v>
      </c>
      <c r="E742" s="26">
        <v>1</v>
      </c>
      <c r="F742" s="24" t="s">
        <v>1053</v>
      </c>
      <c r="G742" s="24" t="s">
        <v>1053</v>
      </c>
      <c r="H742" s="26">
        <v>1</v>
      </c>
      <c r="K742" s="94"/>
      <c r="M742" s="2" t="s">
        <v>1777</v>
      </c>
      <c r="N742" s="202">
        <v>80</v>
      </c>
      <c r="O742" s="221">
        <v>39741</v>
      </c>
      <c r="P742" s="26">
        <v>1</v>
      </c>
      <c r="Q742" s="24" t="s">
        <v>1053</v>
      </c>
      <c r="R742" s="24" t="s">
        <v>1053</v>
      </c>
      <c r="S742" s="26">
        <v>3</v>
      </c>
      <c r="T742" s="206">
        <f t="shared" si="25"/>
        <v>2008</v>
      </c>
      <c r="U742" s="24" t="str">
        <f t="shared" si="26"/>
        <v>1</v>
      </c>
      <c r="V742" s="24" t="str">
        <f>IF(AND(Forecast_6_months&lt;N742,Goal_Setting_Months&gt;N742,U742="1",P742&gt;Baseline_Component),"1","0")</f>
        <v>0</v>
      </c>
    </row>
    <row r="743" spans="2:22" x14ac:dyDescent="0.25">
      <c r="B743" s="2" t="s">
        <v>1777</v>
      </c>
      <c r="C743" s="202">
        <v>80</v>
      </c>
      <c r="D743" s="221">
        <v>39741</v>
      </c>
      <c r="E743" s="26">
        <v>1</v>
      </c>
      <c r="F743" s="24" t="s">
        <v>1053</v>
      </c>
      <c r="G743" s="24" t="s">
        <v>1053</v>
      </c>
      <c r="H743" s="26">
        <v>3</v>
      </c>
      <c r="K743" s="94"/>
      <c r="M743" s="2" t="s">
        <v>1778</v>
      </c>
      <c r="N743" s="202">
        <v>73</v>
      </c>
      <c r="O743" s="221">
        <v>39885</v>
      </c>
      <c r="P743" s="26">
        <v>1</v>
      </c>
      <c r="Q743" s="24" t="s">
        <v>1053</v>
      </c>
      <c r="R743" s="24" t="s">
        <v>1053</v>
      </c>
      <c r="S743" s="26">
        <v>2</v>
      </c>
      <c r="T743" s="206">
        <f t="shared" si="25"/>
        <v>2009</v>
      </c>
      <c r="U743" s="24" t="str">
        <f t="shared" si="26"/>
        <v>0</v>
      </c>
      <c r="V743" s="24" t="str">
        <f>IF(AND(Forecast_6_months&lt;N743,Goal_Setting_Months&gt;N743,U743="1",P743&gt;Baseline_Component),"1","0")</f>
        <v>0</v>
      </c>
    </row>
    <row r="744" spans="2:22" x14ac:dyDescent="0.25">
      <c r="B744" s="2" t="s">
        <v>1778</v>
      </c>
      <c r="C744" s="202">
        <v>73</v>
      </c>
      <c r="D744" s="221">
        <v>39885</v>
      </c>
      <c r="E744" s="26">
        <v>1</v>
      </c>
      <c r="F744" s="24" t="s">
        <v>1053</v>
      </c>
      <c r="G744" s="24" t="s">
        <v>1053</v>
      </c>
      <c r="H744" s="26">
        <v>2</v>
      </c>
      <c r="K744" s="94"/>
      <c r="M744" s="2" t="s">
        <v>1779</v>
      </c>
      <c r="N744" s="202">
        <v>80</v>
      </c>
      <c r="O744" s="221">
        <v>40906</v>
      </c>
      <c r="P744" s="26">
        <v>1</v>
      </c>
      <c r="Q744" s="24" t="s">
        <v>1053</v>
      </c>
      <c r="R744" s="24" t="s">
        <v>1053</v>
      </c>
      <c r="S744" s="26">
        <v>5</v>
      </c>
      <c r="T744" s="206">
        <f t="shared" si="25"/>
        <v>2011</v>
      </c>
      <c r="U744" s="24" t="str">
        <f t="shared" si="26"/>
        <v>1</v>
      </c>
      <c r="V744" s="24" t="str">
        <f>IF(AND(Forecast_6_months&lt;N744,Goal_Setting_Months&gt;N744,U744="1",P744&gt;Baseline_Component),"1","0")</f>
        <v>0</v>
      </c>
    </row>
    <row r="745" spans="2:22" x14ac:dyDescent="0.25">
      <c r="B745" s="2" t="s">
        <v>1779</v>
      </c>
      <c r="C745" s="202">
        <v>80</v>
      </c>
      <c r="D745" s="221">
        <v>40906</v>
      </c>
      <c r="E745" s="26">
        <v>1</v>
      </c>
      <c r="F745" s="24" t="s">
        <v>1053</v>
      </c>
      <c r="G745" s="24" t="s">
        <v>1053</v>
      </c>
      <c r="H745" s="26">
        <v>5</v>
      </c>
      <c r="K745" s="94"/>
      <c r="M745" s="2" t="s">
        <v>1780</v>
      </c>
      <c r="N745" s="202">
        <v>65</v>
      </c>
      <c r="O745" s="221">
        <v>41926</v>
      </c>
      <c r="P745" s="26">
        <v>16</v>
      </c>
      <c r="Q745" s="26">
        <v>1</v>
      </c>
      <c r="R745" s="26">
        <v>13</v>
      </c>
      <c r="S745" s="26">
        <v>5</v>
      </c>
      <c r="T745" s="206">
        <f t="shared" si="25"/>
        <v>2014</v>
      </c>
      <c r="U745" s="24" t="str">
        <f t="shared" si="26"/>
        <v>1</v>
      </c>
      <c r="V745" s="24" t="str">
        <f>IF(AND(Forecast_6_months&lt;N745,Goal_Setting_Months&gt;N745,U745="1",P745&gt;Baseline_Component),"1","0")</f>
        <v>1</v>
      </c>
    </row>
    <row r="746" spans="2:22" x14ac:dyDescent="0.25">
      <c r="B746" s="2" t="s">
        <v>1780</v>
      </c>
      <c r="C746" s="202">
        <v>65</v>
      </c>
      <c r="D746" s="221">
        <v>41926</v>
      </c>
      <c r="E746" s="26">
        <v>16</v>
      </c>
      <c r="F746" s="26">
        <v>1</v>
      </c>
      <c r="G746" s="26">
        <v>13</v>
      </c>
      <c r="H746" s="26">
        <v>5</v>
      </c>
      <c r="K746" s="94"/>
      <c r="M746" s="2" t="s">
        <v>1781</v>
      </c>
      <c r="N746" s="202">
        <v>76</v>
      </c>
      <c r="O746" s="221">
        <v>39666</v>
      </c>
      <c r="P746" s="26">
        <v>9</v>
      </c>
      <c r="Q746" s="26">
        <v>1</v>
      </c>
      <c r="R746" s="26">
        <v>32</v>
      </c>
      <c r="S746" s="26">
        <v>5</v>
      </c>
      <c r="T746" s="206">
        <f t="shared" si="25"/>
        <v>2008</v>
      </c>
      <c r="U746" s="24" t="str">
        <f t="shared" si="26"/>
        <v>1</v>
      </c>
      <c r="V746" s="24" t="str">
        <f>IF(AND(Forecast_6_months&lt;N746,Goal_Setting_Months&gt;N746,U746="1",P746&gt;Baseline_Component),"1","0")</f>
        <v>0</v>
      </c>
    </row>
    <row r="747" spans="2:22" x14ac:dyDescent="0.25">
      <c r="B747" s="2" t="s">
        <v>1781</v>
      </c>
      <c r="C747" s="202">
        <v>76</v>
      </c>
      <c r="D747" s="221">
        <v>39666</v>
      </c>
      <c r="E747" s="26">
        <v>9</v>
      </c>
      <c r="F747" s="26">
        <v>1</v>
      </c>
      <c r="G747" s="26">
        <v>32</v>
      </c>
      <c r="H747" s="26">
        <v>5</v>
      </c>
      <c r="K747" s="94"/>
      <c r="M747" s="2" t="s">
        <v>1782</v>
      </c>
      <c r="N747" s="202">
        <v>80</v>
      </c>
      <c r="O747" s="221">
        <v>40972</v>
      </c>
      <c r="P747" s="26">
        <v>18</v>
      </c>
      <c r="Q747" s="26">
        <v>1</v>
      </c>
      <c r="R747" s="26">
        <v>1</v>
      </c>
      <c r="S747" s="26">
        <v>3</v>
      </c>
      <c r="T747" s="206">
        <f t="shared" si="25"/>
        <v>2012</v>
      </c>
      <c r="U747" s="24" t="str">
        <f t="shared" si="26"/>
        <v>1</v>
      </c>
      <c r="V747" s="24" t="str">
        <f>IF(AND(Forecast_6_months&lt;N747,Goal_Setting_Months&gt;N747,U747="1",P747&gt;Baseline_Component),"1","0")</f>
        <v>0</v>
      </c>
    </row>
    <row r="748" spans="2:22" x14ac:dyDescent="0.25">
      <c r="B748" s="2" t="s">
        <v>1782</v>
      </c>
      <c r="C748" s="202">
        <v>80</v>
      </c>
      <c r="D748" s="221">
        <v>40972</v>
      </c>
      <c r="E748" s="26">
        <v>18</v>
      </c>
      <c r="F748" s="26">
        <v>1</v>
      </c>
      <c r="G748" s="26">
        <v>1</v>
      </c>
      <c r="H748" s="26">
        <v>3</v>
      </c>
      <c r="K748" s="94"/>
      <c r="M748" s="2" t="s">
        <v>1783</v>
      </c>
      <c r="N748" s="202">
        <v>72</v>
      </c>
      <c r="O748" s="221">
        <v>41859</v>
      </c>
      <c r="P748" s="26">
        <v>2</v>
      </c>
      <c r="Q748" s="26">
        <v>1</v>
      </c>
      <c r="R748" s="26">
        <v>5</v>
      </c>
      <c r="S748" s="26">
        <v>5</v>
      </c>
      <c r="T748" s="206">
        <f t="shared" si="25"/>
        <v>2014</v>
      </c>
      <c r="U748" s="24" t="str">
        <f t="shared" si="26"/>
        <v>1</v>
      </c>
      <c r="V748" s="24" t="str">
        <f>IF(AND(Forecast_6_months&lt;N748,Goal_Setting_Months&gt;N748,U748="1",P748&gt;Baseline_Component),"1","0")</f>
        <v>0</v>
      </c>
    </row>
    <row r="749" spans="2:22" x14ac:dyDescent="0.25">
      <c r="B749" s="2" t="s">
        <v>1783</v>
      </c>
      <c r="C749" s="202">
        <v>72</v>
      </c>
      <c r="D749" s="221">
        <v>41859</v>
      </c>
      <c r="E749" s="26">
        <v>2</v>
      </c>
      <c r="F749" s="26">
        <v>1</v>
      </c>
      <c r="G749" s="26">
        <v>5</v>
      </c>
      <c r="H749" s="26">
        <v>5</v>
      </c>
      <c r="K749" s="94"/>
      <c r="M749" s="2" t="s">
        <v>1784</v>
      </c>
      <c r="N749" s="202">
        <v>77</v>
      </c>
      <c r="O749" s="221">
        <v>40386</v>
      </c>
      <c r="P749" s="26">
        <v>1</v>
      </c>
      <c r="Q749" s="24" t="s">
        <v>1053</v>
      </c>
      <c r="R749" s="24" t="s">
        <v>1053</v>
      </c>
      <c r="S749" s="26">
        <v>4</v>
      </c>
      <c r="T749" s="206">
        <f t="shared" si="25"/>
        <v>2010</v>
      </c>
      <c r="U749" s="24" t="str">
        <f t="shared" si="26"/>
        <v>1</v>
      </c>
      <c r="V749" s="24" t="str">
        <f>IF(AND(Forecast_6_months&lt;N749,Goal_Setting_Months&gt;N749,U749="1",P749&gt;Baseline_Component),"1","0")</f>
        <v>0</v>
      </c>
    </row>
    <row r="750" spans="2:22" x14ac:dyDescent="0.25">
      <c r="B750" s="2" t="s">
        <v>1784</v>
      </c>
      <c r="C750" s="202">
        <v>77</v>
      </c>
      <c r="D750" s="221">
        <v>40386</v>
      </c>
      <c r="E750" s="26">
        <v>1</v>
      </c>
      <c r="F750" s="24" t="s">
        <v>1053</v>
      </c>
      <c r="G750" s="24" t="s">
        <v>1053</v>
      </c>
      <c r="H750" s="26">
        <v>4</v>
      </c>
      <c r="K750" s="94"/>
      <c r="M750" s="2" t="s">
        <v>1785</v>
      </c>
      <c r="N750" s="202">
        <v>80</v>
      </c>
      <c r="O750" s="221">
        <v>39749</v>
      </c>
      <c r="P750" s="26">
        <v>1</v>
      </c>
      <c r="Q750" s="24" t="s">
        <v>1053</v>
      </c>
      <c r="R750" s="24" t="s">
        <v>1053</v>
      </c>
      <c r="S750" s="26">
        <v>5</v>
      </c>
      <c r="T750" s="206">
        <f t="shared" si="25"/>
        <v>2008</v>
      </c>
      <c r="U750" s="24" t="str">
        <f t="shared" si="26"/>
        <v>1</v>
      </c>
      <c r="V750" s="24" t="str">
        <f>IF(AND(Forecast_6_months&lt;N750,Goal_Setting_Months&gt;N750,U750="1",P750&gt;Baseline_Component),"1","0")</f>
        <v>0</v>
      </c>
    </row>
    <row r="751" spans="2:22" x14ac:dyDescent="0.25">
      <c r="B751" s="2" t="s">
        <v>1785</v>
      </c>
      <c r="C751" s="202">
        <v>80</v>
      </c>
      <c r="D751" s="221">
        <v>39749</v>
      </c>
      <c r="E751" s="26">
        <v>1</v>
      </c>
      <c r="F751" s="24" t="s">
        <v>1053</v>
      </c>
      <c r="G751" s="24" t="s">
        <v>1053</v>
      </c>
      <c r="H751" s="26">
        <v>5</v>
      </c>
      <c r="K751" s="94"/>
      <c r="M751" s="2" t="s">
        <v>1786</v>
      </c>
      <c r="N751" s="202">
        <v>80</v>
      </c>
      <c r="O751" s="221">
        <v>39142</v>
      </c>
      <c r="P751" s="26">
        <v>6</v>
      </c>
      <c r="Q751" s="24" t="s">
        <v>1053</v>
      </c>
      <c r="R751" s="24" t="s">
        <v>1053</v>
      </c>
      <c r="S751" s="26">
        <v>5</v>
      </c>
      <c r="T751" s="206">
        <f t="shared" si="25"/>
        <v>2007</v>
      </c>
      <c r="U751" s="24" t="str">
        <f t="shared" si="26"/>
        <v>1</v>
      </c>
      <c r="V751" s="24" t="str">
        <f>IF(AND(Forecast_6_months&lt;N751,Goal_Setting_Months&gt;N751,U751="1",P751&gt;Baseline_Component),"1","0")</f>
        <v>0</v>
      </c>
    </row>
    <row r="752" spans="2:22" x14ac:dyDescent="0.25">
      <c r="B752" s="2" t="s">
        <v>1786</v>
      </c>
      <c r="C752" s="202">
        <v>80</v>
      </c>
      <c r="D752" s="221">
        <v>39142</v>
      </c>
      <c r="E752" s="26">
        <v>6</v>
      </c>
      <c r="F752" s="24" t="s">
        <v>1053</v>
      </c>
      <c r="G752" s="24" t="s">
        <v>1053</v>
      </c>
      <c r="H752" s="26">
        <v>5</v>
      </c>
      <c r="K752" s="94"/>
      <c r="M752" s="2" t="s">
        <v>1787</v>
      </c>
      <c r="N752" s="202">
        <v>60</v>
      </c>
      <c r="O752" s="221">
        <v>39639</v>
      </c>
      <c r="P752" s="26">
        <v>5</v>
      </c>
      <c r="Q752" s="24" t="s">
        <v>1053</v>
      </c>
      <c r="R752" s="24" t="s">
        <v>1053</v>
      </c>
      <c r="S752" s="26">
        <v>3</v>
      </c>
      <c r="T752" s="206">
        <f t="shared" si="25"/>
        <v>2008</v>
      </c>
      <c r="U752" s="24" t="str">
        <f t="shared" si="26"/>
        <v>1</v>
      </c>
      <c r="V752" s="24" t="str">
        <f>IF(AND(Forecast_6_months&lt;N752,Goal_Setting_Months&gt;N752,U752="1",P752&gt;Baseline_Component),"1","0")</f>
        <v>1</v>
      </c>
    </row>
    <row r="753" spans="2:22" x14ac:dyDescent="0.25">
      <c r="B753" s="2" t="s">
        <v>1787</v>
      </c>
      <c r="C753" s="202">
        <v>60</v>
      </c>
      <c r="D753" s="221">
        <v>39639</v>
      </c>
      <c r="E753" s="26">
        <v>5</v>
      </c>
      <c r="F753" s="24" t="s">
        <v>1053</v>
      </c>
      <c r="G753" s="24" t="s">
        <v>1053</v>
      </c>
      <c r="H753" s="26">
        <v>3</v>
      </c>
      <c r="K753" s="94"/>
      <c r="M753" s="2" t="s">
        <v>1788</v>
      </c>
      <c r="N753" s="202">
        <v>58</v>
      </c>
      <c r="O753" s="221">
        <v>39660</v>
      </c>
      <c r="P753" s="26">
        <v>2</v>
      </c>
      <c r="Q753" s="24" t="s">
        <v>1053</v>
      </c>
      <c r="R753" s="24" t="s">
        <v>1053</v>
      </c>
      <c r="S753" s="26">
        <v>3</v>
      </c>
      <c r="T753" s="206">
        <f t="shared" si="25"/>
        <v>2008</v>
      </c>
      <c r="U753" s="24" t="str">
        <f t="shared" si="26"/>
        <v>1</v>
      </c>
      <c r="V753" s="24" t="str">
        <f>IF(AND(Forecast_6_months&lt;N753,Goal_Setting_Months&gt;N753,U753="1",P753&gt;Baseline_Component),"1","0")</f>
        <v>0</v>
      </c>
    </row>
    <row r="754" spans="2:22" x14ac:dyDescent="0.25">
      <c r="B754" s="2" t="s">
        <v>1788</v>
      </c>
      <c r="C754" s="202">
        <v>58</v>
      </c>
      <c r="D754" s="221">
        <v>39660</v>
      </c>
      <c r="E754" s="26">
        <v>2</v>
      </c>
      <c r="F754" s="24" t="s">
        <v>1053</v>
      </c>
      <c r="G754" s="24" t="s">
        <v>1053</v>
      </c>
      <c r="H754" s="26">
        <v>3</v>
      </c>
      <c r="K754" s="94"/>
      <c r="M754" s="2" t="s">
        <v>1789</v>
      </c>
      <c r="N754" s="202">
        <v>68</v>
      </c>
      <c r="O754" s="221">
        <v>41222</v>
      </c>
      <c r="P754" s="26">
        <v>1</v>
      </c>
      <c r="Q754" s="24" t="s">
        <v>1053</v>
      </c>
      <c r="R754" s="24" t="s">
        <v>1053</v>
      </c>
      <c r="S754" s="26">
        <v>1</v>
      </c>
      <c r="T754" s="206">
        <f t="shared" si="25"/>
        <v>2012</v>
      </c>
      <c r="U754" s="24" t="str">
        <f t="shared" si="26"/>
        <v>0</v>
      </c>
      <c r="V754" s="24" t="str">
        <f>IF(AND(Forecast_6_months&lt;N754,Goal_Setting_Months&gt;N754,U754="1",P754&gt;Baseline_Component),"1","0")</f>
        <v>0</v>
      </c>
    </row>
    <row r="755" spans="2:22" x14ac:dyDescent="0.25">
      <c r="B755" s="2" t="s">
        <v>1789</v>
      </c>
      <c r="C755" s="202">
        <v>68</v>
      </c>
      <c r="D755" s="221">
        <v>41222</v>
      </c>
      <c r="E755" s="26">
        <v>1</v>
      </c>
      <c r="F755" s="24" t="s">
        <v>1053</v>
      </c>
      <c r="G755" s="24" t="s">
        <v>1053</v>
      </c>
      <c r="H755" s="26">
        <v>1</v>
      </c>
      <c r="K755" s="94"/>
      <c r="M755" s="2" t="s">
        <v>1790</v>
      </c>
      <c r="N755" s="202">
        <v>80</v>
      </c>
      <c r="O755" s="221">
        <v>40718</v>
      </c>
      <c r="P755" s="26">
        <v>13</v>
      </c>
      <c r="Q755" s="26">
        <v>1</v>
      </c>
      <c r="R755" s="26">
        <v>2</v>
      </c>
      <c r="S755" s="26">
        <v>2</v>
      </c>
      <c r="T755" s="206">
        <f t="shared" si="25"/>
        <v>2011</v>
      </c>
      <c r="U755" s="24" t="str">
        <f t="shared" si="26"/>
        <v>0</v>
      </c>
      <c r="V755" s="24" t="str">
        <f>IF(AND(Forecast_6_months&lt;N755,Goal_Setting_Months&gt;N755,U755="1",P755&gt;Baseline_Component),"1","0")</f>
        <v>0</v>
      </c>
    </row>
    <row r="756" spans="2:22" x14ac:dyDescent="0.25">
      <c r="B756" s="2" t="s">
        <v>1790</v>
      </c>
      <c r="C756" s="202">
        <v>80</v>
      </c>
      <c r="D756" s="221">
        <v>40718</v>
      </c>
      <c r="E756" s="26">
        <v>13</v>
      </c>
      <c r="F756" s="26">
        <v>1</v>
      </c>
      <c r="G756" s="26">
        <v>2</v>
      </c>
      <c r="H756" s="26">
        <v>2</v>
      </c>
      <c r="K756" s="94"/>
      <c r="M756" s="2" t="s">
        <v>1791</v>
      </c>
      <c r="N756" s="202">
        <v>80</v>
      </c>
      <c r="O756" s="221">
        <v>40043</v>
      </c>
      <c r="P756" s="26">
        <v>1</v>
      </c>
      <c r="Q756" s="26">
        <v>1</v>
      </c>
      <c r="R756" s="26">
        <v>1</v>
      </c>
      <c r="S756" s="26">
        <v>3</v>
      </c>
      <c r="T756" s="206">
        <f t="shared" si="25"/>
        <v>2009</v>
      </c>
      <c r="U756" s="24" t="str">
        <f t="shared" si="26"/>
        <v>1</v>
      </c>
      <c r="V756" s="24" t="str">
        <f>IF(AND(Forecast_6_months&lt;N756,Goal_Setting_Months&gt;N756,U756="1",P756&gt;Baseline_Component),"1","0")</f>
        <v>0</v>
      </c>
    </row>
    <row r="757" spans="2:22" x14ac:dyDescent="0.25">
      <c r="B757" s="2" t="s">
        <v>1791</v>
      </c>
      <c r="C757" s="202">
        <v>80</v>
      </c>
      <c r="D757" s="221">
        <v>40043</v>
      </c>
      <c r="E757" s="26">
        <v>1</v>
      </c>
      <c r="F757" s="26">
        <v>1</v>
      </c>
      <c r="G757" s="26">
        <v>1</v>
      </c>
      <c r="H757" s="26">
        <v>3</v>
      </c>
      <c r="K757" s="94"/>
      <c r="M757" s="2" t="s">
        <v>1792</v>
      </c>
      <c r="N757" s="202">
        <v>80</v>
      </c>
      <c r="O757" s="221">
        <v>41050</v>
      </c>
      <c r="P757" s="26">
        <v>1</v>
      </c>
      <c r="Q757" s="24" t="s">
        <v>1053</v>
      </c>
      <c r="R757" s="24" t="s">
        <v>1053</v>
      </c>
      <c r="S757" s="26">
        <v>1</v>
      </c>
      <c r="T757" s="206">
        <f t="shared" si="25"/>
        <v>2012</v>
      </c>
      <c r="U757" s="24" t="str">
        <f t="shared" si="26"/>
        <v>0</v>
      </c>
      <c r="V757" s="24" t="str">
        <f>IF(AND(Forecast_6_months&lt;N757,Goal_Setting_Months&gt;N757,U757="1",P757&gt;Baseline_Component),"1","0")</f>
        <v>0</v>
      </c>
    </row>
    <row r="758" spans="2:22" x14ac:dyDescent="0.25">
      <c r="B758" s="2" t="s">
        <v>1792</v>
      </c>
      <c r="C758" s="202">
        <v>80</v>
      </c>
      <c r="D758" s="221">
        <v>41050</v>
      </c>
      <c r="E758" s="26">
        <v>1</v>
      </c>
      <c r="F758" s="24" t="s">
        <v>1053</v>
      </c>
      <c r="G758" s="24" t="s">
        <v>1053</v>
      </c>
      <c r="H758" s="26">
        <v>1</v>
      </c>
      <c r="K758" s="94"/>
      <c r="M758" s="2" t="s">
        <v>1793</v>
      </c>
      <c r="N758" s="202">
        <v>76</v>
      </c>
      <c r="O758" s="221">
        <v>40185</v>
      </c>
      <c r="P758" s="26">
        <v>12</v>
      </c>
      <c r="Q758" s="26">
        <v>1</v>
      </c>
      <c r="R758" s="26">
        <v>15</v>
      </c>
      <c r="S758" s="26">
        <v>4</v>
      </c>
      <c r="T758" s="206">
        <f t="shared" si="25"/>
        <v>2010</v>
      </c>
      <c r="U758" s="24" t="str">
        <f t="shared" si="26"/>
        <v>1</v>
      </c>
      <c r="V758" s="24" t="str">
        <f>IF(AND(Forecast_6_months&lt;N758,Goal_Setting_Months&gt;N758,U758="1",P758&gt;Baseline_Component),"1","0")</f>
        <v>0</v>
      </c>
    </row>
    <row r="759" spans="2:22" x14ac:dyDescent="0.25">
      <c r="B759" s="2" t="s">
        <v>1793</v>
      </c>
      <c r="C759" s="202">
        <v>76</v>
      </c>
      <c r="D759" s="221">
        <v>40185</v>
      </c>
      <c r="E759" s="26">
        <v>12</v>
      </c>
      <c r="F759" s="26">
        <v>1</v>
      </c>
      <c r="G759" s="26">
        <v>15</v>
      </c>
      <c r="H759" s="26">
        <v>4</v>
      </c>
      <c r="K759" s="94"/>
      <c r="M759" s="2" t="s">
        <v>1794</v>
      </c>
      <c r="N759" s="202">
        <v>80</v>
      </c>
      <c r="O759" s="221">
        <v>41992</v>
      </c>
      <c r="P759" s="26">
        <v>1</v>
      </c>
      <c r="Q759" s="24" t="s">
        <v>1053</v>
      </c>
      <c r="R759" s="24" t="s">
        <v>1053</v>
      </c>
      <c r="S759" s="26">
        <v>3</v>
      </c>
      <c r="T759" s="206">
        <f t="shared" si="25"/>
        <v>2014</v>
      </c>
      <c r="U759" s="24" t="str">
        <f t="shared" si="26"/>
        <v>1</v>
      </c>
      <c r="V759" s="24" t="str">
        <f>IF(AND(Forecast_6_months&lt;N759,Goal_Setting_Months&gt;N759,U759="1",P759&gt;Baseline_Component),"1","0")</f>
        <v>0</v>
      </c>
    </row>
    <row r="760" spans="2:22" x14ac:dyDescent="0.25">
      <c r="B760" s="2" t="s">
        <v>1794</v>
      </c>
      <c r="C760" s="202">
        <v>80</v>
      </c>
      <c r="D760" s="221">
        <v>41992</v>
      </c>
      <c r="E760" s="26">
        <v>1</v>
      </c>
      <c r="F760" s="24" t="s">
        <v>1053</v>
      </c>
      <c r="G760" s="24" t="s">
        <v>1053</v>
      </c>
      <c r="H760" s="26">
        <v>3</v>
      </c>
      <c r="K760" s="94"/>
      <c r="M760" s="2" t="s">
        <v>1795</v>
      </c>
      <c r="N760" s="202">
        <v>57</v>
      </c>
      <c r="O760" s="221">
        <v>40416</v>
      </c>
      <c r="P760" s="26">
        <v>5</v>
      </c>
      <c r="Q760" s="26">
        <v>1</v>
      </c>
      <c r="R760" s="26">
        <v>13</v>
      </c>
      <c r="S760" s="26">
        <v>5</v>
      </c>
      <c r="T760" s="206">
        <f t="shared" si="25"/>
        <v>2010</v>
      </c>
      <c r="U760" s="24" t="str">
        <f t="shared" si="26"/>
        <v>1</v>
      </c>
      <c r="V760" s="24" t="str">
        <f>IF(AND(Forecast_6_months&lt;N760,Goal_Setting_Months&gt;N760,U760="1",P760&gt;Baseline_Component),"1","0")</f>
        <v>1</v>
      </c>
    </row>
    <row r="761" spans="2:22" x14ac:dyDescent="0.25">
      <c r="B761" s="2" t="s">
        <v>1795</v>
      </c>
      <c r="C761" s="202">
        <v>57</v>
      </c>
      <c r="D761" s="221">
        <v>40416</v>
      </c>
      <c r="E761" s="26">
        <v>5</v>
      </c>
      <c r="F761" s="26">
        <v>1</v>
      </c>
      <c r="G761" s="26">
        <v>13</v>
      </c>
      <c r="H761" s="26">
        <v>5</v>
      </c>
      <c r="K761" s="94"/>
      <c r="M761" s="2" t="s">
        <v>1796</v>
      </c>
      <c r="N761" s="202">
        <v>72</v>
      </c>
      <c r="O761" s="221">
        <v>39506</v>
      </c>
      <c r="P761" s="26">
        <v>12</v>
      </c>
      <c r="Q761" s="26">
        <v>1</v>
      </c>
      <c r="R761" s="26">
        <v>7</v>
      </c>
      <c r="S761" s="26">
        <v>4</v>
      </c>
      <c r="T761" s="206">
        <f t="shared" si="25"/>
        <v>2008</v>
      </c>
      <c r="U761" s="24" t="str">
        <f t="shared" si="26"/>
        <v>1</v>
      </c>
      <c r="V761" s="24" t="str">
        <f>IF(AND(Forecast_6_months&lt;N761,Goal_Setting_Months&gt;N761,U761="1",P761&gt;Baseline_Component),"1","0")</f>
        <v>0</v>
      </c>
    </row>
    <row r="762" spans="2:22" x14ac:dyDescent="0.25">
      <c r="B762" s="2" t="s">
        <v>1796</v>
      </c>
      <c r="C762" s="202">
        <v>72</v>
      </c>
      <c r="D762" s="221">
        <v>39506</v>
      </c>
      <c r="E762" s="26">
        <v>12</v>
      </c>
      <c r="F762" s="26">
        <v>1</v>
      </c>
      <c r="G762" s="26">
        <v>7</v>
      </c>
      <c r="H762" s="26">
        <v>4</v>
      </c>
      <c r="K762" s="94"/>
      <c r="M762" s="2" t="s">
        <v>1797</v>
      </c>
      <c r="N762" s="202">
        <v>80</v>
      </c>
      <c r="O762" s="221">
        <v>40163</v>
      </c>
      <c r="P762" s="26">
        <v>2</v>
      </c>
      <c r="Q762" s="24" t="s">
        <v>1053</v>
      </c>
      <c r="R762" s="24" t="s">
        <v>1053</v>
      </c>
      <c r="S762" s="26">
        <v>1</v>
      </c>
      <c r="T762" s="206">
        <f t="shared" si="25"/>
        <v>2009</v>
      </c>
      <c r="U762" s="24" t="str">
        <f t="shared" si="26"/>
        <v>0</v>
      </c>
      <c r="V762" s="24" t="str">
        <f>IF(AND(Forecast_6_months&lt;N762,Goal_Setting_Months&gt;N762,U762="1",P762&gt;Baseline_Component),"1","0")</f>
        <v>0</v>
      </c>
    </row>
    <row r="763" spans="2:22" x14ac:dyDescent="0.25">
      <c r="B763" s="2" t="s">
        <v>1797</v>
      </c>
      <c r="C763" s="202">
        <v>80</v>
      </c>
      <c r="D763" s="221">
        <v>40163</v>
      </c>
      <c r="E763" s="26">
        <v>2</v>
      </c>
      <c r="F763" s="24" t="s">
        <v>1053</v>
      </c>
      <c r="G763" s="24" t="s">
        <v>1053</v>
      </c>
      <c r="H763" s="26">
        <v>1</v>
      </c>
      <c r="K763" s="94"/>
      <c r="M763" s="2" t="s">
        <v>1798</v>
      </c>
      <c r="N763" s="202">
        <v>66</v>
      </c>
      <c r="O763" s="221">
        <v>39961</v>
      </c>
      <c r="P763" s="26">
        <v>1</v>
      </c>
      <c r="Q763" s="26">
        <v>1</v>
      </c>
      <c r="R763" s="26">
        <v>13</v>
      </c>
      <c r="S763" s="26">
        <v>3</v>
      </c>
      <c r="T763" s="206">
        <f t="shared" si="25"/>
        <v>2009</v>
      </c>
      <c r="U763" s="24" t="str">
        <f t="shared" si="26"/>
        <v>1</v>
      </c>
      <c r="V763" s="24" t="str">
        <f>IF(AND(Forecast_6_months&lt;N763,Goal_Setting_Months&gt;N763,U763="1",P763&gt;Baseline_Component),"1","0")</f>
        <v>0</v>
      </c>
    </row>
    <row r="764" spans="2:22" x14ac:dyDescent="0.25">
      <c r="B764" s="2" t="s">
        <v>1798</v>
      </c>
      <c r="C764" s="202">
        <v>66</v>
      </c>
      <c r="D764" s="221">
        <v>39961</v>
      </c>
      <c r="E764" s="26">
        <v>1</v>
      </c>
      <c r="F764" s="26">
        <v>1</v>
      </c>
      <c r="G764" s="26">
        <v>13</v>
      </c>
      <c r="H764" s="26">
        <v>3</v>
      </c>
      <c r="K764" s="94"/>
      <c r="M764" s="2" t="s">
        <v>1799</v>
      </c>
      <c r="N764" s="202">
        <v>67</v>
      </c>
      <c r="O764" s="221">
        <v>41535</v>
      </c>
      <c r="P764" s="26">
        <v>1</v>
      </c>
      <c r="Q764" s="24" t="s">
        <v>1053</v>
      </c>
      <c r="R764" s="24" t="s">
        <v>1053</v>
      </c>
      <c r="S764" s="26">
        <v>5</v>
      </c>
      <c r="T764" s="206">
        <f t="shared" si="25"/>
        <v>2013</v>
      </c>
      <c r="U764" s="24" t="str">
        <f t="shared" si="26"/>
        <v>1</v>
      </c>
      <c r="V764" s="24" t="str">
        <f>IF(AND(Forecast_6_months&lt;N764,Goal_Setting_Months&gt;N764,U764="1",P764&gt;Baseline_Component),"1","0")</f>
        <v>0</v>
      </c>
    </row>
    <row r="765" spans="2:22" x14ac:dyDescent="0.25">
      <c r="B765" s="2" t="s">
        <v>1799</v>
      </c>
      <c r="C765" s="202">
        <v>67</v>
      </c>
      <c r="D765" s="221">
        <v>41535</v>
      </c>
      <c r="E765" s="26">
        <v>1</v>
      </c>
      <c r="F765" s="24" t="s">
        <v>1053</v>
      </c>
      <c r="G765" s="24" t="s">
        <v>1053</v>
      </c>
      <c r="H765" s="26">
        <v>5</v>
      </c>
      <c r="K765" s="94"/>
      <c r="M765" s="2" t="s">
        <v>1800</v>
      </c>
      <c r="N765" s="202">
        <v>76</v>
      </c>
      <c r="O765" s="221">
        <v>41869</v>
      </c>
      <c r="P765" s="26">
        <v>1</v>
      </c>
      <c r="Q765" s="24" t="s">
        <v>1053</v>
      </c>
      <c r="R765" s="24" t="s">
        <v>1053</v>
      </c>
      <c r="S765" s="26">
        <v>1</v>
      </c>
      <c r="T765" s="206">
        <f t="shared" si="25"/>
        <v>2014</v>
      </c>
      <c r="U765" s="24" t="str">
        <f t="shared" si="26"/>
        <v>0</v>
      </c>
      <c r="V765" s="24" t="str">
        <f>IF(AND(Forecast_6_months&lt;N765,Goal_Setting_Months&gt;N765,U765="1",P765&gt;Baseline_Component),"1","0")</f>
        <v>0</v>
      </c>
    </row>
    <row r="766" spans="2:22" x14ac:dyDescent="0.25">
      <c r="B766" s="2" t="s">
        <v>1800</v>
      </c>
      <c r="C766" s="202">
        <v>76</v>
      </c>
      <c r="D766" s="221">
        <v>41869</v>
      </c>
      <c r="E766" s="26">
        <v>1</v>
      </c>
      <c r="F766" s="24" t="s">
        <v>1053</v>
      </c>
      <c r="G766" s="24" t="s">
        <v>1053</v>
      </c>
      <c r="H766" s="26">
        <v>1</v>
      </c>
      <c r="K766" s="94"/>
      <c r="M766" s="2" t="s">
        <v>1801</v>
      </c>
      <c r="N766" s="202">
        <v>80</v>
      </c>
      <c r="O766" s="221">
        <v>40183</v>
      </c>
      <c r="P766" s="26">
        <v>2</v>
      </c>
      <c r="Q766" s="24" t="s">
        <v>1053</v>
      </c>
      <c r="R766" s="24" t="s">
        <v>1053</v>
      </c>
      <c r="S766" s="26">
        <v>2</v>
      </c>
      <c r="T766" s="206">
        <f t="shared" si="25"/>
        <v>2010</v>
      </c>
      <c r="U766" s="24" t="str">
        <f t="shared" si="26"/>
        <v>0</v>
      </c>
      <c r="V766" s="24" t="str">
        <f>IF(AND(Forecast_6_months&lt;N766,Goal_Setting_Months&gt;N766,U766="1",P766&gt;Baseline_Component),"1","0")</f>
        <v>0</v>
      </c>
    </row>
    <row r="767" spans="2:22" x14ac:dyDescent="0.25">
      <c r="B767" s="2" t="s">
        <v>1801</v>
      </c>
      <c r="C767" s="202">
        <v>80</v>
      </c>
      <c r="D767" s="221">
        <v>40183</v>
      </c>
      <c r="E767" s="26">
        <v>2</v>
      </c>
      <c r="F767" s="24" t="s">
        <v>1053</v>
      </c>
      <c r="G767" s="24" t="s">
        <v>1053</v>
      </c>
      <c r="H767" s="26">
        <v>2</v>
      </c>
      <c r="K767" s="94"/>
      <c r="M767" s="2" t="s">
        <v>1802</v>
      </c>
      <c r="N767" s="202">
        <v>75</v>
      </c>
      <c r="O767" s="221">
        <v>41159</v>
      </c>
      <c r="P767" s="26">
        <v>1</v>
      </c>
      <c r="Q767" s="24" t="s">
        <v>1053</v>
      </c>
      <c r="R767" s="24" t="s">
        <v>1053</v>
      </c>
      <c r="S767" s="26">
        <v>5</v>
      </c>
      <c r="T767" s="206">
        <f t="shared" si="25"/>
        <v>2012</v>
      </c>
      <c r="U767" s="24" t="str">
        <f t="shared" si="26"/>
        <v>1</v>
      </c>
      <c r="V767" s="24" t="str">
        <f>IF(AND(Forecast_6_months&lt;N767,Goal_Setting_Months&gt;N767,U767="1",P767&gt;Baseline_Component),"1","0")</f>
        <v>0</v>
      </c>
    </row>
    <row r="768" spans="2:22" x14ac:dyDescent="0.25">
      <c r="B768" s="2" t="s">
        <v>1802</v>
      </c>
      <c r="C768" s="202">
        <v>75</v>
      </c>
      <c r="D768" s="221">
        <v>41159</v>
      </c>
      <c r="E768" s="26">
        <v>1</v>
      </c>
      <c r="F768" s="24" t="s">
        <v>1053</v>
      </c>
      <c r="G768" s="24" t="s">
        <v>1053</v>
      </c>
      <c r="H768" s="26">
        <v>5</v>
      </c>
      <c r="K768" s="94"/>
      <c r="M768" s="2" t="s">
        <v>1803</v>
      </c>
      <c r="N768" s="202">
        <v>80</v>
      </c>
      <c r="O768" s="221">
        <v>41703</v>
      </c>
      <c r="P768" s="26">
        <v>2</v>
      </c>
      <c r="Q768" s="24" t="s">
        <v>1053</v>
      </c>
      <c r="R768" s="24" t="s">
        <v>1053</v>
      </c>
      <c r="S768" s="26">
        <v>2</v>
      </c>
      <c r="T768" s="206">
        <f t="shared" si="25"/>
        <v>2014</v>
      </c>
      <c r="U768" s="24" t="str">
        <f t="shared" si="26"/>
        <v>0</v>
      </c>
      <c r="V768" s="24" t="str">
        <f>IF(AND(Forecast_6_months&lt;N768,Goal_Setting_Months&gt;N768,U768="1",P768&gt;Baseline_Component),"1","0")</f>
        <v>0</v>
      </c>
    </row>
    <row r="769" spans="2:22" x14ac:dyDescent="0.25">
      <c r="B769" s="2" t="s">
        <v>1803</v>
      </c>
      <c r="C769" s="202">
        <v>80</v>
      </c>
      <c r="D769" s="221">
        <v>41703</v>
      </c>
      <c r="E769" s="26">
        <v>2</v>
      </c>
      <c r="F769" s="24" t="s">
        <v>1053</v>
      </c>
      <c r="G769" s="24" t="s">
        <v>1053</v>
      </c>
      <c r="H769" s="26">
        <v>2</v>
      </c>
      <c r="K769" s="94"/>
      <c r="M769" s="2" t="s">
        <v>1804</v>
      </c>
      <c r="N769" s="202">
        <v>80</v>
      </c>
      <c r="O769" s="221">
        <v>40788</v>
      </c>
      <c r="P769" s="26">
        <v>3</v>
      </c>
      <c r="Q769" s="24" t="s">
        <v>1053</v>
      </c>
      <c r="R769" s="24" t="s">
        <v>1053</v>
      </c>
      <c r="S769" s="26">
        <v>2</v>
      </c>
      <c r="T769" s="206">
        <f t="shared" si="25"/>
        <v>2011</v>
      </c>
      <c r="U769" s="24" t="str">
        <f t="shared" si="26"/>
        <v>0</v>
      </c>
      <c r="V769" s="24" t="str">
        <f>IF(AND(Forecast_6_months&lt;N769,Goal_Setting_Months&gt;N769,U769="1",P769&gt;Baseline_Component),"1","0")</f>
        <v>0</v>
      </c>
    </row>
    <row r="770" spans="2:22" x14ac:dyDescent="0.25">
      <c r="B770" s="2" t="s">
        <v>1804</v>
      </c>
      <c r="C770" s="202">
        <v>80</v>
      </c>
      <c r="D770" s="221">
        <v>40788</v>
      </c>
      <c r="E770" s="26">
        <v>3</v>
      </c>
      <c r="F770" s="24" t="s">
        <v>1053</v>
      </c>
      <c r="G770" s="24" t="s">
        <v>1053</v>
      </c>
      <c r="H770" s="26">
        <v>2</v>
      </c>
      <c r="K770" s="94"/>
      <c r="M770" s="2" t="s">
        <v>1805</v>
      </c>
      <c r="N770" s="202">
        <v>75</v>
      </c>
      <c r="O770" s="221">
        <v>42061</v>
      </c>
      <c r="P770" s="26">
        <v>1</v>
      </c>
      <c r="Q770" s="24" t="s">
        <v>1053</v>
      </c>
      <c r="R770" s="24" t="s">
        <v>1053</v>
      </c>
      <c r="S770" s="26">
        <v>3</v>
      </c>
      <c r="T770" s="206">
        <f t="shared" si="25"/>
        <v>2015</v>
      </c>
      <c r="U770" s="24" t="str">
        <f t="shared" si="26"/>
        <v>1</v>
      </c>
      <c r="V770" s="24" t="str">
        <f>IF(AND(Forecast_6_months&lt;N770,Goal_Setting_Months&gt;N770,U770="1",P770&gt;Baseline_Component),"1","0")</f>
        <v>0</v>
      </c>
    </row>
    <row r="771" spans="2:22" x14ac:dyDescent="0.25">
      <c r="B771" s="2" t="s">
        <v>1805</v>
      </c>
      <c r="C771" s="202">
        <v>75</v>
      </c>
      <c r="D771" s="221">
        <v>42061</v>
      </c>
      <c r="E771" s="26">
        <v>1</v>
      </c>
      <c r="F771" s="24" t="s">
        <v>1053</v>
      </c>
      <c r="G771" s="24" t="s">
        <v>1053</v>
      </c>
      <c r="H771" s="26">
        <v>3</v>
      </c>
      <c r="K771" s="94"/>
      <c r="M771" s="2" t="s">
        <v>1806</v>
      </c>
      <c r="N771" s="202">
        <v>80</v>
      </c>
      <c r="O771" s="221">
        <v>40494</v>
      </c>
      <c r="P771" s="26">
        <v>24</v>
      </c>
      <c r="Q771" s="26">
        <v>1</v>
      </c>
      <c r="R771" s="26">
        <v>5</v>
      </c>
      <c r="S771" s="26">
        <v>4</v>
      </c>
      <c r="T771" s="206">
        <f t="shared" si="25"/>
        <v>2010</v>
      </c>
      <c r="U771" s="24" t="str">
        <f t="shared" si="26"/>
        <v>1</v>
      </c>
      <c r="V771" s="24" t="str">
        <f>IF(AND(Forecast_6_months&lt;N771,Goal_Setting_Months&gt;N771,U771="1",P771&gt;Baseline_Component),"1","0")</f>
        <v>0</v>
      </c>
    </row>
    <row r="772" spans="2:22" x14ac:dyDescent="0.25">
      <c r="B772" s="2" t="s">
        <v>1806</v>
      </c>
      <c r="C772" s="202">
        <v>80</v>
      </c>
      <c r="D772" s="221">
        <v>40494</v>
      </c>
      <c r="E772" s="26">
        <v>24</v>
      </c>
      <c r="F772" s="26">
        <v>1</v>
      </c>
      <c r="G772" s="26">
        <v>5</v>
      </c>
      <c r="H772" s="26">
        <v>4</v>
      </c>
      <c r="K772" s="94"/>
      <c r="M772" s="2" t="s">
        <v>1807</v>
      </c>
      <c r="N772" s="202">
        <v>80</v>
      </c>
      <c r="O772" s="221">
        <v>40471</v>
      </c>
      <c r="P772" s="26">
        <v>1</v>
      </c>
      <c r="Q772" s="24" t="s">
        <v>1053</v>
      </c>
      <c r="R772" s="24" t="s">
        <v>1053</v>
      </c>
      <c r="S772" s="26">
        <v>1</v>
      </c>
      <c r="T772" s="206">
        <f t="shared" si="25"/>
        <v>2010</v>
      </c>
      <c r="U772" s="24" t="str">
        <f t="shared" si="26"/>
        <v>0</v>
      </c>
      <c r="V772" s="24" t="str">
        <f>IF(AND(Forecast_6_months&lt;N772,Goal_Setting_Months&gt;N772,U772="1",P772&gt;Baseline_Component),"1","0")</f>
        <v>0</v>
      </c>
    </row>
    <row r="773" spans="2:22" x14ac:dyDescent="0.25">
      <c r="B773" s="2" t="s">
        <v>1807</v>
      </c>
      <c r="C773" s="202">
        <v>80</v>
      </c>
      <c r="D773" s="221">
        <v>40471</v>
      </c>
      <c r="E773" s="26">
        <v>1</v>
      </c>
      <c r="F773" s="24" t="s">
        <v>1053</v>
      </c>
      <c r="G773" s="24" t="s">
        <v>1053</v>
      </c>
      <c r="H773" s="26">
        <v>1</v>
      </c>
      <c r="K773" s="94"/>
      <c r="M773" s="2" t="s">
        <v>1808</v>
      </c>
      <c r="N773" s="202">
        <v>80</v>
      </c>
      <c r="O773" s="221">
        <v>40280</v>
      </c>
      <c r="P773" s="26">
        <v>3</v>
      </c>
      <c r="Q773" s="24" t="s">
        <v>1053</v>
      </c>
      <c r="R773" s="24" t="s">
        <v>1053</v>
      </c>
      <c r="S773" s="26">
        <v>2</v>
      </c>
      <c r="T773" s="206">
        <f t="shared" si="25"/>
        <v>2010</v>
      </c>
      <c r="U773" s="24" t="str">
        <f t="shared" si="26"/>
        <v>0</v>
      </c>
      <c r="V773" s="24" t="str">
        <f>IF(AND(Forecast_6_months&lt;N773,Goal_Setting_Months&gt;N773,U773="1",P773&gt;Baseline_Component),"1","0")</f>
        <v>0</v>
      </c>
    </row>
    <row r="774" spans="2:22" x14ac:dyDescent="0.25">
      <c r="B774" s="2" t="s">
        <v>1808</v>
      </c>
      <c r="C774" s="202">
        <v>80</v>
      </c>
      <c r="D774" s="221">
        <v>40280</v>
      </c>
      <c r="E774" s="26">
        <v>3</v>
      </c>
      <c r="F774" s="24" t="s">
        <v>1053</v>
      </c>
      <c r="G774" s="24" t="s">
        <v>1053</v>
      </c>
      <c r="H774" s="26">
        <v>2</v>
      </c>
      <c r="K774" s="94"/>
      <c r="M774" s="2" t="s">
        <v>1809</v>
      </c>
      <c r="N774" s="202">
        <v>77</v>
      </c>
      <c r="O774" s="221">
        <v>40470</v>
      </c>
      <c r="P774" s="26">
        <v>31</v>
      </c>
      <c r="Q774" s="26">
        <v>1</v>
      </c>
      <c r="R774" s="26">
        <v>2</v>
      </c>
      <c r="S774" s="26">
        <v>5</v>
      </c>
      <c r="T774" s="206">
        <f t="shared" si="25"/>
        <v>2010</v>
      </c>
      <c r="U774" s="24" t="str">
        <f t="shared" si="26"/>
        <v>1</v>
      </c>
      <c r="V774" s="24" t="str">
        <f>IF(AND(Forecast_6_months&lt;N774,Goal_Setting_Months&gt;N774,U774="1",P774&gt;Baseline_Component),"1","0")</f>
        <v>0</v>
      </c>
    </row>
    <row r="775" spans="2:22" x14ac:dyDescent="0.25">
      <c r="B775" s="2" t="s">
        <v>1809</v>
      </c>
      <c r="C775" s="202">
        <v>77</v>
      </c>
      <c r="D775" s="221">
        <v>40470</v>
      </c>
      <c r="E775" s="26">
        <v>31</v>
      </c>
      <c r="F775" s="26">
        <v>1</v>
      </c>
      <c r="G775" s="26">
        <v>2</v>
      </c>
      <c r="H775" s="26">
        <v>5</v>
      </c>
      <c r="K775" s="94"/>
      <c r="M775" s="2" t="s">
        <v>1810</v>
      </c>
      <c r="N775" s="202">
        <v>80</v>
      </c>
      <c r="O775" s="221">
        <v>41509</v>
      </c>
      <c r="P775" s="26">
        <v>2</v>
      </c>
      <c r="Q775" s="24" t="s">
        <v>1053</v>
      </c>
      <c r="R775" s="24" t="s">
        <v>1053</v>
      </c>
      <c r="S775" s="26">
        <v>2</v>
      </c>
      <c r="T775" s="206">
        <f t="shared" si="25"/>
        <v>2013</v>
      </c>
      <c r="U775" s="24" t="str">
        <f t="shared" si="26"/>
        <v>0</v>
      </c>
      <c r="V775" s="24" t="str">
        <f>IF(AND(Forecast_6_months&lt;N775,Goal_Setting_Months&gt;N775,U775="1",P775&gt;Baseline_Component),"1","0")</f>
        <v>0</v>
      </c>
    </row>
    <row r="776" spans="2:22" x14ac:dyDescent="0.25">
      <c r="B776" s="2" t="s">
        <v>1810</v>
      </c>
      <c r="C776" s="202">
        <v>80</v>
      </c>
      <c r="D776" s="221">
        <v>41509</v>
      </c>
      <c r="E776" s="26">
        <v>2</v>
      </c>
      <c r="F776" s="24" t="s">
        <v>1053</v>
      </c>
      <c r="G776" s="24" t="s">
        <v>1053</v>
      </c>
      <c r="H776" s="26">
        <v>2</v>
      </c>
      <c r="K776" s="94"/>
      <c r="M776" s="2" t="s">
        <v>1811</v>
      </c>
      <c r="N776" s="202">
        <v>77</v>
      </c>
      <c r="O776" s="221">
        <v>40191</v>
      </c>
      <c r="P776" s="26">
        <v>25</v>
      </c>
      <c r="Q776" s="24" t="s">
        <v>1053</v>
      </c>
      <c r="R776" s="24" t="s">
        <v>1053</v>
      </c>
      <c r="S776" s="26">
        <v>4</v>
      </c>
      <c r="T776" s="206">
        <f t="shared" si="25"/>
        <v>2010</v>
      </c>
      <c r="U776" s="24" t="str">
        <f t="shared" si="26"/>
        <v>1</v>
      </c>
      <c r="V776" s="24" t="str">
        <f>IF(AND(Forecast_6_months&lt;N776,Goal_Setting_Months&gt;N776,U776="1",P776&gt;Baseline_Component),"1","0")</f>
        <v>0</v>
      </c>
    </row>
    <row r="777" spans="2:22" x14ac:dyDescent="0.25">
      <c r="B777" s="2" t="s">
        <v>1811</v>
      </c>
      <c r="C777" s="202">
        <v>77</v>
      </c>
      <c r="D777" s="221">
        <v>40191</v>
      </c>
      <c r="E777" s="26">
        <v>25</v>
      </c>
      <c r="F777" s="24" t="s">
        <v>1053</v>
      </c>
      <c r="G777" s="24" t="s">
        <v>1053</v>
      </c>
      <c r="H777" s="26">
        <v>4</v>
      </c>
      <c r="K777" s="94"/>
      <c r="M777" s="2" t="s">
        <v>1812</v>
      </c>
      <c r="N777" s="202">
        <v>72</v>
      </c>
      <c r="O777" s="221">
        <v>40386</v>
      </c>
      <c r="P777" s="26">
        <v>24</v>
      </c>
      <c r="Q777" s="24" t="s">
        <v>1053</v>
      </c>
      <c r="R777" s="24" t="s">
        <v>1053</v>
      </c>
      <c r="S777" s="26">
        <v>5</v>
      </c>
      <c r="T777" s="206">
        <f t="shared" si="25"/>
        <v>2010</v>
      </c>
      <c r="U777" s="24" t="str">
        <f t="shared" si="26"/>
        <v>1</v>
      </c>
      <c r="V777" s="24" t="str">
        <f>IF(AND(Forecast_6_months&lt;N777,Goal_Setting_Months&gt;N777,U777="1",P777&gt;Baseline_Component),"1","0")</f>
        <v>0</v>
      </c>
    </row>
    <row r="778" spans="2:22" x14ac:dyDescent="0.25">
      <c r="B778" s="2" t="s">
        <v>1812</v>
      </c>
      <c r="C778" s="202">
        <v>72</v>
      </c>
      <c r="D778" s="221">
        <v>40386</v>
      </c>
      <c r="E778" s="26">
        <v>24</v>
      </c>
      <c r="F778" s="24" t="s">
        <v>1053</v>
      </c>
      <c r="G778" s="24" t="s">
        <v>1053</v>
      </c>
      <c r="H778" s="26">
        <v>5</v>
      </c>
      <c r="K778" s="94"/>
      <c r="M778" s="2" t="s">
        <v>1813</v>
      </c>
      <c r="N778" s="202">
        <v>80</v>
      </c>
      <c r="O778" s="221">
        <v>42011</v>
      </c>
      <c r="P778" s="26">
        <v>2</v>
      </c>
      <c r="Q778" s="26">
        <v>1</v>
      </c>
      <c r="R778" s="26">
        <v>6</v>
      </c>
      <c r="S778" s="26">
        <v>5</v>
      </c>
      <c r="T778" s="206">
        <f t="shared" si="25"/>
        <v>2015</v>
      </c>
      <c r="U778" s="24" t="str">
        <f t="shared" si="26"/>
        <v>1</v>
      </c>
      <c r="V778" s="24" t="str">
        <f>IF(AND(Forecast_6_months&lt;N778,Goal_Setting_Months&gt;N778,U778="1",P778&gt;Baseline_Component),"1","0")</f>
        <v>0</v>
      </c>
    </row>
    <row r="779" spans="2:22" x14ac:dyDescent="0.25">
      <c r="B779" s="2" t="s">
        <v>1813</v>
      </c>
      <c r="C779" s="202">
        <v>80</v>
      </c>
      <c r="D779" s="221">
        <v>42011</v>
      </c>
      <c r="E779" s="26">
        <v>2</v>
      </c>
      <c r="F779" s="26">
        <v>1</v>
      </c>
      <c r="G779" s="26">
        <v>6</v>
      </c>
      <c r="H779" s="26">
        <v>5</v>
      </c>
      <c r="K779" s="94"/>
      <c r="M779" s="2" t="s">
        <v>1814</v>
      </c>
      <c r="N779" s="202">
        <v>80</v>
      </c>
      <c r="O779" s="221">
        <v>41121</v>
      </c>
      <c r="P779" s="26">
        <v>1</v>
      </c>
      <c r="Q779" s="26">
        <v>1</v>
      </c>
      <c r="R779" s="26">
        <v>1</v>
      </c>
      <c r="S779" s="26">
        <v>1</v>
      </c>
      <c r="T779" s="206">
        <f t="shared" si="25"/>
        <v>2012</v>
      </c>
      <c r="U779" s="24" t="str">
        <f t="shared" si="26"/>
        <v>0</v>
      </c>
      <c r="V779" s="24" t="str">
        <f>IF(AND(Forecast_6_months&lt;N779,Goal_Setting_Months&gt;N779,U779="1",P779&gt;Baseline_Component),"1","0")</f>
        <v>0</v>
      </c>
    </row>
    <row r="780" spans="2:22" x14ac:dyDescent="0.25">
      <c r="B780" s="2" t="s">
        <v>1814</v>
      </c>
      <c r="C780" s="202">
        <v>80</v>
      </c>
      <c r="D780" s="221">
        <v>41121</v>
      </c>
      <c r="E780" s="26">
        <v>1</v>
      </c>
      <c r="F780" s="26">
        <v>1</v>
      </c>
      <c r="G780" s="26">
        <v>1</v>
      </c>
      <c r="H780" s="26">
        <v>1</v>
      </c>
      <c r="K780" s="94"/>
      <c r="M780" s="2" t="s">
        <v>1815</v>
      </c>
      <c r="N780" s="202">
        <v>57</v>
      </c>
      <c r="O780" s="221">
        <v>40331</v>
      </c>
      <c r="P780" s="26">
        <v>1</v>
      </c>
      <c r="Q780" s="26">
        <v>1</v>
      </c>
      <c r="R780" s="26">
        <v>9</v>
      </c>
      <c r="S780" s="26">
        <v>5</v>
      </c>
      <c r="T780" s="206">
        <f t="shared" si="25"/>
        <v>2010</v>
      </c>
      <c r="U780" s="24" t="str">
        <f t="shared" si="26"/>
        <v>1</v>
      </c>
      <c r="V780" s="24" t="str">
        <f>IF(AND(Forecast_6_months&lt;N780,Goal_Setting_Months&gt;N780,U780="1",P780&gt;Baseline_Component),"1","0")</f>
        <v>0</v>
      </c>
    </row>
    <row r="781" spans="2:22" x14ac:dyDescent="0.25">
      <c r="B781" s="2" t="s">
        <v>1815</v>
      </c>
      <c r="C781" s="202">
        <v>57</v>
      </c>
      <c r="D781" s="221">
        <v>40331</v>
      </c>
      <c r="E781" s="26">
        <v>1</v>
      </c>
      <c r="F781" s="26">
        <v>1</v>
      </c>
      <c r="G781" s="26">
        <v>9</v>
      </c>
      <c r="H781" s="26">
        <v>5</v>
      </c>
      <c r="K781" s="94"/>
      <c r="M781" s="2" t="s">
        <v>1816</v>
      </c>
      <c r="N781" s="202">
        <v>80</v>
      </c>
      <c r="O781" s="221">
        <v>40814</v>
      </c>
      <c r="P781" s="26">
        <v>1</v>
      </c>
      <c r="Q781" s="24" t="s">
        <v>1053</v>
      </c>
      <c r="R781" s="24" t="s">
        <v>1053</v>
      </c>
      <c r="S781" s="26">
        <v>3</v>
      </c>
      <c r="T781" s="206">
        <f t="shared" si="25"/>
        <v>2011</v>
      </c>
      <c r="U781" s="24" t="str">
        <f t="shared" si="26"/>
        <v>1</v>
      </c>
      <c r="V781" s="24" t="str">
        <f>IF(AND(Forecast_6_months&lt;N781,Goal_Setting_Months&gt;N781,U781="1",P781&gt;Baseline_Component),"1","0")</f>
        <v>0</v>
      </c>
    </row>
    <row r="782" spans="2:22" x14ac:dyDescent="0.25">
      <c r="B782" s="2" t="s">
        <v>1816</v>
      </c>
      <c r="C782" s="202">
        <v>80</v>
      </c>
      <c r="D782" s="221">
        <v>40814</v>
      </c>
      <c r="E782" s="26">
        <v>1</v>
      </c>
      <c r="F782" s="24" t="s">
        <v>1053</v>
      </c>
      <c r="G782" s="24" t="s">
        <v>1053</v>
      </c>
      <c r="H782" s="26">
        <v>3</v>
      </c>
      <c r="K782" s="94"/>
      <c r="M782" s="2" t="s">
        <v>1817</v>
      </c>
      <c r="N782" s="202">
        <v>23</v>
      </c>
      <c r="O782" s="221">
        <v>39436</v>
      </c>
      <c r="P782" s="26">
        <v>1</v>
      </c>
      <c r="Q782" s="26">
        <v>1</v>
      </c>
      <c r="R782" s="26">
        <v>1</v>
      </c>
      <c r="S782" s="26">
        <v>5</v>
      </c>
      <c r="T782" s="206">
        <f t="shared" si="25"/>
        <v>2007</v>
      </c>
      <c r="U782" s="24" t="str">
        <f t="shared" si="26"/>
        <v>1</v>
      </c>
      <c r="V782" s="24" t="str">
        <f>IF(AND(Forecast_6_months&lt;N782,Goal_Setting_Months&gt;N782,U782="1",P782&gt;Baseline_Component),"1","0")</f>
        <v>0</v>
      </c>
    </row>
    <row r="783" spans="2:22" x14ac:dyDescent="0.25">
      <c r="B783" s="2" t="s">
        <v>1817</v>
      </c>
      <c r="C783" s="202">
        <v>23</v>
      </c>
      <c r="D783" s="221">
        <v>39436</v>
      </c>
      <c r="E783" s="26">
        <v>1</v>
      </c>
      <c r="F783" s="26">
        <v>1</v>
      </c>
      <c r="G783" s="26">
        <v>1</v>
      </c>
      <c r="H783" s="26">
        <v>5</v>
      </c>
      <c r="K783" s="94"/>
      <c r="M783" s="2" t="s">
        <v>1818</v>
      </c>
      <c r="N783" s="202">
        <v>80</v>
      </c>
      <c r="O783" s="221">
        <v>39892</v>
      </c>
      <c r="P783" s="26">
        <v>2</v>
      </c>
      <c r="Q783" s="24" t="s">
        <v>1053</v>
      </c>
      <c r="R783" s="24" t="s">
        <v>1053</v>
      </c>
      <c r="S783" s="26">
        <v>2</v>
      </c>
      <c r="T783" s="206">
        <f t="shared" si="25"/>
        <v>2009</v>
      </c>
      <c r="U783" s="24" t="str">
        <f t="shared" si="26"/>
        <v>0</v>
      </c>
      <c r="V783" s="24" t="str">
        <f>IF(AND(Forecast_6_months&lt;N783,Goal_Setting_Months&gt;N783,U783="1",P783&gt;Baseline_Component),"1","0")</f>
        <v>0</v>
      </c>
    </row>
    <row r="784" spans="2:22" x14ac:dyDescent="0.25">
      <c r="B784" s="2" t="s">
        <v>1818</v>
      </c>
      <c r="C784" s="202">
        <v>80</v>
      </c>
      <c r="D784" s="221">
        <v>39892</v>
      </c>
      <c r="E784" s="26">
        <v>2</v>
      </c>
      <c r="F784" s="24" t="s">
        <v>1053</v>
      </c>
      <c r="G784" s="24" t="s">
        <v>1053</v>
      </c>
      <c r="H784" s="26">
        <v>2</v>
      </c>
      <c r="K784" s="94"/>
      <c r="M784" s="2" t="s">
        <v>1819</v>
      </c>
      <c r="N784" s="202">
        <v>61</v>
      </c>
      <c r="O784" s="221">
        <v>39967</v>
      </c>
      <c r="P784" s="26">
        <v>2</v>
      </c>
      <c r="Q784" s="24" t="s">
        <v>1053</v>
      </c>
      <c r="R784" s="24" t="s">
        <v>1053</v>
      </c>
      <c r="S784" s="26">
        <v>5</v>
      </c>
      <c r="T784" s="206">
        <f t="shared" si="25"/>
        <v>2009</v>
      </c>
      <c r="U784" s="24" t="str">
        <f t="shared" si="26"/>
        <v>1</v>
      </c>
      <c r="V784" s="24" t="str">
        <f>IF(AND(Forecast_6_months&lt;N784,Goal_Setting_Months&gt;N784,U784="1",P784&gt;Baseline_Component),"1","0")</f>
        <v>0</v>
      </c>
    </row>
    <row r="785" spans="2:22" x14ac:dyDescent="0.25">
      <c r="B785" s="2" t="s">
        <v>1819</v>
      </c>
      <c r="C785" s="202">
        <v>61</v>
      </c>
      <c r="D785" s="221">
        <v>39967</v>
      </c>
      <c r="E785" s="26">
        <v>2</v>
      </c>
      <c r="F785" s="24" t="s">
        <v>1053</v>
      </c>
      <c r="G785" s="24" t="s">
        <v>1053</v>
      </c>
      <c r="H785" s="26">
        <v>5</v>
      </c>
      <c r="K785" s="94"/>
      <c r="M785" s="2" t="s">
        <v>1820</v>
      </c>
      <c r="N785" s="202">
        <v>70</v>
      </c>
      <c r="O785" s="221">
        <v>39385</v>
      </c>
      <c r="P785" s="26">
        <v>2</v>
      </c>
      <c r="Q785" s="26">
        <v>1</v>
      </c>
      <c r="R785" s="26">
        <v>5</v>
      </c>
      <c r="S785" s="26">
        <v>5</v>
      </c>
      <c r="T785" s="206">
        <f t="shared" si="25"/>
        <v>2007</v>
      </c>
      <c r="U785" s="24" t="str">
        <f t="shared" si="26"/>
        <v>1</v>
      </c>
      <c r="V785" s="24" t="str">
        <f>IF(AND(Forecast_6_months&lt;N785,Goal_Setting_Months&gt;N785,U785="1",P785&gt;Baseline_Component),"1","0")</f>
        <v>0</v>
      </c>
    </row>
    <row r="786" spans="2:22" x14ac:dyDescent="0.25">
      <c r="B786" s="2" t="s">
        <v>1820</v>
      </c>
      <c r="C786" s="202">
        <v>70</v>
      </c>
      <c r="D786" s="221">
        <v>39385</v>
      </c>
      <c r="E786" s="26">
        <v>2</v>
      </c>
      <c r="F786" s="26">
        <v>1</v>
      </c>
      <c r="G786" s="26">
        <v>5</v>
      </c>
      <c r="H786" s="26">
        <v>5</v>
      </c>
      <c r="K786" s="94"/>
      <c r="M786" s="2" t="s">
        <v>1821</v>
      </c>
      <c r="N786" s="202">
        <v>71</v>
      </c>
      <c r="O786" s="221">
        <v>41086</v>
      </c>
      <c r="P786" s="26">
        <v>2</v>
      </c>
      <c r="Q786" s="24" t="s">
        <v>1053</v>
      </c>
      <c r="R786" s="24" t="s">
        <v>1053</v>
      </c>
      <c r="S786" s="26">
        <v>3</v>
      </c>
      <c r="T786" s="206">
        <f t="shared" si="25"/>
        <v>2012</v>
      </c>
      <c r="U786" s="24" t="str">
        <f t="shared" si="26"/>
        <v>1</v>
      </c>
      <c r="V786" s="24" t="str">
        <f>IF(AND(Forecast_6_months&lt;N786,Goal_Setting_Months&gt;N786,U786="1",P786&gt;Baseline_Component),"1","0")</f>
        <v>0</v>
      </c>
    </row>
    <row r="787" spans="2:22" x14ac:dyDescent="0.25">
      <c r="B787" s="2" t="s">
        <v>1821</v>
      </c>
      <c r="C787" s="202">
        <v>71</v>
      </c>
      <c r="D787" s="221">
        <v>41086</v>
      </c>
      <c r="E787" s="26">
        <v>2</v>
      </c>
      <c r="F787" s="24" t="s">
        <v>1053</v>
      </c>
      <c r="G787" s="24" t="s">
        <v>1053</v>
      </c>
      <c r="H787" s="26">
        <v>3</v>
      </c>
      <c r="K787" s="94"/>
      <c r="M787" s="2" t="s">
        <v>1822</v>
      </c>
      <c r="N787" s="202">
        <v>65</v>
      </c>
      <c r="O787" s="221">
        <v>42108</v>
      </c>
      <c r="P787" s="26">
        <v>1</v>
      </c>
      <c r="Q787" s="26">
        <v>1</v>
      </c>
      <c r="R787" s="26">
        <v>2</v>
      </c>
      <c r="S787" s="26">
        <v>2</v>
      </c>
      <c r="T787" s="206">
        <f t="shared" ref="T787:T850" si="27">YEAR(O787)</f>
        <v>2015</v>
      </c>
      <c r="U787" s="24" t="str">
        <f t="shared" ref="U787:U850" si="28">IF(S787&gt;2,"1","0")</f>
        <v>0</v>
      </c>
      <c r="V787" s="24" t="str">
        <f>IF(AND(Forecast_6_months&lt;N787,Goal_Setting_Months&gt;N787,U787="1",P787&gt;Baseline_Component),"1","0")</f>
        <v>0</v>
      </c>
    </row>
    <row r="788" spans="2:22" x14ac:dyDescent="0.25">
      <c r="B788" s="2" t="s">
        <v>1822</v>
      </c>
      <c r="C788" s="202">
        <v>65</v>
      </c>
      <c r="D788" s="221">
        <v>42108</v>
      </c>
      <c r="E788" s="26">
        <v>1</v>
      </c>
      <c r="F788" s="26">
        <v>1</v>
      </c>
      <c r="G788" s="26">
        <v>2</v>
      </c>
      <c r="H788" s="26">
        <v>2</v>
      </c>
      <c r="K788" s="94"/>
      <c r="M788" s="2" t="s">
        <v>1823</v>
      </c>
      <c r="N788" s="202">
        <v>63</v>
      </c>
      <c r="O788" s="221">
        <v>40711</v>
      </c>
      <c r="P788" s="26">
        <v>1</v>
      </c>
      <c r="Q788" s="24" t="s">
        <v>1053</v>
      </c>
      <c r="R788" s="24" t="s">
        <v>1053</v>
      </c>
      <c r="S788" s="26">
        <v>5</v>
      </c>
      <c r="T788" s="206">
        <f t="shared" si="27"/>
        <v>2011</v>
      </c>
      <c r="U788" s="24" t="str">
        <f t="shared" si="28"/>
        <v>1</v>
      </c>
      <c r="V788" s="24" t="str">
        <f>IF(AND(Forecast_6_months&lt;N788,Goal_Setting_Months&gt;N788,U788="1",P788&gt;Baseline_Component),"1","0")</f>
        <v>0</v>
      </c>
    </row>
    <row r="789" spans="2:22" x14ac:dyDescent="0.25">
      <c r="B789" s="2" t="s">
        <v>1823</v>
      </c>
      <c r="C789" s="202">
        <v>63</v>
      </c>
      <c r="D789" s="221">
        <v>40711</v>
      </c>
      <c r="E789" s="26">
        <v>1</v>
      </c>
      <c r="F789" s="24" t="s">
        <v>1053</v>
      </c>
      <c r="G789" s="24" t="s">
        <v>1053</v>
      </c>
      <c r="H789" s="26">
        <v>5</v>
      </c>
      <c r="K789" s="94"/>
      <c r="M789" s="2" t="s">
        <v>1824</v>
      </c>
      <c r="N789" s="202">
        <v>69</v>
      </c>
      <c r="O789" s="221">
        <v>40621</v>
      </c>
      <c r="P789" s="26">
        <v>6</v>
      </c>
      <c r="Q789" s="24" t="s">
        <v>1053</v>
      </c>
      <c r="R789" s="24" t="s">
        <v>1053</v>
      </c>
      <c r="S789" s="26">
        <v>2</v>
      </c>
      <c r="T789" s="206">
        <f t="shared" si="27"/>
        <v>2011</v>
      </c>
      <c r="U789" s="24" t="str">
        <f t="shared" si="28"/>
        <v>0</v>
      </c>
      <c r="V789" s="24" t="str">
        <f>IF(AND(Forecast_6_months&lt;N789,Goal_Setting_Months&gt;N789,U789="1",P789&gt;Baseline_Component),"1","0")</f>
        <v>0</v>
      </c>
    </row>
    <row r="790" spans="2:22" x14ac:dyDescent="0.25">
      <c r="B790" s="2" t="s">
        <v>1824</v>
      </c>
      <c r="C790" s="202">
        <v>69</v>
      </c>
      <c r="D790" s="221">
        <v>40621</v>
      </c>
      <c r="E790" s="26">
        <v>6</v>
      </c>
      <c r="F790" s="24" t="s">
        <v>1053</v>
      </c>
      <c r="G790" s="24" t="s">
        <v>1053</v>
      </c>
      <c r="H790" s="26">
        <v>2</v>
      </c>
      <c r="K790" s="94"/>
      <c r="M790" s="2" t="s">
        <v>1825</v>
      </c>
      <c r="N790" s="202">
        <v>70</v>
      </c>
      <c r="O790" s="221">
        <v>40805</v>
      </c>
      <c r="P790" s="26">
        <v>1</v>
      </c>
      <c r="Q790" s="24" t="s">
        <v>1053</v>
      </c>
      <c r="R790" s="24" t="s">
        <v>1053</v>
      </c>
      <c r="S790" s="26">
        <v>2</v>
      </c>
      <c r="T790" s="206">
        <f t="shared" si="27"/>
        <v>2011</v>
      </c>
      <c r="U790" s="24" t="str">
        <f t="shared" si="28"/>
        <v>0</v>
      </c>
      <c r="V790" s="24" t="str">
        <f>IF(AND(Forecast_6_months&lt;N790,Goal_Setting_Months&gt;N790,U790="1",P790&gt;Baseline_Component),"1","0")</f>
        <v>0</v>
      </c>
    </row>
    <row r="791" spans="2:22" x14ac:dyDescent="0.25">
      <c r="B791" s="2" t="s">
        <v>1825</v>
      </c>
      <c r="C791" s="202">
        <v>70</v>
      </c>
      <c r="D791" s="221">
        <v>40805</v>
      </c>
      <c r="E791" s="26">
        <v>1</v>
      </c>
      <c r="F791" s="24" t="s">
        <v>1053</v>
      </c>
      <c r="G791" s="24" t="s">
        <v>1053</v>
      </c>
      <c r="H791" s="26">
        <v>2</v>
      </c>
      <c r="K791" s="94"/>
      <c r="M791" s="2" t="s">
        <v>1826</v>
      </c>
      <c r="N791" s="202">
        <v>80</v>
      </c>
      <c r="O791" s="221">
        <v>39812</v>
      </c>
      <c r="P791" s="26">
        <v>21</v>
      </c>
      <c r="Q791" s="26">
        <v>1</v>
      </c>
      <c r="R791" s="26">
        <v>10</v>
      </c>
      <c r="S791" s="26">
        <v>5</v>
      </c>
      <c r="T791" s="206">
        <f t="shared" si="27"/>
        <v>2008</v>
      </c>
      <c r="U791" s="24" t="str">
        <f t="shared" si="28"/>
        <v>1</v>
      </c>
      <c r="V791" s="24" t="str">
        <f>IF(AND(Forecast_6_months&lt;N791,Goal_Setting_Months&gt;N791,U791="1",P791&gt;Baseline_Component),"1","0")</f>
        <v>0</v>
      </c>
    </row>
    <row r="792" spans="2:22" x14ac:dyDescent="0.25">
      <c r="B792" s="2" t="s">
        <v>1826</v>
      </c>
      <c r="C792" s="202">
        <v>80</v>
      </c>
      <c r="D792" s="221">
        <v>39812</v>
      </c>
      <c r="E792" s="26">
        <v>21</v>
      </c>
      <c r="F792" s="26">
        <v>1</v>
      </c>
      <c r="G792" s="26">
        <v>10</v>
      </c>
      <c r="H792" s="26">
        <v>5</v>
      </c>
      <c r="K792" s="94"/>
      <c r="M792" s="2" t="s">
        <v>1827</v>
      </c>
      <c r="N792" s="202">
        <v>80</v>
      </c>
      <c r="O792" s="221">
        <v>40575</v>
      </c>
      <c r="P792" s="26">
        <v>7</v>
      </c>
      <c r="Q792" s="26">
        <v>1</v>
      </c>
      <c r="R792" s="26">
        <v>28</v>
      </c>
      <c r="S792" s="26">
        <v>5</v>
      </c>
      <c r="T792" s="206">
        <f t="shared" si="27"/>
        <v>2011</v>
      </c>
      <c r="U792" s="24" t="str">
        <f t="shared" si="28"/>
        <v>1</v>
      </c>
      <c r="V792" s="24" t="str">
        <f>IF(AND(Forecast_6_months&lt;N792,Goal_Setting_Months&gt;N792,U792="1",P792&gt;Baseline_Component),"1","0")</f>
        <v>0</v>
      </c>
    </row>
    <row r="793" spans="2:22" x14ac:dyDescent="0.25">
      <c r="B793" s="2" t="s">
        <v>1827</v>
      </c>
      <c r="C793" s="202">
        <v>80</v>
      </c>
      <c r="D793" s="221">
        <v>40575</v>
      </c>
      <c r="E793" s="26">
        <v>7</v>
      </c>
      <c r="F793" s="26">
        <v>1</v>
      </c>
      <c r="G793" s="26">
        <v>28</v>
      </c>
      <c r="H793" s="26">
        <v>5</v>
      </c>
      <c r="K793" s="94"/>
      <c r="M793" s="2" t="s">
        <v>1828</v>
      </c>
      <c r="N793" s="202">
        <v>72</v>
      </c>
      <c r="O793" s="221">
        <v>39609</v>
      </c>
      <c r="P793" s="26">
        <v>1</v>
      </c>
      <c r="Q793" s="24" t="s">
        <v>1053</v>
      </c>
      <c r="R793" s="24" t="s">
        <v>1053</v>
      </c>
      <c r="S793" s="26">
        <v>4</v>
      </c>
      <c r="T793" s="206">
        <f t="shared" si="27"/>
        <v>2008</v>
      </c>
      <c r="U793" s="24" t="str">
        <f t="shared" si="28"/>
        <v>1</v>
      </c>
      <c r="V793" s="24" t="str">
        <f>IF(AND(Forecast_6_months&lt;N793,Goal_Setting_Months&gt;N793,U793="1",P793&gt;Baseline_Component),"1","0")</f>
        <v>0</v>
      </c>
    </row>
    <row r="794" spans="2:22" x14ac:dyDescent="0.25">
      <c r="B794" s="2" t="s">
        <v>1828</v>
      </c>
      <c r="C794" s="202">
        <v>72</v>
      </c>
      <c r="D794" s="221">
        <v>39609</v>
      </c>
      <c r="E794" s="26">
        <v>1</v>
      </c>
      <c r="F794" s="24" t="s">
        <v>1053</v>
      </c>
      <c r="G794" s="24" t="s">
        <v>1053</v>
      </c>
      <c r="H794" s="26">
        <v>4</v>
      </c>
      <c r="K794" s="94"/>
      <c r="M794" s="2" t="s">
        <v>1829</v>
      </c>
      <c r="N794" s="202">
        <v>80</v>
      </c>
      <c r="O794" s="221">
        <v>41715</v>
      </c>
      <c r="P794" s="26">
        <v>1</v>
      </c>
      <c r="Q794" s="24" t="s">
        <v>1053</v>
      </c>
      <c r="R794" s="24" t="s">
        <v>1053</v>
      </c>
      <c r="S794" s="26">
        <v>4</v>
      </c>
      <c r="T794" s="206">
        <f t="shared" si="27"/>
        <v>2014</v>
      </c>
      <c r="U794" s="24" t="str">
        <f t="shared" si="28"/>
        <v>1</v>
      </c>
      <c r="V794" s="24" t="str">
        <f>IF(AND(Forecast_6_months&lt;N794,Goal_Setting_Months&gt;N794,U794="1",P794&gt;Baseline_Component),"1","0")</f>
        <v>0</v>
      </c>
    </row>
    <row r="795" spans="2:22" x14ac:dyDescent="0.25">
      <c r="B795" s="2" t="s">
        <v>1829</v>
      </c>
      <c r="C795" s="202">
        <v>80</v>
      </c>
      <c r="D795" s="221">
        <v>41715</v>
      </c>
      <c r="E795" s="26">
        <v>1</v>
      </c>
      <c r="F795" s="24" t="s">
        <v>1053</v>
      </c>
      <c r="G795" s="24" t="s">
        <v>1053</v>
      </c>
      <c r="H795" s="26">
        <v>4</v>
      </c>
      <c r="K795" s="94"/>
      <c r="M795" s="2" t="s">
        <v>1830</v>
      </c>
      <c r="N795" s="202">
        <v>80</v>
      </c>
      <c r="O795" s="221">
        <v>41369</v>
      </c>
      <c r="P795" s="26">
        <v>1</v>
      </c>
      <c r="Q795" s="24" t="s">
        <v>1053</v>
      </c>
      <c r="R795" s="24" t="s">
        <v>1053</v>
      </c>
      <c r="S795" s="26">
        <v>4</v>
      </c>
      <c r="T795" s="206">
        <f t="shared" si="27"/>
        <v>2013</v>
      </c>
      <c r="U795" s="24" t="str">
        <f t="shared" si="28"/>
        <v>1</v>
      </c>
      <c r="V795" s="24" t="str">
        <f>IF(AND(Forecast_6_months&lt;N795,Goal_Setting_Months&gt;N795,U795="1",P795&gt;Baseline_Component),"1","0")</f>
        <v>0</v>
      </c>
    </row>
    <row r="796" spans="2:22" x14ac:dyDescent="0.25">
      <c r="B796" s="2" t="s">
        <v>1830</v>
      </c>
      <c r="C796" s="202">
        <v>80</v>
      </c>
      <c r="D796" s="221">
        <v>41369</v>
      </c>
      <c r="E796" s="26">
        <v>1</v>
      </c>
      <c r="F796" s="24" t="s">
        <v>1053</v>
      </c>
      <c r="G796" s="24" t="s">
        <v>1053</v>
      </c>
      <c r="H796" s="26">
        <v>4</v>
      </c>
      <c r="K796" s="94"/>
      <c r="M796" s="2" t="s">
        <v>1831</v>
      </c>
      <c r="N796" s="202">
        <v>74</v>
      </c>
      <c r="O796" s="221">
        <v>39141</v>
      </c>
      <c r="P796" s="26">
        <v>93</v>
      </c>
      <c r="Q796" s="26">
        <v>1</v>
      </c>
      <c r="R796" s="26">
        <v>6</v>
      </c>
      <c r="S796" s="26">
        <v>5</v>
      </c>
      <c r="T796" s="206">
        <f t="shared" si="27"/>
        <v>2007</v>
      </c>
      <c r="U796" s="24" t="str">
        <f t="shared" si="28"/>
        <v>1</v>
      </c>
      <c r="V796" s="24" t="str">
        <f>IF(AND(Forecast_6_months&lt;N796,Goal_Setting_Months&gt;N796,U796="1",P796&gt;Baseline_Component),"1","0")</f>
        <v>0</v>
      </c>
    </row>
    <row r="797" spans="2:22" x14ac:dyDescent="0.25">
      <c r="B797" s="2" t="s">
        <v>1831</v>
      </c>
      <c r="C797" s="202">
        <v>74</v>
      </c>
      <c r="D797" s="221">
        <v>39141</v>
      </c>
      <c r="E797" s="26">
        <v>93</v>
      </c>
      <c r="F797" s="26">
        <v>1</v>
      </c>
      <c r="G797" s="26">
        <v>6</v>
      </c>
      <c r="H797" s="26">
        <v>5</v>
      </c>
      <c r="K797" s="94"/>
      <c r="M797" s="2" t="s">
        <v>1832</v>
      </c>
      <c r="N797" s="202">
        <v>80</v>
      </c>
      <c r="O797" s="221">
        <v>40989</v>
      </c>
      <c r="P797" s="26">
        <v>2</v>
      </c>
      <c r="Q797" s="24" t="s">
        <v>1053</v>
      </c>
      <c r="R797" s="24" t="s">
        <v>1053</v>
      </c>
      <c r="S797" s="26">
        <v>5</v>
      </c>
      <c r="T797" s="206">
        <f t="shared" si="27"/>
        <v>2012</v>
      </c>
      <c r="U797" s="24" t="str">
        <f t="shared" si="28"/>
        <v>1</v>
      </c>
      <c r="V797" s="24" t="str">
        <f>IF(AND(Forecast_6_months&lt;N797,Goal_Setting_Months&gt;N797,U797="1",P797&gt;Baseline_Component),"1","0")</f>
        <v>0</v>
      </c>
    </row>
    <row r="798" spans="2:22" x14ac:dyDescent="0.25">
      <c r="B798" s="2" t="s">
        <v>1832</v>
      </c>
      <c r="C798" s="202">
        <v>80</v>
      </c>
      <c r="D798" s="221">
        <v>40989</v>
      </c>
      <c r="E798" s="26">
        <v>2</v>
      </c>
      <c r="F798" s="24" t="s">
        <v>1053</v>
      </c>
      <c r="G798" s="24" t="s">
        <v>1053</v>
      </c>
      <c r="H798" s="26">
        <v>5</v>
      </c>
      <c r="K798" s="94"/>
      <c r="M798" s="2" t="s">
        <v>1833</v>
      </c>
      <c r="N798" s="202">
        <v>62</v>
      </c>
      <c r="O798" s="221">
        <v>41282</v>
      </c>
      <c r="P798" s="26">
        <v>18</v>
      </c>
      <c r="Q798" s="26">
        <v>1</v>
      </c>
      <c r="R798" s="26">
        <v>3</v>
      </c>
      <c r="S798" s="26">
        <v>5</v>
      </c>
      <c r="T798" s="206">
        <f t="shared" si="27"/>
        <v>2013</v>
      </c>
      <c r="U798" s="24" t="str">
        <f t="shared" si="28"/>
        <v>1</v>
      </c>
      <c r="V798" s="24" t="str">
        <f>IF(AND(Forecast_6_months&lt;N798,Goal_Setting_Months&gt;N798,U798="1",P798&gt;Baseline_Component),"1","0")</f>
        <v>1</v>
      </c>
    </row>
    <row r="799" spans="2:22" x14ac:dyDescent="0.25">
      <c r="B799" s="2" t="s">
        <v>1833</v>
      </c>
      <c r="C799" s="202">
        <v>62</v>
      </c>
      <c r="D799" s="221">
        <v>41282</v>
      </c>
      <c r="E799" s="26">
        <v>18</v>
      </c>
      <c r="F799" s="26">
        <v>1</v>
      </c>
      <c r="G799" s="26">
        <v>3</v>
      </c>
      <c r="H799" s="26">
        <v>5</v>
      </c>
      <c r="K799" s="94"/>
      <c r="M799" s="2" t="s">
        <v>1834</v>
      </c>
      <c r="N799" s="202">
        <v>77</v>
      </c>
      <c r="O799" s="221">
        <v>39910</v>
      </c>
      <c r="P799" s="26">
        <v>1</v>
      </c>
      <c r="Q799" s="24" t="s">
        <v>1053</v>
      </c>
      <c r="R799" s="24" t="s">
        <v>1053</v>
      </c>
      <c r="S799" s="26">
        <v>1</v>
      </c>
      <c r="T799" s="206">
        <f t="shared" si="27"/>
        <v>2009</v>
      </c>
      <c r="U799" s="24" t="str">
        <f t="shared" si="28"/>
        <v>0</v>
      </c>
      <c r="V799" s="24" t="str">
        <f>IF(AND(Forecast_6_months&lt;N799,Goal_Setting_Months&gt;N799,U799="1",P799&gt;Baseline_Component),"1","0")</f>
        <v>0</v>
      </c>
    </row>
    <row r="800" spans="2:22" x14ac:dyDescent="0.25">
      <c r="B800" s="2" t="s">
        <v>1834</v>
      </c>
      <c r="C800" s="202">
        <v>77</v>
      </c>
      <c r="D800" s="221">
        <v>39910</v>
      </c>
      <c r="E800" s="26">
        <v>1</v>
      </c>
      <c r="F800" s="24" t="s">
        <v>1053</v>
      </c>
      <c r="G800" s="24" t="s">
        <v>1053</v>
      </c>
      <c r="H800" s="26">
        <v>1</v>
      </c>
      <c r="K800" s="94"/>
      <c r="M800" s="2" t="s">
        <v>1835</v>
      </c>
      <c r="N800" s="202">
        <v>65</v>
      </c>
      <c r="O800" s="221">
        <v>41936</v>
      </c>
      <c r="P800" s="26">
        <v>1</v>
      </c>
      <c r="Q800" s="24" t="s">
        <v>1053</v>
      </c>
      <c r="R800" s="24" t="s">
        <v>1053</v>
      </c>
      <c r="S800" s="26">
        <v>1</v>
      </c>
      <c r="T800" s="206">
        <f t="shared" si="27"/>
        <v>2014</v>
      </c>
      <c r="U800" s="24" t="str">
        <f t="shared" si="28"/>
        <v>0</v>
      </c>
      <c r="V800" s="24" t="str">
        <f>IF(AND(Forecast_6_months&lt;N800,Goal_Setting_Months&gt;N800,U800="1",P800&gt;Baseline_Component),"1","0")</f>
        <v>0</v>
      </c>
    </row>
    <row r="801" spans="2:22" x14ac:dyDescent="0.25">
      <c r="B801" s="2" t="s">
        <v>1835</v>
      </c>
      <c r="C801" s="202">
        <v>65</v>
      </c>
      <c r="D801" s="221">
        <v>41936</v>
      </c>
      <c r="E801" s="26">
        <v>1</v>
      </c>
      <c r="F801" s="24" t="s">
        <v>1053</v>
      </c>
      <c r="G801" s="24" t="s">
        <v>1053</v>
      </c>
      <c r="H801" s="26">
        <v>1</v>
      </c>
      <c r="K801" s="94"/>
      <c r="M801" s="2" t="s">
        <v>1836</v>
      </c>
      <c r="N801" s="202">
        <v>80</v>
      </c>
      <c r="O801" s="221">
        <v>40835</v>
      </c>
      <c r="P801" s="26">
        <v>1</v>
      </c>
      <c r="Q801" s="24" t="s">
        <v>1053</v>
      </c>
      <c r="R801" s="24" t="s">
        <v>1053</v>
      </c>
      <c r="S801" s="26">
        <v>1</v>
      </c>
      <c r="T801" s="206">
        <f t="shared" si="27"/>
        <v>2011</v>
      </c>
      <c r="U801" s="24" t="str">
        <f t="shared" si="28"/>
        <v>0</v>
      </c>
      <c r="V801" s="24" t="str">
        <f>IF(AND(Forecast_6_months&lt;N801,Goal_Setting_Months&gt;N801,U801="1",P801&gt;Baseline_Component),"1","0")</f>
        <v>0</v>
      </c>
    </row>
    <row r="802" spans="2:22" x14ac:dyDescent="0.25">
      <c r="B802" s="2" t="s">
        <v>1836</v>
      </c>
      <c r="C802" s="202">
        <v>80</v>
      </c>
      <c r="D802" s="221">
        <v>40835</v>
      </c>
      <c r="E802" s="26">
        <v>1</v>
      </c>
      <c r="F802" s="24" t="s">
        <v>1053</v>
      </c>
      <c r="G802" s="24" t="s">
        <v>1053</v>
      </c>
      <c r="H802" s="26">
        <v>1</v>
      </c>
      <c r="K802" s="94"/>
      <c r="M802" s="2" t="s">
        <v>1837</v>
      </c>
      <c r="N802" s="202">
        <v>80</v>
      </c>
      <c r="O802" s="221">
        <v>40252</v>
      </c>
      <c r="P802" s="26">
        <v>2</v>
      </c>
      <c r="Q802" s="24" t="s">
        <v>1053</v>
      </c>
      <c r="R802" s="24" t="s">
        <v>1053</v>
      </c>
      <c r="S802" s="26">
        <v>2</v>
      </c>
      <c r="T802" s="206">
        <f t="shared" si="27"/>
        <v>2010</v>
      </c>
      <c r="U802" s="24" t="str">
        <f t="shared" si="28"/>
        <v>0</v>
      </c>
      <c r="V802" s="24" t="str">
        <f>IF(AND(Forecast_6_months&lt;N802,Goal_Setting_Months&gt;N802,U802="1",P802&gt;Baseline_Component),"1","0")</f>
        <v>0</v>
      </c>
    </row>
    <row r="803" spans="2:22" x14ac:dyDescent="0.25">
      <c r="B803" s="2" t="s">
        <v>1837</v>
      </c>
      <c r="C803" s="202">
        <v>80</v>
      </c>
      <c r="D803" s="221">
        <v>40252</v>
      </c>
      <c r="E803" s="26">
        <v>2</v>
      </c>
      <c r="F803" s="24" t="s">
        <v>1053</v>
      </c>
      <c r="G803" s="24" t="s">
        <v>1053</v>
      </c>
      <c r="H803" s="26">
        <v>2</v>
      </c>
      <c r="K803" s="94"/>
      <c r="M803" s="2" t="s">
        <v>1838</v>
      </c>
      <c r="N803" s="202">
        <v>80</v>
      </c>
      <c r="O803" s="221">
        <v>42032</v>
      </c>
      <c r="P803" s="26">
        <v>58</v>
      </c>
      <c r="Q803" s="26">
        <v>1</v>
      </c>
      <c r="R803" s="26">
        <v>14</v>
      </c>
      <c r="S803" s="26">
        <v>5</v>
      </c>
      <c r="T803" s="206">
        <f t="shared" si="27"/>
        <v>2015</v>
      </c>
      <c r="U803" s="24" t="str">
        <f t="shared" si="28"/>
        <v>1</v>
      </c>
      <c r="V803" s="24" t="str">
        <f>IF(AND(Forecast_6_months&lt;N803,Goal_Setting_Months&gt;N803,U803="1",P803&gt;Baseline_Component),"1","0")</f>
        <v>0</v>
      </c>
    </row>
    <row r="804" spans="2:22" x14ac:dyDescent="0.25">
      <c r="B804" s="2" t="s">
        <v>1838</v>
      </c>
      <c r="C804" s="202">
        <v>80</v>
      </c>
      <c r="D804" s="221">
        <v>42032</v>
      </c>
      <c r="E804" s="26">
        <v>58</v>
      </c>
      <c r="F804" s="26">
        <v>1</v>
      </c>
      <c r="G804" s="26">
        <v>14</v>
      </c>
      <c r="H804" s="26">
        <v>5</v>
      </c>
      <c r="K804" s="94"/>
      <c r="M804" s="2" t="s">
        <v>1839</v>
      </c>
      <c r="N804" s="202">
        <v>80</v>
      </c>
      <c r="O804" s="221">
        <v>39798</v>
      </c>
      <c r="P804" s="26">
        <v>1</v>
      </c>
      <c r="Q804" s="24" t="s">
        <v>1053</v>
      </c>
      <c r="R804" s="24" t="s">
        <v>1053</v>
      </c>
      <c r="S804" s="26">
        <v>2</v>
      </c>
      <c r="T804" s="206">
        <f t="shared" si="27"/>
        <v>2008</v>
      </c>
      <c r="U804" s="24" t="str">
        <f t="shared" si="28"/>
        <v>0</v>
      </c>
      <c r="V804" s="24" t="str">
        <f>IF(AND(Forecast_6_months&lt;N804,Goal_Setting_Months&gt;N804,U804="1",P804&gt;Baseline_Component),"1","0")</f>
        <v>0</v>
      </c>
    </row>
    <row r="805" spans="2:22" x14ac:dyDescent="0.25">
      <c r="B805" s="2" t="s">
        <v>1839</v>
      </c>
      <c r="C805" s="202">
        <v>80</v>
      </c>
      <c r="D805" s="221">
        <v>39798</v>
      </c>
      <c r="E805" s="26">
        <v>1</v>
      </c>
      <c r="F805" s="24" t="s">
        <v>1053</v>
      </c>
      <c r="G805" s="24" t="s">
        <v>1053</v>
      </c>
      <c r="H805" s="26">
        <v>2</v>
      </c>
      <c r="K805" s="94"/>
      <c r="M805" s="2" t="s">
        <v>1840</v>
      </c>
      <c r="N805" s="202">
        <v>80</v>
      </c>
      <c r="O805" s="221">
        <v>41325</v>
      </c>
      <c r="P805" s="26">
        <v>1</v>
      </c>
      <c r="Q805" s="24" t="s">
        <v>1053</v>
      </c>
      <c r="R805" s="24" t="s">
        <v>1053</v>
      </c>
      <c r="S805" s="26">
        <v>2</v>
      </c>
      <c r="T805" s="206">
        <f t="shared" si="27"/>
        <v>2013</v>
      </c>
      <c r="U805" s="24" t="str">
        <f t="shared" si="28"/>
        <v>0</v>
      </c>
      <c r="V805" s="24" t="str">
        <f>IF(AND(Forecast_6_months&lt;N805,Goal_Setting_Months&gt;N805,U805="1",P805&gt;Baseline_Component),"1","0")</f>
        <v>0</v>
      </c>
    </row>
    <row r="806" spans="2:22" x14ac:dyDescent="0.25">
      <c r="B806" s="2" t="s">
        <v>1840</v>
      </c>
      <c r="C806" s="202">
        <v>80</v>
      </c>
      <c r="D806" s="221">
        <v>41325</v>
      </c>
      <c r="E806" s="26">
        <v>1</v>
      </c>
      <c r="F806" s="24" t="s">
        <v>1053</v>
      </c>
      <c r="G806" s="24" t="s">
        <v>1053</v>
      </c>
      <c r="H806" s="26">
        <v>2</v>
      </c>
      <c r="K806" s="94"/>
      <c r="M806" s="2" t="s">
        <v>1841</v>
      </c>
      <c r="N806" s="202">
        <v>56</v>
      </c>
      <c r="O806" s="221">
        <v>40211</v>
      </c>
      <c r="P806" s="26">
        <v>1</v>
      </c>
      <c r="Q806" s="24" t="s">
        <v>1053</v>
      </c>
      <c r="R806" s="24" t="s">
        <v>1053</v>
      </c>
      <c r="S806" s="26">
        <v>1</v>
      </c>
      <c r="T806" s="206">
        <f t="shared" si="27"/>
        <v>2010</v>
      </c>
      <c r="U806" s="24" t="str">
        <f t="shared" si="28"/>
        <v>0</v>
      </c>
      <c r="V806" s="24" t="str">
        <f>IF(AND(Forecast_6_months&lt;N806,Goal_Setting_Months&gt;N806,U806="1",P806&gt;Baseline_Component),"1","0")</f>
        <v>0</v>
      </c>
    </row>
    <row r="807" spans="2:22" x14ac:dyDescent="0.25">
      <c r="B807" s="2" t="s">
        <v>1841</v>
      </c>
      <c r="C807" s="202">
        <v>56</v>
      </c>
      <c r="D807" s="221">
        <v>40211</v>
      </c>
      <c r="E807" s="26">
        <v>1</v>
      </c>
      <c r="F807" s="24" t="s">
        <v>1053</v>
      </c>
      <c r="G807" s="24" t="s">
        <v>1053</v>
      </c>
      <c r="H807" s="26">
        <v>1</v>
      </c>
      <c r="K807" s="94"/>
      <c r="M807" s="2" t="s">
        <v>1842</v>
      </c>
      <c r="N807" s="202">
        <v>58</v>
      </c>
      <c r="O807" s="221">
        <v>42019</v>
      </c>
      <c r="P807" s="26">
        <v>6</v>
      </c>
      <c r="Q807" s="26">
        <v>1</v>
      </c>
      <c r="R807" s="26">
        <v>9</v>
      </c>
      <c r="S807" s="26">
        <v>2</v>
      </c>
      <c r="T807" s="206">
        <f t="shared" si="27"/>
        <v>2015</v>
      </c>
      <c r="U807" s="24" t="str">
        <f t="shared" si="28"/>
        <v>0</v>
      </c>
      <c r="V807" s="24" t="str">
        <f>IF(AND(Forecast_6_months&lt;N807,Goal_Setting_Months&gt;N807,U807="1",P807&gt;Baseline_Component),"1","0")</f>
        <v>0</v>
      </c>
    </row>
    <row r="808" spans="2:22" x14ac:dyDescent="0.25">
      <c r="B808" s="2" t="s">
        <v>1842</v>
      </c>
      <c r="C808" s="202">
        <v>58</v>
      </c>
      <c r="D808" s="221">
        <v>42019</v>
      </c>
      <c r="E808" s="26">
        <v>6</v>
      </c>
      <c r="F808" s="26">
        <v>1</v>
      </c>
      <c r="G808" s="26">
        <v>9</v>
      </c>
      <c r="H808" s="26">
        <v>2</v>
      </c>
      <c r="K808" s="94"/>
      <c r="M808" s="2" t="s">
        <v>1843</v>
      </c>
      <c r="N808" s="202">
        <v>60</v>
      </c>
      <c r="O808" s="221">
        <v>41499</v>
      </c>
      <c r="P808" s="26">
        <v>1</v>
      </c>
      <c r="Q808" s="24" t="s">
        <v>1053</v>
      </c>
      <c r="R808" s="24" t="s">
        <v>1053</v>
      </c>
      <c r="S808" s="26">
        <v>1</v>
      </c>
      <c r="T808" s="206">
        <f t="shared" si="27"/>
        <v>2013</v>
      </c>
      <c r="U808" s="24" t="str">
        <f t="shared" si="28"/>
        <v>0</v>
      </c>
      <c r="V808" s="24" t="str">
        <f>IF(AND(Forecast_6_months&lt;N808,Goal_Setting_Months&gt;N808,U808="1",P808&gt;Baseline_Component),"1","0")</f>
        <v>0</v>
      </c>
    </row>
    <row r="809" spans="2:22" x14ac:dyDescent="0.25">
      <c r="B809" s="2" t="s">
        <v>1843</v>
      </c>
      <c r="C809" s="202">
        <v>60</v>
      </c>
      <c r="D809" s="221">
        <v>41499</v>
      </c>
      <c r="E809" s="26">
        <v>1</v>
      </c>
      <c r="F809" s="24" t="s">
        <v>1053</v>
      </c>
      <c r="G809" s="24" t="s">
        <v>1053</v>
      </c>
      <c r="H809" s="26">
        <v>1</v>
      </c>
      <c r="K809" s="94"/>
      <c r="M809" s="2" t="s">
        <v>1844</v>
      </c>
      <c r="N809" s="202">
        <v>80</v>
      </c>
      <c r="O809" s="221">
        <v>39815</v>
      </c>
      <c r="P809" s="26">
        <v>1</v>
      </c>
      <c r="Q809" s="24" t="s">
        <v>1053</v>
      </c>
      <c r="R809" s="24" t="s">
        <v>1053</v>
      </c>
      <c r="S809" s="26">
        <v>2</v>
      </c>
      <c r="T809" s="206">
        <f t="shared" si="27"/>
        <v>2009</v>
      </c>
      <c r="U809" s="24" t="str">
        <f t="shared" si="28"/>
        <v>0</v>
      </c>
      <c r="V809" s="24" t="str">
        <f>IF(AND(Forecast_6_months&lt;N809,Goal_Setting_Months&gt;N809,U809="1",P809&gt;Baseline_Component),"1","0")</f>
        <v>0</v>
      </c>
    </row>
    <row r="810" spans="2:22" x14ac:dyDescent="0.25">
      <c r="B810" s="2" t="s">
        <v>1844</v>
      </c>
      <c r="C810" s="202">
        <v>80</v>
      </c>
      <c r="D810" s="221">
        <v>39815</v>
      </c>
      <c r="E810" s="26">
        <v>1</v>
      </c>
      <c r="F810" s="24" t="s">
        <v>1053</v>
      </c>
      <c r="G810" s="24" t="s">
        <v>1053</v>
      </c>
      <c r="H810" s="26">
        <v>2</v>
      </c>
      <c r="K810" s="94"/>
      <c r="M810" s="2" t="s">
        <v>1845</v>
      </c>
      <c r="N810" s="202">
        <v>74</v>
      </c>
      <c r="O810" s="221">
        <v>41096</v>
      </c>
      <c r="P810" s="26">
        <v>1</v>
      </c>
      <c r="Q810" s="24" t="s">
        <v>1053</v>
      </c>
      <c r="R810" s="24" t="s">
        <v>1053</v>
      </c>
      <c r="S810" s="26">
        <v>1</v>
      </c>
      <c r="T810" s="206">
        <f t="shared" si="27"/>
        <v>2012</v>
      </c>
      <c r="U810" s="24" t="str">
        <f t="shared" si="28"/>
        <v>0</v>
      </c>
      <c r="V810" s="24" t="str">
        <f>IF(AND(Forecast_6_months&lt;N810,Goal_Setting_Months&gt;N810,U810="1",P810&gt;Baseline_Component),"1","0")</f>
        <v>0</v>
      </c>
    </row>
    <row r="811" spans="2:22" x14ac:dyDescent="0.25">
      <c r="B811" s="2" t="s">
        <v>1845</v>
      </c>
      <c r="C811" s="202">
        <v>74</v>
      </c>
      <c r="D811" s="221">
        <v>41096</v>
      </c>
      <c r="E811" s="26">
        <v>1</v>
      </c>
      <c r="F811" s="24" t="s">
        <v>1053</v>
      </c>
      <c r="G811" s="24" t="s">
        <v>1053</v>
      </c>
      <c r="H811" s="26">
        <v>1</v>
      </c>
      <c r="K811" s="94"/>
      <c r="M811" s="2" t="s">
        <v>1846</v>
      </c>
      <c r="N811" s="202">
        <v>80</v>
      </c>
      <c r="O811" s="221">
        <v>39812</v>
      </c>
      <c r="P811" s="26">
        <v>17</v>
      </c>
      <c r="Q811" s="26">
        <v>1</v>
      </c>
      <c r="R811" s="26">
        <v>1</v>
      </c>
      <c r="S811" s="26">
        <v>5</v>
      </c>
      <c r="T811" s="206">
        <f t="shared" si="27"/>
        <v>2008</v>
      </c>
      <c r="U811" s="24" t="str">
        <f t="shared" si="28"/>
        <v>1</v>
      </c>
      <c r="V811" s="24" t="str">
        <f>IF(AND(Forecast_6_months&lt;N811,Goal_Setting_Months&gt;N811,U811="1",P811&gt;Baseline_Component),"1","0")</f>
        <v>0</v>
      </c>
    </row>
    <row r="812" spans="2:22" x14ac:dyDescent="0.25">
      <c r="B812" s="2" t="s">
        <v>1846</v>
      </c>
      <c r="C812" s="202">
        <v>80</v>
      </c>
      <c r="D812" s="221">
        <v>39812</v>
      </c>
      <c r="E812" s="26">
        <v>17</v>
      </c>
      <c r="F812" s="26">
        <v>1</v>
      </c>
      <c r="G812" s="26">
        <v>1</v>
      </c>
      <c r="H812" s="26">
        <v>5</v>
      </c>
      <c r="K812" s="94"/>
      <c r="M812" s="2" t="s">
        <v>1847</v>
      </c>
      <c r="N812" s="202">
        <v>58</v>
      </c>
      <c r="O812" s="221">
        <v>40567</v>
      </c>
      <c r="P812" s="26">
        <v>2</v>
      </c>
      <c r="Q812" s="24" t="s">
        <v>1053</v>
      </c>
      <c r="R812" s="24" t="s">
        <v>1053</v>
      </c>
      <c r="S812" s="26">
        <v>3</v>
      </c>
      <c r="T812" s="206">
        <f t="shared" si="27"/>
        <v>2011</v>
      </c>
      <c r="U812" s="24" t="str">
        <f t="shared" si="28"/>
        <v>1</v>
      </c>
      <c r="V812" s="24" t="str">
        <f>IF(AND(Forecast_6_months&lt;N812,Goal_Setting_Months&gt;N812,U812="1",P812&gt;Baseline_Component),"1","0")</f>
        <v>0</v>
      </c>
    </row>
    <row r="813" spans="2:22" x14ac:dyDescent="0.25">
      <c r="B813" s="2" t="s">
        <v>1847</v>
      </c>
      <c r="C813" s="202">
        <v>58</v>
      </c>
      <c r="D813" s="221">
        <v>40567</v>
      </c>
      <c r="E813" s="26">
        <v>2</v>
      </c>
      <c r="F813" s="24" t="s">
        <v>1053</v>
      </c>
      <c r="G813" s="24" t="s">
        <v>1053</v>
      </c>
      <c r="H813" s="26">
        <v>3</v>
      </c>
      <c r="K813" s="94"/>
      <c r="M813" s="2" t="s">
        <v>1848</v>
      </c>
      <c r="N813" s="202">
        <v>75</v>
      </c>
      <c r="O813" s="221">
        <v>39819</v>
      </c>
      <c r="P813" s="26">
        <v>3</v>
      </c>
      <c r="Q813" s="26">
        <v>1</v>
      </c>
      <c r="R813" s="26">
        <v>4</v>
      </c>
      <c r="S813" s="26">
        <v>4</v>
      </c>
      <c r="T813" s="206">
        <f t="shared" si="27"/>
        <v>2009</v>
      </c>
      <c r="U813" s="24" t="str">
        <f t="shared" si="28"/>
        <v>1</v>
      </c>
      <c r="V813" s="24" t="str">
        <f>IF(AND(Forecast_6_months&lt;N813,Goal_Setting_Months&gt;N813,U813="1",P813&gt;Baseline_Component),"1","0")</f>
        <v>0</v>
      </c>
    </row>
    <row r="814" spans="2:22" x14ac:dyDescent="0.25">
      <c r="B814" s="2" t="s">
        <v>1848</v>
      </c>
      <c r="C814" s="202">
        <v>75</v>
      </c>
      <c r="D814" s="221">
        <v>39819</v>
      </c>
      <c r="E814" s="26">
        <v>3</v>
      </c>
      <c r="F814" s="26">
        <v>1</v>
      </c>
      <c r="G814" s="26">
        <v>4</v>
      </c>
      <c r="H814" s="26">
        <v>4</v>
      </c>
      <c r="K814" s="94"/>
      <c r="M814" s="2" t="s">
        <v>1849</v>
      </c>
      <c r="N814" s="202">
        <v>73</v>
      </c>
      <c r="O814" s="221">
        <v>40917</v>
      </c>
      <c r="P814" s="26">
        <v>1</v>
      </c>
      <c r="Q814" s="24" t="s">
        <v>1053</v>
      </c>
      <c r="R814" s="24" t="s">
        <v>1053</v>
      </c>
      <c r="S814" s="26">
        <v>4</v>
      </c>
      <c r="T814" s="206">
        <f t="shared" si="27"/>
        <v>2012</v>
      </c>
      <c r="U814" s="24" t="str">
        <f t="shared" si="28"/>
        <v>1</v>
      </c>
      <c r="V814" s="24" t="str">
        <f>IF(AND(Forecast_6_months&lt;N814,Goal_Setting_Months&gt;N814,U814="1",P814&gt;Baseline_Component),"1","0")</f>
        <v>0</v>
      </c>
    </row>
    <row r="815" spans="2:22" x14ac:dyDescent="0.25">
      <c r="B815" s="2" t="s">
        <v>1849</v>
      </c>
      <c r="C815" s="202">
        <v>73</v>
      </c>
      <c r="D815" s="221">
        <v>40917</v>
      </c>
      <c r="E815" s="26">
        <v>1</v>
      </c>
      <c r="F815" s="24" t="s">
        <v>1053</v>
      </c>
      <c r="G815" s="24" t="s">
        <v>1053</v>
      </c>
      <c r="H815" s="26">
        <v>4</v>
      </c>
      <c r="K815" s="94"/>
      <c r="M815" s="2" t="s">
        <v>1850</v>
      </c>
      <c r="N815" s="202">
        <v>75</v>
      </c>
      <c r="O815" s="221">
        <v>39392</v>
      </c>
      <c r="P815" s="26">
        <v>121</v>
      </c>
      <c r="Q815" s="26">
        <v>1</v>
      </c>
      <c r="R815" s="26">
        <v>4</v>
      </c>
      <c r="S815" s="26">
        <v>5</v>
      </c>
      <c r="T815" s="206">
        <f t="shared" si="27"/>
        <v>2007</v>
      </c>
      <c r="U815" s="24" t="str">
        <f t="shared" si="28"/>
        <v>1</v>
      </c>
      <c r="V815" s="24" t="str">
        <f>IF(AND(Forecast_6_months&lt;N815,Goal_Setting_Months&gt;N815,U815="1",P815&gt;Baseline_Component),"1","0")</f>
        <v>0</v>
      </c>
    </row>
    <row r="816" spans="2:22" x14ac:dyDescent="0.25">
      <c r="B816" s="2" t="s">
        <v>1850</v>
      </c>
      <c r="C816" s="202">
        <v>75</v>
      </c>
      <c r="D816" s="221">
        <v>39392</v>
      </c>
      <c r="E816" s="26">
        <v>121</v>
      </c>
      <c r="F816" s="26">
        <v>1</v>
      </c>
      <c r="G816" s="26">
        <v>4</v>
      </c>
      <c r="H816" s="26">
        <v>5</v>
      </c>
      <c r="K816" s="94"/>
      <c r="M816" s="2" t="s">
        <v>1851</v>
      </c>
      <c r="N816" s="202">
        <v>80</v>
      </c>
      <c r="O816" s="221">
        <v>40948</v>
      </c>
      <c r="P816" s="26">
        <v>1</v>
      </c>
      <c r="Q816" s="24" t="s">
        <v>1053</v>
      </c>
      <c r="R816" s="24" t="s">
        <v>1053</v>
      </c>
      <c r="S816" s="26">
        <v>2</v>
      </c>
      <c r="T816" s="206">
        <f t="shared" si="27"/>
        <v>2012</v>
      </c>
      <c r="U816" s="24" t="str">
        <f t="shared" si="28"/>
        <v>0</v>
      </c>
      <c r="V816" s="24" t="str">
        <f>IF(AND(Forecast_6_months&lt;N816,Goal_Setting_Months&gt;N816,U816="1",P816&gt;Baseline_Component),"1","0")</f>
        <v>0</v>
      </c>
    </row>
    <row r="817" spans="2:22" x14ac:dyDescent="0.25">
      <c r="B817" s="2" t="s">
        <v>1851</v>
      </c>
      <c r="C817" s="202">
        <v>80</v>
      </c>
      <c r="D817" s="221">
        <v>40948</v>
      </c>
      <c r="E817" s="26">
        <v>1</v>
      </c>
      <c r="F817" s="24" t="s">
        <v>1053</v>
      </c>
      <c r="G817" s="24" t="s">
        <v>1053</v>
      </c>
      <c r="H817" s="26">
        <v>2</v>
      </c>
      <c r="K817" s="94"/>
      <c r="M817" s="2" t="s">
        <v>1852</v>
      </c>
      <c r="N817" s="202">
        <v>76</v>
      </c>
      <c r="O817" s="221">
        <v>39770</v>
      </c>
      <c r="P817" s="26">
        <v>1</v>
      </c>
      <c r="Q817" s="26">
        <v>1</v>
      </c>
      <c r="R817" s="26">
        <v>1</v>
      </c>
      <c r="S817" s="26">
        <v>2</v>
      </c>
      <c r="T817" s="206">
        <f t="shared" si="27"/>
        <v>2008</v>
      </c>
      <c r="U817" s="24" t="str">
        <f t="shared" si="28"/>
        <v>0</v>
      </c>
      <c r="V817" s="24" t="str">
        <f>IF(AND(Forecast_6_months&lt;N817,Goal_Setting_Months&gt;N817,U817="1",P817&gt;Baseline_Component),"1","0")</f>
        <v>0</v>
      </c>
    </row>
    <row r="818" spans="2:22" x14ac:dyDescent="0.25">
      <c r="B818" s="2" t="s">
        <v>1852</v>
      </c>
      <c r="C818" s="202">
        <v>76</v>
      </c>
      <c r="D818" s="221">
        <v>39770</v>
      </c>
      <c r="E818" s="26">
        <v>1</v>
      </c>
      <c r="F818" s="26">
        <v>1</v>
      </c>
      <c r="G818" s="26">
        <v>1</v>
      </c>
      <c r="H818" s="26">
        <v>2</v>
      </c>
      <c r="K818" s="94"/>
      <c r="M818" s="2" t="s">
        <v>1853</v>
      </c>
      <c r="N818" s="202">
        <v>78</v>
      </c>
      <c r="O818" s="221">
        <v>39834</v>
      </c>
      <c r="P818" s="26">
        <v>157</v>
      </c>
      <c r="Q818" s="26">
        <v>1</v>
      </c>
      <c r="R818" s="26">
        <v>12</v>
      </c>
      <c r="S818" s="26">
        <v>5</v>
      </c>
      <c r="T818" s="206">
        <f t="shared" si="27"/>
        <v>2009</v>
      </c>
      <c r="U818" s="24" t="str">
        <f t="shared" si="28"/>
        <v>1</v>
      </c>
      <c r="V818" s="24" t="str">
        <f>IF(AND(Forecast_6_months&lt;N818,Goal_Setting_Months&gt;N818,U818="1",P818&gt;Baseline_Component),"1","0")</f>
        <v>0</v>
      </c>
    </row>
    <row r="819" spans="2:22" x14ac:dyDescent="0.25">
      <c r="B819" s="2" t="s">
        <v>1853</v>
      </c>
      <c r="C819" s="202">
        <v>78</v>
      </c>
      <c r="D819" s="221">
        <v>39834</v>
      </c>
      <c r="E819" s="26">
        <v>157</v>
      </c>
      <c r="F819" s="26">
        <v>1</v>
      </c>
      <c r="G819" s="26">
        <v>12</v>
      </c>
      <c r="H819" s="26">
        <v>5</v>
      </c>
      <c r="K819" s="94"/>
      <c r="M819" s="2" t="s">
        <v>1854</v>
      </c>
      <c r="N819" s="202">
        <v>80</v>
      </c>
      <c r="O819" s="221">
        <v>41280</v>
      </c>
      <c r="P819" s="26">
        <v>2</v>
      </c>
      <c r="Q819" s="24" t="s">
        <v>1053</v>
      </c>
      <c r="R819" s="24" t="s">
        <v>1053</v>
      </c>
      <c r="S819" s="26">
        <v>4</v>
      </c>
      <c r="T819" s="206">
        <f t="shared" si="27"/>
        <v>2013</v>
      </c>
      <c r="U819" s="24" t="str">
        <f t="shared" si="28"/>
        <v>1</v>
      </c>
      <c r="V819" s="24" t="str">
        <f>IF(AND(Forecast_6_months&lt;N819,Goal_Setting_Months&gt;N819,U819="1",P819&gt;Baseline_Component),"1","0")</f>
        <v>0</v>
      </c>
    </row>
    <row r="820" spans="2:22" x14ac:dyDescent="0.25">
      <c r="B820" s="2" t="s">
        <v>1854</v>
      </c>
      <c r="C820" s="202">
        <v>80</v>
      </c>
      <c r="D820" s="221">
        <v>41280</v>
      </c>
      <c r="E820" s="26">
        <v>2</v>
      </c>
      <c r="F820" s="24" t="s">
        <v>1053</v>
      </c>
      <c r="G820" s="24" t="s">
        <v>1053</v>
      </c>
      <c r="H820" s="26">
        <v>4</v>
      </c>
      <c r="K820" s="94"/>
      <c r="M820" s="2" t="s">
        <v>1855</v>
      </c>
      <c r="N820" s="202">
        <v>79</v>
      </c>
      <c r="O820" s="221">
        <v>40436</v>
      </c>
      <c r="P820" s="26">
        <v>1</v>
      </c>
      <c r="Q820" s="24" t="s">
        <v>1053</v>
      </c>
      <c r="R820" s="24" t="s">
        <v>1053</v>
      </c>
      <c r="S820" s="26">
        <v>1</v>
      </c>
      <c r="T820" s="206">
        <f t="shared" si="27"/>
        <v>2010</v>
      </c>
      <c r="U820" s="24" t="str">
        <f t="shared" si="28"/>
        <v>0</v>
      </c>
      <c r="V820" s="24" t="str">
        <f>IF(AND(Forecast_6_months&lt;N820,Goal_Setting_Months&gt;N820,U820="1",P820&gt;Baseline_Component),"1","0")</f>
        <v>0</v>
      </c>
    </row>
    <row r="821" spans="2:22" x14ac:dyDescent="0.25">
      <c r="B821" s="2" t="s">
        <v>1855</v>
      </c>
      <c r="C821" s="202">
        <v>79</v>
      </c>
      <c r="D821" s="221">
        <v>40436</v>
      </c>
      <c r="E821" s="26">
        <v>1</v>
      </c>
      <c r="F821" s="24" t="s">
        <v>1053</v>
      </c>
      <c r="G821" s="24" t="s">
        <v>1053</v>
      </c>
      <c r="H821" s="26">
        <v>1</v>
      </c>
      <c r="K821" s="94"/>
      <c r="M821" s="2" t="s">
        <v>1856</v>
      </c>
      <c r="N821" s="202">
        <v>59</v>
      </c>
      <c r="O821" s="221">
        <v>39871</v>
      </c>
      <c r="P821" s="26">
        <v>5</v>
      </c>
      <c r="Q821" s="24" t="s">
        <v>1053</v>
      </c>
      <c r="R821" s="24" t="s">
        <v>1053</v>
      </c>
      <c r="S821" s="26">
        <v>2</v>
      </c>
      <c r="T821" s="206">
        <f t="shared" si="27"/>
        <v>2009</v>
      </c>
      <c r="U821" s="24" t="str">
        <f t="shared" si="28"/>
        <v>0</v>
      </c>
      <c r="V821" s="24" t="str">
        <f>IF(AND(Forecast_6_months&lt;N821,Goal_Setting_Months&gt;N821,U821="1",P821&gt;Baseline_Component),"1","0")</f>
        <v>0</v>
      </c>
    </row>
    <row r="822" spans="2:22" x14ac:dyDescent="0.25">
      <c r="B822" s="2" t="s">
        <v>1856</v>
      </c>
      <c r="C822" s="202">
        <v>59</v>
      </c>
      <c r="D822" s="221">
        <v>39871</v>
      </c>
      <c r="E822" s="26">
        <v>5</v>
      </c>
      <c r="F822" s="24" t="s">
        <v>1053</v>
      </c>
      <c r="G822" s="24" t="s">
        <v>1053</v>
      </c>
      <c r="H822" s="26">
        <v>2</v>
      </c>
      <c r="K822" s="94"/>
      <c r="M822" s="2" t="s">
        <v>1857</v>
      </c>
      <c r="N822" s="202">
        <v>80</v>
      </c>
      <c r="O822" s="221">
        <v>42192</v>
      </c>
      <c r="P822" s="26">
        <v>4</v>
      </c>
      <c r="Q822" s="26">
        <v>1</v>
      </c>
      <c r="R822" s="26">
        <v>10</v>
      </c>
      <c r="S822" s="26">
        <v>3</v>
      </c>
      <c r="T822" s="206">
        <f t="shared" si="27"/>
        <v>2015</v>
      </c>
      <c r="U822" s="24" t="str">
        <f t="shared" si="28"/>
        <v>1</v>
      </c>
      <c r="V822" s="24" t="str">
        <f>IF(AND(Forecast_6_months&lt;N822,Goal_Setting_Months&gt;N822,U822="1",P822&gt;Baseline_Component),"1","0")</f>
        <v>0</v>
      </c>
    </row>
    <row r="823" spans="2:22" x14ac:dyDescent="0.25">
      <c r="B823" s="2" t="s">
        <v>1857</v>
      </c>
      <c r="C823" s="202">
        <v>80</v>
      </c>
      <c r="D823" s="221">
        <v>42192</v>
      </c>
      <c r="E823" s="26">
        <v>4</v>
      </c>
      <c r="F823" s="26">
        <v>1</v>
      </c>
      <c r="G823" s="26">
        <v>10</v>
      </c>
      <c r="H823" s="26">
        <v>3</v>
      </c>
      <c r="K823" s="94"/>
      <c r="M823" s="2" t="s">
        <v>1858</v>
      </c>
      <c r="N823" s="202">
        <v>77</v>
      </c>
      <c r="O823" s="221">
        <v>41706</v>
      </c>
      <c r="P823" s="26">
        <v>1</v>
      </c>
      <c r="Q823" s="24" t="s">
        <v>1053</v>
      </c>
      <c r="R823" s="24" t="s">
        <v>1053</v>
      </c>
      <c r="S823" s="26">
        <v>1</v>
      </c>
      <c r="T823" s="206">
        <f t="shared" si="27"/>
        <v>2014</v>
      </c>
      <c r="U823" s="24" t="str">
        <f t="shared" si="28"/>
        <v>0</v>
      </c>
      <c r="V823" s="24" t="str">
        <f>IF(AND(Forecast_6_months&lt;N823,Goal_Setting_Months&gt;N823,U823="1",P823&gt;Baseline_Component),"1","0")</f>
        <v>0</v>
      </c>
    </row>
    <row r="824" spans="2:22" x14ac:dyDescent="0.25">
      <c r="B824" s="2" t="s">
        <v>1858</v>
      </c>
      <c r="C824" s="202">
        <v>77</v>
      </c>
      <c r="D824" s="221">
        <v>41706</v>
      </c>
      <c r="E824" s="26">
        <v>1</v>
      </c>
      <c r="F824" s="24" t="s">
        <v>1053</v>
      </c>
      <c r="G824" s="24" t="s">
        <v>1053</v>
      </c>
      <c r="H824" s="26">
        <v>1</v>
      </c>
      <c r="K824" s="94"/>
      <c r="M824" s="2" t="s">
        <v>1859</v>
      </c>
      <c r="N824" s="202">
        <v>55</v>
      </c>
      <c r="O824" s="221">
        <v>39953</v>
      </c>
      <c r="P824" s="26">
        <v>1</v>
      </c>
      <c r="Q824" s="24" t="s">
        <v>1053</v>
      </c>
      <c r="R824" s="24" t="s">
        <v>1053</v>
      </c>
      <c r="S824" s="26">
        <v>5</v>
      </c>
      <c r="T824" s="206">
        <f t="shared" si="27"/>
        <v>2009</v>
      </c>
      <c r="U824" s="24" t="str">
        <f t="shared" si="28"/>
        <v>1</v>
      </c>
      <c r="V824" s="24" t="str">
        <f>IF(AND(Forecast_6_months&lt;N824,Goal_Setting_Months&gt;N824,U824="1",P824&gt;Baseline_Component),"1","0")</f>
        <v>0</v>
      </c>
    </row>
    <row r="825" spans="2:22" x14ac:dyDescent="0.25">
      <c r="B825" s="2" t="s">
        <v>1859</v>
      </c>
      <c r="C825" s="202">
        <v>55</v>
      </c>
      <c r="D825" s="221">
        <v>39953</v>
      </c>
      <c r="E825" s="26">
        <v>1</v>
      </c>
      <c r="F825" s="24" t="s">
        <v>1053</v>
      </c>
      <c r="G825" s="24" t="s">
        <v>1053</v>
      </c>
      <c r="H825" s="26">
        <v>5</v>
      </c>
      <c r="K825" s="94"/>
      <c r="M825" s="2" t="s">
        <v>1860</v>
      </c>
      <c r="N825" s="202">
        <v>80</v>
      </c>
      <c r="O825" s="221">
        <v>39622</v>
      </c>
      <c r="P825" s="26">
        <v>18</v>
      </c>
      <c r="Q825" s="26">
        <v>1</v>
      </c>
      <c r="R825" s="26">
        <v>3</v>
      </c>
      <c r="S825" s="26">
        <v>4</v>
      </c>
      <c r="T825" s="206">
        <f t="shared" si="27"/>
        <v>2008</v>
      </c>
      <c r="U825" s="24" t="str">
        <f t="shared" si="28"/>
        <v>1</v>
      </c>
      <c r="V825" s="24" t="str">
        <f>IF(AND(Forecast_6_months&lt;N825,Goal_Setting_Months&gt;N825,U825="1",P825&gt;Baseline_Component),"1","0")</f>
        <v>0</v>
      </c>
    </row>
    <row r="826" spans="2:22" x14ac:dyDescent="0.25">
      <c r="B826" s="2" t="s">
        <v>1860</v>
      </c>
      <c r="C826" s="202">
        <v>80</v>
      </c>
      <c r="D826" s="221">
        <v>39622</v>
      </c>
      <c r="E826" s="26">
        <v>18</v>
      </c>
      <c r="F826" s="26">
        <v>1</v>
      </c>
      <c r="G826" s="26">
        <v>3</v>
      </c>
      <c r="H826" s="26">
        <v>4</v>
      </c>
      <c r="K826" s="94"/>
      <c r="M826" s="2" t="s">
        <v>1861</v>
      </c>
      <c r="N826" s="202">
        <v>79</v>
      </c>
      <c r="O826" s="221">
        <v>41613</v>
      </c>
      <c r="P826" s="26">
        <v>2</v>
      </c>
      <c r="Q826" s="26">
        <v>1</v>
      </c>
      <c r="R826" s="26">
        <v>3</v>
      </c>
      <c r="S826" s="26">
        <v>5</v>
      </c>
      <c r="T826" s="206">
        <f t="shared" si="27"/>
        <v>2013</v>
      </c>
      <c r="U826" s="24" t="str">
        <f t="shared" si="28"/>
        <v>1</v>
      </c>
      <c r="V826" s="24" t="str">
        <f>IF(AND(Forecast_6_months&lt;N826,Goal_Setting_Months&gt;N826,U826="1",P826&gt;Baseline_Component),"1","0")</f>
        <v>0</v>
      </c>
    </row>
    <row r="827" spans="2:22" x14ac:dyDescent="0.25">
      <c r="B827" s="2" t="s">
        <v>1861</v>
      </c>
      <c r="C827" s="202">
        <v>79</v>
      </c>
      <c r="D827" s="221">
        <v>41613</v>
      </c>
      <c r="E827" s="26">
        <v>2</v>
      </c>
      <c r="F827" s="26">
        <v>1</v>
      </c>
      <c r="G827" s="26">
        <v>3</v>
      </c>
      <c r="H827" s="26">
        <v>5</v>
      </c>
      <c r="K827" s="94"/>
      <c r="M827" s="2" t="s">
        <v>1862</v>
      </c>
      <c r="N827" s="202">
        <v>42</v>
      </c>
      <c r="O827" s="221">
        <v>39841</v>
      </c>
      <c r="P827" s="26">
        <v>3</v>
      </c>
      <c r="Q827" s="24" t="s">
        <v>1053</v>
      </c>
      <c r="R827" s="24" t="s">
        <v>1053</v>
      </c>
      <c r="S827" s="26">
        <v>4</v>
      </c>
      <c r="T827" s="206">
        <f t="shared" si="27"/>
        <v>2009</v>
      </c>
      <c r="U827" s="24" t="str">
        <f t="shared" si="28"/>
        <v>1</v>
      </c>
      <c r="V827" s="24" t="str">
        <f>IF(AND(Forecast_6_months&lt;N827,Goal_Setting_Months&gt;N827,U827="1",P827&gt;Baseline_Component),"1","0")</f>
        <v>1</v>
      </c>
    </row>
    <row r="828" spans="2:22" x14ac:dyDescent="0.25">
      <c r="B828" s="2" t="s">
        <v>1862</v>
      </c>
      <c r="C828" s="202">
        <v>42</v>
      </c>
      <c r="D828" s="221">
        <v>39841</v>
      </c>
      <c r="E828" s="26">
        <v>3</v>
      </c>
      <c r="F828" s="24" t="s">
        <v>1053</v>
      </c>
      <c r="G828" s="24" t="s">
        <v>1053</v>
      </c>
      <c r="H828" s="26">
        <v>4</v>
      </c>
      <c r="K828" s="94"/>
      <c r="M828" s="2" t="s">
        <v>1863</v>
      </c>
      <c r="N828" s="202">
        <v>80</v>
      </c>
      <c r="O828" s="221">
        <v>40919</v>
      </c>
      <c r="P828" s="26">
        <v>2</v>
      </c>
      <c r="Q828" s="24" t="s">
        <v>1053</v>
      </c>
      <c r="R828" s="24" t="s">
        <v>1053</v>
      </c>
      <c r="S828" s="26">
        <v>1</v>
      </c>
      <c r="T828" s="206">
        <f t="shared" si="27"/>
        <v>2012</v>
      </c>
      <c r="U828" s="24" t="str">
        <f t="shared" si="28"/>
        <v>0</v>
      </c>
      <c r="V828" s="24" t="str">
        <f>IF(AND(Forecast_6_months&lt;N828,Goal_Setting_Months&gt;N828,U828="1",P828&gt;Baseline_Component),"1","0")</f>
        <v>0</v>
      </c>
    </row>
    <row r="829" spans="2:22" x14ac:dyDescent="0.25">
      <c r="B829" s="2" t="s">
        <v>1863</v>
      </c>
      <c r="C829" s="202">
        <v>80</v>
      </c>
      <c r="D829" s="221">
        <v>40919</v>
      </c>
      <c r="E829" s="26">
        <v>2</v>
      </c>
      <c r="F829" s="24" t="s">
        <v>1053</v>
      </c>
      <c r="G829" s="24" t="s">
        <v>1053</v>
      </c>
      <c r="H829" s="26">
        <v>1</v>
      </c>
      <c r="K829" s="94"/>
      <c r="M829" s="2" t="s">
        <v>1864</v>
      </c>
      <c r="N829" s="202">
        <v>80</v>
      </c>
      <c r="O829" s="221">
        <v>41568</v>
      </c>
      <c r="P829" s="26">
        <v>4</v>
      </c>
      <c r="Q829" s="26">
        <v>1</v>
      </c>
      <c r="R829" s="26">
        <v>23</v>
      </c>
      <c r="S829" s="26">
        <v>5</v>
      </c>
      <c r="T829" s="206">
        <f t="shared" si="27"/>
        <v>2013</v>
      </c>
      <c r="U829" s="24" t="str">
        <f t="shared" si="28"/>
        <v>1</v>
      </c>
      <c r="V829" s="24" t="str">
        <f>IF(AND(Forecast_6_months&lt;N829,Goal_Setting_Months&gt;N829,U829="1",P829&gt;Baseline_Component),"1","0")</f>
        <v>0</v>
      </c>
    </row>
    <row r="830" spans="2:22" x14ac:dyDescent="0.25">
      <c r="B830" s="2" t="s">
        <v>1864</v>
      </c>
      <c r="C830" s="202">
        <v>80</v>
      </c>
      <c r="D830" s="221">
        <v>41568</v>
      </c>
      <c r="E830" s="26">
        <v>4</v>
      </c>
      <c r="F830" s="26">
        <v>1</v>
      </c>
      <c r="G830" s="26">
        <v>23</v>
      </c>
      <c r="H830" s="26">
        <v>5</v>
      </c>
      <c r="K830" s="94"/>
      <c r="M830" s="2" t="s">
        <v>1865</v>
      </c>
      <c r="N830" s="202">
        <v>80</v>
      </c>
      <c r="O830" s="221">
        <v>40711</v>
      </c>
      <c r="P830" s="26">
        <v>13</v>
      </c>
      <c r="Q830" s="24" t="s">
        <v>1053</v>
      </c>
      <c r="R830" s="24" t="s">
        <v>1053</v>
      </c>
      <c r="S830" s="26">
        <v>5</v>
      </c>
      <c r="T830" s="206">
        <f t="shared" si="27"/>
        <v>2011</v>
      </c>
      <c r="U830" s="24" t="str">
        <f t="shared" si="28"/>
        <v>1</v>
      </c>
      <c r="V830" s="24" t="str">
        <f>IF(AND(Forecast_6_months&lt;N830,Goal_Setting_Months&gt;N830,U830="1",P830&gt;Baseline_Component),"1","0")</f>
        <v>0</v>
      </c>
    </row>
    <row r="831" spans="2:22" x14ac:dyDescent="0.25">
      <c r="B831" s="2" t="s">
        <v>1865</v>
      </c>
      <c r="C831" s="202">
        <v>80</v>
      </c>
      <c r="D831" s="221">
        <v>40711</v>
      </c>
      <c r="E831" s="26">
        <v>13</v>
      </c>
      <c r="F831" s="24" t="s">
        <v>1053</v>
      </c>
      <c r="G831" s="24" t="s">
        <v>1053</v>
      </c>
      <c r="H831" s="26">
        <v>5</v>
      </c>
      <c r="K831" s="94"/>
      <c r="M831" s="2" t="s">
        <v>1866</v>
      </c>
      <c r="N831" s="202">
        <v>70</v>
      </c>
      <c r="O831" s="221">
        <v>40064</v>
      </c>
      <c r="P831" s="26">
        <v>18</v>
      </c>
      <c r="Q831" s="26">
        <v>1</v>
      </c>
      <c r="R831" s="26">
        <v>4</v>
      </c>
      <c r="S831" s="26">
        <v>4</v>
      </c>
      <c r="T831" s="206">
        <f t="shared" si="27"/>
        <v>2009</v>
      </c>
      <c r="U831" s="24" t="str">
        <f t="shared" si="28"/>
        <v>1</v>
      </c>
      <c r="V831" s="24" t="str">
        <f>IF(AND(Forecast_6_months&lt;N831,Goal_Setting_Months&gt;N831,U831="1",P831&gt;Baseline_Component),"1","0")</f>
        <v>0</v>
      </c>
    </row>
    <row r="832" spans="2:22" x14ac:dyDescent="0.25">
      <c r="B832" s="2" t="s">
        <v>1866</v>
      </c>
      <c r="C832" s="202">
        <v>70</v>
      </c>
      <c r="D832" s="221">
        <v>40064</v>
      </c>
      <c r="E832" s="26">
        <v>18</v>
      </c>
      <c r="F832" s="26">
        <v>1</v>
      </c>
      <c r="G832" s="26">
        <v>4</v>
      </c>
      <c r="H832" s="26">
        <v>4</v>
      </c>
      <c r="K832" s="94"/>
      <c r="M832" s="2" t="s">
        <v>1867</v>
      </c>
      <c r="N832" s="202">
        <v>77</v>
      </c>
      <c r="O832" s="221">
        <v>39637</v>
      </c>
      <c r="P832" s="26">
        <v>1</v>
      </c>
      <c r="Q832" s="26">
        <v>1</v>
      </c>
      <c r="R832" s="26">
        <v>6</v>
      </c>
      <c r="S832" s="26">
        <v>3</v>
      </c>
      <c r="T832" s="206">
        <f t="shared" si="27"/>
        <v>2008</v>
      </c>
      <c r="U832" s="24" t="str">
        <f t="shared" si="28"/>
        <v>1</v>
      </c>
      <c r="V832" s="24" t="str">
        <f>IF(AND(Forecast_6_months&lt;N832,Goal_Setting_Months&gt;N832,U832="1",P832&gt;Baseline_Component),"1","0")</f>
        <v>0</v>
      </c>
    </row>
    <row r="833" spans="2:22" x14ac:dyDescent="0.25">
      <c r="B833" s="2" t="s">
        <v>1867</v>
      </c>
      <c r="C833" s="202">
        <v>77</v>
      </c>
      <c r="D833" s="221">
        <v>39637</v>
      </c>
      <c r="E833" s="26">
        <v>1</v>
      </c>
      <c r="F833" s="26">
        <v>1</v>
      </c>
      <c r="G833" s="26">
        <v>6</v>
      </c>
      <c r="H833" s="26">
        <v>3</v>
      </c>
      <c r="K833" s="94"/>
      <c r="M833" s="2" t="s">
        <v>1868</v>
      </c>
      <c r="N833" s="202">
        <v>45</v>
      </c>
      <c r="O833" s="221">
        <v>40702</v>
      </c>
      <c r="P833" s="26">
        <v>1</v>
      </c>
      <c r="Q833" s="24" t="s">
        <v>1053</v>
      </c>
      <c r="R833" s="24" t="s">
        <v>1053</v>
      </c>
      <c r="S833" s="26">
        <v>5</v>
      </c>
      <c r="T833" s="206">
        <f t="shared" si="27"/>
        <v>2011</v>
      </c>
      <c r="U833" s="24" t="str">
        <f t="shared" si="28"/>
        <v>1</v>
      </c>
      <c r="V833" s="24" t="str">
        <f>IF(AND(Forecast_6_months&lt;N833,Goal_Setting_Months&gt;N833,U833="1",P833&gt;Baseline_Component),"1","0")</f>
        <v>0</v>
      </c>
    </row>
    <row r="834" spans="2:22" x14ac:dyDescent="0.25">
      <c r="B834" s="2" t="s">
        <v>1868</v>
      </c>
      <c r="C834" s="202">
        <v>45</v>
      </c>
      <c r="D834" s="221">
        <v>40702</v>
      </c>
      <c r="E834" s="26">
        <v>1</v>
      </c>
      <c r="F834" s="24" t="s">
        <v>1053</v>
      </c>
      <c r="G834" s="24" t="s">
        <v>1053</v>
      </c>
      <c r="H834" s="26">
        <v>5</v>
      </c>
      <c r="K834" s="94"/>
      <c r="M834" s="2" t="s">
        <v>1869</v>
      </c>
      <c r="N834" s="202">
        <v>76</v>
      </c>
      <c r="O834" s="221">
        <v>39729</v>
      </c>
      <c r="P834" s="26">
        <v>2</v>
      </c>
      <c r="Q834" s="26">
        <v>1</v>
      </c>
      <c r="R834" s="26">
        <v>7</v>
      </c>
      <c r="S834" s="26">
        <v>4</v>
      </c>
      <c r="T834" s="206">
        <f t="shared" si="27"/>
        <v>2008</v>
      </c>
      <c r="U834" s="24" t="str">
        <f t="shared" si="28"/>
        <v>1</v>
      </c>
      <c r="V834" s="24" t="str">
        <f>IF(AND(Forecast_6_months&lt;N834,Goal_Setting_Months&gt;N834,U834="1",P834&gt;Baseline_Component),"1","0")</f>
        <v>0</v>
      </c>
    </row>
    <row r="835" spans="2:22" x14ac:dyDescent="0.25">
      <c r="B835" s="2" t="s">
        <v>1869</v>
      </c>
      <c r="C835" s="202">
        <v>76</v>
      </c>
      <c r="D835" s="221">
        <v>39729</v>
      </c>
      <c r="E835" s="26">
        <v>2</v>
      </c>
      <c r="F835" s="26">
        <v>1</v>
      </c>
      <c r="G835" s="26">
        <v>7</v>
      </c>
      <c r="H835" s="26">
        <v>4</v>
      </c>
      <c r="K835" s="94"/>
      <c r="M835" s="2" t="s">
        <v>1870</v>
      </c>
      <c r="N835" s="202">
        <v>63</v>
      </c>
      <c r="O835" s="221">
        <v>40469</v>
      </c>
      <c r="P835" s="26">
        <v>4</v>
      </c>
      <c r="Q835" s="24" t="s">
        <v>1053</v>
      </c>
      <c r="R835" s="24" t="s">
        <v>1053</v>
      </c>
      <c r="S835" s="26">
        <v>3</v>
      </c>
      <c r="T835" s="206">
        <f t="shared" si="27"/>
        <v>2010</v>
      </c>
      <c r="U835" s="24" t="str">
        <f t="shared" si="28"/>
        <v>1</v>
      </c>
      <c r="V835" s="24" t="str">
        <f>IF(AND(Forecast_6_months&lt;N835,Goal_Setting_Months&gt;N835,U835="1",P835&gt;Baseline_Component),"1","0")</f>
        <v>1</v>
      </c>
    </row>
    <row r="836" spans="2:22" x14ac:dyDescent="0.25">
      <c r="B836" s="2" t="s">
        <v>1870</v>
      </c>
      <c r="C836" s="202">
        <v>63</v>
      </c>
      <c r="D836" s="221">
        <v>40469</v>
      </c>
      <c r="E836" s="26">
        <v>4</v>
      </c>
      <c r="F836" s="24" t="s">
        <v>1053</v>
      </c>
      <c r="G836" s="24" t="s">
        <v>1053</v>
      </c>
      <c r="H836" s="26">
        <v>3</v>
      </c>
      <c r="K836" s="94"/>
      <c r="M836" s="2" t="s">
        <v>1871</v>
      </c>
      <c r="N836" s="202">
        <v>65</v>
      </c>
      <c r="O836" s="221">
        <v>40554</v>
      </c>
      <c r="P836" s="26">
        <v>1</v>
      </c>
      <c r="Q836" s="24" t="s">
        <v>1053</v>
      </c>
      <c r="R836" s="24" t="s">
        <v>1053</v>
      </c>
      <c r="S836" s="26">
        <v>4</v>
      </c>
      <c r="T836" s="206">
        <f t="shared" si="27"/>
        <v>2011</v>
      </c>
      <c r="U836" s="24" t="str">
        <f t="shared" si="28"/>
        <v>1</v>
      </c>
      <c r="V836" s="24" t="str">
        <f>IF(AND(Forecast_6_months&lt;N836,Goal_Setting_Months&gt;N836,U836="1",P836&gt;Baseline_Component),"1","0")</f>
        <v>0</v>
      </c>
    </row>
    <row r="837" spans="2:22" x14ac:dyDescent="0.25">
      <c r="B837" s="2" t="s">
        <v>1871</v>
      </c>
      <c r="C837" s="202">
        <v>65</v>
      </c>
      <c r="D837" s="221">
        <v>40554</v>
      </c>
      <c r="E837" s="26">
        <v>1</v>
      </c>
      <c r="F837" s="24" t="s">
        <v>1053</v>
      </c>
      <c r="G837" s="24" t="s">
        <v>1053</v>
      </c>
      <c r="H837" s="26">
        <v>4</v>
      </c>
      <c r="K837" s="94"/>
      <c r="M837" s="2" t="s">
        <v>1872</v>
      </c>
      <c r="N837" s="202">
        <v>72</v>
      </c>
      <c r="O837" s="221">
        <v>40552</v>
      </c>
      <c r="P837" s="26">
        <v>3</v>
      </c>
      <c r="Q837" s="24" t="s">
        <v>1053</v>
      </c>
      <c r="R837" s="24" t="s">
        <v>1053</v>
      </c>
      <c r="S837" s="26">
        <v>2</v>
      </c>
      <c r="T837" s="206">
        <f t="shared" si="27"/>
        <v>2011</v>
      </c>
      <c r="U837" s="24" t="str">
        <f t="shared" si="28"/>
        <v>0</v>
      </c>
      <c r="V837" s="24" t="str">
        <f>IF(AND(Forecast_6_months&lt;N837,Goal_Setting_Months&gt;N837,U837="1",P837&gt;Baseline_Component),"1","0")</f>
        <v>0</v>
      </c>
    </row>
    <row r="838" spans="2:22" x14ac:dyDescent="0.25">
      <c r="B838" s="2" t="s">
        <v>1872</v>
      </c>
      <c r="C838" s="202">
        <v>72</v>
      </c>
      <c r="D838" s="221">
        <v>40552</v>
      </c>
      <c r="E838" s="26">
        <v>3</v>
      </c>
      <c r="F838" s="24" t="s">
        <v>1053</v>
      </c>
      <c r="G838" s="24" t="s">
        <v>1053</v>
      </c>
      <c r="H838" s="26">
        <v>2</v>
      </c>
      <c r="K838" s="94"/>
      <c r="M838" s="2" t="s">
        <v>1873</v>
      </c>
      <c r="N838" s="202">
        <v>63</v>
      </c>
      <c r="O838" s="221">
        <v>39568</v>
      </c>
      <c r="P838" s="26">
        <v>1</v>
      </c>
      <c r="Q838" s="24" t="s">
        <v>1053</v>
      </c>
      <c r="R838" s="24" t="s">
        <v>1053</v>
      </c>
      <c r="S838" s="26">
        <v>4</v>
      </c>
      <c r="T838" s="206">
        <f t="shared" si="27"/>
        <v>2008</v>
      </c>
      <c r="U838" s="24" t="str">
        <f t="shared" si="28"/>
        <v>1</v>
      </c>
      <c r="V838" s="24" t="str">
        <f>IF(AND(Forecast_6_months&lt;N838,Goal_Setting_Months&gt;N838,U838="1",P838&gt;Baseline_Component),"1","0")</f>
        <v>0</v>
      </c>
    </row>
    <row r="839" spans="2:22" x14ac:dyDescent="0.25">
      <c r="B839" s="2" t="s">
        <v>1873</v>
      </c>
      <c r="C839" s="202">
        <v>63</v>
      </c>
      <c r="D839" s="221">
        <v>39568</v>
      </c>
      <c r="E839" s="26">
        <v>1</v>
      </c>
      <c r="F839" s="24" t="s">
        <v>1053</v>
      </c>
      <c r="G839" s="24" t="s">
        <v>1053</v>
      </c>
      <c r="H839" s="26">
        <v>4</v>
      </c>
      <c r="K839" s="94"/>
      <c r="M839" s="2" t="s">
        <v>1874</v>
      </c>
      <c r="N839" s="202">
        <v>69</v>
      </c>
      <c r="O839" s="221">
        <v>40100</v>
      </c>
      <c r="P839" s="26">
        <v>3</v>
      </c>
      <c r="Q839" s="24" t="s">
        <v>1053</v>
      </c>
      <c r="R839" s="24" t="s">
        <v>1053</v>
      </c>
      <c r="S839" s="26">
        <v>1</v>
      </c>
      <c r="T839" s="206">
        <f t="shared" si="27"/>
        <v>2009</v>
      </c>
      <c r="U839" s="24" t="str">
        <f t="shared" si="28"/>
        <v>0</v>
      </c>
      <c r="V839" s="24" t="str">
        <f>IF(AND(Forecast_6_months&lt;N839,Goal_Setting_Months&gt;N839,U839="1",P839&gt;Baseline_Component),"1","0")</f>
        <v>0</v>
      </c>
    </row>
    <row r="840" spans="2:22" x14ac:dyDescent="0.25">
      <c r="B840" s="2" t="s">
        <v>1874</v>
      </c>
      <c r="C840" s="202">
        <v>69</v>
      </c>
      <c r="D840" s="221">
        <v>40100</v>
      </c>
      <c r="E840" s="26">
        <v>3</v>
      </c>
      <c r="F840" s="24" t="s">
        <v>1053</v>
      </c>
      <c r="G840" s="24" t="s">
        <v>1053</v>
      </c>
      <c r="H840" s="26">
        <v>1</v>
      </c>
      <c r="K840" s="94"/>
      <c r="M840" s="2" t="s">
        <v>1875</v>
      </c>
      <c r="N840" s="202">
        <v>80</v>
      </c>
      <c r="O840" s="221">
        <v>41081</v>
      </c>
      <c r="P840" s="26">
        <v>1</v>
      </c>
      <c r="Q840" s="24" t="s">
        <v>1053</v>
      </c>
      <c r="R840" s="24" t="s">
        <v>1053</v>
      </c>
      <c r="S840" s="26">
        <v>3</v>
      </c>
      <c r="T840" s="206">
        <f t="shared" si="27"/>
        <v>2012</v>
      </c>
      <c r="U840" s="24" t="str">
        <f t="shared" si="28"/>
        <v>1</v>
      </c>
      <c r="V840" s="24" t="str">
        <f>IF(AND(Forecast_6_months&lt;N840,Goal_Setting_Months&gt;N840,U840="1",P840&gt;Baseline_Component),"1","0")</f>
        <v>0</v>
      </c>
    </row>
    <row r="841" spans="2:22" x14ac:dyDescent="0.25">
      <c r="B841" s="2" t="s">
        <v>1875</v>
      </c>
      <c r="C841" s="202">
        <v>80</v>
      </c>
      <c r="D841" s="221">
        <v>41081</v>
      </c>
      <c r="E841" s="26">
        <v>1</v>
      </c>
      <c r="F841" s="24" t="s">
        <v>1053</v>
      </c>
      <c r="G841" s="24" t="s">
        <v>1053</v>
      </c>
      <c r="H841" s="26">
        <v>3</v>
      </c>
      <c r="K841" s="94"/>
      <c r="M841" s="2" t="s">
        <v>1876</v>
      </c>
      <c r="N841" s="202">
        <v>80</v>
      </c>
      <c r="O841" s="221">
        <v>40946</v>
      </c>
      <c r="P841" s="26">
        <v>10</v>
      </c>
      <c r="Q841" s="26">
        <v>1</v>
      </c>
      <c r="R841" s="26">
        <v>4</v>
      </c>
      <c r="S841" s="26">
        <v>2</v>
      </c>
      <c r="T841" s="206">
        <f t="shared" si="27"/>
        <v>2012</v>
      </c>
      <c r="U841" s="24" t="str">
        <f t="shared" si="28"/>
        <v>0</v>
      </c>
      <c r="V841" s="24" t="str">
        <f>IF(AND(Forecast_6_months&lt;N841,Goal_Setting_Months&gt;N841,U841="1",P841&gt;Baseline_Component),"1","0")</f>
        <v>0</v>
      </c>
    </row>
    <row r="842" spans="2:22" x14ac:dyDescent="0.25">
      <c r="B842" s="2" t="s">
        <v>1876</v>
      </c>
      <c r="C842" s="202">
        <v>80</v>
      </c>
      <c r="D842" s="221">
        <v>40946</v>
      </c>
      <c r="E842" s="26">
        <v>10</v>
      </c>
      <c r="F842" s="26">
        <v>1</v>
      </c>
      <c r="G842" s="26">
        <v>4</v>
      </c>
      <c r="H842" s="26">
        <v>2</v>
      </c>
      <c r="K842" s="94"/>
      <c r="M842" s="2" t="s">
        <v>1877</v>
      </c>
      <c r="N842" s="202">
        <v>80</v>
      </c>
      <c r="O842" s="221">
        <v>39801</v>
      </c>
      <c r="P842" s="26">
        <v>1</v>
      </c>
      <c r="Q842" s="24" t="s">
        <v>1053</v>
      </c>
      <c r="R842" s="24" t="s">
        <v>1053</v>
      </c>
      <c r="S842" s="26">
        <v>3</v>
      </c>
      <c r="T842" s="206">
        <f t="shared" si="27"/>
        <v>2008</v>
      </c>
      <c r="U842" s="24" t="str">
        <f t="shared" si="28"/>
        <v>1</v>
      </c>
      <c r="V842" s="24" t="str">
        <f>IF(AND(Forecast_6_months&lt;N842,Goal_Setting_Months&gt;N842,U842="1",P842&gt;Baseline_Component),"1","0")</f>
        <v>0</v>
      </c>
    </row>
    <row r="843" spans="2:22" x14ac:dyDescent="0.25">
      <c r="B843" s="2" t="s">
        <v>1877</v>
      </c>
      <c r="C843" s="202">
        <v>80</v>
      </c>
      <c r="D843" s="221">
        <v>39801</v>
      </c>
      <c r="E843" s="26">
        <v>1</v>
      </c>
      <c r="F843" s="24" t="s">
        <v>1053</v>
      </c>
      <c r="G843" s="24" t="s">
        <v>1053</v>
      </c>
      <c r="H843" s="26">
        <v>3</v>
      </c>
      <c r="K843" s="94"/>
      <c r="M843" s="2" t="s">
        <v>1878</v>
      </c>
      <c r="N843" s="202">
        <v>44</v>
      </c>
      <c r="O843" s="221">
        <v>40198</v>
      </c>
      <c r="P843" s="26">
        <v>3</v>
      </c>
      <c r="Q843" s="26">
        <v>1</v>
      </c>
      <c r="R843" s="26">
        <v>2</v>
      </c>
      <c r="S843" s="26">
        <v>5</v>
      </c>
      <c r="T843" s="206">
        <f t="shared" si="27"/>
        <v>2010</v>
      </c>
      <c r="U843" s="24" t="str">
        <f t="shared" si="28"/>
        <v>1</v>
      </c>
      <c r="V843" s="24" t="str">
        <f>IF(AND(Forecast_6_months&lt;N843,Goal_Setting_Months&gt;N843,U843="1",P843&gt;Baseline_Component),"1","0")</f>
        <v>1</v>
      </c>
    </row>
    <row r="844" spans="2:22" x14ac:dyDescent="0.25">
      <c r="B844" s="2" t="s">
        <v>1878</v>
      </c>
      <c r="C844" s="202">
        <v>44</v>
      </c>
      <c r="D844" s="221">
        <v>40198</v>
      </c>
      <c r="E844" s="26">
        <v>3</v>
      </c>
      <c r="F844" s="26">
        <v>1</v>
      </c>
      <c r="G844" s="26">
        <v>2</v>
      </c>
      <c r="H844" s="26">
        <v>5</v>
      </c>
      <c r="K844" s="94"/>
      <c r="M844" s="2" t="s">
        <v>1879</v>
      </c>
      <c r="N844" s="202">
        <v>69</v>
      </c>
      <c r="O844" s="221">
        <v>40157</v>
      </c>
      <c r="P844" s="26">
        <v>1</v>
      </c>
      <c r="Q844" s="24" t="s">
        <v>1053</v>
      </c>
      <c r="R844" s="24" t="s">
        <v>1053</v>
      </c>
      <c r="S844" s="26">
        <v>4</v>
      </c>
      <c r="T844" s="206">
        <f t="shared" si="27"/>
        <v>2009</v>
      </c>
      <c r="U844" s="24" t="str">
        <f t="shared" si="28"/>
        <v>1</v>
      </c>
      <c r="V844" s="24" t="str">
        <f>IF(AND(Forecast_6_months&lt;N844,Goal_Setting_Months&gt;N844,U844="1",P844&gt;Baseline_Component),"1","0")</f>
        <v>0</v>
      </c>
    </row>
    <row r="845" spans="2:22" x14ac:dyDescent="0.25">
      <c r="B845" s="2" t="s">
        <v>1879</v>
      </c>
      <c r="C845" s="202">
        <v>69</v>
      </c>
      <c r="D845" s="221">
        <v>40157</v>
      </c>
      <c r="E845" s="26">
        <v>1</v>
      </c>
      <c r="F845" s="24" t="s">
        <v>1053</v>
      </c>
      <c r="G845" s="24" t="s">
        <v>1053</v>
      </c>
      <c r="H845" s="26">
        <v>4</v>
      </c>
      <c r="K845" s="94"/>
      <c r="M845" s="2" t="s">
        <v>1880</v>
      </c>
      <c r="N845" s="202">
        <v>43</v>
      </c>
      <c r="O845" s="221">
        <v>41205</v>
      </c>
      <c r="P845" s="26">
        <v>2</v>
      </c>
      <c r="Q845" s="24" t="s">
        <v>1053</v>
      </c>
      <c r="R845" s="24" t="s">
        <v>1053</v>
      </c>
      <c r="S845" s="26">
        <v>4</v>
      </c>
      <c r="T845" s="206">
        <f t="shared" si="27"/>
        <v>2012</v>
      </c>
      <c r="U845" s="24" t="str">
        <f t="shared" si="28"/>
        <v>1</v>
      </c>
      <c r="V845" s="24" t="str">
        <f>IF(AND(Forecast_6_months&lt;N845,Goal_Setting_Months&gt;N845,U845="1",P845&gt;Baseline_Component),"1","0")</f>
        <v>0</v>
      </c>
    </row>
    <row r="846" spans="2:22" x14ac:dyDescent="0.25">
      <c r="B846" s="2" t="s">
        <v>1880</v>
      </c>
      <c r="C846" s="202">
        <v>43</v>
      </c>
      <c r="D846" s="221">
        <v>41205</v>
      </c>
      <c r="E846" s="26">
        <v>2</v>
      </c>
      <c r="F846" s="24" t="s">
        <v>1053</v>
      </c>
      <c r="G846" s="24" t="s">
        <v>1053</v>
      </c>
      <c r="H846" s="26">
        <v>4</v>
      </c>
      <c r="K846" s="94"/>
      <c r="M846" s="2" t="s">
        <v>1881</v>
      </c>
      <c r="N846" s="202">
        <v>75</v>
      </c>
      <c r="O846" s="221">
        <v>41683</v>
      </c>
      <c r="P846" s="26">
        <v>38</v>
      </c>
      <c r="Q846" s="26">
        <v>1</v>
      </c>
      <c r="R846" s="26">
        <v>8</v>
      </c>
      <c r="S846" s="26">
        <v>2</v>
      </c>
      <c r="T846" s="206">
        <f t="shared" si="27"/>
        <v>2014</v>
      </c>
      <c r="U846" s="24" t="str">
        <f t="shared" si="28"/>
        <v>0</v>
      </c>
      <c r="V846" s="24" t="str">
        <f>IF(AND(Forecast_6_months&lt;N846,Goal_Setting_Months&gt;N846,U846="1",P846&gt;Baseline_Component),"1","0")</f>
        <v>0</v>
      </c>
    </row>
    <row r="847" spans="2:22" x14ac:dyDescent="0.25">
      <c r="B847" s="2" t="s">
        <v>1881</v>
      </c>
      <c r="C847" s="202">
        <v>75</v>
      </c>
      <c r="D847" s="221">
        <v>41683</v>
      </c>
      <c r="E847" s="26">
        <v>38</v>
      </c>
      <c r="F847" s="26">
        <v>1</v>
      </c>
      <c r="G847" s="26">
        <v>8</v>
      </c>
      <c r="H847" s="26">
        <v>2</v>
      </c>
      <c r="K847" s="94"/>
      <c r="M847" s="2" t="s">
        <v>1882</v>
      </c>
      <c r="N847" s="202">
        <v>80</v>
      </c>
      <c r="O847" s="221">
        <v>39945</v>
      </c>
      <c r="P847" s="26">
        <v>3</v>
      </c>
      <c r="Q847" s="26">
        <v>1</v>
      </c>
      <c r="R847" s="26">
        <v>1</v>
      </c>
      <c r="S847" s="26">
        <v>3</v>
      </c>
      <c r="T847" s="206">
        <f t="shared" si="27"/>
        <v>2009</v>
      </c>
      <c r="U847" s="24" t="str">
        <f t="shared" si="28"/>
        <v>1</v>
      </c>
      <c r="V847" s="24" t="str">
        <f>IF(AND(Forecast_6_months&lt;N847,Goal_Setting_Months&gt;N847,U847="1",P847&gt;Baseline_Component),"1","0")</f>
        <v>0</v>
      </c>
    </row>
    <row r="848" spans="2:22" x14ac:dyDescent="0.25">
      <c r="B848" s="2" t="s">
        <v>1882</v>
      </c>
      <c r="C848" s="202">
        <v>80</v>
      </c>
      <c r="D848" s="221">
        <v>39945</v>
      </c>
      <c r="E848" s="26">
        <v>3</v>
      </c>
      <c r="F848" s="26">
        <v>1</v>
      </c>
      <c r="G848" s="26">
        <v>1</v>
      </c>
      <c r="H848" s="26">
        <v>3</v>
      </c>
      <c r="K848" s="94"/>
      <c r="M848" s="2" t="s">
        <v>1883</v>
      </c>
      <c r="N848" s="202">
        <v>67</v>
      </c>
      <c r="O848" s="221">
        <v>40026</v>
      </c>
      <c r="P848" s="26">
        <v>1</v>
      </c>
      <c r="Q848" s="24" t="s">
        <v>1053</v>
      </c>
      <c r="R848" s="24" t="s">
        <v>1053</v>
      </c>
      <c r="S848" s="26">
        <v>2</v>
      </c>
      <c r="T848" s="206">
        <f t="shared" si="27"/>
        <v>2009</v>
      </c>
      <c r="U848" s="24" t="str">
        <f t="shared" si="28"/>
        <v>0</v>
      </c>
      <c r="V848" s="24" t="str">
        <f>IF(AND(Forecast_6_months&lt;N848,Goal_Setting_Months&gt;N848,U848="1",P848&gt;Baseline_Component),"1","0")</f>
        <v>0</v>
      </c>
    </row>
    <row r="849" spans="2:22" x14ac:dyDescent="0.25">
      <c r="B849" s="2" t="s">
        <v>1883</v>
      </c>
      <c r="C849" s="202">
        <v>67</v>
      </c>
      <c r="D849" s="221">
        <v>40026</v>
      </c>
      <c r="E849" s="26">
        <v>1</v>
      </c>
      <c r="F849" s="24" t="s">
        <v>1053</v>
      </c>
      <c r="G849" s="24" t="s">
        <v>1053</v>
      </c>
      <c r="H849" s="26">
        <v>2</v>
      </c>
      <c r="K849" s="94"/>
      <c r="M849" s="2" t="s">
        <v>1884</v>
      </c>
      <c r="N849" s="202">
        <v>70</v>
      </c>
      <c r="O849" s="221">
        <v>41691</v>
      </c>
      <c r="P849" s="26">
        <v>11</v>
      </c>
      <c r="Q849" s="24" t="s">
        <v>1053</v>
      </c>
      <c r="R849" s="24" t="s">
        <v>1053</v>
      </c>
      <c r="S849" s="26">
        <v>5</v>
      </c>
      <c r="T849" s="206">
        <f t="shared" si="27"/>
        <v>2014</v>
      </c>
      <c r="U849" s="24" t="str">
        <f t="shared" si="28"/>
        <v>1</v>
      </c>
      <c r="V849" s="24" t="str">
        <f>IF(AND(Forecast_6_months&lt;N849,Goal_Setting_Months&gt;N849,U849="1",P849&gt;Baseline_Component),"1","0")</f>
        <v>0</v>
      </c>
    </row>
    <row r="850" spans="2:22" x14ac:dyDescent="0.25">
      <c r="B850" s="2" t="s">
        <v>1884</v>
      </c>
      <c r="C850" s="202">
        <v>70</v>
      </c>
      <c r="D850" s="221">
        <v>41691</v>
      </c>
      <c r="E850" s="26">
        <v>11</v>
      </c>
      <c r="F850" s="24" t="s">
        <v>1053</v>
      </c>
      <c r="G850" s="24" t="s">
        <v>1053</v>
      </c>
      <c r="H850" s="26">
        <v>5</v>
      </c>
      <c r="K850" s="94"/>
      <c r="M850" s="2" t="s">
        <v>1885</v>
      </c>
      <c r="N850" s="202">
        <v>57</v>
      </c>
      <c r="O850" s="221">
        <v>40829</v>
      </c>
      <c r="P850" s="26">
        <v>1</v>
      </c>
      <c r="Q850" s="24" t="s">
        <v>1053</v>
      </c>
      <c r="R850" s="24" t="s">
        <v>1053</v>
      </c>
      <c r="S850" s="26">
        <v>3</v>
      </c>
      <c r="T850" s="206">
        <f t="shared" si="27"/>
        <v>2011</v>
      </c>
      <c r="U850" s="24" t="str">
        <f t="shared" si="28"/>
        <v>1</v>
      </c>
      <c r="V850" s="24" t="str">
        <f>IF(AND(Forecast_6_months&lt;N850,Goal_Setting_Months&gt;N850,U850="1",P850&gt;Baseline_Component),"1","0")</f>
        <v>0</v>
      </c>
    </row>
    <row r="851" spans="2:22" x14ac:dyDescent="0.25">
      <c r="B851" s="2" t="s">
        <v>1885</v>
      </c>
      <c r="C851" s="202">
        <v>57</v>
      </c>
      <c r="D851" s="221">
        <v>40829</v>
      </c>
      <c r="E851" s="26">
        <v>1</v>
      </c>
      <c r="F851" s="24" t="s">
        <v>1053</v>
      </c>
      <c r="G851" s="24" t="s">
        <v>1053</v>
      </c>
      <c r="H851" s="26">
        <v>3</v>
      </c>
      <c r="K851" s="94"/>
      <c r="M851" s="2" t="s">
        <v>1886</v>
      </c>
      <c r="N851" s="202">
        <v>58</v>
      </c>
      <c r="O851" s="221">
        <v>41410</v>
      </c>
      <c r="P851" s="26">
        <v>12</v>
      </c>
      <c r="Q851" s="26">
        <v>1</v>
      </c>
      <c r="R851" s="26">
        <v>5</v>
      </c>
      <c r="S851" s="26">
        <v>3</v>
      </c>
      <c r="T851" s="206">
        <f t="shared" ref="T851:T914" si="29">YEAR(O851)</f>
        <v>2013</v>
      </c>
      <c r="U851" s="24" t="str">
        <f t="shared" ref="U851:U914" si="30">IF(S851&gt;2,"1","0")</f>
        <v>1</v>
      </c>
      <c r="V851" s="24" t="str">
        <f>IF(AND(Forecast_6_months&lt;N851,Goal_Setting_Months&gt;N851,U851="1",P851&gt;Baseline_Component),"1","0")</f>
        <v>1</v>
      </c>
    </row>
    <row r="852" spans="2:22" x14ac:dyDescent="0.25">
      <c r="B852" s="2" t="s">
        <v>1886</v>
      </c>
      <c r="C852" s="202">
        <v>58</v>
      </c>
      <c r="D852" s="221">
        <v>41410</v>
      </c>
      <c r="E852" s="26">
        <v>12</v>
      </c>
      <c r="F852" s="26">
        <v>1</v>
      </c>
      <c r="G852" s="26">
        <v>5</v>
      </c>
      <c r="H852" s="26">
        <v>3</v>
      </c>
      <c r="K852" s="94"/>
      <c r="M852" s="2" t="s">
        <v>1887</v>
      </c>
      <c r="N852" s="202">
        <v>61</v>
      </c>
      <c r="O852" s="221">
        <v>39503</v>
      </c>
      <c r="P852" s="26">
        <v>3</v>
      </c>
      <c r="Q852" s="26">
        <v>1</v>
      </c>
      <c r="R852" s="26">
        <v>23</v>
      </c>
      <c r="S852" s="26">
        <v>5</v>
      </c>
      <c r="T852" s="206">
        <f t="shared" si="29"/>
        <v>2008</v>
      </c>
      <c r="U852" s="24" t="str">
        <f t="shared" si="30"/>
        <v>1</v>
      </c>
      <c r="V852" s="24" t="str">
        <f>IF(AND(Forecast_6_months&lt;N852,Goal_Setting_Months&gt;N852,U852="1",P852&gt;Baseline_Component),"1","0")</f>
        <v>1</v>
      </c>
    </row>
    <row r="853" spans="2:22" x14ac:dyDescent="0.25">
      <c r="B853" s="2" t="s">
        <v>1887</v>
      </c>
      <c r="C853" s="202">
        <v>61</v>
      </c>
      <c r="D853" s="221">
        <v>39503</v>
      </c>
      <c r="E853" s="26">
        <v>3</v>
      </c>
      <c r="F853" s="26">
        <v>1</v>
      </c>
      <c r="G853" s="26">
        <v>23</v>
      </c>
      <c r="H853" s="26">
        <v>5</v>
      </c>
      <c r="K853" s="94"/>
      <c r="M853" s="2" t="s">
        <v>1888</v>
      </c>
      <c r="N853" s="202">
        <v>80</v>
      </c>
      <c r="O853" s="221">
        <v>40550</v>
      </c>
      <c r="P853" s="26">
        <v>5</v>
      </c>
      <c r="Q853" s="26">
        <v>1</v>
      </c>
      <c r="R853" s="26">
        <v>11</v>
      </c>
      <c r="S853" s="26">
        <v>4</v>
      </c>
      <c r="T853" s="206">
        <f t="shared" si="29"/>
        <v>2011</v>
      </c>
      <c r="U853" s="24" t="str">
        <f t="shared" si="30"/>
        <v>1</v>
      </c>
      <c r="V853" s="24" t="str">
        <f>IF(AND(Forecast_6_months&lt;N853,Goal_Setting_Months&gt;N853,U853="1",P853&gt;Baseline_Component),"1","0")</f>
        <v>0</v>
      </c>
    </row>
    <row r="854" spans="2:22" x14ac:dyDescent="0.25">
      <c r="B854" s="2" t="s">
        <v>1888</v>
      </c>
      <c r="C854" s="202">
        <v>80</v>
      </c>
      <c r="D854" s="221">
        <v>40550</v>
      </c>
      <c r="E854" s="26">
        <v>5</v>
      </c>
      <c r="F854" s="26">
        <v>1</v>
      </c>
      <c r="G854" s="26">
        <v>11</v>
      </c>
      <c r="H854" s="26">
        <v>4</v>
      </c>
      <c r="K854" s="94"/>
      <c r="M854" s="2" t="s">
        <v>1889</v>
      </c>
      <c r="N854" s="202">
        <v>57</v>
      </c>
      <c r="O854" s="221">
        <v>41207</v>
      </c>
      <c r="P854" s="26">
        <v>39</v>
      </c>
      <c r="Q854" s="26">
        <v>1</v>
      </c>
      <c r="R854" s="26">
        <v>6</v>
      </c>
      <c r="S854" s="26">
        <v>5</v>
      </c>
      <c r="T854" s="206">
        <f t="shared" si="29"/>
        <v>2012</v>
      </c>
      <c r="U854" s="24" t="str">
        <f t="shared" si="30"/>
        <v>1</v>
      </c>
      <c r="V854" s="24" t="str">
        <f>IF(AND(Forecast_6_months&lt;N854,Goal_Setting_Months&gt;N854,U854="1",P854&gt;Baseline_Component),"1","0")</f>
        <v>1</v>
      </c>
    </row>
    <row r="855" spans="2:22" x14ac:dyDescent="0.25">
      <c r="B855" s="2" t="s">
        <v>1889</v>
      </c>
      <c r="C855" s="202">
        <v>57</v>
      </c>
      <c r="D855" s="221">
        <v>41207</v>
      </c>
      <c r="E855" s="26">
        <v>39</v>
      </c>
      <c r="F855" s="26">
        <v>1</v>
      </c>
      <c r="G855" s="26">
        <v>6</v>
      </c>
      <c r="H855" s="26">
        <v>5</v>
      </c>
      <c r="K855" s="94"/>
      <c r="M855" s="2" t="s">
        <v>1890</v>
      </c>
      <c r="N855" s="202">
        <v>80</v>
      </c>
      <c r="O855" s="221">
        <v>40498</v>
      </c>
      <c r="P855" s="26">
        <v>1</v>
      </c>
      <c r="Q855" s="24" t="s">
        <v>1053</v>
      </c>
      <c r="R855" s="24" t="s">
        <v>1053</v>
      </c>
      <c r="S855" s="26">
        <v>1</v>
      </c>
      <c r="T855" s="206">
        <f t="shared" si="29"/>
        <v>2010</v>
      </c>
      <c r="U855" s="24" t="str">
        <f t="shared" si="30"/>
        <v>0</v>
      </c>
      <c r="V855" s="24" t="str">
        <f>IF(AND(Forecast_6_months&lt;N855,Goal_Setting_Months&gt;N855,U855="1",P855&gt;Baseline_Component),"1","0")</f>
        <v>0</v>
      </c>
    </row>
    <row r="856" spans="2:22" x14ac:dyDescent="0.25">
      <c r="B856" s="2" t="s">
        <v>1890</v>
      </c>
      <c r="C856" s="202">
        <v>80</v>
      </c>
      <c r="D856" s="221">
        <v>40498</v>
      </c>
      <c r="E856" s="26">
        <v>1</v>
      </c>
      <c r="F856" s="24" t="s">
        <v>1053</v>
      </c>
      <c r="G856" s="24" t="s">
        <v>1053</v>
      </c>
      <c r="H856" s="26">
        <v>1</v>
      </c>
      <c r="K856" s="94"/>
      <c r="M856" s="2" t="s">
        <v>1891</v>
      </c>
      <c r="N856" s="202">
        <v>80</v>
      </c>
      <c r="O856" s="221">
        <v>41634</v>
      </c>
      <c r="P856" s="26">
        <v>3</v>
      </c>
      <c r="Q856" s="24" t="s">
        <v>1053</v>
      </c>
      <c r="R856" s="24" t="s">
        <v>1053</v>
      </c>
      <c r="S856" s="26">
        <v>2</v>
      </c>
      <c r="T856" s="206">
        <f t="shared" si="29"/>
        <v>2013</v>
      </c>
      <c r="U856" s="24" t="str">
        <f t="shared" si="30"/>
        <v>0</v>
      </c>
      <c r="V856" s="24" t="str">
        <f>IF(AND(Forecast_6_months&lt;N856,Goal_Setting_Months&gt;N856,U856="1",P856&gt;Baseline_Component),"1","0")</f>
        <v>0</v>
      </c>
    </row>
    <row r="857" spans="2:22" x14ac:dyDescent="0.25">
      <c r="B857" s="2" t="s">
        <v>1891</v>
      </c>
      <c r="C857" s="202">
        <v>80</v>
      </c>
      <c r="D857" s="221">
        <v>41634</v>
      </c>
      <c r="E857" s="26">
        <v>3</v>
      </c>
      <c r="F857" s="24" t="s">
        <v>1053</v>
      </c>
      <c r="G857" s="24" t="s">
        <v>1053</v>
      </c>
      <c r="H857" s="26">
        <v>2</v>
      </c>
      <c r="K857" s="94"/>
      <c r="M857" s="2" t="s">
        <v>1892</v>
      </c>
      <c r="N857" s="202">
        <v>80</v>
      </c>
      <c r="O857" s="221">
        <v>40308</v>
      </c>
      <c r="P857" s="26">
        <v>49</v>
      </c>
      <c r="Q857" s="24" t="s">
        <v>1053</v>
      </c>
      <c r="R857" s="24" t="s">
        <v>1053</v>
      </c>
      <c r="S857" s="26">
        <v>5</v>
      </c>
      <c r="T857" s="206">
        <f t="shared" si="29"/>
        <v>2010</v>
      </c>
      <c r="U857" s="24" t="str">
        <f t="shared" si="30"/>
        <v>1</v>
      </c>
      <c r="V857" s="24" t="str">
        <f>IF(AND(Forecast_6_months&lt;N857,Goal_Setting_Months&gt;N857,U857="1",P857&gt;Baseline_Component),"1","0")</f>
        <v>0</v>
      </c>
    </row>
    <row r="858" spans="2:22" x14ac:dyDescent="0.25">
      <c r="B858" s="2" t="s">
        <v>1892</v>
      </c>
      <c r="C858" s="202">
        <v>80</v>
      </c>
      <c r="D858" s="221">
        <v>40308</v>
      </c>
      <c r="E858" s="26">
        <v>49</v>
      </c>
      <c r="F858" s="24" t="s">
        <v>1053</v>
      </c>
      <c r="G858" s="24" t="s">
        <v>1053</v>
      </c>
      <c r="H858" s="26">
        <v>5</v>
      </c>
      <c r="K858" s="94"/>
      <c r="M858" s="2" t="s">
        <v>1893</v>
      </c>
      <c r="N858" s="202">
        <v>58</v>
      </c>
      <c r="O858" s="221">
        <v>40261</v>
      </c>
      <c r="P858" s="26">
        <v>22</v>
      </c>
      <c r="Q858" s="26">
        <v>1</v>
      </c>
      <c r="R858" s="26">
        <v>20</v>
      </c>
      <c r="S858" s="26">
        <v>3</v>
      </c>
      <c r="T858" s="206">
        <f t="shared" si="29"/>
        <v>2010</v>
      </c>
      <c r="U858" s="24" t="str">
        <f t="shared" si="30"/>
        <v>1</v>
      </c>
      <c r="V858" s="24" t="str">
        <f>IF(AND(Forecast_6_months&lt;N858,Goal_Setting_Months&gt;N858,U858="1",P858&gt;Baseline_Component),"1","0")</f>
        <v>1</v>
      </c>
    </row>
    <row r="859" spans="2:22" x14ac:dyDescent="0.25">
      <c r="B859" s="2" t="s">
        <v>1893</v>
      </c>
      <c r="C859" s="202">
        <v>58</v>
      </c>
      <c r="D859" s="221">
        <v>40261</v>
      </c>
      <c r="E859" s="26">
        <v>22</v>
      </c>
      <c r="F859" s="26">
        <v>1</v>
      </c>
      <c r="G859" s="26">
        <v>20</v>
      </c>
      <c r="H859" s="26">
        <v>3</v>
      </c>
      <c r="K859" s="94"/>
      <c r="M859" s="2" t="s">
        <v>1894</v>
      </c>
      <c r="N859" s="202">
        <v>80</v>
      </c>
      <c r="O859" s="221">
        <v>40235</v>
      </c>
      <c r="P859" s="26">
        <v>2</v>
      </c>
      <c r="Q859" s="24" t="s">
        <v>1053</v>
      </c>
      <c r="R859" s="24" t="s">
        <v>1053</v>
      </c>
      <c r="S859" s="26">
        <v>1</v>
      </c>
      <c r="T859" s="206">
        <f t="shared" si="29"/>
        <v>2010</v>
      </c>
      <c r="U859" s="24" t="str">
        <f t="shared" si="30"/>
        <v>0</v>
      </c>
      <c r="V859" s="24" t="str">
        <f>IF(AND(Forecast_6_months&lt;N859,Goal_Setting_Months&gt;N859,U859="1",P859&gt;Baseline_Component),"1","0")</f>
        <v>0</v>
      </c>
    </row>
    <row r="860" spans="2:22" x14ac:dyDescent="0.25">
      <c r="B860" s="2" t="s">
        <v>1894</v>
      </c>
      <c r="C860" s="202">
        <v>80</v>
      </c>
      <c r="D860" s="221">
        <v>40235</v>
      </c>
      <c r="E860" s="26">
        <v>2</v>
      </c>
      <c r="F860" s="24" t="s">
        <v>1053</v>
      </c>
      <c r="G860" s="24" t="s">
        <v>1053</v>
      </c>
      <c r="H860" s="26">
        <v>1</v>
      </c>
      <c r="K860" s="94"/>
      <c r="M860" s="2" t="s">
        <v>1895</v>
      </c>
      <c r="N860" s="202">
        <v>69</v>
      </c>
      <c r="O860" s="221">
        <v>42217</v>
      </c>
      <c r="P860" s="26">
        <v>1</v>
      </c>
      <c r="Q860" s="24" t="s">
        <v>1053</v>
      </c>
      <c r="R860" s="24" t="s">
        <v>1053</v>
      </c>
      <c r="S860" s="26">
        <v>1</v>
      </c>
      <c r="T860" s="206">
        <f t="shared" si="29"/>
        <v>2015</v>
      </c>
      <c r="U860" s="24" t="str">
        <f t="shared" si="30"/>
        <v>0</v>
      </c>
      <c r="V860" s="24" t="str">
        <f>IF(AND(Forecast_6_months&lt;N860,Goal_Setting_Months&gt;N860,U860="1",P860&gt;Baseline_Component),"1","0")</f>
        <v>0</v>
      </c>
    </row>
    <row r="861" spans="2:22" x14ac:dyDescent="0.25">
      <c r="B861" s="2" t="s">
        <v>1895</v>
      </c>
      <c r="C861" s="202">
        <v>69</v>
      </c>
      <c r="D861" s="221">
        <v>42217</v>
      </c>
      <c r="E861" s="26">
        <v>1</v>
      </c>
      <c r="F861" s="24" t="s">
        <v>1053</v>
      </c>
      <c r="G861" s="24" t="s">
        <v>1053</v>
      </c>
      <c r="H861" s="26">
        <v>1</v>
      </c>
      <c r="K861" s="94"/>
      <c r="M861" s="2" t="s">
        <v>1896</v>
      </c>
      <c r="N861" s="202">
        <v>80</v>
      </c>
      <c r="O861" s="221">
        <v>40420</v>
      </c>
      <c r="P861" s="26">
        <v>3</v>
      </c>
      <c r="Q861" s="24" t="s">
        <v>1053</v>
      </c>
      <c r="R861" s="24" t="s">
        <v>1053</v>
      </c>
      <c r="S861" s="26">
        <v>2</v>
      </c>
      <c r="T861" s="206">
        <f t="shared" si="29"/>
        <v>2010</v>
      </c>
      <c r="U861" s="24" t="str">
        <f t="shared" si="30"/>
        <v>0</v>
      </c>
      <c r="V861" s="24" t="str">
        <f>IF(AND(Forecast_6_months&lt;N861,Goal_Setting_Months&gt;N861,U861="1",P861&gt;Baseline_Component),"1","0")</f>
        <v>0</v>
      </c>
    </row>
    <row r="862" spans="2:22" x14ac:dyDescent="0.25">
      <c r="B862" s="2" t="s">
        <v>1896</v>
      </c>
      <c r="C862" s="202">
        <v>80</v>
      </c>
      <c r="D862" s="221">
        <v>40420</v>
      </c>
      <c r="E862" s="26">
        <v>3</v>
      </c>
      <c r="F862" s="24" t="s">
        <v>1053</v>
      </c>
      <c r="G862" s="24" t="s">
        <v>1053</v>
      </c>
      <c r="H862" s="26">
        <v>2</v>
      </c>
      <c r="K862" s="94"/>
      <c r="M862" s="2" t="s">
        <v>1897</v>
      </c>
      <c r="N862" s="202">
        <v>80</v>
      </c>
      <c r="O862" s="221">
        <v>39630</v>
      </c>
      <c r="P862" s="26">
        <v>1</v>
      </c>
      <c r="Q862" s="24" t="s">
        <v>1053</v>
      </c>
      <c r="R862" s="24" t="s">
        <v>1053</v>
      </c>
      <c r="S862" s="26">
        <v>4</v>
      </c>
      <c r="T862" s="206">
        <f t="shared" si="29"/>
        <v>2008</v>
      </c>
      <c r="U862" s="24" t="str">
        <f t="shared" si="30"/>
        <v>1</v>
      </c>
      <c r="V862" s="24" t="str">
        <f>IF(AND(Forecast_6_months&lt;N862,Goal_Setting_Months&gt;N862,U862="1",P862&gt;Baseline_Component),"1","0")</f>
        <v>0</v>
      </c>
    </row>
    <row r="863" spans="2:22" x14ac:dyDescent="0.25">
      <c r="B863" s="2" t="s">
        <v>1897</v>
      </c>
      <c r="C863" s="202">
        <v>80</v>
      </c>
      <c r="D863" s="221">
        <v>39630</v>
      </c>
      <c r="E863" s="26">
        <v>1</v>
      </c>
      <c r="F863" s="24" t="s">
        <v>1053</v>
      </c>
      <c r="G863" s="24" t="s">
        <v>1053</v>
      </c>
      <c r="H863" s="26">
        <v>4</v>
      </c>
      <c r="K863" s="94"/>
      <c r="M863" s="2" t="s">
        <v>1898</v>
      </c>
      <c r="N863" s="202">
        <v>80</v>
      </c>
      <c r="O863" s="221">
        <v>39413</v>
      </c>
      <c r="P863" s="26">
        <v>33</v>
      </c>
      <c r="Q863" s="26">
        <v>1</v>
      </c>
      <c r="R863" s="26">
        <v>3</v>
      </c>
      <c r="S863" s="26">
        <v>3</v>
      </c>
      <c r="T863" s="206">
        <f t="shared" si="29"/>
        <v>2007</v>
      </c>
      <c r="U863" s="24" t="str">
        <f t="shared" si="30"/>
        <v>1</v>
      </c>
      <c r="V863" s="24" t="str">
        <f>IF(AND(Forecast_6_months&lt;N863,Goal_Setting_Months&gt;N863,U863="1",P863&gt;Baseline_Component),"1","0")</f>
        <v>0</v>
      </c>
    </row>
    <row r="864" spans="2:22" x14ac:dyDescent="0.25">
      <c r="B864" s="2" t="s">
        <v>1898</v>
      </c>
      <c r="C864" s="202">
        <v>80</v>
      </c>
      <c r="D864" s="221">
        <v>39413</v>
      </c>
      <c r="E864" s="26">
        <v>33</v>
      </c>
      <c r="F864" s="26">
        <v>1</v>
      </c>
      <c r="G864" s="26">
        <v>3</v>
      </c>
      <c r="H864" s="26">
        <v>3</v>
      </c>
      <c r="K864" s="94"/>
      <c r="M864" s="2" t="s">
        <v>1899</v>
      </c>
      <c r="N864" s="202">
        <v>77</v>
      </c>
      <c r="O864" s="221">
        <v>40142</v>
      </c>
      <c r="P864" s="26">
        <v>4</v>
      </c>
      <c r="Q864" s="24" t="s">
        <v>1053</v>
      </c>
      <c r="R864" s="24" t="s">
        <v>1053</v>
      </c>
      <c r="S864" s="26">
        <v>4</v>
      </c>
      <c r="T864" s="206">
        <f t="shared" si="29"/>
        <v>2009</v>
      </c>
      <c r="U864" s="24" t="str">
        <f t="shared" si="30"/>
        <v>1</v>
      </c>
      <c r="V864" s="24" t="str">
        <f>IF(AND(Forecast_6_months&lt;N864,Goal_Setting_Months&gt;N864,U864="1",P864&gt;Baseline_Component),"1","0")</f>
        <v>0</v>
      </c>
    </row>
    <row r="865" spans="2:22" x14ac:dyDescent="0.25">
      <c r="B865" s="2" t="s">
        <v>1899</v>
      </c>
      <c r="C865" s="202">
        <v>77</v>
      </c>
      <c r="D865" s="221">
        <v>40142</v>
      </c>
      <c r="E865" s="26">
        <v>4</v>
      </c>
      <c r="F865" s="24" t="s">
        <v>1053</v>
      </c>
      <c r="G865" s="24" t="s">
        <v>1053</v>
      </c>
      <c r="H865" s="26">
        <v>4</v>
      </c>
      <c r="K865" s="94"/>
      <c r="M865" s="2" t="s">
        <v>1900</v>
      </c>
      <c r="N865" s="202">
        <v>71</v>
      </c>
      <c r="O865" s="221">
        <v>39862</v>
      </c>
      <c r="P865" s="26">
        <v>1</v>
      </c>
      <c r="Q865" s="24" t="s">
        <v>1053</v>
      </c>
      <c r="R865" s="24" t="s">
        <v>1053</v>
      </c>
      <c r="S865" s="26">
        <v>2</v>
      </c>
      <c r="T865" s="206">
        <f t="shared" si="29"/>
        <v>2009</v>
      </c>
      <c r="U865" s="24" t="str">
        <f t="shared" si="30"/>
        <v>0</v>
      </c>
      <c r="V865" s="24" t="str">
        <f>IF(AND(Forecast_6_months&lt;N865,Goal_Setting_Months&gt;N865,U865="1",P865&gt;Baseline_Component),"1","0")</f>
        <v>0</v>
      </c>
    </row>
    <row r="866" spans="2:22" x14ac:dyDescent="0.25">
      <c r="B866" s="2" t="s">
        <v>1900</v>
      </c>
      <c r="C866" s="202">
        <v>71</v>
      </c>
      <c r="D866" s="221">
        <v>39862</v>
      </c>
      <c r="E866" s="26">
        <v>1</v>
      </c>
      <c r="F866" s="24" t="s">
        <v>1053</v>
      </c>
      <c r="G866" s="24" t="s">
        <v>1053</v>
      </c>
      <c r="H866" s="26">
        <v>2</v>
      </c>
      <c r="K866" s="94"/>
      <c r="M866" s="2" t="s">
        <v>1901</v>
      </c>
      <c r="N866" s="202">
        <v>70</v>
      </c>
      <c r="O866" s="221">
        <v>41264</v>
      </c>
      <c r="P866" s="26">
        <v>1</v>
      </c>
      <c r="Q866" s="24" t="s">
        <v>1053</v>
      </c>
      <c r="R866" s="24" t="s">
        <v>1053</v>
      </c>
      <c r="S866" s="26">
        <v>1</v>
      </c>
      <c r="T866" s="206">
        <f t="shared" si="29"/>
        <v>2012</v>
      </c>
      <c r="U866" s="24" t="str">
        <f t="shared" si="30"/>
        <v>0</v>
      </c>
      <c r="V866" s="24" t="str">
        <f>IF(AND(Forecast_6_months&lt;N866,Goal_Setting_Months&gt;N866,U866="1",P866&gt;Baseline_Component),"1","0")</f>
        <v>0</v>
      </c>
    </row>
    <row r="867" spans="2:22" x14ac:dyDescent="0.25">
      <c r="B867" s="2" t="s">
        <v>1901</v>
      </c>
      <c r="C867" s="202">
        <v>70</v>
      </c>
      <c r="D867" s="221">
        <v>41264</v>
      </c>
      <c r="E867" s="26">
        <v>1</v>
      </c>
      <c r="F867" s="24" t="s">
        <v>1053</v>
      </c>
      <c r="G867" s="24" t="s">
        <v>1053</v>
      </c>
      <c r="H867" s="26">
        <v>1</v>
      </c>
      <c r="K867" s="94"/>
      <c r="M867" s="2" t="s">
        <v>1902</v>
      </c>
      <c r="N867" s="202">
        <v>80</v>
      </c>
      <c r="O867" s="221">
        <v>41514</v>
      </c>
      <c r="P867" s="26">
        <v>6</v>
      </c>
      <c r="Q867" s="24" t="s">
        <v>1053</v>
      </c>
      <c r="R867" s="24" t="s">
        <v>1053</v>
      </c>
      <c r="S867" s="26">
        <v>2</v>
      </c>
      <c r="T867" s="206">
        <f t="shared" si="29"/>
        <v>2013</v>
      </c>
      <c r="U867" s="24" t="str">
        <f t="shared" si="30"/>
        <v>0</v>
      </c>
      <c r="V867" s="24" t="str">
        <f>IF(AND(Forecast_6_months&lt;N867,Goal_Setting_Months&gt;N867,U867="1",P867&gt;Baseline_Component),"1","0")</f>
        <v>0</v>
      </c>
    </row>
    <row r="868" spans="2:22" x14ac:dyDescent="0.25">
      <c r="B868" s="2" t="s">
        <v>1902</v>
      </c>
      <c r="C868" s="202">
        <v>80</v>
      </c>
      <c r="D868" s="221">
        <v>41514</v>
      </c>
      <c r="E868" s="26">
        <v>6</v>
      </c>
      <c r="F868" s="24" t="s">
        <v>1053</v>
      </c>
      <c r="G868" s="24" t="s">
        <v>1053</v>
      </c>
      <c r="H868" s="26">
        <v>2</v>
      </c>
      <c r="K868" s="94"/>
      <c r="M868" s="2" t="s">
        <v>1903</v>
      </c>
      <c r="N868" s="202">
        <v>74</v>
      </c>
      <c r="O868" s="221">
        <v>39834</v>
      </c>
      <c r="P868" s="26">
        <v>1</v>
      </c>
      <c r="Q868" s="24" t="s">
        <v>1053</v>
      </c>
      <c r="R868" s="24" t="s">
        <v>1053</v>
      </c>
      <c r="S868" s="26">
        <v>3</v>
      </c>
      <c r="T868" s="206">
        <f t="shared" si="29"/>
        <v>2009</v>
      </c>
      <c r="U868" s="24" t="str">
        <f t="shared" si="30"/>
        <v>1</v>
      </c>
      <c r="V868" s="24" t="str">
        <f>IF(AND(Forecast_6_months&lt;N868,Goal_Setting_Months&gt;N868,U868="1",P868&gt;Baseline_Component),"1","0")</f>
        <v>0</v>
      </c>
    </row>
    <row r="869" spans="2:22" x14ac:dyDescent="0.25">
      <c r="B869" s="2" t="s">
        <v>1903</v>
      </c>
      <c r="C869" s="202">
        <v>74</v>
      </c>
      <c r="D869" s="221">
        <v>39834</v>
      </c>
      <c r="E869" s="26">
        <v>1</v>
      </c>
      <c r="F869" s="24" t="s">
        <v>1053</v>
      </c>
      <c r="G869" s="24" t="s">
        <v>1053</v>
      </c>
      <c r="H869" s="26">
        <v>3</v>
      </c>
      <c r="K869" s="94"/>
      <c r="M869" s="2" t="s">
        <v>1904</v>
      </c>
      <c r="N869" s="202">
        <v>80</v>
      </c>
      <c r="O869" s="221">
        <v>40613</v>
      </c>
      <c r="P869" s="26">
        <v>12</v>
      </c>
      <c r="Q869" s="26">
        <v>1</v>
      </c>
      <c r="R869" s="26">
        <v>3</v>
      </c>
      <c r="S869" s="26">
        <v>3</v>
      </c>
      <c r="T869" s="206">
        <f t="shared" si="29"/>
        <v>2011</v>
      </c>
      <c r="U869" s="24" t="str">
        <f t="shared" si="30"/>
        <v>1</v>
      </c>
      <c r="V869" s="24" t="str">
        <f>IF(AND(Forecast_6_months&lt;N869,Goal_Setting_Months&gt;N869,U869="1",P869&gt;Baseline_Component),"1","0")</f>
        <v>0</v>
      </c>
    </row>
    <row r="870" spans="2:22" x14ac:dyDescent="0.25">
      <c r="B870" s="2" t="s">
        <v>1904</v>
      </c>
      <c r="C870" s="202">
        <v>80</v>
      </c>
      <c r="D870" s="221">
        <v>40613</v>
      </c>
      <c r="E870" s="26">
        <v>12</v>
      </c>
      <c r="F870" s="26">
        <v>1</v>
      </c>
      <c r="G870" s="26">
        <v>3</v>
      </c>
      <c r="H870" s="26">
        <v>3</v>
      </c>
      <c r="K870" s="94"/>
      <c r="M870" s="2" t="s">
        <v>1905</v>
      </c>
      <c r="N870" s="202">
        <v>76</v>
      </c>
      <c r="O870" s="221">
        <v>41077</v>
      </c>
      <c r="P870" s="26">
        <v>1</v>
      </c>
      <c r="Q870" s="24" t="s">
        <v>1053</v>
      </c>
      <c r="R870" s="24" t="s">
        <v>1053</v>
      </c>
      <c r="S870" s="26">
        <v>1</v>
      </c>
      <c r="T870" s="206">
        <f t="shared" si="29"/>
        <v>2012</v>
      </c>
      <c r="U870" s="24" t="str">
        <f t="shared" si="30"/>
        <v>0</v>
      </c>
      <c r="V870" s="24" t="str">
        <f>IF(AND(Forecast_6_months&lt;N870,Goal_Setting_Months&gt;N870,U870="1",P870&gt;Baseline_Component),"1","0")</f>
        <v>0</v>
      </c>
    </row>
    <row r="871" spans="2:22" x14ac:dyDescent="0.25">
      <c r="B871" s="2" t="s">
        <v>1905</v>
      </c>
      <c r="C871" s="202">
        <v>76</v>
      </c>
      <c r="D871" s="221">
        <v>41077</v>
      </c>
      <c r="E871" s="26">
        <v>1</v>
      </c>
      <c r="F871" s="24" t="s">
        <v>1053</v>
      </c>
      <c r="G871" s="24" t="s">
        <v>1053</v>
      </c>
      <c r="H871" s="26">
        <v>1</v>
      </c>
      <c r="K871" s="94"/>
      <c r="M871" s="2" t="s">
        <v>1906</v>
      </c>
      <c r="N871" s="202">
        <v>54</v>
      </c>
      <c r="O871" s="221">
        <v>39136</v>
      </c>
      <c r="P871" s="26">
        <v>1</v>
      </c>
      <c r="Q871" s="24" t="s">
        <v>1053</v>
      </c>
      <c r="R871" s="24" t="s">
        <v>1053</v>
      </c>
      <c r="S871" s="26">
        <v>5</v>
      </c>
      <c r="T871" s="206">
        <f t="shared" si="29"/>
        <v>2007</v>
      </c>
      <c r="U871" s="24" t="str">
        <f t="shared" si="30"/>
        <v>1</v>
      </c>
      <c r="V871" s="24" t="str">
        <f>IF(AND(Forecast_6_months&lt;N871,Goal_Setting_Months&gt;N871,U871="1",P871&gt;Baseline_Component),"1","0")</f>
        <v>0</v>
      </c>
    </row>
    <row r="872" spans="2:22" x14ac:dyDescent="0.25">
      <c r="B872" s="2" t="s">
        <v>1906</v>
      </c>
      <c r="C872" s="202">
        <v>54</v>
      </c>
      <c r="D872" s="221">
        <v>39136</v>
      </c>
      <c r="E872" s="26">
        <v>1</v>
      </c>
      <c r="F872" s="24" t="s">
        <v>1053</v>
      </c>
      <c r="G872" s="24" t="s">
        <v>1053</v>
      </c>
      <c r="H872" s="26">
        <v>5</v>
      </c>
      <c r="K872" s="94"/>
      <c r="M872" s="2" t="s">
        <v>1907</v>
      </c>
      <c r="N872" s="202">
        <v>65</v>
      </c>
      <c r="O872" s="221">
        <v>39625</v>
      </c>
      <c r="P872" s="26">
        <v>3</v>
      </c>
      <c r="Q872" s="26">
        <v>1</v>
      </c>
      <c r="R872" s="26">
        <v>20</v>
      </c>
      <c r="S872" s="26">
        <v>5</v>
      </c>
      <c r="T872" s="206">
        <f t="shared" si="29"/>
        <v>2008</v>
      </c>
      <c r="U872" s="24" t="str">
        <f t="shared" si="30"/>
        <v>1</v>
      </c>
      <c r="V872" s="24" t="str">
        <f>IF(AND(Forecast_6_months&lt;N872,Goal_Setting_Months&gt;N872,U872="1",P872&gt;Baseline_Component),"1","0")</f>
        <v>1</v>
      </c>
    </row>
    <row r="873" spans="2:22" x14ac:dyDescent="0.25">
      <c r="B873" s="2" t="s">
        <v>1907</v>
      </c>
      <c r="C873" s="202">
        <v>65</v>
      </c>
      <c r="D873" s="221">
        <v>39625</v>
      </c>
      <c r="E873" s="26">
        <v>3</v>
      </c>
      <c r="F873" s="26">
        <v>1</v>
      </c>
      <c r="G873" s="26">
        <v>20</v>
      </c>
      <c r="H873" s="26">
        <v>5</v>
      </c>
      <c r="K873" s="94"/>
      <c r="M873" s="2" t="s">
        <v>1908</v>
      </c>
      <c r="N873" s="202">
        <v>78</v>
      </c>
      <c r="O873" s="221">
        <v>41043</v>
      </c>
      <c r="P873" s="26">
        <v>28</v>
      </c>
      <c r="Q873" s="24" t="s">
        <v>1053</v>
      </c>
      <c r="R873" s="24" t="s">
        <v>1053</v>
      </c>
      <c r="S873" s="26">
        <v>4</v>
      </c>
      <c r="T873" s="206">
        <f t="shared" si="29"/>
        <v>2012</v>
      </c>
      <c r="U873" s="24" t="str">
        <f t="shared" si="30"/>
        <v>1</v>
      </c>
      <c r="V873" s="24" t="str">
        <f>IF(AND(Forecast_6_months&lt;N873,Goal_Setting_Months&gt;N873,U873="1",P873&gt;Baseline_Component),"1","0")</f>
        <v>0</v>
      </c>
    </row>
    <row r="874" spans="2:22" x14ac:dyDescent="0.25">
      <c r="B874" s="2" t="s">
        <v>1908</v>
      </c>
      <c r="C874" s="202">
        <v>78</v>
      </c>
      <c r="D874" s="221">
        <v>41043</v>
      </c>
      <c r="E874" s="26">
        <v>28</v>
      </c>
      <c r="F874" s="24" t="s">
        <v>1053</v>
      </c>
      <c r="G874" s="24" t="s">
        <v>1053</v>
      </c>
      <c r="H874" s="26">
        <v>4</v>
      </c>
      <c r="K874" s="94"/>
      <c r="M874" s="2" t="s">
        <v>1909</v>
      </c>
      <c r="N874" s="202">
        <v>60</v>
      </c>
      <c r="O874" s="221">
        <v>40480</v>
      </c>
      <c r="P874" s="26">
        <v>1</v>
      </c>
      <c r="Q874" s="24" t="s">
        <v>1053</v>
      </c>
      <c r="R874" s="24" t="s">
        <v>1053</v>
      </c>
      <c r="S874" s="26">
        <v>1</v>
      </c>
      <c r="T874" s="206">
        <f t="shared" si="29"/>
        <v>2010</v>
      </c>
      <c r="U874" s="24" t="str">
        <f t="shared" si="30"/>
        <v>0</v>
      </c>
      <c r="V874" s="24" t="str">
        <f>IF(AND(Forecast_6_months&lt;N874,Goal_Setting_Months&gt;N874,U874="1",P874&gt;Baseline_Component),"1","0")</f>
        <v>0</v>
      </c>
    </row>
    <row r="875" spans="2:22" x14ac:dyDescent="0.25">
      <c r="B875" s="2" t="s">
        <v>1909</v>
      </c>
      <c r="C875" s="202">
        <v>60</v>
      </c>
      <c r="D875" s="221">
        <v>40480</v>
      </c>
      <c r="E875" s="26">
        <v>1</v>
      </c>
      <c r="F875" s="24" t="s">
        <v>1053</v>
      </c>
      <c r="G875" s="24" t="s">
        <v>1053</v>
      </c>
      <c r="H875" s="26">
        <v>1</v>
      </c>
      <c r="K875" s="94"/>
      <c r="M875" s="2" t="s">
        <v>1910</v>
      </c>
      <c r="N875" s="202">
        <v>79</v>
      </c>
      <c r="O875" s="221">
        <v>40970</v>
      </c>
      <c r="P875" s="26">
        <v>3</v>
      </c>
      <c r="Q875" s="24" t="s">
        <v>1053</v>
      </c>
      <c r="R875" s="24" t="s">
        <v>1053</v>
      </c>
      <c r="S875" s="26">
        <v>2</v>
      </c>
      <c r="T875" s="206">
        <f t="shared" si="29"/>
        <v>2012</v>
      </c>
      <c r="U875" s="24" t="str">
        <f t="shared" si="30"/>
        <v>0</v>
      </c>
      <c r="V875" s="24" t="str">
        <f>IF(AND(Forecast_6_months&lt;N875,Goal_Setting_Months&gt;N875,U875="1",P875&gt;Baseline_Component),"1","0")</f>
        <v>0</v>
      </c>
    </row>
    <row r="876" spans="2:22" x14ac:dyDescent="0.25">
      <c r="B876" s="2" t="s">
        <v>1910</v>
      </c>
      <c r="C876" s="202">
        <v>79</v>
      </c>
      <c r="D876" s="221">
        <v>40970</v>
      </c>
      <c r="E876" s="26">
        <v>3</v>
      </c>
      <c r="F876" s="24" t="s">
        <v>1053</v>
      </c>
      <c r="G876" s="24" t="s">
        <v>1053</v>
      </c>
      <c r="H876" s="26">
        <v>2</v>
      </c>
      <c r="K876" s="94"/>
      <c r="M876" s="2" t="s">
        <v>1911</v>
      </c>
      <c r="N876" s="202">
        <v>80</v>
      </c>
      <c r="O876" s="221">
        <v>39990</v>
      </c>
      <c r="P876" s="26">
        <v>1</v>
      </c>
      <c r="Q876" s="24" t="s">
        <v>1053</v>
      </c>
      <c r="R876" s="24" t="s">
        <v>1053</v>
      </c>
      <c r="S876" s="26">
        <v>5</v>
      </c>
      <c r="T876" s="206">
        <f t="shared" si="29"/>
        <v>2009</v>
      </c>
      <c r="U876" s="24" t="str">
        <f t="shared" si="30"/>
        <v>1</v>
      </c>
      <c r="V876" s="24" t="str">
        <f>IF(AND(Forecast_6_months&lt;N876,Goal_Setting_Months&gt;N876,U876="1",P876&gt;Baseline_Component),"1","0")</f>
        <v>0</v>
      </c>
    </row>
    <row r="877" spans="2:22" x14ac:dyDescent="0.25">
      <c r="B877" s="2" t="s">
        <v>1911</v>
      </c>
      <c r="C877" s="202">
        <v>80</v>
      </c>
      <c r="D877" s="221">
        <v>39990</v>
      </c>
      <c r="E877" s="26">
        <v>1</v>
      </c>
      <c r="F877" s="24" t="s">
        <v>1053</v>
      </c>
      <c r="G877" s="24" t="s">
        <v>1053</v>
      </c>
      <c r="H877" s="26">
        <v>5</v>
      </c>
      <c r="K877" s="94"/>
      <c r="M877" s="2" t="s">
        <v>1912</v>
      </c>
      <c r="N877" s="202">
        <v>74</v>
      </c>
      <c r="O877" s="221">
        <v>40118</v>
      </c>
      <c r="P877" s="26">
        <v>2</v>
      </c>
      <c r="Q877" s="24" t="s">
        <v>1053</v>
      </c>
      <c r="R877" s="24" t="s">
        <v>1053</v>
      </c>
      <c r="S877" s="26">
        <v>1</v>
      </c>
      <c r="T877" s="206">
        <f t="shared" si="29"/>
        <v>2009</v>
      </c>
      <c r="U877" s="24" t="str">
        <f t="shared" si="30"/>
        <v>0</v>
      </c>
      <c r="V877" s="24" t="str">
        <f>IF(AND(Forecast_6_months&lt;N877,Goal_Setting_Months&gt;N877,U877="1",P877&gt;Baseline_Component),"1","0")</f>
        <v>0</v>
      </c>
    </row>
    <row r="878" spans="2:22" x14ac:dyDescent="0.25">
      <c r="B878" s="2" t="s">
        <v>1912</v>
      </c>
      <c r="C878" s="202">
        <v>74</v>
      </c>
      <c r="D878" s="221">
        <v>40118</v>
      </c>
      <c r="E878" s="26">
        <v>2</v>
      </c>
      <c r="F878" s="24" t="s">
        <v>1053</v>
      </c>
      <c r="G878" s="24" t="s">
        <v>1053</v>
      </c>
      <c r="H878" s="26">
        <v>1</v>
      </c>
      <c r="K878" s="94"/>
      <c r="M878" s="2" t="s">
        <v>1913</v>
      </c>
      <c r="N878" s="202">
        <v>62</v>
      </c>
      <c r="O878" s="221">
        <v>41879</v>
      </c>
      <c r="P878" s="26">
        <v>2</v>
      </c>
      <c r="Q878" s="24" t="s">
        <v>1053</v>
      </c>
      <c r="R878" s="24" t="s">
        <v>1053</v>
      </c>
      <c r="S878" s="26">
        <v>5</v>
      </c>
      <c r="T878" s="206">
        <f t="shared" si="29"/>
        <v>2014</v>
      </c>
      <c r="U878" s="24" t="str">
        <f t="shared" si="30"/>
        <v>1</v>
      </c>
      <c r="V878" s="24" t="str">
        <f>IF(AND(Forecast_6_months&lt;N878,Goal_Setting_Months&gt;N878,U878="1",P878&gt;Baseline_Component),"1","0")</f>
        <v>0</v>
      </c>
    </row>
    <row r="879" spans="2:22" x14ac:dyDescent="0.25">
      <c r="B879" s="2" t="s">
        <v>1913</v>
      </c>
      <c r="C879" s="202">
        <v>62</v>
      </c>
      <c r="D879" s="221">
        <v>41879</v>
      </c>
      <c r="E879" s="26">
        <v>2</v>
      </c>
      <c r="F879" s="24" t="s">
        <v>1053</v>
      </c>
      <c r="G879" s="24" t="s">
        <v>1053</v>
      </c>
      <c r="H879" s="26">
        <v>5</v>
      </c>
      <c r="K879" s="94"/>
      <c r="M879" s="2" t="s">
        <v>1914</v>
      </c>
      <c r="N879" s="202">
        <v>77</v>
      </c>
      <c r="O879" s="221">
        <v>42142</v>
      </c>
      <c r="P879" s="26">
        <v>3</v>
      </c>
      <c r="Q879" s="24" t="s">
        <v>1053</v>
      </c>
      <c r="R879" s="24" t="s">
        <v>1053</v>
      </c>
      <c r="S879" s="26">
        <v>1</v>
      </c>
      <c r="T879" s="206">
        <f t="shared" si="29"/>
        <v>2015</v>
      </c>
      <c r="U879" s="24" t="str">
        <f t="shared" si="30"/>
        <v>0</v>
      </c>
      <c r="V879" s="24" t="str">
        <f>IF(AND(Forecast_6_months&lt;N879,Goal_Setting_Months&gt;N879,U879="1",P879&gt;Baseline_Component),"1","0")</f>
        <v>0</v>
      </c>
    </row>
    <row r="880" spans="2:22" x14ac:dyDescent="0.25">
      <c r="B880" s="2" t="s">
        <v>1914</v>
      </c>
      <c r="C880" s="202">
        <v>77</v>
      </c>
      <c r="D880" s="221">
        <v>42142</v>
      </c>
      <c r="E880" s="26">
        <v>3</v>
      </c>
      <c r="F880" s="24" t="s">
        <v>1053</v>
      </c>
      <c r="G880" s="24" t="s">
        <v>1053</v>
      </c>
      <c r="H880" s="26">
        <v>1</v>
      </c>
      <c r="K880" s="94"/>
      <c r="M880" s="2" t="s">
        <v>1915</v>
      </c>
      <c r="N880" s="202">
        <v>25</v>
      </c>
      <c r="O880" s="221">
        <v>39708</v>
      </c>
      <c r="P880" s="26">
        <v>3</v>
      </c>
      <c r="Q880" s="24" t="s">
        <v>1053</v>
      </c>
      <c r="R880" s="24" t="s">
        <v>1053</v>
      </c>
      <c r="S880" s="26">
        <v>5</v>
      </c>
      <c r="T880" s="206">
        <f t="shared" si="29"/>
        <v>2008</v>
      </c>
      <c r="U880" s="24" t="str">
        <f t="shared" si="30"/>
        <v>1</v>
      </c>
      <c r="V880" s="24" t="str">
        <f>IF(AND(Forecast_6_months&lt;N880,Goal_Setting_Months&gt;N880,U880="1",P880&gt;Baseline_Component),"1","0")</f>
        <v>1</v>
      </c>
    </row>
    <row r="881" spans="2:22" x14ac:dyDescent="0.25">
      <c r="B881" s="2" t="s">
        <v>1915</v>
      </c>
      <c r="C881" s="202">
        <v>25</v>
      </c>
      <c r="D881" s="221">
        <v>39708</v>
      </c>
      <c r="E881" s="26">
        <v>3</v>
      </c>
      <c r="F881" s="24" t="s">
        <v>1053</v>
      </c>
      <c r="G881" s="24" t="s">
        <v>1053</v>
      </c>
      <c r="H881" s="26">
        <v>5</v>
      </c>
      <c r="K881" s="94"/>
      <c r="M881" s="2" t="s">
        <v>1916</v>
      </c>
      <c r="N881" s="202">
        <v>80</v>
      </c>
      <c r="O881" s="221">
        <v>41605</v>
      </c>
      <c r="P881" s="26">
        <v>5</v>
      </c>
      <c r="Q881" s="24" t="s">
        <v>1053</v>
      </c>
      <c r="R881" s="24" t="s">
        <v>1053</v>
      </c>
      <c r="S881" s="26">
        <v>2</v>
      </c>
      <c r="T881" s="206">
        <f t="shared" si="29"/>
        <v>2013</v>
      </c>
      <c r="U881" s="24" t="str">
        <f t="shared" si="30"/>
        <v>0</v>
      </c>
      <c r="V881" s="24" t="str">
        <f>IF(AND(Forecast_6_months&lt;N881,Goal_Setting_Months&gt;N881,U881="1",P881&gt;Baseline_Component),"1","0")</f>
        <v>0</v>
      </c>
    </row>
    <row r="882" spans="2:22" x14ac:dyDescent="0.25">
      <c r="B882" s="2" t="s">
        <v>1916</v>
      </c>
      <c r="C882" s="202">
        <v>80</v>
      </c>
      <c r="D882" s="221">
        <v>41605</v>
      </c>
      <c r="E882" s="26">
        <v>5</v>
      </c>
      <c r="F882" s="24" t="s">
        <v>1053</v>
      </c>
      <c r="G882" s="24" t="s">
        <v>1053</v>
      </c>
      <c r="H882" s="26">
        <v>2</v>
      </c>
      <c r="K882" s="94"/>
      <c r="M882" s="2" t="s">
        <v>1917</v>
      </c>
      <c r="N882" s="202">
        <v>75</v>
      </c>
      <c r="O882" s="221">
        <v>40477</v>
      </c>
      <c r="P882" s="26">
        <v>1</v>
      </c>
      <c r="Q882" s="24" t="s">
        <v>1053</v>
      </c>
      <c r="R882" s="24" t="s">
        <v>1053</v>
      </c>
      <c r="S882" s="26">
        <v>4</v>
      </c>
      <c r="T882" s="206">
        <f t="shared" si="29"/>
        <v>2010</v>
      </c>
      <c r="U882" s="24" t="str">
        <f t="shared" si="30"/>
        <v>1</v>
      </c>
      <c r="V882" s="24" t="str">
        <f>IF(AND(Forecast_6_months&lt;N882,Goal_Setting_Months&gt;N882,U882="1",P882&gt;Baseline_Component),"1","0")</f>
        <v>0</v>
      </c>
    </row>
    <row r="883" spans="2:22" x14ac:dyDescent="0.25">
      <c r="B883" s="2" t="s">
        <v>1917</v>
      </c>
      <c r="C883" s="202">
        <v>75</v>
      </c>
      <c r="D883" s="221">
        <v>40477</v>
      </c>
      <c r="E883" s="26">
        <v>1</v>
      </c>
      <c r="F883" s="24" t="s">
        <v>1053</v>
      </c>
      <c r="G883" s="24" t="s">
        <v>1053</v>
      </c>
      <c r="H883" s="26">
        <v>4</v>
      </c>
      <c r="K883" s="94"/>
      <c r="M883" s="2" t="s">
        <v>1918</v>
      </c>
      <c r="N883" s="202">
        <v>73</v>
      </c>
      <c r="O883" s="221">
        <v>40865</v>
      </c>
      <c r="P883" s="26">
        <v>1</v>
      </c>
      <c r="Q883" s="24" t="s">
        <v>1053</v>
      </c>
      <c r="R883" s="24" t="s">
        <v>1053</v>
      </c>
      <c r="S883" s="26">
        <v>1</v>
      </c>
      <c r="T883" s="206">
        <f t="shared" si="29"/>
        <v>2011</v>
      </c>
      <c r="U883" s="24" t="str">
        <f t="shared" si="30"/>
        <v>0</v>
      </c>
      <c r="V883" s="24" t="str">
        <f>IF(AND(Forecast_6_months&lt;N883,Goal_Setting_Months&gt;N883,U883="1",P883&gt;Baseline_Component),"1","0")</f>
        <v>0</v>
      </c>
    </row>
    <row r="884" spans="2:22" x14ac:dyDescent="0.25">
      <c r="B884" s="2" t="s">
        <v>1918</v>
      </c>
      <c r="C884" s="202">
        <v>73</v>
      </c>
      <c r="D884" s="221">
        <v>40865</v>
      </c>
      <c r="E884" s="26">
        <v>1</v>
      </c>
      <c r="F884" s="24" t="s">
        <v>1053</v>
      </c>
      <c r="G884" s="24" t="s">
        <v>1053</v>
      </c>
      <c r="H884" s="26">
        <v>1</v>
      </c>
      <c r="K884" s="94"/>
      <c r="M884" s="2" t="s">
        <v>1919</v>
      </c>
      <c r="N884" s="202">
        <v>61</v>
      </c>
      <c r="O884" s="221">
        <v>41449</v>
      </c>
      <c r="P884" s="26">
        <v>42</v>
      </c>
      <c r="Q884" s="26">
        <v>1</v>
      </c>
      <c r="R884" s="26">
        <v>5</v>
      </c>
      <c r="S884" s="26">
        <v>5</v>
      </c>
      <c r="T884" s="206">
        <f t="shared" si="29"/>
        <v>2013</v>
      </c>
      <c r="U884" s="24" t="str">
        <f t="shared" si="30"/>
        <v>1</v>
      </c>
      <c r="V884" s="24" t="str">
        <f>IF(AND(Forecast_6_months&lt;N884,Goal_Setting_Months&gt;N884,U884="1",P884&gt;Baseline_Component),"1","0")</f>
        <v>1</v>
      </c>
    </row>
    <row r="885" spans="2:22" x14ac:dyDescent="0.25">
      <c r="B885" s="2" t="s">
        <v>1919</v>
      </c>
      <c r="C885" s="202">
        <v>61</v>
      </c>
      <c r="D885" s="221">
        <v>41449</v>
      </c>
      <c r="E885" s="26">
        <v>42</v>
      </c>
      <c r="F885" s="26">
        <v>1</v>
      </c>
      <c r="G885" s="26">
        <v>5</v>
      </c>
      <c r="H885" s="26">
        <v>5</v>
      </c>
      <c r="K885" s="94"/>
      <c r="M885" s="2" t="s">
        <v>1920</v>
      </c>
      <c r="N885" s="202">
        <v>78</v>
      </c>
      <c r="O885" s="221">
        <v>42023</v>
      </c>
      <c r="P885" s="26">
        <v>1</v>
      </c>
      <c r="Q885" s="24" t="s">
        <v>1053</v>
      </c>
      <c r="R885" s="24" t="s">
        <v>1053</v>
      </c>
      <c r="S885" s="26">
        <v>4</v>
      </c>
      <c r="T885" s="206">
        <f t="shared" si="29"/>
        <v>2015</v>
      </c>
      <c r="U885" s="24" t="str">
        <f t="shared" si="30"/>
        <v>1</v>
      </c>
      <c r="V885" s="24" t="str">
        <f>IF(AND(Forecast_6_months&lt;N885,Goal_Setting_Months&gt;N885,U885="1",P885&gt;Baseline_Component),"1","0")</f>
        <v>0</v>
      </c>
    </row>
    <row r="886" spans="2:22" x14ac:dyDescent="0.25">
      <c r="B886" s="2" t="s">
        <v>1920</v>
      </c>
      <c r="C886" s="202">
        <v>78</v>
      </c>
      <c r="D886" s="221">
        <v>42023</v>
      </c>
      <c r="E886" s="26">
        <v>1</v>
      </c>
      <c r="F886" s="24" t="s">
        <v>1053</v>
      </c>
      <c r="G886" s="24" t="s">
        <v>1053</v>
      </c>
      <c r="H886" s="26">
        <v>4</v>
      </c>
      <c r="K886" s="94"/>
      <c r="M886" s="2" t="s">
        <v>1921</v>
      </c>
      <c r="N886" s="202">
        <v>71</v>
      </c>
      <c r="O886" s="221">
        <v>41089</v>
      </c>
      <c r="P886" s="26">
        <v>1</v>
      </c>
      <c r="Q886" s="24" t="s">
        <v>1053</v>
      </c>
      <c r="R886" s="24" t="s">
        <v>1053</v>
      </c>
      <c r="S886" s="26">
        <v>5</v>
      </c>
      <c r="T886" s="206">
        <f t="shared" si="29"/>
        <v>2012</v>
      </c>
      <c r="U886" s="24" t="str">
        <f t="shared" si="30"/>
        <v>1</v>
      </c>
      <c r="V886" s="24" t="str">
        <f>IF(AND(Forecast_6_months&lt;N886,Goal_Setting_Months&gt;N886,U886="1",P886&gt;Baseline_Component),"1","0")</f>
        <v>0</v>
      </c>
    </row>
    <row r="887" spans="2:22" x14ac:dyDescent="0.25">
      <c r="B887" s="2" t="s">
        <v>1921</v>
      </c>
      <c r="C887" s="202">
        <v>71</v>
      </c>
      <c r="D887" s="221">
        <v>41089</v>
      </c>
      <c r="E887" s="26">
        <v>1</v>
      </c>
      <c r="F887" s="24" t="s">
        <v>1053</v>
      </c>
      <c r="G887" s="24" t="s">
        <v>1053</v>
      </c>
      <c r="H887" s="26">
        <v>5</v>
      </c>
      <c r="K887" s="94"/>
      <c r="M887" s="2" t="s">
        <v>1922</v>
      </c>
      <c r="N887" s="202">
        <v>80</v>
      </c>
      <c r="O887" s="221">
        <v>41795</v>
      </c>
      <c r="P887" s="26">
        <v>1</v>
      </c>
      <c r="Q887" s="24" t="s">
        <v>1053</v>
      </c>
      <c r="R887" s="24" t="s">
        <v>1053</v>
      </c>
      <c r="S887" s="26">
        <v>1</v>
      </c>
      <c r="T887" s="206">
        <f t="shared" si="29"/>
        <v>2014</v>
      </c>
      <c r="U887" s="24" t="str">
        <f t="shared" si="30"/>
        <v>0</v>
      </c>
      <c r="V887" s="24" t="str">
        <f>IF(AND(Forecast_6_months&lt;N887,Goal_Setting_Months&gt;N887,U887="1",P887&gt;Baseline_Component),"1","0")</f>
        <v>0</v>
      </c>
    </row>
    <row r="888" spans="2:22" x14ac:dyDescent="0.25">
      <c r="B888" s="2" t="s">
        <v>1922</v>
      </c>
      <c r="C888" s="202">
        <v>80</v>
      </c>
      <c r="D888" s="221">
        <v>41795</v>
      </c>
      <c r="E888" s="26">
        <v>1</v>
      </c>
      <c r="F888" s="24" t="s">
        <v>1053</v>
      </c>
      <c r="G888" s="24" t="s">
        <v>1053</v>
      </c>
      <c r="H888" s="26">
        <v>1</v>
      </c>
      <c r="K888" s="94"/>
      <c r="M888" s="2" t="s">
        <v>1923</v>
      </c>
      <c r="N888" s="202">
        <v>59</v>
      </c>
      <c r="O888" s="221">
        <v>39874</v>
      </c>
      <c r="P888" s="26">
        <v>1</v>
      </c>
      <c r="Q888" s="24" t="s">
        <v>1053</v>
      </c>
      <c r="R888" s="24" t="s">
        <v>1053</v>
      </c>
      <c r="S888" s="26">
        <v>5</v>
      </c>
      <c r="T888" s="206">
        <f t="shared" si="29"/>
        <v>2009</v>
      </c>
      <c r="U888" s="24" t="str">
        <f t="shared" si="30"/>
        <v>1</v>
      </c>
      <c r="V888" s="24" t="str">
        <f>IF(AND(Forecast_6_months&lt;N888,Goal_Setting_Months&gt;N888,U888="1",P888&gt;Baseline_Component),"1","0")</f>
        <v>0</v>
      </c>
    </row>
    <row r="889" spans="2:22" x14ac:dyDescent="0.25">
      <c r="B889" s="2" t="s">
        <v>1923</v>
      </c>
      <c r="C889" s="202">
        <v>59</v>
      </c>
      <c r="D889" s="221">
        <v>39874</v>
      </c>
      <c r="E889" s="26">
        <v>1</v>
      </c>
      <c r="F889" s="24" t="s">
        <v>1053</v>
      </c>
      <c r="G889" s="24" t="s">
        <v>1053</v>
      </c>
      <c r="H889" s="26">
        <v>5</v>
      </c>
      <c r="K889" s="94"/>
      <c r="M889" s="2" t="s">
        <v>1924</v>
      </c>
      <c r="N889" s="202">
        <v>78</v>
      </c>
      <c r="O889" s="221">
        <v>40912</v>
      </c>
      <c r="P889" s="26">
        <v>2</v>
      </c>
      <c r="Q889" s="24" t="s">
        <v>1053</v>
      </c>
      <c r="R889" s="24" t="s">
        <v>1053</v>
      </c>
      <c r="S889" s="26">
        <v>4</v>
      </c>
      <c r="T889" s="206">
        <f t="shared" si="29"/>
        <v>2012</v>
      </c>
      <c r="U889" s="24" t="str">
        <f t="shared" si="30"/>
        <v>1</v>
      </c>
      <c r="V889" s="24" t="str">
        <f>IF(AND(Forecast_6_months&lt;N889,Goal_Setting_Months&gt;N889,U889="1",P889&gt;Baseline_Component),"1","0")</f>
        <v>0</v>
      </c>
    </row>
    <row r="890" spans="2:22" x14ac:dyDescent="0.25">
      <c r="B890" s="2" t="s">
        <v>1924</v>
      </c>
      <c r="C890" s="202">
        <v>78</v>
      </c>
      <c r="D890" s="221">
        <v>40912</v>
      </c>
      <c r="E890" s="26">
        <v>2</v>
      </c>
      <c r="F890" s="24" t="s">
        <v>1053</v>
      </c>
      <c r="G890" s="24" t="s">
        <v>1053</v>
      </c>
      <c r="H890" s="26">
        <v>4</v>
      </c>
      <c r="K890" s="94"/>
      <c r="M890" s="2" t="s">
        <v>1925</v>
      </c>
      <c r="N890" s="202">
        <v>78</v>
      </c>
      <c r="O890" s="221">
        <v>41659</v>
      </c>
      <c r="P890" s="26">
        <v>1</v>
      </c>
      <c r="Q890" s="24" t="s">
        <v>1053</v>
      </c>
      <c r="R890" s="24" t="s">
        <v>1053</v>
      </c>
      <c r="S890" s="26">
        <v>1</v>
      </c>
      <c r="T890" s="206">
        <f t="shared" si="29"/>
        <v>2014</v>
      </c>
      <c r="U890" s="24" t="str">
        <f t="shared" si="30"/>
        <v>0</v>
      </c>
      <c r="V890" s="24" t="str">
        <f>IF(AND(Forecast_6_months&lt;N890,Goal_Setting_Months&gt;N890,U890="1",P890&gt;Baseline_Component),"1","0")</f>
        <v>0</v>
      </c>
    </row>
    <row r="891" spans="2:22" x14ac:dyDescent="0.25">
      <c r="B891" s="2" t="s">
        <v>1925</v>
      </c>
      <c r="C891" s="202">
        <v>78</v>
      </c>
      <c r="D891" s="221">
        <v>41659</v>
      </c>
      <c r="E891" s="26">
        <v>1</v>
      </c>
      <c r="F891" s="24" t="s">
        <v>1053</v>
      </c>
      <c r="G891" s="24" t="s">
        <v>1053</v>
      </c>
      <c r="H891" s="26">
        <v>1</v>
      </c>
      <c r="K891" s="94"/>
      <c r="M891" s="2" t="s">
        <v>1926</v>
      </c>
      <c r="N891" s="202">
        <v>80</v>
      </c>
      <c r="O891" s="221">
        <v>41901</v>
      </c>
      <c r="P891" s="26">
        <v>1</v>
      </c>
      <c r="Q891" s="24" t="s">
        <v>1053</v>
      </c>
      <c r="R891" s="24" t="s">
        <v>1053</v>
      </c>
      <c r="S891" s="26">
        <v>2</v>
      </c>
      <c r="T891" s="206">
        <f t="shared" si="29"/>
        <v>2014</v>
      </c>
      <c r="U891" s="24" t="str">
        <f t="shared" si="30"/>
        <v>0</v>
      </c>
      <c r="V891" s="24" t="str">
        <f>IF(AND(Forecast_6_months&lt;N891,Goal_Setting_Months&gt;N891,U891="1",P891&gt;Baseline_Component),"1","0")</f>
        <v>0</v>
      </c>
    </row>
    <row r="892" spans="2:22" x14ac:dyDescent="0.25">
      <c r="B892" s="2" t="s">
        <v>1926</v>
      </c>
      <c r="C892" s="202">
        <v>80</v>
      </c>
      <c r="D892" s="221">
        <v>41901</v>
      </c>
      <c r="E892" s="26">
        <v>1</v>
      </c>
      <c r="F892" s="24" t="s">
        <v>1053</v>
      </c>
      <c r="G892" s="24" t="s">
        <v>1053</v>
      </c>
      <c r="H892" s="26">
        <v>2</v>
      </c>
      <c r="K892" s="94"/>
      <c r="M892" s="2" t="s">
        <v>1927</v>
      </c>
      <c r="N892" s="202">
        <v>53</v>
      </c>
      <c r="O892" s="221">
        <v>41947</v>
      </c>
      <c r="P892" s="26">
        <v>1</v>
      </c>
      <c r="Q892" s="24" t="s">
        <v>1053</v>
      </c>
      <c r="R892" s="24" t="s">
        <v>1053</v>
      </c>
      <c r="S892" s="26">
        <v>4</v>
      </c>
      <c r="T892" s="206">
        <f t="shared" si="29"/>
        <v>2014</v>
      </c>
      <c r="U892" s="24" t="str">
        <f t="shared" si="30"/>
        <v>1</v>
      </c>
      <c r="V892" s="24" t="str">
        <f>IF(AND(Forecast_6_months&lt;N892,Goal_Setting_Months&gt;N892,U892="1",P892&gt;Baseline_Component),"1","0")</f>
        <v>0</v>
      </c>
    </row>
    <row r="893" spans="2:22" x14ac:dyDescent="0.25">
      <c r="B893" s="2" t="s">
        <v>1927</v>
      </c>
      <c r="C893" s="202">
        <v>53</v>
      </c>
      <c r="D893" s="221">
        <v>41947</v>
      </c>
      <c r="E893" s="26">
        <v>1</v>
      </c>
      <c r="F893" s="24" t="s">
        <v>1053</v>
      </c>
      <c r="G893" s="24" t="s">
        <v>1053</v>
      </c>
      <c r="H893" s="26">
        <v>4</v>
      </c>
      <c r="K893" s="94"/>
      <c r="M893" s="2" t="s">
        <v>1928</v>
      </c>
      <c r="N893" s="202">
        <v>65</v>
      </c>
      <c r="O893" s="221">
        <v>40597</v>
      </c>
      <c r="P893" s="26">
        <v>1</v>
      </c>
      <c r="Q893" s="24" t="s">
        <v>1053</v>
      </c>
      <c r="R893" s="24" t="s">
        <v>1053</v>
      </c>
      <c r="S893" s="26">
        <v>1</v>
      </c>
      <c r="T893" s="206">
        <f t="shared" si="29"/>
        <v>2011</v>
      </c>
      <c r="U893" s="24" t="str">
        <f t="shared" si="30"/>
        <v>0</v>
      </c>
      <c r="V893" s="24" t="str">
        <f>IF(AND(Forecast_6_months&lt;N893,Goal_Setting_Months&gt;N893,U893="1",P893&gt;Baseline_Component),"1","0")</f>
        <v>0</v>
      </c>
    </row>
    <row r="894" spans="2:22" x14ac:dyDescent="0.25">
      <c r="B894" s="2" t="s">
        <v>1928</v>
      </c>
      <c r="C894" s="202">
        <v>65</v>
      </c>
      <c r="D894" s="221">
        <v>40597</v>
      </c>
      <c r="E894" s="26">
        <v>1</v>
      </c>
      <c r="F894" s="24" t="s">
        <v>1053</v>
      </c>
      <c r="G894" s="24" t="s">
        <v>1053</v>
      </c>
      <c r="H894" s="26">
        <v>1</v>
      </c>
      <c r="K894" s="94"/>
      <c r="M894" s="2" t="s">
        <v>1929</v>
      </c>
      <c r="N894" s="202">
        <v>79</v>
      </c>
      <c r="O894" s="221">
        <v>39582</v>
      </c>
      <c r="P894" s="26">
        <v>2</v>
      </c>
      <c r="Q894" s="24" t="s">
        <v>1053</v>
      </c>
      <c r="R894" s="24" t="s">
        <v>1053</v>
      </c>
      <c r="S894" s="26">
        <v>3</v>
      </c>
      <c r="T894" s="206">
        <f t="shared" si="29"/>
        <v>2008</v>
      </c>
      <c r="U894" s="24" t="str">
        <f t="shared" si="30"/>
        <v>1</v>
      </c>
      <c r="V894" s="24" t="str">
        <f>IF(AND(Forecast_6_months&lt;N894,Goal_Setting_Months&gt;N894,U894="1",P894&gt;Baseline_Component),"1","0")</f>
        <v>0</v>
      </c>
    </row>
    <row r="895" spans="2:22" x14ac:dyDescent="0.25">
      <c r="B895" s="2" t="s">
        <v>1929</v>
      </c>
      <c r="C895" s="202">
        <v>79</v>
      </c>
      <c r="D895" s="221">
        <v>39582</v>
      </c>
      <c r="E895" s="26">
        <v>2</v>
      </c>
      <c r="F895" s="24" t="s">
        <v>1053</v>
      </c>
      <c r="G895" s="24" t="s">
        <v>1053</v>
      </c>
      <c r="H895" s="26">
        <v>3</v>
      </c>
      <c r="K895" s="94"/>
      <c r="M895" s="2" t="s">
        <v>1930</v>
      </c>
      <c r="N895" s="202">
        <v>78</v>
      </c>
      <c r="O895" s="221">
        <v>40800</v>
      </c>
      <c r="P895" s="26">
        <v>32</v>
      </c>
      <c r="Q895" s="26">
        <v>1</v>
      </c>
      <c r="R895" s="26">
        <v>4</v>
      </c>
      <c r="S895" s="26">
        <v>5</v>
      </c>
      <c r="T895" s="206">
        <f t="shared" si="29"/>
        <v>2011</v>
      </c>
      <c r="U895" s="24" t="str">
        <f t="shared" si="30"/>
        <v>1</v>
      </c>
      <c r="V895" s="24" t="str">
        <f>IF(AND(Forecast_6_months&lt;N895,Goal_Setting_Months&gt;N895,U895="1",P895&gt;Baseline_Component),"1","0")</f>
        <v>0</v>
      </c>
    </row>
    <row r="896" spans="2:22" x14ac:dyDescent="0.25">
      <c r="B896" s="2" t="s">
        <v>1930</v>
      </c>
      <c r="C896" s="202">
        <v>78</v>
      </c>
      <c r="D896" s="221">
        <v>40800</v>
      </c>
      <c r="E896" s="26">
        <v>32</v>
      </c>
      <c r="F896" s="26">
        <v>1</v>
      </c>
      <c r="G896" s="26">
        <v>4</v>
      </c>
      <c r="H896" s="26">
        <v>5</v>
      </c>
      <c r="K896" s="94"/>
      <c r="M896" s="2" t="s">
        <v>1931</v>
      </c>
      <c r="N896" s="202">
        <v>62</v>
      </c>
      <c r="O896" s="221">
        <v>41331</v>
      </c>
      <c r="P896" s="26">
        <v>1</v>
      </c>
      <c r="Q896" s="26">
        <v>1</v>
      </c>
      <c r="R896" s="26">
        <v>28</v>
      </c>
      <c r="S896" s="26">
        <v>4</v>
      </c>
      <c r="T896" s="206">
        <f t="shared" si="29"/>
        <v>2013</v>
      </c>
      <c r="U896" s="24" t="str">
        <f t="shared" si="30"/>
        <v>1</v>
      </c>
      <c r="V896" s="24" t="str">
        <f>IF(AND(Forecast_6_months&lt;N896,Goal_Setting_Months&gt;N896,U896="1",P896&gt;Baseline_Component),"1","0")</f>
        <v>0</v>
      </c>
    </row>
    <row r="897" spans="2:22" x14ac:dyDescent="0.25">
      <c r="B897" s="2" t="s">
        <v>1931</v>
      </c>
      <c r="C897" s="202">
        <v>62</v>
      </c>
      <c r="D897" s="221">
        <v>41331</v>
      </c>
      <c r="E897" s="26">
        <v>1</v>
      </c>
      <c r="F897" s="26">
        <v>1</v>
      </c>
      <c r="G897" s="26">
        <v>28</v>
      </c>
      <c r="H897" s="26">
        <v>4</v>
      </c>
      <c r="K897" s="94"/>
      <c r="M897" s="2" t="s">
        <v>1932</v>
      </c>
      <c r="N897" s="202">
        <v>46</v>
      </c>
      <c r="O897" s="221">
        <v>41521</v>
      </c>
      <c r="P897" s="26">
        <v>1</v>
      </c>
      <c r="Q897" s="24" t="s">
        <v>1053</v>
      </c>
      <c r="R897" s="24" t="s">
        <v>1053</v>
      </c>
      <c r="S897" s="26">
        <v>5</v>
      </c>
      <c r="T897" s="206">
        <f t="shared" si="29"/>
        <v>2013</v>
      </c>
      <c r="U897" s="24" t="str">
        <f t="shared" si="30"/>
        <v>1</v>
      </c>
      <c r="V897" s="24" t="str">
        <f>IF(AND(Forecast_6_months&lt;N897,Goal_Setting_Months&gt;N897,U897="1",P897&gt;Baseline_Component),"1","0")</f>
        <v>0</v>
      </c>
    </row>
    <row r="898" spans="2:22" x14ac:dyDescent="0.25">
      <c r="B898" s="2" t="s">
        <v>1932</v>
      </c>
      <c r="C898" s="202">
        <v>46</v>
      </c>
      <c r="D898" s="221">
        <v>41521</v>
      </c>
      <c r="E898" s="26">
        <v>1</v>
      </c>
      <c r="F898" s="24" t="s">
        <v>1053</v>
      </c>
      <c r="G898" s="24" t="s">
        <v>1053</v>
      </c>
      <c r="H898" s="26">
        <v>5</v>
      </c>
      <c r="K898" s="94"/>
      <c r="M898" s="2" t="s">
        <v>1933</v>
      </c>
      <c r="N898" s="202">
        <v>71</v>
      </c>
      <c r="O898" s="221">
        <v>40373</v>
      </c>
      <c r="P898" s="26">
        <v>32</v>
      </c>
      <c r="Q898" s="24" t="s">
        <v>1053</v>
      </c>
      <c r="R898" s="24" t="s">
        <v>1053</v>
      </c>
      <c r="S898" s="26">
        <v>4</v>
      </c>
      <c r="T898" s="206">
        <f t="shared" si="29"/>
        <v>2010</v>
      </c>
      <c r="U898" s="24" t="str">
        <f t="shared" si="30"/>
        <v>1</v>
      </c>
      <c r="V898" s="24" t="str">
        <f>IF(AND(Forecast_6_months&lt;N898,Goal_Setting_Months&gt;N898,U898="1",P898&gt;Baseline_Component),"1","0")</f>
        <v>0</v>
      </c>
    </row>
    <row r="899" spans="2:22" x14ac:dyDescent="0.25">
      <c r="B899" s="2" t="s">
        <v>1933</v>
      </c>
      <c r="C899" s="202">
        <v>71</v>
      </c>
      <c r="D899" s="221">
        <v>40373</v>
      </c>
      <c r="E899" s="26">
        <v>32</v>
      </c>
      <c r="F899" s="24" t="s">
        <v>1053</v>
      </c>
      <c r="G899" s="24" t="s">
        <v>1053</v>
      </c>
      <c r="H899" s="26">
        <v>4</v>
      </c>
      <c r="M899" s="2" t="s">
        <v>1934</v>
      </c>
      <c r="N899" s="202">
        <v>75</v>
      </c>
      <c r="O899" s="221">
        <v>40261</v>
      </c>
      <c r="P899" s="26">
        <v>1</v>
      </c>
      <c r="Q899" s="26">
        <v>1</v>
      </c>
      <c r="R899" s="26">
        <v>14</v>
      </c>
      <c r="S899" s="26">
        <v>5</v>
      </c>
      <c r="T899" s="206">
        <f t="shared" si="29"/>
        <v>2010</v>
      </c>
      <c r="U899" s="24" t="str">
        <f t="shared" si="30"/>
        <v>1</v>
      </c>
      <c r="V899" s="24" t="str">
        <f>IF(AND(Forecast_6_months&lt;N899,Goal_Setting_Months&gt;N899,U899="1",P899&gt;Baseline_Component),"1","0")</f>
        <v>0</v>
      </c>
    </row>
    <row r="900" spans="2:22" x14ac:dyDescent="0.25">
      <c r="B900" s="2" t="s">
        <v>1934</v>
      </c>
      <c r="C900" s="202">
        <v>75</v>
      </c>
      <c r="D900" s="221">
        <v>40261</v>
      </c>
      <c r="E900" s="26">
        <v>1</v>
      </c>
      <c r="F900" s="26">
        <v>1</v>
      </c>
      <c r="G900" s="26">
        <v>14</v>
      </c>
      <c r="H900" s="26">
        <v>5</v>
      </c>
      <c r="M900" s="2" t="s">
        <v>1935</v>
      </c>
      <c r="N900" s="202">
        <v>80</v>
      </c>
      <c r="O900" s="221">
        <v>40638</v>
      </c>
      <c r="P900" s="26">
        <v>1</v>
      </c>
      <c r="Q900" s="24" t="s">
        <v>1053</v>
      </c>
      <c r="R900" s="24" t="s">
        <v>1053</v>
      </c>
      <c r="S900" s="26">
        <v>1</v>
      </c>
      <c r="T900" s="206">
        <f t="shared" si="29"/>
        <v>2011</v>
      </c>
      <c r="U900" s="24" t="str">
        <f t="shared" si="30"/>
        <v>0</v>
      </c>
      <c r="V900" s="24" t="str">
        <f>IF(AND(Forecast_6_months&lt;N900,Goal_Setting_Months&gt;N900,U900="1",P900&gt;Baseline_Component),"1","0")</f>
        <v>0</v>
      </c>
    </row>
    <row r="901" spans="2:22" x14ac:dyDescent="0.25">
      <c r="B901" s="2" t="s">
        <v>1935</v>
      </c>
      <c r="C901" s="202">
        <v>80</v>
      </c>
      <c r="D901" s="221">
        <v>40638</v>
      </c>
      <c r="E901" s="26">
        <v>1</v>
      </c>
      <c r="F901" s="24" t="s">
        <v>1053</v>
      </c>
      <c r="G901" s="24" t="s">
        <v>1053</v>
      </c>
      <c r="H901" s="26">
        <v>1</v>
      </c>
      <c r="M901" s="2" t="s">
        <v>1936</v>
      </c>
      <c r="N901" s="202">
        <v>59</v>
      </c>
      <c r="O901" s="221">
        <v>42185</v>
      </c>
      <c r="P901" s="26">
        <v>1</v>
      </c>
      <c r="Q901" s="24" t="s">
        <v>1053</v>
      </c>
      <c r="R901" s="24" t="s">
        <v>1053</v>
      </c>
      <c r="S901" s="26">
        <v>2</v>
      </c>
      <c r="T901" s="206">
        <f t="shared" si="29"/>
        <v>2015</v>
      </c>
      <c r="U901" s="24" t="str">
        <f t="shared" si="30"/>
        <v>0</v>
      </c>
      <c r="V901" s="24" t="str">
        <f>IF(AND(Forecast_6_months&lt;N901,Goal_Setting_Months&gt;N901,U901="1",P901&gt;Baseline_Component),"1","0")</f>
        <v>0</v>
      </c>
    </row>
    <row r="902" spans="2:22" x14ac:dyDescent="0.25">
      <c r="B902" s="2" t="s">
        <v>1936</v>
      </c>
      <c r="C902" s="202">
        <v>59</v>
      </c>
      <c r="D902" s="221">
        <v>42185</v>
      </c>
      <c r="E902" s="26">
        <v>1</v>
      </c>
      <c r="F902" s="24" t="s">
        <v>1053</v>
      </c>
      <c r="G902" s="24" t="s">
        <v>1053</v>
      </c>
      <c r="H902" s="26">
        <v>2</v>
      </c>
      <c r="M902" s="2" t="s">
        <v>1937</v>
      </c>
      <c r="N902" s="202">
        <v>69</v>
      </c>
      <c r="O902" s="221">
        <v>40575</v>
      </c>
      <c r="P902" s="26">
        <v>1</v>
      </c>
      <c r="Q902" s="26">
        <v>1</v>
      </c>
      <c r="R902" s="26">
        <v>1</v>
      </c>
      <c r="S902" s="26">
        <v>1</v>
      </c>
      <c r="T902" s="206">
        <f t="shared" si="29"/>
        <v>2011</v>
      </c>
      <c r="U902" s="24" t="str">
        <f t="shared" si="30"/>
        <v>0</v>
      </c>
      <c r="V902" s="24" t="str">
        <f>IF(AND(Forecast_6_months&lt;N902,Goal_Setting_Months&gt;N902,U902="1",P902&gt;Baseline_Component),"1","0")</f>
        <v>0</v>
      </c>
    </row>
    <row r="903" spans="2:22" x14ac:dyDescent="0.25">
      <c r="B903" s="2" t="s">
        <v>1937</v>
      </c>
      <c r="C903" s="202">
        <v>69</v>
      </c>
      <c r="D903" s="221">
        <v>40575</v>
      </c>
      <c r="E903" s="26">
        <v>1</v>
      </c>
      <c r="F903" s="26">
        <v>1</v>
      </c>
      <c r="G903" s="26">
        <v>1</v>
      </c>
      <c r="H903" s="26">
        <v>1</v>
      </c>
      <c r="M903" s="2" t="s">
        <v>1938</v>
      </c>
      <c r="N903" s="202">
        <v>80</v>
      </c>
      <c r="O903" s="221">
        <v>39933</v>
      </c>
      <c r="P903" s="26">
        <v>1</v>
      </c>
      <c r="Q903" s="24" t="s">
        <v>1053</v>
      </c>
      <c r="R903" s="24" t="s">
        <v>1053</v>
      </c>
      <c r="S903" s="26">
        <v>5</v>
      </c>
      <c r="T903" s="206">
        <f t="shared" si="29"/>
        <v>2009</v>
      </c>
      <c r="U903" s="24" t="str">
        <f t="shared" si="30"/>
        <v>1</v>
      </c>
      <c r="V903" s="24" t="str">
        <f>IF(AND(Forecast_6_months&lt;N903,Goal_Setting_Months&gt;N903,U903="1",P903&gt;Baseline_Component),"1","0")</f>
        <v>0</v>
      </c>
    </row>
    <row r="904" spans="2:22" x14ac:dyDescent="0.25">
      <c r="B904" s="2" t="s">
        <v>1938</v>
      </c>
      <c r="C904" s="202">
        <v>80</v>
      </c>
      <c r="D904" s="221">
        <v>39933</v>
      </c>
      <c r="E904" s="26">
        <v>1</v>
      </c>
      <c r="F904" s="24" t="s">
        <v>1053</v>
      </c>
      <c r="G904" s="24" t="s">
        <v>1053</v>
      </c>
      <c r="H904" s="26">
        <v>5</v>
      </c>
      <c r="M904" s="2" t="s">
        <v>1939</v>
      </c>
      <c r="N904" s="202">
        <v>80</v>
      </c>
      <c r="O904" s="221">
        <v>40512</v>
      </c>
      <c r="P904" s="26">
        <v>78</v>
      </c>
      <c r="Q904" s="26">
        <v>1</v>
      </c>
      <c r="R904" s="26">
        <v>10</v>
      </c>
      <c r="S904" s="26">
        <v>5</v>
      </c>
      <c r="T904" s="206">
        <f t="shared" si="29"/>
        <v>2010</v>
      </c>
      <c r="U904" s="24" t="str">
        <f t="shared" si="30"/>
        <v>1</v>
      </c>
      <c r="V904" s="24" t="str">
        <f>IF(AND(Forecast_6_months&lt;N904,Goal_Setting_Months&gt;N904,U904="1",P904&gt;Baseline_Component),"1","0")</f>
        <v>0</v>
      </c>
    </row>
    <row r="905" spans="2:22" x14ac:dyDescent="0.25">
      <c r="B905" s="2" t="s">
        <v>1939</v>
      </c>
      <c r="C905" s="202">
        <v>80</v>
      </c>
      <c r="D905" s="221">
        <v>40512</v>
      </c>
      <c r="E905" s="26">
        <v>78</v>
      </c>
      <c r="F905" s="26">
        <v>1</v>
      </c>
      <c r="G905" s="26">
        <v>10</v>
      </c>
      <c r="H905" s="26">
        <v>5</v>
      </c>
      <c r="M905" s="2" t="s">
        <v>1940</v>
      </c>
      <c r="N905" s="202">
        <v>74</v>
      </c>
      <c r="O905" s="221">
        <v>41474</v>
      </c>
      <c r="P905" s="26">
        <v>1</v>
      </c>
      <c r="Q905" s="24" t="s">
        <v>1053</v>
      </c>
      <c r="R905" s="24" t="s">
        <v>1053</v>
      </c>
      <c r="S905" s="26">
        <v>5</v>
      </c>
      <c r="T905" s="206">
        <f t="shared" si="29"/>
        <v>2013</v>
      </c>
      <c r="U905" s="24" t="str">
        <f t="shared" si="30"/>
        <v>1</v>
      </c>
      <c r="V905" s="24" t="str">
        <f>IF(AND(Forecast_6_months&lt;N905,Goal_Setting_Months&gt;N905,U905="1",P905&gt;Baseline_Component),"1","0")</f>
        <v>0</v>
      </c>
    </row>
    <row r="906" spans="2:22" x14ac:dyDescent="0.25">
      <c r="B906" s="2" t="s">
        <v>1940</v>
      </c>
      <c r="C906" s="202">
        <v>74</v>
      </c>
      <c r="D906" s="221">
        <v>41474</v>
      </c>
      <c r="E906" s="26">
        <v>1</v>
      </c>
      <c r="F906" s="24" t="s">
        <v>1053</v>
      </c>
      <c r="G906" s="24" t="s">
        <v>1053</v>
      </c>
      <c r="H906" s="26">
        <v>5</v>
      </c>
      <c r="M906" s="2" t="s">
        <v>1941</v>
      </c>
      <c r="N906" s="202">
        <v>80</v>
      </c>
      <c r="O906" s="221">
        <v>39926</v>
      </c>
      <c r="P906" s="26">
        <v>2</v>
      </c>
      <c r="Q906" s="24" t="s">
        <v>1053</v>
      </c>
      <c r="R906" s="24" t="s">
        <v>1053</v>
      </c>
      <c r="S906" s="26">
        <v>1</v>
      </c>
      <c r="T906" s="206">
        <f t="shared" si="29"/>
        <v>2009</v>
      </c>
      <c r="U906" s="24" t="str">
        <f t="shared" si="30"/>
        <v>0</v>
      </c>
      <c r="V906" s="24" t="str">
        <f>IF(AND(Forecast_6_months&lt;N906,Goal_Setting_Months&gt;N906,U906="1",P906&gt;Baseline_Component),"1","0")</f>
        <v>0</v>
      </c>
    </row>
    <row r="907" spans="2:22" x14ac:dyDescent="0.25">
      <c r="B907" s="2" t="s">
        <v>1941</v>
      </c>
      <c r="C907" s="202">
        <v>80</v>
      </c>
      <c r="D907" s="221">
        <v>39926</v>
      </c>
      <c r="E907" s="26">
        <v>2</v>
      </c>
      <c r="F907" s="24" t="s">
        <v>1053</v>
      </c>
      <c r="G907" s="24" t="s">
        <v>1053</v>
      </c>
      <c r="H907" s="26">
        <v>1</v>
      </c>
      <c r="M907" s="2" t="s">
        <v>1942</v>
      </c>
      <c r="N907" s="202">
        <v>44</v>
      </c>
      <c r="O907" s="221">
        <v>39638</v>
      </c>
      <c r="P907" s="26">
        <v>1</v>
      </c>
      <c r="Q907" s="24" t="s">
        <v>1053</v>
      </c>
      <c r="R907" s="24" t="s">
        <v>1053</v>
      </c>
      <c r="S907" s="26">
        <v>3</v>
      </c>
      <c r="T907" s="206">
        <f t="shared" si="29"/>
        <v>2008</v>
      </c>
      <c r="U907" s="24" t="str">
        <f t="shared" si="30"/>
        <v>1</v>
      </c>
      <c r="V907" s="24" t="str">
        <f>IF(AND(Forecast_6_months&lt;N907,Goal_Setting_Months&gt;N907,U907="1",P907&gt;Baseline_Component),"1","0")</f>
        <v>0</v>
      </c>
    </row>
    <row r="908" spans="2:22" x14ac:dyDescent="0.25">
      <c r="B908" s="2" t="s">
        <v>1942</v>
      </c>
      <c r="C908" s="202">
        <v>44</v>
      </c>
      <c r="D908" s="221">
        <v>39638</v>
      </c>
      <c r="E908" s="26">
        <v>1</v>
      </c>
      <c r="F908" s="24" t="s">
        <v>1053</v>
      </c>
      <c r="G908" s="24" t="s">
        <v>1053</v>
      </c>
      <c r="H908" s="26">
        <v>3</v>
      </c>
      <c r="M908" s="2" t="s">
        <v>1943</v>
      </c>
      <c r="N908" s="202">
        <v>79</v>
      </c>
      <c r="O908" s="221">
        <v>40799</v>
      </c>
      <c r="P908" s="26">
        <v>15</v>
      </c>
      <c r="Q908" s="26">
        <v>1</v>
      </c>
      <c r="R908" s="26">
        <v>5</v>
      </c>
      <c r="S908" s="26">
        <v>4</v>
      </c>
      <c r="T908" s="206">
        <f t="shared" si="29"/>
        <v>2011</v>
      </c>
      <c r="U908" s="24" t="str">
        <f t="shared" si="30"/>
        <v>1</v>
      </c>
      <c r="V908" s="24" t="str">
        <f>IF(AND(Forecast_6_months&lt;N908,Goal_Setting_Months&gt;N908,U908="1",P908&gt;Baseline_Component),"1","0")</f>
        <v>0</v>
      </c>
    </row>
    <row r="909" spans="2:22" x14ac:dyDescent="0.25">
      <c r="B909" s="2" t="s">
        <v>1943</v>
      </c>
      <c r="C909" s="202">
        <v>79</v>
      </c>
      <c r="D909" s="221">
        <v>40799</v>
      </c>
      <c r="E909" s="26">
        <v>15</v>
      </c>
      <c r="F909" s="26">
        <v>1</v>
      </c>
      <c r="G909" s="26">
        <v>5</v>
      </c>
      <c r="H909" s="26">
        <v>4</v>
      </c>
      <c r="M909" s="2" t="s">
        <v>1944</v>
      </c>
      <c r="N909" s="202">
        <v>79</v>
      </c>
      <c r="O909" s="221">
        <v>41214</v>
      </c>
      <c r="P909" s="26">
        <v>1</v>
      </c>
      <c r="Q909" s="24" t="s">
        <v>1053</v>
      </c>
      <c r="R909" s="24" t="s">
        <v>1053</v>
      </c>
      <c r="S909" s="26">
        <v>1</v>
      </c>
      <c r="T909" s="206">
        <f t="shared" si="29"/>
        <v>2012</v>
      </c>
      <c r="U909" s="24" t="str">
        <f t="shared" si="30"/>
        <v>0</v>
      </c>
      <c r="V909" s="24" t="str">
        <f>IF(AND(Forecast_6_months&lt;N909,Goal_Setting_Months&gt;N909,U909="1",P909&gt;Baseline_Component),"1","0")</f>
        <v>0</v>
      </c>
    </row>
    <row r="910" spans="2:22" x14ac:dyDescent="0.25">
      <c r="B910" s="2" t="s">
        <v>1944</v>
      </c>
      <c r="C910" s="202">
        <v>79</v>
      </c>
      <c r="D910" s="221">
        <v>41214</v>
      </c>
      <c r="E910" s="26">
        <v>1</v>
      </c>
      <c r="F910" s="24" t="s">
        <v>1053</v>
      </c>
      <c r="G910" s="24" t="s">
        <v>1053</v>
      </c>
      <c r="H910" s="26">
        <v>1</v>
      </c>
      <c r="M910" s="2" t="s">
        <v>1945</v>
      </c>
      <c r="N910" s="202">
        <v>80</v>
      </c>
      <c r="O910" s="221">
        <v>40206</v>
      </c>
      <c r="P910" s="26">
        <v>6</v>
      </c>
      <c r="Q910" s="24" t="s">
        <v>1053</v>
      </c>
      <c r="R910" s="24" t="s">
        <v>1053</v>
      </c>
      <c r="S910" s="26">
        <v>5</v>
      </c>
      <c r="T910" s="206">
        <f t="shared" si="29"/>
        <v>2010</v>
      </c>
      <c r="U910" s="24" t="str">
        <f t="shared" si="30"/>
        <v>1</v>
      </c>
      <c r="V910" s="24" t="str">
        <f>IF(AND(Forecast_6_months&lt;N910,Goal_Setting_Months&gt;N910,U910="1",P910&gt;Baseline_Component),"1","0")</f>
        <v>0</v>
      </c>
    </row>
    <row r="911" spans="2:22" x14ac:dyDescent="0.25">
      <c r="B911" s="2" t="s">
        <v>1945</v>
      </c>
      <c r="C911" s="202">
        <v>80</v>
      </c>
      <c r="D911" s="221">
        <v>40206</v>
      </c>
      <c r="E911" s="26">
        <v>6</v>
      </c>
      <c r="F911" s="24" t="s">
        <v>1053</v>
      </c>
      <c r="G911" s="24" t="s">
        <v>1053</v>
      </c>
      <c r="H911" s="26">
        <v>5</v>
      </c>
      <c r="M911" s="2" t="s">
        <v>1946</v>
      </c>
      <c r="N911" s="202">
        <v>80</v>
      </c>
      <c r="O911" s="221">
        <v>41851</v>
      </c>
      <c r="P911" s="26">
        <v>1</v>
      </c>
      <c r="Q911" s="24" t="s">
        <v>1053</v>
      </c>
      <c r="R911" s="24" t="s">
        <v>1053</v>
      </c>
      <c r="S911" s="26">
        <v>5</v>
      </c>
      <c r="T911" s="206">
        <f t="shared" si="29"/>
        <v>2014</v>
      </c>
      <c r="U911" s="24" t="str">
        <f t="shared" si="30"/>
        <v>1</v>
      </c>
      <c r="V911" s="24" t="str">
        <f>IF(AND(Forecast_6_months&lt;N911,Goal_Setting_Months&gt;N911,U911="1",P911&gt;Baseline_Component),"1","0")</f>
        <v>0</v>
      </c>
    </row>
    <row r="912" spans="2:22" x14ac:dyDescent="0.25">
      <c r="B912" s="2" t="s">
        <v>1946</v>
      </c>
      <c r="C912" s="202">
        <v>80</v>
      </c>
      <c r="D912" s="221">
        <v>41851</v>
      </c>
      <c r="E912" s="26">
        <v>1</v>
      </c>
      <c r="F912" s="24" t="s">
        <v>1053</v>
      </c>
      <c r="G912" s="24" t="s">
        <v>1053</v>
      </c>
      <c r="H912" s="26">
        <v>5</v>
      </c>
      <c r="M912" s="2" t="s">
        <v>1947</v>
      </c>
      <c r="N912" s="202">
        <v>69</v>
      </c>
      <c r="O912" s="221">
        <v>40848</v>
      </c>
      <c r="P912" s="26">
        <v>2</v>
      </c>
      <c r="Q912" s="24" t="s">
        <v>1053</v>
      </c>
      <c r="R912" s="24" t="s">
        <v>1053</v>
      </c>
      <c r="S912" s="26">
        <v>4</v>
      </c>
      <c r="T912" s="206">
        <f t="shared" si="29"/>
        <v>2011</v>
      </c>
      <c r="U912" s="24" t="str">
        <f t="shared" si="30"/>
        <v>1</v>
      </c>
      <c r="V912" s="24" t="str">
        <f>IF(AND(Forecast_6_months&lt;N912,Goal_Setting_Months&gt;N912,U912="1",P912&gt;Baseline_Component),"1","0")</f>
        <v>0</v>
      </c>
    </row>
    <row r="913" spans="2:22" x14ac:dyDescent="0.25">
      <c r="B913" s="2" t="s">
        <v>1947</v>
      </c>
      <c r="C913" s="202">
        <v>69</v>
      </c>
      <c r="D913" s="221">
        <v>40848</v>
      </c>
      <c r="E913" s="26">
        <v>2</v>
      </c>
      <c r="F913" s="24" t="s">
        <v>1053</v>
      </c>
      <c r="G913" s="24" t="s">
        <v>1053</v>
      </c>
      <c r="H913" s="26">
        <v>4</v>
      </c>
      <c r="M913" s="2" t="s">
        <v>1948</v>
      </c>
      <c r="N913" s="202">
        <v>75</v>
      </c>
      <c r="O913" s="221">
        <v>41670</v>
      </c>
      <c r="P913" s="26">
        <v>80</v>
      </c>
      <c r="Q913" s="26">
        <v>1</v>
      </c>
      <c r="R913" s="26">
        <v>17</v>
      </c>
      <c r="S913" s="26">
        <v>5</v>
      </c>
      <c r="T913" s="206">
        <f t="shared" si="29"/>
        <v>2014</v>
      </c>
      <c r="U913" s="24" t="str">
        <f t="shared" si="30"/>
        <v>1</v>
      </c>
      <c r="V913" s="24" t="str">
        <f>IF(AND(Forecast_6_months&lt;N913,Goal_Setting_Months&gt;N913,U913="1",P913&gt;Baseline_Component),"1","0")</f>
        <v>0</v>
      </c>
    </row>
    <row r="914" spans="2:22" x14ac:dyDescent="0.25">
      <c r="B914" s="2" t="s">
        <v>1948</v>
      </c>
      <c r="C914" s="202">
        <v>75</v>
      </c>
      <c r="D914" s="221">
        <v>41670</v>
      </c>
      <c r="E914" s="26">
        <v>80</v>
      </c>
      <c r="F914" s="26">
        <v>1</v>
      </c>
      <c r="G914" s="26">
        <v>17</v>
      </c>
      <c r="H914" s="26">
        <v>5</v>
      </c>
      <c r="M914" s="2" t="s">
        <v>1949</v>
      </c>
      <c r="N914" s="202">
        <v>74</v>
      </c>
      <c r="O914" s="221">
        <v>40380</v>
      </c>
      <c r="P914" s="26">
        <v>1</v>
      </c>
      <c r="Q914" s="26">
        <v>1</v>
      </c>
      <c r="R914" s="26">
        <v>2</v>
      </c>
      <c r="S914" s="26">
        <v>5</v>
      </c>
      <c r="T914" s="206">
        <f t="shared" si="29"/>
        <v>2010</v>
      </c>
      <c r="U914" s="24" t="str">
        <f t="shared" si="30"/>
        <v>1</v>
      </c>
      <c r="V914" s="24" t="str">
        <f>IF(AND(Forecast_6_months&lt;N914,Goal_Setting_Months&gt;N914,U914="1",P914&gt;Baseline_Component),"1","0")</f>
        <v>0</v>
      </c>
    </row>
    <row r="915" spans="2:22" x14ac:dyDescent="0.25">
      <c r="B915" s="2" t="s">
        <v>1949</v>
      </c>
      <c r="C915" s="202">
        <v>74</v>
      </c>
      <c r="D915" s="221">
        <v>40380</v>
      </c>
      <c r="E915" s="26">
        <v>1</v>
      </c>
      <c r="F915" s="26">
        <v>1</v>
      </c>
      <c r="G915" s="26">
        <v>2</v>
      </c>
      <c r="H915" s="26">
        <v>5</v>
      </c>
      <c r="M915" s="2" t="s">
        <v>1950</v>
      </c>
      <c r="N915" s="202">
        <v>74</v>
      </c>
      <c r="O915" s="221">
        <v>41797</v>
      </c>
      <c r="P915" s="26">
        <v>1</v>
      </c>
      <c r="Q915" s="24" t="s">
        <v>1053</v>
      </c>
      <c r="R915" s="24" t="s">
        <v>1053</v>
      </c>
      <c r="S915" s="26">
        <v>1</v>
      </c>
      <c r="T915" s="206">
        <f t="shared" ref="T915:T978" si="31">YEAR(O915)</f>
        <v>2014</v>
      </c>
      <c r="U915" s="24" t="str">
        <f t="shared" ref="U915:U978" si="32">IF(S915&gt;2,"1","0")</f>
        <v>0</v>
      </c>
      <c r="V915" s="24" t="str">
        <f>IF(AND(Forecast_6_months&lt;N915,Goal_Setting_Months&gt;N915,U915="1",P915&gt;Baseline_Component),"1","0")</f>
        <v>0</v>
      </c>
    </row>
    <row r="916" spans="2:22" x14ac:dyDescent="0.25">
      <c r="B916" s="2" t="s">
        <v>1950</v>
      </c>
      <c r="C916" s="202">
        <v>74</v>
      </c>
      <c r="D916" s="221">
        <v>41797</v>
      </c>
      <c r="E916" s="26">
        <v>1</v>
      </c>
      <c r="F916" s="24" t="s">
        <v>1053</v>
      </c>
      <c r="G916" s="24" t="s">
        <v>1053</v>
      </c>
      <c r="H916" s="26">
        <v>1</v>
      </c>
      <c r="M916" s="2" t="s">
        <v>1951</v>
      </c>
      <c r="N916" s="202">
        <v>74</v>
      </c>
      <c r="O916" s="221">
        <v>40709</v>
      </c>
      <c r="P916" s="26">
        <v>1</v>
      </c>
      <c r="Q916" s="26">
        <v>1</v>
      </c>
      <c r="R916" s="26">
        <v>8</v>
      </c>
      <c r="S916" s="26">
        <v>5</v>
      </c>
      <c r="T916" s="206">
        <f t="shared" si="31"/>
        <v>2011</v>
      </c>
      <c r="U916" s="24" t="str">
        <f t="shared" si="32"/>
        <v>1</v>
      </c>
      <c r="V916" s="24" t="str">
        <f>IF(AND(Forecast_6_months&lt;N916,Goal_Setting_Months&gt;N916,U916="1",P916&gt;Baseline_Component),"1","0")</f>
        <v>0</v>
      </c>
    </row>
    <row r="917" spans="2:22" x14ac:dyDescent="0.25">
      <c r="B917" s="2" t="s">
        <v>1951</v>
      </c>
      <c r="C917" s="202">
        <v>74</v>
      </c>
      <c r="D917" s="221">
        <v>40709</v>
      </c>
      <c r="E917" s="26">
        <v>1</v>
      </c>
      <c r="F917" s="26">
        <v>1</v>
      </c>
      <c r="G917" s="26">
        <v>8</v>
      </c>
      <c r="H917" s="26">
        <v>5</v>
      </c>
      <c r="M917" s="2" t="s">
        <v>1952</v>
      </c>
      <c r="N917" s="202">
        <v>67</v>
      </c>
      <c r="O917" s="221">
        <v>39869</v>
      </c>
      <c r="P917" s="26">
        <v>8</v>
      </c>
      <c r="Q917" s="26">
        <v>1</v>
      </c>
      <c r="R917" s="26">
        <v>2</v>
      </c>
      <c r="S917" s="26">
        <v>2</v>
      </c>
      <c r="T917" s="206">
        <f t="shared" si="31"/>
        <v>2009</v>
      </c>
      <c r="U917" s="24" t="str">
        <f t="shared" si="32"/>
        <v>0</v>
      </c>
      <c r="V917" s="24" t="str">
        <f>IF(AND(Forecast_6_months&lt;N917,Goal_Setting_Months&gt;N917,U917="1",P917&gt;Baseline_Component),"1","0")</f>
        <v>0</v>
      </c>
    </row>
    <row r="918" spans="2:22" x14ac:dyDescent="0.25">
      <c r="B918" s="2" t="s">
        <v>1952</v>
      </c>
      <c r="C918" s="202">
        <v>67</v>
      </c>
      <c r="D918" s="221">
        <v>39869</v>
      </c>
      <c r="E918" s="26">
        <v>8</v>
      </c>
      <c r="F918" s="26">
        <v>1</v>
      </c>
      <c r="G918" s="26">
        <v>2</v>
      </c>
      <c r="H918" s="26">
        <v>2</v>
      </c>
      <c r="M918" s="2" t="s">
        <v>1953</v>
      </c>
      <c r="N918" s="202">
        <v>58</v>
      </c>
      <c r="O918" s="221">
        <v>40688</v>
      </c>
      <c r="P918" s="26">
        <v>4</v>
      </c>
      <c r="Q918" s="24" t="s">
        <v>1053</v>
      </c>
      <c r="R918" s="24" t="s">
        <v>1053</v>
      </c>
      <c r="S918" s="26">
        <v>5</v>
      </c>
      <c r="T918" s="206">
        <f t="shared" si="31"/>
        <v>2011</v>
      </c>
      <c r="U918" s="24" t="str">
        <f t="shared" si="32"/>
        <v>1</v>
      </c>
      <c r="V918" s="24" t="str">
        <f>IF(AND(Forecast_6_months&lt;N918,Goal_Setting_Months&gt;N918,U918="1",P918&gt;Baseline_Component),"1","0")</f>
        <v>1</v>
      </c>
    </row>
    <row r="919" spans="2:22" x14ac:dyDescent="0.25">
      <c r="B919" s="2" t="s">
        <v>1953</v>
      </c>
      <c r="C919" s="202">
        <v>58</v>
      </c>
      <c r="D919" s="221">
        <v>40688</v>
      </c>
      <c r="E919" s="26">
        <v>4</v>
      </c>
      <c r="F919" s="24" t="s">
        <v>1053</v>
      </c>
      <c r="G919" s="24" t="s">
        <v>1053</v>
      </c>
      <c r="H919" s="26">
        <v>5</v>
      </c>
      <c r="M919" s="2" t="s">
        <v>1954</v>
      </c>
      <c r="N919" s="202">
        <v>69</v>
      </c>
      <c r="O919" s="221">
        <v>40308</v>
      </c>
      <c r="P919" s="26">
        <v>2</v>
      </c>
      <c r="Q919" s="24" t="s">
        <v>1053</v>
      </c>
      <c r="R919" s="24" t="s">
        <v>1053</v>
      </c>
      <c r="S919" s="26">
        <v>2</v>
      </c>
      <c r="T919" s="206">
        <f t="shared" si="31"/>
        <v>2010</v>
      </c>
      <c r="U919" s="24" t="str">
        <f t="shared" si="32"/>
        <v>0</v>
      </c>
      <c r="V919" s="24" t="str">
        <f>IF(AND(Forecast_6_months&lt;N919,Goal_Setting_Months&gt;N919,U919="1",P919&gt;Baseline_Component),"1","0")</f>
        <v>0</v>
      </c>
    </row>
    <row r="920" spans="2:22" x14ac:dyDescent="0.25">
      <c r="B920" s="2" t="s">
        <v>1954</v>
      </c>
      <c r="C920" s="202">
        <v>69</v>
      </c>
      <c r="D920" s="221">
        <v>40308</v>
      </c>
      <c r="E920" s="26">
        <v>2</v>
      </c>
      <c r="F920" s="24" t="s">
        <v>1053</v>
      </c>
      <c r="G920" s="24" t="s">
        <v>1053</v>
      </c>
      <c r="H920" s="26">
        <v>2</v>
      </c>
      <c r="M920" s="2" t="s">
        <v>1955</v>
      </c>
      <c r="N920" s="202">
        <v>73</v>
      </c>
      <c r="O920" s="221">
        <v>41038</v>
      </c>
      <c r="P920" s="26">
        <v>2</v>
      </c>
      <c r="Q920" s="24" t="s">
        <v>1053</v>
      </c>
      <c r="R920" s="24" t="s">
        <v>1053</v>
      </c>
      <c r="S920" s="26">
        <v>1</v>
      </c>
      <c r="T920" s="206">
        <f t="shared" si="31"/>
        <v>2012</v>
      </c>
      <c r="U920" s="24" t="str">
        <f t="shared" si="32"/>
        <v>0</v>
      </c>
      <c r="V920" s="24" t="str">
        <f>IF(AND(Forecast_6_months&lt;N920,Goal_Setting_Months&gt;N920,U920="1",P920&gt;Baseline_Component),"1","0")</f>
        <v>0</v>
      </c>
    </row>
    <row r="921" spans="2:22" x14ac:dyDescent="0.25">
      <c r="B921" s="2" t="s">
        <v>1955</v>
      </c>
      <c r="C921" s="202">
        <v>73</v>
      </c>
      <c r="D921" s="221">
        <v>41038</v>
      </c>
      <c r="E921" s="26">
        <v>2</v>
      </c>
      <c r="F921" s="24" t="s">
        <v>1053</v>
      </c>
      <c r="G921" s="24" t="s">
        <v>1053</v>
      </c>
      <c r="H921" s="26">
        <v>1</v>
      </c>
      <c r="M921" s="2" t="s">
        <v>1956</v>
      </c>
      <c r="N921" s="202">
        <v>78</v>
      </c>
      <c r="O921" s="221">
        <v>39714</v>
      </c>
      <c r="P921" s="26">
        <v>15</v>
      </c>
      <c r="Q921" s="26">
        <v>1</v>
      </c>
      <c r="R921" s="26">
        <v>1</v>
      </c>
      <c r="S921" s="26">
        <v>5</v>
      </c>
      <c r="T921" s="206">
        <f t="shared" si="31"/>
        <v>2008</v>
      </c>
      <c r="U921" s="24" t="str">
        <f t="shared" si="32"/>
        <v>1</v>
      </c>
      <c r="V921" s="24" t="str">
        <f>IF(AND(Forecast_6_months&lt;N921,Goal_Setting_Months&gt;N921,U921="1",P921&gt;Baseline_Component),"1","0")</f>
        <v>0</v>
      </c>
    </row>
    <row r="922" spans="2:22" x14ac:dyDescent="0.25">
      <c r="B922" s="2" t="s">
        <v>1956</v>
      </c>
      <c r="C922" s="202">
        <v>78</v>
      </c>
      <c r="D922" s="221">
        <v>39714</v>
      </c>
      <c r="E922" s="26">
        <v>15</v>
      </c>
      <c r="F922" s="26">
        <v>1</v>
      </c>
      <c r="G922" s="26">
        <v>1</v>
      </c>
      <c r="H922" s="26">
        <v>5</v>
      </c>
      <c r="M922" s="2" t="s">
        <v>1957</v>
      </c>
      <c r="N922" s="202">
        <v>72</v>
      </c>
      <c r="O922" s="221">
        <v>41484</v>
      </c>
      <c r="P922" s="26">
        <v>1</v>
      </c>
      <c r="Q922" s="24" t="s">
        <v>1053</v>
      </c>
      <c r="R922" s="24" t="s">
        <v>1053</v>
      </c>
      <c r="S922" s="26">
        <v>3</v>
      </c>
      <c r="T922" s="206">
        <f t="shared" si="31"/>
        <v>2013</v>
      </c>
      <c r="U922" s="24" t="str">
        <f t="shared" si="32"/>
        <v>1</v>
      </c>
      <c r="V922" s="24" t="str">
        <f>IF(AND(Forecast_6_months&lt;N922,Goal_Setting_Months&gt;N922,U922="1",P922&gt;Baseline_Component),"1","0")</f>
        <v>0</v>
      </c>
    </row>
    <row r="923" spans="2:22" x14ac:dyDescent="0.25">
      <c r="B923" s="2" t="s">
        <v>1957</v>
      </c>
      <c r="C923" s="202">
        <v>72</v>
      </c>
      <c r="D923" s="221">
        <v>41484</v>
      </c>
      <c r="E923" s="26">
        <v>1</v>
      </c>
      <c r="F923" s="24" t="s">
        <v>1053</v>
      </c>
      <c r="G923" s="24" t="s">
        <v>1053</v>
      </c>
      <c r="H923" s="26">
        <v>3</v>
      </c>
      <c r="M923" s="2" t="s">
        <v>1958</v>
      </c>
      <c r="N923" s="202">
        <v>78</v>
      </c>
      <c r="O923" s="221">
        <v>40322</v>
      </c>
      <c r="P923" s="26">
        <v>9</v>
      </c>
      <c r="Q923" s="24" t="s">
        <v>1053</v>
      </c>
      <c r="R923" s="24" t="s">
        <v>1053</v>
      </c>
      <c r="S923" s="26">
        <v>5</v>
      </c>
      <c r="T923" s="206">
        <f t="shared" si="31"/>
        <v>2010</v>
      </c>
      <c r="U923" s="24" t="str">
        <f t="shared" si="32"/>
        <v>1</v>
      </c>
      <c r="V923" s="24" t="str">
        <f>IF(AND(Forecast_6_months&lt;N923,Goal_Setting_Months&gt;N923,U923="1",P923&gt;Baseline_Component),"1","0")</f>
        <v>0</v>
      </c>
    </row>
    <row r="924" spans="2:22" x14ac:dyDescent="0.25">
      <c r="B924" s="2" t="s">
        <v>1958</v>
      </c>
      <c r="C924" s="202">
        <v>78</v>
      </c>
      <c r="D924" s="221">
        <v>40322</v>
      </c>
      <c r="E924" s="26">
        <v>9</v>
      </c>
      <c r="F924" s="24" t="s">
        <v>1053</v>
      </c>
      <c r="G924" s="24" t="s">
        <v>1053</v>
      </c>
      <c r="H924" s="26">
        <v>5</v>
      </c>
      <c r="M924" s="2" t="s">
        <v>1959</v>
      </c>
      <c r="N924" s="202">
        <v>71</v>
      </c>
      <c r="O924" s="221">
        <v>41494</v>
      </c>
      <c r="P924" s="26">
        <v>1</v>
      </c>
      <c r="Q924" s="24" t="s">
        <v>1053</v>
      </c>
      <c r="R924" s="24" t="s">
        <v>1053</v>
      </c>
      <c r="S924" s="26">
        <v>1</v>
      </c>
      <c r="T924" s="206">
        <f t="shared" si="31"/>
        <v>2013</v>
      </c>
      <c r="U924" s="24" t="str">
        <f t="shared" si="32"/>
        <v>0</v>
      </c>
      <c r="V924" s="24" t="str">
        <f>IF(AND(Forecast_6_months&lt;N924,Goal_Setting_Months&gt;N924,U924="1",P924&gt;Baseline_Component),"1","0")</f>
        <v>0</v>
      </c>
    </row>
    <row r="925" spans="2:22" x14ac:dyDescent="0.25">
      <c r="B925" s="2" t="s">
        <v>1959</v>
      </c>
      <c r="C925" s="202">
        <v>71</v>
      </c>
      <c r="D925" s="221">
        <v>41494</v>
      </c>
      <c r="E925" s="26">
        <v>1</v>
      </c>
      <c r="F925" s="24" t="s">
        <v>1053</v>
      </c>
      <c r="G925" s="24" t="s">
        <v>1053</v>
      </c>
      <c r="H925" s="26">
        <v>1</v>
      </c>
      <c r="M925" s="2" t="s">
        <v>1960</v>
      </c>
      <c r="N925" s="202">
        <v>72</v>
      </c>
      <c r="O925" s="221">
        <v>40276</v>
      </c>
      <c r="P925" s="26">
        <v>1</v>
      </c>
      <c r="Q925" s="24" t="s">
        <v>1053</v>
      </c>
      <c r="R925" s="24" t="s">
        <v>1053</v>
      </c>
      <c r="S925" s="26">
        <v>1</v>
      </c>
      <c r="T925" s="206">
        <f t="shared" si="31"/>
        <v>2010</v>
      </c>
      <c r="U925" s="24" t="str">
        <f t="shared" si="32"/>
        <v>0</v>
      </c>
      <c r="V925" s="24" t="str">
        <f>IF(AND(Forecast_6_months&lt;N925,Goal_Setting_Months&gt;N925,U925="1",P925&gt;Baseline_Component),"1","0")</f>
        <v>0</v>
      </c>
    </row>
    <row r="926" spans="2:22" x14ac:dyDescent="0.25">
      <c r="B926" s="2" t="s">
        <v>1960</v>
      </c>
      <c r="C926" s="202">
        <v>72</v>
      </c>
      <c r="D926" s="221">
        <v>40276</v>
      </c>
      <c r="E926" s="26">
        <v>1</v>
      </c>
      <c r="F926" s="24" t="s">
        <v>1053</v>
      </c>
      <c r="G926" s="24" t="s">
        <v>1053</v>
      </c>
      <c r="H926" s="26">
        <v>1</v>
      </c>
      <c r="M926" s="2" t="s">
        <v>1961</v>
      </c>
      <c r="N926" s="202">
        <v>49</v>
      </c>
      <c r="O926" s="221">
        <v>41248</v>
      </c>
      <c r="P926" s="26">
        <v>1</v>
      </c>
      <c r="Q926" s="24" t="s">
        <v>1053</v>
      </c>
      <c r="R926" s="24" t="s">
        <v>1053</v>
      </c>
      <c r="S926" s="26">
        <v>5</v>
      </c>
      <c r="T926" s="206">
        <f t="shared" si="31"/>
        <v>2012</v>
      </c>
      <c r="U926" s="24" t="str">
        <f t="shared" si="32"/>
        <v>1</v>
      </c>
      <c r="V926" s="24" t="str">
        <f>IF(AND(Forecast_6_months&lt;N926,Goal_Setting_Months&gt;N926,U926="1",P926&gt;Baseline_Component),"1","0")</f>
        <v>0</v>
      </c>
    </row>
    <row r="927" spans="2:22" x14ac:dyDescent="0.25">
      <c r="B927" s="2" t="s">
        <v>1961</v>
      </c>
      <c r="C927" s="202">
        <v>49</v>
      </c>
      <c r="D927" s="221">
        <v>41248</v>
      </c>
      <c r="E927" s="26">
        <v>1</v>
      </c>
      <c r="F927" s="24" t="s">
        <v>1053</v>
      </c>
      <c r="G927" s="24" t="s">
        <v>1053</v>
      </c>
      <c r="H927" s="26">
        <v>5</v>
      </c>
      <c r="M927" s="2" t="s">
        <v>1962</v>
      </c>
      <c r="N927" s="202">
        <v>79</v>
      </c>
      <c r="O927" s="221">
        <v>42046</v>
      </c>
      <c r="P927" s="26">
        <v>1</v>
      </c>
      <c r="Q927" s="24" t="s">
        <v>1053</v>
      </c>
      <c r="R927" s="24" t="s">
        <v>1053</v>
      </c>
      <c r="S927" s="26">
        <v>4</v>
      </c>
      <c r="T927" s="206">
        <f t="shared" si="31"/>
        <v>2015</v>
      </c>
      <c r="U927" s="24" t="str">
        <f t="shared" si="32"/>
        <v>1</v>
      </c>
      <c r="V927" s="24" t="str">
        <f>IF(AND(Forecast_6_months&lt;N927,Goal_Setting_Months&gt;N927,U927="1",P927&gt;Baseline_Component),"1","0")</f>
        <v>0</v>
      </c>
    </row>
    <row r="928" spans="2:22" x14ac:dyDescent="0.25">
      <c r="B928" s="2" t="s">
        <v>1962</v>
      </c>
      <c r="C928" s="202">
        <v>79</v>
      </c>
      <c r="D928" s="221">
        <v>42046</v>
      </c>
      <c r="E928" s="26">
        <v>1</v>
      </c>
      <c r="F928" s="24" t="s">
        <v>1053</v>
      </c>
      <c r="G928" s="24" t="s">
        <v>1053</v>
      </c>
      <c r="H928" s="26">
        <v>4</v>
      </c>
      <c r="M928" s="2" t="s">
        <v>1963</v>
      </c>
      <c r="N928" s="202">
        <v>65</v>
      </c>
      <c r="O928" s="221">
        <v>41570</v>
      </c>
      <c r="P928" s="26">
        <v>1</v>
      </c>
      <c r="Q928" s="24" t="s">
        <v>1053</v>
      </c>
      <c r="R928" s="24" t="s">
        <v>1053</v>
      </c>
      <c r="S928" s="26">
        <v>1</v>
      </c>
      <c r="T928" s="206">
        <f t="shared" si="31"/>
        <v>2013</v>
      </c>
      <c r="U928" s="24" t="str">
        <f t="shared" si="32"/>
        <v>0</v>
      </c>
      <c r="V928" s="24" t="str">
        <f>IF(AND(Forecast_6_months&lt;N928,Goal_Setting_Months&gt;N928,U928="1",P928&gt;Baseline_Component),"1","0")</f>
        <v>0</v>
      </c>
    </row>
    <row r="929" spans="2:22" x14ac:dyDescent="0.25">
      <c r="B929" s="2" t="s">
        <v>1963</v>
      </c>
      <c r="C929" s="202">
        <v>65</v>
      </c>
      <c r="D929" s="221">
        <v>41570</v>
      </c>
      <c r="E929" s="26">
        <v>1</v>
      </c>
      <c r="F929" s="24" t="s">
        <v>1053</v>
      </c>
      <c r="G929" s="24" t="s">
        <v>1053</v>
      </c>
      <c r="H929" s="26">
        <v>1</v>
      </c>
      <c r="M929" s="2" t="s">
        <v>1964</v>
      </c>
      <c r="N929" s="202">
        <v>73</v>
      </c>
      <c r="O929" s="221">
        <v>39835</v>
      </c>
      <c r="P929" s="26">
        <v>1</v>
      </c>
      <c r="Q929" s="24" t="s">
        <v>1053</v>
      </c>
      <c r="R929" s="24" t="s">
        <v>1053</v>
      </c>
      <c r="S929" s="26">
        <v>5</v>
      </c>
      <c r="T929" s="206">
        <f t="shared" si="31"/>
        <v>2009</v>
      </c>
      <c r="U929" s="24" t="str">
        <f t="shared" si="32"/>
        <v>1</v>
      </c>
      <c r="V929" s="24" t="str">
        <f>IF(AND(Forecast_6_months&lt;N929,Goal_Setting_Months&gt;N929,U929="1",P929&gt;Baseline_Component),"1","0")</f>
        <v>0</v>
      </c>
    </row>
    <row r="930" spans="2:22" x14ac:dyDescent="0.25">
      <c r="B930" s="2" t="s">
        <v>1964</v>
      </c>
      <c r="C930" s="202">
        <v>73</v>
      </c>
      <c r="D930" s="221">
        <v>39835</v>
      </c>
      <c r="E930" s="26">
        <v>1</v>
      </c>
      <c r="F930" s="24" t="s">
        <v>1053</v>
      </c>
      <c r="G930" s="24" t="s">
        <v>1053</v>
      </c>
      <c r="H930" s="26">
        <v>5</v>
      </c>
      <c r="M930" s="2" t="s">
        <v>1965</v>
      </c>
      <c r="N930" s="202">
        <v>74</v>
      </c>
      <c r="O930" s="221">
        <v>40898</v>
      </c>
      <c r="P930" s="26">
        <v>1</v>
      </c>
      <c r="Q930" s="26">
        <v>1</v>
      </c>
      <c r="R930" s="26">
        <v>16</v>
      </c>
      <c r="S930" s="26">
        <v>5</v>
      </c>
      <c r="T930" s="206">
        <f t="shared" si="31"/>
        <v>2011</v>
      </c>
      <c r="U930" s="24" t="str">
        <f t="shared" si="32"/>
        <v>1</v>
      </c>
      <c r="V930" s="24" t="str">
        <f>IF(AND(Forecast_6_months&lt;N930,Goal_Setting_Months&gt;N930,U930="1",P930&gt;Baseline_Component),"1","0")</f>
        <v>0</v>
      </c>
    </row>
    <row r="931" spans="2:22" x14ac:dyDescent="0.25">
      <c r="B931" s="2" t="s">
        <v>1965</v>
      </c>
      <c r="C931" s="202">
        <v>74</v>
      </c>
      <c r="D931" s="221">
        <v>40898</v>
      </c>
      <c r="E931" s="26">
        <v>1</v>
      </c>
      <c r="F931" s="26">
        <v>1</v>
      </c>
      <c r="G931" s="26">
        <v>16</v>
      </c>
      <c r="H931" s="26">
        <v>5</v>
      </c>
      <c r="M931" s="2" t="s">
        <v>1966</v>
      </c>
      <c r="N931" s="202">
        <v>80</v>
      </c>
      <c r="O931" s="221">
        <v>40591</v>
      </c>
      <c r="P931" s="26">
        <v>1</v>
      </c>
      <c r="Q931" s="24" t="s">
        <v>1053</v>
      </c>
      <c r="R931" s="24" t="s">
        <v>1053</v>
      </c>
      <c r="S931" s="26">
        <v>1</v>
      </c>
      <c r="T931" s="206">
        <f t="shared" si="31"/>
        <v>2011</v>
      </c>
      <c r="U931" s="24" t="str">
        <f t="shared" si="32"/>
        <v>0</v>
      </c>
      <c r="V931" s="24" t="str">
        <f>IF(AND(Forecast_6_months&lt;N931,Goal_Setting_Months&gt;N931,U931="1",P931&gt;Baseline_Component),"1","0")</f>
        <v>0</v>
      </c>
    </row>
    <row r="932" spans="2:22" x14ac:dyDescent="0.25">
      <c r="B932" s="2" t="s">
        <v>1966</v>
      </c>
      <c r="C932" s="202">
        <v>80</v>
      </c>
      <c r="D932" s="221">
        <v>40591</v>
      </c>
      <c r="E932" s="26">
        <v>1</v>
      </c>
      <c r="F932" s="24" t="s">
        <v>1053</v>
      </c>
      <c r="G932" s="24" t="s">
        <v>1053</v>
      </c>
      <c r="H932" s="26">
        <v>1</v>
      </c>
      <c r="M932" s="2" t="s">
        <v>1967</v>
      </c>
      <c r="N932" s="202">
        <v>73</v>
      </c>
      <c r="O932" s="221">
        <v>41457</v>
      </c>
      <c r="P932" s="26">
        <v>61</v>
      </c>
      <c r="Q932" s="26">
        <v>1</v>
      </c>
      <c r="R932" s="26">
        <v>7</v>
      </c>
      <c r="S932" s="26">
        <v>4</v>
      </c>
      <c r="T932" s="206">
        <f t="shared" si="31"/>
        <v>2013</v>
      </c>
      <c r="U932" s="24" t="str">
        <f t="shared" si="32"/>
        <v>1</v>
      </c>
      <c r="V932" s="24" t="str">
        <f>IF(AND(Forecast_6_months&lt;N932,Goal_Setting_Months&gt;N932,U932="1",P932&gt;Baseline_Component),"1","0")</f>
        <v>0</v>
      </c>
    </row>
    <row r="933" spans="2:22" x14ac:dyDescent="0.25">
      <c r="B933" s="2" t="s">
        <v>1967</v>
      </c>
      <c r="C933" s="202">
        <v>73</v>
      </c>
      <c r="D933" s="221">
        <v>41457</v>
      </c>
      <c r="E933" s="26">
        <v>61</v>
      </c>
      <c r="F933" s="26">
        <v>1</v>
      </c>
      <c r="G933" s="26">
        <v>7</v>
      </c>
      <c r="H933" s="26">
        <v>4</v>
      </c>
      <c r="M933" s="2" t="s">
        <v>1968</v>
      </c>
      <c r="N933" s="202">
        <v>80</v>
      </c>
      <c r="O933" s="221">
        <v>42024</v>
      </c>
      <c r="P933" s="26">
        <v>4</v>
      </c>
      <c r="Q933" s="26">
        <v>1</v>
      </c>
      <c r="R933" s="26">
        <v>7</v>
      </c>
      <c r="S933" s="26">
        <v>4</v>
      </c>
      <c r="T933" s="206">
        <f t="shared" si="31"/>
        <v>2015</v>
      </c>
      <c r="U933" s="24" t="str">
        <f t="shared" si="32"/>
        <v>1</v>
      </c>
      <c r="V933" s="24" t="str">
        <f>IF(AND(Forecast_6_months&lt;N933,Goal_Setting_Months&gt;N933,U933="1",P933&gt;Baseline_Component),"1","0")</f>
        <v>0</v>
      </c>
    </row>
    <row r="934" spans="2:22" x14ac:dyDescent="0.25">
      <c r="B934" s="2" t="s">
        <v>1968</v>
      </c>
      <c r="C934" s="202">
        <v>80</v>
      </c>
      <c r="D934" s="221">
        <v>42024</v>
      </c>
      <c r="E934" s="26">
        <v>4</v>
      </c>
      <c r="F934" s="26">
        <v>1</v>
      </c>
      <c r="G934" s="26">
        <v>7</v>
      </c>
      <c r="H934" s="26">
        <v>4</v>
      </c>
      <c r="M934" s="2" t="s">
        <v>1969</v>
      </c>
      <c r="N934" s="202">
        <v>74</v>
      </c>
      <c r="O934" s="221">
        <v>42012</v>
      </c>
      <c r="P934" s="26">
        <v>1</v>
      </c>
      <c r="Q934" s="26">
        <v>1</v>
      </c>
      <c r="R934" s="26">
        <v>3</v>
      </c>
      <c r="S934" s="26">
        <v>4</v>
      </c>
      <c r="T934" s="206">
        <f t="shared" si="31"/>
        <v>2015</v>
      </c>
      <c r="U934" s="24" t="str">
        <f t="shared" si="32"/>
        <v>1</v>
      </c>
      <c r="V934" s="24" t="str">
        <f>IF(AND(Forecast_6_months&lt;N934,Goal_Setting_Months&gt;N934,U934="1",P934&gt;Baseline_Component),"1","0")</f>
        <v>0</v>
      </c>
    </row>
    <row r="935" spans="2:22" x14ac:dyDescent="0.25">
      <c r="B935" s="2" t="s">
        <v>1969</v>
      </c>
      <c r="C935" s="202">
        <v>74</v>
      </c>
      <c r="D935" s="221">
        <v>42012</v>
      </c>
      <c r="E935" s="26">
        <v>1</v>
      </c>
      <c r="F935" s="26">
        <v>1</v>
      </c>
      <c r="G935" s="26">
        <v>3</v>
      </c>
      <c r="H935" s="26">
        <v>4</v>
      </c>
      <c r="M935" s="2" t="s">
        <v>1970</v>
      </c>
      <c r="N935" s="202">
        <v>62</v>
      </c>
      <c r="O935" s="221">
        <v>39723</v>
      </c>
      <c r="P935" s="26">
        <v>10</v>
      </c>
      <c r="Q935" s="24" t="s">
        <v>1053</v>
      </c>
      <c r="R935" s="24" t="s">
        <v>1053</v>
      </c>
      <c r="S935" s="26">
        <v>4</v>
      </c>
      <c r="T935" s="206">
        <f t="shared" si="31"/>
        <v>2008</v>
      </c>
      <c r="U935" s="24" t="str">
        <f t="shared" si="32"/>
        <v>1</v>
      </c>
      <c r="V935" s="24" t="str">
        <f>IF(AND(Forecast_6_months&lt;N935,Goal_Setting_Months&gt;N935,U935="1",P935&gt;Baseline_Component),"1","0")</f>
        <v>1</v>
      </c>
    </row>
    <row r="936" spans="2:22" x14ac:dyDescent="0.25">
      <c r="B936" s="2" t="s">
        <v>1970</v>
      </c>
      <c r="C936" s="202">
        <v>62</v>
      </c>
      <c r="D936" s="221">
        <v>39723</v>
      </c>
      <c r="E936" s="26">
        <v>10</v>
      </c>
      <c r="F936" s="24" t="s">
        <v>1053</v>
      </c>
      <c r="G936" s="24" t="s">
        <v>1053</v>
      </c>
      <c r="H936" s="26">
        <v>4</v>
      </c>
      <c r="M936" s="2" t="s">
        <v>1971</v>
      </c>
      <c r="N936" s="202">
        <v>69</v>
      </c>
      <c r="O936" s="221">
        <v>40294</v>
      </c>
      <c r="P936" s="26">
        <v>1</v>
      </c>
      <c r="Q936" s="24" t="s">
        <v>1053</v>
      </c>
      <c r="R936" s="24" t="s">
        <v>1053</v>
      </c>
      <c r="S936" s="26">
        <v>1</v>
      </c>
      <c r="T936" s="206">
        <f t="shared" si="31"/>
        <v>2010</v>
      </c>
      <c r="U936" s="24" t="str">
        <f t="shared" si="32"/>
        <v>0</v>
      </c>
      <c r="V936" s="24" t="str">
        <f>IF(AND(Forecast_6_months&lt;N936,Goal_Setting_Months&gt;N936,U936="1",P936&gt;Baseline_Component),"1","0")</f>
        <v>0</v>
      </c>
    </row>
    <row r="937" spans="2:22" x14ac:dyDescent="0.25">
      <c r="B937" s="2" t="s">
        <v>1971</v>
      </c>
      <c r="C937" s="202">
        <v>69</v>
      </c>
      <c r="D937" s="221">
        <v>40294</v>
      </c>
      <c r="E937" s="26">
        <v>1</v>
      </c>
      <c r="F937" s="24" t="s">
        <v>1053</v>
      </c>
      <c r="G937" s="24" t="s">
        <v>1053</v>
      </c>
      <c r="H937" s="26">
        <v>1</v>
      </c>
      <c r="M937" s="2" t="s">
        <v>1972</v>
      </c>
      <c r="N937" s="202">
        <v>67</v>
      </c>
      <c r="O937" s="221">
        <v>40910</v>
      </c>
      <c r="P937" s="26">
        <v>1</v>
      </c>
      <c r="Q937" s="24" t="s">
        <v>1053</v>
      </c>
      <c r="R937" s="24" t="s">
        <v>1053</v>
      </c>
      <c r="S937" s="26">
        <v>2</v>
      </c>
      <c r="T937" s="206">
        <f t="shared" si="31"/>
        <v>2012</v>
      </c>
      <c r="U937" s="24" t="str">
        <f t="shared" si="32"/>
        <v>0</v>
      </c>
      <c r="V937" s="24" t="str">
        <f>IF(AND(Forecast_6_months&lt;N937,Goal_Setting_Months&gt;N937,U937="1",P937&gt;Baseline_Component),"1","0")</f>
        <v>0</v>
      </c>
    </row>
    <row r="938" spans="2:22" x14ac:dyDescent="0.25">
      <c r="B938" s="2" t="s">
        <v>1972</v>
      </c>
      <c r="C938" s="202">
        <v>67</v>
      </c>
      <c r="D938" s="221">
        <v>40910</v>
      </c>
      <c r="E938" s="26">
        <v>1</v>
      </c>
      <c r="F938" s="24" t="s">
        <v>1053</v>
      </c>
      <c r="G938" s="24" t="s">
        <v>1053</v>
      </c>
      <c r="H938" s="26">
        <v>2</v>
      </c>
      <c r="M938" s="2" t="s">
        <v>1973</v>
      </c>
      <c r="N938" s="202">
        <v>80</v>
      </c>
      <c r="O938" s="221">
        <v>41187</v>
      </c>
      <c r="P938" s="26">
        <v>3</v>
      </c>
      <c r="Q938" s="26">
        <v>1</v>
      </c>
      <c r="R938" s="26">
        <v>12</v>
      </c>
      <c r="S938" s="26">
        <v>4</v>
      </c>
      <c r="T938" s="206">
        <f t="shared" si="31"/>
        <v>2012</v>
      </c>
      <c r="U938" s="24" t="str">
        <f t="shared" si="32"/>
        <v>1</v>
      </c>
      <c r="V938" s="24" t="str">
        <f>IF(AND(Forecast_6_months&lt;N938,Goal_Setting_Months&gt;N938,U938="1",P938&gt;Baseline_Component),"1","0")</f>
        <v>0</v>
      </c>
    </row>
    <row r="939" spans="2:22" x14ac:dyDescent="0.25">
      <c r="B939" s="2" t="s">
        <v>1973</v>
      </c>
      <c r="C939" s="202">
        <v>80</v>
      </c>
      <c r="D939" s="221">
        <v>41187</v>
      </c>
      <c r="E939" s="26">
        <v>3</v>
      </c>
      <c r="F939" s="26">
        <v>1</v>
      </c>
      <c r="G939" s="26">
        <v>12</v>
      </c>
      <c r="H939" s="26">
        <v>4</v>
      </c>
      <c r="M939" s="2" t="s">
        <v>1974</v>
      </c>
      <c r="N939" s="202">
        <v>59</v>
      </c>
      <c r="O939" s="221">
        <v>40096</v>
      </c>
      <c r="P939" s="26">
        <v>2</v>
      </c>
      <c r="Q939" s="24" t="s">
        <v>1053</v>
      </c>
      <c r="R939" s="24" t="s">
        <v>1053</v>
      </c>
      <c r="S939" s="26">
        <v>1</v>
      </c>
      <c r="T939" s="206">
        <f t="shared" si="31"/>
        <v>2009</v>
      </c>
      <c r="U939" s="24" t="str">
        <f t="shared" si="32"/>
        <v>0</v>
      </c>
      <c r="V939" s="24" t="str">
        <f>IF(AND(Forecast_6_months&lt;N939,Goal_Setting_Months&gt;N939,U939="1",P939&gt;Baseline_Component),"1","0")</f>
        <v>0</v>
      </c>
    </row>
    <row r="940" spans="2:22" x14ac:dyDescent="0.25">
      <c r="B940" s="2" t="s">
        <v>1974</v>
      </c>
      <c r="C940" s="202">
        <v>59</v>
      </c>
      <c r="D940" s="221">
        <v>40096</v>
      </c>
      <c r="E940" s="26">
        <v>2</v>
      </c>
      <c r="F940" s="24" t="s">
        <v>1053</v>
      </c>
      <c r="G940" s="24" t="s">
        <v>1053</v>
      </c>
      <c r="H940" s="26">
        <v>1</v>
      </c>
      <c r="M940" s="2" t="s">
        <v>1975</v>
      </c>
      <c r="N940" s="202">
        <v>73</v>
      </c>
      <c r="O940" s="221">
        <v>40993</v>
      </c>
      <c r="P940" s="26">
        <v>11</v>
      </c>
      <c r="Q940" s="24" t="s">
        <v>1053</v>
      </c>
      <c r="R940" s="24" t="s">
        <v>1053</v>
      </c>
      <c r="S940" s="26">
        <v>5</v>
      </c>
      <c r="T940" s="206">
        <f t="shared" si="31"/>
        <v>2012</v>
      </c>
      <c r="U940" s="24" t="str">
        <f t="shared" si="32"/>
        <v>1</v>
      </c>
      <c r="V940" s="24" t="str">
        <f>IF(AND(Forecast_6_months&lt;N940,Goal_Setting_Months&gt;N940,U940="1",P940&gt;Baseline_Component),"1","0")</f>
        <v>0</v>
      </c>
    </row>
    <row r="941" spans="2:22" x14ac:dyDescent="0.25">
      <c r="B941" s="2" t="s">
        <v>1975</v>
      </c>
      <c r="C941" s="202">
        <v>73</v>
      </c>
      <c r="D941" s="221">
        <v>40993</v>
      </c>
      <c r="E941" s="26">
        <v>11</v>
      </c>
      <c r="F941" s="24" t="s">
        <v>1053</v>
      </c>
      <c r="G941" s="24" t="s">
        <v>1053</v>
      </c>
      <c r="H941" s="26">
        <v>5</v>
      </c>
      <c r="M941" s="2" t="s">
        <v>1976</v>
      </c>
      <c r="N941" s="202">
        <v>66</v>
      </c>
      <c r="O941" s="221">
        <v>41929</v>
      </c>
      <c r="P941" s="26">
        <v>32</v>
      </c>
      <c r="Q941" s="26">
        <v>1</v>
      </c>
      <c r="R941" s="26">
        <v>16</v>
      </c>
      <c r="S941" s="26">
        <v>5</v>
      </c>
      <c r="T941" s="206">
        <f t="shared" si="31"/>
        <v>2014</v>
      </c>
      <c r="U941" s="24" t="str">
        <f t="shared" si="32"/>
        <v>1</v>
      </c>
      <c r="V941" s="24" t="str">
        <f>IF(AND(Forecast_6_months&lt;N941,Goal_Setting_Months&gt;N941,U941="1",P941&gt;Baseline_Component),"1","0")</f>
        <v>1</v>
      </c>
    </row>
    <row r="942" spans="2:22" x14ac:dyDescent="0.25">
      <c r="B942" s="2" t="s">
        <v>1976</v>
      </c>
      <c r="C942" s="202">
        <v>66</v>
      </c>
      <c r="D942" s="221">
        <v>41929</v>
      </c>
      <c r="E942" s="26">
        <v>32</v>
      </c>
      <c r="F942" s="26">
        <v>1</v>
      </c>
      <c r="G942" s="26">
        <v>16</v>
      </c>
      <c r="H942" s="26">
        <v>5</v>
      </c>
      <c r="M942" s="2" t="s">
        <v>1977</v>
      </c>
      <c r="N942" s="202">
        <v>74</v>
      </c>
      <c r="O942" s="221">
        <v>41390</v>
      </c>
      <c r="P942" s="26">
        <v>2</v>
      </c>
      <c r="Q942" s="24" t="s">
        <v>1053</v>
      </c>
      <c r="R942" s="24" t="s">
        <v>1053</v>
      </c>
      <c r="S942" s="26">
        <v>1</v>
      </c>
      <c r="T942" s="206">
        <f t="shared" si="31"/>
        <v>2013</v>
      </c>
      <c r="U942" s="24" t="str">
        <f t="shared" si="32"/>
        <v>0</v>
      </c>
      <c r="V942" s="24" t="str">
        <f>IF(AND(Forecast_6_months&lt;N942,Goal_Setting_Months&gt;N942,U942="1",P942&gt;Baseline_Component),"1","0")</f>
        <v>0</v>
      </c>
    </row>
    <row r="943" spans="2:22" x14ac:dyDescent="0.25">
      <c r="B943" s="2" t="s">
        <v>1977</v>
      </c>
      <c r="C943" s="202">
        <v>74</v>
      </c>
      <c r="D943" s="221">
        <v>41390</v>
      </c>
      <c r="E943" s="26">
        <v>2</v>
      </c>
      <c r="F943" s="24" t="s">
        <v>1053</v>
      </c>
      <c r="G943" s="24" t="s">
        <v>1053</v>
      </c>
      <c r="H943" s="26">
        <v>1</v>
      </c>
      <c r="M943" s="2" t="s">
        <v>1978</v>
      </c>
      <c r="N943" s="202">
        <v>80</v>
      </c>
      <c r="O943" s="221">
        <v>39974</v>
      </c>
      <c r="P943" s="26">
        <v>2</v>
      </c>
      <c r="Q943" s="24" t="s">
        <v>1053</v>
      </c>
      <c r="R943" s="24" t="s">
        <v>1053</v>
      </c>
      <c r="S943" s="26">
        <v>2</v>
      </c>
      <c r="T943" s="206">
        <f t="shared" si="31"/>
        <v>2009</v>
      </c>
      <c r="U943" s="24" t="str">
        <f t="shared" si="32"/>
        <v>0</v>
      </c>
      <c r="V943" s="24" t="str">
        <f>IF(AND(Forecast_6_months&lt;N943,Goal_Setting_Months&gt;N943,U943="1",P943&gt;Baseline_Component),"1","0")</f>
        <v>0</v>
      </c>
    </row>
    <row r="944" spans="2:22" x14ac:dyDescent="0.25">
      <c r="B944" s="2" t="s">
        <v>1978</v>
      </c>
      <c r="C944" s="202">
        <v>80</v>
      </c>
      <c r="D944" s="221">
        <v>39974</v>
      </c>
      <c r="E944" s="26">
        <v>2</v>
      </c>
      <c r="F944" s="24" t="s">
        <v>1053</v>
      </c>
      <c r="G944" s="24" t="s">
        <v>1053</v>
      </c>
      <c r="H944" s="26">
        <v>2</v>
      </c>
      <c r="M944" s="2" t="s">
        <v>1979</v>
      </c>
      <c r="N944" s="202">
        <v>75</v>
      </c>
      <c r="O944" s="221">
        <v>41614</v>
      </c>
      <c r="P944" s="26">
        <v>1</v>
      </c>
      <c r="Q944" s="24" t="s">
        <v>1053</v>
      </c>
      <c r="R944" s="24" t="s">
        <v>1053</v>
      </c>
      <c r="S944" s="26">
        <v>1</v>
      </c>
      <c r="T944" s="206">
        <f t="shared" si="31"/>
        <v>2013</v>
      </c>
      <c r="U944" s="24" t="str">
        <f t="shared" si="32"/>
        <v>0</v>
      </c>
      <c r="V944" s="24" t="str">
        <f>IF(AND(Forecast_6_months&lt;N944,Goal_Setting_Months&gt;N944,U944="1",P944&gt;Baseline_Component),"1","0")</f>
        <v>0</v>
      </c>
    </row>
    <row r="945" spans="2:22" x14ac:dyDescent="0.25">
      <c r="B945" s="2" t="s">
        <v>1979</v>
      </c>
      <c r="C945" s="202">
        <v>75</v>
      </c>
      <c r="D945" s="221">
        <v>41614</v>
      </c>
      <c r="E945" s="26">
        <v>1</v>
      </c>
      <c r="F945" s="24" t="s">
        <v>1053</v>
      </c>
      <c r="G945" s="24" t="s">
        <v>1053</v>
      </c>
      <c r="H945" s="26">
        <v>1</v>
      </c>
      <c r="M945" s="2" t="s">
        <v>1980</v>
      </c>
      <c r="N945" s="202">
        <v>79</v>
      </c>
      <c r="O945" s="221">
        <v>40638</v>
      </c>
      <c r="P945" s="26">
        <v>1</v>
      </c>
      <c r="Q945" s="24" t="s">
        <v>1053</v>
      </c>
      <c r="R945" s="24" t="s">
        <v>1053</v>
      </c>
      <c r="S945" s="26">
        <v>4</v>
      </c>
      <c r="T945" s="206">
        <f t="shared" si="31"/>
        <v>2011</v>
      </c>
      <c r="U945" s="24" t="str">
        <f t="shared" si="32"/>
        <v>1</v>
      </c>
      <c r="V945" s="24" t="str">
        <f>IF(AND(Forecast_6_months&lt;N945,Goal_Setting_Months&gt;N945,U945="1",P945&gt;Baseline_Component),"1","0")</f>
        <v>0</v>
      </c>
    </row>
    <row r="946" spans="2:22" x14ac:dyDescent="0.25">
      <c r="B946" s="2" t="s">
        <v>1980</v>
      </c>
      <c r="C946" s="202">
        <v>79</v>
      </c>
      <c r="D946" s="221">
        <v>40638</v>
      </c>
      <c r="E946" s="26">
        <v>1</v>
      </c>
      <c r="F946" s="24" t="s">
        <v>1053</v>
      </c>
      <c r="G946" s="24" t="s">
        <v>1053</v>
      </c>
      <c r="H946" s="26">
        <v>4</v>
      </c>
      <c r="M946" s="2" t="s">
        <v>1981</v>
      </c>
      <c r="N946" s="202">
        <v>78</v>
      </c>
      <c r="O946" s="221">
        <v>40933</v>
      </c>
      <c r="P946" s="26">
        <v>22</v>
      </c>
      <c r="Q946" s="24" t="s">
        <v>1053</v>
      </c>
      <c r="R946" s="24" t="s">
        <v>1053</v>
      </c>
      <c r="S946" s="26">
        <v>5</v>
      </c>
      <c r="T946" s="206">
        <f t="shared" si="31"/>
        <v>2012</v>
      </c>
      <c r="U946" s="24" t="str">
        <f t="shared" si="32"/>
        <v>1</v>
      </c>
      <c r="V946" s="24" t="str">
        <f>IF(AND(Forecast_6_months&lt;N946,Goal_Setting_Months&gt;N946,U946="1",P946&gt;Baseline_Component),"1","0")</f>
        <v>0</v>
      </c>
    </row>
    <row r="947" spans="2:22" x14ac:dyDescent="0.25">
      <c r="B947" s="2" t="s">
        <v>1981</v>
      </c>
      <c r="C947" s="202">
        <v>78</v>
      </c>
      <c r="D947" s="221">
        <v>40933</v>
      </c>
      <c r="E947" s="26">
        <v>22</v>
      </c>
      <c r="F947" s="24" t="s">
        <v>1053</v>
      </c>
      <c r="G947" s="24" t="s">
        <v>1053</v>
      </c>
      <c r="H947" s="26">
        <v>5</v>
      </c>
      <c r="M947" s="2" t="s">
        <v>1982</v>
      </c>
      <c r="N947" s="202">
        <v>80</v>
      </c>
      <c r="O947" s="221">
        <v>39527</v>
      </c>
      <c r="P947" s="26">
        <v>28</v>
      </c>
      <c r="Q947" s="26">
        <v>1</v>
      </c>
      <c r="R947" s="26">
        <v>4</v>
      </c>
      <c r="S947" s="26">
        <v>3</v>
      </c>
      <c r="T947" s="206">
        <f t="shared" si="31"/>
        <v>2008</v>
      </c>
      <c r="U947" s="24" t="str">
        <f t="shared" si="32"/>
        <v>1</v>
      </c>
      <c r="V947" s="24" t="str">
        <f>IF(AND(Forecast_6_months&lt;N947,Goal_Setting_Months&gt;N947,U947="1",P947&gt;Baseline_Component),"1","0")</f>
        <v>0</v>
      </c>
    </row>
    <row r="948" spans="2:22" x14ac:dyDescent="0.25">
      <c r="B948" s="2" t="s">
        <v>1982</v>
      </c>
      <c r="C948" s="202">
        <v>80</v>
      </c>
      <c r="D948" s="221">
        <v>39527</v>
      </c>
      <c r="E948" s="26">
        <v>28</v>
      </c>
      <c r="F948" s="26">
        <v>1</v>
      </c>
      <c r="G948" s="26">
        <v>4</v>
      </c>
      <c r="H948" s="26">
        <v>3</v>
      </c>
      <c r="M948" s="2" t="s">
        <v>1983</v>
      </c>
      <c r="N948" s="202">
        <v>80</v>
      </c>
      <c r="O948" s="221">
        <v>39218</v>
      </c>
      <c r="P948" s="26">
        <v>2</v>
      </c>
      <c r="Q948" s="24" t="s">
        <v>1053</v>
      </c>
      <c r="R948" s="24" t="s">
        <v>1053</v>
      </c>
      <c r="S948" s="26">
        <v>4</v>
      </c>
      <c r="T948" s="206">
        <f t="shared" si="31"/>
        <v>2007</v>
      </c>
      <c r="U948" s="24" t="str">
        <f t="shared" si="32"/>
        <v>1</v>
      </c>
      <c r="V948" s="24" t="str">
        <f>IF(AND(Forecast_6_months&lt;N948,Goal_Setting_Months&gt;N948,U948="1",P948&gt;Baseline_Component),"1","0")</f>
        <v>0</v>
      </c>
    </row>
    <row r="949" spans="2:22" x14ac:dyDescent="0.25">
      <c r="B949" s="2" t="s">
        <v>1983</v>
      </c>
      <c r="C949" s="202">
        <v>80</v>
      </c>
      <c r="D949" s="221">
        <v>39218</v>
      </c>
      <c r="E949" s="26">
        <v>2</v>
      </c>
      <c r="F949" s="24" t="s">
        <v>1053</v>
      </c>
      <c r="G949" s="24" t="s">
        <v>1053</v>
      </c>
      <c r="H949" s="26">
        <v>4</v>
      </c>
      <c r="M949" s="2" t="s">
        <v>1984</v>
      </c>
      <c r="N949" s="202">
        <v>76</v>
      </c>
      <c r="O949" s="221">
        <v>41485</v>
      </c>
      <c r="P949" s="26">
        <v>53</v>
      </c>
      <c r="Q949" s="26">
        <v>1</v>
      </c>
      <c r="R949" s="26">
        <v>4</v>
      </c>
      <c r="S949" s="26">
        <v>3</v>
      </c>
      <c r="T949" s="206">
        <f t="shared" si="31"/>
        <v>2013</v>
      </c>
      <c r="U949" s="24" t="str">
        <f t="shared" si="32"/>
        <v>1</v>
      </c>
      <c r="V949" s="24" t="str">
        <f>IF(AND(Forecast_6_months&lt;N949,Goal_Setting_Months&gt;N949,U949="1",P949&gt;Baseline_Component),"1","0")</f>
        <v>0</v>
      </c>
    </row>
    <row r="950" spans="2:22" x14ac:dyDescent="0.25">
      <c r="B950" s="2" t="s">
        <v>1984</v>
      </c>
      <c r="C950" s="202">
        <v>76</v>
      </c>
      <c r="D950" s="221">
        <v>41485</v>
      </c>
      <c r="E950" s="26">
        <v>53</v>
      </c>
      <c r="F950" s="26">
        <v>1</v>
      </c>
      <c r="G950" s="26">
        <v>4</v>
      </c>
      <c r="H950" s="26">
        <v>3</v>
      </c>
      <c r="M950" s="2" t="s">
        <v>1985</v>
      </c>
      <c r="N950" s="202">
        <v>80</v>
      </c>
      <c r="O950" s="221">
        <v>41437</v>
      </c>
      <c r="P950" s="26">
        <v>2</v>
      </c>
      <c r="Q950" s="24" t="s">
        <v>1053</v>
      </c>
      <c r="R950" s="24" t="s">
        <v>1053</v>
      </c>
      <c r="S950" s="26">
        <v>5</v>
      </c>
      <c r="T950" s="206">
        <f t="shared" si="31"/>
        <v>2013</v>
      </c>
      <c r="U950" s="24" t="str">
        <f t="shared" si="32"/>
        <v>1</v>
      </c>
      <c r="V950" s="24" t="str">
        <f>IF(AND(Forecast_6_months&lt;N950,Goal_Setting_Months&gt;N950,U950="1",P950&gt;Baseline_Component),"1","0")</f>
        <v>0</v>
      </c>
    </row>
    <row r="951" spans="2:22" x14ac:dyDescent="0.25">
      <c r="B951" s="2" t="s">
        <v>1985</v>
      </c>
      <c r="C951" s="202">
        <v>80</v>
      </c>
      <c r="D951" s="221">
        <v>41437</v>
      </c>
      <c r="E951" s="26">
        <v>2</v>
      </c>
      <c r="F951" s="24" t="s">
        <v>1053</v>
      </c>
      <c r="G951" s="24" t="s">
        <v>1053</v>
      </c>
      <c r="H951" s="26">
        <v>5</v>
      </c>
      <c r="M951" s="2" t="s">
        <v>1986</v>
      </c>
      <c r="N951" s="202">
        <v>80</v>
      </c>
      <c r="O951" s="221">
        <v>39853</v>
      </c>
      <c r="P951" s="26">
        <v>1</v>
      </c>
      <c r="Q951" s="26">
        <v>1</v>
      </c>
      <c r="R951" s="26">
        <v>21</v>
      </c>
      <c r="S951" s="26">
        <v>5</v>
      </c>
      <c r="T951" s="206">
        <f t="shared" si="31"/>
        <v>2009</v>
      </c>
      <c r="U951" s="24" t="str">
        <f t="shared" si="32"/>
        <v>1</v>
      </c>
      <c r="V951" s="24" t="str">
        <f>IF(AND(Forecast_6_months&lt;N951,Goal_Setting_Months&gt;N951,U951="1",P951&gt;Baseline_Component),"1","0")</f>
        <v>0</v>
      </c>
    </row>
    <row r="952" spans="2:22" x14ac:dyDescent="0.25">
      <c r="B952" s="2" t="s">
        <v>1986</v>
      </c>
      <c r="C952" s="202">
        <v>80</v>
      </c>
      <c r="D952" s="221">
        <v>39853</v>
      </c>
      <c r="E952" s="26">
        <v>1</v>
      </c>
      <c r="F952" s="26">
        <v>1</v>
      </c>
      <c r="G952" s="26">
        <v>21</v>
      </c>
      <c r="H952" s="26">
        <v>5</v>
      </c>
      <c r="M952" s="2" t="s">
        <v>1987</v>
      </c>
      <c r="N952" s="202">
        <v>78</v>
      </c>
      <c r="O952" s="221">
        <v>40833</v>
      </c>
      <c r="P952" s="26">
        <v>17</v>
      </c>
      <c r="Q952" s="24" t="s">
        <v>1053</v>
      </c>
      <c r="R952" s="24" t="s">
        <v>1053</v>
      </c>
      <c r="S952" s="26">
        <v>5</v>
      </c>
      <c r="T952" s="206">
        <f t="shared" si="31"/>
        <v>2011</v>
      </c>
      <c r="U952" s="24" t="str">
        <f t="shared" si="32"/>
        <v>1</v>
      </c>
      <c r="V952" s="24" t="str">
        <f>IF(AND(Forecast_6_months&lt;N952,Goal_Setting_Months&gt;N952,U952="1",P952&gt;Baseline_Component),"1","0")</f>
        <v>0</v>
      </c>
    </row>
    <row r="953" spans="2:22" x14ac:dyDescent="0.25">
      <c r="B953" s="2" t="s">
        <v>1987</v>
      </c>
      <c r="C953" s="202">
        <v>78</v>
      </c>
      <c r="D953" s="221">
        <v>40833</v>
      </c>
      <c r="E953" s="26">
        <v>17</v>
      </c>
      <c r="F953" s="24" t="s">
        <v>1053</v>
      </c>
      <c r="G953" s="24" t="s">
        <v>1053</v>
      </c>
      <c r="H953" s="26">
        <v>5</v>
      </c>
      <c r="M953" s="2" t="s">
        <v>1988</v>
      </c>
      <c r="N953" s="202">
        <v>80</v>
      </c>
      <c r="O953" s="221">
        <v>41435</v>
      </c>
      <c r="P953" s="26">
        <v>1</v>
      </c>
      <c r="Q953" s="24" t="s">
        <v>1053</v>
      </c>
      <c r="R953" s="24" t="s">
        <v>1053</v>
      </c>
      <c r="S953" s="26">
        <v>2</v>
      </c>
      <c r="T953" s="206">
        <f t="shared" si="31"/>
        <v>2013</v>
      </c>
      <c r="U953" s="24" t="str">
        <f t="shared" si="32"/>
        <v>0</v>
      </c>
      <c r="V953" s="24" t="str">
        <f>IF(AND(Forecast_6_months&lt;N953,Goal_Setting_Months&gt;N953,U953="1",P953&gt;Baseline_Component),"1","0")</f>
        <v>0</v>
      </c>
    </row>
    <row r="954" spans="2:22" x14ac:dyDescent="0.25">
      <c r="B954" s="2" t="s">
        <v>1988</v>
      </c>
      <c r="C954" s="202">
        <v>80</v>
      </c>
      <c r="D954" s="221">
        <v>41435</v>
      </c>
      <c r="E954" s="26">
        <v>1</v>
      </c>
      <c r="F954" s="24" t="s">
        <v>1053</v>
      </c>
      <c r="G954" s="24" t="s">
        <v>1053</v>
      </c>
      <c r="H954" s="26">
        <v>2</v>
      </c>
      <c r="M954" s="2" t="s">
        <v>1989</v>
      </c>
      <c r="N954" s="202">
        <v>69</v>
      </c>
      <c r="O954" s="221">
        <v>41438</v>
      </c>
      <c r="P954" s="26">
        <v>1</v>
      </c>
      <c r="Q954" s="24" t="s">
        <v>1053</v>
      </c>
      <c r="R954" s="24" t="s">
        <v>1053</v>
      </c>
      <c r="S954" s="26">
        <v>2</v>
      </c>
      <c r="T954" s="206">
        <f t="shared" si="31"/>
        <v>2013</v>
      </c>
      <c r="U954" s="24" t="str">
        <f t="shared" si="32"/>
        <v>0</v>
      </c>
      <c r="V954" s="24" t="str">
        <f>IF(AND(Forecast_6_months&lt;N954,Goal_Setting_Months&gt;N954,U954="1",P954&gt;Baseline_Component),"1","0")</f>
        <v>0</v>
      </c>
    </row>
    <row r="955" spans="2:22" x14ac:dyDescent="0.25">
      <c r="B955" s="2" t="s">
        <v>1989</v>
      </c>
      <c r="C955" s="202">
        <v>69</v>
      </c>
      <c r="D955" s="221">
        <v>41438</v>
      </c>
      <c r="E955" s="26">
        <v>1</v>
      </c>
      <c r="F955" s="24" t="s">
        <v>1053</v>
      </c>
      <c r="G955" s="24" t="s">
        <v>1053</v>
      </c>
      <c r="H955" s="26">
        <v>2</v>
      </c>
      <c r="M955" s="2" t="s">
        <v>1990</v>
      </c>
      <c r="N955" s="202">
        <v>80</v>
      </c>
      <c r="O955" s="221">
        <v>39714</v>
      </c>
      <c r="P955" s="26">
        <v>2</v>
      </c>
      <c r="Q955" s="26">
        <v>1</v>
      </c>
      <c r="R955" s="26">
        <v>12</v>
      </c>
      <c r="S955" s="26">
        <v>5</v>
      </c>
      <c r="T955" s="206">
        <f t="shared" si="31"/>
        <v>2008</v>
      </c>
      <c r="U955" s="24" t="str">
        <f t="shared" si="32"/>
        <v>1</v>
      </c>
      <c r="V955" s="24" t="str">
        <f>IF(AND(Forecast_6_months&lt;N955,Goal_Setting_Months&gt;N955,U955="1",P955&gt;Baseline_Component),"1","0")</f>
        <v>0</v>
      </c>
    </row>
    <row r="956" spans="2:22" x14ac:dyDescent="0.25">
      <c r="B956" s="2" t="s">
        <v>1990</v>
      </c>
      <c r="C956" s="202">
        <v>80</v>
      </c>
      <c r="D956" s="221">
        <v>39714</v>
      </c>
      <c r="E956" s="26">
        <v>2</v>
      </c>
      <c r="F956" s="26">
        <v>1</v>
      </c>
      <c r="G956" s="26">
        <v>12</v>
      </c>
      <c r="H956" s="26">
        <v>5</v>
      </c>
      <c r="M956" s="2" t="s">
        <v>1991</v>
      </c>
      <c r="N956" s="202">
        <v>56</v>
      </c>
      <c r="O956" s="221">
        <v>40571</v>
      </c>
      <c r="P956" s="26">
        <v>18</v>
      </c>
      <c r="Q956" s="26">
        <v>1</v>
      </c>
      <c r="R956" s="26">
        <v>6</v>
      </c>
      <c r="S956" s="26">
        <v>5</v>
      </c>
      <c r="T956" s="206">
        <f t="shared" si="31"/>
        <v>2011</v>
      </c>
      <c r="U956" s="24" t="str">
        <f t="shared" si="32"/>
        <v>1</v>
      </c>
      <c r="V956" s="24" t="str">
        <f>IF(AND(Forecast_6_months&lt;N956,Goal_Setting_Months&gt;N956,U956="1",P956&gt;Baseline_Component),"1","0")</f>
        <v>1</v>
      </c>
    </row>
    <row r="957" spans="2:22" x14ac:dyDescent="0.25">
      <c r="B957" s="2" t="s">
        <v>1991</v>
      </c>
      <c r="C957" s="202">
        <v>56</v>
      </c>
      <c r="D957" s="221">
        <v>40571</v>
      </c>
      <c r="E957" s="26">
        <v>18</v>
      </c>
      <c r="F957" s="26">
        <v>1</v>
      </c>
      <c r="G957" s="26">
        <v>6</v>
      </c>
      <c r="H957" s="26">
        <v>5</v>
      </c>
      <c r="M957" s="2" t="s">
        <v>1992</v>
      </c>
      <c r="N957" s="202">
        <v>80</v>
      </c>
      <c r="O957" s="221">
        <v>41939</v>
      </c>
      <c r="P957" s="26">
        <v>7</v>
      </c>
      <c r="Q957" s="24" t="s">
        <v>1053</v>
      </c>
      <c r="R957" s="24" t="s">
        <v>1053</v>
      </c>
      <c r="S957" s="26">
        <v>3</v>
      </c>
      <c r="T957" s="206">
        <f t="shared" si="31"/>
        <v>2014</v>
      </c>
      <c r="U957" s="24" t="str">
        <f t="shared" si="32"/>
        <v>1</v>
      </c>
      <c r="V957" s="24" t="str">
        <f>IF(AND(Forecast_6_months&lt;N957,Goal_Setting_Months&gt;N957,U957="1",P957&gt;Baseline_Component),"1","0")</f>
        <v>0</v>
      </c>
    </row>
    <row r="958" spans="2:22" x14ac:dyDescent="0.25">
      <c r="B958" s="2" t="s">
        <v>1992</v>
      </c>
      <c r="C958" s="202">
        <v>80</v>
      </c>
      <c r="D958" s="221">
        <v>41939</v>
      </c>
      <c r="E958" s="26">
        <v>7</v>
      </c>
      <c r="F958" s="24" t="s">
        <v>1053</v>
      </c>
      <c r="G958" s="24" t="s">
        <v>1053</v>
      </c>
      <c r="H958" s="26">
        <v>3</v>
      </c>
      <c r="M958" s="2" t="s">
        <v>1993</v>
      </c>
      <c r="N958" s="202">
        <v>80</v>
      </c>
      <c r="O958" s="221">
        <v>41956</v>
      </c>
      <c r="P958" s="26">
        <v>8</v>
      </c>
      <c r="Q958" s="24" t="s">
        <v>1053</v>
      </c>
      <c r="R958" s="24" t="s">
        <v>1053</v>
      </c>
      <c r="S958" s="26">
        <v>2</v>
      </c>
      <c r="T958" s="206">
        <f t="shared" si="31"/>
        <v>2014</v>
      </c>
      <c r="U958" s="24" t="str">
        <f t="shared" si="32"/>
        <v>0</v>
      </c>
      <c r="V958" s="24" t="str">
        <f>IF(AND(Forecast_6_months&lt;N958,Goal_Setting_Months&gt;N958,U958="1",P958&gt;Baseline_Component),"1","0")</f>
        <v>0</v>
      </c>
    </row>
    <row r="959" spans="2:22" x14ac:dyDescent="0.25">
      <c r="B959" s="2" t="s">
        <v>1993</v>
      </c>
      <c r="C959" s="202">
        <v>80</v>
      </c>
      <c r="D959" s="221">
        <v>41956</v>
      </c>
      <c r="E959" s="26">
        <v>8</v>
      </c>
      <c r="F959" s="24" t="s">
        <v>1053</v>
      </c>
      <c r="G959" s="24" t="s">
        <v>1053</v>
      </c>
      <c r="H959" s="26">
        <v>2</v>
      </c>
      <c r="M959" s="2" t="s">
        <v>1994</v>
      </c>
      <c r="N959" s="202">
        <v>61</v>
      </c>
      <c r="O959" s="221">
        <v>40504</v>
      </c>
      <c r="P959" s="26">
        <v>2</v>
      </c>
      <c r="Q959" s="26">
        <v>1</v>
      </c>
      <c r="R959" s="26">
        <v>2</v>
      </c>
      <c r="S959" s="26">
        <v>5</v>
      </c>
      <c r="T959" s="206">
        <f t="shared" si="31"/>
        <v>2010</v>
      </c>
      <c r="U959" s="24" t="str">
        <f t="shared" si="32"/>
        <v>1</v>
      </c>
      <c r="V959" s="24" t="str">
        <f>IF(AND(Forecast_6_months&lt;N959,Goal_Setting_Months&gt;N959,U959="1",P959&gt;Baseline_Component),"1","0")</f>
        <v>0</v>
      </c>
    </row>
    <row r="960" spans="2:22" x14ac:dyDescent="0.25">
      <c r="B960" s="2" t="s">
        <v>1994</v>
      </c>
      <c r="C960" s="202">
        <v>61</v>
      </c>
      <c r="D960" s="221">
        <v>40504</v>
      </c>
      <c r="E960" s="26">
        <v>2</v>
      </c>
      <c r="F960" s="26">
        <v>1</v>
      </c>
      <c r="G960" s="26">
        <v>2</v>
      </c>
      <c r="H960" s="26">
        <v>5</v>
      </c>
      <c r="M960" s="2" t="s">
        <v>1995</v>
      </c>
      <c r="N960" s="202">
        <v>80</v>
      </c>
      <c r="O960" s="221">
        <v>41156</v>
      </c>
      <c r="P960" s="26">
        <v>3</v>
      </c>
      <c r="Q960" s="26">
        <v>1</v>
      </c>
      <c r="R960" s="26">
        <v>2</v>
      </c>
      <c r="S960" s="26">
        <v>3</v>
      </c>
      <c r="T960" s="206">
        <f t="shared" si="31"/>
        <v>2012</v>
      </c>
      <c r="U960" s="24" t="str">
        <f t="shared" si="32"/>
        <v>1</v>
      </c>
      <c r="V960" s="24" t="str">
        <f>IF(AND(Forecast_6_months&lt;N960,Goal_Setting_Months&gt;N960,U960="1",P960&gt;Baseline_Component),"1","0")</f>
        <v>0</v>
      </c>
    </row>
    <row r="961" spans="2:22" x14ac:dyDescent="0.25">
      <c r="B961" s="2" t="s">
        <v>1995</v>
      </c>
      <c r="C961" s="202">
        <v>80</v>
      </c>
      <c r="D961" s="221">
        <v>41156</v>
      </c>
      <c r="E961" s="26">
        <v>3</v>
      </c>
      <c r="F961" s="26">
        <v>1</v>
      </c>
      <c r="G961" s="26">
        <v>2</v>
      </c>
      <c r="H961" s="26">
        <v>3</v>
      </c>
      <c r="M961" s="2" t="s">
        <v>1996</v>
      </c>
      <c r="N961" s="202">
        <v>76</v>
      </c>
      <c r="O961" s="221">
        <v>39463</v>
      </c>
      <c r="P961" s="26">
        <v>10</v>
      </c>
      <c r="Q961" s="24" t="s">
        <v>1053</v>
      </c>
      <c r="R961" s="24" t="s">
        <v>1053</v>
      </c>
      <c r="S961" s="26">
        <v>4</v>
      </c>
      <c r="T961" s="206">
        <f t="shared" si="31"/>
        <v>2008</v>
      </c>
      <c r="U961" s="24" t="str">
        <f t="shared" si="32"/>
        <v>1</v>
      </c>
      <c r="V961" s="24" t="str">
        <f>IF(AND(Forecast_6_months&lt;N961,Goal_Setting_Months&gt;N961,U961="1",P961&gt;Baseline_Component),"1","0")</f>
        <v>0</v>
      </c>
    </row>
    <row r="962" spans="2:22" x14ac:dyDescent="0.25">
      <c r="B962" s="2" t="s">
        <v>1996</v>
      </c>
      <c r="C962" s="202">
        <v>76</v>
      </c>
      <c r="D962" s="221">
        <v>39463</v>
      </c>
      <c r="E962" s="26">
        <v>10</v>
      </c>
      <c r="F962" s="24" t="s">
        <v>1053</v>
      </c>
      <c r="G962" s="24" t="s">
        <v>1053</v>
      </c>
      <c r="H962" s="26">
        <v>4</v>
      </c>
      <c r="M962" s="2" t="s">
        <v>1997</v>
      </c>
      <c r="N962" s="202">
        <v>56</v>
      </c>
      <c r="O962" s="221">
        <v>42146</v>
      </c>
      <c r="P962" s="26">
        <v>1</v>
      </c>
      <c r="Q962" s="24" t="s">
        <v>1053</v>
      </c>
      <c r="R962" s="24" t="s">
        <v>1053</v>
      </c>
      <c r="S962" s="26">
        <v>4</v>
      </c>
      <c r="T962" s="206">
        <f t="shared" si="31"/>
        <v>2015</v>
      </c>
      <c r="U962" s="24" t="str">
        <f t="shared" si="32"/>
        <v>1</v>
      </c>
      <c r="V962" s="24" t="str">
        <f>IF(AND(Forecast_6_months&lt;N962,Goal_Setting_Months&gt;N962,U962="1",P962&gt;Baseline_Component),"1","0")</f>
        <v>0</v>
      </c>
    </row>
    <row r="963" spans="2:22" x14ac:dyDescent="0.25">
      <c r="B963" s="2" t="s">
        <v>1997</v>
      </c>
      <c r="C963" s="202">
        <v>56</v>
      </c>
      <c r="D963" s="221">
        <v>42146</v>
      </c>
      <c r="E963" s="26">
        <v>1</v>
      </c>
      <c r="F963" s="24" t="s">
        <v>1053</v>
      </c>
      <c r="G963" s="24" t="s">
        <v>1053</v>
      </c>
      <c r="H963" s="26">
        <v>4</v>
      </c>
      <c r="M963" s="2" t="s">
        <v>1998</v>
      </c>
      <c r="N963" s="202">
        <v>76</v>
      </c>
      <c r="O963" s="221">
        <v>40885</v>
      </c>
      <c r="P963" s="26">
        <v>2</v>
      </c>
      <c r="Q963" s="24" t="s">
        <v>1053</v>
      </c>
      <c r="R963" s="24" t="s">
        <v>1053</v>
      </c>
      <c r="S963" s="26">
        <v>1</v>
      </c>
      <c r="T963" s="206">
        <f t="shared" si="31"/>
        <v>2011</v>
      </c>
      <c r="U963" s="24" t="str">
        <f t="shared" si="32"/>
        <v>0</v>
      </c>
      <c r="V963" s="24" t="str">
        <f>IF(AND(Forecast_6_months&lt;N963,Goal_Setting_Months&gt;N963,U963="1",P963&gt;Baseline_Component),"1","0")</f>
        <v>0</v>
      </c>
    </row>
    <row r="964" spans="2:22" x14ac:dyDescent="0.25">
      <c r="B964" s="2" t="s">
        <v>1998</v>
      </c>
      <c r="C964" s="202">
        <v>76</v>
      </c>
      <c r="D964" s="221">
        <v>40885</v>
      </c>
      <c r="E964" s="26">
        <v>2</v>
      </c>
      <c r="F964" s="24" t="s">
        <v>1053</v>
      </c>
      <c r="G964" s="24" t="s">
        <v>1053</v>
      </c>
      <c r="H964" s="26">
        <v>1</v>
      </c>
      <c r="M964" s="2" t="s">
        <v>1999</v>
      </c>
      <c r="N964" s="202">
        <v>33</v>
      </c>
      <c r="O964" s="221">
        <v>40344</v>
      </c>
      <c r="P964" s="26">
        <v>2</v>
      </c>
      <c r="Q964" s="24" t="s">
        <v>1053</v>
      </c>
      <c r="R964" s="24" t="s">
        <v>1053</v>
      </c>
      <c r="S964" s="26">
        <v>4</v>
      </c>
      <c r="T964" s="206">
        <f t="shared" si="31"/>
        <v>2010</v>
      </c>
      <c r="U964" s="24" t="str">
        <f t="shared" si="32"/>
        <v>1</v>
      </c>
      <c r="V964" s="24" t="str">
        <f>IF(AND(Forecast_6_months&lt;N964,Goal_Setting_Months&gt;N964,U964="1",P964&gt;Baseline_Component),"1","0")</f>
        <v>0</v>
      </c>
    </row>
    <row r="965" spans="2:22" x14ac:dyDescent="0.25">
      <c r="B965" s="2" t="s">
        <v>1999</v>
      </c>
      <c r="C965" s="202">
        <v>33</v>
      </c>
      <c r="D965" s="221">
        <v>40344</v>
      </c>
      <c r="E965" s="26">
        <v>2</v>
      </c>
      <c r="F965" s="24" t="s">
        <v>1053</v>
      </c>
      <c r="G965" s="24" t="s">
        <v>1053</v>
      </c>
      <c r="H965" s="26">
        <v>4</v>
      </c>
      <c r="M965" s="2" t="s">
        <v>2000</v>
      </c>
      <c r="N965" s="202">
        <v>68</v>
      </c>
      <c r="O965" s="221">
        <v>41968</v>
      </c>
      <c r="P965" s="26">
        <v>1</v>
      </c>
      <c r="Q965" s="24" t="s">
        <v>1053</v>
      </c>
      <c r="R965" s="24" t="s">
        <v>1053</v>
      </c>
      <c r="S965" s="26">
        <v>3</v>
      </c>
      <c r="T965" s="206">
        <f t="shared" si="31"/>
        <v>2014</v>
      </c>
      <c r="U965" s="24" t="str">
        <f t="shared" si="32"/>
        <v>1</v>
      </c>
      <c r="V965" s="24" t="str">
        <f>IF(AND(Forecast_6_months&lt;N965,Goal_Setting_Months&gt;N965,U965="1",P965&gt;Baseline_Component),"1","0")</f>
        <v>0</v>
      </c>
    </row>
    <row r="966" spans="2:22" x14ac:dyDescent="0.25">
      <c r="B966" s="2" t="s">
        <v>2000</v>
      </c>
      <c r="C966" s="202">
        <v>68</v>
      </c>
      <c r="D966" s="221">
        <v>41968</v>
      </c>
      <c r="E966" s="26">
        <v>1</v>
      </c>
      <c r="F966" s="24" t="s">
        <v>1053</v>
      </c>
      <c r="G966" s="24" t="s">
        <v>1053</v>
      </c>
      <c r="H966" s="26">
        <v>3</v>
      </c>
      <c r="M966" s="2" t="s">
        <v>2001</v>
      </c>
      <c r="N966" s="202">
        <v>74</v>
      </c>
      <c r="O966" s="221">
        <v>42104</v>
      </c>
      <c r="P966" s="26">
        <v>1</v>
      </c>
      <c r="Q966" s="24" t="s">
        <v>1053</v>
      </c>
      <c r="R966" s="24" t="s">
        <v>1053</v>
      </c>
      <c r="S966" s="26">
        <v>1</v>
      </c>
      <c r="T966" s="206">
        <f t="shared" si="31"/>
        <v>2015</v>
      </c>
      <c r="U966" s="24" t="str">
        <f t="shared" si="32"/>
        <v>0</v>
      </c>
      <c r="V966" s="24" t="str">
        <f>IF(AND(Forecast_6_months&lt;N966,Goal_Setting_Months&gt;N966,U966="1",P966&gt;Baseline_Component),"1","0")</f>
        <v>0</v>
      </c>
    </row>
    <row r="967" spans="2:22" x14ac:dyDescent="0.25">
      <c r="B967" s="2" t="s">
        <v>2001</v>
      </c>
      <c r="C967" s="202">
        <v>74</v>
      </c>
      <c r="D967" s="221">
        <v>42104</v>
      </c>
      <c r="E967" s="26">
        <v>1</v>
      </c>
      <c r="F967" s="24" t="s">
        <v>1053</v>
      </c>
      <c r="G967" s="24" t="s">
        <v>1053</v>
      </c>
      <c r="H967" s="26">
        <v>1</v>
      </c>
      <c r="M967" s="2" t="s">
        <v>2002</v>
      </c>
      <c r="N967" s="202">
        <v>73</v>
      </c>
      <c r="O967" s="221">
        <v>40413</v>
      </c>
      <c r="P967" s="26">
        <v>2</v>
      </c>
      <c r="Q967" s="24" t="s">
        <v>1053</v>
      </c>
      <c r="R967" s="24" t="s">
        <v>1053</v>
      </c>
      <c r="S967" s="26">
        <v>5</v>
      </c>
      <c r="T967" s="206">
        <f t="shared" si="31"/>
        <v>2010</v>
      </c>
      <c r="U967" s="24" t="str">
        <f t="shared" si="32"/>
        <v>1</v>
      </c>
      <c r="V967" s="24" t="str">
        <f>IF(AND(Forecast_6_months&lt;N967,Goal_Setting_Months&gt;N967,U967="1",P967&gt;Baseline_Component),"1","0")</f>
        <v>0</v>
      </c>
    </row>
    <row r="968" spans="2:22" x14ac:dyDescent="0.25">
      <c r="B968" s="2" t="s">
        <v>2002</v>
      </c>
      <c r="C968" s="202">
        <v>73</v>
      </c>
      <c r="D968" s="221">
        <v>40413</v>
      </c>
      <c r="E968" s="26">
        <v>2</v>
      </c>
      <c r="F968" s="24" t="s">
        <v>1053</v>
      </c>
      <c r="G968" s="24" t="s">
        <v>1053</v>
      </c>
      <c r="H968" s="26">
        <v>5</v>
      </c>
      <c r="M968" s="2" t="s">
        <v>2003</v>
      </c>
      <c r="N968" s="202">
        <v>62</v>
      </c>
      <c r="O968" s="221">
        <v>41906</v>
      </c>
      <c r="P968" s="26">
        <v>31</v>
      </c>
      <c r="Q968" s="24" t="s">
        <v>1053</v>
      </c>
      <c r="R968" s="24" t="s">
        <v>1053</v>
      </c>
      <c r="S968" s="26">
        <v>4</v>
      </c>
      <c r="T968" s="206">
        <f t="shared" si="31"/>
        <v>2014</v>
      </c>
      <c r="U968" s="24" t="str">
        <f t="shared" si="32"/>
        <v>1</v>
      </c>
      <c r="V968" s="24" t="str">
        <f>IF(AND(Forecast_6_months&lt;N968,Goal_Setting_Months&gt;N968,U968="1",P968&gt;Baseline_Component),"1","0")</f>
        <v>1</v>
      </c>
    </row>
    <row r="969" spans="2:22" x14ac:dyDescent="0.25">
      <c r="B969" s="2" t="s">
        <v>2003</v>
      </c>
      <c r="C969" s="202">
        <v>62</v>
      </c>
      <c r="D969" s="221">
        <v>41906</v>
      </c>
      <c r="E969" s="26">
        <v>31</v>
      </c>
      <c r="F969" s="24" t="s">
        <v>1053</v>
      </c>
      <c r="G969" s="24" t="s">
        <v>1053</v>
      </c>
      <c r="H969" s="26">
        <v>4</v>
      </c>
      <c r="M969" s="2" t="s">
        <v>2004</v>
      </c>
      <c r="N969" s="202">
        <v>80</v>
      </c>
      <c r="O969" s="221">
        <v>41737</v>
      </c>
      <c r="P969" s="26">
        <v>165</v>
      </c>
      <c r="Q969" s="26">
        <v>1</v>
      </c>
      <c r="R969" s="26">
        <v>6</v>
      </c>
      <c r="S969" s="26">
        <v>4</v>
      </c>
      <c r="T969" s="206">
        <f t="shared" si="31"/>
        <v>2014</v>
      </c>
      <c r="U969" s="24" t="str">
        <f t="shared" si="32"/>
        <v>1</v>
      </c>
      <c r="V969" s="24" t="str">
        <f>IF(AND(Forecast_6_months&lt;N969,Goal_Setting_Months&gt;N969,U969="1",P969&gt;Baseline_Component),"1","0")</f>
        <v>0</v>
      </c>
    </row>
    <row r="970" spans="2:22" x14ac:dyDescent="0.25">
      <c r="B970" s="2" t="s">
        <v>2004</v>
      </c>
      <c r="C970" s="202">
        <v>80</v>
      </c>
      <c r="D970" s="221">
        <v>41737</v>
      </c>
      <c r="E970" s="26">
        <v>165</v>
      </c>
      <c r="F970" s="26">
        <v>1</v>
      </c>
      <c r="G970" s="26">
        <v>6</v>
      </c>
      <c r="H970" s="26">
        <v>4</v>
      </c>
      <c r="M970" s="2" t="s">
        <v>2005</v>
      </c>
      <c r="N970" s="202">
        <v>80</v>
      </c>
      <c r="O970" s="221">
        <v>39868</v>
      </c>
      <c r="P970" s="26">
        <v>8</v>
      </c>
      <c r="Q970" s="26">
        <v>1</v>
      </c>
      <c r="R970" s="26">
        <v>1</v>
      </c>
      <c r="S970" s="26">
        <v>2</v>
      </c>
      <c r="T970" s="206">
        <f t="shared" si="31"/>
        <v>2009</v>
      </c>
      <c r="U970" s="24" t="str">
        <f t="shared" si="32"/>
        <v>0</v>
      </c>
      <c r="V970" s="24" t="str">
        <f>IF(AND(Forecast_6_months&lt;N970,Goal_Setting_Months&gt;N970,U970="1",P970&gt;Baseline_Component),"1","0")</f>
        <v>0</v>
      </c>
    </row>
    <row r="971" spans="2:22" x14ac:dyDescent="0.25">
      <c r="B971" s="2" t="s">
        <v>2005</v>
      </c>
      <c r="C971" s="202">
        <v>80</v>
      </c>
      <c r="D971" s="221">
        <v>39868</v>
      </c>
      <c r="E971" s="26">
        <v>8</v>
      </c>
      <c r="F971" s="26">
        <v>1</v>
      </c>
      <c r="G971" s="26">
        <v>1</v>
      </c>
      <c r="H971" s="26">
        <v>2</v>
      </c>
      <c r="M971" s="2" t="s">
        <v>2006</v>
      </c>
      <c r="N971" s="202">
        <v>80</v>
      </c>
      <c r="O971" s="221">
        <v>42101</v>
      </c>
      <c r="P971" s="26">
        <v>1</v>
      </c>
      <c r="Q971" s="24" t="s">
        <v>1053</v>
      </c>
      <c r="R971" s="24" t="s">
        <v>1053</v>
      </c>
      <c r="S971" s="26">
        <v>4</v>
      </c>
      <c r="T971" s="206">
        <f t="shared" si="31"/>
        <v>2015</v>
      </c>
      <c r="U971" s="24" t="str">
        <f t="shared" si="32"/>
        <v>1</v>
      </c>
      <c r="V971" s="24" t="str">
        <f>IF(AND(Forecast_6_months&lt;N971,Goal_Setting_Months&gt;N971,U971="1",P971&gt;Baseline_Component),"1","0")</f>
        <v>0</v>
      </c>
    </row>
    <row r="972" spans="2:22" x14ac:dyDescent="0.25">
      <c r="B972" s="2" t="s">
        <v>2006</v>
      </c>
      <c r="C972" s="202">
        <v>80</v>
      </c>
      <c r="D972" s="221">
        <v>42101</v>
      </c>
      <c r="E972" s="26">
        <v>1</v>
      </c>
      <c r="F972" s="24" t="s">
        <v>1053</v>
      </c>
      <c r="G972" s="24" t="s">
        <v>1053</v>
      </c>
      <c r="H972" s="26">
        <v>4</v>
      </c>
      <c r="M972" s="2" t="s">
        <v>2007</v>
      </c>
      <c r="N972" s="202">
        <v>80</v>
      </c>
      <c r="O972" s="221">
        <v>40303</v>
      </c>
      <c r="P972" s="26">
        <v>3</v>
      </c>
      <c r="Q972" s="26">
        <v>1</v>
      </c>
      <c r="R972" s="26">
        <v>17</v>
      </c>
      <c r="S972" s="26">
        <v>5</v>
      </c>
      <c r="T972" s="206">
        <f t="shared" si="31"/>
        <v>2010</v>
      </c>
      <c r="U972" s="24" t="str">
        <f t="shared" si="32"/>
        <v>1</v>
      </c>
      <c r="V972" s="24" t="str">
        <f>IF(AND(Forecast_6_months&lt;N972,Goal_Setting_Months&gt;N972,U972="1",P972&gt;Baseline_Component),"1","0")</f>
        <v>0</v>
      </c>
    </row>
    <row r="973" spans="2:22" x14ac:dyDescent="0.25">
      <c r="B973" s="2" t="s">
        <v>2007</v>
      </c>
      <c r="C973" s="202">
        <v>80</v>
      </c>
      <c r="D973" s="221">
        <v>40303</v>
      </c>
      <c r="E973" s="26">
        <v>3</v>
      </c>
      <c r="F973" s="26">
        <v>1</v>
      </c>
      <c r="G973" s="26">
        <v>17</v>
      </c>
      <c r="H973" s="26">
        <v>5</v>
      </c>
      <c r="M973" s="2" t="s">
        <v>2008</v>
      </c>
      <c r="N973" s="202">
        <v>65</v>
      </c>
      <c r="O973" s="221">
        <v>39454</v>
      </c>
      <c r="P973" s="26">
        <v>2</v>
      </c>
      <c r="Q973" s="24" t="s">
        <v>1053</v>
      </c>
      <c r="R973" s="24" t="s">
        <v>1053</v>
      </c>
      <c r="S973" s="26">
        <v>4</v>
      </c>
      <c r="T973" s="206">
        <f t="shared" si="31"/>
        <v>2008</v>
      </c>
      <c r="U973" s="24" t="str">
        <f t="shared" si="32"/>
        <v>1</v>
      </c>
      <c r="V973" s="24" t="str">
        <f>IF(AND(Forecast_6_months&lt;N973,Goal_Setting_Months&gt;N973,U973="1",P973&gt;Baseline_Component),"1","0")</f>
        <v>0</v>
      </c>
    </row>
    <row r="974" spans="2:22" x14ac:dyDescent="0.25">
      <c r="B974" s="2" t="s">
        <v>2008</v>
      </c>
      <c r="C974" s="202">
        <v>65</v>
      </c>
      <c r="D974" s="221">
        <v>39454</v>
      </c>
      <c r="E974" s="26">
        <v>2</v>
      </c>
      <c r="F974" s="24" t="s">
        <v>1053</v>
      </c>
      <c r="G974" s="24" t="s">
        <v>1053</v>
      </c>
      <c r="H974" s="26">
        <v>4</v>
      </c>
      <c r="M974" s="2" t="s">
        <v>2009</v>
      </c>
      <c r="N974" s="202">
        <v>80</v>
      </c>
      <c r="O974" s="221">
        <v>40210</v>
      </c>
      <c r="P974" s="26">
        <v>1</v>
      </c>
      <c r="Q974" s="24" t="s">
        <v>1053</v>
      </c>
      <c r="R974" s="24" t="s">
        <v>1053</v>
      </c>
      <c r="S974" s="26">
        <v>1</v>
      </c>
      <c r="T974" s="206">
        <f t="shared" si="31"/>
        <v>2010</v>
      </c>
      <c r="U974" s="24" t="str">
        <f t="shared" si="32"/>
        <v>0</v>
      </c>
      <c r="V974" s="24" t="str">
        <f>IF(AND(Forecast_6_months&lt;N974,Goal_Setting_Months&gt;N974,U974="1",P974&gt;Baseline_Component),"1","0")</f>
        <v>0</v>
      </c>
    </row>
    <row r="975" spans="2:22" x14ac:dyDescent="0.25">
      <c r="B975" s="2" t="s">
        <v>2009</v>
      </c>
      <c r="C975" s="202">
        <v>80</v>
      </c>
      <c r="D975" s="221">
        <v>40210</v>
      </c>
      <c r="E975" s="26">
        <v>1</v>
      </c>
      <c r="F975" s="24" t="s">
        <v>1053</v>
      </c>
      <c r="G975" s="24" t="s">
        <v>1053</v>
      </c>
      <c r="H975" s="26">
        <v>1</v>
      </c>
      <c r="M975" s="2" t="s">
        <v>2010</v>
      </c>
      <c r="N975" s="202">
        <v>73</v>
      </c>
      <c r="O975" s="221">
        <v>41836</v>
      </c>
      <c r="P975" s="26">
        <v>1</v>
      </c>
      <c r="Q975" s="26">
        <v>1</v>
      </c>
      <c r="R975" s="26">
        <v>8</v>
      </c>
      <c r="S975" s="26">
        <v>5</v>
      </c>
      <c r="T975" s="206">
        <f t="shared" si="31"/>
        <v>2014</v>
      </c>
      <c r="U975" s="24" t="str">
        <f t="shared" si="32"/>
        <v>1</v>
      </c>
      <c r="V975" s="24" t="str">
        <f>IF(AND(Forecast_6_months&lt;N975,Goal_Setting_Months&gt;N975,U975="1",P975&gt;Baseline_Component),"1","0")</f>
        <v>0</v>
      </c>
    </row>
    <row r="976" spans="2:22" x14ac:dyDescent="0.25">
      <c r="B976" s="2" t="s">
        <v>2010</v>
      </c>
      <c r="C976" s="202">
        <v>73</v>
      </c>
      <c r="D976" s="221">
        <v>41836</v>
      </c>
      <c r="E976" s="26">
        <v>1</v>
      </c>
      <c r="F976" s="26">
        <v>1</v>
      </c>
      <c r="G976" s="26">
        <v>8</v>
      </c>
      <c r="H976" s="26">
        <v>5</v>
      </c>
      <c r="M976" s="2" t="s">
        <v>2011</v>
      </c>
      <c r="N976" s="202">
        <v>79</v>
      </c>
      <c r="O976" s="221">
        <v>40854</v>
      </c>
      <c r="P976" s="26">
        <v>4</v>
      </c>
      <c r="Q976" s="24" t="s">
        <v>1053</v>
      </c>
      <c r="R976" s="24" t="s">
        <v>1053</v>
      </c>
      <c r="S976" s="26">
        <v>3</v>
      </c>
      <c r="T976" s="206">
        <f t="shared" si="31"/>
        <v>2011</v>
      </c>
      <c r="U976" s="24" t="str">
        <f t="shared" si="32"/>
        <v>1</v>
      </c>
      <c r="V976" s="24" t="str">
        <f>IF(AND(Forecast_6_months&lt;N976,Goal_Setting_Months&gt;N976,U976="1",P976&gt;Baseline_Component),"1","0")</f>
        <v>0</v>
      </c>
    </row>
    <row r="977" spans="2:22" x14ac:dyDescent="0.25">
      <c r="B977" s="2" t="s">
        <v>2011</v>
      </c>
      <c r="C977" s="202">
        <v>79</v>
      </c>
      <c r="D977" s="221">
        <v>40854</v>
      </c>
      <c r="E977" s="26">
        <v>4</v>
      </c>
      <c r="F977" s="24" t="s">
        <v>1053</v>
      </c>
      <c r="G977" s="24" t="s">
        <v>1053</v>
      </c>
      <c r="H977" s="26">
        <v>3</v>
      </c>
      <c r="M977" s="2" t="s">
        <v>2012</v>
      </c>
      <c r="N977" s="202">
        <v>70</v>
      </c>
      <c r="O977" s="221">
        <v>40452</v>
      </c>
      <c r="P977" s="26">
        <v>1</v>
      </c>
      <c r="Q977" s="24" t="s">
        <v>1053</v>
      </c>
      <c r="R977" s="24" t="s">
        <v>1053</v>
      </c>
      <c r="S977" s="26">
        <v>4</v>
      </c>
      <c r="T977" s="206">
        <f t="shared" si="31"/>
        <v>2010</v>
      </c>
      <c r="U977" s="24" t="str">
        <f t="shared" si="32"/>
        <v>1</v>
      </c>
      <c r="V977" s="24" t="str">
        <f>IF(AND(Forecast_6_months&lt;N977,Goal_Setting_Months&gt;N977,U977="1",P977&gt;Baseline_Component),"1","0")</f>
        <v>0</v>
      </c>
    </row>
    <row r="978" spans="2:22" x14ac:dyDescent="0.25">
      <c r="B978" s="2" t="s">
        <v>2012</v>
      </c>
      <c r="C978" s="202">
        <v>70</v>
      </c>
      <c r="D978" s="221">
        <v>40452</v>
      </c>
      <c r="E978" s="26">
        <v>1</v>
      </c>
      <c r="F978" s="24" t="s">
        <v>1053</v>
      </c>
      <c r="G978" s="24" t="s">
        <v>1053</v>
      </c>
      <c r="H978" s="26">
        <v>4</v>
      </c>
      <c r="M978" s="2" t="s">
        <v>2013</v>
      </c>
      <c r="N978" s="202">
        <v>80</v>
      </c>
      <c r="O978" s="221">
        <v>39932</v>
      </c>
      <c r="P978" s="26">
        <v>2</v>
      </c>
      <c r="Q978" s="24" t="s">
        <v>1053</v>
      </c>
      <c r="R978" s="24" t="s">
        <v>1053</v>
      </c>
      <c r="S978" s="26">
        <v>1</v>
      </c>
      <c r="T978" s="206">
        <f t="shared" si="31"/>
        <v>2009</v>
      </c>
      <c r="U978" s="24" t="str">
        <f t="shared" si="32"/>
        <v>0</v>
      </c>
      <c r="V978" s="24" t="str">
        <f>IF(AND(Forecast_6_months&lt;N978,Goal_Setting_Months&gt;N978,U978="1",P978&gt;Baseline_Component),"1","0")</f>
        <v>0</v>
      </c>
    </row>
    <row r="979" spans="2:22" x14ac:dyDescent="0.25">
      <c r="B979" s="2" t="s">
        <v>2013</v>
      </c>
      <c r="C979" s="202">
        <v>80</v>
      </c>
      <c r="D979" s="221">
        <v>39932</v>
      </c>
      <c r="E979" s="26">
        <v>2</v>
      </c>
      <c r="F979" s="24" t="s">
        <v>1053</v>
      </c>
      <c r="G979" s="24" t="s">
        <v>1053</v>
      </c>
      <c r="H979" s="26">
        <v>1</v>
      </c>
      <c r="M979" s="2" t="s">
        <v>2014</v>
      </c>
      <c r="N979" s="202">
        <v>64</v>
      </c>
      <c r="O979" s="221">
        <v>39622</v>
      </c>
      <c r="P979" s="26">
        <v>1</v>
      </c>
      <c r="Q979" s="24" t="s">
        <v>1053</v>
      </c>
      <c r="R979" s="24" t="s">
        <v>1053</v>
      </c>
      <c r="S979" s="26">
        <v>3</v>
      </c>
      <c r="T979" s="206">
        <f t="shared" ref="T979:T1015" si="33">YEAR(O979)</f>
        <v>2008</v>
      </c>
      <c r="U979" s="24" t="str">
        <f t="shared" ref="U979:U1015" si="34">IF(S979&gt;2,"1","0")</f>
        <v>1</v>
      </c>
      <c r="V979" s="24" t="str">
        <f>IF(AND(Forecast_6_months&lt;N979,Goal_Setting_Months&gt;N979,U979="1",P979&gt;Baseline_Component),"1","0")</f>
        <v>0</v>
      </c>
    </row>
    <row r="980" spans="2:22" x14ac:dyDescent="0.25">
      <c r="B980" s="2" t="s">
        <v>2014</v>
      </c>
      <c r="C980" s="202">
        <v>64</v>
      </c>
      <c r="D980" s="221">
        <v>39622</v>
      </c>
      <c r="E980" s="26">
        <v>1</v>
      </c>
      <c r="F980" s="24" t="s">
        <v>1053</v>
      </c>
      <c r="G980" s="24" t="s">
        <v>1053</v>
      </c>
      <c r="H980" s="26">
        <v>3</v>
      </c>
      <c r="M980" s="2" t="s">
        <v>2015</v>
      </c>
      <c r="N980" s="202">
        <v>65</v>
      </c>
      <c r="O980" s="221">
        <v>41566</v>
      </c>
      <c r="P980" s="26">
        <v>1</v>
      </c>
      <c r="Q980" s="24" t="s">
        <v>1053</v>
      </c>
      <c r="R980" s="24" t="s">
        <v>1053</v>
      </c>
      <c r="S980" s="26">
        <v>1</v>
      </c>
      <c r="T980" s="206">
        <f t="shared" si="33"/>
        <v>2013</v>
      </c>
      <c r="U980" s="24" t="str">
        <f t="shared" si="34"/>
        <v>0</v>
      </c>
      <c r="V980" s="24" t="str">
        <f>IF(AND(Forecast_6_months&lt;N980,Goal_Setting_Months&gt;N980,U980="1",P980&gt;Baseline_Component),"1","0")</f>
        <v>0</v>
      </c>
    </row>
    <row r="981" spans="2:22" x14ac:dyDescent="0.25">
      <c r="B981" s="2" t="s">
        <v>2015</v>
      </c>
      <c r="C981" s="202">
        <v>65</v>
      </c>
      <c r="D981" s="221">
        <v>41566</v>
      </c>
      <c r="E981" s="26">
        <v>1</v>
      </c>
      <c r="F981" s="24" t="s">
        <v>1053</v>
      </c>
      <c r="G981" s="24" t="s">
        <v>1053</v>
      </c>
      <c r="H981" s="26">
        <v>1</v>
      </c>
      <c r="M981" s="2" t="s">
        <v>2016</v>
      </c>
      <c r="N981" s="202">
        <v>80</v>
      </c>
      <c r="O981" s="221">
        <v>41747</v>
      </c>
      <c r="P981" s="26">
        <v>1</v>
      </c>
      <c r="Q981" s="24" t="s">
        <v>1053</v>
      </c>
      <c r="R981" s="24" t="s">
        <v>1053</v>
      </c>
      <c r="S981" s="26">
        <v>4</v>
      </c>
      <c r="T981" s="206">
        <f t="shared" si="33"/>
        <v>2014</v>
      </c>
      <c r="U981" s="24" t="str">
        <f t="shared" si="34"/>
        <v>1</v>
      </c>
      <c r="V981" s="24" t="str">
        <f>IF(AND(Forecast_6_months&lt;N981,Goal_Setting_Months&gt;N981,U981="1",P981&gt;Baseline_Component),"1","0")</f>
        <v>0</v>
      </c>
    </row>
    <row r="982" spans="2:22" x14ac:dyDescent="0.25">
      <c r="B982" s="2" t="s">
        <v>2016</v>
      </c>
      <c r="C982" s="202">
        <v>80</v>
      </c>
      <c r="D982" s="221">
        <v>41747</v>
      </c>
      <c r="E982" s="26">
        <v>1</v>
      </c>
      <c r="F982" s="24" t="s">
        <v>1053</v>
      </c>
      <c r="G982" s="24" t="s">
        <v>1053</v>
      </c>
      <c r="H982" s="26">
        <v>4</v>
      </c>
      <c r="M982" s="2" t="s">
        <v>2017</v>
      </c>
      <c r="N982" s="202">
        <v>72</v>
      </c>
      <c r="O982" s="221">
        <v>41418</v>
      </c>
      <c r="P982" s="26">
        <v>1</v>
      </c>
      <c r="Q982" s="24" t="s">
        <v>1053</v>
      </c>
      <c r="R982" s="24" t="s">
        <v>1053</v>
      </c>
      <c r="S982" s="26">
        <v>5</v>
      </c>
      <c r="T982" s="206">
        <f t="shared" si="33"/>
        <v>2013</v>
      </c>
      <c r="U982" s="24" t="str">
        <f t="shared" si="34"/>
        <v>1</v>
      </c>
      <c r="V982" s="24" t="str">
        <f>IF(AND(Forecast_6_months&lt;N982,Goal_Setting_Months&gt;N982,U982="1",P982&gt;Baseline_Component),"1","0")</f>
        <v>0</v>
      </c>
    </row>
    <row r="983" spans="2:22" x14ac:dyDescent="0.25">
      <c r="B983" s="2" t="s">
        <v>2017</v>
      </c>
      <c r="C983" s="202">
        <v>72</v>
      </c>
      <c r="D983" s="221">
        <v>41418</v>
      </c>
      <c r="E983" s="26">
        <v>1</v>
      </c>
      <c r="F983" s="24" t="s">
        <v>1053</v>
      </c>
      <c r="G983" s="24" t="s">
        <v>1053</v>
      </c>
      <c r="H983" s="26">
        <v>5</v>
      </c>
      <c r="M983" s="2" t="s">
        <v>2018</v>
      </c>
      <c r="N983" s="202">
        <v>58</v>
      </c>
      <c r="O983" s="221">
        <v>39820</v>
      </c>
      <c r="P983" s="26">
        <v>1</v>
      </c>
      <c r="Q983" s="26">
        <v>1</v>
      </c>
      <c r="R983" s="26">
        <v>2</v>
      </c>
      <c r="S983" s="26">
        <v>2</v>
      </c>
      <c r="T983" s="206">
        <f t="shared" si="33"/>
        <v>2009</v>
      </c>
      <c r="U983" s="24" t="str">
        <f t="shared" si="34"/>
        <v>0</v>
      </c>
      <c r="V983" s="24" t="str">
        <f>IF(AND(Forecast_6_months&lt;N983,Goal_Setting_Months&gt;N983,U983="1",P983&gt;Baseline_Component),"1","0")</f>
        <v>0</v>
      </c>
    </row>
    <row r="984" spans="2:22" x14ac:dyDescent="0.25">
      <c r="B984" s="2" t="s">
        <v>2018</v>
      </c>
      <c r="C984" s="202">
        <v>58</v>
      </c>
      <c r="D984" s="221">
        <v>39820</v>
      </c>
      <c r="E984" s="26">
        <v>1</v>
      </c>
      <c r="F984" s="26">
        <v>1</v>
      </c>
      <c r="G984" s="26">
        <v>2</v>
      </c>
      <c r="H984" s="26">
        <v>2</v>
      </c>
      <c r="M984" s="2" t="s">
        <v>2019</v>
      </c>
      <c r="N984" s="202">
        <v>65</v>
      </c>
      <c r="O984" s="221">
        <v>41165</v>
      </c>
      <c r="P984" s="26">
        <v>1</v>
      </c>
      <c r="Q984" s="24" t="s">
        <v>1053</v>
      </c>
      <c r="R984" s="24" t="s">
        <v>1053</v>
      </c>
      <c r="S984" s="26">
        <v>2</v>
      </c>
      <c r="T984" s="206">
        <f t="shared" si="33"/>
        <v>2012</v>
      </c>
      <c r="U984" s="24" t="str">
        <f t="shared" si="34"/>
        <v>0</v>
      </c>
      <c r="V984" s="24" t="str">
        <f>IF(AND(Forecast_6_months&lt;N984,Goal_Setting_Months&gt;N984,U984="1",P984&gt;Baseline_Component),"1","0")</f>
        <v>0</v>
      </c>
    </row>
    <row r="985" spans="2:22" x14ac:dyDescent="0.25">
      <c r="B985" s="2" t="s">
        <v>2019</v>
      </c>
      <c r="C985" s="202">
        <v>65</v>
      </c>
      <c r="D985" s="221">
        <v>41165</v>
      </c>
      <c r="E985" s="26">
        <v>1</v>
      </c>
      <c r="F985" s="24" t="s">
        <v>1053</v>
      </c>
      <c r="G985" s="24" t="s">
        <v>1053</v>
      </c>
      <c r="H985" s="26">
        <v>2</v>
      </c>
      <c r="M985" s="2" t="s">
        <v>2020</v>
      </c>
      <c r="N985" s="202">
        <v>80</v>
      </c>
      <c r="O985" s="221">
        <v>40264</v>
      </c>
      <c r="P985" s="26">
        <v>2</v>
      </c>
      <c r="Q985" s="24" t="s">
        <v>1053</v>
      </c>
      <c r="R985" s="24" t="s">
        <v>1053</v>
      </c>
      <c r="S985" s="26">
        <v>2</v>
      </c>
      <c r="T985" s="206">
        <f t="shared" si="33"/>
        <v>2010</v>
      </c>
      <c r="U985" s="24" t="str">
        <f t="shared" si="34"/>
        <v>0</v>
      </c>
      <c r="V985" s="24" t="str">
        <f>IF(AND(Forecast_6_months&lt;N985,Goal_Setting_Months&gt;N985,U985="1",P985&gt;Baseline_Component),"1","0")</f>
        <v>0</v>
      </c>
    </row>
    <row r="986" spans="2:22" x14ac:dyDescent="0.25">
      <c r="B986" s="2" t="s">
        <v>2020</v>
      </c>
      <c r="C986" s="202">
        <v>80</v>
      </c>
      <c r="D986" s="221">
        <v>40264</v>
      </c>
      <c r="E986" s="26">
        <v>2</v>
      </c>
      <c r="F986" s="24" t="s">
        <v>1053</v>
      </c>
      <c r="G986" s="24" t="s">
        <v>1053</v>
      </c>
      <c r="H986" s="26">
        <v>2</v>
      </c>
      <c r="M986" s="2" t="s">
        <v>2021</v>
      </c>
      <c r="N986" s="202">
        <v>76</v>
      </c>
      <c r="O986" s="221">
        <v>42154</v>
      </c>
      <c r="P986" s="26">
        <v>11</v>
      </c>
      <c r="Q986" s="24" t="s">
        <v>1053</v>
      </c>
      <c r="R986" s="24" t="s">
        <v>1053</v>
      </c>
      <c r="S986" s="26">
        <v>4</v>
      </c>
      <c r="T986" s="206">
        <f t="shared" si="33"/>
        <v>2015</v>
      </c>
      <c r="U986" s="24" t="str">
        <f t="shared" si="34"/>
        <v>1</v>
      </c>
      <c r="V986" s="24" t="str">
        <f>IF(AND(Forecast_6_months&lt;N986,Goal_Setting_Months&gt;N986,U986="1",P986&gt;Baseline_Component),"1","0")</f>
        <v>0</v>
      </c>
    </row>
    <row r="987" spans="2:22" x14ac:dyDescent="0.25">
      <c r="B987" s="2" t="s">
        <v>2021</v>
      </c>
      <c r="C987" s="202">
        <v>76</v>
      </c>
      <c r="D987" s="221">
        <v>42154</v>
      </c>
      <c r="E987" s="26">
        <v>11</v>
      </c>
      <c r="F987" s="24" t="s">
        <v>1053</v>
      </c>
      <c r="G987" s="24" t="s">
        <v>1053</v>
      </c>
      <c r="H987" s="26">
        <v>4</v>
      </c>
      <c r="M987" s="2" t="s">
        <v>2022</v>
      </c>
      <c r="N987" s="202">
        <v>69</v>
      </c>
      <c r="O987" s="221">
        <v>40667</v>
      </c>
      <c r="P987" s="26">
        <v>2</v>
      </c>
      <c r="Q987" s="24" t="s">
        <v>1053</v>
      </c>
      <c r="R987" s="24" t="s">
        <v>1053</v>
      </c>
      <c r="S987" s="26">
        <v>2</v>
      </c>
      <c r="T987" s="206">
        <f t="shared" si="33"/>
        <v>2011</v>
      </c>
      <c r="U987" s="24" t="str">
        <f t="shared" si="34"/>
        <v>0</v>
      </c>
      <c r="V987" s="24" t="str">
        <f>IF(AND(Forecast_6_months&lt;N987,Goal_Setting_Months&gt;N987,U987="1",P987&gt;Baseline_Component),"1","0")</f>
        <v>0</v>
      </c>
    </row>
    <row r="988" spans="2:22" x14ac:dyDescent="0.25">
      <c r="B988" s="2" t="s">
        <v>2022</v>
      </c>
      <c r="C988" s="202">
        <v>69</v>
      </c>
      <c r="D988" s="221">
        <v>40667</v>
      </c>
      <c r="E988" s="26">
        <v>2</v>
      </c>
      <c r="F988" s="24" t="s">
        <v>1053</v>
      </c>
      <c r="G988" s="24" t="s">
        <v>1053</v>
      </c>
      <c r="H988" s="26">
        <v>2</v>
      </c>
      <c r="M988" s="2" t="s">
        <v>2023</v>
      </c>
      <c r="N988" s="202">
        <v>80</v>
      </c>
      <c r="O988" s="221">
        <v>40491</v>
      </c>
      <c r="P988" s="26">
        <v>1</v>
      </c>
      <c r="Q988" s="24" t="s">
        <v>1053</v>
      </c>
      <c r="R988" s="24" t="s">
        <v>1053</v>
      </c>
      <c r="S988" s="26">
        <v>2</v>
      </c>
      <c r="T988" s="206">
        <f t="shared" si="33"/>
        <v>2010</v>
      </c>
      <c r="U988" s="24" t="str">
        <f t="shared" si="34"/>
        <v>0</v>
      </c>
      <c r="V988" s="24" t="str">
        <f>IF(AND(Forecast_6_months&lt;N988,Goal_Setting_Months&gt;N988,U988="1",P988&gt;Baseline_Component),"1","0")</f>
        <v>0</v>
      </c>
    </row>
    <row r="989" spans="2:22" x14ac:dyDescent="0.25">
      <c r="B989" s="2" t="s">
        <v>2023</v>
      </c>
      <c r="C989" s="202">
        <v>80</v>
      </c>
      <c r="D989" s="221">
        <v>40491</v>
      </c>
      <c r="E989" s="26">
        <v>1</v>
      </c>
      <c r="F989" s="24" t="s">
        <v>1053</v>
      </c>
      <c r="G989" s="24" t="s">
        <v>1053</v>
      </c>
      <c r="H989" s="26">
        <v>2</v>
      </c>
      <c r="M989" s="2" t="s">
        <v>2024</v>
      </c>
      <c r="N989" s="202">
        <v>80</v>
      </c>
      <c r="O989" s="221">
        <v>42226</v>
      </c>
      <c r="P989" s="26">
        <v>1</v>
      </c>
      <c r="Q989" s="24" t="s">
        <v>1053</v>
      </c>
      <c r="R989" s="24" t="s">
        <v>1053</v>
      </c>
      <c r="S989" s="26">
        <v>3</v>
      </c>
      <c r="T989" s="206">
        <f t="shared" si="33"/>
        <v>2015</v>
      </c>
      <c r="U989" s="24" t="str">
        <f t="shared" si="34"/>
        <v>1</v>
      </c>
      <c r="V989" s="24" t="str">
        <f>IF(AND(Forecast_6_months&lt;N989,Goal_Setting_Months&gt;N989,U989="1",P989&gt;Baseline_Component),"1","0")</f>
        <v>0</v>
      </c>
    </row>
    <row r="990" spans="2:22" x14ac:dyDescent="0.25">
      <c r="B990" s="2" t="s">
        <v>2024</v>
      </c>
      <c r="C990" s="202">
        <v>80</v>
      </c>
      <c r="D990" s="221">
        <v>42226</v>
      </c>
      <c r="E990" s="26">
        <v>1</v>
      </c>
      <c r="F990" s="24" t="s">
        <v>1053</v>
      </c>
      <c r="G990" s="24" t="s">
        <v>1053</v>
      </c>
      <c r="H990" s="26">
        <v>3</v>
      </c>
      <c r="M990" s="2" t="s">
        <v>2025</v>
      </c>
      <c r="N990" s="202">
        <v>76</v>
      </c>
      <c r="O990" s="221">
        <v>40806</v>
      </c>
      <c r="P990" s="26">
        <v>1</v>
      </c>
      <c r="Q990" s="24" t="s">
        <v>1053</v>
      </c>
      <c r="R990" s="24" t="s">
        <v>1053</v>
      </c>
      <c r="S990" s="26">
        <v>3</v>
      </c>
      <c r="T990" s="206">
        <f t="shared" si="33"/>
        <v>2011</v>
      </c>
      <c r="U990" s="24" t="str">
        <f t="shared" si="34"/>
        <v>1</v>
      </c>
      <c r="V990" s="24" t="str">
        <f>IF(AND(Forecast_6_months&lt;N990,Goal_Setting_Months&gt;N990,U990="1",P990&gt;Baseline_Component),"1","0")</f>
        <v>0</v>
      </c>
    </row>
    <row r="991" spans="2:22" x14ac:dyDescent="0.25">
      <c r="B991" s="2" t="s">
        <v>2025</v>
      </c>
      <c r="C991" s="202">
        <v>76</v>
      </c>
      <c r="D991" s="221">
        <v>40806</v>
      </c>
      <c r="E991" s="26">
        <v>1</v>
      </c>
      <c r="F991" s="24" t="s">
        <v>1053</v>
      </c>
      <c r="G991" s="24" t="s">
        <v>1053</v>
      </c>
      <c r="H991" s="26">
        <v>3</v>
      </c>
      <c r="M991" s="2" t="s">
        <v>2026</v>
      </c>
      <c r="N991" s="202">
        <v>80</v>
      </c>
      <c r="O991" s="221">
        <v>40382</v>
      </c>
      <c r="P991" s="26">
        <v>2</v>
      </c>
      <c r="Q991" s="26">
        <v>1</v>
      </c>
      <c r="R991" s="26">
        <v>60</v>
      </c>
      <c r="S991" s="26">
        <v>5</v>
      </c>
      <c r="T991" s="206">
        <f t="shared" si="33"/>
        <v>2010</v>
      </c>
      <c r="U991" s="24" t="str">
        <f t="shared" si="34"/>
        <v>1</v>
      </c>
      <c r="V991" s="24" t="str">
        <f>IF(AND(Forecast_6_months&lt;N991,Goal_Setting_Months&gt;N991,U991="1",P991&gt;Baseline_Component),"1","0")</f>
        <v>0</v>
      </c>
    </row>
    <row r="992" spans="2:22" x14ac:dyDescent="0.25">
      <c r="B992" s="2" t="s">
        <v>2026</v>
      </c>
      <c r="C992" s="202">
        <v>80</v>
      </c>
      <c r="D992" s="221">
        <v>40382</v>
      </c>
      <c r="E992" s="26">
        <v>2</v>
      </c>
      <c r="F992" s="26">
        <v>1</v>
      </c>
      <c r="G992" s="26">
        <v>60</v>
      </c>
      <c r="H992" s="26">
        <v>5</v>
      </c>
      <c r="M992" s="2" t="s">
        <v>2027</v>
      </c>
      <c r="N992" s="202">
        <v>80</v>
      </c>
      <c r="O992" s="221">
        <v>40968</v>
      </c>
      <c r="P992" s="26">
        <v>6</v>
      </c>
      <c r="Q992" s="24" t="s">
        <v>1053</v>
      </c>
      <c r="R992" s="24" t="s">
        <v>1053</v>
      </c>
      <c r="S992" s="26">
        <v>3</v>
      </c>
      <c r="T992" s="206">
        <f t="shared" si="33"/>
        <v>2012</v>
      </c>
      <c r="U992" s="24" t="str">
        <f t="shared" si="34"/>
        <v>1</v>
      </c>
      <c r="V992" s="24" t="str">
        <f>IF(AND(Forecast_6_months&lt;N992,Goal_Setting_Months&gt;N992,U992="1",P992&gt;Baseline_Component),"1","0")</f>
        <v>0</v>
      </c>
    </row>
    <row r="993" spans="2:22" x14ac:dyDescent="0.25">
      <c r="B993" s="2" t="s">
        <v>2027</v>
      </c>
      <c r="C993" s="202">
        <v>80</v>
      </c>
      <c r="D993" s="221">
        <v>40968</v>
      </c>
      <c r="E993" s="26">
        <v>6</v>
      </c>
      <c r="F993" s="24" t="s">
        <v>1053</v>
      </c>
      <c r="G993" s="24" t="s">
        <v>1053</v>
      </c>
      <c r="H993" s="26">
        <v>3</v>
      </c>
      <c r="M993" s="2" t="s">
        <v>2028</v>
      </c>
      <c r="N993" s="202">
        <v>62</v>
      </c>
      <c r="O993" s="221">
        <v>39966</v>
      </c>
      <c r="P993" s="26">
        <v>9</v>
      </c>
      <c r="Q993" s="24" t="s">
        <v>1053</v>
      </c>
      <c r="R993" s="24" t="s">
        <v>1053</v>
      </c>
      <c r="S993" s="26">
        <v>5</v>
      </c>
      <c r="T993" s="206">
        <f t="shared" si="33"/>
        <v>2009</v>
      </c>
      <c r="U993" s="24" t="str">
        <f t="shared" si="34"/>
        <v>1</v>
      </c>
      <c r="V993" s="24" t="str">
        <f>IF(AND(Forecast_6_months&lt;N993,Goal_Setting_Months&gt;N993,U993="1",P993&gt;Baseline_Component),"1","0")</f>
        <v>1</v>
      </c>
    </row>
    <row r="994" spans="2:22" x14ac:dyDescent="0.25">
      <c r="B994" s="2" t="s">
        <v>2028</v>
      </c>
      <c r="C994" s="202">
        <v>62</v>
      </c>
      <c r="D994" s="221">
        <v>39966</v>
      </c>
      <c r="E994" s="26">
        <v>9</v>
      </c>
      <c r="F994" s="24" t="s">
        <v>1053</v>
      </c>
      <c r="G994" s="24" t="s">
        <v>1053</v>
      </c>
      <c r="H994" s="26">
        <v>5</v>
      </c>
      <c r="M994" s="2" t="s">
        <v>2029</v>
      </c>
      <c r="N994" s="202">
        <v>71</v>
      </c>
      <c r="O994" s="221">
        <v>39942</v>
      </c>
      <c r="P994" s="26">
        <v>1</v>
      </c>
      <c r="Q994" s="24" t="s">
        <v>1053</v>
      </c>
      <c r="R994" s="24" t="s">
        <v>1053</v>
      </c>
      <c r="S994" s="26">
        <v>1</v>
      </c>
      <c r="T994" s="206">
        <f t="shared" si="33"/>
        <v>2009</v>
      </c>
      <c r="U994" s="24" t="str">
        <f t="shared" si="34"/>
        <v>0</v>
      </c>
      <c r="V994" s="24" t="str">
        <f>IF(AND(Forecast_6_months&lt;N994,Goal_Setting_Months&gt;N994,U994="1",P994&gt;Baseline_Component),"1","0")</f>
        <v>0</v>
      </c>
    </row>
    <row r="995" spans="2:22" x14ac:dyDescent="0.25">
      <c r="B995" s="2" t="s">
        <v>2029</v>
      </c>
      <c r="C995" s="202">
        <v>71</v>
      </c>
      <c r="D995" s="221">
        <v>39942</v>
      </c>
      <c r="E995" s="26">
        <v>1</v>
      </c>
      <c r="F995" s="24" t="s">
        <v>1053</v>
      </c>
      <c r="G995" s="24" t="s">
        <v>1053</v>
      </c>
      <c r="H995" s="26">
        <v>1</v>
      </c>
      <c r="M995" s="2" t="s">
        <v>2030</v>
      </c>
      <c r="N995" s="202">
        <v>67</v>
      </c>
      <c r="O995" s="221">
        <v>40800</v>
      </c>
      <c r="P995" s="26">
        <v>1</v>
      </c>
      <c r="Q995" s="24" t="s">
        <v>1053</v>
      </c>
      <c r="R995" s="24" t="s">
        <v>1053</v>
      </c>
      <c r="S995" s="26">
        <v>5</v>
      </c>
      <c r="T995" s="206">
        <f t="shared" si="33"/>
        <v>2011</v>
      </c>
      <c r="U995" s="24" t="str">
        <f t="shared" si="34"/>
        <v>1</v>
      </c>
      <c r="V995" s="24" t="str">
        <f>IF(AND(Forecast_6_months&lt;N995,Goal_Setting_Months&gt;N995,U995="1",P995&gt;Baseline_Component),"1","0")</f>
        <v>0</v>
      </c>
    </row>
    <row r="996" spans="2:22" x14ac:dyDescent="0.25">
      <c r="B996" s="2" t="s">
        <v>2030</v>
      </c>
      <c r="C996" s="202">
        <v>67</v>
      </c>
      <c r="D996" s="221">
        <v>40800</v>
      </c>
      <c r="E996" s="26">
        <v>1</v>
      </c>
      <c r="F996" s="24" t="s">
        <v>1053</v>
      </c>
      <c r="G996" s="24" t="s">
        <v>1053</v>
      </c>
      <c r="H996" s="26">
        <v>5</v>
      </c>
      <c r="M996" s="2" t="s">
        <v>2031</v>
      </c>
      <c r="N996" s="202">
        <v>80</v>
      </c>
      <c r="O996" s="221">
        <v>40414</v>
      </c>
      <c r="P996" s="26">
        <v>1</v>
      </c>
      <c r="Q996" s="24" t="s">
        <v>1053</v>
      </c>
      <c r="R996" s="24" t="s">
        <v>1053</v>
      </c>
      <c r="S996" s="26">
        <v>1</v>
      </c>
      <c r="T996" s="206">
        <f t="shared" si="33"/>
        <v>2010</v>
      </c>
      <c r="U996" s="24" t="str">
        <f t="shared" si="34"/>
        <v>0</v>
      </c>
      <c r="V996" s="24" t="str">
        <f>IF(AND(Forecast_6_months&lt;N996,Goal_Setting_Months&gt;N996,U996="1",P996&gt;Baseline_Component),"1","0")</f>
        <v>0</v>
      </c>
    </row>
    <row r="997" spans="2:22" x14ac:dyDescent="0.25">
      <c r="B997" s="2" t="s">
        <v>2031</v>
      </c>
      <c r="C997" s="202">
        <v>80</v>
      </c>
      <c r="D997" s="221">
        <v>40414</v>
      </c>
      <c r="E997" s="26">
        <v>1</v>
      </c>
      <c r="F997" s="24" t="s">
        <v>1053</v>
      </c>
      <c r="G997" s="24" t="s">
        <v>1053</v>
      </c>
      <c r="H997" s="26">
        <v>1</v>
      </c>
      <c r="M997" s="2" t="s">
        <v>2032</v>
      </c>
      <c r="N997" s="202">
        <v>74</v>
      </c>
      <c r="O997" s="221">
        <v>41405</v>
      </c>
      <c r="P997" s="26">
        <v>3</v>
      </c>
      <c r="Q997" s="24" t="s">
        <v>1053</v>
      </c>
      <c r="R997" s="24" t="s">
        <v>1053</v>
      </c>
      <c r="S997" s="26">
        <v>3</v>
      </c>
      <c r="T997" s="206">
        <f t="shared" si="33"/>
        <v>2013</v>
      </c>
      <c r="U997" s="24" t="str">
        <f t="shared" si="34"/>
        <v>1</v>
      </c>
      <c r="V997" s="24" t="str">
        <f>IF(AND(Forecast_6_months&lt;N997,Goal_Setting_Months&gt;N997,U997="1",P997&gt;Baseline_Component),"1","0")</f>
        <v>0</v>
      </c>
    </row>
    <row r="998" spans="2:22" x14ac:dyDescent="0.25">
      <c r="B998" s="2" t="s">
        <v>2032</v>
      </c>
      <c r="C998" s="202">
        <v>74</v>
      </c>
      <c r="D998" s="221">
        <v>41405</v>
      </c>
      <c r="E998" s="26">
        <v>3</v>
      </c>
      <c r="F998" s="24" t="s">
        <v>1053</v>
      </c>
      <c r="G998" s="24" t="s">
        <v>1053</v>
      </c>
      <c r="H998" s="26">
        <v>3</v>
      </c>
      <c r="M998" s="2" t="s">
        <v>2033</v>
      </c>
      <c r="N998" s="202">
        <v>80</v>
      </c>
      <c r="O998" s="221">
        <v>41711</v>
      </c>
      <c r="P998" s="26">
        <v>1</v>
      </c>
      <c r="Q998" s="24" t="s">
        <v>1053</v>
      </c>
      <c r="R998" s="24" t="s">
        <v>1053</v>
      </c>
      <c r="S998" s="26">
        <v>5</v>
      </c>
      <c r="T998" s="206">
        <f t="shared" si="33"/>
        <v>2014</v>
      </c>
      <c r="U998" s="24" t="str">
        <f t="shared" si="34"/>
        <v>1</v>
      </c>
      <c r="V998" s="24" t="str">
        <f>IF(AND(Forecast_6_months&lt;N998,Goal_Setting_Months&gt;N998,U998="1",P998&gt;Baseline_Component),"1","0")</f>
        <v>0</v>
      </c>
    </row>
    <row r="999" spans="2:22" x14ac:dyDescent="0.25">
      <c r="B999" s="2" t="s">
        <v>2033</v>
      </c>
      <c r="C999" s="202">
        <v>80</v>
      </c>
      <c r="D999" s="221">
        <v>41711</v>
      </c>
      <c r="E999" s="26">
        <v>1</v>
      </c>
      <c r="F999" s="24" t="s">
        <v>1053</v>
      </c>
      <c r="G999" s="24" t="s">
        <v>1053</v>
      </c>
      <c r="H999" s="26">
        <v>5</v>
      </c>
      <c r="M999" s="2" t="s">
        <v>2034</v>
      </c>
      <c r="N999" s="202">
        <v>80</v>
      </c>
      <c r="O999" s="221">
        <v>39938</v>
      </c>
      <c r="P999" s="26">
        <v>6</v>
      </c>
      <c r="Q999" s="24" t="s">
        <v>1053</v>
      </c>
      <c r="R999" s="24" t="s">
        <v>1053</v>
      </c>
      <c r="S999" s="26">
        <v>4</v>
      </c>
      <c r="T999" s="206">
        <f t="shared" si="33"/>
        <v>2009</v>
      </c>
      <c r="U999" s="24" t="str">
        <f t="shared" si="34"/>
        <v>1</v>
      </c>
      <c r="V999" s="24" t="str">
        <f>IF(AND(Forecast_6_months&lt;N999,Goal_Setting_Months&gt;N999,U999="1",P999&gt;Baseline_Component),"1","0")</f>
        <v>0</v>
      </c>
    </row>
    <row r="1000" spans="2:22" x14ac:dyDescent="0.25">
      <c r="B1000" s="2" t="s">
        <v>2034</v>
      </c>
      <c r="C1000" s="202">
        <v>80</v>
      </c>
      <c r="D1000" s="221">
        <v>39938</v>
      </c>
      <c r="E1000" s="26">
        <v>6</v>
      </c>
      <c r="F1000" s="24" t="s">
        <v>1053</v>
      </c>
      <c r="G1000" s="24" t="s">
        <v>1053</v>
      </c>
      <c r="H1000" s="26">
        <v>4</v>
      </c>
      <c r="M1000" s="2" t="s">
        <v>2035</v>
      </c>
      <c r="N1000" s="202">
        <v>80</v>
      </c>
      <c r="O1000" s="221">
        <v>39827</v>
      </c>
      <c r="P1000" s="26">
        <v>1</v>
      </c>
      <c r="Q1000" s="24" t="s">
        <v>1053</v>
      </c>
      <c r="R1000" s="24" t="s">
        <v>1053</v>
      </c>
      <c r="S1000" s="26">
        <v>5</v>
      </c>
      <c r="T1000" s="206">
        <f t="shared" si="33"/>
        <v>2009</v>
      </c>
      <c r="U1000" s="24" t="str">
        <f t="shared" si="34"/>
        <v>1</v>
      </c>
      <c r="V1000" s="24" t="str">
        <f>IF(AND(Forecast_6_months&lt;N1000,Goal_Setting_Months&gt;N1000,U1000="1",P1000&gt;Baseline_Component),"1","0")</f>
        <v>0</v>
      </c>
    </row>
    <row r="1001" spans="2:22" x14ac:dyDescent="0.25">
      <c r="B1001" s="2" t="s">
        <v>2035</v>
      </c>
      <c r="C1001" s="202">
        <v>80</v>
      </c>
      <c r="D1001" s="221">
        <v>39827</v>
      </c>
      <c r="E1001" s="26">
        <v>1</v>
      </c>
      <c r="F1001" s="24" t="s">
        <v>1053</v>
      </c>
      <c r="G1001" s="24" t="s">
        <v>1053</v>
      </c>
      <c r="H1001" s="26">
        <v>5</v>
      </c>
      <c r="M1001" s="2" t="s">
        <v>2036</v>
      </c>
      <c r="N1001" s="202">
        <v>52</v>
      </c>
      <c r="O1001" s="221">
        <v>39727</v>
      </c>
      <c r="P1001" s="26">
        <v>2</v>
      </c>
      <c r="Q1001" s="24" t="s">
        <v>1053</v>
      </c>
      <c r="R1001" s="24" t="s">
        <v>1053</v>
      </c>
      <c r="S1001" s="26">
        <v>4</v>
      </c>
      <c r="T1001" s="206">
        <f t="shared" si="33"/>
        <v>2008</v>
      </c>
      <c r="U1001" s="24" t="str">
        <f t="shared" si="34"/>
        <v>1</v>
      </c>
      <c r="V1001" s="24" t="str">
        <f>IF(AND(Forecast_6_months&lt;N1001,Goal_Setting_Months&gt;N1001,U1001="1",P1001&gt;Baseline_Component),"1","0")</f>
        <v>0</v>
      </c>
    </row>
    <row r="1002" spans="2:22" x14ac:dyDescent="0.25">
      <c r="B1002" s="2" t="s">
        <v>2036</v>
      </c>
      <c r="C1002" s="202">
        <v>52</v>
      </c>
      <c r="D1002" s="221">
        <v>39727</v>
      </c>
      <c r="E1002" s="26">
        <v>2</v>
      </c>
      <c r="F1002" s="24" t="s">
        <v>1053</v>
      </c>
      <c r="G1002" s="24" t="s">
        <v>1053</v>
      </c>
      <c r="H1002" s="26">
        <v>4</v>
      </c>
      <c r="M1002" s="2" t="s">
        <v>2037</v>
      </c>
      <c r="N1002" s="202">
        <v>50</v>
      </c>
      <c r="O1002" s="221">
        <v>40058</v>
      </c>
      <c r="P1002" s="26">
        <v>1</v>
      </c>
      <c r="Q1002" s="24" t="s">
        <v>1053</v>
      </c>
      <c r="R1002" s="24" t="s">
        <v>1053</v>
      </c>
      <c r="S1002" s="26">
        <v>5</v>
      </c>
      <c r="T1002" s="206">
        <f t="shared" si="33"/>
        <v>2009</v>
      </c>
      <c r="U1002" s="24" t="str">
        <f t="shared" si="34"/>
        <v>1</v>
      </c>
      <c r="V1002" s="24" t="str">
        <f>IF(AND(Forecast_6_months&lt;N1002,Goal_Setting_Months&gt;N1002,U1002="1",P1002&gt;Baseline_Component),"1","0")</f>
        <v>0</v>
      </c>
    </row>
    <row r="1003" spans="2:22" x14ac:dyDescent="0.25">
      <c r="B1003" s="2" t="s">
        <v>2037</v>
      </c>
      <c r="C1003" s="202">
        <v>50</v>
      </c>
      <c r="D1003" s="221">
        <v>40058</v>
      </c>
      <c r="E1003" s="26">
        <v>1</v>
      </c>
      <c r="F1003" s="24" t="s">
        <v>1053</v>
      </c>
      <c r="G1003" s="24" t="s">
        <v>1053</v>
      </c>
      <c r="H1003" s="26">
        <v>5</v>
      </c>
      <c r="M1003" s="2" t="s">
        <v>2038</v>
      </c>
      <c r="N1003" s="202">
        <v>73</v>
      </c>
      <c r="O1003" s="221">
        <v>41216</v>
      </c>
      <c r="P1003" s="26">
        <v>2</v>
      </c>
      <c r="Q1003" s="24" t="s">
        <v>1053</v>
      </c>
      <c r="R1003" s="24" t="s">
        <v>1053</v>
      </c>
      <c r="S1003" s="26">
        <v>1</v>
      </c>
      <c r="T1003" s="206">
        <f t="shared" si="33"/>
        <v>2012</v>
      </c>
      <c r="U1003" s="24" t="str">
        <f t="shared" si="34"/>
        <v>0</v>
      </c>
      <c r="V1003" s="24" t="str">
        <f>IF(AND(Forecast_6_months&lt;N1003,Goal_Setting_Months&gt;N1003,U1003="1",P1003&gt;Baseline_Component),"1","0")</f>
        <v>0</v>
      </c>
    </row>
    <row r="1004" spans="2:22" x14ac:dyDescent="0.25">
      <c r="B1004" s="2" t="s">
        <v>2038</v>
      </c>
      <c r="C1004" s="202">
        <v>73</v>
      </c>
      <c r="D1004" s="221">
        <v>41216</v>
      </c>
      <c r="E1004" s="26">
        <v>2</v>
      </c>
      <c r="F1004" s="24" t="s">
        <v>1053</v>
      </c>
      <c r="G1004" s="24" t="s">
        <v>1053</v>
      </c>
      <c r="H1004" s="26">
        <v>1</v>
      </c>
      <c r="M1004" s="2" t="s">
        <v>2039</v>
      </c>
      <c r="N1004" s="202">
        <v>80</v>
      </c>
      <c r="O1004" s="221">
        <v>40976</v>
      </c>
      <c r="P1004" s="26">
        <v>3</v>
      </c>
      <c r="Q1004" s="24" t="s">
        <v>1053</v>
      </c>
      <c r="R1004" s="24" t="s">
        <v>1053</v>
      </c>
      <c r="S1004" s="26">
        <v>3</v>
      </c>
      <c r="T1004" s="206">
        <f t="shared" si="33"/>
        <v>2012</v>
      </c>
      <c r="U1004" s="24" t="str">
        <f t="shared" si="34"/>
        <v>1</v>
      </c>
      <c r="V1004" s="24" t="str">
        <f>IF(AND(Forecast_6_months&lt;N1004,Goal_Setting_Months&gt;N1004,U1004="1",P1004&gt;Baseline_Component),"1","0")</f>
        <v>0</v>
      </c>
    </row>
    <row r="1005" spans="2:22" x14ac:dyDescent="0.25">
      <c r="B1005" s="2" t="s">
        <v>2039</v>
      </c>
      <c r="C1005" s="202">
        <v>80</v>
      </c>
      <c r="D1005" s="221">
        <v>40976</v>
      </c>
      <c r="E1005" s="26">
        <v>3</v>
      </c>
      <c r="F1005" s="24" t="s">
        <v>1053</v>
      </c>
      <c r="G1005" s="24" t="s">
        <v>1053</v>
      </c>
      <c r="H1005" s="26">
        <v>3</v>
      </c>
      <c r="M1005" s="2" t="s">
        <v>2040</v>
      </c>
      <c r="N1005" s="202">
        <v>55</v>
      </c>
      <c r="O1005" s="221">
        <v>40708</v>
      </c>
      <c r="P1005" s="26">
        <v>5</v>
      </c>
      <c r="Q1005" s="26">
        <v>1</v>
      </c>
      <c r="R1005" s="26">
        <v>14</v>
      </c>
      <c r="S1005" s="26">
        <v>5</v>
      </c>
      <c r="T1005" s="206">
        <f t="shared" si="33"/>
        <v>2011</v>
      </c>
      <c r="U1005" s="24" t="str">
        <f t="shared" si="34"/>
        <v>1</v>
      </c>
      <c r="V1005" s="24" t="str">
        <f>IF(AND(Forecast_6_months&lt;N1005,Goal_Setting_Months&gt;N1005,U1005="1",P1005&gt;Baseline_Component),"1","0")</f>
        <v>1</v>
      </c>
    </row>
    <row r="1006" spans="2:22" x14ac:dyDescent="0.25">
      <c r="B1006" s="2" t="s">
        <v>2040</v>
      </c>
      <c r="C1006" s="202">
        <v>55</v>
      </c>
      <c r="D1006" s="221">
        <v>40708</v>
      </c>
      <c r="E1006" s="26">
        <v>5</v>
      </c>
      <c r="F1006" s="26">
        <v>1</v>
      </c>
      <c r="G1006" s="26">
        <v>14</v>
      </c>
      <c r="H1006" s="26">
        <v>5</v>
      </c>
      <c r="M1006" s="2" t="s">
        <v>2041</v>
      </c>
      <c r="N1006" s="202">
        <v>48</v>
      </c>
      <c r="O1006" s="221">
        <v>41151</v>
      </c>
      <c r="P1006" s="26">
        <v>2</v>
      </c>
      <c r="Q1006" s="26">
        <v>1</v>
      </c>
      <c r="R1006" s="26">
        <v>18</v>
      </c>
      <c r="S1006" s="26">
        <v>5</v>
      </c>
      <c r="T1006" s="206">
        <f t="shared" si="33"/>
        <v>2012</v>
      </c>
      <c r="U1006" s="24" t="str">
        <f t="shared" si="34"/>
        <v>1</v>
      </c>
      <c r="V1006" s="24" t="str">
        <f>IF(AND(Forecast_6_months&lt;N1006,Goal_Setting_Months&gt;N1006,U1006="1",P1006&gt;Baseline_Component),"1","0")</f>
        <v>0</v>
      </c>
    </row>
    <row r="1007" spans="2:22" x14ac:dyDescent="0.25">
      <c r="B1007" s="2" t="s">
        <v>2041</v>
      </c>
      <c r="C1007" s="202">
        <v>48</v>
      </c>
      <c r="D1007" s="221">
        <v>41151</v>
      </c>
      <c r="E1007" s="26">
        <v>2</v>
      </c>
      <c r="F1007" s="26">
        <v>1</v>
      </c>
      <c r="G1007" s="26">
        <v>18</v>
      </c>
      <c r="H1007" s="26">
        <v>5</v>
      </c>
      <c r="M1007" s="2" t="s">
        <v>2042</v>
      </c>
      <c r="N1007" s="202">
        <v>74</v>
      </c>
      <c r="O1007" s="221">
        <v>42030</v>
      </c>
      <c r="P1007" s="26">
        <v>1</v>
      </c>
      <c r="Q1007" s="24" t="s">
        <v>1053</v>
      </c>
      <c r="R1007" s="24" t="s">
        <v>1053</v>
      </c>
      <c r="S1007" s="26">
        <v>3</v>
      </c>
      <c r="T1007" s="206">
        <f t="shared" si="33"/>
        <v>2015</v>
      </c>
      <c r="U1007" s="24" t="str">
        <f t="shared" si="34"/>
        <v>1</v>
      </c>
      <c r="V1007" s="24" t="str">
        <f>IF(AND(Forecast_6_months&lt;N1007,Goal_Setting_Months&gt;N1007,U1007="1",P1007&gt;Baseline_Component),"1","0")</f>
        <v>0</v>
      </c>
    </row>
    <row r="1008" spans="2:22" x14ac:dyDescent="0.25">
      <c r="B1008" s="2" t="s">
        <v>2042</v>
      </c>
      <c r="C1008" s="202">
        <v>74</v>
      </c>
      <c r="D1008" s="221">
        <v>42030</v>
      </c>
      <c r="E1008" s="26">
        <v>1</v>
      </c>
      <c r="F1008" s="24" t="s">
        <v>1053</v>
      </c>
      <c r="G1008" s="24" t="s">
        <v>1053</v>
      </c>
      <c r="H1008" s="26">
        <v>3</v>
      </c>
      <c r="M1008" s="2" t="s">
        <v>2043</v>
      </c>
      <c r="N1008" s="202">
        <v>54</v>
      </c>
      <c r="O1008" s="221">
        <v>39181</v>
      </c>
      <c r="P1008" s="26">
        <v>2</v>
      </c>
      <c r="Q1008" s="24" t="s">
        <v>1053</v>
      </c>
      <c r="R1008" s="24" t="s">
        <v>1053</v>
      </c>
      <c r="S1008" s="26">
        <v>3</v>
      </c>
      <c r="T1008" s="206">
        <f t="shared" si="33"/>
        <v>2007</v>
      </c>
      <c r="U1008" s="24" t="str">
        <f t="shared" si="34"/>
        <v>1</v>
      </c>
      <c r="V1008" s="24" t="str">
        <f>IF(AND(Forecast_6_months&lt;N1008,Goal_Setting_Months&gt;N1008,U1008="1",P1008&gt;Baseline_Component),"1","0")</f>
        <v>0</v>
      </c>
    </row>
    <row r="1009" spans="2:22" x14ac:dyDescent="0.25">
      <c r="B1009" s="2" t="s">
        <v>2043</v>
      </c>
      <c r="C1009" s="202">
        <v>54</v>
      </c>
      <c r="D1009" s="221">
        <v>39181</v>
      </c>
      <c r="E1009" s="26">
        <v>2</v>
      </c>
      <c r="F1009" s="24" t="s">
        <v>1053</v>
      </c>
      <c r="G1009" s="24" t="s">
        <v>1053</v>
      </c>
      <c r="H1009" s="26">
        <v>3</v>
      </c>
      <c r="M1009" s="2" t="s">
        <v>2044</v>
      </c>
      <c r="N1009" s="202">
        <v>58</v>
      </c>
      <c r="O1009" s="221">
        <v>42062</v>
      </c>
      <c r="P1009" s="26">
        <v>3</v>
      </c>
      <c r="Q1009" s="26">
        <v>1</v>
      </c>
      <c r="R1009" s="26">
        <v>17</v>
      </c>
      <c r="S1009" s="26">
        <v>5</v>
      </c>
      <c r="T1009" s="206">
        <f t="shared" si="33"/>
        <v>2015</v>
      </c>
      <c r="U1009" s="24" t="str">
        <f t="shared" si="34"/>
        <v>1</v>
      </c>
      <c r="V1009" s="24" t="str">
        <f>IF(AND(Forecast_6_months&lt;N1009,Goal_Setting_Months&gt;N1009,U1009="1",P1009&gt;Baseline_Component),"1","0")</f>
        <v>1</v>
      </c>
    </row>
    <row r="1010" spans="2:22" x14ac:dyDescent="0.25">
      <c r="B1010" s="2" t="s">
        <v>2044</v>
      </c>
      <c r="C1010" s="202">
        <v>58</v>
      </c>
      <c r="D1010" s="221">
        <v>42062</v>
      </c>
      <c r="E1010" s="26">
        <v>3</v>
      </c>
      <c r="F1010" s="26">
        <v>1</v>
      </c>
      <c r="G1010" s="26">
        <v>17</v>
      </c>
      <c r="H1010" s="26">
        <v>5</v>
      </c>
      <c r="M1010" s="2" t="s">
        <v>2045</v>
      </c>
      <c r="N1010" s="202">
        <v>75</v>
      </c>
      <c r="O1010" s="221">
        <v>41796</v>
      </c>
      <c r="P1010" s="26">
        <v>2</v>
      </c>
      <c r="Q1010" s="26">
        <v>1</v>
      </c>
      <c r="R1010" s="26">
        <v>3</v>
      </c>
      <c r="S1010" s="26">
        <v>5</v>
      </c>
      <c r="T1010" s="206">
        <f t="shared" si="33"/>
        <v>2014</v>
      </c>
      <c r="U1010" s="24" t="str">
        <f t="shared" si="34"/>
        <v>1</v>
      </c>
      <c r="V1010" s="24" t="str">
        <f>IF(AND(Forecast_6_months&lt;N1010,Goal_Setting_Months&gt;N1010,U1010="1",P1010&gt;Baseline_Component),"1","0")</f>
        <v>0</v>
      </c>
    </row>
    <row r="1011" spans="2:22" x14ac:dyDescent="0.25">
      <c r="B1011" s="2" t="s">
        <v>2045</v>
      </c>
      <c r="C1011" s="202">
        <v>75</v>
      </c>
      <c r="D1011" s="221">
        <v>41796</v>
      </c>
      <c r="E1011" s="26">
        <v>2</v>
      </c>
      <c r="F1011" s="26">
        <v>1</v>
      </c>
      <c r="G1011" s="26">
        <v>3</v>
      </c>
      <c r="H1011" s="26">
        <v>5</v>
      </c>
      <c r="M1011" s="2" t="s">
        <v>2046</v>
      </c>
      <c r="N1011" s="202">
        <v>77</v>
      </c>
      <c r="O1011" s="221">
        <v>41872</v>
      </c>
      <c r="P1011" s="26">
        <v>8</v>
      </c>
      <c r="Q1011" s="24" t="s">
        <v>1053</v>
      </c>
      <c r="R1011" s="24" t="s">
        <v>1053</v>
      </c>
      <c r="S1011" s="26">
        <v>4</v>
      </c>
      <c r="T1011" s="206">
        <f t="shared" si="33"/>
        <v>2014</v>
      </c>
      <c r="U1011" s="24" t="str">
        <f t="shared" si="34"/>
        <v>1</v>
      </c>
      <c r="V1011" s="24" t="str">
        <f>IF(AND(Forecast_6_months&lt;N1011,Goal_Setting_Months&gt;N1011,U1011="1",P1011&gt;Baseline_Component),"1","0")</f>
        <v>0</v>
      </c>
    </row>
    <row r="1012" spans="2:22" x14ac:dyDescent="0.25">
      <c r="B1012" s="2" t="s">
        <v>2046</v>
      </c>
      <c r="C1012" s="202">
        <v>77</v>
      </c>
      <c r="D1012" s="221">
        <v>41872</v>
      </c>
      <c r="E1012" s="26">
        <v>8</v>
      </c>
      <c r="F1012" s="24" t="s">
        <v>1053</v>
      </c>
      <c r="G1012" s="24" t="s">
        <v>1053</v>
      </c>
      <c r="H1012" s="26">
        <v>4</v>
      </c>
      <c r="M1012" s="2" t="s">
        <v>2047</v>
      </c>
      <c r="N1012" s="202">
        <v>68</v>
      </c>
      <c r="O1012" s="221">
        <v>41093</v>
      </c>
      <c r="P1012" s="26">
        <v>2</v>
      </c>
      <c r="Q1012" s="26">
        <v>1</v>
      </c>
      <c r="R1012" s="26">
        <v>12</v>
      </c>
      <c r="S1012" s="26">
        <v>4</v>
      </c>
      <c r="T1012" s="206">
        <f t="shared" si="33"/>
        <v>2012</v>
      </c>
      <c r="U1012" s="24" t="str">
        <f t="shared" si="34"/>
        <v>1</v>
      </c>
      <c r="V1012" s="24" t="str">
        <f>IF(AND(Forecast_6_months&lt;N1012,Goal_Setting_Months&gt;N1012,U1012="1",P1012&gt;Baseline_Component),"1","0")</f>
        <v>0</v>
      </c>
    </row>
    <row r="1013" spans="2:22" x14ac:dyDescent="0.25">
      <c r="B1013" s="2" t="s">
        <v>2047</v>
      </c>
      <c r="C1013" s="202">
        <v>68</v>
      </c>
      <c r="D1013" s="221">
        <v>41093</v>
      </c>
      <c r="E1013" s="26">
        <v>2</v>
      </c>
      <c r="F1013" s="26">
        <v>1</v>
      </c>
      <c r="G1013" s="26">
        <v>12</v>
      </c>
      <c r="H1013" s="26">
        <v>4</v>
      </c>
      <c r="M1013" s="2" t="s">
        <v>2048</v>
      </c>
      <c r="N1013" s="202">
        <v>80</v>
      </c>
      <c r="O1013" s="221">
        <v>39799</v>
      </c>
      <c r="P1013" s="26">
        <v>4</v>
      </c>
      <c r="Q1013" s="26">
        <v>1</v>
      </c>
      <c r="R1013" s="26">
        <v>7</v>
      </c>
      <c r="S1013" s="26">
        <v>5</v>
      </c>
      <c r="T1013" s="206">
        <f t="shared" si="33"/>
        <v>2008</v>
      </c>
      <c r="U1013" s="24" t="str">
        <f t="shared" si="34"/>
        <v>1</v>
      </c>
      <c r="V1013" s="24" t="str">
        <f>IF(AND(Forecast_6_months&lt;N1013,Goal_Setting_Months&gt;N1013,U1013="1",P1013&gt;Baseline_Component),"1","0")</f>
        <v>0</v>
      </c>
    </row>
    <row r="1014" spans="2:22" x14ac:dyDescent="0.25">
      <c r="B1014" s="2" t="s">
        <v>2048</v>
      </c>
      <c r="C1014" s="202">
        <v>80</v>
      </c>
      <c r="D1014" s="221">
        <v>39799</v>
      </c>
      <c r="E1014" s="26">
        <v>4</v>
      </c>
      <c r="F1014" s="26">
        <v>1</v>
      </c>
      <c r="G1014" s="26">
        <v>7</v>
      </c>
      <c r="H1014" s="26">
        <v>5</v>
      </c>
      <c r="M1014" s="2" t="s">
        <v>2049</v>
      </c>
      <c r="N1014" s="202">
        <v>80</v>
      </c>
      <c r="O1014" s="221">
        <v>39787</v>
      </c>
      <c r="P1014" s="26">
        <v>1</v>
      </c>
      <c r="Q1014" s="24" t="s">
        <v>1053</v>
      </c>
      <c r="R1014" s="24" t="s">
        <v>1053</v>
      </c>
      <c r="S1014" s="26">
        <v>2</v>
      </c>
      <c r="T1014" s="206">
        <f t="shared" si="33"/>
        <v>2008</v>
      </c>
      <c r="U1014" s="24" t="str">
        <f t="shared" si="34"/>
        <v>0</v>
      </c>
      <c r="V1014" s="24" t="str">
        <f>IF(AND(Forecast_6_months&lt;N1014,Goal_Setting_Months&gt;N1014,U1014="1",P1014&gt;Baseline_Component),"1","0")</f>
        <v>0</v>
      </c>
    </row>
    <row r="1015" spans="2:22" x14ac:dyDescent="0.25">
      <c r="B1015" s="2" t="s">
        <v>2049</v>
      </c>
      <c r="C1015" s="202">
        <v>80</v>
      </c>
      <c r="D1015" s="221">
        <v>39787</v>
      </c>
      <c r="E1015" s="26">
        <v>1</v>
      </c>
      <c r="F1015" s="24" t="s">
        <v>1053</v>
      </c>
      <c r="G1015" s="24" t="s">
        <v>1053</v>
      </c>
      <c r="H1015" s="26">
        <v>2</v>
      </c>
      <c r="M1015" s="2" t="s">
        <v>2050</v>
      </c>
      <c r="N1015" s="202">
        <v>80</v>
      </c>
      <c r="O1015" s="221">
        <v>41507</v>
      </c>
      <c r="P1015" s="26">
        <v>3</v>
      </c>
      <c r="Q1015" s="24" t="s">
        <v>1053</v>
      </c>
      <c r="R1015" s="24" t="s">
        <v>1053</v>
      </c>
      <c r="S1015" s="26">
        <v>2</v>
      </c>
      <c r="T1015" s="206">
        <f t="shared" si="33"/>
        <v>2013</v>
      </c>
      <c r="U1015" s="24" t="str">
        <f t="shared" si="34"/>
        <v>0</v>
      </c>
      <c r="V1015" s="24" t="str">
        <f>IF(AND(Forecast_6_months&lt;N1015,Goal_Setting_Months&gt;N1015,U1015="1",P1015&gt;Baseline_Component),"1","0")</f>
        <v>0</v>
      </c>
    </row>
    <row r="1016" spans="2:22" x14ac:dyDescent="0.25">
      <c r="B1016" s="2" t="s">
        <v>2050</v>
      </c>
      <c r="C1016" s="202">
        <v>80</v>
      </c>
      <c r="D1016" s="221">
        <v>41507</v>
      </c>
      <c r="E1016" s="26">
        <v>3</v>
      </c>
      <c r="F1016" s="24" t="s">
        <v>1053</v>
      </c>
      <c r="G1016" s="24" t="s">
        <v>1053</v>
      </c>
      <c r="H1016" s="26">
        <v>2</v>
      </c>
    </row>
  </sheetData>
  <hyperlinks>
    <hyperlink ref="E4" location="'5.3 Exercise-3'!T1" display="(Structure for Reference)"/>
    <hyperlink ref="M2" location="'5.3 Exercise-3'!A1" display="(Back to Exercise)"/>
    <hyperlink ref="N2" location="'5.3 Exercise-3'!AO1" display="Solution"/>
  </hyperlinks>
  <pageMargins left="0.7" right="0.7" top="0.75" bottom="0.75" header="0.3" footer="0.3"/>
  <pageSetup paperSize="9" orientation="portrait" horizontalDpi="4294967294"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
  <sheetViews>
    <sheetView workbookViewId="0"/>
  </sheetViews>
  <sheetFormatPr defaultRowHeight="15"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2060"/>
  </sheetPr>
  <dimension ref="A1:AC19461"/>
  <sheetViews>
    <sheetView showGridLines="0" tabSelected="1" zoomScale="80" zoomScaleNormal="80" workbookViewId="0">
      <selection activeCell="U15" sqref="U15"/>
    </sheetView>
  </sheetViews>
  <sheetFormatPr defaultRowHeight="15" x14ac:dyDescent="0.25"/>
  <cols>
    <col min="1" max="1" width="9.140625" style="14"/>
    <col min="2" max="2" width="11.28515625" style="14" customWidth="1"/>
    <col min="3" max="3" width="12.28515625" style="14" customWidth="1"/>
    <col min="4" max="4" width="33.5703125" style="14" customWidth="1"/>
    <col min="5" max="5" width="22.140625" style="14" bestFit="1" customWidth="1"/>
    <col min="6" max="6" width="9.28515625" style="14" bestFit="1" customWidth="1"/>
    <col min="7" max="7" width="24.7109375" style="14" bestFit="1" customWidth="1"/>
    <col min="8" max="8" width="8.140625" style="14" customWidth="1"/>
    <col min="9" max="10" width="10.28515625" style="14" bestFit="1" customWidth="1"/>
    <col min="11" max="13" width="10.28515625" style="14" customWidth="1"/>
    <col min="14" max="14" width="10.28515625" style="14" bestFit="1" customWidth="1"/>
    <col min="15" max="16" width="10.28515625" style="14" customWidth="1"/>
    <col min="17" max="17" width="10.28515625" style="14" bestFit="1" customWidth="1"/>
    <col min="18" max="18" width="15.42578125" bestFit="1" customWidth="1"/>
    <col min="19" max="19" width="28.140625" bestFit="1" customWidth="1"/>
    <col min="20" max="20" width="13.28515625" customWidth="1"/>
    <col min="21" max="21" width="15.28515625" customWidth="1"/>
    <col min="22" max="22" width="8.28515625" bestFit="1" customWidth="1"/>
    <col min="23" max="23" width="7.7109375" bestFit="1" customWidth="1"/>
    <col min="24" max="24" width="8.5703125" bestFit="1" customWidth="1"/>
    <col min="25" max="25" width="8.28515625" bestFit="1" customWidth="1"/>
    <col min="26" max="29" width="10.28515625" bestFit="1" customWidth="1"/>
    <col min="30" max="30" width="5.85546875" customWidth="1"/>
    <col min="31" max="31" width="5.7109375" customWidth="1"/>
  </cols>
  <sheetData>
    <row r="1" spans="2:29" x14ac:dyDescent="0.25">
      <c r="O1" s="222"/>
      <c r="S1" s="9"/>
      <c r="AB1" s="9"/>
      <c r="AC1" s="94"/>
    </row>
    <row r="2" spans="2:29" ht="15.75" x14ac:dyDescent="0.25">
      <c r="O2" s="222"/>
      <c r="Q2" s="260" t="s">
        <v>354</v>
      </c>
      <c r="R2" s="260"/>
      <c r="S2" s="97" t="s">
        <v>824</v>
      </c>
      <c r="AC2" s="94"/>
    </row>
    <row r="3" spans="2:29" ht="13.9" customHeight="1" x14ac:dyDescent="0.25">
      <c r="O3" s="222"/>
      <c r="AC3" s="94"/>
    </row>
    <row r="4" spans="2:29" ht="22.5" x14ac:dyDescent="0.25">
      <c r="B4" s="15" t="s">
        <v>2051</v>
      </c>
      <c r="F4" s="92" t="s">
        <v>611</v>
      </c>
      <c r="O4" s="222"/>
      <c r="AC4" s="94"/>
    </row>
    <row r="5" spans="2:29" x14ac:dyDescent="0.25">
      <c r="B5" s="66" t="s">
        <v>2052</v>
      </c>
      <c r="C5" s="65"/>
      <c r="O5" s="222"/>
      <c r="R5" s="223" t="s">
        <v>2053</v>
      </c>
      <c r="S5" s="280">
        <f>SUM(C15:C162)/10</f>
        <v>656.77662575744785</v>
      </c>
      <c r="AC5" s="94"/>
    </row>
    <row r="6" spans="2:29" ht="15" customHeight="1" x14ac:dyDescent="0.25">
      <c r="B6" s="60" t="s">
        <v>606</v>
      </c>
      <c r="O6" s="222"/>
      <c r="AC6" s="94"/>
    </row>
    <row r="7" spans="2:29" ht="15" customHeight="1" x14ac:dyDescent="0.25">
      <c r="B7" s="61" t="s">
        <v>2054</v>
      </c>
      <c r="O7" s="222"/>
      <c r="AC7" s="94"/>
    </row>
    <row r="8" spans="2:29" x14ac:dyDescent="0.25">
      <c r="B8" s="61" t="s">
        <v>2055</v>
      </c>
      <c r="O8" s="222"/>
      <c r="AC8" s="94"/>
    </row>
    <row r="9" spans="2:29" x14ac:dyDescent="0.25">
      <c r="B9" s="61" t="s">
        <v>2056</v>
      </c>
      <c r="O9" s="222"/>
      <c r="AC9" s="94"/>
    </row>
    <row r="10" spans="2:29" x14ac:dyDescent="0.25">
      <c r="B10" s="61" t="s">
        <v>2057</v>
      </c>
      <c r="O10" s="222"/>
      <c r="AC10" s="94"/>
    </row>
    <row r="11" spans="2:29" x14ac:dyDescent="0.25">
      <c r="B11" s="224" t="s">
        <v>2058</v>
      </c>
      <c r="O11" s="222"/>
      <c r="AC11" s="94"/>
    </row>
    <row r="12" spans="2:29" x14ac:dyDescent="0.25">
      <c r="B12" s="62" t="s">
        <v>353</v>
      </c>
      <c r="O12" s="222"/>
      <c r="AC12" s="94"/>
    </row>
    <row r="13" spans="2:29" ht="15" customHeight="1" x14ac:dyDescent="0.25">
      <c r="B13" s="62"/>
      <c r="O13" s="222"/>
      <c r="AC13" s="94"/>
    </row>
    <row r="14" spans="2:29" ht="15" customHeight="1" x14ac:dyDescent="0.25">
      <c r="B14" s="63" t="s">
        <v>2059</v>
      </c>
      <c r="C14" s="63" t="s">
        <v>314</v>
      </c>
      <c r="D14"/>
      <c r="E14"/>
      <c r="F14"/>
      <c r="G14"/>
      <c r="H14"/>
      <c r="I14"/>
      <c r="J14"/>
      <c r="K14"/>
      <c r="L14"/>
      <c r="M14"/>
      <c r="O14" s="222"/>
      <c r="R14" s="63" t="s">
        <v>2059</v>
      </c>
      <c r="S14" s="63" t="s">
        <v>314</v>
      </c>
      <c r="T14" s="63" t="s">
        <v>2060</v>
      </c>
      <c r="U14" s="63" t="s">
        <v>2061</v>
      </c>
      <c r="AC14" s="94"/>
    </row>
    <row r="15" spans="2:29" ht="15" customHeight="1" x14ac:dyDescent="0.25">
      <c r="B15" s="2" t="s">
        <v>2062</v>
      </c>
      <c r="C15" s="202">
        <v>44.518428840462697</v>
      </c>
      <c r="D15"/>
      <c r="E15"/>
      <c r="F15"/>
      <c r="G15"/>
      <c r="H15"/>
      <c r="I15"/>
      <c r="J15"/>
      <c r="K15" s="91"/>
      <c r="L15" s="91"/>
      <c r="M15" s="91"/>
      <c r="O15" s="222"/>
      <c r="R15" s="2" t="s">
        <v>2062</v>
      </c>
      <c r="S15" s="202">
        <v>44.518428840462747</v>
      </c>
      <c r="T15" s="202">
        <f>SUMIF(S15:S162,"&gt;"&amp;S15,S15:S162)</f>
        <v>5099.9436890739362</v>
      </c>
      <c r="U15" s="202">
        <f>10-FLOOR(T15/$S$5,1)</f>
        <v>3</v>
      </c>
      <c r="AA15" s="77"/>
      <c r="AB15" s="77"/>
      <c r="AC15" s="95"/>
    </row>
    <row r="16" spans="2:29" ht="15" customHeight="1" x14ac:dyDescent="0.25">
      <c r="B16" s="2" t="s">
        <v>2063</v>
      </c>
      <c r="C16" s="202">
        <v>57.960048426150138</v>
      </c>
      <c r="D16"/>
      <c r="E16"/>
      <c r="F16"/>
      <c r="G16"/>
      <c r="H16"/>
      <c r="I16"/>
      <c r="J16"/>
      <c r="K16" s="91"/>
      <c r="L16" s="91"/>
      <c r="M16" s="91"/>
      <c r="O16" s="222"/>
      <c r="R16" s="2" t="s">
        <v>2063</v>
      </c>
      <c r="S16" s="202">
        <v>57.960048426150138</v>
      </c>
      <c r="T16" s="202">
        <f t="shared" ref="T16:T79" si="0">SUMIF(S16:S163,"&gt;"&amp;S16,S16:S163)</f>
        <v>4304.3879492350279</v>
      </c>
      <c r="U16" s="202">
        <f t="shared" ref="U16:U79" si="1">10-FLOOR(T16/$S$5,1)</f>
        <v>4</v>
      </c>
      <c r="AA16" s="77"/>
      <c r="AB16" s="77"/>
      <c r="AC16" s="95"/>
    </row>
    <row r="17" spans="2:29" x14ac:dyDescent="0.25">
      <c r="B17" s="2" t="s">
        <v>2064</v>
      </c>
      <c r="C17" s="202">
        <v>15.111059515517379</v>
      </c>
      <c r="D17"/>
      <c r="E17"/>
      <c r="F17"/>
      <c r="G17"/>
      <c r="H17"/>
      <c r="I17"/>
      <c r="J17"/>
      <c r="K17" s="91"/>
      <c r="L17" s="91"/>
      <c r="M17" s="91"/>
      <c r="O17" s="222"/>
      <c r="R17" s="2" t="s">
        <v>2064</v>
      </c>
      <c r="S17" s="202">
        <v>15.111059515517379</v>
      </c>
      <c r="T17" s="202">
        <f t="shared" si="0"/>
        <v>6165.4332093033254</v>
      </c>
      <c r="U17" s="202">
        <f t="shared" si="1"/>
        <v>1</v>
      </c>
      <c r="AA17" s="77"/>
      <c r="AB17" s="77"/>
      <c r="AC17" s="95"/>
    </row>
    <row r="18" spans="2:29" ht="15" customHeight="1" x14ac:dyDescent="0.25">
      <c r="B18" s="2" t="s">
        <v>2065</v>
      </c>
      <c r="C18" s="202">
        <v>96.459599189851815</v>
      </c>
      <c r="D18"/>
      <c r="E18"/>
      <c r="F18"/>
      <c r="G18"/>
      <c r="H18"/>
      <c r="I18"/>
      <c r="J18"/>
      <c r="K18" s="91"/>
      <c r="L18" s="91"/>
      <c r="M18" s="91"/>
      <c r="O18" s="222"/>
      <c r="R18" s="2" t="s">
        <v>2065</v>
      </c>
      <c r="S18" s="202">
        <v>96.459599189851815</v>
      </c>
      <c r="T18" s="202">
        <f t="shared" si="0"/>
        <v>2287.2968876148211</v>
      </c>
      <c r="U18" s="202">
        <f t="shared" si="1"/>
        <v>7</v>
      </c>
      <c r="AA18" s="77"/>
      <c r="AB18" s="77"/>
      <c r="AC18" s="95"/>
    </row>
    <row r="19" spans="2:29" x14ac:dyDescent="0.25">
      <c r="B19" s="2" t="s">
        <v>2066</v>
      </c>
      <c r="C19" s="202">
        <v>53.322571966639771</v>
      </c>
      <c r="D19"/>
      <c r="E19"/>
      <c r="F19"/>
      <c r="G19"/>
      <c r="H19"/>
      <c r="I19"/>
      <c r="J19"/>
      <c r="K19" s="91"/>
      <c r="L19" s="91"/>
      <c r="M19" s="91"/>
      <c r="O19" s="222"/>
      <c r="R19" s="2" t="s">
        <v>2066</v>
      </c>
      <c r="S19" s="202">
        <v>53.322571966639771</v>
      </c>
      <c r="T19" s="202">
        <f t="shared" si="0"/>
        <v>4539.8120938461707</v>
      </c>
      <c r="U19" s="202">
        <f t="shared" si="1"/>
        <v>4</v>
      </c>
      <c r="AA19" s="77"/>
      <c r="AB19" s="77"/>
      <c r="AC19" s="95"/>
    </row>
    <row r="20" spans="2:29" ht="15" customHeight="1" x14ac:dyDescent="0.25">
      <c r="B20" s="2" t="s">
        <v>2067</v>
      </c>
      <c r="C20" s="202">
        <v>42.13747645951036</v>
      </c>
      <c r="D20"/>
      <c r="E20"/>
      <c r="F20"/>
      <c r="G20"/>
      <c r="H20"/>
      <c r="I20"/>
      <c r="J20"/>
      <c r="K20" s="91"/>
      <c r="L20" s="91"/>
      <c r="M20" s="91"/>
      <c r="O20" s="222"/>
      <c r="R20" s="2" t="s">
        <v>2067</v>
      </c>
      <c r="S20" s="202">
        <v>42.13747645951036</v>
      </c>
      <c r="T20" s="202">
        <f t="shared" si="0"/>
        <v>4980.3039488082723</v>
      </c>
      <c r="U20" s="202">
        <f t="shared" si="1"/>
        <v>3</v>
      </c>
      <c r="AA20" s="77"/>
      <c r="AB20" s="77"/>
      <c r="AC20" s="95"/>
    </row>
    <row r="21" spans="2:29" ht="15" customHeight="1" x14ac:dyDescent="0.25">
      <c r="B21" s="2" t="s">
        <v>2068</v>
      </c>
      <c r="C21" s="202">
        <v>1.8832391713747645</v>
      </c>
      <c r="D21"/>
      <c r="E21"/>
      <c r="F21"/>
      <c r="G21"/>
      <c r="H21"/>
      <c r="I21"/>
      <c r="J21"/>
      <c r="K21" s="91"/>
      <c r="L21" s="91"/>
      <c r="M21" s="91"/>
      <c r="O21" s="222"/>
      <c r="R21" s="2" t="s">
        <v>2068</v>
      </c>
      <c r="S21" s="202">
        <v>1.8832391713747645</v>
      </c>
      <c r="T21" s="202">
        <f t="shared" si="0"/>
        <v>6247.4284479409425</v>
      </c>
      <c r="U21" s="202">
        <f t="shared" si="1"/>
        <v>1</v>
      </c>
      <c r="AA21" s="77"/>
      <c r="AB21" s="77"/>
      <c r="AC21" s="95"/>
    </row>
    <row r="22" spans="2:29" x14ac:dyDescent="0.25">
      <c r="B22" s="2" t="s">
        <v>2069</v>
      </c>
      <c r="C22" s="202">
        <v>58.881871158014434</v>
      </c>
      <c r="D22"/>
      <c r="E22"/>
      <c r="F22"/>
      <c r="G22"/>
      <c r="H22"/>
      <c r="I22"/>
      <c r="J22"/>
      <c r="K22" s="91"/>
      <c r="L22" s="91"/>
      <c r="M22" s="91"/>
      <c r="O22" s="222"/>
      <c r="R22" s="2" t="s">
        <v>2069</v>
      </c>
      <c r="S22" s="202">
        <v>58.881871158014434</v>
      </c>
      <c r="T22" s="202">
        <f t="shared" si="0"/>
        <v>4090.2243643567012</v>
      </c>
      <c r="U22" s="202">
        <f t="shared" si="1"/>
        <v>4</v>
      </c>
      <c r="AA22" s="77"/>
      <c r="AB22" s="77"/>
      <c r="AC22" s="95"/>
    </row>
    <row r="23" spans="2:29" x14ac:dyDescent="0.25">
      <c r="B23" s="2" t="s">
        <v>2070</v>
      </c>
      <c r="C23" s="202">
        <v>4.2443946985040695</v>
      </c>
      <c r="D23"/>
      <c r="E23"/>
      <c r="F23"/>
      <c r="G23"/>
      <c r="H23"/>
      <c r="I23"/>
      <c r="J23"/>
      <c r="K23" s="91"/>
      <c r="L23" s="91"/>
      <c r="M23" s="91"/>
      <c r="O23" s="222"/>
      <c r="R23" s="2" t="s">
        <v>2070</v>
      </c>
      <c r="S23" s="202">
        <v>4.2443946985040695</v>
      </c>
      <c r="T23" s="202">
        <f t="shared" si="0"/>
        <v>6161.6677792133723</v>
      </c>
      <c r="U23" s="202">
        <f t="shared" si="1"/>
        <v>1</v>
      </c>
      <c r="AA23" s="77"/>
      <c r="AB23" s="77"/>
      <c r="AC23" s="95"/>
    </row>
    <row r="24" spans="2:29" x14ac:dyDescent="0.25">
      <c r="B24" s="2" t="s">
        <v>2071</v>
      </c>
      <c r="C24" s="202">
        <v>5.6568240770351421</v>
      </c>
      <c r="D24"/>
      <c r="E24"/>
      <c r="F24"/>
      <c r="G24"/>
      <c r="H24"/>
      <c r="I24"/>
      <c r="J24"/>
      <c r="K24" s="91"/>
      <c r="L24" s="91"/>
      <c r="M24" s="91"/>
      <c r="O24" s="222"/>
      <c r="R24" s="2" t="s">
        <v>2071</v>
      </c>
      <c r="S24" s="202">
        <v>5.6568240770351421</v>
      </c>
      <c r="T24" s="202">
        <f t="shared" si="0"/>
        <v>6140.452912283763</v>
      </c>
      <c r="U24" s="202">
        <f t="shared" si="1"/>
        <v>1</v>
      </c>
      <c r="AA24" s="77"/>
      <c r="AB24" s="77"/>
      <c r="AC24" s="95"/>
    </row>
    <row r="25" spans="2:29" x14ac:dyDescent="0.25">
      <c r="B25" s="2" t="s">
        <v>2072</v>
      </c>
      <c r="C25" s="202">
        <v>17.943024835490373</v>
      </c>
      <c r="D25"/>
      <c r="E25"/>
      <c r="F25"/>
      <c r="G25"/>
      <c r="H25"/>
      <c r="I25"/>
      <c r="J25"/>
      <c r="K25" s="91"/>
      <c r="L25" s="91"/>
      <c r="M25" s="91"/>
      <c r="O25" s="222"/>
      <c r="R25" s="2" t="s">
        <v>2072</v>
      </c>
      <c r="S25" s="202">
        <v>17.943024835490373</v>
      </c>
      <c r="T25" s="202">
        <f t="shared" si="0"/>
        <v>5794.147497520903</v>
      </c>
      <c r="U25" s="202">
        <f t="shared" si="1"/>
        <v>2</v>
      </c>
      <c r="AA25" s="77"/>
      <c r="AB25" s="77"/>
      <c r="AC25" s="95"/>
    </row>
    <row r="26" spans="2:29" x14ac:dyDescent="0.25">
      <c r="B26" s="2" t="s">
        <v>2073</v>
      </c>
      <c r="C26" s="202">
        <v>16.666666666666668</v>
      </c>
      <c r="D26"/>
      <c r="E26"/>
      <c r="F26"/>
      <c r="G26"/>
      <c r="H26"/>
      <c r="I26"/>
      <c r="J26"/>
      <c r="K26" s="91"/>
      <c r="L26" s="91"/>
      <c r="M26" s="91"/>
      <c r="O26" s="222"/>
      <c r="R26" s="2" t="s">
        <v>2073</v>
      </c>
      <c r="S26" s="202">
        <v>16.666666666666668</v>
      </c>
      <c r="T26" s="202">
        <f t="shared" si="0"/>
        <v>5863.6706860896547</v>
      </c>
      <c r="U26" s="202">
        <f t="shared" si="1"/>
        <v>2</v>
      </c>
      <c r="AA26" s="77"/>
      <c r="AB26" s="77"/>
      <c r="AC26" s="95"/>
    </row>
    <row r="27" spans="2:29" x14ac:dyDescent="0.25">
      <c r="B27" s="2" t="s">
        <v>2074</v>
      </c>
      <c r="C27" s="202">
        <v>41.130407133042169</v>
      </c>
      <c r="D27"/>
      <c r="E27"/>
      <c r="F27"/>
      <c r="G27"/>
      <c r="H27"/>
      <c r="I27"/>
      <c r="J27"/>
      <c r="K27" s="91"/>
      <c r="L27" s="91"/>
      <c r="M27" s="91"/>
      <c r="O27" s="222"/>
      <c r="R27" s="2" t="s">
        <v>2074</v>
      </c>
      <c r="S27" s="202">
        <v>41.130407133042169</v>
      </c>
      <c r="T27" s="202">
        <f t="shared" si="0"/>
        <v>4963.0887443169249</v>
      </c>
      <c r="U27" s="202">
        <f t="shared" si="1"/>
        <v>3</v>
      </c>
      <c r="AA27" s="77"/>
      <c r="AB27" s="77"/>
      <c r="AC27" s="95"/>
    </row>
    <row r="28" spans="2:29" x14ac:dyDescent="0.25">
      <c r="B28" s="2" t="s">
        <v>2075</v>
      </c>
      <c r="C28" s="202">
        <v>1.4124293785310735</v>
      </c>
      <c r="D28"/>
      <c r="E28"/>
      <c r="F28"/>
      <c r="G28"/>
      <c r="H28"/>
      <c r="I28"/>
      <c r="J28"/>
      <c r="K28" s="91"/>
      <c r="L28" s="91"/>
      <c r="M28" s="91"/>
      <c r="O28" s="222"/>
      <c r="R28" s="2" t="s">
        <v>2075</v>
      </c>
      <c r="S28" s="202">
        <v>1.4124293785310735</v>
      </c>
      <c r="T28" s="202">
        <f t="shared" si="0"/>
        <v>6104.7884985435649</v>
      </c>
      <c r="U28" s="202">
        <f t="shared" si="1"/>
        <v>1</v>
      </c>
      <c r="AA28" s="77"/>
      <c r="AB28" s="77"/>
      <c r="AC28" s="95"/>
    </row>
    <row r="29" spans="2:29" x14ac:dyDescent="0.25">
      <c r="B29" s="2" t="s">
        <v>2076</v>
      </c>
      <c r="C29" s="202">
        <v>35.944392848850704</v>
      </c>
      <c r="D29"/>
      <c r="E29"/>
      <c r="F29"/>
      <c r="G29"/>
      <c r="H29"/>
      <c r="I29"/>
      <c r="J29"/>
      <c r="K29" s="91"/>
      <c r="L29" s="91"/>
      <c r="M29" s="91"/>
      <c r="O29" s="222"/>
      <c r="R29" s="2" t="s">
        <v>2076</v>
      </c>
      <c r="S29" s="202">
        <v>35.944392848850704</v>
      </c>
      <c r="T29" s="202">
        <f t="shared" si="0"/>
        <v>5149.9011530641728</v>
      </c>
      <c r="U29" s="202">
        <f t="shared" si="1"/>
        <v>3</v>
      </c>
      <c r="AC29" s="94"/>
    </row>
    <row r="30" spans="2:29" x14ac:dyDescent="0.25">
      <c r="B30" s="2" t="s">
        <v>2077</v>
      </c>
      <c r="C30" s="202">
        <v>41.666666666666664</v>
      </c>
      <c r="D30"/>
      <c r="E30"/>
      <c r="F30"/>
      <c r="G30"/>
      <c r="H30"/>
      <c r="I30"/>
      <c r="J30"/>
      <c r="K30" s="91"/>
      <c r="L30" s="91"/>
      <c r="M30" s="91"/>
      <c r="O30" s="222"/>
      <c r="R30" s="2" t="s">
        <v>2077</v>
      </c>
      <c r="S30" s="202">
        <v>41.666666666666664</v>
      </c>
      <c r="T30" s="202">
        <f t="shared" si="0"/>
        <v>4921.422077650258</v>
      </c>
      <c r="U30" s="202">
        <f t="shared" si="1"/>
        <v>3</v>
      </c>
      <c r="AC30" s="94"/>
    </row>
    <row r="31" spans="2:29" x14ac:dyDescent="0.25">
      <c r="B31" s="2" t="s">
        <v>2078</v>
      </c>
      <c r="C31" s="202">
        <v>2.3540489642184554</v>
      </c>
      <c r="D31"/>
      <c r="E31"/>
      <c r="F31"/>
      <c r="G31"/>
      <c r="H31"/>
      <c r="I31"/>
      <c r="J31"/>
      <c r="K31" s="91"/>
      <c r="L31" s="91"/>
      <c r="M31" s="91"/>
      <c r="O31" s="222"/>
      <c r="R31" s="2" t="s">
        <v>2078</v>
      </c>
      <c r="S31" s="202">
        <v>2.3540489642184554</v>
      </c>
      <c r="T31" s="202">
        <f t="shared" si="0"/>
        <v>6022.9401508924539</v>
      </c>
      <c r="U31" s="202">
        <f t="shared" si="1"/>
        <v>1</v>
      </c>
      <c r="AC31" s="94"/>
    </row>
    <row r="32" spans="2:29" x14ac:dyDescent="0.25">
      <c r="B32" s="2" t="s">
        <v>2079</v>
      </c>
      <c r="C32" s="202">
        <v>113.46516007532955</v>
      </c>
      <c r="D32"/>
      <c r="E32"/>
      <c r="F32"/>
      <c r="G32"/>
      <c r="H32"/>
      <c r="I32"/>
      <c r="J32"/>
      <c r="K32" s="91"/>
      <c r="L32" s="91"/>
      <c r="M32" s="91"/>
      <c r="O32" s="222"/>
      <c r="R32" s="2" t="s">
        <v>2079</v>
      </c>
      <c r="S32" s="202">
        <v>113.46516007532955</v>
      </c>
      <c r="T32" s="202">
        <f t="shared" si="0"/>
        <v>1321.9811035524051</v>
      </c>
      <c r="U32" s="202">
        <f t="shared" si="1"/>
        <v>8</v>
      </c>
      <c r="AC32" s="94"/>
    </row>
    <row r="33" spans="2:29" x14ac:dyDescent="0.25">
      <c r="B33" s="2" t="s">
        <v>2080</v>
      </c>
      <c r="C33" s="202">
        <v>113.46516007532955</v>
      </c>
      <c r="D33"/>
      <c r="E33"/>
      <c r="F33"/>
      <c r="G33"/>
      <c r="H33"/>
      <c r="I33"/>
      <c r="J33"/>
      <c r="K33" s="91"/>
      <c r="L33" s="91"/>
      <c r="M33" s="91"/>
      <c r="O33" s="222"/>
      <c r="R33" s="2" t="s">
        <v>2080</v>
      </c>
      <c r="S33" s="202">
        <v>113.46516007532955</v>
      </c>
      <c r="T33" s="202">
        <f t="shared" si="0"/>
        <v>1321.9811035524051</v>
      </c>
      <c r="U33" s="202">
        <f t="shared" si="1"/>
        <v>8</v>
      </c>
      <c r="AC33" s="94"/>
    </row>
    <row r="34" spans="2:29" x14ac:dyDescent="0.25">
      <c r="B34" s="2" t="s">
        <v>2081</v>
      </c>
      <c r="C34" s="202">
        <v>16.351312937497781</v>
      </c>
      <c r="D34"/>
      <c r="E34"/>
      <c r="F34"/>
      <c r="G34"/>
      <c r="H34"/>
      <c r="I34"/>
      <c r="J34"/>
      <c r="K34" s="91"/>
      <c r="L34" s="91"/>
      <c r="M34" s="91"/>
      <c r="O34" s="222"/>
      <c r="R34" s="2" t="s">
        <v>2081</v>
      </c>
      <c r="S34" s="202">
        <v>16.351312937497781</v>
      </c>
      <c r="T34" s="202">
        <f t="shared" si="0"/>
        <v>5517.9988992904373</v>
      </c>
      <c r="U34" s="202">
        <f t="shared" si="1"/>
        <v>2</v>
      </c>
      <c r="AC34" s="94"/>
    </row>
    <row r="35" spans="2:29" x14ac:dyDescent="0.25">
      <c r="B35" s="2" t="s">
        <v>2082</v>
      </c>
      <c r="C35" s="202">
        <v>8.8041431261770242</v>
      </c>
      <c r="D35"/>
      <c r="E35"/>
      <c r="F35"/>
      <c r="G35"/>
      <c r="H35"/>
      <c r="I35"/>
      <c r="J35"/>
      <c r="K35" s="91"/>
      <c r="L35" s="91"/>
      <c r="M35" s="91"/>
      <c r="O35" s="222"/>
      <c r="R35" s="2" t="s">
        <v>2082</v>
      </c>
      <c r="S35" s="202">
        <v>8.8041431261770242</v>
      </c>
      <c r="T35" s="202">
        <f t="shared" si="0"/>
        <v>5628.5818735233042</v>
      </c>
      <c r="U35" s="202">
        <f t="shared" si="1"/>
        <v>2</v>
      </c>
      <c r="AC35" s="94"/>
    </row>
    <row r="36" spans="2:29" x14ac:dyDescent="0.25">
      <c r="B36" s="2" t="s">
        <v>2083</v>
      </c>
      <c r="C36" s="202">
        <v>1.4124293785310735</v>
      </c>
      <c r="D36"/>
      <c r="E36"/>
      <c r="F36"/>
      <c r="G36"/>
      <c r="H36"/>
      <c r="I36"/>
      <c r="J36"/>
      <c r="K36" s="91"/>
      <c r="L36" s="91"/>
      <c r="M36" s="91"/>
      <c r="O36" s="222"/>
      <c r="R36" s="2" t="s">
        <v>2083</v>
      </c>
      <c r="S36" s="202">
        <v>1.4124293785310735</v>
      </c>
      <c r="T36" s="202">
        <f t="shared" si="0"/>
        <v>5772.7376138494956</v>
      </c>
      <c r="U36" s="202">
        <f t="shared" si="1"/>
        <v>2</v>
      </c>
      <c r="AC36" s="94"/>
    </row>
    <row r="37" spans="2:29" x14ac:dyDescent="0.25">
      <c r="B37" s="2" t="s">
        <v>2084</v>
      </c>
      <c r="C37" s="202">
        <v>3.7735849056603779</v>
      </c>
      <c r="D37"/>
      <c r="E37"/>
      <c r="F37"/>
      <c r="G37"/>
      <c r="H37"/>
      <c r="I37"/>
      <c r="J37"/>
      <c r="K37" s="91"/>
      <c r="L37" s="91"/>
      <c r="M37" s="91"/>
      <c r="O37" s="222"/>
      <c r="R37" s="2" t="s">
        <v>2084</v>
      </c>
      <c r="S37" s="202">
        <v>3.7735849056603779</v>
      </c>
      <c r="T37" s="202">
        <f t="shared" si="0"/>
        <v>5763.3072048668</v>
      </c>
      <c r="U37" s="202">
        <f t="shared" si="1"/>
        <v>2</v>
      </c>
      <c r="AC37" s="94"/>
    </row>
    <row r="38" spans="2:29" x14ac:dyDescent="0.25">
      <c r="B38" s="2" t="s">
        <v>2085</v>
      </c>
      <c r="C38" s="202">
        <v>11.791564509824825</v>
      </c>
      <c r="D38"/>
      <c r="E38"/>
      <c r="F38"/>
      <c r="G38"/>
      <c r="H38"/>
      <c r="I38"/>
      <c r="J38"/>
      <c r="K38" s="91"/>
      <c r="L38" s="91"/>
      <c r="M38" s="91"/>
      <c r="O38" s="222"/>
      <c r="R38" s="2" t="s">
        <v>2085</v>
      </c>
      <c r="S38" s="202">
        <v>11.791564509824825</v>
      </c>
      <c r="T38" s="202">
        <f t="shared" si="0"/>
        <v>5598.2404031754386</v>
      </c>
      <c r="U38" s="202">
        <f t="shared" si="1"/>
        <v>2</v>
      </c>
      <c r="AC38" s="94"/>
    </row>
    <row r="39" spans="2:29" x14ac:dyDescent="0.25">
      <c r="B39" s="2" t="s">
        <v>2086</v>
      </c>
      <c r="C39" s="202">
        <v>36.185095507129411</v>
      </c>
      <c r="D39"/>
      <c r="E39"/>
      <c r="F39"/>
      <c r="G39"/>
      <c r="H39"/>
      <c r="I39"/>
      <c r="J39"/>
      <c r="K39" s="91"/>
      <c r="L39" s="91"/>
      <c r="M39" s="91"/>
      <c r="O39" s="222"/>
      <c r="R39" s="2" t="s">
        <v>2086</v>
      </c>
      <c r="S39" s="202">
        <v>36.185095507129411</v>
      </c>
      <c r="T39" s="202">
        <f t="shared" si="0"/>
        <v>4808.9339752325868</v>
      </c>
      <c r="U39" s="202">
        <f t="shared" si="1"/>
        <v>3</v>
      </c>
      <c r="AC39" s="94"/>
    </row>
    <row r="40" spans="2:29" x14ac:dyDescent="0.25">
      <c r="B40" s="2" t="s">
        <v>2087</v>
      </c>
      <c r="C40" s="202">
        <v>112.05273069679848</v>
      </c>
      <c r="D40"/>
      <c r="E40"/>
      <c r="F40"/>
      <c r="G40"/>
      <c r="H40"/>
      <c r="I40"/>
      <c r="J40"/>
      <c r="K40" s="91"/>
      <c r="L40" s="91"/>
      <c r="M40" s="91"/>
      <c r="O40" s="222"/>
      <c r="R40" s="2" t="s">
        <v>2087</v>
      </c>
      <c r="S40" s="202">
        <v>112.05273069679848</v>
      </c>
      <c r="T40" s="202">
        <f t="shared" si="0"/>
        <v>1321.9811035524051</v>
      </c>
      <c r="U40" s="202">
        <f t="shared" si="1"/>
        <v>8</v>
      </c>
      <c r="AC40" s="94"/>
    </row>
    <row r="41" spans="2:29" x14ac:dyDescent="0.25">
      <c r="B41" s="2" t="s">
        <v>2088</v>
      </c>
      <c r="C41" s="202">
        <v>89.192448403430035</v>
      </c>
      <c r="D41"/>
      <c r="E41"/>
      <c r="F41"/>
      <c r="G41"/>
      <c r="H41"/>
      <c r="I41"/>
      <c r="J41"/>
      <c r="K41" s="91"/>
      <c r="L41" s="91"/>
      <c r="M41" s="91"/>
      <c r="O41" s="222"/>
      <c r="R41" s="2" t="s">
        <v>2088</v>
      </c>
      <c r="S41" s="202">
        <v>89.192448403430035</v>
      </c>
      <c r="T41" s="202">
        <f t="shared" si="0"/>
        <v>2405.9054946734509</v>
      </c>
      <c r="U41" s="202">
        <f t="shared" si="1"/>
        <v>7</v>
      </c>
      <c r="AC41" s="94"/>
    </row>
    <row r="42" spans="2:29" x14ac:dyDescent="0.25">
      <c r="B42" s="2" t="s">
        <v>2089</v>
      </c>
      <c r="C42" s="202">
        <v>28.380503144654089</v>
      </c>
      <c r="D42"/>
      <c r="E42"/>
      <c r="F42"/>
      <c r="G42"/>
      <c r="H42"/>
      <c r="I42"/>
      <c r="J42"/>
      <c r="K42" s="91"/>
      <c r="L42" s="91"/>
      <c r="M42" s="91"/>
      <c r="O42" s="222"/>
      <c r="R42" s="2" t="s">
        <v>2089</v>
      </c>
      <c r="S42" s="202">
        <v>28.380503144654089</v>
      </c>
      <c r="T42" s="202">
        <f t="shared" si="0"/>
        <v>4849.8738775638294</v>
      </c>
      <c r="U42" s="202">
        <f t="shared" si="1"/>
        <v>3</v>
      </c>
      <c r="AC42" s="94"/>
    </row>
    <row r="43" spans="2:29" x14ac:dyDescent="0.25">
      <c r="B43" s="2" t="s">
        <v>2090</v>
      </c>
      <c r="C43" s="202">
        <v>70.537776457987547</v>
      </c>
      <c r="D43"/>
      <c r="E43"/>
      <c r="F43"/>
      <c r="G43"/>
      <c r="H43"/>
      <c r="I43"/>
      <c r="J43"/>
      <c r="K43" s="91"/>
      <c r="L43" s="91"/>
      <c r="M43" s="91"/>
      <c r="O43" s="222"/>
      <c r="R43" s="2" t="s">
        <v>2090</v>
      </c>
      <c r="S43" s="202">
        <v>70.537776457987547</v>
      </c>
      <c r="T43" s="202">
        <f t="shared" si="0"/>
        <v>3210.4279256224754</v>
      </c>
      <c r="U43" s="202">
        <f t="shared" si="1"/>
        <v>6</v>
      </c>
      <c r="AC43" s="94"/>
    </row>
    <row r="44" spans="2:29" x14ac:dyDescent="0.25">
      <c r="B44" s="2" t="s">
        <v>2091</v>
      </c>
      <c r="C44" s="202">
        <v>60.801215076232523</v>
      </c>
      <c r="D44"/>
      <c r="E44"/>
      <c r="F44"/>
      <c r="G44"/>
      <c r="H44"/>
      <c r="I44"/>
      <c r="J44"/>
      <c r="K44" s="91"/>
      <c r="L44" s="91"/>
      <c r="M44" s="91"/>
      <c r="O44" s="222"/>
      <c r="R44" s="2" t="s">
        <v>2091</v>
      </c>
      <c r="S44" s="202">
        <v>60.801215076232523</v>
      </c>
      <c r="T44" s="202">
        <f t="shared" si="0"/>
        <v>3470.8665859740686</v>
      </c>
      <c r="U44" s="202">
        <f t="shared" si="1"/>
        <v>5</v>
      </c>
      <c r="AC44" s="94"/>
    </row>
    <row r="45" spans="2:29" x14ac:dyDescent="0.25">
      <c r="B45" s="2" t="s">
        <v>2092</v>
      </c>
      <c r="C45" s="202">
        <v>51.883239171374782</v>
      </c>
      <c r="D45"/>
      <c r="E45"/>
      <c r="F45"/>
      <c r="G45"/>
      <c r="H45"/>
      <c r="I45"/>
      <c r="J45"/>
      <c r="K45" s="91"/>
      <c r="L45" s="91"/>
      <c r="M45" s="91"/>
      <c r="O45" s="222"/>
      <c r="R45" s="2" t="s">
        <v>2092</v>
      </c>
      <c r="S45" s="202">
        <v>51.883239171374782</v>
      </c>
      <c r="T45" s="202">
        <f t="shared" si="0"/>
        <v>3974.5951260970692</v>
      </c>
      <c r="U45" s="202">
        <f t="shared" si="1"/>
        <v>4</v>
      </c>
      <c r="AC45" s="94"/>
    </row>
    <row r="46" spans="2:29" x14ac:dyDescent="0.25">
      <c r="B46" s="2" t="s">
        <v>2093</v>
      </c>
      <c r="C46" s="202">
        <v>0</v>
      </c>
      <c r="D46"/>
      <c r="E46"/>
      <c r="F46"/>
      <c r="G46"/>
      <c r="H46"/>
      <c r="I46"/>
      <c r="J46"/>
      <c r="K46" s="91"/>
      <c r="L46" s="91"/>
      <c r="M46" s="91"/>
      <c r="O46" s="222"/>
      <c r="R46" s="2" t="s">
        <v>2093</v>
      </c>
      <c r="S46" s="202">
        <v>0</v>
      </c>
      <c r="T46" s="202">
        <f t="shared" si="0"/>
        <v>5312.3767441119981</v>
      </c>
      <c r="U46" s="202">
        <f t="shared" si="1"/>
        <v>2</v>
      </c>
      <c r="AC46" s="94"/>
    </row>
    <row r="47" spans="2:29" x14ac:dyDescent="0.25">
      <c r="B47" s="2" t="s">
        <v>2094</v>
      </c>
      <c r="C47" s="202">
        <v>28.46588439808778</v>
      </c>
      <c r="D47"/>
      <c r="E47"/>
      <c r="F47"/>
      <c r="G47"/>
      <c r="H47"/>
      <c r="I47"/>
      <c r="J47"/>
      <c r="K47" s="91"/>
      <c r="L47" s="91"/>
      <c r="M47" s="91"/>
      <c r="O47" s="222"/>
      <c r="R47" s="2" t="s">
        <v>2094</v>
      </c>
      <c r="S47" s="202">
        <v>28.46588439808778</v>
      </c>
      <c r="T47" s="202">
        <f t="shared" si="0"/>
        <v>4638.1857624601444</v>
      </c>
      <c r="U47" s="202">
        <f t="shared" si="1"/>
        <v>3</v>
      </c>
      <c r="AC47" s="94"/>
    </row>
    <row r="48" spans="2:29" x14ac:dyDescent="0.25">
      <c r="B48" s="2" t="s">
        <v>2095</v>
      </c>
      <c r="C48" s="202">
        <v>34.937323522382506</v>
      </c>
      <c r="D48"/>
      <c r="E48"/>
      <c r="F48"/>
      <c r="G48"/>
      <c r="H48"/>
      <c r="I48"/>
      <c r="J48"/>
      <c r="K48" s="91"/>
      <c r="L48" s="91"/>
      <c r="M48" s="91"/>
      <c r="O48" s="222"/>
      <c r="R48" s="2" t="s">
        <v>2095</v>
      </c>
      <c r="S48" s="202">
        <v>34.937323522382506</v>
      </c>
      <c r="T48" s="202">
        <f t="shared" si="0"/>
        <v>4603.2484389377623</v>
      </c>
      <c r="U48" s="202">
        <f t="shared" si="1"/>
        <v>3</v>
      </c>
      <c r="AC48" s="94"/>
    </row>
    <row r="49" spans="2:29" x14ac:dyDescent="0.25">
      <c r="B49" s="2" t="s">
        <v>2096</v>
      </c>
      <c r="C49" s="202">
        <v>24.684646270831113</v>
      </c>
      <c r="D49"/>
      <c r="E49"/>
      <c r="F49"/>
      <c r="G49"/>
      <c r="H49"/>
      <c r="I49"/>
      <c r="J49"/>
      <c r="K49" s="91"/>
      <c r="L49" s="91"/>
      <c r="M49" s="91"/>
      <c r="O49" s="222"/>
      <c r="R49" s="2" t="s">
        <v>2096</v>
      </c>
      <c r="S49" s="202">
        <v>24.684646270831113</v>
      </c>
      <c r="T49" s="202">
        <f t="shared" si="0"/>
        <v>4761.1042139580604</v>
      </c>
      <c r="U49" s="202">
        <f t="shared" si="1"/>
        <v>3</v>
      </c>
      <c r="AC49" s="94"/>
    </row>
    <row r="50" spans="2:29" x14ac:dyDescent="0.25">
      <c r="B50" s="2" t="s">
        <v>2097</v>
      </c>
      <c r="C50" s="202">
        <v>25.80554837598001</v>
      </c>
      <c r="D50"/>
      <c r="E50"/>
      <c r="F50"/>
      <c r="G50"/>
      <c r="H50"/>
      <c r="I50"/>
      <c r="J50"/>
      <c r="K50" s="91"/>
      <c r="L50" s="91"/>
      <c r="M50" s="91"/>
      <c r="O50" s="222"/>
      <c r="R50" s="2" t="s">
        <v>2097</v>
      </c>
      <c r="S50" s="202">
        <v>25.80554837598001</v>
      </c>
      <c r="T50" s="202">
        <f t="shared" si="0"/>
        <v>4709.7501277573983</v>
      </c>
      <c r="U50" s="202">
        <f t="shared" si="1"/>
        <v>3</v>
      </c>
      <c r="AC50" s="94"/>
    </row>
    <row r="51" spans="2:29" x14ac:dyDescent="0.25">
      <c r="B51" s="2" t="s">
        <v>2098</v>
      </c>
      <c r="C51" s="202">
        <v>0</v>
      </c>
      <c r="D51"/>
      <c r="E51"/>
      <c r="F51"/>
      <c r="G51"/>
      <c r="H51"/>
      <c r="I51"/>
      <c r="J51"/>
      <c r="K51" s="91"/>
      <c r="L51" s="91"/>
      <c r="M51" s="91"/>
      <c r="O51" s="222"/>
      <c r="R51" s="2" t="s">
        <v>2098</v>
      </c>
      <c r="S51" s="202">
        <v>0</v>
      </c>
      <c r="T51" s="202">
        <f t="shared" si="0"/>
        <v>5198.4833415447156</v>
      </c>
      <c r="U51" s="202">
        <f t="shared" si="1"/>
        <v>3</v>
      </c>
      <c r="AC51" s="94"/>
    </row>
    <row r="52" spans="2:29" x14ac:dyDescent="0.25">
      <c r="B52" s="2" t="s">
        <v>2099</v>
      </c>
      <c r="C52" s="202">
        <v>61.355311355311358</v>
      </c>
      <c r="D52"/>
      <c r="E52"/>
      <c r="F52"/>
      <c r="G52"/>
      <c r="H52"/>
      <c r="I52"/>
      <c r="J52"/>
      <c r="K52" s="91"/>
      <c r="L52" s="91"/>
      <c r="M52" s="91"/>
      <c r="O52" s="222"/>
      <c r="R52" s="2" t="s">
        <v>2099</v>
      </c>
      <c r="S52" s="202">
        <v>61.355311355311358</v>
      </c>
      <c r="T52" s="202">
        <f t="shared" si="0"/>
        <v>3409.5112746187569</v>
      </c>
      <c r="U52" s="202">
        <f t="shared" si="1"/>
        <v>5</v>
      </c>
      <c r="AC52" s="94"/>
    </row>
    <row r="53" spans="2:29" x14ac:dyDescent="0.25">
      <c r="B53" s="2" t="s">
        <v>2100</v>
      </c>
      <c r="C53" s="202">
        <v>13.519347617524787</v>
      </c>
      <c r="D53"/>
      <c r="E53"/>
      <c r="F53"/>
      <c r="G53"/>
      <c r="H53"/>
      <c r="I53"/>
      <c r="J53"/>
      <c r="K53" s="91"/>
      <c r="L53" s="91"/>
      <c r="M53" s="91"/>
      <c r="O53" s="222"/>
      <c r="R53" s="2" t="s">
        <v>2100</v>
      </c>
      <c r="S53" s="202">
        <v>13.519347617524787</v>
      </c>
      <c r="T53" s="202">
        <f t="shared" si="0"/>
        <v>4935.7546869068829</v>
      </c>
      <c r="U53" s="202">
        <f t="shared" si="1"/>
        <v>3</v>
      </c>
      <c r="AC53" s="94"/>
    </row>
    <row r="54" spans="2:29" x14ac:dyDescent="0.25">
      <c r="B54" s="2" t="s">
        <v>2101</v>
      </c>
      <c r="C54" s="202">
        <v>12.106918238993712</v>
      </c>
      <c r="D54"/>
      <c r="E54"/>
      <c r="F54"/>
      <c r="G54"/>
      <c r="H54"/>
      <c r="I54"/>
      <c r="J54"/>
      <c r="K54" s="91"/>
      <c r="L54" s="91"/>
      <c r="M54" s="91"/>
      <c r="O54" s="222"/>
      <c r="R54" s="2" t="s">
        <v>2101</v>
      </c>
      <c r="S54" s="202">
        <v>12.106918238993712</v>
      </c>
      <c r="T54" s="202">
        <f t="shared" si="0"/>
        <v>4948.3324149387208</v>
      </c>
      <c r="U54" s="202">
        <f t="shared" si="1"/>
        <v>3</v>
      </c>
      <c r="AC54" s="94"/>
    </row>
    <row r="55" spans="2:29" x14ac:dyDescent="0.25">
      <c r="B55" s="2" t="s">
        <v>2102</v>
      </c>
      <c r="C55" s="202">
        <v>25.548537824681091</v>
      </c>
      <c r="D55"/>
      <c r="E55"/>
      <c r="F55"/>
      <c r="G55"/>
      <c r="H55"/>
      <c r="I55"/>
      <c r="J55"/>
      <c r="K55" s="91"/>
      <c r="L55" s="91"/>
      <c r="M55" s="91"/>
      <c r="O55" s="222"/>
      <c r="R55" s="2" t="s">
        <v>2102</v>
      </c>
      <c r="S55" s="202">
        <v>25.548537824681091</v>
      </c>
      <c r="T55" s="202">
        <f t="shared" si="0"/>
        <v>4648.3948164020867</v>
      </c>
      <c r="U55" s="202">
        <f t="shared" si="1"/>
        <v>3</v>
      </c>
      <c r="AC55" s="94"/>
    </row>
    <row r="56" spans="2:29" x14ac:dyDescent="0.25">
      <c r="B56" s="2" t="s">
        <v>2103</v>
      </c>
      <c r="C56" s="202">
        <v>23.915202641694403</v>
      </c>
      <c r="D56"/>
      <c r="E56"/>
      <c r="F56"/>
      <c r="G56"/>
      <c r="H56"/>
      <c r="I56"/>
      <c r="J56"/>
      <c r="K56" s="91"/>
      <c r="L56" s="91"/>
      <c r="M56" s="91"/>
      <c r="O56" s="222"/>
      <c r="R56" s="2" t="s">
        <v>2103</v>
      </c>
      <c r="S56" s="202">
        <v>23.915202641694403</v>
      </c>
      <c r="T56" s="202">
        <f t="shared" si="0"/>
        <v>4697.1307365243192</v>
      </c>
      <c r="U56" s="202">
        <f t="shared" si="1"/>
        <v>3</v>
      </c>
      <c r="AC56" s="94"/>
    </row>
    <row r="57" spans="2:29" x14ac:dyDescent="0.25">
      <c r="B57" s="2" t="s">
        <v>2104</v>
      </c>
      <c r="C57" s="202">
        <v>117.35256712871038</v>
      </c>
      <c r="D57"/>
      <c r="E57"/>
      <c r="F57"/>
      <c r="G57"/>
      <c r="H57"/>
      <c r="I57"/>
      <c r="J57"/>
      <c r="K57" s="91"/>
      <c r="L57" s="91"/>
      <c r="M57" s="91"/>
      <c r="O57" s="222"/>
      <c r="R57" s="2" t="s">
        <v>2104</v>
      </c>
      <c r="S57" s="202">
        <v>117.35256712871038</v>
      </c>
      <c r="T57" s="202">
        <f t="shared" si="0"/>
        <v>1204.6285364236946</v>
      </c>
      <c r="U57" s="202">
        <f t="shared" si="1"/>
        <v>9</v>
      </c>
      <c r="AC57" s="94"/>
    </row>
    <row r="58" spans="2:29" x14ac:dyDescent="0.25">
      <c r="B58" s="2" t="s">
        <v>2105</v>
      </c>
      <c r="C58" s="202">
        <v>5.1860142841914518</v>
      </c>
      <c r="D58"/>
      <c r="E58"/>
      <c r="F58"/>
      <c r="G58"/>
      <c r="H58"/>
      <c r="I58"/>
      <c r="J58"/>
      <c r="K58" s="91"/>
      <c r="L58" s="91"/>
      <c r="M58" s="91"/>
      <c r="O58" s="222"/>
      <c r="R58" s="2" t="s">
        <v>2105</v>
      </c>
      <c r="S58" s="202">
        <v>5.1860142841914518</v>
      </c>
      <c r="T58" s="202">
        <f t="shared" si="0"/>
        <v>4912.1569416541206</v>
      </c>
      <c r="U58" s="202">
        <f t="shared" si="1"/>
        <v>3</v>
      </c>
      <c r="AC58" s="94"/>
    </row>
    <row r="59" spans="2:29" x14ac:dyDescent="0.25">
      <c r="B59" s="2" t="s">
        <v>2106</v>
      </c>
      <c r="C59" s="202">
        <v>5.6568240770351421</v>
      </c>
      <c r="D59"/>
      <c r="E59"/>
      <c r="F59"/>
      <c r="G59"/>
      <c r="H59"/>
      <c r="I59"/>
      <c r="J59"/>
      <c r="K59" s="91"/>
      <c r="L59" s="91"/>
      <c r="M59" s="91"/>
      <c r="O59" s="222"/>
      <c r="R59" s="2" t="s">
        <v>2106</v>
      </c>
      <c r="S59" s="202">
        <v>5.6568240770351421</v>
      </c>
      <c r="T59" s="202">
        <f t="shared" si="0"/>
        <v>4906.5001175770849</v>
      </c>
      <c r="U59" s="202">
        <f t="shared" si="1"/>
        <v>3</v>
      </c>
      <c r="AC59" s="94"/>
    </row>
    <row r="60" spans="2:29" x14ac:dyDescent="0.25">
      <c r="B60" s="2" t="s">
        <v>2107</v>
      </c>
      <c r="C60" s="202">
        <v>102.72293218582934</v>
      </c>
      <c r="D60"/>
      <c r="E60"/>
      <c r="F60"/>
      <c r="G60"/>
      <c r="H60"/>
      <c r="I60"/>
      <c r="J60"/>
      <c r="K60" s="91"/>
      <c r="L60" s="91"/>
      <c r="M60" s="91"/>
      <c r="O60" s="222"/>
      <c r="R60" s="2" t="s">
        <v>2107</v>
      </c>
      <c r="S60" s="202">
        <v>102.72293218582934</v>
      </c>
      <c r="T60" s="202">
        <f t="shared" si="0"/>
        <v>1523.6465138802714</v>
      </c>
      <c r="U60" s="202">
        <f t="shared" si="1"/>
        <v>8</v>
      </c>
      <c r="AC60" s="94"/>
    </row>
    <row r="61" spans="2:29" x14ac:dyDescent="0.25">
      <c r="B61" s="2" t="s">
        <v>2108</v>
      </c>
      <c r="C61" s="202">
        <v>36.185095507129411</v>
      </c>
      <c r="D61"/>
      <c r="E61"/>
      <c r="F61"/>
      <c r="G61"/>
      <c r="H61"/>
      <c r="I61"/>
      <c r="J61"/>
      <c r="K61" s="91"/>
      <c r="L61" s="91"/>
      <c r="M61" s="91"/>
      <c r="O61" s="222"/>
      <c r="R61" s="2" t="s">
        <v>2108</v>
      </c>
      <c r="S61" s="202">
        <v>36.185095507129411</v>
      </c>
      <c r="T61" s="202">
        <f t="shared" si="0"/>
        <v>4143.035754756911</v>
      </c>
      <c r="U61" s="202">
        <f t="shared" si="1"/>
        <v>4</v>
      </c>
      <c r="AC61" s="94"/>
    </row>
    <row r="62" spans="2:29" x14ac:dyDescent="0.25">
      <c r="B62" s="2" t="s">
        <v>2109</v>
      </c>
      <c r="C62" s="202">
        <v>0</v>
      </c>
      <c r="D62"/>
      <c r="E62"/>
      <c r="F62"/>
      <c r="G62"/>
      <c r="H62"/>
      <c r="I62"/>
      <c r="J62"/>
      <c r="K62" s="91"/>
      <c r="L62" s="91"/>
      <c r="M62" s="91"/>
      <c r="O62" s="222"/>
      <c r="R62" s="2" t="s">
        <v>2109</v>
      </c>
      <c r="S62" s="202">
        <v>0</v>
      </c>
      <c r="T62" s="202">
        <f t="shared" si="0"/>
        <v>4794.9345906836134</v>
      </c>
      <c r="U62" s="202">
        <f t="shared" si="1"/>
        <v>3</v>
      </c>
      <c r="AC62" s="94"/>
    </row>
    <row r="63" spans="2:29" x14ac:dyDescent="0.25">
      <c r="B63" s="2" t="s">
        <v>2110</v>
      </c>
      <c r="C63" s="202">
        <v>8.8041431261770242</v>
      </c>
      <c r="D63"/>
      <c r="E63"/>
      <c r="F63"/>
      <c r="G63"/>
      <c r="H63"/>
      <c r="I63"/>
      <c r="J63"/>
      <c r="K63" s="91"/>
      <c r="L63" s="91"/>
      <c r="M63" s="91"/>
      <c r="O63" s="222"/>
      <c r="R63" s="2" t="s">
        <v>2110</v>
      </c>
      <c r="S63" s="202">
        <v>8.8041431261770242</v>
      </c>
      <c r="T63" s="202">
        <f t="shared" si="0"/>
        <v>4661.1579854887141</v>
      </c>
      <c r="U63" s="202">
        <f t="shared" si="1"/>
        <v>3</v>
      </c>
      <c r="AC63" s="94"/>
    </row>
    <row r="64" spans="2:29" x14ac:dyDescent="0.25">
      <c r="B64" s="2" t="s">
        <v>2111</v>
      </c>
      <c r="C64" s="202">
        <v>8.3333333333333339</v>
      </c>
      <c r="D64"/>
      <c r="E64"/>
      <c r="F64"/>
      <c r="G64"/>
      <c r="H64"/>
      <c r="I64"/>
      <c r="J64"/>
      <c r="K64" s="91"/>
      <c r="L64" s="91"/>
      <c r="M64" s="91"/>
      <c r="O64" s="222"/>
      <c r="R64" s="2" t="s">
        <v>2111</v>
      </c>
      <c r="S64" s="202">
        <v>8.3333333333333339</v>
      </c>
      <c r="T64" s="202">
        <f t="shared" si="0"/>
        <v>4696.0592042642538</v>
      </c>
      <c r="U64" s="202">
        <f t="shared" si="1"/>
        <v>3</v>
      </c>
      <c r="AC64" s="94"/>
    </row>
    <row r="65" spans="2:29" x14ac:dyDescent="0.25">
      <c r="B65" s="2" t="s">
        <v>2112</v>
      </c>
      <c r="C65" s="202">
        <v>8.3333333333333339</v>
      </c>
      <c r="D65"/>
      <c r="E65"/>
      <c r="F65"/>
      <c r="G65"/>
      <c r="H65"/>
      <c r="I65"/>
      <c r="J65"/>
      <c r="K65" s="91"/>
      <c r="L65" s="91"/>
      <c r="M65" s="91"/>
      <c r="O65" s="222"/>
      <c r="R65" s="2" t="s">
        <v>2112</v>
      </c>
      <c r="S65" s="202">
        <v>8.3333333333333339</v>
      </c>
      <c r="T65" s="202">
        <f t="shared" si="0"/>
        <v>4696.0592042642538</v>
      </c>
      <c r="U65" s="202">
        <f t="shared" si="1"/>
        <v>3</v>
      </c>
      <c r="AC65" s="94"/>
    </row>
    <row r="66" spans="2:29" x14ac:dyDescent="0.25">
      <c r="B66" s="2" t="s">
        <v>2113</v>
      </c>
      <c r="C66" s="202">
        <v>51.883239171374782</v>
      </c>
      <c r="D66"/>
      <c r="E66"/>
      <c r="F66"/>
      <c r="G66"/>
      <c r="H66"/>
      <c r="I66"/>
      <c r="J66"/>
      <c r="K66" s="91"/>
      <c r="L66" s="91"/>
      <c r="M66" s="91"/>
      <c r="O66" s="222"/>
      <c r="R66" s="2" t="s">
        <v>2113</v>
      </c>
      <c r="S66" s="202">
        <v>51.883239171374782</v>
      </c>
      <c r="T66" s="202">
        <f t="shared" si="0"/>
        <v>3693.1643154272178</v>
      </c>
      <c r="U66" s="202">
        <f t="shared" si="1"/>
        <v>5</v>
      </c>
      <c r="AC66" s="94"/>
    </row>
    <row r="67" spans="2:29" x14ac:dyDescent="0.25">
      <c r="B67" s="2" t="s">
        <v>2114</v>
      </c>
      <c r="C67" s="202">
        <v>26.747167961667394</v>
      </c>
      <c r="D67"/>
      <c r="E67"/>
      <c r="F67"/>
      <c r="G67"/>
      <c r="H67"/>
      <c r="I67"/>
      <c r="J67"/>
      <c r="K67" s="91"/>
      <c r="L67" s="91"/>
      <c r="M67" s="91"/>
      <c r="O67" s="222"/>
      <c r="R67" s="2" t="s">
        <v>2114</v>
      </c>
      <c r="S67" s="202">
        <v>26.747167961667394</v>
      </c>
      <c r="T67" s="202">
        <f t="shared" si="0"/>
        <v>4260.6448110518386</v>
      </c>
      <c r="U67" s="202">
        <f t="shared" si="1"/>
        <v>4</v>
      </c>
      <c r="AC67" s="94"/>
    </row>
    <row r="68" spans="2:29" x14ac:dyDescent="0.25">
      <c r="B68" s="2" t="s">
        <v>2115</v>
      </c>
      <c r="C68" s="202">
        <v>102.38095238095239</v>
      </c>
      <c r="D68"/>
      <c r="E68"/>
      <c r="F68"/>
      <c r="G68"/>
      <c r="H68"/>
      <c r="I68"/>
      <c r="J68"/>
      <c r="K68" s="91"/>
      <c r="L68" s="91"/>
      <c r="M68" s="91"/>
      <c r="O68" s="222"/>
      <c r="R68" s="2" t="s">
        <v>2115</v>
      </c>
      <c r="S68" s="202">
        <v>102.38095238095239</v>
      </c>
      <c r="T68" s="202">
        <f t="shared" si="0"/>
        <v>1523.6465138802714</v>
      </c>
      <c r="U68" s="202">
        <f t="shared" si="1"/>
        <v>8</v>
      </c>
      <c r="AC68" s="94"/>
    </row>
    <row r="69" spans="2:29" x14ac:dyDescent="0.25">
      <c r="B69" s="2" t="s">
        <v>2116</v>
      </c>
      <c r="C69" s="202">
        <v>162.47776156897336</v>
      </c>
      <c r="D69"/>
      <c r="E69"/>
      <c r="F69"/>
      <c r="G69"/>
      <c r="H69"/>
      <c r="I69"/>
      <c r="J69"/>
      <c r="K69" s="91"/>
      <c r="L69" s="91"/>
      <c r="M69" s="91"/>
      <c r="O69" s="222"/>
      <c r="R69" s="2" t="s">
        <v>2116</v>
      </c>
      <c r="S69" s="202">
        <v>162.47776156897336</v>
      </c>
      <c r="T69" s="202">
        <f t="shared" si="0"/>
        <v>913.60548828257197</v>
      </c>
      <c r="U69" s="202">
        <f t="shared" si="1"/>
        <v>9</v>
      </c>
      <c r="AC69" s="94"/>
    </row>
    <row r="70" spans="2:29" x14ac:dyDescent="0.25">
      <c r="B70" s="2" t="s">
        <v>2117</v>
      </c>
      <c r="C70" s="202">
        <v>7.5471698113207557</v>
      </c>
      <c r="D70"/>
      <c r="E70"/>
      <c r="F70"/>
      <c r="G70"/>
      <c r="H70"/>
      <c r="I70"/>
      <c r="J70"/>
      <c r="K70" s="91"/>
      <c r="L70" s="91"/>
      <c r="M70" s="91"/>
      <c r="O70" s="222"/>
      <c r="R70" s="2" t="s">
        <v>2117</v>
      </c>
      <c r="S70" s="202">
        <v>7.5471698113207557</v>
      </c>
      <c r="T70" s="202">
        <f t="shared" si="0"/>
        <v>4384.957355327113</v>
      </c>
      <c r="U70" s="202">
        <f t="shared" si="1"/>
        <v>4</v>
      </c>
      <c r="AC70" s="94"/>
    </row>
    <row r="71" spans="2:29" x14ac:dyDescent="0.25">
      <c r="B71" s="2" t="s">
        <v>2118</v>
      </c>
      <c r="C71" s="202">
        <v>79.870660555022567</v>
      </c>
      <c r="D71"/>
      <c r="E71"/>
      <c r="F71"/>
      <c r="G71"/>
      <c r="H71"/>
      <c r="I71"/>
      <c r="J71"/>
      <c r="K71" s="91"/>
      <c r="L71" s="91"/>
      <c r="M71" s="91"/>
      <c r="O71" s="222"/>
      <c r="R71" s="2" t="s">
        <v>2118</v>
      </c>
      <c r="S71" s="202">
        <v>79.870660555022567</v>
      </c>
      <c r="T71" s="202">
        <f t="shared" si="0"/>
        <v>2345.7202126284051</v>
      </c>
      <c r="U71" s="202">
        <f t="shared" si="1"/>
        <v>7</v>
      </c>
      <c r="AC71" s="94"/>
    </row>
    <row r="72" spans="2:29" x14ac:dyDescent="0.25">
      <c r="B72" s="2" t="s">
        <v>2119</v>
      </c>
      <c r="C72" s="202">
        <v>89.538695235049516</v>
      </c>
      <c r="D72"/>
      <c r="E72"/>
      <c r="F72"/>
      <c r="G72"/>
      <c r="H72"/>
      <c r="I72"/>
      <c r="J72"/>
      <c r="K72" s="91"/>
      <c r="L72" s="91"/>
      <c r="M72" s="91"/>
      <c r="O72" s="222"/>
      <c r="R72" s="2" t="s">
        <v>2119</v>
      </c>
      <c r="S72" s="202">
        <v>89.538695235049516</v>
      </c>
      <c r="T72" s="202">
        <f t="shared" si="0"/>
        <v>1742.0929303959235</v>
      </c>
      <c r="U72" s="202">
        <f t="shared" si="1"/>
        <v>8</v>
      </c>
      <c r="AC72" s="94"/>
    </row>
    <row r="73" spans="2:29" x14ac:dyDescent="0.25">
      <c r="B73" s="2" t="s">
        <v>2120</v>
      </c>
      <c r="C73" s="202">
        <v>3.7735849056603779</v>
      </c>
      <c r="D73"/>
      <c r="E73"/>
      <c r="F73"/>
      <c r="G73"/>
      <c r="H73"/>
      <c r="I73"/>
      <c r="J73"/>
      <c r="K73" s="91"/>
      <c r="L73" s="91"/>
      <c r="M73" s="91"/>
      <c r="O73" s="222"/>
      <c r="R73" s="2" t="s">
        <v>2120</v>
      </c>
      <c r="S73" s="202">
        <v>3.7735849056603779</v>
      </c>
      <c r="T73" s="202">
        <f t="shared" si="0"/>
        <v>4239.1240219937799</v>
      </c>
      <c r="U73" s="202">
        <f t="shared" si="1"/>
        <v>4</v>
      </c>
      <c r="AC73" s="94"/>
    </row>
    <row r="74" spans="2:29" x14ac:dyDescent="0.25">
      <c r="B74" s="2" t="s">
        <v>2121</v>
      </c>
      <c r="C74" s="202">
        <v>0.47080979284369112</v>
      </c>
      <c r="D74"/>
      <c r="E74"/>
      <c r="F74"/>
      <c r="G74"/>
      <c r="H74"/>
      <c r="I74"/>
      <c r="J74"/>
      <c r="K74" s="91"/>
      <c r="L74" s="91"/>
      <c r="M74" s="91"/>
      <c r="O74" s="222"/>
      <c r="R74" s="2" t="s">
        <v>2121</v>
      </c>
      <c r="S74" s="202">
        <v>0.47080979284369112</v>
      </c>
      <c r="T74" s="202">
        <f t="shared" si="0"/>
        <v>4244.3029297150597</v>
      </c>
      <c r="U74" s="202">
        <f t="shared" si="1"/>
        <v>4</v>
      </c>
      <c r="AC74" s="94"/>
    </row>
    <row r="75" spans="2:29" x14ac:dyDescent="0.25">
      <c r="B75" s="2" t="s">
        <v>2122</v>
      </c>
      <c r="C75" s="202">
        <v>35.714285714285722</v>
      </c>
      <c r="D75"/>
      <c r="E75"/>
      <c r="F75"/>
      <c r="G75"/>
      <c r="H75"/>
      <c r="I75"/>
      <c r="J75"/>
      <c r="K75" s="91"/>
      <c r="L75" s="91"/>
      <c r="M75" s="91"/>
      <c r="O75" s="222"/>
      <c r="R75" s="2" t="s">
        <v>2122</v>
      </c>
      <c r="S75" s="202">
        <v>35.714285714285722</v>
      </c>
      <c r="T75" s="202">
        <f t="shared" si="0"/>
        <v>3692.8288386943891</v>
      </c>
      <c r="U75" s="202">
        <f t="shared" si="1"/>
        <v>5</v>
      </c>
      <c r="AC75" s="94"/>
    </row>
    <row r="76" spans="2:29" x14ac:dyDescent="0.25">
      <c r="B76" s="2" t="s">
        <v>2123</v>
      </c>
      <c r="C76" s="202">
        <v>44.047619047619051</v>
      </c>
      <c r="D76"/>
      <c r="E76"/>
      <c r="F76"/>
      <c r="G76"/>
      <c r="H76"/>
      <c r="I76"/>
      <c r="J76"/>
      <c r="K76" s="91"/>
      <c r="L76" s="91"/>
      <c r="M76" s="91"/>
      <c r="O76" s="222"/>
      <c r="R76" s="2" t="s">
        <v>2123</v>
      </c>
      <c r="S76" s="202">
        <v>44.047619047619051</v>
      </c>
      <c r="T76" s="202">
        <f t="shared" si="0"/>
        <v>3498.394609064931</v>
      </c>
      <c r="U76" s="202">
        <f t="shared" si="1"/>
        <v>5</v>
      </c>
      <c r="AC76" s="94"/>
    </row>
    <row r="77" spans="2:29" x14ac:dyDescent="0.25">
      <c r="B77" s="2" t="s">
        <v>2124</v>
      </c>
      <c r="C77" s="202">
        <v>90.087233059730622</v>
      </c>
      <c r="D77"/>
      <c r="E77"/>
      <c r="F77"/>
      <c r="G77"/>
      <c r="H77"/>
      <c r="I77"/>
      <c r="J77"/>
      <c r="K77" s="91"/>
      <c r="L77" s="91"/>
      <c r="M77" s="91"/>
      <c r="O77" s="222"/>
      <c r="R77" s="2" t="s">
        <v>2124</v>
      </c>
      <c r="S77" s="202">
        <v>90.087233059730622</v>
      </c>
      <c r="T77" s="202">
        <f t="shared" si="0"/>
        <v>1652.005697336193</v>
      </c>
      <c r="U77" s="202">
        <f t="shared" si="1"/>
        <v>8</v>
      </c>
      <c r="AC77" s="94"/>
    </row>
    <row r="78" spans="2:29" x14ac:dyDescent="0.25">
      <c r="B78" s="2" t="s">
        <v>2125</v>
      </c>
      <c r="C78" s="202">
        <v>6.1276338698788333</v>
      </c>
      <c r="D78"/>
      <c r="E78"/>
      <c r="F78"/>
      <c r="G78"/>
      <c r="H78"/>
      <c r="I78"/>
      <c r="J78"/>
      <c r="K78" s="91"/>
      <c r="L78" s="91"/>
      <c r="M78" s="91"/>
      <c r="O78" s="222"/>
      <c r="R78" s="2" t="s">
        <v>2125</v>
      </c>
      <c r="S78" s="202">
        <v>6.1276338698788333</v>
      </c>
      <c r="T78" s="202">
        <f t="shared" si="0"/>
        <v>4045.6988617154057</v>
      </c>
      <c r="U78" s="202">
        <f t="shared" si="1"/>
        <v>4</v>
      </c>
      <c r="AC78" s="94"/>
    </row>
    <row r="79" spans="2:29" x14ac:dyDescent="0.25">
      <c r="B79" s="2" t="s">
        <v>2126</v>
      </c>
      <c r="C79" s="202">
        <v>17.763742316028857</v>
      </c>
      <c r="D79"/>
      <c r="E79"/>
      <c r="F79"/>
      <c r="G79"/>
      <c r="H79"/>
      <c r="I79"/>
      <c r="J79"/>
      <c r="K79" s="91"/>
      <c r="L79" s="91"/>
      <c r="M79" s="91"/>
      <c r="O79" s="222"/>
      <c r="R79" s="2" t="s">
        <v>2126</v>
      </c>
      <c r="S79" s="202">
        <v>17.763742316028857</v>
      </c>
      <c r="T79" s="202">
        <f t="shared" si="0"/>
        <v>3853.6650631942525</v>
      </c>
      <c r="U79" s="202">
        <f t="shared" si="1"/>
        <v>5</v>
      </c>
      <c r="AC79" s="94"/>
    </row>
    <row r="80" spans="2:29" x14ac:dyDescent="0.25">
      <c r="B80" s="2" t="s">
        <v>2127</v>
      </c>
      <c r="C80" s="202">
        <v>0.94161958568738224</v>
      </c>
      <c r="D80"/>
      <c r="E80"/>
      <c r="F80"/>
      <c r="G80"/>
      <c r="H80"/>
      <c r="I80"/>
      <c r="J80"/>
      <c r="K80" s="91"/>
      <c r="L80" s="91"/>
      <c r="M80" s="91"/>
      <c r="O80" s="222"/>
      <c r="R80" s="2" t="s">
        <v>2127</v>
      </c>
      <c r="S80" s="202">
        <v>0.94161958568738224</v>
      </c>
      <c r="T80" s="202">
        <f t="shared" ref="T80:T143" si="2">SUMIF(S80:S227,"&gt;"&amp;S80,S80:S227)</f>
        <v>4048.6791765361422</v>
      </c>
      <c r="U80" s="202">
        <f t="shared" ref="U80:U143" si="3">10-FLOOR(T80/$S$5,1)</f>
        <v>4</v>
      </c>
      <c r="AC80" s="94"/>
    </row>
    <row r="81" spans="2:29" x14ac:dyDescent="0.25">
      <c r="B81" s="2" t="s">
        <v>2128</v>
      </c>
      <c r="C81" s="202">
        <v>64.169439929829991</v>
      </c>
      <c r="D81"/>
      <c r="E81"/>
      <c r="F81"/>
      <c r="G81"/>
      <c r="H81"/>
      <c r="I81"/>
      <c r="J81"/>
      <c r="K81" s="91"/>
      <c r="L81" s="91"/>
      <c r="M81" s="91"/>
      <c r="O81" s="222"/>
      <c r="R81" s="2" t="s">
        <v>2128</v>
      </c>
      <c r="S81" s="202">
        <v>64.169439929829991</v>
      </c>
      <c r="T81" s="202">
        <f t="shared" si="2"/>
        <v>2600.9110325746587</v>
      </c>
      <c r="U81" s="202">
        <f t="shared" si="3"/>
        <v>7</v>
      </c>
      <c r="AC81" s="94"/>
    </row>
    <row r="82" spans="2:29" x14ac:dyDescent="0.25">
      <c r="B82" s="2" t="s">
        <v>2129</v>
      </c>
      <c r="C82" s="202">
        <v>88.682456902795835</v>
      </c>
      <c r="D82"/>
      <c r="E82"/>
      <c r="F82"/>
      <c r="G82"/>
      <c r="H82"/>
      <c r="I82"/>
      <c r="J82"/>
      <c r="K82" s="91"/>
      <c r="L82" s="91"/>
      <c r="M82" s="91"/>
      <c r="O82" s="222"/>
      <c r="R82" s="2" t="s">
        <v>2129</v>
      </c>
      <c r="S82" s="202">
        <v>88.682456902795835</v>
      </c>
      <c r="T82" s="202">
        <f t="shared" si="2"/>
        <v>1741.345353114205</v>
      </c>
      <c r="U82" s="202">
        <f t="shared" si="3"/>
        <v>8</v>
      </c>
      <c r="AC82" s="94"/>
    </row>
    <row r="83" spans="2:29" x14ac:dyDescent="0.25">
      <c r="B83" s="2" t="s">
        <v>2130</v>
      </c>
      <c r="C83" s="202">
        <v>40.188787547354785</v>
      </c>
      <c r="D83"/>
      <c r="E83"/>
      <c r="F83"/>
      <c r="G83"/>
      <c r="H83"/>
      <c r="I83"/>
      <c r="J83"/>
      <c r="K83" s="91"/>
      <c r="L83" s="91"/>
      <c r="M83" s="91"/>
      <c r="O83" s="222"/>
      <c r="R83" s="2" t="s">
        <v>2130</v>
      </c>
      <c r="S83" s="202">
        <v>40.188787547354785</v>
      </c>
      <c r="T83" s="202">
        <f t="shared" si="2"/>
        <v>3255.4554791725745</v>
      </c>
      <c r="U83" s="202">
        <f t="shared" si="3"/>
        <v>6</v>
      </c>
      <c r="AC83" s="94"/>
    </row>
    <row r="84" spans="2:29" x14ac:dyDescent="0.25">
      <c r="B84" s="2" t="s">
        <v>2131</v>
      </c>
      <c r="C84" s="202">
        <v>4.7152044913477598</v>
      </c>
      <c r="D84"/>
      <c r="E84"/>
      <c r="F84"/>
      <c r="G84"/>
      <c r="H84"/>
      <c r="I84"/>
      <c r="J84"/>
      <c r="K84" s="91"/>
      <c r="L84" s="91"/>
      <c r="M84" s="91"/>
      <c r="O84" s="222"/>
      <c r="R84" s="2" t="s">
        <v>2131</v>
      </c>
      <c r="S84" s="202">
        <v>4.7152044913477598</v>
      </c>
      <c r="T84" s="202">
        <f t="shared" si="2"/>
        <v>3834.8944350193965</v>
      </c>
      <c r="U84" s="202">
        <f t="shared" si="3"/>
        <v>5</v>
      </c>
      <c r="AC84" s="94"/>
    </row>
    <row r="85" spans="2:29" x14ac:dyDescent="0.25">
      <c r="B85" s="2" t="s">
        <v>2132</v>
      </c>
      <c r="C85" s="202">
        <v>69.491525423728845</v>
      </c>
      <c r="D85"/>
      <c r="E85"/>
      <c r="F85"/>
      <c r="G85"/>
      <c r="H85"/>
      <c r="I85"/>
      <c r="J85"/>
      <c r="K85" s="91"/>
      <c r="L85" s="91"/>
      <c r="M85" s="91"/>
      <c r="O85" s="222"/>
      <c r="R85" s="2" t="s">
        <v>2132</v>
      </c>
      <c r="S85" s="202">
        <v>69.491525423728845</v>
      </c>
      <c r="T85" s="202">
        <f t="shared" si="2"/>
        <v>2377.3146666054113</v>
      </c>
      <c r="U85" s="202">
        <f t="shared" si="3"/>
        <v>7</v>
      </c>
      <c r="AC85" s="94"/>
    </row>
    <row r="86" spans="2:29" x14ac:dyDescent="0.25">
      <c r="B86" s="2" t="s">
        <v>2133</v>
      </c>
      <c r="C86" s="202">
        <v>26.747167961667394</v>
      </c>
      <c r="D86"/>
      <c r="E86"/>
      <c r="F86"/>
      <c r="G86"/>
      <c r="H86"/>
      <c r="I86"/>
      <c r="J86"/>
      <c r="K86" s="91"/>
      <c r="L86" s="91"/>
      <c r="M86" s="91"/>
      <c r="O86" s="222"/>
      <c r="R86" s="2" t="s">
        <v>2133</v>
      </c>
      <c r="S86" s="202">
        <v>26.747167961667394</v>
      </c>
      <c r="T86" s="202">
        <f t="shared" si="2"/>
        <v>3393.9953936864958</v>
      </c>
      <c r="U86" s="202">
        <f t="shared" si="3"/>
        <v>5</v>
      </c>
      <c r="AC86" s="225"/>
    </row>
    <row r="87" spans="2:29" x14ac:dyDescent="0.25">
      <c r="B87" s="2" t="s">
        <v>2134</v>
      </c>
      <c r="C87" s="202">
        <v>128.54528657214925</v>
      </c>
      <c r="D87"/>
      <c r="E87"/>
      <c r="F87"/>
      <c r="G87"/>
      <c r="H87"/>
      <c r="I87"/>
      <c r="J87"/>
      <c r="K87" s="91"/>
      <c r="L87" s="91"/>
      <c r="M87" s="91"/>
      <c r="O87" s="222"/>
      <c r="R87" s="2" t="s">
        <v>2134</v>
      </c>
      <c r="S87" s="202">
        <v>128.54528657214925</v>
      </c>
      <c r="T87" s="202">
        <f t="shared" si="2"/>
        <v>913.60548828257197</v>
      </c>
      <c r="U87" s="202">
        <f t="shared" si="3"/>
        <v>9</v>
      </c>
      <c r="AC87" s="225"/>
    </row>
    <row r="88" spans="2:29" x14ac:dyDescent="0.25">
      <c r="B88" s="2" t="s">
        <v>2135</v>
      </c>
      <c r="C88" s="202">
        <v>8.8041431261770242</v>
      </c>
      <c r="D88"/>
      <c r="E88"/>
      <c r="F88"/>
      <c r="G88"/>
      <c r="H88"/>
      <c r="I88"/>
      <c r="J88"/>
      <c r="K88" s="91"/>
      <c r="L88" s="91"/>
      <c r="M88" s="91"/>
      <c r="O88" s="222"/>
      <c r="R88" s="2" t="s">
        <v>2135</v>
      </c>
      <c r="S88" s="202">
        <v>8.8041431261770242</v>
      </c>
      <c r="T88" s="202">
        <f t="shared" si="2"/>
        <v>3542.8219641404853</v>
      </c>
      <c r="U88" s="202">
        <f t="shared" si="3"/>
        <v>5</v>
      </c>
      <c r="AC88" s="225"/>
    </row>
    <row r="89" spans="2:29" x14ac:dyDescent="0.25">
      <c r="B89" s="2" t="s">
        <v>2136</v>
      </c>
      <c r="C89" s="202">
        <v>9.2749529190207163</v>
      </c>
      <c r="D89"/>
      <c r="E89"/>
      <c r="F89"/>
      <c r="G89"/>
      <c r="H89"/>
      <c r="I89"/>
      <c r="J89"/>
      <c r="K89" s="91"/>
      <c r="L89" s="91"/>
      <c r="M89" s="91"/>
      <c r="O89" s="222"/>
      <c r="R89" s="2" t="s">
        <v>2136</v>
      </c>
      <c r="S89" s="202">
        <v>9.2749529190207163</v>
      </c>
      <c r="T89" s="202">
        <f t="shared" si="2"/>
        <v>3524.2720583024438</v>
      </c>
      <c r="U89" s="202">
        <f t="shared" si="3"/>
        <v>5</v>
      </c>
      <c r="AC89" s="225"/>
    </row>
    <row r="90" spans="2:29" x14ac:dyDescent="0.25">
      <c r="B90" s="2" t="s">
        <v>2137</v>
      </c>
      <c r="C90" s="202">
        <v>274.69009333416125</v>
      </c>
      <c r="D90"/>
      <c r="E90"/>
      <c r="F90"/>
      <c r="G90"/>
      <c r="H90"/>
      <c r="I90"/>
      <c r="J90"/>
      <c r="K90" s="91"/>
      <c r="L90" s="91"/>
      <c r="M90" s="91"/>
      <c r="O90" s="222"/>
      <c r="R90" s="2" t="s">
        <v>2137</v>
      </c>
      <c r="S90" s="202">
        <v>274.69009333416125</v>
      </c>
      <c r="T90" s="202">
        <f t="shared" si="2"/>
        <v>0</v>
      </c>
      <c r="U90" s="202">
        <f t="shared" si="3"/>
        <v>10</v>
      </c>
      <c r="AC90" s="225"/>
    </row>
    <row r="91" spans="2:29" x14ac:dyDescent="0.25">
      <c r="B91" s="2" t="s">
        <v>2138</v>
      </c>
      <c r="C91" s="202">
        <v>0</v>
      </c>
      <c r="D91"/>
      <c r="E91"/>
      <c r="F91"/>
      <c r="G91"/>
      <c r="H91"/>
      <c r="I91"/>
      <c r="J91"/>
      <c r="K91" s="91"/>
      <c r="L91" s="91"/>
      <c r="M91" s="91"/>
      <c r="O91" s="222"/>
      <c r="R91" s="2" t="s">
        <v>2138</v>
      </c>
      <c r="S91" s="202">
        <v>0</v>
      </c>
      <c r="T91" s="202">
        <f t="shared" si="2"/>
        <v>3334.7825477064416</v>
      </c>
      <c r="U91" s="202">
        <f t="shared" si="3"/>
        <v>5</v>
      </c>
      <c r="AC91" s="225"/>
    </row>
    <row r="92" spans="2:29" x14ac:dyDescent="0.25">
      <c r="B92" s="2" t="s">
        <v>2139</v>
      </c>
      <c r="C92" s="202">
        <v>93.620527306967915</v>
      </c>
      <c r="D92"/>
      <c r="E92"/>
      <c r="F92"/>
      <c r="G92"/>
      <c r="H92"/>
      <c r="I92"/>
      <c r="J92"/>
      <c r="K92" s="91"/>
      <c r="L92" s="91"/>
      <c r="M92" s="91"/>
      <c r="O92" s="222"/>
      <c r="R92" s="2" t="s">
        <v>2139</v>
      </c>
      <c r="S92" s="202">
        <v>93.620527306967915</v>
      </c>
      <c r="T92" s="202">
        <f t="shared" si="2"/>
        <v>1155.1497901229143</v>
      </c>
      <c r="U92" s="202">
        <f t="shared" si="3"/>
        <v>9</v>
      </c>
      <c r="AC92" s="225"/>
    </row>
    <row r="93" spans="2:29" x14ac:dyDescent="0.25">
      <c r="B93" s="2" t="s">
        <v>2140</v>
      </c>
      <c r="C93" s="202">
        <v>0</v>
      </c>
      <c r="D93"/>
      <c r="E93"/>
      <c r="F93"/>
      <c r="G93"/>
      <c r="H93"/>
      <c r="I93"/>
      <c r="J93"/>
      <c r="K93" s="91"/>
      <c r="L93" s="91"/>
      <c r="M93" s="91"/>
      <c r="O93" s="222"/>
      <c r="R93" s="2" t="s">
        <v>2140</v>
      </c>
      <c r="S93" s="202">
        <v>0</v>
      </c>
      <c r="T93" s="202">
        <f t="shared" si="2"/>
        <v>3241.1620203994735</v>
      </c>
      <c r="U93" s="202">
        <f t="shared" si="3"/>
        <v>6</v>
      </c>
      <c r="AC93" s="225"/>
    </row>
    <row r="94" spans="2:29" x14ac:dyDescent="0.25">
      <c r="B94" s="2" t="s">
        <v>2141</v>
      </c>
      <c r="C94" s="202">
        <v>83.481682834097271</v>
      </c>
      <c r="D94"/>
      <c r="E94"/>
      <c r="F94"/>
      <c r="G94"/>
      <c r="H94"/>
      <c r="I94"/>
      <c r="J94"/>
      <c r="K94" s="91"/>
      <c r="L94" s="91"/>
      <c r="M94" s="91"/>
      <c r="O94" s="222"/>
      <c r="R94" s="2" t="s">
        <v>2141</v>
      </c>
      <c r="S94" s="202">
        <v>83.481682834097271</v>
      </c>
      <c r="T94" s="202">
        <f t="shared" si="2"/>
        <v>1416.354405142841</v>
      </c>
      <c r="U94" s="202">
        <f t="shared" si="3"/>
        <v>8</v>
      </c>
      <c r="AC94" s="225"/>
    </row>
    <row r="95" spans="2:29" x14ac:dyDescent="0.25">
      <c r="B95" s="2" t="s">
        <v>2142</v>
      </c>
      <c r="C95" s="202">
        <v>1.8832391713747645</v>
      </c>
      <c r="D95"/>
      <c r="E95"/>
      <c r="F95"/>
      <c r="G95"/>
      <c r="H95"/>
      <c r="I95"/>
      <c r="J95"/>
      <c r="K95" s="91"/>
      <c r="L95" s="91"/>
      <c r="M95" s="91"/>
      <c r="N95" s="225"/>
      <c r="R95" s="2" t="s">
        <v>2142</v>
      </c>
      <c r="S95" s="202">
        <v>1.8832391713747645</v>
      </c>
      <c r="T95" s="202">
        <f t="shared" si="2"/>
        <v>3152.9722396369393</v>
      </c>
      <c r="U95" s="202">
        <f t="shared" si="3"/>
        <v>6</v>
      </c>
      <c r="AC95" s="225"/>
    </row>
    <row r="96" spans="2:29" x14ac:dyDescent="0.25">
      <c r="B96" s="2" t="s">
        <v>2143</v>
      </c>
      <c r="C96" s="202">
        <v>35.944392848850704</v>
      </c>
      <c r="D96"/>
      <c r="E96"/>
      <c r="F96"/>
      <c r="G96"/>
      <c r="H96"/>
      <c r="I96"/>
      <c r="J96"/>
      <c r="K96" s="91"/>
      <c r="L96" s="91"/>
      <c r="M96" s="91"/>
      <c r="N96" s="225"/>
      <c r="R96" s="2" t="s">
        <v>2143</v>
      </c>
      <c r="S96" s="202">
        <v>35.944392848850704</v>
      </c>
      <c r="T96" s="202">
        <f t="shared" si="2"/>
        <v>2679.8797938871039</v>
      </c>
      <c r="U96" s="202">
        <f t="shared" si="3"/>
        <v>6</v>
      </c>
      <c r="AC96" s="225"/>
    </row>
    <row r="97" spans="2:29" x14ac:dyDescent="0.25">
      <c r="B97" s="2" t="s">
        <v>2144</v>
      </c>
      <c r="C97" s="202">
        <v>8.0179796041644451</v>
      </c>
      <c r="D97"/>
      <c r="E97"/>
      <c r="F97"/>
      <c r="G97"/>
      <c r="H97"/>
      <c r="I97"/>
      <c r="J97"/>
      <c r="K97" s="91"/>
      <c r="L97" s="91"/>
      <c r="M97" s="91"/>
      <c r="N97" s="225"/>
      <c r="R97" s="2" t="s">
        <v>2144</v>
      </c>
      <c r="S97" s="202">
        <v>8.0179796041644451</v>
      </c>
      <c r="T97" s="202">
        <f t="shared" si="2"/>
        <v>3080.2407238800829</v>
      </c>
      <c r="U97" s="202">
        <f t="shared" si="3"/>
        <v>6</v>
      </c>
      <c r="AC97" s="225"/>
    </row>
    <row r="98" spans="2:29" x14ac:dyDescent="0.25">
      <c r="B98" s="2" t="s">
        <v>2145</v>
      </c>
      <c r="C98" s="202">
        <v>18.413834628334062</v>
      </c>
      <c r="D98"/>
      <c r="E98"/>
      <c r="F98"/>
      <c r="G98"/>
      <c r="H98"/>
      <c r="I98"/>
      <c r="J98"/>
      <c r="K98" s="91"/>
      <c r="L98" s="91"/>
      <c r="M98" s="91"/>
      <c r="N98" s="225"/>
      <c r="R98" s="2" t="s">
        <v>2145</v>
      </c>
      <c r="S98" s="202">
        <v>18.413834628334062</v>
      </c>
      <c r="T98" s="202">
        <f t="shared" si="2"/>
        <v>2893.3568348962772</v>
      </c>
      <c r="U98" s="202">
        <f t="shared" si="3"/>
        <v>6</v>
      </c>
      <c r="AC98" s="225"/>
    </row>
    <row r="99" spans="2:29" x14ac:dyDescent="0.25">
      <c r="B99" s="2" t="s">
        <v>2146</v>
      </c>
      <c r="C99" s="202">
        <v>17.943024835490373</v>
      </c>
      <c r="D99"/>
      <c r="E99"/>
      <c r="F99"/>
      <c r="G99"/>
      <c r="H99"/>
      <c r="I99"/>
      <c r="J99"/>
      <c r="K99" s="91"/>
      <c r="L99" s="91"/>
      <c r="M99" s="91"/>
      <c r="N99" s="225"/>
      <c r="R99" s="2" t="s">
        <v>2146</v>
      </c>
      <c r="S99" s="202">
        <v>17.943024835490373</v>
      </c>
      <c r="T99" s="202">
        <f t="shared" si="2"/>
        <v>2911.7468430688245</v>
      </c>
      <c r="U99" s="202">
        <f t="shared" si="3"/>
        <v>6</v>
      </c>
      <c r="AC99" s="225"/>
    </row>
    <row r="100" spans="2:29" x14ac:dyDescent="0.25">
      <c r="B100" s="2" t="s">
        <v>2147</v>
      </c>
      <c r="C100" s="202">
        <v>4.2443946985040695</v>
      </c>
      <c r="D100"/>
      <c r="E100"/>
      <c r="F100"/>
      <c r="G100"/>
      <c r="H100"/>
      <c r="I100"/>
      <c r="J100"/>
      <c r="K100" s="91"/>
      <c r="L100" s="91"/>
      <c r="M100" s="91"/>
      <c r="N100" s="225"/>
      <c r="R100" s="2" t="s">
        <v>2147</v>
      </c>
      <c r="S100" s="202">
        <v>4.2443946985040695</v>
      </c>
      <c r="T100" s="202">
        <f t="shared" si="2"/>
        <v>3059.9198236245875</v>
      </c>
      <c r="U100" s="202">
        <f t="shared" si="3"/>
        <v>6</v>
      </c>
      <c r="AC100" s="225"/>
    </row>
    <row r="101" spans="2:29" x14ac:dyDescent="0.25">
      <c r="B101" s="2" t="s">
        <v>2148</v>
      </c>
      <c r="C101" s="202">
        <v>8.8041431261770242</v>
      </c>
      <c r="D101"/>
      <c r="E101"/>
      <c r="F101"/>
      <c r="G101"/>
      <c r="H101"/>
      <c r="I101"/>
      <c r="J101"/>
      <c r="K101" s="91"/>
      <c r="L101" s="91"/>
      <c r="M101" s="91"/>
      <c r="N101" s="225"/>
      <c r="R101" s="2" t="s">
        <v>2148</v>
      </c>
      <c r="S101" s="202">
        <v>8.8041431261770242</v>
      </c>
      <c r="T101" s="202">
        <f t="shared" si="2"/>
        <v>3009.4534554335628</v>
      </c>
      <c r="U101" s="202">
        <f t="shared" si="3"/>
        <v>6</v>
      </c>
      <c r="AC101" s="225"/>
    </row>
    <row r="102" spans="2:29" x14ac:dyDescent="0.25">
      <c r="B102" s="2" t="s">
        <v>2149</v>
      </c>
      <c r="C102" s="202">
        <v>0.47080979284369112</v>
      </c>
      <c r="D102"/>
      <c r="E102"/>
      <c r="F102"/>
      <c r="G102"/>
      <c r="H102"/>
      <c r="I102"/>
      <c r="J102"/>
      <c r="K102" s="91"/>
      <c r="L102" s="91"/>
      <c r="M102" s="91"/>
      <c r="N102" s="225"/>
      <c r="R102" s="2" t="s">
        <v>2149</v>
      </c>
      <c r="S102" s="202">
        <v>0.47080979284369112</v>
      </c>
      <c r="T102" s="202">
        <f t="shared" si="2"/>
        <v>3061.958518859637</v>
      </c>
      <c r="U102" s="202">
        <f t="shared" si="3"/>
        <v>6</v>
      </c>
      <c r="AC102" s="225"/>
    </row>
    <row r="103" spans="2:29" x14ac:dyDescent="0.25">
      <c r="B103" s="2" t="s">
        <v>2150</v>
      </c>
      <c r="C103" s="202">
        <v>55.278502100536002</v>
      </c>
      <c r="D103"/>
      <c r="E103"/>
      <c r="F103"/>
      <c r="G103"/>
      <c r="H103"/>
      <c r="I103"/>
      <c r="J103"/>
      <c r="K103" s="91"/>
      <c r="L103" s="91"/>
      <c r="M103" s="91"/>
      <c r="N103" s="225"/>
      <c r="R103" s="2" t="s">
        <v>2150</v>
      </c>
      <c r="S103" s="202">
        <v>55.278502100536002</v>
      </c>
      <c r="T103" s="202">
        <f t="shared" si="2"/>
        <v>2149.1813146321938</v>
      </c>
      <c r="U103" s="202">
        <f t="shared" si="3"/>
        <v>7</v>
      </c>
      <c r="AC103" s="225"/>
    </row>
    <row r="104" spans="2:29" x14ac:dyDescent="0.25">
      <c r="B104" s="2" t="s">
        <v>2151</v>
      </c>
      <c r="C104" s="202">
        <v>21.304143126177024</v>
      </c>
      <c r="D104"/>
      <c r="E104"/>
      <c r="F104"/>
      <c r="G104"/>
      <c r="H104"/>
      <c r="I104"/>
      <c r="J104"/>
      <c r="K104" s="91"/>
      <c r="L104" s="91"/>
      <c r="M104" s="91"/>
      <c r="N104" s="225"/>
      <c r="R104" s="2" t="s">
        <v>2151</v>
      </c>
      <c r="S104" s="202">
        <v>21.304143126177024</v>
      </c>
      <c r="T104" s="202">
        <f t="shared" si="2"/>
        <v>2797.2826642458353</v>
      </c>
      <c r="U104" s="202">
        <f t="shared" si="3"/>
        <v>6</v>
      </c>
      <c r="AC104" s="225"/>
    </row>
    <row r="105" spans="2:29" x14ac:dyDescent="0.25">
      <c r="B105" s="2" t="s">
        <v>2152</v>
      </c>
      <c r="C105" s="202">
        <v>4.2443946985040695</v>
      </c>
      <c r="D105"/>
      <c r="E105"/>
      <c r="F105"/>
      <c r="G105"/>
      <c r="H105"/>
      <c r="I105"/>
      <c r="J105"/>
      <c r="K105" s="91"/>
      <c r="L105" s="91"/>
      <c r="M105" s="91"/>
      <c r="N105" s="225"/>
      <c r="R105" s="2" t="s">
        <v>2152</v>
      </c>
      <c r="S105" s="202">
        <v>4.2443946985040695</v>
      </c>
      <c r="T105" s="202">
        <f t="shared" si="2"/>
        <v>2974.5330352716974</v>
      </c>
      <c r="U105" s="202">
        <f t="shared" si="3"/>
        <v>6</v>
      </c>
      <c r="AC105" s="225"/>
    </row>
    <row r="106" spans="2:29" x14ac:dyDescent="0.25">
      <c r="B106" s="2" t="s">
        <v>2153</v>
      </c>
      <c r="C106" s="202">
        <v>9.2749529190207163</v>
      </c>
      <c r="D106"/>
      <c r="E106"/>
      <c r="F106"/>
      <c r="G106"/>
      <c r="H106"/>
      <c r="I106"/>
      <c r="J106"/>
      <c r="K106" s="91"/>
      <c r="L106" s="91"/>
      <c r="M106" s="91"/>
      <c r="N106" s="225"/>
      <c r="R106" s="2" t="s">
        <v>2153</v>
      </c>
      <c r="S106" s="202">
        <v>9.2749529190207163</v>
      </c>
      <c r="T106" s="202">
        <f t="shared" si="2"/>
        <v>2923.5958572878285</v>
      </c>
      <c r="U106" s="202">
        <f t="shared" si="3"/>
        <v>6</v>
      </c>
      <c r="AC106" s="225"/>
    </row>
    <row r="107" spans="2:29" x14ac:dyDescent="0.25">
      <c r="B107" s="2" t="s">
        <v>2154</v>
      </c>
      <c r="C107" s="202">
        <v>12.577728031837404</v>
      </c>
      <c r="D107"/>
      <c r="E107"/>
      <c r="F107"/>
      <c r="G107"/>
      <c r="H107"/>
      <c r="I107"/>
      <c r="J107"/>
      <c r="K107" s="91"/>
      <c r="L107" s="91"/>
      <c r="M107" s="91"/>
      <c r="N107" s="225"/>
      <c r="R107" s="2" t="s">
        <v>2154</v>
      </c>
      <c r="S107" s="202">
        <v>12.577728031837404</v>
      </c>
      <c r="T107" s="202">
        <f t="shared" si="2"/>
        <v>2911.018129255991</v>
      </c>
      <c r="U107" s="202">
        <f t="shared" si="3"/>
        <v>6</v>
      </c>
      <c r="AC107" s="225"/>
    </row>
    <row r="108" spans="2:29" x14ac:dyDescent="0.25">
      <c r="B108" s="2" t="s">
        <v>2155</v>
      </c>
      <c r="C108" s="202">
        <v>8.3333333333333339</v>
      </c>
      <c r="D108"/>
      <c r="E108"/>
      <c r="F108"/>
      <c r="G108"/>
      <c r="H108"/>
      <c r="I108"/>
      <c r="J108"/>
      <c r="K108" s="91"/>
      <c r="L108" s="91"/>
      <c r="M108" s="91"/>
      <c r="N108" s="225"/>
      <c r="R108" s="2" t="s">
        <v>2155</v>
      </c>
      <c r="S108" s="202">
        <v>8.3333333333333339</v>
      </c>
      <c r="T108" s="202">
        <f t="shared" si="2"/>
        <v>2928.3110617791763</v>
      </c>
      <c r="U108" s="202">
        <f t="shared" si="3"/>
        <v>6</v>
      </c>
      <c r="AC108" s="225"/>
    </row>
    <row r="109" spans="2:29" x14ac:dyDescent="0.25">
      <c r="B109" s="2" t="s">
        <v>2156</v>
      </c>
      <c r="C109" s="202">
        <v>80.719832240612348</v>
      </c>
      <c r="D109"/>
      <c r="E109"/>
      <c r="F109"/>
      <c r="G109"/>
      <c r="H109"/>
      <c r="I109"/>
      <c r="J109"/>
      <c r="K109" s="91"/>
      <c r="L109" s="91"/>
      <c r="M109" s="91"/>
      <c r="N109" s="225"/>
      <c r="R109" s="2" t="s">
        <v>2156</v>
      </c>
      <c r="S109" s="202">
        <v>80.719832240612348</v>
      </c>
      <c r="T109" s="202">
        <f t="shared" si="2"/>
        <v>1416.354405142841</v>
      </c>
      <c r="U109" s="202">
        <f t="shared" si="3"/>
        <v>8</v>
      </c>
      <c r="AC109" s="225"/>
    </row>
    <row r="110" spans="2:29" x14ac:dyDescent="0.25">
      <c r="B110" s="2" t="s">
        <v>2157</v>
      </c>
      <c r="C110" s="202">
        <v>19.49152542372882</v>
      </c>
      <c r="D110"/>
      <c r="E110"/>
      <c r="F110"/>
      <c r="G110"/>
      <c r="H110"/>
      <c r="I110"/>
      <c r="J110"/>
      <c r="K110" s="91"/>
      <c r="L110" s="91"/>
      <c r="M110" s="91"/>
      <c r="N110" s="225"/>
      <c r="R110" s="2" t="s">
        <v>2157</v>
      </c>
      <c r="S110" s="202">
        <v>19.49152542372882</v>
      </c>
      <c r="T110" s="202">
        <f t="shared" si="2"/>
        <v>2716.5628320052233</v>
      </c>
      <c r="U110" s="202">
        <f t="shared" si="3"/>
        <v>6</v>
      </c>
      <c r="AC110" s="225"/>
    </row>
    <row r="111" spans="2:29" x14ac:dyDescent="0.25">
      <c r="B111" s="2" t="s">
        <v>2158</v>
      </c>
      <c r="C111" s="202">
        <v>18.390008172547358</v>
      </c>
      <c r="D111"/>
      <c r="E111"/>
      <c r="F111"/>
      <c r="G111"/>
      <c r="H111"/>
      <c r="I111"/>
      <c r="J111"/>
      <c r="K111" s="91"/>
      <c r="L111" s="91"/>
      <c r="M111" s="91"/>
      <c r="N111" s="225"/>
      <c r="R111" s="2" t="s">
        <v>2158</v>
      </c>
      <c r="S111" s="202">
        <v>18.390008172547358</v>
      </c>
      <c r="T111" s="202">
        <f t="shared" si="2"/>
        <v>2716.5628320052233</v>
      </c>
      <c r="U111" s="202">
        <f t="shared" si="3"/>
        <v>6</v>
      </c>
      <c r="AC111" s="225"/>
    </row>
    <row r="112" spans="2:29" x14ac:dyDescent="0.25">
      <c r="B112" s="2" t="s">
        <v>2159</v>
      </c>
      <c r="C112" s="202">
        <v>4.2443946985040695</v>
      </c>
      <c r="D112"/>
      <c r="E112"/>
      <c r="F112"/>
      <c r="G112"/>
      <c r="H112"/>
      <c r="I112"/>
      <c r="J112"/>
      <c r="K112" s="91"/>
      <c r="L112" s="91"/>
      <c r="M112" s="91"/>
      <c r="N112" s="225"/>
      <c r="R112" s="2" t="s">
        <v>2159</v>
      </c>
      <c r="S112" s="202">
        <v>4.2443946985040695</v>
      </c>
      <c r="T112" s="202">
        <f t="shared" si="2"/>
        <v>2825.745655150617</v>
      </c>
      <c r="U112" s="202">
        <f t="shared" si="3"/>
        <v>6</v>
      </c>
    </row>
    <row r="113" spans="2:29" x14ac:dyDescent="0.25">
      <c r="B113" s="2" t="s">
        <v>2160</v>
      </c>
      <c r="C113" s="202">
        <v>8.8041431261770242</v>
      </c>
      <c r="D113"/>
      <c r="E113"/>
      <c r="F113"/>
      <c r="G113"/>
      <c r="H113"/>
      <c r="I113"/>
      <c r="J113"/>
      <c r="K113" s="91"/>
      <c r="L113" s="91"/>
      <c r="M113" s="91"/>
      <c r="N113" s="225"/>
      <c r="R113" s="2" t="s">
        <v>2160</v>
      </c>
      <c r="S113" s="202">
        <v>8.8041431261770242</v>
      </c>
      <c r="T113" s="202">
        <f t="shared" si="2"/>
        <v>2792.4167634191031</v>
      </c>
      <c r="U113" s="202">
        <f t="shared" si="3"/>
        <v>6</v>
      </c>
    </row>
    <row r="114" spans="2:29" s="14" customFormat="1" x14ac:dyDescent="0.25">
      <c r="B114" s="2" t="s">
        <v>2161</v>
      </c>
      <c r="C114" s="202">
        <v>65.422383642722664</v>
      </c>
      <c r="D114"/>
      <c r="E114"/>
      <c r="F114"/>
      <c r="G114"/>
      <c r="H114"/>
      <c r="I114"/>
      <c r="J114"/>
      <c r="K114" s="91"/>
      <c r="L114" s="91"/>
      <c r="M114" s="91"/>
      <c r="N114" s="225"/>
      <c r="R114" s="2" t="s">
        <v>2161</v>
      </c>
      <c r="S114" s="202">
        <v>65.422383642722664</v>
      </c>
      <c r="T114" s="202">
        <f t="shared" si="2"/>
        <v>1716.2572443174231</v>
      </c>
      <c r="U114" s="202">
        <f t="shared" si="3"/>
        <v>8</v>
      </c>
      <c r="V114"/>
      <c r="W114"/>
      <c r="X114"/>
      <c r="Y114"/>
      <c r="Z114"/>
      <c r="AA114"/>
      <c r="AB114"/>
      <c r="AC114"/>
    </row>
    <row r="115" spans="2:29" s="14" customFormat="1" x14ac:dyDescent="0.25">
      <c r="B115" s="2" t="s">
        <v>2162</v>
      </c>
      <c r="C115" s="202">
        <v>36.655905299973099</v>
      </c>
      <c r="D115"/>
      <c r="E115"/>
      <c r="F115"/>
      <c r="G115"/>
      <c r="H115"/>
      <c r="I115"/>
      <c r="J115"/>
      <c r="K115" s="91"/>
      <c r="L115" s="91"/>
      <c r="M115" s="91"/>
      <c r="N115" s="225"/>
      <c r="R115" s="2" t="s">
        <v>2162</v>
      </c>
      <c r="S115" s="202">
        <v>36.655905299973099</v>
      </c>
      <c r="T115" s="202">
        <f t="shared" si="2"/>
        <v>2441.8031706032598</v>
      </c>
      <c r="U115" s="202">
        <f t="shared" si="3"/>
        <v>7</v>
      </c>
      <c r="V115"/>
      <c r="W115"/>
      <c r="X115"/>
      <c r="Y115"/>
      <c r="Z115"/>
      <c r="AA115"/>
      <c r="AB115"/>
      <c r="AC115"/>
    </row>
    <row r="116" spans="2:29" s="14" customFormat="1" x14ac:dyDescent="0.25">
      <c r="B116" s="2" t="s">
        <v>2163</v>
      </c>
      <c r="C116" s="202">
        <v>47.672989111345281</v>
      </c>
      <c r="D116"/>
      <c r="E116"/>
      <c r="F116"/>
      <c r="G116"/>
      <c r="H116"/>
      <c r="I116"/>
      <c r="J116"/>
      <c r="K116" s="91"/>
      <c r="L116" s="91"/>
      <c r="M116" s="91"/>
      <c r="N116" s="225"/>
      <c r="R116" s="2" t="s">
        <v>2163</v>
      </c>
      <c r="S116" s="202">
        <v>47.672989111345281</v>
      </c>
      <c r="T116" s="202">
        <f t="shared" si="2"/>
        <v>2312.4777963368942</v>
      </c>
      <c r="U116" s="202">
        <f t="shared" si="3"/>
        <v>7</v>
      </c>
      <c r="V116"/>
      <c r="W116"/>
      <c r="X116"/>
      <c r="Y116"/>
      <c r="Z116"/>
      <c r="AA116"/>
      <c r="AB116"/>
      <c r="AC116"/>
    </row>
    <row r="117" spans="2:29" s="14" customFormat="1" x14ac:dyDescent="0.25">
      <c r="B117" s="2" t="s">
        <v>2164</v>
      </c>
      <c r="C117" s="202">
        <v>8.0179796041644451</v>
      </c>
      <c r="D117"/>
      <c r="E117"/>
      <c r="F117"/>
      <c r="G117"/>
      <c r="H117"/>
      <c r="I117"/>
      <c r="J117"/>
      <c r="K117" s="91"/>
      <c r="L117" s="91"/>
      <c r="M117" s="91"/>
      <c r="N117" s="225"/>
      <c r="R117" s="2" t="s">
        <v>2164</v>
      </c>
      <c r="S117" s="202">
        <v>8.0179796041644451</v>
      </c>
      <c r="T117" s="202">
        <f t="shared" si="2"/>
        <v>2651.1542747620706</v>
      </c>
      <c r="U117" s="202">
        <f t="shared" si="3"/>
        <v>6</v>
      </c>
      <c r="V117"/>
      <c r="W117"/>
      <c r="X117"/>
      <c r="Y117"/>
      <c r="Z117"/>
      <c r="AA117"/>
      <c r="AB117"/>
      <c r="AC117"/>
    </row>
    <row r="118" spans="2:29" s="14" customFormat="1" x14ac:dyDescent="0.25">
      <c r="B118" s="2" t="s">
        <v>2165</v>
      </c>
      <c r="C118" s="202">
        <v>0.94161958568738224</v>
      </c>
      <c r="D118"/>
      <c r="E118"/>
      <c r="F118"/>
      <c r="G118"/>
      <c r="H118"/>
      <c r="I118"/>
      <c r="J118"/>
      <c r="K118" s="91"/>
      <c r="L118" s="91"/>
      <c r="M118" s="91"/>
      <c r="N118" s="225"/>
      <c r="R118" s="2" t="s">
        <v>2165</v>
      </c>
      <c r="S118" s="202">
        <v>0.94161958568738224</v>
      </c>
      <c r="T118" s="202">
        <f t="shared" si="2"/>
        <v>2660.5846837447662</v>
      </c>
      <c r="U118" s="202">
        <f t="shared" si="3"/>
        <v>6</v>
      </c>
      <c r="V118"/>
      <c r="W118"/>
      <c r="X118"/>
      <c r="Y118"/>
      <c r="Z118"/>
      <c r="AA118"/>
      <c r="AB118"/>
      <c r="AC118"/>
    </row>
    <row r="119" spans="2:29" s="14" customFormat="1" x14ac:dyDescent="0.25">
      <c r="B119" s="2" t="s">
        <v>2166</v>
      </c>
      <c r="C119" s="202">
        <v>54.71520449134777</v>
      </c>
      <c r="D119"/>
      <c r="E119"/>
      <c r="F119"/>
      <c r="G119"/>
      <c r="H119"/>
      <c r="I119"/>
      <c r="J119"/>
      <c r="K119" s="91"/>
      <c r="L119" s="91"/>
      <c r="M119" s="91"/>
      <c r="N119" s="225"/>
      <c r="R119" s="2" t="s">
        <v>2166</v>
      </c>
      <c r="S119" s="202">
        <v>54.71520449134777</v>
      </c>
      <c r="T119" s="202">
        <f t="shared" si="2"/>
        <v>2003.0390987488586</v>
      </c>
      <c r="U119" s="202">
        <f t="shared" si="3"/>
        <v>7</v>
      </c>
      <c r="V119"/>
      <c r="W119"/>
      <c r="X119"/>
      <c r="Y119"/>
      <c r="Z119"/>
      <c r="AA119"/>
      <c r="AB119"/>
      <c r="AC119"/>
    </row>
    <row r="120" spans="2:29" s="14" customFormat="1" x14ac:dyDescent="0.25">
      <c r="B120" s="2" t="s">
        <v>2167</v>
      </c>
      <c r="C120" s="202">
        <v>59.843287597524913</v>
      </c>
      <c r="D120"/>
      <c r="E120"/>
      <c r="F120"/>
      <c r="G120"/>
      <c r="H120"/>
      <c r="I120"/>
      <c r="J120"/>
      <c r="K120" s="91"/>
      <c r="L120" s="91"/>
      <c r="M120" s="91"/>
      <c r="N120" s="225"/>
      <c r="R120" s="2" t="s">
        <v>2167</v>
      </c>
      <c r="S120" s="202">
        <v>59.843287597524913</v>
      </c>
      <c r="T120" s="202">
        <f t="shared" si="2"/>
        <v>1716.2572443174231</v>
      </c>
      <c r="U120" s="202">
        <f t="shared" si="3"/>
        <v>8</v>
      </c>
      <c r="V120"/>
      <c r="W120"/>
      <c r="X120"/>
      <c r="Y120"/>
      <c r="Z120"/>
      <c r="AA120"/>
      <c r="AB120"/>
      <c r="AC120"/>
    </row>
    <row r="121" spans="2:29" s="14" customFormat="1" x14ac:dyDescent="0.25">
      <c r="B121" s="2" t="s">
        <v>2168</v>
      </c>
      <c r="C121" s="202">
        <v>37.597524885660476</v>
      </c>
      <c r="D121"/>
      <c r="E121"/>
      <c r="F121"/>
      <c r="G121"/>
      <c r="H121"/>
      <c r="I121"/>
      <c r="J121"/>
      <c r="K121" s="91"/>
      <c r="L121" s="91"/>
      <c r="M121" s="91"/>
      <c r="N121" s="225"/>
      <c r="R121" s="2" t="s">
        <v>2168</v>
      </c>
      <c r="S121" s="202">
        <v>37.597524885660476</v>
      </c>
      <c r="T121" s="202">
        <f t="shared" si="2"/>
        <v>2241.9741645173813</v>
      </c>
      <c r="U121" s="202">
        <f t="shared" si="3"/>
        <v>7</v>
      </c>
      <c r="V121"/>
      <c r="W121"/>
      <c r="X121"/>
      <c r="Y121"/>
      <c r="Z121"/>
      <c r="AA121"/>
      <c r="AB121"/>
      <c r="AC121"/>
    </row>
    <row r="122" spans="2:29" s="14" customFormat="1" x14ac:dyDescent="0.25">
      <c r="B122" s="2" t="s">
        <v>2169</v>
      </c>
      <c r="C122" s="202">
        <v>13.698630136986301</v>
      </c>
      <c r="D122"/>
      <c r="E122"/>
      <c r="F122"/>
      <c r="G122"/>
      <c r="H122"/>
      <c r="I122"/>
      <c r="J122"/>
      <c r="K122" s="91"/>
      <c r="L122" s="91"/>
      <c r="M122" s="91"/>
      <c r="N122" s="225"/>
      <c r="R122" s="2" t="s">
        <v>2169</v>
      </c>
      <c r="S122" s="202">
        <v>13.698630136986301</v>
      </c>
      <c r="T122" s="202">
        <f t="shared" si="2"/>
        <v>2463.1122081165568</v>
      </c>
      <c r="U122" s="202">
        <f t="shared" si="3"/>
        <v>7</v>
      </c>
      <c r="V122"/>
      <c r="W122"/>
      <c r="X122"/>
      <c r="Y122"/>
      <c r="Z122"/>
      <c r="AA122"/>
      <c r="AB122"/>
      <c r="AC122"/>
    </row>
    <row r="123" spans="2:29" s="14" customFormat="1" x14ac:dyDescent="0.25">
      <c r="B123" s="2" t="s">
        <v>2170</v>
      </c>
      <c r="C123" s="202">
        <v>8.0179796041644451</v>
      </c>
      <c r="D123"/>
      <c r="E123"/>
      <c r="F123"/>
      <c r="G123"/>
      <c r="H123"/>
      <c r="I123"/>
      <c r="J123"/>
      <c r="K123" s="91"/>
      <c r="L123" s="91"/>
      <c r="M123" s="91"/>
      <c r="N123" s="225"/>
      <c r="R123" s="2" t="s">
        <v>2170</v>
      </c>
      <c r="S123" s="202">
        <v>8.0179796041644451</v>
      </c>
      <c r="T123" s="202">
        <f t="shared" si="2"/>
        <v>2485.2996276505514</v>
      </c>
      <c r="U123" s="202">
        <f t="shared" si="3"/>
        <v>7</v>
      </c>
      <c r="V123"/>
      <c r="W123"/>
      <c r="X123"/>
      <c r="Y123"/>
      <c r="Z123"/>
      <c r="AA123"/>
      <c r="AB123"/>
      <c r="AC123"/>
    </row>
    <row r="124" spans="2:29" s="14" customFormat="1" x14ac:dyDescent="0.25">
      <c r="B124" s="2" t="s">
        <v>2171</v>
      </c>
      <c r="C124" s="202">
        <v>108.0377764579875</v>
      </c>
      <c r="D124"/>
      <c r="E124"/>
      <c r="F124"/>
      <c r="G124"/>
      <c r="H124"/>
      <c r="I124"/>
      <c r="J124"/>
      <c r="K124" s="91"/>
      <c r="L124" s="91"/>
      <c r="M124" s="91"/>
      <c r="N124" s="225"/>
      <c r="R124" s="2" t="s">
        <v>2171</v>
      </c>
      <c r="S124" s="202">
        <v>108.0377764579875</v>
      </c>
      <c r="T124" s="202">
        <f t="shared" si="2"/>
        <v>638.91539494841072</v>
      </c>
      <c r="U124" s="202">
        <f t="shared" si="3"/>
        <v>10</v>
      </c>
      <c r="V124"/>
      <c r="W124"/>
      <c r="X124"/>
      <c r="Y124"/>
      <c r="Z124"/>
      <c r="AA124"/>
      <c r="AB124"/>
      <c r="AC124"/>
    </row>
    <row r="125" spans="2:29" s="14" customFormat="1" x14ac:dyDescent="0.25">
      <c r="B125" s="2" t="s">
        <v>2172</v>
      </c>
      <c r="C125" s="202">
        <v>47.886788352890058</v>
      </c>
      <c r="D125"/>
      <c r="E125"/>
      <c r="F125"/>
      <c r="G125"/>
      <c r="H125"/>
      <c r="I125"/>
      <c r="J125"/>
      <c r="K125" s="91"/>
      <c r="L125" s="91"/>
      <c r="M125" s="91"/>
      <c r="N125" s="225"/>
      <c r="R125" s="2" t="s">
        <v>2172</v>
      </c>
      <c r="S125" s="202">
        <v>47.886788352890058</v>
      </c>
      <c r="T125" s="202">
        <f t="shared" si="2"/>
        <v>2041.9947394371436</v>
      </c>
      <c r="U125" s="202">
        <f t="shared" si="3"/>
        <v>7</v>
      </c>
      <c r="V125"/>
      <c r="W125"/>
      <c r="X125"/>
      <c r="Y125"/>
      <c r="Z125"/>
      <c r="AA125"/>
      <c r="AB125"/>
      <c r="AC125"/>
    </row>
    <row r="126" spans="2:29" s="14" customFormat="1" x14ac:dyDescent="0.25">
      <c r="B126" s="2" t="s">
        <v>2173</v>
      </c>
      <c r="C126" s="202">
        <v>14.640249722673685</v>
      </c>
      <c r="D126"/>
      <c r="E126"/>
      <c r="F126"/>
      <c r="G126"/>
      <c r="H126"/>
      <c r="I126"/>
      <c r="J126"/>
      <c r="K126" s="91"/>
      <c r="L126" s="91"/>
      <c r="M126" s="91"/>
      <c r="N126" s="225"/>
      <c r="R126" s="2" t="s">
        <v>2173</v>
      </c>
      <c r="S126" s="202">
        <v>14.640249722673685</v>
      </c>
      <c r="T126" s="202">
        <f t="shared" si="2"/>
        <v>2292.547393583005</v>
      </c>
      <c r="U126" s="202">
        <f t="shared" si="3"/>
        <v>7</v>
      </c>
      <c r="V126"/>
      <c r="W126"/>
      <c r="X126"/>
      <c r="Y126"/>
      <c r="Z126"/>
      <c r="AA126"/>
      <c r="AB126"/>
      <c r="AC126"/>
    </row>
    <row r="127" spans="2:29" s="14" customFormat="1" x14ac:dyDescent="0.25">
      <c r="B127" s="2" t="s">
        <v>2174</v>
      </c>
      <c r="C127" s="202">
        <v>89.339655778011945</v>
      </c>
      <c r="D127"/>
      <c r="E127"/>
      <c r="F127"/>
      <c r="G127"/>
      <c r="H127"/>
      <c r="I127"/>
      <c r="J127"/>
      <c r="K127" s="91"/>
      <c r="L127" s="91"/>
      <c r="M127" s="91"/>
      <c r="N127" s="225"/>
      <c r="R127" s="2" t="s">
        <v>2174</v>
      </c>
      <c r="S127" s="202">
        <v>89.339655778011945</v>
      </c>
      <c r="T127" s="202">
        <f t="shared" si="2"/>
        <v>1047.1120136649267</v>
      </c>
      <c r="U127" s="202">
        <f t="shared" si="3"/>
        <v>9</v>
      </c>
      <c r="V127"/>
      <c r="W127"/>
      <c r="X127"/>
      <c r="Y127"/>
      <c r="Z127"/>
      <c r="AA127"/>
      <c r="AB127"/>
      <c r="AC127"/>
    </row>
    <row r="128" spans="2:29" s="14" customFormat="1" x14ac:dyDescent="0.25">
      <c r="B128" s="2" t="s">
        <v>2175</v>
      </c>
      <c r="C128" s="202">
        <v>8.4887893970081389</v>
      </c>
      <c r="D128"/>
      <c r="E128"/>
      <c r="F128"/>
      <c r="G128"/>
      <c r="H128"/>
      <c r="I128"/>
      <c r="J128"/>
      <c r="K128" s="91"/>
      <c r="L128" s="91"/>
      <c r="M128" s="91"/>
      <c r="N128" s="225"/>
      <c r="R128" s="2" t="s">
        <v>2175</v>
      </c>
      <c r="S128" s="202">
        <v>8.4887893970081389</v>
      </c>
      <c r="T128" s="202">
        <f t="shared" si="2"/>
        <v>2216.9063679419796</v>
      </c>
      <c r="U128" s="202">
        <f t="shared" si="3"/>
        <v>7</v>
      </c>
      <c r="V128"/>
      <c r="W128"/>
      <c r="X128"/>
      <c r="Y128"/>
      <c r="Z128"/>
      <c r="AA128"/>
      <c r="AB128"/>
      <c r="AC128"/>
    </row>
    <row r="129" spans="2:29" s="14" customFormat="1" x14ac:dyDescent="0.25">
      <c r="B129" s="2" t="s">
        <v>2176</v>
      </c>
      <c r="C129" s="202">
        <v>73.146875865136181</v>
      </c>
      <c r="D129"/>
      <c r="E129"/>
      <c r="F129"/>
      <c r="G129"/>
      <c r="H129"/>
      <c r="I129"/>
      <c r="J129"/>
      <c r="K129" s="91"/>
      <c r="L129" s="91"/>
      <c r="M129" s="91"/>
      <c r="N129" s="225"/>
      <c r="R129" s="2" t="s">
        <v>2176</v>
      </c>
      <c r="S129" s="202">
        <v>73.146875865136181</v>
      </c>
      <c r="T129" s="202">
        <f t="shared" si="2"/>
        <v>1374.8218748511167</v>
      </c>
      <c r="U129" s="202">
        <f t="shared" si="3"/>
        <v>8</v>
      </c>
      <c r="V129"/>
      <c r="W129"/>
      <c r="X129"/>
      <c r="Y129"/>
      <c r="Z129"/>
      <c r="AA129"/>
      <c r="AB129"/>
      <c r="AC129"/>
    </row>
    <row r="130" spans="2:29" s="14" customFormat="1" x14ac:dyDescent="0.25">
      <c r="B130" s="2" t="s">
        <v>2177</v>
      </c>
      <c r="C130" s="202">
        <v>106.08974358974359</v>
      </c>
      <c r="D130"/>
      <c r="E130"/>
      <c r="F130"/>
      <c r="G130"/>
      <c r="H130"/>
      <c r="I130"/>
      <c r="J130"/>
      <c r="K130" s="91"/>
      <c r="L130" s="91"/>
      <c r="M130" s="91"/>
      <c r="N130" s="225"/>
      <c r="R130" s="2" t="s">
        <v>2177</v>
      </c>
      <c r="S130" s="202">
        <v>106.08974358974359</v>
      </c>
      <c r="T130" s="202">
        <f t="shared" si="2"/>
        <v>638.91539494841072</v>
      </c>
      <c r="U130" s="202">
        <f t="shared" si="3"/>
        <v>10</v>
      </c>
      <c r="V130"/>
      <c r="W130"/>
      <c r="X130"/>
      <c r="Y130"/>
      <c r="Z130"/>
      <c r="AA130"/>
      <c r="AB130"/>
      <c r="AC130"/>
    </row>
    <row r="131" spans="2:29" s="14" customFormat="1" x14ac:dyDescent="0.25">
      <c r="B131" s="2" t="s">
        <v>2178</v>
      </c>
      <c r="C131" s="202">
        <v>102.21087119160018</v>
      </c>
      <c r="D131"/>
      <c r="E131"/>
      <c r="F131"/>
      <c r="G131"/>
      <c r="H131"/>
      <c r="I131"/>
      <c r="J131"/>
      <c r="K131" s="91"/>
      <c r="L131" s="91"/>
      <c r="M131" s="91"/>
      <c r="N131" s="225"/>
      <c r="R131" s="2" t="s">
        <v>2178</v>
      </c>
      <c r="S131" s="202">
        <v>102.21087119160018</v>
      </c>
      <c r="T131" s="202">
        <f t="shared" si="2"/>
        <v>743.8058523572563</v>
      </c>
      <c r="U131" s="202">
        <f t="shared" si="3"/>
        <v>9</v>
      </c>
      <c r="V131"/>
      <c r="W131"/>
      <c r="X131"/>
      <c r="Y131"/>
      <c r="Z131"/>
      <c r="AA131"/>
      <c r="AB131"/>
      <c r="AC131"/>
    </row>
    <row r="132" spans="2:29" s="14" customFormat="1" x14ac:dyDescent="0.25">
      <c r="B132" s="2" t="s">
        <v>2179</v>
      </c>
      <c r="C132" s="202">
        <v>53.179394194021583</v>
      </c>
      <c r="D132"/>
      <c r="E132"/>
      <c r="F132"/>
      <c r="G132"/>
      <c r="H132"/>
      <c r="I132"/>
      <c r="J132"/>
      <c r="K132" s="91"/>
      <c r="L132" s="91"/>
      <c r="M132" s="91"/>
      <c r="N132" s="225"/>
      <c r="R132" s="2" t="s">
        <v>2179</v>
      </c>
      <c r="S132" s="202">
        <v>53.179394194021583</v>
      </c>
      <c r="T132" s="202">
        <f t="shared" si="2"/>
        <v>1518.1444731745146</v>
      </c>
      <c r="U132" s="202">
        <f t="shared" si="3"/>
        <v>8</v>
      </c>
      <c r="V132"/>
      <c r="W132"/>
      <c r="X132"/>
      <c r="Y132"/>
      <c r="Z132"/>
      <c r="AA132"/>
      <c r="AB132"/>
      <c r="AC132"/>
    </row>
    <row r="133" spans="2:29" s="14" customFormat="1" x14ac:dyDescent="0.25">
      <c r="B133" s="2" t="s">
        <v>2180</v>
      </c>
      <c r="C133" s="202">
        <v>79.849340866290092</v>
      </c>
      <c r="D133"/>
      <c r="E133"/>
      <c r="F133"/>
      <c r="G133"/>
      <c r="H133"/>
      <c r="I133"/>
      <c r="J133"/>
      <c r="K133" s="91"/>
      <c r="L133" s="91"/>
      <c r="M133" s="91"/>
      <c r="N133" s="225"/>
      <c r="R133" s="2" t="s">
        <v>2180</v>
      </c>
      <c r="S133" s="202">
        <v>79.849340866290092</v>
      </c>
      <c r="T133" s="202">
        <f t="shared" si="2"/>
        <v>1010.6763581254976</v>
      </c>
      <c r="U133" s="202">
        <f t="shared" si="3"/>
        <v>9</v>
      </c>
      <c r="V133"/>
      <c r="W133"/>
      <c r="X133"/>
      <c r="Y133"/>
      <c r="Z133"/>
      <c r="AA133"/>
      <c r="AB133"/>
      <c r="AC133"/>
    </row>
    <row r="134" spans="2:29" s="14" customFormat="1" x14ac:dyDescent="0.25">
      <c r="B134" s="2" t="s">
        <v>2181</v>
      </c>
      <c r="C134" s="202">
        <v>183.69730551933944</v>
      </c>
      <c r="D134"/>
      <c r="E134"/>
      <c r="F134"/>
      <c r="G134"/>
      <c r="H134"/>
      <c r="I134"/>
      <c r="J134"/>
      <c r="K134" s="91"/>
      <c r="L134" s="91"/>
      <c r="M134" s="91"/>
      <c r="N134" s="225"/>
      <c r="R134" s="2" t="s">
        <v>2181</v>
      </c>
      <c r="S134" s="202">
        <v>183.69730551933944</v>
      </c>
      <c r="T134" s="202">
        <f t="shared" si="2"/>
        <v>455.21808942907131</v>
      </c>
      <c r="U134" s="202">
        <f t="shared" si="3"/>
        <v>10</v>
      </c>
      <c r="V134"/>
      <c r="W134"/>
      <c r="X134"/>
      <c r="Y134"/>
      <c r="Z134"/>
      <c r="AA134"/>
      <c r="AB134"/>
      <c r="AC134"/>
    </row>
    <row r="135" spans="2:29" s="14" customFormat="1" x14ac:dyDescent="0.25">
      <c r="B135" s="2" t="s">
        <v>2182</v>
      </c>
      <c r="C135" s="202">
        <v>24.129001883239162</v>
      </c>
      <c r="D135"/>
      <c r="E135"/>
      <c r="F135"/>
      <c r="G135"/>
      <c r="H135"/>
      <c r="I135"/>
      <c r="J135"/>
      <c r="K135" s="91"/>
      <c r="L135" s="91"/>
      <c r="M135" s="91"/>
      <c r="N135" s="225"/>
      <c r="R135" s="2" t="s">
        <v>2182</v>
      </c>
      <c r="S135" s="202">
        <v>24.129001883239162</v>
      </c>
      <c r="T135" s="202">
        <f t="shared" si="2"/>
        <v>1547.0887832783897</v>
      </c>
      <c r="U135" s="202">
        <f t="shared" si="3"/>
        <v>8</v>
      </c>
      <c r="V135"/>
      <c r="W135"/>
      <c r="X135"/>
      <c r="Y135"/>
      <c r="Z135"/>
      <c r="AA135"/>
      <c r="AB135"/>
      <c r="AC135"/>
    </row>
    <row r="136" spans="2:29" s="14" customFormat="1" x14ac:dyDescent="0.25">
      <c r="B136" s="2" t="s">
        <v>2183</v>
      </c>
      <c r="C136" s="202">
        <v>0</v>
      </c>
      <c r="D136"/>
      <c r="E136"/>
      <c r="F136"/>
      <c r="G136"/>
      <c r="H136"/>
      <c r="I136"/>
      <c r="J136"/>
      <c r="K136" s="91"/>
      <c r="L136" s="91"/>
      <c r="M136" s="91"/>
      <c r="N136" s="225"/>
      <c r="R136" s="2" t="s">
        <v>2183</v>
      </c>
      <c r="S136" s="202">
        <v>0</v>
      </c>
      <c r="T136" s="202">
        <f t="shared" si="2"/>
        <v>1596.0162642111407</v>
      </c>
      <c r="U136" s="202">
        <f t="shared" si="3"/>
        <v>8</v>
      </c>
      <c r="V136"/>
      <c r="W136"/>
      <c r="X136"/>
      <c r="Y136"/>
      <c r="Z136"/>
      <c r="AA136"/>
      <c r="AB136"/>
      <c r="AC136"/>
    </row>
    <row r="137" spans="2:29" s="14" customFormat="1" x14ac:dyDescent="0.25">
      <c r="B137" s="2" t="s">
        <v>2184</v>
      </c>
      <c r="C137" s="202">
        <v>208.93231506439056</v>
      </c>
      <c r="D137"/>
      <c r="E137"/>
      <c r="F137"/>
      <c r="G137"/>
      <c r="H137"/>
      <c r="I137"/>
      <c r="J137"/>
      <c r="K137" s="91"/>
      <c r="L137" s="91"/>
      <c r="M137" s="91"/>
      <c r="N137" s="225"/>
      <c r="R137" s="2" t="s">
        <v>2184</v>
      </c>
      <c r="S137" s="202">
        <v>208.93231506439056</v>
      </c>
      <c r="T137" s="202">
        <f t="shared" si="2"/>
        <v>246.28577436468075</v>
      </c>
      <c r="U137" s="202">
        <f t="shared" si="3"/>
        <v>10</v>
      </c>
      <c r="V137"/>
      <c r="W137"/>
      <c r="X137"/>
      <c r="Y137"/>
      <c r="Z137"/>
      <c r="AA137"/>
      <c r="AB137"/>
      <c r="AC137"/>
    </row>
    <row r="138" spans="2:29" s="14" customFormat="1" x14ac:dyDescent="0.25">
      <c r="B138" s="2" t="s">
        <v>2185</v>
      </c>
      <c r="C138" s="202">
        <v>55.690968715509726</v>
      </c>
      <c r="D138"/>
      <c r="E138"/>
      <c r="F138"/>
      <c r="G138"/>
      <c r="H138"/>
      <c r="I138"/>
      <c r="J138"/>
      <c r="K138" s="91"/>
      <c r="L138" s="91"/>
      <c r="M138" s="91"/>
      <c r="N138" s="225"/>
      <c r="R138" s="2" t="s">
        <v>2185</v>
      </c>
      <c r="S138" s="202">
        <v>55.690968715509726</v>
      </c>
      <c r="T138" s="202">
        <f t="shared" si="2"/>
        <v>936.20095810332418</v>
      </c>
      <c r="U138" s="202">
        <f t="shared" si="3"/>
        <v>9</v>
      </c>
      <c r="V138"/>
      <c r="W138"/>
      <c r="X138"/>
      <c r="Y138"/>
      <c r="Z138"/>
      <c r="AA138"/>
      <c r="AB138"/>
      <c r="AC138"/>
    </row>
    <row r="139" spans="2:29" s="14" customFormat="1" x14ac:dyDescent="0.25">
      <c r="B139" s="2" t="s">
        <v>2186</v>
      </c>
      <c r="C139" s="202">
        <v>35.551311087844418</v>
      </c>
      <c r="D139"/>
      <c r="E139"/>
      <c r="F139"/>
      <c r="G139"/>
      <c r="H139"/>
      <c r="I139"/>
      <c r="J139"/>
      <c r="K139" s="91"/>
      <c r="L139" s="91"/>
      <c r="M139" s="91"/>
      <c r="N139" s="225"/>
      <c r="R139" s="2" t="s">
        <v>2186</v>
      </c>
      <c r="S139" s="202">
        <v>35.551311087844418</v>
      </c>
      <c r="T139" s="202">
        <f t="shared" si="2"/>
        <v>1133.9131289224601</v>
      </c>
      <c r="U139" s="202">
        <f t="shared" si="3"/>
        <v>9</v>
      </c>
      <c r="V139"/>
      <c r="W139"/>
      <c r="X139"/>
      <c r="Y139"/>
      <c r="Z139"/>
      <c r="AA139"/>
      <c r="AB139"/>
      <c r="AC139"/>
    </row>
    <row r="140" spans="2:29" s="14" customFormat="1" x14ac:dyDescent="0.25">
      <c r="B140" s="2" t="s">
        <v>2187</v>
      </c>
      <c r="C140" s="202">
        <v>104.89045740884559</v>
      </c>
      <c r="D140"/>
      <c r="E140"/>
      <c r="F140"/>
      <c r="G140"/>
      <c r="H140"/>
      <c r="I140"/>
      <c r="J140"/>
      <c r="K140" s="91"/>
      <c r="L140" s="91"/>
      <c r="M140" s="91"/>
      <c r="N140" s="225"/>
      <c r="R140" s="2" t="s">
        <v>2187</v>
      </c>
      <c r="S140" s="202">
        <v>104.89045740884559</v>
      </c>
      <c r="T140" s="202">
        <f t="shared" si="2"/>
        <v>246.28577436468075</v>
      </c>
      <c r="U140" s="202">
        <f t="shared" si="3"/>
        <v>10</v>
      </c>
      <c r="V140"/>
      <c r="W140"/>
      <c r="X140"/>
      <c r="Y140"/>
      <c r="Z140"/>
      <c r="AA140"/>
      <c r="AB140"/>
      <c r="AC140"/>
    </row>
    <row r="141" spans="2:29" s="14" customFormat="1" x14ac:dyDescent="0.25">
      <c r="B141" s="2" t="s">
        <v>2188</v>
      </c>
      <c r="C141" s="202">
        <v>246.28577436468075</v>
      </c>
      <c r="D141"/>
      <c r="E141"/>
      <c r="F141"/>
      <c r="G141"/>
      <c r="H141"/>
      <c r="I141"/>
      <c r="J141"/>
      <c r="K141" s="91"/>
      <c r="L141" s="91"/>
      <c r="M141" s="91"/>
      <c r="N141" s="225"/>
      <c r="R141" s="2" t="s">
        <v>2188</v>
      </c>
      <c r="S141" s="202">
        <v>246.28577436468075</v>
      </c>
      <c r="T141" s="202">
        <f t="shared" si="2"/>
        <v>0</v>
      </c>
      <c r="U141" s="202">
        <f t="shared" si="3"/>
        <v>10</v>
      </c>
      <c r="V141"/>
      <c r="W141"/>
      <c r="X141"/>
      <c r="Y141"/>
      <c r="Z141"/>
      <c r="AA141"/>
      <c r="AB141"/>
      <c r="AC141"/>
    </row>
    <row r="142" spans="2:29" s="14" customFormat="1" x14ac:dyDescent="0.25">
      <c r="B142" s="2" t="s">
        <v>2189</v>
      </c>
      <c r="C142" s="202">
        <v>53.773584905660378</v>
      </c>
      <c r="D142"/>
      <c r="E142"/>
      <c r="F142"/>
      <c r="G142"/>
      <c r="H142"/>
      <c r="I142"/>
      <c r="J142"/>
      <c r="K142" s="91"/>
      <c r="L142" s="91"/>
      <c r="M142" s="91"/>
      <c r="N142" s="225"/>
      <c r="R142" s="2" t="s">
        <v>2189</v>
      </c>
      <c r="S142" s="202">
        <v>53.773584905660378</v>
      </c>
      <c r="T142" s="202">
        <f t="shared" si="2"/>
        <v>585.024726329798</v>
      </c>
      <c r="U142" s="202">
        <f t="shared" si="3"/>
        <v>10</v>
      </c>
      <c r="V142"/>
      <c r="W142"/>
      <c r="X142"/>
      <c r="Y142"/>
      <c r="Z142"/>
      <c r="AA142"/>
      <c r="AB142"/>
      <c r="AC142"/>
    </row>
    <row r="143" spans="2:29" s="14" customFormat="1" x14ac:dyDescent="0.25">
      <c r="B143" s="2" t="s">
        <v>2190</v>
      </c>
      <c r="C143" s="202">
        <v>16.994298686892144</v>
      </c>
      <c r="D143"/>
      <c r="E143"/>
      <c r="F143"/>
      <c r="G143"/>
      <c r="H143"/>
      <c r="I143"/>
      <c r="J143"/>
      <c r="K143" s="91"/>
      <c r="L143" s="91"/>
      <c r="M143" s="91"/>
      <c r="N143" s="225"/>
      <c r="R143" s="2" t="s">
        <v>2190</v>
      </c>
      <c r="S143" s="202">
        <v>16.994298686892144</v>
      </c>
      <c r="T143" s="202">
        <f t="shared" si="2"/>
        <v>841.96437173145785</v>
      </c>
      <c r="U143" s="202">
        <f t="shared" si="3"/>
        <v>9</v>
      </c>
      <c r="V143"/>
      <c r="W143"/>
      <c r="X143"/>
      <c r="Y143"/>
      <c r="Z143"/>
      <c r="AA143"/>
      <c r="AB143"/>
      <c r="AC143"/>
    </row>
    <row r="144" spans="2:29" s="14" customFormat="1" x14ac:dyDescent="0.25">
      <c r="B144" s="2" t="s">
        <v>2191</v>
      </c>
      <c r="C144" s="202">
        <v>16.822122730341473</v>
      </c>
      <c r="D144"/>
      <c r="E144"/>
      <c r="F144"/>
      <c r="G144"/>
      <c r="H144"/>
      <c r="I144"/>
      <c r="J144"/>
      <c r="K144" s="91"/>
      <c r="L144" s="91"/>
      <c r="M144" s="91"/>
      <c r="N144" s="225"/>
      <c r="R144" s="2" t="s">
        <v>2191</v>
      </c>
      <c r="S144" s="202">
        <v>16.822122730341473</v>
      </c>
      <c r="T144" s="202">
        <f t="shared" ref="T144:T162" si="4">SUMIF(S144:S291,"&gt;"&amp;S144,S144:S291)</f>
        <v>841.96437173145785</v>
      </c>
      <c r="U144" s="202">
        <f t="shared" ref="U144:U162" si="5">10-FLOOR(T144/$S$5,1)</f>
        <v>9</v>
      </c>
      <c r="V144"/>
      <c r="W144"/>
      <c r="X144"/>
      <c r="Y144"/>
      <c r="Z144"/>
      <c r="AA144"/>
      <c r="AB144"/>
      <c r="AC144"/>
    </row>
    <row r="145" spans="2:29" s="14" customFormat="1" x14ac:dyDescent="0.25">
      <c r="B145" s="2" t="s">
        <v>2192</v>
      </c>
      <c r="C145" s="202">
        <v>70.911061365170738</v>
      </c>
      <c r="D145"/>
      <c r="E145"/>
      <c r="F145"/>
      <c r="G145"/>
      <c r="H145"/>
      <c r="I145"/>
      <c r="J145"/>
      <c r="K145" s="91"/>
      <c r="L145" s="91"/>
      <c r="M145" s="91"/>
      <c r="N145" s="225"/>
      <c r="R145" s="2" t="s">
        <v>2192</v>
      </c>
      <c r="S145" s="202">
        <v>70.911061365170738</v>
      </c>
      <c r="T145" s="202">
        <f t="shared" si="4"/>
        <v>342.86606684622637</v>
      </c>
      <c r="U145" s="202">
        <f t="shared" si="5"/>
        <v>10</v>
      </c>
      <c r="V145"/>
      <c r="W145"/>
      <c r="X145"/>
      <c r="Y145"/>
      <c r="Z145"/>
      <c r="AA145"/>
      <c r="AB145"/>
      <c r="AC145"/>
    </row>
    <row r="146" spans="2:29" s="14" customFormat="1" x14ac:dyDescent="0.25">
      <c r="B146" s="2" t="s">
        <v>2193</v>
      </c>
      <c r="C146" s="202">
        <v>84.758041002920962</v>
      </c>
      <c r="D146"/>
      <c r="E146"/>
      <c r="F146"/>
      <c r="G146"/>
      <c r="H146"/>
      <c r="I146"/>
      <c r="J146"/>
      <c r="K146" s="91"/>
      <c r="L146" s="91"/>
      <c r="M146" s="91"/>
      <c r="N146" s="225"/>
      <c r="R146" s="2" t="s">
        <v>2193</v>
      </c>
      <c r="S146" s="202">
        <v>84.758041002920962</v>
      </c>
      <c r="T146" s="202">
        <f t="shared" si="4"/>
        <v>182.11246476532034</v>
      </c>
      <c r="U146" s="202">
        <f t="shared" si="5"/>
        <v>10</v>
      </c>
      <c r="V146"/>
      <c r="W146"/>
      <c r="X146"/>
      <c r="Y146"/>
      <c r="Z146"/>
      <c r="AA146"/>
      <c r="AB146"/>
      <c r="AC146"/>
    </row>
    <row r="147" spans="2:29" s="14" customFormat="1" x14ac:dyDescent="0.25">
      <c r="B147" s="2" t="s">
        <v>2194</v>
      </c>
      <c r="C147" s="202">
        <v>13.698630136986301</v>
      </c>
      <c r="D147"/>
      <c r="E147"/>
      <c r="F147"/>
      <c r="G147"/>
      <c r="H147"/>
      <c r="I147"/>
      <c r="J147"/>
      <c r="K147" s="91"/>
      <c r="L147" s="91"/>
      <c r="M147" s="91"/>
      <c r="N147" s="225"/>
      <c r="R147" s="2" t="s">
        <v>2194</v>
      </c>
      <c r="S147" s="202">
        <v>13.698630136986301</v>
      </c>
      <c r="T147" s="202">
        <f t="shared" si="4"/>
        <v>686.29526936336606</v>
      </c>
      <c r="U147" s="202">
        <f t="shared" si="5"/>
        <v>9</v>
      </c>
      <c r="V147"/>
      <c r="W147"/>
      <c r="X147"/>
      <c r="Y147"/>
      <c r="Z147"/>
      <c r="AA147"/>
      <c r="AB147"/>
      <c r="AC147"/>
    </row>
    <row r="148" spans="2:29" s="14" customFormat="1" x14ac:dyDescent="0.25">
      <c r="B148" s="2" t="s">
        <v>2195</v>
      </c>
      <c r="C148" s="202">
        <v>26.111835433869331</v>
      </c>
      <c r="D148"/>
      <c r="E148"/>
      <c r="F148"/>
      <c r="G148"/>
      <c r="H148"/>
      <c r="I148"/>
      <c r="J148"/>
      <c r="K148" s="91"/>
      <c r="L148" s="91"/>
      <c r="M148" s="91"/>
      <c r="N148" s="225"/>
      <c r="R148" s="2" t="s">
        <v>2195</v>
      </c>
      <c r="S148" s="202">
        <v>26.111835433869331</v>
      </c>
      <c r="T148" s="202">
        <f t="shared" si="4"/>
        <v>635.57651569050302</v>
      </c>
      <c r="U148" s="202">
        <f t="shared" si="5"/>
        <v>10</v>
      </c>
      <c r="V148"/>
      <c r="W148"/>
      <c r="X148"/>
      <c r="Y148"/>
      <c r="Z148"/>
      <c r="AA148"/>
      <c r="AB148"/>
      <c r="AC148"/>
    </row>
    <row r="149" spans="2:29" s="14" customFormat="1" x14ac:dyDescent="0.25">
      <c r="B149" s="2" t="s">
        <v>2196</v>
      </c>
      <c r="C149" s="202">
        <v>58.822114530461214</v>
      </c>
      <c r="D149"/>
      <c r="E149"/>
      <c r="F149"/>
      <c r="G149"/>
      <c r="H149"/>
      <c r="I149"/>
      <c r="J149"/>
      <c r="K149" s="91"/>
      <c r="L149" s="91"/>
      <c r="M149" s="91"/>
      <c r="N149" s="225"/>
      <c r="R149" s="2" t="s">
        <v>2196</v>
      </c>
      <c r="S149" s="202">
        <v>58.822114530461214</v>
      </c>
      <c r="T149" s="202">
        <f t="shared" si="4"/>
        <v>258.10802584330543</v>
      </c>
      <c r="U149" s="202">
        <f t="shared" si="5"/>
        <v>10</v>
      </c>
      <c r="V149"/>
      <c r="W149"/>
      <c r="X149"/>
      <c r="Y149"/>
      <c r="Z149"/>
      <c r="AA149"/>
      <c r="AB149"/>
      <c r="AC149"/>
    </row>
    <row r="150" spans="2:29" s="14" customFormat="1" x14ac:dyDescent="0.25">
      <c r="B150" s="2" t="s">
        <v>2197</v>
      </c>
      <c r="C150" s="202">
        <v>44.054860269359708</v>
      </c>
      <c r="D150"/>
      <c r="E150"/>
      <c r="F150"/>
      <c r="G150"/>
      <c r="H150"/>
      <c r="I150"/>
      <c r="J150"/>
      <c r="K150" s="91"/>
      <c r="L150" s="91"/>
      <c r="M150" s="91"/>
      <c r="N150" s="225"/>
      <c r="R150" s="2" t="s">
        <v>2197</v>
      </c>
      <c r="S150" s="202">
        <v>44.054860269359708</v>
      </c>
      <c r="T150" s="202">
        <f t="shared" si="4"/>
        <v>470.41723507536085</v>
      </c>
      <c r="U150" s="202">
        <f t="shared" si="5"/>
        <v>10</v>
      </c>
      <c r="V150"/>
      <c r="W150"/>
      <c r="X150"/>
      <c r="Y150"/>
      <c r="Z150"/>
      <c r="AA150"/>
      <c r="AB150"/>
      <c r="AC150"/>
    </row>
    <row r="151" spans="2:29" s="14" customFormat="1" x14ac:dyDescent="0.25">
      <c r="B151" s="2" t="s">
        <v>2198</v>
      </c>
      <c r="C151" s="202">
        <v>55.827039925217107</v>
      </c>
      <c r="D151"/>
      <c r="E151"/>
      <c r="F151"/>
      <c r="G151"/>
      <c r="H151"/>
      <c r="I151"/>
      <c r="J151"/>
      <c r="K151" s="91"/>
      <c r="L151" s="91"/>
      <c r="M151" s="91"/>
      <c r="N151" s="225"/>
      <c r="R151" s="2" t="s">
        <v>2198</v>
      </c>
      <c r="S151" s="202">
        <v>55.827039925217107</v>
      </c>
      <c r="T151" s="202">
        <f t="shared" si="4"/>
        <v>314.70646950602793</v>
      </c>
      <c r="U151" s="202">
        <f t="shared" si="5"/>
        <v>10</v>
      </c>
      <c r="V151"/>
      <c r="W151"/>
      <c r="X151"/>
      <c r="Y151"/>
      <c r="Z151"/>
      <c r="AA151"/>
      <c r="AB151"/>
      <c r="AC151"/>
    </row>
    <row r="152" spans="2:29" s="14" customFormat="1" x14ac:dyDescent="0.25">
      <c r="B152" s="2" t="s">
        <v>2199</v>
      </c>
      <c r="C152" s="202">
        <v>95.00554652632664</v>
      </c>
      <c r="D152"/>
      <c r="E152"/>
      <c r="F152"/>
      <c r="G152"/>
      <c r="H152"/>
      <c r="I152"/>
      <c r="J152"/>
      <c r="K152" s="91"/>
      <c r="L152" s="91"/>
      <c r="M152" s="91"/>
      <c r="N152" s="225"/>
      <c r="R152" s="2" t="s">
        <v>2199</v>
      </c>
      <c r="S152" s="202">
        <v>95.00554652632664</v>
      </c>
      <c r="T152" s="202">
        <f t="shared" si="4"/>
        <v>0</v>
      </c>
      <c r="U152" s="202">
        <f t="shared" si="5"/>
        <v>10</v>
      </c>
      <c r="V152"/>
      <c r="W152"/>
      <c r="X152"/>
      <c r="Y152"/>
      <c r="Z152"/>
      <c r="AA152"/>
      <c r="AB152"/>
      <c r="AC152"/>
    </row>
    <row r="153" spans="2:29" s="14" customFormat="1" x14ac:dyDescent="0.25">
      <c r="B153" s="2" t="s">
        <v>2200</v>
      </c>
      <c r="C153" s="202">
        <v>56.598443662722545</v>
      </c>
      <c r="D153"/>
      <c r="E153"/>
      <c r="F153"/>
      <c r="G153"/>
      <c r="H153"/>
      <c r="I153"/>
      <c r="J153"/>
      <c r="K153" s="91"/>
      <c r="L153" s="91"/>
      <c r="M153" s="91"/>
      <c r="N153" s="225"/>
      <c r="R153" s="2" t="s">
        <v>2200</v>
      </c>
      <c r="S153" s="202">
        <v>56.598443662722545</v>
      </c>
      <c r="T153" s="202">
        <f t="shared" si="4"/>
        <v>163.10247931697876</v>
      </c>
      <c r="U153" s="202">
        <f t="shared" si="5"/>
        <v>10</v>
      </c>
      <c r="V153"/>
      <c r="W153"/>
      <c r="X153"/>
      <c r="Y153"/>
      <c r="Z153"/>
      <c r="AA153"/>
      <c r="AB153"/>
      <c r="AC153"/>
    </row>
    <row r="154" spans="2:29" s="14" customFormat="1" x14ac:dyDescent="0.25">
      <c r="B154" s="2" t="s">
        <v>2201</v>
      </c>
      <c r="C154" s="202">
        <v>75.995561077985059</v>
      </c>
      <c r="D154"/>
      <c r="E154"/>
      <c r="F154"/>
      <c r="G154"/>
      <c r="H154"/>
      <c r="I154"/>
      <c r="J154"/>
      <c r="K154" s="91"/>
      <c r="L154" s="91"/>
      <c r="M154" s="91"/>
      <c r="N154" s="225"/>
      <c r="R154" s="2" t="s">
        <v>2201</v>
      </c>
      <c r="S154" s="202">
        <v>75.995561077985059</v>
      </c>
      <c r="T154" s="202">
        <f t="shared" si="4"/>
        <v>87.1069182389937</v>
      </c>
      <c r="U154" s="202">
        <f t="shared" si="5"/>
        <v>10</v>
      </c>
      <c r="V154"/>
      <c r="W154"/>
      <c r="X154"/>
      <c r="Y154"/>
      <c r="Z154"/>
      <c r="AA154"/>
      <c r="AB154"/>
      <c r="AC154"/>
    </row>
    <row r="155" spans="2:29" s="14" customFormat="1" x14ac:dyDescent="0.25">
      <c r="B155" s="2" t="s">
        <v>2202</v>
      </c>
      <c r="C155" s="202">
        <v>49.412915851272025</v>
      </c>
      <c r="D155"/>
      <c r="E155"/>
      <c r="F155"/>
      <c r="G155"/>
      <c r="H155"/>
      <c r="I155"/>
      <c r="J155"/>
      <c r="K155" s="91"/>
      <c r="L155" s="91"/>
      <c r="M155" s="91"/>
      <c r="N155" s="225"/>
      <c r="R155" s="2" t="s">
        <v>2202</v>
      </c>
      <c r="S155" s="202">
        <v>49.412915851272025</v>
      </c>
      <c r="T155" s="202">
        <f t="shared" si="4"/>
        <v>137.57772803183741</v>
      </c>
      <c r="U155" s="202">
        <f t="shared" si="5"/>
        <v>10</v>
      </c>
      <c r="V155"/>
      <c r="W155"/>
      <c r="X155"/>
      <c r="Y155"/>
      <c r="Z155"/>
      <c r="AA155"/>
      <c r="AB155"/>
      <c r="AC155"/>
    </row>
    <row r="156" spans="2:29" s="14" customFormat="1" x14ac:dyDescent="0.25">
      <c r="B156" s="2" t="s">
        <v>2203</v>
      </c>
      <c r="C156" s="202">
        <v>50.470809792843696</v>
      </c>
      <c r="D156"/>
      <c r="E156"/>
      <c r="F156"/>
      <c r="G156"/>
      <c r="H156"/>
      <c r="I156"/>
      <c r="J156"/>
      <c r="K156" s="91"/>
      <c r="L156" s="91"/>
      <c r="M156" s="91"/>
      <c r="N156" s="225"/>
      <c r="R156" s="2" t="s">
        <v>2203</v>
      </c>
      <c r="S156" s="202">
        <v>50.470809792843696</v>
      </c>
      <c r="T156" s="202">
        <f t="shared" si="4"/>
        <v>87.1069182389937</v>
      </c>
      <c r="U156" s="202">
        <f t="shared" si="5"/>
        <v>10</v>
      </c>
      <c r="V156"/>
      <c r="W156"/>
      <c r="X156"/>
      <c r="Y156"/>
      <c r="Z156"/>
      <c r="AA156"/>
      <c r="AB156"/>
      <c r="AC156"/>
    </row>
    <row r="157" spans="2:29" s="14" customFormat="1" x14ac:dyDescent="0.25">
      <c r="B157" s="2" t="s">
        <v>2204</v>
      </c>
      <c r="C157" s="202">
        <v>0</v>
      </c>
      <c r="D157"/>
      <c r="E157"/>
      <c r="F157"/>
      <c r="G157"/>
      <c r="H157"/>
      <c r="I157"/>
      <c r="J157"/>
      <c r="K157" s="91"/>
      <c r="L157" s="91"/>
      <c r="M157" s="91"/>
      <c r="N157" s="225"/>
      <c r="R157" s="2" t="s">
        <v>2204</v>
      </c>
      <c r="S157" s="202">
        <v>0</v>
      </c>
      <c r="T157" s="202">
        <f t="shared" si="4"/>
        <v>175.40857167183987</v>
      </c>
      <c r="U157" s="202">
        <f t="shared" si="5"/>
        <v>10</v>
      </c>
      <c r="V157"/>
      <c r="W157"/>
      <c r="X157"/>
      <c r="Y157"/>
      <c r="Z157"/>
      <c r="AA157"/>
      <c r="AB157"/>
      <c r="AC157"/>
    </row>
    <row r="158" spans="2:29" s="14" customFormat="1" x14ac:dyDescent="0.25">
      <c r="B158" s="2" t="s">
        <v>2205</v>
      </c>
      <c r="C158" s="202">
        <v>35.386788352890044</v>
      </c>
      <c r="D158"/>
      <c r="E158"/>
      <c r="F158"/>
      <c r="G158"/>
      <c r="H158"/>
      <c r="I158"/>
      <c r="J158"/>
      <c r="K158" s="91"/>
      <c r="L158" s="91"/>
      <c r="M158" s="91"/>
      <c r="N158" s="225"/>
      <c r="R158" s="2" t="s">
        <v>2205</v>
      </c>
      <c r="S158" s="202">
        <v>35.386788352890044</v>
      </c>
      <c r="T158" s="202">
        <f t="shared" si="4"/>
        <v>87.1069182389937</v>
      </c>
      <c r="U158" s="202">
        <f t="shared" si="5"/>
        <v>10</v>
      </c>
      <c r="V158"/>
      <c r="W158"/>
      <c r="X158"/>
      <c r="Y158"/>
      <c r="Z158"/>
      <c r="AA158"/>
      <c r="AB158"/>
      <c r="AC158"/>
    </row>
    <row r="159" spans="2:29" s="14" customFormat="1" x14ac:dyDescent="0.25">
      <c r="B159" s="2" t="s">
        <v>2206</v>
      </c>
      <c r="C159" s="202">
        <v>87.1069182389937</v>
      </c>
      <c r="D159"/>
      <c r="E159"/>
      <c r="F159"/>
      <c r="G159"/>
      <c r="H159"/>
      <c r="I159"/>
      <c r="J159"/>
      <c r="K159" s="91"/>
      <c r="L159" s="91"/>
      <c r="M159" s="91"/>
      <c r="N159" s="225"/>
      <c r="R159" s="2" t="s">
        <v>2206</v>
      </c>
      <c r="S159" s="202">
        <v>87.1069182389937</v>
      </c>
      <c r="T159" s="202">
        <f t="shared" si="4"/>
        <v>0</v>
      </c>
      <c r="U159" s="202">
        <f t="shared" si="5"/>
        <v>10</v>
      </c>
      <c r="V159"/>
      <c r="W159"/>
      <c r="X159"/>
      <c r="Y159"/>
      <c r="Z159"/>
      <c r="AA159"/>
      <c r="AB159"/>
      <c r="AC159"/>
    </row>
    <row r="160" spans="2:29" s="14" customFormat="1" x14ac:dyDescent="0.25">
      <c r="B160" s="2" t="s">
        <v>2207</v>
      </c>
      <c r="C160" s="202">
        <v>26.895517462431336</v>
      </c>
      <c r="D160"/>
      <c r="E160"/>
      <c r="F160"/>
      <c r="G160"/>
      <c r="H160"/>
      <c r="I160"/>
      <c r="J160"/>
      <c r="K160" s="91"/>
      <c r="L160" s="91"/>
      <c r="M160" s="91"/>
      <c r="N160" s="225"/>
      <c r="R160" s="2" t="s">
        <v>2207</v>
      </c>
      <c r="S160" s="202">
        <v>26.895517462431336</v>
      </c>
      <c r="T160" s="202">
        <f t="shared" si="4"/>
        <v>0</v>
      </c>
      <c r="U160" s="202">
        <f t="shared" si="5"/>
        <v>10</v>
      </c>
      <c r="V160"/>
      <c r="W160"/>
      <c r="X160"/>
      <c r="Y160"/>
      <c r="Z160"/>
      <c r="AA160"/>
      <c r="AB160"/>
      <c r="AC160"/>
    </row>
    <row r="161" spans="2:29" s="14" customFormat="1" x14ac:dyDescent="0.25">
      <c r="B161" s="2" t="s">
        <v>2208</v>
      </c>
      <c r="C161" s="202">
        <v>1.4124293785310735</v>
      </c>
      <c r="D161"/>
      <c r="E161"/>
      <c r="F161"/>
      <c r="G161"/>
      <c r="H161"/>
      <c r="I161"/>
      <c r="J161"/>
      <c r="K161" s="91"/>
      <c r="L161" s="91"/>
      <c r="M161" s="91"/>
      <c r="N161" s="225"/>
      <c r="R161" s="2" t="s">
        <v>2208</v>
      </c>
      <c r="S161" s="202">
        <v>1.4124293785310735</v>
      </c>
      <c r="T161" s="202">
        <f t="shared" si="4"/>
        <v>24.60691823899371</v>
      </c>
      <c r="U161" s="202">
        <f t="shared" si="5"/>
        <v>10</v>
      </c>
      <c r="V161"/>
      <c r="W161"/>
      <c r="X161"/>
      <c r="Y161"/>
      <c r="Z161"/>
      <c r="AA161"/>
      <c r="AB161"/>
      <c r="AC161"/>
    </row>
    <row r="162" spans="2:29" s="14" customFormat="1" x14ac:dyDescent="0.25">
      <c r="B162" s="2" t="s">
        <v>2209</v>
      </c>
      <c r="C162" s="202">
        <v>24.60691823899371</v>
      </c>
      <c r="D162"/>
      <c r="E162"/>
      <c r="F162"/>
      <c r="G162"/>
      <c r="H162"/>
      <c r="I162"/>
      <c r="J162"/>
      <c r="K162" s="91"/>
      <c r="L162" s="91"/>
      <c r="M162" s="91"/>
      <c r="N162" s="225"/>
      <c r="R162" s="2" t="s">
        <v>2209</v>
      </c>
      <c r="S162" s="202">
        <v>24.60691823899371</v>
      </c>
      <c r="T162" s="202">
        <f t="shared" si="4"/>
        <v>0</v>
      </c>
      <c r="U162" s="202">
        <f t="shared" si="5"/>
        <v>10</v>
      </c>
      <c r="V162"/>
      <c r="W162"/>
      <c r="X162"/>
      <c r="Y162"/>
      <c r="Z162"/>
      <c r="AA162"/>
      <c r="AB162"/>
      <c r="AC162"/>
    </row>
    <row r="163" spans="2:29" s="14" customFormat="1" x14ac:dyDescent="0.25">
      <c r="B163"/>
      <c r="C163"/>
      <c r="D163"/>
      <c r="E163"/>
      <c r="F163"/>
      <c r="G163"/>
      <c r="H163"/>
      <c r="I163"/>
      <c r="J163"/>
      <c r="K163" s="91"/>
      <c r="L163" s="91"/>
      <c r="M163" s="91"/>
      <c r="N163" s="225"/>
      <c r="R163"/>
      <c r="S163"/>
      <c r="T163"/>
      <c r="U163"/>
      <c r="V163"/>
      <c r="W163"/>
      <c r="X163"/>
      <c r="Y163"/>
      <c r="Z163"/>
      <c r="AA163"/>
      <c r="AB163"/>
      <c r="AC163"/>
    </row>
    <row r="164" spans="2:29" s="14" customFormat="1" x14ac:dyDescent="0.25">
      <c r="B164"/>
      <c r="C164"/>
      <c r="D164"/>
      <c r="E164"/>
      <c r="F164"/>
      <c r="G164"/>
      <c r="H164"/>
      <c r="I164"/>
      <c r="J164"/>
      <c r="K164" s="91"/>
      <c r="L164" s="91"/>
      <c r="M164" s="91"/>
      <c r="N164" s="225"/>
      <c r="R164"/>
      <c r="S164"/>
      <c r="T164"/>
      <c r="U164"/>
      <c r="V164"/>
      <c r="W164"/>
      <c r="X164"/>
      <c r="Y164"/>
      <c r="Z164"/>
      <c r="AA164"/>
      <c r="AB164"/>
      <c r="AC164"/>
    </row>
    <row r="165" spans="2:29" s="14" customFormat="1" x14ac:dyDescent="0.25">
      <c r="B165"/>
      <c r="C165"/>
      <c r="D165"/>
      <c r="E165"/>
      <c r="F165"/>
      <c r="G165"/>
      <c r="H165"/>
      <c r="I165"/>
      <c r="J165"/>
      <c r="K165" s="91"/>
      <c r="L165" s="91"/>
      <c r="M165" s="91"/>
      <c r="N165" s="225"/>
      <c r="R165"/>
      <c r="S165"/>
      <c r="T165"/>
      <c r="U165"/>
      <c r="V165"/>
      <c r="W165"/>
      <c r="X165"/>
      <c r="Y165"/>
      <c r="Z165"/>
      <c r="AA165"/>
      <c r="AB165"/>
      <c r="AC165"/>
    </row>
    <row r="166" spans="2:29" s="14" customFormat="1" x14ac:dyDescent="0.25">
      <c r="B166"/>
      <c r="C166"/>
      <c r="D166"/>
      <c r="E166"/>
      <c r="F166"/>
      <c r="G166"/>
      <c r="H166"/>
      <c r="I166"/>
      <c r="J166"/>
      <c r="K166" s="91"/>
      <c r="L166" s="91"/>
      <c r="M166" s="91"/>
      <c r="N166" s="225"/>
      <c r="R166"/>
      <c r="S166"/>
      <c r="T166"/>
      <c r="U166"/>
      <c r="V166"/>
      <c r="W166"/>
      <c r="X166"/>
      <c r="Y166"/>
      <c r="Z166"/>
      <c r="AA166"/>
      <c r="AB166"/>
      <c r="AC166"/>
    </row>
    <row r="167" spans="2:29" s="14" customFormat="1" x14ac:dyDescent="0.25">
      <c r="B167"/>
      <c r="C167"/>
      <c r="D167"/>
      <c r="E167"/>
      <c r="F167"/>
      <c r="G167"/>
      <c r="H167"/>
      <c r="I167"/>
      <c r="J167"/>
      <c r="K167" s="91"/>
      <c r="L167" s="91"/>
      <c r="M167" s="91"/>
      <c r="N167" s="225"/>
      <c r="R167"/>
      <c r="S167"/>
      <c r="T167"/>
      <c r="U167"/>
      <c r="V167"/>
      <c r="W167"/>
      <c r="X167"/>
      <c r="Y167"/>
      <c r="Z167"/>
      <c r="AA167"/>
      <c r="AB167"/>
      <c r="AC167"/>
    </row>
    <row r="168" spans="2:29" s="14" customFormat="1" x14ac:dyDescent="0.25">
      <c r="B168"/>
      <c r="C168"/>
      <c r="D168"/>
      <c r="E168"/>
      <c r="F168"/>
      <c r="G168"/>
      <c r="H168"/>
      <c r="I168"/>
      <c r="J168"/>
      <c r="K168" s="91"/>
      <c r="L168" s="91"/>
      <c r="M168" s="91"/>
      <c r="N168" s="225"/>
      <c r="R168"/>
      <c r="S168"/>
      <c r="T168"/>
      <c r="U168"/>
      <c r="V168"/>
      <c r="W168"/>
      <c r="X168"/>
      <c r="Y168"/>
      <c r="Z168"/>
      <c r="AA168"/>
      <c r="AB168"/>
      <c r="AC168"/>
    </row>
    <row r="169" spans="2:29" s="14" customFormat="1" x14ac:dyDescent="0.25">
      <c r="B169"/>
      <c r="C169"/>
      <c r="D169"/>
      <c r="E169"/>
      <c r="F169"/>
      <c r="G169"/>
      <c r="H169"/>
      <c r="I169"/>
      <c r="J169"/>
      <c r="K169" s="91"/>
      <c r="L169" s="91"/>
      <c r="M169" s="91"/>
      <c r="N169" s="225"/>
      <c r="R169"/>
      <c r="S169"/>
      <c r="T169"/>
      <c r="U169"/>
      <c r="V169"/>
      <c r="W169"/>
      <c r="X169"/>
      <c r="Y169"/>
      <c r="Z169"/>
      <c r="AA169"/>
      <c r="AB169"/>
      <c r="AC169"/>
    </row>
    <row r="170" spans="2:29" s="14" customFormat="1" x14ac:dyDescent="0.25">
      <c r="B170"/>
      <c r="C170"/>
      <c r="D170"/>
      <c r="E170"/>
      <c r="F170"/>
      <c r="G170"/>
      <c r="H170"/>
      <c r="I170"/>
      <c r="J170"/>
      <c r="K170" s="91"/>
      <c r="L170" s="91"/>
      <c r="M170" s="91"/>
      <c r="N170" s="225"/>
      <c r="R170"/>
      <c r="S170"/>
      <c r="T170"/>
      <c r="U170"/>
      <c r="V170"/>
      <c r="W170"/>
      <c r="X170"/>
      <c r="Y170"/>
      <c r="Z170"/>
      <c r="AA170"/>
      <c r="AB170"/>
      <c r="AC170"/>
    </row>
    <row r="171" spans="2:29" s="14" customFormat="1" x14ac:dyDescent="0.25">
      <c r="B171"/>
      <c r="C171"/>
      <c r="D171"/>
      <c r="E171"/>
      <c r="F171"/>
      <c r="G171"/>
      <c r="H171"/>
      <c r="I171"/>
      <c r="J171"/>
      <c r="K171" s="91"/>
      <c r="L171" s="91"/>
      <c r="M171" s="91"/>
      <c r="N171" s="225"/>
      <c r="R171"/>
      <c r="S171"/>
      <c r="T171"/>
      <c r="U171"/>
      <c r="V171"/>
      <c r="W171"/>
      <c r="X171"/>
      <c r="Y171"/>
      <c r="Z171"/>
      <c r="AA171"/>
      <c r="AB171"/>
      <c r="AC171"/>
    </row>
    <row r="172" spans="2:29" s="14" customFormat="1" x14ac:dyDescent="0.25">
      <c r="B172"/>
      <c r="C172"/>
      <c r="D172"/>
      <c r="E172"/>
      <c r="F172"/>
      <c r="G172"/>
      <c r="H172"/>
      <c r="I172"/>
      <c r="J172"/>
      <c r="K172" s="91"/>
      <c r="L172" s="91"/>
      <c r="M172" s="91"/>
      <c r="N172" s="225"/>
      <c r="R172"/>
      <c r="S172"/>
      <c r="T172"/>
      <c r="U172"/>
      <c r="V172"/>
      <c r="W172"/>
      <c r="X172"/>
      <c r="Y172"/>
      <c r="Z172"/>
      <c r="AA172"/>
      <c r="AB172"/>
      <c r="AC172"/>
    </row>
    <row r="173" spans="2:29" s="14" customFormat="1" x14ac:dyDescent="0.25">
      <c r="B173"/>
      <c r="C173"/>
      <c r="D173"/>
      <c r="E173"/>
      <c r="F173"/>
      <c r="G173"/>
      <c r="H173"/>
      <c r="I173"/>
      <c r="J173"/>
      <c r="K173" s="91"/>
      <c r="L173" s="91"/>
      <c r="M173" s="91"/>
      <c r="N173" s="225"/>
      <c r="R173"/>
      <c r="S173"/>
      <c r="T173"/>
      <c r="U173"/>
      <c r="V173"/>
      <c r="W173"/>
      <c r="X173"/>
      <c r="Y173"/>
      <c r="Z173"/>
      <c r="AA173"/>
      <c r="AB173"/>
      <c r="AC173"/>
    </row>
    <row r="174" spans="2:29" s="14" customFormat="1" x14ac:dyDescent="0.25">
      <c r="B174"/>
      <c r="C174"/>
      <c r="D174"/>
      <c r="E174"/>
      <c r="F174"/>
      <c r="G174"/>
      <c r="H174"/>
      <c r="I174"/>
      <c r="J174"/>
      <c r="K174" s="91"/>
      <c r="L174" s="91"/>
      <c r="M174" s="91"/>
      <c r="N174" s="225"/>
      <c r="R174"/>
      <c r="S174"/>
      <c r="T174"/>
      <c r="U174"/>
      <c r="V174"/>
      <c r="W174"/>
      <c r="X174"/>
      <c r="Y174"/>
      <c r="Z174"/>
      <c r="AA174"/>
      <c r="AB174"/>
      <c r="AC174"/>
    </row>
    <row r="175" spans="2:29" s="14" customFormat="1" x14ac:dyDescent="0.25">
      <c r="B175"/>
      <c r="C175"/>
      <c r="D175"/>
      <c r="E175"/>
      <c r="F175"/>
      <c r="G175"/>
      <c r="H175"/>
      <c r="I175"/>
      <c r="J175"/>
      <c r="K175" s="91"/>
      <c r="L175" s="91"/>
      <c r="M175" s="91"/>
      <c r="N175" s="225"/>
      <c r="R175"/>
      <c r="S175"/>
      <c r="T175"/>
      <c r="U175"/>
      <c r="V175"/>
      <c r="W175"/>
      <c r="X175"/>
      <c r="Y175"/>
      <c r="Z175"/>
      <c r="AA175"/>
      <c r="AB175"/>
      <c r="AC175"/>
    </row>
    <row r="176" spans="2:29" s="14" customFormat="1" x14ac:dyDescent="0.25">
      <c r="B176"/>
      <c r="C176"/>
      <c r="D176"/>
      <c r="E176"/>
      <c r="F176"/>
      <c r="G176"/>
      <c r="H176"/>
      <c r="I176"/>
      <c r="J176"/>
      <c r="K176" s="91"/>
      <c r="L176" s="91"/>
      <c r="M176" s="91"/>
      <c r="N176" s="225"/>
      <c r="R176"/>
      <c r="S176"/>
      <c r="T176"/>
      <c r="U176"/>
      <c r="V176"/>
      <c r="W176"/>
      <c r="X176"/>
      <c r="Y176"/>
      <c r="Z176"/>
      <c r="AA176"/>
      <c r="AB176"/>
      <c r="AC176"/>
    </row>
    <row r="177" spans="2:29" s="14" customFormat="1" x14ac:dyDescent="0.25">
      <c r="B177"/>
      <c r="C177"/>
      <c r="D177"/>
      <c r="E177"/>
      <c r="F177"/>
      <c r="G177"/>
      <c r="H177"/>
      <c r="I177"/>
      <c r="J177"/>
      <c r="K177" s="91"/>
      <c r="L177" s="91"/>
      <c r="M177" s="91"/>
      <c r="N177" s="225"/>
      <c r="R177"/>
      <c r="S177"/>
      <c r="T177"/>
      <c r="U177"/>
      <c r="V177"/>
      <c r="W177"/>
      <c r="X177"/>
      <c r="Y177"/>
      <c r="Z177"/>
      <c r="AA177"/>
      <c r="AB177"/>
      <c r="AC177"/>
    </row>
    <row r="178" spans="2:29" s="14" customFormat="1" x14ac:dyDescent="0.25">
      <c r="B178"/>
      <c r="C178"/>
      <c r="D178"/>
      <c r="E178"/>
      <c r="F178"/>
      <c r="G178"/>
      <c r="H178"/>
      <c r="I178"/>
      <c r="J178"/>
      <c r="K178" s="91"/>
      <c r="L178" s="91"/>
      <c r="M178" s="91"/>
      <c r="N178" s="225"/>
      <c r="R178"/>
      <c r="S178"/>
      <c r="T178"/>
      <c r="U178"/>
      <c r="V178"/>
      <c r="W178"/>
      <c r="X178"/>
      <c r="Y178"/>
      <c r="Z178"/>
      <c r="AA178"/>
      <c r="AB178"/>
      <c r="AC178"/>
    </row>
    <row r="179" spans="2:29" s="14" customFormat="1" x14ac:dyDescent="0.25">
      <c r="B179"/>
      <c r="C179"/>
      <c r="D179"/>
      <c r="E179"/>
      <c r="F179"/>
      <c r="G179"/>
      <c r="H179"/>
      <c r="I179"/>
      <c r="J179"/>
      <c r="K179" s="91"/>
      <c r="L179" s="91"/>
      <c r="M179" s="91"/>
      <c r="N179" s="225"/>
      <c r="R179"/>
      <c r="S179"/>
      <c r="T179"/>
      <c r="U179"/>
      <c r="V179"/>
      <c r="W179"/>
      <c r="X179"/>
      <c r="Y179"/>
      <c r="Z179"/>
      <c r="AA179"/>
      <c r="AB179"/>
      <c r="AC179"/>
    </row>
    <row r="180" spans="2:29" s="14" customFormat="1" x14ac:dyDescent="0.25">
      <c r="B180"/>
      <c r="C180"/>
      <c r="D180"/>
      <c r="E180"/>
      <c r="F180"/>
      <c r="G180"/>
      <c r="H180"/>
      <c r="I180"/>
      <c r="J180"/>
      <c r="K180" s="91"/>
      <c r="L180" s="91"/>
      <c r="M180" s="91"/>
      <c r="N180" s="225"/>
      <c r="R180"/>
      <c r="S180"/>
      <c r="T180"/>
      <c r="U180"/>
      <c r="V180"/>
      <c r="W180"/>
      <c r="X180"/>
      <c r="Y180"/>
      <c r="Z180"/>
      <c r="AA180"/>
      <c r="AB180"/>
      <c r="AC180"/>
    </row>
    <row r="181" spans="2:29" s="14" customFormat="1" x14ac:dyDescent="0.25">
      <c r="B181"/>
      <c r="C181"/>
      <c r="D181"/>
      <c r="E181"/>
      <c r="F181"/>
      <c r="G181"/>
      <c r="H181"/>
      <c r="I181"/>
      <c r="J181"/>
      <c r="K181" s="91"/>
      <c r="L181" s="91"/>
      <c r="M181" s="91"/>
      <c r="N181" s="225"/>
      <c r="R181"/>
      <c r="S181"/>
      <c r="T181"/>
      <c r="U181"/>
      <c r="V181"/>
      <c r="W181"/>
      <c r="X181"/>
      <c r="Y181"/>
      <c r="Z181"/>
      <c r="AA181"/>
      <c r="AB181"/>
      <c r="AC181"/>
    </row>
    <row r="182" spans="2:29" s="14" customFormat="1" x14ac:dyDescent="0.25">
      <c r="B182"/>
      <c r="C182"/>
      <c r="D182"/>
      <c r="E182"/>
      <c r="F182"/>
      <c r="G182"/>
      <c r="H182"/>
      <c r="I182"/>
      <c r="J182"/>
      <c r="K182" s="91"/>
      <c r="L182" s="91"/>
      <c r="M182" s="91"/>
      <c r="N182" s="225"/>
      <c r="R182"/>
      <c r="S182"/>
      <c r="T182"/>
      <c r="U182"/>
      <c r="V182"/>
      <c r="W182"/>
      <c r="X182"/>
      <c r="Y182"/>
      <c r="Z182"/>
      <c r="AA182"/>
      <c r="AB182"/>
      <c r="AC182"/>
    </row>
    <row r="183" spans="2:29" s="14" customFormat="1" x14ac:dyDescent="0.25">
      <c r="B183"/>
      <c r="C183"/>
      <c r="D183"/>
      <c r="E183"/>
      <c r="F183"/>
      <c r="G183"/>
      <c r="H183"/>
      <c r="I183"/>
      <c r="J183"/>
      <c r="K183" s="91"/>
      <c r="L183" s="91"/>
      <c r="M183" s="91"/>
      <c r="N183" s="225"/>
      <c r="R183"/>
      <c r="S183"/>
      <c r="T183"/>
      <c r="U183"/>
      <c r="V183"/>
      <c r="W183"/>
      <c r="X183"/>
      <c r="Y183"/>
      <c r="Z183"/>
      <c r="AA183"/>
      <c r="AB183"/>
      <c r="AC183"/>
    </row>
    <row r="184" spans="2:29" s="14" customFormat="1" x14ac:dyDescent="0.25">
      <c r="B184"/>
      <c r="C184"/>
      <c r="D184"/>
      <c r="E184"/>
      <c r="F184"/>
      <c r="G184"/>
      <c r="H184"/>
      <c r="I184"/>
      <c r="J184"/>
      <c r="K184" s="91"/>
      <c r="L184" s="91"/>
      <c r="M184" s="91"/>
      <c r="N184" s="225"/>
      <c r="R184"/>
      <c r="S184"/>
      <c r="T184"/>
      <c r="U184"/>
      <c r="V184"/>
      <c r="W184"/>
      <c r="X184"/>
      <c r="Y184"/>
      <c r="Z184"/>
      <c r="AA184"/>
      <c r="AB184"/>
      <c r="AC184"/>
    </row>
    <row r="185" spans="2:29" s="14" customFormat="1" x14ac:dyDescent="0.25">
      <c r="B185"/>
      <c r="C185"/>
      <c r="D185"/>
      <c r="E185"/>
      <c r="F185"/>
      <c r="G185"/>
      <c r="H185"/>
      <c r="I185"/>
      <c r="J185"/>
      <c r="K185" s="91"/>
      <c r="L185" s="91"/>
      <c r="M185" s="91"/>
      <c r="N185" s="225"/>
      <c r="R185"/>
      <c r="S185"/>
      <c r="T185"/>
      <c r="U185"/>
      <c r="V185"/>
      <c r="W185"/>
      <c r="X185"/>
      <c r="Y185"/>
      <c r="Z185"/>
      <c r="AA185"/>
      <c r="AB185"/>
      <c r="AC185"/>
    </row>
    <row r="186" spans="2:29" s="14" customFormat="1" x14ac:dyDescent="0.25">
      <c r="B186"/>
      <c r="C186"/>
      <c r="D186"/>
      <c r="E186"/>
      <c r="F186"/>
      <c r="G186"/>
      <c r="H186"/>
      <c r="I186"/>
      <c r="J186"/>
      <c r="K186" s="91"/>
      <c r="L186" s="91"/>
      <c r="M186" s="91"/>
      <c r="N186" s="225"/>
      <c r="R186"/>
      <c r="S186"/>
      <c r="T186"/>
      <c r="U186"/>
      <c r="V186"/>
      <c r="W186"/>
      <c r="X186"/>
      <c r="Y186"/>
      <c r="Z186"/>
      <c r="AA186"/>
      <c r="AB186"/>
      <c r="AC186"/>
    </row>
    <row r="187" spans="2:29" s="14" customFormat="1" x14ac:dyDescent="0.25">
      <c r="B187"/>
      <c r="C187"/>
      <c r="D187"/>
      <c r="E187"/>
      <c r="F187"/>
      <c r="G187"/>
      <c r="H187"/>
      <c r="I187"/>
      <c r="J187"/>
      <c r="K187" s="91"/>
      <c r="L187" s="91"/>
      <c r="M187" s="91"/>
      <c r="N187" s="225"/>
      <c r="R187"/>
      <c r="S187"/>
      <c r="T187"/>
      <c r="U187"/>
      <c r="V187"/>
      <c r="W187"/>
      <c r="X187"/>
      <c r="Y187"/>
      <c r="Z187"/>
      <c r="AA187"/>
      <c r="AB187"/>
      <c r="AC187"/>
    </row>
    <row r="188" spans="2:29" s="14" customFormat="1" x14ac:dyDescent="0.25">
      <c r="B188"/>
      <c r="C188"/>
      <c r="D188"/>
      <c r="E188"/>
      <c r="F188"/>
      <c r="G188"/>
      <c r="H188"/>
      <c r="I188"/>
      <c r="J188"/>
      <c r="K188" s="91"/>
      <c r="L188" s="91"/>
      <c r="M188" s="91"/>
      <c r="N188" s="225"/>
      <c r="R188"/>
      <c r="S188"/>
      <c r="T188"/>
      <c r="U188"/>
      <c r="V188"/>
      <c r="W188"/>
      <c r="X188"/>
      <c r="Y188"/>
      <c r="Z188"/>
      <c r="AA188"/>
      <c r="AB188"/>
      <c r="AC188"/>
    </row>
    <row r="189" spans="2:29" s="14" customFormat="1" x14ac:dyDescent="0.25">
      <c r="B189"/>
      <c r="C189"/>
      <c r="D189"/>
      <c r="E189"/>
      <c r="F189"/>
      <c r="G189"/>
      <c r="H189"/>
      <c r="I189"/>
      <c r="J189"/>
      <c r="K189" s="91"/>
      <c r="L189" s="91"/>
      <c r="M189" s="91"/>
      <c r="N189" s="225"/>
      <c r="R189"/>
      <c r="S189"/>
      <c r="T189"/>
      <c r="U189"/>
      <c r="V189"/>
      <c r="W189"/>
      <c r="X189"/>
      <c r="Y189"/>
      <c r="Z189"/>
      <c r="AA189"/>
      <c r="AB189"/>
      <c r="AC189"/>
    </row>
    <row r="190" spans="2:29" s="14" customFormat="1" x14ac:dyDescent="0.25">
      <c r="B190"/>
      <c r="C190"/>
      <c r="D190"/>
      <c r="E190"/>
      <c r="F190"/>
      <c r="G190"/>
      <c r="H190"/>
      <c r="I190"/>
      <c r="J190"/>
      <c r="K190" s="91"/>
      <c r="L190" s="91"/>
      <c r="M190" s="91"/>
      <c r="N190" s="225"/>
      <c r="R190"/>
      <c r="S190"/>
      <c r="T190"/>
      <c r="U190"/>
      <c r="V190"/>
      <c r="W190"/>
      <c r="X190"/>
      <c r="Y190"/>
      <c r="Z190"/>
      <c r="AA190"/>
      <c r="AB190"/>
      <c r="AC190"/>
    </row>
    <row r="191" spans="2:29" s="14" customFormat="1" x14ac:dyDescent="0.25">
      <c r="B191"/>
      <c r="C191"/>
      <c r="D191"/>
      <c r="E191"/>
      <c r="F191"/>
      <c r="G191"/>
      <c r="H191"/>
      <c r="I191"/>
      <c r="J191"/>
      <c r="K191" s="91"/>
      <c r="L191" s="91"/>
      <c r="M191" s="91"/>
      <c r="N191" s="225"/>
      <c r="R191"/>
      <c r="S191"/>
      <c r="T191"/>
      <c r="U191"/>
      <c r="V191"/>
      <c r="W191"/>
      <c r="X191"/>
      <c r="Y191"/>
      <c r="Z191"/>
      <c r="AA191"/>
      <c r="AB191"/>
      <c r="AC191"/>
    </row>
    <row r="192" spans="2:29" s="14" customFormat="1" x14ac:dyDescent="0.25">
      <c r="B192"/>
      <c r="C192"/>
      <c r="D192"/>
      <c r="E192"/>
      <c r="F192"/>
      <c r="G192"/>
      <c r="H192"/>
      <c r="I192"/>
      <c r="J192"/>
      <c r="K192" s="91"/>
      <c r="L192" s="91"/>
      <c r="M192" s="91"/>
      <c r="N192" s="225"/>
      <c r="R192"/>
      <c r="S192"/>
      <c r="T192"/>
      <c r="U192"/>
      <c r="V192"/>
      <c r="W192"/>
      <c r="X192"/>
      <c r="Y192"/>
      <c r="Z192"/>
      <c r="AA192"/>
      <c r="AB192"/>
      <c r="AC192"/>
    </row>
    <row r="193" spans="2:29" s="14" customFormat="1" x14ac:dyDescent="0.25">
      <c r="B193"/>
      <c r="C193"/>
      <c r="D193"/>
      <c r="E193"/>
      <c r="F193"/>
      <c r="G193"/>
      <c r="H193"/>
      <c r="I193"/>
      <c r="J193"/>
      <c r="K193" s="91"/>
      <c r="L193" s="91"/>
      <c r="M193" s="91"/>
      <c r="N193" s="225"/>
      <c r="R193"/>
      <c r="S193"/>
      <c r="T193"/>
      <c r="U193"/>
      <c r="V193"/>
      <c r="W193"/>
      <c r="X193"/>
      <c r="Y193"/>
      <c r="Z193"/>
      <c r="AA193"/>
      <c r="AB193"/>
      <c r="AC193"/>
    </row>
    <row r="194" spans="2:29" s="14" customFormat="1" x14ac:dyDescent="0.25">
      <c r="B194"/>
      <c r="C194"/>
      <c r="D194"/>
      <c r="E194"/>
      <c r="F194"/>
      <c r="G194"/>
      <c r="H194"/>
      <c r="I194"/>
      <c r="J194"/>
      <c r="K194" s="91"/>
      <c r="L194" s="91"/>
      <c r="M194" s="91"/>
      <c r="N194" s="225"/>
      <c r="R194"/>
      <c r="S194"/>
      <c r="T194"/>
      <c r="U194"/>
      <c r="V194"/>
      <c r="W194"/>
      <c r="X194"/>
      <c r="Y194"/>
      <c r="Z194"/>
      <c r="AA194"/>
      <c r="AB194"/>
      <c r="AC194"/>
    </row>
    <row r="195" spans="2:29" s="14" customFormat="1" x14ac:dyDescent="0.25">
      <c r="B195"/>
      <c r="C195"/>
      <c r="D195"/>
      <c r="E195"/>
      <c r="F195"/>
      <c r="G195"/>
      <c r="H195"/>
      <c r="I195"/>
      <c r="J195"/>
      <c r="K195" s="91"/>
      <c r="L195" s="91"/>
      <c r="M195" s="91"/>
      <c r="N195" s="225"/>
      <c r="R195"/>
      <c r="S195"/>
      <c r="T195"/>
      <c r="U195"/>
      <c r="V195"/>
      <c r="W195"/>
      <c r="X195"/>
      <c r="Y195"/>
      <c r="Z195"/>
      <c r="AA195"/>
      <c r="AB195"/>
      <c r="AC195"/>
    </row>
    <row r="196" spans="2:29" s="14" customFormat="1" x14ac:dyDescent="0.25">
      <c r="B196"/>
      <c r="C196"/>
      <c r="D196"/>
      <c r="E196"/>
      <c r="F196"/>
      <c r="G196"/>
      <c r="H196"/>
      <c r="I196"/>
      <c r="J196"/>
      <c r="K196" s="91"/>
      <c r="L196" s="91"/>
      <c r="M196" s="91"/>
      <c r="N196" s="225"/>
      <c r="R196"/>
      <c r="S196"/>
      <c r="T196"/>
      <c r="U196"/>
      <c r="V196"/>
      <c r="W196"/>
      <c r="X196"/>
      <c r="Y196"/>
      <c r="Z196"/>
      <c r="AA196"/>
      <c r="AB196"/>
      <c r="AC196"/>
    </row>
    <row r="197" spans="2:29" s="14" customFormat="1" x14ac:dyDescent="0.25">
      <c r="B197"/>
      <c r="C197"/>
      <c r="D197"/>
      <c r="E197"/>
      <c r="F197"/>
      <c r="G197"/>
      <c r="H197"/>
      <c r="I197"/>
      <c r="J197"/>
      <c r="K197" s="91"/>
      <c r="L197" s="91"/>
      <c r="M197" s="91"/>
      <c r="N197" s="225"/>
      <c r="R197"/>
      <c r="S197"/>
      <c r="T197"/>
      <c r="U197"/>
      <c r="V197"/>
      <c r="W197"/>
      <c r="X197"/>
      <c r="Y197"/>
      <c r="Z197"/>
      <c r="AA197"/>
      <c r="AB197"/>
      <c r="AC197"/>
    </row>
    <row r="198" spans="2:29" s="14" customFormat="1" x14ac:dyDescent="0.25">
      <c r="B198"/>
      <c r="C198"/>
      <c r="D198"/>
      <c r="E198"/>
      <c r="F198"/>
      <c r="G198"/>
      <c r="H198"/>
      <c r="I198"/>
      <c r="J198"/>
      <c r="K198" s="91"/>
      <c r="L198" s="91"/>
      <c r="M198" s="91"/>
      <c r="N198" s="225"/>
      <c r="R198"/>
      <c r="S198"/>
      <c r="T198"/>
      <c r="U198"/>
      <c r="V198"/>
      <c r="W198"/>
      <c r="X198"/>
      <c r="Y198"/>
      <c r="Z198"/>
      <c r="AA198"/>
      <c r="AB198"/>
      <c r="AC198"/>
    </row>
    <row r="199" spans="2:29" s="14" customFormat="1" x14ac:dyDescent="0.25">
      <c r="B199"/>
      <c r="C199"/>
      <c r="D199"/>
      <c r="E199"/>
      <c r="F199"/>
      <c r="G199"/>
      <c r="H199"/>
      <c r="I199"/>
      <c r="J199"/>
      <c r="K199" s="91"/>
      <c r="L199" s="91"/>
      <c r="M199" s="91"/>
      <c r="N199" s="225"/>
      <c r="R199"/>
      <c r="S199"/>
      <c r="T199"/>
      <c r="U199"/>
      <c r="V199"/>
      <c r="W199"/>
      <c r="X199"/>
      <c r="Y199"/>
      <c r="Z199"/>
      <c r="AA199"/>
      <c r="AB199"/>
      <c r="AC199"/>
    </row>
    <row r="200" spans="2:29" s="14" customFormat="1" x14ac:dyDescent="0.25">
      <c r="B200"/>
      <c r="C200"/>
      <c r="D200"/>
      <c r="E200"/>
      <c r="F200"/>
      <c r="G200"/>
      <c r="H200"/>
      <c r="I200"/>
      <c r="J200"/>
      <c r="K200" s="91"/>
      <c r="L200" s="91"/>
      <c r="M200" s="91"/>
      <c r="N200" s="225"/>
      <c r="R200"/>
      <c r="S200"/>
      <c r="T200"/>
      <c r="U200"/>
      <c r="V200"/>
      <c r="W200"/>
      <c r="X200"/>
      <c r="Y200"/>
      <c r="Z200"/>
      <c r="AA200"/>
      <c r="AB200"/>
      <c r="AC200"/>
    </row>
    <row r="201" spans="2:29" s="14" customFormat="1" x14ac:dyDescent="0.25">
      <c r="B201"/>
      <c r="C201"/>
      <c r="D201"/>
      <c r="E201"/>
      <c r="F201"/>
      <c r="G201"/>
      <c r="H201"/>
      <c r="I201"/>
      <c r="J201"/>
      <c r="K201" s="91"/>
      <c r="L201" s="91"/>
      <c r="M201" s="91"/>
      <c r="N201" s="225"/>
      <c r="R201"/>
      <c r="S201"/>
      <c r="T201"/>
      <c r="U201"/>
      <c r="V201"/>
      <c r="W201"/>
      <c r="X201"/>
      <c r="Y201"/>
      <c r="Z201"/>
      <c r="AA201"/>
      <c r="AB201"/>
      <c r="AC201"/>
    </row>
    <row r="202" spans="2:29" s="14" customFormat="1" x14ac:dyDescent="0.25">
      <c r="B202"/>
      <c r="C202"/>
      <c r="D202"/>
      <c r="E202"/>
      <c r="F202"/>
      <c r="G202"/>
      <c r="H202"/>
      <c r="I202"/>
      <c r="J202"/>
      <c r="K202" s="91"/>
      <c r="L202" s="91"/>
      <c r="M202" s="91"/>
      <c r="N202" s="225"/>
      <c r="R202"/>
      <c r="S202"/>
      <c r="T202"/>
      <c r="U202"/>
      <c r="V202"/>
      <c r="W202"/>
      <c r="X202"/>
      <c r="Y202"/>
      <c r="Z202"/>
      <c r="AA202"/>
      <c r="AB202"/>
      <c r="AC202"/>
    </row>
    <row r="203" spans="2:29" s="14" customFormat="1" x14ac:dyDescent="0.25">
      <c r="B203"/>
      <c r="C203"/>
      <c r="D203"/>
      <c r="E203"/>
      <c r="F203"/>
      <c r="G203"/>
      <c r="H203"/>
      <c r="I203"/>
      <c r="J203"/>
      <c r="K203" s="91"/>
      <c r="L203" s="91"/>
      <c r="M203" s="91"/>
      <c r="N203" s="225"/>
      <c r="R203"/>
      <c r="S203"/>
      <c r="T203"/>
      <c r="U203"/>
      <c r="V203"/>
      <c r="W203"/>
      <c r="X203"/>
      <c r="Y203"/>
      <c r="Z203"/>
      <c r="AA203"/>
      <c r="AB203"/>
      <c r="AC203"/>
    </row>
    <row r="204" spans="2:29" s="14" customFormat="1" x14ac:dyDescent="0.25">
      <c r="B204"/>
      <c r="C204"/>
      <c r="D204"/>
      <c r="E204"/>
      <c r="F204"/>
      <c r="G204"/>
      <c r="H204"/>
      <c r="I204"/>
      <c r="J204"/>
      <c r="K204" s="91"/>
      <c r="L204" s="91"/>
      <c r="M204" s="91"/>
      <c r="N204" s="225"/>
      <c r="R204"/>
      <c r="S204"/>
      <c r="T204"/>
      <c r="U204"/>
      <c r="V204"/>
      <c r="W204"/>
      <c r="X204"/>
      <c r="Y204"/>
      <c r="Z204"/>
      <c r="AA204"/>
      <c r="AB204"/>
      <c r="AC204"/>
    </row>
    <row r="205" spans="2:29" s="14" customFormat="1" x14ac:dyDescent="0.25">
      <c r="B205"/>
      <c r="C205"/>
      <c r="D205"/>
      <c r="E205"/>
      <c r="F205"/>
      <c r="G205"/>
      <c r="H205"/>
      <c r="I205"/>
      <c r="J205"/>
      <c r="K205" s="91"/>
      <c r="L205" s="91"/>
      <c r="M205" s="91"/>
      <c r="N205" s="225"/>
      <c r="R205"/>
      <c r="S205"/>
      <c r="T205"/>
      <c r="U205"/>
      <c r="V205"/>
      <c r="W205"/>
      <c r="X205"/>
      <c r="Y205"/>
      <c r="Z205"/>
      <c r="AA205"/>
      <c r="AB205"/>
      <c r="AC205"/>
    </row>
    <row r="206" spans="2:29" s="14" customFormat="1" x14ac:dyDescent="0.25">
      <c r="B206"/>
      <c r="C206"/>
      <c r="D206"/>
      <c r="E206"/>
      <c r="F206"/>
      <c r="G206"/>
      <c r="H206"/>
      <c r="I206"/>
      <c r="J206"/>
      <c r="K206" s="91"/>
      <c r="L206" s="91"/>
      <c r="M206" s="91"/>
      <c r="N206" s="225"/>
      <c r="R206"/>
      <c r="S206"/>
      <c r="T206"/>
      <c r="U206"/>
      <c r="V206"/>
      <c r="W206"/>
      <c r="X206"/>
      <c r="Y206"/>
      <c r="Z206"/>
      <c r="AA206"/>
      <c r="AB206"/>
      <c r="AC206"/>
    </row>
    <row r="207" spans="2:29" s="14" customFormat="1" x14ac:dyDescent="0.25">
      <c r="B207"/>
      <c r="C207"/>
      <c r="D207"/>
      <c r="E207"/>
      <c r="F207"/>
      <c r="G207"/>
      <c r="H207"/>
      <c r="I207"/>
      <c r="J207"/>
      <c r="K207" s="91"/>
      <c r="L207" s="91"/>
      <c r="M207" s="91"/>
      <c r="N207" s="225"/>
      <c r="R207"/>
      <c r="S207"/>
      <c r="T207"/>
      <c r="U207"/>
      <c r="V207"/>
      <c r="W207"/>
      <c r="X207"/>
      <c r="Y207"/>
      <c r="Z207"/>
      <c r="AA207"/>
      <c r="AB207"/>
      <c r="AC207"/>
    </row>
    <row r="208" spans="2:29" s="14" customFormat="1" x14ac:dyDescent="0.25">
      <c r="B208"/>
      <c r="C208"/>
      <c r="D208"/>
      <c r="E208"/>
      <c r="F208"/>
      <c r="G208"/>
      <c r="H208"/>
      <c r="I208"/>
      <c r="J208"/>
      <c r="K208" s="91"/>
      <c r="L208" s="91"/>
      <c r="M208" s="91"/>
      <c r="N208" s="225"/>
      <c r="R208"/>
      <c r="S208"/>
      <c r="T208"/>
      <c r="U208"/>
      <c r="V208"/>
      <c r="W208"/>
      <c r="X208"/>
      <c r="Y208"/>
      <c r="Z208"/>
      <c r="AA208"/>
      <c r="AB208"/>
      <c r="AC208"/>
    </row>
    <row r="209" spans="2:29" s="14" customFormat="1" x14ac:dyDescent="0.25">
      <c r="B209"/>
      <c r="C209"/>
      <c r="D209"/>
      <c r="E209"/>
      <c r="F209"/>
      <c r="G209"/>
      <c r="H209"/>
      <c r="I209"/>
      <c r="J209"/>
      <c r="K209" s="91"/>
      <c r="L209" s="91"/>
      <c r="M209" s="91"/>
      <c r="N209" s="225"/>
      <c r="R209"/>
      <c r="S209"/>
      <c r="T209"/>
      <c r="U209"/>
      <c r="V209"/>
      <c r="W209"/>
      <c r="X209"/>
      <c r="Y209"/>
      <c r="Z209"/>
      <c r="AA209"/>
      <c r="AB209"/>
      <c r="AC209"/>
    </row>
    <row r="210" spans="2:29" s="14" customFormat="1" x14ac:dyDescent="0.25">
      <c r="B210"/>
      <c r="C210"/>
      <c r="D210"/>
      <c r="E210"/>
      <c r="F210"/>
      <c r="G210"/>
      <c r="H210"/>
      <c r="I210"/>
      <c r="J210"/>
      <c r="K210" s="91"/>
      <c r="L210" s="91"/>
      <c r="M210" s="91"/>
      <c r="N210" s="225"/>
      <c r="R210"/>
      <c r="S210"/>
      <c r="T210"/>
      <c r="U210"/>
      <c r="V210"/>
      <c r="W210"/>
      <c r="X210"/>
      <c r="Y210"/>
      <c r="Z210"/>
      <c r="AA210"/>
      <c r="AB210"/>
      <c r="AC210"/>
    </row>
    <row r="211" spans="2:29" s="14" customFormat="1" x14ac:dyDescent="0.25">
      <c r="B211"/>
      <c r="C211"/>
      <c r="D211"/>
      <c r="E211"/>
      <c r="F211"/>
      <c r="G211"/>
      <c r="H211"/>
      <c r="I211"/>
      <c r="J211"/>
      <c r="K211" s="91"/>
      <c r="L211" s="91"/>
      <c r="M211" s="91"/>
      <c r="N211" s="225"/>
      <c r="R211"/>
      <c r="S211"/>
      <c r="T211"/>
      <c r="U211"/>
      <c r="V211"/>
      <c r="W211"/>
      <c r="X211"/>
      <c r="Y211"/>
      <c r="Z211"/>
      <c r="AA211"/>
      <c r="AB211"/>
      <c r="AC211"/>
    </row>
    <row r="212" spans="2:29" s="14" customFormat="1" x14ac:dyDescent="0.25">
      <c r="B212"/>
      <c r="C212"/>
      <c r="D212"/>
      <c r="E212"/>
      <c r="F212"/>
      <c r="G212"/>
      <c r="H212"/>
      <c r="I212"/>
      <c r="J212"/>
      <c r="K212" s="91"/>
      <c r="L212" s="91"/>
      <c r="M212" s="91"/>
      <c r="N212" s="225"/>
      <c r="R212"/>
      <c r="S212"/>
      <c r="T212"/>
      <c r="U212"/>
      <c r="V212"/>
      <c r="W212"/>
      <c r="X212"/>
      <c r="Y212"/>
      <c r="Z212"/>
      <c r="AA212"/>
      <c r="AB212"/>
      <c r="AC212"/>
    </row>
    <row r="213" spans="2:29" s="14" customFormat="1" x14ac:dyDescent="0.25">
      <c r="B213"/>
      <c r="C213"/>
      <c r="D213"/>
      <c r="E213"/>
      <c r="F213"/>
      <c r="G213"/>
      <c r="H213"/>
      <c r="I213"/>
      <c r="J213"/>
      <c r="K213" s="91"/>
      <c r="L213" s="91"/>
      <c r="M213" s="91"/>
      <c r="N213" s="225"/>
      <c r="R213"/>
      <c r="S213"/>
      <c r="T213"/>
      <c r="U213"/>
      <c r="V213"/>
      <c r="W213"/>
      <c r="X213"/>
      <c r="Y213"/>
      <c r="Z213"/>
      <c r="AA213"/>
      <c r="AB213"/>
      <c r="AC213"/>
    </row>
    <row r="214" spans="2:29" s="14" customFormat="1" x14ac:dyDescent="0.25">
      <c r="B214"/>
      <c r="C214"/>
      <c r="D214"/>
      <c r="E214"/>
      <c r="F214"/>
      <c r="G214"/>
      <c r="H214"/>
      <c r="I214"/>
      <c r="J214"/>
      <c r="K214" s="91"/>
      <c r="L214" s="91"/>
      <c r="M214" s="91"/>
      <c r="N214" s="225"/>
      <c r="R214"/>
      <c r="S214"/>
      <c r="T214"/>
      <c r="U214"/>
      <c r="V214"/>
      <c r="W214"/>
      <c r="X214"/>
      <c r="Y214"/>
      <c r="Z214"/>
      <c r="AA214"/>
      <c r="AB214"/>
      <c r="AC214"/>
    </row>
    <row r="215" spans="2:29" s="14" customFormat="1" x14ac:dyDescent="0.25">
      <c r="B215"/>
      <c r="C215"/>
      <c r="D215"/>
      <c r="E215"/>
      <c r="F215"/>
      <c r="G215"/>
      <c r="H215"/>
      <c r="I215"/>
      <c r="J215"/>
      <c r="K215" s="91"/>
      <c r="L215" s="91"/>
      <c r="M215" s="91"/>
      <c r="N215" s="225"/>
      <c r="R215"/>
      <c r="S215"/>
      <c r="T215"/>
      <c r="U215"/>
      <c r="V215"/>
      <c r="W215"/>
      <c r="X215"/>
      <c r="Y215"/>
      <c r="Z215"/>
      <c r="AA215"/>
      <c r="AB215"/>
      <c r="AC215"/>
    </row>
    <row r="216" spans="2:29" s="14" customFormat="1" x14ac:dyDescent="0.25">
      <c r="B216"/>
      <c r="C216"/>
      <c r="D216"/>
      <c r="E216"/>
      <c r="F216"/>
      <c r="G216"/>
      <c r="H216"/>
      <c r="I216"/>
      <c r="J216"/>
      <c r="K216" s="91"/>
      <c r="L216" s="91"/>
      <c r="M216" s="91"/>
      <c r="N216" s="225"/>
      <c r="R216"/>
      <c r="S216"/>
      <c r="T216"/>
      <c r="U216"/>
      <c r="V216"/>
      <c r="W216"/>
      <c r="X216"/>
      <c r="Y216"/>
      <c r="Z216"/>
      <c r="AA216"/>
      <c r="AB216"/>
      <c r="AC216"/>
    </row>
    <row r="217" spans="2:29" s="14" customFormat="1" x14ac:dyDescent="0.25">
      <c r="B217"/>
      <c r="C217"/>
      <c r="D217"/>
      <c r="E217"/>
      <c r="F217"/>
      <c r="G217"/>
      <c r="H217"/>
      <c r="I217"/>
      <c r="J217"/>
      <c r="K217" s="91"/>
      <c r="L217" s="91"/>
      <c r="M217" s="91"/>
      <c r="N217" s="225"/>
      <c r="R217"/>
      <c r="S217"/>
      <c r="T217"/>
      <c r="U217"/>
      <c r="V217"/>
      <c r="W217"/>
      <c r="X217"/>
      <c r="Y217"/>
      <c r="Z217"/>
      <c r="AA217"/>
      <c r="AB217"/>
      <c r="AC217"/>
    </row>
    <row r="218" spans="2:29" s="14" customFormat="1" x14ac:dyDescent="0.25">
      <c r="B218"/>
      <c r="C218"/>
      <c r="D218"/>
      <c r="E218"/>
      <c r="F218"/>
      <c r="G218"/>
      <c r="H218"/>
      <c r="I218"/>
      <c r="J218"/>
      <c r="K218" s="91"/>
      <c r="L218" s="91"/>
      <c r="M218" s="91"/>
      <c r="N218" s="225"/>
      <c r="R218"/>
      <c r="S218"/>
      <c r="T218"/>
      <c r="U218"/>
      <c r="V218"/>
      <c r="W218"/>
      <c r="X218"/>
      <c r="Y218"/>
      <c r="Z218"/>
      <c r="AA218"/>
      <c r="AB218"/>
      <c r="AC218"/>
    </row>
    <row r="219" spans="2:29" s="14" customFormat="1" x14ac:dyDescent="0.25">
      <c r="B219"/>
      <c r="C219"/>
      <c r="D219"/>
      <c r="E219"/>
      <c r="F219"/>
      <c r="G219"/>
      <c r="H219"/>
      <c r="I219"/>
      <c r="J219"/>
      <c r="K219" s="91"/>
      <c r="L219" s="91"/>
      <c r="M219" s="91"/>
      <c r="N219" s="225"/>
      <c r="R219"/>
      <c r="S219"/>
      <c r="T219"/>
      <c r="U219"/>
      <c r="V219"/>
      <c r="W219"/>
      <c r="X219"/>
      <c r="Y219"/>
      <c r="Z219"/>
      <c r="AA219"/>
      <c r="AB219"/>
      <c r="AC219"/>
    </row>
    <row r="220" spans="2:29" s="14" customFormat="1" x14ac:dyDescent="0.25">
      <c r="B220"/>
      <c r="C220"/>
      <c r="D220"/>
      <c r="E220"/>
      <c r="F220"/>
      <c r="G220"/>
      <c r="H220"/>
      <c r="I220"/>
      <c r="J220"/>
      <c r="K220" s="91"/>
      <c r="L220" s="91"/>
      <c r="M220" s="91"/>
      <c r="N220" s="225"/>
      <c r="R220"/>
      <c r="S220"/>
      <c r="T220"/>
      <c r="U220"/>
      <c r="V220"/>
      <c r="W220"/>
      <c r="X220"/>
      <c r="Y220"/>
      <c r="Z220"/>
      <c r="AA220"/>
      <c r="AB220"/>
      <c r="AC220"/>
    </row>
    <row r="221" spans="2:29" s="14" customFormat="1" x14ac:dyDescent="0.25">
      <c r="B221"/>
      <c r="C221"/>
      <c r="D221"/>
      <c r="E221"/>
      <c r="F221"/>
      <c r="G221"/>
      <c r="H221"/>
      <c r="I221"/>
      <c r="J221"/>
      <c r="K221" s="91"/>
      <c r="L221" s="91"/>
      <c r="M221" s="91"/>
      <c r="N221" s="225"/>
      <c r="R221"/>
      <c r="S221"/>
      <c r="T221"/>
      <c r="U221"/>
      <c r="V221"/>
      <c r="W221"/>
      <c r="X221"/>
      <c r="Y221"/>
      <c r="Z221"/>
      <c r="AA221"/>
      <c r="AB221"/>
      <c r="AC221"/>
    </row>
    <row r="222" spans="2:29" s="14" customFormat="1" x14ac:dyDescent="0.25">
      <c r="B222"/>
      <c r="C222"/>
      <c r="D222"/>
      <c r="E222"/>
      <c r="F222"/>
      <c r="G222"/>
      <c r="H222"/>
      <c r="I222"/>
      <c r="J222"/>
      <c r="K222" s="91"/>
      <c r="L222" s="91"/>
      <c r="M222" s="91"/>
      <c r="N222" s="225"/>
      <c r="R222"/>
      <c r="S222"/>
      <c r="T222"/>
      <c r="U222"/>
      <c r="V222"/>
      <c r="W222"/>
      <c r="X222"/>
      <c r="Y222"/>
      <c r="Z222"/>
      <c r="AA222"/>
      <c r="AB222"/>
      <c r="AC222"/>
    </row>
    <row r="223" spans="2:29" s="14" customFormat="1" x14ac:dyDescent="0.25">
      <c r="B223"/>
      <c r="C223"/>
      <c r="D223"/>
      <c r="E223"/>
      <c r="F223"/>
      <c r="G223"/>
      <c r="H223"/>
      <c r="I223"/>
      <c r="J223"/>
      <c r="K223" s="91"/>
      <c r="L223" s="91"/>
      <c r="M223" s="91"/>
      <c r="N223" s="225"/>
      <c r="R223"/>
      <c r="S223"/>
      <c r="T223"/>
      <c r="U223"/>
      <c r="V223"/>
      <c r="W223"/>
      <c r="X223"/>
      <c r="Y223"/>
      <c r="Z223"/>
      <c r="AA223"/>
      <c r="AB223"/>
      <c r="AC223"/>
    </row>
    <row r="224" spans="2:29" s="14" customFormat="1" x14ac:dyDescent="0.25">
      <c r="B224"/>
      <c r="C224"/>
      <c r="D224"/>
      <c r="E224"/>
      <c r="F224"/>
      <c r="G224"/>
      <c r="H224"/>
      <c r="I224"/>
      <c r="J224"/>
      <c r="K224" s="91"/>
      <c r="L224" s="91"/>
      <c r="M224" s="91"/>
      <c r="N224" s="225"/>
      <c r="R224"/>
      <c r="S224"/>
      <c r="T224"/>
      <c r="U224"/>
      <c r="V224"/>
      <c r="W224"/>
      <c r="X224"/>
      <c r="Y224"/>
      <c r="Z224"/>
      <c r="AA224"/>
      <c r="AB224"/>
      <c r="AC224"/>
    </row>
    <row r="225" spans="2:29" s="14" customFormat="1" x14ac:dyDescent="0.25">
      <c r="B225"/>
      <c r="C225"/>
      <c r="D225"/>
      <c r="E225"/>
      <c r="F225"/>
      <c r="G225"/>
      <c r="H225"/>
      <c r="I225"/>
      <c r="J225"/>
      <c r="K225" s="91"/>
      <c r="L225" s="91"/>
      <c r="M225" s="91"/>
      <c r="N225" s="225"/>
      <c r="R225"/>
      <c r="S225"/>
      <c r="T225"/>
      <c r="U225"/>
      <c r="V225"/>
      <c r="W225"/>
      <c r="X225"/>
      <c r="Y225"/>
      <c r="Z225"/>
      <c r="AA225"/>
      <c r="AB225"/>
      <c r="AC225"/>
    </row>
    <row r="226" spans="2:29" s="14" customFormat="1" x14ac:dyDescent="0.25">
      <c r="B226"/>
      <c r="C226"/>
      <c r="D226"/>
      <c r="E226"/>
      <c r="F226"/>
      <c r="G226"/>
      <c r="H226"/>
      <c r="I226"/>
      <c r="J226"/>
      <c r="K226" s="91"/>
      <c r="L226" s="91"/>
      <c r="M226" s="91"/>
      <c r="N226" s="225"/>
      <c r="R226"/>
      <c r="S226"/>
      <c r="T226"/>
      <c r="U226"/>
      <c r="V226"/>
      <c r="W226"/>
      <c r="X226"/>
      <c r="Y226"/>
      <c r="Z226"/>
      <c r="AA226"/>
      <c r="AB226"/>
      <c r="AC226"/>
    </row>
    <row r="227" spans="2:29" s="14" customFormat="1" x14ac:dyDescent="0.25">
      <c r="B227"/>
      <c r="C227"/>
      <c r="D227"/>
      <c r="E227"/>
      <c r="F227"/>
      <c r="G227"/>
      <c r="H227"/>
      <c r="I227"/>
      <c r="J227"/>
      <c r="K227" s="91"/>
      <c r="L227" s="91"/>
      <c r="M227" s="91"/>
      <c r="N227" s="225"/>
      <c r="R227"/>
      <c r="S227"/>
      <c r="T227"/>
      <c r="U227"/>
      <c r="V227"/>
      <c r="W227"/>
      <c r="X227"/>
      <c r="Y227"/>
      <c r="Z227"/>
      <c r="AA227"/>
      <c r="AB227"/>
      <c r="AC227"/>
    </row>
    <row r="228" spans="2:29" s="14" customFormat="1" x14ac:dyDescent="0.25">
      <c r="B228"/>
      <c r="C228"/>
      <c r="D228"/>
      <c r="E228"/>
      <c r="F228"/>
      <c r="G228"/>
      <c r="H228"/>
      <c r="I228"/>
      <c r="J228"/>
      <c r="K228" s="91"/>
      <c r="L228" s="91"/>
      <c r="M228" s="91"/>
      <c r="N228" s="225"/>
      <c r="R228"/>
      <c r="S228"/>
      <c r="T228"/>
      <c r="U228"/>
      <c r="V228"/>
      <c r="W228"/>
      <c r="X228"/>
      <c r="Y228"/>
      <c r="Z228"/>
      <c r="AA228"/>
      <c r="AB228"/>
      <c r="AC228"/>
    </row>
    <row r="229" spans="2:29" s="14" customFormat="1" x14ac:dyDescent="0.25">
      <c r="B229"/>
      <c r="C229"/>
      <c r="D229"/>
      <c r="E229"/>
      <c r="F229"/>
      <c r="G229"/>
      <c r="H229"/>
      <c r="I229"/>
      <c r="J229"/>
      <c r="K229" s="91"/>
      <c r="L229" s="91"/>
      <c r="M229" s="91"/>
      <c r="N229" s="225"/>
      <c r="R229"/>
      <c r="S229"/>
      <c r="T229"/>
      <c r="U229"/>
      <c r="V229"/>
      <c r="W229"/>
      <c r="X229"/>
      <c r="Y229"/>
      <c r="Z229"/>
      <c r="AA229"/>
      <c r="AB229"/>
      <c r="AC229"/>
    </row>
    <row r="230" spans="2:29" s="14" customFormat="1" x14ac:dyDescent="0.25">
      <c r="B230"/>
      <c r="C230"/>
      <c r="D230"/>
      <c r="E230"/>
      <c r="F230"/>
      <c r="G230"/>
      <c r="H230"/>
      <c r="I230"/>
      <c r="J230"/>
      <c r="K230" s="91"/>
      <c r="L230" s="91"/>
      <c r="M230" s="91"/>
      <c r="N230" s="225"/>
      <c r="R230"/>
      <c r="S230"/>
      <c r="T230"/>
      <c r="U230"/>
      <c r="V230"/>
      <c r="W230"/>
      <c r="X230"/>
      <c r="Y230"/>
      <c r="Z230"/>
      <c r="AA230"/>
      <c r="AB230"/>
      <c r="AC230"/>
    </row>
    <row r="231" spans="2:29" s="14" customFormat="1" x14ac:dyDescent="0.25">
      <c r="B231"/>
      <c r="C231"/>
      <c r="D231"/>
      <c r="E231"/>
      <c r="F231"/>
      <c r="G231"/>
      <c r="H231"/>
      <c r="I231"/>
      <c r="J231"/>
      <c r="K231" s="91"/>
      <c r="L231" s="91"/>
      <c r="M231" s="91"/>
      <c r="N231" s="225"/>
      <c r="R231"/>
      <c r="S231"/>
      <c r="T231"/>
      <c r="U231"/>
      <c r="V231"/>
      <c r="W231"/>
      <c r="X231"/>
      <c r="Y231"/>
      <c r="Z231"/>
      <c r="AA231"/>
      <c r="AB231"/>
      <c r="AC231"/>
    </row>
    <row r="232" spans="2:29" s="14" customFormat="1" x14ac:dyDescent="0.25">
      <c r="B232"/>
      <c r="C232"/>
      <c r="D232"/>
      <c r="E232"/>
      <c r="F232"/>
      <c r="G232"/>
      <c r="H232"/>
      <c r="I232"/>
      <c r="J232"/>
      <c r="K232" s="91"/>
      <c r="L232" s="91"/>
      <c r="M232" s="91"/>
      <c r="N232" s="225"/>
      <c r="R232"/>
      <c r="S232"/>
      <c r="T232"/>
      <c r="U232"/>
      <c r="V232"/>
      <c r="W232"/>
      <c r="X232"/>
      <c r="Y232"/>
      <c r="Z232"/>
      <c r="AA232"/>
      <c r="AB232"/>
      <c r="AC232"/>
    </row>
    <row r="233" spans="2:29" s="14" customFormat="1" x14ac:dyDescent="0.25">
      <c r="B233"/>
      <c r="C233"/>
      <c r="D233"/>
      <c r="E233"/>
      <c r="F233"/>
      <c r="G233"/>
      <c r="H233"/>
      <c r="I233"/>
      <c r="J233"/>
      <c r="K233" s="91"/>
      <c r="L233" s="91"/>
      <c r="M233" s="91"/>
      <c r="N233" s="225"/>
      <c r="R233"/>
      <c r="S233"/>
      <c r="T233"/>
      <c r="U233"/>
      <c r="V233"/>
      <c r="W233"/>
      <c r="X233"/>
      <c r="Y233"/>
      <c r="Z233"/>
      <c r="AA233"/>
      <c r="AB233"/>
      <c r="AC233"/>
    </row>
    <row r="234" spans="2:29" s="14" customFormat="1" x14ac:dyDescent="0.25">
      <c r="B234"/>
      <c r="C234"/>
      <c r="D234"/>
      <c r="E234"/>
      <c r="F234"/>
      <c r="G234"/>
      <c r="H234"/>
      <c r="I234"/>
      <c r="J234"/>
      <c r="K234" s="91"/>
      <c r="L234" s="91"/>
      <c r="M234" s="91"/>
      <c r="N234" s="225"/>
      <c r="R234"/>
      <c r="S234"/>
      <c r="T234"/>
      <c r="U234"/>
      <c r="V234"/>
      <c r="W234"/>
      <c r="X234"/>
      <c r="Y234"/>
      <c r="Z234"/>
      <c r="AA234"/>
      <c r="AB234"/>
      <c r="AC234"/>
    </row>
    <row r="235" spans="2:29" s="14" customFormat="1" x14ac:dyDescent="0.25">
      <c r="B235"/>
      <c r="C235"/>
      <c r="D235"/>
      <c r="E235"/>
      <c r="F235"/>
      <c r="G235"/>
      <c r="H235"/>
      <c r="I235"/>
      <c r="J235"/>
      <c r="K235" s="91"/>
      <c r="L235" s="91"/>
      <c r="M235" s="91"/>
      <c r="N235" s="225"/>
      <c r="R235"/>
      <c r="S235"/>
      <c r="T235"/>
      <c r="U235"/>
      <c r="V235"/>
      <c r="W235"/>
      <c r="X235"/>
      <c r="Y235"/>
      <c r="Z235"/>
      <c r="AA235"/>
      <c r="AB235"/>
      <c r="AC235"/>
    </row>
    <row r="236" spans="2:29" s="14" customFormat="1" x14ac:dyDescent="0.25">
      <c r="B236"/>
      <c r="C236"/>
      <c r="D236"/>
      <c r="E236"/>
      <c r="F236"/>
      <c r="G236"/>
      <c r="H236"/>
      <c r="I236"/>
      <c r="J236"/>
      <c r="K236" s="91"/>
      <c r="L236" s="91"/>
      <c r="M236" s="91"/>
      <c r="N236" s="225"/>
      <c r="R236"/>
      <c r="S236"/>
      <c r="T236"/>
      <c r="U236"/>
      <c r="V236"/>
      <c r="W236"/>
      <c r="X236"/>
      <c r="Y236"/>
      <c r="Z236"/>
      <c r="AA236"/>
      <c r="AB236"/>
      <c r="AC236"/>
    </row>
    <row r="237" spans="2:29" s="14" customFormat="1" x14ac:dyDescent="0.25">
      <c r="B237"/>
      <c r="C237"/>
      <c r="D237"/>
      <c r="E237"/>
      <c r="F237"/>
      <c r="G237"/>
      <c r="H237"/>
      <c r="I237"/>
      <c r="J237"/>
      <c r="K237" s="91"/>
      <c r="L237" s="91"/>
      <c r="M237" s="91"/>
      <c r="N237" s="225"/>
      <c r="R237"/>
      <c r="S237"/>
      <c r="T237"/>
      <c r="U237"/>
      <c r="V237"/>
      <c r="W237"/>
      <c r="X237"/>
      <c r="Y237"/>
      <c r="Z237"/>
      <c r="AA237"/>
      <c r="AB237"/>
      <c r="AC237"/>
    </row>
    <row r="238" spans="2:29" s="14" customFormat="1" x14ac:dyDescent="0.25">
      <c r="B238"/>
      <c r="C238"/>
      <c r="D238"/>
      <c r="E238"/>
      <c r="F238"/>
      <c r="G238"/>
      <c r="H238"/>
      <c r="I238"/>
      <c r="J238"/>
      <c r="K238" s="91"/>
      <c r="L238" s="91"/>
      <c r="M238" s="91"/>
      <c r="N238" s="225"/>
      <c r="R238"/>
      <c r="S238"/>
      <c r="T238"/>
      <c r="U238"/>
      <c r="V238"/>
      <c r="W238"/>
      <c r="X238"/>
      <c r="Y238"/>
      <c r="Z238"/>
      <c r="AA238"/>
      <c r="AB238"/>
      <c r="AC238"/>
    </row>
    <row r="239" spans="2:29" s="14" customFormat="1" x14ac:dyDescent="0.25">
      <c r="B239"/>
      <c r="C239"/>
      <c r="D239"/>
      <c r="E239"/>
      <c r="F239"/>
      <c r="G239"/>
      <c r="H239"/>
      <c r="I239"/>
      <c r="J239"/>
      <c r="K239" s="91"/>
      <c r="L239" s="91"/>
      <c r="M239" s="91"/>
      <c r="N239" s="225"/>
      <c r="R239"/>
      <c r="S239"/>
      <c r="T239"/>
      <c r="U239"/>
      <c r="V239"/>
      <c r="W239"/>
      <c r="X239"/>
      <c r="Y239"/>
      <c r="Z239"/>
      <c r="AA239"/>
      <c r="AB239"/>
      <c r="AC239"/>
    </row>
    <row r="240" spans="2:29" s="14" customFormat="1" x14ac:dyDescent="0.25">
      <c r="B240"/>
      <c r="C240"/>
      <c r="D240"/>
      <c r="E240"/>
      <c r="F240"/>
      <c r="G240"/>
      <c r="H240"/>
      <c r="I240"/>
      <c r="J240"/>
      <c r="K240" s="91"/>
      <c r="L240" s="91"/>
      <c r="M240" s="91"/>
      <c r="N240" s="225"/>
      <c r="R240"/>
      <c r="S240"/>
      <c r="T240"/>
      <c r="U240"/>
      <c r="V240"/>
      <c r="W240"/>
      <c r="X240"/>
      <c r="Y240"/>
      <c r="Z240"/>
      <c r="AA240"/>
      <c r="AB240"/>
      <c r="AC240"/>
    </row>
    <row r="241" spans="2:29" s="14" customFormat="1" x14ac:dyDescent="0.25">
      <c r="B241"/>
      <c r="C241"/>
      <c r="D241"/>
      <c r="E241"/>
      <c r="F241"/>
      <c r="G241"/>
      <c r="H241"/>
      <c r="I241"/>
      <c r="J241"/>
      <c r="K241" s="91"/>
      <c r="L241" s="91"/>
      <c r="M241" s="91"/>
      <c r="N241" s="225"/>
      <c r="R241"/>
      <c r="S241"/>
      <c r="T241"/>
      <c r="U241"/>
      <c r="V241"/>
      <c r="W241"/>
      <c r="X241"/>
      <c r="Y241"/>
      <c r="Z241"/>
      <c r="AA241"/>
      <c r="AB241"/>
      <c r="AC241"/>
    </row>
    <row r="242" spans="2:29" s="14" customFormat="1" x14ac:dyDescent="0.25">
      <c r="B242"/>
      <c r="C242"/>
      <c r="D242"/>
      <c r="E242"/>
      <c r="F242"/>
      <c r="G242"/>
      <c r="H242"/>
      <c r="I242"/>
      <c r="J242"/>
      <c r="K242" s="91"/>
      <c r="L242" s="91"/>
      <c r="M242" s="91"/>
      <c r="N242" s="225"/>
      <c r="R242"/>
      <c r="S242"/>
      <c r="T242"/>
      <c r="U242"/>
      <c r="V242"/>
      <c r="W242"/>
      <c r="X242"/>
      <c r="Y242"/>
      <c r="Z242"/>
      <c r="AA242"/>
      <c r="AB242"/>
      <c r="AC242"/>
    </row>
    <row r="243" spans="2:29" s="14" customFormat="1" x14ac:dyDescent="0.25">
      <c r="B243"/>
      <c r="C243"/>
      <c r="D243"/>
      <c r="E243"/>
      <c r="F243"/>
      <c r="G243"/>
      <c r="H243"/>
      <c r="I243"/>
      <c r="J243"/>
      <c r="K243" s="91"/>
      <c r="L243" s="91"/>
      <c r="M243" s="91"/>
      <c r="N243" s="225"/>
      <c r="R243"/>
      <c r="S243"/>
      <c r="T243"/>
      <c r="U243"/>
      <c r="V243"/>
      <c r="W243"/>
      <c r="X243"/>
      <c r="Y243"/>
      <c r="Z243"/>
      <c r="AA243"/>
      <c r="AB243"/>
      <c r="AC243"/>
    </row>
    <row r="244" spans="2:29" s="14" customFormat="1" x14ac:dyDescent="0.25">
      <c r="B244"/>
      <c r="C244"/>
      <c r="D244"/>
      <c r="E244"/>
      <c r="F244"/>
      <c r="G244"/>
      <c r="H244"/>
      <c r="I244"/>
      <c r="J244"/>
      <c r="K244" s="91"/>
      <c r="L244" s="91"/>
      <c r="M244" s="91"/>
      <c r="N244" s="225"/>
      <c r="R244"/>
      <c r="S244"/>
      <c r="T244"/>
      <c r="U244"/>
      <c r="V244"/>
      <c r="W244"/>
      <c r="X244"/>
      <c r="Y244"/>
      <c r="Z244"/>
      <c r="AA244"/>
      <c r="AB244"/>
      <c r="AC244"/>
    </row>
    <row r="245" spans="2:29" s="14" customFormat="1" x14ac:dyDescent="0.25">
      <c r="B245"/>
      <c r="C245"/>
      <c r="D245"/>
      <c r="E245"/>
      <c r="F245"/>
      <c r="G245"/>
      <c r="H245"/>
      <c r="I245"/>
      <c r="J245"/>
      <c r="K245" s="91"/>
      <c r="L245" s="91"/>
      <c r="M245" s="91"/>
      <c r="N245" s="225"/>
      <c r="R245"/>
      <c r="S245"/>
      <c r="T245"/>
      <c r="U245"/>
      <c r="V245"/>
      <c r="W245"/>
      <c r="X245"/>
      <c r="Y245"/>
      <c r="Z245"/>
      <c r="AA245"/>
      <c r="AB245"/>
      <c r="AC245"/>
    </row>
    <row r="246" spans="2:29" s="14" customFormat="1" x14ac:dyDescent="0.25">
      <c r="B246"/>
      <c r="C246"/>
      <c r="D246"/>
      <c r="E246"/>
      <c r="F246"/>
      <c r="G246"/>
      <c r="H246"/>
      <c r="I246"/>
      <c r="J246"/>
      <c r="K246" s="91"/>
      <c r="L246" s="91"/>
      <c r="M246" s="91"/>
      <c r="N246" s="225"/>
      <c r="R246"/>
      <c r="S246"/>
      <c r="T246"/>
      <c r="U246"/>
      <c r="V246"/>
      <c r="W246"/>
      <c r="X246"/>
      <c r="Y246"/>
      <c r="Z246"/>
      <c r="AA246"/>
      <c r="AB246"/>
      <c r="AC246"/>
    </row>
    <row r="247" spans="2:29" s="14" customFormat="1" x14ac:dyDescent="0.25">
      <c r="B247"/>
      <c r="C247"/>
      <c r="D247"/>
      <c r="E247"/>
      <c r="F247"/>
      <c r="G247"/>
      <c r="H247"/>
      <c r="I247"/>
      <c r="J247"/>
      <c r="K247" s="91"/>
      <c r="L247" s="91"/>
      <c r="M247" s="91"/>
      <c r="N247" s="225"/>
      <c r="R247"/>
      <c r="S247"/>
      <c r="T247"/>
      <c r="U247"/>
      <c r="V247"/>
      <c r="W247"/>
      <c r="X247"/>
      <c r="Y247"/>
      <c r="Z247"/>
      <c r="AA247"/>
      <c r="AB247"/>
      <c r="AC247"/>
    </row>
    <row r="248" spans="2:29" s="14" customFormat="1" x14ac:dyDescent="0.25">
      <c r="B248"/>
      <c r="C248"/>
      <c r="D248"/>
      <c r="E248"/>
      <c r="F248"/>
      <c r="G248"/>
      <c r="H248"/>
      <c r="I248"/>
      <c r="J248"/>
      <c r="K248" s="91"/>
      <c r="L248" s="91"/>
      <c r="M248" s="91"/>
      <c r="N248" s="225"/>
      <c r="R248"/>
      <c r="S248"/>
      <c r="T248"/>
      <c r="U248"/>
      <c r="V248"/>
      <c r="W248"/>
      <c r="X248"/>
      <c r="Y248"/>
      <c r="Z248"/>
      <c r="AA248"/>
      <c r="AB248"/>
      <c r="AC248"/>
    </row>
    <row r="249" spans="2:29" s="14" customFormat="1" x14ac:dyDescent="0.25">
      <c r="B249"/>
      <c r="C249"/>
      <c r="D249"/>
      <c r="E249"/>
      <c r="F249"/>
      <c r="G249"/>
      <c r="H249"/>
      <c r="I249"/>
      <c r="J249"/>
      <c r="K249" s="91"/>
      <c r="L249" s="91"/>
      <c r="M249" s="91"/>
      <c r="N249" s="225"/>
      <c r="R249"/>
      <c r="S249"/>
      <c r="T249"/>
      <c r="U249"/>
      <c r="V249"/>
      <c r="W249"/>
      <c r="X249"/>
      <c r="Y249"/>
      <c r="Z249"/>
      <c r="AA249"/>
      <c r="AB249"/>
      <c r="AC249"/>
    </row>
    <row r="250" spans="2:29" s="14" customFormat="1" x14ac:dyDescent="0.25">
      <c r="B250"/>
      <c r="C250"/>
      <c r="D250"/>
      <c r="E250"/>
      <c r="F250"/>
      <c r="G250"/>
      <c r="H250"/>
      <c r="I250"/>
      <c r="J250"/>
      <c r="K250" s="91"/>
      <c r="L250" s="91"/>
      <c r="M250" s="91"/>
      <c r="N250" s="225"/>
      <c r="R250"/>
      <c r="S250"/>
      <c r="T250"/>
      <c r="U250"/>
      <c r="V250"/>
      <c r="W250"/>
      <c r="X250"/>
      <c r="Y250"/>
      <c r="Z250"/>
      <c r="AA250"/>
      <c r="AB250"/>
      <c r="AC250"/>
    </row>
    <row r="251" spans="2:29" s="14" customFormat="1" x14ac:dyDescent="0.25">
      <c r="B251"/>
      <c r="C251"/>
      <c r="D251"/>
      <c r="E251"/>
      <c r="F251"/>
      <c r="G251"/>
      <c r="H251"/>
      <c r="I251"/>
      <c r="J251"/>
      <c r="K251" s="91"/>
      <c r="L251" s="91"/>
      <c r="M251" s="91"/>
      <c r="N251" s="225"/>
      <c r="R251"/>
      <c r="S251"/>
      <c r="T251"/>
      <c r="U251"/>
      <c r="V251"/>
      <c r="W251"/>
      <c r="X251"/>
      <c r="Y251"/>
      <c r="Z251"/>
      <c r="AA251"/>
      <c r="AB251"/>
      <c r="AC251"/>
    </row>
    <row r="252" spans="2:29" s="14" customFormat="1" x14ac:dyDescent="0.25">
      <c r="B252"/>
      <c r="C252"/>
      <c r="D252"/>
      <c r="E252"/>
      <c r="F252"/>
      <c r="G252"/>
      <c r="H252"/>
      <c r="I252"/>
      <c r="J252"/>
      <c r="K252" s="91"/>
      <c r="L252" s="91"/>
      <c r="M252" s="91"/>
      <c r="N252" s="225"/>
      <c r="R252"/>
      <c r="S252"/>
      <c r="T252"/>
      <c r="U252"/>
      <c r="V252"/>
      <c r="W252"/>
      <c r="X252"/>
      <c r="Y252"/>
      <c r="Z252"/>
      <c r="AA252"/>
      <c r="AB252"/>
      <c r="AC252"/>
    </row>
    <row r="253" spans="2:29" s="14" customFormat="1" x14ac:dyDescent="0.25">
      <c r="B253"/>
      <c r="C253"/>
      <c r="D253"/>
      <c r="E253"/>
      <c r="F253"/>
      <c r="G253"/>
      <c r="H253"/>
      <c r="I253"/>
      <c r="J253"/>
      <c r="K253" s="91"/>
      <c r="L253" s="91"/>
      <c r="M253" s="91"/>
      <c r="N253" s="225"/>
      <c r="R253"/>
      <c r="S253"/>
      <c r="T253"/>
      <c r="U253"/>
      <c r="V253"/>
      <c r="W253"/>
      <c r="X253"/>
      <c r="Y253"/>
      <c r="Z253"/>
      <c r="AA253"/>
      <c r="AB253"/>
      <c r="AC253"/>
    </row>
    <row r="254" spans="2:29" s="14" customFormat="1" x14ac:dyDescent="0.25">
      <c r="B254"/>
      <c r="C254"/>
      <c r="D254"/>
      <c r="E254"/>
      <c r="F254"/>
      <c r="G254"/>
      <c r="H254"/>
      <c r="I254"/>
      <c r="J254"/>
      <c r="K254" s="91"/>
      <c r="L254" s="91"/>
      <c r="M254" s="91"/>
      <c r="N254" s="225"/>
      <c r="R254"/>
      <c r="S254"/>
      <c r="T254"/>
      <c r="U254"/>
      <c r="V254"/>
      <c r="W254"/>
      <c r="X254"/>
      <c r="Y254"/>
      <c r="Z254"/>
      <c r="AA254"/>
      <c r="AB254"/>
      <c r="AC254"/>
    </row>
    <row r="255" spans="2:29" s="14" customFormat="1" x14ac:dyDescent="0.25">
      <c r="B255"/>
      <c r="C255"/>
      <c r="D255"/>
      <c r="E255"/>
      <c r="F255"/>
      <c r="G255"/>
      <c r="H255"/>
      <c r="I255"/>
      <c r="J255"/>
      <c r="K255" s="91"/>
      <c r="L255" s="91"/>
      <c r="M255" s="91"/>
      <c r="N255" s="225"/>
      <c r="R255"/>
      <c r="S255"/>
      <c r="T255"/>
      <c r="U255"/>
      <c r="V255"/>
      <c r="W255"/>
      <c r="X255"/>
      <c r="Y255"/>
      <c r="Z255"/>
      <c r="AA255"/>
      <c r="AB255"/>
      <c r="AC255"/>
    </row>
    <row r="256" spans="2:29" s="14" customFormat="1" x14ac:dyDescent="0.25">
      <c r="B256"/>
      <c r="C256"/>
      <c r="D256"/>
      <c r="E256"/>
      <c r="F256"/>
      <c r="G256"/>
      <c r="H256"/>
      <c r="I256"/>
      <c r="J256"/>
      <c r="K256" s="91"/>
      <c r="L256" s="91"/>
      <c r="M256" s="91"/>
      <c r="N256" s="225"/>
      <c r="R256"/>
      <c r="S256"/>
      <c r="T256"/>
      <c r="U256"/>
      <c r="V256"/>
      <c r="W256"/>
      <c r="X256"/>
      <c r="Y256"/>
      <c r="Z256"/>
      <c r="AA256"/>
      <c r="AB256"/>
      <c r="AC256"/>
    </row>
    <row r="257" spans="2:29" s="14" customFormat="1" x14ac:dyDescent="0.25">
      <c r="B257"/>
      <c r="C257"/>
      <c r="D257"/>
      <c r="E257"/>
      <c r="F257"/>
      <c r="G257"/>
      <c r="H257"/>
      <c r="I257"/>
      <c r="J257"/>
      <c r="K257" s="91"/>
      <c r="L257" s="91"/>
      <c r="M257" s="91"/>
      <c r="N257" s="225"/>
      <c r="R257"/>
      <c r="S257"/>
      <c r="T257"/>
      <c r="U257"/>
      <c r="V257"/>
      <c r="W257"/>
      <c r="X257"/>
      <c r="Y257"/>
      <c r="Z257"/>
      <c r="AA257"/>
      <c r="AB257"/>
      <c r="AC257"/>
    </row>
    <row r="258" spans="2:29" s="14" customFormat="1" x14ac:dyDescent="0.25">
      <c r="B258"/>
      <c r="C258"/>
      <c r="D258"/>
      <c r="E258"/>
      <c r="F258"/>
      <c r="G258"/>
      <c r="H258"/>
      <c r="I258"/>
      <c r="J258"/>
      <c r="K258" s="91"/>
      <c r="L258" s="91"/>
      <c r="M258" s="91"/>
      <c r="N258" s="225"/>
      <c r="R258"/>
      <c r="S258"/>
      <c r="T258"/>
      <c r="U258"/>
      <c r="V258"/>
      <c r="W258"/>
      <c r="X258"/>
      <c r="Y258"/>
      <c r="Z258"/>
      <c r="AA258"/>
      <c r="AB258"/>
      <c r="AC258"/>
    </row>
    <row r="259" spans="2:29" s="14" customFormat="1" x14ac:dyDescent="0.25">
      <c r="B259"/>
      <c r="C259"/>
      <c r="D259"/>
      <c r="E259"/>
      <c r="F259"/>
      <c r="G259"/>
      <c r="H259"/>
      <c r="I259"/>
      <c r="J259"/>
      <c r="K259" s="91"/>
      <c r="L259" s="91"/>
      <c r="M259" s="91"/>
      <c r="N259" s="225"/>
      <c r="R259"/>
      <c r="S259"/>
      <c r="T259"/>
      <c r="U259"/>
      <c r="V259"/>
      <c r="W259"/>
      <c r="X259"/>
      <c r="Y259"/>
      <c r="Z259"/>
      <c r="AA259"/>
      <c r="AB259"/>
      <c r="AC259"/>
    </row>
    <row r="260" spans="2:29" s="14" customFormat="1" x14ac:dyDescent="0.25">
      <c r="B260"/>
      <c r="C260"/>
      <c r="D260"/>
      <c r="E260"/>
      <c r="F260"/>
      <c r="G260"/>
      <c r="H260"/>
      <c r="I260"/>
      <c r="J260"/>
      <c r="K260" s="91"/>
      <c r="L260" s="91"/>
      <c r="M260" s="91"/>
      <c r="N260" s="225"/>
      <c r="R260"/>
      <c r="S260"/>
      <c r="T260"/>
      <c r="U260"/>
      <c r="V260"/>
      <c r="W260"/>
      <c r="X260"/>
      <c r="Y260"/>
      <c r="Z260"/>
      <c r="AA260"/>
      <c r="AB260"/>
      <c r="AC260"/>
    </row>
    <row r="261" spans="2:29" s="14" customFormat="1" x14ac:dyDescent="0.25">
      <c r="B261"/>
      <c r="C261"/>
      <c r="D261"/>
      <c r="E261"/>
      <c r="F261"/>
      <c r="G261"/>
      <c r="H261"/>
      <c r="I261"/>
      <c r="J261"/>
      <c r="K261" s="91"/>
      <c r="L261" s="91"/>
      <c r="M261" s="91"/>
      <c r="N261" s="225"/>
      <c r="R261"/>
      <c r="S261"/>
      <c r="T261"/>
      <c r="U261"/>
      <c r="V261"/>
      <c r="W261"/>
      <c r="X261"/>
      <c r="Y261"/>
      <c r="Z261"/>
      <c r="AA261"/>
      <c r="AB261"/>
      <c r="AC261"/>
    </row>
    <row r="262" spans="2:29" s="14" customFormat="1" x14ac:dyDescent="0.25">
      <c r="B262"/>
      <c r="C262"/>
      <c r="D262"/>
      <c r="E262"/>
      <c r="F262"/>
      <c r="G262"/>
      <c r="H262"/>
      <c r="I262"/>
      <c r="J262"/>
      <c r="K262" s="91"/>
      <c r="L262" s="91"/>
      <c r="M262" s="91"/>
      <c r="N262" s="225"/>
      <c r="R262"/>
      <c r="S262"/>
      <c r="T262"/>
      <c r="U262"/>
      <c r="V262"/>
      <c r="W262"/>
      <c r="X262"/>
      <c r="Y262"/>
      <c r="Z262"/>
      <c r="AA262"/>
      <c r="AB262"/>
      <c r="AC262"/>
    </row>
    <row r="263" spans="2:29" s="14" customFormat="1" x14ac:dyDescent="0.25">
      <c r="B263"/>
      <c r="C263"/>
      <c r="D263"/>
      <c r="E263"/>
      <c r="F263"/>
      <c r="G263"/>
      <c r="H263"/>
      <c r="I263"/>
      <c r="J263"/>
      <c r="K263" s="91"/>
      <c r="L263" s="91"/>
      <c r="M263" s="91"/>
      <c r="N263" s="225"/>
      <c r="R263"/>
      <c r="S263"/>
      <c r="T263"/>
      <c r="U263"/>
      <c r="V263"/>
      <c r="W263"/>
      <c r="X263"/>
      <c r="Y263"/>
      <c r="Z263"/>
      <c r="AA263"/>
      <c r="AB263"/>
      <c r="AC263"/>
    </row>
    <row r="264" spans="2:29" s="14" customFormat="1" x14ac:dyDescent="0.25">
      <c r="B264"/>
      <c r="C264"/>
      <c r="D264"/>
      <c r="E264"/>
      <c r="F264"/>
      <c r="G264"/>
      <c r="H264"/>
      <c r="I264"/>
      <c r="J264"/>
      <c r="K264" s="91"/>
      <c r="L264" s="91"/>
      <c r="M264" s="91"/>
      <c r="N264" s="225"/>
      <c r="R264"/>
      <c r="S264"/>
      <c r="T264"/>
      <c r="U264"/>
      <c r="V264"/>
      <c r="W264"/>
      <c r="X264"/>
      <c r="Y264"/>
      <c r="Z264"/>
      <c r="AA264"/>
      <c r="AB264"/>
      <c r="AC264"/>
    </row>
    <row r="265" spans="2:29" s="14" customFormat="1" x14ac:dyDescent="0.25">
      <c r="B265"/>
      <c r="C265"/>
      <c r="D265"/>
      <c r="E265"/>
      <c r="F265"/>
      <c r="G265"/>
      <c r="H265"/>
      <c r="I265"/>
      <c r="J265"/>
      <c r="K265" s="91"/>
      <c r="L265" s="91"/>
      <c r="M265" s="91"/>
      <c r="N265" s="225"/>
      <c r="R265"/>
      <c r="S265"/>
      <c r="T265"/>
      <c r="U265"/>
      <c r="V265"/>
      <c r="W265"/>
      <c r="X265"/>
      <c r="Y265"/>
      <c r="Z265"/>
      <c r="AA265"/>
      <c r="AB265"/>
      <c r="AC265"/>
    </row>
    <row r="266" spans="2:29" s="14" customFormat="1" x14ac:dyDescent="0.25">
      <c r="B266"/>
      <c r="C266"/>
      <c r="D266"/>
      <c r="E266"/>
      <c r="F266"/>
      <c r="G266"/>
      <c r="H266"/>
      <c r="I266"/>
      <c r="J266"/>
      <c r="K266" s="91"/>
      <c r="L266" s="91"/>
      <c r="M266" s="91"/>
      <c r="N266" s="225"/>
      <c r="R266"/>
      <c r="S266"/>
      <c r="T266"/>
      <c r="U266"/>
      <c r="V266"/>
      <c r="W266"/>
      <c r="X266"/>
      <c r="Y266"/>
      <c r="Z266"/>
      <c r="AA266"/>
      <c r="AB266"/>
      <c r="AC266"/>
    </row>
    <row r="267" spans="2:29" s="14" customFormat="1" x14ac:dyDescent="0.25">
      <c r="B267"/>
      <c r="C267"/>
      <c r="D267"/>
      <c r="E267"/>
      <c r="F267"/>
      <c r="G267"/>
      <c r="H267"/>
      <c r="I267"/>
      <c r="J267"/>
      <c r="K267" s="91"/>
      <c r="L267" s="91"/>
      <c r="M267" s="91"/>
      <c r="N267" s="225"/>
      <c r="R267"/>
      <c r="S267"/>
      <c r="T267"/>
      <c r="U267"/>
      <c r="V267"/>
      <c r="W267"/>
      <c r="X267"/>
      <c r="Y267"/>
      <c r="Z267"/>
      <c r="AA267"/>
      <c r="AB267"/>
      <c r="AC267"/>
    </row>
    <row r="268" spans="2:29" s="14" customFormat="1" x14ac:dyDescent="0.25">
      <c r="B268"/>
      <c r="C268"/>
      <c r="D268"/>
      <c r="E268"/>
      <c r="F268"/>
      <c r="G268"/>
      <c r="H268"/>
      <c r="I268"/>
      <c r="J268"/>
      <c r="K268" s="91"/>
      <c r="L268" s="91"/>
      <c r="M268" s="91"/>
      <c r="N268" s="225"/>
      <c r="R268"/>
      <c r="S268"/>
      <c r="T268"/>
      <c r="U268"/>
      <c r="V268"/>
      <c r="W268"/>
      <c r="X268"/>
      <c r="Y268"/>
      <c r="Z268"/>
      <c r="AA268"/>
      <c r="AB268"/>
      <c r="AC268"/>
    </row>
    <row r="269" spans="2:29" s="14" customFormat="1" x14ac:dyDescent="0.25">
      <c r="B269"/>
      <c r="C269"/>
      <c r="D269"/>
      <c r="E269"/>
      <c r="F269"/>
      <c r="G269"/>
      <c r="H269"/>
      <c r="I269"/>
      <c r="J269"/>
      <c r="K269" s="91"/>
      <c r="L269" s="91"/>
      <c r="M269" s="91"/>
      <c r="N269" s="225"/>
      <c r="R269"/>
      <c r="S269"/>
      <c r="T269"/>
      <c r="U269"/>
      <c r="V269"/>
      <c r="W269"/>
      <c r="X269"/>
      <c r="Y269"/>
      <c r="Z269"/>
      <c r="AA269"/>
      <c r="AB269"/>
      <c r="AC269"/>
    </row>
    <row r="270" spans="2:29" s="14" customFormat="1" x14ac:dyDescent="0.25">
      <c r="B270"/>
      <c r="C270"/>
      <c r="D270"/>
      <c r="E270"/>
      <c r="F270"/>
      <c r="G270"/>
      <c r="H270"/>
      <c r="I270"/>
      <c r="J270"/>
      <c r="K270" s="91"/>
      <c r="L270" s="91"/>
      <c r="M270" s="91"/>
      <c r="N270" s="225"/>
      <c r="R270"/>
      <c r="S270"/>
      <c r="T270"/>
      <c r="U270"/>
      <c r="V270"/>
      <c r="W270"/>
      <c r="X270"/>
      <c r="Y270"/>
      <c r="Z270"/>
      <c r="AA270"/>
      <c r="AB270"/>
      <c r="AC270"/>
    </row>
    <row r="271" spans="2:29" s="14" customFormat="1" x14ac:dyDescent="0.25">
      <c r="B271"/>
      <c r="C271"/>
      <c r="D271"/>
      <c r="E271"/>
      <c r="F271"/>
      <c r="G271"/>
      <c r="H271"/>
      <c r="I271"/>
      <c r="J271"/>
      <c r="K271" s="91"/>
      <c r="L271" s="91"/>
      <c r="M271" s="91"/>
      <c r="N271" s="225"/>
      <c r="R271"/>
      <c r="S271"/>
      <c r="T271"/>
      <c r="U271"/>
      <c r="V271"/>
      <c r="W271"/>
      <c r="X271"/>
      <c r="Y271"/>
      <c r="Z271"/>
      <c r="AA271"/>
      <c r="AB271"/>
      <c r="AC271"/>
    </row>
    <row r="272" spans="2:29" s="14" customFormat="1" x14ac:dyDescent="0.25">
      <c r="B272"/>
      <c r="C272"/>
      <c r="D272"/>
      <c r="E272"/>
      <c r="F272"/>
      <c r="G272"/>
      <c r="H272"/>
      <c r="I272"/>
      <c r="J272"/>
      <c r="K272" s="91"/>
      <c r="L272" s="91"/>
      <c r="M272" s="91"/>
      <c r="N272" s="225"/>
      <c r="R272"/>
      <c r="S272"/>
      <c r="T272"/>
      <c r="U272"/>
      <c r="V272"/>
      <c r="W272"/>
      <c r="X272"/>
      <c r="Y272"/>
      <c r="Z272"/>
      <c r="AA272"/>
      <c r="AB272"/>
      <c r="AC272"/>
    </row>
    <row r="273" spans="2:29" s="14" customFormat="1" x14ac:dyDescent="0.25">
      <c r="B273"/>
      <c r="C273"/>
      <c r="D273"/>
      <c r="E273"/>
      <c r="F273"/>
      <c r="G273"/>
      <c r="H273"/>
      <c r="I273"/>
      <c r="J273"/>
      <c r="K273" s="91"/>
      <c r="L273" s="91"/>
      <c r="M273" s="91"/>
      <c r="N273" s="225"/>
      <c r="R273"/>
      <c r="S273"/>
      <c r="T273"/>
      <c r="U273"/>
      <c r="V273"/>
      <c r="W273"/>
      <c r="X273"/>
      <c r="Y273"/>
      <c r="Z273"/>
      <c r="AA273"/>
      <c r="AB273"/>
      <c r="AC273"/>
    </row>
    <row r="274" spans="2:29" s="14" customFormat="1" x14ac:dyDescent="0.25">
      <c r="B274"/>
      <c r="C274"/>
      <c r="D274"/>
      <c r="E274"/>
      <c r="F274"/>
      <c r="G274"/>
      <c r="H274"/>
      <c r="I274"/>
      <c r="J274"/>
      <c r="K274" s="91"/>
      <c r="L274" s="91"/>
      <c r="M274" s="91"/>
      <c r="N274" s="225"/>
      <c r="R274"/>
      <c r="S274"/>
      <c r="T274"/>
      <c r="U274"/>
      <c r="V274"/>
      <c r="W274"/>
      <c r="X274"/>
      <c r="Y274"/>
      <c r="Z274"/>
      <c r="AA274"/>
      <c r="AB274"/>
      <c r="AC274"/>
    </row>
    <row r="275" spans="2:29" s="14" customFormat="1" x14ac:dyDescent="0.25">
      <c r="B275"/>
      <c r="C275"/>
      <c r="D275"/>
      <c r="E275"/>
      <c r="F275"/>
      <c r="G275"/>
      <c r="H275"/>
      <c r="I275"/>
      <c r="J275"/>
      <c r="K275" s="91"/>
      <c r="L275" s="91"/>
      <c r="M275" s="91"/>
      <c r="N275" s="225"/>
      <c r="R275"/>
      <c r="S275"/>
      <c r="T275"/>
      <c r="U275"/>
      <c r="V275"/>
      <c r="W275"/>
      <c r="X275"/>
      <c r="Y275"/>
      <c r="Z275"/>
      <c r="AA275"/>
      <c r="AB275"/>
      <c r="AC275"/>
    </row>
    <row r="276" spans="2:29" s="14" customFormat="1" x14ac:dyDescent="0.25">
      <c r="B276"/>
      <c r="C276"/>
      <c r="D276"/>
      <c r="E276"/>
      <c r="F276"/>
      <c r="G276"/>
      <c r="H276"/>
      <c r="I276"/>
      <c r="J276"/>
      <c r="K276" s="91"/>
      <c r="L276" s="91"/>
      <c r="M276" s="91"/>
      <c r="N276" s="225"/>
      <c r="R276"/>
      <c r="S276"/>
      <c r="T276"/>
      <c r="U276"/>
      <c r="V276"/>
      <c r="W276"/>
      <c r="X276"/>
      <c r="Y276"/>
      <c r="Z276"/>
      <c r="AA276"/>
      <c r="AB276"/>
      <c r="AC276"/>
    </row>
    <row r="277" spans="2:29" s="14" customFormat="1" x14ac:dyDescent="0.25">
      <c r="B277"/>
      <c r="C277"/>
      <c r="D277"/>
      <c r="E277"/>
      <c r="F277"/>
      <c r="G277"/>
      <c r="H277"/>
      <c r="I277"/>
      <c r="J277"/>
      <c r="K277" s="91"/>
      <c r="L277" s="91"/>
      <c r="M277" s="91"/>
      <c r="N277" s="225"/>
      <c r="R277"/>
      <c r="S277"/>
      <c r="T277"/>
      <c r="U277"/>
      <c r="V277"/>
      <c r="W277"/>
      <c r="X277"/>
      <c r="Y277"/>
      <c r="Z277"/>
      <c r="AA277"/>
      <c r="AB277"/>
      <c r="AC277"/>
    </row>
    <row r="278" spans="2:29" s="14" customFormat="1" x14ac:dyDescent="0.25">
      <c r="B278"/>
      <c r="C278"/>
      <c r="D278"/>
      <c r="E278"/>
      <c r="F278"/>
      <c r="G278"/>
      <c r="H278"/>
      <c r="I278"/>
      <c r="J278"/>
      <c r="K278" s="91"/>
      <c r="L278" s="91"/>
      <c r="M278" s="91"/>
      <c r="N278" s="225"/>
      <c r="R278"/>
      <c r="S278"/>
      <c r="T278"/>
      <c r="U278"/>
      <c r="V278"/>
      <c r="W278"/>
      <c r="X278"/>
      <c r="Y278"/>
      <c r="Z278"/>
      <c r="AA278"/>
      <c r="AB278"/>
      <c r="AC278"/>
    </row>
    <row r="279" spans="2:29" s="14" customFormat="1" x14ac:dyDescent="0.25">
      <c r="B279"/>
      <c r="C279"/>
      <c r="D279"/>
      <c r="E279"/>
      <c r="F279"/>
      <c r="G279"/>
      <c r="H279"/>
      <c r="I279"/>
      <c r="J279"/>
      <c r="K279" s="91"/>
      <c r="L279" s="91"/>
      <c r="M279" s="91"/>
      <c r="N279" s="225"/>
      <c r="R279"/>
      <c r="S279"/>
      <c r="T279"/>
      <c r="U279"/>
      <c r="V279"/>
      <c r="W279"/>
      <c r="X279"/>
      <c r="Y279"/>
      <c r="Z279"/>
      <c r="AA279"/>
      <c r="AB279"/>
      <c r="AC279"/>
    </row>
    <row r="280" spans="2:29" s="14" customFormat="1" x14ac:dyDescent="0.25">
      <c r="B280"/>
      <c r="C280"/>
      <c r="D280"/>
      <c r="E280"/>
      <c r="F280"/>
      <c r="G280"/>
      <c r="H280"/>
      <c r="I280"/>
      <c r="J280"/>
      <c r="K280" s="91"/>
      <c r="L280" s="91"/>
      <c r="M280" s="91"/>
      <c r="N280" s="225"/>
      <c r="R280"/>
      <c r="S280"/>
      <c r="T280"/>
      <c r="U280"/>
      <c r="V280"/>
      <c r="W280"/>
      <c r="X280"/>
      <c r="Y280"/>
      <c r="Z280"/>
      <c r="AA280"/>
      <c r="AB280"/>
      <c r="AC280"/>
    </row>
    <row r="281" spans="2:29" s="14" customFormat="1" x14ac:dyDescent="0.25">
      <c r="B281"/>
      <c r="C281"/>
      <c r="D281"/>
      <c r="E281"/>
      <c r="F281"/>
      <c r="G281"/>
      <c r="H281"/>
      <c r="I281"/>
      <c r="J281"/>
      <c r="K281" s="91"/>
      <c r="L281" s="91"/>
      <c r="M281" s="91"/>
      <c r="R281"/>
      <c r="S281"/>
      <c r="T281"/>
      <c r="U281"/>
      <c r="V281"/>
      <c r="W281"/>
      <c r="X281"/>
      <c r="Y281"/>
      <c r="Z281"/>
      <c r="AA281"/>
      <c r="AB281"/>
      <c r="AC281"/>
    </row>
    <row r="282" spans="2:29" s="14" customFormat="1" x14ac:dyDescent="0.25">
      <c r="B282"/>
      <c r="C282"/>
      <c r="D282"/>
      <c r="E282"/>
      <c r="F282"/>
      <c r="G282"/>
      <c r="H282"/>
      <c r="I282"/>
      <c r="J282"/>
      <c r="K282" s="91"/>
      <c r="L282" s="91"/>
      <c r="M282" s="91"/>
      <c r="R282"/>
      <c r="S282"/>
      <c r="T282"/>
      <c r="U282"/>
      <c r="V282"/>
      <c r="W282"/>
      <c r="X282"/>
      <c r="Y282"/>
      <c r="Z282"/>
      <c r="AA282"/>
      <c r="AB282"/>
      <c r="AC282"/>
    </row>
    <row r="283" spans="2:29" s="14" customFormat="1" x14ac:dyDescent="0.25">
      <c r="B283"/>
      <c r="C283"/>
      <c r="D283"/>
      <c r="E283"/>
      <c r="F283"/>
      <c r="G283"/>
      <c r="H283"/>
      <c r="I283"/>
      <c r="J283"/>
      <c r="K283" s="91"/>
      <c r="L283" s="91"/>
      <c r="M283" s="91"/>
      <c r="R283"/>
      <c r="S283"/>
      <c r="T283"/>
      <c r="U283"/>
      <c r="V283"/>
      <c r="W283"/>
      <c r="X283"/>
      <c r="Y283"/>
      <c r="Z283"/>
      <c r="AA283"/>
      <c r="AB283"/>
      <c r="AC283"/>
    </row>
    <row r="284" spans="2:29" s="14" customFormat="1" x14ac:dyDescent="0.25">
      <c r="B284"/>
      <c r="C284"/>
      <c r="D284"/>
      <c r="E284"/>
      <c r="F284"/>
      <c r="G284"/>
      <c r="H284"/>
      <c r="I284"/>
      <c r="J284"/>
      <c r="K284" s="91"/>
      <c r="L284" s="91"/>
      <c r="M284" s="91"/>
      <c r="R284"/>
      <c r="S284"/>
      <c r="T284"/>
      <c r="U284"/>
      <c r="V284"/>
      <c r="W284"/>
      <c r="X284"/>
      <c r="Y284"/>
      <c r="Z284"/>
      <c r="AA284"/>
      <c r="AB284"/>
      <c r="AC284"/>
    </row>
    <row r="285" spans="2:29" s="14" customFormat="1" x14ac:dyDescent="0.25">
      <c r="B285"/>
      <c r="C285"/>
      <c r="D285"/>
      <c r="E285"/>
      <c r="F285"/>
      <c r="G285"/>
      <c r="H285"/>
      <c r="I285"/>
      <c r="J285"/>
      <c r="K285" s="91"/>
      <c r="L285" s="91"/>
      <c r="M285" s="91"/>
      <c r="R285"/>
      <c r="S285"/>
      <c r="T285"/>
      <c r="U285"/>
      <c r="V285"/>
      <c r="W285"/>
      <c r="X285"/>
      <c r="Y285"/>
      <c r="Z285"/>
      <c r="AA285"/>
      <c r="AB285"/>
      <c r="AC285"/>
    </row>
    <row r="286" spans="2:29" s="14" customFormat="1" x14ac:dyDescent="0.25">
      <c r="B286"/>
      <c r="C286"/>
      <c r="D286"/>
      <c r="E286"/>
      <c r="F286"/>
      <c r="G286"/>
      <c r="H286"/>
      <c r="I286"/>
      <c r="J286"/>
      <c r="K286" s="91"/>
      <c r="L286" s="91"/>
      <c r="M286" s="91"/>
      <c r="R286"/>
      <c r="S286"/>
      <c r="T286"/>
      <c r="U286"/>
      <c r="V286"/>
      <c r="W286"/>
      <c r="X286"/>
      <c r="Y286"/>
      <c r="Z286"/>
      <c r="AA286"/>
      <c r="AB286"/>
      <c r="AC286"/>
    </row>
    <row r="287" spans="2:29" s="14" customFormat="1" x14ac:dyDescent="0.25">
      <c r="B287"/>
      <c r="C287"/>
      <c r="D287"/>
      <c r="E287"/>
      <c r="F287"/>
      <c r="G287"/>
      <c r="H287"/>
      <c r="I287"/>
      <c r="J287"/>
      <c r="K287" s="91"/>
      <c r="L287" s="91"/>
      <c r="M287" s="91"/>
      <c r="R287"/>
      <c r="S287"/>
      <c r="T287"/>
      <c r="U287"/>
      <c r="V287"/>
      <c r="W287"/>
      <c r="X287"/>
      <c r="Y287"/>
      <c r="Z287"/>
      <c r="AA287"/>
      <c r="AB287"/>
      <c r="AC287"/>
    </row>
    <row r="288" spans="2:29" s="14" customFormat="1" x14ac:dyDescent="0.25">
      <c r="B288"/>
      <c r="C288"/>
      <c r="D288"/>
      <c r="E288"/>
      <c r="F288"/>
      <c r="G288"/>
      <c r="H288"/>
      <c r="I288"/>
      <c r="J288"/>
      <c r="K288" s="91"/>
      <c r="L288" s="91"/>
      <c r="M288" s="91"/>
      <c r="R288"/>
      <c r="S288"/>
      <c r="T288"/>
      <c r="U288"/>
      <c r="V288"/>
      <c r="W288"/>
      <c r="X288"/>
      <c r="Y288"/>
      <c r="Z288"/>
      <c r="AA288"/>
      <c r="AB288"/>
      <c r="AC288"/>
    </row>
    <row r="289" spans="2:29" s="14" customFormat="1" x14ac:dyDescent="0.25">
      <c r="B289"/>
      <c r="C289"/>
      <c r="D289"/>
      <c r="E289"/>
      <c r="F289"/>
      <c r="G289"/>
      <c r="H289"/>
      <c r="I289"/>
      <c r="J289"/>
      <c r="K289" s="91"/>
      <c r="L289" s="91"/>
      <c r="M289" s="91"/>
      <c r="R289"/>
      <c r="S289"/>
      <c r="T289"/>
      <c r="U289"/>
      <c r="V289"/>
      <c r="W289"/>
      <c r="X289"/>
      <c r="Y289"/>
      <c r="Z289"/>
      <c r="AA289"/>
      <c r="AB289"/>
      <c r="AC289"/>
    </row>
    <row r="290" spans="2:29" s="14" customFormat="1" x14ac:dyDescent="0.25">
      <c r="B290"/>
      <c r="C290"/>
      <c r="D290"/>
      <c r="E290"/>
      <c r="F290"/>
      <c r="G290"/>
      <c r="H290"/>
      <c r="I290"/>
      <c r="J290"/>
      <c r="K290" s="91"/>
      <c r="L290" s="91"/>
      <c r="M290" s="91"/>
      <c r="R290"/>
      <c r="S290"/>
      <c r="T290"/>
      <c r="U290"/>
      <c r="V290"/>
      <c r="W290"/>
      <c r="X290"/>
      <c r="Y290"/>
      <c r="Z290"/>
      <c r="AA290"/>
      <c r="AB290"/>
      <c r="AC290"/>
    </row>
    <row r="291" spans="2:29" s="14" customFormat="1" x14ac:dyDescent="0.25">
      <c r="B291"/>
      <c r="C291"/>
      <c r="D291"/>
      <c r="E291"/>
      <c r="F291"/>
      <c r="G291"/>
      <c r="H291"/>
      <c r="I291"/>
      <c r="J291"/>
      <c r="K291" s="91"/>
      <c r="L291" s="91"/>
      <c r="M291" s="91"/>
      <c r="R291"/>
      <c r="S291"/>
      <c r="T291"/>
      <c r="U291"/>
      <c r="V291"/>
      <c r="W291"/>
      <c r="X291"/>
      <c r="Y291"/>
      <c r="Z291"/>
      <c r="AA291"/>
      <c r="AB291"/>
      <c r="AC291"/>
    </row>
    <row r="292" spans="2:29" s="14" customFormat="1" x14ac:dyDescent="0.25">
      <c r="B292"/>
      <c r="C292"/>
      <c r="D292"/>
      <c r="E292"/>
      <c r="F292"/>
      <c r="G292"/>
      <c r="H292"/>
      <c r="I292"/>
      <c r="J292"/>
      <c r="K292" s="91"/>
      <c r="L292" s="91"/>
      <c r="M292" s="91"/>
      <c r="R292"/>
      <c r="S292"/>
      <c r="T292"/>
      <c r="U292"/>
      <c r="V292"/>
      <c r="W292"/>
      <c r="X292"/>
      <c r="Y292"/>
      <c r="Z292"/>
      <c r="AA292"/>
      <c r="AB292"/>
      <c r="AC292"/>
    </row>
    <row r="293" spans="2:29" s="14" customFormat="1" x14ac:dyDescent="0.25">
      <c r="B293"/>
      <c r="C293"/>
      <c r="D293"/>
      <c r="E293"/>
      <c r="F293"/>
      <c r="G293"/>
      <c r="H293"/>
      <c r="I293"/>
      <c r="J293"/>
      <c r="K293" s="91"/>
      <c r="L293" s="91"/>
      <c r="M293" s="91"/>
      <c r="R293"/>
      <c r="S293"/>
      <c r="T293"/>
      <c r="U293"/>
      <c r="V293"/>
      <c r="W293"/>
      <c r="X293"/>
      <c r="Y293"/>
      <c r="Z293"/>
      <c r="AA293"/>
      <c r="AB293"/>
      <c r="AC293"/>
    </row>
    <row r="294" spans="2:29" s="14" customFormat="1" x14ac:dyDescent="0.25">
      <c r="B294"/>
      <c r="C294"/>
      <c r="D294"/>
      <c r="E294"/>
      <c r="F294"/>
      <c r="G294"/>
      <c r="H294"/>
      <c r="I294"/>
      <c r="J294"/>
      <c r="K294" s="91"/>
      <c r="L294" s="91"/>
      <c r="M294" s="91"/>
      <c r="R294"/>
      <c r="S294"/>
      <c r="T294"/>
      <c r="U294"/>
      <c r="V294"/>
      <c r="W294"/>
      <c r="X294"/>
      <c r="Y294"/>
      <c r="Z294"/>
      <c r="AA294"/>
      <c r="AB294"/>
      <c r="AC294"/>
    </row>
    <row r="295" spans="2:29" s="14" customFormat="1" x14ac:dyDescent="0.25">
      <c r="B295"/>
      <c r="C295"/>
      <c r="D295"/>
      <c r="E295"/>
      <c r="F295"/>
      <c r="G295"/>
      <c r="H295"/>
      <c r="I295"/>
      <c r="J295"/>
      <c r="K295" s="91"/>
      <c r="L295" s="91"/>
      <c r="M295" s="91"/>
      <c r="R295"/>
      <c r="S295"/>
      <c r="T295"/>
      <c r="U295"/>
      <c r="V295"/>
      <c r="W295"/>
      <c r="X295"/>
      <c r="Y295"/>
      <c r="Z295"/>
      <c r="AA295"/>
      <c r="AB295"/>
      <c r="AC295"/>
    </row>
    <row r="296" spans="2:29" s="14" customFormat="1" x14ac:dyDescent="0.25">
      <c r="B296"/>
      <c r="C296"/>
      <c r="D296"/>
      <c r="E296"/>
      <c r="F296"/>
      <c r="G296"/>
      <c r="H296"/>
      <c r="I296"/>
      <c r="J296"/>
      <c r="K296" s="91"/>
      <c r="L296" s="91"/>
      <c r="M296" s="91"/>
      <c r="R296"/>
      <c r="S296"/>
      <c r="T296"/>
      <c r="U296"/>
      <c r="V296"/>
      <c r="W296"/>
      <c r="X296"/>
      <c r="Y296"/>
      <c r="Z296"/>
      <c r="AA296"/>
      <c r="AB296"/>
      <c r="AC296"/>
    </row>
    <row r="297" spans="2:29" s="14" customFormat="1" x14ac:dyDescent="0.25">
      <c r="B297"/>
      <c r="C297"/>
      <c r="D297"/>
      <c r="E297"/>
      <c r="F297"/>
      <c r="G297"/>
      <c r="H297"/>
      <c r="I297"/>
      <c r="J297"/>
      <c r="K297" s="91"/>
      <c r="L297" s="91"/>
      <c r="M297" s="91"/>
      <c r="R297"/>
      <c r="S297"/>
      <c r="T297"/>
      <c r="U297"/>
      <c r="V297"/>
      <c r="W297"/>
      <c r="X297"/>
      <c r="Y297"/>
      <c r="Z297"/>
      <c r="AA297"/>
      <c r="AB297"/>
      <c r="AC297"/>
    </row>
    <row r="298" spans="2:29" s="14" customFormat="1" x14ac:dyDescent="0.25">
      <c r="B298"/>
      <c r="C298"/>
      <c r="D298"/>
      <c r="E298"/>
      <c r="F298"/>
      <c r="G298"/>
      <c r="H298"/>
      <c r="I298"/>
      <c r="J298"/>
      <c r="K298" s="91"/>
      <c r="L298" s="91"/>
      <c r="M298" s="91"/>
      <c r="R298"/>
      <c r="S298"/>
      <c r="T298"/>
      <c r="U298"/>
      <c r="V298"/>
      <c r="W298"/>
      <c r="X298"/>
      <c r="Y298"/>
      <c r="Z298"/>
      <c r="AA298"/>
      <c r="AB298"/>
      <c r="AC298"/>
    </row>
    <row r="299" spans="2:29" s="14" customFormat="1" x14ac:dyDescent="0.25">
      <c r="B299"/>
      <c r="C299"/>
      <c r="D299"/>
      <c r="E299"/>
      <c r="F299"/>
      <c r="G299"/>
      <c r="H299"/>
      <c r="I299"/>
      <c r="J299"/>
      <c r="K299" s="91"/>
      <c r="L299" s="91"/>
      <c r="M299" s="91"/>
      <c r="R299"/>
      <c r="S299"/>
      <c r="T299"/>
      <c r="U299"/>
      <c r="V299"/>
      <c r="W299"/>
      <c r="X299"/>
      <c r="Y299"/>
      <c r="Z299"/>
      <c r="AA299"/>
      <c r="AB299"/>
      <c r="AC299"/>
    </row>
    <row r="300" spans="2:29" s="14" customFormat="1" x14ac:dyDescent="0.25">
      <c r="B300"/>
      <c r="C300"/>
      <c r="D300"/>
      <c r="E300"/>
      <c r="F300"/>
      <c r="G300"/>
      <c r="H300"/>
      <c r="I300"/>
      <c r="J300"/>
      <c r="K300" s="91"/>
      <c r="L300" s="91"/>
      <c r="M300" s="91"/>
      <c r="R300"/>
      <c r="S300"/>
      <c r="T300"/>
      <c r="U300"/>
      <c r="V300"/>
      <c r="W300"/>
      <c r="X300"/>
      <c r="Y300"/>
      <c r="Z300"/>
      <c r="AA300"/>
      <c r="AB300"/>
      <c r="AC300"/>
    </row>
    <row r="301" spans="2:29" s="14" customFormat="1" x14ac:dyDescent="0.25">
      <c r="B301"/>
      <c r="C301"/>
      <c r="D301"/>
      <c r="E301"/>
      <c r="F301"/>
      <c r="G301"/>
      <c r="H301"/>
      <c r="I301"/>
      <c r="J301"/>
      <c r="K301" s="91"/>
      <c r="L301" s="91"/>
      <c r="M301" s="91"/>
      <c r="R301"/>
      <c r="S301"/>
      <c r="T301"/>
      <c r="U301"/>
      <c r="V301"/>
      <c r="W301"/>
      <c r="X301"/>
      <c r="Y301"/>
      <c r="Z301"/>
      <c r="AA301"/>
      <c r="AB301"/>
      <c r="AC301"/>
    </row>
    <row r="302" spans="2:29" s="14" customFormat="1" x14ac:dyDescent="0.25">
      <c r="B302"/>
      <c r="C302"/>
      <c r="D302"/>
      <c r="E302"/>
      <c r="F302"/>
      <c r="G302"/>
      <c r="H302"/>
      <c r="I302"/>
      <c r="J302"/>
      <c r="K302" s="91"/>
      <c r="L302" s="91"/>
      <c r="M302" s="91"/>
      <c r="R302"/>
      <c r="S302"/>
      <c r="T302"/>
      <c r="U302"/>
      <c r="V302"/>
      <c r="W302"/>
      <c r="X302"/>
      <c r="Y302"/>
      <c r="Z302"/>
      <c r="AA302"/>
      <c r="AB302"/>
      <c r="AC302"/>
    </row>
    <row r="303" spans="2:29" s="14" customFormat="1" x14ac:dyDescent="0.25">
      <c r="B303"/>
      <c r="C303"/>
      <c r="D303"/>
      <c r="E303"/>
      <c r="F303"/>
      <c r="G303"/>
      <c r="H303"/>
      <c r="I303"/>
      <c r="J303"/>
      <c r="K303" s="91"/>
      <c r="L303" s="91"/>
      <c r="M303" s="91"/>
      <c r="R303"/>
      <c r="S303"/>
      <c r="T303"/>
      <c r="U303"/>
      <c r="V303"/>
      <c r="W303"/>
      <c r="X303"/>
      <c r="Y303"/>
      <c r="Z303"/>
      <c r="AA303"/>
      <c r="AB303"/>
      <c r="AC303"/>
    </row>
    <row r="304" spans="2:29" s="14" customFormat="1" x14ac:dyDescent="0.25">
      <c r="B304"/>
      <c r="C304"/>
      <c r="D304"/>
      <c r="E304"/>
      <c r="F304"/>
      <c r="G304"/>
      <c r="H304"/>
      <c r="I304"/>
      <c r="J304"/>
      <c r="K304" s="91"/>
      <c r="L304" s="91"/>
      <c r="M304" s="91"/>
      <c r="R304"/>
      <c r="S304"/>
      <c r="T304"/>
      <c r="U304"/>
      <c r="V304"/>
      <c r="W304"/>
      <c r="X304"/>
      <c r="Y304"/>
      <c r="Z304"/>
      <c r="AA304"/>
      <c r="AB304"/>
      <c r="AC304"/>
    </row>
    <row r="305" spans="2:29" s="14" customFormat="1" x14ac:dyDescent="0.25">
      <c r="B305"/>
      <c r="C305"/>
      <c r="D305"/>
      <c r="E305"/>
      <c r="F305"/>
      <c r="G305"/>
      <c r="H305"/>
      <c r="I305"/>
      <c r="J305"/>
      <c r="K305" s="91"/>
      <c r="L305" s="91"/>
      <c r="M305" s="91"/>
      <c r="R305"/>
      <c r="S305"/>
      <c r="T305"/>
      <c r="U305"/>
      <c r="V305"/>
      <c r="W305"/>
      <c r="X305"/>
      <c r="Y305"/>
      <c r="Z305"/>
      <c r="AA305"/>
      <c r="AB305"/>
      <c r="AC305"/>
    </row>
    <row r="306" spans="2:29" s="14" customFormat="1" x14ac:dyDescent="0.25">
      <c r="B306"/>
      <c r="C306"/>
      <c r="D306"/>
      <c r="E306"/>
      <c r="F306"/>
      <c r="G306"/>
      <c r="H306"/>
      <c r="I306"/>
      <c r="J306"/>
      <c r="K306" s="91"/>
      <c r="L306" s="91"/>
      <c r="M306" s="91"/>
      <c r="R306"/>
      <c r="S306"/>
      <c r="T306"/>
      <c r="U306"/>
      <c r="V306"/>
      <c r="W306"/>
      <c r="X306"/>
      <c r="Y306"/>
      <c r="Z306"/>
      <c r="AA306"/>
      <c r="AB306"/>
      <c r="AC306"/>
    </row>
    <row r="307" spans="2:29" s="14" customFormat="1" x14ac:dyDescent="0.25">
      <c r="B307"/>
      <c r="C307"/>
      <c r="D307"/>
      <c r="E307"/>
      <c r="F307"/>
      <c r="G307"/>
      <c r="H307"/>
      <c r="I307"/>
      <c r="J307"/>
      <c r="K307" s="91"/>
      <c r="L307" s="91"/>
      <c r="M307" s="91"/>
      <c r="R307"/>
      <c r="S307"/>
      <c r="T307"/>
      <c r="U307"/>
      <c r="V307"/>
      <c r="W307"/>
      <c r="X307"/>
      <c r="Y307"/>
      <c r="Z307"/>
      <c r="AA307"/>
      <c r="AB307"/>
      <c r="AC307"/>
    </row>
    <row r="308" spans="2:29" s="14" customFormat="1" x14ac:dyDescent="0.25">
      <c r="B308"/>
      <c r="C308"/>
      <c r="D308"/>
      <c r="E308"/>
      <c r="F308"/>
      <c r="G308"/>
      <c r="H308"/>
      <c r="I308"/>
      <c r="J308"/>
      <c r="K308" s="91"/>
      <c r="L308" s="91"/>
      <c r="M308" s="91"/>
      <c r="R308"/>
      <c r="S308"/>
      <c r="T308"/>
      <c r="U308"/>
      <c r="V308"/>
      <c r="W308"/>
      <c r="X308"/>
      <c r="Y308"/>
      <c r="Z308"/>
      <c r="AA308"/>
      <c r="AB308"/>
      <c r="AC308"/>
    </row>
    <row r="309" spans="2:29" s="14" customFormat="1" x14ac:dyDescent="0.25">
      <c r="B309"/>
      <c r="C309"/>
      <c r="D309"/>
      <c r="E309"/>
      <c r="F309"/>
      <c r="G309"/>
      <c r="H309"/>
      <c r="I309"/>
      <c r="J309"/>
      <c r="K309" s="91"/>
      <c r="L309" s="91"/>
      <c r="M309" s="91"/>
      <c r="R309"/>
      <c r="S309"/>
      <c r="T309"/>
      <c r="U309"/>
      <c r="V309"/>
      <c r="W309"/>
      <c r="X309"/>
      <c r="Y309"/>
      <c r="Z309"/>
      <c r="AA309"/>
      <c r="AB309"/>
      <c r="AC309"/>
    </row>
    <row r="310" spans="2:29" s="14" customFormat="1" x14ac:dyDescent="0.25">
      <c r="B310"/>
      <c r="C310"/>
      <c r="D310"/>
      <c r="E310"/>
      <c r="F310"/>
      <c r="G310"/>
      <c r="H310"/>
      <c r="I310"/>
      <c r="J310"/>
      <c r="K310" s="91"/>
      <c r="L310" s="91"/>
      <c r="M310" s="91"/>
      <c r="R310"/>
      <c r="S310"/>
      <c r="T310"/>
      <c r="U310"/>
      <c r="V310"/>
      <c r="W310"/>
      <c r="X310"/>
      <c r="Y310"/>
      <c r="Z310"/>
      <c r="AA310"/>
      <c r="AB310"/>
      <c r="AC310"/>
    </row>
    <row r="311" spans="2:29" s="14" customFormat="1" x14ac:dyDescent="0.25">
      <c r="B311"/>
      <c r="C311"/>
      <c r="D311"/>
      <c r="E311"/>
      <c r="F311"/>
      <c r="G311"/>
      <c r="H311"/>
      <c r="I311"/>
      <c r="J311"/>
      <c r="K311" s="91"/>
      <c r="L311" s="91"/>
      <c r="M311" s="91"/>
      <c r="R311"/>
      <c r="S311"/>
      <c r="T311"/>
      <c r="U311"/>
      <c r="V311"/>
      <c r="W311"/>
      <c r="X311"/>
      <c r="Y311"/>
      <c r="Z311"/>
      <c r="AA311"/>
      <c r="AB311"/>
      <c r="AC311"/>
    </row>
    <row r="312" spans="2:29" s="14" customFormat="1" x14ac:dyDescent="0.25">
      <c r="B312"/>
      <c r="C312"/>
      <c r="D312"/>
      <c r="E312"/>
      <c r="F312"/>
      <c r="G312"/>
      <c r="H312"/>
      <c r="I312"/>
      <c r="J312"/>
      <c r="K312" s="91"/>
      <c r="L312" s="91"/>
      <c r="M312" s="91"/>
      <c r="R312"/>
      <c r="S312"/>
      <c r="T312"/>
      <c r="U312"/>
      <c r="V312"/>
      <c r="W312"/>
      <c r="X312"/>
      <c r="Y312"/>
      <c r="Z312"/>
      <c r="AA312"/>
      <c r="AB312"/>
      <c r="AC312"/>
    </row>
    <row r="313" spans="2:29" s="14" customFormat="1" x14ac:dyDescent="0.25">
      <c r="B313"/>
      <c r="C313"/>
      <c r="D313"/>
      <c r="E313"/>
      <c r="F313"/>
      <c r="G313"/>
      <c r="H313"/>
      <c r="I313"/>
      <c r="J313"/>
      <c r="K313" s="91"/>
      <c r="L313" s="91"/>
      <c r="M313" s="91"/>
      <c r="R313"/>
      <c r="S313"/>
      <c r="T313"/>
      <c r="U313"/>
      <c r="V313"/>
      <c r="W313"/>
      <c r="X313"/>
      <c r="Y313"/>
      <c r="Z313"/>
      <c r="AA313"/>
      <c r="AB313"/>
      <c r="AC313"/>
    </row>
    <row r="314" spans="2:29" s="14" customFormat="1" x14ac:dyDescent="0.25">
      <c r="B314"/>
      <c r="C314"/>
      <c r="D314"/>
      <c r="E314"/>
      <c r="F314"/>
      <c r="G314"/>
      <c r="H314"/>
      <c r="I314"/>
      <c r="J314"/>
      <c r="K314" s="91"/>
      <c r="L314" s="91"/>
      <c r="M314" s="91"/>
      <c r="R314"/>
      <c r="S314"/>
      <c r="T314"/>
      <c r="U314"/>
      <c r="V314"/>
      <c r="W314"/>
      <c r="X314"/>
      <c r="Y314"/>
      <c r="Z314"/>
      <c r="AA314"/>
      <c r="AB314"/>
      <c r="AC314"/>
    </row>
    <row r="315" spans="2:29" s="14" customFormat="1" x14ac:dyDescent="0.25">
      <c r="B315"/>
      <c r="C315"/>
      <c r="D315"/>
      <c r="E315"/>
      <c r="F315"/>
      <c r="G315"/>
      <c r="H315"/>
      <c r="I315"/>
      <c r="J315"/>
      <c r="K315" s="91"/>
      <c r="L315" s="91"/>
      <c r="M315" s="91"/>
      <c r="R315"/>
      <c r="S315"/>
      <c r="T315"/>
      <c r="U315"/>
      <c r="V315"/>
      <c r="W315"/>
      <c r="X315"/>
      <c r="Y315"/>
      <c r="Z315"/>
      <c r="AA315"/>
      <c r="AB315"/>
      <c r="AC315"/>
    </row>
    <row r="316" spans="2:29" s="14" customFormat="1" x14ac:dyDescent="0.25">
      <c r="B316"/>
      <c r="C316"/>
      <c r="D316"/>
      <c r="E316"/>
      <c r="F316"/>
      <c r="G316"/>
      <c r="H316"/>
      <c r="I316"/>
      <c r="J316"/>
      <c r="K316" s="91"/>
      <c r="L316" s="91"/>
      <c r="M316" s="91"/>
      <c r="R316"/>
      <c r="S316"/>
      <c r="T316"/>
      <c r="U316"/>
      <c r="V316"/>
      <c r="W316"/>
      <c r="X316"/>
      <c r="Y316"/>
      <c r="Z316"/>
      <c r="AA316"/>
      <c r="AB316"/>
      <c r="AC316"/>
    </row>
    <row r="317" spans="2:29" s="14" customFormat="1" x14ac:dyDescent="0.25">
      <c r="B317"/>
      <c r="C317"/>
      <c r="D317"/>
      <c r="E317"/>
      <c r="F317"/>
      <c r="G317"/>
      <c r="H317"/>
      <c r="I317"/>
      <c r="J317"/>
      <c r="K317" s="91"/>
      <c r="L317" s="91"/>
      <c r="M317" s="91"/>
      <c r="R317"/>
      <c r="S317"/>
      <c r="T317"/>
      <c r="U317"/>
      <c r="V317"/>
      <c r="W317"/>
      <c r="X317"/>
      <c r="Y317"/>
      <c r="Z317"/>
      <c r="AA317"/>
      <c r="AB317"/>
      <c r="AC317"/>
    </row>
    <row r="318" spans="2:29" s="14" customFormat="1" x14ac:dyDescent="0.25">
      <c r="B318"/>
      <c r="C318"/>
      <c r="D318"/>
      <c r="E318"/>
      <c r="F318"/>
      <c r="G318"/>
      <c r="H318"/>
      <c r="I318"/>
      <c r="J318"/>
      <c r="K318" s="91"/>
      <c r="L318" s="91"/>
      <c r="M318" s="91"/>
      <c r="R318"/>
      <c r="S318"/>
      <c r="T318"/>
      <c r="U318"/>
      <c r="V318"/>
      <c r="W318"/>
      <c r="X318"/>
      <c r="Y318"/>
      <c r="Z318"/>
      <c r="AA318"/>
      <c r="AB318"/>
      <c r="AC318"/>
    </row>
    <row r="319" spans="2:29" s="14" customFormat="1" x14ac:dyDescent="0.25">
      <c r="B319"/>
      <c r="C319"/>
      <c r="D319"/>
      <c r="E319"/>
      <c r="F319"/>
      <c r="G319"/>
      <c r="H319"/>
      <c r="I319"/>
      <c r="J319"/>
      <c r="K319" s="91"/>
      <c r="L319" s="91"/>
      <c r="M319" s="91"/>
      <c r="R319"/>
      <c r="S319"/>
      <c r="T319"/>
      <c r="U319"/>
      <c r="V319"/>
      <c r="W319"/>
      <c r="X319"/>
      <c r="Y319"/>
      <c r="Z319"/>
      <c r="AA319"/>
      <c r="AB319"/>
      <c r="AC319"/>
    </row>
    <row r="320" spans="2:29" s="14" customFormat="1" x14ac:dyDescent="0.25">
      <c r="B320"/>
      <c r="C320"/>
      <c r="D320"/>
      <c r="E320"/>
      <c r="F320"/>
      <c r="G320"/>
      <c r="H320"/>
      <c r="I320"/>
      <c r="J320"/>
      <c r="K320" s="91"/>
      <c r="L320" s="91"/>
      <c r="M320" s="91"/>
      <c r="R320"/>
      <c r="S320"/>
      <c r="T320"/>
      <c r="U320"/>
      <c r="V320"/>
      <c r="W320"/>
      <c r="X320"/>
      <c r="Y320"/>
      <c r="Z320"/>
      <c r="AA320"/>
      <c r="AB320"/>
      <c r="AC320"/>
    </row>
    <row r="321" spans="2:29" s="14" customFormat="1" x14ac:dyDescent="0.25">
      <c r="B321"/>
      <c r="C321"/>
      <c r="D321"/>
      <c r="E321"/>
      <c r="F321"/>
      <c r="G321"/>
      <c r="H321"/>
      <c r="I321"/>
      <c r="J321"/>
      <c r="K321" s="91"/>
      <c r="L321" s="91"/>
      <c r="M321" s="91"/>
      <c r="R321"/>
      <c r="S321"/>
      <c r="T321"/>
      <c r="U321"/>
      <c r="V321"/>
      <c r="W321"/>
      <c r="X321"/>
      <c r="Y321"/>
      <c r="Z321"/>
      <c r="AA321"/>
      <c r="AB321"/>
      <c r="AC321"/>
    </row>
    <row r="322" spans="2:29" s="14" customFormat="1" x14ac:dyDescent="0.25">
      <c r="B322"/>
      <c r="C322"/>
      <c r="D322"/>
      <c r="E322"/>
      <c r="F322"/>
      <c r="G322"/>
      <c r="H322"/>
      <c r="I322"/>
      <c r="J322"/>
      <c r="K322" s="91"/>
      <c r="L322" s="91"/>
      <c r="M322" s="91"/>
      <c r="R322"/>
      <c r="S322"/>
      <c r="T322"/>
      <c r="U322"/>
      <c r="V322"/>
      <c r="W322"/>
      <c r="X322"/>
      <c r="Y322"/>
      <c r="Z322"/>
      <c r="AA322"/>
      <c r="AB322"/>
      <c r="AC322"/>
    </row>
    <row r="323" spans="2:29" s="14" customFormat="1" x14ac:dyDescent="0.25">
      <c r="B323"/>
      <c r="C323"/>
      <c r="D323"/>
      <c r="E323"/>
      <c r="F323"/>
      <c r="G323"/>
      <c r="H323"/>
      <c r="I323"/>
      <c r="J323"/>
      <c r="K323" s="91"/>
      <c r="L323" s="91"/>
      <c r="M323" s="91"/>
      <c r="R323"/>
      <c r="S323"/>
      <c r="T323"/>
      <c r="U323"/>
      <c r="V323"/>
      <c r="W323"/>
      <c r="X323"/>
      <c r="Y323"/>
      <c r="Z323"/>
      <c r="AA323"/>
      <c r="AB323"/>
      <c r="AC323"/>
    </row>
    <row r="324" spans="2:29" s="14" customFormat="1" x14ac:dyDescent="0.25">
      <c r="B324"/>
      <c r="C324"/>
      <c r="D324"/>
      <c r="E324"/>
      <c r="F324"/>
      <c r="G324"/>
      <c r="H324"/>
      <c r="I324"/>
      <c r="J324"/>
      <c r="K324" s="91"/>
      <c r="L324" s="91"/>
      <c r="M324" s="91"/>
      <c r="R324"/>
      <c r="S324"/>
      <c r="T324"/>
      <c r="U324"/>
      <c r="V324"/>
      <c r="W324"/>
      <c r="X324"/>
      <c r="Y324"/>
      <c r="Z324"/>
      <c r="AA324"/>
      <c r="AB324"/>
      <c r="AC324"/>
    </row>
    <row r="325" spans="2:29" s="14" customFormat="1" x14ac:dyDescent="0.25">
      <c r="B325"/>
      <c r="C325"/>
      <c r="D325"/>
      <c r="E325"/>
      <c r="F325"/>
      <c r="G325"/>
      <c r="H325"/>
      <c r="I325"/>
      <c r="J325"/>
      <c r="K325" s="91"/>
      <c r="L325" s="91"/>
      <c r="M325" s="91"/>
      <c r="R325"/>
      <c r="S325"/>
      <c r="T325"/>
      <c r="U325"/>
      <c r="V325"/>
      <c r="W325"/>
      <c r="X325"/>
      <c r="Y325"/>
      <c r="Z325"/>
      <c r="AA325"/>
      <c r="AB325"/>
      <c r="AC325"/>
    </row>
    <row r="326" spans="2:29" s="14" customFormat="1" x14ac:dyDescent="0.25">
      <c r="B326"/>
      <c r="C326"/>
      <c r="D326"/>
      <c r="E326"/>
      <c r="F326"/>
      <c r="G326"/>
      <c r="H326"/>
      <c r="I326"/>
      <c r="J326"/>
      <c r="K326" s="91"/>
      <c r="L326" s="91"/>
      <c r="M326" s="91"/>
      <c r="R326"/>
      <c r="S326"/>
      <c r="T326"/>
      <c r="U326"/>
      <c r="V326"/>
      <c r="W326"/>
      <c r="X326"/>
      <c r="Y326"/>
      <c r="Z326"/>
      <c r="AA326"/>
      <c r="AB326"/>
      <c r="AC326"/>
    </row>
    <row r="327" spans="2:29" s="14" customFormat="1" x14ac:dyDescent="0.25">
      <c r="B327"/>
      <c r="C327"/>
      <c r="D327"/>
      <c r="E327"/>
      <c r="F327"/>
      <c r="G327"/>
      <c r="H327"/>
      <c r="I327"/>
      <c r="J327"/>
      <c r="K327" s="91"/>
      <c r="L327" s="91"/>
      <c r="M327" s="91"/>
      <c r="R327"/>
      <c r="S327"/>
      <c r="T327"/>
      <c r="U327"/>
      <c r="V327"/>
      <c r="W327"/>
      <c r="X327"/>
      <c r="Y327"/>
      <c r="Z327"/>
      <c r="AA327"/>
      <c r="AB327"/>
      <c r="AC327"/>
    </row>
    <row r="328" spans="2:29" s="14" customFormat="1" x14ac:dyDescent="0.25">
      <c r="B328"/>
      <c r="C328"/>
      <c r="D328"/>
      <c r="E328"/>
      <c r="F328"/>
      <c r="G328"/>
      <c r="H328"/>
      <c r="I328"/>
      <c r="J328"/>
      <c r="K328" s="91"/>
      <c r="L328" s="91"/>
      <c r="M328" s="91"/>
      <c r="R328"/>
      <c r="S328"/>
      <c r="T328"/>
      <c r="U328"/>
      <c r="V328"/>
      <c r="W328"/>
      <c r="X328"/>
      <c r="Y328"/>
      <c r="Z328"/>
      <c r="AA328"/>
      <c r="AB328"/>
      <c r="AC328"/>
    </row>
    <row r="329" spans="2:29" s="14" customFormat="1" x14ac:dyDescent="0.25">
      <c r="B329"/>
      <c r="C329"/>
      <c r="D329"/>
      <c r="E329"/>
      <c r="F329"/>
      <c r="G329"/>
      <c r="H329"/>
      <c r="I329"/>
      <c r="J329"/>
      <c r="K329" s="91"/>
      <c r="L329" s="91"/>
      <c r="M329" s="91"/>
      <c r="R329"/>
      <c r="S329"/>
      <c r="T329"/>
      <c r="U329"/>
      <c r="V329"/>
      <c r="W329"/>
      <c r="X329"/>
      <c r="Y329"/>
      <c r="Z329"/>
      <c r="AA329"/>
      <c r="AB329"/>
      <c r="AC329"/>
    </row>
    <row r="330" spans="2:29" s="14" customFormat="1" x14ac:dyDescent="0.25">
      <c r="B330"/>
      <c r="C330"/>
      <c r="D330"/>
      <c r="E330"/>
      <c r="F330"/>
      <c r="G330"/>
      <c r="H330"/>
      <c r="I330"/>
      <c r="J330"/>
      <c r="K330" s="91"/>
      <c r="L330" s="91"/>
      <c r="M330" s="91"/>
      <c r="R330"/>
      <c r="S330"/>
      <c r="T330"/>
      <c r="U330"/>
      <c r="V330"/>
      <c r="W330"/>
      <c r="X330"/>
      <c r="Y330"/>
      <c r="Z330"/>
      <c r="AA330"/>
      <c r="AB330"/>
      <c r="AC330"/>
    </row>
    <row r="331" spans="2:29" s="14" customFormat="1" x14ac:dyDescent="0.25">
      <c r="B331"/>
      <c r="C331"/>
      <c r="D331"/>
      <c r="E331"/>
      <c r="F331"/>
      <c r="G331"/>
      <c r="H331"/>
      <c r="I331"/>
      <c r="J331"/>
      <c r="K331" s="91"/>
      <c r="L331" s="91"/>
      <c r="M331" s="91"/>
      <c r="R331"/>
      <c r="S331"/>
      <c r="T331"/>
      <c r="U331"/>
      <c r="V331"/>
      <c r="W331"/>
      <c r="X331"/>
      <c r="Y331"/>
      <c r="Z331"/>
      <c r="AA331"/>
      <c r="AB331"/>
      <c r="AC331"/>
    </row>
    <row r="332" spans="2:29" s="14" customFormat="1" x14ac:dyDescent="0.25">
      <c r="B332"/>
      <c r="C332"/>
      <c r="D332"/>
      <c r="E332"/>
      <c r="F332"/>
      <c r="G332"/>
      <c r="H332"/>
      <c r="I332"/>
      <c r="J332"/>
      <c r="K332" s="91"/>
      <c r="L332" s="91"/>
      <c r="M332" s="91"/>
      <c r="R332"/>
      <c r="S332"/>
      <c r="T332"/>
      <c r="U332"/>
      <c r="V332"/>
      <c r="W332"/>
      <c r="X332"/>
      <c r="Y332"/>
      <c r="Z332"/>
      <c r="AA332"/>
      <c r="AB332"/>
      <c r="AC332"/>
    </row>
    <row r="333" spans="2:29" s="14" customFormat="1" x14ac:dyDescent="0.25">
      <c r="B333"/>
      <c r="C333"/>
      <c r="D333"/>
      <c r="E333"/>
      <c r="F333"/>
      <c r="G333"/>
      <c r="H333"/>
      <c r="I333"/>
      <c r="J333"/>
      <c r="K333" s="91"/>
      <c r="L333" s="91"/>
      <c r="M333" s="91"/>
      <c r="R333"/>
      <c r="S333"/>
      <c r="T333"/>
      <c r="U333"/>
      <c r="V333"/>
      <c r="W333"/>
      <c r="X333"/>
      <c r="Y333"/>
      <c r="Z333"/>
      <c r="AA333"/>
      <c r="AB333"/>
      <c r="AC333"/>
    </row>
    <row r="334" spans="2:29" s="14" customFormat="1" x14ac:dyDescent="0.25">
      <c r="B334"/>
      <c r="C334"/>
      <c r="D334"/>
      <c r="E334"/>
      <c r="F334"/>
      <c r="G334"/>
      <c r="H334"/>
      <c r="I334"/>
      <c r="J334"/>
      <c r="K334" s="91"/>
      <c r="L334" s="91"/>
      <c r="M334" s="91"/>
      <c r="R334"/>
      <c r="S334"/>
      <c r="T334"/>
      <c r="U334"/>
      <c r="V334"/>
      <c r="W334"/>
      <c r="X334"/>
      <c r="Y334"/>
      <c r="Z334"/>
      <c r="AA334"/>
      <c r="AB334"/>
      <c r="AC334"/>
    </row>
    <row r="335" spans="2:29" s="14" customFormat="1" x14ac:dyDescent="0.25">
      <c r="B335"/>
      <c r="C335"/>
      <c r="D335"/>
      <c r="E335"/>
      <c r="F335"/>
      <c r="G335"/>
      <c r="H335"/>
      <c r="I335"/>
      <c r="J335"/>
      <c r="K335" s="91"/>
      <c r="L335" s="91"/>
      <c r="M335" s="91"/>
      <c r="R335"/>
      <c r="S335"/>
      <c r="T335"/>
      <c r="U335"/>
      <c r="V335"/>
      <c r="W335"/>
      <c r="X335"/>
      <c r="Y335"/>
      <c r="Z335"/>
      <c r="AA335"/>
      <c r="AB335"/>
      <c r="AC335"/>
    </row>
    <row r="336" spans="2:29" s="14" customFormat="1" x14ac:dyDescent="0.25">
      <c r="B336"/>
      <c r="C336"/>
      <c r="D336"/>
      <c r="E336"/>
      <c r="F336"/>
      <c r="G336"/>
      <c r="H336"/>
      <c r="I336"/>
      <c r="J336"/>
      <c r="K336" s="91"/>
      <c r="L336" s="91"/>
      <c r="M336" s="91"/>
      <c r="R336"/>
      <c r="S336"/>
      <c r="T336"/>
      <c r="U336"/>
      <c r="V336"/>
      <c r="W336"/>
      <c r="X336"/>
      <c r="Y336"/>
      <c r="Z336"/>
      <c r="AA336"/>
      <c r="AB336"/>
      <c r="AC336"/>
    </row>
    <row r="337" spans="2:29" s="14" customFormat="1" x14ac:dyDescent="0.25">
      <c r="B337"/>
      <c r="C337"/>
      <c r="D337"/>
      <c r="E337"/>
      <c r="F337"/>
      <c r="G337"/>
      <c r="H337"/>
      <c r="I337"/>
      <c r="J337"/>
      <c r="K337" s="91"/>
      <c r="L337" s="91"/>
      <c r="M337" s="91"/>
      <c r="R337"/>
      <c r="S337"/>
      <c r="T337"/>
      <c r="U337"/>
      <c r="V337"/>
      <c r="W337"/>
      <c r="X337"/>
      <c r="Y337"/>
      <c r="Z337"/>
      <c r="AA337"/>
      <c r="AB337"/>
      <c r="AC337"/>
    </row>
    <row r="338" spans="2:29" s="14" customFormat="1" x14ac:dyDescent="0.25">
      <c r="B338"/>
      <c r="C338"/>
      <c r="D338"/>
      <c r="E338"/>
      <c r="F338"/>
      <c r="G338"/>
      <c r="H338"/>
      <c r="I338"/>
      <c r="J338"/>
      <c r="K338" s="91"/>
      <c r="L338" s="91"/>
      <c r="M338" s="91"/>
      <c r="R338"/>
      <c r="S338"/>
      <c r="T338"/>
      <c r="U338"/>
      <c r="V338"/>
      <c r="W338"/>
      <c r="X338"/>
      <c r="Y338"/>
      <c r="Z338"/>
      <c r="AA338"/>
      <c r="AB338"/>
      <c r="AC338"/>
    </row>
    <row r="339" spans="2:29" s="14" customFormat="1" x14ac:dyDescent="0.25">
      <c r="B339"/>
      <c r="C339"/>
      <c r="D339"/>
      <c r="E339"/>
      <c r="F339"/>
      <c r="G339"/>
      <c r="H339"/>
      <c r="I339"/>
      <c r="J339"/>
      <c r="K339" s="91"/>
      <c r="L339" s="91"/>
      <c r="M339" s="91"/>
      <c r="R339"/>
      <c r="S339"/>
      <c r="T339"/>
      <c r="U339"/>
      <c r="V339"/>
      <c r="W339"/>
      <c r="X339"/>
      <c r="Y339"/>
      <c r="Z339"/>
      <c r="AA339"/>
      <c r="AB339"/>
      <c r="AC339"/>
    </row>
    <row r="340" spans="2:29" s="14" customFormat="1" x14ac:dyDescent="0.25">
      <c r="B340"/>
      <c r="C340"/>
      <c r="D340"/>
      <c r="E340"/>
      <c r="F340"/>
      <c r="G340"/>
      <c r="H340"/>
      <c r="I340"/>
      <c r="J340"/>
      <c r="K340" s="91"/>
      <c r="L340" s="91"/>
      <c r="M340" s="91"/>
      <c r="R340"/>
      <c r="S340"/>
      <c r="T340"/>
      <c r="U340"/>
      <c r="V340"/>
      <c r="W340"/>
      <c r="X340"/>
      <c r="Y340"/>
      <c r="Z340"/>
      <c r="AA340"/>
      <c r="AB340"/>
      <c r="AC340"/>
    </row>
    <row r="341" spans="2:29" s="14" customFormat="1" x14ac:dyDescent="0.25">
      <c r="B341"/>
      <c r="C341"/>
      <c r="D341"/>
      <c r="E341"/>
      <c r="F341"/>
      <c r="G341"/>
      <c r="H341"/>
      <c r="I341"/>
      <c r="J341"/>
      <c r="K341" s="91"/>
      <c r="L341" s="91"/>
      <c r="M341" s="91"/>
      <c r="R341"/>
      <c r="S341"/>
      <c r="T341"/>
      <c r="U341"/>
      <c r="V341"/>
      <c r="W341"/>
      <c r="X341"/>
      <c r="Y341"/>
      <c r="Z341"/>
      <c r="AA341"/>
      <c r="AB341"/>
      <c r="AC341"/>
    </row>
    <row r="342" spans="2:29" s="14" customFormat="1" x14ac:dyDescent="0.25">
      <c r="B342"/>
      <c r="C342"/>
      <c r="D342"/>
      <c r="E342"/>
      <c r="F342"/>
      <c r="G342"/>
      <c r="H342"/>
      <c r="I342"/>
      <c r="J342"/>
      <c r="K342" s="91"/>
      <c r="L342" s="91"/>
      <c r="M342" s="91"/>
      <c r="R342"/>
      <c r="S342"/>
      <c r="T342"/>
      <c r="U342"/>
      <c r="V342"/>
      <c r="W342"/>
      <c r="X342"/>
      <c r="Y342"/>
      <c r="Z342"/>
      <c r="AA342"/>
      <c r="AB342"/>
      <c r="AC342"/>
    </row>
    <row r="343" spans="2:29" s="14" customFormat="1" x14ac:dyDescent="0.25">
      <c r="B343"/>
      <c r="C343"/>
      <c r="D343"/>
      <c r="E343"/>
      <c r="F343"/>
      <c r="G343"/>
      <c r="H343"/>
      <c r="I343"/>
      <c r="J343"/>
      <c r="K343" s="91"/>
      <c r="L343" s="91"/>
      <c r="M343" s="91"/>
      <c r="R343"/>
      <c r="S343"/>
      <c r="T343"/>
      <c r="U343"/>
      <c r="V343"/>
      <c r="W343"/>
      <c r="X343"/>
      <c r="Y343"/>
      <c r="Z343"/>
      <c r="AA343"/>
      <c r="AB343"/>
      <c r="AC343"/>
    </row>
    <row r="344" spans="2:29" s="14" customFormat="1" x14ac:dyDescent="0.25">
      <c r="B344"/>
      <c r="C344"/>
      <c r="D344"/>
      <c r="E344"/>
      <c r="F344"/>
      <c r="G344"/>
      <c r="H344"/>
      <c r="I344"/>
      <c r="J344"/>
      <c r="K344" s="91"/>
      <c r="L344" s="91"/>
      <c r="M344" s="91"/>
      <c r="R344"/>
      <c r="S344"/>
      <c r="T344"/>
      <c r="U344"/>
      <c r="V344"/>
      <c r="W344"/>
      <c r="X344"/>
      <c r="Y344"/>
      <c r="Z344"/>
      <c r="AA344"/>
      <c r="AB344"/>
      <c r="AC344"/>
    </row>
    <row r="345" spans="2:29" s="14" customFormat="1" x14ac:dyDescent="0.25">
      <c r="B345"/>
      <c r="C345"/>
      <c r="D345"/>
      <c r="E345"/>
      <c r="F345"/>
      <c r="G345"/>
      <c r="H345"/>
      <c r="I345"/>
      <c r="J345"/>
      <c r="K345" s="91"/>
      <c r="L345" s="91"/>
      <c r="M345" s="91"/>
      <c r="R345"/>
      <c r="S345"/>
      <c r="T345"/>
      <c r="U345"/>
      <c r="V345"/>
      <c r="W345"/>
      <c r="X345"/>
      <c r="Y345"/>
      <c r="Z345"/>
      <c r="AA345"/>
      <c r="AB345"/>
      <c r="AC345"/>
    </row>
    <row r="346" spans="2:29" s="14" customFormat="1" x14ac:dyDescent="0.25">
      <c r="B346"/>
      <c r="C346"/>
      <c r="D346"/>
      <c r="E346"/>
      <c r="F346"/>
      <c r="G346"/>
      <c r="H346"/>
      <c r="I346"/>
      <c r="J346"/>
      <c r="K346" s="91"/>
      <c r="L346" s="91"/>
      <c r="M346" s="91"/>
      <c r="R346"/>
      <c r="S346"/>
      <c r="T346"/>
      <c r="U346"/>
      <c r="V346"/>
      <c r="W346"/>
      <c r="X346"/>
      <c r="Y346"/>
      <c r="Z346"/>
      <c r="AA346"/>
      <c r="AB346"/>
      <c r="AC346"/>
    </row>
    <row r="347" spans="2:29" s="14" customFormat="1" x14ac:dyDescent="0.25">
      <c r="B347"/>
      <c r="C347"/>
      <c r="D347"/>
      <c r="E347"/>
      <c r="F347"/>
      <c r="G347"/>
      <c r="H347"/>
      <c r="I347"/>
      <c r="J347"/>
      <c r="K347" s="91"/>
      <c r="L347" s="91"/>
      <c r="M347" s="91"/>
      <c r="R347"/>
      <c r="S347"/>
      <c r="T347"/>
      <c r="U347"/>
      <c r="V347"/>
      <c r="W347"/>
      <c r="X347"/>
      <c r="Y347"/>
      <c r="Z347"/>
      <c r="AA347"/>
      <c r="AB347"/>
      <c r="AC347"/>
    </row>
    <row r="348" spans="2:29" s="14" customFormat="1" x14ac:dyDescent="0.25">
      <c r="B348"/>
      <c r="C348"/>
      <c r="D348"/>
      <c r="E348"/>
      <c r="F348"/>
      <c r="G348"/>
      <c r="H348"/>
      <c r="I348"/>
      <c r="J348"/>
      <c r="K348" s="91"/>
      <c r="L348" s="91"/>
      <c r="M348" s="91"/>
      <c r="R348"/>
      <c r="S348"/>
      <c r="T348"/>
      <c r="U348"/>
      <c r="V348"/>
      <c r="W348"/>
      <c r="X348"/>
      <c r="Y348"/>
      <c r="Z348"/>
      <c r="AA348"/>
      <c r="AB348"/>
      <c r="AC348"/>
    </row>
    <row r="349" spans="2:29" s="14" customFormat="1" x14ac:dyDescent="0.25">
      <c r="B349"/>
      <c r="C349"/>
      <c r="D349"/>
      <c r="E349"/>
      <c r="F349"/>
      <c r="G349"/>
      <c r="H349"/>
      <c r="I349"/>
      <c r="J349"/>
      <c r="K349" s="91"/>
      <c r="L349" s="91"/>
      <c r="M349" s="91"/>
      <c r="R349"/>
      <c r="S349"/>
      <c r="T349"/>
      <c r="U349"/>
      <c r="V349"/>
      <c r="W349"/>
      <c r="X349"/>
      <c r="Y349"/>
      <c r="Z349"/>
      <c r="AA349"/>
      <c r="AB349"/>
      <c r="AC349"/>
    </row>
    <row r="350" spans="2:29" s="14" customFormat="1" x14ac:dyDescent="0.25">
      <c r="B350"/>
      <c r="C350"/>
      <c r="D350"/>
      <c r="E350"/>
      <c r="F350"/>
      <c r="G350"/>
      <c r="H350"/>
      <c r="I350"/>
      <c r="J350"/>
      <c r="K350" s="91"/>
      <c r="L350" s="91"/>
      <c r="M350" s="91"/>
      <c r="R350"/>
      <c r="S350"/>
      <c r="T350"/>
      <c r="U350"/>
      <c r="V350"/>
      <c r="W350"/>
      <c r="X350"/>
      <c r="Y350"/>
      <c r="Z350"/>
      <c r="AA350"/>
      <c r="AB350"/>
      <c r="AC350"/>
    </row>
    <row r="351" spans="2:29" s="14" customFormat="1" x14ac:dyDescent="0.25">
      <c r="B351"/>
      <c r="C351"/>
      <c r="D351"/>
      <c r="E351"/>
      <c r="F351"/>
      <c r="G351"/>
      <c r="H351"/>
      <c r="I351"/>
      <c r="J351"/>
      <c r="K351" s="91"/>
      <c r="L351" s="91"/>
      <c r="M351" s="91"/>
      <c r="R351"/>
      <c r="S351"/>
      <c r="T351"/>
      <c r="U351"/>
      <c r="V351"/>
      <c r="W351"/>
      <c r="X351"/>
      <c r="Y351"/>
      <c r="Z351"/>
      <c r="AA351"/>
      <c r="AB351"/>
      <c r="AC351"/>
    </row>
    <row r="352" spans="2:29" s="14" customFormat="1" x14ac:dyDescent="0.25">
      <c r="B352"/>
      <c r="C352"/>
      <c r="D352"/>
      <c r="E352"/>
      <c r="F352"/>
      <c r="G352"/>
      <c r="H352"/>
      <c r="I352"/>
      <c r="J352"/>
      <c r="K352" s="91"/>
      <c r="L352" s="91"/>
      <c r="M352" s="91"/>
      <c r="R352"/>
      <c r="S352"/>
      <c r="T352"/>
      <c r="U352"/>
      <c r="V352"/>
      <c r="W352"/>
      <c r="X352"/>
      <c r="Y352"/>
      <c r="Z352"/>
      <c r="AA352"/>
      <c r="AB352"/>
      <c r="AC352"/>
    </row>
    <row r="353" spans="2:29" s="14" customFormat="1" x14ac:dyDescent="0.25">
      <c r="B353"/>
      <c r="C353"/>
      <c r="D353"/>
      <c r="E353"/>
      <c r="F353"/>
      <c r="G353"/>
      <c r="H353"/>
      <c r="I353"/>
      <c r="J353"/>
      <c r="K353" s="91"/>
      <c r="L353" s="91"/>
      <c r="M353" s="91"/>
      <c r="R353"/>
      <c r="S353"/>
      <c r="T353"/>
      <c r="U353"/>
      <c r="V353"/>
      <c r="W353"/>
      <c r="X353"/>
      <c r="Y353"/>
      <c r="Z353"/>
      <c r="AA353"/>
      <c r="AB353"/>
      <c r="AC353"/>
    </row>
    <row r="354" spans="2:29" s="14" customFormat="1" x14ac:dyDescent="0.25">
      <c r="B354"/>
      <c r="C354"/>
      <c r="D354"/>
      <c r="E354"/>
      <c r="F354"/>
      <c r="G354"/>
      <c r="H354"/>
      <c r="I354"/>
      <c r="J354"/>
      <c r="K354" s="91"/>
      <c r="L354" s="91"/>
      <c r="M354" s="91"/>
      <c r="R354"/>
      <c r="S354"/>
      <c r="T354"/>
      <c r="U354"/>
      <c r="V354"/>
      <c r="W354"/>
      <c r="X354"/>
      <c r="Y354"/>
      <c r="Z354"/>
      <c r="AA354"/>
      <c r="AB354"/>
      <c r="AC354"/>
    </row>
    <row r="355" spans="2:29" s="14" customFormat="1" x14ac:dyDescent="0.25">
      <c r="B355"/>
      <c r="C355"/>
      <c r="D355"/>
      <c r="E355"/>
      <c r="F355"/>
      <c r="G355"/>
      <c r="H355"/>
      <c r="I355"/>
      <c r="J355"/>
      <c r="K355" s="91"/>
      <c r="L355" s="91"/>
      <c r="M355" s="91"/>
      <c r="R355"/>
      <c r="S355"/>
      <c r="T355"/>
      <c r="U355"/>
      <c r="V355"/>
      <c r="W355"/>
      <c r="X355"/>
      <c r="Y355"/>
      <c r="Z355"/>
      <c r="AA355"/>
      <c r="AB355"/>
      <c r="AC355"/>
    </row>
    <row r="356" spans="2:29" s="14" customFormat="1" x14ac:dyDescent="0.25">
      <c r="B356"/>
      <c r="C356"/>
      <c r="D356"/>
      <c r="E356"/>
      <c r="F356"/>
      <c r="G356"/>
      <c r="H356"/>
      <c r="I356"/>
      <c r="J356"/>
      <c r="K356" s="91"/>
      <c r="L356" s="91"/>
      <c r="M356" s="91"/>
      <c r="R356"/>
      <c r="S356"/>
      <c r="T356"/>
      <c r="U356"/>
      <c r="V356"/>
      <c r="W356"/>
      <c r="X356"/>
      <c r="Y356"/>
      <c r="Z356"/>
      <c r="AA356"/>
      <c r="AB356"/>
      <c r="AC356"/>
    </row>
    <row r="357" spans="2:29" s="14" customFormat="1" x14ac:dyDescent="0.25">
      <c r="B357"/>
      <c r="C357"/>
      <c r="D357"/>
      <c r="E357"/>
      <c r="F357"/>
      <c r="G357"/>
      <c r="H357"/>
      <c r="I357"/>
      <c r="J357"/>
      <c r="K357" s="91"/>
      <c r="L357" s="91"/>
      <c r="M357" s="91"/>
      <c r="R357"/>
      <c r="S357"/>
      <c r="T357"/>
      <c r="U357"/>
      <c r="V357"/>
      <c r="W357"/>
      <c r="X357"/>
      <c r="Y357"/>
      <c r="Z357"/>
      <c r="AA357"/>
      <c r="AB357"/>
      <c r="AC357"/>
    </row>
    <row r="358" spans="2:29" s="14" customFormat="1" x14ac:dyDescent="0.25">
      <c r="B358"/>
      <c r="C358"/>
      <c r="D358"/>
      <c r="E358"/>
      <c r="F358"/>
      <c r="G358"/>
      <c r="H358"/>
      <c r="I358"/>
      <c r="J358"/>
      <c r="K358" s="91"/>
      <c r="L358" s="91"/>
      <c r="M358" s="91"/>
      <c r="R358"/>
      <c r="S358"/>
      <c r="T358"/>
      <c r="U358"/>
      <c r="V358"/>
      <c r="W358"/>
      <c r="X358"/>
      <c r="Y358"/>
      <c r="Z358"/>
      <c r="AA358"/>
      <c r="AB358"/>
      <c r="AC358"/>
    </row>
    <row r="359" spans="2:29" s="14" customFormat="1" x14ac:dyDescent="0.25">
      <c r="B359"/>
      <c r="C359"/>
      <c r="D359"/>
      <c r="E359"/>
      <c r="F359"/>
      <c r="G359"/>
      <c r="H359"/>
      <c r="I359"/>
      <c r="J359"/>
      <c r="K359" s="91"/>
      <c r="L359" s="91"/>
      <c r="M359" s="91"/>
      <c r="R359"/>
      <c r="S359"/>
      <c r="T359"/>
      <c r="U359"/>
      <c r="V359"/>
      <c r="W359"/>
      <c r="X359"/>
      <c r="Y359"/>
      <c r="Z359"/>
      <c r="AA359"/>
      <c r="AB359"/>
      <c r="AC359"/>
    </row>
    <row r="360" spans="2:29" s="14" customFormat="1" x14ac:dyDescent="0.25">
      <c r="B360"/>
      <c r="C360"/>
      <c r="D360"/>
      <c r="E360"/>
      <c r="F360"/>
      <c r="G360"/>
      <c r="H360"/>
      <c r="I360"/>
      <c r="J360"/>
      <c r="K360" s="91"/>
      <c r="L360" s="91"/>
      <c r="M360" s="91"/>
      <c r="R360"/>
      <c r="S360"/>
      <c r="T360"/>
      <c r="U360"/>
      <c r="V360"/>
      <c r="W360"/>
      <c r="X360"/>
      <c r="Y360"/>
      <c r="Z360"/>
      <c r="AA360"/>
      <c r="AB360"/>
      <c r="AC360"/>
    </row>
    <row r="361" spans="2:29" s="14" customFormat="1" x14ac:dyDescent="0.25">
      <c r="B361"/>
      <c r="C361"/>
      <c r="D361"/>
      <c r="E361"/>
      <c r="F361"/>
      <c r="G361"/>
      <c r="H361"/>
      <c r="I361"/>
      <c r="J361"/>
      <c r="K361" s="91"/>
      <c r="L361" s="91"/>
      <c r="M361" s="91"/>
      <c r="R361"/>
      <c r="S361"/>
      <c r="T361"/>
      <c r="U361"/>
      <c r="V361"/>
      <c r="W361"/>
      <c r="X361"/>
      <c r="Y361"/>
      <c r="Z361"/>
      <c r="AA361"/>
      <c r="AB361"/>
      <c r="AC361"/>
    </row>
    <row r="362" spans="2:29" s="14" customFormat="1" x14ac:dyDescent="0.25">
      <c r="B362"/>
      <c r="C362"/>
      <c r="D362"/>
      <c r="E362"/>
      <c r="F362"/>
      <c r="G362"/>
      <c r="H362"/>
      <c r="I362"/>
      <c r="J362"/>
      <c r="K362" s="91"/>
      <c r="L362" s="91"/>
      <c r="M362" s="91"/>
      <c r="R362"/>
      <c r="S362"/>
      <c r="T362"/>
      <c r="U362"/>
      <c r="V362"/>
      <c r="W362"/>
      <c r="X362"/>
      <c r="Y362"/>
      <c r="Z362"/>
      <c r="AA362"/>
      <c r="AB362"/>
      <c r="AC362"/>
    </row>
    <row r="363" spans="2:29" s="14" customFormat="1" x14ac:dyDescent="0.25">
      <c r="B363"/>
      <c r="C363"/>
      <c r="D363"/>
      <c r="E363"/>
      <c r="F363"/>
      <c r="G363"/>
      <c r="H363"/>
      <c r="I363"/>
      <c r="J363"/>
      <c r="K363" s="91"/>
      <c r="L363" s="91"/>
      <c r="M363" s="91"/>
      <c r="R363"/>
      <c r="S363"/>
      <c r="T363"/>
      <c r="U363"/>
      <c r="V363"/>
      <c r="W363"/>
      <c r="X363"/>
      <c r="Y363"/>
      <c r="Z363"/>
      <c r="AA363"/>
      <c r="AB363"/>
      <c r="AC363"/>
    </row>
    <row r="364" spans="2:29" s="14" customFormat="1" x14ac:dyDescent="0.25">
      <c r="B364"/>
      <c r="C364"/>
      <c r="D364"/>
      <c r="E364"/>
      <c r="F364"/>
      <c r="G364"/>
      <c r="H364"/>
      <c r="I364"/>
      <c r="J364"/>
      <c r="K364" s="91"/>
      <c r="L364" s="91"/>
      <c r="M364" s="91"/>
      <c r="R364"/>
      <c r="S364"/>
      <c r="T364"/>
      <c r="U364"/>
      <c r="V364"/>
      <c r="W364"/>
      <c r="X364"/>
      <c r="Y364"/>
      <c r="Z364"/>
      <c r="AA364"/>
      <c r="AB364"/>
      <c r="AC364"/>
    </row>
    <row r="365" spans="2:29" s="14" customFormat="1" x14ac:dyDescent="0.25">
      <c r="B365"/>
      <c r="C365"/>
      <c r="D365"/>
      <c r="E365"/>
      <c r="F365"/>
      <c r="G365"/>
      <c r="H365"/>
      <c r="I365"/>
      <c r="J365"/>
      <c r="K365" s="91"/>
      <c r="L365" s="91"/>
      <c r="M365" s="91"/>
      <c r="R365"/>
      <c r="S365"/>
      <c r="T365"/>
      <c r="U365"/>
      <c r="V365"/>
      <c r="W365"/>
      <c r="X365"/>
      <c r="Y365"/>
      <c r="Z365"/>
      <c r="AA365"/>
      <c r="AB365"/>
      <c r="AC365"/>
    </row>
    <row r="366" spans="2:29" s="14" customFormat="1" x14ac:dyDescent="0.25">
      <c r="B366"/>
      <c r="C366"/>
      <c r="D366"/>
      <c r="E366"/>
      <c r="F366"/>
      <c r="G366"/>
      <c r="H366"/>
      <c r="I366"/>
      <c r="J366"/>
      <c r="K366" s="91"/>
      <c r="L366" s="91"/>
      <c r="M366" s="91"/>
      <c r="R366"/>
      <c r="S366"/>
      <c r="T366"/>
      <c r="U366"/>
      <c r="V366"/>
      <c r="W366"/>
      <c r="X366"/>
      <c r="Y366"/>
      <c r="Z366"/>
      <c r="AA366"/>
      <c r="AB366"/>
      <c r="AC366"/>
    </row>
    <row r="367" spans="2:29" s="14" customFormat="1" x14ac:dyDescent="0.25">
      <c r="B367"/>
      <c r="C367"/>
      <c r="D367"/>
      <c r="E367"/>
      <c r="F367"/>
      <c r="G367"/>
      <c r="H367"/>
      <c r="I367"/>
      <c r="J367"/>
      <c r="K367" s="91"/>
      <c r="L367" s="91"/>
      <c r="M367" s="91"/>
      <c r="R367"/>
      <c r="S367"/>
      <c r="T367"/>
      <c r="U367"/>
      <c r="V367"/>
      <c r="W367"/>
      <c r="X367"/>
      <c r="Y367"/>
      <c r="Z367"/>
      <c r="AA367"/>
      <c r="AB367"/>
      <c r="AC367"/>
    </row>
    <row r="368" spans="2:29" s="14" customFormat="1" x14ac:dyDescent="0.25">
      <c r="B368"/>
      <c r="C368"/>
      <c r="D368"/>
      <c r="E368"/>
      <c r="F368"/>
      <c r="G368"/>
      <c r="H368"/>
      <c r="I368"/>
      <c r="J368"/>
      <c r="K368" s="91"/>
      <c r="L368" s="91"/>
      <c r="M368" s="91"/>
      <c r="R368"/>
      <c r="S368"/>
      <c r="T368"/>
      <c r="U368"/>
      <c r="V368"/>
      <c r="W368"/>
      <c r="X368"/>
      <c r="Y368"/>
      <c r="Z368"/>
      <c r="AA368"/>
      <c r="AB368"/>
      <c r="AC368"/>
    </row>
    <row r="369" spans="2:29" s="14" customFormat="1" x14ac:dyDescent="0.25">
      <c r="B369"/>
      <c r="C369"/>
      <c r="D369"/>
      <c r="E369"/>
      <c r="F369"/>
      <c r="G369"/>
      <c r="H369"/>
      <c r="I369"/>
      <c r="J369"/>
      <c r="K369" s="91"/>
      <c r="L369" s="91"/>
      <c r="M369" s="91"/>
      <c r="R369"/>
      <c r="S369"/>
      <c r="T369"/>
      <c r="U369"/>
      <c r="V369"/>
      <c r="W369"/>
      <c r="X369"/>
      <c r="Y369"/>
      <c r="Z369"/>
      <c r="AA369"/>
      <c r="AB369"/>
      <c r="AC369"/>
    </row>
    <row r="370" spans="2:29" s="14" customFormat="1" x14ac:dyDescent="0.25">
      <c r="B370"/>
      <c r="C370"/>
      <c r="D370"/>
      <c r="E370"/>
      <c r="F370"/>
      <c r="G370"/>
      <c r="H370"/>
      <c r="I370"/>
      <c r="J370"/>
      <c r="K370" s="91"/>
      <c r="L370" s="91"/>
      <c r="M370" s="91"/>
      <c r="R370"/>
      <c r="S370"/>
      <c r="T370"/>
      <c r="U370"/>
      <c r="V370"/>
      <c r="W370"/>
      <c r="X370"/>
      <c r="Y370"/>
      <c r="Z370"/>
      <c r="AA370"/>
      <c r="AB370"/>
      <c r="AC370"/>
    </row>
    <row r="371" spans="2:29" s="14" customFormat="1" x14ac:dyDescent="0.25">
      <c r="B371"/>
      <c r="C371"/>
      <c r="D371"/>
      <c r="E371"/>
      <c r="F371"/>
      <c r="G371"/>
      <c r="H371"/>
      <c r="I371"/>
      <c r="J371"/>
      <c r="K371" s="91"/>
      <c r="L371" s="91"/>
      <c r="M371" s="91"/>
      <c r="R371"/>
      <c r="S371"/>
      <c r="T371"/>
      <c r="U371"/>
      <c r="V371"/>
      <c r="W371"/>
      <c r="X371"/>
      <c r="Y371"/>
      <c r="Z371"/>
      <c r="AA371"/>
      <c r="AB371"/>
      <c r="AC371"/>
    </row>
    <row r="372" spans="2:29" s="14" customFormat="1" x14ac:dyDescent="0.25">
      <c r="B372"/>
      <c r="C372"/>
      <c r="D372"/>
      <c r="E372"/>
      <c r="F372"/>
      <c r="G372"/>
      <c r="H372"/>
      <c r="I372"/>
      <c r="J372"/>
      <c r="K372" s="91"/>
      <c r="L372" s="91"/>
      <c r="M372" s="91"/>
      <c r="R372"/>
      <c r="S372"/>
      <c r="T372"/>
      <c r="U372"/>
      <c r="V372"/>
      <c r="W372"/>
      <c r="X372"/>
      <c r="Y372"/>
      <c r="Z372"/>
      <c r="AA372"/>
      <c r="AB372"/>
      <c r="AC372"/>
    </row>
    <row r="373" spans="2:29" s="14" customFormat="1" x14ac:dyDescent="0.25">
      <c r="B373"/>
      <c r="C373"/>
      <c r="D373"/>
      <c r="E373"/>
      <c r="F373"/>
      <c r="G373"/>
      <c r="H373"/>
      <c r="I373"/>
      <c r="J373"/>
      <c r="K373" s="91"/>
      <c r="L373" s="91"/>
      <c r="M373" s="91"/>
      <c r="R373"/>
      <c r="S373"/>
      <c r="T373"/>
      <c r="U373"/>
      <c r="V373"/>
      <c r="W373"/>
      <c r="X373"/>
      <c r="Y373"/>
      <c r="Z373"/>
      <c r="AA373"/>
      <c r="AB373"/>
      <c r="AC373"/>
    </row>
    <row r="374" spans="2:29" s="14" customFormat="1" x14ac:dyDescent="0.25">
      <c r="B374"/>
      <c r="C374"/>
      <c r="D374"/>
      <c r="E374"/>
      <c r="F374"/>
      <c r="G374"/>
      <c r="H374"/>
      <c r="I374"/>
      <c r="J374"/>
      <c r="K374" s="91"/>
      <c r="L374" s="91"/>
      <c r="M374" s="91"/>
      <c r="R374"/>
      <c r="S374"/>
      <c r="T374"/>
      <c r="U374"/>
      <c r="V374"/>
      <c r="W374"/>
      <c r="X374"/>
      <c r="Y374"/>
      <c r="Z374"/>
      <c r="AA374"/>
      <c r="AB374"/>
      <c r="AC374"/>
    </row>
    <row r="375" spans="2:29" s="14" customFormat="1" x14ac:dyDescent="0.25">
      <c r="B375"/>
      <c r="C375"/>
      <c r="D375"/>
      <c r="E375"/>
      <c r="F375"/>
      <c r="G375"/>
      <c r="H375"/>
      <c r="I375"/>
      <c r="J375"/>
      <c r="K375" s="91"/>
      <c r="L375" s="91"/>
      <c r="M375" s="91"/>
      <c r="R375"/>
      <c r="S375"/>
      <c r="T375"/>
      <c r="U375"/>
      <c r="V375"/>
      <c r="W375"/>
      <c r="X375"/>
      <c r="Y375"/>
      <c r="Z375"/>
      <c r="AA375"/>
      <c r="AB375"/>
      <c r="AC375"/>
    </row>
    <row r="376" spans="2:29" s="14" customFormat="1" x14ac:dyDescent="0.25">
      <c r="B376"/>
      <c r="C376"/>
      <c r="D376"/>
      <c r="E376"/>
      <c r="F376"/>
      <c r="G376"/>
      <c r="H376"/>
      <c r="I376"/>
      <c r="J376"/>
      <c r="K376" s="91"/>
      <c r="L376" s="91"/>
      <c r="M376" s="91"/>
      <c r="R376"/>
      <c r="S376"/>
      <c r="T376"/>
      <c r="U376"/>
      <c r="V376"/>
      <c r="W376"/>
      <c r="X376"/>
      <c r="Y376"/>
      <c r="Z376"/>
      <c r="AA376"/>
      <c r="AB376"/>
      <c r="AC376"/>
    </row>
    <row r="377" spans="2:29" s="14" customFormat="1" x14ac:dyDescent="0.25">
      <c r="B377"/>
      <c r="C377"/>
      <c r="D377"/>
      <c r="E377"/>
      <c r="F377"/>
      <c r="G377"/>
      <c r="H377"/>
      <c r="I377"/>
      <c r="J377"/>
      <c r="K377" s="91"/>
      <c r="L377" s="91"/>
      <c r="M377" s="91"/>
      <c r="R377"/>
      <c r="S377"/>
      <c r="T377"/>
      <c r="U377"/>
      <c r="V377"/>
      <c r="W377"/>
      <c r="X377"/>
      <c r="Y377"/>
      <c r="Z377"/>
      <c r="AA377"/>
      <c r="AB377"/>
      <c r="AC377"/>
    </row>
    <row r="378" spans="2:29" s="14" customFormat="1" x14ac:dyDescent="0.25">
      <c r="B378"/>
      <c r="C378"/>
      <c r="D378"/>
      <c r="E378"/>
      <c r="F378"/>
      <c r="G378"/>
      <c r="H378"/>
      <c r="I378"/>
      <c r="J378"/>
      <c r="K378" s="91"/>
      <c r="L378" s="91"/>
      <c r="M378" s="91"/>
      <c r="R378"/>
      <c r="S378"/>
      <c r="T378"/>
      <c r="U378"/>
      <c r="V378"/>
      <c r="W378"/>
      <c r="X378"/>
      <c r="Y378"/>
      <c r="Z378"/>
      <c r="AA378"/>
      <c r="AB378"/>
      <c r="AC378"/>
    </row>
    <row r="379" spans="2:29" s="14" customFormat="1" x14ac:dyDescent="0.25">
      <c r="B379"/>
      <c r="C379"/>
      <c r="D379"/>
      <c r="E379"/>
      <c r="F379"/>
      <c r="G379"/>
      <c r="H379"/>
      <c r="I379"/>
      <c r="J379"/>
      <c r="K379" s="91"/>
      <c r="L379" s="91"/>
      <c r="M379" s="91"/>
      <c r="R379"/>
      <c r="S379"/>
      <c r="T379"/>
      <c r="U379"/>
      <c r="V379"/>
      <c r="W379"/>
      <c r="X379"/>
      <c r="Y379"/>
      <c r="Z379"/>
      <c r="AA379"/>
      <c r="AB379"/>
      <c r="AC379"/>
    </row>
    <row r="380" spans="2:29" s="14" customFormat="1" x14ac:dyDescent="0.25">
      <c r="B380"/>
      <c r="C380"/>
      <c r="D380"/>
      <c r="E380"/>
      <c r="F380"/>
      <c r="G380"/>
      <c r="H380"/>
      <c r="I380"/>
      <c r="J380"/>
      <c r="K380" s="91"/>
      <c r="L380" s="91"/>
      <c r="M380" s="91"/>
      <c r="R380"/>
      <c r="S380"/>
      <c r="T380"/>
      <c r="U380"/>
      <c r="V380"/>
      <c r="W380"/>
      <c r="X380"/>
      <c r="Y380"/>
      <c r="Z380"/>
      <c r="AA380"/>
      <c r="AB380"/>
      <c r="AC380"/>
    </row>
    <row r="381" spans="2:29" s="14" customFormat="1" x14ac:dyDescent="0.25">
      <c r="B381"/>
      <c r="C381"/>
      <c r="D381"/>
      <c r="E381"/>
      <c r="F381"/>
      <c r="G381"/>
      <c r="H381"/>
      <c r="I381"/>
      <c r="J381"/>
      <c r="K381" s="91"/>
      <c r="L381" s="91"/>
      <c r="M381" s="91"/>
      <c r="R381"/>
      <c r="S381"/>
      <c r="T381"/>
      <c r="U381"/>
      <c r="V381"/>
      <c r="W381"/>
      <c r="X381"/>
      <c r="Y381"/>
      <c r="Z381"/>
      <c r="AA381"/>
      <c r="AB381"/>
      <c r="AC381"/>
    </row>
    <row r="382" spans="2:29" s="14" customFormat="1" x14ac:dyDescent="0.25">
      <c r="B382"/>
      <c r="C382"/>
      <c r="D382"/>
      <c r="E382"/>
      <c r="F382"/>
      <c r="G382"/>
      <c r="H382"/>
      <c r="I382"/>
      <c r="J382"/>
      <c r="K382" s="91"/>
      <c r="L382" s="91"/>
      <c r="M382" s="91"/>
      <c r="R382"/>
      <c r="S382"/>
      <c r="T382"/>
      <c r="U382"/>
      <c r="V382"/>
      <c r="W382"/>
      <c r="X382"/>
      <c r="Y382"/>
      <c r="Z382"/>
      <c r="AA382"/>
      <c r="AB382"/>
      <c r="AC382"/>
    </row>
    <row r="383" spans="2:29" s="14" customFormat="1" x14ac:dyDescent="0.25">
      <c r="B383"/>
      <c r="C383"/>
      <c r="D383"/>
      <c r="E383"/>
      <c r="F383"/>
      <c r="G383"/>
      <c r="H383"/>
      <c r="I383"/>
      <c r="J383"/>
      <c r="K383" s="91"/>
      <c r="L383" s="91"/>
      <c r="M383" s="91"/>
      <c r="R383"/>
      <c r="S383"/>
      <c r="T383"/>
      <c r="U383"/>
      <c r="V383"/>
      <c r="W383"/>
      <c r="X383"/>
      <c r="Y383"/>
      <c r="Z383"/>
      <c r="AA383"/>
      <c r="AB383"/>
      <c r="AC383"/>
    </row>
    <row r="384" spans="2:29" s="14" customFormat="1" x14ac:dyDescent="0.25">
      <c r="B384"/>
      <c r="C384"/>
      <c r="D384"/>
      <c r="E384"/>
      <c r="F384"/>
      <c r="G384"/>
      <c r="H384"/>
      <c r="I384"/>
      <c r="J384"/>
      <c r="K384" s="91"/>
      <c r="L384" s="91"/>
      <c r="M384" s="91"/>
      <c r="R384"/>
      <c r="S384"/>
      <c r="T384"/>
      <c r="U384"/>
      <c r="V384"/>
      <c r="W384"/>
      <c r="X384"/>
      <c r="Y384"/>
      <c r="Z384"/>
      <c r="AA384"/>
      <c r="AB384"/>
      <c r="AC384"/>
    </row>
    <row r="385" spans="2:29" s="14" customFormat="1" x14ac:dyDescent="0.25">
      <c r="B385"/>
      <c r="C385"/>
      <c r="D385"/>
      <c r="E385"/>
      <c r="F385"/>
      <c r="G385"/>
      <c r="H385"/>
      <c r="I385"/>
      <c r="J385"/>
      <c r="K385" s="91"/>
      <c r="L385" s="91"/>
      <c r="M385" s="91"/>
      <c r="R385"/>
      <c r="S385"/>
      <c r="T385"/>
      <c r="U385"/>
      <c r="V385"/>
      <c r="W385"/>
      <c r="X385"/>
      <c r="Y385"/>
      <c r="Z385"/>
      <c r="AA385"/>
      <c r="AB385"/>
      <c r="AC385"/>
    </row>
    <row r="386" spans="2:29" s="14" customFormat="1" x14ac:dyDescent="0.25">
      <c r="B386"/>
      <c r="C386"/>
      <c r="D386"/>
      <c r="E386"/>
      <c r="F386"/>
      <c r="G386"/>
      <c r="H386"/>
      <c r="I386"/>
      <c r="J386"/>
      <c r="K386" s="91"/>
      <c r="L386" s="91"/>
      <c r="M386" s="91"/>
      <c r="R386"/>
      <c r="S386"/>
      <c r="T386"/>
      <c r="U386"/>
      <c r="V386"/>
      <c r="W386"/>
      <c r="X386"/>
      <c r="Y386"/>
      <c r="Z386"/>
      <c r="AA386"/>
      <c r="AB386"/>
      <c r="AC386"/>
    </row>
    <row r="387" spans="2:29" s="14" customFormat="1" x14ac:dyDescent="0.25">
      <c r="B387"/>
      <c r="C387"/>
      <c r="D387"/>
      <c r="E387"/>
      <c r="F387"/>
      <c r="G387"/>
      <c r="H387"/>
      <c r="I387"/>
      <c r="J387"/>
      <c r="K387" s="91"/>
      <c r="L387" s="91"/>
      <c r="M387" s="91"/>
      <c r="R387"/>
      <c r="S387"/>
      <c r="T387"/>
      <c r="U387"/>
      <c r="V387"/>
      <c r="W387"/>
      <c r="X387"/>
      <c r="Y387"/>
      <c r="Z387"/>
      <c r="AA387"/>
      <c r="AB387"/>
      <c r="AC387"/>
    </row>
    <row r="388" spans="2:29" s="14" customFormat="1" x14ac:dyDescent="0.25">
      <c r="B388"/>
      <c r="C388"/>
      <c r="D388"/>
      <c r="E388"/>
      <c r="F388"/>
      <c r="G388"/>
      <c r="H388"/>
      <c r="I388"/>
      <c r="J388"/>
      <c r="K388" s="91"/>
      <c r="L388" s="91"/>
      <c r="M388" s="91"/>
      <c r="R388"/>
      <c r="S388"/>
      <c r="T388"/>
      <c r="U388"/>
      <c r="V388"/>
      <c r="W388"/>
      <c r="X388"/>
      <c r="Y388"/>
      <c r="Z388"/>
      <c r="AA388"/>
      <c r="AB388"/>
      <c r="AC388"/>
    </row>
    <row r="389" spans="2:29" s="14" customFormat="1" x14ac:dyDescent="0.25">
      <c r="B389"/>
      <c r="C389"/>
      <c r="D389"/>
      <c r="E389"/>
      <c r="F389"/>
      <c r="G389"/>
      <c r="H389"/>
      <c r="I389"/>
      <c r="J389"/>
      <c r="K389" s="91"/>
      <c r="L389" s="91"/>
      <c r="M389" s="91"/>
      <c r="R389"/>
      <c r="S389"/>
      <c r="T389"/>
      <c r="U389"/>
      <c r="V389"/>
      <c r="W389"/>
      <c r="X389"/>
      <c r="Y389"/>
      <c r="Z389"/>
      <c r="AA389"/>
      <c r="AB389"/>
      <c r="AC389"/>
    </row>
    <row r="390" spans="2:29" s="14" customFormat="1" x14ac:dyDescent="0.25">
      <c r="B390"/>
      <c r="C390"/>
      <c r="D390"/>
      <c r="E390"/>
      <c r="F390"/>
      <c r="G390"/>
      <c r="H390"/>
      <c r="I390"/>
      <c r="J390"/>
      <c r="K390" s="91"/>
      <c r="L390" s="91"/>
      <c r="M390" s="91"/>
      <c r="R390"/>
      <c r="S390"/>
      <c r="T390"/>
      <c r="U390"/>
      <c r="V390"/>
      <c r="W390"/>
      <c r="X390"/>
      <c r="Y390"/>
      <c r="Z390"/>
      <c r="AA390"/>
      <c r="AB390"/>
      <c r="AC390"/>
    </row>
    <row r="391" spans="2:29" s="14" customFormat="1" x14ac:dyDescent="0.25">
      <c r="B391"/>
      <c r="C391"/>
      <c r="D391"/>
      <c r="E391"/>
      <c r="F391"/>
      <c r="G391"/>
      <c r="H391"/>
      <c r="I391"/>
      <c r="J391"/>
      <c r="K391" s="91"/>
      <c r="L391" s="91"/>
      <c r="M391" s="91"/>
      <c r="R391"/>
      <c r="S391"/>
      <c r="T391"/>
      <c r="U391"/>
      <c r="V391"/>
      <c r="W391"/>
      <c r="X391"/>
      <c r="Y391"/>
      <c r="Z391"/>
      <c r="AA391"/>
      <c r="AB391"/>
      <c r="AC391"/>
    </row>
    <row r="392" spans="2:29" s="14" customFormat="1" x14ac:dyDescent="0.25">
      <c r="B392"/>
      <c r="C392"/>
      <c r="D392"/>
      <c r="E392"/>
      <c r="F392"/>
      <c r="G392"/>
      <c r="H392"/>
      <c r="I392"/>
      <c r="J392"/>
      <c r="K392" s="91"/>
      <c r="L392" s="91"/>
      <c r="M392" s="91"/>
      <c r="R392"/>
      <c r="S392"/>
      <c r="T392"/>
      <c r="U392"/>
      <c r="V392"/>
      <c r="W392"/>
      <c r="X392"/>
      <c r="Y392"/>
      <c r="Z392"/>
      <c r="AA392"/>
      <c r="AB392"/>
      <c r="AC392"/>
    </row>
    <row r="393" spans="2:29" s="14" customFormat="1" x14ac:dyDescent="0.25">
      <c r="B393"/>
      <c r="C393"/>
      <c r="D393"/>
      <c r="E393"/>
      <c r="F393"/>
      <c r="G393"/>
      <c r="H393"/>
      <c r="I393"/>
      <c r="J393"/>
      <c r="K393" s="91"/>
      <c r="L393" s="91"/>
      <c r="M393" s="91"/>
      <c r="R393"/>
      <c r="S393"/>
      <c r="T393"/>
      <c r="U393"/>
      <c r="V393"/>
      <c r="W393"/>
      <c r="X393"/>
      <c r="Y393"/>
      <c r="Z393"/>
      <c r="AA393"/>
      <c r="AB393"/>
      <c r="AC393"/>
    </row>
    <row r="394" spans="2:29" s="14" customFormat="1" x14ac:dyDescent="0.25">
      <c r="B394"/>
      <c r="C394"/>
      <c r="D394"/>
      <c r="E394"/>
      <c r="F394"/>
      <c r="G394"/>
      <c r="H394"/>
      <c r="I394"/>
      <c r="J394"/>
      <c r="K394" s="91"/>
      <c r="L394" s="91"/>
      <c r="M394" s="91"/>
      <c r="R394"/>
      <c r="S394"/>
      <c r="T394"/>
      <c r="U394"/>
      <c r="V394"/>
      <c r="W394"/>
      <c r="X394"/>
      <c r="Y394"/>
      <c r="Z394"/>
      <c r="AA394"/>
      <c r="AB394"/>
      <c r="AC394"/>
    </row>
    <row r="395" spans="2:29" s="14" customFormat="1" x14ac:dyDescent="0.25">
      <c r="B395"/>
      <c r="C395"/>
      <c r="D395"/>
      <c r="E395"/>
      <c r="F395"/>
      <c r="G395"/>
      <c r="H395"/>
      <c r="I395"/>
      <c r="J395"/>
      <c r="K395" s="91"/>
      <c r="L395" s="91"/>
      <c r="M395" s="91"/>
      <c r="R395"/>
      <c r="S395"/>
      <c r="T395"/>
      <c r="U395"/>
      <c r="V395"/>
      <c r="W395"/>
      <c r="X395"/>
      <c r="Y395"/>
      <c r="Z395"/>
      <c r="AA395"/>
      <c r="AB395"/>
      <c r="AC395"/>
    </row>
    <row r="396" spans="2:29" s="14" customFormat="1" x14ac:dyDescent="0.25">
      <c r="B396"/>
      <c r="C396"/>
      <c r="D396"/>
      <c r="E396"/>
      <c r="F396"/>
      <c r="G396"/>
      <c r="H396"/>
      <c r="I396"/>
      <c r="J396"/>
      <c r="K396" s="91"/>
      <c r="L396" s="91"/>
      <c r="M396" s="91"/>
      <c r="R396"/>
      <c r="S396"/>
      <c r="T396"/>
      <c r="U396"/>
      <c r="V396"/>
      <c r="W396"/>
      <c r="X396"/>
      <c r="Y396"/>
      <c r="Z396"/>
      <c r="AA396"/>
      <c r="AB396"/>
      <c r="AC396"/>
    </row>
    <row r="397" spans="2:29" s="14" customFormat="1" x14ac:dyDescent="0.25">
      <c r="B397"/>
      <c r="C397"/>
      <c r="D397"/>
      <c r="E397"/>
      <c r="F397"/>
      <c r="G397"/>
      <c r="H397"/>
      <c r="I397"/>
      <c r="J397"/>
      <c r="K397" s="91"/>
      <c r="L397" s="91"/>
      <c r="M397" s="91"/>
      <c r="R397"/>
      <c r="S397"/>
      <c r="T397"/>
      <c r="U397"/>
      <c r="V397"/>
      <c r="W397"/>
      <c r="X397"/>
      <c r="Y397"/>
      <c r="Z397"/>
      <c r="AA397"/>
      <c r="AB397"/>
      <c r="AC397"/>
    </row>
    <row r="398" spans="2:29" s="14" customFormat="1" x14ac:dyDescent="0.25">
      <c r="B398"/>
      <c r="C398"/>
      <c r="D398"/>
      <c r="E398"/>
      <c r="F398"/>
      <c r="G398"/>
      <c r="H398"/>
      <c r="I398"/>
      <c r="J398"/>
      <c r="K398" s="91"/>
      <c r="L398" s="91"/>
      <c r="M398" s="91"/>
      <c r="R398"/>
      <c r="S398"/>
      <c r="T398"/>
      <c r="U398"/>
      <c r="V398"/>
      <c r="W398"/>
      <c r="X398"/>
      <c r="Y398"/>
      <c r="Z398"/>
      <c r="AA398"/>
      <c r="AB398"/>
      <c r="AC398"/>
    </row>
    <row r="399" spans="2:29" s="14" customFormat="1" x14ac:dyDescent="0.25">
      <c r="B399"/>
      <c r="C399"/>
      <c r="D399"/>
      <c r="E399"/>
      <c r="F399"/>
      <c r="G399"/>
      <c r="H399"/>
      <c r="I399"/>
      <c r="J399"/>
      <c r="K399" s="91"/>
      <c r="L399" s="91"/>
      <c r="M399" s="91"/>
      <c r="R399"/>
      <c r="S399"/>
      <c r="T399"/>
      <c r="U399"/>
      <c r="V399"/>
      <c r="W399"/>
      <c r="X399"/>
      <c r="Y399"/>
      <c r="Z399"/>
      <c r="AA399"/>
      <c r="AB399"/>
      <c r="AC399"/>
    </row>
    <row r="400" spans="2:29" s="14" customFormat="1" x14ac:dyDescent="0.25">
      <c r="B400"/>
      <c r="C400"/>
      <c r="D400"/>
      <c r="E400"/>
      <c r="F400"/>
      <c r="G400"/>
      <c r="H400"/>
      <c r="I400"/>
      <c r="J400"/>
      <c r="K400" s="91"/>
      <c r="L400" s="91"/>
      <c r="M400" s="91"/>
      <c r="R400"/>
      <c r="S400"/>
      <c r="T400"/>
      <c r="U400"/>
      <c r="V400"/>
      <c r="W400"/>
      <c r="X400"/>
      <c r="Y400"/>
      <c r="Z400"/>
      <c r="AA400"/>
      <c r="AB400"/>
      <c r="AC400"/>
    </row>
    <row r="401" spans="2:29" s="14" customFormat="1" x14ac:dyDescent="0.25">
      <c r="B401"/>
      <c r="C401"/>
      <c r="D401"/>
      <c r="E401"/>
      <c r="F401"/>
      <c r="G401"/>
      <c r="H401"/>
      <c r="I401"/>
      <c r="J401"/>
      <c r="K401" s="91"/>
      <c r="L401" s="91"/>
      <c r="M401" s="91"/>
      <c r="R401"/>
      <c r="S401"/>
      <c r="T401"/>
      <c r="U401"/>
      <c r="V401"/>
      <c r="W401"/>
      <c r="X401"/>
      <c r="Y401"/>
      <c r="Z401"/>
      <c r="AA401"/>
      <c r="AB401"/>
      <c r="AC401"/>
    </row>
    <row r="402" spans="2:29" s="14" customFormat="1" x14ac:dyDescent="0.25">
      <c r="B402"/>
      <c r="C402"/>
      <c r="D402"/>
      <c r="E402"/>
      <c r="F402"/>
      <c r="G402"/>
      <c r="H402"/>
      <c r="I402"/>
      <c r="J402"/>
      <c r="K402" s="91"/>
      <c r="L402" s="91"/>
      <c r="M402" s="91"/>
      <c r="R402"/>
      <c r="S402"/>
      <c r="T402"/>
      <c r="U402"/>
      <c r="V402"/>
      <c r="W402"/>
      <c r="X402"/>
      <c r="Y402"/>
      <c r="Z402"/>
      <c r="AA402"/>
      <c r="AB402"/>
      <c r="AC402"/>
    </row>
    <row r="403" spans="2:29" s="14" customFormat="1" x14ac:dyDescent="0.25">
      <c r="B403"/>
      <c r="C403"/>
      <c r="D403"/>
      <c r="E403"/>
      <c r="F403"/>
      <c r="G403"/>
      <c r="H403"/>
      <c r="I403"/>
      <c r="J403"/>
      <c r="K403" s="91"/>
      <c r="L403" s="91"/>
      <c r="M403" s="91"/>
      <c r="R403"/>
      <c r="S403"/>
      <c r="T403"/>
      <c r="U403"/>
      <c r="V403"/>
      <c r="W403"/>
      <c r="X403"/>
      <c r="Y403"/>
      <c r="Z403"/>
      <c r="AA403"/>
      <c r="AB403"/>
      <c r="AC403"/>
    </row>
    <row r="404" spans="2:29" s="14" customFormat="1" x14ac:dyDescent="0.25">
      <c r="B404"/>
      <c r="C404"/>
      <c r="D404"/>
      <c r="E404"/>
      <c r="F404"/>
      <c r="G404"/>
      <c r="H404"/>
      <c r="I404"/>
      <c r="J404"/>
      <c r="K404" s="91"/>
      <c r="L404" s="91"/>
      <c r="M404" s="91"/>
      <c r="R404"/>
      <c r="S404"/>
      <c r="T404"/>
      <c r="U404"/>
      <c r="V404"/>
      <c r="W404"/>
      <c r="X404"/>
      <c r="Y404"/>
      <c r="Z404"/>
      <c r="AA404"/>
      <c r="AB404"/>
      <c r="AC404"/>
    </row>
    <row r="405" spans="2:29" s="14" customFormat="1" x14ac:dyDescent="0.25">
      <c r="B405"/>
      <c r="C405"/>
      <c r="D405"/>
      <c r="E405"/>
      <c r="F405"/>
      <c r="G405"/>
      <c r="H405"/>
      <c r="I405"/>
      <c r="J405"/>
      <c r="K405" s="91"/>
      <c r="L405" s="91"/>
      <c r="M405" s="91"/>
      <c r="R405"/>
      <c r="S405"/>
      <c r="T405"/>
      <c r="U405"/>
      <c r="V405"/>
      <c r="W405"/>
      <c r="X405"/>
      <c r="Y405"/>
      <c r="Z405"/>
      <c r="AA405"/>
      <c r="AB405"/>
      <c r="AC405"/>
    </row>
    <row r="406" spans="2:29" s="14" customFormat="1" x14ac:dyDescent="0.25">
      <c r="B406"/>
      <c r="C406"/>
      <c r="D406"/>
      <c r="E406"/>
      <c r="F406"/>
      <c r="G406"/>
      <c r="H406"/>
      <c r="I406"/>
      <c r="J406"/>
      <c r="K406" s="91"/>
      <c r="L406" s="91"/>
      <c r="M406" s="91"/>
      <c r="R406"/>
      <c r="S406"/>
      <c r="T406"/>
      <c r="U406"/>
      <c r="V406"/>
      <c r="W406"/>
      <c r="X406"/>
      <c r="Y406"/>
      <c r="Z406"/>
      <c r="AA406"/>
      <c r="AB406"/>
      <c r="AC406"/>
    </row>
    <row r="407" spans="2:29" s="14" customFormat="1" x14ac:dyDescent="0.25">
      <c r="B407"/>
      <c r="C407"/>
      <c r="D407"/>
      <c r="E407"/>
      <c r="F407"/>
      <c r="G407"/>
      <c r="H407"/>
      <c r="I407"/>
      <c r="J407"/>
      <c r="K407" s="91"/>
      <c r="L407" s="91"/>
      <c r="M407" s="91"/>
      <c r="R407"/>
      <c r="S407"/>
      <c r="T407"/>
      <c r="U407"/>
      <c r="V407"/>
      <c r="W407"/>
      <c r="X407"/>
      <c r="Y407"/>
      <c r="Z407"/>
      <c r="AA407"/>
      <c r="AB407"/>
      <c r="AC407"/>
    </row>
    <row r="408" spans="2:29" s="14" customFormat="1" x14ac:dyDescent="0.25">
      <c r="B408"/>
      <c r="C408"/>
      <c r="D408"/>
      <c r="E408"/>
      <c r="F408"/>
      <c r="G408"/>
      <c r="H408"/>
      <c r="I408"/>
      <c r="J408"/>
      <c r="K408" s="91"/>
      <c r="L408" s="91"/>
      <c r="M408" s="91"/>
      <c r="R408"/>
      <c r="S408"/>
      <c r="T408"/>
      <c r="U408"/>
      <c r="V408"/>
      <c r="W408"/>
      <c r="X408"/>
      <c r="Y408"/>
      <c r="Z408"/>
      <c r="AA408"/>
      <c r="AB408"/>
      <c r="AC408"/>
    </row>
    <row r="409" spans="2:29" s="14" customFormat="1" x14ac:dyDescent="0.25">
      <c r="B409"/>
      <c r="C409"/>
      <c r="D409"/>
      <c r="E409"/>
      <c r="F409"/>
      <c r="G409"/>
      <c r="H409"/>
      <c r="I409"/>
      <c r="J409"/>
      <c r="K409" s="91"/>
      <c r="L409" s="91"/>
      <c r="M409" s="91"/>
      <c r="R409"/>
      <c r="S409"/>
      <c r="T409"/>
      <c r="U409"/>
      <c r="V409"/>
      <c r="W409"/>
      <c r="X409"/>
      <c r="Y409"/>
      <c r="Z409"/>
      <c r="AA409"/>
      <c r="AB409"/>
      <c r="AC409"/>
    </row>
    <row r="410" spans="2:29" s="14" customFormat="1" x14ac:dyDescent="0.25">
      <c r="B410"/>
      <c r="C410"/>
      <c r="D410"/>
      <c r="E410"/>
      <c r="F410"/>
      <c r="G410"/>
      <c r="H410"/>
      <c r="I410"/>
      <c r="J410"/>
      <c r="K410" s="91"/>
      <c r="L410" s="91"/>
      <c r="M410" s="91"/>
      <c r="R410"/>
      <c r="S410"/>
      <c r="T410"/>
      <c r="U410"/>
      <c r="V410"/>
      <c r="W410"/>
      <c r="X410"/>
      <c r="Y410"/>
      <c r="Z410"/>
      <c r="AA410"/>
      <c r="AB410"/>
      <c r="AC410"/>
    </row>
    <row r="411" spans="2:29" s="14" customFormat="1" x14ac:dyDescent="0.25">
      <c r="B411"/>
      <c r="C411"/>
      <c r="D411"/>
      <c r="E411"/>
      <c r="F411"/>
      <c r="G411"/>
      <c r="H411"/>
      <c r="I411"/>
      <c r="J411"/>
      <c r="K411" s="91"/>
      <c r="L411" s="91"/>
      <c r="M411" s="91"/>
      <c r="R411"/>
      <c r="S411"/>
      <c r="T411"/>
      <c r="U411"/>
      <c r="V411"/>
      <c r="W411"/>
      <c r="X411"/>
      <c r="Y411"/>
      <c r="Z411"/>
      <c r="AA411"/>
      <c r="AB411"/>
      <c r="AC411"/>
    </row>
    <row r="412" spans="2:29" s="14" customFormat="1" x14ac:dyDescent="0.25">
      <c r="B412"/>
      <c r="C412"/>
      <c r="D412"/>
      <c r="E412"/>
      <c r="F412"/>
      <c r="G412"/>
      <c r="H412"/>
      <c r="I412"/>
      <c r="J412"/>
      <c r="K412" s="91"/>
      <c r="L412" s="91"/>
      <c r="M412" s="91"/>
      <c r="R412"/>
      <c r="S412"/>
      <c r="T412"/>
      <c r="U412"/>
      <c r="V412"/>
      <c r="W412"/>
      <c r="X412"/>
      <c r="Y412"/>
      <c r="Z412"/>
      <c r="AA412"/>
      <c r="AB412"/>
      <c r="AC412"/>
    </row>
    <row r="413" spans="2:29" s="14" customFormat="1" x14ac:dyDescent="0.25">
      <c r="B413"/>
      <c r="C413"/>
      <c r="D413"/>
      <c r="E413"/>
      <c r="F413"/>
      <c r="G413"/>
      <c r="H413"/>
      <c r="I413"/>
      <c r="J413"/>
      <c r="K413" s="91"/>
      <c r="L413" s="91"/>
      <c r="M413" s="91"/>
      <c r="R413"/>
      <c r="S413"/>
      <c r="T413"/>
      <c r="U413"/>
      <c r="V413"/>
      <c r="W413"/>
      <c r="X413"/>
      <c r="Y413"/>
      <c r="Z413"/>
      <c r="AA413"/>
      <c r="AB413"/>
      <c r="AC413"/>
    </row>
    <row r="414" spans="2:29" s="14" customFormat="1" x14ac:dyDescent="0.25">
      <c r="B414"/>
      <c r="C414"/>
      <c r="D414"/>
      <c r="E414"/>
      <c r="F414"/>
      <c r="G414"/>
      <c r="H414"/>
      <c r="I414"/>
      <c r="J414"/>
      <c r="K414" s="91"/>
      <c r="L414" s="91"/>
      <c r="M414" s="91"/>
      <c r="R414"/>
      <c r="S414"/>
      <c r="T414"/>
      <c r="U414"/>
      <c r="V414"/>
      <c r="W414"/>
      <c r="X414"/>
      <c r="Y414"/>
      <c r="Z414"/>
      <c r="AA414"/>
      <c r="AB414"/>
      <c r="AC414"/>
    </row>
    <row r="415" spans="2:29" s="14" customFormat="1" x14ac:dyDescent="0.25">
      <c r="B415"/>
      <c r="C415"/>
      <c r="D415"/>
      <c r="E415"/>
      <c r="F415"/>
      <c r="G415"/>
      <c r="H415"/>
      <c r="I415"/>
      <c r="J415"/>
      <c r="K415" s="91"/>
      <c r="L415" s="91"/>
      <c r="M415" s="91"/>
      <c r="R415"/>
      <c r="S415"/>
      <c r="T415"/>
      <c r="U415"/>
      <c r="V415"/>
      <c r="W415"/>
      <c r="X415"/>
      <c r="Y415"/>
      <c r="Z415"/>
      <c r="AA415"/>
      <c r="AB415"/>
      <c r="AC415"/>
    </row>
    <row r="416" spans="2:29" s="14" customFormat="1" x14ac:dyDescent="0.25">
      <c r="B416"/>
      <c r="C416"/>
      <c r="D416"/>
      <c r="E416"/>
      <c r="F416"/>
      <c r="G416"/>
      <c r="H416"/>
      <c r="I416"/>
      <c r="J416"/>
      <c r="K416" s="91"/>
      <c r="L416" s="91"/>
      <c r="M416" s="91"/>
      <c r="R416"/>
      <c r="S416"/>
      <c r="T416"/>
      <c r="U416"/>
      <c r="V416"/>
      <c r="W416"/>
      <c r="X416"/>
      <c r="Y416"/>
      <c r="Z416"/>
      <c r="AA416"/>
      <c r="AB416"/>
      <c r="AC416"/>
    </row>
    <row r="417" spans="2:29" s="14" customFormat="1" x14ac:dyDescent="0.25">
      <c r="B417"/>
      <c r="C417"/>
      <c r="D417"/>
      <c r="E417"/>
      <c r="F417"/>
      <c r="G417"/>
      <c r="H417"/>
      <c r="I417"/>
      <c r="J417"/>
      <c r="K417" s="91"/>
      <c r="L417" s="91"/>
      <c r="M417" s="91"/>
      <c r="R417"/>
      <c r="S417"/>
      <c r="T417"/>
      <c r="U417"/>
      <c r="V417"/>
      <c r="W417"/>
      <c r="X417"/>
      <c r="Y417"/>
      <c r="Z417"/>
      <c r="AA417"/>
      <c r="AB417"/>
      <c r="AC417"/>
    </row>
    <row r="418" spans="2:29" s="14" customFormat="1" x14ac:dyDescent="0.25">
      <c r="B418"/>
      <c r="C418"/>
      <c r="D418"/>
      <c r="E418"/>
      <c r="F418"/>
      <c r="G418"/>
      <c r="H418"/>
      <c r="I418"/>
      <c r="J418"/>
      <c r="K418" s="91"/>
      <c r="L418" s="91"/>
      <c r="M418" s="91"/>
      <c r="R418"/>
      <c r="S418"/>
      <c r="T418"/>
      <c r="U418"/>
      <c r="V418"/>
      <c r="W418"/>
      <c r="X418"/>
      <c r="Y418"/>
      <c r="Z418"/>
      <c r="AA418"/>
      <c r="AB418"/>
      <c r="AC418"/>
    </row>
    <row r="419" spans="2:29" s="14" customFormat="1" x14ac:dyDescent="0.25">
      <c r="B419"/>
      <c r="C419"/>
      <c r="D419"/>
      <c r="E419"/>
      <c r="F419"/>
      <c r="G419"/>
      <c r="H419"/>
      <c r="I419"/>
      <c r="J419"/>
      <c r="K419" s="91"/>
      <c r="L419" s="91"/>
      <c r="M419" s="91"/>
      <c r="R419"/>
      <c r="S419"/>
      <c r="T419"/>
      <c r="U419"/>
      <c r="V419"/>
      <c r="W419"/>
      <c r="X419"/>
      <c r="Y419"/>
      <c r="Z419"/>
      <c r="AA419"/>
      <c r="AB419"/>
      <c r="AC419"/>
    </row>
    <row r="420" spans="2:29" s="14" customFormat="1" x14ac:dyDescent="0.25">
      <c r="B420"/>
      <c r="C420"/>
      <c r="D420"/>
      <c r="E420"/>
      <c r="F420"/>
      <c r="G420"/>
      <c r="H420"/>
      <c r="I420"/>
      <c r="J420"/>
      <c r="K420" s="91"/>
      <c r="L420" s="91"/>
      <c r="M420" s="91"/>
      <c r="R420"/>
      <c r="S420"/>
      <c r="T420"/>
      <c r="U420"/>
      <c r="V420"/>
      <c r="W420"/>
      <c r="X420"/>
      <c r="Y420"/>
      <c r="Z420"/>
      <c r="AA420"/>
      <c r="AB420"/>
      <c r="AC420"/>
    </row>
    <row r="421" spans="2:29" s="14" customFormat="1" x14ac:dyDescent="0.25">
      <c r="B421"/>
      <c r="C421"/>
      <c r="D421"/>
      <c r="E421"/>
      <c r="F421"/>
      <c r="G421"/>
      <c r="H421"/>
      <c r="I421"/>
      <c r="J421"/>
      <c r="K421" s="91"/>
      <c r="L421" s="91"/>
      <c r="M421" s="91"/>
      <c r="R421"/>
      <c r="S421"/>
      <c r="T421"/>
      <c r="U421"/>
      <c r="V421"/>
      <c r="W421"/>
      <c r="X421"/>
      <c r="Y421"/>
      <c r="Z421"/>
      <c r="AA421"/>
      <c r="AB421"/>
      <c r="AC421"/>
    </row>
    <row r="422" spans="2:29" s="14" customFormat="1" x14ac:dyDescent="0.25">
      <c r="B422"/>
      <c r="C422"/>
      <c r="D422"/>
      <c r="E422"/>
      <c r="F422"/>
      <c r="G422"/>
      <c r="H422"/>
      <c r="I422"/>
      <c r="J422"/>
      <c r="K422" s="91"/>
      <c r="L422" s="91"/>
      <c r="M422" s="91"/>
      <c r="R422"/>
      <c r="S422"/>
      <c r="T422"/>
      <c r="U422"/>
      <c r="V422"/>
      <c r="W422"/>
      <c r="X422"/>
      <c r="Y422"/>
      <c r="Z422"/>
      <c r="AA422"/>
      <c r="AB422"/>
      <c r="AC422"/>
    </row>
    <row r="423" spans="2:29" s="14" customFormat="1" x14ac:dyDescent="0.25">
      <c r="B423"/>
      <c r="C423"/>
      <c r="D423"/>
      <c r="E423"/>
      <c r="F423"/>
      <c r="G423"/>
      <c r="H423"/>
      <c r="I423"/>
      <c r="J423"/>
      <c r="K423" s="91"/>
      <c r="L423" s="91"/>
      <c r="M423" s="91"/>
      <c r="R423"/>
      <c r="S423"/>
      <c r="T423"/>
      <c r="U423"/>
      <c r="V423"/>
      <c r="W423"/>
      <c r="X423"/>
      <c r="Y423"/>
      <c r="Z423"/>
      <c r="AA423"/>
      <c r="AB423"/>
      <c r="AC423"/>
    </row>
    <row r="424" spans="2:29" s="14" customFormat="1" x14ac:dyDescent="0.25">
      <c r="B424"/>
      <c r="C424"/>
      <c r="D424"/>
      <c r="E424"/>
      <c r="F424"/>
      <c r="G424"/>
      <c r="H424"/>
      <c r="I424"/>
      <c r="J424"/>
      <c r="K424" s="91"/>
      <c r="L424" s="91"/>
      <c r="M424" s="91"/>
      <c r="R424"/>
      <c r="S424"/>
      <c r="T424"/>
      <c r="U424"/>
      <c r="V424"/>
      <c r="W424"/>
      <c r="X424"/>
      <c r="Y424"/>
      <c r="Z424"/>
      <c r="AA424"/>
      <c r="AB424"/>
      <c r="AC424"/>
    </row>
    <row r="425" spans="2:29" s="14" customFormat="1" x14ac:dyDescent="0.25">
      <c r="B425"/>
      <c r="C425"/>
      <c r="D425"/>
      <c r="E425"/>
      <c r="F425"/>
      <c r="G425"/>
      <c r="H425"/>
      <c r="I425"/>
      <c r="J425"/>
      <c r="K425" s="91"/>
      <c r="L425" s="91"/>
      <c r="M425" s="91"/>
      <c r="R425"/>
      <c r="S425"/>
      <c r="T425"/>
      <c r="U425"/>
      <c r="V425"/>
      <c r="W425"/>
      <c r="X425"/>
      <c r="Y425"/>
      <c r="Z425"/>
      <c r="AA425"/>
      <c r="AB425"/>
      <c r="AC425"/>
    </row>
    <row r="426" spans="2:29" s="14" customFormat="1" x14ac:dyDescent="0.25">
      <c r="B426"/>
      <c r="C426"/>
      <c r="D426"/>
      <c r="E426"/>
      <c r="F426"/>
      <c r="G426"/>
      <c r="H426"/>
      <c r="I426"/>
      <c r="J426"/>
      <c r="K426" s="91"/>
      <c r="L426" s="91"/>
      <c r="M426" s="91"/>
      <c r="R426"/>
      <c r="S426"/>
      <c r="T426"/>
      <c r="U426"/>
      <c r="V426"/>
      <c r="W426"/>
      <c r="X426"/>
      <c r="Y426"/>
      <c r="Z426"/>
      <c r="AA426"/>
      <c r="AB426"/>
      <c r="AC426"/>
    </row>
    <row r="427" spans="2:29" s="14" customFormat="1" x14ac:dyDescent="0.25">
      <c r="B427"/>
      <c r="C427"/>
      <c r="D427"/>
      <c r="E427"/>
      <c r="F427"/>
      <c r="G427"/>
      <c r="H427"/>
      <c r="I427"/>
      <c r="J427"/>
      <c r="K427" s="91"/>
      <c r="L427" s="91"/>
      <c r="M427" s="91"/>
      <c r="R427"/>
      <c r="S427"/>
      <c r="T427"/>
      <c r="U427"/>
      <c r="V427"/>
      <c r="W427"/>
      <c r="X427"/>
      <c r="Y427"/>
      <c r="Z427"/>
      <c r="AA427"/>
      <c r="AB427"/>
      <c r="AC427"/>
    </row>
    <row r="428" spans="2:29" s="14" customFormat="1" x14ac:dyDescent="0.25">
      <c r="B428"/>
      <c r="C428"/>
      <c r="D428"/>
      <c r="E428"/>
      <c r="F428"/>
      <c r="G428"/>
      <c r="H428"/>
      <c r="I428"/>
      <c r="J428"/>
      <c r="K428" s="91"/>
      <c r="L428" s="91"/>
      <c r="M428" s="91"/>
      <c r="R428"/>
      <c r="S428"/>
      <c r="T428"/>
      <c r="U428"/>
      <c r="V428"/>
      <c r="W428"/>
      <c r="X428"/>
      <c r="Y428"/>
      <c r="Z428"/>
      <c r="AA428"/>
      <c r="AB428"/>
      <c r="AC428"/>
    </row>
    <row r="429" spans="2:29" s="14" customFormat="1" x14ac:dyDescent="0.25">
      <c r="B429"/>
      <c r="C429"/>
      <c r="D429"/>
      <c r="E429"/>
      <c r="F429"/>
      <c r="G429"/>
      <c r="H429"/>
      <c r="I429"/>
      <c r="J429"/>
      <c r="K429" s="91"/>
      <c r="L429" s="91"/>
      <c r="M429" s="91"/>
      <c r="R429"/>
      <c r="S429"/>
      <c r="T429"/>
      <c r="U429"/>
      <c r="V429"/>
      <c r="W429"/>
      <c r="X429"/>
      <c r="Y429"/>
      <c r="Z429"/>
      <c r="AA429"/>
      <c r="AB429"/>
      <c r="AC429"/>
    </row>
    <row r="430" spans="2:29" s="14" customFormat="1" x14ac:dyDescent="0.25">
      <c r="B430"/>
      <c r="C430"/>
      <c r="D430"/>
      <c r="E430"/>
      <c r="F430"/>
      <c r="G430"/>
      <c r="H430"/>
      <c r="I430"/>
      <c r="J430"/>
      <c r="K430" s="91"/>
      <c r="L430" s="91"/>
      <c r="M430" s="91"/>
      <c r="R430"/>
      <c r="S430"/>
      <c r="T430"/>
      <c r="U430"/>
      <c r="V430"/>
      <c r="W430"/>
      <c r="X430"/>
      <c r="Y430"/>
      <c r="Z430"/>
      <c r="AA430"/>
      <c r="AB430"/>
      <c r="AC430"/>
    </row>
    <row r="431" spans="2:29" s="14" customFormat="1" x14ac:dyDescent="0.25">
      <c r="B431"/>
      <c r="C431"/>
      <c r="D431"/>
      <c r="E431"/>
      <c r="F431"/>
      <c r="G431"/>
      <c r="H431"/>
      <c r="I431"/>
      <c r="J431"/>
      <c r="K431" s="91"/>
      <c r="L431" s="91"/>
      <c r="M431" s="91"/>
      <c r="R431"/>
      <c r="S431"/>
      <c r="T431"/>
      <c r="U431"/>
      <c r="V431"/>
      <c r="W431"/>
      <c r="X431"/>
      <c r="Y431"/>
      <c r="Z431"/>
      <c r="AA431"/>
      <c r="AB431"/>
      <c r="AC431"/>
    </row>
    <row r="432" spans="2:29" s="14" customFormat="1" x14ac:dyDescent="0.25">
      <c r="B432"/>
      <c r="C432"/>
      <c r="D432"/>
      <c r="E432"/>
      <c r="F432"/>
      <c r="G432"/>
      <c r="H432"/>
      <c r="I432"/>
      <c r="J432"/>
      <c r="K432" s="91"/>
      <c r="L432" s="91"/>
      <c r="M432" s="91"/>
      <c r="R432"/>
      <c r="S432"/>
      <c r="T432"/>
      <c r="U432"/>
      <c r="V432"/>
      <c r="W432"/>
      <c r="X432"/>
      <c r="Y432"/>
      <c r="Z432"/>
      <c r="AA432"/>
      <c r="AB432"/>
      <c r="AC432"/>
    </row>
    <row r="433" spans="2:29" s="14" customFormat="1" x14ac:dyDescent="0.25">
      <c r="B433"/>
      <c r="C433"/>
      <c r="D433"/>
      <c r="E433"/>
      <c r="F433"/>
      <c r="G433"/>
      <c r="H433"/>
      <c r="I433"/>
      <c r="J433"/>
      <c r="K433" s="91"/>
      <c r="L433" s="91"/>
      <c r="M433" s="91"/>
      <c r="R433"/>
      <c r="S433"/>
      <c r="T433"/>
      <c r="U433"/>
      <c r="V433"/>
      <c r="W433"/>
      <c r="X433"/>
      <c r="Y433"/>
      <c r="Z433"/>
      <c r="AA433"/>
      <c r="AB433"/>
      <c r="AC433"/>
    </row>
    <row r="434" spans="2:29" s="14" customFormat="1" x14ac:dyDescent="0.25">
      <c r="B434"/>
      <c r="C434"/>
      <c r="D434"/>
      <c r="E434"/>
      <c r="F434"/>
      <c r="G434"/>
      <c r="H434"/>
      <c r="I434"/>
      <c r="J434"/>
      <c r="K434" s="91"/>
      <c r="L434" s="91"/>
      <c r="M434" s="91"/>
      <c r="R434"/>
      <c r="S434"/>
      <c r="T434"/>
      <c r="U434"/>
      <c r="V434"/>
      <c r="W434"/>
      <c r="X434"/>
      <c r="Y434"/>
      <c r="Z434"/>
      <c r="AA434"/>
      <c r="AB434"/>
      <c r="AC434"/>
    </row>
    <row r="435" spans="2:29" s="14" customFormat="1" x14ac:dyDescent="0.25">
      <c r="B435"/>
      <c r="C435"/>
      <c r="D435"/>
      <c r="E435"/>
      <c r="F435"/>
      <c r="G435"/>
      <c r="H435"/>
      <c r="I435"/>
      <c r="J435"/>
      <c r="K435" s="91"/>
      <c r="L435" s="91"/>
      <c r="M435" s="91"/>
      <c r="R435"/>
      <c r="S435"/>
      <c r="T435"/>
      <c r="U435"/>
      <c r="V435"/>
      <c r="W435"/>
      <c r="X435"/>
      <c r="Y435"/>
      <c r="Z435"/>
      <c r="AA435"/>
      <c r="AB435"/>
      <c r="AC435"/>
    </row>
    <row r="436" spans="2:29" s="14" customFormat="1" x14ac:dyDescent="0.25">
      <c r="B436"/>
      <c r="C436"/>
      <c r="D436"/>
      <c r="E436"/>
      <c r="F436"/>
      <c r="G436"/>
      <c r="H436"/>
      <c r="I436"/>
      <c r="J436"/>
      <c r="K436" s="91"/>
      <c r="L436" s="91"/>
      <c r="M436" s="91"/>
      <c r="R436"/>
      <c r="S436"/>
      <c r="T436"/>
      <c r="U436"/>
      <c r="V436"/>
      <c r="W436"/>
      <c r="X436"/>
      <c r="Y436"/>
      <c r="Z436"/>
      <c r="AA436"/>
      <c r="AB436"/>
      <c r="AC436"/>
    </row>
    <row r="437" spans="2:29" s="14" customFormat="1" x14ac:dyDescent="0.25">
      <c r="B437"/>
      <c r="C437"/>
      <c r="D437"/>
      <c r="E437"/>
      <c r="F437"/>
      <c r="G437"/>
      <c r="H437"/>
      <c r="I437"/>
      <c r="J437"/>
      <c r="K437" s="91"/>
      <c r="L437" s="91"/>
      <c r="M437" s="91"/>
      <c r="R437"/>
      <c r="S437"/>
      <c r="T437"/>
      <c r="U437"/>
      <c r="V437"/>
      <c r="W437"/>
      <c r="X437"/>
      <c r="Y437"/>
      <c r="Z437"/>
      <c r="AA437"/>
      <c r="AB437"/>
      <c r="AC437"/>
    </row>
    <row r="438" spans="2:29" s="14" customFormat="1" x14ac:dyDescent="0.25">
      <c r="B438"/>
      <c r="C438"/>
      <c r="D438"/>
      <c r="E438"/>
      <c r="F438"/>
      <c r="G438"/>
      <c r="H438"/>
      <c r="I438"/>
      <c r="J438"/>
      <c r="K438" s="91"/>
      <c r="L438" s="91"/>
      <c r="M438" s="91"/>
      <c r="R438"/>
      <c r="S438"/>
      <c r="T438"/>
      <c r="U438"/>
      <c r="V438"/>
      <c r="W438"/>
      <c r="X438"/>
      <c r="Y438"/>
      <c r="Z438"/>
      <c r="AA438"/>
      <c r="AB438"/>
      <c r="AC438"/>
    </row>
    <row r="439" spans="2:29" s="14" customFormat="1" x14ac:dyDescent="0.25">
      <c r="B439"/>
      <c r="C439"/>
      <c r="D439"/>
      <c r="E439"/>
      <c r="F439"/>
      <c r="G439"/>
      <c r="H439"/>
      <c r="I439"/>
      <c r="J439"/>
      <c r="K439" s="91"/>
      <c r="L439" s="91"/>
      <c r="M439" s="91"/>
      <c r="R439"/>
      <c r="S439"/>
      <c r="T439"/>
      <c r="U439"/>
      <c r="V439"/>
      <c r="W439"/>
      <c r="X439"/>
      <c r="Y439"/>
      <c r="Z439"/>
      <c r="AA439"/>
      <c r="AB439"/>
      <c r="AC439"/>
    </row>
    <row r="440" spans="2:29" s="14" customFormat="1" x14ac:dyDescent="0.25">
      <c r="B440"/>
      <c r="C440"/>
      <c r="D440"/>
      <c r="E440"/>
      <c r="F440"/>
      <c r="G440"/>
      <c r="H440"/>
      <c r="I440"/>
      <c r="J440"/>
      <c r="K440" s="91"/>
      <c r="L440" s="91"/>
      <c r="M440" s="91"/>
      <c r="R440"/>
      <c r="S440"/>
      <c r="T440"/>
      <c r="U440"/>
      <c r="V440"/>
      <c r="W440"/>
      <c r="X440"/>
      <c r="Y440"/>
      <c r="Z440"/>
      <c r="AA440"/>
      <c r="AB440"/>
      <c r="AC440"/>
    </row>
    <row r="441" spans="2:29" s="14" customFormat="1" x14ac:dyDescent="0.25">
      <c r="B441"/>
      <c r="C441"/>
      <c r="D441"/>
      <c r="E441"/>
      <c r="F441"/>
      <c r="G441"/>
      <c r="H441"/>
      <c r="I441"/>
      <c r="J441"/>
      <c r="K441" s="91"/>
      <c r="L441" s="91"/>
      <c r="M441" s="91"/>
      <c r="R441"/>
      <c r="S441"/>
      <c r="T441"/>
      <c r="U441"/>
      <c r="V441"/>
      <c r="W441"/>
      <c r="X441"/>
      <c r="Y441"/>
      <c r="Z441"/>
      <c r="AA441"/>
      <c r="AB441"/>
      <c r="AC441"/>
    </row>
    <row r="442" spans="2:29" s="14" customFormat="1" x14ac:dyDescent="0.25">
      <c r="B442"/>
      <c r="C442"/>
      <c r="D442"/>
      <c r="E442"/>
      <c r="F442"/>
      <c r="G442"/>
      <c r="H442"/>
      <c r="I442"/>
      <c r="J442"/>
      <c r="K442" s="91"/>
      <c r="L442" s="91"/>
      <c r="M442" s="91"/>
      <c r="R442"/>
      <c r="S442"/>
      <c r="T442"/>
      <c r="U442"/>
      <c r="V442"/>
      <c r="W442"/>
      <c r="X442"/>
      <c r="Y442"/>
      <c r="Z442"/>
      <c r="AA442"/>
      <c r="AB442"/>
      <c r="AC442"/>
    </row>
    <row r="443" spans="2:29" s="14" customFormat="1" x14ac:dyDescent="0.25">
      <c r="B443"/>
      <c r="C443"/>
      <c r="D443"/>
      <c r="E443"/>
      <c r="F443"/>
      <c r="G443"/>
      <c r="H443"/>
      <c r="I443"/>
      <c r="J443"/>
      <c r="K443" s="91"/>
      <c r="L443" s="91"/>
      <c r="M443" s="91"/>
      <c r="R443"/>
      <c r="S443"/>
      <c r="T443"/>
      <c r="U443"/>
      <c r="V443"/>
      <c r="W443"/>
      <c r="X443"/>
      <c r="Y443"/>
      <c r="Z443"/>
      <c r="AA443"/>
      <c r="AB443"/>
      <c r="AC443"/>
    </row>
    <row r="444" spans="2:29" s="14" customFormat="1" x14ac:dyDescent="0.25">
      <c r="B444"/>
      <c r="C444"/>
      <c r="D444"/>
      <c r="E444"/>
      <c r="F444"/>
      <c r="G444"/>
      <c r="H444"/>
      <c r="I444"/>
      <c r="J444"/>
      <c r="K444" s="91"/>
      <c r="L444" s="91"/>
      <c r="M444" s="91"/>
      <c r="R444"/>
      <c r="S444"/>
      <c r="T444"/>
      <c r="U444"/>
      <c r="V444"/>
      <c r="W444"/>
      <c r="X444"/>
      <c r="Y444"/>
      <c r="Z444"/>
      <c r="AA444"/>
      <c r="AB444"/>
      <c r="AC444"/>
    </row>
    <row r="445" spans="2:29" s="14" customFormat="1" x14ac:dyDescent="0.25">
      <c r="B445"/>
      <c r="C445"/>
      <c r="D445"/>
      <c r="E445"/>
      <c r="F445"/>
      <c r="G445"/>
      <c r="H445"/>
      <c r="I445"/>
      <c r="J445"/>
      <c r="K445" s="91"/>
      <c r="L445" s="91"/>
      <c r="M445" s="91"/>
      <c r="R445"/>
      <c r="S445"/>
      <c r="T445"/>
      <c r="U445"/>
      <c r="V445"/>
      <c r="W445"/>
      <c r="X445"/>
      <c r="Y445"/>
      <c r="Z445"/>
      <c r="AA445"/>
      <c r="AB445"/>
      <c r="AC445"/>
    </row>
    <row r="446" spans="2:29" s="14" customFormat="1" x14ac:dyDescent="0.25">
      <c r="B446"/>
      <c r="C446"/>
      <c r="D446"/>
      <c r="E446"/>
      <c r="F446"/>
      <c r="G446"/>
      <c r="H446"/>
      <c r="I446"/>
      <c r="J446"/>
      <c r="K446" s="91"/>
      <c r="L446" s="91"/>
      <c r="M446" s="91"/>
      <c r="R446"/>
      <c r="S446"/>
      <c r="T446"/>
      <c r="U446"/>
      <c r="V446"/>
      <c r="W446"/>
      <c r="X446"/>
      <c r="Y446"/>
      <c r="Z446"/>
      <c r="AA446"/>
      <c r="AB446"/>
      <c r="AC446"/>
    </row>
    <row r="447" spans="2:29" s="14" customFormat="1" x14ac:dyDescent="0.25">
      <c r="B447"/>
      <c r="C447"/>
      <c r="D447"/>
      <c r="E447"/>
      <c r="F447"/>
      <c r="G447"/>
      <c r="H447"/>
      <c r="I447"/>
      <c r="J447"/>
      <c r="K447" s="91"/>
      <c r="L447" s="91"/>
      <c r="M447" s="91"/>
      <c r="R447"/>
      <c r="S447"/>
      <c r="T447"/>
      <c r="U447"/>
      <c r="V447"/>
      <c r="W447"/>
      <c r="X447"/>
      <c r="Y447"/>
      <c r="Z447"/>
      <c r="AA447"/>
      <c r="AB447"/>
      <c r="AC447"/>
    </row>
    <row r="448" spans="2:29" s="14" customFormat="1" x14ac:dyDescent="0.25">
      <c r="B448"/>
      <c r="C448"/>
      <c r="D448"/>
      <c r="E448"/>
      <c r="F448"/>
      <c r="G448"/>
      <c r="H448"/>
      <c r="I448"/>
      <c r="J448"/>
      <c r="K448" s="91"/>
      <c r="L448" s="91"/>
      <c r="M448" s="91"/>
      <c r="R448"/>
      <c r="S448"/>
      <c r="T448"/>
      <c r="U448"/>
      <c r="V448"/>
      <c r="W448"/>
      <c r="X448"/>
      <c r="Y448"/>
      <c r="Z448"/>
      <c r="AA448"/>
      <c r="AB448"/>
      <c r="AC448"/>
    </row>
    <row r="449" spans="2:29" s="14" customFormat="1" x14ac:dyDescent="0.25">
      <c r="B449"/>
      <c r="C449"/>
      <c r="D449"/>
      <c r="E449"/>
      <c r="F449"/>
      <c r="G449"/>
      <c r="H449"/>
      <c r="I449"/>
      <c r="J449"/>
      <c r="K449" s="91"/>
      <c r="L449" s="91"/>
      <c r="M449" s="91"/>
      <c r="R449"/>
      <c r="S449"/>
      <c r="T449"/>
      <c r="U449"/>
      <c r="V449"/>
      <c r="W449"/>
      <c r="X449"/>
      <c r="Y449"/>
      <c r="Z449"/>
      <c r="AA449"/>
      <c r="AB449"/>
      <c r="AC449"/>
    </row>
    <row r="450" spans="2:29" s="14" customFormat="1" x14ac:dyDescent="0.25">
      <c r="B450"/>
      <c r="C450"/>
      <c r="D450"/>
      <c r="E450"/>
      <c r="F450"/>
      <c r="G450"/>
      <c r="H450"/>
      <c r="I450"/>
      <c r="J450"/>
      <c r="K450" s="91"/>
      <c r="L450" s="91"/>
      <c r="M450" s="91"/>
      <c r="R450"/>
      <c r="S450"/>
      <c r="T450"/>
      <c r="U450"/>
      <c r="V450"/>
      <c r="W450"/>
      <c r="X450"/>
      <c r="Y450"/>
      <c r="Z450"/>
      <c r="AA450"/>
      <c r="AB450"/>
      <c r="AC450"/>
    </row>
    <row r="451" spans="2:29" s="14" customFormat="1" x14ac:dyDescent="0.25">
      <c r="B451"/>
      <c r="C451"/>
      <c r="D451"/>
      <c r="E451"/>
      <c r="F451"/>
      <c r="G451"/>
      <c r="H451"/>
      <c r="I451"/>
      <c r="J451"/>
      <c r="K451" s="91"/>
      <c r="L451" s="91"/>
      <c r="M451" s="91"/>
      <c r="R451"/>
      <c r="S451"/>
      <c r="T451"/>
      <c r="U451"/>
      <c r="V451"/>
      <c r="W451"/>
      <c r="X451"/>
      <c r="Y451"/>
      <c r="Z451"/>
      <c r="AA451"/>
      <c r="AB451"/>
      <c r="AC451"/>
    </row>
    <row r="452" spans="2:29" s="14" customFormat="1" x14ac:dyDescent="0.25">
      <c r="B452"/>
      <c r="C452"/>
      <c r="D452"/>
      <c r="E452"/>
      <c r="F452"/>
      <c r="G452"/>
      <c r="H452"/>
      <c r="I452"/>
      <c r="J452"/>
      <c r="K452" s="91"/>
      <c r="L452" s="91"/>
      <c r="M452" s="91"/>
      <c r="R452"/>
      <c r="S452"/>
      <c r="T452"/>
      <c r="U452"/>
      <c r="V452"/>
      <c r="W452"/>
      <c r="X452"/>
      <c r="Y452"/>
      <c r="Z452"/>
      <c r="AA452"/>
      <c r="AB452"/>
      <c r="AC452"/>
    </row>
    <row r="453" spans="2:29" s="14" customFormat="1" x14ac:dyDescent="0.25">
      <c r="B453"/>
      <c r="C453"/>
      <c r="D453"/>
      <c r="E453"/>
      <c r="F453"/>
      <c r="G453"/>
      <c r="H453"/>
      <c r="I453"/>
      <c r="J453"/>
      <c r="K453" s="91"/>
      <c r="L453" s="91"/>
      <c r="M453" s="91"/>
      <c r="R453"/>
      <c r="S453"/>
      <c r="T453"/>
      <c r="U453"/>
      <c r="V453"/>
      <c r="W453"/>
      <c r="X453"/>
      <c r="Y453"/>
      <c r="Z453"/>
      <c r="AA453"/>
      <c r="AB453"/>
      <c r="AC453"/>
    </row>
    <row r="454" spans="2:29" s="14" customFormat="1" x14ac:dyDescent="0.25">
      <c r="B454"/>
      <c r="C454"/>
      <c r="D454"/>
      <c r="E454"/>
      <c r="F454"/>
      <c r="G454"/>
      <c r="H454"/>
      <c r="I454"/>
      <c r="J454"/>
      <c r="K454" s="91"/>
      <c r="L454" s="91"/>
      <c r="M454" s="91"/>
      <c r="R454"/>
      <c r="S454"/>
      <c r="T454"/>
      <c r="U454"/>
      <c r="V454"/>
      <c r="W454"/>
      <c r="X454"/>
      <c r="Y454"/>
      <c r="Z454"/>
      <c r="AA454"/>
      <c r="AB454"/>
      <c r="AC454"/>
    </row>
    <row r="455" spans="2:29" s="14" customFormat="1" x14ac:dyDescent="0.25">
      <c r="B455"/>
      <c r="C455"/>
      <c r="D455"/>
      <c r="E455"/>
      <c r="F455"/>
      <c r="G455"/>
      <c r="H455"/>
      <c r="I455"/>
      <c r="J455"/>
      <c r="K455" s="91"/>
      <c r="L455" s="91"/>
      <c r="M455" s="91"/>
      <c r="R455"/>
      <c r="S455"/>
      <c r="T455"/>
      <c r="U455"/>
      <c r="V455"/>
      <c r="W455"/>
      <c r="X455"/>
      <c r="Y455"/>
      <c r="Z455"/>
      <c r="AA455"/>
      <c r="AB455"/>
      <c r="AC455"/>
    </row>
    <row r="456" spans="2:29" s="14" customFormat="1" x14ac:dyDescent="0.25">
      <c r="B456"/>
      <c r="C456"/>
      <c r="D456"/>
      <c r="E456"/>
      <c r="F456"/>
      <c r="G456"/>
      <c r="H456"/>
      <c r="I456"/>
      <c r="J456"/>
      <c r="K456" s="91"/>
      <c r="L456" s="91"/>
      <c r="M456" s="91"/>
      <c r="R456"/>
      <c r="S456"/>
      <c r="T456"/>
      <c r="U456"/>
      <c r="V456"/>
      <c r="W456"/>
      <c r="X456"/>
      <c r="Y456"/>
      <c r="Z456"/>
      <c r="AA456"/>
      <c r="AB456"/>
      <c r="AC456"/>
    </row>
    <row r="457" spans="2:29" s="14" customFormat="1" x14ac:dyDescent="0.25">
      <c r="B457"/>
      <c r="C457"/>
      <c r="D457"/>
      <c r="E457"/>
      <c r="F457"/>
      <c r="G457"/>
      <c r="H457"/>
      <c r="I457"/>
      <c r="J457"/>
      <c r="K457" s="91"/>
      <c r="L457" s="91"/>
      <c r="M457" s="91"/>
      <c r="R457"/>
      <c r="S457"/>
      <c r="T457"/>
      <c r="U457"/>
      <c r="V457"/>
      <c r="W457"/>
      <c r="X457"/>
      <c r="Y457"/>
      <c r="Z457"/>
      <c r="AA457"/>
      <c r="AB457"/>
      <c r="AC457"/>
    </row>
    <row r="458" spans="2:29" s="14" customFormat="1" x14ac:dyDescent="0.25">
      <c r="B458"/>
      <c r="C458"/>
      <c r="D458"/>
      <c r="E458"/>
      <c r="F458"/>
      <c r="G458"/>
      <c r="H458"/>
      <c r="I458"/>
      <c r="J458"/>
      <c r="K458" s="91"/>
      <c r="L458" s="91"/>
      <c r="M458" s="91"/>
      <c r="R458"/>
      <c r="S458"/>
      <c r="T458"/>
      <c r="U458"/>
      <c r="V458"/>
      <c r="W458"/>
      <c r="X458"/>
      <c r="Y458"/>
      <c r="Z458"/>
      <c r="AA458"/>
      <c r="AB458"/>
      <c r="AC458"/>
    </row>
    <row r="459" spans="2:29" s="14" customFormat="1" x14ac:dyDescent="0.25">
      <c r="B459"/>
      <c r="C459"/>
      <c r="D459"/>
      <c r="E459"/>
      <c r="F459"/>
      <c r="G459"/>
      <c r="H459"/>
      <c r="I459"/>
      <c r="J459"/>
      <c r="K459" s="91"/>
      <c r="L459" s="91"/>
      <c r="M459" s="91"/>
      <c r="R459"/>
      <c r="S459"/>
      <c r="T459"/>
      <c r="U459"/>
      <c r="V459"/>
      <c r="W459"/>
      <c r="X459"/>
      <c r="Y459"/>
      <c r="Z459"/>
      <c r="AA459"/>
      <c r="AB459"/>
      <c r="AC459"/>
    </row>
    <row r="460" spans="2:29" s="14" customFormat="1" x14ac:dyDescent="0.25">
      <c r="B460"/>
      <c r="C460"/>
      <c r="D460"/>
      <c r="E460"/>
      <c r="F460"/>
      <c r="G460"/>
      <c r="H460"/>
      <c r="I460"/>
      <c r="J460"/>
      <c r="K460" s="91"/>
      <c r="L460" s="91"/>
      <c r="M460" s="91"/>
      <c r="R460"/>
      <c r="S460"/>
      <c r="T460"/>
      <c r="U460"/>
      <c r="V460"/>
      <c r="W460"/>
      <c r="X460"/>
      <c r="Y460"/>
      <c r="Z460"/>
      <c r="AA460"/>
      <c r="AB460"/>
      <c r="AC460"/>
    </row>
    <row r="461" spans="2:29" s="14" customFormat="1" x14ac:dyDescent="0.25">
      <c r="B461"/>
      <c r="C461"/>
      <c r="D461"/>
      <c r="E461"/>
      <c r="F461"/>
      <c r="G461"/>
      <c r="H461"/>
      <c r="I461"/>
      <c r="J461"/>
      <c r="K461" s="91"/>
      <c r="L461" s="91"/>
      <c r="M461" s="91"/>
      <c r="R461"/>
      <c r="S461"/>
      <c r="T461"/>
      <c r="U461"/>
      <c r="V461"/>
      <c r="W461"/>
      <c r="X461"/>
      <c r="Y461"/>
      <c r="Z461"/>
      <c r="AA461"/>
      <c r="AB461"/>
      <c r="AC461"/>
    </row>
    <row r="462" spans="2:29" s="14" customFormat="1" x14ac:dyDescent="0.25">
      <c r="B462"/>
      <c r="C462"/>
      <c r="D462"/>
      <c r="E462"/>
      <c r="F462"/>
      <c r="G462"/>
      <c r="H462"/>
      <c r="I462"/>
      <c r="J462"/>
      <c r="K462" s="91"/>
      <c r="L462" s="91"/>
      <c r="M462" s="91"/>
      <c r="R462"/>
      <c r="S462"/>
      <c r="T462"/>
      <c r="U462"/>
      <c r="V462"/>
      <c r="W462"/>
      <c r="X462"/>
      <c r="Y462"/>
      <c r="Z462"/>
      <c r="AA462"/>
      <c r="AB462"/>
      <c r="AC462"/>
    </row>
    <row r="463" spans="2:29" s="14" customFormat="1" x14ac:dyDescent="0.25">
      <c r="B463"/>
      <c r="C463"/>
      <c r="D463"/>
      <c r="E463"/>
      <c r="F463"/>
      <c r="G463"/>
      <c r="H463"/>
      <c r="I463"/>
      <c r="J463"/>
      <c r="K463" s="91"/>
      <c r="L463" s="91"/>
      <c r="M463" s="91"/>
      <c r="R463"/>
      <c r="S463"/>
      <c r="T463"/>
      <c r="U463"/>
      <c r="V463"/>
      <c r="W463"/>
      <c r="X463"/>
      <c r="Y463"/>
      <c r="Z463"/>
      <c r="AA463"/>
      <c r="AB463"/>
      <c r="AC463"/>
    </row>
    <row r="464" spans="2:29" s="14" customFormat="1" x14ac:dyDescent="0.25">
      <c r="B464"/>
      <c r="C464"/>
      <c r="D464"/>
      <c r="E464"/>
      <c r="F464"/>
      <c r="G464"/>
      <c r="H464"/>
      <c r="I464"/>
      <c r="J464"/>
      <c r="K464" s="91"/>
      <c r="L464" s="91"/>
      <c r="M464" s="91"/>
      <c r="R464"/>
      <c r="S464"/>
      <c r="T464"/>
      <c r="U464"/>
      <c r="V464"/>
      <c r="W464"/>
      <c r="X464"/>
      <c r="Y464"/>
      <c r="Z464"/>
      <c r="AA464"/>
      <c r="AB464"/>
      <c r="AC464"/>
    </row>
    <row r="465" spans="2:29" s="14" customFormat="1" x14ac:dyDescent="0.25">
      <c r="B465"/>
      <c r="C465"/>
      <c r="D465"/>
      <c r="E465"/>
      <c r="F465"/>
      <c r="G465"/>
      <c r="H465"/>
      <c r="I465"/>
      <c r="J465"/>
      <c r="K465" s="91"/>
      <c r="L465" s="91"/>
      <c r="M465" s="91"/>
      <c r="R465"/>
      <c r="S465"/>
      <c r="T465"/>
      <c r="U465"/>
      <c r="V465"/>
      <c r="W465"/>
      <c r="X465"/>
      <c r="Y465"/>
      <c r="Z465"/>
      <c r="AA465"/>
      <c r="AB465"/>
      <c r="AC465"/>
    </row>
    <row r="466" spans="2:29" s="14" customFormat="1" x14ac:dyDescent="0.25">
      <c r="B466"/>
      <c r="C466"/>
      <c r="D466"/>
      <c r="E466"/>
      <c r="F466"/>
      <c r="G466"/>
      <c r="H466"/>
      <c r="I466"/>
      <c r="J466"/>
      <c r="K466" s="91"/>
      <c r="L466" s="91"/>
      <c r="M466" s="91"/>
      <c r="R466"/>
      <c r="S466"/>
      <c r="T466"/>
      <c r="U466"/>
      <c r="V466"/>
      <c r="W466"/>
      <c r="X466"/>
      <c r="Y466"/>
      <c r="Z466"/>
      <c r="AA466"/>
      <c r="AB466"/>
      <c r="AC466"/>
    </row>
    <row r="467" spans="2:29" s="14" customFormat="1" x14ac:dyDescent="0.25">
      <c r="B467"/>
      <c r="C467"/>
      <c r="D467"/>
      <c r="E467"/>
      <c r="F467"/>
      <c r="G467"/>
      <c r="H467"/>
      <c r="I467"/>
      <c r="J467"/>
      <c r="K467" s="91"/>
      <c r="L467" s="91"/>
      <c r="M467" s="91"/>
      <c r="R467"/>
      <c r="S467"/>
      <c r="T467"/>
      <c r="U467"/>
      <c r="V467"/>
      <c r="W467"/>
      <c r="X467"/>
      <c r="Y467"/>
      <c r="Z467"/>
      <c r="AA467"/>
      <c r="AB467"/>
      <c r="AC467"/>
    </row>
    <row r="468" spans="2:29" s="14" customFormat="1" x14ac:dyDescent="0.25">
      <c r="B468"/>
      <c r="C468"/>
      <c r="D468"/>
      <c r="E468"/>
      <c r="F468"/>
      <c r="G468"/>
      <c r="H468"/>
      <c r="I468"/>
      <c r="J468"/>
      <c r="K468" s="91"/>
      <c r="L468" s="91"/>
      <c r="M468" s="91"/>
      <c r="R468"/>
      <c r="S468"/>
      <c r="T468"/>
      <c r="U468"/>
      <c r="V468"/>
      <c r="W468"/>
      <c r="X468"/>
      <c r="Y468"/>
      <c r="Z468"/>
      <c r="AA468"/>
      <c r="AB468"/>
      <c r="AC468"/>
    </row>
    <row r="469" spans="2:29" s="14" customFormat="1" x14ac:dyDescent="0.25">
      <c r="B469"/>
      <c r="C469"/>
      <c r="D469"/>
      <c r="E469"/>
      <c r="F469"/>
      <c r="G469"/>
      <c r="H469"/>
      <c r="I469"/>
      <c r="J469"/>
      <c r="K469" s="91"/>
      <c r="L469" s="91"/>
      <c r="M469" s="91"/>
      <c r="R469"/>
      <c r="S469"/>
      <c r="T469"/>
      <c r="U469"/>
      <c r="V469"/>
      <c r="W469"/>
      <c r="X469"/>
      <c r="Y469"/>
      <c r="Z469"/>
      <c r="AA469"/>
      <c r="AB469"/>
      <c r="AC469"/>
    </row>
    <row r="470" spans="2:29" s="14" customFormat="1" x14ac:dyDescent="0.25">
      <c r="B470"/>
      <c r="C470"/>
      <c r="D470"/>
      <c r="E470"/>
      <c r="F470"/>
      <c r="G470"/>
      <c r="H470"/>
      <c r="I470"/>
      <c r="J470"/>
      <c r="K470" s="91"/>
      <c r="L470" s="91"/>
      <c r="M470" s="91"/>
      <c r="R470"/>
      <c r="S470"/>
      <c r="T470"/>
      <c r="U470"/>
      <c r="V470"/>
      <c r="W470"/>
      <c r="X470"/>
      <c r="Y470"/>
      <c r="Z470"/>
      <c r="AA470"/>
      <c r="AB470"/>
      <c r="AC470"/>
    </row>
    <row r="471" spans="2:29" s="14" customFormat="1" x14ac:dyDescent="0.25">
      <c r="B471"/>
      <c r="C471"/>
      <c r="D471"/>
      <c r="E471"/>
      <c r="F471"/>
      <c r="G471"/>
      <c r="H471"/>
      <c r="I471"/>
      <c r="J471"/>
      <c r="K471" s="91"/>
      <c r="L471" s="91"/>
      <c r="M471" s="91"/>
      <c r="R471"/>
      <c r="S471"/>
      <c r="T471"/>
      <c r="U471"/>
      <c r="V471"/>
      <c r="W471"/>
      <c r="X471"/>
      <c r="Y471"/>
      <c r="Z471"/>
      <c r="AA471"/>
      <c r="AB471"/>
      <c r="AC471"/>
    </row>
    <row r="472" spans="2:29" s="14" customFormat="1" x14ac:dyDescent="0.25">
      <c r="B472"/>
      <c r="C472"/>
      <c r="D472"/>
      <c r="E472"/>
      <c r="F472"/>
      <c r="G472"/>
      <c r="H472"/>
      <c r="I472"/>
      <c r="J472"/>
      <c r="K472" s="91"/>
      <c r="L472" s="91"/>
      <c r="M472" s="91"/>
      <c r="R472"/>
      <c r="S472"/>
      <c r="T472"/>
      <c r="U472"/>
      <c r="V472"/>
      <c r="W472"/>
      <c r="X472"/>
      <c r="Y472"/>
      <c r="Z472"/>
      <c r="AA472"/>
      <c r="AB472"/>
      <c r="AC472"/>
    </row>
    <row r="473" spans="2:29" s="14" customFormat="1" x14ac:dyDescent="0.25">
      <c r="B473"/>
      <c r="C473"/>
      <c r="D473"/>
      <c r="E473"/>
      <c r="F473"/>
      <c r="G473"/>
      <c r="H473"/>
      <c r="I473"/>
      <c r="J473"/>
      <c r="K473" s="91"/>
      <c r="L473" s="91"/>
      <c r="M473" s="91"/>
      <c r="R473"/>
      <c r="S473"/>
      <c r="T473"/>
      <c r="U473"/>
      <c r="V473"/>
      <c r="W473"/>
      <c r="X473"/>
      <c r="Y473"/>
      <c r="Z473"/>
      <c r="AA473"/>
      <c r="AB473"/>
      <c r="AC473"/>
    </row>
    <row r="474" spans="2:29" s="14" customFormat="1" x14ac:dyDescent="0.25">
      <c r="B474"/>
      <c r="C474"/>
      <c r="D474"/>
      <c r="E474"/>
      <c r="F474"/>
      <c r="G474"/>
      <c r="H474"/>
      <c r="I474"/>
      <c r="J474"/>
      <c r="K474" s="91"/>
      <c r="L474" s="91"/>
      <c r="M474" s="91"/>
      <c r="R474"/>
      <c r="S474"/>
      <c r="T474"/>
      <c r="U474"/>
      <c r="V474"/>
      <c r="W474"/>
      <c r="X474"/>
      <c r="Y474"/>
      <c r="Z474"/>
      <c r="AA474"/>
      <c r="AB474"/>
      <c r="AC474"/>
    </row>
    <row r="475" spans="2:29" s="14" customFormat="1" x14ac:dyDescent="0.25">
      <c r="B475"/>
      <c r="C475"/>
      <c r="D475"/>
      <c r="E475"/>
      <c r="F475"/>
      <c r="G475"/>
      <c r="H475"/>
      <c r="I475"/>
      <c r="J475"/>
      <c r="K475" s="91"/>
      <c r="L475" s="91"/>
      <c r="M475" s="91"/>
      <c r="R475"/>
      <c r="S475"/>
      <c r="T475"/>
      <c r="U475"/>
      <c r="V475"/>
      <c r="W475"/>
      <c r="X475"/>
      <c r="Y475"/>
      <c r="Z475"/>
      <c r="AA475"/>
      <c r="AB475"/>
      <c r="AC475"/>
    </row>
    <row r="476" spans="2:29" s="14" customFormat="1" x14ac:dyDescent="0.25">
      <c r="B476"/>
      <c r="C476"/>
      <c r="D476"/>
      <c r="E476"/>
      <c r="F476"/>
      <c r="G476"/>
      <c r="H476"/>
      <c r="I476"/>
      <c r="J476"/>
      <c r="K476" s="91"/>
      <c r="L476" s="91"/>
      <c r="M476" s="91"/>
      <c r="R476"/>
      <c r="S476"/>
      <c r="T476"/>
      <c r="U476"/>
      <c r="V476"/>
      <c r="W476"/>
      <c r="X476"/>
      <c r="Y476"/>
      <c r="Z476"/>
      <c r="AA476"/>
      <c r="AB476"/>
      <c r="AC476"/>
    </row>
    <row r="477" spans="2:29" s="14" customFormat="1" x14ac:dyDescent="0.25">
      <c r="B477"/>
      <c r="C477"/>
      <c r="D477"/>
      <c r="E477"/>
      <c r="F477"/>
      <c r="G477"/>
      <c r="H477"/>
      <c r="I477"/>
      <c r="J477"/>
      <c r="K477" s="91"/>
      <c r="L477" s="91"/>
      <c r="M477" s="91"/>
      <c r="R477"/>
      <c r="S477"/>
      <c r="T477"/>
      <c r="U477"/>
      <c r="V477"/>
      <c r="W477"/>
      <c r="X477"/>
      <c r="Y477"/>
      <c r="Z477"/>
      <c r="AA477"/>
      <c r="AB477"/>
      <c r="AC477"/>
    </row>
    <row r="478" spans="2:29" s="14" customFormat="1" x14ac:dyDescent="0.25">
      <c r="B478"/>
      <c r="C478"/>
      <c r="D478"/>
      <c r="E478"/>
      <c r="F478"/>
      <c r="G478"/>
      <c r="H478"/>
      <c r="I478"/>
      <c r="J478"/>
      <c r="K478" s="91"/>
      <c r="L478" s="91"/>
      <c r="M478" s="91"/>
      <c r="R478"/>
      <c r="S478"/>
      <c r="T478"/>
      <c r="U478"/>
      <c r="V478"/>
      <c r="W478"/>
      <c r="X478"/>
      <c r="Y478"/>
      <c r="Z478"/>
      <c r="AA478"/>
      <c r="AB478"/>
      <c r="AC478"/>
    </row>
    <row r="479" spans="2:29" s="14" customFormat="1" x14ac:dyDescent="0.25">
      <c r="B479"/>
      <c r="C479"/>
      <c r="D479"/>
      <c r="E479"/>
      <c r="F479"/>
      <c r="G479"/>
      <c r="H479"/>
      <c r="I479"/>
      <c r="J479"/>
      <c r="K479" s="91"/>
      <c r="L479" s="91"/>
      <c r="M479" s="91"/>
      <c r="R479"/>
      <c r="S479"/>
      <c r="T479"/>
      <c r="U479"/>
      <c r="V479"/>
      <c r="W479"/>
      <c r="X479"/>
      <c r="Y479"/>
      <c r="Z479"/>
      <c r="AA479"/>
      <c r="AB479"/>
      <c r="AC479"/>
    </row>
    <row r="480" spans="2:29" s="14" customFormat="1" x14ac:dyDescent="0.25">
      <c r="B480"/>
      <c r="C480"/>
      <c r="D480"/>
      <c r="E480"/>
      <c r="F480"/>
      <c r="G480"/>
      <c r="H480"/>
      <c r="I480"/>
      <c r="J480"/>
      <c r="K480" s="91"/>
      <c r="L480" s="91"/>
      <c r="M480" s="91"/>
      <c r="R480"/>
      <c r="S480"/>
      <c r="T480"/>
      <c r="U480"/>
      <c r="V480"/>
      <c r="W480"/>
      <c r="X480"/>
      <c r="Y480"/>
      <c r="Z480"/>
      <c r="AA480"/>
      <c r="AB480"/>
      <c r="AC480"/>
    </row>
    <row r="481" spans="2:29" s="14" customFormat="1" x14ac:dyDescent="0.25">
      <c r="B481"/>
      <c r="C481"/>
      <c r="D481"/>
      <c r="E481"/>
      <c r="F481"/>
      <c r="G481"/>
      <c r="H481"/>
      <c r="I481"/>
      <c r="J481"/>
      <c r="K481" s="91"/>
      <c r="L481" s="91"/>
      <c r="M481" s="91"/>
      <c r="R481"/>
      <c r="S481"/>
      <c r="T481"/>
      <c r="U481"/>
      <c r="V481"/>
      <c r="W481"/>
      <c r="X481"/>
      <c r="Y481"/>
      <c r="Z481"/>
      <c r="AA481"/>
      <c r="AB481"/>
      <c r="AC481"/>
    </row>
    <row r="482" spans="2:29" s="14" customFormat="1" x14ac:dyDescent="0.25">
      <c r="B482"/>
      <c r="C482"/>
      <c r="D482"/>
      <c r="E482"/>
      <c r="F482"/>
      <c r="G482"/>
      <c r="H482"/>
      <c r="I482"/>
      <c r="J482"/>
      <c r="K482" s="91"/>
      <c r="L482" s="91"/>
      <c r="M482" s="91"/>
      <c r="R482"/>
      <c r="S482"/>
      <c r="T482"/>
      <c r="U482"/>
      <c r="V482"/>
      <c r="W482"/>
      <c r="X482"/>
      <c r="Y482"/>
      <c r="Z482"/>
      <c r="AA482"/>
      <c r="AB482"/>
      <c r="AC482"/>
    </row>
    <row r="483" spans="2:29" s="14" customFormat="1" x14ac:dyDescent="0.25">
      <c r="B483"/>
      <c r="C483"/>
      <c r="D483"/>
      <c r="E483"/>
      <c r="F483"/>
      <c r="G483"/>
      <c r="H483"/>
      <c r="I483"/>
      <c r="J483"/>
      <c r="K483" s="91"/>
      <c r="L483" s="91"/>
      <c r="M483" s="91"/>
      <c r="R483"/>
      <c r="S483"/>
      <c r="T483"/>
      <c r="U483"/>
      <c r="V483"/>
      <c r="W483"/>
      <c r="X483"/>
      <c r="Y483"/>
      <c r="Z483"/>
      <c r="AA483"/>
      <c r="AB483"/>
      <c r="AC483"/>
    </row>
    <row r="484" spans="2:29" s="14" customFormat="1" x14ac:dyDescent="0.25">
      <c r="B484"/>
      <c r="C484"/>
      <c r="D484"/>
      <c r="E484"/>
      <c r="F484"/>
      <c r="G484"/>
      <c r="H484"/>
      <c r="I484"/>
      <c r="J484"/>
      <c r="K484" s="91"/>
      <c r="L484" s="91"/>
      <c r="M484" s="91"/>
      <c r="R484"/>
      <c r="S484"/>
      <c r="T484"/>
      <c r="U484"/>
      <c r="V484"/>
      <c r="W484"/>
      <c r="X484"/>
      <c r="Y484"/>
      <c r="Z484"/>
      <c r="AA484"/>
      <c r="AB484"/>
      <c r="AC484"/>
    </row>
    <row r="485" spans="2:29" s="14" customFormat="1" x14ac:dyDescent="0.25">
      <c r="B485"/>
      <c r="C485"/>
      <c r="D485"/>
      <c r="E485"/>
      <c r="F485"/>
      <c r="G485"/>
      <c r="H485"/>
      <c r="I485"/>
      <c r="J485"/>
      <c r="K485" s="91"/>
      <c r="L485" s="91"/>
      <c r="M485" s="91"/>
      <c r="R485"/>
      <c r="S485"/>
      <c r="T485"/>
      <c r="U485"/>
      <c r="V485"/>
      <c r="W485"/>
      <c r="X485"/>
      <c r="Y485"/>
      <c r="Z485"/>
      <c r="AA485"/>
      <c r="AB485"/>
      <c r="AC485"/>
    </row>
    <row r="486" spans="2:29" s="14" customFormat="1" x14ac:dyDescent="0.25">
      <c r="B486"/>
      <c r="C486"/>
      <c r="D486"/>
      <c r="E486"/>
      <c r="F486"/>
      <c r="G486"/>
      <c r="H486"/>
      <c r="I486"/>
      <c r="J486"/>
      <c r="K486" s="91"/>
      <c r="L486" s="91"/>
      <c r="M486" s="91"/>
      <c r="R486"/>
      <c r="S486"/>
      <c r="T486"/>
      <c r="U486"/>
      <c r="V486"/>
      <c r="W486"/>
      <c r="X486"/>
      <c r="Y486"/>
      <c r="Z486"/>
      <c r="AA486"/>
      <c r="AB486"/>
      <c r="AC486"/>
    </row>
    <row r="487" spans="2:29" s="14" customFormat="1" x14ac:dyDescent="0.25">
      <c r="B487"/>
      <c r="C487"/>
      <c r="D487"/>
      <c r="E487"/>
      <c r="F487"/>
      <c r="G487"/>
      <c r="H487"/>
      <c r="I487"/>
      <c r="J487"/>
      <c r="K487" s="91"/>
      <c r="L487" s="91"/>
      <c r="M487" s="91"/>
      <c r="R487"/>
      <c r="S487"/>
      <c r="T487"/>
      <c r="U487"/>
      <c r="V487"/>
      <c r="W487"/>
      <c r="X487"/>
      <c r="Y487"/>
      <c r="Z487"/>
      <c r="AA487"/>
      <c r="AB487"/>
      <c r="AC487"/>
    </row>
    <row r="488" spans="2:29" s="14" customFormat="1" x14ac:dyDescent="0.25">
      <c r="B488"/>
      <c r="C488"/>
      <c r="D488"/>
      <c r="E488"/>
      <c r="F488"/>
      <c r="G488"/>
      <c r="H488"/>
      <c r="I488"/>
      <c r="J488"/>
      <c r="K488" s="91"/>
      <c r="L488" s="91"/>
      <c r="M488" s="91"/>
      <c r="R488"/>
      <c r="S488"/>
      <c r="T488"/>
      <c r="U488"/>
      <c r="V488"/>
      <c r="W488"/>
      <c r="X488"/>
      <c r="Y488"/>
      <c r="Z488"/>
      <c r="AA488"/>
      <c r="AB488"/>
      <c r="AC488"/>
    </row>
    <row r="489" spans="2:29" s="14" customFormat="1" x14ac:dyDescent="0.25">
      <c r="B489"/>
      <c r="C489"/>
      <c r="D489"/>
      <c r="E489"/>
      <c r="F489"/>
      <c r="G489"/>
      <c r="H489"/>
      <c r="I489"/>
      <c r="J489"/>
      <c r="K489" s="91"/>
      <c r="L489" s="91"/>
      <c r="M489" s="91"/>
      <c r="R489"/>
      <c r="S489"/>
      <c r="T489"/>
      <c r="U489"/>
      <c r="V489"/>
      <c r="W489"/>
      <c r="X489"/>
      <c r="Y489"/>
      <c r="Z489"/>
      <c r="AA489"/>
      <c r="AB489"/>
      <c r="AC489"/>
    </row>
    <row r="490" spans="2:29" s="14" customFormat="1" x14ac:dyDescent="0.25">
      <c r="B490"/>
      <c r="C490"/>
      <c r="D490"/>
      <c r="E490"/>
      <c r="F490"/>
      <c r="G490"/>
      <c r="H490"/>
      <c r="I490"/>
      <c r="J490"/>
      <c r="K490" s="91"/>
      <c r="L490" s="91"/>
      <c r="M490" s="91"/>
      <c r="R490"/>
      <c r="S490"/>
      <c r="T490"/>
      <c r="U490"/>
      <c r="V490"/>
      <c r="W490"/>
      <c r="X490"/>
      <c r="Y490"/>
      <c r="Z490"/>
      <c r="AA490"/>
      <c r="AB490"/>
      <c r="AC490"/>
    </row>
    <row r="491" spans="2:29" s="14" customFormat="1" x14ac:dyDescent="0.25">
      <c r="B491"/>
      <c r="C491"/>
      <c r="D491"/>
      <c r="E491"/>
      <c r="F491"/>
      <c r="G491"/>
      <c r="H491"/>
      <c r="I491"/>
      <c r="J491"/>
      <c r="K491" s="91"/>
      <c r="L491" s="91"/>
      <c r="M491" s="91"/>
      <c r="R491"/>
      <c r="S491"/>
      <c r="T491"/>
      <c r="U491"/>
      <c r="V491"/>
      <c r="W491"/>
      <c r="X491"/>
      <c r="Y491"/>
      <c r="Z491"/>
      <c r="AA491"/>
      <c r="AB491"/>
      <c r="AC491"/>
    </row>
    <row r="492" spans="2:29" s="14" customFormat="1" x14ac:dyDescent="0.25">
      <c r="B492"/>
      <c r="C492"/>
      <c r="D492"/>
      <c r="E492"/>
      <c r="F492"/>
      <c r="G492"/>
      <c r="H492"/>
      <c r="I492"/>
      <c r="J492"/>
      <c r="K492" s="91"/>
      <c r="L492" s="91"/>
      <c r="M492" s="91"/>
      <c r="R492"/>
      <c r="S492"/>
      <c r="T492"/>
      <c r="U492"/>
      <c r="V492"/>
      <c r="W492"/>
      <c r="X492"/>
      <c r="Y492"/>
      <c r="Z492"/>
      <c r="AA492"/>
      <c r="AB492"/>
      <c r="AC492"/>
    </row>
    <row r="493" spans="2:29" s="14" customFormat="1" x14ac:dyDescent="0.25">
      <c r="B493"/>
      <c r="C493"/>
      <c r="D493"/>
      <c r="E493"/>
      <c r="F493"/>
      <c r="G493"/>
      <c r="H493"/>
      <c r="I493"/>
      <c r="J493"/>
      <c r="K493" s="91"/>
      <c r="L493" s="91"/>
      <c r="M493" s="91"/>
      <c r="R493"/>
      <c r="S493"/>
      <c r="T493"/>
      <c r="U493"/>
      <c r="V493"/>
      <c r="W493"/>
      <c r="X493"/>
      <c r="Y493"/>
      <c r="Z493"/>
      <c r="AA493"/>
      <c r="AB493"/>
      <c r="AC493"/>
    </row>
    <row r="494" spans="2:29" s="14" customFormat="1" x14ac:dyDescent="0.25">
      <c r="B494"/>
      <c r="C494"/>
      <c r="D494"/>
      <c r="E494"/>
      <c r="F494"/>
      <c r="G494"/>
      <c r="H494"/>
      <c r="I494"/>
      <c r="J494"/>
      <c r="K494" s="91"/>
      <c r="L494" s="91"/>
      <c r="M494" s="91"/>
      <c r="R494"/>
      <c r="S494"/>
      <c r="T494"/>
      <c r="U494"/>
      <c r="V494"/>
      <c r="W494"/>
      <c r="X494"/>
      <c r="Y494"/>
      <c r="Z494"/>
      <c r="AA494"/>
      <c r="AB494"/>
      <c r="AC494"/>
    </row>
    <row r="495" spans="2:29" s="14" customFormat="1" x14ac:dyDescent="0.25">
      <c r="B495"/>
      <c r="C495"/>
      <c r="D495"/>
      <c r="E495"/>
      <c r="F495"/>
      <c r="G495"/>
      <c r="H495"/>
      <c r="I495"/>
      <c r="J495"/>
      <c r="K495" s="91"/>
      <c r="L495" s="91"/>
      <c r="M495" s="91"/>
      <c r="R495"/>
      <c r="S495"/>
      <c r="T495"/>
      <c r="U495"/>
      <c r="V495"/>
      <c r="W495"/>
      <c r="X495"/>
      <c r="Y495"/>
      <c r="Z495"/>
      <c r="AA495"/>
      <c r="AB495"/>
      <c r="AC495"/>
    </row>
    <row r="496" spans="2:29" s="14" customFormat="1" x14ac:dyDescent="0.25">
      <c r="B496"/>
      <c r="C496"/>
      <c r="D496"/>
      <c r="E496"/>
      <c r="F496"/>
      <c r="G496"/>
      <c r="H496"/>
      <c r="I496"/>
      <c r="J496"/>
      <c r="K496" s="91"/>
      <c r="L496" s="91"/>
      <c r="M496" s="91"/>
      <c r="R496"/>
      <c r="S496"/>
      <c r="T496"/>
      <c r="U496"/>
      <c r="V496"/>
      <c r="W496"/>
      <c r="X496"/>
      <c r="Y496"/>
      <c r="Z496"/>
      <c r="AA496"/>
      <c r="AB496"/>
      <c r="AC496"/>
    </row>
    <row r="497" spans="2:29" s="14" customFormat="1" x14ac:dyDescent="0.25">
      <c r="B497"/>
      <c r="C497"/>
      <c r="D497"/>
      <c r="E497"/>
      <c r="F497"/>
      <c r="G497"/>
      <c r="H497"/>
      <c r="I497"/>
      <c r="J497"/>
      <c r="K497" s="91"/>
      <c r="L497" s="91"/>
      <c r="M497" s="91"/>
      <c r="R497"/>
      <c r="S497"/>
      <c r="T497"/>
      <c r="U497"/>
      <c r="V497"/>
      <c r="W497"/>
      <c r="X497"/>
      <c r="Y497"/>
      <c r="Z497"/>
      <c r="AA497"/>
      <c r="AB497"/>
      <c r="AC497"/>
    </row>
    <row r="498" spans="2:29" s="14" customFormat="1" x14ac:dyDescent="0.25">
      <c r="B498"/>
      <c r="C498"/>
      <c r="D498"/>
      <c r="E498"/>
      <c r="F498"/>
      <c r="G498"/>
      <c r="H498"/>
      <c r="I498"/>
      <c r="J498"/>
      <c r="K498" s="91"/>
      <c r="L498" s="91"/>
      <c r="M498" s="91"/>
      <c r="R498"/>
      <c r="S498"/>
      <c r="T498"/>
      <c r="U498"/>
      <c r="V498"/>
      <c r="W498"/>
      <c r="X498"/>
      <c r="Y498"/>
      <c r="Z498"/>
      <c r="AA498"/>
      <c r="AB498"/>
      <c r="AC498"/>
    </row>
    <row r="499" spans="2:29" s="14" customFormat="1" x14ac:dyDescent="0.25">
      <c r="B499"/>
      <c r="C499"/>
      <c r="D499"/>
      <c r="E499"/>
      <c r="F499"/>
      <c r="G499"/>
      <c r="H499"/>
      <c r="I499"/>
      <c r="J499"/>
      <c r="K499" s="91"/>
      <c r="L499" s="91"/>
      <c r="M499" s="91"/>
      <c r="R499"/>
      <c r="S499"/>
      <c r="T499"/>
      <c r="U499"/>
      <c r="V499"/>
      <c r="W499"/>
      <c r="X499"/>
      <c r="Y499"/>
      <c r="Z499"/>
      <c r="AA499"/>
      <c r="AB499"/>
      <c r="AC499"/>
    </row>
    <row r="500" spans="2:29" s="14" customFormat="1" x14ac:dyDescent="0.25">
      <c r="B500"/>
      <c r="C500"/>
      <c r="D500"/>
      <c r="E500"/>
      <c r="F500"/>
      <c r="G500"/>
      <c r="H500"/>
      <c r="I500"/>
      <c r="J500"/>
      <c r="K500" s="91"/>
      <c r="L500" s="91"/>
      <c r="M500" s="91"/>
      <c r="R500"/>
      <c r="S500"/>
      <c r="T500"/>
      <c r="U500"/>
      <c r="V500"/>
      <c r="W500"/>
      <c r="X500"/>
      <c r="Y500"/>
      <c r="Z500"/>
      <c r="AA500"/>
      <c r="AB500"/>
      <c r="AC500"/>
    </row>
    <row r="501" spans="2:29" s="14" customFormat="1" x14ac:dyDescent="0.25">
      <c r="B501"/>
      <c r="C501"/>
      <c r="D501"/>
      <c r="E501"/>
      <c r="F501"/>
      <c r="G501"/>
      <c r="H501"/>
      <c r="I501"/>
      <c r="J501"/>
      <c r="K501" s="91"/>
      <c r="L501" s="91"/>
      <c r="M501" s="91"/>
      <c r="R501"/>
      <c r="S501"/>
      <c r="T501"/>
      <c r="U501"/>
      <c r="V501"/>
      <c r="W501"/>
      <c r="X501"/>
      <c r="Y501"/>
      <c r="Z501"/>
      <c r="AA501"/>
      <c r="AB501"/>
      <c r="AC501"/>
    </row>
    <row r="502" spans="2:29" s="14" customFormat="1" x14ac:dyDescent="0.25">
      <c r="B502"/>
      <c r="C502"/>
      <c r="D502"/>
      <c r="E502"/>
      <c r="F502"/>
      <c r="G502"/>
      <c r="H502"/>
      <c r="I502"/>
      <c r="J502"/>
      <c r="K502" s="91"/>
      <c r="L502" s="91"/>
      <c r="M502" s="91"/>
      <c r="R502"/>
      <c r="S502"/>
      <c r="T502"/>
      <c r="U502"/>
      <c r="V502"/>
      <c r="W502"/>
      <c r="X502"/>
      <c r="Y502"/>
      <c r="Z502"/>
      <c r="AA502"/>
      <c r="AB502"/>
      <c r="AC502"/>
    </row>
    <row r="503" spans="2:29" s="14" customFormat="1" x14ac:dyDescent="0.25">
      <c r="B503"/>
      <c r="C503"/>
      <c r="D503"/>
      <c r="E503"/>
      <c r="F503"/>
      <c r="G503"/>
      <c r="H503"/>
      <c r="I503"/>
      <c r="J503"/>
      <c r="K503" s="91"/>
      <c r="L503" s="91"/>
      <c r="M503" s="91"/>
      <c r="R503"/>
      <c r="S503"/>
      <c r="T503"/>
      <c r="U503"/>
      <c r="V503"/>
      <c r="W503"/>
      <c r="X503"/>
      <c r="Y503"/>
      <c r="Z503"/>
      <c r="AA503"/>
      <c r="AB503"/>
      <c r="AC503"/>
    </row>
    <row r="504" spans="2:29" s="14" customFormat="1" x14ac:dyDescent="0.25">
      <c r="B504"/>
      <c r="C504"/>
      <c r="D504"/>
      <c r="E504"/>
      <c r="F504"/>
      <c r="G504"/>
      <c r="H504"/>
      <c r="I504"/>
      <c r="J504"/>
      <c r="K504" s="91"/>
      <c r="L504" s="91"/>
      <c r="M504" s="91"/>
      <c r="R504"/>
      <c r="S504"/>
      <c r="T504"/>
      <c r="U504"/>
      <c r="V504"/>
      <c r="W504"/>
      <c r="X504"/>
      <c r="Y504"/>
      <c r="Z504"/>
      <c r="AA504"/>
      <c r="AB504"/>
      <c r="AC504"/>
    </row>
    <row r="505" spans="2:29" s="14" customFormat="1" x14ac:dyDescent="0.25">
      <c r="B505"/>
      <c r="C505"/>
      <c r="D505"/>
      <c r="E505"/>
      <c r="F505"/>
      <c r="G505"/>
      <c r="H505"/>
      <c r="I505"/>
      <c r="J505"/>
      <c r="K505" s="91"/>
      <c r="L505" s="91"/>
      <c r="M505" s="91"/>
      <c r="R505"/>
      <c r="S505"/>
      <c r="T505"/>
      <c r="U505"/>
      <c r="V505"/>
      <c r="W505"/>
      <c r="X505"/>
      <c r="Y505"/>
      <c r="Z505"/>
      <c r="AA505"/>
      <c r="AB505"/>
      <c r="AC505"/>
    </row>
    <row r="506" spans="2:29" s="14" customFormat="1" x14ac:dyDescent="0.25">
      <c r="B506"/>
      <c r="C506"/>
      <c r="D506"/>
      <c r="E506"/>
      <c r="F506"/>
      <c r="G506"/>
      <c r="H506"/>
      <c r="I506"/>
      <c r="J506"/>
      <c r="K506" s="91"/>
      <c r="L506" s="91"/>
      <c r="M506" s="91"/>
      <c r="R506"/>
      <c r="S506"/>
      <c r="T506"/>
      <c r="U506"/>
      <c r="V506"/>
      <c r="W506"/>
      <c r="X506"/>
      <c r="Y506"/>
      <c r="Z506"/>
      <c r="AA506"/>
      <c r="AB506"/>
      <c r="AC506"/>
    </row>
    <row r="507" spans="2:29" s="14" customFormat="1" x14ac:dyDescent="0.25">
      <c r="B507"/>
      <c r="C507"/>
      <c r="D507"/>
      <c r="E507"/>
      <c r="F507"/>
      <c r="G507"/>
      <c r="H507"/>
      <c r="I507"/>
      <c r="J507"/>
      <c r="K507" s="91"/>
      <c r="L507" s="91"/>
      <c r="M507" s="91"/>
      <c r="R507"/>
      <c r="S507"/>
      <c r="T507"/>
      <c r="U507"/>
      <c r="V507"/>
      <c r="W507"/>
      <c r="X507"/>
      <c r="Y507"/>
      <c r="Z507"/>
      <c r="AA507"/>
      <c r="AB507"/>
      <c r="AC507"/>
    </row>
    <row r="508" spans="2:29" s="14" customFormat="1" x14ac:dyDescent="0.25">
      <c r="B508"/>
      <c r="C508"/>
      <c r="D508"/>
      <c r="E508"/>
      <c r="F508"/>
      <c r="G508"/>
      <c r="H508"/>
      <c r="I508"/>
      <c r="J508"/>
      <c r="K508" s="91"/>
      <c r="L508" s="91"/>
      <c r="M508" s="91"/>
      <c r="R508"/>
      <c r="S508"/>
      <c r="T508"/>
      <c r="U508"/>
      <c r="V508"/>
      <c r="W508"/>
      <c r="X508"/>
      <c r="Y508"/>
      <c r="Z508"/>
      <c r="AA508"/>
      <c r="AB508"/>
      <c r="AC508"/>
    </row>
    <row r="509" spans="2:29" s="14" customFormat="1" x14ac:dyDescent="0.25">
      <c r="B509"/>
      <c r="C509"/>
      <c r="D509"/>
      <c r="E509"/>
      <c r="F509"/>
      <c r="G509"/>
      <c r="H509"/>
      <c r="I509"/>
      <c r="J509"/>
      <c r="K509" s="91"/>
      <c r="L509" s="91"/>
      <c r="M509" s="91"/>
      <c r="R509"/>
      <c r="S509"/>
      <c r="T509"/>
      <c r="U509"/>
      <c r="V509"/>
      <c r="W509"/>
      <c r="X509"/>
      <c r="Y509"/>
      <c r="Z509"/>
      <c r="AA509"/>
      <c r="AB509"/>
      <c r="AC509"/>
    </row>
    <row r="510" spans="2:29" s="14" customFormat="1" x14ac:dyDescent="0.25">
      <c r="B510"/>
      <c r="C510"/>
      <c r="D510"/>
      <c r="E510"/>
      <c r="F510"/>
      <c r="G510"/>
      <c r="H510"/>
      <c r="I510"/>
      <c r="J510"/>
      <c r="K510" s="91"/>
      <c r="L510" s="91"/>
      <c r="M510" s="91"/>
      <c r="R510"/>
      <c r="S510"/>
      <c r="T510"/>
      <c r="U510"/>
      <c r="V510"/>
      <c r="W510"/>
      <c r="X510"/>
      <c r="Y510"/>
      <c r="Z510"/>
      <c r="AA510"/>
      <c r="AB510"/>
      <c r="AC510"/>
    </row>
    <row r="511" spans="2:29" s="14" customFormat="1" x14ac:dyDescent="0.25">
      <c r="B511"/>
      <c r="C511"/>
      <c r="D511"/>
      <c r="E511"/>
      <c r="F511"/>
      <c r="G511"/>
      <c r="H511"/>
      <c r="I511"/>
      <c r="J511"/>
      <c r="K511" s="91"/>
      <c r="L511" s="91"/>
      <c r="M511" s="91"/>
      <c r="R511"/>
      <c r="S511"/>
      <c r="T511"/>
      <c r="U511"/>
      <c r="V511"/>
      <c r="W511"/>
      <c r="X511"/>
      <c r="Y511"/>
      <c r="Z511"/>
      <c r="AA511"/>
      <c r="AB511"/>
      <c r="AC511"/>
    </row>
    <row r="512" spans="2:29" s="14" customFormat="1" x14ac:dyDescent="0.25">
      <c r="B512"/>
      <c r="C512"/>
      <c r="D512"/>
      <c r="E512"/>
      <c r="F512"/>
      <c r="G512"/>
      <c r="H512"/>
      <c r="I512"/>
      <c r="J512"/>
      <c r="K512" s="91"/>
      <c r="L512" s="91"/>
      <c r="M512" s="91"/>
      <c r="R512"/>
      <c r="S512"/>
      <c r="T512"/>
      <c r="U512"/>
      <c r="V512"/>
      <c r="W512"/>
      <c r="X512"/>
      <c r="Y512"/>
      <c r="Z512"/>
      <c r="AA512"/>
      <c r="AB512"/>
      <c r="AC512"/>
    </row>
    <row r="513" spans="2:29" s="14" customFormat="1" x14ac:dyDescent="0.25">
      <c r="B513"/>
      <c r="C513"/>
      <c r="D513"/>
      <c r="E513"/>
      <c r="F513"/>
      <c r="G513"/>
      <c r="H513"/>
      <c r="I513"/>
      <c r="J513"/>
      <c r="K513" s="91"/>
      <c r="L513" s="91"/>
      <c r="M513" s="91"/>
      <c r="R513"/>
      <c r="S513"/>
      <c r="T513"/>
      <c r="U513"/>
      <c r="V513"/>
      <c r="W513"/>
      <c r="X513"/>
      <c r="Y513"/>
      <c r="Z513"/>
      <c r="AA513"/>
      <c r="AB513"/>
      <c r="AC513"/>
    </row>
    <row r="514" spans="2:29" s="14" customFormat="1" x14ac:dyDescent="0.25">
      <c r="B514"/>
      <c r="C514"/>
      <c r="D514"/>
      <c r="E514"/>
      <c r="F514"/>
      <c r="G514"/>
      <c r="H514"/>
      <c r="I514"/>
      <c r="J514"/>
      <c r="K514" s="91"/>
      <c r="L514" s="91"/>
      <c r="M514" s="91"/>
      <c r="R514"/>
      <c r="S514"/>
      <c r="T514"/>
      <c r="U514"/>
      <c r="V514"/>
      <c r="W514"/>
      <c r="X514"/>
      <c r="Y514"/>
      <c r="Z514"/>
      <c r="AA514"/>
      <c r="AB514"/>
      <c r="AC514"/>
    </row>
    <row r="515" spans="2:29" s="14" customFormat="1" x14ac:dyDescent="0.25">
      <c r="B515"/>
      <c r="C515"/>
      <c r="D515"/>
      <c r="E515"/>
      <c r="F515"/>
      <c r="G515"/>
      <c r="H515"/>
      <c r="I515"/>
      <c r="J515"/>
      <c r="K515" s="91"/>
      <c r="L515" s="91"/>
      <c r="M515" s="91"/>
      <c r="R515"/>
      <c r="S515"/>
      <c r="T515"/>
      <c r="U515"/>
      <c r="V515"/>
      <c r="W515"/>
      <c r="X515"/>
      <c r="Y515"/>
      <c r="Z515"/>
      <c r="AA515"/>
      <c r="AB515"/>
      <c r="AC515"/>
    </row>
    <row r="516" spans="2:29" s="14" customFormat="1" x14ac:dyDescent="0.25">
      <c r="B516"/>
      <c r="C516"/>
      <c r="D516"/>
      <c r="E516"/>
      <c r="F516"/>
      <c r="G516"/>
      <c r="H516"/>
      <c r="I516"/>
      <c r="J516"/>
      <c r="K516" s="91"/>
      <c r="L516" s="91"/>
      <c r="M516" s="91"/>
      <c r="R516"/>
      <c r="S516"/>
      <c r="T516"/>
      <c r="U516"/>
      <c r="V516"/>
      <c r="W516"/>
      <c r="X516"/>
      <c r="Y516"/>
      <c r="Z516"/>
      <c r="AA516"/>
      <c r="AB516"/>
      <c r="AC516"/>
    </row>
    <row r="517" spans="2:29" s="14" customFormat="1" x14ac:dyDescent="0.25">
      <c r="B517"/>
      <c r="C517"/>
      <c r="D517"/>
      <c r="E517"/>
      <c r="F517"/>
      <c r="G517"/>
      <c r="H517"/>
      <c r="I517"/>
      <c r="J517"/>
      <c r="K517" s="91"/>
      <c r="L517" s="91"/>
      <c r="M517" s="91"/>
      <c r="R517"/>
      <c r="S517"/>
      <c r="T517"/>
      <c r="U517"/>
      <c r="V517"/>
      <c r="W517"/>
      <c r="X517"/>
      <c r="Y517"/>
      <c r="Z517"/>
      <c r="AA517"/>
      <c r="AB517"/>
      <c r="AC517"/>
    </row>
    <row r="518" spans="2:29" s="14" customFormat="1" x14ac:dyDescent="0.25">
      <c r="B518"/>
      <c r="C518"/>
      <c r="D518"/>
      <c r="E518"/>
      <c r="F518"/>
      <c r="G518"/>
      <c r="H518"/>
      <c r="I518"/>
      <c r="J518"/>
      <c r="K518" s="91"/>
      <c r="L518" s="91"/>
      <c r="M518" s="91"/>
      <c r="R518"/>
      <c r="S518"/>
      <c r="T518"/>
      <c r="U518"/>
      <c r="V518"/>
      <c r="W518"/>
      <c r="X518"/>
      <c r="Y518"/>
      <c r="Z518"/>
      <c r="AA518"/>
      <c r="AB518"/>
      <c r="AC518"/>
    </row>
    <row r="519" spans="2:29" s="14" customFormat="1" x14ac:dyDescent="0.25">
      <c r="B519"/>
      <c r="C519"/>
      <c r="D519"/>
      <c r="E519"/>
      <c r="F519"/>
      <c r="G519"/>
      <c r="H519"/>
      <c r="I519"/>
      <c r="J519"/>
      <c r="K519" s="91"/>
      <c r="L519" s="91"/>
      <c r="M519" s="91"/>
      <c r="R519"/>
      <c r="S519"/>
      <c r="T519"/>
      <c r="U519"/>
      <c r="V519"/>
      <c r="W519"/>
      <c r="X519"/>
      <c r="Y519"/>
      <c r="Z519"/>
      <c r="AA519"/>
      <c r="AB519"/>
      <c r="AC519"/>
    </row>
    <row r="520" spans="2:29" s="14" customFormat="1" x14ac:dyDescent="0.25">
      <c r="B520"/>
      <c r="C520"/>
      <c r="D520"/>
      <c r="E520"/>
      <c r="F520"/>
      <c r="G520"/>
      <c r="H520"/>
      <c r="I520"/>
      <c r="J520"/>
      <c r="K520" s="91"/>
      <c r="L520" s="91"/>
      <c r="M520" s="91"/>
      <c r="R520"/>
      <c r="S520"/>
      <c r="T520"/>
      <c r="U520"/>
      <c r="V520"/>
      <c r="W520"/>
      <c r="X520"/>
      <c r="Y520"/>
      <c r="Z520"/>
      <c r="AA520"/>
      <c r="AB520"/>
      <c r="AC520"/>
    </row>
    <row r="521" spans="2:29" s="14" customFormat="1" x14ac:dyDescent="0.25">
      <c r="B521"/>
      <c r="C521"/>
      <c r="D521"/>
      <c r="E521"/>
      <c r="F521"/>
      <c r="G521"/>
      <c r="H521"/>
      <c r="I521"/>
      <c r="J521"/>
      <c r="K521" s="91"/>
      <c r="L521" s="91"/>
      <c r="M521" s="91"/>
      <c r="R521"/>
      <c r="S521"/>
      <c r="T521"/>
      <c r="U521"/>
      <c r="V521"/>
      <c r="W521"/>
      <c r="X521"/>
      <c r="Y521"/>
      <c r="Z521"/>
      <c r="AA521"/>
      <c r="AB521"/>
      <c r="AC521"/>
    </row>
    <row r="522" spans="2:29" s="14" customFormat="1" x14ac:dyDescent="0.25">
      <c r="B522"/>
      <c r="C522"/>
      <c r="D522"/>
      <c r="E522"/>
      <c r="F522"/>
      <c r="G522"/>
      <c r="H522"/>
      <c r="I522"/>
      <c r="J522"/>
      <c r="K522" s="91"/>
      <c r="L522" s="91"/>
      <c r="M522" s="91"/>
      <c r="R522"/>
      <c r="S522"/>
      <c r="T522"/>
      <c r="U522"/>
      <c r="V522"/>
      <c r="W522"/>
      <c r="X522"/>
      <c r="Y522"/>
      <c r="Z522"/>
      <c r="AA522"/>
      <c r="AB522"/>
      <c r="AC522"/>
    </row>
    <row r="523" spans="2:29" s="14" customFormat="1" x14ac:dyDescent="0.25">
      <c r="B523"/>
      <c r="C523"/>
      <c r="D523"/>
      <c r="E523"/>
      <c r="F523"/>
      <c r="G523"/>
      <c r="H523"/>
      <c r="I523"/>
      <c r="J523"/>
      <c r="K523" s="91"/>
      <c r="L523" s="91"/>
      <c r="M523" s="91"/>
      <c r="R523"/>
      <c r="S523"/>
      <c r="T523"/>
      <c r="U523"/>
      <c r="V523"/>
      <c r="W523"/>
      <c r="X523"/>
      <c r="Y523"/>
      <c r="Z523"/>
      <c r="AA523"/>
      <c r="AB523"/>
      <c r="AC523"/>
    </row>
    <row r="524" spans="2:29" s="14" customFormat="1" x14ac:dyDescent="0.25">
      <c r="B524"/>
      <c r="C524"/>
      <c r="D524"/>
      <c r="E524"/>
      <c r="F524"/>
      <c r="G524"/>
      <c r="H524"/>
      <c r="I524"/>
      <c r="J524"/>
      <c r="K524" s="91"/>
      <c r="L524" s="91"/>
      <c r="M524" s="91"/>
      <c r="R524"/>
      <c r="S524"/>
      <c r="T524"/>
      <c r="U524"/>
      <c r="V524"/>
      <c r="W524"/>
      <c r="X524"/>
      <c r="Y524"/>
      <c r="Z524"/>
      <c r="AA524"/>
      <c r="AB524"/>
      <c r="AC524"/>
    </row>
    <row r="525" spans="2:29" s="14" customFormat="1" x14ac:dyDescent="0.25">
      <c r="B525"/>
      <c r="C525"/>
      <c r="D525"/>
      <c r="E525"/>
      <c r="F525"/>
      <c r="G525"/>
      <c r="H525"/>
      <c r="I525"/>
      <c r="J525"/>
      <c r="K525" s="91"/>
      <c r="L525" s="91"/>
      <c r="M525" s="91"/>
      <c r="R525"/>
      <c r="S525"/>
      <c r="T525"/>
      <c r="U525"/>
      <c r="V525"/>
      <c r="W525"/>
      <c r="X525"/>
      <c r="Y525"/>
      <c r="Z525"/>
      <c r="AA525"/>
      <c r="AB525"/>
      <c r="AC525"/>
    </row>
    <row r="526" spans="2:29" s="14" customFormat="1" x14ac:dyDescent="0.25">
      <c r="B526"/>
      <c r="C526"/>
      <c r="D526"/>
      <c r="E526"/>
      <c r="F526"/>
      <c r="G526"/>
      <c r="H526"/>
      <c r="I526"/>
      <c r="J526"/>
      <c r="K526" s="91"/>
      <c r="L526" s="91"/>
      <c r="M526" s="91"/>
      <c r="R526"/>
      <c r="S526"/>
      <c r="T526"/>
      <c r="U526"/>
      <c r="V526"/>
      <c r="W526"/>
      <c r="X526"/>
      <c r="Y526"/>
      <c r="Z526"/>
      <c r="AA526"/>
      <c r="AB526"/>
      <c r="AC526"/>
    </row>
    <row r="527" spans="2:29" s="14" customFormat="1" x14ac:dyDescent="0.25">
      <c r="B527"/>
      <c r="C527"/>
      <c r="D527"/>
      <c r="E527"/>
      <c r="F527"/>
      <c r="G527"/>
      <c r="H527"/>
      <c r="I527"/>
      <c r="J527"/>
      <c r="K527" s="91"/>
      <c r="L527" s="91"/>
      <c r="M527" s="91"/>
      <c r="R527"/>
      <c r="S527"/>
      <c r="T527"/>
      <c r="U527"/>
      <c r="V527"/>
      <c r="W527"/>
      <c r="X527"/>
      <c r="Y527"/>
      <c r="Z527"/>
      <c r="AA527"/>
      <c r="AB527"/>
      <c r="AC527"/>
    </row>
    <row r="528" spans="2:29" s="14" customFormat="1" x14ac:dyDescent="0.25">
      <c r="B528"/>
      <c r="C528"/>
      <c r="D528"/>
      <c r="E528"/>
      <c r="F528"/>
      <c r="G528"/>
      <c r="H528"/>
      <c r="I528"/>
      <c r="J528"/>
      <c r="K528" s="91"/>
      <c r="L528" s="91"/>
      <c r="M528" s="91"/>
      <c r="R528"/>
      <c r="S528"/>
      <c r="T528"/>
      <c r="U528"/>
      <c r="V528"/>
      <c r="W528"/>
      <c r="X528"/>
      <c r="Y528"/>
      <c r="Z528"/>
      <c r="AA528"/>
      <c r="AB528"/>
      <c r="AC528"/>
    </row>
    <row r="529" spans="2:29" s="14" customFormat="1" x14ac:dyDescent="0.25">
      <c r="B529"/>
      <c r="C529"/>
      <c r="D529"/>
      <c r="E529"/>
      <c r="F529"/>
      <c r="G529"/>
      <c r="H529"/>
      <c r="I529"/>
      <c r="J529"/>
      <c r="K529" s="91"/>
      <c r="L529" s="91"/>
      <c r="M529" s="91"/>
      <c r="R529"/>
      <c r="S529"/>
      <c r="T529"/>
      <c r="U529"/>
      <c r="V529"/>
      <c r="W529"/>
      <c r="X529"/>
      <c r="Y529"/>
      <c r="Z529"/>
      <c r="AA529"/>
      <c r="AB529"/>
      <c r="AC529"/>
    </row>
    <row r="530" spans="2:29" s="14" customFormat="1" x14ac:dyDescent="0.25">
      <c r="B530"/>
      <c r="C530"/>
      <c r="D530"/>
      <c r="E530"/>
      <c r="F530"/>
      <c r="G530"/>
      <c r="H530"/>
      <c r="I530"/>
      <c r="J530"/>
      <c r="K530" s="91"/>
      <c r="L530" s="91"/>
      <c r="M530" s="91"/>
      <c r="R530"/>
      <c r="S530"/>
      <c r="T530"/>
      <c r="U530"/>
      <c r="V530"/>
      <c r="W530"/>
      <c r="X530"/>
      <c r="Y530"/>
      <c r="Z530"/>
      <c r="AA530"/>
      <c r="AB530"/>
      <c r="AC530"/>
    </row>
    <row r="531" spans="2:29" s="14" customFormat="1" x14ac:dyDescent="0.25">
      <c r="B531"/>
      <c r="C531"/>
      <c r="D531"/>
      <c r="E531"/>
      <c r="F531"/>
      <c r="G531"/>
      <c r="H531"/>
      <c r="I531"/>
      <c r="J531"/>
      <c r="K531" s="91"/>
      <c r="L531" s="91"/>
      <c r="M531" s="91"/>
      <c r="R531"/>
      <c r="S531"/>
      <c r="T531"/>
      <c r="U531"/>
      <c r="V531"/>
      <c r="W531"/>
      <c r="X531"/>
      <c r="Y531"/>
      <c r="Z531"/>
      <c r="AA531"/>
      <c r="AB531"/>
      <c r="AC531"/>
    </row>
    <row r="532" spans="2:29" s="14" customFormat="1" x14ac:dyDescent="0.25">
      <c r="B532"/>
      <c r="C532"/>
      <c r="D532"/>
      <c r="E532"/>
      <c r="F532"/>
      <c r="G532"/>
      <c r="H532"/>
      <c r="I532"/>
      <c r="J532"/>
      <c r="K532" s="91"/>
      <c r="L532" s="91"/>
      <c r="M532" s="91"/>
      <c r="R532"/>
      <c r="S532"/>
      <c r="T532"/>
      <c r="U532"/>
      <c r="V532"/>
      <c r="W532"/>
      <c r="X532"/>
      <c r="Y532"/>
      <c r="Z532"/>
      <c r="AA532"/>
      <c r="AB532"/>
      <c r="AC532"/>
    </row>
    <row r="533" spans="2:29" s="14" customFormat="1" x14ac:dyDescent="0.25">
      <c r="B533"/>
      <c r="C533"/>
      <c r="D533"/>
      <c r="E533"/>
      <c r="F533"/>
      <c r="G533"/>
      <c r="H533"/>
      <c r="I533"/>
      <c r="J533"/>
      <c r="K533" s="91"/>
      <c r="L533" s="91"/>
      <c r="M533" s="91"/>
      <c r="R533"/>
      <c r="S533"/>
      <c r="T533"/>
      <c r="U533"/>
      <c r="V533"/>
      <c r="W533"/>
      <c r="X533"/>
      <c r="Y533"/>
      <c r="Z533"/>
      <c r="AA533"/>
      <c r="AB533"/>
      <c r="AC533"/>
    </row>
    <row r="534" spans="2:29" s="14" customFormat="1" x14ac:dyDescent="0.25">
      <c r="B534"/>
      <c r="C534"/>
      <c r="D534"/>
      <c r="E534"/>
      <c r="F534"/>
      <c r="G534"/>
      <c r="H534"/>
      <c r="I534"/>
      <c r="J534"/>
      <c r="K534" s="91"/>
      <c r="L534" s="91"/>
      <c r="M534" s="91"/>
      <c r="R534"/>
      <c r="S534"/>
      <c r="T534"/>
      <c r="U534"/>
      <c r="V534"/>
      <c r="W534"/>
      <c r="X534"/>
      <c r="Y534"/>
      <c r="Z534"/>
      <c r="AA534"/>
      <c r="AB534"/>
      <c r="AC534"/>
    </row>
    <row r="535" spans="2:29" s="14" customFormat="1" x14ac:dyDescent="0.25">
      <c r="B535"/>
      <c r="C535"/>
      <c r="D535"/>
      <c r="E535"/>
      <c r="F535"/>
      <c r="G535"/>
      <c r="H535"/>
      <c r="I535"/>
      <c r="J535"/>
      <c r="K535" s="91"/>
      <c r="L535" s="91"/>
      <c r="M535" s="91"/>
      <c r="R535"/>
      <c r="S535"/>
      <c r="T535"/>
      <c r="U535"/>
      <c r="V535"/>
      <c r="W535"/>
      <c r="X535"/>
      <c r="Y535"/>
      <c r="Z535"/>
      <c r="AA535"/>
      <c r="AB535"/>
      <c r="AC535"/>
    </row>
    <row r="536" spans="2:29" s="14" customFormat="1" x14ac:dyDescent="0.25">
      <c r="B536"/>
      <c r="C536"/>
      <c r="D536"/>
      <c r="E536"/>
      <c r="F536"/>
      <c r="G536"/>
      <c r="H536"/>
      <c r="I536"/>
      <c r="J536"/>
      <c r="K536" s="91"/>
      <c r="L536" s="91"/>
      <c r="M536" s="91"/>
      <c r="R536"/>
      <c r="S536"/>
      <c r="T536"/>
      <c r="U536"/>
      <c r="V536"/>
      <c r="W536"/>
      <c r="X536"/>
      <c r="Y536"/>
      <c r="Z536"/>
      <c r="AA536"/>
      <c r="AB536"/>
      <c r="AC536"/>
    </row>
    <row r="537" spans="2:29" s="14" customFormat="1" x14ac:dyDescent="0.25">
      <c r="B537"/>
      <c r="C537"/>
      <c r="D537"/>
      <c r="E537"/>
      <c r="F537"/>
      <c r="G537"/>
      <c r="H537"/>
      <c r="I537"/>
      <c r="J537"/>
      <c r="K537" s="91"/>
      <c r="L537" s="91"/>
      <c r="M537" s="91"/>
      <c r="R537"/>
      <c r="S537"/>
      <c r="T537"/>
      <c r="U537"/>
      <c r="V537"/>
      <c r="W537"/>
      <c r="X537"/>
      <c r="Y537"/>
      <c r="Z537"/>
      <c r="AA537"/>
      <c r="AB537"/>
      <c r="AC537"/>
    </row>
    <row r="538" spans="2:29" s="14" customFormat="1" x14ac:dyDescent="0.25">
      <c r="B538"/>
      <c r="C538"/>
      <c r="D538"/>
      <c r="E538"/>
      <c r="F538"/>
      <c r="G538"/>
      <c r="H538"/>
      <c r="I538"/>
      <c r="J538"/>
      <c r="K538" s="91"/>
      <c r="L538" s="91"/>
      <c r="M538" s="91"/>
      <c r="R538"/>
      <c r="S538"/>
      <c r="T538"/>
      <c r="U538"/>
      <c r="V538"/>
      <c r="W538"/>
      <c r="X538"/>
      <c r="Y538"/>
      <c r="Z538"/>
      <c r="AA538"/>
      <c r="AB538"/>
      <c r="AC538"/>
    </row>
    <row r="539" spans="2:29" s="14" customFormat="1" x14ac:dyDescent="0.25">
      <c r="B539"/>
      <c r="C539"/>
      <c r="D539"/>
      <c r="E539"/>
      <c r="F539"/>
      <c r="G539"/>
      <c r="H539"/>
      <c r="I539"/>
      <c r="J539"/>
      <c r="K539" s="91"/>
      <c r="L539" s="91"/>
      <c r="M539" s="91"/>
      <c r="R539"/>
      <c r="S539"/>
      <c r="T539"/>
      <c r="U539"/>
      <c r="V539"/>
      <c r="W539"/>
      <c r="X539"/>
      <c r="Y539"/>
      <c r="Z539"/>
      <c r="AA539"/>
      <c r="AB539"/>
      <c r="AC539"/>
    </row>
    <row r="540" spans="2:29" s="14" customFormat="1" x14ac:dyDescent="0.25">
      <c r="B540"/>
      <c r="C540"/>
      <c r="D540"/>
      <c r="E540"/>
      <c r="F540"/>
      <c r="G540"/>
      <c r="H540"/>
      <c r="I540"/>
      <c r="J540"/>
      <c r="K540" s="91"/>
      <c r="L540" s="91"/>
      <c r="M540" s="91"/>
      <c r="R540"/>
      <c r="S540"/>
      <c r="T540"/>
      <c r="U540"/>
      <c r="V540"/>
      <c r="W540"/>
      <c r="X540"/>
      <c r="Y540"/>
      <c r="Z540"/>
      <c r="AA540"/>
      <c r="AB540"/>
      <c r="AC540"/>
    </row>
    <row r="541" spans="2:29" s="14" customFormat="1" x14ac:dyDescent="0.25">
      <c r="B541"/>
      <c r="C541"/>
      <c r="D541"/>
      <c r="E541"/>
      <c r="F541"/>
      <c r="G541"/>
      <c r="H541"/>
      <c r="I541"/>
      <c r="J541"/>
      <c r="K541" s="91"/>
      <c r="L541" s="91"/>
      <c r="M541" s="91"/>
      <c r="R541"/>
      <c r="S541"/>
      <c r="T541"/>
      <c r="U541"/>
      <c r="V541"/>
      <c r="W541"/>
      <c r="X541"/>
      <c r="Y541"/>
      <c r="Z541"/>
      <c r="AA541"/>
      <c r="AB541"/>
      <c r="AC541"/>
    </row>
    <row r="542" spans="2:29" s="14" customFormat="1" x14ac:dyDescent="0.25">
      <c r="B542"/>
      <c r="C542"/>
      <c r="D542"/>
      <c r="E542"/>
      <c r="F542"/>
      <c r="G542"/>
      <c r="H542"/>
      <c r="I542"/>
      <c r="J542"/>
      <c r="K542" s="91"/>
      <c r="L542" s="91"/>
      <c r="M542" s="91"/>
      <c r="R542"/>
      <c r="S542"/>
      <c r="T542"/>
      <c r="U542"/>
      <c r="V542"/>
      <c r="W542"/>
      <c r="X542"/>
      <c r="Y542"/>
      <c r="Z542"/>
      <c r="AA542"/>
      <c r="AB542"/>
      <c r="AC542"/>
    </row>
    <row r="543" spans="2:29" s="14" customFormat="1" x14ac:dyDescent="0.25">
      <c r="B543"/>
      <c r="C543"/>
      <c r="D543"/>
      <c r="E543"/>
      <c r="F543"/>
      <c r="G543"/>
      <c r="H543"/>
      <c r="I543"/>
      <c r="J543"/>
      <c r="K543" s="91"/>
      <c r="L543" s="91"/>
      <c r="M543" s="91"/>
      <c r="R543"/>
      <c r="S543"/>
      <c r="T543"/>
      <c r="U543"/>
      <c r="V543"/>
      <c r="W543"/>
      <c r="X543"/>
      <c r="Y543"/>
      <c r="Z543"/>
      <c r="AA543"/>
      <c r="AB543"/>
      <c r="AC543"/>
    </row>
    <row r="544" spans="2:29" s="14" customFormat="1" x14ac:dyDescent="0.25">
      <c r="B544"/>
      <c r="C544"/>
      <c r="D544"/>
      <c r="E544"/>
      <c r="F544"/>
      <c r="G544"/>
      <c r="H544"/>
      <c r="I544"/>
      <c r="J544"/>
      <c r="K544" s="91"/>
      <c r="L544" s="91"/>
      <c r="M544" s="91"/>
      <c r="R544"/>
      <c r="S544"/>
      <c r="T544"/>
      <c r="U544"/>
      <c r="V544"/>
      <c r="W544"/>
      <c r="X544"/>
      <c r="Y544"/>
      <c r="Z544"/>
      <c r="AA544"/>
      <c r="AB544"/>
      <c r="AC544"/>
    </row>
    <row r="545" spans="2:29" s="14" customFormat="1" x14ac:dyDescent="0.25">
      <c r="B545"/>
      <c r="C545"/>
      <c r="D545"/>
      <c r="E545"/>
      <c r="F545"/>
      <c r="G545"/>
      <c r="H545"/>
      <c r="I545"/>
      <c r="J545"/>
      <c r="K545" s="91"/>
      <c r="L545" s="91"/>
      <c r="M545" s="91"/>
      <c r="R545"/>
      <c r="S545"/>
      <c r="T545"/>
      <c r="U545"/>
      <c r="V545"/>
      <c r="W545"/>
      <c r="X545"/>
      <c r="Y545"/>
      <c r="Z545"/>
      <c r="AA545"/>
      <c r="AB545"/>
      <c r="AC545"/>
    </row>
    <row r="546" spans="2:29" s="14" customFormat="1" x14ac:dyDescent="0.25">
      <c r="B546"/>
      <c r="C546"/>
      <c r="D546"/>
      <c r="E546"/>
      <c r="F546"/>
      <c r="G546"/>
      <c r="H546"/>
      <c r="I546"/>
      <c r="J546"/>
      <c r="K546" s="91"/>
      <c r="L546" s="91"/>
      <c r="M546" s="91"/>
      <c r="R546"/>
      <c r="S546"/>
      <c r="T546"/>
      <c r="U546"/>
      <c r="V546"/>
      <c r="W546"/>
      <c r="X546"/>
      <c r="Y546"/>
      <c r="Z546"/>
      <c r="AA546"/>
      <c r="AB546"/>
      <c r="AC546"/>
    </row>
    <row r="547" spans="2:29" s="14" customFormat="1" x14ac:dyDescent="0.25">
      <c r="B547"/>
      <c r="C547"/>
      <c r="D547"/>
      <c r="E547"/>
      <c r="F547"/>
      <c r="G547"/>
      <c r="H547"/>
      <c r="I547"/>
      <c r="J547"/>
      <c r="K547" s="91"/>
      <c r="L547" s="91"/>
      <c r="M547" s="91"/>
      <c r="R547"/>
      <c r="S547"/>
      <c r="T547"/>
      <c r="U547"/>
      <c r="V547"/>
      <c r="W547"/>
      <c r="X547"/>
      <c r="Y547"/>
      <c r="Z547"/>
      <c r="AA547"/>
      <c r="AB547"/>
      <c r="AC547"/>
    </row>
    <row r="548" spans="2:29" s="14" customFormat="1" x14ac:dyDescent="0.25">
      <c r="B548"/>
      <c r="C548"/>
      <c r="D548"/>
      <c r="E548"/>
      <c r="F548"/>
      <c r="G548"/>
      <c r="H548"/>
      <c r="I548"/>
      <c r="J548"/>
      <c r="K548" s="91"/>
      <c r="L548" s="91"/>
      <c r="M548" s="91"/>
      <c r="R548"/>
      <c r="S548"/>
      <c r="T548"/>
      <c r="U548"/>
      <c r="V548"/>
      <c r="W548"/>
      <c r="X548"/>
      <c r="Y548"/>
      <c r="Z548"/>
      <c r="AA548"/>
      <c r="AB548"/>
      <c r="AC548"/>
    </row>
    <row r="549" spans="2:29" s="14" customFormat="1" x14ac:dyDescent="0.25">
      <c r="B549"/>
      <c r="C549"/>
      <c r="D549"/>
      <c r="E549"/>
      <c r="F549"/>
      <c r="G549"/>
      <c r="H549"/>
      <c r="I549"/>
      <c r="J549"/>
      <c r="K549" s="91"/>
      <c r="L549" s="91"/>
      <c r="M549" s="91"/>
      <c r="R549"/>
      <c r="S549"/>
      <c r="T549"/>
      <c r="U549"/>
      <c r="V549"/>
      <c r="W549"/>
      <c r="X549"/>
      <c r="Y549"/>
      <c r="Z549"/>
      <c r="AA549"/>
      <c r="AB549"/>
      <c r="AC549"/>
    </row>
    <row r="550" spans="2:29" s="14" customFormat="1" x14ac:dyDescent="0.25">
      <c r="B550"/>
      <c r="C550"/>
      <c r="D550"/>
      <c r="E550"/>
      <c r="F550"/>
      <c r="G550"/>
      <c r="H550"/>
      <c r="I550"/>
      <c r="J550"/>
      <c r="K550" s="91"/>
      <c r="L550" s="91"/>
      <c r="M550" s="91"/>
      <c r="R550"/>
      <c r="S550"/>
      <c r="T550"/>
      <c r="U550"/>
      <c r="V550"/>
      <c r="W550"/>
      <c r="X550"/>
      <c r="Y550"/>
      <c r="Z550"/>
      <c r="AA550"/>
      <c r="AB550"/>
      <c r="AC550"/>
    </row>
    <row r="551" spans="2:29" s="14" customFormat="1" x14ac:dyDescent="0.25">
      <c r="B551"/>
      <c r="C551"/>
      <c r="D551"/>
      <c r="E551"/>
      <c r="F551"/>
      <c r="G551"/>
      <c r="H551"/>
      <c r="I551"/>
      <c r="J551"/>
      <c r="K551" s="91"/>
      <c r="L551" s="91"/>
      <c r="M551" s="91"/>
      <c r="R551"/>
      <c r="S551"/>
      <c r="T551"/>
      <c r="U551"/>
      <c r="V551"/>
      <c r="W551"/>
      <c r="X551"/>
      <c r="Y551"/>
      <c r="Z551"/>
      <c r="AA551"/>
      <c r="AB551"/>
      <c r="AC551"/>
    </row>
    <row r="552" spans="2:29" s="14" customFormat="1" x14ac:dyDescent="0.25">
      <c r="B552"/>
      <c r="C552"/>
      <c r="D552"/>
      <c r="E552"/>
      <c r="F552"/>
      <c r="G552"/>
      <c r="H552"/>
      <c r="I552"/>
      <c r="J552"/>
      <c r="K552" s="91"/>
      <c r="L552" s="91"/>
      <c r="M552" s="91"/>
      <c r="R552"/>
      <c r="S552"/>
      <c r="T552"/>
      <c r="U552"/>
      <c r="V552"/>
      <c r="W552"/>
      <c r="X552"/>
      <c r="Y552"/>
      <c r="Z552"/>
      <c r="AA552"/>
      <c r="AB552"/>
      <c r="AC552"/>
    </row>
    <row r="553" spans="2:29" s="14" customFormat="1" x14ac:dyDescent="0.25">
      <c r="B553"/>
      <c r="C553"/>
      <c r="D553"/>
      <c r="E553"/>
      <c r="F553"/>
      <c r="G553"/>
      <c r="H553"/>
      <c r="I553"/>
      <c r="J553"/>
      <c r="K553" s="91"/>
      <c r="L553" s="91"/>
      <c r="M553" s="91"/>
      <c r="R553"/>
      <c r="S553"/>
      <c r="T553"/>
      <c r="U553"/>
      <c r="V553"/>
      <c r="W553"/>
      <c r="X553"/>
      <c r="Y553"/>
      <c r="Z553"/>
      <c r="AA553"/>
      <c r="AB553"/>
      <c r="AC553"/>
    </row>
    <row r="554" spans="2:29" s="14" customFormat="1" x14ac:dyDescent="0.25">
      <c r="B554"/>
      <c r="C554"/>
      <c r="D554"/>
      <c r="E554"/>
      <c r="F554"/>
      <c r="G554"/>
      <c r="H554"/>
      <c r="I554"/>
      <c r="J554"/>
      <c r="K554" s="91"/>
      <c r="L554" s="91"/>
      <c r="M554" s="91"/>
      <c r="R554"/>
      <c r="S554"/>
      <c r="T554"/>
      <c r="U554"/>
      <c r="V554"/>
      <c r="W554"/>
      <c r="X554"/>
      <c r="Y554"/>
      <c r="Z554"/>
      <c r="AA554"/>
      <c r="AB554"/>
      <c r="AC554"/>
    </row>
    <row r="555" spans="2:29" s="14" customFormat="1" x14ac:dyDescent="0.25">
      <c r="B555"/>
      <c r="C555"/>
      <c r="D555"/>
      <c r="E555"/>
      <c r="F555"/>
      <c r="G555"/>
      <c r="H555"/>
      <c r="I555"/>
      <c r="J555"/>
      <c r="K555" s="91"/>
      <c r="L555" s="91"/>
      <c r="M555" s="91"/>
      <c r="R555"/>
      <c r="S555"/>
      <c r="T555"/>
      <c r="U555"/>
      <c r="V555"/>
      <c r="W555"/>
      <c r="X555"/>
      <c r="Y555"/>
      <c r="Z555"/>
      <c r="AA555"/>
      <c r="AB555"/>
      <c r="AC555"/>
    </row>
    <row r="556" spans="2:29" s="14" customFormat="1" x14ac:dyDescent="0.25">
      <c r="B556"/>
      <c r="C556"/>
      <c r="D556"/>
      <c r="E556"/>
      <c r="F556"/>
      <c r="G556"/>
      <c r="H556"/>
      <c r="I556"/>
      <c r="J556"/>
      <c r="K556" s="91"/>
      <c r="L556" s="91"/>
      <c r="M556" s="91"/>
      <c r="R556"/>
      <c r="S556"/>
      <c r="T556"/>
      <c r="U556"/>
      <c r="V556"/>
      <c r="W556"/>
      <c r="X556"/>
      <c r="Y556"/>
      <c r="Z556"/>
      <c r="AA556"/>
      <c r="AB556"/>
      <c r="AC556"/>
    </row>
    <row r="557" spans="2:29" s="14" customFormat="1" x14ac:dyDescent="0.25">
      <c r="B557"/>
      <c r="C557"/>
      <c r="D557"/>
      <c r="E557"/>
      <c r="F557"/>
      <c r="G557"/>
      <c r="H557"/>
      <c r="I557"/>
      <c r="J557"/>
      <c r="K557" s="91"/>
      <c r="L557" s="91"/>
      <c r="M557" s="91"/>
      <c r="R557"/>
      <c r="S557"/>
      <c r="T557"/>
      <c r="U557"/>
      <c r="V557"/>
      <c r="W557"/>
      <c r="X557"/>
      <c r="Y557"/>
      <c r="Z557"/>
      <c r="AA557"/>
      <c r="AB557"/>
      <c r="AC557"/>
    </row>
    <row r="558" spans="2:29" s="14" customFormat="1" x14ac:dyDescent="0.25">
      <c r="B558"/>
      <c r="C558"/>
      <c r="D558"/>
      <c r="E558"/>
      <c r="F558"/>
      <c r="G558"/>
      <c r="H558"/>
      <c r="I558"/>
      <c r="J558"/>
      <c r="K558" s="91"/>
      <c r="L558" s="91"/>
      <c r="M558" s="91"/>
      <c r="R558"/>
      <c r="S558"/>
      <c r="T558"/>
      <c r="U558"/>
      <c r="V558"/>
      <c r="W558"/>
      <c r="X558"/>
      <c r="Y558"/>
      <c r="Z558"/>
      <c r="AA558"/>
      <c r="AB558"/>
      <c r="AC558"/>
    </row>
    <row r="559" spans="2:29" s="14" customFormat="1" x14ac:dyDescent="0.25">
      <c r="B559"/>
      <c r="C559"/>
      <c r="D559"/>
      <c r="E559"/>
      <c r="F559"/>
      <c r="G559"/>
      <c r="H559"/>
      <c r="I559"/>
      <c r="J559"/>
      <c r="K559" s="91"/>
      <c r="L559" s="91"/>
      <c r="M559" s="91"/>
      <c r="R559"/>
      <c r="S559"/>
      <c r="T559"/>
      <c r="U559"/>
      <c r="V559"/>
      <c r="W559"/>
      <c r="X559"/>
      <c r="Y559"/>
      <c r="Z559"/>
      <c r="AA559"/>
      <c r="AB559"/>
      <c r="AC559"/>
    </row>
    <row r="560" spans="2:29" s="14" customFormat="1" x14ac:dyDescent="0.25">
      <c r="B560"/>
      <c r="C560"/>
      <c r="D560"/>
      <c r="E560"/>
      <c r="F560"/>
      <c r="G560"/>
      <c r="H560"/>
      <c r="I560"/>
      <c r="J560"/>
      <c r="K560" s="91"/>
      <c r="L560" s="91"/>
      <c r="M560" s="91"/>
      <c r="R560"/>
      <c r="S560"/>
      <c r="T560"/>
      <c r="U560"/>
      <c r="V560"/>
      <c r="W560"/>
      <c r="X560"/>
      <c r="Y560"/>
      <c r="Z560"/>
      <c r="AA560"/>
      <c r="AB560"/>
      <c r="AC560"/>
    </row>
    <row r="561" spans="2:29" s="14" customFormat="1" x14ac:dyDescent="0.25">
      <c r="B561"/>
      <c r="C561"/>
      <c r="D561"/>
      <c r="E561"/>
      <c r="F561"/>
      <c r="G561"/>
      <c r="H561"/>
      <c r="I561"/>
      <c r="J561"/>
      <c r="K561" s="91"/>
      <c r="L561" s="91"/>
      <c r="M561" s="91"/>
      <c r="R561"/>
      <c r="S561"/>
      <c r="T561"/>
      <c r="U561"/>
      <c r="V561"/>
      <c r="W561"/>
      <c r="X561"/>
      <c r="Y561"/>
      <c r="Z561"/>
      <c r="AA561"/>
      <c r="AB561"/>
      <c r="AC561"/>
    </row>
    <row r="562" spans="2:29" s="14" customFormat="1" x14ac:dyDescent="0.25">
      <c r="B562"/>
      <c r="C562"/>
      <c r="D562"/>
      <c r="E562"/>
      <c r="F562"/>
      <c r="G562"/>
      <c r="H562"/>
      <c r="I562"/>
      <c r="J562"/>
      <c r="K562" s="91"/>
      <c r="L562" s="91"/>
      <c r="M562" s="91"/>
      <c r="R562"/>
      <c r="S562"/>
      <c r="T562"/>
      <c r="U562"/>
      <c r="V562"/>
      <c r="W562"/>
      <c r="X562"/>
      <c r="Y562"/>
      <c r="Z562"/>
      <c r="AA562"/>
      <c r="AB562"/>
      <c r="AC562"/>
    </row>
    <row r="563" spans="2:29" s="14" customFormat="1" x14ac:dyDescent="0.25">
      <c r="B563"/>
      <c r="C563"/>
      <c r="D563"/>
      <c r="E563"/>
      <c r="F563"/>
      <c r="G563"/>
      <c r="H563"/>
      <c r="I563"/>
      <c r="J563"/>
      <c r="K563" s="91"/>
      <c r="L563" s="91"/>
      <c r="M563" s="91"/>
      <c r="R563"/>
      <c r="S563"/>
      <c r="T563"/>
      <c r="U563"/>
      <c r="V563"/>
      <c r="W563"/>
      <c r="X563"/>
      <c r="Y563"/>
      <c r="Z563"/>
      <c r="AA563"/>
      <c r="AB563"/>
      <c r="AC563"/>
    </row>
    <row r="564" spans="2:29" s="14" customFormat="1" x14ac:dyDescent="0.25">
      <c r="B564"/>
      <c r="C564"/>
      <c r="D564"/>
      <c r="E564"/>
      <c r="F564"/>
      <c r="G564"/>
      <c r="H564"/>
      <c r="I564"/>
      <c r="J564"/>
      <c r="K564" s="91"/>
      <c r="L564" s="91"/>
      <c r="M564" s="91"/>
      <c r="R564"/>
      <c r="S564"/>
      <c r="T564"/>
      <c r="U564"/>
      <c r="V564"/>
      <c r="W564"/>
      <c r="X564"/>
      <c r="Y564"/>
      <c r="Z564"/>
      <c r="AA564"/>
      <c r="AB564"/>
      <c r="AC564"/>
    </row>
    <row r="565" spans="2:29" s="14" customFormat="1" x14ac:dyDescent="0.25">
      <c r="B565"/>
      <c r="C565"/>
      <c r="D565"/>
      <c r="E565"/>
      <c r="F565"/>
      <c r="G565"/>
      <c r="H565"/>
      <c r="I565"/>
      <c r="J565"/>
      <c r="K565" s="91"/>
      <c r="L565" s="91"/>
      <c r="M565" s="91"/>
      <c r="R565"/>
      <c r="S565"/>
      <c r="T565"/>
      <c r="U565"/>
      <c r="V565"/>
      <c r="W565"/>
      <c r="X565"/>
      <c r="Y565"/>
      <c r="Z565"/>
      <c r="AA565"/>
      <c r="AB565"/>
      <c r="AC565"/>
    </row>
    <row r="566" spans="2:29" s="14" customFormat="1" x14ac:dyDescent="0.25">
      <c r="B566"/>
      <c r="C566"/>
      <c r="D566"/>
      <c r="E566"/>
      <c r="F566"/>
      <c r="G566"/>
      <c r="H566"/>
      <c r="I566"/>
      <c r="J566"/>
      <c r="K566" s="91"/>
      <c r="L566" s="91"/>
      <c r="M566" s="91"/>
      <c r="R566"/>
      <c r="S566"/>
      <c r="T566"/>
      <c r="U566"/>
      <c r="V566"/>
      <c r="W566"/>
      <c r="X566"/>
      <c r="Y566"/>
      <c r="Z566"/>
      <c r="AA566"/>
      <c r="AB566"/>
      <c r="AC566"/>
    </row>
    <row r="567" spans="2:29" s="14" customFormat="1" x14ac:dyDescent="0.25">
      <c r="B567"/>
      <c r="C567"/>
      <c r="D567"/>
      <c r="E567"/>
      <c r="F567"/>
      <c r="G567"/>
      <c r="H567"/>
      <c r="I567"/>
      <c r="J567"/>
      <c r="K567" s="91"/>
      <c r="L567" s="91"/>
      <c r="M567" s="91"/>
      <c r="R567"/>
      <c r="S567"/>
      <c r="T567"/>
      <c r="U567"/>
      <c r="V567"/>
      <c r="W567"/>
      <c r="X567"/>
      <c r="Y567"/>
      <c r="Z567"/>
      <c r="AA567"/>
      <c r="AB567"/>
      <c r="AC567"/>
    </row>
    <row r="568" spans="2:29" s="14" customFormat="1" x14ac:dyDescent="0.25">
      <c r="B568"/>
      <c r="C568"/>
      <c r="D568"/>
      <c r="E568"/>
      <c r="F568"/>
      <c r="G568"/>
      <c r="H568"/>
      <c r="I568"/>
      <c r="J568"/>
      <c r="K568" s="91"/>
      <c r="L568" s="91"/>
      <c r="M568" s="91"/>
      <c r="R568"/>
      <c r="S568"/>
      <c r="T568"/>
      <c r="U568"/>
      <c r="V568"/>
      <c r="W568"/>
      <c r="X568"/>
      <c r="Y568"/>
      <c r="Z568"/>
      <c r="AA568"/>
      <c r="AB568"/>
      <c r="AC568"/>
    </row>
    <row r="569" spans="2:29" s="14" customFormat="1" x14ac:dyDescent="0.25">
      <c r="B569"/>
      <c r="C569"/>
      <c r="D569"/>
      <c r="E569"/>
      <c r="F569"/>
      <c r="G569"/>
      <c r="H569"/>
      <c r="I569"/>
      <c r="J569"/>
      <c r="K569" s="91"/>
      <c r="L569" s="91"/>
      <c r="M569" s="91"/>
      <c r="R569"/>
      <c r="S569"/>
      <c r="T569"/>
      <c r="U569"/>
      <c r="V569"/>
      <c r="W569"/>
      <c r="X569"/>
      <c r="Y569"/>
      <c r="Z569"/>
      <c r="AA569"/>
      <c r="AB569"/>
      <c r="AC569"/>
    </row>
    <row r="570" spans="2:29" s="14" customFormat="1" x14ac:dyDescent="0.25">
      <c r="B570"/>
      <c r="C570"/>
      <c r="D570"/>
      <c r="E570"/>
      <c r="F570"/>
      <c r="G570"/>
      <c r="H570"/>
      <c r="I570"/>
      <c r="J570"/>
      <c r="K570" s="91"/>
      <c r="L570" s="91"/>
      <c r="M570" s="91"/>
      <c r="R570"/>
      <c r="S570"/>
      <c r="T570"/>
      <c r="U570"/>
      <c r="V570"/>
      <c r="W570"/>
      <c r="X570"/>
      <c r="Y570"/>
      <c r="Z570"/>
      <c r="AA570"/>
      <c r="AB570"/>
      <c r="AC570"/>
    </row>
    <row r="571" spans="2:29" s="14" customFormat="1" x14ac:dyDescent="0.25">
      <c r="B571"/>
      <c r="C571"/>
      <c r="D571"/>
      <c r="E571"/>
      <c r="F571"/>
      <c r="G571"/>
      <c r="H571"/>
      <c r="I571"/>
      <c r="J571"/>
      <c r="K571" s="91"/>
      <c r="L571" s="91"/>
      <c r="M571" s="91"/>
      <c r="R571"/>
      <c r="S571"/>
      <c r="T571"/>
      <c r="U571"/>
      <c r="V571"/>
      <c r="W571"/>
      <c r="X571"/>
      <c r="Y571"/>
      <c r="Z571"/>
      <c r="AA571"/>
      <c r="AB571"/>
      <c r="AC571"/>
    </row>
    <row r="572" spans="2:29" s="14" customFormat="1" x14ac:dyDescent="0.25">
      <c r="B572"/>
      <c r="C572"/>
      <c r="D572"/>
      <c r="E572"/>
      <c r="F572"/>
      <c r="G572"/>
      <c r="H572"/>
      <c r="I572"/>
      <c r="J572"/>
      <c r="K572" s="91"/>
      <c r="L572" s="91"/>
      <c r="M572" s="91"/>
      <c r="R572"/>
      <c r="S572"/>
      <c r="T572"/>
      <c r="U572"/>
      <c r="V572"/>
      <c r="W572"/>
      <c r="X572"/>
      <c r="Y572"/>
      <c r="Z572"/>
      <c r="AA572"/>
      <c r="AB572"/>
      <c r="AC572"/>
    </row>
    <row r="573" spans="2:29" s="14" customFormat="1" x14ac:dyDescent="0.25">
      <c r="B573"/>
      <c r="C573"/>
      <c r="D573"/>
      <c r="E573"/>
      <c r="F573"/>
      <c r="G573"/>
      <c r="H573"/>
      <c r="I573"/>
      <c r="J573"/>
      <c r="K573" s="91"/>
      <c r="L573" s="91"/>
      <c r="M573" s="91"/>
      <c r="R573"/>
      <c r="S573"/>
      <c r="T573"/>
      <c r="U573"/>
      <c r="V573"/>
      <c r="W573"/>
      <c r="X573"/>
      <c r="Y573"/>
      <c r="Z573"/>
      <c r="AA573"/>
      <c r="AB573"/>
      <c r="AC573"/>
    </row>
    <row r="574" spans="2:29" s="14" customFormat="1" x14ac:dyDescent="0.25">
      <c r="B574"/>
      <c r="C574"/>
      <c r="D574"/>
      <c r="E574"/>
      <c r="F574"/>
      <c r="G574"/>
      <c r="H574"/>
      <c r="I574"/>
      <c r="J574"/>
      <c r="K574" s="91"/>
      <c r="L574" s="91"/>
      <c r="M574" s="91"/>
      <c r="R574"/>
      <c r="S574"/>
      <c r="T574"/>
      <c r="U574"/>
      <c r="V574"/>
      <c r="W574"/>
      <c r="X574"/>
      <c r="Y574"/>
      <c r="Z574"/>
      <c r="AA574"/>
      <c r="AB574"/>
      <c r="AC574"/>
    </row>
    <row r="575" spans="2:29" s="14" customFormat="1" x14ac:dyDescent="0.25">
      <c r="B575"/>
      <c r="C575"/>
      <c r="D575"/>
      <c r="E575"/>
      <c r="F575"/>
      <c r="G575"/>
      <c r="H575"/>
      <c r="I575"/>
      <c r="J575"/>
      <c r="K575" s="91"/>
      <c r="L575" s="91"/>
      <c r="M575" s="91"/>
      <c r="R575"/>
      <c r="S575"/>
      <c r="T575"/>
      <c r="U575"/>
      <c r="V575"/>
      <c r="W575"/>
      <c r="X575"/>
      <c r="Y575"/>
      <c r="Z575"/>
      <c r="AA575"/>
      <c r="AB575"/>
      <c r="AC575"/>
    </row>
    <row r="576" spans="2:29" s="14" customFormat="1" x14ac:dyDescent="0.25">
      <c r="B576"/>
      <c r="C576"/>
      <c r="D576"/>
      <c r="E576"/>
      <c r="F576"/>
      <c r="G576"/>
      <c r="H576"/>
      <c r="I576"/>
      <c r="J576"/>
      <c r="K576" s="91"/>
      <c r="L576" s="91"/>
      <c r="M576" s="91"/>
      <c r="R576"/>
      <c r="S576"/>
      <c r="T576"/>
      <c r="U576"/>
      <c r="V576"/>
      <c r="W576"/>
      <c r="X576"/>
      <c r="Y576"/>
      <c r="Z576"/>
      <c r="AA576"/>
      <c r="AB576"/>
      <c r="AC576"/>
    </row>
    <row r="577" spans="2:29" s="14" customFormat="1" x14ac:dyDescent="0.25">
      <c r="B577"/>
      <c r="C577"/>
      <c r="D577"/>
      <c r="E577"/>
      <c r="F577"/>
      <c r="G577"/>
      <c r="H577"/>
      <c r="I577"/>
      <c r="J577"/>
      <c r="K577" s="91"/>
      <c r="L577" s="91"/>
      <c r="M577" s="91"/>
      <c r="R577"/>
      <c r="S577"/>
      <c r="T577"/>
      <c r="U577"/>
      <c r="V577"/>
      <c r="W577"/>
      <c r="X577"/>
      <c r="Y577"/>
      <c r="Z577"/>
      <c r="AA577"/>
      <c r="AB577"/>
      <c r="AC577"/>
    </row>
    <row r="578" spans="2:29" s="14" customFormat="1" x14ac:dyDescent="0.25">
      <c r="B578"/>
      <c r="C578"/>
      <c r="D578"/>
      <c r="E578"/>
      <c r="F578"/>
      <c r="G578"/>
      <c r="H578"/>
      <c r="I578"/>
      <c r="J578"/>
      <c r="K578" s="91"/>
      <c r="L578" s="91"/>
      <c r="M578" s="91"/>
      <c r="R578"/>
      <c r="S578"/>
      <c r="T578"/>
      <c r="U578"/>
      <c r="V578"/>
      <c r="W578"/>
      <c r="X578"/>
      <c r="Y578"/>
      <c r="Z578"/>
      <c r="AA578"/>
      <c r="AB578"/>
      <c r="AC578"/>
    </row>
    <row r="579" spans="2:29" s="14" customFormat="1" x14ac:dyDescent="0.25">
      <c r="B579"/>
      <c r="C579"/>
      <c r="D579"/>
      <c r="E579"/>
      <c r="F579"/>
      <c r="G579"/>
      <c r="H579"/>
      <c r="I579"/>
      <c r="J579"/>
      <c r="K579" s="91"/>
      <c r="L579" s="91"/>
      <c r="M579" s="91"/>
      <c r="R579"/>
      <c r="S579"/>
      <c r="T579"/>
      <c r="U579"/>
      <c r="V579"/>
      <c r="W579"/>
      <c r="X579"/>
      <c r="Y579"/>
      <c r="Z579"/>
      <c r="AA579"/>
      <c r="AB579"/>
      <c r="AC579"/>
    </row>
    <row r="580" spans="2:29" s="14" customFormat="1" x14ac:dyDescent="0.25">
      <c r="B580"/>
      <c r="C580"/>
      <c r="D580"/>
      <c r="E580"/>
      <c r="F580"/>
      <c r="G580"/>
      <c r="H580"/>
      <c r="I580"/>
      <c r="J580"/>
      <c r="K580" s="91"/>
      <c r="L580" s="91"/>
      <c r="M580" s="91"/>
      <c r="R580"/>
      <c r="S580"/>
      <c r="T580"/>
      <c r="U580"/>
      <c r="V580"/>
      <c r="W580"/>
      <c r="X580"/>
      <c r="Y580"/>
      <c r="Z580"/>
      <c r="AA580"/>
      <c r="AB580"/>
      <c r="AC580"/>
    </row>
    <row r="581" spans="2:29" s="14" customFormat="1" x14ac:dyDescent="0.25">
      <c r="B581"/>
      <c r="C581"/>
      <c r="D581"/>
      <c r="E581"/>
      <c r="F581"/>
      <c r="G581"/>
      <c r="H581"/>
      <c r="I581"/>
      <c r="J581"/>
      <c r="K581" s="91"/>
      <c r="L581" s="91"/>
      <c r="M581" s="91"/>
      <c r="R581"/>
      <c r="S581"/>
      <c r="T581"/>
      <c r="U581"/>
      <c r="V581"/>
      <c r="W581"/>
      <c r="X581"/>
      <c r="Y581"/>
      <c r="Z581"/>
      <c r="AA581"/>
      <c r="AB581"/>
      <c r="AC581"/>
    </row>
    <row r="582" spans="2:29" s="14" customFormat="1" x14ac:dyDescent="0.25">
      <c r="B582"/>
      <c r="C582"/>
      <c r="D582"/>
      <c r="E582"/>
      <c r="F582"/>
      <c r="G582"/>
      <c r="H582"/>
      <c r="I582"/>
      <c r="J582"/>
      <c r="K582" s="91"/>
      <c r="L582" s="91"/>
      <c r="M582" s="91"/>
      <c r="R582"/>
      <c r="S582"/>
      <c r="T582"/>
      <c r="U582"/>
      <c r="V582"/>
      <c r="W582"/>
      <c r="X582"/>
      <c r="Y582"/>
      <c r="Z582"/>
      <c r="AA582"/>
      <c r="AB582"/>
      <c r="AC582"/>
    </row>
    <row r="583" spans="2:29" s="14" customFormat="1" x14ac:dyDescent="0.25">
      <c r="B583"/>
      <c r="C583"/>
      <c r="D583"/>
      <c r="E583"/>
      <c r="F583"/>
      <c r="G583"/>
      <c r="H583"/>
      <c r="I583"/>
      <c r="J583"/>
      <c r="K583" s="91"/>
      <c r="L583" s="91"/>
      <c r="M583" s="91"/>
      <c r="R583"/>
      <c r="S583"/>
      <c r="T583"/>
      <c r="U583"/>
      <c r="V583"/>
      <c r="W583"/>
      <c r="X583"/>
      <c r="Y583"/>
      <c r="Z583"/>
      <c r="AA583"/>
      <c r="AB583"/>
      <c r="AC583"/>
    </row>
    <row r="584" spans="2:29" s="14" customFormat="1" x14ac:dyDescent="0.25">
      <c r="B584"/>
      <c r="C584"/>
      <c r="D584"/>
      <c r="E584"/>
      <c r="F584"/>
      <c r="G584"/>
      <c r="H584"/>
      <c r="I584"/>
      <c r="J584"/>
      <c r="K584" s="91"/>
      <c r="L584" s="91"/>
      <c r="M584" s="91"/>
      <c r="R584"/>
      <c r="S584"/>
      <c r="T584"/>
      <c r="U584"/>
      <c r="V584"/>
      <c r="W584"/>
      <c r="X584"/>
      <c r="Y584"/>
      <c r="Z584"/>
      <c r="AA584"/>
      <c r="AB584"/>
      <c r="AC584"/>
    </row>
    <row r="585" spans="2:29" s="14" customFormat="1" x14ac:dyDescent="0.25">
      <c r="B585"/>
      <c r="C585"/>
      <c r="D585"/>
      <c r="E585"/>
      <c r="F585"/>
      <c r="G585"/>
      <c r="H585"/>
      <c r="I585"/>
      <c r="J585"/>
      <c r="K585" s="91"/>
      <c r="L585" s="91"/>
      <c r="M585" s="91"/>
      <c r="R585"/>
      <c r="S585"/>
      <c r="T585"/>
      <c r="U585"/>
      <c r="V585"/>
      <c r="W585"/>
      <c r="X585"/>
      <c r="Y585"/>
      <c r="Z585"/>
      <c r="AA585"/>
      <c r="AB585"/>
      <c r="AC585"/>
    </row>
    <row r="586" spans="2:29" s="14" customFormat="1" x14ac:dyDescent="0.25">
      <c r="B586"/>
      <c r="C586"/>
      <c r="D586"/>
      <c r="E586"/>
      <c r="F586"/>
      <c r="G586"/>
      <c r="H586"/>
      <c r="I586"/>
      <c r="J586"/>
      <c r="K586" s="91"/>
      <c r="L586" s="91"/>
      <c r="M586" s="91"/>
      <c r="R586"/>
      <c r="S586"/>
      <c r="T586"/>
      <c r="U586"/>
      <c r="V586"/>
      <c r="W586"/>
      <c r="X586"/>
      <c r="Y586"/>
      <c r="Z586"/>
      <c r="AA586"/>
      <c r="AB586"/>
      <c r="AC586"/>
    </row>
    <row r="587" spans="2:29" s="14" customFormat="1" x14ac:dyDescent="0.25">
      <c r="B587"/>
      <c r="C587"/>
      <c r="D587"/>
      <c r="E587"/>
      <c r="F587"/>
      <c r="G587"/>
      <c r="H587"/>
      <c r="I587"/>
      <c r="J587"/>
      <c r="K587" s="91"/>
      <c r="L587" s="91"/>
      <c r="M587" s="91"/>
      <c r="R587"/>
      <c r="S587"/>
      <c r="T587"/>
      <c r="U587"/>
      <c r="V587"/>
      <c r="W587"/>
      <c r="X587"/>
      <c r="Y587"/>
      <c r="Z587"/>
      <c r="AA587"/>
      <c r="AB587"/>
      <c r="AC587"/>
    </row>
    <row r="588" spans="2:29" s="14" customFormat="1" x14ac:dyDescent="0.25">
      <c r="B588"/>
      <c r="C588"/>
      <c r="D588"/>
      <c r="E588"/>
      <c r="F588"/>
      <c r="G588"/>
      <c r="H588"/>
      <c r="I588"/>
      <c r="J588"/>
      <c r="K588" s="91"/>
      <c r="L588" s="91"/>
      <c r="M588" s="91"/>
      <c r="R588"/>
      <c r="S588"/>
      <c r="T588"/>
      <c r="U588"/>
      <c r="V588"/>
      <c r="W588"/>
      <c r="X588"/>
      <c r="Y588"/>
      <c r="Z588"/>
      <c r="AA588"/>
      <c r="AB588"/>
      <c r="AC588"/>
    </row>
    <row r="589" spans="2:29" s="14" customFormat="1" x14ac:dyDescent="0.25">
      <c r="B589"/>
      <c r="C589"/>
      <c r="D589"/>
      <c r="E589"/>
      <c r="F589"/>
      <c r="G589"/>
      <c r="H589"/>
      <c r="I589"/>
      <c r="J589"/>
      <c r="K589" s="91"/>
      <c r="L589" s="91"/>
      <c r="M589" s="91"/>
      <c r="R589"/>
      <c r="S589"/>
      <c r="T589"/>
      <c r="U589"/>
      <c r="V589"/>
      <c r="W589"/>
      <c r="X589"/>
      <c r="Y589"/>
      <c r="Z589"/>
      <c r="AA589"/>
      <c r="AB589"/>
      <c r="AC589"/>
    </row>
    <row r="590" spans="2:29" s="14" customFormat="1" x14ac:dyDescent="0.25">
      <c r="B590"/>
      <c r="C590"/>
      <c r="D590"/>
      <c r="E590"/>
      <c r="F590"/>
      <c r="G590"/>
      <c r="H590"/>
      <c r="I590"/>
      <c r="J590"/>
      <c r="K590" s="91"/>
      <c r="L590" s="91"/>
      <c r="M590" s="91"/>
      <c r="R590"/>
      <c r="S590"/>
      <c r="T590"/>
      <c r="U590"/>
      <c r="V590"/>
      <c r="W590"/>
      <c r="X590"/>
      <c r="Y590"/>
      <c r="Z590"/>
      <c r="AA590"/>
      <c r="AB590"/>
      <c r="AC590"/>
    </row>
    <row r="591" spans="2:29" s="14" customFormat="1" x14ac:dyDescent="0.25">
      <c r="B591"/>
      <c r="C591"/>
      <c r="D591"/>
      <c r="E591"/>
      <c r="F591"/>
      <c r="G591"/>
      <c r="H591"/>
      <c r="I591"/>
      <c r="J591"/>
      <c r="K591" s="91"/>
      <c r="L591" s="91"/>
      <c r="M591" s="91"/>
      <c r="R591"/>
      <c r="S591"/>
      <c r="T591"/>
      <c r="U591"/>
      <c r="V591"/>
      <c r="W591"/>
      <c r="X591"/>
      <c r="Y591"/>
      <c r="Z591"/>
      <c r="AA591"/>
      <c r="AB591"/>
      <c r="AC591"/>
    </row>
    <row r="592" spans="2:29" s="14" customFormat="1" x14ac:dyDescent="0.25">
      <c r="B592"/>
      <c r="C592"/>
      <c r="D592"/>
      <c r="E592"/>
      <c r="F592"/>
      <c r="G592"/>
      <c r="H592"/>
      <c r="I592"/>
      <c r="J592"/>
      <c r="K592" s="91"/>
      <c r="L592" s="91"/>
      <c r="M592" s="91"/>
      <c r="R592"/>
      <c r="S592"/>
      <c r="T592"/>
      <c r="U592"/>
      <c r="V592"/>
      <c r="W592"/>
      <c r="X592"/>
      <c r="Y592"/>
      <c r="Z592"/>
      <c r="AA592"/>
      <c r="AB592"/>
      <c r="AC592"/>
    </row>
    <row r="593" spans="2:29" s="14" customFormat="1" x14ac:dyDescent="0.25">
      <c r="B593"/>
      <c r="C593"/>
      <c r="D593"/>
      <c r="E593"/>
      <c r="F593"/>
      <c r="G593"/>
      <c r="H593"/>
      <c r="I593"/>
      <c r="J593"/>
      <c r="K593" s="91"/>
      <c r="L593" s="91"/>
      <c r="M593" s="91"/>
      <c r="R593"/>
      <c r="S593"/>
      <c r="T593"/>
      <c r="U593"/>
      <c r="V593"/>
      <c r="W593"/>
      <c r="X593"/>
      <c r="Y593"/>
      <c r="Z593"/>
      <c r="AA593"/>
      <c r="AB593"/>
      <c r="AC593"/>
    </row>
    <row r="594" spans="2:29" s="14" customFormat="1" x14ac:dyDescent="0.25">
      <c r="B594"/>
      <c r="C594"/>
      <c r="D594"/>
      <c r="E594"/>
      <c r="F594"/>
      <c r="G594"/>
      <c r="H594"/>
      <c r="I594"/>
      <c r="J594"/>
      <c r="K594" s="91"/>
      <c r="L594" s="91"/>
      <c r="M594" s="91"/>
      <c r="R594"/>
      <c r="S594"/>
      <c r="T594"/>
      <c r="U594"/>
      <c r="V594"/>
      <c r="W594"/>
      <c r="X594"/>
      <c r="Y594"/>
      <c r="Z594"/>
      <c r="AA594"/>
      <c r="AB594"/>
      <c r="AC594"/>
    </row>
    <row r="595" spans="2:29" s="14" customFormat="1" x14ac:dyDescent="0.25">
      <c r="B595"/>
      <c r="C595"/>
      <c r="D595"/>
      <c r="E595"/>
      <c r="F595"/>
      <c r="G595"/>
      <c r="H595"/>
      <c r="I595"/>
      <c r="J595"/>
      <c r="K595" s="91"/>
      <c r="L595" s="91"/>
      <c r="M595" s="91"/>
      <c r="R595"/>
      <c r="S595"/>
      <c r="T595"/>
      <c r="U595"/>
      <c r="V595"/>
      <c r="W595"/>
      <c r="X595"/>
      <c r="Y595"/>
      <c r="Z595"/>
      <c r="AA595"/>
      <c r="AB595"/>
      <c r="AC595"/>
    </row>
    <row r="596" spans="2:29" s="14" customFormat="1" x14ac:dyDescent="0.25">
      <c r="B596"/>
      <c r="C596"/>
      <c r="D596"/>
      <c r="E596"/>
      <c r="F596"/>
      <c r="G596"/>
      <c r="H596"/>
      <c r="I596"/>
      <c r="J596"/>
      <c r="K596" s="91"/>
      <c r="L596" s="91"/>
      <c r="M596" s="91"/>
      <c r="R596"/>
      <c r="S596"/>
      <c r="T596"/>
      <c r="U596"/>
      <c r="V596"/>
      <c r="W596"/>
      <c r="X596"/>
      <c r="Y596"/>
      <c r="Z596"/>
      <c r="AA596"/>
      <c r="AB596"/>
      <c r="AC596"/>
    </row>
    <row r="597" spans="2:29" s="14" customFormat="1" x14ac:dyDescent="0.25">
      <c r="B597"/>
      <c r="C597"/>
      <c r="D597"/>
      <c r="E597"/>
      <c r="F597"/>
      <c r="G597"/>
      <c r="H597"/>
      <c r="I597"/>
      <c r="J597"/>
      <c r="K597" s="91"/>
      <c r="L597" s="91"/>
      <c r="M597" s="91"/>
      <c r="R597"/>
      <c r="S597"/>
      <c r="T597"/>
      <c r="U597"/>
      <c r="V597"/>
      <c r="W597"/>
      <c r="X597"/>
      <c r="Y597"/>
      <c r="Z597"/>
      <c r="AA597"/>
      <c r="AB597"/>
      <c r="AC597"/>
    </row>
    <row r="598" spans="2:29" s="14" customFormat="1" x14ac:dyDescent="0.25">
      <c r="B598"/>
      <c r="C598"/>
      <c r="D598"/>
      <c r="E598"/>
      <c r="F598"/>
      <c r="G598"/>
      <c r="H598"/>
      <c r="I598"/>
      <c r="J598"/>
      <c r="K598" s="91"/>
      <c r="L598" s="91"/>
      <c r="M598" s="91"/>
      <c r="R598"/>
      <c r="S598"/>
      <c r="T598"/>
      <c r="U598"/>
      <c r="V598"/>
      <c r="W598"/>
      <c r="X598"/>
      <c r="Y598"/>
      <c r="Z598"/>
      <c r="AA598"/>
      <c r="AB598"/>
      <c r="AC598"/>
    </row>
    <row r="599" spans="2:29" s="14" customFormat="1" x14ac:dyDescent="0.25">
      <c r="B599"/>
      <c r="C599"/>
      <c r="D599"/>
      <c r="E599"/>
      <c r="F599"/>
      <c r="G599"/>
      <c r="H599"/>
      <c r="I599"/>
      <c r="J599"/>
      <c r="K599" s="91"/>
      <c r="L599" s="91"/>
      <c r="M599" s="91"/>
      <c r="R599"/>
      <c r="S599"/>
      <c r="T599"/>
      <c r="U599"/>
      <c r="V599"/>
      <c r="W599"/>
      <c r="X599"/>
      <c r="Y599"/>
      <c r="Z599"/>
      <c r="AA599"/>
      <c r="AB599"/>
      <c r="AC599"/>
    </row>
    <row r="600" spans="2:29" s="14" customFormat="1" x14ac:dyDescent="0.25">
      <c r="B600"/>
      <c r="C600"/>
      <c r="D600"/>
      <c r="E600"/>
      <c r="F600"/>
      <c r="G600"/>
      <c r="H600"/>
      <c r="I600"/>
      <c r="J600"/>
      <c r="K600" s="91"/>
      <c r="L600" s="91"/>
      <c r="M600" s="91"/>
      <c r="R600"/>
      <c r="S600"/>
      <c r="T600"/>
      <c r="U600"/>
      <c r="V600"/>
      <c r="W600"/>
      <c r="X600"/>
      <c r="Y600"/>
      <c r="Z600"/>
      <c r="AA600"/>
      <c r="AB600"/>
      <c r="AC600"/>
    </row>
    <row r="601" spans="2:29" s="14" customFormat="1" x14ac:dyDescent="0.25">
      <c r="B601"/>
      <c r="C601"/>
      <c r="D601"/>
      <c r="E601"/>
      <c r="F601"/>
      <c r="G601"/>
      <c r="H601"/>
      <c r="I601"/>
      <c r="J601"/>
      <c r="K601" s="91"/>
      <c r="L601" s="91"/>
      <c r="M601" s="91"/>
      <c r="R601"/>
      <c r="S601"/>
      <c r="T601"/>
      <c r="U601"/>
      <c r="V601"/>
      <c r="W601"/>
      <c r="X601"/>
      <c r="Y601"/>
      <c r="Z601"/>
      <c r="AA601"/>
      <c r="AB601"/>
      <c r="AC601"/>
    </row>
    <row r="602" spans="2:29" s="14" customFormat="1" x14ac:dyDescent="0.25">
      <c r="B602"/>
      <c r="C602"/>
      <c r="D602"/>
      <c r="E602"/>
      <c r="F602"/>
      <c r="G602"/>
      <c r="H602"/>
      <c r="I602"/>
      <c r="J602"/>
      <c r="K602" s="91"/>
      <c r="L602" s="91"/>
      <c r="M602" s="91"/>
      <c r="R602"/>
      <c r="S602"/>
      <c r="T602"/>
      <c r="U602"/>
      <c r="V602"/>
      <c r="W602"/>
      <c r="X602"/>
      <c r="Y602"/>
      <c r="Z602"/>
      <c r="AA602"/>
      <c r="AB602"/>
      <c r="AC602"/>
    </row>
    <row r="603" spans="2:29" s="14" customFormat="1" x14ac:dyDescent="0.25">
      <c r="B603"/>
      <c r="C603"/>
      <c r="D603"/>
      <c r="E603"/>
      <c r="F603"/>
      <c r="G603"/>
      <c r="H603"/>
      <c r="I603"/>
      <c r="J603"/>
      <c r="K603" s="91"/>
      <c r="L603" s="91"/>
      <c r="M603" s="91"/>
      <c r="R603"/>
      <c r="S603"/>
      <c r="T603"/>
      <c r="U603"/>
      <c r="V603"/>
      <c r="W603"/>
      <c r="X603"/>
      <c r="Y603"/>
      <c r="Z603"/>
      <c r="AA603"/>
      <c r="AB603"/>
      <c r="AC603"/>
    </row>
    <row r="604" spans="2:29" s="14" customFormat="1" x14ac:dyDescent="0.25">
      <c r="B604"/>
      <c r="C604"/>
      <c r="D604"/>
      <c r="E604"/>
      <c r="F604"/>
      <c r="G604"/>
      <c r="H604"/>
      <c r="I604"/>
      <c r="J604"/>
      <c r="K604" s="91"/>
      <c r="L604" s="91"/>
      <c r="M604" s="91"/>
      <c r="R604"/>
      <c r="S604"/>
      <c r="T604"/>
      <c r="U604"/>
      <c r="V604"/>
      <c r="W604"/>
      <c r="X604"/>
      <c r="Y604"/>
      <c r="Z604"/>
      <c r="AA604"/>
      <c r="AB604"/>
      <c r="AC604"/>
    </row>
    <row r="605" spans="2:29" s="14" customFormat="1" x14ac:dyDescent="0.25">
      <c r="B605"/>
      <c r="C605"/>
      <c r="D605"/>
      <c r="E605"/>
      <c r="F605"/>
      <c r="G605"/>
      <c r="H605"/>
      <c r="I605"/>
      <c r="J605"/>
      <c r="K605" s="91"/>
      <c r="L605" s="91"/>
      <c r="M605" s="91"/>
      <c r="R605"/>
      <c r="S605"/>
      <c r="T605"/>
      <c r="U605"/>
      <c r="V605"/>
      <c r="W605"/>
      <c r="X605"/>
      <c r="Y605"/>
      <c r="Z605"/>
      <c r="AA605"/>
      <c r="AB605"/>
      <c r="AC605"/>
    </row>
    <row r="606" spans="2:29" s="14" customFormat="1" x14ac:dyDescent="0.25">
      <c r="B606"/>
      <c r="C606"/>
      <c r="D606"/>
      <c r="E606"/>
      <c r="F606"/>
      <c r="G606"/>
      <c r="H606"/>
      <c r="I606"/>
      <c r="J606"/>
      <c r="K606" s="91"/>
      <c r="L606" s="91"/>
      <c r="M606" s="91"/>
      <c r="R606"/>
      <c r="S606"/>
      <c r="T606"/>
      <c r="U606"/>
      <c r="V606"/>
      <c r="W606"/>
      <c r="X606"/>
      <c r="Y606"/>
      <c r="Z606"/>
      <c r="AA606"/>
      <c r="AB606"/>
      <c r="AC606"/>
    </row>
    <row r="607" spans="2:29" s="14" customFormat="1" x14ac:dyDescent="0.25">
      <c r="B607"/>
      <c r="C607"/>
      <c r="D607"/>
      <c r="E607"/>
      <c r="F607"/>
      <c r="G607"/>
      <c r="H607"/>
      <c r="I607"/>
      <c r="J607"/>
      <c r="K607" s="91"/>
      <c r="L607" s="91"/>
      <c r="M607" s="91"/>
      <c r="R607"/>
      <c r="S607"/>
      <c r="T607"/>
      <c r="U607"/>
      <c r="V607"/>
      <c r="W607"/>
      <c r="X607"/>
      <c r="Y607"/>
      <c r="Z607"/>
      <c r="AA607"/>
      <c r="AB607"/>
      <c r="AC607"/>
    </row>
    <row r="608" spans="2:29" s="14" customFormat="1" x14ac:dyDescent="0.25">
      <c r="B608"/>
      <c r="C608"/>
      <c r="D608"/>
      <c r="E608"/>
      <c r="F608"/>
      <c r="G608"/>
      <c r="H608"/>
      <c r="I608"/>
      <c r="J608"/>
      <c r="K608" s="91"/>
      <c r="L608" s="91"/>
      <c r="M608" s="91"/>
      <c r="R608"/>
      <c r="S608"/>
      <c r="T608"/>
      <c r="U608"/>
      <c r="V608"/>
      <c r="W608"/>
      <c r="X608"/>
      <c r="Y608"/>
      <c r="Z608"/>
      <c r="AA608"/>
      <c r="AB608"/>
      <c r="AC608"/>
    </row>
    <row r="609" spans="2:29" s="14" customFormat="1" x14ac:dyDescent="0.25">
      <c r="B609"/>
      <c r="C609"/>
      <c r="D609"/>
      <c r="E609"/>
      <c r="F609"/>
      <c r="G609"/>
      <c r="H609"/>
      <c r="I609"/>
      <c r="J609"/>
      <c r="K609" s="91"/>
      <c r="L609" s="91"/>
      <c r="M609" s="91"/>
      <c r="R609"/>
      <c r="S609"/>
      <c r="T609"/>
      <c r="U609"/>
      <c r="V609"/>
      <c r="W609"/>
      <c r="X609"/>
      <c r="Y609"/>
      <c r="Z609"/>
      <c r="AA609"/>
      <c r="AB609"/>
      <c r="AC609"/>
    </row>
    <row r="610" spans="2:29" s="14" customFormat="1" x14ac:dyDescent="0.25">
      <c r="B610"/>
      <c r="C610"/>
      <c r="D610"/>
      <c r="E610"/>
      <c r="F610"/>
      <c r="G610"/>
      <c r="H610"/>
      <c r="I610"/>
      <c r="J610"/>
      <c r="K610" s="91"/>
      <c r="L610" s="91"/>
      <c r="M610" s="91"/>
      <c r="R610"/>
      <c r="S610"/>
      <c r="T610"/>
      <c r="U610"/>
      <c r="V610"/>
      <c r="W610"/>
      <c r="X610"/>
      <c r="Y610"/>
      <c r="Z610"/>
      <c r="AA610"/>
      <c r="AB610"/>
      <c r="AC610"/>
    </row>
    <row r="611" spans="2:29" s="14" customFormat="1" x14ac:dyDescent="0.25">
      <c r="B611"/>
      <c r="C611"/>
      <c r="D611"/>
      <c r="E611"/>
      <c r="F611"/>
      <c r="G611"/>
      <c r="H611"/>
      <c r="I611"/>
      <c r="J611"/>
      <c r="K611" s="91"/>
      <c r="L611" s="91"/>
      <c r="M611" s="91"/>
      <c r="R611"/>
      <c r="S611"/>
      <c r="T611"/>
      <c r="U611"/>
      <c r="V611"/>
      <c r="W611"/>
      <c r="X611"/>
      <c r="Y611"/>
      <c r="Z611"/>
      <c r="AA611"/>
      <c r="AB611"/>
      <c r="AC611"/>
    </row>
    <row r="612" spans="2:29" s="14" customFormat="1" x14ac:dyDescent="0.25">
      <c r="B612"/>
      <c r="C612"/>
      <c r="D612"/>
      <c r="E612"/>
      <c r="F612"/>
      <c r="G612"/>
      <c r="H612"/>
      <c r="I612"/>
      <c r="J612"/>
      <c r="K612" s="91"/>
      <c r="L612" s="91"/>
      <c r="M612" s="91"/>
      <c r="R612"/>
      <c r="S612"/>
      <c r="T612"/>
      <c r="U612"/>
      <c r="V612"/>
      <c r="W612"/>
      <c r="X612"/>
      <c r="Y612"/>
      <c r="Z612"/>
      <c r="AA612"/>
      <c r="AB612"/>
      <c r="AC612"/>
    </row>
    <row r="613" spans="2:29" s="14" customFormat="1" x14ac:dyDescent="0.25">
      <c r="B613"/>
      <c r="C613"/>
      <c r="D613"/>
      <c r="E613"/>
      <c r="F613"/>
      <c r="G613"/>
      <c r="H613"/>
      <c r="I613"/>
      <c r="J613"/>
      <c r="K613" s="91"/>
      <c r="L613" s="91"/>
      <c r="M613" s="91"/>
      <c r="R613"/>
      <c r="S613"/>
      <c r="T613"/>
      <c r="U613"/>
      <c r="V613"/>
      <c r="W613"/>
      <c r="X613"/>
      <c r="Y613"/>
      <c r="Z613"/>
      <c r="AA613"/>
      <c r="AB613"/>
      <c r="AC613"/>
    </row>
    <row r="614" spans="2:29" s="14" customFormat="1" x14ac:dyDescent="0.25">
      <c r="B614"/>
      <c r="C614"/>
      <c r="D614"/>
      <c r="E614"/>
      <c r="F614"/>
      <c r="G614"/>
      <c r="H614"/>
      <c r="I614"/>
      <c r="J614"/>
      <c r="K614" s="91"/>
      <c r="L614" s="91"/>
      <c r="M614" s="91"/>
      <c r="R614"/>
      <c r="S614"/>
      <c r="T614"/>
      <c r="U614"/>
      <c r="V614"/>
      <c r="W614"/>
      <c r="X614"/>
      <c r="Y614"/>
      <c r="Z614"/>
      <c r="AA614"/>
      <c r="AB614"/>
      <c r="AC614"/>
    </row>
    <row r="615" spans="2:29" s="14" customFormat="1" x14ac:dyDescent="0.25">
      <c r="B615"/>
      <c r="C615"/>
      <c r="D615"/>
      <c r="E615"/>
      <c r="F615"/>
      <c r="G615"/>
      <c r="H615"/>
      <c r="I615"/>
      <c r="J615"/>
      <c r="K615" s="91"/>
      <c r="L615" s="91"/>
      <c r="M615" s="91"/>
      <c r="R615"/>
      <c r="S615"/>
      <c r="T615"/>
      <c r="U615"/>
      <c r="V615"/>
      <c r="W615"/>
      <c r="X615"/>
      <c r="Y615"/>
      <c r="Z615"/>
      <c r="AA615"/>
      <c r="AB615"/>
      <c r="AC615"/>
    </row>
    <row r="616" spans="2:29" s="14" customFormat="1" x14ac:dyDescent="0.25">
      <c r="B616"/>
      <c r="C616"/>
      <c r="D616"/>
      <c r="E616"/>
      <c r="F616"/>
      <c r="G616"/>
      <c r="H616"/>
      <c r="I616"/>
      <c r="J616"/>
      <c r="K616" s="91"/>
      <c r="L616" s="91"/>
      <c r="M616" s="91"/>
      <c r="R616"/>
      <c r="S616"/>
      <c r="T616"/>
      <c r="U616"/>
      <c r="V616"/>
      <c r="W616"/>
      <c r="X616"/>
      <c r="Y616"/>
      <c r="Z616"/>
      <c r="AA616"/>
      <c r="AB616"/>
      <c r="AC616"/>
    </row>
    <row r="617" spans="2:29" s="14" customFormat="1" x14ac:dyDescent="0.25">
      <c r="B617"/>
      <c r="C617"/>
      <c r="D617"/>
      <c r="E617"/>
      <c r="F617"/>
      <c r="G617"/>
      <c r="H617"/>
      <c r="I617"/>
      <c r="J617"/>
      <c r="K617" s="91"/>
      <c r="L617" s="91"/>
      <c r="M617" s="91"/>
      <c r="R617"/>
      <c r="S617"/>
      <c r="T617"/>
      <c r="U617"/>
      <c r="V617"/>
      <c r="W617"/>
      <c r="X617"/>
      <c r="Y617"/>
      <c r="Z617"/>
      <c r="AA617"/>
      <c r="AB617"/>
      <c r="AC617"/>
    </row>
    <row r="618" spans="2:29" s="14" customFormat="1" x14ac:dyDescent="0.25">
      <c r="B618"/>
      <c r="C618"/>
      <c r="D618"/>
      <c r="E618"/>
      <c r="F618"/>
      <c r="G618"/>
      <c r="H618"/>
      <c r="I618"/>
      <c r="J618"/>
      <c r="K618" s="91"/>
      <c r="L618" s="91"/>
      <c r="M618" s="91"/>
      <c r="R618"/>
      <c r="S618"/>
      <c r="T618"/>
      <c r="U618"/>
      <c r="V618"/>
      <c r="W618"/>
      <c r="X618"/>
      <c r="Y618"/>
      <c r="Z618"/>
      <c r="AA618"/>
      <c r="AB618"/>
      <c r="AC618"/>
    </row>
    <row r="619" spans="2:29" s="14" customFormat="1" x14ac:dyDescent="0.25">
      <c r="B619"/>
      <c r="C619"/>
      <c r="D619"/>
      <c r="E619"/>
      <c r="F619"/>
      <c r="G619"/>
      <c r="H619"/>
      <c r="I619"/>
      <c r="J619"/>
      <c r="K619" s="91"/>
      <c r="L619" s="91"/>
      <c r="M619" s="91"/>
      <c r="R619"/>
      <c r="S619"/>
      <c r="T619"/>
      <c r="U619"/>
      <c r="V619"/>
      <c r="W619"/>
      <c r="X619"/>
      <c r="Y619"/>
      <c r="Z619"/>
      <c r="AA619"/>
      <c r="AB619"/>
      <c r="AC619"/>
    </row>
    <row r="620" spans="2:29" s="14" customFormat="1" x14ac:dyDescent="0.25">
      <c r="B620"/>
      <c r="C620"/>
      <c r="D620"/>
      <c r="E620"/>
      <c r="F620"/>
      <c r="G620"/>
      <c r="H620"/>
      <c r="I620"/>
      <c r="J620"/>
      <c r="K620" s="91"/>
      <c r="L620" s="91"/>
      <c r="M620" s="91"/>
      <c r="R620"/>
      <c r="S620"/>
      <c r="T620"/>
      <c r="U620"/>
      <c r="V620"/>
      <c r="W620"/>
      <c r="X620"/>
      <c r="Y620"/>
      <c r="Z620"/>
      <c r="AA620"/>
      <c r="AB620"/>
      <c r="AC620"/>
    </row>
    <row r="621" spans="2:29" s="14" customFormat="1" x14ac:dyDescent="0.25">
      <c r="B621"/>
      <c r="C621"/>
      <c r="D621"/>
      <c r="E621"/>
      <c r="F621"/>
      <c r="G621"/>
      <c r="H621"/>
      <c r="I621"/>
      <c r="J621"/>
      <c r="K621" s="91"/>
      <c r="L621" s="91"/>
      <c r="M621" s="91"/>
      <c r="R621"/>
      <c r="S621"/>
      <c r="T621"/>
      <c r="U621"/>
      <c r="V621"/>
      <c r="W621"/>
      <c r="X621"/>
      <c r="Y621"/>
      <c r="Z621"/>
      <c r="AA621"/>
      <c r="AB621"/>
      <c r="AC621"/>
    </row>
    <row r="622" spans="2:29" s="14" customFormat="1" x14ac:dyDescent="0.25">
      <c r="B622"/>
      <c r="C622"/>
      <c r="D622"/>
      <c r="E622"/>
      <c r="F622"/>
      <c r="G622"/>
      <c r="H622"/>
      <c r="I622"/>
      <c r="J622"/>
      <c r="K622" s="91"/>
      <c r="L622" s="91"/>
      <c r="M622" s="91"/>
      <c r="R622"/>
      <c r="S622"/>
      <c r="T622"/>
      <c r="U622"/>
      <c r="V622"/>
      <c r="W622"/>
      <c r="X622"/>
      <c r="Y622"/>
      <c r="Z622"/>
      <c r="AA622"/>
      <c r="AB622"/>
      <c r="AC622"/>
    </row>
    <row r="623" spans="2:29" s="14" customFormat="1" x14ac:dyDescent="0.25">
      <c r="B623"/>
      <c r="C623"/>
      <c r="D623"/>
      <c r="E623"/>
      <c r="F623"/>
      <c r="G623"/>
      <c r="H623"/>
      <c r="I623"/>
      <c r="J623"/>
      <c r="K623" s="91"/>
      <c r="L623" s="91"/>
      <c r="M623" s="91"/>
      <c r="R623"/>
      <c r="S623"/>
      <c r="T623"/>
      <c r="U623"/>
      <c r="V623"/>
      <c r="W623"/>
      <c r="X623"/>
      <c r="Y623"/>
      <c r="Z623"/>
      <c r="AA623"/>
      <c r="AB623"/>
      <c r="AC623"/>
    </row>
    <row r="624" spans="2:29" s="14" customFormat="1" x14ac:dyDescent="0.25">
      <c r="B624"/>
      <c r="C624"/>
      <c r="D624"/>
      <c r="E624"/>
      <c r="F624"/>
      <c r="G624"/>
      <c r="H624"/>
      <c r="I624"/>
      <c r="J624"/>
      <c r="K624" s="91"/>
      <c r="L624" s="91"/>
      <c r="M624" s="91"/>
      <c r="R624"/>
      <c r="S624"/>
      <c r="T624"/>
      <c r="U624"/>
      <c r="V624"/>
      <c r="W624"/>
      <c r="X624"/>
      <c r="Y624"/>
      <c r="Z624"/>
      <c r="AA624"/>
      <c r="AB624"/>
      <c r="AC624"/>
    </row>
    <row r="625" spans="2:29" s="14" customFormat="1" x14ac:dyDescent="0.25">
      <c r="B625"/>
      <c r="C625"/>
      <c r="D625"/>
      <c r="E625"/>
      <c r="F625"/>
      <c r="G625"/>
      <c r="H625"/>
      <c r="I625"/>
      <c r="J625"/>
      <c r="K625" s="91"/>
      <c r="L625" s="91"/>
      <c r="M625" s="91"/>
      <c r="R625"/>
      <c r="S625"/>
      <c r="T625"/>
      <c r="U625"/>
      <c r="V625"/>
      <c r="W625"/>
      <c r="X625"/>
      <c r="Y625"/>
      <c r="Z625"/>
      <c r="AA625"/>
      <c r="AB625"/>
      <c r="AC625"/>
    </row>
    <row r="626" spans="2:29" s="14" customFormat="1" x14ac:dyDescent="0.25">
      <c r="B626"/>
      <c r="C626"/>
      <c r="D626"/>
      <c r="E626"/>
      <c r="F626"/>
      <c r="G626"/>
      <c r="H626"/>
      <c r="I626"/>
      <c r="J626"/>
      <c r="K626" s="91"/>
      <c r="L626" s="91"/>
      <c r="M626" s="91"/>
      <c r="R626"/>
      <c r="S626"/>
      <c r="T626"/>
      <c r="U626"/>
      <c r="V626"/>
      <c r="W626"/>
      <c r="X626"/>
      <c r="Y626"/>
      <c r="Z626"/>
      <c r="AA626"/>
      <c r="AB626"/>
      <c r="AC626"/>
    </row>
    <row r="627" spans="2:29" s="14" customFormat="1" x14ac:dyDescent="0.25">
      <c r="B627"/>
      <c r="C627"/>
      <c r="D627"/>
      <c r="E627"/>
      <c r="F627"/>
      <c r="G627"/>
      <c r="H627"/>
      <c r="I627"/>
      <c r="J627"/>
      <c r="K627" s="91"/>
      <c r="L627" s="91"/>
      <c r="M627" s="91"/>
      <c r="R627"/>
      <c r="S627"/>
      <c r="T627"/>
      <c r="U627"/>
      <c r="V627"/>
      <c r="W627"/>
      <c r="X627"/>
      <c r="Y627"/>
      <c r="Z627"/>
      <c r="AA627"/>
      <c r="AB627"/>
      <c r="AC627"/>
    </row>
    <row r="628" spans="2:29" s="14" customFormat="1" x14ac:dyDescent="0.25">
      <c r="B628"/>
      <c r="C628"/>
      <c r="D628"/>
      <c r="E628"/>
      <c r="F628"/>
      <c r="G628"/>
      <c r="H628"/>
      <c r="I628"/>
      <c r="J628"/>
      <c r="K628" s="91"/>
      <c r="L628" s="91"/>
      <c r="M628" s="91"/>
      <c r="R628"/>
      <c r="S628"/>
      <c r="T628"/>
      <c r="U628"/>
      <c r="V628"/>
      <c r="W628"/>
      <c r="X628"/>
      <c r="Y628"/>
      <c r="Z628"/>
      <c r="AA628"/>
      <c r="AB628"/>
      <c r="AC628"/>
    </row>
    <row r="629" spans="2:29" s="14" customFormat="1" x14ac:dyDescent="0.25">
      <c r="B629"/>
      <c r="C629"/>
      <c r="D629"/>
      <c r="E629"/>
      <c r="F629"/>
      <c r="G629"/>
      <c r="H629"/>
      <c r="I629"/>
      <c r="J629"/>
      <c r="K629" s="91"/>
      <c r="L629" s="91"/>
      <c r="M629" s="91"/>
      <c r="R629"/>
      <c r="S629"/>
      <c r="T629"/>
      <c r="U629"/>
      <c r="V629"/>
      <c r="W629"/>
      <c r="X629"/>
      <c r="Y629"/>
      <c r="Z629"/>
      <c r="AA629"/>
      <c r="AB629"/>
      <c r="AC629"/>
    </row>
    <row r="630" spans="2:29" s="14" customFormat="1" x14ac:dyDescent="0.25">
      <c r="B630"/>
      <c r="C630"/>
      <c r="D630"/>
      <c r="E630"/>
      <c r="F630"/>
      <c r="G630"/>
      <c r="H630"/>
      <c r="I630"/>
      <c r="J630"/>
      <c r="K630" s="91"/>
      <c r="L630" s="91"/>
      <c r="M630" s="91"/>
      <c r="R630"/>
      <c r="S630"/>
      <c r="T630"/>
      <c r="U630"/>
      <c r="V630"/>
      <c r="W630"/>
      <c r="X630"/>
      <c r="Y630"/>
      <c r="Z630"/>
      <c r="AA630"/>
      <c r="AB630"/>
      <c r="AC630"/>
    </row>
    <row r="631" spans="2:29" s="14" customFormat="1" x14ac:dyDescent="0.25">
      <c r="B631"/>
      <c r="C631"/>
      <c r="D631"/>
      <c r="E631"/>
      <c r="F631"/>
      <c r="G631"/>
      <c r="H631"/>
      <c r="I631"/>
      <c r="J631"/>
      <c r="K631" s="91"/>
      <c r="L631" s="91"/>
      <c r="M631" s="91"/>
      <c r="R631"/>
      <c r="S631"/>
      <c r="T631"/>
      <c r="U631"/>
      <c r="V631"/>
      <c r="W631"/>
      <c r="X631"/>
      <c r="Y631"/>
      <c r="Z631"/>
      <c r="AA631"/>
      <c r="AB631"/>
      <c r="AC631"/>
    </row>
    <row r="632" spans="2:29" s="14" customFormat="1" x14ac:dyDescent="0.25">
      <c r="B632"/>
      <c r="C632"/>
      <c r="D632"/>
      <c r="E632"/>
      <c r="F632"/>
      <c r="G632"/>
      <c r="H632"/>
      <c r="I632"/>
      <c r="J632"/>
      <c r="K632" s="91"/>
      <c r="L632" s="91"/>
      <c r="M632" s="91"/>
      <c r="R632"/>
      <c r="S632"/>
      <c r="T632"/>
      <c r="U632"/>
      <c r="V632"/>
      <c r="W632"/>
      <c r="X632"/>
      <c r="Y632"/>
      <c r="Z632"/>
      <c r="AA632"/>
      <c r="AB632"/>
      <c r="AC632"/>
    </row>
    <row r="633" spans="2:29" s="14" customFormat="1" x14ac:dyDescent="0.25">
      <c r="B633"/>
      <c r="C633"/>
      <c r="D633"/>
      <c r="E633"/>
      <c r="F633"/>
      <c r="G633"/>
      <c r="H633"/>
      <c r="I633"/>
      <c r="J633"/>
      <c r="K633" s="91"/>
      <c r="L633" s="91"/>
      <c r="M633" s="91"/>
      <c r="R633"/>
      <c r="S633"/>
      <c r="T633"/>
      <c r="U633"/>
      <c r="V633"/>
      <c r="W633"/>
      <c r="X633"/>
      <c r="Y633"/>
      <c r="Z633"/>
      <c r="AA633"/>
      <c r="AB633"/>
      <c r="AC633"/>
    </row>
    <row r="634" spans="2:29" s="14" customFormat="1" x14ac:dyDescent="0.25">
      <c r="B634"/>
      <c r="C634"/>
      <c r="D634"/>
      <c r="E634"/>
      <c r="F634"/>
      <c r="G634"/>
      <c r="H634"/>
      <c r="I634"/>
      <c r="J634"/>
      <c r="K634" s="91"/>
      <c r="L634" s="91"/>
      <c r="M634" s="91"/>
      <c r="R634"/>
      <c r="S634"/>
      <c r="T634"/>
      <c r="U634"/>
      <c r="V634"/>
      <c r="W634"/>
      <c r="X634"/>
      <c r="Y634"/>
      <c r="Z634"/>
      <c r="AA634"/>
      <c r="AB634"/>
      <c r="AC634"/>
    </row>
    <row r="635" spans="2:29" s="14" customFormat="1" x14ac:dyDescent="0.25">
      <c r="B635"/>
      <c r="C635"/>
      <c r="D635"/>
      <c r="E635"/>
      <c r="F635"/>
      <c r="G635"/>
      <c r="H635"/>
      <c r="I635"/>
      <c r="J635"/>
      <c r="K635" s="91"/>
      <c r="L635" s="91"/>
      <c r="M635" s="91"/>
      <c r="R635"/>
      <c r="S635"/>
      <c r="T635"/>
      <c r="U635"/>
      <c r="V635"/>
      <c r="W635"/>
      <c r="X635"/>
      <c r="Y635"/>
      <c r="Z635"/>
      <c r="AA635"/>
      <c r="AB635"/>
      <c r="AC635"/>
    </row>
    <row r="636" spans="2:29" s="14" customFormat="1" x14ac:dyDescent="0.25">
      <c r="B636"/>
      <c r="C636"/>
      <c r="D636"/>
      <c r="E636"/>
      <c r="F636"/>
      <c r="G636"/>
      <c r="H636"/>
      <c r="I636"/>
      <c r="J636"/>
      <c r="K636" s="91"/>
      <c r="L636" s="91"/>
      <c r="M636" s="91"/>
      <c r="R636"/>
      <c r="S636"/>
      <c r="T636"/>
      <c r="U636"/>
      <c r="V636"/>
      <c r="W636"/>
      <c r="X636"/>
      <c r="Y636"/>
      <c r="Z636"/>
      <c r="AA636"/>
      <c r="AB636"/>
      <c r="AC636"/>
    </row>
    <row r="637" spans="2:29" s="14" customFormat="1" x14ac:dyDescent="0.25">
      <c r="B637"/>
      <c r="C637"/>
      <c r="D637"/>
      <c r="E637"/>
      <c r="F637"/>
      <c r="G637"/>
      <c r="H637"/>
      <c r="I637"/>
      <c r="J637"/>
      <c r="K637" s="91"/>
      <c r="L637" s="91"/>
      <c r="M637" s="91"/>
      <c r="R637"/>
      <c r="S637"/>
      <c r="T637"/>
      <c r="U637"/>
      <c r="V637"/>
      <c r="W637"/>
      <c r="X637"/>
      <c r="Y637"/>
      <c r="Z637"/>
      <c r="AA637"/>
      <c r="AB637"/>
      <c r="AC637"/>
    </row>
    <row r="638" spans="2:29" s="14" customFormat="1" x14ac:dyDescent="0.25">
      <c r="B638"/>
      <c r="C638"/>
      <c r="D638"/>
      <c r="E638"/>
      <c r="F638"/>
      <c r="G638"/>
      <c r="H638"/>
      <c r="I638"/>
      <c r="J638"/>
      <c r="K638" s="91"/>
      <c r="L638" s="91"/>
      <c r="M638" s="91"/>
      <c r="R638"/>
      <c r="S638"/>
      <c r="T638"/>
      <c r="U638"/>
      <c r="V638"/>
      <c r="W638"/>
      <c r="X638"/>
      <c r="Y638"/>
      <c r="Z638"/>
      <c r="AA638"/>
      <c r="AB638"/>
      <c r="AC638"/>
    </row>
    <row r="639" spans="2:29" s="14" customFormat="1" x14ac:dyDescent="0.25">
      <c r="B639"/>
      <c r="C639"/>
      <c r="D639"/>
      <c r="E639"/>
      <c r="F639"/>
      <c r="G639"/>
      <c r="H639"/>
      <c r="I639"/>
      <c r="J639"/>
      <c r="K639" s="91"/>
      <c r="L639" s="91"/>
      <c r="M639" s="91"/>
      <c r="R639"/>
      <c r="S639"/>
      <c r="T639"/>
      <c r="U639"/>
      <c r="V639"/>
      <c r="W639"/>
      <c r="X639"/>
      <c r="Y639"/>
      <c r="Z639"/>
      <c r="AA639"/>
      <c r="AB639"/>
      <c r="AC639"/>
    </row>
    <row r="640" spans="2:29" s="14" customFormat="1" x14ac:dyDescent="0.25">
      <c r="B640"/>
      <c r="C640"/>
      <c r="D640"/>
      <c r="E640"/>
      <c r="F640"/>
      <c r="G640"/>
      <c r="H640"/>
      <c r="I640"/>
      <c r="J640"/>
      <c r="K640" s="91"/>
      <c r="L640" s="91"/>
      <c r="M640" s="91"/>
      <c r="R640"/>
      <c r="S640"/>
      <c r="T640"/>
      <c r="U640"/>
      <c r="V640"/>
      <c r="W640"/>
      <c r="X640"/>
      <c r="Y640"/>
      <c r="Z640"/>
      <c r="AA640"/>
      <c r="AB640"/>
      <c r="AC640"/>
    </row>
    <row r="641" spans="2:29" s="14" customFormat="1" x14ac:dyDescent="0.25">
      <c r="B641"/>
      <c r="C641"/>
      <c r="D641"/>
      <c r="E641"/>
      <c r="F641"/>
      <c r="G641"/>
      <c r="H641"/>
      <c r="I641"/>
      <c r="J641"/>
      <c r="K641" s="91"/>
      <c r="L641" s="91"/>
      <c r="M641" s="91"/>
      <c r="R641"/>
      <c r="S641"/>
      <c r="T641"/>
      <c r="U641"/>
      <c r="V641"/>
      <c r="W641"/>
      <c r="X641"/>
      <c r="Y641"/>
      <c r="Z641"/>
      <c r="AA641"/>
      <c r="AB641"/>
      <c r="AC641"/>
    </row>
    <row r="642" spans="2:29" s="14" customFormat="1" x14ac:dyDescent="0.25">
      <c r="B642"/>
      <c r="C642"/>
      <c r="D642"/>
      <c r="E642"/>
      <c r="F642"/>
      <c r="G642"/>
      <c r="H642"/>
      <c r="I642"/>
      <c r="J642"/>
      <c r="K642" s="91"/>
      <c r="L642" s="91"/>
      <c r="M642" s="91"/>
      <c r="R642"/>
      <c r="S642"/>
      <c r="T642"/>
      <c r="U642"/>
      <c r="V642"/>
      <c r="W642"/>
      <c r="X642"/>
      <c r="Y642"/>
      <c r="Z642"/>
      <c r="AA642"/>
      <c r="AB642"/>
      <c r="AC642"/>
    </row>
    <row r="643" spans="2:29" s="14" customFormat="1" x14ac:dyDescent="0.25">
      <c r="B643"/>
      <c r="C643"/>
      <c r="D643"/>
      <c r="E643"/>
      <c r="F643"/>
      <c r="G643"/>
      <c r="H643"/>
      <c r="I643"/>
      <c r="J643"/>
      <c r="K643" s="91"/>
      <c r="L643" s="91"/>
      <c r="M643" s="91"/>
      <c r="R643"/>
      <c r="S643"/>
      <c r="T643"/>
      <c r="U643"/>
      <c r="V643"/>
      <c r="W643"/>
      <c r="X643"/>
      <c r="Y643"/>
      <c r="Z643"/>
      <c r="AA643"/>
      <c r="AB643"/>
      <c r="AC643"/>
    </row>
    <row r="644" spans="2:29" s="14" customFormat="1" x14ac:dyDescent="0.25">
      <c r="B644"/>
      <c r="C644"/>
      <c r="D644"/>
      <c r="E644"/>
      <c r="F644"/>
      <c r="G644"/>
      <c r="H644"/>
      <c r="I644"/>
      <c r="J644"/>
      <c r="K644" s="91"/>
      <c r="L644" s="91"/>
      <c r="M644" s="91"/>
      <c r="R644"/>
      <c r="S644"/>
      <c r="T644"/>
      <c r="U644"/>
      <c r="V644"/>
      <c r="W644"/>
      <c r="X644"/>
      <c r="Y644"/>
      <c r="Z644"/>
      <c r="AA644"/>
      <c r="AB644"/>
      <c r="AC644"/>
    </row>
    <row r="645" spans="2:29" s="14" customFormat="1" x14ac:dyDescent="0.25">
      <c r="B645"/>
      <c r="C645"/>
      <c r="D645"/>
      <c r="E645"/>
      <c r="F645"/>
      <c r="G645"/>
      <c r="H645"/>
      <c r="I645"/>
      <c r="J645"/>
      <c r="K645" s="91"/>
      <c r="L645" s="91"/>
      <c r="M645" s="91"/>
      <c r="R645"/>
      <c r="S645"/>
      <c r="T645"/>
      <c r="U645"/>
      <c r="V645"/>
      <c r="W645"/>
      <c r="X645"/>
      <c r="Y645"/>
      <c r="Z645"/>
      <c r="AA645"/>
      <c r="AB645"/>
      <c r="AC645"/>
    </row>
    <row r="646" spans="2:29" s="14" customFormat="1" x14ac:dyDescent="0.25">
      <c r="B646"/>
      <c r="C646"/>
      <c r="D646"/>
      <c r="E646"/>
      <c r="F646"/>
      <c r="G646"/>
      <c r="H646"/>
      <c r="I646"/>
      <c r="J646"/>
      <c r="K646" s="91"/>
      <c r="L646" s="91"/>
      <c r="M646" s="91"/>
      <c r="R646"/>
      <c r="S646"/>
      <c r="T646"/>
      <c r="U646"/>
      <c r="V646"/>
      <c r="W646"/>
      <c r="X646"/>
      <c r="Y646"/>
      <c r="Z646"/>
      <c r="AA646"/>
      <c r="AB646"/>
      <c r="AC646"/>
    </row>
    <row r="647" spans="2:29" s="14" customFormat="1" x14ac:dyDescent="0.25">
      <c r="B647"/>
      <c r="C647"/>
      <c r="D647"/>
      <c r="E647"/>
      <c r="F647"/>
      <c r="G647"/>
      <c r="H647"/>
      <c r="I647"/>
      <c r="J647"/>
      <c r="K647" s="91"/>
      <c r="L647" s="91"/>
      <c r="M647" s="91"/>
      <c r="R647"/>
      <c r="S647"/>
      <c r="T647"/>
      <c r="U647"/>
      <c r="V647"/>
      <c r="W647"/>
      <c r="X647"/>
      <c r="Y647"/>
      <c r="Z647"/>
      <c r="AA647"/>
      <c r="AB647"/>
      <c r="AC647"/>
    </row>
    <row r="648" spans="2:29" s="14" customFormat="1" x14ac:dyDescent="0.25">
      <c r="B648"/>
      <c r="C648"/>
      <c r="D648"/>
      <c r="E648"/>
      <c r="F648"/>
      <c r="G648"/>
      <c r="H648"/>
      <c r="I648"/>
      <c r="J648"/>
      <c r="K648" s="91"/>
      <c r="L648" s="91"/>
      <c r="M648" s="91"/>
      <c r="R648"/>
      <c r="S648"/>
      <c r="T648"/>
      <c r="U648"/>
      <c r="V648"/>
      <c r="W648"/>
      <c r="X648"/>
      <c r="Y648"/>
      <c r="Z648"/>
      <c r="AA648"/>
      <c r="AB648"/>
      <c r="AC648"/>
    </row>
    <row r="649" spans="2:29" s="14" customFormat="1" x14ac:dyDescent="0.25">
      <c r="B649"/>
      <c r="C649"/>
      <c r="D649"/>
      <c r="E649"/>
      <c r="F649"/>
      <c r="G649"/>
      <c r="H649"/>
      <c r="I649"/>
      <c r="J649"/>
      <c r="K649" s="91"/>
      <c r="L649" s="91"/>
      <c r="M649" s="91"/>
      <c r="R649"/>
      <c r="S649"/>
      <c r="T649"/>
      <c r="U649"/>
      <c r="V649"/>
      <c r="W649"/>
      <c r="X649"/>
      <c r="Y649"/>
      <c r="Z649"/>
      <c r="AA649"/>
      <c r="AB649"/>
      <c r="AC649"/>
    </row>
    <row r="650" spans="2:29" s="14" customFormat="1" x14ac:dyDescent="0.25">
      <c r="B650"/>
      <c r="C650"/>
      <c r="D650"/>
      <c r="E650"/>
      <c r="F650"/>
      <c r="G650"/>
      <c r="H650"/>
      <c r="I650"/>
      <c r="J650"/>
      <c r="K650" s="91"/>
      <c r="L650" s="91"/>
      <c r="M650" s="91"/>
      <c r="R650"/>
      <c r="S650"/>
      <c r="T650"/>
      <c r="U650"/>
      <c r="V650"/>
      <c r="W650"/>
      <c r="X650"/>
      <c r="Y650"/>
      <c r="Z650"/>
      <c r="AA650"/>
      <c r="AB650"/>
      <c r="AC650"/>
    </row>
    <row r="651" spans="2:29" s="14" customFormat="1" x14ac:dyDescent="0.25">
      <c r="B651"/>
      <c r="C651"/>
      <c r="D651"/>
      <c r="E651"/>
      <c r="F651"/>
      <c r="G651"/>
      <c r="H651"/>
      <c r="I651"/>
      <c r="J651"/>
      <c r="K651" s="91"/>
      <c r="L651" s="91"/>
      <c r="M651" s="91"/>
      <c r="R651"/>
      <c r="S651"/>
      <c r="T651"/>
      <c r="U651"/>
      <c r="V651"/>
      <c r="W651"/>
      <c r="X651"/>
      <c r="Y651"/>
      <c r="Z651"/>
      <c r="AA651"/>
      <c r="AB651"/>
      <c r="AC651"/>
    </row>
    <row r="652" spans="2:29" s="14" customFormat="1" x14ac:dyDescent="0.25">
      <c r="B652"/>
      <c r="C652"/>
      <c r="D652"/>
      <c r="E652"/>
      <c r="F652"/>
      <c r="G652"/>
      <c r="H652"/>
      <c r="I652"/>
      <c r="J652"/>
      <c r="K652" s="91"/>
      <c r="L652" s="91"/>
      <c r="M652" s="91"/>
      <c r="R652"/>
      <c r="S652"/>
      <c r="T652"/>
      <c r="U652"/>
      <c r="V652"/>
      <c r="W652"/>
      <c r="X652"/>
      <c r="Y652"/>
      <c r="Z652"/>
      <c r="AA652"/>
      <c r="AB652"/>
      <c r="AC652"/>
    </row>
    <row r="653" spans="2:29" s="14" customFormat="1" x14ac:dyDescent="0.25">
      <c r="B653"/>
      <c r="C653"/>
      <c r="D653"/>
      <c r="E653"/>
      <c r="F653"/>
      <c r="G653"/>
      <c r="H653"/>
      <c r="I653"/>
      <c r="J653"/>
      <c r="K653" s="91"/>
      <c r="L653" s="91"/>
      <c r="M653" s="91"/>
      <c r="R653"/>
      <c r="S653"/>
      <c r="T653"/>
      <c r="U653"/>
      <c r="V653"/>
      <c r="W653"/>
      <c r="X653"/>
      <c r="Y653"/>
      <c r="Z653"/>
      <c r="AA653"/>
      <c r="AB653"/>
      <c r="AC653"/>
    </row>
    <row r="654" spans="2:29" s="14" customFormat="1" x14ac:dyDescent="0.25">
      <c r="B654"/>
      <c r="C654"/>
      <c r="D654"/>
      <c r="E654"/>
      <c r="F654"/>
      <c r="G654"/>
      <c r="H654"/>
      <c r="I654"/>
      <c r="J654"/>
      <c r="K654" s="91"/>
      <c r="L654" s="91"/>
      <c r="M654" s="91"/>
      <c r="R654"/>
      <c r="S654"/>
      <c r="T654"/>
      <c r="U654"/>
      <c r="V654"/>
      <c r="W654"/>
      <c r="X654"/>
      <c r="Y654"/>
      <c r="Z654"/>
      <c r="AA654"/>
      <c r="AB654"/>
      <c r="AC654"/>
    </row>
    <row r="655" spans="2:29" s="14" customFormat="1" x14ac:dyDescent="0.25">
      <c r="B655"/>
      <c r="C655"/>
      <c r="D655"/>
      <c r="E655"/>
      <c r="F655"/>
      <c r="G655"/>
      <c r="H655"/>
      <c r="I655"/>
      <c r="J655"/>
      <c r="K655" s="91"/>
      <c r="L655" s="91"/>
      <c r="M655" s="91"/>
      <c r="R655"/>
      <c r="S655"/>
      <c r="T655"/>
      <c r="U655"/>
      <c r="V655"/>
      <c r="W655"/>
      <c r="X655"/>
      <c r="Y655"/>
      <c r="Z655"/>
      <c r="AA655"/>
      <c r="AB655"/>
      <c r="AC655"/>
    </row>
    <row r="656" spans="2:29" s="14" customFormat="1" x14ac:dyDescent="0.25">
      <c r="B656"/>
      <c r="C656"/>
      <c r="D656"/>
      <c r="E656"/>
      <c r="F656"/>
      <c r="G656"/>
      <c r="H656"/>
      <c r="I656"/>
      <c r="J656"/>
      <c r="K656" s="91"/>
      <c r="L656" s="91"/>
      <c r="M656" s="91"/>
      <c r="R656"/>
      <c r="S656"/>
      <c r="T656"/>
      <c r="U656"/>
      <c r="V656"/>
      <c r="W656"/>
      <c r="X656"/>
      <c r="Y656"/>
      <c r="Z656"/>
      <c r="AA656"/>
      <c r="AB656"/>
      <c r="AC656"/>
    </row>
    <row r="657" spans="2:29" s="14" customFormat="1" x14ac:dyDescent="0.25">
      <c r="B657"/>
      <c r="C657"/>
      <c r="D657"/>
      <c r="E657"/>
      <c r="F657"/>
      <c r="G657"/>
      <c r="H657"/>
      <c r="I657"/>
      <c r="J657"/>
      <c r="K657" s="91"/>
      <c r="L657" s="91"/>
      <c r="M657" s="91"/>
      <c r="R657"/>
      <c r="S657"/>
      <c r="T657"/>
      <c r="U657"/>
      <c r="V657"/>
      <c r="W657"/>
      <c r="X657"/>
      <c r="Y657"/>
      <c r="Z657"/>
      <c r="AA657"/>
      <c r="AB657"/>
      <c r="AC657"/>
    </row>
    <row r="658" spans="2:29" s="14" customFormat="1" x14ac:dyDescent="0.25">
      <c r="B658"/>
      <c r="C658"/>
      <c r="D658"/>
      <c r="E658"/>
      <c r="F658"/>
      <c r="G658"/>
      <c r="H658"/>
      <c r="I658"/>
      <c r="J658"/>
      <c r="K658" s="91"/>
      <c r="L658" s="91"/>
      <c r="M658" s="91"/>
      <c r="R658"/>
      <c r="S658"/>
      <c r="T658"/>
      <c r="U658"/>
      <c r="V658"/>
      <c r="W658"/>
      <c r="X658"/>
      <c r="Y658"/>
      <c r="Z658"/>
      <c r="AA658"/>
      <c r="AB658"/>
      <c r="AC658"/>
    </row>
    <row r="659" spans="2:29" s="14" customFormat="1" x14ac:dyDescent="0.25">
      <c r="B659"/>
      <c r="C659"/>
      <c r="D659"/>
      <c r="E659"/>
      <c r="F659"/>
      <c r="G659"/>
      <c r="H659"/>
      <c r="I659"/>
      <c r="J659"/>
      <c r="K659" s="91"/>
      <c r="L659" s="91"/>
      <c r="M659" s="91"/>
      <c r="R659"/>
      <c r="S659"/>
      <c r="T659"/>
      <c r="U659"/>
      <c r="V659"/>
      <c r="W659"/>
      <c r="X659"/>
      <c r="Y659"/>
      <c r="Z659"/>
      <c r="AA659"/>
      <c r="AB659"/>
      <c r="AC659"/>
    </row>
    <row r="660" spans="2:29" s="14" customFormat="1" x14ac:dyDescent="0.25">
      <c r="B660"/>
      <c r="C660"/>
      <c r="D660"/>
      <c r="E660"/>
      <c r="F660"/>
      <c r="G660"/>
      <c r="H660"/>
      <c r="I660"/>
      <c r="J660"/>
      <c r="K660" s="91"/>
      <c r="L660" s="91"/>
      <c r="M660" s="91"/>
      <c r="R660"/>
      <c r="S660"/>
      <c r="T660"/>
      <c r="U660"/>
      <c r="V660"/>
      <c r="W660"/>
      <c r="X660"/>
      <c r="Y660"/>
      <c r="Z660"/>
      <c r="AA660"/>
      <c r="AB660"/>
      <c r="AC660"/>
    </row>
    <row r="661" spans="2:29" s="14" customFormat="1" x14ac:dyDescent="0.25">
      <c r="B661"/>
      <c r="C661"/>
      <c r="D661"/>
      <c r="E661"/>
      <c r="F661"/>
      <c r="G661"/>
      <c r="H661"/>
      <c r="I661"/>
      <c r="J661"/>
      <c r="K661" s="91"/>
      <c r="L661" s="91"/>
      <c r="M661" s="91"/>
      <c r="R661"/>
      <c r="S661"/>
      <c r="T661"/>
      <c r="U661"/>
      <c r="V661"/>
      <c r="W661"/>
      <c r="X661"/>
      <c r="Y661"/>
      <c r="Z661"/>
      <c r="AA661"/>
      <c r="AB661"/>
      <c r="AC661"/>
    </row>
    <row r="662" spans="2:29" s="14" customFormat="1" x14ac:dyDescent="0.25">
      <c r="B662"/>
      <c r="C662"/>
      <c r="D662"/>
      <c r="E662"/>
      <c r="F662"/>
      <c r="G662"/>
      <c r="H662"/>
      <c r="I662"/>
      <c r="J662"/>
      <c r="K662" s="91"/>
      <c r="L662" s="91"/>
      <c r="M662" s="91"/>
      <c r="R662"/>
      <c r="S662"/>
      <c r="T662"/>
      <c r="U662"/>
      <c r="V662"/>
      <c r="W662"/>
      <c r="X662"/>
      <c r="Y662"/>
      <c r="Z662"/>
      <c r="AA662"/>
      <c r="AB662"/>
      <c r="AC662"/>
    </row>
    <row r="663" spans="2:29" s="14" customFormat="1" x14ac:dyDescent="0.25">
      <c r="B663"/>
      <c r="C663"/>
      <c r="D663"/>
      <c r="E663"/>
      <c r="F663"/>
      <c r="G663"/>
      <c r="H663"/>
      <c r="I663"/>
      <c r="J663"/>
      <c r="K663" s="91"/>
      <c r="L663" s="91"/>
      <c r="M663" s="91"/>
      <c r="R663"/>
      <c r="S663"/>
      <c r="T663"/>
      <c r="U663"/>
      <c r="V663"/>
      <c r="W663"/>
      <c r="X663"/>
      <c r="Y663"/>
      <c r="Z663"/>
      <c r="AA663"/>
      <c r="AB663"/>
      <c r="AC663"/>
    </row>
    <row r="664" spans="2:29" s="14" customFormat="1" x14ac:dyDescent="0.25">
      <c r="B664"/>
      <c r="C664"/>
      <c r="D664"/>
      <c r="E664"/>
      <c r="F664"/>
      <c r="G664"/>
      <c r="H664"/>
      <c r="I664"/>
      <c r="J664"/>
      <c r="K664" s="91"/>
      <c r="L664" s="91"/>
      <c r="M664" s="91"/>
      <c r="R664"/>
      <c r="S664"/>
      <c r="T664"/>
      <c r="U664"/>
      <c r="V664"/>
      <c r="W664"/>
      <c r="X664"/>
      <c r="Y664"/>
      <c r="Z664"/>
      <c r="AA664"/>
      <c r="AB664"/>
      <c r="AC664"/>
    </row>
    <row r="665" spans="2:29" s="14" customFormat="1" x14ac:dyDescent="0.25">
      <c r="B665"/>
      <c r="C665"/>
      <c r="D665"/>
      <c r="E665"/>
      <c r="F665"/>
      <c r="G665"/>
      <c r="H665"/>
      <c r="I665"/>
      <c r="J665"/>
      <c r="K665" s="91"/>
      <c r="L665" s="91"/>
      <c r="M665" s="91"/>
      <c r="R665"/>
      <c r="S665"/>
      <c r="T665"/>
      <c r="U665"/>
      <c r="V665"/>
      <c r="W665"/>
      <c r="X665"/>
      <c r="Y665"/>
      <c r="Z665"/>
      <c r="AA665"/>
      <c r="AB665"/>
      <c r="AC665"/>
    </row>
    <row r="666" spans="2:29" s="14" customFormat="1" x14ac:dyDescent="0.25">
      <c r="B666"/>
      <c r="C666"/>
      <c r="D666"/>
      <c r="E666"/>
      <c r="F666"/>
      <c r="G666"/>
      <c r="H666"/>
      <c r="I666"/>
      <c r="J666"/>
      <c r="K666" s="91"/>
      <c r="L666" s="91"/>
      <c r="M666" s="91"/>
      <c r="R666"/>
      <c r="S666"/>
      <c r="T666"/>
      <c r="U666"/>
      <c r="V666"/>
      <c r="W666"/>
      <c r="X666"/>
      <c r="Y666"/>
      <c r="Z666"/>
      <c r="AA666"/>
      <c r="AB666"/>
      <c r="AC666"/>
    </row>
    <row r="667" spans="2:29" s="14" customFormat="1" x14ac:dyDescent="0.25">
      <c r="B667"/>
      <c r="C667"/>
      <c r="D667"/>
      <c r="E667"/>
      <c r="F667"/>
      <c r="G667"/>
      <c r="H667"/>
      <c r="I667"/>
      <c r="J667"/>
      <c r="K667" s="91"/>
      <c r="L667" s="91"/>
      <c r="M667" s="91"/>
      <c r="R667"/>
      <c r="S667"/>
      <c r="T667"/>
      <c r="U667"/>
      <c r="V667"/>
      <c r="W667"/>
      <c r="X667"/>
      <c r="Y667"/>
      <c r="Z667"/>
      <c r="AA667"/>
      <c r="AB667"/>
      <c r="AC667"/>
    </row>
    <row r="668" spans="2:29" s="14" customFormat="1" x14ac:dyDescent="0.25">
      <c r="B668"/>
      <c r="C668"/>
      <c r="D668"/>
      <c r="E668"/>
      <c r="F668"/>
      <c r="G668"/>
      <c r="H668"/>
      <c r="I668"/>
      <c r="J668"/>
      <c r="K668" s="91"/>
      <c r="L668" s="91"/>
      <c r="M668" s="91"/>
      <c r="R668"/>
      <c r="S668"/>
      <c r="T668"/>
      <c r="U668"/>
      <c r="V668"/>
      <c r="W668"/>
      <c r="X668"/>
      <c r="Y668"/>
      <c r="Z668"/>
      <c r="AA668"/>
      <c r="AB668"/>
      <c r="AC668"/>
    </row>
    <row r="669" spans="2:29" s="14" customFormat="1" x14ac:dyDescent="0.25">
      <c r="B669"/>
      <c r="C669"/>
      <c r="D669"/>
      <c r="E669"/>
      <c r="F669"/>
      <c r="G669"/>
      <c r="H669"/>
      <c r="I669"/>
      <c r="J669"/>
      <c r="K669" s="91"/>
      <c r="L669" s="91"/>
      <c r="M669" s="91"/>
      <c r="R669"/>
      <c r="S669"/>
      <c r="T669"/>
      <c r="U669"/>
      <c r="V669"/>
      <c r="W669"/>
      <c r="X669"/>
      <c r="Y669"/>
      <c r="Z669"/>
      <c r="AA669"/>
      <c r="AB669"/>
      <c r="AC669"/>
    </row>
    <row r="670" spans="2:29" s="14" customFormat="1" x14ac:dyDescent="0.25">
      <c r="B670"/>
      <c r="C670"/>
      <c r="D670"/>
      <c r="E670"/>
      <c r="F670"/>
      <c r="G670"/>
      <c r="H670"/>
      <c r="I670"/>
      <c r="J670"/>
      <c r="K670" s="91"/>
      <c r="L670" s="91"/>
      <c r="M670" s="91"/>
      <c r="R670"/>
      <c r="S670"/>
      <c r="T670"/>
      <c r="U670"/>
      <c r="V670"/>
      <c r="W670"/>
      <c r="X670"/>
      <c r="Y670"/>
      <c r="Z670"/>
      <c r="AA670"/>
      <c r="AB670"/>
      <c r="AC670"/>
    </row>
    <row r="671" spans="2:29" s="14" customFormat="1" x14ac:dyDescent="0.25">
      <c r="B671"/>
      <c r="C671"/>
      <c r="D671"/>
      <c r="E671"/>
      <c r="F671"/>
      <c r="G671"/>
      <c r="H671"/>
      <c r="I671"/>
      <c r="J671"/>
      <c r="K671" s="91"/>
      <c r="L671" s="91"/>
      <c r="M671" s="91"/>
      <c r="R671"/>
      <c r="S671"/>
      <c r="T671"/>
      <c r="U671"/>
      <c r="V671"/>
      <c r="W671"/>
      <c r="X671"/>
      <c r="Y671"/>
      <c r="Z671"/>
      <c r="AA671"/>
      <c r="AB671"/>
      <c r="AC671"/>
    </row>
    <row r="672" spans="2:29" s="14" customFormat="1" x14ac:dyDescent="0.25">
      <c r="B672"/>
      <c r="C672"/>
      <c r="D672"/>
      <c r="E672"/>
      <c r="F672"/>
      <c r="G672"/>
      <c r="H672"/>
      <c r="I672"/>
      <c r="J672"/>
      <c r="K672" s="91"/>
      <c r="L672" s="91"/>
      <c r="M672" s="91"/>
      <c r="R672"/>
      <c r="S672"/>
      <c r="T672"/>
      <c r="U672"/>
      <c r="V672"/>
      <c r="W672"/>
      <c r="X672"/>
      <c r="Y672"/>
      <c r="Z672"/>
      <c r="AA672"/>
      <c r="AB672"/>
      <c r="AC672"/>
    </row>
    <row r="673" spans="2:29" s="14" customFormat="1" x14ac:dyDescent="0.25">
      <c r="B673"/>
      <c r="C673"/>
      <c r="D673"/>
      <c r="E673"/>
      <c r="F673"/>
      <c r="G673"/>
      <c r="H673"/>
      <c r="I673"/>
      <c r="J673"/>
      <c r="K673" s="91"/>
      <c r="L673" s="91"/>
      <c r="M673" s="91"/>
      <c r="R673"/>
      <c r="S673"/>
      <c r="T673"/>
      <c r="U673"/>
      <c r="V673"/>
      <c r="W673"/>
      <c r="X673"/>
      <c r="Y673"/>
      <c r="Z673"/>
      <c r="AA673"/>
      <c r="AB673"/>
      <c r="AC673"/>
    </row>
    <row r="674" spans="2:29" s="14" customFormat="1" x14ac:dyDescent="0.25">
      <c r="B674"/>
      <c r="C674"/>
      <c r="D674"/>
      <c r="E674"/>
      <c r="F674"/>
      <c r="G674"/>
      <c r="H674"/>
      <c r="I674"/>
      <c r="J674"/>
      <c r="K674" s="91"/>
      <c r="L674" s="91"/>
      <c r="M674" s="91"/>
      <c r="R674"/>
      <c r="S674"/>
      <c r="T674"/>
      <c r="U674"/>
      <c r="V674"/>
      <c r="W674"/>
      <c r="X674"/>
      <c r="Y674"/>
      <c r="Z674"/>
      <c r="AA674"/>
      <c r="AB674"/>
      <c r="AC674"/>
    </row>
    <row r="675" spans="2:29" s="14" customFormat="1" x14ac:dyDescent="0.25">
      <c r="B675"/>
      <c r="C675"/>
      <c r="D675"/>
      <c r="E675"/>
      <c r="F675"/>
      <c r="G675"/>
      <c r="H675"/>
      <c r="I675"/>
      <c r="J675"/>
      <c r="K675" s="91"/>
      <c r="L675" s="91"/>
      <c r="M675" s="91"/>
      <c r="R675"/>
      <c r="S675"/>
      <c r="T675"/>
      <c r="U675"/>
      <c r="V675"/>
      <c r="W675"/>
      <c r="X675"/>
      <c r="Y675"/>
      <c r="Z675"/>
      <c r="AA675"/>
      <c r="AB675"/>
      <c r="AC675"/>
    </row>
    <row r="676" spans="2:29" s="14" customFormat="1" x14ac:dyDescent="0.25">
      <c r="B676"/>
      <c r="C676"/>
      <c r="D676"/>
      <c r="E676"/>
      <c r="F676"/>
      <c r="G676"/>
      <c r="H676"/>
      <c r="I676"/>
      <c r="J676"/>
      <c r="K676" s="91"/>
      <c r="L676" s="91"/>
      <c r="M676" s="91"/>
      <c r="R676"/>
      <c r="S676"/>
      <c r="T676"/>
      <c r="U676"/>
      <c r="V676"/>
      <c r="W676"/>
      <c r="X676"/>
      <c r="Y676"/>
      <c r="Z676"/>
      <c r="AA676"/>
      <c r="AB676"/>
      <c r="AC676"/>
    </row>
    <row r="677" spans="2:29" s="14" customFormat="1" x14ac:dyDescent="0.25">
      <c r="B677"/>
      <c r="C677"/>
      <c r="D677"/>
      <c r="E677"/>
      <c r="F677"/>
      <c r="G677"/>
      <c r="H677"/>
      <c r="I677"/>
      <c r="J677"/>
      <c r="K677" s="91"/>
      <c r="L677" s="91"/>
      <c r="M677" s="91"/>
      <c r="R677"/>
      <c r="S677"/>
      <c r="T677"/>
      <c r="U677"/>
      <c r="V677"/>
      <c r="W677"/>
      <c r="X677"/>
      <c r="Y677"/>
      <c r="Z677"/>
      <c r="AA677"/>
      <c r="AB677"/>
      <c r="AC677"/>
    </row>
    <row r="678" spans="2:29" s="14" customFormat="1" x14ac:dyDescent="0.25">
      <c r="B678"/>
      <c r="C678"/>
      <c r="D678"/>
      <c r="E678"/>
      <c r="F678"/>
      <c r="G678"/>
      <c r="H678"/>
      <c r="I678"/>
      <c r="J678"/>
      <c r="K678" s="91"/>
      <c r="L678" s="91"/>
      <c r="M678" s="91"/>
      <c r="R678"/>
      <c r="S678"/>
      <c r="T678"/>
      <c r="U678"/>
      <c r="V678"/>
      <c r="W678"/>
      <c r="X678"/>
      <c r="Y678"/>
      <c r="Z678"/>
      <c r="AA678"/>
      <c r="AB678"/>
      <c r="AC678"/>
    </row>
    <row r="679" spans="2:29" s="14" customFormat="1" x14ac:dyDescent="0.25">
      <c r="B679"/>
      <c r="C679"/>
      <c r="D679"/>
      <c r="E679"/>
      <c r="F679"/>
      <c r="G679"/>
      <c r="H679"/>
      <c r="I679"/>
      <c r="J679"/>
      <c r="K679" s="91"/>
      <c r="L679" s="91"/>
      <c r="M679" s="91"/>
      <c r="R679"/>
      <c r="S679"/>
      <c r="T679"/>
      <c r="U679"/>
      <c r="V679"/>
      <c r="W679"/>
      <c r="X679"/>
      <c r="Y679"/>
      <c r="Z679"/>
      <c r="AA679"/>
      <c r="AB679"/>
      <c r="AC679"/>
    </row>
    <row r="680" spans="2:29" s="14" customFormat="1" x14ac:dyDescent="0.25">
      <c r="B680"/>
      <c r="C680"/>
      <c r="D680"/>
      <c r="E680"/>
      <c r="F680"/>
      <c r="G680"/>
      <c r="H680"/>
      <c r="I680"/>
      <c r="J680"/>
      <c r="K680" s="91"/>
      <c r="L680" s="91"/>
      <c r="M680" s="91"/>
      <c r="R680"/>
      <c r="S680"/>
      <c r="T680"/>
      <c r="U680"/>
      <c r="V680"/>
      <c r="W680"/>
      <c r="X680"/>
      <c r="Y680"/>
      <c r="Z680"/>
      <c r="AA680"/>
      <c r="AB680"/>
      <c r="AC680"/>
    </row>
    <row r="681" spans="2:29" s="14" customFormat="1" x14ac:dyDescent="0.25">
      <c r="B681"/>
      <c r="C681"/>
      <c r="D681"/>
      <c r="E681"/>
      <c r="F681"/>
      <c r="G681"/>
      <c r="H681"/>
      <c r="I681"/>
      <c r="J681"/>
      <c r="K681" s="91"/>
      <c r="L681" s="91"/>
      <c r="M681" s="91"/>
      <c r="R681"/>
      <c r="S681"/>
      <c r="T681"/>
      <c r="U681"/>
      <c r="V681"/>
      <c r="W681"/>
      <c r="X681"/>
      <c r="Y681"/>
      <c r="Z681"/>
      <c r="AA681"/>
      <c r="AB681"/>
      <c r="AC681"/>
    </row>
    <row r="682" spans="2:29" s="14" customFormat="1" x14ac:dyDescent="0.25">
      <c r="B682"/>
      <c r="C682"/>
      <c r="D682"/>
      <c r="E682"/>
      <c r="F682"/>
      <c r="G682"/>
      <c r="H682"/>
      <c r="I682"/>
      <c r="J682"/>
      <c r="K682" s="91"/>
      <c r="L682" s="91"/>
      <c r="M682" s="91"/>
      <c r="R682"/>
      <c r="S682"/>
      <c r="T682"/>
      <c r="U682"/>
      <c r="V682"/>
      <c r="W682"/>
      <c r="X682"/>
      <c r="Y682"/>
      <c r="Z682"/>
      <c r="AA682"/>
      <c r="AB682"/>
      <c r="AC682"/>
    </row>
    <row r="683" spans="2:29" s="14" customFormat="1" x14ac:dyDescent="0.25">
      <c r="B683"/>
      <c r="C683"/>
      <c r="D683"/>
      <c r="E683"/>
      <c r="F683"/>
      <c r="G683"/>
      <c r="H683"/>
      <c r="I683"/>
      <c r="J683"/>
      <c r="K683" s="91"/>
      <c r="L683" s="91"/>
      <c r="M683" s="91"/>
      <c r="R683"/>
      <c r="S683"/>
      <c r="T683"/>
      <c r="U683"/>
      <c r="V683"/>
      <c r="W683"/>
      <c r="X683"/>
      <c r="Y683"/>
      <c r="Z683"/>
      <c r="AA683"/>
      <c r="AB683"/>
      <c r="AC683"/>
    </row>
    <row r="684" spans="2:29" s="14" customFormat="1" x14ac:dyDescent="0.25">
      <c r="B684"/>
      <c r="C684"/>
      <c r="D684"/>
      <c r="E684"/>
      <c r="F684"/>
      <c r="G684"/>
      <c r="H684"/>
      <c r="I684"/>
      <c r="J684"/>
      <c r="K684" s="91"/>
      <c r="L684" s="91"/>
      <c r="M684" s="91"/>
      <c r="R684"/>
      <c r="S684"/>
      <c r="T684"/>
      <c r="U684"/>
      <c r="V684"/>
      <c r="W684"/>
      <c r="X684"/>
      <c r="Y684"/>
      <c r="Z684"/>
      <c r="AA684"/>
      <c r="AB684"/>
      <c r="AC684"/>
    </row>
    <row r="685" spans="2:29" s="14" customFormat="1" x14ac:dyDescent="0.25">
      <c r="B685"/>
      <c r="C685"/>
      <c r="D685"/>
      <c r="E685"/>
      <c r="F685"/>
      <c r="G685"/>
      <c r="H685"/>
      <c r="I685"/>
      <c r="J685"/>
      <c r="K685" s="91"/>
      <c r="L685" s="91"/>
      <c r="M685" s="91"/>
      <c r="R685"/>
      <c r="S685"/>
      <c r="T685"/>
      <c r="U685"/>
      <c r="V685"/>
      <c r="W685"/>
      <c r="X685"/>
      <c r="Y685"/>
      <c r="Z685"/>
      <c r="AA685"/>
      <c r="AB685"/>
      <c r="AC685"/>
    </row>
    <row r="686" spans="2:29" s="14" customFormat="1" x14ac:dyDescent="0.25">
      <c r="B686"/>
      <c r="C686"/>
      <c r="D686"/>
      <c r="E686"/>
      <c r="F686"/>
      <c r="G686"/>
      <c r="H686"/>
      <c r="I686"/>
      <c r="J686"/>
      <c r="K686" s="91"/>
      <c r="L686" s="91"/>
      <c r="M686" s="91"/>
      <c r="R686"/>
      <c r="S686"/>
      <c r="T686"/>
      <c r="U686"/>
      <c r="V686"/>
      <c r="W686"/>
      <c r="X686"/>
      <c r="Y686"/>
      <c r="Z686"/>
      <c r="AA686"/>
      <c r="AB686"/>
      <c r="AC686"/>
    </row>
    <row r="687" spans="2:29" s="14" customFormat="1" x14ac:dyDescent="0.25">
      <c r="B687"/>
      <c r="C687"/>
      <c r="D687"/>
      <c r="E687"/>
      <c r="F687"/>
      <c r="G687"/>
      <c r="H687"/>
      <c r="I687"/>
      <c r="J687"/>
      <c r="K687" s="91"/>
      <c r="L687" s="91"/>
      <c r="M687" s="91"/>
      <c r="R687"/>
      <c r="S687"/>
      <c r="T687"/>
      <c r="U687"/>
      <c r="V687"/>
      <c r="W687"/>
      <c r="X687"/>
      <c r="Y687"/>
      <c r="Z687"/>
      <c r="AA687"/>
      <c r="AB687"/>
      <c r="AC687"/>
    </row>
    <row r="688" spans="2:29" s="14" customFormat="1" x14ac:dyDescent="0.25">
      <c r="B688"/>
      <c r="C688"/>
      <c r="D688"/>
      <c r="E688"/>
      <c r="F688"/>
      <c r="G688"/>
      <c r="H688"/>
      <c r="I688"/>
      <c r="J688"/>
      <c r="K688" s="91"/>
      <c r="L688" s="91"/>
      <c r="M688" s="91"/>
      <c r="R688"/>
      <c r="S688"/>
      <c r="T688"/>
      <c r="U688"/>
      <c r="V688"/>
      <c r="W688"/>
      <c r="X688"/>
      <c r="Y688"/>
      <c r="Z688"/>
      <c r="AA688"/>
      <c r="AB688"/>
      <c r="AC688"/>
    </row>
    <row r="689" spans="2:29" s="14" customFormat="1" x14ac:dyDescent="0.25">
      <c r="B689"/>
      <c r="C689"/>
      <c r="D689"/>
      <c r="E689"/>
      <c r="F689"/>
      <c r="G689"/>
      <c r="H689"/>
      <c r="I689"/>
      <c r="J689"/>
      <c r="K689" s="91"/>
      <c r="L689" s="91"/>
      <c r="M689" s="91"/>
      <c r="R689"/>
      <c r="S689"/>
      <c r="T689"/>
      <c r="U689"/>
      <c r="V689"/>
      <c r="W689"/>
      <c r="X689"/>
      <c r="Y689"/>
      <c r="Z689"/>
      <c r="AA689"/>
      <c r="AB689"/>
      <c r="AC689"/>
    </row>
    <row r="690" spans="2:29" s="14" customFormat="1" x14ac:dyDescent="0.25">
      <c r="B690"/>
      <c r="C690"/>
      <c r="D690"/>
      <c r="E690"/>
      <c r="F690"/>
      <c r="G690"/>
      <c r="H690"/>
      <c r="I690"/>
      <c r="J690"/>
      <c r="K690" s="91"/>
      <c r="L690" s="91"/>
      <c r="M690" s="91"/>
      <c r="R690"/>
      <c r="S690"/>
      <c r="T690"/>
      <c r="U690"/>
      <c r="V690"/>
      <c r="W690"/>
      <c r="X690"/>
      <c r="Y690"/>
      <c r="Z690"/>
      <c r="AA690"/>
      <c r="AB690"/>
      <c r="AC690"/>
    </row>
    <row r="691" spans="2:29" s="14" customFormat="1" x14ac:dyDescent="0.25">
      <c r="B691"/>
      <c r="C691"/>
      <c r="D691"/>
      <c r="E691"/>
      <c r="F691"/>
      <c r="G691"/>
      <c r="H691"/>
      <c r="I691"/>
      <c r="J691"/>
      <c r="K691" s="91"/>
      <c r="L691" s="91"/>
      <c r="M691" s="91"/>
      <c r="R691"/>
      <c r="S691"/>
      <c r="T691"/>
      <c r="U691"/>
      <c r="V691"/>
      <c r="W691"/>
      <c r="X691"/>
      <c r="Y691"/>
      <c r="Z691"/>
      <c r="AA691"/>
      <c r="AB691"/>
      <c r="AC691"/>
    </row>
    <row r="692" spans="2:29" s="14" customFormat="1" x14ac:dyDescent="0.25">
      <c r="B692"/>
      <c r="C692"/>
      <c r="D692"/>
      <c r="E692"/>
      <c r="F692"/>
      <c r="G692"/>
      <c r="H692"/>
      <c r="I692"/>
      <c r="J692"/>
      <c r="K692" s="91"/>
      <c r="L692" s="91"/>
      <c r="M692" s="91"/>
      <c r="R692"/>
      <c r="S692"/>
      <c r="T692"/>
      <c r="U692"/>
      <c r="V692"/>
      <c r="W692"/>
      <c r="X692"/>
      <c r="Y692"/>
      <c r="Z692"/>
      <c r="AA692"/>
      <c r="AB692"/>
      <c r="AC692"/>
    </row>
    <row r="693" spans="2:29" s="14" customFormat="1" x14ac:dyDescent="0.25">
      <c r="B693"/>
      <c r="C693"/>
      <c r="D693"/>
      <c r="E693"/>
      <c r="F693"/>
      <c r="G693"/>
      <c r="H693"/>
      <c r="I693"/>
      <c r="J693"/>
      <c r="K693" s="91"/>
      <c r="L693" s="91"/>
      <c r="M693" s="91"/>
      <c r="R693"/>
      <c r="S693"/>
      <c r="T693"/>
      <c r="U693"/>
      <c r="V693"/>
      <c r="W693"/>
      <c r="X693"/>
      <c r="Y693"/>
      <c r="Z693"/>
      <c r="AA693"/>
      <c r="AB693"/>
      <c r="AC693"/>
    </row>
    <row r="694" spans="2:29" s="14" customFormat="1" x14ac:dyDescent="0.25">
      <c r="B694"/>
      <c r="C694"/>
      <c r="D694"/>
      <c r="E694"/>
      <c r="F694"/>
      <c r="G694"/>
      <c r="H694"/>
      <c r="I694"/>
      <c r="J694"/>
      <c r="K694" s="91"/>
      <c r="L694" s="91"/>
      <c r="M694" s="91"/>
      <c r="R694"/>
      <c r="S694"/>
      <c r="T694"/>
      <c r="U694"/>
      <c r="V694"/>
      <c r="W694"/>
      <c r="X694"/>
      <c r="Y694"/>
      <c r="Z694"/>
      <c r="AA694"/>
      <c r="AB694"/>
      <c r="AC694"/>
    </row>
    <row r="695" spans="2:29" s="14" customFormat="1" x14ac:dyDescent="0.25">
      <c r="B695"/>
      <c r="C695"/>
      <c r="D695"/>
      <c r="E695"/>
      <c r="F695"/>
      <c r="G695"/>
      <c r="H695"/>
      <c r="I695"/>
      <c r="J695"/>
      <c r="K695" s="91"/>
      <c r="L695" s="91"/>
      <c r="M695" s="91"/>
      <c r="R695"/>
      <c r="S695"/>
      <c r="T695"/>
      <c r="U695"/>
      <c r="V695"/>
      <c r="W695"/>
      <c r="X695"/>
      <c r="Y695"/>
      <c r="Z695"/>
      <c r="AA695"/>
      <c r="AB695"/>
      <c r="AC695"/>
    </row>
    <row r="696" spans="2:29" s="14" customFormat="1" x14ac:dyDescent="0.25">
      <c r="B696"/>
      <c r="C696"/>
      <c r="D696"/>
      <c r="E696"/>
      <c r="F696"/>
      <c r="G696"/>
      <c r="H696"/>
      <c r="I696"/>
      <c r="J696"/>
      <c r="K696" s="91"/>
      <c r="L696" s="91"/>
      <c r="M696" s="91"/>
      <c r="R696"/>
      <c r="S696"/>
      <c r="T696"/>
      <c r="U696"/>
      <c r="V696"/>
      <c r="W696"/>
      <c r="X696"/>
      <c r="Y696"/>
      <c r="Z696"/>
      <c r="AA696"/>
      <c r="AB696"/>
      <c r="AC696"/>
    </row>
    <row r="697" spans="2:29" s="14" customFormat="1" x14ac:dyDescent="0.25">
      <c r="B697"/>
      <c r="C697"/>
      <c r="D697"/>
      <c r="E697"/>
      <c r="F697"/>
      <c r="G697"/>
      <c r="H697"/>
      <c r="I697"/>
      <c r="J697"/>
      <c r="K697" s="91"/>
      <c r="L697" s="91"/>
      <c r="M697" s="91"/>
      <c r="R697"/>
      <c r="S697"/>
      <c r="T697"/>
      <c r="U697"/>
      <c r="V697"/>
      <c r="W697"/>
      <c r="X697"/>
      <c r="Y697"/>
      <c r="Z697"/>
      <c r="AA697"/>
      <c r="AB697"/>
      <c r="AC697"/>
    </row>
    <row r="698" spans="2:29" s="14" customFormat="1" x14ac:dyDescent="0.25">
      <c r="B698"/>
      <c r="C698"/>
      <c r="D698"/>
      <c r="E698"/>
      <c r="F698"/>
      <c r="G698"/>
      <c r="H698"/>
      <c r="I698"/>
      <c r="J698"/>
      <c r="K698" s="91"/>
      <c r="L698" s="91"/>
      <c r="M698" s="91"/>
      <c r="R698"/>
      <c r="S698"/>
      <c r="T698"/>
      <c r="U698"/>
      <c r="V698"/>
      <c r="W698"/>
      <c r="X698"/>
      <c r="Y698"/>
      <c r="Z698"/>
      <c r="AA698"/>
      <c r="AB698"/>
      <c r="AC698"/>
    </row>
    <row r="699" spans="2:29" s="14" customFormat="1" x14ac:dyDescent="0.25">
      <c r="B699"/>
      <c r="C699"/>
      <c r="D699"/>
      <c r="E699"/>
      <c r="F699"/>
      <c r="G699"/>
      <c r="H699"/>
      <c r="I699"/>
      <c r="J699"/>
      <c r="K699" s="91"/>
      <c r="L699" s="91"/>
      <c r="M699" s="91"/>
      <c r="R699"/>
      <c r="S699"/>
      <c r="T699"/>
      <c r="U699"/>
      <c r="V699"/>
      <c r="W699"/>
      <c r="X699"/>
      <c r="Y699"/>
      <c r="Z699"/>
      <c r="AA699"/>
      <c r="AB699"/>
      <c r="AC699"/>
    </row>
    <row r="700" spans="2:29" s="14" customFormat="1" x14ac:dyDescent="0.25">
      <c r="B700"/>
      <c r="C700"/>
      <c r="D700"/>
      <c r="E700"/>
      <c r="F700"/>
      <c r="G700"/>
      <c r="H700"/>
      <c r="I700"/>
      <c r="J700"/>
      <c r="K700" s="91"/>
      <c r="L700" s="91"/>
      <c r="M700" s="91"/>
      <c r="R700"/>
      <c r="S700"/>
      <c r="T700"/>
      <c r="U700"/>
      <c r="V700"/>
      <c r="W700"/>
      <c r="X700"/>
      <c r="Y700"/>
      <c r="Z700"/>
      <c r="AA700"/>
      <c r="AB700"/>
      <c r="AC700"/>
    </row>
    <row r="701" spans="2:29" s="14" customFormat="1" x14ac:dyDescent="0.25">
      <c r="B701"/>
      <c r="C701"/>
      <c r="D701"/>
      <c r="E701"/>
      <c r="F701"/>
      <c r="G701"/>
      <c r="H701"/>
      <c r="I701"/>
      <c r="J701"/>
      <c r="K701" s="91"/>
      <c r="L701" s="91"/>
      <c r="M701" s="91"/>
      <c r="R701"/>
      <c r="S701"/>
      <c r="T701"/>
      <c r="U701"/>
      <c r="V701"/>
      <c r="W701"/>
      <c r="X701"/>
      <c r="Y701"/>
      <c r="Z701"/>
      <c r="AA701"/>
      <c r="AB701"/>
      <c r="AC701"/>
    </row>
    <row r="702" spans="2:29" s="14" customFormat="1" x14ac:dyDescent="0.25">
      <c r="B702"/>
      <c r="C702"/>
      <c r="D702"/>
      <c r="E702"/>
      <c r="F702"/>
      <c r="G702"/>
      <c r="H702"/>
      <c r="I702"/>
      <c r="J702"/>
      <c r="K702" s="91"/>
      <c r="L702" s="91"/>
      <c r="M702" s="91"/>
      <c r="R702"/>
      <c r="S702"/>
      <c r="T702"/>
      <c r="U702"/>
      <c r="V702"/>
      <c r="W702"/>
      <c r="X702"/>
      <c r="Y702"/>
      <c r="Z702"/>
      <c r="AA702"/>
      <c r="AB702"/>
      <c r="AC702"/>
    </row>
    <row r="703" spans="2:29" s="14" customFormat="1" x14ac:dyDescent="0.25">
      <c r="B703"/>
      <c r="C703"/>
      <c r="D703"/>
      <c r="E703"/>
      <c r="F703"/>
      <c r="G703"/>
      <c r="H703"/>
      <c r="I703"/>
      <c r="J703"/>
      <c r="K703" s="91"/>
      <c r="L703" s="91"/>
      <c r="M703" s="91"/>
      <c r="R703"/>
      <c r="S703"/>
      <c r="T703"/>
      <c r="U703"/>
      <c r="V703"/>
      <c r="W703"/>
      <c r="X703"/>
      <c r="Y703"/>
      <c r="Z703"/>
      <c r="AA703"/>
      <c r="AB703"/>
      <c r="AC703"/>
    </row>
    <row r="704" spans="2:29" s="14" customFormat="1" x14ac:dyDescent="0.25">
      <c r="B704"/>
      <c r="C704"/>
      <c r="D704"/>
      <c r="E704"/>
      <c r="F704"/>
      <c r="G704"/>
      <c r="H704"/>
      <c r="I704"/>
      <c r="J704"/>
      <c r="K704" s="91"/>
      <c r="L704" s="91"/>
      <c r="M704" s="91"/>
      <c r="R704"/>
      <c r="S704"/>
      <c r="T704"/>
      <c r="U704"/>
      <c r="V704"/>
      <c r="W704"/>
      <c r="X704"/>
      <c r="Y704"/>
      <c r="Z704"/>
      <c r="AA704"/>
      <c r="AB704"/>
      <c r="AC704"/>
    </row>
    <row r="705" spans="2:29" s="14" customFormat="1" x14ac:dyDescent="0.25">
      <c r="B705"/>
      <c r="C705"/>
      <c r="D705"/>
      <c r="E705"/>
      <c r="F705"/>
      <c r="G705"/>
      <c r="H705"/>
      <c r="I705"/>
      <c r="J705"/>
      <c r="K705" s="91"/>
      <c r="L705" s="91"/>
      <c r="M705" s="91"/>
      <c r="R705"/>
      <c r="S705"/>
      <c r="T705"/>
      <c r="U705"/>
      <c r="V705"/>
      <c r="W705"/>
      <c r="X705"/>
      <c r="Y705"/>
      <c r="Z705"/>
      <c r="AA705"/>
      <c r="AB705"/>
      <c r="AC705"/>
    </row>
    <row r="706" spans="2:29" s="14" customFormat="1" x14ac:dyDescent="0.25">
      <c r="B706"/>
      <c r="C706"/>
      <c r="D706"/>
      <c r="E706"/>
      <c r="F706"/>
      <c r="G706"/>
      <c r="H706"/>
      <c r="I706"/>
      <c r="J706"/>
      <c r="K706" s="91"/>
      <c r="L706" s="91"/>
      <c r="M706" s="91"/>
      <c r="R706"/>
      <c r="S706"/>
      <c r="T706"/>
      <c r="U706"/>
      <c r="V706"/>
      <c r="W706"/>
      <c r="X706"/>
      <c r="Y706"/>
      <c r="Z706"/>
      <c r="AA706"/>
      <c r="AB706"/>
      <c r="AC706"/>
    </row>
    <row r="707" spans="2:29" s="14" customFormat="1" x14ac:dyDescent="0.25">
      <c r="B707"/>
      <c r="C707"/>
      <c r="D707"/>
      <c r="E707"/>
      <c r="F707"/>
      <c r="G707"/>
      <c r="H707"/>
      <c r="I707"/>
      <c r="J707"/>
      <c r="K707" s="91"/>
      <c r="L707" s="91"/>
      <c r="M707" s="91"/>
      <c r="R707"/>
      <c r="S707"/>
      <c r="T707"/>
      <c r="U707"/>
      <c r="V707"/>
      <c r="W707"/>
      <c r="X707"/>
      <c r="Y707"/>
      <c r="Z707"/>
      <c r="AA707"/>
      <c r="AB707"/>
      <c r="AC707"/>
    </row>
    <row r="708" spans="2:29" s="14" customFormat="1" x14ac:dyDescent="0.25">
      <c r="B708"/>
      <c r="C708"/>
      <c r="D708"/>
      <c r="E708"/>
      <c r="F708"/>
      <c r="G708"/>
      <c r="H708"/>
      <c r="I708"/>
      <c r="J708"/>
      <c r="K708" s="91"/>
      <c r="L708" s="91"/>
      <c r="M708" s="91"/>
      <c r="R708"/>
      <c r="S708"/>
      <c r="T708"/>
      <c r="U708"/>
      <c r="V708"/>
      <c r="W708"/>
      <c r="X708"/>
      <c r="Y708"/>
      <c r="Z708"/>
      <c r="AA708"/>
      <c r="AB708"/>
      <c r="AC708"/>
    </row>
    <row r="709" spans="2:29" s="14" customFormat="1" x14ac:dyDescent="0.25">
      <c r="B709"/>
      <c r="C709"/>
      <c r="D709"/>
      <c r="E709"/>
      <c r="F709"/>
      <c r="G709"/>
      <c r="H709"/>
      <c r="I709"/>
      <c r="J709"/>
      <c r="K709" s="91"/>
      <c r="L709" s="91"/>
      <c r="M709" s="91"/>
      <c r="R709"/>
      <c r="S709"/>
      <c r="T709"/>
      <c r="U709"/>
      <c r="V709"/>
      <c r="W709"/>
      <c r="X709"/>
      <c r="Y709"/>
      <c r="Z709"/>
      <c r="AA709"/>
      <c r="AB709"/>
      <c r="AC709"/>
    </row>
    <row r="710" spans="2:29" s="14" customFormat="1" x14ac:dyDescent="0.25">
      <c r="B710"/>
      <c r="C710"/>
      <c r="D710"/>
      <c r="E710"/>
      <c r="F710"/>
      <c r="G710"/>
      <c r="H710"/>
      <c r="I710"/>
      <c r="J710"/>
      <c r="K710" s="91"/>
      <c r="L710" s="91"/>
      <c r="M710" s="91"/>
      <c r="R710"/>
      <c r="S710"/>
      <c r="T710"/>
      <c r="U710"/>
      <c r="V710"/>
      <c r="W710"/>
      <c r="X710"/>
      <c r="Y710"/>
      <c r="Z710"/>
      <c r="AA710"/>
      <c r="AB710"/>
      <c r="AC710"/>
    </row>
    <row r="711" spans="2:29" s="14" customFormat="1" x14ac:dyDescent="0.25">
      <c r="B711"/>
      <c r="C711"/>
      <c r="D711"/>
      <c r="E711"/>
      <c r="F711"/>
      <c r="G711"/>
      <c r="H711"/>
      <c r="I711"/>
      <c r="J711"/>
      <c r="K711" s="91"/>
      <c r="L711" s="91"/>
      <c r="M711" s="91"/>
      <c r="R711"/>
      <c r="S711"/>
      <c r="T711"/>
      <c r="U711"/>
      <c r="V711"/>
      <c r="W711"/>
      <c r="X711"/>
      <c r="Y711"/>
      <c r="Z711"/>
      <c r="AA711"/>
      <c r="AB711"/>
      <c r="AC711"/>
    </row>
    <row r="712" spans="2:29" s="14" customFormat="1" x14ac:dyDescent="0.25">
      <c r="B712"/>
      <c r="C712"/>
      <c r="D712"/>
      <c r="E712"/>
      <c r="F712"/>
      <c r="G712"/>
      <c r="H712"/>
      <c r="I712"/>
      <c r="J712"/>
      <c r="K712" s="91"/>
      <c r="L712" s="91"/>
      <c r="M712" s="91"/>
      <c r="R712"/>
      <c r="S712"/>
      <c r="T712"/>
      <c r="U712"/>
      <c r="V712"/>
      <c r="W712"/>
      <c r="X712"/>
      <c r="Y712"/>
      <c r="Z712"/>
      <c r="AA712"/>
      <c r="AB712"/>
      <c r="AC712"/>
    </row>
    <row r="713" spans="2:29" s="14" customFormat="1" x14ac:dyDescent="0.25">
      <c r="B713"/>
      <c r="C713"/>
      <c r="D713"/>
      <c r="E713"/>
      <c r="F713"/>
      <c r="G713"/>
      <c r="H713"/>
      <c r="I713"/>
      <c r="J713"/>
      <c r="K713" s="91"/>
      <c r="L713" s="91"/>
      <c r="M713" s="91"/>
      <c r="R713"/>
      <c r="S713"/>
      <c r="T713"/>
      <c r="U713"/>
      <c r="V713"/>
      <c r="W713"/>
      <c r="X713"/>
      <c r="Y713"/>
      <c r="Z713"/>
      <c r="AA713"/>
      <c r="AB713"/>
      <c r="AC713"/>
    </row>
    <row r="714" spans="2:29" s="14" customFormat="1" x14ac:dyDescent="0.25">
      <c r="B714"/>
      <c r="C714"/>
      <c r="D714"/>
      <c r="E714"/>
      <c r="F714"/>
      <c r="G714"/>
      <c r="H714"/>
      <c r="I714"/>
      <c r="J714"/>
      <c r="K714" s="91"/>
      <c r="L714" s="91"/>
      <c r="M714" s="91"/>
      <c r="R714"/>
      <c r="S714"/>
      <c r="T714"/>
      <c r="U714"/>
      <c r="V714"/>
      <c r="W714"/>
      <c r="X714"/>
      <c r="Y714"/>
      <c r="Z714"/>
      <c r="AA714"/>
      <c r="AB714"/>
      <c r="AC714"/>
    </row>
    <row r="715" spans="2:29" s="14" customFormat="1" x14ac:dyDescent="0.25">
      <c r="B715"/>
      <c r="C715"/>
      <c r="D715"/>
      <c r="E715"/>
      <c r="F715"/>
      <c r="G715"/>
      <c r="H715"/>
      <c r="I715"/>
      <c r="J715"/>
      <c r="K715" s="91"/>
      <c r="L715" s="91"/>
      <c r="M715" s="91"/>
      <c r="R715"/>
      <c r="S715"/>
      <c r="T715"/>
      <c r="U715"/>
      <c r="V715"/>
      <c r="W715"/>
      <c r="X715"/>
      <c r="Y715"/>
      <c r="Z715"/>
      <c r="AA715"/>
      <c r="AB715"/>
      <c r="AC715"/>
    </row>
    <row r="716" spans="2:29" s="14" customFormat="1" x14ac:dyDescent="0.25">
      <c r="B716"/>
      <c r="C716"/>
      <c r="D716"/>
      <c r="E716"/>
      <c r="F716"/>
      <c r="G716"/>
      <c r="H716"/>
      <c r="I716"/>
      <c r="J716"/>
      <c r="K716" s="91"/>
      <c r="L716" s="91"/>
      <c r="M716" s="91"/>
      <c r="R716"/>
      <c r="S716"/>
      <c r="T716"/>
      <c r="U716"/>
      <c r="V716"/>
      <c r="W716"/>
      <c r="X716"/>
      <c r="Y716"/>
      <c r="Z716"/>
      <c r="AA716"/>
      <c r="AB716"/>
      <c r="AC716"/>
    </row>
    <row r="717" spans="2:29" s="14" customFormat="1" x14ac:dyDescent="0.25">
      <c r="B717"/>
      <c r="C717"/>
      <c r="D717"/>
      <c r="E717"/>
      <c r="F717"/>
      <c r="G717"/>
      <c r="H717"/>
      <c r="I717"/>
      <c r="J717"/>
      <c r="K717" s="91"/>
      <c r="L717" s="91"/>
      <c r="M717" s="91"/>
      <c r="R717"/>
      <c r="S717"/>
      <c r="T717"/>
      <c r="U717"/>
      <c r="V717"/>
      <c r="W717"/>
      <c r="X717"/>
      <c r="Y717"/>
      <c r="Z717"/>
      <c r="AA717"/>
      <c r="AB717"/>
      <c r="AC717"/>
    </row>
    <row r="718" spans="2:29" s="14" customFormat="1" x14ac:dyDescent="0.25">
      <c r="B718"/>
      <c r="C718"/>
      <c r="D718"/>
      <c r="E718"/>
      <c r="F718"/>
      <c r="G718"/>
      <c r="H718"/>
      <c r="I718"/>
      <c r="J718"/>
      <c r="K718" s="91"/>
      <c r="L718" s="91"/>
      <c r="M718" s="91"/>
      <c r="R718"/>
      <c r="S718"/>
      <c r="T718"/>
      <c r="U718"/>
      <c r="V718"/>
      <c r="W718"/>
      <c r="X718"/>
      <c r="Y718"/>
      <c r="Z718"/>
      <c r="AA718"/>
      <c r="AB718"/>
      <c r="AC718"/>
    </row>
    <row r="719" spans="2:29" s="14" customFormat="1" x14ac:dyDescent="0.25">
      <c r="B719"/>
      <c r="C719"/>
      <c r="D719"/>
      <c r="E719"/>
      <c r="F719"/>
      <c r="G719"/>
      <c r="H719"/>
      <c r="I719"/>
      <c r="J719"/>
      <c r="K719" s="91"/>
      <c r="L719" s="91"/>
      <c r="M719" s="91"/>
      <c r="R719"/>
      <c r="S719"/>
      <c r="T719"/>
      <c r="U719"/>
      <c r="V719"/>
      <c r="W719"/>
      <c r="X719"/>
      <c r="Y719"/>
      <c r="Z719"/>
      <c r="AA719"/>
      <c r="AB719"/>
      <c r="AC719"/>
    </row>
    <row r="720" spans="2:29" s="14" customFormat="1" x14ac:dyDescent="0.25">
      <c r="B720"/>
      <c r="C720"/>
      <c r="D720"/>
      <c r="E720"/>
      <c r="F720"/>
      <c r="G720"/>
      <c r="H720"/>
      <c r="I720"/>
      <c r="J720"/>
      <c r="K720" s="91"/>
      <c r="L720" s="91"/>
      <c r="M720" s="91"/>
      <c r="R720"/>
      <c r="S720"/>
      <c r="T720"/>
      <c r="U720"/>
      <c r="V720"/>
      <c r="W720"/>
      <c r="X720"/>
      <c r="Y720"/>
      <c r="Z720"/>
      <c r="AA720"/>
      <c r="AB720"/>
      <c r="AC720"/>
    </row>
    <row r="721" spans="2:29" s="14" customFormat="1" x14ac:dyDescent="0.25">
      <c r="B721"/>
      <c r="C721"/>
      <c r="D721"/>
      <c r="E721"/>
      <c r="F721"/>
      <c r="G721"/>
      <c r="H721"/>
      <c r="I721"/>
      <c r="J721"/>
      <c r="K721" s="91"/>
      <c r="L721" s="91"/>
      <c r="M721" s="91"/>
      <c r="R721"/>
      <c r="S721"/>
      <c r="T721"/>
      <c r="U721"/>
      <c r="V721"/>
      <c r="W721"/>
      <c r="X721"/>
      <c r="Y721"/>
      <c r="Z721"/>
      <c r="AA721"/>
      <c r="AB721"/>
      <c r="AC721"/>
    </row>
    <row r="722" spans="2:29" s="14" customFormat="1" x14ac:dyDescent="0.25">
      <c r="B722"/>
      <c r="C722"/>
      <c r="D722"/>
      <c r="E722"/>
      <c r="F722"/>
      <c r="G722"/>
      <c r="H722"/>
      <c r="I722"/>
      <c r="J722"/>
      <c r="K722" s="91"/>
      <c r="L722" s="91"/>
      <c r="M722" s="91"/>
      <c r="R722"/>
      <c r="S722"/>
      <c r="T722"/>
      <c r="U722"/>
      <c r="V722"/>
      <c r="W722"/>
      <c r="X722"/>
      <c r="Y722"/>
      <c r="Z722"/>
      <c r="AA722"/>
      <c r="AB722"/>
      <c r="AC722"/>
    </row>
    <row r="723" spans="2:29" s="14" customFormat="1" x14ac:dyDescent="0.25">
      <c r="B723"/>
      <c r="C723"/>
      <c r="D723"/>
      <c r="E723"/>
      <c r="F723"/>
      <c r="G723"/>
      <c r="H723"/>
      <c r="I723"/>
      <c r="J723"/>
      <c r="K723" s="91"/>
      <c r="L723" s="91"/>
      <c r="M723" s="91"/>
      <c r="R723"/>
      <c r="S723"/>
      <c r="T723"/>
      <c r="U723"/>
      <c r="V723"/>
      <c r="W723"/>
      <c r="X723"/>
      <c r="Y723"/>
      <c r="Z723"/>
      <c r="AA723"/>
      <c r="AB723"/>
      <c r="AC723"/>
    </row>
    <row r="724" spans="2:29" s="14" customFormat="1" x14ac:dyDescent="0.25">
      <c r="B724"/>
      <c r="C724"/>
      <c r="D724"/>
      <c r="E724"/>
      <c r="F724"/>
      <c r="G724"/>
      <c r="H724"/>
      <c r="I724"/>
      <c r="J724"/>
      <c r="K724" s="91"/>
      <c r="L724" s="91"/>
      <c r="M724" s="91"/>
      <c r="R724"/>
      <c r="S724"/>
      <c r="T724"/>
      <c r="U724"/>
      <c r="V724"/>
      <c r="W724"/>
      <c r="X724"/>
      <c r="Y724"/>
      <c r="Z724"/>
      <c r="AA724"/>
      <c r="AB724"/>
      <c r="AC724"/>
    </row>
    <row r="725" spans="2:29" s="14" customFormat="1" x14ac:dyDescent="0.25">
      <c r="B725"/>
      <c r="C725"/>
      <c r="D725"/>
      <c r="E725"/>
      <c r="F725"/>
      <c r="G725"/>
      <c r="H725"/>
      <c r="I725"/>
      <c r="J725"/>
      <c r="K725" s="91"/>
      <c r="L725" s="91"/>
      <c r="M725" s="91"/>
      <c r="R725"/>
      <c r="S725"/>
      <c r="T725"/>
      <c r="U725"/>
      <c r="V725"/>
      <c r="W725"/>
      <c r="X725"/>
      <c r="Y725"/>
      <c r="Z725"/>
      <c r="AA725"/>
      <c r="AB725"/>
      <c r="AC725"/>
    </row>
    <row r="726" spans="2:29" s="14" customFormat="1" x14ac:dyDescent="0.25">
      <c r="B726"/>
      <c r="C726"/>
      <c r="D726"/>
      <c r="E726"/>
      <c r="F726"/>
      <c r="G726"/>
      <c r="H726"/>
      <c r="I726"/>
      <c r="J726"/>
      <c r="K726" s="91"/>
      <c r="L726" s="91"/>
      <c r="M726" s="91"/>
      <c r="R726"/>
      <c r="S726"/>
      <c r="T726"/>
      <c r="U726"/>
      <c r="V726"/>
      <c r="W726"/>
      <c r="X726"/>
      <c r="Y726"/>
      <c r="Z726"/>
      <c r="AA726"/>
      <c r="AB726"/>
      <c r="AC726"/>
    </row>
    <row r="727" spans="2:29" s="14" customFormat="1" x14ac:dyDescent="0.25">
      <c r="B727"/>
      <c r="C727"/>
      <c r="D727"/>
      <c r="E727"/>
      <c r="F727"/>
      <c r="G727"/>
      <c r="H727"/>
      <c r="I727"/>
      <c r="J727"/>
      <c r="K727" s="91"/>
      <c r="L727" s="91"/>
      <c r="M727" s="91"/>
      <c r="R727"/>
      <c r="S727"/>
      <c r="T727"/>
      <c r="U727"/>
      <c r="V727"/>
      <c r="W727"/>
      <c r="X727"/>
      <c r="Y727"/>
      <c r="Z727"/>
      <c r="AA727"/>
      <c r="AB727"/>
      <c r="AC727"/>
    </row>
    <row r="728" spans="2:29" s="14" customFormat="1" x14ac:dyDescent="0.25">
      <c r="B728"/>
      <c r="C728"/>
      <c r="D728"/>
      <c r="E728"/>
      <c r="F728"/>
      <c r="G728"/>
      <c r="H728"/>
      <c r="I728"/>
      <c r="J728"/>
      <c r="K728" s="91"/>
      <c r="L728" s="91"/>
      <c r="M728" s="91"/>
      <c r="R728"/>
      <c r="S728"/>
      <c r="T728"/>
      <c r="U728"/>
      <c r="V728"/>
      <c r="W728"/>
      <c r="X728"/>
      <c r="Y728"/>
      <c r="Z728"/>
      <c r="AA728"/>
      <c r="AB728"/>
      <c r="AC728"/>
    </row>
    <row r="729" spans="2:29" s="14" customFormat="1" x14ac:dyDescent="0.25">
      <c r="B729"/>
      <c r="C729"/>
      <c r="D729"/>
      <c r="E729"/>
      <c r="F729"/>
      <c r="G729"/>
      <c r="H729"/>
      <c r="I729"/>
      <c r="J729"/>
      <c r="K729" s="91"/>
      <c r="L729" s="91"/>
      <c r="M729" s="91"/>
      <c r="R729"/>
      <c r="S729"/>
      <c r="T729"/>
      <c r="U729"/>
      <c r="V729"/>
      <c r="W729"/>
      <c r="X729"/>
      <c r="Y729"/>
      <c r="Z729"/>
      <c r="AA729"/>
      <c r="AB729"/>
      <c r="AC729"/>
    </row>
    <row r="730" spans="2:29" s="14" customFormat="1" x14ac:dyDescent="0.25">
      <c r="B730"/>
      <c r="C730"/>
      <c r="D730"/>
      <c r="E730"/>
      <c r="F730"/>
      <c r="G730"/>
      <c r="H730"/>
      <c r="I730"/>
      <c r="J730"/>
      <c r="K730" s="91"/>
      <c r="L730" s="91"/>
      <c r="M730" s="91"/>
      <c r="R730"/>
      <c r="S730"/>
      <c r="T730"/>
      <c r="U730"/>
      <c r="V730"/>
      <c r="W730"/>
      <c r="X730"/>
      <c r="Y730"/>
      <c r="Z730"/>
      <c r="AA730"/>
      <c r="AB730"/>
      <c r="AC730"/>
    </row>
    <row r="731" spans="2:29" s="14" customFormat="1" x14ac:dyDescent="0.25">
      <c r="B731"/>
      <c r="C731"/>
      <c r="D731"/>
      <c r="E731"/>
      <c r="F731"/>
      <c r="G731"/>
      <c r="H731"/>
      <c r="I731"/>
      <c r="J731"/>
      <c r="K731" s="91"/>
      <c r="L731" s="91"/>
      <c r="M731" s="91"/>
      <c r="R731"/>
      <c r="S731"/>
      <c r="T731"/>
      <c r="U731"/>
      <c r="V731"/>
      <c r="W731"/>
      <c r="X731"/>
      <c r="Y731"/>
      <c r="Z731"/>
      <c r="AA731"/>
      <c r="AB731"/>
      <c r="AC731"/>
    </row>
    <row r="732" spans="2:29" s="14" customFormat="1" x14ac:dyDescent="0.25">
      <c r="B732"/>
      <c r="C732"/>
      <c r="D732"/>
      <c r="E732"/>
      <c r="F732"/>
      <c r="G732"/>
      <c r="H732"/>
      <c r="I732"/>
      <c r="J732"/>
      <c r="K732" s="91"/>
      <c r="L732" s="91"/>
      <c r="M732" s="91"/>
      <c r="R732"/>
      <c r="S732"/>
      <c r="T732"/>
      <c r="U732"/>
      <c r="V732"/>
      <c r="W732"/>
      <c r="X732"/>
      <c r="Y732"/>
      <c r="Z732"/>
      <c r="AA732"/>
      <c r="AB732"/>
      <c r="AC732"/>
    </row>
    <row r="733" spans="2:29" s="14" customFormat="1" x14ac:dyDescent="0.25">
      <c r="B733"/>
      <c r="C733"/>
      <c r="D733"/>
      <c r="E733"/>
      <c r="F733"/>
      <c r="G733"/>
      <c r="H733"/>
      <c r="I733"/>
      <c r="J733"/>
      <c r="K733" s="91"/>
      <c r="L733" s="91"/>
      <c r="M733" s="91"/>
      <c r="R733"/>
      <c r="S733"/>
      <c r="T733"/>
      <c r="U733"/>
      <c r="V733"/>
      <c r="W733"/>
      <c r="X733"/>
      <c r="Y733"/>
      <c r="Z733"/>
      <c r="AA733"/>
      <c r="AB733"/>
      <c r="AC733"/>
    </row>
    <row r="734" spans="2:29" s="14" customFormat="1" x14ac:dyDescent="0.25">
      <c r="B734"/>
      <c r="C734"/>
      <c r="D734"/>
      <c r="E734"/>
      <c r="F734"/>
      <c r="G734"/>
      <c r="H734"/>
      <c r="I734"/>
      <c r="J734"/>
      <c r="K734" s="91"/>
      <c r="L734" s="91"/>
      <c r="M734" s="91"/>
      <c r="R734"/>
      <c r="S734"/>
      <c r="T734"/>
      <c r="U734"/>
      <c r="V734"/>
      <c r="W734"/>
      <c r="X734"/>
      <c r="Y734"/>
      <c r="Z734"/>
      <c r="AA734"/>
      <c r="AB734"/>
      <c r="AC734"/>
    </row>
    <row r="735" spans="2:29" s="14" customFormat="1" x14ac:dyDescent="0.25">
      <c r="B735"/>
      <c r="C735"/>
      <c r="D735"/>
      <c r="E735"/>
      <c r="F735"/>
      <c r="G735"/>
      <c r="H735"/>
      <c r="I735"/>
      <c r="J735"/>
      <c r="K735" s="91"/>
      <c r="L735" s="91"/>
      <c r="M735" s="91"/>
      <c r="R735"/>
      <c r="S735"/>
      <c r="T735"/>
      <c r="U735"/>
      <c r="V735"/>
      <c r="W735"/>
      <c r="X735"/>
      <c r="Y735"/>
      <c r="Z735"/>
      <c r="AA735"/>
      <c r="AB735"/>
      <c r="AC735"/>
    </row>
    <row r="736" spans="2:29" s="14" customFormat="1" x14ac:dyDescent="0.25">
      <c r="B736"/>
      <c r="C736"/>
      <c r="D736"/>
      <c r="E736"/>
      <c r="F736"/>
      <c r="G736"/>
      <c r="H736"/>
      <c r="I736"/>
      <c r="J736"/>
      <c r="K736" s="91"/>
      <c r="L736" s="91"/>
      <c r="M736" s="91"/>
      <c r="R736"/>
      <c r="S736"/>
      <c r="T736"/>
      <c r="U736"/>
      <c r="V736"/>
      <c r="W736"/>
      <c r="X736"/>
      <c r="Y736"/>
      <c r="Z736"/>
      <c r="AA736"/>
      <c r="AB736"/>
      <c r="AC736"/>
    </row>
    <row r="737" spans="2:29" s="14" customFormat="1" x14ac:dyDescent="0.25">
      <c r="B737"/>
      <c r="C737"/>
      <c r="D737"/>
      <c r="E737"/>
      <c r="F737"/>
      <c r="G737"/>
      <c r="H737"/>
      <c r="I737"/>
      <c r="J737"/>
      <c r="K737" s="91"/>
      <c r="L737" s="91"/>
      <c r="M737" s="91"/>
      <c r="R737"/>
      <c r="S737"/>
      <c r="T737"/>
      <c r="U737"/>
      <c r="V737"/>
      <c r="W737"/>
      <c r="X737"/>
      <c r="Y737"/>
      <c r="Z737"/>
      <c r="AA737"/>
      <c r="AB737"/>
      <c r="AC737"/>
    </row>
    <row r="738" spans="2:29" s="14" customFormat="1" x14ac:dyDescent="0.25">
      <c r="B738"/>
      <c r="C738"/>
      <c r="D738"/>
      <c r="E738"/>
      <c r="F738"/>
      <c r="G738"/>
      <c r="H738"/>
      <c r="I738"/>
      <c r="J738"/>
      <c r="K738" s="91"/>
      <c r="L738" s="91"/>
      <c r="M738" s="91"/>
      <c r="R738"/>
      <c r="S738"/>
      <c r="T738"/>
      <c r="U738"/>
      <c r="V738"/>
      <c r="W738"/>
      <c r="X738"/>
      <c r="Y738"/>
      <c r="Z738"/>
      <c r="AA738"/>
      <c r="AB738"/>
      <c r="AC738"/>
    </row>
    <row r="739" spans="2:29" s="14" customFormat="1" x14ac:dyDescent="0.25">
      <c r="B739"/>
      <c r="C739"/>
      <c r="D739"/>
      <c r="E739"/>
      <c r="F739"/>
      <c r="G739"/>
      <c r="H739"/>
      <c r="I739"/>
      <c r="J739"/>
      <c r="K739" s="91"/>
      <c r="L739" s="91"/>
      <c r="M739" s="91"/>
      <c r="R739"/>
      <c r="S739"/>
      <c r="T739"/>
      <c r="U739"/>
      <c r="V739"/>
      <c r="W739"/>
      <c r="X739"/>
      <c r="Y739"/>
      <c r="Z739"/>
      <c r="AA739"/>
      <c r="AB739"/>
      <c r="AC739"/>
    </row>
    <row r="740" spans="2:29" s="14" customFormat="1" x14ac:dyDescent="0.25">
      <c r="B740"/>
      <c r="C740"/>
      <c r="D740"/>
      <c r="E740"/>
      <c r="F740"/>
      <c r="G740"/>
      <c r="H740"/>
      <c r="I740"/>
      <c r="J740"/>
      <c r="K740" s="91"/>
      <c r="L740" s="91"/>
      <c r="M740" s="91"/>
      <c r="R740"/>
      <c r="S740"/>
      <c r="T740"/>
      <c r="U740"/>
      <c r="V740"/>
      <c r="W740"/>
      <c r="X740"/>
      <c r="Y740"/>
      <c r="Z740"/>
      <c r="AA740"/>
      <c r="AB740"/>
      <c r="AC740"/>
    </row>
    <row r="741" spans="2:29" s="14" customFormat="1" x14ac:dyDescent="0.25">
      <c r="B741"/>
      <c r="C741"/>
      <c r="D741"/>
      <c r="E741"/>
      <c r="F741"/>
      <c r="G741"/>
      <c r="H741"/>
      <c r="I741"/>
      <c r="J741"/>
      <c r="K741" s="91"/>
      <c r="L741" s="91"/>
      <c r="M741" s="91"/>
      <c r="R741"/>
      <c r="S741"/>
      <c r="T741"/>
      <c r="U741"/>
      <c r="V741"/>
      <c r="W741"/>
      <c r="X741"/>
      <c r="Y741"/>
      <c r="Z741"/>
      <c r="AA741"/>
      <c r="AB741"/>
      <c r="AC741"/>
    </row>
    <row r="742" spans="2:29" s="14" customFormat="1" x14ac:dyDescent="0.25">
      <c r="B742"/>
      <c r="C742"/>
      <c r="D742"/>
      <c r="E742"/>
      <c r="F742"/>
      <c r="G742"/>
      <c r="H742"/>
      <c r="I742"/>
      <c r="J742"/>
      <c r="K742" s="91"/>
      <c r="L742" s="91"/>
      <c r="M742" s="91"/>
      <c r="R742"/>
      <c r="S742"/>
      <c r="T742"/>
      <c r="U742"/>
      <c r="V742"/>
      <c r="W742"/>
      <c r="X742"/>
      <c r="Y742"/>
      <c r="Z742"/>
      <c r="AA742"/>
      <c r="AB742"/>
      <c r="AC742"/>
    </row>
    <row r="743" spans="2:29" s="14" customFormat="1" x14ac:dyDescent="0.25">
      <c r="B743"/>
      <c r="C743"/>
      <c r="D743"/>
      <c r="E743"/>
      <c r="F743"/>
      <c r="G743"/>
      <c r="H743"/>
      <c r="I743"/>
      <c r="J743"/>
      <c r="K743" s="91"/>
      <c r="L743" s="91"/>
      <c r="M743" s="91"/>
      <c r="R743"/>
      <c r="S743"/>
      <c r="T743"/>
      <c r="U743"/>
      <c r="V743"/>
      <c r="W743"/>
      <c r="X743"/>
      <c r="Y743"/>
      <c r="Z743"/>
      <c r="AA743"/>
      <c r="AB743"/>
      <c r="AC743"/>
    </row>
    <row r="744" spans="2:29" s="14" customFormat="1" x14ac:dyDescent="0.25">
      <c r="B744"/>
      <c r="C744"/>
      <c r="D744"/>
      <c r="E744"/>
      <c r="F744"/>
      <c r="G744"/>
      <c r="H744"/>
      <c r="I744"/>
      <c r="J744"/>
      <c r="K744" s="91"/>
      <c r="L744" s="91"/>
      <c r="M744" s="91"/>
      <c r="R744"/>
      <c r="S744"/>
      <c r="T744"/>
      <c r="U744"/>
      <c r="V744"/>
      <c r="W744"/>
      <c r="X744"/>
      <c r="Y744"/>
      <c r="Z744"/>
      <c r="AA744"/>
      <c r="AB744"/>
      <c r="AC744"/>
    </row>
    <row r="745" spans="2:29" s="14" customFormat="1" x14ac:dyDescent="0.25">
      <c r="B745"/>
      <c r="C745"/>
      <c r="D745"/>
      <c r="E745"/>
      <c r="F745"/>
      <c r="G745"/>
      <c r="H745"/>
      <c r="I745"/>
      <c r="J745"/>
      <c r="K745" s="91"/>
      <c r="L745" s="91"/>
      <c r="M745" s="91"/>
      <c r="R745"/>
      <c r="S745"/>
      <c r="T745"/>
      <c r="U745"/>
      <c r="V745"/>
      <c r="W745"/>
      <c r="X745"/>
      <c r="Y745"/>
      <c r="Z745"/>
      <c r="AA745"/>
      <c r="AB745"/>
      <c r="AC745"/>
    </row>
    <row r="746" spans="2:29" s="14" customFormat="1" x14ac:dyDescent="0.25">
      <c r="B746"/>
      <c r="C746"/>
      <c r="D746"/>
      <c r="E746"/>
      <c r="F746"/>
      <c r="G746"/>
      <c r="H746"/>
      <c r="I746"/>
      <c r="J746"/>
      <c r="K746" s="91"/>
      <c r="L746" s="91"/>
      <c r="M746" s="91"/>
      <c r="R746"/>
      <c r="S746"/>
      <c r="T746"/>
      <c r="U746"/>
      <c r="V746"/>
      <c r="W746"/>
      <c r="X746"/>
      <c r="Y746"/>
      <c r="Z746"/>
      <c r="AA746"/>
      <c r="AB746"/>
      <c r="AC746"/>
    </row>
    <row r="747" spans="2:29" s="14" customFormat="1" x14ac:dyDescent="0.25">
      <c r="B747"/>
      <c r="C747"/>
      <c r="D747"/>
      <c r="E747"/>
      <c r="F747"/>
      <c r="G747"/>
      <c r="H747"/>
      <c r="I747"/>
      <c r="J747"/>
      <c r="K747" s="91"/>
      <c r="L747" s="91"/>
      <c r="M747" s="91"/>
      <c r="R747"/>
      <c r="S747"/>
      <c r="T747"/>
      <c r="U747"/>
      <c r="V747"/>
      <c r="W747"/>
      <c r="X747"/>
      <c r="Y747"/>
      <c r="Z747"/>
      <c r="AA747"/>
      <c r="AB747"/>
      <c r="AC747"/>
    </row>
    <row r="748" spans="2:29" s="14" customFormat="1" x14ac:dyDescent="0.25">
      <c r="B748"/>
      <c r="C748"/>
      <c r="D748"/>
      <c r="E748"/>
      <c r="F748"/>
      <c r="G748"/>
      <c r="H748"/>
      <c r="I748"/>
      <c r="J748"/>
      <c r="K748" s="91"/>
      <c r="L748" s="91"/>
      <c r="M748" s="91"/>
      <c r="R748"/>
      <c r="S748"/>
      <c r="T748"/>
      <c r="U748"/>
      <c r="V748"/>
      <c r="W748"/>
      <c r="X748"/>
      <c r="Y748"/>
      <c r="Z748"/>
      <c r="AA748"/>
      <c r="AB748"/>
      <c r="AC748"/>
    </row>
    <row r="749" spans="2:29" s="14" customFormat="1" x14ac:dyDescent="0.25">
      <c r="B749"/>
      <c r="C749"/>
      <c r="D749"/>
      <c r="E749"/>
      <c r="F749"/>
      <c r="G749"/>
      <c r="H749"/>
      <c r="I749"/>
      <c r="J749"/>
      <c r="K749" s="91"/>
      <c r="L749" s="91"/>
      <c r="M749" s="91"/>
      <c r="R749"/>
      <c r="S749"/>
      <c r="T749"/>
      <c r="U749"/>
      <c r="V749"/>
      <c r="W749"/>
      <c r="X749"/>
      <c r="Y749"/>
      <c r="Z749"/>
      <c r="AA749"/>
      <c r="AB749"/>
      <c r="AC749"/>
    </row>
    <row r="750" spans="2:29" s="14" customFormat="1" x14ac:dyDescent="0.25">
      <c r="B750"/>
      <c r="C750"/>
      <c r="D750"/>
      <c r="E750"/>
      <c r="F750"/>
      <c r="G750"/>
      <c r="H750"/>
      <c r="I750"/>
      <c r="J750"/>
      <c r="K750" s="91"/>
      <c r="L750" s="91"/>
      <c r="M750" s="91"/>
      <c r="R750"/>
      <c r="S750"/>
      <c r="T750"/>
      <c r="U750"/>
      <c r="V750"/>
      <c r="W750"/>
      <c r="X750"/>
      <c r="Y750"/>
      <c r="Z750"/>
      <c r="AA750"/>
      <c r="AB750"/>
      <c r="AC750"/>
    </row>
    <row r="751" spans="2:29" s="14" customFormat="1" x14ac:dyDescent="0.25">
      <c r="B751"/>
      <c r="C751"/>
      <c r="D751"/>
      <c r="E751"/>
      <c r="F751"/>
      <c r="G751"/>
      <c r="H751"/>
      <c r="I751"/>
      <c r="J751"/>
      <c r="K751" s="91"/>
      <c r="L751" s="91"/>
      <c r="M751" s="91"/>
      <c r="R751"/>
      <c r="S751"/>
      <c r="T751"/>
      <c r="U751"/>
      <c r="V751"/>
      <c r="W751"/>
      <c r="X751"/>
      <c r="Y751"/>
      <c r="Z751"/>
      <c r="AA751"/>
      <c r="AB751"/>
      <c r="AC751"/>
    </row>
    <row r="752" spans="2:29" s="14" customFormat="1" x14ac:dyDescent="0.25">
      <c r="B752"/>
      <c r="C752"/>
      <c r="D752"/>
      <c r="E752"/>
      <c r="F752"/>
      <c r="G752"/>
      <c r="H752"/>
      <c r="I752"/>
      <c r="J752"/>
      <c r="K752" s="91"/>
      <c r="L752" s="91"/>
      <c r="M752" s="91"/>
      <c r="R752"/>
      <c r="S752"/>
      <c r="T752"/>
      <c r="U752"/>
      <c r="V752"/>
      <c r="W752"/>
      <c r="X752"/>
      <c r="Y752"/>
      <c r="Z752"/>
      <c r="AA752"/>
      <c r="AB752"/>
      <c r="AC752"/>
    </row>
    <row r="753" spans="2:29" s="14" customFormat="1" x14ac:dyDescent="0.25">
      <c r="B753"/>
      <c r="C753"/>
      <c r="D753"/>
      <c r="E753"/>
      <c r="F753"/>
      <c r="G753"/>
      <c r="H753"/>
      <c r="I753"/>
      <c r="J753"/>
      <c r="K753" s="91"/>
      <c r="L753" s="91"/>
      <c r="M753" s="91"/>
      <c r="R753"/>
      <c r="S753"/>
      <c r="T753"/>
      <c r="U753"/>
      <c r="V753"/>
      <c r="W753"/>
      <c r="X753"/>
      <c r="Y753"/>
      <c r="Z753"/>
      <c r="AA753"/>
      <c r="AB753"/>
      <c r="AC753"/>
    </row>
    <row r="754" spans="2:29" s="14" customFormat="1" x14ac:dyDescent="0.25">
      <c r="B754"/>
      <c r="C754"/>
      <c r="D754"/>
      <c r="E754"/>
      <c r="F754"/>
      <c r="G754"/>
      <c r="H754"/>
      <c r="I754"/>
      <c r="J754"/>
      <c r="K754" s="91"/>
      <c r="L754" s="91"/>
      <c r="M754" s="91"/>
      <c r="R754"/>
      <c r="S754"/>
      <c r="T754"/>
      <c r="U754"/>
      <c r="V754"/>
      <c r="W754"/>
      <c r="X754"/>
      <c r="Y754"/>
      <c r="Z754"/>
      <c r="AA754"/>
      <c r="AB754"/>
      <c r="AC754"/>
    </row>
    <row r="755" spans="2:29" s="14" customFormat="1" x14ac:dyDescent="0.25">
      <c r="B755"/>
      <c r="C755"/>
      <c r="D755"/>
      <c r="E755"/>
      <c r="F755"/>
      <c r="G755"/>
      <c r="H755"/>
      <c r="I755"/>
      <c r="J755"/>
      <c r="K755" s="91"/>
      <c r="L755" s="91"/>
      <c r="M755" s="91"/>
      <c r="R755"/>
      <c r="S755"/>
      <c r="T755"/>
      <c r="U755"/>
      <c r="V755"/>
      <c r="W755"/>
      <c r="X755"/>
      <c r="Y755"/>
      <c r="Z755"/>
      <c r="AA755"/>
      <c r="AB755"/>
      <c r="AC755"/>
    </row>
    <row r="756" spans="2:29" s="14" customFormat="1" x14ac:dyDescent="0.25">
      <c r="B756"/>
      <c r="C756"/>
      <c r="D756"/>
      <c r="E756"/>
      <c r="F756"/>
      <c r="G756"/>
      <c r="H756"/>
      <c r="I756"/>
      <c r="J756"/>
      <c r="K756" s="91"/>
      <c r="L756" s="91"/>
      <c r="M756" s="91"/>
      <c r="R756"/>
      <c r="S756"/>
      <c r="T756"/>
      <c r="U756"/>
      <c r="V756"/>
      <c r="W756"/>
      <c r="X756"/>
      <c r="Y756"/>
      <c r="Z756"/>
      <c r="AA756"/>
      <c r="AB756"/>
      <c r="AC756"/>
    </row>
    <row r="757" spans="2:29" s="14" customFormat="1" x14ac:dyDescent="0.25">
      <c r="B757"/>
      <c r="C757"/>
      <c r="D757"/>
      <c r="E757"/>
      <c r="F757"/>
      <c r="G757"/>
      <c r="H757"/>
      <c r="I757"/>
      <c r="J757"/>
      <c r="K757" s="91"/>
      <c r="L757" s="91"/>
      <c r="M757" s="91"/>
      <c r="R757"/>
      <c r="S757"/>
      <c r="T757"/>
      <c r="U757"/>
      <c r="V757"/>
      <c r="W757"/>
      <c r="X757"/>
      <c r="Y757"/>
      <c r="Z757"/>
      <c r="AA757"/>
      <c r="AB757"/>
      <c r="AC757"/>
    </row>
    <row r="758" spans="2:29" s="14" customFormat="1" x14ac:dyDescent="0.25">
      <c r="B758"/>
      <c r="C758"/>
      <c r="D758"/>
      <c r="E758"/>
      <c r="F758"/>
      <c r="G758"/>
      <c r="H758"/>
      <c r="I758"/>
      <c r="J758"/>
      <c r="K758" s="91"/>
      <c r="L758" s="91"/>
      <c r="M758" s="91"/>
      <c r="R758"/>
      <c r="S758"/>
      <c r="T758"/>
      <c r="U758"/>
      <c r="V758"/>
      <c r="W758"/>
      <c r="X758"/>
      <c r="Y758"/>
      <c r="Z758"/>
      <c r="AA758"/>
      <c r="AB758"/>
      <c r="AC758"/>
    </row>
    <row r="759" spans="2:29" s="14" customFormat="1" x14ac:dyDescent="0.25">
      <c r="B759"/>
      <c r="C759"/>
      <c r="D759"/>
      <c r="E759"/>
      <c r="F759"/>
      <c r="G759"/>
      <c r="H759"/>
      <c r="I759"/>
      <c r="J759"/>
      <c r="K759" s="91"/>
      <c r="L759" s="91"/>
      <c r="M759" s="91"/>
      <c r="R759"/>
      <c r="S759"/>
      <c r="T759"/>
      <c r="U759"/>
      <c r="V759"/>
      <c r="W759"/>
      <c r="X759"/>
      <c r="Y759"/>
      <c r="Z759"/>
      <c r="AA759"/>
      <c r="AB759"/>
      <c r="AC759"/>
    </row>
    <row r="760" spans="2:29" s="14" customFormat="1" x14ac:dyDescent="0.25">
      <c r="B760"/>
      <c r="C760"/>
      <c r="D760"/>
      <c r="E760"/>
      <c r="F760"/>
      <c r="G760"/>
      <c r="H760"/>
      <c r="I760"/>
      <c r="J760"/>
      <c r="K760" s="91"/>
      <c r="L760" s="91"/>
      <c r="M760" s="91"/>
      <c r="R760"/>
      <c r="S760"/>
      <c r="T760"/>
      <c r="U760"/>
      <c r="V760"/>
      <c r="W760"/>
      <c r="X760"/>
      <c r="Y760"/>
      <c r="Z760"/>
      <c r="AA760"/>
      <c r="AB760"/>
      <c r="AC760"/>
    </row>
    <row r="761" spans="2:29" s="14" customFormat="1" x14ac:dyDescent="0.25">
      <c r="B761"/>
      <c r="C761"/>
      <c r="D761"/>
      <c r="E761"/>
      <c r="F761"/>
      <c r="G761"/>
      <c r="H761"/>
      <c r="I761"/>
      <c r="J761"/>
      <c r="K761" s="91"/>
      <c r="L761" s="91"/>
      <c r="M761" s="91"/>
      <c r="R761"/>
      <c r="S761"/>
      <c r="T761"/>
      <c r="U761"/>
      <c r="V761"/>
      <c r="W761"/>
      <c r="X761"/>
      <c r="Y761"/>
      <c r="Z761"/>
      <c r="AA761"/>
      <c r="AB761"/>
      <c r="AC761"/>
    </row>
    <row r="762" spans="2:29" s="14" customFormat="1" x14ac:dyDescent="0.25">
      <c r="B762"/>
      <c r="C762"/>
      <c r="D762"/>
      <c r="E762"/>
      <c r="F762"/>
      <c r="G762"/>
      <c r="H762"/>
      <c r="I762"/>
      <c r="J762"/>
      <c r="K762" s="91"/>
      <c r="L762" s="91"/>
      <c r="M762" s="91"/>
      <c r="R762"/>
      <c r="S762"/>
      <c r="T762"/>
      <c r="U762"/>
      <c r="V762"/>
      <c r="W762"/>
      <c r="X762"/>
      <c r="Y762"/>
      <c r="Z762"/>
      <c r="AA762"/>
      <c r="AB762"/>
      <c r="AC762"/>
    </row>
    <row r="763" spans="2:29" s="14" customFormat="1" x14ac:dyDescent="0.25">
      <c r="B763"/>
      <c r="C763"/>
      <c r="D763"/>
      <c r="E763"/>
      <c r="F763"/>
      <c r="G763"/>
      <c r="H763"/>
      <c r="I763"/>
      <c r="J763"/>
      <c r="K763" s="91"/>
      <c r="L763" s="91"/>
      <c r="M763" s="91"/>
      <c r="R763"/>
      <c r="S763"/>
      <c r="T763"/>
      <c r="U763"/>
      <c r="V763"/>
      <c r="W763"/>
      <c r="X763"/>
      <c r="Y763"/>
      <c r="Z763"/>
      <c r="AA763"/>
      <c r="AB763"/>
      <c r="AC763"/>
    </row>
    <row r="764" spans="2:29" s="14" customFormat="1" x14ac:dyDescent="0.25">
      <c r="B764"/>
      <c r="C764"/>
      <c r="D764"/>
      <c r="E764"/>
      <c r="F764"/>
      <c r="G764"/>
      <c r="H764"/>
      <c r="I764"/>
      <c r="J764"/>
      <c r="K764" s="91"/>
      <c r="L764" s="91"/>
      <c r="M764" s="91"/>
      <c r="R764"/>
      <c r="S764"/>
      <c r="T764"/>
      <c r="U764"/>
      <c r="V764"/>
      <c r="W764"/>
      <c r="X764"/>
      <c r="Y764"/>
      <c r="Z764"/>
      <c r="AA764"/>
      <c r="AB764"/>
      <c r="AC764"/>
    </row>
    <row r="765" spans="2:29" s="14" customFormat="1" x14ac:dyDescent="0.25">
      <c r="B765"/>
      <c r="C765"/>
      <c r="D765"/>
      <c r="E765"/>
      <c r="F765"/>
      <c r="G765"/>
      <c r="H765"/>
      <c r="I765"/>
      <c r="J765"/>
      <c r="K765" s="91"/>
      <c r="L765" s="91"/>
      <c r="M765" s="91"/>
      <c r="R765"/>
      <c r="S765"/>
      <c r="T765"/>
      <c r="U765"/>
      <c r="V765"/>
      <c r="W765"/>
      <c r="X765"/>
      <c r="Y765"/>
      <c r="Z765"/>
      <c r="AA765"/>
      <c r="AB765"/>
      <c r="AC765"/>
    </row>
    <row r="766" spans="2:29" s="14" customFormat="1" x14ac:dyDescent="0.25">
      <c r="B766"/>
      <c r="C766"/>
      <c r="D766"/>
      <c r="E766"/>
      <c r="F766"/>
      <c r="G766"/>
      <c r="H766"/>
      <c r="I766"/>
      <c r="J766"/>
      <c r="K766" s="91"/>
      <c r="L766" s="91"/>
      <c r="M766" s="91"/>
      <c r="R766"/>
      <c r="S766"/>
      <c r="T766"/>
      <c r="U766"/>
      <c r="V766"/>
      <c r="W766"/>
      <c r="X766"/>
      <c r="Y766"/>
      <c r="Z766"/>
      <c r="AA766"/>
      <c r="AB766"/>
      <c r="AC766"/>
    </row>
    <row r="767" spans="2:29" s="14" customFormat="1" x14ac:dyDescent="0.25">
      <c r="B767"/>
      <c r="C767"/>
      <c r="D767"/>
      <c r="E767"/>
      <c r="F767"/>
      <c r="G767"/>
      <c r="H767"/>
      <c r="I767"/>
      <c r="J767"/>
      <c r="K767" s="91"/>
      <c r="L767" s="91"/>
      <c r="M767" s="91"/>
      <c r="R767"/>
      <c r="S767"/>
      <c r="T767"/>
      <c r="U767"/>
      <c r="V767"/>
      <c r="W767"/>
      <c r="X767"/>
      <c r="Y767"/>
      <c r="Z767"/>
      <c r="AA767"/>
      <c r="AB767"/>
      <c r="AC767"/>
    </row>
    <row r="768" spans="2:29" s="14" customFormat="1" x14ac:dyDescent="0.25">
      <c r="B768"/>
      <c r="C768"/>
      <c r="D768"/>
      <c r="E768"/>
      <c r="F768"/>
      <c r="G768"/>
      <c r="H768"/>
      <c r="I768"/>
      <c r="J768"/>
      <c r="K768" s="91"/>
      <c r="L768" s="91"/>
      <c r="M768" s="91"/>
      <c r="R768"/>
      <c r="S768"/>
      <c r="T768"/>
      <c r="U768"/>
      <c r="V768"/>
      <c r="W768"/>
      <c r="X768"/>
      <c r="Y768"/>
      <c r="Z768"/>
      <c r="AA768"/>
      <c r="AB768"/>
      <c r="AC768"/>
    </row>
    <row r="769" spans="2:29" s="14" customFormat="1" x14ac:dyDescent="0.25">
      <c r="B769"/>
      <c r="C769"/>
      <c r="D769"/>
      <c r="E769"/>
      <c r="F769"/>
      <c r="G769"/>
      <c r="H769"/>
      <c r="I769"/>
      <c r="J769"/>
      <c r="K769" s="91"/>
      <c r="L769" s="91"/>
      <c r="M769" s="91"/>
      <c r="R769"/>
      <c r="S769"/>
      <c r="T769"/>
      <c r="U769"/>
      <c r="V769"/>
      <c r="W769"/>
      <c r="X769"/>
      <c r="Y769"/>
      <c r="Z769"/>
      <c r="AA769"/>
      <c r="AB769"/>
      <c r="AC769"/>
    </row>
    <row r="770" spans="2:29" s="14" customFormat="1" x14ac:dyDescent="0.25">
      <c r="B770"/>
      <c r="C770"/>
      <c r="D770"/>
      <c r="E770"/>
      <c r="F770"/>
      <c r="G770"/>
      <c r="H770"/>
      <c r="I770"/>
      <c r="J770"/>
      <c r="K770" s="91"/>
      <c r="L770" s="91"/>
      <c r="M770" s="91"/>
      <c r="R770"/>
      <c r="S770"/>
      <c r="T770"/>
      <c r="U770"/>
      <c r="V770"/>
      <c r="W770"/>
      <c r="X770"/>
      <c r="Y770"/>
      <c r="Z770"/>
      <c r="AA770"/>
      <c r="AB770"/>
      <c r="AC770"/>
    </row>
    <row r="771" spans="2:29" s="14" customFormat="1" x14ac:dyDescent="0.25">
      <c r="B771"/>
      <c r="C771"/>
      <c r="D771"/>
      <c r="E771"/>
      <c r="F771"/>
      <c r="G771"/>
      <c r="H771"/>
      <c r="I771"/>
      <c r="J771"/>
      <c r="K771" s="91"/>
      <c r="L771" s="91"/>
      <c r="M771" s="91"/>
      <c r="R771"/>
      <c r="S771"/>
      <c r="T771"/>
      <c r="U771"/>
      <c r="V771"/>
      <c r="W771"/>
      <c r="X771"/>
      <c r="Y771"/>
      <c r="Z771"/>
      <c r="AA771"/>
      <c r="AB771"/>
      <c r="AC771"/>
    </row>
    <row r="772" spans="2:29" s="14" customFormat="1" x14ac:dyDescent="0.25">
      <c r="B772"/>
      <c r="C772"/>
      <c r="D772"/>
      <c r="E772"/>
      <c r="F772"/>
      <c r="G772"/>
      <c r="H772"/>
      <c r="I772"/>
      <c r="J772"/>
      <c r="K772" s="91"/>
      <c r="L772" s="91"/>
      <c r="M772" s="91"/>
      <c r="R772"/>
      <c r="S772"/>
      <c r="T772"/>
      <c r="U772"/>
      <c r="V772"/>
      <c r="W772"/>
      <c r="X772"/>
      <c r="Y772"/>
      <c r="Z772"/>
      <c r="AA772"/>
      <c r="AB772"/>
      <c r="AC772"/>
    </row>
    <row r="773" spans="2:29" s="14" customFormat="1" x14ac:dyDescent="0.25">
      <c r="B773"/>
      <c r="C773"/>
      <c r="D773"/>
      <c r="E773"/>
      <c r="F773"/>
      <c r="G773"/>
      <c r="H773"/>
      <c r="I773"/>
      <c r="J773"/>
      <c r="K773" s="91"/>
      <c r="L773" s="91"/>
      <c r="M773" s="91"/>
      <c r="R773"/>
      <c r="S773"/>
      <c r="T773"/>
      <c r="U773"/>
      <c r="V773"/>
      <c r="W773"/>
      <c r="X773"/>
      <c r="Y773"/>
      <c r="Z773"/>
      <c r="AA773"/>
      <c r="AB773"/>
      <c r="AC773"/>
    </row>
    <row r="774" spans="2:29" s="14" customFormat="1" x14ac:dyDescent="0.25">
      <c r="B774"/>
      <c r="C774"/>
      <c r="D774"/>
      <c r="E774"/>
      <c r="F774"/>
      <c r="G774"/>
      <c r="H774"/>
      <c r="I774"/>
      <c r="J774"/>
      <c r="K774" s="91"/>
      <c r="L774" s="91"/>
      <c r="M774" s="91"/>
      <c r="R774"/>
      <c r="S774"/>
      <c r="T774"/>
      <c r="U774"/>
      <c r="V774"/>
      <c r="W774"/>
      <c r="X774"/>
      <c r="Y774"/>
      <c r="Z774"/>
      <c r="AA774"/>
      <c r="AB774"/>
      <c r="AC774"/>
    </row>
    <row r="775" spans="2:29" s="14" customFormat="1" x14ac:dyDescent="0.25">
      <c r="B775"/>
      <c r="C775"/>
      <c r="D775"/>
      <c r="E775"/>
      <c r="F775"/>
      <c r="G775"/>
      <c r="H775"/>
      <c r="I775"/>
      <c r="J775"/>
      <c r="K775" s="91"/>
      <c r="L775" s="91"/>
      <c r="M775" s="91"/>
      <c r="R775"/>
      <c r="S775"/>
      <c r="T775"/>
      <c r="U775"/>
      <c r="V775"/>
      <c r="W775"/>
      <c r="X775"/>
      <c r="Y775"/>
      <c r="Z775"/>
      <c r="AA775"/>
      <c r="AB775"/>
      <c r="AC775"/>
    </row>
    <row r="776" spans="2:29" s="14" customFormat="1" x14ac:dyDescent="0.25">
      <c r="B776"/>
      <c r="C776"/>
      <c r="D776"/>
      <c r="E776"/>
      <c r="F776"/>
      <c r="G776"/>
      <c r="H776"/>
      <c r="I776"/>
      <c r="J776"/>
      <c r="K776" s="91"/>
      <c r="L776" s="91"/>
      <c r="M776" s="91"/>
      <c r="R776"/>
      <c r="S776"/>
      <c r="T776"/>
      <c r="U776"/>
      <c r="V776"/>
      <c r="W776"/>
      <c r="X776"/>
      <c r="Y776"/>
      <c r="Z776"/>
      <c r="AA776"/>
      <c r="AB776"/>
      <c r="AC776"/>
    </row>
    <row r="777" spans="2:29" s="14" customFormat="1" x14ac:dyDescent="0.25">
      <c r="B777"/>
      <c r="C777"/>
      <c r="D777"/>
      <c r="E777"/>
      <c r="F777"/>
      <c r="G777"/>
      <c r="H777"/>
      <c r="I777"/>
      <c r="J777"/>
      <c r="K777" s="91"/>
      <c r="L777" s="91"/>
      <c r="M777" s="91"/>
      <c r="R777"/>
      <c r="S777"/>
      <c r="T777"/>
      <c r="U777"/>
      <c r="V777"/>
      <c r="W777"/>
      <c r="X777"/>
      <c r="Y777"/>
      <c r="Z777"/>
      <c r="AA777"/>
      <c r="AB777"/>
      <c r="AC777"/>
    </row>
    <row r="778" spans="2:29" s="14" customFormat="1" x14ac:dyDescent="0.25">
      <c r="B778"/>
      <c r="C778"/>
      <c r="D778"/>
      <c r="E778"/>
      <c r="F778"/>
      <c r="G778"/>
      <c r="H778"/>
      <c r="I778"/>
      <c r="J778"/>
      <c r="K778" s="91"/>
      <c r="L778" s="91"/>
      <c r="M778" s="91"/>
      <c r="R778"/>
      <c r="S778"/>
      <c r="T778"/>
      <c r="U778"/>
      <c r="V778"/>
      <c r="W778"/>
      <c r="X778"/>
      <c r="Y778"/>
      <c r="Z778"/>
      <c r="AA778"/>
      <c r="AB778"/>
      <c r="AC778"/>
    </row>
    <row r="779" spans="2:29" s="14" customFormat="1" x14ac:dyDescent="0.25">
      <c r="B779"/>
      <c r="C779"/>
      <c r="D779"/>
      <c r="E779"/>
      <c r="F779"/>
      <c r="G779"/>
      <c r="H779"/>
      <c r="I779"/>
      <c r="J779"/>
      <c r="K779" s="91"/>
      <c r="L779" s="91"/>
      <c r="M779" s="91"/>
      <c r="R779"/>
      <c r="S779"/>
      <c r="T779"/>
      <c r="U779"/>
      <c r="V779"/>
      <c r="W779"/>
      <c r="X779"/>
      <c r="Y779"/>
      <c r="Z779"/>
      <c r="AA779"/>
      <c r="AB779"/>
      <c r="AC779"/>
    </row>
    <row r="780" spans="2:29" s="14" customFormat="1" x14ac:dyDescent="0.25">
      <c r="B780"/>
      <c r="C780"/>
      <c r="D780"/>
      <c r="E780"/>
      <c r="F780"/>
      <c r="G780"/>
      <c r="H780"/>
      <c r="I780"/>
      <c r="J780"/>
      <c r="K780" s="91"/>
      <c r="L780" s="91"/>
      <c r="M780" s="91"/>
      <c r="R780"/>
      <c r="S780"/>
      <c r="T780"/>
      <c r="U780"/>
      <c r="V780"/>
      <c r="W780"/>
      <c r="X780"/>
      <c r="Y780"/>
      <c r="Z780"/>
      <c r="AA780"/>
      <c r="AB780"/>
      <c r="AC780"/>
    </row>
    <row r="781" spans="2:29" s="14" customFormat="1" x14ac:dyDescent="0.25">
      <c r="B781"/>
      <c r="C781"/>
      <c r="D781"/>
      <c r="E781"/>
      <c r="F781"/>
      <c r="G781"/>
      <c r="H781"/>
      <c r="I781"/>
      <c r="J781"/>
      <c r="K781" s="91"/>
      <c r="L781" s="91"/>
      <c r="M781" s="91"/>
      <c r="R781"/>
      <c r="S781"/>
      <c r="T781"/>
      <c r="U781"/>
      <c r="V781"/>
      <c r="W781"/>
      <c r="X781"/>
      <c r="Y781"/>
      <c r="Z781"/>
      <c r="AA781"/>
      <c r="AB781"/>
      <c r="AC781"/>
    </row>
    <row r="782" spans="2:29" s="14" customFormat="1" x14ac:dyDescent="0.25">
      <c r="B782"/>
      <c r="C782"/>
      <c r="D782"/>
      <c r="E782"/>
      <c r="F782"/>
      <c r="G782"/>
      <c r="H782"/>
      <c r="I782"/>
      <c r="J782"/>
      <c r="K782" s="91"/>
      <c r="L782" s="91"/>
      <c r="M782" s="91"/>
      <c r="R782"/>
      <c r="S782"/>
      <c r="T782"/>
      <c r="U782"/>
      <c r="V782"/>
      <c r="W782"/>
      <c r="X782"/>
      <c r="Y782"/>
      <c r="Z782"/>
      <c r="AA782"/>
      <c r="AB782"/>
      <c r="AC782"/>
    </row>
    <row r="783" spans="2:29" s="14" customFormat="1" x14ac:dyDescent="0.25">
      <c r="B783"/>
      <c r="C783"/>
      <c r="D783"/>
      <c r="E783"/>
      <c r="F783"/>
      <c r="G783"/>
      <c r="H783"/>
      <c r="I783"/>
      <c r="J783"/>
      <c r="K783" s="91"/>
      <c r="L783" s="91"/>
      <c r="M783" s="91"/>
      <c r="R783"/>
      <c r="S783"/>
      <c r="T783"/>
      <c r="U783"/>
      <c r="V783"/>
      <c r="W783"/>
      <c r="X783"/>
      <c r="Y783"/>
      <c r="Z783"/>
      <c r="AA783"/>
      <c r="AB783"/>
      <c r="AC783"/>
    </row>
    <row r="784" spans="2:29" s="14" customFormat="1" x14ac:dyDescent="0.25">
      <c r="B784"/>
      <c r="C784"/>
      <c r="D784"/>
      <c r="E784"/>
      <c r="F784"/>
      <c r="G784"/>
      <c r="H784"/>
      <c r="I784"/>
      <c r="J784"/>
      <c r="K784" s="91"/>
      <c r="L784" s="91"/>
      <c r="M784" s="91"/>
      <c r="R784"/>
      <c r="S784"/>
      <c r="T784"/>
      <c r="U784"/>
      <c r="V784"/>
      <c r="W784"/>
      <c r="X784"/>
      <c r="Y784"/>
      <c r="Z784"/>
      <c r="AA784"/>
      <c r="AB784"/>
      <c r="AC784"/>
    </row>
    <row r="785" spans="2:29" s="14" customFormat="1" x14ac:dyDescent="0.25">
      <c r="B785"/>
      <c r="C785"/>
      <c r="D785"/>
      <c r="E785"/>
      <c r="F785"/>
      <c r="G785"/>
      <c r="H785"/>
      <c r="I785"/>
      <c r="J785"/>
      <c r="K785" s="91"/>
      <c r="L785" s="91"/>
      <c r="M785" s="91"/>
      <c r="R785"/>
      <c r="S785"/>
      <c r="T785"/>
      <c r="U785"/>
      <c r="V785"/>
      <c r="W785"/>
      <c r="X785"/>
      <c r="Y785"/>
      <c r="Z785"/>
      <c r="AA785"/>
      <c r="AB785"/>
      <c r="AC785"/>
    </row>
    <row r="786" spans="2:29" s="14" customFormat="1" x14ac:dyDescent="0.25">
      <c r="B786"/>
      <c r="C786"/>
      <c r="D786"/>
      <c r="E786"/>
      <c r="F786"/>
      <c r="G786"/>
      <c r="H786"/>
      <c r="I786"/>
      <c r="J786"/>
      <c r="K786" s="91"/>
      <c r="L786" s="91"/>
      <c r="M786" s="91"/>
      <c r="R786"/>
      <c r="S786"/>
      <c r="T786"/>
      <c r="U786"/>
      <c r="V786"/>
      <c r="W786"/>
      <c r="X786"/>
      <c r="Y786"/>
      <c r="Z786"/>
      <c r="AA786"/>
      <c r="AB786"/>
      <c r="AC786"/>
    </row>
    <row r="787" spans="2:29" s="14" customFormat="1" x14ac:dyDescent="0.25">
      <c r="B787"/>
      <c r="C787"/>
      <c r="D787"/>
      <c r="E787"/>
      <c r="F787"/>
      <c r="G787"/>
      <c r="H787"/>
      <c r="I787"/>
      <c r="J787"/>
      <c r="K787" s="91"/>
      <c r="L787" s="91"/>
      <c r="M787" s="91"/>
      <c r="R787"/>
      <c r="S787"/>
      <c r="T787"/>
      <c r="U787"/>
      <c r="V787"/>
      <c r="W787"/>
      <c r="X787"/>
      <c r="Y787"/>
      <c r="Z787"/>
      <c r="AA787"/>
      <c r="AB787"/>
      <c r="AC787"/>
    </row>
    <row r="788" spans="2:29" s="14" customFormat="1" x14ac:dyDescent="0.25">
      <c r="B788"/>
      <c r="C788"/>
      <c r="D788"/>
      <c r="E788"/>
      <c r="F788"/>
      <c r="G788"/>
      <c r="H788"/>
      <c r="I788"/>
      <c r="J788"/>
      <c r="K788" s="91"/>
      <c r="L788" s="91"/>
      <c r="M788" s="91"/>
      <c r="R788"/>
      <c r="S788"/>
      <c r="T788"/>
      <c r="U788"/>
      <c r="V788"/>
      <c r="W788"/>
      <c r="X788"/>
      <c r="Y788"/>
      <c r="Z788"/>
      <c r="AA788"/>
      <c r="AB788"/>
      <c r="AC788"/>
    </row>
    <row r="789" spans="2:29" s="14" customFormat="1" x14ac:dyDescent="0.25">
      <c r="B789"/>
      <c r="C789"/>
      <c r="D789"/>
      <c r="E789"/>
      <c r="F789"/>
      <c r="G789"/>
      <c r="H789"/>
      <c r="I789"/>
      <c r="J789"/>
      <c r="K789" s="91"/>
      <c r="L789" s="91"/>
      <c r="M789" s="91"/>
      <c r="R789"/>
      <c r="S789"/>
      <c r="T789"/>
      <c r="U789"/>
      <c r="V789"/>
      <c r="W789"/>
      <c r="X789"/>
      <c r="Y789"/>
      <c r="Z789"/>
      <c r="AA789"/>
      <c r="AB789"/>
      <c r="AC789"/>
    </row>
    <row r="790" spans="2:29" s="14" customFormat="1" x14ac:dyDescent="0.25">
      <c r="B790"/>
      <c r="C790"/>
      <c r="D790"/>
      <c r="E790"/>
      <c r="F790"/>
      <c r="G790"/>
      <c r="H790"/>
      <c r="I790"/>
      <c r="J790"/>
      <c r="K790" s="91"/>
      <c r="L790" s="91"/>
      <c r="M790" s="91"/>
      <c r="R790"/>
      <c r="S790"/>
      <c r="T790"/>
      <c r="U790"/>
      <c r="V790"/>
      <c r="W790"/>
      <c r="X790"/>
      <c r="Y790"/>
      <c r="Z790"/>
      <c r="AA790"/>
      <c r="AB790"/>
      <c r="AC790"/>
    </row>
    <row r="791" spans="2:29" s="14" customFormat="1" x14ac:dyDescent="0.25">
      <c r="B791"/>
      <c r="C791"/>
      <c r="D791"/>
      <c r="E791"/>
      <c r="F791"/>
      <c r="G791"/>
      <c r="H791"/>
      <c r="I791"/>
      <c r="J791"/>
      <c r="K791" s="91"/>
      <c r="L791" s="91"/>
      <c r="M791" s="91"/>
      <c r="R791"/>
      <c r="S791"/>
      <c r="T791"/>
      <c r="U791"/>
      <c r="V791"/>
      <c r="W791"/>
      <c r="X791"/>
      <c r="Y791"/>
      <c r="Z791"/>
      <c r="AA791"/>
      <c r="AB791"/>
      <c r="AC791"/>
    </row>
    <row r="792" spans="2:29" s="14" customFormat="1" x14ac:dyDescent="0.25">
      <c r="B792"/>
      <c r="C792"/>
      <c r="D792"/>
      <c r="E792"/>
      <c r="F792"/>
      <c r="G792"/>
      <c r="H792"/>
      <c r="I792"/>
      <c r="J792"/>
      <c r="K792" s="91"/>
      <c r="L792" s="91"/>
      <c r="M792" s="91"/>
      <c r="R792"/>
      <c r="S792"/>
      <c r="T792"/>
      <c r="U792"/>
      <c r="V792"/>
      <c r="W792"/>
      <c r="X792"/>
      <c r="Y792"/>
      <c r="Z792"/>
      <c r="AA792"/>
      <c r="AB792"/>
      <c r="AC792"/>
    </row>
    <row r="793" spans="2:29" s="14" customFormat="1" x14ac:dyDescent="0.25">
      <c r="B793"/>
      <c r="C793"/>
      <c r="D793"/>
      <c r="E793"/>
      <c r="F793"/>
      <c r="G793"/>
      <c r="H793"/>
      <c r="I793"/>
      <c r="J793"/>
      <c r="K793" s="91"/>
      <c r="L793" s="91"/>
      <c r="M793" s="91"/>
      <c r="R793"/>
      <c r="S793"/>
      <c r="T793"/>
      <c r="U793"/>
      <c r="V793"/>
      <c r="W793"/>
      <c r="X793"/>
      <c r="Y793"/>
      <c r="Z793"/>
      <c r="AA793"/>
      <c r="AB793"/>
      <c r="AC793"/>
    </row>
    <row r="794" spans="2:29" s="14" customFormat="1" x14ac:dyDescent="0.25">
      <c r="B794"/>
      <c r="C794"/>
      <c r="D794"/>
      <c r="E794"/>
      <c r="F794"/>
      <c r="G794"/>
      <c r="H794"/>
      <c r="I794"/>
      <c r="J794"/>
      <c r="K794" s="91"/>
      <c r="L794" s="91"/>
      <c r="M794" s="91"/>
      <c r="R794"/>
      <c r="S794"/>
      <c r="T794"/>
      <c r="U794"/>
      <c r="V794"/>
      <c r="W794"/>
      <c r="X794"/>
      <c r="Y794"/>
      <c r="Z794"/>
      <c r="AA794"/>
      <c r="AB794"/>
      <c r="AC794"/>
    </row>
    <row r="795" spans="2:29" s="14" customFormat="1" x14ac:dyDescent="0.25">
      <c r="B795"/>
      <c r="C795"/>
      <c r="D795"/>
      <c r="E795"/>
      <c r="F795"/>
      <c r="G795"/>
      <c r="H795"/>
      <c r="I795"/>
      <c r="J795"/>
      <c r="K795" s="91"/>
      <c r="L795" s="91"/>
      <c r="M795" s="91"/>
      <c r="R795"/>
      <c r="S795"/>
      <c r="T795"/>
      <c r="U795"/>
      <c r="V795"/>
      <c r="W795"/>
      <c r="X795"/>
      <c r="Y795"/>
      <c r="Z795"/>
      <c r="AA795"/>
      <c r="AB795"/>
      <c r="AC795"/>
    </row>
    <row r="796" spans="2:29" s="14" customFormat="1" x14ac:dyDescent="0.25">
      <c r="B796"/>
      <c r="C796"/>
      <c r="D796"/>
      <c r="E796"/>
      <c r="F796"/>
      <c r="G796"/>
      <c r="H796"/>
      <c r="I796"/>
      <c r="J796"/>
      <c r="K796" s="91"/>
      <c r="L796" s="91"/>
      <c r="M796" s="91"/>
      <c r="R796"/>
      <c r="S796"/>
      <c r="T796"/>
      <c r="U796"/>
      <c r="V796"/>
      <c r="W796"/>
      <c r="X796"/>
      <c r="Y796"/>
      <c r="Z796"/>
      <c r="AA796"/>
      <c r="AB796"/>
      <c r="AC796"/>
    </row>
    <row r="797" spans="2:29" s="14" customFormat="1" x14ac:dyDescent="0.25">
      <c r="B797"/>
      <c r="C797"/>
      <c r="D797"/>
      <c r="E797"/>
      <c r="F797"/>
      <c r="G797"/>
      <c r="H797"/>
      <c r="I797"/>
      <c r="J797"/>
      <c r="K797" s="91"/>
      <c r="L797" s="91"/>
      <c r="M797" s="91"/>
      <c r="R797"/>
      <c r="S797"/>
      <c r="T797"/>
      <c r="U797"/>
      <c r="V797"/>
      <c r="W797"/>
      <c r="X797"/>
      <c r="Y797"/>
      <c r="Z797"/>
      <c r="AA797"/>
      <c r="AB797"/>
      <c r="AC797"/>
    </row>
    <row r="798" spans="2:29" s="14" customFormat="1" x14ac:dyDescent="0.25">
      <c r="B798"/>
      <c r="C798"/>
      <c r="D798"/>
      <c r="E798"/>
      <c r="F798"/>
      <c r="G798"/>
      <c r="H798"/>
      <c r="I798"/>
      <c r="J798"/>
      <c r="K798" s="91"/>
      <c r="L798" s="91"/>
      <c r="M798" s="91"/>
      <c r="R798"/>
      <c r="S798"/>
      <c r="T798"/>
      <c r="U798"/>
      <c r="V798"/>
      <c r="W798"/>
      <c r="X798"/>
      <c r="Y798"/>
      <c r="Z798"/>
      <c r="AA798"/>
      <c r="AB798"/>
      <c r="AC798"/>
    </row>
    <row r="799" spans="2:29" s="14" customFormat="1" x14ac:dyDescent="0.25">
      <c r="B799"/>
      <c r="C799"/>
      <c r="D799"/>
      <c r="E799"/>
      <c r="F799"/>
      <c r="G799"/>
      <c r="H799"/>
      <c r="I799"/>
      <c r="J799"/>
      <c r="K799" s="91"/>
      <c r="L799" s="91"/>
      <c r="M799" s="91"/>
      <c r="R799"/>
      <c r="S799"/>
      <c r="T799"/>
      <c r="U799"/>
      <c r="V799"/>
      <c r="W799"/>
      <c r="X799"/>
      <c r="Y799"/>
      <c r="Z799"/>
      <c r="AA799"/>
      <c r="AB799"/>
      <c r="AC799"/>
    </row>
    <row r="800" spans="2:29" s="14" customFormat="1" x14ac:dyDescent="0.25">
      <c r="B800"/>
      <c r="C800"/>
      <c r="D800"/>
      <c r="E800"/>
      <c r="F800"/>
      <c r="G800"/>
      <c r="H800"/>
      <c r="I800"/>
      <c r="J800"/>
      <c r="K800" s="91"/>
      <c r="L800" s="91"/>
      <c r="M800" s="91"/>
      <c r="R800"/>
      <c r="S800"/>
      <c r="T800"/>
      <c r="U800"/>
      <c r="V800"/>
      <c r="W800"/>
      <c r="X800"/>
      <c r="Y800"/>
      <c r="Z800"/>
      <c r="AA800"/>
      <c r="AB800"/>
      <c r="AC800"/>
    </row>
    <row r="801" spans="2:29" s="14" customFormat="1" x14ac:dyDescent="0.25">
      <c r="B801"/>
      <c r="C801"/>
      <c r="D801"/>
      <c r="E801"/>
      <c r="F801"/>
      <c r="G801"/>
      <c r="H801"/>
      <c r="I801"/>
      <c r="J801"/>
      <c r="K801" s="91"/>
      <c r="L801" s="91"/>
      <c r="M801" s="91"/>
      <c r="R801"/>
      <c r="S801"/>
      <c r="T801"/>
      <c r="U801"/>
      <c r="V801"/>
      <c r="W801"/>
      <c r="X801"/>
      <c r="Y801"/>
      <c r="Z801"/>
      <c r="AA801"/>
      <c r="AB801"/>
      <c r="AC801"/>
    </row>
    <row r="802" spans="2:29" s="14" customFormat="1" x14ac:dyDescent="0.25">
      <c r="B802"/>
      <c r="C802"/>
      <c r="D802"/>
      <c r="E802"/>
      <c r="F802"/>
      <c r="G802"/>
      <c r="H802"/>
      <c r="I802"/>
      <c r="J802"/>
      <c r="K802" s="91"/>
      <c r="L802" s="91"/>
      <c r="M802" s="91"/>
      <c r="R802"/>
      <c r="S802"/>
      <c r="T802"/>
      <c r="U802"/>
      <c r="V802"/>
      <c r="W802"/>
      <c r="X802"/>
      <c r="Y802"/>
      <c r="Z802"/>
      <c r="AA802"/>
      <c r="AB802"/>
      <c r="AC802"/>
    </row>
    <row r="803" spans="2:29" s="14" customFormat="1" x14ac:dyDescent="0.25">
      <c r="B803"/>
      <c r="C803"/>
      <c r="D803"/>
      <c r="E803"/>
      <c r="F803"/>
      <c r="G803"/>
      <c r="H803"/>
      <c r="I803"/>
      <c r="J803"/>
      <c r="K803" s="91"/>
      <c r="L803" s="91"/>
      <c r="M803" s="91"/>
      <c r="R803"/>
      <c r="S803"/>
      <c r="T803"/>
      <c r="U803"/>
      <c r="V803"/>
      <c r="W803"/>
      <c r="X803"/>
      <c r="Y803"/>
      <c r="Z803"/>
      <c r="AA803"/>
      <c r="AB803"/>
      <c r="AC803"/>
    </row>
    <row r="804" spans="2:29" s="14" customFormat="1" x14ac:dyDescent="0.25">
      <c r="B804"/>
      <c r="C804"/>
      <c r="D804"/>
      <c r="E804"/>
      <c r="F804"/>
      <c r="G804"/>
      <c r="H804"/>
      <c r="I804"/>
      <c r="J804"/>
      <c r="K804" s="91"/>
      <c r="L804" s="91"/>
      <c r="M804" s="91"/>
      <c r="R804"/>
      <c r="S804"/>
      <c r="T804"/>
      <c r="U804"/>
      <c r="V804"/>
      <c r="W804"/>
      <c r="X804"/>
      <c r="Y804"/>
      <c r="Z804"/>
      <c r="AA804"/>
      <c r="AB804"/>
      <c r="AC804"/>
    </row>
    <row r="805" spans="2:29" s="14" customFormat="1" x14ac:dyDescent="0.25">
      <c r="B805"/>
      <c r="C805"/>
      <c r="D805"/>
      <c r="E805"/>
      <c r="F805"/>
      <c r="G805"/>
      <c r="H805"/>
      <c r="I805"/>
      <c r="J805"/>
      <c r="K805" s="91"/>
      <c r="L805" s="91"/>
      <c r="M805" s="91"/>
      <c r="R805"/>
      <c r="S805"/>
      <c r="T805"/>
      <c r="U805"/>
      <c r="V805"/>
      <c r="W805"/>
      <c r="X805"/>
      <c r="Y805"/>
      <c r="Z805"/>
      <c r="AA805"/>
      <c r="AB805"/>
      <c r="AC805"/>
    </row>
    <row r="806" spans="2:29" s="14" customFormat="1" x14ac:dyDescent="0.25">
      <c r="B806"/>
      <c r="C806"/>
      <c r="D806"/>
      <c r="E806"/>
      <c r="F806"/>
      <c r="G806"/>
      <c r="H806"/>
      <c r="I806"/>
      <c r="J806"/>
      <c r="K806" s="91"/>
      <c r="L806" s="91"/>
      <c r="M806" s="91"/>
      <c r="R806"/>
      <c r="S806"/>
      <c r="T806"/>
      <c r="U806"/>
      <c r="V806"/>
      <c r="W806"/>
      <c r="X806"/>
      <c r="Y806"/>
      <c r="Z806"/>
      <c r="AA806"/>
      <c r="AB806"/>
      <c r="AC806"/>
    </row>
    <row r="807" spans="2:29" s="14" customFormat="1" x14ac:dyDescent="0.25">
      <c r="B807"/>
      <c r="C807"/>
      <c r="D807"/>
      <c r="E807"/>
      <c r="F807"/>
      <c r="G807"/>
      <c r="H807"/>
      <c r="I807"/>
      <c r="J807"/>
      <c r="K807" s="91"/>
      <c r="L807" s="91"/>
      <c r="M807" s="91"/>
      <c r="R807"/>
      <c r="S807"/>
      <c r="T807"/>
      <c r="U807"/>
      <c r="V807"/>
      <c r="W807"/>
      <c r="X807"/>
      <c r="Y807"/>
      <c r="Z807"/>
      <c r="AA807"/>
      <c r="AB807"/>
      <c r="AC807"/>
    </row>
    <row r="808" spans="2:29" s="14" customFormat="1" x14ac:dyDescent="0.25">
      <c r="B808"/>
      <c r="C808"/>
      <c r="D808"/>
      <c r="E808"/>
      <c r="F808"/>
      <c r="G808"/>
      <c r="H808"/>
      <c r="I808"/>
      <c r="J808"/>
      <c r="K808" s="91"/>
      <c r="L808" s="91"/>
      <c r="M808" s="91"/>
      <c r="R808"/>
      <c r="S808"/>
      <c r="T808"/>
      <c r="U808"/>
      <c r="V808"/>
      <c r="W808"/>
      <c r="X808"/>
      <c r="Y808"/>
      <c r="Z808"/>
      <c r="AA808"/>
      <c r="AB808"/>
      <c r="AC808"/>
    </row>
    <row r="809" spans="2:29" s="14" customFormat="1" x14ac:dyDescent="0.25">
      <c r="B809"/>
      <c r="C809"/>
      <c r="D809"/>
      <c r="E809"/>
      <c r="F809"/>
      <c r="G809"/>
      <c r="H809"/>
      <c r="I809"/>
      <c r="J809"/>
      <c r="K809" s="91"/>
      <c r="L809" s="91"/>
      <c r="M809" s="91"/>
      <c r="R809"/>
      <c r="S809"/>
      <c r="T809"/>
      <c r="U809"/>
      <c r="V809"/>
      <c r="W809"/>
      <c r="X809"/>
      <c r="Y809"/>
      <c r="Z809"/>
      <c r="AA809"/>
      <c r="AB809"/>
      <c r="AC809"/>
    </row>
    <row r="810" spans="2:29" s="14" customFormat="1" x14ac:dyDescent="0.25">
      <c r="B810"/>
      <c r="C810"/>
      <c r="D810"/>
      <c r="E810"/>
      <c r="F810"/>
      <c r="G810"/>
      <c r="H810"/>
      <c r="I810"/>
      <c r="J810"/>
      <c r="K810" s="91"/>
      <c r="L810" s="91"/>
      <c r="M810" s="91"/>
      <c r="R810"/>
      <c r="S810"/>
      <c r="T810"/>
      <c r="U810"/>
      <c r="V810"/>
      <c r="W810"/>
      <c r="X810"/>
      <c r="Y810"/>
      <c r="Z810"/>
      <c r="AA810"/>
      <c r="AB810"/>
      <c r="AC810"/>
    </row>
    <row r="811" spans="2:29" s="14" customFormat="1" x14ac:dyDescent="0.25">
      <c r="B811"/>
      <c r="C811"/>
      <c r="D811"/>
      <c r="E811"/>
      <c r="F811"/>
      <c r="G811"/>
      <c r="H811"/>
      <c r="I811"/>
      <c r="J811"/>
      <c r="K811" s="91"/>
      <c r="L811" s="91"/>
      <c r="M811" s="91"/>
      <c r="R811"/>
      <c r="S811"/>
      <c r="T811"/>
      <c r="U811"/>
      <c r="V811"/>
      <c r="W811"/>
      <c r="X811"/>
      <c r="Y811"/>
      <c r="Z811"/>
      <c r="AA811"/>
      <c r="AB811"/>
      <c r="AC811"/>
    </row>
    <row r="812" spans="2:29" s="14" customFormat="1" x14ac:dyDescent="0.25">
      <c r="B812"/>
      <c r="C812"/>
      <c r="D812"/>
      <c r="E812"/>
      <c r="F812"/>
      <c r="G812"/>
      <c r="H812"/>
      <c r="I812"/>
      <c r="J812"/>
      <c r="K812" s="91"/>
      <c r="L812" s="91"/>
      <c r="M812" s="91"/>
      <c r="R812"/>
      <c r="S812"/>
      <c r="T812"/>
      <c r="U812"/>
      <c r="V812"/>
      <c r="W812"/>
      <c r="X812"/>
      <c r="Y812"/>
      <c r="Z812"/>
      <c r="AA812"/>
      <c r="AB812"/>
      <c r="AC812"/>
    </row>
    <row r="813" spans="2:29" s="14" customFormat="1" x14ac:dyDescent="0.25">
      <c r="B813"/>
      <c r="C813"/>
      <c r="D813"/>
      <c r="E813"/>
      <c r="F813"/>
      <c r="G813"/>
      <c r="H813"/>
      <c r="I813"/>
      <c r="J813"/>
      <c r="K813" s="91"/>
      <c r="L813" s="91"/>
      <c r="M813" s="91"/>
      <c r="R813"/>
      <c r="S813"/>
      <c r="T813"/>
      <c r="U813"/>
      <c r="V813"/>
      <c r="W813"/>
      <c r="X813"/>
      <c r="Y813"/>
      <c r="Z813"/>
      <c r="AA813"/>
      <c r="AB813"/>
      <c r="AC813"/>
    </row>
    <row r="814" spans="2:29" s="14" customFormat="1" x14ac:dyDescent="0.25">
      <c r="B814"/>
      <c r="C814"/>
      <c r="D814"/>
      <c r="E814"/>
      <c r="F814"/>
      <c r="G814"/>
      <c r="H814"/>
      <c r="I814"/>
      <c r="J814"/>
      <c r="K814" s="91"/>
      <c r="L814" s="91"/>
      <c r="M814" s="91"/>
      <c r="R814"/>
      <c r="S814"/>
      <c r="T814"/>
      <c r="U814"/>
      <c r="V814"/>
      <c r="W814"/>
      <c r="X814"/>
      <c r="Y814"/>
      <c r="Z814"/>
      <c r="AA814"/>
      <c r="AB814"/>
      <c r="AC814"/>
    </row>
    <row r="815" spans="2:29" s="14" customFormat="1" x14ac:dyDescent="0.25">
      <c r="B815"/>
      <c r="C815"/>
      <c r="D815"/>
      <c r="E815"/>
      <c r="F815"/>
      <c r="G815"/>
      <c r="H815"/>
      <c r="I815"/>
      <c r="J815"/>
      <c r="K815" s="91"/>
      <c r="L815" s="91"/>
      <c r="M815" s="91"/>
      <c r="R815"/>
      <c r="S815"/>
      <c r="T815"/>
      <c r="U815"/>
      <c r="V815"/>
      <c r="W815"/>
      <c r="X815"/>
      <c r="Y815"/>
      <c r="Z815"/>
      <c r="AA815"/>
      <c r="AB815"/>
      <c r="AC815"/>
    </row>
    <row r="816" spans="2:29" s="14" customFormat="1" x14ac:dyDescent="0.25">
      <c r="B816"/>
      <c r="C816"/>
      <c r="D816"/>
      <c r="E816"/>
      <c r="F816"/>
      <c r="G816"/>
      <c r="H816"/>
      <c r="I816"/>
      <c r="J816"/>
      <c r="K816" s="91"/>
      <c r="L816" s="91"/>
      <c r="M816" s="91"/>
      <c r="R816"/>
      <c r="S816"/>
      <c r="T816"/>
      <c r="U816"/>
      <c r="V816"/>
      <c r="W816"/>
      <c r="X816"/>
      <c r="Y816"/>
      <c r="Z816"/>
      <c r="AA816"/>
      <c r="AB816"/>
      <c r="AC816"/>
    </row>
    <row r="817" spans="2:29" s="14" customFormat="1" x14ac:dyDescent="0.25">
      <c r="B817"/>
      <c r="C817"/>
      <c r="D817"/>
      <c r="E817"/>
      <c r="F817"/>
      <c r="G817"/>
      <c r="H817"/>
      <c r="I817"/>
      <c r="J817"/>
      <c r="K817" s="91"/>
      <c r="L817" s="91"/>
      <c r="M817" s="91"/>
      <c r="R817"/>
      <c r="S817"/>
      <c r="T817"/>
      <c r="U817"/>
      <c r="V817"/>
      <c r="W817"/>
      <c r="X817"/>
      <c r="Y817"/>
      <c r="Z817"/>
      <c r="AA817"/>
      <c r="AB817"/>
      <c r="AC817"/>
    </row>
    <row r="818" spans="2:29" s="14" customFormat="1" x14ac:dyDescent="0.25">
      <c r="B818"/>
      <c r="C818"/>
      <c r="D818"/>
      <c r="E818"/>
      <c r="F818"/>
      <c r="G818"/>
      <c r="H818"/>
      <c r="I818"/>
      <c r="J818"/>
      <c r="K818" s="91"/>
      <c r="L818" s="91"/>
      <c r="M818" s="91"/>
      <c r="R818"/>
      <c r="S818"/>
      <c r="T818"/>
      <c r="U818"/>
      <c r="V818"/>
      <c r="W818"/>
      <c r="X818"/>
      <c r="Y818"/>
      <c r="Z818"/>
      <c r="AA818"/>
      <c r="AB818"/>
      <c r="AC818"/>
    </row>
    <row r="819" spans="2:29" s="14" customFormat="1" x14ac:dyDescent="0.25">
      <c r="B819"/>
      <c r="C819"/>
      <c r="D819"/>
      <c r="E819"/>
      <c r="F819"/>
      <c r="G819"/>
      <c r="H819"/>
      <c r="I819"/>
      <c r="J819"/>
      <c r="K819" s="91"/>
      <c r="L819" s="91"/>
      <c r="M819" s="91"/>
      <c r="R819"/>
      <c r="S819"/>
      <c r="T819"/>
      <c r="U819"/>
      <c r="V819"/>
      <c r="W819"/>
      <c r="X819"/>
      <c r="Y819"/>
      <c r="Z819"/>
      <c r="AA819"/>
      <c r="AB819"/>
      <c r="AC819"/>
    </row>
    <row r="820" spans="2:29" s="14" customFormat="1" x14ac:dyDescent="0.25">
      <c r="B820"/>
      <c r="C820"/>
      <c r="D820"/>
      <c r="E820"/>
      <c r="F820"/>
      <c r="G820"/>
      <c r="H820"/>
      <c r="I820"/>
      <c r="J820"/>
      <c r="K820" s="91"/>
      <c r="L820" s="91"/>
      <c r="M820" s="91"/>
      <c r="R820"/>
      <c r="S820"/>
      <c r="T820"/>
      <c r="U820"/>
      <c r="V820"/>
      <c r="W820"/>
      <c r="X820"/>
      <c r="Y820"/>
      <c r="Z820"/>
      <c r="AA820"/>
      <c r="AB820"/>
      <c r="AC820"/>
    </row>
    <row r="821" spans="2:29" s="14" customFormat="1" x14ac:dyDescent="0.25">
      <c r="B821"/>
      <c r="C821"/>
      <c r="D821"/>
      <c r="E821"/>
      <c r="F821"/>
      <c r="G821"/>
      <c r="H821"/>
      <c r="I821"/>
      <c r="J821"/>
      <c r="K821" s="91"/>
      <c r="L821" s="91"/>
      <c r="M821" s="91"/>
      <c r="R821"/>
      <c r="S821"/>
      <c r="T821"/>
      <c r="U821"/>
      <c r="V821"/>
      <c r="W821"/>
      <c r="X821"/>
      <c r="Y821"/>
      <c r="Z821"/>
      <c r="AA821"/>
      <c r="AB821"/>
      <c r="AC821"/>
    </row>
    <row r="822" spans="2:29" s="14" customFormat="1" x14ac:dyDescent="0.25">
      <c r="B822"/>
      <c r="C822"/>
      <c r="D822"/>
      <c r="E822"/>
      <c r="F822"/>
      <c r="G822"/>
      <c r="H822"/>
      <c r="I822"/>
      <c r="J822"/>
      <c r="K822" s="91"/>
      <c r="L822" s="91"/>
      <c r="M822" s="91"/>
      <c r="R822"/>
      <c r="S822"/>
      <c r="T822"/>
      <c r="U822"/>
      <c r="V822"/>
      <c r="W822"/>
      <c r="X822"/>
      <c r="Y822"/>
      <c r="Z822"/>
      <c r="AA822"/>
      <c r="AB822"/>
      <c r="AC822"/>
    </row>
    <row r="823" spans="2:29" s="14" customFormat="1" x14ac:dyDescent="0.25">
      <c r="B823"/>
      <c r="C823"/>
      <c r="D823"/>
      <c r="E823"/>
      <c r="F823"/>
      <c r="G823"/>
      <c r="H823"/>
      <c r="I823"/>
      <c r="J823"/>
      <c r="K823" s="91"/>
      <c r="L823" s="91"/>
      <c r="M823" s="91"/>
      <c r="R823"/>
      <c r="S823"/>
      <c r="T823"/>
      <c r="U823"/>
      <c r="V823"/>
      <c r="W823"/>
      <c r="X823"/>
      <c r="Y823"/>
      <c r="Z823"/>
      <c r="AA823"/>
      <c r="AB823"/>
      <c r="AC823"/>
    </row>
    <row r="824" spans="2:29" s="14" customFormat="1" x14ac:dyDescent="0.25">
      <c r="B824"/>
      <c r="C824"/>
      <c r="D824"/>
      <c r="E824"/>
      <c r="F824"/>
      <c r="G824"/>
      <c r="H824"/>
      <c r="I824"/>
      <c r="J824"/>
      <c r="K824" s="91"/>
      <c r="L824" s="91"/>
      <c r="M824" s="91"/>
      <c r="R824"/>
      <c r="S824"/>
      <c r="T824"/>
      <c r="U824"/>
      <c r="V824"/>
      <c r="W824"/>
      <c r="X824"/>
      <c r="Y824"/>
      <c r="Z824"/>
      <c r="AA824"/>
      <c r="AB824"/>
      <c r="AC824"/>
    </row>
    <row r="825" spans="2:29" s="14" customFormat="1" x14ac:dyDescent="0.25">
      <c r="B825"/>
      <c r="C825"/>
      <c r="D825"/>
      <c r="E825"/>
      <c r="F825"/>
      <c r="G825"/>
      <c r="H825"/>
      <c r="I825"/>
      <c r="J825"/>
      <c r="K825" s="91"/>
      <c r="L825" s="91"/>
      <c r="M825" s="91"/>
      <c r="R825"/>
      <c r="S825"/>
      <c r="T825"/>
      <c r="U825"/>
      <c r="V825"/>
      <c r="W825"/>
      <c r="X825"/>
      <c r="Y825"/>
      <c r="Z825"/>
      <c r="AA825"/>
      <c r="AB825"/>
      <c r="AC825"/>
    </row>
    <row r="826" spans="2:29" s="14" customFormat="1" x14ac:dyDescent="0.25">
      <c r="B826"/>
      <c r="C826"/>
      <c r="D826"/>
      <c r="E826"/>
      <c r="F826"/>
      <c r="G826"/>
      <c r="H826"/>
      <c r="I826"/>
      <c r="J826"/>
      <c r="K826" s="91"/>
      <c r="L826" s="91"/>
      <c r="M826" s="91"/>
      <c r="R826"/>
      <c r="S826"/>
      <c r="T826"/>
      <c r="U826"/>
      <c r="V826"/>
      <c r="W826"/>
      <c r="X826"/>
      <c r="Y826"/>
      <c r="Z826"/>
      <c r="AA826"/>
      <c r="AB826"/>
      <c r="AC826"/>
    </row>
    <row r="827" spans="2:29" s="14" customFormat="1" x14ac:dyDescent="0.25">
      <c r="B827"/>
      <c r="C827"/>
      <c r="D827"/>
      <c r="E827"/>
      <c r="F827"/>
      <c r="G827"/>
      <c r="H827"/>
      <c r="I827"/>
      <c r="J827"/>
      <c r="K827" s="91"/>
      <c r="L827" s="91"/>
      <c r="M827" s="91"/>
      <c r="R827"/>
      <c r="S827"/>
      <c r="T827"/>
      <c r="U827"/>
      <c r="V827"/>
      <c r="W827"/>
      <c r="X827"/>
      <c r="Y827"/>
      <c r="Z827"/>
      <c r="AA827"/>
      <c r="AB827"/>
      <c r="AC827"/>
    </row>
    <row r="828" spans="2:29" s="14" customFormat="1" x14ac:dyDescent="0.25">
      <c r="B828"/>
      <c r="C828"/>
      <c r="D828"/>
      <c r="E828"/>
      <c r="F828"/>
      <c r="G828"/>
      <c r="H828"/>
      <c r="I828"/>
      <c r="J828"/>
      <c r="K828" s="91"/>
      <c r="L828" s="91"/>
      <c r="M828" s="91"/>
      <c r="R828"/>
      <c r="S828"/>
      <c r="T828"/>
      <c r="U828"/>
      <c r="V828"/>
      <c r="W828"/>
      <c r="X828"/>
      <c r="Y828"/>
      <c r="Z828"/>
      <c r="AA828"/>
      <c r="AB828"/>
      <c r="AC828"/>
    </row>
    <row r="829" spans="2:29" s="14" customFormat="1" x14ac:dyDescent="0.25">
      <c r="B829"/>
      <c r="C829"/>
      <c r="D829"/>
      <c r="E829"/>
      <c r="F829"/>
      <c r="G829"/>
      <c r="H829"/>
      <c r="I829"/>
      <c r="J829"/>
      <c r="K829" s="91"/>
      <c r="L829" s="91"/>
      <c r="M829" s="91"/>
      <c r="R829"/>
      <c r="S829"/>
      <c r="T829"/>
      <c r="U829"/>
      <c r="V829"/>
      <c r="W829"/>
      <c r="X829"/>
      <c r="Y829"/>
      <c r="Z829"/>
      <c r="AA829"/>
      <c r="AB829"/>
      <c r="AC829"/>
    </row>
    <row r="830" spans="2:29" s="14" customFormat="1" x14ac:dyDescent="0.25">
      <c r="B830"/>
      <c r="C830"/>
      <c r="D830"/>
      <c r="E830"/>
      <c r="F830"/>
      <c r="G830"/>
      <c r="H830"/>
      <c r="I830"/>
      <c r="J830"/>
      <c r="K830" s="91"/>
      <c r="L830" s="91"/>
      <c r="M830" s="91"/>
      <c r="R830"/>
      <c r="S830"/>
      <c r="T830"/>
      <c r="U830"/>
      <c r="V830"/>
      <c r="W830"/>
      <c r="X830"/>
      <c r="Y830"/>
      <c r="Z830"/>
      <c r="AA830"/>
      <c r="AB830"/>
      <c r="AC830"/>
    </row>
    <row r="831" spans="2:29" s="14" customFormat="1" x14ac:dyDescent="0.25">
      <c r="B831"/>
      <c r="C831"/>
      <c r="D831"/>
      <c r="E831"/>
      <c r="F831"/>
      <c r="G831"/>
      <c r="H831"/>
      <c r="I831"/>
      <c r="J831"/>
      <c r="K831" s="91"/>
      <c r="L831" s="91"/>
      <c r="M831" s="91"/>
      <c r="R831"/>
      <c r="S831"/>
      <c r="T831"/>
      <c r="U831"/>
      <c r="V831"/>
      <c r="W831"/>
      <c r="X831"/>
      <c r="Y831"/>
      <c r="Z831"/>
      <c r="AA831"/>
      <c r="AB831"/>
      <c r="AC831"/>
    </row>
    <row r="832" spans="2:29" s="14" customFormat="1" x14ac:dyDescent="0.25">
      <c r="B832"/>
      <c r="C832"/>
      <c r="D832"/>
      <c r="E832"/>
      <c r="F832"/>
      <c r="G832"/>
      <c r="H832"/>
      <c r="I832"/>
      <c r="J832"/>
      <c r="K832" s="91"/>
      <c r="L832" s="91"/>
      <c r="M832" s="91"/>
      <c r="R832"/>
      <c r="S832"/>
      <c r="T832"/>
      <c r="U832"/>
      <c r="V832"/>
      <c r="W832"/>
      <c r="X832"/>
      <c r="Y832"/>
      <c r="Z832"/>
      <c r="AA832"/>
      <c r="AB832"/>
      <c r="AC832"/>
    </row>
    <row r="833" spans="2:29" s="14" customFormat="1" x14ac:dyDescent="0.25">
      <c r="B833"/>
      <c r="C833"/>
      <c r="D833"/>
      <c r="E833"/>
      <c r="F833"/>
      <c r="G833"/>
      <c r="H833"/>
      <c r="I833"/>
      <c r="J833"/>
      <c r="K833" s="91"/>
      <c r="L833" s="91"/>
      <c r="M833" s="91"/>
      <c r="R833"/>
      <c r="S833"/>
      <c r="T833"/>
      <c r="U833"/>
      <c r="V833"/>
      <c r="W833"/>
      <c r="X833"/>
      <c r="Y833"/>
      <c r="Z833"/>
      <c r="AA833"/>
      <c r="AB833"/>
      <c r="AC833"/>
    </row>
    <row r="834" spans="2:29" s="14" customFormat="1" x14ac:dyDescent="0.25">
      <c r="B834"/>
      <c r="C834"/>
      <c r="D834"/>
      <c r="E834"/>
      <c r="F834"/>
      <c r="G834"/>
      <c r="H834"/>
      <c r="I834"/>
      <c r="J834"/>
      <c r="K834" s="91"/>
      <c r="L834" s="91"/>
      <c r="M834" s="91"/>
      <c r="R834"/>
      <c r="S834"/>
      <c r="T834"/>
      <c r="U834"/>
      <c r="V834"/>
      <c r="W834"/>
      <c r="X834"/>
      <c r="Y834"/>
      <c r="Z834"/>
      <c r="AA834"/>
      <c r="AB834"/>
      <c r="AC834"/>
    </row>
    <row r="835" spans="2:29" s="14" customFormat="1" x14ac:dyDescent="0.25">
      <c r="B835"/>
      <c r="C835"/>
      <c r="D835"/>
      <c r="E835"/>
      <c r="F835"/>
      <c r="G835"/>
      <c r="H835"/>
      <c r="I835"/>
      <c r="J835"/>
      <c r="K835" s="91"/>
      <c r="L835" s="91"/>
      <c r="M835" s="91"/>
      <c r="R835"/>
      <c r="S835"/>
      <c r="T835"/>
      <c r="U835"/>
      <c r="V835"/>
      <c r="W835"/>
      <c r="X835"/>
      <c r="Y835"/>
      <c r="Z835"/>
      <c r="AA835"/>
      <c r="AB835"/>
      <c r="AC835"/>
    </row>
    <row r="836" spans="2:29" s="14" customFormat="1" x14ac:dyDescent="0.25">
      <c r="B836"/>
      <c r="C836"/>
      <c r="D836"/>
      <c r="E836"/>
      <c r="F836"/>
      <c r="G836"/>
      <c r="H836"/>
      <c r="I836"/>
      <c r="J836"/>
      <c r="K836" s="91"/>
      <c r="L836" s="91"/>
      <c r="M836" s="91"/>
      <c r="R836"/>
      <c r="S836"/>
      <c r="T836"/>
      <c r="U836"/>
      <c r="V836"/>
      <c r="W836"/>
      <c r="X836"/>
      <c r="Y836"/>
      <c r="Z836"/>
      <c r="AA836"/>
      <c r="AB836"/>
      <c r="AC836"/>
    </row>
    <row r="837" spans="2:29" s="14" customFormat="1" x14ac:dyDescent="0.25">
      <c r="B837"/>
      <c r="C837"/>
      <c r="D837"/>
      <c r="E837"/>
      <c r="F837"/>
      <c r="G837"/>
      <c r="H837"/>
      <c r="I837"/>
      <c r="J837"/>
      <c r="K837" s="91"/>
      <c r="L837" s="91"/>
      <c r="M837" s="91"/>
      <c r="R837"/>
      <c r="S837"/>
      <c r="T837"/>
      <c r="U837"/>
      <c r="V837"/>
      <c r="W837"/>
      <c r="X837"/>
      <c r="Y837"/>
      <c r="Z837"/>
      <c r="AA837"/>
      <c r="AB837"/>
      <c r="AC837"/>
    </row>
    <row r="838" spans="2:29" s="14" customFormat="1" x14ac:dyDescent="0.25">
      <c r="B838"/>
      <c r="C838"/>
      <c r="D838"/>
      <c r="E838"/>
      <c r="F838"/>
      <c r="G838"/>
      <c r="H838"/>
      <c r="I838"/>
      <c r="J838"/>
      <c r="K838" s="91"/>
      <c r="L838" s="91"/>
      <c r="M838" s="91"/>
      <c r="R838"/>
      <c r="S838"/>
      <c r="T838"/>
      <c r="U838"/>
      <c r="V838"/>
      <c r="W838"/>
      <c r="X838"/>
      <c r="Y838"/>
      <c r="Z838"/>
      <c r="AA838"/>
      <c r="AB838"/>
      <c r="AC838"/>
    </row>
    <row r="839" spans="2:29" s="14" customFormat="1" x14ac:dyDescent="0.25">
      <c r="B839"/>
      <c r="C839"/>
      <c r="D839"/>
      <c r="E839"/>
      <c r="F839"/>
      <c r="G839"/>
      <c r="H839"/>
      <c r="I839"/>
      <c r="J839"/>
      <c r="K839" s="91"/>
      <c r="L839" s="91"/>
      <c r="M839" s="91"/>
      <c r="R839"/>
      <c r="S839"/>
      <c r="T839"/>
      <c r="U839"/>
      <c r="V839"/>
      <c r="W839"/>
      <c r="X839"/>
      <c r="Y839"/>
      <c r="Z839"/>
      <c r="AA839"/>
      <c r="AB839"/>
      <c r="AC839"/>
    </row>
    <row r="840" spans="2:29" s="14" customFormat="1" x14ac:dyDescent="0.25">
      <c r="B840"/>
      <c r="C840"/>
      <c r="D840"/>
      <c r="E840"/>
      <c r="F840"/>
      <c r="G840"/>
      <c r="H840"/>
      <c r="I840"/>
      <c r="J840"/>
      <c r="K840" s="91"/>
      <c r="L840" s="91"/>
      <c r="M840" s="91"/>
      <c r="R840"/>
      <c r="S840"/>
      <c r="T840"/>
      <c r="U840"/>
      <c r="V840"/>
      <c r="W840"/>
      <c r="X840"/>
      <c r="Y840"/>
      <c r="Z840"/>
      <c r="AA840"/>
      <c r="AB840"/>
      <c r="AC840"/>
    </row>
    <row r="841" spans="2:29" s="14" customFormat="1" x14ac:dyDescent="0.25">
      <c r="B841"/>
      <c r="C841"/>
      <c r="D841"/>
      <c r="E841"/>
      <c r="F841"/>
      <c r="G841"/>
      <c r="H841"/>
      <c r="I841"/>
      <c r="J841"/>
      <c r="K841" s="91"/>
      <c r="L841" s="91"/>
      <c r="M841" s="91"/>
      <c r="R841"/>
      <c r="S841"/>
      <c r="T841"/>
      <c r="U841"/>
      <c r="V841"/>
      <c r="W841"/>
      <c r="X841"/>
      <c r="Y841"/>
      <c r="Z841"/>
      <c r="AA841"/>
      <c r="AB841"/>
      <c r="AC841"/>
    </row>
    <row r="842" spans="2:29" s="14" customFormat="1" x14ac:dyDescent="0.25">
      <c r="B842"/>
      <c r="C842"/>
      <c r="D842"/>
      <c r="E842"/>
      <c r="F842"/>
      <c r="G842"/>
      <c r="H842"/>
      <c r="I842"/>
      <c r="J842"/>
      <c r="K842" s="91"/>
      <c r="L842" s="91"/>
      <c r="M842" s="91"/>
      <c r="R842"/>
      <c r="S842"/>
      <c r="T842"/>
      <c r="U842"/>
      <c r="V842"/>
      <c r="W842"/>
      <c r="X842"/>
      <c r="Y842"/>
      <c r="Z842"/>
      <c r="AA842"/>
      <c r="AB842"/>
      <c r="AC842"/>
    </row>
    <row r="843" spans="2:29" s="14" customFormat="1" x14ac:dyDescent="0.25">
      <c r="B843"/>
      <c r="C843"/>
      <c r="D843"/>
      <c r="E843"/>
      <c r="F843"/>
      <c r="G843"/>
      <c r="H843"/>
      <c r="I843"/>
      <c r="J843"/>
      <c r="K843" s="91"/>
      <c r="L843" s="91"/>
      <c r="M843" s="91"/>
      <c r="R843"/>
      <c r="S843"/>
      <c r="T843"/>
      <c r="U843"/>
      <c r="V843"/>
      <c r="W843"/>
      <c r="X843"/>
      <c r="Y843"/>
      <c r="Z843"/>
      <c r="AA843"/>
      <c r="AB843"/>
      <c r="AC843"/>
    </row>
    <row r="844" spans="2:29" s="14" customFormat="1" x14ac:dyDescent="0.25">
      <c r="B844"/>
      <c r="C844"/>
      <c r="D844"/>
      <c r="E844"/>
      <c r="F844"/>
      <c r="G844"/>
      <c r="H844"/>
      <c r="I844"/>
      <c r="J844"/>
      <c r="K844" s="91"/>
      <c r="L844" s="91"/>
      <c r="M844" s="91"/>
      <c r="R844"/>
      <c r="S844"/>
      <c r="T844"/>
      <c r="U844"/>
      <c r="V844"/>
      <c r="W844"/>
      <c r="X844"/>
      <c r="Y844"/>
      <c r="Z844"/>
      <c r="AA844"/>
      <c r="AB844"/>
      <c r="AC844"/>
    </row>
    <row r="845" spans="2:29" s="14" customFormat="1" x14ac:dyDescent="0.25">
      <c r="B845"/>
      <c r="C845"/>
      <c r="D845"/>
      <c r="E845"/>
      <c r="F845"/>
      <c r="G845"/>
      <c r="H845"/>
      <c r="I845"/>
      <c r="J845"/>
      <c r="K845" s="91"/>
      <c r="L845" s="91"/>
      <c r="M845" s="91"/>
      <c r="R845"/>
      <c r="S845"/>
      <c r="T845"/>
      <c r="U845"/>
      <c r="V845"/>
      <c r="W845"/>
      <c r="X845"/>
      <c r="Y845"/>
      <c r="Z845"/>
      <c r="AA845"/>
      <c r="AB845"/>
      <c r="AC845"/>
    </row>
    <row r="846" spans="2:29" s="14" customFormat="1" x14ac:dyDescent="0.25">
      <c r="B846"/>
      <c r="C846"/>
      <c r="D846"/>
      <c r="E846"/>
      <c r="F846"/>
      <c r="G846"/>
      <c r="H846"/>
      <c r="I846"/>
      <c r="J846"/>
      <c r="K846" s="91"/>
      <c r="L846" s="91"/>
      <c r="M846" s="91"/>
      <c r="R846"/>
      <c r="S846"/>
      <c r="T846"/>
      <c r="U846"/>
      <c r="V846"/>
      <c r="W846"/>
      <c r="X846"/>
      <c r="Y846"/>
      <c r="Z846"/>
      <c r="AA846"/>
      <c r="AB846"/>
      <c r="AC846"/>
    </row>
    <row r="847" spans="2:29" s="14" customFormat="1" x14ac:dyDescent="0.25">
      <c r="B847"/>
      <c r="C847"/>
      <c r="D847"/>
      <c r="E847"/>
      <c r="F847"/>
      <c r="G847"/>
      <c r="H847"/>
      <c r="I847"/>
      <c r="J847"/>
      <c r="K847" s="91"/>
      <c r="L847" s="91"/>
      <c r="M847" s="91"/>
      <c r="R847"/>
      <c r="S847"/>
      <c r="T847"/>
      <c r="U847"/>
      <c r="V847"/>
      <c r="W847"/>
      <c r="X847"/>
      <c r="Y847"/>
      <c r="Z847"/>
      <c r="AA847"/>
      <c r="AB847"/>
      <c r="AC847"/>
    </row>
    <row r="848" spans="2:29" s="14" customFormat="1" x14ac:dyDescent="0.25">
      <c r="B848"/>
      <c r="C848"/>
      <c r="D848"/>
      <c r="E848"/>
      <c r="F848"/>
      <c r="G848"/>
      <c r="H848"/>
      <c r="I848"/>
      <c r="J848"/>
      <c r="K848" s="91"/>
      <c r="L848" s="91"/>
      <c r="M848" s="91"/>
      <c r="R848"/>
      <c r="S848"/>
      <c r="T848"/>
      <c r="U848"/>
      <c r="V848"/>
      <c r="W848"/>
      <c r="X848"/>
      <c r="Y848"/>
      <c r="Z848"/>
      <c r="AA848"/>
      <c r="AB848"/>
      <c r="AC848"/>
    </row>
    <row r="849" spans="2:29" s="14" customFormat="1" x14ac:dyDescent="0.25">
      <c r="B849"/>
      <c r="C849"/>
      <c r="D849"/>
      <c r="E849"/>
      <c r="F849"/>
      <c r="G849"/>
      <c r="H849"/>
      <c r="I849"/>
      <c r="J849"/>
      <c r="K849" s="91"/>
      <c r="L849" s="91"/>
      <c r="M849" s="91"/>
      <c r="R849"/>
      <c r="S849"/>
      <c r="T849"/>
      <c r="U849"/>
      <c r="V849"/>
      <c r="W849"/>
      <c r="X849"/>
      <c r="Y849"/>
      <c r="Z849"/>
      <c r="AA849"/>
      <c r="AB849"/>
      <c r="AC849"/>
    </row>
    <row r="850" spans="2:29" s="14" customFormat="1" x14ac:dyDescent="0.25">
      <c r="B850"/>
      <c r="C850"/>
      <c r="D850"/>
      <c r="E850"/>
      <c r="F850"/>
      <c r="G850"/>
      <c r="H850"/>
      <c r="I850"/>
      <c r="J850"/>
      <c r="K850" s="91"/>
      <c r="L850" s="91"/>
      <c r="M850" s="91"/>
      <c r="R850"/>
      <c r="S850"/>
      <c r="T850"/>
      <c r="U850"/>
      <c r="V850"/>
      <c r="W850"/>
      <c r="X850"/>
      <c r="Y850"/>
      <c r="Z850"/>
      <c r="AA850"/>
      <c r="AB850"/>
      <c r="AC850"/>
    </row>
    <row r="851" spans="2:29" s="14" customFormat="1" x14ac:dyDescent="0.25">
      <c r="B851"/>
      <c r="C851"/>
      <c r="D851"/>
      <c r="E851"/>
      <c r="F851"/>
      <c r="G851"/>
      <c r="H851"/>
      <c r="I851"/>
      <c r="J851"/>
      <c r="K851" s="91"/>
      <c r="L851" s="91"/>
      <c r="M851" s="91"/>
      <c r="R851"/>
      <c r="S851"/>
      <c r="T851"/>
      <c r="U851"/>
      <c r="V851"/>
      <c r="W851"/>
      <c r="X851"/>
      <c r="Y851"/>
      <c r="Z851"/>
      <c r="AA851"/>
      <c r="AB851"/>
      <c r="AC851"/>
    </row>
    <row r="852" spans="2:29" s="14" customFormat="1" x14ac:dyDescent="0.25">
      <c r="B852"/>
      <c r="C852"/>
      <c r="D852"/>
      <c r="E852"/>
      <c r="F852"/>
      <c r="G852"/>
      <c r="H852"/>
      <c r="I852"/>
      <c r="J852"/>
      <c r="K852" s="91"/>
      <c r="L852" s="91"/>
      <c r="M852" s="91"/>
      <c r="R852"/>
      <c r="S852"/>
      <c r="T852"/>
      <c r="U852"/>
      <c r="V852"/>
      <c r="W852"/>
      <c r="X852"/>
      <c r="Y852"/>
      <c r="Z852"/>
      <c r="AA852"/>
      <c r="AB852"/>
      <c r="AC852"/>
    </row>
    <row r="853" spans="2:29" s="14" customFormat="1" x14ac:dyDescent="0.25">
      <c r="B853"/>
      <c r="C853"/>
      <c r="D853"/>
      <c r="E853"/>
      <c r="F853"/>
      <c r="G853"/>
      <c r="H853"/>
      <c r="I853"/>
      <c r="J853"/>
      <c r="K853" s="91"/>
      <c r="L853" s="91"/>
      <c r="M853" s="91"/>
      <c r="R853"/>
      <c r="S853"/>
      <c r="T853"/>
      <c r="U853"/>
      <c r="V853"/>
      <c r="W853"/>
      <c r="X853"/>
      <c r="Y853"/>
      <c r="Z853"/>
      <c r="AA853"/>
      <c r="AB853"/>
      <c r="AC853"/>
    </row>
    <row r="854" spans="2:29" s="14" customFormat="1" x14ac:dyDescent="0.25">
      <c r="B854"/>
      <c r="C854"/>
      <c r="D854"/>
      <c r="E854"/>
      <c r="F854"/>
      <c r="G854"/>
      <c r="H854"/>
      <c r="I854"/>
      <c r="J854"/>
      <c r="K854" s="91"/>
      <c r="L854" s="91"/>
      <c r="M854" s="91"/>
      <c r="R854"/>
      <c r="S854"/>
      <c r="T854"/>
      <c r="U854"/>
      <c r="V854"/>
      <c r="W854"/>
      <c r="X854"/>
      <c r="Y854"/>
      <c r="Z854"/>
      <c r="AA854"/>
      <c r="AB854"/>
      <c r="AC854"/>
    </row>
    <row r="855" spans="2:29" s="14" customFormat="1" x14ac:dyDescent="0.25">
      <c r="B855"/>
      <c r="C855"/>
      <c r="D855"/>
      <c r="E855"/>
      <c r="F855"/>
      <c r="G855"/>
      <c r="H855"/>
      <c r="I855"/>
      <c r="J855"/>
      <c r="K855" s="91"/>
      <c r="L855" s="91"/>
      <c r="M855" s="91"/>
      <c r="R855"/>
      <c r="S855"/>
      <c r="T855"/>
      <c r="U855"/>
      <c r="V855"/>
      <c r="W855"/>
      <c r="X855"/>
      <c r="Y855"/>
      <c r="Z855"/>
      <c r="AA855"/>
      <c r="AB855"/>
      <c r="AC855"/>
    </row>
    <row r="856" spans="2:29" s="14" customFormat="1" x14ac:dyDescent="0.25">
      <c r="B856"/>
      <c r="C856"/>
      <c r="D856"/>
      <c r="E856"/>
      <c r="F856"/>
      <c r="G856"/>
      <c r="H856"/>
      <c r="I856"/>
      <c r="J856"/>
      <c r="K856" s="91"/>
      <c r="L856" s="91"/>
      <c r="M856" s="91"/>
      <c r="R856"/>
      <c r="S856"/>
      <c r="T856"/>
      <c r="U856"/>
      <c r="V856"/>
      <c r="W856"/>
      <c r="X856"/>
      <c r="Y856"/>
      <c r="Z856"/>
      <c r="AA856"/>
      <c r="AB856"/>
      <c r="AC856"/>
    </row>
    <row r="857" spans="2:29" s="14" customFormat="1" x14ac:dyDescent="0.25">
      <c r="B857"/>
      <c r="C857"/>
      <c r="D857"/>
      <c r="E857"/>
      <c r="F857"/>
      <c r="G857"/>
      <c r="H857"/>
      <c r="I857"/>
      <c r="J857"/>
      <c r="K857" s="91"/>
      <c r="L857" s="91"/>
      <c r="M857" s="91"/>
      <c r="R857"/>
      <c r="S857"/>
      <c r="T857"/>
      <c r="U857"/>
      <c r="V857"/>
      <c r="W857"/>
      <c r="X857"/>
      <c r="Y857"/>
      <c r="Z857"/>
      <c r="AA857"/>
      <c r="AB857"/>
      <c r="AC857"/>
    </row>
    <row r="858" spans="2:29" s="14" customFormat="1" x14ac:dyDescent="0.25">
      <c r="B858"/>
      <c r="C858"/>
      <c r="D858"/>
      <c r="E858"/>
      <c r="F858"/>
      <c r="G858"/>
      <c r="H858"/>
      <c r="I858"/>
      <c r="J858"/>
      <c r="K858" s="91"/>
      <c r="L858" s="91"/>
      <c r="M858" s="91"/>
      <c r="R858"/>
      <c r="S858"/>
      <c r="T858"/>
      <c r="U858"/>
      <c r="V858"/>
      <c r="W858"/>
      <c r="X858"/>
      <c r="Y858"/>
      <c r="Z858"/>
      <c r="AA858"/>
      <c r="AB858"/>
      <c r="AC858"/>
    </row>
    <row r="859" spans="2:29" s="14" customFormat="1" x14ac:dyDescent="0.25">
      <c r="B859"/>
      <c r="C859"/>
      <c r="D859"/>
      <c r="E859"/>
      <c r="F859"/>
      <c r="G859"/>
      <c r="H859"/>
      <c r="I859"/>
      <c r="J859"/>
      <c r="K859" s="91"/>
      <c r="L859" s="91"/>
      <c r="M859" s="91"/>
      <c r="R859"/>
      <c r="S859"/>
      <c r="T859"/>
      <c r="U859"/>
      <c r="V859"/>
      <c r="W859"/>
      <c r="X859"/>
      <c r="Y859"/>
      <c r="Z859"/>
      <c r="AA859"/>
      <c r="AB859"/>
      <c r="AC859"/>
    </row>
    <row r="860" spans="2:29" s="14" customFormat="1" x14ac:dyDescent="0.25">
      <c r="B860"/>
      <c r="C860"/>
      <c r="D860"/>
      <c r="E860"/>
      <c r="F860"/>
      <c r="G860"/>
      <c r="H860"/>
      <c r="I860"/>
      <c r="J860"/>
      <c r="K860" s="91"/>
      <c r="L860" s="91"/>
      <c r="M860" s="91"/>
      <c r="R860"/>
      <c r="S860"/>
      <c r="T860"/>
      <c r="U860"/>
      <c r="V860"/>
      <c r="W860"/>
      <c r="X860"/>
      <c r="Y860"/>
      <c r="Z860"/>
      <c r="AA860"/>
      <c r="AB860"/>
      <c r="AC860"/>
    </row>
    <row r="861" spans="2:29" s="14" customFormat="1" x14ac:dyDescent="0.25">
      <c r="B861"/>
      <c r="C861"/>
      <c r="D861"/>
      <c r="E861"/>
      <c r="F861"/>
      <c r="G861"/>
      <c r="H861"/>
      <c r="I861"/>
      <c r="J861"/>
      <c r="K861" s="91"/>
      <c r="L861" s="91"/>
      <c r="M861" s="91"/>
      <c r="R861"/>
      <c r="S861"/>
      <c r="T861"/>
      <c r="U861"/>
      <c r="V861"/>
      <c r="W861"/>
      <c r="X861"/>
      <c r="Y861"/>
      <c r="Z861"/>
      <c r="AA861"/>
      <c r="AB861"/>
      <c r="AC861"/>
    </row>
    <row r="862" spans="2:29" s="14" customFormat="1" x14ac:dyDescent="0.25">
      <c r="B862"/>
      <c r="C862"/>
      <c r="D862"/>
      <c r="E862"/>
      <c r="F862"/>
      <c r="G862"/>
      <c r="H862"/>
      <c r="I862"/>
      <c r="J862"/>
      <c r="K862" s="91"/>
      <c r="L862" s="91"/>
      <c r="M862" s="91"/>
      <c r="R862"/>
      <c r="S862"/>
      <c r="T862"/>
      <c r="U862"/>
      <c r="V862"/>
      <c r="W862"/>
      <c r="X862"/>
      <c r="Y862"/>
      <c r="Z862"/>
      <c r="AA862"/>
      <c r="AB862"/>
      <c r="AC862"/>
    </row>
    <row r="863" spans="2:29" s="14" customFormat="1" x14ac:dyDescent="0.25">
      <c r="B863"/>
      <c r="C863"/>
      <c r="D863"/>
      <c r="E863"/>
      <c r="F863"/>
      <c r="G863"/>
      <c r="H863"/>
      <c r="I863"/>
      <c r="J863"/>
      <c r="K863" s="91"/>
      <c r="L863" s="91"/>
      <c r="M863" s="91"/>
      <c r="R863"/>
      <c r="S863"/>
      <c r="T863"/>
      <c r="U863"/>
      <c r="V863"/>
      <c r="W863"/>
      <c r="X863"/>
      <c r="Y863"/>
      <c r="Z863"/>
      <c r="AA863"/>
      <c r="AB863"/>
      <c r="AC863"/>
    </row>
    <row r="864" spans="2:29" s="14" customFormat="1" x14ac:dyDescent="0.25">
      <c r="B864"/>
      <c r="C864"/>
      <c r="D864"/>
      <c r="E864"/>
      <c r="F864"/>
      <c r="G864"/>
      <c r="H864"/>
      <c r="I864"/>
      <c r="J864"/>
      <c r="K864" s="91"/>
      <c r="L864" s="91"/>
      <c r="M864" s="91"/>
      <c r="R864"/>
      <c r="S864"/>
      <c r="T864"/>
      <c r="U864"/>
      <c r="V864"/>
      <c r="W864"/>
      <c r="X864"/>
      <c r="Y864"/>
      <c r="Z864"/>
      <c r="AA864"/>
      <c r="AB864"/>
      <c r="AC864"/>
    </row>
    <row r="865" spans="2:29" s="14" customFormat="1" x14ac:dyDescent="0.25">
      <c r="B865"/>
      <c r="C865"/>
      <c r="D865"/>
      <c r="E865"/>
      <c r="F865"/>
      <c r="G865"/>
      <c r="H865"/>
      <c r="I865"/>
      <c r="J865"/>
      <c r="K865" s="91"/>
      <c r="L865" s="91"/>
      <c r="M865" s="91"/>
      <c r="R865"/>
      <c r="S865"/>
      <c r="T865"/>
      <c r="U865"/>
      <c r="V865"/>
      <c r="W865"/>
      <c r="X865"/>
      <c r="Y865"/>
      <c r="Z865"/>
      <c r="AA865"/>
      <c r="AB865"/>
      <c r="AC865"/>
    </row>
    <row r="866" spans="2:29" s="14" customFormat="1" x14ac:dyDescent="0.25">
      <c r="B866"/>
      <c r="C866"/>
      <c r="D866"/>
      <c r="E866"/>
      <c r="F866"/>
      <c r="G866"/>
      <c r="H866"/>
      <c r="I866"/>
      <c r="J866"/>
      <c r="K866" s="91"/>
      <c r="L866" s="91"/>
      <c r="M866" s="91"/>
      <c r="R866"/>
      <c r="S866"/>
      <c r="T866"/>
      <c r="U866"/>
      <c r="V866"/>
      <c r="W866"/>
      <c r="X866"/>
      <c r="Y866"/>
      <c r="Z866"/>
      <c r="AA866"/>
      <c r="AB866"/>
      <c r="AC866"/>
    </row>
    <row r="867" spans="2:29" s="14" customFormat="1" x14ac:dyDescent="0.25">
      <c r="B867"/>
      <c r="C867"/>
      <c r="D867"/>
      <c r="E867"/>
      <c r="F867"/>
      <c r="G867"/>
      <c r="H867"/>
      <c r="I867"/>
      <c r="J867"/>
      <c r="K867" s="91"/>
      <c r="L867" s="91"/>
      <c r="M867" s="91"/>
      <c r="R867"/>
      <c r="S867"/>
      <c r="T867"/>
      <c r="U867"/>
      <c r="V867"/>
      <c r="W867"/>
      <c r="X867"/>
      <c r="Y867"/>
      <c r="Z867"/>
      <c r="AA867"/>
      <c r="AB867"/>
      <c r="AC867"/>
    </row>
    <row r="868" spans="2:29" s="14" customFormat="1" x14ac:dyDescent="0.25">
      <c r="B868"/>
      <c r="C868"/>
      <c r="D868"/>
      <c r="E868"/>
      <c r="F868"/>
      <c r="G868"/>
      <c r="H868"/>
      <c r="I868"/>
      <c r="J868"/>
      <c r="K868" s="91"/>
      <c r="L868" s="91"/>
      <c r="M868" s="91"/>
      <c r="R868"/>
      <c r="S868"/>
      <c r="T868"/>
      <c r="U868"/>
      <c r="V868"/>
      <c r="W868"/>
      <c r="X868"/>
      <c r="Y868"/>
      <c r="Z868"/>
      <c r="AA868"/>
      <c r="AB868"/>
      <c r="AC868"/>
    </row>
    <row r="869" spans="2:29" s="14" customFormat="1" x14ac:dyDescent="0.25">
      <c r="B869"/>
      <c r="C869"/>
      <c r="D869"/>
      <c r="E869"/>
      <c r="F869"/>
      <c r="G869"/>
      <c r="H869"/>
      <c r="I869"/>
      <c r="J869"/>
      <c r="K869" s="91"/>
      <c r="L869" s="91"/>
      <c r="M869" s="91"/>
      <c r="R869"/>
      <c r="S869"/>
      <c r="T869"/>
      <c r="U869"/>
      <c r="V869"/>
      <c r="W869"/>
      <c r="X869"/>
      <c r="Y869"/>
      <c r="Z869"/>
      <c r="AA869"/>
      <c r="AB869"/>
      <c r="AC869"/>
    </row>
    <row r="870" spans="2:29" s="14" customFormat="1" x14ac:dyDescent="0.25">
      <c r="B870"/>
      <c r="C870"/>
      <c r="D870"/>
      <c r="E870"/>
      <c r="F870"/>
      <c r="G870"/>
      <c r="H870"/>
      <c r="I870"/>
      <c r="J870"/>
      <c r="K870" s="91"/>
      <c r="L870" s="91"/>
      <c r="M870" s="91"/>
      <c r="R870"/>
      <c r="S870"/>
      <c r="T870"/>
      <c r="U870"/>
      <c r="V870"/>
      <c r="W870"/>
      <c r="X870"/>
      <c r="Y870"/>
      <c r="Z870"/>
      <c r="AA870"/>
      <c r="AB870"/>
      <c r="AC870"/>
    </row>
    <row r="871" spans="2:29" s="14" customFormat="1" x14ac:dyDescent="0.25">
      <c r="B871"/>
      <c r="C871"/>
      <c r="D871"/>
      <c r="E871"/>
      <c r="F871"/>
      <c r="G871"/>
      <c r="H871"/>
      <c r="I871"/>
      <c r="J871"/>
      <c r="K871" s="91"/>
      <c r="L871" s="91"/>
      <c r="M871" s="91"/>
      <c r="R871"/>
      <c r="S871"/>
      <c r="T871"/>
      <c r="U871"/>
      <c r="V871"/>
      <c r="W871"/>
      <c r="X871"/>
      <c r="Y871"/>
      <c r="Z871"/>
      <c r="AA871"/>
      <c r="AB871"/>
      <c r="AC871"/>
    </row>
    <row r="872" spans="2:29" s="14" customFormat="1" x14ac:dyDescent="0.25">
      <c r="B872"/>
      <c r="C872"/>
      <c r="D872"/>
      <c r="E872"/>
      <c r="F872"/>
      <c r="G872"/>
      <c r="H872"/>
      <c r="I872"/>
      <c r="J872"/>
      <c r="K872" s="91"/>
      <c r="L872" s="91"/>
      <c r="M872" s="91"/>
      <c r="R872"/>
      <c r="S872"/>
      <c r="T872"/>
      <c r="U872"/>
      <c r="V872"/>
      <c r="W872"/>
      <c r="X872"/>
      <c r="Y872"/>
      <c r="Z872"/>
      <c r="AA872"/>
      <c r="AB872"/>
      <c r="AC872"/>
    </row>
    <row r="873" spans="2:29" s="14" customFormat="1" x14ac:dyDescent="0.25">
      <c r="B873"/>
      <c r="C873"/>
      <c r="D873"/>
      <c r="E873"/>
      <c r="F873"/>
      <c r="G873"/>
      <c r="H873"/>
      <c r="I873"/>
      <c r="J873"/>
      <c r="K873" s="91"/>
      <c r="L873" s="91"/>
      <c r="M873" s="91"/>
      <c r="R873"/>
      <c r="S873"/>
      <c r="T873"/>
      <c r="U873"/>
      <c r="V873"/>
      <c r="W873"/>
      <c r="X873"/>
      <c r="Y873"/>
      <c r="Z873"/>
      <c r="AA873"/>
      <c r="AB873"/>
      <c r="AC873"/>
    </row>
    <row r="874" spans="2:29" s="14" customFormat="1" x14ac:dyDescent="0.25">
      <c r="B874"/>
      <c r="C874"/>
      <c r="D874"/>
      <c r="E874"/>
      <c r="F874"/>
      <c r="G874"/>
      <c r="H874"/>
      <c r="I874"/>
      <c r="J874"/>
      <c r="K874" s="91"/>
      <c r="L874" s="91"/>
      <c r="M874" s="91"/>
      <c r="R874"/>
      <c r="S874"/>
      <c r="T874"/>
      <c r="U874"/>
      <c r="V874"/>
      <c r="W874"/>
      <c r="X874"/>
      <c r="Y874"/>
      <c r="Z874"/>
      <c r="AA874"/>
      <c r="AB874"/>
      <c r="AC874"/>
    </row>
    <row r="875" spans="2:29" s="14" customFormat="1" x14ac:dyDescent="0.25">
      <c r="B875"/>
      <c r="C875"/>
      <c r="D875"/>
      <c r="E875"/>
      <c r="F875"/>
      <c r="G875"/>
      <c r="H875"/>
      <c r="I875"/>
      <c r="J875"/>
      <c r="K875" s="91"/>
      <c r="L875" s="91"/>
      <c r="M875" s="91"/>
      <c r="R875"/>
      <c r="S875"/>
      <c r="T875"/>
      <c r="U875"/>
      <c r="V875"/>
      <c r="W875"/>
      <c r="X875"/>
      <c r="Y875"/>
      <c r="Z875"/>
      <c r="AA875"/>
      <c r="AB875"/>
      <c r="AC875"/>
    </row>
    <row r="876" spans="2:29" s="14" customFormat="1" x14ac:dyDescent="0.25">
      <c r="B876"/>
      <c r="C876"/>
      <c r="D876"/>
      <c r="E876"/>
      <c r="F876"/>
      <c r="G876"/>
      <c r="H876"/>
      <c r="I876"/>
      <c r="J876"/>
      <c r="K876" s="91"/>
      <c r="L876" s="91"/>
      <c r="M876" s="91"/>
      <c r="R876"/>
      <c r="S876"/>
      <c r="T876"/>
      <c r="U876"/>
      <c r="V876"/>
      <c r="W876"/>
      <c r="X876"/>
      <c r="Y876"/>
      <c r="Z876"/>
      <c r="AA876"/>
      <c r="AB876"/>
      <c r="AC876"/>
    </row>
    <row r="877" spans="2:29" s="14" customFormat="1" x14ac:dyDescent="0.25">
      <c r="B877"/>
      <c r="C877"/>
      <c r="D877"/>
      <c r="E877"/>
      <c r="F877"/>
      <c r="G877"/>
      <c r="H877"/>
      <c r="I877"/>
      <c r="J877"/>
      <c r="K877" s="91"/>
      <c r="L877" s="91"/>
      <c r="M877" s="91"/>
      <c r="R877"/>
      <c r="S877"/>
      <c r="T877"/>
      <c r="U877"/>
      <c r="V877"/>
      <c r="W877"/>
      <c r="X877"/>
      <c r="Y877"/>
      <c r="Z877"/>
      <c r="AA877"/>
      <c r="AB877"/>
      <c r="AC877"/>
    </row>
    <row r="878" spans="2:29" s="14" customFormat="1" x14ac:dyDescent="0.25">
      <c r="B878"/>
      <c r="C878"/>
      <c r="D878"/>
      <c r="E878"/>
      <c r="F878"/>
      <c r="G878"/>
      <c r="H878"/>
      <c r="I878"/>
      <c r="J878"/>
      <c r="K878" s="91"/>
      <c r="L878" s="91"/>
      <c r="M878" s="91"/>
      <c r="R878"/>
      <c r="S878"/>
      <c r="T878"/>
      <c r="U878"/>
      <c r="V878"/>
      <c r="W878"/>
      <c r="X878"/>
      <c r="Y878"/>
      <c r="Z878"/>
      <c r="AA878"/>
      <c r="AB878"/>
      <c r="AC878"/>
    </row>
    <row r="879" spans="2:29" s="14" customFormat="1" x14ac:dyDescent="0.25">
      <c r="B879"/>
      <c r="C879"/>
      <c r="D879"/>
      <c r="E879"/>
      <c r="F879"/>
      <c r="G879"/>
      <c r="H879"/>
      <c r="I879"/>
      <c r="J879"/>
      <c r="K879" s="91"/>
      <c r="L879" s="91"/>
      <c r="M879" s="91"/>
      <c r="R879"/>
      <c r="S879"/>
      <c r="T879"/>
      <c r="U879"/>
      <c r="V879"/>
      <c r="W879"/>
      <c r="X879"/>
      <c r="Y879"/>
      <c r="Z879"/>
      <c r="AA879"/>
      <c r="AB879"/>
      <c r="AC879"/>
    </row>
    <row r="880" spans="2:29" s="14" customFormat="1" x14ac:dyDescent="0.25">
      <c r="B880"/>
      <c r="C880"/>
      <c r="D880"/>
      <c r="E880"/>
      <c r="F880"/>
      <c r="G880"/>
      <c r="H880"/>
      <c r="I880"/>
      <c r="J880"/>
      <c r="K880" s="91"/>
      <c r="L880" s="91"/>
      <c r="M880" s="91"/>
      <c r="R880"/>
      <c r="S880"/>
      <c r="T880"/>
      <c r="U880"/>
      <c r="V880"/>
      <c r="W880"/>
      <c r="X880"/>
      <c r="Y880"/>
      <c r="Z880"/>
      <c r="AA880"/>
      <c r="AB880"/>
      <c r="AC880"/>
    </row>
    <row r="881" spans="2:29" s="14" customFormat="1" x14ac:dyDescent="0.25">
      <c r="B881"/>
      <c r="C881"/>
      <c r="D881"/>
      <c r="E881"/>
      <c r="F881"/>
      <c r="G881"/>
      <c r="H881"/>
      <c r="I881"/>
      <c r="J881"/>
      <c r="K881" s="91"/>
      <c r="L881" s="91"/>
      <c r="M881" s="91"/>
      <c r="R881"/>
      <c r="S881"/>
      <c r="T881"/>
      <c r="U881"/>
      <c r="V881"/>
      <c r="W881"/>
      <c r="X881"/>
      <c r="Y881"/>
      <c r="Z881"/>
      <c r="AA881"/>
      <c r="AB881"/>
      <c r="AC881"/>
    </row>
    <row r="882" spans="2:29" s="14" customFormat="1" x14ac:dyDescent="0.25">
      <c r="B882"/>
      <c r="C882"/>
      <c r="D882"/>
      <c r="E882"/>
      <c r="F882"/>
      <c r="G882"/>
      <c r="H882"/>
      <c r="I882"/>
      <c r="J882"/>
      <c r="K882" s="91"/>
      <c r="L882" s="91"/>
      <c r="M882" s="91"/>
      <c r="R882"/>
      <c r="S882"/>
      <c r="T882"/>
      <c r="U882"/>
      <c r="V882"/>
      <c r="W882"/>
      <c r="X882"/>
      <c r="Y882"/>
      <c r="Z882"/>
      <c r="AA882"/>
      <c r="AB882"/>
      <c r="AC882"/>
    </row>
    <row r="883" spans="2:29" s="14" customFormat="1" x14ac:dyDescent="0.25">
      <c r="B883"/>
      <c r="C883"/>
      <c r="D883"/>
      <c r="E883"/>
      <c r="F883"/>
      <c r="G883"/>
      <c r="H883"/>
      <c r="I883"/>
      <c r="J883"/>
      <c r="K883" s="91"/>
      <c r="L883" s="91"/>
      <c r="M883" s="91"/>
      <c r="R883"/>
      <c r="S883"/>
      <c r="T883"/>
      <c r="U883"/>
      <c r="V883"/>
      <c r="W883"/>
      <c r="X883"/>
      <c r="Y883"/>
      <c r="Z883"/>
      <c r="AA883"/>
      <c r="AB883"/>
      <c r="AC883"/>
    </row>
    <row r="884" spans="2:29" s="14" customFormat="1" x14ac:dyDescent="0.25">
      <c r="B884"/>
      <c r="C884"/>
      <c r="D884"/>
      <c r="E884"/>
      <c r="F884"/>
      <c r="G884"/>
      <c r="H884"/>
      <c r="I884"/>
      <c r="J884"/>
      <c r="K884" s="91"/>
      <c r="L884" s="91"/>
      <c r="M884" s="91"/>
      <c r="R884"/>
      <c r="S884"/>
      <c r="T884"/>
      <c r="U884"/>
      <c r="V884"/>
      <c r="W884"/>
      <c r="X884"/>
      <c r="Y884"/>
      <c r="Z884"/>
      <c r="AA884"/>
      <c r="AB884"/>
      <c r="AC884"/>
    </row>
    <row r="885" spans="2:29" s="14" customFormat="1" x14ac:dyDescent="0.25">
      <c r="B885"/>
      <c r="C885"/>
      <c r="D885"/>
      <c r="E885"/>
      <c r="F885"/>
      <c r="G885"/>
      <c r="H885"/>
      <c r="I885"/>
      <c r="J885"/>
      <c r="K885" s="91"/>
      <c r="L885" s="91"/>
      <c r="M885" s="91"/>
      <c r="R885"/>
      <c r="S885"/>
      <c r="T885"/>
      <c r="U885"/>
      <c r="V885"/>
      <c r="W885"/>
      <c r="X885"/>
      <c r="Y885"/>
      <c r="Z885"/>
      <c r="AA885"/>
      <c r="AB885"/>
      <c r="AC885"/>
    </row>
    <row r="886" spans="2:29" s="14" customFormat="1" x14ac:dyDescent="0.25">
      <c r="B886"/>
      <c r="C886"/>
      <c r="D886"/>
      <c r="E886"/>
      <c r="F886"/>
      <c r="G886"/>
      <c r="H886"/>
      <c r="I886"/>
      <c r="J886"/>
      <c r="K886" s="91"/>
      <c r="L886" s="91"/>
      <c r="M886" s="91"/>
      <c r="R886"/>
      <c r="S886"/>
      <c r="T886"/>
      <c r="U886"/>
      <c r="V886"/>
      <c r="W886"/>
      <c r="X886"/>
      <c r="Y886"/>
      <c r="Z886"/>
      <c r="AA886"/>
      <c r="AB886"/>
      <c r="AC886"/>
    </row>
    <row r="887" spans="2:29" s="14" customFormat="1" x14ac:dyDescent="0.25">
      <c r="B887"/>
      <c r="C887"/>
      <c r="D887"/>
      <c r="E887"/>
      <c r="F887"/>
      <c r="G887"/>
      <c r="H887"/>
      <c r="I887"/>
      <c r="J887"/>
      <c r="K887" s="91"/>
      <c r="L887" s="91"/>
      <c r="M887" s="91"/>
      <c r="R887"/>
      <c r="S887"/>
      <c r="T887"/>
      <c r="U887"/>
      <c r="V887"/>
      <c r="W887"/>
      <c r="X887"/>
      <c r="Y887"/>
      <c r="Z887"/>
      <c r="AA887"/>
      <c r="AB887"/>
      <c r="AC887"/>
    </row>
    <row r="888" spans="2:29" s="14" customFormat="1" x14ac:dyDescent="0.25">
      <c r="B888"/>
      <c r="C888"/>
      <c r="D888"/>
      <c r="E888"/>
      <c r="F888"/>
      <c r="G888"/>
      <c r="H888"/>
      <c r="I888"/>
      <c r="J888"/>
      <c r="K888" s="91"/>
      <c r="L888" s="91"/>
      <c r="M888" s="91"/>
      <c r="R888"/>
      <c r="S888"/>
      <c r="T888"/>
      <c r="U888"/>
      <c r="V888"/>
      <c r="W888"/>
      <c r="X888"/>
      <c r="Y888"/>
      <c r="Z888"/>
      <c r="AA888"/>
      <c r="AB888"/>
      <c r="AC888"/>
    </row>
    <row r="889" spans="2:29" s="14" customFormat="1" x14ac:dyDescent="0.25">
      <c r="B889"/>
      <c r="C889"/>
      <c r="D889"/>
      <c r="E889"/>
      <c r="F889"/>
      <c r="G889"/>
      <c r="H889"/>
      <c r="I889"/>
      <c r="J889"/>
      <c r="K889" s="91"/>
      <c r="L889" s="91"/>
      <c r="M889" s="91"/>
      <c r="R889"/>
      <c r="S889"/>
      <c r="T889"/>
      <c r="U889"/>
      <c r="V889"/>
      <c r="W889"/>
      <c r="X889"/>
      <c r="Y889"/>
      <c r="Z889"/>
      <c r="AA889"/>
      <c r="AB889"/>
      <c r="AC889"/>
    </row>
    <row r="890" spans="2:29" s="14" customFormat="1" x14ac:dyDescent="0.25">
      <c r="B890"/>
      <c r="C890"/>
      <c r="D890"/>
      <c r="E890"/>
      <c r="F890"/>
      <c r="G890"/>
      <c r="H890"/>
      <c r="I890"/>
      <c r="J890"/>
      <c r="K890" s="91"/>
      <c r="L890" s="91"/>
      <c r="M890" s="91"/>
      <c r="R890"/>
      <c r="S890"/>
      <c r="T890"/>
      <c r="U890"/>
      <c r="V890"/>
      <c r="W890"/>
      <c r="X890"/>
      <c r="Y890"/>
      <c r="Z890"/>
      <c r="AA890"/>
      <c r="AB890"/>
      <c r="AC890"/>
    </row>
    <row r="891" spans="2:29" s="14" customFormat="1" x14ac:dyDescent="0.25">
      <c r="B891"/>
      <c r="C891"/>
      <c r="D891"/>
      <c r="E891"/>
      <c r="F891"/>
      <c r="G891"/>
      <c r="H891"/>
      <c r="I891"/>
      <c r="J891"/>
      <c r="K891" s="91"/>
      <c r="L891" s="91"/>
      <c r="M891" s="91"/>
      <c r="R891"/>
      <c r="S891"/>
      <c r="T891"/>
      <c r="U891"/>
      <c r="V891"/>
      <c r="W891"/>
      <c r="X891"/>
      <c r="Y891"/>
      <c r="Z891"/>
      <c r="AA891"/>
      <c r="AB891"/>
      <c r="AC891"/>
    </row>
    <row r="892" spans="2:29" s="14" customFormat="1" x14ac:dyDescent="0.25">
      <c r="B892"/>
      <c r="C892"/>
      <c r="D892"/>
      <c r="E892"/>
      <c r="F892"/>
      <c r="G892"/>
      <c r="H892"/>
      <c r="I892"/>
      <c r="J892"/>
      <c r="K892" s="91"/>
      <c r="L892" s="91"/>
      <c r="M892" s="91"/>
      <c r="R892"/>
      <c r="S892"/>
      <c r="T892"/>
      <c r="U892"/>
      <c r="V892"/>
      <c r="W892"/>
      <c r="X892"/>
      <c r="Y892"/>
      <c r="Z892"/>
      <c r="AA892"/>
      <c r="AB892"/>
      <c r="AC892"/>
    </row>
    <row r="893" spans="2:29" s="14" customFormat="1" x14ac:dyDescent="0.25">
      <c r="B893"/>
      <c r="C893"/>
      <c r="D893"/>
      <c r="E893"/>
      <c r="F893"/>
      <c r="G893"/>
      <c r="H893"/>
      <c r="I893"/>
      <c r="J893"/>
      <c r="K893" s="91"/>
      <c r="L893" s="91"/>
      <c r="M893" s="91"/>
      <c r="R893"/>
      <c r="S893"/>
      <c r="T893"/>
      <c r="U893"/>
      <c r="V893"/>
      <c r="W893"/>
      <c r="X893"/>
      <c r="Y893"/>
      <c r="Z893"/>
      <c r="AA893"/>
      <c r="AB893"/>
      <c r="AC893"/>
    </row>
    <row r="894" spans="2:29" s="14" customFormat="1" x14ac:dyDescent="0.25">
      <c r="B894"/>
      <c r="C894"/>
      <c r="D894"/>
      <c r="E894"/>
      <c r="F894"/>
      <c r="G894"/>
      <c r="H894"/>
      <c r="I894"/>
      <c r="J894"/>
      <c r="K894" s="91"/>
      <c r="L894" s="91"/>
      <c r="M894" s="91"/>
      <c r="R894"/>
      <c r="S894"/>
      <c r="T894"/>
      <c r="U894"/>
      <c r="V894"/>
      <c r="W894"/>
      <c r="X894"/>
      <c r="Y894"/>
      <c r="Z894"/>
      <c r="AA894"/>
      <c r="AB894"/>
      <c r="AC894"/>
    </row>
    <row r="895" spans="2:29" s="14" customFormat="1" x14ac:dyDescent="0.25">
      <c r="B895"/>
      <c r="C895"/>
      <c r="D895"/>
      <c r="E895"/>
      <c r="F895"/>
      <c r="G895"/>
      <c r="H895"/>
      <c r="I895"/>
      <c r="J895"/>
      <c r="K895" s="91"/>
      <c r="L895" s="91"/>
      <c r="M895" s="91"/>
      <c r="R895"/>
      <c r="S895"/>
      <c r="T895"/>
      <c r="U895"/>
      <c r="V895"/>
      <c r="W895"/>
      <c r="X895"/>
      <c r="Y895"/>
      <c r="Z895"/>
      <c r="AA895"/>
      <c r="AB895"/>
      <c r="AC895"/>
    </row>
    <row r="896" spans="2:29" s="14" customFormat="1" x14ac:dyDescent="0.25">
      <c r="B896"/>
      <c r="C896"/>
      <c r="D896"/>
      <c r="E896"/>
      <c r="F896"/>
      <c r="G896"/>
      <c r="H896"/>
      <c r="I896"/>
      <c r="J896"/>
      <c r="K896" s="91"/>
      <c r="L896" s="91"/>
      <c r="M896" s="91"/>
      <c r="R896"/>
      <c r="S896"/>
      <c r="T896"/>
      <c r="U896"/>
      <c r="V896"/>
      <c r="W896"/>
      <c r="X896"/>
      <c r="Y896"/>
      <c r="Z896"/>
      <c r="AA896"/>
      <c r="AB896"/>
      <c r="AC896"/>
    </row>
    <row r="897" spans="2:29" s="14" customFormat="1" x14ac:dyDescent="0.25">
      <c r="B897"/>
      <c r="C897"/>
      <c r="D897"/>
      <c r="E897"/>
      <c r="F897"/>
      <c r="G897"/>
      <c r="H897"/>
      <c r="I897"/>
      <c r="J897"/>
      <c r="K897" s="91"/>
      <c r="L897" s="91"/>
      <c r="M897" s="91"/>
      <c r="R897"/>
      <c r="S897"/>
      <c r="T897"/>
      <c r="U897"/>
      <c r="V897"/>
      <c r="W897"/>
      <c r="X897"/>
      <c r="Y897"/>
      <c r="Z897"/>
      <c r="AA897"/>
      <c r="AB897"/>
      <c r="AC897"/>
    </row>
    <row r="898" spans="2:29" s="14" customFormat="1" x14ac:dyDescent="0.25">
      <c r="B898"/>
      <c r="C898"/>
      <c r="D898"/>
      <c r="E898"/>
      <c r="F898"/>
      <c r="G898"/>
      <c r="H898"/>
      <c r="I898"/>
      <c r="J898"/>
      <c r="K898" s="91"/>
      <c r="L898" s="91"/>
      <c r="M898" s="91"/>
      <c r="R898"/>
      <c r="S898"/>
      <c r="T898"/>
      <c r="U898"/>
      <c r="V898"/>
      <c r="W898"/>
      <c r="X898"/>
      <c r="Y898"/>
      <c r="Z898"/>
      <c r="AA898"/>
      <c r="AB898"/>
      <c r="AC898"/>
    </row>
    <row r="899" spans="2:29" s="14" customFormat="1" x14ac:dyDescent="0.25">
      <c r="B899"/>
      <c r="C899"/>
      <c r="D899"/>
      <c r="E899"/>
      <c r="F899"/>
      <c r="G899"/>
      <c r="H899"/>
      <c r="I899"/>
      <c r="J899"/>
      <c r="K899" s="91"/>
      <c r="L899" s="91"/>
      <c r="M899" s="91"/>
      <c r="R899"/>
      <c r="S899"/>
      <c r="T899"/>
      <c r="U899"/>
      <c r="V899"/>
      <c r="W899"/>
      <c r="X899"/>
      <c r="Y899"/>
      <c r="Z899"/>
      <c r="AA899"/>
      <c r="AB899"/>
      <c r="AC899"/>
    </row>
    <row r="900" spans="2:29" s="14" customFormat="1" x14ac:dyDescent="0.25">
      <c r="B900"/>
      <c r="C900"/>
      <c r="D900"/>
      <c r="E900"/>
      <c r="F900"/>
      <c r="G900"/>
      <c r="H900"/>
      <c r="I900"/>
      <c r="J900"/>
      <c r="K900" s="91"/>
      <c r="L900" s="91"/>
      <c r="M900" s="91"/>
      <c r="R900"/>
      <c r="S900"/>
      <c r="T900"/>
      <c r="U900"/>
      <c r="V900"/>
      <c r="W900"/>
      <c r="X900"/>
      <c r="Y900"/>
      <c r="Z900"/>
      <c r="AA900"/>
      <c r="AB900"/>
      <c r="AC900"/>
    </row>
    <row r="901" spans="2:29" s="14" customFormat="1" x14ac:dyDescent="0.25">
      <c r="B901"/>
      <c r="C901"/>
      <c r="D901"/>
      <c r="E901"/>
      <c r="F901"/>
      <c r="G901"/>
      <c r="H901"/>
      <c r="I901"/>
      <c r="J901"/>
      <c r="K901" s="91"/>
      <c r="L901" s="91"/>
      <c r="M901" s="91"/>
      <c r="R901"/>
      <c r="S901"/>
      <c r="T901"/>
      <c r="U901"/>
      <c r="V901"/>
      <c r="W901"/>
      <c r="X901"/>
      <c r="Y901"/>
      <c r="Z901"/>
      <c r="AA901"/>
      <c r="AB901"/>
      <c r="AC901"/>
    </row>
    <row r="902" spans="2:29" s="14" customFormat="1" x14ac:dyDescent="0.25">
      <c r="B902"/>
      <c r="C902"/>
      <c r="D902"/>
      <c r="E902"/>
      <c r="F902"/>
      <c r="G902"/>
      <c r="H902"/>
      <c r="I902"/>
      <c r="J902"/>
      <c r="K902" s="91"/>
      <c r="L902" s="91"/>
      <c r="M902" s="91"/>
      <c r="R902"/>
      <c r="S902"/>
      <c r="T902"/>
      <c r="U902"/>
      <c r="V902"/>
      <c r="W902"/>
      <c r="X902"/>
      <c r="Y902"/>
      <c r="Z902"/>
      <c r="AA902"/>
      <c r="AB902"/>
      <c r="AC902"/>
    </row>
    <row r="903" spans="2:29" s="14" customFormat="1" x14ac:dyDescent="0.25">
      <c r="B903"/>
      <c r="C903"/>
      <c r="D903"/>
      <c r="E903"/>
      <c r="F903"/>
      <c r="G903"/>
      <c r="H903"/>
      <c r="I903"/>
      <c r="J903"/>
      <c r="K903" s="91"/>
      <c r="L903" s="91"/>
      <c r="M903" s="91"/>
      <c r="R903"/>
      <c r="S903"/>
      <c r="T903"/>
      <c r="U903"/>
      <c r="V903"/>
      <c r="W903"/>
      <c r="X903"/>
      <c r="Y903"/>
      <c r="Z903"/>
      <c r="AA903"/>
      <c r="AB903"/>
      <c r="AC903"/>
    </row>
    <row r="904" spans="2:29" s="14" customFormat="1" x14ac:dyDescent="0.25">
      <c r="B904"/>
      <c r="C904"/>
      <c r="D904"/>
      <c r="E904"/>
      <c r="F904"/>
      <c r="G904"/>
      <c r="H904"/>
      <c r="I904"/>
      <c r="J904"/>
      <c r="K904" s="91"/>
      <c r="L904" s="91"/>
      <c r="M904" s="91"/>
      <c r="R904"/>
      <c r="S904"/>
      <c r="T904"/>
      <c r="U904"/>
      <c r="V904"/>
      <c r="W904"/>
      <c r="X904"/>
      <c r="Y904"/>
      <c r="Z904"/>
      <c r="AA904"/>
      <c r="AB904"/>
      <c r="AC904"/>
    </row>
    <row r="905" spans="2:29" s="14" customFormat="1" x14ac:dyDescent="0.25">
      <c r="B905"/>
      <c r="C905"/>
      <c r="D905"/>
      <c r="E905"/>
      <c r="F905"/>
      <c r="G905"/>
      <c r="H905"/>
      <c r="I905"/>
      <c r="J905"/>
      <c r="K905" s="91"/>
      <c r="L905" s="91"/>
      <c r="M905" s="91"/>
      <c r="R905"/>
      <c r="S905"/>
      <c r="T905"/>
      <c r="U905"/>
      <c r="V905"/>
      <c r="W905"/>
      <c r="X905"/>
      <c r="Y905"/>
      <c r="Z905"/>
      <c r="AA905"/>
      <c r="AB905"/>
      <c r="AC905"/>
    </row>
    <row r="906" spans="2:29" s="14" customFormat="1" x14ac:dyDescent="0.25">
      <c r="B906"/>
      <c r="C906"/>
      <c r="D906"/>
      <c r="E906"/>
      <c r="F906"/>
      <c r="G906"/>
      <c r="H906"/>
      <c r="I906"/>
      <c r="J906"/>
      <c r="K906" s="91"/>
      <c r="L906" s="91"/>
      <c r="M906" s="91"/>
      <c r="R906"/>
      <c r="S906"/>
      <c r="T906"/>
      <c r="U906"/>
      <c r="V906"/>
      <c r="W906"/>
      <c r="X906"/>
      <c r="Y906"/>
      <c r="Z906"/>
      <c r="AA906"/>
      <c r="AB906"/>
      <c r="AC906"/>
    </row>
    <row r="907" spans="2:29" s="14" customFormat="1" x14ac:dyDescent="0.25">
      <c r="B907"/>
      <c r="C907"/>
      <c r="D907"/>
      <c r="E907"/>
      <c r="F907"/>
      <c r="G907"/>
      <c r="H907"/>
      <c r="I907"/>
      <c r="J907"/>
      <c r="K907" s="91"/>
      <c r="L907" s="91"/>
      <c r="M907" s="91"/>
      <c r="R907"/>
      <c r="S907"/>
      <c r="T907"/>
      <c r="U907"/>
      <c r="V907"/>
      <c r="W907"/>
      <c r="X907"/>
      <c r="Y907"/>
      <c r="Z907"/>
      <c r="AA907"/>
      <c r="AB907"/>
      <c r="AC907"/>
    </row>
    <row r="908" spans="2:29" s="14" customFormat="1" x14ac:dyDescent="0.25">
      <c r="B908"/>
      <c r="C908"/>
      <c r="D908"/>
      <c r="E908"/>
      <c r="F908"/>
      <c r="G908"/>
      <c r="H908"/>
      <c r="I908"/>
      <c r="J908"/>
      <c r="K908" s="91"/>
      <c r="L908" s="91"/>
      <c r="M908" s="91"/>
      <c r="R908"/>
      <c r="S908"/>
      <c r="T908"/>
      <c r="U908"/>
      <c r="V908"/>
      <c r="W908"/>
      <c r="X908"/>
      <c r="Y908"/>
      <c r="Z908"/>
      <c r="AA908"/>
      <c r="AB908"/>
      <c r="AC908"/>
    </row>
    <row r="909" spans="2:29" s="14" customFormat="1" x14ac:dyDescent="0.25">
      <c r="B909"/>
      <c r="C909"/>
      <c r="D909"/>
      <c r="E909"/>
      <c r="F909"/>
      <c r="G909"/>
      <c r="H909"/>
      <c r="I909"/>
      <c r="J909"/>
      <c r="K909" s="91"/>
      <c r="L909" s="91"/>
      <c r="M909" s="91"/>
      <c r="R909"/>
      <c r="S909"/>
      <c r="T909"/>
      <c r="U909"/>
      <c r="V909"/>
      <c r="W909"/>
      <c r="X909"/>
      <c r="Y909"/>
      <c r="Z909"/>
      <c r="AA909"/>
      <c r="AB909"/>
      <c r="AC909"/>
    </row>
    <row r="910" spans="2:29" s="14" customFormat="1" x14ac:dyDescent="0.25">
      <c r="B910"/>
      <c r="C910"/>
      <c r="D910"/>
      <c r="E910"/>
      <c r="F910"/>
      <c r="G910"/>
      <c r="H910"/>
      <c r="I910"/>
      <c r="J910"/>
      <c r="K910" s="91"/>
      <c r="L910" s="91"/>
      <c r="M910" s="91"/>
      <c r="R910"/>
      <c r="S910"/>
      <c r="T910"/>
      <c r="U910"/>
      <c r="V910"/>
      <c r="W910"/>
      <c r="X910"/>
      <c r="Y910"/>
      <c r="Z910"/>
      <c r="AA910"/>
      <c r="AB910"/>
      <c r="AC910"/>
    </row>
    <row r="911" spans="2:29" s="14" customFormat="1" x14ac:dyDescent="0.25">
      <c r="B911"/>
      <c r="C911"/>
      <c r="D911"/>
      <c r="E911"/>
      <c r="F911"/>
      <c r="G911"/>
      <c r="H911"/>
      <c r="I911"/>
      <c r="J911"/>
      <c r="K911" s="91"/>
      <c r="L911" s="91"/>
      <c r="M911" s="91"/>
      <c r="R911"/>
      <c r="S911"/>
      <c r="T911"/>
      <c r="U911"/>
      <c r="V911"/>
      <c r="W911"/>
      <c r="X911"/>
      <c r="Y911"/>
      <c r="Z911"/>
      <c r="AA911"/>
      <c r="AB911"/>
      <c r="AC911"/>
    </row>
    <row r="912" spans="2:29" s="14" customFormat="1" x14ac:dyDescent="0.25">
      <c r="B912"/>
      <c r="C912"/>
      <c r="D912"/>
      <c r="E912"/>
      <c r="F912"/>
      <c r="G912"/>
      <c r="H912"/>
      <c r="I912"/>
      <c r="J912"/>
      <c r="K912" s="91"/>
      <c r="L912" s="91"/>
      <c r="M912" s="91"/>
      <c r="R912"/>
      <c r="S912"/>
      <c r="T912"/>
      <c r="U912"/>
      <c r="V912"/>
      <c r="W912"/>
      <c r="X912"/>
      <c r="Y912"/>
      <c r="Z912"/>
      <c r="AA912"/>
      <c r="AB912"/>
      <c r="AC912"/>
    </row>
    <row r="913" spans="2:29" s="14" customFormat="1" x14ac:dyDescent="0.25">
      <c r="B913"/>
      <c r="C913"/>
      <c r="D913"/>
      <c r="E913"/>
      <c r="F913"/>
      <c r="G913"/>
      <c r="H913"/>
      <c r="I913"/>
      <c r="J913"/>
      <c r="K913" s="91"/>
      <c r="L913" s="91"/>
      <c r="M913" s="91"/>
      <c r="R913"/>
      <c r="S913"/>
      <c r="T913"/>
      <c r="U913"/>
      <c r="V913"/>
      <c r="W913"/>
      <c r="X913"/>
      <c r="Y913"/>
      <c r="Z913"/>
      <c r="AA913"/>
      <c r="AB913"/>
      <c r="AC913"/>
    </row>
    <row r="914" spans="2:29" s="14" customFormat="1" x14ac:dyDescent="0.25">
      <c r="B914"/>
      <c r="C914"/>
      <c r="D914"/>
      <c r="E914"/>
      <c r="F914"/>
      <c r="G914"/>
      <c r="H914"/>
      <c r="I914"/>
      <c r="J914"/>
      <c r="K914" s="91"/>
      <c r="L914" s="91"/>
      <c r="M914" s="91"/>
      <c r="R914"/>
      <c r="S914"/>
      <c r="T914"/>
      <c r="U914"/>
      <c r="V914"/>
      <c r="W914"/>
      <c r="X914"/>
      <c r="Y914"/>
      <c r="Z914"/>
      <c r="AA914"/>
      <c r="AB914"/>
      <c r="AC914"/>
    </row>
    <row r="915" spans="2:29" s="14" customFormat="1" x14ac:dyDescent="0.25">
      <c r="B915"/>
      <c r="C915"/>
      <c r="D915"/>
      <c r="E915"/>
      <c r="F915"/>
      <c r="G915"/>
      <c r="H915"/>
      <c r="I915"/>
      <c r="J915"/>
      <c r="K915" s="91"/>
      <c r="L915" s="91"/>
      <c r="M915" s="91"/>
      <c r="R915"/>
      <c r="S915"/>
      <c r="T915"/>
      <c r="U915"/>
      <c r="V915"/>
      <c r="W915"/>
      <c r="X915"/>
      <c r="Y915"/>
      <c r="Z915"/>
      <c r="AA915"/>
      <c r="AB915"/>
      <c r="AC915"/>
    </row>
    <row r="916" spans="2:29" s="14" customFormat="1" x14ac:dyDescent="0.25">
      <c r="B916"/>
      <c r="C916"/>
      <c r="D916"/>
      <c r="E916"/>
      <c r="F916"/>
      <c r="G916"/>
      <c r="H916"/>
      <c r="I916"/>
      <c r="J916"/>
      <c r="K916" s="91"/>
      <c r="L916" s="91"/>
      <c r="M916" s="91"/>
      <c r="R916"/>
      <c r="S916"/>
      <c r="T916"/>
      <c r="U916"/>
      <c r="V916"/>
      <c r="W916"/>
      <c r="X916"/>
      <c r="Y916"/>
      <c r="Z916"/>
      <c r="AA916"/>
      <c r="AB916"/>
      <c r="AC916"/>
    </row>
    <row r="917" spans="2:29" s="14" customFormat="1" x14ac:dyDescent="0.25">
      <c r="B917"/>
      <c r="C917"/>
      <c r="D917"/>
      <c r="E917"/>
      <c r="F917"/>
      <c r="G917"/>
      <c r="H917"/>
      <c r="I917"/>
      <c r="J917"/>
      <c r="K917" s="91"/>
      <c r="L917" s="91"/>
      <c r="M917" s="91"/>
      <c r="R917"/>
      <c r="S917"/>
      <c r="T917"/>
      <c r="U917"/>
      <c r="V917"/>
      <c r="W917"/>
      <c r="X917"/>
      <c r="Y917"/>
      <c r="Z917"/>
      <c r="AA917"/>
      <c r="AB917"/>
      <c r="AC917"/>
    </row>
    <row r="918" spans="2:29" s="14" customFormat="1" x14ac:dyDescent="0.25">
      <c r="B918"/>
      <c r="C918"/>
      <c r="D918"/>
      <c r="E918"/>
      <c r="F918"/>
      <c r="G918"/>
      <c r="H918"/>
      <c r="I918"/>
      <c r="J918"/>
      <c r="K918" s="91"/>
      <c r="L918" s="91"/>
      <c r="M918" s="91"/>
      <c r="R918"/>
      <c r="S918"/>
      <c r="T918"/>
      <c r="U918"/>
      <c r="V918"/>
      <c r="W918"/>
      <c r="X918"/>
      <c r="Y918"/>
      <c r="Z918"/>
      <c r="AA918"/>
      <c r="AB918"/>
      <c r="AC918"/>
    </row>
    <row r="919" spans="2:29" s="14" customFormat="1" x14ac:dyDescent="0.25">
      <c r="B919"/>
      <c r="C919"/>
      <c r="D919"/>
      <c r="E919"/>
      <c r="F919"/>
      <c r="G919"/>
      <c r="H919"/>
      <c r="I919"/>
      <c r="J919"/>
      <c r="K919" s="91"/>
      <c r="L919" s="91"/>
      <c r="M919" s="91"/>
      <c r="R919"/>
      <c r="S919"/>
      <c r="T919"/>
      <c r="U919"/>
      <c r="V919"/>
      <c r="W919"/>
      <c r="X919"/>
      <c r="Y919"/>
      <c r="Z919"/>
      <c r="AA919"/>
      <c r="AB919"/>
      <c r="AC919"/>
    </row>
    <row r="920" spans="2:29" s="14" customFormat="1" x14ac:dyDescent="0.25">
      <c r="B920"/>
      <c r="C920"/>
      <c r="D920"/>
      <c r="E920"/>
      <c r="F920"/>
      <c r="G920"/>
      <c r="H920"/>
      <c r="I920"/>
      <c r="J920"/>
      <c r="K920" s="91"/>
      <c r="L920" s="91"/>
      <c r="M920" s="91"/>
      <c r="R920"/>
      <c r="S920"/>
      <c r="T920"/>
      <c r="U920"/>
      <c r="V920"/>
      <c r="W920"/>
      <c r="X920"/>
      <c r="Y920"/>
      <c r="Z920"/>
      <c r="AA920"/>
      <c r="AB920"/>
      <c r="AC920"/>
    </row>
    <row r="921" spans="2:29" s="14" customFormat="1" x14ac:dyDescent="0.25">
      <c r="B921"/>
      <c r="C921"/>
      <c r="D921"/>
      <c r="E921"/>
      <c r="F921"/>
      <c r="G921"/>
      <c r="H921"/>
      <c r="I921"/>
      <c r="J921"/>
      <c r="K921" s="91"/>
      <c r="L921" s="91"/>
      <c r="M921" s="91"/>
      <c r="R921"/>
      <c r="S921"/>
      <c r="T921"/>
      <c r="U921"/>
      <c r="V921"/>
      <c r="W921"/>
      <c r="X921"/>
      <c r="Y921"/>
      <c r="Z921"/>
      <c r="AA921"/>
      <c r="AB921"/>
      <c r="AC921"/>
    </row>
    <row r="922" spans="2:29" s="14" customFormat="1" x14ac:dyDescent="0.25">
      <c r="B922"/>
      <c r="C922"/>
      <c r="D922"/>
      <c r="E922"/>
      <c r="F922"/>
      <c r="G922"/>
      <c r="H922"/>
      <c r="I922"/>
      <c r="J922"/>
      <c r="K922" s="91"/>
      <c r="L922" s="91"/>
      <c r="M922" s="91"/>
      <c r="R922"/>
      <c r="S922"/>
      <c r="T922"/>
      <c r="U922"/>
      <c r="V922"/>
      <c r="W922"/>
      <c r="X922"/>
      <c r="Y922"/>
      <c r="Z922"/>
      <c r="AA922"/>
      <c r="AB922"/>
      <c r="AC922"/>
    </row>
    <row r="923" spans="2:29" s="14" customFormat="1" x14ac:dyDescent="0.25">
      <c r="B923"/>
      <c r="C923"/>
      <c r="D923"/>
      <c r="E923"/>
      <c r="F923"/>
      <c r="G923"/>
      <c r="H923"/>
      <c r="I923"/>
      <c r="J923"/>
      <c r="K923" s="91"/>
      <c r="L923" s="91"/>
      <c r="M923" s="91"/>
      <c r="R923"/>
      <c r="S923"/>
      <c r="T923"/>
      <c r="U923"/>
      <c r="V923"/>
      <c r="W923"/>
      <c r="X923"/>
      <c r="Y923"/>
      <c r="Z923"/>
      <c r="AA923"/>
      <c r="AB923"/>
      <c r="AC923"/>
    </row>
    <row r="924" spans="2:29" s="14" customFormat="1" x14ac:dyDescent="0.25">
      <c r="B924"/>
      <c r="C924"/>
      <c r="D924"/>
      <c r="E924"/>
      <c r="F924"/>
      <c r="G924"/>
      <c r="H924"/>
      <c r="I924"/>
      <c r="J924"/>
      <c r="K924" s="91"/>
      <c r="L924" s="91"/>
      <c r="M924" s="91"/>
      <c r="R924"/>
      <c r="S924"/>
      <c r="T924"/>
      <c r="U924"/>
      <c r="V924"/>
      <c r="W924"/>
      <c r="X924"/>
      <c r="Y924"/>
      <c r="Z924"/>
      <c r="AA924"/>
      <c r="AB924"/>
      <c r="AC924"/>
    </row>
    <row r="925" spans="2:29" s="14" customFormat="1" x14ac:dyDescent="0.25">
      <c r="B925"/>
      <c r="C925"/>
      <c r="D925"/>
      <c r="E925"/>
      <c r="F925"/>
      <c r="G925"/>
      <c r="H925"/>
      <c r="I925"/>
      <c r="J925"/>
      <c r="K925" s="91"/>
      <c r="L925" s="91"/>
      <c r="M925" s="91"/>
      <c r="R925"/>
      <c r="S925"/>
      <c r="T925"/>
      <c r="U925"/>
      <c r="V925"/>
      <c r="W925"/>
      <c r="X925"/>
      <c r="Y925"/>
      <c r="Z925"/>
      <c r="AA925"/>
      <c r="AB925"/>
      <c r="AC925"/>
    </row>
    <row r="926" spans="2:29" s="14" customFormat="1" x14ac:dyDescent="0.25">
      <c r="B926"/>
      <c r="C926"/>
      <c r="D926"/>
      <c r="E926"/>
      <c r="F926"/>
      <c r="G926"/>
      <c r="H926"/>
      <c r="I926"/>
      <c r="J926"/>
      <c r="K926" s="91"/>
      <c r="L926" s="91"/>
      <c r="M926" s="91"/>
      <c r="R926"/>
      <c r="S926"/>
      <c r="T926"/>
      <c r="U926"/>
      <c r="V926"/>
      <c r="W926"/>
      <c r="X926"/>
      <c r="Y926"/>
      <c r="Z926"/>
      <c r="AA926"/>
      <c r="AB926"/>
      <c r="AC926"/>
    </row>
    <row r="927" spans="2:29" s="14" customFormat="1" x14ac:dyDescent="0.25">
      <c r="B927"/>
      <c r="C927"/>
      <c r="D927"/>
      <c r="E927"/>
      <c r="F927"/>
      <c r="G927"/>
      <c r="H927"/>
      <c r="I927"/>
      <c r="J927"/>
      <c r="K927" s="91"/>
      <c r="L927" s="91"/>
      <c r="M927" s="91"/>
      <c r="R927"/>
      <c r="S927"/>
      <c r="T927"/>
      <c r="U927"/>
      <c r="V927"/>
      <c r="W927"/>
      <c r="X927"/>
      <c r="Y927"/>
      <c r="Z927"/>
      <c r="AA927"/>
      <c r="AB927"/>
      <c r="AC927"/>
    </row>
    <row r="928" spans="2:29" s="14" customFormat="1" x14ac:dyDescent="0.25">
      <c r="B928"/>
      <c r="C928"/>
      <c r="D928"/>
      <c r="E928"/>
      <c r="F928"/>
      <c r="G928"/>
      <c r="H928"/>
      <c r="I928"/>
      <c r="J928"/>
      <c r="K928" s="91"/>
      <c r="L928" s="91"/>
      <c r="M928" s="91"/>
      <c r="R928"/>
      <c r="S928"/>
      <c r="T928"/>
      <c r="U928"/>
      <c r="V928"/>
      <c r="W928"/>
      <c r="X928"/>
      <c r="Y928"/>
      <c r="Z928"/>
      <c r="AA928"/>
      <c r="AB928"/>
      <c r="AC928"/>
    </row>
    <row r="929" spans="2:29" s="14" customFormat="1" x14ac:dyDescent="0.25">
      <c r="B929"/>
      <c r="C929"/>
      <c r="D929"/>
      <c r="E929"/>
      <c r="F929"/>
      <c r="G929"/>
      <c r="H929"/>
      <c r="I929"/>
      <c r="J929"/>
      <c r="K929" s="91"/>
      <c r="L929" s="91"/>
      <c r="M929" s="91"/>
      <c r="R929"/>
      <c r="S929"/>
      <c r="T929"/>
      <c r="U929"/>
      <c r="V929"/>
      <c r="W929"/>
      <c r="X929"/>
      <c r="Y929"/>
      <c r="Z929"/>
      <c r="AA929"/>
      <c r="AB929"/>
      <c r="AC929"/>
    </row>
    <row r="930" spans="2:29" s="14" customFormat="1" x14ac:dyDescent="0.25">
      <c r="B930"/>
      <c r="C930"/>
      <c r="D930"/>
      <c r="E930"/>
      <c r="F930"/>
      <c r="G930"/>
      <c r="H930"/>
      <c r="I930"/>
      <c r="J930"/>
      <c r="K930" s="91"/>
      <c r="L930" s="91"/>
      <c r="M930" s="91"/>
      <c r="R930"/>
      <c r="S930"/>
      <c r="T930"/>
      <c r="U930"/>
      <c r="V930"/>
      <c r="W930"/>
      <c r="X930"/>
      <c r="Y930"/>
      <c r="Z930"/>
      <c r="AA930"/>
      <c r="AB930"/>
      <c r="AC930"/>
    </row>
    <row r="931" spans="2:29" s="14" customFormat="1" x14ac:dyDescent="0.25">
      <c r="B931"/>
      <c r="C931"/>
      <c r="D931"/>
      <c r="E931"/>
      <c r="F931"/>
      <c r="G931"/>
      <c r="H931"/>
      <c r="I931"/>
      <c r="J931"/>
      <c r="K931" s="91"/>
      <c r="L931" s="91"/>
      <c r="M931" s="91"/>
      <c r="R931"/>
      <c r="S931"/>
      <c r="T931"/>
      <c r="U931"/>
      <c r="V931"/>
      <c r="W931"/>
      <c r="X931"/>
      <c r="Y931"/>
      <c r="Z931"/>
      <c r="AA931"/>
      <c r="AB931"/>
      <c r="AC931"/>
    </row>
    <row r="932" spans="2:29" s="14" customFormat="1" x14ac:dyDescent="0.25">
      <c r="B932"/>
      <c r="C932"/>
      <c r="D932"/>
      <c r="E932"/>
      <c r="F932"/>
      <c r="G932"/>
      <c r="H932"/>
      <c r="I932"/>
      <c r="J932"/>
      <c r="K932" s="91"/>
      <c r="L932" s="91"/>
      <c r="M932" s="91"/>
      <c r="R932"/>
      <c r="S932"/>
      <c r="T932"/>
      <c r="U932"/>
      <c r="V932"/>
      <c r="W932"/>
      <c r="X932"/>
      <c r="Y932"/>
      <c r="Z932"/>
      <c r="AA932"/>
      <c r="AB932"/>
      <c r="AC932"/>
    </row>
    <row r="933" spans="2:29" s="14" customFormat="1" x14ac:dyDescent="0.25">
      <c r="B933"/>
      <c r="C933"/>
      <c r="D933"/>
      <c r="E933"/>
      <c r="F933"/>
      <c r="G933"/>
      <c r="H933"/>
      <c r="I933"/>
      <c r="J933"/>
      <c r="K933" s="91"/>
      <c r="L933" s="91"/>
      <c r="M933" s="91"/>
      <c r="R933"/>
      <c r="S933"/>
      <c r="T933"/>
      <c r="U933"/>
      <c r="V933"/>
      <c r="W933"/>
      <c r="X933"/>
      <c r="Y933"/>
      <c r="Z933"/>
      <c r="AA933"/>
      <c r="AB933"/>
      <c r="AC933"/>
    </row>
    <row r="934" spans="2:29" s="14" customFormat="1" x14ac:dyDescent="0.25">
      <c r="B934"/>
      <c r="C934"/>
      <c r="D934"/>
      <c r="E934"/>
      <c r="F934"/>
      <c r="G934"/>
      <c r="H934"/>
      <c r="I934"/>
      <c r="J934"/>
      <c r="K934" s="91"/>
      <c r="L934" s="91"/>
      <c r="M934" s="91"/>
      <c r="R934"/>
      <c r="S934"/>
      <c r="T934"/>
      <c r="U934"/>
      <c r="V934"/>
      <c r="W934"/>
      <c r="X934"/>
      <c r="Y934"/>
      <c r="Z934"/>
      <c r="AA934"/>
      <c r="AB934"/>
      <c r="AC934"/>
    </row>
    <row r="935" spans="2:29" s="14" customFormat="1" x14ac:dyDescent="0.25">
      <c r="B935"/>
      <c r="C935"/>
      <c r="D935"/>
      <c r="E935"/>
      <c r="F935"/>
      <c r="G935"/>
      <c r="H935"/>
      <c r="I935"/>
      <c r="J935"/>
      <c r="K935" s="91"/>
      <c r="L935" s="91"/>
      <c r="M935" s="91"/>
      <c r="R935"/>
      <c r="S935"/>
      <c r="T935"/>
      <c r="U935"/>
      <c r="V935"/>
      <c r="W935"/>
      <c r="X935"/>
      <c r="Y935"/>
      <c r="Z935"/>
      <c r="AA935"/>
      <c r="AB935"/>
      <c r="AC935"/>
    </row>
    <row r="936" spans="2:29" s="14" customFormat="1" x14ac:dyDescent="0.25">
      <c r="B936"/>
      <c r="C936"/>
      <c r="D936"/>
      <c r="E936"/>
      <c r="F936"/>
      <c r="G936"/>
      <c r="H936"/>
      <c r="I936"/>
      <c r="J936"/>
      <c r="K936" s="91"/>
      <c r="L936" s="91"/>
      <c r="M936" s="91"/>
      <c r="R936"/>
      <c r="S936"/>
      <c r="T936"/>
      <c r="U936"/>
      <c r="V936"/>
      <c r="W936"/>
      <c r="X936"/>
      <c r="Y936"/>
      <c r="Z936"/>
      <c r="AA936"/>
      <c r="AB936"/>
      <c r="AC936"/>
    </row>
    <row r="937" spans="2:29" s="14" customFormat="1" x14ac:dyDescent="0.25">
      <c r="B937"/>
      <c r="C937"/>
      <c r="D937"/>
      <c r="E937"/>
      <c r="F937"/>
      <c r="G937"/>
      <c r="H937"/>
      <c r="I937"/>
      <c r="J937"/>
      <c r="K937" s="91"/>
      <c r="L937" s="91"/>
      <c r="M937" s="91"/>
      <c r="R937"/>
      <c r="S937"/>
      <c r="T937"/>
      <c r="U937"/>
      <c r="V937"/>
      <c r="W937"/>
      <c r="X937"/>
      <c r="Y937"/>
      <c r="Z937"/>
      <c r="AA937"/>
      <c r="AB937"/>
      <c r="AC937"/>
    </row>
    <row r="938" spans="2:29" s="14" customFormat="1" x14ac:dyDescent="0.25">
      <c r="B938"/>
      <c r="C938"/>
      <c r="D938"/>
      <c r="E938"/>
      <c r="F938"/>
      <c r="G938"/>
      <c r="H938"/>
      <c r="I938"/>
      <c r="J938"/>
      <c r="K938" s="91"/>
      <c r="L938" s="91"/>
      <c r="M938" s="91"/>
      <c r="R938"/>
      <c r="S938"/>
      <c r="T938"/>
      <c r="U938"/>
      <c r="V938"/>
      <c r="W938"/>
      <c r="X938"/>
      <c r="Y938"/>
      <c r="Z938"/>
      <c r="AA938"/>
      <c r="AB938"/>
      <c r="AC938"/>
    </row>
    <row r="939" spans="2:29" s="14" customFormat="1" x14ac:dyDescent="0.25">
      <c r="B939"/>
      <c r="C939"/>
      <c r="D939"/>
      <c r="E939"/>
      <c r="F939"/>
      <c r="G939"/>
      <c r="H939"/>
      <c r="I939"/>
      <c r="J939"/>
      <c r="K939" s="91"/>
      <c r="L939" s="91"/>
      <c r="M939" s="91"/>
      <c r="R939"/>
      <c r="S939"/>
      <c r="T939"/>
      <c r="U939"/>
      <c r="V939"/>
      <c r="W939"/>
      <c r="X939"/>
      <c r="Y939"/>
      <c r="Z939"/>
      <c r="AA939"/>
      <c r="AB939"/>
      <c r="AC939"/>
    </row>
    <row r="940" spans="2:29" s="14" customFormat="1" x14ac:dyDescent="0.25">
      <c r="B940"/>
      <c r="C940"/>
      <c r="D940"/>
      <c r="E940"/>
      <c r="F940"/>
      <c r="G940"/>
      <c r="H940"/>
      <c r="I940"/>
      <c r="J940"/>
      <c r="K940" s="91"/>
      <c r="L940" s="91"/>
      <c r="M940" s="91"/>
      <c r="R940"/>
      <c r="S940"/>
      <c r="T940"/>
      <c r="U940"/>
      <c r="V940"/>
      <c r="W940"/>
      <c r="X940"/>
      <c r="Y940"/>
      <c r="Z940"/>
      <c r="AA940"/>
      <c r="AB940"/>
      <c r="AC940"/>
    </row>
    <row r="941" spans="2:29" s="14" customFormat="1" x14ac:dyDescent="0.25">
      <c r="B941"/>
      <c r="C941"/>
      <c r="D941"/>
      <c r="E941"/>
      <c r="F941"/>
      <c r="G941"/>
      <c r="H941"/>
      <c r="I941"/>
      <c r="J941"/>
      <c r="K941" s="91"/>
      <c r="L941" s="91"/>
      <c r="M941" s="91"/>
      <c r="R941"/>
      <c r="S941"/>
      <c r="T941"/>
      <c r="U941"/>
      <c r="V941"/>
      <c r="W941"/>
      <c r="X941"/>
      <c r="Y941"/>
      <c r="Z941"/>
      <c r="AA941"/>
      <c r="AB941"/>
      <c r="AC941"/>
    </row>
    <row r="942" spans="2:29" s="14" customFormat="1" x14ac:dyDescent="0.25">
      <c r="B942"/>
      <c r="C942"/>
      <c r="D942"/>
      <c r="E942"/>
      <c r="F942"/>
      <c r="G942"/>
      <c r="H942"/>
      <c r="I942"/>
      <c r="J942"/>
      <c r="K942" s="91"/>
      <c r="L942" s="91"/>
      <c r="M942" s="91"/>
      <c r="R942"/>
      <c r="S942"/>
      <c r="T942"/>
      <c r="U942"/>
      <c r="V942"/>
      <c r="W942"/>
      <c r="X942"/>
      <c r="Y942"/>
      <c r="Z942"/>
      <c r="AA942"/>
      <c r="AB942"/>
      <c r="AC942"/>
    </row>
    <row r="943" spans="2:29" s="14" customFormat="1" x14ac:dyDescent="0.25">
      <c r="B943"/>
      <c r="C943"/>
      <c r="D943"/>
      <c r="E943"/>
      <c r="F943"/>
      <c r="G943"/>
      <c r="H943"/>
      <c r="I943"/>
      <c r="J943"/>
      <c r="K943" s="91"/>
      <c r="L943" s="91"/>
      <c r="M943" s="91"/>
      <c r="R943"/>
      <c r="S943"/>
      <c r="T943"/>
      <c r="U943"/>
      <c r="V943"/>
      <c r="W943"/>
      <c r="X943"/>
      <c r="Y943"/>
      <c r="Z943"/>
      <c r="AA943"/>
      <c r="AB943"/>
      <c r="AC943"/>
    </row>
    <row r="944" spans="2:29" s="14" customFormat="1" x14ac:dyDescent="0.25">
      <c r="B944"/>
      <c r="C944"/>
      <c r="D944"/>
      <c r="E944"/>
      <c r="F944"/>
      <c r="G944"/>
      <c r="H944"/>
      <c r="I944"/>
      <c r="J944"/>
      <c r="K944" s="91"/>
      <c r="L944" s="91"/>
      <c r="M944" s="91"/>
      <c r="R944"/>
      <c r="S944"/>
      <c r="T944"/>
      <c r="U944"/>
      <c r="V944"/>
      <c r="W944"/>
      <c r="X944"/>
      <c r="Y944"/>
      <c r="Z944"/>
      <c r="AA944"/>
      <c r="AB944"/>
      <c r="AC944"/>
    </row>
    <row r="945" spans="2:29" s="14" customFormat="1" x14ac:dyDescent="0.25">
      <c r="B945"/>
      <c r="C945"/>
      <c r="D945"/>
      <c r="E945"/>
      <c r="F945"/>
      <c r="G945"/>
      <c r="H945"/>
      <c r="I945"/>
      <c r="J945"/>
      <c r="K945" s="91"/>
      <c r="L945" s="91"/>
      <c r="M945" s="91"/>
      <c r="R945"/>
      <c r="S945"/>
      <c r="T945"/>
      <c r="U945"/>
      <c r="V945"/>
      <c r="W945"/>
      <c r="X945"/>
      <c r="Y945"/>
      <c r="Z945"/>
      <c r="AA945"/>
      <c r="AB945"/>
      <c r="AC945"/>
    </row>
    <row r="946" spans="2:29" s="14" customFormat="1" x14ac:dyDescent="0.25">
      <c r="B946"/>
      <c r="C946"/>
      <c r="D946"/>
      <c r="E946"/>
      <c r="F946"/>
      <c r="G946"/>
      <c r="H946"/>
      <c r="I946"/>
      <c r="J946"/>
      <c r="K946" s="91"/>
      <c r="L946" s="91"/>
      <c r="M946" s="91"/>
      <c r="R946"/>
      <c r="S946"/>
      <c r="T946"/>
      <c r="U946"/>
      <c r="V946"/>
      <c r="W946"/>
      <c r="X946"/>
      <c r="Y946"/>
      <c r="Z946"/>
      <c r="AA946"/>
      <c r="AB946"/>
      <c r="AC946"/>
    </row>
    <row r="947" spans="2:29" s="14" customFormat="1" x14ac:dyDescent="0.25">
      <c r="B947"/>
      <c r="C947"/>
      <c r="D947"/>
      <c r="E947"/>
      <c r="F947"/>
      <c r="G947"/>
      <c r="H947"/>
      <c r="I947"/>
      <c r="J947"/>
      <c r="K947" s="91"/>
      <c r="L947" s="91"/>
      <c r="M947" s="91"/>
      <c r="R947"/>
      <c r="S947"/>
      <c r="T947"/>
      <c r="U947"/>
      <c r="V947"/>
      <c r="W947"/>
      <c r="X947"/>
      <c r="Y947"/>
      <c r="Z947"/>
      <c r="AA947"/>
      <c r="AB947"/>
      <c r="AC947"/>
    </row>
    <row r="948" spans="2:29" s="14" customFormat="1" x14ac:dyDescent="0.25">
      <c r="B948"/>
      <c r="C948"/>
      <c r="D948"/>
      <c r="E948"/>
      <c r="F948"/>
      <c r="G948"/>
      <c r="H948"/>
      <c r="I948"/>
      <c r="J948"/>
      <c r="K948" s="91"/>
      <c r="L948" s="91"/>
      <c r="M948" s="91"/>
      <c r="R948"/>
      <c r="S948"/>
      <c r="T948"/>
      <c r="U948"/>
      <c r="V948"/>
      <c r="W948"/>
      <c r="X948"/>
      <c r="Y948"/>
      <c r="Z948"/>
      <c r="AA948"/>
      <c r="AB948"/>
      <c r="AC948"/>
    </row>
    <row r="949" spans="2:29" s="14" customFormat="1" x14ac:dyDescent="0.25">
      <c r="B949"/>
      <c r="C949"/>
      <c r="D949"/>
      <c r="E949"/>
      <c r="F949"/>
      <c r="G949"/>
      <c r="H949"/>
      <c r="I949"/>
      <c r="J949"/>
      <c r="K949" s="91"/>
      <c r="L949" s="91"/>
      <c r="M949" s="91"/>
      <c r="R949"/>
      <c r="S949"/>
      <c r="T949"/>
      <c r="U949"/>
      <c r="V949"/>
      <c r="W949"/>
      <c r="X949"/>
      <c r="Y949"/>
      <c r="Z949"/>
      <c r="AA949"/>
      <c r="AB949"/>
      <c r="AC949"/>
    </row>
    <row r="950" spans="2:29" s="14" customFormat="1" x14ac:dyDescent="0.25">
      <c r="B950"/>
      <c r="C950"/>
      <c r="D950"/>
      <c r="E950"/>
      <c r="F950"/>
      <c r="G950"/>
      <c r="H950"/>
      <c r="I950"/>
      <c r="J950"/>
      <c r="K950" s="91"/>
      <c r="L950" s="91"/>
      <c r="M950" s="91"/>
      <c r="R950"/>
      <c r="S950"/>
      <c r="T950"/>
      <c r="U950"/>
      <c r="V950"/>
      <c r="W950"/>
      <c r="X950"/>
      <c r="Y950"/>
      <c r="Z950"/>
      <c r="AA950"/>
      <c r="AB950"/>
      <c r="AC950"/>
    </row>
    <row r="951" spans="2:29" s="14" customFormat="1" x14ac:dyDescent="0.25">
      <c r="B951"/>
      <c r="C951"/>
      <c r="D951"/>
      <c r="E951"/>
      <c r="F951"/>
      <c r="G951"/>
      <c r="H951"/>
      <c r="I951"/>
      <c r="J951"/>
      <c r="K951" s="91"/>
      <c r="L951" s="91"/>
      <c r="M951" s="91"/>
      <c r="R951"/>
      <c r="S951"/>
      <c r="T951"/>
      <c r="U951"/>
      <c r="V951"/>
      <c r="W951"/>
      <c r="X951"/>
      <c r="Y951"/>
      <c r="Z951"/>
      <c r="AA951"/>
      <c r="AB951"/>
      <c r="AC951"/>
    </row>
    <row r="952" spans="2:29" s="14" customFormat="1" x14ac:dyDescent="0.25">
      <c r="B952"/>
      <c r="C952"/>
      <c r="D952"/>
      <c r="E952"/>
      <c r="F952"/>
      <c r="G952"/>
      <c r="H952"/>
      <c r="I952"/>
      <c r="J952"/>
      <c r="K952" s="91"/>
      <c r="L952" s="91"/>
      <c r="M952" s="91"/>
      <c r="R952"/>
      <c r="S952"/>
      <c r="T952"/>
      <c r="U952"/>
      <c r="V952"/>
      <c r="W952"/>
      <c r="X952"/>
      <c r="Y952"/>
      <c r="Z952"/>
      <c r="AA952"/>
      <c r="AB952"/>
      <c r="AC952"/>
    </row>
    <row r="953" spans="2:29" s="14" customFormat="1" x14ac:dyDescent="0.25">
      <c r="B953"/>
      <c r="C953"/>
      <c r="D953"/>
      <c r="E953"/>
      <c r="F953"/>
      <c r="G953"/>
      <c r="H953"/>
      <c r="I953"/>
      <c r="J953"/>
      <c r="K953" s="91"/>
      <c r="L953" s="91"/>
      <c r="M953" s="91"/>
      <c r="R953"/>
      <c r="S953"/>
      <c r="T953"/>
      <c r="U953"/>
      <c r="V953"/>
      <c r="W953"/>
      <c r="X953"/>
      <c r="Y953"/>
      <c r="Z953"/>
      <c r="AA953"/>
      <c r="AB953"/>
      <c r="AC953"/>
    </row>
    <row r="954" spans="2:29" s="14" customFormat="1" x14ac:dyDescent="0.25">
      <c r="B954"/>
      <c r="C954"/>
      <c r="D954"/>
      <c r="E954"/>
      <c r="F954"/>
      <c r="G954"/>
      <c r="H954"/>
      <c r="I954"/>
      <c r="J954"/>
      <c r="K954" s="91"/>
      <c r="L954" s="91"/>
      <c r="M954" s="91"/>
      <c r="R954"/>
      <c r="S954"/>
      <c r="T954"/>
      <c r="U954"/>
      <c r="V954"/>
      <c r="W954"/>
      <c r="X954"/>
      <c r="Y954"/>
      <c r="Z954"/>
      <c r="AA954"/>
      <c r="AB954"/>
      <c r="AC954"/>
    </row>
    <row r="955" spans="2:29" s="14" customFormat="1" x14ac:dyDescent="0.25">
      <c r="B955"/>
      <c r="C955"/>
      <c r="D955"/>
      <c r="E955"/>
      <c r="F955"/>
      <c r="G955"/>
      <c r="H955"/>
      <c r="I955"/>
      <c r="J955"/>
      <c r="K955" s="91"/>
      <c r="L955" s="91"/>
      <c r="M955" s="91"/>
      <c r="R955"/>
      <c r="S955"/>
      <c r="T955"/>
      <c r="U955"/>
      <c r="V955"/>
      <c r="W955"/>
      <c r="X955"/>
      <c r="Y955"/>
      <c r="Z955"/>
      <c r="AA955"/>
      <c r="AB955"/>
      <c r="AC955"/>
    </row>
    <row r="956" spans="2:29" s="14" customFormat="1" x14ac:dyDescent="0.25">
      <c r="B956"/>
      <c r="C956"/>
      <c r="D956"/>
      <c r="E956"/>
      <c r="F956"/>
      <c r="G956"/>
      <c r="H956"/>
      <c r="I956"/>
      <c r="J956"/>
      <c r="K956" s="91"/>
      <c r="L956" s="91"/>
      <c r="M956" s="91"/>
      <c r="R956"/>
      <c r="S956"/>
      <c r="T956"/>
      <c r="U956"/>
      <c r="V956"/>
      <c r="W956"/>
      <c r="X956"/>
      <c r="Y956"/>
      <c r="Z956"/>
      <c r="AA956"/>
      <c r="AB956"/>
      <c r="AC956"/>
    </row>
    <row r="957" spans="2:29" s="14" customFormat="1" x14ac:dyDescent="0.25">
      <c r="B957"/>
      <c r="C957"/>
      <c r="D957"/>
      <c r="E957"/>
      <c r="F957"/>
      <c r="G957"/>
      <c r="H957"/>
      <c r="I957"/>
      <c r="J957"/>
      <c r="K957" s="91"/>
      <c r="L957" s="91"/>
      <c r="M957" s="91"/>
      <c r="R957"/>
      <c r="S957"/>
      <c r="T957"/>
      <c r="U957"/>
      <c r="V957"/>
      <c r="W957"/>
      <c r="X957"/>
      <c r="Y957"/>
      <c r="Z957"/>
      <c r="AA957"/>
      <c r="AB957"/>
      <c r="AC957"/>
    </row>
    <row r="958" spans="2:29" s="14" customFormat="1" x14ac:dyDescent="0.25">
      <c r="B958"/>
      <c r="C958"/>
      <c r="D958"/>
      <c r="E958"/>
      <c r="F958"/>
      <c r="G958"/>
      <c r="H958"/>
      <c r="I958"/>
      <c r="J958"/>
      <c r="K958" s="91"/>
      <c r="L958" s="91"/>
      <c r="M958" s="91"/>
      <c r="R958"/>
      <c r="S958"/>
      <c r="T958"/>
      <c r="U958"/>
      <c r="V958"/>
      <c r="W958"/>
      <c r="X958"/>
      <c r="Y958"/>
      <c r="Z958"/>
      <c r="AA958"/>
      <c r="AB958"/>
      <c r="AC958"/>
    </row>
    <row r="959" spans="2:29" s="14" customFormat="1" x14ac:dyDescent="0.25">
      <c r="B959"/>
      <c r="C959"/>
      <c r="D959"/>
      <c r="E959"/>
      <c r="F959"/>
      <c r="G959"/>
      <c r="H959"/>
      <c r="I959"/>
      <c r="J959"/>
      <c r="K959" s="91"/>
      <c r="L959" s="91"/>
      <c r="M959" s="91"/>
      <c r="R959"/>
      <c r="S959"/>
      <c r="T959"/>
      <c r="U959"/>
      <c r="V959"/>
      <c r="W959"/>
      <c r="X959"/>
      <c r="Y959"/>
      <c r="Z959"/>
      <c r="AA959"/>
      <c r="AB959"/>
      <c r="AC959"/>
    </row>
    <row r="960" spans="2:29" s="14" customFormat="1" x14ac:dyDescent="0.25">
      <c r="B960"/>
      <c r="C960"/>
      <c r="D960"/>
      <c r="E960"/>
      <c r="F960"/>
      <c r="G960"/>
      <c r="H960"/>
      <c r="I960"/>
      <c r="J960"/>
      <c r="K960" s="91"/>
      <c r="L960" s="91"/>
      <c r="M960" s="91"/>
      <c r="R960"/>
      <c r="S960"/>
      <c r="T960"/>
      <c r="U960"/>
      <c r="V960"/>
      <c r="W960"/>
      <c r="X960"/>
      <c r="Y960"/>
      <c r="Z960"/>
      <c r="AA960"/>
      <c r="AB960"/>
      <c r="AC960"/>
    </row>
    <row r="961" spans="2:29" s="14" customFormat="1" x14ac:dyDescent="0.25">
      <c r="B961"/>
      <c r="C961"/>
      <c r="D961"/>
      <c r="E961"/>
      <c r="F961"/>
      <c r="G961"/>
      <c r="H961"/>
      <c r="I961"/>
      <c r="J961"/>
      <c r="K961" s="91"/>
      <c r="L961" s="91"/>
      <c r="M961" s="91"/>
      <c r="R961"/>
      <c r="S961"/>
      <c r="T961"/>
      <c r="U961"/>
      <c r="V961"/>
      <c r="W961"/>
      <c r="X961"/>
      <c r="Y961"/>
      <c r="Z961"/>
      <c r="AA961"/>
      <c r="AB961"/>
      <c r="AC961"/>
    </row>
    <row r="962" spans="2:29" s="14" customFormat="1" x14ac:dyDescent="0.25">
      <c r="B962"/>
      <c r="C962"/>
      <c r="D962"/>
      <c r="E962"/>
      <c r="F962"/>
      <c r="G962"/>
      <c r="H962"/>
      <c r="I962"/>
      <c r="J962"/>
      <c r="K962" s="91"/>
      <c r="L962" s="91"/>
      <c r="M962" s="91"/>
      <c r="R962"/>
      <c r="S962"/>
      <c r="T962"/>
      <c r="U962"/>
      <c r="V962"/>
      <c r="W962"/>
      <c r="X962"/>
      <c r="Y962"/>
      <c r="Z962"/>
      <c r="AA962"/>
      <c r="AB962"/>
      <c r="AC962"/>
    </row>
    <row r="963" spans="2:29" s="14" customFormat="1" x14ac:dyDescent="0.25">
      <c r="B963"/>
      <c r="C963"/>
      <c r="D963"/>
      <c r="E963"/>
      <c r="F963"/>
      <c r="G963"/>
      <c r="H963"/>
      <c r="I963"/>
      <c r="J963"/>
      <c r="K963" s="91"/>
      <c r="L963" s="91"/>
      <c r="M963" s="91"/>
      <c r="R963"/>
      <c r="S963"/>
      <c r="T963"/>
      <c r="U963"/>
      <c r="V963"/>
      <c r="W963"/>
      <c r="X963"/>
      <c r="Y963"/>
      <c r="Z963"/>
      <c r="AA963"/>
      <c r="AB963"/>
      <c r="AC963"/>
    </row>
    <row r="964" spans="2:29" s="14" customFormat="1" x14ac:dyDescent="0.25">
      <c r="B964"/>
      <c r="C964"/>
      <c r="D964"/>
      <c r="E964"/>
      <c r="F964"/>
      <c r="G964"/>
      <c r="H964"/>
      <c r="I964"/>
      <c r="J964"/>
      <c r="K964" s="91"/>
      <c r="L964" s="91"/>
      <c r="M964" s="91"/>
      <c r="R964"/>
      <c r="S964"/>
      <c r="T964"/>
      <c r="U964"/>
      <c r="V964"/>
      <c r="W964"/>
      <c r="X964"/>
      <c r="Y964"/>
      <c r="Z964"/>
      <c r="AA964"/>
      <c r="AB964"/>
      <c r="AC964"/>
    </row>
    <row r="965" spans="2:29" s="14" customFormat="1" x14ac:dyDescent="0.25">
      <c r="B965"/>
      <c r="C965"/>
      <c r="D965"/>
      <c r="E965"/>
      <c r="F965"/>
      <c r="G965"/>
      <c r="H965"/>
      <c r="I965"/>
      <c r="J965"/>
      <c r="K965" s="91"/>
      <c r="L965" s="91"/>
      <c r="M965" s="91"/>
      <c r="R965"/>
      <c r="S965"/>
      <c r="T965"/>
      <c r="U965"/>
      <c r="V965"/>
      <c r="W965"/>
      <c r="X965"/>
      <c r="Y965"/>
      <c r="Z965"/>
      <c r="AA965"/>
      <c r="AB965"/>
      <c r="AC965"/>
    </row>
    <row r="966" spans="2:29" s="14" customFormat="1" x14ac:dyDescent="0.25">
      <c r="B966"/>
      <c r="C966"/>
      <c r="D966"/>
      <c r="E966"/>
      <c r="F966"/>
      <c r="G966"/>
      <c r="H966"/>
      <c r="I966"/>
      <c r="J966"/>
      <c r="K966" s="91"/>
      <c r="L966" s="91"/>
      <c r="M966" s="91"/>
      <c r="R966"/>
      <c r="S966"/>
      <c r="T966"/>
      <c r="U966"/>
      <c r="V966"/>
      <c r="W966"/>
      <c r="X966"/>
      <c r="Y966"/>
      <c r="Z966"/>
      <c r="AA966"/>
      <c r="AB966"/>
      <c r="AC966"/>
    </row>
    <row r="967" spans="2:29" s="14" customFormat="1" x14ac:dyDescent="0.25">
      <c r="B967"/>
      <c r="C967"/>
      <c r="D967"/>
      <c r="E967"/>
      <c r="F967"/>
      <c r="G967"/>
      <c r="H967"/>
      <c r="I967"/>
      <c r="J967"/>
      <c r="K967" s="91"/>
      <c r="L967" s="91"/>
      <c r="M967" s="91"/>
      <c r="R967"/>
      <c r="S967"/>
      <c r="T967"/>
      <c r="U967"/>
      <c r="V967"/>
      <c r="W967"/>
      <c r="X967"/>
      <c r="Y967"/>
      <c r="Z967"/>
      <c r="AA967"/>
      <c r="AB967"/>
      <c r="AC967"/>
    </row>
    <row r="968" spans="2:29" s="14" customFormat="1" x14ac:dyDescent="0.25">
      <c r="B968"/>
      <c r="C968"/>
      <c r="D968"/>
      <c r="E968"/>
      <c r="F968"/>
      <c r="G968"/>
      <c r="H968"/>
      <c r="I968"/>
      <c r="J968"/>
      <c r="K968" s="91"/>
      <c r="L968" s="91"/>
      <c r="M968" s="91"/>
      <c r="R968"/>
      <c r="S968"/>
      <c r="T968"/>
      <c r="U968"/>
      <c r="V968"/>
      <c r="W968"/>
      <c r="X968"/>
      <c r="Y968"/>
      <c r="Z968"/>
      <c r="AA968"/>
      <c r="AB968"/>
      <c r="AC968"/>
    </row>
    <row r="969" spans="2:29" s="14" customFormat="1" x14ac:dyDescent="0.25">
      <c r="B969"/>
      <c r="C969"/>
      <c r="D969"/>
      <c r="E969"/>
      <c r="F969"/>
      <c r="G969"/>
      <c r="H969"/>
      <c r="I969"/>
      <c r="J969"/>
      <c r="K969" s="91"/>
      <c r="L969" s="91"/>
      <c r="M969" s="91"/>
      <c r="R969"/>
      <c r="S969"/>
      <c r="T969"/>
      <c r="U969"/>
      <c r="V969"/>
      <c r="W969"/>
      <c r="X969"/>
      <c r="Y969"/>
      <c r="Z969"/>
      <c r="AA969"/>
      <c r="AB969"/>
      <c r="AC969"/>
    </row>
    <row r="970" spans="2:29" s="14" customFormat="1" x14ac:dyDescent="0.25">
      <c r="B970"/>
      <c r="C970"/>
      <c r="D970"/>
      <c r="E970"/>
      <c r="F970"/>
      <c r="G970"/>
      <c r="H970"/>
      <c r="I970"/>
      <c r="J970"/>
      <c r="K970" s="91"/>
      <c r="L970" s="91"/>
      <c r="M970" s="91"/>
      <c r="R970"/>
      <c r="S970"/>
      <c r="T970"/>
      <c r="U970"/>
      <c r="V970"/>
      <c r="W970"/>
      <c r="X970"/>
      <c r="Y970"/>
      <c r="Z970"/>
      <c r="AA970"/>
      <c r="AB970"/>
      <c r="AC970"/>
    </row>
    <row r="971" spans="2:29" s="14" customFormat="1" x14ac:dyDescent="0.25">
      <c r="B971"/>
      <c r="C971"/>
      <c r="D971"/>
      <c r="E971"/>
      <c r="F971"/>
      <c r="G971"/>
      <c r="H971"/>
      <c r="I971"/>
      <c r="J971"/>
      <c r="K971" s="91"/>
      <c r="L971" s="91"/>
      <c r="M971" s="91"/>
      <c r="R971"/>
      <c r="S971"/>
      <c r="T971"/>
      <c r="U971"/>
      <c r="V971"/>
      <c r="W971"/>
      <c r="X971"/>
      <c r="Y971"/>
      <c r="Z971"/>
      <c r="AA971"/>
      <c r="AB971"/>
      <c r="AC971"/>
    </row>
    <row r="972" spans="2:29" s="14" customFormat="1" x14ac:dyDescent="0.25">
      <c r="B972"/>
      <c r="C972"/>
      <c r="D972"/>
      <c r="E972"/>
      <c r="F972"/>
      <c r="G972"/>
      <c r="H972"/>
      <c r="I972"/>
      <c r="J972"/>
      <c r="K972" s="91"/>
      <c r="L972" s="91"/>
      <c r="M972" s="91"/>
      <c r="R972"/>
      <c r="S972"/>
      <c r="T972"/>
      <c r="U972"/>
      <c r="V972"/>
      <c r="W972"/>
      <c r="X972"/>
      <c r="Y972"/>
      <c r="Z972"/>
      <c r="AA972"/>
      <c r="AB972"/>
      <c r="AC972"/>
    </row>
    <row r="973" spans="2:29" s="14" customFormat="1" x14ac:dyDescent="0.25">
      <c r="B973"/>
      <c r="C973"/>
      <c r="D973"/>
      <c r="E973"/>
      <c r="F973"/>
      <c r="G973"/>
      <c r="H973"/>
      <c r="I973"/>
      <c r="J973"/>
      <c r="K973" s="91"/>
      <c r="L973" s="91"/>
      <c r="M973" s="91"/>
      <c r="R973"/>
      <c r="S973"/>
      <c r="T973"/>
      <c r="U973"/>
      <c r="V973"/>
      <c r="W973"/>
      <c r="X973"/>
      <c r="Y973"/>
      <c r="Z973"/>
      <c r="AA973"/>
      <c r="AB973"/>
      <c r="AC973"/>
    </row>
    <row r="974" spans="2:29" s="14" customFormat="1" x14ac:dyDescent="0.25">
      <c r="B974"/>
      <c r="C974"/>
      <c r="D974"/>
      <c r="E974"/>
      <c r="F974"/>
      <c r="G974"/>
      <c r="H974"/>
      <c r="I974"/>
      <c r="J974"/>
      <c r="K974" s="91"/>
      <c r="L974" s="91"/>
      <c r="M974" s="91"/>
      <c r="R974"/>
      <c r="S974"/>
      <c r="T974"/>
      <c r="U974"/>
      <c r="V974"/>
      <c r="W974"/>
      <c r="X974"/>
      <c r="Y974"/>
      <c r="Z974"/>
      <c r="AA974"/>
      <c r="AB974"/>
      <c r="AC974"/>
    </row>
    <row r="975" spans="2:29" s="14" customFormat="1" x14ac:dyDescent="0.25">
      <c r="B975"/>
      <c r="C975"/>
      <c r="D975"/>
      <c r="E975"/>
      <c r="F975"/>
      <c r="G975"/>
      <c r="H975"/>
      <c r="I975"/>
      <c r="J975"/>
      <c r="K975" s="91"/>
      <c r="L975" s="91"/>
      <c r="M975" s="91"/>
      <c r="R975"/>
      <c r="S975"/>
      <c r="T975"/>
      <c r="U975"/>
      <c r="V975"/>
      <c r="W975"/>
      <c r="X975"/>
      <c r="Y975"/>
      <c r="Z975"/>
      <c r="AA975"/>
      <c r="AB975"/>
      <c r="AC975"/>
    </row>
    <row r="976" spans="2:29" s="14" customFormat="1" x14ac:dyDescent="0.25">
      <c r="B976"/>
      <c r="C976"/>
      <c r="D976"/>
      <c r="E976"/>
      <c r="F976"/>
      <c r="G976"/>
      <c r="H976"/>
      <c r="I976"/>
      <c r="J976"/>
      <c r="K976" s="91"/>
      <c r="L976" s="91"/>
      <c r="M976" s="91"/>
      <c r="R976"/>
      <c r="S976"/>
      <c r="T976"/>
      <c r="U976"/>
      <c r="V976"/>
      <c r="W976"/>
      <c r="X976"/>
      <c r="Y976"/>
      <c r="Z976"/>
      <c r="AA976"/>
      <c r="AB976"/>
      <c r="AC976"/>
    </row>
    <row r="977" spans="2:29" s="14" customFormat="1" x14ac:dyDescent="0.25">
      <c r="B977"/>
      <c r="C977"/>
      <c r="D977"/>
      <c r="E977"/>
      <c r="F977"/>
      <c r="G977"/>
      <c r="H977"/>
      <c r="I977"/>
      <c r="J977"/>
      <c r="K977" s="91"/>
      <c r="L977" s="91"/>
      <c r="M977" s="91"/>
      <c r="R977"/>
      <c r="S977"/>
      <c r="T977"/>
      <c r="U977"/>
      <c r="V977"/>
      <c r="W977"/>
      <c r="X977"/>
      <c r="Y977"/>
      <c r="Z977"/>
      <c r="AA977"/>
      <c r="AB977"/>
      <c r="AC977"/>
    </row>
    <row r="978" spans="2:29" s="14" customFormat="1" x14ac:dyDescent="0.25">
      <c r="B978"/>
      <c r="C978"/>
      <c r="D978"/>
      <c r="E978"/>
      <c r="F978"/>
      <c r="G978"/>
      <c r="H978"/>
      <c r="I978"/>
      <c r="J978"/>
      <c r="K978" s="91"/>
      <c r="L978" s="91"/>
      <c r="M978" s="91"/>
      <c r="R978"/>
      <c r="S978"/>
      <c r="T978"/>
      <c r="U978"/>
      <c r="V978"/>
      <c r="W978"/>
      <c r="X978"/>
      <c r="Y978"/>
      <c r="Z978"/>
      <c r="AA978"/>
      <c r="AB978"/>
      <c r="AC978"/>
    </row>
    <row r="979" spans="2:29" s="14" customFormat="1" x14ac:dyDescent="0.25">
      <c r="B979"/>
      <c r="C979"/>
      <c r="D979"/>
      <c r="E979"/>
      <c r="F979"/>
      <c r="G979"/>
      <c r="H979"/>
      <c r="I979"/>
      <c r="J979"/>
      <c r="K979" s="91"/>
      <c r="L979" s="91"/>
      <c r="M979" s="91"/>
      <c r="R979"/>
      <c r="S979"/>
      <c r="T979"/>
      <c r="U979"/>
      <c r="V979"/>
      <c r="W979"/>
      <c r="X979"/>
      <c r="Y979"/>
      <c r="Z979"/>
      <c r="AA979"/>
      <c r="AB979"/>
      <c r="AC979"/>
    </row>
    <row r="980" spans="2:29" s="14" customFormat="1" x14ac:dyDescent="0.25">
      <c r="B980"/>
      <c r="C980"/>
      <c r="D980"/>
      <c r="E980"/>
      <c r="F980"/>
      <c r="G980"/>
      <c r="H980"/>
      <c r="I980"/>
      <c r="J980"/>
      <c r="K980" s="91"/>
      <c r="L980" s="91"/>
      <c r="M980" s="91"/>
      <c r="R980"/>
      <c r="S980"/>
      <c r="T980"/>
      <c r="U980"/>
      <c r="V980"/>
      <c r="W980"/>
      <c r="X980"/>
      <c r="Y980"/>
      <c r="Z980"/>
      <c r="AA980"/>
      <c r="AB980"/>
      <c r="AC980"/>
    </row>
    <row r="981" spans="2:29" s="14" customFormat="1" x14ac:dyDescent="0.25">
      <c r="B981"/>
      <c r="C981"/>
      <c r="D981"/>
      <c r="E981"/>
      <c r="F981"/>
      <c r="G981"/>
      <c r="H981"/>
      <c r="I981"/>
      <c r="J981"/>
      <c r="K981" s="91"/>
      <c r="L981" s="91"/>
      <c r="M981" s="91"/>
      <c r="R981"/>
      <c r="S981"/>
      <c r="T981"/>
      <c r="U981"/>
      <c r="V981"/>
      <c r="W981"/>
      <c r="X981"/>
      <c r="Y981"/>
      <c r="Z981"/>
      <c r="AA981"/>
      <c r="AB981"/>
      <c r="AC981"/>
    </row>
    <row r="982" spans="2:29" s="14" customFormat="1" x14ac:dyDescent="0.25">
      <c r="B982"/>
      <c r="C982"/>
      <c r="D982"/>
      <c r="E982"/>
      <c r="F982"/>
      <c r="G982"/>
      <c r="H982"/>
      <c r="I982"/>
      <c r="J982"/>
      <c r="K982" s="91"/>
      <c r="L982" s="91"/>
      <c r="M982" s="91"/>
      <c r="R982"/>
      <c r="S982"/>
      <c r="T982"/>
      <c r="U982"/>
      <c r="V982"/>
      <c r="W982"/>
      <c r="X982"/>
      <c r="Y982"/>
      <c r="Z982"/>
      <c r="AA982"/>
      <c r="AB982"/>
      <c r="AC982"/>
    </row>
    <row r="983" spans="2:29" s="14" customFormat="1" x14ac:dyDescent="0.25">
      <c r="B983"/>
      <c r="C983"/>
      <c r="D983"/>
      <c r="E983"/>
      <c r="F983"/>
      <c r="G983"/>
      <c r="H983"/>
      <c r="I983"/>
      <c r="J983"/>
      <c r="K983" s="91"/>
      <c r="L983" s="91"/>
      <c r="M983" s="91"/>
      <c r="R983"/>
      <c r="S983"/>
      <c r="T983"/>
      <c r="U983"/>
      <c r="V983"/>
      <c r="W983"/>
      <c r="X983"/>
      <c r="Y983"/>
      <c r="Z983"/>
      <c r="AA983"/>
      <c r="AB983"/>
      <c r="AC983"/>
    </row>
    <row r="984" spans="2:29" s="14" customFormat="1" x14ac:dyDescent="0.25">
      <c r="B984"/>
      <c r="C984"/>
      <c r="D984"/>
      <c r="E984"/>
      <c r="F984"/>
      <c r="G984"/>
      <c r="H984"/>
      <c r="I984"/>
      <c r="J984"/>
      <c r="K984" s="91"/>
      <c r="L984" s="91"/>
      <c r="M984" s="91"/>
      <c r="R984"/>
      <c r="S984"/>
      <c r="T984"/>
      <c r="U984"/>
      <c r="V984"/>
      <c r="W984"/>
      <c r="X984"/>
      <c r="Y984"/>
      <c r="Z984"/>
      <c r="AA984"/>
      <c r="AB984"/>
      <c r="AC984"/>
    </row>
    <row r="985" spans="2:29" s="14" customFormat="1" x14ac:dyDescent="0.25">
      <c r="B985"/>
      <c r="C985"/>
      <c r="D985"/>
      <c r="E985"/>
      <c r="F985"/>
      <c r="G985"/>
      <c r="H985"/>
      <c r="I985"/>
      <c r="J985"/>
      <c r="K985" s="91"/>
      <c r="L985" s="91"/>
      <c r="M985" s="91"/>
      <c r="R985"/>
      <c r="S985"/>
      <c r="T985"/>
      <c r="U985"/>
      <c r="V985"/>
      <c r="W985"/>
      <c r="X985"/>
      <c r="Y985"/>
      <c r="Z985"/>
      <c r="AA985"/>
      <c r="AB985"/>
      <c r="AC985"/>
    </row>
    <row r="986" spans="2:29" s="14" customFormat="1" x14ac:dyDescent="0.25">
      <c r="B986"/>
      <c r="C986"/>
      <c r="D986"/>
      <c r="E986"/>
      <c r="F986"/>
      <c r="G986"/>
      <c r="H986"/>
      <c r="I986"/>
      <c r="J986"/>
      <c r="K986" s="91"/>
      <c r="L986" s="91"/>
      <c r="M986" s="91"/>
      <c r="R986"/>
      <c r="S986"/>
      <c r="T986"/>
      <c r="U986"/>
      <c r="V986"/>
      <c r="W986"/>
      <c r="X986"/>
      <c r="Y986"/>
      <c r="Z986"/>
      <c r="AA986"/>
      <c r="AB986"/>
      <c r="AC986"/>
    </row>
    <row r="987" spans="2:29" s="14" customFormat="1" x14ac:dyDescent="0.25">
      <c r="B987"/>
      <c r="C987"/>
      <c r="D987"/>
      <c r="E987"/>
      <c r="F987"/>
      <c r="G987"/>
      <c r="H987"/>
      <c r="I987"/>
      <c r="J987"/>
      <c r="K987" s="91"/>
      <c r="L987" s="91"/>
      <c r="M987" s="91"/>
      <c r="R987"/>
      <c r="S987"/>
      <c r="T987"/>
      <c r="U987"/>
      <c r="V987"/>
      <c r="W987"/>
      <c r="X987"/>
      <c r="Y987"/>
      <c r="Z987"/>
      <c r="AA987"/>
      <c r="AB987"/>
      <c r="AC987"/>
    </row>
    <row r="988" spans="2:29" s="14" customFormat="1" x14ac:dyDescent="0.25">
      <c r="B988"/>
      <c r="C988"/>
      <c r="D988"/>
      <c r="E988"/>
      <c r="F988"/>
      <c r="G988"/>
      <c r="H988"/>
      <c r="I988"/>
      <c r="J988"/>
      <c r="K988" s="91"/>
      <c r="L988" s="91"/>
      <c r="M988" s="91"/>
      <c r="R988"/>
      <c r="S988"/>
      <c r="T988"/>
      <c r="U988"/>
      <c r="V988"/>
      <c r="W988"/>
      <c r="X988"/>
      <c r="Y988"/>
      <c r="Z988"/>
      <c r="AA988"/>
      <c r="AB988"/>
      <c r="AC988"/>
    </row>
    <row r="989" spans="2:29" s="14" customFormat="1" x14ac:dyDescent="0.25">
      <c r="B989"/>
      <c r="C989"/>
      <c r="D989"/>
      <c r="E989"/>
      <c r="F989"/>
      <c r="G989"/>
      <c r="H989"/>
      <c r="I989"/>
      <c r="J989"/>
      <c r="K989" s="91"/>
      <c r="L989" s="91"/>
      <c r="M989" s="91"/>
      <c r="R989"/>
      <c r="S989"/>
      <c r="T989"/>
      <c r="U989"/>
      <c r="V989"/>
      <c r="W989"/>
      <c r="X989"/>
      <c r="Y989"/>
      <c r="Z989"/>
      <c r="AA989"/>
      <c r="AB989"/>
      <c r="AC989"/>
    </row>
    <row r="990" spans="2:29" s="14" customFormat="1" x14ac:dyDescent="0.25">
      <c r="B990"/>
      <c r="C990"/>
      <c r="D990"/>
      <c r="E990"/>
      <c r="F990"/>
      <c r="G990"/>
      <c r="H990"/>
      <c r="I990"/>
      <c r="J990"/>
      <c r="K990" s="91"/>
      <c r="L990" s="91"/>
      <c r="M990" s="91"/>
      <c r="R990"/>
      <c r="S990"/>
      <c r="T990"/>
      <c r="U990"/>
      <c r="V990"/>
      <c r="W990"/>
      <c r="X990"/>
      <c r="Y990"/>
      <c r="Z990"/>
      <c r="AA990"/>
      <c r="AB990"/>
      <c r="AC990"/>
    </row>
    <row r="991" spans="2:29" s="14" customFormat="1" x14ac:dyDescent="0.25">
      <c r="B991"/>
      <c r="C991"/>
      <c r="D991"/>
      <c r="E991"/>
      <c r="F991"/>
      <c r="G991"/>
      <c r="H991"/>
      <c r="I991"/>
      <c r="J991"/>
      <c r="K991" s="91"/>
      <c r="L991" s="91"/>
      <c r="M991" s="91"/>
      <c r="R991"/>
      <c r="S991"/>
      <c r="T991"/>
      <c r="U991"/>
      <c r="V991"/>
      <c r="W991"/>
      <c r="X991"/>
      <c r="Y991"/>
      <c r="Z991"/>
      <c r="AA991"/>
      <c r="AB991"/>
      <c r="AC991"/>
    </row>
    <row r="992" spans="2:29" s="14" customFormat="1" x14ac:dyDescent="0.25">
      <c r="B992"/>
      <c r="C992"/>
      <c r="D992"/>
      <c r="E992"/>
      <c r="F992"/>
      <c r="G992"/>
      <c r="H992"/>
      <c r="I992"/>
      <c r="J992"/>
      <c r="K992" s="91"/>
      <c r="L992" s="91"/>
      <c r="M992" s="91"/>
      <c r="R992"/>
      <c r="S992"/>
      <c r="T992"/>
      <c r="U992"/>
      <c r="V992"/>
      <c r="W992"/>
      <c r="X992"/>
      <c r="Y992"/>
      <c r="Z992"/>
      <c r="AA992"/>
      <c r="AB992"/>
      <c r="AC992"/>
    </row>
    <row r="993" spans="2:29" s="14" customFormat="1" x14ac:dyDescent="0.25">
      <c r="B993"/>
      <c r="C993"/>
      <c r="D993"/>
      <c r="E993"/>
      <c r="F993"/>
      <c r="G993"/>
      <c r="H993"/>
      <c r="I993"/>
      <c r="J993"/>
      <c r="K993" s="91"/>
      <c r="L993" s="91"/>
      <c r="M993" s="91"/>
      <c r="R993"/>
      <c r="S993"/>
      <c r="T993"/>
      <c r="U993"/>
      <c r="V993"/>
      <c r="W993"/>
      <c r="X993"/>
      <c r="Y993"/>
      <c r="Z993"/>
      <c r="AA993"/>
      <c r="AB993"/>
      <c r="AC993"/>
    </row>
    <row r="994" spans="2:29" s="14" customFormat="1" x14ac:dyDescent="0.25">
      <c r="B994"/>
      <c r="C994"/>
      <c r="D994"/>
      <c r="E994"/>
      <c r="F994"/>
      <c r="G994"/>
      <c r="H994"/>
      <c r="I994"/>
      <c r="J994"/>
      <c r="K994" s="91"/>
      <c r="L994" s="91"/>
      <c r="M994" s="91"/>
      <c r="R994"/>
      <c r="S994"/>
      <c r="T994"/>
      <c r="U994"/>
      <c r="V994"/>
      <c r="W994"/>
      <c r="X994"/>
      <c r="Y994"/>
      <c r="Z994"/>
      <c r="AA994"/>
      <c r="AB994"/>
      <c r="AC994"/>
    </row>
    <row r="995" spans="2:29" s="14" customFormat="1" x14ac:dyDescent="0.25">
      <c r="B995"/>
      <c r="C995"/>
      <c r="D995"/>
      <c r="E995"/>
      <c r="F995"/>
      <c r="G995"/>
      <c r="H995"/>
      <c r="I995"/>
      <c r="J995"/>
      <c r="K995" s="91"/>
      <c r="L995" s="91"/>
      <c r="M995" s="91"/>
      <c r="R995"/>
      <c r="S995"/>
      <c r="T995"/>
      <c r="U995"/>
      <c r="V995"/>
      <c r="W995"/>
      <c r="X995"/>
      <c r="Y995"/>
      <c r="Z995"/>
      <c r="AA995"/>
      <c r="AB995"/>
      <c r="AC995"/>
    </row>
    <row r="996" spans="2:29" s="14" customFormat="1" x14ac:dyDescent="0.25">
      <c r="B996"/>
      <c r="C996"/>
      <c r="D996"/>
      <c r="E996"/>
      <c r="F996"/>
      <c r="G996"/>
      <c r="H996"/>
      <c r="I996"/>
      <c r="J996"/>
      <c r="K996" s="91"/>
      <c r="L996" s="91"/>
      <c r="M996" s="91"/>
      <c r="R996"/>
      <c r="S996"/>
      <c r="T996"/>
      <c r="U996"/>
      <c r="V996"/>
      <c r="W996"/>
      <c r="X996"/>
      <c r="Y996"/>
      <c r="Z996"/>
      <c r="AA996"/>
      <c r="AB996"/>
      <c r="AC996"/>
    </row>
    <row r="997" spans="2:29" s="14" customFormat="1" x14ac:dyDescent="0.25">
      <c r="B997"/>
      <c r="C997"/>
      <c r="D997"/>
      <c r="E997"/>
      <c r="F997"/>
      <c r="G997"/>
      <c r="H997"/>
      <c r="I997"/>
      <c r="J997"/>
      <c r="K997" s="91"/>
      <c r="L997" s="91"/>
      <c r="M997" s="91"/>
      <c r="R997"/>
      <c r="S997"/>
      <c r="T997"/>
      <c r="U997"/>
      <c r="V997"/>
      <c r="W997"/>
      <c r="X997"/>
      <c r="Y997"/>
      <c r="Z997"/>
      <c r="AA997"/>
      <c r="AB997"/>
      <c r="AC997"/>
    </row>
    <row r="998" spans="2:29" s="14" customFormat="1" x14ac:dyDescent="0.25">
      <c r="B998"/>
      <c r="C998"/>
      <c r="D998"/>
      <c r="E998"/>
      <c r="F998"/>
      <c r="G998"/>
      <c r="H998"/>
      <c r="I998"/>
      <c r="J998"/>
      <c r="K998" s="91"/>
      <c r="L998" s="91"/>
      <c r="M998" s="91"/>
      <c r="R998"/>
      <c r="S998"/>
      <c r="T998"/>
      <c r="U998"/>
      <c r="V998"/>
      <c r="W998"/>
      <c r="X998"/>
      <c r="Y998"/>
      <c r="Z998"/>
      <c r="AA998"/>
      <c r="AB998"/>
      <c r="AC998"/>
    </row>
    <row r="999" spans="2:29" s="14" customFormat="1" x14ac:dyDescent="0.25">
      <c r="B999"/>
      <c r="C999"/>
      <c r="D999"/>
      <c r="E999"/>
      <c r="F999"/>
      <c r="G999"/>
      <c r="H999"/>
      <c r="I999"/>
      <c r="J999"/>
      <c r="K999" s="91"/>
      <c r="L999" s="91"/>
      <c r="M999" s="91"/>
      <c r="R999"/>
      <c r="S999"/>
      <c r="T999"/>
      <c r="U999"/>
      <c r="V999"/>
      <c r="W999"/>
      <c r="X999"/>
      <c r="Y999"/>
      <c r="Z999"/>
      <c r="AA999"/>
      <c r="AB999"/>
      <c r="AC999"/>
    </row>
    <row r="1000" spans="2:29" s="14" customFormat="1" x14ac:dyDescent="0.25">
      <c r="B1000"/>
      <c r="C1000"/>
      <c r="D1000"/>
      <c r="E1000"/>
      <c r="F1000"/>
      <c r="G1000"/>
      <c r="H1000"/>
      <c r="I1000"/>
      <c r="J1000"/>
      <c r="K1000" s="91"/>
      <c r="L1000" s="91"/>
      <c r="M1000" s="91"/>
      <c r="R1000"/>
      <c r="S1000"/>
      <c r="T1000"/>
      <c r="U1000"/>
      <c r="V1000"/>
      <c r="W1000"/>
      <c r="X1000"/>
      <c r="Y1000"/>
      <c r="Z1000"/>
      <c r="AA1000"/>
      <c r="AB1000"/>
      <c r="AC1000"/>
    </row>
    <row r="1001" spans="2:29" s="14" customFormat="1" x14ac:dyDescent="0.25">
      <c r="B1001"/>
      <c r="C1001"/>
      <c r="D1001"/>
      <c r="E1001"/>
      <c r="F1001"/>
      <c r="G1001"/>
      <c r="H1001"/>
      <c r="I1001"/>
      <c r="J1001"/>
      <c r="K1001" s="91"/>
      <c r="L1001" s="91"/>
      <c r="M1001" s="91"/>
      <c r="R1001"/>
      <c r="S1001"/>
      <c r="T1001"/>
      <c r="U1001"/>
      <c r="V1001"/>
      <c r="W1001"/>
      <c r="X1001"/>
      <c r="Y1001"/>
      <c r="Z1001"/>
      <c r="AA1001"/>
      <c r="AB1001"/>
      <c r="AC1001"/>
    </row>
    <row r="1002" spans="2:29" s="14" customFormat="1" x14ac:dyDescent="0.25">
      <c r="B1002"/>
      <c r="C1002"/>
      <c r="D1002"/>
      <c r="E1002"/>
      <c r="F1002"/>
      <c r="G1002"/>
      <c r="H1002"/>
      <c r="I1002"/>
      <c r="J1002"/>
      <c r="K1002" s="91"/>
      <c r="L1002" s="91"/>
      <c r="M1002" s="91"/>
      <c r="R1002"/>
      <c r="S1002"/>
      <c r="T1002"/>
      <c r="U1002"/>
      <c r="V1002"/>
      <c r="W1002"/>
      <c r="X1002"/>
      <c r="Y1002"/>
      <c r="Z1002"/>
      <c r="AA1002"/>
      <c r="AB1002"/>
      <c r="AC1002"/>
    </row>
    <row r="1003" spans="2:29" s="14" customFormat="1" x14ac:dyDescent="0.25">
      <c r="B1003"/>
      <c r="C1003"/>
      <c r="D1003"/>
      <c r="E1003"/>
      <c r="F1003"/>
      <c r="G1003"/>
      <c r="H1003"/>
      <c r="I1003"/>
      <c r="J1003"/>
      <c r="K1003" s="91"/>
      <c r="L1003" s="91"/>
      <c r="M1003" s="91"/>
      <c r="R1003"/>
      <c r="S1003"/>
      <c r="T1003"/>
      <c r="U1003"/>
      <c r="V1003"/>
      <c r="W1003"/>
      <c r="X1003"/>
      <c r="Y1003"/>
      <c r="Z1003"/>
      <c r="AA1003"/>
      <c r="AB1003"/>
      <c r="AC1003"/>
    </row>
    <row r="1004" spans="2:29" s="14" customFormat="1" x14ac:dyDescent="0.25">
      <c r="B1004"/>
      <c r="C1004"/>
      <c r="D1004"/>
      <c r="E1004"/>
      <c r="F1004"/>
      <c r="G1004"/>
      <c r="H1004"/>
      <c r="I1004"/>
      <c r="J1004"/>
      <c r="K1004" s="91"/>
      <c r="L1004" s="91"/>
      <c r="M1004" s="91"/>
      <c r="R1004"/>
      <c r="S1004"/>
      <c r="T1004"/>
      <c r="U1004"/>
      <c r="V1004"/>
      <c r="W1004"/>
      <c r="X1004"/>
      <c r="Y1004"/>
      <c r="Z1004"/>
      <c r="AA1004"/>
      <c r="AB1004"/>
      <c r="AC1004"/>
    </row>
    <row r="1005" spans="2:29" s="14" customFormat="1" x14ac:dyDescent="0.25">
      <c r="B1005"/>
      <c r="C1005"/>
      <c r="D1005"/>
      <c r="E1005"/>
      <c r="F1005"/>
      <c r="G1005"/>
      <c r="H1005"/>
      <c r="I1005"/>
      <c r="J1005"/>
      <c r="K1005" s="91"/>
      <c r="L1005" s="91"/>
      <c r="M1005" s="91"/>
      <c r="R1005"/>
      <c r="S1005"/>
      <c r="T1005"/>
      <c r="U1005"/>
      <c r="V1005"/>
      <c r="W1005"/>
      <c r="X1005"/>
      <c r="Y1005"/>
      <c r="Z1005"/>
      <c r="AA1005"/>
      <c r="AB1005"/>
      <c r="AC1005"/>
    </row>
    <row r="1006" spans="2:29" s="14" customFormat="1" x14ac:dyDescent="0.25">
      <c r="B1006"/>
      <c r="C1006"/>
      <c r="D1006"/>
      <c r="E1006"/>
      <c r="F1006"/>
      <c r="G1006"/>
      <c r="H1006"/>
      <c r="I1006"/>
      <c r="J1006"/>
      <c r="K1006" s="91"/>
      <c r="L1006" s="91"/>
      <c r="M1006" s="91"/>
      <c r="R1006"/>
      <c r="S1006"/>
      <c r="T1006"/>
      <c r="U1006"/>
      <c r="V1006"/>
      <c r="W1006"/>
      <c r="X1006"/>
      <c r="Y1006"/>
      <c r="Z1006"/>
      <c r="AA1006"/>
      <c r="AB1006"/>
      <c r="AC1006"/>
    </row>
    <row r="1007" spans="2:29" s="14" customFormat="1" x14ac:dyDescent="0.25">
      <c r="B1007"/>
      <c r="C1007"/>
      <c r="D1007"/>
      <c r="E1007"/>
      <c r="F1007"/>
      <c r="G1007"/>
      <c r="H1007"/>
      <c r="I1007"/>
      <c r="J1007"/>
      <c r="K1007" s="91"/>
      <c r="L1007" s="91"/>
      <c r="M1007" s="91"/>
      <c r="R1007"/>
      <c r="S1007"/>
      <c r="T1007"/>
      <c r="U1007"/>
      <c r="V1007"/>
      <c r="W1007"/>
      <c r="X1007"/>
      <c r="Y1007"/>
      <c r="Z1007"/>
      <c r="AA1007"/>
      <c r="AB1007"/>
      <c r="AC1007"/>
    </row>
    <row r="1008" spans="2:29" s="14" customFormat="1" x14ac:dyDescent="0.25">
      <c r="B1008"/>
      <c r="C1008"/>
      <c r="D1008"/>
      <c r="E1008"/>
      <c r="F1008"/>
      <c r="G1008"/>
      <c r="H1008"/>
      <c r="I1008"/>
      <c r="J1008"/>
      <c r="K1008" s="91"/>
      <c r="L1008" s="91"/>
      <c r="M1008" s="91"/>
      <c r="R1008"/>
      <c r="S1008"/>
      <c r="T1008"/>
      <c r="U1008"/>
      <c r="V1008"/>
      <c r="W1008"/>
      <c r="X1008"/>
      <c r="Y1008"/>
      <c r="Z1008"/>
      <c r="AA1008"/>
      <c r="AB1008"/>
      <c r="AC1008"/>
    </row>
    <row r="1009" spans="2:29" s="14" customFormat="1" x14ac:dyDescent="0.25">
      <c r="B1009"/>
      <c r="C1009"/>
      <c r="D1009"/>
      <c r="E1009"/>
      <c r="F1009"/>
      <c r="G1009"/>
      <c r="H1009"/>
      <c r="I1009"/>
      <c r="J1009"/>
      <c r="K1009" s="91"/>
      <c r="L1009" s="91"/>
      <c r="M1009" s="91"/>
      <c r="R1009"/>
      <c r="S1009"/>
      <c r="T1009"/>
      <c r="U1009"/>
      <c r="V1009"/>
      <c r="W1009"/>
      <c r="X1009"/>
      <c r="Y1009"/>
      <c r="Z1009"/>
      <c r="AA1009"/>
      <c r="AB1009"/>
      <c r="AC1009"/>
    </row>
    <row r="1010" spans="2:29" s="14" customFormat="1" x14ac:dyDescent="0.25">
      <c r="B1010"/>
      <c r="C1010"/>
      <c r="D1010"/>
      <c r="E1010"/>
      <c r="F1010"/>
      <c r="G1010"/>
      <c r="H1010"/>
      <c r="I1010"/>
      <c r="J1010"/>
      <c r="K1010" s="91"/>
      <c r="L1010" s="91"/>
      <c r="M1010" s="91"/>
      <c r="R1010"/>
      <c r="S1010"/>
      <c r="T1010"/>
      <c r="U1010"/>
      <c r="V1010"/>
      <c r="W1010"/>
      <c r="X1010"/>
      <c r="Y1010"/>
      <c r="Z1010"/>
      <c r="AA1010"/>
      <c r="AB1010"/>
      <c r="AC1010"/>
    </row>
    <row r="1011" spans="2:29" s="14" customFormat="1" x14ac:dyDescent="0.25">
      <c r="B1011"/>
      <c r="C1011"/>
      <c r="D1011"/>
      <c r="E1011"/>
      <c r="F1011"/>
      <c r="G1011"/>
      <c r="H1011"/>
      <c r="I1011"/>
      <c r="J1011"/>
      <c r="K1011" s="91"/>
      <c r="L1011" s="91"/>
      <c r="M1011" s="91"/>
      <c r="R1011"/>
      <c r="S1011"/>
      <c r="T1011"/>
      <c r="U1011"/>
      <c r="V1011"/>
      <c r="W1011"/>
      <c r="X1011"/>
      <c r="Y1011"/>
      <c r="Z1011"/>
      <c r="AA1011"/>
      <c r="AB1011"/>
      <c r="AC1011"/>
    </row>
    <row r="1012" spans="2:29" s="14" customFormat="1" x14ac:dyDescent="0.25">
      <c r="B1012"/>
      <c r="C1012"/>
      <c r="D1012"/>
      <c r="E1012"/>
      <c r="F1012"/>
      <c r="G1012"/>
      <c r="H1012"/>
      <c r="I1012"/>
      <c r="J1012"/>
      <c r="K1012" s="91"/>
      <c r="L1012" s="91"/>
      <c r="M1012" s="91"/>
      <c r="R1012"/>
      <c r="S1012"/>
      <c r="T1012"/>
      <c r="U1012"/>
      <c r="V1012"/>
      <c r="W1012"/>
      <c r="X1012"/>
      <c r="Y1012"/>
      <c r="Z1012"/>
      <c r="AA1012"/>
      <c r="AB1012"/>
      <c r="AC1012"/>
    </row>
    <row r="1013" spans="2:29" s="14" customFormat="1" x14ac:dyDescent="0.25">
      <c r="B1013"/>
      <c r="C1013"/>
      <c r="D1013"/>
      <c r="E1013"/>
      <c r="F1013"/>
      <c r="G1013"/>
      <c r="H1013"/>
      <c r="I1013"/>
      <c r="J1013"/>
      <c r="K1013" s="91"/>
      <c r="L1013" s="91"/>
      <c r="M1013" s="91"/>
      <c r="R1013"/>
      <c r="S1013"/>
      <c r="T1013"/>
      <c r="U1013"/>
      <c r="V1013"/>
      <c r="W1013"/>
      <c r="X1013"/>
      <c r="Y1013"/>
      <c r="Z1013"/>
      <c r="AA1013"/>
      <c r="AB1013"/>
      <c r="AC1013"/>
    </row>
    <row r="1014" spans="2:29" s="14" customFormat="1" x14ac:dyDescent="0.25">
      <c r="B1014"/>
      <c r="C1014"/>
      <c r="D1014"/>
      <c r="E1014"/>
      <c r="F1014"/>
      <c r="G1014"/>
      <c r="H1014"/>
      <c r="I1014"/>
      <c r="J1014"/>
      <c r="K1014" s="91"/>
      <c r="L1014" s="91"/>
      <c r="M1014" s="91"/>
      <c r="R1014"/>
      <c r="S1014"/>
      <c r="T1014"/>
      <c r="U1014"/>
      <c r="V1014"/>
      <c r="W1014"/>
      <c r="X1014"/>
      <c r="Y1014"/>
      <c r="Z1014"/>
      <c r="AA1014"/>
      <c r="AB1014"/>
      <c r="AC1014"/>
    </row>
    <row r="1015" spans="2:29" s="14" customFormat="1" x14ac:dyDescent="0.25">
      <c r="B1015"/>
      <c r="C1015"/>
      <c r="D1015"/>
      <c r="E1015"/>
      <c r="F1015"/>
      <c r="G1015"/>
      <c r="H1015"/>
      <c r="I1015"/>
      <c r="J1015"/>
      <c r="K1015" s="91"/>
      <c r="L1015" s="91"/>
      <c r="M1015" s="91"/>
      <c r="R1015"/>
      <c r="S1015"/>
      <c r="T1015"/>
      <c r="U1015"/>
      <c r="V1015"/>
      <c r="W1015"/>
      <c r="X1015"/>
      <c r="Y1015"/>
      <c r="Z1015"/>
      <c r="AA1015"/>
      <c r="AB1015"/>
      <c r="AC1015"/>
    </row>
    <row r="1016" spans="2:29" s="14" customFormat="1" x14ac:dyDescent="0.25">
      <c r="B1016"/>
      <c r="C1016"/>
      <c r="D1016"/>
      <c r="E1016"/>
      <c r="F1016"/>
      <c r="G1016"/>
      <c r="H1016"/>
      <c r="I1016"/>
      <c r="J1016"/>
      <c r="K1016" s="91"/>
      <c r="L1016" s="91"/>
      <c r="M1016" s="91"/>
      <c r="R1016"/>
      <c r="S1016"/>
      <c r="T1016"/>
      <c r="U1016"/>
      <c r="V1016"/>
      <c r="W1016"/>
      <c r="X1016"/>
      <c r="Y1016"/>
      <c r="Z1016"/>
      <c r="AA1016"/>
      <c r="AB1016"/>
      <c r="AC1016"/>
    </row>
    <row r="1017" spans="2:29" s="14" customFormat="1" x14ac:dyDescent="0.25">
      <c r="B1017"/>
      <c r="C1017"/>
      <c r="D1017"/>
      <c r="E1017"/>
      <c r="F1017"/>
      <c r="G1017"/>
      <c r="H1017"/>
      <c r="I1017"/>
      <c r="J1017"/>
      <c r="K1017" s="91"/>
      <c r="L1017" s="91"/>
      <c r="M1017" s="91"/>
      <c r="R1017"/>
      <c r="S1017"/>
      <c r="T1017"/>
      <c r="U1017"/>
      <c r="V1017"/>
      <c r="W1017"/>
      <c r="X1017"/>
      <c r="Y1017"/>
      <c r="Z1017"/>
      <c r="AA1017"/>
      <c r="AB1017"/>
      <c r="AC1017"/>
    </row>
    <row r="1018" spans="2:29" s="14" customFormat="1" x14ac:dyDescent="0.25">
      <c r="B1018"/>
      <c r="C1018"/>
      <c r="D1018"/>
      <c r="E1018"/>
      <c r="F1018"/>
      <c r="G1018"/>
      <c r="H1018"/>
      <c r="I1018"/>
      <c r="J1018"/>
      <c r="K1018" s="91"/>
      <c r="L1018" s="91"/>
      <c r="M1018" s="91"/>
      <c r="R1018"/>
      <c r="S1018"/>
      <c r="T1018"/>
      <c r="U1018"/>
      <c r="V1018"/>
      <c r="W1018"/>
      <c r="X1018"/>
      <c r="Y1018"/>
      <c r="Z1018"/>
      <c r="AA1018"/>
      <c r="AB1018"/>
      <c r="AC1018"/>
    </row>
    <row r="1019" spans="2:29" s="14" customFormat="1" x14ac:dyDescent="0.25">
      <c r="B1019"/>
      <c r="C1019"/>
      <c r="D1019"/>
      <c r="E1019"/>
      <c r="F1019"/>
      <c r="G1019"/>
      <c r="H1019"/>
      <c r="I1019"/>
      <c r="J1019"/>
      <c r="K1019" s="91"/>
      <c r="L1019" s="91"/>
      <c r="M1019" s="91"/>
      <c r="R1019"/>
      <c r="S1019"/>
      <c r="T1019"/>
      <c r="U1019"/>
      <c r="V1019"/>
      <c r="W1019"/>
      <c r="X1019"/>
      <c r="Y1019"/>
      <c r="Z1019"/>
      <c r="AA1019"/>
      <c r="AB1019"/>
      <c r="AC1019"/>
    </row>
    <row r="1020" spans="2:29" s="14" customFormat="1" x14ac:dyDescent="0.25">
      <c r="B1020"/>
      <c r="C1020"/>
      <c r="D1020"/>
      <c r="E1020"/>
      <c r="F1020"/>
      <c r="G1020"/>
      <c r="H1020"/>
      <c r="I1020"/>
      <c r="J1020"/>
      <c r="K1020" s="91"/>
      <c r="L1020" s="91"/>
      <c r="M1020" s="91"/>
      <c r="R1020"/>
      <c r="S1020"/>
      <c r="T1020"/>
      <c r="U1020"/>
      <c r="V1020"/>
      <c r="W1020"/>
      <c r="X1020"/>
      <c r="Y1020"/>
      <c r="Z1020"/>
      <c r="AA1020"/>
      <c r="AB1020"/>
      <c r="AC1020"/>
    </row>
    <row r="1021" spans="2:29" s="14" customFormat="1" x14ac:dyDescent="0.25">
      <c r="B1021"/>
      <c r="C1021"/>
      <c r="D1021"/>
      <c r="E1021"/>
      <c r="F1021"/>
      <c r="G1021"/>
      <c r="H1021"/>
      <c r="I1021"/>
      <c r="J1021"/>
      <c r="K1021" s="91"/>
      <c r="L1021" s="91"/>
      <c r="M1021" s="91"/>
      <c r="R1021"/>
      <c r="S1021"/>
      <c r="T1021"/>
      <c r="U1021"/>
      <c r="V1021"/>
      <c r="W1021"/>
      <c r="X1021"/>
      <c r="Y1021"/>
      <c r="Z1021"/>
      <c r="AA1021"/>
      <c r="AB1021"/>
      <c r="AC1021"/>
    </row>
    <row r="1022" spans="2:29" s="14" customFormat="1" x14ac:dyDescent="0.25">
      <c r="B1022"/>
      <c r="C1022"/>
      <c r="D1022"/>
      <c r="E1022"/>
      <c r="F1022"/>
      <c r="G1022"/>
      <c r="H1022"/>
      <c r="I1022"/>
      <c r="J1022"/>
      <c r="K1022" s="91"/>
      <c r="L1022" s="91"/>
      <c r="M1022" s="91"/>
      <c r="R1022"/>
      <c r="S1022"/>
      <c r="T1022"/>
      <c r="U1022"/>
      <c r="V1022"/>
      <c r="W1022"/>
      <c r="X1022"/>
      <c r="Y1022"/>
      <c r="Z1022"/>
      <c r="AA1022"/>
      <c r="AB1022"/>
      <c r="AC1022"/>
    </row>
    <row r="1023" spans="2:29" s="14" customFormat="1" x14ac:dyDescent="0.25">
      <c r="B1023"/>
      <c r="C1023"/>
      <c r="D1023"/>
      <c r="E1023"/>
      <c r="F1023"/>
      <c r="G1023"/>
      <c r="H1023"/>
      <c r="I1023"/>
      <c r="J1023"/>
      <c r="K1023" s="91"/>
      <c r="L1023" s="91"/>
      <c r="M1023" s="91"/>
      <c r="R1023"/>
      <c r="S1023"/>
      <c r="T1023"/>
      <c r="U1023"/>
      <c r="V1023"/>
      <c r="W1023"/>
      <c r="X1023"/>
      <c r="Y1023"/>
      <c r="Z1023"/>
      <c r="AA1023"/>
      <c r="AB1023"/>
      <c r="AC1023"/>
    </row>
    <row r="1024" spans="2:29" s="14" customFormat="1" x14ac:dyDescent="0.25">
      <c r="B1024"/>
      <c r="C1024"/>
      <c r="D1024"/>
      <c r="E1024"/>
      <c r="F1024"/>
      <c r="G1024"/>
      <c r="H1024"/>
      <c r="I1024"/>
      <c r="J1024"/>
      <c r="K1024" s="91"/>
      <c r="L1024" s="91"/>
      <c r="M1024" s="91"/>
      <c r="R1024"/>
      <c r="S1024"/>
      <c r="T1024"/>
      <c r="U1024"/>
      <c r="V1024"/>
      <c r="W1024"/>
      <c r="X1024"/>
      <c r="Y1024"/>
      <c r="Z1024"/>
      <c r="AA1024"/>
      <c r="AB1024"/>
      <c r="AC1024"/>
    </row>
    <row r="1025" spans="2:29" s="14" customFormat="1" x14ac:dyDescent="0.25">
      <c r="B1025"/>
      <c r="C1025"/>
      <c r="D1025"/>
      <c r="E1025"/>
      <c r="F1025"/>
      <c r="G1025"/>
      <c r="H1025"/>
      <c r="I1025"/>
      <c r="J1025"/>
      <c r="K1025" s="91"/>
      <c r="L1025" s="91"/>
      <c r="M1025" s="91"/>
      <c r="R1025"/>
      <c r="S1025"/>
      <c r="T1025"/>
      <c r="U1025"/>
      <c r="V1025"/>
      <c r="W1025"/>
      <c r="X1025"/>
      <c r="Y1025"/>
      <c r="Z1025"/>
      <c r="AA1025"/>
      <c r="AB1025"/>
      <c r="AC1025"/>
    </row>
    <row r="1026" spans="2:29" s="14" customFormat="1" x14ac:dyDescent="0.25">
      <c r="B1026"/>
      <c r="C1026"/>
      <c r="D1026"/>
      <c r="E1026"/>
      <c r="F1026"/>
      <c r="G1026"/>
      <c r="H1026"/>
      <c r="I1026"/>
      <c r="J1026"/>
      <c r="K1026" s="91"/>
      <c r="L1026" s="91"/>
      <c r="M1026" s="91"/>
      <c r="R1026"/>
      <c r="S1026"/>
      <c r="T1026"/>
      <c r="U1026"/>
      <c r="V1026"/>
      <c r="W1026"/>
      <c r="X1026"/>
      <c r="Y1026"/>
      <c r="Z1026"/>
      <c r="AA1026"/>
      <c r="AB1026"/>
      <c r="AC1026"/>
    </row>
    <row r="1027" spans="2:29" s="14" customFormat="1" x14ac:dyDescent="0.25">
      <c r="B1027"/>
      <c r="C1027"/>
      <c r="D1027"/>
      <c r="E1027"/>
      <c r="F1027"/>
      <c r="G1027"/>
      <c r="H1027"/>
      <c r="I1027"/>
      <c r="J1027"/>
      <c r="K1027" s="91"/>
      <c r="L1027" s="91"/>
      <c r="M1027" s="91"/>
      <c r="R1027"/>
      <c r="S1027"/>
      <c r="T1027"/>
      <c r="U1027"/>
      <c r="V1027"/>
      <c r="W1027"/>
      <c r="X1027"/>
      <c r="Y1027"/>
      <c r="Z1027"/>
      <c r="AA1027"/>
      <c r="AB1027"/>
      <c r="AC1027"/>
    </row>
    <row r="1028" spans="2:29" s="14" customFormat="1" x14ac:dyDescent="0.25">
      <c r="B1028"/>
      <c r="C1028"/>
      <c r="D1028"/>
      <c r="E1028"/>
      <c r="F1028"/>
      <c r="G1028"/>
      <c r="H1028"/>
      <c r="I1028"/>
      <c r="J1028"/>
      <c r="K1028" s="91"/>
      <c r="L1028" s="91"/>
      <c r="M1028" s="91"/>
      <c r="R1028"/>
      <c r="S1028"/>
      <c r="T1028"/>
      <c r="U1028"/>
      <c r="V1028"/>
      <c r="W1028"/>
      <c r="X1028"/>
      <c r="Y1028"/>
      <c r="Z1028"/>
      <c r="AA1028"/>
      <c r="AB1028"/>
      <c r="AC1028"/>
    </row>
    <row r="1029" spans="2:29" s="14" customFormat="1" x14ac:dyDescent="0.25">
      <c r="B1029"/>
      <c r="C1029"/>
      <c r="D1029"/>
      <c r="E1029"/>
      <c r="F1029"/>
      <c r="G1029"/>
      <c r="H1029"/>
      <c r="I1029"/>
      <c r="J1029"/>
      <c r="K1029" s="91"/>
      <c r="L1029" s="91"/>
      <c r="M1029" s="91"/>
      <c r="R1029"/>
      <c r="S1029"/>
      <c r="T1029"/>
      <c r="U1029"/>
      <c r="V1029"/>
      <c r="W1029"/>
      <c r="X1029"/>
      <c r="Y1029"/>
      <c r="Z1029"/>
      <c r="AA1029"/>
      <c r="AB1029"/>
      <c r="AC1029"/>
    </row>
    <row r="1030" spans="2:29" s="14" customFormat="1" x14ac:dyDescent="0.25">
      <c r="B1030"/>
      <c r="C1030"/>
      <c r="D1030"/>
      <c r="E1030"/>
      <c r="F1030"/>
      <c r="G1030"/>
      <c r="H1030"/>
      <c r="I1030"/>
      <c r="J1030"/>
      <c r="K1030" s="91"/>
      <c r="L1030" s="91"/>
      <c r="M1030" s="91"/>
      <c r="R1030"/>
      <c r="S1030"/>
      <c r="T1030"/>
      <c r="U1030"/>
      <c r="V1030"/>
      <c r="W1030"/>
      <c r="X1030"/>
      <c r="Y1030"/>
      <c r="Z1030"/>
      <c r="AA1030"/>
      <c r="AB1030"/>
      <c r="AC1030"/>
    </row>
    <row r="1031" spans="2:29" s="14" customFormat="1" x14ac:dyDescent="0.25">
      <c r="B1031"/>
      <c r="C1031"/>
      <c r="D1031"/>
      <c r="E1031"/>
      <c r="F1031"/>
      <c r="G1031"/>
      <c r="H1031"/>
      <c r="I1031"/>
      <c r="J1031"/>
      <c r="K1031" s="91"/>
      <c r="L1031" s="91"/>
      <c r="M1031" s="91"/>
      <c r="R1031"/>
      <c r="S1031"/>
      <c r="T1031"/>
      <c r="U1031"/>
      <c r="V1031"/>
      <c r="W1031"/>
      <c r="X1031"/>
      <c r="Y1031"/>
      <c r="Z1031"/>
      <c r="AA1031"/>
      <c r="AB1031"/>
      <c r="AC1031"/>
    </row>
    <row r="1032" spans="2:29" s="14" customFormat="1" x14ac:dyDescent="0.25">
      <c r="B1032"/>
      <c r="C1032"/>
      <c r="D1032"/>
      <c r="E1032"/>
      <c r="F1032"/>
      <c r="G1032"/>
      <c r="H1032"/>
      <c r="I1032"/>
      <c r="J1032"/>
      <c r="K1032" s="91"/>
      <c r="L1032" s="91"/>
      <c r="M1032" s="91"/>
      <c r="R1032"/>
      <c r="S1032"/>
      <c r="T1032"/>
      <c r="U1032"/>
      <c r="V1032"/>
      <c r="W1032"/>
      <c r="X1032"/>
      <c r="Y1032"/>
      <c r="Z1032"/>
      <c r="AA1032"/>
      <c r="AB1032"/>
      <c r="AC1032"/>
    </row>
    <row r="1033" spans="2:29" s="14" customFormat="1" x14ac:dyDescent="0.25">
      <c r="B1033"/>
      <c r="C1033"/>
      <c r="D1033"/>
      <c r="E1033"/>
      <c r="F1033"/>
      <c r="G1033"/>
      <c r="H1033"/>
      <c r="I1033"/>
      <c r="J1033"/>
      <c r="K1033" s="91"/>
      <c r="L1033" s="91"/>
      <c r="M1033" s="91"/>
      <c r="R1033"/>
      <c r="S1033"/>
      <c r="T1033"/>
      <c r="U1033"/>
      <c r="V1033"/>
      <c r="W1033"/>
      <c r="X1033"/>
      <c r="Y1033"/>
      <c r="Z1033"/>
      <c r="AA1033"/>
      <c r="AB1033"/>
      <c r="AC1033"/>
    </row>
    <row r="1034" spans="2:29" s="14" customFormat="1" x14ac:dyDescent="0.25">
      <c r="B1034"/>
      <c r="C1034"/>
      <c r="D1034"/>
      <c r="E1034"/>
      <c r="F1034"/>
      <c r="G1034"/>
      <c r="H1034"/>
      <c r="I1034"/>
      <c r="J1034"/>
      <c r="K1034" s="91"/>
      <c r="L1034" s="91"/>
      <c r="M1034" s="91"/>
      <c r="R1034"/>
      <c r="S1034"/>
      <c r="T1034"/>
      <c r="U1034"/>
      <c r="V1034"/>
      <c r="W1034"/>
      <c r="X1034"/>
      <c r="Y1034"/>
      <c r="Z1034"/>
      <c r="AA1034"/>
      <c r="AB1034"/>
      <c r="AC1034"/>
    </row>
    <row r="1035" spans="2:29" s="14" customFormat="1" x14ac:dyDescent="0.25">
      <c r="B1035"/>
      <c r="C1035"/>
      <c r="D1035"/>
      <c r="E1035"/>
      <c r="F1035"/>
      <c r="G1035"/>
      <c r="H1035"/>
      <c r="I1035"/>
      <c r="J1035"/>
      <c r="K1035" s="91"/>
      <c r="L1035" s="91"/>
      <c r="M1035" s="91"/>
      <c r="R1035"/>
      <c r="S1035"/>
      <c r="T1035"/>
      <c r="U1035"/>
      <c r="V1035"/>
      <c r="W1035"/>
      <c r="X1035"/>
      <c r="Y1035"/>
      <c r="Z1035"/>
      <c r="AA1035"/>
      <c r="AB1035"/>
      <c r="AC1035"/>
    </row>
    <row r="1036" spans="2:29" s="14" customFormat="1" x14ac:dyDescent="0.25">
      <c r="B1036"/>
      <c r="C1036"/>
      <c r="D1036"/>
      <c r="E1036"/>
      <c r="F1036"/>
      <c r="G1036"/>
      <c r="H1036"/>
      <c r="I1036"/>
      <c r="J1036"/>
      <c r="K1036" s="91"/>
      <c r="L1036" s="91"/>
      <c r="M1036" s="91"/>
      <c r="R1036"/>
      <c r="S1036"/>
      <c r="T1036"/>
      <c r="U1036"/>
      <c r="V1036"/>
      <c r="W1036"/>
      <c r="X1036"/>
      <c r="Y1036"/>
      <c r="Z1036"/>
      <c r="AA1036"/>
      <c r="AB1036"/>
      <c r="AC1036"/>
    </row>
    <row r="1037" spans="2:29" s="14" customFormat="1" x14ac:dyDescent="0.25">
      <c r="B1037"/>
      <c r="C1037"/>
      <c r="D1037"/>
      <c r="E1037"/>
      <c r="F1037"/>
      <c r="G1037"/>
      <c r="H1037"/>
      <c r="I1037"/>
      <c r="J1037"/>
      <c r="K1037" s="91"/>
      <c r="L1037" s="91"/>
      <c r="M1037" s="91"/>
      <c r="R1037"/>
      <c r="S1037"/>
      <c r="T1037"/>
      <c r="U1037"/>
      <c r="V1037"/>
      <c r="W1037"/>
      <c r="X1037"/>
      <c r="Y1037"/>
      <c r="Z1037"/>
      <c r="AA1037"/>
      <c r="AB1037"/>
      <c r="AC1037"/>
    </row>
    <row r="1038" spans="2:29" s="14" customFormat="1" x14ac:dyDescent="0.25">
      <c r="B1038"/>
      <c r="C1038"/>
      <c r="D1038"/>
      <c r="E1038"/>
      <c r="F1038"/>
      <c r="G1038"/>
      <c r="H1038"/>
      <c r="I1038"/>
      <c r="J1038"/>
      <c r="K1038" s="91"/>
      <c r="L1038" s="91"/>
      <c r="M1038" s="91"/>
      <c r="R1038"/>
      <c r="S1038"/>
      <c r="T1038"/>
      <c r="U1038"/>
      <c r="V1038"/>
      <c r="W1038"/>
      <c r="X1038"/>
      <c r="Y1038"/>
      <c r="Z1038"/>
      <c r="AA1038"/>
      <c r="AB1038"/>
      <c r="AC1038"/>
    </row>
    <row r="1039" spans="2:29" s="14" customFormat="1" x14ac:dyDescent="0.25">
      <c r="B1039"/>
      <c r="C1039"/>
      <c r="D1039"/>
      <c r="E1039"/>
      <c r="F1039"/>
      <c r="G1039"/>
      <c r="H1039"/>
      <c r="I1039"/>
      <c r="J1039"/>
      <c r="K1039" s="91"/>
      <c r="L1039" s="91"/>
      <c r="M1039" s="91"/>
      <c r="R1039"/>
      <c r="S1039"/>
      <c r="T1039"/>
      <c r="U1039"/>
      <c r="V1039"/>
      <c r="W1039"/>
      <c r="X1039"/>
      <c r="Y1039"/>
      <c r="Z1039"/>
      <c r="AA1039"/>
      <c r="AB1039"/>
      <c r="AC1039"/>
    </row>
    <row r="1040" spans="2:29" s="14" customFormat="1" x14ac:dyDescent="0.25">
      <c r="B1040"/>
      <c r="C1040"/>
      <c r="D1040"/>
      <c r="E1040"/>
      <c r="F1040"/>
      <c r="G1040"/>
      <c r="H1040"/>
      <c r="I1040"/>
      <c r="J1040"/>
      <c r="K1040" s="91"/>
      <c r="L1040" s="91"/>
      <c r="M1040" s="91"/>
      <c r="R1040"/>
      <c r="S1040"/>
      <c r="T1040"/>
      <c r="U1040"/>
      <c r="V1040"/>
      <c r="W1040"/>
      <c r="X1040"/>
      <c r="Y1040"/>
      <c r="Z1040"/>
      <c r="AA1040"/>
      <c r="AB1040"/>
      <c r="AC1040"/>
    </row>
    <row r="1041" spans="2:29" s="14" customFormat="1" x14ac:dyDescent="0.25">
      <c r="B1041"/>
      <c r="C1041"/>
      <c r="D1041"/>
      <c r="E1041"/>
      <c r="F1041"/>
      <c r="G1041"/>
      <c r="H1041"/>
      <c r="I1041"/>
      <c r="J1041"/>
      <c r="K1041" s="91"/>
      <c r="L1041" s="91"/>
      <c r="M1041" s="91"/>
      <c r="R1041"/>
      <c r="S1041"/>
      <c r="T1041"/>
      <c r="U1041"/>
      <c r="V1041"/>
      <c r="W1041"/>
      <c r="X1041"/>
      <c r="Y1041"/>
      <c r="Z1041"/>
      <c r="AA1041"/>
      <c r="AB1041"/>
      <c r="AC1041"/>
    </row>
    <row r="1042" spans="2:29" s="14" customFormat="1" x14ac:dyDescent="0.25">
      <c r="B1042"/>
      <c r="C1042"/>
      <c r="D1042"/>
      <c r="E1042"/>
      <c r="F1042"/>
      <c r="G1042"/>
      <c r="H1042"/>
      <c r="I1042"/>
      <c r="J1042"/>
      <c r="K1042" s="91"/>
      <c r="L1042" s="91"/>
      <c r="M1042" s="91"/>
      <c r="R1042"/>
      <c r="S1042"/>
      <c r="T1042"/>
      <c r="U1042"/>
      <c r="V1042"/>
      <c r="W1042"/>
      <c r="X1042"/>
      <c r="Y1042"/>
      <c r="Z1042"/>
      <c r="AA1042"/>
      <c r="AB1042"/>
      <c r="AC1042"/>
    </row>
    <row r="1043" spans="2:29" s="14" customFormat="1" x14ac:dyDescent="0.25">
      <c r="B1043"/>
      <c r="C1043"/>
      <c r="D1043"/>
      <c r="E1043"/>
      <c r="F1043"/>
      <c r="G1043"/>
      <c r="H1043"/>
      <c r="I1043"/>
      <c r="J1043"/>
      <c r="K1043" s="91"/>
      <c r="L1043" s="91"/>
      <c r="M1043" s="91"/>
      <c r="R1043"/>
      <c r="S1043"/>
      <c r="T1043"/>
      <c r="U1043"/>
      <c r="V1043"/>
      <c r="W1043"/>
      <c r="X1043"/>
      <c r="Y1043"/>
      <c r="Z1043"/>
      <c r="AA1043"/>
      <c r="AB1043"/>
      <c r="AC1043"/>
    </row>
    <row r="1044" spans="2:29" s="14" customFormat="1" x14ac:dyDescent="0.25">
      <c r="B1044"/>
      <c r="C1044"/>
      <c r="D1044"/>
      <c r="E1044"/>
      <c r="F1044"/>
      <c r="G1044"/>
      <c r="H1044"/>
      <c r="I1044"/>
      <c r="J1044"/>
      <c r="K1044" s="91"/>
      <c r="L1044" s="91"/>
      <c r="M1044" s="91"/>
      <c r="R1044"/>
      <c r="S1044"/>
      <c r="T1044"/>
      <c r="U1044"/>
      <c r="V1044"/>
      <c r="W1044"/>
      <c r="X1044"/>
      <c r="Y1044"/>
      <c r="Z1044"/>
      <c r="AA1044"/>
      <c r="AB1044"/>
      <c r="AC1044"/>
    </row>
    <row r="1045" spans="2:29" s="14" customFormat="1" x14ac:dyDescent="0.25">
      <c r="B1045"/>
      <c r="C1045"/>
      <c r="D1045"/>
      <c r="E1045"/>
      <c r="F1045"/>
      <c r="G1045"/>
      <c r="H1045"/>
      <c r="I1045"/>
      <c r="J1045"/>
      <c r="K1045" s="91"/>
      <c r="L1045" s="91"/>
      <c r="M1045" s="91"/>
      <c r="R1045"/>
      <c r="S1045"/>
      <c r="T1045"/>
      <c r="U1045"/>
      <c r="V1045"/>
      <c r="W1045"/>
      <c r="X1045"/>
      <c r="Y1045"/>
      <c r="Z1045"/>
      <c r="AA1045"/>
      <c r="AB1045"/>
      <c r="AC1045"/>
    </row>
    <row r="1046" spans="2:29" s="14" customFormat="1" x14ac:dyDescent="0.25">
      <c r="B1046"/>
      <c r="C1046"/>
      <c r="D1046"/>
      <c r="E1046"/>
      <c r="F1046"/>
      <c r="G1046"/>
      <c r="H1046"/>
      <c r="I1046"/>
      <c r="J1046"/>
      <c r="K1046" s="91"/>
      <c r="L1046" s="91"/>
      <c r="M1046" s="91"/>
      <c r="R1046"/>
      <c r="S1046"/>
      <c r="T1046"/>
      <c r="U1046"/>
      <c r="V1046"/>
      <c r="W1046"/>
      <c r="X1046"/>
      <c r="Y1046"/>
      <c r="Z1046"/>
      <c r="AA1046"/>
      <c r="AB1046"/>
      <c r="AC1046"/>
    </row>
    <row r="1047" spans="2:29" s="14" customFormat="1" x14ac:dyDescent="0.25">
      <c r="B1047"/>
      <c r="C1047"/>
      <c r="D1047"/>
      <c r="E1047"/>
      <c r="F1047"/>
      <c r="G1047"/>
      <c r="H1047"/>
      <c r="I1047"/>
      <c r="J1047"/>
      <c r="K1047" s="91"/>
      <c r="L1047" s="91"/>
      <c r="M1047" s="91"/>
      <c r="R1047"/>
      <c r="S1047"/>
      <c r="T1047"/>
      <c r="U1047"/>
      <c r="V1047"/>
      <c r="W1047"/>
      <c r="X1047"/>
      <c r="Y1047"/>
      <c r="Z1047"/>
      <c r="AA1047"/>
      <c r="AB1047"/>
      <c r="AC1047"/>
    </row>
    <row r="1048" spans="2:29" s="14" customFormat="1" x14ac:dyDescent="0.25">
      <c r="B1048"/>
      <c r="C1048"/>
      <c r="D1048"/>
      <c r="E1048"/>
      <c r="F1048"/>
      <c r="G1048"/>
      <c r="H1048"/>
      <c r="I1048"/>
      <c r="J1048"/>
      <c r="K1048" s="91"/>
      <c r="L1048" s="91"/>
      <c r="M1048" s="91"/>
      <c r="R1048"/>
      <c r="S1048"/>
      <c r="T1048"/>
      <c r="U1048"/>
      <c r="V1048"/>
      <c r="W1048"/>
      <c r="X1048"/>
      <c r="Y1048"/>
      <c r="Z1048"/>
      <c r="AA1048"/>
      <c r="AB1048"/>
      <c r="AC1048"/>
    </row>
    <row r="1049" spans="2:29" s="14" customFormat="1" x14ac:dyDescent="0.25">
      <c r="B1049"/>
      <c r="C1049"/>
      <c r="D1049"/>
      <c r="E1049"/>
      <c r="F1049"/>
      <c r="G1049"/>
      <c r="H1049"/>
      <c r="I1049"/>
      <c r="J1049"/>
      <c r="K1049" s="91"/>
      <c r="L1049" s="91"/>
      <c r="M1049" s="91"/>
      <c r="R1049"/>
      <c r="S1049"/>
      <c r="T1049"/>
      <c r="U1049"/>
      <c r="V1049"/>
      <c r="W1049"/>
      <c r="X1049"/>
      <c r="Y1049"/>
      <c r="Z1049"/>
      <c r="AA1049"/>
      <c r="AB1049"/>
      <c r="AC1049"/>
    </row>
    <row r="1050" spans="2:29" s="14" customFormat="1" x14ac:dyDescent="0.25">
      <c r="B1050"/>
      <c r="C1050"/>
      <c r="D1050"/>
      <c r="E1050"/>
      <c r="F1050"/>
      <c r="G1050"/>
      <c r="H1050"/>
      <c r="I1050"/>
      <c r="J1050"/>
      <c r="K1050" s="91"/>
      <c r="L1050" s="91"/>
      <c r="M1050" s="91"/>
      <c r="R1050"/>
      <c r="S1050"/>
      <c r="T1050"/>
      <c r="U1050"/>
      <c r="V1050"/>
      <c r="W1050"/>
      <c r="X1050"/>
      <c r="Y1050"/>
      <c r="Z1050"/>
      <c r="AA1050"/>
      <c r="AB1050"/>
      <c r="AC1050"/>
    </row>
    <row r="1051" spans="2:29" s="14" customFormat="1" x14ac:dyDescent="0.25">
      <c r="B1051"/>
      <c r="C1051"/>
      <c r="D1051"/>
      <c r="E1051"/>
      <c r="F1051"/>
      <c r="G1051"/>
      <c r="H1051"/>
      <c r="I1051"/>
      <c r="J1051"/>
      <c r="K1051" s="91"/>
      <c r="L1051" s="91"/>
      <c r="M1051" s="91"/>
      <c r="R1051"/>
      <c r="S1051"/>
      <c r="T1051"/>
      <c r="U1051"/>
      <c r="V1051"/>
      <c r="W1051"/>
      <c r="X1051"/>
      <c r="Y1051"/>
      <c r="Z1051"/>
      <c r="AA1051"/>
      <c r="AB1051"/>
      <c r="AC1051"/>
    </row>
    <row r="1052" spans="2:29" s="14" customFormat="1" x14ac:dyDescent="0.25">
      <c r="B1052"/>
      <c r="C1052"/>
      <c r="D1052"/>
      <c r="E1052"/>
      <c r="F1052"/>
      <c r="G1052"/>
      <c r="H1052"/>
      <c r="I1052"/>
      <c r="J1052"/>
      <c r="K1052" s="91"/>
      <c r="L1052" s="91"/>
      <c r="M1052" s="91"/>
      <c r="R1052"/>
      <c r="S1052"/>
      <c r="T1052"/>
      <c r="U1052"/>
      <c r="V1052"/>
      <c r="W1052"/>
      <c r="X1052"/>
      <c r="Y1052"/>
      <c r="Z1052"/>
      <c r="AA1052"/>
      <c r="AB1052"/>
      <c r="AC1052"/>
    </row>
    <row r="1053" spans="2:29" s="14" customFormat="1" x14ac:dyDescent="0.25">
      <c r="B1053"/>
      <c r="C1053"/>
      <c r="D1053"/>
      <c r="E1053"/>
      <c r="F1053"/>
      <c r="G1053"/>
      <c r="H1053"/>
      <c r="I1053"/>
      <c r="J1053"/>
      <c r="K1053" s="91"/>
      <c r="L1053" s="91"/>
      <c r="M1053" s="91"/>
      <c r="R1053"/>
      <c r="S1053"/>
      <c r="T1053"/>
      <c r="U1053"/>
      <c r="V1053"/>
      <c r="W1053"/>
      <c r="X1053"/>
      <c r="Y1053"/>
      <c r="Z1053"/>
      <c r="AA1053"/>
      <c r="AB1053"/>
      <c r="AC1053"/>
    </row>
    <row r="1054" spans="2:29" s="14" customFormat="1" x14ac:dyDescent="0.25">
      <c r="B1054"/>
      <c r="C1054"/>
      <c r="D1054"/>
      <c r="E1054"/>
      <c r="F1054"/>
      <c r="G1054"/>
      <c r="H1054"/>
      <c r="I1054"/>
      <c r="J1054"/>
      <c r="K1054" s="91"/>
      <c r="L1054" s="91"/>
      <c r="M1054" s="91"/>
      <c r="R1054"/>
      <c r="S1054"/>
      <c r="T1054"/>
      <c r="U1054"/>
      <c r="V1054"/>
      <c r="W1054"/>
      <c r="X1054"/>
      <c r="Y1054"/>
      <c r="Z1054"/>
      <c r="AA1054"/>
      <c r="AB1054"/>
      <c r="AC1054"/>
    </row>
    <row r="1055" spans="2:29" s="14" customFormat="1" x14ac:dyDescent="0.25">
      <c r="B1055"/>
      <c r="C1055"/>
      <c r="D1055"/>
      <c r="E1055"/>
      <c r="F1055"/>
      <c r="G1055"/>
      <c r="H1055"/>
      <c r="I1055"/>
      <c r="J1055"/>
      <c r="K1055" s="91"/>
      <c r="L1055" s="91"/>
      <c r="M1055" s="91"/>
      <c r="R1055"/>
      <c r="S1055"/>
      <c r="T1055"/>
      <c r="U1055"/>
      <c r="V1055"/>
      <c r="W1055"/>
      <c r="X1055"/>
      <c r="Y1055"/>
      <c r="Z1055"/>
      <c r="AA1055"/>
      <c r="AB1055"/>
      <c r="AC1055"/>
    </row>
    <row r="1056" spans="2:29" s="14" customFormat="1" x14ac:dyDescent="0.25">
      <c r="B1056"/>
      <c r="C1056"/>
      <c r="D1056"/>
      <c r="E1056"/>
      <c r="F1056"/>
      <c r="G1056"/>
      <c r="H1056"/>
      <c r="I1056"/>
      <c r="J1056"/>
      <c r="K1056" s="91"/>
      <c r="L1056" s="91"/>
      <c r="M1056" s="91"/>
      <c r="R1056"/>
      <c r="S1056"/>
      <c r="T1056"/>
      <c r="U1056"/>
      <c r="V1056"/>
      <c r="W1056"/>
      <c r="X1056"/>
      <c r="Y1056"/>
      <c r="Z1056"/>
      <c r="AA1056"/>
      <c r="AB1056"/>
      <c r="AC1056"/>
    </row>
    <row r="1057" spans="2:29" s="14" customFormat="1" x14ac:dyDescent="0.25">
      <c r="B1057"/>
      <c r="C1057"/>
      <c r="D1057"/>
      <c r="E1057"/>
      <c r="F1057"/>
      <c r="G1057"/>
      <c r="H1057"/>
      <c r="I1057"/>
      <c r="J1057"/>
      <c r="K1057" s="91"/>
      <c r="L1057" s="91"/>
      <c r="M1057" s="91"/>
      <c r="R1057"/>
      <c r="S1057"/>
      <c r="T1057"/>
      <c r="U1057"/>
      <c r="V1057"/>
      <c r="W1057"/>
      <c r="X1057"/>
      <c r="Y1057"/>
      <c r="Z1057"/>
      <c r="AA1057"/>
      <c r="AB1057"/>
      <c r="AC1057"/>
    </row>
    <row r="1058" spans="2:29" s="14" customFormat="1" x14ac:dyDescent="0.25">
      <c r="B1058"/>
      <c r="C1058"/>
      <c r="D1058"/>
      <c r="E1058"/>
      <c r="F1058"/>
      <c r="G1058"/>
      <c r="H1058"/>
      <c r="I1058"/>
      <c r="J1058"/>
      <c r="K1058" s="91"/>
      <c r="L1058" s="91"/>
      <c r="M1058" s="91"/>
      <c r="R1058"/>
      <c r="S1058"/>
      <c r="T1058"/>
      <c r="U1058"/>
      <c r="V1058"/>
      <c r="W1058"/>
      <c r="X1058"/>
      <c r="Y1058"/>
      <c r="Z1058"/>
      <c r="AA1058"/>
      <c r="AB1058"/>
      <c r="AC1058"/>
    </row>
    <row r="1059" spans="2:29" s="14" customFormat="1" x14ac:dyDescent="0.25">
      <c r="B1059"/>
      <c r="C1059"/>
      <c r="D1059"/>
      <c r="E1059"/>
      <c r="F1059"/>
      <c r="G1059"/>
      <c r="H1059"/>
      <c r="I1059"/>
      <c r="J1059"/>
      <c r="K1059" s="91"/>
      <c r="L1059" s="91"/>
      <c r="M1059" s="91"/>
      <c r="R1059"/>
      <c r="S1059"/>
      <c r="T1059"/>
      <c r="U1059"/>
      <c r="V1059"/>
      <c r="W1059"/>
      <c r="X1059"/>
      <c r="Y1059"/>
      <c r="Z1059"/>
      <c r="AA1059"/>
      <c r="AB1059"/>
      <c r="AC1059"/>
    </row>
    <row r="1060" spans="2:29" s="14" customFormat="1" x14ac:dyDescent="0.25">
      <c r="B1060"/>
      <c r="C1060"/>
      <c r="D1060"/>
      <c r="E1060"/>
      <c r="F1060"/>
      <c r="G1060"/>
      <c r="H1060"/>
      <c r="I1060"/>
      <c r="J1060"/>
      <c r="K1060" s="91"/>
      <c r="L1060" s="91"/>
      <c r="M1060" s="91"/>
      <c r="R1060"/>
      <c r="S1060"/>
      <c r="T1060"/>
      <c r="U1060"/>
      <c r="V1060"/>
      <c r="W1060"/>
      <c r="X1060"/>
      <c r="Y1060"/>
      <c r="Z1060"/>
      <c r="AA1060"/>
      <c r="AB1060"/>
      <c r="AC1060"/>
    </row>
    <row r="1061" spans="2:29" s="14" customFormat="1" x14ac:dyDescent="0.25">
      <c r="B1061"/>
      <c r="C1061"/>
      <c r="D1061"/>
      <c r="E1061"/>
      <c r="F1061"/>
      <c r="G1061"/>
      <c r="H1061"/>
      <c r="I1061"/>
      <c r="J1061"/>
      <c r="K1061" s="91"/>
      <c r="L1061" s="91"/>
      <c r="M1061" s="91"/>
      <c r="R1061"/>
      <c r="S1061"/>
      <c r="T1061"/>
      <c r="U1061"/>
      <c r="V1061"/>
      <c r="W1061"/>
      <c r="X1061"/>
      <c r="Y1061"/>
      <c r="Z1061"/>
      <c r="AA1061"/>
      <c r="AB1061"/>
      <c r="AC1061"/>
    </row>
    <row r="1062" spans="2:29" s="14" customFormat="1" x14ac:dyDescent="0.25">
      <c r="B1062"/>
      <c r="C1062"/>
      <c r="D1062"/>
      <c r="E1062"/>
      <c r="F1062"/>
      <c r="G1062"/>
      <c r="H1062"/>
      <c r="I1062"/>
      <c r="J1062"/>
      <c r="K1062" s="91"/>
      <c r="L1062" s="91"/>
      <c r="M1062" s="91"/>
      <c r="R1062"/>
      <c r="S1062"/>
      <c r="T1062"/>
      <c r="U1062"/>
      <c r="V1062"/>
      <c r="W1062"/>
      <c r="X1062"/>
      <c r="Y1062"/>
      <c r="Z1062"/>
      <c r="AA1062"/>
      <c r="AB1062"/>
      <c r="AC1062"/>
    </row>
    <row r="1063" spans="2:29" s="14" customFormat="1" x14ac:dyDescent="0.25">
      <c r="B1063"/>
      <c r="C1063"/>
      <c r="D1063"/>
      <c r="E1063"/>
      <c r="F1063"/>
      <c r="G1063"/>
      <c r="H1063"/>
      <c r="I1063"/>
      <c r="J1063"/>
      <c r="K1063" s="91"/>
      <c r="L1063" s="91"/>
      <c r="M1063" s="91"/>
      <c r="R1063"/>
      <c r="S1063"/>
      <c r="T1063"/>
      <c r="U1063"/>
      <c r="V1063"/>
      <c r="W1063"/>
      <c r="X1063"/>
      <c r="Y1063"/>
      <c r="Z1063"/>
      <c r="AA1063"/>
      <c r="AB1063"/>
      <c r="AC1063"/>
    </row>
    <row r="1064" spans="2:29" s="14" customFormat="1" x14ac:dyDescent="0.25">
      <c r="B1064"/>
      <c r="C1064"/>
      <c r="D1064"/>
      <c r="E1064"/>
      <c r="F1064"/>
      <c r="G1064"/>
      <c r="H1064"/>
      <c r="I1064"/>
      <c r="J1064"/>
      <c r="K1064" s="91"/>
      <c r="L1064" s="91"/>
      <c r="M1064" s="91"/>
      <c r="R1064"/>
      <c r="S1064"/>
      <c r="T1064"/>
      <c r="U1064"/>
      <c r="V1064"/>
      <c r="W1064"/>
      <c r="X1064"/>
      <c r="Y1064"/>
      <c r="Z1064"/>
      <c r="AA1064"/>
      <c r="AB1064"/>
      <c r="AC1064"/>
    </row>
    <row r="1065" spans="2:29" s="14" customFormat="1" x14ac:dyDescent="0.25">
      <c r="B1065"/>
      <c r="C1065"/>
      <c r="D1065"/>
      <c r="E1065"/>
      <c r="F1065"/>
      <c r="G1065"/>
      <c r="H1065"/>
      <c r="I1065"/>
      <c r="J1065"/>
      <c r="K1065" s="91"/>
      <c r="L1065" s="91"/>
      <c r="M1065" s="91"/>
      <c r="R1065"/>
      <c r="S1065"/>
      <c r="T1065"/>
      <c r="U1065"/>
      <c r="V1065"/>
      <c r="W1065"/>
      <c r="X1065"/>
      <c r="Y1065"/>
      <c r="Z1065"/>
      <c r="AA1065"/>
      <c r="AB1065"/>
      <c r="AC1065"/>
    </row>
    <row r="1066" spans="2:29" s="14" customFormat="1" x14ac:dyDescent="0.25">
      <c r="B1066"/>
      <c r="C1066"/>
      <c r="D1066"/>
      <c r="E1066"/>
      <c r="F1066"/>
      <c r="G1066"/>
      <c r="H1066"/>
      <c r="I1066"/>
      <c r="J1066"/>
      <c r="K1066" s="91"/>
      <c r="L1066" s="91"/>
      <c r="M1066" s="91"/>
      <c r="R1066"/>
      <c r="S1066"/>
      <c r="T1066"/>
      <c r="U1066"/>
      <c r="V1066"/>
      <c r="W1066"/>
      <c r="X1066"/>
      <c r="Y1066"/>
      <c r="Z1066"/>
      <c r="AA1066"/>
      <c r="AB1066"/>
      <c r="AC1066"/>
    </row>
    <row r="1067" spans="2:29" s="14" customFormat="1" x14ac:dyDescent="0.25">
      <c r="B1067"/>
      <c r="C1067"/>
      <c r="D1067"/>
      <c r="E1067"/>
      <c r="F1067"/>
      <c r="G1067"/>
      <c r="H1067"/>
      <c r="I1067"/>
      <c r="J1067"/>
      <c r="K1067" s="91"/>
      <c r="L1067" s="91"/>
      <c r="M1067" s="91"/>
      <c r="R1067"/>
      <c r="S1067"/>
      <c r="T1067"/>
      <c r="U1067"/>
      <c r="V1067"/>
      <c r="W1067"/>
      <c r="X1067"/>
      <c r="Y1067"/>
      <c r="Z1067"/>
      <c r="AA1067"/>
      <c r="AB1067"/>
      <c r="AC1067"/>
    </row>
    <row r="1068" spans="2:29" s="14" customFormat="1" x14ac:dyDescent="0.25">
      <c r="B1068"/>
      <c r="C1068"/>
      <c r="D1068"/>
      <c r="E1068"/>
      <c r="F1068"/>
      <c r="G1068"/>
      <c r="H1068"/>
      <c r="I1068"/>
      <c r="J1068"/>
      <c r="K1068" s="91"/>
      <c r="L1068" s="91"/>
      <c r="M1068" s="91"/>
      <c r="R1068"/>
      <c r="S1068"/>
      <c r="T1068"/>
      <c r="U1068"/>
      <c r="V1068"/>
      <c r="W1068"/>
      <c r="X1068"/>
      <c r="Y1068"/>
      <c r="Z1068"/>
      <c r="AA1068"/>
      <c r="AB1068"/>
      <c r="AC1068"/>
    </row>
    <row r="1069" spans="2:29" s="14" customFormat="1" x14ac:dyDescent="0.25">
      <c r="B1069"/>
      <c r="C1069"/>
      <c r="D1069"/>
      <c r="E1069"/>
      <c r="F1069"/>
      <c r="G1069"/>
      <c r="H1069"/>
      <c r="I1069"/>
      <c r="J1069"/>
      <c r="K1069" s="91"/>
      <c r="L1069" s="91"/>
      <c r="M1069" s="91"/>
      <c r="R1069"/>
      <c r="S1069"/>
      <c r="T1069"/>
      <c r="U1069"/>
      <c r="V1069"/>
      <c r="W1069"/>
      <c r="X1069"/>
      <c r="Y1069"/>
      <c r="Z1069"/>
      <c r="AA1069"/>
      <c r="AB1069"/>
      <c r="AC1069"/>
    </row>
    <row r="1070" spans="2:29" s="14" customFormat="1" x14ac:dyDescent="0.25">
      <c r="B1070"/>
      <c r="C1070"/>
      <c r="D1070"/>
      <c r="E1070"/>
      <c r="F1070"/>
      <c r="G1070"/>
      <c r="H1070"/>
      <c r="I1070"/>
      <c r="J1070"/>
      <c r="K1070" s="91"/>
      <c r="L1070" s="91"/>
      <c r="M1070" s="91"/>
      <c r="R1070"/>
      <c r="S1070"/>
      <c r="T1070"/>
      <c r="U1070"/>
      <c r="V1070"/>
      <c r="W1070"/>
      <c r="X1070"/>
      <c r="Y1070"/>
      <c r="Z1070"/>
      <c r="AA1070"/>
      <c r="AB1070"/>
      <c r="AC1070"/>
    </row>
    <row r="1071" spans="2:29" s="14" customFormat="1" x14ac:dyDescent="0.25">
      <c r="B1071"/>
      <c r="C1071"/>
      <c r="D1071"/>
      <c r="E1071"/>
      <c r="F1071"/>
      <c r="G1071"/>
      <c r="H1071"/>
      <c r="I1071"/>
      <c r="J1071"/>
      <c r="K1071" s="91"/>
      <c r="L1071" s="91"/>
      <c r="M1071" s="91"/>
      <c r="R1071"/>
      <c r="S1071"/>
      <c r="T1071"/>
      <c r="U1071"/>
      <c r="V1071"/>
      <c r="W1071"/>
      <c r="X1071"/>
      <c r="Y1071"/>
      <c r="Z1071"/>
      <c r="AA1071"/>
      <c r="AB1071"/>
      <c r="AC1071"/>
    </row>
    <row r="1072" spans="2:29" s="14" customFormat="1" x14ac:dyDescent="0.25">
      <c r="B1072"/>
      <c r="C1072"/>
      <c r="D1072"/>
      <c r="E1072"/>
      <c r="F1072"/>
      <c r="G1072"/>
      <c r="H1072"/>
      <c r="I1072"/>
      <c r="J1072"/>
      <c r="K1072" s="91"/>
      <c r="L1072" s="91"/>
      <c r="M1072" s="91"/>
      <c r="R1072"/>
      <c r="S1072"/>
      <c r="T1072"/>
      <c r="U1072"/>
      <c r="V1072"/>
      <c r="W1072"/>
      <c r="X1072"/>
      <c r="Y1072"/>
      <c r="Z1072"/>
      <c r="AA1072"/>
      <c r="AB1072"/>
      <c r="AC1072"/>
    </row>
    <row r="1073" spans="2:29" s="14" customFormat="1" x14ac:dyDescent="0.25">
      <c r="B1073"/>
      <c r="C1073"/>
      <c r="D1073"/>
      <c r="E1073"/>
      <c r="F1073"/>
      <c r="G1073"/>
      <c r="H1073"/>
      <c r="I1073"/>
      <c r="J1073"/>
      <c r="K1073" s="91"/>
      <c r="L1073" s="91"/>
      <c r="M1073" s="91"/>
      <c r="R1073"/>
      <c r="S1073"/>
      <c r="T1073"/>
      <c r="U1073"/>
      <c r="V1073"/>
      <c r="W1073"/>
      <c r="X1073"/>
      <c r="Y1073"/>
      <c r="Z1073"/>
      <c r="AA1073"/>
      <c r="AB1073"/>
      <c r="AC1073"/>
    </row>
    <row r="1074" spans="2:29" s="14" customFormat="1" x14ac:dyDescent="0.25">
      <c r="B1074"/>
      <c r="C1074"/>
      <c r="D1074"/>
      <c r="E1074"/>
      <c r="F1074"/>
      <c r="G1074"/>
      <c r="H1074"/>
      <c r="I1074"/>
      <c r="J1074"/>
      <c r="K1074" s="91"/>
      <c r="L1074" s="91"/>
      <c r="M1074" s="91"/>
      <c r="R1074"/>
      <c r="S1074"/>
      <c r="T1074"/>
      <c r="U1074"/>
      <c r="V1074"/>
      <c r="W1074"/>
      <c r="X1074"/>
      <c r="Y1074"/>
      <c r="Z1074"/>
      <c r="AA1074"/>
      <c r="AB1074"/>
      <c r="AC1074"/>
    </row>
    <row r="1075" spans="2:29" s="14" customFormat="1" x14ac:dyDescent="0.25">
      <c r="B1075"/>
      <c r="C1075"/>
      <c r="D1075"/>
      <c r="E1075"/>
      <c r="F1075"/>
      <c r="G1075"/>
      <c r="H1075"/>
      <c r="I1075"/>
      <c r="J1075"/>
      <c r="K1075" s="91"/>
      <c r="L1075" s="91"/>
      <c r="M1075" s="91"/>
      <c r="R1075"/>
      <c r="S1075"/>
      <c r="T1075"/>
      <c r="U1075"/>
      <c r="V1075"/>
      <c r="W1075"/>
      <c r="X1075"/>
      <c r="Y1075"/>
      <c r="Z1075"/>
      <c r="AA1075"/>
      <c r="AB1075"/>
      <c r="AC1075"/>
    </row>
    <row r="1076" spans="2:29" s="14" customFormat="1" x14ac:dyDescent="0.25">
      <c r="B1076"/>
      <c r="C1076"/>
      <c r="D1076"/>
      <c r="E1076"/>
      <c r="F1076"/>
      <c r="G1076"/>
      <c r="H1076"/>
      <c r="I1076"/>
      <c r="J1076"/>
      <c r="K1076" s="91"/>
      <c r="L1076" s="91"/>
      <c r="M1076" s="91"/>
      <c r="R1076"/>
      <c r="S1076"/>
      <c r="T1076"/>
      <c r="U1076"/>
      <c r="V1076"/>
      <c r="W1076"/>
      <c r="X1076"/>
      <c r="Y1076"/>
      <c r="Z1076"/>
      <c r="AA1076"/>
      <c r="AB1076"/>
      <c r="AC1076"/>
    </row>
    <row r="1077" spans="2:29" s="14" customFormat="1" x14ac:dyDescent="0.25">
      <c r="B1077"/>
      <c r="C1077"/>
      <c r="D1077"/>
      <c r="E1077"/>
      <c r="F1077"/>
      <c r="G1077"/>
      <c r="H1077"/>
      <c r="I1077"/>
      <c r="J1077"/>
      <c r="K1077" s="91"/>
      <c r="L1077" s="91"/>
      <c r="M1077" s="91"/>
      <c r="R1077"/>
      <c r="S1077"/>
      <c r="T1077"/>
      <c r="U1077"/>
      <c r="V1077"/>
      <c r="W1077"/>
      <c r="X1077"/>
      <c r="Y1077"/>
      <c r="Z1077"/>
      <c r="AA1077"/>
      <c r="AB1077"/>
      <c r="AC1077"/>
    </row>
    <row r="1078" spans="2:29" s="14" customFormat="1" x14ac:dyDescent="0.25">
      <c r="B1078"/>
      <c r="C1078"/>
      <c r="D1078"/>
      <c r="E1078"/>
      <c r="F1078"/>
      <c r="G1078"/>
      <c r="H1078"/>
      <c r="I1078"/>
      <c r="J1078"/>
      <c r="K1078" s="91"/>
      <c r="L1078" s="91"/>
      <c r="M1078" s="91"/>
      <c r="R1078"/>
      <c r="S1078"/>
      <c r="T1078"/>
      <c r="U1078"/>
      <c r="V1078"/>
      <c r="W1078"/>
      <c r="X1078"/>
      <c r="Y1078"/>
      <c r="Z1078"/>
      <c r="AA1078"/>
      <c r="AB1078"/>
      <c r="AC1078"/>
    </row>
    <row r="1079" spans="2:29" s="14" customFormat="1" x14ac:dyDescent="0.25">
      <c r="B1079"/>
      <c r="C1079"/>
      <c r="D1079"/>
      <c r="E1079"/>
      <c r="F1079"/>
      <c r="G1079"/>
      <c r="H1079"/>
      <c r="I1079"/>
      <c r="J1079"/>
      <c r="K1079" s="91"/>
      <c r="L1079" s="91"/>
      <c r="M1079" s="91"/>
      <c r="R1079"/>
      <c r="S1079"/>
      <c r="T1079"/>
      <c r="U1079"/>
      <c r="V1079"/>
      <c r="W1079"/>
      <c r="X1079"/>
      <c r="Y1079"/>
      <c r="Z1079"/>
      <c r="AA1079"/>
      <c r="AB1079"/>
      <c r="AC1079"/>
    </row>
    <row r="1080" spans="2:29" s="14" customFormat="1" x14ac:dyDescent="0.25">
      <c r="B1080"/>
      <c r="C1080"/>
      <c r="D1080"/>
      <c r="E1080"/>
      <c r="F1080"/>
      <c r="G1080"/>
      <c r="H1080"/>
      <c r="I1080"/>
      <c r="J1080"/>
      <c r="K1080" s="91"/>
      <c r="L1080" s="91"/>
      <c r="M1080" s="91"/>
      <c r="R1080"/>
      <c r="S1080"/>
      <c r="T1080"/>
      <c r="U1080"/>
      <c r="V1080"/>
      <c r="W1080"/>
      <c r="X1080"/>
      <c r="Y1080"/>
      <c r="Z1080"/>
      <c r="AA1080"/>
      <c r="AB1080"/>
      <c r="AC1080"/>
    </row>
    <row r="1081" spans="2:29" s="14" customFormat="1" x14ac:dyDescent="0.25">
      <c r="B1081"/>
      <c r="C1081"/>
      <c r="D1081"/>
      <c r="E1081"/>
      <c r="F1081"/>
      <c r="G1081"/>
      <c r="H1081"/>
      <c r="I1081"/>
      <c r="J1081"/>
      <c r="K1081" s="91"/>
      <c r="L1081" s="91"/>
      <c r="M1081" s="91"/>
      <c r="R1081"/>
      <c r="S1081"/>
      <c r="T1081"/>
      <c r="U1081"/>
      <c r="V1081"/>
      <c r="W1081"/>
      <c r="X1081"/>
      <c r="Y1081"/>
      <c r="Z1081"/>
      <c r="AA1081"/>
      <c r="AB1081"/>
      <c r="AC1081"/>
    </row>
    <row r="1082" spans="2:29" s="14" customFormat="1" x14ac:dyDescent="0.25">
      <c r="B1082"/>
      <c r="C1082"/>
      <c r="D1082"/>
      <c r="E1082"/>
      <c r="F1082"/>
      <c r="G1082"/>
      <c r="H1082"/>
      <c r="I1082"/>
      <c r="J1082"/>
      <c r="K1082" s="91"/>
      <c r="L1082" s="91"/>
      <c r="M1082" s="91"/>
      <c r="R1082"/>
      <c r="S1082"/>
      <c r="T1082"/>
      <c r="U1082"/>
      <c r="V1082"/>
      <c r="W1082"/>
      <c r="X1082"/>
      <c r="Y1082"/>
      <c r="Z1082"/>
      <c r="AA1082"/>
      <c r="AB1082"/>
      <c r="AC1082"/>
    </row>
    <row r="1083" spans="2:29" s="14" customFormat="1" x14ac:dyDescent="0.25">
      <c r="B1083"/>
      <c r="C1083"/>
      <c r="D1083"/>
      <c r="E1083"/>
      <c r="F1083"/>
      <c r="G1083"/>
      <c r="H1083"/>
      <c r="I1083"/>
      <c r="J1083"/>
      <c r="K1083" s="91"/>
      <c r="L1083" s="91"/>
      <c r="M1083" s="91"/>
      <c r="R1083"/>
      <c r="S1083"/>
      <c r="T1083"/>
      <c r="U1083"/>
      <c r="V1083"/>
      <c r="W1083"/>
      <c r="X1083"/>
      <c r="Y1083"/>
      <c r="Z1083"/>
      <c r="AA1083"/>
      <c r="AB1083"/>
      <c r="AC1083"/>
    </row>
    <row r="1084" spans="2:29" s="14" customFormat="1" x14ac:dyDescent="0.25">
      <c r="B1084"/>
      <c r="C1084"/>
      <c r="D1084"/>
      <c r="E1084"/>
      <c r="F1084"/>
      <c r="G1084"/>
      <c r="H1084"/>
      <c r="I1084"/>
      <c r="J1084"/>
      <c r="K1084" s="91"/>
      <c r="L1084" s="91"/>
      <c r="M1084" s="91"/>
      <c r="R1084"/>
      <c r="S1084"/>
      <c r="T1084"/>
      <c r="U1084"/>
      <c r="V1084"/>
      <c r="W1084"/>
      <c r="X1084"/>
      <c r="Y1084"/>
      <c r="Z1084"/>
      <c r="AA1084"/>
      <c r="AB1084"/>
      <c r="AC1084"/>
    </row>
    <row r="1085" spans="2:29" s="14" customFormat="1" x14ac:dyDescent="0.25">
      <c r="B1085"/>
      <c r="C1085"/>
      <c r="D1085"/>
      <c r="E1085"/>
      <c r="F1085"/>
      <c r="G1085"/>
      <c r="H1085"/>
      <c r="I1085"/>
      <c r="J1085"/>
      <c r="K1085" s="91"/>
      <c r="L1085" s="91"/>
      <c r="M1085" s="91"/>
      <c r="R1085"/>
      <c r="S1085"/>
      <c r="T1085"/>
      <c r="U1085"/>
      <c r="V1085"/>
      <c r="W1085"/>
      <c r="X1085"/>
      <c r="Y1085"/>
      <c r="Z1085"/>
      <c r="AA1085"/>
      <c r="AB1085"/>
      <c r="AC1085"/>
    </row>
    <row r="1086" spans="2:29" s="14" customFormat="1" x14ac:dyDescent="0.25">
      <c r="B1086"/>
      <c r="C1086"/>
      <c r="D1086"/>
      <c r="E1086"/>
      <c r="F1086"/>
      <c r="G1086"/>
      <c r="H1086"/>
      <c r="I1086"/>
      <c r="J1086"/>
      <c r="K1086" s="91"/>
      <c r="L1086" s="91"/>
      <c r="M1086" s="91"/>
      <c r="R1086"/>
      <c r="S1086"/>
      <c r="T1086"/>
      <c r="U1086"/>
      <c r="V1086"/>
      <c r="W1086"/>
      <c r="X1086"/>
      <c r="Y1086"/>
      <c r="Z1086"/>
      <c r="AA1086"/>
      <c r="AB1086"/>
      <c r="AC1086"/>
    </row>
    <row r="1087" spans="2:29" s="14" customFormat="1" x14ac:dyDescent="0.25">
      <c r="B1087"/>
      <c r="C1087"/>
      <c r="D1087"/>
      <c r="E1087"/>
      <c r="F1087"/>
      <c r="G1087"/>
      <c r="H1087"/>
      <c r="I1087"/>
      <c r="J1087"/>
      <c r="K1087" s="91"/>
      <c r="L1087" s="91"/>
      <c r="M1087" s="91"/>
      <c r="R1087"/>
      <c r="S1087"/>
      <c r="T1087"/>
      <c r="U1087"/>
      <c r="V1087"/>
      <c r="W1087"/>
      <c r="X1087"/>
      <c r="Y1087"/>
      <c r="Z1087"/>
      <c r="AA1087"/>
      <c r="AB1087"/>
      <c r="AC1087"/>
    </row>
    <row r="1088" spans="2:29" s="14" customFormat="1" x14ac:dyDescent="0.25">
      <c r="B1088"/>
      <c r="C1088"/>
      <c r="D1088"/>
      <c r="E1088"/>
      <c r="F1088"/>
      <c r="G1088"/>
      <c r="H1088"/>
      <c r="I1088"/>
      <c r="J1088"/>
      <c r="K1088" s="91"/>
      <c r="L1088" s="91"/>
      <c r="M1088" s="91"/>
      <c r="R1088"/>
      <c r="S1088"/>
      <c r="T1088"/>
      <c r="U1088"/>
      <c r="V1088"/>
      <c r="W1088"/>
      <c r="X1088"/>
      <c r="Y1088"/>
      <c r="Z1088"/>
      <c r="AA1088"/>
      <c r="AB1088"/>
      <c r="AC1088"/>
    </row>
    <row r="1089" spans="2:29" s="14" customFormat="1" x14ac:dyDescent="0.25">
      <c r="B1089"/>
      <c r="C1089"/>
      <c r="D1089"/>
      <c r="E1089"/>
      <c r="F1089"/>
      <c r="G1089"/>
      <c r="H1089"/>
      <c r="I1089"/>
      <c r="J1089"/>
      <c r="K1089" s="91"/>
      <c r="L1089" s="91"/>
      <c r="M1089" s="91"/>
      <c r="R1089"/>
      <c r="S1089"/>
      <c r="T1089"/>
      <c r="U1089"/>
      <c r="V1089"/>
      <c r="W1089"/>
      <c r="X1089"/>
      <c r="Y1089"/>
      <c r="Z1089"/>
      <c r="AA1089"/>
      <c r="AB1089"/>
      <c r="AC1089"/>
    </row>
    <row r="1090" spans="2:29" s="14" customFormat="1" x14ac:dyDescent="0.25">
      <c r="B1090"/>
      <c r="C1090"/>
      <c r="D1090"/>
      <c r="E1090"/>
      <c r="F1090"/>
      <c r="G1090"/>
      <c r="H1090"/>
      <c r="I1090"/>
      <c r="J1090"/>
      <c r="K1090" s="91"/>
      <c r="L1090" s="91"/>
      <c r="M1090" s="91"/>
      <c r="R1090"/>
      <c r="S1090"/>
      <c r="T1090"/>
      <c r="U1090"/>
      <c r="V1090"/>
      <c r="W1090"/>
      <c r="X1090"/>
      <c r="Y1090"/>
      <c r="Z1090"/>
      <c r="AA1090"/>
      <c r="AB1090"/>
      <c r="AC1090"/>
    </row>
    <row r="1091" spans="2:29" s="14" customFormat="1" x14ac:dyDescent="0.25">
      <c r="B1091"/>
      <c r="C1091"/>
      <c r="D1091"/>
      <c r="E1091"/>
      <c r="F1091"/>
      <c r="G1091"/>
      <c r="H1091"/>
      <c r="I1091"/>
      <c r="J1091"/>
      <c r="K1091" s="91"/>
      <c r="L1091" s="91"/>
      <c r="M1091" s="91"/>
      <c r="R1091"/>
      <c r="S1091"/>
      <c r="T1091"/>
      <c r="U1091"/>
      <c r="V1091"/>
      <c r="W1091"/>
      <c r="X1091"/>
      <c r="Y1091"/>
      <c r="Z1091"/>
      <c r="AA1091"/>
      <c r="AB1091"/>
      <c r="AC1091"/>
    </row>
    <row r="1092" spans="2:29" s="14" customFormat="1" x14ac:dyDescent="0.25">
      <c r="B1092"/>
      <c r="C1092"/>
      <c r="D1092"/>
      <c r="E1092"/>
      <c r="F1092"/>
      <c r="G1092"/>
      <c r="H1092"/>
      <c r="I1092"/>
      <c r="J1092"/>
      <c r="K1092" s="91"/>
      <c r="L1092" s="91"/>
      <c r="M1092" s="91"/>
      <c r="R1092"/>
      <c r="S1092"/>
      <c r="T1092"/>
      <c r="U1092"/>
      <c r="V1092"/>
      <c r="W1092"/>
      <c r="X1092"/>
      <c r="Y1092"/>
      <c r="Z1092"/>
      <c r="AA1092"/>
      <c r="AB1092"/>
      <c r="AC1092"/>
    </row>
    <row r="1093" spans="2:29" s="14" customFormat="1" x14ac:dyDescent="0.25">
      <c r="B1093"/>
      <c r="C1093"/>
      <c r="D1093"/>
      <c r="E1093"/>
      <c r="F1093"/>
      <c r="G1093"/>
      <c r="H1093"/>
      <c r="I1093"/>
      <c r="J1093"/>
      <c r="K1093" s="91"/>
      <c r="L1093" s="91"/>
      <c r="M1093" s="91"/>
      <c r="R1093"/>
      <c r="S1093"/>
      <c r="T1093"/>
      <c r="U1093"/>
      <c r="V1093"/>
      <c r="W1093"/>
      <c r="X1093"/>
      <c r="Y1093"/>
      <c r="Z1093"/>
      <c r="AA1093"/>
      <c r="AB1093"/>
      <c r="AC1093"/>
    </row>
    <row r="1094" spans="2:29" s="14" customFormat="1" x14ac:dyDescent="0.25">
      <c r="B1094"/>
      <c r="C1094"/>
      <c r="D1094"/>
      <c r="E1094"/>
      <c r="F1094"/>
      <c r="G1094"/>
      <c r="H1094"/>
      <c r="I1094"/>
      <c r="J1094"/>
      <c r="K1094" s="91"/>
      <c r="L1094" s="91"/>
      <c r="M1094" s="91"/>
      <c r="R1094"/>
      <c r="S1094"/>
      <c r="T1094"/>
      <c r="U1094"/>
      <c r="V1094"/>
      <c r="W1094"/>
      <c r="X1094"/>
      <c r="Y1094"/>
      <c r="Z1094"/>
      <c r="AA1094"/>
      <c r="AB1094"/>
      <c r="AC1094"/>
    </row>
    <row r="1095" spans="2:29" s="14" customFormat="1" x14ac:dyDescent="0.25">
      <c r="B1095"/>
      <c r="C1095"/>
      <c r="D1095"/>
      <c r="E1095"/>
      <c r="F1095"/>
      <c r="G1095"/>
      <c r="H1095"/>
      <c r="I1095"/>
      <c r="J1095"/>
      <c r="K1095" s="91"/>
      <c r="L1095" s="91"/>
      <c r="M1095" s="91"/>
      <c r="R1095"/>
      <c r="S1095"/>
      <c r="T1095"/>
      <c r="U1095"/>
      <c r="V1095"/>
      <c r="W1095"/>
      <c r="X1095"/>
      <c r="Y1095"/>
      <c r="Z1095"/>
      <c r="AA1095"/>
      <c r="AB1095"/>
      <c r="AC1095"/>
    </row>
    <row r="1096" spans="2:29" s="14" customFormat="1" x14ac:dyDescent="0.25">
      <c r="B1096"/>
      <c r="C1096"/>
      <c r="D1096"/>
      <c r="E1096"/>
      <c r="F1096"/>
      <c r="G1096"/>
      <c r="H1096"/>
      <c r="I1096"/>
      <c r="J1096"/>
      <c r="K1096" s="91"/>
      <c r="L1096" s="91"/>
      <c r="M1096" s="91"/>
      <c r="R1096"/>
      <c r="S1096"/>
      <c r="T1096"/>
      <c r="U1096"/>
      <c r="V1096"/>
      <c r="W1096"/>
      <c r="X1096"/>
      <c r="Y1096"/>
      <c r="Z1096"/>
      <c r="AA1096"/>
      <c r="AB1096"/>
      <c r="AC1096"/>
    </row>
    <row r="1097" spans="2:29" s="14" customFormat="1" x14ac:dyDescent="0.25">
      <c r="B1097"/>
      <c r="C1097"/>
      <c r="D1097"/>
      <c r="E1097"/>
      <c r="F1097"/>
      <c r="G1097"/>
      <c r="H1097"/>
      <c r="I1097"/>
      <c r="J1097"/>
      <c r="K1097" s="91"/>
      <c r="L1097" s="91"/>
      <c r="M1097" s="91"/>
      <c r="R1097"/>
      <c r="S1097"/>
      <c r="T1097"/>
      <c r="U1097"/>
      <c r="V1097"/>
      <c r="W1097"/>
      <c r="X1097"/>
      <c r="Y1097"/>
      <c r="Z1097"/>
      <c r="AA1097"/>
      <c r="AB1097"/>
      <c r="AC1097"/>
    </row>
    <row r="1098" spans="2:29" s="14" customFormat="1" x14ac:dyDescent="0.25">
      <c r="B1098"/>
      <c r="C1098"/>
      <c r="D1098"/>
      <c r="E1098"/>
      <c r="F1098"/>
      <c r="G1098"/>
      <c r="H1098"/>
      <c r="I1098"/>
      <c r="J1098"/>
      <c r="K1098" s="91"/>
      <c r="L1098" s="91"/>
      <c r="M1098" s="91"/>
      <c r="R1098"/>
      <c r="S1098"/>
      <c r="T1098"/>
      <c r="U1098"/>
      <c r="V1098"/>
      <c r="W1098"/>
      <c r="X1098"/>
      <c r="Y1098"/>
      <c r="Z1098"/>
      <c r="AA1098"/>
      <c r="AB1098"/>
      <c r="AC1098"/>
    </row>
    <row r="1099" spans="2:29" s="14" customFormat="1" x14ac:dyDescent="0.25">
      <c r="B1099"/>
      <c r="C1099"/>
      <c r="D1099"/>
      <c r="E1099"/>
      <c r="F1099"/>
      <c r="G1099"/>
      <c r="H1099"/>
      <c r="I1099"/>
      <c r="J1099"/>
      <c r="K1099" s="91"/>
      <c r="L1099" s="91"/>
      <c r="M1099" s="91"/>
      <c r="R1099"/>
      <c r="S1099"/>
      <c r="T1099"/>
      <c r="U1099"/>
      <c r="V1099"/>
      <c r="W1099"/>
      <c r="X1099"/>
      <c r="Y1099"/>
      <c r="Z1099"/>
      <c r="AA1099"/>
      <c r="AB1099"/>
      <c r="AC1099"/>
    </row>
    <row r="1100" spans="2:29" s="14" customFormat="1" x14ac:dyDescent="0.25">
      <c r="B1100"/>
      <c r="C1100"/>
      <c r="D1100"/>
      <c r="E1100"/>
      <c r="F1100"/>
      <c r="G1100"/>
      <c r="H1100"/>
      <c r="I1100"/>
      <c r="J1100"/>
      <c r="K1100" s="91"/>
      <c r="L1100" s="91"/>
      <c r="M1100" s="91"/>
      <c r="R1100"/>
      <c r="S1100"/>
      <c r="T1100"/>
      <c r="U1100"/>
      <c r="V1100"/>
      <c r="W1100"/>
      <c r="X1100"/>
      <c r="Y1100"/>
      <c r="Z1100"/>
      <c r="AA1100"/>
      <c r="AB1100"/>
      <c r="AC1100"/>
    </row>
    <row r="1101" spans="2:29" s="14" customFormat="1" x14ac:dyDescent="0.25">
      <c r="B1101"/>
      <c r="C1101"/>
      <c r="D1101"/>
      <c r="E1101"/>
      <c r="F1101"/>
      <c r="G1101"/>
      <c r="H1101"/>
      <c r="I1101"/>
      <c r="J1101"/>
      <c r="K1101" s="91"/>
      <c r="L1101" s="91"/>
      <c r="M1101" s="91"/>
      <c r="R1101"/>
      <c r="S1101"/>
      <c r="T1101"/>
      <c r="U1101"/>
      <c r="V1101"/>
      <c r="W1101"/>
      <c r="X1101"/>
      <c r="Y1101"/>
      <c r="Z1101"/>
      <c r="AA1101"/>
      <c r="AB1101"/>
      <c r="AC1101"/>
    </row>
    <row r="1102" spans="2:29" s="14" customFormat="1" x14ac:dyDescent="0.25">
      <c r="B1102"/>
      <c r="C1102"/>
      <c r="D1102"/>
      <c r="E1102"/>
      <c r="F1102"/>
      <c r="G1102"/>
      <c r="H1102"/>
      <c r="I1102"/>
      <c r="J1102"/>
      <c r="K1102" s="91"/>
      <c r="L1102" s="91"/>
      <c r="M1102" s="91"/>
      <c r="R1102"/>
      <c r="S1102"/>
      <c r="T1102"/>
      <c r="U1102"/>
      <c r="V1102"/>
      <c r="W1102"/>
      <c r="X1102"/>
      <c r="Y1102"/>
      <c r="Z1102"/>
      <c r="AA1102"/>
      <c r="AB1102"/>
      <c r="AC1102"/>
    </row>
    <row r="1103" spans="2:29" s="14" customFormat="1" x14ac:dyDescent="0.25">
      <c r="B1103"/>
      <c r="C1103"/>
      <c r="D1103"/>
      <c r="E1103"/>
      <c r="F1103"/>
      <c r="G1103"/>
      <c r="H1103"/>
      <c r="I1103"/>
      <c r="J1103"/>
      <c r="K1103" s="91"/>
      <c r="L1103" s="91"/>
      <c r="M1103" s="91"/>
      <c r="R1103"/>
      <c r="S1103"/>
      <c r="T1103"/>
      <c r="U1103"/>
      <c r="V1103"/>
      <c r="W1103"/>
      <c r="X1103"/>
      <c r="Y1103"/>
      <c r="Z1103"/>
      <c r="AA1103"/>
      <c r="AB1103"/>
      <c r="AC1103"/>
    </row>
    <row r="1104" spans="2:29" s="14" customFormat="1" x14ac:dyDescent="0.25">
      <c r="B1104"/>
      <c r="C1104"/>
      <c r="D1104"/>
      <c r="E1104"/>
      <c r="F1104"/>
      <c r="G1104"/>
      <c r="H1104"/>
      <c r="I1104"/>
      <c r="J1104"/>
      <c r="K1104" s="91"/>
      <c r="L1104" s="91"/>
      <c r="M1104" s="91"/>
      <c r="R1104"/>
      <c r="S1104"/>
      <c r="T1104"/>
      <c r="U1104"/>
      <c r="V1104"/>
      <c r="W1104"/>
      <c r="X1104"/>
      <c r="Y1104"/>
      <c r="Z1104"/>
      <c r="AA1104"/>
      <c r="AB1104"/>
      <c r="AC1104"/>
    </row>
    <row r="1105" spans="2:29" s="14" customFormat="1" x14ac:dyDescent="0.25">
      <c r="B1105"/>
      <c r="C1105"/>
      <c r="D1105"/>
      <c r="E1105"/>
      <c r="F1105"/>
      <c r="G1105"/>
      <c r="H1105"/>
      <c r="I1105"/>
      <c r="J1105"/>
      <c r="K1105" s="91"/>
      <c r="L1105" s="91"/>
      <c r="M1105" s="91"/>
      <c r="R1105"/>
      <c r="S1105"/>
      <c r="T1105"/>
      <c r="U1105"/>
      <c r="V1105"/>
      <c r="W1105"/>
      <c r="X1105"/>
      <c r="Y1105"/>
      <c r="Z1105"/>
      <c r="AA1105"/>
      <c r="AB1105"/>
      <c r="AC1105"/>
    </row>
    <row r="1106" spans="2:29" s="14" customFormat="1" x14ac:dyDescent="0.25">
      <c r="B1106"/>
      <c r="C1106"/>
      <c r="D1106"/>
      <c r="E1106"/>
      <c r="F1106"/>
      <c r="G1106"/>
      <c r="H1106"/>
      <c r="I1106"/>
      <c r="J1106"/>
      <c r="K1106" s="91"/>
      <c r="L1106" s="91"/>
      <c r="M1106" s="91"/>
      <c r="R1106"/>
      <c r="S1106"/>
      <c r="T1106"/>
      <c r="U1106"/>
      <c r="V1106"/>
      <c r="W1106"/>
      <c r="X1106"/>
      <c r="Y1106"/>
      <c r="Z1106"/>
      <c r="AA1106"/>
      <c r="AB1106"/>
      <c r="AC1106"/>
    </row>
    <row r="1107" spans="2:29" s="14" customFormat="1" x14ac:dyDescent="0.25">
      <c r="B1107"/>
      <c r="C1107"/>
      <c r="D1107"/>
      <c r="E1107"/>
      <c r="F1107"/>
      <c r="G1107"/>
      <c r="H1107"/>
      <c r="I1107"/>
      <c r="J1107"/>
      <c r="K1107" s="91"/>
      <c r="L1107" s="91"/>
      <c r="M1107" s="91"/>
      <c r="R1107"/>
      <c r="S1107"/>
      <c r="T1107"/>
      <c r="U1107"/>
      <c r="V1107"/>
      <c r="W1107"/>
      <c r="X1107"/>
      <c r="Y1107"/>
      <c r="Z1107"/>
      <c r="AA1107"/>
      <c r="AB1107"/>
      <c r="AC1107"/>
    </row>
    <row r="1108" spans="2:29" s="14" customFormat="1" x14ac:dyDescent="0.25">
      <c r="B1108"/>
      <c r="C1108"/>
      <c r="D1108"/>
      <c r="E1108"/>
      <c r="F1108"/>
      <c r="G1108"/>
      <c r="H1108"/>
      <c r="I1108"/>
      <c r="J1108"/>
      <c r="K1108" s="91"/>
      <c r="L1108" s="91"/>
      <c r="M1108" s="91"/>
      <c r="R1108"/>
      <c r="S1108"/>
      <c r="T1108"/>
      <c r="U1108"/>
      <c r="V1108"/>
      <c r="W1108"/>
      <c r="X1108"/>
      <c r="Y1108"/>
      <c r="Z1108"/>
      <c r="AA1108"/>
      <c r="AB1108"/>
      <c r="AC1108"/>
    </row>
    <row r="1109" spans="2:29" s="14" customFormat="1" x14ac:dyDescent="0.25">
      <c r="B1109"/>
      <c r="C1109"/>
      <c r="D1109"/>
      <c r="E1109"/>
      <c r="F1109"/>
      <c r="G1109"/>
      <c r="H1109"/>
      <c r="I1109"/>
      <c r="J1109"/>
      <c r="K1109" s="91"/>
      <c r="L1109" s="91"/>
      <c r="M1109" s="91"/>
      <c r="R1109"/>
      <c r="S1109"/>
      <c r="T1109"/>
      <c r="U1109"/>
      <c r="V1109"/>
      <c r="W1109"/>
      <c r="X1109"/>
      <c r="Y1109"/>
      <c r="Z1109"/>
      <c r="AA1109"/>
      <c r="AB1109"/>
      <c r="AC1109"/>
    </row>
    <row r="1110" spans="2:29" s="14" customFormat="1" x14ac:dyDescent="0.25">
      <c r="B1110"/>
      <c r="C1110"/>
      <c r="D1110"/>
      <c r="E1110"/>
      <c r="F1110"/>
      <c r="G1110"/>
      <c r="H1110"/>
      <c r="I1110"/>
      <c r="J1110"/>
      <c r="K1110" s="91"/>
      <c r="L1110" s="91"/>
      <c r="M1110" s="91"/>
      <c r="R1110"/>
      <c r="S1110"/>
      <c r="T1110"/>
      <c r="U1110"/>
      <c r="V1110"/>
      <c r="W1110"/>
      <c r="X1110"/>
      <c r="Y1110"/>
      <c r="Z1110"/>
      <c r="AA1110"/>
      <c r="AB1110"/>
      <c r="AC1110"/>
    </row>
    <row r="1111" spans="2:29" s="14" customFormat="1" x14ac:dyDescent="0.25">
      <c r="B1111"/>
      <c r="C1111"/>
      <c r="D1111"/>
      <c r="E1111"/>
      <c r="F1111"/>
      <c r="G1111"/>
      <c r="H1111"/>
      <c r="I1111"/>
      <c r="J1111"/>
      <c r="K1111" s="91"/>
      <c r="L1111" s="91"/>
      <c r="M1111" s="91"/>
      <c r="R1111"/>
      <c r="S1111"/>
      <c r="T1111"/>
      <c r="U1111"/>
      <c r="V1111"/>
      <c r="W1111"/>
      <c r="X1111"/>
      <c r="Y1111"/>
      <c r="Z1111"/>
      <c r="AA1111"/>
      <c r="AB1111"/>
      <c r="AC1111"/>
    </row>
    <row r="1112" spans="2:29" s="14" customFormat="1" x14ac:dyDescent="0.25">
      <c r="B1112"/>
      <c r="C1112"/>
      <c r="D1112"/>
      <c r="E1112"/>
      <c r="F1112"/>
      <c r="G1112"/>
      <c r="H1112"/>
      <c r="I1112"/>
      <c r="J1112"/>
      <c r="K1112" s="91"/>
      <c r="L1112" s="91"/>
      <c r="M1112" s="91"/>
      <c r="R1112"/>
      <c r="S1112"/>
      <c r="T1112"/>
      <c r="U1112"/>
      <c r="V1112"/>
      <c r="W1112"/>
      <c r="X1112"/>
      <c r="Y1112"/>
      <c r="Z1112"/>
      <c r="AA1112"/>
      <c r="AB1112"/>
      <c r="AC1112"/>
    </row>
    <row r="1113" spans="2:29" s="14" customFormat="1" x14ac:dyDescent="0.25">
      <c r="B1113"/>
      <c r="C1113"/>
      <c r="D1113"/>
      <c r="E1113"/>
      <c r="F1113"/>
      <c r="G1113"/>
      <c r="H1113"/>
      <c r="I1113"/>
      <c r="J1113"/>
      <c r="K1113" s="91"/>
      <c r="L1113" s="91"/>
      <c r="M1113" s="91"/>
      <c r="R1113"/>
      <c r="S1113"/>
      <c r="T1113"/>
      <c r="U1113"/>
      <c r="V1113"/>
      <c r="W1113"/>
      <c r="X1113"/>
      <c r="Y1113"/>
      <c r="Z1113"/>
      <c r="AA1113"/>
      <c r="AB1113"/>
      <c r="AC1113"/>
    </row>
    <row r="1114" spans="2:29" s="14" customFormat="1" x14ac:dyDescent="0.25">
      <c r="B1114"/>
      <c r="C1114"/>
      <c r="D1114"/>
      <c r="E1114"/>
      <c r="F1114"/>
      <c r="G1114"/>
      <c r="H1114"/>
      <c r="I1114"/>
      <c r="J1114"/>
      <c r="K1114" s="91"/>
      <c r="L1114" s="91"/>
      <c r="M1114" s="91"/>
      <c r="R1114"/>
      <c r="S1114"/>
      <c r="T1114"/>
      <c r="U1114"/>
      <c r="V1114"/>
      <c r="W1114"/>
      <c r="X1114"/>
      <c r="Y1114"/>
      <c r="Z1114"/>
      <c r="AA1114"/>
      <c r="AB1114"/>
      <c r="AC1114"/>
    </row>
    <row r="1115" spans="2:29" s="14" customFormat="1" x14ac:dyDescent="0.25">
      <c r="B1115"/>
      <c r="C1115"/>
      <c r="D1115"/>
      <c r="E1115"/>
      <c r="F1115"/>
      <c r="G1115"/>
      <c r="H1115"/>
      <c r="I1115"/>
      <c r="J1115"/>
      <c r="K1115" s="91"/>
      <c r="L1115" s="91"/>
      <c r="M1115" s="91"/>
      <c r="R1115"/>
      <c r="S1115"/>
      <c r="T1115"/>
      <c r="U1115"/>
      <c r="V1115"/>
      <c r="W1115"/>
      <c r="X1115"/>
      <c r="Y1115"/>
      <c r="Z1115"/>
      <c r="AA1115"/>
      <c r="AB1115"/>
      <c r="AC1115"/>
    </row>
    <row r="1116" spans="2:29" s="14" customFormat="1" x14ac:dyDescent="0.25">
      <c r="B1116"/>
      <c r="C1116"/>
      <c r="D1116"/>
      <c r="E1116"/>
      <c r="F1116"/>
      <c r="G1116"/>
      <c r="H1116"/>
      <c r="I1116"/>
      <c r="J1116"/>
      <c r="K1116" s="91"/>
      <c r="L1116" s="91"/>
      <c r="M1116" s="91"/>
      <c r="R1116"/>
      <c r="S1116"/>
      <c r="T1116"/>
      <c r="U1116"/>
      <c r="V1116"/>
      <c r="W1116"/>
      <c r="X1116"/>
      <c r="Y1116"/>
      <c r="Z1116"/>
      <c r="AA1116"/>
      <c r="AB1116"/>
      <c r="AC1116"/>
    </row>
    <row r="1117" spans="2:29" s="14" customFormat="1" x14ac:dyDescent="0.25">
      <c r="B1117"/>
      <c r="C1117"/>
      <c r="D1117"/>
      <c r="E1117"/>
      <c r="F1117"/>
      <c r="G1117"/>
      <c r="H1117"/>
      <c r="I1117"/>
      <c r="J1117"/>
      <c r="K1117" s="91"/>
      <c r="L1117" s="91"/>
      <c r="M1117" s="91"/>
      <c r="R1117"/>
      <c r="S1117"/>
      <c r="T1117"/>
      <c r="U1117"/>
      <c r="V1117"/>
      <c r="W1117"/>
      <c r="X1117"/>
      <c r="Y1117"/>
      <c r="Z1117"/>
      <c r="AA1117"/>
      <c r="AB1117"/>
      <c r="AC1117"/>
    </row>
    <row r="1118" spans="2:29" s="14" customFormat="1" x14ac:dyDescent="0.25">
      <c r="B1118"/>
      <c r="C1118"/>
      <c r="D1118"/>
      <c r="E1118"/>
      <c r="F1118"/>
      <c r="G1118"/>
      <c r="H1118"/>
      <c r="I1118"/>
      <c r="J1118"/>
      <c r="K1118" s="91"/>
      <c r="L1118" s="91"/>
      <c r="M1118" s="91"/>
      <c r="R1118"/>
      <c r="S1118"/>
      <c r="T1118"/>
      <c r="U1118"/>
      <c r="V1118"/>
      <c r="W1118"/>
      <c r="X1118"/>
      <c r="Y1118"/>
      <c r="Z1118"/>
      <c r="AA1118"/>
      <c r="AB1118"/>
      <c r="AC1118"/>
    </row>
    <row r="1119" spans="2:29" s="14" customFormat="1" x14ac:dyDescent="0.25">
      <c r="B1119"/>
      <c r="C1119"/>
      <c r="D1119"/>
      <c r="E1119"/>
      <c r="F1119"/>
      <c r="G1119"/>
      <c r="H1119"/>
      <c r="I1119"/>
      <c r="J1119"/>
      <c r="K1119" s="91"/>
      <c r="L1119" s="91"/>
      <c r="M1119" s="91"/>
      <c r="R1119"/>
      <c r="S1119"/>
      <c r="T1119"/>
      <c r="U1119"/>
      <c r="V1119"/>
      <c r="W1119"/>
      <c r="X1119"/>
      <c r="Y1119"/>
      <c r="Z1119"/>
      <c r="AA1119"/>
      <c r="AB1119"/>
      <c r="AC1119"/>
    </row>
    <row r="1120" spans="2:29" s="14" customFormat="1" x14ac:dyDescent="0.25">
      <c r="B1120"/>
      <c r="C1120"/>
      <c r="D1120"/>
      <c r="E1120"/>
      <c r="F1120"/>
      <c r="G1120"/>
      <c r="H1120"/>
      <c r="I1120"/>
      <c r="J1120"/>
      <c r="K1120" s="91"/>
      <c r="L1120" s="91"/>
      <c r="M1120" s="91"/>
      <c r="R1120"/>
      <c r="S1120"/>
      <c r="T1120"/>
      <c r="U1120"/>
      <c r="V1120"/>
      <c r="W1120"/>
      <c r="X1120"/>
      <c r="Y1120"/>
      <c r="Z1120"/>
      <c r="AA1120"/>
      <c r="AB1120"/>
      <c r="AC1120"/>
    </row>
    <row r="1121" spans="2:29" s="14" customFormat="1" x14ac:dyDescent="0.25">
      <c r="B1121"/>
      <c r="C1121"/>
      <c r="D1121"/>
      <c r="E1121"/>
      <c r="F1121"/>
      <c r="G1121"/>
      <c r="H1121"/>
      <c r="I1121"/>
      <c r="J1121"/>
      <c r="K1121" s="91"/>
      <c r="L1121" s="91"/>
      <c r="M1121" s="91"/>
      <c r="R1121"/>
      <c r="S1121"/>
      <c r="T1121"/>
      <c r="U1121"/>
      <c r="V1121"/>
      <c r="W1121"/>
      <c r="X1121"/>
      <c r="Y1121"/>
      <c r="Z1121"/>
      <c r="AA1121"/>
      <c r="AB1121"/>
      <c r="AC1121"/>
    </row>
    <row r="1122" spans="2:29" s="14" customFormat="1" x14ac:dyDescent="0.25">
      <c r="B1122"/>
      <c r="C1122"/>
      <c r="D1122"/>
      <c r="E1122"/>
      <c r="F1122"/>
      <c r="G1122"/>
      <c r="H1122"/>
      <c r="I1122"/>
      <c r="J1122"/>
      <c r="K1122" s="91"/>
      <c r="L1122" s="91"/>
      <c r="M1122" s="91"/>
      <c r="R1122"/>
      <c r="S1122"/>
      <c r="T1122"/>
      <c r="U1122"/>
      <c r="V1122"/>
      <c r="W1122"/>
      <c r="X1122"/>
      <c r="Y1122"/>
      <c r="Z1122"/>
      <c r="AA1122"/>
      <c r="AB1122"/>
      <c r="AC1122"/>
    </row>
    <row r="1123" spans="2:29" s="14" customFormat="1" x14ac:dyDescent="0.25">
      <c r="B1123"/>
      <c r="C1123"/>
      <c r="D1123"/>
      <c r="E1123"/>
      <c r="F1123"/>
      <c r="G1123"/>
      <c r="H1123"/>
      <c r="I1123"/>
      <c r="J1123"/>
      <c r="K1123" s="91"/>
      <c r="L1123" s="91"/>
      <c r="M1123" s="91"/>
      <c r="R1123"/>
      <c r="S1123"/>
      <c r="T1123"/>
      <c r="U1123"/>
      <c r="V1123"/>
      <c r="W1123"/>
      <c r="X1123"/>
      <c r="Y1123"/>
      <c r="Z1123"/>
      <c r="AA1123"/>
      <c r="AB1123"/>
      <c r="AC1123"/>
    </row>
    <row r="1124" spans="2:29" s="14" customFormat="1" x14ac:dyDescent="0.25">
      <c r="B1124"/>
      <c r="C1124"/>
      <c r="D1124"/>
      <c r="E1124"/>
      <c r="F1124"/>
      <c r="G1124"/>
      <c r="H1124"/>
      <c r="I1124"/>
      <c r="J1124"/>
      <c r="K1124" s="91"/>
      <c r="L1124" s="91"/>
      <c r="M1124" s="91"/>
      <c r="R1124"/>
      <c r="S1124"/>
      <c r="T1124"/>
      <c r="U1124"/>
      <c r="V1124"/>
      <c r="W1124"/>
      <c r="X1124"/>
      <c r="Y1124"/>
      <c r="Z1124"/>
      <c r="AA1124"/>
      <c r="AB1124"/>
      <c r="AC1124"/>
    </row>
    <row r="1125" spans="2:29" s="14" customFormat="1" x14ac:dyDescent="0.25">
      <c r="B1125"/>
      <c r="C1125"/>
      <c r="D1125"/>
      <c r="E1125"/>
      <c r="F1125"/>
      <c r="G1125"/>
      <c r="H1125"/>
      <c r="I1125"/>
      <c r="J1125"/>
      <c r="K1125" s="91"/>
      <c r="L1125" s="91"/>
      <c r="M1125" s="91"/>
      <c r="R1125"/>
      <c r="S1125"/>
      <c r="T1125"/>
      <c r="U1125"/>
      <c r="V1125"/>
      <c r="W1125"/>
      <c r="X1125"/>
      <c r="Y1125"/>
      <c r="Z1125"/>
      <c r="AA1125"/>
      <c r="AB1125"/>
      <c r="AC1125"/>
    </row>
    <row r="1126" spans="2:29" s="14" customFormat="1" x14ac:dyDescent="0.25">
      <c r="B1126"/>
      <c r="C1126"/>
      <c r="D1126"/>
      <c r="E1126"/>
      <c r="F1126"/>
      <c r="G1126"/>
      <c r="H1126"/>
      <c r="I1126"/>
      <c r="J1126"/>
      <c r="K1126" s="91"/>
      <c r="L1126" s="91"/>
      <c r="M1126" s="91"/>
      <c r="R1126"/>
      <c r="S1126"/>
      <c r="T1126"/>
      <c r="U1126"/>
      <c r="V1126"/>
      <c r="W1126"/>
      <c r="X1126"/>
      <c r="Y1126"/>
      <c r="Z1126"/>
      <c r="AA1126"/>
      <c r="AB1126"/>
      <c r="AC1126"/>
    </row>
    <row r="1127" spans="2:29" s="14" customFormat="1" x14ac:dyDescent="0.25">
      <c r="B1127"/>
      <c r="C1127"/>
      <c r="D1127"/>
      <c r="E1127"/>
      <c r="F1127"/>
      <c r="G1127"/>
      <c r="H1127"/>
      <c r="I1127"/>
      <c r="J1127"/>
      <c r="K1127" s="91"/>
      <c r="L1127" s="91"/>
      <c r="M1127" s="91"/>
      <c r="R1127"/>
      <c r="S1127"/>
      <c r="T1127"/>
      <c r="U1127"/>
      <c r="V1127"/>
      <c r="W1127"/>
      <c r="X1127"/>
      <c r="Y1127"/>
      <c r="Z1127"/>
      <c r="AA1127"/>
      <c r="AB1127"/>
      <c r="AC1127"/>
    </row>
    <row r="1128" spans="2:29" s="14" customFormat="1" x14ac:dyDescent="0.25">
      <c r="B1128"/>
      <c r="C1128"/>
      <c r="D1128"/>
      <c r="E1128"/>
      <c r="F1128"/>
      <c r="G1128"/>
      <c r="H1128"/>
      <c r="I1128"/>
      <c r="J1128"/>
      <c r="K1128" s="91"/>
      <c r="L1128" s="91"/>
      <c r="M1128" s="91"/>
      <c r="R1128"/>
      <c r="S1128"/>
      <c r="T1128"/>
      <c r="U1128"/>
      <c r="V1128"/>
      <c r="W1128"/>
      <c r="X1128"/>
      <c r="Y1128"/>
      <c r="Z1128"/>
      <c r="AA1128"/>
      <c r="AB1128"/>
      <c r="AC1128"/>
    </row>
    <row r="1129" spans="2:29" s="14" customFormat="1" x14ac:dyDescent="0.25">
      <c r="B1129"/>
      <c r="C1129"/>
      <c r="D1129"/>
      <c r="E1129"/>
      <c r="F1129"/>
      <c r="G1129"/>
      <c r="H1129"/>
      <c r="I1129"/>
      <c r="J1129"/>
      <c r="K1129" s="91"/>
      <c r="L1129" s="91"/>
      <c r="M1129" s="91"/>
      <c r="R1129"/>
      <c r="S1129"/>
      <c r="T1129"/>
      <c r="U1129"/>
      <c r="V1129"/>
      <c r="W1129"/>
      <c r="X1129"/>
      <c r="Y1129"/>
      <c r="Z1129"/>
      <c r="AA1129"/>
      <c r="AB1129"/>
      <c r="AC1129"/>
    </row>
    <row r="1130" spans="2:29" s="14" customFormat="1" x14ac:dyDescent="0.25">
      <c r="B1130"/>
      <c r="C1130"/>
      <c r="D1130"/>
      <c r="E1130"/>
      <c r="F1130"/>
      <c r="G1130"/>
      <c r="H1130"/>
      <c r="I1130"/>
      <c r="J1130"/>
      <c r="K1130" s="91"/>
      <c r="L1130" s="91"/>
      <c r="M1130" s="91"/>
      <c r="R1130"/>
      <c r="S1130"/>
      <c r="T1130"/>
      <c r="U1130"/>
      <c r="V1130"/>
      <c r="W1130"/>
      <c r="X1130"/>
      <c r="Y1130"/>
      <c r="Z1130"/>
      <c r="AA1130"/>
      <c r="AB1130"/>
      <c r="AC1130"/>
    </row>
    <row r="1131" spans="2:29" s="14" customFormat="1" x14ac:dyDescent="0.25">
      <c r="B1131"/>
      <c r="C1131"/>
      <c r="D1131"/>
      <c r="E1131"/>
      <c r="F1131"/>
      <c r="G1131"/>
      <c r="H1131"/>
      <c r="I1131"/>
      <c r="J1131"/>
      <c r="K1131" s="91"/>
      <c r="L1131" s="91"/>
      <c r="M1131" s="91"/>
      <c r="R1131"/>
      <c r="S1131"/>
      <c r="T1131"/>
      <c r="U1131"/>
      <c r="V1131"/>
      <c r="W1131"/>
      <c r="X1131"/>
      <c r="Y1131"/>
      <c r="Z1131"/>
      <c r="AA1131"/>
      <c r="AB1131"/>
      <c r="AC1131"/>
    </row>
    <row r="1132" spans="2:29" s="14" customFormat="1" x14ac:dyDescent="0.25">
      <c r="B1132"/>
      <c r="C1132"/>
      <c r="D1132"/>
      <c r="E1132"/>
      <c r="F1132"/>
      <c r="G1132"/>
      <c r="H1132"/>
      <c r="I1132"/>
      <c r="J1132"/>
      <c r="K1132" s="91"/>
      <c r="L1132" s="91"/>
      <c r="M1132" s="91"/>
      <c r="R1132"/>
      <c r="S1132"/>
      <c r="T1132"/>
      <c r="U1132"/>
      <c r="V1132"/>
      <c r="W1132"/>
      <c r="X1132"/>
      <c r="Y1132"/>
      <c r="Z1132"/>
      <c r="AA1132"/>
      <c r="AB1132"/>
      <c r="AC1132"/>
    </row>
    <row r="1133" spans="2:29" s="14" customFormat="1" x14ac:dyDescent="0.25">
      <c r="B1133"/>
      <c r="C1133"/>
      <c r="D1133"/>
      <c r="E1133"/>
      <c r="F1133"/>
      <c r="G1133"/>
      <c r="H1133"/>
      <c r="I1133"/>
      <c r="J1133"/>
      <c r="K1133" s="91"/>
      <c r="L1133" s="91"/>
      <c r="M1133" s="91"/>
      <c r="R1133"/>
      <c r="S1133"/>
      <c r="T1133"/>
      <c r="U1133"/>
      <c r="V1133"/>
      <c r="W1133"/>
      <c r="X1133"/>
      <c r="Y1133"/>
      <c r="Z1133"/>
      <c r="AA1133"/>
      <c r="AB1133"/>
      <c r="AC1133"/>
    </row>
    <row r="1134" spans="2:29" s="14" customFormat="1" x14ac:dyDescent="0.25">
      <c r="B1134"/>
      <c r="C1134"/>
      <c r="D1134"/>
      <c r="E1134"/>
      <c r="F1134"/>
      <c r="G1134"/>
      <c r="H1134"/>
      <c r="I1134"/>
      <c r="J1134"/>
      <c r="K1134" s="91"/>
      <c r="L1134" s="91"/>
      <c r="M1134" s="91"/>
      <c r="R1134"/>
      <c r="S1134"/>
      <c r="T1134"/>
      <c r="U1134"/>
      <c r="V1134"/>
      <c r="W1134"/>
      <c r="X1134"/>
      <c r="Y1134"/>
      <c r="Z1134"/>
      <c r="AA1134"/>
      <c r="AB1134"/>
      <c r="AC1134"/>
    </row>
    <row r="1135" spans="2:29" s="14" customFormat="1" x14ac:dyDescent="0.25">
      <c r="B1135"/>
      <c r="C1135"/>
      <c r="D1135"/>
      <c r="E1135"/>
      <c r="F1135"/>
      <c r="G1135"/>
      <c r="H1135"/>
      <c r="I1135"/>
      <c r="J1135"/>
      <c r="K1135" s="91"/>
      <c r="L1135" s="91"/>
      <c r="M1135" s="91"/>
      <c r="R1135"/>
      <c r="S1135"/>
      <c r="T1135"/>
      <c r="U1135"/>
      <c r="V1135"/>
      <c r="W1135"/>
      <c r="X1135"/>
      <c r="Y1135"/>
      <c r="Z1135"/>
      <c r="AA1135"/>
      <c r="AB1135"/>
      <c r="AC1135"/>
    </row>
    <row r="1136" spans="2:29" s="14" customFormat="1" x14ac:dyDescent="0.25">
      <c r="B1136"/>
      <c r="C1136"/>
      <c r="D1136"/>
      <c r="E1136"/>
      <c r="F1136"/>
      <c r="G1136"/>
      <c r="H1136"/>
      <c r="I1136"/>
      <c r="J1136"/>
      <c r="K1136" s="91"/>
      <c r="L1136" s="91"/>
      <c r="M1136" s="91"/>
      <c r="R1136"/>
      <c r="S1136"/>
      <c r="T1136"/>
      <c r="U1136"/>
      <c r="V1136"/>
      <c r="W1136"/>
      <c r="X1136"/>
      <c r="Y1136"/>
      <c r="Z1136"/>
      <c r="AA1136"/>
      <c r="AB1136"/>
      <c r="AC1136"/>
    </row>
    <row r="1137" spans="2:29" s="14" customFormat="1" x14ac:dyDescent="0.25">
      <c r="B1137"/>
      <c r="C1137"/>
      <c r="D1137"/>
      <c r="E1137"/>
      <c r="F1137"/>
      <c r="G1137"/>
      <c r="H1137"/>
      <c r="I1137"/>
      <c r="J1137"/>
      <c r="K1137" s="91"/>
      <c r="L1137" s="91"/>
      <c r="M1137" s="91"/>
      <c r="R1137"/>
      <c r="S1137"/>
      <c r="T1137"/>
      <c r="U1137"/>
      <c r="V1137"/>
      <c r="W1137"/>
      <c r="X1137"/>
      <c r="Y1137"/>
      <c r="Z1137"/>
      <c r="AA1137"/>
      <c r="AB1137"/>
      <c r="AC1137"/>
    </row>
    <row r="1138" spans="2:29" s="14" customFormat="1" x14ac:dyDescent="0.25">
      <c r="B1138"/>
      <c r="C1138"/>
      <c r="D1138"/>
      <c r="E1138"/>
      <c r="F1138"/>
      <c r="G1138"/>
      <c r="H1138"/>
      <c r="I1138"/>
      <c r="J1138"/>
      <c r="K1138" s="91"/>
      <c r="L1138" s="91"/>
      <c r="M1138" s="91"/>
      <c r="R1138"/>
      <c r="S1138"/>
      <c r="T1138"/>
      <c r="U1138"/>
      <c r="V1138"/>
      <c r="W1138"/>
      <c r="X1138"/>
      <c r="Y1138"/>
      <c r="Z1138"/>
      <c r="AA1138"/>
      <c r="AB1138"/>
      <c r="AC1138"/>
    </row>
    <row r="1139" spans="2:29" s="14" customFormat="1" x14ac:dyDescent="0.25">
      <c r="B1139"/>
      <c r="C1139"/>
      <c r="D1139"/>
      <c r="E1139"/>
      <c r="F1139"/>
      <c r="G1139"/>
      <c r="H1139"/>
      <c r="I1139"/>
      <c r="J1139"/>
      <c r="K1139" s="91"/>
      <c r="L1139" s="91"/>
      <c r="M1139" s="91"/>
      <c r="R1139"/>
      <c r="S1139"/>
      <c r="T1139"/>
      <c r="U1139"/>
      <c r="V1139"/>
      <c r="W1139"/>
      <c r="X1139"/>
      <c r="Y1139"/>
      <c r="Z1139"/>
      <c r="AA1139"/>
      <c r="AB1139"/>
      <c r="AC1139"/>
    </row>
    <row r="1140" spans="2:29" s="14" customFormat="1" x14ac:dyDescent="0.25">
      <c r="B1140"/>
      <c r="C1140"/>
      <c r="D1140"/>
      <c r="E1140"/>
      <c r="F1140"/>
      <c r="G1140"/>
      <c r="H1140"/>
      <c r="I1140"/>
      <c r="J1140"/>
      <c r="K1140" s="91"/>
      <c r="L1140" s="91"/>
      <c r="M1140" s="91"/>
      <c r="R1140"/>
      <c r="S1140"/>
      <c r="T1140"/>
      <c r="U1140"/>
      <c r="V1140"/>
      <c r="W1140"/>
      <c r="X1140"/>
      <c r="Y1140"/>
      <c r="Z1140"/>
      <c r="AA1140"/>
      <c r="AB1140"/>
      <c r="AC1140"/>
    </row>
    <row r="1141" spans="2:29" s="14" customFormat="1" x14ac:dyDescent="0.25">
      <c r="B1141"/>
      <c r="C1141"/>
      <c r="D1141"/>
      <c r="E1141"/>
      <c r="F1141"/>
      <c r="G1141"/>
      <c r="H1141"/>
      <c r="I1141"/>
      <c r="J1141"/>
      <c r="K1141" s="91"/>
      <c r="L1141" s="91"/>
      <c r="M1141" s="91"/>
      <c r="R1141"/>
      <c r="S1141"/>
      <c r="T1141"/>
      <c r="U1141"/>
      <c r="V1141"/>
      <c r="W1141"/>
      <c r="X1141"/>
      <c r="Y1141"/>
      <c r="Z1141"/>
      <c r="AA1141"/>
      <c r="AB1141"/>
      <c r="AC1141"/>
    </row>
    <row r="1142" spans="2:29" s="14" customFormat="1" x14ac:dyDescent="0.25">
      <c r="B1142"/>
      <c r="C1142"/>
      <c r="D1142"/>
      <c r="E1142"/>
      <c r="F1142"/>
      <c r="G1142"/>
      <c r="H1142"/>
      <c r="I1142"/>
      <c r="J1142"/>
      <c r="K1142" s="91"/>
      <c r="L1142" s="91"/>
      <c r="M1142" s="91"/>
      <c r="R1142"/>
      <c r="S1142"/>
      <c r="T1142"/>
      <c r="U1142"/>
      <c r="V1142"/>
      <c r="W1142"/>
      <c r="X1142"/>
      <c r="Y1142"/>
      <c r="Z1142"/>
      <c r="AA1142"/>
      <c r="AB1142"/>
      <c r="AC1142"/>
    </row>
    <row r="1143" spans="2:29" s="14" customFormat="1" x14ac:dyDescent="0.25">
      <c r="B1143"/>
      <c r="C1143"/>
      <c r="D1143"/>
      <c r="E1143"/>
      <c r="F1143"/>
      <c r="G1143"/>
      <c r="H1143"/>
      <c r="I1143"/>
      <c r="J1143"/>
      <c r="K1143" s="91"/>
      <c r="L1143" s="91"/>
      <c r="M1143" s="91"/>
      <c r="R1143"/>
      <c r="S1143"/>
      <c r="T1143"/>
      <c r="U1143"/>
      <c r="V1143"/>
      <c r="W1143"/>
      <c r="X1143"/>
      <c r="Y1143"/>
      <c r="Z1143"/>
      <c r="AA1143"/>
      <c r="AB1143"/>
      <c r="AC1143"/>
    </row>
    <row r="1144" spans="2:29" s="14" customFormat="1" x14ac:dyDescent="0.25">
      <c r="B1144"/>
      <c r="C1144"/>
      <c r="D1144"/>
      <c r="E1144"/>
      <c r="F1144"/>
      <c r="G1144"/>
      <c r="H1144"/>
      <c r="I1144"/>
      <c r="J1144"/>
      <c r="K1144" s="91"/>
      <c r="L1144" s="91"/>
      <c r="M1144" s="91"/>
      <c r="R1144"/>
      <c r="S1144"/>
      <c r="T1144"/>
      <c r="U1144"/>
      <c r="V1144"/>
      <c r="W1144"/>
      <c r="X1144"/>
      <c r="Y1144"/>
      <c r="Z1144"/>
      <c r="AA1144"/>
      <c r="AB1144"/>
      <c r="AC1144"/>
    </row>
    <row r="1145" spans="2:29" s="14" customFormat="1" x14ac:dyDescent="0.25">
      <c r="B1145"/>
      <c r="C1145"/>
      <c r="D1145"/>
      <c r="E1145"/>
      <c r="F1145"/>
      <c r="G1145"/>
      <c r="H1145"/>
      <c r="I1145"/>
      <c r="J1145"/>
      <c r="K1145" s="91"/>
      <c r="L1145" s="91"/>
      <c r="M1145" s="91"/>
      <c r="R1145"/>
      <c r="S1145"/>
      <c r="T1145"/>
      <c r="U1145"/>
      <c r="V1145"/>
      <c r="W1145"/>
      <c r="X1145"/>
      <c r="Y1145"/>
      <c r="Z1145"/>
      <c r="AA1145"/>
      <c r="AB1145"/>
      <c r="AC1145"/>
    </row>
    <row r="1146" spans="2:29" s="14" customFormat="1" x14ac:dyDescent="0.25">
      <c r="B1146"/>
      <c r="C1146"/>
      <c r="D1146"/>
      <c r="E1146"/>
      <c r="F1146"/>
      <c r="G1146"/>
      <c r="H1146"/>
      <c r="I1146"/>
      <c r="J1146"/>
      <c r="K1146" s="91"/>
      <c r="L1146" s="91"/>
      <c r="M1146" s="91"/>
      <c r="R1146"/>
      <c r="S1146"/>
      <c r="T1146"/>
      <c r="U1146"/>
      <c r="V1146"/>
      <c r="W1146"/>
      <c r="X1146"/>
      <c r="Y1146"/>
      <c r="Z1146"/>
      <c r="AA1146"/>
      <c r="AB1146"/>
      <c r="AC1146"/>
    </row>
    <row r="1147" spans="2:29" s="14" customFormat="1" x14ac:dyDescent="0.25">
      <c r="B1147"/>
      <c r="C1147"/>
      <c r="D1147"/>
      <c r="E1147"/>
      <c r="F1147"/>
      <c r="G1147"/>
      <c r="H1147"/>
      <c r="I1147"/>
      <c r="J1147"/>
      <c r="K1147" s="91"/>
      <c r="L1147" s="91"/>
      <c r="M1147" s="91"/>
      <c r="R1147"/>
      <c r="S1147"/>
      <c r="T1147"/>
      <c r="U1147"/>
      <c r="V1147"/>
      <c r="W1147"/>
      <c r="X1147"/>
      <c r="Y1147"/>
      <c r="Z1147"/>
      <c r="AA1147"/>
      <c r="AB1147"/>
      <c r="AC1147"/>
    </row>
    <row r="1148" spans="2:29" s="14" customFormat="1" x14ac:dyDescent="0.25">
      <c r="B1148"/>
      <c r="C1148"/>
      <c r="D1148"/>
      <c r="E1148"/>
      <c r="F1148"/>
      <c r="G1148"/>
      <c r="H1148"/>
      <c r="I1148"/>
      <c r="J1148"/>
      <c r="K1148" s="91"/>
      <c r="L1148" s="91"/>
      <c r="M1148" s="91"/>
      <c r="R1148"/>
      <c r="S1148"/>
      <c r="T1148"/>
      <c r="U1148"/>
      <c r="V1148"/>
      <c r="W1148"/>
      <c r="X1148"/>
      <c r="Y1148"/>
      <c r="Z1148"/>
      <c r="AA1148"/>
      <c r="AB1148"/>
      <c r="AC1148"/>
    </row>
    <row r="1149" spans="2:29" s="14" customFormat="1" x14ac:dyDescent="0.25">
      <c r="B1149"/>
      <c r="C1149"/>
      <c r="D1149"/>
      <c r="E1149"/>
      <c r="F1149"/>
      <c r="G1149"/>
      <c r="H1149"/>
      <c r="I1149"/>
      <c r="J1149"/>
      <c r="K1149" s="91"/>
      <c r="L1149" s="91"/>
      <c r="M1149" s="91"/>
      <c r="R1149"/>
      <c r="S1149"/>
      <c r="T1149"/>
      <c r="U1149"/>
      <c r="V1149"/>
      <c r="W1149"/>
      <c r="X1149"/>
      <c r="Y1149"/>
      <c r="Z1149"/>
      <c r="AA1149"/>
      <c r="AB1149"/>
      <c r="AC1149"/>
    </row>
    <row r="1150" spans="2:29" s="14" customFormat="1" x14ac:dyDescent="0.25">
      <c r="B1150"/>
      <c r="C1150"/>
      <c r="D1150"/>
      <c r="E1150"/>
      <c r="F1150"/>
      <c r="G1150"/>
      <c r="H1150"/>
      <c r="I1150"/>
      <c r="J1150"/>
      <c r="K1150" s="91"/>
      <c r="L1150" s="91"/>
      <c r="M1150" s="91"/>
      <c r="R1150"/>
      <c r="S1150"/>
      <c r="T1150"/>
      <c r="U1150"/>
      <c r="V1150"/>
      <c r="W1150"/>
      <c r="X1150"/>
      <c r="Y1150"/>
      <c r="Z1150"/>
      <c r="AA1150"/>
      <c r="AB1150"/>
      <c r="AC1150"/>
    </row>
    <row r="1151" spans="2:29" s="14" customFormat="1" x14ac:dyDescent="0.25">
      <c r="B1151"/>
      <c r="C1151"/>
      <c r="D1151"/>
      <c r="E1151"/>
      <c r="F1151"/>
      <c r="G1151"/>
      <c r="H1151"/>
      <c r="I1151"/>
      <c r="J1151"/>
      <c r="K1151" s="91"/>
      <c r="L1151" s="91"/>
      <c r="M1151" s="91"/>
      <c r="R1151"/>
      <c r="S1151"/>
      <c r="T1151"/>
      <c r="U1151"/>
      <c r="V1151"/>
      <c r="W1151"/>
      <c r="X1151"/>
      <c r="Y1151"/>
      <c r="Z1151"/>
      <c r="AA1151"/>
      <c r="AB1151"/>
      <c r="AC1151"/>
    </row>
    <row r="1152" spans="2:29" s="14" customFormat="1" x14ac:dyDescent="0.25">
      <c r="B1152"/>
      <c r="C1152"/>
      <c r="D1152"/>
      <c r="E1152"/>
      <c r="F1152"/>
      <c r="G1152"/>
      <c r="H1152"/>
      <c r="I1152"/>
      <c r="J1152"/>
      <c r="K1152" s="91"/>
      <c r="L1152" s="91"/>
      <c r="M1152" s="91"/>
      <c r="R1152"/>
      <c r="S1152"/>
      <c r="T1152"/>
      <c r="U1152"/>
      <c r="V1152"/>
      <c r="W1152"/>
      <c r="X1152"/>
      <c r="Y1152"/>
      <c r="Z1152"/>
      <c r="AA1152"/>
      <c r="AB1152"/>
      <c r="AC1152"/>
    </row>
    <row r="1153" spans="2:29" s="14" customFormat="1" x14ac:dyDescent="0.25">
      <c r="B1153"/>
      <c r="C1153"/>
      <c r="D1153"/>
      <c r="E1153"/>
      <c r="F1153"/>
      <c r="G1153"/>
      <c r="H1153"/>
      <c r="I1153"/>
      <c r="J1153"/>
      <c r="K1153" s="91"/>
      <c r="L1153" s="91"/>
      <c r="M1153" s="91"/>
      <c r="R1153"/>
      <c r="S1153"/>
      <c r="T1153"/>
      <c r="U1153"/>
      <c r="V1153"/>
      <c r="W1153"/>
      <c r="X1153"/>
      <c r="Y1153"/>
      <c r="Z1153"/>
      <c r="AA1153"/>
      <c r="AB1153"/>
      <c r="AC1153"/>
    </row>
    <row r="1154" spans="2:29" s="14" customFormat="1" x14ac:dyDescent="0.25">
      <c r="B1154"/>
      <c r="C1154"/>
      <c r="D1154"/>
      <c r="E1154"/>
      <c r="F1154"/>
      <c r="G1154"/>
      <c r="H1154"/>
      <c r="I1154"/>
      <c r="J1154"/>
      <c r="K1154" s="91"/>
      <c r="L1154" s="91"/>
      <c r="M1154" s="91"/>
      <c r="R1154"/>
      <c r="S1154"/>
      <c r="T1154"/>
      <c r="U1154"/>
      <c r="V1154"/>
      <c r="W1154"/>
      <c r="X1154"/>
      <c r="Y1154"/>
      <c r="Z1154"/>
      <c r="AA1154"/>
      <c r="AB1154"/>
      <c r="AC1154"/>
    </row>
    <row r="1155" spans="2:29" s="14" customFormat="1" x14ac:dyDescent="0.25">
      <c r="B1155"/>
      <c r="C1155"/>
      <c r="D1155"/>
      <c r="E1155"/>
      <c r="F1155"/>
      <c r="G1155"/>
      <c r="H1155"/>
      <c r="I1155"/>
      <c r="J1155"/>
      <c r="K1155" s="91"/>
      <c r="L1155" s="91"/>
      <c r="M1155" s="91"/>
      <c r="R1155"/>
      <c r="S1155"/>
      <c r="T1155"/>
      <c r="U1155"/>
      <c r="V1155"/>
      <c r="W1155"/>
      <c r="X1155"/>
      <c r="Y1155"/>
      <c r="Z1155"/>
      <c r="AA1155"/>
      <c r="AB1155"/>
      <c r="AC1155"/>
    </row>
    <row r="1156" spans="2:29" s="14" customFormat="1" x14ac:dyDescent="0.25">
      <c r="B1156"/>
      <c r="C1156"/>
      <c r="D1156"/>
      <c r="E1156"/>
      <c r="F1156"/>
      <c r="G1156"/>
      <c r="H1156"/>
      <c r="I1156"/>
      <c r="J1156"/>
      <c r="K1156" s="91"/>
      <c r="L1156" s="91"/>
      <c r="M1156" s="91"/>
      <c r="R1156"/>
      <c r="S1156"/>
      <c r="T1156"/>
      <c r="U1156"/>
      <c r="V1156"/>
      <c r="W1156"/>
      <c r="X1156"/>
      <c r="Y1156"/>
      <c r="Z1156"/>
      <c r="AA1156"/>
      <c r="AB1156"/>
      <c r="AC1156"/>
    </row>
    <row r="1157" spans="2:29" s="14" customFormat="1" x14ac:dyDescent="0.25">
      <c r="B1157"/>
      <c r="C1157"/>
      <c r="D1157"/>
      <c r="E1157"/>
      <c r="F1157"/>
      <c r="G1157"/>
      <c r="H1157"/>
      <c r="I1157"/>
      <c r="J1157"/>
      <c r="K1157" s="91"/>
      <c r="L1157" s="91"/>
      <c r="M1157" s="91"/>
      <c r="R1157"/>
      <c r="S1157"/>
      <c r="T1157"/>
      <c r="U1157"/>
      <c r="V1157"/>
      <c r="W1157"/>
      <c r="X1157"/>
      <c r="Y1157"/>
      <c r="Z1157"/>
      <c r="AA1157"/>
      <c r="AB1157"/>
      <c r="AC1157"/>
    </row>
    <row r="1158" spans="2:29" s="14" customFormat="1" x14ac:dyDescent="0.25">
      <c r="B1158"/>
      <c r="C1158"/>
      <c r="D1158"/>
      <c r="E1158"/>
      <c r="F1158"/>
      <c r="G1158"/>
      <c r="H1158"/>
      <c r="I1158"/>
      <c r="J1158"/>
      <c r="K1158" s="91"/>
      <c r="L1158" s="91"/>
      <c r="M1158" s="91"/>
      <c r="R1158"/>
      <c r="S1158"/>
      <c r="T1158"/>
      <c r="U1158"/>
      <c r="V1158"/>
      <c r="W1158"/>
      <c r="X1158"/>
      <c r="Y1158"/>
      <c r="Z1158"/>
      <c r="AA1158"/>
      <c r="AB1158"/>
      <c r="AC1158"/>
    </row>
    <row r="1159" spans="2:29" s="14" customFormat="1" x14ac:dyDescent="0.25">
      <c r="B1159"/>
      <c r="C1159"/>
      <c r="D1159"/>
      <c r="E1159"/>
      <c r="F1159"/>
      <c r="G1159"/>
      <c r="H1159"/>
      <c r="I1159"/>
      <c r="J1159"/>
      <c r="K1159" s="91"/>
      <c r="L1159" s="91"/>
      <c r="M1159" s="91"/>
      <c r="R1159"/>
      <c r="S1159"/>
      <c r="T1159"/>
      <c r="U1159"/>
      <c r="V1159"/>
      <c r="W1159"/>
      <c r="X1159"/>
      <c r="Y1159"/>
      <c r="Z1159"/>
      <c r="AA1159"/>
      <c r="AB1159"/>
      <c r="AC1159"/>
    </row>
    <row r="1160" spans="2:29" s="14" customFormat="1" x14ac:dyDescent="0.25">
      <c r="B1160"/>
      <c r="C1160"/>
      <c r="D1160"/>
      <c r="E1160"/>
      <c r="F1160"/>
      <c r="G1160"/>
      <c r="H1160"/>
      <c r="I1160"/>
      <c r="J1160"/>
      <c r="K1160" s="91"/>
      <c r="L1160" s="91"/>
      <c r="M1160" s="91"/>
      <c r="R1160"/>
      <c r="S1160"/>
      <c r="T1160"/>
      <c r="U1160"/>
      <c r="V1160"/>
      <c r="W1160"/>
      <c r="X1160"/>
      <c r="Y1160"/>
      <c r="Z1160"/>
      <c r="AA1160"/>
      <c r="AB1160"/>
      <c r="AC1160"/>
    </row>
    <row r="1161" spans="2:29" s="14" customFormat="1" x14ac:dyDescent="0.25">
      <c r="B1161"/>
      <c r="C1161"/>
      <c r="D1161"/>
      <c r="E1161"/>
      <c r="F1161"/>
      <c r="G1161"/>
      <c r="H1161"/>
      <c r="I1161"/>
      <c r="J1161"/>
      <c r="K1161" s="91"/>
      <c r="L1161" s="91"/>
      <c r="M1161" s="91"/>
      <c r="R1161"/>
      <c r="S1161"/>
      <c r="T1161"/>
      <c r="U1161"/>
      <c r="V1161"/>
      <c r="W1161"/>
      <c r="X1161"/>
      <c r="Y1161"/>
      <c r="Z1161"/>
      <c r="AA1161"/>
      <c r="AB1161"/>
      <c r="AC1161"/>
    </row>
    <row r="1162" spans="2:29" s="14" customFormat="1" x14ac:dyDescent="0.25">
      <c r="B1162"/>
      <c r="C1162"/>
      <c r="D1162"/>
      <c r="E1162"/>
      <c r="F1162"/>
      <c r="G1162"/>
      <c r="H1162"/>
      <c r="I1162"/>
      <c r="J1162"/>
      <c r="K1162" s="91"/>
      <c r="L1162" s="91"/>
      <c r="M1162" s="91"/>
      <c r="R1162"/>
      <c r="S1162"/>
      <c r="T1162"/>
      <c r="U1162"/>
      <c r="V1162"/>
      <c r="W1162"/>
      <c r="X1162"/>
      <c r="Y1162"/>
      <c r="Z1162"/>
      <c r="AA1162"/>
      <c r="AB1162"/>
      <c r="AC1162"/>
    </row>
    <row r="1163" spans="2:29" s="14" customFormat="1" x14ac:dyDescent="0.25">
      <c r="B1163"/>
      <c r="C1163"/>
      <c r="D1163"/>
      <c r="E1163"/>
      <c r="F1163"/>
      <c r="G1163"/>
      <c r="H1163"/>
      <c r="I1163"/>
      <c r="J1163"/>
      <c r="K1163" s="91"/>
      <c r="L1163" s="91"/>
      <c r="M1163" s="91"/>
      <c r="R1163"/>
      <c r="S1163"/>
      <c r="T1163"/>
      <c r="U1163"/>
      <c r="V1163"/>
      <c r="W1163"/>
      <c r="X1163"/>
      <c r="Y1163"/>
      <c r="Z1163"/>
      <c r="AA1163"/>
      <c r="AB1163"/>
      <c r="AC1163"/>
    </row>
    <row r="1164" spans="2:29" s="14" customFormat="1" x14ac:dyDescent="0.25">
      <c r="B1164"/>
      <c r="C1164"/>
      <c r="D1164"/>
      <c r="E1164"/>
      <c r="F1164"/>
      <c r="G1164"/>
      <c r="H1164"/>
      <c r="I1164"/>
      <c r="J1164"/>
      <c r="K1164" s="91"/>
      <c r="L1164" s="91"/>
      <c r="M1164" s="91"/>
      <c r="R1164"/>
      <c r="S1164"/>
      <c r="T1164"/>
      <c r="U1164"/>
      <c r="V1164"/>
      <c r="W1164"/>
      <c r="X1164"/>
      <c r="Y1164"/>
      <c r="Z1164"/>
      <c r="AA1164"/>
      <c r="AB1164"/>
      <c r="AC1164"/>
    </row>
    <row r="1165" spans="2:29" s="14" customFormat="1" x14ac:dyDescent="0.25">
      <c r="B1165"/>
      <c r="C1165"/>
      <c r="D1165"/>
      <c r="E1165"/>
      <c r="F1165"/>
      <c r="G1165"/>
      <c r="H1165"/>
      <c r="I1165"/>
      <c r="J1165"/>
      <c r="K1165" s="91"/>
      <c r="L1165" s="91"/>
      <c r="M1165" s="91"/>
      <c r="R1165"/>
      <c r="S1165"/>
      <c r="T1165"/>
      <c r="U1165"/>
      <c r="V1165"/>
      <c r="W1165"/>
      <c r="X1165"/>
      <c r="Y1165"/>
      <c r="Z1165"/>
      <c r="AA1165"/>
      <c r="AB1165"/>
      <c r="AC1165"/>
    </row>
    <row r="1166" spans="2:29" s="14" customFormat="1" x14ac:dyDescent="0.25">
      <c r="B1166"/>
      <c r="C1166"/>
      <c r="D1166"/>
      <c r="E1166"/>
      <c r="F1166"/>
      <c r="G1166"/>
      <c r="H1166"/>
      <c r="I1166"/>
      <c r="J1166"/>
      <c r="K1166" s="91"/>
      <c r="L1166" s="91"/>
      <c r="M1166" s="91"/>
      <c r="R1166"/>
      <c r="S1166"/>
      <c r="T1166"/>
      <c r="U1166"/>
      <c r="V1166"/>
      <c r="W1166"/>
      <c r="X1166"/>
      <c r="Y1166"/>
      <c r="Z1166"/>
      <c r="AA1166"/>
      <c r="AB1166"/>
      <c r="AC1166"/>
    </row>
    <row r="1167" spans="2:29" s="14" customFormat="1" x14ac:dyDescent="0.25">
      <c r="B1167"/>
      <c r="C1167"/>
      <c r="D1167"/>
      <c r="E1167"/>
      <c r="F1167"/>
      <c r="G1167"/>
      <c r="H1167"/>
      <c r="I1167"/>
      <c r="J1167"/>
      <c r="K1167" s="91"/>
      <c r="L1167" s="91"/>
      <c r="M1167" s="91"/>
      <c r="R1167"/>
      <c r="S1167"/>
      <c r="T1167"/>
      <c r="U1167"/>
      <c r="V1167"/>
      <c r="W1167"/>
      <c r="X1167"/>
      <c r="Y1167"/>
      <c r="Z1167"/>
      <c r="AA1167"/>
      <c r="AB1167"/>
      <c r="AC1167"/>
    </row>
    <row r="1168" spans="2:29" s="14" customFormat="1" x14ac:dyDescent="0.25">
      <c r="B1168"/>
      <c r="C1168"/>
      <c r="D1168"/>
      <c r="E1168"/>
      <c r="F1168"/>
      <c r="G1168"/>
      <c r="H1168"/>
      <c r="I1168"/>
      <c r="J1168"/>
      <c r="K1168" s="91"/>
      <c r="L1168" s="91"/>
      <c r="M1168" s="91"/>
      <c r="R1168"/>
      <c r="S1168"/>
      <c r="T1168"/>
      <c r="U1168"/>
      <c r="V1168"/>
      <c r="W1168"/>
      <c r="X1168"/>
      <c r="Y1168"/>
      <c r="Z1168"/>
      <c r="AA1168"/>
      <c r="AB1168"/>
      <c r="AC1168"/>
    </row>
    <row r="1169" spans="2:29" s="14" customFormat="1" x14ac:dyDescent="0.25">
      <c r="B1169"/>
      <c r="C1169"/>
      <c r="D1169"/>
      <c r="E1169"/>
      <c r="F1169"/>
      <c r="G1169"/>
      <c r="H1169"/>
      <c r="I1169"/>
      <c r="J1169"/>
      <c r="K1169" s="91"/>
      <c r="L1169" s="91"/>
      <c r="M1169" s="91"/>
      <c r="R1169"/>
      <c r="S1169"/>
      <c r="T1169"/>
      <c r="U1169"/>
      <c r="V1169"/>
      <c r="W1169"/>
      <c r="X1169"/>
      <c r="Y1169"/>
      <c r="Z1169"/>
      <c r="AA1169"/>
      <c r="AB1169"/>
      <c r="AC1169"/>
    </row>
    <row r="1170" spans="2:29" s="14" customFormat="1" x14ac:dyDescent="0.25">
      <c r="B1170"/>
      <c r="C1170"/>
      <c r="D1170"/>
      <c r="E1170"/>
      <c r="F1170"/>
      <c r="G1170"/>
      <c r="H1170"/>
      <c r="I1170"/>
      <c r="J1170"/>
      <c r="K1170" s="91"/>
      <c r="L1170" s="91"/>
      <c r="M1170" s="91"/>
      <c r="R1170"/>
      <c r="S1170"/>
      <c r="T1170"/>
      <c r="U1170"/>
      <c r="V1170"/>
      <c r="W1170"/>
      <c r="X1170"/>
      <c r="Y1170"/>
      <c r="Z1170"/>
      <c r="AA1170"/>
      <c r="AB1170"/>
      <c r="AC1170"/>
    </row>
    <row r="1171" spans="2:29" s="14" customFormat="1" x14ac:dyDescent="0.25">
      <c r="B1171"/>
      <c r="C1171"/>
      <c r="D1171"/>
      <c r="E1171"/>
      <c r="F1171"/>
      <c r="G1171"/>
      <c r="H1171"/>
      <c r="I1171"/>
      <c r="J1171"/>
      <c r="K1171" s="91"/>
      <c r="L1171" s="91"/>
      <c r="M1171" s="91"/>
      <c r="R1171"/>
      <c r="S1171"/>
      <c r="T1171"/>
      <c r="U1171"/>
      <c r="V1171"/>
      <c r="W1171"/>
      <c r="X1171"/>
      <c r="Y1171"/>
      <c r="Z1171"/>
      <c r="AA1171"/>
      <c r="AB1171"/>
      <c r="AC1171"/>
    </row>
    <row r="1172" spans="2:29" s="14" customFormat="1" x14ac:dyDescent="0.25">
      <c r="B1172"/>
      <c r="C1172"/>
      <c r="D1172"/>
      <c r="E1172"/>
      <c r="F1172"/>
      <c r="G1172"/>
      <c r="H1172"/>
      <c r="I1172"/>
      <c r="J1172"/>
      <c r="K1172" s="91"/>
      <c r="L1172" s="91"/>
      <c r="M1172" s="91"/>
      <c r="R1172"/>
      <c r="S1172"/>
      <c r="T1172"/>
      <c r="U1172"/>
      <c r="V1172"/>
      <c r="W1172"/>
      <c r="X1172"/>
      <c r="Y1172"/>
      <c r="Z1172"/>
      <c r="AA1172"/>
      <c r="AB1172"/>
      <c r="AC1172"/>
    </row>
    <row r="1173" spans="2:29" s="14" customFormat="1" x14ac:dyDescent="0.25">
      <c r="B1173"/>
      <c r="C1173"/>
      <c r="D1173"/>
      <c r="E1173"/>
      <c r="F1173"/>
      <c r="G1173"/>
      <c r="H1173"/>
      <c r="I1173"/>
      <c r="J1173"/>
      <c r="K1173" s="91"/>
      <c r="L1173" s="91"/>
      <c r="M1173" s="91"/>
      <c r="R1173"/>
      <c r="S1173"/>
      <c r="T1173"/>
      <c r="U1173"/>
      <c r="V1173"/>
      <c r="W1173"/>
      <c r="X1173"/>
      <c r="Y1173"/>
      <c r="Z1173"/>
      <c r="AA1173"/>
      <c r="AB1173"/>
      <c r="AC1173"/>
    </row>
    <row r="1174" spans="2:29" s="14" customFormat="1" x14ac:dyDescent="0.25">
      <c r="B1174"/>
      <c r="C1174"/>
      <c r="D1174"/>
      <c r="E1174"/>
      <c r="F1174"/>
      <c r="G1174"/>
      <c r="H1174"/>
      <c r="I1174"/>
      <c r="J1174"/>
      <c r="K1174" s="91"/>
      <c r="L1174" s="91"/>
      <c r="M1174" s="91"/>
      <c r="R1174"/>
      <c r="S1174"/>
      <c r="T1174"/>
      <c r="U1174"/>
      <c r="V1174"/>
      <c r="W1174"/>
      <c r="X1174"/>
      <c r="Y1174"/>
      <c r="Z1174"/>
      <c r="AA1174"/>
      <c r="AB1174"/>
      <c r="AC1174"/>
    </row>
    <row r="1175" spans="2:29" s="14" customFormat="1" x14ac:dyDescent="0.25">
      <c r="B1175"/>
      <c r="C1175"/>
      <c r="D1175"/>
      <c r="E1175"/>
      <c r="F1175"/>
      <c r="G1175"/>
      <c r="H1175"/>
      <c r="I1175"/>
      <c r="J1175"/>
      <c r="K1175" s="91"/>
      <c r="L1175" s="91"/>
      <c r="M1175" s="91"/>
      <c r="R1175"/>
      <c r="S1175"/>
      <c r="T1175"/>
      <c r="U1175"/>
      <c r="V1175"/>
      <c r="W1175"/>
      <c r="X1175"/>
      <c r="Y1175"/>
      <c r="Z1175"/>
      <c r="AA1175"/>
      <c r="AB1175"/>
      <c r="AC1175"/>
    </row>
    <row r="1176" spans="2:29" s="14" customFormat="1" x14ac:dyDescent="0.25">
      <c r="B1176"/>
      <c r="C1176"/>
      <c r="D1176"/>
      <c r="E1176"/>
      <c r="F1176"/>
      <c r="G1176"/>
      <c r="H1176"/>
      <c r="I1176"/>
      <c r="J1176"/>
      <c r="K1176" s="91"/>
      <c r="L1176" s="91"/>
      <c r="M1176" s="91"/>
      <c r="R1176"/>
      <c r="S1176"/>
      <c r="T1176"/>
      <c r="U1176"/>
      <c r="V1176"/>
      <c r="W1176"/>
      <c r="X1176"/>
      <c r="Y1176"/>
      <c r="Z1176"/>
      <c r="AA1176"/>
      <c r="AB1176"/>
      <c r="AC1176"/>
    </row>
    <row r="1177" spans="2:29" s="14" customFormat="1" x14ac:dyDescent="0.25">
      <c r="B1177"/>
      <c r="C1177"/>
      <c r="D1177"/>
      <c r="E1177"/>
      <c r="F1177"/>
      <c r="G1177"/>
      <c r="H1177"/>
      <c r="I1177"/>
      <c r="J1177"/>
      <c r="K1177" s="91"/>
      <c r="L1177" s="91"/>
      <c r="M1177" s="91"/>
      <c r="R1177"/>
      <c r="S1177"/>
      <c r="T1177"/>
      <c r="U1177"/>
      <c r="V1177"/>
      <c r="W1177"/>
      <c r="X1177"/>
      <c r="Y1177"/>
      <c r="Z1177"/>
      <c r="AA1177"/>
      <c r="AB1177"/>
      <c r="AC1177"/>
    </row>
    <row r="1178" spans="2:29" s="14" customFormat="1" x14ac:dyDescent="0.25">
      <c r="B1178"/>
      <c r="C1178"/>
      <c r="D1178"/>
      <c r="E1178"/>
      <c r="F1178"/>
      <c r="G1178"/>
      <c r="H1178"/>
      <c r="I1178"/>
      <c r="J1178"/>
      <c r="K1178" s="91"/>
      <c r="L1178" s="91"/>
      <c r="M1178" s="91"/>
      <c r="R1178"/>
      <c r="S1178"/>
      <c r="T1178"/>
      <c r="U1178"/>
      <c r="V1178"/>
      <c r="W1178"/>
      <c r="X1178"/>
      <c r="Y1178"/>
      <c r="Z1178"/>
      <c r="AA1178"/>
      <c r="AB1178"/>
      <c r="AC1178"/>
    </row>
    <row r="1179" spans="2:29" s="14" customFormat="1" x14ac:dyDescent="0.25">
      <c r="B1179"/>
      <c r="C1179"/>
      <c r="D1179"/>
      <c r="E1179"/>
      <c r="F1179"/>
      <c r="G1179"/>
      <c r="H1179"/>
      <c r="I1179"/>
      <c r="J1179"/>
      <c r="K1179" s="91"/>
      <c r="L1179" s="91"/>
      <c r="M1179" s="91"/>
      <c r="R1179"/>
      <c r="S1179"/>
      <c r="T1179"/>
      <c r="U1179"/>
      <c r="V1179"/>
      <c r="W1179"/>
      <c r="X1179"/>
      <c r="Y1179"/>
      <c r="Z1179"/>
      <c r="AA1179"/>
      <c r="AB1179"/>
      <c r="AC1179"/>
    </row>
    <row r="1180" spans="2:29" s="14" customFormat="1" x14ac:dyDescent="0.25">
      <c r="B1180"/>
      <c r="C1180"/>
      <c r="D1180"/>
      <c r="E1180"/>
      <c r="F1180"/>
      <c r="G1180"/>
      <c r="H1180"/>
      <c r="I1180"/>
      <c r="J1180"/>
      <c r="K1180" s="91"/>
      <c r="L1180" s="91"/>
      <c r="M1180" s="91"/>
      <c r="R1180"/>
      <c r="S1180"/>
      <c r="T1180"/>
      <c r="U1180"/>
      <c r="V1180"/>
      <c r="W1180"/>
      <c r="X1180"/>
      <c r="Y1180"/>
      <c r="Z1180"/>
      <c r="AA1180"/>
      <c r="AB1180"/>
      <c r="AC1180"/>
    </row>
    <row r="1181" spans="2:29" s="14" customFormat="1" x14ac:dyDescent="0.25">
      <c r="B1181"/>
      <c r="C1181"/>
      <c r="D1181"/>
      <c r="E1181"/>
      <c r="F1181"/>
      <c r="G1181"/>
      <c r="H1181"/>
      <c r="I1181"/>
      <c r="J1181"/>
      <c r="K1181" s="91"/>
      <c r="L1181" s="91"/>
      <c r="M1181" s="91"/>
      <c r="R1181"/>
      <c r="S1181"/>
      <c r="T1181"/>
      <c r="U1181"/>
      <c r="V1181"/>
      <c r="W1181"/>
      <c r="X1181"/>
      <c r="Y1181"/>
      <c r="Z1181"/>
      <c r="AA1181"/>
      <c r="AB1181"/>
      <c r="AC1181"/>
    </row>
    <row r="1182" spans="2:29" s="14" customFormat="1" x14ac:dyDescent="0.25">
      <c r="B1182"/>
      <c r="C1182"/>
      <c r="D1182"/>
      <c r="E1182"/>
      <c r="F1182"/>
      <c r="G1182"/>
      <c r="H1182"/>
      <c r="I1182"/>
      <c r="J1182"/>
      <c r="K1182" s="91"/>
      <c r="L1182" s="91"/>
      <c r="M1182" s="91"/>
      <c r="R1182"/>
      <c r="S1182"/>
      <c r="T1182"/>
      <c r="U1182"/>
      <c r="V1182"/>
      <c r="W1182"/>
      <c r="X1182"/>
      <c r="Y1182"/>
      <c r="Z1182"/>
      <c r="AA1182"/>
      <c r="AB1182"/>
      <c r="AC1182"/>
    </row>
    <row r="1183" spans="2:29" s="14" customFormat="1" x14ac:dyDescent="0.25">
      <c r="B1183"/>
      <c r="C1183"/>
      <c r="D1183"/>
      <c r="E1183"/>
      <c r="F1183"/>
      <c r="G1183"/>
      <c r="H1183"/>
      <c r="I1183"/>
      <c r="J1183"/>
      <c r="K1183" s="91"/>
      <c r="L1183" s="91"/>
      <c r="M1183" s="91"/>
      <c r="R1183"/>
      <c r="S1183"/>
      <c r="T1183"/>
      <c r="U1183"/>
      <c r="V1183"/>
      <c r="W1183"/>
      <c r="X1183"/>
      <c r="Y1183"/>
      <c r="Z1183"/>
      <c r="AA1183"/>
      <c r="AB1183"/>
      <c r="AC1183"/>
    </row>
    <row r="1184" spans="2:29" s="14" customFormat="1" x14ac:dyDescent="0.25">
      <c r="B1184"/>
      <c r="C1184"/>
      <c r="D1184"/>
      <c r="E1184"/>
      <c r="F1184"/>
      <c r="G1184"/>
      <c r="H1184"/>
      <c r="I1184"/>
      <c r="J1184"/>
      <c r="K1184" s="91"/>
      <c r="L1184" s="91"/>
      <c r="M1184" s="91"/>
      <c r="R1184"/>
      <c r="S1184"/>
      <c r="T1184"/>
      <c r="U1184"/>
      <c r="V1184"/>
      <c r="W1184"/>
      <c r="X1184"/>
      <c r="Y1184"/>
      <c r="Z1184"/>
      <c r="AA1184"/>
      <c r="AB1184"/>
      <c r="AC1184"/>
    </row>
    <row r="1185" spans="2:29" s="14" customFormat="1" x14ac:dyDescent="0.25">
      <c r="B1185"/>
      <c r="C1185"/>
      <c r="D1185"/>
      <c r="E1185"/>
      <c r="F1185"/>
      <c r="G1185"/>
      <c r="H1185"/>
      <c r="I1185"/>
      <c r="J1185"/>
      <c r="K1185" s="91"/>
      <c r="L1185" s="91"/>
      <c r="M1185" s="91"/>
      <c r="R1185"/>
      <c r="S1185"/>
      <c r="T1185"/>
      <c r="U1185"/>
      <c r="V1185"/>
      <c r="W1185"/>
      <c r="X1185"/>
      <c r="Y1185"/>
      <c r="Z1185"/>
      <c r="AA1185"/>
      <c r="AB1185"/>
      <c r="AC1185"/>
    </row>
    <row r="1186" spans="2:29" s="14" customFormat="1" x14ac:dyDescent="0.25">
      <c r="B1186"/>
      <c r="C1186"/>
      <c r="D1186"/>
      <c r="E1186"/>
      <c r="F1186"/>
      <c r="G1186"/>
      <c r="H1186"/>
      <c r="I1186"/>
      <c r="J1186"/>
      <c r="K1186" s="91"/>
      <c r="L1186" s="91"/>
      <c r="M1186" s="91"/>
      <c r="R1186"/>
      <c r="S1186"/>
      <c r="T1186"/>
      <c r="U1186"/>
      <c r="V1186"/>
      <c r="W1186"/>
      <c r="X1186"/>
      <c r="Y1186"/>
      <c r="Z1186"/>
      <c r="AA1186"/>
      <c r="AB1186"/>
      <c r="AC1186"/>
    </row>
    <row r="1187" spans="2:29" s="14" customFormat="1" x14ac:dyDescent="0.25">
      <c r="B1187"/>
      <c r="C1187"/>
      <c r="D1187"/>
      <c r="E1187"/>
      <c r="F1187"/>
      <c r="G1187"/>
      <c r="H1187"/>
      <c r="I1187"/>
      <c r="J1187"/>
      <c r="K1187" s="91"/>
      <c r="L1187" s="91"/>
      <c r="M1187" s="91"/>
      <c r="R1187"/>
      <c r="S1187"/>
      <c r="T1187"/>
      <c r="U1187"/>
      <c r="V1187"/>
      <c r="W1187"/>
      <c r="X1187"/>
      <c r="Y1187"/>
      <c r="Z1187"/>
      <c r="AA1187"/>
      <c r="AB1187"/>
      <c r="AC1187"/>
    </row>
    <row r="1188" spans="2:29" s="14" customFormat="1" x14ac:dyDescent="0.25">
      <c r="B1188"/>
      <c r="C1188"/>
      <c r="D1188"/>
      <c r="E1188"/>
      <c r="F1188"/>
      <c r="G1188"/>
      <c r="H1188"/>
      <c r="I1188"/>
      <c r="J1188"/>
      <c r="K1188" s="91"/>
      <c r="L1188" s="91"/>
      <c r="M1188" s="91"/>
      <c r="R1188"/>
      <c r="S1188"/>
      <c r="T1188"/>
      <c r="U1188"/>
      <c r="V1188"/>
      <c r="W1188"/>
      <c r="X1188"/>
      <c r="Y1188"/>
      <c r="Z1188"/>
      <c r="AA1188"/>
      <c r="AB1188"/>
      <c r="AC1188"/>
    </row>
    <row r="1189" spans="2:29" s="14" customFormat="1" x14ac:dyDescent="0.25">
      <c r="B1189"/>
      <c r="C1189"/>
      <c r="D1189"/>
      <c r="E1189"/>
      <c r="F1189"/>
      <c r="G1189"/>
      <c r="H1189"/>
      <c r="I1189"/>
      <c r="J1189"/>
      <c r="K1189" s="91"/>
      <c r="L1189" s="91"/>
      <c r="M1189" s="91"/>
      <c r="R1189"/>
      <c r="S1189"/>
      <c r="T1189"/>
      <c r="U1189"/>
      <c r="V1189"/>
      <c r="W1189"/>
      <c r="X1189"/>
      <c r="Y1189"/>
      <c r="Z1189"/>
      <c r="AA1189"/>
      <c r="AB1189"/>
      <c r="AC1189"/>
    </row>
    <row r="1190" spans="2:29" s="14" customFormat="1" x14ac:dyDescent="0.25">
      <c r="B1190"/>
      <c r="C1190"/>
      <c r="D1190"/>
      <c r="E1190"/>
      <c r="F1190"/>
      <c r="G1190"/>
      <c r="H1190"/>
      <c r="I1190"/>
      <c r="J1190"/>
      <c r="K1190" s="91"/>
      <c r="L1190" s="91"/>
      <c r="M1190" s="91"/>
      <c r="R1190"/>
      <c r="S1190"/>
      <c r="T1190"/>
      <c r="U1190"/>
      <c r="V1190"/>
      <c r="W1190"/>
      <c r="X1190"/>
      <c r="Y1190"/>
      <c r="Z1190"/>
      <c r="AA1190"/>
      <c r="AB1190"/>
      <c r="AC1190"/>
    </row>
    <row r="1191" spans="2:29" s="14" customFormat="1" x14ac:dyDescent="0.25">
      <c r="B1191"/>
      <c r="C1191"/>
      <c r="D1191"/>
      <c r="E1191"/>
      <c r="F1191"/>
      <c r="G1191"/>
      <c r="H1191"/>
      <c r="I1191"/>
      <c r="J1191"/>
      <c r="K1191" s="91"/>
      <c r="L1191" s="91"/>
      <c r="M1191" s="91"/>
      <c r="R1191"/>
      <c r="S1191"/>
      <c r="T1191"/>
      <c r="U1191"/>
      <c r="V1191"/>
      <c r="W1191"/>
      <c r="X1191"/>
      <c r="Y1191"/>
      <c r="Z1191"/>
      <c r="AA1191"/>
      <c r="AB1191"/>
      <c r="AC1191"/>
    </row>
    <row r="1192" spans="2:29" s="14" customFormat="1" x14ac:dyDescent="0.25">
      <c r="B1192"/>
      <c r="C1192"/>
      <c r="D1192"/>
      <c r="E1192"/>
      <c r="F1192"/>
      <c r="G1192"/>
      <c r="H1192"/>
      <c r="I1192"/>
      <c r="J1192"/>
      <c r="K1192" s="91"/>
      <c r="L1192" s="91"/>
      <c r="M1192" s="91"/>
      <c r="R1192"/>
      <c r="S1192"/>
      <c r="T1192"/>
      <c r="U1192"/>
      <c r="V1192"/>
      <c r="W1192"/>
      <c r="X1192"/>
      <c r="Y1192"/>
      <c r="Z1192"/>
      <c r="AA1192"/>
      <c r="AB1192"/>
      <c r="AC1192"/>
    </row>
    <row r="1193" spans="2:29" s="14" customFormat="1" x14ac:dyDescent="0.25">
      <c r="B1193"/>
      <c r="C1193"/>
      <c r="D1193"/>
      <c r="E1193"/>
      <c r="F1193"/>
      <c r="G1193"/>
      <c r="H1193"/>
      <c r="I1193"/>
      <c r="J1193"/>
      <c r="K1193" s="91"/>
      <c r="L1193" s="91"/>
      <c r="M1193" s="91"/>
      <c r="R1193"/>
      <c r="S1193"/>
      <c r="T1193"/>
      <c r="U1193"/>
      <c r="V1193"/>
      <c r="W1193"/>
      <c r="X1193"/>
      <c r="Y1193"/>
      <c r="Z1193"/>
      <c r="AA1193"/>
      <c r="AB1193"/>
      <c r="AC1193"/>
    </row>
    <row r="1194" spans="2:29" s="14" customFormat="1" x14ac:dyDescent="0.25">
      <c r="B1194"/>
      <c r="C1194"/>
      <c r="D1194"/>
      <c r="E1194"/>
      <c r="F1194"/>
      <c r="G1194"/>
      <c r="H1194"/>
      <c r="I1194"/>
      <c r="J1194"/>
      <c r="K1194" s="91"/>
      <c r="L1194" s="91"/>
      <c r="M1194" s="91"/>
      <c r="R1194"/>
      <c r="S1194"/>
      <c r="T1194"/>
      <c r="U1194"/>
      <c r="V1194"/>
      <c r="W1194"/>
      <c r="X1194"/>
      <c r="Y1194"/>
      <c r="Z1194"/>
      <c r="AA1194"/>
      <c r="AB1194"/>
      <c r="AC1194"/>
    </row>
    <row r="1195" spans="2:29" s="14" customFormat="1" x14ac:dyDescent="0.25">
      <c r="B1195"/>
      <c r="C1195"/>
      <c r="D1195"/>
      <c r="E1195"/>
      <c r="F1195"/>
      <c r="G1195"/>
      <c r="H1195"/>
      <c r="I1195"/>
      <c r="J1195"/>
      <c r="K1195" s="91"/>
      <c r="L1195" s="91"/>
      <c r="M1195" s="91"/>
      <c r="R1195"/>
      <c r="S1195"/>
      <c r="T1195"/>
      <c r="U1195"/>
      <c r="V1195"/>
      <c r="W1195"/>
      <c r="X1195"/>
      <c r="Y1195"/>
      <c r="Z1195"/>
      <c r="AA1195"/>
      <c r="AB1195"/>
      <c r="AC1195"/>
    </row>
    <row r="1196" spans="2:29" s="14" customFormat="1" x14ac:dyDescent="0.25">
      <c r="B1196"/>
      <c r="C1196"/>
      <c r="D1196"/>
      <c r="E1196"/>
      <c r="F1196"/>
      <c r="G1196"/>
      <c r="H1196"/>
      <c r="I1196"/>
      <c r="J1196"/>
      <c r="K1196" s="91"/>
      <c r="L1196" s="91"/>
      <c r="M1196" s="91"/>
      <c r="R1196"/>
      <c r="S1196"/>
      <c r="T1196"/>
      <c r="U1196"/>
      <c r="V1196"/>
      <c r="W1196"/>
      <c r="X1196"/>
      <c r="Y1196"/>
      <c r="Z1196"/>
      <c r="AA1196"/>
      <c r="AB1196"/>
      <c r="AC1196"/>
    </row>
    <row r="1197" spans="2:29" s="14" customFormat="1" x14ac:dyDescent="0.25">
      <c r="B1197"/>
      <c r="C1197"/>
      <c r="D1197"/>
      <c r="E1197"/>
      <c r="F1197"/>
      <c r="G1197"/>
      <c r="H1197"/>
      <c r="I1197"/>
      <c r="J1197"/>
      <c r="K1197" s="91"/>
      <c r="L1197" s="91"/>
      <c r="M1197" s="91"/>
      <c r="R1197"/>
      <c r="S1197"/>
      <c r="T1197"/>
      <c r="U1197"/>
      <c r="V1197"/>
      <c r="W1197"/>
      <c r="X1197"/>
      <c r="Y1197"/>
      <c r="Z1197"/>
      <c r="AA1197"/>
      <c r="AB1197"/>
      <c r="AC1197"/>
    </row>
    <row r="1198" spans="2:29" s="14" customFormat="1" x14ac:dyDescent="0.25">
      <c r="B1198"/>
      <c r="C1198"/>
      <c r="D1198"/>
      <c r="E1198"/>
      <c r="F1198"/>
      <c r="G1198"/>
      <c r="H1198"/>
      <c r="I1198"/>
      <c r="J1198"/>
      <c r="K1198" s="91"/>
      <c r="L1198" s="91"/>
      <c r="M1198" s="91"/>
      <c r="R1198"/>
      <c r="S1198"/>
      <c r="T1198"/>
      <c r="U1198"/>
      <c r="V1198"/>
      <c r="W1198"/>
      <c r="X1198"/>
      <c r="Y1198"/>
      <c r="Z1198"/>
      <c r="AA1198"/>
      <c r="AB1198"/>
      <c r="AC1198"/>
    </row>
    <row r="1199" spans="2:29" s="14" customFormat="1" x14ac:dyDescent="0.25">
      <c r="B1199"/>
      <c r="C1199"/>
      <c r="D1199"/>
      <c r="E1199"/>
      <c r="F1199"/>
      <c r="G1199"/>
      <c r="H1199"/>
      <c r="I1199"/>
      <c r="J1199"/>
      <c r="K1199" s="91"/>
      <c r="L1199" s="91"/>
      <c r="M1199" s="91"/>
      <c r="R1199"/>
      <c r="S1199"/>
      <c r="T1199"/>
      <c r="U1199"/>
      <c r="V1199"/>
      <c r="W1199"/>
      <c r="X1199"/>
      <c r="Y1199"/>
      <c r="Z1199"/>
      <c r="AA1199"/>
      <c r="AB1199"/>
      <c r="AC1199"/>
    </row>
    <row r="1200" spans="2:29" s="14" customFormat="1" x14ac:dyDescent="0.25">
      <c r="B1200"/>
      <c r="C1200"/>
      <c r="D1200"/>
      <c r="E1200"/>
      <c r="F1200"/>
      <c r="G1200"/>
      <c r="H1200"/>
      <c r="I1200"/>
      <c r="J1200"/>
      <c r="K1200" s="91"/>
      <c r="L1200" s="91"/>
      <c r="M1200" s="91"/>
      <c r="R1200"/>
      <c r="S1200"/>
      <c r="T1200"/>
      <c r="U1200"/>
      <c r="V1200"/>
      <c r="W1200"/>
      <c r="X1200"/>
      <c r="Y1200"/>
      <c r="Z1200"/>
      <c r="AA1200"/>
      <c r="AB1200"/>
      <c r="AC1200"/>
    </row>
    <row r="1201" spans="2:29" s="14" customFormat="1" x14ac:dyDescent="0.25">
      <c r="B1201"/>
      <c r="C1201"/>
      <c r="D1201"/>
      <c r="E1201"/>
      <c r="F1201"/>
      <c r="G1201"/>
      <c r="H1201"/>
      <c r="I1201"/>
      <c r="J1201"/>
      <c r="K1201" s="91"/>
      <c r="L1201" s="91"/>
      <c r="M1201" s="91"/>
      <c r="R1201"/>
      <c r="S1201"/>
      <c r="T1201"/>
      <c r="U1201"/>
      <c r="V1201"/>
      <c r="W1201"/>
      <c r="X1201"/>
      <c r="Y1201"/>
      <c r="Z1201"/>
      <c r="AA1201"/>
      <c r="AB1201"/>
      <c r="AC1201"/>
    </row>
    <row r="1202" spans="2:29" s="14" customFormat="1" x14ac:dyDescent="0.25">
      <c r="B1202"/>
      <c r="C1202"/>
      <c r="D1202"/>
      <c r="E1202"/>
      <c r="F1202"/>
      <c r="G1202"/>
      <c r="H1202"/>
      <c r="I1202"/>
      <c r="J1202"/>
      <c r="K1202" s="91"/>
      <c r="L1202" s="91"/>
      <c r="M1202" s="91"/>
      <c r="R1202"/>
      <c r="S1202"/>
      <c r="T1202"/>
      <c r="U1202"/>
      <c r="V1202"/>
      <c r="W1202"/>
      <c r="X1202"/>
      <c r="Y1202"/>
      <c r="Z1202"/>
      <c r="AA1202"/>
      <c r="AB1202"/>
      <c r="AC1202"/>
    </row>
    <row r="1203" spans="2:29" s="14" customFormat="1" x14ac:dyDescent="0.25">
      <c r="B1203"/>
      <c r="C1203"/>
      <c r="D1203"/>
      <c r="E1203"/>
      <c r="F1203"/>
      <c r="G1203"/>
      <c r="H1203"/>
      <c r="I1203"/>
      <c r="J1203"/>
      <c r="K1203" s="91"/>
      <c r="L1203" s="91"/>
      <c r="M1203" s="91"/>
      <c r="R1203"/>
      <c r="S1203"/>
      <c r="T1203"/>
      <c r="U1203"/>
      <c r="V1203"/>
      <c r="W1203"/>
      <c r="X1203"/>
      <c r="Y1203"/>
      <c r="Z1203"/>
      <c r="AA1203"/>
      <c r="AB1203"/>
      <c r="AC1203"/>
    </row>
    <row r="1204" spans="2:29" s="14" customFormat="1" x14ac:dyDescent="0.25">
      <c r="B1204"/>
      <c r="C1204"/>
      <c r="D1204"/>
      <c r="E1204"/>
      <c r="F1204"/>
      <c r="G1204"/>
      <c r="H1204"/>
      <c r="I1204"/>
      <c r="J1204"/>
      <c r="K1204" s="91"/>
      <c r="L1204" s="91"/>
      <c r="M1204" s="91"/>
      <c r="R1204"/>
      <c r="S1204"/>
      <c r="T1204"/>
      <c r="U1204"/>
      <c r="V1204"/>
      <c r="W1204"/>
      <c r="X1204"/>
      <c r="Y1204"/>
      <c r="Z1204"/>
      <c r="AA1204"/>
      <c r="AB1204"/>
      <c r="AC1204"/>
    </row>
    <row r="1205" spans="2:29" s="14" customFormat="1" x14ac:dyDescent="0.25">
      <c r="B1205"/>
      <c r="C1205"/>
      <c r="D1205"/>
      <c r="E1205"/>
      <c r="F1205"/>
      <c r="G1205"/>
      <c r="H1205"/>
      <c r="I1205"/>
      <c r="J1205"/>
      <c r="K1205" s="91"/>
      <c r="L1205" s="91"/>
      <c r="M1205" s="91"/>
      <c r="R1205"/>
      <c r="S1205"/>
      <c r="T1205"/>
      <c r="U1205"/>
      <c r="V1205"/>
      <c r="W1205"/>
      <c r="X1205"/>
      <c r="Y1205"/>
      <c r="Z1205"/>
      <c r="AA1205"/>
      <c r="AB1205"/>
      <c r="AC1205"/>
    </row>
    <row r="1206" spans="2:29" s="14" customFormat="1" x14ac:dyDescent="0.25">
      <c r="B1206"/>
      <c r="C1206"/>
      <c r="D1206"/>
      <c r="E1206"/>
      <c r="F1206"/>
      <c r="G1206"/>
      <c r="H1206"/>
      <c r="I1206"/>
      <c r="J1206"/>
      <c r="K1206" s="91"/>
      <c r="L1206" s="91"/>
      <c r="M1206" s="91"/>
      <c r="R1206"/>
      <c r="S1206"/>
      <c r="T1206"/>
      <c r="U1206"/>
      <c r="V1206"/>
      <c r="W1206"/>
      <c r="X1206"/>
      <c r="Y1206"/>
      <c r="Z1206"/>
      <c r="AA1206"/>
      <c r="AB1206"/>
      <c r="AC1206"/>
    </row>
    <row r="1207" spans="2:29" s="14" customFormat="1" x14ac:dyDescent="0.25">
      <c r="B1207"/>
      <c r="C1207"/>
      <c r="D1207"/>
      <c r="E1207"/>
      <c r="F1207"/>
      <c r="G1207"/>
      <c r="H1207"/>
      <c r="I1207"/>
      <c r="J1207"/>
      <c r="K1207" s="91"/>
      <c r="L1207" s="91"/>
      <c r="M1207" s="91"/>
      <c r="R1207"/>
      <c r="S1207"/>
      <c r="T1207"/>
      <c r="U1207"/>
      <c r="V1207"/>
      <c r="W1207"/>
      <c r="X1207"/>
      <c r="Y1207"/>
      <c r="Z1207"/>
      <c r="AA1207"/>
      <c r="AB1207"/>
      <c r="AC1207"/>
    </row>
    <row r="1208" spans="2:29" s="14" customFormat="1" x14ac:dyDescent="0.25">
      <c r="B1208"/>
      <c r="C1208"/>
      <c r="D1208"/>
      <c r="E1208"/>
      <c r="F1208"/>
      <c r="G1208"/>
      <c r="H1208"/>
      <c r="I1208"/>
      <c r="J1208"/>
      <c r="K1208" s="91"/>
      <c r="L1208" s="91"/>
      <c r="M1208" s="91"/>
      <c r="R1208"/>
      <c r="S1208"/>
      <c r="T1208"/>
      <c r="U1208"/>
      <c r="V1208"/>
      <c r="W1208"/>
      <c r="X1208"/>
      <c r="Y1208"/>
      <c r="Z1208"/>
      <c r="AA1208"/>
      <c r="AB1208"/>
      <c r="AC1208"/>
    </row>
    <row r="1209" spans="2:29" s="14" customFormat="1" x14ac:dyDescent="0.25">
      <c r="B1209"/>
      <c r="C1209"/>
      <c r="D1209"/>
      <c r="E1209"/>
      <c r="F1209"/>
      <c r="G1209"/>
      <c r="H1209"/>
      <c r="I1209"/>
      <c r="J1209"/>
      <c r="K1209" s="91"/>
      <c r="L1209" s="91"/>
      <c r="M1209" s="91"/>
      <c r="R1209"/>
      <c r="S1209"/>
      <c r="T1209"/>
      <c r="U1209"/>
      <c r="V1209"/>
      <c r="W1209"/>
      <c r="X1209"/>
      <c r="Y1209"/>
      <c r="Z1209"/>
      <c r="AA1209"/>
      <c r="AB1209"/>
      <c r="AC1209"/>
    </row>
    <row r="1210" spans="2:29" s="14" customFormat="1" x14ac:dyDescent="0.25">
      <c r="B1210"/>
      <c r="C1210"/>
      <c r="D1210"/>
      <c r="E1210"/>
      <c r="F1210"/>
      <c r="G1210"/>
      <c r="H1210"/>
      <c r="I1210"/>
      <c r="J1210"/>
      <c r="K1210" s="91"/>
      <c r="L1210" s="91"/>
      <c r="M1210" s="91"/>
      <c r="R1210"/>
      <c r="S1210"/>
      <c r="T1210"/>
      <c r="U1210"/>
      <c r="V1210"/>
      <c r="W1210"/>
      <c r="X1210"/>
      <c r="Y1210"/>
      <c r="Z1210"/>
      <c r="AA1210"/>
      <c r="AB1210"/>
      <c r="AC1210"/>
    </row>
    <row r="1211" spans="2:29" s="14" customFormat="1" x14ac:dyDescent="0.25">
      <c r="B1211"/>
      <c r="C1211"/>
      <c r="D1211"/>
      <c r="E1211"/>
      <c r="F1211"/>
      <c r="G1211"/>
      <c r="H1211"/>
      <c r="I1211"/>
      <c r="J1211"/>
      <c r="K1211" s="91"/>
      <c r="L1211" s="91"/>
      <c r="M1211" s="91"/>
      <c r="R1211"/>
      <c r="S1211"/>
      <c r="T1211"/>
      <c r="U1211"/>
      <c r="V1211"/>
      <c r="W1211"/>
      <c r="X1211"/>
      <c r="Y1211"/>
      <c r="Z1211"/>
      <c r="AA1211"/>
      <c r="AB1211"/>
      <c r="AC1211"/>
    </row>
    <row r="1212" spans="2:29" s="14" customFormat="1" x14ac:dyDescent="0.25">
      <c r="B1212"/>
      <c r="C1212"/>
      <c r="D1212"/>
      <c r="E1212"/>
      <c r="F1212"/>
      <c r="G1212"/>
      <c r="H1212"/>
      <c r="I1212"/>
      <c r="J1212"/>
      <c r="K1212" s="91"/>
      <c r="L1212" s="91"/>
      <c r="M1212" s="91"/>
      <c r="R1212"/>
      <c r="S1212"/>
      <c r="T1212"/>
      <c r="U1212"/>
      <c r="V1212"/>
      <c r="W1212"/>
      <c r="X1212"/>
      <c r="Y1212"/>
      <c r="Z1212"/>
      <c r="AA1212"/>
      <c r="AB1212"/>
      <c r="AC1212"/>
    </row>
    <row r="1213" spans="2:29" s="14" customFormat="1" x14ac:dyDescent="0.25">
      <c r="B1213"/>
      <c r="C1213"/>
      <c r="D1213"/>
      <c r="E1213"/>
      <c r="F1213"/>
      <c r="G1213"/>
      <c r="H1213"/>
      <c r="I1213"/>
      <c r="J1213"/>
      <c r="K1213" s="91"/>
      <c r="L1213" s="91"/>
      <c r="M1213" s="91"/>
      <c r="R1213"/>
      <c r="S1213"/>
      <c r="T1213"/>
      <c r="U1213"/>
      <c r="V1213"/>
      <c r="W1213"/>
      <c r="X1213"/>
      <c r="Y1213"/>
      <c r="Z1213"/>
      <c r="AA1213"/>
      <c r="AB1213"/>
      <c r="AC1213"/>
    </row>
    <row r="1214" spans="2:29" s="14" customFormat="1" x14ac:dyDescent="0.25">
      <c r="B1214"/>
      <c r="C1214"/>
      <c r="D1214"/>
      <c r="E1214"/>
      <c r="F1214"/>
      <c r="G1214"/>
      <c r="H1214"/>
      <c r="I1214"/>
      <c r="J1214"/>
      <c r="K1214" s="91"/>
      <c r="L1214" s="91"/>
      <c r="M1214" s="91"/>
      <c r="R1214"/>
      <c r="S1214"/>
      <c r="T1214"/>
      <c r="U1214"/>
      <c r="V1214"/>
      <c r="W1214"/>
      <c r="X1214"/>
      <c r="Y1214"/>
      <c r="Z1214"/>
      <c r="AA1214"/>
      <c r="AB1214"/>
      <c r="AC1214"/>
    </row>
    <row r="1215" spans="2:29" s="14" customFormat="1" x14ac:dyDescent="0.25">
      <c r="B1215"/>
      <c r="C1215"/>
      <c r="D1215"/>
      <c r="E1215"/>
      <c r="F1215"/>
      <c r="G1215"/>
      <c r="H1215"/>
      <c r="I1215"/>
      <c r="J1215"/>
      <c r="K1215" s="91"/>
      <c r="L1215" s="91"/>
      <c r="M1215" s="91"/>
      <c r="R1215"/>
      <c r="S1215"/>
      <c r="T1215"/>
      <c r="U1215"/>
      <c r="V1215"/>
      <c r="W1215"/>
      <c r="X1215"/>
      <c r="Y1215"/>
      <c r="Z1215"/>
      <c r="AA1215"/>
      <c r="AB1215"/>
      <c r="AC1215"/>
    </row>
    <row r="1216" spans="2:29" s="14" customFormat="1" x14ac:dyDescent="0.25">
      <c r="B1216"/>
      <c r="C1216"/>
      <c r="D1216"/>
      <c r="E1216"/>
      <c r="F1216"/>
      <c r="G1216"/>
      <c r="H1216"/>
      <c r="I1216"/>
      <c r="J1216"/>
      <c r="K1216" s="91"/>
      <c r="L1216" s="91"/>
      <c r="M1216" s="91"/>
      <c r="R1216"/>
      <c r="S1216"/>
      <c r="T1216"/>
      <c r="U1216"/>
      <c r="V1216"/>
      <c r="W1216"/>
      <c r="X1216"/>
      <c r="Y1216"/>
      <c r="Z1216"/>
      <c r="AA1216"/>
      <c r="AB1216"/>
      <c r="AC1216"/>
    </row>
    <row r="1217" spans="2:29" s="14" customFormat="1" x14ac:dyDescent="0.25">
      <c r="B1217"/>
      <c r="C1217"/>
      <c r="D1217"/>
      <c r="E1217"/>
      <c r="F1217"/>
      <c r="G1217"/>
      <c r="H1217"/>
      <c r="I1217"/>
      <c r="J1217"/>
      <c r="K1217" s="91"/>
      <c r="L1217" s="91"/>
      <c r="M1217" s="91"/>
      <c r="R1217"/>
      <c r="S1217"/>
      <c r="T1217"/>
      <c r="U1217"/>
      <c r="V1217"/>
      <c r="W1217"/>
      <c r="X1217"/>
      <c r="Y1217"/>
      <c r="Z1217"/>
      <c r="AA1217"/>
      <c r="AB1217"/>
      <c r="AC1217"/>
    </row>
    <row r="1218" spans="2:29" s="14" customFormat="1" x14ac:dyDescent="0.25">
      <c r="B1218"/>
      <c r="C1218"/>
      <c r="D1218"/>
      <c r="E1218"/>
      <c r="F1218"/>
      <c r="G1218"/>
      <c r="H1218"/>
      <c r="I1218"/>
      <c r="J1218"/>
      <c r="K1218" s="91"/>
      <c r="L1218" s="91"/>
      <c r="M1218" s="91"/>
      <c r="R1218"/>
      <c r="S1218"/>
      <c r="T1218"/>
      <c r="U1218"/>
      <c r="V1218"/>
      <c r="W1218"/>
      <c r="X1218"/>
      <c r="Y1218"/>
      <c r="Z1218"/>
      <c r="AA1218"/>
      <c r="AB1218"/>
      <c r="AC1218"/>
    </row>
    <row r="1219" spans="2:29" s="14" customFormat="1" x14ac:dyDescent="0.25">
      <c r="B1219"/>
      <c r="C1219"/>
      <c r="D1219"/>
      <c r="E1219"/>
      <c r="F1219"/>
      <c r="G1219"/>
      <c r="H1219"/>
      <c r="I1219"/>
      <c r="J1219"/>
      <c r="K1219" s="91"/>
      <c r="L1219" s="91"/>
      <c r="M1219" s="91"/>
      <c r="R1219"/>
      <c r="S1219"/>
      <c r="T1219"/>
      <c r="U1219"/>
      <c r="V1219"/>
      <c r="W1219"/>
      <c r="X1219"/>
      <c r="Y1219"/>
      <c r="Z1219"/>
      <c r="AA1219"/>
      <c r="AB1219"/>
      <c r="AC1219"/>
    </row>
    <row r="1220" spans="2:29" s="14" customFormat="1" x14ac:dyDescent="0.25">
      <c r="B1220"/>
      <c r="C1220"/>
      <c r="D1220"/>
      <c r="E1220"/>
      <c r="F1220"/>
      <c r="G1220"/>
      <c r="H1220"/>
      <c r="I1220"/>
      <c r="J1220"/>
      <c r="K1220" s="91"/>
      <c r="L1220" s="91"/>
      <c r="M1220" s="91"/>
      <c r="R1220"/>
      <c r="S1220"/>
      <c r="T1220"/>
      <c r="U1220"/>
      <c r="V1220"/>
      <c r="W1220"/>
      <c r="X1220"/>
      <c r="Y1220"/>
      <c r="Z1220"/>
      <c r="AA1220"/>
      <c r="AB1220"/>
      <c r="AC1220"/>
    </row>
    <row r="1221" spans="2:29" s="14" customFormat="1" x14ac:dyDescent="0.25">
      <c r="B1221"/>
      <c r="C1221"/>
      <c r="D1221"/>
      <c r="E1221"/>
      <c r="F1221"/>
      <c r="G1221"/>
      <c r="H1221"/>
      <c r="I1221"/>
      <c r="J1221"/>
      <c r="K1221" s="91"/>
      <c r="L1221" s="91"/>
      <c r="M1221" s="91"/>
      <c r="R1221"/>
      <c r="S1221"/>
      <c r="T1221"/>
      <c r="U1221"/>
      <c r="V1221"/>
      <c r="W1221"/>
      <c r="X1221"/>
      <c r="Y1221"/>
      <c r="Z1221"/>
      <c r="AA1221"/>
      <c r="AB1221"/>
      <c r="AC1221"/>
    </row>
    <row r="1222" spans="2:29" s="14" customFormat="1" x14ac:dyDescent="0.25">
      <c r="B1222"/>
      <c r="C1222"/>
      <c r="D1222"/>
      <c r="E1222"/>
      <c r="F1222"/>
      <c r="G1222"/>
      <c r="H1222"/>
      <c r="I1222"/>
      <c r="J1222"/>
      <c r="K1222" s="91"/>
      <c r="L1222" s="91"/>
      <c r="M1222" s="91"/>
      <c r="R1222"/>
      <c r="S1222"/>
      <c r="T1222"/>
      <c r="U1222"/>
      <c r="V1222"/>
      <c r="W1222"/>
      <c r="X1222"/>
      <c r="Y1222"/>
      <c r="Z1222"/>
      <c r="AA1222"/>
      <c r="AB1222"/>
      <c r="AC1222"/>
    </row>
    <row r="1223" spans="2:29" s="14" customFormat="1" x14ac:dyDescent="0.25">
      <c r="B1223"/>
      <c r="C1223"/>
      <c r="D1223"/>
      <c r="E1223"/>
      <c r="F1223"/>
      <c r="G1223"/>
      <c r="H1223"/>
      <c r="I1223"/>
      <c r="J1223"/>
      <c r="K1223" s="91"/>
      <c r="L1223" s="91"/>
      <c r="M1223" s="91"/>
      <c r="R1223"/>
      <c r="S1223"/>
      <c r="T1223"/>
      <c r="U1223"/>
      <c r="V1223"/>
      <c r="W1223"/>
      <c r="X1223"/>
      <c r="Y1223"/>
      <c r="Z1223"/>
      <c r="AA1223"/>
      <c r="AB1223"/>
      <c r="AC1223"/>
    </row>
    <row r="1224" spans="2:29" s="14" customFormat="1" x14ac:dyDescent="0.25">
      <c r="B1224"/>
      <c r="C1224"/>
      <c r="D1224"/>
      <c r="E1224"/>
      <c r="F1224"/>
      <c r="G1224"/>
      <c r="H1224"/>
      <c r="I1224"/>
      <c r="J1224"/>
      <c r="K1224" s="91"/>
      <c r="L1224" s="91"/>
      <c r="M1224" s="91"/>
      <c r="R1224"/>
      <c r="S1224"/>
      <c r="T1224"/>
      <c r="U1224"/>
      <c r="V1224"/>
      <c r="W1224"/>
      <c r="X1224"/>
      <c r="Y1224"/>
      <c r="Z1224"/>
      <c r="AA1224"/>
      <c r="AB1224"/>
      <c r="AC1224"/>
    </row>
    <row r="1225" spans="2:29" s="14" customFormat="1" x14ac:dyDescent="0.25">
      <c r="B1225"/>
      <c r="C1225"/>
      <c r="D1225"/>
      <c r="E1225"/>
      <c r="F1225"/>
      <c r="G1225"/>
      <c r="H1225"/>
      <c r="I1225"/>
      <c r="J1225"/>
      <c r="K1225" s="91"/>
      <c r="L1225" s="91"/>
      <c r="M1225" s="91"/>
      <c r="R1225"/>
      <c r="S1225"/>
      <c r="T1225"/>
      <c r="U1225"/>
      <c r="V1225"/>
      <c r="W1225"/>
      <c r="X1225"/>
      <c r="Y1225"/>
      <c r="Z1225"/>
      <c r="AA1225"/>
      <c r="AB1225"/>
      <c r="AC1225"/>
    </row>
    <row r="1226" spans="2:29" s="14" customFormat="1" x14ac:dyDescent="0.25">
      <c r="B1226"/>
      <c r="C1226"/>
      <c r="D1226"/>
      <c r="E1226"/>
      <c r="F1226"/>
      <c r="G1226"/>
      <c r="H1226"/>
      <c r="I1226"/>
      <c r="J1226"/>
      <c r="K1226" s="91"/>
      <c r="L1226" s="91"/>
      <c r="M1226" s="91"/>
      <c r="R1226"/>
      <c r="S1226"/>
      <c r="T1226"/>
      <c r="U1226"/>
      <c r="V1226"/>
      <c r="W1226"/>
      <c r="X1226"/>
      <c r="Y1226"/>
      <c r="Z1226"/>
      <c r="AA1226"/>
      <c r="AB1226"/>
      <c r="AC1226"/>
    </row>
    <row r="1227" spans="2:29" s="14" customFormat="1" x14ac:dyDescent="0.25">
      <c r="B1227"/>
      <c r="C1227"/>
      <c r="D1227"/>
      <c r="E1227"/>
      <c r="F1227"/>
      <c r="G1227"/>
      <c r="H1227"/>
      <c r="I1227"/>
      <c r="J1227"/>
      <c r="K1227" s="91"/>
      <c r="L1227" s="91"/>
      <c r="M1227" s="91"/>
      <c r="R1227"/>
      <c r="S1227"/>
      <c r="T1227"/>
      <c r="U1227"/>
      <c r="V1227"/>
      <c r="W1227"/>
      <c r="X1227"/>
      <c r="Y1227"/>
      <c r="Z1227"/>
      <c r="AA1227"/>
      <c r="AB1227"/>
      <c r="AC1227"/>
    </row>
    <row r="1228" spans="2:29" s="14" customFormat="1" x14ac:dyDescent="0.25">
      <c r="B1228"/>
      <c r="C1228"/>
      <c r="D1228"/>
      <c r="E1228"/>
      <c r="F1228"/>
      <c r="G1228"/>
      <c r="H1228"/>
      <c r="I1228"/>
      <c r="J1228"/>
      <c r="K1228" s="91"/>
      <c r="L1228" s="91"/>
      <c r="M1228" s="91"/>
      <c r="R1228"/>
      <c r="S1228"/>
      <c r="T1228"/>
      <c r="U1228"/>
      <c r="V1228"/>
      <c r="W1228"/>
      <c r="X1228"/>
      <c r="Y1228"/>
      <c r="Z1228"/>
      <c r="AA1228"/>
      <c r="AB1228"/>
      <c r="AC1228"/>
    </row>
    <row r="1229" spans="2:29" s="14" customFormat="1" x14ac:dyDescent="0.25">
      <c r="B1229"/>
      <c r="C1229"/>
      <c r="D1229"/>
      <c r="E1229"/>
      <c r="F1229"/>
      <c r="G1229"/>
      <c r="H1229"/>
      <c r="I1229"/>
      <c r="J1229"/>
      <c r="K1229" s="91"/>
      <c r="L1229" s="91"/>
      <c r="M1229" s="91"/>
      <c r="R1229"/>
      <c r="S1229"/>
      <c r="T1229"/>
      <c r="U1229"/>
      <c r="V1229"/>
      <c r="W1229"/>
      <c r="X1229"/>
      <c r="Y1229"/>
      <c r="Z1229"/>
      <c r="AA1229"/>
      <c r="AB1229"/>
      <c r="AC1229"/>
    </row>
    <row r="1230" spans="2:29" s="14" customFormat="1" x14ac:dyDescent="0.25">
      <c r="B1230"/>
      <c r="C1230"/>
      <c r="D1230"/>
      <c r="E1230"/>
      <c r="F1230"/>
      <c r="G1230"/>
      <c r="H1230"/>
      <c r="I1230"/>
      <c r="J1230"/>
      <c r="K1230" s="91"/>
      <c r="L1230" s="91"/>
      <c r="M1230" s="91"/>
      <c r="R1230"/>
      <c r="S1230"/>
      <c r="T1230"/>
      <c r="U1230"/>
      <c r="V1230"/>
      <c r="W1230"/>
      <c r="X1230"/>
      <c r="Y1230"/>
      <c r="Z1230"/>
      <c r="AA1230"/>
      <c r="AB1230"/>
      <c r="AC1230"/>
    </row>
    <row r="1231" spans="2:29" s="14" customFormat="1" x14ac:dyDescent="0.25">
      <c r="B1231"/>
      <c r="C1231"/>
      <c r="D1231"/>
      <c r="E1231"/>
      <c r="F1231"/>
      <c r="G1231"/>
      <c r="H1231"/>
      <c r="I1231"/>
      <c r="J1231"/>
      <c r="K1231" s="91"/>
      <c r="L1231" s="91"/>
      <c r="M1231" s="91"/>
      <c r="R1231"/>
      <c r="S1231"/>
      <c r="T1231"/>
      <c r="U1231"/>
      <c r="V1231"/>
      <c r="W1231"/>
      <c r="X1231"/>
      <c r="Y1231"/>
      <c r="Z1231"/>
      <c r="AA1231"/>
      <c r="AB1231"/>
      <c r="AC1231"/>
    </row>
    <row r="1232" spans="2:29" s="14" customFormat="1" x14ac:dyDescent="0.25">
      <c r="B1232"/>
      <c r="C1232"/>
      <c r="D1232"/>
      <c r="E1232"/>
      <c r="F1232"/>
      <c r="G1232"/>
      <c r="H1232"/>
      <c r="I1232"/>
      <c r="J1232"/>
      <c r="K1232" s="91"/>
      <c r="L1232" s="91"/>
      <c r="M1232" s="91"/>
      <c r="R1232"/>
      <c r="S1232"/>
      <c r="T1232"/>
      <c r="U1232"/>
      <c r="V1232"/>
      <c r="W1232"/>
      <c r="X1232"/>
      <c r="Y1232"/>
      <c r="Z1232"/>
      <c r="AA1232"/>
      <c r="AB1232"/>
      <c r="AC1232"/>
    </row>
    <row r="1233" spans="2:29" s="14" customFormat="1" x14ac:dyDescent="0.25">
      <c r="B1233"/>
      <c r="C1233"/>
      <c r="D1233"/>
      <c r="E1233"/>
      <c r="F1233"/>
      <c r="G1233"/>
      <c r="H1233"/>
      <c r="I1233"/>
      <c r="J1233"/>
      <c r="K1233" s="91"/>
      <c r="L1233" s="91"/>
      <c r="M1233" s="91"/>
      <c r="R1233"/>
      <c r="S1233"/>
      <c r="T1233"/>
      <c r="U1233"/>
      <c r="V1233"/>
      <c r="W1233"/>
      <c r="X1233"/>
      <c r="Y1233"/>
      <c r="Z1233"/>
      <c r="AA1233"/>
      <c r="AB1233"/>
      <c r="AC1233"/>
    </row>
    <row r="1234" spans="2:29" s="14" customFormat="1" x14ac:dyDescent="0.25">
      <c r="B1234"/>
      <c r="C1234"/>
      <c r="D1234"/>
      <c r="E1234"/>
      <c r="F1234"/>
      <c r="G1234"/>
      <c r="H1234"/>
      <c r="I1234"/>
      <c r="J1234"/>
      <c r="K1234" s="91"/>
      <c r="L1234" s="91"/>
      <c r="M1234" s="91"/>
      <c r="R1234"/>
      <c r="S1234"/>
      <c r="T1234"/>
      <c r="U1234"/>
      <c r="V1234"/>
      <c r="W1234"/>
      <c r="X1234"/>
      <c r="Y1234"/>
      <c r="Z1234"/>
      <c r="AA1234"/>
      <c r="AB1234"/>
      <c r="AC1234"/>
    </row>
    <row r="1235" spans="2:29" s="14" customFormat="1" x14ac:dyDescent="0.25">
      <c r="B1235"/>
      <c r="C1235"/>
      <c r="D1235"/>
      <c r="E1235"/>
      <c r="F1235"/>
      <c r="G1235"/>
      <c r="H1235"/>
      <c r="I1235"/>
      <c r="J1235"/>
      <c r="K1235" s="91"/>
      <c r="L1235" s="91"/>
      <c r="M1235" s="91"/>
      <c r="R1235"/>
      <c r="S1235"/>
      <c r="T1235"/>
      <c r="U1235"/>
      <c r="V1235"/>
      <c r="W1235"/>
      <c r="X1235"/>
      <c r="Y1235"/>
      <c r="Z1235"/>
      <c r="AA1235"/>
      <c r="AB1235"/>
      <c r="AC1235"/>
    </row>
    <row r="1236" spans="2:29" s="14" customFormat="1" x14ac:dyDescent="0.25">
      <c r="B1236"/>
      <c r="C1236"/>
      <c r="D1236"/>
      <c r="E1236"/>
      <c r="F1236"/>
      <c r="G1236"/>
      <c r="H1236"/>
      <c r="I1236"/>
      <c r="J1236"/>
      <c r="K1236" s="91"/>
      <c r="L1236" s="91"/>
      <c r="M1236" s="91"/>
      <c r="R1236"/>
      <c r="S1236"/>
      <c r="T1236"/>
      <c r="U1236"/>
      <c r="V1236"/>
      <c r="W1236"/>
      <c r="X1236"/>
      <c r="Y1236"/>
      <c r="Z1236"/>
      <c r="AA1236"/>
      <c r="AB1236"/>
      <c r="AC1236"/>
    </row>
    <row r="1237" spans="2:29" s="14" customFormat="1" x14ac:dyDescent="0.25">
      <c r="B1237"/>
      <c r="C1237"/>
      <c r="D1237"/>
      <c r="E1237"/>
      <c r="F1237"/>
      <c r="G1237"/>
      <c r="H1237"/>
      <c r="I1237"/>
      <c r="J1237"/>
      <c r="K1237" s="91"/>
      <c r="L1237" s="91"/>
      <c r="M1237" s="91"/>
      <c r="R1237"/>
      <c r="S1237"/>
      <c r="T1237"/>
      <c r="U1237"/>
      <c r="V1237"/>
      <c r="W1237"/>
      <c r="X1237"/>
      <c r="Y1237"/>
      <c r="Z1237"/>
      <c r="AA1237"/>
      <c r="AB1237"/>
      <c r="AC1237"/>
    </row>
    <row r="1238" spans="2:29" s="14" customFormat="1" x14ac:dyDescent="0.25">
      <c r="B1238"/>
      <c r="C1238"/>
      <c r="D1238"/>
      <c r="E1238"/>
      <c r="F1238"/>
      <c r="G1238"/>
      <c r="H1238"/>
      <c r="I1238"/>
      <c r="J1238"/>
      <c r="K1238" s="91"/>
      <c r="L1238" s="91"/>
      <c r="M1238" s="91"/>
      <c r="R1238"/>
      <c r="S1238"/>
      <c r="T1238"/>
      <c r="U1238"/>
      <c r="V1238"/>
      <c r="W1238"/>
      <c r="X1238"/>
      <c r="Y1238"/>
      <c r="Z1238"/>
      <c r="AA1238"/>
      <c r="AB1238"/>
      <c r="AC1238"/>
    </row>
    <row r="1239" spans="2:29" s="14" customFormat="1" x14ac:dyDescent="0.25">
      <c r="B1239"/>
      <c r="C1239"/>
      <c r="D1239"/>
      <c r="E1239"/>
      <c r="F1239"/>
      <c r="G1239"/>
      <c r="H1239"/>
      <c r="I1239"/>
      <c r="J1239"/>
      <c r="K1239" s="91"/>
      <c r="L1239" s="91"/>
      <c r="M1239" s="91"/>
      <c r="R1239"/>
      <c r="S1239"/>
      <c r="T1239"/>
      <c r="U1239"/>
      <c r="V1239"/>
      <c r="W1239"/>
      <c r="X1239"/>
      <c r="Y1239"/>
      <c r="Z1239"/>
      <c r="AA1239"/>
      <c r="AB1239"/>
      <c r="AC1239"/>
    </row>
    <row r="1240" spans="2:29" s="14" customFormat="1" x14ac:dyDescent="0.25">
      <c r="B1240"/>
      <c r="C1240"/>
      <c r="D1240"/>
      <c r="E1240"/>
      <c r="F1240"/>
      <c r="G1240"/>
      <c r="H1240"/>
      <c r="I1240"/>
      <c r="J1240"/>
      <c r="K1240" s="91"/>
      <c r="L1240" s="91"/>
      <c r="M1240" s="91"/>
      <c r="R1240"/>
      <c r="S1240"/>
      <c r="T1240"/>
      <c r="U1240"/>
      <c r="V1240"/>
      <c r="W1240"/>
      <c r="X1240"/>
      <c r="Y1240"/>
      <c r="Z1240"/>
      <c r="AA1240"/>
      <c r="AB1240"/>
      <c r="AC1240"/>
    </row>
    <row r="1241" spans="2:29" s="14" customFormat="1" x14ac:dyDescent="0.25">
      <c r="B1241"/>
      <c r="C1241"/>
      <c r="D1241"/>
      <c r="E1241"/>
      <c r="F1241"/>
      <c r="G1241"/>
      <c r="H1241"/>
      <c r="I1241"/>
      <c r="J1241"/>
      <c r="K1241" s="91"/>
      <c r="L1241" s="91"/>
      <c r="M1241" s="91"/>
      <c r="R1241"/>
      <c r="S1241"/>
      <c r="T1241"/>
      <c r="U1241"/>
      <c r="V1241"/>
      <c r="W1241"/>
      <c r="X1241"/>
      <c r="Y1241"/>
      <c r="Z1241"/>
      <c r="AA1241"/>
      <c r="AB1241"/>
      <c r="AC1241"/>
    </row>
    <row r="1242" spans="2:29" s="14" customFormat="1" x14ac:dyDescent="0.25">
      <c r="B1242"/>
      <c r="C1242"/>
      <c r="D1242"/>
      <c r="E1242"/>
      <c r="F1242"/>
      <c r="G1242"/>
      <c r="H1242"/>
      <c r="I1242"/>
      <c r="J1242"/>
      <c r="K1242" s="91"/>
      <c r="L1242" s="91"/>
      <c r="M1242" s="91"/>
      <c r="R1242"/>
      <c r="S1242"/>
      <c r="T1242"/>
      <c r="U1242"/>
      <c r="V1242"/>
      <c r="W1242"/>
      <c r="X1242"/>
      <c r="Y1242"/>
      <c r="Z1242"/>
      <c r="AA1242"/>
      <c r="AB1242"/>
      <c r="AC1242"/>
    </row>
    <row r="1243" spans="2:29" s="14" customFormat="1" x14ac:dyDescent="0.25">
      <c r="B1243"/>
      <c r="C1243"/>
      <c r="D1243"/>
      <c r="E1243"/>
      <c r="F1243"/>
      <c r="G1243"/>
      <c r="H1243"/>
      <c r="I1243"/>
      <c r="J1243"/>
      <c r="K1243" s="91"/>
      <c r="L1243" s="91"/>
      <c r="M1243" s="91"/>
      <c r="R1243"/>
      <c r="S1243"/>
      <c r="T1243"/>
      <c r="U1243"/>
      <c r="V1243"/>
      <c r="W1243"/>
      <c r="X1243"/>
      <c r="Y1243"/>
      <c r="Z1243"/>
      <c r="AA1243"/>
      <c r="AB1243"/>
      <c r="AC1243"/>
    </row>
    <row r="1244" spans="2:29" s="14" customFormat="1" x14ac:dyDescent="0.25">
      <c r="B1244"/>
      <c r="C1244"/>
      <c r="D1244"/>
      <c r="E1244"/>
      <c r="F1244"/>
      <c r="G1244"/>
      <c r="H1244"/>
      <c r="I1244"/>
      <c r="J1244"/>
      <c r="K1244" s="91"/>
      <c r="L1244" s="91"/>
      <c r="M1244" s="91"/>
      <c r="R1244"/>
      <c r="S1244"/>
      <c r="T1244"/>
      <c r="U1244"/>
      <c r="V1244"/>
      <c r="W1244"/>
      <c r="X1244"/>
      <c r="Y1244"/>
      <c r="Z1244"/>
      <c r="AA1244"/>
      <c r="AB1244"/>
      <c r="AC1244"/>
    </row>
    <row r="1245" spans="2:29" s="14" customFormat="1" x14ac:dyDescent="0.25">
      <c r="B1245"/>
      <c r="C1245"/>
      <c r="D1245"/>
      <c r="E1245"/>
      <c r="F1245"/>
      <c r="G1245"/>
      <c r="H1245"/>
      <c r="I1245"/>
      <c r="J1245"/>
      <c r="K1245" s="91"/>
      <c r="L1245" s="91"/>
      <c r="M1245" s="91"/>
      <c r="R1245"/>
      <c r="S1245"/>
      <c r="T1245"/>
      <c r="U1245"/>
      <c r="V1245"/>
      <c r="W1245"/>
      <c r="X1245"/>
      <c r="Y1245"/>
      <c r="Z1245"/>
      <c r="AA1245"/>
      <c r="AB1245"/>
      <c r="AC1245"/>
    </row>
    <row r="1246" spans="2:29" s="14" customFormat="1" x14ac:dyDescent="0.25">
      <c r="B1246"/>
      <c r="C1246"/>
      <c r="D1246"/>
      <c r="E1246"/>
      <c r="F1246"/>
      <c r="G1246"/>
      <c r="H1246"/>
      <c r="I1246"/>
      <c r="J1246"/>
      <c r="K1246" s="91"/>
      <c r="L1246" s="91"/>
      <c r="M1246" s="91"/>
      <c r="R1246"/>
      <c r="S1246"/>
      <c r="T1246"/>
      <c r="U1246"/>
      <c r="V1246"/>
      <c r="W1246"/>
      <c r="X1246"/>
      <c r="Y1246"/>
      <c r="Z1246"/>
      <c r="AA1246"/>
      <c r="AB1246"/>
      <c r="AC1246"/>
    </row>
    <row r="1247" spans="2:29" s="14" customFormat="1" x14ac:dyDescent="0.25">
      <c r="B1247"/>
      <c r="C1247"/>
      <c r="D1247"/>
      <c r="E1247"/>
      <c r="F1247"/>
      <c r="G1247"/>
      <c r="H1247"/>
      <c r="I1247"/>
      <c r="J1247"/>
      <c r="K1247" s="91"/>
      <c r="L1247" s="91"/>
      <c r="M1247" s="91"/>
      <c r="R1247"/>
      <c r="S1247"/>
      <c r="T1247"/>
      <c r="U1247"/>
      <c r="V1247"/>
      <c r="W1247"/>
      <c r="X1247"/>
      <c r="Y1247"/>
      <c r="Z1247"/>
      <c r="AA1247"/>
      <c r="AB1247"/>
      <c r="AC1247"/>
    </row>
    <row r="1248" spans="2:29" s="14" customFormat="1" x14ac:dyDescent="0.25">
      <c r="B1248"/>
      <c r="C1248"/>
      <c r="D1248"/>
      <c r="E1248"/>
      <c r="F1248"/>
      <c r="G1248"/>
      <c r="H1248"/>
      <c r="I1248"/>
      <c r="J1248"/>
      <c r="K1248" s="91"/>
      <c r="L1248" s="91"/>
      <c r="M1248" s="91"/>
      <c r="R1248"/>
      <c r="S1248"/>
      <c r="T1248"/>
      <c r="U1248"/>
      <c r="V1248"/>
      <c r="W1248"/>
      <c r="X1248"/>
      <c r="Y1248"/>
      <c r="Z1248"/>
      <c r="AA1248"/>
      <c r="AB1248"/>
      <c r="AC1248"/>
    </row>
    <row r="1249" spans="2:29" s="14" customFormat="1" x14ac:dyDescent="0.25">
      <c r="B1249"/>
      <c r="C1249"/>
      <c r="D1249"/>
      <c r="E1249"/>
      <c r="F1249"/>
      <c r="G1249"/>
      <c r="H1249"/>
      <c r="I1249"/>
      <c r="J1249"/>
      <c r="K1249" s="91"/>
      <c r="L1249" s="91"/>
      <c r="M1249" s="91"/>
      <c r="R1249"/>
      <c r="S1249"/>
      <c r="T1249"/>
      <c r="U1249"/>
      <c r="V1249"/>
      <c r="W1249"/>
      <c r="X1249"/>
      <c r="Y1249"/>
      <c r="Z1249"/>
      <c r="AA1249"/>
      <c r="AB1249"/>
      <c r="AC1249"/>
    </row>
    <row r="1250" spans="2:29" s="14" customFormat="1" x14ac:dyDescent="0.25">
      <c r="B1250"/>
      <c r="C1250"/>
      <c r="D1250"/>
      <c r="E1250"/>
      <c r="F1250"/>
      <c r="G1250"/>
      <c r="H1250"/>
      <c r="I1250"/>
      <c r="J1250"/>
      <c r="K1250" s="91"/>
      <c r="L1250" s="91"/>
      <c r="M1250" s="91"/>
      <c r="R1250"/>
      <c r="S1250"/>
      <c r="T1250"/>
      <c r="U1250"/>
      <c r="V1250"/>
      <c r="W1250"/>
      <c r="X1250"/>
      <c r="Y1250"/>
      <c r="Z1250"/>
      <c r="AA1250"/>
      <c r="AB1250"/>
      <c r="AC1250"/>
    </row>
    <row r="1251" spans="2:29" s="14" customFormat="1" x14ac:dyDescent="0.25">
      <c r="B1251"/>
      <c r="C1251"/>
      <c r="D1251"/>
      <c r="E1251"/>
      <c r="F1251"/>
      <c r="G1251"/>
      <c r="H1251"/>
      <c r="I1251"/>
      <c r="J1251"/>
      <c r="K1251" s="91"/>
      <c r="L1251" s="91"/>
      <c r="M1251" s="91"/>
      <c r="R1251"/>
      <c r="S1251"/>
      <c r="T1251"/>
      <c r="U1251"/>
      <c r="V1251"/>
      <c r="W1251"/>
      <c r="X1251"/>
      <c r="Y1251"/>
      <c r="Z1251"/>
      <c r="AA1251"/>
      <c r="AB1251"/>
      <c r="AC1251"/>
    </row>
    <row r="1252" spans="2:29" s="14" customFormat="1" x14ac:dyDescent="0.25">
      <c r="B1252"/>
      <c r="C1252"/>
      <c r="D1252"/>
      <c r="E1252"/>
      <c r="F1252"/>
      <c r="G1252"/>
      <c r="H1252"/>
      <c r="I1252"/>
      <c r="J1252"/>
      <c r="K1252" s="91"/>
      <c r="L1252" s="91"/>
      <c r="M1252" s="91"/>
      <c r="R1252"/>
      <c r="S1252"/>
      <c r="T1252"/>
      <c r="U1252"/>
      <c r="V1252"/>
      <c r="W1252"/>
      <c r="X1252"/>
      <c r="Y1252"/>
      <c r="Z1252"/>
      <c r="AA1252"/>
      <c r="AB1252"/>
      <c r="AC1252"/>
    </row>
    <row r="1253" spans="2:29" s="14" customFormat="1" x14ac:dyDescent="0.25">
      <c r="B1253"/>
      <c r="C1253"/>
      <c r="D1253"/>
      <c r="E1253"/>
      <c r="F1253"/>
      <c r="G1253"/>
      <c r="H1253"/>
      <c r="I1253"/>
      <c r="J1253"/>
      <c r="K1253" s="91"/>
      <c r="L1253" s="91"/>
      <c r="M1253" s="91"/>
      <c r="R1253"/>
      <c r="S1253"/>
      <c r="T1253"/>
      <c r="U1253"/>
      <c r="V1253"/>
      <c r="W1253"/>
      <c r="X1253"/>
      <c r="Y1253"/>
      <c r="Z1253"/>
      <c r="AA1253"/>
      <c r="AB1253"/>
      <c r="AC1253"/>
    </row>
    <row r="1254" spans="2:29" s="14" customFormat="1" x14ac:dyDescent="0.25">
      <c r="B1254"/>
      <c r="C1254"/>
      <c r="D1254"/>
      <c r="E1254"/>
      <c r="F1254"/>
      <c r="G1254"/>
      <c r="H1254"/>
      <c r="I1254"/>
      <c r="J1254"/>
      <c r="K1254" s="91"/>
      <c r="L1254" s="91"/>
      <c r="M1254" s="91"/>
      <c r="R1254"/>
      <c r="S1254"/>
      <c r="T1254"/>
      <c r="U1254"/>
      <c r="V1254"/>
      <c r="W1254"/>
      <c r="X1254"/>
      <c r="Y1254"/>
      <c r="Z1254"/>
      <c r="AA1254"/>
      <c r="AB1254"/>
      <c r="AC1254"/>
    </row>
    <row r="1255" spans="2:29" s="14" customFormat="1" x14ac:dyDescent="0.25">
      <c r="B1255"/>
      <c r="C1255"/>
      <c r="D1255"/>
      <c r="E1255"/>
      <c r="F1255"/>
      <c r="G1255"/>
      <c r="H1255"/>
      <c r="I1255"/>
      <c r="J1255"/>
      <c r="K1255" s="91"/>
      <c r="L1255" s="91"/>
      <c r="M1255" s="91"/>
      <c r="R1255"/>
      <c r="S1255"/>
      <c r="T1255"/>
      <c r="U1255"/>
      <c r="V1255"/>
      <c r="W1255"/>
      <c r="X1255"/>
      <c r="Y1255"/>
      <c r="Z1255"/>
      <c r="AA1255"/>
      <c r="AB1255"/>
      <c r="AC1255"/>
    </row>
    <row r="1256" spans="2:29" s="14" customFormat="1" x14ac:dyDescent="0.25">
      <c r="B1256"/>
      <c r="C1256"/>
      <c r="D1256"/>
      <c r="E1256"/>
      <c r="F1256"/>
      <c r="G1256"/>
      <c r="H1256"/>
      <c r="I1256"/>
      <c r="J1256"/>
      <c r="K1256" s="91"/>
      <c r="L1256" s="91"/>
      <c r="M1256" s="91"/>
      <c r="R1256"/>
      <c r="S1256"/>
      <c r="T1256"/>
      <c r="U1256"/>
      <c r="V1256"/>
      <c r="W1256"/>
      <c r="X1256"/>
      <c r="Y1256"/>
      <c r="Z1256"/>
      <c r="AA1256"/>
      <c r="AB1256"/>
      <c r="AC1256"/>
    </row>
    <row r="1257" spans="2:29" s="14" customFormat="1" x14ac:dyDescent="0.25">
      <c r="B1257"/>
      <c r="C1257"/>
      <c r="D1257"/>
      <c r="E1257"/>
      <c r="F1257"/>
      <c r="G1257"/>
      <c r="H1257"/>
      <c r="I1257"/>
      <c r="J1257"/>
      <c r="K1257" s="91"/>
      <c r="L1257" s="91"/>
      <c r="M1257" s="91"/>
      <c r="R1257"/>
      <c r="S1257"/>
      <c r="T1257"/>
      <c r="U1257"/>
      <c r="V1257"/>
      <c r="W1257"/>
      <c r="X1257"/>
      <c r="Y1257"/>
      <c r="Z1257"/>
      <c r="AA1257"/>
      <c r="AB1257"/>
      <c r="AC1257"/>
    </row>
    <row r="1258" spans="2:29" s="14" customFormat="1" x14ac:dyDescent="0.25">
      <c r="B1258"/>
      <c r="C1258"/>
      <c r="D1258"/>
      <c r="E1258"/>
      <c r="F1258"/>
      <c r="G1258"/>
      <c r="H1258"/>
      <c r="I1258"/>
      <c r="J1258"/>
      <c r="K1258" s="91"/>
      <c r="L1258" s="91"/>
      <c r="M1258" s="91"/>
      <c r="R1258"/>
      <c r="S1258"/>
      <c r="T1258"/>
      <c r="U1258"/>
      <c r="V1258"/>
      <c r="W1258"/>
      <c r="X1258"/>
      <c r="Y1258"/>
      <c r="Z1258"/>
      <c r="AA1258"/>
      <c r="AB1258"/>
      <c r="AC1258"/>
    </row>
    <row r="1259" spans="2:29" s="14" customFormat="1" x14ac:dyDescent="0.25">
      <c r="B1259"/>
      <c r="C1259"/>
      <c r="D1259"/>
      <c r="E1259"/>
      <c r="F1259"/>
      <c r="G1259"/>
      <c r="H1259"/>
      <c r="I1259"/>
      <c r="J1259"/>
      <c r="K1259" s="91"/>
      <c r="L1259" s="91"/>
      <c r="M1259" s="91"/>
      <c r="R1259"/>
      <c r="S1259"/>
      <c r="T1259"/>
      <c r="U1259"/>
      <c r="V1259"/>
      <c r="W1259"/>
      <c r="X1259"/>
      <c r="Y1259"/>
      <c r="Z1259"/>
      <c r="AA1259"/>
      <c r="AB1259"/>
      <c r="AC1259"/>
    </row>
    <row r="1260" spans="2:29" s="14" customFormat="1" x14ac:dyDescent="0.25">
      <c r="B1260"/>
      <c r="C1260"/>
      <c r="D1260"/>
      <c r="E1260"/>
      <c r="F1260"/>
      <c r="G1260"/>
      <c r="H1260"/>
      <c r="I1260"/>
      <c r="J1260"/>
      <c r="K1260" s="91"/>
      <c r="L1260" s="91"/>
      <c r="M1260" s="91"/>
      <c r="R1260"/>
      <c r="S1260"/>
      <c r="T1260"/>
      <c r="U1260"/>
      <c r="V1260"/>
      <c r="W1260"/>
      <c r="X1260"/>
      <c r="Y1260"/>
      <c r="Z1260"/>
      <c r="AA1260"/>
      <c r="AB1260"/>
      <c r="AC1260"/>
    </row>
    <row r="1261" spans="2:29" s="14" customFormat="1" x14ac:dyDescent="0.25">
      <c r="B1261"/>
      <c r="C1261"/>
      <c r="D1261"/>
      <c r="E1261"/>
      <c r="F1261"/>
      <c r="G1261"/>
      <c r="H1261"/>
      <c r="I1261"/>
      <c r="J1261"/>
      <c r="K1261" s="91"/>
      <c r="L1261" s="91"/>
      <c r="M1261" s="91"/>
      <c r="R1261"/>
      <c r="S1261"/>
      <c r="T1261"/>
      <c r="U1261"/>
      <c r="V1261"/>
      <c r="W1261"/>
      <c r="X1261"/>
      <c r="Y1261"/>
      <c r="Z1261"/>
      <c r="AA1261"/>
      <c r="AB1261"/>
      <c r="AC1261"/>
    </row>
    <row r="1262" spans="2:29" s="14" customFormat="1" x14ac:dyDescent="0.25">
      <c r="B1262"/>
      <c r="C1262"/>
      <c r="D1262"/>
      <c r="E1262"/>
      <c r="F1262"/>
      <c r="G1262"/>
      <c r="H1262"/>
      <c r="I1262"/>
      <c r="J1262"/>
      <c r="K1262" s="91"/>
      <c r="L1262" s="91"/>
      <c r="M1262" s="91"/>
      <c r="R1262"/>
      <c r="S1262"/>
      <c r="T1262"/>
      <c r="U1262"/>
      <c r="V1262"/>
      <c r="W1262"/>
      <c r="X1262"/>
      <c r="Y1262"/>
      <c r="Z1262"/>
      <c r="AA1262"/>
      <c r="AB1262"/>
      <c r="AC1262"/>
    </row>
    <row r="1263" spans="2:29" s="14" customFormat="1" x14ac:dyDescent="0.25">
      <c r="B1263"/>
      <c r="C1263"/>
      <c r="D1263"/>
      <c r="E1263"/>
      <c r="F1263"/>
      <c r="G1263"/>
      <c r="H1263"/>
      <c r="I1263"/>
      <c r="J1263"/>
      <c r="K1263" s="91"/>
      <c r="L1263" s="91"/>
      <c r="M1263" s="91"/>
      <c r="R1263"/>
      <c r="S1263"/>
      <c r="T1263"/>
      <c r="U1263"/>
      <c r="V1263"/>
      <c r="W1263"/>
      <c r="X1263"/>
      <c r="Y1263"/>
      <c r="Z1263"/>
      <c r="AA1263"/>
      <c r="AB1263"/>
      <c r="AC1263"/>
    </row>
    <row r="1264" spans="2:29" s="14" customFormat="1" x14ac:dyDescent="0.25">
      <c r="B1264"/>
      <c r="C1264"/>
      <c r="D1264"/>
      <c r="E1264"/>
      <c r="F1264"/>
      <c r="G1264"/>
      <c r="H1264"/>
      <c r="I1264"/>
      <c r="J1264"/>
      <c r="K1264" s="91"/>
      <c r="L1264" s="91"/>
      <c r="M1264" s="91"/>
      <c r="R1264"/>
      <c r="S1264"/>
      <c r="T1264"/>
      <c r="U1264"/>
      <c r="V1264"/>
      <c r="W1264"/>
      <c r="X1264"/>
      <c r="Y1264"/>
      <c r="Z1264"/>
      <c r="AA1264"/>
      <c r="AB1264"/>
      <c r="AC1264"/>
    </row>
    <row r="1265" spans="2:29" s="14" customFormat="1" x14ac:dyDescent="0.25">
      <c r="B1265"/>
      <c r="C1265"/>
      <c r="D1265"/>
      <c r="E1265"/>
      <c r="F1265"/>
      <c r="G1265"/>
      <c r="H1265"/>
      <c r="I1265"/>
      <c r="J1265"/>
      <c r="K1265" s="91"/>
      <c r="L1265" s="91"/>
      <c r="M1265" s="91"/>
      <c r="R1265"/>
      <c r="S1265"/>
      <c r="T1265"/>
      <c r="U1265"/>
      <c r="V1265"/>
      <c r="W1265"/>
      <c r="X1265"/>
      <c r="Y1265"/>
      <c r="Z1265"/>
      <c r="AA1265"/>
      <c r="AB1265"/>
      <c r="AC1265"/>
    </row>
    <row r="1266" spans="2:29" s="14" customFormat="1" x14ac:dyDescent="0.25">
      <c r="B1266"/>
      <c r="C1266"/>
      <c r="D1266"/>
      <c r="E1266"/>
      <c r="F1266"/>
      <c r="G1266"/>
      <c r="H1266"/>
      <c r="I1266"/>
      <c r="J1266"/>
      <c r="K1266" s="91"/>
      <c r="L1266" s="91"/>
      <c r="M1266" s="91"/>
      <c r="R1266"/>
      <c r="S1266"/>
      <c r="T1266"/>
      <c r="U1266"/>
      <c r="V1266"/>
      <c r="W1266"/>
      <c r="X1266"/>
      <c r="Y1266"/>
      <c r="Z1266"/>
      <c r="AA1266"/>
      <c r="AB1266"/>
      <c r="AC1266"/>
    </row>
    <row r="1267" spans="2:29" s="14" customFormat="1" x14ac:dyDescent="0.25">
      <c r="B1267"/>
      <c r="C1267"/>
      <c r="D1267"/>
      <c r="E1267"/>
      <c r="F1267"/>
      <c r="G1267"/>
      <c r="H1267"/>
      <c r="I1267"/>
      <c r="J1267"/>
      <c r="K1267" s="91"/>
      <c r="L1267" s="91"/>
      <c r="M1267" s="91"/>
      <c r="R1267"/>
      <c r="S1267"/>
      <c r="T1267"/>
      <c r="U1267"/>
      <c r="V1267"/>
      <c r="W1267"/>
      <c r="X1267"/>
      <c r="Y1267"/>
      <c r="Z1267"/>
      <c r="AA1267"/>
      <c r="AB1267"/>
      <c r="AC1267"/>
    </row>
    <row r="1268" spans="2:29" s="14" customFormat="1" x14ac:dyDescent="0.25">
      <c r="B1268"/>
      <c r="C1268"/>
      <c r="D1268"/>
      <c r="E1268"/>
      <c r="F1268"/>
      <c r="G1268"/>
      <c r="H1268"/>
      <c r="I1268"/>
      <c r="J1268"/>
      <c r="K1268" s="91"/>
      <c r="L1268" s="91"/>
      <c r="M1268" s="91"/>
      <c r="R1268"/>
      <c r="S1268"/>
      <c r="T1268"/>
      <c r="U1268"/>
      <c r="V1268"/>
      <c r="W1268"/>
      <c r="X1268"/>
      <c r="Y1268"/>
      <c r="Z1268"/>
      <c r="AA1268"/>
      <c r="AB1268"/>
      <c r="AC1268"/>
    </row>
    <row r="1269" spans="2:29" s="14" customFormat="1" x14ac:dyDescent="0.25">
      <c r="B1269"/>
      <c r="C1269"/>
      <c r="D1269"/>
      <c r="E1269"/>
      <c r="F1269"/>
      <c r="G1269"/>
      <c r="H1269"/>
      <c r="I1269"/>
      <c r="J1269"/>
      <c r="K1269" s="91"/>
      <c r="L1269" s="91"/>
      <c r="M1269" s="91"/>
      <c r="R1269"/>
      <c r="S1269"/>
      <c r="T1269"/>
      <c r="U1269"/>
      <c r="V1269"/>
      <c r="W1269"/>
      <c r="X1269"/>
      <c r="Y1269"/>
      <c r="Z1269"/>
      <c r="AA1269"/>
      <c r="AB1269"/>
      <c r="AC1269"/>
    </row>
    <row r="1270" spans="2:29" s="14" customFormat="1" x14ac:dyDescent="0.25">
      <c r="B1270"/>
      <c r="C1270"/>
      <c r="D1270"/>
      <c r="E1270"/>
      <c r="F1270"/>
      <c r="G1270"/>
      <c r="H1270"/>
      <c r="I1270"/>
      <c r="J1270"/>
      <c r="K1270" s="91"/>
      <c r="L1270" s="91"/>
      <c r="M1270" s="91"/>
      <c r="R1270"/>
      <c r="S1270"/>
      <c r="T1270"/>
      <c r="U1270"/>
      <c r="V1270"/>
      <c r="W1270"/>
      <c r="X1270"/>
      <c r="Y1270"/>
      <c r="Z1270"/>
      <c r="AA1270"/>
      <c r="AB1270"/>
      <c r="AC1270"/>
    </row>
    <row r="1271" spans="2:29" s="14" customFormat="1" x14ac:dyDescent="0.25">
      <c r="B1271"/>
      <c r="C1271"/>
      <c r="D1271"/>
      <c r="E1271"/>
      <c r="F1271"/>
      <c r="G1271"/>
      <c r="H1271"/>
      <c r="I1271"/>
      <c r="J1271"/>
      <c r="K1271" s="91"/>
      <c r="L1271" s="91"/>
      <c r="M1271" s="91"/>
      <c r="R1271"/>
      <c r="S1271"/>
      <c r="T1271"/>
      <c r="U1271"/>
      <c r="V1271"/>
      <c r="W1271"/>
      <c r="X1271"/>
      <c r="Y1271"/>
      <c r="Z1271"/>
      <c r="AA1271"/>
      <c r="AB1271"/>
      <c r="AC1271"/>
    </row>
    <row r="1272" spans="2:29" s="14" customFormat="1" x14ac:dyDescent="0.25">
      <c r="B1272"/>
      <c r="C1272"/>
      <c r="D1272"/>
      <c r="E1272"/>
      <c r="F1272"/>
      <c r="G1272"/>
      <c r="H1272"/>
      <c r="I1272"/>
      <c r="J1272"/>
      <c r="K1272" s="91"/>
      <c r="L1272" s="91"/>
      <c r="M1272" s="91"/>
      <c r="R1272"/>
      <c r="S1272"/>
      <c r="T1272"/>
      <c r="U1272"/>
      <c r="V1272"/>
      <c r="W1272"/>
      <c r="X1272"/>
      <c r="Y1272"/>
      <c r="Z1272"/>
      <c r="AA1272"/>
      <c r="AB1272"/>
      <c r="AC1272"/>
    </row>
    <row r="1273" spans="2:29" s="14" customFormat="1" x14ac:dyDescent="0.25">
      <c r="B1273"/>
      <c r="C1273"/>
      <c r="D1273"/>
      <c r="E1273"/>
      <c r="F1273"/>
      <c r="G1273"/>
      <c r="H1273"/>
      <c r="I1273"/>
      <c r="J1273"/>
      <c r="K1273" s="91"/>
      <c r="L1273" s="91"/>
      <c r="M1273" s="91"/>
      <c r="R1273"/>
      <c r="S1273"/>
      <c r="T1273"/>
      <c r="U1273"/>
      <c r="V1273"/>
      <c r="W1273"/>
      <c r="X1273"/>
      <c r="Y1273"/>
      <c r="Z1273"/>
      <c r="AA1273"/>
      <c r="AB1273"/>
      <c r="AC1273"/>
    </row>
    <row r="1274" spans="2:29" s="14" customFormat="1" x14ac:dyDescent="0.25">
      <c r="B1274"/>
      <c r="C1274"/>
      <c r="D1274"/>
      <c r="E1274"/>
      <c r="F1274"/>
      <c r="G1274"/>
      <c r="H1274"/>
      <c r="I1274"/>
      <c r="J1274"/>
      <c r="K1274" s="91"/>
      <c r="L1274" s="91"/>
      <c r="M1274" s="91"/>
      <c r="R1274"/>
      <c r="S1274"/>
      <c r="T1274"/>
      <c r="U1274"/>
      <c r="V1274"/>
      <c r="W1274"/>
      <c r="X1274"/>
      <c r="Y1274"/>
      <c r="Z1274"/>
      <c r="AA1274"/>
      <c r="AB1274"/>
      <c r="AC1274"/>
    </row>
    <row r="1275" spans="2:29" s="14" customFormat="1" x14ac:dyDescent="0.25">
      <c r="B1275"/>
      <c r="C1275"/>
      <c r="D1275"/>
      <c r="E1275"/>
      <c r="F1275"/>
      <c r="G1275"/>
      <c r="H1275"/>
      <c r="I1275"/>
      <c r="J1275"/>
      <c r="K1275" s="91"/>
      <c r="L1275" s="91"/>
      <c r="M1275" s="91"/>
      <c r="R1275"/>
      <c r="S1275"/>
      <c r="T1275"/>
      <c r="U1275"/>
      <c r="V1275"/>
      <c r="W1275"/>
      <c r="X1275"/>
      <c r="Y1275"/>
      <c r="Z1275"/>
      <c r="AA1275"/>
      <c r="AB1275"/>
      <c r="AC1275"/>
    </row>
    <row r="1276" spans="2:29" s="14" customFormat="1" x14ac:dyDescent="0.25">
      <c r="B1276"/>
      <c r="C1276"/>
      <c r="D1276"/>
      <c r="E1276"/>
      <c r="F1276"/>
      <c r="G1276"/>
      <c r="H1276"/>
      <c r="I1276"/>
      <c r="J1276"/>
      <c r="K1276" s="91"/>
      <c r="L1276" s="91"/>
      <c r="M1276" s="91"/>
      <c r="R1276"/>
      <c r="S1276"/>
      <c r="T1276"/>
      <c r="U1276"/>
      <c r="V1276"/>
      <c r="W1276"/>
      <c r="X1276"/>
      <c r="Y1276"/>
      <c r="Z1276"/>
      <c r="AA1276"/>
      <c r="AB1276"/>
      <c r="AC1276"/>
    </row>
    <row r="1277" spans="2:29" s="14" customFormat="1" x14ac:dyDescent="0.25">
      <c r="B1277"/>
      <c r="C1277"/>
      <c r="D1277"/>
      <c r="E1277"/>
      <c r="F1277"/>
      <c r="G1277"/>
      <c r="H1277"/>
      <c r="I1277"/>
      <c r="J1277"/>
      <c r="K1277" s="91"/>
      <c r="L1277" s="91"/>
      <c r="M1277" s="91"/>
      <c r="R1277"/>
      <c r="S1277"/>
      <c r="T1277"/>
      <c r="U1277"/>
      <c r="V1277"/>
      <c r="W1277"/>
      <c r="X1277"/>
      <c r="Y1277"/>
      <c r="Z1277"/>
      <c r="AA1277"/>
      <c r="AB1277"/>
      <c r="AC1277"/>
    </row>
    <row r="1278" spans="2:29" s="14" customFormat="1" x14ac:dyDescent="0.25">
      <c r="B1278"/>
      <c r="C1278"/>
      <c r="D1278"/>
      <c r="E1278"/>
      <c r="F1278"/>
      <c r="G1278"/>
      <c r="H1278"/>
      <c r="I1278"/>
      <c r="J1278"/>
      <c r="K1278" s="91"/>
      <c r="L1278" s="91"/>
      <c r="M1278" s="91"/>
      <c r="R1278"/>
      <c r="S1278"/>
      <c r="T1278"/>
      <c r="U1278"/>
      <c r="V1278"/>
      <c r="W1278"/>
      <c r="X1278"/>
      <c r="Y1278"/>
      <c r="Z1278"/>
      <c r="AA1278"/>
      <c r="AB1278"/>
      <c r="AC1278"/>
    </row>
    <row r="1279" spans="2:29" s="14" customFormat="1" x14ac:dyDescent="0.25">
      <c r="B1279"/>
      <c r="C1279"/>
      <c r="D1279"/>
      <c r="E1279"/>
      <c r="F1279"/>
      <c r="G1279"/>
      <c r="H1279"/>
      <c r="I1279"/>
      <c r="J1279"/>
      <c r="K1279" s="91"/>
      <c r="L1279" s="91"/>
      <c r="M1279" s="91"/>
      <c r="R1279"/>
      <c r="S1279"/>
      <c r="T1279"/>
      <c r="U1279"/>
      <c r="V1279"/>
      <c r="W1279"/>
      <c r="X1279"/>
      <c r="Y1279"/>
      <c r="Z1279"/>
      <c r="AA1279"/>
      <c r="AB1279"/>
      <c r="AC1279"/>
    </row>
    <row r="1280" spans="2:29" s="14" customFormat="1" x14ac:dyDescent="0.25">
      <c r="B1280"/>
      <c r="C1280"/>
      <c r="D1280"/>
      <c r="E1280"/>
      <c r="F1280"/>
      <c r="G1280"/>
      <c r="H1280"/>
      <c r="I1280"/>
      <c r="J1280"/>
      <c r="K1280" s="91"/>
      <c r="L1280" s="91"/>
      <c r="M1280" s="91"/>
      <c r="R1280"/>
      <c r="S1280"/>
      <c r="T1280"/>
      <c r="U1280"/>
      <c r="V1280"/>
      <c r="W1280"/>
      <c r="X1280"/>
      <c r="Y1280"/>
      <c r="Z1280"/>
      <c r="AA1280"/>
      <c r="AB1280"/>
      <c r="AC1280"/>
    </row>
    <row r="1281" spans="2:29" s="14" customFormat="1" x14ac:dyDescent="0.25">
      <c r="B1281"/>
      <c r="C1281"/>
      <c r="D1281"/>
      <c r="E1281"/>
      <c r="F1281"/>
      <c r="G1281"/>
      <c r="H1281"/>
      <c r="I1281"/>
      <c r="J1281"/>
      <c r="K1281" s="91"/>
      <c r="L1281" s="91"/>
      <c r="M1281" s="91"/>
      <c r="R1281"/>
      <c r="S1281"/>
      <c r="T1281"/>
      <c r="U1281"/>
      <c r="V1281"/>
      <c r="W1281"/>
      <c r="X1281"/>
      <c r="Y1281"/>
      <c r="Z1281"/>
      <c r="AA1281"/>
      <c r="AB1281"/>
      <c r="AC1281"/>
    </row>
    <row r="1282" spans="2:29" s="14" customFormat="1" x14ac:dyDescent="0.25">
      <c r="B1282"/>
      <c r="C1282"/>
      <c r="D1282"/>
      <c r="E1282"/>
      <c r="F1282"/>
      <c r="G1282"/>
      <c r="H1282"/>
      <c r="I1282"/>
      <c r="J1282"/>
      <c r="K1282" s="91"/>
      <c r="L1282" s="91"/>
      <c r="M1282" s="91"/>
      <c r="R1282"/>
      <c r="S1282"/>
      <c r="T1282"/>
      <c r="U1282"/>
      <c r="V1282"/>
      <c r="W1282"/>
      <c r="X1282"/>
      <c r="Y1282"/>
      <c r="Z1282"/>
      <c r="AA1282"/>
      <c r="AB1282"/>
      <c r="AC1282"/>
    </row>
    <row r="1283" spans="2:29" s="14" customFormat="1" x14ac:dyDescent="0.25">
      <c r="B1283"/>
      <c r="C1283"/>
      <c r="D1283"/>
      <c r="E1283"/>
      <c r="F1283"/>
      <c r="G1283"/>
      <c r="H1283"/>
      <c r="I1283"/>
      <c r="J1283"/>
      <c r="K1283" s="91"/>
      <c r="L1283" s="91"/>
      <c r="M1283" s="91"/>
      <c r="R1283"/>
      <c r="S1283"/>
      <c r="T1283"/>
      <c r="U1283"/>
      <c r="V1283"/>
      <c r="W1283"/>
      <c r="X1283"/>
      <c r="Y1283"/>
      <c r="Z1283"/>
      <c r="AA1283"/>
      <c r="AB1283"/>
      <c r="AC1283"/>
    </row>
    <row r="1284" spans="2:29" s="14" customFormat="1" x14ac:dyDescent="0.25">
      <c r="B1284"/>
      <c r="C1284"/>
      <c r="D1284"/>
      <c r="E1284"/>
      <c r="F1284"/>
      <c r="G1284"/>
      <c r="H1284"/>
      <c r="I1284"/>
      <c r="J1284"/>
      <c r="K1284" s="91"/>
      <c r="L1284" s="91"/>
      <c r="M1284" s="91"/>
      <c r="R1284"/>
      <c r="S1284"/>
      <c r="T1284"/>
      <c r="U1284"/>
      <c r="V1284"/>
      <c r="W1284"/>
      <c r="X1284"/>
      <c r="Y1284"/>
      <c r="Z1284"/>
      <c r="AA1284"/>
      <c r="AB1284"/>
      <c r="AC1284"/>
    </row>
    <row r="1285" spans="2:29" s="14" customFormat="1" x14ac:dyDescent="0.25">
      <c r="B1285"/>
      <c r="C1285"/>
      <c r="D1285"/>
      <c r="E1285"/>
      <c r="F1285"/>
      <c r="G1285"/>
      <c r="H1285"/>
      <c r="I1285"/>
      <c r="J1285"/>
      <c r="K1285" s="91"/>
      <c r="L1285" s="91"/>
      <c r="M1285" s="91"/>
      <c r="R1285"/>
      <c r="S1285"/>
      <c r="T1285"/>
      <c r="U1285"/>
      <c r="V1285"/>
      <c r="W1285"/>
      <c r="X1285"/>
      <c r="Y1285"/>
      <c r="Z1285"/>
      <c r="AA1285"/>
      <c r="AB1285"/>
      <c r="AC1285"/>
    </row>
    <row r="1286" spans="2:29" s="14" customFormat="1" x14ac:dyDescent="0.25">
      <c r="B1286"/>
      <c r="C1286"/>
      <c r="D1286"/>
      <c r="E1286"/>
      <c r="F1286"/>
      <c r="G1286"/>
      <c r="H1286"/>
      <c r="I1286"/>
      <c r="J1286"/>
      <c r="K1286" s="91"/>
      <c r="L1286" s="91"/>
      <c r="M1286" s="91"/>
      <c r="R1286"/>
      <c r="S1286"/>
      <c r="T1286"/>
      <c r="U1286"/>
      <c r="V1286"/>
      <c r="W1286"/>
      <c r="X1286"/>
      <c r="Y1286"/>
      <c r="Z1286"/>
      <c r="AA1286"/>
      <c r="AB1286"/>
      <c r="AC1286"/>
    </row>
    <row r="1287" spans="2:29" s="14" customFormat="1" x14ac:dyDescent="0.25">
      <c r="B1287"/>
      <c r="C1287"/>
      <c r="D1287"/>
      <c r="E1287"/>
      <c r="F1287"/>
      <c r="G1287"/>
      <c r="H1287"/>
      <c r="I1287"/>
      <c r="J1287"/>
      <c r="K1287" s="91"/>
      <c r="L1287" s="91"/>
      <c r="M1287" s="91"/>
      <c r="R1287"/>
      <c r="S1287"/>
      <c r="T1287"/>
      <c r="U1287"/>
      <c r="V1287"/>
      <c r="W1287"/>
      <c r="X1287"/>
      <c r="Y1287"/>
      <c r="Z1287"/>
      <c r="AA1287"/>
      <c r="AB1287"/>
      <c r="AC1287"/>
    </row>
    <row r="1288" spans="2:29" s="14" customFormat="1" x14ac:dyDescent="0.25">
      <c r="B1288"/>
      <c r="C1288"/>
      <c r="D1288"/>
      <c r="E1288"/>
      <c r="F1288"/>
      <c r="G1288"/>
      <c r="H1288"/>
      <c r="I1288"/>
      <c r="J1288"/>
      <c r="K1288" s="91"/>
      <c r="L1288" s="91"/>
      <c r="M1288" s="91"/>
      <c r="R1288"/>
      <c r="S1288"/>
      <c r="T1288"/>
      <c r="U1288"/>
      <c r="V1288"/>
      <c r="W1288"/>
      <c r="X1288"/>
      <c r="Y1288"/>
      <c r="Z1288"/>
      <c r="AA1288"/>
      <c r="AB1288"/>
      <c r="AC1288"/>
    </row>
    <row r="1289" spans="2:29" s="14" customFormat="1" x14ac:dyDescent="0.25">
      <c r="B1289"/>
      <c r="C1289"/>
      <c r="D1289"/>
      <c r="E1289"/>
      <c r="F1289"/>
      <c r="G1289"/>
      <c r="H1289"/>
      <c r="I1289"/>
      <c r="J1289"/>
      <c r="K1289" s="91"/>
      <c r="L1289" s="91"/>
      <c r="M1289" s="91"/>
      <c r="R1289"/>
      <c r="S1289"/>
      <c r="T1289"/>
      <c r="U1289"/>
      <c r="V1289"/>
      <c r="W1289"/>
      <c r="X1289"/>
      <c r="Y1289"/>
      <c r="Z1289"/>
      <c r="AA1289"/>
      <c r="AB1289"/>
      <c r="AC1289"/>
    </row>
    <row r="1290" spans="2:29" s="14" customFormat="1" x14ac:dyDescent="0.25">
      <c r="B1290"/>
      <c r="C1290"/>
      <c r="D1290"/>
      <c r="E1290"/>
      <c r="F1290"/>
      <c r="G1290"/>
      <c r="H1290"/>
      <c r="I1290"/>
      <c r="J1290"/>
      <c r="K1290" s="91"/>
      <c r="L1290" s="91"/>
      <c r="M1290" s="91"/>
      <c r="R1290"/>
      <c r="S1290"/>
      <c r="T1290"/>
      <c r="U1290"/>
      <c r="V1290"/>
      <c r="W1290"/>
      <c r="X1290"/>
      <c r="Y1290"/>
      <c r="Z1290"/>
      <c r="AA1290"/>
      <c r="AB1290"/>
      <c r="AC1290"/>
    </row>
    <row r="1291" spans="2:29" s="14" customFormat="1" x14ac:dyDescent="0.25">
      <c r="B1291"/>
      <c r="C1291"/>
      <c r="D1291"/>
      <c r="E1291"/>
      <c r="F1291"/>
      <c r="G1291"/>
      <c r="H1291"/>
      <c r="I1291"/>
      <c r="J1291"/>
      <c r="K1291" s="91"/>
      <c r="L1291" s="91"/>
      <c r="M1291" s="91"/>
      <c r="R1291"/>
      <c r="S1291"/>
      <c r="T1291"/>
      <c r="U1291"/>
      <c r="V1291"/>
      <c r="W1291"/>
      <c r="X1291"/>
      <c r="Y1291"/>
      <c r="Z1291"/>
      <c r="AA1291"/>
      <c r="AB1291"/>
      <c r="AC1291"/>
    </row>
    <row r="1292" spans="2:29" s="14" customFormat="1" x14ac:dyDescent="0.25">
      <c r="B1292"/>
      <c r="C1292"/>
      <c r="D1292"/>
      <c r="E1292"/>
      <c r="F1292"/>
      <c r="G1292"/>
      <c r="H1292"/>
      <c r="I1292"/>
      <c r="J1292"/>
      <c r="K1292" s="91"/>
      <c r="L1292" s="91"/>
      <c r="M1292" s="91"/>
      <c r="R1292"/>
      <c r="S1292"/>
      <c r="T1292"/>
      <c r="U1292"/>
      <c r="V1292"/>
      <c r="W1292"/>
      <c r="X1292"/>
      <c r="Y1292"/>
      <c r="Z1292"/>
      <c r="AA1292"/>
      <c r="AB1292"/>
      <c r="AC1292"/>
    </row>
    <row r="1293" spans="2:29" s="14" customFormat="1" x14ac:dyDescent="0.25">
      <c r="B1293"/>
      <c r="C1293"/>
      <c r="D1293"/>
      <c r="E1293"/>
      <c r="F1293"/>
      <c r="G1293"/>
      <c r="H1293"/>
      <c r="I1293"/>
      <c r="J1293"/>
      <c r="K1293" s="91"/>
      <c r="L1293" s="91"/>
      <c r="M1293" s="91"/>
      <c r="R1293"/>
      <c r="S1293"/>
      <c r="T1293"/>
      <c r="U1293"/>
      <c r="V1293"/>
      <c r="W1293"/>
      <c r="X1293"/>
      <c r="Y1293"/>
      <c r="Z1293"/>
      <c r="AA1293"/>
      <c r="AB1293"/>
      <c r="AC1293"/>
    </row>
    <row r="1294" spans="2:29" s="14" customFormat="1" x14ac:dyDescent="0.25">
      <c r="B1294"/>
      <c r="C1294"/>
      <c r="D1294"/>
      <c r="E1294"/>
      <c r="F1294"/>
      <c r="G1294"/>
      <c r="H1294"/>
      <c r="I1294"/>
      <c r="J1294"/>
      <c r="K1294" s="91"/>
      <c r="L1294" s="91"/>
      <c r="M1294" s="91"/>
      <c r="R1294"/>
      <c r="S1294"/>
      <c r="T1294"/>
      <c r="U1294"/>
      <c r="V1294"/>
      <c r="W1294"/>
      <c r="X1294"/>
      <c r="Y1294"/>
      <c r="Z1294"/>
      <c r="AA1294"/>
      <c r="AB1294"/>
      <c r="AC1294"/>
    </row>
    <row r="1295" spans="2:29" s="14" customFormat="1" x14ac:dyDescent="0.25">
      <c r="B1295"/>
      <c r="C1295"/>
      <c r="D1295"/>
      <c r="E1295"/>
      <c r="F1295"/>
      <c r="G1295"/>
      <c r="H1295"/>
      <c r="I1295"/>
      <c r="J1295"/>
      <c r="K1295" s="91"/>
      <c r="L1295" s="91"/>
      <c r="M1295" s="91"/>
      <c r="R1295"/>
      <c r="S1295"/>
      <c r="T1295"/>
      <c r="U1295"/>
      <c r="V1295"/>
      <c r="W1295"/>
      <c r="X1295"/>
      <c r="Y1295"/>
      <c r="Z1295"/>
      <c r="AA1295"/>
      <c r="AB1295"/>
      <c r="AC1295"/>
    </row>
    <row r="1296" spans="2:29" s="14" customFormat="1" x14ac:dyDescent="0.25">
      <c r="B1296"/>
      <c r="C1296"/>
      <c r="D1296"/>
      <c r="E1296"/>
      <c r="F1296"/>
      <c r="G1296"/>
      <c r="H1296"/>
      <c r="I1296"/>
      <c r="J1296"/>
      <c r="K1296" s="91"/>
      <c r="L1296" s="91"/>
      <c r="M1296" s="91"/>
      <c r="R1296"/>
      <c r="S1296"/>
      <c r="T1296"/>
      <c r="U1296"/>
      <c r="V1296"/>
      <c r="W1296"/>
      <c r="X1296"/>
      <c r="Y1296"/>
      <c r="Z1296"/>
      <c r="AA1296"/>
      <c r="AB1296"/>
      <c r="AC1296"/>
    </row>
    <row r="1297" spans="2:29" s="14" customFormat="1" x14ac:dyDescent="0.25">
      <c r="B1297"/>
      <c r="C1297"/>
      <c r="D1297"/>
      <c r="E1297"/>
      <c r="F1297"/>
      <c r="G1297"/>
      <c r="H1297"/>
      <c r="I1297"/>
      <c r="J1297"/>
      <c r="K1297" s="91"/>
      <c r="L1297" s="91"/>
      <c r="M1297" s="91"/>
      <c r="R1297"/>
      <c r="S1297"/>
      <c r="T1297"/>
      <c r="U1297"/>
      <c r="V1297"/>
      <c r="W1297"/>
      <c r="X1297"/>
      <c r="Y1297"/>
      <c r="Z1297"/>
      <c r="AA1297"/>
      <c r="AB1297"/>
      <c r="AC1297"/>
    </row>
    <row r="1298" spans="2:29" s="14" customFormat="1" x14ac:dyDescent="0.25">
      <c r="B1298"/>
      <c r="C1298"/>
      <c r="D1298"/>
      <c r="E1298"/>
      <c r="F1298"/>
      <c r="G1298"/>
      <c r="H1298"/>
      <c r="I1298"/>
      <c r="J1298"/>
      <c r="K1298" s="91"/>
      <c r="L1298" s="91"/>
      <c r="M1298" s="91"/>
      <c r="R1298"/>
      <c r="S1298"/>
      <c r="T1298"/>
      <c r="U1298"/>
      <c r="V1298"/>
      <c r="W1298"/>
      <c r="X1298"/>
      <c r="Y1298"/>
      <c r="Z1298"/>
      <c r="AA1298"/>
      <c r="AB1298"/>
      <c r="AC1298"/>
    </row>
    <row r="1299" spans="2:29" s="14" customFormat="1" x14ac:dyDescent="0.25">
      <c r="B1299"/>
      <c r="C1299"/>
      <c r="D1299"/>
      <c r="E1299"/>
      <c r="F1299"/>
      <c r="G1299"/>
      <c r="H1299"/>
      <c r="I1299"/>
      <c r="J1299"/>
      <c r="K1299" s="91"/>
      <c r="L1299" s="91"/>
      <c r="M1299" s="91"/>
      <c r="R1299"/>
      <c r="S1299"/>
      <c r="T1299"/>
      <c r="U1299"/>
      <c r="V1299"/>
      <c r="W1299"/>
      <c r="X1299"/>
      <c r="Y1299"/>
      <c r="Z1299"/>
      <c r="AA1299"/>
      <c r="AB1299"/>
      <c r="AC1299"/>
    </row>
    <row r="1300" spans="2:29" s="14" customFormat="1" x14ac:dyDescent="0.25">
      <c r="B1300"/>
      <c r="C1300"/>
      <c r="D1300"/>
      <c r="E1300"/>
      <c r="F1300"/>
      <c r="G1300"/>
      <c r="H1300"/>
      <c r="I1300"/>
      <c r="J1300"/>
      <c r="K1300" s="91"/>
      <c r="L1300" s="91"/>
      <c r="M1300" s="91"/>
      <c r="R1300"/>
      <c r="S1300"/>
      <c r="T1300"/>
      <c r="U1300"/>
      <c r="V1300"/>
      <c r="W1300"/>
      <c r="X1300"/>
      <c r="Y1300"/>
      <c r="Z1300"/>
      <c r="AA1300"/>
      <c r="AB1300"/>
      <c r="AC1300"/>
    </row>
    <row r="1301" spans="2:29" s="14" customFormat="1" x14ac:dyDescent="0.25">
      <c r="B1301"/>
      <c r="C1301"/>
      <c r="D1301"/>
      <c r="E1301"/>
      <c r="F1301"/>
      <c r="G1301"/>
      <c r="H1301"/>
      <c r="I1301"/>
      <c r="J1301"/>
      <c r="K1301" s="91"/>
      <c r="L1301" s="91"/>
      <c r="M1301" s="91"/>
      <c r="R1301"/>
      <c r="S1301"/>
      <c r="T1301"/>
      <c r="U1301"/>
      <c r="V1301"/>
      <c r="W1301"/>
      <c r="X1301"/>
      <c r="Y1301"/>
      <c r="Z1301"/>
      <c r="AA1301"/>
      <c r="AB1301"/>
      <c r="AC1301"/>
    </row>
    <row r="1302" spans="2:29" s="14" customFormat="1" x14ac:dyDescent="0.25">
      <c r="B1302"/>
      <c r="C1302"/>
      <c r="D1302"/>
      <c r="E1302"/>
      <c r="F1302"/>
      <c r="G1302"/>
      <c r="H1302"/>
      <c r="I1302"/>
      <c r="J1302"/>
      <c r="K1302" s="91"/>
      <c r="L1302" s="91"/>
      <c r="M1302" s="91"/>
      <c r="R1302"/>
      <c r="S1302"/>
      <c r="T1302"/>
      <c r="U1302"/>
      <c r="V1302"/>
      <c r="W1302"/>
      <c r="X1302"/>
      <c r="Y1302"/>
      <c r="Z1302"/>
      <c r="AA1302"/>
      <c r="AB1302"/>
      <c r="AC1302"/>
    </row>
    <row r="1303" spans="2:29" s="14" customFormat="1" x14ac:dyDescent="0.25">
      <c r="B1303"/>
      <c r="C1303"/>
      <c r="D1303"/>
      <c r="E1303"/>
      <c r="F1303"/>
      <c r="G1303"/>
      <c r="H1303"/>
      <c r="I1303"/>
      <c r="J1303"/>
      <c r="K1303" s="91"/>
      <c r="L1303" s="91"/>
      <c r="M1303" s="91"/>
      <c r="R1303"/>
      <c r="S1303"/>
      <c r="T1303"/>
      <c r="U1303"/>
      <c r="V1303"/>
      <c r="W1303"/>
      <c r="X1303"/>
      <c r="Y1303"/>
      <c r="Z1303"/>
      <c r="AA1303"/>
      <c r="AB1303"/>
      <c r="AC1303"/>
    </row>
    <row r="1304" spans="2:29" s="14" customFormat="1" x14ac:dyDescent="0.25">
      <c r="B1304"/>
      <c r="C1304"/>
      <c r="D1304"/>
      <c r="E1304"/>
      <c r="F1304"/>
      <c r="G1304"/>
      <c r="H1304"/>
      <c r="I1304"/>
      <c r="J1304"/>
      <c r="K1304" s="91"/>
      <c r="L1304" s="91"/>
      <c r="M1304" s="91"/>
      <c r="R1304"/>
      <c r="S1304"/>
      <c r="T1304"/>
      <c r="U1304"/>
      <c r="V1304"/>
      <c r="W1304"/>
      <c r="X1304"/>
      <c r="Y1304"/>
      <c r="Z1304"/>
      <c r="AA1304"/>
      <c r="AB1304"/>
      <c r="AC1304"/>
    </row>
    <row r="1305" spans="2:29" s="14" customFormat="1" x14ac:dyDescent="0.25">
      <c r="B1305"/>
      <c r="C1305"/>
      <c r="D1305"/>
      <c r="E1305"/>
      <c r="F1305"/>
      <c r="G1305"/>
      <c r="H1305"/>
      <c r="I1305"/>
      <c r="J1305"/>
      <c r="K1305" s="91"/>
      <c r="L1305" s="91"/>
      <c r="M1305" s="91"/>
      <c r="R1305"/>
      <c r="S1305"/>
      <c r="T1305"/>
      <c r="U1305"/>
      <c r="V1305"/>
      <c r="W1305"/>
      <c r="X1305"/>
      <c r="Y1305"/>
      <c r="Z1305"/>
      <c r="AA1305"/>
      <c r="AB1305"/>
      <c r="AC1305"/>
    </row>
    <row r="1306" spans="2:29" s="14" customFormat="1" x14ac:dyDescent="0.25">
      <c r="B1306"/>
      <c r="C1306"/>
      <c r="D1306"/>
      <c r="E1306"/>
      <c r="F1306"/>
      <c r="G1306"/>
      <c r="H1306"/>
      <c r="I1306"/>
      <c r="J1306"/>
      <c r="K1306" s="91"/>
      <c r="L1306" s="91"/>
      <c r="M1306" s="91"/>
      <c r="R1306"/>
      <c r="S1306"/>
      <c r="T1306"/>
      <c r="U1306"/>
      <c r="V1306"/>
      <c r="W1306"/>
      <c r="X1306"/>
      <c r="Y1306"/>
      <c r="Z1306"/>
      <c r="AA1306"/>
      <c r="AB1306"/>
      <c r="AC1306"/>
    </row>
    <row r="1307" spans="2:29" s="14" customFormat="1" x14ac:dyDescent="0.25">
      <c r="B1307"/>
      <c r="C1307"/>
      <c r="D1307"/>
      <c r="E1307"/>
      <c r="F1307"/>
      <c r="G1307"/>
      <c r="H1307"/>
      <c r="I1307"/>
      <c r="J1307"/>
      <c r="K1307" s="91"/>
      <c r="L1307" s="91"/>
      <c r="M1307" s="91"/>
      <c r="R1307"/>
      <c r="S1307"/>
      <c r="T1307"/>
      <c r="U1307"/>
      <c r="V1307"/>
      <c r="W1307"/>
      <c r="X1307"/>
      <c r="Y1307"/>
      <c r="Z1307"/>
      <c r="AA1307"/>
      <c r="AB1307"/>
      <c r="AC1307"/>
    </row>
    <row r="1308" spans="2:29" s="14" customFormat="1" x14ac:dyDescent="0.25">
      <c r="B1308"/>
      <c r="C1308"/>
      <c r="D1308"/>
      <c r="E1308"/>
      <c r="F1308"/>
      <c r="G1308"/>
      <c r="H1308"/>
      <c r="I1308"/>
      <c r="J1308"/>
      <c r="K1308" s="91"/>
      <c r="L1308" s="91"/>
      <c r="M1308" s="91"/>
      <c r="R1308"/>
      <c r="S1308"/>
      <c r="T1308"/>
      <c r="U1308"/>
      <c r="V1308"/>
      <c r="W1308"/>
      <c r="X1308"/>
      <c r="Y1308"/>
      <c r="Z1308"/>
      <c r="AA1308"/>
      <c r="AB1308"/>
      <c r="AC1308"/>
    </row>
    <row r="1309" spans="2:29" s="14" customFormat="1" x14ac:dyDescent="0.25">
      <c r="B1309"/>
      <c r="C1309"/>
      <c r="D1309"/>
      <c r="E1309"/>
      <c r="F1309"/>
      <c r="G1309"/>
      <c r="H1309"/>
      <c r="I1309"/>
      <c r="J1309"/>
      <c r="K1309" s="91"/>
      <c r="L1309" s="91"/>
      <c r="M1309" s="91"/>
      <c r="R1309"/>
      <c r="S1309"/>
      <c r="T1309"/>
      <c r="U1309"/>
      <c r="V1309"/>
      <c r="W1309"/>
      <c r="X1309"/>
      <c r="Y1309"/>
      <c r="Z1309"/>
      <c r="AA1309"/>
      <c r="AB1309"/>
      <c r="AC1309"/>
    </row>
    <row r="1310" spans="2:29" s="14" customFormat="1" x14ac:dyDescent="0.25">
      <c r="B1310"/>
      <c r="C1310"/>
      <c r="D1310"/>
      <c r="E1310"/>
      <c r="F1310"/>
      <c r="G1310"/>
      <c r="H1310"/>
      <c r="I1310"/>
      <c r="J1310"/>
      <c r="K1310" s="91"/>
      <c r="L1310" s="91"/>
      <c r="M1310" s="91"/>
      <c r="R1310"/>
      <c r="S1310"/>
      <c r="T1310"/>
      <c r="U1310"/>
      <c r="V1310"/>
      <c r="W1310"/>
      <c r="X1310"/>
      <c r="Y1310"/>
      <c r="Z1310"/>
      <c r="AA1310"/>
      <c r="AB1310"/>
      <c r="AC1310"/>
    </row>
    <row r="1311" spans="2:29" s="14" customFormat="1" x14ac:dyDescent="0.25">
      <c r="B1311"/>
      <c r="C1311"/>
      <c r="D1311"/>
      <c r="E1311"/>
      <c r="F1311"/>
      <c r="G1311"/>
      <c r="H1311"/>
      <c r="I1311"/>
      <c r="J1311"/>
      <c r="K1311" s="91"/>
      <c r="L1311" s="91"/>
      <c r="M1311" s="91"/>
      <c r="R1311"/>
      <c r="S1311"/>
      <c r="T1311"/>
      <c r="U1311"/>
      <c r="V1311"/>
      <c r="W1311"/>
      <c r="X1311"/>
      <c r="Y1311"/>
      <c r="Z1311"/>
      <c r="AA1311"/>
      <c r="AB1311"/>
      <c r="AC1311"/>
    </row>
    <row r="1312" spans="2:29" s="14" customFormat="1" x14ac:dyDescent="0.25">
      <c r="B1312"/>
      <c r="C1312"/>
      <c r="D1312"/>
      <c r="E1312"/>
      <c r="F1312"/>
      <c r="G1312"/>
      <c r="H1312"/>
      <c r="I1312"/>
      <c r="J1312"/>
      <c r="K1312" s="91"/>
      <c r="L1312" s="91"/>
      <c r="M1312" s="91"/>
      <c r="R1312"/>
      <c r="S1312"/>
      <c r="T1312"/>
      <c r="U1312"/>
      <c r="V1312"/>
      <c r="W1312"/>
      <c r="X1312"/>
      <c r="Y1312"/>
      <c r="Z1312"/>
      <c r="AA1312"/>
      <c r="AB1312"/>
      <c r="AC1312"/>
    </row>
    <row r="1313" spans="2:29" s="14" customFormat="1" x14ac:dyDescent="0.25">
      <c r="B1313"/>
      <c r="C1313"/>
      <c r="D1313"/>
      <c r="E1313"/>
      <c r="F1313"/>
      <c r="G1313"/>
      <c r="H1313"/>
      <c r="I1313"/>
      <c r="J1313"/>
      <c r="K1313" s="91"/>
      <c r="L1313" s="91"/>
      <c r="M1313" s="91"/>
      <c r="R1313"/>
      <c r="S1313"/>
      <c r="T1313"/>
      <c r="U1313"/>
      <c r="V1313"/>
      <c r="W1313"/>
      <c r="X1313"/>
      <c r="Y1313"/>
      <c r="Z1313"/>
      <c r="AA1313"/>
      <c r="AB1313"/>
      <c r="AC1313"/>
    </row>
    <row r="1314" spans="2:29" s="14" customFormat="1" x14ac:dyDescent="0.25">
      <c r="B1314"/>
      <c r="C1314"/>
      <c r="D1314"/>
      <c r="E1314"/>
      <c r="F1314"/>
      <c r="G1314"/>
      <c r="H1314"/>
      <c r="I1314"/>
      <c r="J1314"/>
      <c r="K1314" s="91"/>
      <c r="L1314" s="91"/>
      <c r="M1314" s="91"/>
      <c r="R1314"/>
      <c r="S1314"/>
      <c r="T1314"/>
      <c r="U1314"/>
      <c r="V1314"/>
      <c r="W1314"/>
      <c r="X1314"/>
      <c r="Y1314"/>
      <c r="Z1314"/>
      <c r="AA1314"/>
      <c r="AB1314"/>
      <c r="AC1314"/>
    </row>
    <row r="1315" spans="2:29" s="14" customFormat="1" x14ac:dyDescent="0.25">
      <c r="B1315"/>
      <c r="C1315"/>
      <c r="D1315"/>
      <c r="E1315"/>
      <c r="F1315"/>
      <c r="G1315"/>
      <c r="H1315"/>
      <c r="I1315"/>
      <c r="J1315"/>
      <c r="K1315" s="91"/>
      <c r="L1315" s="91"/>
      <c r="M1315" s="91"/>
      <c r="R1315"/>
      <c r="S1315"/>
      <c r="T1315"/>
      <c r="U1315"/>
      <c r="V1315"/>
      <c r="W1315"/>
      <c r="X1315"/>
      <c r="Y1315"/>
      <c r="Z1315"/>
      <c r="AA1315"/>
      <c r="AB1315"/>
      <c r="AC1315"/>
    </row>
    <row r="1316" spans="2:29" s="14" customFormat="1" x14ac:dyDescent="0.25">
      <c r="B1316"/>
      <c r="C1316"/>
      <c r="D1316"/>
      <c r="E1316"/>
      <c r="F1316"/>
      <c r="G1316"/>
      <c r="H1316"/>
      <c r="I1316"/>
      <c r="J1316"/>
      <c r="K1316" s="91"/>
      <c r="L1316" s="91"/>
      <c r="M1316" s="91"/>
      <c r="R1316"/>
      <c r="S1316"/>
      <c r="T1316"/>
      <c r="U1316"/>
      <c r="V1316"/>
      <c r="W1316"/>
      <c r="X1316"/>
      <c r="Y1316"/>
      <c r="Z1316"/>
      <c r="AA1316"/>
      <c r="AB1316"/>
      <c r="AC1316"/>
    </row>
    <row r="1317" spans="2:29" s="14" customFormat="1" x14ac:dyDescent="0.25">
      <c r="B1317"/>
      <c r="C1317"/>
      <c r="D1317"/>
      <c r="E1317"/>
      <c r="F1317"/>
      <c r="G1317"/>
      <c r="H1317"/>
      <c r="I1317"/>
      <c r="J1317"/>
      <c r="K1317" s="91"/>
      <c r="L1317" s="91"/>
      <c r="M1317" s="91"/>
      <c r="R1317"/>
      <c r="S1317"/>
      <c r="T1317"/>
      <c r="U1317"/>
      <c r="V1317"/>
      <c r="W1317"/>
      <c r="X1317"/>
      <c r="Y1317"/>
      <c r="Z1317"/>
      <c r="AA1317"/>
      <c r="AB1317"/>
      <c r="AC1317"/>
    </row>
    <row r="1318" spans="2:29" s="14" customFormat="1" x14ac:dyDescent="0.25">
      <c r="B1318"/>
      <c r="C1318"/>
      <c r="D1318"/>
      <c r="E1318"/>
      <c r="F1318"/>
      <c r="G1318"/>
      <c r="H1318"/>
      <c r="I1318"/>
      <c r="J1318"/>
      <c r="K1318" s="91"/>
      <c r="L1318" s="91"/>
      <c r="M1318" s="91"/>
      <c r="R1318"/>
      <c r="S1318"/>
      <c r="T1318"/>
      <c r="U1318"/>
      <c r="V1318"/>
      <c r="W1318"/>
      <c r="X1318"/>
      <c r="Y1318"/>
      <c r="Z1318"/>
      <c r="AA1318"/>
      <c r="AB1318"/>
      <c r="AC1318"/>
    </row>
    <row r="1319" spans="2:29" s="14" customFormat="1" x14ac:dyDescent="0.25">
      <c r="B1319"/>
      <c r="C1319"/>
      <c r="D1319"/>
      <c r="E1319"/>
      <c r="F1319"/>
      <c r="G1319"/>
      <c r="H1319"/>
      <c r="I1319"/>
      <c r="J1319"/>
      <c r="K1319" s="91"/>
      <c r="L1319" s="91"/>
      <c r="M1319" s="91"/>
      <c r="R1319"/>
      <c r="S1319"/>
      <c r="T1319"/>
      <c r="U1319"/>
      <c r="V1319"/>
      <c r="W1319"/>
      <c r="X1319"/>
      <c r="Y1319"/>
      <c r="Z1319"/>
      <c r="AA1319"/>
      <c r="AB1319"/>
      <c r="AC1319"/>
    </row>
    <row r="1320" spans="2:29" s="14" customFormat="1" x14ac:dyDescent="0.25">
      <c r="B1320"/>
      <c r="C1320"/>
      <c r="D1320"/>
      <c r="E1320"/>
      <c r="F1320"/>
      <c r="G1320"/>
      <c r="H1320"/>
      <c r="I1320"/>
      <c r="J1320"/>
      <c r="K1320" s="91"/>
      <c r="L1320" s="91"/>
      <c r="M1320" s="91"/>
      <c r="R1320"/>
      <c r="S1320"/>
      <c r="T1320"/>
      <c r="U1320"/>
      <c r="V1320"/>
      <c r="W1320"/>
      <c r="X1320"/>
      <c r="Y1320"/>
      <c r="Z1320"/>
      <c r="AA1320"/>
      <c r="AB1320"/>
      <c r="AC1320"/>
    </row>
    <row r="1321" spans="2:29" s="14" customFormat="1" x14ac:dyDescent="0.25">
      <c r="B1321"/>
      <c r="C1321"/>
      <c r="D1321"/>
      <c r="E1321"/>
      <c r="F1321"/>
      <c r="G1321"/>
      <c r="H1321"/>
      <c r="I1321"/>
      <c r="J1321"/>
      <c r="K1321" s="91"/>
      <c r="L1321" s="91"/>
      <c r="M1321" s="91"/>
      <c r="R1321"/>
      <c r="S1321"/>
      <c r="T1321"/>
      <c r="U1321"/>
      <c r="V1321"/>
      <c r="W1321"/>
      <c r="X1321"/>
      <c r="Y1321"/>
      <c r="Z1321"/>
      <c r="AA1321"/>
      <c r="AB1321"/>
      <c r="AC1321"/>
    </row>
    <row r="1322" spans="2:29" s="14" customFormat="1" x14ac:dyDescent="0.25">
      <c r="B1322"/>
      <c r="C1322"/>
      <c r="D1322"/>
      <c r="E1322"/>
      <c r="F1322"/>
      <c r="G1322"/>
      <c r="H1322"/>
      <c r="I1322"/>
      <c r="J1322"/>
      <c r="K1322" s="91"/>
      <c r="L1322" s="91"/>
      <c r="M1322" s="91"/>
      <c r="R1322"/>
      <c r="S1322"/>
      <c r="T1322"/>
      <c r="U1322"/>
      <c r="V1322"/>
      <c r="W1322"/>
      <c r="X1322"/>
      <c r="Y1322"/>
      <c r="Z1322"/>
      <c r="AA1322"/>
      <c r="AB1322"/>
      <c r="AC1322"/>
    </row>
    <row r="1323" spans="2:29" s="14" customFormat="1" x14ac:dyDescent="0.25">
      <c r="B1323"/>
      <c r="C1323"/>
      <c r="D1323"/>
      <c r="E1323"/>
      <c r="F1323"/>
      <c r="G1323"/>
      <c r="H1323"/>
      <c r="I1323"/>
      <c r="J1323"/>
      <c r="K1323" s="91"/>
      <c r="L1323" s="91"/>
      <c r="M1323" s="91"/>
      <c r="R1323"/>
      <c r="S1323"/>
      <c r="T1323"/>
      <c r="U1323"/>
      <c r="V1323"/>
      <c r="W1323"/>
      <c r="X1323"/>
      <c r="Y1323"/>
      <c r="Z1323"/>
      <c r="AA1323"/>
      <c r="AB1323"/>
      <c r="AC1323"/>
    </row>
    <row r="1324" spans="2:29" s="14" customFormat="1" x14ac:dyDescent="0.25">
      <c r="B1324"/>
      <c r="C1324"/>
      <c r="D1324"/>
      <c r="E1324"/>
      <c r="F1324"/>
      <c r="G1324"/>
      <c r="H1324"/>
      <c r="I1324"/>
      <c r="J1324"/>
      <c r="K1324" s="91"/>
      <c r="L1324" s="91"/>
      <c r="M1324" s="91"/>
      <c r="R1324"/>
      <c r="S1324"/>
      <c r="T1324"/>
      <c r="U1324"/>
      <c r="V1324"/>
      <c r="W1324"/>
      <c r="X1324"/>
      <c r="Y1324"/>
      <c r="Z1324"/>
      <c r="AA1324"/>
      <c r="AB1324"/>
      <c r="AC1324"/>
    </row>
    <row r="1325" spans="2:29" s="14" customFormat="1" x14ac:dyDescent="0.25">
      <c r="B1325"/>
      <c r="C1325"/>
      <c r="D1325"/>
      <c r="E1325"/>
      <c r="F1325"/>
      <c r="G1325"/>
      <c r="H1325"/>
      <c r="I1325"/>
      <c r="J1325"/>
      <c r="K1325" s="91"/>
      <c r="L1325" s="91"/>
      <c r="M1325" s="91"/>
      <c r="R1325"/>
      <c r="S1325"/>
      <c r="T1325"/>
      <c r="U1325"/>
      <c r="V1325"/>
      <c r="W1325"/>
      <c r="X1325"/>
      <c r="Y1325"/>
      <c r="Z1325"/>
      <c r="AA1325"/>
      <c r="AB1325"/>
      <c r="AC1325"/>
    </row>
    <row r="1326" spans="2:29" s="14" customFormat="1" x14ac:dyDescent="0.25">
      <c r="B1326"/>
      <c r="C1326"/>
      <c r="D1326"/>
      <c r="E1326"/>
      <c r="F1326"/>
      <c r="G1326"/>
      <c r="H1326"/>
      <c r="I1326"/>
      <c r="J1326"/>
      <c r="K1326" s="91"/>
      <c r="L1326" s="91"/>
      <c r="M1326" s="91"/>
      <c r="R1326"/>
      <c r="S1326"/>
      <c r="T1326"/>
      <c r="U1326"/>
      <c r="V1326"/>
      <c r="W1326"/>
      <c r="X1326"/>
      <c r="Y1326"/>
      <c r="Z1326"/>
      <c r="AA1326"/>
      <c r="AB1326"/>
      <c r="AC1326"/>
    </row>
    <row r="1327" spans="2:29" s="14" customFormat="1" x14ac:dyDescent="0.25">
      <c r="B1327"/>
      <c r="C1327"/>
      <c r="D1327"/>
      <c r="E1327"/>
      <c r="F1327"/>
      <c r="G1327"/>
      <c r="H1327"/>
      <c r="I1327"/>
      <c r="J1327"/>
      <c r="K1327" s="91"/>
      <c r="L1327" s="91"/>
      <c r="M1327" s="91"/>
      <c r="R1327"/>
      <c r="S1327"/>
      <c r="T1327"/>
      <c r="U1327"/>
      <c r="V1327"/>
      <c r="W1327"/>
      <c r="X1327"/>
      <c r="Y1327"/>
      <c r="Z1327"/>
      <c r="AA1327"/>
      <c r="AB1327"/>
      <c r="AC1327"/>
    </row>
    <row r="1328" spans="2:29" s="14" customFormat="1" x14ac:dyDescent="0.25">
      <c r="B1328"/>
      <c r="C1328"/>
      <c r="D1328"/>
      <c r="E1328"/>
      <c r="F1328"/>
      <c r="G1328"/>
      <c r="H1328"/>
      <c r="I1328"/>
      <c r="J1328"/>
      <c r="K1328" s="91"/>
      <c r="L1328" s="91"/>
      <c r="M1328" s="91"/>
      <c r="R1328"/>
      <c r="S1328"/>
      <c r="T1328"/>
      <c r="U1328"/>
      <c r="V1328"/>
      <c r="W1328"/>
      <c r="X1328"/>
      <c r="Y1328"/>
      <c r="Z1328"/>
      <c r="AA1328"/>
      <c r="AB1328"/>
      <c r="AC1328"/>
    </row>
    <row r="1329" spans="2:29" s="14" customFormat="1" x14ac:dyDescent="0.25">
      <c r="B1329"/>
      <c r="C1329"/>
      <c r="D1329"/>
      <c r="E1329"/>
      <c r="F1329"/>
      <c r="G1329"/>
      <c r="H1329"/>
      <c r="I1329"/>
      <c r="J1329"/>
      <c r="K1329" s="91"/>
      <c r="L1329" s="91"/>
      <c r="M1329" s="91"/>
      <c r="R1329"/>
      <c r="S1329"/>
      <c r="T1329"/>
      <c r="U1329"/>
      <c r="V1329"/>
      <c r="W1329"/>
      <c r="X1329"/>
      <c r="Y1329"/>
      <c r="Z1329"/>
      <c r="AA1329"/>
      <c r="AB1329"/>
      <c r="AC1329"/>
    </row>
    <row r="1330" spans="2:29" s="14" customFormat="1" x14ac:dyDescent="0.25">
      <c r="B1330"/>
      <c r="C1330"/>
      <c r="D1330"/>
      <c r="E1330"/>
      <c r="F1330"/>
      <c r="G1330"/>
      <c r="H1330"/>
      <c r="I1330"/>
      <c r="J1330"/>
      <c r="K1330" s="91"/>
      <c r="L1330" s="91"/>
      <c r="M1330" s="91"/>
      <c r="R1330"/>
      <c r="S1330"/>
      <c r="T1330"/>
      <c r="U1330"/>
      <c r="V1330"/>
      <c r="W1330"/>
      <c r="X1330"/>
      <c r="Y1330"/>
      <c r="Z1330"/>
      <c r="AA1330"/>
      <c r="AB1330"/>
      <c r="AC1330"/>
    </row>
    <row r="1331" spans="2:29" s="14" customFormat="1" x14ac:dyDescent="0.25">
      <c r="B1331"/>
      <c r="C1331"/>
      <c r="D1331"/>
      <c r="E1331"/>
      <c r="F1331"/>
      <c r="G1331"/>
      <c r="H1331"/>
      <c r="I1331"/>
      <c r="J1331"/>
      <c r="K1331" s="91"/>
      <c r="L1331" s="91"/>
      <c r="M1331" s="91"/>
      <c r="R1331"/>
      <c r="S1331"/>
      <c r="T1331"/>
      <c r="U1331"/>
      <c r="V1331"/>
      <c r="W1331"/>
      <c r="X1331"/>
      <c r="Y1331"/>
      <c r="Z1331"/>
      <c r="AA1331"/>
      <c r="AB1331"/>
      <c r="AC1331"/>
    </row>
    <row r="1332" spans="2:29" s="14" customFormat="1" x14ac:dyDescent="0.25">
      <c r="B1332"/>
      <c r="C1332"/>
      <c r="D1332"/>
      <c r="E1332"/>
      <c r="F1332"/>
      <c r="G1332"/>
      <c r="H1332"/>
      <c r="I1332"/>
      <c r="J1332"/>
      <c r="K1332" s="91"/>
      <c r="L1332" s="91"/>
      <c r="M1332" s="91"/>
      <c r="R1332"/>
      <c r="S1332"/>
      <c r="T1332"/>
      <c r="U1332"/>
      <c r="V1332"/>
      <c r="W1332"/>
      <c r="X1332"/>
      <c r="Y1332"/>
      <c r="Z1332"/>
      <c r="AA1332"/>
      <c r="AB1332"/>
      <c r="AC1332"/>
    </row>
    <row r="1333" spans="2:29" s="14" customFormat="1" x14ac:dyDescent="0.25">
      <c r="B1333"/>
      <c r="C1333"/>
      <c r="D1333"/>
      <c r="E1333"/>
      <c r="F1333"/>
      <c r="G1333"/>
      <c r="H1333"/>
      <c r="I1333"/>
      <c r="J1333"/>
      <c r="K1333" s="91"/>
      <c r="L1333" s="91"/>
      <c r="M1333" s="91"/>
      <c r="R1333"/>
      <c r="S1333"/>
      <c r="T1333"/>
      <c r="U1333"/>
      <c r="V1333"/>
      <c r="W1333"/>
      <c r="X1333"/>
      <c r="Y1333"/>
      <c r="Z1333"/>
      <c r="AA1333"/>
      <c r="AB1333"/>
      <c r="AC1333"/>
    </row>
    <row r="1334" spans="2:29" s="14" customFormat="1" x14ac:dyDescent="0.25">
      <c r="B1334"/>
      <c r="C1334"/>
      <c r="D1334"/>
      <c r="E1334"/>
      <c r="F1334"/>
      <c r="G1334"/>
      <c r="H1334"/>
      <c r="I1334"/>
      <c r="J1334"/>
      <c r="K1334" s="91"/>
      <c r="L1334" s="91"/>
      <c r="M1334" s="91"/>
      <c r="R1334"/>
      <c r="S1334"/>
      <c r="T1334"/>
      <c r="U1334"/>
      <c r="V1334"/>
      <c r="W1334"/>
      <c r="X1334"/>
      <c r="Y1334"/>
      <c r="Z1334"/>
      <c r="AA1334"/>
      <c r="AB1334"/>
      <c r="AC1334"/>
    </row>
    <row r="1335" spans="2:29" s="14" customFormat="1" x14ac:dyDescent="0.25">
      <c r="B1335"/>
      <c r="C1335"/>
      <c r="D1335"/>
      <c r="E1335"/>
      <c r="F1335"/>
      <c r="G1335"/>
      <c r="H1335"/>
      <c r="I1335"/>
      <c r="J1335"/>
      <c r="K1335" s="91"/>
      <c r="L1335" s="91"/>
      <c r="M1335" s="91"/>
      <c r="R1335"/>
      <c r="S1335"/>
      <c r="T1335"/>
      <c r="U1335"/>
      <c r="V1335"/>
      <c r="W1335"/>
      <c r="X1335"/>
      <c r="Y1335"/>
      <c r="Z1335"/>
      <c r="AA1335"/>
      <c r="AB1335"/>
      <c r="AC1335"/>
    </row>
    <row r="1336" spans="2:29" s="14" customFormat="1" x14ac:dyDescent="0.25">
      <c r="B1336"/>
      <c r="C1336"/>
      <c r="D1336"/>
      <c r="E1336"/>
      <c r="F1336"/>
      <c r="G1336"/>
      <c r="H1336"/>
      <c r="I1336"/>
      <c r="J1336"/>
      <c r="K1336" s="91"/>
      <c r="L1336" s="91"/>
      <c r="M1336" s="91"/>
      <c r="R1336"/>
      <c r="S1336"/>
      <c r="T1336"/>
      <c r="U1336"/>
      <c r="V1336"/>
      <c r="W1336"/>
      <c r="X1336"/>
      <c r="Y1336"/>
      <c r="Z1336"/>
      <c r="AA1336"/>
      <c r="AB1336"/>
      <c r="AC1336"/>
    </row>
    <row r="1337" spans="2:29" s="14" customFormat="1" x14ac:dyDescent="0.25">
      <c r="B1337"/>
      <c r="C1337"/>
      <c r="D1337"/>
      <c r="E1337"/>
      <c r="F1337"/>
      <c r="G1337"/>
      <c r="H1337"/>
      <c r="I1337"/>
      <c r="J1337"/>
      <c r="K1337" s="91"/>
      <c r="L1337" s="91"/>
      <c r="M1337" s="91"/>
      <c r="R1337"/>
      <c r="S1337"/>
      <c r="T1337"/>
      <c r="U1337"/>
      <c r="V1337"/>
      <c r="W1337"/>
      <c r="X1337"/>
      <c r="Y1337"/>
      <c r="Z1337"/>
      <c r="AA1337"/>
      <c r="AB1337"/>
      <c r="AC1337"/>
    </row>
    <row r="1338" spans="2:29" s="14" customFormat="1" x14ac:dyDescent="0.25">
      <c r="B1338"/>
      <c r="C1338"/>
      <c r="D1338"/>
      <c r="E1338"/>
      <c r="F1338"/>
      <c r="G1338"/>
      <c r="H1338"/>
      <c r="I1338"/>
      <c r="J1338"/>
      <c r="K1338" s="91"/>
      <c r="L1338" s="91"/>
      <c r="M1338" s="91"/>
      <c r="R1338"/>
      <c r="S1338"/>
      <c r="T1338"/>
      <c r="U1338"/>
      <c r="V1338"/>
      <c r="W1338"/>
      <c r="X1338"/>
      <c r="Y1338"/>
      <c r="Z1338"/>
      <c r="AA1338"/>
      <c r="AB1338"/>
      <c r="AC1338"/>
    </row>
    <row r="1339" spans="2:29" s="14" customFormat="1" x14ac:dyDescent="0.25">
      <c r="B1339"/>
      <c r="C1339"/>
      <c r="D1339"/>
      <c r="E1339"/>
      <c r="F1339"/>
      <c r="G1339"/>
      <c r="H1339"/>
      <c r="I1339"/>
      <c r="J1339"/>
      <c r="K1339" s="91"/>
      <c r="L1339" s="91"/>
      <c r="M1339" s="91"/>
      <c r="R1339"/>
      <c r="S1339"/>
      <c r="T1339"/>
      <c r="U1339"/>
      <c r="V1339"/>
      <c r="W1339"/>
      <c r="X1339"/>
      <c r="Y1339"/>
      <c r="Z1339"/>
      <c r="AA1339"/>
      <c r="AB1339"/>
      <c r="AC1339"/>
    </row>
    <row r="1340" spans="2:29" s="14" customFormat="1" x14ac:dyDescent="0.25">
      <c r="B1340"/>
      <c r="C1340"/>
      <c r="D1340"/>
      <c r="E1340"/>
      <c r="F1340"/>
      <c r="G1340"/>
      <c r="H1340"/>
      <c r="I1340"/>
      <c r="J1340"/>
      <c r="K1340" s="91"/>
      <c r="L1340" s="91"/>
      <c r="M1340" s="91"/>
      <c r="R1340"/>
      <c r="S1340"/>
      <c r="T1340"/>
      <c r="U1340"/>
      <c r="V1340"/>
      <c r="W1340"/>
      <c r="X1340"/>
      <c r="Y1340"/>
      <c r="Z1340"/>
      <c r="AA1340"/>
      <c r="AB1340"/>
      <c r="AC1340"/>
    </row>
    <row r="1341" spans="2:29" s="14" customFormat="1" x14ac:dyDescent="0.25">
      <c r="B1341"/>
      <c r="C1341"/>
      <c r="D1341"/>
      <c r="E1341"/>
      <c r="F1341"/>
      <c r="G1341"/>
      <c r="H1341"/>
      <c r="I1341"/>
      <c r="J1341"/>
      <c r="K1341" s="91"/>
      <c r="L1341" s="91"/>
      <c r="M1341" s="91"/>
      <c r="R1341"/>
      <c r="S1341"/>
      <c r="T1341"/>
      <c r="U1341"/>
      <c r="V1341"/>
      <c r="W1341"/>
      <c r="X1341"/>
      <c r="Y1341"/>
      <c r="Z1341"/>
      <c r="AA1341"/>
      <c r="AB1341"/>
      <c r="AC1341"/>
    </row>
    <row r="1342" spans="2:29" s="14" customFormat="1" x14ac:dyDescent="0.25">
      <c r="B1342"/>
      <c r="C1342"/>
      <c r="D1342"/>
      <c r="E1342"/>
      <c r="F1342"/>
      <c r="G1342"/>
      <c r="H1342"/>
      <c r="I1342"/>
      <c r="J1342"/>
      <c r="K1342" s="91"/>
      <c r="L1342" s="91"/>
      <c r="M1342" s="91"/>
      <c r="R1342"/>
      <c r="S1342"/>
      <c r="T1342"/>
      <c r="U1342"/>
      <c r="V1342"/>
      <c r="W1342"/>
      <c r="X1342"/>
      <c r="Y1342"/>
      <c r="Z1342"/>
      <c r="AA1342"/>
      <c r="AB1342"/>
      <c r="AC1342"/>
    </row>
    <row r="1343" spans="2:29" s="14" customFormat="1" x14ac:dyDescent="0.25">
      <c r="B1343"/>
      <c r="C1343"/>
      <c r="D1343"/>
      <c r="E1343"/>
      <c r="F1343"/>
      <c r="G1343"/>
      <c r="H1343"/>
      <c r="I1343"/>
      <c r="J1343"/>
      <c r="K1343" s="91"/>
      <c r="L1343" s="91"/>
      <c r="M1343" s="91"/>
      <c r="R1343"/>
      <c r="S1343"/>
      <c r="T1343"/>
      <c r="U1343"/>
      <c r="V1343"/>
      <c r="W1343"/>
      <c r="X1343"/>
      <c r="Y1343"/>
      <c r="Z1343"/>
      <c r="AA1343"/>
      <c r="AB1343"/>
      <c r="AC1343"/>
    </row>
    <row r="1344" spans="2:29" s="14" customFormat="1" x14ac:dyDescent="0.25">
      <c r="B1344"/>
      <c r="C1344"/>
      <c r="D1344"/>
      <c r="E1344"/>
      <c r="F1344"/>
      <c r="G1344"/>
      <c r="H1344"/>
      <c r="I1344"/>
      <c r="J1344"/>
      <c r="K1344" s="91"/>
      <c r="L1344" s="91"/>
      <c r="M1344" s="91"/>
      <c r="R1344"/>
      <c r="S1344"/>
      <c r="T1344"/>
      <c r="U1344"/>
      <c r="V1344"/>
      <c r="W1344"/>
      <c r="X1344"/>
      <c r="Y1344"/>
      <c r="Z1344"/>
      <c r="AA1344"/>
      <c r="AB1344"/>
      <c r="AC1344"/>
    </row>
    <row r="1345" spans="2:29" s="14" customFormat="1" x14ac:dyDescent="0.25">
      <c r="B1345"/>
      <c r="C1345"/>
      <c r="D1345"/>
      <c r="E1345"/>
      <c r="F1345"/>
      <c r="G1345"/>
      <c r="H1345"/>
      <c r="I1345"/>
      <c r="J1345"/>
      <c r="K1345" s="91"/>
      <c r="L1345" s="91"/>
      <c r="M1345" s="91"/>
      <c r="R1345"/>
      <c r="S1345"/>
      <c r="T1345"/>
      <c r="U1345"/>
      <c r="V1345"/>
      <c r="W1345"/>
      <c r="X1345"/>
      <c r="Y1345"/>
      <c r="Z1345"/>
      <c r="AA1345"/>
      <c r="AB1345"/>
      <c r="AC1345"/>
    </row>
    <row r="1346" spans="2:29" s="14" customFormat="1" x14ac:dyDescent="0.25">
      <c r="B1346"/>
      <c r="C1346"/>
      <c r="D1346"/>
      <c r="E1346"/>
      <c r="F1346"/>
      <c r="G1346"/>
      <c r="H1346"/>
      <c r="I1346"/>
      <c r="J1346"/>
      <c r="K1346" s="91"/>
      <c r="L1346" s="91"/>
      <c r="M1346" s="91"/>
      <c r="R1346"/>
      <c r="S1346"/>
      <c r="T1346"/>
      <c r="U1346"/>
      <c r="V1346"/>
      <c r="W1346"/>
      <c r="X1346"/>
      <c r="Y1346"/>
      <c r="Z1346"/>
      <c r="AA1346"/>
      <c r="AB1346"/>
      <c r="AC1346"/>
    </row>
    <row r="1347" spans="2:29" s="14" customFormat="1" x14ac:dyDescent="0.25">
      <c r="B1347"/>
      <c r="C1347"/>
      <c r="D1347"/>
      <c r="E1347"/>
      <c r="F1347"/>
      <c r="G1347"/>
      <c r="H1347"/>
      <c r="I1347"/>
      <c r="J1347"/>
      <c r="K1347" s="91"/>
      <c r="L1347" s="91"/>
      <c r="M1347" s="91"/>
      <c r="R1347"/>
      <c r="S1347"/>
      <c r="T1347"/>
      <c r="U1347"/>
      <c r="V1347"/>
      <c r="W1347"/>
      <c r="X1347"/>
      <c r="Y1347"/>
      <c r="Z1347"/>
      <c r="AA1347"/>
      <c r="AB1347"/>
      <c r="AC1347"/>
    </row>
    <row r="1348" spans="2:29" s="14" customFormat="1" x14ac:dyDescent="0.25">
      <c r="B1348"/>
      <c r="C1348"/>
      <c r="D1348"/>
      <c r="E1348"/>
      <c r="F1348"/>
      <c r="G1348"/>
      <c r="H1348"/>
      <c r="I1348"/>
      <c r="J1348"/>
      <c r="K1348" s="91"/>
      <c r="L1348" s="91"/>
      <c r="M1348" s="91"/>
      <c r="R1348"/>
      <c r="S1348"/>
      <c r="T1348"/>
      <c r="U1348"/>
      <c r="V1348"/>
      <c r="W1348"/>
      <c r="X1348"/>
      <c r="Y1348"/>
      <c r="Z1348"/>
      <c r="AA1348"/>
      <c r="AB1348"/>
      <c r="AC1348"/>
    </row>
    <row r="1349" spans="2:29" s="14" customFormat="1" x14ac:dyDescent="0.25">
      <c r="B1349"/>
      <c r="C1349"/>
      <c r="D1349"/>
      <c r="E1349"/>
      <c r="F1349"/>
      <c r="G1349"/>
      <c r="H1349"/>
      <c r="I1349"/>
      <c r="J1349"/>
      <c r="K1349" s="91"/>
      <c r="L1349" s="91"/>
      <c r="M1349" s="91"/>
      <c r="R1349"/>
      <c r="S1349"/>
      <c r="T1349"/>
      <c r="U1349"/>
      <c r="V1349"/>
      <c r="W1349"/>
      <c r="X1349"/>
      <c r="Y1349"/>
      <c r="Z1349"/>
      <c r="AA1349"/>
      <c r="AB1349"/>
      <c r="AC1349"/>
    </row>
    <row r="1350" spans="2:29" s="14" customFormat="1" x14ac:dyDescent="0.25">
      <c r="B1350"/>
      <c r="C1350"/>
      <c r="D1350"/>
      <c r="E1350"/>
      <c r="F1350"/>
      <c r="G1350"/>
      <c r="H1350"/>
      <c r="I1350"/>
      <c r="J1350"/>
      <c r="K1350" s="91"/>
      <c r="L1350" s="91"/>
      <c r="M1350" s="91"/>
      <c r="R1350"/>
      <c r="S1350"/>
      <c r="T1350"/>
      <c r="U1350"/>
      <c r="V1350"/>
      <c r="W1350"/>
      <c r="X1350"/>
      <c r="Y1350"/>
      <c r="Z1350"/>
      <c r="AA1350"/>
      <c r="AB1350"/>
      <c r="AC1350"/>
    </row>
    <row r="1351" spans="2:29" s="14" customFormat="1" x14ac:dyDescent="0.25">
      <c r="B1351"/>
      <c r="C1351"/>
      <c r="D1351"/>
      <c r="E1351"/>
      <c r="F1351"/>
      <c r="G1351"/>
      <c r="H1351"/>
      <c r="I1351"/>
      <c r="J1351"/>
      <c r="K1351" s="91"/>
      <c r="L1351" s="91"/>
      <c r="M1351" s="91"/>
      <c r="R1351"/>
      <c r="S1351"/>
      <c r="T1351"/>
      <c r="U1351"/>
      <c r="V1351"/>
      <c r="W1351"/>
      <c r="X1351"/>
      <c r="Y1351"/>
      <c r="Z1351"/>
      <c r="AA1351"/>
      <c r="AB1351"/>
      <c r="AC1351"/>
    </row>
    <row r="1352" spans="2:29" s="14" customFormat="1" x14ac:dyDescent="0.25">
      <c r="B1352"/>
      <c r="C1352"/>
      <c r="D1352"/>
      <c r="E1352"/>
      <c r="F1352"/>
      <c r="G1352"/>
      <c r="H1352"/>
      <c r="I1352"/>
      <c r="J1352"/>
      <c r="K1352" s="91"/>
      <c r="L1352" s="91"/>
      <c r="M1352" s="91"/>
      <c r="R1352"/>
      <c r="S1352"/>
      <c r="T1352"/>
      <c r="U1352"/>
      <c r="V1352"/>
      <c r="W1352"/>
      <c r="X1352"/>
      <c r="Y1352"/>
      <c r="Z1352"/>
      <c r="AA1352"/>
      <c r="AB1352"/>
      <c r="AC1352"/>
    </row>
    <row r="1353" spans="2:29" s="14" customFormat="1" x14ac:dyDescent="0.25">
      <c r="B1353"/>
      <c r="C1353"/>
      <c r="D1353"/>
      <c r="E1353"/>
      <c r="F1353"/>
      <c r="G1353"/>
      <c r="H1353"/>
      <c r="I1353"/>
      <c r="J1353"/>
      <c r="K1353" s="91"/>
      <c r="L1353" s="91"/>
      <c r="M1353" s="91"/>
      <c r="R1353"/>
      <c r="S1353"/>
      <c r="T1353"/>
      <c r="U1353"/>
      <c r="V1353"/>
      <c r="W1353"/>
      <c r="X1353"/>
      <c r="Y1353"/>
      <c r="Z1353"/>
      <c r="AA1353"/>
      <c r="AB1353"/>
      <c r="AC1353"/>
    </row>
    <row r="1354" spans="2:29" s="14" customFormat="1" x14ac:dyDescent="0.25">
      <c r="B1354"/>
      <c r="C1354"/>
      <c r="D1354"/>
      <c r="E1354"/>
      <c r="F1354"/>
      <c r="G1354"/>
      <c r="H1354"/>
      <c r="I1354"/>
      <c r="J1354"/>
      <c r="K1354" s="91"/>
      <c r="L1354" s="91"/>
      <c r="M1354" s="91"/>
      <c r="R1354"/>
      <c r="S1354"/>
      <c r="T1354"/>
      <c r="U1354"/>
      <c r="V1354"/>
      <c r="W1354"/>
      <c r="X1354"/>
      <c r="Y1354"/>
      <c r="Z1354"/>
      <c r="AA1354"/>
      <c r="AB1354"/>
      <c r="AC1354"/>
    </row>
    <row r="1355" spans="2:29" s="14" customFormat="1" x14ac:dyDescent="0.25">
      <c r="B1355"/>
      <c r="C1355"/>
      <c r="D1355"/>
      <c r="E1355"/>
      <c r="F1355"/>
      <c r="G1355"/>
      <c r="H1355"/>
      <c r="I1355"/>
      <c r="J1355"/>
      <c r="K1355" s="91"/>
      <c r="L1355" s="91"/>
      <c r="M1355" s="91"/>
      <c r="R1355"/>
      <c r="S1355"/>
      <c r="T1355"/>
      <c r="U1355"/>
      <c r="V1355"/>
      <c r="W1355"/>
      <c r="X1355"/>
      <c r="Y1355"/>
      <c r="Z1355"/>
      <c r="AA1355"/>
      <c r="AB1355"/>
      <c r="AC1355"/>
    </row>
    <row r="1356" spans="2:29" s="14" customFormat="1" x14ac:dyDescent="0.25">
      <c r="B1356"/>
      <c r="C1356"/>
      <c r="D1356"/>
      <c r="E1356"/>
      <c r="F1356"/>
      <c r="G1356"/>
      <c r="H1356"/>
      <c r="I1356"/>
      <c r="J1356"/>
      <c r="K1356" s="91"/>
      <c r="L1356" s="91"/>
      <c r="M1356" s="91"/>
      <c r="R1356"/>
      <c r="S1356"/>
      <c r="T1356"/>
      <c r="U1356"/>
      <c r="V1356"/>
      <c r="W1356"/>
      <c r="X1356"/>
      <c r="Y1356"/>
      <c r="Z1356"/>
      <c r="AA1356"/>
      <c r="AB1356"/>
      <c r="AC1356"/>
    </row>
    <row r="1357" spans="2:29" s="14" customFormat="1" x14ac:dyDescent="0.25">
      <c r="B1357"/>
      <c r="C1357"/>
      <c r="D1357"/>
      <c r="E1357"/>
      <c r="F1357"/>
      <c r="G1357"/>
      <c r="H1357"/>
      <c r="I1357"/>
      <c r="J1357"/>
      <c r="K1357" s="91"/>
      <c r="L1357" s="91"/>
      <c r="M1357" s="91"/>
      <c r="R1357"/>
      <c r="S1357"/>
      <c r="T1357"/>
      <c r="U1357"/>
      <c r="V1357"/>
      <c r="W1357"/>
      <c r="X1357"/>
      <c r="Y1357"/>
      <c r="Z1357"/>
      <c r="AA1357"/>
      <c r="AB1357"/>
      <c r="AC1357"/>
    </row>
    <row r="1358" spans="2:29" s="14" customFormat="1" x14ac:dyDescent="0.25">
      <c r="B1358"/>
      <c r="C1358"/>
      <c r="D1358"/>
      <c r="E1358"/>
      <c r="F1358"/>
      <c r="G1358"/>
      <c r="H1358"/>
      <c r="I1358"/>
      <c r="J1358"/>
      <c r="K1358" s="91"/>
      <c r="L1358" s="91"/>
      <c r="M1358" s="91"/>
      <c r="R1358"/>
      <c r="S1358"/>
      <c r="T1358"/>
      <c r="U1358"/>
      <c r="V1358"/>
      <c r="W1358"/>
      <c r="X1358"/>
      <c r="Y1358"/>
      <c r="Z1358"/>
      <c r="AA1358"/>
      <c r="AB1358"/>
      <c r="AC1358"/>
    </row>
    <row r="1359" spans="2:29" s="14" customFormat="1" x14ac:dyDescent="0.25">
      <c r="B1359"/>
      <c r="C1359"/>
      <c r="D1359"/>
      <c r="E1359"/>
      <c r="F1359"/>
      <c r="G1359"/>
      <c r="H1359"/>
      <c r="I1359"/>
      <c r="J1359"/>
      <c r="K1359" s="91"/>
      <c r="L1359" s="91"/>
      <c r="M1359" s="91"/>
      <c r="R1359"/>
      <c r="S1359"/>
      <c r="T1359"/>
      <c r="U1359"/>
      <c r="V1359"/>
      <c r="W1359"/>
      <c r="X1359"/>
      <c r="Y1359"/>
      <c r="Z1359"/>
      <c r="AA1359"/>
      <c r="AB1359"/>
      <c r="AC1359"/>
    </row>
    <row r="1360" spans="2:29" s="14" customFormat="1" x14ac:dyDescent="0.25">
      <c r="B1360"/>
      <c r="C1360"/>
      <c r="D1360"/>
      <c r="E1360"/>
      <c r="F1360"/>
      <c r="G1360"/>
      <c r="H1360"/>
      <c r="I1360"/>
      <c r="J1360"/>
      <c r="K1360" s="91"/>
      <c r="L1360" s="91"/>
      <c r="M1360" s="91"/>
      <c r="R1360"/>
      <c r="S1360"/>
      <c r="T1360"/>
      <c r="U1360"/>
      <c r="V1360"/>
      <c r="W1360"/>
      <c r="X1360"/>
      <c r="Y1360"/>
      <c r="Z1360"/>
      <c r="AA1360"/>
      <c r="AB1360"/>
      <c r="AC1360"/>
    </row>
    <row r="1361" spans="2:29" s="14" customFormat="1" x14ac:dyDescent="0.25">
      <c r="B1361"/>
      <c r="C1361"/>
      <c r="D1361"/>
      <c r="E1361"/>
      <c r="F1361"/>
      <c r="G1361"/>
      <c r="H1361"/>
      <c r="I1361"/>
      <c r="J1361"/>
      <c r="K1361" s="91"/>
      <c r="L1361" s="91"/>
      <c r="M1361" s="91"/>
      <c r="R1361"/>
      <c r="S1361"/>
      <c r="T1361"/>
      <c r="U1361"/>
      <c r="V1361"/>
      <c r="W1361"/>
      <c r="X1361"/>
      <c r="Y1361"/>
      <c r="Z1361"/>
      <c r="AA1361"/>
      <c r="AB1361"/>
      <c r="AC1361"/>
    </row>
    <row r="1362" spans="2:29" s="14" customFormat="1" x14ac:dyDescent="0.25">
      <c r="B1362"/>
      <c r="C1362"/>
      <c r="D1362"/>
      <c r="E1362"/>
      <c r="F1362"/>
      <c r="G1362"/>
      <c r="H1362"/>
      <c r="I1362"/>
      <c r="J1362"/>
      <c r="K1362" s="91"/>
      <c r="L1362" s="91"/>
      <c r="M1362" s="91"/>
      <c r="R1362"/>
      <c r="S1362"/>
      <c r="T1362"/>
      <c r="U1362"/>
      <c r="V1362"/>
      <c r="W1362"/>
      <c r="X1362"/>
      <c r="Y1362"/>
      <c r="Z1362"/>
      <c r="AA1362"/>
      <c r="AB1362"/>
      <c r="AC1362"/>
    </row>
    <row r="1363" spans="2:29" s="14" customFormat="1" x14ac:dyDescent="0.25">
      <c r="B1363"/>
      <c r="C1363"/>
      <c r="D1363"/>
      <c r="E1363"/>
      <c r="F1363"/>
      <c r="G1363"/>
      <c r="H1363"/>
      <c r="I1363"/>
      <c r="J1363"/>
      <c r="K1363" s="91"/>
      <c r="L1363" s="91"/>
      <c r="M1363" s="91"/>
      <c r="R1363"/>
      <c r="S1363"/>
      <c r="T1363"/>
      <c r="U1363"/>
      <c r="V1363"/>
      <c r="W1363"/>
      <c r="X1363"/>
      <c r="Y1363"/>
      <c r="Z1363"/>
      <c r="AA1363"/>
      <c r="AB1363"/>
      <c r="AC1363"/>
    </row>
    <row r="1364" spans="2:29" s="14" customFormat="1" x14ac:dyDescent="0.25">
      <c r="B1364"/>
      <c r="C1364"/>
      <c r="D1364"/>
      <c r="E1364"/>
      <c r="F1364"/>
      <c r="G1364"/>
      <c r="H1364"/>
      <c r="I1364"/>
      <c r="J1364"/>
      <c r="K1364" s="91"/>
      <c r="L1364" s="91"/>
      <c r="M1364" s="91"/>
      <c r="R1364"/>
      <c r="S1364"/>
      <c r="T1364"/>
      <c r="U1364"/>
      <c r="V1364"/>
      <c r="W1364"/>
      <c r="X1364"/>
      <c r="Y1364"/>
      <c r="Z1364"/>
      <c r="AA1364"/>
      <c r="AB1364"/>
      <c r="AC1364"/>
    </row>
    <row r="1365" spans="2:29" s="14" customFormat="1" x14ac:dyDescent="0.25">
      <c r="B1365"/>
      <c r="C1365"/>
      <c r="D1365"/>
      <c r="E1365"/>
      <c r="F1365"/>
      <c r="G1365"/>
      <c r="H1365"/>
      <c r="I1365"/>
      <c r="J1365"/>
      <c r="K1365" s="91"/>
      <c r="L1365" s="91"/>
      <c r="M1365" s="91"/>
      <c r="R1365"/>
      <c r="S1365"/>
      <c r="T1365"/>
      <c r="U1365"/>
      <c r="V1365"/>
      <c r="W1365"/>
      <c r="X1365"/>
      <c r="Y1365"/>
      <c r="Z1365"/>
      <c r="AA1365"/>
      <c r="AB1365"/>
      <c r="AC1365"/>
    </row>
    <row r="1366" spans="2:29" s="14" customFormat="1" x14ac:dyDescent="0.25">
      <c r="B1366"/>
      <c r="C1366"/>
      <c r="D1366"/>
      <c r="E1366"/>
      <c r="F1366"/>
      <c r="G1366"/>
      <c r="H1366"/>
      <c r="I1366"/>
      <c r="J1366"/>
      <c r="K1366" s="91"/>
      <c r="L1366" s="91"/>
      <c r="M1366" s="91"/>
      <c r="R1366"/>
      <c r="S1366"/>
      <c r="T1366"/>
      <c r="U1366"/>
      <c r="V1366"/>
      <c r="W1366"/>
      <c r="X1366"/>
      <c r="Y1366"/>
      <c r="Z1366"/>
      <c r="AA1366"/>
      <c r="AB1366"/>
      <c r="AC1366"/>
    </row>
    <row r="1367" spans="2:29" s="14" customFormat="1" x14ac:dyDescent="0.25">
      <c r="B1367"/>
      <c r="C1367"/>
      <c r="D1367"/>
      <c r="E1367"/>
      <c r="F1367"/>
      <c r="G1367"/>
      <c r="H1367"/>
      <c r="I1367"/>
      <c r="J1367"/>
      <c r="K1367" s="91"/>
      <c r="L1367" s="91"/>
      <c r="M1367" s="91"/>
      <c r="R1367"/>
      <c r="S1367"/>
      <c r="T1367"/>
      <c r="U1367"/>
      <c r="V1367"/>
      <c r="W1367"/>
      <c r="X1367"/>
      <c r="Y1367"/>
      <c r="Z1367"/>
      <c r="AA1367"/>
      <c r="AB1367"/>
      <c r="AC1367"/>
    </row>
    <row r="1368" spans="2:29" s="14" customFormat="1" x14ac:dyDescent="0.25">
      <c r="B1368"/>
      <c r="C1368"/>
      <c r="D1368"/>
      <c r="E1368"/>
      <c r="F1368"/>
      <c r="G1368"/>
      <c r="H1368"/>
      <c r="I1368"/>
      <c r="J1368"/>
      <c r="K1368" s="91"/>
      <c r="L1368" s="91"/>
      <c r="M1368" s="91"/>
      <c r="R1368"/>
      <c r="S1368"/>
      <c r="T1368"/>
      <c r="U1368"/>
      <c r="V1368"/>
      <c r="W1368"/>
      <c r="X1368"/>
      <c r="Y1368"/>
      <c r="Z1368"/>
      <c r="AA1368"/>
      <c r="AB1368"/>
      <c r="AC1368"/>
    </row>
    <row r="1369" spans="2:29" s="14" customFormat="1" x14ac:dyDescent="0.25">
      <c r="B1369"/>
      <c r="C1369"/>
      <c r="D1369"/>
      <c r="E1369"/>
      <c r="F1369"/>
      <c r="G1369"/>
      <c r="H1369"/>
      <c r="I1369"/>
      <c r="J1369"/>
      <c r="K1369" s="91"/>
      <c r="L1369" s="91"/>
      <c r="M1369" s="91"/>
      <c r="R1369"/>
      <c r="S1369"/>
      <c r="T1369"/>
      <c r="U1369"/>
      <c r="V1369"/>
      <c r="W1369"/>
      <c r="X1369"/>
      <c r="Y1369"/>
      <c r="Z1369"/>
      <c r="AA1369"/>
      <c r="AB1369"/>
      <c r="AC1369"/>
    </row>
    <row r="1370" spans="2:29" s="14" customFormat="1" x14ac:dyDescent="0.25">
      <c r="B1370"/>
      <c r="C1370"/>
      <c r="D1370"/>
      <c r="E1370"/>
      <c r="F1370"/>
      <c r="G1370"/>
      <c r="H1370"/>
      <c r="I1370"/>
      <c r="J1370"/>
      <c r="K1370" s="91"/>
      <c r="L1370" s="91"/>
      <c r="M1370" s="91"/>
      <c r="R1370"/>
      <c r="S1370"/>
      <c r="T1370"/>
      <c r="U1370"/>
      <c r="V1370"/>
      <c r="W1370"/>
      <c r="X1370"/>
      <c r="Y1370"/>
      <c r="Z1370"/>
      <c r="AA1370"/>
      <c r="AB1370"/>
      <c r="AC1370"/>
    </row>
    <row r="1371" spans="2:29" s="14" customFormat="1" x14ac:dyDescent="0.25">
      <c r="B1371"/>
      <c r="C1371"/>
      <c r="D1371"/>
      <c r="E1371"/>
      <c r="F1371"/>
      <c r="G1371"/>
      <c r="H1371"/>
      <c r="I1371"/>
      <c r="J1371"/>
      <c r="K1371" s="91"/>
      <c r="L1371" s="91"/>
      <c r="M1371" s="91"/>
      <c r="R1371"/>
      <c r="S1371"/>
      <c r="T1371"/>
      <c r="U1371"/>
      <c r="V1371"/>
      <c r="W1371"/>
      <c r="X1371"/>
      <c r="Y1371"/>
      <c r="Z1371"/>
      <c r="AA1371"/>
      <c r="AB1371"/>
      <c r="AC1371"/>
    </row>
    <row r="1372" spans="2:29" s="14" customFormat="1" x14ac:dyDescent="0.25">
      <c r="B1372"/>
      <c r="C1372"/>
      <c r="D1372"/>
      <c r="E1372"/>
      <c r="F1372"/>
      <c r="G1372"/>
      <c r="H1372"/>
      <c r="I1372"/>
      <c r="J1372"/>
      <c r="K1372" s="91"/>
      <c r="L1372" s="91"/>
      <c r="M1372" s="91"/>
      <c r="R1372"/>
      <c r="S1372"/>
      <c r="T1372"/>
      <c r="U1372"/>
      <c r="V1372"/>
      <c r="W1372"/>
      <c r="X1372"/>
      <c r="Y1372"/>
      <c r="Z1372"/>
      <c r="AA1372"/>
      <c r="AB1372"/>
      <c r="AC1372"/>
    </row>
    <row r="1373" spans="2:29" s="14" customFormat="1" x14ac:dyDescent="0.25">
      <c r="B1373"/>
      <c r="C1373"/>
      <c r="D1373"/>
      <c r="E1373"/>
      <c r="F1373"/>
      <c r="G1373"/>
      <c r="H1373"/>
      <c r="I1373"/>
      <c r="J1373"/>
      <c r="K1373" s="91"/>
      <c r="L1373" s="91"/>
      <c r="M1373" s="91"/>
      <c r="R1373"/>
      <c r="S1373"/>
      <c r="T1373"/>
      <c r="U1373"/>
      <c r="V1373"/>
      <c r="W1373"/>
      <c r="X1373"/>
      <c r="Y1373"/>
      <c r="Z1373"/>
      <c r="AA1373"/>
      <c r="AB1373"/>
      <c r="AC1373"/>
    </row>
    <row r="1374" spans="2:29" s="14" customFormat="1" x14ac:dyDescent="0.25">
      <c r="B1374"/>
      <c r="C1374"/>
      <c r="D1374"/>
      <c r="E1374"/>
      <c r="F1374"/>
      <c r="G1374"/>
      <c r="H1374"/>
      <c r="I1374"/>
      <c r="J1374"/>
      <c r="K1374" s="91"/>
      <c r="L1374" s="91"/>
      <c r="M1374" s="91"/>
      <c r="R1374"/>
      <c r="S1374"/>
      <c r="T1374"/>
      <c r="U1374"/>
      <c r="V1374"/>
      <c r="W1374"/>
      <c r="X1374"/>
      <c r="Y1374"/>
      <c r="Z1374"/>
      <c r="AA1374"/>
      <c r="AB1374"/>
      <c r="AC1374"/>
    </row>
    <row r="1375" spans="2:29" s="14" customFormat="1" x14ac:dyDescent="0.25">
      <c r="B1375"/>
      <c r="C1375"/>
      <c r="D1375"/>
      <c r="E1375"/>
      <c r="F1375"/>
      <c r="G1375"/>
      <c r="H1375"/>
      <c r="I1375"/>
      <c r="J1375"/>
      <c r="K1375" s="91"/>
      <c r="L1375" s="91"/>
      <c r="M1375" s="91"/>
      <c r="R1375"/>
      <c r="S1375"/>
      <c r="T1375"/>
      <c r="U1375"/>
      <c r="V1375"/>
      <c r="W1375"/>
      <c r="X1375"/>
      <c r="Y1375"/>
      <c r="Z1375"/>
      <c r="AA1375"/>
      <c r="AB1375"/>
      <c r="AC1375"/>
    </row>
    <row r="1376" spans="2:29" s="14" customFormat="1" x14ac:dyDescent="0.25">
      <c r="B1376"/>
      <c r="C1376"/>
      <c r="D1376"/>
      <c r="E1376"/>
      <c r="F1376"/>
      <c r="G1376"/>
      <c r="H1376"/>
      <c r="I1376"/>
      <c r="J1376"/>
      <c r="K1376" s="91"/>
      <c r="L1376" s="91"/>
      <c r="M1376" s="91"/>
      <c r="R1376"/>
      <c r="S1376"/>
      <c r="T1376"/>
      <c r="U1376"/>
      <c r="V1376"/>
      <c r="W1376"/>
      <c r="X1376"/>
      <c r="Y1376"/>
      <c r="Z1376"/>
      <c r="AA1376"/>
      <c r="AB1376"/>
      <c r="AC1376"/>
    </row>
    <row r="1377" spans="2:29" s="14" customFormat="1" x14ac:dyDescent="0.25">
      <c r="B1377"/>
      <c r="C1377"/>
      <c r="D1377"/>
      <c r="E1377"/>
      <c r="F1377"/>
      <c r="G1377"/>
      <c r="H1377"/>
      <c r="I1377"/>
      <c r="J1377"/>
      <c r="K1377" s="91"/>
      <c r="L1377" s="91"/>
      <c r="M1377" s="91"/>
      <c r="R1377"/>
      <c r="S1377"/>
      <c r="T1377"/>
      <c r="U1377"/>
      <c r="V1377"/>
      <c r="W1377"/>
      <c r="X1377"/>
      <c r="Y1377"/>
      <c r="Z1377"/>
      <c r="AA1377"/>
      <c r="AB1377"/>
      <c r="AC1377"/>
    </row>
    <row r="1378" spans="2:29" s="14" customFormat="1" x14ac:dyDescent="0.25">
      <c r="B1378"/>
      <c r="C1378"/>
      <c r="D1378"/>
      <c r="E1378"/>
      <c r="F1378"/>
      <c r="G1378"/>
      <c r="H1378"/>
      <c r="I1378"/>
      <c r="J1378"/>
      <c r="K1378" s="91"/>
      <c r="L1378" s="91"/>
      <c r="M1378" s="91"/>
      <c r="R1378"/>
      <c r="S1378"/>
      <c r="T1378"/>
      <c r="U1378"/>
      <c r="V1378"/>
      <c r="W1378"/>
      <c r="X1378"/>
      <c r="Y1378"/>
      <c r="Z1378"/>
      <c r="AA1378"/>
      <c r="AB1378"/>
      <c r="AC1378"/>
    </row>
    <row r="1379" spans="2:29" s="14" customFormat="1" x14ac:dyDescent="0.25">
      <c r="B1379"/>
      <c r="C1379"/>
      <c r="D1379"/>
      <c r="E1379"/>
      <c r="F1379"/>
      <c r="G1379"/>
      <c r="H1379"/>
      <c r="I1379"/>
      <c r="J1379"/>
      <c r="K1379" s="91"/>
      <c r="L1379" s="91"/>
      <c r="M1379" s="91"/>
      <c r="R1379"/>
      <c r="S1379"/>
      <c r="T1379"/>
      <c r="U1379"/>
      <c r="V1379"/>
      <c r="W1379"/>
      <c r="X1379"/>
      <c r="Y1379"/>
      <c r="Z1379"/>
      <c r="AA1379"/>
      <c r="AB1379"/>
      <c r="AC1379"/>
    </row>
    <row r="1380" spans="2:29" s="14" customFormat="1" x14ac:dyDescent="0.25">
      <c r="B1380"/>
      <c r="C1380"/>
      <c r="D1380"/>
      <c r="E1380"/>
      <c r="F1380"/>
      <c r="G1380"/>
      <c r="H1380"/>
      <c r="I1380"/>
      <c r="J1380"/>
      <c r="K1380" s="91"/>
      <c r="L1380" s="91"/>
      <c r="M1380" s="91"/>
      <c r="R1380"/>
      <c r="S1380"/>
      <c r="T1380"/>
      <c r="U1380"/>
      <c r="V1380"/>
      <c r="W1380"/>
      <c r="X1380"/>
      <c r="Y1380"/>
      <c r="Z1380"/>
      <c r="AA1380"/>
      <c r="AB1380"/>
      <c r="AC1380"/>
    </row>
    <row r="1381" spans="2:29" s="14" customFormat="1" x14ac:dyDescent="0.25">
      <c r="B1381"/>
      <c r="C1381"/>
      <c r="D1381"/>
      <c r="E1381"/>
      <c r="F1381"/>
      <c r="G1381"/>
      <c r="H1381"/>
      <c r="I1381"/>
      <c r="J1381"/>
      <c r="K1381" s="91"/>
      <c r="L1381" s="91"/>
      <c r="M1381" s="91"/>
      <c r="R1381"/>
      <c r="S1381"/>
      <c r="T1381"/>
      <c r="U1381"/>
      <c r="V1381"/>
      <c r="W1381"/>
      <c r="X1381"/>
      <c r="Y1381"/>
      <c r="Z1381"/>
      <c r="AA1381"/>
      <c r="AB1381"/>
      <c r="AC1381"/>
    </row>
    <row r="1382" spans="2:29" s="14" customFormat="1" x14ac:dyDescent="0.25">
      <c r="B1382"/>
      <c r="C1382"/>
      <c r="D1382"/>
      <c r="E1382"/>
      <c r="F1382"/>
      <c r="G1382"/>
      <c r="H1382"/>
      <c r="I1382"/>
      <c r="J1382"/>
      <c r="K1382" s="91"/>
      <c r="L1382" s="91"/>
      <c r="M1382" s="91"/>
      <c r="R1382"/>
      <c r="S1382"/>
      <c r="T1382"/>
      <c r="U1382"/>
      <c r="V1382"/>
      <c r="W1382"/>
      <c r="X1382"/>
      <c r="Y1382"/>
      <c r="Z1382"/>
      <c r="AA1382"/>
      <c r="AB1382"/>
      <c r="AC1382"/>
    </row>
    <row r="1383" spans="2:29" s="14" customFormat="1" x14ac:dyDescent="0.25">
      <c r="B1383"/>
      <c r="C1383"/>
      <c r="D1383"/>
      <c r="E1383"/>
      <c r="F1383"/>
      <c r="G1383"/>
      <c r="H1383"/>
      <c r="I1383"/>
      <c r="J1383"/>
      <c r="K1383" s="91"/>
      <c r="L1383" s="91"/>
      <c r="M1383" s="91"/>
      <c r="R1383"/>
      <c r="S1383"/>
      <c r="T1383"/>
      <c r="U1383"/>
      <c r="V1383"/>
      <c r="W1383"/>
      <c r="X1383"/>
      <c r="Y1383"/>
      <c r="Z1383"/>
      <c r="AA1383"/>
      <c r="AB1383"/>
      <c r="AC1383"/>
    </row>
    <row r="1384" spans="2:29" s="14" customFormat="1" x14ac:dyDescent="0.25">
      <c r="B1384"/>
      <c r="C1384"/>
      <c r="D1384"/>
      <c r="E1384"/>
      <c r="F1384"/>
      <c r="G1384"/>
      <c r="H1384"/>
      <c r="I1384"/>
      <c r="J1384"/>
      <c r="K1384" s="91"/>
      <c r="L1384" s="91"/>
      <c r="M1384" s="91"/>
      <c r="R1384"/>
      <c r="S1384"/>
      <c r="T1384"/>
      <c r="U1384"/>
      <c r="V1384"/>
      <c r="W1384"/>
      <c r="X1384"/>
      <c r="Y1384"/>
      <c r="Z1384"/>
      <c r="AA1384"/>
      <c r="AB1384"/>
      <c r="AC1384"/>
    </row>
    <row r="1385" spans="2:29" s="14" customFormat="1" x14ac:dyDescent="0.25">
      <c r="B1385"/>
      <c r="C1385"/>
      <c r="D1385"/>
      <c r="E1385"/>
      <c r="F1385"/>
      <c r="G1385"/>
      <c r="H1385"/>
      <c r="I1385"/>
      <c r="J1385"/>
      <c r="K1385" s="91"/>
      <c r="L1385" s="91"/>
      <c r="M1385" s="91"/>
      <c r="R1385"/>
      <c r="S1385"/>
      <c r="T1385"/>
      <c r="U1385"/>
      <c r="V1385"/>
      <c r="W1385"/>
      <c r="X1385"/>
      <c r="Y1385"/>
      <c r="Z1385"/>
      <c r="AA1385"/>
      <c r="AB1385"/>
      <c r="AC1385"/>
    </row>
    <row r="1386" spans="2:29" s="14" customFormat="1" x14ac:dyDescent="0.25">
      <c r="B1386"/>
      <c r="C1386"/>
      <c r="D1386"/>
      <c r="E1386"/>
      <c r="F1386"/>
      <c r="G1386"/>
      <c r="H1386"/>
      <c r="I1386"/>
      <c r="J1386"/>
      <c r="K1386" s="91"/>
      <c r="L1386" s="91"/>
      <c r="M1386" s="91"/>
      <c r="R1386"/>
      <c r="S1386"/>
      <c r="T1386"/>
      <c r="U1386"/>
      <c r="V1386"/>
      <c r="W1386"/>
      <c r="X1386"/>
      <c r="Y1386"/>
      <c r="Z1386"/>
      <c r="AA1386"/>
      <c r="AB1386"/>
      <c r="AC1386"/>
    </row>
    <row r="1387" spans="2:29" s="14" customFormat="1" x14ac:dyDescent="0.25">
      <c r="B1387"/>
      <c r="C1387"/>
      <c r="D1387"/>
      <c r="E1387"/>
      <c r="F1387"/>
      <c r="G1387"/>
      <c r="H1387"/>
      <c r="I1387"/>
      <c r="J1387"/>
      <c r="K1387" s="91"/>
      <c r="L1387" s="91"/>
      <c r="M1387" s="91"/>
      <c r="R1387"/>
      <c r="S1387"/>
      <c r="T1387"/>
      <c r="U1387"/>
      <c r="V1387"/>
      <c r="W1387"/>
      <c r="X1387"/>
      <c r="Y1387"/>
      <c r="Z1387"/>
      <c r="AA1387"/>
      <c r="AB1387"/>
      <c r="AC1387"/>
    </row>
    <row r="1388" spans="2:29" s="14" customFormat="1" x14ac:dyDescent="0.25">
      <c r="B1388"/>
      <c r="C1388"/>
      <c r="D1388"/>
      <c r="E1388"/>
      <c r="F1388"/>
      <c r="G1388"/>
      <c r="H1388"/>
      <c r="I1388"/>
      <c r="J1388"/>
      <c r="K1388" s="91"/>
      <c r="L1388" s="91"/>
      <c r="M1388" s="91"/>
      <c r="R1388"/>
      <c r="S1388"/>
      <c r="T1388"/>
      <c r="U1388"/>
      <c r="V1388"/>
      <c r="W1388"/>
      <c r="X1388"/>
      <c r="Y1388"/>
      <c r="Z1388"/>
      <c r="AA1388"/>
      <c r="AB1388"/>
      <c r="AC1388"/>
    </row>
    <row r="1389" spans="2:29" s="14" customFormat="1" x14ac:dyDescent="0.25">
      <c r="B1389"/>
      <c r="C1389"/>
      <c r="D1389"/>
      <c r="E1389"/>
      <c r="F1389"/>
      <c r="G1389"/>
      <c r="H1389"/>
      <c r="I1389"/>
      <c r="J1389"/>
      <c r="K1389" s="91"/>
      <c r="L1389" s="91"/>
      <c r="M1389" s="91"/>
      <c r="R1389"/>
      <c r="S1389"/>
      <c r="T1389"/>
      <c r="U1389"/>
      <c r="V1389"/>
      <c r="W1389"/>
      <c r="X1389"/>
      <c r="Y1389"/>
      <c r="Z1389"/>
      <c r="AA1389"/>
      <c r="AB1389"/>
      <c r="AC1389"/>
    </row>
    <row r="1390" spans="2:29" s="14" customFormat="1" x14ac:dyDescent="0.25">
      <c r="B1390"/>
      <c r="C1390"/>
      <c r="D1390"/>
      <c r="E1390"/>
      <c r="F1390"/>
      <c r="G1390"/>
      <c r="H1390"/>
      <c r="I1390"/>
      <c r="J1390"/>
      <c r="K1390" s="91"/>
      <c r="L1390" s="91"/>
      <c r="M1390" s="91"/>
      <c r="R1390"/>
      <c r="S1390"/>
      <c r="T1390"/>
      <c r="U1390"/>
      <c r="V1390"/>
      <c r="W1390"/>
      <c r="X1390"/>
      <c r="Y1390"/>
      <c r="Z1390"/>
      <c r="AA1390"/>
      <c r="AB1390"/>
      <c r="AC1390"/>
    </row>
    <row r="1391" spans="2:29" s="14" customFormat="1" x14ac:dyDescent="0.25">
      <c r="B1391"/>
      <c r="C1391"/>
      <c r="D1391"/>
      <c r="E1391"/>
      <c r="F1391"/>
      <c r="G1391"/>
      <c r="H1391"/>
      <c r="I1391"/>
      <c r="J1391"/>
      <c r="K1391" s="91"/>
      <c r="L1391" s="91"/>
      <c r="M1391" s="91"/>
      <c r="R1391"/>
      <c r="S1391"/>
      <c r="T1391"/>
      <c r="U1391"/>
      <c r="V1391"/>
      <c r="W1391"/>
      <c r="X1391"/>
      <c r="Y1391"/>
      <c r="Z1391"/>
      <c r="AA1391"/>
      <c r="AB1391"/>
      <c r="AC1391"/>
    </row>
    <row r="1392" spans="2:29" s="14" customFormat="1" x14ac:dyDescent="0.25">
      <c r="B1392"/>
      <c r="C1392"/>
      <c r="D1392"/>
      <c r="E1392"/>
      <c r="F1392"/>
      <c r="G1392"/>
      <c r="H1392"/>
      <c r="I1392"/>
      <c r="J1392"/>
      <c r="K1392" s="91"/>
      <c r="L1392" s="91"/>
      <c r="M1392" s="91"/>
      <c r="R1392"/>
      <c r="S1392"/>
      <c r="T1392"/>
      <c r="U1392"/>
      <c r="V1392"/>
      <c r="W1392"/>
      <c r="X1392"/>
      <c r="Y1392"/>
      <c r="Z1392"/>
      <c r="AA1392"/>
      <c r="AB1392"/>
      <c r="AC1392"/>
    </row>
    <row r="1393" spans="2:29" s="14" customFormat="1" x14ac:dyDescent="0.25">
      <c r="B1393"/>
      <c r="C1393"/>
      <c r="D1393"/>
      <c r="E1393"/>
      <c r="F1393"/>
      <c r="G1393"/>
      <c r="H1393"/>
      <c r="I1393"/>
      <c r="J1393"/>
      <c r="K1393" s="91"/>
      <c r="L1393" s="91"/>
      <c r="M1393" s="91"/>
      <c r="R1393"/>
      <c r="S1393"/>
      <c r="T1393"/>
      <c r="U1393"/>
      <c r="V1393"/>
      <c r="W1393"/>
      <c r="X1393"/>
      <c r="Y1393"/>
      <c r="Z1393"/>
      <c r="AA1393"/>
      <c r="AB1393"/>
      <c r="AC1393"/>
    </row>
    <row r="1394" spans="2:29" s="14" customFormat="1" x14ac:dyDescent="0.25">
      <c r="B1394"/>
      <c r="C1394"/>
      <c r="D1394"/>
      <c r="E1394"/>
      <c r="F1394"/>
      <c r="G1394"/>
      <c r="H1394"/>
      <c r="I1394"/>
      <c r="J1394"/>
      <c r="K1394" s="91"/>
      <c r="L1394" s="91"/>
      <c r="M1394" s="91"/>
      <c r="R1394"/>
      <c r="S1394"/>
      <c r="T1394"/>
      <c r="U1394"/>
      <c r="V1394"/>
      <c r="W1394"/>
      <c r="X1394"/>
      <c r="Y1394"/>
      <c r="Z1394"/>
      <c r="AA1394"/>
      <c r="AB1394"/>
      <c r="AC1394"/>
    </row>
    <row r="1395" spans="2:29" s="14" customFormat="1" x14ac:dyDescent="0.25">
      <c r="B1395"/>
      <c r="C1395"/>
      <c r="D1395"/>
      <c r="E1395"/>
      <c r="F1395"/>
      <c r="G1395"/>
      <c r="H1395"/>
      <c r="I1395"/>
      <c r="J1395"/>
      <c r="K1395" s="91"/>
      <c r="L1395" s="91"/>
      <c r="M1395" s="91"/>
      <c r="R1395"/>
      <c r="S1395"/>
      <c r="T1395"/>
      <c r="U1395"/>
      <c r="V1395"/>
      <c r="W1395"/>
      <c r="X1395"/>
      <c r="Y1395"/>
      <c r="Z1395"/>
      <c r="AA1395"/>
      <c r="AB1395"/>
      <c r="AC1395"/>
    </row>
    <row r="1396" spans="2:29" s="14" customFormat="1" x14ac:dyDescent="0.25">
      <c r="B1396"/>
      <c r="C1396"/>
      <c r="D1396"/>
      <c r="E1396"/>
      <c r="F1396"/>
      <c r="G1396"/>
      <c r="H1396"/>
      <c r="I1396"/>
      <c r="J1396"/>
      <c r="K1396" s="91"/>
      <c r="L1396" s="91"/>
      <c r="M1396" s="91"/>
      <c r="R1396"/>
      <c r="S1396"/>
      <c r="T1396"/>
      <c r="U1396"/>
      <c r="V1396"/>
      <c r="W1396"/>
      <c r="X1396"/>
      <c r="Y1396"/>
      <c r="Z1396"/>
      <c r="AA1396"/>
      <c r="AB1396"/>
      <c r="AC1396"/>
    </row>
    <row r="1397" spans="2:29" s="14" customFormat="1" x14ac:dyDescent="0.25">
      <c r="B1397"/>
      <c r="C1397"/>
      <c r="D1397"/>
      <c r="E1397"/>
      <c r="F1397"/>
      <c r="G1397"/>
      <c r="H1397"/>
      <c r="I1397"/>
      <c r="J1397"/>
      <c r="K1397" s="91"/>
      <c r="L1397" s="91"/>
      <c r="M1397" s="91"/>
      <c r="R1397"/>
      <c r="S1397"/>
      <c r="T1397"/>
      <c r="U1397"/>
      <c r="V1397"/>
      <c r="W1397"/>
      <c r="X1397"/>
      <c r="Y1397"/>
      <c r="Z1397"/>
      <c r="AA1397"/>
      <c r="AB1397"/>
      <c r="AC1397"/>
    </row>
    <row r="1398" spans="2:29" s="14" customFormat="1" x14ac:dyDescent="0.25">
      <c r="B1398"/>
      <c r="C1398"/>
      <c r="D1398"/>
      <c r="E1398"/>
      <c r="F1398"/>
      <c r="G1398"/>
      <c r="H1398"/>
      <c r="I1398"/>
      <c r="J1398"/>
      <c r="K1398" s="91"/>
      <c r="L1398" s="91"/>
      <c r="M1398" s="91"/>
      <c r="R1398"/>
      <c r="S1398"/>
      <c r="T1398"/>
      <c r="U1398"/>
      <c r="V1398"/>
      <c r="W1398"/>
      <c r="X1398"/>
      <c r="Y1398"/>
      <c r="Z1398"/>
      <c r="AA1398"/>
      <c r="AB1398"/>
      <c r="AC1398"/>
    </row>
    <row r="1399" spans="2:29" s="14" customFormat="1" x14ac:dyDescent="0.25">
      <c r="B1399"/>
      <c r="C1399"/>
      <c r="D1399"/>
      <c r="E1399"/>
      <c r="F1399"/>
      <c r="G1399"/>
      <c r="H1399"/>
      <c r="I1399"/>
      <c r="J1399"/>
      <c r="K1399" s="91"/>
      <c r="L1399" s="91"/>
      <c r="M1399" s="91"/>
      <c r="R1399"/>
      <c r="S1399"/>
      <c r="T1399"/>
      <c r="U1399"/>
      <c r="V1399"/>
      <c r="W1399"/>
      <c r="X1399"/>
      <c r="Y1399"/>
      <c r="Z1399"/>
      <c r="AA1399"/>
      <c r="AB1399"/>
      <c r="AC1399"/>
    </row>
    <row r="1400" spans="2:29" s="14" customFormat="1" x14ac:dyDescent="0.25">
      <c r="B1400"/>
      <c r="C1400"/>
      <c r="D1400"/>
      <c r="E1400"/>
      <c r="F1400"/>
      <c r="G1400"/>
      <c r="H1400"/>
      <c r="I1400"/>
      <c r="J1400"/>
      <c r="K1400" s="91"/>
      <c r="L1400" s="91"/>
      <c r="M1400" s="91"/>
      <c r="R1400"/>
      <c r="S1400"/>
      <c r="T1400"/>
      <c r="U1400"/>
      <c r="V1400"/>
      <c r="W1400"/>
      <c r="X1400"/>
      <c r="Y1400"/>
      <c r="Z1400"/>
      <c r="AA1400"/>
      <c r="AB1400"/>
      <c r="AC1400"/>
    </row>
    <row r="1401" spans="2:29" s="14" customFormat="1" x14ac:dyDescent="0.25">
      <c r="B1401"/>
      <c r="C1401"/>
      <c r="D1401"/>
      <c r="E1401"/>
      <c r="F1401"/>
      <c r="G1401"/>
      <c r="H1401"/>
      <c r="I1401"/>
      <c r="J1401"/>
      <c r="K1401" s="91"/>
      <c r="L1401" s="91"/>
      <c r="M1401" s="91"/>
      <c r="R1401"/>
      <c r="S1401"/>
      <c r="T1401"/>
      <c r="U1401"/>
      <c r="V1401"/>
      <c r="W1401"/>
      <c r="X1401"/>
      <c r="Y1401"/>
      <c r="Z1401"/>
      <c r="AA1401"/>
      <c r="AB1401"/>
      <c r="AC1401"/>
    </row>
    <row r="1402" spans="2:29" s="14" customFormat="1" x14ac:dyDescent="0.25">
      <c r="B1402"/>
      <c r="C1402"/>
      <c r="D1402"/>
      <c r="E1402"/>
      <c r="F1402"/>
      <c r="G1402"/>
      <c r="H1402"/>
      <c r="I1402"/>
      <c r="J1402"/>
      <c r="K1402" s="91"/>
      <c r="L1402" s="91"/>
      <c r="M1402" s="91"/>
      <c r="R1402"/>
      <c r="S1402"/>
      <c r="T1402"/>
      <c r="U1402"/>
      <c r="V1402"/>
      <c r="W1402"/>
      <c r="X1402"/>
      <c r="Y1402"/>
      <c r="Z1402"/>
      <c r="AA1402"/>
      <c r="AB1402"/>
      <c r="AC1402"/>
    </row>
    <row r="1403" spans="2:29" s="14" customFormat="1" x14ac:dyDescent="0.25">
      <c r="B1403"/>
      <c r="C1403"/>
      <c r="D1403"/>
      <c r="E1403"/>
      <c r="F1403"/>
      <c r="G1403"/>
      <c r="H1403"/>
      <c r="I1403"/>
      <c r="J1403"/>
      <c r="K1403" s="91"/>
      <c r="L1403" s="91"/>
      <c r="M1403" s="91"/>
      <c r="R1403"/>
      <c r="S1403"/>
      <c r="T1403"/>
      <c r="U1403"/>
      <c r="V1403"/>
      <c r="W1403"/>
      <c r="X1403"/>
      <c r="Y1403"/>
      <c r="Z1403"/>
      <c r="AA1403"/>
      <c r="AB1403"/>
      <c r="AC1403"/>
    </row>
    <row r="1404" spans="2:29" s="14" customFormat="1" x14ac:dyDescent="0.25">
      <c r="B1404"/>
      <c r="C1404"/>
      <c r="D1404"/>
      <c r="E1404"/>
      <c r="F1404"/>
      <c r="G1404"/>
      <c r="H1404"/>
      <c r="I1404"/>
      <c r="J1404"/>
      <c r="K1404" s="91"/>
      <c r="L1404" s="91"/>
      <c r="M1404" s="91"/>
      <c r="R1404"/>
      <c r="S1404"/>
      <c r="T1404"/>
      <c r="U1404"/>
      <c r="V1404"/>
      <c r="W1404"/>
      <c r="X1404"/>
      <c r="Y1404"/>
      <c r="Z1404"/>
      <c r="AA1404"/>
      <c r="AB1404"/>
      <c r="AC1404"/>
    </row>
    <row r="1405" spans="2:29" s="14" customFormat="1" x14ac:dyDescent="0.25">
      <c r="B1405"/>
      <c r="C1405"/>
      <c r="D1405"/>
      <c r="E1405"/>
      <c r="F1405"/>
      <c r="G1405"/>
      <c r="H1405"/>
      <c r="I1405"/>
      <c r="J1405"/>
      <c r="K1405" s="91"/>
      <c r="L1405" s="91"/>
      <c r="M1405" s="91"/>
      <c r="R1405"/>
      <c r="S1405"/>
      <c r="T1405"/>
      <c r="U1405"/>
      <c r="V1405"/>
      <c r="W1405"/>
      <c r="X1405"/>
      <c r="Y1405"/>
      <c r="Z1405"/>
      <c r="AA1405"/>
      <c r="AB1405"/>
      <c r="AC1405"/>
    </row>
    <row r="1406" spans="2:29" s="14" customFormat="1" x14ac:dyDescent="0.25">
      <c r="B1406"/>
      <c r="C1406"/>
      <c r="D1406"/>
      <c r="E1406"/>
      <c r="F1406"/>
      <c r="G1406"/>
      <c r="H1406"/>
      <c r="I1406"/>
      <c r="J1406"/>
      <c r="K1406" s="91"/>
      <c r="L1406" s="91"/>
      <c r="M1406" s="91"/>
      <c r="R1406"/>
      <c r="S1406"/>
      <c r="T1406"/>
      <c r="U1406"/>
      <c r="V1406"/>
      <c r="W1406"/>
      <c r="X1406"/>
      <c r="Y1406"/>
      <c r="Z1406"/>
      <c r="AA1406"/>
      <c r="AB1406"/>
      <c r="AC1406"/>
    </row>
    <row r="1407" spans="2:29" s="14" customFormat="1" x14ac:dyDescent="0.25">
      <c r="B1407"/>
      <c r="C1407"/>
      <c r="D1407"/>
      <c r="E1407"/>
      <c r="F1407"/>
      <c r="G1407"/>
      <c r="H1407"/>
      <c r="I1407"/>
      <c r="J1407"/>
      <c r="K1407" s="91"/>
      <c r="L1407" s="91"/>
      <c r="M1407" s="91"/>
      <c r="R1407"/>
      <c r="S1407"/>
      <c r="T1407"/>
      <c r="U1407"/>
      <c r="V1407"/>
      <c r="W1407"/>
      <c r="X1407"/>
      <c r="Y1407"/>
      <c r="Z1407"/>
      <c r="AA1407"/>
      <c r="AB1407"/>
      <c r="AC1407"/>
    </row>
    <row r="1408" spans="2:29" s="14" customFormat="1" x14ac:dyDescent="0.25">
      <c r="B1408"/>
      <c r="C1408"/>
      <c r="D1408"/>
      <c r="E1408"/>
      <c r="F1408"/>
      <c r="G1408"/>
      <c r="H1408"/>
      <c r="I1408"/>
      <c r="J1408"/>
      <c r="K1408" s="91"/>
      <c r="L1408" s="91"/>
      <c r="M1408" s="91"/>
      <c r="R1408"/>
      <c r="S1408"/>
      <c r="T1408"/>
      <c r="U1408"/>
      <c r="V1408"/>
      <c r="W1408"/>
      <c r="X1408"/>
      <c r="Y1408"/>
      <c r="Z1408"/>
      <c r="AA1408"/>
      <c r="AB1408"/>
      <c r="AC1408"/>
    </row>
    <row r="1409" spans="2:29" s="14" customFormat="1" x14ac:dyDescent="0.25">
      <c r="B1409"/>
      <c r="C1409"/>
      <c r="D1409"/>
      <c r="E1409"/>
      <c r="F1409"/>
      <c r="G1409"/>
      <c r="H1409"/>
      <c r="I1409"/>
      <c r="J1409"/>
      <c r="K1409" s="91"/>
      <c r="L1409" s="91"/>
      <c r="M1409" s="91"/>
      <c r="R1409"/>
      <c r="S1409"/>
      <c r="T1409"/>
      <c r="U1409"/>
      <c r="V1409"/>
      <c r="W1409"/>
      <c r="X1409"/>
      <c r="Y1409"/>
      <c r="Z1409"/>
      <c r="AA1409"/>
      <c r="AB1409"/>
      <c r="AC1409"/>
    </row>
    <row r="1410" spans="2:29" s="14" customFormat="1" x14ac:dyDescent="0.25">
      <c r="B1410"/>
      <c r="C1410"/>
      <c r="D1410"/>
      <c r="E1410"/>
      <c r="F1410"/>
      <c r="G1410"/>
      <c r="H1410"/>
      <c r="I1410"/>
      <c r="J1410"/>
      <c r="K1410" s="91"/>
      <c r="L1410" s="91"/>
      <c r="M1410" s="91"/>
      <c r="R1410"/>
      <c r="S1410"/>
      <c r="T1410"/>
      <c r="U1410"/>
      <c r="V1410"/>
      <c r="W1410"/>
      <c r="X1410"/>
      <c r="Y1410"/>
      <c r="Z1410"/>
      <c r="AA1410"/>
      <c r="AB1410"/>
      <c r="AC1410"/>
    </row>
    <row r="1411" spans="2:29" s="14" customFormat="1" x14ac:dyDescent="0.25">
      <c r="B1411"/>
      <c r="C1411"/>
      <c r="D1411"/>
      <c r="E1411"/>
      <c r="F1411"/>
      <c r="G1411"/>
      <c r="H1411"/>
      <c r="I1411"/>
      <c r="J1411"/>
      <c r="K1411" s="91"/>
      <c r="L1411" s="91"/>
      <c r="M1411" s="91"/>
      <c r="R1411"/>
      <c r="S1411"/>
      <c r="T1411"/>
      <c r="U1411"/>
      <c r="V1411"/>
      <c r="W1411"/>
      <c r="X1411"/>
      <c r="Y1411"/>
      <c r="Z1411"/>
      <c r="AA1411"/>
      <c r="AB1411"/>
      <c r="AC1411"/>
    </row>
    <row r="1412" spans="2:29" s="14" customFormat="1" x14ac:dyDescent="0.25">
      <c r="B1412"/>
      <c r="C1412"/>
      <c r="D1412"/>
      <c r="E1412"/>
      <c r="F1412"/>
      <c r="G1412"/>
      <c r="H1412"/>
      <c r="I1412"/>
      <c r="J1412"/>
      <c r="K1412" s="91"/>
      <c r="L1412" s="91"/>
      <c r="M1412" s="91"/>
      <c r="R1412"/>
      <c r="S1412"/>
      <c r="T1412"/>
      <c r="U1412"/>
      <c r="V1412"/>
      <c r="W1412"/>
      <c r="X1412"/>
      <c r="Y1412"/>
      <c r="Z1412"/>
      <c r="AA1412"/>
      <c r="AB1412"/>
      <c r="AC1412"/>
    </row>
    <row r="1413" spans="2:29" s="14" customFormat="1" x14ac:dyDescent="0.25">
      <c r="B1413"/>
      <c r="C1413"/>
      <c r="D1413"/>
      <c r="E1413"/>
      <c r="F1413"/>
      <c r="G1413"/>
      <c r="H1413"/>
      <c r="I1413"/>
      <c r="J1413"/>
      <c r="K1413" s="91"/>
      <c r="L1413" s="91"/>
      <c r="M1413" s="91"/>
      <c r="R1413"/>
      <c r="S1413"/>
      <c r="T1413"/>
      <c r="U1413"/>
      <c r="V1413"/>
      <c r="W1413"/>
      <c r="X1413"/>
      <c r="Y1413"/>
      <c r="Z1413"/>
      <c r="AA1413"/>
      <c r="AB1413"/>
      <c r="AC1413"/>
    </row>
    <row r="1414" spans="2:29" s="14" customFormat="1" x14ac:dyDescent="0.25">
      <c r="B1414"/>
      <c r="C1414"/>
      <c r="D1414"/>
      <c r="E1414"/>
      <c r="F1414"/>
      <c r="G1414"/>
      <c r="H1414"/>
      <c r="I1414"/>
      <c r="J1414"/>
      <c r="K1414" s="91"/>
      <c r="L1414" s="91"/>
      <c r="M1414" s="91"/>
      <c r="R1414"/>
      <c r="S1414"/>
      <c r="T1414"/>
      <c r="U1414"/>
      <c r="V1414"/>
      <c r="W1414"/>
      <c r="X1414"/>
      <c r="Y1414"/>
      <c r="Z1414"/>
      <c r="AA1414"/>
      <c r="AB1414"/>
      <c r="AC1414"/>
    </row>
    <row r="1415" spans="2:29" s="14" customFormat="1" x14ac:dyDescent="0.25">
      <c r="B1415"/>
      <c r="C1415"/>
      <c r="D1415"/>
      <c r="E1415"/>
      <c r="F1415"/>
      <c r="G1415"/>
      <c r="H1415"/>
      <c r="I1415"/>
      <c r="J1415"/>
      <c r="K1415" s="91"/>
      <c r="L1415" s="91"/>
      <c r="M1415" s="91"/>
      <c r="R1415"/>
      <c r="S1415"/>
      <c r="T1415"/>
      <c r="U1415"/>
      <c r="V1415"/>
      <c r="W1415"/>
      <c r="X1415"/>
      <c r="Y1415"/>
      <c r="Z1415"/>
      <c r="AA1415"/>
      <c r="AB1415"/>
      <c r="AC1415"/>
    </row>
    <row r="1416" spans="2:29" s="14" customFormat="1" x14ac:dyDescent="0.25">
      <c r="B1416"/>
      <c r="C1416"/>
      <c r="D1416"/>
      <c r="E1416"/>
      <c r="F1416"/>
      <c r="G1416"/>
      <c r="H1416"/>
      <c r="I1416"/>
      <c r="J1416"/>
      <c r="K1416" s="91"/>
      <c r="L1416" s="91"/>
      <c r="M1416" s="91"/>
      <c r="R1416"/>
      <c r="S1416"/>
      <c r="T1416"/>
      <c r="U1416"/>
      <c r="V1416"/>
      <c r="W1416"/>
      <c r="X1416"/>
      <c r="Y1416"/>
      <c r="Z1416"/>
      <c r="AA1416"/>
      <c r="AB1416"/>
      <c r="AC1416"/>
    </row>
    <row r="1417" spans="2:29" s="14" customFormat="1" x14ac:dyDescent="0.25">
      <c r="B1417"/>
      <c r="C1417"/>
      <c r="D1417"/>
      <c r="E1417"/>
      <c r="F1417"/>
      <c r="G1417"/>
      <c r="H1417"/>
      <c r="I1417"/>
      <c r="J1417"/>
      <c r="K1417" s="91"/>
      <c r="L1417" s="91"/>
      <c r="M1417" s="91"/>
      <c r="R1417"/>
      <c r="S1417"/>
      <c r="T1417"/>
      <c r="U1417"/>
      <c r="V1417"/>
      <c r="W1417"/>
      <c r="X1417"/>
      <c r="Y1417"/>
      <c r="Z1417"/>
      <c r="AA1417"/>
      <c r="AB1417"/>
      <c r="AC1417"/>
    </row>
    <row r="1418" spans="2:29" s="14" customFormat="1" x14ac:dyDescent="0.25">
      <c r="B1418"/>
      <c r="C1418"/>
      <c r="D1418"/>
      <c r="E1418"/>
      <c r="F1418"/>
      <c r="G1418"/>
      <c r="H1418"/>
      <c r="I1418"/>
      <c r="J1418"/>
      <c r="K1418" s="91"/>
      <c r="L1418" s="91"/>
      <c r="M1418" s="91"/>
      <c r="R1418"/>
      <c r="S1418"/>
      <c r="T1418"/>
      <c r="U1418"/>
      <c r="V1418"/>
      <c r="W1418"/>
      <c r="X1418"/>
      <c r="Y1418"/>
      <c r="Z1418"/>
      <c r="AA1418"/>
      <c r="AB1418"/>
      <c r="AC1418"/>
    </row>
    <row r="1419" spans="2:29" s="14" customFormat="1" x14ac:dyDescent="0.25">
      <c r="B1419"/>
      <c r="C1419"/>
      <c r="D1419"/>
      <c r="E1419"/>
      <c r="F1419"/>
      <c r="G1419"/>
      <c r="H1419"/>
      <c r="I1419"/>
      <c r="J1419"/>
      <c r="K1419" s="91"/>
      <c r="L1419" s="91"/>
      <c r="M1419" s="91"/>
      <c r="R1419"/>
      <c r="S1419"/>
      <c r="T1419"/>
      <c r="U1419"/>
      <c r="V1419"/>
      <c r="W1419"/>
      <c r="X1419"/>
      <c r="Y1419"/>
      <c r="Z1419"/>
      <c r="AA1419"/>
      <c r="AB1419"/>
      <c r="AC1419"/>
    </row>
    <row r="1420" spans="2:29" s="14" customFormat="1" x14ac:dyDescent="0.25">
      <c r="B1420"/>
      <c r="C1420"/>
      <c r="D1420"/>
      <c r="E1420"/>
      <c r="F1420"/>
      <c r="G1420"/>
      <c r="H1420"/>
      <c r="I1420"/>
      <c r="J1420"/>
      <c r="K1420" s="91"/>
      <c r="L1420" s="91"/>
      <c r="M1420" s="91"/>
      <c r="R1420"/>
      <c r="S1420"/>
      <c r="T1420"/>
      <c r="U1420"/>
      <c r="V1420"/>
      <c r="W1420"/>
      <c r="X1420"/>
      <c r="Y1420"/>
      <c r="Z1420"/>
      <c r="AA1420"/>
      <c r="AB1420"/>
      <c r="AC1420"/>
    </row>
    <row r="1421" spans="2:29" s="14" customFormat="1" x14ac:dyDescent="0.25">
      <c r="B1421"/>
      <c r="C1421"/>
      <c r="D1421"/>
      <c r="E1421"/>
      <c r="F1421"/>
      <c r="G1421"/>
      <c r="H1421"/>
      <c r="I1421"/>
      <c r="J1421"/>
      <c r="K1421" s="91"/>
      <c r="L1421" s="91"/>
      <c r="M1421" s="91"/>
      <c r="R1421"/>
      <c r="S1421"/>
      <c r="T1421"/>
      <c r="U1421"/>
      <c r="V1421"/>
      <c r="W1421"/>
      <c r="X1421"/>
      <c r="Y1421"/>
      <c r="Z1421"/>
      <c r="AA1421"/>
      <c r="AB1421"/>
      <c r="AC1421"/>
    </row>
    <row r="1422" spans="2:29" s="14" customFormat="1" x14ac:dyDescent="0.25">
      <c r="B1422"/>
      <c r="C1422"/>
      <c r="D1422"/>
      <c r="E1422"/>
      <c r="F1422"/>
      <c r="G1422"/>
      <c r="H1422"/>
      <c r="I1422"/>
      <c r="J1422"/>
      <c r="K1422" s="91"/>
      <c r="L1422" s="91"/>
      <c r="M1422" s="91"/>
      <c r="R1422"/>
      <c r="S1422"/>
      <c r="T1422"/>
      <c r="U1422"/>
      <c r="V1422"/>
      <c r="W1422"/>
      <c r="X1422"/>
      <c r="Y1422"/>
      <c r="Z1422"/>
      <c r="AA1422"/>
      <c r="AB1422"/>
      <c r="AC1422"/>
    </row>
    <row r="1423" spans="2:29" s="14" customFormat="1" x14ac:dyDescent="0.25">
      <c r="B1423"/>
      <c r="C1423"/>
      <c r="D1423"/>
      <c r="E1423"/>
      <c r="F1423"/>
      <c r="G1423"/>
      <c r="H1423"/>
      <c r="I1423"/>
      <c r="J1423"/>
      <c r="K1423" s="91"/>
      <c r="L1423" s="91"/>
      <c r="M1423" s="91"/>
      <c r="R1423"/>
      <c r="S1423"/>
      <c r="T1423"/>
      <c r="U1423"/>
      <c r="V1423"/>
      <c r="W1423"/>
      <c r="X1423"/>
      <c r="Y1423"/>
      <c r="Z1423"/>
      <c r="AA1423"/>
      <c r="AB1423"/>
      <c r="AC1423"/>
    </row>
    <row r="1424" spans="2:29" s="14" customFormat="1" x14ac:dyDescent="0.25">
      <c r="B1424"/>
      <c r="C1424"/>
      <c r="D1424"/>
      <c r="E1424"/>
      <c r="F1424"/>
      <c r="G1424"/>
      <c r="H1424"/>
      <c r="I1424"/>
      <c r="J1424"/>
      <c r="K1424" s="91"/>
      <c r="L1424" s="91"/>
      <c r="M1424" s="91"/>
      <c r="R1424"/>
      <c r="S1424"/>
      <c r="T1424"/>
      <c r="U1424"/>
      <c r="V1424"/>
      <c r="W1424"/>
      <c r="X1424"/>
      <c r="Y1424"/>
      <c r="Z1424"/>
      <c r="AA1424"/>
      <c r="AB1424"/>
      <c r="AC1424"/>
    </row>
    <row r="1425" spans="2:29" s="14" customFormat="1" x14ac:dyDescent="0.25">
      <c r="B1425"/>
      <c r="C1425"/>
      <c r="D1425"/>
      <c r="E1425"/>
      <c r="F1425"/>
      <c r="G1425"/>
      <c r="H1425"/>
      <c r="I1425"/>
      <c r="J1425"/>
      <c r="K1425" s="91"/>
      <c r="L1425" s="91"/>
      <c r="M1425" s="91"/>
      <c r="R1425"/>
      <c r="S1425"/>
      <c r="T1425"/>
      <c r="U1425"/>
      <c r="V1425"/>
      <c r="W1425"/>
      <c r="X1425"/>
      <c r="Y1425"/>
      <c r="Z1425"/>
      <c r="AA1425"/>
      <c r="AB1425"/>
      <c r="AC1425"/>
    </row>
    <row r="1426" spans="2:29" s="14" customFormat="1" x14ac:dyDescent="0.25">
      <c r="B1426"/>
      <c r="C1426"/>
      <c r="D1426"/>
      <c r="E1426"/>
      <c r="F1426"/>
      <c r="G1426"/>
      <c r="H1426"/>
      <c r="I1426"/>
      <c r="J1426"/>
      <c r="K1426" s="91"/>
      <c r="L1426" s="91"/>
      <c r="M1426" s="91"/>
      <c r="R1426"/>
      <c r="S1426"/>
      <c r="T1426"/>
      <c r="U1426"/>
      <c r="V1426"/>
      <c r="W1426"/>
      <c r="X1426"/>
      <c r="Y1426"/>
      <c r="Z1426"/>
      <c r="AA1426"/>
      <c r="AB1426"/>
      <c r="AC1426"/>
    </row>
    <row r="1427" spans="2:29" s="14" customFormat="1" x14ac:dyDescent="0.25">
      <c r="B1427"/>
      <c r="C1427"/>
      <c r="D1427"/>
      <c r="E1427"/>
      <c r="F1427"/>
      <c r="G1427"/>
      <c r="H1427"/>
      <c r="I1427"/>
      <c r="J1427"/>
      <c r="K1427" s="91"/>
      <c r="L1427" s="91"/>
      <c r="M1427" s="91"/>
      <c r="R1427"/>
      <c r="S1427"/>
      <c r="T1427"/>
      <c r="U1427"/>
      <c r="V1427"/>
      <c r="W1427"/>
      <c r="X1427"/>
      <c r="Y1427"/>
      <c r="Z1427"/>
      <c r="AA1427"/>
      <c r="AB1427"/>
      <c r="AC1427"/>
    </row>
    <row r="1428" spans="2:29" s="14" customFormat="1" x14ac:dyDescent="0.25">
      <c r="B1428"/>
      <c r="C1428"/>
      <c r="D1428"/>
      <c r="E1428"/>
      <c r="F1428"/>
      <c r="G1428"/>
      <c r="H1428"/>
      <c r="I1428"/>
      <c r="J1428"/>
      <c r="K1428" s="91"/>
      <c r="L1428" s="91"/>
      <c r="M1428" s="91"/>
      <c r="R1428"/>
      <c r="S1428"/>
      <c r="T1428"/>
      <c r="U1428"/>
      <c r="V1428"/>
      <c r="W1428"/>
      <c r="X1428"/>
      <c r="Y1428"/>
      <c r="Z1428"/>
      <c r="AA1428"/>
      <c r="AB1428"/>
      <c r="AC1428"/>
    </row>
    <row r="1429" spans="2:29" s="14" customFormat="1" x14ac:dyDescent="0.25">
      <c r="B1429"/>
      <c r="C1429"/>
      <c r="D1429"/>
      <c r="E1429"/>
      <c r="F1429"/>
      <c r="G1429"/>
      <c r="H1429"/>
      <c r="I1429"/>
      <c r="J1429"/>
      <c r="K1429" s="91"/>
      <c r="L1429" s="91"/>
      <c r="M1429" s="91"/>
      <c r="R1429"/>
      <c r="S1429"/>
      <c r="T1429"/>
      <c r="U1429"/>
      <c r="V1429"/>
      <c r="W1429"/>
      <c r="X1429"/>
      <c r="Y1429"/>
      <c r="Z1429"/>
      <c r="AA1429"/>
      <c r="AB1429"/>
      <c r="AC1429"/>
    </row>
    <row r="1430" spans="2:29" s="14" customFormat="1" x14ac:dyDescent="0.25">
      <c r="B1430"/>
      <c r="C1430"/>
      <c r="D1430"/>
      <c r="E1430"/>
      <c r="F1430"/>
      <c r="G1430"/>
      <c r="H1430"/>
      <c r="I1430"/>
      <c r="J1430"/>
      <c r="K1430" s="91"/>
      <c r="L1430" s="91"/>
      <c r="M1430" s="91"/>
      <c r="R1430"/>
      <c r="S1430"/>
      <c r="T1430"/>
      <c r="U1430"/>
      <c r="V1430"/>
      <c r="W1430"/>
      <c r="X1430"/>
      <c r="Y1430"/>
      <c r="Z1430"/>
      <c r="AA1430"/>
      <c r="AB1430"/>
      <c r="AC1430"/>
    </row>
    <row r="1431" spans="2:29" s="14" customFormat="1" x14ac:dyDescent="0.25">
      <c r="B1431"/>
      <c r="C1431"/>
      <c r="D1431"/>
      <c r="E1431"/>
      <c r="F1431"/>
      <c r="G1431"/>
      <c r="H1431"/>
      <c r="I1431"/>
      <c r="J1431"/>
      <c r="K1431" s="91"/>
      <c r="L1431" s="91"/>
      <c r="M1431" s="91"/>
      <c r="R1431"/>
      <c r="S1431"/>
      <c r="T1431"/>
      <c r="U1431"/>
      <c r="V1431"/>
      <c r="W1431"/>
      <c r="X1431"/>
      <c r="Y1431"/>
      <c r="Z1431"/>
      <c r="AA1431"/>
      <c r="AB1431"/>
      <c r="AC1431"/>
    </row>
    <row r="1432" spans="2:29" s="14" customFormat="1" x14ac:dyDescent="0.25">
      <c r="B1432"/>
      <c r="C1432"/>
      <c r="D1432"/>
      <c r="E1432"/>
      <c r="F1432"/>
      <c r="G1432"/>
      <c r="H1432"/>
      <c r="I1432"/>
      <c r="J1432"/>
      <c r="K1432" s="91"/>
      <c r="L1432" s="91"/>
      <c r="M1432" s="91"/>
      <c r="R1432"/>
      <c r="S1432"/>
      <c r="T1432"/>
      <c r="U1432"/>
      <c r="V1432"/>
      <c r="W1432"/>
      <c r="X1432"/>
      <c r="Y1432"/>
      <c r="Z1432"/>
      <c r="AA1432"/>
      <c r="AB1432"/>
      <c r="AC1432"/>
    </row>
    <row r="1433" spans="2:29" s="14" customFormat="1" x14ac:dyDescent="0.25">
      <c r="B1433"/>
      <c r="C1433"/>
      <c r="D1433"/>
      <c r="E1433"/>
      <c r="F1433"/>
      <c r="G1433"/>
      <c r="H1433"/>
      <c r="I1433"/>
      <c r="J1433"/>
      <c r="K1433" s="91"/>
      <c r="L1433" s="91"/>
      <c r="M1433" s="91"/>
      <c r="R1433"/>
      <c r="S1433"/>
      <c r="T1433"/>
      <c r="U1433"/>
      <c r="V1433"/>
      <c r="W1433"/>
      <c r="X1433"/>
      <c r="Y1433"/>
      <c r="Z1433"/>
      <c r="AA1433"/>
      <c r="AB1433"/>
      <c r="AC1433"/>
    </row>
    <row r="1434" spans="2:29" s="14" customFormat="1" x14ac:dyDescent="0.25">
      <c r="B1434"/>
      <c r="C1434"/>
      <c r="D1434"/>
      <c r="E1434"/>
      <c r="F1434"/>
      <c r="G1434"/>
      <c r="H1434"/>
      <c r="I1434"/>
      <c r="J1434"/>
      <c r="K1434" s="91"/>
      <c r="L1434" s="91"/>
      <c r="M1434" s="91"/>
      <c r="R1434"/>
      <c r="S1434"/>
      <c r="T1434"/>
      <c r="U1434"/>
      <c r="V1434"/>
      <c r="W1434"/>
      <c r="X1434"/>
      <c r="Y1434"/>
      <c r="Z1434"/>
      <c r="AA1434"/>
      <c r="AB1434"/>
      <c r="AC1434"/>
    </row>
    <row r="1435" spans="2:29" s="14" customFormat="1" x14ac:dyDescent="0.25">
      <c r="B1435"/>
      <c r="C1435"/>
      <c r="D1435"/>
      <c r="E1435"/>
      <c r="F1435"/>
      <c r="G1435"/>
      <c r="H1435"/>
      <c r="I1435"/>
      <c r="J1435"/>
      <c r="K1435" s="91"/>
      <c r="L1435" s="91"/>
      <c r="M1435" s="91"/>
      <c r="R1435"/>
      <c r="S1435"/>
      <c r="T1435"/>
      <c r="U1435"/>
      <c r="V1435"/>
      <c r="W1435"/>
      <c r="X1435"/>
      <c r="Y1435"/>
      <c r="Z1435"/>
      <c r="AA1435"/>
      <c r="AB1435"/>
      <c r="AC1435"/>
    </row>
    <row r="1436" spans="2:29" s="14" customFormat="1" x14ac:dyDescent="0.25">
      <c r="B1436"/>
      <c r="C1436"/>
      <c r="D1436"/>
      <c r="E1436"/>
      <c r="F1436"/>
      <c r="G1436"/>
      <c r="H1436"/>
      <c r="I1436"/>
      <c r="J1436"/>
      <c r="K1436" s="91"/>
      <c r="L1436" s="91"/>
      <c r="M1436" s="91"/>
      <c r="R1436"/>
      <c r="S1436"/>
      <c r="T1436"/>
      <c r="U1436"/>
      <c r="V1436"/>
      <c r="W1436"/>
      <c r="X1436"/>
      <c r="Y1436"/>
      <c r="Z1436"/>
      <c r="AA1436"/>
      <c r="AB1436"/>
      <c r="AC1436"/>
    </row>
    <row r="1437" spans="2:29" s="14" customFormat="1" x14ac:dyDescent="0.25">
      <c r="B1437"/>
      <c r="C1437"/>
      <c r="D1437"/>
      <c r="E1437"/>
      <c r="F1437"/>
      <c r="G1437"/>
      <c r="H1437"/>
      <c r="I1437"/>
      <c r="J1437"/>
      <c r="K1437" s="91"/>
      <c r="L1437" s="91"/>
      <c r="M1437" s="91"/>
      <c r="R1437"/>
      <c r="S1437"/>
      <c r="T1437"/>
      <c r="U1437"/>
      <c r="V1437"/>
      <c r="W1437"/>
      <c r="X1437"/>
      <c r="Y1437"/>
      <c r="Z1437"/>
      <c r="AA1437"/>
      <c r="AB1437"/>
      <c r="AC1437"/>
    </row>
    <row r="1438" spans="2:29" s="14" customFormat="1" x14ac:dyDescent="0.25">
      <c r="B1438"/>
      <c r="C1438"/>
      <c r="D1438"/>
      <c r="E1438"/>
      <c r="F1438"/>
      <c r="G1438"/>
      <c r="H1438"/>
      <c r="I1438"/>
      <c r="J1438"/>
      <c r="K1438" s="91"/>
      <c r="L1438" s="91"/>
      <c r="M1438" s="91"/>
      <c r="R1438"/>
      <c r="S1438"/>
      <c r="T1438"/>
      <c r="U1438"/>
      <c r="V1438"/>
      <c r="W1438"/>
      <c r="X1438"/>
      <c r="Y1438"/>
      <c r="Z1438"/>
      <c r="AA1438"/>
      <c r="AB1438"/>
      <c r="AC1438"/>
    </row>
    <row r="1439" spans="2:29" s="14" customFormat="1" x14ac:dyDescent="0.25">
      <c r="B1439"/>
      <c r="C1439"/>
      <c r="D1439"/>
      <c r="E1439"/>
      <c r="F1439"/>
      <c r="G1439"/>
      <c r="H1439"/>
      <c r="I1439"/>
      <c r="J1439"/>
      <c r="K1439" s="91"/>
      <c r="L1439" s="91"/>
      <c r="M1439" s="91"/>
      <c r="R1439"/>
      <c r="S1439"/>
      <c r="T1439"/>
      <c r="U1439"/>
      <c r="V1439"/>
      <c r="W1439"/>
      <c r="X1439"/>
      <c r="Y1439"/>
      <c r="Z1439"/>
      <c r="AA1439"/>
      <c r="AB1439"/>
      <c r="AC1439"/>
    </row>
    <row r="1440" spans="2:29" s="14" customFormat="1" x14ac:dyDescent="0.25">
      <c r="B1440"/>
      <c r="C1440"/>
      <c r="D1440"/>
      <c r="E1440"/>
      <c r="F1440"/>
      <c r="G1440"/>
      <c r="H1440"/>
      <c r="I1440"/>
      <c r="J1440"/>
      <c r="K1440" s="91"/>
      <c r="L1440" s="91"/>
      <c r="M1440" s="91"/>
      <c r="R1440"/>
      <c r="S1440"/>
      <c r="T1440"/>
      <c r="U1440"/>
      <c r="V1440"/>
      <c r="W1440"/>
      <c r="X1440"/>
      <c r="Y1440"/>
      <c r="Z1440"/>
      <c r="AA1440"/>
      <c r="AB1440"/>
      <c r="AC1440"/>
    </row>
    <row r="1441" spans="2:29" s="14" customFormat="1" x14ac:dyDescent="0.25">
      <c r="B1441"/>
      <c r="C1441"/>
      <c r="D1441"/>
      <c r="E1441"/>
      <c r="F1441"/>
      <c r="G1441"/>
      <c r="H1441"/>
      <c r="I1441"/>
      <c r="J1441"/>
      <c r="K1441" s="91"/>
      <c r="L1441" s="91"/>
      <c r="M1441" s="91"/>
      <c r="R1441"/>
      <c r="S1441"/>
      <c r="T1441"/>
      <c r="U1441"/>
      <c r="V1441"/>
      <c r="W1441"/>
      <c r="X1441"/>
      <c r="Y1441"/>
      <c r="Z1441"/>
      <c r="AA1441"/>
      <c r="AB1441"/>
      <c r="AC1441"/>
    </row>
    <row r="1442" spans="2:29" s="14" customFormat="1" x14ac:dyDescent="0.25">
      <c r="B1442"/>
      <c r="C1442"/>
      <c r="D1442"/>
      <c r="E1442"/>
      <c r="F1442"/>
      <c r="G1442"/>
      <c r="H1442"/>
      <c r="I1442"/>
      <c r="J1442"/>
      <c r="K1442" s="91"/>
      <c r="L1442" s="91"/>
      <c r="M1442" s="91"/>
      <c r="R1442"/>
      <c r="S1442"/>
      <c r="T1442"/>
      <c r="U1442"/>
      <c r="V1442"/>
      <c r="W1442"/>
      <c r="X1442"/>
      <c r="Y1442"/>
      <c r="Z1442"/>
      <c r="AA1442"/>
      <c r="AB1442"/>
      <c r="AC1442"/>
    </row>
    <row r="1443" spans="2:29" s="14" customFormat="1" x14ac:dyDescent="0.25">
      <c r="B1443"/>
      <c r="C1443"/>
      <c r="D1443"/>
      <c r="E1443"/>
      <c r="F1443"/>
      <c r="G1443"/>
      <c r="H1443"/>
      <c r="I1443"/>
      <c r="J1443"/>
      <c r="K1443" s="91"/>
      <c r="L1443" s="91"/>
      <c r="M1443" s="91"/>
      <c r="R1443"/>
      <c r="S1443"/>
      <c r="T1443"/>
      <c r="U1443"/>
      <c r="V1443"/>
      <c r="W1443"/>
      <c r="X1443"/>
      <c r="Y1443"/>
      <c r="Z1443"/>
      <c r="AA1443"/>
      <c r="AB1443"/>
      <c r="AC1443"/>
    </row>
    <row r="1444" spans="2:29" s="14" customFormat="1" x14ac:dyDescent="0.25">
      <c r="B1444"/>
      <c r="C1444"/>
      <c r="D1444"/>
      <c r="E1444"/>
      <c r="F1444"/>
      <c r="G1444"/>
      <c r="H1444"/>
      <c r="I1444"/>
      <c r="J1444"/>
      <c r="K1444" s="91"/>
      <c r="L1444" s="91"/>
      <c r="M1444" s="91"/>
      <c r="R1444"/>
      <c r="S1444"/>
      <c r="T1444"/>
      <c r="U1444"/>
      <c r="V1444"/>
      <c r="W1444"/>
      <c r="X1444"/>
      <c r="Y1444"/>
      <c r="Z1444"/>
      <c r="AA1444"/>
      <c r="AB1444"/>
      <c r="AC1444"/>
    </row>
    <row r="1445" spans="2:29" s="14" customFormat="1" x14ac:dyDescent="0.25">
      <c r="B1445"/>
      <c r="C1445"/>
      <c r="D1445"/>
      <c r="E1445"/>
      <c r="F1445"/>
      <c r="G1445"/>
      <c r="H1445"/>
      <c r="I1445"/>
      <c r="J1445"/>
      <c r="K1445" s="91"/>
      <c r="L1445" s="91"/>
      <c r="M1445" s="91"/>
      <c r="R1445"/>
      <c r="S1445"/>
      <c r="T1445"/>
      <c r="U1445"/>
      <c r="V1445"/>
      <c r="W1445"/>
      <c r="X1445"/>
      <c r="Y1445"/>
      <c r="Z1445"/>
      <c r="AA1445"/>
      <c r="AB1445"/>
      <c r="AC1445"/>
    </row>
    <row r="1446" spans="2:29" s="14" customFormat="1" x14ac:dyDescent="0.25">
      <c r="B1446"/>
      <c r="C1446"/>
      <c r="D1446"/>
      <c r="E1446"/>
      <c r="F1446"/>
      <c r="G1446"/>
      <c r="H1446"/>
      <c r="I1446"/>
      <c r="J1446"/>
      <c r="K1446" s="91"/>
      <c r="L1446" s="91"/>
      <c r="M1446" s="91"/>
      <c r="R1446"/>
      <c r="S1446"/>
      <c r="T1446"/>
      <c r="U1446"/>
      <c r="V1446"/>
      <c r="W1446"/>
      <c r="X1446"/>
      <c r="Y1446"/>
      <c r="Z1446"/>
      <c r="AA1446"/>
      <c r="AB1446"/>
      <c r="AC1446"/>
    </row>
    <row r="1447" spans="2:29" s="14" customFormat="1" x14ac:dyDescent="0.25">
      <c r="B1447"/>
      <c r="C1447"/>
      <c r="D1447"/>
      <c r="E1447"/>
      <c r="F1447"/>
      <c r="G1447"/>
      <c r="H1447"/>
      <c r="I1447"/>
      <c r="J1447"/>
      <c r="K1447" s="91"/>
      <c r="L1447" s="91"/>
      <c r="M1447" s="91"/>
      <c r="R1447"/>
      <c r="S1447"/>
      <c r="T1447"/>
      <c r="U1447"/>
      <c r="V1447"/>
      <c r="W1447"/>
      <c r="X1447"/>
      <c r="Y1447"/>
      <c r="Z1447"/>
      <c r="AA1447"/>
      <c r="AB1447"/>
      <c r="AC1447"/>
    </row>
    <row r="1448" spans="2:29" s="14" customFormat="1" x14ac:dyDescent="0.25">
      <c r="B1448"/>
      <c r="C1448"/>
      <c r="D1448"/>
      <c r="E1448"/>
      <c r="F1448"/>
      <c r="G1448"/>
      <c r="H1448"/>
      <c r="I1448"/>
      <c r="J1448"/>
      <c r="K1448" s="91"/>
      <c r="L1448" s="91"/>
      <c r="M1448" s="91"/>
      <c r="R1448"/>
      <c r="S1448"/>
      <c r="T1448"/>
      <c r="U1448"/>
      <c r="V1448"/>
      <c r="W1448"/>
      <c r="X1448"/>
      <c r="Y1448"/>
      <c r="Z1448"/>
      <c r="AA1448"/>
      <c r="AB1448"/>
      <c r="AC1448"/>
    </row>
    <row r="1449" spans="2:29" s="14" customFormat="1" x14ac:dyDescent="0.25">
      <c r="B1449"/>
      <c r="C1449"/>
      <c r="D1449"/>
      <c r="E1449"/>
      <c r="F1449"/>
      <c r="G1449"/>
      <c r="H1449"/>
      <c r="I1449"/>
      <c r="J1449"/>
      <c r="K1449" s="91"/>
      <c r="L1449" s="91"/>
      <c r="M1449" s="91"/>
      <c r="R1449"/>
      <c r="S1449"/>
      <c r="T1449"/>
      <c r="U1449"/>
      <c r="V1449"/>
      <c r="W1449"/>
      <c r="X1449"/>
      <c r="Y1449"/>
      <c r="Z1449"/>
      <c r="AA1449"/>
      <c r="AB1449"/>
      <c r="AC1449"/>
    </row>
    <row r="1450" spans="2:29" s="14" customFormat="1" x14ac:dyDescent="0.25">
      <c r="B1450"/>
      <c r="C1450"/>
      <c r="D1450"/>
      <c r="E1450"/>
      <c r="F1450"/>
      <c r="G1450"/>
      <c r="H1450"/>
      <c r="I1450"/>
      <c r="J1450"/>
      <c r="K1450" s="91"/>
      <c r="L1450" s="91"/>
      <c r="M1450" s="91"/>
      <c r="R1450"/>
      <c r="S1450"/>
      <c r="T1450"/>
      <c r="U1450"/>
      <c r="V1450"/>
      <c r="W1450"/>
      <c r="X1450"/>
      <c r="Y1450"/>
      <c r="Z1450"/>
      <c r="AA1450"/>
      <c r="AB1450"/>
      <c r="AC1450"/>
    </row>
    <row r="1451" spans="2:29" s="14" customFormat="1" x14ac:dyDescent="0.25">
      <c r="B1451"/>
      <c r="C1451"/>
      <c r="D1451"/>
      <c r="E1451"/>
      <c r="F1451"/>
      <c r="G1451"/>
      <c r="H1451"/>
      <c r="I1451"/>
      <c r="J1451"/>
      <c r="K1451" s="91"/>
      <c r="L1451" s="91"/>
      <c r="M1451" s="91"/>
      <c r="R1451"/>
      <c r="S1451"/>
      <c r="T1451"/>
      <c r="U1451"/>
      <c r="V1451"/>
      <c r="W1451"/>
      <c r="X1451"/>
      <c r="Y1451"/>
      <c r="Z1451"/>
      <c r="AA1451"/>
      <c r="AB1451"/>
      <c r="AC1451"/>
    </row>
    <row r="1452" spans="2:29" s="14" customFormat="1" x14ac:dyDescent="0.25">
      <c r="B1452"/>
      <c r="C1452"/>
      <c r="D1452"/>
      <c r="E1452"/>
      <c r="F1452"/>
      <c r="G1452"/>
      <c r="H1452"/>
      <c r="I1452"/>
      <c r="J1452"/>
      <c r="K1452" s="91"/>
      <c r="L1452" s="91"/>
      <c r="M1452" s="91"/>
      <c r="R1452"/>
      <c r="S1452"/>
      <c r="T1452"/>
      <c r="U1452"/>
      <c r="V1452"/>
      <c r="W1452"/>
      <c r="X1452"/>
      <c r="Y1452"/>
      <c r="Z1452"/>
      <c r="AA1452"/>
      <c r="AB1452"/>
      <c r="AC1452"/>
    </row>
    <row r="1453" spans="2:29" s="14" customFormat="1" x14ac:dyDescent="0.25">
      <c r="B1453"/>
      <c r="C1453"/>
      <c r="D1453"/>
      <c r="E1453"/>
      <c r="F1453"/>
      <c r="G1453"/>
      <c r="H1453"/>
      <c r="I1453"/>
      <c r="J1453"/>
      <c r="K1453" s="91"/>
      <c r="L1453" s="91"/>
      <c r="M1453" s="91"/>
      <c r="R1453"/>
      <c r="S1453"/>
      <c r="T1453"/>
      <c r="U1453"/>
      <c r="V1453"/>
      <c r="W1453"/>
      <c r="X1453"/>
      <c r="Y1453"/>
      <c r="Z1453"/>
      <c r="AA1453"/>
      <c r="AB1453"/>
      <c r="AC1453"/>
    </row>
    <row r="1454" spans="2:29" s="14" customFormat="1" x14ac:dyDescent="0.25">
      <c r="B1454"/>
      <c r="C1454"/>
      <c r="D1454"/>
      <c r="E1454"/>
      <c r="F1454"/>
      <c r="G1454"/>
      <c r="H1454"/>
      <c r="I1454"/>
      <c r="J1454"/>
      <c r="K1454" s="91"/>
      <c r="L1454" s="91"/>
      <c r="M1454" s="91"/>
      <c r="R1454"/>
      <c r="S1454"/>
      <c r="T1454"/>
      <c r="U1454"/>
      <c r="V1454"/>
      <c r="W1454"/>
      <c r="X1454"/>
      <c r="Y1454"/>
      <c r="Z1454"/>
      <c r="AA1454"/>
      <c r="AB1454"/>
      <c r="AC1454"/>
    </row>
    <row r="1455" spans="2:29" s="14" customFormat="1" x14ac:dyDescent="0.25">
      <c r="B1455"/>
      <c r="C1455"/>
      <c r="D1455"/>
      <c r="E1455"/>
      <c r="F1455"/>
      <c r="G1455"/>
      <c r="H1455"/>
      <c r="I1455"/>
      <c r="J1455"/>
      <c r="K1455" s="91"/>
      <c r="L1455" s="91"/>
      <c r="M1455" s="91"/>
      <c r="R1455"/>
      <c r="S1455"/>
      <c r="T1455"/>
      <c r="U1455"/>
      <c r="V1455"/>
      <c r="W1455"/>
      <c r="X1455"/>
      <c r="Y1455"/>
      <c r="Z1455"/>
      <c r="AA1455"/>
      <c r="AB1455"/>
      <c r="AC1455"/>
    </row>
    <row r="1456" spans="2:29" s="14" customFormat="1" x14ac:dyDescent="0.25">
      <c r="B1456"/>
      <c r="C1456"/>
      <c r="D1456"/>
      <c r="E1456"/>
      <c r="F1456"/>
      <c r="G1456"/>
      <c r="H1456"/>
      <c r="I1456"/>
      <c r="J1456"/>
      <c r="K1456" s="91"/>
      <c r="L1456" s="91"/>
      <c r="M1456" s="91"/>
      <c r="R1456"/>
      <c r="S1456"/>
      <c r="T1456"/>
      <c r="U1456"/>
      <c r="V1456"/>
      <c r="W1456"/>
      <c r="X1456"/>
      <c r="Y1456"/>
      <c r="Z1456"/>
      <c r="AA1456"/>
      <c r="AB1456"/>
      <c r="AC1456"/>
    </row>
    <row r="1457" spans="2:29" s="14" customFormat="1" x14ac:dyDescent="0.25">
      <c r="B1457"/>
      <c r="C1457"/>
      <c r="D1457"/>
      <c r="E1457"/>
      <c r="F1457"/>
      <c r="G1457"/>
      <c r="H1457"/>
      <c r="I1457"/>
      <c r="J1457"/>
      <c r="K1457" s="91"/>
      <c r="L1457" s="91"/>
      <c r="M1457" s="91"/>
      <c r="R1457"/>
      <c r="S1457"/>
      <c r="T1457"/>
      <c r="U1457"/>
      <c r="V1457"/>
      <c r="W1457"/>
      <c r="X1457"/>
      <c r="Y1457"/>
      <c r="Z1457"/>
      <c r="AA1457"/>
      <c r="AB1457"/>
      <c r="AC1457"/>
    </row>
    <row r="1458" spans="2:29" s="14" customFormat="1" x14ac:dyDescent="0.25">
      <c r="B1458"/>
      <c r="C1458"/>
      <c r="D1458"/>
      <c r="E1458"/>
      <c r="F1458"/>
      <c r="G1458"/>
      <c r="H1458"/>
      <c r="I1458"/>
      <c r="J1458"/>
      <c r="K1458" s="91"/>
      <c r="L1458" s="91"/>
      <c r="M1458" s="91"/>
      <c r="R1458"/>
      <c r="S1458"/>
      <c r="T1458"/>
      <c r="U1458"/>
      <c r="V1458"/>
      <c r="W1458"/>
      <c r="X1458"/>
      <c r="Y1458"/>
      <c r="Z1458"/>
      <c r="AA1458"/>
      <c r="AB1458"/>
      <c r="AC1458"/>
    </row>
    <row r="1459" spans="2:29" s="14" customFormat="1" x14ac:dyDescent="0.25">
      <c r="B1459"/>
      <c r="C1459"/>
      <c r="D1459"/>
      <c r="E1459"/>
      <c r="F1459"/>
      <c r="G1459"/>
      <c r="H1459"/>
      <c r="I1459"/>
      <c r="J1459"/>
      <c r="K1459" s="91"/>
      <c r="L1459" s="91"/>
      <c r="M1459" s="91"/>
      <c r="R1459"/>
      <c r="S1459"/>
      <c r="T1459"/>
      <c r="U1459"/>
      <c r="V1459"/>
      <c r="W1459"/>
      <c r="X1459"/>
      <c r="Y1459"/>
      <c r="Z1459"/>
      <c r="AA1459"/>
      <c r="AB1459"/>
      <c r="AC1459"/>
    </row>
    <row r="1460" spans="2:29" s="14" customFormat="1" x14ac:dyDescent="0.25">
      <c r="B1460"/>
      <c r="C1460"/>
      <c r="D1460"/>
      <c r="E1460"/>
      <c r="F1460"/>
      <c r="G1460"/>
      <c r="H1460"/>
      <c r="I1460"/>
      <c r="J1460"/>
      <c r="K1460" s="91"/>
      <c r="L1460" s="91"/>
      <c r="M1460" s="91"/>
      <c r="R1460"/>
      <c r="S1460"/>
      <c r="T1460"/>
      <c r="U1460"/>
      <c r="V1460"/>
      <c r="W1460"/>
      <c r="X1460"/>
      <c r="Y1460"/>
      <c r="Z1460"/>
      <c r="AA1460"/>
      <c r="AB1460"/>
      <c r="AC1460"/>
    </row>
    <row r="1461" spans="2:29" s="14" customFormat="1" x14ac:dyDescent="0.25">
      <c r="B1461"/>
      <c r="C1461"/>
      <c r="D1461"/>
      <c r="E1461"/>
      <c r="F1461"/>
      <c r="G1461"/>
      <c r="H1461"/>
      <c r="I1461"/>
      <c r="J1461"/>
      <c r="K1461" s="91"/>
      <c r="L1461" s="91"/>
      <c r="M1461" s="91"/>
      <c r="R1461"/>
      <c r="S1461"/>
      <c r="T1461"/>
      <c r="U1461"/>
      <c r="V1461"/>
      <c r="W1461"/>
      <c r="X1461"/>
      <c r="Y1461"/>
      <c r="Z1461"/>
      <c r="AA1461"/>
      <c r="AB1461"/>
      <c r="AC1461"/>
    </row>
    <row r="1462" spans="2:29" s="14" customFormat="1" x14ac:dyDescent="0.25">
      <c r="B1462"/>
      <c r="C1462"/>
      <c r="D1462"/>
      <c r="E1462"/>
      <c r="F1462"/>
      <c r="G1462"/>
      <c r="H1462"/>
      <c r="I1462"/>
      <c r="J1462"/>
      <c r="K1462" s="91"/>
      <c r="L1462" s="91"/>
      <c r="M1462" s="91"/>
      <c r="R1462"/>
      <c r="S1462"/>
      <c r="T1462"/>
      <c r="U1462"/>
      <c r="V1462"/>
      <c r="W1462"/>
      <c r="X1462"/>
      <c r="Y1462"/>
      <c r="Z1462"/>
      <c r="AA1462"/>
      <c r="AB1462"/>
      <c r="AC1462"/>
    </row>
    <row r="1463" spans="2:29" s="14" customFormat="1" x14ac:dyDescent="0.25">
      <c r="B1463"/>
      <c r="C1463"/>
      <c r="D1463"/>
      <c r="E1463"/>
      <c r="F1463"/>
      <c r="G1463"/>
      <c r="H1463"/>
      <c r="I1463"/>
      <c r="J1463"/>
      <c r="K1463" s="91"/>
      <c r="L1463" s="91"/>
      <c r="M1463" s="91"/>
      <c r="R1463"/>
      <c r="S1463"/>
      <c r="T1463"/>
      <c r="U1463"/>
      <c r="V1463"/>
      <c r="W1463"/>
      <c r="X1463"/>
      <c r="Y1463"/>
      <c r="Z1463"/>
      <c r="AA1463"/>
      <c r="AB1463"/>
      <c r="AC1463"/>
    </row>
    <row r="1464" spans="2:29" s="14" customFormat="1" x14ac:dyDescent="0.25">
      <c r="B1464"/>
      <c r="C1464"/>
      <c r="D1464"/>
      <c r="E1464"/>
      <c r="F1464"/>
      <c r="G1464"/>
      <c r="H1464"/>
      <c r="I1464"/>
      <c r="J1464"/>
      <c r="K1464" s="91"/>
      <c r="L1464" s="91"/>
      <c r="M1464" s="91"/>
      <c r="R1464"/>
      <c r="S1464"/>
      <c r="T1464"/>
      <c r="U1464"/>
      <c r="V1464"/>
      <c r="W1464"/>
      <c r="X1464"/>
      <c r="Y1464"/>
      <c r="Z1464"/>
      <c r="AA1464"/>
      <c r="AB1464"/>
      <c r="AC1464"/>
    </row>
    <row r="1465" spans="2:29" s="14" customFormat="1" x14ac:dyDescent="0.25">
      <c r="B1465"/>
      <c r="C1465"/>
      <c r="D1465"/>
      <c r="E1465"/>
      <c r="F1465"/>
      <c r="G1465"/>
      <c r="H1465"/>
      <c r="I1465"/>
      <c r="J1465"/>
      <c r="K1465" s="91"/>
      <c r="L1465" s="91"/>
      <c r="M1465" s="91"/>
      <c r="R1465"/>
      <c r="S1465"/>
      <c r="T1465"/>
      <c r="U1465"/>
      <c r="V1465"/>
      <c r="W1465"/>
      <c r="X1465"/>
      <c r="Y1465"/>
      <c r="Z1465"/>
      <c r="AA1465"/>
      <c r="AB1465"/>
      <c r="AC1465"/>
    </row>
    <row r="1466" spans="2:29" s="14" customFormat="1" x14ac:dyDescent="0.25">
      <c r="B1466"/>
      <c r="C1466"/>
      <c r="D1466"/>
      <c r="E1466"/>
      <c r="F1466"/>
      <c r="G1466"/>
      <c r="H1466"/>
      <c r="I1466"/>
      <c r="J1466"/>
      <c r="K1466" s="91"/>
      <c r="L1466" s="91"/>
      <c r="M1466" s="91"/>
      <c r="R1466"/>
      <c r="S1466"/>
      <c r="T1466"/>
      <c r="U1466"/>
      <c r="V1466"/>
      <c r="W1466"/>
      <c r="X1466"/>
      <c r="Y1466"/>
      <c r="Z1466"/>
      <c r="AA1466"/>
      <c r="AB1466"/>
      <c r="AC1466"/>
    </row>
    <row r="1467" spans="2:29" s="14" customFormat="1" x14ac:dyDescent="0.25">
      <c r="B1467"/>
      <c r="C1467"/>
      <c r="D1467"/>
      <c r="E1467"/>
      <c r="F1467"/>
      <c r="G1467"/>
      <c r="H1467"/>
      <c r="I1467"/>
      <c r="J1467"/>
      <c r="K1467" s="91"/>
      <c r="L1467" s="91"/>
      <c r="M1467" s="91"/>
      <c r="R1467"/>
      <c r="S1467"/>
      <c r="T1467"/>
      <c r="U1467"/>
      <c r="V1467"/>
      <c r="W1467"/>
      <c r="X1467"/>
      <c r="Y1467"/>
      <c r="Z1467"/>
      <c r="AA1467"/>
      <c r="AB1467"/>
      <c r="AC1467"/>
    </row>
    <row r="1468" spans="2:29" s="14" customFormat="1" x14ac:dyDescent="0.25">
      <c r="B1468"/>
      <c r="C1468"/>
      <c r="D1468"/>
      <c r="E1468"/>
      <c r="F1468"/>
      <c r="G1468"/>
      <c r="H1468"/>
      <c r="I1468"/>
      <c r="J1468"/>
      <c r="K1468" s="91"/>
      <c r="L1468" s="91"/>
      <c r="M1468" s="91"/>
      <c r="R1468"/>
      <c r="S1468"/>
      <c r="T1468"/>
      <c r="U1468"/>
      <c r="V1468"/>
      <c r="W1468"/>
      <c r="X1468"/>
      <c r="Y1468"/>
      <c r="Z1468"/>
      <c r="AA1468"/>
      <c r="AB1468"/>
      <c r="AC1468"/>
    </row>
    <row r="1469" spans="2:29" s="14" customFormat="1" x14ac:dyDescent="0.25">
      <c r="B1469"/>
      <c r="C1469"/>
      <c r="D1469"/>
      <c r="E1469"/>
      <c r="F1469"/>
      <c r="G1469"/>
      <c r="H1469"/>
      <c r="I1469"/>
      <c r="J1469"/>
      <c r="K1469" s="91"/>
      <c r="L1469" s="91"/>
      <c r="M1469" s="91"/>
      <c r="R1469"/>
      <c r="S1469"/>
      <c r="T1469"/>
      <c r="U1469"/>
      <c r="V1469"/>
      <c r="W1469"/>
      <c r="X1469"/>
      <c r="Y1469"/>
      <c r="Z1469"/>
      <c r="AA1469"/>
      <c r="AB1469"/>
      <c r="AC1469"/>
    </row>
    <row r="1470" spans="2:29" s="14" customFormat="1" x14ac:dyDescent="0.25">
      <c r="B1470"/>
      <c r="C1470"/>
      <c r="D1470"/>
      <c r="E1470"/>
      <c r="F1470"/>
      <c r="G1470"/>
      <c r="H1470"/>
      <c r="I1470"/>
      <c r="J1470"/>
      <c r="K1470" s="91"/>
      <c r="L1470" s="91"/>
      <c r="M1470" s="91"/>
      <c r="R1470"/>
      <c r="S1470"/>
      <c r="T1470"/>
      <c r="U1470"/>
      <c r="V1470"/>
      <c r="W1470"/>
      <c r="X1470"/>
      <c r="Y1470"/>
      <c r="Z1470"/>
      <c r="AA1470"/>
      <c r="AB1470"/>
      <c r="AC1470"/>
    </row>
    <row r="1471" spans="2:29" s="14" customFormat="1" x14ac:dyDescent="0.25">
      <c r="B1471"/>
      <c r="C1471"/>
      <c r="D1471"/>
      <c r="E1471"/>
      <c r="F1471"/>
      <c r="G1471"/>
      <c r="H1471"/>
      <c r="I1471"/>
      <c r="J1471"/>
      <c r="K1471" s="91"/>
      <c r="L1471" s="91"/>
      <c r="M1471" s="91"/>
      <c r="R1471"/>
      <c r="S1471"/>
      <c r="T1471"/>
      <c r="U1471"/>
      <c r="V1471"/>
      <c r="W1471"/>
      <c r="X1471"/>
      <c r="Y1471"/>
      <c r="Z1471"/>
      <c r="AA1471"/>
      <c r="AB1471"/>
      <c r="AC1471"/>
    </row>
    <row r="1472" spans="2:29" s="14" customFormat="1" x14ac:dyDescent="0.25">
      <c r="B1472"/>
      <c r="C1472"/>
      <c r="D1472"/>
      <c r="E1472"/>
      <c r="F1472"/>
      <c r="G1472"/>
      <c r="H1472"/>
      <c r="I1472"/>
      <c r="J1472"/>
      <c r="K1472" s="91"/>
      <c r="L1472" s="91"/>
      <c r="M1472" s="91"/>
      <c r="R1472"/>
      <c r="S1472"/>
      <c r="T1472"/>
      <c r="U1472"/>
      <c r="V1472"/>
      <c r="W1472"/>
      <c r="X1472"/>
      <c r="Y1472"/>
      <c r="Z1472"/>
      <c r="AA1472"/>
      <c r="AB1472"/>
      <c r="AC1472"/>
    </row>
    <row r="1473" spans="2:29" s="14" customFormat="1" x14ac:dyDescent="0.25">
      <c r="B1473"/>
      <c r="C1473"/>
      <c r="D1473"/>
      <c r="E1473"/>
      <c r="F1473"/>
      <c r="G1473"/>
      <c r="H1473"/>
      <c r="I1473"/>
      <c r="J1473"/>
      <c r="K1473" s="91"/>
      <c r="L1473" s="91"/>
      <c r="M1473" s="91"/>
      <c r="R1473"/>
      <c r="S1473"/>
      <c r="T1473"/>
      <c r="U1473"/>
      <c r="V1473"/>
      <c r="W1473"/>
      <c r="X1473"/>
      <c r="Y1473"/>
      <c r="Z1473"/>
      <c r="AA1473"/>
      <c r="AB1473"/>
      <c r="AC1473"/>
    </row>
    <row r="1474" spans="2:29" s="14" customFormat="1" x14ac:dyDescent="0.25">
      <c r="B1474"/>
      <c r="C1474"/>
      <c r="D1474"/>
      <c r="E1474"/>
      <c r="F1474"/>
      <c r="G1474"/>
      <c r="H1474"/>
      <c r="I1474"/>
      <c r="J1474"/>
      <c r="K1474" s="91"/>
      <c r="L1474" s="91"/>
      <c r="M1474" s="91"/>
      <c r="R1474"/>
      <c r="S1474"/>
      <c r="T1474"/>
      <c r="U1474"/>
      <c r="V1474"/>
      <c r="W1474"/>
      <c r="X1474"/>
      <c r="Y1474"/>
      <c r="Z1474"/>
      <c r="AA1474"/>
      <c r="AB1474"/>
      <c r="AC1474"/>
    </row>
    <row r="1475" spans="2:29" s="14" customFormat="1" x14ac:dyDescent="0.25">
      <c r="B1475"/>
      <c r="C1475"/>
      <c r="D1475"/>
      <c r="E1475"/>
      <c r="F1475"/>
      <c r="G1475"/>
      <c r="H1475"/>
      <c r="I1475"/>
      <c r="J1475"/>
      <c r="K1475" s="91"/>
      <c r="L1475" s="91"/>
      <c r="M1475" s="91"/>
      <c r="R1475"/>
      <c r="S1475"/>
      <c r="T1475"/>
      <c r="U1475"/>
      <c r="V1475"/>
      <c r="W1475"/>
      <c r="X1475"/>
      <c r="Y1475"/>
      <c r="Z1475"/>
      <c r="AA1475"/>
      <c r="AB1475"/>
      <c r="AC1475"/>
    </row>
    <row r="1476" spans="2:29" s="14" customFormat="1" x14ac:dyDescent="0.25">
      <c r="B1476"/>
      <c r="C1476"/>
      <c r="D1476"/>
      <c r="E1476"/>
      <c r="F1476"/>
      <c r="G1476"/>
      <c r="H1476"/>
      <c r="I1476"/>
      <c r="J1476"/>
      <c r="K1476" s="91"/>
      <c r="L1476" s="91"/>
      <c r="M1476" s="91"/>
      <c r="R1476"/>
      <c r="S1476"/>
      <c r="T1476"/>
      <c r="U1476"/>
      <c r="V1476"/>
      <c r="W1476"/>
      <c r="X1476"/>
      <c r="Y1476"/>
      <c r="Z1476"/>
      <c r="AA1476"/>
      <c r="AB1476"/>
      <c r="AC1476"/>
    </row>
    <row r="1477" spans="2:29" s="14" customFormat="1" x14ac:dyDescent="0.25">
      <c r="B1477"/>
      <c r="C1477"/>
      <c r="D1477"/>
      <c r="E1477"/>
      <c r="F1477"/>
      <c r="G1477"/>
      <c r="H1477"/>
      <c r="I1477"/>
      <c r="J1477"/>
      <c r="K1477" s="91"/>
      <c r="L1477" s="91"/>
      <c r="M1477" s="91"/>
      <c r="R1477"/>
      <c r="S1477"/>
      <c r="T1477"/>
      <c r="U1477"/>
      <c r="V1477"/>
      <c r="W1477"/>
      <c r="X1477"/>
      <c r="Y1477"/>
      <c r="Z1477"/>
      <c r="AA1477"/>
      <c r="AB1477"/>
      <c r="AC1477"/>
    </row>
    <row r="1478" spans="2:29" s="14" customFormat="1" x14ac:dyDescent="0.25">
      <c r="B1478"/>
      <c r="C1478"/>
      <c r="D1478"/>
      <c r="E1478"/>
      <c r="F1478"/>
      <c r="G1478"/>
      <c r="H1478"/>
      <c r="I1478"/>
      <c r="J1478"/>
      <c r="K1478" s="91"/>
      <c r="L1478" s="91"/>
      <c r="M1478" s="91"/>
      <c r="R1478"/>
      <c r="S1478"/>
      <c r="T1478"/>
      <c r="U1478"/>
      <c r="V1478"/>
      <c r="W1478"/>
      <c r="X1478"/>
      <c r="Y1478"/>
      <c r="Z1478"/>
      <c r="AA1478"/>
      <c r="AB1478"/>
      <c r="AC1478"/>
    </row>
    <row r="1479" spans="2:29" s="14" customFormat="1" x14ac:dyDescent="0.25">
      <c r="B1479"/>
      <c r="C1479"/>
      <c r="D1479"/>
      <c r="E1479"/>
      <c r="F1479"/>
      <c r="G1479"/>
      <c r="H1479"/>
      <c r="I1479"/>
      <c r="J1479"/>
      <c r="K1479" s="91"/>
      <c r="L1479" s="91"/>
      <c r="M1479" s="91"/>
      <c r="R1479"/>
      <c r="S1479"/>
      <c r="T1479"/>
      <c r="U1479"/>
      <c r="V1479"/>
      <c r="W1479"/>
      <c r="X1479"/>
      <c r="Y1479"/>
      <c r="Z1479"/>
      <c r="AA1479"/>
      <c r="AB1479"/>
      <c r="AC1479"/>
    </row>
    <row r="1480" spans="2:29" s="14" customFormat="1" x14ac:dyDescent="0.25">
      <c r="B1480"/>
      <c r="C1480"/>
      <c r="D1480"/>
      <c r="E1480"/>
      <c r="F1480"/>
      <c r="G1480"/>
      <c r="H1480"/>
      <c r="I1480"/>
      <c r="J1480"/>
      <c r="K1480" s="91"/>
      <c r="L1480" s="91"/>
      <c r="M1480" s="91"/>
      <c r="R1480"/>
      <c r="S1480"/>
      <c r="T1480"/>
      <c r="U1480"/>
      <c r="V1480"/>
      <c r="W1480"/>
      <c r="X1480"/>
      <c r="Y1480"/>
      <c r="Z1480"/>
      <c r="AA1480"/>
      <c r="AB1480"/>
      <c r="AC1480"/>
    </row>
    <row r="1481" spans="2:29" s="14" customFormat="1" x14ac:dyDescent="0.25">
      <c r="B1481"/>
      <c r="C1481"/>
      <c r="D1481"/>
      <c r="E1481"/>
      <c r="F1481"/>
      <c r="G1481"/>
      <c r="H1481"/>
      <c r="I1481"/>
      <c r="J1481"/>
      <c r="K1481" s="91"/>
      <c r="L1481" s="91"/>
      <c r="M1481" s="91"/>
      <c r="R1481"/>
      <c r="S1481"/>
      <c r="T1481"/>
      <c r="U1481"/>
      <c r="V1481"/>
      <c r="W1481"/>
      <c r="X1481"/>
      <c r="Y1481"/>
      <c r="Z1481"/>
      <c r="AA1481"/>
      <c r="AB1481"/>
      <c r="AC1481"/>
    </row>
    <row r="1482" spans="2:29" s="14" customFormat="1" x14ac:dyDescent="0.25">
      <c r="B1482"/>
      <c r="C1482"/>
      <c r="D1482"/>
      <c r="E1482"/>
      <c r="F1482"/>
      <c r="G1482"/>
      <c r="H1482"/>
      <c r="I1482"/>
      <c r="J1482"/>
      <c r="K1482" s="91"/>
      <c r="L1482" s="91"/>
      <c r="M1482" s="91"/>
      <c r="R1482"/>
      <c r="S1482"/>
      <c r="T1482"/>
      <c r="U1482"/>
      <c r="V1482"/>
      <c r="W1482"/>
      <c r="X1482"/>
      <c r="Y1482"/>
      <c r="Z1482"/>
      <c r="AA1482"/>
      <c r="AB1482"/>
      <c r="AC1482"/>
    </row>
    <row r="1483" spans="2:29" s="14" customFormat="1" x14ac:dyDescent="0.25">
      <c r="B1483"/>
      <c r="C1483"/>
      <c r="D1483"/>
      <c r="E1483"/>
      <c r="F1483"/>
      <c r="G1483"/>
      <c r="H1483"/>
      <c r="I1483"/>
      <c r="J1483"/>
      <c r="K1483" s="91"/>
      <c r="L1483" s="91"/>
      <c r="M1483" s="91"/>
      <c r="R1483"/>
      <c r="S1483"/>
      <c r="T1483"/>
      <c r="U1483"/>
      <c r="V1483"/>
      <c r="W1483"/>
      <c r="X1483"/>
      <c r="Y1483"/>
      <c r="Z1483"/>
      <c r="AA1483"/>
      <c r="AB1483"/>
      <c r="AC1483"/>
    </row>
    <row r="1484" spans="2:29" s="14" customFormat="1" x14ac:dyDescent="0.25">
      <c r="B1484"/>
      <c r="C1484"/>
      <c r="D1484"/>
      <c r="E1484"/>
      <c r="F1484"/>
      <c r="G1484"/>
      <c r="H1484"/>
      <c r="I1484"/>
      <c r="J1484"/>
      <c r="K1484" s="91"/>
      <c r="L1484" s="91"/>
      <c r="M1484" s="91"/>
      <c r="R1484"/>
      <c r="S1484"/>
      <c r="T1484"/>
      <c r="U1484"/>
      <c r="V1484"/>
      <c r="W1484"/>
      <c r="X1484"/>
      <c r="Y1484"/>
      <c r="Z1484"/>
      <c r="AA1484"/>
      <c r="AB1484"/>
      <c r="AC1484"/>
    </row>
    <row r="1485" spans="2:29" s="14" customFormat="1" x14ac:dyDescent="0.25">
      <c r="B1485"/>
      <c r="C1485"/>
      <c r="D1485"/>
      <c r="E1485"/>
      <c r="F1485"/>
      <c r="G1485"/>
      <c r="H1485"/>
      <c r="I1485"/>
      <c r="J1485"/>
      <c r="K1485" s="91"/>
      <c r="L1485" s="91"/>
      <c r="M1485" s="91"/>
      <c r="R1485"/>
      <c r="S1485"/>
      <c r="T1485"/>
      <c r="U1485"/>
      <c r="V1485"/>
      <c r="W1485"/>
      <c r="X1485"/>
      <c r="Y1485"/>
      <c r="Z1485"/>
      <c r="AA1485"/>
      <c r="AB1485"/>
      <c r="AC1485"/>
    </row>
    <row r="1486" spans="2:29" s="14" customFormat="1" x14ac:dyDescent="0.25">
      <c r="B1486"/>
      <c r="C1486"/>
      <c r="D1486"/>
      <c r="E1486"/>
      <c r="F1486"/>
      <c r="G1486"/>
      <c r="H1486"/>
      <c r="I1486"/>
      <c r="J1486"/>
      <c r="K1486" s="91"/>
      <c r="L1486" s="91"/>
      <c r="M1486" s="91"/>
      <c r="R1486"/>
      <c r="S1486"/>
      <c r="T1486"/>
      <c r="U1486"/>
      <c r="V1486"/>
      <c r="W1486"/>
      <c r="X1486"/>
      <c r="Y1486"/>
      <c r="Z1486"/>
      <c r="AA1486"/>
      <c r="AB1486"/>
      <c r="AC1486"/>
    </row>
    <row r="1487" spans="2:29" s="14" customFormat="1" x14ac:dyDescent="0.25">
      <c r="B1487"/>
      <c r="C1487"/>
      <c r="D1487"/>
      <c r="E1487"/>
      <c r="F1487"/>
      <c r="G1487"/>
      <c r="H1487"/>
      <c r="I1487"/>
      <c r="J1487"/>
      <c r="K1487" s="91"/>
      <c r="L1487" s="91"/>
      <c r="M1487" s="91"/>
      <c r="R1487"/>
      <c r="S1487"/>
      <c r="T1487"/>
      <c r="U1487"/>
      <c r="V1487"/>
      <c r="W1487"/>
      <c r="X1487"/>
      <c r="Y1487"/>
      <c r="Z1487"/>
      <c r="AA1487"/>
      <c r="AB1487"/>
      <c r="AC1487"/>
    </row>
    <row r="1488" spans="2:29" s="14" customFormat="1" x14ac:dyDescent="0.25">
      <c r="B1488"/>
      <c r="C1488"/>
      <c r="D1488"/>
      <c r="E1488"/>
      <c r="F1488"/>
      <c r="G1488"/>
      <c r="H1488"/>
      <c r="I1488"/>
      <c r="J1488"/>
      <c r="K1488" s="91"/>
      <c r="L1488" s="91"/>
      <c r="M1488" s="91"/>
      <c r="R1488"/>
      <c r="S1488"/>
      <c r="T1488"/>
      <c r="U1488"/>
      <c r="V1488"/>
      <c r="W1488"/>
      <c r="X1488"/>
      <c r="Y1488"/>
      <c r="Z1488"/>
      <c r="AA1488"/>
      <c r="AB1488"/>
      <c r="AC1488"/>
    </row>
    <row r="1489" spans="2:29" s="14" customFormat="1" x14ac:dyDescent="0.25">
      <c r="B1489"/>
      <c r="C1489"/>
      <c r="D1489"/>
      <c r="E1489"/>
      <c r="F1489"/>
      <c r="G1489"/>
      <c r="H1489"/>
      <c r="I1489"/>
      <c r="J1489"/>
      <c r="K1489" s="91"/>
      <c r="L1489" s="91"/>
      <c r="M1489" s="91"/>
      <c r="R1489"/>
      <c r="S1489"/>
      <c r="T1489"/>
      <c r="U1489"/>
      <c r="V1489"/>
      <c r="W1489"/>
      <c r="X1489"/>
      <c r="Y1489"/>
      <c r="Z1489"/>
      <c r="AA1489"/>
      <c r="AB1489"/>
      <c r="AC1489"/>
    </row>
    <row r="1490" spans="2:29" s="14" customFormat="1" x14ac:dyDescent="0.25">
      <c r="B1490"/>
      <c r="C1490"/>
      <c r="D1490"/>
      <c r="E1490"/>
      <c r="F1490"/>
      <c r="G1490"/>
      <c r="H1490"/>
      <c r="I1490"/>
      <c r="J1490"/>
      <c r="K1490" s="91"/>
      <c r="L1490" s="91"/>
      <c r="M1490" s="91"/>
      <c r="R1490"/>
      <c r="S1490"/>
      <c r="T1490"/>
      <c r="U1490"/>
      <c r="V1490"/>
      <c r="W1490"/>
      <c r="X1490"/>
      <c r="Y1490"/>
      <c r="Z1490"/>
      <c r="AA1490"/>
      <c r="AB1490"/>
      <c r="AC1490"/>
    </row>
    <row r="1491" spans="2:29" s="14" customFormat="1" x14ac:dyDescent="0.25">
      <c r="B1491"/>
      <c r="C1491"/>
      <c r="D1491"/>
      <c r="E1491"/>
      <c r="F1491"/>
      <c r="G1491"/>
      <c r="H1491"/>
      <c r="I1491"/>
      <c r="J1491"/>
      <c r="K1491" s="91"/>
      <c r="L1491" s="91"/>
      <c r="M1491" s="91"/>
      <c r="R1491"/>
      <c r="S1491"/>
      <c r="T1491"/>
      <c r="U1491"/>
      <c r="V1491"/>
      <c r="W1491"/>
      <c r="X1491"/>
      <c r="Y1491"/>
      <c r="Z1491"/>
      <c r="AA1491"/>
      <c r="AB1491"/>
      <c r="AC1491"/>
    </row>
    <row r="1492" spans="2:29" s="14" customFormat="1" x14ac:dyDescent="0.25">
      <c r="B1492"/>
      <c r="C1492"/>
      <c r="D1492"/>
      <c r="E1492"/>
      <c r="F1492"/>
      <c r="G1492"/>
      <c r="H1492"/>
      <c r="I1492"/>
      <c r="J1492"/>
      <c r="K1492" s="91"/>
      <c r="L1492" s="91"/>
      <c r="M1492" s="91"/>
      <c r="R1492"/>
      <c r="S1492"/>
      <c r="T1492"/>
      <c r="U1492"/>
      <c r="V1492"/>
      <c r="W1492"/>
      <c r="X1492"/>
      <c r="Y1492"/>
      <c r="Z1492"/>
      <c r="AA1492"/>
      <c r="AB1492"/>
      <c r="AC1492"/>
    </row>
    <row r="1493" spans="2:29" s="14" customFormat="1" x14ac:dyDescent="0.25">
      <c r="B1493"/>
      <c r="C1493"/>
      <c r="D1493"/>
      <c r="E1493"/>
      <c r="F1493"/>
      <c r="G1493"/>
      <c r="H1493"/>
      <c r="I1493"/>
      <c r="J1493"/>
      <c r="K1493" s="91"/>
      <c r="L1493" s="91"/>
      <c r="M1493" s="91"/>
      <c r="R1493"/>
      <c r="S1493"/>
      <c r="T1493"/>
      <c r="U1493"/>
      <c r="V1493"/>
      <c r="W1493"/>
      <c r="X1493"/>
      <c r="Y1493"/>
      <c r="Z1493"/>
      <c r="AA1493"/>
      <c r="AB1493"/>
      <c r="AC1493"/>
    </row>
    <row r="1494" spans="2:29" s="14" customFormat="1" x14ac:dyDescent="0.25">
      <c r="B1494"/>
      <c r="C1494"/>
      <c r="D1494"/>
      <c r="E1494"/>
      <c r="F1494"/>
      <c r="G1494"/>
      <c r="H1494"/>
      <c r="I1494"/>
      <c r="J1494"/>
      <c r="K1494" s="91"/>
      <c r="L1494" s="91"/>
      <c r="M1494" s="91"/>
      <c r="R1494"/>
      <c r="S1494"/>
      <c r="T1494"/>
      <c r="U1494"/>
      <c r="V1494"/>
      <c r="W1494"/>
      <c r="X1494"/>
      <c r="Y1494"/>
      <c r="Z1494"/>
      <c r="AA1494"/>
      <c r="AB1494"/>
      <c r="AC1494"/>
    </row>
    <row r="1495" spans="2:29" s="14" customFormat="1" x14ac:dyDescent="0.25">
      <c r="B1495"/>
      <c r="C1495"/>
      <c r="D1495"/>
      <c r="E1495"/>
      <c r="F1495"/>
      <c r="G1495"/>
      <c r="H1495"/>
      <c r="I1495"/>
      <c r="J1495"/>
      <c r="K1495" s="91"/>
      <c r="L1495" s="91"/>
      <c r="M1495" s="91"/>
      <c r="R1495"/>
      <c r="S1495"/>
      <c r="T1495"/>
      <c r="U1495"/>
      <c r="V1495"/>
      <c r="W1495"/>
      <c r="X1495"/>
      <c r="Y1495"/>
      <c r="Z1495"/>
      <c r="AA1495"/>
      <c r="AB1495"/>
      <c r="AC1495"/>
    </row>
    <row r="1496" spans="2:29" s="14" customFormat="1" x14ac:dyDescent="0.25">
      <c r="B1496"/>
      <c r="C1496"/>
      <c r="D1496"/>
      <c r="E1496"/>
      <c r="F1496"/>
      <c r="G1496"/>
      <c r="H1496"/>
      <c r="I1496"/>
      <c r="J1496"/>
      <c r="K1496" s="91"/>
      <c r="L1496" s="91"/>
      <c r="M1496" s="91"/>
      <c r="R1496"/>
      <c r="S1496"/>
      <c r="T1496"/>
      <c r="U1496"/>
      <c r="V1496"/>
      <c r="W1496"/>
      <c r="X1496"/>
      <c r="Y1496"/>
      <c r="Z1496"/>
      <c r="AA1496"/>
      <c r="AB1496"/>
      <c r="AC1496"/>
    </row>
    <row r="1497" spans="2:29" s="14" customFormat="1" x14ac:dyDescent="0.25">
      <c r="B1497"/>
      <c r="C1497"/>
      <c r="D1497"/>
      <c r="E1497"/>
      <c r="F1497"/>
      <c r="G1497"/>
      <c r="H1497"/>
      <c r="I1497"/>
      <c r="J1497"/>
      <c r="K1497" s="91"/>
      <c r="L1497" s="91"/>
      <c r="M1497" s="91"/>
      <c r="R1497"/>
      <c r="S1497"/>
      <c r="T1497"/>
      <c r="U1497"/>
      <c r="V1497"/>
      <c r="W1497"/>
      <c r="X1497"/>
      <c r="Y1497"/>
      <c r="Z1497"/>
      <c r="AA1497"/>
      <c r="AB1497"/>
      <c r="AC1497"/>
    </row>
    <row r="1498" spans="2:29" s="14" customFormat="1" x14ac:dyDescent="0.25">
      <c r="B1498"/>
      <c r="C1498"/>
      <c r="D1498"/>
      <c r="E1498"/>
      <c r="F1498"/>
      <c r="G1498"/>
      <c r="H1498"/>
      <c r="I1498"/>
      <c r="J1498"/>
      <c r="K1498" s="91"/>
      <c r="L1498" s="91"/>
      <c r="M1498" s="91"/>
      <c r="R1498"/>
      <c r="S1498"/>
      <c r="T1498"/>
      <c r="U1498"/>
      <c r="V1498"/>
      <c r="W1498"/>
      <c r="X1498"/>
      <c r="Y1498"/>
      <c r="Z1498"/>
      <c r="AA1498"/>
      <c r="AB1498"/>
      <c r="AC1498"/>
    </row>
    <row r="1499" spans="2:29" s="14" customFormat="1" x14ac:dyDescent="0.25">
      <c r="B1499"/>
      <c r="C1499"/>
      <c r="D1499"/>
      <c r="E1499"/>
      <c r="F1499"/>
      <c r="G1499"/>
      <c r="H1499"/>
      <c r="I1499"/>
      <c r="J1499"/>
      <c r="K1499" s="91"/>
      <c r="L1499" s="91"/>
      <c r="M1499" s="91"/>
      <c r="R1499"/>
      <c r="S1499"/>
      <c r="T1499"/>
      <c r="U1499"/>
      <c r="V1499"/>
      <c r="W1499"/>
      <c r="X1499"/>
      <c r="Y1499"/>
      <c r="Z1499"/>
      <c r="AA1499"/>
      <c r="AB1499"/>
      <c r="AC1499"/>
    </row>
    <row r="1500" spans="2:29" s="14" customFormat="1" x14ac:dyDescent="0.25">
      <c r="B1500"/>
      <c r="C1500"/>
      <c r="D1500"/>
      <c r="E1500"/>
      <c r="F1500"/>
      <c r="G1500"/>
      <c r="H1500"/>
      <c r="I1500"/>
      <c r="J1500"/>
      <c r="K1500" s="91"/>
      <c r="L1500" s="91"/>
      <c r="M1500" s="91"/>
      <c r="R1500"/>
      <c r="S1500"/>
      <c r="T1500"/>
      <c r="U1500"/>
      <c r="V1500"/>
      <c r="W1500"/>
      <c r="X1500"/>
      <c r="Y1500"/>
      <c r="Z1500"/>
      <c r="AA1500"/>
      <c r="AB1500"/>
      <c r="AC1500"/>
    </row>
    <row r="1501" spans="2:29" s="14" customFormat="1" x14ac:dyDescent="0.25">
      <c r="B1501"/>
      <c r="C1501"/>
      <c r="D1501"/>
      <c r="E1501"/>
      <c r="F1501"/>
      <c r="G1501"/>
      <c r="H1501"/>
      <c r="I1501"/>
      <c r="J1501"/>
      <c r="K1501" s="91"/>
      <c r="L1501" s="91"/>
      <c r="M1501" s="91"/>
      <c r="R1501"/>
      <c r="S1501"/>
      <c r="T1501"/>
      <c r="U1501"/>
      <c r="V1501"/>
      <c r="W1501"/>
      <c r="X1501"/>
      <c r="Y1501"/>
      <c r="Z1501"/>
      <c r="AA1501"/>
      <c r="AB1501"/>
      <c r="AC1501"/>
    </row>
    <row r="1502" spans="2:29" s="14" customFormat="1" x14ac:dyDescent="0.25">
      <c r="B1502"/>
      <c r="C1502"/>
      <c r="D1502"/>
      <c r="E1502"/>
      <c r="F1502"/>
      <c r="G1502"/>
      <c r="H1502"/>
      <c r="I1502"/>
      <c r="J1502"/>
      <c r="K1502" s="91"/>
      <c r="L1502" s="91"/>
      <c r="M1502" s="91"/>
      <c r="R1502"/>
      <c r="S1502"/>
      <c r="T1502"/>
      <c r="U1502"/>
      <c r="V1502"/>
      <c r="W1502"/>
      <c r="X1502"/>
      <c r="Y1502"/>
      <c r="Z1502"/>
      <c r="AA1502"/>
      <c r="AB1502"/>
      <c r="AC1502"/>
    </row>
    <row r="1503" spans="2:29" s="14" customFormat="1" x14ac:dyDescent="0.25">
      <c r="B1503"/>
      <c r="C1503"/>
      <c r="D1503"/>
      <c r="E1503"/>
      <c r="F1503"/>
      <c r="G1503"/>
      <c r="H1503"/>
      <c r="I1503"/>
      <c r="J1503"/>
      <c r="K1503" s="91"/>
      <c r="L1503" s="91"/>
      <c r="M1503" s="91"/>
      <c r="R1503"/>
      <c r="S1503"/>
      <c r="T1503"/>
      <c r="U1503"/>
      <c r="V1503"/>
      <c r="W1503"/>
      <c r="X1503"/>
      <c r="Y1503"/>
      <c r="Z1503"/>
      <c r="AA1503"/>
      <c r="AB1503"/>
      <c r="AC1503"/>
    </row>
    <row r="1504" spans="2:29" s="14" customFormat="1" x14ac:dyDescent="0.25">
      <c r="B1504"/>
      <c r="C1504"/>
      <c r="D1504"/>
      <c r="E1504"/>
      <c r="F1504"/>
      <c r="G1504"/>
      <c r="H1504"/>
      <c r="I1504"/>
      <c r="J1504"/>
      <c r="K1504" s="91"/>
      <c r="L1504" s="91"/>
      <c r="M1504" s="91"/>
      <c r="R1504"/>
      <c r="S1504"/>
      <c r="T1504"/>
      <c r="U1504"/>
      <c r="V1504"/>
      <c r="W1504"/>
      <c r="X1504"/>
      <c r="Y1504"/>
      <c r="Z1504"/>
      <c r="AA1504"/>
      <c r="AB1504"/>
      <c r="AC1504"/>
    </row>
    <row r="1505" spans="2:29" s="14" customFormat="1" x14ac:dyDescent="0.25">
      <c r="B1505"/>
      <c r="C1505"/>
      <c r="D1505"/>
      <c r="E1505"/>
      <c r="F1505"/>
      <c r="G1505"/>
      <c r="H1505"/>
      <c r="I1505"/>
      <c r="J1505"/>
      <c r="K1505" s="91"/>
      <c r="L1505" s="91"/>
      <c r="M1505" s="91"/>
      <c r="R1505"/>
      <c r="S1505"/>
      <c r="T1505"/>
      <c r="U1505"/>
      <c r="V1505"/>
      <c r="W1505"/>
      <c r="X1505"/>
      <c r="Y1505"/>
      <c r="Z1505"/>
      <c r="AA1505"/>
      <c r="AB1505"/>
      <c r="AC1505"/>
    </row>
    <row r="1506" spans="2:29" s="14" customFormat="1" x14ac:dyDescent="0.25">
      <c r="B1506"/>
      <c r="C1506"/>
      <c r="D1506"/>
      <c r="E1506"/>
      <c r="F1506"/>
      <c r="G1506"/>
      <c r="H1506"/>
      <c r="I1506"/>
      <c r="J1506"/>
      <c r="K1506" s="91"/>
      <c r="L1506" s="91"/>
      <c r="M1506" s="91"/>
      <c r="R1506"/>
      <c r="S1506"/>
      <c r="T1506"/>
      <c r="U1506"/>
      <c r="V1506"/>
      <c r="W1506"/>
      <c r="X1506"/>
      <c r="Y1506"/>
      <c r="Z1506"/>
      <c r="AA1506"/>
      <c r="AB1506"/>
      <c r="AC1506"/>
    </row>
    <row r="1507" spans="2:29" s="14" customFormat="1" x14ac:dyDescent="0.25">
      <c r="B1507"/>
      <c r="C1507"/>
      <c r="D1507"/>
      <c r="E1507"/>
      <c r="F1507"/>
      <c r="G1507"/>
      <c r="H1507"/>
      <c r="I1507"/>
      <c r="J1507"/>
      <c r="K1507" s="91"/>
      <c r="L1507" s="91"/>
      <c r="M1507" s="91"/>
      <c r="R1507"/>
      <c r="S1507"/>
      <c r="T1507"/>
      <c r="U1507"/>
      <c r="V1507"/>
      <c r="W1507"/>
      <c r="X1507"/>
      <c r="Y1507"/>
      <c r="Z1507"/>
      <c r="AA1507"/>
      <c r="AB1507"/>
      <c r="AC1507"/>
    </row>
    <row r="1508" spans="2:29" s="14" customFormat="1" x14ac:dyDescent="0.25">
      <c r="B1508"/>
      <c r="C1508"/>
      <c r="D1508"/>
      <c r="E1508"/>
      <c r="F1508"/>
      <c r="G1508"/>
      <c r="H1508"/>
      <c r="I1508"/>
      <c r="J1508"/>
      <c r="K1508" s="91"/>
      <c r="L1508" s="91"/>
      <c r="M1508" s="91"/>
      <c r="R1508"/>
      <c r="S1508"/>
      <c r="T1508"/>
      <c r="U1508"/>
      <c r="V1508"/>
      <c r="W1508"/>
      <c r="X1508"/>
      <c r="Y1508"/>
      <c r="Z1508"/>
      <c r="AA1508"/>
      <c r="AB1508"/>
      <c r="AC1508"/>
    </row>
    <row r="1509" spans="2:29" s="14" customFormat="1" x14ac:dyDescent="0.25">
      <c r="B1509"/>
      <c r="C1509"/>
      <c r="D1509"/>
      <c r="E1509"/>
      <c r="F1509"/>
      <c r="G1509"/>
      <c r="H1509"/>
      <c r="I1509"/>
      <c r="J1509"/>
      <c r="K1509" s="91"/>
      <c r="L1509" s="91"/>
      <c r="M1509" s="91"/>
      <c r="R1509"/>
      <c r="S1509"/>
      <c r="T1509"/>
      <c r="U1509"/>
      <c r="V1509"/>
      <c r="W1509"/>
      <c r="X1509"/>
      <c r="Y1509"/>
      <c r="Z1509"/>
      <c r="AA1509"/>
      <c r="AB1509"/>
      <c r="AC1509"/>
    </row>
    <row r="1510" spans="2:29" s="14" customFormat="1" x14ac:dyDescent="0.25">
      <c r="B1510"/>
      <c r="C1510"/>
      <c r="D1510"/>
      <c r="E1510"/>
      <c r="F1510"/>
      <c r="G1510"/>
      <c r="H1510"/>
      <c r="I1510"/>
      <c r="J1510"/>
      <c r="K1510" s="91"/>
      <c r="L1510" s="91"/>
      <c r="M1510" s="91"/>
      <c r="R1510"/>
      <c r="S1510"/>
      <c r="T1510"/>
      <c r="U1510"/>
      <c r="V1510"/>
      <c r="W1510"/>
      <c r="X1510"/>
      <c r="Y1510"/>
      <c r="Z1510"/>
      <c r="AA1510"/>
      <c r="AB1510"/>
      <c r="AC1510"/>
    </row>
    <row r="1511" spans="2:29" s="14" customFormat="1" x14ac:dyDescent="0.25">
      <c r="B1511"/>
      <c r="C1511"/>
      <c r="D1511"/>
      <c r="E1511"/>
      <c r="F1511"/>
      <c r="G1511"/>
      <c r="H1511"/>
      <c r="I1511"/>
      <c r="J1511"/>
      <c r="K1511" s="91"/>
      <c r="L1511" s="91"/>
      <c r="M1511" s="91"/>
      <c r="R1511"/>
      <c r="S1511"/>
      <c r="T1511"/>
      <c r="U1511"/>
      <c r="V1511"/>
      <c r="W1511"/>
      <c r="X1511"/>
      <c r="Y1511"/>
      <c r="Z1511"/>
      <c r="AA1511"/>
      <c r="AB1511"/>
      <c r="AC1511"/>
    </row>
    <row r="1512" spans="2:29" s="14" customFormat="1" x14ac:dyDescent="0.25">
      <c r="B1512"/>
      <c r="C1512"/>
      <c r="D1512"/>
      <c r="E1512"/>
      <c r="F1512"/>
      <c r="G1512"/>
      <c r="H1512"/>
      <c r="I1512"/>
      <c r="J1512"/>
      <c r="K1512" s="91"/>
      <c r="L1512" s="91"/>
      <c r="M1512" s="91"/>
      <c r="R1512"/>
      <c r="S1512"/>
      <c r="T1512"/>
      <c r="U1512"/>
      <c r="V1512"/>
      <c r="W1512"/>
      <c r="X1512"/>
      <c r="Y1512"/>
      <c r="Z1512"/>
      <c r="AA1512"/>
      <c r="AB1512"/>
      <c r="AC1512"/>
    </row>
    <row r="1513" spans="2:29" s="14" customFormat="1" x14ac:dyDescent="0.25">
      <c r="B1513"/>
      <c r="C1513"/>
      <c r="D1513"/>
      <c r="E1513"/>
      <c r="F1513"/>
      <c r="G1513"/>
      <c r="H1513"/>
      <c r="I1513"/>
      <c r="J1513"/>
      <c r="K1513" s="91"/>
      <c r="L1513" s="91"/>
      <c r="M1513" s="91"/>
      <c r="R1513"/>
      <c r="S1513"/>
      <c r="T1513"/>
      <c r="U1513"/>
      <c r="V1513"/>
      <c r="W1513"/>
      <c r="X1513"/>
      <c r="Y1513"/>
      <c r="Z1513"/>
      <c r="AA1513"/>
      <c r="AB1513"/>
      <c r="AC1513"/>
    </row>
    <row r="1514" spans="2:29" s="14" customFormat="1" x14ac:dyDescent="0.25">
      <c r="B1514"/>
      <c r="C1514"/>
      <c r="D1514"/>
      <c r="E1514"/>
      <c r="F1514"/>
      <c r="G1514"/>
      <c r="H1514"/>
      <c r="I1514"/>
      <c r="J1514"/>
      <c r="K1514" s="91"/>
      <c r="L1514" s="91"/>
      <c r="M1514" s="91"/>
      <c r="R1514"/>
      <c r="S1514"/>
      <c r="T1514"/>
      <c r="U1514"/>
      <c r="V1514"/>
      <c r="W1514"/>
      <c r="X1514"/>
      <c r="Y1514"/>
      <c r="Z1514"/>
      <c r="AA1514"/>
      <c r="AB1514"/>
      <c r="AC1514"/>
    </row>
    <row r="1515" spans="2:29" s="14" customFormat="1" x14ac:dyDescent="0.25">
      <c r="B1515"/>
      <c r="C1515"/>
      <c r="D1515"/>
      <c r="E1515"/>
      <c r="F1515"/>
      <c r="G1515"/>
      <c r="H1515"/>
      <c r="I1515"/>
      <c r="J1515"/>
      <c r="K1515" s="91"/>
      <c r="L1515" s="91"/>
      <c r="M1515" s="91"/>
      <c r="R1515"/>
      <c r="S1515"/>
      <c r="T1515"/>
      <c r="U1515"/>
      <c r="V1515"/>
      <c r="W1515"/>
      <c r="X1515"/>
      <c r="Y1515"/>
      <c r="Z1515"/>
      <c r="AA1515"/>
      <c r="AB1515"/>
      <c r="AC1515"/>
    </row>
    <row r="1516" spans="2:29" s="14" customFormat="1" x14ac:dyDescent="0.25">
      <c r="B1516"/>
      <c r="C1516"/>
      <c r="D1516"/>
      <c r="E1516"/>
      <c r="F1516"/>
      <c r="G1516"/>
      <c r="H1516"/>
      <c r="I1516"/>
      <c r="J1516"/>
      <c r="K1516" s="91"/>
      <c r="L1516" s="91"/>
      <c r="M1516" s="91"/>
      <c r="R1516"/>
      <c r="S1516"/>
      <c r="T1516"/>
      <c r="U1516"/>
      <c r="V1516"/>
      <c r="W1516"/>
      <c r="X1516"/>
      <c r="Y1516"/>
      <c r="Z1516"/>
      <c r="AA1516"/>
      <c r="AB1516"/>
      <c r="AC1516"/>
    </row>
    <row r="1517" spans="2:29" s="14" customFormat="1" x14ac:dyDescent="0.25">
      <c r="B1517"/>
      <c r="C1517"/>
      <c r="D1517"/>
      <c r="E1517"/>
      <c r="F1517"/>
      <c r="G1517"/>
      <c r="H1517"/>
      <c r="I1517"/>
      <c r="J1517"/>
      <c r="K1517" s="91"/>
      <c r="L1517" s="91"/>
      <c r="M1517" s="91"/>
      <c r="R1517"/>
      <c r="S1517"/>
      <c r="T1517"/>
      <c r="U1517"/>
      <c r="V1517"/>
      <c r="W1517"/>
      <c r="X1517"/>
      <c r="Y1517"/>
      <c r="Z1517"/>
      <c r="AA1517"/>
      <c r="AB1517"/>
      <c r="AC1517"/>
    </row>
    <row r="1518" spans="2:29" s="14" customFormat="1" x14ac:dyDescent="0.25">
      <c r="B1518"/>
      <c r="C1518"/>
      <c r="D1518"/>
      <c r="E1518"/>
      <c r="F1518"/>
      <c r="G1518"/>
      <c r="H1518"/>
      <c r="I1518"/>
      <c r="J1518"/>
      <c r="K1518" s="91"/>
      <c r="L1518" s="91"/>
      <c r="M1518" s="91"/>
      <c r="R1518"/>
      <c r="S1518"/>
      <c r="T1518"/>
      <c r="U1518"/>
      <c r="V1518"/>
      <c r="W1518"/>
      <c r="X1518"/>
      <c r="Y1518"/>
      <c r="Z1518"/>
      <c r="AA1518"/>
      <c r="AB1518"/>
      <c r="AC1518"/>
    </row>
    <row r="1519" spans="2:29" s="14" customFormat="1" x14ac:dyDescent="0.25">
      <c r="B1519"/>
      <c r="C1519"/>
      <c r="D1519"/>
      <c r="E1519"/>
      <c r="F1519"/>
      <c r="G1519"/>
      <c r="H1519"/>
      <c r="I1519"/>
      <c r="J1519"/>
      <c r="K1519" s="91"/>
      <c r="L1519" s="91"/>
      <c r="M1519" s="91"/>
      <c r="R1519"/>
      <c r="S1519"/>
      <c r="T1519"/>
      <c r="U1519"/>
      <c r="V1519"/>
      <c r="W1519"/>
      <c r="X1519"/>
      <c r="Y1519"/>
      <c r="Z1519"/>
      <c r="AA1519"/>
      <c r="AB1519"/>
      <c r="AC1519"/>
    </row>
    <row r="1520" spans="2:29" s="14" customFormat="1" x14ac:dyDescent="0.25">
      <c r="B1520"/>
      <c r="C1520"/>
      <c r="D1520"/>
      <c r="E1520"/>
      <c r="F1520"/>
      <c r="G1520"/>
      <c r="H1520"/>
      <c r="I1520"/>
      <c r="J1520"/>
      <c r="K1520" s="91"/>
      <c r="L1520" s="91"/>
      <c r="M1520" s="91"/>
      <c r="R1520"/>
      <c r="S1520"/>
      <c r="T1520"/>
      <c r="U1520"/>
      <c r="V1520"/>
      <c r="W1520"/>
      <c r="X1520"/>
      <c r="Y1520"/>
      <c r="Z1520"/>
      <c r="AA1520"/>
      <c r="AB1520"/>
      <c r="AC1520"/>
    </row>
    <row r="1521" spans="2:29" s="14" customFormat="1" x14ac:dyDescent="0.25">
      <c r="B1521"/>
      <c r="C1521"/>
      <c r="D1521"/>
      <c r="E1521"/>
      <c r="F1521"/>
      <c r="G1521"/>
      <c r="H1521"/>
      <c r="I1521"/>
      <c r="J1521"/>
      <c r="K1521" s="91"/>
      <c r="L1521" s="91"/>
      <c r="M1521" s="91"/>
      <c r="R1521"/>
      <c r="S1521"/>
      <c r="T1521"/>
      <c r="U1521"/>
      <c r="V1521"/>
      <c r="W1521"/>
      <c r="X1521"/>
      <c r="Y1521"/>
      <c r="Z1521"/>
      <c r="AA1521"/>
      <c r="AB1521"/>
      <c r="AC1521"/>
    </row>
    <row r="1522" spans="2:29" s="14" customFormat="1" x14ac:dyDescent="0.25">
      <c r="B1522"/>
      <c r="C1522"/>
      <c r="D1522"/>
      <c r="E1522"/>
      <c r="F1522"/>
      <c r="G1522"/>
      <c r="H1522"/>
      <c r="I1522"/>
      <c r="J1522"/>
      <c r="K1522" s="91"/>
      <c r="L1522" s="91"/>
      <c r="M1522" s="91"/>
      <c r="R1522"/>
      <c r="S1522"/>
      <c r="T1522"/>
      <c r="U1522"/>
      <c r="V1522"/>
      <c r="W1522"/>
      <c r="X1522"/>
      <c r="Y1522"/>
      <c r="Z1522"/>
      <c r="AA1522"/>
      <c r="AB1522"/>
      <c r="AC1522"/>
    </row>
    <row r="1523" spans="2:29" s="14" customFormat="1" x14ac:dyDescent="0.25">
      <c r="B1523"/>
      <c r="C1523"/>
      <c r="D1523"/>
      <c r="E1523"/>
      <c r="F1523"/>
      <c r="G1523"/>
      <c r="H1523"/>
      <c r="I1523"/>
      <c r="J1523"/>
      <c r="K1523" s="91"/>
      <c r="L1523" s="91"/>
      <c r="M1523" s="91"/>
      <c r="R1523"/>
      <c r="S1523"/>
      <c r="T1523"/>
      <c r="U1523"/>
      <c r="V1523"/>
      <c r="W1523"/>
      <c r="X1523"/>
      <c r="Y1523"/>
      <c r="Z1523"/>
      <c r="AA1523"/>
      <c r="AB1523"/>
      <c r="AC1523"/>
    </row>
    <row r="1524" spans="2:29" s="14" customFormat="1" x14ac:dyDescent="0.25">
      <c r="B1524"/>
      <c r="C1524"/>
      <c r="D1524"/>
      <c r="E1524"/>
      <c r="F1524"/>
      <c r="G1524"/>
      <c r="H1524"/>
      <c r="I1524"/>
      <c r="J1524"/>
      <c r="K1524" s="91"/>
      <c r="L1524" s="91"/>
      <c r="M1524" s="91"/>
      <c r="R1524"/>
      <c r="S1524"/>
      <c r="T1524"/>
      <c r="U1524"/>
      <c r="V1524"/>
      <c r="W1524"/>
      <c r="X1524"/>
      <c r="Y1524"/>
      <c r="Z1524"/>
      <c r="AA1524"/>
      <c r="AB1524"/>
      <c r="AC1524"/>
    </row>
    <row r="1525" spans="2:29" s="14" customFormat="1" x14ac:dyDescent="0.25">
      <c r="B1525"/>
      <c r="C1525"/>
      <c r="D1525"/>
      <c r="E1525"/>
      <c r="F1525"/>
      <c r="G1525"/>
      <c r="H1525"/>
      <c r="I1525"/>
      <c r="J1525"/>
      <c r="K1525" s="91"/>
      <c r="L1525" s="91"/>
      <c r="M1525" s="91"/>
      <c r="R1525"/>
      <c r="S1525"/>
      <c r="T1525"/>
      <c r="U1525"/>
      <c r="V1525"/>
      <c r="W1525"/>
      <c r="X1525"/>
      <c r="Y1525"/>
      <c r="Z1525"/>
      <c r="AA1525"/>
      <c r="AB1525"/>
      <c r="AC1525"/>
    </row>
    <row r="1526" spans="2:29" s="14" customFormat="1" x14ac:dyDescent="0.25">
      <c r="B1526"/>
      <c r="C1526"/>
      <c r="D1526"/>
      <c r="E1526"/>
      <c r="F1526"/>
      <c r="G1526"/>
      <c r="H1526"/>
      <c r="I1526"/>
      <c r="J1526"/>
      <c r="K1526" s="91"/>
      <c r="L1526" s="91"/>
      <c r="M1526" s="91"/>
      <c r="R1526"/>
      <c r="S1526"/>
      <c r="T1526"/>
      <c r="U1526"/>
      <c r="V1526"/>
      <c r="W1526"/>
      <c r="X1526"/>
      <c r="Y1526"/>
      <c r="Z1526"/>
      <c r="AA1526"/>
      <c r="AB1526"/>
      <c r="AC1526"/>
    </row>
    <row r="1527" spans="2:29" s="14" customFormat="1" x14ac:dyDescent="0.25">
      <c r="B1527"/>
      <c r="C1527"/>
      <c r="D1527"/>
      <c r="E1527"/>
      <c r="F1527"/>
      <c r="G1527"/>
      <c r="H1527"/>
      <c r="I1527"/>
      <c r="J1527"/>
      <c r="K1527" s="91"/>
      <c r="L1527" s="91"/>
      <c r="M1527" s="91"/>
      <c r="R1527"/>
      <c r="S1527"/>
      <c r="T1527"/>
      <c r="U1527"/>
      <c r="V1527"/>
      <c r="W1527"/>
      <c r="X1527"/>
      <c r="Y1527"/>
      <c r="Z1527"/>
      <c r="AA1527"/>
      <c r="AB1527"/>
      <c r="AC1527"/>
    </row>
    <row r="1528" spans="2:29" s="14" customFormat="1" x14ac:dyDescent="0.25">
      <c r="B1528"/>
      <c r="C1528"/>
      <c r="D1528"/>
      <c r="E1528"/>
      <c r="F1528"/>
      <c r="G1528"/>
      <c r="H1528"/>
      <c r="I1528"/>
      <c r="J1528"/>
      <c r="K1528" s="91"/>
      <c r="L1528" s="91"/>
      <c r="M1528" s="91"/>
      <c r="R1528"/>
      <c r="S1528"/>
      <c r="T1528"/>
      <c r="U1528"/>
      <c r="V1528"/>
      <c r="W1528"/>
      <c r="X1528"/>
      <c r="Y1528"/>
      <c r="Z1528"/>
      <c r="AA1528"/>
      <c r="AB1528"/>
      <c r="AC1528"/>
    </row>
    <row r="1529" spans="2:29" s="14" customFormat="1" x14ac:dyDescent="0.25">
      <c r="B1529"/>
      <c r="C1529"/>
      <c r="D1529"/>
      <c r="E1529"/>
      <c r="F1529"/>
      <c r="G1529"/>
      <c r="H1529"/>
      <c r="I1529"/>
      <c r="J1529"/>
      <c r="K1529" s="91"/>
      <c r="L1529" s="91"/>
      <c r="M1529" s="91"/>
      <c r="R1529"/>
      <c r="S1529"/>
      <c r="T1529"/>
      <c r="U1529"/>
      <c r="V1529"/>
      <c r="W1529"/>
      <c r="X1529"/>
      <c r="Y1529"/>
      <c r="Z1529"/>
      <c r="AA1529"/>
      <c r="AB1529"/>
      <c r="AC1529"/>
    </row>
    <row r="1530" spans="2:29" s="14" customFormat="1" x14ac:dyDescent="0.25">
      <c r="B1530"/>
      <c r="C1530"/>
      <c r="D1530"/>
      <c r="E1530"/>
      <c r="F1530"/>
      <c r="G1530"/>
      <c r="H1530"/>
      <c r="I1530"/>
      <c r="J1530"/>
      <c r="K1530" s="91"/>
      <c r="L1530" s="91"/>
      <c r="M1530" s="91"/>
      <c r="R1530"/>
      <c r="S1530"/>
      <c r="T1530"/>
      <c r="U1530"/>
      <c r="V1530"/>
      <c r="W1530"/>
      <c r="X1530"/>
      <c r="Y1530"/>
      <c r="Z1530"/>
      <c r="AA1530"/>
      <c r="AB1530"/>
      <c r="AC1530"/>
    </row>
    <row r="1531" spans="2:29" s="14" customFormat="1" x14ac:dyDescent="0.25">
      <c r="B1531"/>
      <c r="C1531"/>
      <c r="D1531"/>
      <c r="E1531"/>
      <c r="F1531"/>
      <c r="G1531"/>
      <c r="H1531"/>
      <c r="I1531"/>
      <c r="J1531"/>
      <c r="K1531" s="91"/>
      <c r="L1531" s="91"/>
      <c r="M1531" s="91"/>
      <c r="R1531"/>
      <c r="S1531"/>
      <c r="T1531"/>
      <c r="U1531"/>
      <c r="V1531"/>
      <c r="W1531"/>
      <c r="X1531"/>
      <c r="Y1531"/>
      <c r="Z1531"/>
      <c r="AA1531"/>
      <c r="AB1531"/>
      <c r="AC1531"/>
    </row>
    <row r="1532" spans="2:29" s="14" customFormat="1" x14ac:dyDescent="0.25">
      <c r="B1532"/>
      <c r="C1532"/>
      <c r="D1532"/>
      <c r="E1532"/>
      <c r="F1532"/>
      <c r="G1532"/>
      <c r="H1532"/>
      <c r="I1532"/>
      <c r="J1532"/>
      <c r="K1532" s="91"/>
      <c r="L1532" s="91"/>
      <c r="M1532" s="91"/>
      <c r="R1532"/>
      <c r="S1532"/>
      <c r="T1532"/>
      <c r="U1532"/>
      <c r="V1532"/>
      <c r="W1532"/>
      <c r="X1532"/>
      <c r="Y1532"/>
      <c r="Z1532"/>
      <c r="AA1532"/>
      <c r="AB1532"/>
      <c r="AC1532"/>
    </row>
    <row r="1533" spans="2:29" s="14" customFormat="1" x14ac:dyDescent="0.25">
      <c r="B1533"/>
      <c r="C1533"/>
      <c r="D1533"/>
      <c r="E1533"/>
      <c r="F1533"/>
      <c r="G1533"/>
      <c r="H1533"/>
      <c r="I1533"/>
      <c r="J1533"/>
      <c r="K1533" s="91"/>
      <c r="L1533" s="91"/>
      <c r="M1533" s="91"/>
      <c r="R1533"/>
      <c r="S1533"/>
      <c r="T1533"/>
      <c r="U1533"/>
      <c r="V1533"/>
      <c r="W1533"/>
      <c r="X1533"/>
      <c r="Y1533"/>
      <c r="Z1533"/>
      <c r="AA1533"/>
      <c r="AB1533"/>
      <c r="AC1533"/>
    </row>
    <row r="1534" spans="2:29" s="14" customFormat="1" x14ac:dyDescent="0.25">
      <c r="B1534"/>
      <c r="C1534"/>
      <c r="D1534"/>
      <c r="E1534"/>
      <c r="F1534"/>
      <c r="G1534"/>
      <c r="H1534"/>
      <c r="I1534"/>
      <c r="J1534"/>
      <c r="K1534" s="91"/>
      <c r="L1534" s="91"/>
      <c r="M1534" s="91"/>
      <c r="R1534"/>
      <c r="S1534"/>
      <c r="T1534"/>
      <c r="U1534"/>
      <c r="V1534"/>
      <c r="W1534"/>
      <c r="X1534"/>
      <c r="Y1534"/>
      <c r="Z1534"/>
      <c r="AA1534"/>
      <c r="AB1534"/>
      <c r="AC1534"/>
    </row>
    <row r="1535" spans="2:29" s="14" customFormat="1" x14ac:dyDescent="0.25">
      <c r="B1535"/>
      <c r="C1535"/>
      <c r="D1535"/>
      <c r="E1535"/>
      <c r="F1535"/>
      <c r="G1535"/>
      <c r="H1535"/>
      <c r="I1535"/>
      <c r="J1535"/>
      <c r="K1535" s="91"/>
      <c r="L1535" s="91"/>
      <c r="M1535" s="91"/>
      <c r="R1535"/>
      <c r="S1535"/>
      <c r="T1535"/>
      <c r="U1535"/>
      <c r="V1535"/>
      <c r="W1535"/>
      <c r="X1535"/>
      <c r="Y1535"/>
      <c r="Z1535"/>
      <c r="AA1535"/>
      <c r="AB1535"/>
      <c r="AC1535"/>
    </row>
    <row r="1536" spans="2:29" s="14" customFormat="1" x14ac:dyDescent="0.25">
      <c r="B1536"/>
      <c r="C1536"/>
      <c r="D1536"/>
      <c r="E1536"/>
      <c r="F1536"/>
      <c r="G1536"/>
      <c r="H1536"/>
      <c r="I1536"/>
      <c r="J1536"/>
      <c r="K1536" s="91"/>
      <c r="L1536" s="91"/>
      <c r="M1536" s="91"/>
      <c r="R1536"/>
      <c r="S1536"/>
      <c r="T1536"/>
      <c r="U1536"/>
      <c r="V1536"/>
      <c r="W1536"/>
      <c r="X1536"/>
      <c r="Y1536"/>
      <c r="Z1536"/>
      <c r="AA1536"/>
      <c r="AB1536"/>
      <c r="AC1536"/>
    </row>
    <row r="1537" spans="2:29" s="14" customFormat="1" x14ac:dyDescent="0.25">
      <c r="B1537"/>
      <c r="C1537"/>
      <c r="D1537"/>
      <c r="E1537"/>
      <c r="F1537"/>
      <c r="G1537"/>
      <c r="H1537"/>
      <c r="I1537"/>
      <c r="J1537"/>
      <c r="K1537" s="91"/>
      <c r="L1537" s="91"/>
      <c r="M1537" s="91"/>
      <c r="R1537"/>
      <c r="S1537"/>
      <c r="T1537"/>
      <c r="U1537"/>
      <c r="V1537"/>
      <c r="W1537"/>
      <c r="X1537"/>
      <c r="Y1537"/>
      <c r="Z1537"/>
      <c r="AA1537"/>
      <c r="AB1537"/>
      <c r="AC1537"/>
    </row>
    <row r="1538" spans="2:29" s="14" customFormat="1" x14ac:dyDescent="0.25">
      <c r="B1538"/>
      <c r="C1538"/>
      <c r="D1538"/>
      <c r="E1538"/>
      <c r="F1538"/>
      <c r="G1538"/>
      <c r="H1538"/>
      <c r="I1538"/>
      <c r="J1538"/>
      <c r="K1538" s="91"/>
      <c r="L1538" s="91"/>
      <c r="M1538" s="91"/>
      <c r="R1538"/>
      <c r="S1538"/>
      <c r="T1538"/>
      <c r="U1538"/>
      <c r="V1538"/>
      <c r="W1538"/>
      <c r="X1538"/>
      <c r="Y1538"/>
      <c r="Z1538"/>
      <c r="AA1538"/>
      <c r="AB1538"/>
      <c r="AC1538"/>
    </row>
    <row r="1539" spans="2:29" s="14" customFormat="1" x14ac:dyDescent="0.25">
      <c r="B1539"/>
      <c r="C1539"/>
      <c r="D1539"/>
      <c r="E1539"/>
      <c r="F1539"/>
      <c r="G1539"/>
      <c r="H1539"/>
      <c r="I1539"/>
      <c r="J1539"/>
      <c r="K1539" s="91"/>
      <c r="L1539" s="91"/>
      <c r="M1539" s="91"/>
      <c r="R1539"/>
      <c r="S1539"/>
      <c r="T1539"/>
      <c r="U1539"/>
      <c r="V1539"/>
      <c r="W1539"/>
      <c r="X1539"/>
      <c r="Y1539"/>
      <c r="Z1539"/>
      <c r="AA1539"/>
      <c r="AB1539"/>
      <c r="AC1539"/>
    </row>
    <row r="1540" spans="2:29" s="14" customFormat="1" x14ac:dyDescent="0.25">
      <c r="B1540"/>
      <c r="C1540"/>
      <c r="D1540"/>
      <c r="E1540"/>
      <c r="F1540"/>
      <c r="G1540"/>
      <c r="H1540"/>
      <c r="I1540"/>
      <c r="J1540"/>
      <c r="K1540" s="91"/>
      <c r="L1540" s="91"/>
      <c r="M1540" s="91"/>
      <c r="R1540"/>
      <c r="S1540"/>
      <c r="T1540"/>
      <c r="U1540"/>
      <c r="V1540"/>
      <c r="W1540"/>
      <c r="X1540"/>
      <c r="Y1540"/>
      <c r="Z1540"/>
      <c r="AA1540"/>
      <c r="AB1540"/>
      <c r="AC1540"/>
    </row>
    <row r="1541" spans="2:29" s="14" customFormat="1" x14ac:dyDescent="0.25">
      <c r="B1541"/>
      <c r="C1541"/>
      <c r="D1541"/>
      <c r="E1541"/>
      <c r="F1541"/>
      <c r="G1541"/>
      <c r="H1541"/>
      <c r="I1541"/>
      <c r="J1541"/>
      <c r="K1541" s="91"/>
      <c r="L1541" s="91"/>
      <c r="M1541" s="91"/>
      <c r="R1541"/>
      <c r="S1541"/>
      <c r="T1541"/>
      <c r="U1541"/>
      <c r="V1541"/>
      <c r="W1541"/>
      <c r="X1541"/>
      <c r="Y1541"/>
      <c r="Z1541"/>
      <c r="AA1541"/>
      <c r="AB1541"/>
      <c r="AC1541"/>
    </row>
    <row r="1542" spans="2:29" s="14" customFormat="1" x14ac:dyDescent="0.25">
      <c r="B1542"/>
      <c r="C1542"/>
      <c r="D1542"/>
      <c r="E1542"/>
      <c r="F1542"/>
      <c r="G1542"/>
      <c r="H1542"/>
      <c r="I1542"/>
      <c r="J1542"/>
      <c r="K1542" s="91"/>
      <c r="L1542" s="91"/>
      <c r="M1542" s="91"/>
      <c r="R1542"/>
      <c r="S1542"/>
      <c r="T1542"/>
      <c r="U1542"/>
      <c r="V1542"/>
      <c r="W1542"/>
      <c r="X1542"/>
      <c r="Y1542"/>
      <c r="Z1542"/>
      <c r="AA1542"/>
      <c r="AB1542"/>
      <c r="AC1542"/>
    </row>
    <row r="1543" spans="2:29" s="14" customFormat="1" x14ac:dyDescent="0.25">
      <c r="B1543"/>
      <c r="C1543"/>
      <c r="D1543"/>
      <c r="E1543"/>
      <c r="F1543"/>
      <c r="G1543"/>
      <c r="H1543"/>
      <c r="I1543"/>
      <c r="J1543"/>
      <c r="K1543" s="91"/>
      <c r="L1543" s="91"/>
      <c r="M1543" s="91"/>
      <c r="R1543"/>
      <c r="S1543"/>
      <c r="T1543"/>
      <c r="U1543"/>
      <c r="V1543"/>
      <c r="W1543"/>
      <c r="X1543"/>
      <c r="Y1543"/>
      <c r="Z1543"/>
      <c r="AA1543"/>
      <c r="AB1543"/>
      <c r="AC1543"/>
    </row>
    <row r="1544" spans="2:29" s="14" customFormat="1" x14ac:dyDescent="0.25">
      <c r="B1544"/>
      <c r="C1544"/>
      <c r="D1544"/>
      <c r="E1544"/>
      <c r="F1544"/>
      <c r="G1544"/>
      <c r="H1544"/>
      <c r="I1544"/>
      <c r="J1544"/>
      <c r="K1544" s="91"/>
      <c r="L1544" s="91"/>
      <c r="M1544" s="91"/>
      <c r="R1544"/>
      <c r="S1544"/>
      <c r="T1544"/>
      <c r="U1544"/>
      <c r="V1544"/>
      <c r="W1544"/>
      <c r="X1544"/>
      <c r="Y1544"/>
      <c r="Z1544"/>
      <c r="AA1544"/>
      <c r="AB1544"/>
      <c r="AC1544"/>
    </row>
    <row r="1545" spans="2:29" s="14" customFormat="1" x14ac:dyDescent="0.25">
      <c r="B1545"/>
      <c r="C1545"/>
      <c r="D1545"/>
      <c r="E1545"/>
      <c r="F1545"/>
      <c r="G1545"/>
      <c r="H1545"/>
      <c r="I1545"/>
      <c r="J1545"/>
      <c r="K1545" s="91"/>
      <c r="L1545" s="91"/>
      <c r="M1545" s="91"/>
      <c r="R1545"/>
      <c r="S1545"/>
      <c r="T1545"/>
      <c r="U1545"/>
      <c r="V1545"/>
      <c r="W1545"/>
      <c r="X1545"/>
      <c r="Y1545"/>
      <c r="Z1545"/>
      <c r="AA1545"/>
      <c r="AB1545"/>
      <c r="AC1545"/>
    </row>
    <row r="1546" spans="2:29" s="14" customFormat="1" x14ac:dyDescent="0.25">
      <c r="B1546"/>
      <c r="C1546"/>
      <c r="D1546"/>
      <c r="E1546"/>
      <c r="F1546"/>
      <c r="G1546"/>
      <c r="H1546"/>
      <c r="I1546"/>
      <c r="J1546"/>
      <c r="K1546" s="91"/>
      <c r="L1546" s="91"/>
      <c r="M1546" s="91"/>
      <c r="R1546"/>
      <c r="S1546"/>
      <c r="T1546"/>
      <c r="U1546"/>
      <c r="V1546"/>
      <c r="W1546"/>
      <c r="X1546"/>
      <c r="Y1546"/>
      <c r="Z1546"/>
      <c r="AA1546"/>
      <c r="AB1546"/>
      <c r="AC1546"/>
    </row>
    <row r="1547" spans="2:29" s="14" customFormat="1" x14ac:dyDescent="0.25">
      <c r="B1547"/>
      <c r="C1547"/>
      <c r="D1547"/>
      <c r="E1547"/>
      <c r="F1547"/>
      <c r="G1547"/>
      <c r="H1547"/>
      <c r="I1547"/>
      <c r="J1547"/>
      <c r="K1547" s="91"/>
      <c r="L1547" s="91"/>
      <c r="M1547" s="91"/>
      <c r="R1547"/>
      <c r="S1547"/>
      <c r="T1547"/>
      <c r="U1547"/>
      <c r="V1547"/>
      <c r="W1547"/>
      <c r="X1547"/>
      <c r="Y1547"/>
      <c r="Z1547"/>
      <c r="AA1547"/>
      <c r="AB1547"/>
      <c r="AC1547"/>
    </row>
    <row r="1548" spans="2:29" s="14" customFormat="1" x14ac:dyDescent="0.25">
      <c r="B1548"/>
      <c r="C1548"/>
      <c r="D1548"/>
      <c r="E1548"/>
      <c r="F1548"/>
      <c r="G1548"/>
      <c r="H1548"/>
      <c r="I1548"/>
      <c r="J1548"/>
      <c r="K1548" s="91"/>
      <c r="L1548" s="91"/>
      <c r="M1548" s="91"/>
      <c r="R1548"/>
      <c r="S1548"/>
      <c r="T1548"/>
      <c r="U1548"/>
      <c r="V1548"/>
      <c r="W1548"/>
      <c r="X1548"/>
      <c r="Y1548"/>
      <c r="Z1548"/>
      <c r="AA1548"/>
      <c r="AB1548"/>
      <c r="AC1548"/>
    </row>
    <row r="1549" spans="2:29" s="14" customFormat="1" x14ac:dyDescent="0.25">
      <c r="B1549"/>
      <c r="C1549"/>
      <c r="D1549"/>
      <c r="E1549"/>
      <c r="F1549"/>
      <c r="G1549"/>
      <c r="H1549"/>
      <c r="I1549"/>
      <c r="J1549"/>
      <c r="K1549" s="91"/>
      <c r="L1549" s="91"/>
      <c r="M1549" s="91"/>
      <c r="R1549"/>
      <c r="S1549"/>
      <c r="T1549"/>
      <c r="U1549"/>
      <c r="V1549"/>
      <c r="W1549"/>
      <c r="X1549"/>
      <c r="Y1549"/>
      <c r="Z1549"/>
      <c r="AA1549"/>
      <c r="AB1549"/>
      <c r="AC1549"/>
    </row>
    <row r="1550" spans="2:29" s="14" customFormat="1" x14ac:dyDescent="0.25">
      <c r="B1550"/>
      <c r="C1550"/>
      <c r="D1550"/>
      <c r="E1550"/>
      <c r="F1550"/>
      <c r="G1550"/>
      <c r="H1550"/>
      <c r="I1550"/>
      <c r="J1550"/>
      <c r="K1550" s="91"/>
      <c r="L1550" s="91"/>
      <c r="M1550" s="91"/>
      <c r="R1550"/>
      <c r="S1550"/>
      <c r="T1550"/>
      <c r="U1550"/>
      <c r="V1550"/>
      <c r="W1550"/>
      <c r="X1550"/>
      <c r="Y1550"/>
      <c r="Z1550"/>
      <c r="AA1550"/>
      <c r="AB1550"/>
      <c r="AC1550"/>
    </row>
    <row r="1551" spans="2:29" s="14" customFormat="1" x14ac:dyDescent="0.25">
      <c r="B1551"/>
      <c r="C1551"/>
      <c r="D1551"/>
      <c r="E1551"/>
      <c r="F1551"/>
      <c r="G1551"/>
      <c r="H1551"/>
      <c r="I1551"/>
      <c r="J1551"/>
      <c r="K1551" s="91"/>
      <c r="L1551" s="91"/>
      <c r="M1551" s="91"/>
      <c r="R1551"/>
      <c r="S1551"/>
      <c r="T1551"/>
      <c r="U1551"/>
      <c r="V1551"/>
      <c r="W1551"/>
      <c r="X1551"/>
      <c r="Y1551"/>
      <c r="Z1551"/>
      <c r="AA1551"/>
      <c r="AB1551"/>
      <c r="AC1551"/>
    </row>
    <row r="1552" spans="2:29" s="14" customFormat="1" x14ac:dyDescent="0.25">
      <c r="B1552"/>
      <c r="C1552"/>
      <c r="D1552"/>
      <c r="E1552"/>
      <c r="F1552"/>
      <c r="G1552"/>
      <c r="H1552"/>
      <c r="I1552"/>
      <c r="J1552"/>
      <c r="K1552" s="91"/>
      <c r="L1552" s="91"/>
      <c r="M1552" s="91"/>
      <c r="R1552"/>
      <c r="S1552"/>
      <c r="T1552"/>
      <c r="U1552"/>
      <c r="V1552"/>
      <c r="W1552"/>
      <c r="X1552"/>
      <c r="Y1552"/>
      <c r="Z1552"/>
      <c r="AA1552"/>
      <c r="AB1552"/>
      <c r="AC1552"/>
    </row>
    <row r="1553" spans="2:29" s="14" customFormat="1" x14ac:dyDescent="0.25">
      <c r="B1553"/>
      <c r="C1553"/>
      <c r="D1553"/>
      <c r="E1553"/>
      <c r="F1553"/>
      <c r="G1553"/>
      <c r="H1553"/>
      <c r="I1553"/>
      <c r="J1553"/>
      <c r="K1553" s="91"/>
      <c r="L1553" s="91"/>
      <c r="M1553" s="91"/>
      <c r="R1553"/>
      <c r="S1553"/>
      <c r="T1553"/>
      <c r="U1553"/>
      <c r="V1553"/>
      <c r="W1553"/>
      <c r="X1553"/>
      <c r="Y1553"/>
      <c r="Z1553"/>
      <c r="AA1553"/>
      <c r="AB1553"/>
      <c r="AC1553"/>
    </row>
    <row r="1554" spans="2:29" s="14" customFormat="1" x14ac:dyDescent="0.25">
      <c r="B1554"/>
      <c r="C1554"/>
      <c r="D1554"/>
      <c r="E1554"/>
      <c r="F1554"/>
      <c r="G1554"/>
      <c r="H1554"/>
      <c r="I1554"/>
      <c r="J1554"/>
      <c r="K1554" s="91"/>
      <c r="L1554" s="91"/>
      <c r="M1554" s="91"/>
      <c r="R1554"/>
      <c r="S1554"/>
      <c r="T1554"/>
      <c r="U1554"/>
      <c r="V1554"/>
      <c r="W1554"/>
      <c r="X1554"/>
      <c r="Y1554"/>
      <c r="Z1554"/>
      <c r="AA1554"/>
      <c r="AB1554"/>
      <c r="AC1554"/>
    </row>
    <row r="1555" spans="2:29" s="14" customFormat="1" x14ac:dyDescent="0.25">
      <c r="B1555"/>
      <c r="C1555"/>
      <c r="D1555"/>
      <c r="E1555"/>
      <c r="F1555"/>
      <c r="G1555"/>
      <c r="H1555"/>
      <c r="I1555"/>
      <c r="J1555"/>
      <c r="K1555" s="91"/>
      <c r="L1555" s="91"/>
      <c r="M1555" s="91"/>
      <c r="R1555"/>
      <c r="S1555"/>
      <c r="T1555"/>
      <c r="U1555"/>
      <c r="V1555"/>
      <c r="W1555"/>
      <c r="X1555"/>
      <c r="Y1555"/>
      <c r="Z1555"/>
      <c r="AA1555"/>
      <c r="AB1555"/>
      <c r="AC1555"/>
    </row>
    <row r="1556" spans="2:29" s="14" customFormat="1" x14ac:dyDescent="0.25">
      <c r="B1556"/>
      <c r="C1556"/>
      <c r="D1556"/>
      <c r="E1556"/>
      <c r="F1556"/>
      <c r="G1556"/>
      <c r="H1556"/>
      <c r="I1556"/>
      <c r="J1556"/>
      <c r="K1556" s="91"/>
      <c r="L1556" s="91"/>
      <c r="M1556" s="91"/>
      <c r="R1556"/>
      <c r="S1556"/>
      <c r="T1556"/>
      <c r="U1556"/>
      <c r="V1556"/>
      <c r="W1556"/>
      <c r="X1556"/>
      <c r="Y1556"/>
      <c r="Z1556"/>
      <c r="AA1556"/>
      <c r="AB1556"/>
      <c r="AC1556"/>
    </row>
    <row r="1557" spans="2:29" s="14" customFormat="1" x14ac:dyDescent="0.25">
      <c r="B1557"/>
      <c r="C1557"/>
      <c r="D1557"/>
      <c r="E1557"/>
      <c r="F1557"/>
      <c r="G1557"/>
      <c r="H1557"/>
      <c r="I1557"/>
      <c r="J1557"/>
      <c r="K1557" s="91"/>
      <c r="L1557" s="91"/>
      <c r="M1557" s="91"/>
      <c r="R1557"/>
      <c r="S1557"/>
      <c r="T1557"/>
      <c r="U1557"/>
      <c r="V1557"/>
      <c r="W1557"/>
      <c r="X1557"/>
      <c r="Y1557"/>
      <c r="Z1557"/>
      <c r="AA1557"/>
      <c r="AB1557"/>
      <c r="AC1557"/>
    </row>
    <row r="1558" spans="2:29" s="14" customFormat="1" x14ac:dyDescent="0.25">
      <c r="B1558"/>
      <c r="C1558"/>
      <c r="D1558"/>
      <c r="E1558"/>
      <c r="F1558"/>
      <c r="G1558"/>
      <c r="H1558"/>
      <c r="I1558"/>
      <c r="J1558"/>
      <c r="K1558" s="91"/>
      <c r="L1558" s="91"/>
      <c r="M1558" s="91"/>
      <c r="R1558"/>
      <c r="S1558"/>
      <c r="T1558"/>
      <c r="U1558"/>
      <c r="V1558"/>
      <c r="W1558"/>
      <c r="X1558"/>
      <c r="Y1558"/>
      <c r="Z1558"/>
      <c r="AA1558"/>
      <c r="AB1558"/>
      <c r="AC1558"/>
    </row>
    <row r="1559" spans="2:29" s="14" customFormat="1" x14ac:dyDescent="0.25">
      <c r="B1559"/>
      <c r="C1559"/>
      <c r="D1559"/>
      <c r="E1559"/>
      <c r="F1559"/>
      <c r="G1559"/>
      <c r="H1559"/>
      <c r="I1559"/>
      <c r="J1559"/>
      <c r="K1559" s="91"/>
      <c r="L1559" s="91"/>
      <c r="M1559" s="91"/>
      <c r="R1559"/>
      <c r="S1559"/>
      <c r="T1559"/>
      <c r="U1559"/>
      <c r="V1559"/>
      <c r="W1559"/>
      <c r="X1559"/>
      <c r="Y1559"/>
      <c r="Z1559"/>
      <c r="AA1559"/>
      <c r="AB1559"/>
      <c r="AC1559"/>
    </row>
    <row r="1560" spans="2:29" s="14" customFormat="1" x14ac:dyDescent="0.25">
      <c r="B1560"/>
      <c r="C1560"/>
      <c r="D1560"/>
      <c r="E1560"/>
      <c r="F1560"/>
      <c r="G1560"/>
      <c r="H1560"/>
      <c r="I1560"/>
      <c r="J1560"/>
      <c r="K1560" s="91"/>
      <c r="L1560" s="91"/>
      <c r="M1560" s="91"/>
      <c r="R1560"/>
      <c r="S1560"/>
      <c r="T1560"/>
      <c r="U1560"/>
      <c r="V1560"/>
      <c r="W1560"/>
      <c r="X1560"/>
      <c r="Y1560"/>
      <c r="Z1560"/>
      <c r="AA1560"/>
      <c r="AB1560"/>
      <c r="AC1560"/>
    </row>
    <row r="1561" spans="2:29" s="14" customFormat="1" x14ac:dyDescent="0.25">
      <c r="B1561"/>
      <c r="C1561"/>
      <c r="D1561"/>
      <c r="E1561"/>
      <c r="F1561"/>
      <c r="G1561"/>
      <c r="H1561"/>
      <c r="I1561"/>
      <c r="J1561"/>
      <c r="K1561" s="91"/>
      <c r="L1561" s="91"/>
      <c r="M1561" s="91"/>
      <c r="R1561"/>
      <c r="S1561"/>
      <c r="T1561"/>
      <c r="U1561"/>
      <c r="V1561"/>
      <c r="W1561"/>
      <c r="X1561"/>
      <c r="Y1561"/>
      <c r="Z1561"/>
      <c r="AA1561"/>
      <c r="AB1561"/>
      <c r="AC1561"/>
    </row>
    <row r="1562" spans="2:29" s="14" customFormat="1" x14ac:dyDescent="0.25">
      <c r="B1562"/>
      <c r="C1562"/>
      <c r="D1562"/>
      <c r="E1562"/>
      <c r="F1562"/>
      <c r="G1562"/>
      <c r="H1562"/>
      <c r="I1562"/>
      <c r="J1562"/>
      <c r="K1562" s="91"/>
      <c r="L1562" s="91"/>
      <c r="M1562" s="91"/>
      <c r="R1562"/>
      <c r="S1562"/>
      <c r="T1562"/>
      <c r="U1562"/>
      <c r="V1562"/>
      <c r="W1562"/>
      <c r="X1562"/>
      <c r="Y1562"/>
      <c r="Z1562"/>
      <c r="AA1562"/>
      <c r="AB1562"/>
      <c r="AC1562"/>
    </row>
    <row r="1563" spans="2:29" s="14" customFormat="1" x14ac:dyDescent="0.25">
      <c r="B1563"/>
      <c r="C1563"/>
      <c r="D1563"/>
      <c r="E1563"/>
      <c r="F1563"/>
      <c r="G1563"/>
      <c r="H1563"/>
      <c r="I1563"/>
      <c r="J1563"/>
      <c r="K1563" s="91"/>
      <c r="L1563" s="91"/>
      <c r="M1563" s="91"/>
      <c r="R1563"/>
      <c r="S1563"/>
      <c r="T1563"/>
      <c r="U1563"/>
      <c r="V1563"/>
      <c r="W1563"/>
      <c r="X1563"/>
      <c r="Y1563"/>
      <c r="Z1563"/>
      <c r="AA1563"/>
      <c r="AB1563"/>
      <c r="AC1563"/>
    </row>
    <row r="1564" spans="2:29" s="14" customFormat="1" x14ac:dyDescent="0.25">
      <c r="B1564"/>
      <c r="C1564"/>
      <c r="D1564"/>
      <c r="E1564"/>
      <c r="F1564"/>
      <c r="G1564"/>
      <c r="H1564"/>
      <c r="I1564"/>
      <c r="J1564"/>
      <c r="K1564" s="91"/>
      <c r="L1564" s="91"/>
      <c r="M1564" s="91"/>
      <c r="R1564"/>
      <c r="S1564"/>
      <c r="T1564"/>
      <c r="U1564"/>
      <c r="V1564"/>
      <c r="W1564"/>
      <c r="X1564"/>
      <c r="Y1564"/>
      <c r="Z1564"/>
      <c r="AA1564"/>
      <c r="AB1564"/>
      <c r="AC1564"/>
    </row>
    <row r="1565" spans="2:29" s="14" customFormat="1" x14ac:dyDescent="0.25">
      <c r="B1565"/>
      <c r="C1565"/>
      <c r="D1565"/>
      <c r="E1565"/>
      <c r="F1565"/>
      <c r="G1565"/>
      <c r="H1565"/>
      <c r="I1565"/>
      <c r="J1565"/>
      <c r="K1565" s="91"/>
      <c r="L1565" s="91"/>
      <c r="M1565" s="91"/>
      <c r="R1565"/>
      <c r="S1565"/>
      <c r="T1565"/>
      <c r="U1565"/>
      <c r="V1565"/>
      <c r="W1565"/>
      <c r="X1565"/>
      <c r="Y1565"/>
      <c r="Z1565"/>
      <c r="AA1565"/>
      <c r="AB1565"/>
      <c r="AC1565"/>
    </row>
    <row r="1566" spans="2:29" s="14" customFormat="1" x14ac:dyDescent="0.25">
      <c r="B1566"/>
      <c r="C1566"/>
      <c r="D1566"/>
      <c r="E1566"/>
      <c r="F1566"/>
      <c r="G1566"/>
      <c r="H1566"/>
      <c r="I1566"/>
      <c r="J1566"/>
      <c r="K1566" s="91"/>
      <c r="L1566" s="91"/>
      <c r="M1566" s="91"/>
      <c r="R1566"/>
      <c r="S1566"/>
      <c r="T1566"/>
      <c r="U1566"/>
      <c r="V1566"/>
      <c r="W1566"/>
      <c r="X1566"/>
      <c r="Y1566"/>
      <c r="Z1566"/>
      <c r="AA1566"/>
      <c r="AB1566"/>
      <c r="AC1566"/>
    </row>
    <row r="1567" spans="2:29" s="14" customFormat="1" x14ac:dyDescent="0.25">
      <c r="B1567"/>
      <c r="C1567"/>
      <c r="D1567"/>
      <c r="E1567"/>
      <c r="F1567"/>
      <c r="G1567"/>
      <c r="H1567"/>
      <c r="I1567"/>
      <c r="J1567"/>
      <c r="K1567" s="91"/>
      <c r="L1567" s="91"/>
      <c r="M1567" s="91"/>
      <c r="R1567"/>
      <c r="S1567"/>
      <c r="T1567"/>
      <c r="U1567"/>
      <c r="V1567"/>
      <c r="W1567"/>
      <c r="X1567"/>
      <c r="Y1567"/>
      <c r="Z1567"/>
      <c r="AA1567"/>
      <c r="AB1567"/>
      <c r="AC1567"/>
    </row>
    <row r="1568" spans="2:29" s="14" customFormat="1" x14ac:dyDescent="0.25">
      <c r="B1568"/>
      <c r="C1568"/>
      <c r="D1568"/>
      <c r="E1568"/>
      <c r="F1568"/>
      <c r="G1568"/>
      <c r="H1568"/>
      <c r="I1568"/>
      <c r="J1568"/>
      <c r="K1568" s="91"/>
      <c r="L1568" s="91"/>
      <c r="M1568" s="91"/>
      <c r="R1568"/>
      <c r="S1568"/>
      <c r="T1568"/>
      <c r="U1568"/>
      <c r="V1568"/>
      <c r="W1568"/>
      <c r="X1568"/>
      <c r="Y1568"/>
      <c r="Z1568"/>
      <c r="AA1568"/>
      <c r="AB1568"/>
      <c r="AC1568"/>
    </row>
    <row r="1569" spans="2:29" s="14" customFormat="1" x14ac:dyDescent="0.25">
      <c r="B1569"/>
      <c r="C1569"/>
      <c r="D1569"/>
      <c r="E1569"/>
      <c r="F1569"/>
      <c r="G1569"/>
      <c r="H1569"/>
      <c r="I1569"/>
      <c r="J1569"/>
      <c r="K1569" s="91"/>
      <c r="L1569" s="91"/>
      <c r="M1569" s="91"/>
      <c r="R1569"/>
      <c r="S1569"/>
      <c r="T1569"/>
      <c r="U1569"/>
      <c r="V1569"/>
      <c r="W1569"/>
      <c r="X1569"/>
      <c r="Y1569"/>
      <c r="Z1569"/>
      <c r="AA1569"/>
      <c r="AB1569"/>
      <c r="AC1569"/>
    </row>
    <row r="1570" spans="2:29" s="14" customFormat="1" x14ac:dyDescent="0.25">
      <c r="B1570"/>
      <c r="C1570"/>
      <c r="D1570"/>
      <c r="E1570"/>
      <c r="F1570"/>
      <c r="G1570"/>
      <c r="H1570"/>
      <c r="I1570"/>
      <c r="J1570"/>
      <c r="K1570" s="91"/>
      <c r="L1570" s="91"/>
      <c r="M1570" s="91"/>
      <c r="R1570"/>
      <c r="S1570"/>
      <c r="T1570"/>
      <c r="U1570"/>
      <c r="V1570"/>
      <c r="W1570"/>
      <c r="X1570"/>
      <c r="Y1570"/>
      <c r="Z1570"/>
      <c r="AA1570"/>
      <c r="AB1570"/>
      <c r="AC1570"/>
    </row>
    <row r="1571" spans="2:29" s="14" customFormat="1" x14ac:dyDescent="0.25">
      <c r="B1571"/>
      <c r="C1571"/>
      <c r="D1571"/>
      <c r="E1571"/>
      <c r="F1571"/>
      <c r="G1571"/>
      <c r="H1571"/>
      <c r="I1571"/>
      <c r="J1571"/>
      <c r="K1571" s="91"/>
      <c r="L1571" s="91"/>
      <c r="M1571" s="91"/>
      <c r="R1571"/>
      <c r="S1571"/>
      <c r="T1571"/>
      <c r="U1571"/>
      <c r="V1571"/>
      <c r="W1571"/>
      <c r="X1571"/>
      <c r="Y1571"/>
      <c r="Z1571"/>
      <c r="AA1571"/>
      <c r="AB1571"/>
      <c r="AC1571"/>
    </row>
    <row r="1572" spans="2:29" s="14" customFormat="1" x14ac:dyDescent="0.25">
      <c r="B1572"/>
      <c r="C1572"/>
      <c r="D1572"/>
      <c r="E1572"/>
      <c r="F1572"/>
      <c r="G1572"/>
      <c r="H1572"/>
      <c r="I1572"/>
      <c r="J1572"/>
      <c r="K1572" s="91"/>
      <c r="L1572" s="91"/>
      <c r="M1572" s="91"/>
      <c r="R1572"/>
      <c r="S1572"/>
      <c r="T1572"/>
      <c r="U1572"/>
      <c r="V1572"/>
      <c r="W1572"/>
      <c r="X1572"/>
      <c r="Y1572"/>
      <c r="Z1572"/>
      <c r="AA1572"/>
      <c r="AB1572"/>
      <c r="AC1572"/>
    </row>
    <row r="1573" spans="2:29" s="14" customFormat="1" x14ac:dyDescent="0.25">
      <c r="B1573"/>
      <c r="C1573"/>
      <c r="D1573"/>
      <c r="E1573"/>
      <c r="F1573"/>
      <c r="G1573"/>
      <c r="H1573"/>
      <c r="I1573"/>
      <c r="J1573"/>
      <c r="K1573" s="91"/>
      <c r="L1573" s="91"/>
      <c r="M1573" s="91"/>
      <c r="R1573"/>
      <c r="S1573"/>
      <c r="T1573"/>
      <c r="U1573"/>
      <c r="V1573"/>
      <c r="W1573"/>
      <c r="X1573"/>
      <c r="Y1573"/>
      <c r="Z1573"/>
      <c r="AA1573"/>
      <c r="AB1573"/>
      <c r="AC1573"/>
    </row>
    <row r="1574" spans="2:29" s="14" customFormat="1" x14ac:dyDescent="0.25">
      <c r="B1574"/>
      <c r="C1574"/>
      <c r="D1574"/>
      <c r="E1574"/>
      <c r="F1574"/>
      <c r="G1574"/>
      <c r="H1574"/>
      <c r="I1574"/>
      <c r="J1574"/>
      <c r="K1574" s="91"/>
      <c r="L1574" s="91"/>
      <c r="M1574" s="91"/>
      <c r="R1574"/>
      <c r="S1574"/>
      <c r="T1574"/>
      <c r="U1574"/>
      <c r="V1574"/>
      <c r="W1574"/>
      <c r="X1574"/>
      <c r="Y1574"/>
      <c r="Z1574"/>
      <c r="AA1574"/>
      <c r="AB1574"/>
      <c r="AC1574"/>
    </row>
    <row r="1575" spans="2:29" s="14" customFormat="1" x14ac:dyDescent="0.25">
      <c r="B1575"/>
      <c r="C1575"/>
      <c r="D1575"/>
      <c r="E1575"/>
      <c r="F1575"/>
      <c r="G1575"/>
      <c r="H1575"/>
      <c r="I1575"/>
      <c r="J1575"/>
      <c r="K1575" s="91"/>
      <c r="L1575" s="91"/>
      <c r="M1575" s="91"/>
      <c r="R1575"/>
      <c r="S1575"/>
      <c r="T1575"/>
      <c r="U1575"/>
      <c r="V1575"/>
      <c r="W1575"/>
      <c r="X1575"/>
      <c r="Y1575"/>
      <c r="Z1575"/>
      <c r="AA1575"/>
      <c r="AB1575"/>
      <c r="AC1575"/>
    </row>
    <row r="1576" spans="2:29" s="14" customFormat="1" x14ac:dyDescent="0.25">
      <c r="B1576"/>
      <c r="C1576"/>
      <c r="D1576"/>
      <c r="E1576"/>
      <c r="F1576"/>
      <c r="G1576"/>
      <c r="H1576"/>
      <c r="I1576"/>
      <c r="J1576"/>
      <c r="K1576" s="91"/>
      <c r="L1576" s="91"/>
      <c r="M1576" s="91"/>
      <c r="R1576"/>
      <c r="S1576"/>
      <c r="T1576"/>
      <c r="U1576"/>
      <c r="V1576"/>
      <c r="W1576"/>
      <c r="X1576"/>
      <c r="Y1576"/>
      <c r="Z1576"/>
      <c r="AA1576"/>
      <c r="AB1576"/>
      <c r="AC1576"/>
    </row>
    <row r="1577" spans="2:29" s="14" customFormat="1" x14ac:dyDescent="0.25">
      <c r="B1577"/>
      <c r="C1577"/>
      <c r="D1577"/>
      <c r="E1577"/>
      <c r="F1577"/>
      <c r="G1577"/>
      <c r="H1577"/>
      <c r="I1577"/>
      <c r="J1577"/>
      <c r="K1577" s="91"/>
      <c r="L1577" s="91"/>
      <c r="M1577" s="91"/>
      <c r="R1577"/>
      <c r="S1577"/>
      <c r="T1577"/>
      <c r="U1577"/>
      <c r="V1577"/>
      <c r="W1577"/>
      <c r="X1577"/>
      <c r="Y1577"/>
      <c r="Z1577"/>
      <c r="AA1577"/>
      <c r="AB1577"/>
      <c r="AC1577"/>
    </row>
    <row r="1578" spans="2:29" s="14" customFormat="1" x14ac:dyDescent="0.25">
      <c r="B1578"/>
      <c r="C1578"/>
      <c r="D1578"/>
      <c r="E1578"/>
      <c r="F1578"/>
      <c r="G1578"/>
      <c r="H1578"/>
      <c r="I1578"/>
      <c r="J1578"/>
      <c r="K1578" s="91"/>
      <c r="L1578" s="91"/>
      <c r="M1578" s="91"/>
      <c r="R1578"/>
      <c r="S1578"/>
      <c r="T1578"/>
      <c r="U1578"/>
      <c r="V1578"/>
      <c r="W1578"/>
      <c r="X1578"/>
      <c r="Y1578"/>
      <c r="Z1578"/>
      <c r="AA1578"/>
      <c r="AB1578"/>
      <c r="AC1578"/>
    </row>
    <row r="1579" spans="2:29" s="14" customFormat="1" x14ac:dyDescent="0.25">
      <c r="B1579"/>
      <c r="C1579"/>
      <c r="D1579"/>
      <c r="E1579"/>
      <c r="F1579"/>
      <c r="G1579"/>
      <c r="H1579"/>
      <c r="I1579"/>
      <c r="J1579"/>
      <c r="K1579" s="91"/>
      <c r="L1579" s="91"/>
      <c r="M1579" s="91"/>
      <c r="R1579"/>
      <c r="S1579"/>
      <c r="T1579"/>
      <c r="U1579"/>
      <c r="V1579"/>
      <c r="W1579"/>
      <c r="X1579"/>
      <c r="Y1579"/>
      <c r="Z1579"/>
      <c r="AA1579"/>
      <c r="AB1579"/>
      <c r="AC1579"/>
    </row>
    <row r="1580" spans="2:29" s="14" customFormat="1" x14ac:dyDescent="0.25">
      <c r="B1580"/>
      <c r="C1580"/>
      <c r="D1580"/>
      <c r="E1580"/>
      <c r="F1580"/>
      <c r="G1580"/>
      <c r="H1580"/>
      <c r="I1580"/>
      <c r="J1580"/>
      <c r="K1580" s="91"/>
      <c r="L1580" s="91"/>
      <c r="M1580" s="91"/>
      <c r="R1580"/>
      <c r="S1580"/>
      <c r="T1580"/>
      <c r="U1580"/>
      <c r="V1580"/>
      <c r="W1580"/>
      <c r="X1580"/>
      <c r="Y1580"/>
      <c r="Z1580"/>
      <c r="AA1580"/>
      <c r="AB1580"/>
      <c r="AC1580"/>
    </row>
    <row r="1581" spans="2:29" s="14" customFormat="1" x14ac:dyDescent="0.25">
      <c r="B1581"/>
      <c r="C1581"/>
      <c r="D1581"/>
      <c r="E1581"/>
      <c r="F1581"/>
      <c r="G1581"/>
      <c r="H1581"/>
      <c r="I1581"/>
      <c r="J1581"/>
      <c r="K1581" s="91"/>
      <c r="L1581" s="91"/>
      <c r="M1581" s="91"/>
      <c r="R1581"/>
      <c r="S1581"/>
      <c r="T1581"/>
      <c r="U1581"/>
      <c r="V1581"/>
      <c r="W1581"/>
      <c r="X1581"/>
      <c r="Y1581"/>
      <c r="Z1581"/>
      <c r="AA1581"/>
      <c r="AB1581"/>
      <c r="AC1581"/>
    </row>
    <row r="1582" spans="2:29" s="14" customFormat="1" x14ac:dyDescent="0.25">
      <c r="B1582"/>
      <c r="C1582"/>
      <c r="D1582"/>
      <c r="E1582"/>
      <c r="F1582"/>
      <c r="G1582"/>
      <c r="H1582"/>
      <c r="I1582"/>
      <c r="J1582"/>
      <c r="K1582" s="91"/>
      <c r="L1582" s="91"/>
      <c r="M1582" s="91"/>
      <c r="R1582"/>
      <c r="S1582"/>
      <c r="T1582"/>
      <c r="U1582"/>
      <c r="V1582"/>
      <c r="W1582"/>
      <c r="X1582"/>
      <c r="Y1582"/>
      <c r="Z1582"/>
      <c r="AA1582"/>
      <c r="AB1582"/>
      <c r="AC1582"/>
    </row>
    <row r="1583" spans="2:29" s="14" customFormat="1" x14ac:dyDescent="0.25">
      <c r="B1583"/>
      <c r="C1583"/>
      <c r="D1583"/>
      <c r="E1583"/>
      <c r="F1583"/>
      <c r="G1583"/>
      <c r="H1583"/>
      <c r="I1583"/>
      <c r="J1583"/>
      <c r="K1583" s="91"/>
      <c r="L1583" s="91"/>
      <c r="M1583" s="91"/>
      <c r="R1583"/>
      <c r="S1583"/>
      <c r="T1583"/>
      <c r="U1583"/>
      <c r="V1583"/>
      <c r="W1583"/>
      <c r="X1583"/>
      <c r="Y1583"/>
      <c r="Z1583"/>
      <c r="AA1583"/>
      <c r="AB1583"/>
      <c r="AC1583"/>
    </row>
    <row r="1584" spans="2:29" s="14" customFormat="1" x14ac:dyDescent="0.25">
      <c r="B1584"/>
      <c r="C1584"/>
      <c r="D1584"/>
      <c r="E1584"/>
      <c r="F1584"/>
      <c r="G1584"/>
      <c r="H1584"/>
      <c r="I1584"/>
      <c r="J1584"/>
      <c r="K1584" s="91"/>
      <c r="L1584" s="91"/>
      <c r="M1584" s="91"/>
      <c r="R1584"/>
      <c r="S1584"/>
      <c r="T1584"/>
      <c r="U1584"/>
      <c r="V1584"/>
      <c r="W1584"/>
      <c r="X1584"/>
      <c r="Y1584"/>
      <c r="Z1584"/>
      <c r="AA1584"/>
      <c r="AB1584"/>
      <c r="AC1584"/>
    </row>
    <row r="1585" spans="2:29" s="14" customFormat="1" x14ac:dyDescent="0.25">
      <c r="B1585"/>
      <c r="C1585"/>
      <c r="D1585"/>
      <c r="E1585"/>
      <c r="F1585"/>
      <c r="G1585"/>
      <c r="H1585"/>
      <c r="I1585"/>
      <c r="J1585"/>
      <c r="K1585" s="91"/>
      <c r="L1585" s="91"/>
      <c r="M1585" s="91"/>
      <c r="R1585"/>
      <c r="S1585"/>
      <c r="T1585"/>
      <c r="U1585"/>
      <c r="V1585"/>
      <c r="W1585"/>
      <c r="X1585"/>
      <c r="Y1585"/>
      <c r="Z1585"/>
      <c r="AA1585"/>
      <c r="AB1585"/>
      <c r="AC1585"/>
    </row>
    <row r="1586" spans="2:29" s="14" customFormat="1" x14ac:dyDescent="0.25">
      <c r="B1586"/>
      <c r="C1586"/>
      <c r="D1586"/>
      <c r="E1586"/>
      <c r="F1586"/>
      <c r="G1586"/>
      <c r="H1586"/>
      <c r="I1586"/>
      <c r="J1586"/>
      <c r="K1586" s="91"/>
      <c r="L1586" s="91"/>
      <c r="M1586" s="91"/>
      <c r="R1586"/>
      <c r="S1586"/>
      <c r="T1586"/>
      <c r="U1586"/>
      <c r="V1586"/>
      <c r="W1586"/>
      <c r="X1586"/>
      <c r="Y1586"/>
      <c r="Z1586"/>
      <c r="AA1586"/>
      <c r="AB1586"/>
      <c r="AC1586"/>
    </row>
    <row r="1587" spans="2:29" s="14" customFormat="1" x14ac:dyDescent="0.25">
      <c r="B1587"/>
      <c r="C1587"/>
      <c r="D1587"/>
      <c r="E1587"/>
      <c r="F1587"/>
      <c r="G1587"/>
      <c r="H1587"/>
      <c r="I1587"/>
      <c r="J1587"/>
      <c r="K1587" s="91"/>
      <c r="L1587" s="91"/>
      <c r="M1587" s="91"/>
      <c r="R1587"/>
      <c r="S1587"/>
      <c r="T1587"/>
      <c r="U1587"/>
      <c r="V1587"/>
      <c r="W1587"/>
      <c r="X1587"/>
      <c r="Y1587"/>
      <c r="Z1587"/>
      <c r="AA1587"/>
      <c r="AB1587"/>
      <c r="AC1587"/>
    </row>
    <row r="1588" spans="2:29" s="14" customFormat="1" x14ac:dyDescent="0.25">
      <c r="B1588"/>
      <c r="C1588"/>
      <c r="D1588"/>
      <c r="E1588"/>
      <c r="F1588"/>
      <c r="G1588"/>
      <c r="H1588"/>
      <c r="I1588"/>
      <c r="J1588"/>
      <c r="K1588" s="91"/>
      <c r="L1588" s="91"/>
      <c r="M1588" s="91"/>
      <c r="R1588"/>
      <c r="S1588"/>
      <c r="T1588"/>
      <c r="U1588"/>
      <c r="V1588"/>
      <c r="W1588"/>
      <c r="X1588"/>
      <c r="Y1588"/>
      <c r="Z1588"/>
      <c r="AA1588"/>
      <c r="AB1588"/>
      <c r="AC1588"/>
    </row>
    <row r="1589" spans="2:29" s="14" customFormat="1" x14ac:dyDescent="0.25">
      <c r="B1589"/>
      <c r="C1589"/>
      <c r="D1589"/>
      <c r="E1589"/>
      <c r="F1589"/>
      <c r="G1589"/>
      <c r="H1589"/>
      <c r="I1589"/>
      <c r="J1589"/>
      <c r="K1589" s="91"/>
      <c r="L1589" s="91"/>
      <c r="M1589" s="91"/>
      <c r="R1589"/>
      <c r="S1589"/>
      <c r="T1589"/>
      <c r="U1589"/>
      <c r="V1589"/>
      <c r="W1589"/>
      <c r="X1589"/>
      <c r="Y1589"/>
      <c r="Z1589"/>
      <c r="AA1589"/>
      <c r="AB1589"/>
      <c r="AC1589"/>
    </row>
    <row r="1590" spans="2:29" s="14" customFormat="1" x14ac:dyDescent="0.25">
      <c r="B1590"/>
      <c r="C1590"/>
      <c r="D1590"/>
      <c r="E1590"/>
      <c r="F1590"/>
      <c r="G1590"/>
      <c r="H1590"/>
      <c r="I1590"/>
      <c r="J1590"/>
      <c r="K1590" s="91"/>
      <c r="L1590" s="91"/>
      <c r="M1590" s="91"/>
      <c r="R1590"/>
      <c r="S1590"/>
      <c r="T1590"/>
      <c r="U1590"/>
      <c r="V1590"/>
      <c r="W1590"/>
      <c r="X1590"/>
      <c r="Y1590"/>
      <c r="Z1590"/>
      <c r="AA1590"/>
      <c r="AB1590"/>
      <c r="AC1590"/>
    </row>
    <row r="1591" spans="2:29" s="14" customFormat="1" x14ac:dyDescent="0.25">
      <c r="B1591"/>
      <c r="C1591"/>
      <c r="D1591"/>
      <c r="E1591"/>
      <c r="F1591"/>
      <c r="G1591"/>
      <c r="H1591"/>
      <c r="I1591"/>
      <c r="J1591"/>
      <c r="K1591" s="91"/>
      <c r="L1591" s="91"/>
      <c r="M1591" s="91"/>
      <c r="R1591"/>
      <c r="S1591"/>
      <c r="T1591"/>
      <c r="U1591"/>
      <c r="V1591"/>
      <c r="W1591"/>
      <c r="X1591"/>
      <c r="Y1591"/>
      <c r="Z1591"/>
      <c r="AA1591"/>
      <c r="AB1591"/>
      <c r="AC1591"/>
    </row>
    <row r="1592" spans="2:29" s="14" customFormat="1" x14ac:dyDescent="0.25">
      <c r="B1592"/>
      <c r="C1592"/>
      <c r="D1592"/>
      <c r="E1592"/>
      <c r="F1592"/>
      <c r="G1592"/>
      <c r="H1592"/>
      <c r="I1592"/>
      <c r="J1592"/>
      <c r="K1592" s="91"/>
      <c r="L1592" s="91"/>
      <c r="M1592" s="91"/>
      <c r="R1592"/>
      <c r="S1592"/>
      <c r="T1592"/>
      <c r="U1592"/>
      <c r="V1592"/>
      <c r="W1592"/>
      <c r="X1592"/>
      <c r="Y1592"/>
      <c r="Z1592"/>
      <c r="AA1592"/>
      <c r="AB1592"/>
      <c r="AC1592"/>
    </row>
    <row r="1593" spans="2:29" s="14" customFormat="1" x14ac:dyDescent="0.25">
      <c r="B1593"/>
      <c r="C1593"/>
      <c r="D1593"/>
      <c r="E1593"/>
      <c r="F1593"/>
      <c r="G1593"/>
      <c r="H1593"/>
      <c r="I1593"/>
      <c r="J1593"/>
      <c r="K1593" s="91"/>
      <c r="L1593" s="91"/>
      <c r="M1593" s="91"/>
      <c r="R1593"/>
      <c r="S1593"/>
      <c r="T1593"/>
      <c r="U1593"/>
      <c r="V1593"/>
      <c r="W1593"/>
      <c r="X1593"/>
      <c r="Y1593"/>
      <c r="Z1593"/>
      <c r="AA1593"/>
      <c r="AB1593"/>
      <c r="AC1593"/>
    </row>
    <row r="1594" spans="2:29" s="14" customFormat="1" x14ac:dyDescent="0.25">
      <c r="B1594"/>
      <c r="C1594"/>
      <c r="D1594"/>
      <c r="E1594"/>
      <c r="F1594"/>
      <c r="G1594"/>
      <c r="H1594"/>
      <c r="I1594"/>
      <c r="J1594"/>
      <c r="K1594" s="91"/>
      <c r="L1594" s="91"/>
      <c r="M1594" s="91"/>
      <c r="R1594"/>
      <c r="S1594"/>
      <c r="T1594"/>
      <c r="U1594"/>
      <c r="V1594"/>
      <c r="W1594"/>
      <c r="X1594"/>
      <c r="Y1594"/>
      <c r="Z1594"/>
      <c r="AA1594"/>
      <c r="AB1594"/>
      <c r="AC1594"/>
    </row>
    <row r="1595" spans="2:29" s="14" customFormat="1" x14ac:dyDescent="0.25">
      <c r="B1595"/>
      <c r="C1595"/>
      <c r="D1595"/>
      <c r="E1595"/>
      <c r="F1595"/>
      <c r="G1595"/>
      <c r="H1595"/>
      <c r="I1595"/>
      <c r="J1595"/>
      <c r="K1595" s="91"/>
      <c r="L1595" s="91"/>
      <c r="M1595" s="91"/>
      <c r="R1595"/>
      <c r="S1595"/>
      <c r="T1595"/>
      <c r="U1595"/>
      <c r="V1595"/>
      <c r="W1595"/>
      <c r="X1595"/>
      <c r="Y1595"/>
      <c r="Z1595"/>
      <c r="AA1595"/>
      <c r="AB1595"/>
      <c r="AC1595"/>
    </row>
    <row r="1596" spans="2:29" s="14" customFormat="1" x14ac:dyDescent="0.25">
      <c r="B1596"/>
      <c r="C1596"/>
      <c r="D1596"/>
      <c r="E1596"/>
      <c r="F1596"/>
      <c r="G1596"/>
      <c r="H1596"/>
      <c r="I1596"/>
      <c r="J1596"/>
      <c r="K1596" s="91"/>
      <c r="L1596" s="91"/>
      <c r="M1596" s="91"/>
      <c r="R1596"/>
      <c r="S1596"/>
      <c r="T1596"/>
      <c r="U1596"/>
      <c r="V1596"/>
      <c r="W1596"/>
      <c r="X1596"/>
      <c r="Y1596"/>
      <c r="Z1596"/>
      <c r="AA1596"/>
      <c r="AB1596"/>
      <c r="AC1596"/>
    </row>
    <row r="1597" spans="2:29" s="14" customFormat="1" x14ac:dyDescent="0.25">
      <c r="B1597"/>
      <c r="C1597"/>
      <c r="D1597"/>
      <c r="E1597"/>
      <c r="F1597"/>
      <c r="G1597"/>
      <c r="H1597"/>
      <c r="I1597"/>
      <c r="J1597"/>
      <c r="K1597" s="91"/>
      <c r="L1597" s="91"/>
      <c r="M1597" s="91"/>
      <c r="R1597"/>
      <c r="S1597"/>
      <c r="T1597"/>
      <c r="U1597"/>
      <c r="V1597"/>
      <c r="W1597"/>
      <c r="X1597"/>
      <c r="Y1597"/>
      <c r="Z1597"/>
      <c r="AA1597"/>
      <c r="AB1597"/>
      <c r="AC1597"/>
    </row>
    <row r="1598" spans="2:29" s="14" customFormat="1" x14ac:dyDescent="0.25">
      <c r="B1598"/>
      <c r="C1598"/>
      <c r="D1598"/>
      <c r="E1598"/>
      <c r="F1598"/>
      <c r="G1598"/>
      <c r="H1598"/>
      <c r="I1598"/>
      <c r="J1598"/>
      <c r="K1598" s="91"/>
      <c r="L1598" s="91"/>
      <c r="M1598" s="91"/>
      <c r="R1598"/>
      <c r="S1598"/>
      <c r="T1598"/>
      <c r="U1598"/>
      <c r="V1598"/>
      <c r="W1598"/>
      <c r="X1598"/>
      <c r="Y1598"/>
      <c r="Z1598"/>
      <c r="AA1598"/>
      <c r="AB1598"/>
      <c r="AC1598"/>
    </row>
    <row r="1599" spans="2:29" s="14" customFormat="1" x14ac:dyDescent="0.25">
      <c r="B1599"/>
      <c r="C1599"/>
      <c r="D1599"/>
      <c r="E1599"/>
      <c r="F1599"/>
      <c r="G1599"/>
      <c r="H1599"/>
      <c r="I1599"/>
      <c r="J1599"/>
      <c r="K1599" s="91"/>
      <c r="L1599" s="91"/>
      <c r="M1599" s="91"/>
      <c r="R1599"/>
      <c r="S1599"/>
      <c r="T1599"/>
      <c r="U1599"/>
      <c r="V1599"/>
      <c r="W1599"/>
      <c r="X1599"/>
      <c r="Y1599"/>
      <c r="Z1599"/>
      <c r="AA1599"/>
      <c r="AB1599"/>
      <c r="AC1599"/>
    </row>
    <row r="1600" spans="2:29" s="14" customFormat="1" x14ac:dyDescent="0.25">
      <c r="B1600"/>
      <c r="C1600"/>
      <c r="D1600"/>
      <c r="E1600"/>
      <c r="F1600"/>
      <c r="G1600"/>
      <c r="H1600"/>
      <c r="I1600"/>
      <c r="J1600"/>
      <c r="K1600" s="91"/>
      <c r="L1600" s="91"/>
      <c r="M1600" s="91"/>
      <c r="R1600"/>
      <c r="S1600"/>
      <c r="T1600"/>
      <c r="U1600"/>
      <c r="V1600"/>
      <c r="W1600"/>
      <c r="X1600"/>
      <c r="Y1600"/>
      <c r="Z1600"/>
      <c r="AA1600"/>
      <c r="AB1600"/>
      <c r="AC1600"/>
    </row>
    <row r="1601" spans="2:29" s="14" customFormat="1" x14ac:dyDescent="0.25">
      <c r="B1601"/>
      <c r="C1601"/>
      <c r="D1601"/>
      <c r="E1601"/>
      <c r="F1601"/>
      <c r="G1601"/>
      <c r="H1601"/>
      <c r="I1601"/>
      <c r="J1601"/>
      <c r="K1601" s="91"/>
      <c r="L1601" s="91"/>
      <c r="M1601" s="91"/>
      <c r="R1601"/>
      <c r="S1601"/>
      <c r="T1601"/>
      <c r="U1601"/>
      <c r="V1601"/>
      <c r="W1601"/>
      <c r="X1601"/>
      <c r="Y1601"/>
      <c r="Z1601"/>
      <c r="AA1601"/>
      <c r="AB1601"/>
      <c r="AC1601"/>
    </row>
    <row r="1602" spans="2:29" s="14" customFormat="1" x14ac:dyDescent="0.25">
      <c r="B1602"/>
      <c r="C1602"/>
      <c r="D1602"/>
      <c r="E1602"/>
      <c r="F1602"/>
      <c r="G1602"/>
      <c r="H1602"/>
      <c r="I1602"/>
      <c r="J1602"/>
      <c r="K1602" s="91"/>
      <c r="L1602" s="91"/>
      <c r="M1602" s="91"/>
      <c r="R1602"/>
      <c r="S1602"/>
      <c r="T1602"/>
      <c r="U1602"/>
      <c r="V1602"/>
      <c r="W1602"/>
      <c r="X1602"/>
      <c r="Y1602"/>
      <c r="Z1602"/>
      <c r="AA1602"/>
      <c r="AB1602"/>
      <c r="AC1602"/>
    </row>
    <row r="1603" spans="2:29" s="14" customFormat="1" x14ac:dyDescent="0.25">
      <c r="B1603"/>
      <c r="C1603"/>
      <c r="D1603"/>
      <c r="E1603"/>
      <c r="F1603"/>
      <c r="G1603"/>
      <c r="H1603"/>
      <c r="I1603"/>
      <c r="J1603"/>
      <c r="K1603" s="91"/>
      <c r="L1603" s="91"/>
      <c r="M1603" s="91"/>
      <c r="R1603"/>
      <c r="S1603"/>
      <c r="T1603"/>
      <c r="U1603"/>
      <c r="V1603"/>
      <c r="W1603"/>
      <c r="X1603"/>
      <c r="Y1603"/>
      <c r="Z1603"/>
      <c r="AA1603"/>
      <c r="AB1603"/>
      <c r="AC1603"/>
    </row>
    <row r="1604" spans="2:29" s="14" customFormat="1" x14ac:dyDescent="0.25">
      <c r="B1604"/>
      <c r="C1604"/>
      <c r="D1604"/>
      <c r="E1604"/>
      <c r="F1604"/>
      <c r="G1604"/>
      <c r="H1604"/>
      <c r="I1604"/>
      <c r="J1604"/>
      <c r="K1604" s="91"/>
      <c r="L1604" s="91"/>
      <c r="M1604" s="91"/>
      <c r="R1604"/>
      <c r="S1604"/>
      <c r="T1604"/>
      <c r="U1604"/>
      <c r="V1604"/>
      <c r="W1604"/>
      <c r="X1604"/>
      <c r="Y1604"/>
      <c r="Z1604"/>
      <c r="AA1604"/>
      <c r="AB1604"/>
      <c r="AC1604"/>
    </row>
    <row r="1605" spans="2:29" s="14" customFormat="1" x14ac:dyDescent="0.25">
      <c r="B1605"/>
      <c r="C1605"/>
      <c r="D1605"/>
      <c r="E1605"/>
      <c r="F1605"/>
      <c r="G1605"/>
      <c r="H1605"/>
      <c r="I1605"/>
      <c r="J1605"/>
      <c r="K1605" s="91"/>
      <c r="L1605" s="91"/>
      <c r="M1605" s="91"/>
      <c r="R1605"/>
      <c r="S1605"/>
      <c r="T1605"/>
      <c r="U1605"/>
      <c r="V1605"/>
      <c r="W1605"/>
      <c r="X1605"/>
      <c r="Y1605"/>
      <c r="Z1605"/>
      <c r="AA1605"/>
      <c r="AB1605"/>
      <c r="AC1605"/>
    </row>
    <row r="1606" spans="2:29" s="14" customFormat="1" x14ac:dyDescent="0.25">
      <c r="B1606"/>
      <c r="C1606"/>
      <c r="D1606"/>
      <c r="E1606"/>
      <c r="F1606"/>
      <c r="G1606"/>
      <c r="H1606"/>
      <c r="I1606"/>
      <c r="J1606"/>
      <c r="K1606" s="91"/>
      <c r="L1606" s="91"/>
      <c r="M1606" s="91"/>
      <c r="R1606"/>
      <c r="S1606"/>
      <c r="T1606"/>
      <c r="U1606"/>
      <c r="V1606"/>
      <c r="W1606"/>
      <c r="X1606"/>
      <c r="Y1606"/>
      <c r="Z1606"/>
      <c r="AA1606"/>
      <c r="AB1606"/>
      <c r="AC1606"/>
    </row>
    <row r="1607" spans="2:29" s="14" customFormat="1" x14ac:dyDescent="0.25">
      <c r="B1607"/>
      <c r="C1607"/>
      <c r="D1607"/>
      <c r="E1607"/>
      <c r="F1607"/>
      <c r="G1607"/>
      <c r="H1607"/>
      <c r="I1607"/>
      <c r="J1607"/>
      <c r="K1607" s="91"/>
      <c r="L1607" s="91"/>
      <c r="M1607" s="91"/>
      <c r="R1607"/>
      <c r="S1607"/>
      <c r="T1607"/>
      <c r="U1607"/>
      <c r="V1607"/>
      <c r="W1607"/>
      <c r="X1607"/>
      <c r="Y1607"/>
      <c r="Z1607"/>
      <c r="AA1607"/>
      <c r="AB1607"/>
      <c r="AC1607"/>
    </row>
    <row r="1608" spans="2:29" s="14" customFormat="1" x14ac:dyDescent="0.25">
      <c r="B1608"/>
      <c r="C1608"/>
      <c r="D1608"/>
      <c r="E1608"/>
      <c r="F1608"/>
      <c r="G1608"/>
      <c r="H1608"/>
      <c r="I1608"/>
      <c r="J1608"/>
      <c r="K1608" s="91"/>
      <c r="L1608" s="91"/>
      <c r="M1608" s="91"/>
      <c r="R1608"/>
      <c r="S1608"/>
      <c r="T1608"/>
      <c r="U1608"/>
      <c r="V1608"/>
      <c r="W1608"/>
      <c r="X1608"/>
      <c r="Y1608"/>
      <c r="Z1608"/>
      <c r="AA1608"/>
      <c r="AB1608"/>
      <c r="AC1608"/>
    </row>
    <row r="1609" spans="2:29" s="14" customFormat="1" x14ac:dyDescent="0.25">
      <c r="B1609"/>
      <c r="C1609"/>
      <c r="D1609"/>
      <c r="E1609"/>
      <c r="F1609"/>
      <c r="G1609"/>
      <c r="H1609"/>
      <c r="I1609"/>
      <c r="J1609"/>
      <c r="K1609" s="91"/>
      <c r="L1609" s="91"/>
      <c r="M1609" s="91"/>
      <c r="R1609"/>
      <c r="S1609"/>
      <c r="T1609"/>
      <c r="U1609"/>
      <c r="V1609"/>
      <c r="W1609"/>
      <c r="X1609"/>
      <c r="Y1609"/>
      <c r="Z1609"/>
      <c r="AA1609"/>
      <c r="AB1609"/>
      <c r="AC1609"/>
    </row>
    <row r="1610" spans="2:29" s="14" customFormat="1" x14ac:dyDescent="0.25">
      <c r="B1610"/>
      <c r="C1610"/>
      <c r="D1610"/>
      <c r="E1610"/>
      <c r="F1610"/>
      <c r="G1610"/>
      <c r="H1610"/>
      <c r="I1610"/>
      <c r="J1610"/>
      <c r="K1610" s="91"/>
      <c r="L1610" s="91"/>
      <c r="M1610" s="91"/>
      <c r="R1610"/>
      <c r="S1610"/>
      <c r="T1610"/>
      <c r="U1610"/>
      <c r="V1610"/>
      <c r="W1610"/>
      <c r="X1610"/>
      <c r="Y1610"/>
      <c r="Z1610"/>
      <c r="AA1610"/>
      <c r="AB1610"/>
      <c r="AC1610"/>
    </row>
    <row r="1611" spans="2:29" s="14" customFormat="1" x14ac:dyDescent="0.25">
      <c r="B1611"/>
      <c r="C1611"/>
      <c r="D1611"/>
      <c r="E1611"/>
      <c r="F1611"/>
      <c r="G1611"/>
      <c r="H1611"/>
      <c r="I1611"/>
      <c r="J1611"/>
      <c r="K1611" s="91"/>
      <c r="L1611" s="91"/>
      <c r="M1611" s="91"/>
      <c r="R1611"/>
      <c r="S1611"/>
      <c r="T1611"/>
      <c r="U1611"/>
      <c r="V1611"/>
      <c r="W1611"/>
      <c r="X1611"/>
      <c r="Y1611"/>
      <c r="Z1611"/>
      <c r="AA1611"/>
      <c r="AB1611"/>
      <c r="AC1611"/>
    </row>
    <row r="1612" spans="2:29" s="14" customFormat="1" x14ac:dyDescent="0.25">
      <c r="B1612"/>
      <c r="C1612"/>
      <c r="D1612"/>
      <c r="E1612"/>
      <c r="F1612"/>
      <c r="G1612"/>
      <c r="H1612"/>
      <c r="I1612"/>
      <c r="J1612"/>
      <c r="K1612" s="91"/>
      <c r="L1612" s="91"/>
      <c r="M1612" s="91"/>
      <c r="R1612"/>
      <c r="S1612"/>
      <c r="T1612"/>
      <c r="U1612"/>
      <c r="V1612"/>
      <c r="W1612"/>
      <c r="X1612"/>
      <c r="Y1612"/>
      <c r="Z1612"/>
      <c r="AA1612"/>
      <c r="AB1612"/>
      <c r="AC1612"/>
    </row>
    <row r="1613" spans="2:29" s="14" customFormat="1" x14ac:dyDescent="0.25">
      <c r="B1613"/>
      <c r="C1613"/>
      <c r="D1613"/>
      <c r="E1613"/>
      <c r="F1613"/>
      <c r="G1613"/>
      <c r="H1613"/>
      <c r="I1613"/>
      <c r="J1613"/>
      <c r="K1613" s="91"/>
      <c r="L1613" s="91"/>
      <c r="M1613" s="91"/>
      <c r="R1613"/>
      <c r="S1613"/>
      <c r="T1613"/>
      <c r="U1613"/>
      <c r="V1613"/>
      <c r="W1613"/>
      <c r="X1613"/>
      <c r="Y1613"/>
      <c r="Z1613"/>
      <c r="AA1613"/>
      <c r="AB1613"/>
      <c r="AC1613"/>
    </row>
    <row r="1614" spans="2:29" s="14" customFormat="1" x14ac:dyDescent="0.25">
      <c r="B1614"/>
      <c r="C1614"/>
      <c r="D1614"/>
      <c r="E1614"/>
      <c r="F1614"/>
      <c r="G1614"/>
      <c r="H1614"/>
      <c r="I1614"/>
      <c r="J1614"/>
      <c r="K1614" s="91"/>
      <c r="L1614" s="91"/>
      <c r="M1614" s="91"/>
      <c r="R1614"/>
      <c r="S1614"/>
      <c r="T1614"/>
      <c r="U1614"/>
      <c r="V1614"/>
      <c r="W1614"/>
      <c r="X1614"/>
      <c r="Y1614"/>
      <c r="Z1614"/>
      <c r="AA1614"/>
      <c r="AB1614"/>
      <c r="AC1614"/>
    </row>
    <row r="1615" spans="2:29" s="14" customFormat="1" x14ac:dyDescent="0.25">
      <c r="B1615"/>
      <c r="C1615"/>
      <c r="D1615"/>
      <c r="E1615"/>
      <c r="F1615"/>
      <c r="G1615"/>
      <c r="H1615"/>
      <c r="I1615"/>
      <c r="J1615"/>
      <c r="K1615" s="91"/>
      <c r="L1615" s="91"/>
      <c r="M1615" s="91"/>
      <c r="R1615"/>
      <c r="S1615"/>
      <c r="T1615"/>
      <c r="U1615"/>
      <c r="V1615"/>
      <c r="W1615"/>
      <c r="X1615"/>
      <c r="Y1615"/>
      <c r="Z1615"/>
      <c r="AA1615"/>
      <c r="AB1615"/>
      <c r="AC1615"/>
    </row>
    <row r="1616" spans="2:29" s="14" customFormat="1" x14ac:dyDescent="0.25">
      <c r="B1616"/>
      <c r="C1616"/>
      <c r="D1616"/>
      <c r="E1616"/>
      <c r="F1616"/>
      <c r="G1616"/>
      <c r="H1616"/>
      <c r="I1616"/>
      <c r="J1616"/>
      <c r="K1616" s="91"/>
      <c r="L1616" s="91"/>
      <c r="M1616" s="91"/>
      <c r="R1616"/>
      <c r="S1616"/>
      <c r="T1616"/>
      <c r="U1616"/>
      <c r="V1616"/>
      <c r="W1616"/>
      <c r="X1616"/>
      <c r="Y1616"/>
      <c r="Z1616"/>
      <c r="AA1616"/>
      <c r="AB1616"/>
      <c r="AC1616"/>
    </row>
    <row r="1617" spans="2:29" s="14" customFormat="1" x14ac:dyDescent="0.25">
      <c r="B1617"/>
      <c r="C1617"/>
      <c r="D1617"/>
      <c r="E1617"/>
      <c r="F1617"/>
      <c r="G1617"/>
      <c r="H1617"/>
      <c r="I1617"/>
      <c r="J1617"/>
      <c r="K1617" s="91"/>
      <c r="L1617" s="91"/>
      <c r="M1617" s="91"/>
      <c r="R1617"/>
      <c r="S1617"/>
      <c r="T1617"/>
      <c r="U1617"/>
      <c r="V1617"/>
      <c r="W1617"/>
      <c r="X1617"/>
      <c r="Y1617"/>
      <c r="Z1617"/>
      <c r="AA1617"/>
      <c r="AB1617"/>
      <c r="AC1617"/>
    </row>
    <row r="1618" spans="2:29" s="14" customFormat="1" x14ac:dyDescent="0.25">
      <c r="B1618"/>
      <c r="C1618"/>
      <c r="D1618"/>
      <c r="E1618"/>
      <c r="F1618"/>
      <c r="G1618"/>
      <c r="H1618"/>
      <c r="I1618"/>
      <c r="J1618"/>
      <c r="K1618" s="91"/>
      <c r="L1618" s="91"/>
      <c r="M1618" s="91"/>
      <c r="R1618"/>
      <c r="S1618"/>
      <c r="T1618"/>
      <c r="U1618"/>
      <c r="V1618"/>
      <c r="W1618"/>
      <c r="X1618"/>
      <c r="Y1618"/>
      <c r="Z1618"/>
      <c r="AA1618"/>
      <c r="AB1618"/>
      <c r="AC1618"/>
    </row>
    <row r="1619" spans="2:29" s="14" customFormat="1" x14ac:dyDescent="0.25">
      <c r="B1619"/>
      <c r="C1619"/>
      <c r="D1619"/>
      <c r="E1619"/>
      <c r="F1619"/>
      <c r="G1619"/>
      <c r="H1619"/>
      <c r="I1619"/>
      <c r="J1619"/>
      <c r="K1619" s="91"/>
      <c r="L1619" s="91"/>
      <c r="M1619" s="91"/>
      <c r="R1619"/>
      <c r="S1619"/>
      <c r="T1619"/>
      <c r="U1619"/>
      <c r="V1619"/>
      <c r="W1619"/>
      <c r="X1619"/>
      <c r="Y1619"/>
      <c r="Z1619"/>
      <c r="AA1619"/>
      <c r="AB1619"/>
      <c r="AC1619"/>
    </row>
    <row r="1620" spans="2:29" s="14" customFormat="1" x14ac:dyDescent="0.25">
      <c r="B1620"/>
      <c r="C1620"/>
      <c r="D1620"/>
      <c r="E1620"/>
      <c r="F1620"/>
      <c r="G1620"/>
      <c r="H1620"/>
      <c r="I1620"/>
      <c r="J1620"/>
      <c r="K1620" s="91"/>
      <c r="L1620" s="91"/>
      <c r="M1620" s="91"/>
      <c r="R1620"/>
      <c r="S1620"/>
      <c r="T1620"/>
      <c r="U1620"/>
      <c r="V1620"/>
      <c r="W1620"/>
      <c r="X1620"/>
      <c r="Y1620"/>
      <c r="Z1620"/>
      <c r="AA1620"/>
      <c r="AB1620"/>
      <c r="AC1620"/>
    </row>
    <row r="1621" spans="2:29" s="14" customFormat="1" x14ac:dyDescent="0.25">
      <c r="B1621"/>
      <c r="C1621"/>
      <c r="D1621"/>
      <c r="E1621"/>
      <c r="F1621"/>
      <c r="G1621"/>
      <c r="H1621"/>
      <c r="I1621"/>
      <c r="J1621"/>
      <c r="K1621" s="91"/>
      <c r="L1621" s="91"/>
      <c r="M1621" s="91"/>
      <c r="R1621"/>
      <c r="S1621"/>
      <c r="T1621"/>
      <c r="U1621"/>
      <c r="V1621"/>
      <c r="W1621"/>
      <c r="X1621"/>
      <c r="Y1621"/>
      <c r="Z1621"/>
      <c r="AA1621"/>
      <c r="AB1621"/>
      <c r="AC1621"/>
    </row>
    <row r="1622" spans="2:29" s="14" customFormat="1" x14ac:dyDescent="0.25">
      <c r="B1622"/>
      <c r="C1622"/>
      <c r="D1622"/>
      <c r="E1622"/>
      <c r="F1622"/>
      <c r="G1622"/>
      <c r="H1622"/>
      <c r="I1622"/>
      <c r="J1622"/>
      <c r="K1622" s="91"/>
      <c r="L1622" s="91"/>
      <c r="M1622" s="91"/>
      <c r="R1622"/>
      <c r="S1622"/>
      <c r="T1622"/>
      <c r="U1622"/>
      <c r="V1622"/>
      <c r="W1622"/>
      <c r="X1622"/>
      <c r="Y1622"/>
      <c r="Z1622"/>
      <c r="AA1622"/>
      <c r="AB1622"/>
      <c r="AC1622"/>
    </row>
    <row r="1623" spans="2:29" s="14" customFormat="1" x14ac:dyDescent="0.25">
      <c r="B1623"/>
      <c r="C1623"/>
      <c r="D1623"/>
      <c r="E1623"/>
      <c r="F1623"/>
      <c r="G1623"/>
      <c r="H1623"/>
      <c r="I1623"/>
      <c r="J1623"/>
      <c r="K1623" s="91"/>
      <c r="L1623" s="91"/>
      <c r="M1623" s="91"/>
      <c r="R1623"/>
      <c r="S1623"/>
      <c r="T1623"/>
      <c r="U1623"/>
      <c r="V1623"/>
      <c r="W1623"/>
      <c r="X1623"/>
      <c r="Y1623"/>
      <c r="Z1623"/>
      <c r="AA1623"/>
      <c r="AB1623"/>
      <c r="AC1623"/>
    </row>
    <row r="1624" spans="2:29" s="14" customFormat="1" x14ac:dyDescent="0.25">
      <c r="B1624"/>
      <c r="C1624"/>
      <c r="D1624"/>
      <c r="E1624"/>
      <c r="F1624"/>
      <c r="G1624"/>
      <c r="H1624"/>
      <c r="I1624"/>
      <c r="J1624"/>
      <c r="K1624" s="91"/>
      <c r="L1624" s="91"/>
      <c r="M1624" s="91"/>
      <c r="R1624"/>
      <c r="S1624"/>
      <c r="T1624"/>
      <c r="U1624"/>
      <c r="V1624"/>
      <c r="W1624"/>
      <c r="X1624"/>
      <c r="Y1624"/>
      <c r="Z1624"/>
      <c r="AA1624"/>
      <c r="AB1624"/>
      <c r="AC1624"/>
    </row>
    <row r="1625" spans="2:29" s="14" customFormat="1" x14ac:dyDescent="0.25">
      <c r="B1625"/>
      <c r="C1625"/>
      <c r="D1625"/>
      <c r="E1625"/>
      <c r="F1625"/>
      <c r="G1625"/>
      <c r="H1625"/>
      <c r="I1625"/>
      <c r="J1625"/>
      <c r="K1625" s="91"/>
      <c r="L1625" s="91"/>
      <c r="M1625" s="91"/>
      <c r="R1625"/>
      <c r="S1625"/>
      <c r="T1625"/>
      <c r="U1625"/>
      <c r="V1625"/>
      <c r="W1625"/>
      <c r="X1625"/>
      <c r="Y1625"/>
      <c r="Z1625"/>
      <c r="AA1625"/>
      <c r="AB1625"/>
      <c r="AC1625"/>
    </row>
    <row r="1626" spans="2:29" s="14" customFormat="1" x14ac:dyDescent="0.25">
      <c r="B1626"/>
      <c r="C1626"/>
      <c r="D1626"/>
      <c r="E1626"/>
      <c r="F1626"/>
      <c r="G1626"/>
      <c r="H1626"/>
      <c r="I1626"/>
      <c r="J1626"/>
      <c r="K1626" s="91"/>
      <c r="L1626" s="91"/>
      <c r="M1626" s="91"/>
      <c r="R1626"/>
      <c r="S1626"/>
      <c r="T1626"/>
      <c r="U1626"/>
      <c r="V1626"/>
      <c r="W1626"/>
      <c r="X1626"/>
      <c r="Y1626"/>
      <c r="Z1626"/>
      <c r="AA1626"/>
      <c r="AB1626"/>
      <c r="AC1626"/>
    </row>
    <row r="1627" spans="2:29" s="14" customFormat="1" x14ac:dyDescent="0.25">
      <c r="B1627"/>
      <c r="C1627"/>
      <c r="D1627"/>
      <c r="E1627"/>
      <c r="F1627"/>
      <c r="G1627"/>
      <c r="H1627"/>
      <c r="I1627"/>
      <c r="J1627"/>
      <c r="K1627" s="91"/>
      <c r="L1627" s="91"/>
      <c r="M1627" s="91"/>
      <c r="R1627"/>
      <c r="S1627"/>
      <c r="T1627"/>
      <c r="U1627"/>
      <c r="V1627"/>
      <c r="W1627"/>
      <c r="X1627"/>
      <c r="Y1627"/>
      <c r="Z1627"/>
      <c r="AA1627"/>
      <c r="AB1627"/>
      <c r="AC1627"/>
    </row>
    <row r="1628" spans="2:29" s="14" customFormat="1" x14ac:dyDescent="0.25">
      <c r="B1628"/>
      <c r="C1628"/>
      <c r="D1628"/>
      <c r="E1628"/>
      <c r="F1628"/>
      <c r="G1628"/>
      <c r="H1628"/>
      <c r="I1628"/>
      <c r="J1628"/>
      <c r="K1628" s="91"/>
      <c r="L1628" s="91"/>
      <c r="M1628" s="91"/>
      <c r="R1628"/>
      <c r="S1628"/>
      <c r="T1628"/>
      <c r="U1628"/>
      <c r="V1628"/>
      <c r="W1628"/>
      <c r="X1628"/>
      <c r="Y1628"/>
      <c r="Z1628"/>
      <c r="AA1628"/>
      <c r="AB1628"/>
      <c r="AC1628"/>
    </row>
    <row r="1629" spans="2:29" s="14" customFormat="1" x14ac:dyDescent="0.25">
      <c r="B1629"/>
      <c r="C1629"/>
      <c r="D1629"/>
      <c r="E1629"/>
      <c r="F1629"/>
      <c r="G1629"/>
      <c r="H1629"/>
      <c r="I1629"/>
      <c r="J1629"/>
      <c r="K1629" s="91"/>
      <c r="L1629" s="91"/>
      <c r="M1629" s="91"/>
      <c r="R1629"/>
      <c r="S1629"/>
      <c r="T1629"/>
      <c r="U1629"/>
      <c r="V1629"/>
      <c r="W1629"/>
      <c r="X1629"/>
      <c r="Y1629"/>
      <c r="Z1629"/>
      <c r="AA1629"/>
      <c r="AB1629"/>
      <c r="AC1629"/>
    </row>
    <row r="1630" spans="2:29" s="14" customFormat="1" x14ac:dyDescent="0.25">
      <c r="B1630"/>
      <c r="C1630"/>
      <c r="D1630"/>
      <c r="E1630"/>
      <c r="F1630"/>
      <c r="G1630"/>
      <c r="H1630"/>
      <c r="I1630"/>
      <c r="J1630"/>
      <c r="K1630" s="91"/>
      <c r="L1630" s="91"/>
      <c r="M1630" s="91"/>
      <c r="R1630"/>
      <c r="S1630"/>
      <c r="T1630"/>
      <c r="U1630"/>
      <c r="V1630"/>
      <c r="W1630"/>
      <c r="X1630"/>
      <c r="Y1630"/>
      <c r="Z1630"/>
      <c r="AA1630"/>
      <c r="AB1630"/>
      <c r="AC1630"/>
    </row>
    <row r="1631" spans="2:29" s="14" customFormat="1" x14ac:dyDescent="0.25">
      <c r="B1631"/>
      <c r="C1631"/>
      <c r="D1631"/>
      <c r="E1631"/>
      <c r="F1631"/>
      <c r="G1631"/>
      <c r="H1631"/>
      <c r="I1631"/>
      <c r="J1631"/>
      <c r="K1631" s="91"/>
      <c r="L1631" s="91"/>
      <c r="M1631" s="91"/>
      <c r="R1631"/>
      <c r="S1631"/>
      <c r="T1631"/>
      <c r="U1631"/>
      <c r="V1631"/>
      <c r="W1631"/>
      <c r="X1631"/>
      <c r="Y1631"/>
      <c r="Z1631"/>
      <c r="AA1631"/>
      <c r="AB1631"/>
      <c r="AC1631"/>
    </row>
    <row r="1632" spans="2:29" s="14" customFormat="1" x14ac:dyDescent="0.25">
      <c r="B1632"/>
      <c r="C1632"/>
      <c r="D1632"/>
      <c r="E1632"/>
      <c r="F1632"/>
      <c r="G1632"/>
      <c r="H1632"/>
      <c r="I1632"/>
      <c r="J1632"/>
      <c r="K1632" s="91"/>
      <c r="L1632" s="91"/>
      <c r="M1632" s="91"/>
      <c r="R1632"/>
      <c r="S1632"/>
      <c r="T1632"/>
      <c r="U1632"/>
      <c r="V1632"/>
      <c r="W1632"/>
      <c r="X1632"/>
      <c r="Y1632"/>
      <c r="Z1632"/>
      <c r="AA1632"/>
      <c r="AB1632"/>
      <c r="AC1632"/>
    </row>
    <row r="1633" spans="2:29" s="14" customFormat="1" x14ac:dyDescent="0.25">
      <c r="B1633"/>
      <c r="C1633"/>
      <c r="D1633"/>
      <c r="E1633"/>
      <c r="F1633"/>
      <c r="G1633"/>
      <c r="H1633"/>
      <c r="I1633"/>
      <c r="J1633"/>
      <c r="K1633" s="91"/>
      <c r="L1633" s="91"/>
      <c r="M1633" s="91"/>
      <c r="R1633"/>
      <c r="S1633"/>
      <c r="T1633"/>
      <c r="U1633"/>
      <c r="V1633"/>
      <c r="W1633"/>
      <c r="X1633"/>
      <c r="Y1633"/>
      <c r="Z1633"/>
      <c r="AA1633"/>
      <c r="AB1633"/>
      <c r="AC1633"/>
    </row>
    <row r="1634" spans="2:29" s="14" customFormat="1" x14ac:dyDescent="0.25">
      <c r="B1634"/>
      <c r="C1634"/>
      <c r="D1634"/>
      <c r="E1634"/>
      <c r="F1634"/>
      <c r="G1634"/>
      <c r="H1634"/>
      <c r="I1634"/>
      <c r="J1634"/>
      <c r="K1634" s="91"/>
      <c r="L1634" s="91"/>
      <c r="M1634" s="91"/>
      <c r="R1634"/>
      <c r="S1634"/>
      <c r="T1634"/>
      <c r="U1634"/>
      <c r="V1634"/>
      <c r="W1634"/>
      <c r="X1634"/>
      <c r="Y1634"/>
      <c r="Z1634"/>
      <c r="AA1634"/>
      <c r="AB1634"/>
      <c r="AC1634"/>
    </row>
    <row r="1635" spans="2:29" s="14" customFormat="1" x14ac:dyDescent="0.25">
      <c r="B1635"/>
      <c r="C1635"/>
      <c r="D1635"/>
      <c r="E1635"/>
      <c r="F1635"/>
      <c r="G1635"/>
      <c r="H1635"/>
      <c r="I1635"/>
      <c r="J1635"/>
      <c r="K1635" s="91"/>
      <c r="L1635" s="91"/>
      <c r="M1635" s="91"/>
      <c r="R1635"/>
      <c r="S1635"/>
      <c r="T1635"/>
      <c r="U1635"/>
      <c r="V1635"/>
      <c r="W1635"/>
      <c r="X1635"/>
      <c r="Y1635"/>
      <c r="Z1635"/>
      <c r="AA1635"/>
      <c r="AB1635"/>
      <c r="AC1635"/>
    </row>
    <row r="1636" spans="2:29" s="14" customFormat="1" x14ac:dyDescent="0.25">
      <c r="B1636"/>
      <c r="C1636"/>
      <c r="D1636"/>
      <c r="E1636"/>
      <c r="F1636"/>
      <c r="G1636"/>
      <c r="H1636"/>
      <c r="I1636"/>
      <c r="J1636"/>
      <c r="K1636" s="91"/>
      <c r="L1636" s="91"/>
      <c r="M1636" s="91"/>
      <c r="R1636"/>
      <c r="S1636"/>
      <c r="T1636"/>
      <c r="U1636"/>
      <c r="V1636"/>
      <c r="W1636"/>
      <c r="X1636"/>
      <c r="Y1636"/>
      <c r="Z1636"/>
      <c r="AA1636"/>
      <c r="AB1636"/>
      <c r="AC1636"/>
    </row>
    <row r="1637" spans="2:29" s="14" customFormat="1" x14ac:dyDescent="0.25">
      <c r="B1637"/>
      <c r="C1637"/>
      <c r="D1637"/>
      <c r="E1637"/>
      <c r="F1637"/>
      <c r="G1637"/>
      <c r="H1637"/>
      <c r="I1637"/>
      <c r="J1637"/>
      <c r="K1637" s="91"/>
      <c r="L1637" s="91"/>
      <c r="M1637" s="91"/>
      <c r="R1637"/>
      <c r="S1637"/>
      <c r="T1637"/>
      <c r="U1637"/>
      <c r="V1637"/>
      <c r="W1637"/>
      <c r="X1637"/>
      <c r="Y1637"/>
      <c r="Z1637"/>
      <c r="AA1637"/>
      <c r="AB1637"/>
      <c r="AC1637"/>
    </row>
    <row r="1638" spans="2:29" s="14" customFormat="1" x14ac:dyDescent="0.25">
      <c r="B1638"/>
      <c r="C1638"/>
      <c r="D1638"/>
      <c r="E1638"/>
      <c r="F1638"/>
      <c r="G1638"/>
      <c r="H1638"/>
      <c r="I1638"/>
      <c r="J1638"/>
      <c r="K1638" s="91"/>
      <c r="L1638" s="91"/>
      <c r="M1638" s="91"/>
      <c r="R1638"/>
      <c r="S1638"/>
      <c r="T1638"/>
      <c r="U1638"/>
      <c r="V1638"/>
      <c r="W1638"/>
      <c r="X1638"/>
      <c r="Y1638"/>
      <c r="Z1638"/>
      <c r="AA1638"/>
      <c r="AB1638"/>
      <c r="AC1638"/>
    </row>
    <row r="1639" spans="2:29" s="14" customFormat="1" x14ac:dyDescent="0.25">
      <c r="B1639"/>
      <c r="C1639"/>
      <c r="D1639"/>
      <c r="E1639"/>
      <c r="F1639"/>
      <c r="G1639"/>
      <c r="H1639"/>
      <c r="I1639"/>
      <c r="J1639"/>
      <c r="K1639" s="91"/>
      <c r="L1639" s="91"/>
      <c r="M1639" s="91"/>
      <c r="R1639"/>
      <c r="S1639"/>
      <c r="T1639"/>
      <c r="U1639"/>
      <c r="V1639"/>
      <c r="W1639"/>
      <c r="X1639"/>
      <c r="Y1639"/>
      <c r="Z1639"/>
      <c r="AA1639"/>
      <c r="AB1639"/>
      <c r="AC1639"/>
    </row>
    <row r="1640" spans="2:29" s="14" customFormat="1" x14ac:dyDescent="0.25">
      <c r="B1640"/>
      <c r="C1640"/>
      <c r="D1640"/>
      <c r="E1640"/>
      <c r="F1640"/>
      <c r="G1640"/>
      <c r="H1640"/>
      <c r="I1640"/>
      <c r="J1640"/>
      <c r="K1640" s="91"/>
      <c r="L1640" s="91"/>
      <c r="M1640" s="91"/>
      <c r="R1640"/>
      <c r="S1640"/>
      <c r="T1640"/>
      <c r="U1640"/>
      <c r="V1640"/>
      <c r="W1640"/>
      <c r="X1640"/>
      <c r="Y1640"/>
      <c r="Z1640"/>
      <c r="AA1640"/>
      <c r="AB1640"/>
      <c r="AC1640"/>
    </row>
    <row r="1641" spans="2:29" s="14" customFormat="1" x14ac:dyDescent="0.25">
      <c r="B1641"/>
      <c r="C1641"/>
      <c r="D1641"/>
      <c r="E1641"/>
      <c r="F1641"/>
      <c r="G1641"/>
      <c r="H1641"/>
      <c r="I1641"/>
      <c r="J1641"/>
      <c r="K1641" s="91"/>
      <c r="L1641" s="91"/>
      <c r="M1641" s="91"/>
      <c r="R1641"/>
      <c r="S1641"/>
      <c r="T1641"/>
      <c r="U1641"/>
      <c r="V1641"/>
      <c r="W1641"/>
      <c r="X1641"/>
      <c r="Y1641"/>
      <c r="Z1641"/>
      <c r="AA1641"/>
      <c r="AB1641"/>
      <c r="AC1641"/>
    </row>
    <row r="1642" spans="2:29" s="14" customFormat="1" x14ac:dyDescent="0.25">
      <c r="B1642"/>
      <c r="C1642"/>
      <c r="D1642"/>
      <c r="E1642"/>
      <c r="F1642"/>
      <c r="G1642"/>
      <c r="H1642"/>
      <c r="I1642"/>
      <c r="J1642"/>
      <c r="K1642" s="91"/>
      <c r="L1642" s="91"/>
      <c r="M1642" s="91"/>
      <c r="R1642"/>
      <c r="S1642"/>
      <c r="T1642"/>
      <c r="U1642"/>
      <c r="V1642"/>
      <c r="W1642"/>
      <c r="X1642"/>
      <c r="Y1642"/>
      <c r="Z1642"/>
      <c r="AA1642"/>
      <c r="AB1642"/>
      <c r="AC1642"/>
    </row>
    <row r="1643" spans="2:29" s="14" customFormat="1" x14ac:dyDescent="0.25">
      <c r="B1643"/>
      <c r="C1643"/>
      <c r="D1643"/>
      <c r="E1643"/>
      <c r="F1643"/>
      <c r="G1643"/>
      <c r="H1643"/>
      <c r="I1643"/>
      <c r="J1643"/>
      <c r="K1643" s="91"/>
      <c r="L1643" s="91"/>
      <c r="M1643" s="91"/>
      <c r="R1643"/>
      <c r="S1643"/>
      <c r="T1643"/>
      <c r="U1643"/>
      <c r="V1643"/>
      <c r="W1643"/>
      <c r="X1643"/>
      <c r="Y1643"/>
      <c r="Z1643"/>
      <c r="AA1643"/>
      <c r="AB1643"/>
      <c r="AC1643"/>
    </row>
    <row r="1644" spans="2:29" s="14" customFormat="1" x14ac:dyDescent="0.25">
      <c r="B1644"/>
      <c r="C1644"/>
      <c r="D1644"/>
      <c r="E1644"/>
      <c r="F1644"/>
      <c r="G1644"/>
      <c r="H1644"/>
      <c r="I1644"/>
      <c r="J1644"/>
      <c r="K1644" s="91"/>
      <c r="L1644" s="91"/>
      <c r="M1644" s="91"/>
      <c r="R1644"/>
      <c r="S1644"/>
      <c r="T1644"/>
      <c r="U1644"/>
      <c r="V1644"/>
      <c r="W1644"/>
      <c r="X1644"/>
      <c r="Y1644"/>
      <c r="Z1644"/>
      <c r="AA1644"/>
      <c r="AB1644"/>
      <c r="AC1644"/>
    </row>
    <row r="1645" spans="2:29" s="14" customFormat="1" x14ac:dyDescent="0.25">
      <c r="B1645"/>
      <c r="C1645"/>
      <c r="D1645"/>
      <c r="E1645"/>
      <c r="F1645"/>
      <c r="G1645"/>
      <c r="H1645"/>
      <c r="I1645"/>
      <c r="J1645"/>
      <c r="K1645" s="91"/>
      <c r="L1645" s="91"/>
      <c r="M1645" s="91"/>
      <c r="R1645"/>
      <c r="S1645"/>
      <c r="T1645"/>
      <c r="U1645"/>
      <c r="V1645"/>
      <c r="W1645"/>
      <c r="X1645"/>
      <c r="Y1645"/>
      <c r="Z1645"/>
      <c r="AA1645"/>
      <c r="AB1645"/>
      <c r="AC1645"/>
    </row>
    <row r="1646" spans="2:29" s="14" customFormat="1" x14ac:dyDescent="0.25">
      <c r="B1646"/>
      <c r="C1646"/>
      <c r="D1646"/>
      <c r="E1646"/>
      <c r="F1646"/>
      <c r="G1646"/>
      <c r="H1646"/>
      <c r="I1646"/>
      <c r="J1646"/>
      <c r="K1646" s="91"/>
      <c r="L1646" s="91"/>
      <c r="M1646" s="91"/>
      <c r="R1646"/>
      <c r="S1646"/>
      <c r="T1646"/>
      <c r="U1646"/>
      <c r="V1646"/>
      <c r="W1646"/>
      <c r="X1646"/>
      <c r="Y1646"/>
      <c r="Z1646"/>
      <c r="AA1646"/>
      <c r="AB1646"/>
      <c r="AC1646"/>
    </row>
    <row r="1647" spans="2:29" s="14" customFormat="1" x14ac:dyDescent="0.25">
      <c r="B1647"/>
      <c r="C1647"/>
      <c r="D1647"/>
      <c r="E1647"/>
      <c r="F1647"/>
      <c r="G1647"/>
      <c r="H1647"/>
      <c r="I1647"/>
      <c r="J1647"/>
      <c r="K1647" s="91"/>
      <c r="L1647" s="91"/>
      <c r="M1647" s="91"/>
      <c r="R1647"/>
      <c r="S1647"/>
      <c r="T1647"/>
      <c r="U1647"/>
      <c r="V1647"/>
      <c r="W1647"/>
      <c r="X1647"/>
      <c r="Y1647"/>
      <c r="Z1647"/>
      <c r="AA1647"/>
      <c r="AB1647"/>
      <c r="AC1647"/>
    </row>
    <row r="1648" spans="2:29" s="14" customFormat="1" x14ac:dyDescent="0.25">
      <c r="B1648"/>
      <c r="C1648"/>
      <c r="D1648"/>
      <c r="E1648"/>
      <c r="F1648"/>
      <c r="G1648"/>
      <c r="H1648"/>
      <c r="I1648"/>
      <c r="J1648"/>
      <c r="K1648" s="91"/>
      <c r="L1648" s="91"/>
      <c r="M1648" s="91"/>
      <c r="R1648"/>
      <c r="S1648"/>
      <c r="T1648"/>
      <c r="U1648"/>
      <c r="V1648"/>
      <c r="W1648"/>
      <c r="X1648"/>
      <c r="Y1648"/>
      <c r="Z1648"/>
      <c r="AA1648"/>
      <c r="AB1648"/>
      <c r="AC1648"/>
    </row>
    <row r="1649" spans="2:29" s="14" customFormat="1" x14ac:dyDescent="0.25">
      <c r="B1649"/>
      <c r="C1649"/>
      <c r="D1649"/>
      <c r="E1649"/>
      <c r="F1649"/>
      <c r="G1649"/>
      <c r="H1649"/>
      <c r="I1649"/>
      <c r="J1649"/>
      <c r="K1649" s="91"/>
      <c r="L1649" s="91"/>
      <c r="M1649" s="91"/>
      <c r="R1649"/>
      <c r="S1649"/>
      <c r="T1649"/>
      <c r="U1649"/>
      <c r="V1649"/>
      <c r="W1649"/>
      <c r="X1649"/>
      <c r="Y1649"/>
      <c r="Z1649"/>
      <c r="AA1649"/>
      <c r="AB1649"/>
      <c r="AC1649"/>
    </row>
    <row r="1650" spans="2:29" s="14" customFormat="1" x14ac:dyDescent="0.25">
      <c r="B1650"/>
      <c r="C1650"/>
      <c r="D1650"/>
      <c r="E1650"/>
      <c r="F1650"/>
      <c r="G1650"/>
      <c r="H1650"/>
      <c r="I1650"/>
      <c r="J1650"/>
      <c r="K1650" s="91"/>
      <c r="L1650" s="91"/>
      <c r="M1650" s="91"/>
      <c r="R1650"/>
      <c r="S1650"/>
      <c r="T1650"/>
      <c r="U1650"/>
      <c r="V1650"/>
      <c r="W1650"/>
      <c r="X1650"/>
      <c r="Y1650"/>
      <c r="Z1650"/>
      <c r="AA1650"/>
      <c r="AB1650"/>
      <c r="AC1650"/>
    </row>
    <row r="1651" spans="2:29" s="14" customFormat="1" x14ac:dyDescent="0.25">
      <c r="B1651"/>
      <c r="C1651"/>
      <c r="D1651"/>
      <c r="E1651"/>
      <c r="F1651"/>
      <c r="G1651"/>
      <c r="H1651"/>
      <c r="I1651"/>
      <c r="J1651"/>
      <c r="K1651" s="91"/>
      <c r="L1651" s="91"/>
      <c r="M1651" s="91"/>
      <c r="R1651"/>
      <c r="S1651"/>
      <c r="T1651"/>
      <c r="U1651"/>
      <c r="V1651"/>
      <c r="W1651"/>
      <c r="X1651"/>
      <c r="Y1651"/>
      <c r="Z1651"/>
      <c r="AA1651"/>
      <c r="AB1651"/>
      <c r="AC1651"/>
    </row>
    <row r="1652" spans="2:29" s="14" customFormat="1" x14ac:dyDescent="0.25">
      <c r="B1652"/>
      <c r="C1652"/>
      <c r="D1652"/>
      <c r="E1652"/>
      <c r="F1652"/>
      <c r="G1652"/>
      <c r="H1652"/>
      <c r="I1652"/>
      <c r="J1652"/>
      <c r="K1652" s="91"/>
      <c r="L1652" s="91"/>
      <c r="M1652" s="91"/>
      <c r="R1652"/>
      <c r="S1652"/>
      <c r="T1652"/>
      <c r="U1652"/>
      <c r="V1652"/>
      <c r="W1652"/>
      <c r="X1652"/>
      <c r="Y1652"/>
      <c r="Z1652"/>
      <c r="AA1652"/>
      <c r="AB1652"/>
      <c r="AC1652"/>
    </row>
    <row r="1653" spans="2:29" s="14" customFormat="1" x14ac:dyDescent="0.25">
      <c r="B1653"/>
      <c r="C1653"/>
      <c r="D1653"/>
      <c r="E1653"/>
      <c r="F1653"/>
      <c r="G1653"/>
      <c r="H1653"/>
      <c r="I1653"/>
      <c r="J1653"/>
      <c r="K1653" s="91"/>
      <c r="L1653" s="91"/>
      <c r="M1653" s="91"/>
      <c r="R1653"/>
      <c r="S1653"/>
      <c r="T1653"/>
      <c r="U1653"/>
      <c r="V1653"/>
      <c r="W1653"/>
      <c r="X1653"/>
      <c r="Y1653"/>
      <c r="Z1653"/>
      <c r="AA1653"/>
      <c r="AB1653"/>
      <c r="AC1653"/>
    </row>
    <row r="1654" spans="2:29" s="14" customFormat="1" x14ac:dyDescent="0.25">
      <c r="B1654"/>
      <c r="C1654"/>
      <c r="D1654"/>
      <c r="E1654"/>
      <c r="F1654"/>
      <c r="G1654"/>
      <c r="H1654"/>
      <c r="I1654"/>
      <c r="J1654"/>
      <c r="K1654" s="91"/>
      <c r="L1654" s="91"/>
      <c r="M1654" s="91"/>
      <c r="R1654"/>
      <c r="S1654"/>
      <c r="T1654"/>
      <c r="U1654"/>
      <c r="V1654"/>
      <c r="W1654"/>
      <c r="X1654"/>
      <c r="Y1654"/>
      <c r="Z1654"/>
      <c r="AA1654"/>
      <c r="AB1654"/>
      <c r="AC1654"/>
    </row>
    <row r="1655" spans="2:29" s="14" customFormat="1" x14ac:dyDescent="0.25">
      <c r="B1655"/>
      <c r="C1655"/>
      <c r="D1655"/>
      <c r="E1655"/>
      <c r="F1655"/>
      <c r="G1655"/>
      <c r="H1655"/>
      <c r="I1655"/>
      <c r="J1655"/>
      <c r="K1655" s="91"/>
      <c r="L1655" s="91"/>
      <c r="M1655" s="91"/>
      <c r="R1655"/>
      <c r="S1655"/>
      <c r="T1655"/>
      <c r="U1655"/>
      <c r="V1655"/>
      <c r="W1655"/>
      <c r="X1655"/>
      <c r="Y1655"/>
      <c r="Z1655"/>
      <c r="AA1655"/>
      <c r="AB1655"/>
      <c r="AC1655"/>
    </row>
    <row r="1656" spans="2:29" s="14" customFormat="1" x14ac:dyDescent="0.25">
      <c r="B1656"/>
      <c r="C1656"/>
      <c r="D1656"/>
      <c r="E1656"/>
      <c r="F1656"/>
      <c r="G1656"/>
      <c r="H1656"/>
      <c r="I1656"/>
      <c r="J1656"/>
      <c r="K1656" s="91"/>
      <c r="L1656" s="91"/>
      <c r="M1656" s="91"/>
      <c r="R1656"/>
      <c r="S1656"/>
      <c r="T1656"/>
      <c r="U1656"/>
      <c r="V1656"/>
      <c r="W1656"/>
      <c r="X1656"/>
      <c r="Y1656"/>
      <c r="Z1656"/>
      <c r="AA1656"/>
      <c r="AB1656"/>
      <c r="AC1656"/>
    </row>
    <row r="1657" spans="2:29" s="14" customFormat="1" x14ac:dyDescent="0.25">
      <c r="B1657"/>
      <c r="C1657"/>
      <c r="D1657"/>
      <c r="E1657"/>
      <c r="F1657"/>
      <c r="G1657"/>
      <c r="H1657"/>
      <c r="I1657"/>
      <c r="J1657"/>
      <c r="K1657" s="91"/>
      <c r="L1657" s="91"/>
      <c r="M1657" s="91"/>
      <c r="R1657"/>
      <c r="S1657"/>
      <c r="T1657"/>
      <c r="U1657"/>
      <c r="V1657"/>
      <c r="W1657"/>
      <c r="X1657"/>
      <c r="Y1657"/>
      <c r="Z1657"/>
      <c r="AA1657"/>
      <c r="AB1657"/>
      <c r="AC1657"/>
    </row>
    <row r="1658" spans="2:29" s="14" customFormat="1" x14ac:dyDescent="0.25">
      <c r="B1658"/>
      <c r="C1658"/>
      <c r="D1658"/>
      <c r="E1658"/>
      <c r="F1658"/>
      <c r="G1658"/>
      <c r="H1658"/>
      <c r="I1658"/>
      <c r="J1658"/>
      <c r="K1658" s="91"/>
      <c r="L1658" s="91"/>
      <c r="M1658" s="91"/>
      <c r="R1658"/>
      <c r="S1658"/>
      <c r="T1658"/>
      <c r="U1658"/>
      <c r="V1658"/>
      <c r="W1658"/>
      <c r="X1658"/>
      <c r="Y1658"/>
      <c r="Z1658"/>
      <c r="AA1658"/>
      <c r="AB1658"/>
      <c r="AC1658"/>
    </row>
    <row r="1659" spans="2:29" s="14" customFormat="1" x14ac:dyDescent="0.25">
      <c r="B1659"/>
      <c r="C1659"/>
      <c r="D1659"/>
      <c r="E1659"/>
      <c r="F1659"/>
      <c r="G1659"/>
      <c r="H1659"/>
      <c r="I1659"/>
      <c r="J1659"/>
      <c r="K1659" s="91"/>
      <c r="L1659" s="91"/>
      <c r="M1659" s="91"/>
      <c r="R1659"/>
      <c r="S1659"/>
      <c r="T1659"/>
      <c r="U1659"/>
      <c r="V1659"/>
      <c r="W1659"/>
      <c r="X1659"/>
      <c r="Y1659"/>
      <c r="Z1659"/>
      <c r="AA1659"/>
      <c r="AB1659"/>
      <c r="AC1659"/>
    </row>
    <row r="1660" spans="2:29" s="14" customFormat="1" x14ac:dyDescent="0.25">
      <c r="B1660"/>
      <c r="C1660"/>
      <c r="D1660"/>
      <c r="E1660"/>
      <c r="F1660"/>
      <c r="G1660"/>
      <c r="H1660"/>
      <c r="I1660"/>
      <c r="J1660"/>
      <c r="K1660" s="91"/>
      <c r="L1660" s="91"/>
      <c r="M1660" s="91"/>
      <c r="R1660"/>
      <c r="S1660"/>
      <c r="T1660"/>
      <c r="U1660"/>
      <c r="V1660"/>
      <c r="W1660"/>
      <c r="X1660"/>
      <c r="Y1660"/>
      <c r="Z1660"/>
      <c r="AA1660"/>
      <c r="AB1660"/>
      <c r="AC1660"/>
    </row>
    <row r="1661" spans="2:29" s="14" customFormat="1" x14ac:dyDescent="0.25">
      <c r="B1661"/>
      <c r="C1661"/>
      <c r="D1661"/>
      <c r="E1661"/>
      <c r="F1661"/>
      <c r="G1661"/>
      <c r="H1661"/>
      <c r="I1661"/>
      <c r="J1661"/>
      <c r="K1661" s="91"/>
      <c r="L1661" s="91"/>
      <c r="M1661" s="91"/>
      <c r="R1661"/>
      <c r="S1661"/>
      <c r="T1661"/>
      <c r="U1661"/>
      <c r="V1661"/>
      <c r="W1661"/>
      <c r="X1661"/>
      <c r="Y1661"/>
      <c r="Z1661"/>
      <c r="AA1661"/>
      <c r="AB1661"/>
      <c r="AC1661"/>
    </row>
    <row r="1662" spans="2:29" s="14" customFormat="1" x14ac:dyDescent="0.25">
      <c r="B1662"/>
      <c r="C1662"/>
      <c r="D1662"/>
      <c r="E1662"/>
      <c r="F1662"/>
      <c r="G1662"/>
      <c r="H1662"/>
      <c r="I1662"/>
      <c r="J1662"/>
      <c r="K1662" s="91"/>
      <c r="L1662" s="91"/>
      <c r="M1662" s="91"/>
      <c r="R1662"/>
      <c r="S1662"/>
      <c r="T1662"/>
      <c r="U1662"/>
      <c r="V1662"/>
      <c r="W1662"/>
      <c r="X1662"/>
      <c r="Y1662"/>
      <c r="Z1662"/>
      <c r="AA1662"/>
      <c r="AB1662"/>
      <c r="AC1662"/>
    </row>
    <row r="1663" spans="2:29" s="14" customFormat="1" x14ac:dyDescent="0.25">
      <c r="B1663"/>
      <c r="C1663"/>
      <c r="D1663"/>
      <c r="E1663"/>
      <c r="F1663"/>
      <c r="G1663"/>
      <c r="H1663"/>
      <c r="I1663"/>
      <c r="J1663"/>
      <c r="K1663" s="91"/>
      <c r="L1663" s="91"/>
      <c r="M1663" s="91"/>
      <c r="R1663"/>
      <c r="S1663"/>
      <c r="T1663"/>
      <c r="U1663"/>
      <c r="V1663"/>
      <c r="W1663"/>
      <c r="X1663"/>
      <c r="Y1663"/>
      <c r="Z1663"/>
      <c r="AA1663"/>
      <c r="AB1663"/>
      <c r="AC1663"/>
    </row>
    <row r="1664" spans="2:29" s="14" customFormat="1" x14ac:dyDescent="0.25">
      <c r="B1664"/>
      <c r="C1664"/>
      <c r="D1664"/>
      <c r="E1664"/>
      <c r="F1664"/>
      <c r="G1664"/>
      <c r="H1664"/>
      <c r="I1664"/>
      <c r="J1664"/>
      <c r="K1664" s="91"/>
      <c r="L1664" s="91"/>
      <c r="M1664" s="91"/>
      <c r="R1664"/>
      <c r="S1664"/>
      <c r="T1664"/>
      <c r="U1664"/>
      <c r="V1664"/>
      <c r="W1664"/>
      <c r="X1664"/>
      <c r="Y1664"/>
      <c r="Z1664"/>
      <c r="AA1664"/>
      <c r="AB1664"/>
      <c r="AC1664"/>
    </row>
    <row r="1665" spans="2:29" s="14" customFormat="1" x14ac:dyDescent="0.25">
      <c r="B1665"/>
      <c r="C1665"/>
      <c r="D1665"/>
      <c r="E1665"/>
      <c r="F1665"/>
      <c r="G1665"/>
      <c r="H1665"/>
      <c r="I1665"/>
      <c r="J1665"/>
      <c r="K1665" s="91"/>
      <c r="L1665" s="91"/>
      <c r="M1665" s="91"/>
      <c r="R1665"/>
      <c r="S1665"/>
      <c r="T1665"/>
      <c r="U1665"/>
      <c r="V1665"/>
      <c r="W1665"/>
      <c r="X1665"/>
      <c r="Y1665"/>
      <c r="Z1665"/>
      <c r="AA1665"/>
      <c r="AB1665"/>
      <c r="AC1665"/>
    </row>
    <row r="1666" spans="2:29" s="14" customFormat="1" x14ac:dyDescent="0.25">
      <c r="B1666"/>
      <c r="C1666"/>
      <c r="D1666"/>
      <c r="E1666"/>
      <c r="F1666"/>
      <c r="G1666"/>
      <c r="H1666"/>
      <c r="I1666"/>
      <c r="J1666"/>
      <c r="K1666" s="91"/>
      <c r="L1666" s="91"/>
      <c r="M1666" s="91"/>
      <c r="R1666"/>
      <c r="S1666"/>
      <c r="T1666"/>
      <c r="U1666"/>
      <c r="V1666"/>
      <c r="W1666"/>
      <c r="X1666"/>
      <c r="Y1666"/>
      <c r="Z1666"/>
      <c r="AA1666"/>
      <c r="AB1666"/>
      <c r="AC1666"/>
    </row>
    <row r="1667" spans="2:29" s="14" customFormat="1" x14ac:dyDescent="0.25">
      <c r="B1667"/>
      <c r="C1667"/>
      <c r="D1667"/>
      <c r="E1667"/>
      <c r="F1667"/>
      <c r="G1667"/>
      <c r="H1667"/>
      <c r="I1667"/>
      <c r="J1667"/>
      <c r="K1667" s="91"/>
      <c r="L1667" s="91"/>
      <c r="M1667" s="91"/>
      <c r="R1667"/>
      <c r="S1667"/>
      <c r="T1667"/>
      <c r="U1667"/>
      <c r="V1667"/>
      <c r="W1667"/>
      <c r="X1667"/>
      <c r="Y1667"/>
      <c r="Z1667"/>
      <c r="AA1667"/>
      <c r="AB1667"/>
      <c r="AC1667"/>
    </row>
    <row r="1668" spans="2:29" s="14" customFormat="1" x14ac:dyDescent="0.25">
      <c r="B1668"/>
      <c r="C1668"/>
      <c r="D1668"/>
      <c r="E1668"/>
      <c r="F1668"/>
      <c r="G1668"/>
      <c r="H1668"/>
      <c r="I1668"/>
      <c r="J1668"/>
      <c r="K1668" s="91"/>
      <c r="L1668" s="91"/>
      <c r="M1668" s="91"/>
      <c r="R1668"/>
      <c r="S1668"/>
      <c r="T1668"/>
      <c r="U1668"/>
      <c r="V1668"/>
      <c r="W1668"/>
      <c r="X1668"/>
      <c r="Y1668"/>
      <c r="Z1668"/>
      <c r="AA1668"/>
      <c r="AB1668"/>
      <c r="AC1668"/>
    </row>
    <row r="1669" spans="2:29" s="14" customFormat="1" x14ac:dyDescent="0.25">
      <c r="B1669"/>
      <c r="C1669"/>
      <c r="D1669"/>
      <c r="E1669"/>
      <c r="F1669"/>
      <c r="G1669"/>
      <c r="H1669"/>
      <c r="I1669"/>
      <c r="J1669"/>
      <c r="K1669" s="91"/>
      <c r="L1669" s="91"/>
      <c r="M1669" s="91"/>
      <c r="R1669"/>
      <c r="S1669"/>
      <c r="T1669"/>
      <c r="U1669"/>
      <c r="V1669"/>
      <c r="W1669"/>
      <c r="X1669"/>
      <c r="Y1669"/>
      <c r="Z1669"/>
      <c r="AA1669"/>
      <c r="AB1669"/>
      <c r="AC1669"/>
    </row>
    <row r="1670" spans="2:29" s="14" customFormat="1" x14ac:dyDescent="0.25">
      <c r="B1670"/>
      <c r="C1670"/>
      <c r="D1670"/>
      <c r="E1670"/>
      <c r="F1670"/>
      <c r="G1670"/>
      <c r="H1670"/>
      <c r="I1670"/>
      <c r="J1670"/>
      <c r="K1670" s="91"/>
      <c r="L1670" s="91"/>
      <c r="M1670" s="91"/>
      <c r="R1670"/>
      <c r="S1670"/>
      <c r="T1670"/>
      <c r="U1670"/>
      <c r="V1670"/>
      <c r="W1670"/>
      <c r="X1670"/>
      <c r="Y1670"/>
      <c r="Z1670"/>
      <c r="AA1670"/>
      <c r="AB1670"/>
      <c r="AC1670"/>
    </row>
    <row r="1671" spans="2:29" s="14" customFormat="1" x14ac:dyDescent="0.25">
      <c r="B1671"/>
      <c r="C1671"/>
      <c r="D1671"/>
      <c r="E1671"/>
      <c r="F1671"/>
      <c r="G1671"/>
      <c r="H1671"/>
      <c r="I1671"/>
      <c r="J1671"/>
      <c r="K1671" s="91"/>
      <c r="L1671" s="91"/>
      <c r="M1671" s="91"/>
      <c r="R1671"/>
      <c r="S1671"/>
      <c r="T1671"/>
      <c r="U1671"/>
      <c r="V1671"/>
      <c r="W1671"/>
      <c r="X1671"/>
      <c r="Y1671"/>
      <c r="Z1671"/>
      <c r="AA1671"/>
      <c r="AB1671"/>
      <c r="AC1671"/>
    </row>
    <row r="1672" spans="2:29" s="14" customFormat="1" x14ac:dyDescent="0.25">
      <c r="B1672"/>
      <c r="C1672"/>
      <c r="D1672"/>
      <c r="E1672"/>
      <c r="F1672"/>
      <c r="G1672"/>
      <c r="H1672"/>
      <c r="I1672"/>
      <c r="J1672"/>
      <c r="K1672" s="91"/>
      <c r="L1672" s="91"/>
      <c r="M1672" s="91"/>
      <c r="R1672"/>
      <c r="S1672"/>
      <c r="T1672"/>
      <c r="U1672"/>
      <c r="V1672"/>
      <c r="W1672"/>
      <c r="X1672"/>
      <c r="Y1672"/>
      <c r="Z1672"/>
      <c r="AA1672"/>
      <c r="AB1672"/>
      <c r="AC1672"/>
    </row>
    <row r="1673" spans="2:29" s="14" customFormat="1" x14ac:dyDescent="0.25">
      <c r="B1673"/>
      <c r="C1673"/>
      <c r="D1673"/>
      <c r="E1673"/>
      <c r="F1673"/>
      <c r="G1673"/>
      <c r="H1673"/>
      <c r="I1673"/>
      <c r="J1673"/>
      <c r="K1673" s="91"/>
      <c r="L1673" s="91"/>
      <c r="M1673" s="91"/>
      <c r="R1673"/>
      <c r="S1673"/>
      <c r="T1673"/>
      <c r="U1673"/>
      <c r="V1673"/>
      <c r="W1673"/>
      <c r="X1673"/>
      <c r="Y1673"/>
      <c r="Z1673"/>
      <c r="AA1673"/>
      <c r="AB1673"/>
      <c r="AC1673"/>
    </row>
    <row r="1674" spans="2:29" s="14" customFormat="1" x14ac:dyDescent="0.25">
      <c r="B1674"/>
      <c r="C1674"/>
      <c r="D1674"/>
      <c r="E1674"/>
      <c r="F1674"/>
      <c r="G1674"/>
      <c r="H1674"/>
      <c r="I1674"/>
      <c r="J1674"/>
      <c r="K1674" s="91"/>
      <c r="L1674" s="91"/>
      <c r="M1674" s="91"/>
      <c r="R1674"/>
      <c r="S1674"/>
      <c r="T1674"/>
      <c r="U1674"/>
      <c r="V1674"/>
      <c r="W1674"/>
      <c r="X1674"/>
      <c r="Y1674"/>
      <c r="Z1674"/>
      <c r="AA1674"/>
      <c r="AB1674"/>
      <c r="AC1674"/>
    </row>
    <row r="1675" spans="2:29" s="14" customFormat="1" x14ac:dyDescent="0.25">
      <c r="B1675"/>
      <c r="C1675"/>
      <c r="D1675"/>
      <c r="E1675"/>
      <c r="F1675"/>
      <c r="G1675"/>
      <c r="H1675"/>
      <c r="I1675"/>
      <c r="J1675"/>
      <c r="K1675" s="91"/>
      <c r="L1675" s="91"/>
      <c r="M1675" s="91"/>
      <c r="R1675"/>
      <c r="S1675"/>
      <c r="T1675"/>
      <c r="U1675"/>
      <c r="V1675"/>
      <c r="W1675"/>
      <c r="X1675"/>
      <c r="Y1675"/>
      <c r="Z1675"/>
      <c r="AA1675"/>
      <c r="AB1675"/>
      <c r="AC1675"/>
    </row>
    <row r="1676" spans="2:29" s="14" customFormat="1" x14ac:dyDescent="0.25">
      <c r="B1676"/>
      <c r="C1676"/>
      <c r="D1676"/>
      <c r="E1676"/>
      <c r="F1676"/>
      <c r="G1676"/>
      <c r="H1676"/>
      <c r="I1676"/>
      <c r="J1676"/>
      <c r="K1676" s="91"/>
      <c r="L1676" s="91"/>
      <c r="M1676" s="91"/>
      <c r="R1676"/>
      <c r="S1676"/>
      <c r="T1676"/>
      <c r="U1676"/>
      <c r="V1676"/>
      <c r="W1676"/>
      <c r="X1676"/>
      <c r="Y1676"/>
      <c r="Z1676"/>
      <c r="AA1676"/>
      <c r="AB1676"/>
      <c r="AC1676"/>
    </row>
    <row r="1677" spans="2:29" s="14" customFormat="1" x14ac:dyDescent="0.25">
      <c r="B1677"/>
      <c r="C1677"/>
      <c r="D1677"/>
      <c r="E1677"/>
      <c r="F1677"/>
      <c r="G1677"/>
      <c r="H1677"/>
      <c r="I1677"/>
      <c r="J1677"/>
      <c r="K1677" s="91"/>
      <c r="L1677" s="91"/>
      <c r="M1677" s="91"/>
      <c r="R1677"/>
      <c r="S1677"/>
      <c r="T1677"/>
      <c r="U1677"/>
      <c r="V1677"/>
      <c r="W1677"/>
      <c r="X1677"/>
      <c r="Y1677"/>
      <c r="Z1677"/>
      <c r="AA1677"/>
      <c r="AB1677"/>
      <c r="AC1677"/>
    </row>
    <row r="1678" spans="2:29" s="14" customFormat="1" x14ac:dyDescent="0.25">
      <c r="B1678"/>
      <c r="C1678"/>
      <c r="D1678"/>
      <c r="E1678"/>
      <c r="F1678"/>
      <c r="G1678"/>
      <c r="H1678"/>
      <c r="I1678"/>
      <c r="J1678"/>
      <c r="K1678" s="91"/>
      <c r="L1678" s="91"/>
      <c r="M1678" s="91"/>
      <c r="R1678"/>
      <c r="S1678"/>
      <c r="T1678"/>
      <c r="U1678"/>
      <c r="V1678"/>
      <c r="W1678"/>
      <c r="X1678"/>
      <c r="Y1678"/>
      <c r="Z1678"/>
      <c r="AA1678"/>
      <c r="AB1678"/>
      <c r="AC1678"/>
    </row>
    <row r="1679" spans="2:29" s="14" customFormat="1" x14ac:dyDescent="0.25">
      <c r="B1679"/>
      <c r="C1679"/>
      <c r="D1679"/>
      <c r="E1679"/>
      <c r="F1679"/>
      <c r="G1679"/>
      <c r="H1679"/>
      <c r="I1679"/>
      <c r="J1679"/>
      <c r="K1679" s="91"/>
      <c r="L1679" s="91"/>
      <c r="M1679" s="91"/>
      <c r="R1679"/>
      <c r="S1679"/>
      <c r="T1679"/>
      <c r="U1679"/>
      <c r="V1679"/>
      <c r="W1679"/>
      <c r="X1679"/>
      <c r="Y1679"/>
      <c r="Z1679"/>
      <c r="AA1679"/>
      <c r="AB1679"/>
      <c r="AC1679"/>
    </row>
    <row r="1680" spans="2:29" s="14" customFormat="1" x14ac:dyDescent="0.25">
      <c r="B1680"/>
      <c r="C1680"/>
      <c r="D1680"/>
      <c r="E1680"/>
      <c r="F1680"/>
      <c r="G1680"/>
      <c r="H1680"/>
      <c r="I1680"/>
      <c r="J1680"/>
      <c r="K1680" s="91"/>
      <c r="L1680" s="91"/>
      <c r="M1680" s="91"/>
      <c r="R1680"/>
      <c r="S1680"/>
      <c r="T1680"/>
      <c r="U1680"/>
      <c r="V1680"/>
      <c r="W1680"/>
      <c r="X1680"/>
      <c r="Y1680"/>
      <c r="Z1680"/>
      <c r="AA1680"/>
      <c r="AB1680"/>
      <c r="AC1680"/>
    </row>
    <row r="1681" spans="2:29" s="14" customFormat="1" x14ac:dyDescent="0.25">
      <c r="B1681"/>
      <c r="C1681"/>
      <c r="D1681"/>
      <c r="E1681"/>
      <c r="F1681"/>
      <c r="G1681"/>
      <c r="H1681"/>
      <c r="I1681"/>
      <c r="J1681"/>
      <c r="K1681" s="91"/>
      <c r="L1681" s="91"/>
      <c r="M1681" s="91"/>
      <c r="R1681"/>
      <c r="S1681"/>
      <c r="T1681"/>
      <c r="U1681"/>
      <c r="V1681"/>
      <c r="W1681"/>
      <c r="X1681"/>
      <c r="Y1681"/>
      <c r="Z1681"/>
      <c r="AA1681"/>
      <c r="AB1681"/>
      <c r="AC1681"/>
    </row>
    <row r="1682" spans="2:29" s="14" customFormat="1" x14ac:dyDescent="0.25">
      <c r="B1682"/>
      <c r="C1682"/>
      <c r="D1682"/>
      <c r="E1682"/>
      <c r="F1682"/>
      <c r="G1682"/>
      <c r="H1682"/>
      <c r="I1682"/>
      <c r="J1682"/>
      <c r="K1682" s="91"/>
      <c r="L1682" s="91"/>
      <c r="M1682" s="91"/>
      <c r="R1682"/>
      <c r="S1682"/>
      <c r="T1682"/>
      <c r="U1682"/>
      <c r="V1682"/>
      <c r="W1682"/>
      <c r="X1682"/>
      <c r="Y1682"/>
      <c r="Z1682"/>
      <c r="AA1682"/>
      <c r="AB1682"/>
      <c r="AC1682"/>
    </row>
    <row r="1683" spans="2:29" s="14" customFormat="1" x14ac:dyDescent="0.25">
      <c r="B1683"/>
      <c r="C1683"/>
      <c r="D1683"/>
      <c r="E1683"/>
      <c r="F1683"/>
      <c r="G1683"/>
      <c r="H1683"/>
      <c r="I1683"/>
      <c r="J1683"/>
      <c r="K1683" s="91"/>
      <c r="L1683" s="91"/>
      <c r="M1683" s="91"/>
      <c r="R1683"/>
      <c r="S1683"/>
      <c r="T1683"/>
      <c r="U1683"/>
      <c r="V1683"/>
      <c r="W1683"/>
      <c r="X1683"/>
      <c r="Y1683"/>
      <c r="Z1683"/>
      <c r="AA1683"/>
      <c r="AB1683"/>
      <c r="AC1683"/>
    </row>
    <row r="1684" spans="2:29" s="14" customFormat="1" x14ac:dyDescent="0.25">
      <c r="B1684"/>
      <c r="C1684"/>
      <c r="D1684"/>
      <c r="E1684"/>
      <c r="F1684"/>
      <c r="G1684"/>
      <c r="H1684"/>
      <c r="I1684"/>
      <c r="J1684"/>
      <c r="K1684" s="91"/>
      <c r="L1684" s="91"/>
      <c r="M1684" s="91"/>
      <c r="R1684"/>
      <c r="S1684"/>
      <c r="T1684"/>
      <c r="U1684"/>
      <c r="V1684"/>
      <c r="W1684"/>
      <c r="X1684"/>
      <c r="Y1684"/>
      <c r="Z1684"/>
      <c r="AA1684"/>
      <c r="AB1684"/>
      <c r="AC1684"/>
    </row>
    <row r="1685" spans="2:29" s="14" customFormat="1" x14ac:dyDescent="0.25">
      <c r="B1685"/>
      <c r="C1685"/>
      <c r="D1685"/>
      <c r="E1685"/>
      <c r="F1685"/>
      <c r="G1685"/>
      <c r="H1685"/>
      <c r="I1685"/>
      <c r="J1685"/>
      <c r="K1685" s="91"/>
      <c r="L1685" s="91"/>
      <c r="M1685" s="91"/>
      <c r="R1685"/>
      <c r="S1685"/>
      <c r="T1685"/>
      <c r="U1685"/>
      <c r="V1685"/>
      <c r="W1685"/>
      <c r="X1685"/>
      <c r="Y1685"/>
      <c r="Z1685"/>
      <c r="AA1685"/>
      <c r="AB1685"/>
      <c r="AC1685"/>
    </row>
    <row r="1686" spans="2:29" s="14" customFormat="1" x14ac:dyDescent="0.25">
      <c r="B1686"/>
      <c r="C1686"/>
      <c r="D1686"/>
      <c r="E1686"/>
      <c r="F1686"/>
      <c r="G1686"/>
      <c r="H1686"/>
      <c r="I1686"/>
      <c r="J1686"/>
      <c r="K1686" s="91"/>
      <c r="L1686" s="91"/>
      <c r="M1686" s="91"/>
      <c r="R1686"/>
      <c r="S1686"/>
      <c r="T1686"/>
      <c r="U1686"/>
      <c r="V1686"/>
      <c r="W1686"/>
      <c r="X1686"/>
      <c r="Y1686"/>
      <c r="Z1686"/>
      <c r="AA1686"/>
      <c r="AB1686"/>
      <c r="AC1686"/>
    </row>
    <row r="1687" spans="2:29" s="14" customFormat="1" x14ac:dyDescent="0.25">
      <c r="B1687"/>
      <c r="C1687"/>
      <c r="D1687"/>
      <c r="E1687"/>
      <c r="F1687"/>
      <c r="G1687"/>
      <c r="H1687"/>
      <c r="I1687"/>
      <c r="J1687"/>
      <c r="K1687" s="91"/>
      <c r="L1687" s="91"/>
      <c r="M1687" s="91"/>
      <c r="R1687"/>
      <c r="S1687"/>
      <c r="T1687"/>
      <c r="U1687"/>
      <c r="V1687"/>
      <c r="W1687"/>
      <c r="X1687"/>
      <c r="Y1687"/>
      <c r="Z1687"/>
      <c r="AA1687"/>
      <c r="AB1687"/>
      <c r="AC1687"/>
    </row>
    <row r="1688" spans="2:29" s="14" customFormat="1" x14ac:dyDescent="0.25">
      <c r="B1688"/>
      <c r="C1688"/>
      <c r="D1688"/>
      <c r="E1688"/>
      <c r="F1688"/>
      <c r="G1688"/>
      <c r="H1688"/>
      <c r="I1688"/>
      <c r="J1688"/>
      <c r="K1688" s="91"/>
      <c r="L1688" s="91"/>
      <c r="M1688" s="91"/>
      <c r="R1688"/>
      <c r="S1688"/>
      <c r="T1688"/>
      <c r="U1688"/>
      <c r="V1688"/>
      <c r="W1688"/>
      <c r="X1688"/>
      <c r="Y1688"/>
      <c r="Z1688"/>
      <c r="AA1688"/>
      <c r="AB1688"/>
      <c r="AC1688"/>
    </row>
    <row r="1689" spans="2:29" s="14" customFormat="1" x14ac:dyDescent="0.25">
      <c r="B1689"/>
      <c r="C1689"/>
      <c r="D1689"/>
      <c r="E1689"/>
      <c r="F1689"/>
      <c r="G1689"/>
      <c r="H1689"/>
      <c r="I1689"/>
      <c r="J1689"/>
      <c r="K1689" s="91"/>
      <c r="L1689" s="91"/>
      <c r="M1689" s="91"/>
      <c r="R1689"/>
      <c r="S1689"/>
      <c r="T1689"/>
      <c r="U1689"/>
      <c r="V1689"/>
      <c r="W1689"/>
      <c r="X1689"/>
      <c r="Y1689"/>
      <c r="Z1689"/>
      <c r="AA1689"/>
      <c r="AB1689"/>
      <c r="AC1689"/>
    </row>
    <row r="1690" spans="2:29" s="14" customFormat="1" x14ac:dyDescent="0.25">
      <c r="B1690"/>
      <c r="C1690"/>
      <c r="D1690"/>
      <c r="E1690"/>
      <c r="F1690"/>
      <c r="G1690"/>
      <c r="H1690"/>
      <c r="I1690"/>
      <c r="J1690"/>
      <c r="K1690" s="91"/>
      <c r="L1690" s="91"/>
      <c r="M1690" s="91"/>
      <c r="R1690"/>
      <c r="S1690"/>
      <c r="T1690"/>
      <c r="U1690"/>
      <c r="V1690"/>
      <c r="W1690"/>
      <c r="X1690"/>
      <c r="Y1690"/>
      <c r="Z1690"/>
      <c r="AA1690"/>
      <c r="AB1690"/>
      <c r="AC1690"/>
    </row>
    <row r="1691" spans="2:29" s="14" customFormat="1" x14ac:dyDescent="0.25">
      <c r="B1691"/>
      <c r="C1691"/>
      <c r="D1691"/>
      <c r="E1691"/>
      <c r="F1691"/>
      <c r="G1691"/>
      <c r="H1691"/>
      <c r="I1691"/>
      <c r="J1691"/>
      <c r="K1691" s="91"/>
      <c r="L1691" s="91"/>
      <c r="M1691" s="91"/>
      <c r="R1691"/>
      <c r="S1691"/>
      <c r="T1691"/>
      <c r="U1691"/>
      <c r="V1691"/>
      <c r="W1691"/>
      <c r="X1691"/>
      <c r="Y1691"/>
      <c r="Z1691"/>
      <c r="AA1691"/>
      <c r="AB1691"/>
      <c r="AC1691"/>
    </row>
    <row r="1692" spans="2:29" s="14" customFormat="1" x14ac:dyDescent="0.25">
      <c r="B1692"/>
      <c r="C1692"/>
      <c r="D1692"/>
      <c r="E1692"/>
      <c r="F1692"/>
      <c r="G1692"/>
      <c r="H1692"/>
      <c r="I1692"/>
      <c r="J1692"/>
      <c r="K1692" s="91"/>
      <c r="L1692" s="91"/>
      <c r="M1692" s="91"/>
      <c r="R1692"/>
      <c r="S1692"/>
      <c r="T1692"/>
      <c r="U1692"/>
      <c r="V1692"/>
      <c r="W1692"/>
      <c r="X1692"/>
      <c r="Y1692"/>
      <c r="Z1692"/>
      <c r="AA1692"/>
      <c r="AB1692"/>
      <c r="AC1692"/>
    </row>
    <row r="1693" spans="2:29" s="14" customFormat="1" x14ac:dyDescent="0.25">
      <c r="B1693"/>
      <c r="C1693"/>
      <c r="D1693"/>
      <c r="E1693"/>
      <c r="F1693"/>
      <c r="G1693"/>
      <c r="H1693"/>
      <c r="I1693"/>
      <c r="J1693"/>
      <c r="K1693" s="91"/>
      <c r="L1693" s="91"/>
      <c r="M1693" s="91"/>
      <c r="R1693"/>
      <c r="S1693"/>
      <c r="T1693"/>
      <c r="U1693"/>
      <c r="V1693"/>
      <c r="W1693"/>
      <c r="X1693"/>
      <c r="Y1693"/>
      <c r="Z1693"/>
      <c r="AA1693"/>
      <c r="AB1693"/>
      <c r="AC1693"/>
    </row>
    <row r="1694" spans="2:29" s="14" customFormat="1" x14ac:dyDescent="0.25">
      <c r="B1694"/>
      <c r="C1694"/>
      <c r="D1694"/>
      <c r="E1694"/>
      <c r="F1694"/>
      <c r="G1694"/>
      <c r="H1694"/>
      <c r="I1694"/>
      <c r="J1694"/>
      <c r="K1694" s="91"/>
      <c r="L1694" s="91"/>
      <c r="M1694" s="91"/>
      <c r="R1694"/>
      <c r="S1694"/>
      <c r="T1694"/>
      <c r="U1694"/>
      <c r="V1694"/>
      <c r="W1694"/>
      <c r="X1694"/>
      <c r="Y1694"/>
      <c r="Z1694"/>
      <c r="AA1694"/>
      <c r="AB1694"/>
      <c r="AC1694"/>
    </row>
    <row r="1695" spans="2:29" s="14" customFormat="1" x14ac:dyDescent="0.25">
      <c r="B1695"/>
      <c r="C1695"/>
      <c r="D1695"/>
      <c r="E1695"/>
      <c r="F1695"/>
      <c r="G1695"/>
      <c r="H1695"/>
      <c r="I1695"/>
      <c r="J1695"/>
      <c r="K1695" s="91"/>
      <c r="L1695" s="91"/>
      <c r="M1695" s="91"/>
      <c r="R1695"/>
      <c r="S1695"/>
      <c r="T1695"/>
      <c r="U1695"/>
      <c r="V1695"/>
      <c r="W1695"/>
      <c r="X1695"/>
      <c r="Y1695"/>
      <c r="Z1695"/>
      <c r="AA1695"/>
      <c r="AB1695"/>
      <c r="AC1695"/>
    </row>
    <row r="1696" spans="2:29" s="14" customFormat="1" x14ac:dyDescent="0.25">
      <c r="B1696"/>
      <c r="C1696"/>
      <c r="D1696"/>
      <c r="E1696"/>
      <c r="F1696"/>
      <c r="G1696"/>
      <c r="H1696"/>
      <c r="I1696"/>
      <c r="J1696"/>
      <c r="K1696" s="91"/>
      <c r="L1696" s="91"/>
      <c r="M1696" s="91"/>
      <c r="R1696"/>
      <c r="S1696"/>
      <c r="T1696"/>
      <c r="U1696"/>
      <c r="V1696"/>
      <c r="W1696"/>
      <c r="X1696"/>
      <c r="Y1696"/>
      <c r="Z1696"/>
      <c r="AA1696"/>
      <c r="AB1696"/>
      <c r="AC1696"/>
    </row>
    <row r="1697" spans="2:29" s="14" customFormat="1" x14ac:dyDescent="0.25">
      <c r="B1697"/>
      <c r="C1697"/>
      <c r="D1697"/>
      <c r="E1697"/>
      <c r="F1697"/>
      <c r="G1697"/>
      <c r="H1697"/>
      <c r="I1697"/>
      <c r="J1697"/>
      <c r="K1697" s="91"/>
      <c r="L1697" s="91"/>
      <c r="M1697" s="91"/>
      <c r="R1697"/>
      <c r="S1697"/>
      <c r="T1697"/>
      <c r="U1697"/>
      <c r="V1697"/>
      <c r="W1697"/>
      <c r="X1697"/>
      <c r="Y1697"/>
      <c r="Z1697"/>
      <c r="AA1697"/>
      <c r="AB1697"/>
      <c r="AC1697"/>
    </row>
    <row r="1698" spans="2:29" s="14" customFormat="1" x14ac:dyDescent="0.25">
      <c r="B1698"/>
      <c r="C1698"/>
      <c r="D1698"/>
      <c r="E1698"/>
      <c r="F1698"/>
      <c r="G1698"/>
      <c r="H1698"/>
      <c r="I1698"/>
      <c r="J1698"/>
      <c r="K1698" s="91"/>
      <c r="L1698" s="91"/>
      <c r="M1698" s="91"/>
      <c r="R1698"/>
      <c r="S1698"/>
      <c r="T1698"/>
      <c r="U1698"/>
      <c r="V1698"/>
      <c r="W1698"/>
      <c r="X1698"/>
      <c r="Y1698"/>
      <c r="Z1698"/>
      <c r="AA1698"/>
      <c r="AB1698"/>
      <c r="AC1698"/>
    </row>
    <row r="1699" spans="2:29" s="14" customFormat="1" x14ac:dyDescent="0.25">
      <c r="B1699"/>
      <c r="C1699"/>
      <c r="D1699"/>
      <c r="E1699"/>
      <c r="F1699"/>
      <c r="G1699"/>
      <c r="H1699"/>
      <c r="I1699"/>
      <c r="J1699"/>
      <c r="K1699" s="91"/>
      <c r="L1699" s="91"/>
      <c r="M1699" s="91"/>
      <c r="R1699"/>
      <c r="S1699"/>
      <c r="T1699"/>
      <c r="U1699"/>
      <c r="V1699"/>
      <c r="W1699"/>
      <c r="X1699"/>
      <c r="Y1699"/>
      <c r="Z1699"/>
      <c r="AA1699"/>
      <c r="AB1699"/>
      <c r="AC1699"/>
    </row>
    <row r="1700" spans="2:29" s="14" customFormat="1" x14ac:dyDescent="0.25">
      <c r="B1700"/>
      <c r="C1700"/>
      <c r="D1700"/>
      <c r="E1700"/>
      <c r="F1700"/>
      <c r="G1700"/>
      <c r="H1700"/>
      <c r="I1700"/>
      <c r="J1700"/>
      <c r="K1700" s="91"/>
      <c r="L1700" s="91"/>
      <c r="M1700" s="91"/>
      <c r="R1700"/>
      <c r="S1700"/>
      <c r="T1700"/>
      <c r="U1700"/>
      <c r="V1700"/>
      <c r="W1700"/>
      <c r="X1700"/>
      <c r="Y1700"/>
      <c r="Z1700"/>
      <c r="AA1700"/>
      <c r="AB1700"/>
      <c r="AC1700"/>
    </row>
    <row r="1701" spans="2:29" s="14" customFormat="1" x14ac:dyDescent="0.25">
      <c r="B1701"/>
      <c r="C1701"/>
      <c r="D1701"/>
      <c r="E1701"/>
      <c r="F1701"/>
      <c r="G1701"/>
      <c r="H1701"/>
      <c r="I1701"/>
      <c r="J1701"/>
      <c r="K1701" s="91"/>
      <c r="L1701" s="91"/>
      <c r="M1701" s="91"/>
      <c r="R1701"/>
      <c r="S1701"/>
      <c r="T1701"/>
      <c r="U1701"/>
      <c r="V1701"/>
      <c r="W1701"/>
      <c r="X1701"/>
      <c r="Y1701"/>
      <c r="Z1701"/>
      <c r="AA1701"/>
      <c r="AB1701"/>
      <c r="AC1701"/>
    </row>
    <row r="1702" spans="2:29" s="14" customFormat="1" x14ac:dyDescent="0.25">
      <c r="B1702"/>
      <c r="C1702"/>
      <c r="D1702"/>
      <c r="E1702"/>
      <c r="F1702"/>
      <c r="G1702"/>
      <c r="H1702"/>
      <c r="I1702"/>
      <c r="J1702"/>
      <c r="K1702" s="91"/>
      <c r="L1702" s="91"/>
      <c r="M1702" s="91"/>
      <c r="R1702"/>
      <c r="S1702"/>
      <c r="T1702"/>
      <c r="U1702"/>
      <c r="V1702"/>
      <c r="W1702"/>
      <c r="X1702"/>
      <c r="Y1702"/>
      <c r="Z1702"/>
      <c r="AA1702"/>
      <c r="AB1702"/>
      <c r="AC1702"/>
    </row>
    <row r="1703" spans="2:29" s="14" customFormat="1" x14ac:dyDescent="0.25">
      <c r="B1703"/>
      <c r="C1703"/>
      <c r="D1703"/>
      <c r="E1703"/>
      <c r="F1703"/>
      <c r="G1703"/>
      <c r="H1703"/>
      <c r="I1703"/>
      <c r="J1703"/>
      <c r="K1703" s="91"/>
      <c r="L1703" s="91"/>
      <c r="M1703" s="91"/>
      <c r="R1703"/>
      <c r="S1703"/>
      <c r="T1703"/>
      <c r="U1703"/>
      <c r="V1703"/>
      <c r="W1703"/>
      <c r="X1703"/>
      <c r="Y1703"/>
      <c r="Z1703"/>
      <c r="AA1703"/>
      <c r="AB1703"/>
      <c r="AC1703"/>
    </row>
    <row r="1704" spans="2:29" s="14" customFormat="1" x14ac:dyDescent="0.25">
      <c r="B1704"/>
      <c r="C1704"/>
      <c r="D1704"/>
      <c r="E1704"/>
      <c r="F1704"/>
      <c r="G1704"/>
      <c r="H1704"/>
      <c r="I1704"/>
      <c r="J1704"/>
      <c r="K1704" s="91"/>
      <c r="L1704" s="91"/>
      <c r="M1704" s="91"/>
      <c r="R1704"/>
      <c r="S1704"/>
      <c r="T1704"/>
      <c r="U1704"/>
      <c r="V1704"/>
      <c r="W1704"/>
      <c r="X1704"/>
      <c r="Y1704"/>
      <c r="Z1704"/>
      <c r="AA1704"/>
      <c r="AB1704"/>
      <c r="AC1704"/>
    </row>
    <row r="1705" spans="2:29" s="14" customFormat="1" x14ac:dyDescent="0.25">
      <c r="B1705"/>
      <c r="C1705"/>
      <c r="D1705"/>
      <c r="E1705"/>
      <c r="F1705"/>
      <c r="G1705"/>
      <c r="H1705"/>
      <c r="I1705"/>
      <c r="J1705"/>
      <c r="K1705" s="91"/>
      <c r="L1705" s="91"/>
      <c r="M1705" s="91"/>
      <c r="R1705"/>
      <c r="S1705"/>
      <c r="T1705"/>
      <c r="U1705"/>
      <c r="V1705"/>
      <c r="W1705"/>
      <c r="X1705"/>
      <c r="Y1705"/>
      <c r="Z1705"/>
      <c r="AA1705"/>
      <c r="AB1705"/>
      <c r="AC1705"/>
    </row>
    <row r="1706" spans="2:29" s="14" customFormat="1" x14ac:dyDescent="0.25">
      <c r="B1706"/>
      <c r="C1706"/>
      <c r="D1706"/>
      <c r="E1706"/>
      <c r="F1706"/>
      <c r="G1706"/>
      <c r="H1706"/>
      <c r="I1706"/>
      <c r="J1706"/>
      <c r="K1706" s="91"/>
      <c r="L1706" s="91"/>
      <c r="M1706" s="91"/>
      <c r="R1706"/>
      <c r="S1706"/>
      <c r="T1706"/>
      <c r="U1706"/>
      <c r="V1706"/>
      <c r="W1706"/>
      <c r="X1706"/>
      <c r="Y1706"/>
      <c r="Z1706"/>
      <c r="AA1706"/>
      <c r="AB1706"/>
      <c r="AC1706"/>
    </row>
    <row r="1707" spans="2:29" s="14" customFormat="1" x14ac:dyDescent="0.25">
      <c r="B1707"/>
      <c r="C1707"/>
      <c r="D1707"/>
      <c r="E1707"/>
      <c r="F1707"/>
      <c r="G1707"/>
      <c r="H1707"/>
      <c r="I1707"/>
      <c r="J1707"/>
      <c r="K1707" s="91"/>
      <c r="L1707" s="91"/>
      <c r="M1707" s="91"/>
      <c r="R1707"/>
      <c r="S1707"/>
      <c r="T1707"/>
      <c r="U1707"/>
      <c r="V1707"/>
      <c r="W1707"/>
      <c r="X1707"/>
      <c r="Y1707"/>
      <c r="Z1707"/>
      <c r="AA1707"/>
      <c r="AB1707"/>
      <c r="AC1707"/>
    </row>
    <row r="1708" spans="2:29" s="14" customFormat="1" x14ac:dyDescent="0.25">
      <c r="B1708"/>
      <c r="C1708"/>
      <c r="D1708"/>
      <c r="E1708"/>
      <c r="F1708"/>
      <c r="G1708"/>
      <c r="H1708"/>
      <c r="I1708"/>
      <c r="J1708"/>
      <c r="K1708" s="91"/>
      <c r="L1708" s="91"/>
      <c r="M1708" s="91"/>
      <c r="R1708"/>
      <c r="S1708"/>
      <c r="T1708"/>
      <c r="U1708"/>
      <c r="V1708"/>
      <c r="W1708"/>
      <c r="X1708"/>
      <c r="Y1708"/>
      <c r="Z1708"/>
      <c r="AA1708"/>
      <c r="AB1708"/>
      <c r="AC1708"/>
    </row>
    <row r="1709" spans="2:29" s="14" customFormat="1" x14ac:dyDescent="0.25">
      <c r="B1709"/>
      <c r="C1709"/>
      <c r="D1709"/>
      <c r="E1709"/>
      <c r="F1709"/>
      <c r="G1709"/>
      <c r="H1709"/>
      <c r="I1709"/>
      <c r="J1709"/>
      <c r="K1709" s="91"/>
      <c r="L1709" s="91"/>
      <c r="M1709" s="91"/>
      <c r="R1709"/>
      <c r="S1709"/>
      <c r="T1709"/>
      <c r="U1709"/>
      <c r="V1709"/>
      <c r="W1709"/>
      <c r="X1709"/>
      <c r="Y1709"/>
      <c r="Z1709"/>
      <c r="AA1709"/>
      <c r="AB1709"/>
      <c r="AC1709"/>
    </row>
    <row r="1710" spans="2:29" s="14" customFormat="1" x14ac:dyDescent="0.25">
      <c r="B1710"/>
      <c r="C1710"/>
      <c r="D1710"/>
      <c r="E1710"/>
      <c r="F1710"/>
      <c r="G1710"/>
      <c r="H1710"/>
      <c r="I1710"/>
      <c r="J1710"/>
      <c r="K1710" s="91"/>
      <c r="L1710" s="91"/>
      <c r="M1710" s="91"/>
      <c r="R1710"/>
      <c r="S1710"/>
      <c r="T1710"/>
      <c r="U1710"/>
      <c r="V1710"/>
      <c r="W1710"/>
      <c r="X1710"/>
      <c r="Y1710"/>
      <c r="Z1710"/>
      <c r="AA1710"/>
      <c r="AB1710"/>
      <c r="AC1710"/>
    </row>
    <row r="1711" spans="2:29" s="14" customFormat="1" x14ac:dyDescent="0.25">
      <c r="B1711"/>
      <c r="C1711"/>
      <c r="D1711"/>
      <c r="E1711"/>
      <c r="F1711"/>
      <c r="G1711"/>
      <c r="H1711"/>
      <c r="I1711"/>
      <c r="J1711"/>
      <c r="K1711" s="91"/>
      <c r="L1711" s="91"/>
      <c r="M1711" s="91"/>
      <c r="R1711"/>
      <c r="S1711"/>
      <c r="T1711"/>
      <c r="U1711"/>
      <c r="V1711"/>
      <c r="W1711"/>
      <c r="X1711"/>
      <c r="Y1711"/>
      <c r="Z1711"/>
      <c r="AA1711"/>
      <c r="AB1711"/>
      <c r="AC1711"/>
    </row>
    <row r="1712" spans="2:29" s="14" customFormat="1" x14ac:dyDescent="0.25">
      <c r="B1712"/>
      <c r="C1712"/>
      <c r="D1712"/>
      <c r="E1712"/>
      <c r="F1712"/>
      <c r="G1712"/>
      <c r="H1712"/>
      <c r="I1712"/>
      <c r="J1712"/>
      <c r="K1712" s="91"/>
      <c r="L1712" s="91"/>
      <c r="M1712" s="91"/>
      <c r="R1712"/>
      <c r="S1712"/>
      <c r="T1712"/>
      <c r="U1712"/>
      <c r="V1712"/>
      <c r="W1712"/>
      <c r="X1712"/>
      <c r="Y1712"/>
      <c r="Z1712"/>
      <c r="AA1712"/>
      <c r="AB1712"/>
      <c r="AC1712"/>
    </row>
    <row r="1713" spans="2:29" s="14" customFormat="1" x14ac:dyDescent="0.25">
      <c r="B1713"/>
      <c r="C1713"/>
      <c r="D1713"/>
      <c r="E1713"/>
      <c r="F1713"/>
      <c r="G1713"/>
      <c r="H1713"/>
      <c r="I1713"/>
      <c r="J1713"/>
      <c r="K1713" s="91"/>
      <c r="L1713" s="91"/>
      <c r="M1713" s="91"/>
      <c r="R1713"/>
      <c r="S1713"/>
      <c r="T1713"/>
      <c r="U1713"/>
      <c r="V1713"/>
      <c r="W1713"/>
      <c r="X1713"/>
      <c r="Y1713"/>
      <c r="Z1713"/>
      <c r="AA1713"/>
      <c r="AB1713"/>
      <c r="AC1713"/>
    </row>
    <row r="1714" spans="2:29" s="14" customFormat="1" x14ac:dyDescent="0.25">
      <c r="B1714"/>
      <c r="C1714"/>
      <c r="D1714"/>
      <c r="E1714"/>
      <c r="F1714"/>
      <c r="G1714"/>
      <c r="H1714"/>
      <c r="I1714"/>
      <c r="J1714"/>
      <c r="K1714" s="91"/>
      <c r="L1714" s="91"/>
      <c r="M1714" s="91"/>
      <c r="R1714"/>
      <c r="S1714"/>
      <c r="T1714"/>
      <c r="U1714"/>
      <c r="V1714"/>
      <c r="W1714"/>
      <c r="X1714"/>
      <c r="Y1714"/>
      <c r="Z1714"/>
      <c r="AA1714"/>
      <c r="AB1714"/>
      <c r="AC1714"/>
    </row>
    <row r="1715" spans="2:29" s="14" customFormat="1" x14ac:dyDescent="0.25">
      <c r="B1715"/>
      <c r="C1715"/>
      <c r="D1715"/>
      <c r="E1715"/>
      <c r="F1715"/>
      <c r="G1715"/>
      <c r="H1715"/>
      <c r="I1715"/>
      <c r="J1715"/>
      <c r="K1715" s="91"/>
      <c r="L1715" s="91"/>
      <c r="M1715" s="91"/>
      <c r="R1715"/>
      <c r="S1715"/>
      <c r="T1715"/>
      <c r="U1715"/>
      <c r="V1715"/>
      <c r="W1715"/>
      <c r="X1715"/>
      <c r="Y1715"/>
      <c r="Z1715"/>
      <c r="AA1715"/>
      <c r="AB1715"/>
      <c r="AC1715"/>
    </row>
    <row r="1716" spans="2:29" s="14" customFormat="1" x14ac:dyDescent="0.25">
      <c r="B1716"/>
      <c r="C1716"/>
      <c r="D1716"/>
      <c r="E1716"/>
      <c r="F1716"/>
      <c r="G1716"/>
      <c r="H1716"/>
      <c r="I1716"/>
      <c r="J1716"/>
      <c r="K1716" s="91"/>
      <c r="L1716" s="91"/>
      <c r="M1716" s="91"/>
      <c r="R1716"/>
      <c r="S1716"/>
      <c r="T1716"/>
      <c r="U1716"/>
      <c r="V1716"/>
      <c r="W1716"/>
      <c r="X1716"/>
      <c r="Y1716"/>
      <c r="Z1716"/>
      <c r="AA1716"/>
      <c r="AB1716"/>
      <c r="AC1716"/>
    </row>
    <row r="1717" spans="2:29" s="14" customFormat="1" x14ac:dyDescent="0.25">
      <c r="B1717"/>
      <c r="C1717"/>
      <c r="D1717"/>
      <c r="E1717"/>
      <c r="F1717"/>
      <c r="G1717"/>
      <c r="H1717"/>
      <c r="I1717"/>
      <c r="J1717"/>
      <c r="K1717" s="91"/>
      <c r="L1717" s="91"/>
      <c r="M1717" s="91"/>
      <c r="R1717"/>
      <c r="S1717"/>
      <c r="T1717"/>
      <c r="U1717"/>
      <c r="V1717"/>
      <c r="W1717"/>
      <c r="X1717"/>
      <c r="Y1717"/>
      <c r="Z1717"/>
      <c r="AA1717"/>
      <c r="AB1717"/>
      <c r="AC1717"/>
    </row>
    <row r="1718" spans="2:29" s="14" customFormat="1" x14ac:dyDescent="0.25">
      <c r="B1718"/>
      <c r="C1718"/>
      <c r="D1718"/>
      <c r="E1718"/>
      <c r="F1718"/>
      <c r="G1718"/>
      <c r="H1718"/>
      <c r="I1718"/>
      <c r="J1718"/>
      <c r="K1718" s="91"/>
      <c r="L1718" s="91"/>
      <c r="M1718" s="91"/>
      <c r="R1718"/>
      <c r="S1718"/>
      <c r="T1718"/>
      <c r="U1718"/>
      <c r="V1718"/>
      <c r="W1718"/>
      <c r="X1718"/>
      <c r="Y1718"/>
      <c r="Z1718"/>
      <c r="AA1718"/>
      <c r="AB1718"/>
      <c r="AC1718"/>
    </row>
    <row r="1719" spans="2:29" s="14" customFormat="1" x14ac:dyDescent="0.25">
      <c r="B1719"/>
      <c r="C1719"/>
      <c r="D1719"/>
      <c r="E1719"/>
      <c r="F1719"/>
      <c r="G1719"/>
      <c r="H1719"/>
      <c r="I1719"/>
      <c r="J1719"/>
      <c r="K1719" s="91"/>
      <c r="L1719" s="91"/>
      <c r="M1719" s="91"/>
      <c r="R1719"/>
      <c r="S1719"/>
      <c r="T1719"/>
      <c r="U1719"/>
      <c r="V1719"/>
      <c r="W1719"/>
      <c r="X1719"/>
      <c r="Y1719"/>
      <c r="Z1719"/>
      <c r="AA1719"/>
      <c r="AB1719"/>
      <c r="AC1719"/>
    </row>
    <row r="1720" spans="2:29" s="14" customFormat="1" x14ac:dyDescent="0.25">
      <c r="B1720"/>
      <c r="C1720"/>
      <c r="D1720"/>
      <c r="E1720"/>
      <c r="F1720"/>
      <c r="G1720"/>
      <c r="H1720"/>
      <c r="I1720"/>
      <c r="J1720"/>
      <c r="K1720" s="91"/>
      <c r="L1720" s="91"/>
      <c r="M1720" s="91"/>
      <c r="R1720"/>
      <c r="S1720"/>
      <c r="T1720"/>
      <c r="U1720"/>
      <c r="V1720"/>
      <c r="W1720"/>
      <c r="X1720"/>
      <c r="Y1720"/>
      <c r="Z1720"/>
      <c r="AA1720"/>
      <c r="AB1720"/>
      <c r="AC1720"/>
    </row>
    <row r="1721" spans="2:29" s="14" customFormat="1" x14ac:dyDescent="0.25">
      <c r="B1721"/>
      <c r="C1721"/>
      <c r="D1721"/>
      <c r="E1721"/>
      <c r="F1721"/>
      <c r="G1721"/>
      <c r="H1721"/>
      <c r="I1721"/>
      <c r="J1721"/>
      <c r="K1721" s="91"/>
      <c r="L1721" s="91"/>
      <c r="M1721" s="91"/>
      <c r="R1721"/>
      <c r="S1721"/>
      <c r="T1721"/>
      <c r="U1721"/>
      <c r="V1721"/>
      <c r="W1721"/>
      <c r="X1721"/>
      <c r="Y1721"/>
      <c r="Z1721"/>
      <c r="AA1721"/>
      <c r="AB1721"/>
      <c r="AC1721"/>
    </row>
    <row r="1722" spans="2:29" s="14" customFormat="1" x14ac:dyDescent="0.25">
      <c r="B1722"/>
      <c r="C1722"/>
      <c r="D1722"/>
      <c r="E1722"/>
      <c r="F1722"/>
      <c r="G1722"/>
      <c r="H1722"/>
      <c r="I1722"/>
      <c r="J1722"/>
      <c r="K1722" s="91"/>
      <c r="L1722" s="91"/>
      <c r="M1722" s="91"/>
      <c r="R1722"/>
      <c r="S1722"/>
      <c r="T1722"/>
      <c r="U1722"/>
      <c r="V1722"/>
      <c r="W1722"/>
      <c r="X1722"/>
      <c r="Y1722"/>
      <c r="Z1722"/>
      <c r="AA1722"/>
      <c r="AB1722"/>
      <c r="AC1722"/>
    </row>
    <row r="1723" spans="2:29" s="14" customFormat="1" x14ac:dyDescent="0.25">
      <c r="B1723"/>
      <c r="C1723"/>
      <c r="D1723"/>
      <c r="E1723"/>
      <c r="F1723"/>
      <c r="G1723"/>
      <c r="H1723"/>
      <c r="I1723"/>
      <c r="J1723"/>
      <c r="K1723" s="91"/>
      <c r="L1723" s="91"/>
      <c r="M1723" s="91"/>
      <c r="R1723"/>
      <c r="S1723"/>
      <c r="T1723"/>
      <c r="U1723"/>
      <c r="V1723"/>
      <c r="W1723"/>
      <c r="X1723"/>
      <c r="Y1723"/>
      <c r="Z1723"/>
      <c r="AA1723"/>
      <c r="AB1723"/>
      <c r="AC1723"/>
    </row>
    <row r="1724" spans="2:29" s="14" customFormat="1" x14ac:dyDescent="0.25">
      <c r="B1724"/>
      <c r="C1724"/>
      <c r="D1724"/>
      <c r="E1724"/>
      <c r="F1724"/>
      <c r="G1724"/>
      <c r="H1724"/>
      <c r="I1724"/>
      <c r="J1724"/>
      <c r="K1724" s="91"/>
      <c r="L1724" s="91"/>
      <c r="M1724" s="91"/>
      <c r="R1724"/>
      <c r="S1724"/>
      <c r="T1724"/>
      <c r="U1724"/>
      <c r="V1724"/>
      <c r="W1724"/>
      <c r="X1724"/>
      <c r="Y1724"/>
      <c r="Z1724"/>
      <c r="AA1724"/>
      <c r="AB1724"/>
      <c r="AC1724"/>
    </row>
    <row r="1725" spans="2:29" s="14" customFormat="1" x14ac:dyDescent="0.25">
      <c r="B1725"/>
      <c r="C1725"/>
      <c r="D1725"/>
      <c r="E1725"/>
      <c r="F1725"/>
      <c r="G1725"/>
      <c r="H1725"/>
      <c r="I1725"/>
      <c r="J1725"/>
      <c r="K1725" s="91"/>
      <c r="L1725" s="91"/>
      <c r="M1725" s="91"/>
      <c r="R1725"/>
      <c r="S1725"/>
      <c r="T1725"/>
      <c r="U1725"/>
      <c r="V1725"/>
      <c r="W1725"/>
      <c r="X1725"/>
      <c r="Y1725"/>
      <c r="Z1725"/>
      <c r="AA1725"/>
      <c r="AB1725"/>
      <c r="AC1725"/>
    </row>
    <row r="1726" spans="2:29" s="14" customFormat="1" x14ac:dyDescent="0.25">
      <c r="B1726"/>
      <c r="C1726"/>
      <c r="D1726"/>
      <c r="E1726"/>
      <c r="F1726"/>
      <c r="G1726"/>
      <c r="H1726"/>
      <c r="I1726"/>
      <c r="J1726"/>
      <c r="K1726" s="91"/>
      <c r="L1726" s="91"/>
      <c r="M1726" s="91"/>
      <c r="R1726"/>
      <c r="S1726"/>
      <c r="T1726"/>
      <c r="U1726"/>
      <c r="V1726"/>
      <c r="W1726"/>
      <c r="X1726"/>
      <c r="Y1726"/>
      <c r="Z1726"/>
      <c r="AA1726"/>
      <c r="AB1726"/>
      <c r="AC1726"/>
    </row>
    <row r="1727" spans="2:29" s="14" customFormat="1" x14ac:dyDescent="0.25">
      <c r="B1727"/>
      <c r="C1727"/>
      <c r="D1727"/>
      <c r="E1727"/>
      <c r="F1727"/>
      <c r="G1727"/>
      <c r="H1727"/>
      <c r="I1727"/>
      <c r="J1727"/>
      <c r="K1727" s="91"/>
      <c r="L1727" s="91"/>
      <c r="M1727" s="91"/>
      <c r="R1727"/>
      <c r="S1727"/>
      <c r="T1727"/>
      <c r="U1727"/>
      <c r="V1727"/>
      <c r="W1727"/>
      <c r="X1727"/>
      <c r="Y1727"/>
      <c r="Z1727"/>
      <c r="AA1727"/>
      <c r="AB1727"/>
      <c r="AC1727"/>
    </row>
    <row r="1728" spans="2:29" s="14" customFormat="1" x14ac:dyDescent="0.25">
      <c r="B1728"/>
      <c r="C1728"/>
      <c r="D1728"/>
      <c r="E1728"/>
      <c r="F1728"/>
      <c r="G1728"/>
      <c r="H1728"/>
      <c r="I1728"/>
      <c r="J1728"/>
      <c r="K1728" s="91"/>
      <c r="L1728" s="91"/>
      <c r="M1728" s="91"/>
      <c r="R1728"/>
      <c r="S1728"/>
      <c r="T1728"/>
      <c r="U1728"/>
      <c r="V1728"/>
      <c r="W1728"/>
      <c r="X1728"/>
      <c r="Y1728"/>
      <c r="Z1728"/>
      <c r="AA1728"/>
      <c r="AB1728"/>
      <c r="AC1728"/>
    </row>
    <row r="1729" spans="2:29" s="14" customFormat="1" x14ac:dyDescent="0.25">
      <c r="B1729"/>
      <c r="C1729"/>
      <c r="D1729"/>
      <c r="E1729"/>
      <c r="F1729"/>
      <c r="G1729"/>
      <c r="H1729"/>
      <c r="I1729"/>
      <c r="J1729"/>
      <c r="K1729" s="91"/>
      <c r="L1729" s="91"/>
      <c r="M1729" s="91"/>
      <c r="R1729"/>
      <c r="S1729"/>
      <c r="T1729"/>
      <c r="U1729"/>
      <c r="V1729"/>
      <c r="W1729"/>
      <c r="X1729"/>
      <c r="Y1729"/>
      <c r="Z1729"/>
      <c r="AA1729"/>
      <c r="AB1729"/>
      <c r="AC1729"/>
    </row>
    <row r="1730" spans="2:29" s="14" customFormat="1" x14ac:dyDescent="0.25">
      <c r="B1730"/>
      <c r="C1730"/>
      <c r="D1730"/>
      <c r="E1730"/>
      <c r="F1730"/>
      <c r="G1730"/>
      <c r="H1730"/>
      <c r="I1730"/>
      <c r="J1730"/>
      <c r="K1730" s="91"/>
      <c r="L1730" s="91"/>
      <c r="M1730" s="91"/>
      <c r="R1730"/>
      <c r="S1730"/>
      <c r="T1730"/>
      <c r="U1730"/>
      <c r="V1730"/>
      <c r="W1730"/>
      <c r="X1730"/>
      <c r="Y1730"/>
      <c r="Z1730"/>
      <c r="AA1730"/>
      <c r="AB1730"/>
      <c r="AC1730"/>
    </row>
    <row r="1731" spans="2:29" s="14" customFormat="1" x14ac:dyDescent="0.25">
      <c r="B1731"/>
      <c r="C1731"/>
      <c r="D1731"/>
      <c r="E1731"/>
      <c r="F1731"/>
      <c r="G1731"/>
      <c r="H1731"/>
      <c r="I1731"/>
      <c r="J1731"/>
      <c r="K1731" s="91"/>
      <c r="L1731" s="91"/>
      <c r="M1731" s="91"/>
      <c r="R1731"/>
      <c r="S1731"/>
      <c r="T1731"/>
      <c r="U1731"/>
      <c r="V1731"/>
      <c r="W1731"/>
      <c r="X1731"/>
      <c r="Y1731"/>
      <c r="Z1731"/>
      <c r="AA1731"/>
      <c r="AB1731"/>
      <c r="AC1731"/>
    </row>
    <row r="1732" spans="2:29" s="14" customFormat="1" x14ac:dyDescent="0.25">
      <c r="B1732"/>
      <c r="C1732"/>
      <c r="D1732"/>
      <c r="E1732"/>
      <c r="F1732"/>
      <c r="G1732"/>
      <c r="H1732"/>
      <c r="I1732"/>
      <c r="J1732"/>
      <c r="K1732" s="91"/>
      <c r="L1732" s="91"/>
      <c r="M1732" s="91"/>
      <c r="R1732"/>
      <c r="S1732"/>
      <c r="T1732"/>
      <c r="U1732"/>
      <c r="V1732"/>
      <c r="W1732"/>
      <c r="X1732"/>
      <c r="Y1732"/>
      <c r="Z1732"/>
      <c r="AA1732"/>
      <c r="AB1732"/>
      <c r="AC1732"/>
    </row>
    <row r="1733" spans="2:29" s="14" customFormat="1" x14ac:dyDescent="0.25">
      <c r="B1733"/>
      <c r="C1733"/>
      <c r="D1733"/>
      <c r="E1733"/>
      <c r="F1733"/>
      <c r="G1733"/>
      <c r="H1733"/>
      <c r="I1733"/>
      <c r="J1733"/>
      <c r="K1733" s="91"/>
      <c r="L1733" s="91"/>
      <c r="M1733" s="91"/>
      <c r="R1733"/>
      <c r="S1733"/>
      <c r="T1733"/>
      <c r="U1733"/>
      <c r="V1733"/>
      <c r="W1733"/>
      <c r="X1733"/>
      <c r="Y1733"/>
      <c r="Z1733"/>
      <c r="AA1733"/>
      <c r="AB1733"/>
      <c r="AC1733"/>
    </row>
    <row r="1734" spans="2:29" s="14" customFormat="1" x14ac:dyDescent="0.25">
      <c r="B1734"/>
      <c r="C1734"/>
      <c r="D1734"/>
      <c r="E1734"/>
      <c r="F1734"/>
      <c r="G1734"/>
      <c r="H1734"/>
      <c r="I1734"/>
      <c r="J1734"/>
      <c r="K1734" s="91"/>
      <c r="L1734" s="91"/>
      <c r="M1734" s="91"/>
      <c r="R1734"/>
      <c r="S1734"/>
      <c r="T1734"/>
      <c r="U1734"/>
      <c r="V1734"/>
      <c r="W1734"/>
      <c r="X1734"/>
      <c r="Y1734"/>
      <c r="Z1734"/>
      <c r="AA1734"/>
      <c r="AB1734"/>
      <c r="AC1734"/>
    </row>
    <row r="1735" spans="2:29" s="14" customFormat="1" x14ac:dyDescent="0.25">
      <c r="B1735"/>
      <c r="C1735"/>
      <c r="D1735"/>
      <c r="E1735"/>
      <c r="F1735"/>
      <c r="G1735"/>
      <c r="H1735"/>
      <c r="I1735"/>
      <c r="J1735"/>
      <c r="K1735" s="91"/>
      <c r="L1735" s="91"/>
      <c r="M1735" s="91"/>
      <c r="R1735"/>
      <c r="S1735"/>
      <c r="T1735"/>
      <c r="U1735"/>
      <c r="V1735"/>
      <c r="W1735"/>
      <c r="X1735"/>
      <c r="Y1735"/>
      <c r="Z1735"/>
      <c r="AA1735"/>
      <c r="AB1735"/>
      <c r="AC1735"/>
    </row>
    <row r="1736" spans="2:29" s="14" customFormat="1" x14ac:dyDescent="0.25">
      <c r="B1736"/>
      <c r="C1736"/>
      <c r="D1736"/>
      <c r="E1736"/>
      <c r="F1736"/>
      <c r="G1736"/>
      <c r="H1736"/>
      <c r="I1736"/>
      <c r="J1736"/>
      <c r="K1736" s="91"/>
      <c r="L1736" s="91"/>
      <c r="M1736" s="91"/>
      <c r="R1736"/>
      <c r="S1736"/>
      <c r="T1736"/>
      <c r="U1736"/>
      <c r="V1736"/>
      <c r="W1736"/>
      <c r="X1736"/>
      <c r="Y1736"/>
      <c r="Z1736"/>
      <c r="AA1736"/>
      <c r="AB1736"/>
      <c r="AC1736"/>
    </row>
    <row r="1737" spans="2:29" s="14" customFormat="1" x14ac:dyDescent="0.25">
      <c r="B1737"/>
      <c r="C1737"/>
      <c r="D1737"/>
      <c r="E1737"/>
      <c r="F1737"/>
      <c r="G1737"/>
      <c r="H1737"/>
      <c r="I1737"/>
      <c r="J1737"/>
      <c r="K1737" s="91"/>
      <c r="L1737" s="91"/>
      <c r="M1737" s="91"/>
      <c r="R1737"/>
      <c r="S1737"/>
      <c r="T1737"/>
      <c r="U1737"/>
      <c r="V1737"/>
      <c r="W1737"/>
      <c r="X1737"/>
      <c r="Y1737"/>
      <c r="Z1737"/>
      <c r="AA1737"/>
      <c r="AB1737"/>
      <c r="AC1737"/>
    </row>
    <row r="1738" spans="2:29" s="14" customFormat="1" x14ac:dyDescent="0.25">
      <c r="B1738"/>
      <c r="C1738"/>
      <c r="D1738"/>
      <c r="E1738"/>
      <c r="F1738"/>
      <c r="G1738"/>
      <c r="H1738"/>
      <c r="I1738"/>
      <c r="J1738"/>
      <c r="K1738" s="91"/>
      <c r="L1738" s="91"/>
      <c r="M1738" s="91"/>
      <c r="R1738"/>
      <c r="S1738"/>
      <c r="T1738"/>
      <c r="U1738"/>
      <c r="V1738"/>
      <c r="W1738"/>
      <c r="X1738"/>
      <c r="Y1738"/>
      <c r="Z1738"/>
      <c r="AA1738"/>
      <c r="AB1738"/>
      <c r="AC1738"/>
    </row>
    <row r="1739" spans="2:29" s="14" customFormat="1" x14ac:dyDescent="0.25">
      <c r="B1739"/>
      <c r="C1739"/>
      <c r="D1739"/>
      <c r="E1739"/>
      <c r="F1739"/>
      <c r="G1739"/>
      <c r="H1739"/>
      <c r="I1739"/>
      <c r="J1739"/>
      <c r="K1739" s="91"/>
      <c r="L1739" s="91"/>
      <c r="M1739" s="91"/>
      <c r="R1739"/>
      <c r="S1739"/>
      <c r="T1739"/>
      <c r="U1739"/>
      <c r="V1739"/>
      <c r="W1739"/>
      <c r="X1739"/>
      <c r="Y1739"/>
      <c r="Z1739"/>
      <c r="AA1739"/>
      <c r="AB1739"/>
      <c r="AC1739"/>
    </row>
    <row r="1740" spans="2:29" s="14" customFormat="1" x14ac:dyDescent="0.25">
      <c r="B1740"/>
      <c r="C1740"/>
      <c r="D1740"/>
      <c r="E1740"/>
      <c r="F1740"/>
      <c r="G1740"/>
      <c r="H1740"/>
      <c r="I1740"/>
      <c r="J1740"/>
      <c r="K1740" s="91"/>
      <c r="L1740" s="91"/>
      <c r="M1740" s="91"/>
      <c r="R1740"/>
      <c r="S1740"/>
      <c r="T1740"/>
      <c r="U1740"/>
      <c r="V1740"/>
      <c r="W1740"/>
      <c r="X1740"/>
      <c r="Y1740"/>
      <c r="Z1740"/>
      <c r="AA1740"/>
      <c r="AB1740"/>
      <c r="AC1740"/>
    </row>
    <row r="1741" spans="2:29" s="14" customFormat="1" x14ac:dyDescent="0.25">
      <c r="B1741"/>
      <c r="C1741"/>
      <c r="D1741"/>
      <c r="E1741"/>
      <c r="F1741"/>
      <c r="G1741"/>
      <c r="H1741"/>
      <c r="I1741"/>
      <c r="J1741"/>
      <c r="K1741" s="91"/>
      <c r="L1741" s="91"/>
      <c r="M1741" s="91"/>
      <c r="R1741"/>
      <c r="S1741"/>
      <c r="T1741"/>
      <c r="U1741"/>
      <c r="V1741"/>
      <c r="W1741"/>
      <c r="X1741"/>
      <c r="Y1741"/>
      <c r="Z1741"/>
      <c r="AA1741"/>
      <c r="AB1741"/>
      <c r="AC1741"/>
    </row>
    <row r="1742" spans="2:29" s="14" customFormat="1" x14ac:dyDescent="0.25">
      <c r="B1742"/>
      <c r="C1742"/>
      <c r="D1742"/>
      <c r="E1742"/>
      <c r="F1742"/>
      <c r="G1742"/>
      <c r="H1742"/>
      <c r="I1742"/>
      <c r="J1742"/>
      <c r="K1742" s="91"/>
      <c r="L1742" s="91"/>
      <c r="M1742" s="91"/>
      <c r="R1742"/>
      <c r="S1742"/>
      <c r="T1742"/>
      <c r="U1742"/>
      <c r="V1742"/>
      <c r="W1742"/>
      <c r="X1742"/>
      <c r="Y1742"/>
      <c r="Z1742"/>
      <c r="AA1742"/>
      <c r="AB1742"/>
      <c r="AC1742"/>
    </row>
    <row r="1743" spans="2:29" s="14" customFormat="1" x14ac:dyDescent="0.25">
      <c r="B1743"/>
      <c r="C1743"/>
      <c r="D1743"/>
      <c r="E1743"/>
      <c r="F1743"/>
      <c r="G1743"/>
      <c r="H1743"/>
      <c r="I1743"/>
      <c r="J1743"/>
      <c r="K1743" s="91"/>
      <c r="L1743" s="91"/>
      <c r="M1743" s="91"/>
      <c r="R1743"/>
      <c r="S1743"/>
      <c r="T1743"/>
      <c r="U1743"/>
      <c r="V1743"/>
      <c r="W1743"/>
      <c r="X1743"/>
      <c r="Y1743"/>
      <c r="Z1743"/>
      <c r="AA1743"/>
      <c r="AB1743"/>
      <c r="AC1743"/>
    </row>
    <row r="1744" spans="2:29" s="14" customFormat="1" x14ac:dyDescent="0.25">
      <c r="B1744"/>
      <c r="C1744"/>
      <c r="D1744"/>
      <c r="E1744"/>
      <c r="F1744"/>
      <c r="G1744"/>
      <c r="H1744"/>
      <c r="I1744"/>
      <c r="J1744"/>
      <c r="K1744" s="91"/>
      <c r="L1744" s="91"/>
      <c r="M1744" s="91"/>
      <c r="R1744"/>
      <c r="S1744"/>
      <c r="T1744"/>
      <c r="U1744"/>
      <c r="V1744"/>
      <c r="W1744"/>
      <c r="X1744"/>
      <c r="Y1744"/>
      <c r="Z1744"/>
      <c r="AA1744"/>
      <c r="AB1744"/>
      <c r="AC1744"/>
    </row>
    <row r="1745" spans="2:29" s="14" customFormat="1" x14ac:dyDescent="0.25">
      <c r="B1745"/>
      <c r="C1745"/>
      <c r="D1745"/>
      <c r="E1745"/>
      <c r="F1745"/>
      <c r="G1745"/>
      <c r="H1745"/>
      <c r="I1745"/>
      <c r="J1745"/>
      <c r="K1745" s="91"/>
      <c r="L1745" s="91"/>
      <c r="M1745" s="91"/>
      <c r="R1745"/>
      <c r="S1745"/>
      <c r="T1745"/>
      <c r="U1745"/>
      <c r="V1745"/>
      <c r="W1745"/>
      <c r="X1745"/>
      <c r="Y1745"/>
      <c r="Z1745"/>
      <c r="AA1745"/>
      <c r="AB1745"/>
      <c r="AC1745"/>
    </row>
    <row r="1746" spans="2:29" s="14" customFormat="1" x14ac:dyDescent="0.25">
      <c r="B1746"/>
      <c r="C1746"/>
      <c r="D1746"/>
      <c r="E1746"/>
      <c r="F1746"/>
      <c r="G1746"/>
      <c r="H1746"/>
      <c r="I1746"/>
      <c r="J1746"/>
      <c r="K1746" s="91"/>
      <c r="L1746" s="91"/>
      <c r="M1746" s="91"/>
      <c r="R1746"/>
      <c r="S1746"/>
      <c r="T1746"/>
      <c r="U1746"/>
      <c r="V1746"/>
      <c r="W1746"/>
      <c r="X1746"/>
      <c r="Y1746"/>
      <c r="Z1746"/>
      <c r="AA1746"/>
      <c r="AB1746"/>
      <c r="AC1746"/>
    </row>
    <row r="1747" spans="2:29" s="14" customFormat="1" x14ac:dyDescent="0.25">
      <c r="B1747"/>
      <c r="C1747"/>
      <c r="D1747"/>
      <c r="E1747"/>
      <c r="F1747"/>
      <c r="G1747"/>
      <c r="H1747"/>
      <c r="I1747"/>
      <c r="J1747"/>
      <c r="K1747" s="91"/>
      <c r="L1747" s="91"/>
      <c r="M1747" s="91"/>
      <c r="R1747"/>
      <c r="S1747"/>
      <c r="T1747"/>
      <c r="U1747"/>
      <c r="V1747"/>
      <c r="W1747"/>
      <c r="X1747"/>
      <c r="Y1747"/>
      <c r="Z1747"/>
      <c r="AA1747"/>
      <c r="AB1747"/>
      <c r="AC1747"/>
    </row>
    <row r="1748" spans="2:29" s="14" customFormat="1" x14ac:dyDescent="0.25">
      <c r="B1748"/>
      <c r="C1748"/>
      <c r="D1748"/>
      <c r="E1748"/>
      <c r="F1748"/>
      <c r="G1748"/>
      <c r="H1748"/>
      <c r="I1748"/>
      <c r="J1748"/>
      <c r="K1748" s="91"/>
      <c r="L1748" s="91"/>
      <c r="M1748" s="91"/>
      <c r="R1748"/>
      <c r="S1748"/>
      <c r="T1748"/>
      <c r="U1748"/>
      <c r="V1748"/>
      <c r="W1748"/>
      <c r="X1748"/>
      <c r="Y1748"/>
      <c r="Z1748"/>
      <c r="AA1748"/>
      <c r="AB1748"/>
      <c r="AC1748"/>
    </row>
    <row r="1749" spans="2:29" s="14" customFormat="1" x14ac:dyDescent="0.25">
      <c r="B1749"/>
      <c r="C1749"/>
      <c r="D1749"/>
      <c r="E1749"/>
      <c r="F1749"/>
      <c r="G1749"/>
      <c r="H1749"/>
      <c r="I1749"/>
      <c r="J1749"/>
      <c r="K1749" s="91"/>
      <c r="L1749" s="91"/>
      <c r="M1749" s="91"/>
      <c r="R1749"/>
      <c r="S1749"/>
      <c r="T1749"/>
      <c r="U1749"/>
      <c r="V1749"/>
      <c r="W1749"/>
      <c r="X1749"/>
      <c r="Y1749"/>
      <c r="Z1749"/>
      <c r="AA1749"/>
      <c r="AB1749"/>
      <c r="AC1749"/>
    </row>
    <row r="1750" spans="2:29" s="14" customFormat="1" x14ac:dyDescent="0.25">
      <c r="B1750"/>
      <c r="C1750"/>
      <c r="D1750"/>
      <c r="E1750"/>
      <c r="F1750"/>
      <c r="G1750"/>
      <c r="H1750"/>
      <c r="I1750"/>
      <c r="J1750"/>
      <c r="K1750" s="91"/>
      <c r="L1750" s="91"/>
      <c r="M1750" s="91"/>
      <c r="R1750"/>
      <c r="S1750"/>
      <c r="T1750"/>
      <c r="U1750"/>
      <c r="V1750"/>
      <c r="W1750"/>
      <c r="X1750"/>
      <c r="Y1750"/>
      <c r="Z1750"/>
      <c r="AA1750"/>
      <c r="AB1750"/>
      <c r="AC1750"/>
    </row>
    <row r="1751" spans="2:29" s="14" customFormat="1" x14ac:dyDescent="0.25">
      <c r="B1751"/>
      <c r="C1751"/>
      <c r="D1751"/>
      <c r="E1751"/>
      <c r="F1751"/>
      <c r="G1751"/>
      <c r="H1751"/>
      <c r="I1751"/>
      <c r="J1751"/>
      <c r="K1751" s="91"/>
      <c r="L1751" s="91"/>
      <c r="M1751" s="91"/>
      <c r="R1751"/>
      <c r="S1751"/>
      <c r="T1751"/>
      <c r="U1751"/>
      <c r="V1751"/>
      <c r="W1751"/>
      <c r="X1751"/>
      <c r="Y1751"/>
      <c r="Z1751"/>
      <c r="AA1751"/>
      <c r="AB1751"/>
      <c r="AC1751"/>
    </row>
    <row r="1752" spans="2:29" s="14" customFormat="1" x14ac:dyDescent="0.25">
      <c r="B1752"/>
      <c r="C1752"/>
      <c r="D1752"/>
      <c r="E1752"/>
      <c r="F1752"/>
      <c r="G1752"/>
      <c r="H1752"/>
      <c r="I1752"/>
      <c r="J1752"/>
      <c r="K1752" s="91"/>
      <c r="L1752" s="91"/>
      <c r="M1752" s="91"/>
      <c r="R1752"/>
      <c r="S1752"/>
      <c r="T1752"/>
      <c r="U1752"/>
      <c r="V1752"/>
      <c r="W1752"/>
      <c r="X1752"/>
      <c r="Y1752"/>
      <c r="Z1752"/>
      <c r="AA1752"/>
      <c r="AB1752"/>
      <c r="AC1752"/>
    </row>
    <row r="1753" spans="2:29" s="14" customFormat="1" x14ac:dyDescent="0.25">
      <c r="B1753"/>
      <c r="C1753"/>
      <c r="D1753"/>
      <c r="E1753"/>
      <c r="F1753"/>
      <c r="G1753"/>
      <c r="H1753"/>
      <c r="I1753"/>
      <c r="J1753"/>
      <c r="K1753" s="91"/>
      <c r="L1753" s="91"/>
      <c r="M1753" s="91"/>
      <c r="R1753"/>
      <c r="S1753"/>
      <c r="T1753"/>
      <c r="U1753"/>
      <c r="V1753"/>
      <c r="W1753"/>
      <c r="X1753"/>
      <c r="Y1753"/>
      <c r="Z1753"/>
      <c r="AA1753"/>
      <c r="AB1753"/>
      <c r="AC1753"/>
    </row>
    <row r="1754" spans="2:29" s="14" customFormat="1" x14ac:dyDescent="0.25">
      <c r="B1754"/>
      <c r="C1754"/>
      <c r="D1754"/>
      <c r="E1754"/>
      <c r="F1754"/>
      <c r="G1754"/>
      <c r="H1754"/>
      <c r="I1754"/>
      <c r="J1754"/>
      <c r="K1754" s="91"/>
      <c r="L1754" s="91"/>
      <c r="M1754" s="91"/>
      <c r="R1754"/>
      <c r="S1754"/>
      <c r="T1754"/>
      <c r="U1754"/>
      <c r="V1754"/>
      <c r="W1754"/>
      <c r="X1754"/>
      <c r="Y1754"/>
      <c r="Z1754"/>
      <c r="AA1754"/>
      <c r="AB1754"/>
      <c r="AC1754"/>
    </row>
    <row r="1755" spans="2:29" s="14" customFormat="1" x14ac:dyDescent="0.25">
      <c r="B1755"/>
      <c r="C1755"/>
      <c r="D1755"/>
      <c r="E1755"/>
      <c r="F1755"/>
      <c r="G1755"/>
      <c r="H1755"/>
      <c r="I1755"/>
      <c r="J1755"/>
      <c r="K1755" s="91"/>
      <c r="L1755" s="91"/>
      <c r="M1755" s="91"/>
      <c r="R1755"/>
      <c r="S1755"/>
      <c r="T1755"/>
      <c r="U1755"/>
      <c r="V1755"/>
      <c r="W1755"/>
      <c r="X1755"/>
      <c r="Y1755"/>
      <c r="Z1755"/>
      <c r="AA1755"/>
      <c r="AB1755"/>
      <c r="AC1755"/>
    </row>
    <row r="1756" spans="2:29" s="14" customFormat="1" x14ac:dyDescent="0.25">
      <c r="B1756"/>
      <c r="C1756"/>
      <c r="D1756"/>
      <c r="E1756"/>
      <c r="F1756"/>
      <c r="G1756"/>
      <c r="H1756"/>
      <c r="I1756"/>
      <c r="J1756"/>
      <c r="K1756" s="91"/>
      <c r="L1756" s="91"/>
      <c r="M1756" s="91"/>
      <c r="R1756"/>
      <c r="S1756"/>
      <c r="T1756"/>
      <c r="U1756"/>
      <c r="V1756"/>
      <c r="W1756"/>
      <c r="X1756"/>
      <c r="Y1756"/>
      <c r="Z1756"/>
      <c r="AA1756"/>
      <c r="AB1756"/>
      <c r="AC1756"/>
    </row>
    <row r="1757" spans="2:29" s="14" customFormat="1" x14ac:dyDescent="0.25">
      <c r="B1757"/>
      <c r="C1757"/>
      <c r="D1757"/>
      <c r="E1757"/>
      <c r="F1757"/>
      <c r="G1757"/>
      <c r="H1757"/>
      <c r="I1757"/>
      <c r="J1757"/>
      <c r="K1757" s="91"/>
      <c r="L1757" s="91"/>
      <c r="M1757" s="91"/>
      <c r="R1757"/>
      <c r="S1757"/>
      <c r="T1757"/>
      <c r="U1757"/>
      <c r="V1757"/>
      <c r="W1757"/>
      <c r="X1757"/>
      <c r="Y1757"/>
      <c r="Z1757"/>
      <c r="AA1757"/>
      <c r="AB1757"/>
      <c r="AC1757"/>
    </row>
    <row r="1758" spans="2:29" s="14" customFormat="1" x14ac:dyDescent="0.25">
      <c r="B1758"/>
      <c r="C1758"/>
      <c r="D1758"/>
      <c r="E1758"/>
      <c r="F1758"/>
      <c r="G1758"/>
      <c r="H1758"/>
      <c r="I1758"/>
      <c r="J1758"/>
      <c r="K1758" s="91"/>
      <c r="L1758" s="91"/>
      <c r="M1758" s="91"/>
      <c r="R1758"/>
      <c r="S1758"/>
      <c r="T1758"/>
      <c r="U1758"/>
      <c r="V1758"/>
      <c r="W1758"/>
      <c r="X1758"/>
      <c r="Y1758"/>
      <c r="Z1758"/>
      <c r="AA1758"/>
      <c r="AB1758"/>
      <c r="AC1758"/>
    </row>
    <row r="1759" spans="2:29" s="14" customFormat="1" x14ac:dyDescent="0.25">
      <c r="B1759"/>
      <c r="C1759"/>
      <c r="D1759"/>
      <c r="E1759"/>
      <c r="F1759"/>
      <c r="G1759"/>
      <c r="H1759"/>
      <c r="I1759"/>
      <c r="J1759"/>
      <c r="K1759" s="91"/>
      <c r="L1759" s="91"/>
      <c r="M1759" s="91"/>
      <c r="R1759"/>
      <c r="S1759"/>
      <c r="T1759"/>
      <c r="U1759"/>
      <c r="V1759"/>
      <c r="W1759"/>
      <c r="X1759"/>
      <c r="Y1759"/>
      <c r="Z1759"/>
      <c r="AA1759"/>
      <c r="AB1759"/>
      <c r="AC1759"/>
    </row>
    <row r="1760" spans="2:29" s="14" customFormat="1" x14ac:dyDescent="0.25">
      <c r="B1760"/>
      <c r="C1760"/>
      <c r="D1760"/>
      <c r="E1760"/>
      <c r="F1760"/>
      <c r="G1760"/>
      <c r="H1760"/>
      <c r="I1760"/>
      <c r="J1760"/>
      <c r="K1760" s="91"/>
      <c r="L1760" s="91"/>
      <c r="M1760" s="91"/>
      <c r="R1760"/>
      <c r="S1760"/>
      <c r="T1760"/>
      <c r="U1760"/>
      <c r="V1760"/>
      <c r="W1760"/>
      <c r="X1760"/>
      <c r="Y1760"/>
      <c r="Z1760"/>
      <c r="AA1760"/>
      <c r="AB1760"/>
      <c r="AC1760"/>
    </row>
    <row r="1761" spans="2:29" s="14" customFormat="1" x14ac:dyDescent="0.25">
      <c r="B1761"/>
      <c r="C1761"/>
      <c r="D1761"/>
      <c r="E1761"/>
      <c r="F1761"/>
      <c r="G1761"/>
      <c r="H1761"/>
      <c r="I1761"/>
      <c r="J1761"/>
      <c r="K1761" s="91"/>
      <c r="L1761" s="91"/>
      <c r="M1761" s="91"/>
      <c r="R1761"/>
      <c r="S1761"/>
      <c r="T1761"/>
      <c r="U1761"/>
      <c r="V1761"/>
      <c r="W1761"/>
      <c r="X1761"/>
      <c r="Y1761"/>
      <c r="Z1761"/>
      <c r="AA1761"/>
      <c r="AB1761"/>
      <c r="AC1761"/>
    </row>
    <row r="1762" spans="2:29" s="14" customFormat="1" x14ac:dyDescent="0.25">
      <c r="B1762"/>
      <c r="C1762"/>
      <c r="D1762"/>
      <c r="E1762"/>
      <c r="F1762"/>
      <c r="G1762"/>
      <c r="H1762"/>
      <c r="I1762"/>
      <c r="J1762"/>
      <c r="K1762" s="91"/>
      <c r="L1762" s="91"/>
      <c r="M1762" s="91"/>
      <c r="R1762"/>
      <c r="S1762"/>
      <c r="T1762"/>
      <c r="U1762"/>
      <c r="V1762"/>
      <c r="W1762"/>
      <c r="X1762"/>
      <c r="Y1762"/>
      <c r="Z1762"/>
      <c r="AA1762"/>
      <c r="AB1762"/>
      <c r="AC1762"/>
    </row>
    <row r="1763" spans="2:29" s="14" customFormat="1" x14ac:dyDescent="0.25">
      <c r="B1763"/>
      <c r="C1763"/>
      <c r="D1763"/>
      <c r="E1763"/>
      <c r="F1763"/>
      <c r="G1763"/>
      <c r="H1763"/>
      <c r="I1763"/>
      <c r="J1763"/>
      <c r="K1763" s="91"/>
      <c r="L1763" s="91"/>
      <c r="M1763" s="91"/>
      <c r="R1763"/>
      <c r="S1763"/>
      <c r="T1763"/>
      <c r="U1763"/>
      <c r="V1763"/>
      <c r="W1763"/>
      <c r="X1763"/>
      <c r="Y1763"/>
      <c r="Z1763"/>
      <c r="AA1763"/>
      <c r="AB1763"/>
      <c r="AC1763"/>
    </row>
    <row r="1764" spans="2:29" s="14" customFormat="1" x14ac:dyDescent="0.25">
      <c r="B1764"/>
      <c r="C1764"/>
      <c r="D1764"/>
      <c r="E1764"/>
      <c r="F1764"/>
      <c r="G1764"/>
      <c r="H1764"/>
      <c r="I1764"/>
      <c r="J1764"/>
      <c r="K1764" s="91"/>
      <c r="L1764" s="91"/>
      <c r="M1764" s="91"/>
      <c r="R1764"/>
      <c r="S1764"/>
      <c r="T1764"/>
      <c r="U1764"/>
      <c r="V1764"/>
      <c r="W1764"/>
      <c r="X1764"/>
      <c r="Y1764"/>
      <c r="Z1764"/>
      <c r="AA1764"/>
      <c r="AB1764"/>
      <c r="AC1764"/>
    </row>
    <row r="1765" spans="2:29" s="14" customFormat="1" x14ac:dyDescent="0.25">
      <c r="B1765"/>
      <c r="C1765"/>
      <c r="D1765"/>
      <c r="E1765"/>
      <c r="F1765"/>
      <c r="G1765"/>
      <c r="H1765"/>
      <c r="I1765"/>
      <c r="J1765"/>
      <c r="K1765" s="91"/>
      <c r="L1765" s="91"/>
      <c r="M1765" s="91"/>
      <c r="R1765"/>
      <c r="S1765"/>
      <c r="T1765"/>
      <c r="U1765"/>
      <c r="V1765"/>
      <c r="W1765"/>
      <c r="X1765"/>
      <c r="Y1765"/>
      <c r="Z1765"/>
      <c r="AA1765"/>
      <c r="AB1765"/>
      <c r="AC1765"/>
    </row>
    <row r="1766" spans="2:29" s="14" customFormat="1" x14ac:dyDescent="0.25">
      <c r="B1766"/>
      <c r="C1766"/>
      <c r="D1766"/>
      <c r="E1766"/>
      <c r="F1766"/>
      <c r="G1766"/>
      <c r="H1766"/>
      <c r="I1766"/>
      <c r="J1766"/>
      <c r="K1766" s="91"/>
      <c r="L1766" s="91"/>
      <c r="M1766" s="91"/>
      <c r="R1766"/>
      <c r="S1766"/>
      <c r="T1766"/>
      <c r="U1766"/>
      <c r="V1766"/>
      <c r="W1766"/>
      <c r="X1766"/>
      <c r="Y1766"/>
      <c r="Z1766"/>
      <c r="AA1766"/>
      <c r="AB1766"/>
      <c r="AC1766"/>
    </row>
    <row r="1767" spans="2:29" s="14" customFormat="1" x14ac:dyDescent="0.25">
      <c r="B1767"/>
      <c r="C1767"/>
      <c r="D1767"/>
      <c r="E1767"/>
      <c r="F1767"/>
      <c r="G1767"/>
      <c r="H1767"/>
      <c r="I1767"/>
      <c r="J1767"/>
      <c r="K1767" s="91"/>
      <c r="L1767" s="91"/>
      <c r="M1767" s="91"/>
      <c r="R1767"/>
      <c r="S1767"/>
      <c r="T1767"/>
      <c r="U1767"/>
      <c r="V1767"/>
      <c r="W1767"/>
      <c r="X1767"/>
      <c r="Y1767"/>
      <c r="Z1767"/>
      <c r="AA1767"/>
      <c r="AB1767"/>
      <c r="AC1767"/>
    </row>
    <row r="1768" spans="2:29" s="14" customFormat="1" x14ac:dyDescent="0.25">
      <c r="B1768"/>
      <c r="C1768"/>
      <c r="D1768"/>
      <c r="E1768"/>
      <c r="F1768"/>
      <c r="G1768"/>
      <c r="H1768"/>
      <c r="I1768"/>
      <c r="J1768"/>
      <c r="K1768" s="91"/>
      <c r="L1768" s="91"/>
      <c r="M1768" s="91"/>
      <c r="R1768"/>
      <c r="S1768"/>
      <c r="T1768"/>
      <c r="U1768"/>
      <c r="V1768"/>
      <c r="W1768"/>
      <c r="X1768"/>
      <c r="Y1768"/>
      <c r="Z1768"/>
      <c r="AA1768"/>
      <c r="AB1768"/>
      <c r="AC1768"/>
    </row>
    <row r="1769" spans="2:29" s="14" customFormat="1" x14ac:dyDescent="0.25">
      <c r="B1769"/>
      <c r="C1769"/>
      <c r="D1769"/>
      <c r="E1769"/>
      <c r="F1769"/>
      <c r="G1769"/>
      <c r="H1769"/>
      <c r="I1769"/>
      <c r="J1769"/>
      <c r="K1769" s="91"/>
      <c r="L1769" s="91"/>
      <c r="M1769" s="91"/>
      <c r="R1769"/>
      <c r="S1769"/>
      <c r="T1769"/>
      <c r="U1769"/>
      <c r="V1769"/>
      <c r="W1769"/>
      <c r="X1769"/>
      <c r="Y1769"/>
      <c r="Z1769"/>
      <c r="AA1769"/>
      <c r="AB1769"/>
      <c r="AC1769"/>
    </row>
    <row r="1770" spans="2:29" s="14" customFormat="1" x14ac:dyDescent="0.25">
      <c r="B1770"/>
      <c r="C1770"/>
      <c r="D1770"/>
      <c r="E1770"/>
      <c r="F1770"/>
      <c r="G1770"/>
      <c r="H1770"/>
      <c r="I1770"/>
      <c r="J1770"/>
      <c r="K1770" s="91"/>
      <c r="L1770" s="91"/>
      <c r="M1770" s="91"/>
      <c r="R1770"/>
      <c r="S1770"/>
      <c r="T1770"/>
      <c r="U1770"/>
      <c r="V1770"/>
      <c r="W1770"/>
      <c r="X1770"/>
      <c r="Y1770"/>
      <c r="Z1770"/>
      <c r="AA1770"/>
      <c r="AB1770"/>
      <c r="AC1770"/>
    </row>
    <row r="1771" spans="2:29" s="14" customFormat="1" x14ac:dyDescent="0.25">
      <c r="B1771"/>
      <c r="C1771"/>
      <c r="D1771"/>
      <c r="E1771"/>
      <c r="F1771"/>
      <c r="G1771"/>
      <c r="H1771"/>
      <c r="I1771"/>
      <c r="J1771"/>
      <c r="K1771" s="91"/>
      <c r="L1771" s="91"/>
      <c r="M1771" s="91"/>
      <c r="R1771"/>
      <c r="S1771"/>
      <c r="T1771"/>
      <c r="U1771"/>
      <c r="V1771"/>
      <c r="W1771"/>
      <c r="X1771"/>
      <c r="Y1771"/>
      <c r="Z1771"/>
      <c r="AA1771"/>
      <c r="AB1771"/>
      <c r="AC1771"/>
    </row>
    <row r="1772" spans="2:29" s="14" customFormat="1" x14ac:dyDescent="0.25">
      <c r="B1772"/>
      <c r="C1772"/>
      <c r="D1772"/>
      <c r="E1772"/>
      <c r="F1772"/>
      <c r="G1772"/>
      <c r="H1772"/>
      <c r="I1772"/>
      <c r="J1772"/>
      <c r="K1772" s="91"/>
      <c r="L1772" s="91"/>
      <c r="M1772" s="91"/>
      <c r="R1772"/>
      <c r="S1772"/>
      <c r="T1772"/>
      <c r="U1772"/>
      <c r="V1772"/>
      <c r="W1772"/>
      <c r="X1772"/>
      <c r="Y1772"/>
      <c r="Z1772"/>
      <c r="AA1772"/>
      <c r="AB1772"/>
      <c r="AC1772"/>
    </row>
    <row r="1773" spans="2:29" s="14" customFormat="1" x14ac:dyDescent="0.25">
      <c r="B1773"/>
      <c r="C1773"/>
      <c r="D1773"/>
      <c r="E1773"/>
      <c r="F1773"/>
      <c r="G1773"/>
      <c r="H1773"/>
      <c r="I1773"/>
      <c r="J1773"/>
      <c r="K1773" s="91"/>
      <c r="L1773" s="91"/>
      <c r="M1773" s="91"/>
      <c r="R1773"/>
      <c r="S1773"/>
      <c r="T1773"/>
      <c r="U1773"/>
      <c r="V1773"/>
      <c r="W1773"/>
      <c r="X1773"/>
      <c r="Y1773"/>
      <c r="Z1773"/>
      <c r="AA1773"/>
      <c r="AB1773"/>
      <c r="AC1773"/>
    </row>
    <row r="1774" spans="2:29" s="14" customFormat="1" x14ac:dyDescent="0.25">
      <c r="B1774"/>
      <c r="C1774"/>
      <c r="D1774"/>
      <c r="E1774"/>
      <c r="F1774"/>
      <c r="G1774"/>
      <c r="H1774"/>
      <c r="I1774"/>
      <c r="J1774"/>
      <c r="K1774" s="91"/>
      <c r="L1774" s="91"/>
      <c r="M1774" s="91"/>
      <c r="R1774"/>
      <c r="S1774"/>
      <c r="T1774"/>
      <c r="U1774"/>
      <c r="V1774"/>
      <c r="W1774"/>
      <c r="X1774"/>
      <c r="Y1774"/>
      <c r="Z1774"/>
      <c r="AA1774"/>
      <c r="AB1774"/>
      <c r="AC1774"/>
    </row>
    <row r="1775" spans="2:29" s="14" customFormat="1" x14ac:dyDescent="0.25">
      <c r="B1775"/>
      <c r="C1775"/>
      <c r="D1775"/>
      <c r="E1775"/>
      <c r="F1775"/>
      <c r="G1775"/>
      <c r="H1775"/>
      <c r="I1775"/>
      <c r="J1775"/>
      <c r="K1775" s="91"/>
      <c r="L1775" s="91"/>
      <c r="M1775" s="91"/>
      <c r="R1775"/>
      <c r="S1775"/>
      <c r="T1775"/>
      <c r="U1775"/>
      <c r="V1775"/>
      <c r="W1775"/>
      <c r="X1775"/>
      <c r="Y1775"/>
      <c r="Z1775"/>
      <c r="AA1775"/>
      <c r="AB1775"/>
      <c r="AC1775"/>
    </row>
    <row r="1776" spans="2:29" s="14" customFormat="1" x14ac:dyDescent="0.25">
      <c r="B1776"/>
      <c r="C1776"/>
      <c r="D1776"/>
      <c r="E1776"/>
      <c r="F1776"/>
      <c r="G1776"/>
      <c r="H1776"/>
      <c r="I1776"/>
      <c r="J1776"/>
      <c r="K1776" s="91"/>
      <c r="L1776" s="91"/>
      <c r="M1776" s="91"/>
      <c r="R1776"/>
      <c r="S1776"/>
      <c r="T1776"/>
      <c r="U1776"/>
      <c r="V1776"/>
      <c r="W1776"/>
      <c r="X1776"/>
      <c r="Y1776"/>
      <c r="Z1776"/>
      <c r="AA1776"/>
      <c r="AB1776"/>
      <c r="AC1776"/>
    </row>
    <row r="1777" spans="2:29" s="14" customFormat="1" x14ac:dyDescent="0.25">
      <c r="B1777"/>
      <c r="C1777"/>
      <c r="D1777"/>
      <c r="E1777"/>
      <c r="F1777"/>
      <c r="G1777"/>
      <c r="H1777"/>
      <c r="I1777"/>
      <c r="J1777"/>
      <c r="K1777" s="91"/>
      <c r="L1777" s="91"/>
      <c r="M1777" s="91"/>
      <c r="R1777"/>
      <c r="S1777"/>
      <c r="T1777"/>
      <c r="U1777"/>
      <c r="V1777"/>
      <c r="W1777"/>
      <c r="X1777"/>
      <c r="Y1777"/>
      <c r="Z1777"/>
      <c r="AA1777"/>
      <c r="AB1777"/>
      <c r="AC1777"/>
    </row>
    <row r="1778" spans="2:29" s="14" customFormat="1" x14ac:dyDescent="0.25">
      <c r="B1778"/>
      <c r="C1778"/>
      <c r="D1778"/>
      <c r="E1778"/>
      <c r="F1778"/>
      <c r="G1778"/>
      <c r="H1778"/>
      <c r="I1778"/>
      <c r="J1778"/>
      <c r="K1778" s="91"/>
      <c r="L1778" s="91"/>
      <c r="M1778" s="91"/>
      <c r="R1778"/>
      <c r="S1778"/>
      <c r="T1778"/>
      <c r="U1778"/>
      <c r="V1778"/>
      <c r="W1778"/>
      <c r="X1778"/>
      <c r="Y1778"/>
      <c r="Z1778"/>
      <c r="AA1778"/>
      <c r="AB1778"/>
      <c r="AC1778"/>
    </row>
    <row r="1779" spans="2:29" s="14" customFormat="1" x14ac:dyDescent="0.25">
      <c r="B1779"/>
      <c r="C1779"/>
      <c r="D1779"/>
      <c r="E1779"/>
      <c r="F1779"/>
      <c r="G1779"/>
      <c r="H1779"/>
      <c r="I1779"/>
      <c r="J1779"/>
      <c r="K1779" s="91"/>
      <c r="L1779" s="91"/>
      <c r="M1779" s="91"/>
      <c r="R1779"/>
      <c r="S1779"/>
      <c r="T1779"/>
      <c r="U1779"/>
      <c r="V1779"/>
      <c r="W1779"/>
      <c r="X1779"/>
      <c r="Y1779"/>
      <c r="Z1779"/>
      <c r="AA1779"/>
      <c r="AB1779"/>
      <c r="AC1779"/>
    </row>
    <row r="1780" spans="2:29" s="14" customFormat="1" x14ac:dyDescent="0.25">
      <c r="B1780"/>
      <c r="C1780"/>
      <c r="D1780"/>
      <c r="E1780"/>
      <c r="F1780"/>
      <c r="G1780"/>
      <c r="H1780"/>
      <c r="I1780"/>
      <c r="J1780"/>
      <c r="K1780" s="91"/>
      <c r="L1780" s="91"/>
      <c r="M1780" s="91"/>
      <c r="R1780"/>
      <c r="S1780"/>
      <c r="T1780"/>
      <c r="U1780"/>
      <c r="V1780"/>
      <c r="W1780"/>
      <c r="X1780"/>
      <c r="Y1780"/>
      <c r="Z1780"/>
      <c r="AA1780"/>
      <c r="AB1780"/>
      <c r="AC1780"/>
    </row>
    <row r="1781" spans="2:29" s="14" customFormat="1" x14ac:dyDescent="0.25">
      <c r="B1781"/>
      <c r="C1781"/>
      <c r="D1781"/>
      <c r="E1781"/>
      <c r="F1781"/>
      <c r="G1781"/>
      <c r="H1781"/>
      <c r="I1781"/>
      <c r="J1781"/>
      <c r="K1781" s="91"/>
      <c r="L1781" s="91"/>
      <c r="M1781" s="91"/>
      <c r="R1781"/>
      <c r="S1781"/>
      <c r="T1781"/>
      <c r="U1781"/>
      <c r="V1781"/>
      <c r="W1781"/>
      <c r="X1781"/>
      <c r="Y1781"/>
      <c r="Z1781"/>
      <c r="AA1781"/>
      <c r="AB1781"/>
      <c r="AC1781"/>
    </row>
    <row r="1782" spans="2:29" s="14" customFormat="1" x14ac:dyDescent="0.25">
      <c r="B1782"/>
      <c r="C1782"/>
      <c r="D1782"/>
      <c r="E1782"/>
      <c r="F1782"/>
      <c r="G1782"/>
      <c r="H1782"/>
      <c r="I1782"/>
      <c r="J1782"/>
      <c r="K1782" s="91"/>
      <c r="L1782" s="91"/>
      <c r="M1782" s="91"/>
      <c r="R1782"/>
      <c r="S1782"/>
      <c r="T1782"/>
      <c r="U1782"/>
      <c r="V1782"/>
      <c r="W1782"/>
      <c r="X1782"/>
      <c r="Y1782"/>
      <c r="Z1782"/>
      <c r="AA1782"/>
      <c r="AB1782"/>
      <c r="AC1782"/>
    </row>
    <row r="1783" spans="2:29" s="14" customFormat="1" x14ac:dyDescent="0.25">
      <c r="B1783"/>
      <c r="C1783"/>
      <c r="D1783"/>
      <c r="E1783"/>
      <c r="F1783"/>
      <c r="G1783"/>
      <c r="H1783"/>
      <c r="I1783"/>
      <c r="J1783"/>
      <c r="K1783" s="91"/>
      <c r="L1783" s="91"/>
      <c r="M1783" s="91"/>
      <c r="R1783"/>
      <c r="S1783"/>
      <c r="T1783"/>
      <c r="U1783"/>
      <c r="V1783"/>
      <c r="W1783"/>
      <c r="X1783"/>
      <c r="Y1783"/>
      <c r="Z1783"/>
      <c r="AA1783"/>
      <c r="AB1783"/>
      <c r="AC1783"/>
    </row>
    <row r="1784" spans="2:29" s="14" customFormat="1" x14ac:dyDescent="0.25">
      <c r="B1784"/>
      <c r="C1784"/>
      <c r="D1784"/>
      <c r="E1784"/>
      <c r="F1784"/>
      <c r="G1784"/>
      <c r="H1784"/>
      <c r="I1784"/>
      <c r="J1784"/>
      <c r="K1784" s="91"/>
      <c r="L1784" s="91"/>
      <c r="M1784" s="91"/>
      <c r="R1784"/>
      <c r="S1784"/>
      <c r="T1784"/>
      <c r="U1784"/>
      <c r="V1784"/>
      <c r="W1784"/>
      <c r="X1784"/>
      <c r="Y1784"/>
      <c r="Z1784"/>
      <c r="AA1784"/>
      <c r="AB1784"/>
      <c r="AC1784"/>
    </row>
    <row r="1785" spans="2:29" s="14" customFormat="1" x14ac:dyDescent="0.25">
      <c r="B1785"/>
      <c r="C1785"/>
      <c r="D1785"/>
      <c r="E1785"/>
      <c r="F1785"/>
      <c r="G1785"/>
      <c r="H1785"/>
      <c r="I1785"/>
      <c r="J1785"/>
      <c r="K1785" s="91"/>
      <c r="L1785" s="91"/>
      <c r="M1785" s="91"/>
      <c r="R1785"/>
      <c r="S1785"/>
      <c r="T1785"/>
      <c r="U1785"/>
      <c r="V1785"/>
      <c r="W1785"/>
      <c r="X1785"/>
      <c r="Y1785"/>
      <c r="Z1785"/>
      <c r="AA1785"/>
      <c r="AB1785"/>
      <c r="AC1785"/>
    </row>
    <row r="1786" spans="2:29" s="14" customFormat="1" x14ac:dyDescent="0.25">
      <c r="B1786"/>
      <c r="C1786"/>
      <c r="D1786"/>
      <c r="E1786"/>
      <c r="F1786"/>
      <c r="G1786"/>
      <c r="H1786"/>
      <c r="I1786"/>
      <c r="J1786"/>
      <c r="K1786" s="91"/>
      <c r="L1786" s="91"/>
      <c r="M1786" s="91"/>
      <c r="R1786"/>
      <c r="S1786"/>
      <c r="T1786"/>
      <c r="U1786"/>
      <c r="V1786"/>
      <c r="W1786"/>
      <c r="X1786"/>
      <c r="Y1786"/>
      <c r="Z1786"/>
      <c r="AA1786"/>
      <c r="AB1786"/>
      <c r="AC1786"/>
    </row>
    <row r="1787" spans="2:29" s="14" customFormat="1" x14ac:dyDescent="0.25">
      <c r="B1787"/>
      <c r="C1787"/>
      <c r="D1787"/>
      <c r="E1787"/>
      <c r="F1787"/>
      <c r="G1787"/>
      <c r="H1787"/>
      <c r="I1787"/>
      <c r="J1787"/>
      <c r="K1787" s="91"/>
      <c r="L1787" s="91"/>
      <c r="M1787" s="91"/>
      <c r="R1787"/>
      <c r="S1787"/>
      <c r="T1787"/>
      <c r="U1787"/>
      <c r="V1787"/>
      <c r="W1787"/>
      <c r="X1787"/>
      <c r="Y1787"/>
      <c r="Z1787"/>
      <c r="AA1787"/>
      <c r="AB1787"/>
      <c r="AC1787"/>
    </row>
    <row r="1788" spans="2:29" s="14" customFormat="1" x14ac:dyDescent="0.25">
      <c r="B1788"/>
      <c r="C1788"/>
      <c r="D1788"/>
      <c r="E1788"/>
      <c r="F1788"/>
      <c r="G1788"/>
      <c r="H1788"/>
      <c r="I1788"/>
      <c r="J1788"/>
      <c r="K1788" s="91"/>
      <c r="L1788" s="91"/>
      <c r="M1788" s="91"/>
      <c r="R1788"/>
      <c r="S1788"/>
      <c r="T1788"/>
      <c r="U1788"/>
      <c r="V1788"/>
      <c r="W1788"/>
      <c r="X1788"/>
      <c r="Y1788"/>
      <c r="Z1788"/>
      <c r="AA1788"/>
      <c r="AB1788"/>
      <c r="AC1788"/>
    </row>
    <row r="1789" spans="2:29" s="14" customFormat="1" x14ac:dyDescent="0.25">
      <c r="B1789"/>
      <c r="C1789"/>
      <c r="D1789"/>
      <c r="E1789"/>
      <c r="F1789"/>
      <c r="G1789"/>
      <c r="H1789"/>
      <c r="I1789"/>
      <c r="J1789"/>
      <c r="K1789" s="91"/>
      <c r="L1789" s="91"/>
      <c r="M1789" s="91"/>
      <c r="R1789"/>
      <c r="S1789"/>
      <c r="T1789"/>
      <c r="U1789"/>
      <c r="V1789"/>
      <c r="W1789"/>
      <c r="X1789"/>
      <c r="Y1789"/>
      <c r="Z1789"/>
      <c r="AA1789"/>
      <c r="AB1789"/>
      <c r="AC1789"/>
    </row>
    <row r="1790" spans="2:29" s="14" customFormat="1" x14ac:dyDescent="0.25">
      <c r="B1790"/>
      <c r="C1790"/>
      <c r="D1790"/>
      <c r="E1790"/>
      <c r="F1790"/>
      <c r="G1790"/>
      <c r="H1790"/>
      <c r="I1790"/>
      <c r="J1790"/>
      <c r="K1790" s="91"/>
      <c r="L1790" s="91"/>
      <c r="M1790" s="91"/>
      <c r="R1790"/>
      <c r="S1790"/>
      <c r="T1790"/>
      <c r="U1790"/>
      <c r="V1790"/>
      <c r="W1790"/>
      <c r="X1790"/>
      <c r="Y1790"/>
      <c r="Z1790"/>
      <c r="AA1790"/>
      <c r="AB1790"/>
      <c r="AC1790"/>
    </row>
    <row r="1791" spans="2:29" s="14" customFormat="1" x14ac:dyDescent="0.25">
      <c r="B1791"/>
      <c r="C1791"/>
      <c r="D1791"/>
      <c r="E1791"/>
      <c r="F1791"/>
      <c r="G1791"/>
      <c r="H1791"/>
      <c r="I1791"/>
      <c r="J1791"/>
      <c r="K1791" s="91"/>
      <c r="L1791" s="91"/>
      <c r="M1791" s="91"/>
      <c r="R1791"/>
      <c r="S1791"/>
      <c r="T1791"/>
      <c r="U1791"/>
      <c r="V1791"/>
      <c r="W1791"/>
      <c r="X1791"/>
      <c r="Y1791"/>
      <c r="Z1791"/>
      <c r="AA1791"/>
      <c r="AB1791"/>
      <c r="AC1791"/>
    </row>
    <row r="1792" spans="2:29" s="14" customFormat="1" x14ac:dyDescent="0.25">
      <c r="B1792"/>
      <c r="C1792"/>
      <c r="D1792"/>
      <c r="E1792"/>
      <c r="F1792"/>
      <c r="G1792"/>
      <c r="H1792"/>
      <c r="I1792"/>
      <c r="J1792"/>
      <c r="K1792" s="91"/>
      <c r="L1792" s="91"/>
      <c r="M1792" s="91"/>
      <c r="R1792"/>
      <c r="S1792"/>
      <c r="T1792"/>
      <c r="U1792"/>
      <c r="V1792"/>
      <c r="W1792"/>
      <c r="X1792"/>
      <c r="Y1792"/>
      <c r="Z1792"/>
      <c r="AA1792"/>
      <c r="AB1792"/>
      <c r="AC1792"/>
    </row>
    <row r="1793" spans="2:29" s="14" customFormat="1" x14ac:dyDescent="0.25">
      <c r="B1793"/>
      <c r="C1793"/>
      <c r="D1793"/>
      <c r="E1793"/>
      <c r="F1793"/>
      <c r="G1793"/>
      <c r="H1793"/>
      <c r="I1793"/>
      <c r="J1793"/>
      <c r="K1793" s="91"/>
      <c r="L1793" s="91"/>
      <c r="M1793" s="91"/>
      <c r="R1793"/>
      <c r="S1793"/>
      <c r="T1793"/>
      <c r="U1793"/>
      <c r="V1793"/>
      <c r="W1793"/>
      <c r="X1793"/>
      <c r="Y1793"/>
      <c r="Z1793"/>
      <c r="AA1793"/>
      <c r="AB1793"/>
      <c r="AC1793"/>
    </row>
    <row r="1794" spans="2:29" s="14" customFormat="1" x14ac:dyDescent="0.25">
      <c r="B1794"/>
      <c r="C1794"/>
      <c r="D1794"/>
      <c r="E1794"/>
      <c r="F1794"/>
      <c r="G1794"/>
      <c r="H1794"/>
      <c r="I1794"/>
      <c r="J1794"/>
      <c r="K1794" s="91"/>
      <c r="L1794" s="91"/>
      <c r="M1794" s="91"/>
      <c r="R1794"/>
      <c r="S1794"/>
      <c r="T1794"/>
      <c r="U1794"/>
      <c r="V1794"/>
      <c r="W1794"/>
      <c r="X1794"/>
      <c r="Y1794"/>
      <c r="Z1794"/>
      <c r="AA1794"/>
      <c r="AB1794"/>
      <c r="AC1794"/>
    </row>
    <row r="1795" spans="2:29" s="14" customFormat="1" x14ac:dyDescent="0.25">
      <c r="B1795"/>
      <c r="C1795"/>
      <c r="D1795"/>
      <c r="E1795"/>
      <c r="F1795"/>
      <c r="G1795"/>
      <c r="H1795"/>
      <c r="I1795"/>
      <c r="J1795"/>
      <c r="K1795" s="91"/>
      <c r="L1795" s="91"/>
      <c r="M1795" s="91"/>
      <c r="R1795"/>
      <c r="S1795"/>
      <c r="T1795"/>
      <c r="U1795"/>
      <c r="V1795"/>
      <c r="W1795"/>
      <c r="X1795"/>
      <c r="Y1795"/>
      <c r="Z1795"/>
      <c r="AA1795"/>
      <c r="AB1795"/>
      <c r="AC1795"/>
    </row>
    <row r="1796" spans="2:29" s="14" customFormat="1" x14ac:dyDescent="0.25">
      <c r="B1796"/>
      <c r="C1796"/>
      <c r="D1796"/>
      <c r="E1796"/>
      <c r="F1796"/>
      <c r="G1796"/>
      <c r="H1796"/>
      <c r="I1796"/>
      <c r="J1796"/>
      <c r="K1796" s="91"/>
      <c r="L1796" s="91"/>
      <c r="M1796" s="91"/>
      <c r="R1796"/>
      <c r="S1796"/>
      <c r="T1796"/>
      <c r="U1796"/>
      <c r="V1796"/>
      <c r="W1796"/>
      <c r="X1796"/>
      <c r="Y1796"/>
      <c r="Z1796"/>
      <c r="AA1796"/>
      <c r="AB1796"/>
      <c r="AC1796"/>
    </row>
    <row r="1797" spans="2:29" s="14" customFormat="1" x14ac:dyDescent="0.25">
      <c r="B1797"/>
      <c r="C1797"/>
      <c r="D1797"/>
      <c r="E1797"/>
      <c r="F1797"/>
      <c r="G1797"/>
      <c r="H1797"/>
      <c r="I1797"/>
      <c r="J1797"/>
      <c r="K1797" s="91"/>
      <c r="L1797" s="91"/>
      <c r="M1797" s="91"/>
      <c r="R1797"/>
      <c r="S1797"/>
      <c r="T1797"/>
      <c r="U1797"/>
      <c r="V1797"/>
      <c r="W1797"/>
      <c r="X1797"/>
      <c r="Y1797"/>
      <c r="Z1797"/>
      <c r="AA1797"/>
      <c r="AB1797"/>
      <c r="AC1797"/>
    </row>
    <row r="1798" spans="2:29" s="14" customFormat="1" x14ac:dyDescent="0.25">
      <c r="B1798"/>
      <c r="C1798"/>
      <c r="D1798"/>
      <c r="E1798"/>
      <c r="F1798"/>
      <c r="G1798"/>
      <c r="H1798"/>
      <c r="I1798"/>
      <c r="J1798"/>
      <c r="K1798" s="91"/>
      <c r="L1798" s="91"/>
      <c r="M1798" s="91"/>
      <c r="R1798"/>
      <c r="S1798"/>
      <c r="T1798"/>
      <c r="U1798"/>
      <c r="V1798"/>
      <c r="W1798"/>
      <c r="X1798"/>
      <c r="Y1798"/>
      <c r="Z1798"/>
      <c r="AA1798"/>
      <c r="AB1798"/>
      <c r="AC1798"/>
    </row>
    <row r="1799" spans="2:29" s="14" customFormat="1" x14ac:dyDescent="0.25">
      <c r="B1799"/>
      <c r="C1799"/>
      <c r="D1799"/>
      <c r="E1799"/>
      <c r="F1799"/>
      <c r="G1799"/>
      <c r="H1799"/>
      <c r="I1799"/>
      <c r="J1799"/>
      <c r="K1799" s="91"/>
      <c r="L1799" s="91"/>
      <c r="M1799" s="91"/>
      <c r="R1799"/>
      <c r="S1799"/>
      <c r="T1799"/>
      <c r="U1799"/>
      <c r="V1799"/>
      <c r="W1799"/>
      <c r="X1799"/>
      <c r="Y1799"/>
      <c r="Z1799"/>
      <c r="AA1799"/>
      <c r="AB1799"/>
      <c r="AC1799"/>
    </row>
    <row r="1800" spans="2:29" s="14" customFormat="1" x14ac:dyDescent="0.25">
      <c r="B1800"/>
      <c r="C1800"/>
      <c r="D1800"/>
      <c r="E1800"/>
      <c r="F1800"/>
      <c r="G1800"/>
      <c r="H1800"/>
      <c r="I1800"/>
      <c r="J1800"/>
      <c r="K1800" s="91"/>
      <c r="L1800" s="91"/>
      <c r="M1800" s="91"/>
      <c r="R1800"/>
      <c r="S1800"/>
      <c r="T1800"/>
      <c r="U1800"/>
      <c r="V1800"/>
      <c r="W1800"/>
      <c r="X1800"/>
      <c r="Y1800"/>
      <c r="Z1800"/>
      <c r="AA1800"/>
      <c r="AB1800"/>
      <c r="AC1800"/>
    </row>
    <row r="1801" spans="2:29" s="14" customFormat="1" x14ac:dyDescent="0.25">
      <c r="B1801"/>
      <c r="C1801"/>
      <c r="D1801"/>
      <c r="E1801"/>
      <c r="F1801"/>
      <c r="G1801"/>
      <c r="H1801"/>
      <c r="I1801"/>
      <c r="J1801"/>
      <c r="K1801" s="91"/>
      <c r="L1801" s="91"/>
      <c r="M1801" s="91"/>
      <c r="R1801"/>
      <c r="S1801"/>
      <c r="T1801"/>
      <c r="U1801"/>
      <c r="V1801"/>
      <c r="W1801"/>
      <c r="X1801"/>
      <c r="Y1801"/>
      <c r="Z1801"/>
      <c r="AA1801"/>
      <c r="AB1801"/>
      <c r="AC1801"/>
    </row>
    <row r="1802" spans="2:29" s="14" customFormat="1" x14ac:dyDescent="0.25">
      <c r="B1802"/>
      <c r="C1802"/>
      <c r="D1802"/>
      <c r="E1802"/>
      <c r="F1802"/>
      <c r="G1802"/>
      <c r="H1802"/>
      <c r="I1802"/>
      <c r="J1802"/>
      <c r="K1802" s="91"/>
      <c r="L1802" s="91"/>
      <c r="M1802" s="91"/>
      <c r="R1802"/>
      <c r="S1802"/>
      <c r="T1802"/>
      <c r="U1802"/>
      <c r="V1802"/>
      <c r="W1802"/>
      <c r="X1802"/>
      <c r="Y1802"/>
      <c r="Z1802"/>
      <c r="AA1802"/>
      <c r="AB1802"/>
      <c r="AC1802"/>
    </row>
    <row r="1803" spans="2:29" s="14" customFormat="1" x14ac:dyDescent="0.25">
      <c r="B1803"/>
      <c r="C1803"/>
      <c r="D1803"/>
      <c r="E1803"/>
      <c r="F1803"/>
      <c r="G1803"/>
      <c r="H1803"/>
      <c r="I1803"/>
      <c r="J1803"/>
      <c r="K1803" s="91"/>
      <c r="L1803" s="91"/>
      <c r="M1803" s="91"/>
      <c r="R1803"/>
      <c r="S1803"/>
      <c r="T1803"/>
      <c r="U1803"/>
      <c r="V1803"/>
      <c r="W1803"/>
      <c r="X1803"/>
      <c r="Y1803"/>
      <c r="Z1803"/>
      <c r="AA1803"/>
      <c r="AB1803"/>
      <c r="AC1803"/>
    </row>
    <row r="1804" spans="2:29" s="14" customFormat="1" x14ac:dyDescent="0.25">
      <c r="B1804"/>
      <c r="C1804"/>
      <c r="D1804"/>
      <c r="E1804"/>
      <c r="F1804"/>
      <c r="G1804"/>
      <c r="H1804"/>
      <c r="I1804"/>
      <c r="J1804"/>
      <c r="K1804" s="91"/>
      <c r="L1804" s="91"/>
      <c r="M1804" s="91"/>
      <c r="R1804"/>
      <c r="S1804"/>
      <c r="T1804"/>
      <c r="U1804"/>
      <c r="V1804"/>
      <c r="W1804"/>
      <c r="X1804"/>
      <c r="Y1804"/>
      <c r="Z1804"/>
      <c r="AA1804"/>
      <c r="AB1804"/>
      <c r="AC1804"/>
    </row>
    <row r="1805" spans="2:29" s="14" customFormat="1" x14ac:dyDescent="0.25">
      <c r="B1805"/>
      <c r="C1805"/>
      <c r="D1805"/>
      <c r="E1805"/>
      <c r="F1805"/>
      <c r="G1805"/>
      <c r="H1805"/>
      <c r="I1805"/>
      <c r="J1805"/>
      <c r="K1805" s="91"/>
      <c r="L1805" s="91"/>
      <c r="M1805" s="91"/>
      <c r="R1805"/>
      <c r="S1805"/>
      <c r="T1805"/>
      <c r="U1805"/>
      <c r="V1805"/>
      <c r="W1805"/>
      <c r="X1805"/>
      <c r="Y1805"/>
      <c r="Z1805"/>
      <c r="AA1805"/>
      <c r="AB1805"/>
      <c r="AC1805"/>
    </row>
    <row r="1806" spans="2:29" s="14" customFormat="1" x14ac:dyDescent="0.25">
      <c r="B1806"/>
      <c r="C1806"/>
      <c r="D1806"/>
      <c r="E1806"/>
      <c r="F1806"/>
      <c r="G1806"/>
      <c r="H1806"/>
      <c r="I1806"/>
      <c r="J1806"/>
      <c r="K1806" s="91"/>
      <c r="L1806" s="91"/>
      <c r="M1806" s="91"/>
      <c r="R1806"/>
      <c r="S1806"/>
      <c r="T1806"/>
      <c r="U1806"/>
      <c r="V1806"/>
      <c r="W1806"/>
      <c r="X1806"/>
      <c r="Y1806"/>
      <c r="Z1806"/>
      <c r="AA1806"/>
      <c r="AB1806"/>
      <c r="AC1806"/>
    </row>
    <row r="1807" spans="2:29" s="14" customFormat="1" x14ac:dyDescent="0.25">
      <c r="B1807"/>
      <c r="C1807"/>
      <c r="D1807"/>
      <c r="E1807"/>
      <c r="F1807"/>
      <c r="G1807"/>
      <c r="H1807"/>
      <c r="I1807"/>
      <c r="J1807"/>
      <c r="K1807" s="91"/>
      <c r="L1807" s="91"/>
      <c r="M1807" s="91"/>
      <c r="R1807"/>
      <c r="S1807"/>
      <c r="T1807"/>
      <c r="U1807"/>
      <c r="V1807"/>
      <c r="W1807"/>
      <c r="X1807"/>
      <c r="Y1807"/>
      <c r="Z1807"/>
      <c r="AA1807"/>
      <c r="AB1807"/>
      <c r="AC1807"/>
    </row>
    <row r="1808" spans="2:29" s="14" customFormat="1" x14ac:dyDescent="0.25">
      <c r="B1808"/>
      <c r="C1808"/>
      <c r="D1808"/>
      <c r="E1808"/>
      <c r="F1808"/>
      <c r="G1808"/>
      <c r="H1808"/>
      <c r="I1808"/>
      <c r="J1808"/>
      <c r="K1808" s="91"/>
      <c r="L1808" s="91"/>
      <c r="M1808" s="91"/>
      <c r="R1808"/>
      <c r="S1808"/>
      <c r="T1808"/>
      <c r="U1808"/>
      <c r="V1808"/>
      <c r="W1808"/>
      <c r="X1808"/>
      <c r="Y1808"/>
      <c r="Z1808"/>
      <c r="AA1808"/>
      <c r="AB1808"/>
      <c r="AC1808"/>
    </row>
    <row r="1809" spans="2:29" s="14" customFormat="1" x14ac:dyDescent="0.25">
      <c r="B1809"/>
      <c r="C1809"/>
      <c r="D1809"/>
      <c r="E1809"/>
      <c r="F1809"/>
      <c r="G1809"/>
      <c r="H1809"/>
      <c r="I1809"/>
      <c r="J1809"/>
      <c r="K1809" s="91"/>
      <c r="L1809" s="91"/>
      <c r="M1809" s="91"/>
      <c r="R1809"/>
      <c r="S1809"/>
      <c r="T1809"/>
      <c r="U1809"/>
      <c r="V1809"/>
      <c r="W1809"/>
      <c r="X1809"/>
      <c r="Y1809"/>
      <c r="Z1809"/>
      <c r="AA1809"/>
      <c r="AB1809"/>
      <c r="AC1809"/>
    </row>
    <row r="1810" spans="2:29" s="14" customFormat="1" x14ac:dyDescent="0.25">
      <c r="B1810"/>
      <c r="C1810"/>
      <c r="D1810"/>
      <c r="E1810"/>
      <c r="F1810"/>
      <c r="G1810"/>
      <c r="H1810"/>
      <c r="I1810"/>
      <c r="J1810"/>
      <c r="K1810" s="91"/>
      <c r="L1810" s="91"/>
      <c r="M1810" s="91"/>
      <c r="R1810"/>
      <c r="S1810"/>
      <c r="T1810"/>
      <c r="U1810"/>
      <c r="V1810"/>
      <c r="W1810"/>
      <c r="X1810"/>
      <c r="Y1810"/>
      <c r="Z1810"/>
      <c r="AA1810"/>
      <c r="AB1810"/>
      <c r="AC1810"/>
    </row>
    <row r="1811" spans="2:29" s="14" customFormat="1" x14ac:dyDescent="0.25">
      <c r="B1811"/>
      <c r="C1811"/>
      <c r="D1811"/>
      <c r="E1811"/>
      <c r="F1811"/>
      <c r="G1811"/>
      <c r="H1811"/>
      <c r="I1811"/>
      <c r="J1811"/>
      <c r="K1811" s="91"/>
      <c r="L1811" s="91"/>
      <c r="M1811" s="91"/>
      <c r="R1811"/>
      <c r="S1811"/>
      <c r="T1811"/>
      <c r="U1811"/>
      <c r="V1811"/>
      <c r="W1811"/>
      <c r="X1811"/>
      <c r="Y1811"/>
      <c r="Z1811"/>
      <c r="AA1811"/>
      <c r="AB1811"/>
      <c r="AC1811"/>
    </row>
    <row r="1812" spans="2:29" s="14" customFormat="1" x14ac:dyDescent="0.25">
      <c r="B1812"/>
      <c r="C1812"/>
      <c r="D1812"/>
      <c r="E1812"/>
      <c r="F1812"/>
      <c r="G1812"/>
      <c r="H1812"/>
      <c r="I1812"/>
      <c r="J1812"/>
      <c r="K1812" s="91"/>
      <c r="L1812" s="91"/>
      <c r="M1812" s="91"/>
      <c r="R1812"/>
      <c r="S1812"/>
      <c r="T1812"/>
      <c r="U1812"/>
      <c r="V1812"/>
      <c r="W1812"/>
      <c r="X1812"/>
      <c r="Y1812"/>
      <c r="Z1812"/>
      <c r="AA1812"/>
      <c r="AB1812"/>
      <c r="AC1812"/>
    </row>
    <row r="1813" spans="2:29" s="14" customFormat="1" x14ac:dyDescent="0.25">
      <c r="B1813"/>
      <c r="C1813"/>
      <c r="D1813"/>
      <c r="E1813"/>
      <c r="F1813"/>
      <c r="G1813"/>
      <c r="H1813"/>
      <c r="I1813"/>
      <c r="J1813"/>
      <c r="K1813" s="91"/>
      <c r="L1813" s="91"/>
      <c r="M1813" s="91"/>
      <c r="R1813"/>
      <c r="S1813"/>
      <c r="T1813"/>
      <c r="U1813"/>
      <c r="V1813"/>
      <c r="W1813"/>
      <c r="X1813"/>
      <c r="Y1813"/>
      <c r="Z1813"/>
      <c r="AA1813"/>
      <c r="AB1813"/>
      <c r="AC1813"/>
    </row>
    <row r="1814" spans="2:29" s="14" customFormat="1" x14ac:dyDescent="0.25">
      <c r="B1814"/>
      <c r="C1814"/>
      <c r="D1814"/>
      <c r="E1814"/>
      <c r="F1814"/>
      <c r="G1814"/>
      <c r="H1814"/>
      <c r="I1814"/>
      <c r="J1814"/>
      <c r="K1814" s="91"/>
      <c r="L1814" s="91"/>
      <c r="M1814" s="91"/>
      <c r="R1814"/>
      <c r="S1814"/>
      <c r="T1814"/>
      <c r="U1814"/>
      <c r="V1814"/>
      <c r="W1814"/>
      <c r="X1814"/>
      <c r="Y1814"/>
      <c r="Z1814"/>
      <c r="AA1814"/>
      <c r="AB1814"/>
      <c r="AC1814"/>
    </row>
    <row r="1815" spans="2:29" s="14" customFormat="1" x14ac:dyDescent="0.25">
      <c r="B1815"/>
      <c r="C1815"/>
      <c r="D1815"/>
      <c r="E1815"/>
      <c r="F1815"/>
      <c r="G1815"/>
      <c r="H1815"/>
      <c r="I1815"/>
      <c r="J1815"/>
      <c r="K1815" s="91"/>
      <c r="L1815" s="91"/>
      <c r="M1815" s="91"/>
      <c r="R1815"/>
      <c r="S1815"/>
      <c r="T1815"/>
      <c r="U1815"/>
      <c r="V1815"/>
      <c r="W1815"/>
      <c r="X1815"/>
      <c r="Y1815"/>
      <c r="Z1815"/>
      <c r="AA1815"/>
      <c r="AB1815"/>
      <c r="AC1815"/>
    </row>
    <row r="1816" spans="2:29" s="14" customFormat="1" x14ac:dyDescent="0.25">
      <c r="B1816"/>
      <c r="C1816"/>
      <c r="D1816"/>
      <c r="E1816"/>
      <c r="F1816"/>
      <c r="G1816"/>
      <c r="H1816"/>
      <c r="I1816"/>
      <c r="J1816"/>
      <c r="K1816" s="91"/>
      <c r="L1816" s="91"/>
      <c r="M1816" s="91"/>
      <c r="R1816"/>
      <c r="S1816"/>
      <c r="T1816"/>
      <c r="U1816"/>
      <c r="V1816"/>
      <c r="W1816"/>
      <c r="X1816"/>
      <c r="Y1816"/>
      <c r="Z1816"/>
      <c r="AA1816"/>
      <c r="AB1816"/>
      <c r="AC1816"/>
    </row>
    <row r="1817" spans="2:29" s="14" customFormat="1" x14ac:dyDescent="0.25">
      <c r="B1817"/>
      <c r="C1817"/>
      <c r="D1817"/>
      <c r="E1817"/>
      <c r="F1817"/>
      <c r="G1817"/>
      <c r="H1817"/>
      <c r="I1817"/>
      <c r="J1817"/>
      <c r="K1817" s="91"/>
      <c r="L1817" s="91"/>
      <c r="M1817" s="91"/>
      <c r="R1817"/>
      <c r="S1817"/>
      <c r="T1817"/>
      <c r="U1817"/>
      <c r="V1817"/>
      <c r="W1817"/>
      <c r="X1817"/>
      <c r="Y1817"/>
      <c r="Z1817"/>
      <c r="AA1817"/>
      <c r="AB1817"/>
      <c r="AC1817"/>
    </row>
    <row r="1818" spans="2:29" s="14" customFormat="1" x14ac:dyDescent="0.25">
      <c r="B1818"/>
      <c r="C1818"/>
      <c r="D1818"/>
      <c r="E1818"/>
      <c r="F1818"/>
      <c r="G1818"/>
      <c r="H1818"/>
      <c r="I1818"/>
      <c r="J1818"/>
      <c r="K1818" s="91"/>
      <c r="L1818" s="91"/>
      <c r="M1818" s="91"/>
      <c r="R1818"/>
      <c r="S1818"/>
      <c r="T1818"/>
      <c r="U1818"/>
      <c r="V1818"/>
      <c r="W1818"/>
      <c r="X1818"/>
      <c r="Y1818"/>
      <c r="Z1818"/>
      <c r="AA1818"/>
      <c r="AB1818"/>
      <c r="AC1818"/>
    </row>
    <row r="1819" spans="2:29" s="14" customFormat="1" x14ac:dyDescent="0.25">
      <c r="B1819"/>
      <c r="C1819"/>
      <c r="D1819"/>
      <c r="E1819"/>
      <c r="F1819"/>
      <c r="G1819"/>
      <c r="H1819"/>
      <c r="I1819"/>
      <c r="J1819"/>
      <c r="K1819" s="91"/>
      <c r="L1819" s="91"/>
      <c r="M1819" s="91"/>
      <c r="R1819"/>
      <c r="S1819"/>
      <c r="T1819"/>
      <c r="U1819"/>
      <c r="V1819"/>
      <c r="W1819"/>
      <c r="X1819"/>
      <c r="Y1819"/>
      <c r="Z1819"/>
      <c r="AA1819"/>
      <c r="AB1819"/>
      <c r="AC1819"/>
    </row>
    <row r="1820" spans="2:29" s="14" customFormat="1" x14ac:dyDescent="0.25">
      <c r="B1820"/>
      <c r="C1820"/>
      <c r="D1820"/>
      <c r="E1820"/>
      <c r="F1820"/>
      <c r="G1820"/>
      <c r="H1820"/>
      <c r="I1820"/>
      <c r="J1820"/>
      <c r="K1820" s="91"/>
      <c r="L1820" s="91"/>
      <c r="M1820" s="91"/>
      <c r="R1820"/>
      <c r="S1820"/>
      <c r="T1820"/>
      <c r="U1820"/>
      <c r="V1820"/>
      <c r="W1820"/>
      <c r="X1820"/>
      <c r="Y1820"/>
      <c r="Z1820"/>
      <c r="AA1820"/>
      <c r="AB1820"/>
      <c r="AC1820"/>
    </row>
    <row r="1821" spans="2:29" s="14" customFormat="1" x14ac:dyDescent="0.25">
      <c r="B1821"/>
      <c r="C1821"/>
      <c r="D1821"/>
      <c r="E1821"/>
      <c r="F1821"/>
      <c r="G1821"/>
      <c r="H1821"/>
      <c r="I1821"/>
      <c r="J1821"/>
      <c r="K1821" s="91"/>
      <c r="L1821" s="91"/>
      <c r="M1821" s="91"/>
      <c r="R1821"/>
      <c r="S1821"/>
      <c r="T1821"/>
      <c r="U1821"/>
      <c r="V1821"/>
      <c r="W1821"/>
      <c r="X1821"/>
      <c r="Y1821"/>
      <c r="Z1821"/>
      <c r="AA1821"/>
      <c r="AB1821"/>
      <c r="AC1821"/>
    </row>
    <row r="1822" spans="2:29" s="14" customFormat="1" x14ac:dyDescent="0.25">
      <c r="B1822"/>
      <c r="C1822"/>
      <c r="D1822"/>
      <c r="E1822"/>
      <c r="F1822"/>
      <c r="G1822"/>
      <c r="H1822"/>
      <c r="I1822"/>
      <c r="J1822"/>
      <c r="K1822" s="91"/>
      <c r="L1822" s="91"/>
      <c r="M1822" s="91"/>
      <c r="R1822"/>
      <c r="S1822"/>
      <c r="T1822"/>
      <c r="U1822"/>
      <c r="V1822"/>
      <c r="W1822"/>
      <c r="X1822"/>
      <c r="Y1822"/>
      <c r="Z1822"/>
      <c r="AA1822"/>
      <c r="AB1822"/>
      <c r="AC1822"/>
    </row>
    <row r="1823" spans="2:29" s="14" customFormat="1" x14ac:dyDescent="0.25">
      <c r="B1823"/>
      <c r="C1823"/>
      <c r="D1823"/>
      <c r="E1823"/>
      <c r="F1823"/>
      <c r="G1823"/>
      <c r="H1823"/>
      <c r="I1823"/>
      <c r="J1823"/>
      <c r="K1823" s="91"/>
      <c r="L1823" s="91"/>
      <c r="M1823" s="91"/>
      <c r="R1823"/>
      <c r="S1823"/>
      <c r="T1823"/>
      <c r="U1823"/>
      <c r="V1823"/>
      <c r="W1823"/>
      <c r="X1823"/>
      <c r="Y1823"/>
      <c r="Z1823"/>
      <c r="AA1823"/>
      <c r="AB1823"/>
      <c r="AC1823"/>
    </row>
    <row r="1824" spans="2:29" s="14" customFormat="1" x14ac:dyDescent="0.25">
      <c r="B1824"/>
      <c r="C1824"/>
      <c r="D1824"/>
      <c r="E1824"/>
      <c r="F1824"/>
      <c r="G1824"/>
      <c r="H1824"/>
      <c r="I1824"/>
      <c r="J1824"/>
      <c r="K1824" s="91"/>
      <c r="L1824" s="91"/>
      <c r="M1824" s="91"/>
      <c r="R1824"/>
      <c r="S1824"/>
      <c r="T1824"/>
      <c r="U1824"/>
      <c r="V1824"/>
      <c r="W1824"/>
      <c r="X1824"/>
      <c r="Y1824"/>
      <c r="Z1824"/>
      <c r="AA1824"/>
      <c r="AB1824"/>
      <c r="AC1824"/>
    </row>
    <row r="1825" spans="2:29" s="14" customFormat="1" x14ac:dyDescent="0.25">
      <c r="B1825"/>
      <c r="C1825"/>
      <c r="D1825"/>
      <c r="E1825"/>
      <c r="F1825"/>
      <c r="G1825"/>
      <c r="H1825"/>
      <c r="I1825"/>
      <c r="J1825"/>
      <c r="K1825" s="91"/>
      <c r="L1825" s="91"/>
      <c r="M1825" s="91"/>
      <c r="R1825"/>
      <c r="S1825"/>
      <c r="T1825"/>
      <c r="U1825"/>
      <c r="V1825"/>
      <c r="W1825"/>
      <c r="X1825"/>
      <c r="Y1825"/>
      <c r="Z1825"/>
      <c r="AA1825"/>
      <c r="AB1825"/>
      <c r="AC1825"/>
    </row>
    <row r="1826" spans="2:29" s="14" customFormat="1" x14ac:dyDescent="0.25">
      <c r="B1826"/>
      <c r="C1826"/>
      <c r="D1826"/>
      <c r="E1826"/>
      <c r="F1826"/>
      <c r="G1826"/>
      <c r="H1826"/>
      <c r="I1826"/>
      <c r="J1826"/>
      <c r="K1826" s="91"/>
      <c r="L1826" s="91"/>
      <c r="M1826" s="91"/>
      <c r="R1826"/>
      <c r="S1826"/>
      <c r="T1826"/>
      <c r="U1826"/>
      <c r="V1826"/>
      <c r="W1826"/>
      <c r="X1826"/>
      <c r="Y1826"/>
      <c r="Z1826"/>
      <c r="AA1826"/>
      <c r="AB1826"/>
      <c r="AC1826"/>
    </row>
    <row r="1827" spans="2:29" s="14" customFormat="1" x14ac:dyDescent="0.25">
      <c r="B1827"/>
      <c r="C1827"/>
      <c r="D1827"/>
      <c r="E1827"/>
      <c r="F1827"/>
      <c r="G1827"/>
      <c r="H1827"/>
      <c r="I1827"/>
      <c r="J1827"/>
      <c r="K1827" s="91"/>
      <c r="L1827" s="91"/>
      <c r="M1827" s="91"/>
      <c r="R1827"/>
      <c r="S1827"/>
      <c r="T1827"/>
      <c r="U1827"/>
      <c r="V1827"/>
      <c r="W1827"/>
      <c r="X1827"/>
      <c r="Y1827"/>
      <c r="Z1827"/>
      <c r="AA1827"/>
      <c r="AB1827"/>
      <c r="AC1827"/>
    </row>
    <row r="1828" spans="2:29" s="14" customFormat="1" x14ac:dyDescent="0.25">
      <c r="B1828"/>
      <c r="C1828"/>
      <c r="D1828"/>
      <c r="E1828"/>
      <c r="F1828"/>
      <c r="G1828"/>
      <c r="H1828"/>
      <c r="I1828"/>
      <c r="J1828"/>
      <c r="K1828" s="91"/>
      <c r="L1828" s="91"/>
      <c r="M1828" s="91"/>
      <c r="R1828"/>
      <c r="S1828"/>
      <c r="T1828"/>
      <c r="U1828"/>
      <c r="V1828"/>
      <c r="W1828"/>
      <c r="X1828"/>
      <c r="Y1828"/>
      <c r="Z1828"/>
      <c r="AA1828"/>
      <c r="AB1828"/>
      <c r="AC1828"/>
    </row>
    <row r="1829" spans="2:29" s="14" customFormat="1" x14ac:dyDescent="0.25">
      <c r="B1829"/>
      <c r="C1829"/>
      <c r="D1829"/>
      <c r="E1829"/>
      <c r="F1829"/>
      <c r="G1829"/>
      <c r="H1829"/>
      <c r="I1829"/>
      <c r="J1829"/>
      <c r="K1829" s="91"/>
      <c r="L1829" s="91"/>
      <c r="M1829" s="91"/>
      <c r="R1829"/>
      <c r="S1829"/>
      <c r="T1829"/>
      <c r="U1829"/>
      <c r="V1829"/>
      <c r="W1829"/>
      <c r="X1829"/>
      <c r="Y1829"/>
      <c r="Z1829"/>
      <c r="AA1829"/>
      <c r="AB1829"/>
      <c r="AC1829"/>
    </row>
    <row r="1830" spans="2:29" s="14" customFormat="1" x14ac:dyDescent="0.25">
      <c r="B1830"/>
      <c r="C1830"/>
      <c r="D1830"/>
      <c r="E1830"/>
      <c r="F1830"/>
      <c r="G1830"/>
      <c r="H1830"/>
      <c r="I1830"/>
      <c r="J1830"/>
      <c r="K1830" s="91"/>
      <c r="L1830" s="91"/>
      <c r="M1830" s="91"/>
      <c r="R1830"/>
      <c r="S1830"/>
      <c r="T1830"/>
      <c r="U1830"/>
      <c r="V1830"/>
      <c r="W1830"/>
      <c r="X1830"/>
      <c r="Y1830"/>
      <c r="Z1830"/>
      <c r="AA1830"/>
      <c r="AB1830"/>
      <c r="AC1830"/>
    </row>
    <row r="1831" spans="2:29" s="14" customFormat="1" x14ac:dyDescent="0.25">
      <c r="B1831"/>
      <c r="C1831"/>
      <c r="D1831"/>
      <c r="E1831"/>
      <c r="F1831"/>
      <c r="G1831"/>
      <c r="H1831"/>
      <c r="I1831"/>
      <c r="J1831"/>
      <c r="K1831" s="91"/>
      <c r="L1831" s="91"/>
      <c r="M1831" s="91"/>
      <c r="R1831"/>
      <c r="S1831"/>
      <c r="T1831"/>
      <c r="U1831"/>
      <c r="V1831"/>
      <c r="W1831"/>
      <c r="X1831"/>
      <c r="Y1831"/>
      <c r="Z1831"/>
      <c r="AA1831"/>
      <c r="AB1831"/>
      <c r="AC1831"/>
    </row>
    <row r="1832" spans="2:29" s="14" customFormat="1" x14ac:dyDescent="0.25">
      <c r="B1832"/>
      <c r="C1832"/>
      <c r="D1832"/>
      <c r="E1832"/>
      <c r="F1832"/>
      <c r="G1832"/>
      <c r="H1832"/>
      <c r="I1832"/>
      <c r="J1832"/>
      <c r="K1832" s="91"/>
      <c r="L1832" s="91"/>
      <c r="M1832" s="91"/>
      <c r="R1832"/>
      <c r="S1832"/>
      <c r="T1832"/>
      <c r="U1832"/>
      <c r="V1832"/>
      <c r="W1832"/>
      <c r="X1832"/>
      <c r="Y1832"/>
      <c r="Z1832"/>
      <c r="AA1832"/>
      <c r="AB1832"/>
      <c r="AC1832"/>
    </row>
    <row r="1833" spans="2:29" s="14" customFormat="1" x14ac:dyDescent="0.25">
      <c r="B1833"/>
      <c r="C1833"/>
      <c r="D1833"/>
      <c r="E1833"/>
      <c r="F1833"/>
      <c r="G1833"/>
      <c r="H1833"/>
      <c r="I1833"/>
      <c r="J1833"/>
      <c r="K1833" s="91"/>
      <c r="L1833" s="91"/>
      <c r="M1833" s="91"/>
      <c r="R1833"/>
      <c r="S1833"/>
      <c r="T1833"/>
      <c r="U1833"/>
      <c r="V1833"/>
      <c r="W1833"/>
      <c r="X1833"/>
      <c r="Y1833"/>
      <c r="Z1833"/>
      <c r="AA1833"/>
      <c r="AB1833"/>
      <c r="AC1833"/>
    </row>
    <row r="1834" spans="2:29" s="14" customFormat="1" x14ac:dyDescent="0.25">
      <c r="B1834"/>
      <c r="C1834"/>
      <c r="D1834"/>
      <c r="E1834"/>
      <c r="F1834"/>
      <c r="G1834"/>
      <c r="H1834"/>
      <c r="I1834"/>
      <c r="J1834"/>
      <c r="K1834" s="91"/>
      <c r="L1834" s="91"/>
      <c r="M1834" s="91"/>
      <c r="R1834"/>
      <c r="S1834"/>
      <c r="T1834"/>
      <c r="U1834"/>
      <c r="V1834"/>
      <c r="W1834"/>
      <c r="X1834"/>
      <c r="Y1834"/>
      <c r="Z1834"/>
      <c r="AA1834"/>
      <c r="AB1834"/>
      <c r="AC1834"/>
    </row>
    <row r="1835" spans="2:29" s="14" customFormat="1" x14ac:dyDescent="0.25">
      <c r="B1835"/>
      <c r="C1835"/>
      <c r="D1835"/>
      <c r="E1835"/>
      <c r="F1835"/>
      <c r="G1835"/>
      <c r="H1835"/>
      <c r="I1835"/>
      <c r="J1835"/>
      <c r="K1835" s="91"/>
      <c r="L1835" s="91"/>
      <c r="M1835" s="91"/>
      <c r="R1835"/>
      <c r="S1835"/>
      <c r="T1835"/>
      <c r="U1835"/>
      <c r="V1835"/>
      <c r="W1835"/>
      <c r="X1835"/>
      <c r="Y1835"/>
      <c r="Z1835"/>
      <c r="AA1835"/>
      <c r="AB1835"/>
      <c r="AC1835"/>
    </row>
    <row r="1836" spans="2:29" s="14" customFormat="1" x14ac:dyDescent="0.25">
      <c r="B1836"/>
      <c r="C1836"/>
      <c r="D1836"/>
      <c r="E1836"/>
      <c r="F1836"/>
      <c r="G1836"/>
      <c r="H1836"/>
      <c r="I1836"/>
      <c r="J1836"/>
      <c r="K1836" s="91"/>
      <c r="L1836" s="91"/>
      <c r="M1836" s="91"/>
      <c r="R1836"/>
      <c r="S1836"/>
      <c r="T1836"/>
      <c r="U1836"/>
      <c r="V1836"/>
      <c r="W1836"/>
      <c r="X1836"/>
      <c r="Y1836"/>
      <c r="Z1836"/>
      <c r="AA1836"/>
      <c r="AB1836"/>
      <c r="AC1836"/>
    </row>
    <row r="1837" spans="2:29" s="14" customFormat="1" x14ac:dyDescent="0.25">
      <c r="B1837"/>
      <c r="C1837"/>
      <c r="D1837"/>
      <c r="E1837"/>
      <c r="F1837"/>
      <c r="G1837"/>
      <c r="H1837"/>
      <c r="I1837"/>
      <c r="J1837"/>
      <c r="K1837" s="91"/>
      <c r="L1837" s="91"/>
      <c r="M1837" s="91"/>
      <c r="R1837"/>
      <c r="S1837"/>
      <c r="T1837"/>
      <c r="U1837"/>
      <c r="V1837"/>
      <c r="W1837"/>
      <c r="X1837"/>
      <c r="Y1837"/>
      <c r="Z1837"/>
      <c r="AA1837"/>
      <c r="AB1837"/>
      <c r="AC1837"/>
    </row>
    <row r="1838" spans="2:29" s="14" customFormat="1" x14ac:dyDescent="0.25">
      <c r="B1838"/>
      <c r="C1838"/>
      <c r="D1838"/>
      <c r="E1838"/>
      <c r="F1838"/>
      <c r="G1838"/>
      <c r="H1838"/>
      <c r="I1838"/>
      <c r="J1838"/>
      <c r="K1838" s="91"/>
      <c r="L1838" s="91"/>
      <c r="M1838" s="91"/>
      <c r="R1838"/>
      <c r="S1838"/>
      <c r="T1838"/>
      <c r="U1838"/>
      <c r="V1838"/>
      <c r="W1838"/>
      <c r="X1838"/>
      <c r="Y1838"/>
      <c r="Z1838"/>
      <c r="AA1838"/>
      <c r="AB1838"/>
      <c r="AC1838"/>
    </row>
    <row r="1839" spans="2:29" s="14" customFormat="1" x14ac:dyDescent="0.25">
      <c r="B1839"/>
      <c r="C1839"/>
      <c r="D1839"/>
      <c r="E1839"/>
      <c r="F1839"/>
      <c r="G1839"/>
      <c r="H1839"/>
      <c r="I1839"/>
      <c r="J1839"/>
      <c r="K1839" s="91"/>
      <c r="L1839" s="91"/>
      <c r="M1839" s="91"/>
      <c r="R1839"/>
      <c r="S1839"/>
      <c r="T1839"/>
      <c r="U1839"/>
      <c r="V1839"/>
      <c r="W1839"/>
      <c r="X1839"/>
      <c r="Y1839"/>
      <c r="Z1839"/>
      <c r="AA1839"/>
      <c r="AB1839"/>
      <c r="AC1839"/>
    </row>
    <row r="1840" spans="2:29" s="14" customFormat="1" x14ac:dyDescent="0.25">
      <c r="B1840"/>
      <c r="C1840"/>
      <c r="D1840"/>
      <c r="E1840"/>
      <c r="F1840"/>
      <c r="G1840"/>
      <c r="H1840"/>
      <c r="I1840"/>
      <c r="J1840"/>
      <c r="K1840" s="91"/>
      <c r="L1840" s="91"/>
      <c r="M1840" s="91"/>
      <c r="R1840"/>
      <c r="S1840"/>
      <c r="T1840"/>
      <c r="U1840"/>
      <c r="V1840"/>
      <c r="W1840"/>
      <c r="X1840"/>
      <c r="Y1840"/>
      <c r="Z1840"/>
      <c r="AA1840"/>
      <c r="AB1840"/>
      <c r="AC1840"/>
    </row>
    <row r="1841" spans="2:29" s="14" customFormat="1" x14ac:dyDescent="0.25">
      <c r="B1841"/>
      <c r="C1841"/>
      <c r="D1841"/>
      <c r="E1841"/>
      <c r="F1841"/>
      <c r="G1841"/>
      <c r="H1841"/>
      <c r="I1841"/>
      <c r="J1841"/>
      <c r="K1841" s="91"/>
      <c r="L1841" s="91"/>
      <c r="M1841" s="91"/>
      <c r="R1841"/>
      <c r="S1841"/>
      <c r="T1841"/>
      <c r="U1841"/>
      <c r="V1841"/>
      <c r="W1841"/>
      <c r="X1841"/>
      <c r="Y1841"/>
      <c r="Z1841"/>
      <c r="AA1841"/>
      <c r="AB1841"/>
      <c r="AC1841"/>
    </row>
    <row r="1842" spans="2:29" s="14" customFormat="1" x14ac:dyDescent="0.25">
      <c r="B1842"/>
      <c r="C1842"/>
      <c r="D1842"/>
      <c r="E1842"/>
      <c r="F1842"/>
      <c r="G1842"/>
      <c r="H1842"/>
      <c r="I1842"/>
      <c r="J1842"/>
      <c r="K1842" s="91"/>
      <c r="L1842" s="91"/>
      <c r="M1842" s="91"/>
      <c r="R1842"/>
      <c r="S1842"/>
      <c r="T1842"/>
      <c r="U1842"/>
      <c r="V1842"/>
      <c r="W1842"/>
      <c r="X1842"/>
      <c r="Y1842"/>
      <c r="Z1842"/>
      <c r="AA1842"/>
      <c r="AB1842"/>
      <c r="AC1842"/>
    </row>
    <row r="1843" spans="2:29" s="14" customFormat="1" x14ac:dyDescent="0.25">
      <c r="B1843"/>
      <c r="C1843"/>
      <c r="D1843"/>
      <c r="E1843"/>
      <c r="F1843"/>
      <c r="G1843"/>
      <c r="H1843"/>
      <c r="I1843"/>
      <c r="J1843"/>
      <c r="K1843" s="91"/>
      <c r="L1843" s="91"/>
      <c r="M1843" s="91"/>
      <c r="R1843"/>
      <c r="S1843"/>
      <c r="T1843"/>
      <c r="U1843"/>
      <c r="V1843"/>
      <c r="W1843"/>
      <c r="X1843"/>
      <c r="Y1843"/>
      <c r="Z1843"/>
      <c r="AA1843"/>
      <c r="AB1843"/>
      <c r="AC1843"/>
    </row>
    <row r="1844" spans="2:29" s="14" customFormat="1" x14ac:dyDescent="0.25">
      <c r="B1844"/>
      <c r="C1844"/>
      <c r="D1844"/>
      <c r="E1844"/>
      <c r="F1844"/>
      <c r="G1844"/>
      <c r="H1844"/>
      <c r="I1844"/>
      <c r="J1844"/>
      <c r="K1844" s="91"/>
      <c r="L1844" s="91"/>
      <c r="M1844" s="91"/>
      <c r="R1844"/>
      <c r="S1844"/>
      <c r="T1844"/>
      <c r="U1844"/>
      <c r="V1844"/>
      <c r="W1844"/>
      <c r="X1844"/>
      <c r="Y1844"/>
      <c r="Z1844"/>
      <c r="AA1844"/>
      <c r="AB1844"/>
      <c r="AC1844"/>
    </row>
    <row r="1845" spans="2:29" s="14" customFormat="1" x14ac:dyDescent="0.25">
      <c r="B1845"/>
      <c r="C1845"/>
      <c r="D1845"/>
      <c r="E1845"/>
      <c r="F1845"/>
      <c r="G1845"/>
      <c r="H1845"/>
      <c r="I1845"/>
      <c r="J1845"/>
      <c r="K1845" s="91"/>
      <c r="L1845" s="91"/>
      <c r="M1845" s="91"/>
      <c r="R1845"/>
      <c r="S1845"/>
      <c r="T1845"/>
      <c r="U1845"/>
      <c r="V1845"/>
      <c r="W1845"/>
      <c r="X1845"/>
      <c r="Y1845"/>
      <c r="Z1845"/>
      <c r="AA1845"/>
      <c r="AB1845"/>
      <c r="AC1845"/>
    </row>
    <row r="1846" spans="2:29" s="14" customFormat="1" x14ac:dyDescent="0.25">
      <c r="B1846"/>
      <c r="C1846"/>
      <c r="D1846"/>
      <c r="E1846"/>
      <c r="F1846"/>
      <c r="G1846"/>
      <c r="H1846"/>
      <c r="I1846"/>
      <c r="J1846"/>
      <c r="K1846" s="91"/>
      <c r="L1846" s="91"/>
      <c r="M1846" s="91"/>
      <c r="R1846"/>
      <c r="S1846"/>
      <c r="T1846"/>
      <c r="U1846"/>
      <c r="V1846"/>
      <c r="W1846"/>
      <c r="X1846"/>
      <c r="Y1846"/>
      <c r="Z1846"/>
      <c r="AA1846"/>
      <c r="AB1846"/>
      <c r="AC1846"/>
    </row>
    <row r="1847" spans="2:29" s="14" customFormat="1" x14ac:dyDescent="0.25">
      <c r="B1847"/>
      <c r="C1847"/>
      <c r="D1847"/>
      <c r="E1847"/>
      <c r="F1847"/>
      <c r="G1847"/>
      <c r="H1847"/>
      <c r="I1847"/>
      <c r="J1847"/>
      <c r="K1847" s="91"/>
      <c r="L1847" s="91"/>
      <c r="M1847" s="91"/>
      <c r="R1847"/>
      <c r="S1847"/>
      <c r="T1847"/>
      <c r="U1847"/>
      <c r="V1847"/>
      <c r="W1847"/>
      <c r="X1847"/>
      <c r="Y1847"/>
      <c r="Z1847"/>
      <c r="AA1847"/>
      <c r="AB1847"/>
      <c r="AC1847"/>
    </row>
    <row r="1848" spans="2:29" s="14" customFormat="1" x14ac:dyDescent="0.25">
      <c r="B1848"/>
      <c r="C1848"/>
      <c r="D1848"/>
      <c r="E1848"/>
      <c r="F1848"/>
      <c r="G1848"/>
      <c r="H1848"/>
      <c r="I1848"/>
      <c r="J1848"/>
      <c r="K1848" s="91"/>
      <c r="L1848" s="91"/>
      <c r="M1848" s="91"/>
      <c r="R1848"/>
      <c r="S1848"/>
      <c r="T1848"/>
      <c r="U1848"/>
      <c r="V1848"/>
      <c r="W1848"/>
      <c r="X1848"/>
      <c r="Y1848"/>
      <c r="Z1848"/>
      <c r="AA1848"/>
      <c r="AB1848"/>
      <c r="AC1848"/>
    </row>
    <row r="1849" spans="2:29" s="14" customFormat="1" x14ac:dyDescent="0.25">
      <c r="B1849"/>
      <c r="C1849"/>
      <c r="D1849"/>
      <c r="E1849"/>
      <c r="F1849"/>
      <c r="G1849"/>
      <c r="H1849"/>
      <c r="I1849"/>
      <c r="J1849"/>
      <c r="K1849" s="91"/>
      <c r="L1849" s="91"/>
      <c r="M1849" s="91"/>
      <c r="R1849"/>
      <c r="S1849"/>
      <c r="T1849"/>
      <c r="U1849"/>
      <c r="V1849"/>
      <c r="W1849"/>
      <c r="X1849"/>
      <c r="Y1849"/>
      <c r="Z1849"/>
      <c r="AA1849"/>
      <c r="AB1849"/>
      <c r="AC1849"/>
    </row>
    <row r="1850" spans="2:29" s="14" customFormat="1" x14ac:dyDescent="0.25">
      <c r="B1850"/>
      <c r="C1850"/>
      <c r="D1850"/>
      <c r="E1850"/>
      <c r="F1850"/>
      <c r="G1850"/>
      <c r="H1850"/>
      <c r="I1850"/>
      <c r="J1850"/>
      <c r="K1850" s="91"/>
      <c r="L1850" s="91"/>
      <c r="M1850" s="91"/>
      <c r="R1850"/>
      <c r="S1850"/>
      <c r="T1850"/>
      <c r="U1850"/>
      <c r="V1850"/>
      <c r="W1850"/>
      <c r="X1850"/>
      <c r="Y1850"/>
      <c r="Z1850"/>
      <c r="AA1850"/>
      <c r="AB1850"/>
      <c r="AC1850"/>
    </row>
    <row r="1851" spans="2:29" s="14" customFormat="1" x14ac:dyDescent="0.25">
      <c r="B1851"/>
      <c r="C1851"/>
      <c r="D1851"/>
      <c r="E1851"/>
      <c r="F1851"/>
      <c r="G1851"/>
      <c r="H1851"/>
      <c r="I1851"/>
      <c r="J1851"/>
      <c r="K1851" s="91"/>
      <c r="L1851" s="91"/>
      <c r="M1851" s="91"/>
      <c r="R1851"/>
      <c r="S1851"/>
      <c r="T1851"/>
      <c r="U1851"/>
      <c r="V1851"/>
      <c r="W1851"/>
      <c r="X1851"/>
      <c r="Y1851"/>
      <c r="Z1851"/>
      <c r="AA1851"/>
      <c r="AB1851"/>
      <c r="AC1851"/>
    </row>
    <row r="1852" spans="2:29" s="14" customFormat="1" x14ac:dyDescent="0.25">
      <c r="B1852"/>
      <c r="C1852"/>
      <c r="D1852"/>
      <c r="E1852"/>
      <c r="F1852"/>
      <c r="G1852"/>
      <c r="H1852"/>
      <c r="I1852"/>
      <c r="J1852"/>
      <c r="K1852" s="91"/>
      <c r="L1852" s="91"/>
      <c r="M1852" s="91"/>
      <c r="R1852"/>
      <c r="S1852"/>
      <c r="T1852"/>
      <c r="U1852"/>
      <c r="V1852"/>
      <c r="W1852"/>
      <c r="X1852"/>
      <c r="Y1852"/>
      <c r="Z1852"/>
      <c r="AA1852"/>
      <c r="AB1852"/>
      <c r="AC1852"/>
    </row>
    <row r="1853" spans="2:29" s="14" customFormat="1" x14ac:dyDescent="0.25">
      <c r="B1853"/>
      <c r="C1853"/>
      <c r="D1853"/>
      <c r="E1853"/>
      <c r="F1853"/>
      <c r="G1853"/>
      <c r="H1853"/>
      <c r="I1853"/>
      <c r="J1853"/>
      <c r="K1853" s="91"/>
      <c r="L1853" s="91"/>
      <c r="M1853" s="91"/>
      <c r="R1853"/>
      <c r="S1853"/>
      <c r="T1853"/>
      <c r="U1853"/>
      <c r="V1853"/>
      <c r="W1853"/>
      <c r="X1853"/>
      <c r="Y1853"/>
      <c r="Z1853"/>
      <c r="AA1853"/>
      <c r="AB1853"/>
      <c r="AC1853"/>
    </row>
    <row r="1854" spans="2:29" s="14" customFormat="1" x14ac:dyDescent="0.25">
      <c r="B1854"/>
      <c r="C1854"/>
      <c r="D1854"/>
      <c r="E1854"/>
      <c r="F1854"/>
      <c r="G1854"/>
      <c r="H1854"/>
      <c r="I1854"/>
      <c r="J1854"/>
      <c r="K1854" s="91"/>
      <c r="L1854" s="91"/>
      <c r="M1854" s="91"/>
      <c r="R1854"/>
      <c r="S1854"/>
      <c r="T1854"/>
      <c r="U1854"/>
      <c r="V1854"/>
      <c r="W1854"/>
      <c r="X1854"/>
      <c r="Y1854"/>
      <c r="Z1854"/>
      <c r="AA1854"/>
      <c r="AB1854"/>
      <c r="AC1854"/>
    </row>
    <row r="1855" spans="2:29" s="14" customFormat="1" x14ac:dyDescent="0.25">
      <c r="B1855"/>
      <c r="C1855"/>
      <c r="D1855"/>
      <c r="E1855"/>
      <c r="F1855"/>
      <c r="G1855"/>
      <c r="H1855"/>
      <c r="I1855"/>
      <c r="J1855"/>
      <c r="K1855" s="91"/>
      <c r="L1855" s="91"/>
      <c r="M1855" s="91"/>
      <c r="R1855"/>
      <c r="S1855"/>
      <c r="T1855"/>
      <c r="U1855"/>
      <c r="V1855"/>
      <c r="W1855"/>
      <c r="X1855"/>
      <c r="Y1855"/>
      <c r="Z1855"/>
      <c r="AA1855"/>
      <c r="AB1855"/>
      <c r="AC1855"/>
    </row>
    <row r="1856" spans="2:29" s="14" customFormat="1" x14ac:dyDescent="0.25">
      <c r="B1856"/>
      <c r="C1856"/>
      <c r="D1856"/>
      <c r="E1856"/>
      <c r="F1856"/>
      <c r="G1856"/>
      <c r="H1856"/>
      <c r="I1856"/>
      <c r="J1856"/>
      <c r="K1856" s="91"/>
      <c r="L1856" s="91"/>
      <c r="M1856" s="91"/>
      <c r="R1856"/>
      <c r="S1856"/>
      <c r="T1856"/>
      <c r="U1856"/>
      <c r="V1856"/>
      <c r="W1856"/>
      <c r="X1856"/>
      <c r="Y1856"/>
      <c r="Z1856"/>
      <c r="AA1856"/>
      <c r="AB1856"/>
      <c r="AC1856"/>
    </row>
    <row r="1857" spans="2:29" s="14" customFormat="1" x14ac:dyDescent="0.25">
      <c r="B1857"/>
      <c r="C1857"/>
      <c r="D1857"/>
      <c r="E1857"/>
      <c r="F1857"/>
      <c r="G1857"/>
      <c r="H1857"/>
      <c r="I1857"/>
      <c r="J1857"/>
      <c r="K1857" s="91"/>
      <c r="L1857" s="91"/>
      <c r="M1857" s="91"/>
      <c r="R1857"/>
      <c r="S1857"/>
      <c r="T1857"/>
      <c r="U1857"/>
      <c r="V1857"/>
      <c r="W1857"/>
      <c r="X1857"/>
      <c r="Y1857"/>
      <c r="Z1857"/>
      <c r="AA1857"/>
      <c r="AB1857"/>
      <c r="AC1857"/>
    </row>
    <row r="1858" spans="2:29" s="14" customFormat="1" x14ac:dyDescent="0.25">
      <c r="B1858"/>
      <c r="C1858"/>
      <c r="D1858"/>
      <c r="E1858"/>
      <c r="F1858"/>
      <c r="G1858"/>
      <c r="H1858"/>
      <c r="I1858"/>
      <c r="J1858"/>
      <c r="K1858" s="91"/>
      <c r="L1858" s="91"/>
      <c r="M1858" s="91"/>
      <c r="R1858"/>
      <c r="S1858"/>
      <c r="T1858"/>
      <c r="U1858"/>
      <c r="V1858"/>
      <c r="W1858"/>
      <c r="X1858"/>
      <c r="Y1858"/>
      <c r="Z1858"/>
      <c r="AA1858"/>
      <c r="AB1858"/>
      <c r="AC1858"/>
    </row>
    <row r="1859" spans="2:29" s="14" customFormat="1" x14ac:dyDescent="0.25">
      <c r="B1859"/>
      <c r="C1859"/>
      <c r="D1859"/>
      <c r="E1859"/>
      <c r="F1859"/>
      <c r="G1859"/>
      <c r="H1859"/>
      <c r="I1859"/>
      <c r="J1859"/>
      <c r="K1859" s="91"/>
      <c r="L1859" s="91"/>
      <c r="M1859" s="91"/>
      <c r="R1859"/>
      <c r="S1859"/>
      <c r="T1859"/>
      <c r="U1859"/>
      <c r="V1859"/>
      <c r="W1859"/>
      <c r="X1859"/>
      <c r="Y1859"/>
      <c r="Z1859"/>
      <c r="AA1859"/>
      <c r="AB1859"/>
      <c r="AC1859"/>
    </row>
    <row r="1860" spans="2:29" s="14" customFormat="1" x14ac:dyDescent="0.25">
      <c r="B1860"/>
      <c r="C1860"/>
      <c r="D1860"/>
      <c r="E1860"/>
      <c r="F1860"/>
      <c r="G1860"/>
      <c r="H1860"/>
      <c r="I1860"/>
      <c r="J1860"/>
      <c r="K1860" s="91"/>
      <c r="L1860" s="91"/>
      <c r="M1860" s="91"/>
      <c r="R1860"/>
      <c r="S1860"/>
      <c r="T1860"/>
      <c r="U1860"/>
      <c r="V1860"/>
      <c r="W1860"/>
      <c r="X1860"/>
      <c r="Y1860"/>
      <c r="Z1860"/>
      <c r="AA1860"/>
      <c r="AB1860"/>
      <c r="AC1860"/>
    </row>
    <row r="1861" spans="2:29" s="14" customFormat="1" x14ac:dyDescent="0.25">
      <c r="B1861"/>
      <c r="C1861"/>
      <c r="D1861"/>
      <c r="E1861"/>
      <c r="F1861"/>
      <c r="G1861"/>
      <c r="H1861"/>
      <c r="I1861"/>
      <c r="J1861"/>
      <c r="K1861" s="91"/>
      <c r="L1861" s="91"/>
      <c r="M1861" s="91"/>
      <c r="R1861"/>
      <c r="S1861"/>
      <c r="T1861"/>
      <c r="U1861"/>
      <c r="V1861"/>
      <c r="W1861"/>
      <c r="X1861"/>
      <c r="Y1861"/>
      <c r="Z1861"/>
      <c r="AA1861"/>
      <c r="AB1861"/>
      <c r="AC1861"/>
    </row>
    <row r="1862" spans="2:29" s="14" customFormat="1" x14ac:dyDescent="0.25">
      <c r="B1862"/>
      <c r="C1862"/>
      <c r="D1862"/>
      <c r="E1862"/>
      <c r="F1862"/>
      <c r="G1862"/>
      <c r="H1862"/>
      <c r="I1862"/>
      <c r="J1862"/>
      <c r="K1862" s="91"/>
      <c r="L1862" s="91"/>
      <c r="M1862" s="91"/>
      <c r="R1862"/>
      <c r="S1862"/>
      <c r="T1862"/>
      <c r="U1862"/>
      <c r="V1862"/>
      <c r="W1862"/>
      <c r="X1862"/>
      <c r="Y1862"/>
      <c r="Z1862"/>
      <c r="AA1862"/>
      <c r="AB1862"/>
      <c r="AC1862"/>
    </row>
    <row r="1863" spans="2:29" s="14" customFormat="1" x14ac:dyDescent="0.25">
      <c r="B1863"/>
      <c r="C1863"/>
      <c r="D1863"/>
      <c r="E1863"/>
      <c r="F1863"/>
      <c r="G1863"/>
      <c r="H1863"/>
      <c r="I1863"/>
      <c r="J1863"/>
      <c r="K1863" s="91"/>
      <c r="L1863" s="91"/>
      <c r="M1863" s="91"/>
      <c r="R1863"/>
      <c r="S1863"/>
      <c r="T1863"/>
      <c r="U1863"/>
      <c r="V1863"/>
      <c r="W1863"/>
      <c r="X1863"/>
      <c r="Y1863"/>
      <c r="Z1863"/>
      <c r="AA1863"/>
      <c r="AB1863"/>
      <c r="AC1863"/>
    </row>
    <row r="1864" spans="2:29" s="14" customFormat="1" x14ac:dyDescent="0.25">
      <c r="B1864"/>
      <c r="C1864"/>
      <c r="D1864"/>
      <c r="E1864"/>
      <c r="F1864"/>
      <c r="G1864"/>
      <c r="H1864"/>
      <c r="I1864"/>
      <c r="J1864"/>
      <c r="K1864" s="91"/>
      <c r="L1864" s="91"/>
      <c r="M1864" s="91"/>
      <c r="R1864"/>
      <c r="S1864"/>
      <c r="T1864"/>
      <c r="U1864"/>
      <c r="V1864"/>
      <c r="W1864"/>
      <c r="X1864"/>
      <c r="Y1864"/>
      <c r="Z1864"/>
      <c r="AA1864"/>
      <c r="AB1864"/>
      <c r="AC1864"/>
    </row>
    <row r="1865" spans="2:29" s="14" customFormat="1" x14ac:dyDescent="0.25">
      <c r="B1865"/>
      <c r="C1865"/>
      <c r="D1865"/>
      <c r="E1865"/>
      <c r="F1865"/>
      <c r="G1865"/>
      <c r="H1865"/>
      <c r="I1865"/>
      <c r="J1865"/>
      <c r="K1865" s="91"/>
      <c r="L1865" s="91"/>
      <c r="M1865" s="91"/>
      <c r="R1865"/>
      <c r="S1865"/>
      <c r="T1865"/>
      <c r="U1865"/>
      <c r="V1865"/>
      <c r="W1865"/>
      <c r="X1865"/>
      <c r="Y1865"/>
      <c r="Z1865"/>
      <c r="AA1865"/>
      <c r="AB1865"/>
      <c r="AC1865"/>
    </row>
    <row r="1866" spans="2:29" s="14" customFormat="1" x14ac:dyDescent="0.25">
      <c r="B1866"/>
      <c r="C1866"/>
      <c r="D1866"/>
      <c r="E1866"/>
      <c r="F1866"/>
      <c r="G1866"/>
      <c r="H1866"/>
      <c r="I1866"/>
      <c r="J1866"/>
      <c r="K1866" s="91"/>
      <c r="L1866" s="91"/>
      <c r="M1866" s="91"/>
      <c r="R1866"/>
      <c r="S1866"/>
      <c r="T1866"/>
      <c r="U1866"/>
      <c r="V1866"/>
      <c r="W1866"/>
      <c r="X1866"/>
      <c r="Y1866"/>
      <c r="Z1866"/>
      <c r="AA1866"/>
      <c r="AB1866"/>
      <c r="AC1866"/>
    </row>
    <row r="1867" spans="2:29" s="14" customFormat="1" x14ac:dyDescent="0.25">
      <c r="B1867"/>
      <c r="C1867"/>
      <c r="D1867"/>
      <c r="E1867"/>
      <c r="F1867"/>
      <c r="G1867"/>
      <c r="H1867"/>
      <c r="I1867"/>
      <c r="J1867"/>
      <c r="K1867" s="91"/>
      <c r="L1867" s="91"/>
      <c r="M1867" s="91"/>
      <c r="R1867"/>
      <c r="S1867"/>
      <c r="T1867"/>
      <c r="U1867"/>
      <c r="V1867"/>
      <c r="W1867"/>
      <c r="X1867"/>
      <c r="Y1867"/>
      <c r="Z1867"/>
      <c r="AA1867"/>
      <c r="AB1867"/>
      <c r="AC1867"/>
    </row>
    <row r="1868" spans="2:29" s="14" customFormat="1" x14ac:dyDescent="0.25">
      <c r="B1868"/>
      <c r="C1868"/>
      <c r="D1868"/>
      <c r="E1868"/>
      <c r="F1868"/>
      <c r="G1868"/>
      <c r="H1868"/>
      <c r="I1868"/>
      <c r="J1868"/>
      <c r="K1868" s="91"/>
      <c r="L1868" s="91"/>
      <c r="M1868" s="91"/>
      <c r="R1868"/>
      <c r="S1868"/>
      <c r="T1868"/>
      <c r="U1868"/>
      <c r="V1868"/>
      <c r="W1868"/>
      <c r="X1868"/>
      <c r="Y1868"/>
      <c r="Z1868"/>
      <c r="AA1868"/>
      <c r="AB1868"/>
      <c r="AC1868"/>
    </row>
    <row r="1869" spans="2:29" s="14" customFormat="1" x14ac:dyDescent="0.25">
      <c r="B1869"/>
      <c r="C1869"/>
      <c r="D1869"/>
      <c r="E1869"/>
      <c r="F1869"/>
      <c r="G1869"/>
      <c r="H1869"/>
      <c r="I1869"/>
      <c r="J1869"/>
      <c r="K1869" s="91"/>
      <c r="L1869" s="91"/>
      <c r="M1869" s="91"/>
      <c r="R1869"/>
      <c r="S1869"/>
      <c r="T1869"/>
      <c r="U1869"/>
      <c r="V1869"/>
      <c r="W1869"/>
      <c r="X1869"/>
      <c r="Y1869"/>
      <c r="Z1869"/>
      <c r="AA1869"/>
      <c r="AB1869"/>
      <c r="AC1869"/>
    </row>
    <row r="1870" spans="2:29" s="14" customFormat="1" x14ac:dyDescent="0.25">
      <c r="B1870"/>
      <c r="C1870"/>
      <c r="D1870"/>
      <c r="E1870"/>
      <c r="F1870"/>
      <c r="G1870"/>
      <c r="H1870"/>
      <c r="I1870"/>
      <c r="J1870"/>
      <c r="K1870" s="91"/>
      <c r="L1870" s="91"/>
      <c r="M1870" s="91"/>
      <c r="R1870"/>
      <c r="S1870"/>
      <c r="T1870"/>
      <c r="U1870"/>
      <c r="V1870"/>
      <c r="W1870"/>
      <c r="X1870"/>
      <c r="Y1870"/>
      <c r="Z1870"/>
      <c r="AA1870"/>
      <c r="AB1870"/>
      <c r="AC1870"/>
    </row>
    <row r="1871" spans="2:29" s="14" customFormat="1" x14ac:dyDescent="0.25">
      <c r="B1871"/>
      <c r="C1871"/>
      <c r="D1871"/>
      <c r="E1871"/>
      <c r="F1871"/>
      <c r="G1871"/>
      <c r="H1871"/>
      <c r="I1871"/>
      <c r="J1871"/>
      <c r="K1871" s="91"/>
      <c r="L1871" s="91"/>
      <c r="M1871" s="91"/>
      <c r="R1871"/>
      <c r="S1871"/>
      <c r="T1871"/>
      <c r="U1871"/>
      <c r="V1871"/>
      <c r="W1871"/>
      <c r="X1871"/>
      <c r="Y1871"/>
      <c r="Z1871"/>
      <c r="AA1871"/>
      <c r="AB1871"/>
      <c r="AC1871"/>
    </row>
    <row r="1872" spans="2:29" s="14" customFormat="1" x14ac:dyDescent="0.25">
      <c r="B1872"/>
      <c r="C1872"/>
      <c r="D1872"/>
      <c r="E1872"/>
      <c r="F1872"/>
      <c r="G1872"/>
      <c r="H1872"/>
      <c r="I1872"/>
      <c r="J1872"/>
      <c r="K1872" s="91"/>
      <c r="L1872" s="91"/>
      <c r="M1872" s="91"/>
      <c r="R1872"/>
      <c r="S1872"/>
      <c r="T1872"/>
      <c r="U1872"/>
      <c r="V1872"/>
      <c r="W1872"/>
      <c r="X1872"/>
      <c r="Y1872"/>
      <c r="Z1872"/>
      <c r="AA1872"/>
      <c r="AB1872"/>
      <c r="AC1872"/>
    </row>
    <row r="1873" spans="2:29" s="14" customFormat="1" x14ac:dyDescent="0.25">
      <c r="B1873"/>
      <c r="C1873"/>
      <c r="D1873"/>
      <c r="E1873"/>
      <c r="F1873"/>
      <c r="G1873"/>
      <c r="H1873"/>
      <c r="I1873"/>
      <c r="J1873"/>
      <c r="K1873" s="91"/>
      <c r="L1873" s="91"/>
      <c r="M1873" s="91"/>
      <c r="R1873"/>
      <c r="S1873"/>
      <c r="T1873"/>
      <c r="U1873"/>
      <c r="V1873"/>
      <c r="W1873"/>
      <c r="X1873"/>
      <c r="Y1873"/>
      <c r="Z1873"/>
      <c r="AA1873"/>
      <c r="AB1873"/>
      <c r="AC1873"/>
    </row>
    <row r="1874" spans="2:29" s="14" customFormat="1" x14ac:dyDescent="0.25">
      <c r="B1874"/>
      <c r="C1874"/>
      <c r="D1874"/>
      <c r="E1874"/>
      <c r="F1874"/>
      <c r="G1874"/>
      <c r="H1874"/>
      <c r="I1874"/>
      <c r="J1874"/>
      <c r="K1874" s="91"/>
      <c r="L1874" s="91"/>
      <c r="M1874" s="91"/>
      <c r="R1874"/>
      <c r="S1874"/>
      <c r="T1874"/>
      <c r="U1874"/>
      <c r="V1874"/>
      <c r="W1874"/>
      <c r="X1874"/>
      <c r="Y1874"/>
      <c r="Z1874"/>
      <c r="AA1874"/>
      <c r="AB1874"/>
      <c r="AC1874"/>
    </row>
    <row r="1875" spans="2:29" s="14" customFormat="1" x14ac:dyDescent="0.25">
      <c r="B1875"/>
      <c r="C1875"/>
      <c r="D1875"/>
      <c r="E1875"/>
      <c r="F1875"/>
      <c r="G1875"/>
      <c r="H1875"/>
      <c r="I1875"/>
      <c r="J1875"/>
      <c r="K1875" s="91"/>
      <c r="L1875" s="91"/>
      <c r="M1875" s="91"/>
      <c r="R1875"/>
      <c r="S1875"/>
      <c r="T1875"/>
      <c r="U1875"/>
      <c r="V1875"/>
      <c r="W1875"/>
      <c r="X1875"/>
      <c r="Y1875"/>
      <c r="Z1875"/>
      <c r="AA1875"/>
      <c r="AB1875"/>
      <c r="AC1875"/>
    </row>
    <row r="1876" spans="2:29" s="14" customFormat="1" x14ac:dyDescent="0.25">
      <c r="B1876"/>
      <c r="C1876"/>
      <c r="D1876"/>
      <c r="E1876"/>
      <c r="F1876"/>
      <c r="G1876"/>
      <c r="H1876"/>
      <c r="I1876"/>
      <c r="J1876"/>
      <c r="K1876" s="91"/>
      <c r="L1876" s="91"/>
      <c r="M1876" s="91"/>
      <c r="R1876"/>
      <c r="S1876"/>
      <c r="T1876"/>
      <c r="U1876"/>
      <c r="V1876"/>
      <c r="W1876"/>
      <c r="X1876"/>
      <c r="Y1876"/>
      <c r="Z1876"/>
      <c r="AA1876"/>
      <c r="AB1876"/>
      <c r="AC1876"/>
    </row>
    <row r="1877" spans="2:29" s="14" customFormat="1" x14ac:dyDescent="0.25">
      <c r="B1877"/>
      <c r="C1877"/>
      <c r="D1877"/>
      <c r="E1877"/>
      <c r="F1877"/>
      <c r="G1877"/>
      <c r="H1877"/>
      <c r="I1877"/>
      <c r="J1877"/>
      <c r="K1877" s="91"/>
      <c r="L1877" s="91"/>
      <c r="M1877" s="91"/>
      <c r="R1877"/>
      <c r="S1877"/>
      <c r="T1877"/>
      <c r="U1877"/>
      <c r="V1877"/>
      <c r="W1877"/>
      <c r="X1877"/>
      <c r="Y1877"/>
      <c r="Z1877"/>
      <c r="AA1877"/>
      <c r="AB1877"/>
      <c r="AC1877"/>
    </row>
    <row r="1878" spans="2:29" s="14" customFormat="1" x14ac:dyDescent="0.25">
      <c r="B1878"/>
      <c r="C1878"/>
      <c r="D1878"/>
      <c r="E1878"/>
      <c r="F1878"/>
      <c r="G1878"/>
      <c r="H1878"/>
      <c r="I1878"/>
      <c r="J1878"/>
      <c r="K1878" s="91"/>
      <c r="L1878" s="91"/>
      <c r="M1878" s="91"/>
      <c r="R1878"/>
      <c r="S1878"/>
      <c r="T1878"/>
      <c r="U1878"/>
      <c r="V1878"/>
      <c r="W1878"/>
      <c r="X1878"/>
      <c r="Y1878"/>
      <c r="Z1878"/>
      <c r="AA1878"/>
      <c r="AB1878"/>
      <c r="AC1878"/>
    </row>
    <row r="1879" spans="2:29" s="14" customFormat="1" x14ac:dyDescent="0.25">
      <c r="B1879"/>
      <c r="C1879"/>
      <c r="D1879"/>
      <c r="E1879"/>
      <c r="F1879"/>
      <c r="G1879"/>
      <c r="H1879"/>
      <c r="I1879"/>
      <c r="J1879"/>
      <c r="K1879" s="91"/>
      <c r="L1879" s="91"/>
      <c r="M1879" s="91"/>
      <c r="R1879"/>
      <c r="S1879"/>
      <c r="T1879"/>
      <c r="U1879"/>
      <c r="V1879"/>
      <c r="W1879"/>
      <c r="X1879"/>
      <c r="Y1879"/>
      <c r="Z1879"/>
      <c r="AA1879"/>
      <c r="AB1879"/>
      <c r="AC1879"/>
    </row>
    <row r="1880" spans="2:29" s="14" customFormat="1" x14ac:dyDescent="0.25">
      <c r="B1880"/>
      <c r="C1880"/>
      <c r="D1880"/>
      <c r="E1880"/>
      <c r="F1880"/>
      <c r="G1880"/>
      <c r="H1880"/>
      <c r="I1880"/>
      <c r="J1880"/>
      <c r="K1880" s="91"/>
      <c r="L1880" s="91"/>
      <c r="M1880" s="91"/>
      <c r="R1880"/>
      <c r="S1880"/>
      <c r="T1880"/>
      <c r="U1880"/>
      <c r="V1880"/>
      <c r="W1880"/>
      <c r="X1880"/>
      <c r="Y1880"/>
      <c r="Z1880"/>
      <c r="AA1880"/>
      <c r="AB1880"/>
      <c r="AC1880"/>
    </row>
    <row r="1881" spans="2:29" s="14" customFormat="1" x14ac:dyDescent="0.25">
      <c r="B1881"/>
      <c r="C1881"/>
      <c r="D1881"/>
      <c r="E1881"/>
      <c r="F1881"/>
      <c r="G1881"/>
      <c r="H1881"/>
      <c r="I1881"/>
      <c r="J1881"/>
      <c r="K1881" s="91"/>
      <c r="L1881" s="91"/>
      <c r="M1881" s="91"/>
      <c r="R1881"/>
      <c r="S1881"/>
      <c r="T1881"/>
      <c r="U1881"/>
      <c r="V1881"/>
      <c r="W1881"/>
      <c r="X1881"/>
      <c r="Y1881"/>
      <c r="Z1881"/>
      <c r="AA1881"/>
      <c r="AB1881"/>
      <c r="AC1881"/>
    </row>
    <row r="1882" spans="2:29" s="14" customFormat="1" x14ac:dyDescent="0.25">
      <c r="B1882"/>
      <c r="C1882"/>
      <c r="D1882"/>
      <c r="E1882"/>
      <c r="F1882"/>
      <c r="G1882"/>
      <c r="H1882"/>
      <c r="I1882"/>
      <c r="J1882"/>
      <c r="K1882" s="91"/>
      <c r="L1882" s="91"/>
      <c r="M1882" s="91"/>
      <c r="R1882"/>
      <c r="S1882"/>
      <c r="T1882"/>
      <c r="U1882"/>
      <c r="V1882"/>
      <c r="W1882"/>
      <c r="X1882"/>
      <c r="Y1882"/>
      <c r="Z1882"/>
      <c r="AA1882"/>
      <c r="AB1882"/>
      <c r="AC1882"/>
    </row>
    <row r="1883" spans="2:29" s="14" customFormat="1" x14ac:dyDescent="0.25">
      <c r="B1883"/>
      <c r="C1883"/>
      <c r="D1883"/>
      <c r="E1883"/>
      <c r="F1883"/>
      <c r="G1883"/>
      <c r="H1883"/>
      <c r="I1883"/>
      <c r="J1883"/>
      <c r="K1883" s="91"/>
      <c r="L1883" s="91"/>
      <c r="M1883" s="91"/>
      <c r="R1883"/>
      <c r="S1883"/>
      <c r="T1883"/>
      <c r="U1883"/>
      <c r="V1883"/>
      <c r="W1883"/>
      <c r="X1883"/>
      <c r="Y1883"/>
      <c r="Z1883"/>
      <c r="AA1883"/>
      <c r="AB1883"/>
      <c r="AC1883"/>
    </row>
    <row r="1884" spans="2:29" s="14" customFormat="1" x14ac:dyDescent="0.25">
      <c r="B1884"/>
      <c r="C1884"/>
      <c r="D1884"/>
      <c r="E1884"/>
      <c r="F1884"/>
      <c r="G1884"/>
      <c r="H1884"/>
      <c r="I1884"/>
      <c r="J1884"/>
      <c r="K1884" s="91"/>
      <c r="L1884" s="91"/>
      <c r="M1884" s="91"/>
      <c r="R1884"/>
      <c r="S1884"/>
      <c r="T1884"/>
      <c r="U1884"/>
      <c r="V1884"/>
      <c r="W1884"/>
      <c r="X1884"/>
      <c r="Y1884"/>
      <c r="Z1884"/>
      <c r="AA1884"/>
      <c r="AB1884"/>
      <c r="AC1884"/>
    </row>
    <row r="1885" spans="2:29" s="14" customFormat="1" x14ac:dyDescent="0.25">
      <c r="B1885"/>
      <c r="C1885"/>
      <c r="D1885"/>
      <c r="E1885"/>
      <c r="F1885"/>
      <c r="G1885"/>
      <c r="H1885"/>
      <c r="I1885"/>
      <c r="J1885"/>
      <c r="K1885" s="91"/>
      <c r="L1885" s="91"/>
      <c r="M1885" s="91"/>
      <c r="R1885"/>
      <c r="S1885"/>
      <c r="T1885"/>
      <c r="U1885"/>
      <c r="V1885"/>
      <c r="W1885"/>
      <c r="X1885"/>
      <c r="Y1885"/>
      <c r="Z1885"/>
      <c r="AA1885"/>
      <c r="AB1885"/>
      <c r="AC1885"/>
    </row>
    <row r="1886" spans="2:29" s="14" customFormat="1" x14ac:dyDescent="0.25">
      <c r="B1886"/>
      <c r="C1886"/>
      <c r="D1886"/>
      <c r="E1886"/>
      <c r="F1886"/>
      <c r="G1886"/>
      <c r="H1886"/>
      <c r="I1886"/>
      <c r="J1886"/>
      <c r="K1886" s="91"/>
      <c r="L1886" s="91"/>
      <c r="M1886" s="91"/>
      <c r="R1886"/>
      <c r="S1886"/>
      <c r="T1886"/>
      <c r="U1886"/>
      <c r="V1886"/>
      <c r="W1886"/>
      <c r="X1886"/>
      <c r="Y1886"/>
      <c r="Z1886"/>
      <c r="AA1886"/>
      <c r="AB1886"/>
      <c r="AC1886"/>
    </row>
    <row r="1887" spans="2:29" s="14" customFormat="1" x14ac:dyDescent="0.25">
      <c r="B1887"/>
      <c r="C1887"/>
      <c r="D1887"/>
      <c r="E1887"/>
      <c r="F1887"/>
      <c r="G1887"/>
      <c r="H1887"/>
      <c r="I1887"/>
      <c r="J1887"/>
      <c r="K1887" s="91"/>
      <c r="L1887" s="91"/>
      <c r="M1887" s="91"/>
      <c r="R1887"/>
      <c r="S1887"/>
      <c r="T1887"/>
      <c r="U1887"/>
      <c r="V1887"/>
      <c r="W1887"/>
      <c r="X1887"/>
      <c r="Y1887"/>
      <c r="Z1887"/>
      <c r="AA1887"/>
      <c r="AB1887"/>
      <c r="AC1887"/>
    </row>
    <row r="1888" spans="2:29" s="14" customFormat="1" x14ac:dyDescent="0.25">
      <c r="B1888"/>
      <c r="C1888"/>
      <c r="D1888"/>
      <c r="E1888"/>
      <c r="F1888"/>
      <c r="G1888"/>
      <c r="H1888"/>
      <c r="I1888"/>
      <c r="J1888"/>
      <c r="K1888" s="91"/>
      <c r="L1888" s="91"/>
      <c r="M1888" s="91"/>
      <c r="R1888"/>
      <c r="S1888"/>
      <c r="T1888"/>
      <c r="U1888"/>
      <c r="V1888"/>
      <c r="W1888"/>
      <c r="X1888"/>
      <c r="Y1888"/>
      <c r="Z1888"/>
      <c r="AA1888"/>
      <c r="AB1888"/>
      <c r="AC1888"/>
    </row>
    <row r="1889" spans="2:29" s="14" customFormat="1" x14ac:dyDescent="0.25">
      <c r="B1889"/>
      <c r="C1889"/>
      <c r="D1889"/>
      <c r="E1889"/>
      <c r="F1889"/>
      <c r="G1889"/>
      <c r="H1889"/>
      <c r="I1889"/>
      <c r="J1889"/>
      <c r="K1889" s="91"/>
      <c r="L1889" s="91"/>
      <c r="M1889" s="91"/>
      <c r="R1889"/>
      <c r="S1889"/>
      <c r="T1889"/>
      <c r="U1889"/>
      <c r="V1889"/>
      <c r="W1889"/>
      <c r="X1889"/>
      <c r="Y1889"/>
      <c r="Z1889"/>
      <c r="AA1889"/>
      <c r="AB1889"/>
      <c r="AC1889"/>
    </row>
    <row r="1890" spans="2:29" s="14" customFormat="1" x14ac:dyDescent="0.25">
      <c r="B1890"/>
      <c r="C1890"/>
      <c r="D1890"/>
      <c r="E1890"/>
      <c r="F1890"/>
      <c r="G1890"/>
      <c r="H1890"/>
      <c r="I1890"/>
      <c r="J1890"/>
      <c r="K1890" s="91"/>
      <c r="L1890" s="91"/>
      <c r="M1890" s="91"/>
      <c r="R1890"/>
      <c r="S1890"/>
      <c r="T1890"/>
      <c r="U1890"/>
      <c r="V1890"/>
      <c r="W1890"/>
      <c r="X1890"/>
      <c r="Y1890"/>
      <c r="Z1890"/>
      <c r="AA1890"/>
      <c r="AB1890"/>
      <c r="AC1890"/>
    </row>
    <row r="1891" spans="2:29" s="14" customFormat="1" x14ac:dyDescent="0.25">
      <c r="B1891"/>
      <c r="C1891"/>
      <c r="D1891"/>
      <c r="E1891"/>
      <c r="F1891"/>
      <c r="G1891"/>
      <c r="H1891"/>
      <c r="I1891"/>
      <c r="J1891"/>
      <c r="K1891" s="91"/>
      <c r="L1891" s="91"/>
      <c r="M1891" s="91"/>
      <c r="R1891"/>
      <c r="S1891"/>
      <c r="T1891"/>
      <c r="U1891"/>
      <c r="V1891"/>
      <c r="W1891"/>
      <c r="X1891"/>
      <c r="Y1891"/>
      <c r="Z1891"/>
      <c r="AA1891"/>
      <c r="AB1891"/>
      <c r="AC1891"/>
    </row>
    <row r="1892" spans="2:29" s="14" customFormat="1" x14ac:dyDescent="0.25">
      <c r="B1892"/>
      <c r="C1892"/>
      <c r="D1892"/>
      <c r="E1892"/>
      <c r="F1892"/>
      <c r="G1892"/>
      <c r="H1892"/>
      <c r="I1892"/>
      <c r="J1892"/>
      <c r="K1892" s="91"/>
      <c r="L1892" s="91"/>
      <c r="M1892" s="91"/>
      <c r="R1892"/>
      <c r="S1892"/>
      <c r="T1892"/>
      <c r="U1892"/>
      <c r="V1892"/>
      <c r="W1892"/>
      <c r="X1892"/>
      <c r="Y1892"/>
      <c r="Z1892"/>
      <c r="AA1892"/>
      <c r="AB1892"/>
      <c r="AC1892"/>
    </row>
    <row r="1893" spans="2:29" s="14" customFormat="1" x14ac:dyDescent="0.25">
      <c r="B1893"/>
      <c r="C1893"/>
      <c r="D1893"/>
      <c r="E1893"/>
      <c r="F1893"/>
      <c r="G1893"/>
      <c r="H1893"/>
      <c r="I1893"/>
      <c r="J1893"/>
      <c r="K1893" s="91"/>
      <c r="L1893" s="91"/>
      <c r="M1893" s="91"/>
      <c r="R1893"/>
      <c r="S1893"/>
      <c r="T1893"/>
      <c r="U1893"/>
      <c r="V1893"/>
      <c r="W1893"/>
      <c r="X1893"/>
      <c r="Y1893"/>
      <c r="Z1893"/>
      <c r="AA1893"/>
      <c r="AB1893"/>
      <c r="AC1893"/>
    </row>
    <row r="1894" spans="2:29" s="14" customFormat="1" x14ac:dyDescent="0.25">
      <c r="B1894"/>
      <c r="C1894"/>
      <c r="D1894"/>
      <c r="E1894"/>
      <c r="F1894"/>
      <c r="G1894"/>
      <c r="H1894"/>
      <c r="I1894"/>
      <c r="J1894"/>
      <c r="K1894" s="91"/>
      <c r="L1894" s="91"/>
      <c r="M1894" s="91"/>
      <c r="R1894"/>
      <c r="S1894"/>
      <c r="T1894"/>
      <c r="U1894"/>
      <c r="V1894"/>
      <c r="W1894"/>
      <c r="X1894"/>
      <c r="Y1894"/>
      <c r="Z1894"/>
      <c r="AA1894"/>
      <c r="AB1894"/>
      <c r="AC1894"/>
    </row>
    <row r="1895" spans="2:29" s="14" customFormat="1" x14ac:dyDescent="0.25">
      <c r="B1895"/>
      <c r="C1895"/>
      <c r="D1895"/>
      <c r="E1895"/>
      <c r="F1895"/>
      <c r="G1895"/>
      <c r="H1895"/>
      <c r="I1895"/>
      <c r="J1895"/>
      <c r="K1895" s="91"/>
      <c r="L1895" s="91"/>
      <c r="M1895" s="91"/>
      <c r="R1895"/>
      <c r="S1895"/>
      <c r="T1895"/>
      <c r="U1895"/>
      <c r="V1895"/>
      <c r="W1895"/>
      <c r="X1895"/>
      <c r="Y1895"/>
      <c r="Z1895"/>
      <c r="AA1895"/>
      <c r="AB1895"/>
      <c r="AC1895"/>
    </row>
    <row r="1896" spans="2:29" s="14" customFormat="1" x14ac:dyDescent="0.25">
      <c r="B1896"/>
      <c r="C1896"/>
      <c r="D1896"/>
      <c r="E1896"/>
      <c r="F1896"/>
      <c r="G1896"/>
      <c r="H1896"/>
      <c r="I1896"/>
      <c r="J1896"/>
      <c r="K1896" s="91"/>
      <c r="L1896" s="91"/>
      <c r="M1896" s="91"/>
      <c r="R1896"/>
      <c r="S1896"/>
      <c r="T1896"/>
      <c r="U1896"/>
      <c r="V1896"/>
      <c r="W1896"/>
      <c r="X1896"/>
      <c r="Y1896"/>
      <c r="Z1896"/>
      <c r="AA1896"/>
      <c r="AB1896"/>
      <c r="AC1896"/>
    </row>
    <row r="1897" spans="2:29" s="14" customFormat="1" x14ac:dyDescent="0.25">
      <c r="B1897"/>
      <c r="C1897"/>
      <c r="D1897"/>
      <c r="E1897"/>
      <c r="F1897"/>
      <c r="G1897"/>
      <c r="H1897"/>
      <c r="I1897"/>
      <c r="J1897"/>
      <c r="K1897" s="91"/>
      <c r="L1897" s="91"/>
      <c r="M1897" s="91"/>
      <c r="R1897"/>
      <c r="S1897"/>
      <c r="T1897"/>
      <c r="U1897"/>
      <c r="V1897"/>
      <c r="W1897"/>
      <c r="X1897"/>
      <c r="Y1897"/>
      <c r="Z1897"/>
      <c r="AA1897"/>
      <c r="AB1897"/>
      <c r="AC1897"/>
    </row>
    <row r="1898" spans="2:29" s="14" customFormat="1" x14ac:dyDescent="0.25">
      <c r="B1898"/>
      <c r="C1898"/>
      <c r="D1898"/>
      <c r="E1898"/>
      <c r="F1898"/>
      <c r="G1898"/>
      <c r="H1898"/>
      <c r="I1898"/>
      <c r="J1898"/>
      <c r="K1898" s="91"/>
      <c r="L1898" s="91"/>
      <c r="M1898" s="91"/>
      <c r="R1898"/>
      <c r="S1898"/>
      <c r="T1898"/>
      <c r="U1898"/>
      <c r="V1898"/>
      <c r="W1898"/>
      <c r="X1898"/>
      <c r="Y1898"/>
      <c r="Z1898"/>
      <c r="AA1898"/>
      <c r="AB1898"/>
      <c r="AC1898"/>
    </row>
    <row r="1899" spans="2:29" s="14" customFormat="1" x14ac:dyDescent="0.25">
      <c r="B1899"/>
      <c r="C1899"/>
      <c r="D1899"/>
      <c r="E1899"/>
      <c r="F1899"/>
      <c r="G1899"/>
      <c r="H1899"/>
      <c r="I1899"/>
      <c r="J1899"/>
      <c r="K1899" s="91"/>
      <c r="L1899" s="91"/>
      <c r="M1899" s="91"/>
      <c r="R1899"/>
      <c r="S1899"/>
      <c r="T1899"/>
      <c r="U1899"/>
      <c r="V1899"/>
      <c r="W1899"/>
      <c r="X1899"/>
      <c r="Y1899"/>
      <c r="Z1899"/>
      <c r="AA1899"/>
      <c r="AB1899"/>
      <c r="AC1899"/>
    </row>
    <row r="1900" spans="2:29" s="14" customFormat="1" x14ac:dyDescent="0.25">
      <c r="B1900"/>
      <c r="C1900"/>
      <c r="D1900"/>
      <c r="E1900"/>
      <c r="F1900"/>
      <c r="G1900"/>
      <c r="H1900"/>
      <c r="I1900"/>
      <c r="J1900"/>
      <c r="K1900" s="91"/>
      <c r="L1900" s="91"/>
      <c r="M1900" s="91"/>
      <c r="R1900"/>
      <c r="S1900"/>
      <c r="T1900"/>
      <c r="U1900"/>
      <c r="V1900"/>
      <c r="W1900"/>
      <c r="X1900"/>
      <c r="Y1900"/>
      <c r="Z1900"/>
      <c r="AA1900"/>
      <c r="AB1900"/>
      <c r="AC1900"/>
    </row>
    <row r="1901" spans="2:29" s="14" customFormat="1" x14ac:dyDescent="0.25">
      <c r="B1901"/>
      <c r="C1901"/>
      <c r="D1901"/>
      <c r="E1901"/>
      <c r="F1901"/>
      <c r="G1901"/>
      <c r="H1901"/>
      <c r="I1901"/>
      <c r="J1901"/>
      <c r="K1901" s="91"/>
      <c r="L1901" s="91"/>
      <c r="M1901" s="91"/>
      <c r="R1901"/>
      <c r="S1901"/>
      <c r="T1901"/>
      <c r="U1901"/>
      <c r="V1901"/>
      <c r="W1901"/>
      <c r="X1901"/>
      <c r="Y1901"/>
      <c r="Z1901"/>
      <c r="AA1901"/>
      <c r="AB1901"/>
      <c r="AC1901"/>
    </row>
    <row r="1902" spans="2:29" s="14" customFormat="1" x14ac:dyDescent="0.25">
      <c r="B1902"/>
      <c r="C1902"/>
      <c r="D1902"/>
      <c r="E1902"/>
      <c r="F1902"/>
      <c r="G1902"/>
      <c r="H1902"/>
      <c r="I1902"/>
      <c r="J1902"/>
      <c r="K1902" s="91"/>
      <c r="L1902" s="91"/>
      <c r="M1902" s="91"/>
      <c r="R1902"/>
      <c r="S1902"/>
      <c r="T1902"/>
      <c r="U1902"/>
      <c r="V1902"/>
      <c r="W1902"/>
      <c r="X1902"/>
      <c r="Y1902"/>
      <c r="Z1902"/>
      <c r="AA1902"/>
      <c r="AB1902"/>
      <c r="AC1902"/>
    </row>
    <row r="1903" spans="2:29" s="14" customFormat="1" x14ac:dyDescent="0.25">
      <c r="B1903"/>
      <c r="C1903"/>
      <c r="D1903"/>
      <c r="E1903"/>
      <c r="F1903"/>
      <c r="G1903"/>
      <c r="H1903"/>
      <c r="I1903"/>
      <c r="J1903"/>
      <c r="K1903" s="91"/>
      <c r="L1903" s="91"/>
      <c r="M1903" s="91"/>
      <c r="R1903"/>
      <c r="S1903"/>
      <c r="T1903"/>
      <c r="U1903"/>
      <c r="V1903"/>
      <c r="W1903"/>
      <c r="X1903"/>
      <c r="Y1903"/>
      <c r="Z1903"/>
      <c r="AA1903"/>
      <c r="AB1903"/>
      <c r="AC1903"/>
    </row>
    <row r="1904" spans="2:29" s="14" customFormat="1" x14ac:dyDescent="0.25">
      <c r="B1904"/>
      <c r="C1904"/>
      <c r="D1904"/>
      <c r="E1904"/>
      <c r="F1904"/>
      <c r="G1904"/>
      <c r="H1904"/>
      <c r="I1904"/>
      <c r="J1904"/>
      <c r="K1904" s="91"/>
      <c r="L1904" s="91"/>
      <c r="M1904" s="91"/>
      <c r="R1904"/>
      <c r="S1904"/>
      <c r="T1904"/>
      <c r="U1904"/>
      <c r="V1904"/>
      <c r="W1904"/>
      <c r="X1904"/>
      <c r="Y1904"/>
      <c r="Z1904"/>
      <c r="AA1904"/>
      <c r="AB1904"/>
      <c r="AC1904"/>
    </row>
    <row r="1905" spans="2:29" s="14" customFormat="1" x14ac:dyDescent="0.25">
      <c r="B1905"/>
      <c r="C1905"/>
      <c r="D1905"/>
      <c r="E1905"/>
      <c r="F1905"/>
      <c r="G1905"/>
      <c r="H1905"/>
      <c r="I1905"/>
      <c r="J1905"/>
      <c r="K1905" s="91"/>
      <c r="L1905" s="91"/>
      <c r="M1905" s="91"/>
      <c r="R1905"/>
      <c r="S1905"/>
      <c r="T1905"/>
      <c r="U1905"/>
      <c r="V1905"/>
      <c r="W1905"/>
      <c r="X1905"/>
      <c r="Y1905"/>
      <c r="Z1905"/>
      <c r="AA1905"/>
      <c r="AB1905"/>
      <c r="AC1905"/>
    </row>
    <row r="1906" spans="2:29" s="14" customFormat="1" x14ac:dyDescent="0.25">
      <c r="B1906"/>
      <c r="C1906"/>
      <c r="D1906"/>
      <c r="E1906"/>
      <c r="F1906"/>
      <c r="G1906"/>
      <c r="H1906"/>
      <c r="I1906"/>
      <c r="J1906"/>
      <c r="K1906" s="91"/>
      <c r="L1906" s="91"/>
      <c r="M1906" s="91"/>
      <c r="R1906"/>
      <c r="S1906"/>
      <c r="T1906"/>
      <c r="U1906"/>
      <c r="V1906"/>
      <c r="W1906"/>
      <c r="X1906"/>
      <c r="Y1906"/>
      <c r="Z1906"/>
      <c r="AA1906"/>
      <c r="AB1906"/>
      <c r="AC1906"/>
    </row>
    <row r="1907" spans="2:29" s="14" customFormat="1" x14ac:dyDescent="0.25">
      <c r="B1907"/>
      <c r="C1907"/>
      <c r="D1907"/>
      <c r="E1907"/>
      <c r="F1907"/>
      <c r="G1907"/>
      <c r="H1907"/>
      <c r="I1907"/>
      <c r="J1907"/>
      <c r="K1907" s="91"/>
      <c r="L1907" s="91"/>
      <c r="M1907" s="91"/>
      <c r="R1907"/>
      <c r="S1907"/>
      <c r="T1907"/>
      <c r="U1907"/>
      <c r="V1907"/>
      <c r="W1907"/>
      <c r="X1907"/>
      <c r="Y1907"/>
      <c r="Z1907"/>
      <c r="AA1907"/>
      <c r="AB1907"/>
      <c r="AC1907"/>
    </row>
    <row r="1908" spans="2:29" s="14" customFormat="1" x14ac:dyDescent="0.25">
      <c r="B1908"/>
      <c r="C1908"/>
      <c r="D1908"/>
      <c r="E1908"/>
      <c r="F1908"/>
      <c r="G1908"/>
      <c r="H1908"/>
      <c r="I1908"/>
      <c r="J1908"/>
      <c r="K1908" s="91"/>
      <c r="L1908" s="91"/>
      <c r="M1908" s="91"/>
      <c r="R1908"/>
      <c r="S1908"/>
      <c r="T1908"/>
      <c r="U1908"/>
      <c r="V1908"/>
      <c r="W1908"/>
      <c r="X1908"/>
      <c r="Y1908"/>
      <c r="Z1908"/>
      <c r="AA1908"/>
      <c r="AB1908"/>
      <c r="AC1908"/>
    </row>
    <row r="1909" spans="2:29" s="14" customFormat="1" x14ac:dyDescent="0.25">
      <c r="B1909"/>
      <c r="C1909"/>
      <c r="D1909"/>
      <c r="E1909"/>
      <c r="F1909"/>
      <c r="G1909"/>
      <c r="H1909"/>
      <c r="I1909"/>
      <c r="J1909"/>
      <c r="K1909" s="91"/>
      <c r="L1909" s="91"/>
      <c r="M1909" s="91"/>
      <c r="R1909"/>
      <c r="S1909"/>
      <c r="T1909"/>
      <c r="U1909"/>
      <c r="V1909"/>
      <c r="W1909"/>
      <c r="X1909"/>
      <c r="Y1909"/>
      <c r="Z1909"/>
      <c r="AA1909"/>
      <c r="AB1909"/>
      <c r="AC1909"/>
    </row>
    <row r="1910" spans="2:29" s="14" customFormat="1" x14ac:dyDescent="0.25">
      <c r="B1910"/>
      <c r="C1910"/>
      <c r="D1910"/>
      <c r="E1910"/>
      <c r="F1910"/>
      <c r="G1910"/>
      <c r="H1910"/>
      <c r="I1910"/>
      <c r="J1910"/>
      <c r="K1910" s="91"/>
      <c r="L1910" s="91"/>
      <c r="M1910" s="91"/>
      <c r="R1910"/>
      <c r="S1910"/>
      <c r="T1910"/>
      <c r="U1910"/>
      <c r="V1910"/>
      <c r="W1910"/>
      <c r="X1910"/>
      <c r="Y1910"/>
      <c r="Z1910"/>
      <c r="AA1910"/>
      <c r="AB1910"/>
      <c r="AC1910"/>
    </row>
    <row r="1911" spans="2:29" s="14" customFormat="1" x14ac:dyDescent="0.25">
      <c r="B1911"/>
      <c r="C1911"/>
      <c r="D1911"/>
      <c r="E1911"/>
      <c r="F1911"/>
      <c r="G1911"/>
      <c r="H1911"/>
      <c r="I1911"/>
      <c r="J1911"/>
      <c r="K1911" s="91"/>
      <c r="L1911" s="91"/>
      <c r="M1911" s="91"/>
      <c r="R1911"/>
      <c r="S1911"/>
      <c r="T1911"/>
      <c r="U1911"/>
      <c r="V1911"/>
      <c r="W1911"/>
      <c r="X1911"/>
      <c r="Y1911"/>
      <c r="Z1911"/>
      <c r="AA1911"/>
      <c r="AB1911"/>
      <c r="AC1911"/>
    </row>
    <row r="1912" spans="2:29" s="14" customFormat="1" x14ac:dyDescent="0.25">
      <c r="B1912"/>
      <c r="C1912"/>
      <c r="D1912"/>
      <c r="E1912"/>
      <c r="F1912"/>
      <c r="G1912"/>
      <c r="H1912"/>
      <c r="I1912"/>
      <c r="J1912"/>
      <c r="K1912" s="91"/>
      <c r="L1912" s="91"/>
      <c r="M1912" s="91"/>
      <c r="R1912"/>
      <c r="S1912"/>
      <c r="T1912"/>
      <c r="U1912"/>
      <c r="V1912"/>
      <c r="W1912"/>
      <c r="X1912"/>
      <c r="Y1912"/>
      <c r="Z1912"/>
      <c r="AA1912"/>
      <c r="AB1912"/>
      <c r="AC1912"/>
    </row>
    <row r="1913" spans="2:29" s="14" customFormat="1" x14ac:dyDescent="0.25">
      <c r="B1913"/>
      <c r="C1913"/>
      <c r="D1913"/>
      <c r="E1913"/>
      <c r="F1913"/>
      <c r="G1913"/>
      <c r="H1913"/>
      <c r="I1913"/>
      <c r="J1913"/>
      <c r="K1913" s="91"/>
      <c r="L1913" s="91"/>
      <c r="M1913" s="91"/>
      <c r="R1913"/>
      <c r="S1913"/>
      <c r="T1913"/>
      <c r="U1913"/>
      <c r="V1913"/>
      <c r="W1913"/>
      <c r="X1913"/>
      <c r="Y1913"/>
      <c r="Z1913"/>
      <c r="AA1913"/>
      <c r="AB1913"/>
      <c r="AC1913"/>
    </row>
    <row r="1914" spans="2:29" s="14" customFormat="1" x14ac:dyDescent="0.25">
      <c r="B1914"/>
      <c r="C1914"/>
      <c r="D1914"/>
      <c r="E1914"/>
      <c r="F1914"/>
      <c r="G1914"/>
      <c r="H1914"/>
      <c r="I1914"/>
      <c r="J1914"/>
      <c r="K1914" s="91"/>
      <c r="L1914" s="91"/>
      <c r="M1914" s="91"/>
      <c r="R1914"/>
      <c r="S1914"/>
      <c r="T1914"/>
      <c r="U1914"/>
      <c r="V1914"/>
      <c r="W1914"/>
      <c r="X1914"/>
      <c r="Y1914"/>
      <c r="Z1914"/>
      <c r="AA1914"/>
      <c r="AB1914"/>
      <c r="AC1914"/>
    </row>
    <row r="1915" spans="2:29" s="14" customFormat="1" x14ac:dyDescent="0.25">
      <c r="B1915"/>
      <c r="C1915"/>
      <c r="D1915"/>
      <c r="E1915"/>
      <c r="F1915"/>
      <c r="G1915"/>
      <c r="H1915"/>
      <c r="I1915"/>
      <c r="J1915"/>
      <c r="K1915" s="91"/>
      <c r="L1915" s="91"/>
      <c r="M1915" s="91"/>
      <c r="R1915"/>
      <c r="S1915"/>
      <c r="T1915"/>
      <c r="U1915"/>
      <c r="V1915"/>
      <c r="W1915"/>
      <c r="X1915"/>
      <c r="Y1915"/>
      <c r="Z1915"/>
      <c r="AA1915"/>
      <c r="AB1915"/>
      <c r="AC1915"/>
    </row>
    <row r="1916" spans="2:29" s="14" customFormat="1" x14ac:dyDescent="0.25">
      <c r="B1916"/>
      <c r="C1916"/>
      <c r="D1916"/>
      <c r="E1916"/>
      <c r="F1916"/>
      <c r="G1916"/>
      <c r="H1916"/>
      <c r="I1916"/>
      <c r="J1916"/>
      <c r="K1916" s="91"/>
      <c r="L1916" s="91"/>
      <c r="M1916" s="91"/>
      <c r="R1916"/>
      <c r="S1916"/>
      <c r="T1916"/>
      <c r="U1916"/>
      <c r="V1916"/>
      <c r="W1916"/>
      <c r="X1916"/>
      <c r="Y1916"/>
      <c r="Z1916"/>
      <c r="AA1916"/>
      <c r="AB1916"/>
      <c r="AC1916"/>
    </row>
    <row r="1917" spans="2:29" s="14" customFormat="1" x14ac:dyDescent="0.25">
      <c r="B1917"/>
      <c r="C1917"/>
      <c r="D1917"/>
      <c r="E1917"/>
      <c r="F1917"/>
      <c r="G1917"/>
      <c r="H1917"/>
      <c r="I1917"/>
      <c r="J1917"/>
      <c r="K1917" s="91"/>
      <c r="L1917" s="91"/>
      <c r="M1917" s="91"/>
      <c r="R1917"/>
      <c r="S1917"/>
      <c r="T1917"/>
      <c r="U1917"/>
      <c r="V1917"/>
      <c r="W1917"/>
      <c r="X1917"/>
      <c r="Y1917"/>
      <c r="Z1917"/>
      <c r="AA1917"/>
      <c r="AB1917"/>
      <c r="AC1917"/>
    </row>
    <row r="1918" spans="2:29" s="14" customFormat="1" x14ac:dyDescent="0.25">
      <c r="B1918"/>
      <c r="C1918"/>
      <c r="D1918"/>
      <c r="E1918"/>
      <c r="F1918"/>
      <c r="G1918"/>
      <c r="H1918"/>
      <c r="I1918"/>
      <c r="J1918"/>
      <c r="K1918" s="91"/>
      <c r="L1918" s="91"/>
      <c r="M1918" s="91"/>
      <c r="R1918"/>
      <c r="S1918"/>
      <c r="T1918"/>
      <c r="U1918"/>
      <c r="V1918"/>
      <c r="W1918"/>
      <c r="X1918"/>
      <c r="Y1918"/>
      <c r="Z1918"/>
      <c r="AA1918"/>
      <c r="AB1918"/>
      <c r="AC1918"/>
    </row>
    <row r="1919" spans="2:29" s="14" customFormat="1" x14ac:dyDescent="0.25">
      <c r="B1919"/>
      <c r="C1919"/>
      <c r="D1919"/>
      <c r="E1919"/>
      <c r="F1919"/>
      <c r="G1919"/>
      <c r="H1919"/>
      <c r="I1919"/>
      <c r="J1919"/>
      <c r="K1919" s="91"/>
      <c r="L1919" s="91"/>
      <c r="M1919" s="91"/>
      <c r="R1919"/>
      <c r="S1919"/>
      <c r="T1919"/>
      <c r="U1919"/>
      <c r="V1919"/>
      <c r="W1919"/>
      <c r="X1919"/>
      <c r="Y1919"/>
      <c r="Z1919"/>
      <c r="AA1919"/>
      <c r="AB1919"/>
      <c r="AC1919"/>
    </row>
    <row r="1920" spans="2:29" s="14" customFormat="1" x14ac:dyDescent="0.25">
      <c r="B1920"/>
      <c r="C1920"/>
      <c r="D1920"/>
      <c r="E1920"/>
      <c r="F1920"/>
      <c r="G1920"/>
      <c r="H1920"/>
      <c r="I1920"/>
      <c r="J1920"/>
      <c r="K1920" s="91"/>
      <c r="L1920" s="91"/>
      <c r="M1920" s="91"/>
      <c r="R1920"/>
      <c r="S1920"/>
      <c r="T1920"/>
      <c r="U1920"/>
      <c r="V1920"/>
      <c r="W1920"/>
      <c r="X1920"/>
      <c r="Y1920"/>
      <c r="Z1920"/>
      <c r="AA1920"/>
      <c r="AB1920"/>
      <c r="AC1920"/>
    </row>
    <row r="1921" spans="2:29" s="14" customFormat="1" x14ac:dyDescent="0.25">
      <c r="B1921"/>
      <c r="C1921"/>
      <c r="D1921"/>
      <c r="E1921"/>
      <c r="F1921"/>
      <c r="G1921"/>
      <c r="H1921"/>
      <c r="I1921"/>
      <c r="J1921"/>
      <c r="K1921" s="91"/>
      <c r="L1921" s="91"/>
      <c r="M1921" s="91"/>
      <c r="R1921"/>
      <c r="S1921"/>
      <c r="T1921"/>
      <c r="U1921"/>
      <c r="V1921"/>
      <c r="W1921"/>
      <c r="X1921"/>
      <c r="Y1921"/>
      <c r="Z1921"/>
      <c r="AA1921"/>
      <c r="AB1921"/>
      <c r="AC1921"/>
    </row>
    <row r="1922" spans="2:29" s="14" customFormat="1" x14ac:dyDescent="0.25">
      <c r="B1922"/>
      <c r="C1922"/>
      <c r="D1922"/>
      <c r="E1922"/>
      <c r="F1922"/>
      <c r="G1922"/>
      <c r="H1922"/>
      <c r="I1922"/>
      <c r="J1922"/>
      <c r="K1922" s="91"/>
      <c r="L1922" s="91"/>
      <c r="M1922" s="91"/>
      <c r="R1922"/>
      <c r="S1922"/>
      <c r="T1922"/>
      <c r="U1922"/>
      <c r="V1922"/>
      <c r="W1922"/>
      <c r="X1922"/>
      <c r="Y1922"/>
      <c r="Z1922"/>
      <c r="AA1922"/>
      <c r="AB1922"/>
      <c r="AC1922"/>
    </row>
    <row r="1923" spans="2:29" s="14" customFormat="1" x14ac:dyDescent="0.25">
      <c r="B1923"/>
      <c r="C1923"/>
      <c r="D1923"/>
      <c r="E1923"/>
      <c r="F1923"/>
      <c r="G1923"/>
      <c r="H1923"/>
      <c r="I1923"/>
      <c r="J1923"/>
      <c r="K1923" s="91"/>
      <c r="L1923" s="91"/>
      <c r="M1923" s="91"/>
      <c r="R1923"/>
      <c r="S1923"/>
      <c r="T1923"/>
      <c r="U1923"/>
      <c r="V1923"/>
      <c r="W1923"/>
      <c r="X1923"/>
      <c r="Y1923"/>
      <c r="Z1923"/>
      <c r="AA1923"/>
      <c r="AB1923"/>
      <c r="AC1923"/>
    </row>
    <row r="1924" spans="2:29" s="14" customFormat="1" x14ac:dyDescent="0.25">
      <c r="B1924"/>
      <c r="C1924"/>
      <c r="D1924"/>
      <c r="E1924"/>
      <c r="F1924"/>
      <c r="G1924"/>
      <c r="H1924"/>
      <c r="I1924"/>
      <c r="J1924"/>
      <c r="K1924" s="91"/>
      <c r="L1924" s="91"/>
      <c r="M1924" s="91"/>
      <c r="R1924"/>
      <c r="S1924"/>
      <c r="T1924"/>
      <c r="U1924"/>
      <c r="V1924"/>
      <c r="W1924"/>
      <c r="X1924"/>
      <c r="Y1924"/>
      <c r="Z1924"/>
      <c r="AA1924"/>
      <c r="AB1924"/>
      <c r="AC1924"/>
    </row>
    <row r="1925" spans="2:29" s="14" customFormat="1" x14ac:dyDescent="0.25">
      <c r="B1925"/>
      <c r="C1925"/>
      <c r="D1925"/>
      <c r="E1925"/>
      <c r="F1925"/>
      <c r="G1925"/>
      <c r="H1925"/>
      <c r="I1925"/>
      <c r="J1925"/>
      <c r="K1925" s="91"/>
      <c r="L1925" s="91"/>
      <c r="M1925" s="91"/>
      <c r="R1925"/>
      <c r="S1925"/>
      <c r="T1925"/>
      <c r="U1925"/>
      <c r="V1925"/>
      <c r="W1925"/>
      <c r="X1925"/>
      <c r="Y1925"/>
      <c r="Z1925"/>
      <c r="AA1925"/>
      <c r="AB1925"/>
      <c r="AC1925"/>
    </row>
    <row r="1926" spans="2:29" s="14" customFormat="1" x14ac:dyDescent="0.25">
      <c r="B1926"/>
      <c r="C1926"/>
      <c r="D1926"/>
      <c r="E1926"/>
      <c r="F1926"/>
      <c r="G1926"/>
      <c r="H1926"/>
      <c r="I1926"/>
      <c r="J1926"/>
      <c r="K1926" s="91"/>
      <c r="L1926" s="91"/>
      <c r="M1926" s="91"/>
      <c r="R1926"/>
      <c r="S1926"/>
      <c r="T1926"/>
      <c r="U1926"/>
      <c r="V1926"/>
      <c r="W1926"/>
      <c r="X1926"/>
      <c r="Y1926"/>
      <c r="Z1926"/>
      <c r="AA1926"/>
      <c r="AB1926"/>
      <c r="AC1926"/>
    </row>
    <row r="1927" spans="2:29" s="14" customFormat="1" x14ac:dyDescent="0.25">
      <c r="B1927"/>
      <c r="C1927"/>
      <c r="D1927"/>
      <c r="E1927"/>
      <c r="F1927"/>
      <c r="G1927"/>
      <c r="H1927"/>
      <c r="I1927"/>
      <c r="J1927"/>
      <c r="K1927" s="91"/>
      <c r="L1927" s="91"/>
      <c r="M1927" s="91"/>
      <c r="R1927"/>
      <c r="S1927"/>
      <c r="T1927"/>
      <c r="U1927"/>
      <c r="V1927"/>
      <c r="W1927"/>
      <c r="X1927"/>
      <c r="Y1927"/>
      <c r="Z1927"/>
      <c r="AA1927"/>
      <c r="AB1927"/>
      <c r="AC1927"/>
    </row>
    <row r="1928" spans="2:29" s="14" customFormat="1" x14ac:dyDescent="0.25">
      <c r="B1928"/>
      <c r="C1928"/>
      <c r="D1928"/>
      <c r="E1928"/>
      <c r="F1928"/>
      <c r="G1928"/>
      <c r="H1928"/>
      <c r="I1928"/>
      <c r="J1928"/>
      <c r="K1928" s="91"/>
      <c r="L1928" s="91"/>
      <c r="M1928" s="91"/>
      <c r="R1928"/>
      <c r="S1928"/>
      <c r="T1928"/>
      <c r="U1928"/>
      <c r="V1928"/>
      <c r="W1928"/>
      <c r="X1928"/>
      <c r="Y1928"/>
      <c r="Z1928"/>
      <c r="AA1928"/>
      <c r="AB1928"/>
      <c r="AC1928"/>
    </row>
    <row r="1929" spans="2:29" s="14" customFormat="1" x14ac:dyDescent="0.25">
      <c r="B1929"/>
      <c r="C1929"/>
      <c r="D1929"/>
      <c r="E1929"/>
      <c r="F1929"/>
      <c r="G1929"/>
      <c r="H1929"/>
      <c r="I1929"/>
      <c r="J1929"/>
      <c r="K1929" s="91"/>
      <c r="L1929" s="91"/>
      <c r="M1929" s="91"/>
      <c r="R1929"/>
      <c r="S1929"/>
      <c r="T1929"/>
      <c r="U1929"/>
      <c r="V1929"/>
      <c r="W1929"/>
      <c r="X1929"/>
      <c r="Y1929"/>
      <c r="Z1929"/>
      <c r="AA1929"/>
      <c r="AB1929"/>
      <c r="AC1929"/>
    </row>
    <row r="1930" spans="2:29" s="14" customFormat="1" x14ac:dyDescent="0.25">
      <c r="B1930"/>
      <c r="C1930"/>
      <c r="D1930"/>
      <c r="E1930"/>
      <c r="F1930"/>
      <c r="G1930"/>
      <c r="H1930"/>
      <c r="I1930"/>
      <c r="J1930"/>
      <c r="K1930" s="91"/>
      <c r="L1930" s="91"/>
      <c r="M1930" s="91"/>
      <c r="R1930"/>
      <c r="S1930"/>
      <c r="T1930"/>
      <c r="U1930"/>
      <c r="V1930"/>
      <c r="W1930"/>
      <c r="X1930"/>
      <c r="Y1930"/>
      <c r="Z1930"/>
      <c r="AA1930"/>
      <c r="AB1930"/>
      <c r="AC1930"/>
    </row>
    <row r="1931" spans="2:29" s="14" customFormat="1" x14ac:dyDescent="0.25">
      <c r="B1931"/>
      <c r="C1931"/>
      <c r="D1931"/>
      <c r="E1931"/>
      <c r="F1931"/>
      <c r="G1931"/>
      <c r="H1931"/>
      <c r="I1931"/>
      <c r="J1931"/>
      <c r="K1931" s="91"/>
      <c r="L1931" s="91"/>
      <c r="M1931" s="91"/>
      <c r="R1931"/>
      <c r="S1931"/>
      <c r="T1931"/>
      <c r="U1931"/>
      <c r="V1931"/>
      <c r="W1931"/>
      <c r="X1931"/>
      <c r="Y1931"/>
      <c r="Z1931"/>
      <c r="AA1931"/>
      <c r="AB1931"/>
      <c r="AC1931"/>
    </row>
    <row r="1932" spans="2:29" s="14" customFormat="1" x14ac:dyDescent="0.25">
      <c r="B1932"/>
      <c r="C1932"/>
      <c r="D1932"/>
      <c r="E1932"/>
      <c r="F1932"/>
      <c r="G1932"/>
      <c r="H1932"/>
      <c r="I1932"/>
      <c r="J1932"/>
      <c r="K1932" s="91"/>
      <c r="L1932" s="91"/>
      <c r="M1932" s="91"/>
      <c r="R1932"/>
      <c r="S1932"/>
      <c r="T1932"/>
      <c r="U1932"/>
      <c r="V1932"/>
      <c r="W1932"/>
      <c r="X1932"/>
      <c r="Y1932"/>
      <c r="Z1932"/>
      <c r="AA1932"/>
      <c r="AB1932"/>
      <c r="AC1932"/>
    </row>
    <row r="1933" spans="2:29" s="14" customFormat="1" x14ac:dyDescent="0.25">
      <c r="B1933"/>
      <c r="C1933"/>
      <c r="D1933"/>
      <c r="E1933"/>
      <c r="F1933"/>
      <c r="G1933"/>
      <c r="H1933"/>
      <c r="I1933"/>
      <c r="J1933"/>
      <c r="K1933" s="91"/>
      <c r="L1933" s="91"/>
      <c r="M1933" s="91"/>
      <c r="R1933"/>
      <c r="S1933"/>
      <c r="T1933"/>
      <c r="U1933"/>
      <c r="V1933"/>
      <c r="W1933"/>
      <c r="X1933"/>
      <c r="Y1933"/>
      <c r="Z1933"/>
      <c r="AA1933"/>
      <c r="AB1933"/>
      <c r="AC1933"/>
    </row>
    <row r="1934" spans="2:29" s="14" customFormat="1" x14ac:dyDescent="0.25">
      <c r="B1934"/>
      <c r="C1934"/>
      <c r="D1934"/>
      <c r="E1934"/>
      <c r="F1934"/>
      <c r="G1934"/>
      <c r="H1934"/>
      <c r="I1934"/>
      <c r="J1934"/>
      <c r="K1934" s="91"/>
      <c r="L1934" s="91"/>
      <c r="M1934" s="91"/>
      <c r="R1934"/>
      <c r="S1934"/>
      <c r="T1934"/>
      <c r="U1934"/>
      <c r="V1934"/>
      <c r="W1934"/>
      <c r="X1934"/>
      <c r="Y1934"/>
      <c r="Z1934"/>
      <c r="AA1934"/>
      <c r="AB1934"/>
      <c r="AC1934"/>
    </row>
    <row r="1935" spans="2:29" s="14" customFormat="1" x14ac:dyDescent="0.25">
      <c r="B1935"/>
      <c r="C1935"/>
      <c r="D1935"/>
      <c r="E1935"/>
      <c r="F1935"/>
      <c r="G1935"/>
      <c r="H1935"/>
      <c r="I1935"/>
      <c r="J1935"/>
      <c r="K1935" s="91"/>
      <c r="L1935" s="91"/>
      <c r="M1935" s="91"/>
      <c r="R1935"/>
      <c r="S1935"/>
      <c r="T1935"/>
      <c r="U1935"/>
      <c r="V1935"/>
      <c r="W1935"/>
      <c r="X1935"/>
      <c r="Y1935"/>
      <c r="Z1935"/>
      <c r="AA1935"/>
      <c r="AB1935"/>
      <c r="AC1935"/>
    </row>
    <row r="1936" spans="2:29" s="14" customFormat="1" x14ac:dyDescent="0.25">
      <c r="B1936"/>
      <c r="C1936"/>
      <c r="D1936"/>
      <c r="E1936"/>
      <c r="F1936"/>
      <c r="G1936"/>
      <c r="H1936"/>
      <c r="I1936"/>
      <c r="J1936"/>
      <c r="K1936" s="91"/>
      <c r="L1936" s="91"/>
      <c r="M1936" s="91"/>
      <c r="R1936"/>
      <c r="S1936"/>
      <c r="T1936"/>
      <c r="U1936"/>
      <c r="V1936"/>
      <c r="W1936"/>
      <c r="X1936"/>
      <c r="Y1936"/>
      <c r="Z1936"/>
      <c r="AA1936"/>
      <c r="AB1936"/>
      <c r="AC1936"/>
    </row>
    <row r="1937" spans="2:29" s="14" customFormat="1" x14ac:dyDescent="0.25">
      <c r="B1937"/>
      <c r="C1937"/>
      <c r="D1937"/>
      <c r="E1937"/>
      <c r="F1937"/>
      <c r="G1937"/>
      <c r="H1937"/>
      <c r="I1937"/>
      <c r="J1937"/>
      <c r="K1937" s="91"/>
      <c r="L1937" s="91"/>
      <c r="M1937" s="91"/>
      <c r="R1937"/>
      <c r="S1937"/>
      <c r="T1937"/>
      <c r="U1937"/>
      <c r="V1937"/>
      <c r="W1937"/>
      <c r="X1937"/>
      <c r="Y1937"/>
      <c r="Z1937"/>
      <c r="AA1937"/>
      <c r="AB1937"/>
      <c r="AC1937"/>
    </row>
    <row r="1938" spans="2:29" s="14" customFormat="1" x14ac:dyDescent="0.25">
      <c r="B1938"/>
      <c r="C1938"/>
      <c r="D1938"/>
      <c r="E1938"/>
      <c r="F1938"/>
      <c r="G1938"/>
      <c r="H1938"/>
      <c r="I1938"/>
      <c r="J1938"/>
      <c r="K1938" s="91"/>
      <c r="L1938" s="91"/>
      <c r="M1938" s="91"/>
      <c r="R1938"/>
      <c r="S1938"/>
      <c r="T1938"/>
      <c r="U1938"/>
      <c r="V1938"/>
      <c r="W1938"/>
      <c r="X1938"/>
      <c r="Y1938"/>
      <c r="Z1938"/>
      <c r="AA1938"/>
      <c r="AB1938"/>
      <c r="AC1938"/>
    </row>
    <row r="1939" spans="2:29" s="14" customFormat="1" x14ac:dyDescent="0.25">
      <c r="B1939"/>
      <c r="C1939"/>
      <c r="D1939"/>
      <c r="E1939"/>
      <c r="F1939"/>
      <c r="G1939"/>
      <c r="H1939"/>
      <c r="I1939"/>
      <c r="J1939"/>
      <c r="K1939" s="91"/>
      <c r="L1939" s="91"/>
      <c r="M1939" s="91"/>
      <c r="R1939"/>
      <c r="S1939"/>
      <c r="T1939"/>
      <c r="U1939"/>
      <c r="V1939"/>
      <c r="W1939"/>
      <c r="X1939"/>
      <c r="Y1939"/>
      <c r="Z1939"/>
      <c r="AA1939"/>
      <c r="AB1939"/>
      <c r="AC1939"/>
    </row>
    <row r="1940" spans="2:29" s="14" customFormat="1" x14ac:dyDescent="0.25">
      <c r="B1940"/>
      <c r="C1940"/>
      <c r="D1940"/>
      <c r="E1940"/>
      <c r="F1940"/>
      <c r="G1940"/>
      <c r="H1940"/>
      <c r="I1940"/>
      <c r="J1940"/>
      <c r="K1940" s="91"/>
      <c r="L1940" s="91"/>
      <c r="M1940" s="91"/>
      <c r="R1940"/>
      <c r="S1940"/>
      <c r="T1940"/>
      <c r="U1940"/>
      <c r="V1940"/>
      <c r="W1940"/>
      <c r="X1940"/>
      <c r="Y1940"/>
      <c r="Z1940"/>
      <c r="AA1940"/>
      <c r="AB1940"/>
      <c r="AC1940"/>
    </row>
    <row r="1941" spans="2:29" s="14" customFormat="1" x14ac:dyDescent="0.25">
      <c r="B1941"/>
      <c r="C1941"/>
      <c r="D1941"/>
      <c r="E1941"/>
      <c r="F1941"/>
      <c r="G1941"/>
      <c r="H1941"/>
      <c r="I1941"/>
      <c r="J1941"/>
      <c r="K1941" s="91"/>
      <c r="L1941" s="91"/>
      <c r="M1941" s="91"/>
      <c r="R1941"/>
      <c r="S1941"/>
      <c r="T1941"/>
      <c r="U1941"/>
      <c r="V1941"/>
      <c r="W1941"/>
      <c r="X1941"/>
      <c r="Y1941"/>
      <c r="Z1941"/>
      <c r="AA1941"/>
      <c r="AB1941"/>
      <c r="AC1941"/>
    </row>
    <row r="1942" spans="2:29" s="14" customFormat="1" x14ac:dyDescent="0.25">
      <c r="B1942"/>
      <c r="C1942"/>
      <c r="D1942"/>
      <c r="E1942"/>
      <c r="F1942"/>
      <c r="G1942"/>
      <c r="H1942"/>
      <c r="I1942"/>
      <c r="J1942"/>
      <c r="K1942" s="91"/>
      <c r="L1942" s="91"/>
      <c r="M1942" s="91"/>
      <c r="R1942"/>
      <c r="S1942"/>
      <c r="T1942"/>
      <c r="U1942"/>
      <c r="V1942"/>
      <c r="W1942"/>
      <c r="X1942"/>
      <c r="Y1942"/>
      <c r="Z1942"/>
      <c r="AA1942"/>
      <c r="AB1942"/>
      <c r="AC1942"/>
    </row>
    <row r="1943" spans="2:29" s="14" customFormat="1" x14ac:dyDescent="0.25">
      <c r="B1943"/>
      <c r="C1943"/>
      <c r="D1943"/>
      <c r="E1943"/>
      <c r="F1943"/>
      <c r="G1943"/>
      <c r="H1943"/>
      <c r="I1943"/>
      <c r="J1943"/>
      <c r="K1943" s="91"/>
      <c r="L1943" s="91"/>
      <c r="M1943" s="91"/>
      <c r="R1943"/>
      <c r="S1943"/>
      <c r="T1943"/>
      <c r="U1943"/>
      <c r="V1943"/>
      <c r="W1943"/>
      <c r="X1943"/>
      <c r="Y1943"/>
      <c r="Z1943"/>
      <c r="AA1943"/>
      <c r="AB1943"/>
      <c r="AC1943"/>
    </row>
    <row r="1944" spans="2:29" s="14" customFormat="1" x14ac:dyDescent="0.25">
      <c r="B1944"/>
      <c r="C1944"/>
      <c r="D1944"/>
      <c r="E1944"/>
      <c r="F1944"/>
      <c r="G1944"/>
      <c r="H1944"/>
      <c r="I1944"/>
      <c r="J1944"/>
      <c r="K1944" s="91"/>
      <c r="L1944" s="91"/>
      <c r="M1944" s="91"/>
      <c r="R1944"/>
      <c r="S1944"/>
      <c r="T1944"/>
      <c r="U1944"/>
      <c r="V1944"/>
      <c r="W1944"/>
      <c r="X1944"/>
      <c r="Y1944"/>
      <c r="Z1944"/>
      <c r="AA1944"/>
      <c r="AB1944"/>
      <c r="AC1944"/>
    </row>
    <row r="1945" spans="2:29" s="14" customFormat="1" x14ac:dyDescent="0.25">
      <c r="B1945"/>
      <c r="C1945"/>
      <c r="D1945"/>
      <c r="E1945"/>
      <c r="F1945"/>
      <c r="G1945"/>
      <c r="H1945"/>
      <c r="I1945"/>
      <c r="J1945"/>
      <c r="K1945" s="91"/>
      <c r="L1945" s="91"/>
      <c r="M1945" s="91"/>
      <c r="R1945"/>
      <c r="S1945"/>
      <c r="T1945"/>
      <c r="U1945"/>
      <c r="V1945"/>
      <c r="W1945"/>
      <c r="X1945"/>
      <c r="Y1945"/>
      <c r="Z1945"/>
      <c r="AA1945"/>
      <c r="AB1945"/>
      <c r="AC1945"/>
    </row>
    <row r="1946" spans="2:29" s="14" customFormat="1" x14ac:dyDescent="0.25">
      <c r="B1946"/>
      <c r="C1946"/>
      <c r="D1946"/>
      <c r="E1946"/>
      <c r="F1946"/>
      <c r="G1946"/>
      <c r="H1946"/>
      <c r="I1946"/>
      <c r="J1946"/>
      <c r="K1946" s="91"/>
      <c r="L1946" s="91"/>
      <c r="M1946" s="91"/>
      <c r="R1946"/>
      <c r="S1946"/>
      <c r="T1946"/>
      <c r="U1946"/>
      <c r="V1946"/>
      <c r="W1946"/>
      <c r="X1946"/>
      <c r="Y1946"/>
      <c r="Z1946"/>
      <c r="AA1946"/>
      <c r="AB1946"/>
      <c r="AC1946"/>
    </row>
    <row r="1947" spans="2:29" s="14" customFormat="1" x14ac:dyDescent="0.25">
      <c r="B1947"/>
      <c r="C1947"/>
      <c r="D1947"/>
      <c r="E1947"/>
      <c r="F1947"/>
      <c r="G1947"/>
      <c r="H1947"/>
      <c r="I1947"/>
      <c r="J1947"/>
      <c r="K1947" s="91"/>
      <c r="L1947" s="91"/>
      <c r="M1947" s="91"/>
      <c r="R1947"/>
      <c r="S1947"/>
      <c r="T1947"/>
      <c r="U1947"/>
      <c r="V1947"/>
      <c r="W1947"/>
      <c r="X1947"/>
      <c r="Y1947"/>
      <c r="Z1947"/>
      <c r="AA1947"/>
      <c r="AB1947"/>
      <c r="AC1947"/>
    </row>
    <row r="1948" spans="2:29" s="14" customFormat="1" x14ac:dyDescent="0.25">
      <c r="B1948"/>
      <c r="C1948"/>
      <c r="D1948"/>
      <c r="E1948"/>
      <c r="F1948"/>
      <c r="G1948"/>
      <c r="H1948"/>
      <c r="I1948"/>
      <c r="J1948"/>
      <c r="K1948" s="91"/>
      <c r="L1948" s="91"/>
      <c r="M1948" s="91"/>
      <c r="R1948"/>
      <c r="S1948"/>
      <c r="T1948"/>
      <c r="U1948"/>
      <c r="V1948"/>
      <c r="W1948"/>
      <c r="X1948"/>
      <c r="Y1948"/>
      <c r="Z1948"/>
      <c r="AA1948"/>
      <c r="AB1948"/>
      <c r="AC1948"/>
    </row>
    <row r="1949" spans="2:29" s="14" customFormat="1" x14ac:dyDescent="0.25">
      <c r="B1949"/>
      <c r="C1949"/>
      <c r="D1949"/>
      <c r="E1949"/>
      <c r="F1949"/>
      <c r="G1949"/>
      <c r="H1949"/>
      <c r="I1949"/>
      <c r="J1949"/>
      <c r="K1949" s="91"/>
      <c r="L1949" s="91"/>
      <c r="M1949" s="91"/>
      <c r="R1949"/>
      <c r="S1949"/>
      <c r="T1949"/>
      <c r="U1949"/>
      <c r="V1949"/>
      <c r="W1949"/>
      <c r="X1949"/>
      <c r="Y1949"/>
      <c r="Z1949"/>
      <c r="AA1949"/>
      <c r="AB1949"/>
      <c r="AC1949"/>
    </row>
    <row r="1950" spans="2:29" s="14" customFormat="1" x14ac:dyDescent="0.25">
      <c r="B1950"/>
      <c r="C1950"/>
      <c r="D1950"/>
      <c r="E1950"/>
      <c r="F1950"/>
      <c r="G1950"/>
      <c r="H1950"/>
      <c r="I1950"/>
      <c r="J1950"/>
      <c r="K1950" s="91"/>
      <c r="L1950" s="91"/>
      <c r="M1950" s="91"/>
      <c r="R1950"/>
      <c r="S1950"/>
      <c r="T1950"/>
      <c r="U1950"/>
      <c r="V1950"/>
      <c r="W1950"/>
      <c r="X1950"/>
      <c r="Y1950"/>
      <c r="Z1950"/>
      <c r="AA1950"/>
      <c r="AB1950"/>
      <c r="AC1950"/>
    </row>
    <row r="1951" spans="2:29" s="14" customFormat="1" x14ac:dyDescent="0.25">
      <c r="B1951"/>
      <c r="C1951"/>
      <c r="D1951"/>
      <c r="E1951"/>
      <c r="F1951"/>
      <c r="G1951"/>
      <c r="H1951"/>
      <c r="I1951"/>
      <c r="J1951"/>
      <c r="K1951" s="91"/>
      <c r="L1951" s="91"/>
      <c r="M1951" s="91"/>
      <c r="R1951"/>
      <c r="S1951"/>
      <c r="T1951"/>
      <c r="U1951"/>
      <c r="V1951"/>
      <c r="W1951"/>
      <c r="X1951"/>
      <c r="Y1951"/>
      <c r="Z1951"/>
      <c r="AA1951"/>
      <c r="AB1951"/>
      <c r="AC1951"/>
    </row>
    <row r="1952" spans="2:29" s="14" customFormat="1" x14ac:dyDescent="0.25">
      <c r="B1952"/>
      <c r="C1952"/>
      <c r="D1952"/>
      <c r="E1952"/>
      <c r="F1952"/>
      <c r="G1952"/>
      <c r="H1952"/>
      <c r="I1952"/>
      <c r="J1952"/>
      <c r="K1952" s="91"/>
      <c r="L1952" s="91"/>
      <c r="M1952" s="91"/>
      <c r="R1952"/>
      <c r="S1952"/>
      <c r="T1952"/>
      <c r="U1952"/>
      <c r="V1952"/>
      <c r="W1952"/>
      <c r="X1952"/>
      <c r="Y1952"/>
      <c r="Z1952"/>
      <c r="AA1952"/>
      <c r="AB1952"/>
      <c r="AC1952"/>
    </row>
    <row r="1953" spans="2:29" s="14" customFormat="1" x14ac:dyDescent="0.25">
      <c r="B1953"/>
      <c r="C1953"/>
      <c r="D1953"/>
      <c r="E1953"/>
      <c r="F1953"/>
      <c r="G1953"/>
      <c r="H1953"/>
      <c r="I1953"/>
      <c r="J1953"/>
      <c r="K1953" s="91"/>
      <c r="L1953" s="91"/>
      <c r="M1953" s="91"/>
      <c r="R1953"/>
      <c r="S1953"/>
      <c r="T1953"/>
      <c r="U1953"/>
      <c r="V1953"/>
      <c r="W1953"/>
      <c r="X1953"/>
      <c r="Y1953"/>
      <c r="Z1953"/>
      <c r="AA1953"/>
      <c r="AB1953"/>
      <c r="AC1953"/>
    </row>
    <row r="1954" spans="2:29" s="14" customFormat="1" x14ac:dyDescent="0.25">
      <c r="B1954"/>
      <c r="C1954"/>
      <c r="D1954"/>
      <c r="E1954"/>
      <c r="F1954"/>
      <c r="G1954"/>
      <c r="H1954"/>
      <c r="I1954"/>
      <c r="J1954"/>
      <c r="K1954" s="91"/>
      <c r="L1954" s="91"/>
      <c r="M1954" s="91"/>
      <c r="R1954"/>
      <c r="S1954"/>
      <c r="T1954"/>
      <c r="U1954"/>
      <c r="V1954"/>
      <c r="W1954"/>
      <c r="X1954"/>
      <c r="Y1954"/>
      <c r="Z1954"/>
      <c r="AA1954"/>
      <c r="AB1954"/>
      <c r="AC1954"/>
    </row>
    <row r="1955" spans="2:29" s="14" customFormat="1" x14ac:dyDescent="0.25">
      <c r="B1955"/>
      <c r="C1955"/>
      <c r="D1955"/>
      <c r="E1955"/>
      <c r="F1955"/>
      <c r="G1955"/>
      <c r="H1955"/>
      <c r="I1955"/>
      <c r="J1955"/>
      <c r="K1955" s="91"/>
      <c r="L1955" s="91"/>
      <c r="M1955" s="91"/>
      <c r="R1955"/>
      <c r="S1955"/>
      <c r="T1955"/>
      <c r="U1955"/>
      <c r="V1955"/>
      <c r="W1955"/>
      <c r="X1955"/>
      <c r="Y1955"/>
      <c r="Z1955"/>
      <c r="AA1955"/>
      <c r="AB1955"/>
      <c r="AC1955"/>
    </row>
    <row r="1956" spans="2:29" s="14" customFormat="1" x14ac:dyDescent="0.25">
      <c r="B1956"/>
      <c r="C1956"/>
      <c r="D1956"/>
      <c r="E1956"/>
      <c r="F1956"/>
      <c r="G1956"/>
      <c r="H1956"/>
      <c r="I1956"/>
      <c r="J1956"/>
      <c r="K1956" s="91"/>
      <c r="L1956" s="91"/>
      <c r="M1956" s="91"/>
      <c r="R1956"/>
      <c r="S1956"/>
      <c r="T1956"/>
      <c r="U1956"/>
      <c r="V1956"/>
      <c r="W1956"/>
      <c r="X1956"/>
      <c r="Y1956"/>
      <c r="Z1956"/>
      <c r="AA1956"/>
      <c r="AB1956"/>
      <c r="AC1956"/>
    </row>
    <row r="1957" spans="2:29" s="14" customFormat="1" x14ac:dyDescent="0.25">
      <c r="B1957"/>
      <c r="C1957"/>
      <c r="D1957"/>
      <c r="E1957"/>
      <c r="F1957"/>
      <c r="G1957"/>
      <c r="H1957"/>
      <c r="I1957"/>
      <c r="J1957"/>
      <c r="K1957" s="91"/>
      <c r="L1957" s="91"/>
      <c r="M1957" s="91"/>
      <c r="R1957"/>
      <c r="S1957"/>
      <c r="T1957"/>
      <c r="U1957"/>
      <c r="V1957"/>
      <c r="W1957"/>
      <c r="X1957"/>
      <c r="Y1957"/>
      <c r="Z1957"/>
      <c r="AA1957"/>
      <c r="AB1957"/>
      <c r="AC1957"/>
    </row>
    <row r="1958" spans="2:29" s="14" customFormat="1" x14ac:dyDescent="0.25">
      <c r="B1958"/>
      <c r="C1958"/>
      <c r="D1958"/>
      <c r="E1958"/>
      <c r="F1958"/>
      <c r="G1958"/>
      <c r="H1958"/>
      <c r="I1958"/>
      <c r="J1958"/>
      <c r="K1958" s="91"/>
      <c r="L1958" s="91"/>
      <c r="M1958" s="91"/>
      <c r="R1958"/>
      <c r="S1958"/>
      <c r="T1958"/>
      <c r="U1958"/>
      <c r="V1958"/>
      <c r="W1958"/>
      <c r="X1958"/>
      <c r="Y1958"/>
      <c r="Z1958"/>
      <c r="AA1958"/>
      <c r="AB1958"/>
      <c r="AC1958"/>
    </row>
    <row r="1959" spans="2:29" s="14" customFormat="1" x14ac:dyDescent="0.25">
      <c r="B1959"/>
      <c r="C1959"/>
      <c r="D1959"/>
      <c r="E1959"/>
      <c r="F1959"/>
      <c r="G1959"/>
      <c r="H1959"/>
      <c r="I1959"/>
      <c r="J1959"/>
      <c r="K1959" s="91"/>
      <c r="L1959" s="91"/>
      <c r="M1959" s="91"/>
      <c r="R1959"/>
      <c r="S1959"/>
      <c r="T1959"/>
      <c r="U1959"/>
      <c r="V1959"/>
      <c r="W1959"/>
      <c r="X1959"/>
      <c r="Y1959"/>
      <c r="Z1959"/>
      <c r="AA1959"/>
      <c r="AB1959"/>
      <c r="AC1959"/>
    </row>
    <row r="1960" spans="2:29" s="14" customFormat="1" x14ac:dyDescent="0.25">
      <c r="B1960"/>
      <c r="C1960"/>
      <c r="D1960"/>
      <c r="E1960"/>
      <c r="F1960"/>
      <c r="G1960"/>
      <c r="H1960"/>
      <c r="I1960"/>
      <c r="J1960"/>
      <c r="K1960" s="91"/>
      <c r="L1960" s="91"/>
      <c r="M1960" s="91"/>
      <c r="R1960"/>
      <c r="S1960"/>
      <c r="T1960"/>
      <c r="U1960"/>
      <c r="V1960"/>
      <c r="W1960"/>
      <c r="X1960"/>
      <c r="Y1960"/>
      <c r="Z1960"/>
      <c r="AA1960"/>
      <c r="AB1960"/>
      <c r="AC1960"/>
    </row>
    <row r="1961" spans="2:29" s="14" customFormat="1" x14ac:dyDescent="0.25">
      <c r="B1961"/>
      <c r="C1961"/>
      <c r="D1961"/>
      <c r="E1961"/>
      <c r="F1961"/>
      <c r="G1961"/>
      <c r="H1961"/>
      <c r="I1961"/>
      <c r="J1961"/>
      <c r="K1961" s="91"/>
      <c r="L1961" s="91"/>
      <c r="M1961" s="91"/>
      <c r="R1961"/>
      <c r="S1961"/>
      <c r="T1961"/>
      <c r="U1961"/>
      <c r="V1961"/>
      <c r="W1961"/>
      <c r="X1961"/>
      <c r="Y1961"/>
      <c r="Z1961"/>
      <c r="AA1961"/>
      <c r="AB1961"/>
      <c r="AC1961"/>
    </row>
    <row r="1962" spans="2:29" s="14" customFormat="1" x14ac:dyDescent="0.25">
      <c r="B1962"/>
      <c r="C1962"/>
      <c r="D1962"/>
      <c r="E1962"/>
      <c r="F1962"/>
      <c r="G1962"/>
      <c r="H1962"/>
      <c r="I1962"/>
      <c r="J1962"/>
      <c r="K1962" s="91"/>
      <c r="L1962" s="91"/>
      <c r="M1962" s="91"/>
      <c r="R1962"/>
      <c r="S1962"/>
      <c r="T1962"/>
      <c r="U1962"/>
      <c r="V1962"/>
      <c r="W1962"/>
      <c r="X1962"/>
      <c r="Y1962"/>
      <c r="Z1962"/>
      <c r="AA1962"/>
      <c r="AB1962"/>
      <c r="AC1962"/>
    </row>
    <row r="1963" spans="2:29" s="14" customFormat="1" x14ac:dyDescent="0.25">
      <c r="B1963"/>
      <c r="C1963"/>
      <c r="D1963"/>
      <c r="E1963"/>
      <c r="F1963"/>
      <c r="G1963"/>
      <c r="H1963"/>
      <c r="I1963"/>
      <c r="J1963"/>
      <c r="K1963" s="91"/>
      <c r="L1963" s="91"/>
      <c r="M1963" s="91"/>
      <c r="R1963"/>
      <c r="S1963"/>
      <c r="T1963"/>
      <c r="U1963"/>
      <c r="V1963"/>
      <c r="W1963"/>
      <c r="X1963"/>
      <c r="Y1963"/>
      <c r="Z1963"/>
      <c r="AA1963"/>
      <c r="AB1963"/>
      <c r="AC1963"/>
    </row>
    <row r="1964" spans="2:29" s="14" customFormat="1" x14ac:dyDescent="0.25">
      <c r="B1964"/>
      <c r="C1964"/>
      <c r="D1964"/>
      <c r="E1964"/>
      <c r="F1964"/>
      <c r="G1964"/>
      <c r="H1964"/>
      <c r="I1964"/>
      <c r="J1964"/>
      <c r="K1964" s="91"/>
      <c r="L1964" s="91"/>
      <c r="M1964" s="91"/>
      <c r="R1964"/>
      <c r="S1964"/>
      <c r="T1964"/>
      <c r="U1964"/>
      <c r="V1964"/>
      <c r="W1964"/>
      <c r="X1964"/>
      <c r="Y1964"/>
      <c r="Z1964"/>
      <c r="AA1964"/>
      <c r="AB1964"/>
      <c r="AC1964"/>
    </row>
    <row r="1965" spans="2:29" s="14" customFormat="1" x14ac:dyDescent="0.25">
      <c r="B1965"/>
      <c r="C1965"/>
      <c r="D1965"/>
      <c r="E1965"/>
      <c r="F1965"/>
      <c r="G1965"/>
      <c r="H1965"/>
      <c r="I1965"/>
      <c r="J1965"/>
      <c r="K1965" s="91"/>
      <c r="L1965" s="91"/>
      <c r="M1965" s="91"/>
      <c r="R1965"/>
      <c r="S1965"/>
      <c r="T1965"/>
      <c r="U1965"/>
      <c r="V1965"/>
      <c r="W1965"/>
      <c r="X1965"/>
      <c r="Y1965"/>
      <c r="Z1965"/>
      <c r="AA1965"/>
      <c r="AB1965"/>
      <c r="AC1965"/>
    </row>
    <row r="1966" spans="2:29" s="14" customFormat="1" x14ac:dyDescent="0.25">
      <c r="B1966"/>
      <c r="C1966"/>
      <c r="D1966"/>
      <c r="E1966"/>
      <c r="F1966"/>
      <c r="G1966"/>
      <c r="H1966"/>
      <c r="I1966"/>
      <c r="J1966"/>
      <c r="K1966" s="91"/>
      <c r="L1966" s="91"/>
      <c r="M1966" s="91"/>
      <c r="R1966"/>
      <c r="S1966"/>
      <c r="T1966"/>
      <c r="U1966"/>
      <c r="V1966"/>
      <c r="W1966"/>
      <c r="X1966"/>
      <c r="Y1966"/>
      <c r="Z1966"/>
      <c r="AA1966"/>
      <c r="AB1966"/>
      <c r="AC1966"/>
    </row>
    <row r="1967" spans="2:29" s="14" customFormat="1" x14ac:dyDescent="0.25">
      <c r="B1967"/>
      <c r="C1967"/>
      <c r="D1967"/>
      <c r="E1967"/>
      <c r="F1967"/>
      <c r="G1967"/>
      <c r="H1967"/>
      <c r="I1967"/>
      <c r="J1967"/>
      <c r="K1967" s="91"/>
      <c r="L1967" s="91"/>
      <c r="M1967" s="91"/>
      <c r="R1967"/>
      <c r="S1967"/>
      <c r="T1967"/>
      <c r="U1967"/>
      <c r="V1967"/>
      <c r="W1967"/>
      <c r="X1967"/>
      <c r="Y1967"/>
      <c r="Z1967"/>
      <c r="AA1967"/>
      <c r="AB1967"/>
      <c r="AC1967"/>
    </row>
    <row r="1968" spans="2:29" s="14" customFormat="1" x14ac:dyDescent="0.25">
      <c r="B1968"/>
      <c r="C1968"/>
      <c r="D1968"/>
      <c r="E1968"/>
      <c r="F1968"/>
      <c r="G1968"/>
      <c r="H1968"/>
      <c r="I1968"/>
      <c r="J1968"/>
      <c r="K1968" s="91"/>
      <c r="L1968" s="91"/>
      <c r="M1968" s="91"/>
      <c r="R1968"/>
      <c r="S1968"/>
      <c r="T1968"/>
      <c r="U1968"/>
      <c r="V1968"/>
      <c r="W1968"/>
      <c r="X1968"/>
      <c r="Y1968"/>
      <c r="Z1968"/>
      <c r="AA1968"/>
      <c r="AB1968"/>
      <c r="AC1968"/>
    </row>
    <row r="1969" spans="2:29" s="14" customFormat="1" x14ac:dyDescent="0.25">
      <c r="B1969"/>
      <c r="C1969"/>
      <c r="D1969"/>
      <c r="E1969"/>
      <c r="F1969"/>
      <c r="G1969"/>
      <c r="H1969"/>
      <c r="I1969"/>
      <c r="J1969"/>
      <c r="K1969" s="91"/>
      <c r="L1969" s="91"/>
      <c r="M1969" s="91"/>
      <c r="R1969"/>
      <c r="S1969"/>
      <c r="T1969"/>
      <c r="U1969"/>
      <c r="V1969"/>
      <c r="W1969"/>
      <c r="X1969"/>
      <c r="Y1969"/>
      <c r="Z1969"/>
      <c r="AA1969"/>
      <c r="AB1969"/>
      <c r="AC1969"/>
    </row>
    <row r="1970" spans="2:29" s="14" customFormat="1" x14ac:dyDescent="0.25">
      <c r="B1970"/>
      <c r="C1970"/>
      <c r="D1970"/>
      <c r="E1970"/>
      <c r="F1970"/>
      <c r="G1970"/>
      <c r="H1970"/>
      <c r="I1970"/>
      <c r="J1970"/>
      <c r="K1970" s="91"/>
      <c r="L1970" s="91"/>
      <c r="M1970" s="91"/>
      <c r="R1970"/>
      <c r="S1970"/>
      <c r="T1970"/>
      <c r="U1970"/>
      <c r="V1970"/>
      <c r="W1970"/>
      <c r="X1970"/>
      <c r="Y1970"/>
      <c r="Z1970"/>
      <c r="AA1970"/>
      <c r="AB1970"/>
      <c r="AC1970"/>
    </row>
    <row r="1971" spans="2:29" s="14" customFormat="1" x14ac:dyDescent="0.25">
      <c r="B1971"/>
      <c r="C1971"/>
      <c r="D1971"/>
      <c r="E1971"/>
      <c r="F1971"/>
      <c r="G1971"/>
      <c r="H1971"/>
      <c r="I1971"/>
      <c r="J1971"/>
      <c r="K1971" s="91"/>
      <c r="L1971" s="91"/>
      <c r="M1971" s="91"/>
      <c r="R1971"/>
      <c r="S1971"/>
      <c r="T1971"/>
      <c r="U1971"/>
      <c r="V1971"/>
      <c r="W1971"/>
      <c r="X1971"/>
      <c r="Y1971"/>
      <c r="Z1971"/>
      <c r="AA1971"/>
      <c r="AB1971"/>
      <c r="AC1971"/>
    </row>
    <row r="1972" spans="2:29" s="14" customFormat="1" x14ac:dyDescent="0.25">
      <c r="B1972"/>
      <c r="C1972"/>
      <c r="D1972"/>
      <c r="E1972"/>
      <c r="F1972"/>
      <c r="G1972"/>
      <c r="H1972"/>
      <c r="I1972"/>
      <c r="J1972"/>
      <c r="K1972" s="91"/>
      <c r="L1972" s="91"/>
      <c r="M1972" s="91"/>
      <c r="R1972"/>
      <c r="S1972"/>
      <c r="T1972"/>
      <c r="U1972"/>
      <c r="V1972"/>
      <c r="W1972"/>
      <c r="X1972"/>
      <c r="Y1972"/>
      <c r="Z1972"/>
      <c r="AA1972"/>
      <c r="AB1972"/>
      <c r="AC1972"/>
    </row>
    <row r="1973" spans="2:29" s="14" customFormat="1" x14ac:dyDescent="0.25">
      <c r="B1973"/>
      <c r="C1973"/>
      <c r="D1973"/>
      <c r="E1973"/>
      <c r="F1973"/>
      <c r="G1973"/>
      <c r="H1973"/>
      <c r="I1973"/>
      <c r="J1973"/>
      <c r="K1973" s="91"/>
      <c r="L1973" s="91"/>
      <c r="M1973" s="91"/>
      <c r="R1973"/>
      <c r="S1973"/>
      <c r="T1973"/>
      <c r="U1973"/>
      <c r="V1973"/>
      <c r="W1973"/>
      <c r="X1973"/>
      <c r="Y1973"/>
      <c r="Z1973"/>
      <c r="AA1973"/>
      <c r="AB1973"/>
      <c r="AC1973"/>
    </row>
    <row r="1974" spans="2:29" s="14" customFormat="1" x14ac:dyDescent="0.25">
      <c r="B1974"/>
      <c r="C1974"/>
      <c r="D1974"/>
      <c r="E1974"/>
      <c r="F1974"/>
      <c r="G1974"/>
      <c r="H1974"/>
      <c r="I1974"/>
      <c r="J1974"/>
      <c r="K1974" s="91"/>
      <c r="L1974" s="91"/>
      <c r="M1974" s="91"/>
      <c r="R1974"/>
      <c r="S1974"/>
      <c r="T1974"/>
      <c r="U1974"/>
      <c r="V1974"/>
      <c r="W1974"/>
      <c r="X1974"/>
      <c r="Y1974"/>
      <c r="Z1974"/>
      <c r="AA1974"/>
      <c r="AB1974"/>
      <c r="AC1974"/>
    </row>
    <row r="1975" spans="2:29" s="14" customFormat="1" x14ac:dyDescent="0.25">
      <c r="B1975"/>
      <c r="C1975"/>
      <c r="D1975"/>
      <c r="E1975"/>
      <c r="F1975"/>
      <c r="G1975"/>
      <c r="H1975"/>
      <c r="I1975"/>
      <c r="J1975"/>
      <c r="K1975" s="91"/>
      <c r="L1975" s="91"/>
      <c r="M1975" s="91"/>
      <c r="R1975"/>
      <c r="S1975"/>
      <c r="T1975"/>
      <c r="U1975"/>
      <c r="V1975"/>
      <c r="W1975"/>
      <c r="X1975"/>
      <c r="Y1975"/>
      <c r="Z1975"/>
      <c r="AA1975"/>
      <c r="AB1975"/>
      <c r="AC1975"/>
    </row>
    <row r="1976" spans="2:29" s="14" customFormat="1" x14ac:dyDescent="0.25">
      <c r="B1976"/>
      <c r="C1976"/>
      <c r="D1976"/>
      <c r="E1976"/>
      <c r="F1976"/>
      <c r="G1976"/>
      <c r="H1976"/>
      <c r="I1976"/>
      <c r="J1976"/>
      <c r="K1976" s="91"/>
      <c r="L1976" s="91"/>
      <c r="M1976" s="91"/>
      <c r="R1976"/>
      <c r="S1976"/>
      <c r="T1976"/>
      <c r="U1976"/>
      <c r="V1976"/>
      <c r="W1976"/>
      <c r="X1976"/>
      <c r="Y1976"/>
      <c r="Z1976"/>
      <c r="AA1976"/>
      <c r="AB1976"/>
      <c r="AC1976"/>
    </row>
    <row r="1977" spans="2:29" s="14" customFormat="1" x14ac:dyDescent="0.25">
      <c r="B1977"/>
      <c r="C1977"/>
      <c r="D1977"/>
      <c r="E1977"/>
      <c r="F1977"/>
      <c r="G1977"/>
      <c r="H1977"/>
      <c r="I1977"/>
      <c r="J1977"/>
      <c r="K1977" s="91"/>
      <c r="L1977" s="91"/>
      <c r="M1977" s="91"/>
      <c r="R1977"/>
      <c r="S1977"/>
      <c r="T1977"/>
      <c r="U1977"/>
      <c r="V1977"/>
      <c r="W1977"/>
      <c r="X1977"/>
      <c r="Y1977"/>
      <c r="Z1977"/>
      <c r="AA1977"/>
      <c r="AB1977"/>
      <c r="AC1977"/>
    </row>
    <row r="1978" spans="2:29" s="14" customFormat="1" x14ac:dyDescent="0.25">
      <c r="B1978"/>
      <c r="C1978"/>
      <c r="D1978"/>
      <c r="E1978"/>
      <c r="F1978"/>
      <c r="G1978"/>
      <c r="H1978"/>
      <c r="I1978"/>
      <c r="J1978"/>
      <c r="K1978" s="91"/>
      <c r="L1978" s="91"/>
      <c r="M1978" s="91"/>
      <c r="R1978"/>
      <c r="S1978"/>
      <c r="T1978"/>
      <c r="U1978"/>
      <c r="V1978"/>
      <c r="W1978"/>
      <c r="X1978"/>
      <c r="Y1978"/>
      <c r="Z1978"/>
      <c r="AA1978"/>
      <c r="AB1978"/>
      <c r="AC1978"/>
    </row>
    <row r="1979" spans="2:29" s="14" customFormat="1" x14ac:dyDescent="0.25">
      <c r="B1979"/>
      <c r="C1979"/>
      <c r="D1979"/>
      <c r="E1979"/>
      <c r="F1979"/>
      <c r="G1979"/>
      <c r="H1979"/>
      <c r="I1979"/>
      <c r="J1979"/>
      <c r="K1979" s="91"/>
      <c r="L1979" s="91"/>
      <c r="M1979" s="91"/>
      <c r="R1979"/>
      <c r="S1979"/>
      <c r="T1979"/>
      <c r="U1979"/>
      <c r="V1979"/>
      <c r="W1979"/>
      <c r="X1979"/>
      <c r="Y1979"/>
      <c r="Z1979"/>
      <c r="AA1979"/>
      <c r="AB1979"/>
      <c r="AC1979"/>
    </row>
    <row r="1980" spans="2:29" s="14" customFormat="1" x14ac:dyDescent="0.25">
      <c r="B1980"/>
      <c r="C1980"/>
      <c r="D1980"/>
      <c r="E1980"/>
      <c r="F1980"/>
      <c r="G1980"/>
      <c r="H1980"/>
      <c r="I1980"/>
      <c r="J1980"/>
      <c r="K1980" s="91"/>
      <c r="L1980" s="91"/>
      <c r="M1980" s="91"/>
      <c r="R1980"/>
      <c r="S1980"/>
      <c r="T1980"/>
      <c r="U1980"/>
      <c r="V1980"/>
      <c r="W1980"/>
      <c r="X1980"/>
      <c r="Y1980"/>
      <c r="Z1980"/>
      <c r="AA1980"/>
      <c r="AB1980"/>
      <c r="AC1980"/>
    </row>
    <row r="1981" spans="2:29" s="14" customFormat="1" x14ac:dyDescent="0.25">
      <c r="B1981"/>
      <c r="C1981"/>
      <c r="D1981"/>
      <c r="E1981"/>
      <c r="F1981"/>
      <c r="G1981"/>
      <c r="H1981"/>
      <c r="I1981"/>
      <c r="J1981"/>
      <c r="K1981" s="91"/>
      <c r="L1981" s="91"/>
      <c r="M1981" s="91"/>
      <c r="R1981"/>
      <c r="S1981"/>
      <c r="T1981"/>
      <c r="U1981"/>
      <c r="V1981"/>
      <c r="W1981"/>
      <c r="X1981"/>
      <c r="Y1981"/>
      <c r="Z1981"/>
      <c r="AA1981"/>
      <c r="AB1981"/>
      <c r="AC1981"/>
    </row>
    <row r="1982" spans="2:29" s="14" customFormat="1" x14ac:dyDescent="0.25">
      <c r="B1982"/>
      <c r="C1982"/>
      <c r="D1982"/>
      <c r="E1982"/>
      <c r="F1982"/>
      <c r="G1982"/>
      <c r="H1982"/>
      <c r="I1982"/>
      <c r="J1982"/>
      <c r="K1982" s="91"/>
      <c r="L1982" s="91"/>
      <c r="M1982" s="91"/>
      <c r="R1982"/>
      <c r="S1982"/>
      <c r="T1982"/>
      <c r="U1982"/>
      <c r="V1982"/>
      <c r="W1982"/>
      <c r="X1982"/>
      <c r="Y1982"/>
      <c r="Z1982"/>
      <c r="AA1982"/>
      <c r="AB1982"/>
      <c r="AC1982"/>
    </row>
    <row r="1983" spans="2:29" s="14" customFormat="1" x14ac:dyDescent="0.25">
      <c r="B1983"/>
      <c r="C1983"/>
      <c r="D1983"/>
      <c r="E1983"/>
      <c r="F1983"/>
      <c r="G1983"/>
      <c r="H1983"/>
      <c r="I1983"/>
      <c r="J1983"/>
      <c r="K1983" s="91"/>
      <c r="L1983" s="91"/>
      <c r="M1983" s="91"/>
      <c r="R1983"/>
      <c r="S1983"/>
      <c r="T1983"/>
      <c r="U1983"/>
      <c r="V1983"/>
      <c r="W1983"/>
      <c r="X1983"/>
      <c r="Y1983"/>
      <c r="Z1983"/>
      <c r="AA1983"/>
      <c r="AB1983"/>
      <c r="AC1983"/>
    </row>
    <row r="1984" spans="2:29" s="14" customFormat="1" x14ac:dyDescent="0.25">
      <c r="B1984"/>
      <c r="C1984"/>
      <c r="D1984"/>
      <c r="E1984"/>
      <c r="F1984"/>
      <c r="G1984"/>
      <c r="H1984"/>
      <c r="I1984"/>
      <c r="J1984"/>
      <c r="K1984" s="91"/>
      <c r="L1984" s="91"/>
      <c r="M1984" s="91"/>
      <c r="R1984"/>
      <c r="S1984"/>
      <c r="T1984"/>
      <c r="U1984"/>
      <c r="V1984"/>
      <c r="W1984"/>
      <c r="X1984"/>
      <c r="Y1984"/>
      <c r="Z1984"/>
      <c r="AA1984"/>
      <c r="AB1984"/>
      <c r="AC1984"/>
    </row>
    <row r="1985" spans="2:29" s="14" customFormat="1" x14ac:dyDescent="0.25">
      <c r="B1985"/>
      <c r="C1985"/>
      <c r="D1985"/>
      <c r="E1985"/>
      <c r="F1985"/>
      <c r="G1985"/>
      <c r="H1985"/>
      <c r="I1985"/>
      <c r="J1985"/>
      <c r="K1985" s="91"/>
      <c r="L1985" s="91"/>
      <c r="M1985" s="91"/>
      <c r="R1985"/>
      <c r="S1985"/>
      <c r="T1985"/>
      <c r="U1985"/>
      <c r="V1985"/>
      <c r="W1985"/>
      <c r="X1985"/>
      <c r="Y1985"/>
      <c r="Z1985"/>
      <c r="AA1985"/>
      <c r="AB1985"/>
      <c r="AC1985"/>
    </row>
    <row r="1986" spans="2:29" s="14" customFormat="1" x14ac:dyDescent="0.25">
      <c r="B1986"/>
      <c r="C1986"/>
      <c r="D1986"/>
      <c r="E1986"/>
      <c r="F1986"/>
      <c r="G1986"/>
      <c r="H1986"/>
      <c r="I1986"/>
      <c r="J1986"/>
      <c r="K1986" s="91"/>
      <c r="L1986" s="91"/>
      <c r="M1986" s="91"/>
      <c r="R1986"/>
      <c r="S1986"/>
      <c r="T1986"/>
      <c r="U1986"/>
      <c r="V1986"/>
      <c r="W1986"/>
      <c r="X1986"/>
      <c r="Y1986"/>
      <c r="Z1986"/>
      <c r="AA1986"/>
      <c r="AB1986"/>
      <c r="AC1986"/>
    </row>
    <row r="1987" spans="2:29" s="14" customFormat="1" x14ac:dyDescent="0.25">
      <c r="B1987"/>
      <c r="C1987"/>
      <c r="D1987"/>
      <c r="E1987"/>
      <c r="F1987"/>
      <c r="G1987"/>
      <c r="H1987"/>
      <c r="I1987"/>
      <c r="J1987"/>
      <c r="K1987" s="91"/>
      <c r="L1987" s="91"/>
      <c r="M1987" s="91"/>
      <c r="R1987"/>
      <c r="S1987"/>
      <c r="T1987"/>
      <c r="U1987"/>
      <c r="V1987"/>
      <c r="W1987"/>
      <c r="X1987"/>
      <c r="Y1987"/>
      <c r="Z1987"/>
      <c r="AA1987"/>
      <c r="AB1987"/>
      <c r="AC1987"/>
    </row>
    <row r="1988" spans="2:29" s="14" customFormat="1" x14ac:dyDescent="0.25">
      <c r="B1988"/>
      <c r="C1988"/>
      <c r="D1988"/>
      <c r="E1988"/>
      <c r="F1988"/>
      <c r="G1988"/>
      <c r="H1988"/>
      <c r="I1988"/>
      <c r="J1988"/>
      <c r="K1988" s="91"/>
      <c r="L1988" s="91"/>
      <c r="M1988" s="91"/>
      <c r="R1988"/>
      <c r="S1988"/>
      <c r="T1988"/>
      <c r="U1988"/>
      <c r="V1988"/>
      <c r="W1988"/>
      <c r="X1988"/>
      <c r="Y1988"/>
      <c r="Z1988"/>
      <c r="AA1988"/>
      <c r="AB1988"/>
      <c r="AC1988"/>
    </row>
    <row r="1989" spans="2:29" s="14" customFormat="1" x14ac:dyDescent="0.25">
      <c r="B1989"/>
      <c r="C1989"/>
      <c r="D1989"/>
      <c r="E1989"/>
      <c r="F1989"/>
      <c r="G1989"/>
      <c r="H1989"/>
      <c r="I1989"/>
      <c r="J1989"/>
      <c r="K1989" s="91"/>
      <c r="L1989" s="91"/>
      <c r="M1989" s="91"/>
      <c r="R1989"/>
      <c r="S1989"/>
      <c r="T1989"/>
      <c r="U1989"/>
      <c r="V1989"/>
      <c r="W1989"/>
      <c r="X1989"/>
      <c r="Y1989"/>
      <c r="Z1989"/>
      <c r="AA1989"/>
      <c r="AB1989"/>
      <c r="AC1989"/>
    </row>
    <row r="1990" spans="2:29" s="14" customFormat="1" x14ac:dyDescent="0.25">
      <c r="B1990"/>
      <c r="C1990"/>
      <c r="D1990"/>
      <c r="E1990"/>
      <c r="F1990"/>
      <c r="G1990"/>
      <c r="H1990"/>
      <c r="I1990"/>
      <c r="J1990"/>
      <c r="K1990" s="91"/>
      <c r="L1990" s="91"/>
      <c r="M1990" s="91"/>
      <c r="R1990"/>
      <c r="S1990"/>
      <c r="T1990"/>
      <c r="U1990"/>
      <c r="V1990"/>
      <c r="W1990"/>
      <c r="X1990"/>
      <c r="Y1990"/>
      <c r="Z1990"/>
      <c r="AA1990"/>
      <c r="AB1990"/>
      <c r="AC1990"/>
    </row>
    <row r="1991" spans="2:29" s="14" customFormat="1" x14ac:dyDescent="0.25">
      <c r="B1991"/>
      <c r="C1991"/>
      <c r="D1991"/>
      <c r="E1991"/>
      <c r="F1991"/>
      <c r="G1991"/>
      <c r="H1991"/>
      <c r="I1991"/>
      <c r="J1991"/>
      <c r="K1991" s="91"/>
      <c r="L1991" s="91"/>
      <c r="M1991" s="91"/>
      <c r="R1991"/>
      <c r="S1991"/>
      <c r="T1991"/>
      <c r="U1991"/>
      <c r="V1991"/>
      <c r="W1991"/>
      <c r="X1991"/>
      <c r="Y1991"/>
      <c r="Z1991"/>
      <c r="AA1991"/>
      <c r="AB1991"/>
      <c r="AC1991"/>
    </row>
    <row r="1992" spans="2:29" s="14" customFormat="1" x14ac:dyDescent="0.25">
      <c r="B1992"/>
      <c r="C1992"/>
      <c r="D1992"/>
      <c r="E1992"/>
      <c r="F1992"/>
      <c r="G1992"/>
      <c r="H1992"/>
      <c r="I1992"/>
      <c r="J1992"/>
      <c r="K1992" s="91"/>
      <c r="L1992" s="91"/>
      <c r="M1992" s="91"/>
      <c r="R1992"/>
      <c r="S1992"/>
      <c r="T1992"/>
      <c r="U1992"/>
      <c r="V1992"/>
      <c r="W1992"/>
      <c r="X1992"/>
      <c r="Y1992"/>
      <c r="Z1992"/>
      <c r="AA1992"/>
      <c r="AB1992"/>
      <c r="AC1992"/>
    </row>
    <row r="1993" spans="2:29" s="14" customFormat="1" x14ac:dyDescent="0.25">
      <c r="B1993"/>
      <c r="C1993"/>
      <c r="D1993"/>
      <c r="E1993"/>
      <c r="F1993"/>
      <c r="G1993"/>
      <c r="H1993"/>
      <c r="I1993"/>
      <c r="J1993"/>
      <c r="K1993" s="91"/>
      <c r="L1993" s="91"/>
      <c r="M1993" s="91"/>
      <c r="R1993"/>
      <c r="S1993"/>
      <c r="T1993"/>
      <c r="U1993"/>
      <c r="V1993"/>
      <c r="W1993"/>
      <c r="X1993"/>
      <c r="Y1993"/>
      <c r="Z1993"/>
      <c r="AA1993"/>
      <c r="AB1993"/>
      <c r="AC1993"/>
    </row>
    <row r="1994" spans="2:29" s="14" customFormat="1" x14ac:dyDescent="0.25">
      <c r="B1994"/>
      <c r="C1994"/>
      <c r="D1994"/>
      <c r="E1994"/>
      <c r="F1994"/>
      <c r="G1994"/>
      <c r="H1994"/>
      <c r="I1994"/>
      <c r="J1994"/>
      <c r="K1994" s="91"/>
      <c r="L1994" s="91"/>
      <c r="M1994" s="91"/>
      <c r="R1994"/>
      <c r="S1994"/>
      <c r="T1994"/>
      <c r="U1994"/>
      <c r="V1994"/>
      <c r="W1994"/>
      <c r="X1994"/>
      <c r="Y1994"/>
      <c r="Z1994"/>
      <c r="AA1994"/>
      <c r="AB1994"/>
      <c r="AC1994"/>
    </row>
    <row r="1995" spans="2:29" s="14" customFormat="1" x14ac:dyDescent="0.25">
      <c r="B1995"/>
      <c r="C1995"/>
      <c r="D1995"/>
      <c r="E1995"/>
      <c r="F1995"/>
      <c r="G1995"/>
      <c r="H1995"/>
      <c r="I1995"/>
      <c r="J1995"/>
      <c r="K1995" s="91"/>
      <c r="L1995" s="91"/>
      <c r="M1995" s="91"/>
      <c r="R1995"/>
      <c r="S1995"/>
      <c r="T1995"/>
      <c r="U1995"/>
      <c r="V1995"/>
      <c r="W1995"/>
      <c r="X1995"/>
      <c r="Y1995"/>
      <c r="Z1995"/>
      <c r="AA1995"/>
      <c r="AB1995"/>
      <c r="AC1995"/>
    </row>
    <row r="1996" spans="2:29" s="14" customFormat="1" x14ac:dyDescent="0.25">
      <c r="B1996"/>
      <c r="C1996"/>
      <c r="D1996"/>
      <c r="E1996"/>
      <c r="F1996"/>
      <c r="G1996"/>
      <c r="H1996"/>
      <c r="I1996"/>
      <c r="J1996"/>
      <c r="K1996" s="91"/>
      <c r="L1996" s="91"/>
      <c r="M1996" s="91"/>
      <c r="R1996"/>
      <c r="S1996"/>
      <c r="T1996"/>
      <c r="U1996"/>
      <c r="V1996"/>
      <c r="W1996"/>
      <c r="X1996"/>
      <c r="Y1996"/>
      <c r="Z1996"/>
      <c r="AA1996"/>
      <c r="AB1996"/>
      <c r="AC1996"/>
    </row>
    <row r="1997" spans="2:29" s="14" customFormat="1" x14ac:dyDescent="0.25">
      <c r="B1997"/>
      <c r="C1997"/>
      <c r="D1997"/>
      <c r="E1997"/>
      <c r="F1997"/>
      <c r="G1997"/>
      <c r="H1997"/>
      <c r="I1997"/>
      <c r="J1997"/>
      <c r="K1997" s="91"/>
      <c r="L1997" s="91"/>
      <c r="M1997" s="91"/>
      <c r="R1997"/>
      <c r="S1997"/>
      <c r="T1997"/>
      <c r="U1997"/>
      <c r="V1997"/>
      <c r="W1997"/>
      <c r="X1997"/>
      <c r="Y1997"/>
      <c r="Z1997"/>
      <c r="AA1997"/>
      <c r="AB1997"/>
      <c r="AC1997"/>
    </row>
    <row r="1998" spans="2:29" s="14" customFormat="1" x14ac:dyDescent="0.25">
      <c r="B1998"/>
      <c r="C1998"/>
      <c r="D1998"/>
      <c r="E1998"/>
      <c r="F1998"/>
      <c r="G1998"/>
      <c r="H1998"/>
      <c r="I1998"/>
      <c r="J1998"/>
      <c r="K1998" s="91"/>
      <c r="L1998" s="91"/>
      <c r="M1998" s="91"/>
      <c r="R1998"/>
      <c r="S1998"/>
      <c r="T1998"/>
      <c r="U1998"/>
      <c r="V1998"/>
      <c r="W1998"/>
      <c r="X1998"/>
      <c r="Y1998"/>
      <c r="Z1998"/>
      <c r="AA1998"/>
      <c r="AB1998"/>
      <c r="AC1998"/>
    </row>
    <row r="1999" spans="2:29" s="14" customFormat="1" x14ac:dyDescent="0.25">
      <c r="B1999"/>
      <c r="C1999"/>
      <c r="D1999"/>
      <c r="E1999"/>
      <c r="F1999"/>
      <c r="G1999"/>
      <c r="H1999"/>
      <c r="I1999"/>
      <c r="J1999"/>
      <c r="K1999" s="91"/>
      <c r="L1999" s="91"/>
      <c r="M1999" s="91"/>
      <c r="R1999"/>
      <c r="S1999"/>
      <c r="T1999"/>
      <c r="U1999"/>
      <c r="V1999"/>
      <c r="W1999"/>
      <c r="X1999"/>
      <c r="Y1999"/>
      <c r="Z1999"/>
      <c r="AA1999"/>
      <c r="AB1999"/>
      <c r="AC1999"/>
    </row>
    <row r="2000" spans="2:29" s="14" customFormat="1" x14ac:dyDescent="0.25">
      <c r="B2000"/>
      <c r="C2000"/>
      <c r="D2000"/>
      <c r="E2000"/>
      <c r="F2000"/>
      <c r="G2000"/>
      <c r="H2000"/>
      <c r="I2000"/>
      <c r="J2000"/>
      <c r="K2000" s="91"/>
      <c r="L2000" s="91"/>
      <c r="M2000" s="91"/>
      <c r="R2000"/>
      <c r="S2000"/>
      <c r="T2000"/>
      <c r="U2000"/>
      <c r="V2000"/>
      <c r="W2000"/>
      <c r="X2000"/>
      <c r="Y2000"/>
      <c r="Z2000"/>
      <c r="AA2000"/>
      <c r="AB2000"/>
      <c r="AC2000"/>
    </row>
    <row r="2001" spans="2:29" s="14" customFormat="1" x14ac:dyDescent="0.25">
      <c r="B2001"/>
      <c r="C2001"/>
      <c r="D2001"/>
      <c r="E2001"/>
      <c r="F2001"/>
      <c r="G2001"/>
      <c r="H2001"/>
      <c r="I2001"/>
      <c r="J2001"/>
      <c r="K2001" s="91"/>
      <c r="L2001" s="91"/>
      <c r="M2001" s="91"/>
      <c r="R2001"/>
      <c r="S2001"/>
      <c r="T2001"/>
      <c r="U2001"/>
      <c r="V2001"/>
      <c r="W2001"/>
      <c r="X2001"/>
      <c r="Y2001"/>
      <c r="Z2001"/>
      <c r="AA2001"/>
      <c r="AB2001"/>
      <c r="AC2001"/>
    </row>
    <row r="2002" spans="2:29" s="14" customFormat="1" x14ac:dyDescent="0.25">
      <c r="B2002"/>
      <c r="C2002"/>
      <c r="D2002"/>
      <c r="E2002"/>
      <c r="F2002"/>
      <c r="G2002"/>
      <c r="H2002"/>
      <c r="I2002"/>
      <c r="J2002"/>
      <c r="K2002" s="91"/>
      <c r="L2002" s="91"/>
      <c r="M2002" s="91"/>
      <c r="R2002"/>
      <c r="S2002"/>
      <c r="T2002"/>
      <c r="U2002"/>
      <c r="V2002"/>
      <c r="W2002"/>
      <c r="X2002"/>
      <c r="Y2002"/>
      <c r="Z2002"/>
      <c r="AA2002"/>
      <c r="AB2002"/>
      <c r="AC2002"/>
    </row>
    <row r="2003" spans="2:29" s="14" customFormat="1" x14ac:dyDescent="0.25">
      <c r="B2003"/>
      <c r="C2003"/>
      <c r="D2003"/>
      <c r="E2003"/>
      <c r="F2003"/>
      <c r="G2003"/>
      <c r="H2003"/>
      <c r="I2003"/>
      <c r="J2003"/>
      <c r="K2003" s="91"/>
      <c r="L2003" s="91"/>
      <c r="M2003" s="91"/>
      <c r="R2003"/>
      <c r="S2003"/>
      <c r="T2003"/>
      <c r="U2003"/>
      <c r="V2003"/>
      <c r="W2003"/>
      <c r="X2003"/>
      <c r="Y2003"/>
      <c r="Z2003"/>
      <c r="AA2003"/>
      <c r="AB2003"/>
      <c r="AC2003"/>
    </row>
    <row r="2004" spans="2:29" s="14" customFormat="1" x14ac:dyDescent="0.25">
      <c r="B2004"/>
      <c r="C2004"/>
      <c r="D2004"/>
      <c r="E2004"/>
      <c r="F2004"/>
      <c r="G2004"/>
      <c r="H2004"/>
      <c r="I2004"/>
      <c r="J2004"/>
      <c r="K2004" s="91"/>
      <c r="L2004" s="91"/>
      <c r="M2004" s="91"/>
      <c r="R2004"/>
      <c r="S2004"/>
      <c r="T2004"/>
      <c r="U2004"/>
      <c r="V2004"/>
      <c r="W2004"/>
      <c r="X2004"/>
      <c r="Y2004"/>
      <c r="Z2004"/>
      <c r="AA2004"/>
      <c r="AB2004"/>
      <c r="AC2004"/>
    </row>
    <row r="2005" spans="2:29" s="14" customFormat="1" x14ac:dyDescent="0.25">
      <c r="B2005"/>
      <c r="C2005"/>
      <c r="D2005"/>
      <c r="E2005"/>
      <c r="F2005"/>
      <c r="G2005"/>
      <c r="H2005"/>
      <c r="I2005"/>
      <c r="J2005"/>
      <c r="K2005" s="91"/>
      <c r="L2005" s="91"/>
      <c r="M2005" s="91"/>
      <c r="R2005"/>
      <c r="S2005"/>
      <c r="T2005"/>
      <c r="U2005"/>
      <c r="V2005"/>
      <c r="W2005"/>
      <c r="X2005"/>
      <c r="Y2005"/>
      <c r="Z2005"/>
      <c r="AA2005"/>
      <c r="AB2005"/>
      <c r="AC2005"/>
    </row>
    <row r="2006" spans="2:29" s="14" customFormat="1" x14ac:dyDescent="0.25">
      <c r="B2006"/>
      <c r="C2006"/>
      <c r="D2006"/>
      <c r="E2006"/>
      <c r="F2006"/>
      <c r="G2006"/>
      <c r="H2006"/>
      <c r="I2006"/>
      <c r="J2006"/>
      <c r="K2006" s="91"/>
      <c r="L2006" s="91"/>
      <c r="M2006" s="91"/>
      <c r="R2006"/>
      <c r="S2006"/>
      <c r="T2006"/>
      <c r="U2006"/>
      <c r="V2006"/>
      <c r="W2006"/>
      <c r="X2006"/>
      <c r="Y2006"/>
      <c r="Z2006"/>
      <c r="AA2006"/>
      <c r="AB2006"/>
      <c r="AC2006"/>
    </row>
    <row r="2007" spans="2:29" s="14" customFormat="1" x14ac:dyDescent="0.25">
      <c r="B2007"/>
      <c r="C2007"/>
      <c r="D2007"/>
      <c r="E2007"/>
      <c r="F2007"/>
      <c r="G2007"/>
      <c r="H2007"/>
      <c r="I2007"/>
      <c r="J2007"/>
      <c r="K2007" s="91"/>
      <c r="L2007" s="91"/>
      <c r="M2007" s="91"/>
      <c r="R2007"/>
      <c r="S2007"/>
      <c r="T2007"/>
      <c r="U2007"/>
      <c r="V2007"/>
      <c r="W2007"/>
      <c r="X2007"/>
      <c r="Y2007"/>
      <c r="Z2007"/>
      <c r="AA2007"/>
      <c r="AB2007"/>
      <c r="AC2007"/>
    </row>
    <row r="2008" spans="2:29" s="14" customFormat="1" x14ac:dyDescent="0.25">
      <c r="B2008"/>
      <c r="C2008"/>
      <c r="D2008"/>
      <c r="E2008"/>
      <c r="F2008"/>
      <c r="G2008"/>
      <c r="H2008"/>
      <c r="I2008"/>
      <c r="J2008"/>
      <c r="K2008" s="91"/>
      <c r="L2008" s="91"/>
      <c r="M2008" s="91"/>
      <c r="R2008"/>
      <c r="S2008"/>
      <c r="T2008"/>
      <c r="U2008"/>
      <c r="V2008"/>
      <c r="W2008"/>
      <c r="X2008"/>
      <c r="Y2008"/>
      <c r="Z2008"/>
      <c r="AA2008"/>
      <c r="AB2008"/>
      <c r="AC2008"/>
    </row>
    <row r="2009" spans="2:29" s="14" customFormat="1" x14ac:dyDescent="0.25">
      <c r="B2009"/>
      <c r="C2009"/>
      <c r="D2009"/>
      <c r="E2009"/>
      <c r="F2009"/>
      <c r="G2009"/>
      <c r="H2009"/>
      <c r="I2009"/>
      <c r="J2009"/>
      <c r="K2009" s="91"/>
      <c r="L2009" s="91"/>
      <c r="M2009" s="91"/>
      <c r="R2009"/>
      <c r="S2009"/>
      <c r="T2009"/>
      <c r="U2009"/>
      <c r="V2009"/>
      <c r="W2009"/>
      <c r="X2009"/>
      <c r="Y2009"/>
      <c r="Z2009"/>
      <c r="AA2009"/>
      <c r="AB2009"/>
      <c r="AC2009"/>
    </row>
    <row r="2010" spans="2:29" s="14" customFormat="1" x14ac:dyDescent="0.25">
      <c r="B2010"/>
      <c r="C2010"/>
      <c r="D2010"/>
      <c r="E2010"/>
      <c r="F2010"/>
      <c r="G2010"/>
      <c r="H2010"/>
      <c r="I2010"/>
      <c r="J2010"/>
      <c r="K2010" s="91"/>
      <c r="L2010" s="91"/>
      <c r="M2010" s="91"/>
      <c r="R2010"/>
      <c r="S2010"/>
      <c r="T2010"/>
      <c r="U2010"/>
      <c r="V2010"/>
      <c r="W2010"/>
      <c r="X2010"/>
      <c r="Y2010"/>
      <c r="Z2010"/>
      <c r="AA2010"/>
      <c r="AB2010"/>
      <c r="AC2010"/>
    </row>
    <row r="2011" spans="2:29" s="14" customFormat="1" x14ac:dyDescent="0.25">
      <c r="B2011"/>
      <c r="C2011"/>
      <c r="D2011"/>
      <c r="E2011"/>
      <c r="F2011"/>
      <c r="G2011"/>
      <c r="H2011"/>
      <c r="I2011"/>
      <c r="J2011"/>
      <c r="K2011" s="91"/>
      <c r="L2011" s="91"/>
      <c r="M2011" s="91"/>
      <c r="R2011"/>
      <c r="S2011"/>
      <c r="T2011"/>
      <c r="U2011"/>
      <c r="V2011"/>
      <c r="W2011"/>
      <c r="X2011"/>
      <c r="Y2011"/>
      <c r="Z2011"/>
      <c r="AA2011"/>
      <c r="AB2011"/>
      <c r="AC2011"/>
    </row>
    <row r="2012" spans="2:29" s="14" customFormat="1" x14ac:dyDescent="0.25">
      <c r="B2012"/>
      <c r="C2012"/>
      <c r="D2012"/>
      <c r="E2012"/>
      <c r="F2012"/>
      <c r="G2012"/>
      <c r="H2012"/>
      <c r="I2012"/>
      <c r="J2012"/>
      <c r="K2012" s="91"/>
      <c r="L2012" s="91"/>
      <c r="M2012" s="91"/>
      <c r="R2012"/>
      <c r="S2012"/>
      <c r="T2012"/>
      <c r="U2012"/>
      <c r="V2012"/>
      <c r="W2012"/>
      <c r="X2012"/>
      <c r="Y2012"/>
      <c r="Z2012"/>
      <c r="AA2012"/>
      <c r="AB2012"/>
      <c r="AC2012"/>
    </row>
    <row r="2013" spans="2:29" s="14" customFormat="1" x14ac:dyDescent="0.25">
      <c r="B2013"/>
      <c r="C2013"/>
      <c r="D2013"/>
      <c r="E2013"/>
      <c r="F2013"/>
      <c r="G2013"/>
      <c r="H2013"/>
      <c r="I2013"/>
      <c r="J2013"/>
      <c r="K2013" s="91"/>
      <c r="L2013" s="91"/>
      <c r="M2013" s="91"/>
      <c r="R2013"/>
      <c r="S2013"/>
      <c r="T2013"/>
      <c r="U2013"/>
      <c r="V2013"/>
      <c r="W2013"/>
      <c r="X2013"/>
      <c r="Y2013"/>
      <c r="Z2013"/>
      <c r="AA2013"/>
      <c r="AB2013"/>
      <c r="AC2013"/>
    </row>
    <row r="2014" spans="2:29" s="14" customFormat="1" x14ac:dyDescent="0.25">
      <c r="B2014"/>
      <c r="C2014"/>
      <c r="D2014"/>
      <c r="E2014"/>
      <c r="F2014"/>
      <c r="G2014"/>
      <c r="H2014"/>
      <c r="I2014"/>
      <c r="J2014"/>
      <c r="K2014" s="91"/>
      <c r="L2014" s="91"/>
      <c r="M2014" s="91"/>
      <c r="R2014"/>
      <c r="S2014"/>
      <c r="T2014"/>
      <c r="U2014"/>
      <c r="V2014"/>
      <c r="W2014"/>
      <c r="X2014"/>
      <c r="Y2014"/>
      <c r="Z2014"/>
      <c r="AA2014"/>
      <c r="AB2014"/>
      <c r="AC2014"/>
    </row>
    <row r="2015" spans="2:29" s="14" customFormat="1" x14ac:dyDescent="0.25">
      <c r="B2015"/>
      <c r="C2015"/>
      <c r="D2015"/>
      <c r="E2015"/>
      <c r="F2015"/>
      <c r="G2015"/>
      <c r="H2015"/>
      <c r="I2015"/>
      <c r="J2015"/>
      <c r="K2015" s="91"/>
      <c r="L2015" s="91"/>
      <c r="M2015" s="91"/>
      <c r="R2015"/>
      <c r="S2015"/>
      <c r="T2015"/>
      <c r="U2015"/>
      <c r="V2015"/>
      <c r="W2015"/>
      <c r="X2015"/>
      <c r="Y2015"/>
      <c r="Z2015"/>
      <c r="AA2015"/>
      <c r="AB2015"/>
      <c r="AC2015"/>
    </row>
    <row r="2016" spans="2:29" s="14" customFormat="1" x14ac:dyDescent="0.25">
      <c r="B2016"/>
      <c r="C2016"/>
      <c r="D2016"/>
      <c r="E2016"/>
      <c r="F2016"/>
      <c r="G2016"/>
      <c r="H2016"/>
      <c r="I2016"/>
      <c r="J2016"/>
      <c r="K2016" s="91"/>
      <c r="L2016" s="91"/>
      <c r="M2016" s="91"/>
      <c r="R2016"/>
      <c r="S2016"/>
      <c r="T2016"/>
      <c r="U2016"/>
      <c r="V2016"/>
      <c r="W2016"/>
      <c r="X2016"/>
      <c r="Y2016"/>
      <c r="Z2016"/>
      <c r="AA2016"/>
      <c r="AB2016"/>
      <c r="AC2016"/>
    </row>
    <row r="2017" spans="2:29" s="14" customFormat="1" x14ac:dyDescent="0.25">
      <c r="B2017"/>
      <c r="C2017"/>
      <c r="D2017"/>
      <c r="E2017"/>
      <c r="F2017"/>
      <c r="G2017"/>
      <c r="H2017"/>
      <c r="I2017"/>
      <c r="J2017"/>
      <c r="K2017" s="91"/>
      <c r="L2017" s="91"/>
      <c r="M2017" s="91"/>
      <c r="R2017"/>
      <c r="S2017"/>
      <c r="T2017"/>
      <c r="U2017"/>
      <c r="V2017"/>
      <c r="W2017"/>
      <c r="X2017"/>
      <c r="Y2017"/>
      <c r="Z2017"/>
      <c r="AA2017"/>
      <c r="AB2017"/>
      <c r="AC2017"/>
    </row>
    <row r="2018" spans="2:29" s="14" customFormat="1" x14ac:dyDescent="0.25">
      <c r="B2018"/>
      <c r="C2018"/>
      <c r="D2018"/>
      <c r="E2018"/>
      <c r="F2018"/>
      <c r="G2018"/>
      <c r="H2018"/>
      <c r="I2018"/>
      <c r="J2018"/>
      <c r="K2018" s="91"/>
      <c r="L2018" s="91"/>
      <c r="M2018" s="91"/>
      <c r="R2018"/>
      <c r="S2018"/>
      <c r="T2018"/>
      <c r="U2018"/>
      <c r="V2018"/>
      <c r="W2018"/>
      <c r="X2018"/>
      <c r="Y2018"/>
      <c r="Z2018"/>
      <c r="AA2018"/>
      <c r="AB2018"/>
      <c r="AC2018"/>
    </row>
    <row r="2019" spans="2:29" s="14" customFormat="1" x14ac:dyDescent="0.25">
      <c r="B2019"/>
      <c r="C2019"/>
      <c r="D2019"/>
      <c r="E2019"/>
      <c r="F2019"/>
      <c r="G2019"/>
      <c r="H2019"/>
      <c r="I2019"/>
      <c r="J2019"/>
      <c r="K2019" s="91"/>
      <c r="L2019" s="91"/>
      <c r="M2019" s="91"/>
      <c r="R2019"/>
      <c r="S2019"/>
      <c r="T2019"/>
      <c r="U2019"/>
      <c r="V2019"/>
      <c r="W2019"/>
      <c r="X2019"/>
      <c r="Y2019"/>
      <c r="Z2019"/>
      <c r="AA2019"/>
      <c r="AB2019"/>
      <c r="AC2019"/>
    </row>
    <row r="2020" spans="2:29" s="14" customFormat="1" x14ac:dyDescent="0.25">
      <c r="B2020"/>
      <c r="C2020"/>
      <c r="D2020"/>
      <c r="E2020"/>
      <c r="F2020"/>
      <c r="G2020"/>
      <c r="H2020"/>
      <c r="I2020"/>
      <c r="J2020"/>
      <c r="K2020" s="91"/>
      <c r="L2020" s="91"/>
      <c r="M2020" s="91"/>
      <c r="R2020"/>
      <c r="S2020"/>
      <c r="T2020"/>
      <c r="U2020"/>
      <c r="V2020"/>
      <c r="W2020"/>
      <c r="X2020"/>
      <c r="Y2020"/>
      <c r="Z2020"/>
      <c r="AA2020"/>
      <c r="AB2020"/>
      <c r="AC2020"/>
    </row>
    <row r="2021" spans="2:29" s="14" customFormat="1" x14ac:dyDescent="0.25">
      <c r="B2021"/>
      <c r="C2021"/>
      <c r="D2021"/>
      <c r="E2021"/>
      <c r="F2021"/>
      <c r="G2021"/>
      <c r="H2021"/>
      <c r="I2021"/>
      <c r="J2021"/>
      <c r="K2021" s="91"/>
      <c r="L2021" s="91"/>
      <c r="M2021" s="91"/>
      <c r="R2021"/>
      <c r="S2021"/>
      <c r="T2021"/>
      <c r="U2021"/>
      <c r="V2021"/>
      <c r="W2021"/>
      <c r="X2021"/>
      <c r="Y2021"/>
      <c r="Z2021"/>
      <c r="AA2021"/>
      <c r="AB2021"/>
      <c r="AC2021"/>
    </row>
    <row r="2022" spans="2:29" s="14" customFormat="1" x14ac:dyDescent="0.25">
      <c r="B2022"/>
      <c r="C2022"/>
      <c r="D2022"/>
      <c r="E2022"/>
      <c r="F2022"/>
      <c r="G2022"/>
      <c r="H2022"/>
      <c r="I2022"/>
      <c r="J2022"/>
      <c r="K2022" s="91"/>
      <c r="L2022" s="91"/>
      <c r="M2022" s="91"/>
      <c r="R2022"/>
      <c r="S2022"/>
      <c r="T2022"/>
      <c r="U2022"/>
      <c r="V2022"/>
      <c r="W2022"/>
      <c r="X2022"/>
      <c r="Y2022"/>
      <c r="Z2022"/>
      <c r="AA2022"/>
      <c r="AB2022"/>
      <c r="AC2022"/>
    </row>
    <row r="2023" spans="2:29" s="14" customFormat="1" x14ac:dyDescent="0.25">
      <c r="B2023"/>
      <c r="C2023"/>
      <c r="D2023"/>
      <c r="E2023"/>
      <c r="F2023"/>
      <c r="G2023"/>
      <c r="H2023"/>
      <c r="I2023"/>
      <c r="J2023"/>
      <c r="K2023" s="91"/>
      <c r="L2023" s="91"/>
      <c r="M2023" s="91"/>
      <c r="R2023"/>
      <c r="S2023"/>
      <c r="T2023"/>
      <c r="U2023"/>
      <c r="V2023"/>
      <c r="W2023"/>
      <c r="X2023"/>
      <c r="Y2023"/>
      <c r="Z2023"/>
      <c r="AA2023"/>
      <c r="AB2023"/>
      <c r="AC2023"/>
    </row>
    <row r="2024" spans="2:29" s="14" customFormat="1" x14ac:dyDescent="0.25">
      <c r="B2024"/>
      <c r="C2024"/>
      <c r="D2024"/>
      <c r="E2024"/>
      <c r="F2024"/>
      <c r="G2024"/>
      <c r="H2024"/>
      <c r="I2024"/>
      <c r="J2024"/>
      <c r="K2024" s="91"/>
      <c r="L2024" s="91"/>
      <c r="M2024" s="91"/>
      <c r="R2024"/>
      <c r="S2024"/>
      <c r="T2024"/>
      <c r="U2024"/>
      <c r="V2024"/>
      <c r="W2024"/>
      <c r="X2024"/>
      <c r="Y2024"/>
      <c r="Z2024"/>
      <c r="AA2024"/>
      <c r="AB2024"/>
      <c r="AC2024"/>
    </row>
    <row r="2025" spans="2:29" s="14" customFormat="1" x14ac:dyDescent="0.25">
      <c r="B2025"/>
      <c r="C2025"/>
      <c r="D2025"/>
      <c r="E2025"/>
      <c r="F2025"/>
      <c r="G2025"/>
      <c r="H2025"/>
      <c r="I2025"/>
      <c r="J2025"/>
      <c r="K2025" s="91"/>
      <c r="L2025" s="91"/>
      <c r="M2025" s="91"/>
      <c r="R2025"/>
      <c r="S2025"/>
      <c r="T2025"/>
      <c r="U2025"/>
      <c r="V2025"/>
      <c r="W2025"/>
      <c r="X2025"/>
      <c r="Y2025"/>
      <c r="Z2025"/>
      <c r="AA2025"/>
      <c r="AB2025"/>
      <c r="AC2025"/>
    </row>
    <row r="2026" spans="2:29" s="14" customFormat="1" x14ac:dyDescent="0.25">
      <c r="B2026"/>
      <c r="C2026"/>
      <c r="D2026"/>
      <c r="E2026"/>
      <c r="F2026"/>
      <c r="G2026"/>
      <c r="H2026"/>
      <c r="I2026"/>
      <c r="J2026"/>
      <c r="K2026" s="91"/>
      <c r="L2026" s="91"/>
      <c r="M2026" s="91"/>
      <c r="R2026"/>
      <c r="S2026"/>
      <c r="T2026"/>
      <c r="U2026"/>
      <c r="V2026"/>
      <c r="W2026"/>
      <c r="X2026"/>
      <c r="Y2026"/>
      <c r="Z2026"/>
      <c r="AA2026"/>
      <c r="AB2026"/>
      <c r="AC2026"/>
    </row>
    <row r="2027" spans="2:29" s="14" customFormat="1" x14ac:dyDescent="0.25">
      <c r="B2027"/>
      <c r="C2027"/>
      <c r="D2027"/>
      <c r="E2027"/>
      <c r="F2027"/>
      <c r="G2027"/>
      <c r="H2027"/>
      <c r="I2027"/>
      <c r="J2027"/>
      <c r="K2027" s="91"/>
      <c r="L2027" s="91"/>
      <c r="M2027" s="91"/>
      <c r="R2027"/>
      <c r="S2027"/>
      <c r="T2027"/>
      <c r="U2027"/>
      <c r="V2027"/>
      <c r="W2027"/>
      <c r="X2027"/>
      <c r="Y2027"/>
      <c r="Z2027"/>
      <c r="AA2027"/>
      <c r="AB2027"/>
      <c r="AC2027"/>
    </row>
    <row r="2028" spans="2:29" s="14" customFormat="1" x14ac:dyDescent="0.25">
      <c r="B2028"/>
      <c r="C2028"/>
      <c r="D2028"/>
      <c r="E2028"/>
      <c r="F2028"/>
      <c r="G2028"/>
      <c r="H2028"/>
      <c r="I2028"/>
      <c r="J2028"/>
      <c r="K2028" s="91"/>
      <c r="L2028" s="91"/>
      <c r="M2028" s="91"/>
      <c r="R2028"/>
      <c r="S2028"/>
      <c r="T2028"/>
      <c r="U2028"/>
      <c r="V2028"/>
      <c r="W2028"/>
      <c r="X2028"/>
      <c r="Y2028"/>
      <c r="Z2028"/>
      <c r="AA2028"/>
      <c r="AB2028"/>
      <c r="AC2028"/>
    </row>
    <row r="2029" spans="2:29" s="14" customFormat="1" x14ac:dyDescent="0.25">
      <c r="B2029"/>
      <c r="C2029"/>
      <c r="D2029"/>
      <c r="E2029"/>
      <c r="F2029"/>
      <c r="G2029"/>
      <c r="H2029"/>
      <c r="I2029"/>
      <c r="J2029"/>
      <c r="K2029" s="91"/>
      <c r="L2029" s="91"/>
      <c r="M2029" s="91"/>
      <c r="R2029"/>
      <c r="S2029"/>
      <c r="T2029"/>
      <c r="U2029"/>
      <c r="V2029"/>
      <c r="W2029"/>
      <c r="X2029"/>
      <c r="Y2029"/>
      <c r="Z2029"/>
      <c r="AA2029"/>
      <c r="AB2029"/>
      <c r="AC2029"/>
    </row>
    <row r="2030" spans="2:29" s="14" customFormat="1" x14ac:dyDescent="0.25">
      <c r="B2030"/>
      <c r="C2030"/>
      <c r="D2030"/>
      <c r="E2030"/>
      <c r="F2030"/>
      <c r="G2030"/>
      <c r="H2030"/>
      <c r="I2030"/>
      <c r="J2030"/>
      <c r="K2030" s="91"/>
      <c r="L2030" s="91"/>
      <c r="M2030" s="91"/>
      <c r="R2030"/>
      <c r="S2030"/>
      <c r="T2030"/>
      <c r="U2030"/>
      <c r="V2030"/>
      <c r="W2030"/>
      <c r="X2030"/>
      <c r="Y2030"/>
      <c r="Z2030"/>
      <c r="AA2030"/>
      <c r="AB2030"/>
      <c r="AC2030"/>
    </row>
    <row r="2031" spans="2:29" s="14" customFormat="1" x14ac:dyDescent="0.25">
      <c r="B2031"/>
      <c r="C2031"/>
      <c r="D2031"/>
      <c r="E2031"/>
      <c r="F2031"/>
      <c r="G2031"/>
      <c r="H2031"/>
      <c r="I2031"/>
      <c r="J2031"/>
      <c r="K2031" s="91"/>
      <c r="L2031" s="91"/>
      <c r="M2031" s="91"/>
      <c r="R2031"/>
      <c r="S2031"/>
      <c r="T2031"/>
      <c r="U2031"/>
      <c r="V2031"/>
      <c r="W2031"/>
      <c r="X2031"/>
      <c r="Y2031"/>
      <c r="Z2031"/>
      <c r="AA2031"/>
      <c r="AB2031"/>
      <c r="AC2031"/>
    </row>
    <row r="2032" spans="2:29" s="14" customFormat="1" x14ac:dyDescent="0.25">
      <c r="B2032"/>
      <c r="C2032"/>
      <c r="D2032"/>
      <c r="E2032"/>
      <c r="F2032"/>
      <c r="G2032"/>
      <c r="H2032"/>
      <c r="I2032"/>
      <c r="J2032"/>
      <c r="K2032" s="91"/>
      <c r="L2032" s="91"/>
      <c r="M2032" s="91"/>
      <c r="R2032"/>
      <c r="S2032"/>
      <c r="T2032"/>
      <c r="U2032"/>
      <c r="V2032"/>
      <c r="W2032"/>
      <c r="X2032"/>
      <c r="Y2032"/>
      <c r="Z2032"/>
      <c r="AA2032"/>
      <c r="AB2032"/>
      <c r="AC2032"/>
    </row>
    <row r="2033" spans="2:29" s="14" customFormat="1" x14ac:dyDescent="0.25">
      <c r="B2033"/>
      <c r="C2033"/>
      <c r="D2033"/>
      <c r="E2033"/>
      <c r="F2033"/>
      <c r="G2033"/>
      <c r="H2033"/>
      <c r="I2033"/>
      <c r="J2033"/>
      <c r="K2033" s="91"/>
      <c r="L2033" s="91"/>
      <c r="M2033" s="91"/>
      <c r="R2033"/>
      <c r="S2033"/>
      <c r="T2033"/>
      <c r="U2033"/>
      <c r="V2033"/>
      <c r="W2033"/>
      <c r="X2033"/>
      <c r="Y2033"/>
      <c r="Z2033"/>
      <c r="AA2033"/>
      <c r="AB2033"/>
      <c r="AC2033"/>
    </row>
    <row r="2034" spans="2:29" s="14" customFormat="1" x14ac:dyDescent="0.25">
      <c r="B2034"/>
      <c r="C2034"/>
      <c r="D2034"/>
      <c r="E2034"/>
      <c r="F2034"/>
      <c r="G2034"/>
      <c r="H2034"/>
      <c r="I2034"/>
      <c r="J2034"/>
      <c r="K2034" s="91"/>
      <c r="L2034" s="91"/>
      <c r="M2034" s="91"/>
      <c r="R2034"/>
      <c r="S2034"/>
      <c r="T2034"/>
      <c r="U2034"/>
      <c r="V2034"/>
      <c r="W2034"/>
      <c r="X2034"/>
      <c r="Y2034"/>
      <c r="Z2034"/>
      <c r="AA2034"/>
      <c r="AB2034"/>
      <c r="AC2034"/>
    </row>
    <row r="2035" spans="2:29" s="14" customFormat="1" x14ac:dyDescent="0.25">
      <c r="B2035"/>
      <c r="C2035"/>
      <c r="D2035"/>
      <c r="E2035"/>
      <c r="F2035"/>
      <c r="G2035"/>
      <c r="H2035"/>
      <c r="I2035"/>
      <c r="J2035"/>
      <c r="K2035" s="91"/>
      <c r="L2035" s="91"/>
      <c r="M2035" s="91"/>
      <c r="R2035"/>
      <c r="S2035"/>
      <c r="T2035"/>
      <c r="U2035"/>
      <c r="V2035"/>
      <c r="W2035"/>
      <c r="X2035"/>
      <c r="Y2035"/>
      <c r="Z2035"/>
      <c r="AA2035"/>
      <c r="AB2035"/>
      <c r="AC2035"/>
    </row>
    <row r="2036" spans="2:29" s="14" customFormat="1" x14ac:dyDescent="0.25">
      <c r="B2036"/>
      <c r="C2036"/>
      <c r="D2036"/>
      <c r="E2036"/>
      <c r="F2036"/>
      <c r="G2036"/>
      <c r="H2036"/>
      <c r="I2036"/>
      <c r="J2036"/>
      <c r="K2036" s="91"/>
      <c r="L2036" s="91"/>
      <c r="M2036" s="91"/>
      <c r="R2036"/>
      <c r="S2036"/>
      <c r="T2036"/>
      <c r="U2036"/>
      <c r="V2036"/>
      <c r="W2036"/>
      <c r="X2036"/>
      <c r="Y2036"/>
      <c r="Z2036"/>
      <c r="AA2036"/>
      <c r="AB2036"/>
      <c r="AC2036"/>
    </row>
    <row r="2037" spans="2:29" s="14" customFormat="1" x14ac:dyDescent="0.25">
      <c r="B2037"/>
      <c r="C2037"/>
      <c r="D2037"/>
      <c r="E2037"/>
      <c r="F2037"/>
      <c r="G2037"/>
      <c r="H2037"/>
      <c r="I2037"/>
      <c r="J2037"/>
      <c r="K2037" s="91"/>
      <c r="L2037" s="91"/>
      <c r="M2037" s="91"/>
      <c r="R2037"/>
      <c r="S2037"/>
      <c r="T2037"/>
      <c r="U2037"/>
      <c r="V2037"/>
      <c r="W2037"/>
      <c r="X2037"/>
      <c r="Y2037"/>
      <c r="Z2037"/>
      <c r="AA2037"/>
      <c r="AB2037"/>
      <c r="AC2037"/>
    </row>
    <row r="2038" spans="2:29" s="14" customFormat="1" x14ac:dyDescent="0.25">
      <c r="B2038"/>
      <c r="C2038"/>
      <c r="D2038"/>
      <c r="E2038"/>
      <c r="F2038"/>
      <c r="G2038"/>
      <c r="H2038"/>
      <c r="I2038"/>
      <c r="J2038"/>
      <c r="K2038" s="91"/>
      <c r="L2038" s="91"/>
      <c r="M2038" s="91"/>
      <c r="R2038"/>
      <c r="S2038"/>
      <c r="T2038"/>
      <c r="U2038"/>
      <c r="V2038"/>
      <c r="W2038"/>
      <c r="X2038"/>
      <c r="Y2038"/>
      <c r="Z2038"/>
      <c r="AA2038"/>
      <c r="AB2038"/>
      <c r="AC2038"/>
    </row>
    <row r="2039" spans="2:29" s="14" customFormat="1" x14ac:dyDescent="0.25">
      <c r="B2039"/>
      <c r="C2039"/>
      <c r="D2039"/>
      <c r="E2039"/>
      <c r="F2039"/>
      <c r="G2039"/>
      <c r="H2039"/>
      <c r="I2039"/>
      <c r="J2039"/>
      <c r="K2039" s="91"/>
      <c r="L2039" s="91"/>
      <c r="M2039" s="91"/>
      <c r="R2039"/>
      <c r="S2039"/>
      <c r="T2039"/>
      <c r="U2039"/>
      <c r="V2039"/>
      <c r="W2039"/>
      <c r="X2039"/>
      <c r="Y2039"/>
      <c r="Z2039"/>
      <c r="AA2039"/>
      <c r="AB2039"/>
      <c r="AC2039"/>
    </row>
    <row r="2040" spans="2:29" s="14" customFormat="1" x14ac:dyDescent="0.25">
      <c r="B2040"/>
      <c r="C2040"/>
      <c r="D2040"/>
      <c r="E2040"/>
      <c r="F2040"/>
      <c r="G2040"/>
      <c r="H2040"/>
      <c r="I2040"/>
      <c r="J2040"/>
      <c r="K2040" s="91"/>
      <c r="L2040" s="91"/>
      <c r="M2040" s="91"/>
      <c r="R2040"/>
      <c r="S2040"/>
      <c r="T2040"/>
      <c r="U2040"/>
      <c r="V2040"/>
      <c r="W2040"/>
      <c r="X2040"/>
      <c r="Y2040"/>
      <c r="Z2040"/>
      <c r="AA2040"/>
      <c r="AB2040"/>
      <c r="AC2040"/>
    </row>
    <row r="2041" spans="2:29" s="14" customFormat="1" x14ac:dyDescent="0.25">
      <c r="B2041"/>
      <c r="C2041"/>
      <c r="D2041"/>
      <c r="E2041"/>
      <c r="F2041"/>
      <c r="G2041"/>
      <c r="H2041"/>
      <c r="I2041"/>
      <c r="J2041"/>
      <c r="K2041" s="91"/>
      <c r="L2041" s="91"/>
      <c r="M2041" s="91"/>
      <c r="R2041"/>
      <c r="S2041"/>
      <c r="T2041"/>
      <c r="U2041"/>
      <c r="V2041"/>
      <c r="W2041"/>
      <c r="X2041"/>
      <c r="Y2041"/>
      <c r="Z2041"/>
      <c r="AA2041"/>
      <c r="AB2041"/>
      <c r="AC2041"/>
    </row>
    <row r="2042" spans="2:29" s="14" customFormat="1" x14ac:dyDescent="0.25">
      <c r="B2042"/>
      <c r="C2042"/>
      <c r="D2042"/>
      <c r="E2042"/>
      <c r="F2042"/>
      <c r="G2042"/>
      <c r="H2042"/>
      <c r="I2042"/>
      <c r="J2042"/>
      <c r="K2042" s="91"/>
      <c r="L2042" s="91"/>
      <c r="M2042" s="91"/>
      <c r="R2042"/>
      <c r="S2042"/>
      <c r="T2042"/>
      <c r="U2042"/>
      <c r="V2042"/>
      <c r="W2042"/>
      <c r="X2042"/>
      <c r="Y2042"/>
      <c r="Z2042"/>
      <c r="AA2042"/>
      <c r="AB2042"/>
      <c r="AC2042"/>
    </row>
    <row r="2043" spans="2:29" s="14" customFormat="1" x14ac:dyDescent="0.25">
      <c r="B2043"/>
      <c r="C2043"/>
      <c r="D2043"/>
      <c r="E2043"/>
      <c r="F2043"/>
      <c r="G2043"/>
      <c r="H2043"/>
      <c r="I2043"/>
      <c r="J2043"/>
      <c r="K2043" s="91"/>
      <c r="L2043" s="91"/>
      <c r="M2043" s="91"/>
      <c r="R2043"/>
      <c r="S2043"/>
      <c r="T2043"/>
      <c r="U2043"/>
      <c r="V2043"/>
      <c r="W2043"/>
      <c r="X2043"/>
      <c r="Y2043"/>
      <c r="Z2043"/>
      <c r="AA2043"/>
      <c r="AB2043"/>
      <c r="AC2043"/>
    </row>
    <row r="2044" spans="2:29" s="14" customFormat="1" x14ac:dyDescent="0.25">
      <c r="B2044"/>
      <c r="C2044"/>
      <c r="D2044"/>
      <c r="E2044"/>
      <c r="F2044"/>
      <c r="G2044"/>
      <c r="H2044"/>
      <c r="I2044"/>
      <c r="J2044"/>
      <c r="K2044" s="91"/>
      <c r="L2044" s="91"/>
      <c r="M2044" s="91"/>
      <c r="R2044"/>
      <c r="S2044"/>
      <c r="T2044"/>
      <c r="U2044"/>
      <c r="V2044"/>
      <c r="W2044"/>
      <c r="X2044"/>
      <c r="Y2044"/>
      <c r="Z2044"/>
      <c r="AA2044"/>
      <c r="AB2044"/>
      <c r="AC2044"/>
    </row>
    <row r="2045" spans="2:29" s="14" customFormat="1" x14ac:dyDescent="0.25">
      <c r="B2045"/>
      <c r="C2045"/>
      <c r="D2045"/>
      <c r="E2045"/>
      <c r="F2045"/>
      <c r="G2045"/>
      <c r="H2045"/>
      <c r="I2045"/>
      <c r="J2045"/>
      <c r="K2045" s="91"/>
      <c r="L2045" s="91"/>
      <c r="M2045" s="91"/>
      <c r="R2045"/>
      <c r="S2045"/>
      <c r="T2045"/>
      <c r="U2045"/>
      <c r="V2045"/>
      <c r="W2045"/>
      <c r="X2045"/>
      <c r="Y2045"/>
      <c r="Z2045"/>
      <c r="AA2045"/>
      <c r="AB2045"/>
      <c r="AC2045"/>
    </row>
    <row r="2046" spans="2:29" s="14" customFormat="1" x14ac:dyDescent="0.25">
      <c r="B2046"/>
      <c r="C2046"/>
      <c r="D2046"/>
      <c r="E2046"/>
      <c r="F2046"/>
      <c r="G2046"/>
      <c r="H2046"/>
      <c r="I2046"/>
      <c r="J2046"/>
      <c r="K2046" s="91"/>
      <c r="L2046" s="91"/>
      <c r="M2046" s="91"/>
      <c r="R2046"/>
      <c r="S2046"/>
      <c r="T2046"/>
      <c r="U2046"/>
      <c r="V2046"/>
      <c r="W2046"/>
      <c r="X2046"/>
      <c r="Y2046"/>
      <c r="Z2046"/>
      <c r="AA2046"/>
      <c r="AB2046"/>
      <c r="AC2046"/>
    </row>
    <row r="2047" spans="2:29" s="14" customFormat="1" x14ac:dyDescent="0.25">
      <c r="B2047"/>
      <c r="C2047"/>
      <c r="D2047"/>
      <c r="E2047"/>
      <c r="F2047"/>
      <c r="G2047"/>
      <c r="H2047"/>
      <c r="I2047"/>
      <c r="J2047"/>
      <c r="K2047" s="91"/>
      <c r="L2047" s="91"/>
      <c r="M2047" s="91"/>
      <c r="R2047"/>
      <c r="S2047"/>
      <c r="T2047"/>
      <c r="U2047"/>
      <c r="V2047"/>
      <c r="W2047"/>
      <c r="X2047"/>
      <c r="Y2047"/>
      <c r="Z2047"/>
      <c r="AA2047"/>
      <c r="AB2047"/>
      <c r="AC2047"/>
    </row>
    <row r="2048" spans="2:29" s="14" customFormat="1" x14ac:dyDescent="0.25">
      <c r="B2048"/>
      <c r="C2048"/>
      <c r="D2048"/>
      <c r="E2048"/>
      <c r="F2048"/>
      <c r="G2048"/>
      <c r="H2048"/>
      <c r="I2048"/>
      <c r="J2048"/>
      <c r="K2048" s="91"/>
      <c r="L2048" s="91"/>
      <c r="M2048" s="91"/>
      <c r="R2048"/>
      <c r="S2048"/>
      <c r="T2048"/>
      <c r="U2048"/>
      <c r="V2048"/>
      <c r="W2048"/>
      <c r="X2048"/>
      <c r="Y2048"/>
      <c r="Z2048"/>
      <c r="AA2048"/>
      <c r="AB2048"/>
      <c r="AC2048"/>
    </row>
    <row r="2049" spans="2:29" s="14" customFormat="1" x14ac:dyDescent="0.25">
      <c r="B2049"/>
      <c r="C2049"/>
      <c r="D2049"/>
      <c r="E2049"/>
      <c r="F2049"/>
      <c r="G2049"/>
      <c r="H2049"/>
      <c r="I2049"/>
      <c r="J2049"/>
      <c r="K2049" s="91"/>
      <c r="L2049" s="91"/>
      <c r="M2049" s="91"/>
      <c r="R2049"/>
      <c r="S2049"/>
      <c r="T2049"/>
      <c r="U2049"/>
      <c r="V2049"/>
      <c r="W2049"/>
      <c r="X2049"/>
      <c r="Y2049"/>
      <c r="Z2049"/>
      <c r="AA2049"/>
      <c r="AB2049"/>
      <c r="AC2049"/>
    </row>
    <row r="2050" spans="2:29" s="14" customFormat="1" x14ac:dyDescent="0.25">
      <c r="B2050"/>
      <c r="C2050"/>
      <c r="D2050"/>
      <c r="E2050"/>
      <c r="F2050"/>
      <c r="G2050"/>
      <c r="H2050"/>
      <c r="I2050"/>
      <c r="J2050"/>
      <c r="K2050" s="91"/>
      <c r="L2050" s="91"/>
      <c r="M2050" s="91"/>
      <c r="R2050"/>
      <c r="S2050"/>
      <c r="T2050"/>
      <c r="U2050"/>
      <c r="V2050"/>
      <c r="W2050"/>
      <c r="X2050"/>
      <c r="Y2050"/>
      <c r="Z2050"/>
      <c r="AA2050"/>
      <c r="AB2050"/>
      <c r="AC2050"/>
    </row>
    <row r="2051" spans="2:29" s="14" customFormat="1" x14ac:dyDescent="0.25">
      <c r="B2051"/>
      <c r="C2051"/>
      <c r="D2051"/>
      <c r="E2051"/>
      <c r="F2051"/>
      <c r="G2051"/>
      <c r="H2051"/>
      <c r="I2051"/>
      <c r="J2051"/>
      <c r="K2051" s="91"/>
      <c r="L2051" s="91"/>
      <c r="M2051" s="91"/>
      <c r="R2051"/>
      <c r="S2051"/>
      <c r="T2051"/>
      <c r="U2051"/>
      <c r="V2051"/>
      <c r="W2051"/>
      <c r="X2051"/>
      <c r="Y2051"/>
      <c r="Z2051"/>
      <c r="AA2051"/>
      <c r="AB2051"/>
      <c r="AC2051"/>
    </row>
    <row r="2052" spans="2:29" s="14" customFormat="1" x14ac:dyDescent="0.25">
      <c r="B2052"/>
      <c r="C2052"/>
      <c r="D2052"/>
      <c r="E2052"/>
      <c r="F2052"/>
      <c r="G2052"/>
      <c r="H2052"/>
      <c r="I2052"/>
      <c r="J2052"/>
      <c r="K2052" s="91"/>
      <c r="L2052" s="91"/>
      <c r="M2052" s="91"/>
      <c r="R2052"/>
      <c r="S2052"/>
      <c r="T2052"/>
      <c r="U2052"/>
      <c r="V2052"/>
      <c r="W2052"/>
      <c r="X2052"/>
      <c r="Y2052"/>
      <c r="Z2052"/>
      <c r="AA2052"/>
      <c r="AB2052"/>
      <c r="AC2052"/>
    </row>
    <row r="2053" spans="2:29" s="14" customFormat="1" x14ac:dyDescent="0.25">
      <c r="B2053"/>
      <c r="C2053"/>
      <c r="D2053"/>
      <c r="E2053"/>
      <c r="F2053"/>
      <c r="G2053"/>
      <c r="H2053"/>
      <c r="I2053"/>
      <c r="J2053"/>
      <c r="K2053" s="91"/>
      <c r="L2053" s="91"/>
      <c r="M2053" s="91"/>
      <c r="R2053"/>
      <c r="S2053"/>
      <c r="T2053"/>
      <c r="U2053"/>
      <c r="V2053"/>
      <c r="W2053"/>
      <c r="X2053"/>
      <c r="Y2053"/>
      <c r="Z2053"/>
      <c r="AA2053"/>
      <c r="AB2053"/>
      <c r="AC2053"/>
    </row>
    <row r="2054" spans="2:29" s="14" customFormat="1" x14ac:dyDescent="0.25">
      <c r="B2054"/>
      <c r="C2054"/>
      <c r="D2054"/>
      <c r="E2054"/>
      <c r="F2054"/>
      <c r="G2054"/>
      <c r="H2054"/>
      <c r="I2054"/>
      <c r="J2054"/>
      <c r="K2054" s="91"/>
      <c r="L2054" s="91"/>
      <c r="M2054" s="91"/>
      <c r="R2054"/>
      <c r="S2054"/>
      <c r="T2054"/>
      <c r="U2054"/>
      <c r="V2054"/>
      <c r="W2054"/>
      <c r="X2054"/>
      <c r="Y2054"/>
      <c r="Z2054"/>
      <c r="AA2054"/>
      <c r="AB2054"/>
      <c r="AC2054"/>
    </row>
    <row r="2055" spans="2:29" s="14" customFormat="1" x14ac:dyDescent="0.25">
      <c r="B2055"/>
      <c r="C2055"/>
      <c r="D2055"/>
      <c r="E2055"/>
      <c r="F2055"/>
      <c r="G2055"/>
      <c r="H2055"/>
      <c r="I2055"/>
      <c r="J2055"/>
      <c r="K2055" s="91"/>
      <c r="L2055" s="91"/>
      <c r="M2055" s="91"/>
      <c r="R2055"/>
      <c r="S2055"/>
      <c r="T2055"/>
      <c r="U2055"/>
      <c r="V2055"/>
      <c r="W2055"/>
      <c r="X2055"/>
      <c r="Y2055"/>
      <c r="Z2055"/>
      <c r="AA2055"/>
      <c r="AB2055"/>
      <c r="AC2055"/>
    </row>
    <row r="2056" spans="2:29" s="14" customFormat="1" x14ac:dyDescent="0.25">
      <c r="B2056"/>
      <c r="C2056"/>
      <c r="D2056"/>
      <c r="E2056"/>
      <c r="F2056"/>
      <c r="G2056"/>
      <c r="H2056"/>
      <c r="I2056"/>
      <c r="J2056"/>
      <c r="K2056" s="91"/>
      <c r="L2056" s="91"/>
      <c r="M2056" s="91"/>
      <c r="R2056"/>
      <c r="S2056"/>
      <c r="T2056"/>
      <c r="U2056"/>
      <c r="V2056"/>
      <c r="W2056"/>
      <c r="X2056"/>
      <c r="Y2056"/>
      <c r="Z2056"/>
      <c r="AA2056"/>
      <c r="AB2056"/>
      <c r="AC2056"/>
    </row>
    <row r="2057" spans="2:29" s="14" customFormat="1" x14ac:dyDescent="0.25">
      <c r="B2057"/>
      <c r="C2057"/>
      <c r="D2057"/>
      <c r="E2057"/>
      <c r="F2057"/>
      <c r="G2057"/>
      <c r="H2057"/>
      <c r="I2057"/>
      <c r="J2057"/>
      <c r="K2057" s="91"/>
      <c r="L2057" s="91"/>
      <c r="M2057" s="91"/>
      <c r="R2057"/>
      <c r="S2057"/>
      <c r="T2057"/>
      <c r="U2057"/>
      <c r="V2057"/>
      <c r="W2057"/>
      <c r="X2057"/>
      <c r="Y2057"/>
      <c r="Z2057"/>
      <c r="AA2057"/>
      <c r="AB2057"/>
      <c r="AC2057"/>
    </row>
    <row r="2058" spans="2:29" s="14" customFormat="1" x14ac:dyDescent="0.25">
      <c r="B2058"/>
      <c r="C2058"/>
      <c r="D2058"/>
      <c r="E2058"/>
      <c r="F2058"/>
      <c r="G2058"/>
      <c r="H2058"/>
      <c r="I2058"/>
      <c r="J2058"/>
      <c r="K2058" s="91"/>
      <c r="L2058" s="91"/>
      <c r="M2058" s="91"/>
      <c r="R2058"/>
      <c r="S2058"/>
      <c r="T2058"/>
      <c r="U2058"/>
      <c r="V2058"/>
      <c r="W2058"/>
      <c r="X2058"/>
      <c r="Y2058"/>
      <c r="Z2058"/>
      <c r="AA2058"/>
      <c r="AB2058"/>
      <c r="AC2058"/>
    </row>
    <row r="2059" spans="2:29" s="14" customFormat="1" x14ac:dyDescent="0.25">
      <c r="B2059"/>
      <c r="C2059"/>
      <c r="D2059"/>
      <c r="E2059"/>
      <c r="F2059"/>
      <c r="G2059"/>
      <c r="H2059"/>
      <c r="I2059"/>
      <c r="J2059"/>
      <c r="K2059" s="91"/>
      <c r="L2059" s="91"/>
      <c r="M2059" s="91"/>
      <c r="R2059"/>
      <c r="S2059"/>
      <c r="T2059"/>
      <c r="U2059"/>
      <c r="V2059"/>
      <c r="W2059"/>
      <c r="X2059"/>
      <c r="Y2059"/>
      <c r="Z2059"/>
      <c r="AA2059"/>
      <c r="AB2059"/>
      <c r="AC2059"/>
    </row>
    <row r="2060" spans="2:29" s="14" customFormat="1" x14ac:dyDescent="0.25">
      <c r="B2060"/>
      <c r="C2060"/>
      <c r="D2060"/>
      <c r="E2060"/>
      <c r="F2060"/>
      <c r="G2060"/>
      <c r="H2060"/>
      <c r="I2060"/>
      <c r="J2060"/>
      <c r="K2060" s="91"/>
      <c r="L2060" s="91"/>
      <c r="M2060" s="91"/>
      <c r="R2060"/>
      <c r="S2060"/>
      <c r="T2060"/>
      <c r="U2060"/>
      <c r="V2060"/>
      <c r="W2060"/>
      <c r="X2060"/>
      <c r="Y2060"/>
      <c r="Z2060"/>
      <c r="AA2060"/>
      <c r="AB2060"/>
      <c r="AC2060"/>
    </row>
    <row r="2061" spans="2:29" s="14" customFormat="1" x14ac:dyDescent="0.25">
      <c r="B2061"/>
      <c r="C2061"/>
      <c r="D2061"/>
      <c r="E2061"/>
      <c r="F2061"/>
      <c r="G2061"/>
      <c r="H2061"/>
      <c r="I2061"/>
      <c r="J2061"/>
      <c r="K2061" s="91"/>
      <c r="L2061" s="91"/>
      <c r="M2061" s="91"/>
      <c r="R2061"/>
      <c r="S2061"/>
      <c r="T2061"/>
      <c r="U2061"/>
      <c r="V2061"/>
      <c r="W2061"/>
      <c r="X2061"/>
      <c r="Y2061"/>
      <c r="Z2061"/>
      <c r="AA2061"/>
      <c r="AB2061"/>
      <c r="AC2061"/>
    </row>
    <row r="2062" spans="2:29" s="14" customFormat="1" x14ac:dyDescent="0.25">
      <c r="B2062"/>
      <c r="C2062"/>
      <c r="D2062"/>
      <c r="E2062"/>
      <c r="F2062"/>
      <c r="G2062"/>
      <c r="H2062"/>
      <c r="I2062"/>
      <c r="J2062"/>
      <c r="K2062" s="91"/>
      <c r="L2062" s="91"/>
      <c r="M2062" s="91"/>
      <c r="R2062"/>
      <c r="S2062"/>
      <c r="T2062"/>
      <c r="U2062"/>
      <c r="V2062"/>
      <c r="W2062"/>
      <c r="X2062"/>
      <c r="Y2062"/>
      <c r="Z2062"/>
      <c r="AA2062"/>
      <c r="AB2062"/>
      <c r="AC2062"/>
    </row>
    <row r="2063" spans="2:29" s="14" customFormat="1" x14ac:dyDescent="0.25">
      <c r="B2063"/>
      <c r="C2063"/>
      <c r="D2063"/>
      <c r="E2063"/>
      <c r="F2063"/>
      <c r="G2063"/>
      <c r="H2063"/>
      <c r="I2063"/>
      <c r="J2063"/>
      <c r="K2063" s="91"/>
      <c r="L2063" s="91"/>
      <c r="M2063" s="91"/>
      <c r="R2063"/>
      <c r="S2063"/>
      <c r="T2063"/>
      <c r="U2063"/>
      <c r="V2063"/>
      <c r="W2063"/>
      <c r="X2063"/>
      <c r="Y2063"/>
      <c r="Z2063"/>
      <c r="AA2063"/>
      <c r="AB2063"/>
      <c r="AC2063"/>
    </row>
    <row r="2064" spans="2:29" s="14" customFormat="1" x14ac:dyDescent="0.25">
      <c r="B2064"/>
      <c r="C2064"/>
      <c r="D2064"/>
      <c r="E2064"/>
      <c r="F2064"/>
      <c r="G2064"/>
      <c r="H2064"/>
      <c r="I2064"/>
      <c r="J2064"/>
      <c r="K2064" s="91"/>
      <c r="L2064" s="91"/>
      <c r="M2064" s="91"/>
      <c r="R2064"/>
      <c r="S2064"/>
      <c r="T2064"/>
      <c r="U2064"/>
      <c r="V2064"/>
      <c r="W2064"/>
      <c r="X2064"/>
      <c r="Y2064"/>
      <c r="Z2064"/>
      <c r="AA2064"/>
      <c r="AB2064"/>
      <c r="AC2064"/>
    </row>
    <row r="2065" spans="2:29" s="14" customFormat="1" x14ac:dyDescent="0.25">
      <c r="B2065"/>
      <c r="C2065"/>
      <c r="D2065"/>
      <c r="E2065"/>
      <c r="F2065"/>
      <c r="G2065"/>
      <c r="H2065"/>
      <c r="I2065"/>
      <c r="J2065"/>
      <c r="K2065" s="91"/>
      <c r="L2065" s="91"/>
      <c r="M2065" s="91"/>
      <c r="R2065"/>
      <c r="S2065"/>
      <c r="T2065"/>
      <c r="U2065"/>
      <c r="V2065"/>
      <c r="W2065"/>
      <c r="X2065"/>
      <c r="Y2065"/>
      <c r="Z2065"/>
      <c r="AA2065"/>
      <c r="AB2065"/>
      <c r="AC2065"/>
    </row>
    <row r="2066" spans="2:29" s="14" customFormat="1" x14ac:dyDescent="0.25">
      <c r="B2066"/>
      <c r="C2066"/>
      <c r="D2066"/>
      <c r="E2066"/>
      <c r="F2066"/>
      <c r="G2066"/>
      <c r="H2066"/>
      <c r="I2066"/>
      <c r="J2066"/>
      <c r="K2066" s="91"/>
      <c r="L2066" s="91"/>
      <c r="M2066" s="91"/>
      <c r="R2066"/>
      <c r="S2066"/>
      <c r="T2066"/>
      <c r="U2066"/>
      <c r="V2066"/>
      <c r="W2066"/>
      <c r="X2066"/>
      <c r="Y2066"/>
      <c r="Z2066"/>
      <c r="AA2066"/>
      <c r="AB2066"/>
      <c r="AC2066"/>
    </row>
    <row r="2067" spans="2:29" s="14" customFormat="1" x14ac:dyDescent="0.25">
      <c r="B2067"/>
      <c r="C2067"/>
      <c r="D2067"/>
      <c r="E2067"/>
      <c r="F2067"/>
      <c r="G2067"/>
      <c r="H2067"/>
      <c r="I2067"/>
      <c r="J2067"/>
      <c r="K2067" s="91"/>
      <c r="L2067" s="91"/>
      <c r="M2067" s="91"/>
      <c r="R2067"/>
      <c r="S2067"/>
      <c r="T2067"/>
      <c r="U2067"/>
      <c r="V2067"/>
      <c r="W2067"/>
      <c r="X2067"/>
      <c r="Y2067"/>
      <c r="Z2067"/>
      <c r="AA2067"/>
      <c r="AB2067"/>
      <c r="AC2067"/>
    </row>
    <row r="2068" spans="2:29" s="14" customFormat="1" x14ac:dyDescent="0.25">
      <c r="B2068"/>
      <c r="C2068"/>
      <c r="D2068"/>
      <c r="E2068"/>
      <c r="F2068"/>
      <c r="G2068"/>
      <c r="H2068"/>
      <c r="I2068"/>
      <c r="J2068"/>
      <c r="K2068" s="91"/>
      <c r="L2068" s="91"/>
      <c r="M2068" s="91"/>
      <c r="R2068"/>
      <c r="S2068"/>
      <c r="T2068"/>
      <c r="U2068"/>
      <c r="V2068"/>
      <c r="W2068"/>
      <c r="X2068"/>
      <c r="Y2068"/>
      <c r="Z2068"/>
      <c r="AA2068"/>
      <c r="AB2068"/>
      <c r="AC2068"/>
    </row>
    <row r="2069" spans="2:29" s="14" customFormat="1" x14ac:dyDescent="0.25">
      <c r="B2069"/>
      <c r="C2069"/>
      <c r="D2069"/>
      <c r="E2069"/>
      <c r="F2069"/>
      <c r="G2069"/>
      <c r="H2069"/>
      <c r="I2069"/>
      <c r="J2069"/>
      <c r="K2069" s="91"/>
      <c r="L2069" s="91"/>
      <c r="M2069" s="91"/>
      <c r="R2069"/>
      <c r="S2069"/>
      <c r="T2069"/>
      <c r="U2069"/>
      <c r="V2069"/>
      <c r="W2069"/>
      <c r="X2069"/>
      <c r="Y2069"/>
      <c r="Z2069"/>
      <c r="AA2069"/>
      <c r="AB2069"/>
      <c r="AC2069"/>
    </row>
    <row r="2070" spans="2:29" s="14" customFormat="1" x14ac:dyDescent="0.25">
      <c r="B2070"/>
      <c r="C2070"/>
      <c r="D2070"/>
      <c r="E2070"/>
      <c r="F2070"/>
      <c r="G2070"/>
      <c r="H2070"/>
      <c r="I2070"/>
      <c r="J2070"/>
      <c r="K2070" s="91"/>
      <c r="L2070" s="91"/>
      <c r="M2070" s="91"/>
      <c r="R2070"/>
      <c r="S2070"/>
      <c r="T2070"/>
      <c r="U2070"/>
      <c r="V2070"/>
      <c r="W2070"/>
      <c r="X2070"/>
      <c r="Y2070"/>
      <c r="Z2070"/>
      <c r="AA2070"/>
      <c r="AB2070"/>
      <c r="AC2070"/>
    </row>
    <row r="2071" spans="2:29" s="14" customFormat="1" x14ac:dyDescent="0.25">
      <c r="B2071"/>
      <c r="C2071"/>
      <c r="D2071"/>
      <c r="E2071"/>
      <c r="F2071"/>
      <c r="G2071"/>
      <c r="H2071"/>
      <c r="I2071"/>
      <c r="J2071"/>
      <c r="K2071" s="91"/>
      <c r="L2071" s="91"/>
      <c r="M2071" s="91"/>
      <c r="R2071"/>
      <c r="S2071"/>
      <c r="T2071"/>
      <c r="U2071"/>
      <c r="V2071"/>
      <c r="W2071"/>
      <c r="X2071"/>
      <c r="Y2071"/>
      <c r="Z2071"/>
      <c r="AA2071"/>
      <c r="AB2071"/>
      <c r="AC2071"/>
    </row>
    <row r="2072" spans="2:29" s="14" customFormat="1" x14ac:dyDescent="0.25">
      <c r="B2072"/>
      <c r="C2072"/>
      <c r="D2072"/>
      <c r="E2072"/>
      <c r="F2072"/>
      <c r="G2072"/>
      <c r="H2072"/>
      <c r="I2072"/>
      <c r="J2072"/>
      <c r="K2072" s="91"/>
      <c r="L2072" s="91"/>
      <c r="M2072" s="91"/>
      <c r="R2072"/>
      <c r="S2072"/>
      <c r="T2072"/>
      <c r="U2072"/>
      <c r="V2072"/>
      <c r="W2072"/>
      <c r="X2072"/>
      <c r="Y2072"/>
      <c r="Z2072"/>
      <c r="AA2072"/>
      <c r="AB2072"/>
      <c r="AC2072"/>
    </row>
    <row r="2073" spans="2:29" s="14" customFormat="1" x14ac:dyDescent="0.25">
      <c r="B2073"/>
      <c r="C2073"/>
      <c r="D2073"/>
      <c r="E2073"/>
      <c r="F2073"/>
      <c r="G2073"/>
      <c r="H2073"/>
      <c r="I2073"/>
      <c r="J2073"/>
      <c r="K2073" s="91"/>
      <c r="L2073" s="91"/>
      <c r="M2073" s="91"/>
      <c r="R2073"/>
      <c r="S2073"/>
      <c r="T2073"/>
      <c r="U2073"/>
      <c r="V2073"/>
      <c r="W2073"/>
      <c r="X2073"/>
      <c r="Y2073"/>
      <c r="Z2073"/>
      <c r="AA2073"/>
      <c r="AB2073"/>
      <c r="AC2073"/>
    </row>
    <row r="2074" spans="2:29" s="14" customFormat="1" x14ac:dyDescent="0.25">
      <c r="B2074"/>
      <c r="C2074"/>
      <c r="D2074"/>
      <c r="E2074"/>
      <c r="F2074"/>
      <c r="G2074"/>
      <c r="H2074"/>
      <c r="I2074"/>
      <c r="J2074"/>
      <c r="K2074" s="91"/>
      <c r="L2074" s="91"/>
      <c r="M2074" s="91"/>
      <c r="R2074"/>
      <c r="S2074"/>
      <c r="T2074"/>
      <c r="U2074"/>
      <c r="V2074"/>
      <c r="W2074"/>
      <c r="X2074"/>
      <c r="Y2074"/>
      <c r="Z2074"/>
      <c r="AA2074"/>
      <c r="AB2074"/>
      <c r="AC2074"/>
    </row>
    <row r="2075" spans="2:29" s="14" customFormat="1" x14ac:dyDescent="0.25">
      <c r="B2075"/>
      <c r="C2075"/>
      <c r="D2075"/>
      <c r="E2075"/>
      <c r="F2075"/>
      <c r="G2075"/>
      <c r="H2075"/>
      <c r="I2075"/>
      <c r="J2075"/>
      <c r="K2075" s="91"/>
      <c r="L2075" s="91"/>
      <c r="M2075" s="91"/>
      <c r="R2075"/>
      <c r="S2075"/>
      <c r="T2075"/>
      <c r="U2075"/>
      <c r="V2075"/>
      <c r="W2075"/>
      <c r="X2075"/>
      <c r="Y2075"/>
      <c r="Z2075"/>
      <c r="AA2075"/>
      <c r="AB2075"/>
      <c r="AC2075"/>
    </row>
    <row r="2076" spans="2:29" s="14" customFormat="1" x14ac:dyDescent="0.25">
      <c r="B2076"/>
      <c r="C2076"/>
      <c r="D2076"/>
      <c r="E2076"/>
      <c r="F2076"/>
      <c r="G2076"/>
      <c r="H2076"/>
      <c r="I2076"/>
      <c r="J2076"/>
      <c r="K2076" s="91"/>
      <c r="L2076" s="91"/>
      <c r="M2076" s="91"/>
      <c r="R2076"/>
      <c r="S2076"/>
      <c r="T2076"/>
      <c r="U2076"/>
      <c r="V2076"/>
      <c r="W2076"/>
      <c r="X2076"/>
      <c r="Y2076"/>
      <c r="Z2076"/>
      <c r="AA2076"/>
      <c r="AB2076"/>
      <c r="AC2076"/>
    </row>
    <row r="2077" spans="2:29" s="14" customFormat="1" x14ac:dyDescent="0.25">
      <c r="B2077"/>
      <c r="C2077"/>
      <c r="D2077"/>
      <c r="E2077"/>
      <c r="F2077"/>
      <c r="G2077"/>
      <c r="H2077"/>
      <c r="I2077"/>
      <c r="J2077"/>
      <c r="K2077" s="91"/>
      <c r="L2077" s="91"/>
      <c r="M2077" s="91"/>
      <c r="R2077"/>
      <c r="S2077"/>
      <c r="T2077"/>
      <c r="U2077"/>
      <c r="V2077"/>
      <c r="W2077"/>
      <c r="X2077"/>
      <c r="Y2077"/>
      <c r="Z2077"/>
      <c r="AA2077"/>
      <c r="AB2077"/>
      <c r="AC2077"/>
    </row>
    <row r="2078" spans="2:29" s="14" customFormat="1" x14ac:dyDescent="0.25">
      <c r="B2078"/>
      <c r="C2078"/>
      <c r="D2078"/>
      <c r="E2078"/>
      <c r="F2078"/>
      <c r="G2078"/>
      <c r="H2078"/>
      <c r="I2078"/>
      <c r="J2078"/>
      <c r="K2078" s="91"/>
      <c r="L2078" s="91"/>
      <c r="M2078" s="91"/>
      <c r="R2078"/>
      <c r="S2078"/>
      <c r="T2078"/>
      <c r="U2078"/>
      <c r="V2078"/>
      <c r="W2078"/>
      <c r="X2078"/>
      <c r="Y2078"/>
      <c r="Z2078"/>
      <c r="AA2078"/>
      <c r="AB2078"/>
      <c r="AC2078"/>
    </row>
    <row r="2079" spans="2:29" s="14" customFormat="1" x14ac:dyDescent="0.25">
      <c r="B2079"/>
      <c r="C2079"/>
      <c r="D2079"/>
      <c r="E2079"/>
      <c r="F2079"/>
      <c r="G2079"/>
      <c r="H2079"/>
      <c r="I2079"/>
      <c r="J2079"/>
      <c r="K2079" s="91"/>
      <c r="L2079" s="91"/>
      <c r="M2079" s="91"/>
      <c r="R2079"/>
      <c r="S2079"/>
      <c r="T2079"/>
      <c r="U2079"/>
      <c r="V2079"/>
      <c r="W2079"/>
      <c r="X2079"/>
      <c r="Y2079"/>
      <c r="Z2079"/>
      <c r="AA2079"/>
      <c r="AB2079"/>
      <c r="AC2079"/>
    </row>
    <row r="2080" spans="2:29" s="14" customFormat="1" x14ac:dyDescent="0.25">
      <c r="B2080"/>
      <c r="C2080"/>
      <c r="D2080"/>
      <c r="E2080"/>
      <c r="F2080"/>
      <c r="G2080"/>
      <c r="H2080"/>
      <c r="I2080"/>
      <c r="J2080"/>
      <c r="K2080" s="91"/>
      <c r="L2080" s="91"/>
      <c r="M2080" s="91"/>
      <c r="R2080"/>
      <c r="S2080"/>
      <c r="T2080"/>
      <c r="U2080"/>
      <c r="V2080"/>
      <c r="W2080"/>
      <c r="X2080"/>
      <c r="Y2080"/>
      <c r="Z2080"/>
      <c r="AA2080"/>
      <c r="AB2080"/>
      <c r="AC2080"/>
    </row>
    <row r="2081" spans="2:29" s="14" customFormat="1" x14ac:dyDescent="0.25">
      <c r="B2081"/>
      <c r="C2081"/>
      <c r="D2081"/>
      <c r="E2081"/>
      <c r="F2081"/>
      <c r="G2081"/>
      <c r="H2081"/>
      <c r="I2081"/>
      <c r="J2081"/>
      <c r="K2081" s="91"/>
      <c r="L2081" s="91"/>
      <c r="M2081" s="91"/>
      <c r="R2081"/>
      <c r="S2081"/>
      <c r="T2081"/>
      <c r="U2081"/>
      <c r="V2081"/>
      <c r="W2081"/>
      <c r="X2081"/>
      <c r="Y2081"/>
      <c r="Z2081"/>
      <c r="AA2081"/>
      <c r="AB2081"/>
      <c r="AC2081"/>
    </row>
    <row r="2082" spans="2:29" s="14" customFormat="1" x14ac:dyDescent="0.25">
      <c r="B2082"/>
      <c r="C2082"/>
      <c r="D2082"/>
      <c r="E2082"/>
      <c r="F2082"/>
      <c r="G2082"/>
      <c r="H2082"/>
      <c r="I2082"/>
      <c r="J2082"/>
      <c r="K2082" s="91"/>
      <c r="L2082" s="91"/>
      <c r="M2082" s="91"/>
      <c r="R2082"/>
      <c r="S2082"/>
      <c r="T2082"/>
      <c r="U2082"/>
      <c r="V2082"/>
      <c r="W2082"/>
      <c r="X2082"/>
      <c r="Y2082"/>
      <c r="Z2082"/>
      <c r="AA2082"/>
      <c r="AB2082"/>
      <c r="AC2082"/>
    </row>
    <row r="2083" spans="2:29" s="14" customFormat="1" x14ac:dyDescent="0.25">
      <c r="B2083"/>
      <c r="C2083"/>
      <c r="D2083"/>
      <c r="E2083"/>
      <c r="F2083"/>
      <c r="G2083"/>
      <c r="H2083"/>
      <c r="I2083"/>
      <c r="J2083"/>
      <c r="K2083" s="91"/>
      <c r="L2083" s="91"/>
      <c r="M2083" s="91"/>
      <c r="R2083"/>
      <c r="S2083"/>
      <c r="T2083"/>
      <c r="U2083"/>
      <c r="V2083"/>
      <c r="W2083"/>
      <c r="X2083"/>
      <c r="Y2083"/>
      <c r="Z2083"/>
      <c r="AA2083"/>
      <c r="AB2083"/>
      <c r="AC2083"/>
    </row>
    <row r="2084" spans="2:29" s="14" customFormat="1" x14ac:dyDescent="0.25">
      <c r="B2084"/>
      <c r="C2084"/>
      <c r="D2084"/>
      <c r="E2084"/>
      <c r="F2084"/>
      <c r="G2084"/>
      <c r="H2084"/>
      <c r="I2084"/>
      <c r="J2084"/>
      <c r="K2084" s="91"/>
      <c r="L2084" s="91"/>
      <c r="M2084" s="91"/>
      <c r="R2084"/>
      <c r="S2084"/>
      <c r="T2084"/>
      <c r="U2084"/>
      <c r="V2084"/>
      <c r="W2084"/>
      <c r="X2084"/>
      <c r="Y2084"/>
      <c r="Z2084"/>
      <c r="AA2084"/>
      <c r="AB2084"/>
      <c r="AC2084"/>
    </row>
    <row r="2085" spans="2:29" s="14" customFormat="1" x14ac:dyDescent="0.25">
      <c r="B2085"/>
      <c r="C2085"/>
      <c r="D2085"/>
      <c r="E2085"/>
      <c r="F2085"/>
      <c r="G2085"/>
      <c r="H2085"/>
      <c r="I2085"/>
      <c r="J2085"/>
      <c r="K2085" s="91"/>
      <c r="L2085" s="91"/>
      <c r="M2085" s="91"/>
      <c r="R2085"/>
      <c r="S2085"/>
      <c r="T2085"/>
      <c r="U2085"/>
      <c r="V2085"/>
      <c r="W2085"/>
      <c r="X2085"/>
      <c r="Y2085"/>
      <c r="Z2085"/>
      <c r="AA2085"/>
      <c r="AB2085"/>
      <c r="AC2085"/>
    </row>
    <row r="2086" spans="2:29" s="14" customFormat="1" x14ac:dyDescent="0.25">
      <c r="B2086"/>
      <c r="C2086"/>
      <c r="D2086"/>
      <c r="E2086"/>
      <c r="F2086"/>
      <c r="G2086"/>
      <c r="H2086"/>
      <c r="I2086"/>
      <c r="J2086"/>
      <c r="K2086" s="91"/>
      <c r="L2086" s="91"/>
      <c r="M2086" s="91"/>
      <c r="R2086"/>
      <c r="S2086"/>
      <c r="T2086"/>
      <c r="U2086"/>
      <c r="V2086"/>
      <c r="W2086"/>
      <c r="X2086"/>
      <c r="Y2086"/>
      <c r="Z2086"/>
      <c r="AA2086"/>
      <c r="AB2086"/>
      <c r="AC2086"/>
    </row>
    <row r="2087" spans="2:29" s="14" customFormat="1" x14ac:dyDescent="0.25">
      <c r="B2087"/>
      <c r="C2087"/>
      <c r="D2087"/>
      <c r="E2087"/>
      <c r="F2087"/>
      <c r="G2087"/>
      <c r="H2087"/>
      <c r="I2087"/>
      <c r="J2087"/>
      <c r="K2087" s="91"/>
      <c r="L2087" s="91"/>
      <c r="M2087" s="91"/>
      <c r="R2087"/>
      <c r="S2087"/>
      <c r="T2087"/>
      <c r="U2087"/>
      <c r="V2087"/>
      <c r="W2087"/>
      <c r="X2087"/>
      <c r="Y2087"/>
      <c r="Z2087"/>
      <c r="AA2087"/>
      <c r="AB2087"/>
      <c r="AC2087"/>
    </row>
    <row r="2088" spans="2:29" s="14" customFormat="1" x14ac:dyDescent="0.25">
      <c r="B2088"/>
      <c r="C2088"/>
      <c r="D2088"/>
      <c r="E2088"/>
      <c r="F2088"/>
      <c r="G2088"/>
      <c r="H2088"/>
      <c r="I2088"/>
      <c r="J2088"/>
      <c r="K2088" s="91"/>
      <c r="L2088" s="91"/>
      <c r="M2088" s="91"/>
      <c r="R2088"/>
      <c r="S2088"/>
      <c r="T2088"/>
      <c r="U2088"/>
      <c r="V2088"/>
      <c r="W2088"/>
      <c r="X2088"/>
      <c r="Y2088"/>
      <c r="Z2088"/>
      <c r="AA2088"/>
      <c r="AB2088"/>
      <c r="AC2088"/>
    </row>
    <row r="2089" spans="2:29" s="14" customFormat="1" x14ac:dyDescent="0.25">
      <c r="B2089"/>
      <c r="C2089"/>
      <c r="D2089"/>
      <c r="E2089"/>
      <c r="F2089"/>
      <c r="G2089"/>
      <c r="H2089"/>
      <c r="I2089"/>
      <c r="J2089"/>
      <c r="K2089" s="91"/>
      <c r="L2089" s="91"/>
      <c r="M2089" s="91"/>
      <c r="R2089"/>
      <c r="S2089"/>
      <c r="T2089"/>
      <c r="U2089"/>
      <c r="V2089"/>
      <c r="W2089"/>
      <c r="X2089"/>
      <c r="Y2089"/>
      <c r="Z2089"/>
      <c r="AA2089"/>
      <c r="AB2089"/>
      <c r="AC2089"/>
    </row>
    <row r="2090" spans="2:29" s="14" customFormat="1" x14ac:dyDescent="0.25">
      <c r="B2090"/>
      <c r="C2090"/>
      <c r="D2090"/>
      <c r="E2090"/>
      <c r="F2090"/>
      <c r="G2090"/>
      <c r="H2090"/>
      <c r="I2090"/>
      <c r="J2090"/>
      <c r="K2090" s="91"/>
      <c r="L2090" s="91"/>
      <c r="M2090" s="91"/>
      <c r="R2090"/>
      <c r="S2090"/>
      <c r="T2090"/>
      <c r="U2090"/>
      <c r="V2090"/>
      <c r="W2090"/>
      <c r="X2090"/>
      <c r="Y2090"/>
      <c r="Z2090"/>
      <c r="AA2090"/>
      <c r="AB2090"/>
      <c r="AC2090"/>
    </row>
    <row r="2091" spans="2:29" s="14" customFormat="1" x14ac:dyDescent="0.25">
      <c r="B2091"/>
      <c r="C2091"/>
      <c r="D2091"/>
      <c r="E2091"/>
      <c r="F2091"/>
      <c r="G2091"/>
      <c r="H2091"/>
      <c r="I2091"/>
      <c r="J2091"/>
      <c r="K2091" s="91"/>
      <c r="L2091" s="91"/>
      <c r="M2091" s="91"/>
      <c r="R2091"/>
      <c r="S2091"/>
      <c r="T2091"/>
      <c r="U2091"/>
      <c r="V2091"/>
      <c r="W2091"/>
      <c r="X2091"/>
      <c r="Y2091"/>
      <c r="Z2091"/>
      <c r="AA2091"/>
      <c r="AB2091"/>
      <c r="AC2091"/>
    </row>
    <row r="2092" spans="2:29" s="14" customFormat="1" x14ac:dyDescent="0.25">
      <c r="B2092"/>
      <c r="C2092"/>
      <c r="D2092"/>
      <c r="E2092"/>
      <c r="F2092"/>
      <c r="G2092"/>
      <c r="H2092"/>
      <c r="I2092"/>
      <c r="J2092"/>
      <c r="K2092" s="91"/>
      <c r="L2092" s="91"/>
      <c r="M2092" s="91"/>
      <c r="R2092"/>
      <c r="S2092"/>
      <c r="T2092"/>
      <c r="U2092"/>
      <c r="V2092"/>
      <c r="W2092"/>
      <c r="X2092"/>
      <c r="Y2092"/>
      <c r="Z2092"/>
      <c r="AA2092"/>
      <c r="AB2092"/>
      <c r="AC2092"/>
    </row>
    <row r="2093" spans="2:29" s="14" customFormat="1" x14ac:dyDescent="0.25">
      <c r="B2093"/>
      <c r="C2093"/>
      <c r="D2093"/>
      <c r="E2093"/>
      <c r="F2093"/>
      <c r="G2093"/>
      <c r="H2093"/>
      <c r="I2093"/>
      <c r="J2093"/>
      <c r="K2093" s="91"/>
      <c r="L2093" s="91"/>
      <c r="M2093" s="91"/>
      <c r="R2093"/>
      <c r="S2093"/>
      <c r="T2093"/>
      <c r="U2093"/>
      <c r="V2093"/>
      <c r="W2093"/>
      <c r="X2093"/>
      <c r="Y2093"/>
      <c r="Z2093"/>
      <c r="AA2093"/>
      <c r="AB2093"/>
      <c r="AC2093"/>
    </row>
    <row r="2094" spans="2:29" s="14" customFormat="1" x14ac:dyDescent="0.25">
      <c r="B2094"/>
      <c r="C2094"/>
      <c r="D2094"/>
      <c r="E2094"/>
      <c r="F2094"/>
      <c r="G2094"/>
      <c r="H2094"/>
      <c r="I2094"/>
      <c r="J2094"/>
      <c r="K2094" s="91"/>
      <c r="L2094" s="91"/>
      <c r="M2094" s="91"/>
      <c r="R2094"/>
      <c r="S2094"/>
      <c r="T2094"/>
      <c r="U2094"/>
      <c r="V2094"/>
      <c r="W2094"/>
      <c r="X2094"/>
      <c r="Y2094"/>
      <c r="Z2094"/>
      <c r="AA2094"/>
      <c r="AB2094"/>
      <c r="AC2094"/>
    </row>
    <row r="2095" spans="2:29" s="14" customFormat="1" x14ac:dyDescent="0.25">
      <c r="B2095"/>
      <c r="C2095"/>
      <c r="D2095"/>
      <c r="E2095"/>
      <c r="F2095"/>
      <c r="G2095"/>
      <c r="H2095"/>
      <c r="I2095"/>
      <c r="J2095"/>
      <c r="K2095" s="91"/>
      <c r="L2095" s="91"/>
      <c r="M2095" s="91"/>
      <c r="R2095"/>
      <c r="S2095"/>
      <c r="T2095"/>
      <c r="U2095"/>
      <c r="V2095"/>
      <c r="W2095"/>
      <c r="X2095"/>
      <c r="Y2095"/>
      <c r="Z2095"/>
      <c r="AA2095"/>
      <c r="AB2095"/>
      <c r="AC2095"/>
    </row>
    <row r="2096" spans="2:29" s="14" customFormat="1" x14ac:dyDescent="0.25">
      <c r="B2096"/>
      <c r="C2096"/>
      <c r="D2096"/>
      <c r="E2096"/>
      <c r="F2096"/>
      <c r="G2096"/>
      <c r="H2096"/>
      <c r="I2096"/>
      <c r="J2096"/>
      <c r="K2096" s="91"/>
      <c r="L2096" s="91"/>
      <c r="M2096" s="91"/>
      <c r="R2096"/>
      <c r="S2096"/>
      <c r="T2096"/>
      <c r="U2096"/>
      <c r="V2096"/>
      <c r="W2096"/>
      <c r="X2096"/>
      <c r="Y2096"/>
      <c r="Z2096"/>
      <c r="AA2096"/>
      <c r="AB2096"/>
      <c r="AC2096"/>
    </row>
    <row r="2097" spans="2:29" s="14" customFormat="1" x14ac:dyDescent="0.25">
      <c r="B2097"/>
      <c r="C2097"/>
      <c r="D2097"/>
      <c r="E2097"/>
      <c r="F2097"/>
      <c r="G2097"/>
      <c r="H2097"/>
      <c r="I2097"/>
      <c r="J2097"/>
      <c r="K2097" s="91"/>
      <c r="L2097" s="91"/>
      <c r="M2097" s="91"/>
      <c r="R2097"/>
      <c r="S2097"/>
      <c r="T2097"/>
      <c r="U2097"/>
      <c r="V2097"/>
      <c r="W2097"/>
      <c r="X2097"/>
      <c r="Y2097"/>
      <c r="Z2097"/>
      <c r="AA2097"/>
      <c r="AB2097"/>
      <c r="AC2097"/>
    </row>
    <row r="2098" spans="2:29" s="14" customFormat="1" x14ac:dyDescent="0.25">
      <c r="B2098"/>
      <c r="C2098"/>
      <c r="D2098"/>
      <c r="E2098"/>
      <c r="F2098"/>
      <c r="G2098"/>
      <c r="H2098"/>
      <c r="I2098"/>
      <c r="J2098"/>
      <c r="K2098" s="91"/>
      <c r="L2098" s="91"/>
      <c r="M2098" s="91"/>
      <c r="R2098"/>
      <c r="S2098"/>
      <c r="T2098"/>
      <c r="U2098"/>
      <c r="V2098"/>
      <c r="W2098"/>
      <c r="X2098"/>
      <c r="Y2098"/>
      <c r="Z2098"/>
      <c r="AA2098"/>
      <c r="AB2098"/>
      <c r="AC2098"/>
    </row>
    <row r="2099" spans="2:29" s="14" customFormat="1" x14ac:dyDescent="0.25">
      <c r="B2099"/>
      <c r="C2099"/>
      <c r="D2099"/>
      <c r="E2099"/>
      <c r="F2099"/>
      <c r="G2099"/>
      <c r="H2099"/>
      <c r="I2099"/>
      <c r="J2099"/>
      <c r="K2099" s="91"/>
      <c r="L2099" s="91"/>
      <c r="M2099" s="91"/>
      <c r="R2099"/>
      <c r="S2099"/>
      <c r="T2099"/>
      <c r="U2099"/>
      <c r="V2099"/>
      <c r="W2099"/>
      <c r="X2099"/>
      <c r="Y2099"/>
      <c r="Z2099"/>
      <c r="AA2099"/>
      <c r="AB2099"/>
      <c r="AC2099"/>
    </row>
    <row r="2100" spans="2:29" s="14" customFormat="1" x14ac:dyDescent="0.25">
      <c r="B2100"/>
      <c r="C2100"/>
      <c r="D2100"/>
      <c r="E2100"/>
      <c r="F2100"/>
      <c r="G2100"/>
      <c r="H2100"/>
      <c r="I2100"/>
      <c r="J2100"/>
      <c r="K2100" s="91"/>
      <c r="L2100" s="91"/>
      <c r="M2100" s="91"/>
      <c r="R2100"/>
      <c r="S2100"/>
      <c r="T2100"/>
      <c r="U2100"/>
      <c r="V2100"/>
      <c r="W2100"/>
      <c r="X2100"/>
      <c r="Y2100"/>
      <c r="Z2100"/>
      <c r="AA2100"/>
      <c r="AB2100"/>
      <c r="AC2100"/>
    </row>
    <row r="2101" spans="2:29" s="14" customFormat="1" x14ac:dyDescent="0.25">
      <c r="B2101"/>
      <c r="C2101"/>
      <c r="D2101"/>
      <c r="E2101"/>
      <c r="F2101"/>
      <c r="G2101"/>
      <c r="H2101"/>
      <c r="I2101"/>
      <c r="J2101"/>
      <c r="K2101" s="91"/>
      <c r="L2101" s="91"/>
      <c r="M2101" s="91"/>
      <c r="R2101"/>
      <c r="S2101"/>
      <c r="T2101"/>
      <c r="U2101"/>
      <c r="V2101"/>
      <c r="W2101"/>
      <c r="X2101"/>
      <c r="Y2101"/>
      <c r="Z2101"/>
      <c r="AA2101"/>
      <c r="AB2101"/>
      <c r="AC2101"/>
    </row>
    <row r="2102" spans="2:29" s="14" customFormat="1" x14ac:dyDescent="0.25">
      <c r="B2102"/>
      <c r="C2102"/>
      <c r="D2102"/>
      <c r="E2102"/>
      <c r="F2102"/>
      <c r="G2102"/>
      <c r="H2102"/>
      <c r="I2102"/>
      <c r="J2102"/>
      <c r="K2102" s="91"/>
      <c r="L2102" s="91"/>
      <c r="M2102" s="91"/>
      <c r="R2102"/>
      <c r="S2102"/>
      <c r="T2102"/>
      <c r="U2102"/>
      <c r="V2102"/>
      <c r="W2102"/>
      <c r="X2102"/>
      <c r="Y2102"/>
      <c r="Z2102"/>
      <c r="AA2102"/>
      <c r="AB2102"/>
      <c r="AC2102"/>
    </row>
    <row r="2103" spans="2:29" s="14" customFormat="1" x14ac:dyDescent="0.25">
      <c r="B2103"/>
      <c r="C2103"/>
      <c r="D2103"/>
      <c r="E2103"/>
      <c r="F2103"/>
      <c r="G2103"/>
      <c r="H2103"/>
      <c r="I2103"/>
      <c r="J2103"/>
      <c r="K2103" s="91"/>
      <c r="L2103" s="91"/>
      <c r="M2103" s="91"/>
      <c r="R2103"/>
      <c r="S2103"/>
      <c r="T2103"/>
      <c r="U2103"/>
      <c r="V2103"/>
      <c r="W2103"/>
      <c r="X2103"/>
      <c r="Y2103"/>
      <c r="Z2103"/>
      <c r="AA2103"/>
      <c r="AB2103"/>
      <c r="AC2103"/>
    </row>
    <row r="2104" spans="2:29" s="14" customFormat="1" x14ac:dyDescent="0.25">
      <c r="B2104"/>
      <c r="C2104"/>
      <c r="D2104"/>
      <c r="E2104"/>
      <c r="F2104"/>
      <c r="G2104"/>
      <c r="H2104"/>
      <c r="I2104"/>
      <c r="J2104"/>
      <c r="K2104" s="91"/>
      <c r="L2104" s="91"/>
      <c r="M2104" s="91"/>
      <c r="R2104"/>
      <c r="S2104"/>
      <c r="T2104"/>
      <c r="U2104"/>
      <c r="V2104"/>
      <c r="W2104"/>
      <c r="X2104"/>
      <c r="Y2104"/>
      <c r="Z2104"/>
      <c r="AA2104"/>
      <c r="AB2104"/>
      <c r="AC2104"/>
    </row>
    <row r="2105" spans="2:29" s="14" customFormat="1" x14ac:dyDescent="0.25">
      <c r="B2105"/>
      <c r="C2105"/>
      <c r="D2105"/>
      <c r="E2105"/>
      <c r="F2105"/>
      <c r="G2105"/>
      <c r="H2105"/>
      <c r="I2105"/>
      <c r="J2105"/>
      <c r="K2105" s="91"/>
      <c r="L2105" s="91"/>
      <c r="M2105" s="91"/>
      <c r="R2105"/>
      <c r="S2105"/>
      <c r="T2105"/>
      <c r="U2105"/>
      <c r="V2105"/>
      <c r="W2105"/>
      <c r="X2105"/>
      <c r="Y2105"/>
      <c r="Z2105"/>
      <c r="AA2105"/>
      <c r="AB2105"/>
      <c r="AC2105"/>
    </row>
    <row r="2106" spans="2:29" s="14" customFormat="1" x14ac:dyDescent="0.25">
      <c r="B2106"/>
      <c r="C2106"/>
      <c r="D2106"/>
      <c r="E2106"/>
      <c r="F2106"/>
      <c r="G2106"/>
      <c r="H2106"/>
      <c r="I2106"/>
      <c r="J2106"/>
      <c r="K2106" s="91"/>
      <c r="L2106" s="91"/>
      <c r="M2106" s="91"/>
      <c r="R2106"/>
      <c r="S2106"/>
      <c r="T2106"/>
      <c r="U2106"/>
      <c r="V2106"/>
      <c r="W2106"/>
      <c r="X2106"/>
      <c r="Y2106"/>
      <c r="Z2106"/>
      <c r="AA2106"/>
      <c r="AB2106"/>
      <c r="AC2106"/>
    </row>
    <row r="2107" spans="2:29" s="14" customFormat="1" x14ac:dyDescent="0.25">
      <c r="B2107"/>
      <c r="C2107"/>
      <c r="D2107"/>
      <c r="E2107"/>
      <c r="F2107"/>
      <c r="G2107"/>
      <c r="H2107"/>
      <c r="I2107"/>
      <c r="J2107"/>
      <c r="K2107" s="91"/>
      <c r="L2107" s="91"/>
      <c r="M2107" s="91"/>
      <c r="R2107"/>
      <c r="S2107"/>
      <c r="T2107"/>
      <c r="U2107"/>
      <c r="V2107"/>
      <c r="W2107"/>
      <c r="X2107"/>
      <c r="Y2107"/>
      <c r="Z2107"/>
      <c r="AA2107"/>
      <c r="AB2107"/>
      <c r="AC2107"/>
    </row>
    <row r="2108" spans="2:29" s="14" customFormat="1" x14ac:dyDescent="0.25">
      <c r="B2108"/>
      <c r="C2108"/>
      <c r="D2108"/>
      <c r="E2108"/>
      <c r="F2108"/>
      <c r="G2108"/>
      <c r="H2108"/>
      <c r="I2108"/>
      <c r="J2108"/>
      <c r="K2108" s="91"/>
      <c r="L2108" s="91"/>
      <c r="M2108" s="91"/>
      <c r="R2108"/>
      <c r="S2108"/>
      <c r="T2108"/>
      <c r="U2108"/>
      <c r="V2108"/>
      <c r="W2108"/>
      <c r="X2108"/>
      <c r="Y2108"/>
      <c r="Z2108"/>
      <c r="AA2108"/>
      <c r="AB2108"/>
      <c r="AC2108"/>
    </row>
    <row r="2109" spans="2:29" s="14" customFormat="1" x14ac:dyDescent="0.25">
      <c r="B2109"/>
      <c r="C2109"/>
      <c r="D2109"/>
      <c r="E2109"/>
      <c r="F2109"/>
      <c r="G2109"/>
      <c r="H2109"/>
      <c r="I2109"/>
      <c r="J2109"/>
      <c r="K2109" s="91"/>
      <c r="L2109" s="91"/>
      <c r="M2109" s="91"/>
      <c r="R2109"/>
      <c r="S2109"/>
      <c r="T2109"/>
      <c r="U2109"/>
      <c r="V2109"/>
      <c r="W2109"/>
      <c r="X2109"/>
      <c r="Y2109"/>
      <c r="Z2109"/>
      <c r="AA2109"/>
      <c r="AB2109"/>
      <c r="AC2109"/>
    </row>
    <row r="2110" spans="2:29" s="14" customFormat="1" x14ac:dyDescent="0.25">
      <c r="B2110"/>
      <c r="C2110"/>
      <c r="D2110"/>
      <c r="E2110"/>
      <c r="F2110"/>
      <c r="G2110"/>
      <c r="H2110"/>
      <c r="I2110"/>
      <c r="J2110"/>
      <c r="K2110" s="91"/>
      <c r="L2110" s="91"/>
      <c r="M2110" s="91"/>
      <c r="R2110"/>
      <c r="S2110"/>
      <c r="T2110"/>
      <c r="U2110"/>
      <c r="V2110"/>
      <c r="W2110"/>
      <c r="X2110"/>
      <c r="Y2110"/>
      <c r="Z2110"/>
      <c r="AA2110"/>
      <c r="AB2110"/>
      <c r="AC2110"/>
    </row>
    <row r="2111" spans="2:29" s="14" customFormat="1" x14ac:dyDescent="0.25">
      <c r="B2111"/>
      <c r="C2111"/>
      <c r="D2111"/>
      <c r="E2111"/>
      <c r="F2111"/>
      <c r="G2111"/>
      <c r="H2111"/>
      <c r="I2111"/>
      <c r="J2111"/>
      <c r="K2111" s="91"/>
      <c r="L2111" s="91"/>
      <c r="M2111" s="91"/>
      <c r="R2111"/>
      <c r="S2111"/>
      <c r="T2111"/>
      <c r="U2111"/>
      <c r="V2111"/>
      <c r="W2111"/>
      <c r="X2111"/>
      <c r="Y2111"/>
      <c r="Z2111"/>
      <c r="AA2111"/>
      <c r="AB2111"/>
      <c r="AC2111"/>
    </row>
    <row r="2112" spans="2:29" s="14" customFormat="1" x14ac:dyDescent="0.25">
      <c r="B2112"/>
      <c r="C2112"/>
      <c r="D2112"/>
      <c r="E2112"/>
      <c r="F2112"/>
      <c r="G2112"/>
      <c r="H2112"/>
      <c r="I2112"/>
      <c r="J2112"/>
      <c r="K2112" s="91"/>
      <c r="L2112" s="91"/>
      <c r="M2112" s="91"/>
      <c r="R2112"/>
      <c r="S2112"/>
      <c r="T2112"/>
      <c r="U2112"/>
      <c r="V2112"/>
      <c r="W2112"/>
      <c r="X2112"/>
      <c r="Y2112"/>
      <c r="Z2112"/>
      <c r="AA2112"/>
      <c r="AB2112"/>
      <c r="AC2112"/>
    </row>
    <row r="2113" spans="2:29" s="14" customFormat="1" x14ac:dyDescent="0.25">
      <c r="B2113"/>
      <c r="C2113"/>
      <c r="D2113"/>
      <c r="E2113"/>
      <c r="F2113"/>
      <c r="G2113"/>
      <c r="H2113"/>
      <c r="I2113"/>
      <c r="J2113"/>
      <c r="K2113" s="91"/>
      <c r="L2113" s="91"/>
      <c r="M2113" s="91"/>
      <c r="R2113"/>
      <c r="S2113"/>
      <c r="T2113"/>
      <c r="U2113"/>
      <c r="V2113"/>
      <c r="W2113"/>
      <c r="X2113"/>
      <c r="Y2113"/>
      <c r="Z2113"/>
      <c r="AA2113"/>
      <c r="AB2113"/>
      <c r="AC2113"/>
    </row>
    <row r="2114" spans="2:29" s="14" customFormat="1" x14ac:dyDescent="0.25">
      <c r="B2114"/>
      <c r="C2114"/>
      <c r="D2114"/>
      <c r="E2114"/>
      <c r="F2114"/>
      <c r="G2114"/>
      <c r="H2114"/>
      <c r="I2114"/>
      <c r="J2114"/>
      <c r="K2114" s="91"/>
      <c r="L2114" s="91"/>
      <c r="M2114" s="91"/>
      <c r="R2114"/>
      <c r="S2114"/>
      <c r="T2114"/>
      <c r="U2114"/>
      <c r="V2114"/>
      <c r="W2114"/>
      <c r="X2114"/>
      <c r="Y2114"/>
      <c r="Z2114"/>
      <c r="AA2114"/>
      <c r="AB2114"/>
      <c r="AC2114"/>
    </row>
    <row r="2115" spans="2:29" s="14" customFormat="1" x14ac:dyDescent="0.25">
      <c r="B2115"/>
      <c r="C2115"/>
      <c r="D2115"/>
      <c r="E2115"/>
      <c r="F2115"/>
      <c r="G2115"/>
      <c r="H2115"/>
      <c r="I2115"/>
      <c r="J2115"/>
      <c r="K2115" s="91"/>
      <c r="L2115" s="91"/>
      <c r="M2115" s="91"/>
      <c r="R2115"/>
      <c r="S2115"/>
      <c r="T2115"/>
      <c r="U2115"/>
      <c r="V2115"/>
      <c r="W2115"/>
      <c r="X2115"/>
      <c r="Y2115"/>
      <c r="Z2115"/>
      <c r="AA2115"/>
      <c r="AB2115"/>
      <c r="AC2115"/>
    </row>
    <row r="2116" spans="2:29" s="14" customFormat="1" x14ac:dyDescent="0.25">
      <c r="B2116"/>
      <c r="C2116"/>
      <c r="D2116"/>
      <c r="E2116"/>
      <c r="F2116"/>
      <c r="G2116"/>
      <c r="H2116"/>
      <c r="I2116"/>
      <c r="J2116"/>
      <c r="K2116" s="91"/>
      <c r="L2116" s="91"/>
      <c r="M2116" s="91"/>
      <c r="R2116"/>
      <c r="S2116"/>
      <c r="T2116"/>
      <c r="U2116"/>
      <c r="V2116"/>
      <c r="W2116"/>
      <c r="X2116"/>
      <c r="Y2116"/>
      <c r="Z2116"/>
      <c r="AA2116"/>
      <c r="AB2116"/>
      <c r="AC2116"/>
    </row>
    <row r="2117" spans="2:29" s="14" customFormat="1" x14ac:dyDescent="0.25">
      <c r="B2117"/>
      <c r="C2117"/>
      <c r="D2117"/>
      <c r="E2117"/>
      <c r="F2117"/>
      <c r="G2117"/>
      <c r="H2117"/>
      <c r="I2117"/>
      <c r="J2117"/>
      <c r="K2117" s="91"/>
      <c r="L2117" s="91"/>
      <c r="M2117" s="91"/>
      <c r="R2117"/>
      <c r="S2117"/>
      <c r="T2117"/>
      <c r="U2117"/>
      <c r="V2117"/>
      <c r="W2117"/>
      <c r="X2117"/>
      <c r="Y2117"/>
      <c r="Z2117"/>
      <c r="AA2117"/>
      <c r="AB2117"/>
      <c r="AC2117"/>
    </row>
    <row r="2118" spans="2:29" s="14" customFormat="1" x14ac:dyDescent="0.25">
      <c r="B2118"/>
      <c r="C2118"/>
      <c r="D2118"/>
      <c r="E2118"/>
      <c r="F2118"/>
      <c r="G2118"/>
      <c r="H2118"/>
      <c r="I2118"/>
      <c r="J2118"/>
      <c r="K2118" s="91"/>
      <c r="L2118" s="91"/>
      <c r="M2118" s="91"/>
      <c r="R2118"/>
      <c r="S2118"/>
      <c r="T2118"/>
      <c r="U2118"/>
      <c r="V2118"/>
      <c r="W2118"/>
      <c r="X2118"/>
      <c r="Y2118"/>
      <c r="Z2118"/>
      <c r="AA2118"/>
      <c r="AB2118"/>
      <c r="AC2118"/>
    </row>
    <row r="2119" spans="2:29" s="14" customFormat="1" x14ac:dyDescent="0.25">
      <c r="B2119"/>
      <c r="C2119"/>
      <c r="D2119"/>
      <c r="E2119"/>
      <c r="F2119"/>
      <c r="G2119"/>
      <c r="H2119"/>
      <c r="I2119"/>
      <c r="J2119"/>
      <c r="K2119" s="91"/>
      <c r="L2119" s="91"/>
      <c r="M2119" s="91"/>
      <c r="R2119"/>
      <c r="S2119"/>
      <c r="T2119"/>
      <c r="U2119"/>
      <c r="V2119"/>
      <c r="W2119"/>
      <c r="X2119"/>
      <c r="Y2119"/>
      <c r="Z2119"/>
      <c r="AA2119"/>
      <c r="AB2119"/>
      <c r="AC2119"/>
    </row>
    <row r="2120" spans="2:29" s="14" customFormat="1" x14ac:dyDescent="0.25">
      <c r="B2120"/>
      <c r="C2120"/>
      <c r="D2120"/>
      <c r="E2120"/>
      <c r="F2120"/>
      <c r="G2120"/>
      <c r="H2120"/>
      <c r="I2120"/>
      <c r="J2120"/>
      <c r="K2120" s="91"/>
      <c r="L2120" s="91"/>
      <c r="M2120" s="91"/>
      <c r="R2120"/>
      <c r="S2120"/>
      <c r="T2120"/>
      <c r="U2120"/>
      <c r="V2120"/>
      <c r="W2120"/>
      <c r="X2120"/>
      <c r="Y2120"/>
      <c r="Z2120"/>
      <c r="AA2120"/>
      <c r="AB2120"/>
      <c r="AC2120"/>
    </row>
    <row r="2121" spans="2:29" s="14" customFormat="1" x14ac:dyDescent="0.25">
      <c r="B2121"/>
      <c r="C2121"/>
      <c r="D2121"/>
      <c r="E2121"/>
      <c r="F2121"/>
      <c r="G2121"/>
      <c r="H2121"/>
      <c r="I2121"/>
      <c r="J2121"/>
      <c r="K2121" s="91"/>
      <c r="L2121" s="91"/>
      <c r="M2121" s="91"/>
      <c r="R2121"/>
      <c r="S2121"/>
      <c r="T2121"/>
      <c r="U2121"/>
      <c r="V2121"/>
      <c r="W2121"/>
      <c r="X2121"/>
      <c r="Y2121"/>
      <c r="Z2121"/>
      <c r="AA2121"/>
      <c r="AB2121"/>
      <c r="AC2121"/>
    </row>
    <row r="2122" spans="2:29" s="14" customFormat="1" x14ac:dyDescent="0.25">
      <c r="B2122"/>
      <c r="C2122"/>
      <c r="D2122"/>
      <c r="E2122"/>
      <c r="F2122"/>
      <c r="G2122"/>
      <c r="H2122"/>
      <c r="I2122"/>
      <c r="J2122"/>
      <c r="K2122" s="91"/>
      <c r="L2122" s="91"/>
      <c r="M2122" s="91"/>
      <c r="R2122"/>
      <c r="S2122"/>
      <c r="T2122"/>
      <c r="U2122"/>
      <c r="V2122"/>
      <c r="W2122"/>
      <c r="X2122"/>
      <c r="Y2122"/>
      <c r="Z2122"/>
      <c r="AA2122"/>
      <c r="AB2122"/>
      <c r="AC2122"/>
    </row>
    <row r="2123" spans="2:29" s="14" customFormat="1" x14ac:dyDescent="0.25">
      <c r="B2123"/>
      <c r="C2123"/>
      <c r="D2123"/>
      <c r="E2123"/>
      <c r="F2123"/>
      <c r="G2123"/>
      <c r="H2123"/>
      <c r="I2123"/>
      <c r="J2123"/>
      <c r="K2123" s="91"/>
      <c r="L2123" s="91"/>
      <c r="M2123" s="91"/>
      <c r="R2123"/>
      <c r="S2123"/>
      <c r="T2123"/>
      <c r="U2123"/>
      <c r="V2123"/>
      <c r="W2123"/>
      <c r="X2123"/>
      <c r="Y2123"/>
      <c r="Z2123"/>
      <c r="AA2123"/>
      <c r="AB2123"/>
      <c r="AC2123"/>
    </row>
    <row r="2124" spans="2:29" s="14" customFormat="1" x14ac:dyDescent="0.25">
      <c r="B2124"/>
      <c r="C2124"/>
      <c r="D2124"/>
      <c r="E2124"/>
      <c r="F2124"/>
      <c r="G2124"/>
      <c r="H2124"/>
      <c r="I2124"/>
      <c r="J2124"/>
      <c r="K2124" s="91"/>
      <c r="L2124" s="91"/>
      <c r="M2124" s="91"/>
      <c r="R2124"/>
      <c r="S2124"/>
      <c r="T2124"/>
      <c r="U2124"/>
      <c r="V2124"/>
      <c r="W2124"/>
      <c r="X2124"/>
      <c r="Y2124"/>
      <c r="Z2124"/>
      <c r="AA2124"/>
      <c r="AB2124"/>
      <c r="AC2124"/>
    </row>
    <row r="2125" spans="2:29" s="14" customFormat="1" x14ac:dyDescent="0.25">
      <c r="B2125"/>
      <c r="C2125"/>
      <c r="D2125"/>
      <c r="E2125"/>
      <c r="F2125"/>
      <c r="G2125"/>
      <c r="H2125"/>
      <c r="I2125"/>
      <c r="J2125"/>
      <c r="K2125" s="91"/>
      <c r="L2125" s="91"/>
      <c r="M2125" s="91"/>
      <c r="R2125"/>
      <c r="S2125"/>
      <c r="T2125"/>
      <c r="U2125"/>
      <c r="V2125"/>
      <c r="W2125"/>
      <c r="X2125"/>
      <c r="Y2125"/>
      <c r="Z2125"/>
      <c r="AA2125"/>
      <c r="AB2125"/>
      <c r="AC2125"/>
    </row>
    <row r="2126" spans="2:29" s="14" customFormat="1" x14ac:dyDescent="0.25">
      <c r="B2126"/>
      <c r="C2126"/>
      <c r="D2126"/>
      <c r="E2126"/>
      <c r="F2126"/>
      <c r="G2126"/>
      <c r="H2126"/>
      <c r="I2126"/>
      <c r="J2126"/>
      <c r="K2126" s="91"/>
      <c r="L2126" s="91"/>
      <c r="M2126" s="91"/>
      <c r="R2126"/>
      <c r="S2126"/>
      <c r="T2126"/>
      <c r="U2126"/>
      <c r="V2126"/>
      <c r="W2126"/>
      <c r="X2126"/>
      <c r="Y2126"/>
      <c r="Z2126"/>
      <c r="AA2126"/>
      <c r="AB2126"/>
      <c r="AC2126"/>
    </row>
    <row r="2127" spans="2:29" s="14" customFormat="1" x14ac:dyDescent="0.25">
      <c r="B2127"/>
      <c r="C2127"/>
      <c r="D2127"/>
      <c r="E2127"/>
      <c r="F2127"/>
      <c r="G2127"/>
      <c r="H2127"/>
      <c r="I2127"/>
      <c r="J2127"/>
      <c r="K2127" s="91"/>
      <c r="L2127" s="91"/>
      <c r="M2127" s="91"/>
      <c r="R2127"/>
      <c r="S2127"/>
      <c r="T2127"/>
      <c r="U2127"/>
      <c r="V2127"/>
      <c r="W2127"/>
      <c r="X2127"/>
      <c r="Y2127"/>
      <c r="Z2127"/>
      <c r="AA2127"/>
      <c r="AB2127"/>
      <c r="AC2127"/>
    </row>
    <row r="2128" spans="2:29" s="14" customFormat="1" x14ac:dyDescent="0.25">
      <c r="B2128"/>
      <c r="C2128"/>
      <c r="D2128"/>
      <c r="E2128"/>
      <c r="F2128"/>
      <c r="G2128"/>
      <c r="H2128"/>
      <c r="I2128"/>
      <c r="J2128"/>
      <c r="K2128" s="91"/>
      <c r="L2128" s="91"/>
      <c r="M2128" s="91"/>
      <c r="R2128"/>
      <c r="S2128"/>
      <c r="T2128"/>
      <c r="U2128"/>
      <c r="V2128"/>
      <c r="W2128"/>
      <c r="X2128"/>
      <c r="Y2128"/>
      <c r="Z2128"/>
      <c r="AA2128"/>
      <c r="AB2128"/>
      <c r="AC2128"/>
    </row>
    <row r="2129" spans="2:29" s="14" customFormat="1" x14ac:dyDescent="0.25">
      <c r="B2129"/>
      <c r="C2129"/>
      <c r="D2129"/>
      <c r="E2129"/>
      <c r="F2129"/>
      <c r="G2129"/>
      <c r="H2129"/>
      <c r="I2129"/>
      <c r="J2129"/>
      <c r="K2129" s="91"/>
      <c r="L2129" s="91"/>
      <c r="M2129" s="91"/>
      <c r="R2129"/>
      <c r="S2129"/>
      <c r="T2129"/>
      <c r="U2129"/>
      <c r="V2129"/>
      <c r="W2129"/>
      <c r="X2129"/>
      <c r="Y2129"/>
      <c r="Z2129"/>
      <c r="AA2129"/>
      <c r="AB2129"/>
      <c r="AC2129"/>
    </row>
    <row r="2130" spans="2:29" s="14" customFormat="1" x14ac:dyDescent="0.25">
      <c r="B2130"/>
      <c r="C2130"/>
      <c r="D2130"/>
      <c r="E2130"/>
      <c r="F2130"/>
      <c r="G2130"/>
      <c r="H2130"/>
      <c r="I2130"/>
      <c r="J2130"/>
      <c r="K2130" s="91"/>
      <c r="L2130" s="91"/>
      <c r="M2130" s="91"/>
      <c r="R2130"/>
      <c r="S2130"/>
      <c r="T2130"/>
      <c r="U2130"/>
      <c r="V2130"/>
      <c r="W2130"/>
      <c r="X2130"/>
      <c r="Y2130"/>
      <c r="Z2130"/>
      <c r="AA2130"/>
      <c r="AB2130"/>
      <c r="AC2130"/>
    </row>
    <row r="2131" spans="2:29" s="14" customFormat="1" x14ac:dyDescent="0.25">
      <c r="B2131"/>
      <c r="C2131"/>
      <c r="D2131"/>
      <c r="E2131"/>
      <c r="F2131"/>
      <c r="G2131"/>
      <c r="H2131"/>
      <c r="I2131"/>
      <c r="J2131"/>
      <c r="K2131" s="91"/>
      <c r="L2131" s="91"/>
      <c r="M2131" s="91"/>
      <c r="R2131"/>
      <c r="S2131"/>
      <c r="T2131"/>
      <c r="U2131"/>
      <c r="V2131"/>
      <c r="W2131"/>
      <c r="X2131"/>
      <c r="Y2131"/>
      <c r="Z2131"/>
      <c r="AA2131"/>
      <c r="AB2131"/>
      <c r="AC2131"/>
    </row>
    <row r="2132" spans="2:29" s="14" customFormat="1" x14ac:dyDescent="0.25">
      <c r="B2132"/>
      <c r="C2132"/>
      <c r="D2132"/>
      <c r="E2132"/>
      <c r="F2132"/>
      <c r="G2132"/>
      <c r="H2132"/>
      <c r="I2132"/>
      <c r="J2132"/>
      <c r="K2132" s="91"/>
      <c r="L2132" s="91"/>
      <c r="M2132" s="91"/>
      <c r="R2132"/>
      <c r="S2132"/>
      <c r="T2132"/>
      <c r="U2132"/>
      <c r="V2132"/>
      <c r="W2132"/>
      <c r="X2132"/>
      <c r="Y2132"/>
      <c r="Z2132"/>
      <c r="AA2132"/>
      <c r="AB2132"/>
      <c r="AC2132"/>
    </row>
    <row r="2133" spans="2:29" s="14" customFormat="1" x14ac:dyDescent="0.25">
      <c r="B2133"/>
      <c r="C2133"/>
      <c r="D2133"/>
      <c r="E2133"/>
      <c r="F2133"/>
      <c r="G2133"/>
      <c r="H2133"/>
      <c r="I2133"/>
      <c r="J2133"/>
      <c r="K2133" s="91"/>
      <c r="L2133" s="91"/>
      <c r="M2133" s="91"/>
      <c r="R2133"/>
      <c r="S2133"/>
      <c r="T2133"/>
      <c r="U2133"/>
      <c r="V2133"/>
      <c r="W2133"/>
      <c r="X2133"/>
      <c r="Y2133"/>
      <c r="Z2133"/>
      <c r="AA2133"/>
      <c r="AB2133"/>
      <c r="AC2133"/>
    </row>
    <row r="2134" spans="2:29" s="14" customFormat="1" x14ac:dyDescent="0.25">
      <c r="B2134"/>
      <c r="C2134"/>
      <c r="D2134"/>
      <c r="E2134"/>
      <c r="F2134"/>
      <c r="G2134"/>
      <c r="H2134"/>
      <c r="I2134"/>
      <c r="J2134"/>
      <c r="K2134" s="91"/>
      <c r="L2134" s="91"/>
      <c r="M2134" s="91"/>
      <c r="R2134"/>
      <c r="S2134"/>
      <c r="T2134"/>
      <c r="U2134"/>
      <c r="V2134"/>
      <c r="W2134"/>
      <c r="X2134"/>
      <c r="Y2134"/>
      <c r="Z2134"/>
      <c r="AA2134"/>
      <c r="AB2134"/>
      <c r="AC2134"/>
    </row>
    <row r="2135" spans="2:29" s="14" customFormat="1" x14ac:dyDescent="0.25">
      <c r="B2135"/>
      <c r="C2135"/>
      <c r="D2135"/>
      <c r="E2135"/>
      <c r="F2135"/>
      <c r="G2135"/>
      <c r="H2135"/>
      <c r="I2135"/>
      <c r="J2135"/>
      <c r="K2135" s="91"/>
      <c r="L2135" s="91"/>
      <c r="M2135" s="91"/>
      <c r="R2135"/>
      <c r="S2135"/>
      <c r="T2135"/>
      <c r="U2135"/>
      <c r="V2135"/>
      <c r="W2135"/>
      <c r="X2135"/>
      <c r="Y2135"/>
      <c r="Z2135"/>
      <c r="AA2135"/>
      <c r="AB2135"/>
      <c r="AC2135"/>
    </row>
    <row r="2136" spans="2:29" s="14" customFormat="1" x14ac:dyDescent="0.25">
      <c r="B2136"/>
      <c r="C2136"/>
      <c r="D2136"/>
      <c r="E2136"/>
      <c r="F2136"/>
      <c r="G2136"/>
      <c r="H2136"/>
      <c r="I2136"/>
      <c r="J2136"/>
      <c r="K2136" s="91"/>
      <c r="L2136" s="91"/>
      <c r="M2136" s="91"/>
      <c r="R2136"/>
      <c r="S2136"/>
      <c r="T2136"/>
      <c r="U2136"/>
      <c r="V2136"/>
      <c r="W2136"/>
      <c r="X2136"/>
      <c r="Y2136"/>
      <c r="Z2136"/>
      <c r="AA2136"/>
      <c r="AB2136"/>
      <c r="AC2136"/>
    </row>
    <row r="2137" spans="2:29" s="14" customFormat="1" x14ac:dyDescent="0.25">
      <c r="B2137"/>
      <c r="C2137"/>
      <c r="D2137"/>
      <c r="E2137"/>
      <c r="F2137"/>
      <c r="G2137"/>
      <c r="H2137"/>
      <c r="I2137"/>
      <c r="J2137"/>
      <c r="K2137" s="91"/>
      <c r="L2137" s="91"/>
      <c r="M2137" s="91"/>
      <c r="R2137"/>
      <c r="S2137"/>
      <c r="T2137"/>
      <c r="U2137"/>
      <c r="V2137"/>
      <c r="W2137"/>
      <c r="X2137"/>
      <c r="Y2137"/>
      <c r="Z2137"/>
      <c r="AA2137"/>
      <c r="AB2137"/>
      <c r="AC2137"/>
    </row>
    <row r="2138" spans="2:29" s="14" customFormat="1" x14ac:dyDescent="0.25">
      <c r="B2138"/>
      <c r="C2138"/>
      <c r="D2138"/>
      <c r="E2138"/>
      <c r="F2138"/>
      <c r="G2138"/>
      <c r="H2138"/>
      <c r="I2138"/>
      <c r="J2138"/>
      <c r="K2138" s="91"/>
      <c r="L2138" s="91"/>
      <c r="M2138" s="91"/>
      <c r="R2138"/>
      <c r="S2138"/>
      <c r="T2138"/>
      <c r="U2138"/>
      <c r="V2138"/>
      <c r="W2138"/>
      <c r="X2138"/>
      <c r="Y2138"/>
      <c r="Z2138"/>
      <c r="AA2138"/>
      <c r="AB2138"/>
      <c r="AC2138"/>
    </row>
    <row r="2139" spans="2:29" s="14" customFormat="1" x14ac:dyDescent="0.25">
      <c r="B2139"/>
      <c r="C2139"/>
      <c r="D2139"/>
      <c r="E2139"/>
      <c r="F2139"/>
      <c r="G2139"/>
      <c r="H2139"/>
      <c r="I2139"/>
      <c r="J2139"/>
      <c r="K2139" s="91"/>
      <c r="L2139" s="91"/>
      <c r="M2139" s="91"/>
      <c r="R2139"/>
      <c r="S2139"/>
      <c r="T2139"/>
      <c r="U2139"/>
      <c r="V2139"/>
      <c r="W2139"/>
      <c r="X2139"/>
      <c r="Y2139"/>
      <c r="Z2139"/>
      <c r="AA2139"/>
      <c r="AB2139"/>
      <c r="AC2139"/>
    </row>
    <row r="2140" spans="2:29" s="14" customFormat="1" x14ac:dyDescent="0.25">
      <c r="B2140"/>
      <c r="C2140"/>
      <c r="D2140"/>
      <c r="E2140"/>
      <c r="F2140"/>
      <c r="G2140"/>
      <c r="H2140"/>
      <c r="I2140"/>
      <c r="J2140"/>
      <c r="K2140" s="91"/>
      <c r="L2140" s="91"/>
      <c r="M2140" s="91"/>
      <c r="R2140"/>
      <c r="S2140"/>
      <c r="T2140"/>
      <c r="U2140"/>
      <c r="V2140"/>
      <c r="W2140"/>
      <c r="X2140"/>
      <c r="Y2140"/>
      <c r="Z2140"/>
      <c r="AA2140"/>
      <c r="AB2140"/>
      <c r="AC2140"/>
    </row>
    <row r="2141" spans="2:29" s="14" customFormat="1" x14ac:dyDescent="0.25">
      <c r="B2141"/>
      <c r="C2141"/>
      <c r="D2141"/>
      <c r="E2141"/>
      <c r="F2141"/>
      <c r="G2141"/>
      <c r="H2141"/>
      <c r="I2141"/>
      <c r="J2141"/>
      <c r="K2141" s="91"/>
      <c r="L2141" s="91"/>
      <c r="M2141" s="91"/>
      <c r="R2141"/>
      <c r="S2141"/>
      <c r="T2141"/>
      <c r="U2141"/>
      <c r="V2141"/>
      <c r="W2141"/>
      <c r="X2141"/>
      <c r="Y2141"/>
      <c r="Z2141"/>
      <c r="AA2141"/>
      <c r="AB2141"/>
      <c r="AC2141"/>
    </row>
    <row r="2142" spans="2:29" s="14" customFormat="1" x14ac:dyDescent="0.25">
      <c r="B2142"/>
      <c r="C2142"/>
      <c r="D2142"/>
      <c r="E2142"/>
      <c r="F2142"/>
      <c r="G2142"/>
      <c r="H2142"/>
      <c r="I2142"/>
      <c r="J2142"/>
      <c r="K2142" s="91"/>
      <c r="L2142" s="91"/>
      <c r="M2142" s="91"/>
      <c r="R2142"/>
      <c r="S2142"/>
      <c r="T2142"/>
      <c r="U2142"/>
      <c r="V2142"/>
      <c r="W2142"/>
      <c r="X2142"/>
      <c r="Y2142"/>
      <c r="Z2142"/>
      <c r="AA2142"/>
      <c r="AB2142"/>
      <c r="AC2142"/>
    </row>
    <row r="2143" spans="2:29" s="14" customFormat="1" x14ac:dyDescent="0.25">
      <c r="B2143"/>
      <c r="C2143"/>
      <c r="D2143"/>
      <c r="E2143"/>
      <c r="F2143"/>
      <c r="G2143"/>
      <c r="H2143"/>
      <c r="I2143"/>
      <c r="J2143"/>
      <c r="K2143" s="91"/>
      <c r="L2143" s="91"/>
      <c r="M2143" s="91"/>
      <c r="R2143"/>
      <c r="S2143"/>
      <c r="T2143"/>
      <c r="U2143"/>
      <c r="V2143"/>
      <c r="W2143"/>
      <c r="X2143"/>
      <c r="Y2143"/>
      <c r="Z2143"/>
      <c r="AA2143"/>
      <c r="AB2143"/>
      <c r="AC2143"/>
    </row>
    <row r="2144" spans="2:29" s="14" customFormat="1" x14ac:dyDescent="0.25">
      <c r="B2144"/>
      <c r="C2144"/>
      <c r="D2144"/>
      <c r="E2144"/>
      <c r="F2144"/>
      <c r="G2144"/>
      <c r="H2144"/>
      <c r="I2144"/>
      <c r="J2144"/>
      <c r="K2144" s="91"/>
      <c r="L2144" s="91"/>
      <c r="M2144" s="91"/>
      <c r="R2144"/>
      <c r="S2144"/>
      <c r="T2144"/>
      <c r="U2144"/>
      <c r="V2144"/>
      <c r="W2144"/>
      <c r="X2144"/>
      <c r="Y2144"/>
      <c r="Z2144"/>
      <c r="AA2144"/>
      <c r="AB2144"/>
      <c r="AC2144"/>
    </row>
    <row r="2145" spans="2:29" s="14" customFormat="1" x14ac:dyDescent="0.25">
      <c r="B2145"/>
      <c r="C2145"/>
      <c r="D2145"/>
      <c r="E2145"/>
      <c r="F2145"/>
      <c r="G2145"/>
      <c r="H2145"/>
      <c r="I2145"/>
      <c r="J2145"/>
      <c r="K2145" s="91"/>
      <c r="L2145" s="91"/>
      <c r="M2145" s="91"/>
      <c r="R2145"/>
      <c r="S2145"/>
      <c r="T2145"/>
      <c r="U2145"/>
      <c r="V2145"/>
      <c r="W2145"/>
      <c r="X2145"/>
      <c r="Y2145"/>
      <c r="Z2145"/>
      <c r="AA2145"/>
      <c r="AB2145"/>
      <c r="AC2145"/>
    </row>
    <row r="2146" spans="2:29" s="14" customFormat="1" x14ac:dyDescent="0.25">
      <c r="B2146"/>
      <c r="C2146"/>
      <c r="D2146"/>
      <c r="E2146"/>
      <c r="F2146"/>
      <c r="G2146"/>
      <c r="H2146"/>
      <c r="I2146"/>
      <c r="J2146"/>
      <c r="K2146" s="91"/>
      <c r="L2146" s="91"/>
      <c r="M2146" s="91"/>
      <c r="R2146"/>
      <c r="S2146"/>
      <c r="T2146"/>
      <c r="U2146"/>
      <c r="V2146"/>
      <c r="W2146"/>
      <c r="X2146"/>
      <c r="Y2146"/>
      <c r="Z2146"/>
      <c r="AA2146"/>
      <c r="AB2146"/>
      <c r="AC2146"/>
    </row>
    <row r="2147" spans="2:29" s="14" customFormat="1" x14ac:dyDescent="0.25">
      <c r="B2147"/>
      <c r="C2147"/>
      <c r="D2147"/>
      <c r="E2147"/>
      <c r="F2147"/>
      <c r="G2147"/>
      <c r="H2147"/>
      <c r="I2147"/>
      <c r="J2147"/>
      <c r="K2147" s="91"/>
      <c r="L2147" s="91"/>
      <c r="M2147" s="91"/>
      <c r="R2147"/>
      <c r="S2147"/>
      <c r="T2147"/>
      <c r="U2147"/>
      <c r="V2147"/>
      <c r="W2147"/>
      <c r="X2147"/>
      <c r="Y2147"/>
      <c r="Z2147"/>
      <c r="AA2147"/>
      <c r="AB2147"/>
      <c r="AC2147"/>
    </row>
    <row r="2148" spans="2:29" s="14" customFormat="1" x14ac:dyDescent="0.25">
      <c r="B2148"/>
      <c r="C2148"/>
      <c r="D2148"/>
      <c r="E2148"/>
      <c r="F2148"/>
      <c r="G2148"/>
      <c r="H2148"/>
      <c r="I2148"/>
      <c r="J2148"/>
      <c r="K2148" s="91"/>
      <c r="L2148" s="91"/>
      <c r="M2148" s="91"/>
      <c r="R2148"/>
      <c r="S2148"/>
      <c r="T2148"/>
      <c r="U2148"/>
      <c r="V2148"/>
      <c r="W2148"/>
      <c r="X2148"/>
      <c r="Y2148"/>
      <c r="Z2148"/>
      <c r="AA2148"/>
      <c r="AB2148"/>
      <c r="AC2148"/>
    </row>
    <row r="2149" spans="2:29" s="14" customFormat="1" x14ac:dyDescent="0.25">
      <c r="B2149"/>
      <c r="C2149"/>
      <c r="D2149"/>
      <c r="E2149"/>
      <c r="F2149"/>
      <c r="G2149"/>
      <c r="H2149"/>
      <c r="I2149"/>
      <c r="J2149"/>
      <c r="K2149" s="91"/>
      <c r="L2149" s="91"/>
      <c r="M2149" s="91"/>
      <c r="R2149"/>
      <c r="S2149"/>
      <c r="T2149"/>
      <c r="U2149"/>
      <c r="V2149"/>
      <c r="W2149"/>
      <c r="X2149"/>
      <c r="Y2149"/>
      <c r="Z2149"/>
      <c r="AA2149"/>
      <c r="AB2149"/>
      <c r="AC2149"/>
    </row>
    <row r="2150" spans="2:29" s="14" customFormat="1" x14ac:dyDescent="0.25">
      <c r="B2150"/>
      <c r="C2150"/>
      <c r="D2150"/>
      <c r="E2150"/>
      <c r="F2150"/>
      <c r="G2150"/>
      <c r="H2150"/>
      <c r="I2150"/>
      <c r="J2150"/>
      <c r="K2150" s="91"/>
      <c r="L2150" s="91"/>
      <c r="M2150" s="91"/>
      <c r="R2150"/>
      <c r="S2150"/>
      <c r="T2150"/>
      <c r="U2150"/>
      <c r="V2150"/>
      <c r="W2150"/>
      <c r="X2150"/>
      <c r="Y2150"/>
      <c r="Z2150"/>
      <c r="AA2150"/>
      <c r="AB2150"/>
      <c r="AC2150"/>
    </row>
    <row r="2151" spans="2:29" s="14" customFormat="1" x14ac:dyDescent="0.25">
      <c r="B2151"/>
      <c r="C2151"/>
      <c r="D2151"/>
      <c r="E2151"/>
      <c r="F2151"/>
      <c r="G2151"/>
      <c r="H2151"/>
      <c r="I2151"/>
      <c r="J2151"/>
      <c r="K2151" s="91"/>
      <c r="L2151" s="91"/>
      <c r="M2151" s="91"/>
      <c r="R2151"/>
      <c r="S2151"/>
      <c r="T2151"/>
      <c r="U2151"/>
      <c r="V2151"/>
      <c r="W2151"/>
      <c r="X2151"/>
      <c r="Y2151"/>
      <c r="Z2151"/>
      <c r="AA2151"/>
      <c r="AB2151"/>
      <c r="AC2151"/>
    </row>
    <row r="2152" spans="2:29" s="14" customFormat="1" x14ac:dyDescent="0.25">
      <c r="B2152"/>
      <c r="C2152"/>
      <c r="D2152"/>
      <c r="E2152"/>
      <c r="F2152"/>
      <c r="G2152"/>
      <c r="H2152"/>
      <c r="I2152"/>
      <c r="J2152"/>
      <c r="K2152" s="91"/>
      <c r="L2152" s="91"/>
      <c r="M2152" s="91"/>
      <c r="R2152"/>
      <c r="S2152"/>
      <c r="T2152"/>
      <c r="U2152"/>
      <c r="V2152"/>
      <c r="W2152"/>
      <c r="X2152"/>
      <c r="Y2152"/>
      <c r="Z2152"/>
      <c r="AA2152"/>
      <c r="AB2152"/>
      <c r="AC2152"/>
    </row>
    <row r="2153" spans="2:29" s="14" customFormat="1" x14ac:dyDescent="0.25">
      <c r="B2153"/>
      <c r="C2153"/>
      <c r="D2153"/>
      <c r="E2153"/>
      <c r="F2153"/>
      <c r="G2153"/>
      <c r="H2153"/>
      <c r="I2153"/>
      <c r="J2153"/>
      <c r="K2153" s="91"/>
      <c r="L2153" s="91"/>
      <c r="M2153" s="91"/>
      <c r="R2153"/>
      <c r="S2153"/>
      <c r="T2153"/>
      <c r="U2153"/>
      <c r="V2153"/>
      <c r="W2153"/>
      <c r="X2153"/>
      <c r="Y2153"/>
      <c r="Z2153"/>
      <c r="AA2153"/>
      <c r="AB2153"/>
      <c r="AC2153"/>
    </row>
    <row r="2154" spans="2:29" s="14" customFormat="1" x14ac:dyDescent="0.25">
      <c r="B2154"/>
      <c r="C2154"/>
      <c r="D2154"/>
      <c r="E2154"/>
      <c r="F2154"/>
      <c r="G2154"/>
      <c r="H2154"/>
      <c r="I2154"/>
      <c r="J2154"/>
      <c r="K2154" s="91"/>
      <c r="L2154" s="91"/>
      <c r="M2154" s="91"/>
      <c r="R2154"/>
      <c r="S2154"/>
      <c r="T2154"/>
      <c r="U2154"/>
      <c r="V2154"/>
      <c r="W2154"/>
      <c r="X2154"/>
      <c r="Y2154"/>
      <c r="Z2154"/>
      <c r="AA2154"/>
      <c r="AB2154"/>
      <c r="AC2154"/>
    </row>
    <row r="2155" spans="2:29" s="14" customFormat="1" x14ac:dyDescent="0.25">
      <c r="B2155"/>
      <c r="C2155"/>
      <c r="D2155"/>
      <c r="E2155"/>
      <c r="F2155"/>
      <c r="G2155"/>
      <c r="H2155"/>
      <c r="I2155"/>
      <c r="J2155"/>
      <c r="K2155" s="91"/>
      <c r="L2155" s="91"/>
      <c r="M2155" s="91"/>
      <c r="R2155"/>
      <c r="S2155"/>
      <c r="T2155"/>
      <c r="U2155"/>
      <c r="V2155"/>
      <c r="W2155"/>
      <c r="X2155"/>
      <c r="Y2155"/>
      <c r="Z2155"/>
      <c r="AA2155"/>
      <c r="AB2155"/>
      <c r="AC2155"/>
    </row>
    <row r="2156" spans="2:29" s="14" customFormat="1" x14ac:dyDescent="0.25">
      <c r="B2156"/>
      <c r="C2156"/>
      <c r="D2156"/>
      <c r="E2156"/>
      <c r="F2156"/>
      <c r="G2156"/>
      <c r="H2156"/>
      <c r="I2156"/>
      <c r="J2156"/>
      <c r="K2156" s="91"/>
      <c r="L2156" s="91"/>
      <c r="M2156" s="91"/>
      <c r="R2156"/>
      <c r="S2156"/>
      <c r="T2156"/>
      <c r="U2156"/>
      <c r="V2156"/>
      <c r="W2156"/>
      <c r="X2156"/>
      <c r="Y2156"/>
      <c r="Z2156"/>
      <c r="AA2156"/>
      <c r="AB2156"/>
      <c r="AC2156"/>
    </row>
    <row r="2157" spans="2:29" s="14" customFormat="1" x14ac:dyDescent="0.25">
      <c r="B2157"/>
      <c r="C2157"/>
      <c r="D2157"/>
      <c r="E2157"/>
      <c r="F2157"/>
      <c r="G2157"/>
      <c r="H2157"/>
      <c r="I2157"/>
      <c r="J2157"/>
      <c r="K2157" s="91"/>
      <c r="L2157" s="91"/>
      <c r="M2157" s="91"/>
      <c r="R2157"/>
      <c r="S2157"/>
      <c r="T2157"/>
      <c r="U2157"/>
      <c r="V2157"/>
      <c r="W2157"/>
      <c r="X2157"/>
      <c r="Y2157"/>
      <c r="Z2157"/>
      <c r="AA2157"/>
      <c r="AB2157"/>
      <c r="AC2157"/>
    </row>
    <row r="2158" spans="2:29" s="14" customFormat="1" x14ac:dyDescent="0.25">
      <c r="B2158"/>
      <c r="C2158"/>
      <c r="D2158"/>
      <c r="E2158"/>
      <c r="F2158"/>
      <c r="G2158"/>
      <c r="H2158"/>
      <c r="I2158"/>
      <c r="J2158"/>
      <c r="K2158" s="91"/>
      <c r="L2158" s="91"/>
      <c r="M2158" s="91"/>
      <c r="R2158"/>
      <c r="S2158"/>
      <c r="T2158"/>
      <c r="U2158"/>
      <c r="V2158"/>
      <c r="W2158"/>
      <c r="X2158"/>
      <c r="Y2158"/>
      <c r="Z2158"/>
      <c r="AA2158"/>
      <c r="AB2158"/>
      <c r="AC2158"/>
    </row>
    <row r="2159" spans="2:29" s="14" customFormat="1" x14ac:dyDescent="0.25">
      <c r="B2159"/>
      <c r="C2159"/>
      <c r="D2159"/>
      <c r="E2159"/>
      <c r="F2159"/>
      <c r="G2159"/>
      <c r="H2159"/>
      <c r="I2159"/>
      <c r="J2159"/>
      <c r="K2159" s="91"/>
      <c r="L2159" s="91"/>
      <c r="M2159" s="91"/>
      <c r="R2159"/>
      <c r="S2159"/>
      <c r="T2159"/>
      <c r="U2159"/>
      <c r="V2159"/>
      <c r="W2159"/>
      <c r="X2159"/>
      <c r="Y2159"/>
      <c r="Z2159"/>
      <c r="AA2159"/>
      <c r="AB2159"/>
      <c r="AC2159"/>
    </row>
    <row r="2160" spans="2:29" s="14" customFormat="1" x14ac:dyDescent="0.25">
      <c r="B2160"/>
      <c r="C2160"/>
      <c r="D2160"/>
      <c r="E2160"/>
      <c r="F2160"/>
      <c r="G2160"/>
      <c r="H2160"/>
      <c r="I2160"/>
      <c r="J2160"/>
      <c r="K2160" s="91"/>
      <c r="L2160" s="91"/>
      <c r="M2160" s="91"/>
      <c r="R2160"/>
      <c r="S2160"/>
      <c r="T2160"/>
      <c r="U2160"/>
      <c r="V2160"/>
      <c r="W2160"/>
      <c r="X2160"/>
      <c r="Y2160"/>
      <c r="Z2160"/>
      <c r="AA2160"/>
      <c r="AB2160"/>
      <c r="AC2160"/>
    </row>
    <row r="2161" spans="2:29" s="14" customFormat="1" x14ac:dyDescent="0.25">
      <c r="B2161"/>
      <c r="C2161"/>
      <c r="D2161"/>
      <c r="E2161"/>
      <c r="F2161"/>
      <c r="G2161"/>
      <c r="H2161"/>
      <c r="I2161"/>
      <c r="J2161"/>
      <c r="K2161" s="91"/>
      <c r="L2161" s="91"/>
      <c r="M2161" s="91"/>
      <c r="R2161"/>
      <c r="S2161"/>
      <c r="T2161"/>
      <c r="U2161"/>
      <c r="V2161"/>
      <c r="W2161"/>
      <c r="X2161"/>
      <c r="Y2161"/>
      <c r="Z2161"/>
      <c r="AA2161"/>
      <c r="AB2161"/>
      <c r="AC2161"/>
    </row>
    <row r="2162" spans="2:29" s="14" customFormat="1" x14ac:dyDescent="0.25">
      <c r="B2162"/>
      <c r="C2162"/>
      <c r="D2162"/>
      <c r="E2162"/>
      <c r="F2162"/>
      <c r="G2162"/>
      <c r="H2162"/>
      <c r="I2162"/>
      <c r="J2162"/>
      <c r="K2162" s="91"/>
      <c r="L2162" s="91"/>
      <c r="M2162" s="91"/>
      <c r="R2162"/>
      <c r="S2162"/>
      <c r="T2162"/>
      <c r="U2162"/>
      <c r="V2162"/>
      <c r="W2162"/>
      <c r="X2162"/>
      <c r="Y2162"/>
      <c r="Z2162"/>
      <c r="AA2162"/>
      <c r="AB2162"/>
      <c r="AC2162"/>
    </row>
    <row r="2163" spans="2:29" s="14" customFormat="1" x14ac:dyDescent="0.25">
      <c r="B2163"/>
      <c r="C2163"/>
      <c r="D2163"/>
      <c r="E2163"/>
      <c r="F2163"/>
      <c r="G2163"/>
      <c r="H2163"/>
      <c r="I2163"/>
      <c r="J2163"/>
      <c r="K2163" s="91"/>
      <c r="L2163" s="91"/>
      <c r="M2163" s="91"/>
      <c r="R2163"/>
      <c r="S2163"/>
      <c r="T2163"/>
      <c r="U2163"/>
      <c r="V2163"/>
      <c r="W2163"/>
      <c r="X2163"/>
      <c r="Y2163"/>
      <c r="Z2163"/>
      <c r="AA2163"/>
      <c r="AB2163"/>
      <c r="AC2163"/>
    </row>
    <row r="2164" spans="2:29" s="14" customFormat="1" x14ac:dyDescent="0.25">
      <c r="B2164"/>
      <c r="C2164"/>
      <c r="D2164"/>
      <c r="E2164"/>
      <c r="F2164"/>
      <c r="G2164"/>
      <c r="H2164"/>
      <c r="I2164"/>
      <c r="J2164"/>
      <c r="K2164" s="91"/>
      <c r="L2164" s="91"/>
      <c r="M2164" s="91"/>
      <c r="R2164"/>
      <c r="S2164"/>
      <c r="T2164"/>
      <c r="U2164"/>
      <c r="V2164"/>
      <c r="W2164"/>
      <c r="X2164"/>
      <c r="Y2164"/>
      <c r="Z2164"/>
      <c r="AA2164"/>
      <c r="AB2164"/>
      <c r="AC2164"/>
    </row>
    <row r="2165" spans="2:29" s="14" customFormat="1" x14ac:dyDescent="0.25">
      <c r="B2165"/>
      <c r="C2165"/>
      <c r="D2165"/>
      <c r="E2165"/>
      <c r="F2165"/>
      <c r="G2165"/>
      <c r="H2165"/>
      <c r="I2165"/>
      <c r="J2165"/>
      <c r="K2165" s="91"/>
      <c r="L2165" s="91"/>
      <c r="M2165" s="91"/>
      <c r="R2165"/>
      <c r="S2165"/>
      <c r="T2165"/>
      <c r="U2165"/>
      <c r="V2165"/>
      <c r="W2165"/>
      <c r="X2165"/>
      <c r="Y2165"/>
      <c r="Z2165"/>
      <c r="AA2165"/>
      <c r="AB2165"/>
      <c r="AC2165"/>
    </row>
    <row r="2166" spans="2:29" s="14" customFormat="1" x14ac:dyDescent="0.25">
      <c r="B2166"/>
      <c r="C2166"/>
      <c r="D2166"/>
      <c r="E2166"/>
      <c r="F2166"/>
      <c r="G2166"/>
      <c r="H2166"/>
      <c r="I2166"/>
      <c r="J2166"/>
      <c r="K2166" s="91"/>
      <c r="L2166" s="91"/>
      <c r="M2166" s="91"/>
      <c r="R2166"/>
      <c r="S2166"/>
      <c r="T2166"/>
      <c r="U2166"/>
      <c r="V2166"/>
      <c r="W2166"/>
      <c r="X2166"/>
      <c r="Y2166"/>
      <c r="Z2166"/>
      <c r="AA2166"/>
      <c r="AB2166"/>
      <c r="AC2166"/>
    </row>
    <row r="2167" spans="2:29" s="14" customFormat="1" x14ac:dyDescent="0.25">
      <c r="B2167"/>
      <c r="C2167"/>
      <c r="D2167"/>
      <c r="E2167"/>
      <c r="F2167"/>
      <c r="G2167"/>
      <c r="H2167"/>
      <c r="I2167"/>
      <c r="J2167"/>
      <c r="K2167" s="91"/>
      <c r="L2167" s="91"/>
      <c r="M2167" s="91"/>
      <c r="R2167"/>
      <c r="S2167"/>
      <c r="T2167"/>
      <c r="U2167"/>
      <c r="V2167"/>
      <c r="W2167"/>
      <c r="X2167"/>
      <c r="Y2167"/>
      <c r="Z2167"/>
      <c r="AA2167"/>
      <c r="AB2167"/>
      <c r="AC2167"/>
    </row>
    <row r="2168" spans="2:29" s="14" customFormat="1" x14ac:dyDescent="0.25">
      <c r="B2168"/>
      <c r="C2168"/>
      <c r="D2168"/>
      <c r="E2168"/>
      <c r="F2168"/>
      <c r="G2168"/>
      <c r="H2168"/>
      <c r="I2168"/>
      <c r="J2168"/>
      <c r="K2168" s="91"/>
      <c r="L2168" s="91"/>
      <c r="M2168" s="91"/>
      <c r="R2168"/>
      <c r="S2168"/>
      <c r="T2168"/>
      <c r="U2168"/>
      <c r="V2168"/>
      <c r="W2168"/>
      <c r="X2168"/>
      <c r="Y2168"/>
      <c r="Z2168"/>
      <c r="AA2168"/>
      <c r="AB2168"/>
      <c r="AC2168"/>
    </row>
    <row r="2169" spans="2:29" s="14" customFormat="1" x14ac:dyDescent="0.25">
      <c r="B2169"/>
      <c r="C2169"/>
      <c r="D2169"/>
      <c r="E2169"/>
      <c r="F2169"/>
      <c r="G2169"/>
      <c r="H2169"/>
      <c r="I2169"/>
      <c r="J2169"/>
      <c r="K2169" s="91"/>
      <c r="L2169" s="91"/>
      <c r="M2169" s="91"/>
      <c r="R2169"/>
      <c r="S2169"/>
      <c r="T2169"/>
      <c r="U2169"/>
      <c r="V2169"/>
      <c r="W2169"/>
      <c r="X2169"/>
      <c r="Y2169"/>
      <c r="Z2169"/>
      <c r="AA2169"/>
      <c r="AB2169"/>
      <c r="AC2169"/>
    </row>
    <row r="2170" spans="2:29" s="14" customFormat="1" x14ac:dyDescent="0.25">
      <c r="B2170"/>
      <c r="C2170"/>
      <c r="D2170"/>
      <c r="E2170"/>
      <c r="F2170"/>
      <c r="G2170"/>
      <c r="H2170"/>
      <c r="I2170"/>
      <c r="J2170"/>
      <c r="K2170" s="91"/>
      <c r="L2170" s="91"/>
      <c r="M2170" s="91"/>
      <c r="R2170"/>
      <c r="S2170"/>
      <c r="T2170"/>
      <c r="U2170"/>
      <c r="V2170"/>
      <c r="W2170"/>
      <c r="X2170"/>
      <c r="Y2170"/>
      <c r="Z2170"/>
      <c r="AA2170"/>
      <c r="AB2170"/>
      <c r="AC2170"/>
    </row>
    <row r="2171" spans="2:29" s="14" customFormat="1" x14ac:dyDescent="0.25">
      <c r="B2171"/>
      <c r="C2171"/>
      <c r="D2171"/>
      <c r="E2171"/>
      <c r="F2171"/>
      <c r="G2171"/>
      <c r="H2171"/>
      <c r="I2171"/>
      <c r="J2171"/>
      <c r="K2171" s="91"/>
      <c r="L2171" s="91"/>
      <c r="M2171" s="91"/>
      <c r="R2171"/>
      <c r="S2171"/>
      <c r="T2171"/>
      <c r="U2171"/>
      <c r="V2171"/>
      <c r="W2171"/>
      <c r="X2171"/>
      <c r="Y2171"/>
      <c r="Z2171"/>
      <c r="AA2171"/>
      <c r="AB2171"/>
      <c r="AC2171"/>
    </row>
    <row r="2172" spans="2:29" s="14" customFormat="1" x14ac:dyDescent="0.25">
      <c r="B2172"/>
      <c r="C2172"/>
      <c r="D2172"/>
      <c r="E2172"/>
      <c r="F2172"/>
      <c r="G2172"/>
      <c r="H2172"/>
      <c r="I2172"/>
      <c r="J2172"/>
      <c r="K2172" s="91"/>
      <c r="L2172" s="91"/>
      <c r="M2172" s="91"/>
      <c r="R2172"/>
      <c r="S2172"/>
      <c r="T2172"/>
      <c r="U2172"/>
      <c r="V2172"/>
      <c r="W2172"/>
      <c r="X2172"/>
      <c r="Y2172"/>
      <c r="Z2172"/>
      <c r="AA2172"/>
      <c r="AB2172"/>
      <c r="AC2172"/>
    </row>
    <row r="2173" spans="2:29" s="14" customFormat="1" x14ac:dyDescent="0.25">
      <c r="B2173"/>
      <c r="C2173"/>
      <c r="D2173"/>
      <c r="E2173"/>
      <c r="F2173"/>
      <c r="G2173"/>
      <c r="H2173"/>
      <c r="I2173"/>
      <c r="J2173"/>
      <c r="K2173" s="91"/>
      <c r="L2173" s="91"/>
      <c r="M2173" s="91"/>
      <c r="R2173"/>
      <c r="S2173"/>
      <c r="T2173"/>
      <c r="U2173"/>
      <c r="V2173"/>
      <c r="W2173"/>
      <c r="X2173"/>
      <c r="Y2173"/>
      <c r="Z2173"/>
      <c r="AA2173"/>
      <c r="AB2173"/>
      <c r="AC2173"/>
    </row>
    <row r="2174" spans="2:29" s="14" customFormat="1" x14ac:dyDescent="0.25">
      <c r="B2174"/>
      <c r="C2174"/>
      <c r="D2174"/>
      <c r="E2174"/>
      <c r="F2174"/>
      <c r="G2174"/>
      <c r="H2174"/>
      <c r="I2174"/>
      <c r="J2174"/>
      <c r="K2174" s="91"/>
      <c r="L2174" s="91"/>
      <c r="M2174" s="91"/>
      <c r="R2174"/>
      <c r="S2174"/>
      <c r="T2174"/>
      <c r="U2174"/>
      <c r="V2174"/>
      <c r="W2174"/>
      <c r="X2174"/>
      <c r="Y2174"/>
      <c r="Z2174"/>
      <c r="AA2174"/>
      <c r="AB2174"/>
      <c r="AC2174"/>
    </row>
    <row r="2175" spans="2:29" s="14" customFormat="1" x14ac:dyDescent="0.25">
      <c r="B2175"/>
      <c r="C2175"/>
      <c r="D2175"/>
      <c r="E2175"/>
      <c r="F2175"/>
      <c r="G2175"/>
      <c r="H2175"/>
      <c r="I2175"/>
      <c r="J2175"/>
      <c r="K2175" s="91"/>
      <c r="L2175" s="91"/>
      <c r="M2175" s="91"/>
      <c r="R2175"/>
      <c r="S2175"/>
      <c r="T2175"/>
      <c r="U2175"/>
      <c r="V2175"/>
      <c r="W2175"/>
      <c r="X2175"/>
      <c r="Y2175"/>
      <c r="Z2175"/>
      <c r="AA2175"/>
      <c r="AB2175"/>
      <c r="AC2175"/>
    </row>
    <row r="2176" spans="2:29" s="14" customFormat="1" x14ac:dyDescent="0.25">
      <c r="B2176"/>
      <c r="C2176"/>
      <c r="D2176"/>
      <c r="E2176"/>
      <c r="F2176"/>
      <c r="G2176"/>
      <c r="H2176"/>
      <c r="I2176"/>
      <c r="J2176"/>
      <c r="K2176" s="91"/>
      <c r="L2176" s="91"/>
      <c r="M2176" s="91"/>
      <c r="R2176"/>
      <c r="S2176"/>
      <c r="T2176"/>
      <c r="U2176"/>
      <c r="V2176"/>
      <c r="W2176"/>
      <c r="X2176"/>
      <c r="Y2176"/>
      <c r="Z2176"/>
      <c r="AA2176"/>
      <c r="AB2176"/>
      <c r="AC2176"/>
    </row>
    <row r="2177" spans="2:29" s="14" customFormat="1" x14ac:dyDescent="0.25">
      <c r="B2177"/>
      <c r="C2177"/>
      <c r="D2177"/>
      <c r="E2177"/>
      <c r="F2177"/>
      <c r="G2177"/>
      <c r="H2177"/>
      <c r="I2177"/>
      <c r="J2177"/>
      <c r="K2177" s="91"/>
      <c r="L2177" s="91"/>
      <c r="M2177" s="91"/>
      <c r="R2177"/>
      <c r="S2177"/>
      <c r="T2177"/>
      <c r="U2177"/>
      <c r="V2177"/>
      <c r="W2177"/>
      <c r="X2177"/>
      <c r="Y2177"/>
      <c r="Z2177"/>
      <c r="AA2177"/>
      <c r="AB2177"/>
      <c r="AC2177"/>
    </row>
    <row r="2178" spans="2:29" s="14" customFormat="1" x14ac:dyDescent="0.25">
      <c r="B2178"/>
      <c r="C2178"/>
      <c r="D2178"/>
      <c r="E2178"/>
      <c r="F2178"/>
      <c r="G2178"/>
      <c r="H2178"/>
      <c r="I2178"/>
      <c r="J2178"/>
      <c r="K2178" s="91"/>
      <c r="L2178" s="91"/>
      <c r="M2178" s="91"/>
      <c r="R2178"/>
      <c r="S2178"/>
      <c r="T2178"/>
      <c r="U2178"/>
      <c r="V2178"/>
      <c r="W2178"/>
      <c r="X2178"/>
      <c r="Y2178"/>
      <c r="Z2178"/>
      <c r="AA2178"/>
      <c r="AB2178"/>
      <c r="AC2178"/>
    </row>
    <row r="2179" spans="2:29" s="14" customFormat="1" x14ac:dyDescent="0.25">
      <c r="B2179"/>
      <c r="C2179"/>
      <c r="D2179"/>
      <c r="E2179"/>
      <c r="F2179"/>
      <c r="G2179"/>
      <c r="H2179"/>
      <c r="I2179"/>
      <c r="J2179"/>
      <c r="K2179" s="91"/>
      <c r="L2179" s="91"/>
      <c r="M2179" s="91"/>
      <c r="R2179"/>
      <c r="S2179"/>
      <c r="T2179"/>
      <c r="U2179"/>
      <c r="V2179"/>
      <c r="W2179"/>
      <c r="X2179"/>
      <c r="Y2179"/>
      <c r="Z2179"/>
      <c r="AA2179"/>
      <c r="AB2179"/>
      <c r="AC2179"/>
    </row>
    <row r="2180" spans="2:29" s="14" customFormat="1" x14ac:dyDescent="0.25">
      <c r="B2180"/>
      <c r="C2180"/>
      <c r="D2180"/>
      <c r="E2180"/>
      <c r="F2180"/>
      <c r="G2180"/>
      <c r="H2180"/>
      <c r="I2180"/>
      <c r="J2180"/>
      <c r="K2180" s="91"/>
      <c r="L2180" s="91"/>
      <c r="M2180" s="91"/>
      <c r="R2180"/>
      <c r="S2180"/>
      <c r="T2180"/>
      <c r="U2180"/>
      <c r="V2180"/>
      <c r="W2180"/>
      <c r="X2180"/>
      <c r="Y2180"/>
      <c r="Z2180"/>
      <c r="AA2180"/>
      <c r="AB2180"/>
      <c r="AC2180"/>
    </row>
    <row r="2181" spans="2:29" s="14" customFormat="1" x14ac:dyDescent="0.25">
      <c r="B2181"/>
      <c r="C2181"/>
      <c r="D2181"/>
      <c r="E2181"/>
      <c r="F2181"/>
      <c r="G2181"/>
      <c r="H2181"/>
      <c r="I2181"/>
      <c r="J2181"/>
      <c r="K2181" s="91"/>
      <c r="L2181" s="91"/>
      <c r="M2181" s="91"/>
      <c r="R2181"/>
      <c r="S2181"/>
      <c r="T2181"/>
      <c r="U2181"/>
      <c r="V2181"/>
      <c r="W2181"/>
      <c r="X2181"/>
      <c r="Y2181"/>
      <c r="Z2181"/>
      <c r="AA2181"/>
      <c r="AB2181"/>
      <c r="AC2181"/>
    </row>
    <row r="2182" spans="2:29" s="14" customFormat="1" x14ac:dyDescent="0.25">
      <c r="B2182"/>
      <c r="C2182"/>
      <c r="D2182"/>
      <c r="E2182"/>
      <c r="F2182"/>
      <c r="G2182"/>
      <c r="H2182"/>
      <c r="I2182"/>
      <c r="J2182"/>
      <c r="K2182" s="91"/>
      <c r="L2182" s="91"/>
      <c r="M2182" s="91"/>
      <c r="R2182"/>
      <c r="S2182"/>
      <c r="T2182"/>
      <c r="U2182"/>
      <c r="V2182"/>
      <c r="W2182"/>
      <c r="X2182"/>
      <c r="Y2182"/>
      <c r="Z2182"/>
      <c r="AA2182"/>
      <c r="AB2182"/>
      <c r="AC2182"/>
    </row>
    <row r="2183" spans="2:29" s="14" customFormat="1" x14ac:dyDescent="0.25">
      <c r="B2183"/>
      <c r="C2183"/>
      <c r="D2183"/>
      <c r="E2183"/>
      <c r="F2183"/>
      <c r="G2183"/>
      <c r="H2183"/>
      <c r="I2183"/>
      <c r="J2183"/>
      <c r="K2183" s="91"/>
      <c r="L2183" s="91"/>
      <c r="M2183" s="91"/>
      <c r="R2183"/>
      <c r="S2183"/>
      <c r="T2183"/>
      <c r="U2183"/>
      <c r="V2183"/>
      <c r="W2183"/>
      <c r="X2183"/>
      <c r="Y2183"/>
      <c r="Z2183"/>
      <c r="AA2183"/>
      <c r="AB2183"/>
      <c r="AC2183"/>
    </row>
    <row r="2184" spans="2:29" s="14" customFormat="1" x14ac:dyDescent="0.25">
      <c r="B2184"/>
      <c r="C2184"/>
      <c r="D2184"/>
      <c r="E2184"/>
      <c r="F2184"/>
      <c r="G2184"/>
      <c r="H2184"/>
      <c r="I2184"/>
      <c r="J2184"/>
      <c r="K2184" s="91"/>
      <c r="L2184" s="91"/>
      <c r="M2184" s="91"/>
      <c r="R2184"/>
      <c r="S2184"/>
      <c r="T2184"/>
      <c r="U2184"/>
      <c r="V2184"/>
      <c r="W2184"/>
      <c r="X2184"/>
      <c r="Y2184"/>
      <c r="Z2184"/>
      <c r="AA2184"/>
      <c r="AB2184"/>
      <c r="AC2184"/>
    </row>
    <row r="2185" spans="2:29" s="14" customFormat="1" x14ac:dyDescent="0.25">
      <c r="B2185"/>
      <c r="C2185"/>
      <c r="D2185"/>
      <c r="E2185"/>
      <c r="F2185"/>
      <c r="G2185"/>
      <c r="H2185"/>
      <c r="I2185"/>
      <c r="J2185"/>
      <c r="K2185" s="91"/>
      <c r="L2185" s="91"/>
      <c r="M2185" s="91"/>
      <c r="R2185"/>
      <c r="S2185"/>
      <c r="T2185"/>
      <c r="U2185"/>
      <c r="V2185"/>
      <c r="W2185"/>
      <c r="X2185"/>
      <c r="Y2185"/>
      <c r="Z2185"/>
      <c r="AA2185"/>
      <c r="AB2185"/>
      <c r="AC2185"/>
    </row>
    <row r="2186" spans="2:29" s="14" customFormat="1" x14ac:dyDescent="0.25">
      <c r="B2186"/>
      <c r="C2186"/>
      <c r="D2186"/>
      <c r="E2186"/>
      <c r="F2186"/>
      <c r="G2186"/>
      <c r="H2186"/>
      <c r="I2186"/>
      <c r="J2186"/>
      <c r="K2186" s="91"/>
      <c r="L2186" s="91"/>
      <c r="M2186" s="91"/>
      <c r="R2186"/>
      <c r="S2186"/>
      <c r="T2186"/>
      <c r="U2186"/>
      <c r="V2186"/>
      <c r="W2186"/>
      <c r="X2186"/>
      <c r="Y2186"/>
      <c r="Z2186"/>
      <c r="AA2186"/>
      <c r="AB2186"/>
      <c r="AC2186"/>
    </row>
    <row r="2187" spans="2:29" s="14" customFormat="1" x14ac:dyDescent="0.25">
      <c r="B2187"/>
      <c r="C2187"/>
      <c r="D2187"/>
      <c r="E2187"/>
      <c r="F2187"/>
      <c r="G2187"/>
      <c r="H2187"/>
      <c r="I2187"/>
      <c r="J2187"/>
      <c r="K2187" s="91"/>
      <c r="L2187" s="91"/>
      <c r="M2187" s="91"/>
      <c r="R2187"/>
      <c r="S2187"/>
      <c r="T2187"/>
      <c r="U2187"/>
      <c r="V2187"/>
      <c r="W2187"/>
      <c r="X2187"/>
      <c r="Y2187"/>
      <c r="Z2187"/>
      <c r="AA2187"/>
      <c r="AB2187"/>
      <c r="AC2187"/>
    </row>
    <row r="2188" spans="2:29" s="14" customFormat="1" x14ac:dyDescent="0.25">
      <c r="B2188"/>
      <c r="C2188"/>
      <c r="D2188"/>
      <c r="E2188"/>
      <c r="F2188"/>
      <c r="G2188"/>
      <c r="H2188"/>
      <c r="I2188"/>
      <c r="J2188"/>
      <c r="K2188" s="91"/>
      <c r="L2188" s="91"/>
      <c r="M2188" s="91"/>
      <c r="R2188"/>
      <c r="S2188"/>
      <c r="T2188"/>
      <c r="U2188"/>
      <c r="V2188"/>
      <c r="W2188"/>
      <c r="X2188"/>
      <c r="Y2188"/>
      <c r="Z2188"/>
      <c r="AA2188"/>
      <c r="AB2188"/>
      <c r="AC2188"/>
    </row>
    <row r="2189" spans="2:29" s="14" customFormat="1" x14ac:dyDescent="0.25">
      <c r="B2189"/>
      <c r="C2189"/>
      <c r="D2189"/>
      <c r="E2189"/>
      <c r="F2189"/>
      <c r="G2189"/>
      <c r="H2189"/>
      <c r="I2189"/>
      <c r="J2189"/>
      <c r="K2189" s="91"/>
      <c r="L2189" s="91"/>
      <c r="M2189" s="91"/>
      <c r="R2189"/>
      <c r="S2189"/>
      <c r="T2189"/>
      <c r="U2189"/>
      <c r="V2189"/>
      <c r="W2189"/>
      <c r="X2189"/>
      <c r="Y2189"/>
      <c r="Z2189"/>
      <c r="AA2189"/>
      <c r="AB2189"/>
      <c r="AC2189"/>
    </row>
    <row r="2190" spans="2:29" s="14" customFormat="1" x14ac:dyDescent="0.25">
      <c r="B2190"/>
      <c r="C2190"/>
      <c r="D2190"/>
      <c r="E2190"/>
      <c r="F2190"/>
      <c r="G2190"/>
      <c r="H2190"/>
      <c r="I2190"/>
      <c r="J2190"/>
      <c r="K2190" s="91"/>
      <c r="L2190" s="91"/>
      <c r="M2190" s="91"/>
      <c r="R2190"/>
      <c r="S2190"/>
      <c r="T2190"/>
      <c r="U2190"/>
      <c r="V2190"/>
      <c r="W2190"/>
      <c r="X2190"/>
      <c r="Y2190"/>
      <c r="Z2190"/>
      <c r="AA2190"/>
      <c r="AB2190"/>
      <c r="AC2190"/>
    </row>
    <row r="2191" spans="2:29" s="14" customFormat="1" x14ac:dyDescent="0.25">
      <c r="B2191"/>
      <c r="C2191"/>
      <c r="D2191"/>
      <c r="E2191"/>
      <c r="F2191"/>
      <c r="G2191"/>
      <c r="H2191"/>
      <c r="I2191"/>
      <c r="J2191"/>
      <c r="K2191" s="91"/>
      <c r="L2191" s="91"/>
      <c r="M2191" s="91"/>
      <c r="R2191"/>
      <c r="S2191"/>
      <c r="T2191"/>
      <c r="U2191"/>
      <c r="V2191"/>
      <c r="W2191"/>
      <c r="X2191"/>
      <c r="Y2191"/>
      <c r="Z2191"/>
      <c r="AA2191"/>
      <c r="AB2191"/>
      <c r="AC2191"/>
    </row>
    <row r="2192" spans="2:29" s="14" customFormat="1" x14ac:dyDescent="0.25">
      <c r="B2192"/>
      <c r="C2192"/>
      <c r="D2192"/>
      <c r="E2192"/>
      <c r="F2192"/>
      <c r="G2192"/>
      <c r="H2192"/>
      <c r="I2192"/>
      <c r="J2192"/>
      <c r="K2192" s="91"/>
      <c r="L2192" s="91"/>
      <c r="M2192" s="91"/>
      <c r="R2192"/>
      <c r="S2192"/>
      <c r="T2192"/>
      <c r="U2192"/>
      <c r="V2192"/>
      <c r="W2192"/>
      <c r="X2192"/>
      <c r="Y2192"/>
      <c r="Z2192"/>
      <c r="AA2192"/>
      <c r="AB2192"/>
      <c r="AC2192"/>
    </row>
    <row r="2193" spans="2:29" s="14" customFormat="1" x14ac:dyDescent="0.25">
      <c r="B2193"/>
      <c r="C2193"/>
      <c r="D2193"/>
      <c r="E2193"/>
      <c r="F2193"/>
      <c r="G2193"/>
      <c r="H2193"/>
      <c r="I2193"/>
      <c r="J2193"/>
      <c r="K2193" s="91"/>
      <c r="L2193" s="91"/>
      <c r="M2193" s="91"/>
      <c r="R2193"/>
      <c r="S2193"/>
      <c r="T2193"/>
      <c r="U2193"/>
      <c r="V2193"/>
      <c r="W2193"/>
      <c r="X2193"/>
      <c r="Y2193"/>
      <c r="Z2193"/>
      <c r="AA2193"/>
      <c r="AB2193"/>
      <c r="AC2193"/>
    </row>
    <row r="2194" spans="2:29" s="14" customFormat="1" x14ac:dyDescent="0.25">
      <c r="B2194"/>
      <c r="C2194"/>
      <c r="D2194"/>
      <c r="E2194"/>
      <c r="F2194"/>
      <c r="G2194"/>
      <c r="H2194"/>
      <c r="I2194"/>
      <c r="J2194"/>
      <c r="K2194" s="91"/>
      <c r="L2194" s="91"/>
      <c r="M2194" s="91"/>
      <c r="R2194"/>
      <c r="S2194"/>
      <c r="T2194"/>
      <c r="U2194"/>
      <c r="V2194"/>
      <c r="W2194"/>
      <c r="X2194"/>
      <c r="Y2194"/>
      <c r="Z2194"/>
      <c r="AA2194"/>
      <c r="AB2194"/>
      <c r="AC2194"/>
    </row>
    <row r="2195" spans="2:29" s="14" customFormat="1" x14ac:dyDescent="0.25">
      <c r="B2195"/>
      <c r="C2195"/>
      <c r="D2195"/>
      <c r="E2195"/>
      <c r="F2195"/>
      <c r="G2195"/>
      <c r="H2195"/>
      <c r="I2195"/>
      <c r="J2195"/>
      <c r="K2195" s="91"/>
      <c r="L2195" s="91"/>
      <c r="M2195" s="91"/>
      <c r="R2195"/>
      <c r="S2195"/>
      <c r="T2195"/>
      <c r="U2195"/>
      <c r="V2195"/>
      <c r="W2195"/>
      <c r="X2195"/>
      <c r="Y2195"/>
      <c r="Z2195"/>
      <c r="AA2195"/>
      <c r="AB2195"/>
      <c r="AC2195"/>
    </row>
    <row r="2196" spans="2:29" s="14" customFormat="1" x14ac:dyDescent="0.25">
      <c r="B2196"/>
      <c r="C2196"/>
      <c r="D2196"/>
      <c r="E2196"/>
      <c r="F2196"/>
      <c r="G2196"/>
      <c r="H2196"/>
      <c r="I2196"/>
      <c r="J2196"/>
      <c r="K2196" s="91"/>
      <c r="L2196" s="91"/>
      <c r="M2196" s="91"/>
      <c r="R2196"/>
      <c r="S2196"/>
      <c r="T2196"/>
      <c r="U2196"/>
      <c r="V2196"/>
      <c r="W2196"/>
      <c r="X2196"/>
      <c r="Y2196"/>
      <c r="Z2196"/>
      <c r="AA2196"/>
      <c r="AB2196"/>
      <c r="AC2196"/>
    </row>
    <row r="2197" spans="2:29" s="14" customFormat="1" x14ac:dyDescent="0.25">
      <c r="B2197"/>
      <c r="C2197"/>
      <c r="D2197"/>
      <c r="E2197"/>
      <c r="F2197"/>
      <c r="G2197"/>
      <c r="H2197"/>
      <c r="I2197"/>
      <c r="J2197"/>
      <c r="K2197" s="91"/>
      <c r="L2197" s="91"/>
      <c r="M2197" s="91"/>
      <c r="R2197"/>
      <c r="S2197"/>
      <c r="T2197"/>
      <c r="U2197"/>
      <c r="V2197"/>
      <c r="W2197"/>
      <c r="X2197"/>
      <c r="Y2197"/>
      <c r="Z2197"/>
      <c r="AA2197"/>
      <c r="AB2197"/>
      <c r="AC2197"/>
    </row>
    <row r="2198" spans="2:29" s="14" customFormat="1" x14ac:dyDescent="0.25">
      <c r="B2198"/>
      <c r="C2198"/>
      <c r="D2198"/>
      <c r="E2198"/>
      <c r="F2198"/>
      <c r="G2198"/>
      <c r="H2198"/>
      <c r="I2198"/>
      <c r="J2198"/>
      <c r="K2198" s="91"/>
      <c r="L2198" s="91"/>
      <c r="M2198" s="91"/>
      <c r="R2198"/>
      <c r="S2198"/>
      <c r="T2198"/>
      <c r="U2198"/>
      <c r="V2198"/>
      <c r="W2198"/>
      <c r="X2198"/>
      <c r="Y2198"/>
      <c r="Z2198"/>
      <c r="AA2198"/>
      <c r="AB2198"/>
      <c r="AC2198"/>
    </row>
    <row r="2199" spans="2:29" s="14" customFormat="1" x14ac:dyDescent="0.25">
      <c r="B2199"/>
      <c r="C2199"/>
      <c r="D2199"/>
      <c r="E2199"/>
      <c r="F2199"/>
      <c r="G2199"/>
      <c r="H2199"/>
      <c r="I2199"/>
      <c r="J2199"/>
      <c r="K2199" s="91"/>
      <c r="L2199" s="91"/>
      <c r="M2199" s="91"/>
      <c r="R2199"/>
      <c r="S2199"/>
      <c r="T2199"/>
      <c r="U2199"/>
      <c r="V2199"/>
      <c r="W2199"/>
      <c r="X2199"/>
      <c r="Y2199"/>
      <c r="Z2199"/>
      <c r="AA2199"/>
      <c r="AB2199"/>
      <c r="AC2199"/>
    </row>
    <row r="2200" spans="2:29" s="14" customFormat="1" x14ac:dyDescent="0.25">
      <c r="B2200"/>
      <c r="C2200"/>
      <c r="D2200"/>
      <c r="E2200"/>
      <c r="F2200"/>
      <c r="G2200"/>
      <c r="H2200"/>
      <c r="I2200"/>
      <c r="J2200"/>
      <c r="K2200" s="91"/>
      <c r="L2200" s="91"/>
      <c r="M2200" s="91"/>
      <c r="R2200"/>
      <c r="S2200"/>
      <c r="T2200"/>
      <c r="U2200"/>
      <c r="V2200"/>
      <c r="W2200"/>
      <c r="X2200"/>
      <c r="Y2200"/>
      <c r="Z2200"/>
      <c r="AA2200"/>
      <c r="AB2200"/>
      <c r="AC2200"/>
    </row>
    <row r="2201" spans="2:29" s="14" customFormat="1" x14ac:dyDescent="0.25">
      <c r="B2201"/>
      <c r="C2201"/>
      <c r="D2201"/>
      <c r="E2201"/>
      <c r="F2201"/>
      <c r="G2201"/>
      <c r="H2201"/>
      <c r="I2201"/>
      <c r="J2201"/>
      <c r="K2201" s="91"/>
      <c r="L2201" s="91"/>
      <c r="M2201" s="91"/>
      <c r="R2201"/>
      <c r="S2201"/>
      <c r="T2201"/>
      <c r="U2201"/>
      <c r="V2201"/>
      <c r="W2201"/>
      <c r="X2201"/>
      <c r="Y2201"/>
      <c r="Z2201"/>
      <c r="AA2201"/>
      <c r="AB2201"/>
      <c r="AC2201"/>
    </row>
    <row r="2202" spans="2:29" s="14" customFormat="1" x14ac:dyDescent="0.25">
      <c r="B2202"/>
      <c r="C2202"/>
      <c r="D2202"/>
      <c r="E2202"/>
      <c r="F2202"/>
      <c r="G2202"/>
      <c r="H2202"/>
      <c r="I2202"/>
      <c r="J2202"/>
      <c r="K2202" s="91"/>
      <c r="L2202" s="91"/>
      <c r="M2202" s="91"/>
      <c r="R2202"/>
      <c r="S2202"/>
      <c r="T2202"/>
      <c r="U2202"/>
      <c r="V2202"/>
      <c r="W2202"/>
      <c r="X2202"/>
      <c r="Y2202"/>
      <c r="Z2202"/>
      <c r="AA2202"/>
      <c r="AB2202"/>
      <c r="AC2202"/>
    </row>
    <row r="2203" spans="2:29" s="14" customFormat="1" x14ac:dyDescent="0.25">
      <c r="B2203"/>
      <c r="C2203"/>
      <c r="D2203"/>
      <c r="E2203"/>
      <c r="F2203"/>
      <c r="G2203"/>
      <c r="H2203"/>
      <c r="I2203"/>
      <c r="J2203"/>
      <c r="K2203" s="91"/>
      <c r="L2203" s="91"/>
      <c r="M2203" s="91"/>
      <c r="R2203"/>
      <c r="S2203"/>
      <c r="T2203"/>
      <c r="U2203"/>
      <c r="V2203"/>
      <c r="W2203"/>
      <c r="X2203"/>
      <c r="Y2203"/>
      <c r="Z2203"/>
      <c r="AA2203"/>
      <c r="AB2203"/>
      <c r="AC2203"/>
    </row>
    <row r="2204" spans="2:29" s="14" customFormat="1" x14ac:dyDescent="0.25">
      <c r="B2204"/>
      <c r="C2204"/>
      <c r="D2204"/>
      <c r="E2204"/>
      <c r="F2204"/>
      <c r="G2204"/>
      <c r="H2204"/>
      <c r="I2204"/>
      <c r="J2204"/>
      <c r="K2204" s="91"/>
      <c r="L2204" s="91"/>
      <c r="M2204" s="91"/>
      <c r="R2204"/>
      <c r="S2204"/>
      <c r="T2204"/>
      <c r="U2204"/>
      <c r="V2204"/>
      <c r="W2204"/>
      <c r="X2204"/>
      <c r="Y2204"/>
      <c r="Z2204"/>
      <c r="AA2204"/>
      <c r="AB2204"/>
      <c r="AC2204"/>
    </row>
    <row r="2205" spans="2:29" s="14" customFormat="1" x14ac:dyDescent="0.25">
      <c r="B2205"/>
      <c r="C2205"/>
      <c r="D2205"/>
      <c r="E2205"/>
      <c r="F2205"/>
      <c r="G2205"/>
      <c r="H2205"/>
      <c r="I2205"/>
      <c r="J2205"/>
      <c r="K2205" s="91"/>
      <c r="L2205" s="91"/>
      <c r="M2205" s="91"/>
      <c r="R2205"/>
      <c r="S2205"/>
      <c r="T2205"/>
      <c r="U2205"/>
      <c r="V2205"/>
      <c r="W2205"/>
      <c r="X2205"/>
      <c r="Y2205"/>
      <c r="Z2205"/>
      <c r="AA2205"/>
      <c r="AB2205"/>
      <c r="AC2205"/>
    </row>
    <row r="2206" spans="2:29" s="14" customFormat="1" x14ac:dyDescent="0.25">
      <c r="B2206"/>
      <c r="C2206"/>
      <c r="D2206"/>
      <c r="E2206"/>
      <c r="F2206"/>
      <c r="G2206"/>
      <c r="H2206"/>
      <c r="I2206"/>
      <c r="J2206"/>
      <c r="K2206" s="91"/>
      <c r="L2206" s="91"/>
      <c r="M2206" s="91"/>
      <c r="R2206"/>
      <c r="S2206"/>
      <c r="T2206"/>
      <c r="U2206"/>
      <c r="V2206"/>
      <c r="W2206"/>
      <c r="X2206"/>
      <c r="Y2206"/>
      <c r="Z2206"/>
      <c r="AA2206"/>
      <c r="AB2206"/>
      <c r="AC2206"/>
    </row>
    <row r="2207" spans="2:29" s="14" customFormat="1" x14ac:dyDescent="0.25">
      <c r="B2207"/>
      <c r="C2207"/>
      <c r="D2207"/>
      <c r="E2207"/>
      <c r="F2207"/>
      <c r="G2207"/>
      <c r="H2207"/>
      <c r="I2207"/>
      <c r="J2207"/>
      <c r="K2207" s="91"/>
      <c r="L2207" s="91"/>
      <c r="M2207" s="91"/>
      <c r="R2207"/>
      <c r="S2207"/>
      <c r="T2207"/>
      <c r="U2207"/>
      <c r="V2207"/>
      <c r="W2207"/>
      <c r="X2207"/>
      <c r="Y2207"/>
      <c r="Z2207"/>
      <c r="AA2207"/>
      <c r="AB2207"/>
      <c r="AC2207"/>
    </row>
    <row r="2208" spans="2:29" s="14" customFormat="1" x14ac:dyDescent="0.25">
      <c r="B2208"/>
      <c r="C2208"/>
      <c r="D2208"/>
      <c r="E2208"/>
      <c r="F2208"/>
      <c r="G2208"/>
      <c r="H2208"/>
      <c r="I2208"/>
      <c r="J2208"/>
      <c r="K2208" s="91"/>
      <c r="L2208" s="91"/>
      <c r="M2208" s="91"/>
      <c r="R2208"/>
      <c r="S2208"/>
      <c r="T2208"/>
      <c r="U2208"/>
      <c r="V2208"/>
      <c r="W2208"/>
      <c r="X2208"/>
      <c r="Y2208"/>
      <c r="Z2208"/>
      <c r="AA2208"/>
      <c r="AB2208"/>
      <c r="AC2208"/>
    </row>
    <row r="2209" spans="2:29" s="14" customFormat="1" x14ac:dyDescent="0.25">
      <c r="B2209"/>
      <c r="C2209"/>
      <c r="D2209"/>
      <c r="E2209"/>
      <c r="F2209"/>
      <c r="G2209"/>
      <c r="H2209"/>
      <c r="I2209"/>
      <c r="J2209"/>
      <c r="K2209" s="91"/>
      <c r="L2209" s="91"/>
      <c r="M2209" s="91"/>
      <c r="R2209"/>
      <c r="S2209"/>
      <c r="T2209"/>
      <c r="U2209"/>
      <c r="V2209"/>
      <c r="W2209"/>
      <c r="X2209"/>
      <c r="Y2209"/>
      <c r="Z2209"/>
      <c r="AA2209"/>
      <c r="AB2209"/>
      <c r="AC2209"/>
    </row>
    <row r="2210" spans="2:29" s="14" customFormat="1" x14ac:dyDescent="0.25">
      <c r="B2210"/>
      <c r="C2210"/>
      <c r="D2210"/>
      <c r="E2210"/>
      <c r="F2210"/>
      <c r="G2210"/>
      <c r="H2210"/>
      <c r="I2210"/>
      <c r="J2210"/>
      <c r="K2210" s="91"/>
      <c r="L2210" s="91"/>
      <c r="M2210" s="91"/>
      <c r="R2210"/>
      <c r="S2210"/>
      <c r="T2210"/>
      <c r="U2210"/>
      <c r="V2210"/>
      <c r="W2210"/>
      <c r="X2210"/>
      <c r="Y2210"/>
      <c r="Z2210"/>
      <c r="AA2210"/>
      <c r="AB2210"/>
      <c r="AC2210"/>
    </row>
    <row r="2211" spans="2:29" s="14" customFormat="1" x14ac:dyDescent="0.25">
      <c r="B2211"/>
      <c r="C2211"/>
      <c r="D2211"/>
      <c r="E2211"/>
      <c r="F2211"/>
      <c r="G2211"/>
      <c r="H2211"/>
      <c r="I2211"/>
      <c r="J2211"/>
      <c r="K2211" s="91"/>
      <c r="L2211" s="91"/>
      <c r="M2211" s="91"/>
      <c r="R2211"/>
      <c r="S2211"/>
      <c r="T2211"/>
      <c r="U2211"/>
      <c r="V2211"/>
      <c r="W2211"/>
      <c r="X2211"/>
      <c r="Y2211"/>
      <c r="Z2211"/>
      <c r="AA2211"/>
      <c r="AB2211"/>
      <c r="AC2211"/>
    </row>
    <row r="2212" spans="2:29" s="14" customFormat="1" x14ac:dyDescent="0.25">
      <c r="B2212"/>
      <c r="C2212"/>
      <c r="D2212"/>
      <c r="E2212"/>
      <c r="F2212"/>
      <c r="G2212"/>
      <c r="H2212"/>
      <c r="I2212"/>
      <c r="J2212"/>
      <c r="K2212" s="91"/>
      <c r="L2212" s="91"/>
      <c r="M2212" s="91"/>
      <c r="R2212"/>
      <c r="S2212"/>
      <c r="T2212"/>
      <c r="U2212"/>
      <c r="V2212"/>
      <c r="W2212"/>
      <c r="X2212"/>
      <c r="Y2212"/>
      <c r="Z2212"/>
      <c r="AA2212"/>
      <c r="AB2212"/>
      <c r="AC2212"/>
    </row>
    <row r="2213" spans="2:29" s="14" customFormat="1" x14ac:dyDescent="0.25">
      <c r="B2213"/>
      <c r="C2213"/>
      <c r="D2213"/>
      <c r="E2213"/>
      <c r="F2213"/>
      <c r="G2213"/>
      <c r="H2213"/>
      <c r="I2213"/>
      <c r="J2213"/>
      <c r="K2213" s="91"/>
      <c r="L2213" s="91"/>
      <c r="M2213" s="91"/>
      <c r="R2213"/>
      <c r="S2213"/>
      <c r="T2213"/>
      <c r="U2213"/>
      <c r="V2213"/>
      <c r="W2213"/>
      <c r="X2213"/>
      <c r="Y2213"/>
      <c r="Z2213"/>
      <c r="AA2213"/>
      <c r="AB2213"/>
      <c r="AC2213"/>
    </row>
    <row r="2214" spans="2:29" s="14" customFormat="1" x14ac:dyDescent="0.25">
      <c r="B2214"/>
      <c r="C2214"/>
      <c r="D2214"/>
      <c r="E2214"/>
      <c r="F2214"/>
      <c r="G2214"/>
      <c r="H2214"/>
      <c r="I2214"/>
      <c r="J2214"/>
      <c r="K2214" s="91"/>
      <c r="L2214" s="91"/>
      <c r="M2214" s="91"/>
      <c r="R2214"/>
      <c r="S2214"/>
      <c r="T2214"/>
      <c r="U2214"/>
      <c r="V2214"/>
      <c r="W2214"/>
      <c r="X2214"/>
      <c r="Y2214"/>
      <c r="Z2214"/>
      <c r="AA2214"/>
      <c r="AB2214"/>
      <c r="AC2214"/>
    </row>
    <row r="2215" spans="2:29" s="14" customFormat="1" x14ac:dyDescent="0.25">
      <c r="B2215"/>
      <c r="C2215"/>
      <c r="D2215"/>
      <c r="E2215"/>
      <c r="F2215"/>
      <c r="G2215"/>
      <c r="H2215"/>
      <c r="I2215"/>
      <c r="J2215"/>
      <c r="K2215" s="91"/>
      <c r="L2215" s="91"/>
      <c r="M2215" s="91"/>
      <c r="R2215"/>
      <c r="S2215"/>
      <c r="T2215"/>
      <c r="U2215"/>
      <c r="V2215"/>
      <c r="W2215"/>
      <c r="X2215"/>
      <c r="Y2215"/>
      <c r="Z2215"/>
      <c r="AA2215"/>
      <c r="AB2215"/>
      <c r="AC2215"/>
    </row>
    <row r="2216" spans="2:29" s="14" customFormat="1" x14ac:dyDescent="0.25">
      <c r="B2216"/>
      <c r="C2216"/>
      <c r="D2216"/>
      <c r="E2216"/>
      <c r="F2216"/>
      <c r="G2216"/>
      <c r="H2216"/>
      <c r="I2216"/>
      <c r="J2216"/>
      <c r="K2216" s="91"/>
      <c r="L2216" s="91"/>
      <c r="M2216" s="91"/>
      <c r="R2216"/>
      <c r="S2216"/>
      <c r="T2216"/>
      <c r="U2216"/>
      <c r="V2216"/>
      <c r="W2216"/>
      <c r="X2216"/>
      <c r="Y2216"/>
      <c r="Z2216"/>
      <c r="AA2216"/>
      <c r="AB2216"/>
      <c r="AC2216"/>
    </row>
    <row r="2217" spans="2:29" s="14" customFormat="1" x14ac:dyDescent="0.25">
      <c r="B2217"/>
      <c r="C2217"/>
      <c r="D2217"/>
      <c r="E2217"/>
      <c r="F2217"/>
      <c r="G2217"/>
      <c r="H2217"/>
      <c r="I2217"/>
      <c r="J2217"/>
      <c r="K2217" s="91"/>
      <c r="L2217" s="91"/>
      <c r="M2217" s="91"/>
      <c r="R2217"/>
      <c r="S2217"/>
      <c r="T2217"/>
      <c r="U2217"/>
      <c r="V2217"/>
      <c r="W2217"/>
      <c r="X2217"/>
      <c r="Y2217"/>
      <c r="Z2217"/>
      <c r="AA2217"/>
      <c r="AB2217"/>
      <c r="AC2217"/>
    </row>
    <row r="2218" spans="2:29" s="14" customFormat="1" x14ac:dyDescent="0.25">
      <c r="B2218"/>
      <c r="C2218"/>
      <c r="D2218"/>
      <c r="E2218"/>
      <c r="F2218"/>
      <c r="G2218"/>
      <c r="H2218"/>
      <c r="I2218"/>
      <c r="J2218"/>
      <c r="K2218" s="91"/>
      <c r="L2218" s="91"/>
      <c r="M2218" s="91"/>
      <c r="R2218"/>
      <c r="S2218"/>
      <c r="T2218"/>
      <c r="U2218"/>
      <c r="V2218"/>
      <c r="W2218"/>
      <c r="X2218"/>
      <c r="Y2218"/>
      <c r="Z2218"/>
      <c r="AA2218"/>
      <c r="AB2218"/>
      <c r="AC2218"/>
    </row>
    <row r="2219" spans="2:29" s="14" customFormat="1" x14ac:dyDescent="0.25">
      <c r="B2219"/>
      <c r="C2219"/>
      <c r="D2219"/>
      <c r="E2219"/>
      <c r="F2219"/>
      <c r="G2219"/>
      <c r="H2219"/>
      <c r="I2219"/>
      <c r="J2219"/>
      <c r="K2219" s="91"/>
      <c r="L2219" s="91"/>
      <c r="M2219" s="91"/>
      <c r="R2219"/>
      <c r="S2219"/>
      <c r="T2219"/>
      <c r="U2219"/>
      <c r="V2219"/>
      <c r="W2219"/>
      <c r="X2219"/>
      <c r="Y2219"/>
      <c r="Z2219"/>
      <c r="AA2219"/>
      <c r="AB2219"/>
      <c r="AC2219"/>
    </row>
    <row r="2220" spans="2:29" s="14" customFormat="1" x14ac:dyDescent="0.25">
      <c r="B2220"/>
      <c r="C2220"/>
      <c r="D2220"/>
      <c r="E2220"/>
      <c r="F2220"/>
      <c r="G2220"/>
      <c r="H2220"/>
      <c r="I2220"/>
      <c r="J2220"/>
      <c r="K2220" s="91"/>
      <c r="L2220" s="91"/>
      <c r="M2220" s="91"/>
      <c r="R2220"/>
      <c r="S2220"/>
      <c r="T2220"/>
      <c r="U2220"/>
      <c r="V2220"/>
      <c r="W2220"/>
      <c r="X2220"/>
      <c r="Y2220"/>
      <c r="Z2220"/>
      <c r="AA2220"/>
      <c r="AB2220"/>
      <c r="AC2220"/>
    </row>
    <row r="2221" spans="2:29" s="14" customFormat="1" x14ac:dyDescent="0.25">
      <c r="B2221"/>
      <c r="C2221"/>
      <c r="D2221"/>
      <c r="E2221"/>
      <c r="F2221"/>
      <c r="G2221"/>
      <c r="H2221"/>
      <c r="I2221"/>
      <c r="J2221"/>
      <c r="K2221" s="91"/>
      <c r="L2221" s="91"/>
      <c r="M2221" s="91"/>
      <c r="R2221"/>
      <c r="S2221"/>
      <c r="T2221"/>
      <c r="U2221"/>
      <c r="V2221"/>
      <c r="W2221"/>
      <c r="X2221"/>
      <c r="Y2221"/>
      <c r="Z2221"/>
      <c r="AA2221"/>
      <c r="AB2221"/>
      <c r="AC2221"/>
    </row>
    <row r="2222" spans="2:29" s="14" customFormat="1" x14ac:dyDescent="0.25">
      <c r="B2222"/>
      <c r="C2222"/>
      <c r="D2222"/>
      <c r="E2222"/>
      <c r="F2222"/>
      <c r="G2222"/>
      <c r="H2222"/>
      <c r="I2222"/>
      <c r="J2222"/>
      <c r="K2222" s="91"/>
      <c r="L2222" s="91"/>
      <c r="M2222" s="91"/>
      <c r="R2222"/>
      <c r="S2222"/>
      <c r="T2222"/>
      <c r="U2222"/>
      <c r="V2222"/>
      <c r="W2222"/>
      <c r="X2222"/>
      <c r="Y2222"/>
      <c r="Z2222"/>
      <c r="AA2222"/>
      <c r="AB2222"/>
      <c r="AC2222"/>
    </row>
    <row r="2223" spans="2:29" s="14" customFormat="1" x14ac:dyDescent="0.25">
      <c r="B2223"/>
      <c r="C2223"/>
      <c r="D2223"/>
      <c r="E2223"/>
      <c r="F2223"/>
      <c r="G2223"/>
      <c r="H2223"/>
      <c r="I2223"/>
      <c r="J2223"/>
      <c r="K2223" s="91"/>
      <c r="L2223" s="91"/>
      <c r="M2223" s="91"/>
      <c r="R2223"/>
      <c r="S2223"/>
      <c r="T2223"/>
      <c r="U2223"/>
      <c r="V2223"/>
      <c r="W2223"/>
      <c r="X2223"/>
      <c r="Y2223"/>
      <c r="Z2223"/>
      <c r="AA2223"/>
      <c r="AB2223"/>
      <c r="AC2223"/>
    </row>
    <row r="2224" spans="2:29" s="14" customFormat="1" x14ac:dyDescent="0.25">
      <c r="B2224"/>
      <c r="C2224"/>
      <c r="D2224"/>
      <c r="E2224"/>
      <c r="F2224"/>
      <c r="G2224"/>
      <c r="H2224"/>
      <c r="I2224"/>
      <c r="J2224"/>
      <c r="K2224" s="91"/>
      <c r="L2224" s="91"/>
      <c r="M2224" s="91"/>
      <c r="R2224"/>
      <c r="S2224"/>
      <c r="T2224"/>
      <c r="U2224"/>
      <c r="V2224"/>
      <c r="W2224"/>
      <c r="X2224"/>
      <c r="Y2224"/>
      <c r="Z2224"/>
      <c r="AA2224"/>
      <c r="AB2224"/>
      <c r="AC2224"/>
    </row>
    <row r="2225" spans="2:29" s="14" customFormat="1" x14ac:dyDescent="0.25">
      <c r="B2225"/>
      <c r="C2225"/>
      <c r="D2225"/>
      <c r="E2225"/>
      <c r="F2225"/>
      <c r="G2225"/>
      <c r="H2225"/>
      <c r="I2225"/>
      <c r="J2225"/>
      <c r="K2225" s="91"/>
      <c r="L2225" s="91"/>
      <c r="M2225" s="91"/>
      <c r="R2225"/>
      <c r="S2225"/>
      <c r="T2225"/>
      <c r="U2225"/>
      <c r="V2225"/>
      <c r="W2225"/>
      <c r="X2225"/>
      <c r="Y2225"/>
      <c r="Z2225"/>
      <c r="AA2225"/>
      <c r="AB2225"/>
      <c r="AC2225"/>
    </row>
    <row r="2226" spans="2:29" s="14" customFormat="1" x14ac:dyDescent="0.25">
      <c r="B2226"/>
      <c r="C2226"/>
      <c r="D2226"/>
      <c r="E2226"/>
      <c r="F2226"/>
      <c r="G2226"/>
      <c r="H2226"/>
      <c r="I2226"/>
      <c r="J2226"/>
      <c r="K2226" s="91"/>
      <c r="L2226" s="91"/>
      <c r="M2226" s="91"/>
      <c r="R2226"/>
      <c r="S2226"/>
      <c r="T2226"/>
      <c r="U2226"/>
      <c r="V2226"/>
      <c r="W2226"/>
      <c r="X2226"/>
      <c r="Y2226"/>
      <c r="Z2226"/>
      <c r="AA2226"/>
      <c r="AB2226"/>
      <c r="AC2226"/>
    </row>
    <row r="2227" spans="2:29" s="14" customFormat="1" x14ac:dyDescent="0.25">
      <c r="B2227"/>
      <c r="C2227"/>
      <c r="D2227"/>
      <c r="E2227"/>
      <c r="F2227"/>
      <c r="G2227"/>
      <c r="H2227"/>
      <c r="I2227"/>
      <c r="J2227"/>
      <c r="K2227" s="91"/>
      <c r="L2227" s="91"/>
      <c r="M2227" s="91"/>
      <c r="R2227"/>
      <c r="S2227"/>
      <c r="T2227"/>
      <c r="U2227"/>
      <c r="V2227"/>
      <c r="W2227"/>
      <c r="X2227"/>
      <c r="Y2227"/>
      <c r="Z2227"/>
      <c r="AA2227"/>
      <c r="AB2227"/>
      <c r="AC2227"/>
    </row>
    <row r="2228" spans="2:29" s="14" customFormat="1" x14ac:dyDescent="0.25">
      <c r="B2228"/>
      <c r="C2228"/>
      <c r="D2228"/>
      <c r="E2228"/>
      <c r="F2228"/>
      <c r="G2228"/>
      <c r="H2228"/>
      <c r="I2228"/>
      <c r="J2228"/>
      <c r="K2228" s="91"/>
      <c r="L2228" s="91"/>
      <c r="M2228" s="91"/>
      <c r="R2228"/>
      <c r="S2228"/>
      <c r="T2228"/>
      <c r="U2228"/>
      <c r="V2228"/>
      <c r="W2228"/>
      <c r="X2228"/>
      <c r="Y2228"/>
      <c r="Z2228"/>
      <c r="AA2228"/>
      <c r="AB2228"/>
      <c r="AC2228"/>
    </row>
    <row r="2229" spans="2:29" s="14" customFormat="1" x14ac:dyDescent="0.25">
      <c r="B2229"/>
      <c r="C2229"/>
      <c r="D2229"/>
      <c r="E2229"/>
      <c r="F2229"/>
      <c r="G2229"/>
      <c r="H2229"/>
      <c r="I2229"/>
      <c r="J2229"/>
      <c r="K2229" s="91"/>
      <c r="L2229" s="91"/>
      <c r="M2229" s="91"/>
      <c r="R2229"/>
      <c r="S2229"/>
      <c r="T2229"/>
      <c r="U2229"/>
      <c r="V2229"/>
      <c r="W2229"/>
      <c r="X2229"/>
      <c r="Y2229"/>
      <c r="Z2229"/>
      <c r="AA2229"/>
      <c r="AB2229"/>
      <c r="AC2229"/>
    </row>
    <row r="2230" spans="2:29" s="14" customFormat="1" x14ac:dyDescent="0.25">
      <c r="B2230"/>
      <c r="C2230"/>
      <c r="D2230"/>
      <c r="E2230"/>
      <c r="F2230"/>
      <c r="G2230"/>
      <c r="H2230"/>
      <c r="I2230"/>
      <c r="J2230"/>
      <c r="K2230" s="91"/>
      <c r="L2230" s="91"/>
      <c r="M2230" s="91"/>
      <c r="R2230"/>
      <c r="S2230"/>
      <c r="T2230"/>
      <c r="U2230"/>
      <c r="V2230"/>
      <c r="W2230"/>
      <c r="X2230"/>
      <c r="Y2230"/>
      <c r="Z2230"/>
      <c r="AA2230"/>
      <c r="AB2230"/>
      <c r="AC2230"/>
    </row>
    <row r="2231" spans="2:29" s="14" customFormat="1" x14ac:dyDescent="0.25">
      <c r="B2231"/>
      <c r="C2231"/>
      <c r="D2231"/>
      <c r="E2231"/>
      <c r="F2231"/>
      <c r="G2231"/>
      <c r="H2231"/>
      <c r="I2231"/>
      <c r="J2231"/>
      <c r="K2231" s="91"/>
      <c r="L2231" s="91"/>
      <c r="M2231" s="91"/>
      <c r="R2231"/>
      <c r="S2231"/>
      <c r="T2231"/>
      <c r="U2231"/>
      <c r="V2231"/>
      <c r="W2231"/>
      <c r="X2231"/>
      <c r="Y2231"/>
      <c r="Z2231"/>
      <c r="AA2231"/>
      <c r="AB2231"/>
      <c r="AC2231"/>
    </row>
    <row r="2232" spans="2:29" s="14" customFormat="1" x14ac:dyDescent="0.25">
      <c r="B2232"/>
      <c r="C2232"/>
      <c r="D2232"/>
      <c r="E2232"/>
      <c r="F2232"/>
      <c r="G2232"/>
      <c r="H2232"/>
      <c r="I2232"/>
      <c r="J2232"/>
      <c r="K2232" s="91"/>
      <c r="L2232" s="91"/>
      <c r="M2232" s="91"/>
      <c r="R2232"/>
      <c r="S2232"/>
      <c r="T2232"/>
      <c r="U2232"/>
      <c r="V2232"/>
      <c r="W2232"/>
      <c r="X2232"/>
      <c r="Y2232"/>
      <c r="Z2232"/>
      <c r="AA2232"/>
      <c r="AB2232"/>
      <c r="AC2232"/>
    </row>
    <row r="2233" spans="2:29" s="14" customFormat="1" x14ac:dyDescent="0.25">
      <c r="B2233"/>
      <c r="C2233"/>
      <c r="D2233"/>
      <c r="E2233"/>
      <c r="F2233"/>
      <c r="G2233"/>
      <c r="H2233"/>
      <c r="I2233"/>
      <c r="J2233"/>
      <c r="K2233" s="91"/>
      <c r="L2233" s="91"/>
      <c r="M2233" s="91"/>
      <c r="R2233"/>
      <c r="S2233"/>
      <c r="T2233"/>
      <c r="U2233"/>
      <c r="V2233"/>
      <c r="W2233"/>
      <c r="X2233"/>
      <c r="Y2233"/>
      <c r="Z2233"/>
      <c r="AA2233"/>
      <c r="AB2233"/>
      <c r="AC2233"/>
    </row>
    <row r="2234" spans="2:29" s="14" customFormat="1" x14ac:dyDescent="0.25">
      <c r="B2234"/>
      <c r="C2234"/>
      <c r="D2234"/>
      <c r="E2234"/>
      <c r="F2234"/>
      <c r="G2234"/>
      <c r="H2234"/>
      <c r="I2234"/>
      <c r="J2234"/>
      <c r="K2234" s="91"/>
      <c r="L2234" s="91"/>
      <c r="M2234" s="91"/>
      <c r="R2234"/>
      <c r="S2234"/>
      <c r="T2234"/>
      <c r="U2234"/>
      <c r="V2234"/>
      <c r="W2234"/>
      <c r="X2234"/>
      <c r="Y2234"/>
      <c r="Z2234"/>
      <c r="AA2234"/>
      <c r="AB2234"/>
      <c r="AC2234"/>
    </row>
    <row r="2235" spans="2:29" s="14" customFormat="1" x14ac:dyDescent="0.25">
      <c r="B2235"/>
      <c r="C2235"/>
      <c r="D2235"/>
      <c r="E2235"/>
      <c r="F2235"/>
      <c r="G2235"/>
      <c r="H2235"/>
      <c r="I2235"/>
      <c r="J2235"/>
      <c r="K2235" s="91"/>
      <c r="L2235" s="91"/>
      <c r="M2235" s="91"/>
      <c r="R2235"/>
      <c r="S2235"/>
      <c r="T2235"/>
      <c r="U2235"/>
      <c r="V2235"/>
      <c r="W2235"/>
      <c r="X2235"/>
      <c r="Y2235"/>
      <c r="Z2235"/>
      <c r="AA2235"/>
      <c r="AB2235"/>
      <c r="AC2235"/>
    </row>
    <row r="2236" spans="2:29" s="14" customFormat="1" x14ac:dyDescent="0.25">
      <c r="B2236"/>
      <c r="C2236"/>
      <c r="D2236"/>
      <c r="E2236"/>
      <c r="F2236"/>
      <c r="G2236"/>
      <c r="H2236"/>
      <c r="I2236"/>
      <c r="J2236"/>
      <c r="K2236" s="91"/>
      <c r="L2236" s="91"/>
      <c r="M2236" s="91"/>
      <c r="R2236"/>
      <c r="S2236"/>
      <c r="T2236"/>
      <c r="U2236"/>
      <c r="V2236"/>
      <c r="W2236"/>
      <c r="X2236"/>
      <c r="Y2236"/>
      <c r="Z2236"/>
      <c r="AA2236"/>
      <c r="AB2236"/>
      <c r="AC2236"/>
    </row>
    <row r="2237" spans="2:29" s="14" customFormat="1" x14ac:dyDescent="0.25">
      <c r="B2237"/>
      <c r="C2237"/>
      <c r="D2237"/>
      <c r="E2237"/>
      <c r="F2237"/>
      <c r="G2237"/>
      <c r="H2237"/>
      <c r="I2237"/>
      <c r="J2237"/>
      <c r="K2237" s="91"/>
      <c r="L2237" s="91"/>
      <c r="M2237" s="91"/>
      <c r="R2237"/>
      <c r="S2237"/>
      <c r="T2237"/>
      <c r="U2237"/>
      <c r="V2237"/>
      <c r="W2237"/>
      <c r="X2237"/>
      <c r="Y2237"/>
      <c r="Z2237"/>
      <c r="AA2237"/>
      <c r="AB2237"/>
      <c r="AC2237"/>
    </row>
    <row r="2238" spans="2:29" s="14" customFormat="1" x14ac:dyDescent="0.25">
      <c r="B2238"/>
      <c r="C2238"/>
      <c r="D2238"/>
      <c r="E2238"/>
      <c r="F2238"/>
      <c r="G2238"/>
      <c r="H2238"/>
      <c r="I2238"/>
      <c r="J2238"/>
      <c r="K2238" s="91"/>
      <c r="L2238" s="91"/>
      <c r="M2238" s="91"/>
      <c r="R2238"/>
      <c r="S2238"/>
      <c r="T2238"/>
      <c r="U2238"/>
      <c r="V2238"/>
      <c r="W2238"/>
      <c r="X2238"/>
      <c r="Y2238"/>
      <c r="Z2238"/>
      <c r="AA2238"/>
      <c r="AB2238"/>
      <c r="AC2238"/>
    </row>
    <row r="2239" spans="2:29" s="14" customFormat="1" x14ac:dyDescent="0.25">
      <c r="B2239"/>
      <c r="C2239"/>
      <c r="D2239"/>
      <c r="E2239"/>
      <c r="F2239"/>
      <c r="G2239"/>
      <c r="H2239"/>
      <c r="I2239"/>
      <c r="J2239"/>
      <c r="K2239" s="91"/>
      <c r="L2239" s="91"/>
      <c r="M2239" s="91"/>
      <c r="R2239"/>
      <c r="S2239"/>
      <c r="T2239"/>
      <c r="U2239"/>
      <c r="V2239"/>
      <c r="W2239"/>
      <c r="X2239"/>
      <c r="Y2239"/>
      <c r="Z2239"/>
      <c r="AA2239"/>
      <c r="AB2239"/>
      <c r="AC2239"/>
    </row>
    <row r="2240" spans="2:29" s="14" customFormat="1" x14ac:dyDescent="0.25">
      <c r="B2240"/>
      <c r="C2240"/>
      <c r="D2240"/>
      <c r="E2240"/>
      <c r="F2240"/>
      <c r="G2240"/>
      <c r="H2240"/>
      <c r="I2240"/>
      <c r="J2240"/>
      <c r="K2240" s="91"/>
      <c r="L2240" s="91"/>
      <c r="M2240" s="91"/>
      <c r="R2240"/>
      <c r="S2240"/>
      <c r="T2240"/>
      <c r="U2240"/>
      <c r="V2240"/>
      <c r="W2240"/>
      <c r="X2240"/>
      <c r="Y2240"/>
      <c r="Z2240"/>
      <c r="AA2240"/>
      <c r="AB2240"/>
      <c r="AC2240"/>
    </row>
    <row r="2241" spans="2:29" s="14" customFormat="1" x14ac:dyDescent="0.25">
      <c r="B2241"/>
      <c r="C2241"/>
      <c r="D2241"/>
      <c r="E2241"/>
      <c r="F2241"/>
      <c r="G2241"/>
      <c r="H2241"/>
      <c r="I2241"/>
      <c r="J2241"/>
      <c r="K2241" s="91"/>
      <c r="L2241" s="91"/>
      <c r="M2241" s="91"/>
      <c r="R2241"/>
      <c r="S2241"/>
      <c r="T2241"/>
      <c r="U2241"/>
      <c r="V2241"/>
      <c r="W2241"/>
      <c r="X2241"/>
      <c r="Y2241"/>
      <c r="Z2241"/>
      <c r="AA2241"/>
      <c r="AB2241"/>
      <c r="AC2241"/>
    </row>
    <row r="2242" spans="2:29" s="14" customFormat="1" x14ac:dyDescent="0.25">
      <c r="B2242"/>
      <c r="C2242"/>
      <c r="D2242"/>
      <c r="E2242"/>
      <c r="F2242"/>
      <c r="G2242"/>
      <c r="H2242"/>
      <c r="I2242"/>
      <c r="J2242"/>
      <c r="K2242" s="91"/>
      <c r="L2242" s="91"/>
      <c r="M2242" s="91"/>
      <c r="R2242"/>
      <c r="S2242"/>
      <c r="T2242"/>
      <c r="U2242"/>
      <c r="V2242"/>
      <c r="W2242"/>
      <c r="X2242"/>
      <c r="Y2242"/>
      <c r="Z2242"/>
      <c r="AA2242"/>
      <c r="AB2242"/>
      <c r="AC2242"/>
    </row>
    <row r="2243" spans="2:29" s="14" customFormat="1" x14ac:dyDescent="0.25">
      <c r="B2243"/>
      <c r="C2243"/>
      <c r="D2243"/>
      <c r="E2243"/>
      <c r="F2243"/>
      <c r="G2243"/>
      <c r="H2243"/>
      <c r="I2243"/>
      <c r="J2243"/>
      <c r="K2243" s="91"/>
      <c r="L2243" s="91"/>
      <c r="M2243" s="91"/>
      <c r="R2243"/>
      <c r="S2243"/>
      <c r="T2243"/>
      <c r="U2243"/>
      <c r="V2243"/>
      <c r="W2243"/>
      <c r="X2243"/>
      <c r="Y2243"/>
      <c r="Z2243"/>
      <c r="AA2243"/>
      <c r="AB2243"/>
      <c r="AC2243"/>
    </row>
    <row r="2244" spans="2:29" s="14" customFormat="1" x14ac:dyDescent="0.25">
      <c r="B2244"/>
      <c r="C2244"/>
      <c r="D2244"/>
      <c r="E2244"/>
      <c r="F2244"/>
      <c r="G2244"/>
      <c r="H2244"/>
      <c r="I2244"/>
      <c r="J2244"/>
      <c r="K2244" s="91"/>
      <c r="L2244" s="91"/>
      <c r="M2244" s="91"/>
      <c r="R2244"/>
      <c r="S2244"/>
      <c r="T2244"/>
      <c r="U2244"/>
      <c r="V2244"/>
      <c r="W2244"/>
      <c r="X2244"/>
      <c r="Y2244"/>
      <c r="Z2244"/>
      <c r="AA2244"/>
      <c r="AB2244"/>
      <c r="AC2244"/>
    </row>
    <row r="2245" spans="2:29" s="14" customFormat="1" x14ac:dyDescent="0.25">
      <c r="B2245"/>
      <c r="C2245"/>
      <c r="D2245"/>
      <c r="E2245"/>
      <c r="F2245"/>
      <c r="G2245"/>
      <c r="H2245"/>
      <c r="I2245"/>
      <c r="J2245"/>
      <c r="K2245" s="91"/>
      <c r="L2245" s="91"/>
      <c r="M2245" s="91"/>
      <c r="R2245"/>
      <c r="S2245"/>
      <c r="T2245"/>
      <c r="U2245"/>
      <c r="V2245"/>
      <c r="W2245"/>
      <c r="X2245"/>
      <c r="Y2245"/>
      <c r="Z2245"/>
      <c r="AA2245"/>
      <c r="AB2245"/>
      <c r="AC2245"/>
    </row>
    <row r="2246" spans="2:29" s="14" customFormat="1" x14ac:dyDescent="0.25">
      <c r="B2246"/>
      <c r="C2246"/>
      <c r="D2246"/>
      <c r="E2246"/>
      <c r="F2246"/>
      <c r="G2246"/>
      <c r="H2246"/>
      <c r="I2246"/>
      <c r="J2246"/>
      <c r="K2246" s="91"/>
      <c r="L2246" s="91"/>
      <c r="M2246" s="91"/>
      <c r="R2246"/>
      <c r="S2246"/>
      <c r="T2246"/>
      <c r="U2246"/>
      <c r="V2246"/>
      <c r="W2246"/>
      <c r="X2246"/>
      <c r="Y2246"/>
      <c r="Z2246"/>
      <c r="AA2246"/>
      <c r="AB2246"/>
      <c r="AC2246"/>
    </row>
    <row r="2247" spans="2:29" s="14" customFormat="1" x14ac:dyDescent="0.25">
      <c r="B2247"/>
      <c r="C2247"/>
      <c r="D2247"/>
      <c r="E2247"/>
      <c r="F2247"/>
      <c r="G2247"/>
      <c r="H2247"/>
      <c r="I2247"/>
      <c r="J2247"/>
      <c r="K2247" s="91"/>
      <c r="L2247" s="91"/>
      <c r="M2247" s="91"/>
      <c r="R2247"/>
      <c r="S2247"/>
      <c r="T2247"/>
      <c r="U2247"/>
      <c r="V2247"/>
      <c r="W2247"/>
      <c r="X2247"/>
      <c r="Y2247"/>
      <c r="Z2247"/>
      <c r="AA2247"/>
      <c r="AB2247"/>
      <c r="AC2247"/>
    </row>
    <row r="2248" spans="2:29" s="14" customFormat="1" x14ac:dyDescent="0.25">
      <c r="B2248"/>
      <c r="C2248"/>
      <c r="D2248"/>
      <c r="E2248"/>
      <c r="F2248"/>
      <c r="G2248"/>
      <c r="H2248"/>
      <c r="I2248"/>
      <c r="J2248"/>
      <c r="K2248" s="91"/>
      <c r="L2248" s="91"/>
      <c r="M2248" s="91"/>
      <c r="R2248"/>
      <c r="S2248"/>
      <c r="T2248"/>
      <c r="U2248"/>
      <c r="V2248"/>
      <c r="W2248"/>
      <c r="X2248"/>
      <c r="Y2248"/>
      <c r="Z2248"/>
      <c r="AA2248"/>
      <c r="AB2248"/>
      <c r="AC2248"/>
    </row>
    <row r="2249" spans="2:29" s="14" customFormat="1" x14ac:dyDescent="0.25">
      <c r="B2249"/>
      <c r="C2249"/>
      <c r="D2249"/>
      <c r="E2249"/>
      <c r="F2249"/>
      <c r="G2249"/>
      <c r="H2249"/>
      <c r="I2249"/>
      <c r="J2249"/>
      <c r="K2249" s="91"/>
      <c r="L2249" s="91"/>
      <c r="M2249" s="91"/>
      <c r="R2249"/>
      <c r="S2249"/>
      <c r="T2249"/>
      <c r="U2249"/>
      <c r="V2249"/>
      <c r="W2249"/>
      <c r="X2249"/>
      <c r="Y2249"/>
      <c r="Z2249"/>
      <c r="AA2249"/>
      <c r="AB2249"/>
      <c r="AC2249"/>
    </row>
    <row r="2250" spans="2:29" s="14" customFormat="1" x14ac:dyDescent="0.25">
      <c r="B2250"/>
      <c r="C2250"/>
      <c r="D2250"/>
      <c r="E2250"/>
      <c r="F2250"/>
      <c r="G2250"/>
      <c r="H2250"/>
      <c r="I2250"/>
      <c r="J2250"/>
      <c r="K2250" s="91"/>
      <c r="L2250" s="91"/>
      <c r="M2250" s="91"/>
      <c r="R2250"/>
      <c r="S2250"/>
      <c r="T2250"/>
      <c r="U2250"/>
      <c r="V2250"/>
      <c r="W2250"/>
      <c r="X2250"/>
      <c r="Y2250"/>
      <c r="Z2250"/>
      <c r="AA2250"/>
      <c r="AB2250"/>
      <c r="AC2250"/>
    </row>
    <row r="2251" spans="2:29" s="14" customFormat="1" x14ac:dyDescent="0.25">
      <c r="B2251"/>
      <c r="C2251"/>
      <c r="D2251"/>
      <c r="E2251"/>
      <c r="F2251"/>
      <c r="G2251"/>
      <c r="H2251"/>
      <c r="I2251"/>
      <c r="J2251"/>
      <c r="K2251" s="91"/>
      <c r="L2251" s="91"/>
      <c r="M2251" s="91"/>
      <c r="R2251"/>
      <c r="S2251"/>
      <c r="T2251"/>
      <c r="U2251"/>
      <c r="V2251"/>
      <c r="W2251"/>
      <c r="X2251"/>
      <c r="Y2251"/>
      <c r="Z2251"/>
      <c r="AA2251"/>
      <c r="AB2251"/>
      <c r="AC2251"/>
    </row>
    <row r="2252" spans="2:29" s="14" customFormat="1" x14ac:dyDescent="0.25">
      <c r="B2252"/>
      <c r="C2252"/>
      <c r="D2252"/>
      <c r="E2252"/>
      <c r="F2252"/>
      <c r="G2252"/>
      <c r="H2252"/>
      <c r="I2252"/>
      <c r="J2252"/>
      <c r="K2252" s="91"/>
      <c r="L2252" s="91"/>
      <c r="M2252" s="91"/>
      <c r="R2252"/>
      <c r="S2252"/>
      <c r="T2252"/>
      <c r="U2252"/>
      <c r="V2252"/>
      <c r="W2252"/>
      <c r="X2252"/>
      <c r="Y2252"/>
      <c r="Z2252"/>
      <c r="AA2252"/>
      <c r="AB2252"/>
      <c r="AC2252"/>
    </row>
    <row r="2253" spans="2:29" s="14" customFormat="1" x14ac:dyDescent="0.25">
      <c r="B2253"/>
      <c r="C2253"/>
      <c r="D2253"/>
      <c r="E2253"/>
      <c r="F2253"/>
      <c r="G2253"/>
      <c r="H2253"/>
      <c r="I2253"/>
      <c r="J2253"/>
      <c r="K2253" s="91"/>
      <c r="L2253" s="91"/>
      <c r="M2253" s="91"/>
      <c r="R2253"/>
      <c r="S2253"/>
      <c r="T2253"/>
      <c r="U2253"/>
      <c r="V2253"/>
      <c r="W2253"/>
      <c r="X2253"/>
      <c r="Y2253"/>
      <c r="Z2253"/>
      <c r="AA2253"/>
      <c r="AB2253"/>
      <c r="AC2253"/>
    </row>
    <row r="2254" spans="2:29" s="14" customFormat="1" x14ac:dyDescent="0.25">
      <c r="B2254"/>
      <c r="C2254"/>
      <c r="D2254"/>
      <c r="E2254"/>
      <c r="F2254"/>
      <c r="G2254"/>
      <c r="H2254"/>
      <c r="I2254"/>
      <c r="J2254"/>
      <c r="K2254" s="91"/>
      <c r="L2254" s="91"/>
      <c r="M2254" s="91"/>
      <c r="R2254"/>
      <c r="S2254"/>
      <c r="T2254"/>
      <c r="U2254"/>
      <c r="V2254"/>
      <c r="W2254"/>
      <c r="X2254"/>
      <c r="Y2254"/>
      <c r="Z2254"/>
      <c r="AA2254"/>
      <c r="AB2254"/>
      <c r="AC2254"/>
    </row>
    <row r="2255" spans="2:29" s="14" customFormat="1" x14ac:dyDescent="0.25">
      <c r="B2255"/>
      <c r="C2255"/>
      <c r="D2255"/>
      <c r="E2255"/>
      <c r="F2255"/>
      <c r="G2255"/>
      <c r="H2255"/>
      <c r="I2255"/>
      <c r="J2255"/>
      <c r="K2255" s="91"/>
      <c r="L2255" s="91"/>
      <c r="M2255" s="91"/>
      <c r="R2255"/>
      <c r="S2255"/>
      <c r="T2255"/>
      <c r="U2255"/>
      <c r="V2255"/>
      <c r="W2255"/>
      <c r="X2255"/>
      <c r="Y2255"/>
      <c r="Z2255"/>
      <c r="AA2255"/>
      <c r="AB2255"/>
      <c r="AC2255"/>
    </row>
    <row r="2256" spans="2:29" s="14" customFormat="1" x14ac:dyDescent="0.25">
      <c r="B2256"/>
      <c r="C2256"/>
      <c r="D2256"/>
      <c r="E2256"/>
      <c r="F2256"/>
      <c r="G2256"/>
      <c r="H2256"/>
      <c r="I2256"/>
      <c r="J2256"/>
      <c r="K2256" s="91"/>
      <c r="L2256" s="91"/>
      <c r="M2256" s="91"/>
      <c r="R2256"/>
      <c r="S2256"/>
      <c r="T2256"/>
      <c r="U2256"/>
      <c r="V2256"/>
      <c r="W2256"/>
      <c r="X2256"/>
      <c r="Y2256"/>
      <c r="Z2256"/>
      <c r="AA2256"/>
      <c r="AB2256"/>
      <c r="AC2256"/>
    </row>
    <row r="2257" spans="2:29" s="14" customFormat="1" x14ac:dyDescent="0.25">
      <c r="B2257"/>
      <c r="C2257"/>
      <c r="D2257"/>
      <c r="E2257"/>
      <c r="F2257"/>
      <c r="G2257"/>
      <c r="H2257"/>
      <c r="I2257"/>
      <c r="J2257"/>
      <c r="K2257" s="91"/>
      <c r="L2257" s="91"/>
      <c r="M2257" s="91"/>
      <c r="R2257"/>
      <c r="S2257"/>
      <c r="T2257"/>
      <c r="U2257"/>
      <c r="V2257"/>
      <c r="W2257"/>
      <c r="X2257"/>
      <c r="Y2257"/>
      <c r="Z2257"/>
      <c r="AA2257"/>
      <c r="AB2257"/>
      <c r="AC2257"/>
    </row>
    <row r="2258" spans="2:29" s="14" customFormat="1" x14ac:dyDescent="0.25">
      <c r="B2258"/>
      <c r="C2258"/>
      <c r="D2258"/>
      <c r="E2258"/>
      <c r="F2258"/>
      <c r="G2258"/>
      <c r="H2258"/>
      <c r="I2258"/>
      <c r="J2258"/>
      <c r="K2258" s="91"/>
      <c r="L2258" s="91"/>
      <c r="M2258" s="91"/>
      <c r="R2258"/>
      <c r="S2258"/>
      <c r="T2258"/>
      <c r="U2258"/>
      <c r="V2258"/>
      <c r="W2258"/>
      <c r="X2258"/>
      <c r="Y2258"/>
      <c r="Z2258"/>
      <c r="AA2258"/>
      <c r="AB2258"/>
      <c r="AC2258"/>
    </row>
    <row r="2259" spans="2:29" s="14" customFormat="1" x14ac:dyDescent="0.25">
      <c r="B2259"/>
      <c r="C2259"/>
      <c r="D2259"/>
      <c r="E2259"/>
      <c r="F2259"/>
      <c r="G2259"/>
      <c r="H2259"/>
      <c r="I2259"/>
      <c r="J2259"/>
      <c r="K2259" s="91"/>
      <c r="L2259" s="91"/>
      <c r="M2259" s="91"/>
      <c r="R2259"/>
      <c r="S2259"/>
      <c r="T2259"/>
      <c r="U2259"/>
      <c r="V2259"/>
      <c r="W2259"/>
      <c r="X2259"/>
      <c r="Y2259"/>
      <c r="Z2259"/>
      <c r="AA2259"/>
      <c r="AB2259"/>
      <c r="AC2259"/>
    </row>
    <row r="2260" spans="2:29" s="14" customFormat="1" x14ac:dyDescent="0.25">
      <c r="B2260"/>
      <c r="C2260"/>
      <c r="D2260"/>
      <c r="E2260"/>
      <c r="F2260"/>
      <c r="G2260"/>
      <c r="H2260"/>
      <c r="I2260"/>
      <c r="J2260"/>
      <c r="K2260" s="91"/>
      <c r="L2260" s="91"/>
      <c r="M2260" s="91"/>
      <c r="R2260"/>
      <c r="S2260"/>
      <c r="T2260"/>
      <c r="U2260"/>
      <c r="V2260"/>
      <c r="W2260"/>
      <c r="X2260"/>
      <c r="Y2260"/>
      <c r="Z2260"/>
      <c r="AA2260"/>
      <c r="AB2260"/>
      <c r="AC2260"/>
    </row>
    <row r="2261" spans="2:29" s="14" customFormat="1" x14ac:dyDescent="0.25">
      <c r="B2261"/>
      <c r="C2261"/>
      <c r="D2261"/>
      <c r="E2261"/>
      <c r="F2261"/>
      <c r="G2261"/>
      <c r="H2261"/>
      <c r="I2261"/>
      <c r="J2261"/>
      <c r="K2261" s="91"/>
      <c r="L2261" s="91"/>
      <c r="M2261" s="91"/>
      <c r="R2261"/>
      <c r="S2261"/>
      <c r="T2261"/>
      <c r="U2261"/>
      <c r="V2261"/>
      <c r="W2261"/>
      <c r="X2261"/>
      <c r="Y2261"/>
      <c r="Z2261"/>
      <c r="AA2261"/>
      <c r="AB2261"/>
      <c r="AC2261"/>
    </row>
    <row r="2262" spans="2:29" s="14" customFormat="1" x14ac:dyDescent="0.25">
      <c r="B2262"/>
      <c r="C2262"/>
      <c r="D2262"/>
      <c r="E2262"/>
      <c r="F2262"/>
      <c r="G2262"/>
      <c r="H2262"/>
      <c r="I2262"/>
      <c r="J2262"/>
      <c r="K2262" s="91"/>
      <c r="L2262" s="91"/>
      <c r="M2262" s="91"/>
      <c r="R2262"/>
      <c r="S2262"/>
      <c r="T2262"/>
      <c r="U2262"/>
      <c r="V2262"/>
      <c r="W2262"/>
      <c r="X2262"/>
      <c r="Y2262"/>
      <c r="Z2262"/>
      <c r="AA2262"/>
      <c r="AB2262"/>
      <c r="AC2262"/>
    </row>
    <row r="2263" spans="2:29" s="14" customFormat="1" x14ac:dyDescent="0.25">
      <c r="B2263"/>
      <c r="C2263"/>
      <c r="D2263"/>
      <c r="E2263"/>
      <c r="F2263"/>
      <c r="G2263"/>
      <c r="H2263"/>
      <c r="I2263"/>
      <c r="J2263"/>
      <c r="K2263" s="91"/>
      <c r="L2263" s="91"/>
      <c r="M2263" s="91"/>
      <c r="R2263"/>
      <c r="S2263"/>
      <c r="T2263"/>
      <c r="U2263"/>
      <c r="V2263"/>
      <c r="W2263"/>
      <c r="X2263"/>
      <c r="Y2263"/>
      <c r="Z2263"/>
      <c r="AA2263"/>
      <c r="AB2263"/>
      <c r="AC2263"/>
    </row>
    <row r="2264" spans="2:29" s="14" customFormat="1" x14ac:dyDescent="0.25">
      <c r="B2264"/>
      <c r="C2264"/>
      <c r="D2264"/>
      <c r="E2264"/>
      <c r="F2264"/>
      <c r="G2264"/>
      <c r="H2264"/>
      <c r="I2264"/>
      <c r="J2264"/>
      <c r="K2264" s="91"/>
      <c r="L2264" s="91"/>
      <c r="M2264" s="91"/>
      <c r="R2264"/>
      <c r="S2264"/>
      <c r="T2264"/>
      <c r="U2264"/>
      <c r="V2264"/>
      <c r="W2264"/>
      <c r="X2264"/>
      <c r="Y2264"/>
      <c r="Z2264"/>
      <c r="AA2264"/>
      <c r="AB2264"/>
      <c r="AC2264"/>
    </row>
    <row r="2265" spans="2:29" s="14" customFormat="1" x14ac:dyDescent="0.25">
      <c r="B2265"/>
      <c r="C2265"/>
      <c r="D2265"/>
      <c r="E2265"/>
      <c r="F2265"/>
      <c r="G2265"/>
      <c r="H2265"/>
      <c r="I2265"/>
      <c r="J2265"/>
      <c r="K2265" s="91"/>
      <c r="L2265" s="91"/>
      <c r="M2265" s="91"/>
      <c r="R2265"/>
      <c r="S2265"/>
      <c r="T2265"/>
      <c r="U2265"/>
      <c r="V2265"/>
      <c r="W2265"/>
      <c r="X2265"/>
      <c r="Y2265"/>
      <c r="Z2265"/>
      <c r="AA2265"/>
      <c r="AB2265"/>
      <c r="AC2265"/>
    </row>
    <row r="2266" spans="2:29" s="14" customFormat="1" x14ac:dyDescent="0.25">
      <c r="B2266"/>
      <c r="C2266"/>
      <c r="D2266"/>
      <c r="E2266"/>
      <c r="F2266"/>
      <c r="G2266"/>
      <c r="H2266"/>
      <c r="I2266"/>
      <c r="J2266"/>
      <c r="K2266" s="91"/>
      <c r="L2266" s="91"/>
      <c r="M2266" s="91"/>
      <c r="R2266"/>
      <c r="S2266"/>
      <c r="T2266"/>
      <c r="U2266"/>
      <c r="V2266"/>
      <c r="W2266"/>
      <c r="X2266"/>
      <c r="Y2266"/>
      <c r="Z2266"/>
      <c r="AA2266"/>
      <c r="AB2266"/>
      <c r="AC2266"/>
    </row>
    <row r="2267" spans="2:29" s="14" customFormat="1" x14ac:dyDescent="0.25">
      <c r="B2267"/>
      <c r="C2267"/>
      <c r="D2267"/>
      <c r="E2267"/>
      <c r="F2267"/>
      <c r="G2267"/>
      <c r="H2267"/>
      <c r="I2267"/>
      <c r="J2267"/>
      <c r="K2267" s="91"/>
      <c r="L2267" s="91"/>
      <c r="M2267" s="91"/>
      <c r="R2267"/>
      <c r="S2267"/>
      <c r="T2267"/>
      <c r="U2267"/>
      <c r="V2267"/>
      <c r="W2267"/>
      <c r="X2267"/>
      <c r="Y2267"/>
      <c r="Z2267"/>
      <c r="AA2267"/>
      <c r="AB2267"/>
      <c r="AC2267"/>
    </row>
    <row r="2268" spans="2:29" s="14" customFormat="1" x14ac:dyDescent="0.25">
      <c r="B2268"/>
      <c r="C2268"/>
      <c r="D2268"/>
      <c r="E2268"/>
      <c r="F2268"/>
      <c r="G2268"/>
      <c r="H2268"/>
      <c r="I2268"/>
      <c r="J2268"/>
      <c r="K2268" s="91"/>
      <c r="L2268" s="91"/>
      <c r="M2268" s="91"/>
      <c r="R2268"/>
      <c r="S2268"/>
      <c r="T2268"/>
      <c r="U2268"/>
      <c r="V2268"/>
      <c r="W2268"/>
      <c r="X2268"/>
      <c r="Y2268"/>
      <c r="Z2268"/>
      <c r="AA2268"/>
      <c r="AB2268"/>
      <c r="AC2268"/>
    </row>
    <row r="2269" spans="2:29" s="14" customFormat="1" x14ac:dyDescent="0.25">
      <c r="B2269"/>
      <c r="C2269"/>
      <c r="D2269"/>
      <c r="E2269"/>
      <c r="F2269"/>
      <c r="G2269"/>
      <c r="H2269"/>
      <c r="I2269"/>
      <c r="J2269"/>
      <c r="K2269" s="91"/>
      <c r="L2269" s="91"/>
      <c r="M2269" s="91"/>
      <c r="R2269"/>
      <c r="S2269"/>
      <c r="T2269"/>
      <c r="U2269"/>
      <c r="V2269"/>
      <c r="W2269"/>
      <c r="X2269"/>
      <c r="Y2269"/>
      <c r="Z2269"/>
      <c r="AA2269"/>
      <c r="AB2269"/>
      <c r="AC2269"/>
    </row>
    <row r="2270" spans="2:29" s="14" customFormat="1" x14ac:dyDescent="0.25">
      <c r="B2270"/>
      <c r="C2270"/>
      <c r="D2270"/>
      <c r="E2270"/>
      <c r="F2270"/>
      <c r="G2270"/>
      <c r="H2270"/>
      <c r="I2270"/>
      <c r="J2270"/>
      <c r="K2270" s="91"/>
      <c r="L2270" s="91"/>
      <c r="M2270" s="91"/>
      <c r="R2270"/>
      <c r="S2270"/>
      <c r="T2270"/>
      <c r="U2270"/>
      <c r="V2270"/>
      <c r="W2270"/>
      <c r="X2270"/>
      <c r="Y2270"/>
      <c r="Z2270"/>
      <c r="AA2270"/>
      <c r="AB2270"/>
      <c r="AC2270"/>
    </row>
    <row r="2271" spans="2:29" s="14" customFormat="1" x14ac:dyDescent="0.25">
      <c r="B2271"/>
      <c r="C2271"/>
      <c r="D2271"/>
      <c r="E2271"/>
      <c r="F2271"/>
      <c r="G2271"/>
      <c r="H2271"/>
      <c r="I2271"/>
      <c r="J2271"/>
      <c r="K2271" s="91"/>
      <c r="L2271" s="91"/>
      <c r="M2271" s="91"/>
      <c r="R2271"/>
      <c r="S2271"/>
      <c r="T2271"/>
      <c r="U2271"/>
      <c r="V2271"/>
      <c r="W2271"/>
      <c r="X2271"/>
      <c r="Y2271"/>
      <c r="Z2271"/>
      <c r="AA2271"/>
      <c r="AB2271"/>
      <c r="AC2271"/>
    </row>
    <row r="2272" spans="2:29" s="14" customFormat="1" x14ac:dyDescent="0.25">
      <c r="B2272"/>
      <c r="C2272"/>
      <c r="D2272"/>
      <c r="E2272"/>
      <c r="F2272"/>
      <c r="G2272"/>
      <c r="H2272"/>
      <c r="I2272"/>
      <c r="J2272"/>
      <c r="K2272" s="91"/>
      <c r="L2272" s="91"/>
      <c r="M2272" s="91"/>
      <c r="R2272"/>
      <c r="S2272"/>
      <c r="T2272"/>
      <c r="U2272"/>
      <c r="V2272"/>
      <c r="W2272"/>
      <c r="X2272"/>
      <c r="Y2272"/>
      <c r="Z2272"/>
      <c r="AA2272"/>
      <c r="AB2272"/>
      <c r="AC2272"/>
    </row>
    <row r="2273" spans="2:29" s="14" customFormat="1" x14ac:dyDescent="0.25">
      <c r="B2273"/>
      <c r="C2273"/>
      <c r="D2273"/>
      <c r="E2273"/>
      <c r="F2273"/>
      <c r="G2273"/>
      <c r="H2273"/>
      <c r="I2273"/>
      <c r="J2273"/>
      <c r="K2273" s="91"/>
      <c r="L2273" s="91"/>
      <c r="M2273" s="91"/>
      <c r="R2273"/>
      <c r="S2273"/>
      <c r="T2273"/>
      <c r="U2273"/>
      <c r="V2273"/>
      <c r="W2273"/>
      <c r="X2273"/>
      <c r="Y2273"/>
      <c r="Z2273"/>
      <c r="AA2273"/>
      <c r="AB2273"/>
      <c r="AC2273"/>
    </row>
    <row r="2274" spans="2:29" s="14" customFormat="1" x14ac:dyDescent="0.25">
      <c r="B2274"/>
      <c r="C2274"/>
      <c r="D2274"/>
      <c r="E2274"/>
      <c r="F2274"/>
      <c r="G2274"/>
      <c r="H2274"/>
      <c r="I2274"/>
      <c r="J2274"/>
      <c r="K2274" s="91"/>
      <c r="L2274" s="91"/>
      <c r="M2274" s="91"/>
      <c r="R2274"/>
      <c r="S2274"/>
      <c r="T2274"/>
      <c r="U2274"/>
      <c r="V2274"/>
      <c r="W2274"/>
      <c r="X2274"/>
      <c r="Y2274"/>
      <c r="Z2274"/>
      <c r="AA2274"/>
      <c r="AB2274"/>
      <c r="AC2274"/>
    </row>
    <row r="2275" spans="2:29" s="14" customFormat="1" x14ac:dyDescent="0.25">
      <c r="B2275"/>
      <c r="C2275"/>
      <c r="D2275"/>
      <c r="E2275"/>
      <c r="F2275"/>
      <c r="G2275"/>
      <c r="H2275"/>
      <c r="I2275"/>
      <c r="J2275"/>
      <c r="K2275" s="91"/>
      <c r="L2275" s="91"/>
      <c r="M2275" s="91"/>
      <c r="R2275"/>
      <c r="S2275"/>
      <c r="T2275"/>
      <c r="U2275"/>
      <c r="V2275"/>
      <c r="W2275"/>
      <c r="X2275"/>
      <c r="Y2275"/>
      <c r="Z2275"/>
      <c r="AA2275"/>
      <c r="AB2275"/>
      <c r="AC2275"/>
    </row>
    <row r="2276" spans="2:29" s="14" customFormat="1" x14ac:dyDescent="0.25">
      <c r="B2276"/>
      <c r="C2276"/>
      <c r="D2276"/>
      <c r="E2276"/>
      <c r="F2276"/>
      <c r="G2276"/>
      <c r="H2276"/>
      <c r="I2276"/>
      <c r="J2276"/>
      <c r="K2276" s="91"/>
      <c r="L2276" s="91"/>
      <c r="M2276" s="91"/>
      <c r="R2276"/>
      <c r="S2276"/>
      <c r="T2276"/>
      <c r="U2276"/>
      <c r="V2276"/>
      <c r="W2276"/>
      <c r="X2276"/>
      <c r="Y2276"/>
      <c r="Z2276"/>
      <c r="AA2276"/>
      <c r="AB2276"/>
      <c r="AC2276"/>
    </row>
    <row r="2277" spans="2:29" s="14" customFormat="1" x14ac:dyDescent="0.25">
      <c r="B2277"/>
      <c r="C2277"/>
      <c r="D2277"/>
      <c r="E2277"/>
      <c r="F2277"/>
      <c r="G2277"/>
      <c r="H2277"/>
      <c r="I2277"/>
      <c r="J2277"/>
      <c r="K2277" s="91"/>
      <c r="L2277" s="91"/>
      <c r="M2277" s="91"/>
      <c r="R2277"/>
      <c r="S2277"/>
      <c r="T2277"/>
      <c r="U2277"/>
      <c r="V2277"/>
      <c r="W2277"/>
      <c r="X2277"/>
      <c r="Y2277"/>
      <c r="Z2277"/>
      <c r="AA2277"/>
      <c r="AB2277"/>
      <c r="AC2277"/>
    </row>
    <row r="2278" spans="2:29" s="14" customFormat="1" x14ac:dyDescent="0.25">
      <c r="B2278"/>
      <c r="C2278"/>
      <c r="D2278"/>
      <c r="E2278"/>
      <c r="F2278"/>
      <c r="G2278"/>
      <c r="H2278"/>
      <c r="I2278"/>
      <c r="J2278"/>
      <c r="K2278" s="91"/>
      <c r="L2278" s="91"/>
      <c r="M2278" s="91"/>
      <c r="R2278"/>
      <c r="S2278"/>
      <c r="T2278"/>
      <c r="U2278"/>
      <c r="V2278"/>
      <c r="W2278"/>
      <c r="X2278"/>
      <c r="Y2278"/>
      <c r="Z2278"/>
      <c r="AA2278"/>
      <c r="AB2278"/>
      <c r="AC2278"/>
    </row>
    <row r="2279" spans="2:29" s="14" customFormat="1" x14ac:dyDescent="0.25">
      <c r="B2279"/>
      <c r="C2279"/>
      <c r="D2279"/>
      <c r="E2279"/>
      <c r="F2279"/>
      <c r="G2279"/>
      <c r="H2279"/>
      <c r="I2279"/>
      <c r="J2279"/>
      <c r="K2279" s="91"/>
      <c r="L2279" s="91"/>
      <c r="M2279" s="91"/>
      <c r="R2279"/>
      <c r="S2279"/>
      <c r="T2279"/>
      <c r="U2279"/>
      <c r="V2279"/>
      <c r="W2279"/>
      <c r="X2279"/>
      <c r="Y2279"/>
      <c r="Z2279"/>
      <c r="AA2279"/>
      <c r="AB2279"/>
      <c r="AC2279"/>
    </row>
    <row r="2280" spans="2:29" s="14" customFormat="1" x14ac:dyDescent="0.25">
      <c r="B2280"/>
      <c r="C2280"/>
      <c r="D2280"/>
      <c r="E2280"/>
      <c r="F2280"/>
      <c r="G2280"/>
      <c r="H2280"/>
      <c r="I2280"/>
      <c r="J2280"/>
      <c r="K2280" s="91"/>
      <c r="L2280" s="91"/>
      <c r="M2280" s="91"/>
      <c r="R2280"/>
      <c r="S2280"/>
      <c r="T2280"/>
      <c r="U2280"/>
      <c r="V2280"/>
      <c r="W2280"/>
      <c r="X2280"/>
      <c r="Y2280"/>
      <c r="Z2280"/>
      <c r="AA2280"/>
      <c r="AB2280"/>
      <c r="AC2280"/>
    </row>
    <row r="2281" spans="2:29" s="14" customFormat="1" x14ac:dyDescent="0.25">
      <c r="B2281"/>
      <c r="C2281"/>
      <c r="D2281"/>
      <c r="E2281"/>
      <c r="F2281"/>
      <c r="G2281"/>
      <c r="H2281"/>
      <c r="I2281"/>
      <c r="J2281"/>
      <c r="K2281" s="91"/>
      <c r="L2281" s="91"/>
      <c r="M2281" s="91"/>
      <c r="R2281"/>
      <c r="S2281"/>
      <c r="T2281"/>
      <c r="U2281"/>
      <c r="V2281"/>
      <c r="W2281"/>
      <c r="X2281"/>
      <c r="Y2281"/>
      <c r="Z2281"/>
      <c r="AA2281"/>
      <c r="AB2281"/>
      <c r="AC2281"/>
    </row>
    <row r="2282" spans="2:29" s="14" customFormat="1" x14ac:dyDescent="0.25">
      <c r="B2282"/>
      <c r="C2282"/>
      <c r="D2282"/>
      <c r="E2282"/>
      <c r="F2282"/>
      <c r="G2282"/>
      <c r="H2282"/>
      <c r="I2282"/>
      <c r="J2282"/>
      <c r="K2282" s="91"/>
      <c r="L2282" s="91"/>
      <c r="M2282" s="91"/>
      <c r="R2282"/>
      <c r="S2282"/>
      <c r="T2282"/>
      <c r="U2282"/>
      <c r="V2282"/>
      <c r="W2282"/>
      <c r="X2282"/>
      <c r="Y2282"/>
      <c r="Z2282"/>
      <c r="AA2282"/>
      <c r="AB2282"/>
      <c r="AC2282"/>
    </row>
    <row r="2283" spans="2:29" s="14" customFormat="1" x14ac:dyDescent="0.25">
      <c r="B2283"/>
      <c r="C2283"/>
      <c r="D2283"/>
      <c r="E2283"/>
      <c r="F2283"/>
      <c r="G2283"/>
      <c r="H2283"/>
      <c r="I2283"/>
      <c r="J2283"/>
      <c r="K2283" s="91"/>
      <c r="L2283" s="91"/>
      <c r="M2283" s="91"/>
      <c r="R2283"/>
      <c r="S2283"/>
      <c r="T2283"/>
      <c r="U2283"/>
      <c r="V2283"/>
      <c r="W2283"/>
      <c r="X2283"/>
      <c r="Y2283"/>
      <c r="Z2283"/>
      <c r="AA2283"/>
      <c r="AB2283"/>
      <c r="AC2283"/>
    </row>
    <row r="2284" spans="2:29" s="14" customFormat="1" x14ac:dyDescent="0.25">
      <c r="B2284"/>
      <c r="C2284"/>
      <c r="D2284"/>
      <c r="E2284"/>
      <c r="F2284"/>
      <c r="G2284"/>
      <c r="H2284"/>
      <c r="I2284"/>
      <c r="J2284"/>
      <c r="K2284" s="91"/>
      <c r="L2284" s="91"/>
      <c r="M2284" s="91"/>
      <c r="R2284"/>
      <c r="S2284"/>
      <c r="T2284"/>
      <c r="U2284"/>
      <c r="V2284"/>
      <c r="W2284"/>
      <c r="X2284"/>
      <c r="Y2284"/>
      <c r="Z2284"/>
      <c r="AA2284"/>
      <c r="AB2284"/>
      <c r="AC2284"/>
    </row>
    <row r="2285" spans="2:29" s="14" customFormat="1" x14ac:dyDescent="0.25">
      <c r="B2285"/>
      <c r="C2285"/>
      <c r="D2285"/>
      <c r="E2285"/>
      <c r="F2285"/>
      <c r="G2285"/>
      <c r="H2285"/>
      <c r="I2285"/>
      <c r="J2285"/>
      <c r="K2285" s="91"/>
      <c r="L2285" s="91"/>
      <c r="M2285" s="91"/>
      <c r="R2285"/>
      <c r="S2285"/>
      <c r="T2285"/>
      <c r="U2285"/>
      <c r="V2285"/>
      <c r="W2285"/>
      <c r="X2285"/>
      <c r="Y2285"/>
      <c r="Z2285"/>
      <c r="AA2285"/>
      <c r="AB2285"/>
      <c r="AC2285"/>
    </row>
    <row r="2286" spans="2:29" s="14" customFormat="1" x14ac:dyDescent="0.25">
      <c r="B2286"/>
      <c r="C2286"/>
      <c r="D2286"/>
      <c r="E2286"/>
      <c r="F2286"/>
      <c r="G2286"/>
      <c r="H2286"/>
      <c r="I2286"/>
      <c r="J2286"/>
      <c r="K2286" s="91"/>
      <c r="L2286" s="91"/>
      <c r="M2286" s="91"/>
      <c r="R2286"/>
      <c r="S2286"/>
      <c r="T2286"/>
      <c r="U2286"/>
      <c r="V2286"/>
      <c r="W2286"/>
      <c r="X2286"/>
      <c r="Y2286"/>
      <c r="Z2286"/>
      <c r="AA2286"/>
      <c r="AB2286"/>
      <c r="AC2286"/>
    </row>
    <row r="2287" spans="2:29" s="14" customFormat="1" x14ac:dyDescent="0.25">
      <c r="B2287"/>
      <c r="C2287"/>
      <c r="D2287"/>
      <c r="E2287"/>
      <c r="F2287"/>
      <c r="G2287"/>
      <c r="H2287"/>
      <c r="I2287"/>
      <c r="J2287"/>
      <c r="K2287" s="91"/>
      <c r="L2287" s="91"/>
      <c r="M2287" s="91"/>
      <c r="R2287"/>
      <c r="S2287"/>
      <c r="T2287"/>
      <c r="U2287"/>
      <c r="V2287"/>
      <c r="W2287"/>
      <c r="X2287"/>
      <c r="Y2287"/>
      <c r="Z2287"/>
      <c r="AA2287"/>
      <c r="AB2287"/>
      <c r="AC2287"/>
    </row>
    <row r="2288" spans="2:29" s="14" customFormat="1" x14ac:dyDescent="0.25">
      <c r="B2288"/>
      <c r="C2288"/>
      <c r="D2288"/>
      <c r="E2288"/>
      <c r="F2288"/>
      <c r="G2288"/>
      <c r="H2288"/>
      <c r="I2288"/>
      <c r="J2288"/>
      <c r="K2288" s="91"/>
      <c r="L2288" s="91"/>
      <c r="M2288" s="91"/>
      <c r="R2288"/>
      <c r="S2288"/>
      <c r="T2288"/>
      <c r="U2288"/>
      <c r="V2288"/>
      <c r="W2288"/>
      <c r="X2288"/>
      <c r="Y2288"/>
      <c r="Z2288"/>
      <c r="AA2288"/>
      <c r="AB2288"/>
      <c r="AC2288"/>
    </row>
    <row r="2289" spans="2:29" s="14" customFormat="1" x14ac:dyDescent="0.25">
      <c r="B2289"/>
      <c r="C2289"/>
      <c r="D2289"/>
      <c r="E2289"/>
      <c r="F2289"/>
      <c r="G2289"/>
      <c r="H2289"/>
      <c r="I2289"/>
      <c r="J2289"/>
      <c r="K2289" s="91"/>
      <c r="L2289" s="91"/>
      <c r="M2289" s="91"/>
      <c r="R2289"/>
      <c r="S2289"/>
      <c r="T2289"/>
      <c r="U2289"/>
      <c r="V2289"/>
      <c r="W2289"/>
      <c r="X2289"/>
      <c r="Y2289"/>
      <c r="Z2289"/>
      <c r="AA2289"/>
      <c r="AB2289"/>
      <c r="AC2289"/>
    </row>
    <row r="2290" spans="2:29" s="14" customFormat="1" x14ac:dyDescent="0.25">
      <c r="B2290"/>
      <c r="C2290"/>
      <c r="D2290"/>
      <c r="E2290"/>
      <c r="F2290"/>
      <c r="G2290"/>
      <c r="H2290"/>
      <c r="I2290"/>
      <c r="J2290"/>
      <c r="K2290" s="91"/>
      <c r="L2290" s="91"/>
      <c r="M2290" s="91"/>
      <c r="R2290"/>
      <c r="S2290"/>
      <c r="T2290"/>
      <c r="U2290"/>
      <c r="V2290"/>
      <c r="W2290"/>
      <c r="X2290"/>
      <c r="Y2290"/>
      <c r="Z2290"/>
      <c r="AA2290"/>
      <c r="AB2290"/>
      <c r="AC2290"/>
    </row>
    <row r="2291" spans="2:29" s="14" customFormat="1" x14ac:dyDescent="0.25">
      <c r="B2291"/>
      <c r="C2291"/>
      <c r="D2291"/>
      <c r="E2291"/>
      <c r="F2291"/>
      <c r="G2291"/>
      <c r="H2291"/>
      <c r="I2291"/>
      <c r="J2291"/>
      <c r="K2291" s="91"/>
      <c r="L2291" s="91"/>
      <c r="M2291" s="91"/>
      <c r="R2291"/>
      <c r="S2291"/>
      <c r="T2291"/>
      <c r="U2291"/>
      <c r="V2291"/>
      <c r="W2291"/>
      <c r="X2291"/>
      <c r="Y2291"/>
      <c r="Z2291"/>
      <c r="AA2291"/>
      <c r="AB2291"/>
      <c r="AC2291"/>
    </row>
    <row r="2292" spans="2:29" s="14" customFormat="1" x14ac:dyDescent="0.25">
      <c r="B2292"/>
      <c r="C2292"/>
      <c r="D2292"/>
      <c r="E2292"/>
      <c r="F2292"/>
      <c r="G2292"/>
      <c r="H2292"/>
      <c r="I2292"/>
      <c r="J2292"/>
      <c r="K2292" s="91"/>
      <c r="L2292" s="91"/>
      <c r="M2292" s="91"/>
      <c r="R2292"/>
      <c r="S2292"/>
      <c r="T2292"/>
      <c r="U2292"/>
      <c r="V2292"/>
      <c r="W2292"/>
      <c r="X2292"/>
      <c r="Y2292"/>
      <c r="Z2292"/>
      <c r="AA2292"/>
      <c r="AB2292"/>
      <c r="AC2292"/>
    </row>
    <row r="2293" spans="2:29" s="14" customFormat="1" x14ac:dyDescent="0.25">
      <c r="B2293"/>
      <c r="C2293"/>
      <c r="D2293"/>
      <c r="E2293"/>
      <c r="F2293"/>
      <c r="G2293"/>
      <c r="H2293"/>
      <c r="I2293"/>
      <c r="J2293"/>
      <c r="K2293" s="91"/>
      <c r="L2293" s="91"/>
      <c r="M2293" s="91"/>
      <c r="R2293"/>
      <c r="S2293"/>
      <c r="T2293"/>
      <c r="U2293"/>
      <c r="V2293"/>
      <c r="W2293"/>
      <c r="X2293"/>
      <c r="Y2293"/>
      <c r="Z2293"/>
      <c r="AA2293"/>
      <c r="AB2293"/>
      <c r="AC2293"/>
    </row>
    <row r="2294" spans="2:29" s="14" customFormat="1" x14ac:dyDescent="0.25">
      <c r="B2294"/>
      <c r="C2294"/>
      <c r="D2294"/>
      <c r="E2294"/>
      <c r="F2294"/>
      <c r="G2294"/>
      <c r="H2294"/>
      <c r="I2294"/>
      <c r="J2294"/>
      <c r="K2294" s="91"/>
      <c r="L2294" s="91"/>
      <c r="M2294" s="91"/>
      <c r="R2294"/>
      <c r="S2294"/>
      <c r="T2294"/>
      <c r="U2294"/>
      <c r="V2294"/>
      <c r="W2294"/>
      <c r="X2294"/>
      <c r="Y2294"/>
      <c r="Z2294"/>
      <c r="AA2294"/>
      <c r="AB2294"/>
      <c r="AC2294"/>
    </row>
    <row r="2295" spans="2:29" s="14" customFormat="1" x14ac:dyDescent="0.25">
      <c r="B2295"/>
      <c r="C2295"/>
      <c r="D2295"/>
      <c r="E2295"/>
      <c r="F2295"/>
      <c r="G2295"/>
      <c r="H2295"/>
      <c r="I2295"/>
      <c r="J2295"/>
      <c r="K2295" s="91"/>
      <c r="L2295" s="91"/>
      <c r="M2295" s="91"/>
      <c r="R2295"/>
      <c r="S2295"/>
      <c r="T2295"/>
      <c r="U2295"/>
      <c r="V2295"/>
      <c r="W2295"/>
      <c r="X2295"/>
      <c r="Y2295"/>
      <c r="Z2295"/>
      <c r="AA2295"/>
      <c r="AB2295"/>
      <c r="AC2295"/>
    </row>
    <row r="2296" spans="2:29" s="14" customFormat="1" x14ac:dyDescent="0.25">
      <c r="B2296"/>
      <c r="C2296"/>
      <c r="D2296"/>
      <c r="E2296"/>
      <c r="F2296"/>
      <c r="G2296"/>
      <c r="H2296"/>
      <c r="I2296"/>
      <c r="J2296"/>
      <c r="K2296" s="91"/>
      <c r="L2296" s="91"/>
      <c r="M2296" s="91"/>
      <c r="R2296"/>
      <c r="S2296"/>
      <c r="T2296"/>
      <c r="U2296"/>
      <c r="V2296"/>
      <c r="W2296"/>
      <c r="X2296"/>
      <c r="Y2296"/>
      <c r="Z2296"/>
      <c r="AA2296"/>
      <c r="AB2296"/>
      <c r="AC2296"/>
    </row>
    <row r="2297" spans="2:29" s="14" customFormat="1" x14ac:dyDescent="0.25">
      <c r="B2297"/>
      <c r="C2297"/>
      <c r="D2297"/>
      <c r="E2297"/>
      <c r="F2297"/>
      <c r="G2297"/>
      <c r="H2297"/>
      <c r="I2297"/>
      <c r="J2297"/>
      <c r="K2297" s="91"/>
      <c r="L2297" s="91"/>
      <c r="M2297" s="91"/>
      <c r="R2297"/>
      <c r="S2297"/>
      <c r="T2297"/>
      <c r="U2297"/>
      <c r="V2297"/>
      <c r="W2297"/>
      <c r="X2297"/>
      <c r="Y2297"/>
      <c r="Z2297"/>
      <c r="AA2297"/>
      <c r="AB2297"/>
      <c r="AC2297"/>
    </row>
    <row r="2298" spans="2:29" s="14" customFormat="1" x14ac:dyDescent="0.25">
      <c r="B2298"/>
      <c r="C2298"/>
      <c r="D2298"/>
      <c r="E2298"/>
      <c r="F2298"/>
      <c r="G2298"/>
      <c r="H2298"/>
      <c r="I2298"/>
      <c r="J2298"/>
      <c r="K2298" s="91"/>
      <c r="L2298" s="91"/>
      <c r="M2298" s="91"/>
      <c r="R2298"/>
      <c r="S2298"/>
      <c r="T2298"/>
      <c r="U2298"/>
      <c r="V2298"/>
      <c r="W2298"/>
      <c r="X2298"/>
      <c r="Y2298"/>
      <c r="Z2298"/>
      <c r="AA2298"/>
      <c r="AB2298"/>
      <c r="AC2298"/>
    </row>
    <row r="2299" spans="2:29" s="14" customFormat="1" x14ac:dyDescent="0.25">
      <c r="B2299"/>
      <c r="C2299"/>
      <c r="D2299"/>
      <c r="E2299"/>
      <c r="F2299"/>
      <c r="G2299"/>
      <c r="H2299"/>
      <c r="I2299"/>
      <c r="J2299"/>
      <c r="K2299" s="91"/>
      <c r="L2299" s="91"/>
      <c r="M2299" s="91"/>
      <c r="R2299"/>
      <c r="S2299"/>
      <c r="T2299"/>
      <c r="U2299"/>
      <c r="V2299"/>
      <c r="W2299"/>
      <c r="X2299"/>
      <c r="Y2299"/>
      <c r="Z2299"/>
      <c r="AA2299"/>
      <c r="AB2299"/>
      <c r="AC2299"/>
    </row>
    <row r="2300" spans="2:29" s="14" customFormat="1" x14ac:dyDescent="0.25">
      <c r="B2300"/>
      <c r="C2300"/>
      <c r="D2300"/>
      <c r="E2300"/>
      <c r="F2300"/>
      <c r="G2300"/>
      <c r="H2300"/>
      <c r="I2300"/>
      <c r="J2300"/>
      <c r="K2300" s="91"/>
      <c r="L2300" s="91"/>
      <c r="M2300" s="91"/>
      <c r="R2300"/>
      <c r="S2300"/>
      <c r="T2300"/>
      <c r="U2300"/>
      <c r="V2300"/>
      <c r="W2300"/>
      <c r="X2300"/>
      <c r="Y2300"/>
      <c r="Z2300"/>
      <c r="AA2300"/>
      <c r="AB2300"/>
      <c r="AC2300"/>
    </row>
    <row r="2301" spans="2:29" s="14" customFormat="1" x14ac:dyDescent="0.25">
      <c r="B2301"/>
      <c r="C2301"/>
      <c r="D2301"/>
      <c r="E2301"/>
      <c r="F2301"/>
      <c r="G2301"/>
      <c r="H2301"/>
      <c r="I2301"/>
      <c r="J2301"/>
      <c r="K2301" s="91"/>
      <c r="L2301" s="91"/>
      <c r="M2301" s="91"/>
      <c r="R2301"/>
      <c r="S2301"/>
      <c r="T2301"/>
      <c r="U2301"/>
      <c r="V2301"/>
      <c r="W2301"/>
      <c r="X2301"/>
      <c r="Y2301"/>
      <c r="Z2301"/>
      <c r="AA2301"/>
      <c r="AB2301"/>
      <c r="AC2301"/>
    </row>
    <row r="2302" spans="2:29" s="14" customFormat="1" x14ac:dyDescent="0.25">
      <c r="B2302"/>
      <c r="C2302"/>
      <c r="D2302"/>
      <c r="E2302"/>
      <c r="F2302"/>
      <c r="G2302"/>
      <c r="H2302"/>
      <c r="I2302"/>
      <c r="J2302"/>
      <c r="K2302" s="91"/>
      <c r="L2302" s="91"/>
      <c r="M2302" s="91"/>
      <c r="R2302"/>
      <c r="S2302"/>
      <c r="T2302"/>
      <c r="U2302"/>
      <c r="V2302"/>
      <c r="W2302"/>
      <c r="X2302"/>
      <c r="Y2302"/>
      <c r="Z2302"/>
      <c r="AA2302"/>
      <c r="AB2302"/>
      <c r="AC2302"/>
    </row>
    <row r="2303" spans="2:29" s="14" customFormat="1" x14ac:dyDescent="0.25">
      <c r="B2303"/>
      <c r="C2303"/>
      <c r="D2303"/>
      <c r="E2303"/>
      <c r="F2303"/>
      <c r="G2303"/>
      <c r="H2303"/>
      <c r="I2303"/>
      <c r="J2303"/>
      <c r="K2303" s="91"/>
      <c r="L2303" s="91"/>
      <c r="M2303" s="91"/>
      <c r="R2303"/>
      <c r="S2303"/>
      <c r="T2303"/>
      <c r="U2303"/>
      <c r="V2303"/>
      <c r="W2303"/>
      <c r="X2303"/>
      <c r="Y2303"/>
      <c r="Z2303"/>
      <c r="AA2303"/>
      <c r="AB2303"/>
      <c r="AC2303"/>
    </row>
    <row r="2304" spans="2:29" s="14" customFormat="1" x14ac:dyDescent="0.25">
      <c r="B2304"/>
      <c r="C2304"/>
      <c r="D2304"/>
      <c r="E2304"/>
      <c r="F2304"/>
      <c r="G2304"/>
      <c r="H2304"/>
      <c r="I2304"/>
      <c r="J2304"/>
      <c r="K2304" s="91"/>
      <c r="L2304" s="91"/>
      <c r="M2304" s="91"/>
      <c r="R2304"/>
      <c r="S2304"/>
      <c r="T2304"/>
      <c r="U2304"/>
      <c r="V2304"/>
      <c r="W2304"/>
      <c r="X2304"/>
      <c r="Y2304"/>
      <c r="Z2304"/>
      <c r="AA2304"/>
      <c r="AB2304"/>
      <c r="AC2304"/>
    </row>
    <row r="2305" spans="2:29" s="14" customFormat="1" x14ac:dyDescent="0.25">
      <c r="B2305"/>
      <c r="C2305"/>
      <c r="D2305"/>
      <c r="E2305"/>
      <c r="F2305"/>
      <c r="G2305"/>
      <c r="H2305"/>
      <c r="I2305"/>
      <c r="J2305"/>
      <c r="K2305" s="91"/>
      <c r="L2305" s="91"/>
      <c r="M2305" s="91"/>
      <c r="R2305"/>
      <c r="S2305"/>
      <c r="T2305"/>
      <c r="U2305"/>
      <c r="V2305"/>
      <c r="W2305"/>
      <c r="X2305"/>
      <c r="Y2305"/>
      <c r="Z2305"/>
      <c r="AA2305"/>
      <c r="AB2305"/>
      <c r="AC2305"/>
    </row>
    <row r="2306" spans="2:29" s="14" customFormat="1" x14ac:dyDescent="0.25">
      <c r="B2306"/>
      <c r="C2306"/>
      <c r="D2306"/>
      <c r="E2306"/>
      <c r="F2306"/>
      <c r="G2306"/>
      <c r="H2306"/>
      <c r="I2306"/>
      <c r="J2306"/>
      <c r="K2306" s="91"/>
      <c r="L2306" s="91"/>
      <c r="M2306" s="91"/>
      <c r="R2306"/>
      <c r="S2306"/>
      <c r="T2306"/>
      <c r="U2306"/>
      <c r="V2306"/>
      <c r="W2306"/>
      <c r="X2306"/>
      <c r="Y2306"/>
      <c r="Z2306"/>
      <c r="AA2306"/>
      <c r="AB2306"/>
      <c r="AC2306"/>
    </row>
    <row r="2307" spans="2:29" s="14" customFormat="1" x14ac:dyDescent="0.25">
      <c r="B2307"/>
      <c r="C2307"/>
      <c r="D2307"/>
      <c r="E2307"/>
      <c r="F2307"/>
      <c r="G2307"/>
      <c r="H2307"/>
      <c r="I2307"/>
      <c r="J2307"/>
      <c r="K2307" s="91"/>
      <c r="L2307" s="91"/>
      <c r="M2307" s="91"/>
      <c r="R2307"/>
      <c r="S2307"/>
      <c r="T2307"/>
      <c r="U2307"/>
      <c r="V2307"/>
      <c r="W2307"/>
      <c r="X2307"/>
      <c r="Y2307"/>
      <c r="Z2307"/>
      <c r="AA2307"/>
      <c r="AB2307"/>
      <c r="AC2307"/>
    </row>
    <row r="2308" spans="2:29" s="14" customFormat="1" x14ac:dyDescent="0.25">
      <c r="B2308"/>
      <c r="C2308"/>
      <c r="D2308"/>
      <c r="E2308"/>
      <c r="F2308"/>
      <c r="G2308"/>
      <c r="H2308"/>
      <c r="I2308"/>
      <c r="J2308"/>
      <c r="K2308" s="91"/>
      <c r="L2308" s="91"/>
      <c r="M2308" s="91"/>
      <c r="R2308"/>
      <c r="S2308"/>
      <c r="T2308"/>
      <c r="U2308"/>
      <c r="V2308"/>
      <c r="W2308"/>
      <c r="X2308"/>
      <c r="Y2308"/>
      <c r="Z2308"/>
      <c r="AA2308"/>
      <c r="AB2308"/>
      <c r="AC2308"/>
    </row>
    <row r="2309" spans="2:29" s="14" customFormat="1" x14ac:dyDescent="0.25">
      <c r="B2309"/>
      <c r="C2309"/>
      <c r="D2309"/>
      <c r="E2309"/>
      <c r="F2309"/>
      <c r="G2309"/>
      <c r="H2309"/>
      <c r="I2309"/>
      <c r="J2309"/>
      <c r="K2309" s="91"/>
      <c r="L2309" s="91"/>
      <c r="M2309" s="91"/>
      <c r="R2309"/>
      <c r="S2309"/>
      <c r="T2309"/>
      <c r="U2309"/>
      <c r="V2309"/>
      <c r="W2309"/>
      <c r="X2309"/>
      <c r="Y2309"/>
      <c r="Z2309"/>
      <c r="AA2309"/>
      <c r="AB2309"/>
      <c r="AC2309"/>
    </row>
    <row r="2310" spans="2:29" s="14" customFormat="1" x14ac:dyDescent="0.25">
      <c r="B2310"/>
      <c r="C2310"/>
      <c r="D2310"/>
      <c r="E2310"/>
      <c r="F2310"/>
      <c r="G2310"/>
      <c r="H2310"/>
      <c r="I2310"/>
      <c r="J2310"/>
      <c r="K2310" s="91"/>
      <c r="L2310" s="91"/>
      <c r="M2310" s="91"/>
      <c r="R2310"/>
      <c r="S2310"/>
      <c r="T2310"/>
      <c r="U2310"/>
      <c r="V2310"/>
      <c r="W2310"/>
      <c r="X2310"/>
      <c r="Y2310"/>
      <c r="Z2310"/>
      <c r="AA2310"/>
      <c r="AB2310"/>
      <c r="AC2310"/>
    </row>
    <row r="2311" spans="2:29" s="14" customFormat="1" x14ac:dyDescent="0.25">
      <c r="B2311"/>
      <c r="C2311"/>
      <c r="D2311"/>
      <c r="E2311"/>
      <c r="F2311"/>
      <c r="G2311"/>
      <c r="H2311"/>
      <c r="I2311"/>
      <c r="J2311"/>
      <c r="K2311" s="91"/>
      <c r="L2311" s="91"/>
      <c r="M2311" s="91"/>
      <c r="R2311"/>
      <c r="S2311"/>
      <c r="T2311"/>
      <c r="U2311"/>
      <c r="V2311"/>
      <c r="W2311"/>
      <c r="X2311"/>
      <c r="Y2311"/>
      <c r="Z2311"/>
      <c r="AA2311"/>
      <c r="AB2311"/>
      <c r="AC2311"/>
    </row>
    <row r="2312" spans="2:29" s="14" customFormat="1" x14ac:dyDescent="0.25">
      <c r="B2312"/>
      <c r="C2312"/>
      <c r="D2312"/>
      <c r="E2312"/>
      <c r="F2312"/>
      <c r="G2312"/>
      <c r="H2312"/>
      <c r="I2312"/>
      <c r="J2312"/>
      <c r="K2312" s="91"/>
      <c r="L2312" s="91"/>
      <c r="M2312" s="91"/>
      <c r="R2312"/>
      <c r="S2312"/>
      <c r="T2312"/>
      <c r="U2312"/>
      <c r="V2312"/>
      <c r="W2312"/>
      <c r="X2312"/>
      <c r="Y2312"/>
      <c r="Z2312"/>
      <c r="AA2312"/>
      <c r="AB2312"/>
      <c r="AC2312"/>
    </row>
    <row r="2313" spans="2:29" s="14" customFormat="1" x14ac:dyDescent="0.25">
      <c r="B2313"/>
      <c r="C2313"/>
      <c r="D2313"/>
      <c r="E2313"/>
      <c r="F2313"/>
      <c r="G2313"/>
      <c r="H2313"/>
      <c r="I2313"/>
      <c r="J2313"/>
      <c r="K2313" s="91"/>
      <c r="L2313" s="91"/>
      <c r="M2313" s="91"/>
      <c r="R2313"/>
      <c r="S2313"/>
      <c r="T2313"/>
      <c r="U2313"/>
      <c r="V2313"/>
      <c r="W2313"/>
      <c r="X2313"/>
      <c r="Y2313"/>
      <c r="Z2313"/>
      <c r="AA2313"/>
      <c r="AB2313"/>
      <c r="AC2313"/>
    </row>
    <row r="2314" spans="2:29" s="14" customFormat="1" x14ac:dyDescent="0.25">
      <c r="B2314"/>
      <c r="C2314"/>
      <c r="D2314"/>
      <c r="E2314"/>
      <c r="F2314"/>
      <c r="G2314"/>
      <c r="H2314"/>
      <c r="I2314"/>
      <c r="J2314"/>
      <c r="K2314" s="91"/>
      <c r="L2314" s="91"/>
      <c r="M2314" s="91"/>
      <c r="R2314"/>
      <c r="S2314"/>
      <c r="T2314"/>
      <c r="U2314"/>
      <c r="V2314"/>
      <c r="W2314"/>
      <c r="X2314"/>
      <c r="Y2314"/>
      <c r="Z2314"/>
      <c r="AA2314"/>
      <c r="AB2314"/>
      <c r="AC2314"/>
    </row>
    <row r="2315" spans="2:29" s="14" customFormat="1" x14ac:dyDescent="0.25">
      <c r="B2315"/>
      <c r="C2315"/>
      <c r="D2315"/>
      <c r="E2315"/>
      <c r="F2315"/>
      <c r="G2315"/>
      <c r="H2315"/>
      <c r="I2315"/>
      <c r="J2315"/>
      <c r="K2315" s="91"/>
      <c r="L2315" s="91"/>
      <c r="M2315" s="91"/>
      <c r="R2315"/>
      <c r="S2315"/>
      <c r="T2315"/>
      <c r="U2315"/>
      <c r="V2315"/>
      <c r="W2315"/>
      <c r="X2315"/>
      <c r="Y2315"/>
      <c r="Z2315"/>
      <c r="AA2315"/>
      <c r="AB2315"/>
      <c r="AC2315"/>
    </row>
    <row r="2316" spans="2:29" s="14" customFormat="1" x14ac:dyDescent="0.25">
      <c r="B2316"/>
      <c r="C2316"/>
      <c r="D2316"/>
      <c r="E2316"/>
      <c r="F2316"/>
      <c r="G2316"/>
      <c r="H2316"/>
      <c r="I2316"/>
      <c r="J2316"/>
      <c r="K2316" s="91"/>
      <c r="L2316" s="91"/>
      <c r="M2316" s="91"/>
      <c r="R2316"/>
      <c r="S2316"/>
      <c r="T2316"/>
      <c r="U2316"/>
      <c r="V2316"/>
      <c r="W2316"/>
      <c r="X2316"/>
      <c r="Y2316"/>
      <c r="Z2316"/>
      <c r="AA2316"/>
      <c r="AB2316"/>
      <c r="AC2316"/>
    </row>
    <row r="2317" spans="2:29" s="14" customFormat="1" x14ac:dyDescent="0.25">
      <c r="B2317"/>
      <c r="C2317"/>
      <c r="D2317"/>
      <c r="E2317"/>
      <c r="F2317"/>
      <c r="G2317"/>
      <c r="H2317"/>
      <c r="I2317"/>
      <c r="J2317"/>
      <c r="K2317" s="91"/>
      <c r="L2317" s="91"/>
      <c r="M2317" s="91"/>
      <c r="R2317"/>
      <c r="S2317"/>
      <c r="T2317"/>
      <c r="U2317"/>
      <c r="V2317"/>
      <c r="W2317"/>
      <c r="X2317"/>
      <c r="Y2317"/>
      <c r="Z2317"/>
      <c r="AA2317"/>
      <c r="AB2317"/>
      <c r="AC2317"/>
    </row>
    <row r="2318" spans="2:29" s="14" customFormat="1" x14ac:dyDescent="0.25">
      <c r="B2318"/>
      <c r="C2318"/>
      <c r="D2318"/>
      <c r="E2318"/>
      <c r="F2318"/>
      <c r="G2318"/>
      <c r="H2318"/>
      <c r="I2318"/>
      <c r="J2318"/>
      <c r="K2318" s="91"/>
      <c r="L2318" s="91"/>
      <c r="M2318" s="91"/>
      <c r="R2318"/>
      <c r="S2318"/>
      <c r="T2318"/>
      <c r="U2318"/>
      <c r="V2318"/>
      <c r="W2318"/>
      <c r="X2318"/>
      <c r="Y2318"/>
      <c r="Z2318"/>
      <c r="AA2318"/>
      <c r="AB2318"/>
      <c r="AC2318"/>
    </row>
    <row r="2319" spans="2:29" s="14" customFormat="1" x14ac:dyDescent="0.25">
      <c r="B2319"/>
      <c r="C2319"/>
      <c r="D2319"/>
      <c r="E2319"/>
      <c r="F2319"/>
      <c r="G2319"/>
      <c r="H2319"/>
      <c r="I2319"/>
      <c r="J2319"/>
      <c r="K2319" s="91"/>
      <c r="L2319" s="91"/>
      <c r="M2319" s="91"/>
      <c r="R2319"/>
      <c r="S2319"/>
      <c r="T2319"/>
      <c r="U2319"/>
      <c r="V2319"/>
      <c r="W2319"/>
      <c r="X2319"/>
      <c r="Y2319"/>
      <c r="Z2319"/>
      <c r="AA2319"/>
      <c r="AB2319"/>
      <c r="AC2319"/>
    </row>
    <row r="2320" spans="2:29" s="14" customFormat="1" x14ac:dyDescent="0.25">
      <c r="B2320"/>
      <c r="C2320"/>
      <c r="D2320"/>
      <c r="E2320"/>
      <c r="F2320"/>
      <c r="G2320"/>
      <c r="H2320"/>
      <c r="I2320"/>
      <c r="J2320"/>
      <c r="K2320" s="91"/>
      <c r="L2320" s="91"/>
      <c r="M2320" s="91"/>
      <c r="R2320"/>
      <c r="S2320"/>
      <c r="T2320"/>
      <c r="U2320"/>
      <c r="V2320"/>
      <c r="W2320"/>
      <c r="X2320"/>
      <c r="Y2320"/>
      <c r="Z2320"/>
      <c r="AA2320"/>
      <c r="AB2320"/>
      <c r="AC2320"/>
    </row>
    <row r="2321" spans="2:29" s="14" customFormat="1" x14ac:dyDescent="0.25">
      <c r="B2321"/>
      <c r="C2321"/>
      <c r="D2321"/>
      <c r="E2321"/>
      <c r="F2321"/>
      <c r="G2321"/>
      <c r="H2321"/>
      <c r="I2321"/>
      <c r="J2321"/>
      <c r="K2321" s="91"/>
      <c r="L2321" s="91"/>
      <c r="M2321" s="91"/>
      <c r="R2321"/>
      <c r="S2321"/>
      <c r="T2321"/>
      <c r="U2321"/>
      <c r="V2321"/>
      <c r="W2321"/>
      <c r="X2321"/>
      <c r="Y2321"/>
      <c r="Z2321"/>
      <c r="AA2321"/>
      <c r="AB2321"/>
      <c r="AC2321"/>
    </row>
    <row r="2322" spans="2:29" s="14" customFormat="1" x14ac:dyDescent="0.25">
      <c r="B2322"/>
      <c r="C2322"/>
      <c r="D2322"/>
      <c r="E2322"/>
      <c r="F2322"/>
      <c r="G2322"/>
      <c r="H2322"/>
      <c r="I2322"/>
      <c r="J2322"/>
      <c r="K2322" s="91"/>
      <c r="L2322" s="91"/>
      <c r="M2322" s="91"/>
      <c r="R2322"/>
      <c r="S2322"/>
      <c r="T2322"/>
      <c r="U2322"/>
      <c r="V2322"/>
      <c r="W2322"/>
      <c r="X2322"/>
      <c r="Y2322"/>
      <c r="Z2322"/>
      <c r="AA2322"/>
      <c r="AB2322"/>
      <c r="AC2322"/>
    </row>
    <row r="2323" spans="2:29" s="14" customFormat="1" x14ac:dyDescent="0.25">
      <c r="B2323"/>
      <c r="C2323"/>
      <c r="D2323"/>
      <c r="E2323"/>
      <c r="F2323"/>
      <c r="G2323"/>
      <c r="H2323"/>
      <c r="I2323"/>
      <c r="J2323"/>
      <c r="K2323" s="91"/>
      <c r="L2323" s="91"/>
      <c r="M2323" s="91"/>
      <c r="R2323"/>
      <c r="S2323"/>
      <c r="T2323"/>
      <c r="U2323"/>
      <c r="V2323"/>
      <c r="W2323"/>
      <c r="X2323"/>
      <c r="Y2323"/>
      <c r="Z2323"/>
      <c r="AA2323"/>
      <c r="AB2323"/>
      <c r="AC2323"/>
    </row>
    <row r="2324" spans="2:29" s="14" customFormat="1" x14ac:dyDescent="0.25">
      <c r="B2324"/>
      <c r="C2324"/>
      <c r="D2324"/>
      <c r="E2324"/>
      <c r="F2324"/>
      <c r="G2324"/>
      <c r="H2324"/>
      <c r="I2324"/>
      <c r="J2324"/>
      <c r="K2324" s="91"/>
      <c r="L2324" s="91"/>
      <c r="M2324" s="91"/>
      <c r="R2324"/>
      <c r="S2324"/>
      <c r="T2324"/>
      <c r="U2324"/>
      <c r="V2324"/>
      <c r="W2324"/>
      <c r="X2324"/>
      <c r="Y2324"/>
      <c r="Z2324"/>
      <c r="AA2324"/>
      <c r="AB2324"/>
      <c r="AC2324"/>
    </row>
    <row r="2325" spans="2:29" s="14" customFormat="1" x14ac:dyDescent="0.25">
      <c r="B2325"/>
      <c r="C2325"/>
      <c r="D2325"/>
      <c r="E2325"/>
      <c r="F2325"/>
      <c r="G2325"/>
      <c r="H2325"/>
      <c r="I2325"/>
      <c r="J2325"/>
      <c r="K2325" s="91"/>
      <c r="L2325" s="91"/>
      <c r="M2325" s="91"/>
      <c r="R2325"/>
      <c r="S2325"/>
      <c r="T2325"/>
      <c r="U2325"/>
      <c r="V2325"/>
      <c r="W2325"/>
      <c r="X2325"/>
      <c r="Y2325"/>
      <c r="Z2325"/>
      <c r="AA2325"/>
      <c r="AB2325"/>
      <c r="AC2325"/>
    </row>
    <row r="2326" spans="2:29" s="14" customFormat="1" x14ac:dyDescent="0.25">
      <c r="B2326"/>
      <c r="C2326"/>
      <c r="D2326"/>
      <c r="E2326"/>
      <c r="F2326"/>
      <c r="G2326"/>
      <c r="H2326"/>
      <c r="I2326"/>
      <c r="J2326"/>
      <c r="K2326" s="91"/>
      <c r="L2326" s="91"/>
      <c r="M2326" s="91"/>
      <c r="R2326"/>
      <c r="S2326"/>
      <c r="T2326"/>
      <c r="U2326"/>
      <c r="V2326"/>
      <c r="W2326"/>
      <c r="X2326"/>
      <c r="Y2326"/>
      <c r="Z2326"/>
      <c r="AA2326"/>
      <c r="AB2326"/>
      <c r="AC2326"/>
    </row>
    <row r="2327" spans="2:29" s="14" customFormat="1" x14ac:dyDescent="0.25">
      <c r="B2327"/>
      <c r="C2327"/>
      <c r="D2327"/>
      <c r="E2327"/>
      <c r="F2327"/>
      <c r="G2327"/>
      <c r="H2327"/>
      <c r="I2327"/>
      <c r="J2327"/>
      <c r="K2327" s="91"/>
      <c r="L2327" s="91"/>
      <c r="M2327" s="91"/>
      <c r="R2327"/>
      <c r="S2327"/>
      <c r="T2327"/>
      <c r="U2327"/>
      <c r="V2327"/>
      <c r="W2327"/>
      <c r="X2327"/>
      <c r="Y2327"/>
      <c r="Z2327"/>
      <c r="AA2327"/>
      <c r="AB2327"/>
      <c r="AC2327"/>
    </row>
    <row r="2328" spans="2:29" s="14" customFormat="1" x14ac:dyDescent="0.25">
      <c r="B2328"/>
      <c r="C2328"/>
      <c r="D2328"/>
      <c r="E2328"/>
      <c r="F2328"/>
      <c r="G2328"/>
      <c r="H2328"/>
      <c r="I2328"/>
      <c r="J2328"/>
      <c r="K2328" s="91"/>
      <c r="L2328" s="91"/>
      <c r="M2328" s="91"/>
      <c r="R2328"/>
      <c r="S2328"/>
      <c r="T2328"/>
      <c r="U2328"/>
      <c r="V2328"/>
      <c r="W2328"/>
      <c r="X2328"/>
      <c r="Y2328"/>
      <c r="Z2328"/>
      <c r="AA2328"/>
      <c r="AB2328"/>
      <c r="AC2328"/>
    </row>
    <row r="2329" spans="2:29" s="14" customFormat="1" x14ac:dyDescent="0.25">
      <c r="B2329"/>
      <c r="C2329"/>
      <c r="D2329"/>
      <c r="E2329"/>
      <c r="F2329"/>
      <c r="G2329"/>
      <c r="H2329"/>
      <c r="I2329"/>
      <c r="J2329"/>
      <c r="K2329" s="91"/>
      <c r="L2329" s="91"/>
      <c r="M2329" s="91"/>
      <c r="R2329"/>
      <c r="S2329"/>
      <c r="T2329"/>
      <c r="U2329"/>
      <c r="V2329"/>
      <c r="W2329"/>
      <c r="X2329"/>
      <c r="Y2329"/>
      <c r="Z2329"/>
      <c r="AA2329"/>
      <c r="AB2329"/>
      <c r="AC2329"/>
    </row>
    <row r="2330" spans="2:29" s="14" customFormat="1" x14ac:dyDescent="0.25">
      <c r="B2330"/>
      <c r="C2330"/>
      <c r="D2330"/>
      <c r="E2330"/>
      <c r="F2330"/>
      <c r="G2330"/>
      <c r="H2330"/>
      <c r="I2330"/>
      <c r="J2330"/>
      <c r="K2330" s="91"/>
      <c r="L2330" s="91"/>
      <c r="M2330" s="91"/>
      <c r="R2330"/>
      <c r="S2330"/>
      <c r="T2330"/>
      <c r="U2330"/>
      <c r="V2330"/>
      <c r="W2330"/>
      <c r="X2330"/>
      <c r="Y2330"/>
      <c r="Z2330"/>
      <c r="AA2330"/>
      <c r="AB2330"/>
      <c r="AC2330"/>
    </row>
    <row r="2331" spans="2:29" s="14" customFormat="1" x14ac:dyDescent="0.25">
      <c r="B2331"/>
      <c r="C2331"/>
      <c r="D2331"/>
      <c r="E2331"/>
      <c r="F2331"/>
      <c r="G2331"/>
      <c r="H2331"/>
      <c r="I2331"/>
      <c r="J2331"/>
      <c r="K2331" s="91"/>
      <c r="L2331" s="91"/>
      <c r="M2331" s="91"/>
      <c r="R2331"/>
      <c r="S2331"/>
      <c r="T2331"/>
      <c r="U2331"/>
      <c r="V2331"/>
      <c r="W2331"/>
      <c r="X2331"/>
      <c r="Y2331"/>
      <c r="Z2331"/>
      <c r="AA2331"/>
      <c r="AB2331"/>
      <c r="AC2331"/>
    </row>
    <row r="2332" spans="2:29" s="14" customFormat="1" x14ac:dyDescent="0.25">
      <c r="B2332"/>
      <c r="C2332"/>
      <c r="D2332"/>
      <c r="E2332"/>
      <c r="F2332"/>
      <c r="G2332"/>
      <c r="H2332"/>
      <c r="I2332"/>
      <c r="J2332"/>
      <c r="K2332" s="91"/>
      <c r="L2332" s="91"/>
      <c r="M2332" s="91"/>
      <c r="R2332"/>
      <c r="S2332"/>
      <c r="T2332"/>
      <c r="U2332"/>
      <c r="V2332"/>
      <c r="W2332"/>
      <c r="X2332"/>
      <c r="Y2332"/>
      <c r="Z2332"/>
      <c r="AA2332"/>
      <c r="AB2332"/>
      <c r="AC2332"/>
    </row>
    <row r="2333" spans="2:29" s="14" customFormat="1" x14ac:dyDescent="0.25">
      <c r="B2333"/>
      <c r="C2333"/>
      <c r="D2333"/>
      <c r="E2333"/>
      <c r="F2333"/>
      <c r="G2333"/>
      <c r="H2333"/>
      <c r="I2333"/>
      <c r="J2333"/>
      <c r="K2333" s="91"/>
      <c r="L2333" s="91"/>
      <c r="M2333" s="91"/>
      <c r="R2333"/>
      <c r="S2333"/>
      <c r="T2333"/>
      <c r="U2333"/>
      <c r="V2333"/>
      <c r="W2333"/>
      <c r="X2333"/>
      <c r="Y2333"/>
      <c r="Z2333"/>
      <c r="AA2333"/>
      <c r="AB2333"/>
      <c r="AC2333"/>
    </row>
    <row r="2334" spans="2:29" s="14" customFormat="1" x14ac:dyDescent="0.25">
      <c r="B2334"/>
      <c r="C2334"/>
      <c r="D2334"/>
      <c r="E2334"/>
      <c r="F2334"/>
      <c r="G2334"/>
      <c r="H2334"/>
      <c r="I2334"/>
      <c r="J2334"/>
      <c r="K2334" s="91"/>
      <c r="L2334" s="91"/>
      <c r="M2334" s="91"/>
      <c r="R2334"/>
      <c r="S2334"/>
      <c r="T2334"/>
      <c r="U2334"/>
      <c r="V2334"/>
      <c r="W2334"/>
      <c r="X2334"/>
      <c r="Y2334"/>
      <c r="Z2334"/>
      <c r="AA2334"/>
      <c r="AB2334"/>
      <c r="AC2334"/>
    </row>
    <row r="2335" spans="2:29" s="14" customFormat="1" x14ac:dyDescent="0.25">
      <c r="B2335"/>
      <c r="C2335"/>
      <c r="D2335"/>
      <c r="E2335"/>
      <c r="F2335"/>
      <c r="G2335"/>
      <c r="H2335"/>
      <c r="I2335"/>
      <c r="J2335"/>
      <c r="K2335" s="91"/>
      <c r="L2335" s="91"/>
      <c r="M2335" s="91"/>
      <c r="R2335"/>
      <c r="S2335"/>
      <c r="T2335"/>
      <c r="U2335"/>
      <c r="V2335"/>
      <c r="W2335"/>
      <c r="X2335"/>
      <c r="Y2335"/>
      <c r="Z2335"/>
      <c r="AA2335"/>
      <c r="AB2335"/>
      <c r="AC2335"/>
    </row>
    <row r="2336" spans="2:29" s="14" customFormat="1" x14ac:dyDescent="0.25">
      <c r="B2336"/>
      <c r="C2336"/>
      <c r="D2336"/>
      <c r="E2336"/>
      <c r="F2336"/>
      <c r="G2336"/>
      <c r="H2336"/>
      <c r="I2336"/>
      <c r="J2336"/>
      <c r="K2336" s="91"/>
      <c r="L2336" s="91"/>
      <c r="M2336" s="91"/>
      <c r="R2336"/>
      <c r="S2336"/>
      <c r="T2336"/>
      <c r="U2336"/>
      <c r="V2336"/>
      <c r="W2336"/>
      <c r="X2336"/>
      <c r="Y2336"/>
      <c r="Z2336"/>
      <c r="AA2336"/>
      <c r="AB2336"/>
      <c r="AC2336"/>
    </row>
    <row r="2337" spans="2:29" s="14" customFormat="1" x14ac:dyDescent="0.25">
      <c r="B2337"/>
      <c r="C2337"/>
      <c r="D2337"/>
      <c r="E2337"/>
      <c r="F2337"/>
      <c r="G2337"/>
      <c r="H2337"/>
      <c r="I2337"/>
      <c r="J2337"/>
      <c r="K2337" s="91"/>
      <c r="L2337" s="91"/>
      <c r="M2337" s="91"/>
      <c r="R2337"/>
      <c r="S2337"/>
      <c r="T2337"/>
      <c r="U2337"/>
      <c r="V2337"/>
      <c r="W2337"/>
      <c r="X2337"/>
      <c r="Y2337"/>
      <c r="Z2337"/>
      <c r="AA2337"/>
      <c r="AB2337"/>
      <c r="AC2337"/>
    </row>
    <row r="2338" spans="2:29" s="14" customFormat="1" x14ac:dyDescent="0.25">
      <c r="B2338"/>
      <c r="C2338"/>
      <c r="D2338"/>
      <c r="E2338"/>
      <c r="F2338"/>
      <c r="G2338"/>
      <c r="H2338"/>
      <c r="I2338"/>
      <c r="J2338"/>
      <c r="K2338" s="91"/>
      <c r="L2338" s="91"/>
      <c r="M2338" s="91"/>
      <c r="R2338"/>
      <c r="S2338"/>
      <c r="T2338"/>
      <c r="U2338"/>
      <c r="V2338"/>
      <c r="W2338"/>
      <c r="X2338"/>
      <c r="Y2338"/>
      <c r="Z2338"/>
      <c r="AA2338"/>
      <c r="AB2338"/>
      <c r="AC2338"/>
    </row>
    <row r="2339" spans="2:29" s="14" customFormat="1" x14ac:dyDescent="0.25">
      <c r="B2339"/>
      <c r="C2339"/>
      <c r="D2339"/>
      <c r="E2339"/>
      <c r="F2339"/>
      <c r="G2339"/>
      <c r="H2339"/>
      <c r="I2339"/>
      <c r="J2339"/>
      <c r="K2339" s="91"/>
      <c r="L2339" s="91"/>
      <c r="M2339" s="91"/>
      <c r="R2339"/>
      <c r="S2339"/>
      <c r="T2339"/>
      <c r="U2339"/>
      <c r="V2339"/>
      <c r="W2339"/>
      <c r="X2339"/>
      <c r="Y2339"/>
      <c r="Z2339"/>
      <c r="AA2339"/>
      <c r="AB2339"/>
      <c r="AC2339"/>
    </row>
    <row r="2340" spans="2:29" s="14" customFormat="1" x14ac:dyDescent="0.25">
      <c r="B2340"/>
      <c r="C2340"/>
      <c r="D2340"/>
      <c r="E2340"/>
      <c r="F2340"/>
      <c r="G2340"/>
      <c r="H2340"/>
      <c r="I2340"/>
      <c r="J2340"/>
      <c r="K2340" s="91"/>
      <c r="L2340" s="91"/>
      <c r="M2340" s="91"/>
      <c r="R2340"/>
      <c r="S2340"/>
      <c r="T2340"/>
      <c r="U2340"/>
      <c r="V2340"/>
      <c r="W2340"/>
      <c r="X2340"/>
      <c r="Y2340"/>
      <c r="Z2340"/>
      <c r="AA2340"/>
      <c r="AB2340"/>
      <c r="AC2340"/>
    </row>
    <row r="2341" spans="2:29" s="14" customFormat="1" x14ac:dyDescent="0.25">
      <c r="B2341"/>
      <c r="C2341"/>
      <c r="D2341"/>
      <c r="E2341"/>
      <c r="F2341"/>
      <c r="G2341"/>
      <c r="H2341"/>
      <c r="I2341"/>
      <c r="J2341"/>
      <c r="K2341" s="91"/>
      <c r="L2341" s="91"/>
      <c r="M2341" s="91"/>
      <c r="R2341"/>
      <c r="S2341"/>
      <c r="T2341"/>
      <c r="U2341"/>
      <c r="V2341"/>
      <c r="W2341"/>
      <c r="X2341"/>
      <c r="Y2341"/>
      <c r="Z2341"/>
      <c r="AA2341"/>
      <c r="AB2341"/>
      <c r="AC2341"/>
    </row>
    <row r="2342" spans="2:29" s="14" customFormat="1" x14ac:dyDescent="0.25">
      <c r="B2342"/>
      <c r="C2342"/>
      <c r="D2342"/>
      <c r="E2342"/>
      <c r="F2342"/>
      <c r="G2342"/>
      <c r="H2342"/>
      <c r="I2342"/>
      <c r="J2342"/>
      <c r="K2342" s="91"/>
      <c r="L2342" s="91"/>
      <c r="M2342" s="91"/>
      <c r="R2342"/>
      <c r="S2342"/>
      <c r="T2342"/>
      <c r="U2342"/>
      <c r="V2342"/>
      <c r="W2342"/>
      <c r="X2342"/>
      <c r="Y2342"/>
      <c r="Z2342"/>
      <c r="AA2342"/>
      <c r="AB2342"/>
      <c r="AC2342"/>
    </row>
    <row r="2343" spans="2:29" s="14" customFormat="1" x14ac:dyDescent="0.25">
      <c r="B2343"/>
      <c r="C2343"/>
      <c r="D2343"/>
      <c r="E2343"/>
      <c r="F2343"/>
      <c r="G2343"/>
      <c r="H2343"/>
      <c r="I2343"/>
      <c r="J2343"/>
      <c r="K2343" s="91"/>
      <c r="L2343" s="91"/>
      <c r="M2343" s="91"/>
      <c r="R2343"/>
      <c r="S2343"/>
      <c r="T2343"/>
      <c r="U2343"/>
      <c r="V2343"/>
      <c r="W2343"/>
      <c r="X2343"/>
      <c r="Y2343"/>
      <c r="Z2343"/>
      <c r="AA2343"/>
      <c r="AB2343"/>
      <c r="AC2343"/>
    </row>
    <row r="2344" spans="2:29" s="14" customFormat="1" x14ac:dyDescent="0.25">
      <c r="B2344"/>
      <c r="C2344"/>
      <c r="D2344"/>
      <c r="E2344"/>
      <c r="F2344"/>
      <c r="G2344"/>
      <c r="H2344"/>
      <c r="I2344"/>
      <c r="J2344"/>
      <c r="K2344" s="91"/>
      <c r="L2344" s="91"/>
      <c r="M2344" s="91"/>
      <c r="R2344"/>
      <c r="S2344"/>
      <c r="T2344"/>
      <c r="U2344"/>
      <c r="V2344"/>
      <c r="W2344"/>
      <c r="X2344"/>
      <c r="Y2344"/>
      <c r="Z2344"/>
      <c r="AA2344"/>
      <c r="AB2344"/>
      <c r="AC2344"/>
    </row>
    <row r="2345" spans="2:29" s="14" customFormat="1" x14ac:dyDescent="0.25">
      <c r="B2345"/>
      <c r="C2345"/>
      <c r="D2345"/>
      <c r="E2345"/>
      <c r="F2345"/>
      <c r="G2345"/>
      <c r="H2345"/>
      <c r="I2345"/>
      <c r="J2345"/>
      <c r="K2345" s="91"/>
      <c r="L2345" s="91"/>
      <c r="M2345" s="91"/>
      <c r="R2345"/>
      <c r="S2345"/>
      <c r="T2345"/>
      <c r="U2345"/>
      <c r="V2345"/>
      <c r="W2345"/>
      <c r="X2345"/>
      <c r="Y2345"/>
      <c r="Z2345"/>
      <c r="AA2345"/>
      <c r="AB2345"/>
      <c r="AC2345"/>
    </row>
    <row r="2346" spans="2:29" s="14" customFormat="1" x14ac:dyDescent="0.25">
      <c r="B2346"/>
      <c r="C2346"/>
      <c r="D2346"/>
      <c r="E2346"/>
      <c r="F2346"/>
      <c r="G2346"/>
      <c r="H2346"/>
      <c r="I2346"/>
      <c r="J2346"/>
      <c r="K2346" s="91"/>
      <c r="L2346" s="91"/>
      <c r="M2346" s="91"/>
      <c r="R2346"/>
      <c r="S2346"/>
      <c r="T2346"/>
      <c r="U2346"/>
      <c r="V2346"/>
      <c r="W2346"/>
      <c r="X2346"/>
      <c r="Y2346"/>
      <c r="Z2346"/>
      <c r="AA2346"/>
      <c r="AB2346"/>
      <c r="AC2346"/>
    </row>
    <row r="2347" spans="2:29" s="14" customFormat="1" x14ac:dyDescent="0.25">
      <c r="B2347"/>
      <c r="C2347"/>
      <c r="D2347"/>
      <c r="E2347"/>
      <c r="F2347"/>
      <c r="G2347"/>
      <c r="H2347"/>
      <c r="I2347"/>
      <c r="J2347"/>
      <c r="K2347" s="91"/>
      <c r="L2347" s="91"/>
      <c r="M2347" s="91"/>
      <c r="R2347"/>
      <c r="S2347"/>
      <c r="T2347"/>
      <c r="U2347"/>
      <c r="V2347"/>
      <c r="W2347"/>
      <c r="X2347"/>
      <c r="Y2347"/>
      <c r="Z2347"/>
      <c r="AA2347"/>
      <c r="AB2347"/>
      <c r="AC2347"/>
    </row>
    <row r="2348" spans="2:29" s="14" customFormat="1" x14ac:dyDescent="0.25">
      <c r="B2348"/>
      <c r="C2348"/>
      <c r="D2348"/>
      <c r="E2348"/>
      <c r="F2348"/>
      <c r="G2348"/>
      <c r="H2348"/>
      <c r="I2348"/>
      <c r="J2348"/>
      <c r="K2348" s="91"/>
      <c r="L2348" s="91"/>
      <c r="M2348" s="91"/>
      <c r="R2348"/>
      <c r="S2348"/>
      <c r="T2348"/>
      <c r="U2348"/>
      <c r="V2348"/>
      <c r="W2348"/>
      <c r="X2348"/>
      <c r="Y2348"/>
      <c r="Z2348"/>
      <c r="AA2348"/>
      <c r="AB2348"/>
      <c r="AC2348"/>
    </row>
    <row r="2349" spans="2:29" s="14" customFormat="1" x14ac:dyDescent="0.25">
      <c r="B2349"/>
      <c r="C2349"/>
      <c r="D2349"/>
      <c r="E2349"/>
      <c r="F2349"/>
      <c r="G2349"/>
      <c r="H2349"/>
      <c r="I2349"/>
      <c r="J2349"/>
      <c r="K2349" s="91"/>
      <c r="L2349" s="91"/>
      <c r="M2349" s="91"/>
      <c r="R2349"/>
      <c r="S2349"/>
      <c r="T2349"/>
      <c r="U2349"/>
      <c r="V2349"/>
      <c r="W2349"/>
      <c r="X2349"/>
      <c r="Y2349"/>
      <c r="Z2349"/>
      <c r="AA2349"/>
      <c r="AB2349"/>
      <c r="AC2349"/>
    </row>
    <row r="2350" spans="2:29" s="14" customFormat="1" x14ac:dyDescent="0.25">
      <c r="B2350"/>
      <c r="C2350"/>
      <c r="D2350"/>
      <c r="E2350"/>
      <c r="F2350"/>
      <c r="G2350"/>
      <c r="H2350"/>
      <c r="I2350"/>
      <c r="J2350"/>
      <c r="K2350" s="91"/>
      <c r="L2350" s="91"/>
      <c r="M2350" s="91"/>
      <c r="R2350"/>
      <c r="S2350"/>
      <c r="T2350"/>
      <c r="U2350"/>
      <c r="V2350"/>
      <c r="W2350"/>
      <c r="X2350"/>
      <c r="Y2350"/>
      <c r="Z2350"/>
      <c r="AA2350"/>
      <c r="AB2350"/>
      <c r="AC2350"/>
    </row>
    <row r="2351" spans="2:29" s="14" customFormat="1" x14ac:dyDescent="0.25">
      <c r="B2351"/>
      <c r="C2351"/>
      <c r="D2351"/>
      <c r="E2351"/>
      <c r="F2351"/>
      <c r="G2351"/>
      <c r="H2351"/>
      <c r="I2351"/>
      <c r="J2351"/>
      <c r="K2351" s="91"/>
      <c r="L2351" s="91"/>
      <c r="M2351" s="91"/>
      <c r="R2351"/>
      <c r="S2351"/>
      <c r="T2351"/>
      <c r="U2351"/>
      <c r="V2351"/>
      <c r="W2351"/>
      <c r="X2351"/>
      <c r="Y2351"/>
      <c r="Z2351"/>
      <c r="AA2351"/>
      <c r="AB2351"/>
      <c r="AC2351"/>
    </row>
    <row r="2352" spans="2:29" s="14" customFormat="1" x14ac:dyDescent="0.25">
      <c r="B2352"/>
      <c r="C2352"/>
      <c r="D2352"/>
      <c r="E2352"/>
      <c r="F2352"/>
      <c r="G2352"/>
      <c r="H2352"/>
      <c r="I2352"/>
      <c r="J2352"/>
      <c r="K2352" s="91"/>
      <c r="L2352" s="91"/>
      <c r="M2352" s="91"/>
      <c r="R2352"/>
      <c r="S2352"/>
      <c r="T2352"/>
      <c r="U2352"/>
      <c r="V2352"/>
      <c r="W2352"/>
      <c r="X2352"/>
      <c r="Y2352"/>
      <c r="Z2352"/>
      <c r="AA2352"/>
      <c r="AB2352"/>
      <c r="AC2352"/>
    </row>
    <row r="2353" spans="2:29" s="14" customFormat="1" x14ac:dyDescent="0.25">
      <c r="B2353"/>
      <c r="C2353"/>
      <c r="D2353"/>
      <c r="E2353"/>
      <c r="F2353"/>
      <c r="G2353"/>
      <c r="H2353"/>
      <c r="I2353"/>
      <c r="J2353"/>
      <c r="K2353" s="91"/>
      <c r="L2353" s="91"/>
      <c r="M2353" s="91"/>
      <c r="R2353"/>
      <c r="S2353"/>
      <c r="T2353"/>
      <c r="U2353"/>
      <c r="V2353"/>
      <c r="W2353"/>
      <c r="X2353"/>
      <c r="Y2353"/>
      <c r="Z2353"/>
      <c r="AA2353"/>
      <c r="AB2353"/>
      <c r="AC2353"/>
    </row>
    <row r="2354" spans="2:29" s="14" customFormat="1" x14ac:dyDescent="0.25">
      <c r="B2354"/>
      <c r="C2354"/>
      <c r="D2354"/>
      <c r="E2354"/>
      <c r="F2354"/>
      <c r="G2354"/>
      <c r="H2354"/>
      <c r="I2354"/>
      <c r="J2354"/>
      <c r="K2354" s="91"/>
      <c r="L2354" s="91"/>
      <c r="M2354" s="91"/>
      <c r="R2354"/>
      <c r="S2354"/>
      <c r="T2354"/>
      <c r="U2354"/>
      <c r="V2354"/>
      <c r="W2354"/>
      <c r="X2354"/>
      <c r="Y2354"/>
      <c r="Z2354"/>
      <c r="AA2354"/>
      <c r="AB2354"/>
      <c r="AC2354"/>
    </row>
    <row r="2355" spans="2:29" s="14" customFormat="1" x14ac:dyDescent="0.25">
      <c r="B2355"/>
      <c r="C2355"/>
      <c r="D2355"/>
      <c r="E2355"/>
      <c r="F2355"/>
      <c r="G2355"/>
      <c r="H2355"/>
      <c r="I2355"/>
      <c r="J2355"/>
      <c r="K2355" s="91"/>
      <c r="L2355" s="91"/>
      <c r="M2355" s="91"/>
      <c r="R2355"/>
      <c r="S2355"/>
      <c r="T2355"/>
      <c r="U2355"/>
      <c r="V2355"/>
      <c r="W2355"/>
      <c r="X2355"/>
      <c r="Y2355"/>
      <c r="Z2355"/>
      <c r="AA2355"/>
      <c r="AB2355"/>
      <c r="AC2355"/>
    </row>
    <row r="2356" spans="2:29" s="14" customFormat="1" x14ac:dyDescent="0.25">
      <c r="B2356"/>
      <c r="C2356"/>
      <c r="D2356"/>
      <c r="E2356"/>
      <c r="F2356"/>
      <c r="G2356"/>
      <c r="H2356"/>
      <c r="I2356"/>
      <c r="J2356"/>
      <c r="K2356" s="91"/>
      <c r="L2356" s="91"/>
      <c r="M2356" s="91"/>
      <c r="R2356"/>
      <c r="S2356"/>
      <c r="T2356"/>
      <c r="U2356"/>
      <c r="V2356"/>
      <c r="W2356"/>
      <c r="X2356"/>
      <c r="Y2356"/>
      <c r="Z2356"/>
      <c r="AA2356"/>
      <c r="AB2356"/>
      <c r="AC2356"/>
    </row>
    <row r="2357" spans="2:29" s="14" customFormat="1" x14ac:dyDescent="0.25">
      <c r="B2357"/>
      <c r="C2357"/>
      <c r="D2357"/>
      <c r="E2357"/>
      <c r="F2357"/>
      <c r="G2357"/>
      <c r="H2357"/>
      <c r="I2357"/>
      <c r="J2357"/>
      <c r="K2357" s="91"/>
      <c r="L2357" s="91"/>
      <c r="M2357" s="91"/>
      <c r="R2357"/>
      <c r="S2357"/>
      <c r="T2357"/>
      <c r="U2357"/>
      <c r="V2357"/>
      <c r="W2357"/>
      <c r="X2357"/>
      <c r="Y2357"/>
      <c r="Z2357"/>
      <c r="AA2357"/>
      <c r="AB2357"/>
      <c r="AC2357"/>
    </row>
    <row r="2358" spans="2:29" s="14" customFormat="1" x14ac:dyDescent="0.25">
      <c r="B2358"/>
      <c r="C2358"/>
      <c r="D2358"/>
      <c r="E2358"/>
      <c r="F2358"/>
      <c r="G2358"/>
      <c r="H2358"/>
      <c r="I2358"/>
      <c r="J2358"/>
      <c r="K2358" s="91"/>
      <c r="L2358" s="91"/>
      <c r="M2358" s="91"/>
      <c r="R2358"/>
      <c r="S2358"/>
      <c r="T2358"/>
      <c r="U2358"/>
      <c r="V2358"/>
      <c r="W2358"/>
      <c r="X2358"/>
      <c r="Y2358"/>
      <c r="Z2358"/>
      <c r="AA2358"/>
      <c r="AB2358"/>
      <c r="AC2358"/>
    </row>
    <row r="2359" spans="2:29" s="14" customFormat="1" x14ac:dyDescent="0.25">
      <c r="B2359"/>
      <c r="C2359"/>
      <c r="D2359"/>
      <c r="E2359"/>
      <c r="F2359"/>
      <c r="G2359"/>
      <c r="H2359"/>
      <c r="I2359"/>
      <c r="J2359"/>
      <c r="K2359" s="91"/>
      <c r="L2359" s="91"/>
      <c r="M2359" s="91"/>
      <c r="R2359"/>
      <c r="S2359"/>
      <c r="T2359"/>
      <c r="U2359"/>
      <c r="V2359"/>
      <c r="W2359"/>
      <c r="X2359"/>
      <c r="Y2359"/>
      <c r="Z2359"/>
      <c r="AA2359"/>
      <c r="AB2359"/>
      <c r="AC2359"/>
    </row>
    <row r="2360" spans="2:29" s="14" customFormat="1" x14ac:dyDescent="0.25">
      <c r="B2360"/>
      <c r="C2360"/>
      <c r="D2360"/>
      <c r="E2360"/>
      <c r="F2360"/>
      <c r="G2360"/>
      <c r="H2360"/>
      <c r="I2360"/>
      <c r="J2360"/>
      <c r="K2360" s="91"/>
      <c r="L2360" s="91"/>
      <c r="M2360" s="91"/>
      <c r="R2360"/>
      <c r="S2360"/>
      <c r="T2360"/>
      <c r="U2360"/>
      <c r="V2360"/>
      <c r="W2360"/>
      <c r="X2360"/>
      <c r="Y2360"/>
      <c r="Z2360"/>
      <c r="AA2360"/>
      <c r="AB2360"/>
      <c r="AC2360"/>
    </row>
    <row r="2361" spans="2:29" s="14" customFormat="1" x14ac:dyDescent="0.25">
      <c r="B2361"/>
      <c r="C2361"/>
      <c r="D2361"/>
      <c r="E2361"/>
      <c r="F2361"/>
      <c r="G2361"/>
      <c r="H2361"/>
      <c r="I2361"/>
      <c r="J2361"/>
      <c r="K2361" s="91"/>
      <c r="L2361" s="91"/>
      <c r="M2361" s="91"/>
      <c r="R2361"/>
      <c r="S2361"/>
      <c r="T2361"/>
      <c r="U2361"/>
      <c r="V2361"/>
      <c r="W2361"/>
      <c r="X2361"/>
      <c r="Y2361"/>
      <c r="Z2361"/>
      <c r="AA2361"/>
      <c r="AB2361"/>
      <c r="AC2361"/>
    </row>
    <row r="2362" spans="2:29" s="14" customFormat="1" x14ac:dyDescent="0.25">
      <c r="B2362"/>
      <c r="C2362"/>
      <c r="D2362"/>
      <c r="E2362"/>
      <c r="F2362"/>
      <c r="G2362"/>
      <c r="H2362"/>
      <c r="I2362"/>
      <c r="J2362"/>
      <c r="K2362" s="91"/>
      <c r="L2362" s="91"/>
      <c r="M2362" s="91"/>
      <c r="R2362"/>
      <c r="S2362"/>
      <c r="T2362"/>
      <c r="U2362"/>
      <c r="V2362"/>
      <c r="W2362"/>
      <c r="X2362"/>
      <c r="Y2362"/>
      <c r="Z2362"/>
      <c r="AA2362"/>
      <c r="AB2362"/>
      <c r="AC2362"/>
    </row>
    <row r="2363" spans="2:29" s="14" customFormat="1" x14ac:dyDescent="0.25">
      <c r="B2363"/>
      <c r="C2363"/>
      <c r="D2363"/>
      <c r="E2363"/>
      <c r="F2363"/>
      <c r="G2363"/>
      <c r="H2363"/>
      <c r="I2363"/>
      <c r="J2363"/>
      <c r="K2363" s="91"/>
      <c r="L2363" s="91"/>
      <c r="M2363" s="91"/>
      <c r="R2363"/>
      <c r="S2363"/>
      <c r="T2363"/>
      <c r="U2363"/>
      <c r="V2363"/>
      <c r="W2363"/>
      <c r="X2363"/>
      <c r="Y2363"/>
      <c r="Z2363"/>
      <c r="AA2363"/>
      <c r="AB2363"/>
      <c r="AC2363"/>
    </row>
    <row r="2364" spans="2:29" s="14" customFormat="1" x14ac:dyDescent="0.25">
      <c r="B2364"/>
      <c r="C2364"/>
      <c r="D2364"/>
      <c r="E2364"/>
      <c r="F2364"/>
      <c r="G2364"/>
      <c r="H2364"/>
      <c r="I2364"/>
      <c r="J2364"/>
      <c r="K2364" s="91"/>
      <c r="L2364" s="91"/>
      <c r="M2364" s="91"/>
      <c r="R2364"/>
      <c r="S2364"/>
      <c r="T2364"/>
      <c r="U2364"/>
      <c r="V2364"/>
      <c r="W2364"/>
      <c r="X2364"/>
      <c r="Y2364"/>
      <c r="Z2364"/>
      <c r="AA2364"/>
      <c r="AB2364"/>
      <c r="AC2364"/>
    </row>
    <row r="2365" spans="2:29" s="14" customFormat="1" x14ac:dyDescent="0.25">
      <c r="B2365"/>
      <c r="C2365"/>
      <c r="D2365"/>
      <c r="E2365"/>
      <c r="F2365"/>
      <c r="G2365"/>
      <c r="H2365"/>
      <c r="I2365"/>
      <c r="J2365"/>
      <c r="K2365" s="91"/>
      <c r="L2365" s="91"/>
      <c r="M2365" s="91"/>
      <c r="R2365"/>
      <c r="S2365"/>
      <c r="T2365"/>
      <c r="U2365"/>
      <c r="V2365"/>
      <c r="W2365"/>
      <c r="X2365"/>
      <c r="Y2365"/>
      <c r="Z2365"/>
      <c r="AA2365"/>
      <c r="AB2365"/>
      <c r="AC2365"/>
    </row>
    <row r="2366" spans="2:29" s="14" customFormat="1" x14ac:dyDescent="0.25">
      <c r="B2366"/>
      <c r="C2366"/>
      <c r="D2366"/>
      <c r="E2366"/>
      <c r="F2366"/>
      <c r="G2366"/>
      <c r="H2366"/>
      <c r="I2366"/>
      <c r="J2366"/>
      <c r="K2366" s="91"/>
      <c r="L2366" s="91"/>
      <c r="M2366" s="91"/>
      <c r="R2366"/>
      <c r="S2366"/>
      <c r="T2366"/>
      <c r="U2366"/>
      <c r="V2366"/>
      <c r="W2366"/>
      <c r="X2366"/>
      <c r="Y2366"/>
      <c r="Z2366"/>
      <c r="AA2366"/>
      <c r="AB2366"/>
      <c r="AC2366"/>
    </row>
    <row r="2367" spans="2:29" s="14" customFormat="1" x14ac:dyDescent="0.25">
      <c r="B2367"/>
      <c r="C2367"/>
      <c r="D2367"/>
      <c r="E2367"/>
      <c r="F2367"/>
      <c r="G2367"/>
      <c r="H2367"/>
      <c r="I2367"/>
      <c r="J2367"/>
      <c r="K2367" s="91"/>
      <c r="L2367" s="91"/>
      <c r="M2367" s="91"/>
      <c r="R2367"/>
      <c r="S2367"/>
      <c r="T2367"/>
      <c r="U2367"/>
      <c r="V2367"/>
      <c r="W2367"/>
      <c r="X2367"/>
      <c r="Y2367"/>
      <c r="Z2367"/>
      <c r="AA2367"/>
      <c r="AB2367"/>
      <c r="AC2367"/>
    </row>
    <row r="2368" spans="2:29" s="14" customFormat="1" x14ac:dyDescent="0.25">
      <c r="B2368"/>
      <c r="C2368"/>
      <c r="D2368"/>
      <c r="E2368"/>
      <c r="F2368"/>
      <c r="G2368"/>
      <c r="H2368"/>
      <c r="I2368"/>
      <c r="J2368"/>
      <c r="K2368" s="91"/>
      <c r="L2368" s="91"/>
      <c r="M2368" s="91"/>
      <c r="R2368"/>
      <c r="S2368"/>
      <c r="T2368"/>
      <c r="U2368"/>
      <c r="V2368"/>
      <c r="W2368"/>
      <c r="X2368"/>
      <c r="Y2368"/>
      <c r="Z2368"/>
      <c r="AA2368"/>
      <c r="AB2368"/>
      <c r="AC2368"/>
    </row>
    <row r="2369" spans="2:29" s="14" customFormat="1" x14ac:dyDescent="0.25">
      <c r="B2369"/>
      <c r="C2369"/>
      <c r="D2369"/>
      <c r="E2369"/>
      <c r="F2369"/>
      <c r="G2369"/>
      <c r="H2369"/>
      <c r="I2369"/>
      <c r="J2369"/>
      <c r="K2369" s="91"/>
      <c r="L2369" s="91"/>
      <c r="M2369" s="91"/>
      <c r="R2369"/>
      <c r="S2369"/>
      <c r="T2369"/>
      <c r="U2369"/>
      <c r="V2369"/>
      <c r="W2369"/>
      <c r="X2369"/>
      <c r="Y2369"/>
      <c r="Z2369"/>
      <c r="AA2369"/>
      <c r="AB2369"/>
      <c r="AC2369"/>
    </row>
    <row r="2370" spans="2:29" s="14" customFormat="1" x14ac:dyDescent="0.25">
      <c r="B2370"/>
      <c r="C2370"/>
      <c r="D2370"/>
      <c r="E2370"/>
      <c r="F2370"/>
      <c r="G2370"/>
      <c r="H2370"/>
      <c r="I2370"/>
      <c r="J2370"/>
      <c r="K2370" s="91"/>
      <c r="L2370" s="91"/>
      <c r="M2370" s="91"/>
      <c r="R2370"/>
      <c r="S2370"/>
      <c r="T2370"/>
      <c r="U2370"/>
      <c r="V2370"/>
      <c r="W2370"/>
      <c r="X2370"/>
      <c r="Y2370"/>
      <c r="Z2370"/>
      <c r="AA2370"/>
      <c r="AB2370"/>
      <c r="AC2370"/>
    </row>
    <row r="2371" spans="2:29" s="14" customFormat="1" x14ac:dyDescent="0.25">
      <c r="B2371"/>
      <c r="C2371"/>
      <c r="D2371"/>
      <c r="E2371"/>
      <c r="F2371"/>
      <c r="G2371"/>
      <c r="H2371"/>
      <c r="I2371"/>
      <c r="J2371"/>
      <c r="K2371" s="91"/>
      <c r="L2371" s="91"/>
      <c r="M2371" s="91"/>
      <c r="R2371"/>
      <c r="S2371"/>
      <c r="T2371"/>
      <c r="U2371"/>
      <c r="V2371"/>
      <c r="W2371"/>
      <c r="X2371"/>
      <c r="Y2371"/>
      <c r="Z2371"/>
      <c r="AA2371"/>
      <c r="AB2371"/>
      <c r="AC2371"/>
    </row>
    <row r="2372" spans="2:29" s="14" customFormat="1" x14ac:dyDescent="0.25">
      <c r="B2372"/>
      <c r="C2372"/>
      <c r="D2372"/>
      <c r="E2372"/>
      <c r="F2372"/>
      <c r="G2372"/>
      <c r="H2372"/>
      <c r="I2372"/>
      <c r="J2372"/>
      <c r="K2372" s="91"/>
      <c r="L2372" s="91"/>
      <c r="M2372" s="91"/>
      <c r="R2372"/>
      <c r="S2372"/>
      <c r="T2372"/>
      <c r="U2372"/>
      <c r="V2372"/>
      <c r="W2372"/>
      <c r="X2372"/>
      <c r="Y2372"/>
      <c r="Z2372"/>
      <c r="AA2372"/>
      <c r="AB2372"/>
      <c r="AC2372"/>
    </row>
    <row r="2373" spans="2:29" s="14" customFormat="1" x14ac:dyDescent="0.25">
      <c r="B2373"/>
      <c r="C2373"/>
      <c r="D2373"/>
      <c r="E2373"/>
      <c r="F2373"/>
      <c r="G2373"/>
      <c r="H2373"/>
      <c r="I2373"/>
      <c r="J2373"/>
      <c r="K2373" s="91"/>
      <c r="L2373" s="91"/>
      <c r="M2373" s="91"/>
      <c r="R2373"/>
      <c r="S2373"/>
      <c r="T2373"/>
      <c r="U2373"/>
      <c r="V2373"/>
      <c r="W2373"/>
      <c r="X2373"/>
      <c r="Y2373"/>
      <c r="Z2373"/>
      <c r="AA2373"/>
      <c r="AB2373"/>
      <c r="AC2373"/>
    </row>
    <row r="2374" spans="2:29" s="14" customFormat="1" x14ac:dyDescent="0.25">
      <c r="B2374"/>
      <c r="C2374"/>
      <c r="D2374"/>
      <c r="E2374"/>
      <c r="F2374"/>
      <c r="G2374"/>
      <c r="H2374"/>
      <c r="I2374"/>
      <c r="J2374"/>
      <c r="K2374" s="91"/>
      <c r="L2374" s="91"/>
      <c r="M2374" s="91"/>
      <c r="R2374"/>
      <c r="S2374"/>
      <c r="T2374"/>
      <c r="U2374"/>
      <c r="V2374"/>
      <c r="W2374"/>
      <c r="X2374"/>
      <c r="Y2374"/>
      <c r="Z2374"/>
      <c r="AA2374"/>
      <c r="AB2374"/>
      <c r="AC2374"/>
    </row>
    <row r="2375" spans="2:29" s="14" customFormat="1" x14ac:dyDescent="0.25">
      <c r="B2375"/>
      <c r="C2375"/>
      <c r="D2375"/>
      <c r="E2375"/>
      <c r="F2375"/>
      <c r="G2375"/>
      <c r="H2375"/>
      <c r="I2375"/>
      <c r="J2375"/>
      <c r="K2375" s="91"/>
      <c r="L2375" s="91"/>
      <c r="M2375" s="91"/>
      <c r="R2375"/>
      <c r="S2375"/>
      <c r="T2375"/>
      <c r="U2375"/>
      <c r="V2375"/>
      <c r="W2375"/>
      <c r="X2375"/>
      <c r="Y2375"/>
      <c r="Z2375"/>
      <c r="AA2375"/>
      <c r="AB2375"/>
      <c r="AC2375"/>
    </row>
    <row r="2376" spans="2:29" s="14" customFormat="1" x14ac:dyDescent="0.25">
      <c r="B2376"/>
      <c r="C2376"/>
      <c r="D2376"/>
      <c r="E2376"/>
      <c r="F2376"/>
      <c r="G2376"/>
      <c r="H2376"/>
      <c r="I2376"/>
      <c r="J2376"/>
      <c r="K2376" s="91"/>
      <c r="L2376" s="91"/>
      <c r="M2376" s="91"/>
      <c r="R2376"/>
      <c r="S2376"/>
      <c r="T2376"/>
      <c r="U2376"/>
      <c r="V2376"/>
      <c r="W2376"/>
      <c r="X2376"/>
      <c r="Y2376"/>
      <c r="Z2376"/>
      <c r="AA2376"/>
      <c r="AB2376"/>
      <c r="AC2376"/>
    </row>
    <row r="2377" spans="2:29" s="14" customFormat="1" x14ac:dyDescent="0.25">
      <c r="B2377"/>
      <c r="C2377"/>
      <c r="D2377"/>
      <c r="E2377"/>
      <c r="F2377"/>
      <c r="G2377"/>
      <c r="H2377"/>
      <c r="I2377"/>
      <c r="J2377"/>
      <c r="K2377" s="91"/>
      <c r="L2377" s="91"/>
      <c r="M2377" s="91"/>
      <c r="R2377"/>
      <c r="S2377"/>
      <c r="T2377"/>
      <c r="U2377"/>
      <c r="V2377"/>
      <c r="W2377"/>
      <c r="X2377"/>
      <c r="Y2377"/>
      <c r="Z2377"/>
      <c r="AA2377"/>
      <c r="AB2377"/>
      <c r="AC2377"/>
    </row>
    <row r="2378" spans="2:29" s="14" customFormat="1" x14ac:dyDescent="0.25">
      <c r="B2378"/>
      <c r="C2378"/>
      <c r="D2378"/>
      <c r="E2378"/>
      <c r="F2378"/>
      <c r="G2378"/>
      <c r="H2378"/>
      <c r="I2378"/>
      <c r="J2378"/>
      <c r="K2378" s="91"/>
      <c r="L2378" s="91"/>
      <c r="M2378" s="91"/>
      <c r="R2378"/>
      <c r="S2378"/>
      <c r="T2378"/>
      <c r="U2378"/>
      <c r="V2378"/>
      <c r="W2378"/>
      <c r="X2378"/>
      <c r="Y2378"/>
      <c r="Z2378"/>
      <c r="AA2378"/>
      <c r="AB2378"/>
      <c r="AC2378"/>
    </row>
    <row r="2379" spans="2:29" s="14" customFormat="1" x14ac:dyDescent="0.25">
      <c r="B2379"/>
      <c r="C2379"/>
      <c r="D2379"/>
      <c r="E2379"/>
      <c r="F2379"/>
      <c r="G2379"/>
      <c r="H2379"/>
      <c r="I2379"/>
      <c r="J2379"/>
      <c r="K2379" s="91"/>
      <c r="L2379" s="91"/>
      <c r="M2379" s="91"/>
      <c r="R2379"/>
      <c r="S2379"/>
      <c r="T2379"/>
      <c r="U2379"/>
      <c r="V2379"/>
      <c r="W2379"/>
      <c r="X2379"/>
      <c r="Y2379"/>
      <c r="Z2379"/>
      <c r="AA2379"/>
      <c r="AB2379"/>
      <c r="AC2379"/>
    </row>
    <row r="2380" spans="2:29" s="14" customFormat="1" x14ac:dyDescent="0.25">
      <c r="B2380"/>
      <c r="C2380"/>
      <c r="D2380"/>
      <c r="E2380"/>
      <c r="F2380"/>
      <c r="G2380"/>
      <c r="H2380"/>
      <c r="I2380"/>
      <c r="J2380"/>
      <c r="K2380" s="91"/>
      <c r="L2380" s="91"/>
      <c r="M2380" s="91"/>
      <c r="R2380"/>
      <c r="S2380"/>
      <c r="T2380"/>
      <c r="U2380"/>
      <c r="V2380"/>
      <c r="W2380"/>
      <c r="X2380"/>
      <c r="Y2380"/>
      <c r="Z2380"/>
      <c r="AA2380"/>
      <c r="AB2380"/>
      <c r="AC2380"/>
    </row>
    <row r="2381" spans="2:29" s="14" customFormat="1" x14ac:dyDescent="0.25">
      <c r="B2381"/>
      <c r="C2381"/>
      <c r="D2381"/>
      <c r="E2381"/>
      <c r="F2381"/>
      <c r="G2381"/>
      <c r="H2381"/>
      <c r="I2381"/>
      <c r="J2381"/>
      <c r="K2381" s="91"/>
      <c r="L2381" s="91"/>
      <c r="M2381" s="91"/>
      <c r="R2381"/>
      <c r="S2381"/>
      <c r="T2381"/>
      <c r="U2381"/>
      <c r="V2381"/>
      <c r="W2381"/>
      <c r="X2381"/>
      <c r="Y2381"/>
      <c r="Z2381"/>
      <c r="AA2381"/>
      <c r="AB2381"/>
      <c r="AC2381"/>
    </row>
    <row r="2382" spans="2:29" s="14" customFormat="1" x14ac:dyDescent="0.25">
      <c r="B2382"/>
      <c r="C2382"/>
      <c r="D2382"/>
      <c r="E2382"/>
      <c r="F2382"/>
      <c r="G2382"/>
      <c r="H2382"/>
      <c r="I2382"/>
      <c r="J2382"/>
      <c r="K2382" s="91"/>
      <c r="L2382" s="91"/>
      <c r="M2382" s="91"/>
      <c r="R2382"/>
      <c r="S2382"/>
      <c r="T2382"/>
      <c r="U2382"/>
      <c r="V2382"/>
      <c r="W2382"/>
      <c r="X2382"/>
      <c r="Y2382"/>
      <c r="Z2382"/>
      <c r="AA2382"/>
      <c r="AB2382"/>
      <c r="AC2382"/>
    </row>
    <row r="2383" spans="2:29" s="14" customFormat="1" x14ac:dyDescent="0.25">
      <c r="B2383"/>
      <c r="C2383"/>
      <c r="D2383"/>
      <c r="E2383"/>
      <c r="F2383"/>
      <c r="G2383"/>
      <c r="H2383"/>
      <c r="I2383"/>
      <c r="J2383"/>
      <c r="K2383" s="91"/>
      <c r="L2383" s="91"/>
      <c r="M2383" s="91"/>
      <c r="R2383"/>
      <c r="S2383"/>
      <c r="T2383"/>
      <c r="U2383"/>
      <c r="V2383"/>
      <c r="W2383"/>
      <c r="X2383"/>
      <c r="Y2383"/>
      <c r="Z2383"/>
      <c r="AA2383"/>
      <c r="AB2383"/>
      <c r="AC2383"/>
    </row>
    <row r="2384" spans="2:29" s="14" customFormat="1" x14ac:dyDescent="0.25">
      <c r="B2384"/>
      <c r="C2384"/>
      <c r="D2384"/>
      <c r="E2384"/>
      <c r="F2384"/>
      <c r="G2384"/>
      <c r="H2384"/>
      <c r="I2384"/>
      <c r="J2384"/>
      <c r="K2384" s="91"/>
      <c r="L2384" s="91"/>
      <c r="M2384" s="91"/>
      <c r="R2384"/>
      <c r="S2384"/>
      <c r="T2384"/>
      <c r="U2384"/>
      <c r="V2384"/>
      <c r="W2384"/>
      <c r="X2384"/>
      <c r="Y2384"/>
      <c r="Z2384"/>
      <c r="AA2384"/>
      <c r="AB2384"/>
      <c r="AC2384"/>
    </row>
    <row r="2385" spans="2:29" s="14" customFormat="1" x14ac:dyDescent="0.25">
      <c r="B2385"/>
      <c r="C2385"/>
      <c r="D2385"/>
      <c r="E2385"/>
      <c r="F2385"/>
      <c r="G2385"/>
      <c r="H2385"/>
      <c r="I2385"/>
      <c r="J2385"/>
      <c r="K2385" s="91"/>
      <c r="L2385" s="91"/>
      <c r="M2385" s="91"/>
      <c r="R2385"/>
      <c r="S2385"/>
      <c r="T2385"/>
      <c r="U2385"/>
      <c r="V2385"/>
      <c r="W2385"/>
      <c r="X2385"/>
      <c r="Y2385"/>
      <c r="Z2385"/>
      <c r="AA2385"/>
      <c r="AB2385"/>
      <c r="AC2385"/>
    </row>
    <row r="2386" spans="2:29" s="14" customFormat="1" x14ac:dyDescent="0.25">
      <c r="B2386"/>
      <c r="C2386"/>
      <c r="D2386"/>
      <c r="E2386"/>
      <c r="F2386"/>
      <c r="G2386"/>
      <c r="H2386"/>
      <c r="I2386"/>
      <c r="J2386"/>
      <c r="K2386" s="91"/>
      <c r="L2386" s="91"/>
      <c r="M2386" s="91"/>
      <c r="R2386"/>
      <c r="S2386"/>
      <c r="T2386"/>
      <c r="U2386"/>
      <c r="V2386"/>
      <c r="W2386"/>
      <c r="X2386"/>
      <c r="Y2386"/>
      <c r="Z2386"/>
      <c r="AA2386"/>
      <c r="AB2386"/>
      <c r="AC2386"/>
    </row>
    <row r="2387" spans="2:29" s="14" customFormat="1" x14ac:dyDescent="0.25">
      <c r="B2387"/>
      <c r="C2387"/>
      <c r="D2387"/>
      <c r="E2387"/>
      <c r="F2387"/>
      <c r="G2387"/>
      <c r="H2387"/>
      <c r="I2387"/>
      <c r="J2387"/>
      <c r="K2387" s="91"/>
      <c r="L2387" s="91"/>
      <c r="M2387" s="91"/>
      <c r="R2387"/>
      <c r="S2387"/>
      <c r="T2387"/>
      <c r="U2387"/>
      <c r="V2387"/>
      <c r="W2387"/>
      <c r="X2387"/>
      <c r="Y2387"/>
      <c r="Z2387"/>
      <c r="AA2387"/>
      <c r="AB2387"/>
      <c r="AC2387"/>
    </row>
    <row r="2388" spans="2:29" s="14" customFormat="1" x14ac:dyDescent="0.25">
      <c r="B2388"/>
      <c r="C2388"/>
      <c r="D2388"/>
      <c r="E2388"/>
      <c r="F2388"/>
      <c r="G2388"/>
      <c r="H2388"/>
      <c r="I2388"/>
      <c r="J2388"/>
      <c r="K2388" s="91"/>
      <c r="L2388" s="91"/>
      <c r="M2388" s="91"/>
      <c r="R2388"/>
      <c r="S2388"/>
      <c r="T2388"/>
      <c r="U2388"/>
      <c r="V2388"/>
      <c r="W2388"/>
      <c r="X2388"/>
      <c r="Y2388"/>
      <c r="Z2388"/>
      <c r="AA2388"/>
      <c r="AB2388"/>
      <c r="AC2388"/>
    </row>
    <row r="2389" spans="2:29" s="14" customFormat="1" x14ac:dyDescent="0.25">
      <c r="B2389"/>
      <c r="C2389"/>
      <c r="D2389"/>
      <c r="E2389"/>
      <c r="F2389"/>
      <c r="G2389"/>
      <c r="H2389"/>
      <c r="I2389"/>
      <c r="J2389"/>
      <c r="K2389" s="91"/>
      <c r="L2389" s="91"/>
      <c r="M2389" s="91"/>
      <c r="R2389"/>
      <c r="S2389"/>
      <c r="T2389"/>
      <c r="U2389"/>
      <c r="V2389"/>
      <c r="W2389"/>
      <c r="X2389"/>
      <c r="Y2389"/>
      <c r="Z2389"/>
      <c r="AA2389"/>
      <c r="AB2389"/>
      <c r="AC2389"/>
    </row>
    <row r="2390" spans="2:29" s="14" customFormat="1" x14ac:dyDescent="0.25">
      <c r="B2390"/>
      <c r="C2390"/>
      <c r="D2390"/>
      <c r="E2390"/>
      <c r="F2390"/>
      <c r="G2390"/>
      <c r="H2390"/>
      <c r="I2390"/>
      <c r="J2390"/>
      <c r="K2390" s="91"/>
      <c r="L2390" s="91"/>
      <c r="M2390" s="91"/>
      <c r="R2390"/>
      <c r="S2390"/>
      <c r="T2390"/>
      <c r="U2390"/>
      <c r="V2390"/>
      <c r="W2390"/>
      <c r="X2390"/>
      <c r="Y2390"/>
      <c r="Z2390"/>
      <c r="AA2390"/>
      <c r="AB2390"/>
      <c r="AC2390"/>
    </row>
    <row r="2391" spans="2:29" s="14" customFormat="1" x14ac:dyDescent="0.25">
      <c r="B2391"/>
      <c r="C2391"/>
      <c r="D2391"/>
      <c r="E2391"/>
      <c r="F2391"/>
      <c r="G2391"/>
      <c r="H2391"/>
      <c r="I2391"/>
      <c r="J2391"/>
      <c r="K2391" s="91"/>
      <c r="L2391" s="91"/>
      <c r="M2391" s="91"/>
      <c r="R2391"/>
      <c r="S2391"/>
      <c r="T2391"/>
      <c r="U2391"/>
      <c r="V2391"/>
      <c r="W2391"/>
      <c r="X2391"/>
      <c r="Y2391"/>
      <c r="Z2391"/>
      <c r="AA2391"/>
      <c r="AB2391"/>
      <c r="AC2391"/>
    </row>
    <row r="2392" spans="2:29" s="14" customFormat="1" x14ac:dyDescent="0.25">
      <c r="B2392"/>
      <c r="C2392"/>
      <c r="D2392"/>
      <c r="E2392"/>
      <c r="F2392"/>
      <c r="G2392"/>
      <c r="H2392"/>
      <c r="I2392"/>
      <c r="J2392"/>
      <c r="K2392" s="91"/>
      <c r="L2392" s="91"/>
      <c r="M2392" s="91"/>
      <c r="R2392"/>
      <c r="S2392"/>
      <c r="T2392"/>
      <c r="U2392"/>
      <c r="V2392"/>
      <c r="W2392"/>
      <c r="X2392"/>
      <c r="Y2392"/>
      <c r="Z2392"/>
      <c r="AA2392"/>
      <c r="AB2392"/>
      <c r="AC2392"/>
    </row>
    <row r="2393" spans="2:29" s="14" customFormat="1" x14ac:dyDescent="0.25">
      <c r="B2393"/>
      <c r="C2393"/>
      <c r="D2393"/>
      <c r="E2393"/>
      <c r="F2393"/>
      <c r="G2393"/>
      <c r="H2393"/>
      <c r="I2393"/>
      <c r="J2393"/>
      <c r="K2393" s="91"/>
      <c r="L2393" s="91"/>
      <c r="M2393" s="91"/>
      <c r="R2393"/>
      <c r="S2393"/>
      <c r="T2393"/>
      <c r="U2393"/>
      <c r="V2393"/>
      <c r="W2393"/>
      <c r="X2393"/>
      <c r="Y2393"/>
      <c r="Z2393"/>
      <c r="AA2393"/>
      <c r="AB2393"/>
      <c r="AC2393"/>
    </row>
    <row r="2394" spans="2:29" s="14" customFormat="1" x14ac:dyDescent="0.25">
      <c r="B2394"/>
      <c r="C2394"/>
      <c r="D2394"/>
      <c r="E2394"/>
      <c r="F2394"/>
      <c r="G2394"/>
      <c r="H2394"/>
      <c r="I2394"/>
      <c r="J2394"/>
      <c r="K2394" s="91"/>
      <c r="L2394" s="91"/>
      <c r="M2394" s="91"/>
      <c r="R2394"/>
      <c r="S2394"/>
      <c r="T2394"/>
      <c r="U2394"/>
      <c r="V2394"/>
      <c r="W2394"/>
      <c r="X2394"/>
      <c r="Y2394"/>
      <c r="Z2394"/>
      <c r="AA2394"/>
      <c r="AB2394"/>
      <c r="AC2394"/>
    </row>
    <row r="2395" spans="2:29" s="14" customFormat="1" x14ac:dyDescent="0.25">
      <c r="B2395"/>
      <c r="C2395"/>
      <c r="D2395"/>
      <c r="E2395"/>
      <c r="F2395"/>
      <c r="G2395"/>
      <c r="H2395"/>
      <c r="I2395"/>
      <c r="J2395"/>
      <c r="K2395" s="91"/>
      <c r="L2395" s="91"/>
      <c r="M2395" s="91"/>
      <c r="R2395"/>
      <c r="S2395"/>
      <c r="T2395"/>
      <c r="U2395"/>
      <c r="V2395"/>
      <c r="W2395"/>
      <c r="X2395"/>
      <c r="Y2395"/>
      <c r="Z2395"/>
      <c r="AA2395"/>
      <c r="AB2395"/>
      <c r="AC2395"/>
    </row>
    <row r="2396" spans="2:29" s="14" customFormat="1" x14ac:dyDescent="0.25">
      <c r="B2396"/>
      <c r="C2396"/>
      <c r="D2396"/>
      <c r="E2396"/>
      <c r="F2396"/>
      <c r="G2396"/>
      <c r="H2396"/>
      <c r="I2396"/>
      <c r="J2396"/>
      <c r="K2396" s="91"/>
      <c r="L2396" s="91"/>
      <c r="M2396" s="91"/>
      <c r="R2396"/>
      <c r="S2396"/>
      <c r="T2396"/>
      <c r="U2396"/>
      <c r="V2396"/>
      <c r="W2396"/>
      <c r="X2396"/>
      <c r="Y2396"/>
      <c r="Z2396"/>
      <c r="AA2396"/>
      <c r="AB2396"/>
      <c r="AC2396"/>
    </row>
    <row r="2397" spans="2:29" s="14" customFormat="1" x14ac:dyDescent="0.25">
      <c r="B2397"/>
      <c r="C2397"/>
      <c r="D2397"/>
      <c r="E2397"/>
      <c r="F2397"/>
      <c r="G2397"/>
      <c r="H2397"/>
      <c r="I2397"/>
      <c r="J2397"/>
      <c r="K2397" s="91"/>
      <c r="L2397" s="91"/>
      <c r="M2397" s="91"/>
      <c r="R2397"/>
      <c r="S2397"/>
      <c r="T2397"/>
      <c r="U2397"/>
      <c r="V2397"/>
      <c r="W2397"/>
      <c r="X2397"/>
      <c r="Y2397"/>
      <c r="Z2397"/>
      <c r="AA2397"/>
      <c r="AB2397"/>
      <c r="AC2397"/>
    </row>
    <row r="2398" spans="2:29" s="14" customFormat="1" x14ac:dyDescent="0.25">
      <c r="B2398"/>
      <c r="C2398"/>
      <c r="D2398"/>
      <c r="E2398"/>
      <c r="F2398"/>
      <c r="G2398"/>
      <c r="H2398"/>
      <c r="I2398"/>
      <c r="J2398"/>
      <c r="K2398" s="91"/>
      <c r="L2398" s="91"/>
      <c r="M2398" s="91"/>
      <c r="R2398"/>
      <c r="S2398"/>
      <c r="T2398"/>
      <c r="U2398"/>
      <c r="V2398"/>
      <c r="W2398"/>
      <c r="X2398"/>
      <c r="Y2398"/>
      <c r="Z2398"/>
      <c r="AA2398"/>
      <c r="AB2398"/>
      <c r="AC2398"/>
    </row>
    <row r="2399" spans="2:29" s="14" customFormat="1" x14ac:dyDescent="0.25">
      <c r="B2399"/>
      <c r="C2399"/>
      <c r="D2399"/>
      <c r="E2399"/>
      <c r="F2399"/>
      <c r="G2399"/>
      <c r="H2399"/>
      <c r="I2399"/>
      <c r="J2399"/>
      <c r="K2399" s="91"/>
      <c r="L2399" s="91"/>
      <c r="M2399" s="91"/>
      <c r="R2399"/>
      <c r="S2399"/>
      <c r="T2399"/>
      <c r="U2399"/>
      <c r="V2399"/>
      <c r="W2399"/>
      <c r="X2399"/>
      <c r="Y2399"/>
      <c r="Z2399"/>
      <c r="AA2399"/>
      <c r="AB2399"/>
      <c r="AC2399"/>
    </row>
    <row r="2400" spans="2:29" s="14" customFormat="1" x14ac:dyDescent="0.25">
      <c r="B2400"/>
      <c r="C2400"/>
      <c r="D2400"/>
      <c r="E2400"/>
      <c r="F2400"/>
      <c r="G2400"/>
      <c r="H2400"/>
      <c r="I2400"/>
      <c r="J2400"/>
      <c r="K2400" s="91"/>
      <c r="L2400" s="91"/>
      <c r="M2400" s="91"/>
      <c r="R2400"/>
      <c r="S2400"/>
      <c r="T2400"/>
      <c r="U2400"/>
      <c r="V2400"/>
      <c r="W2400"/>
      <c r="X2400"/>
      <c r="Y2400"/>
      <c r="Z2400"/>
      <c r="AA2400"/>
      <c r="AB2400"/>
      <c r="AC2400"/>
    </row>
    <row r="2401" spans="2:29" s="14" customFormat="1" x14ac:dyDescent="0.25">
      <c r="B2401"/>
      <c r="C2401"/>
      <c r="D2401"/>
      <c r="E2401"/>
      <c r="F2401"/>
      <c r="G2401"/>
      <c r="H2401"/>
      <c r="I2401"/>
      <c r="J2401"/>
      <c r="K2401" s="91"/>
      <c r="L2401" s="91"/>
      <c r="M2401" s="91"/>
      <c r="R2401"/>
      <c r="S2401"/>
      <c r="T2401"/>
      <c r="U2401"/>
      <c r="V2401"/>
      <c r="W2401"/>
      <c r="X2401"/>
      <c r="Y2401"/>
      <c r="Z2401"/>
      <c r="AA2401"/>
      <c r="AB2401"/>
      <c r="AC2401"/>
    </row>
    <row r="2402" spans="2:29" s="14" customFormat="1" x14ac:dyDescent="0.25">
      <c r="B2402"/>
      <c r="C2402"/>
      <c r="D2402"/>
      <c r="E2402"/>
      <c r="F2402"/>
      <c r="G2402"/>
      <c r="H2402"/>
      <c r="I2402"/>
      <c r="J2402"/>
      <c r="K2402" s="91"/>
      <c r="L2402" s="91"/>
      <c r="M2402" s="91"/>
      <c r="R2402"/>
      <c r="S2402"/>
      <c r="T2402"/>
      <c r="U2402"/>
      <c r="V2402"/>
      <c r="W2402"/>
      <c r="X2402"/>
      <c r="Y2402"/>
      <c r="Z2402"/>
      <c r="AA2402"/>
      <c r="AB2402"/>
      <c r="AC2402"/>
    </row>
    <row r="2403" spans="2:29" s="14" customFormat="1" x14ac:dyDescent="0.25">
      <c r="B2403"/>
      <c r="C2403"/>
      <c r="D2403"/>
      <c r="E2403"/>
      <c r="F2403"/>
      <c r="G2403"/>
      <c r="H2403"/>
      <c r="I2403"/>
      <c r="J2403"/>
      <c r="K2403" s="91"/>
      <c r="L2403" s="91"/>
      <c r="M2403" s="91"/>
      <c r="R2403"/>
      <c r="S2403"/>
      <c r="T2403"/>
      <c r="U2403"/>
      <c r="V2403"/>
      <c r="W2403"/>
      <c r="X2403"/>
      <c r="Y2403"/>
      <c r="Z2403"/>
      <c r="AA2403"/>
      <c r="AB2403"/>
      <c r="AC2403"/>
    </row>
    <row r="2404" spans="2:29" s="14" customFormat="1" x14ac:dyDescent="0.25">
      <c r="B2404"/>
      <c r="C2404"/>
      <c r="D2404"/>
      <c r="E2404"/>
      <c r="F2404"/>
      <c r="G2404"/>
      <c r="H2404"/>
      <c r="I2404"/>
      <c r="J2404"/>
      <c r="K2404" s="91"/>
      <c r="L2404" s="91"/>
      <c r="M2404" s="91"/>
      <c r="R2404"/>
      <c r="S2404"/>
      <c r="T2404"/>
      <c r="U2404"/>
      <c r="V2404"/>
      <c r="W2404"/>
      <c r="X2404"/>
      <c r="Y2404"/>
      <c r="Z2404"/>
      <c r="AA2404"/>
      <c r="AB2404"/>
      <c r="AC2404"/>
    </row>
    <row r="2405" spans="2:29" s="14" customFormat="1" x14ac:dyDescent="0.25">
      <c r="B2405"/>
      <c r="C2405"/>
      <c r="D2405"/>
      <c r="E2405"/>
      <c r="F2405"/>
      <c r="G2405"/>
      <c r="H2405"/>
      <c r="I2405"/>
      <c r="J2405"/>
      <c r="K2405" s="91"/>
      <c r="L2405" s="91"/>
      <c r="M2405" s="91"/>
      <c r="R2405"/>
      <c r="S2405"/>
      <c r="T2405"/>
      <c r="U2405"/>
      <c r="V2405"/>
      <c r="W2405"/>
      <c r="X2405"/>
      <c r="Y2405"/>
      <c r="Z2405"/>
      <c r="AA2405"/>
      <c r="AB2405"/>
      <c r="AC2405"/>
    </row>
    <row r="2406" spans="2:29" s="14" customFormat="1" x14ac:dyDescent="0.25">
      <c r="B2406"/>
      <c r="C2406"/>
      <c r="D2406"/>
      <c r="E2406"/>
      <c r="F2406"/>
      <c r="G2406"/>
      <c r="H2406"/>
      <c r="I2406"/>
      <c r="J2406"/>
      <c r="K2406" s="91"/>
      <c r="L2406" s="91"/>
      <c r="M2406" s="91"/>
      <c r="R2406"/>
      <c r="S2406"/>
      <c r="T2406"/>
      <c r="U2406"/>
      <c r="V2406"/>
      <c r="W2406"/>
      <c r="X2406"/>
      <c r="Y2406"/>
      <c r="Z2406"/>
      <c r="AA2406"/>
      <c r="AB2406"/>
      <c r="AC2406"/>
    </row>
    <row r="2407" spans="2:29" s="14" customFormat="1" x14ac:dyDescent="0.25">
      <c r="B2407"/>
      <c r="C2407"/>
      <c r="D2407"/>
      <c r="E2407"/>
      <c r="F2407"/>
      <c r="G2407"/>
      <c r="H2407"/>
      <c r="I2407"/>
      <c r="J2407"/>
      <c r="K2407" s="91"/>
      <c r="L2407" s="91"/>
      <c r="M2407" s="91"/>
      <c r="R2407"/>
      <c r="S2407"/>
      <c r="T2407"/>
      <c r="U2407"/>
      <c r="V2407"/>
      <c r="W2407"/>
      <c r="X2407"/>
      <c r="Y2407"/>
      <c r="Z2407"/>
      <c r="AA2407"/>
      <c r="AB2407"/>
      <c r="AC2407"/>
    </row>
    <row r="2408" spans="2:29" s="14" customFormat="1" x14ac:dyDescent="0.25">
      <c r="B2408"/>
      <c r="C2408"/>
      <c r="D2408"/>
      <c r="E2408"/>
      <c r="F2408"/>
      <c r="G2408"/>
      <c r="H2408"/>
      <c r="I2408"/>
      <c r="J2408"/>
      <c r="K2408" s="91"/>
      <c r="L2408" s="91"/>
      <c r="M2408" s="91"/>
      <c r="R2408"/>
      <c r="S2408"/>
      <c r="T2408"/>
      <c r="U2408"/>
      <c r="V2408"/>
      <c r="W2408"/>
      <c r="X2408"/>
      <c r="Y2408"/>
      <c r="Z2408"/>
      <c r="AA2408"/>
      <c r="AB2408"/>
      <c r="AC2408"/>
    </row>
    <row r="2409" spans="2:29" s="14" customFormat="1" x14ac:dyDescent="0.25">
      <c r="B2409"/>
      <c r="C2409"/>
      <c r="D2409"/>
      <c r="E2409"/>
      <c r="F2409"/>
      <c r="G2409"/>
      <c r="H2409"/>
      <c r="I2409"/>
      <c r="J2409"/>
      <c r="K2409" s="91"/>
      <c r="L2409" s="91"/>
      <c r="M2409" s="91"/>
      <c r="R2409"/>
      <c r="S2409"/>
      <c r="T2409"/>
      <c r="U2409"/>
      <c r="V2409"/>
      <c r="W2409"/>
      <c r="X2409"/>
      <c r="Y2409"/>
      <c r="Z2409"/>
      <c r="AA2409"/>
      <c r="AB2409"/>
      <c r="AC2409"/>
    </row>
    <row r="2410" spans="2:29" s="14" customFormat="1" x14ac:dyDescent="0.25">
      <c r="B2410"/>
      <c r="C2410"/>
      <c r="D2410"/>
      <c r="E2410"/>
      <c r="F2410"/>
      <c r="G2410"/>
      <c r="H2410"/>
      <c r="I2410"/>
      <c r="J2410"/>
      <c r="K2410" s="91"/>
      <c r="L2410" s="91"/>
      <c r="M2410" s="91"/>
      <c r="R2410"/>
      <c r="S2410"/>
      <c r="T2410"/>
      <c r="U2410"/>
      <c r="V2410"/>
      <c r="W2410"/>
      <c r="X2410"/>
      <c r="Y2410"/>
      <c r="Z2410"/>
      <c r="AA2410"/>
      <c r="AB2410"/>
      <c r="AC2410"/>
    </row>
    <row r="2411" spans="2:29" s="14" customFormat="1" x14ac:dyDescent="0.25">
      <c r="B2411"/>
      <c r="C2411"/>
      <c r="D2411"/>
      <c r="E2411"/>
      <c r="F2411"/>
      <c r="G2411"/>
      <c r="H2411"/>
      <c r="I2411"/>
      <c r="J2411"/>
      <c r="K2411" s="91"/>
      <c r="L2411" s="91"/>
      <c r="M2411" s="91"/>
      <c r="R2411"/>
      <c r="S2411"/>
      <c r="T2411"/>
      <c r="U2411"/>
      <c r="V2411"/>
      <c r="W2411"/>
      <c r="X2411"/>
      <c r="Y2411"/>
      <c r="Z2411"/>
      <c r="AA2411"/>
      <c r="AB2411"/>
      <c r="AC2411"/>
    </row>
    <row r="2412" spans="2:29" s="14" customFormat="1" x14ac:dyDescent="0.25">
      <c r="B2412"/>
      <c r="C2412"/>
      <c r="D2412"/>
      <c r="E2412"/>
      <c r="F2412"/>
      <c r="G2412"/>
      <c r="H2412"/>
      <c r="I2412"/>
      <c r="J2412"/>
      <c r="K2412" s="91"/>
      <c r="L2412" s="91"/>
      <c r="M2412" s="91"/>
      <c r="R2412"/>
      <c r="S2412"/>
      <c r="T2412"/>
      <c r="U2412"/>
      <c r="V2412"/>
      <c r="W2412"/>
      <c r="X2412"/>
      <c r="Y2412"/>
      <c r="Z2412"/>
      <c r="AA2412"/>
      <c r="AB2412"/>
      <c r="AC2412"/>
    </row>
    <row r="2413" spans="2:29" s="14" customFormat="1" x14ac:dyDescent="0.25">
      <c r="B2413"/>
      <c r="C2413"/>
      <c r="D2413"/>
      <c r="E2413"/>
      <c r="F2413"/>
      <c r="G2413"/>
      <c r="H2413"/>
      <c r="I2413"/>
      <c r="J2413"/>
      <c r="K2413" s="91"/>
      <c r="L2413" s="91"/>
      <c r="M2413" s="91"/>
      <c r="R2413"/>
      <c r="S2413"/>
      <c r="T2413"/>
      <c r="U2413"/>
      <c r="V2413"/>
      <c r="W2413"/>
      <c r="X2413"/>
      <c r="Y2413"/>
      <c r="Z2413"/>
      <c r="AA2413"/>
      <c r="AB2413"/>
      <c r="AC2413"/>
    </row>
    <row r="2414" spans="2:29" s="14" customFormat="1" x14ac:dyDescent="0.25">
      <c r="B2414"/>
      <c r="C2414"/>
      <c r="D2414"/>
      <c r="E2414"/>
      <c r="F2414"/>
      <c r="G2414"/>
      <c r="H2414"/>
      <c r="I2414"/>
      <c r="J2414"/>
      <c r="K2414" s="91"/>
      <c r="L2414" s="91"/>
      <c r="M2414" s="91"/>
      <c r="R2414"/>
      <c r="S2414"/>
      <c r="T2414"/>
      <c r="U2414"/>
      <c r="V2414"/>
      <c r="W2414"/>
      <c r="X2414"/>
      <c r="Y2414"/>
      <c r="Z2414"/>
      <c r="AA2414"/>
      <c r="AB2414"/>
      <c r="AC2414"/>
    </row>
    <row r="2415" spans="2:29" s="14" customFormat="1" x14ac:dyDescent="0.25">
      <c r="B2415"/>
      <c r="C2415"/>
      <c r="D2415"/>
      <c r="E2415"/>
      <c r="F2415"/>
      <c r="G2415"/>
      <c r="H2415"/>
      <c r="I2415"/>
      <c r="J2415"/>
      <c r="K2415" s="91"/>
      <c r="L2415" s="91"/>
      <c r="M2415" s="91"/>
      <c r="R2415"/>
      <c r="S2415"/>
      <c r="T2415"/>
      <c r="U2415"/>
      <c r="V2415"/>
      <c r="W2415"/>
      <c r="X2415"/>
      <c r="Y2415"/>
      <c r="Z2415"/>
      <c r="AA2415"/>
      <c r="AB2415"/>
      <c r="AC2415"/>
    </row>
    <row r="2416" spans="2:29" s="14" customFormat="1" x14ac:dyDescent="0.25">
      <c r="B2416"/>
      <c r="C2416"/>
      <c r="D2416"/>
      <c r="E2416"/>
      <c r="F2416"/>
      <c r="G2416"/>
      <c r="H2416"/>
      <c r="I2416"/>
      <c r="J2416"/>
      <c r="K2416" s="91"/>
      <c r="L2416" s="91"/>
      <c r="M2416" s="91"/>
      <c r="R2416"/>
      <c r="S2416"/>
      <c r="T2416"/>
      <c r="U2416"/>
      <c r="V2416"/>
      <c r="W2416"/>
      <c r="X2416"/>
      <c r="Y2416"/>
      <c r="Z2416"/>
      <c r="AA2416"/>
      <c r="AB2416"/>
      <c r="AC2416"/>
    </row>
    <row r="2417" spans="2:29" s="14" customFormat="1" x14ac:dyDescent="0.25">
      <c r="B2417"/>
      <c r="C2417"/>
      <c r="D2417"/>
      <c r="E2417"/>
      <c r="F2417"/>
      <c r="G2417"/>
      <c r="H2417"/>
      <c r="I2417"/>
      <c r="J2417"/>
      <c r="K2417" s="91"/>
      <c r="L2417" s="91"/>
      <c r="M2417" s="91"/>
      <c r="R2417"/>
      <c r="S2417"/>
      <c r="T2417"/>
      <c r="U2417"/>
      <c r="V2417"/>
      <c r="W2417"/>
      <c r="X2417"/>
      <c r="Y2417"/>
      <c r="Z2417"/>
      <c r="AA2417"/>
      <c r="AB2417"/>
      <c r="AC2417"/>
    </row>
    <row r="2418" spans="2:29" s="14" customFormat="1" x14ac:dyDescent="0.25">
      <c r="B2418"/>
      <c r="C2418"/>
      <c r="D2418"/>
      <c r="E2418"/>
      <c r="F2418"/>
      <c r="G2418"/>
      <c r="H2418"/>
      <c r="I2418"/>
      <c r="J2418"/>
      <c r="K2418" s="91"/>
      <c r="L2418" s="91"/>
      <c r="M2418" s="91"/>
      <c r="R2418"/>
      <c r="S2418"/>
      <c r="T2418"/>
      <c r="U2418"/>
      <c r="V2418"/>
      <c r="W2418"/>
      <c r="X2418"/>
      <c r="Y2418"/>
      <c r="Z2418"/>
      <c r="AA2418"/>
      <c r="AB2418"/>
      <c r="AC2418"/>
    </row>
    <row r="2419" spans="2:29" s="14" customFormat="1" x14ac:dyDescent="0.25">
      <c r="B2419"/>
      <c r="C2419"/>
      <c r="D2419"/>
      <c r="E2419"/>
      <c r="F2419"/>
      <c r="G2419"/>
      <c r="H2419"/>
      <c r="I2419"/>
      <c r="J2419"/>
      <c r="K2419" s="91"/>
      <c r="L2419" s="91"/>
      <c r="M2419" s="91"/>
      <c r="R2419"/>
      <c r="S2419"/>
      <c r="T2419"/>
      <c r="U2419"/>
      <c r="V2419"/>
      <c r="W2419"/>
      <c r="X2419"/>
      <c r="Y2419"/>
      <c r="Z2419"/>
      <c r="AA2419"/>
      <c r="AB2419"/>
      <c r="AC2419"/>
    </row>
    <row r="2420" spans="2:29" s="14" customFormat="1" x14ac:dyDescent="0.25">
      <c r="B2420"/>
      <c r="C2420"/>
      <c r="D2420"/>
      <c r="E2420"/>
      <c r="F2420"/>
      <c r="G2420"/>
      <c r="H2420"/>
      <c r="I2420"/>
      <c r="J2420"/>
      <c r="K2420" s="91"/>
      <c r="L2420" s="91"/>
      <c r="M2420" s="91"/>
      <c r="R2420"/>
      <c r="S2420"/>
      <c r="T2420"/>
      <c r="U2420"/>
      <c r="V2420"/>
      <c r="W2420"/>
      <c r="X2420"/>
      <c r="Y2420"/>
      <c r="Z2420"/>
      <c r="AA2420"/>
      <c r="AB2420"/>
      <c r="AC2420"/>
    </row>
    <row r="2421" spans="2:29" s="14" customFormat="1" x14ac:dyDescent="0.25">
      <c r="B2421"/>
      <c r="C2421"/>
      <c r="D2421"/>
      <c r="E2421"/>
      <c r="F2421"/>
      <c r="G2421"/>
      <c r="H2421"/>
      <c r="I2421"/>
      <c r="J2421"/>
      <c r="K2421" s="91"/>
      <c r="L2421" s="91"/>
      <c r="M2421" s="91"/>
      <c r="R2421"/>
      <c r="S2421"/>
      <c r="T2421"/>
      <c r="U2421"/>
      <c r="V2421"/>
      <c r="W2421"/>
      <c r="X2421"/>
      <c r="Y2421"/>
      <c r="Z2421"/>
      <c r="AA2421"/>
      <c r="AB2421"/>
      <c r="AC2421"/>
    </row>
    <row r="2422" spans="2:29" s="14" customFormat="1" x14ac:dyDescent="0.25">
      <c r="B2422"/>
      <c r="C2422"/>
      <c r="D2422"/>
      <c r="E2422"/>
      <c r="F2422"/>
      <c r="G2422"/>
      <c r="H2422"/>
      <c r="I2422"/>
      <c r="J2422"/>
      <c r="K2422" s="91"/>
      <c r="L2422" s="91"/>
      <c r="M2422" s="91"/>
      <c r="R2422"/>
      <c r="S2422"/>
      <c r="T2422"/>
      <c r="U2422"/>
      <c r="V2422"/>
      <c r="W2422"/>
      <c r="X2422"/>
      <c r="Y2422"/>
      <c r="Z2422"/>
      <c r="AA2422"/>
      <c r="AB2422"/>
      <c r="AC2422"/>
    </row>
    <row r="2423" spans="2:29" s="14" customFormat="1" x14ac:dyDescent="0.25">
      <c r="B2423"/>
      <c r="C2423"/>
      <c r="D2423"/>
      <c r="E2423"/>
      <c r="F2423"/>
      <c r="G2423"/>
      <c r="H2423"/>
      <c r="I2423"/>
      <c r="J2423"/>
      <c r="K2423" s="91"/>
      <c r="L2423" s="91"/>
      <c r="M2423" s="91"/>
      <c r="R2423"/>
      <c r="S2423"/>
      <c r="T2423"/>
      <c r="U2423"/>
      <c r="V2423"/>
      <c r="W2423"/>
      <c r="X2423"/>
      <c r="Y2423"/>
      <c r="Z2423"/>
      <c r="AA2423"/>
      <c r="AB2423"/>
      <c r="AC2423"/>
    </row>
    <row r="2424" spans="2:29" s="14" customFormat="1" x14ac:dyDescent="0.25">
      <c r="B2424"/>
      <c r="C2424"/>
      <c r="D2424"/>
      <c r="E2424"/>
      <c r="F2424"/>
      <c r="G2424"/>
      <c r="H2424"/>
      <c r="I2424"/>
      <c r="J2424"/>
      <c r="K2424" s="91"/>
      <c r="L2424" s="91"/>
      <c r="M2424" s="91"/>
      <c r="R2424"/>
      <c r="S2424"/>
      <c r="T2424"/>
      <c r="U2424"/>
      <c r="V2424"/>
      <c r="W2424"/>
      <c r="X2424"/>
      <c r="Y2424"/>
      <c r="Z2424"/>
      <c r="AA2424"/>
      <c r="AB2424"/>
      <c r="AC2424"/>
    </row>
    <row r="2425" spans="2:29" s="14" customFormat="1" x14ac:dyDescent="0.25">
      <c r="B2425"/>
      <c r="C2425"/>
      <c r="D2425"/>
      <c r="E2425"/>
      <c r="F2425"/>
      <c r="G2425"/>
      <c r="H2425"/>
      <c r="I2425"/>
      <c r="J2425"/>
      <c r="K2425" s="91"/>
      <c r="L2425" s="91"/>
      <c r="M2425" s="91"/>
      <c r="R2425"/>
      <c r="S2425"/>
      <c r="T2425"/>
      <c r="U2425"/>
      <c r="V2425"/>
      <c r="W2425"/>
      <c r="X2425"/>
      <c r="Y2425"/>
      <c r="Z2425"/>
      <c r="AA2425"/>
      <c r="AB2425"/>
      <c r="AC2425"/>
    </row>
    <row r="2426" spans="2:29" s="14" customFormat="1" x14ac:dyDescent="0.25">
      <c r="B2426"/>
      <c r="C2426"/>
      <c r="D2426"/>
      <c r="E2426"/>
      <c r="F2426"/>
      <c r="G2426"/>
      <c r="H2426"/>
      <c r="I2426"/>
      <c r="J2426"/>
      <c r="K2426" s="91"/>
      <c r="L2426" s="91"/>
      <c r="M2426" s="91"/>
      <c r="R2426"/>
      <c r="S2426"/>
      <c r="T2426"/>
      <c r="U2426"/>
      <c r="V2426"/>
      <c r="W2426"/>
      <c r="X2426"/>
      <c r="Y2426"/>
      <c r="Z2426"/>
      <c r="AA2426"/>
      <c r="AB2426"/>
      <c r="AC2426"/>
    </row>
    <row r="2427" spans="2:29" s="14" customFormat="1" x14ac:dyDescent="0.25">
      <c r="B2427"/>
      <c r="C2427"/>
      <c r="D2427"/>
      <c r="E2427"/>
      <c r="F2427"/>
      <c r="G2427"/>
      <c r="H2427"/>
      <c r="I2427"/>
      <c r="J2427"/>
      <c r="K2427" s="91"/>
      <c r="L2427" s="91"/>
      <c r="M2427" s="91"/>
      <c r="R2427"/>
      <c r="S2427"/>
      <c r="T2427"/>
      <c r="U2427"/>
      <c r="V2427"/>
      <c r="W2427"/>
      <c r="X2427"/>
      <c r="Y2427"/>
      <c r="Z2427"/>
      <c r="AA2427"/>
      <c r="AB2427"/>
      <c r="AC2427"/>
    </row>
    <row r="2428" spans="2:29" s="14" customFormat="1" x14ac:dyDescent="0.25">
      <c r="B2428"/>
      <c r="C2428"/>
      <c r="D2428"/>
      <c r="E2428"/>
      <c r="F2428"/>
      <c r="G2428"/>
      <c r="H2428"/>
      <c r="I2428"/>
      <c r="J2428"/>
      <c r="K2428" s="91"/>
      <c r="L2428" s="91"/>
      <c r="M2428" s="91"/>
      <c r="R2428"/>
      <c r="S2428"/>
      <c r="T2428"/>
      <c r="U2428"/>
      <c r="V2428"/>
      <c r="W2428"/>
      <c r="X2428"/>
      <c r="Y2428"/>
      <c r="Z2428"/>
      <c r="AA2428"/>
      <c r="AB2428"/>
      <c r="AC2428"/>
    </row>
    <row r="2429" spans="2:29" s="14" customFormat="1" x14ac:dyDescent="0.25">
      <c r="B2429"/>
      <c r="C2429"/>
      <c r="D2429"/>
      <c r="E2429"/>
      <c r="F2429"/>
      <c r="G2429"/>
      <c r="H2429"/>
      <c r="I2429"/>
      <c r="J2429"/>
      <c r="K2429" s="91"/>
      <c r="L2429" s="91"/>
      <c r="M2429" s="91"/>
      <c r="R2429"/>
      <c r="S2429"/>
      <c r="T2429"/>
      <c r="U2429"/>
      <c r="V2429"/>
      <c r="W2429"/>
      <c r="X2429"/>
      <c r="Y2429"/>
      <c r="Z2429"/>
      <c r="AA2429"/>
      <c r="AB2429"/>
      <c r="AC2429"/>
    </row>
    <row r="2430" spans="2:29" s="14" customFormat="1" x14ac:dyDescent="0.25">
      <c r="B2430"/>
      <c r="C2430"/>
      <c r="D2430"/>
      <c r="E2430"/>
      <c r="F2430"/>
      <c r="G2430"/>
      <c r="H2430"/>
      <c r="I2430"/>
      <c r="J2430"/>
      <c r="K2430" s="91"/>
      <c r="L2430" s="91"/>
      <c r="M2430" s="91"/>
      <c r="R2430"/>
      <c r="S2430"/>
      <c r="T2430"/>
      <c r="U2430"/>
      <c r="V2430"/>
      <c r="W2430"/>
      <c r="X2430"/>
      <c r="Y2430"/>
      <c r="Z2430"/>
      <c r="AA2430"/>
      <c r="AB2430"/>
      <c r="AC2430"/>
    </row>
    <row r="2431" spans="2:29" s="14" customFormat="1" x14ac:dyDescent="0.25">
      <c r="B2431"/>
      <c r="C2431"/>
      <c r="D2431"/>
      <c r="E2431"/>
      <c r="F2431"/>
      <c r="G2431"/>
      <c r="H2431"/>
      <c r="I2431"/>
      <c r="J2431"/>
      <c r="K2431" s="91"/>
      <c r="L2431" s="91"/>
      <c r="M2431" s="91"/>
      <c r="R2431"/>
      <c r="S2431"/>
      <c r="T2431"/>
      <c r="U2431"/>
      <c r="V2431"/>
      <c r="W2431"/>
      <c r="X2431"/>
      <c r="Y2431"/>
      <c r="Z2431"/>
      <c r="AA2431"/>
      <c r="AB2431"/>
      <c r="AC2431"/>
    </row>
    <row r="2432" spans="2:29" s="14" customFormat="1" x14ac:dyDescent="0.25">
      <c r="B2432"/>
      <c r="C2432"/>
      <c r="D2432"/>
      <c r="E2432"/>
      <c r="F2432"/>
      <c r="G2432"/>
      <c r="H2432"/>
      <c r="I2432"/>
      <c r="J2432"/>
      <c r="K2432" s="91"/>
      <c r="L2432" s="91"/>
      <c r="M2432" s="91"/>
      <c r="R2432"/>
      <c r="S2432"/>
      <c r="T2432"/>
      <c r="U2432"/>
      <c r="V2432"/>
      <c r="W2432"/>
      <c r="X2432"/>
      <c r="Y2432"/>
      <c r="Z2432"/>
      <c r="AA2432"/>
      <c r="AB2432"/>
      <c r="AC2432"/>
    </row>
    <row r="2433" spans="2:29" s="14" customFormat="1" x14ac:dyDescent="0.25">
      <c r="B2433"/>
      <c r="C2433"/>
      <c r="D2433"/>
      <c r="E2433"/>
      <c r="F2433"/>
      <c r="G2433"/>
      <c r="H2433"/>
      <c r="I2433"/>
      <c r="J2433"/>
      <c r="K2433" s="91"/>
      <c r="L2433" s="91"/>
      <c r="M2433" s="91"/>
      <c r="R2433"/>
      <c r="S2433"/>
      <c r="T2433"/>
      <c r="U2433"/>
      <c r="V2433"/>
      <c r="W2433"/>
      <c r="X2433"/>
      <c r="Y2433"/>
      <c r="Z2433"/>
      <c r="AA2433"/>
      <c r="AB2433"/>
      <c r="AC2433"/>
    </row>
    <row r="2434" spans="2:29" s="14" customFormat="1" x14ac:dyDescent="0.25">
      <c r="B2434"/>
      <c r="C2434"/>
      <c r="D2434"/>
      <c r="E2434"/>
      <c r="F2434"/>
      <c r="G2434"/>
      <c r="H2434"/>
      <c r="I2434"/>
      <c r="J2434"/>
      <c r="K2434" s="91"/>
      <c r="L2434" s="91"/>
      <c r="M2434" s="91"/>
      <c r="R2434"/>
      <c r="S2434"/>
      <c r="T2434"/>
      <c r="U2434"/>
      <c r="V2434"/>
      <c r="W2434"/>
      <c r="X2434"/>
      <c r="Y2434"/>
      <c r="Z2434"/>
      <c r="AA2434"/>
      <c r="AB2434"/>
      <c r="AC2434"/>
    </row>
    <row r="2435" spans="2:29" s="14" customFormat="1" x14ac:dyDescent="0.25">
      <c r="B2435"/>
      <c r="C2435"/>
      <c r="D2435"/>
      <c r="E2435"/>
      <c r="F2435"/>
      <c r="G2435"/>
      <c r="H2435"/>
      <c r="I2435"/>
      <c r="J2435"/>
      <c r="K2435" s="91"/>
      <c r="L2435" s="91"/>
      <c r="M2435" s="91"/>
      <c r="R2435"/>
      <c r="S2435"/>
      <c r="T2435"/>
      <c r="U2435"/>
      <c r="V2435"/>
      <c r="W2435"/>
      <c r="X2435"/>
      <c r="Y2435"/>
      <c r="Z2435"/>
      <c r="AA2435"/>
      <c r="AB2435"/>
      <c r="AC2435"/>
    </row>
    <row r="2436" spans="2:29" s="14" customFormat="1" x14ac:dyDescent="0.25">
      <c r="B2436"/>
      <c r="C2436"/>
      <c r="D2436"/>
      <c r="E2436"/>
      <c r="F2436"/>
      <c r="G2436"/>
      <c r="H2436"/>
      <c r="I2436"/>
      <c r="J2436"/>
      <c r="K2436" s="91"/>
      <c r="L2436" s="91"/>
      <c r="M2436" s="91"/>
      <c r="R2436"/>
      <c r="S2436"/>
      <c r="T2436"/>
      <c r="U2436"/>
      <c r="V2436"/>
      <c r="W2436"/>
      <c r="X2436"/>
      <c r="Y2436"/>
      <c r="Z2436"/>
      <c r="AA2436"/>
      <c r="AB2436"/>
      <c r="AC2436"/>
    </row>
    <row r="2437" spans="2:29" s="14" customFormat="1" x14ac:dyDescent="0.25">
      <c r="B2437"/>
      <c r="C2437"/>
      <c r="D2437"/>
      <c r="E2437"/>
      <c r="F2437"/>
      <c r="G2437"/>
      <c r="H2437"/>
      <c r="I2437"/>
      <c r="J2437"/>
      <c r="K2437" s="91"/>
      <c r="L2437" s="91"/>
      <c r="M2437" s="91"/>
      <c r="R2437"/>
      <c r="S2437"/>
      <c r="T2437"/>
      <c r="U2437"/>
      <c r="V2437"/>
      <c r="W2437"/>
      <c r="X2437"/>
      <c r="Y2437"/>
      <c r="Z2437"/>
      <c r="AA2437"/>
      <c r="AB2437"/>
      <c r="AC2437"/>
    </row>
    <row r="2438" spans="2:29" s="14" customFormat="1" x14ac:dyDescent="0.25">
      <c r="B2438"/>
      <c r="C2438"/>
      <c r="D2438"/>
      <c r="E2438"/>
      <c r="F2438"/>
      <c r="G2438"/>
      <c r="H2438"/>
      <c r="I2438"/>
      <c r="J2438"/>
      <c r="K2438" s="91"/>
      <c r="L2438" s="91"/>
      <c r="M2438" s="91"/>
      <c r="R2438"/>
      <c r="S2438"/>
      <c r="T2438"/>
      <c r="U2438"/>
      <c r="V2438"/>
      <c r="W2438"/>
      <c r="X2438"/>
      <c r="Y2438"/>
      <c r="Z2438"/>
      <c r="AA2438"/>
      <c r="AB2438"/>
      <c r="AC2438"/>
    </row>
    <row r="2439" spans="2:29" s="14" customFormat="1" x14ac:dyDescent="0.25">
      <c r="B2439"/>
      <c r="C2439"/>
      <c r="D2439"/>
      <c r="E2439"/>
      <c r="F2439"/>
      <c r="G2439"/>
      <c r="H2439"/>
      <c r="I2439"/>
      <c r="J2439"/>
      <c r="K2439" s="91"/>
      <c r="L2439" s="91"/>
      <c r="M2439" s="91"/>
      <c r="R2439"/>
      <c r="S2439"/>
      <c r="T2439"/>
      <c r="U2439"/>
      <c r="V2439"/>
      <c r="W2439"/>
      <c r="X2439"/>
      <c r="Y2439"/>
      <c r="Z2439"/>
      <c r="AA2439"/>
      <c r="AB2439"/>
      <c r="AC2439"/>
    </row>
    <row r="2440" spans="2:29" s="14" customFormat="1" x14ac:dyDescent="0.25">
      <c r="B2440"/>
      <c r="C2440"/>
      <c r="D2440"/>
      <c r="E2440"/>
      <c r="F2440"/>
      <c r="G2440"/>
      <c r="H2440"/>
      <c r="I2440"/>
      <c r="J2440"/>
      <c r="K2440" s="91"/>
      <c r="L2440" s="91"/>
      <c r="M2440" s="91"/>
      <c r="R2440"/>
      <c r="S2440"/>
      <c r="T2440"/>
      <c r="U2440"/>
      <c r="V2440"/>
      <c r="W2440"/>
      <c r="X2440"/>
      <c r="Y2440"/>
      <c r="Z2440"/>
      <c r="AA2440"/>
      <c r="AB2440"/>
      <c r="AC2440"/>
    </row>
    <row r="2441" spans="2:29" s="14" customFormat="1" x14ac:dyDescent="0.25">
      <c r="B2441"/>
      <c r="C2441"/>
      <c r="D2441"/>
      <c r="E2441"/>
      <c r="F2441"/>
      <c r="G2441"/>
      <c r="H2441"/>
      <c r="I2441"/>
      <c r="J2441"/>
      <c r="K2441" s="91"/>
      <c r="L2441" s="91"/>
      <c r="M2441" s="91"/>
      <c r="R2441"/>
      <c r="S2441"/>
      <c r="T2441"/>
      <c r="U2441"/>
      <c r="V2441"/>
      <c r="W2441"/>
      <c r="X2441"/>
      <c r="Y2441"/>
      <c r="Z2441"/>
      <c r="AA2441"/>
      <c r="AB2441"/>
      <c r="AC2441"/>
    </row>
    <row r="2442" spans="2:29" s="14" customFormat="1" x14ac:dyDescent="0.25">
      <c r="B2442"/>
      <c r="C2442"/>
      <c r="D2442"/>
      <c r="E2442"/>
      <c r="F2442"/>
      <c r="G2442"/>
      <c r="H2442"/>
      <c r="I2442"/>
      <c r="J2442"/>
      <c r="K2442" s="91"/>
      <c r="L2442" s="91"/>
      <c r="M2442" s="91"/>
      <c r="R2442"/>
      <c r="S2442"/>
      <c r="T2442"/>
      <c r="U2442"/>
      <c r="V2442"/>
      <c r="W2442"/>
      <c r="X2442"/>
      <c r="Y2442"/>
      <c r="Z2442"/>
      <c r="AA2442"/>
      <c r="AB2442"/>
      <c r="AC2442"/>
    </row>
    <row r="2443" spans="2:29" s="14" customFormat="1" x14ac:dyDescent="0.25">
      <c r="B2443"/>
      <c r="C2443"/>
      <c r="D2443"/>
      <c r="E2443"/>
      <c r="F2443"/>
      <c r="G2443"/>
      <c r="H2443"/>
      <c r="I2443"/>
      <c r="J2443"/>
      <c r="K2443" s="91"/>
      <c r="L2443" s="91"/>
      <c r="M2443" s="91"/>
      <c r="R2443"/>
      <c r="S2443"/>
      <c r="T2443"/>
      <c r="U2443"/>
      <c r="V2443"/>
      <c r="W2443"/>
      <c r="X2443"/>
      <c r="Y2443"/>
      <c r="Z2443"/>
      <c r="AA2443"/>
      <c r="AB2443"/>
      <c r="AC2443"/>
    </row>
    <row r="2444" spans="2:29" s="14" customFormat="1" x14ac:dyDescent="0.25">
      <c r="B2444"/>
      <c r="C2444"/>
      <c r="D2444"/>
      <c r="E2444"/>
      <c r="F2444"/>
      <c r="G2444"/>
      <c r="H2444"/>
      <c r="I2444"/>
      <c r="J2444"/>
      <c r="K2444" s="91"/>
      <c r="L2444" s="91"/>
      <c r="M2444" s="91"/>
      <c r="R2444"/>
      <c r="S2444"/>
      <c r="T2444"/>
      <c r="U2444"/>
      <c r="V2444"/>
      <c r="W2444"/>
      <c r="X2444"/>
      <c r="Y2444"/>
      <c r="Z2444"/>
      <c r="AA2444"/>
      <c r="AB2444"/>
      <c r="AC2444"/>
    </row>
    <row r="2445" spans="2:29" s="14" customFormat="1" x14ac:dyDescent="0.25">
      <c r="B2445"/>
      <c r="C2445"/>
      <c r="D2445"/>
      <c r="E2445"/>
      <c r="F2445"/>
      <c r="G2445"/>
      <c r="H2445"/>
      <c r="I2445"/>
      <c r="J2445"/>
      <c r="K2445" s="91"/>
      <c r="L2445" s="91"/>
      <c r="M2445" s="91"/>
      <c r="R2445"/>
      <c r="S2445"/>
      <c r="T2445"/>
      <c r="U2445"/>
      <c r="V2445"/>
      <c r="W2445"/>
      <c r="X2445"/>
      <c r="Y2445"/>
      <c r="Z2445"/>
      <c r="AA2445"/>
      <c r="AB2445"/>
      <c r="AC2445"/>
    </row>
    <row r="2446" spans="2:29" s="14" customFormat="1" x14ac:dyDescent="0.25">
      <c r="B2446"/>
      <c r="C2446"/>
      <c r="D2446"/>
      <c r="E2446"/>
      <c r="F2446"/>
      <c r="G2446"/>
      <c r="H2446"/>
      <c r="I2446"/>
      <c r="J2446"/>
      <c r="K2446" s="91"/>
      <c r="L2446" s="91"/>
      <c r="M2446" s="91"/>
      <c r="R2446"/>
      <c r="S2446"/>
      <c r="T2446"/>
      <c r="U2446"/>
      <c r="V2446"/>
      <c r="W2446"/>
      <c r="X2446"/>
      <c r="Y2446"/>
      <c r="Z2446"/>
      <c r="AA2446"/>
      <c r="AB2446"/>
      <c r="AC2446"/>
    </row>
    <row r="2447" spans="2:29" s="14" customFormat="1" x14ac:dyDescent="0.25">
      <c r="B2447"/>
      <c r="C2447"/>
      <c r="D2447"/>
      <c r="E2447"/>
      <c r="F2447"/>
      <c r="G2447"/>
      <c r="H2447"/>
      <c r="I2447"/>
      <c r="J2447"/>
      <c r="K2447" s="91"/>
      <c r="L2447" s="91"/>
      <c r="M2447" s="91"/>
      <c r="R2447"/>
      <c r="S2447"/>
      <c r="T2447"/>
      <c r="U2447"/>
      <c r="V2447"/>
      <c r="W2447"/>
      <c r="X2447"/>
      <c r="Y2447"/>
      <c r="Z2447"/>
      <c r="AA2447"/>
      <c r="AB2447"/>
      <c r="AC2447"/>
    </row>
    <row r="2448" spans="2:29" s="14" customFormat="1" x14ac:dyDescent="0.25">
      <c r="B2448"/>
      <c r="C2448"/>
      <c r="D2448"/>
      <c r="E2448"/>
      <c r="F2448"/>
      <c r="G2448"/>
      <c r="H2448"/>
      <c r="I2448"/>
      <c r="J2448"/>
      <c r="K2448" s="91"/>
      <c r="L2448" s="91"/>
      <c r="M2448" s="91"/>
      <c r="R2448"/>
      <c r="S2448"/>
      <c r="T2448"/>
      <c r="U2448"/>
      <c r="V2448"/>
      <c r="W2448"/>
      <c r="X2448"/>
      <c r="Y2448"/>
      <c r="Z2448"/>
      <c r="AA2448"/>
      <c r="AB2448"/>
      <c r="AC2448"/>
    </row>
    <row r="2449" spans="2:29" s="14" customFormat="1" x14ac:dyDescent="0.25">
      <c r="B2449"/>
      <c r="C2449"/>
      <c r="D2449"/>
      <c r="E2449"/>
      <c r="F2449"/>
      <c r="G2449"/>
      <c r="H2449"/>
      <c r="I2449"/>
      <c r="J2449"/>
      <c r="K2449" s="91"/>
      <c r="L2449" s="91"/>
      <c r="M2449" s="91"/>
      <c r="R2449"/>
      <c r="S2449"/>
      <c r="T2449"/>
      <c r="U2449"/>
      <c r="V2449"/>
      <c r="W2449"/>
      <c r="X2449"/>
      <c r="Y2449"/>
      <c r="Z2449"/>
      <c r="AA2449"/>
      <c r="AB2449"/>
      <c r="AC2449"/>
    </row>
    <row r="2450" spans="2:29" s="14" customFormat="1" x14ac:dyDescent="0.25">
      <c r="B2450"/>
      <c r="C2450"/>
      <c r="D2450"/>
      <c r="E2450"/>
      <c r="F2450"/>
      <c r="G2450"/>
      <c r="H2450"/>
      <c r="I2450"/>
      <c r="J2450"/>
      <c r="K2450" s="91"/>
      <c r="L2450" s="91"/>
      <c r="M2450" s="91"/>
      <c r="R2450"/>
      <c r="S2450"/>
      <c r="T2450"/>
      <c r="U2450"/>
      <c r="V2450"/>
      <c r="W2450"/>
      <c r="X2450"/>
      <c r="Y2450"/>
      <c r="Z2450"/>
      <c r="AA2450"/>
      <c r="AB2450"/>
      <c r="AC2450"/>
    </row>
    <row r="2451" spans="2:29" s="14" customFormat="1" x14ac:dyDescent="0.25">
      <c r="B2451"/>
      <c r="C2451"/>
      <c r="D2451"/>
      <c r="E2451"/>
      <c r="F2451"/>
      <c r="G2451"/>
      <c r="H2451"/>
      <c r="I2451"/>
      <c r="J2451"/>
      <c r="K2451" s="91"/>
      <c r="L2451" s="91"/>
      <c r="M2451" s="91"/>
      <c r="R2451"/>
      <c r="S2451"/>
      <c r="T2451"/>
      <c r="U2451"/>
      <c r="V2451"/>
      <c r="W2451"/>
      <c r="X2451"/>
      <c r="Y2451"/>
      <c r="Z2451"/>
      <c r="AA2451"/>
      <c r="AB2451"/>
      <c r="AC2451"/>
    </row>
    <row r="2452" spans="2:29" s="14" customFormat="1" x14ac:dyDescent="0.25">
      <c r="B2452"/>
      <c r="C2452"/>
      <c r="D2452"/>
      <c r="E2452"/>
      <c r="F2452"/>
      <c r="G2452"/>
      <c r="H2452"/>
      <c r="I2452"/>
      <c r="J2452"/>
      <c r="K2452" s="91"/>
      <c r="L2452" s="91"/>
      <c r="M2452" s="91"/>
      <c r="R2452"/>
      <c r="S2452"/>
      <c r="T2452"/>
      <c r="U2452"/>
      <c r="V2452"/>
      <c r="W2452"/>
      <c r="X2452"/>
      <c r="Y2452"/>
      <c r="Z2452"/>
      <c r="AA2452"/>
      <c r="AB2452"/>
      <c r="AC2452"/>
    </row>
    <row r="2453" spans="2:29" s="14" customFormat="1" x14ac:dyDescent="0.25">
      <c r="B2453"/>
      <c r="C2453"/>
      <c r="D2453"/>
      <c r="E2453"/>
      <c r="F2453"/>
      <c r="G2453"/>
      <c r="H2453"/>
      <c r="I2453"/>
      <c r="J2453"/>
      <c r="K2453" s="91"/>
      <c r="L2453" s="91"/>
      <c r="M2453" s="91"/>
      <c r="R2453"/>
      <c r="S2453"/>
      <c r="T2453"/>
      <c r="U2453"/>
      <c r="V2453"/>
      <c r="W2453"/>
      <c r="X2453"/>
      <c r="Y2453"/>
      <c r="Z2453"/>
      <c r="AA2453"/>
      <c r="AB2453"/>
      <c r="AC2453"/>
    </row>
    <row r="2454" spans="2:29" s="14" customFormat="1" x14ac:dyDescent="0.25">
      <c r="B2454"/>
      <c r="C2454"/>
      <c r="D2454"/>
      <c r="E2454"/>
      <c r="F2454"/>
      <c r="G2454"/>
      <c r="H2454"/>
      <c r="I2454"/>
      <c r="J2454"/>
      <c r="K2454" s="91"/>
      <c r="L2454" s="91"/>
      <c r="M2454" s="91"/>
      <c r="R2454"/>
      <c r="S2454"/>
      <c r="T2454"/>
      <c r="U2454"/>
      <c r="V2454"/>
      <c r="W2454"/>
      <c r="X2454"/>
      <c r="Y2454"/>
      <c r="Z2454"/>
      <c r="AA2454"/>
      <c r="AB2454"/>
      <c r="AC2454"/>
    </row>
    <row r="2455" spans="2:29" s="14" customFormat="1" x14ac:dyDescent="0.25">
      <c r="B2455"/>
      <c r="C2455"/>
      <c r="D2455"/>
      <c r="E2455"/>
      <c r="F2455"/>
      <c r="G2455"/>
      <c r="H2455"/>
      <c r="I2455"/>
      <c r="J2455"/>
      <c r="K2455" s="91"/>
      <c r="L2455" s="91"/>
      <c r="M2455" s="91"/>
      <c r="R2455"/>
      <c r="S2455"/>
      <c r="T2455"/>
      <c r="U2455"/>
      <c r="V2455"/>
      <c r="W2455"/>
      <c r="X2455"/>
      <c r="Y2455"/>
      <c r="Z2455"/>
      <c r="AA2455"/>
      <c r="AB2455"/>
      <c r="AC2455"/>
    </row>
    <row r="2456" spans="2:29" s="14" customFormat="1" x14ac:dyDescent="0.25">
      <c r="B2456"/>
      <c r="C2456"/>
      <c r="D2456"/>
      <c r="E2456"/>
      <c r="F2456"/>
      <c r="G2456"/>
      <c r="H2456"/>
      <c r="I2456"/>
      <c r="J2456"/>
      <c r="K2456" s="91"/>
      <c r="L2456" s="91"/>
      <c r="M2456" s="91"/>
      <c r="R2456"/>
      <c r="S2456"/>
      <c r="T2456"/>
      <c r="U2456"/>
      <c r="V2456"/>
      <c r="W2456"/>
      <c r="X2456"/>
      <c r="Y2456"/>
      <c r="Z2456"/>
      <c r="AA2456"/>
      <c r="AB2456"/>
      <c r="AC2456"/>
    </row>
    <row r="2457" spans="2:29" s="14" customFormat="1" x14ac:dyDescent="0.25">
      <c r="B2457"/>
      <c r="C2457"/>
      <c r="D2457"/>
      <c r="E2457"/>
      <c r="F2457"/>
      <c r="G2457"/>
      <c r="H2457"/>
      <c r="I2457"/>
      <c r="J2457"/>
      <c r="K2457" s="91"/>
      <c r="L2457" s="91"/>
      <c r="M2457" s="91"/>
      <c r="R2457"/>
      <c r="S2457"/>
      <c r="T2457"/>
      <c r="U2457"/>
      <c r="V2457"/>
      <c r="W2457"/>
      <c r="X2457"/>
      <c r="Y2457"/>
      <c r="Z2457"/>
      <c r="AA2457"/>
      <c r="AB2457"/>
      <c r="AC2457"/>
    </row>
    <row r="2458" spans="2:29" s="14" customFormat="1" x14ac:dyDescent="0.25">
      <c r="B2458"/>
      <c r="C2458"/>
      <c r="D2458"/>
      <c r="E2458"/>
      <c r="F2458"/>
      <c r="G2458"/>
      <c r="H2458"/>
      <c r="I2458"/>
      <c r="J2458"/>
      <c r="K2458" s="91"/>
      <c r="L2458" s="91"/>
      <c r="M2458" s="91"/>
      <c r="R2458"/>
      <c r="S2458"/>
      <c r="T2458"/>
      <c r="U2458"/>
      <c r="V2458"/>
      <c r="W2458"/>
      <c r="X2458"/>
      <c r="Y2458"/>
      <c r="Z2458"/>
      <c r="AA2458"/>
      <c r="AB2458"/>
      <c r="AC2458"/>
    </row>
    <row r="2459" spans="2:29" s="14" customFormat="1" x14ac:dyDescent="0.25">
      <c r="B2459"/>
      <c r="C2459"/>
      <c r="D2459"/>
      <c r="E2459"/>
      <c r="F2459"/>
      <c r="G2459"/>
      <c r="H2459"/>
      <c r="I2459"/>
      <c r="J2459"/>
      <c r="K2459" s="91"/>
      <c r="L2459" s="91"/>
      <c r="M2459" s="91"/>
      <c r="R2459"/>
      <c r="S2459"/>
      <c r="T2459"/>
      <c r="U2459"/>
      <c r="V2459"/>
      <c r="W2459"/>
      <c r="X2459"/>
      <c r="Y2459"/>
      <c r="Z2459"/>
      <c r="AA2459"/>
      <c r="AB2459"/>
      <c r="AC2459"/>
    </row>
    <row r="2460" spans="2:29" s="14" customFormat="1" x14ac:dyDescent="0.25">
      <c r="B2460"/>
      <c r="C2460"/>
      <c r="D2460"/>
      <c r="E2460"/>
      <c r="F2460"/>
      <c r="G2460"/>
      <c r="H2460"/>
      <c r="I2460"/>
      <c r="J2460"/>
      <c r="K2460" s="91"/>
      <c r="L2460" s="91"/>
      <c r="M2460" s="91"/>
      <c r="R2460"/>
      <c r="S2460"/>
      <c r="T2460"/>
      <c r="U2460"/>
      <c r="V2460"/>
      <c r="W2460"/>
      <c r="X2460"/>
      <c r="Y2460"/>
      <c r="Z2460"/>
      <c r="AA2460"/>
      <c r="AB2460"/>
      <c r="AC2460"/>
    </row>
    <row r="2461" spans="2:29" s="14" customFormat="1" x14ac:dyDescent="0.25">
      <c r="B2461"/>
      <c r="C2461"/>
      <c r="D2461"/>
      <c r="E2461"/>
      <c r="F2461"/>
      <c r="G2461"/>
      <c r="H2461"/>
      <c r="I2461"/>
      <c r="J2461"/>
      <c r="K2461" s="91"/>
      <c r="L2461" s="91"/>
      <c r="M2461" s="91"/>
      <c r="R2461"/>
      <c r="S2461"/>
      <c r="T2461"/>
      <c r="U2461"/>
      <c r="V2461"/>
      <c r="W2461"/>
      <c r="X2461"/>
      <c r="Y2461"/>
      <c r="Z2461"/>
      <c r="AA2461"/>
      <c r="AB2461"/>
      <c r="AC2461"/>
    </row>
    <row r="2462" spans="2:29" s="14" customFormat="1" x14ac:dyDescent="0.25">
      <c r="B2462"/>
      <c r="C2462"/>
      <c r="D2462"/>
      <c r="E2462"/>
      <c r="F2462"/>
      <c r="G2462"/>
      <c r="H2462"/>
      <c r="I2462"/>
      <c r="J2462"/>
      <c r="K2462" s="91"/>
      <c r="L2462" s="91"/>
      <c r="M2462" s="91"/>
      <c r="R2462"/>
      <c r="S2462"/>
      <c r="T2462"/>
      <c r="U2462"/>
      <c r="V2462"/>
      <c r="W2462"/>
      <c r="X2462"/>
      <c r="Y2462"/>
      <c r="Z2462"/>
      <c r="AA2462"/>
      <c r="AB2462"/>
      <c r="AC2462"/>
    </row>
    <row r="2463" spans="2:29" s="14" customFormat="1" x14ac:dyDescent="0.25">
      <c r="B2463"/>
      <c r="C2463"/>
      <c r="D2463"/>
      <c r="E2463"/>
      <c r="F2463"/>
      <c r="G2463"/>
      <c r="H2463"/>
      <c r="I2463"/>
      <c r="J2463"/>
      <c r="K2463" s="91"/>
      <c r="L2463" s="91"/>
      <c r="M2463" s="91"/>
      <c r="R2463"/>
      <c r="S2463"/>
      <c r="T2463"/>
      <c r="U2463"/>
      <c r="V2463"/>
      <c r="W2463"/>
      <c r="X2463"/>
      <c r="Y2463"/>
      <c r="Z2463"/>
      <c r="AA2463"/>
      <c r="AB2463"/>
      <c r="AC2463"/>
    </row>
    <row r="2464" spans="2:29" s="14" customFormat="1" x14ac:dyDescent="0.25">
      <c r="B2464"/>
      <c r="C2464"/>
      <c r="D2464"/>
      <c r="E2464"/>
      <c r="F2464"/>
      <c r="G2464"/>
      <c r="H2464"/>
      <c r="I2464"/>
      <c r="J2464"/>
      <c r="K2464" s="91"/>
      <c r="L2464" s="91"/>
      <c r="M2464" s="91"/>
      <c r="R2464"/>
      <c r="S2464"/>
      <c r="T2464"/>
      <c r="U2464"/>
      <c r="V2464"/>
      <c r="W2464"/>
      <c r="X2464"/>
      <c r="Y2464"/>
      <c r="Z2464"/>
      <c r="AA2464"/>
      <c r="AB2464"/>
      <c r="AC2464"/>
    </row>
    <row r="2465" spans="2:29" s="14" customFormat="1" x14ac:dyDescent="0.25">
      <c r="B2465"/>
      <c r="C2465"/>
      <c r="D2465"/>
      <c r="E2465"/>
      <c r="F2465"/>
      <c r="G2465"/>
      <c r="H2465"/>
      <c r="I2465"/>
      <c r="J2465"/>
      <c r="K2465" s="91"/>
      <c r="L2465" s="91"/>
      <c r="M2465" s="91"/>
      <c r="R2465"/>
      <c r="S2465"/>
      <c r="T2465"/>
      <c r="U2465"/>
      <c r="V2465"/>
      <c r="W2465"/>
      <c r="X2465"/>
      <c r="Y2465"/>
      <c r="Z2465"/>
      <c r="AA2465"/>
      <c r="AB2465"/>
      <c r="AC2465"/>
    </row>
    <row r="2466" spans="2:29" s="14" customFormat="1" x14ac:dyDescent="0.25">
      <c r="B2466"/>
      <c r="C2466"/>
      <c r="D2466"/>
      <c r="E2466"/>
      <c r="F2466"/>
      <c r="G2466"/>
      <c r="H2466"/>
      <c r="I2466"/>
      <c r="J2466"/>
      <c r="K2466" s="91"/>
      <c r="L2466" s="91"/>
      <c r="M2466" s="91"/>
      <c r="R2466"/>
      <c r="S2466"/>
      <c r="T2466"/>
      <c r="U2466"/>
      <c r="V2466"/>
      <c r="W2466"/>
      <c r="X2466"/>
      <c r="Y2466"/>
      <c r="Z2466"/>
      <c r="AA2466"/>
      <c r="AB2466"/>
      <c r="AC2466"/>
    </row>
    <row r="2467" spans="2:29" s="14" customFormat="1" x14ac:dyDescent="0.25">
      <c r="B2467"/>
      <c r="C2467"/>
      <c r="D2467"/>
      <c r="E2467"/>
      <c r="F2467"/>
      <c r="G2467"/>
      <c r="H2467"/>
      <c r="I2467"/>
      <c r="J2467"/>
      <c r="K2467" s="91"/>
      <c r="L2467" s="91"/>
      <c r="M2467" s="91"/>
      <c r="R2467"/>
      <c r="S2467"/>
      <c r="T2467"/>
      <c r="U2467"/>
      <c r="V2467"/>
      <c r="W2467"/>
      <c r="X2467"/>
      <c r="Y2467"/>
      <c r="Z2467"/>
      <c r="AA2467"/>
      <c r="AB2467"/>
      <c r="AC2467"/>
    </row>
    <row r="2468" spans="2:29" s="14" customFormat="1" x14ac:dyDescent="0.25">
      <c r="B2468"/>
      <c r="C2468"/>
      <c r="D2468"/>
      <c r="E2468"/>
      <c r="F2468"/>
      <c r="G2468"/>
      <c r="H2468"/>
      <c r="I2468"/>
      <c r="J2468"/>
      <c r="K2468" s="91"/>
      <c r="L2468" s="91"/>
      <c r="M2468" s="91"/>
      <c r="R2468"/>
      <c r="S2468"/>
      <c r="T2468"/>
      <c r="U2468"/>
      <c r="V2468"/>
      <c r="W2468"/>
      <c r="X2468"/>
      <c r="Y2468"/>
      <c r="Z2468"/>
      <c r="AA2468"/>
      <c r="AB2468"/>
      <c r="AC2468"/>
    </row>
    <row r="2469" spans="2:29" s="14" customFormat="1" x14ac:dyDescent="0.25">
      <c r="B2469"/>
      <c r="C2469"/>
      <c r="D2469"/>
      <c r="E2469"/>
      <c r="F2469"/>
      <c r="G2469"/>
      <c r="H2469"/>
      <c r="I2469"/>
      <c r="J2469"/>
      <c r="K2469" s="91"/>
      <c r="L2469" s="91"/>
      <c r="M2469" s="91"/>
      <c r="R2469"/>
      <c r="S2469"/>
      <c r="T2469"/>
      <c r="U2469"/>
      <c r="V2469"/>
      <c r="W2469"/>
      <c r="X2469"/>
      <c r="Y2469"/>
      <c r="Z2469"/>
      <c r="AA2469"/>
      <c r="AB2469"/>
      <c r="AC2469"/>
    </row>
    <row r="2470" spans="2:29" s="14" customFormat="1" x14ac:dyDescent="0.25">
      <c r="B2470"/>
      <c r="C2470"/>
      <c r="D2470"/>
      <c r="E2470"/>
      <c r="F2470"/>
      <c r="G2470"/>
      <c r="H2470"/>
      <c r="I2470"/>
      <c r="J2470"/>
      <c r="K2470" s="91"/>
      <c r="L2470" s="91"/>
      <c r="M2470" s="91"/>
      <c r="R2470"/>
      <c r="S2470"/>
      <c r="T2470"/>
      <c r="U2470"/>
      <c r="V2470"/>
      <c r="W2470"/>
      <c r="X2470"/>
      <c r="Y2470"/>
      <c r="Z2470"/>
      <c r="AA2470"/>
      <c r="AB2470"/>
      <c r="AC2470"/>
    </row>
    <row r="2471" spans="2:29" s="14" customFormat="1" x14ac:dyDescent="0.25">
      <c r="B2471"/>
      <c r="C2471"/>
      <c r="D2471"/>
      <c r="E2471"/>
      <c r="F2471"/>
      <c r="G2471"/>
      <c r="H2471"/>
      <c r="I2471"/>
      <c r="J2471"/>
      <c r="K2471" s="91"/>
      <c r="L2471" s="91"/>
      <c r="M2471" s="91"/>
      <c r="R2471"/>
      <c r="S2471"/>
      <c r="T2471"/>
      <c r="U2471"/>
      <c r="V2471"/>
      <c r="W2471"/>
      <c r="X2471"/>
      <c r="Y2471"/>
      <c r="Z2471"/>
      <c r="AA2471"/>
      <c r="AB2471"/>
      <c r="AC2471"/>
    </row>
    <row r="2472" spans="2:29" s="14" customFormat="1" x14ac:dyDescent="0.25">
      <c r="B2472"/>
      <c r="C2472"/>
      <c r="D2472"/>
      <c r="E2472"/>
      <c r="F2472"/>
      <c r="G2472"/>
      <c r="H2472"/>
      <c r="I2472"/>
      <c r="J2472"/>
      <c r="K2472" s="91"/>
      <c r="L2472" s="91"/>
      <c r="M2472" s="91"/>
      <c r="R2472"/>
      <c r="S2472"/>
      <c r="T2472"/>
      <c r="U2472"/>
      <c r="V2472"/>
      <c r="W2472"/>
      <c r="X2472"/>
      <c r="Y2472"/>
      <c r="Z2472"/>
      <c r="AA2472"/>
      <c r="AB2472"/>
      <c r="AC2472"/>
    </row>
    <row r="2473" spans="2:29" s="14" customFormat="1" x14ac:dyDescent="0.25">
      <c r="B2473"/>
      <c r="C2473"/>
      <c r="D2473"/>
      <c r="E2473"/>
      <c r="F2473"/>
      <c r="G2473"/>
      <c r="H2473"/>
      <c r="I2473"/>
      <c r="J2473"/>
      <c r="K2473" s="91"/>
      <c r="L2473" s="91"/>
      <c r="M2473" s="91"/>
      <c r="R2473"/>
      <c r="S2473"/>
      <c r="T2473"/>
      <c r="U2473"/>
      <c r="V2473"/>
      <c r="W2473"/>
      <c r="X2473"/>
      <c r="Y2473"/>
      <c r="Z2473"/>
      <c r="AA2473"/>
      <c r="AB2473"/>
      <c r="AC2473"/>
    </row>
    <row r="2474" spans="2:29" s="14" customFormat="1" x14ac:dyDescent="0.25">
      <c r="B2474"/>
      <c r="C2474"/>
      <c r="D2474"/>
      <c r="E2474"/>
      <c r="F2474"/>
      <c r="G2474"/>
      <c r="H2474"/>
      <c r="I2474"/>
      <c r="J2474"/>
      <c r="K2474" s="91"/>
      <c r="L2474" s="91"/>
      <c r="M2474" s="91"/>
      <c r="R2474"/>
      <c r="S2474"/>
      <c r="T2474"/>
      <c r="U2474"/>
      <c r="V2474"/>
      <c r="W2474"/>
      <c r="X2474"/>
      <c r="Y2474"/>
      <c r="Z2474"/>
      <c r="AA2474"/>
      <c r="AB2474"/>
      <c r="AC2474"/>
    </row>
    <row r="2475" spans="2:29" s="14" customFormat="1" x14ac:dyDescent="0.25">
      <c r="B2475"/>
      <c r="C2475"/>
      <c r="D2475"/>
      <c r="E2475"/>
      <c r="F2475"/>
      <c r="G2475"/>
      <c r="H2475"/>
      <c r="I2475"/>
      <c r="J2475"/>
      <c r="K2475" s="91"/>
      <c r="L2475" s="91"/>
      <c r="M2475" s="91"/>
      <c r="R2475"/>
      <c r="S2475"/>
      <c r="T2475"/>
      <c r="U2475"/>
      <c r="V2475"/>
      <c r="W2475"/>
      <c r="X2475"/>
      <c r="Y2475"/>
      <c r="Z2475"/>
      <c r="AA2475"/>
      <c r="AB2475"/>
      <c r="AC2475"/>
    </row>
    <row r="2476" spans="2:29" s="14" customFormat="1" x14ac:dyDescent="0.25">
      <c r="B2476"/>
      <c r="C2476"/>
      <c r="D2476"/>
      <c r="E2476"/>
      <c r="F2476"/>
      <c r="G2476"/>
      <c r="H2476"/>
      <c r="I2476"/>
      <c r="J2476"/>
      <c r="K2476" s="91"/>
      <c r="L2476" s="91"/>
      <c r="M2476" s="91"/>
      <c r="R2476"/>
      <c r="S2476"/>
      <c r="T2476"/>
      <c r="U2476"/>
      <c r="V2476"/>
      <c r="W2476"/>
      <c r="X2476"/>
      <c r="Y2476"/>
      <c r="Z2476"/>
      <c r="AA2476"/>
      <c r="AB2476"/>
      <c r="AC2476"/>
    </row>
    <row r="2477" spans="2:29" s="14" customFormat="1" x14ac:dyDescent="0.25">
      <c r="B2477"/>
      <c r="C2477"/>
      <c r="D2477"/>
      <c r="E2477"/>
      <c r="F2477"/>
      <c r="G2477"/>
      <c r="H2477"/>
      <c r="I2477"/>
      <c r="J2477"/>
      <c r="K2477" s="91"/>
      <c r="L2477" s="91"/>
      <c r="M2477" s="91"/>
      <c r="R2477"/>
      <c r="S2477"/>
      <c r="T2477"/>
      <c r="U2477"/>
      <c r="V2477"/>
      <c r="W2477"/>
      <c r="X2477"/>
      <c r="Y2477"/>
      <c r="Z2477"/>
      <c r="AA2477"/>
      <c r="AB2477"/>
      <c r="AC2477"/>
    </row>
    <row r="2478" spans="2:29" s="14" customFormat="1" x14ac:dyDescent="0.25">
      <c r="B2478"/>
      <c r="C2478"/>
      <c r="D2478"/>
      <c r="E2478"/>
      <c r="F2478"/>
      <c r="G2478"/>
      <c r="H2478"/>
      <c r="I2478"/>
      <c r="J2478"/>
      <c r="K2478" s="91"/>
      <c r="L2478" s="91"/>
      <c r="M2478" s="91"/>
      <c r="R2478"/>
      <c r="S2478"/>
      <c r="T2478"/>
      <c r="U2478"/>
      <c r="V2478"/>
      <c r="W2478"/>
      <c r="X2478"/>
      <c r="Y2478"/>
      <c r="Z2478"/>
      <c r="AA2478"/>
      <c r="AB2478"/>
      <c r="AC2478"/>
    </row>
    <row r="2479" spans="2:29" s="14" customFormat="1" x14ac:dyDescent="0.25">
      <c r="B2479"/>
      <c r="C2479"/>
      <c r="D2479"/>
      <c r="E2479"/>
      <c r="F2479"/>
      <c r="G2479"/>
      <c r="H2479"/>
      <c r="I2479"/>
      <c r="J2479"/>
      <c r="K2479" s="91"/>
      <c r="L2479" s="91"/>
      <c r="M2479" s="91"/>
      <c r="R2479"/>
      <c r="S2479"/>
      <c r="T2479"/>
      <c r="U2479"/>
      <c r="V2479"/>
      <c r="W2479"/>
      <c r="X2479"/>
      <c r="Y2479"/>
      <c r="Z2479"/>
      <c r="AA2479"/>
      <c r="AB2479"/>
      <c r="AC2479"/>
    </row>
    <row r="2480" spans="2:29" s="14" customFormat="1" x14ac:dyDescent="0.25">
      <c r="B2480"/>
      <c r="C2480"/>
      <c r="D2480"/>
      <c r="E2480"/>
      <c r="F2480"/>
      <c r="G2480"/>
      <c r="H2480"/>
      <c r="I2480"/>
      <c r="J2480"/>
      <c r="K2480" s="91"/>
      <c r="L2480" s="91"/>
      <c r="M2480" s="91"/>
      <c r="R2480"/>
      <c r="S2480"/>
      <c r="T2480"/>
      <c r="U2480"/>
      <c r="V2480"/>
      <c r="W2480"/>
      <c r="X2480"/>
      <c r="Y2480"/>
      <c r="Z2480"/>
      <c r="AA2480"/>
      <c r="AB2480"/>
      <c r="AC2480"/>
    </row>
    <row r="2481" spans="2:29" s="14" customFormat="1" x14ac:dyDescent="0.25">
      <c r="B2481"/>
      <c r="C2481"/>
      <c r="D2481"/>
      <c r="E2481"/>
      <c r="F2481"/>
      <c r="G2481"/>
      <c r="H2481"/>
      <c r="I2481"/>
      <c r="J2481"/>
      <c r="K2481" s="91"/>
      <c r="L2481" s="91"/>
      <c r="M2481" s="91"/>
      <c r="R2481"/>
      <c r="S2481"/>
      <c r="T2481"/>
      <c r="U2481"/>
      <c r="V2481"/>
      <c r="W2481"/>
      <c r="X2481"/>
      <c r="Y2481"/>
      <c r="Z2481"/>
      <c r="AA2481"/>
      <c r="AB2481"/>
      <c r="AC2481"/>
    </row>
    <row r="2482" spans="2:29" s="14" customFormat="1" x14ac:dyDescent="0.25">
      <c r="B2482"/>
      <c r="C2482"/>
      <c r="D2482"/>
      <c r="E2482"/>
      <c r="F2482"/>
      <c r="G2482"/>
      <c r="H2482"/>
      <c r="I2482"/>
      <c r="J2482"/>
      <c r="K2482" s="91"/>
      <c r="L2482" s="91"/>
      <c r="M2482" s="91"/>
      <c r="R2482"/>
      <c r="S2482"/>
      <c r="T2482"/>
      <c r="U2482"/>
      <c r="V2482"/>
      <c r="W2482"/>
      <c r="X2482"/>
      <c r="Y2482"/>
      <c r="Z2482"/>
      <c r="AA2482"/>
      <c r="AB2482"/>
      <c r="AC2482"/>
    </row>
    <row r="2483" spans="2:29" s="14" customFormat="1" x14ac:dyDescent="0.25">
      <c r="B2483"/>
      <c r="C2483"/>
      <c r="D2483"/>
      <c r="E2483"/>
      <c r="F2483"/>
      <c r="G2483"/>
      <c r="H2483"/>
      <c r="I2483"/>
      <c r="J2483"/>
      <c r="K2483" s="91"/>
      <c r="L2483" s="91"/>
      <c r="M2483" s="91"/>
      <c r="R2483"/>
      <c r="S2483"/>
      <c r="T2483"/>
      <c r="U2483"/>
      <c r="V2483"/>
      <c r="W2483"/>
      <c r="X2483"/>
      <c r="Y2483"/>
      <c r="Z2483"/>
      <c r="AA2483"/>
      <c r="AB2483"/>
      <c r="AC2483"/>
    </row>
    <row r="2484" spans="2:29" s="14" customFormat="1" x14ac:dyDescent="0.25">
      <c r="B2484"/>
      <c r="C2484"/>
      <c r="D2484"/>
      <c r="E2484"/>
      <c r="F2484"/>
      <c r="G2484"/>
      <c r="H2484"/>
      <c r="I2484"/>
      <c r="J2484"/>
      <c r="K2484" s="91"/>
      <c r="L2484" s="91"/>
      <c r="M2484" s="91"/>
      <c r="R2484"/>
      <c r="S2484"/>
      <c r="T2484"/>
      <c r="U2484"/>
      <c r="V2484"/>
      <c r="W2484"/>
      <c r="X2484"/>
      <c r="Y2484"/>
      <c r="Z2484"/>
      <c r="AA2484"/>
      <c r="AB2484"/>
      <c r="AC2484"/>
    </row>
    <row r="2485" spans="2:29" s="14" customFormat="1" x14ac:dyDescent="0.25">
      <c r="B2485"/>
      <c r="C2485"/>
      <c r="D2485"/>
      <c r="E2485"/>
      <c r="F2485"/>
      <c r="G2485"/>
      <c r="H2485"/>
      <c r="I2485"/>
      <c r="J2485"/>
      <c r="K2485" s="91"/>
      <c r="L2485" s="91"/>
      <c r="M2485" s="91"/>
      <c r="R2485"/>
      <c r="S2485"/>
      <c r="T2485"/>
      <c r="U2485"/>
      <c r="V2485"/>
      <c r="W2485"/>
      <c r="X2485"/>
      <c r="Y2485"/>
      <c r="Z2485"/>
      <c r="AA2485"/>
      <c r="AB2485"/>
      <c r="AC2485"/>
    </row>
    <row r="2486" spans="2:29" s="14" customFormat="1" x14ac:dyDescent="0.25">
      <c r="B2486"/>
      <c r="C2486"/>
      <c r="D2486"/>
      <c r="E2486"/>
      <c r="F2486"/>
      <c r="G2486"/>
      <c r="H2486"/>
      <c r="I2486"/>
      <c r="J2486"/>
      <c r="K2486" s="91"/>
      <c r="L2486" s="91"/>
      <c r="M2486" s="91"/>
      <c r="R2486"/>
      <c r="S2486"/>
      <c r="T2486"/>
      <c r="U2486"/>
      <c r="V2486"/>
      <c r="W2486"/>
      <c r="X2486"/>
      <c r="Y2486"/>
      <c r="Z2486"/>
      <c r="AA2486"/>
      <c r="AB2486"/>
      <c r="AC2486"/>
    </row>
    <row r="2487" spans="2:29" s="14" customFormat="1" x14ac:dyDescent="0.25">
      <c r="B2487"/>
      <c r="C2487"/>
      <c r="D2487"/>
      <c r="E2487"/>
      <c r="F2487"/>
      <c r="G2487"/>
      <c r="H2487"/>
      <c r="I2487"/>
      <c r="J2487"/>
      <c r="K2487" s="91"/>
      <c r="L2487" s="91"/>
      <c r="M2487" s="91"/>
      <c r="R2487"/>
      <c r="S2487"/>
      <c r="T2487"/>
      <c r="U2487"/>
      <c r="V2487"/>
      <c r="W2487"/>
      <c r="X2487"/>
      <c r="Y2487"/>
      <c r="Z2487"/>
      <c r="AA2487"/>
      <c r="AB2487"/>
      <c r="AC2487"/>
    </row>
    <row r="2488" spans="2:29" s="14" customFormat="1" x14ac:dyDescent="0.25">
      <c r="B2488"/>
      <c r="C2488"/>
      <c r="D2488"/>
      <c r="E2488"/>
      <c r="F2488"/>
      <c r="G2488"/>
      <c r="H2488"/>
      <c r="I2488"/>
      <c r="J2488"/>
      <c r="K2488" s="91"/>
      <c r="L2488" s="91"/>
      <c r="M2488" s="91"/>
      <c r="R2488"/>
      <c r="S2488"/>
      <c r="T2488"/>
      <c r="U2488"/>
      <c r="V2488"/>
      <c r="W2488"/>
      <c r="X2488"/>
      <c r="Y2488"/>
      <c r="Z2488"/>
      <c r="AA2488"/>
      <c r="AB2488"/>
      <c r="AC2488"/>
    </row>
    <row r="2489" spans="2:29" s="14" customFormat="1" x14ac:dyDescent="0.25">
      <c r="B2489"/>
      <c r="C2489"/>
      <c r="D2489"/>
      <c r="E2489"/>
      <c r="F2489"/>
      <c r="G2489"/>
      <c r="H2489"/>
      <c r="I2489"/>
      <c r="J2489"/>
      <c r="K2489" s="91"/>
      <c r="L2489" s="91"/>
      <c r="M2489" s="91"/>
      <c r="R2489"/>
      <c r="S2489"/>
      <c r="T2489"/>
      <c r="U2489"/>
      <c r="V2489"/>
      <c r="W2489"/>
      <c r="X2489"/>
      <c r="Y2489"/>
      <c r="Z2489"/>
      <c r="AA2489"/>
      <c r="AB2489"/>
      <c r="AC2489"/>
    </row>
    <row r="2490" spans="2:29" s="14" customFormat="1" x14ac:dyDescent="0.25">
      <c r="B2490"/>
      <c r="C2490"/>
      <c r="D2490"/>
      <c r="E2490"/>
      <c r="F2490"/>
      <c r="G2490"/>
      <c r="H2490"/>
      <c r="I2490"/>
      <c r="J2490"/>
      <c r="K2490" s="91"/>
      <c r="L2490" s="91"/>
      <c r="M2490" s="91"/>
      <c r="R2490"/>
      <c r="S2490"/>
      <c r="T2490"/>
      <c r="U2490"/>
      <c r="V2490"/>
      <c r="W2490"/>
      <c r="X2490"/>
      <c r="Y2490"/>
      <c r="Z2490"/>
      <c r="AA2490"/>
      <c r="AB2490"/>
      <c r="AC2490"/>
    </row>
    <row r="2491" spans="2:29" s="14" customFormat="1" x14ac:dyDescent="0.25">
      <c r="B2491"/>
      <c r="C2491"/>
      <c r="D2491"/>
      <c r="E2491"/>
      <c r="F2491"/>
      <c r="G2491"/>
      <c r="H2491"/>
      <c r="I2491"/>
      <c r="J2491"/>
      <c r="K2491" s="91"/>
      <c r="L2491" s="91"/>
      <c r="M2491" s="91"/>
      <c r="R2491"/>
      <c r="S2491"/>
      <c r="T2491"/>
      <c r="U2491"/>
      <c r="V2491"/>
      <c r="W2491"/>
      <c r="X2491"/>
      <c r="Y2491"/>
      <c r="Z2491"/>
      <c r="AA2491"/>
      <c r="AB2491"/>
      <c r="AC2491"/>
    </row>
    <row r="2492" spans="2:29" s="14" customFormat="1" x14ac:dyDescent="0.25">
      <c r="B2492"/>
      <c r="C2492"/>
      <c r="D2492"/>
      <c r="E2492"/>
      <c r="F2492"/>
      <c r="G2492"/>
      <c r="H2492"/>
      <c r="I2492"/>
      <c r="J2492"/>
      <c r="K2492" s="91"/>
      <c r="L2492" s="91"/>
      <c r="M2492" s="91"/>
      <c r="R2492"/>
      <c r="S2492"/>
      <c r="T2492"/>
      <c r="U2492"/>
      <c r="V2492"/>
      <c r="W2492"/>
      <c r="X2492"/>
      <c r="Y2492"/>
      <c r="Z2492"/>
      <c r="AA2492"/>
      <c r="AB2492"/>
      <c r="AC2492"/>
    </row>
    <row r="2493" spans="2:29" s="14" customFormat="1" x14ac:dyDescent="0.25">
      <c r="B2493"/>
      <c r="C2493"/>
      <c r="D2493"/>
      <c r="E2493"/>
      <c r="F2493"/>
      <c r="G2493"/>
      <c r="H2493"/>
      <c r="I2493"/>
      <c r="J2493"/>
      <c r="K2493" s="91"/>
      <c r="L2493" s="91"/>
      <c r="M2493" s="91"/>
      <c r="R2493"/>
      <c r="S2493"/>
      <c r="T2493"/>
      <c r="U2493"/>
      <c r="V2493"/>
      <c r="W2493"/>
      <c r="X2493"/>
      <c r="Y2493"/>
      <c r="Z2493"/>
      <c r="AA2493"/>
      <c r="AB2493"/>
      <c r="AC2493"/>
    </row>
    <row r="2494" spans="2:29" s="14" customFormat="1" x14ac:dyDescent="0.25">
      <c r="B2494"/>
      <c r="C2494"/>
      <c r="D2494"/>
      <c r="E2494"/>
      <c r="F2494"/>
      <c r="G2494"/>
      <c r="H2494"/>
      <c r="I2494"/>
      <c r="J2494"/>
      <c r="K2494" s="91"/>
      <c r="L2494" s="91"/>
      <c r="M2494" s="91"/>
      <c r="R2494"/>
      <c r="S2494"/>
      <c r="T2494"/>
      <c r="U2494"/>
      <c r="V2494"/>
      <c r="W2494"/>
      <c r="X2494"/>
      <c r="Y2494"/>
      <c r="Z2494"/>
      <c r="AA2494"/>
      <c r="AB2494"/>
      <c r="AC2494"/>
    </row>
    <row r="2495" spans="2:29" s="14" customFormat="1" x14ac:dyDescent="0.25">
      <c r="B2495"/>
      <c r="C2495"/>
      <c r="D2495"/>
      <c r="E2495"/>
      <c r="F2495"/>
      <c r="G2495"/>
      <c r="H2495"/>
      <c r="I2495"/>
      <c r="J2495"/>
      <c r="K2495" s="91"/>
      <c r="L2495" s="91"/>
      <c r="M2495" s="91"/>
      <c r="R2495"/>
      <c r="S2495"/>
      <c r="T2495"/>
      <c r="U2495"/>
      <c r="V2495"/>
      <c r="W2495"/>
      <c r="X2495"/>
      <c r="Y2495"/>
      <c r="Z2495"/>
      <c r="AA2495"/>
      <c r="AB2495"/>
      <c r="AC2495"/>
    </row>
    <row r="2496" spans="2:29" s="14" customFormat="1" x14ac:dyDescent="0.25">
      <c r="B2496"/>
      <c r="C2496"/>
      <c r="D2496"/>
      <c r="E2496"/>
      <c r="F2496"/>
      <c r="G2496"/>
      <c r="H2496"/>
      <c r="I2496"/>
      <c r="J2496"/>
      <c r="K2496" s="91"/>
      <c r="L2496" s="91"/>
      <c r="M2496" s="91"/>
      <c r="R2496"/>
      <c r="S2496"/>
      <c r="T2496"/>
      <c r="U2496"/>
      <c r="V2496"/>
      <c r="W2496"/>
      <c r="X2496"/>
      <c r="Y2496"/>
      <c r="Z2496"/>
      <c r="AA2496"/>
      <c r="AB2496"/>
      <c r="AC2496"/>
    </row>
    <row r="2497" spans="2:29" s="14" customFormat="1" x14ac:dyDescent="0.25">
      <c r="B2497"/>
      <c r="C2497"/>
      <c r="D2497"/>
      <c r="E2497"/>
      <c r="F2497"/>
      <c r="G2497"/>
      <c r="H2497"/>
      <c r="I2497"/>
      <c r="J2497"/>
      <c r="K2497" s="91"/>
      <c r="L2497" s="91"/>
      <c r="M2497" s="91"/>
      <c r="R2497"/>
      <c r="S2497"/>
      <c r="T2497"/>
      <c r="U2497"/>
      <c r="V2497"/>
      <c r="W2497"/>
      <c r="X2497"/>
      <c r="Y2497"/>
      <c r="Z2497"/>
      <c r="AA2497"/>
      <c r="AB2497"/>
      <c r="AC2497"/>
    </row>
    <row r="2498" spans="2:29" s="14" customFormat="1" x14ac:dyDescent="0.25">
      <c r="B2498"/>
      <c r="C2498"/>
      <c r="D2498"/>
      <c r="E2498"/>
      <c r="F2498"/>
      <c r="G2498"/>
      <c r="H2498"/>
      <c r="I2498"/>
      <c r="J2498"/>
      <c r="K2498" s="91"/>
      <c r="L2498" s="91"/>
      <c r="M2498" s="91"/>
      <c r="R2498"/>
      <c r="S2498"/>
      <c r="T2498"/>
      <c r="U2498"/>
      <c r="V2498"/>
      <c r="W2498"/>
      <c r="X2498"/>
      <c r="Y2498"/>
      <c r="Z2498"/>
      <c r="AA2498"/>
      <c r="AB2498"/>
      <c r="AC2498"/>
    </row>
    <row r="2499" spans="2:29" s="14" customFormat="1" x14ac:dyDescent="0.25">
      <c r="B2499"/>
      <c r="C2499"/>
      <c r="D2499"/>
      <c r="E2499"/>
      <c r="F2499"/>
      <c r="G2499"/>
      <c r="H2499"/>
      <c r="I2499"/>
      <c r="J2499"/>
      <c r="K2499" s="91"/>
      <c r="L2499" s="91"/>
      <c r="M2499" s="91"/>
      <c r="R2499"/>
      <c r="S2499"/>
      <c r="T2499"/>
      <c r="U2499"/>
      <c r="V2499"/>
      <c r="W2499"/>
      <c r="X2499"/>
      <c r="Y2499"/>
      <c r="Z2499"/>
      <c r="AA2499"/>
      <c r="AB2499"/>
      <c r="AC2499"/>
    </row>
    <row r="2500" spans="2:29" s="14" customFormat="1" x14ac:dyDescent="0.25">
      <c r="B2500"/>
      <c r="C2500"/>
      <c r="D2500"/>
      <c r="E2500"/>
      <c r="F2500"/>
      <c r="G2500"/>
      <c r="H2500"/>
      <c r="I2500"/>
      <c r="J2500"/>
      <c r="K2500" s="91"/>
      <c r="L2500" s="91"/>
      <c r="M2500" s="91"/>
      <c r="R2500"/>
      <c r="S2500"/>
      <c r="T2500"/>
      <c r="U2500"/>
      <c r="V2500"/>
      <c r="W2500"/>
      <c r="X2500"/>
      <c r="Y2500"/>
      <c r="Z2500"/>
      <c r="AA2500"/>
      <c r="AB2500"/>
      <c r="AC2500"/>
    </row>
    <row r="2501" spans="2:29" s="14" customFormat="1" x14ac:dyDescent="0.25">
      <c r="B2501"/>
      <c r="C2501"/>
      <c r="D2501"/>
      <c r="E2501"/>
      <c r="F2501"/>
      <c r="G2501"/>
      <c r="H2501"/>
      <c r="I2501"/>
      <c r="J2501"/>
      <c r="K2501" s="91"/>
      <c r="L2501" s="91"/>
      <c r="M2501" s="91"/>
      <c r="R2501"/>
      <c r="S2501"/>
      <c r="T2501"/>
      <c r="U2501"/>
      <c r="V2501"/>
      <c r="W2501"/>
      <c r="X2501"/>
      <c r="Y2501"/>
      <c r="Z2501"/>
      <c r="AA2501"/>
      <c r="AB2501"/>
      <c r="AC2501"/>
    </row>
    <row r="2502" spans="2:29" s="14" customFormat="1" x14ac:dyDescent="0.25">
      <c r="B2502"/>
      <c r="C2502"/>
      <c r="D2502"/>
      <c r="E2502"/>
      <c r="F2502"/>
      <c r="G2502"/>
      <c r="H2502"/>
      <c r="I2502"/>
      <c r="J2502"/>
      <c r="K2502" s="91"/>
      <c r="L2502" s="91"/>
      <c r="M2502" s="91"/>
      <c r="R2502"/>
      <c r="S2502"/>
      <c r="T2502"/>
      <c r="U2502"/>
      <c r="V2502"/>
      <c r="W2502"/>
      <c r="X2502"/>
      <c r="Y2502"/>
      <c r="Z2502"/>
      <c r="AA2502"/>
      <c r="AB2502"/>
      <c r="AC2502"/>
    </row>
    <row r="2503" spans="2:29" s="14" customFormat="1" x14ac:dyDescent="0.25">
      <c r="B2503"/>
      <c r="C2503"/>
      <c r="D2503"/>
      <c r="E2503"/>
      <c r="F2503"/>
      <c r="G2503"/>
      <c r="H2503"/>
      <c r="I2503"/>
      <c r="J2503"/>
      <c r="K2503" s="91"/>
      <c r="L2503" s="91"/>
      <c r="M2503" s="91"/>
      <c r="R2503"/>
      <c r="S2503"/>
      <c r="T2503"/>
      <c r="U2503"/>
      <c r="V2503"/>
      <c r="W2503"/>
      <c r="X2503"/>
      <c r="Y2503"/>
      <c r="Z2503"/>
      <c r="AA2503"/>
      <c r="AB2503"/>
      <c r="AC2503"/>
    </row>
    <row r="2504" spans="2:29" s="14" customFormat="1" x14ac:dyDescent="0.25">
      <c r="B2504"/>
      <c r="C2504"/>
      <c r="D2504"/>
      <c r="E2504"/>
      <c r="F2504"/>
      <c r="G2504"/>
      <c r="H2504"/>
      <c r="I2504"/>
      <c r="J2504"/>
      <c r="K2504" s="91"/>
      <c r="L2504" s="91"/>
      <c r="M2504" s="91"/>
      <c r="R2504"/>
      <c r="S2504"/>
      <c r="T2504"/>
      <c r="U2504"/>
      <c r="V2504"/>
      <c r="W2504"/>
      <c r="X2504"/>
      <c r="Y2504"/>
      <c r="Z2504"/>
      <c r="AA2504"/>
      <c r="AB2504"/>
      <c r="AC2504"/>
    </row>
    <row r="2505" spans="2:29" s="14" customFormat="1" x14ac:dyDescent="0.25">
      <c r="B2505"/>
      <c r="C2505"/>
      <c r="D2505"/>
      <c r="E2505"/>
      <c r="F2505"/>
      <c r="G2505"/>
      <c r="H2505"/>
      <c r="I2505"/>
      <c r="J2505"/>
      <c r="K2505" s="91"/>
      <c r="L2505" s="91"/>
      <c r="M2505" s="91"/>
      <c r="R2505"/>
      <c r="S2505"/>
      <c r="T2505"/>
      <c r="U2505"/>
      <c r="V2505"/>
      <c r="W2505"/>
      <c r="X2505"/>
      <c r="Y2505"/>
      <c r="Z2505"/>
      <c r="AA2505"/>
      <c r="AB2505"/>
      <c r="AC2505"/>
    </row>
    <row r="2506" spans="2:29" s="14" customFormat="1" x14ac:dyDescent="0.25">
      <c r="B2506"/>
      <c r="C2506"/>
      <c r="D2506"/>
      <c r="E2506"/>
      <c r="F2506"/>
      <c r="G2506"/>
      <c r="H2506"/>
      <c r="I2506"/>
      <c r="J2506"/>
      <c r="K2506" s="91"/>
      <c r="L2506" s="91"/>
      <c r="M2506" s="91"/>
      <c r="R2506"/>
      <c r="S2506"/>
      <c r="T2506"/>
      <c r="U2506"/>
      <c r="V2506"/>
      <c r="W2506"/>
      <c r="X2506"/>
      <c r="Y2506"/>
      <c r="Z2506"/>
      <c r="AA2506"/>
      <c r="AB2506"/>
      <c r="AC2506"/>
    </row>
    <row r="2507" spans="2:29" s="14" customFormat="1" x14ac:dyDescent="0.25">
      <c r="B2507"/>
      <c r="C2507"/>
      <c r="D2507"/>
      <c r="E2507"/>
      <c r="F2507"/>
      <c r="G2507"/>
      <c r="H2507"/>
      <c r="I2507"/>
      <c r="J2507"/>
      <c r="K2507" s="91"/>
      <c r="L2507" s="91"/>
      <c r="M2507" s="91"/>
      <c r="R2507"/>
      <c r="S2507"/>
      <c r="T2507"/>
      <c r="U2507"/>
      <c r="V2507"/>
      <c r="W2507"/>
      <c r="X2507"/>
      <c r="Y2507"/>
      <c r="Z2507"/>
      <c r="AA2507"/>
      <c r="AB2507"/>
      <c r="AC2507"/>
    </row>
    <row r="2508" spans="2:29" s="14" customFormat="1" x14ac:dyDescent="0.25">
      <c r="B2508"/>
      <c r="C2508"/>
      <c r="D2508"/>
      <c r="E2508"/>
      <c r="F2508"/>
      <c r="G2508"/>
      <c r="H2508"/>
      <c r="I2508"/>
      <c r="J2508"/>
      <c r="K2508" s="91"/>
      <c r="L2508" s="91"/>
      <c r="M2508" s="91"/>
      <c r="R2508"/>
      <c r="S2508"/>
      <c r="T2508"/>
      <c r="U2508"/>
      <c r="V2508"/>
      <c r="W2508"/>
      <c r="X2508"/>
      <c r="Y2508"/>
      <c r="Z2508"/>
      <c r="AA2508"/>
      <c r="AB2508"/>
      <c r="AC2508"/>
    </row>
    <row r="2509" spans="2:29" s="14" customFormat="1" x14ac:dyDescent="0.25">
      <c r="B2509"/>
      <c r="C2509"/>
      <c r="D2509"/>
      <c r="E2509"/>
      <c r="F2509"/>
      <c r="G2509"/>
      <c r="H2509"/>
      <c r="I2509"/>
      <c r="J2509"/>
      <c r="K2509" s="91"/>
      <c r="L2509" s="91"/>
      <c r="M2509" s="91"/>
      <c r="R2509"/>
      <c r="S2509"/>
      <c r="T2509"/>
      <c r="U2509"/>
      <c r="V2509"/>
      <c r="W2509"/>
      <c r="X2509"/>
      <c r="Y2509"/>
      <c r="Z2509"/>
      <c r="AA2509"/>
      <c r="AB2509"/>
      <c r="AC2509"/>
    </row>
    <row r="2510" spans="2:29" s="14" customFormat="1" x14ac:dyDescent="0.25">
      <c r="B2510"/>
      <c r="C2510"/>
      <c r="D2510"/>
      <c r="E2510"/>
      <c r="F2510"/>
      <c r="G2510"/>
      <c r="H2510"/>
      <c r="I2510"/>
      <c r="J2510"/>
      <c r="K2510" s="91"/>
      <c r="L2510" s="91"/>
      <c r="M2510" s="91"/>
      <c r="R2510"/>
      <c r="S2510"/>
      <c r="T2510"/>
      <c r="U2510"/>
      <c r="V2510"/>
      <c r="W2510"/>
      <c r="X2510"/>
      <c r="Y2510"/>
      <c r="Z2510"/>
      <c r="AA2510"/>
      <c r="AB2510"/>
      <c r="AC2510"/>
    </row>
    <row r="2511" spans="2:29" s="14" customFormat="1" x14ac:dyDescent="0.25">
      <c r="B2511"/>
      <c r="C2511"/>
      <c r="D2511"/>
      <c r="E2511"/>
      <c r="F2511"/>
      <c r="G2511"/>
      <c r="H2511"/>
      <c r="I2511"/>
      <c r="J2511"/>
      <c r="K2511" s="91"/>
      <c r="L2511" s="91"/>
      <c r="M2511" s="91"/>
      <c r="R2511"/>
      <c r="S2511"/>
      <c r="T2511"/>
      <c r="U2511"/>
      <c r="V2511"/>
      <c r="W2511"/>
      <c r="X2511"/>
      <c r="Y2511"/>
      <c r="Z2511"/>
      <c r="AA2511"/>
      <c r="AB2511"/>
      <c r="AC2511"/>
    </row>
    <row r="2512" spans="2:29" s="14" customFormat="1" x14ac:dyDescent="0.25">
      <c r="B2512"/>
      <c r="C2512"/>
      <c r="D2512"/>
      <c r="E2512"/>
      <c r="F2512"/>
      <c r="G2512"/>
      <c r="H2512"/>
      <c r="I2512"/>
      <c r="J2512"/>
      <c r="K2512" s="91"/>
      <c r="L2512" s="91"/>
      <c r="M2512" s="91"/>
      <c r="R2512"/>
      <c r="S2512"/>
      <c r="T2512"/>
      <c r="U2512"/>
      <c r="V2512"/>
      <c r="W2512"/>
      <c r="X2512"/>
      <c r="Y2512"/>
      <c r="Z2512"/>
      <c r="AA2512"/>
      <c r="AB2512"/>
      <c r="AC2512"/>
    </row>
    <row r="2513" spans="2:29" s="14" customFormat="1" x14ac:dyDescent="0.25">
      <c r="B2513"/>
      <c r="C2513"/>
      <c r="D2513"/>
      <c r="E2513"/>
      <c r="F2513"/>
      <c r="G2513"/>
      <c r="H2513"/>
      <c r="I2513"/>
      <c r="J2513"/>
      <c r="K2513" s="91"/>
      <c r="L2513" s="91"/>
      <c r="M2513" s="91"/>
      <c r="R2513"/>
      <c r="S2513"/>
      <c r="T2513"/>
      <c r="U2513"/>
      <c r="V2513"/>
      <c r="W2513"/>
      <c r="X2513"/>
      <c r="Y2513"/>
      <c r="Z2513"/>
      <c r="AA2513"/>
      <c r="AB2513"/>
      <c r="AC2513"/>
    </row>
    <row r="2514" spans="2:29" s="14" customFormat="1" x14ac:dyDescent="0.25">
      <c r="B2514"/>
      <c r="C2514"/>
      <c r="D2514"/>
      <c r="E2514"/>
      <c r="F2514"/>
      <c r="G2514"/>
      <c r="H2514"/>
      <c r="I2514"/>
      <c r="J2514"/>
      <c r="K2514" s="91"/>
      <c r="L2514" s="91"/>
      <c r="M2514" s="91"/>
      <c r="R2514"/>
      <c r="S2514"/>
      <c r="T2514"/>
      <c r="U2514"/>
      <c r="V2514"/>
      <c r="W2514"/>
      <c r="X2514"/>
      <c r="Y2514"/>
      <c r="Z2514"/>
      <c r="AA2514"/>
      <c r="AB2514"/>
      <c r="AC2514"/>
    </row>
    <row r="2515" spans="2:29" s="14" customFormat="1" x14ac:dyDescent="0.25">
      <c r="B2515"/>
      <c r="C2515"/>
      <c r="D2515"/>
      <c r="E2515"/>
      <c r="F2515"/>
      <c r="G2515"/>
      <c r="H2515"/>
      <c r="I2515"/>
      <c r="J2515"/>
      <c r="K2515" s="91"/>
      <c r="L2515" s="91"/>
      <c r="M2515" s="91"/>
      <c r="R2515"/>
      <c r="S2515"/>
      <c r="T2515"/>
      <c r="U2515"/>
      <c r="V2515"/>
      <c r="W2515"/>
      <c r="X2515"/>
      <c r="Y2515"/>
      <c r="Z2515"/>
      <c r="AA2515"/>
      <c r="AB2515"/>
      <c r="AC2515"/>
    </row>
    <row r="2516" spans="2:29" s="14" customFormat="1" x14ac:dyDescent="0.25">
      <c r="B2516"/>
      <c r="C2516"/>
      <c r="D2516"/>
      <c r="E2516"/>
      <c r="F2516"/>
      <c r="G2516"/>
      <c r="H2516"/>
      <c r="I2516"/>
      <c r="J2516"/>
      <c r="K2516" s="91"/>
      <c r="L2516" s="91"/>
      <c r="M2516" s="91"/>
      <c r="R2516"/>
      <c r="S2516"/>
      <c r="T2516"/>
      <c r="U2516"/>
      <c r="V2516"/>
      <c r="W2516"/>
      <c r="X2516"/>
      <c r="Y2516"/>
      <c r="Z2516"/>
      <c r="AA2516"/>
      <c r="AB2516"/>
      <c r="AC2516"/>
    </row>
    <row r="2517" spans="2:29" s="14" customFormat="1" x14ac:dyDescent="0.25">
      <c r="B2517"/>
      <c r="C2517"/>
      <c r="D2517"/>
      <c r="E2517"/>
      <c r="F2517"/>
      <c r="G2517"/>
      <c r="H2517"/>
      <c r="I2517"/>
      <c r="J2517"/>
      <c r="K2517" s="91"/>
      <c r="L2517" s="91"/>
      <c r="M2517" s="91"/>
      <c r="R2517"/>
      <c r="S2517"/>
      <c r="T2517"/>
      <c r="U2517"/>
      <c r="V2517"/>
      <c r="W2517"/>
      <c r="X2517"/>
      <c r="Y2517"/>
      <c r="Z2517"/>
      <c r="AA2517"/>
      <c r="AB2517"/>
      <c r="AC2517"/>
    </row>
    <row r="2518" spans="2:29" s="14" customFormat="1" x14ac:dyDescent="0.25">
      <c r="B2518"/>
      <c r="C2518"/>
      <c r="D2518"/>
      <c r="E2518"/>
      <c r="F2518"/>
      <c r="G2518"/>
      <c r="H2518"/>
      <c r="I2518"/>
      <c r="J2518"/>
      <c r="K2518" s="91"/>
      <c r="L2518" s="91"/>
      <c r="M2518" s="91"/>
      <c r="R2518"/>
      <c r="S2518"/>
      <c r="T2518"/>
      <c r="U2518"/>
      <c r="V2518"/>
      <c r="W2518"/>
      <c r="X2518"/>
      <c r="Y2518"/>
      <c r="Z2518"/>
      <c r="AA2518"/>
      <c r="AB2518"/>
      <c r="AC2518"/>
    </row>
    <row r="2519" spans="2:29" s="14" customFormat="1" x14ac:dyDescent="0.25">
      <c r="B2519"/>
      <c r="C2519"/>
      <c r="D2519"/>
      <c r="E2519"/>
      <c r="F2519"/>
      <c r="G2519"/>
      <c r="H2519"/>
      <c r="I2519"/>
      <c r="J2519"/>
      <c r="K2519" s="91"/>
      <c r="L2519" s="91"/>
      <c r="M2519" s="91"/>
      <c r="R2519"/>
      <c r="S2519"/>
      <c r="T2519"/>
      <c r="U2519"/>
      <c r="V2519"/>
      <c r="W2519"/>
      <c r="X2519"/>
      <c r="Y2519"/>
      <c r="Z2519"/>
      <c r="AA2519"/>
      <c r="AB2519"/>
      <c r="AC2519"/>
    </row>
    <row r="2520" spans="2:29" s="14" customFormat="1" x14ac:dyDescent="0.25">
      <c r="B2520"/>
      <c r="C2520"/>
      <c r="D2520"/>
      <c r="E2520"/>
      <c r="F2520"/>
      <c r="G2520"/>
      <c r="H2520"/>
      <c r="I2520"/>
      <c r="J2520"/>
      <c r="K2520" s="91"/>
      <c r="L2520" s="91"/>
      <c r="M2520" s="91"/>
      <c r="R2520"/>
      <c r="S2520"/>
      <c r="T2520"/>
      <c r="U2520"/>
      <c r="V2520"/>
      <c r="W2520"/>
      <c r="X2520"/>
      <c r="Y2520"/>
      <c r="Z2520"/>
      <c r="AA2520"/>
      <c r="AB2520"/>
      <c r="AC2520"/>
    </row>
    <row r="2521" spans="2:29" s="14" customFormat="1" x14ac:dyDescent="0.25">
      <c r="B2521"/>
      <c r="C2521"/>
      <c r="D2521"/>
      <c r="E2521"/>
      <c r="F2521"/>
      <c r="G2521"/>
      <c r="H2521"/>
      <c r="I2521"/>
      <c r="J2521"/>
      <c r="K2521" s="91"/>
      <c r="L2521" s="91"/>
      <c r="M2521" s="91"/>
      <c r="R2521"/>
      <c r="S2521"/>
      <c r="T2521"/>
      <c r="U2521"/>
      <c r="V2521"/>
      <c r="W2521"/>
      <c r="X2521"/>
      <c r="Y2521"/>
      <c r="Z2521"/>
      <c r="AA2521"/>
      <c r="AB2521"/>
      <c r="AC2521"/>
    </row>
    <row r="2522" spans="2:29" s="14" customFormat="1" x14ac:dyDescent="0.25">
      <c r="B2522"/>
      <c r="C2522"/>
      <c r="D2522"/>
      <c r="E2522"/>
      <c r="F2522"/>
      <c r="G2522"/>
      <c r="H2522"/>
      <c r="I2522"/>
      <c r="J2522"/>
      <c r="K2522" s="91"/>
      <c r="L2522" s="91"/>
      <c r="M2522" s="91"/>
      <c r="R2522"/>
      <c r="S2522"/>
      <c r="T2522"/>
      <c r="U2522"/>
      <c r="V2522"/>
      <c r="W2522"/>
      <c r="X2522"/>
      <c r="Y2522"/>
      <c r="Z2522"/>
      <c r="AA2522"/>
      <c r="AB2522"/>
      <c r="AC2522"/>
    </row>
    <row r="2523" spans="2:29" s="14" customFormat="1" x14ac:dyDescent="0.25">
      <c r="B2523"/>
      <c r="C2523"/>
      <c r="D2523"/>
      <c r="E2523"/>
      <c r="F2523"/>
      <c r="G2523"/>
      <c r="H2523"/>
      <c r="I2523"/>
      <c r="J2523"/>
      <c r="K2523" s="91"/>
      <c r="L2523" s="91"/>
      <c r="M2523" s="91"/>
      <c r="R2523"/>
      <c r="S2523"/>
      <c r="T2523"/>
      <c r="U2523"/>
      <c r="V2523"/>
      <c r="W2523"/>
      <c r="X2523"/>
      <c r="Y2523"/>
      <c r="Z2523"/>
      <c r="AA2523"/>
      <c r="AB2523"/>
      <c r="AC2523"/>
    </row>
    <row r="2524" spans="2:29" s="14" customFormat="1" x14ac:dyDescent="0.25">
      <c r="B2524"/>
      <c r="C2524"/>
      <c r="D2524"/>
      <c r="E2524"/>
      <c r="F2524"/>
      <c r="G2524"/>
      <c r="H2524"/>
      <c r="I2524"/>
      <c r="J2524"/>
      <c r="K2524" s="91"/>
      <c r="L2524" s="91"/>
      <c r="M2524" s="91"/>
      <c r="R2524"/>
      <c r="S2524"/>
      <c r="T2524"/>
      <c r="U2524"/>
      <c r="V2524"/>
      <c r="W2524"/>
      <c r="X2524"/>
      <c r="Y2524"/>
      <c r="Z2524"/>
      <c r="AA2524"/>
      <c r="AB2524"/>
      <c r="AC2524"/>
    </row>
    <row r="2525" spans="2:29" s="14" customFormat="1" x14ac:dyDescent="0.25">
      <c r="B2525"/>
      <c r="C2525"/>
      <c r="D2525"/>
      <c r="E2525"/>
      <c r="F2525"/>
      <c r="G2525"/>
      <c r="H2525"/>
      <c r="I2525"/>
      <c r="J2525"/>
      <c r="K2525" s="91"/>
      <c r="L2525" s="91"/>
      <c r="M2525" s="91"/>
      <c r="R2525"/>
      <c r="S2525"/>
      <c r="T2525"/>
      <c r="U2525"/>
      <c r="V2525"/>
      <c r="W2525"/>
      <c r="X2525"/>
      <c r="Y2525"/>
      <c r="Z2525"/>
      <c r="AA2525"/>
      <c r="AB2525"/>
      <c r="AC2525"/>
    </row>
    <row r="2526" spans="2:29" s="14" customFormat="1" x14ac:dyDescent="0.25">
      <c r="B2526"/>
      <c r="C2526"/>
      <c r="D2526"/>
      <c r="E2526"/>
      <c r="F2526"/>
      <c r="G2526"/>
      <c r="H2526"/>
      <c r="I2526"/>
      <c r="J2526"/>
      <c r="K2526" s="91"/>
      <c r="L2526" s="91"/>
      <c r="M2526" s="91"/>
      <c r="R2526"/>
      <c r="S2526"/>
      <c r="T2526"/>
      <c r="U2526"/>
      <c r="V2526"/>
      <c r="W2526"/>
      <c r="X2526"/>
      <c r="Y2526"/>
      <c r="Z2526"/>
      <c r="AA2526"/>
      <c r="AB2526"/>
      <c r="AC2526"/>
    </row>
    <row r="2527" spans="2:29" s="14" customFormat="1" x14ac:dyDescent="0.25">
      <c r="B2527"/>
      <c r="C2527"/>
      <c r="D2527"/>
      <c r="E2527"/>
      <c r="F2527"/>
      <c r="G2527"/>
      <c r="H2527"/>
      <c r="I2527"/>
      <c r="J2527"/>
      <c r="K2527" s="91"/>
      <c r="L2527" s="91"/>
      <c r="M2527" s="91"/>
      <c r="R2527"/>
      <c r="S2527"/>
      <c r="T2527"/>
      <c r="U2527"/>
      <c r="V2527"/>
      <c r="W2527"/>
      <c r="X2527"/>
      <c r="Y2527"/>
      <c r="Z2527"/>
      <c r="AA2527"/>
      <c r="AB2527"/>
      <c r="AC2527"/>
    </row>
    <row r="2528" spans="2:29" s="14" customFormat="1" x14ac:dyDescent="0.25">
      <c r="B2528"/>
      <c r="C2528"/>
      <c r="D2528"/>
      <c r="E2528"/>
      <c r="F2528"/>
      <c r="G2528"/>
      <c r="H2528"/>
      <c r="I2528"/>
      <c r="J2528"/>
      <c r="K2528" s="91"/>
      <c r="L2528" s="91"/>
      <c r="M2528" s="91"/>
      <c r="R2528"/>
      <c r="S2528"/>
      <c r="T2528"/>
      <c r="U2528"/>
      <c r="V2528"/>
      <c r="W2528"/>
      <c r="X2528"/>
      <c r="Y2528"/>
      <c r="Z2528"/>
      <c r="AA2528"/>
      <c r="AB2528"/>
      <c r="AC2528"/>
    </row>
    <row r="2529" spans="2:29" s="14" customFormat="1" x14ac:dyDescent="0.25">
      <c r="B2529"/>
      <c r="C2529"/>
      <c r="D2529"/>
      <c r="E2529"/>
      <c r="F2529"/>
      <c r="G2529"/>
      <c r="H2529"/>
      <c r="I2529"/>
      <c r="J2529"/>
      <c r="K2529" s="91"/>
      <c r="L2529" s="91"/>
      <c r="M2529" s="91"/>
      <c r="R2529"/>
      <c r="S2529"/>
      <c r="T2529"/>
      <c r="U2529"/>
      <c r="V2529"/>
      <c r="W2529"/>
      <c r="X2529"/>
      <c r="Y2529"/>
      <c r="Z2529"/>
      <c r="AA2529"/>
      <c r="AB2529"/>
      <c r="AC2529"/>
    </row>
    <row r="2530" spans="2:29" s="14" customFormat="1" x14ac:dyDescent="0.25">
      <c r="B2530"/>
      <c r="C2530"/>
      <c r="D2530"/>
      <c r="E2530"/>
      <c r="F2530"/>
      <c r="G2530"/>
      <c r="H2530"/>
      <c r="I2530"/>
      <c r="J2530"/>
      <c r="K2530" s="91"/>
      <c r="L2530" s="91"/>
      <c r="M2530" s="91"/>
      <c r="R2530"/>
      <c r="S2530"/>
      <c r="T2530"/>
      <c r="U2530"/>
      <c r="V2530"/>
      <c r="W2530"/>
      <c r="X2530"/>
      <c r="Y2530"/>
      <c r="Z2530"/>
      <c r="AA2530"/>
      <c r="AB2530"/>
      <c r="AC2530"/>
    </row>
    <row r="2531" spans="2:29" s="14" customFormat="1" x14ac:dyDescent="0.25">
      <c r="B2531"/>
      <c r="C2531"/>
      <c r="D2531"/>
      <c r="E2531"/>
      <c r="F2531"/>
      <c r="G2531"/>
      <c r="H2531"/>
      <c r="I2531"/>
      <c r="J2531"/>
      <c r="K2531" s="91"/>
      <c r="L2531" s="91"/>
      <c r="M2531" s="91"/>
      <c r="R2531"/>
      <c r="S2531"/>
      <c r="T2531"/>
      <c r="U2531"/>
      <c r="V2531"/>
      <c r="W2531"/>
      <c r="X2531"/>
      <c r="Y2531"/>
      <c r="Z2531"/>
      <c r="AA2531"/>
      <c r="AB2531"/>
      <c r="AC2531"/>
    </row>
    <row r="2532" spans="2:29" s="14" customFormat="1" x14ac:dyDescent="0.25">
      <c r="B2532"/>
      <c r="C2532"/>
      <c r="D2532"/>
      <c r="E2532"/>
      <c r="F2532"/>
      <c r="G2532"/>
      <c r="H2532"/>
      <c r="I2532"/>
      <c r="J2532"/>
      <c r="K2532" s="91"/>
      <c r="L2532" s="91"/>
      <c r="M2532" s="91"/>
      <c r="R2532"/>
      <c r="S2532"/>
      <c r="T2532"/>
      <c r="U2532"/>
      <c r="V2532"/>
      <c r="W2532"/>
      <c r="X2532"/>
      <c r="Y2532"/>
      <c r="Z2532"/>
      <c r="AA2532"/>
      <c r="AB2532"/>
      <c r="AC2532"/>
    </row>
    <row r="2533" spans="2:29" s="14" customFormat="1" x14ac:dyDescent="0.25">
      <c r="B2533"/>
      <c r="C2533"/>
      <c r="D2533"/>
      <c r="E2533"/>
      <c r="F2533"/>
      <c r="G2533"/>
      <c r="H2533"/>
      <c r="I2533"/>
      <c r="J2533"/>
      <c r="K2533" s="91"/>
      <c r="L2533" s="91"/>
      <c r="M2533" s="91"/>
      <c r="R2533"/>
      <c r="S2533"/>
      <c r="T2533"/>
      <c r="U2533"/>
      <c r="V2533"/>
      <c r="W2533"/>
      <c r="X2533"/>
      <c r="Y2533"/>
      <c r="Z2533"/>
      <c r="AA2533"/>
      <c r="AB2533"/>
      <c r="AC2533"/>
    </row>
    <row r="2534" spans="2:29" s="14" customFormat="1" x14ac:dyDescent="0.25">
      <c r="B2534"/>
      <c r="C2534"/>
      <c r="D2534"/>
      <c r="E2534"/>
      <c r="F2534"/>
      <c r="G2534"/>
      <c r="H2534"/>
      <c r="I2534"/>
      <c r="J2534"/>
      <c r="K2534" s="91"/>
      <c r="L2534" s="91"/>
      <c r="M2534" s="91"/>
      <c r="R2534"/>
      <c r="S2534"/>
      <c r="T2534"/>
      <c r="U2534"/>
      <c r="V2534"/>
      <c r="W2534"/>
      <c r="X2534"/>
      <c r="Y2534"/>
      <c r="Z2534"/>
      <c r="AA2534"/>
      <c r="AB2534"/>
      <c r="AC2534"/>
    </row>
    <row r="2535" spans="2:29" s="14" customFormat="1" x14ac:dyDescent="0.25">
      <c r="B2535"/>
      <c r="C2535"/>
      <c r="D2535"/>
      <c r="E2535"/>
      <c r="F2535"/>
      <c r="G2535"/>
      <c r="H2535"/>
      <c r="I2535"/>
      <c r="J2535"/>
      <c r="K2535" s="91"/>
      <c r="L2535" s="91"/>
      <c r="M2535" s="91"/>
      <c r="R2535"/>
      <c r="S2535"/>
      <c r="T2535"/>
      <c r="U2535"/>
      <c r="V2535"/>
      <c r="W2535"/>
      <c r="X2535"/>
      <c r="Y2535"/>
      <c r="Z2535"/>
      <c r="AA2535"/>
      <c r="AB2535"/>
      <c r="AC2535"/>
    </row>
    <row r="2536" spans="2:29" s="14" customFormat="1" x14ac:dyDescent="0.25">
      <c r="B2536"/>
      <c r="C2536"/>
      <c r="D2536"/>
      <c r="E2536"/>
      <c r="F2536"/>
      <c r="G2536"/>
      <c r="H2536"/>
      <c r="I2536"/>
      <c r="J2536"/>
      <c r="K2536" s="91"/>
      <c r="L2536" s="91"/>
      <c r="M2536" s="91"/>
      <c r="R2536"/>
      <c r="S2536"/>
      <c r="T2536"/>
      <c r="U2536"/>
      <c r="V2536"/>
      <c r="W2536"/>
      <c r="X2536"/>
      <c r="Y2536"/>
      <c r="Z2536"/>
      <c r="AA2536"/>
      <c r="AB2536"/>
      <c r="AC2536"/>
    </row>
    <row r="2537" spans="2:29" s="14" customFormat="1" x14ac:dyDescent="0.25">
      <c r="B2537"/>
      <c r="C2537"/>
      <c r="D2537"/>
      <c r="E2537"/>
      <c r="F2537"/>
      <c r="G2537"/>
      <c r="H2537"/>
      <c r="I2537"/>
      <c r="J2537"/>
      <c r="K2537" s="91"/>
      <c r="L2537" s="91"/>
      <c r="M2537" s="91"/>
      <c r="R2537"/>
      <c r="S2537"/>
      <c r="T2537"/>
      <c r="U2537"/>
      <c r="V2537"/>
      <c r="W2537"/>
      <c r="X2537"/>
      <c r="Y2537"/>
      <c r="Z2537"/>
      <c r="AA2537"/>
      <c r="AB2537"/>
      <c r="AC2537"/>
    </row>
    <row r="2538" spans="2:29" s="14" customFormat="1" x14ac:dyDescent="0.25">
      <c r="B2538"/>
      <c r="C2538"/>
      <c r="D2538"/>
      <c r="E2538"/>
      <c r="F2538"/>
      <c r="G2538"/>
      <c r="H2538"/>
      <c r="I2538"/>
      <c r="J2538"/>
      <c r="K2538" s="91"/>
      <c r="L2538" s="91"/>
      <c r="M2538" s="91"/>
      <c r="R2538"/>
      <c r="S2538"/>
      <c r="T2538"/>
      <c r="U2538"/>
      <c r="V2538"/>
      <c r="W2538"/>
      <c r="X2538"/>
      <c r="Y2538"/>
      <c r="Z2538"/>
      <c r="AA2538"/>
      <c r="AB2538"/>
      <c r="AC2538"/>
    </row>
    <row r="2539" spans="2:29" s="14" customFormat="1" x14ac:dyDescent="0.25">
      <c r="B2539"/>
      <c r="C2539"/>
      <c r="D2539"/>
      <c r="E2539"/>
      <c r="F2539"/>
      <c r="G2539"/>
      <c r="H2539"/>
      <c r="I2539"/>
      <c r="J2539"/>
      <c r="K2539" s="91"/>
      <c r="L2539" s="91"/>
      <c r="M2539" s="91"/>
      <c r="R2539"/>
      <c r="S2539"/>
      <c r="T2539"/>
      <c r="U2539"/>
      <c r="V2539"/>
      <c r="W2539"/>
      <c r="X2539"/>
      <c r="Y2539"/>
      <c r="Z2539"/>
      <c r="AA2539"/>
      <c r="AB2539"/>
      <c r="AC2539"/>
    </row>
    <row r="2540" spans="2:29" s="14" customFormat="1" x14ac:dyDescent="0.25">
      <c r="B2540"/>
      <c r="C2540"/>
      <c r="D2540"/>
      <c r="E2540"/>
      <c r="F2540"/>
      <c r="G2540"/>
      <c r="H2540"/>
      <c r="I2540"/>
      <c r="J2540"/>
      <c r="K2540" s="91"/>
      <c r="L2540" s="91"/>
      <c r="M2540" s="91"/>
      <c r="R2540"/>
      <c r="S2540"/>
      <c r="T2540"/>
      <c r="U2540"/>
      <c r="V2540"/>
      <c r="W2540"/>
      <c r="X2540"/>
      <c r="Y2540"/>
      <c r="Z2540"/>
      <c r="AA2540"/>
      <c r="AB2540"/>
      <c r="AC2540"/>
    </row>
    <row r="2541" spans="2:29" s="14" customFormat="1" x14ac:dyDescent="0.25">
      <c r="B2541"/>
      <c r="C2541"/>
      <c r="D2541"/>
      <c r="E2541"/>
      <c r="F2541"/>
      <c r="G2541"/>
      <c r="H2541"/>
      <c r="I2541"/>
      <c r="J2541"/>
      <c r="K2541" s="91"/>
      <c r="L2541" s="91"/>
      <c r="M2541" s="91"/>
      <c r="R2541"/>
      <c r="S2541"/>
      <c r="T2541"/>
      <c r="U2541"/>
      <c r="V2541"/>
      <c r="W2541"/>
      <c r="X2541"/>
      <c r="Y2541"/>
      <c r="Z2541"/>
      <c r="AA2541"/>
      <c r="AB2541"/>
      <c r="AC2541"/>
    </row>
    <row r="2542" spans="2:29" s="14" customFormat="1" x14ac:dyDescent="0.25">
      <c r="B2542"/>
      <c r="C2542"/>
      <c r="D2542"/>
      <c r="E2542"/>
      <c r="F2542"/>
      <c r="G2542"/>
      <c r="H2542"/>
      <c r="I2542"/>
      <c r="J2542"/>
      <c r="K2542" s="91"/>
      <c r="L2542" s="91"/>
      <c r="M2542" s="91"/>
      <c r="R2542"/>
      <c r="S2542"/>
      <c r="T2542"/>
      <c r="U2542"/>
      <c r="V2542"/>
      <c r="W2542"/>
      <c r="X2542"/>
      <c r="Y2542"/>
      <c r="Z2542"/>
      <c r="AA2542"/>
      <c r="AB2542"/>
      <c r="AC2542"/>
    </row>
    <row r="2543" spans="2:29" s="14" customFormat="1" x14ac:dyDescent="0.25">
      <c r="B2543"/>
      <c r="C2543"/>
      <c r="D2543"/>
      <c r="E2543"/>
      <c r="F2543"/>
      <c r="G2543"/>
      <c r="H2543"/>
      <c r="I2543"/>
      <c r="J2543"/>
      <c r="K2543" s="91"/>
      <c r="L2543" s="91"/>
      <c r="M2543" s="91"/>
      <c r="R2543"/>
      <c r="S2543"/>
      <c r="T2543"/>
      <c r="U2543"/>
      <c r="V2543"/>
      <c r="W2543"/>
      <c r="X2543"/>
      <c r="Y2543"/>
      <c r="Z2543"/>
      <c r="AA2543"/>
      <c r="AB2543"/>
      <c r="AC2543"/>
    </row>
    <row r="2544" spans="2:29" s="14" customFormat="1" x14ac:dyDescent="0.25">
      <c r="B2544"/>
      <c r="C2544"/>
      <c r="D2544"/>
      <c r="E2544"/>
      <c r="F2544"/>
      <c r="G2544"/>
      <c r="H2544"/>
      <c r="I2544"/>
      <c r="J2544"/>
      <c r="K2544" s="91"/>
      <c r="L2544" s="91"/>
      <c r="M2544" s="91"/>
      <c r="R2544"/>
      <c r="S2544"/>
      <c r="T2544"/>
      <c r="U2544"/>
      <c r="V2544"/>
      <c r="W2544"/>
      <c r="X2544"/>
      <c r="Y2544"/>
      <c r="Z2544"/>
      <c r="AA2544"/>
      <c r="AB2544"/>
      <c r="AC2544"/>
    </row>
    <row r="2545" spans="2:29" s="14" customFormat="1" x14ac:dyDescent="0.25">
      <c r="B2545"/>
      <c r="C2545"/>
      <c r="D2545"/>
      <c r="E2545"/>
      <c r="F2545"/>
      <c r="G2545"/>
      <c r="H2545"/>
      <c r="I2545"/>
      <c r="J2545"/>
      <c r="K2545" s="91"/>
      <c r="L2545" s="91"/>
      <c r="M2545" s="91"/>
      <c r="R2545"/>
      <c r="S2545"/>
      <c r="T2545"/>
      <c r="U2545"/>
      <c r="V2545"/>
      <c r="W2545"/>
      <c r="X2545"/>
      <c r="Y2545"/>
      <c r="Z2545"/>
      <c r="AA2545"/>
      <c r="AB2545"/>
      <c r="AC2545"/>
    </row>
    <row r="2546" spans="2:29" s="14" customFormat="1" x14ac:dyDescent="0.25">
      <c r="B2546"/>
      <c r="C2546"/>
      <c r="D2546"/>
      <c r="E2546"/>
      <c r="F2546"/>
      <c r="G2546"/>
      <c r="H2546"/>
      <c r="I2546"/>
      <c r="J2546"/>
      <c r="K2546" s="91"/>
      <c r="L2546" s="91"/>
      <c r="M2546" s="91"/>
      <c r="R2546"/>
      <c r="S2546"/>
      <c r="T2546"/>
      <c r="U2546"/>
      <c r="V2546"/>
      <c r="W2546"/>
      <c r="X2546"/>
      <c r="Y2546"/>
      <c r="Z2546"/>
      <c r="AA2546"/>
      <c r="AB2546"/>
      <c r="AC2546"/>
    </row>
    <row r="2547" spans="2:29" s="14" customFormat="1" x14ac:dyDescent="0.25">
      <c r="B2547"/>
      <c r="C2547"/>
      <c r="D2547"/>
      <c r="E2547"/>
      <c r="F2547"/>
      <c r="G2547"/>
      <c r="H2547"/>
      <c r="I2547"/>
      <c r="J2547"/>
      <c r="K2547" s="91"/>
      <c r="L2547" s="91"/>
      <c r="M2547" s="91"/>
      <c r="R2547"/>
      <c r="S2547"/>
      <c r="T2547"/>
      <c r="U2547"/>
      <c r="V2547"/>
      <c r="W2547"/>
      <c r="X2547"/>
      <c r="Y2547"/>
      <c r="Z2547"/>
      <c r="AA2547"/>
      <c r="AB2547"/>
      <c r="AC2547"/>
    </row>
    <row r="2548" spans="2:29" s="14" customFormat="1" x14ac:dyDescent="0.25">
      <c r="B2548"/>
      <c r="C2548"/>
      <c r="D2548"/>
      <c r="E2548"/>
      <c r="F2548"/>
      <c r="G2548"/>
      <c r="H2548"/>
      <c r="I2548"/>
      <c r="J2548"/>
      <c r="K2548" s="91"/>
      <c r="L2548" s="91"/>
      <c r="M2548" s="91"/>
      <c r="R2548"/>
      <c r="S2548"/>
      <c r="T2548"/>
      <c r="U2548"/>
      <c r="V2548"/>
      <c r="W2548"/>
      <c r="X2548"/>
      <c r="Y2548"/>
      <c r="Z2548"/>
      <c r="AA2548"/>
      <c r="AB2548"/>
      <c r="AC2548"/>
    </row>
    <row r="2549" spans="2:29" s="14" customFormat="1" x14ac:dyDescent="0.25">
      <c r="B2549"/>
      <c r="C2549"/>
      <c r="D2549"/>
      <c r="E2549"/>
      <c r="F2549"/>
      <c r="G2549"/>
      <c r="H2549"/>
      <c r="I2549"/>
      <c r="J2549"/>
      <c r="K2549" s="91"/>
      <c r="L2549" s="91"/>
      <c r="M2549" s="91"/>
      <c r="R2549"/>
      <c r="S2549"/>
      <c r="T2549"/>
      <c r="U2549"/>
      <c r="V2549"/>
      <c r="W2549"/>
      <c r="X2549"/>
      <c r="Y2549"/>
      <c r="Z2549"/>
      <c r="AA2549"/>
      <c r="AB2549"/>
      <c r="AC2549"/>
    </row>
    <row r="2550" spans="2:29" s="14" customFormat="1" x14ac:dyDescent="0.25">
      <c r="B2550"/>
      <c r="C2550"/>
      <c r="D2550"/>
      <c r="E2550"/>
      <c r="F2550"/>
      <c r="G2550"/>
      <c r="H2550"/>
      <c r="I2550"/>
      <c r="J2550"/>
      <c r="K2550" s="91"/>
      <c r="L2550" s="91"/>
      <c r="M2550" s="91"/>
      <c r="R2550"/>
      <c r="S2550"/>
      <c r="T2550"/>
      <c r="U2550"/>
      <c r="V2550"/>
      <c r="W2550"/>
      <c r="X2550"/>
      <c r="Y2550"/>
      <c r="Z2550"/>
      <c r="AA2550"/>
      <c r="AB2550"/>
      <c r="AC2550"/>
    </row>
    <row r="2551" spans="2:29" s="14" customFormat="1" x14ac:dyDescent="0.25">
      <c r="B2551"/>
      <c r="C2551"/>
      <c r="D2551"/>
      <c r="E2551"/>
      <c r="F2551"/>
      <c r="G2551"/>
      <c r="H2551"/>
      <c r="I2551"/>
      <c r="J2551"/>
      <c r="K2551" s="91"/>
      <c r="L2551" s="91"/>
      <c r="M2551" s="91"/>
      <c r="R2551"/>
      <c r="S2551"/>
      <c r="T2551"/>
      <c r="U2551"/>
      <c r="V2551"/>
      <c r="W2551"/>
      <c r="X2551"/>
      <c r="Y2551"/>
      <c r="Z2551"/>
      <c r="AA2551"/>
      <c r="AB2551"/>
      <c r="AC2551"/>
    </row>
    <row r="2552" spans="2:29" s="14" customFormat="1" x14ac:dyDescent="0.25">
      <c r="B2552"/>
      <c r="C2552"/>
      <c r="D2552"/>
      <c r="E2552"/>
      <c r="F2552"/>
      <c r="G2552"/>
      <c r="H2552"/>
      <c r="I2552"/>
      <c r="J2552"/>
      <c r="K2552" s="91"/>
      <c r="L2552" s="91"/>
      <c r="M2552" s="91"/>
      <c r="R2552"/>
      <c r="S2552"/>
      <c r="T2552"/>
      <c r="U2552"/>
      <c r="V2552"/>
      <c r="W2552"/>
      <c r="X2552"/>
      <c r="Y2552"/>
      <c r="Z2552"/>
      <c r="AA2552"/>
      <c r="AB2552"/>
      <c r="AC2552"/>
    </row>
    <row r="2553" spans="2:29" s="14" customFormat="1" x14ac:dyDescent="0.25">
      <c r="B2553"/>
      <c r="C2553"/>
      <c r="D2553"/>
      <c r="E2553"/>
      <c r="F2553"/>
      <c r="G2553"/>
      <c r="H2553"/>
      <c r="I2553"/>
      <c r="J2553"/>
      <c r="K2553" s="91"/>
      <c r="L2553" s="91"/>
      <c r="M2553" s="91"/>
      <c r="R2553"/>
      <c r="S2553"/>
      <c r="T2553"/>
      <c r="U2553"/>
      <c r="V2553"/>
      <c r="W2553"/>
      <c r="X2553"/>
      <c r="Y2553"/>
      <c r="Z2553"/>
      <c r="AA2553"/>
      <c r="AB2553"/>
      <c r="AC2553"/>
    </row>
    <row r="2554" spans="2:29" s="14" customFormat="1" x14ac:dyDescent="0.25">
      <c r="B2554"/>
      <c r="C2554"/>
      <c r="D2554"/>
      <c r="E2554"/>
      <c r="F2554"/>
      <c r="G2554"/>
      <c r="H2554"/>
      <c r="I2554"/>
      <c r="J2554"/>
      <c r="K2554" s="91"/>
      <c r="L2554" s="91"/>
      <c r="M2554" s="91"/>
      <c r="R2554"/>
      <c r="S2554"/>
      <c r="T2554"/>
      <c r="U2554"/>
      <c r="V2554"/>
      <c r="W2554"/>
      <c r="X2554"/>
      <c r="Y2554"/>
      <c r="Z2554"/>
      <c r="AA2554"/>
      <c r="AB2554"/>
      <c r="AC2554"/>
    </row>
    <row r="2555" spans="2:29" s="14" customFormat="1" x14ac:dyDescent="0.25">
      <c r="B2555"/>
      <c r="C2555"/>
      <c r="D2555"/>
      <c r="E2555"/>
      <c r="F2555"/>
      <c r="G2555"/>
      <c r="H2555"/>
      <c r="I2555"/>
      <c r="J2555"/>
      <c r="K2555" s="91"/>
      <c r="L2555" s="91"/>
      <c r="M2555" s="91"/>
      <c r="R2555"/>
      <c r="S2555"/>
      <c r="T2555"/>
      <c r="U2555"/>
      <c r="V2555"/>
      <c r="W2555"/>
      <c r="X2555"/>
      <c r="Y2555"/>
      <c r="Z2555"/>
      <c r="AA2555"/>
      <c r="AB2555"/>
      <c r="AC2555"/>
    </row>
    <row r="2556" spans="2:29" s="14" customFormat="1" x14ac:dyDescent="0.25">
      <c r="B2556"/>
      <c r="C2556"/>
      <c r="D2556"/>
      <c r="E2556"/>
      <c r="F2556"/>
      <c r="G2556"/>
      <c r="H2556"/>
      <c r="I2556"/>
      <c r="J2556"/>
      <c r="K2556" s="91"/>
      <c r="L2556" s="91"/>
      <c r="M2556" s="91"/>
      <c r="R2556"/>
      <c r="S2556"/>
      <c r="T2556"/>
      <c r="U2556"/>
      <c r="V2556"/>
      <c r="W2556"/>
      <c r="X2556"/>
      <c r="Y2556"/>
      <c r="Z2556"/>
      <c r="AA2556"/>
      <c r="AB2556"/>
      <c r="AC2556"/>
    </row>
    <row r="2557" spans="2:29" s="14" customFormat="1" x14ac:dyDescent="0.25">
      <c r="B2557"/>
      <c r="C2557"/>
      <c r="D2557"/>
      <c r="E2557"/>
      <c r="F2557"/>
      <c r="G2557"/>
      <c r="H2557"/>
      <c r="I2557"/>
      <c r="J2557"/>
      <c r="K2557" s="91"/>
      <c r="L2557" s="91"/>
      <c r="M2557" s="91"/>
      <c r="R2557"/>
      <c r="S2557"/>
      <c r="T2557"/>
      <c r="U2557"/>
      <c r="V2557"/>
      <c r="W2557"/>
      <c r="X2557"/>
      <c r="Y2557"/>
      <c r="Z2557"/>
      <c r="AA2557"/>
      <c r="AB2557"/>
      <c r="AC2557"/>
    </row>
    <row r="2558" spans="2:29" s="14" customFormat="1" x14ac:dyDescent="0.25">
      <c r="B2558"/>
      <c r="C2558"/>
      <c r="D2558"/>
      <c r="E2558"/>
      <c r="F2558"/>
      <c r="G2558"/>
      <c r="H2558"/>
      <c r="I2558"/>
      <c r="J2558"/>
      <c r="K2558" s="91"/>
      <c r="L2558" s="91"/>
      <c r="M2558" s="91"/>
      <c r="R2558"/>
      <c r="S2558"/>
      <c r="T2558"/>
      <c r="U2558"/>
      <c r="V2558"/>
      <c r="W2558"/>
      <c r="X2558"/>
      <c r="Y2558"/>
      <c r="Z2558"/>
      <c r="AA2558"/>
      <c r="AB2558"/>
      <c r="AC2558"/>
    </row>
    <row r="2559" spans="2:29" s="14" customFormat="1" x14ac:dyDescent="0.25">
      <c r="B2559"/>
      <c r="C2559"/>
      <c r="D2559"/>
      <c r="E2559"/>
      <c r="F2559"/>
      <c r="G2559"/>
      <c r="H2559"/>
      <c r="I2559"/>
      <c r="J2559"/>
      <c r="K2559" s="91"/>
      <c r="L2559" s="91"/>
      <c r="M2559" s="91"/>
      <c r="R2559"/>
      <c r="S2559"/>
      <c r="T2559"/>
      <c r="U2559"/>
      <c r="V2559"/>
      <c r="W2559"/>
      <c r="X2559"/>
      <c r="Y2559"/>
      <c r="Z2559"/>
      <c r="AA2559"/>
      <c r="AB2559"/>
      <c r="AC2559"/>
    </row>
    <row r="2560" spans="2:29" s="14" customFormat="1" x14ac:dyDescent="0.25">
      <c r="B2560"/>
      <c r="C2560"/>
      <c r="D2560"/>
      <c r="E2560"/>
      <c r="F2560"/>
      <c r="G2560"/>
      <c r="H2560"/>
      <c r="I2560"/>
      <c r="J2560"/>
      <c r="K2560" s="91"/>
      <c r="L2560" s="91"/>
      <c r="M2560" s="91"/>
      <c r="R2560"/>
      <c r="S2560"/>
      <c r="T2560"/>
      <c r="U2560"/>
      <c r="V2560"/>
      <c r="W2560"/>
      <c r="X2560"/>
      <c r="Y2560"/>
      <c r="Z2560"/>
      <c r="AA2560"/>
      <c r="AB2560"/>
      <c r="AC2560"/>
    </row>
    <row r="2561" spans="2:29" s="14" customFormat="1" x14ac:dyDescent="0.25">
      <c r="B2561"/>
      <c r="C2561"/>
      <c r="D2561"/>
      <c r="E2561"/>
      <c r="F2561"/>
      <c r="G2561"/>
      <c r="H2561"/>
      <c r="I2561"/>
      <c r="J2561"/>
      <c r="K2561" s="91"/>
      <c r="L2561" s="91"/>
      <c r="M2561" s="91"/>
      <c r="R2561"/>
      <c r="S2561"/>
      <c r="T2561"/>
      <c r="U2561"/>
      <c r="V2561"/>
      <c r="W2561"/>
      <c r="X2561"/>
      <c r="Y2561"/>
      <c r="Z2561"/>
      <c r="AA2561"/>
      <c r="AB2561"/>
      <c r="AC2561"/>
    </row>
    <row r="2562" spans="2:29" s="14" customFormat="1" x14ac:dyDescent="0.25">
      <c r="B2562"/>
      <c r="C2562"/>
      <c r="D2562"/>
      <c r="E2562"/>
      <c r="F2562"/>
      <c r="G2562"/>
      <c r="H2562"/>
      <c r="I2562"/>
      <c r="J2562"/>
      <c r="K2562" s="91"/>
      <c r="L2562" s="91"/>
      <c r="M2562" s="91"/>
      <c r="R2562"/>
      <c r="S2562"/>
      <c r="T2562"/>
      <c r="U2562"/>
      <c r="V2562"/>
      <c r="W2562"/>
      <c r="X2562"/>
      <c r="Y2562"/>
      <c r="Z2562"/>
      <c r="AA2562"/>
      <c r="AB2562"/>
      <c r="AC2562"/>
    </row>
    <row r="2563" spans="2:29" s="14" customFormat="1" x14ac:dyDescent="0.25">
      <c r="B2563"/>
      <c r="C2563"/>
      <c r="D2563"/>
      <c r="E2563"/>
      <c r="F2563"/>
      <c r="G2563"/>
      <c r="H2563"/>
      <c r="I2563"/>
      <c r="J2563"/>
      <c r="K2563" s="91"/>
      <c r="L2563" s="91"/>
      <c r="M2563" s="91"/>
      <c r="R2563"/>
      <c r="S2563"/>
      <c r="T2563"/>
      <c r="U2563"/>
      <c r="V2563"/>
      <c r="W2563"/>
      <c r="X2563"/>
      <c r="Y2563"/>
      <c r="Z2563"/>
      <c r="AA2563"/>
      <c r="AB2563"/>
      <c r="AC2563"/>
    </row>
    <row r="2564" spans="2:29" s="14" customFormat="1" x14ac:dyDescent="0.25">
      <c r="B2564"/>
      <c r="C2564"/>
      <c r="D2564"/>
      <c r="E2564"/>
      <c r="F2564"/>
      <c r="G2564"/>
      <c r="H2564"/>
      <c r="I2564"/>
      <c r="J2564"/>
      <c r="K2564" s="91"/>
      <c r="L2564" s="91"/>
      <c r="M2564" s="91"/>
      <c r="R2564"/>
      <c r="S2564"/>
      <c r="T2564"/>
      <c r="U2564"/>
      <c r="V2564"/>
      <c r="W2564"/>
      <c r="X2564"/>
      <c r="Y2564"/>
      <c r="Z2564"/>
      <c r="AA2564"/>
      <c r="AB2564"/>
      <c r="AC2564"/>
    </row>
    <row r="2565" spans="2:29" s="14" customFormat="1" x14ac:dyDescent="0.25">
      <c r="B2565"/>
      <c r="C2565"/>
      <c r="D2565"/>
      <c r="E2565"/>
      <c r="F2565"/>
      <c r="G2565"/>
      <c r="H2565"/>
      <c r="I2565"/>
      <c r="J2565"/>
      <c r="K2565" s="91"/>
      <c r="L2565" s="91"/>
      <c r="M2565" s="91"/>
      <c r="R2565"/>
      <c r="S2565"/>
      <c r="T2565"/>
      <c r="U2565"/>
      <c r="V2565"/>
      <c r="W2565"/>
      <c r="X2565"/>
      <c r="Y2565"/>
      <c r="Z2565"/>
      <c r="AA2565"/>
      <c r="AB2565"/>
      <c r="AC2565"/>
    </row>
    <row r="2566" spans="2:29" s="14" customFormat="1" x14ac:dyDescent="0.25">
      <c r="B2566"/>
      <c r="C2566"/>
      <c r="D2566"/>
      <c r="E2566"/>
      <c r="F2566"/>
      <c r="G2566"/>
      <c r="H2566"/>
      <c r="I2566"/>
      <c r="J2566"/>
      <c r="K2566" s="91"/>
      <c r="L2566" s="91"/>
      <c r="M2566" s="91"/>
      <c r="R2566"/>
      <c r="S2566"/>
      <c r="T2566"/>
      <c r="U2566"/>
      <c r="V2566"/>
      <c r="W2566"/>
      <c r="X2566"/>
      <c r="Y2566"/>
      <c r="Z2566"/>
      <c r="AA2566"/>
      <c r="AB2566"/>
      <c r="AC2566"/>
    </row>
    <row r="2567" spans="2:29" s="14" customFormat="1" x14ac:dyDescent="0.25">
      <c r="B2567"/>
      <c r="C2567"/>
      <c r="D2567"/>
      <c r="E2567"/>
      <c r="F2567"/>
      <c r="G2567"/>
      <c r="H2567"/>
      <c r="I2567"/>
      <c r="J2567"/>
      <c r="K2567" s="91"/>
      <c r="L2567" s="91"/>
      <c r="M2567" s="91"/>
      <c r="R2567"/>
      <c r="S2567"/>
      <c r="T2567"/>
      <c r="U2567"/>
      <c r="V2567"/>
      <c r="W2567"/>
      <c r="X2567"/>
      <c r="Y2567"/>
      <c r="Z2567"/>
      <c r="AA2567"/>
      <c r="AB2567"/>
      <c r="AC2567"/>
    </row>
    <row r="2568" spans="2:29" s="14" customFormat="1" x14ac:dyDescent="0.25">
      <c r="B2568"/>
      <c r="C2568"/>
      <c r="D2568"/>
      <c r="E2568"/>
      <c r="F2568"/>
      <c r="G2568"/>
      <c r="H2568"/>
      <c r="I2568"/>
      <c r="J2568"/>
      <c r="K2568" s="91"/>
      <c r="L2568" s="91"/>
      <c r="M2568" s="91"/>
      <c r="R2568"/>
      <c r="S2568"/>
      <c r="T2568"/>
      <c r="U2568"/>
      <c r="V2568"/>
      <c r="W2568"/>
      <c r="X2568"/>
      <c r="Y2568"/>
      <c r="Z2568"/>
      <c r="AA2568"/>
      <c r="AB2568"/>
      <c r="AC2568"/>
    </row>
    <row r="2569" spans="2:29" s="14" customFormat="1" x14ac:dyDescent="0.25">
      <c r="B2569"/>
      <c r="C2569"/>
      <c r="D2569"/>
      <c r="E2569"/>
      <c r="F2569"/>
      <c r="G2569"/>
      <c r="H2569"/>
      <c r="I2569"/>
      <c r="J2569"/>
      <c r="K2569" s="91"/>
      <c r="L2569" s="91"/>
      <c r="M2569" s="91"/>
      <c r="R2569"/>
      <c r="S2569"/>
      <c r="T2569"/>
      <c r="U2569"/>
      <c r="V2569"/>
      <c r="W2569"/>
      <c r="X2569"/>
      <c r="Y2569"/>
      <c r="Z2569"/>
      <c r="AA2569"/>
      <c r="AB2569"/>
      <c r="AC2569"/>
    </row>
    <row r="2570" spans="2:29" s="14" customFormat="1" x14ac:dyDescent="0.25">
      <c r="B2570"/>
      <c r="C2570"/>
      <c r="D2570"/>
      <c r="E2570"/>
      <c r="F2570"/>
      <c r="G2570"/>
      <c r="H2570"/>
      <c r="I2570"/>
      <c r="J2570"/>
      <c r="K2570" s="91"/>
      <c r="L2570" s="91"/>
      <c r="M2570" s="91"/>
      <c r="R2570"/>
      <c r="S2570"/>
      <c r="T2570"/>
      <c r="U2570"/>
      <c r="V2570"/>
      <c r="W2570"/>
      <c r="X2570"/>
      <c r="Y2570"/>
      <c r="Z2570"/>
      <c r="AA2570"/>
      <c r="AB2570"/>
      <c r="AC2570"/>
    </row>
    <row r="2571" spans="2:29" s="14" customFormat="1" x14ac:dyDescent="0.25">
      <c r="B2571"/>
      <c r="C2571"/>
      <c r="D2571"/>
      <c r="E2571"/>
      <c r="F2571"/>
      <c r="G2571"/>
      <c r="H2571"/>
      <c r="I2571"/>
      <c r="J2571"/>
      <c r="K2571" s="91"/>
      <c r="L2571" s="91"/>
      <c r="M2571" s="91"/>
      <c r="R2571"/>
      <c r="S2571"/>
      <c r="T2571"/>
      <c r="U2571"/>
      <c r="V2571"/>
      <c r="W2571"/>
      <c r="X2571"/>
      <c r="Y2571"/>
      <c r="Z2571"/>
      <c r="AA2571"/>
      <c r="AB2571"/>
      <c r="AC2571"/>
    </row>
    <row r="2572" spans="2:29" s="14" customFormat="1" x14ac:dyDescent="0.25">
      <c r="B2572"/>
      <c r="C2572"/>
      <c r="D2572"/>
      <c r="E2572"/>
      <c r="F2572"/>
      <c r="G2572"/>
      <c r="H2572"/>
      <c r="I2572"/>
      <c r="J2572"/>
      <c r="K2572" s="91"/>
      <c r="L2572" s="91"/>
      <c r="M2572" s="91"/>
      <c r="R2572"/>
      <c r="S2572"/>
      <c r="T2572"/>
      <c r="U2572"/>
      <c r="V2572"/>
      <c r="W2572"/>
      <c r="X2572"/>
      <c r="Y2572"/>
      <c r="Z2572"/>
      <c r="AA2572"/>
      <c r="AB2572"/>
      <c r="AC2572"/>
    </row>
    <row r="2573" spans="2:29" s="14" customFormat="1" x14ac:dyDescent="0.25">
      <c r="B2573"/>
      <c r="C2573"/>
      <c r="D2573"/>
      <c r="E2573"/>
      <c r="F2573"/>
      <c r="G2573"/>
      <c r="H2573"/>
      <c r="I2573"/>
      <c r="J2573"/>
      <c r="K2573" s="91"/>
      <c r="L2573" s="91"/>
      <c r="M2573" s="91"/>
      <c r="R2573"/>
      <c r="S2573"/>
      <c r="T2573"/>
      <c r="U2573"/>
      <c r="V2573"/>
      <c r="W2573"/>
      <c r="X2573"/>
      <c r="Y2573"/>
      <c r="Z2573"/>
      <c r="AA2573"/>
      <c r="AB2573"/>
      <c r="AC2573"/>
    </row>
    <row r="2574" spans="2:29" s="14" customFormat="1" x14ac:dyDescent="0.25">
      <c r="B2574"/>
      <c r="C2574"/>
      <c r="D2574"/>
      <c r="E2574"/>
      <c r="F2574"/>
      <c r="G2574"/>
      <c r="H2574"/>
      <c r="I2574"/>
      <c r="J2574"/>
      <c r="K2574" s="91"/>
      <c r="L2574" s="91"/>
      <c r="M2574" s="91"/>
      <c r="R2574"/>
      <c r="S2574"/>
      <c r="T2574"/>
      <c r="U2574"/>
      <c r="V2574"/>
      <c r="W2574"/>
      <c r="X2574"/>
      <c r="Y2574"/>
      <c r="Z2574"/>
      <c r="AA2574"/>
      <c r="AB2574"/>
      <c r="AC2574"/>
    </row>
    <row r="2575" spans="2:29" s="14" customFormat="1" x14ac:dyDescent="0.25">
      <c r="B2575"/>
      <c r="C2575"/>
      <c r="D2575"/>
      <c r="E2575"/>
      <c r="F2575"/>
      <c r="G2575"/>
      <c r="H2575"/>
      <c r="I2575"/>
      <c r="J2575"/>
      <c r="K2575" s="91"/>
      <c r="L2575" s="91"/>
      <c r="M2575" s="91"/>
      <c r="R2575"/>
      <c r="S2575"/>
      <c r="T2575"/>
      <c r="U2575"/>
      <c r="V2575"/>
      <c r="W2575"/>
      <c r="X2575"/>
      <c r="Y2575"/>
      <c r="Z2575"/>
      <c r="AA2575"/>
      <c r="AB2575"/>
      <c r="AC2575"/>
    </row>
    <row r="2576" spans="2:29" s="14" customFormat="1" x14ac:dyDescent="0.25">
      <c r="B2576"/>
      <c r="C2576"/>
      <c r="D2576"/>
      <c r="E2576"/>
      <c r="F2576"/>
      <c r="G2576"/>
      <c r="H2576"/>
      <c r="I2576"/>
      <c r="J2576"/>
      <c r="K2576" s="91"/>
      <c r="L2576" s="91"/>
      <c r="M2576" s="91"/>
      <c r="R2576"/>
      <c r="S2576"/>
      <c r="T2576"/>
      <c r="U2576"/>
      <c r="V2576"/>
      <c r="W2576"/>
      <c r="X2576"/>
      <c r="Y2576"/>
      <c r="Z2576"/>
      <c r="AA2576"/>
      <c r="AB2576"/>
      <c r="AC2576"/>
    </row>
    <row r="2577" spans="2:29" s="14" customFormat="1" x14ac:dyDescent="0.25">
      <c r="B2577"/>
      <c r="C2577"/>
      <c r="D2577"/>
      <c r="E2577"/>
      <c r="F2577"/>
      <c r="G2577"/>
      <c r="H2577"/>
      <c r="I2577"/>
      <c r="J2577"/>
      <c r="K2577" s="91"/>
      <c r="L2577" s="91"/>
      <c r="M2577" s="91"/>
      <c r="R2577"/>
      <c r="S2577"/>
      <c r="T2577"/>
      <c r="U2577"/>
      <c r="V2577"/>
      <c r="W2577"/>
      <c r="X2577"/>
      <c r="Y2577"/>
      <c r="Z2577"/>
      <c r="AA2577"/>
      <c r="AB2577"/>
      <c r="AC2577"/>
    </row>
    <row r="2578" spans="2:29" s="14" customFormat="1" x14ac:dyDescent="0.25">
      <c r="B2578"/>
      <c r="C2578"/>
      <c r="D2578"/>
      <c r="E2578"/>
      <c r="F2578"/>
      <c r="G2578"/>
      <c r="H2578"/>
      <c r="I2578"/>
      <c r="J2578"/>
      <c r="K2578" s="91"/>
      <c r="L2578" s="91"/>
      <c r="M2578" s="91"/>
      <c r="R2578"/>
      <c r="S2578"/>
      <c r="T2578"/>
      <c r="U2578"/>
      <c r="V2578"/>
      <c r="W2578"/>
      <c r="X2578"/>
      <c r="Y2578"/>
      <c r="Z2578"/>
      <c r="AA2578"/>
      <c r="AB2578"/>
      <c r="AC2578"/>
    </row>
    <row r="2579" spans="2:29" s="14" customFormat="1" x14ac:dyDescent="0.25">
      <c r="B2579"/>
      <c r="C2579"/>
      <c r="D2579"/>
      <c r="E2579"/>
      <c r="F2579"/>
      <c r="G2579"/>
      <c r="H2579"/>
      <c r="I2579"/>
      <c r="J2579"/>
      <c r="K2579" s="91"/>
      <c r="L2579" s="91"/>
      <c r="M2579" s="91"/>
      <c r="R2579"/>
      <c r="S2579"/>
      <c r="T2579"/>
      <c r="U2579"/>
      <c r="V2579"/>
      <c r="W2579"/>
      <c r="X2579"/>
      <c r="Y2579"/>
      <c r="Z2579"/>
      <c r="AA2579"/>
      <c r="AB2579"/>
      <c r="AC2579"/>
    </row>
    <row r="2580" spans="2:29" s="14" customFormat="1" x14ac:dyDescent="0.25">
      <c r="B2580"/>
      <c r="C2580"/>
      <c r="D2580"/>
      <c r="E2580"/>
      <c r="F2580"/>
      <c r="G2580"/>
      <c r="H2580"/>
      <c r="I2580"/>
      <c r="J2580"/>
      <c r="K2580" s="91"/>
      <c r="L2580" s="91"/>
      <c r="M2580" s="91"/>
      <c r="R2580"/>
      <c r="S2580"/>
      <c r="T2580"/>
      <c r="U2580"/>
      <c r="V2580"/>
      <c r="W2580"/>
      <c r="X2580"/>
      <c r="Y2580"/>
      <c r="Z2580"/>
      <c r="AA2580"/>
      <c r="AB2580"/>
      <c r="AC2580"/>
    </row>
    <row r="2581" spans="2:29" s="14" customFormat="1" x14ac:dyDescent="0.25">
      <c r="B2581"/>
      <c r="C2581"/>
      <c r="D2581"/>
      <c r="E2581"/>
      <c r="F2581"/>
      <c r="G2581"/>
      <c r="H2581"/>
      <c r="I2581"/>
      <c r="J2581"/>
      <c r="K2581" s="91"/>
      <c r="L2581" s="91"/>
      <c r="M2581" s="91"/>
      <c r="R2581"/>
      <c r="S2581"/>
      <c r="T2581"/>
      <c r="U2581"/>
      <c r="V2581"/>
      <c r="W2581"/>
      <c r="X2581"/>
      <c r="Y2581"/>
      <c r="Z2581"/>
      <c r="AA2581"/>
      <c r="AB2581"/>
      <c r="AC2581"/>
    </row>
    <row r="2582" spans="2:29" s="14" customFormat="1" x14ac:dyDescent="0.25">
      <c r="B2582"/>
      <c r="C2582"/>
      <c r="D2582"/>
      <c r="E2582"/>
      <c r="F2582"/>
      <c r="G2582"/>
      <c r="H2582"/>
      <c r="I2582"/>
      <c r="J2582"/>
      <c r="K2582" s="91"/>
      <c r="L2582" s="91"/>
      <c r="M2582" s="91"/>
      <c r="R2582"/>
      <c r="S2582"/>
      <c r="T2582"/>
      <c r="U2582"/>
      <c r="V2582"/>
      <c r="W2582"/>
      <c r="X2582"/>
      <c r="Y2582"/>
      <c r="Z2582"/>
      <c r="AA2582"/>
      <c r="AB2582"/>
      <c r="AC2582"/>
    </row>
    <row r="2583" spans="2:29" s="14" customFormat="1" x14ac:dyDescent="0.25">
      <c r="B2583"/>
      <c r="C2583"/>
      <c r="D2583"/>
      <c r="E2583"/>
      <c r="F2583"/>
      <c r="G2583"/>
      <c r="H2583"/>
      <c r="I2583"/>
      <c r="J2583"/>
      <c r="K2583" s="91"/>
      <c r="L2583" s="91"/>
      <c r="M2583" s="91"/>
      <c r="R2583"/>
      <c r="S2583"/>
      <c r="T2583"/>
      <c r="U2583"/>
      <c r="V2583"/>
      <c r="W2583"/>
      <c r="X2583"/>
      <c r="Y2583"/>
      <c r="Z2583"/>
      <c r="AA2583"/>
      <c r="AB2583"/>
      <c r="AC2583"/>
    </row>
    <row r="2584" spans="2:29" s="14" customFormat="1" x14ac:dyDescent="0.25">
      <c r="B2584"/>
      <c r="C2584"/>
      <c r="D2584"/>
      <c r="E2584"/>
      <c r="F2584"/>
      <c r="G2584"/>
      <c r="H2584"/>
      <c r="I2584"/>
      <c r="J2584"/>
      <c r="K2584" s="91"/>
      <c r="L2584" s="91"/>
      <c r="M2584" s="91"/>
      <c r="R2584"/>
      <c r="S2584"/>
      <c r="T2584"/>
      <c r="U2584"/>
      <c r="V2584"/>
      <c r="W2584"/>
      <c r="X2584"/>
      <c r="Y2584"/>
      <c r="Z2584"/>
      <c r="AA2584"/>
      <c r="AB2584"/>
      <c r="AC2584"/>
    </row>
    <row r="2585" spans="2:29" s="14" customFormat="1" x14ac:dyDescent="0.25">
      <c r="B2585"/>
      <c r="C2585"/>
      <c r="D2585"/>
      <c r="E2585"/>
      <c r="F2585"/>
      <c r="G2585"/>
      <c r="H2585"/>
      <c r="I2585"/>
      <c r="J2585"/>
      <c r="K2585" s="91"/>
      <c r="L2585" s="91"/>
      <c r="M2585" s="91"/>
      <c r="R2585"/>
      <c r="S2585"/>
      <c r="T2585"/>
      <c r="U2585"/>
      <c r="V2585"/>
      <c r="W2585"/>
      <c r="X2585"/>
      <c r="Y2585"/>
      <c r="Z2585"/>
      <c r="AA2585"/>
      <c r="AB2585"/>
      <c r="AC2585"/>
    </row>
    <row r="2586" spans="2:29" s="14" customFormat="1" x14ac:dyDescent="0.25">
      <c r="B2586"/>
      <c r="C2586"/>
      <c r="D2586"/>
      <c r="E2586"/>
      <c r="F2586"/>
      <c r="G2586"/>
      <c r="H2586"/>
      <c r="I2586"/>
      <c r="J2586"/>
      <c r="K2586" s="91"/>
      <c r="L2586" s="91"/>
      <c r="M2586" s="91"/>
      <c r="R2586"/>
      <c r="S2586"/>
      <c r="T2586"/>
      <c r="U2586"/>
      <c r="V2586"/>
      <c r="W2586"/>
      <c r="X2586"/>
      <c r="Y2586"/>
      <c r="Z2586"/>
      <c r="AA2586"/>
      <c r="AB2586"/>
      <c r="AC2586"/>
    </row>
    <row r="2587" spans="2:29" s="14" customFormat="1" x14ac:dyDescent="0.25">
      <c r="B2587"/>
      <c r="C2587"/>
      <c r="D2587"/>
      <c r="E2587"/>
      <c r="F2587"/>
      <c r="G2587"/>
      <c r="H2587"/>
      <c r="I2587"/>
      <c r="J2587"/>
      <c r="K2587" s="91"/>
      <c r="L2587" s="91"/>
      <c r="M2587" s="91"/>
      <c r="R2587"/>
      <c r="S2587"/>
      <c r="T2587"/>
      <c r="U2587"/>
      <c r="V2587"/>
      <c r="W2587"/>
      <c r="X2587"/>
      <c r="Y2587"/>
      <c r="Z2587"/>
      <c r="AA2587"/>
      <c r="AB2587"/>
      <c r="AC2587"/>
    </row>
    <row r="2588" spans="2:29" s="14" customFormat="1" x14ac:dyDescent="0.25">
      <c r="B2588"/>
      <c r="C2588"/>
      <c r="D2588"/>
      <c r="E2588"/>
      <c r="F2588"/>
      <c r="G2588"/>
      <c r="H2588"/>
      <c r="I2588"/>
      <c r="J2588"/>
      <c r="K2588" s="91"/>
      <c r="L2588" s="91"/>
      <c r="M2588" s="91"/>
      <c r="R2588"/>
      <c r="S2588"/>
      <c r="T2588"/>
      <c r="U2588"/>
      <c r="V2588"/>
      <c r="W2588"/>
      <c r="X2588"/>
      <c r="Y2588"/>
      <c r="Z2588"/>
      <c r="AA2588"/>
      <c r="AB2588"/>
      <c r="AC2588"/>
    </row>
    <row r="2589" spans="2:29" s="14" customFormat="1" x14ac:dyDescent="0.25">
      <c r="B2589"/>
      <c r="C2589"/>
      <c r="D2589"/>
      <c r="E2589"/>
      <c r="F2589"/>
      <c r="G2589"/>
      <c r="H2589"/>
      <c r="I2589"/>
      <c r="J2589"/>
      <c r="K2589" s="91"/>
      <c r="L2589" s="91"/>
      <c r="M2589" s="91"/>
      <c r="R2589"/>
      <c r="S2589"/>
      <c r="T2589"/>
      <c r="U2589"/>
      <c r="V2589"/>
      <c r="W2589"/>
      <c r="X2589"/>
      <c r="Y2589"/>
      <c r="Z2589"/>
      <c r="AA2589"/>
      <c r="AB2589"/>
      <c r="AC2589"/>
    </row>
    <row r="2590" spans="2:29" s="14" customFormat="1" x14ac:dyDescent="0.25">
      <c r="B2590"/>
      <c r="C2590"/>
      <c r="D2590"/>
      <c r="E2590"/>
      <c r="F2590"/>
      <c r="G2590"/>
      <c r="H2590"/>
      <c r="I2590"/>
      <c r="J2590"/>
      <c r="K2590" s="91"/>
      <c r="L2590" s="91"/>
      <c r="M2590" s="91"/>
      <c r="R2590"/>
      <c r="S2590"/>
      <c r="T2590"/>
      <c r="U2590"/>
      <c r="V2590"/>
      <c r="W2590"/>
      <c r="X2590"/>
      <c r="Y2590"/>
      <c r="Z2590"/>
      <c r="AA2590"/>
      <c r="AB2590"/>
      <c r="AC2590"/>
    </row>
    <row r="2591" spans="2:29" s="14" customFormat="1" x14ac:dyDescent="0.25">
      <c r="B2591"/>
      <c r="C2591"/>
      <c r="D2591"/>
      <c r="E2591"/>
      <c r="F2591"/>
      <c r="G2591"/>
      <c r="H2591"/>
      <c r="I2591"/>
      <c r="J2591"/>
      <c r="K2591" s="91"/>
      <c r="L2591" s="91"/>
      <c r="M2591" s="91"/>
      <c r="R2591"/>
      <c r="S2591"/>
      <c r="T2591"/>
      <c r="U2591"/>
      <c r="V2591"/>
      <c r="W2591"/>
      <c r="X2591"/>
      <c r="Y2591"/>
      <c r="Z2591"/>
      <c r="AA2591"/>
      <c r="AB2591"/>
      <c r="AC2591"/>
    </row>
    <row r="2592" spans="2:29" s="14" customFormat="1" x14ac:dyDescent="0.25">
      <c r="B2592"/>
      <c r="C2592"/>
      <c r="D2592"/>
      <c r="E2592"/>
      <c r="F2592"/>
      <c r="G2592"/>
      <c r="H2592"/>
      <c r="I2592"/>
      <c r="J2592"/>
      <c r="K2592" s="91"/>
      <c r="L2592" s="91"/>
      <c r="M2592" s="91"/>
      <c r="R2592"/>
      <c r="S2592"/>
      <c r="T2592"/>
      <c r="U2592"/>
      <c r="V2592"/>
      <c r="W2592"/>
      <c r="X2592"/>
      <c r="Y2592"/>
      <c r="Z2592"/>
      <c r="AA2592"/>
      <c r="AB2592"/>
      <c r="AC2592"/>
    </row>
    <row r="2593" spans="2:29" s="14" customFormat="1" x14ac:dyDescent="0.25">
      <c r="B2593"/>
      <c r="C2593"/>
      <c r="D2593"/>
      <c r="E2593"/>
      <c r="F2593"/>
      <c r="G2593"/>
      <c r="H2593"/>
      <c r="I2593"/>
      <c r="J2593"/>
      <c r="K2593" s="91"/>
      <c r="L2593" s="91"/>
      <c r="M2593" s="91"/>
      <c r="R2593"/>
      <c r="S2593"/>
      <c r="T2593"/>
      <c r="U2593"/>
      <c r="V2593"/>
      <c r="W2593"/>
      <c r="X2593"/>
      <c r="Y2593"/>
      <c r="Z2593"/>
      <c r="AA2593"/>
      <c r="AB2593"/>
      <c r="AC2593"/>
    </row>
    <row r="2594" spans="2:29" s="14" customFormat="1" x14ac:dyDescent="0.25">
      <c r="B2594"/>
      <c r="C2594"/>
      <c r="D2594"/>
      <c r="E2594"/>
      <c r="F2594"/>
      <c r="G2594"/>
      <c r="H2594"/>
      <c r="I2594"/>
      <c r="J2594"/>
      <c r="K2594" s="91"/>
      <c r="L2594" s="91"/>
      <c r="M2594" s="91"/>
      <c r="R2594"/>
      <c r="S2594"/>
      <c r="T2594"/>
      <c r="U2594"/>
      <c r="V2594"/>
      <c r="W2594"/>
      <c r="X2594"/>
      <c r="Y2594"/>
      <c r="Z2594"/>
      <c r="AA2594"/>
      <c r="AB2594"/>
      <c r="AC2594"/>
    </row>
    <row r="2595" spans="2:29" s="14" customFormat="1" x14ac:dyDescent="0.25">
      <c r="B2595"/>
      <c r="C2595"/>
      <c r="D2595"/>
      <c r="E2595"/>
      <c r="F2595"/>
      <c r="G2595"/>
      <c r="H2595"/>
      <c r="I2595"/>
      <c r="J2595"/>
      <c r="K2595" s="91"/>
      <c r="L2595" s="91"/>
      <c r="M2595" s="91"/>
      <c r="R2595"/>
      <c r="S2595"/>
      <c r="T2595"/>
      <c r="U2595"/>
      <c r="V2595"/>
      <c r="W2595"/>
      <c r="X2595"/>
      <c r="Y2595"/>
      <c r="Z2595"/>
      <c r="AA2595"/>
      <c r="AB2595"/>
      <c r="AC2595"/>
    </row>
    <row r="2596" spans="2:29" s="14" customFormat="1" x14ac:dyDescent="0.25">
      <c r="B2596"/>
      <c r="C2596"/>
      <c r="D2596"/>
      <c r="E2596"/>
      <c r="F2596"/>
      <c r="G2596"/>
      <c r="H2596"/>
      <c r="I2596"/>
      <c r="J2596"/>
      <c r="K2596" s="91"/>
      <c r="L2596" s="91"/>
      <c r="M2596" s="91"/>
      <c r="R2596"/>
      <c r="S2596"/>
      <c r="T2596"/>
      <c r="U2596"/>
      <c r="V2596"/>
      <c r="W2596"/>
      <c r="X2596"/>
      <c r="Y2596"/>
      <c r="Z2596"/>
      <c r="AA2596"/>
      <c r="AB2596"/>
      <c r="AC2596"/>
    </row>
    <row r="2597" spans="2:29" s="14" customFormat="1" x14ac:dyDescent="0.25">
      <c r="B2597"/>
      <c r="C2597"/>
      <c r="D2597"/>
      <c r="E2597"/>
      <c r="F2597"/>
      <c r="G2597"/>
      <c r="H2597"/>
      <c r="I2597"/>
      <c r="J2597"/>
      <c r="K2597" s="91"/>
      <c r="L2597" s="91"/>
      <c r="M2597" s="91"/>
      <c r="R2597"/>
      <c r="S2597"/>
      <c r="T2597"/>
      <c r="U2597"/>
      <c r="V2597"/>
      <c r="W2597"/>
      <c r="X2597"/>
      <c r="Y2597"/>
      <c r="Z2597"/>
      <c r="AA2597"/>
      <c r="AB2597"/>
      <c r="AC2597"/>
    </row>
    <row r="2598" spans="2:29" s="14" customFormat="1" x14ac:dyDescent="0.25">
      <c r="B2598"/>
      <c r="C2598"/>
      <c r="D2598"/>
      <c r="E2598"/>
      <c r="F2598"/>
      <c r="G2598"/>
      <c r="H2598"/>
      <c r="I2598"/>
      <c r="J2598"/>
      <c r="K2598" s="91"/>
      <c r="L2598" s="91"/>
      <c r="M2598" s="91"/>
      <c r="R2598"/>
      <c r="S2598"/>
      <c r="T2598"/>
      <c r="U2598"/>
      <c r="V2598"/>
      <c r="W2598"/>
      <c r="X2598"/>
      <c r="Y2598"/>
      <c r="Z2598"/>
      <c r="AA2598"/>
      <c r="AB2598"/>
      <c r="AC2598"/>
    </row>
    <row r="2599" spans="2:29" s="14" customFormat="1" x14ac:dyDescent="0.25">
      <c r="B2599"/>
      <c r="C2599"/>
      <c r="D2599"/>
      <c r="E2599"/>
      <c r="F2599"/>
      <c r="G2599"/>
      <c r="H2599"/>
      <c r="I2599"/>
      <c r="J2599"/>
      <c r="K2599" s="91"/>
      <c r="L2599" s="91"/>
      <c r="M2599" s="91"/>
      <c r="R2599"/>
      <c r="S2599"/>
      <c r="T2599"/>
      <c r="U2599"/>
      <c r="V2599"/>
      <c r="W2599"/>
      <c r="X2599"/>
      <c r="Y2599"/>
      <c r="Z2599"/>
      <c r="AA2599"/>
      <c r="AB2599"/>
      <c r="AC2599"/>
    </row>
    <row r="2600" spans="2:29" s="14" customFormat="1" x14ac:dyDescent="0.25">
      <c r="B2600"/>
      <c r="C2600"/>
      <c r="D2600"/>
      <c r="E2600"/>
      <c r="F2600"/>
      <c r="G2600"/>
      <c r="H2600"/>
      <c r="I2600"/>
      <c r="J2600"/>
      <c r="K2600" s="91"/>
      <c r="L2600" s="91"/>
      <c r="M2600" s="91"/>
      <c r="R2600"/>
      <c r="S2600"/>
      <c r="T2600"/>
      <c r="U2600"/>
      <c r="V2600"/>
      <c r="W2600"/>
      <c r="X2600"/>
      <c r="Y2600"/>
      <c r="Z2600"/>
      <c r="AA2600"/>
      <c r="AB2600"/>
      <c r="AC2600"/>
    </row>
    <row r="2601" spans="2:29" s="14" customFormat="1" x14ac:dyDescent="0.25">
      <c r="B2601"/>
      <c r="C2601"/>
      <c r="D2601"/>
      <c r="E2601"/>
      <c r="F2601"/>
      <c r="G2601"/>
      <c r="H2601"/>
      <c r="I2601"/>
      <c r="J2601"/>
      <c r="K2601" s="91"/>
      <c r="L2601" s="91"/>
      <c r="M2601" s="91"/>
      <c r="R2601"/>
      <c r="S2601"/>
      <c r="T2601"/>
      <c r="U2601"/>
      <c r="V2601"/>
      <c r="W2601"/>
      <c r="X2601"/>
      <c r="Y2601"/>
      <c r="Z2601"/>
      <c r="AA2601"/>
      <c r="AB2601"/>
      <c r="AC2601"/>
    </row>
    <row r="2602" spans="2:29" s="14" customFormat="1" x14ac:dyDescent="0.25">
      <c r="B2602"/>
      <c r="C2602"/>
      <c r="D2602"/>
      <c r="E2602"/>
      <c r="F2602"/>
      <c r="G2602"/>
      <c r="H2602"/>
      <c r="I2602"/>
      <c r="J2602"/>
      <c r="K2602" s="91"/>
      <c r="L2602" s="91"/>
      <c r="M2602" s="91"/>
      <c r="R2602"/>
      <c r="S2602"/>
      <c r="T2602"/>
      <c r="U2602"/>
      <c r="V2602"/>
      <c r="W2602"/>
      <c r="X2602"/>
      <c r="Y2602"/>
      <c r="Z2602"/>
      <c r="AA2602"/>
      <c r="AB2602"/>
      <c r="AC2602"/>
    </row>
    <row r="2603" spans="2:29" s="14" customFormat="1" x14ac:dyDescent="0.25">
      <c r="B2603"/>
      <c r="C2603"/>
      <c r="D2603"/>
      <c r="E2603"/>
      <c r="F2603"/>
      <c r="G2603"/>
      <c r="H2603"/>
      <c r="I2603"/>
      <c r="J2603"/>
      <c r="K2603" s="91"/>
      <c r="L2603" s="91"/>
      <c r="M2603" s="91"/>
      <c r="R2603"/>
      <c r="S2603"/>
      <c r="T2603"/>
      <c r="U2603"/>
      <c r="V2603"/>
      <c r="W2603"/>
      <c r="X2603"/>
      <c r="Y2603"/>
      <c r="Z2603"/>
      <c r="AA2603"/>
      <c r="AB2603"/>
      <c r="AC2603"/>
    </row>
    <row r="2604" spans="2:29" s="14" customFormat="1" x14ac:dyDescent="0.25">
      <c r="B2604"/>
      <c r="C2604"/>
      <c r="D2604"/>
      <c r="E2604"/>
      <c r="F2604"/>
      <c r="G2604"/>
      <c r="H2604"/>
      <c r="I2604"/>
      <c r="J2604"/>
      <c r="K2604" s="91"/>
      <c r="L2604" s="91"/>
      <c r="M2604" s="91"/>
      <c r="R2604"/>
      <c r="S2604"/>
      <c r="T2604"/>
      <c r="U2604"/>
      <c r="V2604"/>
      <c r="W2604"/>
      <c r="X2604"/>
      <c r="Y2604"/>
      <c r="Z2604"/>
      <c r="AA2604"/>
      <c r="AB2604"/>
      <c r="AC2604"/>
    </row>
    <row r="2605" spans="2:29" s="14" customFormat="1" x14ac:dyDescent="0.25">
      <c r="B2605"/>
      <c r="C2605"/>
      <c r="D2605"/>
      <c r="E2605"/>
      <c r="F2605"/>
      <c r="G2605"/>
      <c r="H2605"/>
      <c r="I2605"/>
      <c r="J2605"/>
      <c r="K2605" s="91"/>
      <c r="L2605" s="91"/>
      <c r="M2605" s="91"/>
      <c r="R2605"/>
      <c r="S2605"/>
      <c r="T2605"/>
      <c r="U2605"/>
      <c r="V2605"/>
      <c r="W2605"/>
      <c r="X2605"/>
      <c r="Y2605"/>
      <c r="Z2605"/>
      <c r="AA2605"/>
      <c r="AB2605"/>
      <c r="AC2605"/>
    </row>
    <row r="2606" spans="2:29" s="14" customFormat="1" x14ac:dyDescent="0.25">
      <c r="B2606"/>
      <c r="C2606"/>
      <c r="D2606"/>
      <c r="E2606"/>
      <c r="F2606"/>
      <c r="G2606"/>
      <c r="H2606"/>
      <c r="I2606"/>
      <c r="J2606"/>
      <c r="K2606" s="91"/>
      <c r="L2606" s="91"/>
      <c r="M2606" s="91"/>
      <c r="R2606"/>
      <c r="S2606"/>
      <c r="T2606"/>
      <c r="U2606"/>
      <c r="V2606"/>
      <c r="W2606"/>
      <c r="X2606"/>
      <c r="Y2606"/>
      <c r="Z2606"/>
      <c r="AA2606"/>
      <c r="AB2606"/>
      <c r="AC2606"/>
    </row>
    <row r="2607" spans="2:29" s="14" customFormat="1" x14ac:dyDescent="0.25">
      <c r="B2607"/>
      <c r="C2607"/>
      <c r="D2607"/>
      <c r="E2607"/>
      <c r="F2607"/>
      <c r="G2607"/>
      <c r="H2607"/>
      <c r="I2607"/>
      <c r="J2607"/>
      <c r="K2607" s="91"/>
      <c r="L2607" s="91"/>
      <c r="M2607" s="91"/>
      <c r="R2607"/>
      <c r="S2607"/>
      <c r="T2607"/>
      <c r="U2607"/>
      <c r="V2607"/>
      <c r="W2607"/>
      <c r="X2607"/>
      <c r="Y2607"/>
      <c r="Z2607"/>
      <c r="AA2607"/>
      <c r="AB2607"/>
      <c r="AC2607"/>
    </row>
    <row r="2608" spans="2:29" s="14" customFormat="1" x14ac:dyDescent="0.25">
      <c r="B2608"/>
      <c r="C2608"/>
      <c r="D2608"/>
      <c r="E2608"/>
      <c r="F2608"/>
      <c r="G2608"/>
      <c r="H2608"/>
      <c r="I2608"/>
      <c r="J2608"/>
      <c r="K2608" s="91"/>
      <c r="L2608" s="91"/>
      <c r="M2608" s="91"/>
      <c r="R2608"/>
      <c r="S2608"/>
      <c r="T2608"/>
      <c r="U2608"/>
      <c r="V2608"/>
      <c r="W2608"/>
      <c r="X2608"/>
      <c r="Y2608"/>
      <c r="Z2608"/>
      <c r="AA2608"/>
      <c r="AB2608"/>
      <c r="AC2608"/>
    </row>
    <row r="2609" spans="2:29" s="14" customFormat="1" x14ac:dyDescent="0.25">
      <c r="B2609"/>
      <c r="C2609"/>
      <c r="D2609"/>
      <c r="E2609"/>
      <c r="F2609"/>
      <c r="G2609"/>
      <c r="H2609"/>
      <c r="I2609"/>
      <c r="J2609"/>
      <c r="K2609" s="91"/>
      <c r="L2609" s="91"/>
      <c r="M2609" s="91"/>
      <c r="R2609"/>
      <c r="S2609"/>
      <c r="T2609"/>
      <c r="U2609"/>
      <c r="V2609"/>
      <c r="W2609"/>
      <c r="X2609"/>
      <c r="Y2609"/>
      <c r="Z2609"/>
      <c r="AA2609"/>
      <c r="AB2609"/>
      <c r="AC2609"/>
    </row>
    <row r="2610" spans="2:29" s="14" customFormat="1" x14ac:dyDescent="0.25">
      <c r="B2610"/>
      <c r="C2610"/>
      <c r="D2610"/>
      <c r="E2610"/>
      <c r="F2610"/>
      <c r="G2610"/>
      <c r="H2610"/>
      <c r="I2610"/>
      <c r="J2610"/>
      <c r="K2610" s="91"/>
      <c r="L2610" s="91"/>
      <c r="M2610" s="91"/>
      <c r="R2610"/>
      <c r="S2610"/>
      <c r="T2610"/>
      <c r="U2610"/>
      <c r="V2610"/>
      <c r="W2610"/>
      <c r="X2610"/>
      <c r="Y2610"/>
      <c r="Z2610"/>
      <c r="AA2610"/>
      <c r="AB2610"/>
      <c r="AC2610"/>
    </row>
    <row r="2611" spans="2:29" s="14" customFormat="1" x14ac:dyDescent="0.25">
      <c r="B2611"/>
      <c r="C2611"/>
      <c r="D2611"/>
      <c r="E2611"/>
      <c r="F2611"/>
      <c r="G2611"/>
      <c r="H2611"/>
      <c r="I2611"/>
      <c r="J2611"/>
      <c r="K2611" s="91"/>
      <c r="L2611" s="91"/>
      <c r="M2611" s="91"/>
      <c r="R2611"/>
      <c r="S2611"/>
      <c r="T2611"/>
      <c r="U2611"/>
      <c r="V2611"/>
      <c r="W2611"/>
      <c r="X2611"/>
      <c r="Y2611"/>
      <c r="Z2611"/>
      <c r="AA2611"/>
      <c r="AB2611"/>
      <c r="AC2611"/>
    </row>
    <row r="2612" spans="2:29" s="14" customFormat="1" x14ac:dyDescent="0.25">
      <c r="B2612"/>
      <c r="C2612"/>
      <c r="D2612"/>
      <c r="E2612"/>
      <c r="F2612"/>
      <c r="G2612"/>
      <c r="H2612"/>
      <c r="I2612"/>
      <c r="J2612"/>
      <c r="K2612" s="91"/>
      <c r="L2612" s="91"/>
      <c r="M2612" s="91"/>
      <c r="R2612"/>
      <c r="S2612"/>
      <c r="T2612"/>
      <c r="U2612"/>
      <c r="V2612"/>
      <c r="W2612"/>
      <c r="X2612"/>
      <c r="Y2612"/>
      <c r="Z2612"/>
      <c r="AA2612"/>
      <c r="AB2612"/>
      <c r="AC2612"/>
    </row>
    <row r="2613" spans="2:29" s="14" customFormat="1" x14ac:dyDescent="0.25">
      <c r="B2613"/>
      <c r="C2613"/>
      <c r="D2613"/>
      <c r="E2613"/>
      <c r="F2613"/>
      <c r="G2613"/>
      <c r="H2613"/>
      <c r="I2613"/>
      <c r="J2613"/>
      <c r="K2613" s="91"/>
      <c r="L2613" s="91"/>
      <c r="M2613" s="91"/>
      <c r="R2613"/>
      <c r="S2613"/>
      <c r="T2613"/>
      <c r="U2613"/>
      <c r="V2613"/>
      <c r="W2613"/>
      <c r="X2613"/>
      <c r="Y2613"/>
      <c r="Z2613"/>
      <c r="AA2613"/>
      <c r="AB2613"/>
      <c r="AC2613"/>
    </row>
    <row r="2614" spans="2:29" s="14" customFormat="1" x14ac:dyDescent="0.25">
      <c r="B2614"/>
      <c r="C2614"/>
      <c r="D2614"/>
      <c r="E2614"/>
      <c r="F2614"/>
      <c r="G2614"/>
      <c r="H2614"/>
      <c r="I2614"/>
      <c r="J2614"/>
      <c r="K2614" s="91"/>
      <c r="L2614" s="91"/>
      <c r="M2614" s="91"/>
      <c r="R2614"/>
      <c r="S2614"/>
      <c r="T2614"/>
      <c r="U2614"/>
      <c r="V2614"/>
      <c r="W2614"/>
      <c r="X2614"/>
      <c r="Y2614"/>
      <c r="Z2614"/>
      <c r="AA2614"/>
      <c r="AB2614"/>
      <c r="AC2614"/>
    </row>
    <row r="2615" spans="2:29" s="14" customFormat="1" x14ac:dyDescent="0.25">
      <c r="B2615"/>
      <c r="C2615"/>
      <c r="D2615"/>
      <c r="E2615"/>
      <c r="F2615"/>
      <c r="G2615"/>
      <c r="H2615"/>
      <c r="I2615"/>
      <c r="J2615"/>
      <c r="K2615" s="91"/>
      <c r="L2615" s="91"/>
      <c r="M2615" s="91"/>
      <c r="R2615"/>
      <c r="S2615"/>
      <c r="T2615"/>
      <c r="U2615"/>
      <c r="V2615"/>
      <c r="W2615"/>
      <c r="X2615"/>
      <c r="Y2615"/>
      <c r="Z2615"/>
      <c r="AA2615"/>
      <c r="AB2615"/>
      <c r="AC2615"/>
    </row>
    <row r="2616" spans="2:29" s="14" customFormat="1" x14ac:dyDescent="0.25">
      <c r="B2616"/>
      <c r="C2616"/>
      <c r="D2616"/>
      <c r="E2616"/>
      <c r="F2616"/>
      <c r="G2616"/>
      <c r="H2616"/>
      <c r="I2616"/>
      <c r="J2616"/>
      <c r="K2616" s="91"/>
      <c r="L2616" s="91"/>
      <c r="M2616" s="91"/>
      <c r="R2616"/>
      <c r="S2616"/>
      <c r="T2616"/>
      <c r="U2616"/>
      <c r="V2616"/>
      <c r="W2616"/>
      <c r="X2616"/>
      <c r="Y2616"/>
      <c r="Z2616"/>
      <c r="AA2616"/>
      <c r="AB2616"/>
      <c r="AC2616"/>
    </row>
    <row r="2617" spans="2:29" s="14" customFormat="1" x14ac:dyDescent="0.25">
      <c r="B2617"/>
      <c r="C2617"/>
      <c r="D2617"/>
      <c r="E2617"/>
      <c r="F2617"/>
      <c r="G2617"/>
      <c r="H2617"/>
      <c r="I2617"/>
      <c r="J2617"/>
      <c r="K2617" s="91"/>
      <c r="L2617" s="91"/>
      <c r="M2617" s="91"/>
      <c r="R2617"/>
      <c r="S2617"/>
      <c r="T2617"/>
      <c r="U2617"/>
      <c r="V2617"/>
      <c r="W2617"/>
      <c r="X2617"/>
      <c r="Y2617"/>
      <c r="Z2617"/>
      <c r="AA2617"/>
      <c r="AB2617"/>
      <c r="AC2617"/>
    </row>
    <row r="2618" spans="2:29" s="14" customFormat="1" x14ac:dyDescent="0.25">
      <c r="B2618"/>
      <c r="C2618"/>
      <c r="D2618"/>
      <c r="E2618"/>
      <c r="F2618"/>
      <c r="G2618"/>
      <c r="H2618"/>
      <c r="I2618"/>
      <c r="J2618"/>
      <c r="K2618" s="91"/>
      <c r="L2618" s="91"/>
      <c r="M2618" s="91"/>
      <c r="R2618"/>
      <c r="S2618"/>
      <c r="T2618"/>
      <c r="U2618"/>
      <c r="V2618"/>
      <c r="W2618"/>
      <c r="X2618"/>
      <c r="Y2618"/>
      <c r="Z2618"/>
      <c r="AA2618"/>
      <c r="AB2618"/>
      <c r="AC2618"/>
    </row>
    <row r="2619" spans="2:29" s="14" customFormat="1" x14ac:dyDescent="0.25">
      <c r="B2619"/>
      <c r="C2619"/>
      <c r="D2619"/>
      <c r="E2619"/>
      <c r="F2619"/>
      <c r="G2619"/>
      <c r="H2619"/>
      <c r="I2619"/>
      <c r="J2619"/>
      <c r="K2619" s="91"/>
      <c r="L2619" s="91"/>
      <c r="M2619" s="91"/>
      <c r="R2619"/>
      <c r="S2619"/>
      <c r="T2619"/>
      <c r="U2619"/>
      <c r="V2619"/>
      <c r="W2619"/>
      <c r="X2619"/>
      <c r="Y2619"/>
      <c r="Z2619"/>
      <c r="AA2619"/>
      <c r="AB2619"/>
      <c r="AC2619"/>
    </row>
    <row r="2620" spans="2:29" s="14" customFormat="1" x14ac:dyDescent="0.25">
      <c r="B2620"/>
      <c r="C2620"/>
      <c r="D2620"/>
      <c r="E2620"/>
      <c r="F2620"/>
      <c r="G2620"/>
      <c r="H2620"/>
      <c r="I2620"/>
      <c r="J2620"/>
      <c r="K2620" s="91"/>
      <c r="L2620" s="91"/>
      <c r="M2620" s="91"/>
      <c r="R2620"/>
      <c r="S2620"/>
      <c r="T2620"/>
      <c r="U2620"/>
      <c r="V2620"/>
      <c r="W2620"/>
      <c r="X2620"/>
      <c r="Y2620"/>
      <c r="Z2620"/>
      <c r="AA2620"/>
      <c r="AB2620"/>
      <c r="AC2620"/>
    </row>
    <row r="2621" spans="2:29" s="14" customFormat="1" x14ac:dyDescent="0.25">
      <c r="B2621"/>
      <c r="C2621"/>
      <c r="D2621"/>
      <c r="E2621"/>
      <c r="F2621"/>
      <c r="G2621"/>
      <c r="H2621"/>
      <c r="I2621"/>
      <c r="J2621"/>
      <c r="K2621" s="91"/>
      <c r="L2621" s="91"/>
      <c r="M2621" s="91"/>
      <c r="R2621"/>
      <c r="S2621"/>
      <c r="T2621"/>
      <c r="U2621"/>
      <c r="V2621"/>
      <c r="W2621"/>
      <c r="X2621"/>
      <c r="Y2621"/>
      <c r="Z2621"/>
      <c r="AA2621"/>
      <c r="AB2621"/>
      <c r="AC2621"/>
    </row>
    <row r="2622" spans="2:29" s="14" customFormat="1" x14ac:dyDescent="0.25">
      <c r="B2622"/>
      <c r="C2622"/>
      <c r="D2622"/>
      <c r="E2622"/>
      <c r="F2622"/>
      <c r="G2622"/>
      <c r="H2622"/>
      <c r="I2622"/>
      <c r="J2622"/>
      <c r="K2622" s="91"/>
      <c r="L2622" s="91"/>
      <c r="M2622" s="91"/>
      <c r="R2622"/>
      <c r="S2622"/>
      <c r="T2622"/>
      <c r="U2622"/>
      <c r="V2622"/>
      <c r="W2622"/>
      <c r="X2622"/>
      <c r="Y2622"/>
      <c r="Z2622"/>
      <c r="AA2622"/>
      <c r="AB2622"/>
      <c r="AC2622"/>
    </row>
    <row r="2623" spans="2:29" s="14" customFormat="1" x14ac:dyDescent="0.25">
      <c r="B2623"/>
      <c r="C2623"/>
      <c r="D2623"/>
      <c r="E2623"/>
      <c r="F2623"/>
      <c r="G2623"/>
      <c r="H2623"/>
      <c r="I2623"/>
      <c r="J2623"/>
      <c r="K2623" s="91"/>
      <c r="L2623" s="91"/>
      <c r="M2623" s="91"/>
      <c r="R2623"/>
      <c r="S2623"/>
      <c r="T2623"/>
      <c r="U2623"/>
      <c r="V2623"/>
      <c r="W2623"/>
      <c r="X2623"/>
      <c r="Y2623"/>
      <c r="Z2623"/>
      <c r="AA2623"/>
      <c r="AB2623"/>
      <c r="AC2623"/>
    </row>
    <row r="2624" spans="2:29" s="14" customFormat="1" x14ac:dyDescent="0.25">
      <c r="B2624"/>
      <c r="C2624"/>
      <c r="D2624"/>
      <c r="E2624"/>
      <c r="F2624"/>
      <c r="G2624"/>
      <c r="H2624"/>
      <c r="I2624"/>
      <c r="J2624"/>
      <c r="K2624" s="91"/>
      <c r="L2624" s="91"/>
      <c r="M2624" s="91"/>
      <c r="R2624"/>
      <c r="S2624"/>
      <c r="T2624"/>
      <c r="U2624"/>
      <c r="V2624"/>
      <c r="W2624"/>
      <c r="X2624"/>
      <c r="Y2624"/>
      <c r="Z2624"/>
      <c r="AA2624"/>
      <c r="AB2624"/>
      <c r="AC2624"/>
    </row>
    <row r="2625" spans="2:29" s="14" customFormat="1" x14ac:dyDescent="0.25">
      <c r="B2625"/>
      <c r="C2625"/>
      <c r="D2625"/>
      <c r="E2625"/>
      <c r="F2625"/>
      <c r="G2625"/>
      <c r="H2625"/>
      <c r="I2625"/>
      <c r="J2625"/>
      <c r="K2625" s="91"/>
      <c r="L2625" s="91"/>
      <c r="M2625" s="91"/>
      <c r="R2625"/>
      <c r="S2625"/>
      <c r="T2625"/>
      <c r="U2625"/>
      <c r="V2625"/>
      <c r="W2625"/>
      <c r="X2625"/>
      <c r="Y2625"/>
      <c r="Z2625"/>
      <c r="AA2625"/>
      <c r="AB2625"/>
      <c r="AC2625"/>
    </row>
    <row r="2626" spans="2:29" s="14" customFormat="1" x14ac:dyDescent="0.25">
      <c r="B2626"/>
      <c r="C2626"/>
      <c r="D2626"/>
      <c r="E2626"/>
      <c r="F2626"/>
      <c r="G2626"/>
      <c r="H2626"/>
      <c r="I2626"/>
      <c r="J2626"/>
      <c r="K2626" s="91"/>
      <c r="L2626" s="91"/>
      <c r="M2626" s="91"/>
      <c r="R2626"/>
      <c r="S2626"/>
      <c r="T2626"/>
      <c r="U2626"/>
      <c r="V2626"/>
      <c r="W2626"/>
      <c r="X2626"/>
      <c r="Y2626"/>
      <c r="Z2626"/>
      <c r="AA2626"/>
      <c r="AB2626"/>
      <c r="AC2626"/>
    </row>
    <row r="2627" spans="2:29" s="14" customFormat="1" x14ac:dyDescent="0.25">
      <c r="B2627"/>
      <c r="C2627"/>
      <c r="D2627"/>
      <c r="E2627"/>
      <c r="F2627"/>
      <c r="G2627"/>
      <c r="H2627"/>
      <c r="I2627"/>
      <c r="J2627"/>
      <c r="K2627" s="91"/>
      <c r="L2627" s="91"/>
      <c r="M2627" s="91"/>
      <c r="R2627"/>
      <c r="S2627"/>
      <c r="T2627"/>
      <c r="U2627"/>
      <c r="V2627"/>
      <c r="W2627"/>
      <c r="X2627"/>
      <c r="Y2627"/>
      <c r="Z2627"/>
      <c r="AA2627"/>
      <c r="AB2627"/>
      <c r="AC2627"/>
    </row>
    <row r="2628" spans="2:29" s="14" customFormat="1" x14ac:dyDescent="0.25">
      <c r="B2628"/>
      <c r="C2628"/>
      <c r="D2628"/>
      <c r="E2628"/>
      <c r="F2628"/>
      <c r="G2628"/>
      <c r="H2628"/>
      <c r="I2628"/>
      <c r="J2628"/>
      <c r="K2628" s="91"/>
      <c r="L2628" s="91"/>
      <c r="M2628" s="91"/>
      <c r="R2628"/>
      <c r="S2628"/>
      <c r="T2628"/>
      <c r="U2628"/>
      <c r="V2628"/>
      <c r="W2628"/>
      <c r="X2628"/>
      <c r="Y2628"/>
      <c r="Z2628"/>
      <c r="AA2628"/>
      <c r="AB2628"/>
      <c r="AC2628"/>
    </row>
    <row r="2629" spans="2:29" s="14" customFormat="1" x14ac:dyDescent="0.25">
      <c r="B2629"/>
      <c r="C2629"/>
      <c r="D2629"/>
      <c r="E2629"/>
      <c r="F2629"/>
      <c r="G2629"/>
      <c r="H2629"/>
      <c r="I2629"/>
      <c r="J2629"/>
      <c r="K2629" s="91"/>
      <c r="L2629" s="91"/>
      <c r="M2629" s="91"/>
      <c r="R2629"/>
      <c r="S2629"/>
      <c r="T2629"/>
      <c r="U2629"/>
      <c r="V2629"/>
      <c r="W2629"/>
      <c r="X2629"/>
      <c r="Y2629"/>
      <c r="Z2629"/>
      <c r="AA2629"/>
      <c r="AB2629"/>
      <c r="AC2629"/>
    </row>
    <row r="2630" spans="2:29" s="14" customFormat="1" x14ac:dyDescent="0.25">
      <c r="B2630"/>
      <c r="C2630"/>
      <c r="D2630"/>
      <c r="E2630"/>
      <c r="F2630"/>
      <c r="G2630"/>
      <c r="H2630"/>
      <c r="I2630"/>
      <c r="J2630"/>
      <c r="K2630" s="91"/>
      <c r="L2630" s="91"/>
      <c r="M2630" s="91"/>
      <c r="R2630"/>
      <c r="S2630"/>
      <c r="T2630"/>
      <c r="U2630"/>
      <c r="V2630"/>
      <c r="W2630"/>
      <c r="X2630"/>
      <c r="Y2630"/>
      <c r="Z2630"/>
      <c r="AA2630"/>
      <c r="AB2630"/>
      <c r="AC2630"/>
    </row>
    <row r="2631" spans="2:29" s="14" customFormat="1" x14ac:dyDescent="0.25">
      <c r="B2631"/>
      <c r="C2631"/>
      <c r="D2631"/>
      <c r="E2631"/>
      <c r="F2631"/>
      <c r="G2631"/>
      <c r="H2631"/>
      <c r="I2631"/>
      <c r="J2631"/>
      <c r="K2631" s="91"/>
      <c r="L2631" s="91"/>
      <c r="M2631" s="91"/>
      <c r="R2631"/>
      <c r="S2631"/>
      <c r="T2631"/>
      <c r="U2631"/>
      <c r="V2631"/>
      <c r="W2631"/>
      <c r="X2631"/>
      <c r="Y2631"/>
      <c r="Z2631"/>
      <c r="AA2631"/>
      <c r="AB2631"/>
      <c r="AC2631"/>
    </row>
    <row r="2632" spans="2:29" s="14" customFormat="1" x14ac:dyDescent="0.25">
      <c r="B2632"/>
      <c r="C2632"/>
      <c r="D2632"/>
      <c r="E2632"/>
      <c r="F2632"/>
      <c r="G2632"/>
      <c r="H2632"/>
      <c r="I2632"/>
      <c r="J2632"/>
      <c r="K2632" s="91"/>
      <c r="L2632" s="91"/>
      <c r="M2632" s="91"/>
      <c r="R2632"/>
      <c r="S2632"/>
      <c r="T2632"/>
      <c r="U2632"/>
      <c r="V2632"/>
      <c r="W2632"/>
      <c r="X2632"/>
      <c r="Y2632"/>
      <c r="Z2632"/>
      <c r="AA2632"/>
      <c r="AB2632"/>
      <c r="AC2632"/>
    </row>
    <row r="2633" spans="2:29" s="14" customFormat="1" x14ac:dyDescent="0.25">
      <c r="B2633"/>
      <c r="C2633"/>
      <c r="D2633"/>
      <c r="E2633"/>
      <c r="F2633"/>
      <c r="G2633"/>
      <c r="H2633"/>
      <c r="I2633"/>
      <c r="J2633"/>
      <c r="K2633" s="91"/>
      <c r="L2633" s="91"/>
      <c r="M2633" s="91"/>
      <c r="R2633"/>
      <c r="S2633"/>
      <c r="T2633"/>
      <c r="U2633"/>
      <c r="V2633"/>
      <c r="W2633"/>
      <c r="X2633"/>
      <c r="Y2633"/>
      <c r="Z2633"/>
      <c r="AA2633"/>
      <c r="AB2633"/>
      <c r="AC2633"/>
    </row>
    <row r="2634" spans="2:29" s="14" customFormat="1" x14ac:dyDescent="0.25">
      <c r="B2634"/>
      <c r="C2634"/>
      <c r="D2634"/>
      <c r="E2634"/>
      <c r="F2634"/>
      <c r="G2634"/>
      <c r="H2634"/>
      <c r="I2634"/>
      <c r="J2634"/>
      <c r="K2634" s="91"/>
      <c r="L2634" s="91"/>
      <c r="M2634" s="91"/>
      <c r="R2634"/>
      <c r="S2634"/>
      <c r="T2634"/>
      <c r="U2634"/>
      <c r="V2634"/>
      <c r="W2634"/>
      <c r="X2634"/>
      <c r="Y2634"/>
      <c r="Z2634"/>
      <c r="AA2634"/>
      <c r="AB2634"/>
      <c r="AC2634"/>
    </row>
    <row r="2635" spans="2:29" s="14" customFormat="1" x14ac:dyDescent="0.25">
      <c r="B2635"/>
      <c r="C2635"/>
      <c r="D2635"/>
      <c r="E2635"/>
      <c r="F2635"/>
      <c r="G2635"/>
      <c r="H2635"/>
      <c r="I2635"/>
      <c r="J2635"/>
      <c r="K2635" s="91"/>
      <c r="L2635" s="91"/>
      <c r="M2635" s="91"/>
      <c r="R2635"/>
      <c r="S2635"/>
      <c r="T2635"/>
      <c r="U2635"/>
      <c r="V2635"/>
      <c r="W2635"/>
      <c r="X2635"/>
      <c r="Y2635"/>
      <c r="Z2635"/>
      <c r="AA2635"/>
      <c r="AB2635"/>
      <c r="AC2635"/>
    </row>
    <row r="2636" spans="2:29" s="14" customFormat="1" x14ac:dyDescent="0.25">
      <c r="B2636"/>
      <c r="C2636"/>
      <c r="D2636"/>
      <c r="E2636"/>
      <c r="F2636"/>
      <c r="G2636"/>
      <c r="H2636"/>
      <c r="I2636"/>
      <c r="J2636"/>
      <c r="K2636" s="91"/>
      <c r="L2636" s="91"/>
      <c r="M2636" s="91"/>
      <c r="R2636"/>
      <c r="S2636"/>
      <c r="T2636"/>
      <c r="U2636"/>
      <c r="V2636"/>
      <c r="W2636"/>
      <c r="X2636"/>
      <c r="Y2636"/>
      <c r="Z2636"/>
      <c r="AA2636"/>
      <c r="AB2636"/>
      <c r="AC2636"/>
    </row>
    <row r="2637" spans="2:29" s="14" customFormat="1" x14ac:dyDescent="0.25">
      <c r="B2637"/>
      <c r="C2637"/>
      <c r="D2637"/>
      <c r="E2637"/>
      <c r="F2637"/>
      <c r="G2637"/>
      <c r="H2637"/>
      <c r="I2637"/>
      <c r="J2637"/>
      <c r="K2637" s="91"/>
      <c r="L2637" s="91"/>
      <c r="M2637" s="91"/>
      <c r="R2637"/>
      <c r="S2637"/>
      <c r="T2637"/>
      <c r="U2637"/>
      <c r="V2637"/>
      <c r="W2637"/>
      <c r="X2637"/>
      <c r="Y2637"/>
      <c r="Z2637"/>
      <c r="AA2637"/>
      <c r="AB2637"/>
      <c r="AC2637"/>
    </row>
    <row r="2638" spans="2:29" s="14" customFormat="1" x14ac:dyDescent="0.25">
      <c r="B2638"/>
      <c r="C2638"/>
      <c r="D2638"/>
      <c r="E2638"/>
      <c r="F2638"/>
      <c r="G2638"/>
      <c r="H2638"/>
      <c r="I2638"/>
      <c r="J2638"/>
      <c r="K2638" s="91"/>
      <c r="L2638" s="91"/>
      <c r="M2638" s="91"/>
      <c r="R2638"/>
      <c r="S2638"/>
      <c r="T2638"/>
      <c r="U2638"/>
      <c r="V2638"/>
      <c r="W2638"/>
      <c r="X2638"/>
      <c r="Y2638"/>
      <c r="Z2638"/>
      <c r="AA2638"/>
      <c r="AB2638"/>
      <c r="AC2638"/>
    </row>
    <row r="2639" spans="2:29" s="14" customFormat="1" x14ac:dyDescent="0.25">
      <c r="B2639"/>
      <c r="C2639"/>
      <c r="D2639"/>
      <c r="E2639"/>
      <c r="F2639"/>
      <c r="G2639"/>
      <c r="H2639"/>
      <c r="I2639"/>
      <c r="J2639"/>
      <c r="K2639" s="91"/>
      <c r="L2639" s="91"/>
      <c r="M2639" s="91"/>
      <c r="R2639"/>
      <c r="S2639"/>
      <c r="T2639"/>
      <c r="U2639"/>
      <c r="V2639"/>
      <c r="W2639"/>
      <c r="X2639"/>
      <c r="Y2639"/>
      <c r="Z2639"/>
      <c r="AA2639"/>
      <c r="AB2639"/>
      <c r="AC2639"/>
    </row>
    <row r="2640" spans="2:29" s="14" customFormat="1" x14ac:dyDescent="0.25">
      <c r="B2640"/>
      <c r="C2640"/>
      <c r="D2640"/>
      <c r="E2640"/>
      <c r="F2640"/>
      <c r="G2640"/>
      <c r="H2640"/>
      <c r="I2640"/>
      <c r="J2640"/>
      <c r="K2640" s="91"/>
      <c r="L2640" s="91"/>
      <c r="M2640" s="91"/>
      <c r="R2640"/>
      <c r="S2640"/>
      <c r="T2640"/>
      <c r="U2640"/>
      <c r="V2640"/>
      <c r="W2640"/>
      <c r="X2640"/>
      <c r="Y2640"/>
      <c r="Z2640"/>
      <c r="AA2640"/>
      <c r="AB2640"/>
      <c r="AC2640"/>
    </row>
    <row r="2641" spans="2:29" s="14" customFormat="1" x14ac:dyDescent="0.25">
      <c r="B2641"/>
      <c r="C2641"/>
      <c r="D2641"/>
      <c r="E2641"/>
      <c r="F2641"/>
      <c r="G2641"/>
      <c r="H2641"/>
      <c r="I2641"/>
      <c r="J2641"/>
      <c r="K2641" s="91"/>
      <c r="L2641" s="91"/>
      <c r="M2641" s="91"/>
      <c r="R2641"/>
      <c r="S2641"/>
      <c r="T2641"/>
      <c r="U2641"/>
      <c r="V2641"/>
      <c r="W2641"/>
      <c r="X2641"/>
      <c r="Y2641"/>
      <c r="Z2641"/>
      <c r="AA2641"/>
      <c r="AB2641"/>
      <c r="AC2641"/>
    </row>
    <row r="2642" spans="2:29" s="14" customFormat="1" x14ac:dyDescent="0.25">
      <c r="B2642"/>
      <c r="C2642"/>
      <c r="D2642"/>
      <c r="E2642"/>
      <c r="F2642"/>
      <c r="G2642"/>
      <c r="H2642"/>
      <c r="I2642"/>
      <c r="J2642"/>
      <c r="K2642" s="91"/>
      <c r="L2642" s="91"/>
      <c r="M2642" s="91"/>
      <c r="R2642"/>
      <c r="S2642"/>
      <c r="T2642"/>
      <c r="U2642"/>
      <c r="V2642"/>
      <c r="W2642"/>
      <c r="X2642"/>
      <c r="Y2642"/>
      <c r="Z2642"/>
      <c r="AA2642"/>
      <c r="AB2642"/>
      <c r="AC2642"/>
    </row>
    <row r="2643" spans="2:29" s="14" customFormat="1" x14ac:dyDescent="0.25">
      <c r="B2643"/>
      <c r="C2643"/>
      <c r="D2643"/>
      <c r="E2643"/>
      <c r="F2643"/>
      <c r="G2643"/>
      <c r="H2643"/>
      <c r="I2643"/>
      <c r="J2643"/>
      <c r="K2643" s="91"/>
      <c r="L2643" s="91"/>
      <c r="M2643" s="91"/>
      <c r="R2643"/>
      <c r="S2643"/>
      <c r="T2643"/>
      <c r="U2643"/>
      <c r="V2643"/>
      <c r="W2643"/>
      <c r="X2643"/>
      <c r="Y2643"/>
      <c r="Z2643"/>
      <c r="AA2643"/>
      <c r="AB2643"/>
      <c r="AC2643"/>
    </row>
    <row r="2644" spans="2:29" s="14" customFormat="1" x14ac:dyDescent="0.25">
      <c r="B2644"/>
      <c r="C2644"/>
      <c r="D2644"/>
      <c r="E2644"/>
      <c r="F2644"/>
      <c r="G2644"/>
      <c r="H2644"/>
      <c r="I2644"/>
      <c r="J2644"/>
      <c r="K2644" s="91"/>
      <c r="L2644" s="91"/>
      <c r="M2644" s="91"/>
      <c r="R2644"/>
      <c r="S2644"/>
      <c r="T2644"/>
      <c r="U2644"/>
      <c r="V2644"/>
      <c r="W2644"/>
      <c r="X2644"/>
      <c r="Y2644"/>
      <c r="Z2644"/>
      <c r="AA2644"/>
      <c r="AB2644"/>
      <c r="AC2644"/>
    </row>
    <row r="2645" spans="2:29" s="14" customFormat="1" x14ac:dyDescent="0.25">
      <c r="B2645"/>
      <c r="C2645"/>
      <c r="D2645"/>
      <c r="E2645"/>
      <c r="F2645"/>
      <c r="G2645"/>
      <c r="H2645"/>
      <c r="I2645"/>
      <c r="J2645"/>
      <c r="K2645" s="91"/>
      <c r="L2645" s="91"/>
      <c r="M2645" s="91"/>
      <c r="R2645"/>
      <c r="S2645"/>
      <c r="T2645"/>
      <c r="U2645"/>
      <c r="V2645"/>
      <c r="W2645"/>
      <c r="X2645"/>
      <c r="Y2645"/>
      <c r="Z2645"/>
      <c r="AA2645"/>
      <c r="AB2645"/>
      <c r="AC2645"/>
    </row>
    <row r="2646" spans="2:29" s="14" customFormat="1" x14ac:dyDescent="0.25">
      <c r="B2646"/>
      <c r="C2646"/>
      <c r="D2646"/>
      <c r="E2646"/>
      <c r="F2646"/>
      <c r="G2646"/>
      <c r="H2646"/>
      <c r="I2646"/>
      <c r="J2646"/>
      <c r="K2646" s="91"/>
      <c r="L2646" s="91"/>
      <c r="M2646" s="91"/>
      <c r="R2646"/>
      <c r="S2646"/>
      <c r="T2646"/>
      <c r="U2646"/>
      <c r="V2646"/>
      <c r="W2646"/>
      <c r="X2646"/>
      <c r="Y2646"/>
      <c r="Z2646"/>
      <c r="AA2646"/>
      <c r="AB2646"/>
      <c r="AC2646"/>
    </row>
    <row r="2647" spans="2:29" s="14" customFormat="1" x14ac:dyDescent="0.25">
      <c r="B2647"/>
      <c r="C2647"/>
      <c r="D2647"/>
      <c r="E2647"/>
      <c r="F2647"/>
      <c r="G2647"/>
      <c r="H2647"/>
      <c r="I2647"/>
      <c r="J2647"/>
      <c r="K2647" s="91"/>
      <c r="L2647" s="91"/>
      <c r="M2647" s="91"/>
      <c r="R2647"/>
      <c r="S2647"/>
      <c r="T2647"/>
      <c r="U2647"/>
      <c r="V2647"/>
      <c r="W2647"/>
      <c r="X2647"/>
      <c r="Y2647"/>
      <c r="Z2647"/>
      <c r="AA2647"/>
      <c r="AB2647"/>
      <c r="AC2647"/>
    </row>
    <row r="2648" spans="2:29" s="14" customFormat="1" x14ac:dyDescent="0.25">
      <c r="B2648"/>
      <c r="C2648"/>
      <c r="D2648"/>
      <c r="E2648"/>
      <c r="F2648"/>
      <c r="G2648"/>
      <c r="H2648"/>
      <c r="I2648"/>
      <c r="J2648"/>
      <c r="K2648" s="91"/>
      <c r="L2648" s="91"/>
      <c r="M2648" s="91"/>
      <c r="R2648"/>
      <c r="S2648"/>
      <c r="T2648"/>
      <c r="U2648"/>
      <c r="V2648"/>
      <c r="W2648"/>
      <c r="X2648"/>
      <c r="Y2648"/>
      <c r="Z2648"/>
      <c r="AA2648"/>
      <c r="AB2648"/>
      <c r="AC2648"/>
    </row>
    <row r="2649" spans="2:29" s="14" customFormat="1" x14ac:dyDescent="0.25">
      <c r="B2649"/>
      <c r="C2649"/>
      <c r="D2649"/>
      <c r="E2649"/>
      <c r="F2649"/>
      <c r="G2649"/>
      <c r="H2649"/>
      <c r="I2649"/>
      <c r="J2649"/>
      <c r="K2649" s="91"/>
      <c r="L2649" s="91"/>
      <c r="M2649" s="91"/>
      <c r="R2649"/>
      <c r="S2649"/>
      <c r="T2649"/>
      <c r="U2649"/>
      <c r="V2649"/>
      <c r="W2649"/>
      <c r="X2649"/>
      <c r="Y2649"/>
      <c r="Z2649"/>
      <c r="AA2649"/>
      <c r="AB2649"/>
      <c r="AC2649"/>
    </row>
    <row r="2650" spans="2:29" s="14" customFormat="1" x14ac:dyDescent="0.25">
      <c r="B2650"/>
      <c r="C2650"/>
      <c r="D2650"/>
      <c r="E2650"/>
      <c r="F2650"/>
      <c r="G2650"/>
      <c r="H2650"/>
      <c r="I2650"/>
      <c r="J2650"/>
      <c r="K2650" s="91"/>
      <c r="L2650" s="91"/>
      <c r="M2650" s="91"/>
      <c r="R2650"/>
      <c r="S2650"/>
      <c r="T2650"/>
      <c r="U2650"/>
      <c r="V2650"/>
      <c r="W2650"/>
      <c r="X2650"/>
      <c r="Y2650"/>
      <c r="Z2650"/>
      <c r="AA2650"/>
      <c r="AB2650"/>
      <c r="AC2650"/>
    </row>
    <row r="2651" spans="2:29" s="14" customFormat="1" x14ac:dyDescent="0.25">
      <c r="B2651"/>
      <c r="C2651"/>
      <c r="D2651"/>
      <c r="E2651"/>
      <c r="F2651"/>
      <c r="G2651"/>
      <c r="H2651"/>
      <c r="I2651"/>
      <c r="J2651"/>
      <c r="K2651" s="91"/>
      <c r="L2651" s="91"/>
      <c r="M2651" s="91"/>
      <c r="R2651"/>
      <c r="S2651"/>
      <c r="T2651"/>
      <c r="U2651"/>
      <c r="V2651"/>
      <c r="W2651"/>
      <c r="X2651"/>
      <c r="Y2651"/>
      <c r="Z2651"/>
      <c r="AA2651"/>
      <c r="AB2651"/>
      <c r="AC2651"/>
    </row>
    <row r="2652" spans="2:29" s="14" customFormat="1" x14ac:dyDescent="0.25">
      <c r="B2652"/>
      <c r="C2652"/>
      <c r="D2652"/>
      <c r="E2652"/>
      <c r="F2652"/>
      <c r="G2652"/>
      <c r="H2652"/>
      <c r="I2652"/>
      <c r="J2652"/>
      <c r="K2652" s="91"/>
      <c r="L2652" s="91"/>
      <c r="M2652" s="91"/>
      <c r="R2652"/>
      <c r="S2652"/>
      <c r="T2652"/>
      <c r="U2652"/>
      <c r="V2652"/>
      <c r="W2652"/>
      <c r="X2652"/>
      <c r="Y2652"/>
      <c r="Z2652"/>
      <c r="AA2652"/>
      <c r="AB2652"/>
      <c r="AC2652"/>
    </row>
    <row r="2653" spans="2:29" s="14" customFormat="1" x14ac:dyDescent="0.25">
      <c r="B2653"/>
      <c r="C2653"/>
      <c r="D2653"/>
      <c r="E2653"/>
      <c r="F2653"/>
      <c r="G2653"/>
      <c r="H2653"/>
      <c r="I2653"/>
      <c r="J2653"/>
      <c r="K2653" s="91"/>
      <c r="L2653" s="91"/>
      <c r="M2653" s="91"/>
      <c r="R2653"/>
      <c r="S2653"/>
      <c r="T2653"/>
      <c r="U2653"/>
      <c r="V2653"/>
      <c r="W2653"/>
      <c r="X2653"/>
      <c r="Y2653"/>
      <c r="Z2653"/>
      <c r="AA2653"/>
      <c r="AB2653"/>
      <c r="AC2653"/>
    </row>
    <row r="2654" spans="2:29" s="14" customFormat="1" x14ac:dyDescent="0.25">
      <c r="B2654"/>
      <c r="C2654"/>
      <c r="D2654"/>
      <c r="E2654"/>
      <c r="F2654"/>
      <c r="G2654"/>
      <c r="H2654"/>
      <c r="I2654"/>
      <c r="J2654"/>
      <c r="K2654" s="91"/>
      <c r="L2654" s="91"/>
      <c r="M2654" s="91"/>
      <c r="R2654"/>
      <c r="S2654"/>
      <c r="T2654"/>
      <c r="U2654"/>
      <c r="V2654"/>
      <c r="W2654"/>
      <c r="X2654"/>
      <c r="Y2654"/>
      <c r="Z2654"/>
      <c r="AA2654"/>
      <c r="AB2654"/>
      <c r="AC2654"/>
    </row>
    <row r="2655" spans="2:29" s="14" customFormat="1" x14ac:dyDescent="0.25">
      <c r="B2655"/>
      <c r="C2655"/>
      <c r="D2655"/>
      <c r="E2655"/>
      <c r="F2655"/>
      <c r="G2655"/>
      <c r="H2655"/>
      <c r="I2655"/>
      <c r="J2655"/>
      <c r="K2655" s="91"/>
      <c r="L2655" s="91"/>
      <c r="M2655" s="91"/>
      <c r="R2655"/>
      <c r="S2655"/>
      <c r="T2655"/>
      <c r="U2655"/>
      <c r="V2655"/>
      <c r="W2655"/>
      <c r="X2655"/>
      <c r="Y2655"/>
      <c r="Z2655"/>
      <c r="AA2655"/>
      <c r="AB2655"/>
      <c r="AC2655"/>
    </row>
    <row r="2656" spans="2:29" s="14" customFormat="1" x14ac:dyDescent="0.25">
      <c r="B2656"/>
      <c r="C2656"/>
      <c r="D2656"/>
      <c r="E2656"/>
      <c r="F2656"/>
      <c r="G2656"/>
      <c r="H2656"/>
      <c r="I2656"/>
      <c r="J2656"/>
      <c r="K2656" s="91"/>
      <c r="L2656" s="91"/>
      <c r="M2656" s="91"/>
      <c r="R2656"/>
      <c r="S2656"/>
      <c r="T2656"/>
      <c r="U2656"/>
      <c r="V2656"/>
      <c r="W2656"/>
      <c r="X2656"/>
      <c r="Y2656"/>
      <c r="Z2656"/>
      <c r="AA2656"/>
      <c r="AB2656"/>
      <c r="AC2656"/>
    </row>
    <row r="2657" spans="2:29" s="14" customFormat="1" x14ac:dyDescent="0.25">
      <c r="B2657"/>
      <c r="C2657"/>
      <c r="D2657"/>
      <c r="E2657"/>
      <c r="F2657"/>
      <c r="G2657"/>
      <c r="H2657"/>
      <c r="I2657"/>
      <c r="J2657"/>
      <c r="K2657" s="91"/>
      <c r="L2657" s="91"/>
      <c r="M2657" s="91"/>
      <c r="R2657"/>
      <c r="S2657"/>
      <c r="T2657"/>
      <c r="U2657"/>
      <c r="V2657"/>
      <c r="W2657"/>
      <c r="X2657"/>
      <c r="Y2657"/>
      <c r="Z2657"/>
      <c r="AA2657"/>
      <c r="AB2657"/>
      <c r="AC2657"/>
    </row>
    <row r="2658" spans="2:29" s="14" customFormat="1" x14ac:dyDescent="0.25">
      <c r="B2658"/>
      <c r="C2658"/>
      <c r="D2658"/>
      <c r="E2658"/>
      <c r="F2658"/>
      <c r="G2658"/>
      <c r="H2658"/>
      <c r="I2658"/>
      <c r="J2658"/>
      <c r="K2658" s="91"/>
      <c r="L2658" s="91"/>
      <c r="M2658" s="91"/>
      <c r="R2658"/>
      <c r="S2658"/>
      <c r="T2658"/>
      <c r="U2658"/>
      <c r="V2658"/>
      <c r="W2658"/>
      <c r="X2658"/>
      <c r="Y2658"/>
      <c r="Z2658"/>
      <c r="AA2658"/>
      <c r="AB2658"/>
      <c r="AC2658"/>
    </row>
    <row r="2659" spans="2:29" s="14" customFormat="1" x14ac:dyDescent="0.25">
      <c r="B2659"/>
      <c r="C2659"/>
      <c r="D2659"/>
      <c r="E2659"/>
      <c r="F2659"/>
      <c r="G2659"/>
      <c r="H2659"/>
      <c r="I2659"/>
      <c r="J2659"/>
      <c r="K2659" s="91"/>
      <c r="L2659" s="91"/>
      <c r="M2659" s="91"/>
      <c r="R2659"/>
      <c r="S2659"/>
      <c r="T2659"/>
      <c r="U2659"/>
      <c r="V2659"/>
      <c r="W2659"/>
      <c r="X2659"/>
      <c r="Y2659"/>
      <c r="Z2659"/>
      <c r="AA2659"/>
      <c r="AB2659"/>
      <c r="AC2659"/>
    </row>
    <row r="2660" spans="2:29" s="14" customFormat="1" x14ac:dyDescent="0.25">
      <c r="B2660"/>
      <c r="C2660"/>
      <c r="D2660"/>
      <c r="E2660"/>
      <c r="F2660"/>
      <c r="G2660"/>
      <c r="H2660"/>
      <c r="I2660"/>
      <c r="J2660"/>
      <c r="K2660" s="91"/>
      <c r="L2660" s="91"/>
      <c r="M2660" s="91"/>
      <c r="R2660"/>
      <c r="S2660"/>
      <c r="T2660"/>
      <c r="U2660"/>
      <c r="V2660"/>
      <c r="W2660"/>
      <c r="X2660"/>
      <c r="Y2660"/>
      <c r="Z2660"/>
      <c r="AA2660"/>
      <c r="AB2660"/>
      <c r="AC2660"/>
    </row>
    <row r="2661" spans="2:29" s="14" customFormat="1" x14ac:dyDescent="0.25">
      <c r="B2661"/>
      <c r="C2661"/>
      <c r="D2661"/>
      <c r="E2661"/>
      <c r="F2661"/>
      <c r="G2661"/>
      <c r="H2661"/>
      <c r="I2661"/>
      <c r="J2661"/>
      <c r="K2661" s="91"/>
      <c r="L2661" s="91"/>
      <c r="M2661" s="91"/>
      <c r="R2661"/>
      <c r="S2661"/>
      <c r="T2661"/>
      <c r="U2661"/>
      <c r="V2661"/>
      <c r="W2661"/>
      <c r="X2661"/>
      <c r="Y2661"/>
      <c r="Z2661"/>
      <c r="AA2661"/>
      <c r="AB2661"/>
      <c r="AC2661"/>
    </row>
    <row r="2662" spans="2:29" s="14" customFormat="1" x14ac:dyDescent="0.25">
      <c r="B2662"/>
      <c r="C2662"/>
      <c r="D2662"/>
      <c r="E2662"/>
      <c r="F2662"/>
      <c r="G2662"/>
      <c r="H2662"/>
      <c r="I2662"/>
      <c r="J2662"/>
      <c r="K2662" s="91"/>
      <c r="L2662" s="91"/>
      <c r="M2662" s="91"/>
      <c r="R2662"/>
      <c r="S2662"/>
      <c r="T2662"/>
      <c r="U2662"/>
      <c r="V2662"/>
      <c r="W2662"/>
      <c r="X2662"/>
      <c r="Y2662"/>
      <c r="Z2662"/>
      <c r="AA2662"/>
      <c r="AB2662"/>
      <c r="AC2662"/>
    </row>
    <row r="2663" spans="2:29" s="14" customFormat="1" x14ac:dyDescent="0.25">
      <c r="B2663"/>
      <c r="C2663"/>
      <c r="D2663"/>
      <c r="E2663"/>
      <c r="F2663"/>
      <c r="G2663"/>
      <c r="H2663"/>
      <c r="I2663"/>
      <c r="J2663"/>
      <c r="K2663" s="91"/>
      <c r="L2663" s="91"/>
      <c r="M2663" s="91"/>
      <c r="R2663"/>
      <c r="S2663"/>
      <c r="T2663"/>
      <c r="U2663"/>
      <c r="V2663"/>
      <c r="W2663"/>
      <c r="X2663"/>
      <c r="Y2663"/>
      <c r="Z2663"/>
      <c r="AA2663"/>
      <c r="AB2663"/>
      <c r="AC2663"/>
    </row>
    <row r="2664" spans="2:29" s="14" customFormat="1" x14ac:dyDescent="0.25">
      <c r="B2664"/>
      <c r="C2664"/>
      <c r="D2664"/>
      <c r="E2664"/>
      <c r="F2664"/>
      <c r="G2664"/>
      <c r="H2664"/>
      <c r="I2664"/>
      <c r="J2664"/>
      <c r="K2664" s="91"/>
      <c r="L2664" s="91"/>
      <c r="M2664" s="91"/>
      <c r="R2664"/>
      <c r="S2664"/>
      <c r="T2664"/>
      <c r="U2664"/>
      <c r="V2664"/>
      <c r="W2664"/>
      <c r="X2664"/>
      <c r="Y2664"/>
      <c r="Z2664"/>
      <c r="AA2664"/>
      <c r="AB2664"/>
      <c r="AC2664"/>
    </row>
    <row r="2665" spans="2:29" s="14" customFormat="1" x14ac:dyDescent="0.25">
      <c r="B2665"/>
      <c r="C2665"/>
      <c r="D2665"/>
      <c r="E2665"/>
      <c r="F2665"/>
      <c r="G2665"/>
      <c r="H2665"/>
      <c r="I2665"/>
      <c r="J2665"/>
      <c r="K2665" s="91"/>
      <c r="L2665" s="91"/>
      <c r="M2665" s="91"/>
      <c r="R2665"/>
      <c r="S2665"/>
      <c r="T2665"/>
      <c r="U2665"/>
      <c r="V2665"/>
      <c r="W2665"/>
      <c r="X2665"/>
      <c r="Y2665"/>
      <c r="Z2665"/>
      <c r="AA2665"/>
      <c r="AB2665"/>
      <c r="AC2665"/>
    </row>
    <row r="2666" spans="2:29" s="14" customFormat="1" x14ac:dyDescent="0.25">
      <c r="B2666"/>
      <c r="C2666"/>
      <c r="D2666"/>
      <c r="E2666"/>
      <c r="F2666"/>
      <c r="G2666"/>
      <c r="H2666"/>
      <c r="I2666"/>
      <c r="J2666"/>
      <c r="K2666" s="91"/>
      <c r="L2666" s="91"/>
      <c r="M2666" s="91"/>
      <c r="R2666"/>
      <c r="S2666"/>
      <c r="T2666"/>
      <c r="U2666"/>
      <c r="V2666"/>
      <c r="W2666"/>
      <c r="X2666"/>
      <c r="Y2666"/>
      <c r="Z2666"/>
      <c r="AA2666"/>
      <c r="AB2666"/>
      <c r="AC2666"/>
    </row>
    <row r="2667" spans="2:29" s="14" customFormat="1" x14ac:dyDescent="0.25">
      <c r="B2667"/>
      <c r="C2667"/>
      <c r="D2667"/>
      <c r="E2667"/>
      <c r="F2667"/>
      <c r="G2667"/>
      <c r="H2667"/>
      <c r="I2667"/>
      <c r="J2667"/>
      <c r="K2667" s="91"/>
      <c r="L2667" s="91"/>
      <c r="M2667" s="91"/>
      <c r="R2667"/>
      <c r="S2667"/>
      <c r="T2667"/>
      <c r="U2667"/>
      <c r="V2667"/>
      <c r="W2667"/>
      <c r="X2667"/>
      <c r="Y2667"/>
      <c r="Z2667"/>
      <c r="AA2667"/>
      <c r="AB2667"/>
      <c r="AC2667"/>
    </row>
    <row r="2668" spans="2:29" s="14" customFormat="1" x14ac:dyDescent="0.25">
      <c r="B2668"/>
      <c r="C2668"/>
      <c r="D2668"/>
      <c r="E2668"/>
      <c r="F2668"/>
      <c r="G2668"/>
      <c r="H2668"/>
      <c r="I2668"/>
      <c r="J2668"/>
      <c r="K2668" s="91"/>
      <c r="L2668" s="91"/>
      <c r="M2668" s="91"/>
      <c r="R2668"/>
      <c r="S2668"/>
      <c r="T2668"/>
      <c r="U2668"/>
      <c r="V2668"/>
      <c r="W2668"/>
      <c r="X2668"/>
      <c r="Y2668"/>
      <c r="Z2668"/>
      <c r="AA2668"/>
      <c r="AB2668"/>
      <c r="AC2668"/>
    </row>
    <row r="2669" spans="2:29" s="14" customFormat="1" x14ac:dyDescent="0.25">
      <c r="B2669"/>
      <c r="C2669"/>
      <c r="D2669"/>
      <c r="E2669"/>
      <c r="F2669"/>
      <c r="G2669"/>
      <c r="H2669"/>
      <c r="I2669"/>
      <c r="J2669"/>
      <c r="K2669" s="91"/>
      <c r="L2669" s="91"/>
      <c r="M2669" s="91"/>
      <c r="R2669"/>
      <c r="S2669"/>
      <c r="T2669"/>
      <c r="U2669"/>
      <c r="V2669"/>
      <c r="W2669"/>
      <c r="X2669"/>
      <c r="Y2669"/>
      <c r="Z2669"/>
      <c r="AA2669"/>
      <c r="AB2669"/>
      <c r="AC2669"/>
    </row>
    <row r="2670" spans="2:29" s="14" customFormat="1" x14ac:dyDescent="0.25">
      <c r="B2670"/>
      <c r="C2670"/>
      <c r="D2670"/>
      <c r="E2670"/>
      <c r="F2670"/>
      <c r="G2670"/>
      <c r="H2670"/>
      <c r="I2670"/>
      <c r="J2670"/>
      <c r="K2670" s="91"/>
      <c r="L2670" s="91"/>
      <c r="M2670" s="91"/>
      <c r="R2670"/>
      <c r="S2670"/>
      <c r="T2670"/>
      <c r="U2670"/>
      <c r="V2670"/>
      <c r="W2670"/>
      <c r="X2670"/>
      <c r="Y2670"/>
      <c r="Z2670"/>
      <c r="AA2670"/>
      <c r="AB2670"/>
      <c r="AC2670"/>
    </row>
    <row r="2671" spans="2:29" s="14" customFormat="1" x14ac:dyDescent="0.25">
      <c r="B2671"/>
      <c r="C2671"/>
      <c r="D2671"/>
      <c r="E2671"/>
      <c r="F2671"/>
      <c r="G2671"/>
      <c r="H2671"/>
      <c r="I2671"/>
      <c r="J2671"/>
      <c r="K2671" s="91"/>
      <c r="L2671" s="91"/>
      <c r="M2671" s="91"/>
      <c r="R2671"/>
      <c r="S2671"/>
      <c r="T2671"/>
      <c r="U2671"/>
      <c r="V2671"/>
      <c r="W2671"/>
      <c r="X2671"/>
      <c r="Y2671"/>
      <c r="Z2671"/>
      <c r="AA2671"/>
      <c r="AB2671"/>
      <c r="AC2671"/>
    </row>
    <row r="2672" spans="2:29" s="14" customFormat="1" x14ac:dyDescent="0.25">
      <c r="B2672"/>
      <c r="C2672"/>
      <c r="D2672"/>
      <c r="E2672"/>
      <c r="F2672"/>
      <c r="G2672"/>
      <c r="H2672"/>
      <c r="I2672"/>
      <c r="J2672"/>
      <c r="K2672" s="91"/>
      <c r="L2672" s="91"/>
      <c r="M2672" s="91"/>
      <c r="R2672"/>
      <c r="S2672"/>
      <c r="T2672"/>
      <c r="U2672"/>
      <c r="V2672"/>
      <c r="W2672"/>
      <c r="X2672"/>
      <c r="Y2672"/>
      <c r="Z2672"/>
      <c r="AA2672"/>
      <c r="AB2672"/>
      <c r="AC2672"/>
    </row>
    <row r="2673" spans="2:29" s="14" customFormat="1" x14ac:dyDescent="0.25">
      <c r="B2673"/>
      <c r="C2673"/>
      <c r="D2673"/>
      <c r="E2673"/>
      <c r="F2673"/>
      <c r="G2673"/>
      <c r="H2673"/>
      <c r="I2673"/>
      <c r="J2673"/>
      <c r="K2673" s="91"/>
      <c r="L2673" s="91"/>
      <c r="M2673" s="91"/>
      <c r="R2673"/>
      <c r="S2673"/>
      <c r="T2673"/>
      <c r="U2673"/>
      <c r="V2673"/>
      <c r="W2673"/>
      <c r="X2673"/>
      <c r="Y2673"/>
      <c r="Z2673"/>
      <c r="AA2673"/>
      <c r="AB2673"/>
      <c r="AC2673"/>
    </row>
    <row r="2674" spans="2:29" s="14" customFormat="1" x14ac:dyDescent="0.25">
      <c r="B2674"/>
      <c r="C2674"/>
      <c r="D2674"/>
      <c r="E2674"/>
      <c r="F2674"/>
      <c r="G2674"/>
      <c r="H2674"/>
      <c r="I2674"/>
      <c r="J2674"/>
      <c r="K2674" s="91"/>
      <c r="L2674" s="91"/>
      <c r="M2674" s="91"/>
      <c r="R2674"/>
      <c r="S2674"/>
      <c r="T2674"/>
      <c r="U2674"/>
      <c r="V2674"/>
      <c r="W2674"/>
      <c r="X2674"/>
      <c r="Y2674"/>
      <c r="Z2674"/>
      <c r="AA2674"/>
      <c r="AB2674"/>
      <c r="AC2674"/>
    </row>
    <row r="2675" spans="2:29" s="14" customFormat="1" x14ac:dyDescent="0.25">
      <c r="B2675"/>
      <c r="C2675"/>
      <c r="D2675"/>
      <c r="E2675"/>
      <c r="F2675"/>
      <c r="G2675"/>
      <c r="H2675"/>
      <c r="I2675"/>
      <c r="J2675"/>
      <c r="K2675" s="91"/>
      <c r="L2675" s="91"/>
      <c r="M2675" s="91"/>
      <c r="R2675"/>
      <c r="S2675"/>
      <c r="T2675"/>
      <c r="U2675"/>
      <c r="V2675"/>
      <c r="W2675"/>
      <c r="X2675"/>
      <c r="Y2675"/>
      <c r="Z2675"/>
      <c r="AA2675"/>
      <c r="AB2675"/>
      <c r="AC2675"/>
    </row>
    <row r="2676" spans="2:29" s="14" customFormat="1" x14ac:dyDescent="0.25">
      <c r="B2676"/>
      <c r="C2676"/>
      <c r="D2676"/>
      <c r="E2676"/>
      <c r="F2676"/>
      <c r="G2676"/>
      <c r="H2676"/>
      <c r="I2676"/>
      <c r="J2676"/>
      <c r="K2676" s="91"/>
      <c r="L2676" s="91"/>
      <c r="M2676" s="91"/>
      <c r="R2676"/>
      <c r="S2676"/>
      <c r="T2676"/>
      <c r="U2676"/>
      <c r="V2676"/>
      <c r="W2676"/>
      <c r="X2676"/>
      <c r="Y2676"/>
      <c r="Z2676"/>
      <c r="AA2676"/>
      <c r="AB2676"/>
      <c r="AC2676"/>
    </row>
    <row r="2677" spans="2:29" s="14" customFormat="1" x14ac:dyDescent="0.25">
      <c r="B2677"/>
      <c r="C2677"/>
      <c r="D2677"/>
      <c r="E2677"/>
      <c r="F2677"/>
      <c r="G2677"/>
      <c r="H2677"/>
      <c r="I2677"/>
      <c r="J2677"/>
      <c r="K2677" s="91"/>
      <c r="L2677" s="91"/>
      <c r="M2677" s="91"/>
      <c r="R2677"/>
      <c r="S2677"/>
      <c r="T2677"/>
      <c r="U2677"/>
      <c r="V2677"/>
      <c r="W2677"/>
      <c r="X2677"/>
      <c r="Y2677"/>
      <c r="Z2677"/>
      <c r="AA2677"/>
      <c r="AB2677"/>
      <c r="AC2677"/>
    </row>
    <row r="2678" spans="2:29" s="14" customFormat="1" x14ac:dyDescent="0.25">
      <c r="B2678"/>
      <c r="C2678"/>
      <c r="D2678"/>
      <c r="E2678"/>
      <c r="F2678"/>
      <c r="G2678"/>
      <c r="H2678"/>
      <c r="I2678"/>
      <c r="J2678"/>
      <c r="K2678" s="91"/>
      <c r="L2678" s="91"/>
      <c r="M2678" s="91"/>
      <c r="R2678"/>
      <c r="S2678"/>
      <c r="T2678"/>
      <c r="U2678"/>
      <c r="V2678"/>
      <c r="W2678"/>
      <c r="X2678"/>
      <c r="Y2678"/>
      <c r="Z2678"/>
      <c r="AA2678"/>
      <c r="AB2678"/>
      <c r="AC2678"/>
    </row>
    <row r="2679" spans="2:29" s="14" customFormat="1" x14ac:dyDescent="0.25">
      <c r="B2679"/>
      <c r="C2679"/>
      <c r="D2679"/>
      <c r="E2679"/>
      <c r="F2679"/>
      <c r="G2679"/>
      <c r="H2679"/>
      <c r="I2679"/>
      <c r="J2679"/>
      <c r="K2679" s="91"/>
      <c r="L2679" s="91"/>
      <c r="M2679" s="91"/>
      <c r="R2679"/>
      <c r="S2679"/>
      <c r="T2679"/>
      <c r="U2679"/>
      <c r="V2679"/>
      <c r="W2679"/>
      <c r="X2679"/>
      <c r="Y2679"/>
      <c r="Z2679"/>
      <c r="AA2679"/>
      <c r="AB2679"/>
      <c r="AC2679"/>
    </row>
    <row r="2680" spans="2:29" s="14" customFormat="1" x14ac:dyDescent="0.25">
      <c r="B2680"/>
      <c r="C2680"/>
      <c r="D2680"/>
      <c r="E2680"/>
      <c r="F2680"/>
      <c r="G2680"/>
      <c r="H2680"/>
      <c r="I2680"/>
      <c r="J2680"/>
      <c r="K2680" s="91"/>
      <c r="L2680" s="91"/>
      <c r="M2680" s="91"/>
      <c r="R2680"/>
      <c r="S2680"/>
      <c r="T2680"/>
      <c r="U2680"/>
      <c r="V2680"/>
      <c r="W2680"/>
      <c r="X2680"/>
      <c r="Y2680"/>
      <c r="Z2680"/>
      <c r="AA2680"/>
      <c r="AB2680"/>
      <c r="AC2680"/>
    </row>
    <row r="2681" spans="2:29" s="14" customFormat="1" x14ac:dyDescent="0.25">
      <c r="B2681"/>
      <c r="C2681"/>
      <c r="D2681"/>
      <c r="E2681"/>
      <c r="F2681"/>
      <c r="G2681"/>
      <c r="H2681"/>
      <c r="I2681"/>
      <c r="J2681"/>
      <c r="K2681" s="91"/>
      <c r="L2681" s="91"/>
      <c r="M2681" s="91"/>
      <c r="R2681"/>
      <c r="S2681"/>
      <c r="T2681"/>
      <c r="U2681"/>
      <c r="V2681"/>
      <c r="W2681"/>
      <c r="X2681"/>
      <c r="Y2681"/>
      <c r="Z2681"/>
      <c r="AA2681"/>
      <c r="AB2681"/>
      <c r="AC2681"/>
    </row>
    <row r="2682" spans="2:29" s="14" customFormat="1" x14ac:dyDescent="0.25">
      <c r="B2682"/>
      <c r="C2682"/>
      <c r="D2682"/>
      <c r="E2682"/>
      <c r="F2682"/>
      <c r="G2682"/>
      <c r="H2682"/>
      <c r="I2682"/>
      <c r="J2682"/>
      <c r="K2682" s="91"/>
      <c r="L2682" s="91"/>
      <c r="M2682" s="91"/>
      <c r="R2682"/>
      <c r="S2682"/>
      <c r="T2682"/>
      <c r="U2682"/>
      <c r="V2682"/>
      <c r="W2682"/>
      <c r="X2682"/>
      <c r="Y2682"/>
      <c r="Z2682"/>
      <c r="AA2682"/>
      <c r="AB2682"/>
      <c r="AC2682"/>
    </row>
    <row r="2683" spans="2:29" s="14" customFormat="1" x14ac:dyDescent="0.25">
      <c r="B2683"/>
      <c r="C2683"/>
      <c r="D2683"/>
      <c r="E2683"/>
      <c r="F2683"/>
      <c r="G2683"/>
      <c r="H2683"/>
      <c r="I2683"/>
      <c r="J2683"/>
      <c r="K2683" s="91"/>
      <c r="L2683" s="91"/>
      <c r="M2683" s="91"/>
      <c r="R2683"/>
      <c r="S2683"/>
      <c r="T2683"/>
      <c r="U2683"/>
      <c r="V2683"/>
      <c r="W2683"/>
      <c r="X2683"/>
      <c r="Y2683"/>
      <c r="Z2683"/>
      <c r="AA2683"/>
      <c r="AB2683"/>
      <c r="AC2683"/>
    </row>
    <row r="2684" spans="2:29" s="14" customFormat="1" x14ac:dyDescent="0.25">
      <c r="B2684"/>
      <c r="C2684"/>
      <c r="D2684"/>
      <c r="E2684"/>
      <c r="F2684"/>
      <c r="G2684"/>
      <c r="H2684"/>
      <c r="I2684"/>
      <c r="J2684"/>
      <c r="K2684" s="91"/>
      <c r="L2684" s="91"/>
      <c r="M2684" s="91"/>
      <c r="R2684"/>
      <c r="S2684"/>
      <c r="T2684"/>
      <c r="U2684"/>
      <c r="V2684"/>
      <c r="W2684"/>
      <c r="X2684"/>
      <c r="Y2684"/>
      <c r="Z2684"/>
      <c r="AA2684"/>
      <c r="AB2684"/>
      <c r="AC2684"/>
    </row>
    <row r="2685" spans="2:29" s="14" customFormat="1" x14ac:dyDescent="0.25">
      <c r="B2685"/>
      <c r="C2685"/>
      <c r="D2685"/>
      <c r="E2685"/>
      <c r="F2685"/>
      <c r="G2685"/>
      <c r="H2685"/>
      <c r="I2685"/>
      <c r="J2685"/>
      <c r="K2685" s="91"/>
      <c r="L2685" s="91"/>
      <c r="M2685" s="91"/>
      <c r="R2685"/>
      <c r="S2685"/>
      <c r="T2685"/>
      <c r="U2685"/>
      <c r="V2685"/>
      <c r="W2685"/>
      <c r="X2685"/>
      <c r="Y2685"/>
      <c r="Z2685"/>
      <c r="AA2685"/>
      <c r="AB2685"/>
      <c r="AC2685"/>
    </row>
    <row r="2686" spans="2:29" s="14" customFormat="1" x14ac:dyDescent="0.25">
      <c r="B2686"/>
      <c r="C2686"/>
      <c r="D2686"/>
      <c r="E2686"/>
      <c r="F2686"/>
      <c r="G2686"/>
      <c r="H2686"/>
      <c r="I2686"/>
      <c r="J2686"/>
      <c r="K2686" s="91"/>
      <c r="L2686" s="91"/>
      <c r="M2686" s="91"/>
      <c r="R2686"/>
      <c r="S2686"/>
      <c r="T2686"/>
      <c r="U2686"/>
      <c r="V2686"/>
      <c r="W2686"/>
      <c r="X2686"/>
      <c r="Y2686"/>
      <c r="Z2686"/>
      <c r="AA2686"/>
      <c r="AB2686"/>
      <c r="AC2686"/>
    </row>
    <row r="2687" spans="2:29" s="14" customFormat="1" x14ac:dyDescent="0.25">
      <c r="B2687"/>
      <c r="C2687"/>
      <c r="D2687"/>
      <c r="E2687"/>
      <c r="F2687"/>
      <c r="G2687"/>
      <c r="H2687"/>
      <c r="I2687"/>
      <c r="J2687"/>
      <c r="K2687" s="91"/>
      <c r="L2687" s="91"/>
      <c r="M2687" s="91"/>
      <c r="R2687"/>
      <c r="S2687"/>
      <c r="T2687"/>
      <c r="U2687"/>
      <c r="V2687"/>
      <c r="W2687"/>
      <c r="X2687"/>
      <c r="Y2687"/>
      <c r="Z2687"/>
      <c r="AA2687"/>
      <c r="AB2687"/>
      <c r="AC2687"/>
    </row>
    <row r="2688" spans="2:29" s="14" customFormat="1" x14ac:dyDescent="0.25">
      <c r="B2688"/>
      <c r="C2688"/>
      <c r="D2688"/>
      <c r="E2688"/>
      <c r="F2688"/>
      <c r="G2688"/>
      <c r="H2688"/>
      <c r="I2688"/>
      <c r="J2688"/>
      <c r="K2688" s="91"/>
      <c r="L2688" s="91"/>
      <c r="M2688" s="91"/>
      <c r="R2688"/>
      <c r="S2688"/>
      <c r="T2688"/>
      <c r="U2688"/>
      <c r="V2688"/>
      <c r="W2688"/>
      <c r="X2688"/>
      <c r="Y2688"/>
      <c r="Z2688"/>
      <c r="AA2688"/>
      <c r="AB2688"/>
      <c r="AC2688"/>
    </row>
    <row r="2689" spans="2:29" s="14" customFormat="1" x14ac:dyDescent="0.25">
      <c r="B2689"/>
      <c r="C2689"/>
      <c r="D2689"/>
      <c r="E2689"/>
      <c r="F2689"/>
      <c r="G2689"/>
      <c r="H2689"/>
      <c r="I2689"/>
      <c r="J2689"/>
      <c r="K2689" s="91"/>
      <c r="L2689" s="91"/>
      <c r="M2689" s="91"/>
      <c r="R2689"/>
      <c r="S2689"/>
      <c r="T2689"/>
      <c r="U2689"/>
      <c r="V2689"/>
      <c r="W2689"/>
      <c r="X2689"/>
      <c r="Y2689"/>
      <c r="Z2689"/>
      <c r="AA2689"/>
      <c r="AB2689"/>
      <c r="AC2689"/>
    </row>
    <row r="2690" spans="2:29" s="14" customFormat="1" x14ac:dyDescent="0.25">
      <c r="B2690"/>
      <c r="C2690"/>
      <c r="D2690"/>
      <c r="E2690"/>
      <c r="F2690"/>
      <c r="G2690"/>
      <c r="H2690"/>
      <c r="I2690"/>
      <c r="J2690"/>
      <c r="K2690" s="91"/>
      <c r="L2690" s="91"/>
      <c r="M2690" s="91"/>
      <c r="R2690"/>
      <c r="S2690"/>
      <c r="T2690"/>
      <c r="U2690"/>
      <c r="V2690"/>
      <c r="W2690"/>
      <c r="X2690"/>
      <c r="Y2690"/>
      <c r="Z2690"/>
      <c r="AA2690"/>
      <c r="AB2690"/>
      <c r="AC2690"/>
    </row>
    <row r="2691" spans="2:29" s="14" customFormat="1" x14ac:dyDescent="0.25">
      <c r="B2691"/>
      <c r="C2691"/>
      <c r="D2691"/>
      <c r="E2691"/>
      <c r="F2691"/>
      <c r="G2691"/>
      <c r="H2691"/>
      <c r="I2691"/>
      <c r="J2691"/>
      <c r="K2691" s="91"/>
      <c r="L2691" s="91"/>
      <c r="M2691" s="91"/>
      <c r="R2691"/>
      <c r="S2691"/>
      <c r="T2691"/>
      <c r="U2691"/>
      <c r="V2691"/>
      <c r="W2691"/>
      <c r="X2691"/>
      <c r="Y2691"/>
      <c r="Z2691"/>
      <c r="AA2691"/>
      <c r="AB2691"/>
      <c r="AC2691"/>
    </row>
    <row r="2692" spans="2:29" s="14" customFormat="1" x14ac:dyDescent="0.25">
      <c r="B2692"/>
      <c r="C2692"/>
      <c r="D2692"/>
      <c r="E2692"/>
      <c r="F2692"/>
      <c r="G2692"/>
      <c r="H2692"/>
      <c r="I2692"/>
      <c r="J2692"/>
      <c r="K2692" s="91"/>
      <c r="L2692" s="91"/>
      <c r="M2692" s="91"/>
      <c r="R2692"/>
      <c r="S2692"/>
      <c r="T2692"/>
      <c r="U2692"/>
      <c r="V2692"/>
      <c r="W2692"/>
      <c r="X2692"/>
      <c r="Y2692"/>
      <c r="Z2692"/>
      <c r="AA2692"/>
      <c r="AB2692"/>
      <c r="AC2692"/>
    </row>
    <row r="2693" spans="2:29" s="14" customFormat="1" x14ac:dyDescent="0.25">
      <c r="B2693"/>
      <c r="C2693"/>
      <c r="D2693"/>
      <c r="E2693"/>
      <c r="F2693"/>
      <c r="G2693"/>
      <c r="H2693"/>
      <c r="I2693"/>
      <c r="J2693"/>
      <c r="K2693" s="91"/>
      <c r="L2693" s="91"/>
      <c r="M2693" s="91"/>
      <c r="R2693"/>
      <c r="S2693"/>
      <c r="T2693"/>
      <c r="U2693"/>
      <c r="V2693"/>
      <c r="W2693"/>
      <c r="X2693"/>
      <c r="Y2693"/>
      <c r="Z2693"/>
      <c r="AA2693"/>
      <c r="AB2693"/>
      <c r="AC2693"/>
    </row>
    <row r="2694" spans="2:29" s="14" customFormat="1" x14ac:dyDescent="0.25">
      <c r="B2694"/>
      <c r="C2694"/>
      <c r="D2694"/>
      <c r="E2694"/>
      <c r="F2694"/>
      <c r="G2694"/>
      <c r="H2694"/>
      <c r="I2694"/>
      <c r="J2694"/>
      <c r="K2694" s="91"/>
      <c r="L2694" s="91"/>
      <c r="M2694" s="91"/>
      <c r="R2694"/>
      <c r="S2694"/>
      <c r="T2694"/>
      <c r="U2694"/>
      <c r="V2694"/>
      <c r="W2694"/>
      <c r="X2694"/>
      <c r="Y2694"/>
      <c r="Z2694"/>
      <c r="AA2694"/>
      <c r="AB2694"/>
      <c r="AC2694"/>
    </row>
    <row r="2695" spans="2:29" s="14" customFormat="1" x14ac:dyDescent="0.25">
      <c r="B2695"/>
      <c r="C2695"/>
      <c r="D2695"/>
      <c r="E2695"/>
      <c r="F2695"/>
      <c r="G2695"/>
      <c r="H2695"/>
      <c r="I2695"/>
      <c r="J2695"/>
      <c r="K2695" s="91"/>
      <c r="L2695" s="91"/>
      <c r="M2695" s="91"/>
      <c r="R2695"/>
      <c r="S2695"/>
      <c r="T2695"/>
      <c r="U2695"/>
      <c r="V2695"/>
      <c r="W2695"/>
      <c r="X2695"/>
      <c r="Y2695"/>
      <c r="Z2695"/>
      <c r="AA2695"/>
      <c r="AB2695"/>
      <c r="AC2695"/>
    </row>
    <row r="2696" spans="2:29" s="14" customFormat="1" x14ac:dyDescent="0.25">
      <c r="B2696"/>
      <c r="C2696"/>
      <c r="D2696"/>
      <c r="E2696"/>
      <c r="F2696"/>
      <c r="G2696"/>
      <c r="H2696"/>
      <c r="I2696"/>
      <c r="J2696"/>
      <c r="K2696" s="91"/>
      <c r="L2696" s="91"/>
      <c r="M2696" s="91"/>
      <c r="R2696"/>
      <c r="S2696"/>
      <c r="T2696"/>
      <c r="U2696"/>
      <c r="V2696"/>
      <c r="W2696"/>
      <c r="X2696"/>
      <c r="Y2696"/>
      <c r="Z2696"/>
      <c r="AA2696"/>
      <c r="AB2696"/>
      <c r="AC2696"/>
    </row>
    <row r="2697" spans="2:29" s="14" customFormat="1" x14ac:dyDescent="0.25">
      <c r="B2697"/>
      <c r="C2697"/>
      <c r="D2697"/>
      <c r="E2697"/>
      <c r="F2697"/>
      <c r="G2697"/>
      <c r="H2697"/>
      <c r="I2697"/>
      <c r="J2697"/>
      <c r="K2697" s="91"/>
      <c r="L2697" s="91"/>
      <c r="M2697" s="91"/>
      <c r="R2697"/>
      <c r="S2697"/>
      <c r="T2697"/>
      <c r="U2697"/>
      <c r="V2697"/>
      <c r="W2697"/>
      <c r="X2697"/>
      <c r="Y2697"/>
      <c r="Z2697"/>
      <c r="AA2697"/>
      <c r="AB2697"/>
      <c r="AC2697"/>
    </row>
    <row r="2698" spans="2:29" s="14" customFormat="1" x14ac:dyDescent="0.25">
      <c r="B2698"/>
      <c r="C2698"/>
      <c r="D2698"/>
      <c r="E2698"/>
      <c r="F2698"/>
      <c r="G2698"/>
      <c r="H2698"/>
      <c r="I2698"/>
      <c r="J2698"/>
      <c r="K2698" s="91"/>
      <c r="L2698" s="91"/>
      <c r="M2698" s="91"/>
      <c r="R2698"/>
      <c r="S2698"/>
      <c r="T2698"/>
      <c r="U2698"/>
      <c r="V2698"/>
      <c r="W2698"/>
      <c r="X2698"/>
      <c r="Y2698"/>
      <c r="Z2698"/>
      <c r="AA2698"/>
      <c r="AB2698"/>
      <c r="AC2698"/>
    </row>
    <row r="2699" spans="2:29" s="14" customFormat="1" x14ac:dyDescent="0.25">
      <c r="B2699"/>
      <c r="C2699"/>
      <c r="D2699"/>
      <c r="E2699"/>
      <c r="F2699"/>
      <c r="G2699"/>
      <c r="H2699"/>
      <c r="I2699"/>
      <c r="J2699"/>
      <c r="K2699" s="91"/>
      <c r="L2699" s="91"/>
      <c r="M2699" s="91"/>
      <c r="R2699"/>
      <c r="S2699"/>
      <c r="T2699"/>
      <c r="U2699"/>
      <c r="V2699"/>
      <c r="W2699"/>
      <c r="X2699"/>
      <c r="Y2699"/>
      <c r="Z2699"/>
      <c r="AA2699"/>
      <c r="AB2699"/>
      <c r="AC2699"/>
    </row>
    <row r="2700" spans="2:29" s="14" customFormat="1" x14ac:dyDescent="0.25">
      <c r="B2700"/>
      <c r="C2700"/>
      <c r="D2700"/>
      <c r="E2700"/>
      <c r="F2700"/>
      <c r="G2700"/>
      <c r="H2700"/>
      <c r="I2700"/>
      <c r="J2700"/>
      <c r="K2700" s="91"/>
      <c r="L2700" s="91"/>
      <c r="M2700" s="91"/>
      <c r="R2700"/>
      <c r="S2700"/>
      <c r="T2700"/>
      <c r="U2700"/>
      <c r="V2700"/>
      <c r="W2700"/>
      <c r="X2700"/>
      <c r="Y2700"/>
      <c r="Z2700"/>
      <c r="AA2700"/>
      <c r="AB2700"/>
      <c r="AC2700"/>
    </row>
    <row r="2701" spans="2:29" s="14" customFormat="1" x14ac:dyDescent="0.25">
      <c r="B2701"/>
      <c r="C2701"/>
      <c r="D2701"/>
      <c r="E2701"/>
      <c r="F2701"/>
      <c r="G2701"/>
      <c r="H2701"/>
      <c r="I2701"/>
      <c r="J2701"/>
      <c r="K2701" s="91"/>
      <c r="L2701" s="91"/>
      <c r="M2701" s="91"/>
      <c r="R2701"/>
      <c r="S2701"/>
      <c r="T2701"/>
      <c r="U2701"/>
      <c r="V2701"/>
      <c r="W2701"/>
      <c r="X2701"/>
      <c r="Y2701"/>
      <c r="Z2701"/>
      <c r="AA2701"/>
      <c r="AB2701"/>
      <c r="AC2701"/>
    </row>
    <row r="2702" spans="2:29" s="14" customFormat="1" x14ac:dyDescent="0.25">
      <c r="B2702"/>
      <c r="C2702"/>
      <c r="D2702"/>
      <c r="E2702"/>
      <c r="F2702"/>
      <c r="G2702"/>
      <c r="H2702"/>
      <c r="I2702"/>
      <c r="J2702"/>
      <c r="K2702" s="91"/>
      <c r="L2702" s="91"/>
      <c r="M2702" s="91"/>
      <c r="R2702"/>
      <c r="S2702"/>
      <c r="T2702"/>
      <c r="U2702"/>
      <c r="V2702"/>
      <c r="W2702"/>
      <c r="X2702"/>
      <c r="Y2702"/>
      <c r="Z2702"/>
      <c r="AA2702"/>
      <c r="AB2702"/>
      <c r="AC2702"/>
    </row>
    <row r="2703" spans="2:29" s="14" customFormat="1" x14ac:dyDescent="0.25">
      <c r="B2703"/>
      <c r="C2703"/>
      <c r="D2703"/>
      <c r="E2703"/>
      <c r="F2703"/>
      <c r="G2703"/>
      <c r="H2703"/>
      <c r="I2703"/>
      <c r="J2703"/>
      <c r="K2703" s="91"/>
      <c r="L2703" s="91"/>
      <c r="M2703" s="91"/>
      <c r="R2703"/>
      <c r="S2703"/>
      <c r="T2703"/>
      <c r="U2703"/>
      <c r="V2703"/>
      <c r="W2703"/>
      <c r="X2703"/>
      <c r="Y2703"/>
      <c r="Z2703"/>
      <c r="AA2703"/>
      <c r="AB2703"/>
      <c r="AC2703"/>
    </row>
    <row r="2704" spans="2:29" s="14" customFormat="1" x14ac:dyDescent="0.25">
      <c r="B2704"/>
      <c r="C2704"/>
      <c r="D2704"/>
      <c r="E2704"/>
      <c r="F2704"/>
      <c r="G2704"/>
      <c r="H2704"/>
      <c r="I2704"/>
      <c r="J2704"/>
      <c r="K2704" s="91"/>
      <c r="L2704" s="91"/>
      <c r="M2704" s="91"/>
      <c r="R2704"/>
      <c r="S2704"/>
      <c r="T2704"/>
      <c r="U2704"/>
      <c r="V2704"/>
      <c r="W2704"/>
      <c r="X2704"/>
      <c r="Y2704"/>
      <c r="Z2704"/>
      <c r="AA2704"/>
      <c r="AB2704"/>
      <c r="AC2704"/>
    </row>
    <row r="2705" spans="2:29" s="14" customFormat="1" x14ac:dyDescent="0.25">
      <c r="B2705"/>
      <c r="C2705"/>
      <c r="D2705"/>
      <c r="E2705"/>
      <c r="F2705"/>
      <c r="G2705"/>
      <c r="H2705"/>
      <c r="I2705"/>
      <c r="J2705"/>
      <c r="K2705" s="91"/>
      <c r="L2705" s="91"/>
      <c r="M2705" s="91"/>
      <c r="R2705"/>
      <c r="S2705"/>
      <c r="T2705"/>
      <c r="U2705"/>
      <c r="V2705"/>
      <c r="W2705"/>
      <c r="X2705"/>
      <c r="Y2705"/>
      <c r="Z2705"/>
      <c r="AA2705"/>
      <c r="AB2705"/>
      <c r="AC2705"/>
    </row>
    <row r="2706" spans="2:29" s="14" customFormat="1" x14ac:dyDescent="0.25">
      <c r="B2706"/>
      <c r="C2706"/>
      <c r="D2706"/>
      <c r="E2706"/>
      <c r="F2706"/>
      <c r="G2706"/>
      <c r="H2706"/>
      <c r="I2706"/>
      <c r="J2706"/>
      <c r="K2706" s="91"/>
      <c r="L2706" s="91"/>
      <c r="M2706" s="91"/>
      <c r="R2706"/>
      <c r="S2706"/>
      <c r="T2706"/>
      <c r="U2706"/>
      <c r="V2706"/>
      <c r="W2706"/>
      <c r="X2706"/>
      <c r="Y2706"/>
      <c r="Z2706"/>
      <c r="AA2706"/>
      <c r="AB2706"/>
      <c r="AC2706"/>
    </row>
    <row r="2707" spans="2:29" s="14" customFormat="1" x14ac:dyDescent="0.25">
      <c r="B2707"/>
      <c r="C2707"/>
      <c r="D2707"/>
      <c r="E2707"/>
      <c r="F2707"/>
      <c r="G2707"/>
      <c r="H2707"/>
      <c r="I2707"/>
      <c r="J2707"/>
      <c r="K2707" s="91"/>
      <c r="L2707" s="91"/>
      <c r="M2707" s="91"/>
      <c r="R2707"/>
      <c r="S2707"/>
      <c r="T2707"/>
      <c r="U2707"/>
      <c r="V2707"/>
      <c r="W2707"/>
      <c r="X2707"/>
      <c r="Y2707"/>
      <c r="Z2707"/>
      <c r="AA2707"/>
      <c r="AB2707"/>
      <c r="AC2707"/>
    </row>
    <row r="2708" spans="2:29" s="14" customFormat="1" x14ac:dyDescent="0.25">
      <c r="B2708"/>
      <c r="C2708"/>
      <c r="D2708"/>
      <c r="E2708"/>
      <c r="F2708"/>
      <c r="G2708"/>
      <c r="H2708"/>
      <c r="I2708"/>
      <c r="J2708"/>
      <c r="K2708" s="91"/>
      <c r="L2708" s="91"/>
      <c r="M2708" s="91"/>
      <c r="R2708"/>
      <c r="S2708"/>
      <c r="T2708"/>
      <c r="U2708"/>
      <c r="V2708"/>
      <c r="W2708"/>
      <c r="X2708"/>
      <c r="Y2708"/>
      <c r="Z2708"/>
      <c r="AA2708"/>
      <c r="AB2708"/>
      <c r="AC2708"/>
    </row>
    <row r="2709" spans="2:29" s="14" customFormat="1" x14ac:dyDescent="0.25">
      <c r="B2709"/>
      <c r="C2709"/>
      <c r="D2709"/>
      <c r="E2709"/>
      <c r="F2709"/>
      <c r="G2709"/>
      <c r="H2709"/>
      <c r="I2709"/>
      <c r="J2709"/>
      <c r="K2709" s="91"/>
      <c r="L2709" s="91"/>
      <c r="M2709" s="91"/>
      <c r="R2709"/>
      <c r="S2709"/>
      <c r="T2709"/>
      <c r="U2709"/>
      <c r="V2709"/>
      <c r="W2709"/>
      <c r="X2709"/>
      <c r="Y2709"/>
      <c r="Z2709"/>
      <c r="AA2709"/>
      <c r="AB2709"/>
      <c r="AC2709"/>
    </row>
    <row r="2710" spans="2:29" s="14" customFormat="1" x14ac:dyDescent="0.25">
      <c r="B2710"/>
      <c r="C2710"/>
      <c r="D2710"/>
      <c r="E2710"/>
      <c r="F2710"/>
      <c r="G2710"/>
      <c r="H2710"/>
      <c r="I2710"/>
      <c r="J2710"/>
      <c r="K2710" s="91"/>
      <c r="L2710" s="91"/>
      <c r="M2710" s="91"/>
      <c r="R2710"/>
      <c r="S2710"/>
      <c r="T2710"/>
      <c r="U2710"/>
      <c r="V2710"/>
      <c r="W2710"/>
      <c r="X2710"/>
      <c r="Y2710"/>
      <c r="Z2710"/>
      <c r="AA2710"/>
      <c r="AB2710"/>
      <c r="AC2710"/>
    </row>
    <row r="2711" spans="2:29" s="14" customFormat="1" x14ac:dyDescent="0.25">
      <c r="B2711"/>
      <c r="C2711"/>
      <c r="D2711"/>
      <c r="E2711"/>
      <c r="F2711"/>
      <c r="G2711"/>
      <c r="H2711"/>
      <c r="I2711"/>
      <c r="J2711"/>
      <c r="K2711" s="91"/>
      <c r="L2711" s="91"/>
      <c r="M2711" s="91"/>
      <c r="R2711"/>
      <c r="S2711"/>
      <c r="T2711"/>
      <c r="U2711"/>
      <c r="V2711"/>
      <c r="W2711"/>
      <c r="X2711"/>
      <c r="Y2711"/>
      <c r="Z2711"/>
      <c r="AA2711"/>
      <c r="AB2711"/>
      <c r="AC2711"/>
    </row>
    <row r="2712" spans="2:29" s="14" customFormat="1" x14ac:dyDescent="0.25">
      <c r="B2712"/>
      <c r="C2712"/>
      <c r="D2712"/>
      <c r="E2712"/>
      <c r="F2712"/>
      <c r="G2712"/>
      <c r="H2712"/>
      <c r="I2712"/>
      <c r="J2712"/>
      <c r="K2712" s="91"/>
      <c r="L2712" s="91"/>
      <c r="M2712" s="91"/>
      <c r="R2712"/>
      <c r="S2712"/>
      <c r="T2712"/>
      <c r="U2712"/>
      <c r="V2712"/>
      <c r="W2712"/>
      <c r="X2712"/>
      <c r="Y2712"/>
      <c r="Z2712"/>
      <c r="AA2712"/>
      <c r="AB2712"/>
      <c r="AC2712"/>
    </row>
    <row r="2713" spans="2:29" s="14" customFormat="1" x14ac:dyDescent="0.25">
      <c r="B2713"/>
      <c r="C2713"/>
      <c r="D2713"/>
      <c r="E2713"/>
      <c r="F2713"/>
      <c r="G2713"/>
      <c r="H2713"/>
      <c r="I2713"/>
      <c r="J2713"/>
      <c r="K2713" s="91"/>
      <c r="L2713" s="91"/>
      <c r="M2713" s="91"/>
      <c r="R2713"/>
      <c r="S2713"/>
      <c r="T2713"/>
      <c r="U2713"/>
      <c r="V2713"/>
      <c r="W2713"/>
      <c r="X2713"/>
      <c r="Y2713"/>
      <c r="Z2713"/>
      <c r="AA2713"/>
      <c r="AB2713"/>
      <c r="AC2713"/>
    </row>
    <row r="2714" spans="2:29" s="14" customFormat="1" x14ac:dyDescent="0.25">
      <c r="B2714"/>
      <c r="C2714"/>
      <c r="D2714"/>
      <c r="E2714"/>
      <c r="F2714"/>
      <c r="G2714"/>
      <c r="H2714"/>
      <c r="I2714"/>
      <c r="J2714"/>
      <c r="K2714" s="91"/>
      <c r="L2714" s="91"/>
      <c r="M2714" s="91"/>
      <c r="R2714"/>
      <c r="S2714"/>
      <c r="T2714"/>
      <c r="U2714"/>
      <c r="V2714"/>
      <c r="W2714"/>
      <c r="X2714"/>
      <c r="Y2714"/>
      <c r="Z2714"/>
      <c r="AA2714"/>
      <c r="AB2714"/>
      <c r="AC2714"/>
    </row>
    <row r="2715" spans="2:29" s="14" customFormat="1" x14ac:dyDescent="0.25">
      <c r="B2715"/>
      <c r="C2715"/>
      <c r="D2715"/>
      <c r="E2715"/>
      <c r="F2715"/>
      <c r="G2715"/>
      <c r="H2715"/>
      <c r="I2715"/>
      <c r="J2715"/>
      <c r="K2715" s="91"/>
      <c r="L2715" s="91"/>
      <c r="M2715" s="91"/>
      <c r="R2715"/>
      <c r="S2715"/>
      <c r="T2715"/>
      <c r="U2715"/>
      <c r="V2715"/>
      <c r="W2715"/>
      <c r="X2715"/>
      <c r="Y2715"/>
      <c r="Z2715"/>
      <c r="AA2715"/>
      <c r="AB2715"/>
      <c r="AC2715"/>
    </row>
    <row r="2716" spans="2:29" s="14" customFormat="1" x14ac:dyDescent="0.25">
      <c r="B2716"/>
      <c r="C2716"/>
      <c r="D2716"/>
      <c r="E2716"/>
      <c r="F2716"/>
      <c r="G2716"/>
      <c r="H2716"/>
      <c r="I2716"/>
      <c r="J2716"/>
      <c r="K2716" s="91"/>
      <c r="L2716" s="91"/>
      <c r="M2716" s="91"/>
      <c r="R2716"/>
      <c r="S2716"/>
      <c r="T2716"/>
      <c r="U2716"/>
      <c r="V2716"/>
      <c r="W2716"/>
      <c r="X2716"/>
      <c r="Y2716"/>
      <c r="Z2716"/>
      <c r="AA2716"/>
      <c r="AB2716"/>
      <c r="AC2716"/>
    </row>
    <row r="2717" spans="2:29" s="14" customFormat="1" x14ac:dyDescent="0.25">
      <c r="B2717"/>
      <c r="C2717"/>
      <c r="D2717"/>
      <c r="E2717"/>
      <c r="F2717"/>
      <c r="G2717"/>
      <c r="H2717"/>
      <c r="I2717"/>
      <c r="J2717"/>
      <c r="K2717" s="91"/>
      <c r="L2717" s="91"/>
      <c r="M2717" s="91"/>
      <c r="R2717"/>
      <c r="S2717"/>
      <c r="T2717"/>
      <c r="U2717"/>
      <c r="V2717"/>
      <c r="W2717"/>
      <c r="X2717"/>
      <c r="Y2717"/>
      <c r="Z2717"/>
      <c r="AA2717"/>
      <c r="AB2717"/>
      <c r="AC2717"/>
    </row>
    <row r="2718" spans="2:29" s="14" customFormat="1" x14ac:dyDescent="0.25">
      <c r="B2718"/>
      <c r="C2718"/>
      <c r="D2718"/>
      <c r="E2718"/>
      <c r="F2718"/>
      <c r="G2718"/>
      <c r="H2718"/>
      <c r="I2718"/>
      <c r="J2718"/>
      <c r="K2718" s="91"/>
      <c r="L2718" s="91"/>
      <c r="M2718" s="91"/>
      <c r="R2718"/>
      <c r="S2718"/>
      <c r="T2718"/>
      <c r="U2718"/>
      <c r="V2718"/>
      <c r="W2718"/>
      <c r="X2718"/>
      <c r="Y2718"/>
      <c r="Z2718"/>
      <c r="AA2718"/>
      <c r="AB2718"/>
      <c r="AC2718"/>
    </row>
    <row r="2719" spans="2:29" s="14" customFormat="1" x14ac:dyDescent="0.25">
      <c r="B2719"/>
      <c r="C2719"/>
      <c r="D2719"/>
      <c r="E2719"/>
      <c r="F2719"/>
      <c r="G2719"/>
      <c r="H2719"/>
      <c r="I2719"/>
      <c r="J2719"/>
      <c r="K2719" s="91"/>
      <c r="L2719" s="91"/>
      <c r="M2719" s="91"/>
      <c r="R2719"/>
      <c r="S2719"/>
      <c r="T2719"/>
      <c r="U2719"/>
      <c r="V2719"/>
      <c r="W2719"/>
      <c r="X2719"/>
      <c r="Y2719"/>
      <c r="Z2719"/>
      <c r="AA2719"/>
      <c r="AB2719"/>
      <c r="AC2719"/>
    </row>
    <row r="2720" spans="2:29" s="14" customFormat="1" x14ac:dyDescent="0.25">
      <c r="B2720"/>
      <c r="C2720"/>
      <c r="D2720"/>
      <c r="E2720"/>
      <c r="F2720"/>
      <c r="G2720"/>
      <c r="H2720"/>
      <c r="I2720"/>
      <c r="J2720"/>
      <c r="K2720" s="91"/>
      <c r="L2720" s="91"/>
      <c r="M2720" s="91"/>
      <c r="R2720"/>
      <c r="S2720"/>
      <c r="T2720"/>
      <c r="U2720"/>
      <c r="V2720"/>
      <c r="W2720"/>
      <c r="X2720"/>
      <c r="Y2720"/>
      <c r="Z2720"/>
      <c r="AA2720"/>
      <c r="AB2720"/>
      <c r="AC2720"/>
    </row>
    <row r="2721" spans="2:29" s="14" customFormat="1" x14ac:dyDescent="0.25">
      <c r="B2721"/>
      <c r="C2721"/>
      <c r="D2721"/>
      <c r="E2721"/>
      <c r="F2721"/>
      <c r="G2721"/>
      <c r="H2721"/>
      <c r="I2721"/>
      <c r="J2721"/>
      <c r="K2721" s="91"/>
      <c r="L2721" s="91"/>
      <c r="M2721" s="91"/>
      <c r="R2721"/>
      <c r="S2721"/>
      <c r="T2721"/>
      <c r="U2721"/>
      <c r="V2721"/>
      <c r="W2721"/>
      <c r="X2721"/>
      <c r="Y2721"/>
      <c r="Z2721"/>
      <c r="AA2721"/>
      <c r="AB2721"/>
      <c r="AC2721"/>
    </row>
    <row r="2722" spans="2:29" s="14" customFormat="1" x14ac:dyDescent="0.25">
      <c r="B2722"/>
      <c r="C2722"/>
      <c r="D2722"/>
      <c r="E2722"/>
      <c r="F2722"/>
      <c r="G2722"/>
      <c r="H2722"/>
      <c r="I2722"/>
      <c r="J2722"/>
      <c r="K2722" s="91"/>
      <c r="L2722" s="91"/>
      <c r="M2722" s="91"/>
      <c r="R2722"/>
      <c r="S2722"/>
      <c r="T2722"/>
      <c r="U2722"/>
      <c r="V2722"/>
      <c r="W2722"/>
      <c r="X2722"/>
      <c r="Y2722"/>
      <c r="Z2722"/>
      <c r="AA2722"/>
      <c r="AB2722"/>
      <c r="AC2722"/>
    </row>
    <row r="2723" spans="2:29" s="14" customFormat="1" x14ac:dyDescent="0.25">
      <c r="B2723"/>
      <c r="C2723"/>
      <c r="D2723"/>
      <c r="E2723"/>
      <c r="F2723"/>
      <c r="G2723"/>
      <c r="H2723"/>
      <c r="I2723"/>
      <c r="J2723"/>
      <c r="K2723" s="91"/>
      <c r="L2723" s="91"/>
      <c r="M2723" s="91"/>
      <c r="R2723"/>
      <c r="S2723"/>
      <c r="T2723"/>
      <c r="U2723"/>
      <c r="V2723"/>
      <c r="W2723"/>
      <c r="X2723"/>
      <c r="Y2723"/>
      <c r="Z2723"/>
      <c r="AA2723"/>
      <c r="AB2723"/>
      <c r="AC2723"/>
    </row>
    <row r="2724" spans="2:29" s="14" customFormat="1" x14ac:dyDescent="0.25">
      <c r="B2724"/>
      <c r="C2724"/>
      <c r="D2724"/>
      <c r="E2724"/>
      <c r="F2724"/>
      <c r="G2724"/>
      <c r="H2724"/>
      <c r="I2724"/>
      <c r="J2724"/>
      <c r="K2724" s="91"/>
      <c r="L2724" s="91"/>
      <c r="M2724" s="91"/>
      <c r="R2724"/>
      <c r="S2724"/>
      <c r="T2724"/>
      <c r="U2724"/>
      <c r="V2724"/>
      <c r="W2724"/>
      <c r="X2724"/>
      <c r="Y2724"/>
      <c r="Z2724"/>
      <c r="AA2724"/>
      <c r="AB2724"/>
      <c r="AC2724"/>
    </row>
    <row r="2725" spans="2:29" s="14" customFormat="1" x14ac:dyDescent="0.25">
      <c r="B2725"/>
      <c r="C2725"/>
      <c r="D2725"/>
      <c r="E2725"/>
      <c r="F2725"/>
      <c r="G2725"/>
      <c r="H2725"/>
      <c r="I2725"/>
      <c r="J2725"/>
      <c r="K2725" s="91"/>
      <c r="L2725" s="91"/>
      <c r="M2725" s="91"/>
      <c r="R2725"/>
      <c r="S2725"/>
      <c r="T2725"/>
      <c r="U2725"/>
      <c r="V2725"/>
      <c r="W2725"/>
      <c r="X2725"/>
      <c r="Y2725"/>
      <c r="Z2725"/>
      <c r="AA2725"/>
      <c r="AB2725"/>
      <c r="AC2725"/>
    </row>
    <row r="2726" spans="2:29" s="14" customFormat="1" x14ac:dyDescent="0.25">
      <c r="B2726"/>
      <c r="C2726"/>
      <c r="D2726"/>
      <c r="E2726"/>
      <c r="F2726"/>
      <c r="G2726"/>
      <c r="H2726"/>
      <c r="I2726"/>
      <c r="J2726"/>
      <c r="K2726" s="91"/>
      <c r="L2726" s="91"/>
      <c r="M2726" s="91"/>
      <c r="R2726"/>
      <c r="S2726"/>
      <c r="T2726"/>
      <c r="U2726"/>
      <c r="V2726"/>
      <c r="W2726"/>
      <c r="X2726"/>
      <c r="Y2726"/>
      <c r="Z2726"/>
      <c r="AA2726"/>
      <c r="AB2726"/>
      <c r="AC2726"/>
    </row>
    <row r="2727" spans="2:29" s="14" customFormat="1" x14ac:dyDescent="0.25">
      <c r="B2727"/>
      <c r="C2727"/>
      <c r="D2727"/>
      <c r="E2727"/>
      <c r="F2727"/>
      <c r="G2727"/>
      <c r="H2727"/>
      <c r="I2727"/>
      <c r="J2727"/>
      <c r="K2727" s="91"/>
      <c r="L2727" s="91"/>
      <c r="M2727" s="91"/>
      <c r="R2727"/>
      <c r="S2727"/>
      <c r="T2727"/>
      <c r="U2727"/>
      <c r="V2727"/>
      <c r="W2727"/>
      <c r="X2727"/>
      <c r="Y2727"/>
      <c r="Z2727"/>
      <c r="AA2727"/>
      <c r="AB2727"/>
      <c r="AC2727"/>
    </row>
    <row r="2728" spans="2:29" s="14" customFormat="1" x14ac:dyDescent="0.25">
      <c r="B2728"/>
      <c r="C2728"/>
      <c r="D2728"/>
      <c r="E2728"/>
      <c r="F2728"/>
      <c r="G2728"/>
      <c r="H2728"/>
      <c r="I2728"/>
      <c r="J2728"/>
      <c r="K2728" s="91"/>
      <c r="L2728" s="91"/>
      <c r="M2728" s="91"/>
      <c r="R2728"/>
      <c r="S2728"/>
      <c r="T2728"/>
      <c r="U2728"/>
      <c r="V2728"/>
      <c r="W2728"/>
      <c r="X2728"/>
      <c r="Y2728"/>
      <c r="Z2728"/>
      <c r="AA2728"/>
      <c r="AB2728"/>
      <c r="AC2728"/>
    </row>
    <row r="2729" spans="2:29" s="14" customFormat="1" x14ac:dyDescent="0.25">
      <c r="B2729"/>
      <c r="C2729"/>
      <c r="D2729"/>
      <c r="E2729"/>
      <c r="F2729"/>
      <c r="G2729"/>
      <c r="H2729"/>
      <c r="I2729"/>
      <c r="J2729"/>
      <c r="K2729" s="91"/>
      <c r="L2729" s="91"/>
      <c r="M2729" s="91"/>
      <c r="R2729"/>
      <c r="S2729"/>
      <c r="T2729"/>
      <c r="U2729"/>
      <c r="V2729"/>
      <c r="W2729"/>
      <c r="X2729"/>
      <c r="Y2729"/>
      <c r="Z2729"/>
      <c r="AA2729"/>
      <c r="AB2729"/>
      <c r="AC2729"/>
    </row>
    <row r="2730" spans="2:29" s="14" customFormat="1" x14ac:dyDescent="0.25">
      <c r="B2730"/>
      <c r="C2730"/>
      <c r="D2730"/>
      <c r="E2730"/>
      <c r="F2730"/>
      <c r="G2730"/>
      <c r="H2730"/>
      <c r="I2730"/>
      <c r="J2730"/>
      <c r="K2730" s="91"/>
      <c r="L2730" s="91"/>
      <c r="M2730" s="91"/>
      <c r="R2730"/>
      <c r="S2730"/>
      <c r="T2730"/>
      <c r="U2730"/>
      <c r="V2730"/>
      <c r="W2730"/>
      <c r="X2730"/>
      <c r="Y2730"/>
      <c r="Z2730"/>
      <c r="AA2730"/>
      <c r="AB2730"/>
      <c r="AC2730"/>
    </row>
    <row r="2731" spans="2:29" s="14" customFormat="1" x14ac:dyDescent="0.25">
      <c r="B2731"/>
      <c r="C2731"/>
      <c r="D2731"/>
      <c r="E2731"/>
      <c r="F2731"/>
      <c r="G2731"/>
      <c r="H2731"/>
      <c r="I2731"/>
      <c r="J2731"/>
      <c r="K2731" s="91"/>
      <c r="L2731" s="91"/>
      <c r="M2731" s="91"/>
      <c r="R2731"/>
      <c r="S2731"/>
      <c r="T2731"/>
      <c r="U2731"/>
      <c r="V2731"/>
      <c r="W2731"/>
      <c r="X2731"/>
      <c r="Y2731"/>
      <c r="Z2731"/>
      <c r="AA2731"/>
      <c r="AB2731"/>
      <c r="AC2731"/>
    </row>
    <row r="2732" spans="2:29" s="14" customFormat="1" x14ac:dyDescent="0.25">
      <c r="B2732"/>
      <c r="C2732"/>
      <c r="D2732"/>
      <c r="E2732"/>
      <c r="F2732"/>
      <c r="G2732"/>
      <c r="H2732"/>
      <c r="I2732"/>
      <c r="J2732"/>
      <c r="K2732" s="91"/>
      <c r="L2732" s="91"/>
      <c r="M2732" s="91"/>
      <c r="R2732"/>
      <c r="S2732"/>
      <c r="T2732"/>
      <c r="U2732"/>
      <c r="V2732"/>
      <c r="W2732"/>
      <c r="X2732"/>
      <c r="Y2732"/>
      <c r="Z2732"/>
      <c r="AA2732"/>
      <c r="AB2732"/>
      <c r="AC2732"/>
    </row>
    <row r="2733" spans="2:29" s="14" customFormat="1" x14ac:dyDescent="0.25">
      <c r="B2733"/>
      <c r="C2733"/>
      <c r="D2733"/>
      <c r="E2733"/>
      <c r="F2733"/>
      <c r="G2733"/>
      <c r="H2733"/>
      <c r="I2733"/>
      <c r="J2733"/>
      <c r="K2733" s="91"/>
      <c r="L2733" s="91"/>
      <c r="M2733" s="91"/>
      <c r="R2733"/>
      <c r="S2733"/>
      <c r="T2733"/>
      <c r="U2733"/>
      <c r="V2733"/>
      <c r="W2733"/>
      <c r="X2733"/>
      <c r="Y2733"/>
      <c r="Z2733"/>
      <c r="AA2733"/>
      <c r="AB2733"/>
      <c r="AC2733"/>
    </row>
    <row r="2734" spans="2:29" s="14" customFormat="1" x14ac:dyDescent="0.25">
      <c r="B2734"/>
      <c r="C2734"/>
      <c r="D2734"/>
      <c r="E2734"/>
      <c r="F2734"/>
      <c r="G2734"/>
      <c r="H2734"/>
      <c r="I2734"/>
      <c r="J2734"/>
      <c r="K2734" s="91"/>
      <c r="L2734" s="91"/>
      <c r="M2734" s="91"/>
      <c r="R2734"/>
      <c r="S2734"/>
      <c r="T2734"/>
      <c r="U2734"/>
      <c r="V2734"/>
      <c r="W2734"/>
      <c r="X2734"/>
      <c r="Y2734"/>
      <c r="Z2734"/>
      <c r="AA2734"/>
      <c r="AB2734"/>
      <c r="AC2734"/>
    </row>
    <row r="2735" spans="2:29" s="14" customFormat="1" x14ac:dyDescent="0.25">
      <c r="B2735"/>
      <c r="C2735"/>
      <c r="D2735"/>
      <c r="E2735"/>
      <c r="F2735"/>
      <c r="G2735"/>
      <c r="H2735"/>
      <c r="I2735"/>
      <c r="J2735"/>
      <c r="K2735" s="91"/>
      <c r="L2735" s="91"/>
      <c r="M2735" s="91"/>
      <c r="R2735"/>
      <c r="S2735"/>
      <c r="T2735"/>
      <c r="U2735"/>
      <c r="V2735"/>
      <c r="W2735"/>
      <c r="X2735"/>
      <c r="Y2735"/>
      <c r="Z2735"/>
      <c r="AA2735"/>
      <c r="AB2735"/>
      <c r="AC2735"/>
    </row>
    <row r="2736" spans="2:29" s="14" customFormat="1" x14ac:dyDescent="0.25">
      <c r="B2736"/>
      <c r="C2736"/>
      <c r="D2736"/>
      <c r="E2736"/>
      <c r="F2736"/>
      <c r="G2736"/>
      <c r="H2736"/>
      <c r="I2736"/>
      <c r="J2736"/>
      <c r="K2736" s="91"/>
      <c r="L2736" s="91"/>
      <c r="M2736" s="91"/>
      <c r="R2736"/>
      <c r="S2736"/>
      <c r="T2736"/>
      <c r="U2736"/>
      <c r="V2736"/>
      <c r="W2736"/>
      <c r="X2736"/>
      <c r="Y2736"/>
      <c r="Z2736"/>
      <c r="AA2736"/>
      <c r="AB2736"/>
      <c r="AC2736"/>
    </row>
    <row r="2737" spans="2:29" s="14" customFormat="1" x14ac:dyDescent="0.25">
      <c r="B2737"/>
      <c r="C2737"/>
      <c r="D2737"/>
      <c r="E2737"/>
      <c r="F2737"/>
      <c r="G2737"/>
      <c r="H2737"/>
      <c r="I2737"/>
      <c r="J2737"/>
      <c r="K2737" s="91"/>
      <c r="L2737" s="91"/>
      <c r="M2737" s="91"/>
      <c r="R2737"/>
      <c r="S2737"/>
      <c r="T2737"/>
      <c r="U2737"/>
      <c r="V2737"/>
      <c r="W2737"/>
      <c r="X2737"/>
      <c r="Y2737"/>
      <c r="Z2737"/>
      <c r="AA2737"/>
      <c r="AB2737"/>
      <c r="AC2737"/>
    </row>
    <row r="2738" spans="2:29" s="14" customFormat="1" x14ac:dyDescent="0.25">
      <c r="B2738"/>
      <c r="C2738"/>
      <c r="D2738"/>
      <c r="E2738"/>
      <c r="F2738"/>
      <c r="G2738"/>
      <c r="H2738"/>
      <c r="I2738"/>
      <c r="J2738"/>
      <c r="K2738" s="91"/>
      <c r="L2738" s="91"/>
      <c r="M2738" s="91"/>
      <c r="R2738"/>
      <c r="S2738"/>
      <c r="T2738"/>
      <c r="U2738"/>
      <c r="V2738"/>
      <c r="W2738"/>
      <c r="X2738"/>
      <c r="Y2738"/>
      <c r="Z2738"/>
      <c r="AA2738"/>
      <c r="AB2738"/>
      <c r="AC2738"/>
    </row>
    <row r="2739" spans="2:29" s="14" customFormat="1" x14ac:dyDescent="0.25">
      <c r="B2739"/>
      <c r="C2739"/>
      <c r="D2739"/>
      <c r="E2739"/>
      <c r="F2739"/>
      <c r="G2739"/>
      <c r="H2739"/>
      <c r="I2739"/>
      <c r="J2739"/>
      <c r="K2739" s="91"/>
      <c r="L2739" s="91"/>
      <c r="M2739" s="91"/>
      <c r="R2739"/>
      <c r="S2739"/>
      <c r="T2739"/>
      <c r="U2739"/>
      <c r="V2739"/>
      <c r="W2739"/>
      <c r="X2739"/>
      <c r="Y2739"/>
      <c r="Z2739"/>
      <c r="AA2739"/>
      <c r="AB2739"/>
      <c r="AC2739"/>
    </row>
    <row r="2740" spans="2:29" s="14" customFormat="1" x14ac:dyDescent="0.25">
      <c r="B2740"/>
      <c r="C2740"/>
      <c r="D2740"/>
      <c r="E2740"/>
      <c r="F2740"/>
      <c r="G2740"/>
      <c r="H2740"/>
      <c r="I2740"/>
      <c r="J2740"/>
      <c r="K2740" s="91"/>
      <c r="L2740" s="91"/>
      <c r="M2740" s="91"/>
      <c r="R2740"/>
      <c r="S2740"/>
      <c r="T2740"/>
      <c r="U2740"/>
      <c r="V2740"/>
      <c r="W2740"/>
      <c r="X2740"/>
      <c r="Y2740"/>
      <c r="Z2740"/>
      <c r="AA2740"/>
      <c r="AB2740"/>
      <c r="AC2740"/>
    </row>
    <row r="2741" spans="2:29" s="14" customFormat="1" x14ac:dyDescent="0.25">
      <c r="B2741"/>
      <c r="C2741"/>
      <c r="D2741"/>
      <c r="E2741"/>
      <c r="F2741"/>
      <c r="G2741"/>
      <c r="H2741"/>
      <c r="I2741"/>
      <c r="J2741"/>
      <c r="K2741" s="91"/>
      <c r="L2741" s="91"/>
      <c r="M2741" s="91"/>
      <c r="R2741"/>
      <c r="S2741"/>
      <c r="T2741"/>
      <c r="U2741"/>
      <c r="V2741"/>
      <c r="W2741"/>
      <c r="X2741"/>
      <c r="Y2741"/>
      <c r="Z2741"/>
      <c r="AA2741"/>
      <c r="AB2741"/>
      <c r="AC2741"/>
    </row>
    <row r="2742" spans="2:29" s="14" customFormat="1" x14ac:dyDescent="0.25">
      <c r="B2742"/>
      <c r="C2742"/>
      <c r="D2742"/>
      <c r="E2742"/>
      <c r="F2742"/>
      <c r="G2742"/>
      <c r="H2742"/>
      <c r="I2742"/>
      <c r="J2742"/>
      <c r="K2742" s="91"/>
      <c r="L2742" s="91"/>
      <c r="M2742" s="91"/>
      <c r="R2742"/>
      <c r="S2742"/>
      <c r="T2742"/>
      <c r="U2742"/>
      <c r="V2742"/>
      <c r="W2742"/>
      <c r="X2742"/>
      <c r="Y2742"/>
      <c r="Z2742"/>
      <c r="AA2742"/>
      <c r="AB2742"/>
      <c r="AC2742"/>
    </row>
    <row r="2743" spans="2:29" s="14" customFormat="1" x14ac:dyDescent="0.25">
      <c r="B2743"/>
      <c r="C2743"/>
      <c r="D2743"/>
      <c r="E2743"/>
      <c r="F2743"/>
      <c r="G2743"/>
      <c r="H2743"/>
      <c r="I2743"/>
      <c r="J2743"/>
      <c r="K2743" s="91"/>
      <c r="L2743" s="91"/>
      <c r="M2743" s="91"/>
      <c r="R2743"/>
      <c r="S2743"/>
      <c r="T2743"/>
      <c r="U2743"/>
      <c r="V2743"/>
      <c r="W2743"/>
      <c r="X2743"/>
      <c r="Y2743"/>
      <c r="Z2743"/>
      <c r="AA2743"/>
      <c r="AB2743"/>
      <c r="AC2743"/>
    </row>
    <row r="2744" spans="2:29" s="14" customFormat="1" x14ac:dyDescent="0.25">
      <c r="B2744"/>
      <c r="C2744"/>
      <c r="D2744"/>
      <c r="E2744"/>
      <c r="F2744"/>
      <c r="G2744"/>
      <c r="H2744"/>
      <c r="I2744"/>
      <c r="J2744"/>
      <c r="K2744" s="91"/>
      <c r="L2744" s="91"/>
      <c r="M2744" s="91"/>
      <c r="R2744"/>
      <c r="S2744"/>
      <c r="T2744"/>
      <c r="U2744"/>
      <c r="V2744"/>
      <c r="W2744"/>
      <c r="X2744"/>
      <c r="Y2744"/>
      <c r="Z2744"/>
      <c r="AA2744"/>
      <c r="AB2744"/>
      <c r="AC2744"/>
    </row>
    <row r="2745" spans="2:29" s="14" customFormat="1" x14ac:dyDescent="0.25">
      <c r="B2745"/>
      <c r="C2745"/>
      <c r="D2745"/>
      <c r="E2745"/>
      <c r="F2745"/>
      <c r="G2745"/>
      <c r="H2745"/>
      <c r="I2745"/>
      <c r="J2745"/>
      <c r="K2745" s="91"/>
      <c r="L2745" s="91"/>
      <c r="M2745" s="91"/>
      <c r="R2745"/>
      <c r="S2745"/>
      <c r="T2745"/>
      <c r="U2745"/>
      <c r="V2745"/>
      <c r="W2745"/>
      <c r="X2745"/>
      <c r="Y2745"/>
      <c r="Z2745"/>
      <c r="AA2745"/>
      <c r="AB2745"/>
      <c r="AC2745"/>
    </row>
    <row r="2746" spans="2:29" s="14" customFormat="1" x14ac:dyDescent="0.25">
      <c r="B2746"/>
      <c r="C2746"/>
      <c r="D2746"/>
      <c r="E2746"/>
      <c r="F2746"/>
      <c r="G2746"/>
      <c r="H2746"/>
      <c r="I2746"/>
      <c r="J2746"/>
      <c r="K2746" s="91"/>
      <c r="L2746" s="91"/>
      <c r="M2746" s="91"/>
      <c r="R2746"/>
      <c r="S2746"/>
      <c r="T2746"/>
      <c r="U2746"/>
      <c r="V2746"/>
      <c r="W2746"/>
      <c r="X2746"/>
      <c r="Y2746"/>
      <c r="Z2746"/>
      <c r="AA2746"/>
      <c r="AB2746"/>
      <c r="AC2746"/>
    </row>
    <row r="2747" spans="2:29" s="14" customFormat="1" x14ac:dyDescent="0.25">
      <c r="B2747"/>
      <c r="C2747"/>
      <c r="D2747"/>
      <c r="E2747"/>
      <c r="F2747"/>
      <c r="G2747"/>
      <c r="H2747"/>
      <c r="I2747"/>
      <c r="J2747"/>
      <c r="K2747" s="91"/>
      <c r="L2747" s="91"/>
      <c r="M2747" s="91"/>
      <c r="R2747"/>
      <c r="S2747"/>
      <c r="T2747"/>
      <c r="U2747"/>
      <c r="V2747"/>
      <c r="W2747"/>
      <c r="X2747"/>
      <c r="Y2747"/>
      <c r="Z2747"/>
      <c r="AA2747"/>
      <c r="AB2747"/>
      <c r="AC2747"/>
    </row>
    <row r="2748" spans="2:29" s="14" customFormat="1" x14ac:dyDescent="0.25">
      <c r="B2748"/>
      <c r="C2748"/>
      <c r="D2748"/>
      <c r="E2748"/>
      <c r="F2748"/>
      <c r="G2748"/>
      <c r="H2748"/>
      <c r="I2748"/>
      <c r="J2748"/>
      <c r="K2748" s="91"/>
      <c r="L2748" s="91"/>
      <c r="M2748" s="91"/>
      <c r="R2748"/>
      <c r="S2748"/>
      <c r="T2748"/>
      <c r="U2748"/>
      <c r="V2748"/>
      <c r="W2748"/>
      <c r="X2748"/>
      <c r="Y2748"/>
      <c r="Z2748"/>
      <c r="AA2748"/>
      <c r="AB2748"/>
      <c r="AC2748"/>
    </row>
    <row r="2749" spans="2:29" s="14" customFormat="1" x14ac:dyDescent="0.25">
      <c r="B2749"/>
      <c r="C2749"/>
      <c r="D2749"/>
      <c r="E2749"/>
      <c r="F2749"/>
      <c r="G2749"/>
      <c r="H2749"/>
      <c r="I2749"/>
      <c r="J2749"/>
      <c r="K2749" s="91"/>
      <c r="L2749" s="91"/>
      <c r="M2749" s="91"/>
      <c r="R2749"/>
      <c r="S2749"/>
      <c r="T2749"/>
      <c r="U2749"/>
      <c r="V2749"/>
      <c r="W2749"/>
      <c r="X2749"/>
      <c r="Y2749"/>
      <c r="Z2749"/>
      <c r="AA2749"/>
      <c r="AB2749"/>
      <c r="AC2749"/>
    </row>
    <row r="2750" spans="2:29" s="14" customFormat="1" x14ac:dyDescent="0.25">
      <c r="B2750"/>
      <c r="C2750"/>
      <c r="D2750"/>
      <c r="E2750"/>
      <c r="F2750"/>
      <c r="G2750"/>
      <c r="H2750"/>
      <c r="I2750"/>
      <c r="J2750"/>
      <c r="K2750" s="91"/>
      <c r="L2750" s="91"/>
      <c r="M2750" s="91"/>
      <c r="R2750"/>
      <c r="S2750"/>
      <c r="T2750"/>
      <c r="U2750"/>
      <c r="V2750"/>
      <c r="W2750"/>
      <c r="X2750"/>
      <c r="Y2750"/>
      <c r="Z2750"/>
      <c r="AA2750"/>
      <c r="AB2750"/>
      <c r="AC2750"/>
    </row>
    <row r="2751" spans="2:29" s="14" customFormat="1" x14ac:dyDescent="0.25">
      <c r="B2751"/>
      <c r="C2751"/>
      <c r="D2751"/>
      <c r="E2751"/>
      <c r="F2751"/>
      <c r="G2751"/>
      <c r="H2751"/>
      <c r="I2751"/>
      <c r="J2751"/>
      <c r="K2751" s="91"/>
      <c r="L2751" s="91"/>
      <c r="M2751" s="91"/>
      <c r="R2751"/>
      <c r="S2751"/>
      <c r="T2751"/>
      <c r="U2751"/>
      <c r="V2751"/>
      <c r="W2751"/>
      <c r="X2751"/>
      <c r="Y2751"/>
      <c r="Z2751"/>
      <c r="AA2751"/>
      <c r="AB2751"/>
      <c r="AC2751"/>
    </row>
    <row r="2752" spans="2:29" s="14" customFormat="1" x14ac:dyDescent="0.25">
      <c r="B2752"/>
      <c r="C2752"/>
      <c r="D2752"/>
      <c r="E2752"/>
      <c r="F2752"/>
      <c r="G2752"/>
      <c r="H2752"/>
      <c r="I2752"/>
      <c r="J2752"/>
      <c r="K2752" s="91"/>
      <c r="L2752" s="91"/>
      <c r="M2752" s="91"/>
      <c r="R2752"/>
      <c r="S2752"/>
      <c r="T2752"/>
      <c r="U2752"/>
      <c r="V2752"/>
      <c r="W2752"/>
      <c r="X2752"/>
      <c r="Y2752"/>
      <c r="Z2752"/>
      <c r="AA2752"/>
      <c r="AB2752"/>
      <c r="AC2752"/>
    </row>
    <row r="2753" spans="2:29" s="14" customFormat="1" x14ac:dyDescent="0.25">
      <c r="B2753"/>
      <c r="C2753"/>
      <c r="D2753"/>
      <c r="E2753"/>
      <c r="F2753"/>
      <c r="G2753"/>
      <c r="H2753"/>
      <c r="I2753"/>
      <c r="J2753"/>
      <c r="K2753" s="91"/>
      <c r="L2753" s="91"/>
      <c r="M2753" s="91"/>
      <c r="R2753"/>
      <c r="S2753"/>
      <c r="T2753"/>
      <c r="U2753"/>
      <c r="V2753"/>
      <c r="W2753"/>
      <c r="X2753"/>
      <c r="Y2753"/>
      <c r="Z2753"/>
      <c r="AA2753"/>
      <c r="AB2753"/>
      <c r="AC2753"/>
    </row>
    <row r="2754" spans="2:29" s="14" customFormat="1" x14ac:dyDescent="0.25">
      <c r="B2754"/>
      <c r="C2754"/>
      <c r="D2754"/>
      <c r="E2754"/>
      <c r="F2754"/>
      <c r="G2754"/>
      <c r="H2754"/>
      <c r="I2754"/>
      <c r="J2754"/>
      <c r="K2754" s="91"/>
      <c r="L2754" s="91"/>
      <c r="M2754" s="91"/>
      <c r="R2754"/>
      <c r="S2754"/>
      <c r="T2754"/>
      <c r="U2754"/>
      <c r="V2754"/>
      <c r="W2754"/>
      <c r="X2754"/>
      <c r="Y2754"/>
      <c r="Z2754"/>
      <c r="AA2754"/>
      <c r="AB2754"/>
      <c r="AC2754"/>
    </row>
    <row r="2755" spans="2:29" s="14" customFormat="1" x14ac:dyDescent="0.25">
      <c r="B2755"/>
      <c r="C2755"/>
      <c r="D2755"/>
      <c r="E2755"/>
      <c r="F2755"/>
      <c r="G2755"/>
      <c r="H2755"/>
      <c r="I2755"/>
      <c r="J2755"/>
      <c r="K2755" s="91"/>
      <c r="L2755" s="91"/>
      <c r="M2755" s="91"/>
      <c r="R2755"/>
      <c r="S2755"/>
      <c r="T2755"/>
      <c r="U2755"/>
      <c r="V2755"/>
      <c r="W2755"/>
      <c r="X2755"/>
      <c r="Y2755"/>
      <c r="Z2755"/>
      <c r="AA2755"/>
      <c r="AB2755"/>
      <c r="AC2755"/>
    </row>
    <row r="2756" spans="2:29" s="14" customFormat="1" x14ac:dyDescent="0.25">
      <c r="B2756"/>
      <c r="C2756"/>
      <c r="D2756"/>
      <c r="E2756"/>
      <c r="F2756"/>
      <c r="G2756"/>
      <c r="H2756"/>
      <c r="I2756"/>
      <c r="J2756"/>
      <c r="K2756" s="91"/>
      <c r="L2756" s="91"/>
      <c r="M2756" s="91"/>
      <c r="R2756"/>
      <c r="S2756"/>
      <c r="T2756"/>
      <c r="U2756"/>
      <c r="V2756"/>
      <c r="W2756"/>
      <c r="X2756"/>
      <c r="Y2756"/>
      <c r="Z2756"/>
      <c r="AA2756"/>
      <c r="AB2756"/>
      <c r="AC2756"/>
    </row>
    <row r="2757" spans="2:29" s="14" customFormat="1" x14ac:dyDescent="0.25">
      <c r="B2757"/>
      <c r="C2757"/>
      <c r="D2757"/>
      <c r="E2757"/>
      <c r="F2757"/>
      <c r="G2757"/>
      <c r="H2757"/>
      <c r="I2757"/>
      <c r="J2757"/>
      <c r="K2757" s="91"/>
      <c r="L2757" s="91"/>
      <c r="M2757" s="91"/>
      <c r="R2757"/>
      <c r="S2757"/>
      <c r="T2757"/>
      <c r="U2757"/>
      <c r="V2757"/>
      <c r="W2757"/>
      <c r="X2757"/>
      <c r="Y2757"/>
      <c r="Z2757"/>
      <c r="AA2757"/>
      <c r="AB2757"/>
      <c r="AC2757"/>
    </row>
    <row r="2758" spans="2:29" s="14" customFormat="1" x14ac:dyDescent="0.25">
      <c r="B2758"/>
      <c r="C2758"/>
      <c r="D2758"/>
      <c r="E2758"/>
      <c r="F2758"/>
      <c r="G2758"/>
      <c r="H2758"/>
      <c r="I2758"/>
      <c r="J2758"/>
      <c r="K2758" s="91"/>
      <c r="L2758" s="91"/>
      <c r="M2758" s="91"/>
      <c r="R2758"/>
      <c r="S2758"/>
      <c r="T2758"/>
      <c r="U2758"/>
      <c r="V2758"/>
      <c r="W2758"/>
      <c r="X2758"/>
      <c r="Y2758"/>
      <c r="Z2758"/>
      <c r="AA2758"/>
      <c r="AB2758"/>
      <c r="AC2758"/>
    </row>
    <row r="2759" spans="2:29" s="14" customFormat="1" x14ac:dyDescent="0.25">
      <c r="B2759"/>
      <c r="C2759"/>
      <c r="D2759"/>
      <c r="E2759"/>
      <c r="F2759"/>
      <c r="G2759"/>
      <c r="H2759"/>
      <c r="I2759"/>
      <c r="J2759"/>
      <c r="K2759" s="91"/>
      <c r="L2759" s="91"/>
      <c r="M2759" s="91"/>
      <c r="R2759"/>
      <c r="S2759"/>
      <c r="T2759"/>
      <c r="U2759"/>
      <c r="V2759"/>
      <c r="W2759"/>
      <c r="X2759"/>
      <c r="Y2759"/>
      <c r="Z2759"/>
      <c r="AA2759"/>
      <c r="AB2759"/>
      <c r="AC2759"/>
    </row>
    <row r="2760" spans="2:29" s="14" customFormat="1" x14ac:dyDescent="0.25">
      <c r="B2760"/>
      <c r="C2760"/>
      <c r="D2760"/>
      <c r="E2760"/>
      <c r="F2760"/>
      <c r="G2760"/>
      <c r="H2760"/>
      <c r="I2760"/>
      <c r="J2760"/>
      <c r="K2760" s="91"/>
      <c r="L2760" s="91"/>
      <c r="M2760" s="91"/>
      <c r="R2760"/>
      <c r="S2760"/>
      <c r="T2760"/>
      <c r="U2760"/>
      <c r="V2760"/>
      <c r="W2760"/>
      <c r="X2760"/>
      <c r="Y2760"/>
      <c r="Z2760"/>
      <c r="AA2760"/>
      <c r="AB2760"/>
      <c r="AC2760"/>
    </row>
    <row r="2761" spans="2:29" s="14" customFormat="1" x14ac:dyDescent="0.25">
      <c r="B2761"/>
      <c r="C2761"/>
      <c r="D2761"/>
      <c r="E2761"/>
      <c r="F2761"/>
      <c r="G2761"/>
      <c r="H2761"/>
      <c r="I2761"/>
      <c r="J2761"/>
      <c r="K2761" s="91"/>
      <c r="L2761" s="91"/>
      <c r="M2761" s="91"/>
      <c r="R2761"/>
      <c r="S2761"/>
      <c r="T2761"/>
      <c r="U2761"/>
      <c r="V2761"/>
      <c r="W2761"/>
      <c r="X2761"/>
      <c r="Y2761"/>
      <c r="Z2761"/>
      <c r="AA2761"/>
      <c r="AB2761"/>
      <c r="AC2761"/>
    </row>
    <row r="2762" spans="2:29" s="14" customFormat="1" x14ac:dyDescent="0.25">
      <c r="B2762"/>
      <c r="C2762"/>
      <c r="D2762"/>
      <c r="E2762"/>
      <c r="F2762"/>
      <c r="G2762"/>
      <c r="H2762"/>
      <c r="I2762"/>
      <c r="J2762"/>
      <c r="K2762" s="91"/>
      <c r="L2762" s="91"/>
      <c r="M2762" s="91"/>
      <c r="R2762"/>
      <c r="S2762"/>
      <c r="T2762"/>
      <c r="U2762"/>
      <c r="V2762"/>
      <c r="W2762"/>
      <c r="X2762"/>
      <c r="Y2762"/>
      <c r="Z2762"/>
      <c r="AA2762"/>
      <c r="AB2762"/>
      <c r="AC2762"/>
    </row>
    <row r="2763" spans="2:29" s="14" customFormat="1" x14ac:dyDescent="0.25">
      <c r="B2763"/>
      <c r="C2763"/>
      <c r="D2763"/>
      <c r="E2763"/>
      <c r="F2763"/>
      <c r="G2763"/>
      <c r="H2763"/>
      <c r="I2763"/>
      <c r="J2763"/>
      <c r="K2763" s="91"/>
      <c r="L2763" s="91"/>
      <c r="M2763" s="91"/>
      <c r="R2763"/>
      <c r="S2763"/>
      <c r="T2763"/>
      <c r="U2763"/>
      <c r="V2763"/>
      <c r="W2763"/>
      <c r="X2763"/>
      <c r="Y2763"/>
      <c r="Z2763"/>
      <c r="AA2763"/>
      <c r="AB2763"/>
      <c r="AC2763"/>
    </row>
    <row r="2764" spans="2:29" s="14" customFormat="1" x14ac:dyDescent="0.25">
      <c r="B2764"/>
      <c r="C2764"/>
      <c r="D2764"/>
      <c r="E2764"/>
      <c r="F2764"/>
      <c r="G2764"/>
      <c r="H2764"/>
      <c r="I2764"/>
      <c r="J2764"/>
      <c r="K2764" s="91"/>
      <c r="L2764" s="91"/>
      <c r="M2764" s="91"/>
      <c r="R2764"/>
      <c r="S2764"/>
      <c r="T2764"/>
      <c r="U2764"/>
      <c r="V2764"/>
      <c r="W2764"/>
      <c r="X2764"/>
      <c r="Y2764"/>
      <c r="Z2764"/>
      <c r="AA2764"/>
      <c r="AB2764"/>
      <c r="AC2764"/>
    </row>
    <row r="2765" spans="2:29" s="14" customFormat="1" x14ac:dyDescent="0.25">
      <c r="B2765"/>
      <c r="C2765"/>
      <c r="D2765"/>
      <c r="E2765"/>
      <c r="F2765"/>
      <c r="G2765"/>
      <c r="H2765"/>
      <c r="I2765"/>
      <c r="J2765"/>
      <c r="K2765" s="91"/>
      <c r="L2765" s="91"/>
      <c r="M2765" s="91"/>
      <c r="R2765"/>
      <c r="S2765"/>
      <c r="T2765"/>
      <c r="U2765"/>
      <c r="V2765"/>
      <c r="W2765"/>
      <c r="X2765"/>
      <c r="Y2765"/>
      <c r="Z2765"/>
      <c r="AA2765"/>
      <c r="AB2765"/>
      <c r="AC2765"/>
    </row>
    <row r="2766" spans="2:29" s="14" customFormat="1" x14ac:dyDescent="0.25">
      <c r="B2766"/>
      <c r="C2766"/>
      <c r="D2766"/>
      <c r="E2766"/>
      <c r="F2766"/>
      <c r="G2766"/>
      <c r="H2766"/>
      <c r="I2766"/>
      <c r="J2766"/>
      <c r="K2766" s="91"/>
      <c r="L2766" s="91"/>
      <c r="M2766" s="91"/>
      <c r="R2766"/>
      <c r="S2766"/>
      <c r="T2766"/>
      <c r="U2766"/>
      <c r="V2766"/>
      <c r="W2766"/>
      <c r="X2766"/>
      <c r="Y2766"/>
      <c r="Z2766"/>
      <c r="AA2766"/>
      <c r="AB2766"/>
      <c r="AC2766"/>
    </row>
    <row r="2767" spans="2:29" s="14" customFormat="1" x14ac:dyDescent="0.25">
      <c r="B2767"/>
      <c r="C2767"/>
      <c r="D2767"/>
      <c r="E2767"/>
      <c r="F2767"/>
      <c r="G2767"/>
      <c r="H2767"/>
      <c r="I2767"/>
      <c r="J2767"/>
      <c r="K2767" s="91"/>
      <c r="L2767" s="91"/>
      <c r="M2767" s="91"/>
      <c r="R2767"/>
      <c r="S2767"/>
      <c r="T2767"/>
      <c r="U2767"/>
      <c r="V2767"/>
      <c r="W2767"/>
      <c r="X2767"/>
      <c r="Y2767"/>
      <c r="Z2767"/>
      <c r="AA2767"/>
      <c r="AB2767"/>
      <c r="AC2767"/>
    </row>
    <row r="2768" spans="2:29" s="14" customFormat="1" x14ac:dyDescent="0.25">
      <c r="B2768"/>
      <c r="C2768"/>
      <c r="D2768"/>
      <c r="E2768"/>
      <c r="F2768"/>
      <c r="G2768"/>
      <c r="H2768"/>
      <c r="I2768"/>
      <c r="J2768"/>
      <c r="K2768" s="91"/>
      <c r="L2768" s="91"/>
      <c r="M2768" s="91"/>
      <c r="R2768"/>
      <c r="S2768"/>
      <c r="T2768"/>
      <c r="U2768"/>
      <c r="V2768"/>
      <c r="W2768"/>
      <c r="X2768"/>
      <c r="Y2768"/>
      <c r="Z2768"/>
      <c r="AA2768"/>
      <c r="AB2768"/>
      <c r="AC2768"/>
    </row>
    <row r="2769" spans="2:29" s="14" customFormat="1" x14ac:dyDescent="0.25">
      <c r="B2769"/>
      <c r="C2769"/>
      <c r="D2769"/>
      <c r="E2769"/>
      <c r="F2769"/>
      <c r="G2769"/>
      <c r="H2769"/>
      <c r="I2769"/>
      <c r="J2769"/>
      <c r="K2769" s="91"/>
      <c r="L2769" s="91"/>
      <c r="M2769" s="91"/>
      <c r="R2769"/>
      <c r="S2769"/>
      <c r="T2769"/>
      <c r="U2769"/>
      <c r="V2769"/>
      <c r="W2769"/>
      <c r="X2769"/>
      <c r="Y2769"/>
      <c r="Z2769"/>
      <c r="AA2769"/>
      <c r="AB2769"/>
      <c r="AC2769"/>
    </row>
    <row r="2770" spans="2:29" s="14" customFormat="1" x14ac:dyDescent="0.25">
      <c r="B2770"/>
      <c r="C2770"/>
      <c r="D2770"/>
      <c r="E2770"/>
      <c r="F2770"/>
      <c r="G2770"/>
      <c r="H2770"/>
      <c r="I2770"/>
      <c r="J2770"/>
      <c r="K2770" s="91"/>
      <c r="L2770" s="91"/>
      <c r="M2770" s="91"/>
      <c r="R2770"/>
      <c r="S2770"/>
      <c r="T2770"/>
      <c r="U2770"/>
      <c r="V2770"/>
      <c r="W2770"/>
      <c r="X2770"/>
      <c r="Y2770"/>
      <c r="Z2770"/>
      <c r="AA2770"/>
      <c r="AB2770"/>
      <c r="AC2770"/>
    </row>
    <row r="2771" spans="2:29" s="14" customFormat="1" x14ac:dyDescent="0.25">
      <c r="B2771"/>
      <c r="C2771"/>
      <c r="D2771"/>
      <c r="E2771"/>
      <c r="F2771"/>
      <c r="G2771"/>
      <c r="H2771"/>
      <c r="I2771"/>
      <c r="J2771"/>
      <c r="K2771" s="91"/>
      <c r="L2771" s="91"/>
      <c r="M2771" s="91"/>
      <c r="R2771"/>
      <c r="S2771"/>
      <c r="T2771"/>
      <c r="U2771"/>
      <c r="V2771"/>
      <c r="W2771"/>
      <c r="X2771"/>
      <c r="Y2771"/>
      <c r="Z2771"/>
      <c r="AA2771"/>
      <c r="AB2771"/>
      <c r="AC2771"/>
    </row>
    <row r="2772" spans="2:29" s="14" customFormat="1" x14ac:dyDescent="0.25">
      <c r="B2772"/>
      <c r="C2772"/>
      <c r="D2772"/>
      <c r="E2772"/>
      <c r="F2772"/>
      <c r="G2772"/>
      <c r="H2772"/>
      <c r="I2772"/>
      <c r="J2772"/>
      <c r="K2772" s="91"/>
      <c r="L2772" s="91"/>
      <c r="M2772" s="91"/>
      <c r="R2772"/>
      <c r="S2772"/>
      <c r="T2772"/>
      <c r="U2772"/>
      <c r="V2772"/>
      <c r="W2772"/>
      <c r="X2772"/>
      <c r="Y2772"/>
      <c r="Z2772"/>
      <c r="AA2772"/>
      <c r="AB2772"/>
      <c r="AC2772"/>
    </row>
    <row r="2773" spans="2:29" s="14" customFormat="1" x14ac:dyDescent="0.25">
      <c r="B2773"/>
      <c r="C2773"/>
      <c r="D2773"/>
      <c r="E2773"/>
      <c r="F2773"/>
      <c r="G2773"/>
      <c r="H2773"/>
      <c r="I2773"/>
      <c r="J2773"/>
      <c r="K2773" s="91"/>
      <c r="L2773" s="91"/>
      <c r="M2773" s="91"/>
      <c r="R2773"/>
      <c r="S2773"/>
      <c r="T2773"/>
      <c r="U2773"/>
      <c r="V2773"/>
      <c r="W2773"/>
      <c r="X2773"/>
      <c r="Y2773"/>
      <c r="Z2773"/>
      <c r="AA2773"/>
      <c r="AB2773"/>
      <c r="AC2773"/>
    </row>
    <row r="2774" spans="2:29" s="14" customFormat="1" x14ac:dyDescent="0.25">
      <c r="B2774"/>
      <c r="C2774"/>
      <c r="D2774"/>
      <c r="E2774"/>
      <c r="F2774"/>
      <c r="G2774"/>
      <c r="H2774"/>
      <c r="I2774"/>
      <c r="J2774"/>
      <c r="K2774" s="91"/>
      <c r="L2774" s="91"/>
      <c r="M2774" s="91"/>
      <c r="R2774"/>
      <c r="S2774"/>
      <c r="T2774"/>
      <c r="U2774"/>
      <c r="V2774"/>
      <c r="W2774"/>
      <c r="X2774"/>
      <c r="Y2774"/>
      <c r="Z2774"/>
      <c r="AA2774"/>
      <c r="AB2774"/>
      <c r="AC2774"/>
    </row>
    <row r="2775" spans="2:29" s="14" customFormat="1" x14ac:dyDescent="0.25">
      <c r="B2775"/>
      <c r="C2775"/>
      <c r="D2775"/>
      <c r="E2775"/>
      <c r="F2775"/>
      <c r="G2775"/>
      <c r="H2775"/>
      <c r="I2775"/>
      <c r="J2775"/>
      <c r="K2775" s="91"/>
      <c r="L2775" s="91"/>
      <c r="M2775" s="91"/>
      <c r="R2775"/>
      <c r="S2775"/>
      <c r="T2775"/>
      <c r="U2775"/>
      <c r="V2775"/>
      <c r="W2775"/>
      <c r="X2775"/>
      <c r="Y2775"/>
      <c r="Z2775"/>
      <c r="AA2775"/>
      <c r="AB2775"/>
      <c r="AC2775"/>
    </row>
    <row r="2776" spans="2:29" s="14" customFormat="1" x14ac:dyDescent="0.25">
      <c r="B2776"/>
      <c r="C2776"/>
      <c r="D2776"/>
      <c r="E2776"/>
      <c r="F2776"/>
      <c r="G2776"/>
      <c r="H2776"/>
      <c r="I2776"/>
      <c r="J2776"/>
      <c r="K2776" s="91"/>
      <c r="L2776" s="91"/>
      <c r="M2776" s="91"/>
      <c r="R2776"/>
      <c r="S2776"/>
      <c r="T2776"/>
      <c r="U2776"/>
      <c r="V2776"/>
      <c r="W2776"/>
      <c r="X2776"/>
      <c r="Y2776"/>
      <c r="Z2776"/>
      <c r="AA2776"/>
      <c r="AB2776"/>
      <c r="AC2776"/>
    </row>
    <row r="2777" spans="2:29" s="14" customFormat="1" x14ac:dyDescent="0.25">
      <c r="B2777"/>
      <c r="C2777"/>
      <c r="D2777"/>
      <c r="E2777"/>
      <c r="F2777"/>
      <c r="G2777"/>
      <c r="H2777"/>
      <c r="I2777"/>
      <c r="J2777"/>
      <c r="K2777" s="91"/>
      <c r="L2777" s="91"/>
      <c r="M2777" s="91"/>
      <c r="R2777"/>
      <c r="S2777"/>
      <c r="T2777"/>
      <c r="U2777"/>
      <c r="V2777"/>
      <c r="W2777"/>
      <c r="X2777"/>
      <c r="Y2777"/>
      <c r="Z2777"/>
      <c r="AA2777"/>
      <c r="AB2777"/>
      <c r="AC2777"/>
    </row>
    <row r="2778" spans="2:29" s="14" customFormat="1" x14ac:dyDescent="0.25">
      <c r="B2778"/>
      <c r="C2778"/>
      <c r="D2778"/>
      <c r="E2778"/>
      <c r="F2778"/>
      <c r="G2778"/>
      <c r="H2778"/>
      <c r="I2778"/>
      <c r="J2778"/>
      <c r="K2778" s="91"/>
      <c r="L2778" s="91"/>
      <c r="M2778" s="91"/>
      <c r="R2778"/>
      <c r="S2778"/>
      <c r="T2778"/>
      <c r="U2778"/>
      <c r="V2778"/>
      <c r="W2778"/>
      <c r="X2778"/>
      <c r="Y2778"/>
      <c r="Z2778"/>
      <c r="AA2778"/>
      <c r="AB2778"/>
      <c r="AC2778"/>
    </row>
    <row r="2779" spans="2:29" s="14" customFormat="1" x14ac:dyDescent="0.25">
      <c r="B2779"/>
      <c r="C2779"/>
      <c r="D2779"/>
      <c r="E2779"/>
      <c r="F2779"/>
      <c r="G2779"/>
      <c r="H2779"/>
      <c r="I2779"/>
      <c r="J2779"/>
      <c r="K2779" s="91"/>
      <c r="L2779" s="91"/>
      <c r="M2779" s="91"/>
      <c r="R2779"/>
      <c r="S2779"/>
      <c r="T2779"/>
      <c r="U2779"/>
      <c r="V2779"/>
      <c r="W2779"/>
      <c r="X2779"/>
      <c r="Y2779"/>
      <c r="Z2779"/>
      <c r="AA2779"/>
      <c r="AB2779"/>
      <c r="AC2779"/>
    </row>
    <row r="2780" spans="2:29" s="14" customFormat="1" x14ac:dyDescent="0.25">
      <c r="B2780"/>
      <c r="C2780"/>
      <c r="D2780"/>
      <c r="E2780"/>
      <c r="F2780"/>
      <c r="G2780"/>
      <c r="H2780"/>
      <c r="I2780"/>
      <c r="J2780"/>
      <c r="K2780" s="91"/>
      <c r="L2780" s="91"/>
      <c r="M2780" s="91"/>
      <c r="R2780"/>
      <c r="S2780"/>
      <c r="T2780"/>
      <c r="U2780"/>
      <c r="V2780"/>
      <c r="W2780"/>
      <c r="X2780"/>
      <c r="Y2780"/>
      <c r="Z2780"/>
      <c r="AA2780"/>
      <c r="AB2780"/>
      <c r="AC2780"/>
    </row>
    <row r="2781" spans="2:29" s="14" customFormat="1" x14ac:dyDescent="0.25">
      <c r="B2781"/>
      <c r="C2781"/>
      <c r="D2781"/>
      <c r="E2781"/>
      <c r="F2781"/>
      <c r="G2781"/>
      <c r="H2781"/>
      <c r="I2781"/>
      <c r="J2781"/>
      <c r="K2781" s="91"/>
      <c r="L2781" s="91"/>
      <c r="M2781" s="91"/>
      <c r="R2781"/>
      <c r="S2781"/>
      <c r="T2781"/>
      <c r="U2781"/>
      <c r="V2781"/>
      <c r="W2781"/>
      <c r="X2781"/>
      <c r="Y2781"/>
      <c r="Z2781"/>
      <c r="AA2781"/>
      <c r="AB2781"/>
      <c r="AC2781"/>
    </row>
    <row r="2782" spans="2:29" s="14" customFormat="1" x14ac:dyDescent="0.25">
      <c r="B2782"/>
      <c r="C2782"/>
      <c r="D2782"/>
      <c r="E2782"/>
      <c r="F2782"/>
      <c r="G2782"/>
      <c r="H2782"/>
      <c r="I2782"/>
      <c r="J2782"/>
      <c r="K2782" s="91"/>
      <c r="L2782" s="91"/>
      <c r="M2782" s="91"/>
      <c r="R2782"/>
      <c r="S2782"/>
      <c r="T2782"/>
      <c r="U2782"/>
      <c r="V2782"/>
      <c r="W2782"/>
      <c r="X2782"/>
      <c r="Y2782"/>
      <c r="Z2782"/>
      <c r="AA2782"/>
      <c r="AB2782"/>
      <c r="AC2782"/>
    </row>
    <row r="2783" spans="2:29" s="14" customFormat="1" x14ac:dyDescent="0.25">
      <c r="B2783"/>
      <c r="C2783"/>
      <c r="D2783"/>
      <c r="E2783"/>
      <c r="F2783"/>
      <c r="G2783"/>
      <c r="H2783"/>
      <c r="I2783"/>
      <c r="J2783"/>
      <c r="K2783" s="91"/>
      <c r="L2783" s="91"/>
      <c r="M2783" s="91"/>
      <c r="R2783"/>
      <c r="S2783"/>
      <c r="T2783"/>
      <c r="U2783"/>
      <c r="V2783"/>
      <c r="W2783"/>
      <c r="X2783"/>
      <c r="Y2783"/>
      <c r="Z2783"/>
      <c r="AA2783"/>
      <c r="AB2783"/>
      <c r="AC2783"/>
    </row>
    <row r="2784" spans="2:29" s="14" customFormat="1" x14ac:dyDescent="0.25">
      <c r="B2784"/>
      <c r="C2784"/>
      <c r="D2784"/>
      <c r="E2784"/>
      <c r="F2784"/>
      <c r="G2784"/>
      <c r="H2784"/>
      <c r="I2784"/>
      <c r="J2784"/>
      <c r="K2784" s="91"/>
      <c r="L2784" s="91"/>
      <c r="M2784" s="91"/>
      <c r="R2784"/>
      <c r="S2784"/>
      <c r="T2784"/>
      <c r="U2784"/>
      <c r="V2784"/>
      <c r="W2784"/>
      <c r="X2784"/>
      <c r="Y2784"/>
      <c r="Z2784"/>
      <c r="AA2784"/>
      <c r="AB2784"/>
      <c r="AC2784"/>
    </row>
    <row r="2785" spans="2:29" s="14" customFormat="1" x14ac:dyDescent="0.25">
      <c r="B2785"/>
      <c r="C2785"/>
      <c r="D2785"/>
      <c r="E2785"/>
      <c r="F2785"/>
      <c r="G2785"/>
      <c r="H2785"/>
      <c r="I2785"/>
      <c r="J2785"/>
      <c r="K2785" s="91"/>
      <c r="L2785" s="91"/>
      <c r="M2785" s="91"/>
      <c r="R2785"/>
      <c r="S2785"/>
      <c r="T2785"/>
      <c r="U2785"/>
      <c r="V2785"/>
      <c r="W2785"/>
      <c r="X2785"/>
      <c r="Y2785"/>
      <c r="Z2785"/>
      <c r="AA2785"/>
      <c r="AB2785"/>
      <c r="AC2785"/>
    </row>
    <row r="2786" spans="2:29" s="14" customFormat="1" x14ac:dyDescent="0.25">
      <c r="B2786"/>
      <c r="C2786"/>
      <c r="D2786"/>
      <c r="E2786"/>
      <c r="F2786"/>
      <c r="G2786"/>
      <c r="H2786"/>
      <c r="I2786"/>
      <c r="J2786"/>
      <c r="K2786" s="91"/>
      <c r="L2786" s="91"/>
      <c r="M2786" s="91"/>
      <c r="R2786"/>
      <c r="S2786"/>
      <c r="T2786"/>
      <c r="U2786"/>
      <c r="V2786"/>
      <c r="W2786"/>
      <c r="X2786"/>
      <c r="Y2786"/>
      <c r="Z2786"/>
      <c r="AA2786"/>
      <c r="AB2786"/>
      <c r="AC2786"/>
    </row>
    <row r="2787" spans="2:29" s="14" customFormat="1" x14ac:dyDescent="0.25">
      <c r="B2787"/>
      <c r="C2787"/>
      <c r="D2787"/>
      <c r="E2787"/>
      <c r="F2787"/>
      <c r="G2787"/>
      <c r="H2787"/>
      <c r="I2787"/>
      <c r="J2787"/>
      <c r="K2787" s="91"/>
      <c r="L2787" s="91"/>
      <c r="M2787" s="91"/>
      <c r="R2787"/>
      <c r="S2787"/>
      <c r="T2787"/>
      <c r="U2787"/>
      <c r="V2787"/>
      <c r="W2787"/>
      <c r="X2787"/>
      <c r="Y2787"/>
      <c r="Z2787"/>
      <c r="AA2787"/>
      <c r="AB2787"/>
      <c r="AC2787"/>
    </row>
    <row r="2788" spans="2:29" s="14" customFormat="1" x14ac:dyDescent="0.25">
      <c r="B2788"/>
      <c r="C2788"/>
      <c r="D2788"/>
      <c r="E2788"/>
      <c r="F2788"/>
      <c r="G2788"/>
      <c r="H2788"/>
      <c r="I2788"/>
      <c r="J2788"/>
      <c r="K2788" s="91"/>
      <c r="L2788" s="91"/>
      <c r="M2788" s="91"/>
      <c r="R2788"/>
      <c r="S2788"/>
      <c r="T2788"/>
      <c r="U2788"/>
      <c r="V2788"/>
      <c r="W2788"/>
      <c r="X2788"/>
      <c r="Y2788"/>
      <c r="Z2788"/>
      <c r="AA2788"/>
      <c r="AB2788"/>
      <c r="AC2788"/>
    </row>
    <row r="2789" spans="2:29" s="14" customFormat="1" x14ac:dyDescent="0.25">
      <c r="B2789"/>
      <c r="C2789"/>
      <c r="D2789"/>
      <c r="E2789"/>
      <c r="F2789"/>
      <c r="G2789"/>
      <c r="H2789"/>
      <c r="I2789"/>
      <c r="J2789"/>
      <c r="K2789" s="91"/>
      <c r="L2789" s="91"/>
      <c r="M2789" s="91"/>
      <c r="R2789"/>
      <c r="S2789"/>
      <c r="T2789"/>
      <c r="U2789"/>
      <c r="V2789"/>
      <c r="W2789"/>
      <c r="X2789"/>
      <c r="Y2789"/>
      <c r="Z2789"/>
      <c r="AA2789"/>
      <c r="AB2789"/>
      <c r="AC2789"/>
    </row>
    <row r="2790" spans="2:29" s="14" customFormat="1" x14ac:dyDescent="0.25">
      <c r="B2790"/>
      <c r="C2790"/>
      <c r="D2790"/>
      <c r="E2790"/>
      <c r="F2790"/>
      <c r="G2790"/>
      <c r="H2790"/>
      <c r="I2790"/>
      <c r="J2790"/>
      <c r="K2790" s="91"/>
      <c r="L2790" s="91"/>
      <c r="M2790" s="91"/>
      <c r="R2790"/>
      <c r="S2790"/>
      <c r="T2790"/>
      <c r="U2790"/>
      <c r="V2790"/>
      <c r="W2790"/>
      <c r="X2790"/>
      <c r="Y2790"/>
      <c r="Z2790"/>
      <c r="AA2790"/>
      <c r="AB2790"/>
      <c r="AC2790"/>
    </row>
    <row r="2791" spans="2:29" s="14" customFormat="1" x14ac:dyDescent="0.25">
      <c r="B2791"/>
      <c r="C2791"/>
      <c r="D2791"/>
      <c r="E2791"/>
      <c r="F2791"/>
      <c r="G2791"/>
      <c r="H2791"/>
      <c r="I2791"/>
      <c r="J2791"/>
      <c r="K2791" s="91"/>
      <c r="L2791" s="91"/>
      <c r="M2791" s="91"/>
      <c r="R2791"/>
      <c r="S2791"/>
      <c r="T2791"/>
      <c r="U2791"/>
      <c r="V2791"/>
      <c r="W2791"/>
      <c r="X2791"/>
      <c r="Y2791"/>
      <c r="Z2791"/>
      <c r="AA2791"/>
      <c r="AB2791"/>
      <c r="AC2791"/>
    </row>
    <row r="2792" spans="2:29" s="14" customFormat="1" x14ac:dyDescent="0.25">
      <c r="B2792"/>
      <c r="C2792"/>
      <c r="D2792"/>
      <c r="E2792"/>
      <c r="F2792"/>
      <c r="G2792"/>
      <c r="H2792"/>
      <c r="I2792"/>
      <c r="J2792"/>
      <c r="K2792" s="91"/>
      <c r="L2792" s="91"/>
      <c r="M2792" s="91"/>
      <c r="R2792"/>
      <c r="S2792"/>
      <c r="T2792"/>
      <c r="U2792"/>
      <c r="V2792"/>
      <c r="W2792"/>
      <c r="X2792"/>
      <c r="Y2792"/>
      <c r="Z2792"/>
      <c r="AA2792"/>
      <c r="AB2792"/>
      <c r="AC2792"/>
    </row>
    <row r="2793" spans="2:29" s="14" customFormat="1" x14ac:dyDescent="0.25">
      <c r="B2793"/>
      <c r="C2793"/>
      <c r="D2793"/>
      <c r="E2793"/>
      <c r="F2793"/>
      <c r="G2793"/>
      <c r="H2793"/>
      <c r="I2793"/>
      <c r="J2793"/>
      <c r="K2793" s="91"/>
      <c r="L2793" s="91"/>
      <c r="M2793" s="91"/>
      <c r="R2793"/>
      <c r="S2793"/>
      <c r="T2793"/>
      <c r="U2793"/>
      <c r="V2793"/>
      <c r="W2793"/>
      <c r="X2793"/>
      <c r="Y2793"/>
      <c r="Z2793"/>
      <c r="AA2793"/>
      <c r="AB2793"/>
      <c r="AC2793"/>
    </row>
    <row r="2794" spans="2:29" s="14" customFormat="1" x14ac:dyDescent="0.25">
      <c r="B2794"/>
      <c r="C2794"/>
      <c r="D2794"/>
      <c r="E2794"/>
      <c r="F2794"/>
      <c r="G2794"/>
      <c r="H2794"/>
      <c r="I2794"/>
      <c r="J2794"/>
      <c r="K2794" s="91"/>
      <c r="L2794" s="91"/>
      <c r="M2794" s="91"/>
      <c r="R2794"/>
      <c r="S2794"/>
      <c r="T2794"/>
      <c r="U2794"/>
      <c r="V2794"/>
      <c r="W2794"/>
      <c r="X2794"/>
      <c r="Y2794"/>
      <c r="Z2794"/>
      <c r="AA2794"/>
      <c r="AB2794"/>
      <c r="AC2794"/>
    </row>
    <row r="2795" spans="2:29" s="14" customFormat="1" x14ac:dyDescent="0.25">
      <c r="B2795"/>
      <c r="C2795"/>
      <c r="D2795"/>
      <c r="E2795"/>
      <c r="F2795"/>
      <c r="G2795"/>
      <c r="H2795"/>
      <c r="I2795"/>
      <c r="J2795"/>
      <c r="K2795" s="91"/>
      <c r="L2795" s="91"/>
      <c r="M2795" s="91"/>
      <c r="R2795"/>
      <c r="S2795"/>
      <c r="T2795"/>
      <c r="U2795"/>
      <c r="V2795"/>
      <c r="W2795"/>
      <c r="X2795"/>
      <c r="Y2795"/>
      <c r="Z2795"/>
      <c r="AA2795"/>
      <c r="AB2795"/>
      <c r="AC2795"/>
    </row>
    <row r="2796" spans="2:29" s="14" customFormat="1" x14ac:dyDescent="0.25">
      <c r="B2796"/>
      <c r="C2796"/>
      <c r="D2796"/>
      <c r="E2796"/>
      <c r="F2796"/>
      <c r="G2796"/>
      <c r="H2796"/>
      <c r="I2796"/>
      <c r="J2796"/>
      <c r="K2796" s="91"/>
      <c r="L2796" s="91"/>
      <c r="M2796" s="91"/>
      <c r="R2796"/>
      <c r="S2796"/>
      <c r="T2796"/>
      <c r="U2796"/>
      <c r="V2796"/>
      <c r="W2796"/>
      <c r="X2796"/>
      <c r="Y2796"/>
      <c r="Z2796"/>
      <c r="AA2796"/>
      <c r="AB2796"/>
      <c r="AC2796"/>
    </row>
    <row r="2797" spans="2:29" s="14" customFormat="1" x14ac:dyDescent="0.25">
      <c r="B2797"/>
      <c r="C2797"/>
      <c r="D2797"/>
      <c r="E2797"/>
      <c r="F2797"/>
      <c r="G2797"/>
      <c r="H2797"/>
      <c r="I2797"/>
      <c r="J2797"/>
      <c r="K2797" s="91"/>
      <c r="L2797" s="91"/>
      <c r="M2797" s="91"/>
      <c r="R2797"/>
      <c r="S2797"/>
      <c r="T2797"/>
      <c r="U2797"/>
      <c r="V2797"/>
      <c r="W2797"/>
      <c r="X2797"/>
      <c r="Y2797"/>
      <c r="Z2797"/>
      <c r="AA2797"/>
      <c r="AB2797"/>
      <c r="AC2797"/>
    </row>
    <row r="2798" spans="2:29" s="14" customFormat="1" x14ac:dyDescent="0.25">
      <c r="B2798"/>
      <c r="C2798"/>
      <c r="D2798"/>
      <c r="E2798"/>
      <c r="F2798"/>
      <c r="G2798"/>
      <c r="H2798"/>
      <c r="I2798"/>
      <c r="J2798"/>
      <c r="K2798" s="91"/>
      <c r="L2798" s="91"/>
      <c r="M2798" s="91"/>
      <c r="R2798"/>
      <c r="S2798"/>
      <c r="T2798"/>
      <c r="U2798"/>
      <c r="V2798"/>
      <c r="W2798"/>
      <c r="X2798"/>
      <c r="Y2798"/>
      <c r="Z2798"/>
      <c r="AA2798"/>
      <c r="AB2798"/>
      <c r="AC2798"/>
    </row>
    <row r="2799" spans="2:29" s="14" customFormat="1" x14ac:dyDescent="0.25">
      <c r="B2799"/>
      <c r="C2799"/>
      <c r="D2799"/>
      <c r="E2799"/>
      <c r="F2799"/>
      <c r="G2799"/>
      <c r="H2799"/>
      <c r="I2799"/>
      <c r="J2799"/>
      <c r="K2799" s="91"/>
      <c r="L2799" s="91"/>
      <c r="M2799" s="91"/>
      <c r="R2799"/>
      <c r="S2799"/>
      <c r="T2799"/>
      <c r="U2799"/>
      <c r="V2799"/>
      <c r="W2799"/>
      <c r="X2799"/>
      <c r="Y2799"/>
      <c r="Z2799"/>
      <c r="AA2799"/>
      <c r="AB2799"/>
      <c r="AC2799"/>
    </row>
    <row r="2800" spans="2:29" s="14" customFormat="1" x14ac:dyDescent="0.25">
      <c r="B2800"/>
      <c r="C2800"/>
      <c r="D2800"/>
      <c r="E2800"/>
      <c r="F2800"/>
      <c r="G2800"/>
      <c r="H2800"/>
      <c r="I2800"/>
      <c r="J2800"/>
      <c r="K2800" s="91"/>
      <c r="L2800" s="91"/>
      <c r="M2800" s="91"/>
      <c r="R2800"/>
      <c r="S2800"/>
      <c r="T2800"/>
      <c r="U2800"/>
      <c r="V2800"/>
      <c r="W2800"/>
      <c r="X2800"/>
      <c r="Y2800"/>
      <c r="Z2800"/>
      <c r="AA2800"/>
      <c r="AB2800"/>
      <c r="AC2800"/>
    </row>
    <row r="2801" spans="2:29" s="14" customFormat="1" x14ac:dyDescent="0.25">
      <c r="B2801"/>
      <c r="C2801"/>
      <c r="D2801"/>
      <c r="E2801"/>
      <c r="F2801"/>
      <c r="G2801"/>
      <c r="H2801"/>
      <c r="I2801"/>
      <c r="J2801"/>
      <c r="K2801" s="91"/>
      <c r="L2801" s="91"/>
      <c r="M2801" s="91"/>
      <c r="R2801"/>
      <c r="S2801"/>
      <c r="T2801"/>
      <c r="U2801"/>
      <c r="V2801"/>
      <c r="W2801"/>
      <c r="X2801"/>
      <c r="Y2801"/>
      <c r="Z2801"/>
      <c r="AA2801"/>
      <c r="AB2801"/>
      <c r="AC2801"/>
    </row>
    <row r="2802" spans="2:29" s="14" customFormat="1" x14ac:dyDescent="0.25">
      <c r="B2802"/>
      <c r="C2802"/>
      <c r="D2802"/>
      <c r="E2802"/>
      <c r="F2802"/>
      <c r="G2802"/>
      <c r="H2802"/>
      <c r="I2802"/>
      <c r="J2802"/>
      <c r="K2802" s="91"/>
      <c r="L2802" s="91"/>
      <c r="M2802" s="91"/>
      <c r="R2802"/>
      <c r="S2802"/>
      <c r="T2802"/>
      <c r="U2802"/>
      <c r="V2802"/>
      <c r="W2802"/>
      <c r="X2802"/>
      <c r="Y2802"/>
      <c r="Z2802"/>
      <c r="AA2802"/>
      <c r="AB2802"/>
      <c r="AC2802"/>
    </row>
    <row r="2803" spans="2:29" s="14" customFormat="1" x14ac:dyDescent="0.25">
      <c r="B2803"/>
      <c r="C2803"/>
      <c r="D2803"/>
      <c r="E2803"/>
      <c r="F2803"/>
      <c r="G2803"/>
      <c r="H2803"/>
      <c r="I2803"/>
      <c r="J2803"/>
      <c r="K2803" s="91"/>
      <c r="L2803" s="91"/>
      <c r="M2803" s="91"/>
      <c r="R2803"/>
      <c r="S2803"/>
      <c r="T2803"/>
      <c r="U2803"/>
      <c r="V2803"/>
      <c r="W2803"/>
      <c r="X2803"/>
      <c r="Y2803"/>
      <c r="Z2803"/>
      <c r="AA2803"/>
      <c r="AB2803"/>
      <c r="AC2803"/>
    </row>
    <row r="2804" spans="2:29" s="14" customFormat="1" x14ac:dyDescent="0.25">
      <c r="B2804"/>
      <c r="C2804"/>
      <c r="D2804"/>
      <c r="E2804"/>
      <c r="F2804"/>
      <c r="G2804"/>
      <c r="H2804"/>
      <c r="I2804"/>
      <c r="J2804"/>
      <c r="K2804" s="91"/>
      <c r="L2804" s="91"/>
      <c r="M2804" s="91"/>
      <c r="R2804"/>
      <c r="S2804"/>
      <c r="T2804"/>
      <c r="U2804"/>
      <c r="V2804"/>
      <c r="W2804"/>
      <c r="X2804"/>
      <c r="Y2804"/>
      <c r="Z2804"/>
      <c r="AA2804"/>
      <c r="AB2804"/>
      <c r="AC2804"/>
    </row>
    <row r="2805" spans="2:29" s="14" customFormat="1" x14ac:dyDescent="0.25">
      <c r="B2805"/>
      <c r="C2805"/>
      <c r="D2805"/>
      <c r="E2805"/>
      <c r="F2805"/>
      <c r="G2805"/>
      <c r="H2805"/>
      <c r="I2805"/>
      <c r="J2805"/>
      <c r="K2805" s="91"/>
      <c r="L2805" s="91"/>
      <c r="M2805" s="91"/>
      <c r="R2805"/>
      <c r="S2805"/>
      <c r="T2805"/>
      <c r="U2805"/>
      <c r="V2805"/>
      <c r="W2805"/>
      <c r="X2805"/>
      <c r="Y2805"/>
      <c r="Z2805"/>
      <c r="AA2805"/>
      <c r="AB2805"/>
      <c r="AC2805"/>
    </row>
    <row r="2806" spans="2:29" s="14" customFormat="1" x14ac:dyDescent="0.25">
      <c r="B2806"/>
      <c r="C2806"/>
      <c r="D2806"/>
      <c r="E2806"/>
      <c r="F2806"/>
      <c r="G2806"/>
      <c r="H2806"/>
      <c r="I2806"/>
      <c r="J2806"/>
      <c r="K2806" s="91"/>
      <c r="L2806" s="91"/>
      <c r="M2806" s="91"/>
      <c r="R2806"/>
      <c r="S2806"/>
      <c r="T2806"/>
      <c r="U2806"/>
      <c r="V2806"/>
      <c r="W2806"/>
      <c r="X2806"/>
      <c r="Y2806"/>
      <c r="Z2806"/>
      <c r="AA2806"/>
      <c r="AB2806"/>
      <c r="AC2806"/>
    </row>
    <row r="2807" spans="2:29" s="14" customFormat="1" x14ac:dyDescent="0.25">
      <c r="B2807"/>
      <c r="C2807"/>
      <c r="D2807"/>
      <c r="E2807"/>
      <c r="F2807"/>
      <c r="G2807"/>
      <c r="H2807"/>
      <c r="I2807"/>
      <c r="J2807"/>
      <c r="K2807" s="91"/>
      <c r="L2807" s="91"/>
      <c r="M2807" s="91"/>
      <c r="R2807"/>
      <c r="S2807"/>
      <c r="T2807"/>
      <c r="U2807"/>
      <c r="V2807"/>
      <c r="W2807"/>
      <c r="X2807"/>
      <c r="Y2807"/>
      <c r="Z2807"/>
      <c r="AA2807"/>
      <c r="AB2807"/>
      <c r="AC2807"/>
    </row>
    <row r="2808" spans="2:29" s="14" customFormat="1" x14ac:dyDescent="0.25">
      <c r="B2808"/>
      <c r="C2808"/>
      <c r="D2808"/>
      <c r="E2808"/>
      <c r="F2808"/>
      <c r="G2808"/>
      <c r="H2808"/>
      <c r="I2808"/>
      <c r="J2808"/>
      <c r="K2808" s="91"/>
      <c r="L2808" s="91"/>
      <c r="M2808" s="91"/>
      <c r="R2808"/>
      <c r="S2808"/>
      <c r="T2808"/>
      <c r="U2808"/>
      <c r="V2808"/>
      <c r="W2808"/>
      <c r="X2808"/>
      <c r="Y2808"/>
      <c r="Z2808"/>
      <c r="AA2808"/>
      <c r="AB2808"/>
      <c r="AC2808"/>
    </row>
    <row r="2809" spans="2:29" s="14" customFormat="1" x14ac:dyDescent="0.25">
      <c r="B2809"/>
      <c r="C2809"/>
      <c r="D2809"/>
      <c r="E2809"/>
      <c r="F2809"/>
      <c r="G2809"/>
      <c r="H2809"/>
      <c r="I2809"/>
      <c r="J2809"/>
      <c r="K2809" s="91"/>
      <c r="L2809" s="91"/>
      <c r="M2809" s="91"/>
      <c r="R2809"/>
      <c r="S2809"/>
      <c r="T2809"/>
      <c r="U2809"/>
      <c r="V2809"/>
      <c r="W2809"/>
      <c r="X2809"/>
      <c r="Y2809"/>
      <c r="Z2809"/>
      <c r="AA2809"/>
      <c r="AB2809"/>
      <c r="AC2809"/>
    </row>
    <row r="2810" spans="2:29" s="14" customFormat="1" x14ac:dyDescent="0.25">
      <c r="B2810"/>
      <c r="C2810"/>
      <c r="D2810"/>
      <c r="E2810"/>
      <c r="F2810"/>
      <c r="G2810"/>
      <c r="H2810"/>
      <c r="I2810"/>
      <c r="J2810"/>
      <c r="K2810" s="91"/>
      <c r="L2810" s="91"/>
      <c r="M2810" s="91"/>
      <c r="R2810"/>
      <c r="S2810"/>
      <c r="T2810"/>
      <c r="U2810"/>
      <c r="V2810"/>
      <c r="W2810"/>
      <c r="X2810"/>
      <c r="Y2810"/>
      <c r="Z2810"/>
      <c r="AA2810"/>
      <c r="AB2810"/>
      <c r="AC2810"/>
    </row>
    <row r="2811" spans="2:29" s="14" customFormat="1" x14ac:dyDescent="0.25">
      <c r="B2811"/>
      <c r="C2811"/>
      <c r="D2811"/>
      <c r="E2811"/>
      <c r="F2811"/>
      <c r="G2811"/>
      <c r="H2811"/>
      <c r="I2811"/>
      <c r="J2811"/>
      <c r="K2811" s="91"/>
      <c r="L2811" s="91"/>
      <c r="M2811" s="91"/>
      <c r="R2811"/>
      <c r="S2811"/>
      <c r="T2811"/>
      <c r="U2811"/>
      <c r="V2811"/>
      <c r="W2811"/>
      <c r="X2811"/>
      <c r="Y2811"/>
      <c r="Z2811"/>
      <c r="AA2811"/>
      <c r="AB2811"/>
      <c r="AC2811"/>
    </row>
    <row r="2812" spans="2:29" s="14" customFormat="1" x14ac:dyDescent="0.25">
      <c r="B2812"/>
      <c r="C2812"/>
      <c r="D2812"/>
      <c r="E2812"/>
      <c r="F2812"/>
      <c r="G2812"/>
      <c r="H2812"/>
      <c r="I2812"/>
      <c r="J2812"/>
      <c r="K2812" s="91"/>
      <c r="L2812" s="91"/>
      <c r="M2812" s="91"/>
      <c r="R2812"/>
      <c r="S2812"/>
      <c r="T2812"/>
      <c r="U2812"/>
      <c r="V2812"/>
      <c r="W2812"/>
      <c r="X2812"/>
      <c r="Y2812"/>
      <c r="Z2812"/>
      <c r="AA2812"/>
      <c r="AB2812"/>
      <c r="AC2812"/>
    </row>
    <row r="2813" spans="2:29" s="14" customFormat="1" x14ac:dyDescent="0.25">
      <c r="B2813"/>
      <c r="C2813"/>
      <c r="D2813"/>
      <c r="E2813"/>
      <c r="F2813"/>
      <c r="G2813"/>
      <c r="H2813"/>
      <c r="I2813"/>
      <c r="J2813"/>
      <c r="K2813" s="91"/>
      <c r="L2813" s="91"/>
      <c r="M2813" s="91"/>
      <c r="R2813"/>
      <c r="S2813"/>
      <c r="T2813"/>
      <c r="U2813"/>
      <c r="V2813"/>
      <c r="W2813"/>
      <c r="X2813"/>
      <c r="Y2813"/>
      <c r="Z2813"/>
      <c r="AA2813"/>
      <c r="AB2813"/>
      <c r="AC2813"/>
    </row>
    <row r="2814" spans="2:29" s="14" customFormat="1" x14ac:dyDescent="0.25">
      <c r="B2814"/>
      <c r="C2814"/>
      <c r="D2814"/>
      <c r="E2814"/>
      <c r="F2814"/>
      <c r="G2814"/>
      <c r="H2814"/>
      <c r="I2814"/>
      <c r="J2814"/>
      <c r="K2814" s="91"/>
      <c r="L2814" s="91"/>
      <c r="M2814" s="91"/>
      <c r="R2814"/>
      <c r="S2814"/>
      <c r="T2814"/>
      <c r="U2814"/>
      <c r="V2814"/>
      <c r="W2814"/>
      <c r="X2814"/>
      <c r="Y2814"/>
      <c r="Z2814"/>
      <c r="AA2814"/>
      <c r="AB2814"/>
      <c r="AC2814"/>
    </row>
    <row r="2815" spans="2:29" s="14" customFormat="1" x14ac:dyDescent="0.25">
      <c r="B2815"/>
      <c r="C2815"/>
      <c r="D2815"/>
      <c r="E2815"/>
      <c r="F2815"/>
      <c r="G2815"/>
      <c r="H2815"/>
      <c r="I2815"/>
      <c r="J2815"/>
      <c r="K2815" s="91"/>
      <c r="L2815" s="91"/>
      <c r="M2815" s="91"/>
      <c r="R2815"/>
      <c r="S2815"/>
      <c r="T2815"/>
      <c r="U2815"/>
      <c r="V2815"/>
      <c r="W2815"/>
      <c r="X2815"/>
      <c r="Y2815"/>
      <c r="Z2815"/>
      <c r="AA2815"/>
      <c r="AB2815"/>
      <c r="AC2815"/>
    </row>
    <row r="2816" spans="2:29" s="14" customFormat="1" x14ac:dyDescent="0.25">
      <c r="B2816"/>
      <c r="C2816"/>
      <c r="D2816"/>
      <c r="E2816"/>
      <c r="F2816"/>
      <c r="G2816"/>
      <c r="H2816"/>
      <c r="I2816"/>
      <c r="J2816"/>
      <c r="K2816" s="91"/>
      <c r="L2816" s="91"/>
      <c r="M2816" s="91"/>
      <c r="R2816"/>
      <c r="S2816"/>
      <c r="T2816"/>
      <c r="U2816"/>
      <c r="V2816"/>
      <c r="W2816"/>
      <c r="X2816"/>
      <c r="Y2816"/>
      <c r="Z2816"/>
      <c r="AA2816"/>
      <c r="AB2816"/>
      <c r="AC2816"/>
    </row>
    <row r="2817" spans="2:29" s="14" customFormat="1" x14ac:dyDescent="0.25">
      <c r="B2817"/>
      <c r="C2817"/>
      <c r="D2817"/>
      <c r="E2817"/>
      <c r="F2817"/>
      <c r="G2817"/>
      <c r="H2817"/>
      <c r="I2817"/>
      <c r="J2817"/>
      <c r="K2817" s="91"/>
      <c r="L2817" s="91"/>
      <c r="M2817" s="91"/>
      <c r="R2817"/>
      <c r="S2817"/>
      <c r="T2817"/>
      <c r="U2817"/>
      <c r="V2817"/>
      <c r="W2817"/>
      <c r="X2817"/>
      <c r="Y2817"/>
      <c r="Z2817"/>
      <c r="AA2817"/>
      <c r="AB2817"/>
      <c r="AC2817"/>
    </row>
    <row r="2818" spans="2:29" s="14" customFormat="1" x14ac:dyDescent="0.25">
      <c r="B2818"/>
      <c r="C2818"/>
      <c r="D2818"/>
      <c r="E2818"/>
      <c r="F2818"/>
      <c r="G2818"/>
      <c r="H2818"/>
      <c r="I2818"/>
      <c r="J2818"/>
      <c r="K2818" s="91"/>
      <c r="L2818" s="91"/>
      <c r="M2818" s="91"/>
      <c r="R2818"/>
      <c r="S2818"/>
      <c r="T2818"/>
      <c r="U2818"/>
      <c r="V2818"/>
      <c r="W2818"/>
      <c r="X2818"/>
      <c r="Y2818"/>
      <c r="Z2818"/>
      <c r="AA2818"/>
      <c r="AB2818"/>
      <c r="AC2818"/>
    </row>
    <row r="2819" spans="2:29" s="14" customFormat="1" x14ac:dyDescent="0.25">
      <c r="B2819"/>
      <c r="C2819"/>
      <c r="D2819"/>
      <c r="E2819"/>
      <c r="F2819"/>
      <c r="G2819"/>
      <c r="H2819"/>
      <c r="I2819"/>
      <c r="J2819"/>
      <c r="K2819" s="91"/>
      <c r="L2819" s="91"/>
      <c r="M2819" s="91"/>
      <c r="R2819"/>
      <c r="S2819"/>
      <c r="T2819"/>
      <c r="U2819"/>
      <c r="V2819"/>
      <c r="W2819"/>
      <c r="X2819"/>
      <c r="Y2819"/>
      <c r="Z2819"/>
      <c r="AA2819"/>
      <c r="AB2819"/>
      <c r="AC2819"/>
    </row>
    <row r="2820" spans="2:29" s="14" customFormat="1" x14ac:dyDescent="0.25">
      <c r="B2820"/>
      <c r="C2820"/>
      <c r="D2820"/>
      <c r="E2820"/>
      <c r="F2820"/>
      <c r="G2820"/>
      <c r="H2820"/>
      <c r="I2820"/>
      <c r="J2820"/>
      <c r="K2820" s="91"/>
      <c r="L2820" s="91"/>
      <c r="M2820" s="91"/>
      <c r="R2820"/>
      <c r="S2820"/>
      <c r="T2820"/>
      <c r="U2820"/>
      <c r="V2820"/>
      <c r="W2820"/>
      <c r="X2820"/>
      <c r="Y2820"/>
      <c r="Z2820"/>
      <c r="AA2820"/>
      <c r="AB2820"/>
      <c r="AC2820"/>
    </row>
    <row r="2821" spans="2:29" s="14" customFormat="1" x14ac:dyDescent="0.25">
      <c r="B2821"/>
      <c r="C2821"/>
      <c r="D2821"/>
      <c r="E2821"/>
      <c r="F2821"/>
      <c r="G2821"/>
      <c r="H2821"/>
      <c r="I2821"/>
      <c r="J2821"/>
      <c r="K2821" s="91"/>
      <c r="L2821" s="91"/>
      <c r="M2821" s="91"/>
      <c r="R2821"/>
      <c r="S2821"/>
      <c r="T2821"/>
      <c r="U2821"/>
      <c r="V2821"/>
      <c r="W2821"/>
      <c r="X2821"/>
      <c r="Y2821"/>
      <c r="Z2821"/>
      <c r="AA2821"/>
      <c r="AB2821"/>
      <c r="AC2821"/>
    </row>
    <row r="2822" spans="2:29" s="14" customFormat="1" x14ac:dyDescent="0.25">
      <c r="B2822"/>
      <c r="C2822"/>
      <c r="D2822"/>
      <c r="E2822"/>
      <c r="F2822"/>
      <c r="G2822"/>
      <c r="H2822"/>
      <c r="I2822"/>
      <c r="J2822"/>
      <c r="K2822" s="91"/>
      <c r="L2822" s="91"/>
      <c r="M2822" s="91"/>
      <c r="R2822"/>
      <c r="S2822"/>
      <c r="T2822"/>
      <c r="U2822"/>
      <c r="V2822"/>
      <c r="W2822"/>
      <c r="X2822"/>
      <c r="Y2822"/>
      <c r="Z2822"/>
      <c r="AA2822"/>
      <c r="AB2822"/>
      <c r="AC2822"/>
    </row>
    <row r="2823" spans="2:29" s="14" customFormat="1" x14ac:dyDescent="0.25">
      <c r="B2823"/>
      <c r="C2823"/>
      <c r="D2823"/>
      <c r="E2823"/>
      <c r="F2823"/>
      <c r="G2823"/>
      <c r="H2823"/>
      <c r="I2823"/>
      <c r="J2823"/>
      <c r="K2823" s="91"/>
      <c r="L2823" s="91"/>
      <c r="M2823" s="91"/>
      <c r="R2823"/>
      <c r="S2823"/>
      <c r="T2823"/>
      <c r="U2823"/>
      <c r="V2823"/>
      <c r="W2823"/>
      <c r="X2823"/>
      <c r="Y2823"/>
      <c r="Z2823"/>
      <c r="AA2823"/>
      <c r="AB2823"/>
      <c r="AC2823"/>
    </row>
    <row r="2824" spans="2:29" s="14" customFormat="1" x14ac:dyDescent="0.25">
      <c r="B2824"/>
      <c r="C2824"/>
      <c r="D2824"/>
      <c r="E2824"/>
      <c r="F2824"/>
      <c r="G2824"/>
      <c r="H2824"/>
      <c r="I2824"/>
      <c r="J2824"/>
      <c r="K2824" s="91"/>
      <c r="L2824" s="91"/>
      <c r="M2824" s="91"/>
      <c r="R2824"/>
      <c r="S2824"/>
      <c r="T2824"/>
      <c r="U2824"/>
      <c r="V2824"/>
      <c r="W2824"/>
      <c r="X2824"/>
      <c r="Y2824"/>
      <c r="Z2824"/>
      <c r="AA2824"/>
      <c r="AB2824"/>
      <c r="AC2824"/>
    </row>
    <row r="2825" spans="2:29" s="14" customFormat="1" x14ac:dyDescent="0.25">
      <c r="B2825"/>
      <c r="C2825"/>
      <c r="D2825"/>
      <c r="E2825"/>
      <c r="F2825"/>
      <c r="G2825"/>
      <c r="H2825"/>
      <c r="I2825"/>
      <c r="J2825"/>
      <c r="K2825" s="91"/>
      <c r="L2825" s="91"/>
      <c r="M2825" s="91"/>
      <c r="R2825"/>
      <c r="S2825"/>
      <c r="T2825"/>
      <c r="U2825"/>
      <c r="V2825"/>
      <c r="W2825"/>
      <c r="X2825"/>
      <c r="Y2825"/>
      <c r="Z2825"/>
      <c r="AA2825"/>
      <c r="AB2825"/>
      <c r="AC2825"/>
    </row>
    <row r="2826" spans="2:29" s="14" customFormat="1" x14ac:dyDescent="0.25">
      <c r="B2826"/>
      <c r="C2826"/>
      <c r="D2826"/>
      <c r="E2826"/>
      <c r="F2826"/>
      <c r="G2826"/>
      <c r="H2826"/>
      <c r="I2826"/>
      <c r="J2826"/>
      <c r="K2826" s="91"/>
      <c r="L2826" s="91"/>
      <c r="M2826" s="91"/>
      <c r="R2826"/>
      <c r="S2826"/>
      <c r="T2826"/>
      <c r="U2826"/>
      <c r="V2826"/>
      <c r="W2826"/>
      <c r="X2826"/>
      <c r="Y2826"/>
      <c r="Z2826"/>
      <c r="AA2826"/>
      <c r="AB2826"/>
      <c r="AC2826"/>
    </row>
    <row r="2827" spans="2:29" s="14" customFormat="1" x14ac:dyDescent="0.25">
      <c r="B2827"/>
      <c r="C2827"/>
      <c r="D2827"/>
      <c r="E2827"/>
      <c r="F2827"/>
      <c r="G2827"/>
      <c r="H2827"/>
      <c r="I2827"/>
      <c r="J2827"/>
      <c r="K2827" s="91"/>
      <c r="L2827" s="91"/>
      <c r="M2827" s="91"/>
      <c r="R2827"/>
      <c r="S2827"/>
      <c r="T2827"/>
      <c r="U2827"/>
      <c r="V2827"/>
      <c r="W2827"/>
      <c r="X2827"/>
      <c r="Y2827"/>
      <c r="Z2827"/>
      <c r="AA2827"/>
      <c r="AB2827"/>
      <c r="AC2827"/>
    </row>
    <row r="2828" spans="2:29" s="14" customFormat="1" x14ac:dyDescent="0.25">
      <c r="B2828"/>
      <c r="C2828"/>
      <c r="D2828"/>
      <c r="E2828"/>
      <c r="F2828"/>
      <c r="G2828"/>
      <c r="H2828"/>
      <c r="I2828"/>
      <c r="J2828"/>
      <c r="K2828" s="91"/>
      <c r="L2828" s="91"/>
      <c r="M2828" s="91"/>
      <c r="R2828"/>
      <c r="S2828"/>
      <c r="T2828"/>
      <c r="U2828"/>
      <c r="V2828"/>
      <c r="W2828"/>
      <c r="X2828"/>
      <c r="Y2828"/>
      <c r="Z2828"/>
      <c r="AA2828"/>
      <c r="AB2828"/>
      <c r="AC2828"/>
    </row>
    <row r="2829" spans="2:29" s="14" customFormat="1" x14ac:dyDescent="0.25">
      <c r="B2829"/>
      <c r="C2829"/>
      <c r="D2829"/>
      <c r="E2829"/>
      <c r="F2829"/>
      <c r="G2829"/>
      <c r="H2829"/>
      <c r="I2829"/>
      <c r="J2829"/>
      <c r="K2829" s="91"/>
      <c r="L2829" s="91"/>
      <c r="M2829" s="91"/>
      <c r="R2829"/>
      <c r="S2829"/>
      <c r="T2829"/>
      <c r="U2829"/>
      <c r="V2829"/>
      <c r="W2829"/>
      <c r="X2829"/>
      <c r="Y2829"/>
      <c r="Z2829"/>
      <c r="AA2829"/>
      <c r="AB2829"/>
      <c r="AC2829"/>
    </row>
    <row r="2830" spans="2:29" s="14" customFormat="1" x14ac:dyDescent="0.25">
      <c r="B2830"/>
      <c r="C2830"/>
      <c r="D2830"/>
      <c r="E2830"/>
      <c r="F2830"/>
      <c r="G2830"/>
      <c r="H2830"/>
      <c r="I2830"/>
      <c r="J2830"/>
      <c r="K2830" s="91"/>
      <c r="L2830" s="91"/>
      <c r="M2830" s="91"/>
      <c r="R2830"/>
      <c r="S2830"/>
      <c r="T2830"/>
      <c r="U2830"/>
      <c r="V2830"/>
      <c r="W2830"/>
      <c r="X2830"/>
      <c r="Y2830"/>
      <c r="Z2830"/>
      <c r="AA2830"/>
      <c r="AB2830"/>
      <c r="AC2830"/>
    </row>
    <row r="2831" spans="2:29" s="14" customFormat="1" x14ac:dyDescent="0.25">
      <c r="B2831"/>
      <c r="C2831"/>
      <c r="D2831"/>
      <c r="E2831"/>
      <c r="F2831"/>
      <c r="G2831"/>
      <c r="H2831"/>
      <c r="I2831"/>
      <c r="J2831"/>
      <c r="K2831" s="91"/>
      <c r="L2831" s="91"/>
      <c r="M2831" s="91"/>
      <c r="R2831"/>
      <c r="S2831"/>
      <c r="T2831"/>
      <c r="U2831"/>
      <c r="V2831"/>
      <c r="W2831"/>
      <c r="X2831"/>
      <c r="Y2831"/>
      <c r="Z2831"/>
      <c r="AA2831"/>
      <c r="AB2831"/>
      <c r="AC2831"/>
    </row>
    <row r="2832" spans="2:29" s="14" customFormat="1" x14ac:dyDescent="0.25">
      <c r="B2832"/>
      <c r="C2832"/>
      <c r="D2832"/>
      <c r="E2832"/>
      <c r="F2832"/>
      <c r="G2832"/>
      <c r="H2832"/>
      <c r="I2832"/>
      <c r="J2832"/>
      <c r="K2832" s="91"/>
      <c r="L2832" s="91"/>
      <c r="M2832" s="91"/>
      <c r="R2832"/>
      <c r="S2832"/>
      <c r="T2832"/>
      <c r="U2832"/>
      <c r="V2832"/>
      <c r="W2832"/>
      <c r="X2832"/>
      <c r="Y2832"/>
      <c r="Z2832"/>
      <c r="AA2832"/>
      <c r="AB2832"/>
      <c r="AC2832"/>
    </row>
    <row r="2833" spans="2:29" s="14" customFormat="1" x14ac:dyDescent="0.25">
      <c r="B2833"/>
      <c r="C2833"/>
      <c r="D2833"/>
      <c r="E2833"/>
      <c r="F2833"/>
      <c r="G2833"/>
      <c r="H2833"/>
      <c r="I2833"/>
      <c r="J2833"/>
      <c r="K2833" s="91"/>
      <c r="L2833" s="91"/>
      <c r="M2833" s="91"/>
      <c r="R2833"/>
      <c r="S2833"/>
      <c r="T2833"/>
      <c r="U2833"/>
      <c r="V2833"/>
      <c r="W2833"/>
      <c r="X2833"/>
      <c r="Y2833"/>
      <c r="Z2833"/>
      <c r="AA2833"/>
      <c r="AB2833"/>
      <c r="AC2833"/>
    </row>
    <row r="2834" spans="2:29" s="14" customFormat="1" x14ac:dyDescent="0.25">
      <c r="B2834"/>
      <c r="C2834"/>
      <c r="D2834"/>
      <c r="E2834"/>
      <c r="F2834"/>
      <c r="G2834"/>
      <c r="H2834"/>
      <c r="I2834"/>
      <c r="J2834"/>
      <c r="K2834" s="91"/>
      <c r="L2834" s="91"/>
      <c r="M2834" s="91"/>
      <c r="R2834"/>
      <c r="S2834"/>
      <c r="T2834"/>
      <c r="U2834"/>
      <c r="V2834"/>
      <c r="W2834"/>
      <c r="X2834"/>
      <c r="Y2834"/>
      <c r="Z2834"/>
      <c r="AA2834"/>
      <c r="AB2834"/>
      <c r="AC2834"/>
    </row>
    <row r="2835" spans="2:29" s="14" customFormat="1" x14ac:dyDescent="0.25">
      <c r="B2835"/>
      <c r="C2835"/>
      <c r="D2835"/>
      <c r="E2835"/>
      <c r="F2835"/>
      <c r="G2835"/>
      <c r="H2835"/>
      <c r="I2835"/>
      <c r="J2835"/>
      <c r="K2835" s="91"/>
      <c r="L2835" s="91"/>
      <c r="M2835" s="91"/>
      <c r="R2835"/>
      <c r="S2835"/>
      <c r="T2835"/>
      <c r="U2835"/>
      <c r="V2835"/>
      <c r="W2835"/>
      <c r="X2835"/>
      <c r="Y2835"/>
      <c r="Z2835"/>
      <c r="AA2835"/>
      <c r="AB2835"/>
      <c r="AC2835"/>
    </row>
    <row r="2836" spans="2:29" s="14" customFormat="1" x14ac:dyDescent="0.25">
      <c r="B2836"/>
      <c r="C2836"/>
      <c r="D2836"/>
      <c r="E2836"/>
      <c r="F2836"/>
      <c r="G2836"/>
      <c r="H2836"/>
      <c r="I2836"/>
      <c r="J2836"/>
      <c r="K2836" s="91"/>
      <c r="L2836" s="91"/>
      <c r="M2836" s="91"/>
      <c r="R2836"/>
      <c r="S2836"/>
      <c r="T2836"/>
      <c r="U2836"/>
      <c r="V2836"/>
      <c r="W2836"/>
      <c r="X2836"/>
      <c r="Y2836"/>
      <c r="Z2836"/>
      <c r="AA2836"/>
      <c r="AB2836"/>
      <c r="AC2836"/>
    </row>
    <row r="2837" spans="2:29" s="14" customFormat="1" x14ac:dyDescent="0.25">
      <c r="B2837"/>
      <c r="C2837"/>
      <c r="D2837"/>
      <c r="E2837"/>
      <c r="F2837"/>
      <c r="G2837"/>
      <c r="H2837"/>
      <c r="I2837"/>
      <c r="J2837"/>
      <c r="K2837" s="91"/>
      <c r="L2837" s="91"/>
      <c r="M2837" s="91"/>
      <c r="R2837"/>
      <c r="S2837"/>
      <c r="T2837"/>
      <c r="U2837"/>
      <c r="V2837"/>
      <c r="W2837"/>
      <c r="X2837"/>
      <c r="Y2837"/>
      <c r="Z2837"/>
      <c r="AA2837"/>
      <c r="AB2837"/>
      <c r="AC2837"/>
    </row>
    <row r="2838" spans="2:29" s="14" customFormat="1" x14ac:dyDescent="0.25">
      <c r="B2838"/>
      <c r="C2838"/>
      <c r="D2838"/>
      <c r="E2838"/>
      <c r="F2838"/>
      <c r="G2838"/>
      <c r="H2838"/>
      <c r="I2838"/>
      <c r="J2838"/>
      <c r="K2838" s="91"/>
      <c r="L2838" s="91"/>
      <c r="M2838" s="91"/>
      <c r="R2838"/>
      <c r="S2838"/>
      <c r="T2838"/>
      <c r="U2838"/>
      <c r="V2838"/>
      <c r="W2838"/>
      <c r="X2838"/>
      <c r="Y2838"/>
      <c r="Z2838"/>
      <c r="AA2838"/>
      <c r="AB2838"/>
      <c r="AC2838"/>
    </row>
    <row r="2839" spans="2:29" s="14" customFormat="1" x14ac:dyDescent="0.25">
      <c r="B2839"/>
      <c r="C2839"/>
      <c r="D2839"/>
      <c r="E2839"/>
      <c r="F2839"/>
      <c r="G2839"/>
      <c r="H2839"/>
      <c r="I2839"/>
      <c r="J2839"/>
      <c r="K2839" s="91"/>
      <c r="L2839" s="91"/>
      <c r="M2839" s="91"/>
      <c r="R2839"/>
      <c r="S2839"/>
      <c r="T2839"/>
      <c r="U2839"/>
      <c r="V2839"/>
      <c r="W2839"/>
      <c r="X2839"/>
      <c r="Y2839"/>
      <c r="Z2839"/>
      <c r="AA2839"/>
      <c r="AB2839"/>
      <c r="AC2839"/>
    </row>
    <row r="2840" spans="2:29" s="14" customFormat="1" x14ac:dyDescent="0.25">
      <c r="B2840"/>
      <c r="C2840"/>
      <c r="D2840"/>
      <c r="E2840"/>
      <c r="F2840"/>
      <c r="G2840"/>
      <c r="H2840"/>
      <c r="I2840"/>
      <c r="J2840"/>
      <c r="K2840" s="91"/>
      <c r="L2840" s="91"/>
      <c r="M2840" s="91"/>
      <c r="R2840"/>
      <c r="S2840"/>
      <c r="T2840"/>
      <c r="U2840"/>
      <c r="V2840"/>
      <c r="W2840"/>
      <c r="X2840"/>
      <c r="Y2840"/>
      <c r="Z2840"/>
      <c r="AA2840"/>
      <c r="AB2840"/>
      <c r="AC2840"/>
    </row>
    <row r="2841" spans="2:29" s="14" customFormat="1" x14ac:dyDescent="0.25">
      <c r="B2841"/>
      <c r="C2841"/>
      <c r="D2841"/>
      <c r="E2841"/>
      <c r="F2841"/>
      <c r="G2841"/>
      <c r="H2841"/>
      <c r="I2841"/>
      <c r="J2841"/>
      <c r="K2841" s="91"/>
      <c r="L2841" s="91"/>
      <c r="M2841" s="91"/>
      <c r="R2841"/>
      <c r="S2841"/>
      <c r="T2841"/>
      <c r="U2841"/>
      <c r="V2841"/>
      <c r="W2841"/>
      <c r="X2841"/>
      <c r="Y2841"/>
      <c r="Z2841"/>
      <c r="AA2841"/>
      <c r="AB2841"/>
      <c r="AC2841"/>
    </row>
    <row r="2842" spans="2:29" s="14" customFormat="1" x14ac:dyDescent="0.25">
      <c r="B2842"/>
      <c r="C2842"/>
      <c r="D2842"/>
      <c r="E2842"/>
      <c r="F2842"/>
      <c r="G2842"/>
      <c r="H2842"/>
      <c r="I2842"/>
      <c r="J2842"/>
      <c r="K2842" s="91"/>
      <c r="L2842" s="91"/>
      <c r="M2842" s="91"/>
      <c r="R2842"/>
      <c r="S2842"/>
      <c r="T2842"/>
      <c r="U2842"/>
      <c r="V2842"/>
      <c r="W2842"/>
      <c r="X2842"/>
      <c r="Y2842"/>
      <c r="Z2842"/>
      <c r="AA2842"/>
      <c r="AB2842"/>
      <c r="AC2842"/>
    </row>
    <row r="2843" spans="2:29" s="14" customFormat="1" x14ac:dyDescent="0.25">
      <c r="B2843"/>
      <c r="C2843"/>
      <c r="D2843"/>
      <c r="E2843"/>
      <c r="F2843"/>
      <c r="G2843"/>
      <c r="H2843"/>
      <c r="I2843"/>
      <c r="J2843"/>
      <c r="K2843" s="91"/>
      <c r="L2843" s="91"/>
      <c r="M2843" s="91"/>
      <c r="R2843"/>
      <c r="S2843"/>
      <c r="T2843"/>
      <c r="U2843"/>
      <c r="V2843"/>
      <c r="W2843"/>
      <c r="X2843"/>
      <c r="Y2843"/>
      <c r="Z2843"/>
      <c r="AA2843"/>
      <c r="AB2843"/>
      <c r="AC2843"/>
    </row>
    <row r="2844" spans="2:29" s="14" customFormat="1" x14ac:dyDescent="0.25">
      <c r="B2844"/>
      <c r="C2844"/>
      <c r="D2844"/>
      <c r="E2844"/>
      <c r="F2844"/>
      <c r="G2844"/>
      <c r="H2844"/>
      <c r="I2844"/>
      <c r="J2844"/>
      <c r="K2844" s="91"/>
      <c r="L2844" s="91"/>
      <c r="M2844" s="91"/>
      <c r="R2844"/>
      <c r="S2844"/>
      <c r="T2844"/>
      <c r="U2844"/>
      <c r="V2844"/>
      <c r="W2844"/>
      <c r="X2844"/>
      <c r="Y2844"/>
      <c r="Z2844"/>
      <c r="AA2844"/>
      <c r="AB2844"/>
      <c r="AC2844"/>
    </row>
    <row r="2845" spans="2:29" s="14" customFormat="1" x14ac:dyDescent="0.25">
      <c r="B2845"/>
      <c r="C2845"/>
      <c r="D2845"/>
      <c r="E2845"/>
      <c r="F2845"/>
      <c r="G2845"/>
      <c r="H2845"/>
      <c r="I2845"/>
      <c r="J2845"/>
      <c r="K2845" s="91"/>
      <c r="L2845" s="91"/>
      <c r="M2845" s="91"/>
      <c r="R2845"/>
      <c r="S2845"/>
      <c r="T2845"/>
      <c r="U2845"/>
      <c r="V2845"/>
      <c r="W2845"/>
      <c r="X2845"/>
      <c r="Y2845"/>
      <c r="Z2845"/>
      <c r="AA2845"/>
      <c r="AB2845"/>
      <c r="AC2845"/>
    </row>
    <row r="2846" spans="2:29" s="14" customFormat="1" x14ac:dyDescent="0.25">
      <c r="B2846"/>
      <c r="C2846"/>
      <c r="D2846"/>
      <c r="E2846"/>
      <c r="F2846"/>
      <c r="G2846"/>
      <c r="H2846"/>
      <c r="I2846"/>
      <c r="J2846"/>
      <c r="K2846" s="91"/>
      <c r="L2846" s="91"/>
      <c r="M2846" s="91"/>
      <c r="R2846"/>
      <c r="S2846"/>
      <c r="T2846"/>
      <c r="U2846"/>
      <c r="V2846"/>
      <c r="W2846"/>
      <c r="X2846"/>
      <c r="Y2846"/>
      <c r="Z2846"/>
      <c r="AA2846"/>
      <c r="AB2846"/>
      <c r="AC2846"/>
    </row>
    <row r="2847" spans="2:29" s="14" customFormat="1" x14ac:dyDescent="0.25">
      <c r="B2847"/>
      <c r="C2847"/>
      <c r="D2847"/>
      <c r="E2847"/>
      <c r="F2847"/>
      <c r="G2847"/>
      <c r="H2847"/>
      <c r="I2847"/>
      <c r="J2847"/>
      <c r="K2847" s="91"/>
      <c r="L2847" s="91"/>
      <c r="M2847" s="91"/>
      <c r="R2847"/>
      <c r="S2847"/>
      <c r="T2847"/>
      <c r="U2847"/>
      <c r="V2847"/>
      <c r="W2847"/>
      <c r="X2847"/>
      <c r="Y2847"/>
      <c r="Z2847"/>
      <c r="AA2847"/>
      <c r="AB2847"/>
      <c r="AC2847"/>
    </row>
    <row r="2848" spans="2:29" s="14" customFormat="1" x14ac:dyDescent="0.25">
      <c r="B2848"/>
      <c r="C2848"/>
      <c r="D2848"/>
      <c r="E2848"/>
      <c r="F2848"/>
      <c r="G2848"/>
      <c r="H2848"/>
      <c r="I2848"/>
      <c r="J2848"/>
      <c r="K2848" s="91"/>
      <c r="L2848" s="91"/>
      <c r="M2848" s="91"/>
      <c r="R2848"/>
      <c r="S2848"/>
      <c r="T2848"/>
      <c r="U2848"/>
      <c r="V2848"/>
      <c r="W2848"/>
      <c r="X2848"/>
      <c r="Y2848"/>
      <c r="Z2848"/>
      <c r="AA2848"/>
      <c r="AB2848"/>
      <c r="AC2848"/>
    </row>
    <row r="2849" spans="2:29" s="14" customFormat="1" x14ac:dyDescent="0.25">
      <c r="B2849"/>
      <c r="C2849"/>
      <c r="D2849"/>
      <c r="E2849"/>
      <c r="F2849"/>
      <c r="G2849"/>
      <c r="H2849"/>
      <c r="I2849"/>
      <c r="J2849"/>
      <c r="K2849" s="91"/>
      <c r="L2849" s="91"/>
      <c r="M2849" s="91"/>
      <c r="R2849"/>
      <c r="S2849"/>
      <c r="T2849"/>
      <c r="U2849"/>
      <c r="V2849"/>
      <c r="W2849"/>
      <c r="X2849"/>
      <c r="Y2849"/>
      <c r="Z2849"/>
      <c r="AA2849"/>
      <c r="AB2849"/>
      <c r="AC2849"/>
    </row>
    <row r="2850" spans="2:29" s="14" customFormat="1" x14ac:dyDescent="0.25">
      <c r="B2850"/>
      <c r="C2850"/>
      <c r="D2850"/>
      <c r="E2850"/>
      <c r="F2850"/>
      <c r="G2850"/>
      <c r="H2850"/>
      <c r="I2850"/>
      <c r="J2850"/>
      <c r="K2850" s="91"/>
      <c r="L2850" s="91"/>
      <c r="M2850" s="91"/>
      <c r="R2850"/>
      <c r="S2850"/>
      <c r="T2850"/>
      <c r="U2850"/>
      <c r="V2850"/>
      <c r="W2850"/>
      <c r="X2850"/>
      <c r="Y2850"/>
      <c r="Z2850"/>
      <c r="AA2850"/>
      <c r="AB2850"/>
      <c r="AC2850"/>
    </row>
    <row r="2851" spans="2:29" s="14" customFormat="1" x14ac:dyDescent="0.25">
      <c r="B2851"/>
      <c r="C2851"/>
      <c r="D2851"/>
      <c r="E2851"/>
      <c r="F2851"/>
      <c r="G2851"/>
      <c r="H2851"/>
      <c r="I2851"/>
      <c r="J2851"/>
      <c r="K2851" s="91"/>
      <c r="L2851" s="91"/>
      <c r="M2851" s="91"/>
      <c r="R2851"/>
      <c r="S2851"/>
      <c r="T2851"/>
      <c r="U2851"/>
      <c r="V2851"/>
      <c r="W2851"/>
      <c r="X2851"/>
      <c r="Y2851"/>
      <c r="Z2851"/>
      <c r="AA2851"/>
      <c r="AB2851"/>
      <c r="AC2851"/>
    </row>
    <row r="2852" spans="2:29" s="14" customFormat="1" x14ac:dyDescent="0.25">
      <c r="B2852"/>
      <c r="C2852"/>
      <c r="D2852"/>
      <c r="E2852"/>
      <c r="F2852"/>
      <c r="G2852"/>
      <c r="H2852"/>
      <c r="I2852"/>
      <c r="J2852"/>
      <c r="K2852" s="91"/>
      <c r="L2852" s="91"/>
      <c r="M2852" s="91"/>
      <c r="R2852"/>
      <c r="S2852"/>
      <c r="T2852"/>
      <c r="U2852"/>
      <c r="V2852"/>
      <c r="W2852"/>
      <c r="X2852"/>
      <c r="Y2852"/>
      <c r="Z2852"/>
      <c r="AA2852"/>
      <c r="AB2852"/>
      <c r="AC2852"/>
    </row>
    <row r="2853" spans="2:29" s="14" customFormat="1" x14ac:dyDescent="0.25">
      <c r="B2853"/>
      <c r="C2853"/>
      <c r="D2853"/>
      <c r="E2853"/>
      <c r="F2853"/>
      <c r="G2853"/>
      <c r="H2853"/>
      <c r="I2853"/>
      <c r="J2853"/>
      <c r="K2853" s="91"/>
      <c r="L2853" s="91"/>
      <c r="M2853" s="91"/>
      <c r="R2853"/>
      <c r="S2853"/>
      <c r="T2853"/>
      <c r="U2853"/>
      <c r="V2853"/>
      <c r="W2853"/>
      <c r="X2853"/>
      <c r="Y2853"/>
      <c r="Z2853"/>
      <c r="AA2853"/>
      <c r="AB2853"/>
      <c r="AC2853"/>
    </row>
    <row r="2854" spans="2:29" s="14" customFormat="1" x14ac:dyDescent="0.25">
      <c r="B2854"/>
      <c r="C2854"/>
      <c r="D2854"/>
      <c r="E2854"/>
      <c r="F2854"/>
      <c r="G2854"/>
      <c r="H2854"/>
      <c r="I2854"/>
      <c r="J2854"/>
      <c r="K2854" s="91"/>
      <c r="L2854" s="91"/>
      <c r="M2854" s="91"/>
      <c r="R2854"/>
      <c r="S2854"/>
      <c r="T2854"/>
      <c r="U2854"/>
      <c r="V2854"/>
      <c r="W2854"/>
      <c r="X2854"/>
      <c r="Y2854"/>
      <c r="Z2854"/>
      <c r="AA2854"/>
      <c r="AB2854"/>
      <c r="AC2854"/>
    </row>
    <row r="2855" spans="2:29" s="14" customFormat="1" x14ac:dyDescent="0.25">
      <c r="B2855"/>
      <c r="C2855"/>
      <c r="D2855"/>
      <c r="E2855"/>
      <c r="F2855"/>
      <c r="G2855"/>
      <c r="H2855"/>
      <c r="I2855"/>
      <c r="J2855"/>
      <c r="K2855" s="91"/>
      <c r="L2855" s="91"/>
      <c r="M2855" s="91"/>
      <c r="R2855"/>
      <c r="S2855"/>
      <c r="T2855"/>
      <c r="U2855"/>
      <c r="V2855"/>
      <c r="W2855"/>
      <c r="X2855"/>
      <c r="Y2855"/>
      <c r="Z2855"/>
      <c r="AA2855"/>
      <c r="AB2855"/>
      <c r="AC2855"/>
    </row>
    <row r="2856" spans="2:29" s="14" customFormat="1" x14ac:dyDescent="0.25">
      <c r="B2856"/>
      <c r="C2856"/>
      <c r="D2856"/>
      <c r="E2856"/>
      <c r="F2856"/>
      <c r="G2856"/>
      <c r="H2856"/>
      <c r="I2856"/>
      <c r="J2856"/>
      <c r="K2856" s="91"/>
      <c r="L2856" s="91"/>
      <c r="M2856" s="91"/>
      <c r="R2856"/>
      <c r="S2856"/>
      <c r="T2856"/>
      <c r="U2856"/>
      <c r="V2856"/>
      <c r="W2856"/>
      <c r="X2856"/>
      <c r="Y2856"/>
      <c r="Z2856"/>
      <c r="AA2856"/>
      <c r="AB2856"/>
      <c r="AC2856"/>
    </row>
    <row r="2857" spans="2:29" s="14" customFormat="1" x14ac:dyDescent="0.25">
      <c r="B2857"/>
      <c r="C2857"/>
      <c r="D2857"/>
      <c r="E2857"/>
      <c r="F2857"/>
      <c r="G2857"/>
      <c r="H2857"/>
      <c r="I2857"/>
      <c r="J2857"/>
      <c r="K2857" s="91"/>
      <c r="L2857" s="91"/>
      <c r="M2857" s="91"/>
      <c r="R2857"/>
      <c r="S2857"/>
      <c r="T2857"/>
      <c r="U2857"/>
      <c r="V2857"/>
      <c r="W2857"/>
      <c r="X2857"/>
      <c r="Y2857"/>
      <c r="Z2857"/>
      <c r="AA2857"/>
      <c r="AB2857"/>
      <c r="AC2857"/>
    </row>
    <row r="2858" spans="2:29" s="14" customFormat="1" x14ac:dyDescent="0.25">
      <c r="B2858"/>
      <c r="C2858"/>
      <c r="D2858"/>
      <c r="E2858"/>
      <c r="F2858"/>
      <c r="G2858"/>
      <c r="H2858"/>
      <c r="I2858"/>
      <c r="J2858"/>
      <c r="K2858" s="91"/>
      <c r="L2858" s="91"/>
      <c r="M2858" s="91"/>
      <c r="R2858"/>
      <c r="S2858"/>
      <c r="T2858"/>
      <c r="U2858"/>
      <c r="V2858"/>
      <c r="W2858"/>
      <c r="X2858"/>
      <c r="Y2858"/>
      <c r="Z2858"/>
      <c r="AA2858"/>
      <c r="AB2858"/>
      <c r="AC2858"/>
    </row>
    <row r="2859" spans="2:29" s="14" customFormat="1" x14ac:dyDescent="0.25">
      <c r="B2859"/>
      <c r="C2859"/>
      <c r="D2859"/>
      <c r="E2859"/>
      <c r="F2859"/>
      <c r="G2859"/>
      <c r="H2859"/>
      <c r="I2859"/>
      <c r="J2859"/>
      <c r="K2859" s="91"/>
      <c r="L2859" s="91"/>
      <c r="M2859" s="91"/>
      <c r="R2859"/>
      <c r="S2859"/>
      <c r="T2859"/>
      <c r="U2859"/>
      <c r="V2859"/>
      <c r="W2859"/>
      <c r="X2859"/>
      <c r="Y2859"/>
      <c r="Z2859"/>
      <c r="AA2859"/>
      <c r="AB2859"/>
      <c r="AC2859"/>
    </row>
    <row r="2860" spans="2:29" s="14" customFormat="1" x14ac:dyDescent="0.25">
      <c r="B2860"/>
      <c r="C2860"/>
      <c r="D2860"/>
      <c r="E2860"/>
      <c r="F2860"/>
      <c r="G2860"/>
      <c r="H2860"/>
      <c r="I2860"/>
      <c r="J2860"/>
      <c r="K2860" s="91"/>
      <c r="L2860" s="91"/>
      <c r="M2860" s="91"/>
      <c r="R2860"/>
      <c r="S2860"/>
      <c r="T2860"/>
      <c r="U2860"/>
      <c r="V2860"/>
      <c r="W2860"/>
      <c r="X2860"/>
      <c r="Y2860"/>
      <c r="Z2860"/>
      <c r="AA2860"/>
      <c r="AB2860"/>
      <c r="AC2860"/>
    </row>
    <row r="2861" spans="2:29" s="14" customFormat="1" x14ac:dyDescent="0.25">
      <c r="B2861"/>
      <c r="C2861"/>
      <c r="D2861"/>
      <c r="E2861"/>
      <c r="F2861"/>
      <c r="G2861"/>
      <c r="H2861"/>
      <c r="I2861"/>
      <c r="J2861"/>
      <c r="K2861" s="91"/>
      <c r="L2861" s="91"/>
      <c r="M2861" s="91"/>
      <c r="R2861"/>
      <c r="S2861"/>
      <c r="T2861"/>
      <c r="U2861"/>
      <c r="V2861"/>
      <c r="W2861"/>
      <c r="X2861"/>
      <c r="Y2861"/>
      <c r="Z2861"/>
      <c r="AA2861"/>
      <c r="AB2861"/>
      <c r="AC2861"/>
    </row>
    <row r="2862" spans="2:29" s="14" customFormat="1" x14ac:dyDescent="0.25">
      <c r="B2862"/>
      <c r="C2862"/>
      <c r="D2862"/>
      <c r="E2862"/>
      <c r="F2862"/>
      <c r="G2862"/>
      <c r="H2862"/>
      <c r="I2862"/>
      <c r="J2862"/>
      <c r="K2862" s="91"/>
      <c r="L2862" s="91"/>
      <c r="M2862" s="91"/>
      <c r="R2862"/>
      <c r="S2862"/>
      <c r="T2862"/>
      <c r="U2862"/>
      <c r="V2862"/>
      <c r="W2862"/>
      <c r="X2862"/>
      <c r="Y2862"/>
      <c r="Z2862"/>
      <c r="AA2862"/>
      <c r="AB2862"/>
      <c r="AC2862"/>
    </row>
    <row r="2863" spans="2:29" s="14" customFormat="1" x14ac:dyDescent="0.25">
      <c r="B2863"/>
      <c r="C2863"/>
      <c r="D2863"/>
      <c r="E2863"/>
      <c r="F2863"/>
      <c r="G2863"/>
      <c r="H2863"/>
      <c r="I2863"/>
      <c r="J2863"/>
      <c r="K2863" s="91"/>
      <c r="L2863" s="91"/>
      <c r="M2863" s="91"/>
      <c r="R2863"/>
      <c r="S2863"/>
      <c r="T2863"/>
      <c r="U2863"/>
      <c r="V2863"/>
      <c r="W2863"/>
      <c r="X2863"/>
      <c r="Y2863"/>
      <c r="Z2863"/>
      <c r="AA2863"/>
      <c r="AB2863"/>
      <c r="AC2863"/>
    </row>
    <row r="2864" spans="2:29" s="14" customFormat="1" x14ac:dyDescent="0.25">
      <c r="B2864"/>
      <c r="C2864"/>
      <c r="D2864"/>
      <c r="E2864"/>
      <c r="F2864"/>
      <c r="G2864"/>
      <c r="H2864"/>
      <c r="I2864"/>
      <c r="J2864"/>
      <c r="K2864" s="91"/>
      <c r="L2864" s="91"/>
      <c r="M2864" s="91"/>
      <c r="R2864"/>
      <c r="S2864"/>
      <c r="T2864"/>
      <c r="U2864"/>
      <c r="V2864"/>
      <c r="W2864"/>
      <c r="X2864"/>
      <c r="Y2864"/>
      <c r="Z2864"/>
      <c r="AA2864"/>
      <c r="AB2864"/>
      <c r="AC2864"/>
    </row>
    <row r="2865" spans="2:29" s="14" customFormat="1" x14ac:dyDescent="0.25">
      <c r="B2865"/>
      <c r="C2865"/>
      <c r="D2865"/>
      <c r="E2865"/>
      <c r="F2865"/>
      <c r="G2865"/>
      <c r="H2865"/>
      <c r="I2865"/>
      <c r="J2865"/>
      <c r="K2865" s="91"/>
      <c r="L2865" s="91"/>
      <c r="M2865" s="91"/>
      <c r="R2865"/>
      <c r="S2865"/>
      <c r="T2865"/>
      <c r="U2865"/>
      <c r="V2865"/>
      <c r="W2865"/>
      <c r="X2865"/>
      <c r="Y2865"/>
      <c r="Z2865"/>
      <c r="AA2865"/>
      <c r="AB2865"/>
      <c r="AC2865"/>
    </row>
    <row r="2866" spans="2:29" s="14" customFormat="1" x14ac:dyDescent="0.25">
      <c r="B2866"/>
      <c r="C2866"/>
      <c r="D2866"/>
      <c r="E2866"/>
      <c r="F2866"/>
      <c r="G2866"/>
      <c r="H2866"/>
      <c r="I2866"/>
      <c r="J2866"/>
      <c r="K2866" s="91"/>
      <c r="L2866" s="91"/>
      <c r="M2866" s="91"/>
      <c r="R2866"/>
      <c r="S2866"/>
      <c r="T2866"/>
      <c r="U2866"/>
      <c r="V2866"/>
      <c r="W2866"/>
      <c r="X2866"/>
      <c r="Y2866"/>
      <c r="Z2866"/>
      <c r="AA2866"/>
      <c r="AB2866"/>
      <c r="AC2866"/>
    </row>
    <row r="2867" spans="2:29" s="14" customFormat="1" x14ac:dyDescent="0.25">
      <c r="B2867"/>
      <c r="C2867"/>
      <c r="D2867"/>
      <c r="E2867"/>
      <c r="F2867"/>
      <c r="G2867"/>
      <c r="H2867"/>
      <c r="I2867"/>
      <c r="J2867"/>
      <c r="K2867" s="91"/>
      <c r="L2867" s="91"/>
      <c r="M2867" s="91"/>
      <c r="R2867"/>
      <c r="S2867"/>
      <c r="T2867"/>
      <c r="U2867"/>
      <c r="V2867"/>
      <c r="W2867"/>
      <c r="X2867"/>
      <c r="Y2867"/>
      <c r="Z2867"/>
      <c r="AA2867"/>
      <c r="AB2867"/>
      <c r="AC2867"/>
    </row>
    <row r="2868" spans="2:29" s="14" customFormat="1" x14ac:dyDescent="0.25">
      <c r="B2868"/>
      <c r="C2868"/>
      <c r="D2868"/>
      <c r="E2868"/>
      <c r="F2868"/>
      <c r="G2868"/>
      <c r="H2868"/>
      <c r="I2868"/>
      <c r="J2868"/>
      <c r="K2868" s="91"/>
      <c r="L2868" s="91"/>
      <c r="M2868" s="91"/>
      <c r="R2868"/>
      <c r="S2868"/>
      <c r="T2868"/>
      <c r="U2868"/>
      <c r="V2868"/>
      <c r="W2868"/>
      <c r="X2868"/>
      <c r="Y2868"/>
      <c r="Z2868"/>
      <c r="AA2868"/>
      <c r="AB2868"/>
      <c r="AC2868"/>
    </row>
    <row r="2869" spans="2:29" s="14" customFormat="1" x14ac:dyDescent="0.25">
      <c r="B2869"/>
      <c r="C2869"/>
      <c r="D2869"/>
      <c r="E2869"/>
      <c r="F2869"/>
      <c r="G2869"/>
      <c r="H2869"/>
      <c r="I2869"/>
      <c r="J2869"/>
      <c r="K2869" s="91"/>
      <c r="L2869" s="91"/>
      <c r="M2869" s="91"/>
      <c r="R2869"/>
      <c r="S2869"/>
      <c r="T2869"/>
      <c r="U2869"/>
      <c r="V2869"/>
      <c r="W2869"/>
      <c r="X2869"/>
      <c r="Y2869"/>
      <c r="Z2869"/>
      <c r="AA2869"/>
      <c r="AB2869"/>
      <c r="AC2869"/>
    </row>
    <row r="2870" spans="2:29" s="14" customFormat="1" x14ac:dyDescent="0.25">
      <c r="B2870"/>
      <c r="C2870"/>
      <c r="D2870"/>
      <c r="E2870"/>
      <c r="F2870"/>
      <c r="G2870"/>
      <c r="H2870"/>
      <c r="I2870"/>
      <c r="J2870"/>
      <c r="K2870" s="91"/>
      <c r="L2870" s="91"/>
      <c r="M2870" s="91"/>
      <c r="R2870"/>
      <c r="S2870"/>
      <c r="T2870"/>
      <c r="U2870"/>
      <c r="V2870"/>
      <c r="W2870"/>
      <c r="X2870"/>
      <c r="Y2870"/>
      <c r="Z2870"/>
      <c r="AA2870"/>
      <c r="AB2870"/>
      <c r="AC2870"/>
    </row>
    <row r="2871" spans="2:29" s="14" customFormat="1" x14ac:dyDescent="0.25">
      <c r="B2871"/>
      <c r="C2871"/>
      <c r="D2871"/>
      <c r="E2871"/>
      <c r="F2871"/>
      <c r="G2871"/>
      <c r="H2871"/>
      <c r="I2871"/>
      <c r="J2871"/>
      <c r="K2871" s="91"/>
      <c r="L2871" s="91"/>
      <c r="M2871" s="91"/>
      <c r="R2871"/>
      <c r="S2871"/>
      <c r="T2871"/>
      <c r="U2871"/>
      <c r="V2871"/>
      <c r="W2871"/>
      <c r="X2871"/>
      <c r="Y2871"/>
      <c r="Z2871"/>
      <c r="AA2871"/>
      <c r="AB2871"/>
      <c r="AC2871"/>
    </row>
    <row r="2872" spans="2:29" s="14" customFormat="1" x14ac:dyDescent="0.25">
      <c r="B2872"/>
      <c r="C2872"/>
      <c r="D2872"/>
      <c r="E2872"/>
      <c r="F2872"/>
      <c r="G2872"/>
      <c r="H2872"/>
      <c r="I2872"/>
      <c r="J2872"/>
      <c r="K2872" s="91"/>
      <c r="L2872" s="91"/>
      <c r="M2872" s="91"/>
      <c r="R2872"/>
      <c r="S2872"/>
      <c r="T2872"/>
      <c r="U2872"/>
      <c r="V2872"/>
      <c r="W2872"/>
      <c r="X2872"/>
      <c r="Y2872"/>
      <c r="Z2872"/>
      <c r="AA2872"/>
      <c r="AB2872"/>
      <c r="AC2872"/>
    </row>
    <row r="2873" spans="2:29" s="14" customFormat="1" x14ac:dyDescent="0.25">
      <c r="B2873"/>
      <c r="C2873"/>
      <c r="D2873"/>
      <c r="E2873"/>
      <c r="F2873"/>
      <c r="G2873"/>
      <c r="H2873"/>
      <c r="I2873"/>
      <c r="J2873"/>
      <c r="K2873" s="91"/>
      <c r="L2873" s="91"/>
      <c r="M2873" s="91"/>
      <c r="R2873"/>
      <c r="S2873"/>
      <c r="T2873"/>
      <c r="U2873"/>
      <c r="V2873"/>
      <c r="W2873"/>
      <c r="X2873"/>
      <c r="Y2873"/>
      <c r="Z2873"/>
      <c r="AA2873"/>
      <c r="AB2873"/>
      <c r="AC2873"/>
    </row>
    <row r="2874" spans="2:29" s="14" customFormat="1" x14ac:dyDescent="0.25">
      <c r="B2874"/>
      <c r="C2874"/>
      <c r="D2874"/>
      <c r="E2874"/>
      <c r="F2874"/>
      <c r="G2874"/>
      <c r="H2874"/>
      <c r="I2874"/>
      <c r="J2874"/>
      <c r="K2874" s="91"/>
      <c r="L2874" s="91"/>
      <c r="M2874" s="91"/>
      <c r="R2874"/>
      <c r="S2874"/>
      <c r="T2874"/>
      <c r="U2874"/>
      <c r="V2874"/>
      <c r="W2874"/>
      <c r="X2874"/>
      <c r="Y2874"/>
      <c r="Z2874"/>
      <c r="AA2874"/>
      <c r="AB2874"/>
      <c r="AC2874"/>
    </row>
    <row r="2875" spans="2:29" s="14" customFormat="1" x14ac:dyDescent="0.25">
      <c r="B2875"/>
      <c r="C2875"/>
      <c r="D2875"/>
      <c r="E2875"/>
      <c r="F2875"/>
      <c r="G2875"/>
      <c r="H2875"/>
      <c r="I2875"/>
      <c r="J2875"/>
      <c r="K2875" s="91"/>
      <c r="L2875" s="91"/>
      <c r="M2875" s="91"/>
      <c r="R2875"/>
      <c r="S2875"/>
      <c r="T2875"/>
      <c r="U2875"/>
      <c r="V2875"/>
      <c r="W2875"/>
      <c r="X2875"/>
      <c r="Y2875"/>
      <c r="Z2875"/>
      <c r="AA2875"/>
      <c r="AB2875"/>
      <c r="AC2875"/>
    </row>
    <row r="2876" spans="2:29" s="14" customFormat="1" x14ac:dyDescent="0.25">
      <c r="B2876"/>
      <c r="C2876"/>
      <c r="D2876"/>
      <c r="E2876"/>
      <c r="F2876"/>
      <c r="G2876"/>
      <c r="H2876"/>
      <c r="I2876"/>
      <c r="J2876"/>
      <c r="K2876" s="91"/>
      <c r="L2876" s="91"/>
      <c r="M2876" s="91"/>
      <c r="R2876"/>
      <c r="S2876"/>
      <c r="T2876"/>
      <c r="U2876"/>
      <c r="V2876"/>
      <c r="W2876"/>
      <c r="X2876"/>
      <c r="Y2876"/>
      <c r="Z2876"/>
      <c r="AA2876"/>
      <c r="AB2876"/>
      <c r="AC2876"/>
    </row>
    <row r="2877" spans="2:29" s="14" customFormat="1" x14ac:dyDescent="0.25">
      <c r="B2877"/>
      <c r="C2877"/>
      <c r="D2877"/>
      <c r="E2877"/>
      <c r="F2877"/>
      <c r="G2877"/>
      <c r="H2877"/>
      <c r="I2877"/>
      <c r="J2877"/>
      <c r="K2877" s="91"/>
      <c r="L2877" s="91"/>
      <c r="M2877" s="91"/>
      <c r="R2877"/>
      <c r="S2877"/>
      <c r="T2877"/>
      <c r="U2877"/>
      <c r="V2877"/>
      <c r="W2877"/>
      <c r="X2877"/>
      <c r="Y2877"/>
      <c r="Z2877"/>
      <c r="AA2877"/>
      <c r="AB2877"/>
      <c r="AC2877"/>
    </row>
    <row r="2878" spans="2:29" s="14" customFormat="1" x14ac:dyDescent="0.25">
      <c r="B2878"/>
      <c r="C2878"/>
      <c r="D2878"/>
      <c r="E2878"/>
      <c r="F2878"/>
      <c r="G2878"/>
      <c r="H2878"/>
      <c r="I2878"/>
      <c r="J2878"/>
      <c r="K2878" s="91"/>
      <c r="L2878" s="91"/>
      <c r="M2878" s="91"/>
      <c r="R2878"/>
      <c r="S2878"/>
      <c r="T2878"/>
      <c r="U2878"/>
      <c r="V2878"/>
      <c r="W2878"/>
      <c r="X2878"/>
      <c r="Y2878"/>
      <c r="Z2878"/>
      <c r="AA2878"/>
      <c r="AB2878"/>
      <c r="AC2878"/>
    </row>
    <row r="2879" spans="2:29" s="14" customFormat="1" x14ac:dyDescent="0.25">
      <c r="B2879"/>
      <c r="C2879"/>
      <c r="D2879"/>
      <c r="E2879"/>
      <c r="F2879"/>
      <c r="G2879"/>
      <c r="H2879"/>
      <c r="I2879"/>
      <c r="J2879"/>
      <c r="K2879" s="91"/>
      <c r="L2879" s="91"/>
      <c r="M2879" s="91"/>
      <c r="R2879"/>
      <c r="S2879"/>
      <c r="T2879"/>
      <c r="U2879"/>
      <c r="V2879"/>
      <c r="W2879"/>
      <c r="X2879"/>
      <c r="Y2879"/>
      <c r="Z2879"/>
      <c r="AA2879"/>
      <c r="AB2879"/>
      <c r="AC2879"/>
    </row>
    <row r="2880" spans="2:29" s="14" customFormat="1" x14ac:dyDescent="0.25">
      <c r="B2880"/>
      <c r="C2880"/>
      <c r="D2880"/>
      <c r="E2880"/>
      <c r="F2880"/>
      <c r="G2880"/>
      <c r="H2880"/>
      <c r="I2880"/>
      <c r="J2880"/>
      <c r="K2880" s="91"/>
      <c r="L2880" s="91"/>
      <c r="M2880" s="91"/>
      <c r="R2880"/>
      <c r="S2880"/>
      <c r="T2880"/>
      <c r="U2880"/>
      <c r="V2880"/>
      <c r="W2880"/>
      <c r="X2880"/>
      <c r="Y2880"/>
      <c r="Z2880"/>
      <c r="AA2880"/>
      <c r="AB2880"/>
      <c r="AC2880"/>
    </row>
    <row r="2881" spans="2:29" s="14" customFormat="1" x14ac:dyDescent="0.25">
      <c r="B2881"/>
      <c r="C2881"/>
      <c r="D2881"/>
      <c r="E2881"/>
      <c r="F2881"/>
      <c r="G2881"/>
      <c r="H2881"/>
      <c r="I2881"/>
      <c r="J2881"/>
      <c r="K2881" s="91"/>
      <c r="L2881" s="91"/>
      <c r="M2881" s="91"/>
      <c r="R2881"/>
      <c r="S2881"/>
      <c r="T2881"/>
      <c r="U2881"/>
      <c r="V2881"/>
      <c r="W2881"/>
      <c r="X2881"/>
      <c r="Y2881"/>
      <c r="Z2881"/>
      <c r="AA2881"/>
      <c r="AB2881"/>
      <c r="AC2881"/>
    </row>
    <row r="2882" spans="2:29" s="14" customFormat="1" x14ac:dyDescent="0.25">
      <c r="B2882"/>
      <c r="C2882"/>
      <c r="D2882"/>
      <c r="E2882"/>
      <c r="F2882"/>
      <c r="G2882"/>
      <c r="H2882"/>
      <c r="I2882"/>
      <c r="J2882"/>
      <c r="K2882" s="91"/>
      <c r="L2882" s="91"/>
      <c r="M2882" s="91"/>
      <c r="R2882"/>
      <c r="S2882"/>
      <c r="T2882"/>
      <c r="U2882"/>
      <c r="V2882"/>
      <c r="W2882"/>
      <c r="X2882"/>
      <c r="Y2882"/>
      <c r="Z2882"/>
      <c r="AA2882"/>
      <c r="AB2882"/>
      <c r="AC2882"/>
    </row>
    <row r="2883" spans="2:29" s="14" customFormat="1" x14ac:dyDescent="0.25">
      <c r="B2883"/>
      <c r="C2883"/>
      <c r="D2883"/>
      <c r="E2883"/>
      <c r="F2883"/>
      <c r="G2883"/>
      <c r="H2883"/>
      <c r="I2883"/>
      <c r="J2883"/>
      <c r="K2883" s="91"/>
      <c r="L2883" s="91"/>
      <c r="M2883" s="91"/>
      <c r="R2883"/>
      <c r="S2883"/>
      <c r="T2883"/>
      <c r="U2883"/>
      <c r="V2883"/>
      <c r="W2883"/>
      <c r="X2883"/>
      <c r="Y2883"/>
      <c r="Z2883"/>
      <c r="AA2883"/>
      <c r="AB2883"/>
      <c r="AC2883"/>
    </row>
    <row r="2884" spans="2:29" s="14" customFormat="1" x14ac:dyDescent="0.25">
      <c r="B2884"/>
      <c r="C2884"/>
      <c r="D2884"/>
      <c r="E2884"/>
      <c r="F2884"/>
      <c r="G2884"/>
      <c r="H2884"/>
      <c r="I2884"/>
      <c r="J2884"/>
      <c r="K2884" s="91"/>
      <c r="L2884" s="91"/>
      <c r="M2884" s="91"/>
      <c r="R2884"/>
      <c r="S2884"/>
      <c r="T2884"/>
      <c r="U2884"/>
      <c r="V2884"/>
      <c r="W2884"/>
      <c r="X2884"/>
      <c r="Y2884"/>
      <c r="Z2884"/>
      <c r="AA2884"/>
      <c r="AB2884"/>
      <c r="AC2884"/>
    </row>
    <row r="2885" spans="2:29" s="14" customFormat="1" x14ac:dyDescent="0.25">
      <c r="B2885"/>
      <c r="C2885"/>
      <c r="D2885"/>
      <c r="E2885"/>
      <c r="F2885"/>
      <c r="G2885"/>
      <c r="H2885"/>
      <c r="I2885"/>
      <c r="J2885"/>
      <c r="K2885" s="91"/>
      <c r="L2885" s="91"/>
      <c r="M2885" s="91"/>
      <c r="R2885"/>
      <c r="S2885"/>
      <c r="T2885"/>
      <c r="U2885"/>
      <c r="V2885"/>
      <c r="W2885"/>
      <c r="X2885"/>
      <c r="Y2885"/>
      <c r="Z2885"/>
      <c r="AA2885"/>
      <c r="AB2885"/>
      <c r="AC2885"/>
    </row>
    <row r="2886" spans="2:29" s="14" customFormat="1" x14ac:dyDescent="0.25">
      <c r="B2886"/>
      <c r="C2886"/>
      <c r="D2886"/>
      <c r="E2886"/>
      <c r="F2886"/>
      <c r="G2886"/>
      <c r="H2886"/>
      <c r="I2886"/>
      <c r="J2886"/>
      <c r="K2886" s="91"/>
      <c r="L2886" s="91"/>
      <c r="M2886" s="91"/>
      <c r="R2886"/>
      <c r="S2886"/>
      <c r="T2886"/>
      <c r="U2886"/>
      <c r="V2886"/>
      <c r="W2886"/>
      <c r="X2886"/>
      <c r="Y2886"/>
      <c r="Z2886"/>
      <c r="AA2886"/>
      <c r="AB2886"/>
      <c r="AC2886"/>
    </row>
    <row r="2887" spans="2:29" s="14" customFormat="1" x14ac:dyDescent="0.25">
      <c r="B2887"/>
      <c r="C2887"/>
      <c r="D2887"/>
      <c r="E2887"/>
      <c r="F2887"/>
      <c r="G2887"/>
      <c r="H2887"/>
      <c r="I2887"/>
      <c r="J2887"/>
      <c r="K2887" s="91"/>
      <c r="L2887" s="91"/>
      <c r="M2887" s="91"/>
      <c r="R2887"/>
      <c r="S2887"/>
      <c r="T2887"/>
      <c r="U2887"/>
      <c r="V2887"/>
      <c r="W2887"/>
      <c r="X2887"/>
      <c r="Y2887"/>
      <c r="Z2887"/>
      <c r="AA2887"/>
      <c r="AB2887"/>
      <c r="AC2887"/>
    </row>
    <row r="2888" spans="2:29" s="14" customFormat="1" x14ac:dyDescent="0.25">
      <c r="B2888"/>
      <c r="C2888"/>
      <c r="D2888"/>
      <c r="E2888"/>
      <c r="F2888"/>
      <c r="G2888"/>
      <c r="H2888"/>
      <c r="I2888"/>
      <c r="J2888"/>
      <c r="K2888" s="91"/>
      <c r="L2888" s="91"/>
      <c r="M2888" s="91"/>
      <c r="R2888"/>
      <c r="S2888"/>
      <c r="T2888"/>
      <c r="U2888"/>
      <c r="V2888"/>
      <c r="W2888"/>
      <c r="X2888"/>
      <c r="Y2888"/>
      <c r="Z2888"/>
      <c r="AA2888"/>
      <c r="AB2888"/>
      <c r="AC2888"/>
    </row>
    <row r="2889" spans="2:29" s="14" customFormat="1" x14ac:dyDescent="0.25">
      <c r="B2889"/>
      <c r="C2889"/>
      <c r="D2889"/>
      <c r="E2889"/>
      <c r="F2889"/>
      <c r="G2889"/>
      <c r="H2889"/>
      <c r="I2889"/>
      <c r="J2889"/>
      <c r="K2889" s="91"/>
      <c r="L2889" s="91"/>
      <c r="M2889" s="91"/>
      <c r="R2889"/>
      <c r="S2889"/>
      <c r="T2889"/>
      <c r="U2889"/>
      <c r="V2889"/>
      <c r="W2889"/>
      <c r="X2889"/>
      <c r="Y2889"/>
      <c r="Z2889"/>
      <c r="AA2889"/>
      <c r="AB2889"/>
      <c r="AC2889"/>
    </row>
    <row r="2890" spans="2:29" s="14" customFormat="1" x14ac:dyDescent="0.25">
      <c r="B2890"/>
      <c r="C2890"/>
      <c r="D2890"/>
      <c r="E2890"/>
      <c r="F2890"/>
      <c r="G2890"/>
      <c r="H2890"/>
      <c r="I2890"/>
      <c r="J2890"/>
      <c r="K2890" s="91"/>
      <c r="L2890" s="91"/>
      <c r="M2890" s="91"/>
      <c r="R2890"/>
      <c r="S2890"/>
      <c r="T2890"/>
      <c r="U2890"/>
      <c r="V2890"/>
      <c r="W2890"/>
      <c r="X2890"/>
      <c r="Y2890"/>
      <c r="Z2890"/>
      <c r="AA2890"/>
      <c r="AB2890"/>
      <c r="AC2890"/>
    </row>
    <row r="2891" spans="2:29" s="14" customFormat="1" x14ac:dyDescent="0.25">
      <c r="B2891"/>
      <c r="C2891"/>
      <c r="D2891"/>
      <c r="E2891"/>
      <c r="F2891"/>
      <c r="G2891"/>
      <c r="H2891"/>
      <c r="I2891"/>
      <c r="J2891"/>
      <c r="K2891" s="91"/>
      <c r="L2891" s="91"/>
      <c r="M2891" s="91"/>
      <c r="R2891"/>
      <c r="S2891"/>
      <c r="T2891"/>
      <c r="U2891"/>
      <c r="V2891"/>
      <c r="W2891"/>
      <c r="X2891"/>
      <c r="Y2891"/>
      <c r="Z2891"/>
      <c r="AA2891"/>
      <c r="AB2891"/>
      <c r="AC2891"/>
    </row>
    <row r="2892" spans="2:29" s="14" customFormat="1" x14ac:dyDescent="0.25">
      <c r="B2892"/>
      <c r="C2892"/>
      <c r="D2892"/>
      <c r="E2892"/>
      <c r="F2892"/>
      <c r="G2892"/>
      <c r="H2892"/>
      <c r="I2892"/>
      <c r="J2892"/>
      <c r="K2892" s="91"/>
      <c r="L2892" s="91"/>
      <c r="M2892" s="91"/>
      <c r="R2892"/>
      <c r="S2892"/>
      <c r="T2892"/>
      <c r="U2892"/>
      <c r="V2892"/>
      <c r="W2892"/>
      <c r="X2892"/>
      <c r="Y2892"/>
      <c r="Z2892"/>
      <c r="AA2892"/>
      <c r="AB2892"/>
      <c r="AC2892"/>
    </row>
    <row r="2893" spans="2:29" s="14" customFormat="1" x14ac:dyDescent="0.25">
      <c r="B2893"/>
      <c r="C2893"/>
      <c r="D2893"/>
      <c r="E2893"/>
      <c r="F2893"/>
      <c r="G2893"/>
      <c r="H2893"/>
      <c r="I2893"/>
      <c r="J2893"/>
      <c r="K2893" s="91"/>
      <c r="L2893" s="91"/>
      <c r="M2893" s="91"/>
      <c r="R2893"/>
      <c r="S2893"/>
      <c r="T2893"/>
      <c r="U2893"/>
      <c r="V2893"/>
      <c r="W2893"/>
      <c r="X2893"/>
      <c r="Y2893"/>
      <c r="Z2893"/>
      <c r="AA2893"/>
      <c r="AB2893"/>
      <c r="AC2893"/>
    </row>
    <row r="2894" spans="2:29" s="14" customFormat="1" x14ac:dyDescent="0.25">
      <c r="B2894"/>
      <c r="C2894"/>
      <c r="D2894"/>
      <c r="E2894"/>
      <c r="F2894"/>
      <c r="G2894"/>
      <c r="H2894"/>
      <c r="I2894"/>
      <c r="J2894"/>
      <c r="K2894" s="91"/>
      <c r="L2894" s="91"/>
      <c r="M2894" s="91"/>
      <c r="R2894"/>
      <c r="S2894"/>
      <c r="T2894"/>
      <c r="U2894"/>
      <c r="V2894"/>
      <c r="W2894"/>
      <c r="X2894"/>
      <c r="Y2894"/>
      <c r="Z2894"/>
      <c r="AA2894"/>
      <c r="AB2894"/>
      <c r="AC2894"/>
    </row>
    <row r="2895" spans="2:29" s="14" customFormat="1" x14ac:dyDescent="0.25">
      <c r="B2895"/>
      <c r="C2895"/>
      <c r="D2895"/>
      <c r="E2895"/>
      <c r="F2895"/>
      <c r="G2895"/>
      <c r="H2895"/>
      <c r="I2895"/>
      <c r="J2895"/>
      <c r="K2895" s="91"/>
      <c r="L2895" s="91"/>
      <c r="M2895" s="91"/>
      <c r="R2895"/>
      <c r="S2895"/>
      <c r="T2895"/>
      <c r="U2895"/>
      <c r="V2895"/>
      <c r="W2895"/>
      <c r="X2895"/>
      <c r="Y2895"/>
      <c r="Z2895"/>
      <c r="AA2895"/>
      <c r="AB2895"/>
      <c r="AC2895"/>
    </row>
    <row r="2896" spans="2:29" s="14" customFormat="1" x14ac:dyDescent="0.25">
      <c r="B2896"/>
      <c r="C2896"/>
      <c r="D2896"/>
      <c r="E2896"/>
      <c r="F2896"/>
      <c r="G2896"/>
      <c r="H2896"/>
      <c r="I2896"/>
      <c r="J2896"/>
      <c r="K2896" s="91"/>
      <c r="L2896" s="91"/>
      <c r="M2896" s="91"/>
      <c r="R2896"/>
      <c r="S2896"/>
      <c r="T2896"/>
      <c r="U2896"/>
      <c r="V2896"/>
      <c r="W2896"/>
      <c r="X2896"/>
      <c r="Y2896"/>
      <c r="Z2896"/>
      <c r="AA2896"/>
      <c r="AB2896"/>
      <c r="AC2896"/>
    </row>
    <row r="2897" spans="2:29" s="14" customFormat="1" x14ac:dyDescent="0.25">
      <c r="B2897"/>
      <c r="C2897"/>
      <c r="D2897"/>
      <c r="E2897"/>
      <c r="F2897"/>
      <c r="G2897"/>
      <c r="H2897"/>
      <c r="I2897"/>
      <c r="J2897"/>
      <c r="K2897" s="91"/>
      <c r="L2897" s="91"/>
      <c r="M2897" s="91"/>
      <c r="R2897"/>
      <c r="S2897"/>
      <c r="T2897"/>
      <c r="U2897"/>
      <c r="V2897"/>
      <c r="W2897"/>
      <c r="X2897"/>
      <c r="Y2897"/>
      <c r="Z2897"/>
      <c r="AA2897"/>
      <c r="AB2897"/>
      <c r="AC2897"/>
    </row>
    <row r="2898" spans="2:29" s="14" customFormat="1" x14ac:dyDescent="0.25">
      <c r="B2898"/>
      <c r="C2898"/>
      <c r="D2898"/>
      <c r="E2898"/>
      <c r="F2898"/>
      <c r="G2898"/>
      <c r="H2898"/>
      <c r="I2898"/>
      <c r="J2898"/>
      <c r="K2898" s="91"/>
      <c r="L2898" s="91"/>
      <c r="M2898" s="91"/>
      <c r="R2898"/>
      <c r="S2898"/>
      <c r="T2898"/>
      <c r="U2898"/>
      <c r="V2898"/>
      <c r="W2898"/>
      <c r="X2898"/>
      <c r="Y2898"/>
      <c r="Z2898"/>
      <c r="AA2898"/>
      <c r="AB2898"/>
      <c r="AC2898"/>
    </row>
    <row r="2899" spans="2:29" s="14" customFormat="1" x14ac:dyDescent="0.25">
      <c r="B2899"/>
      <c r="C2899"/>
      <c r="D2899"/>
      <c r="E2899"/>
      <c r="F2899"/>
      <c r="G2899"/>
      <c r="H2899"/>
      <c r="I2899"/>
      <c r="J2899"/>
      <c r="K2899" s="91"/>
      <c r="L2899" s="91"/>
      <c r="M2899" s="91"/>
      <c r="R2899"/>
      <c r="S2899"/>
      <c r="T2899"/>
      <c r="U2899"/>
      <c r="V2899"/>
      <c r="W2899"/>
      <c r="X2899"/>
      <c r="Y2899"/>
      <c r="Z2899"/>
      <c r="AA2899"/>
      <c r="AB2899"/>
      <c r="AC2899"/>
    </row>
    <row r="2900" spans="2:29" s="14" customFormat="1" x14ac:dyDescent="0.25">
      <c r="B2900"/>
      <c r="C2900"/>
      <c r="D2900"/>
      <c r="E2900"/>
      <c r="F2900"/>
      <c r="G2900"/>
      <c r="H2900"/>
      <c r="I2900"/>
      <c r="J2900"/>
      <c r="K2900" s="91"/>
      <c r="L2900" s="91"/>
      <c r="M2900" s="91"/>
      <c r="R2900"/>
      <c r="S2900"/>
      <c r="T2900"/>
      <c r="U2900"/>
      <c r="V2900"/>
      <c r="W2900"/>
      <c r="X2900"/>
      <c r="Y2900"/>
      <c r="Z2900"/>
      <c r="AA2900"/>
      <c r="AB2900"/>
      <c r="AC2900"/>
    </row>
    <row r="2901" spans="2:29" s="14" customFormat="1" x14ac:dyDescent="0.25">
      <c r="B2901"/>
      <c r="C2901"/>
      <c r="D2901"/>
      <c r="E2901"/>
      <c r="F2901"/>
      <c r="G2901"/>
      <c r="H2901"/>
      <c r="I2901"/>
      <c r="J2901"/>
      <c r="K2901" s="91"/>
      <c r="L2901" s="91"/>
      <c r="M2901" s="91"/>
      <c r="R2901"/>
      <c r="S2901"/>
      <c r="T2901"/>
      <c r="U2901"/>
      <c r="V2901"/>
      <c r="W2901"/>
      <c r="X2901"/>
      <c r="Y2901"/>
      <c r="Z2901"/>
      <c r="AA2901"/>
      <c r="AB2901"/>
      <c r="AC2901"/>
    </row>
    <row r="2902" spans="2:29" s="14" customFormat="1" x14ac:dyDescent="0.25">
      <c r="B2902"/>
      <c r="C2902"/>
      <c r="D2902"/>
      <c r="E2902"/>
      <c r="F2902"/>
      <c r="G2902"/>
      <c r="H2902"/>
      <c r="I2902"/>
      <c r="J2902"/>
      <c r="K2902" s="91"/>
      <c r="L2902" s="91"/>
      <c r="M2902" s="91"/>
      <c r="R2902"/>
      <c r="S2902"/>
      <c r="T2902"/>
      <c r="U2902"/>
      <c r="V2902"/>
      <c r="W2902"/>
      <c r="X2902"/>
      <c r="Y2902"/>
      <c r="Z2902"/>
      <c r="AA2902"/>
      <c r="AB2902"/>
      <c r="AC2902"/>
    </row>
    <row r="2903" spans="2:29" s="14" customFormat="1" x14ac:dyDescent="0.25">
      <c r="B2903"/>
      <c r="C2903"/>
      <c r="D2903"/>
      <c r="E2903"/>
      <c r="F2903"/>
      <c r="G2903"/>
      <c r="H2903"/>
      <c r="I2903"/>
      <c r="J2903"/>
      <c r="K2903" s="91"/>
      <c r="L2903" s="91"/>
      <c r="M2903" s="91"/>
      <c r="R2903"/>
      <c r="S2903"/>
      <c r="T2903"/>
      <c r="U2903"/>
      <c r="V2903"/>
      <c r="W2903"/>
      <c r="X2903"/>
      <c r="Y2903"/>
      <c r="Z2903"/>
      <c r="AA2903"/>
      <c r="AB2903"/>
      <c r="AC2903"/>
    </row>
    <row r="2904" spans="2:29" s="14" customFormat="1" x14ac:dyDescent="0.25">
      <c r="B2904"/>
      <c r="C2904"/>
      <c r="D2904"/>
      <c r="E2904"/>
      <c r="F2904"/>
      <c r="G2904"/>
      <c r="H2904"/>
      <c r="I2904"/>
      <c r="J2904"/>
      <c r="K2904" s="91"/>
      <c r="L2904" s="91"/>
      <c r="M2904" s="91"/>
      <c r="R2904"/>
      <c r="S2904"/>
      <c r="T2904"/>
      <c r="U2904"/>
      <c r="V2904"/>
      <c r="W2904"/>
      <c r="X2904"/>
      <c r="Y2904"/>
      <c r="Z2904"/>
      <c r="AA2904"/>
      <c r="AB2904"/>
      <c r="AC2904"/>
    </row>
    <row r="2905" spans="2:29" s="14" customFormat="1" x14ac:dyDescent="0.25">
      <c r="B2905"/>
      <c r="C2905"/>
      <c r="D2905"/>
      <c r="E2905"/>
      <c r="F2905"/>
      <c r="G2905"/>
      <c r="H2905"/>
      <c r="I2905"/>
      <c r="J2905"/>
      <c r="K2905" s="91"/>
      <c r="L2905" s="91"/>
      <c r="M2905" s="91"/>
      <c r="R2905"/>
      <c r="S2905"/>
      <c r="T2905"/>
      <c r="U2905"/>
      <c r="V2905"/>
      <c r="W2905"/>
      <c r="X2905"/>
      <c r="Y2905"/>
      <c r="Z2905"/>
      <c r="AA2905"/>
      <c r="AB2905"/>
      <c r="AC2905"/>
    </row>
    <row r="2906" spans="2:29" s="14" customFormat="1" x14ac:dyDescent="0.25">
      <c r="B2906"/>
      <c r="C2906"/>
      <c r="D2906"/>
      <c r="E2906"/>
      <c r="F2906"/>
      <c r="G2906"/>
      <c r="H2906"/>
      <c r="I2906"/>
      <c r="J2906"/>
      <c r="K2906" s="91"/>
      <c r="L2906" s="91"/>
      <c r="M2906" s="91"/>
      <c r="R2906"/>
      <c r="S2906"/>
      <c r="T2906"/>
      <c r="U2906"/>
      <c r="V2906"/>
      <c r="W2906"/>
      <c r="X2906"/>
      <c r="Y2906"/>
      <c r="Z2906"/>
      <c r="AA2906"/>
      <c r="AB2906"/>
      <c r="AC2906"/>
    </row>
    <row r="2907" spans="2:29" s="14" customFormat="1" x14ac:dyDescent="0.25">
      <c r="B2907"/>
      <c r="C2907"/>
      <c r="D2907"/>
      <c r="E2907"/>
      <c r="F2907"/>
      <c r="G2907"/>
      <c r="H2907"/>
      <c r="I2907"/>
      <c r="J2907"/>
      <c r="K2907" s="91"/>
      <c r="L2907" s="91"/>
      <c r="M2907" s="91"/>
      <c r="R2907"/>
      <c r="S2907"/>
      <c r="T2907"/>
      <c r="U2907"/>
      <c r="V2907"/>
      <c r="W2907"/>
      <c r="X2907"/>
      <c r="Y2907"/>
      <c r="Z2907"/>
      <c r="AA2907"/>
      <c r="AB2907"/>
      <c r="AC2907"/>
    </row>
    <row r="2908" spans="2:29" s="14" customFormat="1" x14ac:dyDescent="0.25">
      <c r="B2908"/>
      <c r="C2908"/>
      <c r="D2908"/>
      <c r="E2908"/>
      <c r="F2908"/>
      <c r="G2908"/>
      <c r="H2908"/>
      <c r="I2908"/>
      <c r="J2908"/>
      <c r="K2908" s="91"/>
      <c r="L2908" s="91"/>
      <c r="M2908" s="91"/>
      <c r="R2908"/>
      <c r="S2908"/>
      <c r="T2908"/>
      <c r="U2908"/>
      <c r="V2908"/>
      <c r="W2908"/>
      <c r="X2908"/>
      <c r="Y2908"/>
      <c r="Z2908"/>
      <c r="AA2908"/>
      <c r="AB2908"/>
      <c r="AC2908"/>
    </row>
    <row r="2909" spans="2:29" s="14" customFormat="1" x14ac:dyDescent="0.25">
      <c r="B2909"/>
      <c r="C2909"/>
      <c r="D2909"/>
      <c r="E2909"/>
      <c r="F2909"/>
      <c r="G2909"/>
      <c r="H2909"/>
      <c r="I2909"/>
      <c r="J2909"/>
      <c r="K2909" s="91"/>
      <c r="L2909" s="91"/>
      <c r="M2909" s="91"/>
      <c r="R2909"/>
      <c r="S2909"/>
      <c r="T2909"/>
      <c r="U2909"/>
      <c r="V2909"/>
      <c r="W2909"/>
      <c r="X2909"/>
      <c r="Y2909"/>
      <c r="Z2909"/>
      <c r="AA2909"/>
      <c r="AB2909"/>
      <c r="AC2909"/>
    </row>
    <row r="2910" spans="2:29" s="14" customFormat="1" x14ac:dyDescent="0.25">
      <c r="B2910"/>
      <c r="C2910"/>
      <c r="D2910"/>
      <c r="E2910"/>
      <c r="F2910"/>
      <c r="G2910"/>
      <c r="H2910"/>
      <c r="I2910"/>
      <c r="J2910"/>
      <c r="K2910" s="91"/>
      <c r="L2910" s="91"/>
      <c r="M2910" s="91"/>
      <c r="R2910"/>
      <c r="S2910"/>
      <c r="T2910"/>
      <c r="U2910"/>
      <c r="V2910"/>
      <c r="W2910"/>
      <c r="X2910"/>
      <c r="Y2910"/>
      <c r="Z2910"/>
      <c r="AA2910"/>
      <c r="AB2910"/>
      <c r="AC2910"/>
    </row>
    <row r="2911" spans="2:29" s="14" customFormat="1" x14ac:dyDescent="0.25">
      <c r="B2911"/>
      <c r="C2911"/>
      <c r="D2911"/>
      <c r="E2911"/>
      <c r="F2911"/>
      <c r="G2911"/>
      <c r="H2911"/>
      <c r="I2911"/>
      <c r="J2911"/>
      <c r="K2911" s="91"/>
      <c r="L2911" s="91"/>
      <c r="M2911" s="91"/>
      <c r="R2911"/>
      <c r="S2911"/>
      <c r="T2911"/>
      <c r="U2911"/>
      <c r="V2911"/>
      <c r="W2911"/>
      <c r="X2911"/>
      <c r="Y2911"/>
      <c r="Z2911"/>
      <c r="AA2911"/>
      <c r="AB2911"/>
      <c r="AC2911"/>
    </row>
    <row r="2912" spans="2:29" s="14" customFormat="1" x14ac:dyDescent="0.25">
      <c r="B2912"/>
      <c r="C2912"/>
      <c r="D2912"/>
      <c r="E2912"/>
      <c r="F2912"/>
      <c r="G2912"/>
      <c r="H2912"/>
      <c r="I2912"/>
      <c r="J2912"/>
      <c r="K2912" s="91"/>
      <c r="L2912" s="91"/>
      <c r="M2912" s="91"/>
      <c r="R2912"/>
      <c r="S2912"/>
      <c r="T2912"/>
      <c r="U2912"/>
      <c r="V2912"/>
      <c r="W2912"/>
      <c r="X2912"/>
      <c r="Y2912"/>
      <c r="Z2912"/>
      <c r="AA2912"/>
      <c r="AB2912"/>
      <c r="AC2912"/>
    </row>
    <row r="2913" spans="2:29" s="14" customFormat="1" x14ac:dyDescent="0.25">
      <c r="B2913"/>
      <c r="C2913"/>
      <c r="D2913"/>
      <c r="E2913"/>
      <c r="F2913"/>
      <c r="G2913"/>
      <c r="H2913"/>
      <c r="I2913"/>
      <c r="J2913"/>
      <c r="K2913" s="91"/>
      <c r="L2913" s="91"/>
      <c r="M2913" s="91"/>
      <c r="R2913"/>
      <c r="S2913"/>
      <c r="T2913"/>
      <c r="U2913"/>
      <c r="V2913"/>
      <c r="W2913"/>
      <c r="X2913"/>
      <c r="Y2913"/>
      <c r="Z2913"/>
      <c r="AA2913"/>
      <c r="AB2913"/>
      <c r="AC2913"/>
    </row>
    <row r="2914" spans="2:29" s="14" customFormat="1" x14ac:dyDescent="0.25">
      <c r="B2914"/>
      <c r="C2914"/>
      <c r="D2914"/>
      <c r="E2914"/>
      <c r="F2914"/>
      <c r="G2914"/>
      <c r="H2914"/>
      <c r="I2914"/>
      <c r="J2914"/>
      <c r="K2914" s="91"/>
      <c r="L2914" s="91"/>
      <c r="M2914" s="91"/>
      <c r="R2914"/>
      <c r="S2914"/>
      <c r="T2914"/>
      <c r="U2914"/>
      <c r="V2914"/>
      <c r="W2914"/>
      <c r="X2914"/>
      <c r="Y2914"/>
      <c r="Z2914"/>
      <c r="AA2914"/>
      <c r="AB2914"/>
      <c r="AC2914"/>
    </row>
    <row r="2915" spans="2:29" s="14" customFormat="1" x14ac:dyDescent="0.25">
      <c r="B2915"/>
      <c r="C2915"/>
      <c r="D2915"/>
      <c r="E2915"/>
      <c r="F2915"/>
      <c r="G2915"/>
      <c r="H2915"/>
      <c r="I2915"/>
      <c r="J2915"/>
      <c r="K2915" s="91"/>
      <c r="L2915" s="91"/>
      <c r="M2915" s="91"/>
      <c r="R2915"/>
      <c r="S2915"/>
      <c r="T2915"/>
      <c r="U2915"/>
      <c r="V2915"/>
      <c r="W2915"/>
      <c r="X2915"/>
      <c r="Y2915"/>
      <c r="Z2915"/>
      <c r="AA2915"/>
      <c r="AB2915"/>
      <c r="AC2915"/>
    </row>
    <row r="2916" spans="2:29" s="14" customFormat="1" x14ac:dyDescent="0.25">
      <c r="B2916"/>
      <c r="C2916"/>
      <c r="D2916"/>
      <c r="E2916"/>
      <c r="F2916"/>
      <c r="G2916"/>
      <c r="H2916"/>
      <c r="I2916"/>
      <c r="J2916"/>
      <c r="K2916" s="91"/>
      <c r="L2916" s="91"/>
      <c r="M2916" s="91"/>
      <c r="R2916"/>
      <c r="S2916"/>
      <c r="T2916"/>
      <c r="U2916"/>
      <c r="V2916"/>
      <c r="W2916"/>
      <c r="X2916"/>
      <c r="Y2916"/>
      <c r="Z2916"/>
      <c r="AA2916"/>
      <c r="AB2916"/>
      <c r="AC2916"/>
    </row>
    <row r="2917" spans="2:29" s="14" customFormat="1" x14ac:dyDescent="0.25">
      <c r="B2917"/>
      <c r="C2917"/>
      <c r="D2917"/>
      <c r="E2917"/>
      <c r="F2917"/>
      <c r="G2917"/>
      <c r="H2917"/>
      <c r="I2917"/>
      <c r="J2917"/>
      <c r="K2917" s="91"/>
      <c r="L2917" s="91"/>
      <c r="M2917" s="91"/>
      <c r="R2917"/>
      <c r="S2917"/>
      <c r="T2917"/>
      <c r="U2917"/>
      <c r="V2917"/>
      <c r="W2917"/>
      <c r="X2917"/>
      <c r="Y2917"/>
      <c r="Z2917"/>
      <c r="AA2917"/>
      <c r="AB2917"/>
      <c r="AC2917"/>
    </row>
    <row r="2918" spans="2:29" s="14" customFormat="1" x14ac:dyDescent="0.25">
      <c r="B2918"/>
      <c r="C2918"/>
      <c r="D2918"/>
      <c r="E2918"/>
      <c r="F2918"/>
      <c r="G2918"/>
      <c r="H2918"/>
      <c r="I2918"/>
      <c r="J2918"/>
      <c r="K2918" s="91"/>
      <c r="L2918" s="91"/>
      <c r="M2918" s="91"/>
      <c r="R2918"/>
      <c r="S2918"/>
      <c r="T2918"/>
      <c r="U2918"/>
      <c r="V2918"/>
      <c r="W2918"/>
      <c r="X2918"/>
      <c r="Y2918"/>
      <c r="Z2918"/>
      <c r="AA2918"/>
      <c r="AB2918"/>
      <c r="AC2918"/>
    </row>
    <row r="2919" spans="2:29" s="14" customFormat="1" x14ac:dyDescent="0.25">
      <c r="B2919"/>
      <c r="C2919"/>
      <c r="D2919"/>
      <c r="E2919"/>
      <c r="F2919"/>
      <c r="G2919"/>
      <c r="H2919"/>
      <c r="I2919"/>
      <c r="J2919"/>
      <c r="K2919" s="91"/>
      <c r="L2919" s="91"/>
      <c r="M2919" s="91"/>
      <c r="R2919"/>
      <c r="S2919"/>
      <c r="T2919"/>
      <c r="U2919"/>
      <c r="V2919"/>
      <c r="W2919"/>
      <c r="X2919"/>
      <c r="Y2919"/>
      <c r="Z2919"/>
      <c r="AA2919"/>
      <c r="AB2919"/>
      <c r="AC2919"/>
    </row>
    <row r="2920" spans="2:29" s="14" customFormat="1" x14ac:dyDescent="0.25">
      <c r="B2920"/>
      <c r="C2920"/>
      <c r="D2920"/>
      <c r="E2920"/>
      <c r="F2920"/>
      <c r="G2920"/>
      <c r="H2920"/>
      <c r="I2920"/>
      <c r="J2920"/>
      <c r="K2920" s="91"/>
      <c r="L2920" s="91"/>
      <c r="M2920" s="91"/>
      <c r="R2920"/>
      <c r="S2920"/>
      <c r="T2920"/>
      <c r="U2920"/>
      <c r="V2920"/>
      <c r="W2920"/>
      <c r="X2920"/>
      <c r="Y2920"/>
      <c r="Z2920"/>
      <c r="AA2920"/>
      <c r="AB2920"/>
      <c r="AC2920"/>
    </row>
    <row r="2921" spans="2:29" s="14" customFormat="1" x14ac:dyDescent="0.25">
      <c r="B2921"/>
      <c r="C2921"/>
      <c r="D2921"/>
      <c r="E2921"/>
      <c r="F2921"/>
      <c r="G2921"/>
      <c r="H2921"/>
      <c r="I2921"/>
      <c r="J2921"/>
      <c r="K2921" s="91"/>
      <c r="L2921" s="91"/>
      <c r="M2921" s="91"/>
      <c r="R2921"/>
      <c r="S2921"/>
      <c r="T2921"/>
      <c r="U2921"/>
      <c r="V2921"/>
      <c r="W2921"/>
      <c r="X2921"/>
      <c r="Y2921"/>
      <c r="Z2921"/>
      <c r="AA2921"/>
      <c r="AB2921"/>
      <c r="AC2921"/>
    </row>
    <row r="2922" spans="2:29" s="14" customFormat="1" x14ac:dyDescent="0.25">
      <c r="B2922"/>
      <c r="C2922"/>
      <c r="D2922"/>
      <c r="E2922"/>
      <c r="F2922"/>
      <c r="G2922"/>
      <c r="H2922"/>
      <c r="I2922"/>
      <c r="J2922"/>
      <c r="K2922" s="91"/>
      <c r="L2922" s="91"/>
      <c r="M2922" s="91"/>
      <c r="R2922"/>
      <c r="S2922"/>
      <c r="T2922"/>
      <c r="U2922"/>
      <c r="V2922"/>
      <c r="W2922"/>
      <c r="X2922"/>
      <c r="Y2922"/>
      <c r="Z2922"/>
      <c r="AA2922"/>
      <c r="AB2922"/>
      <c r="AC2922"/>
    </row>
    <row r="2923" spans="2:29" s="14" customFormat="1" x14ac:dyDescent="0.25">
      <c r="B2923"/>
      <c r="C2923"/>
      <c r="D2923"/>
      <c r="E2923"/>
      <c r="F2923"/>
      <c r="G2923"/>
      <c r="H2923"/>
      <c r="I2923"/>
      <c r="J2923"/>
      <c r="K2923" s="91"/>
      <c r="L2923" s="91"/>
      <c r="M2923" s="91"/>
      <c r="R2923"/>
      <c r="S2923"/>
      <c r="T2923"/>
      <c r="U2923"/>
      <c r="V2923"/>
      <c r="W2923"/>
      <c r="X2923"/>
      <c r="Y2923"/>
      <c r="Z2923"/>
      <c r="AA2923"/>
      <c r="AB2923"/>
      <c r="AC2923"/>
    </row>
    <row r="2924" spans="2:29" s="14" customFormat="1" x14ac:dyDescent="0.25">
      <c r="B2924"/>
      <c r="C2924"/>
      <c r="D2924"/>
      <c r="E2924"/>
      <c r="F2924"/>
      <c r="G2924"/>
      <c r="H2924"/>
      <c r="I2924"/>
      <c r="J2924"/>
      <c r="K2924" s="91"/>
      <c r="L2924" s="91"/>
      <c r="M2924" s="91"/>
      <c r="R2924"/>
      <c r="S2924"/>
      <c r="T2924"/>
      <c r="U2924"/>
      <c r="V2924"/>
      <c r="W2924"/>
      <c r="X2924"/>
      <c r="Y2924"/>
      <c r="Z2924"/>
      <c r="AA2924"/>
      <c r="AB2924"/>
      <c r="AC2924"/>
    </row>
    <row r="2925" spans="2:29" s="14" customFormat="1" x14ac:dyDescent="0.25">
      <c r="B2925"/>
      <c r="C2925"/>
      <c r="D2925"/>
      <c r="E2925"/>
      <c r="F2925"/>
      <c r="G2925"/>
      <c r="H2925"/>
      <c r="I2925"/>
      <c r="J2925"/>
      <c r="K2925" s="91"/>
      <c r="L2925" s="91"/>
      <c r="M2925" s="91"/>
      <c r="R2925"/>
      <c r="S2925"/>
      <c r="T2925"/>
      <c r="U2925"/>
      <c r="V2925"/>
      <c r="W2925"/>
      <c r="X2925"/>
      <c r="Y2925"/>
      <c r="Z2925"/>
      <c r="AA2925"/>
      <c r="AB2925"/>
      <c r="AC2925"/>
    </row>
    <row r="2926" spans="2:29" s="14" customFormat="1" x14ac:dyDescent="0.25">
      <c r="B2926"/>
      <c r="C2926"/>
      <c r="D2926"/>
      <c r="E2926"/>
      <c r="F2926"/>
      <c r="G2926"/>
      <c r="H2926"/>
      <c r="I2926"/>
      <c r="J2926"/>
      <c r="K2926" s="91"/>
      <c r="L2926" s="91"/>
      <c r="M2926" s="91"/>
      <c r="R2926"/>
      <c r="S2926"/>
      <c r="T2926"/>
      <c r="U2926"/>
      <c r="V2926"/>
      <c r="W2926"/>
      <c r="X2926"/>
      <c r="Y2926"/>
      <c r="Z2926"/>
      <c r="AA2926"/>
      <c r="AB2926"/>
      <c r="AC2926"/>
    </row>
    <row r="2927" spans="2:29" s="14" customFormat="1" x14ac:dyDescent="0.25">
      <c r="B2927"/>
      <c r="C2927"/>
      <c r="D2927"/>
      <c r="E2927"/>
      <c r="F2927"/>
      <c r="G2927"/>
      <c r="H2927"/>
      <c r="I2927"/>
      <c r="J2927"/>
      <c r="K2927" s="91"/>
      <c r="L2927" s="91"/>
      <c r="M2927" s="91"/>
      <c r="R2927"/>
      <c r="S2927"/>
      <c r="T2927"/>
      <c r="U2927"/>
      <c r="V2927"/>
      <c r="W2927"/>
      <c r="X2927"/>
      <c r="Y2927"/>
      <c r="Z2927"/>
      <c r="AA2927"/>
      <c r="AB2927"/>
      <c r="AC2927"/>
    </row>
    <row r="2928" spans="2:29" s="14" customFormat="1" x14ac:dyDescent="0.25">
      <c r="B2928"/>
      <c r="C2928"/>
      <c r="D2928"/>
      <c r="E2928"/>
      <c r="F2928"/>
      <c r="G2928"/>
      <c r="H2928"/>
      <c r="I2928"/>
      <c r="J2928"/>
      <c r="K2928" s="91"/>
      <c r="L2928" s="91"/>
      <c r="M2928" s="91"/>
      <c r="R2928"/>
      <c r="S2928"/>
      <c r="T2928"/>
      <c r="U2928"/>
      <c r="V2928"/>
      <c r="W2928"/>
      <c r="X2928"/>
      <c r="Y2928"/>
      <c r="Z2928"/>
      <c r="AA2928"/>
      <c r="AB2928"/>
      <c r="AC2928"/>
    </row>
    <row r="2929" spans="2:29" s="14" customFormat="1" x14ac:dyDescent="0.25">
      <c r="B2929"/>
      <c r="C2929"/>
      <c r="D2929"/>
      <c r="E2929"/>
      <c r="F2929"/>
      <c r="G2929"/>
      <c r="H2929"/>
      <c r="I2929"/>
      <c r="J2929"/>
      <c r="K2929" s="91"/>
      <c r="L2929" s="91"/>
      <c r="M2929" s="91"/>
      <c r="R2929"/>
      <c r="S2929"/>
      <c r="T2929"/>
      <c r="U2929"/>
      <c r="V2929"/>
      <c r="W2929"/>
      <c r="X2929"/>
      <c r="Y2929"/>
      <c r="Z2929"/>
      <c r="AA2929"/>
      <c r="AB2929"/>
      <c r="AC2929"/>
    </row>
    <row r="2930" spans="2:29" s="14" customFormat="1" x14ac:dyDescent="0.25">
      <c r="B2930"/>
      <c r="C2930"/>
      <c r="D2930"/>
      <c r="E2930"/>
      <c r="F2930"/>
      <c r="G2930"/>
      <c r="H2930"/>
      <c r="I2930"/>
      <c r="J2930"/>
      <c r="K2930" s="91"/>
      <c r="L2930" s="91"/>
      <c r="M2930" s="91"/>
      <c r="R2930"/>
      <c r="S2930"/>
      <c r="T2930"/>
      <c r="U2930"/>
      <c r="V2930"/>
      <c r="W2930"/>
      <c r="X2930"/>
      <c r="Y2930"/>
      <c r="Z2930"/>
      <c r="AA2930"/>
      <c r="AB2930"/>
      <c r="AC2930"/>
    </row>
    <row r="2931" spans="2:29" s="14" customFormat="1" x14ac:dyDescent="0.25">
      <c r="B2931"/>
      <c r="C2931"/>
      <c r="D2931"/>
      <c r="E2931"/>
      <c r="F2931"/>
      <c r="G2931"/>
      <c r="H2931"/>
      <c r="I2931"/>
      <c r="J2931"/>
      <c r="K2931" s="91"/>
      <c r="L2931" s="91"/>
      <c r="M2931" s="91"/>
      <c r="R2931"/>
      <c r="S2931"/>
      <c r="T2931"/>
      <c r="U2931"/>
      <c r="V2931"/>
      <c r="W2931"/>
      <c r="X2931"/>
      <c r="Y2931"/>
      <c r="Z2931"/>
      <c r="AA2931"/>
      <c r="AB2931"/>
      <c r="AC2931"/>
    </row>
    <row r="2932" spans="2:29" s="14" customFormat="1" x14ac:dyDescent="0.25">
      <c r="B2932"/>
      <c r="C2932"/>
      <c r="D2932"/>
      <c r="E2932"/>
      <c r="F2932"/>
      <c r="G2932"/>
      <c r="H2932"/>
      <c r="I2932"/>
      <c r="J2932"/>
      <c r="K2932" s="91"/>
      <c r="L2932" s="91"/>
      <c r="M2932" s="91"/>
      <c r="R2932"/>
      <c r="S2932"/>
      <c r="T2932"/>
      <c r="U2932"/>
      <c r="V2932"/>
      <c r="W2932"/>
      <c r="X2932"/>
      <c r="Y2932"/>
      <c r="Z2932"/>
      <c r="AA2932"/>
      <c r="AB2932"/>
      <c r="AC2932"/>
    </row>
    <row r="2933" spans="2:29" s="14" customFormat="1" x14ac:dyDescent="0.25">
      <c r="B2933"/>
      <c r="C2933"/>
      <c r="D2933"/>
      <c r="E2933"/>
      <c r="F2933"/>
      <c r="G2933"/>
      <c r="H2933"/>
      <c r="I2933"/>
      <c r="J2933"/>
      <c r="K2933" s="91"/>
      <c r="L2933" s="91"/>
      <c r="M2933" s="91"/>
      <c r="R2933"/>
      <c r="S2933"/>
      <c r="T2933"/>
      <c r="U2933"/>
      <c r="V2933"/>
      <c r="W2933"/>
      <c r="X2933"/>
      <c r="Y2933"/>
      <c r="Z2933"/>
      <c r="AA2933"/>
      <c r="AB2933"/>
      <c r="AC2933"/>
    </row>
    <row r="2934" spans="2:29" s="14" customFormat="1" x14ac:dyDescent="0.25">
      <c r="B2934"/>
      <c r="C2934"/>
      <c r="D2934"/>
      <c r="E2934"/>
      <c r="F2934"/>
      <c r="G2934"/>
      <c r="H2934"/>
      <c r="I2934"/>
      <c r="J2934"/>
      <c r="K2934" s="91"/>
      <c r="L2934" s="91"/>
      <c r="M2934" s="91"/>
      <c r="R2934"/>
      <c r="S2934"/>
      <c r="T2934"/>
      <c r="U2934"/>
      <c r="V2934"/>
      <c r="W2934"/>
      <c r="X2934"/>
      <c r="Y2934"/>
      <c r="Z2934"/>
      <c r="AA2934"/>
      <c r="AB2934"/>
      <c r="AC2934"/>
    </row>
    <row r="2935" spans="2:29" s="14" customFormat="1" x14ac:dyDescent="0.25">
      <c r="B2935"/>
      <c r="C2935"/>
      <c r="D2935"/>
      <c r="E2935"/>
      <c r="F2935"/>
      <c r="G2935"/>
      <c r="H2935"/>
      <c r="I2935"/>
      <c r="J2935"/>
      <c r="K2935" s="91"/>
      <c r="L2935" s="91"/>
      <c r="M2935" s="91"/>
      <c r="R2935"/>
      <c r="S2935"/>
      <c r="T2935"/>
      <c r="U2935"/>
      <c r="V2935"/>
      <c r="W2935"/>
      <c r="X2935"/>
      <c r="Y2935"/>
      <c r="Z2935"/>
      <c r="AA2935"/>
      <c r="AB2935"/>
      <c r="AC2935"/>
    </row>
    <row r="2936" spans="2:29" s="14" customFormat="1" x14ac:dyDescent="0.25">
      <c r="B2936"/>
      <c r="C2936"/>
      <c r="D2936"/>
      <c r="E2936"/>
      <c r="F2936"/>
      <c r="G2936"/>
      <c r="H2936"/>
      <c r="I2936"/>
      <c r="J2936"/>
      <c r="K2936" s="91"/>
      <c r="L2936" s="91"/>
      <c r="M2936" s="91"/>
      <c r="R2936"/>
      <c r="S2936"/>
      <c r="T2936"/>
      <c r="U2936"/>
      <c r="V2936"/>
      <c r="W2936"/>
      <c r="X2936"/>
      <c r="Y2936"/>
      <c r="Z2936"/>
      <c r="AA2936"/>
      <c r="AB2936"/>
      <c r="AC2936"/>
    </row>
    <row r="2937" spans="2:29" s="14" customFormat="1" x14ac:dyDescent="0.25">
      <c r="B2937"/>
      <c r="C2937"/>
      <c r="D2937"/>
      <c r="E2937"/>
      <c r="F2937"/>
      <c r="G2937"/>
      <c r="H2937"/>
      <c r="I2937"/>
      <c r="J2937"/>
      <c r="K2937" s="91"/>
      <c r="L2937" s="91"/>
      <c r="M2937" s="91"/>
      <c r="R2937"/>
      <c r="S2937"/>
      <c r="T2937"/>
      <c r="U2937"/>
      <c r="V2937"/>
      <c r="W2937"/>
      <c r="X2937"/>
      <c r="Y2937"/>
      <c r="Z2937"/>
      <c r="AA2937"/>
      <c r="AB2937"/>
      <c r="AC2937"/>
    </row>
    <row r="2938" spans="2:29" s="14" customFormat="1" x14ac:dyDescent="0.25">
      <c r="B2938"/>
      <c r="C2938"/>
      <c r="D2938"/>
      <c r="E2938"/>
      <c r="F2938"/>
      <c r="G2938"/>
      <c r="H2938"/>
      <c r="I2938"/>
      <c r="J2938"/>
      <c r="K2938" s="91"/>
      <c r="L2938" s="91"/>
      <c r="M2938" s="91"/>
      <c r="R2938"/>
      <c r="S2938"/>
      <c r="T2938"/>
      <c r="U2938"/>
      <c r="V2938"/>
      <c r="W2938"/>
      <c r="X2938"/>
      <c r="Y2938"/>
      <c r="Z2938"/>
      <c r="AA2938"/>
      <c r="AB2938"/>
      <c r="AC2938"/>
    </row>
    <row r="2939" spans="2:29" s="14" customFormat="1" x14ac:dyDescent="0.25">
      <c r="B2939"/>
      <c r="C2939"/>
      <c r="D2939"/>
      <c r="E2939"/>
      <c r="F2939"/>
      <c r="G2939"/>
      <c r="H2939"/>
      <c r="I2939"/>
      <c r="J2939"/>
      <c r="K2939" s="91"/>
      <c r="L2939" s="91"/>
      <c r="M2939" s="91"/>
      <c r="R2939"/>
      <c r="S2939"/>
      <c r="T2939"/>
      <c r="U2939"/>
      <c r="V2939"/>
      <c r="W2939"/>
      <c r="X2939"/>
      <c r="Y2939"/>
      <c r="Z2939"/>
      <c r="AA2939"/>
      <c r="AB2939"/>
      <c r="AC2939"/>
    </row>
    <row r="2940" spans="2:29" s="14" customFormat="1" x14ac:dyDescent="0.25">
      <c r="B2940"/>
      <c r="C2940"/>
      <c r="D2940"/>
      <c r="E2940"/>
      <c r="F2940"/>
      <c r="G2940"/>
      <c r="H2940"/>
      <c r="I2940"/>
      <c r="J2940"/>
      <c r="K2940" s="91"/>
      <c r="L2940" s="91"/>
      <c r="M2940" s="91"/>
      <c r="R2940"/>
      <c r="S2940"/>
      <c r="T2940"/>
      <c r="U2940"/>
      <c r="V2940"/>
      <c r="W2940"/>
      <c r="X2940"/>
      <c r="Y2940"/>
      <c r="Z2940"/>
      <c r="AA2940"/>
      <c r="AB2940"/>
      <c r="AC2940"/>
    </row>
    <row r="2941" spans="2:29" s="14" customFormat="1" x14ac:dyDescent="0.25">
      <c r="B2941"/>
      <c r="C2941"/>
      <c r="D2941"/>
      <c r="E2941"/>
      <c r="F2941"/>
      <c r="G2941"/>
      <c r="H2941"/>
      <c r="I2941"/>
      <c r="J2941"/>
      <c r="K2941" s="91"/>
      <c r="L2941" s="91"/>
      <c r="M2941" s="91"/>
      <c r="R2941"/>
      <c r="S2941"/>
      <c r="T2941"/>
      <c r="U2941"/>
      <c r="V2941"/>
      <c r="W2941"/>
      <c r="X2941"/>
      <c r="Y2941"/>
      <c r="Z2941"/>
      <c r="AA2941"/>
      <c r="AB2941"/>
      <c r="AC2941"/>
    </row>
    <row r="2942" spans="2:29" s="14" customFormat="1" x14ac:dyDescent="0.25">
      <c r="B2942"/>
      <c r="C2942"/>
      <c r="D2942"/>
      <c r="E2942"/>
      <c r="F2942"/>
      <c r="G2942"/>
      <c r="H2942"/>
      <c r="I2942"/>
      <c r="J2942"/>
      <c r="K2942" s="91"/>
      <c r="L2942" s="91"/>
      <c r="M2942" s="91"/>
      <c r="R2942"/>
      <c r="S2942"/>
      <c r="T2942"/>
      <c r="U2942"/>
      <c r="V2942"/>
      <c r="W2942"/>
      <c r="X2942"/>
      <c r="Y2942"/>
      <c r="Z2942"/>
      <c r="AA2942"/>
      <c r="AB2942"/>
      <c r="AC2942"/>
    </row>
    <row r="2943" spans="2:29" s="14" customFormat="1" x14ac:dyDescent="0.25">
      <c r="B2943"/>
      <c r="C2943"/>
      <c r="D2943"/>
      <c r="E2943"/>
      <c r="F2943"/>
      <c r="G2943"/>
      <c r="H2943"/>
      <c r="I2943"/>
      <c r="J2943"/>
      <c r="K2943" s="91"/>
      <c r="L2943" s="91"/>
      <c r="M2943" s="91"/>
      <c r="R2943"/>
      <c r="S2943"/>
      <c r="T2943"/>
      <c r="U2943"/>
      <c r="V2943"/>
      <c r="W2943"/>
      <c r="X2943"/>
      <c r="Y2943"/>
      <c r="Z2943"/>
      <c r="AA2943"/>
      <c r="AB2943"/>
      <c r="AC2943"/>
    </row>
    <row r="2944" spans="2:29" s="14" customFormat="1" x14ac:dyDescent="0.25">
      <c r="B2944"/>
      <c r="C2944"/>
      <c r="D2944"/>
      <c r="E2944"/>
      <c r="F2944"/>
      <c r="G2944"/>
      <c r="H2944"/>
      <c r="I2944"/>
      <c r="J2944"/>
      <c r="K2944" s="91"/>
      <c r="L2944" s="91"/>
      <c r="M2944" s="91"/>
      <c r="R2944"/>
      <c r="S2944"/>
      <c r="T2944"/>
      <c r="U2944"/>
      <c r="V2944"/>
      <c r="W2944"/>
      <c r="X2944"/>
      <c r="Y2944"/>
      <c r="Z2944"/>
      <c r="AA2944"/>
      <c r="AB2944"/>
      <c r="AC2944"/>
    </row>
    <row r="2945" spans="2:29" s="14" customFormat="1" x14ac:dyDescent="0.25">
      <c r="B2945"/>
      <c r="C2945"/>
      <c r="D2945"/>
      <c r="E2945"/>
      <c r="F2945"/>
      <c r="G2945"/>
      <c r="H2945"/>
      <c r="I2945"/>
      <c r="J2945"/>
      <c r="K2945" s="91"/>
      <c r="L2945" s="91"/>
      <c r="M2945" s="91"/>
      <c r="R2945"/>
      <c r="S2945"/>
      <c r="T2945"/>
      <c r="U2945"/>
      <c r="V2945"/>
      <c r="W2945"/>
      <c r="X2945"/>
      <c r="Y2945"/>
      <c r="Z2945"/>
      <c r="AA2945"/>
      <c r="AB2945"/>
      <c r="AC2945"/>
    </row>
    <row r="2946" spans="2:29" s="14" customFormat="1" x14ac:dyDescent="0.25">
      <c r="B2946"/>
      <c r="C2946"/>
      <c r="D2946"/>
      <c r="E2946"/>
      <c r="F2946"/>
      <c r="G2946"/>
      <c r="H2946"/>
      <c r="I2946"/>
      <c r="J2946"/>
      <c r="K2946" s="91"/>
      <c r="L2946" s="91"/>
      <c r="M2946" s="91"/>
      <c r="R2946"/>
      <c r="S2946"/>
      <c r="T2946"/>
      <c r="U2946"/>
      <c r="V2946"/>
      <c r="W2946"/>
      <c r="X2946"/>
      <c r="Y2946"/>
      <c r="Z2946"/>
      <c r="AA2946"/>
      <c r="AB2946"/>
      <c r="AC2946"/>
    </row>
    <row r="2947" spans="2:29" s="14" customFormat="1" x14ac:dyDescent="0.25">
      <c r="B2947"/>
      <c r="C2947"/>
      <c r="D2947"/>
      <c r="E2947"/>
      <c r="F2947"/>
      <c r="G2947"/>
      <c r="H2947"/>
      <c r="I2947"/>
      <c r="J2947"/>
      <c r="K2947" s="91"/>
      <c r="L2947" s="91"/>
      <c r="M2947" s="91"/>
      <c r="R2947"/>
      <c r="S2947"/>
      <c r="T2947"/>
      <c r="U2947"/>
      <c r="V2947"/>
      <c r="W2947"/>
      <c r="X2947"/>
      <c r="Y2947"/>
      <c r="Z2947"/>
      <c r="AA2947"/>
      <c r="AB2947"/>
      <c r="AC2947"/>
    </row>
    <row r="2948" spans="2:29" s="14" customFormat="1" x14ac:dyDescent="0.25">
      <c r="B2948"/>
      <c r="C2948"/>
      <c r="D2948"/>
      <c r="E2948"/>
      <c r="F2948"/>
      <c r="G2948"/>
      <c r="H2948"/>
      <c r="I2948"/>
      <c r="J2948"/>
      <c r="K2948" s="91"/>
      <c r="L2948" s="91"/>
      <c r="M2948" s="91"/>
      <c r="R2948"/>
      <c r="S2948"/>
      <c r="T2948"/>
      <c r="U2948"/>
      <c r="V2948"/>
      <c r="W2948"/>
      <c r="X2948"/>
      <c r="Y2948"/>
      <c r="Z2948"/>
      <c r="AA2948"/>
      <c r="AB2948"/>
      <c r="AC2948"/>
    </row>
    <row r="2949" spans="2:29" s="14" customFormat="1" x14ac:dyDescent="0.25">
      <c r="B2949"/>
      <c r="C2949"/>
      <c r="D2949"/>
      <c r="E2949"/>
      <c r="F2949"/>
      <c r="G2949"/>
      <c r="H2949"/>
      <c r="I2949"/>
      <c r="J2949"/>
      <c r="K2949" s="91"/>
      <c r="L2949" s="91"/>
      <c r="M2949" s="91"/>
      <c r="R2949"/>
      <c r="S2949"/>
      <c r="T2949"/>
      <c r="U2949"/>
      <c r="V2949"/>
      <c r="W2949"/>
      <c r="X2949"/>
      <c r="Y2949"/>
      <c r="Z2949"/>
      <c r="AA2949"/>
      <c r="AB2949"/>
      <c r="AC2949"/>
    </row>
    <row r="2950" spans="2:29" s="14" customFormat="1" x14ac:dyDescent="0.25">
      <c r="B2950"/>
      <c r="C2950"/>
      <c r="D2950"/>
      <c r="E2950"/>
      <c r="F2950"/>
      <c r="G2950"/>
      <c r="H2950"/>
      <c r="I2950"/>
      <c r="J2950"/>
      <c r="K2950" s="91"/>
      <c r="L2950" s="91"/>
      <c r="M2950" s="91"/>
      <c r="R2950"/>
      <c r="S2950"/>
      <c r="T2950"/>
      <c r="U2950"/>
      <c r="V2950"/>
      <c r="W2950"/>
      <c r="X2950"/>
      <c r="Y2950"/>
      <c r="Z2950"/>
      <c r="AA2950"/>
      <c r="AB2950"/>
      <c r="AC2950"/>
    </row>
    <row r="2951" spans="2:29" s="14" customFormat="1" x14ac:dyDescent="0.25">
      <c r="B2951"/>
      <c r="C2951"/>
      <c r="D2951"/>
      <c r="E2951"/>
      <c r="F2951"/>
      <c r="G2951"/>
      <c r="H2951"/>
      <c r="I2951"/>
      <c r="J2951"/>
      <c r="K2951" s="91"/>
      <c r="L2951" s="91"/>
      <c r="M2951" s="91"/>
      <c r="R2951"/>
      <c r="S2951"/>
      <c r="T2951"/>
      <c r="U2951"/>
      <c r="V2951"/>
      <c r="W2951"/>
      <c r="X2951"/>
      <c r="Y2951"/>
      <c r="Z2951"/>
      <c r="AA2951"/>
      <c r="AB2951"/>
      <c r="AC2951"/>
    </row>
    <row r="2952" spans="2:29" s="14" customFormat="1" x14ac:dyDescent="0.25">
      <c r="B2952"/>
      <c r="C2952"/>
      <c r="D2952"/>
      <c r="E2952"/>
      <c r="F2952"/>
      <c r="G2952"/>
      <c r="H2952"/>
      <c r="I2952"/>
      <c r="J2952"/>
      <c r="K2952" s="91"/>
      <c r="L2952" s="91"/>
      <c r="M2952" s="91"/>
      <c r="R2952"/>
      <c r="S2952"/>
      <c r="T2952"/>
      <c r="U2952"/>
      <c r="V2952"/>
      <c r="W2952"/>
      <c r="X2952"/>
      <c r="Y2952"/>
      <c r="Z2952"/>
      <c r="AA2952"/>
      <c r="AB2952"/>
      <c r="AC2952"/>
    </row>
    <row r="2953" spans="2:29" s="14" customFormat="1" x14ac:dyDescent="0.25">
      <c r="B2953"/>
      <c r="C2953"/>
      <c r="D2953"/>
      <c r="E2953"/>
      <c r="F2953"/>
      <c r="G2953"/>
      <c r="H2953"/>
      <c r="I2953"/>
      <c r="J2953"/>
      <c r="K2953" s="91"/>
      <c r="L2953" s="91"/>
      <c r="M2953" s="91"/>
      <c r="R2953"/>
      <c r="S2953"/>
      <c r="T2953"/>
      <c r="U2953"/>
      <c r="V2953"/>
      <c r="W2953"/>
      <c r="X2953"/>
      <c r="Y2953"/>
      <c r="Z2953"/>
      <c r="AA2953"/>
      <c r="AB2953"/>
      <c r="AC2953"/>
    </row>
    <row r="2954" spans="2:29" s="14" customFormat="1" x14ac:dyDescent="0.25">
      <c r="B2954"/>
      <c r="C2954"/>
      <c r="D2954"/>
      <c r="E2954"/>
      <c r="F2954"/>
      <c r="G2954"/>
      <c r="H2954"/>
      <c r="I2954"/>
      <c r="J2954"/>
      <c r="K2954" s="91"/>
      <c r="L2954" s="91"/>
      <c r="M2954" s="91"/>
      <c r="R2954"/>
      <c r="S2954"/>
      <c r="T2954"/>
      <c r="U2954"/>
      <c r="V2954"/>
      <c r="W2954"/>
      <c r="X2954"/>
      <c r="Y2954"/>
      <c r="Z2954"/>
      <c r="AA2954"/>
      <c r="AB2954"/>
      <c r="AC2954"/>
    </row>
    <row r="2955" spans="2:29" s="14" customFormat="1" x14ac:dyDescent="0.25">
      <c r="B2955"/>
      <c r="C2955"/>
      <c r="D2955"/>
      <c r="E2955"/>
      <c r="F2955"/>
      <c r="G2955"/>
      <c r="H2955"/>
      <c r="I2955"/>
      <c r="J2955"/>
      <c r="K2955" s="91"/>
      <c r="L2955" s="91"/>
      <c r="M2955" s="91"/>
      <c r="R2955"/>
      <c r="S2955"/>
      <c r="T2955"/>
      <c r="U2955"/>
      <c r="V2955"/>
      <c r="W2955"/>
      <c r="X2955"/>
      <c r="Y2955"/>
      <c r="Z2955"/>
      <c r="AA2955"/>
      <c r="AB2955"/>
      <c r="AC2955"/>
    </row>
    <row r="2956" spans="2:29" s="14" customFormat="1" x14ac:dyDescent="0.25">
      <c r="B2956"/>
      <c r="C2956"/>
      <c r="D2956"/>
      <c r="E2956"/>
      <c r="F2956"/>
      <c r="G2956"/>
      <c r="H2956"/>
      <c r="I2956"/>
      <c r="J2956"/>
      <c r="K2956" s="91"/>
      <c r="L2956" s="91"/>
      <c r="M2956" s="91"/>
      <c r="R2956"/>
      <c r="S2956"/>
      <c r="T2956"/>
      <c r="U2956"/>
      <c r="V2956"/>
      <c r="W2956"/>
      <c r="X2956"/>
      <c r="Y2956"/>
      <c r="Z2956"/>
      <c r="AA2956"/>
      <c r="AB2956"/>
      <c r="AC2956"/>
    </row>
    <row r="2957" spans="2:29" s="14" customFormat="1" x14ac:dyDescent="0.25">
      <c r="B2957"/>
      <c r="C2957"/>
      <c r="D2957"/>
      <c r="E2957"/>
      <c r="F2957"/>
      <c r="G2957"/>
      <c r="H2957"/>
      <c r="I2957"/>
      <c r="J2957"/>
      <c r="K2957" s="91"/>
      <c r="L2957" s="91"/>
      <c r="M2957" s="91"/>
      <c r="R2957"/>
      <c r="S2957"/>
      <c r="T2957"/>
      <c r="U2957"/>
      <c r="V2957"/>
      <c r="W2957"/>
      <c r="X2957"/>
      <c r="Y2957"/>
      <c r="Z2957"/>
      <c r="AA2957"/>
      <c r="AB2957"/>
      <c r="AC2957"/>
    </row>
    <row r="2958" spans="2:29" s="14" customFormat="1" x14ac:dyDescent="0.25">
      <c r="B2958"/>
      <c r="C2958"/>
      <c r="D2958"/>
      <c r="E2958"/>
      <c r="F2958"/>
      <c r="G2958"/>
      <c r="H2958"/>
      <c r="I2958"/>
      <c r="J2958"/>
      <c r="K2958" s="91"/>
      <c r="L2958" s="91"/>
      <c r="M2958" s="91"/>
      <c r="R2958"/>
      <c r="S2958"/>
      <c r="T2958"/>
      <c r="U2958"/>
      <c r="V2958"/>
      <c r="W2958"/>
      <c r="X2958"/>
      <c r="Y2958"/>
      <c r="Z2958"/>
      <c r="AA2958"/>
      <c r="AB2958"/>
      <c r="AC2958"/>
    </row>
    <row r="2959" spans="2:29" s="14" customFormat="1" x14ac:dyDescent="0.25">
      <c r="B2959"/>
      <c r="C2959"/>
      <c r="D2959"/>
      <c r="E2959"/>
      <c r="F2959"/>
      <c r="G2959"/>
      <c r="H2959"/>
      <c r="I2959"/>
      <c r="J2959"/>
      <c r="K2959" s="91"/>
      <c r="L2959" s="91"/>
      <c r="M2959" s="91"/>
      <c r="R2959"/>
      <c r="S2959"/>
      <c r="T2959"/>
      <c r="U2959"/>
      <c r="V2959"/>
      <c r="W2959"/>
      <c r="X2959"/>
      <c r="Y2959"/>
      <c r="Z2959"/>
      <c r="AA2959"/>
      <c r="AB2959"/>
      <c r="AC2959"/>
    </row>
    <row r="2960" spans="2:29" s="14" customFormat="1" x14ac:dyDescent="0.25">
      <c r="B2960"/>
      <c r="C2960"/>
      <c r="D2960"/>
      <c r="E2960"/>
      <c r="F2960"/>
      <c r="G2960"/>
      <c r="H2960"/>
      <c r="I2960"/>
      <c r="J2960"/>
      <c r="K2960" s="91"/>
      <c r="L2960" s="91"/>
      <c r="M2960" s="91"/>
      <c r="R2960"/>
      <c r="S2960"/>
      <c r="T2960"/>
      <c r="U2960"/>
      <c r="V2960"/>
      <c r="W2960"/>
      <c r="X2960"/>
      <c r="Y2960"/>
      <c r="Z2960"/>
      <c r="AA2960"/>
      <c r="AB2960"/>
      <c r="AC2960"/>
    </row>
    <row r="2961" spans="2:29" s="14" customFormat="1" x14ac:dyDescent="0.25">
      <c r="B2961"/>
      <c r="C2961"/>
      <c r="D2961"/>
      <c r="E2961"/>
      <c r="F2961"/>
      <c r="G2961"/>
      <c r="H2961"/>
      <c r="I2961"/>
      <c r="J2961"/>
      <c r="K2961" s="91"/>
      <c r="L2961" s="91"/>
      <c r="M2961" s="91"/>
      <c r="R2961"/>
      <c r="S2961"/>
      <c r="T2961"/>
      <c r="U2961"/>
      <c r="V2961"/>
      <c r="W2961"/>
      <c r="X2961"/>
      <c r="Y2961"/>
      <c r="Z2961"/>
      <c r="AA2961"/>
      <c r="AB2961"/>
      <c r="AC2961"/>
    </row>
    <row r="2962" spans="2:29" s="14" customFormat="1" x14ac:dyDescent="0.25">
      <c r="B2962"/>
      <c r="C2962"/>
      <c r="D2962"/>
      <c r="E2962"/>
      <c r="F2962"/>
      <c r="G2962"/>
      <c r="H2962"/>
      <c r="I2962"/>
      <c r="J2962"/>
      <c r="K2962" s="91"/>
      <c r="L2962" s="91"/>
      <c r="M2962" s="91"/>
      <c r="R2962"/>
      <c r="S2962"/>
      <c r="T2962"/>
      <c r="U2962"/>
      <c r="V2962"/>
      <c r="W2962"/>
      <c r="X2962"/>
      <c r="Y2962"/>
      <c r="Z2962"/>
      <c r="AA2962"/>
      <c r="AB2962"/>
      <c r="AC2962"/>
    </row>
    <row r="2963" spans="2:29" s="14" customFormat="1" x14ac:dyDescent="0.25">
      <c r="B2963"/>
      <c r="C2963"/>
      <c r="D2963"/>
      <c r="E2963"/>
      <c r="F2963"/>
      <c r="G2963"/>
      <c r="H2963"/>
      <c r="I2963"/>
      <c r="J2963"/>
      <c r="K2963" s="91"/>
      <c r="L2963" s="91"/>
      <c r="M2963" s="91"/>
      <c r="R2963"/>
      <c r="S2963"/>
      <c r="T2963"/>
      <c r="U2963"/>
      <c r="V2963"/>
      <c r="W2963"/>
      <c r="X2963"/>
      <c r="Y2963"/>
      <c r="Z2963"/>
      <c r="AA2963"/>
      <c r="AB2963"/>
      <c r="AC2963"/>
    </row>
    <row r="2964" spans="2:29" s="14" customFormat="1" x14ac:dyDescent="0.25">
      <c r="B2964"/>
      <c r="C2964"/>
      <c r="D2964"/>
      <c r="E2964"/>
      <c r="F2964"/>
      <c r="G2964"/>
      <c r="H2964"/>
      <c r="I2964"/>
      <c r="J2964"/>
      <c r="K2964" s="91"/>
      <c r="L2964" s="91"/>
      <c r="M2964" s="91"/>
      <c r="R2964"/>
      <c r="S2964"/>
      <c r="T2964"/>
      <c r="U2964"/>
      <c r="V2964"/>
      <c r="W2964"/>
      <c r="X2964"/>
      <c r="Y2964"/>
      <c r="Z2964"/>
      <c r="AA2964"/>
      <c r="AB2964"/>
      <c r="AC2964"/>
    </row>
    <row r="2965" spans="2:29" s="14" customFormat="1" x14ac:dyDescent="0.25">
      <c r="B2965"/>
      <c r="C2965"/>
      <c r="D2965"/>
      <c r="E2965"/>
      <c r="F2965"/>
      <c r="G2965"/>
      <c r="H2965"/>
      <c r="I2965"/>
      <c r="J2965"/>
      <c r="K2965" s="91"/>
      <c r="L2965" s="91"/>
      <c r="M2965" s="91"/>
      <c r="R2965"/>
      <c r="S2965"/>
      <c r="T2965"/>
      <c r="U2965"/>
      <c r="V2965"/>
      <c r="W2965"/>
      <c r="X2965"/>
      <c r="Y2965"/>
      <c r="Z2965"/>
      <c r="AA2965"/>
      <c r="AB2965"/>
      <c r="AC2965"/>
    </row>
    <row r="2966" spans="2:29" s="14" customFormat="1" x14ac:dyDescent="0.25">
      <c r="B2966"/>
      <c r="C2966"/>
      <c r="D2966"/>
      <c r="E2966"/>
      <c r="F2966"/>
      <c r="G2966"/>
      <c r="H2966"/>
      <c r="I2966"/>
      <c r="J2966"/>
      <c r="K2966" s="91"/>
      <c r="L2966" s="91"/>
      <c r="M2966" s="91"/>
      <c r="R2966"/>
      <c r="S2966"/>
      <c r="T2966"/>
      <c r="U2966"/>
      <c r="V2966"/>
      <c r="W2966"/>
      <c r="X2966"/>
      <c r="Y2966"/>
      <c r="Z2966"/>
      <c r="AA2966"/>
      <c r="AB2966"/>
      <c r="AC2966"/>
    </row>
    <row r="2967" spans="2:29" s="14" customFormat="1" x14ac:dyDescent="0.25">
      <c r="B2967"/>
      <c r="C2967"/>
      <c r="D2967"/>
      <c r="E2967"/>
      <c r="F2967"/>
      <c r="G2967"/>
      <c r="H2967"/>
      <c r="I2967"/>
      <c r="J2967"/>
      <c r="K2967" s="91"/>
      <c r="L2967" s="91"/>
      <c r="M2967" s="91"/>
      <c r="R2967"/>
      <c r="S2967"/>
      <c r="T2967"/>
      <c r="U2967"/>
      <c r="V2967"/>
      <c r="W2967"/>
      <c r="X2967"/>
      <c r="Y2967"/>
      <c r="Z2967"/>
      <c r="AA2967"/>
      <c r="AB2967"/>
      <c r="AC2967"/>
    </row>
    <row r="2968" spans="2:29" s="14" customFormat="1" x14ac:dyDescent="0.25">
      <c r="B2968"/>
      <c r="C2968"/>
      <c r="D2968"/>
      <c r="E2968"/>
      <c r="F2968"/>
      <c r="G2968"/>
      <c r="H2968"/>
      <c r="I2968"/>
      <c r="J2968"/>
      <c r="K2968" s="91"/>
      <c r="L2968" s="91"/>
      <c r="M2968" s="91"/>
      <c r="R2968"/>
      <c r="S2968"/>
      <c r="T2968"/>
      <c r="U2968"/>
      <c r="V2968"/>
      <c r="W2968"/>
      <c r="X2968"/>
      <c r="Y2968"/>
      <c r="Z2968"/>
      <c r="AA2968"/>
      <c r="AB2968"/>
      <c r="AC2968"/>
    </row>
    <row r="2969" spans="2:29" s="14" customFormat="1" x14ac:dyDescent="0.25">
      <c r="B2969"/>
      <c r="C2969"/>
      <c r="D2969"/>
      <c r="E2969"/>
      <c r="F2969"/>
      <c r="G2969"/>
      <c r="H2969"/>
      <c r="I2969"/>
      <c r="J2969"/>
      <c r="K2969" s="91"/>
      <c r="L2969" s="91"/>
      <c r="M2969" s="91"/>
      <c r="R2969"/>
      <c r="S2969"/>
      <c r="T2969"/>
      <c r="U2969"/>
      <c r="V2969"/>
      <c r="W2969"/>
      <c r="X2969"/>
      <c r="Y2969"/>
      <c r="Z2969"/>
      <c r="AA2969"/>
      <c r="AB2969"/>
      <c r="AC2969"/>
    </row>
    <row r="2970" spans="2:29" s="14" customFormat="1" x14ac:dyDescent="0.25">
      <c r="B2970"/>
      <c r="C2970"/>
      <c r="D2970"/>
      <c r="E2970"/>
      <c r="F2970"/>
      <c r="G2970"/>
      <c r="H2970"/>
      <c r="I2970"/>
      <c r="J2970"/>
      <c r="K2970" s="91"/>
      <c r="L2970" s="91"/>
      <c r="M2970" s="91"/>
      <c r="R2970"/>
      <c r="S2970"/>
      <c r="T2970"/>
      <c r="U2970"/>
      <c r="V2970"/>
      <c r="W2970"/>
      <c r="X2970"/>
      <c r="Y2970"/>
      <c r="Z2970"/>
      <c r="AA2970"/>
      <c r="AB2970"/>
      <c r="AC2970"/>
    </row>
    <row r="2971" spans="2:29" s="14" customFormat="1" x14ac:dyDescent="0.25">
      <c r="B2971"/>
      <c r="C2971"/>
      <c r="D2971"/>
      <c r="E2971"/>
      <c r="F2971"/>
      <c r="G2971"/>
      <c r="H2971"/>
      <c r="I2971"/>
      <c r="J2971"/>
      <c r="K2971" s="91"/>
      <c r="L2971" s="91"/>
      <c r="M2971" s="91"/>
      <c r="R2971"/>
      <c r="S2971"/>
      <c r="T2971"/>
      <c r="U2971"/>
      <c r="V2971"/>
      <c r="W2971"/>
      <c r="X2971"/>
      <c r="Y2971"/>
      <c r="Z2971"/>
      <c r="AA2971"/>
      <c r="AB2971"/>
      <c r="AC2971"/>
    </row>
    <row r="2972" spans="2:29" s="14" customFormat="1" x14ac:dyDescent="0.25">
      <c r="B2972"/>
      <c r="C2972"/>
      <c r="D2972"/>
      <c r="E2972"/>
      <c r="F2972"/>
      <c r="G2972"/>
      <c r="H2972"/>
      <c r="I2972"/>
      <c r="J2972"/>
      <c r="K2972" s="91"/>
      <c r="L2972" s="91"/>
      <c r="M2972" s="91"/>
      <c r="R2972"/>
      <c r="S2972"/>
      <c r="T2972"/>
      <c r="U2972"/>
      <c r="V2972"/>
      <c r="W2972"/>
      <c r="X2972"/>
      <c r="Y2972"/>
      <c r="Z2972"/>
      <c r="AA2972"/>
      <c r="AB2972"/>
      <c r="AC2972"/>
    </row>
    <row r="2973" spans="2:29" s="14" customFormat="1" x14ac:dyDescent="0.25">
      <c r="B2973"/>
      <c r="C2973"/>
      <c r="D2973"/>
      <c r="E2973"/>
      <c r="F2973"/>
      <c r="G2973"/>
      <c r="H2973"/>
      <c r="I2973"/>
      <c r="J2973"/>
      <c r="K2973" s="91"/>
      <c r="L2973" s="91"/>
      <c r="M2973" s="91"/>
      <c r="R2973"/>
      <c r="S2973"/>
      <c r="T2973"/>
      <c r="U2973"/>
      <c r="V2973"/>
      <c r="W2973"/>
      <c r="X2973"/>
      <c r="Y2973"/>
      <c r="Z2973"/>
      <c r="AA2973"/>
      <c r="AB2973"/>
      <c r="AC2973"/>
    </row>
    <row r="2974" spans="2:29" s="14" customFormat="1" x14ac:dyDescent="0.25">
      <c r="B2974"/>
      <c r="C2974"/>
      <c r="D2974"/>
      <c r="E2974"/>
      <c r="F2974"/>
      <c r="G2974"/>
      <c r="H2974"/>
      <c r="I2974"/>
      <c r="J2974"/>
      <c r="K2974" s="91"/>
      <c r="L2974" s="91"/>
      <c r="M2974" s="91"/>
      <c r="R2974"/>
      <c r="S2974"/>
      <c r="T2974"/>
      <c r="U2974"/>
      <c r="V2974"/>
      <c r="W2974"/>
      <c r="X2974"/>
      <c r="Y2974"/>
      <c r="Z2974"/>
      <c r="AA2974"/>
      <c r="AB2974"/>
      <c r="AC2974"/>
    </row>
    <row r="2975" spans="2:29" s="14" customFormat="1" x14ac:dyDescent="0.25">
      <c r="B2975"/>
      <c r="C2975"/>
      <c r="D2975"/>
      <c r="E2975"/>
      <c r="F2975"/>
      <c r="G2975"/>
      <c r="H2975"/>
      <c r="I2975"/>
      <c r="J2975"/>
      <c r="K2975" s="91"/>
      <c r="L2975" s="91"/>
      <c r="M2975" s="91"/>
      <c r="R2975"/>
      <c r="S2975"/>
      <c r="T2975"/>
      <c r="U2975"/>
      <c r="V2975"/>
      <c r="W2975"/>
      <c r="X2975"/>
      <c r="Y2975"/>
      <c r="Z2975"/>
      <c r="AA2975"/>
      <c r="AB2975"/>
      <c r="AC2975"/>
    </row>
    <row r="2976" spans="2:29" s="14" customFormat="1" x14ac:dyDescent="0.25">
      <c r="B2976"/>
      <c r="C2976"/>
      <c r="D2976"/>
      <c r="E2976"/>
      <c r="F2976"/>
      <c r="G2976"/>
      <c r="H2976"/>
      <c r="I2976"/>
      <c r="J2976"/>
      <c r="K2976" s="91"/>
      <c r="L2976" s="91"/>
      <c r="M2976" s="91"/>
      <c r="R2976"/>
      <c r="S2976"/>
      <c r="T2976"/>
      <c r="U2976"/>
      <c r="V2976"/>
      <c r="W2976"/>
      <c r="X2976"/>
      <c r="Y2976"/>
      <c r="Z2976"/>
      <c r="AA2976"/>
      <c r="AB2976"/>
      <c r="AC2976"/>
    </row>
    <row r="2977" spans="2:29" s="14" customFormat="1" x14ac:dyDescent="0.25">
      <c r="B2977"/>
      <c r="C2977"/>
      <c r="D2977"/>
      <c r="E2977"/>
      <c r="F2977"/>
      <c r="G2977"/>
      <c r="H2977"/>
      <c r="I2977"/>
      <c r="J2977"/>
      <c r="K2977" s="91"/>
      <c r="L2977" s="91"/>
      <c r="M2977" s="91"/>
      <c r="R2977"/>
      <c r="S2977"/>
      <c r="T2977"/>
      <c r="U2977"/>
      <c r="V2977"/>
      <c r="W2977"/>
      <c r="X2977"/>
      <c r="Y2977"/>
      <c r="Z2977"/>
      <c r="AA2977"/>
      <c r="AB2977"/>
      <c r="AC2977"/>
    </row>
    <row r="2978" spans="2:29" s="14" customFormat="1" x14ac:dyDescent="0.25">
      <c r="B2978"/>
      <c r="C2978"/>
      <c r="D2978"/>
      <c r="E2978"/>
      <c r="F2978"/>
      <c r="G2978"/>
      <c r="H2978"/>
      <c r="I2978"/>
      <c r="J2978"/>
      <c r="K2978" s="91"/>
      <c r="L2978" s="91"/>
      <c r="M2978" s="91"/>
      <c r="R2978"/>
      <c r="S2978"/>
      <c r="T2978"/>
      <c r="U2978"/>
      <c r="V2978"/>
      <c r="W2978"/>
      <c r="X2978"/>
      <c r="Y2978"/>
      <c r="Z2978"/>
      <c r="AA2978"/>
      <c r="AB2978"/>
      <c r="AC2978"/>
    </row>
    <row r="2979" spans="2:29" s="14" customFormat="1" x14ac:dyDescent="0.25">
      <c r="B2979"/>
      <c r="C2979"/>
      <c r="D2979"/>
      <c r="E2979"/>
      <c r="F2979"/>
      <c r="G2979"/>
      <c r="H2979"/>
      <c r="I2979"/>
      <c r="J2979"/>
      <c r="K2979" s="91"/>
      <c r="L2979" s="91"/>
      <c r="M2979" s="91"/>
      <c r="R2979"/>
      <c r="S2979"/>
      <c r="T2979"/>
      <c r="U2979"/>
      <c r="V2979"/>
      <c r="W2979"/>
      <c r="X2979"/>
      <c r="Y2979"/>
      <c r="Z2979"/>
      <c r="AA2979"/>
      <c r="AB2979"/>
      <c r="AC2979"/>
    </row>
    <row r="2980" spans="2:29" s="14" customFormat="1" x14ac:dyDescent="0.25">
      <c r="B2980"/>
      <c r="C2980"/>
      <c r="D2980"/>
      <c r="E2980"/>
      <c r="F2980"/>
      <c r="G2980"/>
      <c r="H2980"/>
      <c r="I2980"/>
      <c r="J2980"/>
      <c r="K2980" s="91"/>
      <c r="L2980" s="91"/>
      <c r="M2980" s="91"/>
      <c r="R2980"/>
      <c r="S2980"/>
      <c r="T2980"/>
      <c r="U2980"/>
      <c r="V2980"/>
      <c r="W2980"/>
      <c r="X2980"/>
      <c r="Y2980"/>
      <c r="Z2980"/>
      <c r="AA2980"/>
      <c r="AB2980"/>
      <c r="AC2980"/>
    </row>
    <row r="2981" spans="2:29" s="14" customFormat="1" x14ac:dyDescent="0.25">
      <c r="B2981"/>
      <c r="C2981"/>
      <c r="D2981"/>
      <c r="E2981"/>
      <c r="F2981"/>
      <c r="G2981"/>
      <c r="H2981"/>
      <c r="I2981"/>
      <c r="J2981"/>
      <c r="K2981" s="91"/>
      <c r="L2981" s="91"/>
      <c r="M2981" s="91"/>
      <c r="R2981"/>
      <c r="S2981"/>
      <c r="T2981"/>
      <c r="U2981"/>
      <c r="V2981"/>
      <c r="W2981"/>
      <c r="X2981"/>
      <c r="Y2981"/>
      <c r="Z2981"/>
      <c r="AA2981"/>
      <c r="AB2981"/>
      <c r="AC2981"/>
    </row>
    <row r="2982" spans="2:29" s="14" customFormat="1" x14ac:dyDescent="0.25">
      <c r="B2982"/>
      <c r="C2982"/>
      <c r="D2982"/>
      <c r="E2982"/>
      <c r="F2982"/>
      <c r="G2982"/>
      <c r="H2982"/>
      <c r="I2982"/>
      <c r="J2982"/>
      <c r="K2982" s="91"/>
      <c r="L2982" s="91"/>
      <c r="M2982" s="91"/>
      <c r="R2982"/>
      <c r="S2982"/>
      <c r="T2982"/>
      <c r="U2982"/>
      <c r="V2982"/>
      <c r="W2982"/>
      <c r="X2982"/>
      <c r="Y2982"/>
      <c r="Z2982"/>
      <c r="AA2982"/>
      <c r="AB2982"/>
      <c r="AC2982"/>
    </row>
    <row r="2983" spans="2:29" s="14" customFormat="1" x14ac:dyDescent="0.25">
      <c r="B2983"/>
      <c r="C2983"/>
      <c r="D2983"/>
      <c r="E2983"/>
      <c r="F2983"/>
      <c r="G2983"/>
      <c r="H2983"/>
      <c r="I2983"/>
      <c r="J2983"/>
      <c r="K2983" s="91"/>
      <c r="L2983" s="91"/>
      <c r="M2983" s="91"/>
      <c r="R2983"/>
      <c r="S2983"/>
      <c r="T2983"/>
      <c r="U2983"/>
      <c r="V2983"/>
      <c r="W2983"/>
      <c r="X2983"/>
      <c r="Y2983"/>
      <c r="Z2983"/>
      <c r="AA2983"/>
      <c r="AB2983"/>
      <c r="AC2983"/>
    </row>
    <row r="2984" spans="2:29" s="14" customFormat="1" x14ac:dyDescent="0.25">
      <c r="B2984"/>
      <c r="C2984"/>
      <c r="D2984"/>
      <c r="E2984"/>
      <c r="F2984"/>
      <c r="G2984"/>
      <c r="H2984"/>
      <c r="I2984"/>
      <c r="J2984"/>
      <c r="K2984" s="91"/>
      <c r="L2984" s="91"/>
      <c r="M2984" s="91"/>
      <c r="R2984"/>
      <c r="S2984"/>
      <c r="T2984"/>
      <c r="U2984"/>
      <c r="V2984"/>
      <c r="W2984"/>
      <c r="X2984"/>
      <c r="Y2984"/>
      <c r="Z2984"/>
      <c r="AA2984"/>
      <c r="AB2984"/>
      <c r="AC2984"/>
    </row>
    <row r="2985" spans="2:29" s="14" customFormat="1" x14ac:dyDescent="0.25">
      <c r="B2985"/>
      <c r="C2985"/>
      <c r="D2985"/>
      <c r="E2985"/>
      <c r="F2985"/>
      <c r="G2985"/>
      <c r="H2985"/>
      <c r="I2985"/>
      <c r="J2985"/>
      <c r="K2985" s="91"/>
      <c r="L2985" s="91"/>
      <c r="M2985" s="91"/>
      <c r="R2985"/>
      <c r="S2985"/>
      <c r="T2985"/>
      <c r="U2985"/>
      <c r="V2985"/>
      <c r="W2985"/>
      <c r="X2985"/>
      <c r="Y2985"/>
      <c r="Z2985"/>
      <c r="AA2985"/>
      <c r="AB2985"/>
      <c r="AC2985"/>
    </row>
    <row r="2986" spans="2:29" s="14" customFormat="1" x14ac:dyDescent="0.25">
      <c r="B2986"/>
      <c r="C2986"/>
      <c r="D2986"/>
      <c r="E2986"/>
      <c r="F2986"/>
      <c r="G2986"/>
      <c r="H2986"/>
      <c r="I2986"/>
      <c r="J2986"/>
      <c r="K2986" s="91"/>
      <c r="L2986" s="91"/>
      <c r="M2986" s="91"/>
      <c r="R2986"/>
      <c r="S2986"/>
      <c r="T2986"/>
      <c r="U2986"/>
      <c r="V2986"/>
      <c r="W2986"/>
      <c r="X2986"/>
      <c r="Y2986"/>
      <c r="Z2986"/>
      <c r="AA2986"/>
      <c r="AB2986"/>
      <c r="AC2986"/>
    </row>
    <row r="2987" spans="2:29" s="14" customFormat="1" x14ac:dyDescent="0.25">
      <c r="B2987"/>
      <c r="C2987"/>
      <c r="D2987"/>
      <c r="E2987"/>
      <c r="F2987"/>
      <c r="G2987"/>
      <c r="H2987"/>
      <c r="I2987"/>
      <c r="J2987"/>
      <c r="K2987" s="91"/>
      <c r="L2987" s="91"/>
      <c r="M2987" s="91"/>
      <c r="R2987"/>
      <c r="S2987"/>
      <c r="T2987"/>
      <c r="U2987"/>
      <c r="V2987"/>
      <c r="W2987"/>
      <c r="X2987"/>
      <c r="Y2987"/>
      <c r="Z2987"/>
      <c r="AA2987"/>
      <c r="AB2987"/>
      <c r="AC2987"/>
    </row>
    <row r="2988" spans="2:29" s="14" customFormat="1" x14ac:dyDescent="0.25">
      <c r="B2988"/>
      <c r="C2988"/>
      <c r="D2988"/>
      <c r="E2988"/>
      <c r="F2988"/>
      <c r="G2988"/>
      <c r="H2988"/>
      <c r="I2988"/>
      <c r="J2988"/>
      <c r="K2988" s="91"/>
      <c r="L2988" s="91"/>
      <c r="M2988" s="91"/>
      <c r="R2988"/>
      <c r="S2988"/>
      <c r="T2988"/>
      <c r="U2988"/>
      <c r="V2988"/>
      <c r="W2988"/>
      <c r="X2988"/>
      <c r="Y2988"/>
      <c r="Z2988"/>
      <c r="AA2988"/>
      <c r="AB2988"/>
      <c r="AC2988"/>
    </row>
    <row r="2989" spans="2:29" s="14" customFormat="1" x14ac:dyDescent="0.25">
      <c r="B2989"/>
      <c r="C2989"/>
      <c r="D2989"/>
      <c r="E2989"/>
      <c r="F2989"/>
      <c r="G2989"/>
      <c r="H2989"/>
      <c r="I2989"/>
      <c r="J2989"/>
      <c r="K2989" s="91"/>
      <c r="L2989" s="91"/>
      <c r="M2989" s="91"/>
      <c r="R2989"/>
      <c r="S2989"/>
      <c r="T2989"/>
      <c r="U2989"/>
      <c r="V2989"/>
      <c r="W2989"/>
      <c r="X2989"/>
      <c r="Y2989"/>
      <c r="Z2989"/>
      <c r="AA2989"/>
      <c r="AB2989"/>
      <c r="AC2989"/>
    </row>
    <row r="2990" spans="2:29" s="14" customFormat="1" x14ac:dyDescent="0.25">
      <c r="B2990"/>
      <c r="C2990"/>
      <c r="D2990"/>
      <c r="E2990"/>
      <c r="F2990"/>
      <c r="G2990"/>
      <c r="H2990"/>
      <c r="I2990"/>
      <c r="J2990"/>
      <c r="K2990" s="91"/>
      <c r="L2990" s="91"/>
      <c r="M2990" s="91"/>
      <c r="R2990"/>
      <c r="S2990"/>
      <c r="T2990"/>
      <c r="U2990"/>
      <c r="V2990"/>
      <c r="W2990"/>
      <c r="X2990"/>
      <c r="Y2990"/>
      <c r="Z2990"/>
      <c r="AA2990"/>
      <c r="AB2990"/>
      <c r="AC2990"/>
    </row>
    <row r="2991" spans="2:29" s="14" customFormat="1" x14ac:dyDescent="0.25">
      <c r="B2991"/>
      <c r="C2991"/>
      <c r="D2991"/>
      <c r="E2991"/>
      <c r="F2991"/>
      <c r="G2991"/>
      <c r="H2991"/>
      <c r="I2991"/>
      <c r="J2991"/>
      <c r="K2991" s="91"/>
      <c r="L2991" s="91"/>
      <c r="M2991" s="91"/>
      <c r="R2991"/>
      <c r="S2991"/>
      <c r="T2991"/>
      <c r="U2991"/>
      <c r="V2991"/>
      <c r="W2991"/>
      <c r="X2991"/>
      <c r="Y2991"/>
      <c r="Z2991"/>
      <c r="AA2991"/>
      <c r="AB2991"/>
      <c r="AC2991"/>
    </row>
    <row r="2992" spans="2:29" s="14" customFormat="1" x14ac:dyDescent="0.25">
      <c r="B2992"/>
      <c r="C2992"/>
      <c r="D2992"/>
      <c r="E2992"/>
      <c r="F2992"/>
      <c r="G2992"/>
      <c r="H2992"/>
      <c r="I2992"/>
      <c r="J2992"/>
      <c r="K2992" s="91"/>
      <c r="L2992" s="91"/>
      <c r="M2992" s="91"/>
      <c r="R2992"/>
      <c r="S2992"/>
      <c r="T2992"/>
      <c r="U2992"/>
      <c r="V2992"/>
      <c r="W2992"/>
      <c r="X2992"/>
      <c r="Y2992"/>
      <c r="Z2992"/>
      <c r="AA2992"/>
      <c r="AB2992"/>
      <c r="AC2992"/>
    </row>
    <row r="2993" spans="2:29" s="14" customFormat="1" x14ac:dyDescent="0.25">
      <c r="B2993"/>
      <c r="C2993"/>
      <c r="D2993"/>
      <c r="E2993"/>
      <c r="F2993"/>
      <c r="G2993"/>
      <c r="H2993"/>
      <c r="I2993"/>
      <c r="J2993"/>
      <c r="K2993" s="91"/>
      <c r="L2993" s="91"/>
      <c r="M2993" s="91"/>
      <c r="R2993"/>
      <c r="S2993"/>
      <c r="T2993"/>
      <c r="U2993"/>
      <c r="V2993"/>
      <c r="W2993"/>
      <c r="X2993"/>
      <c r="Y2993"/>
      <c r="Z2993"/>
      <c r="AA2993"/>
      <c r="AB2993"/>
      <c r="AC2993"/>
    </row>
    <row r="2994" spans="2:29" s="14" customFormat="1" x14ac:dyDescent="0.25">
      <c r="B2994"/>
      <c r="C2994"/>
      <c r="D2994"/>
      <c r="E2994"/>
      <c r="F2994"/>
      <c r="G2994"/>
      <c r="H2994"/>
      <c r="I2994"/>
      <c r="J2994"/>
      <c r="K2994" s="91"/>
      <c r="L2994" s="91"/>
      <c r="M2994" s="91"/>
      <c r="R2994"/>
      <c r="S2994"/>
      <c r="T2994"/>
      <c r="U2994"/>
      <c r="V2994"/>
      <c r="W2994"/>
      <c r="X2994"/>
      <c r="Y2994"/>
      <c r="Z2994"/>
      <c r="AA2994"/>
      <c r="AB2994"/>
      <c r="AC2994"/>
    </row>
    <row r="2995" spans="2:29" s="14" customFormat="1" x14ac:dyDescent="0.25">
      <c r="B2995"/>
      <c r="C2995"/>
      <c r="D2995"/>
      <c r="E2995"/>
      <c r="F2995"/>
      <c r="G2995"/>
      <c r="H2995"/>
      <c r="I2995"/>
      <c r="J2995"/>
      <c r="K2995" s="91"/>
      <c r="L2995" s="91"/>
      <c r="M2995" s="91"/>
      <c r="R2995"/>
      <c r="S2995"/>
      <c r="T2995"/>
      <c r="U2995"/>
      <c r="V2995"/>
      <c r="W2995"/>
      <c r="X2995"/>
      <c r="Y2995"/>
      <c r="Z2995"/>
      <c r="AA2995"/>
      <c r="AB2995"/>
      <c r="AC2995"/>
    </row>
    <row r="2996" spans="2:29" s="14" customFormat="1" x14ac:dyDescent="0.25">
      <c r="B2996"/>
      <c r="C2996"/>
      <c r="D2996"/>
      <c r="E2996"/>
      <c r="F2996"/>
      <c r="G2996"/>
      <c r="H2996"/>
      <c r="I2996"/>
      <c r="J2996"/>
      <c r="K2996" s="91"/>
      <c r="L2996" s="91"/>
      <c r="M2996" s="91"/>
      <c r="R2996"/>
      <c r="S2996"/>
      <c r="T2996"/>
      <c r="U2996"/>
      <c r="V2996"/>
      <c r="W2996"/>
      <c r="X2996"/>
      <c r="Y2996"/>
      <c r="Z2996"/>
      <c r="AA2996"/>
      <c r="AB2996"/>
      <c r="AC2996"/>
    </row>
    <row r="2997" spans="2:29" s="14" customFormat="1" x14ac:dyDescent="0.25">
      <c r="B2997"/>
      <c r="C2997"/>
      <c r="D2997"/>
      <c r="E2997"/>
      <c r="F2997"/>
      <c r="G2997"/>
      <c r="H2997"/>
      <c r="I2997"/>
      <c r="J2997"/>
      <c r="K2997" s="91"/>
      <c r="L2997" s="91"/>
      <c r="M2997" s="91"/>
      <c r="R2997"/>
      <c r="S2997"/>
      <c r="T2997"/>
      <c r="U2997"/>
      <c r="V2997"/>
      <c r="W2997"/>
      <c r="X2997"/>
      <c r="Y2997"/>
      <c r="Z2997"/>
      <c r="AA2997"/>
      <c r="AB2997"/>
      <c r="AC2997"/>
    </row>
    <row r="2998" spans="2:29" s="14" customFormat="1" x14ac:dyDescent="0.25">
      <c r="B2998"/>
      <c r="C2998"/>
      <c r="D2998"/>
      <c r="E2998"/>
      <c r="F2998"/>
      <c r="G2998"/>
      <c r="H2998"/>
      <c r="I2998"/>
      <c r="J2998"/>
      <c r="K2998" s="91"/>
      <c r="L2998" s="91"/>
      <c r="M2998" s="91"/>
      <c r="R2998"/>
      <c r="S2998"/>
      <c r="T2998"/>
      <c r="U2998"/>
      <c r="V2998"/>
      <c r="W2998"/>
      <c r="X2998"/>
      <c r="Y2998"/>
      <c r="Z2998"/>
      <c r="AA2998"/>
      <c r="AB2998"/>
      <c r="AC2998"/>
    </row>
    <row r="2999" spans="2:29" s="14" customFormat="1" x14ac:dyDescent="0.25">
      <c r="B2999"/>
      <c r="C2999"/>
      <c r="D2999"/>
      <c r="E2999"/>
      <c r="F2999"/>
      <c r="G2999"/>
      <c r="H2999"/>
      <c r="I2999"/>
      <c r="J2999"/>
      <c r="K2999" s="91"/>
      <c r="L2999" s="91"/>
      <c r="M2999" s="91"/>
      <c r="R2999"/>
      <c r="S2999"/>
      <c r="T2999"/>
      <c r="U2999"/>
      <c r="V2999"/>
      <c r="W2999"/>
      <c r="X2999"/>
      <c r="Y2999"/>
      <c r="Z2999"/>
      <c r="AA2999"/>
      <c r="AB2999"/>
      <c r="AC2999"/>
    </row>
    <row r="3000" spans="2:29" s="14" customFormat="1" x14ac:dyDescent="0.25">
      <c r="B3000"/>
      <c r="C3000"/>
      <c r="D3000"/>
      <c r="E3000"/>
      <c r="F3000"/>
      <c r="G3000"/>
      <c r="H3000"/>
      <c r="I3000"/>
      <c r="J3000"/>
      <c r="K3000" s="91"/>
      <c r="L3000" s="91"/>
      <c r="M3000" s="91"/>
      <c r="R3000"/>
      <c r="S3000"/>
      <c r="T3000"/>
      <c r="U3000"/>
      <c r="V3000"/>
      <c r="W3000"/>
      <c r="X3000"/>
      <c r="Y3000"/>
      <c r="Z3000"/>
      <c r="AA3000"/>
      <c r="AB3000"/>
      <c r="AC3000"/>
    </row>
    <row r="3001" spans="2:29" s="14" customFormat="1" x14ac:dyDescent="0.25">
      <c r="B3001"/>
      <c r="C3001"/>
      <c r="D3001"/>
      <c r="E3001"/>
      <c r="F3001"/>
      <c r="G3001"/>
      <c r="H3001"/>
      <c r="I3001"/>
      <c r="J3001"/>
      <c r="K3001" s="91"/>
      <c r="L3001" s="91"/>
      <c r="M3001" s="91"/>
      <c r="R3001"/>
      <c r="S3001"/>
      <c r="T3001"/>
      <c r="U3001"/>
      <c r="V3001"/>
      <c r="W3001"/>
      <c r="X3001"/>
      <c r="Y3001"/>
      <c r="Z3001"/>
      <c r="AA3001"/>
      <c r="AB3001"/>
      <c r="AC3001"/>
    </row>
    <row r="3002" spans="2:29" s="14" customFormat="1" x14ac:dyDescent="0.25">
      <c r="B3002"/>
      <c r="C3002"/>
      <c r="D3002"/>
      <c r="E3002"/>
      <c r="F3002"/>
      <c r="G3002"/>
      <c r="H3002"/>
      <c r="I3002"/>
      <c r="J3002"/>
      <c r="K3002" s="91"/>
      <c r="L3002" s="91"/>
      <c r="M3002" s="91"/>
      <c r="R3002"/>
      <c r="S3002"/>
      <c r="T3002"/>
      <c r="U3002"/>
      <c r="V3002"/>
      <c r="W3002"/>
      <c r="X3002"/>
      <c r="Y3002"/>
      <c r="Z3002"/>
      <c r="AA3002"/>
      <c r="AB3002"/>
      <c r="AC3002"/>
    </row>
    <row r="3003" spans="2:29" s="14" customFormat="1" x14ac:dyDescent="0.25">
      <c r="B3003"/>
      <c r="C3003"/>
      <c r="D3003"/>
      <c r="E3003"/>
      <c r="F3003"/>
      <c r="G3003"/>
      <c r="H3003"/>
      <c r="I3003"/>
      <c r="J3003"/>
      <c r="K3003" s="91"/>
      <c r="L3003" s="91"/>
      <c r="M3003" s="91"/>
      <c r="R3003"/>
      <c r="S3003"/>
      <c r="T3003"/>
      <c r="U3003"/>
      <c r="V3003"/>
      <c r="W3003"/>
      <c r="X3003"/>
      <c r="Y3003"/>
      <c r="Z3003"/>
      <c r="AA3003"/>
      <c r="AB3003"/>
      <c r="AC3003"/>
    </row>
    <row r="3004" spans="2:29" s="14" customFormat="1" x14ac:dyDescent="0.25">
      <c r="B3004"/>
      <c r="C3004"/>
      <c r="D3004"/>
      <c r="E3004"/>
      <c r="F3004"/>
      <c r="G3004"/>
      <c r="H3004"/>
      <c r="I3004"/>
      <c r="J3004"/>
      <c r="K3004" s="91"/>
      <c r="L3004" s="91"/>
      <c r="M3004" s="91"/>
      <c r="R3004"/>
      <c r="S3004"/>
      <c r="T3004"/>
      <c r="U3004"/>
      <c r="V3004"/>
      <c r="W3004"/>
      <c r="X3004"/>
      <c r="Y3004"/>
      <c r="Z3004"/>
      <c r="AA3004"/>
      <c r="AB3004"/>
      <c r="AC3004"/>
    </row>
    <row r="3005" spans="2:29" s="14" customFormat="1" x14ac:dyDescent="0.25">
      <c r="B3005"/>
      <c r="C3005"/>
      <c r="D3005"/>
      <c r="E3005"/>
      <c r="F3005"/>
      <c r="G3005"/>
      <c r="H3005"/>
      <c r="I3005"/>
      <c r="J3005"/>
      <c r="K3005" s="91"/>
      <c r="L3005" s="91"/>
      <c r="M3005" s="91"/>
      <c r="R3005"/>
      <c r="S3005"/>
      <c r="T3005"/>
      <c r="U3005"/>
      <c r="V3005"/>
      <c r="W3005"/>
      <c r="X3005"/>
      <c r="Y3005"/>
      <c r="Z3005"/>
      <c r="AA3005"/>
      <c r="AB3005"/>
      <c r="AC3005"/>
    </row>
    <row r="3006" spans="2:29" s="14" customFormat="1" x14ac:dyDescent="0.25">
      <c r="B3006"/>
      <c r="C3006"/>
      <c r="D3006"/>
      <c r="E3006"/>
      <c r="F3006"/>
      <c r="G3006"/>
      <c r="H3006"/>
      <c r="I3006"/>
      <c r="J3006"/>
      <c r="K3006" s="91"/>
      <c r="L3006" s="91"/>
      <c r="M3006" s="91"/>
      <c r="R3006"/>
      <c r="S3006"/>
      <c r="T3006"/>
      <c r="U3006"/>
      <c r="V3006"/>
      <c r="W3006"/>
      <c r="X3006"/>
      <c r="Y3006"/>
      <c r="Z3006"/>
      <c r="AA3006"/>
      <c r="AB3006"/>
      <c r="AC3006"/>
    </row>
    <row r="3007" spans="2:29" s="14" customFormat="1" x14ac:dyDescent="0.25">
      <c r="B3007"/>
      <c r="C3007"/>
      <c r="D3007"/>
      <c r="E3007"/>
      <c r="F3007"/>
      <c r="G3007"/>
      <c r="H3007"/>
      <c r="I3007"/>
      <c r="J3007"/>
      <c r="K3007" s="91"/>
      <c r="L3007" s="91"/>
      <c r="M3007" s="91"/>
      <c r="R3007"/>
      <c r="S3007"/>
      <c r="T3007"/>
      <c r="U3007"/>
      <c r="V3007"/>
      <c r="W3007"/>
      <c r="X3007"/>
      <c r="Y3007"/>
      <c r="Z3007"/>
      <c r="AA3007"/>
      <c r="AB3007"/>
      <c r="AC3007"/>
    </row>
    <row r="3008" spans="2:29" s="14" customFormat="1" x14ac:dyDescent="0.25">
      <c r="B3008"/>
      <c r="C3008"/>
      <c r="D3008"/>
      <c r="E3008"/>
      <c r="F3008"/>
      <c r="G3008"/>
      <c r="H3008"/>
      <c r="I3008"/>
      <c r="J3008"/>
      <c r="K3008" s="91"/>
      <c r="L3008" s="91"/>
      <c r="M3008" s="91"/>
      <c r="R3008"/>
      <c r="S3008"/>
      <c r="T3008"/>
      <c r="U3008"/>
      <c r="V3008"/>
      <c r="W3008"/>
      <c r="X3008"/>
      <c r="Y3008"/>
      <c r="Z3008"/>
      <c r="AA3008"/>
      <c r="AB3008"/>
      <c r="AC3008"/>
    </row>
    <row r="3009" spans="2:29" s="14" customFormat="1" x14ac:dyDescent="0.25">
      <c r="B3009"/>
      <c r="C3009"/>
      <c r="D3009"/>
      <c r="E3009"/>
      <c r="F3009"/>
      <c r="G3009"/>
      <c r="H3009"/>
      <c r="I3009"/>
      <c r="J3009"/>
      <c r="K3009" s="91"/>
      <c r="L3009" s="91"/>
      <c r="M3009" s="91"/>
      <c r="R3009"/>
      <c r="S3009"/>
      <c r="T3009"/>
      <c r="U3009"/>
      <c r="V3009"/>
      <c r="W3009"/>
      <c r="X3009"/>
      <c r="Y3009"/>
      <c r="Z3009"/>
      <c r="AA3009"/>
      <c r="AB3009"/>
      <c r="AC3009"/>
    </row>
    <row r="3010" spans="2:29" s="14" customFormat="1" x14ac:dyDescent="0.25">
      <c r="B3010"/>
      <c r="C3010"/>
      <c r="D3010"/>
      <c r="E3010"/>
      <c r="F3010"/>
      <c r="G3010"/>
      <c r="H3010"/>
      <c r="I3010"/>
      <c r="J3010"/>
      <c r="K3010" s="91"/>
      <c r="L3010" s="91"/>
      <c r="M3010" s="91"/>
      <c r="R3010"/>
      <c r="S3010"/>
      <c r="T3010"/>
      <c r="U3010"/>
      <c r="V3010"/>
      <c r="W3010"/>
      <c r="X3010"/>
      <c r="Y3010"/>
      <c r="Z3010"/>
      <c r="AA3010"/>
      <c r="AB3010"/>
      <c r="AC3010"/>
    </row>
    <row r="3011" spans="2:29" s="14" customFormat="1" x14ac:dyDescent="0.25">
      <c r="B3011"/>
      <c r="C3011"/>
      <c r="D3011"/>
      <c r="E3011"/>
      <c r="F3011"/>
      <c r="G3011"/>
      <c r="H3011"/>
      <c r="I3011"/>
      <c r="J3011"/>
      <c r="K3011" s="91"/>
      <c r="L3011" s="91"/>
      <c r="M3011" s="91"/>
      <c r="R3011"/>
      <c r="S3011"/>
      <c r="T3011"/>
      <c r="U3011"/>
      <c r="V3011"/>
      <c r="W3011"/>
      <c r="X3011"/>
      <c r="Y3011"/>
      <c r="Z3011"/>
      <c r="AA3011"/>
      <c r="AB3011"/>
      <c r="AC3011"/>
    </row>
    <row r="3012" spans="2:29" s="14" customFormat="1" x14ac:dyDescent="0.25">
      <c r="B3012"/>
      <c r="C3012"/>
      <c r="D3012"/>
      <c r="E3012"/>
      <c r="F3012"/>
      <c r="G3012"/>
      <c r="H3012"/>
      <c r="I3012"/>
      <c r="J3012"/>
      <c r="K3012" s="91"/>
      <c r="L3012" s="91"/>
      <c r="M3012" s="91"/>
      <c r="R3012"/>
      <c r="S3012"/>
      <c r="T3012"/>
      <c r="U3012"/>
      <c r="V3012"/>
      <c r="W3012"/>
      <c r="X3012"/>
      <c r="Y3012"/>
      <c r="Z3012"/>
      <c r="AA3012"/>
      <c r="AB3012"/>
      <c r="AC3012"/>
    </row>
    <row r="3013" spans="2:29" s="14" customFormat="1" x14ac:dyDescent="0.25">
      <c r="B3013"/>
      <c r="C3013"/>
      <c r="D3013"/>
      <c r="E3013"/>
      <c r="F3013"/>
      <c r="G3013"/>
      <c r="H3013"/>
      <c r="I3013"/>
      <c r="J3013"/>
      <c r="K3013" s="91"/>
      <c r="L3013" s="91"/>
      <c r="M3013" s="91"/>
      <c r="R3013"/>
      <c r="S3013"/>
      <c r="T3013"/>
      <c r="U3013"/>
      <c r="V3013"/>
      <c r="W3013"/>
      <c r="X3013"/>
      <c r="Y3013"/>
      <c r="Z3013"/>
      <c r="AA3013"/>
      <c r="AB3013"/>
      <c r="AC3013"/>
    </row>
    <row r="3014" spans="2:29" s="14" customFormat="1" x14ac:dyDescent="0.25">
      <c r="B3014"/>
      <c r="C3014"/>
      <c r="D3014"/>
      <c r="E3014"/>
      <c r="F3014"/>
      <c r="G3014"/>
      <c r="H3014"/>
      <c r="I3014"/>
      <c r="J3014"/>
      <c r="K3014" s="91"/>
      <c r="L3014" s="91"/>
      <c r="M3014" s="91"/>
      <c r="R3014"/>
      <c r="S3014"/>
      <c r="T3014"/>
      <c r="U3014"/>
      <c r="V3014"/>
      <c r="W3014"/>
      <c r="X3014"/>
      <c r="Y3014"/>
      <c r="Z3014"/>
      <c r="AA3014"/>
      <c r="AB3014"/>
      <c r="AC3014"/>
    </row>
    <row r="3015" spans="2:29" s="14" customFormat="1" x14ac:dyDescent="0.25">
      <c r="B3015"/>
      <c r="C3015"/>
      <c r="D3015"/>
      <c r="E3015"/>
      <c r="F3015"/>
      <c r="G3015"/>
      <c r="H3015"/>
      <c r="I3015"/>
      <c r="J3015"/>
      <c r="K3015" s="91"/>
      <c r="L3015" s="91"/>
      <c r="M3015" s="91"/>
      <c r="R3015"/>
      <c r="S3015"/>
      <c r="T3015"/>
      <c r="U3015"/>
      <c r="V3015"/>
      <c r="W3015"/>
      <c r="X3015"/>
      <c r="Y3015"/>
      <c r="Z3015"/>
      <c r="AA3015"/>
      <c r="AB3015"/>
      <c r="AC3015"/>
    </row>
    <row r="3016" spans="2:29" s="14" customFormat="1" x14ac:dyDescent="0.25">
      <c r="B3016"/>
      <c r="C3016"/>
      <c r="D3016"/>
      <c r="E3016"/>
      <c r="F3016"/>
      <c r="G3016"/>
      <c r="H3016"/>
      <c r="I3016"/>
      <c r="J3016"/>
      <c r="K3016" s="91"/>
      <c r="L3016" s="91"/>
      <c r="M3016" s="91"/>
      <c r="R3016"/>
      <c r="S3016"/>
      <c r="T3016"/>
      <c r="U3016"/>
      <c r="V3016"/>
      <c r="W3016"/>
      <c r="X3016"/>
      <c r="Y3016"/>
      <c r="Z3016"/>
      <c r="AA3016"/>
      <c r="AB3016"/>
      <c r="AC3016"/>
    </row>
    <row r="3017" spans="2:29" s="14" customFormat="1" x14ac:dyDescent="0.25">
      <c r="B3017"/>
      <c r="C3017"/>
      <c r="D3017"/>
      <c r="E3017"/>
      <c r="F3017"/>
      <c r="G3017"/>
      <c r="H3017"/>
      <c r="I3017"/>
      <c r="J3017"/>
      <c r="K3017" s="91"/>
      <c r="L3017" s="91"/>
      <c r="M3017" s="91"/>
      <c r="R3017"/>
      <c r="S3017"/>
      <c r="T3017"/>
      <c r="U3017"/>
      <c r="V3017"/>
      <c r="W3017"/>
      <c r="X3017"/>
      <c r="Y3017"/>
      <c r="Z3017"/>
      <c r="AA3017"/>
      <c r="AB3017"/>
      <c r="AC3017"/>
    </row>
    <row r="3018" spans="2:29" s="14" customFormat="1" x14ac:dyDescent="0.25">
      <c r="B3018"/>
      <c r="C3018"/>
      <c r="D3018"/>
      <c r="E3018"/>
      <c r="F3018"/>
      <c r="G3018"/>
      <c r="H3018"/>
      <c r="I3018"/>
      <c r="J3018"/>
      <c r="K3018" s="91"/>
      <c r="L3018" s="91"/>
      <c r="M3018" s="91"/>
      <c r="R3018"/>
      <c r="S3018"/>
      <c r="T3018"/>
      <c r="U3018"/>
      <c r="V3018"/>
      <c r="W3018"/>
      <c r="X3018"/>
      <c r="Y3018"/>
      <c r="Z3018"/>
      <c r="AA3018"/>
      <c r="AB3018"/>
      <c r="AC3018"/>
    </row>
    <row r="3019" spans="2:29" s="14" customFormat="1" x14ac:dyDescent="0.25">
      <c r="B3019"/>
      <c r="C3019"/>
      <c r="D3019"/>
      <c r="E3019"/>
      <c r="F3019"/>
      <c r="G3019"/>
      <c r="H3019"/>
      <c r="I3019"/>
      <c r="J3019"/>
      <c r="K3019" s="91"/>
      <c r="L3019" s="91"/>
      <c r="M3019" s="91"/>
      <c r="R3019"/>
      <c r="S3019"/>
      <c r="T3019"/>
      <c r="U3019"/>
      <c r="V3019"/>
      <c r="W3019"/>
      <c r="X3019"/>
      <c r="Y3019"/>
      <c r="Z3019"/>
      <c r="AA3019"/>
      <c r="AB3019"/>
      <c r="AC3019"/>
    </row>
    <row r="3020" spans="2:29" s="14" customFormat="1" x14ac:dyDescent="0.25">
      <c r="B3020"/>
      <c r="C3020"/>
      <c r="D3020"/>
      <c r="E3020"/>
      <c r="F3020"/>
      <c r="G3020"/>
      <c r="H3020"/>
      <c r="I3020"/>
      <c r="J3020"/>
      <c r="K3020" s="91"/>
      <c r="L3020" s="91"/>
      <c r="M3020" s="91"/>
      <c r="R3020"/>
      <c r="S3020"/>
      <c r="T3020"/>
      <c r="U3020"/>
      <c r="V3020"/>
      <c r="W3020"/>
      <c r="X3020"/>
      <c r="Y3020"/>
      <c r="Z3020"/>
      <c r="AA3020"/>
      <c r="AB3020"/>
      <c r="AC3020"/>
    </row>
    <row r="3021" spans="2:29" s="14" customFormat="1" x14ac:dyDescent="0.25">
      <c r="B3021"/>
      <c r="C3021"/>
      <c r="D3021"/>
      <c r="E3021"/>
      <c r="F3021"/>
      <c r="G3021"/>
      <c r="H3021"/>
      <c r="I3021"/>
      <c r="J3021"/>
      <c r="K3021" s="91"/>
      <c r="L3021" s="91"/>
      <c r="M3021" s="91"/>
      <c r="R3021"/>
      <c r="S3021"/>
      <c r="T3021"/>
      <c r="U3021"/>
      <c r="V3021"/>
      <c r="W3021"/>
      <c r="X3021"/>
      <c r="Y3021"/>
      <c r="Z3021"/>
      <c r="AA3021"/>
      <c r="AB3021"/>
      <c r="AC3021"/>
    </row>
    <row r="3022" spans="2:29" s="14" customFormat="1" x14ac:dyDescent="0.25">
      <c r="B3022"/>
      <c r="C3022"/>
      <c r="D3022"/>
      <c r="E3022"/>
      <c r="F3022"/>
      <c r="G3022"/>
      <c r="H3022"/>
      <c r="I3022"/>
      <c r="J3022"/>
      <c r="K3022" s="91"/>
      <c r="L3022" s="91"/>
      <c r="M3022" s="91"/>
      <c r="R3022"/>
      <c r="S3022"/>
      <c r="T3022"/>
      <c r="U3022"/>
      <c r="V3022"/>
      <c r="W3022"/>
      <c r="X3022"/>
      <c r="Y3022"/>
      <c r="Z3022"/>
      <c r="AA3022"/>
      <c r="AB3022"/>
      <c r="AC3022"/>
    </row>
    <row r="3023" spans="2:29" s="14" customFormat="1" x14ac:dyDescent="0.25">
      <c r="B3023"/>
      <c r="C3023"/>
      <c r="D3023"/>
      <c r="E3023"/>
      <c r="F3023"/>
      <c r="G3023"/>
      <c r="H3023"/>
      <c r="I3023"/>
      <c r="J3023"/>
      <c r="K3023" s="91"/>
      <c r="L3023" s="91"/>
      <c r="M3023" s="91"/>
      <c r="R3023"/>
      <c r="S3023"/>
      <c r="T3023"/>
      <c r="U3023"/>
      <c r="V3023"/>
      <c r="W3023"/>
      <c r="X3023"/>
      <c r="Y3023"/>
      <c r="Z3023"/>
      <c r="AA3023"/>
      <c r="AB3023"/>
      <c r="AC3023"/>
    </row>
    <row r="3024" spans="2:29" s="14" customFormat="1" x14ac:dyDescent="0.25">
      <c r="B3024"/>
      <c r="C3024"/>
      <c r="D3024"/>
      <c r="E3024"/>
      <c r="F3024"/>
      <c r="G3024"/>
      <c r="H3024"/>
      <c r="I3024"/>
      <c r="J3024"/>
      <c r="K3024" s="91"/>
      <c r="L3024" s="91"/>
      <c r="M3024" s="91"/>
      <c r="R3024"/>
      <c r="S3024"/>
      <c r="T3024"/>
      <c r="U3024"/>
      <c r="V3024"/>
      <c r="W3024"/>
      <c r="X3024"/>
      <c r="Y3024"/>
      <c r="Z3024"/>
      <c r="AA3024"/>
      <c r="AB3024"/>
      <c r="AC3024"/>
    </row>
    <row r="3025" spans="2:29" s="14" customFormat="1" x14ac:dyDescent="0.25">
      <c r="B3025"/>
      <c r="C3025"/>
      <c r="D3025"/>
      <c r="E3025"/>
      <c r="F3025"/>
      <c r="G3025"/>
      <c r="H3025"/>
      <c r="I3025"/>
      <c r="J3025"/>
      <c r="K3025" s="91"/>
      <c r="L3025" s="91"/>
      <c r="M3025" s="91"/>
      <c r="R3025"/>
      <c r="S3025"/>
      <c r="T3025"/>
      <c r="U3025"/>
      <c r="V3025"/>
      <c r="W3025"/>
      <c r="X3025"/>
      <c r="Y3025"/>
      <c r="Z3025"/>
      <c r="AA3025"/>
      <c r="AB3025"/>
      <c r="AC3025"/>
    </row>
    <row r="3026" spans="2:29" s="14" customFormat="1" x14ac:dyDescent="0.25">
      <c r="B3026"/>
      <c r="C3026"/>
      <c r="D3026"/>
      <c r="E3026"/>
      <c r="F3026"/>
      <c r="G3026"/>
      <c r="H3026"/>
      <c r="I3026"/>
      <c r="J3026"/>
      <c r="K3026" s="91"/>
      <c r="L3026" s="91"/>
      <c r="M3026" s="91"/>
      <c r="R3026"/>
      <c r="S3026"/>
      <c r="T3026"/>
      <c r="U3026"/>
      <c r="V3026"/>
      <c r="W3026"/>
      <c r="X3026"/>
      <c r="Y3026"/>
      <c r="Z3026"/>
      <c r="AA3026"/>
      <c r="AB3026"/>
      <c r="AC3026"/>
    </row>
    <row r="3027" spans="2:29" s="14" customFormat="1" x14ac:dyDescent="0.25">
      <c r="B3027"/>
      <c r="C3027"/>
      <c r="D3027"/>
      <c r="E3027"/>
      <c r="F3027"/>
      <c r="G3027"/>
      <c r="H3027"/>
      <c r="I3027"/>
      <c r="J3027"/>
      <c r="K3027" s="91"/>
      <c r="L3027" s="91"/>
      <c r="M3027" s="91"/>
      <c r="R3027"/>
      <c r="S3027"/>
      <c r="T3027"/>
      <c r="U3027"/>
      <c r="V3027"/>
      <c r="W3027"/>
      <c r="X3027"/>
      <c r="Y3027"/>
      <c r="Z3027"/>
      <c r="AA3027"/>
      <c r="AB3027"/>
      <c r="AC3027"/>
    </row>
    <row r="3028" spans="2:29" s="14" customFormat="1" x14ac:dyDescent="0.25">
      <c r="B3028"/>
      <c r="C3028"/>
      <c r="D3028"/>
      <c r="E3028"/>
      <c r="F3028"/>
      <c r="G3028"/>
      <c r="H3028"/>
      <c r="I3028"/>
      <c r="J3028"/>
      <c r="K3028" s="91"/>
      <c r="L3028" s="91"/>
      <c r="M3028" s="91"/>
      <c r="R3028"/>
      <c r="S3028"/>
      <c r="T3028"/>
      <c r="U3028"/>
      <c r="V3028"/>
      <c r="W3028"/>
      <c r="X3028"/>
      <c r="Y3028"/>
      <c r="Z3028"/>
      <c r="AA3028"/>
      <c r="AB3028"/>
      <c r="AC3028"/>
    </row>
    <row r="3029" spans="2:29" s="14" customFormat="1" x14ac:dyDescent="0.25">
      <c r="B3029"/>
      <c r="C3029"/>
      <c r="D3029"/>
      <c r="E3029"/>
      <c r="F3029"/>
      <c r="G3029"/>
      <c r="H3029"/>
      <c r="I3029"/>
      <c r="J3029"/>
      <c r="K3029" s="91"/>
      <c r="L3029" s="91"/>
      <c r="M3029" s="91"/>
      <c r="R3029"/>
      <c r="S3029"/>
      <c r="T3029"/>
      <c r="U3029"/>
      <c r="V3029"/>
      <c r="W3029"/>
      <c r="X3029"/>
      <c r="Y3029"/>
      <c r="Z3029"/>
      <c r="AA3029"/>
      <c r="AB3029"/>
      <c r="AC3029"/>
    </row>
    <row r="3030" spans="2:29" s="14" customFormat="1" x14ac:dyDescent="0.25">
      <c r="B3030"/>
      <c r="C3030"/>
      <c r="D3030"/>
      <c r="E3030"/>
      <c r="F3030"/>
      <c r="G3030"/>
      <c r="H3030"/>
      <c r="I3030"/>
      <c r="J3030"/>
      <c r="K3030" s="91"/>
      <c r="L3030" s="91"/>
      <c r="M3030" s="91"/>
      <c r="R3030"/>
      <c r="S3030"/>
      <c r="T3030"/>
      <c r="U3030"/>
      <c r="V3030"/>
      <c r="W3030"/>
      <c r="X3030"/>
      <c r="Y3030"/>
      <c r="Z3030"/>
      <c r="AA3030"/>
      <c r="AB3030"/>
      <c r="AC3030"/>
    </row>
    <row r="3031" spans="2:29" s="14" customFormat="1" x14ac:dyDescent="0.25">
      <c r="B3031"/>
      <c r="C3031"/>
      <c r="D3031"/>
      <c r="E3031"/>
      <c r="F3031"/>
      <c r="G3031"/>
      <c r="H3031"/>
      <c r="I3031"/>
      <c r="J3031"/>
      <c r="K3031" s="91"/>
      <c r="L3031" s="91"/>
      <c r="M3031" s="91"/>
      <c r="R3031"/>
      <c r="S3031"/>
      <c r="T3031"/>
      <c r="U3031"/>
      <c r="V3031"/>
      <c r="W3031"/>
      <c r="X3031"/>
      <c r="Y3031"/>
      <c r="Z3031"/>
      <c r="AA3031"/>
      <c r="AB3031"/>
      <c r="AC3031"/>
    </row>
    <row r="3032" spans="2:29" s="14" customFormat="1" x14ac:dyDescent="0.25">
      <c r="B3032"/>
      <c r="C3032"/>
      <c r="D3032"/>
      <c r="E3032"/>
      <c r="F3032"/>
      <c r="G3032"/>
      <c r="H3032"/>
      <c r="I3032"/>
      <c r="J3032"/>
      <c r="K3032" s="91"/>
      <c r="L3032" s="91"/>
      <c r="M3032" s="91"/>
      <c r="R3032"/>
      <c r="S3032"/>
      <c r="T3032"/>
      <c r="U3032"/>
      <c r="V3032"/>
      <c r="W3032"/>
      <c r="X3032"/>
      <c r="Y3032"/>
      <c r="Z3032"/>
      <c r="AA3032"/>
      <c r="AB3032"/>
      <c r="AC3032"/>
    </row>
    <row r="3033" spans="2:29" s="14" customFormat="1" x14ac:dyDescent="0.25">
      <c r="B3033"/>
      <c r="C3033"/>
      <c r="D3033"/>
      <c r="E3033"/>
      <c r="F3033"/>
      <c r="G3033"/>
      <c r="H3033"/>
      <c r="I3033"/>
      <c r="J3033"/>
      <c r="K3033" s="91"/>
      <c r="L3033" s="91"/>
      <c r="M3033" s="91"/>
      <c r="R3033"/>
      <c r="S3033"/>
      <c r="T3033"/>
      <c r="U3033"/>
      <c r="V3033"/>
      <c r="W3033"/>
      <c r="X3033"/>
      <c r="Y3033"/>
      <c r="Z3033"/>
      <c r="AA3033"/>
      <c r="AB3033"/>
      <c r="AC3033"/>
    </row>
    <row r="3034" spans="2:29" s="14" customFormat="1" x14ac:dyDescent="0.25">
      <c r="B3034"/>
      <c r="C3034"/>
      <c r="D3034"/>
      <c r="E3034"/>
      <c r="F3034"/>
      <c r="G3034"/>
      <c r="H3034"/>
      <c r="I3034"/>
      <c r="J3034"/>
      <c r="K3034" s="91"/>
      <c r="L3034" s="91"/>
      <c r="M3034" s="91"/>
      <c r="R3034"/>
      <c r="S3034"/>
      <c r="T3034"/>
      <c r="U3034"/>
      <c r="V3034"/>
      <c r="W3034"/>
      <c r="X3034"/>
      <c r="Y3034"/>
      <c r="Z3034"/>
      <c r="AA3034"/>
      <c r="AB3034"/>
      <c r="AC3034"/>
    </row>
    <row r="3035" spans="2:29" s="14" customFormat="1" x14ac:dyDescent="0.25">
      <c r="B3035"/>
      <c r="C3035"/>
      <c r="D3035"/>
      <c r="E3035"/>
      <c r="F3035"/>
      <c r="G3035"/>
      <c r="H3035"/>
      <c r="I3035"/>
      <c r="J3035"/>
      <c r="K3035" s="91"/>
      <c r="L3035" s="91"/>
      <c r="M3035" s="91"/>
      <c r="R3035"/>
      <c r="S3035"/>
      <c r="T3035"/>
      <c r="U3035"/>
      <c r="V3035"/>
      <c r="W3035"/>
      <c r="X3035"/>
      <c r="Y3035"/>
      <c r="Z3035"/>
      <c r="AA3035"/>
      <c r="AB3035"/>
      <c r="AC3035"/>
    </row>
    <row r="3036" spans="2:29" s="14" customFormat="1" x14ac:dyDescent="0.25">
      <c r="B3036"/>
      <c r="C3036"/>
      <c r="D3036"/>
      <c r="E3036"/>
      <c r="F3036"/>
      <c r="G3036"/>
      <c r="H3036"/>
      <c r="I3036"/>
      <c r="J3036"/>
      <c r="K3036" s="91"/>
      <c r="L3036" s="91"/>
      <c r="M3036" s="91"/>
      <c r="R3036"/>
      <c r="S3036"/>
      <c r="T3036"/>
      <c r="U3036"/>
      <c r="V3036"/>
      <c r="W3036"/>
      <c r="X3036"/>
      <c r="Y3036"/>
      <c r="Z3036"/>
      <c r="AA3036"/>
      <c r="AB3036"/>
      <c r="AC3036"/>
    </row>
    <row r="3037" spans="2:29" s="14" customFormat="1" x14ac:dyDescent="0.25">
      <c r="B3037"/>
      <c r="C3037"/>
      <c r="D3037"/>
      <c r="E3037"/>
      <c r="F3037"/>
      <c r="G3037"/>
      <c r="H3037"/>
      <c r="I3037"/>
      <c r="J3037"/>
      <c r="K3037" s="91"/>
      <c r="L3037" s="91"/>
      <c r="M3037" s="91"/>
      <c r="R3037"/>
      <c r="S3037"/>
      <c r="T3037"/>
      <c r="U3037"/>
      <c r="V3037"/>
      <c r="W3037"/>
      <c r="X3037"/>
      <c r="Y3037"/>
      <c r="Z3037"/>
      <c r="AA3037"/>
      <c r="AB3037"/>
      <c r="AC3037"/>
    </row>
    <row r="3038" spans="2:29" s="14" customFormat="1" x14ac:dyDescent="0.25">
      <c r="B3038"/>
      <c r="C3038"/>
      <c r="D3038"/>
      <c r="E3038"/>
      <c r="F3038"/>
      <c r="G3038"/>
      <c r="H3038"/>
      <c r="I3038"/>
      <c r="J3038"/>
      <c r="K3038" s="91"/>
      <c r="L3038" s="91"/>
      <c r="M3038" s="91"/>
      <c r="R3038"/>
      <c r="S3038"/>
      <c r="T3038"/>
      <c r="U3038"/>
      <c r="V3038"/>
      <c r="W3038"/>
      <c r="X3038"/>
      <c r="Y3038"/>
      <c r="Z3038"/>
      <c r="AA3038"/>
      <c r="AB3038"/>
      <c r="AC3038"/>
    </row>
    <row r="3039" spans="2:29" s="14" customFormat="1" x14ac:dyDescent="0.25">
      <c r="B3039"/>
      <c r="C3039"/>
      <c r="D3039"/>
      <c r="E3039"/>
      <c r="F3039"/>
      <c r="G3039"/>
      <c r="H3039"/>
      <c r="I3039"/>
      <c r="J3039"/>
      <c r="K3039" s="91"/>
      <c r="L3039" s="91"/>
      <c r="M3039" s="91"/>
      <c r="R3039"/>
      <c r="S3039"/>
      <c r="T3039"/>
      <c r="U3039"/>
      <c r="V3039"/>
      <c r="W3039"/>
      <c r="X3039"/>
      <c r="Y3039"/>
      <c r="Z3039"/>
      <c r="AA3039"/>
      <c r="AB3039"/>
      <c r="AC3039"/>
    </row>
    <row r="3040" spans="2:29" s="14" customFormat="1" x14ac:dyDescent="0.25">
      <c r="B3040"/>
      <c r="C3040"/>
      <c r="D3040"/>
      <c r="E3040"/>
      <c r="F3040"/>
      <c r="G3040"/>
      <c r="H3040"/>
      <c r="I3040"/>
      <c r="J3040"/>
      <c r="K3040" s="91"/>
      <c r="L3040" s="91"/>
      <c r="M3040" s="91"/>
      <c r="R3040"/>
      <c r="S3040"/>
      <c r="T3040"/>
      <c r="U3040"/>
      <c r="V3040"/>
      <c r="W3040"/>
      <c r="X3040"/>
      <c r="Y3040"/>
      <c r="Z3040"/>
      <c r="AA3040"/>
      <c r="AB3040"/>
      <c r="AC3040"/>
    </row>
    <row r="3041" spans="2:29" s="14" customFormat="1" x14ac:dyDescent="0.25">
      <c r="B3041"/>
      <c r="C3041"/>
      <c r="D3041"/>
      <c r="E3041"/>
      <c r="F3041"/>
      <c r="G3041"/>
      <c r="H3041"/>
      <c r="I3041"/>
      <c r="J3041"/>
      <c r="K3041" s="91"/>
      <c r="L3041" s="91"/>
      <c r="M3041" s="91"/>
      <c r="R3041"/>
      <c r="S3041"/>
      <c r="T3041"/>
      <c r="U3041"/>
      <c r="V3041"/>
      <c r="W3041"/>
      <c r="X3041"/>
      <c r="Y3041"/>
      <c r="Z3041"/>
      <c r="AA3041"/>
      <c r="AB3041"/>
      <c r="AC3041"/>
    </row>
    <row r="3042" spans="2:29" s="14" customFormat="1" x14ac:dyDescent="0.25">
      <c r="B3042"/>
      <c r="C3042"/>
      <c r="D3042"/>
      <c r="E3042"/>
      <c r="F3042"/>
      <c r="G3042"/>
      <c r="H3042"/>
      <c r="I3042"/>
      <c r="J3042"/>
      <c r="K3042" s="91"/>
      <c r="L3042" s="91"/>
      <c r="M3042" s="91"/>
      <c r="R3042"/>
      <c r="S3042"/>
      <c r="T3042"/>
      <c r="U3042"/>
      <c r="V3042"/>
      <c r="W3042"/>
      <c r="X3042"/>
      <c r="Y3042"/>
      <c r="Z3042"/>
      <c r="AA3042"/>
      <c r="AB3042"/>
      <c r="AC3042"/>
    </row>
    <row r="3043" spans="2:29" s="14" customFormat="1" x14ac:dyDescent="0.25">
      <c r="B3043"/>
      <c r="C3043"/>
      <c r="D3043"/>
      <c r="E3043"/>
      <c r="F3043"/>
      <c r="G3043"/>
      <c r="H3043"/>
      <c r="I3043"/>
      <c r="J3043"/>
      <c r="K3043" s="91"/>
      <c r="L3043" s="91"/>
      <c r="M3043" s="91"/>
      <c r="R3043"/>
      <c r="S3043"/>
      <c r="T3043"/>
      <c r="U3043"/>
      <c r="V3043"/>
      <c r="W3043"/>
      <c r="X3043"/>
      <c r="Y3043"/>
      <c r="Z3043"/>
      <c r="AA3043"/>
      <c r="AB3043"/>
      <c r="AC3043"/>
    </row>
    <row r="3044" spans="2:29" s="14" customFormat="1" x14ac:dyDescent="0.25">
      <c r="B3044"/>
      <c r="C3044"/>
      <c r="D3044"/>
      <c r="E3044"/>
      <c r="F3044"/>
      <c r="G3044"/>
      <c r="H3044"/>
      <c r="I3044"/>
      <c r="J3044"/>
      <c r="K3044" s="91"/>
      <c r="L3044" s="91"/>
      <c r="M3044" s="91"/>
      <c r="R3044"/>
      <c r="S3044"/>
      <c r="T3044"/>
      <c r="U3044"/>
      <c r="V3044"/>
      <c r="W3044"/>
      <c r="X3044"/>
      <c r="Y3044"/>
      <c r="Z3044"/>
      <c r="AA3044"/>
      <c r="AB3044"/>
      <c r="AC3044"/>
    </row>
    <row r="3045" spans="2:29" s="14" customFormat="1" x14ac:dyDescent="0.25">
      <c r="B3045"/>
      <c r="C3045"/>
      <c r="D3045"/>
      <c r="E3045"/>
      <c r="F3045"/>
      <c r="G3045"/>
      <c r="H3045"/>
      <c r="I3045"/>
      <c r="J3045"/>
      <c r="K3045" s="91"/>
      <c r="L3045" s="91"/>
      <c r="M3045" s="91"/>
      <c r="R3045"/>
      <c r="S3045"/>
      <c r="T3045"/>
      <c r="U3045"/>
      <c r="V3045"/>
      <c r="W3045"/>
      <c r="X3045"/>
      <c r="Y3045"/>
      <c r="Z3045"/>
      <c r="AA3045"/>
      <c r="AB3045"/>
      <c r="AC3045"/>
    </row>
    <row r="3046" spans="2:29" s="14" customFormat="1" x14ac:dyDescent="0.25">
      <c r="B3046"/>
      <c r="C3046"/>
      <c r="D3046"/>
      <c r="E3046"/>
      <c r="F3046"/>
      <c r="G3046"/>
      <c r="H3046"/>
      <c r="I3046"/>
      <c r="J3046"/>
      <c r="K3046" s="91"/>
      <c r="L3046" s="91"/>
      <c r="M3046" s="91"/>
      <c r="R3046"/>
      <c r="S3046"/>
      <c r="T3046"/>
      <c r="U3046"/>
      <c r="V3046"/>
      <c r="W3046"/>
      <c r="X3046"/>
      <c r="Y3046"/>
      <c r="Z3046"/>
      <c r="AA3046"/>
      <c r="AB3046"/>
      <c r="AC3046"/>
    </row>
    <row r="3047" spans="2:29" s="14" customFormat="1" x14ac:dyDescent="0.25">
      <c r="B3047"/>
      <c r="C3047"/>
      <c r="D3047"/>
      <c r="E3047"/>
      <c r="F3047"/>
      <c r="G3047"/>
      <c r="H3047"/>
      <c r="I3047"/>
      <c r="J3047"/>
      <c r="K3047" s="91"/>
      <c r="L3047" s="91"/>
      <c r="M3047" s="91"/>
      <c r="R3047"/>
      <c r="S3047"/>
      <c r="T3047"/>
      <c r="U3047"/>
      <c r="V3047"/>
      <c r="W3047"/>
      <c r="X3047"/>
      <c r="Y3047"/>
      <c r="Z3047"/>
      <c r="AA3047"/>
      <c r="AB3047"/>
      <c r="AC3047"/>
    </row>
    <row r="3048" spans="2:29" s="14" customFormat="1" x14ac:dyDescent="0.25">
      <c r="B3048"/>
      <c r="C3048"/>
      <c r="D3048"/>
      <c r="E3048"/>
      <c r="F3048"/>
      <c r="G3048"/>
      <c r="H3048"/>
      <c r="I3048"/>
      <c r="J3048"/>
      <c r="K3048" s="91"/>
      <c r="L3048" s="91"/>
      <c r="M3048" s="91"/>
      <c r="R3048"/>
      <c r="S3048"/>
      <c r="T3048"/>
      <c r="U3048"/>
      <c r="V3048"/>
      <c r="W3048"/>
      <c r="X3048"/>
      <c r="Y3048"/>
      <c r="Z3048"/>
      <c r="AA3048"/>
      <c r="AB3048"/>
      <c r="AC3048"/>
    </row>
    <row r="3049" spans="2:29" s="14" customFormat="1" x14ac:dyDescent="0.25">
      <c r="B3049"/>
      <c r="C3049"/>
      <c r="D3049"/>
      <c r="E3049"/>
      <c r="F3049"/>
      <c r="G3049"/>
      <c r="H3049"/>
      <c r="I3049"/>
      <c r="J3049"/>
      <c r="K3049" s="91"/>
      <c r="L3049" s="91"/>
      <c r="M3049" s="91"/>
      <c r="R3049"/>
      <c r="S3049"/>
      <c r="T3049"/>
      <c r="U3049"/>
      <c r="V3049"/>
      <c r="W3049"/>
      <c r="X3049"/>
      <c r="Y3049"/>
      <c r="Z3049"/>
      <c r="AA3049"/>
      <c r="AB3049"/>
      <c r="AC3049"/>
    </row>
    <row r="3050" spans="2:29" s="14" customFormat="1" x14ac:dyDescent="0.25">
      <c r="B3050"/>
      <c r="C3050"/>
      <c r="D3050"/>
      <c r="E3050"/>
      <c r="F3050"/>
      <c r="G3050"/>
      <c r="H3050"/>
      <c r="I3050"/>
      <c r="J3050"/>
      <c r="K3050" s="91"/>
      <c r="L3050" s="91"/>
      <c r="M3050" s="91"/>
      <c r="R3050"/>
      <c r="S3050"/>
      <c r="T3050"/>
      <c r="U3050"/>
      <c r="V3050"/>
      <c r="W3050"/>
      <c r="X3050"/>
      <c r="Y3050"/>
      <c r="Z3050"/>
      <c r="AA3050"/>
      <c r="AB3050"/>
      <c r="AC3050"/>
    </row>
    <row r="3051" spans="2:29" s="14" customFormat="1" x14ac:dyDescent="0.25">
      <c r="B3051"/>
      <c r="C3051"/>
      <c r="D3051"/>
      <c r="E3051"/>
      <c r="F3051"/>
      <c r="G3051"/>
      <c r="H3051"/>
      <c r="I3051"/>
      <c r="J3051"/>
      <c r="K3051" s="91"/>
      <c r="L3051" s="91"/>
      <c r="M3051" s="91"/>
      <c r="R3051"/>
      <c r="S3051"/>
      <c r="T3051"/>
      <c r="U3051"/>
      <c r="V3051"/>
      <c r="W3051"/>
      <c r="X3051"/>
      <c r="Y3051"/>
      <c r="Z3051"/>
      <c r="AA3051"/>
      <c r="AB3051"/>
      <c r="AC3051"/>
    </row>
    <row r="3052" spans="2:29" s="14" customFormat="1" x14ac:dyDescent="0.25">
      <c r="B3052"/>
      <c r="C3052"/>
      <c r="D3052"/>
      <c r="E3052"/>
      <c r="F3052"/>
      <c r="G3052"/>
      <c r="H3052"/>
      <c r="I3052"/>
      <c r="J3052"/>
      <c r="K3052" s="91"/>
      <c r="L3052" s="91"/>
      <c r="M3052" s="91"/>
      <c r="R3052"/>
      <c r="S3052"/>
      <c r="T3052"/>
      <c r="U3052"/>
      <c r="V3052"/>
      <c r="W3052"/>
      <c r="X3052"/>
      <c r="Y3052"/>
      <c r="Z3052"/>
      <c r="AA3052"/>
      <c r="AB3052"/>
      <c r="AC3052"/>
    </row>
    <row r="3053" spans="2:29" s="14" customFormat="1" x14ac:dyDescent="0.25">
      <c r="B3053"/>
      <c r="C3053"/>
      <c r="D3053"/>
      <c r="E3053"/>
      <c r="F3053"/>
      <c r="G3053"/>
      <c r="H3053"/>
      <c r="I3053"/>
      <c r="J3053"/>
      <c r="K3053" s="91"/>
      <c r="L3053" s="91"/>
      <c r="M3053" s="91"/>
      <c r="R3053"/>
      <c r="S3053"/>
      <c r="T3053"/>
      <c r="U3053"/>
      <c r="V3053"/>
      <c r="W3053"/>
      <c r="X3053"/>
      <c r="Y3053"/>
      <c r="Z3053"/>
      <c r="AA3053"/>
      <c r="AB3053"/>
      <c r="AC3053"/>
    </row>
    <row r="3054" spans="2:29" s="14" customFormat="1" x14ac:dyDescent="0.25">
      <c r="B3054"/>
      <c r="C3054"/>
      <c r="D3054"/>
      <c r="E3054"/>
      <c r="F3054"/>
      <c r="G3054"/>
      <c r="H3054"/>
      <c r="I3054"/>
      <c r="J3054"/>
      <c r="K3054" s="91"/>
      <c r="L3054" s="91"/>
      <c r="M3054" s="91"/>
      <c r="R3054"/>
      <c r="S3054"/>
      <c r="T3054"/>
      <c r="U3054"/>
      <c r="V3054"/>
      <c r="W3054"/>
      <c r="X3054"/>
      <c r="Y3054"/>
      <c r="Z3054"/>
      <c r="AA3054"/>
      <c r="AB3054"/>
      <c r="AC3054"/>
    </row>
    <row r="3055" spans="2:29" s="14" customFormat="1" x14ac:dyDescent="0.25">
      <c r="B3055"/>
      <c r="C3055"/>
      <c r="D3055"/>
      <c r="E3055"/>
      <c r="F3055"/>
      <c r="G3055"/>
      <c r="H3055"/>
      <c r="I3055"/>
      <c r="J3055"/>
      <c r="K3055" s="91"/>
      <c r="L3055" s="91"/>
      <c r="M3055" s="91"/>
      <c r="R3055"/>
      <c r="S3055"/>
      <c r="T3055"/>
      <c r="U3055"/>
      <c r="V3055"/>
      <c r="W3055"/>
      <c r="X3055"/>
      <c r="Y3055"/>
      <c r="Z3055"/>
      <c r="AA3055"/>
      <c r="AB3055"/>
      <c r="AC3055"/>
    </row>
    <row r="3056" spans="2:29" s="14" customFormat="1" x14ac:dyDescent="0.25">
      <c r="B3056"/>
      <c r="C3056"/>
      <c r="D3056"/>
      <c r="E3056"/>
      <c r="F3056"/>
      <c r="G3056"/>
      <c r="H3056"/>
      <c r="I3056"/>
      <c r="J3056"/>
      <c r="K3056" s="91"/>
      <c r="L3056" s="91"/>
      <c r="M3056" s="91"/>
      <c r="R3056"/>
      <c r="S3056"/>
      <c r="T3056"/>
      <c r="U3056"/>
      <c r="V3056"/>
      <c r="W3056"/>
      <c r="X3056"/>
      <c r="Y3056"/>
      <c r="Z3056"/>
      <c r="AA3056"/>
      <c r="AB3056"/>
      <c r="AC3056"/>
    </row>
    <row r="3057" spans="2:29" s="14" customFormat="1" x14ac:dyDescent="0.25">
      <c r="B3057"/>
      <c r="C3057"/>
      <c r="D3057"/>
      <c r="E3057"/>
      <c r="F3057"/>
      <c r="G3057"/>
      <c r="H3057"/>
      <c r="I3057"/>
      <c r="J3057"/>
      <c r="K3057" s="91"/>
      <c r="L3057" s="91"/>
      <c r="M3057" s="91"/>
      <c r="R3057"/>
      <c r="S3057"/>
      <c r="T3057"/>
      <c r="U3057"/>
      <c r="V3057"/>
      <c r="W3057"/>
      <c r="X3057"/>
      <c r="Y3057"/>
      <c r="Z3057"/>
      <c r="AA3057"/>
      <c r="AB3057"/>
      <c r="AC3057"/>
    </row>
    <row r="3058" spans="2:29" s="14" customFormat="1" x14ac:dyDescent="0.25">
      <c r="B3058"/>
      <c r="C3058"/>
      <c r="D3058"/>
      <c r="E3058"/>
      <c r="F3058"/>
      <c r="G3058"/>
      <c r="H3058"/>
      <c r="I3058"/>
      <c r="J3058"/>
      <c r="K3058" s="91"/>
      <c r="L3058" s="91"/>
      <c r="M3058" s="91"/>
      <c r="R3058"/>
      <c r="S3058"/>
      <c r="T3058"/>
      <c r="U3058"/>
      <c r="V3058"/>
      <c r="W3058"/>
      <c r="X3058"/>
      <c r="Y3058"/>
      <c r="Z3058"/>
      <c r="AA3058"/>
      <c r="AB3058"/>
      <c r="AC3058"/>
    </row>
    <row r="3059" spans="2:29" s="14" customFormat="1" x14ac:dyDescent="0.25">
      <c r="B3059"/>
      <c r="C3059"/>
      <c r="D3059"/>
      <c r="E3059"/>
      <c r="F3059"/>
      <c r="G3059"/>
      <c r="H3059"/>
      <c r="I3059"/>
      <c r="J3059"/>
      <c r="K3059" s="91"/>
      <c r="L3059" s="91"/>
      <c r="M3059" s="91"/>
      <c r="R3059"/>
      <c r="S3059"/>
      <c r="T3059"/>
      <c r="U3059"/>
      <c r="V3059"/>
      <c r="W3059"/>
      <c r="X3059"/>
      <c r="Y3059"/>
      <c r="Z3059"/>
      <c r="AA3059"/>
      <c r="AB3059"/>
      <c r="AC3059"/>
    </row>
    <row r="3060" spans="2:29" s="14" customFormat="1" x14ac:dyDescent="0.25">
      <c r="B3060"/>
      <c r="C3060"/>
      <c r="D3060"/>
      <c r="E3060"/>
      <c r="F3060"/>
      <c r="G3060"/>
      <c r="H3060"/>
      <c r="I3060"/>
      <c r="J3060"/>
      <c r="K3060" s="91"/>
      <c r="L3060" s="91"/>
      <c r="M3060" s="91"/>
      <c r="R3060"/>
      <c r="S3060"/>
      <c r="T3060"/>
      <c r="U3060"/>
      <c r="V3060"/>
      <c r="W3060"/>
      <c r="X3060"/>
      <c r="Y3060"/>
      <c r="Z3060"/>
      <c r="AA3060"/>
      <c r="AB3060"/>
      <c r="AC3060"/>
    </row>
    <row r="3061" spans="2:29" s="14" customFormat="1" x14ac:dyDescent="0.25">
      <c r="B3061"/>
      <c r="C3061"/>
      <c r="D3061"/>
      <c r="E3061"/>
      <c r="F3061"/>
      <c r="G3061"/>
      <c r="H3061"/>
      <c r="I3061"/>
      <c r="J3061"/>
      <c r="K3061" s="91"/>
      <c r="L3061" s="91"/>
      <c r="M3061" s="91"/>
      <c r="R3061"/>
      <c r="S3061"/>
      <c r="T3061"/>
      <c r="U3061"/>
      <c r="V3061"/>
      <c r="W3061"/>
      <c r="X3061"/>
      <c r="Y3061"/>
      <c r="Z3061"/>
      <c r="AA3061"/>
      <c r="AB3061"/>
      <c r="AC3061"/>
    </row>
    <row r="3062" spans="2:29" s="14" customFormat="1" x14ac:dyDescent="0.25">
      <c r="B3062"/>
      <c r="C3062"/>
      <c r="D3062"/>
      <c r="E3062"/>
      <c r="F3062"/>
      <c r="G3062"/>
      <c r="H3062"/>
      <c r="I3062"/>
      <c r="J3062"/>
      <c r="K3062" s="91"/>
      <c r="L3062" s="91"/>
      <c r="M3062" s="91"/>
      <c r="R3062"/>
      <c r="S3062"/>
      <c r="T3062"/>
      <c r="U3062"/>
      <c r="V3062"/>
      <c r="W3062"/>
      <c r="X3062"/>
      <c r="Y3062"/>
      <c r="Z3062"/>
      <c r="AA3062"/>
      <c r="AB3062"/>
      <c r="AC3062"/>
    </row>
    <row r="3063" spans="2:29" s="14" customFormat="1" x14ac:dyDescent="0.25">
      <c r="B3063"/>
      <c r="C3063"/>
      <c r="D3063"/>
      <c r="E3063"/>
      <c r="F3063"/>
      <c r="G3063"/>
      <c r="H3063"/>
      <c r="I3063"/>
      <c r="J3063"/>
      <c r="K3063" s="91"/>
      <c r="L3063" s="91"/>
      <c r="M3063" s="91"/>
      <c r="R3063"/>
      <c r="S3063"/>
      <c r="T3063"/>
      <c r="U3063"/>
      <c r="V3063"/>
      <c r="W3063"/>
      <c r="X3063"/>
      <c r="Y3063"/>
      <c r="Z3063"/>
      <c r="AA3063"/>
      <c r="AB3063"/>
      <c r="AC3063"/>
    </row>
    <row r="3064" spans="2:29" s="14" customFormat="1" x14ac:dyDescent="0.25">
      <c r="B3064"/>
      <c r="C3064"/>
      <c r="D3064"/>
      <c r="E3064"/>
      <c r="F3064"/>
      <c r="G3064"/>
      <c r="H3064"/>
      <c r="I3064"/>
      <c r="J3064"/>
      <c r="K3064" s="91"/>
      <c r="L3064" s="91"/>
      <c r="M3064" s="91"/>
      <c r="R3064"/>
      <c r="S3064"/>
      <c r="T3064"/>
      <c r="U3064"/>
      <c r="V3064"/>
      <c r="W3064"/>
      <c r="X3064"/>
      <c r="Y3064"/>
      <c r="Z3064"/>
      <c r="AA3064"/>
      <c r="AB3064"/>
      <c r="AC3064"/>
    </row>
    <row r="3065" spans="2:29" s="14" customFormat="1" x14ac:dyDescent="0.25">
      <c r="B3065"/>
      <c r="C3065"/>
      <c r="D3065"/>
      <c r="E3065"/>
      <c r="F3065"/>
      <c r="G3065"/>
      <c r="H3065"/>
      <c r="I3065"/>
      <c r="J3065"/>
      <c r="K3065" s="91"/>
      <c r="L3065" s="91"/>
      <c r="M3065" s="91"/>
      <c r="R3065"/>
      <c r="S3065"/>
      <c r="T3065"/>
      <c r="U3065"/>
      <c r="V3065"/>
      <c r="W3065"/>
      <c r="X3065"/>
      <c r="Y3065"/>
      <c r="Z3065"/>
      <c r="AA3065"/>
      <c r="AB3065"/>
      <c r="AC3065"/>
    </row>
    <row r="3066" spans="2:29" s="14" customFormat="1" x14ac:dyDescent="0.25">
      <c r="B3066"/>
      <c r="C3066"/>
      <c r="D3066"/>
      <c r="E3066"/>
      <c r="F3066"/>
      <c r="G3066"/>
      <c r="H3066"/>
      <c r="I3066"/>
      <c r="J3066"/>
      <c r="K3066" s="91"/>
      <c r="L3066" s="91"/>
      <c r="M3066" s="91"/>
      <c r="R3066"/>
      <c r="S3066"/>
      <c r="T3066"/>
      <c r="U3066"/>
      <c r="V3066"/>
      <c r="W3066"/>
      <c r="X3066"/>
      <c r="Y3066"/>
      <c r="Z3066"/>
      <c r="AA3066"/>
      <c r="AB3066"/>
      <c r="AC3066"/>
    </row>
    <row r="3067" spans="2:29" s="14" customFormat="1" x14ac:dyDescent="0.25">
      <c r="B3067"/>
      <c r="C3067"/>
      <c r="D3067"/>
      <c r="E3067"/>
      <c r="F3067"/>
      <c r="G3067"/>
      <c r="H3067"/>
      <c r="I3067"/>
      <c r="J3067"/>
      <c r="K3067" s="91"/>
      <c r="L3067" s="91"/>
      <c r="M3067" s="91"/>
      <c r="R3067"/>
      <c r="S3067"/>
      <c r="T3067"/>
      <c r="U3067"/>
      <c r="V3067"/>
      <c r="W3067"/>
      <c r="X3067"/>
      <c r="Y3067"/>
      <c r="Z3067"/>
      <c r="AA3067"/>
      <c r="AB3067"/>
      <c r="AC3067"/>
    </row>
    <row r="3068" spans="2:29" s="14" customFormat="1" x14ac:dyDescent="0.25">
      <c r="B3068"/>
      <c r="C3068"/>
      <c r="D3068"/>
      <c r="E3068"/>
      <c r="F3068"/>
      <c r="G3068"/>
      <c r="H3068"/>
      <c r="I3068"/>
      <c r="J3068"/>
      <c r="K3068" s="91"/>
      <c r="L3068" s="91"/>
      <c r="M3068" s="91"/>
      <c r="R3068"/>
      <c r="S3068"/>
      <c r="T3068"/>
      <c r="U3068"/>
      <c r="V3068"/>
      <c r="W3068"/>
      <c r="X3068"/>
      <c r="Y3068"/>
      <c r="Z3068"/>
      <c r="AA3068"/>
      <c r="AB3068"/>
      <c r="AC3068"/>
    </row>
    <row r="3069" spans="2:29" s="14" customFormat="1" x14ac:dyDescent="0.25">
      <c r="B3069"/>
      <c r="C3069"/>
      <c r="D3069"/>
      <c r="E3069"/>
      <c r="F3069"/>
      <c r="G3069"/>
      <c r="H3069"/>
      <c r="I3069"/>
      <c r="J3069"/>
      <c r="K3069" s="91"/>
      <c r="L3069" s="91"/>
      <c r="M3069" s="91"/>
      <c r="R3069"/>
      <c r="S3069"/>
      <c r="T3069"/>
      <c r="U3069"/>
      <c r="V3069"/>
      <c r="W3069"/>
      <c r="X3069"/>
      <c r="Y3069"/>
      <c r="Z3069"/>
      <c r="AA3069"/>
      <c r="AB3069"/>
      <c r="AC3069"/>
    </row>
    <row r="3070" spans="2:29" s="14" customFormat="1" x14ac:dyDescent="0.25">
      <c r="B3070"/>
      <c r="C3070"/>
      <c r="D3070"/>
      <c r="E3070"/>
      <c r="F3070"/>
      <c r="G3070"/>
      <c r="H3070"/>
      <c r="I3070"/>
      <c r="J3070"/>
      <c r="K3070" s="91"/>
      <c r="L3070" s="91"/>
      <c r="M3070" s="91"/>
      <c r="R3070"/>
      <c r="S3070"/>
      <c r="T3070"/>
      <c r="U3070"/>
      <c r="V3070"/>
      <c r="W3070"/>
      <c r="X3070"/>
      <c r="Y3070"/>
      <c r="Z3070"/>
      <c r="AA3070"/>
      <c r="AB3070"/>
      <c r="AC3070"/>
    </row>
    <row r="3071" spans="2:29" s="14" customFormat="1" x14ac:dyDescent="0.25">
      <c r="B3071"/>
      <c r="C3071"/>
      <c r="D3071"/>
      <c r="E3071"/>
      <c r="F3071"/>
      <c r="G3071"/>
      <c r="H3071"/>
      <c r="I3071"/>
      <c r="J3071"/>
      <c r="K3071" s="91"/>
      <c r="L3071" s="91"/>
      <c r="M3071" s="91"/>
      <c r="R3071"/>
      <c r="S3071"/>
      <c r="T3071"/>
      <c r="U3071"/>
      <c r="V3071"/>
      <c r="W3071"/>
      <c r="X3071"/>
      <c r="Y3071"/>
      <c r="Z3071"/>
      <c r="AA3071"/>
      <c r="AB3071"/>
      <c r="AC3071"/>
    </row>
    <row r="3072" spans="2:29" s="14" customFormat="1" x14ac:dyDescent="0.25">
      <c r="B3072"/>
      <c r="C3072"/>
      <c r="D3072"/>
      <c r="E3072"/>
      <c r="F3072"/>
      <c r="G3072"/>
      <c r="H3072"/>
      <c r="I3072"/>
      <c r="J3072"/>
      <c r="K3072" s="91"/>
      <c r="L3072" s="91"/>
      <c r="M3072" s="91"/>
      <c r="R3072"/>
      <c r="S3072"/>
      <c r="T3072"/>
      <c r="U3072"/>
      <c r="V3072"/>
      <c r="W3072"/>
      <c r="X3072"/>
      <c r="Y3072"/>
      <c r="Z3072"/>
      <c r="AA3072"/>
      <c r="AB3072"/>
      <c r="AC3072"/>
    </row>
    <row r="3073" spans="2:29" s="14" customFormat="1" x14ac:dyDescent="0.25">
      <c r="B3073"/>
      <c r="C3073"/>
      <c r="D3073"/>
      <c r="E3073"/>
      <c r="F3073"/>
      <c r="G3073"/>
      <c r="H3073"/>
      <c r="I3073"/>
      <c r="J3073"/>
      <c r="K3073" s="91"/>
      <c r="L3073" s="91"/>
      <c r="M3073" s="91"/>
      <c r="R3073"/>
      <c r="S3073"/>
      <c r="T3073"/>
      <c r="U3073"/>
      <c r="V3073"/>
      <c r="W3073"/>
      <c r="X3073"/>
      <c r="Y3073"/>
      <c r="Z3073"/>
      <c r="AA3073"/>
      <c r="AB3073"/>
      <c r="AC3073"/>
    </row>
    <row r="3074" spans="2:29" s="14" customFormat="1" x14ac:dyDescent="0.25">
      <c r="B3074"/>
      <c r="C3074"/>
      <c r="D3074"/>
      <c r="E3074"/>
      <c r="F3074"/>
      <c r="G3074"/>
      <c r="H3074"/>
      <c r="I3074"/>
      <c r="J3074"/>
      <c r="K3074" s="91"/>
      <c r="L3074" s="91"/>
      <c r="M3074" s="91"/>
      <c r="R3074"/>
      <c r="S3074"/>
      <c r="T3074"/>
      <c r="U3074"/>
      <c r="V3074"/>
      <c r="W3074"/>
      <c r="X3074"/>
      <c r="Y3074"/>
      <c r="Z3074"/>
      <c r="AA3074"/>
      <c r="AB3074"/>
      <c r="AC3074"/>
    </row>
    <row r="3075" spans="2:29" s="14" customFormat="1" x14ac:dyDescent="0.25">
      <c r="B3075"/>
      <c r="C3075"/>
      <c r="D3075"/>
      <c r="E3075"/>
      <c r="F3075"/>
      <c r="G3075"/>
      <c r="H3075"/>
      <c r="I3075"/>
      <c r="J3075"/>
      <c r="K3075" s="91"/>
      <c r="L3075" s="91"/>
      <c r="M3075" s="91"/>
      <c r="R3075"/>
      <c r="S3075"/>
      <c r="T3075"/>
      <c r="U3075"/>
      <c r="V3075"/>
      <c r="W3075"/>
      <c r="X3075"/>
      <c r="Y3075"/>
      <c r="Z3075"/>
      <c r="AA3075"/>
      <c r="AB3075"/>
      <c r="AC3075"/>
    </row>
    <row r="3076" spans="2:29" s="14" customFormat="1" x14ac:dyDescent="0.25">
      <c r="B3076"/>
      <c r="C3076"/>
      <c r="D3076"/>
      <c r="E3076"/>
      <c r="F3076"/>
      <c r="G3076"/>
      <c r="H3076"/>
      <c r="I3076"/>
      <c r="J3076"/>
      <c r="K3076" s="91"/>
      <c r="L3076" s="91"/>
      <c r="M3076" s="91"/>
      <c r="R3076"/>
      <c r="S3076"/>
      <c r="T3076"/>
      <c r="U3076"/>
      <c r="V3076"/>
      <c r="W3076"/>
      <c r="X3076"/>
      <c r="Y3076"/>
      <c r="Z3076"/>
      <c r="AA3076"/>
      <c r="AB3076"/>
      <c r="AC3076"/>
    </row>
    <row r="3077" spans="2:29" s="14" customFormat="1" x14ac:dyDescent="0.25">
      <c r="B3077"/>
      <c r="C3077"/>
      <c r="D3077"/>
      <c r="E3077"/>
      <c r="F3077"/>
      <c r="G3077"/>
      <c r="H3077"/>
      <c r="I3077"/>
      <c r="J3077"/>
      <c r="K3077" s="91"/>
      <c r="L3077" s="91"/>
      <c r="M3077" s="91"/>
      <c r="R3077"/>
      <c r="S3077"/>
      <c r="T3077"/>
      <c r="U3077"/>
      <c r="V3077"/>
      <c r="W3077"/>
      <c r="X3077"/>
      <c r="Y3077"/>
      <c r="Z3077"/>
      <c r="AA3077"/>
      <c r="AB3077"/>
      <c r="AC3077"/>
    </row>
    <row r="3078" spans="2:29" s="14" customFormat="1" x14ac:dyDescent="0.25">
      <c r="B3078"/>
      <c r="C3078"/>
      <c r="D3078"/>
      <c r="E3078"/>
      <c r="F3078"/>
      <c r="G3078"/>
      <c r="H3078"/>
      <c r="I3078"/>
      <c r="J3078"/>
      <c r="K3078" s="91"/>
      <c r="L3078" s="91"/>
      <c r="M3078" s="91"/>
      <c r="R3078"/>
      <c r="S3078"/>
      <c r="T3078"/>
      <c r="U3078"/>
      <c r="V3078"/>
      <c r="W3078"/>
      <c r="X3078"/>
      <c r="Y3078"/>
      <c r="Z3078"/>
      <c r="AA3078"/>
      <c r="AB3078"/>
      <c r="AC3078"/>
    </row>
    <row r="3079" spans="2:29" s="14" customFormat="1" x14ac:dyDescent="0.25">
      <c r="B3079"/>
      <c r="C3079"/>
      <c r="D3079"/>
      <c r="E3079"/>
      <c r="F3079"/>
      <c r="G3079"/>
      <c r="H3079"/>
      <c r="I3079"/>
      <c r="J3079"/>
      <c r="K3079" s="91"/>
      <c r="L3079" s="91"/>
      <c r="M3079" s="91"/>
      <c r="R3079"/>
      <c r="S3079"/>
      <c r="T3079"/>
      <c r="U3079"/>
      <c r="V3079"/>
      <c r="W3079"/>
      <c r="X3079"/>
      <c r="Y3079"/>
      <c r="Z3079"/>
      <c r="AA3079"/>
      <c r="AB3079"/>
      <c r="AC3079"/>
    </row>
    <row r="3080" spans="2:29" s="14" customFormat="1" x14ac:dyDescent="0.25">
      <c r="B3080"/>
      <c r="C3080"/>
      <c r="D3080"/>
      <c r="E3080"/>
      <c r="F3080"/>
      <c r="G3080"/>
      <c r="H3080"/>
      <c r="I3080"/>
      <c r="J3080"/>
      <c r="K3080" s="91"/>
      <c r="L3080" s="91"/>
      <c r="M3080" s="91"/>
      <c r="R3080"/>
      <c r="S3080"/>
      <c r="T3080"/>
      <c r="U3080"/>
      <c r="V3080"/>
      <c r="W3080"/>
      <c r="X3080"/>
      <c r="Y3080"/>
      <c r="Z3080"/>
      <c r="AA3080"/>
      <c r="AB3080"/>
      <c r="AC3080"/>
    </row>
    <row r="3081" spans="2:29" s="14" customFormat="1" x14ac:dyDescent="0.25">
      <c r="B3081"/>
      <c r="C3081"/>
      <c r="D3081"/>
      <c r="E3081"/>
      <c r="F3081"/>
      <c r="G3081"/>
      <c r="H3081"/>
      <c r="I3081"/>
      <c r="J3081"/>
      <c r="K3081" s="91"/>
      <c r="L3081" s="91"/>
      <c r="M3081" s="91"/>
      <c r="R3081"/>
      <c r="S3081"/>
      <c r="T3081"/>
      <c r="U3081"/>
      <c r="V3081"/>
      <c r="W3081"/>
      <c r="X3081"/>
      <c r="Y3081"/>
      <c r="Z3081"/>
      <c r="AA3081"/>
      <c r="AB3081"/>
      <c r="AC3081"/>
    </row>
    <row r="3082" spans="2:29" s="14" customFormat="1" x14ac:dyDescent="0.25">
      <c r="B3082"/>
      <c r="C3082"/>
      <c r="D3082"/>
      <c r="E3082"/>
      <c r="F3082"/>
      <c r="G3082"/>
      <c r="H3082"/>
      <c r="I3082"/>
      <c r="J3082"/>
      <c r="K3082" s="91"/>
      <c r="L3082" s="91"/>
      <c r="M3082" s="91"/>
      <c r="R3082"/>
      <c r="S3082"/>
      <c r="T3082"/>
      <c r="U3082"/>
      <c r="V3082"/>
      <c r="W3082"/>
      <c r="X3082"/>
      <c r="Y3082"/>
      <c r="Z3082"/>
      <c r="AA3082"/>
      <c r="AB3082"/>
      <c r="AC3082"/>
    </row>
    <row r="3083" spans="2:29" s="14" customFormat="1" x14ac:dyDescent="0.25">
      <c r="B3083"/>
      <c r="C3083"/>
      <c r="D3083"/>
      <c r="E3083"/>
      <c r="F3083"/>
      <c r="G3083"/>
      <c r="H3083"/>
      <c r="I3083"/>
      <c r="J3083"/>
      <c r="K3083" s="91"/>
      <c r="L3083" s="91"/>
      <c r="M3083" s="91"/>
      <c r="R3083"/>
      <c r="S3083"/>
      <c r="T3083"/>
      <c r="U3083"/>
      <c r="V3083"/>
      <c r="W3083"/>
      <c r="X3083"/>
      <c r="Y3083"/>
      <c r="Z3083"/>
      <c r="AA3083"/>
      <c r="AB3083"/>
      <c r="AC3083"/>
    </row>
    <row r="3084" spans="2:29" s="14" customFormat="1" x14ac:dyDescent="0.25">
      <c r="B3084"/>
      <c r="C3084"/>
      <c r="D3084"/>
      <c r="E3084"/>
      <c r="F3084"/>
      <c r="G3084"/>
      <c r="H3084"/>
      <c r="I3084"/>
      <c r="J3084"/>
      <c r="K3084" s="91"/>
      <c r="L3084" s="91"/>
      <c r="M3084" s="91"/>
      <c r="R3084"/>
      <c r="S3084"/>
      <c r="T3084"/>
      <c r="U3084"/>
      <c r="V3084"/>
      <c r="W3084"/>
      <c r="X3084"/>
      <c r="Y3084"/>
      <c r="Z3084"/>
      <c r="AA3084"/>
      <c r="AB3084"/>
      <c r="AC3084"/>
    </row>
    <row r="3085" spans="2:29" s="14" customFormat="1" x14ac:dyDescent="0.25">
      <c r="B3085"/>
      <c r="C3085"/>
      <c r="D3085"/>
      <c r="E3085"/>
      <c r="F3085"/>
      <c r="G3085"/>
      <c r="H3085"/>
      <c r="I3085"/>
      <c r="J3085"/>
      <c r="K3085" s="91"/>
      <c r="L3085" s="91"/>
      <c r="M3085" s="91"/>
      <c r="R3085"/>
      <c r="S3085"/>
      <c r="T3085"/>
      <c r="U3085"/>
      <c r="V3085"/>
      <c r="W3085"/>
      <c r="X3085"/>
      <c r="Y3085"/>
      <c r="Z3085"/>
      <c r="AA3085"/>
      <c r="AB3085"/>
      <c r="AC3085"/>
    </row>
    <row r="3086" spans="2:29" s="14" customFormat="1" x14ac:dyDescent="0.25">
      <c r="B3086"/>
      <c r="C3086"/>
      <c r="D3086"/>
      <c r="E3086"/>
      <c r="F3086"/>
      <c r="G3086"/>
      <c r="H3086"/>
      <c r="I3086"/>
      <c r="J3086"/>
      <c r="K3086" s="91"/>
      <c r="L3086" s="91"/>
      <c r="M3086" s="91"/>
      <c r="R3086"/>
      <c r="S3086"/>
      <c r="T3086"/>
      <c r="U3086"/>
      <c r="V3086"/>
      <c r="W3086"/>
      <c r="X3086"/>
      <c r="Y3086"/>
      <c r="Z3086"/>
      <c r="AA3086"/>
      <c r="AB3086"/>
      <c r="AC3086"/>
    </row>
    <row r="3087" spans="2:29" s="14" customFormat="1" x14ac:dyDescent="0.25">
      <c r="B3087"/>
      <c r="C3087"/>
      <c r="D3087"/>
      <c r="E3087"/>
      <c r="F3087"/>
      <c r="G3087"/>
      <c r="H3087"/>
      <c r="I3087"/>
      <c r="J3087"/>
      <c r="K3087" s="91"/>
      <c r="L3087" s="91"/>
      <c r="M3087" s="91"/>
      <c r="R3087"/>
      <c r="S3087"/>
      <c r="T3087"/>
      <c r="U3087"/>
      <c r="V3087"/>
      <c r="W3087"/>
      <c r="X3087"/>
      <c r="Y3087"/>
      <c r="Z3087"/>
      <c r="AA3087"/>
      <c r="AB3087"/>
      <c r="AC3087"/>
    </row>
    <row r="3088" spans="2:29" s="14" customFormat="1" x14ac:dyDescent="0.25">
      <c r="B3088"/>
      <c r="C3088"/>
      <c r="D3088"/>
      <c r="E3088"/>
      <c r="F3088"/>
      <c r="G3088"/>
      <c r="H3088"/>
      <c r="I3088"/>
      <c r="J3088"/>
      <c r="K3088" s="91"/>
      <c r="L3088" s="91"/>
      <c r="M3088" s="91"/>
      <c r="R3088"/>
      <c r="S3088"/>
      <c r="T3088"/>
      <c r="U3088"/>
      <c r="V3088"/>
      <c r="W3088"/>
      <c r="X3088"/>
      <c r="Y3088"/>
      <c r="Z3088"/>
      <c r="AA3088"/>
      <c r="AB3088"/>
      <c r="AC3088"/>
    </row>
    <row r="3089" spans="2:29" s="14" customFormat="1" x14ac:dyDescent="0.25">
      <c r="B3089"/>
      <c r="C3089"/>
      <c r="D3089"/>
      <c r="E3089"/>
      <c r="F3089"/>
      <c r="G3089"/>
      <c r="H3089"/>
      <c r="I3089"/>
      <c r="J3089"/>
      <c r="K3089" s="91"/>
      <c r="L3089" s="91"/>
      <c r="M3089" s="91"/>
      <c r="R3089"/>
      <c r="S3089"/>
      <c r="T3089"/>
      <c r="U3089"/>
      <c r="V3089"/>
      <c r="W3089"/>
      <c r="X3089"/>
      <c r="Y3089"/>
      <c r="Z3089"/>
      <c r="AA3089"/>
      <c r="AB3089"/>
      <c r="AC3089"/>
    </row>
    <row r="3090" spans="2:29" s="14" customFormat="1" x14ac:dyDescent="0.25">
      <c r="B3090"/>
      <c r="C3090"/>
      <c r="D3090"/>
      <c r="E3090"/>
      <c r="F3090"/>
      <c r="G3090"/>
      <c r="H3090"/>
      <c r="I3090"/>
      <c r="J3090"/>
      <c r="K3090" s="91"/>
      <c r="L3090" s="91"/>
      <c r="M3090" s="91"/>
      <c r="R3090"/>
      <c r="S3090"/>
      <c r="T3090"/>
      <c r="U3090"/>
      <c r="V3090"/>
      <c r="W3090"/>
      <c r="X3090"/>
      <c r="Y3090"/>
      <c r="Z3090"/>
      <c r="AA3090"/>
      <c r="AB3090"/>
      <c r="AC3090"/>
    </row>
    <row r="3091" spans="2:29" s="14" customFormat="1" x14ac:dyDescent="0.25">
      <c r="B3091"/>
      <c r="C3091"/>
      <c r="D3091"/>
      <c r="E3091"/>
      <c r="F3091"/>
      <c r="G3091"/>
      <c r="H3091"/>
      <c r="I3091"/>
      <c r="J3091"/>
      <c r="K3091" s="91"/>
      <c r="L3091" s="91"/>
      <c r="M3091" s="91"/>
      <c r="R3091"/>
      <c r="S3091"/>
      <c r="T3091"/>
      <c r="U3091"/>
      <c r="V3091"/>
      <c r="W3091"/>
      <c r="X3091"/>
      <c r="Y3091"/>
      <c r="Z3091"/>
      <c r="AA3091"/>
      <c r="AB3091"/>
      <c r="AC3091"/>
    </row>
    <row r="3092" spans="2:29" s="14" customFormat="1" x14ac:dyDescent="0.25">
      <c r="B3092"/>
      <c r="C3092"/>
      <c r="D3092"/>
      <c r="E3092"/>
      <c r="F3092"/>
      <c r="G3092"/>
      <c r="H3092"/>
      <c r="I3092"/>
      <c r="J3092"/>
      <c r="K3092" s="91"/>
      <c r="L3092" s="91"/>
      <c r="M3092" s="91"/>
      <c r="R3092"/>
      <c r="S3092"/>
      <c r="T3092"/>
      <c r="U3092"/>
      <c r="V3092"/>
      <c r="W3092"/>
      <c r="X3092"/>
      <c r="Y3092"/>
      <c r="Z3092"/>
      <c r="AA3092"/>
      <c r="AB3092"/>
      <c r="AC3092"/>
    </row>
    <row r="3093" spans="2:29" s="14" customFormat="1" x14ac:dyDescent="0.25">
      <c r="B3093"/>
      <c r="C3093"/>
      <c r="D3093"/>
      <c r="E3093"/>
      <c r="F3093"/>
      <c r="G3093"/>
      <c r="H3093"/>
      <c r="I3093"/>
      <c r="J3093"/>
      <c r="K3093" s="91"/>
      <c r="L3093" s="91"/>
      <c r="M3093" s="91"/>
      <c r="R3093"/>
      <c r="S3093"/>
      <c r="T3093"/>
      <c r="U3093"/>
      <c r="V3093"/>
      <c r="W3093"/>
      <c r="X3093"/>
      <c r="Y3093"/>
      <c r="Z3093"/>
      <c r="AA3093"/>
      <c r="AB3093"/>
      <c r="AC3093"/>
    </row>
    <row r="3094" spans="2:29" s="14" customFormat="1" x14ac:dyDescent="0.25">
      <c r="B3094"/>
      <c r="C3094"/>
      <c r="D3094"/>
      <c r="E3094"/>
      <c r="F3094"/>
      <c r="G3094"/>
      <c r="H3094"/>
      <c r="I3094"/>
      <c r="J3094"/>
      <c r="K3094" s="91"/>
      <c r="L3094" s="91"/>
      <c r="M3094" s="91"/>
      <c r="R3094"/>
      <c r="S3094"/>
      <c r="T3094"/>
      <c r="U3094"/>
      <c r="V3094"/>
      <c r="W3094"/>
      <c r="X3094"/>
      <c r="Y3094"/>
      <c r="Z3094"/>
      <c r="AA3094"/>
      <c r="AB3094"/>
      <c r="AC3094"/>
    </row>
    <row r="3095" spans="2:29" s="14" customFormat="1" x14ac:dyDescent="0.25">
      <c r="B3095"/>
      <c r="C3095"/>
      <c r="D3095"/>
      <c r="E3095"/>
      <c r="F3095"/>
      <c r="G3095"/>
      <c r="H3095"/>
      <c r="I3095"/>
      <c r="J3095"/>
      <c r="K3095" s="91"/>
      <c r="L3095" s="91"/>
      <c r="M3095" s="91"/>
      <c r="R3095"/>
      <c r="S3095"/>
      <c r="T3095"/>
      <c r="U3095"/>
      <c r="V3095"/>
      <c r="W3095"/>
      <c r="X3095"/>
      <c r="Y3095"/>
      <c r="Z3095"/>
      <c r="AA3095"/>
      <c r="AB3095"/>
      <c r="AC3095"/>
    </row>
    <row r="3096" spans="2:29" s="14" customFormat="1" x14ac:dyDescent="0.25">
      <c r="B3096"/>
      <c r="C3096"/>
      <c r="D3096"/>
      <c r="E3096"/>
      <c r="F3096"/>
      <c r="G3096"/>
      <c r="H3096"/>
      <c r="I3096"/>
      <c r="J3096"/>
      <c r="K3096" s="91"/>
      <c r="L3096" s="91"/>
      <c r="M3096" s="91"/>
      <c r="R3096"/>
      <c r="S3096"/>
      <c r="T3096"/>
      <c r="U3096"/>
      <c r="V3096"/>
      <c r="W3096"/>
      <c r="X3096"/>
      <c r="Y3096"/>
      <c r="Z3096"/>
      <c r="AA3096"/>
      <c r="AB3096"/>
      <c r="AC3096"/>
    </row>
    <row r="3097" spans="2:29" s="14" customFormat="1" x14ac:dyDescent="0.25">
      <c r="B3097"/>
      <c r="C3097"/>
      <c r="D3097"/>
      <c r="E3097"/>
      <c r="F3097"/>
      <c r="G3097"/>
      <c r="H3097"/>
      <c r="I3097"/>
      <c r="J3097"/>
      <c r="K3097" s="91"/>
      <c r="L3097" s="91"/>
      <c r="M3097" s="91"/>
      <c r="R3097"/>
      <c r="S3097"/>
      <c r="T3097"/>
      <c r="U3097"/>
      <c r="V3097"/>
      <c r="W3097"/>
      <c r="X3097"/>
      <c r="Y3097"/>
      <c r="Z3097"/>
      <c r="AA3097"/>
      <c r="AB3097"/>
      <c r="AC3097"/>
    </row>
    <row r="3098" spans="2:29" s="14" customFormat="1" x14ac:dyDescent="0.25">
      <c r="B3098"/>
      <c r="C3098"/>
      <c r="D3098"/>
      <c r="E3098"/>
      <c r="F3098"/>
      <c r="G3098"/>
      <c r="H3098"/>
      <c r="I3098"/>
      <c r="J3098"/>
      <c r="K3098" s="91"/>
      <c r="L3098" s="91"/>
      <c r="M3098" s="91"/>
      <c r="R3098"/>
      <c r="S3098"/>
      <c r="T3098"/>
      <c r="U3098"/>
      <c r="V3098"/>
      <c r="W3098"/>
      <c r="X3098"/>
      <c r="Y3098"/>
      <c r="Z3098"/>
      <c r="AA3098"/>
      <c r="AB3098"/>
      <c r="AC3098"/>
    </row>
    <row r="3099" spans="2:29" s="14" customFormat="1" x14ac:dyDescent="0.25">
      <c r="B3099"/>
      <c r="C3099"/>
      <c r="D3099"/>
      <c r="E3099"/>
      <c r="F3099"/>
      <c r="G3099"/>
      <c r="H3099"/>
      <c r="I3099"/>
      <c r="J3099"/>
      <c r="K3099" s="91"/>
      <c r="L3099" s="91"/>
      <c r="M3099" s="91"/>
      <c r="R3099"/>
      <c r="S3099"/>
      <c r="T3099"/>
      <c r="U3099"/>
      <c r="V3099"/>
      <c r="W3099"/>
      <c r="X3099"/>
      <c r="Y3099"/>
      <c r="Z3099"/>
      <c r="AA3099"/>
      <c r="AB3099"/>
      <c r="AC3099"/>
    </row>
    <row r="3100" spans="2:29" s="14" customFormat="1" x14ac:dyDescent="0.25">
      <c r="B3100"/>
      <c r="C3100"/>
      <c r="D3100"/>
      <c r="E3100"/>
      <c r="F3100"/>
      <c r="G3100"/>
      <c r="H3100"/>
      <c r="I3100"/>
      <c r="J3100"/>
      <c r="K3100" s="91"/>
      <c r="L3100" s="91"/>
      <c r="M3100" s="91"/>
      <c r="R3100"/>
      <c r="S3100"/>
      <c r="T3100"/>
      <c r="U3100"/>
      <c r="V3100"/>
      <c r="W3100"/>
      <c r="X3100"/>
      <c r="Y3100"/>
      <c r="Z3100"/>
      <c r="AA3100"/>
      <c r="AB3100"/>
      <c r="AC3100"/>
    </row>
    <row r="3101" spans="2:29" s="14" customFormat="1" x14ac:dyDescent="0.25">
      <c r="B3101"/>
      <c r="C3101"/>
      <c r="D3101"/>
      <c r="E3101"/>
      <c r="F3101"/>
      <c r="G3101"/>
      <c r="H3101"/>
      <c r="I3101"/>
      <c r="J3101"/>
      <c r="K3101" s="91"/>
      <c r="L3101" s="91"/>
      <c r="M3101" s="91"/>
      <c r="R3101"/>
      <c r="S3101"/>
      <c r="T3101"/>
      <c r="U3101"/>
      <c r="V3101"/>
      <c r="W3101"/>
      <c r="X3101"/>
      <c r="Y3101"/>
      <c r="Z3101"/>
      <c r="AA3101"/>
      <c r="AB3101"/>
      <c r="AC3101"/>
    </row>
    <row r="3102" spans="2:29" s="14" customFormat="1" x14ac:dyDescent="0.25">
      <c r="B3102"/>
      <c r="C3102"/>
      <c r="D3102"/>
      <c r="E3102"/>
      <c r="F3102"/>
      <c r="G3102"/>
      <c r="H3102"/>
      <c r="I3102"/>
      <c r="J3102"/>
      <c r="K3102" s="91"/>
      <c r="L3102" s="91"/>
      <c r="M3102" s="91"/>
      <c r="R3102"/>
      <c r="S3102"/>
      <c r="T3102"/>
      <c r="U3102"/>
      <c r="V3102"/>
      <c r="W3102"/>
      <c r="X3102"/>
      <c r="Y3102"/>
      <c r="Z3102"/>
      <c r="AA3102"/>
      <c r="AB3102"/>
      <c r="AC3102"/>
    </row>
    <row r="3103" spans="2:29" s="14" customFormat="1" x14ac:dyDescent="0.25">
      <c r="B3103"/>
      <c r="C3103"/>
      <c r="D3103"/>
      <c r="E3103"/>
      <c r="F3103"/>
      <c r="G3103"/>
      <c r="H3103"/>
      <c r="I3103"/>
      <c r="J3103"/>
      <c r="K3103" s="91"/>
      <c r="L3103" s="91"/>
      <c r="M3103" s="91"/>
      <c r="R3103"/>
      <c r="S3103"/>
      <c r="T3103"/>
      <c r="U3103"/>
      <c r="V3103"/>
      <c r="W3103"/>
      <c r="X3103"/>
      <c r="Y3103"/>
      <c r="Z3103"/>
      <c r="AA3103"/>
      <c r="AB3103"/>
      <c r="AC3103"/>
    </row>
    <row r="3104" spans="2:29" s="14" customFormat="1" x14ac:dyDescent="0.25">
      <c r="B3104"/>
      <c r="C3104"/>
      <c r="D3104"/>
      <c r="E3104"/>
      <c r="F3104"/>
      <c r="G3104"/>
      <c r="H3104"/>
      <c r="I3104"/>
      <c r="J3104"/>
      <c r="K3104" s="91"/>
      <c r="L3104" s="91"/>
      <c r="M3104" s="91"/>
      <c r="R3104"/>
      <c r="S3104"/>
      <c r="T3104"/>
      <c r="U3104"/>
      <c r="V3104"/>
      <c r="W3104"/>
      <c r="X3104"/>
      <c r="Y3104"/>
      <c r="Z3104"/>
      <c r="AA3104"/>
      <c r="AB3104"/>
      <c r="AC3104"/>
    </row>
    <row r="3105" spans="2:29" s="14" customFormat="1" x14ac:dyDescent="0.25">
      <c r="B3105"/>
      <c r="C3105"/>
      <c r="D3105"/>
      <c r="E3105"/>
      <c r="F3105"/>
      <c r="G3105"/>
      <c r="H3105"/>
      <c r="I3105"/>
      <c r="J3105"/>
      <c r="K3105" s="91"/>
      <c r="L3105" s="91"/>
      <c r="M3105" s="91"/>
      <c r="R3105"/>
      <c r="S3105"/>
      <c r="T3105"/>
      <c r="U3105"/>
      <c r="V3105"/>
      <c r="W3105"/>
      <c r="X3105"/>
      <c r="Y3105"/>
      <c r="Z3105"/>
      <c r="AA3105"/>
      <c r="AB3105"/>
      <c r="AC3105"/>
    </row>
    <row r="3106" spans="2:29" s="14" customFormat="1" x14ac:dyDescent="0.25">
      <c r="B3106"/>
      <c r="C3106"/>
      <c r="D3106"/>
      <c r="E3106"/>
      <c r="F3106"/>
      <c r="G3106"/>
      <c r="H3106"/>
      <c r="I3106"/>
      <c r="J3106"/>
      <c r="K3106" s="91"/>
      <c r="L3106" s="91"/>
      <c r="M3106" s="91"/>
      <c r="R3106"/>
      <c r="S3106"/>
      <c r="T3106"/>
      <c r="U3106"/>
      <c r="V3106"/>
      <c r="W3106"/>
      <c r="X3106"/>
      <c r="Y3106"/>
      <c r="Z3106"/>
      <c r="AA3106"/>
      <c r="AB3106"/>
      <c r="AC3106"/>
    </row>
    <row r="3107" spans="2:29" s="14" customFormat="1" x14ac:dyDescent="0.25">
      <c r="B3107"/>
      <c r="C3107"/>
      <c r="D3107"/>
      <c r="E3107"/>
      <c r="F3107"/>
      <c r="G3107"/>
      <c r="H3107"/>
      <c r="I3107"/>
      <c r="J3107"/>
      <c r="K3107" s="91"/>
      <c r="L3107" s="91"/>
      <c r="M3107" s="91"/>
      <c r="R3107"/>
      <c r="S3107"/>
      <c r="T3107"/>
      <c r="U3107"/>
      <c r="V3107"/>
      <c r="W3107"/>
      <c r="X3107"/>
      <c r="Y3107"/>
      <c r="Z3107"/>
      <c r="AA3107"/>
      <c r="AB3107"/>
      <c r="AC3107"/>
    </row>
    <row r="3108" spans="2:29" s="14" customFormat="1" x14ac:dyDescent="0.25">
      <c r="B3108"/>
      <c r="C3108"/>
      <c r="D3108"/>
      <c r="E3108"/>
      <c r="F3108"/>
      <c r="G3108"/>
      <c r="H3108"/>
      <c r="I3108"/>
      <c r="J3108"/>
      <c r="K3108" s="91"/>
      <c r="L3108" s="91"/>
      <c r="M3108" s="91"/>
      <c r="R3108"/>
      <c r="S3108"/>
      <c r="T3108"/>
      <c r="U3108"/>
      <c r="V3108"/>
      <c r="W3108"/>
      <c r="X3108"/>
      <c r="Y3108"/>
      <c r="Z3108"/>
      <c r="AA3108"/>
      <c r="AB3108"/>
      <c r="AC3108"/>
    </row>
    <row r="3109" spans="2:29" s="14" customFormat="1" x14ac:dyDescent="0.25">
      <c r="B3109"/>
      <c r="C3109"/>
      <c r="D3109"/>
      <c r="E3109"/>
      <c r="F3109"/>
      <c r="G3109"/>
      <c r="H3109"/>
      <c r="I3109"/>
      <c r="J3109"/>
      <c r="K3109" s="91"/>
      <c r="L3109" s="91"/>
      <c r="M3109" s="91"/>
      <c r="R3109"/>
      <c r="S3109"/>
      <c r="T3109"/>
      <c r="U3109"/>
      <c r="V3109"/>
      <c r="W3109"/>
      <c r="X3109"/>
      <c r="Y3109"/>
      <c r="Z3109"/>
      <c r="AA3109"/>
      <c r="AB3109"/>
      <c r="AC3109"/>
    </row>
    <row r="3110" spans="2:29" s="14" customFormat="1" x14ac:dyDescent="0.25">
      <c r="B3110"/>
      <c r="C3110"/>
      <c r="D3110"/>
      <c r="E3110"/>
      <c r="F3110"/>
      <c r="G3110"/>
      <c r="H3110"/>
      <c r="I3110"/>
      <c r="J3110"/>
      <c r="K3110" s="91"/>
      <c r="L3110" s="91"/>
      <c r="M3110" s="91"/>
      <c r="R3110"/>
      <c r="S3110"/>
      <c r="T3110"/>
      <c r="U3110"/>
      <c r="V3110"/>
      <c r="W3110"/>
      <c r="X3110"/>
      <c r="Y3110"/>
      <c r="Z3110"/>
      <c r="AA3110"/>
      <c r="AB3110"/>
      <c r="AC3110"/>
    </row>
    <row r="3111" spans="2:29" s="14" customFormat="1" x14ac:dyDescent="0.25">
      <c r="B3111"/>
      <c r="C3111"/>
      <c r="D3111"/>
      <c r="E3111"/>
      <c r="F3111"/>
      <c r="G3111"/>
      <c r="H3111"/>
      <c r="I3111"/>
      <c r="J3111"/>
      <c r="K3111" s="91"/>
      <c r="L3111" s="91"/>
      <c r="M3111" s="91"/>
      <c r="R3111"/>
      <c r="S3111"/>
      <c r="T3111"/>
      <c r="U3111"/>
      <c r="V3111"/>
      <c r="W3111"/>
      <c r="X3111"/>
      <c r="Y3111"/>
      <c r="Z3111"/>
      <c r="AA3111"/>
      <c r="AB3111"/>
      <c r="AC3111"/>
    </row>
    <row r="3112" spans="2:29" s="14" customFormat="1" x14ac:dyDescent="0.25">
      <c r="B3112"/>
      <c r="C3112"/>
      <c r="D3112"/>
      <c r="E3112"/>
      <c r="F3112"/>
      <c r="G3112"/>
      <c r="H3112"/>
      <c r="I3112"/>
      <c r="J3112"/>
      <c r="K3112" s="91"/>
      <c r="L3112" s="91"/>
      <c r="M3112" s="91"/>
      <c r="R3112"/>
      <c r="S3112"/>
      <c r="T3112"/>
      <c r="U3112"/>
      <c r="V3112"/>
      <c r="W3112"/>
      <c r="X3112"/>
      <c r="Y3112"/>
      <c r="Z3112"/>
      <c r="AA3112"/>
      <c r="AB3112"/>
      <c r="AC3112"/>
    </row>
    <row r="3113" spans="2:29" s="14" customFormat="1" x14ac:dyDescent="0.25">
      <c r="B3113"/>
      <c r="C3113"/>
      <c r="D3113"/>
      <c r="E3113"/>
      <c r="F3113"/>
      <c r="G3113"/>
      <c r="H3113"/>
      <c r="I3113"/>
      <c r="J3113"/>
      <c r="K3113" s="91"/>
      <c r="L3113" s="91"/>
      <c r="M3113" s="91"/>
      <c r="R3113"/>
      <c r="S3113"/>
      <c r="T3113"/>
      <c r="U3113"/>
      <c r="V3113"/>
      <c r="W3113"/>
      <c r="X3113"/>
      <c r="Y3113"/>
      <c r="Z3113"/>
      <c r="AA3113"/>
      <c r="AB3113"/>
      <c r="AC3113"/>
    </row>
    <row r="3114" spans="2:29" s="14" customFormat="1" x14ac:dyDescent="0.25">
      <c r="B3114"/>
      <c r="C3114"/>
      <c r="D3114"/>
      <c r="E3114"/>
      <c r="F3114"/>
      <c r="G3114"/>
      <c r="H3114"/>
      <c r="I3114"/>
      <c r="J3114"/>
      <c r="K3114" s="91"/>
      <c r="L3114" s="91"/>
      <c r="M3114" s="91"/>
      <c r="R3114"/>
      <c r="S3114"/>
      <c r="T3114"/>
      <c r="U3114"/>
      <c r="V3114"/>
      <c r="W3114"/>
      <c r="X3114"/>
      <c r="Y3114"/>
      <c r="Z3114"/>
      <c r="AA3114"/>
      <c r="AB3114"/>
      <c r="AC3114"/>
    </row>
    <row r="3115" spans="2:29" s="14" customFormat="1" x14ac:dyDescent="0.25">
      <c r="B3115"/>
      <c r="C3115"/>
      <c r="D3115"/>
      <c r="E3115"/>
      <c r="F3115"/>
      <c r="G3115"/>
      <c r="H3115"/>
      <c r="I3115"/>
      <c r="J3115"/>
      <c r="K3115" s="91"/>
      <c r="L3115" s="91"/>
      <c r="M3115" s="91"/>
      <c r="R3115"/>
      <c r="S3115"/>
      <c r="T3115"/>
      <c r="U3115"/>
      <c r="V3115"/>
      <c r="W3115"/>
      <c r="X3115"/>
      <c r="Y3115"/>
      <c r="Z3115"/>
      <c r="AA3115"/>
      <c r="AB3115"/>
      <c r="AC3115"/>
    </row>
    <row r="3116" spans="2:29" s="14" customFormat="1" x14ac:dyDescent="0.25">
      <c r="B3116"/>
      <c r="C3116"/>
      <c r="D3116"/>
      <c r="E3116"/>
      <c r="F3116"/>
      <c r="G3116"/>
      <c r="H3116"/>
      <c r="I3116"/>
      <c r="J3116"/>
      <c r="K3116" s="91"/>
      <c r="L3116" s="91"/>
      <c r="M3116" s="91"/>
      <c r="R3116"/>
      <c r="S3116"/>
      <c r="T3116"/>
      <c r="U3116"/>
      <c r="V3116"/>
      <c r="W3116"/>
      <c r="X3116"/>
      <c r="Y3116"/>
      <c r="Z3116"/>
      <c r="AA3116"/>
      <c r="AB3116"/>
      <c r="AC3116"/>
    </row>
    <row r="3117" spans="2:29" s="14" customFormat="1" x14ac:dyDescent="0.25">
      <c r="B3117"/>
      <c r="C3117"/>
      <c r="D3117"/>
      <c r="E3117"/>
      <c r="F3117"/>
      <c r="G3117"/>
      <c r="H3117"/>
      <c r="I3117"/>
      <c r="J3117"/>
      <c r="K3117" s="91"/>
      <c r="L3117" s="91"/>
      <c r="M3117" s="91"/>
      <c r="R3117"/>
      <c r="S3117"/>
      <c r="T3117"/>
      <c r="U3117"/>
      <c r="V3117"/>
      <c r="W3117"/>
      <c r="X3117"/>
      <c r="Y3117"/>
      <c r="Z3117"/>
      <c r="AA3117"/>
      <c r="AB3117"/>
      <c r="AC3117"/>
    </row>
    <row r="3118" spans="2:29" s="14" customFormat="1" x14ac:dyDescent="0.25">
      <c r="B3118"/>
      <c r="C3118"/>
      <c r="D3118"/>
      <c r="E3118"/>
      <c r="F3118"/>
      <c r="G3118"/>
      <c r="H3118"/>
      <c r="I3118"/>
      <c r="J3118"/>
      <c r="K3118" s="91"/>
      <c r="L3118" s="91"/>
      <c r="M3118" s="91"/>
      <c r="R3118"/>
      <c r="S3118"/>
      <c r="T3118"/>
      <c r="U3118"/>
      <c r="V3118"/>
      <c r="W3118"/>
      <c r="X3118"/>
      <c r="Y3118"/>
      <c r="Z3118"/>
      <c r="AA3118"/>
      <c r="AB3118"/>
      <c r="AC3118"/>
    </row>
    <row r="3119" spans="2:29" s="14" customFormat="1" x14ac:dyDescent="0.25">
      <c r="B3119"/>
      <c r="C3119"/>
      <c r="D3119"/>
      <c r="E3119"/>
      <c r="F3119"/>
      <c r="G3119"/>
      <c r="H3119"/>
      <c r="I3119"/>
      <c r="J3119"/>
      <c r="K3119" s="91"/>
      <c r="L3119" s="91"/>
      <c r="M3119" s="91"/>
      <c r="R3119"/>
      <c r="S3119"/>
      <c r="T3119"/>
      <c r="U3119"/>
      <c r="V3119"/>
      <c r="W3119"/>
      <c r="X3119"/>
      <c r="Y3119"/>
      <c r="Z3119"/>
      <c r="AA3119"/>
      <c r="AB3119"/>
      <c r="AC3119"/>
    </row>
    <row r="3120" spans="2:29" s="14" customFormat="1" x14ac:dyDescent="0.25">
      <c r="B3120"/>
      <c r="C3120"/>
      <c r="D3120"/>
      <c r="E3120"/>
      <c r="F3120"/>
      <c r="G3120"/>
      <c r="H3120"/>
      <c r="I3120"/>
      <c r="J3120"/>
      <c r="K3120" s="91"/>
      <c r="L3120" s="91"/>
      <c r="M3120" s="91"/>
      <c r="R3120"/>
      <c r="S3120"/>
      <c r="T3120"/>
      <c r="U3120"/>
      <c r="V3120"/>
      <c r="W3120"/>
      <c r="X3120"/>
      <c r="Y3120"/>
      <c r="Z3120"/>
      <c r="AA3120"/>
      <c r="AB3120"/>
      <c r="AC3120"/>
    </row>
    <row r="3121" spans="2:29" s="14" customFormat="1" x14ac:dyDescent="0.25">
      <c r="B3121"/>
      <c r="C3121"/>
      <c r="D3121"/>
      <c r="E3121"/>
      <c r="F3121"/>
      <c r="G3121"/>
      <c r="H3121"/>
      <c r="I3121"/>
      <c r="J3121"/>
      <c r="K3121" s="91"/>
      <c r="L3121" s="91"/>
      <c r="M3121" s="91"/>
      <c r="R3121"/>
      <c r="S3121"/>
      <c r="T3121"/>
      <c r="U3121"/>
      <c r="V3121"/>
      <c r="W3121"/>
      <c r="X3121"/>
      <c r="Y3121"/>
      <c r="Z3121"/>
      <c r="AA3121"/>
      <c r="AB3121"/>
      <c r="AC3121"/>
    </row>
    <row r="3122" spans="2:29" s="14" customFormat="1" x14ac:dyDescent="0.25">
      <c r="B3122"/>
      <c r="C3122"/>
      <c r="D3122"/>
      <c r="E3122"/>
      <c r="F3122"/>
      <c r="G3122"/>
      <c r="H3122"/>
      <c r="I3122"/>
      <c r="J3122"/>
      <c r="K3122" s="91"/>
      <c r="L3122" s="91"/>
      <c r="M3122" s="91"/>
      <c r="R3122"/>
      <c r="S3122"/>
      <c r="T3122"/>
      <c r="U3122"/>
      <c r="V3122"/>
      <c r="W3122"/>
      <c r="X3122"/>
      <c r="Y3122"/>
      <c r="Z3122"/>
      <c r="AA3122"/>
      <c r="AB3122"/>
      <c r="AC3122"/>
    </row>
    <row r="3123" spans="2:29" s="14" customFormat="1" x14ac:dyDescent="0.25">
      <c r="B3123"/>
      <c r="C3123"/>
      <c r="D3123"/>
      <c r="E3123"/>
      <c r="F3123"/>
      <c r="G3123"/>
      <c r="H3123"/>
      <c r="I3123"/>
      <c r="J3123"/>
      <c r="K3123" s="91"/>
      <c r="L3123" s="91"/>
      <c r="M3123" s="91"/>
      <c r="R3123"/>
      <c r="S3123"/>
      <c r="T3123"/>
      <c r="U3123"/>
      <c r="V3123"/>
      <c r="W3123"/>
      <c r="X3123"/>
      <c r="Y3123"/>
      <c r="Z3123"/>
      <c r="AA3123"/>
      <c r="AB3123"/>
      <c r="AC3123"/>
    </row>
    <row r="3124" spans="2:29" s="14" customFormat="1" x14ac:dyDescent="0.25">
      <c r="B3124"/>
      <c r="C3124"/>
      <c r="D3124"/>
      <c r="E3124"/>
      <c r="F3124"/>
      <c r="G3124"/>
      <c r="H3124"/>
      <c r="I3124"/>
      <c r="J3124"/>
      <c r="K3124" s="91"/>
      <c r="L3124" s="91"/>
      <c r="M3124" s="91"/>
      <c r="R3124"/>
      <c r="S3124"/>
      <c r="T3124"/>
      <c r="U3124"/>
      <c r="V3124"/>
      <c r="W3124"/>
      <c r="X3124"/>
      <c r="Y3124"/>
      <c r="Z3124"/>
      <c r="AA3124"/>
      <c r="AB3124"/>
      <c r="AC3124"/>
    </row>
    <row r="3125" spans="2:29" s="14" customFormat="1" x14ac:dyDescent="0.25">
      <c r="B3125"/>
      <c r="C3125"/>
      <c r="D3125"/>
      <c r="E3125"/>
      <c r="F3125"/>
      <c r="G3125"/>
      <c r="H3125"/>
      <c r="I3125"/>
      <c r="J3125"/>
      <c r="K3125" s="91"/>
      <c r="L3125" s="91"/>
      <c r="M3125" s="91"/>
      <c r="R3125"/>
      <c r="S3125"/>
      <c r="T3125"/>
      <c r="U3125"/>
      <c r="V3125"/>
      <c r="W3125"/>
      <c r="X3125"/>
      <c r="Y3125"/>
      <c r="Z3125"/>
      <c r="AA3125"/>
      <c r="AB3125"/>
      <c r="AC3125"/>
    </row>
    <row r="3126" spans="2:29" s="14" customFormat="1" x14ac:dyDescent="0.25">
      <c r="B3126"/>
      <c r="C3126"/>
      <c r="D3126"/>
      <c r="E3126"/>
      <c r="F3126"/>
      <c r="G3126"/>
      <c r="H3126"/>
      <c r="I3126"/>
      <c r="J3126"/>
      <c r="K3126" s="91"/>
      <c r="L3126" s="91"/>
      <c r="M3126" s="91"/>
      <c r="R3126"/>
      <c r="S3126"/>
      <c r="T3126"/>
      <c r="U3126"/>
      <c r="V3126"/>
      <c r="W3126"/>
      <c r="X3126"/>
      <c r="Y3126"/>
      <c r="Z3126"/>
      <c r="AA3126"/>
      <c r="AB3126"/>
      <c r="AC3126"/>
    </row>
    <row r="3127" spans="2:29" s="14" customFormat="1" x14ac:dyDescent="0.25">
      <c r="B3127"/>
      <c r="C3127"/>
      <c r="D3127"/>
      <c r="E3127"/>
      <c r="F3127"/>
      <c r="G3127"/>
      <c r="H3127"/>
      <c r="I3127"/>
      <c r="J3127"/>
      <c r="K3127" s="91"/>
      <c r="L3127" s="91"/>
      <c r="M3127" s="91"/>
      <c r="R3127"/>
      <c r="S3127"/>
      <c r="T3127"/>
      <c r="U3127"/>
      <c r="V3127"/>
      <c r="W3127"/>
      <c r="X3127"/>
      <c r="Y3127"/>
      <c r="Z3127"/>
      <c r="AA3127"/>
      <c r="AB3127"/>
      <c r="AC3127"/>
    </row>
    <row r="3128" spans="2:29" s="14" customFormat="1" x14ac:dyDescent="0.25">
      <c r="B3128"/>
      <c r="C3128"/>
      <c r="D3128"/>
      <c r="E3128"/>
      <c r="F3128"/>
      <c r="G3128"/>
      <c r="H3128"/>
      <c r="I3128"/>
      <c r="J3128"/>
      <c r="K3128" s="91"/>
      <c r="L3128" s="91"/>
      <c r="M3128" s="91"/>
      <c r="R3128"/>
      <c r="S3128"/>
      <c r="T3128"/>
      <c r="U3128"/>
      <c r="V3128"/>
      <c r="W3128"/>
      <c r="X3128"/>
      <c r="Y3128"/>
      <c r="Z3128"/>
      <c r="AA3128"/>
      <c r="AB3128"/>
      <c r="AC3128"/>
    </row>
    <row r="3129" spans="2:29" s="14" customFormat="1" x14ac:dyDescent="0.25">
      <c r="B3129"/>
      <c r="C3129"/>
      <c r="D3129"/>
      <c r="E3129"/>
      <c r="F3129"/>
      <c r="G3129"/>
      <c r="H3129"/>
      <c r="I3129"/>
      <c r="J3129"/>
      <c r="K3129" s="91"/>
      <c r="L3129" s="91"/>
      <c r="M3129" s="91"/>
      <c r="R3129"/>
      <c r="S3129"/>
      <c r="T3129"/>
      <c r="U3129"/>
      <c r="V3129"/>
      <c r="W3129"/>
      <c r="X3129"/>
      <c r="Y3129"/>
      <c r="Z3129"/>
      <c r="AA3129"/>
      <c r="AB3129"/>
      <c r="AC3129"/>
    </row>
    <row r="3130" spans="2:29" s="14" customFormat="1" x14ac:dyDescent="0.25">
      <c r="B3130"/>
      <c r="C3130"/>
      <c r="D3130"/>
      <c r="E3130"/>
      <c r="F3130"/>
      <c r="G3130"/>
      <c r="H3130"/>
      <c r="I3130"/>
      <c r="J3130"/>
      <c r="K3130" s="91"/>
      <c r="L3130" s="91"/>
      <c r="M3130" s="91"/>
      <c r="R3130"/>
      <c r="S3130"/>
      <c r="T3130"/>
      <c r="U3130"/>
      <c r="V3130"/>
      <c r="W3130"/>
      <c r="X3130"/>
      <c r="Y3130"/>
      <c r="Z3130"/>
      <c r="AA3130"/>
      <c r="AB3130"/>
      <c r="AC3130"/>
    </row>
    <row r="3131" spans="2:29" s="14" customFormat="1" x14ac:dyDescent="0.25">
      <c r="B3131"/>
      <c r="C3131"/>
      <c r="D3131"/>
      <c r="E3131"/>
      <c r="F3131"/>
      <c r="G3131"/>
      <c r="H3131"/>
      <c r="I3131"/>
      <c r="J3131"/>
      <c r="K3131" s="91"/>
      <c r="L3131" s="91"/>
      <c r="M3131" s="91"/>
      <c r="R3131"/>
      <c r="S3131"/>
      <c r="T3131"/>
      <c r="U3131"/>
      <c r="V3131"/>
      <c r="W3131"/>
      <c r="X3131"/>
      <c r="Y3131"/>
      <c r="Z3131"/>
      <c r="AA3131"/>
      <c r="AB3131"/>
      <c r="AC3131"/>
    </row>
    <row r="3132" spans="2:29" s="14" customFormat="1" x14ac:dyDescent="0.25">
      <c r="B3132"/>
      <c r="C3132"/>
      <c r="D3132"/>
      <c r="E3132"/>
      <c r="F3132"/>
      <c r="G3132"/>
      <c r="H3132"/>
      <c r="I3132"/>
      <c r="J3132"/>
      <c r="K3132" s="91"/>
      <c r="L3132" s="91"/>
      <c r="M3132" s="91"/>
      <c r="R3132"/>
      <c r="S3132"/>
      <c r="T3132"/>
      <c r="U3132"/>
      <c r="V3132"/>
      <c r="W3132"/>
      <c r="X3132"/>
      <c r="Y3132"/>
      <c r="Z3132"/>
      <c r="AA3132"/>
      <c r="AB3132"/>
      <c r="AC3132"/>
    </row>
    <row r="3133" spans="2:29" s="14" customFormat="1" x14ac:dyDescent="0.25">
      <c r="B3133"/>
      <c r="C3133"/>
      <c r="D3133"/>
      <c r="E3133"/>
      <c r="F3133"/>
      <c r="G3133"/>
      <c r="H3133"/>
      <c r="I3133"/>
      <c r="J3133"/>
      <c r="K3133" s="91"/>
      <c r="L3133" s="91"/>
      <c r="M3133" s="91"/>
      <c r="R3133"/>
      <c r="S3133"/>
      <c r="T3133"/>
      <c r="U3133"/>
      <c r="V3133"/>
      <c r="W3133"/>
      <c r="X3133"/>
      <c r="Y3133"/>
      <c r="Z3133"/>
      <c r="AA3133"/>
      <c r="AB3133"/>
      <c r="AC3133"/>
    </row>
    <row r="3134" spans="2:29" s="14" customFormat="1" x14ac:dyDescent="0.25">
      <c r="B3134"/>
      <c r="C3134"/>
      <c r="D3134"/>
      <c r="E3134"/>
      <c r="F3134"/>
      <c r="G3134"/>
      <c r="H3134"/>
      <c r="I3134"/>
      <c r="J3134"/>
      <c r="K3134" s="91"/>
      <c r="L3134" s="91"/>
      <c r="M3134" s="91"/>
      <c r="R3134"/>
      <c r="S3134"/>
      <c r="T3134"/>
      <c r="U3134"/>
      <c r="V3134"/>
      <c r="W3134"/>
      <c r="X3134"/>
      <c r="Y3134"/>
      <c r="Z3134"/>
      <c r="AA3134"/>
      <c r="AB3134"/>
      <c r="AC3134"/>
    </row>
    <row r="3135" spans="2:29" s="14" customFormat="1" x14ac:dyDescent="0.25">
      <c r="B3135"/>
      <c r="C3135"/>
      <c r="D3135"/>
      <c r="E3135"/>
      <c r="F3135"/>
      <c r="G3135"/>
      <c r="H3135"/>
      <c r="I3135"/>
      <c r="J3135"/>
      <c r="K3135" s="91"/>
      <c r="L3135" s="91"/>
      <c r="M3135" s="91"/>
      <c r="R3135"/>
      <c r="S3135"/>
      <c r="T3135"/>
      <c r="U3135"/>
      <c r="V3135"/>
      <c r="W3135"/>
      <c r="X3135"/>
      <c r="Y3135"/>
      <c r="Z3135"/>
      <c r="AA3135"/>
      <c r="AB3135"/>
      <c r="AC3135"/>
    </row>
    <row r="3136" spans="2:29" s="14" customFormat="1" x14ac:dyDescent="0.25">
      <c r="B3136"/>
      <c r="C3136"/>
      <c r="D3136"/>
      <c r="E3136"/>
      <c r="F3136"/>
      <c r="G3136"/>
      <c r="H3136"/>
      <c r="I3136"/>
      <c r="J3136"/>
      <c r="K3136" s="91"/>
      <c r="L3136" s="91"/>
      <c r="M3136" s="91"/>
      <c r="R3136"/>
      <c r="S3136"/>
      <c r="T3136"/>
      <c r="U3136"/>
      <c r="V3136"/>
      <c r="W3136"/>
      <c r="X3136"/>
      <c r="Y3136"/>
      <c r="Z3136"/>
      <c r="AA3136"/>
      <c r="AB3136"/>
      <c r="AC3136"/>
    </row>
    <row r="3137" spans="2:29" s="14" customFormat="1" x14ac:dyDescent="0.25">
      <c r="B3137"/>
      <c r="C3137"/>
      <c r="D3137"/>
      <c r="E3137"/>
      <c r="F3137"/>
      <c r="G3137"/>
      <c r="H3137"/>
      <c r="I3137"/>
      <c r="J3137"/>
      <c r="K3137" s="91"/>
      <c r="L3137" s="91"/>
      <c r="M3137" s="91"/>
      <c r="R3137"/>
      <c r="S3137"/>
      <c r="T3137"/>
      <c r="U3137"/>
      <c r="V3137"/>
      <c r="W3137"/>
      <c r="X3137"/>
      <c r="Y3137"/>
      <c r="Z3137"/>
      <c r="AA3137"/>
      <c r="AB3137"/>
      <c r="AC3137"/>
    </row>
    <row r="3138" spans="2:29" s="14" customFormat="1" x14ac:dyDescent="0.25">
      <c r="B3138"/>
      <c r="C3138"/>
      <c r="D3138"/>
      <c r="E3138"/>
      <c r="F3138"/>
      <c r="G3138"/>
      <c r="H3138"/>
      <c r="I3138"/>
      <c r="J3138"/>
      <c r="K3138" s="91"/>
      <c r="L3138" s="91"/>
      <c r="M3138" s="91"/>
      <c r="R3138"/>
      <c r="S3138"/>
      <c r="T3138"/>
      <c r="U3138"/>
      <c r="V3138"/>
      <c r="W3138"/>
      <c r="X3138"/>
      <c r="Y3138"/>
      <c r="Z3138"/>
      <c r="AA3138"/>
      <c r="AB3138"/>
      <c r="AC3138"/>
    </row>
    <row r="3139" spans="2:29" s="14" customFormat="1" x14ac:dyDescent="0.25">
      <c r="B3139"/>
      <c r="C3139"/>
      <c r="D3139"/>
      <c r="E3139"/>
      <c r="F3139"/>
      <c r="G3139"/>
      <c r="H3139"/>
      <c r="I3139"/>
      <c r="J3139"/>
      <c r="K3139" s="91"/>
      <c r="L3139" s="91"/>
      <c r="M3139" s="91"/>
      <c r="R3139"/>
      <c r="S3139"/>
      <c r="T3139"/>
      <c r="U3139"/>
      <c r="V3139"/>
      <c r="W3139"/>
      <c r="X3139"/>
      <c r="Y3139"/>
      <c r="Z3139"/>
      <c r="AA3139"/>
      <c r="AB3139"/>
      <c r="AC3139"/>
    </row>
    <row r="3140" spans="2:29" s="14" customFormat="1" x14ac:dyDescent="0.25">
      <c r="B3140"/>
      <c r="C3140"/>
      <c r="D3140"/>
      <c r="E3140"/>
      <c r="F3140"/>
      <c r="G3140"/>
      <c r="H3140"/>
      <c r="I3140"/>
      <c r="J3140"/>
      <c r="K3140" s="91"/>
      <c r="L3140" s="91"/>
      <c r="M3140" s="91"/>
      <c r="R3140"/>
      <c r="S3140"/>
      <c r="T3140"/>
      <c r="U3140"/>
      <c r="V3140"/>
      <c r="W3140"/>
      <c r="X3140"/>
      <c r="Y3140"/>
      <c r="Z3140"/>
      <c r="AA3140"/>
      <c r="AB3140"/>
      <c r="AC3140"/>
    </row>
    <row r="3141" spans="2:29" s="14" customFormat="1" x14ac:dyDescent="0.25">
      <c r="B3141"/>
      <c r="C3141"/>
      <c r="D3141"/>
      <c r="E3141"/>
      <c r="F3141"/>
      <c r="G3141"/>
      <c r="H3141"/>
      <c r="I3141"/>
      <c r="J3141"/>
      <c r="K3141" s="91"/>
      <c r="L3141" s="91"/>
      <c r="M3141" s="91"/>
      <c r="R3141"/>
      <c r="S3141"/>
      <c r="T3141"/>
      <c r="U3141"/>
      <c r="V3141"/>
      <c r="W3141"/>
      <c r="X3141"/>
      <c r="Y3141"/>
      <c r="Z3141"/>
      <c r="AA3141"/>
      <c r="AB3141"/>
      <c r="AC3141"/>
    </row>
    <row r="3142" spans="2:29" s="14" customFormat="1" x14ac:dyDescent="0.25">
      <c r="B3142"/>
      <c r="C3142"/>
      <c r="D3142"/>
      <c r="E3142"/>
      <c r="F3142"/>
      <c r="G3142"/>
      <c r="H3142"/>
      <c r="I3142"/>
      <c r="J3142"/>
      <c r="K3142" s="91"/>
      <c r="L3142" s="91"/>
      <c r="M3142" s="91"/>
      <c r="R3142"/>
      <c r="S3142"/>
      <c r="T3142"/>
      <c r="U3142"/>
      <c r="V3142"/>
      <c r="W3142"/>
      <c r="X3142"/>
      <c r="Y3142"/>
      <c r="Z3142"/>
      <c r="AA3142"/>
      <c r="AB3142"/>
      <c r="AC3142"/>
    </row>
    <row r="3143" spans="2:29" s="14" customFormat="1" x14ac:dyDescent="0.25">
      <c r="B3143"/>
      <c r="C3143"/>
      <c r="D3143"/>
      <c r="E3143"/>
      <c r="F3143"/>
      <c r="G3143"/>
      <c r="H3143"/>
      <c r="I3143"/>
      <c r="J3143"/>
      <c r="K3143" s="91"/>
      <c r="L3143" s="91"/>
      <c r="M3143" s="91"/>
      <c r="R3143"/>
      <c r="S3143"/>
      <c r="T3143"/>
      <c r="U3143"/>
      <c r="V3143"/>
      <c r="W3143"/>
      <c r="X3143"/>
      <c r="Y3143"/>
      <c r="Z3143"/>
      <c r="AA3143"/>
      <c r="AB3143"/>
      <c r="AC3143"/>
    </row>
    <row r="3144" spans="2:29" s="14" customFormat="1" x14ac:dyDescent="0.25">
      <c r="B3144"/>
      <c r="C3144"/>
      <c r="D3144"/>
      <c r="E3144"/>
      <c r="F3144"/>
      <c r="G3144"/>
      <c r="H3144"/>
      <c r="I3144"/>
      <c r="J3144"/>
      <c r="K3144" s="91"/>
      <c r="L3144" s="91"/>
      <c r="M3144" s="91"/>
      <c r="R3144"/>
      <c r="S3144"/>
      <c r="T3144"/>
      <c r="U3144"/>
      <c r="V3144"/>
      <c r="W3144"/>
      <c r="X3144"/>
      <c r="Y3144"/>
      <c r="Z3144"/>
      <c r="AA3144"/>
      <c r="AB3144"/>
      <c r="AC3144"/>
    </row>
    <row r="3145" spans="2:29" s="14" customFormat="1" x14ac:dyDescent="0.25">
      <c r="B3145"/>
      <c r="C3145"/>
      <c r="D3145"/>
      <c r="E3145"/>
      <c r="F3145"/>
      <c r="G3145"/>
      <c r="H3145"/>
      <c r="I3145"/>
      <c r="J3145"/>
      <c r="K3145" s="91"/>
      <c r="L3145" s="91"/>
      <c r="M3145" s="91"/>
      <c r="R3145"/>
      <c r="S3145"/>
      <c r="T3145"/>
      <c r="U3145"/>
      <c r="V3145"/>
      <c r="W3145"/>
      <c r="X3145"/>
      <c r="Y3145"/>
      <c r="Z3145"/>
      <c r="AA3145"/>
      <c r="AB3145"/>
      <c r="AC3145"/>
    </row>
    <row r="3146" spans="2:29" s="14" customFormat="1" x14ac:dyDescent="0.25">
      <c r="B3146"/>
      <c r="C3146"/>
      <c r="D3146"/>
      <c r="E3146"/>
      <c r="F3146"/>
      <c r="G3146"/>
      <c r="H3146"/>
      <c r="I3146"/>
      <c r="J3146"/>
      <c r="K3146" s="91"/>
      <c r="L3146" s="91"/>
      <c r="M3146" s="91"/>
      <c r="R3146"/>
      <c r="S3146"/>
      <c r="T3146"/>
      <c r="U3146"/>
      <c r="V3146"/>
      <c r="W3146"/>
      <c r="X3146"/>
      <c r="Y3146"/>
      <c r="Z3146"/>
      <c r="AA3146"/>
      <c r="AB3146"/>
      <c r="AC3146"/>
    </row>
    <row r="3147" spans="2:29" s="14" customFormat="1" x14ac:dyDescent="0.25">
      <c r="B3147"/>
      <c r="C3147"/>
      <c r="D3147"/>
      <c r="E3147"/>
      <c r="F3147"/>
      <c r="G3147"/>
      <c r="H3147"/>
      <c r="I3147"/>
      <c r="J3147"/>
      <c r="K3147" s="91"/>
      <c r="L3147" s="91"/>
      <c r="M3147" s="91"/>
      <c r="R3147"/>
      <c r="S3147"/>
      <c r="T3147"/>
      <c r="U3147"/>
      <c r="V3147"/>
      <c r="W3147"/>
      <c r="X3147"/>
      <c r="Y3147"/>
      <c r="Z3147"/>
      <c r="AA3147"/>
      <c r="AB3147"/>
      <c r="AC3147"/>
    </row>
    <row r="3148" spans="2:29" s="14" customFormat="1" x14ac:dyDescent="0.25">
      <c r="B3148"/>
      <c r="C3148"/>
      <c r="D3148"/>
      <c r="E3148"/>
      <c r="F3148"/>
      <c r="G3148"/>
      <c r="H3148"/>
      <c r="I3148"/>
      <c r="J3148"/>
      <c r="K3148" s="91"/>
      <c r="L3148" s="91"/>
      <c r="M3148" s="91"/>
      <c r="R3148"/>
      <c r="S3148"/>
      <c r="T3148"/>
      <c r="U3148"/>
      <c r="V3148"/>
      <c r="W3148"/>
      <c r="X3148"/>
      <c r="Y3148"/>
      <c r="Z3148"/>
      <c r="AA3148"/>
      <c r="AB3148"/>
      <c r="AC3148"/>
    </row>
    <row r="3149" spans="2:29" s="14" customFormat="1" x14ac:dyDescent="0.25">
      <c r="B3149"/>
      <c r="C3149"/>
      <c r="D3149"/>
      <c r="E3149"/>
      <c r="F3149"/>
      <c r="G3149"/>
      <c r="H3149"/>
      <c r="I3149"/>
      <c r="J3149"/>
      <c r="K3149" s="91"/>
      <c r="L3149" s="91"/>
      <c r="M3149" s="91"/>
      <c r="R3149"/>
      <c r="S3149"/>
      <c r="T3149"/>
      <c r="U3149"/>
      <c r="V3149"/>
      <c r="W3149"/>
      <c r="X3149"/>
      <c r="Y3149"/>
      <c r="Z3149"/>
      <c r="AA3149"/>
      <c r="AB3149"/>
      <c r="AC3149"/>
    </row>
    <row r="3150" spans="2:29" s="14" customFormat="1" x14ac:dyDescent="0.25">
      <c r="B3150"/>
      <c r="C3150"/>
      <c r="D3150"/>
      <c r="E3150"/>
      <c r="F3150"/>
      <c r="G3150"/>
      <c r="H3150"/>
      <c r="I3150"/>
      <c r="J3150"/>
      <c r="K3150" s="91"/>
      <c r="L3150" s="91"/>
      <c r="M3150" s="91"/>
      <c r="R3150"/>
      <c r="S3150"/>
      <c r="T3150"/>
      <c r="U3150"/>
      <c r="V3150"/>
      <c r="W3150"/>
      <c r="X3150"/>
      <c r="Y3150"/>
      <c r="Z3150"/>
      <c r="AA3150"/>
      <c r="AB3150"/>
      <c r="AC3150"/>
    </row>
    <row r="3151" spans="2:29" s="14" customFormat="1" x14ac:dyDescent="0.25">
      <c r="B3151"/>
      <c r="C3151"/>
      <c r="D3151"/>
      <c r="E3151"/>
      <c r="F3151"/>
      <c r="G3151"/>
      <c r="H3151"/>
      <c r="I3151"/>
      <c r="J3151"/>
      <c r="K3151" s="91"/>
      <c r="L3151" s="91"/>
      <c r="M3151" s="91"/>
      <c r="R3151"/>
      <c r="S3151"/>
      <c r="T3151"/>
      <c r="U3151"/>
      <c r="V3151"/>
      <c r="W3151"/>
      <c r="X3151"/>
      <c r="Y3151"/>
      <c r="Z3151"/>
      <c r="AA3151"/>
      <c r="AB3151"/>
      <c r="AC3151"/>
    </row>
    <row r="3152" spans="2:29" s="14" customFormat="1" x14ac:dyDescent="0.25">
      <c r="B3152"/>
      <c r="C3152"/>
      <c r="D3152"/>
      <c r="E3152"/>
      <c r="F3152"/>
      <c r="G3152"/>
      <c r="H3152"/>
      <c r="I3152"/>
      <c r="J3152"/>
      <c r="K3152" s="91"/>
      <c r="L3152" s="91"/>
      <c r="M3152" s="91"/>
      <c r="R3152"/>
      <c r="S3152"/>
      <c r="T3152"/>
      <c r="U3152"/>
      <c r="V3152"/>
      <c r="W3152"/>
      <c r="X3152"/>
      <c r="Y3152"/>
      <c r="Z3152"/>
      <c r="AA3152"/>
      <c r="AB3152"/>
      <c r="AC3152"/>
    </row>
    <row r="3153" spans="2:29" s="14" customFormat="1" x14ac:dyDescent="0.25">
      <c r="B3153"/>
      <c r="C3153"/>
      <c r="D3153"/>
      <c r="E3153"/>
      <c r="F3153"/>
      <c r="G3153"/>
      <c r="H3153"/>
      <c r="I3153"/>
      <c r="J3153"/>
      <c r="K3153" s="91"/>
      <c r="L3153" s="91"/>
      <c r="M3153" s="91"/>
      <c r="R3153"/>
      <c r="S3153"/>
      <c r="T3153"/>
      <c r="U3153"/>
      <c r="V3153"/>
      <c r="W3153"/>
      <c r="X3153"/>
      <c r="Y3153"/>
      <c r="Z3153"/>
      <c r="AA3153"/>
      <c r="AB3153"/>
      <c r="AC3153"/>
    </row>
    <row r="3154" spans="2:29" s="14" customFormat="1" x14ac:dyDescent="0.25">
      <c r="B3154"/>
      <c r="C3154"/>
      <c r="D3154"/>
      <c r="E3154"/>
      <c r="F3154"/>
      <c r="G3154"/>
      <c r="H3154"/>
      <c r="I3154"/>
      <c r="J3154"/>
      <c r="K3154" s="91"/>
      <c r="L3154" s="91"/>
      <c r="M3154" s="91"/>
      <c r="R3154"/>
      <c r="S3154"/>
      <c r="T3154"/>
      <c r="U3154"/>
      <c r="V3154"/>
      <c r="W3154"/>
      <c r="X3154"/>
      <c r="Y3154"/>
      <c r="Z3154"/>
      <c r="AA3154"/>
      <c r="AB3154"/>
      <c r="AC3154"/>
    </row>
    <row r="3155" spans="2:29" s="14" customFormat="1" x14ac:dyDescent="0.25">
      <c r="B3155"/>
      <c r="C3155"/>
      <c r="D3155"/>
      <c r="E3155"/>
      <c r="F3155"/>
      <c r="G3155"/>
      <c r="H3155"/>
      <c r="I3155"/>
      <c r="J3155"/>
      <c r="K3155" s="91"/>
      <c r="L3155" s="91"/>
      <c r="M3155" s="91"/>
      <c r="R3155"/>
      <c r="S3155"/>
      <c r="T3155"/>
      <c r="U3155"/>
      <c r="V3155"/>
      <c r="W3155"/>
      <c r="X3155"/>
      <c r="Y3155"/>
      <c r="Z3155"/>
      <c r="AA3155"/>
      <c r="AB3155"/>
      <c r="AC3155"/>
    </row>
    <row r="3156" spans="2:29" s="14" customFormat="1" x14ac:dyDescent="0.25">
      <c r="B3156"/>
      <c r="C3156"/>
      <c r="D3156"/>
      <c r="E3156"/>
      <c r="F3156"/>
      <c r="G3156"/>
      <c r="H3156"/>
      <c r="I3156"/>
      <c r="J3156"/>
      <c r="K3156" s="91"/>
      <c r="L3156" s="91"/>
      <c r="M3156" s="91"/>
      <c r="R3156"/>
      <c r="S3156"/>
      <c r="T3156"/>
      <c r="U3156"/>
      <c r="V3156"/>
      <c r="W3156"/>
      <c r="X3156"/>
      <c r="Y3156"/>
      <c r="Z3156"/>
      <c r="AA3156"/>
      <c r="AB3156"/>
      <c r="AC3156"/>
    </row>
    <row r="3157" spans="2:29" s="14" customFormat="1" x14ac:dyDescent="0.25">
      <c r="B3157"/>
      <c r="C3157"/>
      <c r="D3157"/>
      <c r="E3157"/>
      <c r="F3157"/>
      <c r="G3157"/>
      <c r="H3157"/>
      <c r="I3157"/>
      <c r="J3157"/>
      <c r="K3157" s="91"/>
      <c r="L3157" s="91"/>
      <c r="M3157" s="91"/>
      <c r="R3157"/>
      <c r="S3157"/>
      <c r="T3157"/>
      <c r="U3157"/>
      <c r="V3157"/>
      <c r="W3157"/>
      <c r="X3157"/>
      <c r="Y3157"/>
      <c r="Z3157"/>
      <c r="AA3157"/>
      <c r="AB3157"/>
      <c r="AC3157"/>
    </row>
    <row r="3158" spans="2:29" s="14" customFormat="1" x14ac:dyDescent="0.25">
      <c r="B3158"/>
      <c r="C3158"/>
      <c r="D3158"/>
      <c r="E3158"/>
      <c r="F3158"/>
      <c r="G3158"/>
      <c r="H3158"/>
      <c r="I3158"/>
      <c r="J3158"/>
      <c r="K3158" s="91"/>
      <c r="L3158" s="91"/>
      <c r="M3158" s="91"/>
      <c r="R3158"/>
      <c r="S3158"/>
      <c r="T3158"/>
      <c r="U3158"/>
      <c r="V3158"/>
      <c r="W3158"/>
      <c r="X3158"/>
      <c r="Y3158"/>
      <c r="Z3158"/>
      <c r="AA3158"/>
      <c r="AB3158"/>
      <c r="AC3158"/>
    </row>
    <row r="3159" spans="2:29" s="14" customFormat="1" x14ac:dyDescent="0.25">
      <c r="B3159"/>
      <c r="C3159"/>
      <c r="D3159"/>
      <c r="E3159"/>
      <c r="F3159"/>
      <c r="G3159"/>
      <c r="H3159"/>
      <c r="I3159"/>
      <c r="J3159"/>
      <c r="K3159" s="91"/>
      <c r="L3159" s="91"/>
      <c r="M3159" s="91"/>
      <c r="R3159"/>
      <c r="S3159"/>
      <c r="T3159"/>
      <c r="U3159"/>
      <c r="V3159"/>
      <c r="W3159"/>
      <c r="X3159"/>
      <c r="Y3159"/>
      <c r="Z3159"/>
      <c r="AA3159"/>
      <c r="AB3159"/>
      <c r="AC3159"/>
    </row>
    <row r="3160" spans="2:29" s="14" customFormat="1" x14ac:dyDescent="0.25">
      <c r="B3160"/>
      <c r="C3160"/>
      <c r="D3160"/>
      <c r="E3160"/>
      <c r="F3160"/>
      <c r="G3160"/>
      <c r="H3160"/>
      <c r="I3160"/>
      <c r="J3160"/>
      <c r="K3160" s="91"/>
      <c r="L3160" s="91"/>
      <c r="M3160" s="91"/>
      <c r="R3160"/>
      <c r="S3160"/>
      <c r="T3160"/>
      <c r="U3160"/>
      <c r="V3160"/>
      <c r="W3160"/>
      <c r="X3160"/>
      <c r="Y3160"/>
      <c r="Z3160"/>
      <c r="AA3160"/>
      <c r="AB3160"/>
      <c r="AC3160"/>
    </row>
    <row r="3161" spans="2:29" s="14" customFormat="1" x14ac:dyDescent="0.25">
      <c r="B3161"/>
      <c r="C3161"/>
      <c r="D3161"/>
      <c r="E3161"/>
      <c r="F3161"/>
      <c r="G3161"/>
      <c r="H3161"/>
      <c r="I3161"/>
      <c r="J3161"/>
      <c r="K3161" s="91"/>
      <c r="L3161" s="91"/>
      <c r="M3161" s="91"/>
      <c r="R3161"/>
      <c r="S3161"/>
      <c r="T3161"/>
      <c r="U3161"/>
      <c r="V3161"/>
      <c r="W3161"/>
      <c r="X3161"/>
      <c r="Y3161"/>
      <c r="Z3161"/>
      <c r="AA3161"/>
      <c r="AB3161"/>
      <c r="AC3161"/>
    </row>
    <row r="3162" spans="2:29" s="14" customFormat="1" x14ac:dyDescent="0.25">
      <c r="B3162"/>
      <c r="C3162"/>
      <c r="D3162"/>
      <c r="E3162"/>
      <c r="F3162"/>
      <c r="G3162"/>
      <c r="H3162"/>
      <c r="I3162"/>
      <c r="J3162"/>
      <c r="K3162" s="91"/>
      <c r="L3162" s="91"/>
      <c r="M3162" s="91"/>
      <c r="R3162"/>
      <c r="S3162"/>
      <c r="T3162"/>
      <c r="U3162"/>
      <c r="V3162"/>
      <c r="W3162"/>
      <c r="X3162"/>
      <c r="Y3162"/>
      <c r="Z3162"/>
      <c r="AA3162"/>
      <c r="AB3162"/>
      <c r="AC3162"/>
    </row>
    <row r="3163" spans="2:29" s="14" customFormat="1" x14ac:dyDescent="0.25">
      <c r="B3163"/>
      <c r="C3163"/>
      <c r="D3163"/>
      <c r="E3163"/>
      <c r="F3163"/>
      <c r="G3163"/>
      <c r="H3163"/>
      <c r="I3163"/>
      <c r="J3163"/>
      <c r="K3163" s="91"/>
      <c r="L3163" s="91"/>
      <c r="M3163" s="91"/>
      <c r="R3163"/>
      <c r="S3163"/>
      <c r="T3163"/>
      <c r="U3163"/>
      <c r="V3163"/>
      <c r="W3163"/>
      <c r="X3163"/>
      <c r="Y3163"/>
      <c r="Z3163"/>
      <c r="AA3163"/>
      <c r="AB3163"/>
      <c r="AC3163"/>
    </row>
    <row r="3164" spans="2:29" s="14" customFormat="1" x14ac:dyDescent="0.25">
      <c r="B3164"/>
      <c r="C3164"/>
      <c r="D3164"/>
      <c r="E3164"/>
      <c r="F3164"/>
      <c r="G3164"/>
      <c r="H3164"/>
      <c r="I3164"/>
      <c r="J3164"/>
      <c r="K3164" s="91"/>
      <c r="L3164" s="91"/>
      <c r="M3164" s="91"/>
      <c r="R3164"/>
      <c r="S3164"/>
      <c r="T3164"/>
      <c r="U3164"/>
      <c r="V3164"/>
      <c r="W3164"/>
      <c r="X3164"/>
      <c r="Y3164"/>
      <c r="Z3164"/>
      <c r="AA3164"/>
      <c r="AB3164"/>
      <c r="AC3164"/>
    </row>
    <row r="3165" spans="2:29" s="14" customFormat="1" x14ac:dyDescent="0.25">
      <c r="B3165"/>
      <c r="C3165"/>
      <c r="D3165"/>
      <c r="E3165"/>
      <c r="F3165"/>
      <c r="G3165"/>
      <c r="H3165"/>
      <c r="I3165"/>
      <c r="J3165"/>
      <c r="K3165" s="91"/>
      <c r="L3165" s="91"/>
      <c r="M3165" s="91"/>
      <c r="R3165"/>
      <c r="S3165"/>
      <c r="T3165"/>
      <c r="U3165"/>
      <c r="V3165"/>
      <c r="W3165"/>
      <c r="X3165"/>
      <c r="Y3165"/>
      <c r="Z3165"/>
      <c r="AA3165"/>
      <c r="AB3165"/>
      <c r="AC3165"/>
    </row>
    <row r="3166" spans="2:29" s="14" customFormat="1" x14ac:dyDescent="0.25">
      <c r="B3166"/>
      <c r="C3166"/>
      <c r="D3166"/>
      <c r="E3166"/>
      <c r="F3166"/>
      <c r="G3166"/>
      <c r="H3166"/>
      <c r="I3166"/>
      <c r="J3166"/>
      <c r="K3166" s="91"/>
      <c r="L3166" s="91"/>
      <c r="M3166" s="91"/>
      <c r="R3166"/>
      <c r="S3166"/>
      <c r="T3166"/>
      <c r="U3166"/>
      <c r="V3166"/>
      <c r="W3166"/>
      <c r="X3166"/>
      <c r="Y3166"/>
      <c r="Z3166"/>
      <c r="AA3166"/>
      <c r="AB3166"/>
      <c r="AC3166"/>
    </row>
    <row r="3167" spans="2:29" s="14" customFormat="1" x14ac:dyDescent="0.25">
      <c r="B3167"/>
      <c r="C3167"/>
      <c r="D3167"/>
      <c r="E3167"/>
      <c r="F3167"/>
      <c r="G3167"/>
      <c r="H3167"/>
      <c r="I3167"/>
      <c r="J3167"/>
      <c r="K3167" s="91"/>
      <c r="L3167" s="91"/>
      <c r="M3167" s="91"/>
      <c r="R3167"/>
      <c r="S3167"/>
      <c r="T3167"/>
      <c r="U3167"/>
      <c r="V3167"/>
      <c r="W3167"/>
      <c r="X3167"/>
      <c r="Y3167"/>
      <c r="Z3167"/>
      <c r="AA3167"/>
      <c r="AB3167"/>
      <c r="AC3167"/>
    </row>
    <row r="3168" spans="2:29" s="14" customFormat="1" x14ac:dyDescent="0.25">
      <c r="B3168"/>
      <c r="C3168"/>
      <c r="D3168"/>
      <c r="E3168"/>
      <c r="F3168"/>
      <c r="G3168"/>
      <c r="H3168"/>
      <c r="I3168"/>
      <c r="J3168"/>
      <c r="K3168" s="91"/>
      <c r="L3168" s="91"/>
      <c r="M3168" s="91"/>
      <c r="R3168"/>
      <c r="S3168"/>
      <c r="T3168"/>
      <c r="U3168"/>
      <c r="V3168"/>
      <c r="W3168"/>
      <c r="X3168"/>
      <c r="Y3168"/>
      <c r="Z3168"/>
      <c r="AA3168"/>
      <c r="AB3168"/>
      <c r="AC3168"/>
    </row>
    <row r="3169" spans="2:29" s="14" customFormat="1" x14ac:dyDescent="0.25">
      <c r="B3169"/>
      <c r="C3169"/>
      <c r="D3169"/>
      <c r="E3169"/>
      <c r="F3169"/>
      <c r="G3169"/>
      <c r="H3169"/>
      <c r="I3169"/>
      <c r="J3169"/>
      <c r="K3169" s="91"/>
      <c r="L3169" s="91"/>
      <c r="M3169" s="91"/>
      <c r="R3169"/>
      <c r="S3169"/>
      <c r="T3169"/>
      <c r="U3169"/>
      <c r="V3169"/>
      <c r="W3169"/>
      <c r="X3169"/>
      <c r="Y3169"/>
      <c r="Z3169"/>
      <c r="AA3169"/>
      <c r="AB3169"/>
      <c r="AC3169"/>
    </row>
    <row r="3170" spans="2:29" s="14" customFormat="1" x14ac:dyDescent="0.25">
      <c r="B3170"/>
      <c r="C3170"/>
      <c r="D3170"/>
      <c r="E3170"/>
      <c r="F3170"/>
      <c r="G3170"/>
      <c r="H3170"/>
      <c r="I3170"/>
      <c r="J3170"/>
      <c r="K3170" s="91"/>
      <c r="L3170" s="91"/>
      <c r="M3170" s="91"/>
      <c r="R3170"/>
      <c r="S3170"/>
      <c r="T3170"/>
      <c r="U3170"/>
      <c r="V3170"/>
      <c r="W3170"/>
      <c r="X3170"/>
      <c r="Y3170"/>
      <c r="Z3170"/>
      <c r="AA3170"/>
      <c r="AB3170"/>
      <c r="AC3170"/>
    </row>
    <row r="3171" spans="2:29" s="14" customFormat="1" x14ac:dyDescent="0.25">
      <c r="B3171"/>
      <c r="C3171"/>
      <c r="D3171"/>
      <c r="E3171"/>
      <c r="F3171"/>
      <c r="G3171"/>
      <c r="H3171"/>
      <c r="I3171"/>
      <c r="J3171"/>
      <c r="K3171" s="91"/>
      <c r="L3171" s="91"/>
      <c r="M3171" s="91"/>
      <c r="R3171"/>
      <c r="S3171"/>
      <c r="T3171"/>
      <c r="U3171"/>
      <c r="V3171"/>
      <c r="W3171"/>
      <c r="X3171"/>
      <c r="Y3171"/>
      <c r="Z3171"/>
      <c r="AA3171"/>
      <c r="AB3171"/>
      <c r="AC3171"/>
    </row>
    <row r="3172" spans="2:29" s="14" customFormat="1" x14ac:dyDescent="0.25">
      <c r="B3172"/>
      <c r="C3172"/>
      <c r="D3172"/>
      <c r="E3172"/>
      <c r="F3172"/>
      <c r="G3172"/>
      <c r="H3172"/>
      <c r="I3172"/>
      <c r="J3172"/>
      <c r="K3172" s="91"/>
      <c r="L3172" s="91"/>
      <c r="M3172" s="91"/>
      <c r="R3172"/>
      <c r="S3172"/>
      <c r="T3172"/>
      <c r="U3172"/>
      <c r="V3172"/>
      <c r="W3172"/>
      <c r="X3172"/>
      <c r="Y3172"/>
      <c r="Z3172"/>
      <c r="AA3172"/>
      <c r="AB3172"/>
      <c r="AC3172"/>
    </row>
    <row r="3173" spans="2:29" s="14" customFormat="1" x14ac:dyDescent="0.25">
      <c r="B3173"/>
      <c r="C3173"/>
      <c r="D3173"/>
      <c r="E3173"/>
      <c r="F3173"/>
      <c r="G3173"/>
      <c r="H3173"/>
      <c r="I3173"/>
      <c r="J3173"/>
      <c r="K3173" s="91"/>
      <c r="L3173" s="91"/>
      <c r="M3173" s="91"/>
      <c r="R3173"/>
      <c r="S3173"/>
      <c r="T3173"/>
      <c r="U3173"/>
      <c r="V3173"/>
      <c r="W3173"/>
      <c r="X3173"/>
      <c r="Y3173"/>
      <c r="Z3173"/>
      <c r="AA3173"/>
      <c r="AB3173"/>
      <c r="AC3173"/>
    </row>
    <row r="3174" spans="2:29" s="14" customFormat="1" x14ac:dyDescent="0.25">
      <c r="B3174"/>
      <c r="C3174"/>
      <c r="D3174"/>
      <c r="E3174"/>
      <c r="F3174"/>
      <c r="G3174"/>
      <c r="H3174"/>
      <c r="I3174"/>
      <c r="J3174"/>
      <c r="K3174" s="91"/>
      <c r="L3174" s="91"/>
      <c r="M3174" s="91"/>
      <c r="R3174"/>
      <c r="S3174"/>
      <c r="T3174"/>
      <c r="U3174"/>
      <c r="V3174"/>
      <c r="W3174"/>
      <c r="X3174"/>
      <c r="Y3174"/>
      <c r="Z3174"/>
      <c r="AA3174"/>
      <c r="AB3174"/>
      <c r="AC3174"/>
    </row>
    <row r="3175" spans="2:29" s="14" customFormat="1" x14ac:dyDescent="0.25">
      <c r="B3175"/>
      <c r="C3175"/>
      <c r="D3175"/>
      <c r="E3175"/>
      <c r="F3175"/>
      <c r="G3175"/>
      <c r="H3175"/>
      <c r="I3175"/>
      <c r="J3175"/>
      <c r="K3175" s="91"/>
      <c r="L3175" s="91"/>
      <c r="M3175" s="91"/>
      <c r="R3175"/>
      <c r="S3175"/>
      <c r="T3175"/>
      <c r="U3175"/>
      <c r="V3175"/>
      <c r="W3175"/>
      <c r="X3175"/>
      <c r="Y3175"/>
      <c r="Z3175"/>
      <c r="AA3175"/>
      <c r="AB3175"/>
      <c r="AC3175"/>
    </row>
    <row r="3176" spans="2:29" s="14" customFormat="1" x14ac:dyDescent="0.25">
      <c r="B3176"/>
      <c r="C3176"/>
      <c r="D3176"/>
      <c r="E3176"/>
      <c r="F3176"/>
      <c r="G3176"/>
      <c r="H3176"/>
      <c r="I3176"/>
      <c r="J3176"/>
      <c r="K3176" s="91"/>
      <c r="L3176" s="91"/>
      <c r="M3176" s="91"/>
      <c r="R3176"/>
      <c r="S3176"/>
      <c r="T3176"/>
      <c r="U3176"/>
      <c r="V3176"/>
      <c r="W3176"/>
      <c r="X3176"/>
      <c r="Y3176"/>
      <c r="Z3176"/>
      <c r="AA3176"/>
      <c r="AB3176"/>
      <c r="AC3176"/>
    </row>
    <row r="3177" spans="2:29" s="14" customFormat="1" x14ac:dyDescent="0.25">
      <c r="B3177"/>
      <c r="C3177"/>
      <c r="D3177"/>
      <c r="E3177"/>
      <c r="F3177"/>
      <c r="G3177"/>
      <c r="H3177"/>
      <c r="I3177"/>
      <c r="J3177"/>
      <c r="K3177" s="91"/>
      <c r="L3177" s="91"/>
      <c r="M3177" s="91"/>
      <c r="R3177"/>
      <c r="S3177"/>
      <c r="T3177"/>
      <c r="U3177"/>
      <c r="V3177"/>
      <c r="W3177"/>
      <c r="X3177"/>
      <c r="Y3177"/>
      <c r="Z3177"/>
      <c r="AA3177"/>
      <c r="AB3177"/>
      <c r="AC3177"/>
    </row>
    <row r="3178" spans="2:29" s="14" customFormat="1" x14ac:dyDescent="0.25">
      <c r="B3178"/>
      <c r="C3178"/>
      <c r="D3178"/>
      <c r="E3178"/>
      <c r="F3178"/>
      <c r="G3178"/>
      <c r="H3178"/>
      <c r="I3178"/>
      <c r="J3178"/>
      <c r="K3178" s="91"/>
      <c r="L3178" s="91"/>
      <c r="M3178" s="91"/>
      <c r="R3178"/>
      <c r="S3178"/>
      <c r="T3178"/>
      <c r="U3178"/>
      <c r="V3178"/>
      <c r="W3178"/>
      <c r="X3178"/>
      <c r="Y3178"/>
      <c r="Z3178"/>
      <c r="AA3178"/>
      <c r="AB3178"/>
      <c r="AC3178"/>
    </row>
    <row r="3179" spans="2:29" s="14" customFormat="1" x14ac:dyDescent="0.25">
      <c r="B3179"/>
      <c r="C3179"/>
      <c r="D3179"/>
      <c r="E3179"/>
      <c r="F3179"/>
      <c r="G3179"/>
      <c r="H3179"/>
      <c r="I3179"/>
      <c r="J3179"/>
      <c r="K3179" s="91"/>
      <c r="L3179" s="91"/>
      <c r="M3179" s="91"/>
      <c r="R3179"/>
      <c r="S3179"/>
      <c r="T3179"/>
      <c r="U3179"/>
      <c r="V3179"/>
      <c r="W3179"/>
      <c r="X3179"/>
      <c r="Y3179"/>
      <c r="Z3179"/>
      <c r="AA3179"/>
      <c r="AB3179"/>
      <c r="AC3179"/>
    </row>
    <row r="3180" spans="2:29" s="14" customFormat="1" x14ac:dyDescent="0.25">
      <c r="B3180"/>
      <c r="C3180"/>
      <c r="D3180"/>
      <c r="E3180"/>
      <c r="F3180"/>
      <c r="G3180"/>
      <c r="H3180"/>
      <c r="I3180"/>
      <c r="J3180"/>
      <c r="K3180" s="91"/>
      <c r="L3180" s="91"/>
      <c r="M3180" s="91"/>
      <c r="R3180"/>
      <c r="S3180"/>
      <c r="T3180"/>
      <c r="U3180"/>
      <c r="V3180"/>
      <c r="W3180"/>
      <c r="X3180"/>
      <c r="Y3180"/>
      <c r="Z3180"/>
      <c r="AA3180"/>
      <c r="AB3180"/>
      <c r="AC3180"/>
    </row>
    <row r="3181" spans="2:29" s="14" customFormat="1" x14ac:dyDescent="0.25">
      <c r="B3181"/>
      <c r="C3181"/>
      <c r="D3181"/>
      <c r="E3181"/>
      <c r="F3181"/>
      <c r="G3181"/>
      <c r="H3181"/>
      <c r="I3181"/>
      <c r="J3181"/>
      <c r="K3181" s="91"/>
      <c r="L3181" s="91"/>
      <c r="M3181" s="91"/>
      <c r="R3181"/>
      <c r="S3181"/>
      <c r="T3181"/>
      <c r="U3181"/>
      <c r="V3181"/>
      <c r="W3181"/>
      <c r="X3181"/>
      <c r="Y3181"/>
      <c r="Z3181"/>
      <c r="AA3181"/>
      <c r="AB3181"/>
      <c r="AC3181"/>
    </row>
    <row r="3182" spans="2:29" s="14" customFormat="1" x14ac:dyDescent="0.25">
      <c r="B3182"/>
      <c r="C3182"/>
      <c r="D3182"/>
      <c r="E3182"/>
      <c r="F3182"/>
      <c r="G3182"/>
      <c r="H3182"/>
      <c r="I3182"/>
      <c r="J3182"/>
      <c r="K3182" s="91"/>
      <c r="L3182" s="91"/>
      <c r="M3182" s="91"/>
      <c r="R3182"/>
      <c r="S3182"/>
      <c r="T3182"/>
      <c r="U3182"/>
      <c r="V3182"/>
      <c r="W3182"/>
      <c r="X3182"/>
      <c r="Y3182"/>
      <c r="Z3182"/>
      <c r="AA3182"/>
      <c r="AB3182"/>
      <c r="AC3182"/>
    </row>
    <row r="3183" spans="2:29" s="14" customFormat="1" x14ac:dyDescent="0.25">
      <c r="B3183"/>
      <c r="C3183"/>
      <c r="D3183"/>
      <c r="E3183"/>
      <c r="F3183"/>
      <c r="G3183"/>
      <c r="H3183"/>
      <c r="I3183"/>
      <c r="J3183"/>
      <c r="K3183" s="91"/>
      <c r="L3183" s="91"/>
      <c r="M3183" s="91"/>
      <c r="R3183"/>
      <c r="S3183"/>
      <c r="T3183"/>
      <c r="U3183"/>
      <c r="V3183"/>
      <c r="W3183"/>
      <c r="X3183"/>
      <c r="Y3183"/>
      <c r="Z3183"/>
      <c r="AA3183"/>
      <c r="AB3183"/>
      <c r="AC3183"/>
    </row>
    <row r="3184" spans="2:29" s="14" customFormat="1" x14ac:dyDescent="0.25">
      <c r="B3184"/>
      <c r="C3184"/>
      <c r="D3184"/>
      <c r="E3184"/>
      <c r="F3184"/>
      <c r="G3184"/>
      <c r="H3184"/>
      <c r="I3184"/>
      <c r="J3184"/>
      <c r="K3184" s="91"/>
      <c r="L3184" s="91"/>
      <c r="M3184" s="91"/>
      <c r="R3184"/>
      <c r="S3184"/>
      <c r="T3184"/>
      <c r="U3184"/>
      <c r="V3184"/>
      <c r="W3184"/>
      <c r="X3184"/>
      <c r="Y3184"/>
      <c r="Z3184"/>
      <c r="AA3184"/>
      <c r="AB3184"/>
      <c r="AC3184"/>
    </row>
    <row r="3185" spans="2:29" s="14" customFormat="1" x14ac:dyDescent="0.25">
      <c r="B3185"/>
      <c r="C3185"/>
      <c r="D3185"/>
      <c r="E3185"/>
      <c r="F3185"/>
      <c r="G3185"/>
      <c r="H3185"/>
      <c r="I3185"/>
      <c r="J3185"/>
      <c r="K3185" s="91"/>
      <c r="L3185" s="91"/>
      <c r="M3185" s="91"/>
      <c r="R3185"/>
      <c r="S3185"/>
      <c r="T3185"/>
      <c r="U3185"/>
      <c r="V3185"/>
      <c r="W3185"/>
      <c r="X3185"/>
      <c r="Y3185"/>
      <c r="Z3185"/>
      <c r="AA3185"/>
      <c r="AB3185"/>
      <c r="AC3185"/>
    </row>
    <row r="3186" spans="2:29" s="14" customFormat="1" x14ac:dyDescent="0.25">
      <c r="B3186"/>
      <c r="C3186"/>
      <c r="D3186"/>
      <c r="E3186"/>
      <c r="F3186"/>
      <c r="G3186"/>
      <c r="H3186"/>
      <c r="I3186"/>
      <c r="J3186"/>
      <c r="K3186" s="91"/>
      <c r="L3186" s="91"/>
      <c r="M3186" s="91"/>
      <c r="R3186"/>
      <c r="S3186"/>
      <c r="T3186"/>
      <c r="U3186"/>
      <c r="V3186"/>
      <c r="W3186"/>
      <c r="X3186"/>
      <c r="Y3186"/>
      <c r="Z3186"/>
      <c r="AA3186"/>
      <c r="AB3186"/>
      <c r="AC3186"/>
    </row>
    <row r="3187" spans="2:29" s="14" customFormat="1" x14ac:dyDescent="0.25">
      <c r="B3187"/>
      <c r="C3187"/>
      <c r="D3187"/>
      <c r="E3187"/>
      <c r="F3187"/>
      <c r="G3187"/>
      <c r="H3187"/>
      <c r="I3187"/>
      <c r="J3187"/>
      <c r="K3187" s="91"/>
      <c r="L3187" s="91"/>
      <c r="M3187" s="91"/>
      <c r="R3187"/>
      <c r="S3187"/>
      <c r="T3187"/>
      <c r="U3187"/>
      <c r="V3187"/>
      <c r="W3187"/>
      <c r="X3187"/>
      <c r="Y3187"/>
      <c r="Z3187"/>
      <c r="AA3187"/>
      <c r="AB3187"/>
      <c r="AC3187"/>
    </row>
    <row r="3188" spans="2:29" s="14" customFormat="1" x14ac:dyDescent="0.25">
      <c r="B3188"/>
      <c r="C3188"/>
      <c r="D3188"/>
      <c r="E3188"/>
      <c r="F3188"/>
      <c r="G3188"/>
      <c r="H3188"/>
      <c r="I3188"/>
      <c r="J3188"/>
      <c r="K3188" s="91"/>
      <c r="L3188" s="91"/>
      <c r="M3188" s="91"/>
      <c r="R3188"/>
      <c r="S3188"/>
      <c r="T3188"/>
      <c r="U3188"/>
      <c r="V3188"/>
      <c r="W3188"/>
      <c r="X3188"/>
      <c r="Y3188"/>
      <c r="Z3188"/>
      <c r="AA3188"/>
      <c r="AB3188"/>
      <c r="AC3188"/>
    </row>
    <row r="3189" spans="2:29" s="14" customFormat="1" x14ac:dyDescent="0.25">
      <c r="B3189"/>
      <c r="C3189"/>
      <c r="D3189"/>
      <c r="E3189"/>
      <c r="F3189"/>
      <c r="G3189"/>
      <c r="H3189"/>
      <c r="I3189"/>
      <c r="J3189"/>
      <c r="K3189" s="91"/>
      <c r="L3189" s="91"/>
      <c r="M3189" s="91"/>
      <c r="R3189"/>
      <c r="S3189"/>
      <c r="T3189"/>
      <c r="U3189"/>
      <c r="V3189"/>
      <c r="W3189"/>
      <c r="X3189"/>
      <c r="Y3189"/>
      <c r="Z3189"/>
      <c r="AA3189"/>
      <c r="AB3189"/>
      <c r="AC3189"/>
    </row>
    <row r="3190" spans="2:29" s="14" customFormat="1" x14ac:dyDescent="0.25">
      <c r="B3190"/>
      <c r="C3190"/>
      <c r="D3190"/>
      <c r="E3190"/>
      <c r="F3190"/>
      <c r="G3190"/>
      <c r="H3190"/>
      <c r="I3190"/>
      <c r="J3190"/>
      <c r="K3190" s="91"/>
      <c r="L3190" s="91"/>
      <c r="M3190" s="91"/>
      <c r="R3190"/>
      <c r="S3190"/>
      <c r="T3190"/>
      <c r="U3190"/>
      <c r="V3190"/>
      <c r="W3190"/>
      <c r="X3190"/>
      <c r="Y3190"/>
      <c r="Z3190"/>
      <c r="AA3190"/>
      <c r="AB3190"/>
      <c r="AC3190"/>
    </row>
    <row r="3191" spans="2:29" s="14" customFormat="1" x14ac:dyDescent="0.25">
      <c r="B3191"/>
      <c r="C3191"/>
      <c r="D3191"/>
      <c r="E3191"/>
      <c r="F3191"/>
      <c r="G3191"/>
      <c r="H3191"/>
      <c r="I3191"/>
      <c r="J3191"/>
      <c r="K3191" s="91"/>
      <c r="L3191" s="91"/>
      <c r="M3191" s="91"/>
      <c r="R3191"/>
      <c r="S3191"/>
      <c r="T3191"/>
      <c r="U3191"/>
      <c r="V3191"/>
      <c r="W3191"/>
      <c r="X3191"/>
      <c r="Y3191"/>
      <c r="Z3191"/>
      <c r="AA3191"/>
      <c r="AB3191"/>
      <c r="AC3191"/>
    </row>
    <row r="3192" spans="2:29" s="14" customFormat="1" x14ac:dyDescent="0.25">
      <c r="B3192"/>
      <c r="C3192"/>
      <c r="D3192"/>
      <c r="E3192"/>
      <c r="F3192"/>
      <c r="G3192"/>
      <c r="H3192"/>
      <c r="I3192"/>
      <c r="J3192"/>
      <c r="K3192" s="91"/>
      <c r="L3192" s="91"/>
      <c r="M3192" s="91"/>
      <c r="R3192"/>
      <c r="S3192"/>
      <c r="T3192"/>
      <c r="U3192"/>
      <c r="V3192"/>
      <c r="W3192"/>
      <c r="X3192"/>
      <c r="Y3192"/>
      <c r="Z3192"/>
      <c r="AA3192"/>
      <c r="AB3192"/>
      <c r="AC3192"/>
    </row>
    <row r="3193" spans="2:29" s="14" customFormat="1" x14ac:dyDescent="0.25">
      <c r="B3193"/>
      <c r="C3193"/>
      <c r="D3193"/>
      <c r="E3193"/>
      <c r="F3193"/>
      <c r="G3193"/>
      <c r="H3193"/>
      <c r="I3193"/>
      <c r="J3193"/>
      <c r="K3193" s="91"/>
      <c r="L3193" s="91"/>
      <c r="M3193" s="91"/>
      <c r="R3193"/>
      <c r="S3193"/>
      <c r="T3193"/>
      <c r="U3193"/>
      <c r="V3193"/>
      <c r="W3193"/>
      <c r="X3193"/>
      <c r="Y3193"/>
      <c r="Z3193"/>
      <c r="AA3193"/>
      <c r="AB3193"/>
      <c r="AC3193"/>
    </row>
    <row r="3194" spans="2:29" s="14" customFormat="1" x14ac:dyDescent="0.25">
      <c r="B3194"/>
      <c r="C3194"/>
      <c r="D3194"/>
      <c r="E3194"/>
      <c r="F3194"/>
      <c r="G3194"/>
      <c r="H3194"/>
      <c r="I3194"/>
      <c r="J3194"/>
      <c r="K3194" s="91"/>
      <c r="L3194" s="91"/>
      <c r="M3194" s="91"/>
      <c r="R3194"/>
      <c r="S3194"/>
      <c r="T3194"/>
      <c r="U3194"/>
      <c r="V3194"/>
      <c r="W3194"/>
      <c r="X3194"/>
      <c r="Y3194"/>
      <c r="Z3194"/>
      <c r="AA3194"/>
      <c r="AB3194"/>
      <c r="AC3194"/>
    </row>
    <row r="3195" spans="2:29" s="14" customFormat="1" x14ac:dyDescent="0.25">
      <c r="B3195"/>
      <c r="C3195"/>
      <c r="D3195"/>
      <c r="E3195"/>
      <c r="F3195"/>
      <c r="G3195"/>
      <c r="H3195"/>
      <c r="I3195"/>
      <c r="J3195"/>
      <c r="K3195" s="91"/>
      <c r="L3195" s="91"/>
      <c r="M3195" s="91"/>
      <c r="R3195"/>
      <c r="S3195"/>
      <c r="T3195"/>
      <c r="U3195"/>
      <c r="V3195"/>
      <c r="W3195"/>
      <c r="X3195"/>
      <c r="Y3195"/>
      <c r="Z3195"/>
      <c r="AA3195"/>
      <c r="AB3195"/>
      <c r="AC3195"/>
    </row>
    <row r="3196" spans="2:29" s="14" customFormat="1" x14ac:dyDescent="0.25">
      <c r="B3196"/>
      <c r="C3196"/>
      <c r="D3196"/>
      <c r="E3196"/>
      <c r="F3196"/>
      <c r="G3196"/>
      <c r="H3196"/>
      <c r="I3196"/>
      <c r="J3196"/>
      <c r="K3196" s="91"/>
      <c r="L3196" s="91"/>
      <c r="M3196" s="91"/>
      <c r="R3196"/>
      <c r="S3196"/>
      <c r="T3196"/>
      <c r="U3196"/>
      <c r="V3196"/>
      <c r="W3196"/>
      <c r="X3196"/>
      <c r="Y3196"/>
      <c r="Z3196"/>
      <c r="AA3196"/>
      <c r="AB3196"/>
      <c r="AC3196"/>
    </row>
    <row r="3197" spans="2:29" s="14" customFormat="1" x14ac:dyDescent="0.25">
      <c r="B3197"/>
      <c r="C3197"/>
      <c r="D3197"/>
      <c r="E3197"/>
      <c r="F3197"/>
      <c r="G3197"/>
      <c r="H3197"/>
      <c r="I3197"/>
      <c r="J3197"/>
      <c r="K3197" s="91"/>
      <c r="L3197" s="91"/>
      <c r="M3197" s="91"/>
      <c r="R3197"/>
      <c r="S3197"/>
      <c r="T3197"/>
      <c r="U3197"/>
      <c r="V3197"/>
      <c r="W3197"/>
      <c r="X3197"/>
      <c r="Y3197"/>
      <c r="Z3197"/>
      <c r="AA3197"/>
      <c r="AB3197"/>
      <c r="AC3197"/>
    </row>
    <row r="3198" spans="2:29" s="14" customFormat="1" x14ac:dyDescent="0.25">
      <c r="B3198"/>
      <c r="C3198"/>
      <c r="D3198"/>
      <c r="E3198"/>
      <c r="F3198"/>
      <c r="G3198"/>
      <c r="H3198"/>
      <c r="I3198"/>
      <c r="J3198"/>
      <c r="K3198" s="91"/>
      <c r="L3198" s="91"/>
      <c r="M3198" s="91"/>
      <c r="R3198"/>
      <c r="S3198"/>
      <c r="T3198"/>
      <c r="U3198"/>
      <c r="V3198"/>
      <c r="W3198"/>
      <c r="X3198"/>
      <c r="Y3198"/>
      <c r="Z3198"/>
      <c r="AA3198"/>
      <c r="AB3198"/>
      <c r="AC3198"/>
    </row>
    <row r="3199" spans="2:29" s="14" customFormat="1" x14ac:dyDescent="0.25">
      <c r="B3199"/>
      <c r="C3199"/>
      <c r="D3199"/>
      <c r="E3199"/>
      <c r="F3199"/>
      <c r="G3199"/>
      <c r="H3199"/>
      <c r="I3199"/>
      <c r="J3199"/>
      <c r="K3199" s="91"/>
      <c r="L3199" s="91"/>
      <c r="M3199" s="91"/>
      <c r="R3199"/>
      <c r="S3199"/>
      <c r="T3199"/>
      <c r="U3199"/>
      <c r="V3199"/>
      <c r="W3199"/>
      <c r="X3199"/>
      <c r="Y3199"/>
      <c r="Z3199"/>
      <c r="AA3199"/>
      <c r="AB3199"/>
      <c r="AC3199"/>
    </row>
    <row r="3200" spans="2:29" s="14" customFormat="1" x14ac:dyDescent="0.25">
      <c r="B3200"/>
      <c r="C3200"/>
      <c r="D3200"/>
      <c r="E3200"/>
      <c r="F3200"/>
      <c r="G3200"/>
      <c r="H3200"/>
      <c r="I3200"/>
      <c r="J3200"/>
      <c r="K3200" s="91"/>
      <c r="L3200" s="91"/>
      <c r="M3200" s="91"/>
      <c r="R3200"/>
      <c r="S3200"/>
      <c r="T3200"/>
      <c r="U3200"/>
      <c r="V3200"/>
      <c r="W3200"/>
      <c r="X3200"/>
      <c r="Y3200"/>
      <c r="Z3200"/>
      <c r="AA3200"/>
      <c r="AB3200"/>
      <c r="AC3200"/>
    </row>
    <row r="3201" spans="2:29" s="14" customFormat="1" x14ac:dyDescent="0.25">
      <c r="B3201"/>
      <c r="C3201"/>
      <c r="D3201"/>
      <c r="E3201"/>
      <c r="F3201"/>
      <c r="G3201"/>
      <c r="H3201"/>
      <c r="I3201"/>
      <c r="J3201"/>
      <c r="K3201" s="91"/>
      <c r="L3201" s="91"/>
      <c r="M3201" s="91"/>
      <c r="R3201"/>
      <c r="S3201"/>
      <c r="T3201"/>
      <c r="U3201"/>
      <c r="V3201"/>
      <c r="W3201"/>
      <c r="X3201"/>
      <c r="Y3201"/>
      <c r="Z3201"/>
      <c r="AA3201"/>
      <c r="AB3201"/>
      <c r="AC3201"/>
    </row>
    <row r="3202" spans="2:29" s="14" customFormat="1" x14ac:dyDescent="0.25">
      <c r="B3202"/>
      <c r="C3202"/>
      <c r="D3202"/>
      <c r="E3202"/>
      <c r="F3202"/>
      <c r="G3202"/>
      <c r="H3202"/>
      <c r="I3202"/>
      <c r="J3202"/>
      <c r="K3202" s="91"/>
      <c r="L3202" s="91"/>
      <c r="M3202" s="91"/>
      <c r="R3202"/>
      <c r="S3202"/>
      <c r="T3202"/>
      <c r="U3202"/>
      <c r="V3202"/>
      <c r="W3202"/>
      <c r="X3202"/>
      <c r="Y3202"/>
      <c r="Z3202"/>
      <c r="AA3202"/>
      <c r="AB3202"/>
      <c r="AC3202"/>
    </row>
    <row r="3203" spans="2:29" s="14" customFormat="1" x14ac:dyDescent="0.25">
      <c r="B3203"/>
      <c r="C3203"/>
      <c r="D3203"/>
      <c r="E3203"/>
      <c r="F3203"/>
      <c r="G3203"/>
      <c r="H3203"/>
      <c r="I3203"/>
      <c r="J3203"/>
      <c r="K3203" s="91"/>
      <c r="L3203" s="91"/>
      <c r="M3203" s="91"/>
      <c r="R3203"/>
      <c r="S3203"/>
      <c r="T3203"/>
      <c r="U3203"/>
      <c r="V3203"/>
      <c r="W3203"/>
      <c r="X3203"/>
      <c r="Y3203"/>
      <c r="Z3203"/>
      <c r="AA3203"/>
      <c r="AB3203"/>
      <c r="AC3203"/>
    </row>
    <row r="3204" spans="2:29" s="14" customFormat="1" x14ac:dyDescent="0.25">
      <c r="B3204"/>
      <c r="C3204"/>
      <c r="D3204"/>
      <c r="E3204"/>
      <c r="F3204"/>
      <c r="G3204"/>
      <c r="H3204"/>
      <c r="I3204"/>
      <c r="J3204"/>
      <c r="K3204" s="91"/>
      <c r="L3204" s="91"/>
      <c r="M3204" s="91"/>
      <c r="R3204"/>
      <c r="S3204"/>
      <c r="T3204"/>
      <c r="U3204"/>
      <c r="V3204"/>
      <c r="W3204"/>
      <c r="X3204"/>
      <c r="Y3204"/>
      <c r="Z3204"/>
      <c r="AA3204"/>
      <c r="AB3204"/>
      <c r="AC3204"/>
    </row>
    <row r="3205" spans="2:29" s="14" customFormat="1" x14ac:dyDescent="0.25">
      <c r="B3205"/>
      <c r="C3205"/>
      <c r="D3205"/>
      <c r="E3205"/>
      <c r="F3205"/>
      <c r="G3205"/>
      <c r="H3205"/>
      <c r="I3205"/>
      <c r="J3205"/>
      <c r="K3205" s="91"/>
      <c r="L3205" s="91"/>
      <c r="M3205" s="91"/>
      <c r="R3205"/>
      <c r="S3205"/>
      <c r="T3205"/>
      <c r="U3205"/>
      <c r="V3205"/>
      <c r="W3205"/>
      <c r="X3205"/>
      <c r="Y3205"/>
      <c r="Z3205"/>
      <c r="AA3205"/>
      <c r="AB3205"/>
      <c r="AC3205"/>
    </row>
    <row r="3206" spans="2:29" s="14" customFormat="1" x14ac:dyDescent="0.25">
      <c r="B3206"/>
      <c r="C3206"/>
      <c r="D3206"/>
      <c r="E3206"/>
      <c r="F3206"/>
      <c r="G3206"/>
      <c r="H3206"/>
      <c r="I3206"/>
      <c r="J3206"/>
      <c r="K3206" s="91"/>
      <c r="L3206" s="91"/>
      <c r="M3206" s="91"/>
      <c r="R3206"/>
      <c r="S3206"/>
      <c r="T3206"/>
      <c r="U3206"/>
      <c r="V3206"/>
      <c r="W3206"/>
      <c r="X3206"/>
      <c r="Y3206"/>
      <c r="Z3206"/>
      <c r="AA3206"/>
      <c r="AB3206"/>
      <c r="AC3206"/>
    </row>
    <row r="3207" spans="2:29" s="14" customFormat="1" x14ac:dyDescent="0.25">
      <c r="B3207"/>
      <c r="C3207"/>
      <c r="D3207"/>
      <c r="E3207"/>
      <c r="F3207"/>
      <c r="G3207"/>
      <c r="H3207"/>
      <c r="I3207"/>
      <c r="J3207"/>
      <c r="K3207" s="91"/>
      <c r="L3207" s="91"/>
      <c r="M3207" s="91"/>
      <c r="R3207"/>
      <c r="S3207"/>
      <c r="T3207"/>
      <c r="U3207"/>
      <c r="V3207"/>
      <c r="W3207"/>
      <c r="X3207"/>
      <c r="Y3207"/>
      <c r="Z3207"/>
      <c r="AA3207"/>
      <c r="AB3207"/>
      <c r="AC3207"/>
    </row>
    <row r="3208" spans="2:29" s="14" customFormat="1" x14ac:dyDescent="0.25">
      <c r="B3208"/>
      <c r="C3208"/>
      <c r="D3208"/>
      <c r="E3208"/>
      <c r="F3208"/>
      <c r="G3208"/>
      <c r="H3208"/>
      <c r="I3208"/>
      <c r="J3208"/>
      <c r="K3208" s="91"/>
      <c r="L3208" s="91"/>
      <c r="M3208" s="91"/>
      <c r="R3208"/>
      <c r="S3208"/>
      <c r="T3208"/>
      <c r="U3208"/>
      <c r="V3208"/>
      <c r="W3208"/>
      <c r="X3208"/>
      <c r="Y3208"/>
      <c r="Z3208"/>
      <c r="AA3208"/>
      <c r="AB3208"/>
      <c r="AC3208"/>
    </row>
    <row r="3209" spans="2:29" s="14" customFormat="1" x14ac:dyDescent="0.25">
      <c r="B3209"/>
      <c r="C3209"/>
      <c r="D3209"/>
      <c r="E3209"/>
      <c r="F3209"/>
      <c r="G3209"/>
      <c r="H3209"/>
      <c r="I3209"/>
      <c r="J3209"/>
      <c r="K3209" s="91"/>
      <c r="L3209" s="91"/>
      <c r="M3209" s="91"/>
      <c r="R3209"/>
      <c r="S3209"/>
      <c r="T3209"/>
      <c r="U3209"/>
      <c r="V3209"/>
      <c r="W3209"/>
      <c r="X3209"/>
      <c r="Y3209"/>
      <c r="Z3209"/>
      <c r="AA3209"/>
      <c r="AB3209"/>
      <c r="AC3209"/>
    </row>
    <row r="3210" spans="2:29" s="14" customFormat="1" x14ac:dyDescent="0.25">
      <c r="B3210"/>
      <c r="C3210"/>
      <c r="D3210"/>
      <c r="E3210"/>
      <c r="F3210"/>
      <c r="G3210"/>
      <c r="H3210"/>
      <c r="I3210"/>
      <c r="J3210"/>
      <c r="K3210" s="91"/>
      <c r="L3210" s="91"/>
      <c r="M3210" s="91"/>
      <c r="R3210"/>
      <c r="S3210"/>
      <c r="T3210"/>
      <c r="U3210"/>
      <c r="V3210"/>
      <c r="W3210"/>
      <c r="X3210"/>
      <c r="Y3210"/>
      <c r="Z3210"/>
      <c r="AA3210"/>
      <c r="AB3210"/>
      <c r="AC3210"/>
    </row>
    <row r="3211" spans="2:29" s="14" customFormat="1" x14ac:dyDescent="0.25">
      <c r="B3211"/>
      <c r="C3211"/>
      <c r="D3211"/>
      <c r="E3211"/>
      <c r="F3211"/>
      <c r="G3211"/>
      <c r="H3211"/>
      <c r="I3211"/>
      <c r="J3211"/>
      <c r="K3211" s="91"/>
      <c r="L3211" s="91"/>
      <c r="M3211" s="91"/>
      <c r="R3211"/>
      <c r="S3211"/>
      <c r="T3211"/>
      <c r="U3211"/>
      <c r="V3211"/>
      <c r="W3211"/>
      <c r="X3211"/>
      <c r="Y3211"/>
      <c r="Z3211"/>
      <c r="AA3211"/>
      <c r="AB3211"/>
      <c r="AC3211"/>
    </row>
    <row r="3212" spans="2:29" s="14" customFormat="1" x14ac:dyDescent="0.25">
      <c r="B3212"/>
      <c r="C3212"/>
      <c r="D3212"/>
      <c r="E3212"/>
      <c r="F3212"/>
      <c r="G3212"/>
      <c r="H3212"/>
      <c r="I3212"/>
      <c r="J3212"/>
      <c r="K3212" s="91"/>
      <c r="L3212" s="91"/>
      <c r="M3212" s="91"/>
      <c r="R3212"/>
      <c r="S3212"/>
      <c r="T3212"/>
      <c r="U3212"/>
      <c r="V3212"/>
      <c r="W3212"/>
      <c r="X3212"/>
      <c r="Y3212"/>
      <c r="Z3212"/>
      <c r="AA3212"/>
      <c r="AB3212"/>
      <c r="AC3212"/>
    </row>
    <row r="3213" spans="2:29" s="14" customFormat="1" x14ac:dyDescent="0.25">
      <c r="B3213"/>
      <c r="C3213"/>
      <c r="D3213"/>
      <c r="E3213"/>
      <c r="F3213"/>
      <c r="G3213"/>
      <c r="H3213"/>
      <c r="I3213"/>
      <c r="J3213"/>
      <c r="K3213" s="91"/>
      <c r="L3213" s="91"/>
      <c r="M3213" s="91"/>
      <c r="R3213"/>
      <c r="S3213"/>
      <c r="T3213"/>
      <c r="U3213"/>
      <c r="V3213"/>
      <c r="W3213"/>
      <c r="X3213"/>
      <c r="Y3213"/>
      <c r="Z3213"/>
      <c r="AA3213"/>
      <c r="AB3213"/>
      <c r="AC3213"/>
    </row>
    <row r="3214" spans="2:29" s="14" customFormat="1" x14ac:dyDescent="0.25">
      <c r="B3214"/>
      <c r="C3214"/>
      <c r="D3214"/>
      <c r="E3214"/>
      <c r="F3214"/>
      <c r="G3214"/>
      <c r="H3214"/>
      <c r="I3214"/>
      <c r="J3214"/>
      <c r="K3214" s="91"/>
      <c r="L3214" s="91"/>
      <c r="M3214" s="91"/>
      <c r="R3214"/>
      <c r="S3214"/>
      <c r="T3214"/>
      <c r="U3214"/>
      <c r="V3214"/>
      <c r="W3214"/>
      <c r="X3214"/>
      <c r="Y3214"/>
      <c r="Z3214"/>
      <c r="AA3214"/>
      <c r="AB3214"/>
      <c r="AC3214"/>
    </row>
    <row r="3215" spans="2:29" s="14" customFormat="1" x14ac:dyDescent="0.25">
      <c r="B3215"/>
      <c r="C3215"/>
      <c r="D3215"/>
      <c r="E3215"/>
      <c r="F3215"/>
      <c r="G3215"/>
      <c r="H3215"/>
      <c r="I3215"/>
      <c r="J3215"/>
      <c r="K3215" s="91"/>
      <c r="L3215" s="91"/>
      <c r="M3215" s="91"/>
      <c r="R3215"/>
      <c r="S3215"/>
      <c r="T3215"/>
      <c r="U3215"/>
      <c r="V3215"/>
      <c r="W3215"/>
      <c r="X3215"/>
      <c r="Y3215"/>
      <c r="Z3215"/>
      <c r="AA3215"/>
      <c r="AB3215"/>
      <c r="AC3215"/>
    </row>
    <row r="3216" spans="2:29" s="14" customFormat="1" x14ac:dyDescent="0.25">
      <c r="B3216"/>
      <c r="C3216"/>
      <c r="D3216"/>
      <c r="E3216"/>
      <c r="F3216"/>
      <c r="G3216"/>
      <c r="H3216"/>
      <c r="I3216"/>
      <c r="J3216"/>
      <c r="K3216" s="91"/>
      <c r="L3216" s="91"/>
      <c r="M3216" s="91"/>
      <c r="R3216"/>
      <c r="S3216"/>
      <c r="T3216"/>
      <c r="U3216"/>
      <c r="V3216"/>
      <c r="W3216"/>
      <c r="X3216"/>
      <c r="Y3216"/>
      <c r="Z3216"/>
      <c r="AA3216"/>
      <c r="AB3216"/>
      <c r="AC3216"/>
    </row>
    <row r="3217" spans="2:29" s="14" customFormat="1" x14ac:dyDescent="0.25">
      <c r="B3217"/>
      <c r="C3217"/>
      <c r="D3217"/>
      <c r="E3217"/>
      <c r="F3217"/>
      <c r="G3217"/>
      <c r="H3217"/>
      <c r="I3217"/>
      <c r="J3217"/>
      <c r="K3217" s="91"/>
      <c r="L3217" s="91"/>
      <c r="M3217" s="91"/>
      <c r="R3217"/>
      <c r="S3217"/>
      <c r="T3217"/>
      <c r="U3217"/>
      <c r="V3217"/>
      <c r="W3217"/>
      <c r="X3217"/>
      <c r="Y3217"/>
      <c r="Z3217"/>
      <c r="AA3217"/>
      <c r="AB3217"/>
      <c r="AC3217"/>
    </row>
    <row r="3218" spans="2:29" s="14" customFormat="1" x14ac:dyDescent="0.25">
      <c r="B3218"/>
      <c r="C3218"/>
      <c r="D3218"/>
      <c r="E3218"/>
      <c r="F3218"/>
      <c r="G3218"/>
      <c r="H3218"/>
      <c r="I3218"/>
      <c r="J3218"/>
      <c r="K3218" s="91"/>
      <c r="L3218" s="91"/>
      <c r="M3218" s="91"/>
      <c r="R3218"/>
      <c r="S3218"/>
      <c r="T3218"/>
      <c r="U3218"/>
      <c r="V3218"/>
      <c r="W3218"/>
      <c r="X3218"/>
      <c r="Y3218"/>
      <c r="Z3218"/>
      <c r="AA3218"/>
      <c r="AB3218"/>
      <c r="AC3218"/>
    </row>
    <row r="3219" spans="2:29" s="14" customFormat="1" x14ac:dyDescent="0.25">
      <c r="B3219"/>
      <c r="C3219"/>
      <c r="D3219"/>
      <c r="E3219"/>
      <c r="F3219"/>
      <c r="G3219"/>
      <c r="H3219"/>
      <c r="I3219"/>
      <c r="J3219"/>
      <c r="K3219" s="91"/>
      <c r="L3219" s="91"/>
      <c r="M3219" s="91"/>
      <c r="R3219"/>
      <c r="S3219"/>
      <c r="T3219"/>
      <c r="U3219"/>
      <c r="V3219"/>
      <c r="W3219"/>
      <c r="X3219"/>
      <c r="Y3219"/>
      <c r="Z3219"/>
      <c r="AA3219"/>
      <c r="AB3219"/>
      <c r="AC3219"/>
    </row>
    <row r="3220" spans="2:29" s="14" customFormat="1" x14ac:dyDescent="0.25">
      <c r="B3220"/>
      <c r="C3220"/>
      <c r="D3220"/>
      <c r="E3220"/>
      <c r="F3220"/>
      <c r="G3220"/>
      <c r="H3220"/>
      <c r="I3220"/>
      <c r="J3220"/>
      <c r="K3220" s="91"/>
      <c r="L3220" s="91"/>
      <c r="M3220" s="91"/>
      <c r="R3220"/>
      <c r="S3220"/>
      <c r="T3220"/>
      <c r="U3220"/>
      <c r="V3220"/>
      <c r="W3220"/>
      <c r="X3220"/>
      <c r="Y3220"/>
      <c r="Z3220"/>
      <c r="AA3220"/>
      <c r="AB3220"/>
      <c r="AC3220"/>
    </row>
    <row r="3221" spans="2:29" s="14" customFormat="1" x14ac:dyDescent="0.25">
      <c r="B3221"/>
      <c r="C3221"/>
      <c r="D3221"/>
      <c r="E3221"/>
      <c r="F3221"/>
      <c r="G3221"/>
      <c r="H3221"/>
      <c r="I3221"/>
      <c r="J3221"/>
      <c r="K3221" s="91"/>
      <c r="L3221" s="91"/>
      <c r="M3221" s="91"/>
      <c r="R3221"/>
      <c r="S3221"/>
      <c r="T3221"/>
      <c r="U3221"/>
      <c r="V3221"/>
      <c r="W3221"/>
      <c r="X3221"/>
      <c r="Y3221"/>
      <c r="Z3221"/>
      <c r="AA3221"/>
      <c r="AB3221"/>
      <c r="AC3221"/>
    </row>
    <row r="3222" spans="2:29" s="14" customFormat="1" x14ac:dyDescent="0.25">
      <c r="B3222"/>
      <c r="C3222"/>
      <c r="D3222"/>
      <c r="E3222"/>
      <c r="F3222"/>
      <c r="G3222"/>
      <c r="H3222"/>
      <c r="I3222"/>
      <c r="J3222"/>
      <c r="K3222" s="91"/>
      <c r="L3222" s="91"/>
      <c r="M3222" s="91"/>
      <c r="R3222"/>
      <c r="S3222"/>
      <c r="T3222"/>
      <c r="U3222"/>
      <c r="V3222"/>
      <c r="W3222"/>
      <c r="X3222"/>
      <c r="Y3222"/>
      <c r="Z3222"/>
      <c r="AA3222"/>
      <c r="AB3222"/>
      <c r="AC3222"/>
    </row>
    <row r="3223" spans="2:29" s="14" customFormat="1" x14ac:dyDescent="0.25">
      <c r="B3223"/>
      <c r="C3223"/>
      <c r="D3223"/>
      <c r="E3223"/>
      <c r="F3223"/>
      <c r="G3223"/>
      <c r="H3223"/>
      <c r="I3223"/>
      <c r="J3223"/>
      <c r="K3223" s="91"/>
      <c r="L3223" s="91"/>
      <c r="M3223" s="91"/>
      <c r="R3223"/>
      <c r="S3223"/>
      <c r="T3223"/>
      <c r="U3223"/>
      <c r="V3223"/>
      <c r="W3223"/>
      <c r="X3223"/>
      <c r="Y3223"/>
      <c r="Z3223"/>
      <c r="AA3223"/>
      <c r="AB3223"/>
      <c r="AC3223"/>
    </row>
    <row r="3224" spans="2:29" s="14" customFormat="1" x14ac:dyDescent="0.25">
      <c r="B3224"/>
      <c r="C3224"/>
      <c r="D3224"/>
      <c r="E3224"/>
      <c r="F3224"/>
      <c r="G3224"/>
      <c r="H3224"/>
      <c r="I3224"/>
      <c r="J3224"/>
      <c r="K3224" s="91"/>
      <c r="L3224" s="91"/>
      <c r="M3224" s="91"/>
      <c r="R3224"/>
      <c r="S3224"/>
      <c r="T3224"/>
      <c r="U3224"/>
      <c r="V3224"/>
      <c r="W3224"/>
      <c r="X3224"/>
      <c r="Y3224"/>
      <c r="Z3224"/>
      <c r="AA3224"/>
      <c r="AB3224"/>
      <c r="AC3224"/>
    </row>
    <row r="3225" spans="2:29" s="14" customFormat="1" x14ac:dyDescent="0.25">
      <c r="B3225"/>
      <c r="C3225"/>
      <c r="D3225"/>
      <c r="E3225"/>
      <c r="F3225"/>
      <c r="G3225"/>
      <c r="H3225"/>
      <c r="I3225"/>
      <c r="J3225"/>
      <c r="K3225" s="91"/>
      <c r="L3225" s="91"/>
      <c r="M3225" s="91"/>
      <c r="R3225"/>
      <c r="S3225"/>
      <c r="T3225"/>
      <c r="U3225"/>
      <c r="V3225"/>
      <c r="W3225"/>
      <c r="X3225"/>
      <c r="Y3225"/>
      <c r="Z3225"/>
      <c r="AA3225"/>
      <c r="AB3225"/>
      <c r="AC3225"/>
    </row>
    <row r="3226" spans="2:29" s="14" customFormat="1" x14ac:dyDescent="0.25">
      <c r="B3226"/>
      <c r="C3226"/>
      <c r="D3226"/>
      <c r="E3226"/>
      <c r="F3226"/>
      <c r="G3226"/>
      <c r="H3226"/>
      <c r="I3226"/>
      <c r="J3226"/>
      <c r="K3226" s="91"/>
      <c r="L3226" s="91"/>
      <c r="M3226" s="91"/>
      <c r="R3226"/>
      <c r="S3226"/>
      <c r="T3226"/>
      <c r="U3226"/>
      <c r="V3226"/>
      <c r="W3226"/>
      <c r="X3226"/>
      <c r="Y3226"/>
      <c r="Z3226"/>
      <c r="AA3226"/>
      <c r="AB3226"/>
      <c r="AC3226"/>
    </row>
    <row r="3227" spans="2:29" s="14" customFormat="1" x14ac:dyDescent="0.25">
      <c r="B3227"/>
      <c r="C3227"/>
      <c r="D3227"/>
      <c r="E3227"/>
      <c r="F3227"/>
      <c r="G3227"/>
      <c r="H3227"/>
      <c r="I3227"/>
      <c r="J3227"/>
      <c r="K3227" s="91"/>
      <c r="L3227" s="91"/>
      <c r="M3227" s="91"/>
      <c r="R3227"/>
      <c r="S3227"/>
      <c r="T3227"/>
      <c r="U3227"/>
      <c r="V3227"/>
      <c r="W3227"/>
      <c r="X3227"/>
      <c r="Y3227"/>
      <c r="Z3227"/>
      <c r="AA3227"/>
      <c r="AB3227"/>
      <c r="AC3227"/>
    </row>
    <row r="3228" spans="2:29" s="14" customFormat="1" x14ac:dyDescent="0.25">
      <c r="B3228"/>
      <c r="C3228"/>
      <c r="D3228"/>
      <c r="E3228"/>
      <c r="F3228"/>
      <c r="G3228"/>
      <c r="H3228"/>
      <c r="I3228"/>
      <c r="J3228"/>
      <c r="K3228" s="91"/>
      <c r="L3228" s="91"/>
      <c r="M3228" s="91"/>
      <c r="R3228"/>
      <c r="S3228"/>
      <c r="T3228"/>
      <c r="U3228"/>
      <c r="V3228"/>
      <c r="W3228"/>
      <c r="X3228"/>
      <c r="Y3228"/>
      <c r="Z3228"/>
      <c r="AA3228"/>
      <c r="AB3228"/>
      <c r="AC3228"/>
    </row>
    <row r="3229" spans="2:29" s="14" customFormat="1" x14ac:dyDescent="0.25">
      <c r="B3229"/>
      <c r="C3229"/>
      <c r="D3229"/>
      <c r="E3229"/>
      <c r="F3229"/>
      <c r="G3229"/>
      <c r="H3229"/>
      <c r="I3229"/>
      <c r="J3229"/>
      <c r="K3229" s="91"/>
      <c r="L3229" s="91"/>
      <c r="M3229" s="91"/>
      <c r="R3229"/>
      <c r="S3229"/>
      <c r="T3229"/>
      <c r="U3229"/>
      <c r="V3229"/>
      <c r="W3229"/>
      <c r="X3229"/>
      <c r="Y3229"/>
      <c r="Z3229"/>
      <c r="AA3229"/>
      <c r="AB3229"/>
      <c r="AC3229"/>
    </row>
    <row r="3230" spans="2:29" s="14" customFormat="1" x14ac:dyDescent="0.25">
      <c r="B3230"/>
      <c r="C3230"/>
      <c r="D3230"/>
      <c r="E3230"/>
      <c r="F3230"/>
      <c r="G3230"/>
      <c r="H3230"/>
      <c r="I3230"/>
      <c r="J3230"/>
      <c r="K3230" s="91"/>
      <c r="L3230" s="91"/>
      <c r="M3230" s="91"/>
      <c r="R3230"/>
      <c r="S3230"/>
      <c r="T3230"/>
      <c r="U3230"/>
      <c r="V3230"/>
      <c r="W3230"/>
      <c r="X3230"/>
      <c r="Y3230"/>
      <c r="Z3230"/>
      <c r="AA3230"/>
      <c r="AB3230"/>
      <c r="AC3230"/>
    </row>
    <row r="3231" spans="2:29" s="14" customFormat="1" x14ac:dyDescent="0.25">
      <c r="B3231"/>
      <c r="C3231"/>
      <c r="D3231"/>
      <c r="E3231"/>
      <c r="F3231"/>
      <c r="G3231"/>
      <c r="H3231"/>
      <c r="I3231"/>
      <c r="J3231"/>
      <c r="K3231" s="91"/>
      <c r="L3231" s="91"/>
      <c r="M3231" s="91"/>
      <c r="R3231"/>
      <c r="S3231"/>
      <c r="T3231"/>
      <c r="U3231"/>
      <c r="V3231"/>
      <c r="W3231"/>
      <c r="X3231"/>
      <c r="Y3231"/>
      <c r="Z3231"/>
      <c r="AA3231"/>
      <c r="AB3231"/>
      <c r="AC3231"/>
    </row>
    <row r="3232" spans="2:29" s="14" customFormat="1" x14ac:dyDescent="0.25">
      <c r="B3232"/>
      <c r="C3232"/>
      <c r="D3232"/>
      <c r="E3232"/>
      <c r="F3232"/>
      <c r="G3232"/>
      <c r="H3232"/>
      <c r="I3232"/>
      <c r="J3232"/>
      <c r="K3232" s="91"/>
      <c r="L3232" s="91"/>
      <c r="M3232" s="91"/>
      <c r="R3232"/>
      <c r="S3232"/>
      <c r="T3232"/>
      <c r="U3232"/>
      <c r="V3232"/>
      <c r="W3232"/>
      <c r="X3232"/>
      <c r="Y3232"/>
      <c r="Z3232"/>
      <c r="AA3232"/>
      <c r="AB3232"/>
      <c r="AC3232"/>
    </row>
    <row r="3233" spans="2:29" s="14" customFormat="1" x14ac:dyDescent="0.25">
      <c r="B3233"/>
      <c r="C3233"/>
      <c r="D3233"/>
      <c r="E3233"/>
      <c r="F3233"/>
      <c r="G3233"/>
      <c r="H3233"/>
      <c r="I3233"/>
      <c r="J3233"/>
      <c r="K3233" s="91"/>
      <c r="L3233" s="91"/>
      <c r="M3233" s="91"/>
      <c r="R3233"/>
      <c r="S3233"/>
      <c r="T3233"/>
      <c r="U3233"/>
      <c r="V3233"/>
      <c r="W3233"/>
      <c r="X3233"/>
      <c r="Y3233"/>
      <c r="Z3233"/>
      <c r="AA3233"/>
      <c r="AB3233"/>
      <c r="AC3233"/>
    </row>
    <row r="3234" spans="2:29" s="14" customFormat="1" x14ac:dyDescent="0.25">
      <c r="B3234"/>
      <c r="C3234"/>
      <c r="D3234"/>
      <c r="E3234"/>
      <c r="F3234"/>
      <c r="G3234"/>
      <c r="H3234"/>
      <c r="I3234"/>
      <c r="J3234"/>
      <c r="K3234" s="91"/>
      <c r="L3234" s="91"/>
      <c r="M3234" s="91"/>
      <c r="R3234"/>
      <c r="S3234"/>
      <c r="T3234"/>
      <c r="U3234"/>
      <c r="V3234"/>
      <c r="W3234"/>
      <c r="X3234"/>
      <c r="Y3234"/>
      <c r="Z3234"/>
      <c r="AA3234"/>
      <c r="AB3234"/>
      <c r="AC3234"/>
    </row>
    <row r="3235" spans="2:29" s="14" customFormat="1" x14ac:dyDescent="0.25">
      <c r="B3235"/>
      <c r="C3235"/>
      <c r="D3235"/>
      <c r="E3235"/>
      <c r="F3235"/>
      <c r="G3235"/>
      <c r="H3235"/>
      <c r="I3235"/>
      <c r="J3235"/>
      <c r="K3235" s="91"/>
      <c r="L3235" s="91"/>
      <c r="M3235" s="91"/>
      <c r="R3235"/>
      <c r="S3235"/>
      <c r="T3235"/>
      <c r="U3235"/>
      <c r="V3235"/>
      <c r="W3235"/>
      <c r="X3235"/>
      <c r="Y3235"/>
      <c r="Z3235"/>
      <c r="AA3235"/>
      <c r="AB3235"/>
      <c r="AC3235"/>
    </row>
    <row r="3236" spans="2:29" s="14" customFormat="1" x14ac:dyDescent="0.25">
      <c r="B3236"/>
      <c r="C3236"/>
      <c r="D3236"/>
      <c r="E3236"/>
      <c r="F3236"/>
      <c r="G3236"/>
      <c r="H3236"/>
      <c r="I3236"/>
      <c r="J3236"/>
      <c r="K3236" s="91"/>
      <c r="L3236" s="91"/>
      <c r="M3236" s="91"/>
      <c r="R3236"/>
      <c r="S3236"/>
      <c r="T3236"/>
      <c r="U3236"/>
      <c r="V3236"/>
      <c r="W3236"/>
      <c r="X3236"/>
      <c r="Y3236"/>
      <c r="Z3236"/>
      <c r="AA3236"/>
      <c r="AB3236"/>
      <c r="AC3236"/>
    </row>
    <row r="3237" spans="2:29" s="14" customFormat="1" x14ac:dyDescent="0.25">
      <c r="B3237"/>
      <c r="C3237"/>
      <c r="D3237"/>
      <c r="E3237"/>
      <c r="F3237"/>
      <c r="G3237"/>
      <c r="H3237"/>
      <c r="I3237"/>
      <c r="J3237"/>
      <c r="K3237" s="91"/>
      <c r="L3237" s="91"/>
      <c r="M3237" s="91"/>
      <c r="R3237"/>
      <c r="S3237"/>
      <c r="T3237"/>
      <c r="U3237"/>
      <c r="V3237"/>
      <c r="W3237"/>
      <c r="X3237"/>
      <c r="Y3237"/>
      <c r="Z3237"/>
      <c r="AA3237"/>
      <c r="AB3237"/>
      <c r="AC3237"/>
    </row>
    <row r="3238" spans="2:29" s="14" customFormat="1" x14ac:dyDescent="0.25">
      <c r="B3238"/>
      <c r="C3238"/>
      <c r="D3238"/>
      <c r="E3238"/>
      <c r="F3238"/>
      <c r="G3238"/>
      <c r="H3238"/>
      <c r="I3238"/>
      <c r="J3238"/>
      <c r="K3238" s="91"/>
      <c r="L3238" s="91"/>
      <c r="M3238" s="91"/>
      <c r="R3238"/>
      <c r="S3238"/>
      <c r="T3238"/>
      <c r="U3238"/>
      <c r="V3238"/>
      <c r="W3238"/>
      <c r="X3238"/>
      <c r="Y3238"/>
      <c r="Z3238"/>
      <c r="AA3238"/>
      <c r="AB3238"/>
      <c r="AC3238"/>
    </row>
    <row r="3239" spans="2:29" s="14" customFormat="1" x14ac:dyDescent="0.25">
      <c r="B3239"/>
      <c r="C3239"/>
      <c r="D3239"/>
      <c r="E3239"/>
      <c r="F3239"/>
      <c r="G3239"/>
      <c r="H3239"/>
      <c r="I3239"/>
      <c r="J3239"/>
      <c r="K3239" s="91"/>
      <c r="L3239" s="91"/>
      <c r="M3239" s="91"/>
      <c r="R3239"/>
      <c r="S3239"/>
      <c r="T3239"/>
      <c r="U3239"/>
      <c r="V3239"/>
      <c r="W3239"/>
      <c r="X3239"/>
      <c r="Y3239"/>
      <c r="Z3239"/>
      <c r="AA3239"/>
      <c r="AB3239"/>
      <c r="AC3239"/>
    </row>
    <row r="3240" spans="2:29" s="14" customFormat="1" x14ac:dyDescent="0.25">
      <c r="B3240"/>
      <c r="C3240"/>
      <c r="D3240"/>
      <c r="E3240"/>
      <c r="F3240"/>
      <c r="G3240"/>
      <c r="H3240"/>
      <c r="I3240"/>
      <c r="J3240"/>
      <c r="K3240" s="91"/>
      <c r="L3240" s="91"/>
      <c r="M3240" s="91"/>
      <c r="R3240"/>
      <c r="S3240"/>
      <c r="T3240"/>
      <c r="U3240"/>
      <c r="V3240"/>
      <c r="W3240"/>
      <c r="X3240"/>
      <c r="Y3240"/>
      <c r="Z3240"/>
      <c r="AA3240"/>
      <c r="AB3240"/>
      <c r="AC3240"/>
    </row>
    <row r="3241" spans="2:29" s="14" customFormat="1" x14ac:dyDescent="0.25">
      <c r="B3241"/>
      <c r="C3241"/>
      <c r="D3241"/>
      <c r="E3241"/>
      <c r="F3241"/>
      <c r="G3241"/>
      <c r="H3241"/>
      <c r="I3241"/>
      <c r="J3241"/>
      <c r="K3241" s="91"/>
      <c r="L3241" s="91"/>
      <c r="M3241" s="91"/>
      <c r="R3241"/>
      <c r="S3241"/>
      <c r="T3241"/>
      <c r="U3241"/>
      <c r="V3241"/>
      <c r="W3241"/>
      <c r="X3241"/>
      <c r="Y3241"/>
      <c r="Z3241"/>
      <c r="AA3241"/>
      <c r="AB3241"/>
      <c r="AC3241"/>
    </row>
    <row r="3242" spans="2:29" s="14" customFormat="1" x14ac:dyDescent="0.25">
      <c r="B3242"/>
      <c r="C3242"/>
      <c r="D3242"/>
      <c r="E3242"/>
      <c r="F3242"/>
      <c r="G3242"/>
      <c r="H3242"/>
      <c r="I3242"/>
      <c r="J3242"/>
      <c r="K3242" s="91"/>
      <c r="L3242" s="91"/>
      <c r="M3242" s="91"/>
      <c r="R3242"/>
      <c r="S3242"/>
      <c r="T3242"/>
      <c r="U3242"/>
      <c r="V3242"/>
      <c r="W3242"/>
      <c r="X3242"/>
      <c r="Y3242"/>
      <c r="Z3242"/>
      <c r="AA3242"/>
      <c r="AB3242"/>
      <c r="AC3242"/>
    </row>
    <row r="3243" spans="2:29" s="14" customFormat="1" x14ac:dyDescent="0.25">
      <c r="B3243"/>
      <c r="C3243"/>
      <c r="D3243"/>
      <c r="E3243"/>
      <c r="F3243"/>
      <c r="G3243"/>
      <c r="H3243"/>
      <c r="I3243"/>
      <c r="J3243"/>
      <c r="K3243" s="91"/>
      <c r="L3243" s="91"/>
      <c r="M3243" s="91"/>
      <c r="R3243"/>
      <c r="S3243"/>
      <c r="T3243"/>
      <c r="U3243"/>
      <c r="V3243"/>
      <c r="W3243"/>
      <c r="X3243"/>
      <c r="Y3243"/>
      <c r="Z3243"/>
      <c r="AA3243"/>
      <c r="AB3243"/>
      <c r="AC3243"/>
    </row>
    <row r="3244" spans="2:29" s="14" customFormat="1" x14ac:dyDescent="0.25">
      <c r="B3244"/>
      <c r="C3244"/>
      <c r="D3244"/>
      <c r="E3244"/>
      <c r="F3244"/>
      <c r="G3244"/>
      <c r="H3244"/>
      <c r="I3244"/>
      <c r="J3244"/>
      <c r="K3244" s="91"/>
      <c r="L3244" s="91"/>
      <c r="M3244" s="91"/>
      <c r="R3244"/>
      <c r="S3244"/>
      <c r="T3244"/>
      <c r="U3244"/>
      <c r="V3244"/>
      <c r="W3244"/>
      <c r="X3244"/>
      <c r="Y3244"/>
      <c r="Z3244"/>
      <c r="AA3244"/>
      <c r="AB3244"/>
      <c r="AC3244"/>
    </row>
    <row r="3245" spans="2:29" s="14" customFormat="1" x14ac:dyDescent="0.25">
      <c r="B3245"/>
      <c r="C3245"/>
      <c r="D3245"/>
      <c r="E3245"/>
      <c r="F3245"/>
      <c r="G3245"/>
      <c r="H3245"/>
      <c r="I3245"/>
      <c r="J3245"/>
      <c r="K3245" s="91"/>
      <c r="L3245" s="91"/>
      <c r="M3245" s="91"/>
      <c r="R3245"/>
      <c r="S3245"/>
      <c r="T3245"/>
      <c r="U3245"/>
      <c r="V3245"/>
      <c r="W3245"/>
      <c r="X3245"/>
      <c r="Y3245"/>
      <c r="Z3245"/>
      <c r="AA3245"/>
      <c r="AB3245"/>
      <c r="AC3245"/>
    </row>
    <row r="3246" spans="2:29" s="14" customFormat="1" x14ac:dyDescent="0.25">
      <c r="B3246"/>
      <c r="C3246"/>
      <c r="D3246"/>
      <c r="E3246"/>
      <c r="F3246"/>
      <c r="G3246"/>
      <c r="H3246"/>
      <c r="I3246"/>
      <c r="J3246"/>
      <c r="K3246" s="91"/>
      <c r="L3246" s="91"/>
      <c r="M3246" s="91"/>
      <c r="R3246"/>
      <c r="S3246"/>
      <c r="T3246"/>
      <c r="U3246"/>
      <c r="V3246"/>
      <c r="W3246"/>
      <c r="X3246"/>
      <c r="Y3246"/>
      <c r="Z3246"/>
      <c r="AA3246"/>
      <c r="AB3246"/>
      <c r="AC3246"/>
    </row>
    <row r="3247" spans="2:29" s="14" customFormat="1" x14ac:dyDescent="0.25">
      <c r="B3247"/>
      <c r="C3247"/>
      <c r="D3247"/>
      <c r="E3247"/>
      <c r="F3247"/>
      <c r="G3247"/>
      <c r="H3247"/>
      <c r="I3247"/>
      <c r="J3247"/>
      <c r="K3247" s="91"/>
      <c r="L3247" s="91"/>
      <c r="M3247" s="91"/>
      <c r="R3247"/>
      <c r="S3247"/>
      <c r="T3247"/>
      <c r="U3247"/>
      <c r="V3247"/>
      <c r="W3247"/>
      <c r="X3247"/>
      <c r="Y3247"/>
      <c r="Z3247"/>
      <c r="AA3247"/>
      <c r="AB3247"/>
      <c r="AC3247"/>
    </row>
    <row r="3248" spans="2:29" s="14" customFormat="1" x14ac:dyDescent="0.25">
      <c r="B3248"/>
      <c r="C3248"/>
      <c r="D3248"/>
      <c r="E3248"/>
      <c r="F3248"/>
      <c r="G3248"/>
      <c r="H3248"/>
      <c r="I3248"/>
      <c r="J3248"/>
      <c r="K3248" s="91"/>
      <c r="L3248" s="91"/>
      <c r="M3248" s="91"/>
      <c r="R3248"/>
      <c r="S3248"/>
      <c r="T3248"/>
      <c r="U3248"/>
      <c r="V3248"/>
      <c r="W3248"/>
      <c r="X3248"/>
      <c r="Y3248"/>
      <c r="Z3248"/>
      <c r="AA3248"/>
      <c r="AB3248"/>
      <c r="AC3248"/>
    </row>
    <row r="3249" spans="2:29" s="14" customFormat="1" x14ac:dyDescent="0.25">
      <c r="B3249"/>
      <c r="C3249"/>
      <c r="D3249"/>
      <c r="E3249"/>
      <c r="F3249"/>
      <c r="G3249"/>
      <c r="H3249"/>
      <c r="I3249"/>
      <c r="J3249"/>
      <c r="K3249" s="91"/>
      <c r="L3249" s="91"/>
      <c r="M3249" s="91"/>
      <c r="R3249"/>
      <c r="S3249"/>
      <c r="T3249"/>
      <c r="U3249"/>
      <c r="V3249"/>
      <c r="W3249"/>
      <c r="X3249"/>
      <c r="Y3249"/>
      <c r="Z3249"/>
      <c r="AA3249"/>
      <c r="AB3249"/>
      <c r="AC3249"/>
    </row>
    <row r="3250" spans="2:29" s="14" customFormat="1" x14ac:dyDescent="0.25">
      <c r="B3250"/>
      <c r="C3250"/>
      <c r="D3250"/>
      <c r="E3250"/>
      <c r="F3250"/>
      <c r="G3250"/>
      <c r="H3250"/>
      <c r="I3250"/>
      <c r="J3250"/>
      <c r="K3250" s="91"/>
      <c r="L3250" s="91"/>
      <c r="M3250" s="91"/>
      <c r="R3250"/>
      <c r="S3250"/>
      <c r="T3250"/>
      <c r="U3250"/>
      <c r="V3250"/>
      <c r="W3250"/>
      <c r="X3250"/>
      <c r="Y3250"/>
      <c r="Z3250"/>
      <c r="AA3250"/>
      <c r="AB3250"/>
      <c r="AC3250"/>
    </row>
    <row r="3251" spans="2:29" s="14" customFormat="1" x14ac:dyDescent="0.25">
      <c r="B3251"/>
      <c r="C3251"/>
      <c r="D3251"/>
      <c r="E3251"/>
      <c r="F3251"/>
      <c r="G3251"/>
      <c r="H3251"/>
      <c r="I3251"/>
      <c r="J3251"/>
      <c r="K3251" s="91"/>
      <c r="L3251" s="91"/>
      <c r="M3251" s="91"/>
      <c r="R3251"/>
      <c r="S3251"/>
      <c r="T3251"/>
      <c r="U3251"/>
      <c r="V3251"/>
      <c r="W3251"/>
      <c r="X3251"/>
      <c r="Y3251"/>
      <c r="Z3251"/>
      <c r="AA3251"/>
      <c r="AB3251"/>
      <c r="AC3251"/>
    </row>
    <row r="3252" spans="2:29" s="14" customFormat="1" x14ac:dyDescent="0.25">
      <c r="B3252"/>
      <c r="C3252"/>
      <c r="D3252"/>
      <c r="E3252"/>
      <c r="F3252"/>
      <c r="G3252"/>
      <c r="H3252"/>
      <c r="I3252"/>
      <c r="J3252"/>
      <c r="K3252" s="91"/>
      <c r="L3252" s="91"/>
      <c r="M3252" s="91"/>
      <c r="R3252"/>
      <c r="S3252"/>
      <c r="T3252"/>
      <c r="U3252"/>
      <c r="V3252"/>
      <c r="W3252"/>
      <c r="X3252"/>
      <c r="Y3252"/>
      <c r="Z3252"/>
      <c r="AA3252"/>
      <c r="AB3252"/>
      <c r="AC3252"/>
    </row>
    <row r="3253" spans="2:29" s="14" customFormat="1" x14ac:dyDescent="0.25">
      <c r="B3253"/>
      <c r="C3253"/>
      <c r="D3253"/>
      <c r="E3253"/>
      <c r="F3253"/>
      <c r="G3253"/>
      <c r="H3253"/>
      <c r="I3253"/>
      <c r="J3253"/>
      <c r="K3253" s="91"/>
      <c r="L3253" s="91"/>
      <c r="M3253" s="91"/>
      <c r="R3253"/>
      <c r="S3253"/>
      <c r="T3253"/>
      <c r="U3253"/>
      <c r="V3253"/>
      <c r="W3253"/>
      <c r="X3253"/>
      <c r="Y3253"/>
      <c r="Z3253"/>
      <c r="AA3253"/>
      <c r="AB3253"/>
      <c r="AC3253"/>
    </row>
    <row r="3254" spans="2:29" s="14" customFormat="1" x14ac:dyDescent="0.25">
      <c r="B3254"/>
      <c r="C3254"/>
      <c r="D3254"/>
      <c r="E3254"/>
      <c r="F3254"/>
      <c r="G3254"/>
      <c r="H3254"/>
      <c r="I3254"/>
      <c r="J3254"/>
      <c r="K3254" s="91"/>
      <c r="L3254" s="91"/>
      <c r="M3254" s="91"/>
      <c r="R3254"/>
      <c r="S3254"/>
      <c r="T3254"/>
      <c r="U3254"/>
      <c r="V3254"/>
      <c r="W3254"/>
      <c r="X3254"/>
      <c r="Y3254"/>
      <c r="Z3254"/>
      <c r="AA3254"/>
      <c r="AB3254"/>
      <c r="AC3254"/>
    </row>
    <row r="3255" spans="2:29" s="14" customFormat="1" x14ac:dyDescent="0.25">
      <c r="B3255"/>
      <c r="C3255"/>
      <c r="D3255"/>
      <c r="E3255"/>
      <c r="F3255"/>
      <c r="G3255"/>
      <c r="H3255"/>
      <c r="I3255"/>
      <c r="J3255"/>
      <c r="K3255" s="91"/>
      <c r="L3255" s="91"/>
      <c r="M3255" s="91"/>
      <c r="R3255"/>
      <c r="S3255"/>
      <c r="T3255"/>
      <c r="U3255"/>
      <c r="V3255"/>
      <c r="W3255"/>
      <c r="X3255"/>
      <c r="Y3255"/>
      <c r="Z3255"/>
      <c r="AA3255"/>
      <c r="AB3255"/>
      <c r="AC3255"/>
    </row>
    <row r="3256" spans="2:29" s="14" customFormat="1" x14ac:dyDescent="0.25">
      <c r="B3256"/>
      <c r="C3256"/>
      <c r="D3256"/>
      <c r="E3256"/>
      <c r="F3256"/>
      <c r="G3256"/>
      <c r="H3256"/>
      <c r="I3256"/>
      <c r="J3256"/>
      <c r="K3256" s="91"/>
      <c r="L3256" s="91"/>
      <c r="M3256" s="91"/>
      <c r="R3256"/>
      <c r="S3256"/>
      <c r="T3256"/>
      <c r="U3256"/>
      <c r="V3256"/>
      <c r="W3256"/>
      <c r="X3256"/>
      <c r="Y3256"/>
      <c r="Z3256"/>
      <c r="AA3256"/>
      <c r="AB3256"/>
      <c r="AC3256"/>
    </row>
    <row r="3257" spans="2:29" s="14" customFormat="1" x14ac:dyDescent="0.25">
      <c r="B3257"/>
      <c r="C3257"/>
      <c r="D3257"/>
      <c r="E3257"/>
      <c r="F3257"/>
      <c r="G3257"/>
      <c r="H3257"/>
      <c r="I3257"/>
      <c r="J3257"/>
      <c r="K3257" s="91"/>
      <c r="L3257" s="91"/>
      <c r="M3257" s="91"/>
      <c r="R3257"/>
      <c r="S3257"/>
      <c r="T3257"/>
      <c r="U3257"/>
      <c r="V3257"/>
      <c r="W3257"/>
      <c r="X3257"/>
      <c r="Y3257"/>
      <c r="Z3257"/>
      <c r="AA3257"/>
      <c r="AB3257"/>
      <c r="AC3257"/>
    </row>
    <row r="3258" spans="2:29" s="14" customFormat="1" x14ac:dyDescent="0.25">
      <c r="B3258"/>
      <c r="C3258"/>
      <c r="D3258"/>
      <c r="E3258"/>
      <c r="F3258"/>
      <c r="G3258"/>
      <c r="H3258"/>
      <c r="I3258"/>
      <c r="J3258"/>
      <c r="K3258" s="91"/>
      <c r="L3258" s="91"/>
      <c r="M3258" s="91"/>
      <c r="R3258"/>
      <c r="S3258"/>
      <c r="T3258"/>
      <c r="U3258"/>
      <c r="V3258"/>
      <c r="W3258"/>
      <c r="X3258"/>
      <c r="Y3258"/>
      <c r="Z3258"/>
      <c r="AA3258"/>
      <c r="AB3258"/>
      <c r="AC3258"/>
    </row>
    <row r="3259" spans="2:29" s="14" customFormat="1" x14ac:dyDescent="0.25">
      <c r="B3259"/>
      <c r="C3259"/>
      <c r="D3259"/>
      <c r="E3259"/>
      <c r="F3259"/>
      <c r="G3259"/>
      <c r="H3259"/>
      <c r="I3259"/>
      <c r="J3259"/>
      <c r="K3259" s="91"/>
      <c r="L3259" s="91"/>
      <c r="M3259" s="91"/>
      <c r="R3259"/>
      <c r="S3259"/>
      <c r="T3259"/>
      <c r="U3259"/>
      <c r="V3259"/>
      <c r="W3259"/>
      <c r="X3259"/>
      <c r="Y3259"/>
      <c r="Z3259"/>
      <c r="AA3259"/>
      <c r="AB3259"/>
      <c r="AC3259"/>
    </row>
    <row r="3260" spans="2:29" s="14" customFormat="1" x14ac:dyDescent="0.25">
      <c r="B3260"/>
      <c r="C3260"/>
      <c r="D3260"/>
      <c r="E3260"/>
      <c r="F3260"/>
      <c r="G3260"/>
      <c r="H3260"/>
      <c r="I3260"/>
      <c r="J3260"/>
      <c r="K3260" s="91"/>
      <c r="L3260" s="91"/>
      <c r="M3260" s="91"/>
      <c r="R3260"/>
      <c r="S3260"/>
      <c r="T3260"/>
      <c r="U3260"/>
      <c r="V3260"/>
      <c r="W3260"/>
      <c r="X3260"/>
      <c r="Y3260"/>
      <c r="Z3260"/>
      <c r="AA3260"/>
      <c r="AB3260"/>
      <c r="AC3260"/>
    </row>
    <row r="3261" spans="2:29" s="14" customFormat="1" x14ac:dyDescent="0.25">
      <c r="B3261"/>
      <c r="C3261"/>
      <c r="D3261"/>
      <c r="E3261"/>
      <c r="F3261"/>
      <c r="G3261"/>
      <c r="H3261"/>
      <c r="I3261"/>
      <c r="J3261"/>
      <c r="K3261" s="91"/>
      <c r="L3261" s="91"/>
      <c r="M3261" s="91"/>
      <c r="R3261"/>
      <c r="S3261"/>
      <c r="T3261"/>
      <c r="U3261"/>
      <c r="V3261"/>
      <c r="W3261"/>
      <c r="X3261"/>
      <c r="Y3261"/>
      <c r="Z3261"/>
      <c r="AA3261"/>
      <c r="AB3261"/>
      <c r="AC3261"/>
    </row>
    <row r="3262" spans="2:29" s="14" customFormat="1" x14ac:dyDescent="0.25">
      <c r="B3262"/>
      <c r="C3262"/>
      <c r="D3262"/>
      <c r="E3262"/>
      <c r="F3262"/>
      <c r="G3262"/>
      <c r="H3262"/>
      <c r="I3262"/>
      <c r="J3262"/>
      <c r="K3262" s="91"/>
      <c r="L3262" s="91"/>
      <c r="M3262" s="91"/>
      <c r="R3262"/>
      <c r="S3262"/>
      <c r="T3262"/>
      <c r="U3262"/>
      <c r="V3262"/>
      <c r="W3262"/>
      <c r="X3262"/>
      <c r="Y3262"/>
      <c r="Z3262"/>
      <c r="AA3262"/>
      <c r="AB3262"/>
      <c r="AC3262"/>
    </row>
    <row r="3263" spans="2:29" s="14" customFormat="1" x14ac:dyDescent="0.25">
      <c r="B3263"/>
      <c r="C3263"/>
      <c r="D3263"/>
      <c r="E3263"/>
      <c r="F3263"/>
      <c r="G3263"/>
      <c r="H3263"/>
      <c r="I3263"/>
      <c r="J3263"/>
      <c r="K3263" s="91"/>
      <c r="L3263" s="91"/>
      <c r="M3263" s="91"/>
      <c r="R3263"/>
      <c r="S3263"/>
      <c r="T3263"/>
      <c r="U3263"/>
      <c r="V3263"/>
      <c r="W3263"/>
      <c r="X3263"/>
      <c r="Y3263"/>
      <c r="Z3263"/>
      <c r="AA3263"/>
      <c r="AB3263"/>
      <c r="AC3263"/>
    </row>
    <row r="3264" spans="2:29" s="14" customFormat="1" x14ac:dyDescent="0.25">
      <c r="B3264"/>
      <c r="C3264"/>
      <c r="D3264"/>
      <c r="E3264"/>
      <c r="F3264"/>
      <c r="G3264"/>
      <c r="H3264"/>
      <c r="I3264"/>
      <c r="J3264"/>
      <c r="K3264" s="91"/>
      <c r="L3264" s="91"/>
      <c r="M3264" s="91"/>
      <c r="R3264"/>
      <c r="S3264"/>
      <c r="T3264"/>
      <c r="U3264"/>
      <c r="V3264"/>
      <c r="W3264"/>
      <c r="X3264"/>
      <c r="Y3264"/>
      <c r="Z3264"/>
      <c r="AA3264"/>
      <c r="AB3264"/>
      <c r="AC3264"/>
    </row>
    <row r="3265" spans="2:29" s="14" customFormat="1" x14ac:dyDescent="0.25">
      <c r="B3265"/>
      <c r="C3265"/>
      <c r="D3265"/>
      <c r="E3265"/>
      <c r="F3265"/>
      <c r="G3265"/>
      <c r="H3265"/>
      <c r="I3265"/>
      <c r="J3265"/>
      <c r="K3265" s="91"/>
      <c r="L3265" s="91"/>
      <c r="M3265" s="91"/>
      <c r="R3265"/>
      <c r="S3265"/>
      <c r="T3265"/>
      <c r="U3265"/>
      <c r="V3265"/>
      <c r="W3265"/>
      <c r="X3265"/>
      <c r="Y3265"/>
      <c r="Z3265"/>
      <c r="AA3265"/>
      <c r="AB3265"/>
      <c r="AC3265"/>
    </row>
    <row r="3266" spans="2:29" s="14" customFormat="1" x14ac:dyDescent="0.25">
      <c r="B3266"/>
      <c r="C3266"/>
      <c r="D3266"/>
      <c r="E3266"/>
      <c r="F3266"/>
      <c r="G3266"/>
      <c r="H3266"/>
      <c r="I3266"/>
      <c r="J3266"/>
      <c r="K3266" s="91"/>
      <c r="L3266" s="91"/>
      <c r="M3266" s="91"/>
      <c r="R3266"/>
      <c r="S3266"/>
      <c r="T3266"/>
      <c r="U3266"/>
      <c r="V3266"/>
      <c r="W3266"/>
      <c r="X3266"/>
      <c r="Y3266"/>
      <c r="Z3266"/>
      <c r="AA3266"/>
      <c r="AB3266"/>
      <c r="AC3266"/>
    </row>
    <row r="3267" spans="2:29" s="14" customFormat="1" x14ac:dyDescent="0.25">
      <c r="B3267"/>
      <c r="C3267"/>
      <c r="D3267"/>
      <c r="E3267"/>
      <c r="F3267"/>
      <c r="G3267"/>
      <c r="H3267"/>
      <c r="I3267"/>
      <c r="J3267"/>
      <c r="K3267" s="91"/>
      <c r="L3267" s="91"/>
      <c r="M3267" s="91"/>
      <c r="R3267"/>
      <c r="S3267"/>
      <c r="T3267"/>
      <c r="U3267"/>
      <c r="V3267"/>
      <c r="W3267"/>
      <c r="X3267"/>
      <c r="Y3267"/>
      <c r="Z3267"/>
      <c r="AA3267"/>
      <c r="AB3267"/>
      <c r="AC3267"/>
    </row>
    <row r="3268" spans="2:29" s="14" customFormat="1" x14ac:dyDescent="0.25">
      <c r="B3268"/>
      <c r="C3268"/>
      <c r="D3268"/>
      <c r="E3268"/>
      <c r="F3268"/>
      <c r="G3268"/>
      <c r="H3268"/>
      <c r="I3268"/>
      <c r="J3268"/>
      <c r="K3268" s="91"/>
      <c r="L3268" s="91"/>
      <c r="M3268" s="91"/>
      <c r="R3268"/>
      <c r="S3268"/>
      <c r="T3268"/>
      <c r="U3268"/>
      <c r="V3268"/>
      <c r="W3268"/>
      <c r="X3268"/>
      <c r="Y3268"/>
      <c r="Z3268"/>
      <c r="AA3268"/>
      <c r="AB3268"/>
      <c r="AC3268"/>
    </row>
    <row r="3269" spans="2:29" s="14" customFormat="1" x14ac:dyDescent="0.25">
      <c r="B3269"/>
      <c r="C3269"/>
      <c r="D3269"/>
      <c r="E3269"/>
      <c r="F3269"/>
      <c r="G3269"/>
      <c r="H3269"/>
      <c r="I3269"/>
      <c r="J3269"/>
      <c r="K3269" s="91"/>
      <c r="L3269" s="91"/>
      <c r="M3269" s="91"/>
      <c r="R3269"/>
      <c r="S3269"/>
      <c r="T3269"/>
      <c r="U3269"/>
      <c r="V3269"/>
      <c r="W3269"/>
      <c r="X3269"/>
      <c r="Y3269"/>
      <c r="Z3269"/>
      <c r="AA3269"/>
      <c r="AB3269"/>
      <c r="AC3269"/>
    </row>
    <row r="3270" spans="2:29" s="14" customFormat="1" x14ac:dyDescent="0.25">
      <c r="B3270"/>
      <c r="C3270"/>
      <c r="D3270"/>
      <c r="E3270"/>
      <c r="F3270"/>
      <c r="G3270"/>
      <c r="H3270"/>
      <c r="I3270"/>
      <c r="J3270"/>
      <c r="K3270" s="91"/>
      <c r="L3270" s="91"/>
      <c r="M3270" s="91"/>
      <c r="R3270"/>
      <c r="S3270"/>
      <c r="T3270"/>
      <c r="U3270"/>
      <c r="V3270"/>
      <c r="W3270"/>
      <c r="X3270"/>
      <c r="Y3270"/>
      <c r="Z3270"/>
      <c r="AA3270"/>
      <c r="AB3270"/>
      <c r="AC3270"/>
    </row>
    <row r="3271" spans="2:29" s="14" customFormat="1" x14ac:dyDescent="0.25">
      <c r="B3271"/>
      <c r="C3271"/>
      <c r="D3271"/>
      <c r="E3271"/>
      <c r="F3271"/>
      <c r="G3271"/>
      <c r="H3271"/>
      <c r="I3271"/>
      <c r="J3271"/>
      <c r="K3271" s="91"/>
      <c r="L3271" s="91"/>
      <c r="M3271" s="91"/>
      <c r="R3271"/>
      <c r="S3271"/>
      <c r="T3271"/>
      <c r="U3271"/>
      <c r="V3271"/>
      <c r="W3271"/>
      <c r="X3271"/>
      <c r="Y3271"/>
      <c r="Z3271"/>
      <c r="AA3271"/>
      <c r="AB3271"/>
      <c r="AC3271"/>
    </row>
    <row r="3272" spans="2:29" s="14" customFormat="1" x14ac:dyDescent="0.25">
      <c r="B3272"/>
      <c r="C3272"/>
      <c r="D3272"/>
      <c r="E3272"/>
      <c r="F3272"/>
      <c r="G3272"/>
      <c r="H3272"/>
      <c r="I3272"/>
      <c r="J3272"/>
      <c r="K3272" s="91"/>
      <c r="L3272" s="91"/>
      <c r="M3272" s="91"/>
      <c r="R3272"/>
      <c r="S3272"/>
      <c r="T3272"/>
      <c r="U3272"/>
      <c r="V3272"/>
      <c r="W3272"/>
      <c r="X3272"/>
      <c r="Y3272"/>
      <c r="Z3272"/>
      <c r="AA3272"/>
      <c r="AB3272"/>
      <c r="AC3272"/>
    </row>
    <row r="3273" spans="2:29" s="14" customFormat="1" x14ac:dyDescent="0.25">
      <c r="B3273"/>
      <c r="C3273"/>
      <c r="D3273"/>
      <c r="E3273"/>
      <c r="F3273"/>
      <c r="G3273"/>
      <c r="H3273"/>
      <c r="I3273"/>
      <c r="J3273"/>
      <c r="K3273" s="91"/>
      <c r="L3273" s="91"/>
      <c r="M3273" s="91"/>
      <c r="R3273"/>
      <c r="S3273"/>
      <c r="T3273"/>
      <c r="U3273"/>
      <c r="V3273"/>
      <c r="W3273"/>
      <c r="X3273"/>
      <c r="Y3273"/>
      <c r="Z3273"/>
      <c r="AA3273"/>
      <c r="AB3273"/>
      <c r="AC3273"/>
    </row>
    <row r="3274" spans="2:29" s="14" customFormat="1" x14ac:dyDescent="0.25">
      <c r="B3274"/>
      <c r="C3274"/>
      <c r="D3274"/>
      <c r="E3274"/>
      <c r="F3274"/>
      <c r="G3274"/>
      <c r="H3274"/>
      <c r="I3274"/>
      <c r="J3274"/>
      <c r="K3274" s="91"/>
      <c r="L3274" s="91"/>
      <c r="M3274" s="91"/>
      <c r="R3274"/>
      <c r="S3274"/>
      <c r="T3274"/>
      <c r="U3274"/>
      <c r="V3274"/>
      <c r="W3274"/>
      <c r="X3274"/>
      <c r="Y3274"/>
      <c r="Z3274"/>
      <c r="AA3274"/>
      <c r="AB3274"/>
      <c r="AC3274"/>
    </row>
    <row r="3275" spans="2:29" s="14" customFormat="1" x14ac:dyDescent="0.25">
      <c r="B3275"/>
      <c r="C3275"/>
      <c r="D3275"/>
      <c r="E3275"/>
      <c r="F3275"/>
      <c r="G3275"/>
      <c r="H3275"/>
      <c r="I3275"/>
      <c r="J3275"/>
      <c r="K3275" s="91"/>
      <c r="L3275" s="91"/>
      <c r="M3275" s="91"/>
      <c r="R3275"/>
      <c r="S3275"/>
      <c r="T3275"/>
      <c r="U3275"/>
      <c r="V3275"/>
      <c r="W3275"/>
      <c r="X3275"/>
      <c r="Y3275"/>
      <c r="Z3275"/>
      <c r="AA3275"/>
      <c r="AB3275"/>
      <c r="AC3275"/>
    </row>
    <row r="3276" spans="2:29" s="14" customFormat="1" x14ac:dyDescent="0.25">
      <c r="B3276"/>
      <c r="C3276"/>
      <c r="D3276"/>
      <c r="E3276"/>
      <c r="F3276"/>
      <c r="G3276"/>
      <c r="H3276"/>
      <c r="I3276"/>
      <c r="J3276"/>
      <c r="K3276" s="91"/>
      <c r="L3276" s="91"/>
      <c r="M3276" s="91"/>
      <c r="R3276"/>
      <c r="S3276"/>
      <c r="T3276"/>
      <c r="U3276"/>
      <c r="V3276"/>
      <c r="W3276"/>
      <c r="X3276"/>
      <c r="Y3276"/>
      <c r="Z3276"/>
      <c r="AA3276"/>
      <c r="AB3276"/>
      <c r="AC3276"/>
    </row>
    <row r="3277" spans="2:29" s="14" customFormat="1" x14ac:dyDescent="0.25">
      <c r="B3277"/>
      <c r="C3277"/>
      <c r="D3277"/>
      <c r="E3277"/>
      <c r="F3277"/>
      <c r="G3277"/>
      <c r="H3277"/>
      <c r="I3277"/>
      <c r="J3277"/>
      <c r="K3277" s="91"/>
      <c r="L3277" s="91"/>
      <c r="M3277" s="91"/>
      <c r="R3277"/>
      <c r="S3277"/>
      <c r="T3277"/>
      <c r="U3277"/>
      <c r="V3277"/>
      <c r="W3277"/>
      <c r="X3277"/>
      <c r="Y3277"/>
      <c r="Z3277"/>
      <c r="AA3277"/>
      <c r="AB3277"/>
      <c r="AC3277"/>
    </row>
    <row r="3278" spans="2:29" s="14" customFormat="1" x14ac:dyDescent="0.25">
      <c r="B3278"/>
      <c r="C3278"/>
      <c r="D3278"/>
      <c r="E3278"/>
      <c r="F3278"/>
      <c r="G3278"/>
      <c r="H3278"/>
      <c r="I3278"/>
      <c r="J3278"/>
      <c r="K3278" s="91"/>
      <c r="L3278" s="91"/>
      <c r="M3278" s="91"/>
      <c r="R3278"/>
      <c r="S3278"/>
      <c r="T3278"/>
      <c r="U3278"/>
      <c r="V3278"/>
      <c r="W3278"/>
      <c r="X3278"/>
      <c r="Y3278"/>
      <c r="Z3278"/>
      <c r="AA3278"/>
      <c r="AB3278"/>
      <c r="AC3278"/>
    </row>
    <row r="3279" spans="2:29" s="14" customFormat="1" x14ac:dyDescent="0.25">
      <c r="B3279"/>
      <c r="C3279"/>
      <c r="D3279"/>
      <c r="E3279"/>
      <c r="F3279"/>
      <c r="G3279"/>
      <c r="H3279"/>
      <c r="I3279"/>
      <c r="J3279"/>
      <c r="K3279" s="91"/>
      <c r="L3279" s="91"/>
      <c r="M3279" s="91"/>
      <c r="R3279"/>
      <c r="S3279"/>
      <c r="T3279"/>
      <c r="U3279"/>
      <c r="V3279"/>
      <c r="W3279"/>
      <c r="X3279"/>
      <c r="Y3279"/>
      <c r="Z3279"/>
      <c r="AA3279"/>
      <c r="AB3279"/>
      <c r="AC3279"/>
    </row>
    <row r="3280" spans="2:29" s="14" customFormat="1" x14ac:dyDescent="0.25">
      <c r="B3280"/>
      <c r="C3280"/>
      <c r="D3280"/>
      <c r="E3280"/>
      <c r="F3280"/>
      <c r="G3280"/>
      <c r="H3280"/>
      <c r="I3280"/>
      <c r="J3280"/>
      <c r="K3280" s="91"/>
      <c r="L3280" s="91"/>
      <c r="M3280" s="91"/>
      <c r="R3280"/>
      <c r="S3280"/>
      <c r="T3280"/>
      <c r="U3280"/>
      <c r="V3280"/>
      <c r="W3280"/>
      <c r="X3280"/>
      <c r="Y3280"/>
      <c r="Z3280"/>
      <c r="AA3280"/>
      <c r="AB3280"/>
      <c r="AC3280"/>
    </row>
    <row r="3281" spans="2:29" s="14" customFormat="1" x14ac:dyDescent="0.25">
      <c r="B3281"/>
      <c r="C3281"/>
      <c r="D3281"/>
      <c r="E3281"/>
      <c r="F3281"/>
      <c r="G3281"/>
      <c r="H3281"/>
      <c r="I3281"/>
      <c r="J3281"/>
      <c r="K3281" s="91"/>
      <c r="L3281" s="91"/>
      <c r="M3281" s="91"/>
      <c r="R3281"/>
      <c r="S3281"/>
      <c r="T3281"/>
      <c r="U3281"/>
      <c r="V3281"/>
      <c r="W3281"/>
      <c r="X3281"/>
      <c r="Y3281"/>
      <c r="Z3281"/>
      <c r="AA3281"/>
      <c r="AB3281"/>
      <c r="AC3281"/>
    </row>
    <row r="3282" spans="2:29" s="14" customFormat="1" x14ac:dyDescent="0.25">
      <c r="B3282"/>
      <c r="C3282"/>
      <c r="D3282"/>
      <c r="E3282"/>
      <c r="F3282"/>
      <c r="G3282"/>
      <c r="H3282"/>
      <c r="I3282"/>
      <c r="J3282"/>
      <c r="K3282" s="91"/>
      <c r="L3282" s="91"/>
      <c r="M3282" s="91"/>
      <c r="R3282"/>
      <c r="S3282"/>
      <c r="T3282"/>
      <c r="U3282"/>
      <c r="V3282"/>
      <c r="W3282"/>
      <c r="X3282"/>
      <c r="Y3282"/>
      <c r="Z3282"/>
      <c r="AA3282"/>
      <c r="AB3282"/>
      <c r="AC3282"/>
    </row>
    <row r="3283" spans="2:29" s="14" customFormat="1" x14ac:dyDescent="0.25">
      <c r="B3283"/>
      <c r="C3283"/>
      <c r="D3283"/>
      <c r="E3283"/>
      <c r="F3283"/>
      <c r="G3283"/>
      <c r="H3283"/>
      <c r="I3283"/>
      <c r="J3283"/>
      <c r="K3283" s="91"/>
      <c r="L3283" s="91"/>
      <c r="M3283" s="91"/>
      <c r="R3283"/>
      <c r="S3283"/>
      <c r="T3283"/>
      <c r="U3283"/>
      <c r="V3283"/>
      <c r="W3283"/>
      <c r="X3283"/>
      <c r="Y3283"/>
      <c r="Z3283"/>
      <c r="AA3283"/>
      <c r="AB3283"/>
      <c r="AC3283"/>
    </row>
    <row r="3284" spans="2:29" s="14" customFormat="1" x14ac:dyDescent="0.25">
      <c r="B3284"/>
      <c r="C3284"/>
      <c r="D3284"/>
      <c r="E3284"/>
      <c r="F3284"/>
      <c r="G3284"/>
      <c r="H3284"/>
      <c r="I3284"/>
      <c r="J3284"/>
      <c r="K3284" s="91"/>
      <c r="L3284" s="91"/>
      <c r="M3284" s="91"/>
      <c r="R3284"/>
      <c r="S3284"/>
      <c r="T3284"/>
      <c r="U3284"/>
      <c r="V3284"/>
      <c r="W3284"/>
      <c r="X3284"/>
      <c r="Y3284"/>
      <c r="Z3284"/>
      <c r="AA3284"/>
      <c r="AB3284"/>
      <c r="AC3284"/>
    </row>
    <row r="3285" spans="2:29" s="14" customFormat="1" x14ac:dyDescent="0.25">
      <c r="B3285"/>
      <c r="C3285"/>
      <c r="D3285"/>
      <c r="E3285"/>
      <c r="F3285"/>
      <c r="G3285"/>
      <c r="H3285"/>
      <c r="I3285"/>
      <c r="J3285"/>
      <c r="K3285" s="91"/>
      <c r="L3285" s="91"/>
      <c r="M3285" s="91"/>
      <c r="R3285"/>
      <c r="S3285"/>
      <c r="T3285"/>
      <c r="U3285"/>
      <c r="V3285"/>
      <c r="W3285"/>
      <c r="X3285"/>
      <c r="Y3285"/>
      <c r="Z3285"/>
      <c r="AA3285"/>
      <c r="AB3285"/>
      <c r="AC3285"/>
    </row>
    <row r="3286" spans="2:29" s="14" customFormat="1" x14ac:dyDescent="0.25">
      <c r="B3286"/>
      <c r="C3286"/>
      <c r="D3286"/>
      <c r="E3286"/>
      <c r="F3286"/>
      <c r="G3286"/>
      <c r="H3286"/>
      <c r="I3286"/>
      <c r="J3286"/>
      <c r="K3286" s="91"/>
      <c r="L3286" s="91"/>
      <c r="M3286" s="91"/>
      <c r="R3286"/>
      <c r="S3286"/>
      <c r="T3286"/>
      <c r="U3286"/>
      <c r="V3286"/>
      <c r="W3286"/>
      <c r="X3286"/>
      <c r="Y3286"/>
      <c r="Z3286"/>
      <c r="AA3286"/>
      <c r="AB3286"/>
      <c r="AC3286"/>
    </row>
    <row r="3287" spans="2:29" s="14" customFormat="1" x14ac:dyDescent="0.25">
      <c r="B3287"/>
      <c r="C3287"/>
      <c r="D3287"/>
      <c r="E3287"/>
      <c r="F3287"/>
      <c r="G3287"/>
      <c r="H3287"/>
      <c r="I3287"/>
      <c r="J3287"/>
      <c r="K3287" s="91"/>
      <c r="L3287" s="91"/>
      <c r="M3287" s="91"/>
      <c r="R3287"/>
      <c r="S3287"/>
      <c r="T3287"/>
      <c r="U3287"/>
      <c r="V3287"/>
      <c r="W3287"/>
      <c r="X3287"/>
      <c r="Y3287"/>
      <c r="Z3287"/>
      <c r="AA3287"/>
      <c r="AB3287"/>
      <c r="AC3287"/>
    </row>
    <row r="3288" spans="2:29" s="14" customFormat="1" x14ac:dyDescent="0.25">
      <c r="B3288"/>
      <c r="C3288"/>
      <c r="D3288"/>
      <c r="E3288"/>
      <c r="F3288"/>
      <c r="G3288"/>
      <c r="H3288"/>
      <c r="I3288"/>
      <c r="J3288"/>
      <c r="K3288" s="91"/>
      <c r="L3288" s="91"/>
      <c r="M3288" s="91"/>
      <c r="R3288"/>
      <c r="S3288"/>
      <c r="T3288"/>
      <c r="U3288"/>
      <c r="V3288"/>
      <c r="W3288"/>
      <c r="X3288"/>
      <c r="Y3288"/>
      <c r="Z3288"/>
      <c r="AA3288"/>
      <c r="AB3288"/>
      <c r="AC3288"/>
    </row>
    <row r="3289" spans="2:29" s="14" customFormat="1" x14ac:dyDescent="0.25">
      <c r="B3289"/>
      <c r="C3289"/>
      <c r="D3289"/>
      <c r="E3289"/>
      <c r="F3289"/>
      <c r="G3289"/>
      <c r="H3289"/>
      <c r="I3289"/>
      <c r="J3289"/>
      <c r="K3289" s="91"/>
      <c r="L3289" s="91"/>
      <c r="M3289" s="91"/>
      <c r="R3289"/>
      <c r="S3289"/>
      <c r="T3289"/>
      <c r="U3289"/>
      <c r="V3289"/>
      <c r="W3289"/>
      <c r="X3289"/>
      <c r="Y3289"/>
      <c r="Z3289"/>
      <c r="AA3289"/>
      <c r="AB3289"/>
      <c r="AC3289"/>
    </row>
    <row r="3290" spans="2:29" s="14" customFormat="1" x14ac:dyDescent="0.25">
      <c r="B3290"/>
      <c r="C3290"/>
      <c r="D3290"/>
      <c r="E3290"/>
      <c r="F3290"/>
      <c r="G3290"/>
      <c r="H3290"/>
      <c r="I3290"/>
      <c r="J3290"/>
      <c r="K3290" s="91"/>
      <c r="L3290" s="91"/>
      <c r="M3290" s="91"/>
      <c r="R3290"/>
      <c r="S3290"/>
      <c r="T3290"/>
      <c r="U3290"/>
      <c r="V3290"/>
      <c r="W3290"/>
      <c r="X3290"/>
      <c r="Y3290"/>
      <c r="Z3290"/>
      <c r="AA3290"/>
      <c r="AB3290"/>
      <c r="AC3290"/>
    </row>
    <row r="3291" spans="2:29" s="14" customFormat="1" x14ac:dyDescent="0.25">
      <c r="B3291"/>
      <c r="C3291"/>
      <c r="D3291"/>
      <c r="E3291"/>
      <c r="F3291"/>
      <c r="G3291"/>
      <c r="H3291"/>
      <c r="I3291"/>
      <c r="J3291"/>
      <c r="K3291" s="91"/>
      <c r="L3291" s="91"/>
      <c r="M3291" s="91"/>
      <c r="R3291"/>
      <c r="S3291"/>
      <c r="T3291"/>
      <c r="U3291"/>
      <c r="V3291"/>
      <c r="W3291"/>
      <c r="X3291"/>
      <c r="Y3291"/>
      <c r="Z3291"/>
      <c r="AA3291"/>
      <c r="AB3291"/>
      <c r="AC3291"/>
    </row>
    <row r="3292" spans="2:29" s="14" customFormat="1" x14ac:dyDescent="0.25">
      <c r="B3292"/>
      <c r="C3292"/>
      <c r="D3292"/>
      <c r="E3292"/>
      <c r="F3292"/>
      <c r="G3292"/>
      <c r="H3292"/>
      <c r="I3292"/>
      <c r="J3292"/>
      <c r="K3292" s="91"/>
      <c r="L3292" s="91"/>
      <c r="M3292" s="91"/>
      <c r="R3292"/>
      <c r="S3292"/>
      <c r="T3292"/>
      <c r="U3292"/>
      <c r="V3292"/>
      <c r="W3292"/>
      <c r="X3292"/>
      <c r="Y3292"/>
      <c r="Z3292"/>
      <c r="AA3292"/>
      <c r="AB3292"/>
      <c r="AC3292"/>
    </row>
    <row r="3293" spans="2:29" s="14" customFormat="1" x14ac:dyDescent="0.25">
      <c r="B3293"/>
      <c r="C3293"/>
      <c r="D3293"/>
      <c r="E3293"/>
      <c r="F3293"/>
      <c r="G3293"/>
      <c r="H3293"/>
      <c r="I3293"/>
      <c r="J3293"/>
      <c r="K3293" s="91"/>
      <c r="L3293" s="91"/>
      <c r="M3293" s="91"/>
      <c r="R3293"/>
      <c r="S3293"/>
      <c r="T3293"/>
      <c r="U3293"/>
      <c r="V3293"/>
      <c r="W3293"/>
      <c r="X3293"/>
      <c r="Y3293"/>
      <c r="Z3293"/>
      <c r="AA3293"/>
      <c r="AB3293"/>
      <c r="AC3293"/>
    </row>
    <row r="3294" spans="2:29" s="14" customFormat="1" x14ac:dyDescent="0.25">
      <c r="B3294"/>
      <c r="C3294"/>
      <c r="D3294"/>
      <c r="E3294"/>
      <c r="F3294"/>
      <c r="G3294"/>
      <c r="H3294"/>
      <c r="I3294"/>
      <c r="J3294"/>
      <c r="K3294" s="91"/>
      <c r="L3294" s="91"/>
      <c r="M3294" s="91"/>
      <c r="R3294"/>
      <c r="S3294"/>
      <c r="T3294"/>
      <c r="U3294"/>
      <c r="V3294"/>
      <c r="W3294"/>
      <c r="X3294"/>
      <c r="Y3294"/>
      <c r="Z3294"/>
      <c r="AA3294"/>
      <c r="AB3294"/>
      <c r="AC3294"/>
    </row>
    <row r="3295" spans="2:29" s="14" customFormat="1" x14ac:dyDescent="0.25">
      <c r="B3295"/>
      <c r="C3295"/>
      <c r="D3295"/>
      <c r="E3295"/>
      <c r="F3295"/>
      <c r="G3295"/>
      <c r="H3295"/>
      <c r="I3295"/>
      <c r="J3295"/>
      <c r="K3295" s="91"/>
      <c r="L3295" s="91"/>
      <c r="M3295" s="91"/>
      <c r="R3295"/>
      <c r="S3295"/>
      <c r="T3295"/>
      <c r="U3295"/>
      <c r="V3295"/>
      <c r="W3295"/>
      <c r="X3295"/>
      <c r="Y3295"/>
      <c r="Z3295"/>
      <c r="AA3295"/>
      <c r="AB3295"/>
      <c r="AC3295"/>
    </row>
    <row r="3296" spans="2:29" s="14" customFormat="1" x14ac:dyDescent="0.25">
      <c r="B3296"/>
      <c r="C3296"/>
      <c r="D3296"/>
      <c r="E3296"/>
      <c r="F3296"/>
      <c r="G3296"/>
      <c r="H3296"/>
      <c r="I3296"/>
      <c r="J3296"/>
      <c r="K3296" s="91"/>
      <c r="L3296" s="91"/>
      <c r="M3296" s="91"/>
      <c r="R3296"/>
      <c r="S3296"/>
      <c r="T3296"/>
      <c r="U3296"/>
      <c r="V3296"/>
      <c r="W3296"/>
      <c r="X3296"/>
      <c r="Y3296"/>
      <c r="Z3296"/>
      <c r="AA3296"/>
      <c r="AB3296"/>
      <c r="AC3296"/>
    </row>
    <row r="3297" spans="2:29" s="14" customFormat="1" x14ac:dyDescent="0.25">
      <c r="B3297"/>
      <c r="C3297"/>
      <c r="D3297"/>
      <c r="E3297"/>
      <c r="F3297"/>
      <c r="G3297"/>
      <c r="H3297"/>
      <c r="I3297"/>
      <c r="J3297"/>
      <c r="K3297" s="91"/>
      <c r="L3297" s="91"/>
      <c r="M3297" s="91"/>
      <c r="R3297"/>
      <c r="S3297"/>
      <c r="T3297"/>
      <c r="U3297"/>
      <c r="V3297"/>
      <c r="W3297"/>
      <c r="X3297"/>
      <c r="Y3297"/>
      <c r="Z3297"/>
      <c r="AA3297"/>
      <c r="AB3297"/>
      <c r="AC3297"/>
    </row>
    <row r="3298" spans="2:29" s="14" customFormat="1" x14ac:dyDescent="0.25">
      <c r="B3298"/>
      <c r="C3298"/>
      <c r="D3298"/>
      <c r="E3298"/>
      <c r="F3298"/>
      <c r="G3298"/>
      <c r="H3298"/>
      <c r="I3298"/>
      <c r="J3298"/>
      <c r="K3298" s="91"/>
      <c r="L3298" s="91"/>
      <c r="M3298" s="91"/>
      <c r="R3298"/>
      <c r="S3298"/>
      <c r="T3298"/>
      <c r="U3298"/>
      <c r="V3298"/>
      <c r="W3298"/>
      <c r="X3298"/>
      <c r="Y3298"/>
      <c r="Z3298"/>
      <c r="AA3298"/>
      <c r="AB3298"/>
      <c r="AC3298"/>
    </row>
    <row r="3299" spans="2:29" s="14" customFormat="1" x14ac:dyDescent="0.25">
      <c r="B3299"/>
      <c r="C3299"/>
      <c r="D3299"/>
      <c r="E3299"/>
      <c r="F3299"/>
      <c r="G3299"/>
      <c r="H3299"/>
      <c r="I3299"/>
      <c r="J3299"/>
      <c r="K3299" s="91"/>
      <c r="L3299" s="91"/>
      <c r="M3299" s="91"/>
      <c r="R3299"/>
      <c r="S3299"/>
      <c r="T3299"/>
      <c r="U3299"/>
      <c r="V3299"/>
      <c r="W3299"/>
      <c r="X3299"/>
      <c r="Y3299"/>
      <c r="Z3299"/>
      <c r="AA3299"/>
      <c r="AB3299"/>
      <c r="AC3299"/>
    </row>
    <row r="3300" spans="2:29" s="14" customFormat="1" x14ac:dyDescent="0.25">
      <c r="B3300"/>
      <c r="C3300"/>
      <c r="D3300"/>
      <c r="E3300"/>
      <c r="F3300"/>
      <c r="G3300"/>
      <c r="H3300"/>
      <c r="I3300"/>
      <c r="J3300"/>
      <c r="K3300" s="91"/>
      <c r="L3300" s="91"/>
      <c r="M3300" s="91"/>
      <c r="R3300"/>
      <c r="S3300"/>
      <c r="T3300"/>
      <c r="U3300"/>
      <c r="V3300"/>
      <c r="W3300"/>
      <c r="X3300"/>
      <c r="Y3300"/>
      <c r="Z3300"/>
      <c r="AA3300"/>
      <c r="AB3300"/>
      <c r="AC3300"/>
    </row>
    <row r="3301" spans="2:29" s="14" customFormat="1" x14ac:dyDescent="0.25">
      <c r="B3301"/>
      <c r="C3301"/>
      <c r="D3301"/>
      <c r="E3301"/>
      <c r="F3301"/>
      <c r="G3301"/>
      <c r="H3301"/>
      <c r="I3301"/>
      <c r="J3301"/>
      <c r="K3301" s="91"/>
      <c r="L3301" s="91"/>
      <c r="M3301" s="91"/>
      <c r="R3301"/>
      <c r="S3301"/>
      <c r="T3301"/>
      <c r="U3301"/>
      <c r="V3301"/>
      <c r="W3301"/>
      <c r="X3301"/>
      <c r="Y3301"/>
      <c r="Z3301"/>
      <c r="AA3301"/>
      <c r="AB3301"/>
      <c r="AC3301"/>
    </row>
    <row r="3302" spans="2:29" s="14" customFormat="1" x14ac:dyDescent="0.25">
      <c r="B3302"/>
      <c r="C3302"/>
      <c r="D3302"/>
      <c r="E3302"/>
      <c r="F3302"/>
      <c r="G3302"/>
      <c r="H3302"/>
      <c r="I3302"/>
      <c r="J3302"/>
      <c r="K3302" s="91"/>
      <c r="L3302" s="91"/>
      <c r="M3302" s="91"/>
      <c r="R3302"/>
      <c r="S3302"/>
      <c r="T3302"/>
      <c r="U3302"/>
      <c r="V3302"/>
      <c r="W3302"/>
      <c r="X3302"/>
      <c r="Y3302"/>
      <c r="Z3302"/>
      <c r="AA3302"/>
      <c r="AB3302"/>
      <c r="AC3302"/>
    </row>
    <row r="3303" spans="2:29" s="14" customFormat="1" x14ac:dyDescent="0.25">
      <c r="B3303"/>
      <c r="C3303"/>
      <c r="D3303"/>
      <c r="E3303"/>
      <c r="F3303"/>
      <c r="G3303"/>
      <c r="H3303"/>
      <c r="I3303"/>
      <c r="J3303"/>
      <c r="K3303" s="91"/>
      <c r="L3303" s="91"/>
      <c r="M3303" s="91"/>
      <c r="R3303"/>
      <c r="S3303"/>
      <c r="T3303"/>
      <c r="U3303"/>
      <c r="V3303"/>
      <c r="W3303"/>
      <c r="X3303"/>
      <c r="Y3303"/>
      <c r="Z3303"/>
      <c r="AA3303"/>
      <c r="AB3303"/>
      <c r="AC3303"/>
    </row>
    <row r="3304" spans="2:29" s="14" customFormat="1" x14ac:dyDescent="0.25">
      <c r="B3304"/>
      <c r="C3304"/>
      <c r="D3304"/>
      <c r="E3304"/>
      <c r="F3304"/>
      <c r="G3304"/>
      <c r="H3304"/>
      <c r="I3304"/>
      <c r="J3304"/>
      <c r="K3304" s="91"/>
      <c r="L3304" s="91"/>
      <c r="M3304" s="91"/>
      <c r="R3304"/>
      <c r="S3304"/>
      <c r="T3304"/>
      <c r="U3304"/>
      <c r="V3304"/>
      <c r="W3304"/>
      <c r="X3304"/>
      <c r="Y3304"/>
      <c r="Z3304"/>
      <c r="AA3304"/>
      <c r="AB3304"/>
      <c r="AC3304"/>
    </row>
    <row r="3305" spans="2:29" s="14" customFormat="1" x14ac:dyDescent="0.25">
      <c r="B3305"/>
      <c r="C3305"/>
      <c r="D3305"/>
      <c r="E3305"/>
      <c r="F3305"/>
      <c r="G3305"/>
      <c r="H3305"/>
      <c r="I3305"/>
      <c r="J3305"/>
      <c r="K3305" s="91"/>
      <c r="L3305" s="91"/>
      <c r="M3305" s="91"/>
      <c r="R3305"/>
      <c r="S3305"/>
      <c r="T3305"/>
      <c r="U3305"/>
      <c r="V3305"/>
      <c r="W3305"/>
      <c r="X3305"/>
      <c r="Y3305"/>
      <c r="Z3305"/>
      <c r="AA3305"/>
      <c r="AB3305"/>
      <c r="AC3305"/>
    </row>
    <row r="3306" spans="2:29" s="14" customFormat="1" x14ac:dyDescent="0.25">
      <c r="B3306"/>
      <c r="C3306"/>
      <c r="D3306"/>
      <c r="E3306"/>
      <c r="F3306"/>
      <c r="G3306"/>
      <c r="H3306"/>
      <c r="I3306"/>
      <c r="J3306"/>
      <c r="K3306" s="91"/>
      <c r="L3306" s="91"/>
      <c r="M3306" s="91"/>
      <c r="R3306"/>
      <c r="S3306"/>
      <c r="T3306"/>
      <c r="U3306"/>
      <c r="V3306"/>
      <c r="W3306"/>
      <c r="X3306"/>
      <c r="Y3306"/>
      <c r="Z3306"/>
      <c r="AA3306"/>
      <c r="AB3306"/>
      <c r="AC3306"/>
    </row>
    <row r="3307" spans="2:29" s="14" customFormat="1" x14ac:dyDescent="0.25">
      <c r="B3307"/>
      <c r="C3307"/>
      <c r="D3307"/>
      <c r="E3307"/>
      <c r="F3307"/>
      <c r="G3307"/>
      <c r="H3307"/>
      <c r="I3307"/>
      <c r="J3307"/>
      <c r="K3307" s="91"/>
      <c r="L3307" s="91"/>
      <c r="M3307" s="91"/>
      <c r="R3307"/>
      <c r="S3307"/>
      <c r="T3307"/>
      <c r="U3307"/>
      <c r="V3307"/>
      <c r="W3307"/>
      <c r="X3307"/>
      <c r="Y3307"/>
      <c r="Z3307"/>
      <c r="AA3307"/>
      <c r="AB3307"/>
      <c r="AC3307"/>
    </row>
    <row r="3308" spans="2:29" s="14" customFormat="1" x14ac:dyDescent="0.25">
      <c r="B3308"/>
      <c r="C3308"/>
      <c r="D3308"/>
      <c r="E3308"/>
      <c r="F3308"/>
      <c r="G3308"/>
      <c r="H3308"/>
      <c r="I3308"/>
      <c r="J3308"/>
      <c r="K3308" s="91"/>
      <c r="L3308" s="91"/>
      <c r="M3308" s="91"/>
      <c r="R3308"/>
      <c r="S3308"/>
      <c r="T3308"/>
      <c r="U3308"/>
      <c r="V3308"/>
      <c r="W3308"/>
      <c r="X3308"/>
      <c r="Y3308"/>
      <c r="Z3308"/>
      <c r="AA3308"/>
      <c r="AB3308"/>
      <c r="AC3308"/>
    </row>
    <row r="3309" spans="2:29" s="14" customFormat="1" x14ac:dyDescent="0.25">
      <c r="B3309"/>
      <c r="C3309"/>
      <c r="D3309"/>
      <c r="E3309"/>
      <c r="F3309"/>
      <c r="G3309"/>
      <c r="H3309"/>
      <c r="I3309"/>
      <c r="J3309"/>
      <c r="K3309" s="91"/>
      <c r="L3309" s="91"/>
      <c r="M3309" s="91"/>
      <c r="R3309"/>
      <c r="S3309"/>
      <c r="T3309"/>
      <c r="U3309"/>
      <c r="V3309"/>
      <c r="W3309"/>
      <c r="X3309"/>
      <c r="Y3309"/>
      <c r="Z3309"/>
      <c r="AA3309"/>
      <c r="AB3309"/>
      <c r="AC3309"/>
    </row>
    <row r="3310" spans="2:29" s="14" customFormat="1" x14ac:dyDescent="0.25">
      <c r="B3310"/>
      <c r="C3310"/>
      <c r="D3310"/>
      <c r="E3310"/>
      <c r="F3310"/>
      <c r="G3310"/>
      <c r="H3310"/>
      <c r="I3310"/>
      <c r="J3310"/>
      <c r="K3310" s="91"/>
      <c r="L3310" s="91"/>
      <c r="M3310" s="91"/>
      <c r="R3310"/>
      <c r="S3310"/>
      <c r="T3310"/>
      <c r="U3310"/>
      <c r="V3310"/>
      <c r="W3310"/>
      <c r="X3310"/>
      <c r="Y3310"/>
      <c r="Z3310"/>
      <c r="AA3310"/>
      <c r="AB3310"/>
      <c r="AC3310"/>
    </row>
    <row r="3311" spans="2:29" s="14" customFormat="1" x14ac:dyDescent="0.25">
      <c r="B3311"/>
      <c r="C3311"/>
      <c r="D3311"/>
      <c r="E3311"/>
      <c r="F3311"/>
      <c r="G3311"/>
      <c r="H3311"/>
      <c r="I3311"/>
      <c r="J3311"/>
      <c r="K3311" s="91"/>
      <c r="L3311" s="91"/>
      <c r="M3311" s="91"/>
      <c r="R3311"/>
      <c r="S3311"/>
      <c r="T3311"/>
      <c r="U3311"/>
      <c r="V3311"/>
      <c r="W3311"/>
      <c r="X3311"/>
      <c r="Y3311"/>
      <c r="Z3311"/>
      <c r="AA3311"/>
      <c r="AB3311"/>
      <c r="AC3311"/>
    </row>
    <row r="3312" spans="2:29" s="14" customFormat="1" x14ac:dyDescent="0.25">
      <c r="B3312"/>
      <c r="C3312"/>
      <c r="D3312"/>
      <c r="E3312"/>
      <c r="F3312"/>
      <c r="G3312"/>
      <c r="H3312"/>
      <c r="I3312"/>
      <c r="J3312"/>
      <c r="K3312" s="91"/>
      <c r="L3312" s="91"/>
      <c r="M3312" s="91"/>
      <c r="R3312"/>
      <c r="S3312"/>
      <c r="T3312"/>
      <c r="U3312"/>
      <c r="V3312"/>
      <c r="W3312"/>
      <c r="X3312"/>
      <c r="Y3312"/>
      <c r="Z3312"/>
      <c r="AA3312"/>
      <c r="AB3312"/>
      <c r="AC3312"/>
    </row>
    <row r="3313" spans="2:29" s="14" customFormat="1" x14ac:dyDescent="0.25">
      <c r="B3313"/>
      <c r="C3313"/>
      <c r="D3313"/>
      <c r="E3313"/>
      <c r="F3313"/>
      <c r="G3313"/>
      <c r="H3313"/>
      <c r="I3313"/>
      <c r="J3313"/>
      <c r="K3313" s="91"/>
      <c r="L3313" s="91"/>
      <c r="M3313" s="91"/>
      <c r="R3313"/>
      <c r="S3313"/>
      <c r="T3313"/>
      <c r="U3313"/>
      <c r="V3313"/>
      <c r="W3313"/>
      <c r="X3313"/>
      <c r="Y3313"/>
      <c r="Z3313"/>
      <c r="AA3313"/>
      <c r="AB3313"/>
      <c r="AC3313"/>
    </row>
    <row r="3314" spans="2:29" s="14" customFormat="1" x14ac:dyDescent="0.25">
      <c r="B3314"/>
      <c r="C3314"/>
      <c r="D3314"/>
      <c r="E3314"/>
      <c r="F3314"/>
      <c r="G3314"/>
      <c r="H3314"/>
      <c r="I3314"/>
      <c r="J3314"/>
      <c r="K3314" s="91"/>
      <c r="L3314" s="91"/>
      <c r="M3314" s="91"/>
      <c r="R3314"/>
      <c r="S3314"/>
      <c r="T3314"/>
      <c r="U3314"/>
      <c r="V3314"/>
      <c r="W3314"/>
      <c r="X3314"/>
      <c r="Y3314"/>
      <c r="Z3314"/>
      <c r="AA3314"/>
      <c r="AB3314"/>
      <c r="AC3314"/>
    </row>
    <row r="3315" spans="2:29" s="14" customFormat="1" x14ac:dyDescent="0.25">
      <c r="B3315"/>
      <c r="C3315"/>
      <c r="D3315"/>
      <c r="E3315"/>
      <c r="F3315"/>
      <c r="G3315"/>
      <c r="H3315"/>
      <c r="I3315"/>
      <c r="J3315"/>
      <c r="K3315" s="91"/>
      <c r="L3315" s="91"/>
      <c r="M3315" s="91"/>
      <c r="R3315"/>
      <c r="S3315"/>
      <c r="T3315"/>
      <c r="U3315"/>
      <c r="V3315"/>
      <c r="W3315"/>
      <c r="X3315"/>
      <c r="Y3315"/>
      <c r="Z3315"/>
      <c r="AA3315"/>
      <c r="AB3315"/>
      <c r="AC3315"/>
    </row>
    <row r="3316" spans="2:29" s="14" customFormat="1" x14ac:dyDescent="0.25">
      <c r="B3316"/>
      <c r="C3316"/>
      <c r="D3316"/>
      <c r="E3316"/>
      <c r="F3316"/>
      <c r="G3316"/>
      <c r="H3316"/>
      <c r="I3316"/>
      <c r="J3316"/>
      <c r="K3316" s="91"/>
      <c r="L3316" s="91"/>
      <c r="M3316" s="91"/>
      <c r="R3316"/>
      <c r="S3316"/>
      <c r="T3316"/>
      <c r="U3316"/>
      <c r="V3316"/>
      <c r="W3316"/>
      <c r="X3316"/>
      <c r="Y3316"/>
      <c r="Z3316"/>
      <c r="AA3316"/>
      <c r="AB3316"/>
      <c r="AC3316"/>
    </row>
    <row r="3317" spans="2:29" s="14" customFormat="1" x14ac:dyDescent="0.25">
      <c r="B3317"/>
      <c r="C3317"/>
      <c r="D3317"/>
      <c r="E3317"/>
      <c r="F3317"/>
      <c r="G3317"/>
      <c r="H3317"/>
      <c r="I3317"/>
      <c r="J3317"/>
      <c r="K3317" s="91"/>
      <c r="L3317" s="91"/>
      <c r="M3317" s="91"/>
      <c r="R3317"/>
      <c r="S3317"/>
      <c r="T3317"/>
      <c r="U3317"/>
      <c r="V3317"/>
      <c r="W3317"/>
      <c r="X3317"/>
      <c r="Y3317"/>
      <c r="Z3317"/>
      <c r="AA3317"/>
      <c r="AB3317"/>
      <c r="AC3317"/>
    </row>
    <row r="3318" spans="2:29" s="14" customFormat="1" x14ac:dyDescent="0.25">
      <c r="B3318"/>
      <c r="C3318"/>
      <c r="D3318"/>
      <c r="E3318"/>
      <c r="F3318"/>
      <c r="G3318"/>
      <c r="H3318"/>
      <c r="I3318"/>
      <c r="J3318"/>
      <c r="K3318" s="91"/>
      <c r="L3318" s="91"/>
      <c r="M3318" s="91"/>
      <c r="R3318"/>
      <c r="S3318"/>
      <c r="T3318"/>
      <c r="U3318"/>
      <c r="V3318"/>
      <c r="W3318"/>
      <c r="X3318"/>
      <c r="Y3318"/>
      <c r="Z3318"/>
      <c r="AA3318"/>
      <c r="AB3318"/>
      <c r="AC3318"/>
    </row>
    <row r="3319" spans="2:29" s="14" customFormat="1" x14ac:dyDescent="0.25">
      <c r="B3319"/>
      <c r="C3319"/>
      <c r="D3319"/>
      <c r="E3319"/>
      <c r="F3319"/>
      <c r="G3319"/>
      <c r="H3319"/>
      <c r="I3319"/>
      <c r="J3319"/>
      <c r="K3319" s="91"/>
      <c r="L3319" s="91"/>
      <c r="M3319" s="91"/>
      <c r="R3319"/>
      <c r="S3319"/>
      <c r="T3319"/>
      <c r="U3319"/>
      <c r="V3319"/>
      <c r="W3319"/>
      <c r="X3319"/>
      <c r="Y3319"/>
      <c r="Z3319"/>
      <c r="AA3319"/>
      <c r="AB3319"/>
      <c r="AC3319"/>
    </row>
    <row r="3320" spans="2:29" s="14" customFormat="1" x14ac:dyDescent="0.25">
      <c r="B3320"/>
      <c r="C3320"/>
      <c r="D3320"/>
      <c r="E3320"/>
      <c r="F3320"/>
      <c r="G3320"/>
      <c r="H3320"/>
      <c r="I3320"/>
      <c r="J3320"/>
      <c r="K3320" s="91"/>
      <c r="L3320" s="91"/>
      <c r="M3320" s="91"/>
      <c r="R3320"/>
      <c r="S3320"/>
      <c r="T3320"/>
      <c r="U3320"/>
      <c r="V3320"/>
      <c r="W3320"/>
      <c r="X3320"/>
      <c r="Y3320"/>
      <c r="Z3320"/>
      <c r="AA3320"/>
      <c r="AB3320"/>
      <c r="AC3320"/>
    </row>
    <row r="3321" spans="2:29" s="14" customFormat="1" x14ac:dyDescent="0.25">
      <c r="B3321"/>
      <c r="C3321"/>
      <c r="D3321"/>
      <c r="E3321"/>
      <c r="F3321"/>
      <c r="G3321"/>
      <c r="H3321"/>
      <c r="I3321"/>
      <c r="J3321"/>
      <c r="K3321" s="91"/>
      <c r="L3321" s="91"/>
      <c r="M3321" s="91"/>
      <c r="R3321"/>
      <c r="S3321"/>
      <c r="T3321"/>
      <c r="U3321"/>
      <c r="V3321"/>
      <c r="W3321"/>
      <c r="X3321"/>
      <c r="Y3321"/>
      <c r="Z3321"/>
      <c r="AA3321"/>
      <c r="AB3321"/>
      <c r="AC3321"/>
    </row>
    <row r="3322" spans="2:29" s="14" customFormat="1" x14ac:dyDescent="0.25">
      <c r="B3322"/>
      <c r="C3322"/>
      <c r="D3322"/>
      <c r="E3322"/>
      <c r="F3322"/>
      <c r="G3322"/>
      <c r="H3322"/>
      <c r="I3322"/>
      <c r="J3322"/>
      <c r="K3322" s="91"/>
      <c r="L3322" s="91"/>
      <c r="M3322" s="91"/>
      <c r="R3322"/>
      <c r="S3322"/>
      <c r="T3322"/>
      <c r="U3322"/>
      <c r="V3322"/>
      <c r="W3322"/>
      <c r="X3322"/>
      <c r="Y3322"/>
      <c r="Z3322"/>
      <c r="AA3322"/>
      <c r="AB3322"/>
      <c r="AC3322"/>
    </row>
    <row r="3323" spans="2:29" s="14" customFormat="1" x14ac:dyDescent="0.25">
      <c r="B3323"/>
      <c r="C3323"/>
      <c r="D3323"/>
      <c r="E3323"/>
      <c r="F3323"/>
      <c r="G3323"/>
      <c r="H3323"/>
      <c r="I3323"/>
      <c r="J3323"/>
      <c r="K3323" s="91"/>
      <c r="L3323" s="91"/>
      <c r="M3323" s="91"/>
      <c r="R3323"/>
      <c r="S3323"/>
      <c r="T3323"/>
      <c r="U3323"/>
      <c r="V3323"/>
      <c r="W3323"/>
      <c r="X3323"/>
      <c r="Y3323"/>
      <c r="Z3323"/>
      <c r="AA3323"/>
      <c r="AB3323"/>
      <c r="AC3323"/>
    </row>
    <row r="3324" spans="2:29" s="14" customFormat="1" x14ac:dyDescent="0.25">
      <c r="B3324"/>
      <c r="C3324"/>
      <c r="D3324"/>
      <c r="E3324"/>
      <c r="F3324"/>
      <c r="G3324"/>
      <c r="H3324"/>
      <c r="I3324"/>
      <c r="J3324"/>
      <c r="K3324" s="91"/>
      <c r="L3324" s="91"/>
      <c r="M3324" s="91"/>
      <c r="R3324"/>
      <c r="S3324"/>
      <c r="T3324"/>
      <c r="U3324"/>
      <c r="V3324"/>
      <c r="W3324"/>
      <c r="X3324"/>
      <c r="Y3324"/>
      <c r="Z3324"/>
      <c r="AA3324"/>
      <c r="AB3324"/>
      <c r="AC3324"/>
    </row>
    <row r="3325" spans="2:29" s="14" customFormat="1" x14ac:dyDescent="0.25">
      <c r="B3325"/>
      <c r="C3325"/>
      <c r="D3325"/>
      <c r="E3325"/>
      <c r="F3325"/>
      <c r="G3325"/>
      <c r="H3325"/>
      <c r="I3325"/>
      <c r="J3325"/>
      <c r="K3325" s="91"/>
      <c r="L3325" s="91"/>
      <c r="M3325" s="91"/>
      <c r="R3325"/>
      <c r="S3325"/>
      <c r="T3325"/>
      <c r="U3325"/>
      <c r="V3325"/>
      <c r="W3325"/>
      <c r="X3325"/>
      <c r="Y3325"/>
      <c r="Z3325"/>
      <c r="AA3325"/>
      <c r="AB3325"/>
      <c r="AC3325"/>
    </row>
    <row r="3326" spans="2:29" s="14" customFormat="1" x14ac:dyDescent="0.25">
      <c r="B3326"/>
      <c r="C3326"/>
      <c r="D3326"/>
      <c r="E3326"/>
      <c r="F3326"/>
      <c r="G3326"/>
      <c r="H3326"/>
      <c r="I3326"/>
      <c r="J3326"/>
      <c r="K3326" s="91"/>
      <c r="L3326" s="91"/>
      <c r="M3326" s="91"/>
      <c r="R3326"/>
      <c r="S3326"/>
      <c r="T3326"/>
      <c r="U3326"/>
      <c r="V3326"/>
      <c r="W3326"/>
      <c r="X3326"/>
      <c r="Y3326"/>
      <c r="Z3326"/>
      <c r="AA3326"/>
      <c r="AB3326"/>
      <c r="AC3326"/>
    </row>
    <row r="3327" spans="2:29" s="14" customFormat="1" x14ac:dyDescent="0.25">
      <c r="B3327"/>
      <c r="C3327"/>
      <c r="D3327"/>
      <c r="E3327"/>
      <c r="F3327"/>
      <c r="G3327"/>
      <c r="H3327"/>
      <c r="I3327"/>
      <c r="J3327"/>
      <c r="K3327" s="91"/>
      <c r="L3327" s="91"/>
      <c r="M3327" s="91"/>
      <c r="R3327"/>
      <c r="S3327"/>
      <c r="T3327"/>
      <c r="U3327"/>
      <c r="V3327"/>
      <c r="W3327"/>
      <c r="X3327"/>
      <c r="Y3327"/>
      <c r="Z3327"/>
      <c r="AA3327"/>
      <c r="AB3327"/>
      <c r="AC3327"/>
    </row>
    <row r="3328" spans="2:29" s="14" customFormat="1" x14ac:dyDescent="0.25">
      <c r="B3328"/>
      <c r="C3328"/>
      <c r="D3328"/>
      <c r="E3328"/>
      <c r="F3328"/>
      <c r="G3328"/>
      <c r="H3328"/>
      <c r="I3328"/>
      <c r="J3328"/>
      <c r="K3328" s="91"/>
      <c r="L3328" s="91"/>
      <c r="M3328" s="91"/>
      <c r="R3328"/>
      <c r="S3328"/>
      <c r="T3328"/>
      <c r="U3328"/>
      <c r="V3328"/>
      <c r="W3328"/>
      <c r="X3328"/>
      <c r="Y3328"/>
      <c r="Z3328"/>
      <c r="AA3328"/>
      <c r="AB3328"/>
      <c r="AC3328"/>
    </row>
    <row r="3329" spans="2:29" s="14" customFormat="1" x14ac:dyDescent="0.25">
      <c r="B3329"/>
      <c r="C3329"/>
      <c r="D3329"/>
      <c r="E3329"/>
      <c r="F3329"/>
      <c r="G3329"/>
      <c r="H3329"/>
      <c r="I3329"/>
      <c r="J3329"/>
      <c r="K3329" s="91"/>
      <c r="L3329" s="91"/>
      <c r="M3329" s="91"/>
      <c r="R3329"/>
      <c r="S3329"/>
      <c r="T3329"/>
      <c r="U3329"/>
      <c r="V3329"/>
      <c r="W3329"/>
      <c r="X3329"/>
      <c r="Y3329"/>
      <c r="Z3329"/>
      <c r="AA3329"/>
      <c r="AB3329"/>
      <c r="AC3329"/>
    </row>
    <row r="3330" spans="2:29" s="14" customFormat="1" x14ac:dyDescent="0.25">
      <c r="B3330"/>
      <c r="C3330"/>
      <c r="D3330"/>
      <c r="E3330"/>
      <c r="F3330"/>
      <c r="G3330"/>
      <c r="H3330"/>
      <c r="I3330"/>
      <c r="J3330"/>
      <c r="K3330" s="91"/>
      <c r="L3330" s="91"/>
      <c r="M3330" s="91"/>
      <c r="R3330"/>
      <c r="S3330"/>
      <c r="T3330"/>
      <c r="U3330"/>
      <c r="V3330"/>
      <c r="W3330"/>
      <c r="X3330"/>
      <c r="Y3330"/>
      <c r="Z3330"/>
      <c r="AA3330"/>
      <c r="AB3330"/>
      <c r="AC3330"/>
    </row>
    <row r="3331" spans="2:29" s="14" customFormat="1" x14ac:dyDescent="0.25">
      <c r="B3331"/>
      <c r="C3331"/>
      <c r="D3331"/>
      <c r="E3331"/>
      <c r="F3331"/>
      <c r="G3331"/>
      <c r="H3331"/>
      <c r="I3331"/>
      <c r="J3331"/>
      <c r="K3331" s="91"/>
      <c r="L3331" s="91"/>
      <c r="M3331" s="91"/>
      <c r="R3331"/>
      <c r="S3331"/>
      <c r="T3331"/>
      <c r="U3331"/>
      <c r="V3331"/>
      <c r="W3331"/>
      <c r="X3331"/>
      <c r="Y3331"/>
      <c r="Z3331"/>
      <c r="AA3331"/>
      <c r="AB3331"/>
      <c r="AC3331"/>
    </row>
    <row r="3332" spans="2:29" s="14" customFormat="1" x14ac:dyDescent="0.25">
      <c r="B3332"/>
      <c r="C3332"/>
      <c r="D3332"/>
      <c r="E3332"/>
      <c r="F3332"/>
      <c r="G3332"/>
      <c r="H3332"/>
      <c r="I3332"/>
      <c r="J3332"/>
      <c r="K3332" s="91"/>
      <c r="L3332" s="91"/>
      <c r="M3332" s="91"/>
      <c r="R3332"/>
      <c r="S3332"/>
      <c r="T3332"/>
      <c r="U3332"/>
      <c r="V3332"/>
      <c r="W3332"/>
      <c r="X3332"/>
      <c r="Y3332"/>
      <c r="Z3332"/>
      <c r="AA3332"/>
      <c r="AB3332"/>
      <c r="AC3332"/>
    </row>
    <row r="3333" spans="2:29" s="14" customFormat="1" x14ac:dyDescent="0.25">
      <c r="B3333"/>
      <c r="C3333"/>
      <c r="D3333"/>
      <c r="E3333"/>
      <c r="F3333"/>
      <c r="G3333"/>
      <c r="H3333"/>
      <c r="I3333"/>
      <c r="J3333"/>
      <c r="K3333" s="91"/>
      <c r="L3333" s="91"/>
      <c r="M3333" s="91"/>
      <c r="R3333"/>
      <c r="S3333"/>
      <c r="T3333"/>
      <c r="U3333"/>
      <c r="V3333"/>
      <c r="W3333"/>
      <c r="X3333"/>
      <c r="Y3333"/>
      <c r="Z3333"/>
      <c r="AA3333"/>
      <c r="AB3333"/>
      <c r="AC3333"/>
    </row>
    <row r="3334" spans="2:29" s="14" customFormat="1" x14ac:dyDescent="0.25">
      <c r="B3334"/>
      <c r="C3334"/>
      <c r="D3334"/>
      <c r="E3334"/>
      <c r="F3334"/>
      <c r="G3334"/>
      <c r="H3334"/>
      <c r="I3334"/>
      <c r="J3334"/>
      <c r="K3334" s="91"/>
      <c r="L3334" s="91"/>
      <c r="M3334" s="91"/>
      <c r="R3334"/>
      <c r="S3334"/>
      <c r="T3334"/>
      <c r="U3334"/>
      <c r="V3334"/>
      <c r="W3334"/>
      <c r="X3334"/>
      <c r="Y3334"/>
      <c r="Z3334"/>
      <c r="AA3334"/>
      <c r="AB3334"/>
      <c r="AC3334"/>
    </row>
    <row r="3335" spans="2:29" s="14" customFormat="1" x14ac:dyDescent="0.25">
      <c r="B3335"/>
      <c r="C3335"/>
      <c r="D3335"/>
      <c r="E3335"/>
      <c r="F3335"/>
      <c r="G3335"/>
      <c r="H3335"/>
      <c r="I3335"/>
      <c r="J3335"/>
      <c r="K3335" s="91"/>
      <c r="L3335" s="91"/>
      <c r="M3335" s="91"/>
      <c r="R3335"/>
      <c r="S3335"/>
      <c r="T3335"/>
      <c r="U3335"/>
      <c r="V3335"/>
      <c r="W3335"/>
      <c r="X3335"/>
      <c r="Y3335"/>
      <c r="Z3335"/>
      <c r="AA3335"/>
      <c r="AB3335"/>
      <c r="AC3335"/>
    </row>
    <row r="3336" spans="2:29" s="14" customFormat="1" x14ac:dyDescent="0.25">
      <c r="B3336"/>
      <c r="C3336"/>
      <c r="D3336"/>
      <c r="E3336"/>
      <c r="F3336"/>
      <c r="G3336"/>
      <c r="H3336"/>
      <c r="I3336"/>
      <c r="J3336"/>
      <c r="K3336" s="91"/>
      <c r="L3336" s="91"/>
      <c r="M3336" s="91"/>
      <c r="R3336"/>
      <c r="S3336"/>
      <c r="T3336"/>
      <c r="U3336"/>
      <c r="V3336"/>
      <c r="W3336"/>
      <c r="X3336"/>
      <c r="Y3336"/>
      <c r="Z3336"/>
      <c r="AA3336"/>
      <c r="AB3336"/>
      <c r="AC3336"/>
    </row>
    <row r="3337" spans="2:29" s="14" customFormat="1" x14ac:dyDescent="0.25">
      <c r="B3337"/>
      <c r="C3337"/>
      <c r="D3337"/>
      <c r="E3337"/>
      <c r="F3337"/>
      <c r="G3337"/>
      <c r="H3337"/>
      <c r="I3337"/>
      <c r="J3337"/>
      <c r="K3337" s="91"/>
      <c r="L3337" s="91"/>
      <c r="M3337" s="91"/>
      <c r="R3337"/>
      <c r="S3337"/>
      <c r="T3337"/>
      <c r="U3337"/>
      <c r="V3337"/>
      <c r="W3337"/>
      <c r="X3337"/>
      <c r="Y3337"/>
      <c r="Z3337"/>
      <c r="AA3337"/>
      <c r="AB3337"/>
      <c r="AC3337"/>
    </row>
    <row r="3338" spans="2:29" s="14" customFormat="1" x14ac:dyDescent="0.25">
      <c r="B3338"/>
      <c r="C3338"/>
      <c r="D3338"/>
      <c r="E3338"/>
      <c r="F3338"/>
      <c r="G3338"/>
      <c r="H3338"/>
      <c r="I3338"/>
      <c r="J3338"/>
      <c r="K3338" s="91"/>
      <c r="L3338" s="91"/>
      <c r="M3338" s="91"/>
      <c r="R3338"/>
      <c r="S3338"/>
      <c r="T3338"/>
      <c r="U3338"/>
      <c r="V3338"/>
      <c r="W3338"/>
      <c r="X3338"/>
      <c r="Y3338"/>
      <c r="Z3338"/>
      <c r="AA3338"/>
      <c r="AB3338"/>
      <c r="AC3338"/>
    </row>
    <row r="3339" spans="2:29" s="14" customFormat="1" x14ac:dyDescent="0.25">
      <c r="B3339"/>
      <c r="C3339"/>
      <c r="D3339"/>
      <c r="E3339"/>
      <c r="F3339"/>
      <c r="G3339"/>
      <c r="H3339"/>
      <c r="I3339"/>
      <c r="J3339"/>
      <c r="K3339" s="91"/>
      <c r="L3339" s="91"/>
      <c r="M3339" s="91"/>
      <c r="R3339"/>
      <c r="S3339"/>
      <c r="T3339"/>
      <c r="U3339"/>
      <c r="V3339"/>
      <c r="W3339"/>
      <c r="X3339"/>
      <c r="Y3339"/>
      <c r="Z3339"/>
      <c r="AA3339"/>
      <c r="AB3339"/>
      <c r="AC3339"/>
    </row>
    <row r="3340" spans="2:29" s="14" customFormat="1" x14ac:dyDescent="0.25">
      <c r="B3340"/>
      <c r="C3340"/>
      <c r="D3340"/>
      <c r="E3340"/>
      <c r="F3340"/>
      <c r="G3340"/>
      <c r="H3340"/>
      <c r="I3340"/>
      <c r="J3340"/>
      <c r="K3340" s="91"/>
      <c r="L3340" s="91"/>
      <c r="M3340" s="91"/>
      <c r="R3340"/>
      <c r="S3340"/>
      <c r="T3340"/>
      <c r="U3340"/>
      <c r="V3340"/>
      <c r="W3340"/>
      <c r="X3340"/>
      <c r="Y3340"/>
      <c r="Z3340"/>
      <c r="AA3340"/>
      <c r="AB3340"/>
      <c r="AC3340"/>
    </row>
    <row r="3341" spans="2:29" s="14" customFormat="1" x14ac:dyDescent="0.25">
      <c r="B3341"/>
      <c r="C3341"/>
      <c r="D3341"/>
      <c r="E3341"/>
      <c r="F3341"/>
      <c r="G3341"/>
      <c r="H3341"/>
      <c r="I3341"/>
      <c r="J3341"/>
      <c r="K3341" s="91"/>
      <c r="L3341" s="91"/>
      <c r="M3341" s="91"/>
      <c r="R3341"/>
      <c r="S3341"/>
      <c r="T3341"/>
      <c r="U3341"/>
      <c r="V3341"/>
      <c r="W3341"/>
      <c r="X3341"/>
      <c r="Y3341"/>
      <c r="Z3341"/>
      <c r="AA3341"/>
      <c r="AB3341"/>
      <c r="AC3341"/>
    </row>
    <row r="3342" spans="2:29" s="14" customFormat="1" x14ac:dyDescent="0.25">
      <c r="B3342"/>
      <c r="C3342"/>
      <c r="D3342"/>
      <c r="E3342"/>
      <c r="F3342"/>
      <c r="G3342"/>
      <c r="H3342"/>
      <c r="I3342"/>
      <c r="J3342"/>
      <c r="K3342" s="91"/>
      <c r="L3342" s="91"/>
      <c r="M3342" s="91"/>
      <c r="R3342"/>
      <c r="S3342"/>
      <c r="T3342"/>
      <c r="U3342"/>
      <c r="V3342"/>
      <c r="W3342"/>
      <c r="X3342"/>
      <c r="Y3342"/>
      <c r="Z3342"/>
      <c r="AA3342"/>
      <c r="AB3342"/>
      <c r="AC3342"/>
    </row>
    <row r="3343" spans="2:29" s="14" customFormat="1" x14ac:dyDescent="0.25">
      <c r="B3343"/>
      <c r="C3343"/>
      <c r="D3343"/>
      <c r="E3343"/>
      <c r="F3343"/>
      <c r="G3343"/>
      <c r="H3343"/>
      <c r="I3343"/>
      <c r="J3343"/>
      <c r="K3343" s="91"/>
      <c r="L3343" s="91"/>
      <c r="M3343" s="91"/>
      <c r="R3343"/>
      <c r="S3343"/>
      <c r="T3343"/>
      <c r="U3343"/>
      <c r="V3343"/>
      <c r="W3343"/>
      <c r="X3343"/>
      <c r="Y3343"/>
      <c r="Z3343"/>
      <c r="AA3343"/>
      <c r="AB3343"/>
      <c r="AC3343"/>
    </row>
    <row r="3344" spans="2:29" s="14" customFormat="1" x14ac:dyDescent="0.25">
      <c r="B3344"/>
      <c r="C3344"/>
      <c r="D3344"/>
      <c r="E3344"/>
      <c r="F3344"/>
      <c r="G3344"/>
      <c r="H3344"/>
      <c r="I3344"/>
      <c r="J3344"/>
      <c r="K3344" s="91"/>
      <c r="L3344" s="91"/>
      <c r="M3344" s="91"/>
      <c r="R3344"/>
      <c r="S3344"/>
      <c r="T3344"/>
      <c r="U3344"/>
      <c r="V3344"/>
      <c r="W3344"/>
      <c r="X3344"/>
      <c r="Y3344"/>
      <c r="Z3344"/>
      <c r="AA3344"/>
      <c r="AB3344"/>
      <c r="AC3344"/>
    </row>
    <row r="3345" spans="2:29" s="14" customFormat="1" x14ac:dyDescent="0.25">
      <c r="B3345"/>
      <c r="C3345"/>
      <c r="D3345"/>
      <c r="E3345"/>
      <c r="F3345"/>
      <c r="G3345"/>
      <c r="H3345"/>
      <c r="I3345"/>
      <c r="J3345"/>
      <c r="K3345" s="91"/>
      <c r="L3345" s="91"/>
      <c r="M3345" s="91"/>
      <c r="R3345"/>
      <c r="S3345"/>
      <c r="T3345"/>
      <c r="U3345"/>
      <c r="V3345"/>
      <c r="W3345"/>
      <c r="X3345"/>
      <c r="Y3345"/>
      <c r="Z3345"/>
      <c r="AA3345"/>
      <c r="AB3345"/>
      <c r="AC3345"/>
    </row>
    <row r="3346" spans="2:29" s="14" customFormat="1" x14ac:dyDescent="0.25">
      <c r="B3346"/>
      <c r="C3346"/>
      <c r="D3346"/>
      <c r="E3346"/>
      <c r="F3346"/>
      <c r="G3346"/>
      <c r="H3346"/>
      <c r="I3346"/>
      <c r="J3346"/>
      <c r="K3346" s="91"/>
      <c r="L3346" s="91"/>
      <c r="M3346" s="91"/>
      <c r="R3346"/>
      <c r="S3346"/>
      <c r="T3346"/>
      <c r="U3346"/>
      <c r="V3346"/>
      <c r="W3346"/>
      <c r="X3346"/>
      <c r="Y3346"/>
      <c r="Z3346"/>
      <c r="AA3346"/>
      <c r="AB3346"/>
      <c r="AC3346"/>
    </row>
    <row r="3347" spans="2:29" s="14" customFormat="1" x14ac:dyDescent="0.25">
      <c r="B3347"/>
      <c r="C3347"/>
      <c r="D3347"/>
      <c r="E3347"/>
      <c r="F3347"/>
      <c r="G3347"/>
      <c r="H3347"/>
      <c r="I3347"/>
      <c r="J3347"/>
      <c r="K3347" s="91"/>
      <c r="L3347" s="91"/>
      <c r="M3347" s="91"/>
      <c r="R3347"/>
      <c r="S3347"/>
      <c r="T3347"/>
      <c r="U3347"/>
      <c r="V3347"/>
      <c r="W3347"/>
      <c r="X3347"/>
      <c r="Y3347"/>
      <c r="Z3347"/>
      <c r="AA3347"/>
      <c r="AB3347"/>
      <c r="AC3347"/>
    </row>
    <row r="3348" spans="2:29" s="14" customFormat="1" x14ac:dyDescent="0.25">
      <c r="B3348"/>
      <c r="C3348"/>
      <c r="D3348"/>
      <c r="E3348"/>
      <c r="F3348"/>
      <c r="G3348"/>
      <c r="H3348"/>
      <c r="I3348"/>
      <c r="J3348"/>
      <c r="K3348" s="91"/>
      <c r="L3348" s="91"/>
      <c r="M3348" s="91"/>
      <c r="R3348"/>
      <c r="S3348"/>
      <c r="T3348"/>
      <c r="U3348"/>
      <c r="V3348"/>
      <c r="W3348"/>
      <c r="X3348"/>
      <c r="Y3348"/>
      <c r="Z3348"/>
      <c r="AA3348"/>
      <c r="AB3348"/>
      <c r="AC3348"/>
    </row>
    <row r="3349" spans="2:29" s="14" customFormat="1" x14ac:dyDescent="0.25">
      <c r="B3349"/>
      <c r="C3349"/>
      <c r="D3349"/>
      <c r="E3349"/>
      <c r="F3349"/>
      <c r="G3349"/>
      <c r="H3349"/>
      <c r="I3349"/>
      <c r="J3349"/>
      <c r="K3349" s="91"/>
      <c r="L3349" s="91"/>
      <c r="M3349" s="91"/>
      <c r="R3349"/>
      <c r="S3349"/>
      <c r="T3349"/>
      <c r="U3349"/>
      <c r="V3349"/>
      <c r="W3349"/>
      <c r="X3349"/>
      <c r="Y3349"/>
      <c r="Z3349"/>
      <c r="AA3349"/>
      <c r="AB3349"/>
      <c r="AC3349"/>
    </row>
    <row r="3350" spans="2:29" s="14" customFormat="1" x14ac:dyDescent="0.25">
      <c r="B3350"/>
      <c r="C3350"/>
      <c r="D3350"/>
      <c r="E3350"/>
      <c r="F3350"/>
      <c r="G3350"/>
      <c r="H3350"/>
      <c r="I3350"/>
      <c r="J3350"/>
      <c r="K3350" s="91"/>
      <c r="L3350" s="91"/>
      <c r="M3350" s="91"/>
      <c r="R3350"/>
      <c r="S3350"/>
      <c r="T3350"/>
      <c r="U3350"/>
      <c r="V3350"/>
      <c r="W3350"/>
      <c r="X3350"/>
      <c r="Y3350"/>
      <c r="Z3350"/>
      <c r="AA3350"/>
      <c r="AB3350"/>
      <c r="AC3350"/>
    </row>
    <row r="3351" spans="2:29" s="14" customFormat="1" x14ac:dyDescent="0.25">
      <c r="B3351"/>
      <c r="C3351"/>
      <c r="D3351"/>
      <c r="E3351"/>
      <c r="F3351"/>
      <c r="G3351"/>
      <c r="H3351"/>
      <c r="I3351"/>
      <c r="J3351"/>
      <c r="K3351" s="91"/>
      <c r="L3351" s="91"/>
      <c r="M3351" s="91"/>
      <c r="R3351"/>
      <c r="S3351"/>
      <c r="T3351"/>
      <c r="U3351"/>
      <c r="V3351"/>
      <c r="W3351"/>
      <c r="X3351"/>
      <c r="Y3351"/>
      <c r="Z3351"/>
      <c r="AA3351"/>
      <c r="AB3351"/>
      <c r="AC3351"/>
    </row>
    <row r="3352" spans="2:29" s="14" customFormat="1" x14ac:dyDescent="0.25">
      <c r="B3352"/>
      <c r="C3352"/>
      <c r="D3352"/>
      <c r="E3352"/>
      <c r="F3352"/>
      <c r="G3352"/>
      <c r="H3352"/>
      <c r="I3352"/>
      <c r="J3352"/>
      <c r="K3352" s="91"/>
      <c r="L3352" s="91"/>
      <c r="M3352" s="91"/>
      <c r="R3352"/>
      <c r="S3352"/>
      <c r="T3352"/>
      <c r="U3352"/>
      <c r="V3352"/>
      <c r="W3352"/>
      <c r="X3352"/>
      <c r="Y3352"/>
      <c r="Z3352"/>
      <c r="AA3352"/>
      <c r="AB3352"/>
      <c r="AC3352"/>
    </row>
    <row r="3353" spans="2:29" s="14" customFormat="1" x14ac:dyDescent="0.25">
      <c r="B3353"/>
      <c r="C3353"/>
      <c r="D3353"/>
      <c r="E3353"/>
      <c r="F3353"/>
      <c r="G3353"/>
      <c r="H3353"/>
      <c r="I3353"/>
      <c r="J3353"/>
      <c r="K3353" s="91"/>
      <c r="L3353" s="91"/>
      <c r="M3353" s="91"/>
      <c r="R3353"/>
      <c r="S3353"/>
      <c r="T3353"/>
      <c r="U3353"/>
      <c r="V3353"/>
      <c r="W3353"/>
      <c r="X3353"/>
      <c r="Y3353"/>
      <c r="Z3353"/>
      <c r="AA3353"/>
      <c r="AB3353"/>
      <c r="AC3353"/>
    </row>
    <row r="3354" spans="2:29" s="14" customFormat="1" x14ac:dyDescent="0.25">
      <c r="B3354"/>
      <c r="C3354"/>
      <c r="D3354"/>
      <c r="E3354"/>
      <c r="F3354"/>
      <c r="G3354"/>
      <c r="H3354"/>
      <c r="I3354"/>
      <c r="J3354"/>
      <c r="K3354" s="91"/>
      <c r="L3354" s="91"/>
      <c r="M3354" s="91"/>
      <c r="R3354"/>
      <c r="S3354"/>
      <c r="T3354"/>
      <c r="U3354"/>
      <c r="V3354"/>
      <c r="W3354"/>
      <c r="X3354"/>
      <c r="Y3354"/>
      <c r="Z3354"/>
      <c r="AA3354"/>
      <c r="AB3354"/>
      <c r="AC3354"/>
    </row>
    <row r="3355" spans="2:29" s="14" customFormat="1" x14ac:dyDescent="0.25">
      <c r="B3355"/>
      <c r="C3355"/>
      <c r="D3355"/>
      <c r="E3355"/>
      <c r="F3355"/>
      <c r="G3355"/>
      <c r="H3355"/>
      <c r="I3355"/>
      <c r="J3355"/>
      <c r="K3355" s="91"/>
      <c r="L3355" s="91"/>
      <c r="M3355" s="91"/>
      <c r="R3355"/>
      <c r="S3355"/>
      <c r="T3355"/>
      <c r="U3355"/>
      <c r="V3355"/>
      <c r="W3355"/>
      <c r="X3355"/>
      <c r="Y3355"/>
      <c r="Z3355"/>
      <c r="AA3355"/>
      <c r="AB3355"/>
      <c r="AC3355"/>
    </row>
    <row r="3356" spans="2:29" s="14" customFormat="1" x14ac:dyDescent="0.25">
      <c r="B3356"/>
      <c r="C3356"/>
      <c r="D3356"/>
      <c r="E3356"/>
      <c r="F3356"/>
      <c r="G3356"/>
      <c r="H3356"/>
      <c r="I3356"/>
      <c r="J3356"/>
      <c r="K3356" s="91"/>
      <c r="L3356" s="91"/>
      <c r="M3356" s="91"/>
      <c r="R3356"/>
      <c r="S3356"/>
      <c r="T3356"/>
      <c r="U3356"/>
      <c r="V3356"/>
      <c r="W3356"/>
      <c r="X3356"/>
      <c r="Y3356"/>
      <c r="Z3356"/>
      <c r="AA3356"/>
      <c r="AB3356"/>
      <c r="AC3356"/>
    </row>
    <row r="3357" spans="2:29" s="14" customFormat="1" x14ac:dyDescent="0.25">
      <c r="B3357"/>
      <c r="C3357"/>
      <c r="D3357"/>
      <c r="E3357"/>
      <c r="F3357"/>
      <c r="G3357"/>
      <c r="H3357"/>
      <c r="I3357"/>
      <c r="J3357"/>
      <c r="K3357" s="91"/>
      <c r="L3357" s="91"/>
      <c r="M3357" s="91"/>
      <c r="R3357"/>
      <c r="S3357"/>
      <c r="T3357"/>
      <c r="U3357"/>
      <c r="V3357"/>
      <c r="W3357"/>
      <c r="X3357"/>
      <c r="Y3357"/>
      <c r="Z3357"/>
      <c r="AA3357"/>
      <c r="AB3357"/>
      <c r="AC3357"/>
    </row>
    <row r="3358" spans="2:29" s="14" customFormat="1" x14ac:dyDescent="0.25">
      <c r="B3358"/>
      <c r="C3358"/>
      <c r="D3358"/>
      <c r="E3358"/>
      <c r="F3358"/>
      <c r="G3358"/>
      <c r="H3358"/>
      <c r="I3358"/>
      <c r="J3358"/>
      <c r="K3358" s="91"/>
      <c r="L3358" s="91"/>
      <c r="M3358" s="91"/>
      <c r="R3358"/>
      <c r="S3358"/>
      <c r="T3358"/>
      <c r="U3358"/>
      <c r="V3358"/>
      <c r="W3358"/>
      <c r="X3358"/>
      <c r="Y3358"/>
      <c r="Z3358"/>
      <c r="AA3358"/>
      <c r="AB3358"/>
      <c r="AC3358"/>
    </row>
    <row r="3359" spans="2:29" s="14" customFormat="1" x14ac:dyDescent="0.25">
      <c r="B3359"/>
      <c r="C3359"/>
      <c r="D3359"/>
      <c r="E3359"/>
      <c r="F3359"/>
      <c r="G3359"/>
      <c r="H3359"/>
      <c r="I3359"/>
      <c r="J3359"/>
      <c r="K3359" s="91"/>
      <c r="L3359" s="91"/>
      <c r="M3359" s="91"/>
      <c r="R3359"/>
      <c r="S3359"/>
      <c r="T3359"/>
      <c r="U3359"/>
      <c r="V3359"/>
      <c r="W3359"/>
      <c r="X3359"/>
      <c r="Y3359"/>
      <c r="Z3359"/>
      <c r="AA3359"/>
      <c r="AB3359"/>
      <c r="AC3359"/>
    </row>
    <row r="3360" spans="2:29" s="14" customFormat="1" x14ac:dyDescent="0.25">
      <c r="B3360"/>
      <c r="C3360"/>
      <c r="D3360"/>
      <c r="E3360"/>
      <c r="F3360"/>
      <c r="G3360"/>
      <c r="H3360"/>
      <c r="I3360"/>
      <c r="J3360"/>
      <c r="K3360" s="91"/>
      <c r="L3360" s="91"/>
      <c r="M3360" s="91"/>
      <c r="R3360"/>
      <c r="S3360"/>
      <c r="T3360"/>
      <c r="U3360"/>
      <c r="V3360"/>
      <c r="W3360"/>
      <c r="X3360"/>
      <c r="Y3360"/>
      <c r="Z3360"/>
      <c r="AA3360"/>
      <c r="AB3360"/>
      <c r="AC3360"/>
    </row>
    <row r="3361" spans="2:29" s="14" customFormat="1" x14ac:dyDescent="0.25">
      <c r="B3361"/>
      <c r="C3361"/>
      <c r="D3361"/>
      <c r="E3361"/>
      <c r="F3361"/>
      <c r="G3361"/>
      <c r="H3361"/>
      <c r="I3361"/>
      <c r="J3361"/>
      <c r="K3361" s="91"/>
      <c r="L3361" s="91"/>
      <c r="M3361" s="91"/>
      <c r="R3361"/>
      <c r="S3361"/>
      <c r="T3361"/>
      <c r="U3361"/>
      <c r="V3361"/>
      <c r="W3361"/>
      <c r="X3361"/>
      <c r="Y3361"/>
      <c r="Z3361"/>
      <c r="AA3361"/>
      <c r="AB3361"/>
      <c r="AC3361"/>
    </row>
    <row r="3362" spans="2:29" s="14" customFormat="1" x14ac:dyDescent="0.25">
      <c r="B3362"/>
      <c r="C3362"/>
      <c r="D3362"/>
      <c r="E3362"/>
      <c r="F3362"/>
      <c r="G3362"/>
      <c r="H3362"/>
      <c r="I3362"/>
      <c r="J3362"/>
      <c r="K3362" s="91"/>
      <c r="L3362" s="91"/>
      <c r="M3362" s="91"/>
      <c r="R3362"/>
      <c r="S3362"/>
      <c r="T3362"/>
      <c r="U3362"/>
      <c r="V3362"/>
      <c r="W3362"/>
      <c r="X3362"/>
      <c r="Y3362"/>
      <c r="Z3362"/>
      <c r="AA3362"/>
      <c r="AB3362"/>
      <c r="AC3362"/>
    </row>
    <row r="3363" spans="2:29" s="14" customFormat="1" x14ac:dyDescent="0.25">
      <c r="B3363"/>
      <c r="C3363"/>
      <c r="D3363"/>
      <c r="E3363"/>
      <c r="F3363"/>
      <c r="G3363"/>
      <c r="H3363"/>
      <c r="I3363"/>
      <c r="J3363"/>
      <c r="K3363" s="91"/>
      <c r="L3363" s="91"/>
      <c r="M3363" s="91"/>
      <c r="R3363"/>
      <c r="S3363"/>
      <c r="T3363"/>
      <c r="U3363"/>
      <c r="V3363"/>
      <c r="W3363"/>
      <c r="X3363"/>
      <c r="Y3363"/>
      <c r="Z3363"/>
      <c r="AA3363"/>
      <c r="AB3363"/>
      <c r="AC3363"/>
    </row>
    <row r="3364" spans="2:29" s="14" customFormat="1" x14ac:dyDescent="0.25">
      <c r="B3364"/>
      <c r="C3364"/>
      <c r="D3364"/>
      <c r="E3364"/>
      <c r="F3364"/>
      <c r="G3364"/>
      <c r="H3364"/>
      <c r="I3364"/>
      <c r="J3364"/>
      <c r="K3364" s="91"/>
      <c r="L3364" s="91"/>
      <c r="M3364" s="91"/>
      <c r="R3364"/>
      <c r="S3364"/>
      <c r="T3364"/>
      <c r="U3364"/>
      <c r="V3364"/>
      <c r="W3364"/>
      <c r="X3364"/>
      <c r="Y3364"/>
      <c r="Z3364"/>
      <c r="AA3364"/>
      <c r="AB3364"/>
      <c r="AC3364"/>
    </row>
    <row r="3365" spans="2:29" s="14" customFormat="1" x14ac:dyDescent="0.25">
      <c r="B3365"/>
      <c r="C3365"/>
      <c r="D3365"/>
      <c r="E3365"/>
      <c r="F3365"/>
      <c r="G3365"/>
      <c r="H3365"/>
      <c r="I3365"/>
      <c r="J3365"/>
      <c r="K3365" s="91"/>
      <c r="L3365" s="91"/>
      <c r="M3365" s="91"/>
      <c r="R3365"/>
      <c r="S3365"/>
      <c r="T3365"/>
      <c r="U3365"/>
      <c r="V3365"/>
      <c r="W3365"/>
      <c r="X3365"/>
      <c r="Y3365"/>
      <c r="Z3365"/>
      <c r="AA3365"/>
      <c r="AB3365"/>
      <c r="AC3365"/>
    </row>
    <row r="3366" spans="2:29" s="14" customFormat="1" x14ac:dyDescent="0.25">
      <c r="B3366"/>
      <c r="C3366"/>
      <c r="D3366"/>
      <c r="E3366"/>
      <c r="F3366"/>
      <c r="G3366"/>
      <c r="H3366"/>
      <c r="I3366"/>
      <c r="J3366"/>
      <c r="K3366" s="91"/>
      <c r="L3366" s="91"/>
      <c r="M3366" s="91"/>
      <c r="R3366"/>
      <c r="S3366"/>
      <c r="T3366"/>
      <c r="U3366"/>
      <c r="V3366"/>
      <c r="W3366"/>
      <c r="X3366"/>
      <c r="Y3366"/>
      <c r="Z3366"/>
      <c r="AA3366"/>
      <c r="AB3366"/>
      <c r="AC3366"/>
    </row>
    <row r="3367" spans="2:29" s="14" customFormat="1" x14ac:dyDescent="0.25">
      <c r="B3367"/>
      <c r="C3367"/>
      <c r="D3367"/>
      <c r="E3367"/>
      <c r="F3367"/>
      <c r="G3367"/>
      <c r="H3367"/>
      <c r="I3367"/>
      <c r="J3367"/>
      <c r="K3367" s="91"/>
      <c r="L3367" s="91"/>
      <c r="M3367" s="91"/>
      <c r="R3367"/>
      <c r="S3367"/>
      <c r="T3367"/>
      <c r="U3367"/>
      <c r="V3367"/>
      <c r="W3367"/>
      <c r="X3367"/>
      <c r="Y3367"/>
      <c r="Z3367"/>
      <c r="AA3367"/>
      <c r="AB3367"/>
      <c r="AC3367"/>
    </row>
    <row r="3368" spans="2:29" s="14" customFormat="1" x14ac:dyDescent="0.25">
      <c r="B3368"/>
      <c r="C3368"/>
      <c r="D3368"/>
      <c r="E3368"/>
      <c r="F3368"/>
      <c r="G3368"/>
      <c r="H3368"/>
      <c r="I3368"/>
      <c r="J3368"/>
      <c r="K3368" s="91"/>
      <c r="L3368" s="91"/>
      <c r="M3368" s="91"/>
      <c r="R3368"/>
      <c r="S3368"/>
      <c r="T3368"/>
      <c r="U3368"/>
      <c r="V3368"/>
      <c r="W3368"/>
      <c r="X3368"/>
      <c r="Y3368"/>
      <c r="Z3368"/>
      <c r="AA3368"/>
      <c r="AB3368"/>
      <c r="AC3368"/>
    </row>
    <row r="3369" spans="2:29" s="14" customFormat="1" x14ac:dyDescent="0.25">
      <c r="B3369"/>
      <c r="C3369"/>
      <c r="D3369"/>
      <c r="E3369"/>
      <c r="F3369"/>
      <c r="G3369"/>
      <c r="H3369"/>
      <c r="I3369"/>
      <c r="J3369"/>
      <c r="K3369" s="91"/>
      <c r="L3369" s="91"/>
      <c r="M3369" s="91"/>
      <c r="R3369"/>
      <c r="S3369"/>
      <c r="T3369"/>
      <c r="U3369"/>
      <c r="V3369"/>
      <c r="W3369"/>
      <c r="X3369"/>
      <c r="Y3369"/>
      <c r="Z3369"/>
      <c r="AA3369"/>
      <c r="AB3369"/>
      <c r="AC3369"/>
    </row>
    <row r="3370" spans="2:29" s="14" customFormat="1" x14ac:dyDescent="0.25">
      <c r="B3370"/>
      <c r="C3370"/>
      <c r="D3370"/>
      <c r="E3370"/>
      <c r="F3370"/>
      <c r="G3370"/>
      <c r="H3370"/>
      <c r="I3370"/>
      <c r="J3370"/>
      <c r="K3370" s="91"/>
      <c r="L3370" s="91"/>
      <c r="M3370" s="91"/>
      <c r="R3370"/>
      <c r="S3370"/>
      <c r="T3370"/>
      <c r="U3370"/>
      <c r="V3370"/>
      <c r="W3370"/>
      <c r="X3370"/>
      <c r="Y3370"/>
      <c r="Z3370"/>
      <c r="AA3370"/>
      <c r="AB3370"/>
      <c r="AC3370"/>
    </row>
    <row r="3371" spans="2:29" s="14" customFormat="1" x14ac:dyDescent="0.25">
      <c r="B3371"/>
      <c r="C3371"/>
      <c r="D3371"/>
      <c r="E3371"/>
      <c r="F3371"/>
      <c r="G3371"/>
      <c r="H3371"/>
      <c r="I3371"/>
      <c r="J3371"/>
      <c r="K3371" s="91"/>
      <c r="L3371" s="91"/>
      <c r="M3371" s="91"/>
      <c r="R3371"/>
      <c r="S3371"/>
      <c r="T3371"/>
      <c r="U3371"/>
      <c r="V3371"/>
      <c r="W3371"/>
      <c r="X3371"/>
      <c r="Y3371"/>
      <c r="Z3371"/>
      <c r="AA3371"/>
      <c r="AB3371"/>
      <c r="AC3371"/>
    </row>
    <row r="3372" spans="2:29" s="14" customFormat="1" x14ac:dyDescent="0.25">
      <c r="B3372"/>
      <c r="C3372"/>
      <c r="D3372"/>
      <c r="E3372"/>
      <c r="F3372"/>
      <c r="G3372"/>
      <c r="H3372"/>
      <c r="I3372"/>
      <c r="J3372"/>
      <c r="K3372" s="91"/>
      <c r="L3372" s="91"/>
      <c r="M3372" s="91"/>
      <c r="R3372"/>
      <c r="S3372"/>
      <c r="T3372"/>
      <c r="U3372"/>
      <c r="V3372"/>
      <c r="W3372"/>
      <c r="X3372"/>
      <c r="Y3372"/>
      <c r="Z3372"/>
      <c r="AA3372"/>
      <c r="AB3372"/>
      <c r="AC3372"/>
    </row>
    <row r="3373" spans="2:29" s="14" customFormat="1" x14ac:dyDescent="0.25">
      <c r="B3373"/>
      <c r="C3373"/>
      <c r="D3373"/>
      <c r="E3373"/>
      <c r="F3373"/>
      <c r="G3373"/>
      <c r="H3373"/>
      <c r="I3373"/>
      <c r="J3373"/>
      <c r="K3373" s="91"/>
      <c r="L3373" s="91"/>
      <c r="M3373" s="91"/>
      <c r="R3373"/>
      <c r="S3373"/>
      <c r="T3373"/>
      <c r="U3373"/>
      <c r="V3373"/>
      <c r="W3373"/>
      <c r="X3373"/>
      <c r="Y3373"/>
      <c r="Z3373"/>
      <c r="AA3373"/>
      <c r="AB3373"/>
      <c r="AC3373"/>
    </row>
    <row r="3374" spans="2:29" s="14" customFormat="1" x14ac:dyDescent="0.25">
      <c r="B3374"/>
      <c r="C3374"/>
      <c r="D3374"/>
      <c r="E3374"/>
      <c r="F3374"/>
      <c r="G3374"/>
      <c r="H3374"/>
      <c r="I3374"/>
      <c r="J3374"/>
      <c r="K3374" s="91"/>
      <c r="L3374" s="91"/>
      <c r="M3374" s="91"/>
      <c r="R3374"/>
      <c r="S3374"/>
      <c r="T3374"/>
      <c r="U3374"/>
      <c r="V3374"/>
      <c r="W3374"/>
      <c r="X3374"/>
      <c r="Y3374"/>
      <c r="Z3374"/>
      <c r="AA3374"/>
      <c r="AB3374"/>
      <c r="AC3374"/>
    </row>
    <row r="3375" spans="2:29" s="14" customFormat="1" x14ac:dyDescent="0.25">
      <c r="B3375"/>
      <c r="C3375"/>
      <c r="D3375"/>
      <c r="E3375"/>
      <c r="F3375"/>
      <c r="G3375"/>
      <c r="H3375"/>
      <c r="I3375"/>
      <c r="J3375"/>
      <c r="K3375" s="91"/>
      <c r="L3375" s="91"/>
      <c r="M3375" s="91"/>
      <c r="R3375"/>
      <c r="S3375"/>
      <c r="T3375"/>
      <c r="U3375"/>
      <c r="V3375"/>
      <c r="W3375"/>
      <c r="X3375"/>
      <c r="Y3375"/>
      <c r="Z3375"/>
      <c r="AA3375"/>
      <c r="AB3375"/>
      <c r="AC3375"/>
    </row>
    <row r="3376" spans="2:29" s="14" customFormat="1" x14ac:dyDescent="0.25">
      <c r="B3376"/>
      <c r="C3376"/>
      <c r="D3376"/>
      <c r="E3376"/>
      <c r="F3376"/>
      <c r="G3376"/>
      <c r="H3376"/>
      <c r="I3376"/>
      <c r="J3376"/>
      <c r="K3376" s="91"/>
      <c r="L3376" s="91"/>
      <c r="M3376" s="91"/>
      <c r="R3376"/>
      <c r="S3376"/>
      <c r="T3376"/>
      <c r="U3376"/>
      <c r="V3376"/>
      <c r="W3376"/>
      <c r="X3376"/>
      <c r="Y3376"/>
      <c r="Z3376"/>
      <c r="AA3376"/>
      <c r="AB3376"/>
      <c r="AC3376"/>
    </row>
    <row r="3377" spans="2:29" s="14" customFormat="1" x14ac:dyDescent="0.25">
      <c r="B3377"/>
      <c r="C3377"/>
      <c r="D3377"/>
      <c r="E3377"/>
      <c r="F3377"/>
      <c r="G3377"/>
      <c r="H3377"/>
      <c r="I3377"/>
      <c r="J3377"/>
      <c r="K3377" s="91"/>
      <c r="L3377" s="91"/>
      <c r="M3377" s="91"/>
      <c r="R3377"/>
      <c r="S3377"/>
      <c r="T3377"/>
      <c r="U3377"/>
      <c r="V3377"/>
      <c r="W3377"/>
      <c r="X3377"/>
      <c r="Y3377"/>
      <c r="Z3377"/>
      <c r="AA3377"/>
      <c r="AB3377"/>
      <c r="AC3377"/>
    </row>
    <row r="3378" spans="2:29" s="14" customFormat="1" x14ac:dyDescent="0.25">
      <c r="B3378"/>
      <c r="C3378"/>
      <c r="D3378"/>
      <c r="E3378"/>
      <c r="F3378"/>
      <c r="G3378"/>
      <c r="H3378"/>
      <c r="I3378"/>
      <c r="J3378"/>
      <c r="K3378" s="91"/>
      <c r="L3378" s="91"/>
      <c r="M3378" s="91"/>
      <c r="R3378"/>
      <c r="S3378"/>
      <c r="T3378"/>
      <c r="U3378"/>
      <c r="V3378"/>
      <c r="W3378"/>
      <c r="X3378"/>
      <c r="Y3378"/>
      <c r="Z3378"/>
      <c r="AA3378"/>
      <c r="AB3378"/>
      <c r="AC3378"/>
    </row>
    <row r="3379" spans="2:29" s="14" customFormat="1" x14ac:dyDescent="0.25">
      <c r="B3379"/>
      <c r="C3379"/>
      <c r="D3379"/>
      <c r="E3379"/>
      <c r="F3379"/>
      <c r="G3379"/>
      <c r="H3379"/>
      <c r="I3379"/>
      <c r="J3379"/>
      <c r="K3379" s="91"/>
      <c r="L3379" s="91"/>
      <c r="M3379" s="91"/>
      <c r="R3379"/>
      <c r="S3379"/>
      <c r="T3379"/>
      <c r="U3379"/>
      <c r="V3379"/>
      <c r="W3379"/>
      <c r="X3379"/>
      <c r="Y3379"/>
      <c r="Z3379"/>
      <c r="AA3379"/>
      <c r="AB3379"/>
      <c r="AC3379"/>
    </row>
    <row r="3380" spans="2:29" s="14" customFormat="1" x14ac:dyDescent="0.25">
      <c r="B3380"/>
      <c r="C3380"/>
      <c r="D3380"/>
      <c r="E3380"/>
      <c r="F3380"/>
      <c r="G3380"/>
      <c r="H3380"/>
      <c r="I3380"/>
      <c r="J3380"/>
      <c r="K3380" s="91"/>
      <c r="L3380" s="91"/>
      <c r="M3380" s="91"/>
      <c r="R3380"/>
      <c r="S3380"/>
      <c r="T3380"/>
      <c r="U3380"/>
      <c r="V3380"/>
      <c r="W3380"/>
      <c r="X3380"/>
      <c r="Y3380"/>
      <c r="Z3380"/>
      <c r="AA3380"/>
      <c r="AB3380"/>
      <c r="AC3380"/>
    </row>
    <row r="3381" spans="2:29" s="14" customFormat="1" x14ac:dyDescent="0.25">
      <c r="B3381"/>
      <c r="C3381"/>
      <c r="D3381"/>
      <c r="E3381"/>
      <c r="F3381"/>
      <c r="G3381"/>
      <c r="H3381"/>
      <c r="I3381"/>
      <c r="J3381"/>
      <c r="K3381" s="91"/>
      <c r="L3381" s="91"/>
      <c r="M3381" s="91"/>
      <c r="R3381"/>
      <c r="S3381"/>
      <c r="T3381"/>
      <c r="U3381"/>
      <c r="V3381"/>
      <c r="W3381"/>
      <c r="X3381"/>
      <c r="Y3381"/>
      <c r="Z3381"/>
      <c r="AA3381"/>
      <c r="AB3381"/>
      <c r="AC3381"/>
    </row>
    <row r="3382" spans="2:29" s="14" customFormat="1" x14ac:dyDescent="0.25">
      <c r="B3382"/>
      <c r="C3382"/>
      <c r="D3382"/>
      <c r="E3382"/>
      <c r="F3382"/>
      <c r="G3382"/>
      <c r="H3382"/>
      <c r="I3382"/>
      <c r="J3382"/>
      <c r="K3382" s="91"/>
      <c r="L3382" s="91"/>
      <c r="M3382" s="91"/>
      <c r="R3382"/>
      <c r="S3382"/>
      <c r="T3382"/>
      <c r="U3382"/>
      <c r="V3382"/>
      <c r="W3382"/>
      <c r="X3382"/>
      <c r="Y3382"/>
      <c r="Z3382"/>
      <c r="AA3382"/>
      <c r="AB3382"/>
      <c r="AC3382"/>
    </row>
    <row r="3383" spans="2:29" s="14" customFormat="1" x14ac:dyDescent="0.25">
      <c r="B3383"/>
      <c r="C3383"/>
      <c r="D3383"/>
      <c r="E3383"/>
      <c r="F3383"/>
      <c r="G3383"/>
      <c r="H3383"/>
      <c r="I3383"/>
      <c r="J3383"/>
      <c r="K3383" s="91"/>
      <c r="L3383" s="91"/>
      <c r="M3383" s="91"/>
      <c r="R3383"/>
      <c r="S3383"/>
      <c r="T3383"/>
      <c r="U3383"/>
      <c r="V3383"/>
      <c r="W3383"/>
      <c r="X3383"/>
      <c r="Y3383"/>
      <c r="Z3383"/>
      <c r="AA3383"/>
      <c r="AB3383"/>
      <c r="AC3383"/>
    </row>
    <row r="3384" spans="2:29" s="14" customFormat="1" x14ac:dyDescent="0.25">
      <c r="B3384"/>
      <c r="C3384"/>
      <c r="D3384"/>
      <c r="E3384"/>
      <c r="F3384"/>
      <c r="G3384"/>
      <c r="H3384"/>
      <c r="I3384"/>
      <c r="J3384"/>
      <c r="K3384" s="91"/>
      <c r="L3384" s="91"/>
      <c r="M3384" s="91"/>
      <c r="R3384"/>
      <c r="S3384"/>
      <c r="T3384"/>
      <c r="U3384"/>
      <c r="V3384"/>
      <c r="W3384"/>
      <c r="X3384"/>
      <c r="Y3384"/>
      <c r="Z3384"/>
      <c r="AA3384"/>
      <c r="AB3384"/>
      <c r="AC3384"/>
    </row>
    <row r="3385" spans="2:29" s="14" customFormat="1" x14ac:dyDescent="0.25">
      <c r="B3385"/>
      <c r="C3385"/>
      <c r="D3385"/>
      <c r="E3385"/>
      <c r="F3385"/>
      <c r="G3385"/>
      <c r="H3385"/>
      <c r="I3385"/>
      <c r="J3385"/>
      <c r="K3385" s="91"/>
      <c r="L3385" s="91"/>
      <c r="M3385" s="91"/>
      <c r="R3385"/>
      <c r="S3385"/>
      <c r="T3385"/>
      <c r="U3385"/>
      <c r="V3385"/>
      <c r="W3385"/>
      <c r="X3385"/>
      <c r="Y3385"/>
      <c r="Z3385"/>
      <c r="AA3385"/>
      <c r="AB3385"/>
      <c r="AC3385"/>
    </row>
    <row r="3386" spans="2:29" s="14" customFormat="1" x14ac:dyDescent="0.25">
      <c r="B3386"/>
      <c r="C3386"/>
      <c r="D3386"/>
      <c r="E3386"/>
      <c r="F3386"/>
      <c r="G3386"/>
      <c r="H3386"/>
      <c r="I3386"/>
      <c r="J3386"/>
      <c r="K3386" s="91"/>
      <c r="L3386" s="91"/>
      <c r="M3386" s="91"/>
      <c r="R3386"/>
      <c r="S3386"/>
      <c r="T3386"/>
      <c r="U3386"/>
      <c r="V3386"/>
      <c r="W3386"/>
      <c r="X3386"/>
      <c r="Y3386"/>
      <c r="Z3386"/>
      <c r="AA3386"/>
      <c r="AB3386"/>
      <c r="AC3386"/>
    </row>
    <row r="3387" spans="2:29" s="14" customFormat="1" x14ac:dyDescent="0.25">
      <c r="B3387"/>
      <c r="C3387"/>
      <c r="D3387"/>
      <c r="E3387"/>
      <c r="F3387"/>
      <c r="G3387"/>
      <c r="H3387"/>
      <c r="I3387"/>
      <c r="J3387"/>
      <c r="K3387" s="91"/>
      <c r="L3387" s="91"/>
      <c r="M3387" s="91"/>
      <c r="R3387"/>
      <c r="S3387"/>
      <c r="T3387"/>
      <c r="U3387"/>
      <c r="V3387"/>
      <c r="W3387"/>
      <c r="X3387"/>
      <c r="Y3387"/>
      <c r="Z3387"/>
      <c r="AA3387"/>
      <c r="AB3387"/>
      <c r="AC3387"/>
    </row>
    <row r="3388" spans="2:29" s="14" customFormat="1" x14ac:dyDescent="0.25">
      <c r="B3388"/>
      <c r="C3388"/>
      <c r="D3388"/>
      <c r="E3388"/>
      <c r="F3388"/>
      <c r="G3388"/>
      <c r="H3388"/>
      <c r="I3388"/>
      <c r="J3388"/>
      <c r="K3388" s="91"/>
      <c r="L3388" s="91"/>
      <c r="M3388" s="91"/>
      <c r="R3388"/>
      <c r="S3388"/>
      <c r="T3388"/>
      <c r="U3388"/>
      <c r="V3388"/>
      <c r="W3388"/>
      <c r="X3388"/>
      <c r="Y3388"/>
      <c r="Z3388"/>
      <c r="AA3388"/>
      <c r="AB3388"/>
      <c r="AC3388"/>
    </row>
    <row r="3389" spans="2:29" s="14" customFormat="1" x14ac:dyDescent="0.25">
      <c r="B3389"/>
      <c r="C3389"/>
      <c r="D3389"/>
      <c r="E3389"/>
      <c r="F3389"/>
      <c r="G3389"/>
      <c r="H3389"/>
      <c r="I3389"/>
      <c r="J3389"/>
      <c r="K3389" s="91"/>
      <c r="L3389" s="91"/>
      <c r="M3389" s="91"/>
      <c r="R3389"/>
      <c r="S3389"/>
      <c r="T3389"/>
      <c r="U3389"/>
      <c r="V3389"/>
      <c r="W3389"/>
      <c r="X3389"/>
      <c r="Y3389"/>
      <c r="Z3389"/>
      <c r="AA3389"/>
      <c r="AB3389"/>
      <c r="AC3389"/>
    </row>
    <row r="3390" spans="2:29" s="14" customFormat="1" x14ac:dyDescent="0.25">
      <c r="B3390"/>
      <c r="C3390"/>
      <c r="D3390"/>
      <c r="E3390"/>
      <c r="F3390"/>
      <c r="G3390"/>
      <c r="H3390"/>
      <c r="I3390"/>
      <c r="J3390"/>
      <c r="K3390" s="91"/>
      <c r="L3390" s="91"/>
      <c r="M3390" s="91"/>
      <c r="R3390"/>
      <c r="S3390"/>
      <c r="T3390"/>
      <c r="U3390"/>
      <c r="V3390"/>
      <c r="W3390"/>
      <c r="X3390"/>
      <c r="Y3390"/>
      <c r="Z3390"/>
      <c r="AA3390"/>
      <c r="AB3390"/>
      <c r="AC3390"/>
    </row>
    <row r="3391" spans="2:29" s="14" customFormat="1" x14ac:dyDescent="0.25">
      <c r="B3391"/>
      <c r="C3391"/>
      <c r="D3391"/>
      <c r="E3391"/>
      <c r="F3391"/>
      <c r="G3391"/>
      <c r="H3391"/>
      <c r="I3391"/>
      <c r="J3391"/>
      <c r="K3391" s="91"/>
      <c r="L3391" s="91"/>
      <c r="M3391" s="91"/>
      <c r="R3391"/>
      <c r="S3391"/>
      <c r="T3391"/>
      <c r="U3391"/>
      <c r="V3391"/>
      <c r="W3391"/>
      <c r="X3391"/>
      <c r="Y3391"/>
      <c r="Z3391"/>
      <c r="AA3391"/>
      <c r="AB3391"/>
      <c r="AC3391"/>
    </row>
    <row r="3392" spans="2:29" s="14" customFormat="1" x14ac:dyDescent="0.25">
      <c r="B3392"/>
      <c r="C3392"/>
      <c r="D3392"/>
      <c r="E3392"/>
      <c r="F3392"/>
      <c r="G3392"/>
      <c r="H3392"/>
      <c r="I3392"/>
      <c r="J3392"/>
      <c r="K3392" s="91"/>
      <c r="L3392" s="91"/>
      <c r="M3392" s="91"/>
      <c r="R3392"/>
      <c r="S3392"/>
      <c r="T3392"/>
      <c r="U3392"/>
      <c r="V3392"/>
      <c r="W3392"/>
      <c r="X3392"/>
      <c r="Y3392"/>
      <c r="Z3392"/>
      <c r="AA3392"/>
      <c r="AB3392"/>
      <c r="AC3392"/>
    </row>
    <row r="3393" spans="2:29" s="14" customFormat="1" x14ac:dyDescent="0.25">
      <c r="B3393"/>
      <c r="C3393"/>
      <c r="D3393"/>
      <c r="E3393"/>
      <c r="F3393"/>
      <c r="G3393"/>
      <c r="H3393"/>
      <c r="I3393"/>
      <c r="J3393"/>
      <c r="K3393" s="91"/>
      <c r="L3393" s="91"/>
      <c r="M3393" s="91"/>
      <c r="R3393"/>
      <c r="S3393"/>
      <c r="T3393"/>
      <c r="U3393"/>
      <c r="V3393"/>
      <c r="W3393"/>
      <c r="X3393"/>
      <c r="Y3393"/>
      <c r="Z3393"/>
      <c r="AA3393"/>
      <c r="AB3393"/>
      <c r="AC3393"/>
    </row>
    <row r="3394" spans="2:29" s="14" customFormat="1" x14ac:dyDescent="0.25">
      <c r="B3394"/>
      <c r="C3394"/>
      <c r="D3394"/>
      <c r="E3394"/>
      <c r="F3394"/>
      <c r="G3394"/>
      <c r="H3394"/>
      <c r="I3394"/>
      <c r="J3394"/>
      <c r="K3394" s="91"/>
      <c r="L3394" s="91"/>
      <c r="M3394" s="91"/>
      <c r="R3394"/>
      <c r="S3394"/>
      <c r="T3394"/>
      <c r="U3394"/>
      <c r="V3394"/>
      <c r="W3394"/>
      <c r="X3394"/>
      <c r="Y3394"/>
      <c r="Z3394"/>
      <c r="AA3394"/>
      <c r="AB3394"/>
      <c r="AC3394"/>
    </row>
    <row r="3395" spans="2:29" s="14" customFormat="1" x14ac:dyDescent="0.25">
      <c r="B3395"/>
      <c r="C3395"/>
      <c r="D3395"/>
      <c r="E3395"/>
      <c r="F3395"/>
      <c r="G3395"/>
      <c r="H3395"/>
      <c r="I3395"/>
      <c r="J3395"/>
      <c r="K3395" s="91"/>
      <c r="L3395" s="91"/>
      <c r="M3395" s="91"/>
      <c r="R3395"/>
      <c r="S3395"/>
      <c r="T3395"/>
      <c r="U3395"/>
      <c r="V3395"/>
      <c r="W3395"/>
      <c r="X3395"/>
      <c r="Y3395"/>
      <c r="Z3395"/>
      <c r="AA3395"/>
      <c r="AB3395"/>
      <c r="AC3395"/>
    </row>
    <row r="3396" spans="2:29" s="14" customFormat="1" x14ac:dyDescent="0.25">
      <c r="B3396"/>
      <c r="C3396"/>
      <c r="D3396"/>
      <c r="E3396"/>
      <c r="F3396"/>
      <c r="G3396"/>
      <c r="H3396"/>
      <c r="I3396"/>
      <c r="J3396"/>
      <c r="K3396" s="91"/>
      <c r="L3396" s="91"/>
      <c r="M3396" s="91"/>
      <c r="R3396"/>
      <c r="S3396"/>
      <c r="T3396"/>
      <c r="U3396"/>
      <c r="V3396"/>
      <c r="W3396"/>
      <c r="X3396"/>
      <c r="Y3396"/>
      <c r="Z3396"/>
      <c r="AA3396"/>
      <c r="AB3396"/>
      <c r="AC3396"/>
    </row>
    <row r="3397" spans="2:29" s="14" customFormat="1" x14ac:dyDescent="0.25">
      <c r="B3397"/>
      <c r="C3397"/>
      <c r="D3397"/>
      <c r="E3397"/>
      <c r="F3397"/>
      <c r="G3397"/>
      <c r="H3397"/>
      <c r="I3397"/>
      <c r="J3397"/>
      <c r="K3397" s="91"/>
      <c r="L3397" s="91"/>
      <c r="M3397" s="91"/>
      <c r="R3397"/>
      <c r="S3397"/>
      <c r="T3397"/>
      <c r="U3397"/>
      <c r="V3397"/>
      <c r="W3397"/>
      <c r="X3397"/>
      <c r="Y3397"/>
      <c r="Z3397"/>
      <c r="AA3397"/>
      <c r="AB3397"/>
      <c r="AC3397"/>
    </row>
    <row r="3398" spans="2:29" s="14" customFormat="1" x14ac:dyDescent="0.25">
      <c r="B3398"/>
      <c r="C3398"/>
      <c r="D3398"/>
      <c r="E3398"/>
      <c r="F3398"/>
      <c r="G3398"/>
      <c r="H3398"/>
      <c r="I3398"/>
      <c r="J3398"/>
      <c r="K3398" s="91"/>
      <c r="L3398" s="91"/>
      <c r="M3398" s="91"/>
      <c r="R3398"/>
      <c r="S3398"/>
      <c r="T3398"/>
      <c r="U3398"/>
      <c r="V3398"/>
      <c r="W3398"/>
      <c r="X3398"/>
      <c r="Y3398"/>
      <c r="Z3398"/>
      <c r="AA3398"/>
      <c r="AB3398"/>
      <c r="AC3398"/>
    </row>
    <row r="3399" spans="2:29" s="14" customFormat="1" x14ac:dyDescent="0.25">
      <c r="B3399"/>
      <c r="C3399"/>
      <c r="D3399"/>
      <c r="E3399"/>
      <c r="F3399"/>
      <c r="G3399"/>
      <c r="H3399"/>
      <c r="I3399"/>
      <c r="J3399"/>
      <c r="K3399" s="91"/>
      <c r="L3399" s="91"/>
      <c r="M3399" s="91"/>
      <c r="R3399"/>
      <c r="S3399"/>
      <c r="T3399"/>
      <c r="U3399"/>
      <c r="V3399"/>
      <c r="W3399"/>
      <c r="X3399"/>
      <c r="Y3399"/>
      <c r="Z3399"/>
      <c r="AA3399"/>
      <c r="AB3399"/>
      <c r="AC3399"/>
    </row>
    <row r="3400" spans="2:29" s="14" customFormat="1" x14ac:dyDescent="0.25">
      <c r="B3400"/>
      <c r="C3400"/>
      <c r="D3400"/>
      <c r="E3400"/>
      <c r="F3400"/>
      <c r="G3400"/>
      <c r="H3400"/>
      <c r="I3400"/>
      <c r="J3400"/>
      <c r="K3400" s="91"/>
      <c r="L3400" s="91"/>
      <c r="M3400" s="91"/>
      <c r="R3400"/>
      <c r="S3400"/>
      <c r="T3400"/>
      <c r="U3400"/>
      <c r="V3400"/>
      <c r="W3400"/>
      <c r="X3400"/>
      <c r="Y3400"/>
      <c r="Z3400"/>
      <c r="AA3400"/>
      <c r="AB3400"/>
      <c r="AC3400"/>
    </row>
    <row r="3401" spans="2:29" s="14" customFormat="1" x14ac:dyDescent="0.25">
      <c r="B3401"/>
      <c r="C3401"/>
      <c r="D3401"/>
      <c r="E3401"/>
      <c r="F3401"/>
      <c r="G3401"/>
      <c r="H3401"/>
      <c r="I3401"/>
      <c r="J3401"/>
      <c r="K3401" s="91"/>
      <c r="L3401" s="91"/>
      <c r="M3401" s="91"/>
      <c r="R3401"/>
      <c r="S3401"/>
      <c r="T3401"/>
      <c r="U3401"/>
      <c r="V3401"/>
      <c r="W3401"/>
      <c r="X3401"/>
      <c r="Y3401"/>
      <c r="Z3401"/>
      <c r="AA3401"/>
      <c r="AB3401"/>
      <c r="AC3401"/>
    </row>
    <row r="3402" spans="2:29" s="14" customFormat="1" x14ac:dyDescent="0.25">
      <c r="B3402"/>
      <c r="C3402"/>
      <c r="D3402"/>
      <c r="E3402"/>
      <c r="F3402"/>
      <c r="G3402"/>
      <c r="H3402"/>
      <c r="I3402"/>
      <c r="J3402"/>
      <c r="K3402" s="91"/>
      <c r="L3402" s="91"/>
      <c r="M3402" s="91"/>
      <c r="R3402"/>
      <c r="S3402"/>
      <c r="T3402"/>
      <c r="U3402"/>
      <c r="V3402"/>
      <c r="W3402"/>
      <c r="X3402"/>
      <c r="Y3402"/>
      <c r="Z3402"/>
      <c r="AA3402"/>
      <c r="AB3402"/>
      <c r="AC3402"/>
    </row>
    <row r="3403" spans="2:29" s="14" customFormat="1" x14ac:dyDescent="0.25">
      <c r="B3403"/>
      <c r="C3403"/>
      <c r="D3403"/>
      <c r="E3403"/>
      <c r="F3403"/>
      <c r="G3403"/>
      <c r="H3403"/>
      <c r="I3403"/>
      <c r="J3403"/>
      <c r="K3403" s="91"/>
      <c r="L3403" s="91"/>
      <c r="M3403" s="91"/>
      <c r="R3403"/>
      <c r="S3403"/>
      <c r="T3403"/>
      <c r="U3403"/>
      <c r="V3403"/>
      <c r="W3403"/>
      <c r="X3403"/>
      <c r="Y3403"/>
      <c r="Z3403"/>
      <c r="AA3403"/>
      <c r="AB3403"/>
      <c r="AC3403"/>
    </row>
    <row r="3404" spans="2:29" s="14" customFormat="1" x14ac:dyDescent="0.25">
      <c r="B3404"/>
      <c r="C3404"/>
      <c r="D3404"/>
      <c r="E3404"/>
      <c r="F3404"/>
      <c r="G3404"/>
      <c r="H3404"/>
      <c r="I3404"/>
      <c r="J3404"/>
      <c r="K3404" s="91"/>
      <c r="L3404" s="91"/>
      <c r="M3404" s="91"/>
      <c r="R3404"/>
      <c r="S3404"/>
      <c r="T3404"/>
      <c r="U3404"/>
      <c r="V3404"/>
      <c r="W3404"/>
      <c r="X3404"/>
      <c r="Y3404"/>
      <c r="Z3404"/>
      <c r="AA3404"/>
      <c r="AB3404"/>
      <c r="AC3404"/>
    </row>
    <row r="3405" spans="2:29" s="14" customFormat="1" x14ac:dyDescent="0.25">
      <c r="B3405"/>
      <c r="C3405"/>
      <c r="D3405"/>
      <c r="E3405"/>
      <c r="F3405"/>
      <c r="G3405"/>
      <c r="H3405"/>
      <c r="I3405"/>
      <c r="J3405"/>
      <c r="K3405" s="91"/>
      <c r="L3405" s="91"/>
      <c r="M3405" s="91"/>
      <c r="R3405"/>
      <c r="S3405"/>
      <c r="T3405"/>
      <c r="U3405"/>
      <c r="V3405"/>
      <c r="W3405"/>
      <c r="X3405"/>
      <c r="Y3405"/>
      <c r="Z3405"/>
      <c r="AA3405"/>
      <c r="AB3405"/>
      <c r="AC3405"/>
    </row>
    <row r="3406" spans="2:29" s="14" customFormat="1" x14ac:dyDescent="0.25">
      <c r="B3406"/>
      <c r="C3406"/>
      <c r="D3406"/>
      <c r="E3406"/>
      <c r="F3406"/>
      <c r="G3406"/>
      <c r="H3406"/>
      <c r="I3406"/>
      <c r="J3406"/>
      <c r="K3406" s="91"/>
      <c r="L3406" s="91"/>
      <c r="M3406" s="91"/>
      <c r="R3406"/>
      <c r="S3406"/>
      <c r="T3406"/>
      <c r="U3406"/>
      <c r="V3406"/>
      <c r="W3406"/>
      <c r="X3406"/>
      <c r="Y3406"/>
      <c r="Z3406"/>
      <c r="AA3406"/>
      <c r="AB3406"/>
      <c r="AC3406"/>
    </row>
    <row r="3407" spans="2:29" s="14" customFormat="1" x14ac:dyDescent="0.25">
      <c r="B3407"/>
      <c r="C3407"/>
      <c r="D3407"/>
      <c r="E3407"/>
      <c r="F3407"/>
      <c r="G3407"/>
      <c r="H3407"/>
      <c r="I3407"/>
      <c r="J3407"/>
      <c r="K3407" s="91"/>
      <c r="L3407" s="91"/>
      <c r="M3407" s="91"/>
      <c r="R3407"/>
      <c r="S3407"/>
      <c r="T3407"/>
      <c r="U3407"/>
      <c r="V3407"/>
      <c r="W3407"/>
      <c r="X3407"/>
      <c r="Y3407"/>
      <c r="Z3407"/>
      <c r="AA3407"/>
      <c r="AB3407"/>
      <c r="AC3407"/>
    </row>
    <row r="3408" spans="2:29" s="14" customFormat="1" x14ac:dyDescent="0.25">
      <c r="B3408"/>
      <c r="C3408"/>
      <c r="D3408"/>
      <c r="E3408"/>
      <c r="F3408"/>
      <c r="G3408"/>
      <c r="H3408"/>
      <c r="I3408"/>
      <c r="J3408"/>
      <c r="K3408" s="91"/>
      <c r="L3408" s="91"/>
      <c r="M3408" s="91"/>
      <c r="R3408"/>
      <c r="S3408"/>
      <c r="T3408"/>
      <c r="U3408"/>
      <c r="V3408"/>
      <c r="W3408"/>
      <c r="X3408"/>
      <c r="Y3408"/>
      <c r="Z3408"/>
      <c r="AA3408"/>
      <c r="AB3408"/>
      <c r="AC3408"/>
    </row>
    <row r="3409" spans="2:29" s="14" customFormat="1" x14ac:dyDescent="0.25">
      <c r="B3409"/>
      <c r="C3409"/>
      <c r="D3409"/>
      <c r="E3409"/>
      <c r="F3409"/>
      <c r="G3409"/>
      <c r="H3409"/>
      <c r="I3409"/>
      <c r="J3409"/>
      <c r="K3409" s="91"/>
      <c r="L3409" s="91"/>
      <c r="M3409" s="91"/>
      <c r="R3409"/>
      <c r="S3409"/>
      <c r="T3409"/>
      <c r="U3409"/>
      <c r="V3409"/>
      <c r="W3409"/>
      <c r="X3409"/>
      <c r="Y3409"/>
      <c r="Z3409"/>
      <c r="AA3409"/>
      <c r="AB3409"/>
      <c r="AC3409"/>
    </row>
    <row r="3410" spans="2:29" s="14" customFormat="1" x14ac:dyDescent="0.25">
      <c r="B3410"/>
      <c r="C3410"/>
      <c r="D3410"/>
      <c r="E3410"/>
      <c r="F3410"/>
      <c r="G3410"/>
      <c r="H3410"/>
      <c r="I3410"/>
      <c r="J3410"/>
      <c r="K3410" s="91"/>
      <c r="L3410" s="91"/>
      <c r="M3410" s="91"/>
      <c r="R3410"/>
      <c r="S3410"/>
      <c r="T3410"/>
      <c r="U3410"/>
      <c r="V3410"/>
      <c r="W3410"/>
      <c r="X3410"/>
      <c r="Y3410"/>
      <c r="Z3410"/>
      <c r="AA3410"/>
      <c r="AB3410"/>
      <c r="AC3410"/>
    </row>
    <row r="3411" spans="2:29" s="14" customFormat="1" x14ac:dyDescent="0.25">
      <c r="B3411"/>
      <c r="C3411"/>
      <c r="D3411"/>
      <c r="E3411"/>
      <c r="F3411"/>
      <c r="G3411"/>
      <c r="H3411"/>
      <c r="I3411"/>
      <c r="J3411"/>
      <c r="K3411" s="91"/>
      <c r="L3411" s="91"/>
      <c r="M3411" s="91"/>
      <c r="R3411"/>
      <c r="S3411"/>
      <c r="T3411"/>
      <c r="U3411"/>
      <c r="V3411"/>
      <c r="W3411"/>
      <c r="X3411"/>
      <c r="Y3411"/>
      <c r="Z3411"/>
      <c r="AA3411"/>
      <c r="AB3411"/>
      <c r="AC3411"/>
    </row>
    <row r="3412" spans="2:29" s="14" customFormat="1" x14ac:dyDescent="0.25">
      <c r="B3412"/>
      <c r="C3412"/>
      <c r="D3412"/>
      <c r="E3412"/>
      <c r="F3412"/>
      <c r="G3412"/>
      <c r="H3412"/>
      <c r="I3412"/>
      <c r="J3412"/>
      <c r="K3412" s="91"/>
      <c r="L3412" s="91"/>
      <c r="M3412" s="91"/>
      <c r="R3412"/>
      <c r="S3412"/>
      <c r="T3412"/>
      <c r="U3412"/>
      <c r="V3412"/>
      <c r="W3412"/>
      <c r="X3412"/>
      <c r="Y3412"/>
      <c r="Z3412"/>
      <c r="AA3412"/>
      <c r="AB3412"/>
      <c r="AC3412"/>
    </row>
    <row r="3413" spans="2:29" s="14" customFormat="1" x14ac:dyDescent="0.25">
      <c r="B3413"/>
      <c r="C3413"/>
      <c r="D3413"/>
      <c r="E3413"/>
      <c r="F3413"/>
      <c r="G3413"/>
      <c r="H3413"/>
      <c r="I3413"/>
      <c r="J3413"/>
      <c r="K3413" s="91"/>
      <c r="L3413" s="91"/>
      <c r="M3413" s="91"/>
      <c r="R3413"/>
      <c r="S3413"/>
      <c r="T3413"/>
      <c r="U3413"/>
      <c r="V3413"/>
      <c r="W3413"/>
      <c r="X3413"/>
      <c r="Y3413"/>
      <c r="Z3413"/>
      <c r="AA3413"/>
      <c r="AB3413"/>
      <c r="AC3413"/>
    </row>
    <row r="3414" spans="2:29" s="14" customFormat="1" x14ac:dyDescent="0.25">
      <c r="B3414"/>
      <c r="C3414"/>
      <c r="D3414"/>
      <c r="E3414"/>
      <c r="F3414"/>
      <c r="G3414"/>
      <c r="H3414"/>
      <c r="I3414"/>
      <c r="J3414"/>
      <c r="K3414" s="91"/>
      <c r="L3414" s="91"/>
      <c r="M3414" s="91"/>
      <c r="R3414"/>
      <c r="S3414"/>
      <c r="T3414"/>
      <c r="U3414"/>
      <c r="V3414"/>
      <c r="W3414"/>
      <c r="X3414"/>
      <c r="Y3414"/>
      <c r="Z3414"/>
      <c r="AA3414"/>
      <c r="AB3414"/>
      <c r="AC3414"/>
    </row>
    <row r="3415" spans="2:29" s="14" customFormat="1" x14ac:dyDescent="0.25">
      <c r="B3415"/>
      <c r="C3415"/>
      <c r="D3415"/>
      <c r="E3415"/>
      <c r="F3415"/>
      <c r="G3415"/>
      <c r="H3415"/>
      <c r="I3415"/>
      <c r="J3415"/>
      <c r="K3415" s="91"/>
      <c r="L3415" s="91"/>
      <c r="M3415" s="91"/>
      <c r="R3415"/>
      <c r="S3415"/>
      <c r="T3415"/>
      <c r="U3415"/>
      <c r="V3415"/>
      <c r="W3415"/>
      <c r="X3415"/>
      <c r="Y3415"/>
      <c r="Z3415"/>
      <c r="AA3415"/>
      <c r="AB3415"/>
      <c r="AC3415"/>
    </row>
    <row r="3416" spans="2:29" s="14" customFormat="1" x14ac:dyDescent="0.25">
      <c r="B3416"/>
      <c r="C3416"/>
      <c r="D3416"/>
      <c r="E3416"/>
      <c r="F3416"/>
      <c r="G3416"/>
      <c r="H3416"/>
      <c r="I3416"/>
      <c r="J3416"/>
      <c r="K3416" s="91"/>
      <c r="L3416" s="91"/>
      <c r="M3416" s="91"/>
      <c r="R3416"/>
      <c r="S3416"/>
      <c r="T3416"/>
      <c r="U3416"/>
      <c r="V3416"/>
      <c r="W3416"/>
      <c r="X3416"/>
      <c r="Y3416"/>
      <c r="Z3416"/>
      <c r="AA3416"/>
      <c r="AB3416"/>
      <c r="AC3416"/>
    </row>
    <row r="3417" spans="2:29" s="14" customFormat="1" x14ac:dyDescent="0.25">
      <c r="B3417"/>
      <c r="C3417"/>
      <c r="D3417"/>
      <c r="E3417"/>
      <c r="F3417"/>
      <c r="G3417"/>
      <c r="H3417"/>
      <c r="I3417"/>
      <c r="J3417"/>
      <c r="K3417" s="91"/>
      <c r="L3417" s="91"/>
      <c r="M3417" s="91"/>
      <c r="R3417"/>
      <c r="S3417"/>
      <c r="T3417"/>
      <c r="U3417"/>
      <c r="V3417"/>
      <c r="W3417"/>
      <c r="X3417"/>
      <c r="Y3417"/>
      <c r="Z3417"/>
      <c r="AA3417"/>
      <c r="AB3417"/>
      <c r="AC3417"/>
    </row>
    <row r="3418" spans="2:29" s="14" customFormat="1" x14ac:dyDescent="0.25">
      <c r="B3418"/>
      <c r="C3418"/>
      <c r="D3418"/>
      <c r="E3418"/>
      <c r="F3418"/>
      <c r="G3418"/>
      <c r="H3418"/>
      <c r="I3418"/>
      <c r="J3418"/>
      <c r="K3418" s="91"/>
      <c r="L3418" s="91"/>
      <c r="M3418" s="91"/>
      <c r="R3418"/>
      <c r="S3418"/>
      <c r="T3418"/>
      <c r="U3418"/>
      <c r="V3418"/>
      <c r="W3418"/>
      <c r="X3418"/>
      <c r="Y3418"/>
      <c r="Z3418"/>
      <c r="AA3418"/>
      <c r="AB3418"/>
      <c r="AC3418"/>
    </row>
    <row r="3419" spans="2:29" s="14" customFormat="1" x14ac:dyDescent="0.25">
      <c r="B3419"/>
      <c r="C3419"/>
      <c r="D3419"/>
      <c r="E3419"/>
      <c r="F3419"/>
      <c r="G3419"/>
      <c r="H3419"/>
      <c r="I3419"/>
      <c r="J3419"/>
      <c r="K3419" s="91"/>
      <c r="L3419" s="91"/>
      <c r="M3419" s="91"/>
      <c r="R3419"/>
      <c r="S3419"/>
      <c r="T3419"/>
      <c r="U3419"/>
      <c r="V3419"/>
      <c r="W3419"/>
      <c r="X3419"/>
      <c r="Y3419"/>
      <c r="Z3419"/>
      <c r="AA3419"/>
      <c r="AB3419"/>
      <c r="AC3419"/>
    </row>
    <row r="3420" spans="2:29" s="14" customFormat="1" x14ac:dyDescent="0.25">
      <c r="B3420"/>
      <c r="C3420"/>
      <c r="D3420"/>
      <c r="E3420"/>
      <c r="F3420"/>
      <c r="G3420"/>
      <c r="H3420"/>
      <c r="I3420"/>
      <c r="J3420"/>
      <c r="K3420" s="91"/>
      <c r="L3420" s="91"/>
      <c r="M3420" s="91"/>
      <c r="R3420"/>
      <c r="S3420"/>
      <c r="T3420"/>
      <c r="U3420"/>
      <c r="V3420"/>
      <c r="W3420"/>
      <c r="X3420"/>
      <c r="Y3420"/>
      <c r="Z3420"/>
      <c r="AA3420"/>
      <c r="AB3420"/>
      <c r="AC3420"/>
    </row>
    <row r="3421" spans="2:29" s="14" customFormat="1" x14ac:dyDescent="0.25">
      <c r="B3421"/>
      <c r="C3421"/>
      <c r="D3421"/>
      <c r="E3421"/>
      <c r="F3421"/>
      <c r="G3421"/>
      <c r="H3421"/>
      <c r="I3421"/>
      <c r="J3421"/>
      <c r="K3421" s="91"/>
      <c r="L3421" s="91"/>
      <c r="M3421" s="91"/>
      <c r="R3421"/>
      <c r="S3421"/>
      <c r="T3421"/>
      <c r="U3421"/>
      <c r="V3421"/>
      <c r="W3421"/>
      <c r="X3421"/>
      <c r="Y3421"/>
      <c r="Z3421"/>
      <c r="AA3421"/>
      <c r="AB3421"/>
      <c r="AC3421"/>
    </row>
    <row r="3422" spans="2:29" s="14" customFormat="1" x14ac:dyDescent="0.25">
      <c r="B3422"/>
      <c r="C3422"/>
      <c r="D3422"/>
      <c r="E3422"/>
      <c r="F3422"/>
      <c r="G3422"/>
      <c r="H3422"/>
      <c r="I3422"/>
      <c r="J3422"/>
      <c r="K3422" s="91"/>
      <c r="L3422" s="91"/>
      <c r="M3422" s="91"/>
      <c r="R3422"/>
      <c r="S3422"/>
      <c r="T3422"/>
      <c r="U3422"/>
      <c r="V3422"/>
      <c r="W3422"/>
      <c r="X3422"/>
      <c r="Y3422"/>
      <c r="Z3422"/>
      <c r="AA3422"/>
      <c r="AB3422"/>
      <c r="AC3422"/>
    </row>
    <row r="3423" spans="2:29" s="14" customFormat="1" x14ac:dyDescent="0.25">
      <c r="B3423"/>
      <c r="C3423"/>
      <c r="D3423"/>
      <c r="E3423"/>
      <c r="F3423"/>
      <c r="G3423"/>
      <c r="H3423"/>
      <c r="I3423"/>
      <c r="J3423"/>
      <c r="K3423" s="91"/>
      <c r="L3423" s="91"/>
      <c r="M3423" s="91"/>
      <c r="R3423"/>
      <c r="S3423"/>
      <c r="T3423"/>
      <c r="U3423"/>
      <c r="V3423"/>
      <c r="W3423"/>
      <c r="X3423"/>
      <c r="Y3423"/>
      <c r="Z3423"/>
      <c r="AA3423"/>
      <c r="AB3423"/>
      <c r="AC3423"/>
    </row>
    <row r="3424" spans="2:29" s="14" customFormat="1" x14ac:dyDescent="0.25">
      <c r="B3424"/>
      <c r="C3424"/>
      <c r="D3424"/>
      <c r="E3424"/>
      <c r="F3424"/>
      <c r="G3424"/>
      <c r="H3424"/>
      <c r="I3424"/>
      <c r="J3424"/>
      <c r="K3424" s="91"/>
      <c r="L3424" s="91"/>
      <c r="M3424" s="91"/>
      <c r="R3424"/>
      <c r="S3424"/>
      <c r="T3424"/>
      <c r="U3424"/>
      <c r="V3424"/>
      <c r="W3424"/>
      <c r="X3424"/>
      <c r="Y3424"/>
      <c r="Z3424"/>
      <c r="AA3424"/>
      <c r="AB3424"/>
      <c r="AC3424"/>
    </row>
    <row r="3425" spans="2:29" s="14" customFormat="1" x14ac:dyDescent="0.25">
      <c r="B3425"/>
      <c r="C3425"/>
      <c r="D3425"/>
      <c r="E3425"/>
      <c r="F3425"/>
      <c r="G3425"/>
      <c r="H3425"/>
      <c r="I3425"/>
      <c r="J3425"/>
      <c r="K3425" s="91"/>
      <c r="L3425" s="91"/>
      <c r="M3425" s="91"/>
      <c r="R3425"/>
      <c r="S3425"/>
      <c r="T3425"/>
      <c r="U3425"/>
      <c r="V3425"/>
      <c r="W3425"/>
      <c r="X3425"/>
      <c r="Y3425"/>
      <c r="Z3425"/>
      <c r="AA3425"/>
      <c r="AB3425"/>
      <c r="AC3425"/>
    </row>
    <row r="3426" spans="2:29" s="14" customFormat="1" x14ac:dyDescent="0.25">
      <c r="B3426"/>
      <c r="C3426"/>
      <c r="D3426"/>
      <c r="E3426"/>
      <c r="F3426"/>
      <c r="G3426"/>
      <c r="H3426"/>
      <c r="I3426"/>
      <c r="J3426"/>
      <c r="K3426" s="91"/>
      <c r="L3426" s="91"/>
      <c r="M3426" s="91"/>
      <c r="R3426"/>
      <c r="S3426"/>
      <c r="T3426"/>
      <c r="U3426"/>
      <c r="V3426"/>
      <c r="W3426"/>
      <c r="X3426"/>
      <c r="Y3426"/>
      <c r="Z3426"/>
      <c r="AA3426"/>
      <c r="AB3426"/>
      <c r="AC3426"/>
    </row>
    <row r="3427" spans="2:29" s="14" customFormat="1" x14ac:dyDescent="0.25">
      <c r="B3427"/>
      <c r="C3427"/>
      <c r="D3427"/>
      <c r="E3427"/>
      <c r="F3427"/>
      <c r="G3427"/>
      <c r="H3427"/>
      <c r="I3427"/>
      <c r="J3427"/>
      <c r="K3427" s="91"/>
      <c r="L3427" s="91"/>
      <c r="M3427" s="91"/>
      <c r="R3427"/>
      <c r="S3427"/>
      <c r="T3427"/>
      <c r="U3427"/>
      <c r="V3427"/>
      <c r="W3427"/>
      <c r="X3427"/>
      <c r="Y3427"/>
      <c r="Z3427"/>
      <c r="AA3427"/>
      <c r="AB3427"/>
      <c r="AC3427"/>
    </row>
    <row r="3428" spans="2:29" s="14" customFormat="1" x14ac:dyDescent="0.25">
      <c r="B3428"/>
      <c r="C3428"/>
      <c r="D3428"/>
      <c r="E3428"/>
      <c r="F3428"/>
      <c r="G3428"/>
      <c r="H3428"/>
      <c r="I3428"/>
      <c r="J3428"/>
      <c r="K3428" s="91"/>
      <c r="L3428" s="91"/>
      <c r="M3428" s="91"/>
      <c r="R3428"/>
      <c r="S3428"/>
      <c r="T3428"/>
      <c r="U3428"/>
      <c r="V3428"/>
      <c r="W3428"/>
      <c r="X3428"/>
      <c r="Y3428"/>
      <c r="Z3428"/>
      <c r="AA3428"/>
      <c r="AB3428"/>
      <c r="AC3428"/>
    </row>
    <row r="3429" spans="2:29" s="14" customFormat="1" x14ac:dyDescent="0.25">
      <c r="B3429"/>
      <c r="C3429"/>
      <c r="D3429"/>
      <c r="E3429"/>
      <c r="F3429"/>
      <c r="G3429"/>
      <c r="H3429"/>
      <c r="I3429"/>
      <c r="J3429"/>
      <c r="K3429" s="91"/>
      <c r="L3429" s="91"/>
      <c r="M3429" s="91"/>
      <c r="R3429"/>
      <c r="S3429"/>
      <c r="T3429"/>
      <c r="U3429"/>
      <c r="V3429"/>
      <c r="W3429"/>
      <c r="X3429"/>
      <c r="Y3429"/>
      <c r="Z3429"/>
      <c r="AA3429"/>
      <c r="AB3429"/>
      <c r="AC3429"/>
    </row>
    <row r="3430" spans="2:29" s="14" customFormat="1" x14ac:dyDescent="0.25">
      <c r="B3430"/>
      <c r="C3430"/>
      <c r="D3430"/>
      <c r="E3430"/>
      <c r="F3430"/>
      <c r="G3430"/>
      <c r="H3430"/>
      <c r="I3430"/>
      <c r="J3430"/>
      <c r="K3430" s="91"/>
      <c r="L3430" s="91"/>
      <c r="M3430" s="91"/>
      <c r="R3430"/>
      <c r="S3430"/>
      <c r="T3430"/>
      <c r="U3430"/>
      <c r="V3430"/>
      <c r="W3430"/>
      <c r="X3430"/>
      <c r="Y3430"/>
      <c r="Z3430"/>
      <c r="AA3430"/>
      <c r="AB3430"/>
      <c r="AC3430"/>
    </row>
    <row r="3431" spans="2:29" s="14" customFormat="1" x14ac:dyDescent="0.25">
      <c r="B3431"/>
      <c r="C3431"/>
      <c r="D3431"/>
      <c r="E3431"/>
      <c r="F3431"/>
      <c r="G3431"/>
      <c r="H3431"/>
      <c r="I3431"/>
      <c r="J3431"/>
      <c r="K3431" s="91"/>
      <c r="L3431" s="91"/>
      <c r="M3431" s="91"/>
      <c r="R3431"/>
      <c r="S3431"/>
      <c r="T3431"/>
      <c r="U3431"/>
      <c r="V3431"/>
      <c r="W3431"/>
      <c r="X3431"/>
      <c r="Y3431"/>
      <c r="Z3431"/>
      <c r="AA3431"/>
      <c r="AB3431"/>
      <c r="AC3431"/>
    </row>
    <row r="3432" spans="2:29" s="14" customFormat="1" x14ac:dyDescent="0.25">
      <c r="B3432"/>
      <c r="C3432"/>
      <c r="D3432"/>
      <c r="E3432"/>
      <c r="F3432"/>
      <c r="G3432"/>
      <c r="H3432"/>
      <c r="I3432"/>
      <c r="J3432"/>
      <c r="K3432" s="91"/>
      <c r="L3432" s="91"/>
      <c r="M3432" s="91"/>
      <c r="R3432"/>
      <c r="S3432"/>
      <c r="T3432"/>
      <c r="U3432"/>
      <c r="V3432"/>
      <c r="W3432"/>
      <c r="X3432"/>
      <c r="Y3432"/>
      <c r="Z3432"/>
      <c r="AA3432"/>
      <c r="AB3432"/>
      <c r="AC3432"/>
    </row>
    <row r="3433" spans="2:29" s="14" customFormat="1" x14ac:dyDescent="0.25">
      <c r="B3433"/>
      <c r="C3433"/>
      <c r="D3433"/>
      <c r="E3433"/>
      <c r="F3433"/>
      <c r="G3433"/>
      <c r="H3433"/>
      <c r="I3433"/>
      <c r="J3433"/>
      <c r="K3433" s="91"/>
      <c r="L3433" s="91"/>
      <c r="M3433" s="91"/>
      <c r="R3433"/>
      <c r="S3433"/>
      <c r="T3433"/>
      <c r="U3433"/>
      <c r="V3433"/>
      <c r="W3433"/>
      <c r="X3433"/>
      <c r="Y3433"/>
      <c r="Z3433"/>
      <c r="AA3433"/>
      <c r="AB3433"/>
      <c r="AC3433"/>
    </row>
    <row r="3434" spans="2:29" s="14" customFormat="1" x14ac:dyDescent="0.25">
      <c r="B3434"/>
      <c r="C3434"/>
      <c r="D3434"/>
      <c r="E3434"/>
      <c r="F3434"/>
      <c r="G3434"/>
      <c r="H3434"/>
      <c r="I3434"/>
      <c r="J3434"/>
      <c r="K3434" s="91"/>
      <c r="L3434" s="91"/>
      <c r="M3434" s="91"/>
      <c r="R3434"/>
      <c r="S3434"/>
      <c r="T3434"/>
      <c r="U3434"/>
      <c r="V3434"/>
      <c r="W3434"/>
      <c r="X3434"/>
      <c r="Y3434"/>
      <c r="Z3434"/>
      <c r="AA3434"/>
      <c r="AB3434"/>
      <c r="AC3434"/>
    </row>
    <row r="3435" spans="2:29" s="14" customFormat="1" x14ac:dyDescent="0.25">
      <c r="B3435"/>
      <c r="C3435"/>
      <c r="D3435"/>
      <c r="E3435"/>
      <c r="F3435"/>
      <c r="G3435"/>
      <c r="H3435"/>
      <c r="I3435"/>
      <c r="J3435"/>
      <c r="K3435" s="91"/>
      <c r="L3435" s="91"/>
      <c r="M3435" s="91"/>
      <c r="R3435"/>
      <c r="S3435"/>
      <c r="T3435"/>
      <c r="U3435"/>
      <c r="V3435"/>
      <c r="W3435"/>
      <c r="X3435"/>
      <c r="Y3435"/>
      <c r="Z3435"/>
      <c r="AA3435"/>
      <c r="AB3435"/>
      <c r="AC3435"/>
    </row>
    <row r="3436" spans="2:29" s="14" customFormat="1" x14ac:dyDescent="0.25">
      <c r="B3436"/>
      <c r="C3436"/>
      <c r="D3436"/>
      <c r="E3436"/>
      <c r="F3436"/>
      <c r="G3436"/>
      <c r="H3436"/>
      <c r="I3436"/>
      <c r="J3436"/>
      <c r="K3436" s="91"/>
      <c r="L3436" s="91"/>
      <c r="M3436" s="91"/>
      <c r="R3436"/>
      <c r="S3436"/>
      <c r="T3436"/>
      <c r="U3436"/>
      <c r="V3436"/>
      <c r="W3436"/>
      <c r="X3436"/>
      <c r="Y3436"/>
      <c r="Z3436"/>
      <c r="AA3436"/>
      <c r="AB3436"/>
      <c r="AC3436"/>
    </row>
    <row r="3437" spans="2:29" s="14" customFormat="1" x14ac:dyDescent="0.25">
      <c r="B3437"/>
      <c r="C3437"/>
      <c r="D3437"/>
      <c r="E3437"/>
      <c r="F3437"/>
      <c r="G3437"/>
      <c r="H3437"/>
      <c r="I3437"/>
      <c r="J3437"/>
      <c r="K3437" s="91"/>
      <c r="L3437" s="91"/>
      <c r="M3437" s="91"/>
      <c r="R3437"/>
      <c r="S3437"/>
      <c r="T3437"/>
      <c r="U3437"/>
      <c r="V3437"/>
      <c r="W3437"/>
      <c r="X3437"/>
      <c r="Y3437"/>
      <c r="Z3437"/>
      <c r="AA3437"/>
      <c r="AB3437"/>
      <c r="AC3437"/>
    </row>
    <row r="3438" spans="2:29" s="14" customFormat="1" x14ac:dyDescent="0.25">
      <c r="B3438"/>
      <c r="C3438"/>
      <c r="D3438"/>
      <c r="E3438"/>
      <c r="F3438"/>
      <c r="G3438"/>
      <c r="H3438"/>
      <c r="I3438"/>
      <c r="J3438"/>
      <c r="K3438" s="91"/>
      <c r="L3438" s="91"/>
      <c r="M3438" s="91"/>
      <c r="R3438"/>
      <c r="S3438"/>
      <c r="T3438"/>
      <c r="U3438"/>
      <c r="V3438"/>
      <c r="W3438"/>
      <c r="X3438"/>
      <c r="Y3438"/>
      <c r="Z3438"/>
      <c r="AA3438"/>
      <c r="AB3438"/>
      <c r="AC3438"/>
    </row>
    <row r="3439" spans="2:29" s="14" customFormat="1" x14ac:dyDescent="0.25">
      <c r="B3439"/>
      <c r="C3439"/>
      <c r="D3439"/>
      <c r="E3439"/>
      <c r="F3439"/>
      <c r="G3439"/>
      <c r="H3439"/>
      <c r="I3439"/>
      <c r="J3439"/>
      <c r="K3439" s="91"/>
      <c r="L3439" s="91"/>
      <c r="M3439" s="91"/>
      <c r="R3439"/>
      <c r="S3439"/>
      <c r="T3439"/>
      <c r="U3439"/>
      <c r="V3439"/>
      <c r="W3439"/>
      <c r="X3439"/>
      <c r="Y3439"/>
      <c r="Z3439"/>
      <c r="AA3439"/>
      <c r="AB3439"/>
      <c r="AC3439"/>
    </row>
    <row r="3440" spans="2:29" s="14" customFormat="1" x14ac:dyDescent="0.25">
      <c r="B3440"/>
      <c r="C3440"/>
      <c r="D3440"/>
      <c r="E3440"/>
      <c r="F3440"/>
      <c r="G3440"/>
      <c r="H3440"/>
      <c r="I3440"/>
      <c r="J3440"/>
      <c r="K3440" s="91"/>
      <c r="L3440" s="91"/>
      <c r="M3440" s="91"/>
      <c r="R3440"/>
      <c r="S3440"/>
      <c r="T3440"/>
      <c r="U3440"/>
      <c r="V3440"/>
      <c r="W3440"/>
      <c r="X3440"/>
      <c r="Y3440"/>
      <c r="Z3440"/>
      <c r="AA3440"/>
      <c r="AB3440"/>
      <c r="AC3440"/>
    </row>
    <row r="3441" spans="2:29" s="14" customFormat="1" x14ac:dyDescent="0.25">
      <c r="B3441"/>
      <c r="C3441"/>
      <c r="D3441"/>
      <c r="E3441"/>
      <c r="F3441"/>
      <c r="G3441"/>
      <c r="H3441"/>
      <c r="I3441"/>
      <c r="J3441"/>
      <c r="K3441" s="91"/>
      <c r="L3441" s="91"/>
      <c r="M3441" s="91"/>
      <c r="R3441"/>
      <c r="S3441"/>
      <c r="T3441"/>
      <c r="U3441"/>
      <c r="V3441"/>
      <c r="W3441"/>
      <c r="X3441"/>
      <c r="Y3441"/>
      <c r="Z3441"/>
      <c r="AA3441"/>
      <c r="AB3441"/>
      <c r="AC3441"/>
    </row>
    <row r="3442" spans="2:29" s="14" customFormat="1" x14ac:dyDescent="0.25">
      <c r="B3442"/>
      <c r="C3442"/>
      <c r="D3442"/>
      <c r="E3442"/>
      <c r="F3442"/>
      <c r="G3442"/>
      <c r="H3442"/>
      <c r="I3442"/>
      <c r="J3442"/>
      <c r="K3442" s="91"/>
      <c r="L3442" s="91"/>
      <c r="M3442" s="91"/>
      <c r="R3442"/>
      <c r="S3442"/>
      <c r="T3442"/>
      <c r="U3442"/>
      <c r="V3442"/>
      <c r="W3442"/>
      <c r="X3442"/>
      <c r="Y3442"/>
      <c r="Z3442"/>
      <c r="AA3442"/>
      <c r="AB3442"/>
      <c r="AC3442"/>
    </row>
    <row r="3443" spans="2:29" s="14" customFormat="1" x14ac:dyDescent="0.25">
      <c r="B3443"/>
      <c r="C3443"/>
      <c r="D3443"/>
      <c r="E3443"/>
      <c r="F3443"/>
      <c r="G3443"/>
      <c r="H3443"/>
      <c r="I3443"/>
      <c r="J3443"/>
      <c r="K3443" s="91"/>
      <c r="L3443" s="91"/>
      <c r="M3443" s="91"/>
      <c r="R3443"/>
      <c r="S3443"/>
      <c r="T3443"/>
      <c r="U3443"/>
      <c r="V3443"/>
      <c r="W3443"/>
      <c r="X3443"/>
      <c r="Y3443"/>
      <c r="Z3443"/>
      <c r="AA3443"/>
      <c r="AB3443"/>
      <c r="AC3443"/>
    </row>
    <row r="3444" spans="2:29" s="14" customFormat="1" x14ac:dyDescent="0.25">
      <c r="B3444"/>
      <c r="C3444"/>
      <c r="D3444"/>
      <c r="E3444"/>
      <c r="F3444"/>
      <c r="G3444"/>
      <c r="H3444"/>
      <c r="I3444"/>
      <c r="J3444"/>
      <c r="K3444" s="91"/>
      <c r="L3444" s="91"/>
      <c r="M3444" s="91"/>
      <c r="R3444"/>
      <c r="S3444"/>
      <c r="T3444"/>
      <c r="U3444"/>
      <c r="V3444"/>
      <c r="W3444"/>
      <c r="X3444"/>
      <c r="Y3444"/>
      <c r="Z3444"/>
      <c r="AA3444"/>
      <c r="AB3444"/>
      <c r="AC3444"/>
    </row>
    <row r="3445" spans="2:29" s="14" customFormat="1" x14ac:dyDescent="0.25">
      <c r="B3445"/>
      <c r="C3445"/>
      <c r="D3445"/>
      <c r="E3445"/>
      <c r="F3445"/>
      <c r="G3445"/>
      <c r="H3445"/>
      <c r="I3445"/>
      <c r="J3445"/>
      <c r="K3445" s="91"/>
      <c r="L3445" s="91"/>
      <c r="M3445" s="91"/>
      <c r="R3445"/>
      <c r="S3445"/>
      <c r="T3445"/>
      <c r="U3445"/>
      <c r="V3445"/>
      <c r="W3445"/>
      <c r="X3445"/>
      <c r="Y3445"/>
      <c r="Z3445"/>
      <c r="AA3445"/>
      <c r="AB3445"/>
      <c r="AC3445"/>
    </row>
    <row r="3446" spans="2:29" s="14" customFormat="1" x14ac:dyDescent="0.25">
      <c r="B3446"/>
      <c r="C3446"/>
      <c r="D3446"/>
      <c r="E3446"/>
      <c r="F3446"/>
      <c r="G3446"/>
      <c r="H3446"/>
      <c r="I3446"/>
      <c r="J3446"/>
      <c r="K3446" s="91"/>
      <c r="L3446" s="91"/>
      <c r="M3446" s="91"/>
      <c r="R3446"/>
      <c r="S3446"/>
      <c r="T3446"/>
      <c r="U3446"/>
      <c r="V3446"/>
      <c r="W3446"/>
      <c r="X3446"/>
      <c r="Y3446"/>
      <c r="Z3446"/>
      <c r="AA3446"/>
      <c r="AB3446"/>
      <c r="AC3446"/>
    </row>
    <row r="3447" spans="2:29" s="14" customFormat="1" x14ac:dyDescent="0.25">
      <c r="B3447"/>
      <c r="C3447"/>
      <c r="D3447"/>
      <c r="E3447"/>
      <c r="F3447"/>
      <c r="G3447"/>
      <c r="H3447"/>
      <c r="I3447"/>
      <c r="J3447"/>
      <c r="K3447" s="91"/>
      <c r="L3447" s="91"/>
      <c r="M3447" s="91"/>
      <c r="R3447"/>
      <c r="S3447"/>
      <c r="T3447"/>
      <c r="U3447"/>
      <c r="V3447"/>
      <c r="W3447"/>
      <c r="X3447"/>
      <c r="Y3447"/>
      <c r="Z3447"/>
      <c r="AA3447"/>
      <c r="AB3447"/>
      <c r="AC3447"/>
    </row>
    <row r="3448" spans="2:29" s="14" customFormat="1" x14ac:dyDescent="0.25">
      <c r="B3448"/>
      <c r="C3448"/>
      <c r="D3448"/>
      <c r="E3448"/>
      <c r="F3448"/>
      <c r="G3448"/>
      <c r="H3448"/>
      <c r="I3448"/>
      <c r="J3448"/>
      <c r="K3448" s="91"/>
      <c r="L3448" s="91"/>
      <c r="M3448" s="91"/>
      <c r="R3448"/>
      <c r="S3448"/>
      <c r="T3448"/>
      <c r="U3448"/>
      <c r="V3448"/>
      <c r="W3448"/>
      <c r="X3448"/>
      <c r="Y3448"/>
      <c r="Z3448"/>
      <c r="AA3448"/>
      <c r="AB3448"/>
      <c r="AC3448"/>
    </row>
    <row r="3449" spans="2:29" s="14" customFormat="1" x14ac:dyDescent="0.25">
      <c r="B3449"/>
      <c r="C3449"/>
      <c r="D3449"/>
      <c r="E3449"/>
      <c r="F3449"/>
      <c r="G3449"/>
      <c r="H3449"/>
      <c r="I3449"/>
      <c r="J3449"/>
      <c r="K3449" s="91"/>
      <c r="L3449" s="91"/>
      <c r="M3449" s="91"/>
      <c r="R3449"/>
      <c r="S3449"/>
      <c r="T3449"/>
      <c r="U3449"/>
      <c r="V3449"/>
      <c r="W3449"/>
      <c r="X3449"/>
      <c r="Y3449"/>
      <c r="Z3449"/>
      <c r="AA3449"/>
      <c r="AB3449"/>
      <c r="AC3449"/>
    </row>
    <row r="3450" spans="2:29" s="14" customFormat="1" x14ac:dyDescent="0.25">
      <c r="B3450"/>
      <c r="C3450"/>
      <c r="D3450"/>
      <c r="E3450"/>
      <c r="F3450"/>
      <c r="G3450"/>
      <c r="H3450"/>
      <c r="I3450"/>
      <c r="J3450"/>
      <c r="K3450" s="91"/>
      <c r="L3450" s="91"/>
      <c r="M3450" s="91"/>
      <c r="R3450"/>
      <c r="S3450"/>
      <c r="T3450"/>
      <c r="U3450"/>
      <c r="V3450"/>
      <c r="W3450"/>
      <c r="X3450"/>
      <c r="Y3450"/>
      <c r="Z3450"/>
      <c r="AA3450"/>
      <c r="AB3450"/>
      <c r="AC3450"/>
    </row>
    <row r="3451" spans="2:29" s="14" customFormat="1" x14ac:dyDescent="0.25">
      <c r="B3451"/>
      <c r="C3451"/>
      <c r="D3451"/>
      <c r="E3451"/>
      <c r="F3451"/>
      <c r="G3451"/>
      <c r="H3451"/>
      <c r="I3451"/>
      <c r="J3451"/>
      <c r="K3451" s="91"/>
      <c r="L3451" s="91"/>
      <c r="M3451" s="91"/>
      <c r="R3451"/>
      <c r="S3451"/>
      <c r="T3451"/>
      <c r="U3451"/>
      <c r="V3451"/>
      <c r="W3451"/>
      <c r="X3451"/>
      <c r="Y3451"/>
      <c r="Z3451"/>
      <c r="AA3451"/>
      <c r="AB3451"/>
      <c r="AC3451"/>
    </row>
    <row r="3452" spans="2:29" s="14" customFormat="1" x14ac:dyDescent="0.25">
      <c r="B3452"/>
      <c r="C3452"/>
      <c r="D3452"/>
      <c r="E3452"/>
      <c r="F3452"/>
      <c r="G3452"/>
      <c r="H3452"/>
      <c r="I3452"/>
      <c r="J3452"/>
      <c r="K3452" s="91"/>
      <c r="L3452" s="91"/>
      <c r="M3452" s="91"/>
      <c r="R3452"/>
      <c r="S3452"/>
      <c r="T3452"/>
      <c r="U3452"/>
      <c r="V3452"/>
      <c r="W3452"/>
      <c r="X3452"/>
      <c r="Y3452"/>
      <c r="Z3452"/>
      <c r="AA3452"/>
      <c r="AB3452"/>
      <c r="AC3452"/>
    </row>
    <row r="3453" spans="2:29" s="14" customFormat="1" x14ac:dyDescent="0.25">
      <c r="B3453"/>
      <c r="C3453"/>
      <c r="D3453"/>
      <c r="E3453"/>
      <c r="F3453"/>
      <c r="G3453"/>
      <c r="H3453"/>
      <c r="I3453"/>
      <c r="J3453"/>
      <c r="K3453" s="91"/>
      <c r="L3453" s="91"/>
      <c r="M3453" s="91"/>
      <c r="R3453"/>
      <c r="S3453"/>
      <c r="T3453"/>
      <c r="U3453"/>
      <c r="V3453"/>
      <c r="W3453"/>
      <c r="X3453"/>
      <c r="Y3453"/>
      <c r="Z3453"/>
      <c r="AA3453"/>
      <c r="AB3453"/>
      <c r="AC3453"/>
    </row>
    <row r="3454" spans="2:29" s="14" customFormat="1" x14ac:dyDescent="0.25">
      <c r="B3454"/>
      <c r="C3454"/>
      <c r="D3454"/>
      <c r="E3454"/>
      <c r="F3454"/>
      <c r="G3454"/>
      <c r="H3454"/>
      <c r="I3454"/>
      <c r="J3454"/>
      <c r="K3454" s="91"/>
      <c r="L3454" s="91"/>
      <c r="M3454" s="91"/>
      <c r="R3454"/>
      <c r="S3454"/>
      <c r="T3454"/>
      <c r="U3454"/>
      <c r="V3454"/>
      <c r="W3454"/>
      <c r="X3454"/>
      <c r="Y3454"/>
      <c r="Z3454"/>
      <c r="AA3454"/>
      <c r="AB3454"/>
      <c r="AC3454"/>
    </row>
    <row r="3455" spans="2:29" s="14" customFormat="1" x14ac:dyDescent="0.25">
      <c r="B3455"/>
      <c r="C3455"/>
      <c r="D3455"/>
      <c r="E3455"/>
      <c r="F3455"/>
      <c r="G3455"/>
      <c r="H3455"/>
      <c r="I3455"/>
      <c r="J3455"/>
      <c r="K3455" s="91"/>
      <c r="L3455" s="91"/>
      <c r="M3455" s="91"/>
      <c r="R3455"/>
      <c r="S3455"/>
      <c r="T3455"/>
      <c r="U3455"/>
      <c r="V3455"/>
      <c r="W3455"/>
      <c r="X3455"/>
      <c r="Y3455"/>
      <c r="Z3455"/>
      <c r="AA3455"/>
      <c r="AB3455"/>
      <c r="AC3455"/>
    </row>
    <row r="3456" spans="2:29" s="14" customFormat="1" x14ac:dyDescent="0.25">
      <c r="B3456"/>
      <c r="C3456"/>
      <c r="D3456"/>
      <c r="E3456"/>
      <c r="F3456"/>
      <c r="G3456"/>
      <c r="H3456"/>
      <c r="I3456"/>
      <c r="J3456"/>
      <c r="K3456" s="91"/>
      <c r="L3456" s="91"/>
      <c r="M3456" s="91"/>
      <c r="R3456"/>
      <c r="S3456"/>
      <c r="T3456"/>
      <c r="U3456"/>
      <c r="V3456"/>
      <c r="W3456"/>
      <c r="X3456"/>
      <c r="Y3456"/>
      <c r="Z3456"/>
      <c r="AA3456"/>
      <c r="AB3456"/>
      <c r="AC3456"/>
    </row>
    <row r="3457" spans="2:29" s="14" customFormat="1" x14ac:dyDescent="0.25">
      <c r="B3457"/>
      <c r="C3457"/>
      <c r="D3457"/>
      <c r="E3457"/>
      <c r="F3457"/>
      <c r="G3457"/>
      <c r="H3457"/>
      <c r="I3457"/>
      <c r="J3457"/>
      <c r="K3457" s="91"/>
      <c r="L3457" s="91"/>
      <c r="M3457" s="91"/>
      <c r="R3457"/>
      <c r="S3457"/>
      <c r="T3457"/>
      <c r="U3457"/>
      <c r="V3457"/>
      <c r="W3457"/>
      <c r="X3457"/>
      <c r="Y3457"/>
      <c r="Z3457"/>
      <c r="AA3457"/>
      <c r="AB3457"/>
      <c r="AC3457"/>
    </row>
    <row r="3458" spans="2:29" s="14" customFormat="1" x14ac:dyDescent="0.25">
      <c r="B3458"/>
      <c r="C3458"/>
      <c r="D3458"/>
      <c r="E3458"/>
      <c r="F3458"/>
      <c r="G3458"/>
      <c r="H3458"/>
      <c r="I3458"/>
      <c r="J3458"/>
      <c r="K3458" s="91"/>
      <c r="L3458" s="91"/>
      <c r="M3458" s="91"/>
      <c r="R3458"/>
      <c r="S3458"/>
      <c r="T3458"/>
      <c r="U3458"/>
      <c r="V3458"/>
      <c r="W3458"/>
      <c r="X3458"/>
      <c r="Y3458"/>
      <c r="Z3458"/>
      <c r="AA3458"/>
      <c r="AB3458"/>
      <c r="AC3458"/>
    </row>
    <row r="3459" spans="2:29" s="14" customFormat="1" x14ac:dyDescent="0.25">
      <c r="B3459"/>
      <c r="C3459"/>
      <c r="D3459"/>
      <c r="E3459"/>
      <c r="F3459"/>
      <c r="G3459"/>
      <c r="H3459"/>
      <c r="I3459"/>
      <c r="J3459"/>
      <c r="K3459" s="91"/>
      <c r="L3459" s="91"/>
      <c r="M3459" s="91"/>
      <c r="R3459"/>
      <c r="S3459"/>
      <c r="T3459"/>
      <c r="U3459"/>
      <c r="V3459"/>
      <c r="W3459"/>
      <c r="X3459"/>
      <c r="Y3459"/>
      <c r="Z3459"/>
      <c r="AA3459"/>
      <c r="AB3459"/>
      <c r="AC3459"/>
    </row>
    <row r="3460" spans="2:29" s="14" customFormat="1" x14ac:dyDescent="0.25">
      <c r="B3460"/>
      <c r="C3460"/>
      <c r="D3460"/>
      <c r="E3460"/>
      <c r="F3460"/>
      <c r="G3460"/>
      <c r="H3460"/>
      <c r="I3460"/>
      <c r="J3460"/>
      <c r="K3460" s="91"/>
      <c r="L3460" s="91"/>
      <c r="M3460" s="91"/>
      <c r="R3460"/>
      <c r="S3460"/>
      <c r="T3460"/>
      <c r="U3460"/>
      <c r="V3460"/>
      <c r="W3460"/>
      <c r="X3460"/>
      <c r="Y3460"/>
      <c r="Z3460"/>
      <c r="AA3460"/>
      <c r="AB3460"/>
      <c r="AC3460"/>
    </row>
    <row r="3461" spans="2:29" s="14" customFormat="1" x14ac:dyDescent="0.25">
      <c r="B3461"/>
      <c r="C3461"/>
      <c r="D3461"/>
      <c r="E3461"/>
      <c r="F3461"/>
      <c r="G3461"/>
      <c r="H3461"/>
      <c r="I3461"/>
      <c r="J3461"/>
      <c r="K3461" s="91"/>
      <c r="L3461" s="91"/>
      <c r="M3461" s="91"/>
      <c r="R3461"/>
      <c r="S3461"/>
      <c r="T3461"/>
      <c r="U3461"/>
      <c r="V3461"/>
      <c r="W3461"/>
      <c r="X3461"/>
      <c r="Y3461"/>
      <c r="Z3461"/>
      <c r="AA3461"/>
      <c r="AB3461"/>
      <c r="AC3461"/>
    </row>
    <row r="3462" spans="2:29" s="14" customFormat="1" x14ac:dyDescent="0.25">
      <c r="B3462"/>
      <c r="C3462"/>
      <c r="D3462"/>
      <c r="E3462"/>
      <c r="F3462"/>
      <c r="G3462"/>
      <c r="H3462"/>
      <c r="I3462"/>
      <c r="J3462"/>
      <c r="K3462" s="91"/>
      <c r="L3462" s="91"/>
      <c r="M3462" s="91"/>
      <c r="R3462"/>
      <c r="S3462"/>
      <c r="T3462"/>
      <c r="U3462"/>
      <c r="V3462"/>
      <c r="W3462"/>
      <c r="X3462"/>
      <c r="Y3462"/>
      <c r="Z3462"/>
      <c r="AA3462"/>
      <c r="AB3462"/>
      <c r="AC3462"/>
    </row>
    <row r="3463" spans="2:29" s="14" customFormat="1" x14ac:dyDescent="0.25">
      <c r="B3463"/>
      <c r="C3463"/>
      <c r="D3463"/>
      <c r="E3463"/>
      <c r="F3463"/>
      <c r="G3463"/>
      <c r="H3463"/>
      <c r="I3463"/>
      <c r="J3463"/>
      <c r="K3463" s="91"/>
      <c r="L3463" s="91"/>
      <c r="M3463" s="91"/>
      <c r="R3463"/>
      <c r="S3463"/>
      <c r="T3463"/>
      <c r="U3463"/>
      <c r="V3463"/>
      <c r="W3463"/>
      <c r="X3463"/>
      <c r="Y3463"/>
      <c r="Z3463"/>
      <c r="AA3463"/>
      <c r="AB3463"/>
      <c r="AC3463"/>
    </row>
    <row r="3464" spans="2:29" s="14" customFormat="1" x14ac:dyDescent="0.25">
      <c r="B3464"/>
      <c r="C3464"/>
      <c r="D3464"/>
      <c r="E3464"/>
      <c r="F3464"/>
      <c r="G3464"/>
      <c r="H3464"/>
      <c r="I3464"/>
      <c r="J3464"/>
      <c r="K3464" s="91"/>
      <c r="L3464" s="91"/>
      <c r="M3464" s="91"/>
      <c r="R3464"/>
      <c r="S3464"/>
      <c r="T3464"/>
      <c r="U3464"/>
      <c r="V3464"/>
      <c r="W3464"/>
      <c r="X3464"/>
      <c r="Y3464"/>
      <c r="Z3464"/>
      <c r="AA3464"/>
      <c r="AB3464"/>
      <c r="AC3464"/>
    </row>
    <row r="3465" spans="2:29" s="14" customFormat="1" x14ac:dyDescent="0.25">
      <c r="B3465"/>
      <c r="C3465"/>
      <c r="D3465"/>
      <c r="E3465"/>
      <c r="F3465"/>
      <c r="G3465"/>
      <c r="H3465"/>
      <c r="I3465"/>
      <c r="J3465"/>
      <c r="K3465" s="91"/>
      <c r="L3465" s="91"/>
      <c r="M3465" s="91"/>
      <c r="R3465"/>
      <c r="S3465"/>
      <c r="T3465"/>
      <c r="U3465"/>
      <c r="V3465"/>
      <c r="W3465"/>
      <c r="X3465"/>
      <c r="Y3465"/>
      <c r="Z3465"/>
      <c r="AA3465"/>
      <c r="AB3465"/>
      <c r="AC3465"/>
    </row>
    <row r="3466" spans="2:29" s="14" customFormat="1" x14ac:dyDescent="0.25">
      <c r="B3466"/>
      <c r="C3466"/>
      <c r="D3466"/>
      <c r="E3466"/>
      <c r="F3466"/>
      <c r="G3466"/>
      <c r="H3466"/>
      <c r="I3466"/>
      <c r="J3466"/>
      <c r="K3466" s="91"/>
      <c r="L3466" s="91"/>
      <c r="M3466" s="91"/>
      <c r="R3466"/>
      <c r="S3466"/>
      <c r="T3466"/>
      <c r="U3466"/>
      <c r="V3466"/>
      <c r="W3466"/>
      <c r="X3466"/>
      <c r="Y3466"/>
      <c r="Z3466"/>
      <c r="AA3466"/>
      <c r="AB3466"/>
      <c r="AC3466"/>
    </row>
    <row r="3467" spans="2:29" s="14" customFormat="1" x14ac:dyDescent="0.25">
      <c r="B3467"/>
      <c r="C3467"/>
      <c r="D3467"/>
      <c r="E3467"/>
      <c r="F3467"/>
      <c r="G3467"/>
      <c r="H3467"/>
      <c r="I3467"/>
      <c r="J3467"/>
      <c r="K3467" s="91"/>
      <c r="L3467" s="91"/>
      <c r="M3467" s="91"/>
      <c r="R3467"/>
      <c r="S3467"/>
      <c r="T3467"/>
      <c r="U3467"/>
      <c r="V3467"/>
      <c r="W3467"/>
      <c r="X3467"/>
      <c r="Y3467"/>
      <c r="Z3467"/>
      <c r="AA3467"/>
      <c r="AB3467"/>
      <c r="AC3467"/>
    </row>
    <row r="3468" spans="2:29" s="14" customFormat="1" x14ac:dyDescent="0.25">
      <c r="B3468"/>
      <c r="C3468"/>
      <c r="D3468"/>
      <c r="E3468"/>
      <c r="F3468"/>
      <c r="G3468"/>
      <c r="H3468"/>
      <c r="I3468"/>
      <c r="J3468"/>
      <c r="K3468" s="91"/>
      <c r="L3468" s="91"/>
      <c r="M3468" s="91"/>
      <c r="R3468"/>
      <c r="S3468"/>
      <c r="T3468"/>
      <c r="U3468"/>
      <c r="V3468"/>
      <c r="W3468"/>
      <c r="X3468"/>
      <c r="Y3468"/>
      <c r="Z3468"/>
      <c r="AA3468"/>
      <c r="AB3468"/>
      <c r="AC3468"/>
    </row>
    <row r="3469" spans="2:29" s="14" customFormat="1" x14ac:dyDescent="0.25">
      <c r="B3469"/>
      <c r="C3469"/>
      <c r="D3469"/>
      <c r="E3469"/>
      <c r="F3469"/>
      <c r="G3469"/>
      <c r="H3469"/>
      <c r="I3469"/>
      <c r="J3469"/>
      <c r="K3469" s="91"/>
      <c r="L3469" s="91"/>
      <c r="M3469" s="91"/>
      <c r="R3469"/>
      <c r="S3469"/>
      <c r="T3469"/>
      <c r="U3469"/>
      <c r="V3469"/>
      <c r="W3469"/>
      <c r="X3469"/>
      <c r="Y3469"/>
      <c r="Z3469"/>
      <c r="AA3469"/>
      <c r="AB3469"/>
      <c r="AC3469"/>
    </row>
    <row r="3470" spans="2:29" s="14" customFormat="1" x14ac:dyDescent="0.25">
      <c r="B3470"/>
      <c r="C3470"/>
      <c r="D3470"/>
      <c r="E3470"/>
      <c r="F3470"/>
      <c r="G3470"/>
      <c r="H3470"/>
      <c r="I3470"/>
      <c r="J3470"/>
      <c r="K3470" s="91"/>
      <c r="L3470" s="91"/>
      <c r="M3470" s="91"/>
      <c r="R3470"/>
      <c r="S3470"/>
      <c r="T3470"/>
      <c r="U3470"/>
      <c r="V3470"/>
      <c r="W3470"/>
      <c r="X3470"/>
      <c r="Y3470"/>
      <c r="Z3470"/>
      <c r="AA3470"/>
      <c r="AB3470"/>
      <c r="AC3470"/>
    </row>
    <row r="3471" spans="2:29" s="14" customFormat="1" x14ac:dyDescent="0.25">
      <c r="B3471"/>
      <c r="C3471"/>
      <c r="D3471"/>
      <c r="E3471"/>
      <c r="F3471"/>
      <c r="G3471"/>
      <c r="H3471"/>
      <c r="I3471"/>
      <c r="J3471"/>
      <c r="K3471" s="91"/>
      <c r="L3471" s="91"/>
      <c r="M3471" s="91"/>
      <c r="R3471"/>
      <c r="S3471"/>
      <c r="T3471"/>
      <c r="U3471"/>
      <c r="V3471"/>
      <c r="W3471"/>
      <c r="X3471"/>
      <c r="Y3471"/>
      <c r="Z3471"/>
      <c r="AA3471"/>
      <c r="AB3471"/>
      <c r="AC3471"/>
    </row>
    <row r="3472" spans="2:29" s="14" customFormat="1" x14ac:dyDescent="0.25">
      <c r="B3472"/>
      <c r="C3472"/>
      <c r="D3472"/>
      <c r="E3472"/>
      <c r="F3472"/>
      <c r="G3472"/>
      <c r="H3472"/>
      <c r="I3472"/>
      <c r="J3472"/>
      <c r="K3472" s="91"/>
      <c r="L3472" s="91"/>
      <c r="M3472" s="91"/>
      <c r="R3472"/>
      <c r="S3472"/>
      <c r="T3472"/>
      <c r="U3472"/>
      <c r="V3472"/>
      <c r="W3472"/>
      <c r="X3472"/>
      <c r="Y3472"/>
      <c r="Z3472"/>
      <c r="AA3472"/>
      <c r="AB3472"/>
      <c r="AC3472"/>
    </row>
    <row r="3473" spans="2:29" s="14" customFormat="1" x14ac:dyDescent="0.25">
      <c r="B3473"/>
      <c r="C3473"/>
      <c r="D3473"/>
      <c r="E3473"/>
      <c r="F3473"/>
      <c r="G3473"/>
      <c r="H3473"/>
      <c r="I3473"/>
      <c r="J3473"/>
      <c r="K3473" s="91"/>
      <c r="L3473" s="91"/>
      <c r="M3473" s="91"/>
      <c r="R3473"/>
      <c r="S3473"/>
      <c r="T3473"/>
      <c r="U3473"/>
      <c r="V3473"/>
      <c r="W3473"/>
      <c r="X3473"/>
      <c r="Y3473"/>
      <c r="Z3473"/>
      <c r="AA3473"/>
      <c r="AB3473"/>
      <c r="AC3473"/>
    </row>
    <row r="3474" spans="2:29" s="14" customFormat="1" x14ac:dyDescent="0.25">
      <c r="B3474"/>
      <c r="C3474"/>
      <c r="D3474"/>
      <c r="E3474"/>
      <c r="F3474"/>
      <c r="G3474"/>
      <c r="H3474"/>
      <c r="I3474"/>
      <c r="J3474"/>
      <c r="K3474" s="91"/>
      <c r="L3474" s="91"/>
      <c r="M3474" s="91"/>
      <c r="R3474"/>
      <c r="S3474"/>
      <c r="T3474"/>
      <c r="U3474"/>
      <c r="V3474"/>
      <c r="W3474"/>
      <c r="X3474"/>
      <c r="Y3474"/>
      <c r="Z3474"/>
      <c r="AA3474"/>
      <c r="AB3474"/>
      <c r="AC3474"/>
    </row>
    <row r="3475" spans="2:29" s="14" customFormat="1" x14ac:dyDescent="0.25">
      <c r="B3475"/>
      <c r="C3475"/>
      <c r="D3475"/>
      <c r="E3475"/>
      <c r="F3475"/>
      <c r="G3475"/>
      <c r="H3475"/>
      <c r="I3475"/>
      <c r="J3475"/>
      <c r="K3475" s="91"/>
      <c r="L3475" s="91"/>
      <c r="M3475" s="91"/>
      <c r="R3475"/>
      <c r="S3475"/>
      <c r="T3475"/>
      <c r="U3475"/>
      <c r="V3475"/>
      <c r="W3475"/>
      <c r="X3475"/>
      <c r="Y3475"/>
      <c r="Z3475"/>
      <c r="AA3475"/>
      <c r="AB3475"/>
      <c r="AC3475"/>
    </row>
    <row r="3476" spans="2:29" s="14" customFormat="1" x14ac:dyDescent="0.25">
      <c r="B3476"/>
      <c r="C3476"/>
      <c r="D3476"/>
      <c r="E3476"/>
      <c r="F3476"/>
      <c r="G3476"/>
      <c r="H3476"/>
      <c r="I3476"/>
      <c r="J3476"/>
      <c r="K3476" s="91"/>
      <c r="L3476" s="91"/>
      <c r="M3476" s="91"/>
      <c r="R3476"/>
      <c r="S3476"/>
      <c r="T3476"/>
      <c r="U3476"/>
      <c r="V3476"/>
      <c r="W3476"/>
      <c r="X3476"/>
      <c r="Y3476"/>
      <c r="Z3476"/>
      <c r="AA3476"/>
      <c r="AB3476"/>
      <c r="AC3476"/>
    </row>
    <row r="3477" spans="2:29" s="14" customFormat="1" x14ac:dyDescent="0.25">
      <c r="B3477"/>
      <c r="C3477"/>
      <c r="D3477"/>
      <c r="E3477"/>
      <c r="F3477"/>
      <c r="G3477"/>
      <c r="H3477"/>
      <c r="I3477"/>
      <c r="J3477"/>
      <c r="K3477" s="91"/>
      <c r="L3477" s="91"/>
      <c r="M3477" s="91"/>
      <c r="R3477"/>
      <c r="S3477"/>
      <c r="T3477"/>
      <c r="U3477"/>
      <c r="V3477"/>
      <c r="W3477"/>
      <c r="X3477"/>
      <c r="Y3477"/>
      <c r="Z3477"/>
      <c r="AA3477"/>
      <c r="AB3477"/>
      <c r="AC3477"/>
    </row>
    <row r="3478" spans="2:29" s="14" customFormat="1" x14ac:dyDescent="0.25">
      <c r="B3478"/>
      <c r="C3478"/>
      <c r="D3478"/>
      <c r="E3478"/>
      <c r="F3478"/>
      <c r="G3478"/>
      <c r="H3478"/>
      <c r="I3478"/>
      <c r="J3478"/>
      <c r="K3478" s="91"/>
      <c r="L3478" s="91"/>
      <c r="M3478" s="91"/>
      <c r="R3478"/>
      <c r="S3478"/>
      <c r="T3478"/>
      <c r="U3478"/>
      <c r="V3478"/>
      <c r="W3478"/>
      <c r="X3478"/>
      <c r="Y3478"/>
      <c r="Z3478"/>
      <c r="AA3478"/>
      <c r="AB3478"/>
      <c r="AC3478"/>
    </row>
    <row r="3479" spans="2:29" s="14" customFormat="1" x14ac:dyDescent="0.25">
      <c r="B3479"/>
      <c r="C3479"/>
      <c r="D3479"/>
      <c r="E3479"/>
      <c r="F3479"/>
      <c r="G3479"/>
      <c r="H3479"/>
      <c r="I3479"/>
      <c r="J3479"/>
      <c r="K3479" s="91"/>
      <c r="L3479" s="91"/>
      <c r="M3479" s="91"/>
      <c r="R3479"/>
      <c r="S3479"/>
      <c r="T3479"/>
      <c r="U3479"/>
      <c r="V3479"/>
      <c r="W3479"/>
      <c r="X3479"/>
      <c r="Y3479"/>
      <c r="Z3479"/>
      <c r="AA3479"/>
      <c r="AB3479"/>
      <c r="AC3479"/>
    </row>
    <row r="3480" spans="2:29" s="14" customFormat="1" x14ac:dyDescent="0.25">
      <c r="B3480"/>
      <c r="C3480"/>
      <c r="D3480"/>
      <c r="E3480"/>
      <c r="F3480"/>
      <c r="G3480"/>
      <c r="H3480"/>
      <c r="I3480"/>
      <c r="J3480"/>
      <c r="K3480" s="91"/>
      <c r="L3480" s="91"/>
      <c r="M3480" s="91"/>
      <c r="R3480"/>
      <c r="S3480"/>
      <c r="T3480"/>
      <c r="U3480"/>
      <c r="V3480"/>
      <c r="W3480"/>
      <c r="X3480"/>
      <c r="Y3480"/>
      <c r="Z3480"/>
      <c r="AA3480"/>
      <c r="AB3480"/>
      <c r="AC3480"/>
    </row>
    <row r="3481" spans="2:29" s="14" customFormat="1" x14ac:dyDescent="0.25">
      <c r="B3481"/>
      <c r="C3481"/>
      <c r="D3481"/>
      <c r="E3481"/>
      <c r="F3481"/>
      <c r="G3481"/>
      <c r="H3481"/>
      <c r="I3481"/>
      <c r="J3481"/>
      <c r="K3481" s="91"/>
      <c r="L3481" s="91"/>
      <c r="M3481" s="91"/>
      <c r="R3481"/>
      <c r="S3481"/>
      <c r="T3481"/>
      <c r="U3481"/>
      <c r="V3481"/>
      <c r="W3481"/>
      <c r="X3481"/>
      <c r="Y3481"/>
      <c r="Z3481"/>
      <c r="AA3481"/>
      <c r="AB3481"/>
      <c r="AC3481"/>
    </row>
    <row r="3482" spans="2:29" s="14" customFormat="1" x14ac:dyDescent="0.25">
      <c r="B3482"/>
      <c r="C3482"/>
      <c r="D3482"/>
      <c r="E3482"/>
      <c r="F3482"/>
      <c r="G3482"/>
      <c r="H3482"/>
      <c r="I3482"/>
      <c r="J3482"/>
      <c r="K3482" s="91"/>
      <c r="L3482" s="91"/>
      <c r="M3482" s="91"/>
      <c r="R3482"/>
      <c r="S3482"/>
      <c r="T3482"/>
      <c r="U3482"/>
      <c r="V3482"/>
      <c r="W3482"/>
      <c r="X3482"/>
      <c r="Y3482"/>
      <c r="Z3482"/>
      <c r="AA3482"/>
      <c r="AB3482"/>
      <c r="AC3482"/>
    </row>
    <row r="3483" spans="2:29" s="14" customFormat="1" x14ac:dyDescent="0.25">
      <c r="B3483"/>
      <c r="C3483"/>
      <c r="D3483"/>
      <c r="E3483"/>
      <c r="F3483"/>
      <c r="G3483"/>
      <c r="H3483"/>
      <c r="I3483"/>
      <c r="J3483"/>
      <c r="K3483" s="91"/>
      <c r="L3483" s="91"/>
      <c r="M3483" s="91"/>
      <c r="R3483"/>
      <c r="S3483"/>
      <c r="T3483"/>
      <c r="U3483"/>
      <c r="V3483"/>
      <c r="W3483"/>
      <c r="X3483"/>
      <c r="Y3483"/>
      <c r="Z3483"/>
      <c r="AA3483"/>
      <c r="AB3483"/>
      <c r="AC3483"/>
    </row>
    <row r="3484" spans="2:29" s="14" customFormat="1" x14ac:dyDescent="0.25">
      <c r="B3484"/>
      <c r="C3484"/>
      <c r="D3484"/>
      <c r="E3484"/>
      <c r="F3484"/>
      <c r="G3484"/>
      <c r="H3484"/>
      <c r="I3484"/>
      <c r="J3484"/>
      <c r="K3484" s="91"/>
      <c r="L3484" s="91"/>
      <c r="M3484" s="91"/>
      <c r="R3484"/>
      <c r="S3484"/>
      <c r="T3484"/>
      <c r="U3484"/>
      <c r="V3484"/>
      <c r="W3484"/>
      <c r="X3484"/>
      <c r="Y3484"/>
      <c r="Z3484"/>
      <c r="AA3484"/>
      <c r="AB3484"/>
      <c r="AC3484"/>
    </row>
    <row r="3485" spans="2:29" s="14" customFormat="1" x14ac:dyDescent="0.25">
      <c r="B3485"/>
      <c r="C3485"/>
      <c r="D3485"/>
      <c r="E3485"/>
      <c r="F3485"/>
      <c r="G3485"/>
      <c r="H3485"/>
      <c r="I3485"/>
      <c r="J3485"/>
      <c r="K3485" s="91"/>
      <c r="L3485" s="91"/>
      <c r="M3485" s="91"/>
      <c r="R3485"/>
      <c r="S3485"/>
      <c r="T3485"/>
      <c r="U3485"/>
      <c r="V3485"/>
      <c r="W3485"/>
      <c r="X3485"/>
      <c r="Y3485"/>
      <c r="Z3485"/>
      <c r="AA3485"/>
      <c r="AB3485"/>
      <c r="AC3485"/>
    </row>
    <row r="3486" spans="2:29" s="14" customFormat="1" x14ac:dyDescent="0.25">
      <c r="B3486"/>
      <c r="C3486"/>
      <c r="D3486"/>
      <c r="E3486"/>
      <c r="F3486"/>
      <c r="G3486"/>
      <c r="H3486"/>
      <c r="I3486"/>
      <c r="J3486"/>
      <c r="K3486" s="91"/>
      <c r="L3486" s="91"/>
      <c r="M3486" s="91"/>
      <c r="R3486"/>
      <c r="S3486"/>
      <c r="T3486"/>
      <c r="U3486"/>
      <c r="V3486"/>
      <c r="W3486"/>
      <c r="X3486"/>
      <c r="Y3486"/>
      <c r="Z3486"/>
      <c r="AA3486"/>
      <c r="AB3486"/>
      <c r="AC3486"/>
    </row>
    <row r="3487" spans="2:29" s="14" customFormat="1" x14ac:dyDescent="0.25">
      <c r="B3487"/>
      <c r="C3487"/>
      <c r="D3487"/>
      <c r="E3487"/>
      <c r="F3487"/>
      <c r="G3487"/>
      <c r="H3487"/>
      <c r="I3487"/>
      <c r="J3487"/>
      <c r="K3487" s="91"/>
      <c r="L3487" s="91"/>
      <c r="M3487" s="91"/>
      <c r="R3487"/>
      <c r="S3487"/>
      <c r="T3487"/>
      <c r="U3487"/>
      <c r="V3487"/>
      <c r="W3487"/>
      <c r="X3487"/>
      <c r="Y3487"/>
      <c r="Z3487"/>
      <c r="AA3487"/>
      <c r="AB3487"/>
      <c r="AC3487"/>
    </row>
    <row r="3488" spans="2:29" s="14" customFormat="1" x14ac:dyDescent="0.25">
      <c r="B3488"/>
      <c r="C3488"/>
      <c r="D3488"/>
      <c r="E3488"/>
      <c r="F3488"/>
      <c r="G3488"/>
      <c r="H3488"/>
      <c r="I3488"/>
      <c r="J3488"/>
      <c r="K3488" s="91"/>
      <c r="L3488" s="91"/>
      <c r="M3488" s="91"/>
      <c r="R3488"/>
      <c r="S3488"/>
      <c r="T3488"/>
      <c r="U3488"/>
      <c r="V3488"/>
      <c r="W3488"/>
      <c r="X3488"/>
      <c r="Y3488"/>
      <c r="Z3488"/>
      <c r="AA3488"/>
      <c r="AB3488"/>
      <c r="AC3488"/>
    </row>
    <row r="3489" spans="2:29" s="14" customFormat="1" x14ac:dyDescent="0.25">
      <c r="B3489"/>
      <c r="C3489"/>
      <c r="D3489"/>
      <c r="E3489"/>
      <c r="F3489"/>
      <c r="G3489"/>
      <c r="H3489"/>
      <c r="I3489"/>
      <c r="J3489"/>
      <c r="K3489" s="91"/>
      <c r="L3489" s="91"/>
      <c r="M3489" s="91"/>
      <c r="R3489"/>
      <c r="S3489"/>
      <c r="T3489"/>
      <c r="U3489"/>
      <c r="V3489"/>
      <c r="W3489"/>
      <c r="X3489"/>
      <c r="Y3489"/>
      <c r="Z3489"/>
      <c r="AA3489"/>
      <c r="AB3489"/>
      <c r="AC3489"/>
    </row>
    <row r="3490" spans="2:29" s="14" customFormat="1" x14ac:dyDescent="0.25">
      <c r="B3490"/>
      <c r="C3490"/>
      <c r="D3490"/>
      <c r="E3490"/>
      <c r="F3490"/>
      <c r="G3490"/>
      <c r="H3490"/>
      <c r="I3490"/>
      <c r="J3490"/>
      <c r="K3490" s="91"/>
      <c r="L3490" s="91"/>
      <c r="M3490" s="91"/>
      <c r="R3490"/>
      <c r="S3490"/>
      <c r="T3490"/>
      <c r="U3490"/>
      <c r="V3490"/>
      <c r="W3490"/>
      <c r="X3490"/>
      <c r="Y3490"/>
      <c r="Z3490"/>
      <c r="AA3490"/>
      <c r="AB3490"/>
      <c r="AC3490"/>
    </row>
    <row r="3491" spans="2:29" s="14" customFormat="1" x14ac:dyDescent="0.25">
      <c r="B3491"/>
      <c r="C3491"/>
      <c r="D3491"/>
      <c r="E3491"/>
      <c r="F3491"/>
      <c r="G3491"/>
      <c r="H3491"/>
      <c r="I3491"/>
      <c r="J3491"/>
      <c r="K3491" s="91"/>
      <c r="L3491" s="91"/>
      <c r="M3491" s="91"/>
      <c r="R3491"/>
      <c r="S3491"/>
      <c r="T3491"/>
      <c r="U3491"/>
      <c r="V3491"/>
      <c r="W3491"/>
      <c r="X3491"/>
      <c r="Y3491"/>
      <c r="Z3491"/>
      <c r="AA3491"/>
      <c r="AB3491"/>
      <c r="AC3491"/>
    </row>
    <row r="3492" spans="2:29" s="14" customFormat="1" x14ac:dyDescent="0.25">
      <c r="B3492"/>
      <c r="C3492"/>
      <c r="D3492"/>
      <c r="E3492"/>
      <c r="F3492"/>
      <c r="G3492"/>
      <c r="H3492"/>
      <c r="I3492"/>
      <c r="J3492"/>
      <c r="K3492" s="91"/>
      <c r="L3492" s="91"/>
      <c r="M3492" s="91"/>
      <c r="R3492"/>
      <c r="S3492"/>
      <c r="T3492"/>
      <c r="U3492"/>
      <c r="V3492"/>
      <c r="W3492"/>
      <c r="X3492"/>
      <c r="Y3492"/>
      <c r="Z3492"/>
      <c r="AA3492"/>
      <c r="AB3492"/>
      <c r="AC3492"/>
    </row>
    <row r="3493" spans="2:29" s="14" customFormat="1" x14ac:dyDescent="0.25">
      <c r="B3493"/>
      <c r="C3493"/>
      <c r="D3493"/>
      <c r="E3493"/>
      <c r="F3493"/>
      <c r="G3493"/>
      <c r="H3493"/>
      <c r="I3493"/>
      <c r="J3493"/>
      <c r="K3493" s="91"/>
      <c r="L3493" s="91"/>
      <c r="M3493" s="91"/>
      <c r="R3493"/>
      <c r="S3493"/>
      <c r="T3493"/>
      <c r="U3493"/>
      <c r="V3493"/>
      <c r="W3493"/>
      <c r="X3493"/>
      <c r="Y3493"/>
      <c r="Z3493"/>
      <c r="AA3493"/>
      <c r="AB3493"/>
      <c r="AC3493"/>
    </row>
    <row r="3494" spans="2:29" s="14" customFormat="1" x14ac:dyDescent="0.25">
      <c r="B3494"/>
      <c r="C3494"/>
      <c r="D3494"/>
      <c r="E3494"/>
      <c r="F3494"/>
      <c r="G3494"/>
      <c r="H3494"/>
      <c r="I3494"/>
      <c r="J3494"/>
      <c r="K3494" s="91"/>
      <c r="L3494" s="91"/>
      <c r="M3494" s="91"/>
      <c r="R3494"/>
      <c r="S3494"/>
      <c r="T3494"/>
      <c r="U3494"/>
      <c r="V3494"/>
      <c r="W3494"/>
      <c r="X3494"/>
      <c r="Y3494"/>
      <c r="Z3494"/>
      <c r="AA3494"/>
      <c r="AB3494"/>
      <c r="AC3494"/>
    </row>
    <row r="3495" spans="2:29" s="14" customFormat="1" x14ac:dyDescent="0.25">
      <c r="B3495"/>
      <c r="C3495"/>
      <c r="D3495"/>
      <c r="E3495"/>
      <c r="F3495"/>
      <c r="G3495"/>
      <c r="H3495"/>
      <c r="I3495"/>
      <c r="J3495"/>
      <c r="K3495" s="91"/>
      <c r="L3495" s="91"/>
      <c r="M3495" s="91"/>
      <c r="R3495"/>
      <c r="S3495"/>
      <c r="T3495"/>
      <c r="U3495"/>
      <c r="V3495"/>
      <c r="W3495"/>
      <c r="X3495"/>
      <c r="Y3495"/>
      <c r="Z3495"/>
      <c r="AA3495"/>
      <c r="AB3495"/>
      <c r="AC3495"/>
    </row>
    <row r="3496" spans="2:29" s="14" customFormat="1" x14ac:dyDescent="0.25">
      <c r="B3496"/>
      <c r="C3496"/>
      <c r="D3496"/>
      <c r="E3496"/>
      <c r="F3496"/>
      <c r="G3496"/>
      <c r="H3496"/>
      <c r="I3496"/>
      <c r="J3496"/>
      <c r="K3496" s="91"/>
      <c r="L3496" s="91"/>
      <c r="M3496" s="91"/>
      <c r="R3496"/>
      <c r="S3496"/>
      <c r="T3496"/>
      <c r="U3496"/>
      <c r="V3496"/>
      <c r="W3496"/>
      <c r="X3496"/>
      <c r="Y3496"/>
      <c r="Z3496"/>
      <c r="AA3496"/>
      <c r="AB3496"/>
      <c r="AC3496"/>
    </row>
    <row r="3497" spans="2:29" s="14" customFormat="1" x14ac:dyDescent="0.25">
      <c r="B3497"/>
      <c r="C3497"/>
      <c r="D3497"/>
      <c r="E3497"/>
      <c r="F3497"/>
      <c r="G3497"/>
      <c r="H3497"/>
      <c r="I3497"/>
      <c r="J3497"/>
      <c r="K3497" s="91"/>
      <c r="L3497" s="91"/>
      <c r="M3497" s="91"/>
      <c r="R3497"/>
      <c r="S3497"/>
      <c r="T3497"/>
      <c r="U3497"/>
      <c r="V3497"/>
      <c r="W3497"/>
      <c r="X3497"/>
      <c r="Y3497"/>
      <c r="Z3497"/>
      <c r="AA3497"/>
      <c r="AB3497"/>
      <c r="AC3497"/>
    </row>
    <row r="3498" spans="2:29" s="14" customFormat="1" x14ac:dyDescent="0.25">
      <c r="B3498"/>
      <c r="C3498"/>
      <c r="D3498"/>
      <c r="E3498"/>
      <c r="F3498"/>
      <c r="G3498"/>
      <c r="H3498"/>
      <c r="I3498"/>
      <c r="J3498"/>
      <c r="K3498" s="91"/>
      <c r="L3498" s="91"/>
      <c r="M3498" s="91"/>
      <c r="R3498"/>
      <c r="S3498"/>
      <c r="T3498"/>
      <c r="U3498"/>
      <c r="V3498"/>
      <c r="W3498"/>
      <c r="X3498"/>
      <c r="Y3498"/>
      <c r="Z3498"/>
      <c r="AA3498"/>
      <c r="AB3498"/>
      <c r="AC3498"/>
    </row>
    <row r="3499" spans="2:29" s="14" customFormat="1" x14ac:dyDescent="0.25">
      <c r="B3499"/>
      <c r="C3499"/>
      <c r="D3499"/>
      <c r="E3499"/>
      <c r="F3499"/>
      <c r="G3499"/>
      <c r="H3499"/>
      <c r="I3499"/>
      <c r="J3499"/>
      <c r="K3499" s="91"/>
      <c r="L3499" s="91"/>
      <c r="M3499" s="91"/>
      <c r="R3499"/>
      <c r="S3499"/>
      <c r="T3499"/>
      <c r="U3499"/>
      <c r="V3499"/>
      <c r="W3499"/>
      <c r="X3499"/>
      <c r="Y3499"/>
      <c r="Z3499"/>
      <c r="AA3499"/>
      <c r="AB3499"/>
      <c r="AC3499"/>
    </row>
    <row r="3500" spans="2:29" s="14" customFormat="1" x14ac:dyDescent="0.25">
      <c r="B3500"/>
      <c r="C3500"/>
      <c r="D3500"/>
      <c r="E3500"/>
      <c r="F3500"/>
      <c r="G3500"/>
      <c r="H3500"/>
      <c r="I3500"/>
      <c r="J3500"/>
      <c r="K3500" s="91"/>
      <c r="L3500" s="91"/>
      <c r="M3500" s="91"/>
      <c r="R3500"/>
      <c r="S3500"/>
      <c r="T3500"/>
      <c r="U3500"/>
      <c r="V3500"/>
      <c r="W3500"/>
      <c r="X3500"/>
      <c r="Y3500"/>
      <c r="Z3500"/>
      <c r="AA3500"/>
      <c r="AB3500"/>
      <c r="AC3500"/>
    </row>
    <row r="3501" spans="2:29" s="14" customFormat="1" x14ac:dyDescent="0.25">
      <c r="B3501"/>
      <c r="C3501"/>
      <c r="D3501"/>
      <c r="E3501"/>
      <c r="F3501"/>
      <c r="G3501"/>
      <c r="H3501"/>
      <c r="I3501"/>
      <c r="J3501"/>
      <c r="K3501" s="91"/>
      <c r="L3501" s="91"/>
      <c r="M3501" s="91"/>
      <c r="R3501"/>
      <c r="S3501"/>
      <c r="T3501"/>
      <c r="U3501"/>
      <c r="V3501"/>
      <c r="W3501"/>
      <c r="X3501"/>
      <c r="Y3501"/>
      <c r="Z3501"/>
      <c r="AA3501"/>
      <c r="AB3501"/>
      <c r="AC3501"/>
    </row>
    <row r="3502" spans="2:29" s="14" customFormat="1" x14ac:dyDescent="0.25">
      <c r="B3502"/>
      <c r="C3502"/>
      <c r="D3502"/>
      <c r="E3502"/>
      <c r="F3502"/>
      <c r="G3502"/>
      <c r="H3502"/>
      <c r="I3502"/>
      <c r="J3502"/>
      <c r="K3502" s="91"/>
      <c r="L3502" s="91"/>
      <c r="M3502" s="91"/>
      <c r="R3502"/>
      <c r="S3502"/>
      <c r="T3502"/>
      <c r="U3502"/>
      <c r="V3502"/>
      <c r="W3502"/>
      <c r="X3502"/>
      <c r="Y3502"/>
      <c r="Z3502"/>
      <c r="AA3502"/>
      <c r="AB3502"/>
      <c r="AC3502"/>
    </row>
    <row r="3503" spans="2:29" s="14" customFormat="1" x14ac:dyDescent="0.25">
      <c r="B3503"/>
      <c r="C3503"/>
      <c r="D3503"/>
      <c r="E3503"/>
      <c r="F3503"/>
      <c r="G3503"/>
      <c r="H3503"/>
      <c r="I3503"/>
      <c r="J3503"/>
      <c r="K3503" s="91"/>
      <c r="L3503" s="91"/>
      <c r="M3503" s="91"/>
      <c r="R3503"/>
      <c r="S3503"/>
      <c r="T3503"/>
      <c r="U3503"/>
      <c r="V3503"/>
      <c r="W3503"/>
      <c r="X3503"/>
      <c r="Y3503"/>
      <c r="Z3503"/>
      <c r="AA3503"/>
      <c r="AB3503"/>
      <c r="AC3503"/>
    </row>
    <row r="3504" spans="2:29" s="14" customFormat="1" x14ac:dyDescent="0.25">
      <c r="B3504"/>
      <c r="C3504"/>
      <c r="D3504"/>
      <c r="E3504"/>
      <c r="F3504"/>
      <c r="G3504"/>
      <c r="H3504"/>
      <c r="I3504"/>
      <c r="J3504"/>
      <c r="K3504" s="91"/>
      <c r="L3504" s="91"/>
      <c r="M3504" s="91"/>
      <c r="R3504"/>
      <c r="S3504"/>
      <c r="T3504"/>
      <c r="U3504"/>
      <c r="V3504"/>
      <c r="W3504"/>
      <c r="X3504"/>
      <c r="Y3504"/>
      <c r="Z3504"/>
      <c r="AA3504"/>
      <c r="AB3504"/>
      <c r="AC3504"/>
    </row>
    <row r="3505" spans="2:29" s="14" customFormat="1" x14ac:dyDescent="0.25">
      <c r="B3505"/>
      <c r="C3505"/>
      <c r="D3505"/>
      <c r="E3505"/>
      <c r="F3505"/>
      <c r="G3505"/>
      <c r="H3505"/>
      <c r="I3505"/>
      <c r="J3505"/>
      <c r="K3505" s="91"/>
      <c r="L3505" s="91"/>
      <c r="M3505" s="91"/>
      <c r="R3505"/>
      <c r="S3505"/>
      <c r="T3505"/>
      <c r="U3505"/>
      <c r="V3505"/>
      <c r="W3505"/>
      <c r="X3505"/>
      <c r="Y3505"/>
      <c r="Z3505"/>
      <c r="AA3505"/>
      <c r="AB3505"/>
      <c r="AC3505"/>
    </row>
    <row r="3506" spans="2:29" s="14" customFormat="1" x14ac:dyDescent="0.25">
      <c r="B3506"/>
      <c r="C3506"/>
      <c r="D3506"/>
      <c r="E3506"/>
      <c r="F3506"/>
      <c r="G3506"/>
      <c r="H3506"/>
      <c r="I3506"/>
      <c r="J3506"/>
      <c r="K3506" s="91"/>
      <c r="L3506" s="91"/>
      <c r="M3506" s="91"/>
      <c r="R3506"/>
      <c r="S3506"/>
      <c r="T3506"/>
      <c r="U3506"/>
      <c r="V3506"/>
      <c r="W3506"/>
      <c r="X3506"/>
      <c r="Y3506"/>
      <c r="Z3506"/>
      <c r="AA3506"/>
      <c r="AB3506"/>
      <c r="AC3506"/>
    </row>
    <row r="3507" spans="2:29" s="14" customFormat="1" x14ac:dyDescent="0.25">
      <c r="B3507"/>
      <c r="C3507"/>
      <c r="D3507"/>
      <c r="E3507"/>
      <c r="F3507"/>
      <c r="G3507"/>
      <c r="H3507"/>
      <c r="I3507"/>
      <c r="J3507"/>
      <c r="K3507" s="91"/>
      <c r="L3507" s="91"/>
      <c r="M3507" s="91"/>
      <c r="R3507"/>
      <c r="S3507"/>
      <c r="T3507"/>
      <c r="U3507"/>
      <c r="V3507"/>
      <c r="W3507"/>
      <c r="X3507"/>
      <c r="Y3507"/>
      <c r="Z3507"/>
      <c r="AA3507"/>
      <c r="AB3507"/>
      <c r="AC3507"/>
    </row>
    <row r="3508" spans="2:29" s="14" customFormat="1" x14ac:dyDescent="0.25">
      <c r="B3508"/>
      <c r="C3508"/>
      <c r="D3508"/>
      <c r="E3508"/>
      <c r="F3508"/>
      <c r="G3508"/>
      <c r="H3508"/>
      <c r="I3508"/>
      <c r="J3508"/>
      <c r="K3508" s="91"/>
      <c r="L3508" s="91"/>
      <c r="M3508" s="91"/>
      <c r="R3508"/>
      <c r="S3508"/>
      <c r="T3508"/>
      <c r="U3508"/>
      <c r="V3508"/>
      <c r="W3508"/>
      <c r="X3508"/>
      <c r="Y3508"/>
      <c r="Z3508"/>
      <c r="AA3508"/>
      <c r="AB3508"/>
      <c r="AC3508"/>
    </row>
    <row r="3509" spans="2:29" s="14" customFormat="1" x14ac:dyDescent="0.25">
      <c r="B3509"/>
      <c r="C3509"/>
      <c r="D3509"/>
      <c r="E3509"/>
      <c r="F3509"/>
      <c r="G3509"/>
      <c r="H3509"/>
      <c r="I3509"/>
      <c r="J3509"/>
      <c r="K3509" s="91"/>
      <c r="L3509" s="91"/>
      <c r="M3509" s="91"/>
      <c r="R3509"/>
      <c r="S3509"/>
      <c r="T3509"/>
      <c r="U3509"/>
      <c r="V3509"/>
      <c r="W3509"/>
      <c r="X3509"/>
      <c r="Y3509"/>
      <c r="Z3509"/>
      <c r="AA3509"/>
      <c r="AB3509"/>
      <c r="AC3509"/>
    </row>
    <row r="3510" spans="2:29" s="14" customFormat="1" x14ac:dyDescent="0.25">
      <c r="B3510"/>
      <c r="C3510"/>
      <c r="D3510"/>
      <c r="E3510"/>
      <c r="F3510"/>
      <c r="G3510"/>
      <c r="H3510"/>
      <c r="I3510"/>
      <c r="J3510"/>
      <c r="K3510" s="91"/>
      <c r="L3510" s="91"/>
      <c r="M3510" s="91"/>
      <c r="R3510"/>
      <c r="S3510"/>
      <c r="T3510"/>
      <c r="U3510"/>
      <c r="V3510"/>
      <c r="W3510"/>
      <c r="X3510"/>
      <c r="Y3510"/>
      <c r="Z3510"/>
      <c r="AA3510"/>
      <c r="AB3510"/>
      <c r="AC3510"/>
    </row>
    <row r="3511" spans="2:29" s="14" customFormat="1" x14ac:dyDescent="0.25">
      <c r="B3511"/>
      <c r="C3511"/>
      <c r="D3511"/>
      <c r="E3511"/>
      <c r="F3511"/>
      <c r="G3511"/>
      <c r="H3511"/>
      <c r="I3511"/>
      <c r="J3511"/>
      <c r="K3511" s="91"/>
      <c r="L3511" s="91"/>
      <c r="M3511" s="91"/>
      <c r="R3511"/>
      <c r="S3511"/>
      <c r="T3511"/>
      <c r="U3511"/>
      <c r="V3511"/>
      <c r="W3511"/>
      <c r="X3511"/>
      <c r="Y3511"/>
      <c r="Z3511"/>
      <c r="AA3511"/>
      <c r="AB3511"/>
      <c r="AC3511"/>
    </row>
    <row r="3512" spans="2:29" s="14" customFormat="1" x14ac:dyDescent="0.25">
      <c r="B3512"/>
      <c r="C3512"/>
      <c r="D3512"/>
      <c r="E3512"/>
      <c r="F3512"/>
      <c r="G3512"/>
      <c r="H3512"/>
      <c r="I3512"/>
      <c r="J3512"/>
      <c r="K3512" s="91"/>
      <c r="L3512" s="91"/>
      <c r="M3512" s="91"/>
      <c r="R3512"/>
      <c r="S3512"/>
      <c r="T3512"/>
      <c r="U3512"/>
      <c r="V3512"/>
      <c r="W3512"/>
      <c r="X3512"/>
      <c r="Y3512"/>
      <c r="Z3512"/>
      <c r="AA3512"/>
      <c r="AB3512"/>
      <c r="AC3512"/>
    </row>
    <row r="3513" spans="2:29" s="14" customFormat="1" x14ac:dyDescent="0.25">
      <c r="B3513"/>
      <c r="C3513"/>
      <c r="D3513"/>
      <c r="E3513"/>
      <c r="F3513"/>
      <c r="G3513"/>
      <c r="H3513"/>
      <c r="I3513"/>
      <c r="J3513"/>
      <c r="K3513" s="91"/>
      <c r="L3513" s="91"/>
      <c r="M3513" s="91"/>
      <c r="R3513"/>
      <c r="S3513"/>
      <c r="T3513"/>
      <c r="U3513"/>
      <c r="V3513"/>
      <c r="W3513"/>
      <c r="X3513"/>
      <c r="Y3513"/>
      <c r="Z3513"/>
      <c r="AA3513"/>
      <c r="AB3513"/>
      <c r="AC3513"/>
    </row>
    <row r="3514" spans="2:29" s="14" customFormat="1" x14ac:dyDescent="0.25">
      <c r="B3514"/>
      <c r="C3514"/>
      <c r="D3514"/>
      <c r="E3514"/>
      <c r="F3514"/>
      <c r="G3514"/>
      <c r="H3514"/>
      <c r="I3514"/>
      <c r="J3514"/>
      <c r="K3514" s="91"/>
      <c r="L3514" s="91"/>
      <c r="M3514" s="91"/>
      <c r="R3514"/>
      <c r="S3514"/>
      <c r="T3514"/>
      <c r="U3514"/>
      <c r="V3514"/>
      <c r="W3514"/>
      <c r="X3514"/>
      <c r="Y3514"/>
      <c r="Z3514"/>
      <c r="AA3514"/>
      <c r="AB3514"/>
      <c r="AC3514"/>
    </row>
    <row r="3515" spans="2:29" s="14" customFormat="1" x14ac:dyDescent="0.25">
      <c r="B3515"/>
      <c r="C3515"/>
      <c r="D3515"/>
      <c r="E3515"/>
      <c r="F3515"/>
      <c r="G3515"/>
      <c r="H3515"/>
      <c r="I3515"/>
      <c r="J3515"/>
      <c r="K3515" s="91"/>
      <c r="L3515" s="91"/>
      <c r="M3515" s="91"/>
      <c r="R3515"/>
      <c r="S3515"/>
      <c r="T3515"/>
      <c r="U3515"/>
      <c r="V3515"/>
      <c r="W3515"/>
      <c r="X3515"/>
      <c r="Y3515"/>
      <c r="Z3515"/>
      <c r="AA3515"/>
      <c r="AB3515"/>
      <c r="AC3515"/>
    </row>
    <row r="3516" spans="2:29" s="14" customFormat="1" x14ac:dyDescent="0.25">
      <c r="B3516"/>
      <c r="C3516"/>
      <c r="D3516"/>
      <c r="E3516"/>
      <c r="F3516"/>
      <c r="G3516"/>
      <c r="H3516"/>
      <c r="I3516"/>
      <c r="J3516"/>
      <c r="K3516" s="91"/>
      <c r="L3516" s="91"/>
      <c r="M3516" s="91"/>
      <c r="R3516"/>
      <c r="S3516"/>
      <c r="T3516"/>
      <c r="U3516"/>
      <c r="V3516"/>
      <c r="W3516"/>
      <c r="X3516"/>
      <c r="Y3516"/>
      <c r="Z3516"/>
      <c r="AA3516"/>
      <c r="AB3516"/>
      <c r="AC3516"/>
    </row>
    <row r="3517" spans="2:29" s="14" customFormat="1" x14ac:dyDescent="0.25">
      <c r="B3517"/>
      <c r="C3517"/>
      <c r="D3517"/>
      <c r="E3517"/>
      <c r="F3517"/>
      <c r="G3517"/>
      <c r="H3517"/>
      <c r="I3517"/>
      <c r="J3517"/>
      <c r="K3517" s="91"/>
      <c r="L3517" s="91"/>
      <c r="M3517" s="91"/>
      <c r="R3517"/>
      <c r="S3517"/>
      <c r="T3517"/>
      <c r="U3517"/>
      <c r="V3517"/>
      <c r="W3517"/>
      <c r="X3517"/>
      <c r="Y3517"/>
      <c r="Z3517"/>
      <c r="AA3517"/>
      <c r="AB3517"/>
      <c r="AC3517"/>
    </row>
    <row r="3518" spans="2:29" s="14" customFormat="1" x14ac:dyDescent="0.25">
      <c r="B3518"/>
      <c r="C3518"/>
      <c r="D3518"/>
      <c r="E3518"/>
      <c r="F3518"/>
      <c r="G3518"/>
      <c r="H3518"/>
      <c r="I3518"/>
      <c r="J3518"/>
      <c r="K3518" s="91"/>
      <c r="L3518" s="91"/>
      <c r="M3518" s="91"/>
      <c r="R3518"/>
      <c r="S3518"/>
      <c r="T3518"/>
      <c r="U3518"/>
      <c r="V3518"/>
      <c r="W3518"/>
      <c r="X3518"/>
      <c r="Y3518"/>
      <c r="Z3518"/>
      <c r="AA3518"/>
      <c r="AB3518"/>
      <c r="AC3518"/>
    </row>
    <row r="3519" spans="2:29" s="14" customFormat="1" x14ac:dyDescent="0.25">
      <c r="B3519"/>
      <c r="C3519"/>
      <c r="D3519"/>
      <c r="E3519"/>
      <c r="F3519"/>
      <c r="G3519"/>
      <c r="H3519"/>
      <c r="I3519"/>
      <c r="J3519"/>
      <c r="K3519" s="91"/>
      <c r="L3519" s="91"/>
      <c r="M3519" s="91"/>
      <c r="R3519"/>
      <c r="S3519"/>
      <c r="T3519"/>
      <c r="U3519"/>
      <c r="V3519"/>
      <c r="W3519"/>
      <c r="X3519"/>
      <c r="Y3519"/>
      <c r="Z3519"/>
      <c r="AA3519"/>
      <c r="AB3519"/>
      <c r="AC3519"/>
    </row>
    <row r="3520" spans="2:29" s="14" customFormat="1" x14ac:dyDescent="0.25">
      <c r="B3520"/>
      <c r="C3520"/>
      <c r="D3520"/>
      <c r="E3520"/>
      <c r="F3520"/>
      <c r="G3520"/>
      <c r="H3520"/>
      <c r="I3520"/>
      <c r="J3520"/>
      <c r="K3520" s="91"/>
      <c r="L3520" s="91"/>
      <c r="M3520" s="91"/>
      <c r="R3520"/>
      <c r="S3520"/>
      <c r="T3520"/>
      <c r="U3520"/>
      <c r="V3520"/>
      <c r="W3520"/>
      <c r="X3520"/>
      <c r="Y3520"/>
      <c r="Z3520"/>
      <c r="AA3520"/>
      <c r="AB3520"/>
      <c r="AC3520"/>
    </row>
    <row r="3521" spans="2:29" s="14" customFormat="1" x14ac:dyDescent="0.25">
      <c r="B3521"/>
      <c r="C3521"/>
      <c r="D3521"/>
      <c r="E3521"/>
      <c r="F3521"/>
      <c r="G3521"/>
      <c r="H3521"/>
      <c r="I3521"/>
      <c r="J3521"/>
      <c r="K3521" s="91"/>
      <c r="L3521" s="91"/>
      <c r="M3521" s="91"/>
      <c r="R3521"/>
      <c r="S3521"/>
      <c r="T3521"/>
      <c r="U3521"/>
      <c r="V3521"/>
      <c r="W3521"/>
      <c r="X3521"/>
      <c r="Y3521"/>
      <c r="Z3521"/>
      <c r="AA3521"/>
      <c r="AB3521"/>
      <c r="AC3521"/>
    </row>
    <row r="3522" spans="2:29" s="14" customFormat="1" x14ac:dyDescent="0.25">
      <c r="B3522"/>
      <c r="C3522"/>
      <c r="D3522"/>
      <c r="E3522"/>
      <c r="F3522"/>
      <c r="G3522"/>
      <c r="H3522"/>
      <c r="I3522"/>
      <c r="J3522"/>
      <c r="K3522" s="91"/>
      <c r="L3522" s="91"/>
      <c r="M3522" s="91"/>
      <c r="R3522"/>
      <c r="S3522"/>
      <c r="T3522"/>
      <c r="U3522"/>
      <c r="V3522"/>
      <c r="W3522"/>
      <c r="X3522"/>
      <c r="Y3522"/>
      <c r="Z3522"/>
      <c r="AA3522"/>
      <c r="AB3522"/>
      <c r="AC3522"/>
    </row>
    <row r="3523" spans="2:29" s="14" customFormat="1" x14ac:dyDescent="0.25">
      <c r="B3523"/>
      <c r="C3523"/>
      <c r="D3523"/>
      <c r="E3523"/>
      <c r="F3523"/>
      <c r="G3523"/>
      <c r="H3523"/>
      <c r="I3523"/>
      <c r="J3523"/>
      <c r="K3523" s="91"/>
      <c r="L3523" s="91"/>
      <c r="M3523" s="91"/>
      <c r="R3523"/>
      <c r="S3523"/>
      <c r="T3523"/>
      <c r="U3523"/>
      <c r="V3523"/>
      <c r="W3523"/>
      <c r="X3523"/>
      <c r="Y3523"/>
      <c r="Z3523"/>
      <c r="AA3523"/>
      <c r="AB3523"/>
      <c r="AC3523"/>
    </row>
    <row r="3524" spans="2:29" s="14" customFormat="1" x14ac:dyDescent="0.25">
      <c r="B3524"/>
      <c r="C3524"/>
      <c r="D3524"/>
      <c r="E3524"/>
      <c r="F3524"/>
      <c r="G3524"/>
      <c r="H3524"/>
      <c r="I3524"/>
      <c r="J3524"/>
      <c r="K3524" s="91"/>
      <c r="L3524" s="91"/>
      <c r="M3524" s="91"/>
      <c r="R3524"/>
      <c r="S3524"/>
      <c r="T3524"/>
      <c r="U3524"/>
      <c r="V3524"/>
      <c r="W3524"/>
      <c r="X3524"/>
      <c r="Y3524"/>
      <c r="Z3524"/>
      <c r="AA3524"/>
      <c r="AB3524"/>
      <c r="AC3524"/>
    </row>
    <row r="3525" spans="2:29" s="14" customFormat="1" x14ac:dyDescent="0.25">
      <c r="B3525"/>
      <c r="C3525"/>
      <c r="D3525"/>
      <c r="E3525"/>
      <c r="F3525"/>
      <c r="G3525"/>
      <c r="H3525"/>
      <c r="I3525"/>
      <c r="J3525"/>
      <c r="K3525" s="91"/>
      <c r="L3525" s="91"/>
      <c r="M3525" s="91"/>
      <c r="R3525"/>
      <c r="S3525"/>
      <c r="T3525"/>
      <c r="U3525"/>
      <c r="V3525"/>
      <c r="W3525"/>
      <c r="X3525"/>
      <c r="Y3525"/>
      <c r="Z3525"/>
      <c r="AA3525"/>
      <c r="AB3525"/>
      <c r="AC3525"/>
    </row>
    <row r="3526" spans="2:29" s="14" customFormat="1" x14ac:dyDescent="0.25">
      <c r="B3526"/>
      <c r="C3526"/>
      <c r="D3526"/>
      <c r="E3526"/>
      <c r="F3526"/>
      <c r="G3526"/>
      <c r="H3526"/>
      <c r="I3526"/>
      <c r="J3526"/>
      <c r="K3526" s="91"/>
      <c r="L3526" s="91"/>
      <c r="M3526" s="91"/>
      <c r="R3526"/>
      <c r="S3526"/>
      <c r="T3526"/>
      <c r="U3526"/>
      <c r="V3526"/>
      <c r="W3526"/>
      <c r="X3526"/>
      <c r="Y3526"/>
      <c r="Z3526"/>
      <c r="AA3526"/>
      <c r="AB3526"/>
      <c r="AC3526"/>
    </row>
    <row r="3527" spans="2:29" s="14" customFormat="1" x14ac:dyDescent="0.25">
      <c r="B3527"/>
      <c r="C3527"/>
      <c r="D3527"/>
      <c r="E3527"/>
      <c r="F3527"/>
      <c r="G3527"/>
      <c r="H3527"/>
      <c r="I3527"/>
      <c r="J3527"/>
      <c r="K3527" s="91"/>
      <c r="L3527" s="91"/>
      <c r="M3527" s="91"/>
      <c r="R3527"/>
      <c r="S3527"/>
      <c r="T3527"/>
      <c r="U3527"/>
      <c r="V3527"/>
      <c r="W3527"/>
      <c r="X3527"/>
      <c r="Y3527"/>
      <c r="Z3527"/>
      <c r="AA3527"/>
      <c r="AB3527"/>
      <c r="AC3527"/>
    </row>
    <row r="3528" spans="2:29" s="14" customFormat="1" x14ac:dyDescent="0.25">
      <c r="B3528"/>
      <c r="C3528"/>
      <c r="D3528"/>
      <c r="E3528"/>
      <c r="F3528"/>
      <c r="G3528"/>
      <c r="H3528"/>
      <c r="I3528"/>
      <c r="J3528"/>
      <c r="K3528" s="91"/>
      <c r="L3528" s="91"/>
      <c r="M3528" s="91"/>
      <c r="R3528"/>
      <c r="S3528"/>
      <c r="T3528"/>
      <c r="U3528"/>
      <c r="V3528"/>
      <c r="W3528"/>
      <c r="X3528"/>
      <c r="Y3528"/>
      <c r="Z3528"/>
      <c r="AA3528"/>
      <c r="AB3528"/>
      <c r="AC3528"/>
    </row>
    <row r="3529" spans="2:29" s="14" customFormat="1" x14ac:dyDescent="0.25">
      <c r="B3529"/>
      <c r="C3529"/>
      <c r="D3529"/>
      <c r="E3529"/>
      <c r="F3529"/>
      <c r="G3529"/>
      <c r="H3529"/>
      <c r="I3529"/>
      <c r="J3529"/>
      <c r="K3529" s="91"/>
      <c r="L3529" s="91"/>
      <c r="M3529" s="91"/>
      <c r="R3529"/>
      <c r="S3529"/>
      <c r="T3529"/>
      <c r="U3529"/>
      <c r="V3529"/>
      <c r="W3529"/>
      <c r="X3529"/>
      <c r="Y3529"/>
      <c r="Z3529"/>
      <c r="AA3529"/>
      <c r="AB3529"/>
      <c r="AC3529"/>
    </row>
    <row r="3530" spans="2:29" s="14" customFormat="1" x14ac:dyDescent="0.25">
      <c r="B3530"/>
      <c r="C3530"/>
      <c r="D3530"/>
      <c r="E3530"/>
      <c r="F3530"/>
      <c r="G3530"/>
      <c r="H3530"/>
      <c r="I3530"/>
      <c r="J3530"/>
      <c r="K3530" s="91"/>
      <c r="L3530" s="91"/>
      <c r="M3530" s="91"/>
      <c r="R3530"/>
      <c r="S3530"/>
      <c r="T3530"/>
      <c r="U3530"/>
      <c r="V3530"/>
      <c r="W3530"/>
      <c r="X3530"/>
      <c r="Y3530"/>
      <c r="Z3530"/>
      <c r="AA3530"/>
      <c r="AB3530"/>
      <c r="AC3530"/>
    </row>
    <row r="3531" spans="2:29" s="14" customFormat="1" x14ac:dyDescent="0.25">
      <c r="B3531"/>
      <c r="C3531"/>
      <c r="D3531"/>
      <c r="E3531"/>
      <c r="F3531"/>
      <c r="G3531"/>
      <c r="H3531"/>
      <c r="I3531"/>
      <c r="J3531"/>
      <c r="K3531" s="91"/>
      <c r="L3531" s="91"/>
      <c r="M3531" s="91"/>
      <c r="R3531"/>
      <c r="S3531"/>
      <c r="T3531"/>
      <c r="U3531"/>
      <c r="V3531"/>
      <c r="W3531"/>
      <c r="X3531"/>
      <c r="Y3531"/>
      <c r="Z3531"/>
      <c r="AA3531"/>
      <c r="AB3531"/>
      <c r="AC3531"/>
    </row>
    <row r="3532" spans="2:29" s="14" customFormat="1" x14ac:dyDescent="0.25">
      <c r="B3532"/>
      <c r="C3532"/>
      <c r="D3532"/>
      <c r="E3532"/>
      <c r="F3532"/>
      <c r="G3532"/>
      <c r="H3532"/>
      <c r="I3532"/>
      <c r="J3532"/>
      <c r="K3532" s="91"/>
      <c r="L3532" s="91"/>
      <c r="M3532" s="91"/>
      <c r="R3532"/>
      <c r="S3532"/>
      <c r="T3532"/>
      <c r="U3532"/>
      <c r="V3532"/>
      <c r="W3532"/>
      <c r="X3532"/>
      <c r="Y3532"/>
      <c r="Z3532"/>
      <c r="AA3532"/>
      <c r="AB3532"/>
      <c r="AC3532"/>
    </row>
    <row r="3533" spans="2:29" s="14" customFormat="1" x14ac:dyDescent="0.25">
      <c r="B3533"/>
      <c r="C3533"/>
      <c r="D3533"/>
      <c r="E3533"/>
      <c r="F3533"/>
      <c r="G3533"/>
      <c r="H3533"/>
      <c r="I3533"/>
      <c r="J3533"/>
      <c r="K3533" s="91"/>
      <c r="L3533" s="91"/>
      <c r="M3533" s="91"/>
      <c r="R3533"/>
      <c r="S3533"/>
      <c r="T3533"/>
      <c r="U3533"/>
      <c r="V3533"/>
      <c r="W3533"/>
      <c r="X3533"/>
      <c r="Y3533"/>
      <c r="Z3533"/>
      <c r="AA3533"/>
      <c r="AB3533"/>
      <c r="AC3533"/>
    </row>
    <row r="3534" spans="2:29" s="14" customFormat="1" x14ac:dyDescent="0.25">
      <c r="B3534"/>
      <c r="C3534"/>
      <c r="D3534"/>
      <c r="E3534"/>
      <c r="F3534"/>
      <c r="G3534"/>
      <c r="H3534"/>
      <c r="I3534"/>
      <c r="J3534"/>
      <c r="K3534" s="91"/>
      <c r="L3534" s="91"/>
      <c r="M3534" s="91"/>
      <c r="R3534"/>
      <c r="S3534"/>
      <c r="T3534"/>
      <c r="U3534"/>
      <c r="V3534"/>
      <c r="W3534"/>
      <c r="X3534"/>
      <c r="Y3534"/>
      <c r="Z3534"/>
      <c r="AA3534"/>
      <c r="AB3534"/>
      <c r="AC3534"/>
    </row>
    <row r="3535" spans="2:29" s="14" customFormat="1" x14ac:dyDescent="0.25">
      <c r="B3535"/>
      <c r="C3535"/>
      <c r="D3535"/>
      <c r="E3535"/>
      <c r="F3535"/>
      <c r="G3535"/>
      <c r="H3535"/>
      <c r="I3535"/>
      <c r="J3535"/>
      <c r="K3535" s="91"/>
      <c r="L3535" s="91"/>
      <c r="M3535" s="91"/>
      <c r="R3535"/>
      <c r="S3535"/>
      <c r="T3535"/>
      <c r="U3535"/>
      <c r="V3535"/>
      <c r="W3535"/>
      <c r="X3535"/>
      <c r="Y3535"/>
      <c r="Z3535"/>
      <c r="AA3535"/>
      <c r="AB3535"/>
      <c r="AC3535"/>
    </row>
    <row r="3536" spans="2:29" s="14" customFormat="1" x14ac:dyDescent="0.25">
      <c r="B3536"/>
      <c r="C3536"/>
      <c r="D3536"/>
      <c r="E3536"/>
      <c r="F3536"/>
      <c r="G3536"/>
      <c r="H3536"/>
      <c r="I3536"/>
      <c r="J3536"/>
      <c r="K3536" s="91"/>
      <c r="L3536" s="91"/>
      <c r="M3536" s="91"/>
      <c r="R3536"/>
      <c r="S3536"/>
      <c r="T3536"/>
      <c r="U3536"/>
      <c r="V3536"/>
      <c r="W3536"/>
      <c r="X3536"/>
      <c r="Y3536"/>
      <c r="Z3536"/>
      <c r="AA3536"/>
      <c r="AB3536"/>
      <c r="AC3536"/>
    </row>
    <row r="3537" spans="2:29" s="14" customFormat="1" x14ac:dyDescent="0.25">
      <c r="B3537"/>
      <c r="C3537"/>
      <c r="D3537"/>
      <c r="E3537"/>
      <c r="F3537"/>
      <c r="G3537"/>
      <c r="H3537"/>
      <c r="I3537"/>
      <c r="J3537"/>
      <c r="K3537" s="91"/>
      <c r="L3537" s="91"/>
      <c r="M3537" s="91"/>
      <c r="R3537"/>
      <c r="S3537"/>
      <c r="T3537"/>
      <c r="U3537"/>
      <c r="V3537"/>
      <c r="W3537"/>
      <c r="X3537"/>
      <c r="Y3537"/>
      <c r="Z3537"/>
      <c r="AA3537"/>
      <c r="AB3537"/>
      <c r="AC3537"/>
    </row>
    <row r="3538" spans="2:29" s="14" customFormat="1" x14ac:dyDescent="0.25">
      <c r="B3538"/>
      <c r="C3538"/>
      <c r="D3538"/>
      <c r="E3538"/>
      <c r="F3538"/>
      <c r="G3538"/>
      <c r="H3538"/>
      <c r="I3538"/>
      <c r="J3538"/>
      <c r="K3538" s="91"/>
      <c r="L3538" s="91"/>
      <c r="M3538" s="91"/>
      <c r="R3538"/>
      <c r="S3538"/>
      <c r="T3538"/>
      <c r="U3538"/>
      <c r="V3538"/>
      <c r="W3538"/>
      <c r="X3538"/>
      <c r="Y3538"/>
      <c r="Z3538"/>
      <c r="AA3538"/>
      <c r="AB3538"/>
      <c r="AC3538"/>
    </row>
    <row r="3539" spans="2:29" s="14" customFormat="1" x14ac:dyDescent="0.25">
      <c r="B3539"/>
      <c r="C3539"/>
      <c r="D3539"/>
      <c r="E3539"/>
      <c r="F3539"/>
      <c r="G3539"/>
      <c r="H3539"/>
      <c r="I3539"/>
      <c r="J3539"/>
      <c r="K3539" s="91"/>
      <c r="L3539" s="91"/>
      <c r="M3539" s="91"/>
      <c r="R3539"/>
      <c r="S3539"/>
      <c r="T3539"/>
      <c r="U3539"/>
      <c r="V3539"/>
      <c r="W3539"/>
      <c r="X3539"/>
      <c r="Y3539"/>
      <c r="Z3539"/>
      <c r="AA3539"/>
      <c r="AB3539"/>
      <c r="AC3539"/>
    </row>
    <row r="3540" spans="2:29" s="14" customFormat="1" x14ac:dyDescent="0.25">
      <c r="B3540"/>
      <c r="C3540"/>
      <c r="D3540"/>
      <c r="E3540"/>
      <c r="F3540"/>
      <c r="G3540"/>
      <c r="H3540"/>
      <c r="I3540"/>
      <c r="J3540"/>
      <c r="K3540" s="91"/>
      <c r="L3540" s="91"/>
      <c r="M3540" s="91"/>
      <c r="R3540"/>
      <c r="S3540"/>
      <c r="T3540"/>
      <c r="U3540"/>
      <c r="V3540"/>
      <c r="W3540"/>
      <c r="X3540"/>
      <c r="Y3540"/>
      <c r="Z3540"/>
      <c r="AA3540"/>
      <c r="AB3540"/>
      <c r="AC3540"/>
    </row>
    <row r="3541" spans="2:29" s="14" customFormat="1" x14ac:dyDescent="0.25">
      <c r="B3541"/>
      <c r="C3541"/>
      <c r="D3541"/>
      <c r="E3541"/>
      <c r="F3541"/>
      <c r="G3541"/>
      <c r="H3541"/>
      <c r="I3541"/>
      <c r="J3541"/>
      <c r="K3541" s="91"/>
      <c r="L3541" s="91"/>
      <c r="M3541" s="91"/>
      <c r="R3541"/>
      <c r="S3541"/>
      <c r="T3541"/>
      <c r="U3541"/>
      <c r="V3541"/>
      <c r="W3541"/>
      <c r="X3541"/>
      <c r="Y3541"/>
      <c r="Z3541"/>
      <c r="AA3541"/>
      <c r="AB3541"/>
      <c r="AC3541"/>
    </row>
    <row r="3542" spans="2:29" s="14" customFormat="1" x14ac:dyDescent="0.25">
      <c r="B3542"/>
      <c r="C3542"/>
      <c r="D3542"/>
      <c r="E3542"/>
      <c r="F3542"/>
      <c r="G3542"/>
      <c r="H3542"/>
      <c r="I3542"/>
      <c r="J3542"/>
      <c r="K3542" s="91"/>
      <c r="L3542" s="91"/>
      <c r="M3542" s="91"/>
      <c r="R3542"/>
      <c r="S3542"/>
      <c r="T3542"/>
      <c r="U3542"/>
      <c r="V3542"/>
      <c r="W3542"/>
      <c r="X3542"/>
      <c r="Y3542"/>
      <c r="Z3542"/>
      <c r="AA3542"/>
      <c r="AB3542"/>
      <c r="AC3542"/>
    </row>
    <row r="3543" spans="2:29" s="14" customFormat="1" x14ac:dyDescent="0.25">
      <c r="B3543"/>
      <c r="C3543"/>
      <c r="D3543"/>
      <c r="E3543"/>
      <c r="F3543"/>
      <c r="G3543"/>
      <c r="H3543"/>
      <c r="I3543"/>
      <c r="J3543"/>
      <c r="K3543" s="91"/>
      <c r="L3543" s="91"/>
      <c r="M3543" s="91"/>
      <c r="R3543"/>
      <c r="S3543"/>
      <c r="T3543"/>
      <c r="U3543"/>
      <c r="V3543"/>
      <c r="W3543"/>
      <c r="X3543"/>
      <c r="Y3543"/>
      <c r="Z3543"/>
      <c r="AA3543"/>
      <c r="AB3543"/>
      <c r="AC3543"/>
    </row>
    <row r="3544" spans="2:29" s="14" customFormat="1" x14ac:dyDescent="0.25">
      <c r="B3544"/>
      <c r="C3544"/>
      <c r="D3544"/>
      <c r="E3544"/>
      <c r="F3544"/>
      <c r="G3544"/>
      <c r="H3544"/>
      <c r="I3544"/>
      <c r="J3544"/>
      <c r="K3544" s="91"/>
      <c r="L3544" s="91"/>
      <c r="M3544" s="91"/>
      <c r="R3544"/>
      <c r="S3544"/>
      <c r="T3544"/>
      <c r="U3544"/>
      <c r="V3544"/>
      <c r="W3544"/>
      <c r="X3544"/>
      <c r="Y3544"/>
      <c r="Z3544"/>
      <c r="AA3544"/>
      <c r="AB3544"/>
      <c r="AC3544"/>
    </row>
    <row r="3545" spans="2:29" s="14" customFormat="1" x14ac:dyDescent="0.25">
      <c r="B3545"/>
      <c r="C3545"/>
      <c r="D3545"/>
      <c r="E3545"/>
      <c r="F3545"/>
      <c r="G3545"/>
      <c r="H3545"/>
      <c r="I3545"/>
      <c r="J3545"/>
      <c r="K3545" s="91"/>
      <c r="L3545" s="91"/>
      <c r="M3545" s="91"/>
      <c r="R3545"/>
      <c r="S3545"/>
      <c r="T3545"/>
      <c r="U3545"/>
      <c r="V3545"/>
      <c r="W3545"/>
      <c r="X3545"/>
      <c r="Y3545"/>
      <c r="Z3545"/>
      <c r="AA3545"/>
      <c r="AB3545"/>
      <c r="AC3545"/>
    </row>
    <row r="3546" spans="2:29" s="14" customFormat="1" x14ac:dyDescent="0.25">
      <c r="B3546"/>
      <c r="C3546"/>
      <c r="D3546"/>
      <c r="E3546"/>
      <c r="F3546"/>
      <c r="G3546"/>
      <c r="H3546"/>
      <c r="I3546"/>
      <c r="J3546"/>
      <c r="K3546" s="91"/>
      <c r="L3546" s="91"/>
      <c r="M3546" s="91"/>
      <c r="R3546"/>
      <c r="S3546"/>
      <c r="T3546"/>
      <c r="U3546"/>
      <c r="V3546"/>
      <c r="W3546"/>
      <c r="X3546"/>
      <c r="Y3546"/>
      <c r="Z3546"/>
      <c r="AA3546"/>
      <c r="AB3546"/>
      <c r="AC3546"/>
    </row>
    <row r="3547" spans="2:29" s="14" customFormat="1" x14ac:dyDescent="0.25">
      <c r="B3547"/>
      <c r="C3547"/>
      <c r="D3547"/>
      <c r="E3547"/>
      <c r="F3547"/>
      <c r="G3547"/>
      <c r="H3547"/>
      <c r="I3547"/>
      <c r="J3547"/>
      <c r="K3547" s="91"/>
      <c r="L3547" s="91"/>
      <c r="M3547" s="91"/>
      <c r="R3547"/>
      <c r="S3547"/>
      <c r="T3547"/>
      <c r="U3547"/>
      <c r="V3547"/>
      <c r="W3547"/>
      <c r="X3547"/>
      <c r="Y3547"/>
      <c r="Z3547"/>
      <c r="AA3547"/>
      <c r="AB3547"/>
      <c r="AC3547"/>
    </row>
    <row r="3548" spans="2:29" s="14" customFormat="1" x14ac:dyDescent="0.25">
      <c r="B3548"/>
      <c r="C3548"/>
      <c r="D3548"/>
      <c r="E3548"/>
      <c r="F3548"/>
      <c r="G3548"/>
      <c r="H3548"/>
      <c r="I3548"/>
      <c r="J3548"/>
      <c r="K3548" s="91"/>
      <c r="L3548" s="91"/>
      <c r="M3548" s="91"/>
      <c r="R3548"/>
      <c r="S3548"/>
      <c r="T3548"/>
      <c r="U3548"/>
      <c r="V3548"/>
      <c r="W3548"/>
      <c r="X3548"/>
      <c r="Y3548"/>
      <c r="Z3548"/>
      <c r="AA3548"/>
      <c r="AB3548"/>
      <c r="AC3548"/>
    </row>
    <row r="3549" spans="2:29" s="14" customFormat="1" x14ac:dyDescent="0.25">
      <c r="B3549"/>
      <c r="C3549"/>
      <c r="D3549"/>
      <c r="E3549"/>
      <c r="F3549"/>
      <c r="G3549"/>
      <c r="H3549"/>
      <c r="I3549"/>
      <c r="J3549"/>
      <c r="K3549" s="91"/>
      <c r="L3549" s="91"/>
      <c r="M3549" s="91"/>
      <c r="R3549"/>
      <c r="S3549"/>
      <c r="T3549"/>
      <c r="U3549"/>
      <c r="V3549"/>
      <c r="W3549"/>
      <c r="X3549"/>
      <c r="Y3549"/>
      <c r="Z3549"/>
      <c r="AA3549"/>
      <c r="AB3549"/>
      <c r="AC3549"/>
    </row>
    <row r="3550" spans="2:29" s="14" customFormat="1" x14ac:dyDescent="0.25">
      <c r="B3550"/>
      <c r="C3550"/>
      <c r="D3550"/>
      <c r="E3550"/>
      <c r="F3550"/>
      <c r="G3550"/>
      <c r="H3550"/>
      <c r="I3550"/>
      <c r="J3550"/>
      <c r="K3550" s="91"/>
      <c r="L3550" s="91"/>
      <c r="M3550" s="91"/>
      <c r="R3550"/>
      <c r="S3550"/>
      <c r="T3550"/>
      <c r="U3550"/>
      <c r="V3550"/>
      <c r="W3550"/>
      <c r="X3550"/>
      <c r="Y3550"/>
      <c r="Z3550"/>
      <c r="AA3550"/>
      <c r="AB3550"/>
      <c r="AC3550"/>
    </row>
    <row r="3551" spans="2:29" s="14" customFormat="1" x14ac:dyDescent="0.25">
      <c r="B3551"/>
      <c r="C3551"/>
      <c r="D3551"/>
      <c r="E3551"/>
      <c r="F3551"/>
      <c r="G3551"/>
      <c r="H3551"/>
      <c r="I3551"/>
      <c r="J3551"/>
      <c r="K3551" s="91"/>
      <c r="L3551" s="91"/>
      <c r="M3551" s="91"/>
      <c r="R3551"/>
      <c r="S3551"/>
      <c r="T3551"/>
      <c r="U3551"/>
      <c r="V3551"/>
      <c r="W3551"/>
      <c r="X3551"/>
      <c r="Y3551"/>
      <c r="Z3551"/>
      <c r="AA3551"/>
      <c r="AB3551"/>
      <c r="AC3551"/>
    </row>
    <row r="3552" spans="2:29" s="14" customFormat="1" x14ac:dyDescent="0.25">
      <c r="B3552"/>
      <c r="C3552"/>
      <c r="D3552"/>
      <c r="E3552"/>
      <c r="F3552"/>
      <c r="G3552"/>
      <c r="H3552"/>
      <c r="I3552"/>
      <c r="J3552"/>
      <c r="K3552" s="91"/>
      <c r="L3552" s="91"/>
      <c r="M3552" s="91"/>
      <c r="R3552"/>
      <c r="S3552"/>
      <c r="T3552"/>
      <c r="U3552"/>
      <c r="V3552"/>
      <c r="W3552"/>
      <c r="X3552"/>
      <c r="Y3552"/>
      <c r="Z3552"/>
      <c r="AA3552"/>
      <c r="AB3552"/>
      <c r="AC3552"/>
    </row>
    <row r="3553" spans="2:29" s="14" customFormat="1" x14ac:dyDescent="0.25">
      <c r="B3553"/>
      <c r="C3553"/>
      <c r="D3553"/>
      <c r="E3553"/>
      <c r="F3553"/>
      <c r="G3553"/>
      <c r="H3553"/>
      <c r="I3553"/>
      <c r="J3553"/>
      <c r="K3553" s="91"/>
      <c r="L3553" s="91"/>
      <c r="M3553" s="91"/>
      <c r="R3553"/>
      <c r="S3553"/>
      <c r="T3553"/>
      <c r="U3553"/>
      <c r="V3553"/>
      <c r="W3553"/>
      <c r="X3553"/>
      <c r="Y3553"/>
      <c r="Z3553"/>
      <c r="AA3553"/>
      <c r="AB3553"/>
      <c r="AC3553"/>
    </row>
    <row r="3554" spans="2:29" s="14" customFormat="1" x14ac:dyDescent="0.25">
      <c r="B3554"/>
      <c r="C3554"/>
      <c r="D3554"/>
      <c r="E3554"/>
      <c r="F3554"/>
      <c r="G3554"/>
      <c r="H3554"/>
      <c r="I3554"/>
      <c r="J3554"/>
      <c r="K3554" s="91"/>
      <c r="L3554" s="91"/>
      <c r="M3554" s="91"/>
      <c r="R3554"/>
      <c r="S3554"/>
      <c r="T3554"/>
      <c r="U3554"/>
      <c r="V3554"/>
      <c r="W3554"/>
      <c r="X3554"/>
      <c r="Y3554"/>
      <c r="Z3554"/>
      <c r="AA3554"/>
      <c r="AB3554"/>
      <c r="AC3554"/>
    </row>
    <row r="3555" spans="2:29" s="14" customFormat="1" x14ac:dyDescent="0.25">
      <c r="B3555"/>
      <c r="C3555"/>
      <c r="D3555"/>
      <c r="E3555"/>
      <c r="F3555"/>
      <c r="G3555"/>
      <c r="H3555"/>
      <c r="I3555"/>
      <c r="J3555"/>
      <c r="K3555" s="91"/>
      <c r="L3555" s="91"/>
      <c r="M3555" s="91"/>
      <c r="R3555"/>
      <c r="S3555"/>
      <c r="T3555"/>
      <c r="U3555"/>
      <c r="V3555"/>
      <c r="W3555"/>
      <c r="X3555"/>
      <c r="Y3555"/>
      <c r="Z3555"/>
      <c r="AA3555"/>
      <c r="AB3555"/>
      <c r="AC3555"/>
    </row>
    <row r="3556" spans="2:29" s="14" customFormat="1" x14ac:dyDescent="0.25">
      <c r="B3556"/>
      <c r="C3556"/>
      <c r="D3556"/>
      <c r="E3556"/>
      <c r="F3556"/>
      <c r="G3556"/>
      <c r="H3556"/>
      <c r="I3556"/>
      <c r="J3556"/>
      <c r="K3556" s="91"/>
      <c r="L3556" s="91"/>
      <c r="M3556" s="91"/>
      <c r="R3556"/>
      <c r="S3556"/>
      <c r="T3556"/>
      <c r="U3556"/>
      <c r="V3556"/>
      <c r="W3556"/>
      <c r="X3556"/>
      <c r="Y3556"/>
      <c r="Z3556"/>
      <c r="AA3556"/>
      <c r="AB3556"/>
      <c r="AC3556"/>
    </row>
    <row r="3557" spans="2:29" s="14" customFormat="1" x14ac:dyDescent="0.25">
      <c r="B3557"/>
      <c r="C3557"/>
      <c r="D3557"/>
      <c r="E3557"/>
      <c r="F3557"/>
      <c r="G3557"/>
      <c r="H3557"/>
      <c r="I3557"/>
      <c r="J3557"/>
      <c r="K3557" s="91"/>
      <c r="L3557" s="91"/>
      <c r="M3557" s="91"/>
      <c r="R3557"/>
      <c r="S3557"/>
      <c r="T3557"/>
      <c r="U3557"/>
      <c r="V3557"/>
      <c r="W3557"/>
      <c r="X3557"/>
      <c r="Y3557"/>
      <c r="Z3557"/>
      <c r="AA3557"/>
      <c r="AB3557"/>
      <c r="AC3557"/>
    </row>
    <row r="3558" spans="2:29" s="14" customFormat="1" x14ac:dyDescent="0.25">
      <c r="B3558"/>
      <c r="C3558"/>
      <c r="D3558"/>
      <c r="E3558"/>
      <c r="F3558"/>
      <c r="G3558"/>
      <c r="H3558"/>
      <c r="I3558"/>
      <c r="J3558"/>
      <c r="K3558" s="91"/>
      <c r="L3558" s="91"/>
      <c r="M3558" s="91"/>
      <c r="R3558"/>
      <c r="S3558"/>
      <c r="T3558"/>
      <c r="U3558"/>
      <c r="V3558"/>
      <c r="W3558"/>
      <c r="X3558"/>
      <c r="Y3558"/>
      <c r="Z3558"/>
      <c r="AA3558"/>
      <c r="AB3558"/>
      <c r="AC3558"/>
    </row>
    <row r="3559" spans="2:29" s="14" customFormat="1" x14ac:dyDescent="0.25">
      <c r="B3559"/>
      <c r="C3559"/>
      <c r="D3559"/>
      <c r="E3559"/>
      <c r="F3559"/>
      <c r="G3559"/>
      <c r="H3559"/>
      <c r="I3559"/>
      <c r="J3559"/>
      <c r="K3559" s="91"/>
      <c r="L3559" s="91"/>
      <c r="M3559" s="91"/>
      <c r="R3559"/>
      <c r="S3559"/>
      <c r="T3559"/>
      <c r="U3559"/>
      <c r="V3559"/>
      <c r="W3559"/>
      <c r="X3559"/>
      <c r="Y3559"/>
      <c r="Z3559"/>
      <c r="AA3559"/>
      <c r="AB3559"/>
      <c r="AC3559"/>
    </row>
    <row r="3560" spans="2:29" s="14" customFormat="1" x14ac:dyDescent="0.25">
      <c r="B3560"/>
      <c r="C3560"/>
      <c r="D3560"/>
      <c r="E3560"/>
      <c r="F3560"/>
      <c r="G3560"/>
      <c r="H3560"/>
      <c r="I3560"/>
      <c r="J3560"/>
      <c r="K3560" s="91"/>
      <c r="L3560" s="91"/>
      <c r="M3560" s="91"/>
      <c r="R3560"/>
      <c r="S3560"/>
      <c r="T3560"/>
      <c r="U3560"/>
      <c r="V3560"/>
      <c r="W3560"/>
      <c r="X3560"/>
      <c r="Y3560"/>
      <c r="Z3560"/>
      <c r="AA3560"/>
      <c r="AB3560"/>
      <c r="AC3560"/>
    </row>
    <row r="3561" spans="2:29" s="14" customFormat="1" x14ac:dyDescent="0.25">
      <c r="B3561"/>
      <c r="C3561"/>
      <c r="D3561"/>
      <c r="E3561"/>
      <c r="F3561"/>
      <c r="G3561"/>
      <c r="H3561"/>
      <c r="I3561"/>
      <c r="J3561"/>
      <c r="K3561" s="91"/>
      <c r="L3561" s="91"/>
      <c r="M3561" s="91"/>
      <c r="R3561"/>
      <c r="S3561"/>
      <c r="T3561"/>
      <c r="U3561"/>
      <c r="V3561"/>
      <c r="W3561"/>
      <c r="X3561"/>
      <c r="Y3561"/>
      <c r="Z3561"/>
      <c r="AA3561"/>
      <c r="AB3561"/>
      <c r="AC3561"/>
    </row>
    <row r="3562" spans="2:29" s="14" customFormat="1" x14ac:dyDescent="0.25">
      <c r="B3562"/>
      <c r="C3562"/>
      <c r="D3562"/>
      <c r="E3562"/>
      <c r="F3562"/>
      <c r="G3562"/>
      <c r="H3562"/>
      <c r="I3562"/>
      <c r="J3562"/>
      <c r="K3562" s="91"/>
      <c r="L3562" s="91"/>
      <c r="M3562" s="91"/>
      <c r="R3562"/>
      <c r="S3562"/>
      <c r="T3562"/>
      <c r="U3562"/>
      <c r="V3562"/>
      <c r="W3562"/>
      <c r="X3562"/>
      <c r="Y3562"/>
      <c r="Z3562"/>
      <c r="AA3562"/>
      <c r="AB3562"/>
      <c r="AC3562"/>
    </row>
    <row r="3563" spans="2:29" s="14" customFormat="1" x14ac:dyDescent="0.25">
      <c r="B3563"/>
      <c r="C3563"/>
      <c r="D3563"/>
      <c r="E3563"/>
      <c r="F3563"/>
      <c r="G3563"/>
      <c r="H3563"/>
      <c r="I3563"/>
      <c r="J3563"/>
      <c r="K3563" s="91"/>
      <c r="L3563" s="91"/>
      <c r="M3563" s="91"/>
      <c r="R3563"/>
      <c r="S3563"/>
      <c r="T3563"/>
      <c r="U3563"/>
      <c r="V3563"/>
      <c r="W3563"/>
      <c r="X3563"/>
      <c r="Y3563"/>
      <c r="Z3563"/>
      <c r="AA3563"/>
      <c r="AB3563"/>
      <c r="AC3563"/>
    </row>
    <row r="3564" spans="2:29" s="14" customFormat="1" x14ac:dyDescent="0.25">
      <c r="B3564"/>
      <c r="C3564"/>
      <c r="D3564"/>
      <c r="E3564"/>
      <c r="F3564"/>
      <c r="G3564"/>
      <c r="H3564"/>
      <c r="I3564"/>
      <c r="J3564"/>
      <c r="K3564" s="91"/>
      <c r="L3564" s="91"/>
      <c r="M3564" s="91"/>
      <c r="R3564"/>
      <c r="S3564"/>
      <c r="T3564"/>
      <c r="U3564"/>
      <c r="V3564"/>
      <c r="W3564"/>
      <c r="X3564"/>
      <c r="Y3564"/>
      <c r="Z3564"/>
      <c r="AA3564"/>
      <c r="AB3564"/>
      <c r="AC3564"/>
    </row>
    <row r="3565" spans="2:29" s="14" customFormat="1" x14ac:dyDescent="0.25">
      <c r="B3565"/>
      <c r="C3565"/>
      <c r="D3565"/>
      <c r="E3565"/>
      <c r="F3565"/>
      <c r="G3565"/>
      <c r="H3565"/>
      <c r="I3565"/>
      <c r="J3565"/>
      <c r="K3565" s="91"/>
      <c r="L3565" s="91"/>
      <c r="M3565" s="91"/>
      <c r="R3565"/>
      <c r="S3565"/>
      <c r="T3565"/>
      <c r="U3565"/>
      <c r="V3565"/>
      <c r="W3565"/>
      <c r="X3565"/>
      <c r="Y3565"/>
      <c r="Z3565"/>
      <c r="AA3565"/>
      <c r="AB3565"/>
      <c r="AC3565"/>
    </row>
    <row r="3566" spans="2:29" s="14" customFormat="1" x14ac:dyDescent="0.25">
      <c r="B3566"/>
      <c r="C3566"/>
      <c r="D3566"/>
      <c r="E3566"/>
      <c r="F3566"/>
      <c r="G3566"/>
      <c r="H3566"/>
      <c r="I3566"/>
      <c r="J3566"/>
      <c r="K3566" s="91"/>
      <c r="L3566" s="91"/>
      <c r="M3566" s="91"/>
      <c r="R3566"/>
      <c r="S3566"/>
      <c r="T3566"/>
      <c r="U3566"/>
      <c r="V3566"/>
      <c r="W3566"/>
      <c r="X3566"/>
      <c r="Y3566"/>
      <c r="Z3566"/>
      <c r="AA3566"/>
      <c r="AB3566"/>
      <c r="AC3566"/>
    </row>
    <row r="3567" spans="2:29" s="14" customFormat="1" x14ac:dyDescent="0.25">
      <c r="B3567"/>
      <c r="C3567"/>
      <c r="D3567"/>
      <c r="E3567"/>
      <c r="F3567"/>
      <c r="G3567"/>
      <c r="H3567"/>
      <c r="I3567"/>
      <c r="J3567"/>
      <c r="K3567" s="91"/>
      <c r="L3567" s="91"/>
      <c r="M3567" s="91"/>
      <c r="R3567"/>
      <c r="S3567"/>
      <c r="T3567"/>
      <c r="U3567"/>
      <c r="V3567"/>
      <c r="W3567"/>
      <c r="X3567"/>
      <c r="Y3567"/>
      <c r="Z3567"/>
      <c r="AA3567"/>
      <c r="AB3567"/>
      <c r="AC3567"/>
    </row>
    <row r="3568" spans="2:29" s="14" customFormat="1" x14ac:dyDescent="0.25">
      <c r="B3568"/>
      <c r="C3568"/>
      <c r="D3568"/>
      <c r="E3568"/>
      <c r="F3568"/>
      <c r="G3568"/>
      <c r="H3568"/>
      <c r="I3568"/>
      <c r="J3568"/>
      <c r="K3568" s="91"/>
      <c r="L3568" s="91"/>
      <c r="M3568" s="91"/>
      <c r="R3568"/>
      <c r="S3568"/>
      <c r="T3568"/>
      <c r="U3568"/>
      <c r="V3568"/>
      <c r="W3568"/>
      <c r="X3568"/>
      <c r="Y3568"/>
      <c r="Z3568"/>
      <c r="AA3568"/>
      <c r="AB3568"/>
      <c r="AC3568"/>
    </row>
    <row r="3569" spans="2:29" s="14" customFormat="1" x14ac:dyDescent="0.25">
      <c r="B3569"/>
      <c r="C3569"/>
      <c r="D3569"/>
      <c r="E3569"/>
      <c r="F3569"/>
      <c r="G3569"/>
      <c r="H3569"/>
      <c r="I3569"/>
      <c r="J3569"/>
      <c r="K3569" s="91"/>
      <c r="L3569" s="91"/>
      <c r="M3569" s="91"/>
      <c r="R3569"/>
      <c r="S3569"/>
      <c r="T3569"/>
      <c r="U3569"/>
      <c r="V3569"/>
      <c r="W3569"/>
      <c r="X3569"/>
      <c r="Y3569"/>
      <c r="Z3569"/>
      <c r="AA3569"/>
      <c r="AB3569"/>
      <c r="AC3569"/>
    </row>
    <row r="3570" spans="2:29" s="14" customFormat="1" x14ac:dyDescent="0.25">
      <c r="B3570"/>
      <c r="C3570"/>
      <c r="D3570"/>
      <c r="E3570"/>
      <c r="F3570"/>
      <c r="G3570"/>
      <c r="H3570"/>
      <c r="I3570"/>
      <c r="J3570"/>
      <c r="K3570" s="91"/>
      <c r="L3570" s="91"/>
      <c r="M3570" s="91"/>
      <c r="R3570"/>
      <c r="S3570"/>
      <c r="T3570"/>
      <c r="U3570"/>
      <c r="V3570"/>
      <c r="W3570"/>
      <c r="X3570"/>
      <c r="Y3570"/>
      <c r="Z3570"/>
      <c r="AA3570"/>
      <c r="AB3570"/>
      <c r="AC3570"/>
    </row>
    <row r="3571" spans="2:29" s="14" customFormat="1" x14ac:dyDescent="0.25">
      <c r="B3571"/>
      <c r="C3571"/>
      <c r="D3571"/>
      <c r="E3571"/>
      <c r="F3571"/>
      <c r="G3571"/>
      <c r="H3571"/>
      <c r="I3571"/>
      <c r="J3571"/>
      <c r="K3571" s="91"/>
      <c r="L3571" s="91"/>
      <c r="M3571" s="91"/>
      <c r="R3571"/>
      <c r="S3571"/>
      <c r="T3571"/>
      <c r="U3571"/>
      <c r="V3571"/>
      <c r="W3571"/>
      <c r="X3571"/>
      <c r="Y3571"/>
      <c r="Z3571"/>
      <c r="AA3571"/>
      <c r="AB3571"/>
      <c r="AC3571"/>
    </row>
    <row r="3572" spans="2:29" s="14" customFormat="1" x14ac:dyDescent="0.25">
      <c r="B3572"/>
      <c r="C3572"/>
      <c r="D3572"/>
      <c r="E3572"/>
      <c r="F3572"/>
      <c r="G3572"/>
      <c r="H3572"/>
      <c r="I3572"/>
      <c r="J3572"/>
      <c r="K3572" s="91"/>
      <c r="L3572" s="91"/>
      <c r="M3572" s="91"/>
      <c r="R3572"/>
      <c r="S3572"/>
      <c r="T3572"/>
      <c r="U3572"/>
      <c r="V3572"/>
      <c r="W3572"/>
      <c r="X3572"/>
      <c r="Y3572"/>
      <c r="Z3572"/>
      <c r="AA3572"/>
      <c r="AB3572"/>
      <c r="AC3572"/>
    </row>
    <row r="3573" spans="2:29" s="14" customFormat="1" x14ac:dyDescent="0.25">
      <c r="B3573"/>
      <c r="C3573"/>
      <c r="D3573"/>
      <c r="E3573"/>
      <c r="F3573"/>
      <c r="G3573"/>
      <c r="H3573"/>
      <c r="I3573"/>
      <c r="J3573"/>
      <c r="K3573" s="91"/>
      <c r="L3573" s="91"/>
      <c r="M3573" s="91"/>
      <c r="R3573"/>
      <c r="S3573"/>
      <c r="T3573"/>
      <c r="U3573"/>
      <c r="V3573"/>
      <c r="W3573"/>
      <c r="X3573"/>
      <c r="Y3573"/>
      <c r="Z3573"/>
      <c r="AA3573"/>
      <c r="AB3573"/>
      <c r="AC3573"/>
    </row>
    <row r="3574" spans="2:29" s="14" customFormat="1" x14ac:dyDescent="0.25">
      <c r="B3574"/>
      <c r="C3574"/>
      <c r="D3574"/>
      <c r="E3574"/>
      <c r="F3574"/>
      <c r="G3574"/>
      <c r="H3574"/>
      <c r="I3574"/>
      <c r="J3574"/>
      <c r="K3574" s="91"/>
      <c r="L3574" s="91"/>
      <c r="M3574" s="91"/>
      <c r="R3574"/>
      <c r="S3574"/>
      <c r="T3574"/>
      <c r="U3574"/>
      <c r="V3574"/>
      <c r="W3574"/>
      <c r="X3574"/>
      <c r="Y3574"/>
      <c r="Z3574"/>
      <c r="AA3574"/>
      <c r="AB3574"/>
      <c r="AC3574"/>
    </row>
    <row r="3575" spans="2:29" s="14" customFormat="1" x14ac:dyDescent="0.25">
      <c r="B3575"/>
      <c r="C3575"/>
      <c r="D3575"/>
      <c r="E3575"/>
      <c r="F3575"/>
      <c r="G3575"/>
      <c r="H3575"/>
      <c r="I3575"/>
      <c r="J3575"/>
      <c r="K3575" s="91"/>
      <c r="L3575" s="91"/>
      <c r="M3575" s="91"/>
      <c r="R3575"/>
      <c r="S3575"/>
      <c r="T3575"/>
      <c r="U3575"/>
      <c r="V3575"/>
      <c r="W3575"/>
      <c r="X3575"/>
      <c r="Y3575"/>
      <c r="Z3575"/>
      <c r="AA3575"/>
      <c r="AB3575"/>
      <c r="AC3575"/>
    </row>
    <row r="3576" spans="2:29" s="14" customFormat="1" x14ac:dyDescent="0.25">
      <c r="B3576"/>
      <c r="C3576"/>
      <c r="D3576"/>
      <c r="E3576"/>
      <c r="F3576"/>
      <c r="G3576"/>
      <c r="H3576"/>
      <c r="I3576"/>
      <c r="J3576"/>
      <c r="K3576" s="91"/>
      <c r="L3576" s="91"/>
      <c r="M3576" s="91"/>
      <c r="R3576"/>
      <c r="S3576"/>
      <c r="T3576"/>
      <c r="U3576"/>
      <c r="V3576"/>
      <c r="W3576"/>
      <c r="X3576"/>
      <c r="Y3576"/>
      <c r="Z3576"/>
      <c r="AA3576"/>
      <c r="AB3576"/>
      <c r="AC3576"/>
    </row>
    <row r="3577" spans="2:29" s="14" customFormat="1" x14ac:dyDescent="0.25">
      <c r="B3577"/>
      <c r="C3577"/>
      <c r="D3577"/>
      <c r="E3577"/>
      <c r="F3577"/>
      <c r="G3577"/>
      <c r="H3577"/>
      <c r="I3577"/>
      <c r="J3577"/>
      <c r="K3577" s="91"/>
      <c r="L3577" s="91"/>
      <c r="M3577" s="91"/>
      <c r="R3577"/>
      <c r="S3577"/>
      <c r="T3577"/>
      <c r="U3577"/>
      <c r="V3577"/>
      <c r="W3577"/>
      <c r="X3577"/>
      <c r="Y3577"/>
      <c r="Z3577"/>
      <c r="AA3577"/>
      <c r="AB3577"/>
      <c r="AC3577"/>
    </row>
    <row r="3578" spans="2:29" s="14" customFormat="1" x14ac:dyDescent="0.25">
      <c r="B3578"/>
      <c r="C3578"/>
      <c r="D3578"/>
      <c r="E3578"/>
      <c r="F3578"/>
      <c r="G3578"/>
      <c r="H3578"/>
      <c r="I3578"/>
      <c r="J3578"/>
      <c r="K3578" s="91"/>
      <c r="L3578" s="91"/>
      <c r="M3578" s="91"/>
      <c r="R3578"/>
      <c r="S3578"/>
      <c r="T3578"/>
      <c r="U3578"/>
      <c r="V3578"/>
      <c r="W3578"/>
      <c r="X3578"/>
      <c r="Y3578"/>
      <c r="Z3578"/>
      <c r="AA3578"/>
      <c r="AB3578"/>
      <c r="AC3578"/>
    </row>
    <row r="3579" spans="2:29" s="14" customFormat="1" x14ac:dyDescent="0.25">
      <c r="B3579"/>
      <c r="C3579"/>
      <c r="D3579"/>
      <c r="E3579"/>
      <c r="F3579"/>
      <c r="G3579"/>
      <c r="H3579"/>
      <c r="I3579"/>
      <c r="J3579"/>
      <c r="K3579" s="91"/>
      <c r="L3579" s="91"/>
      <c r="M3579" s="91"/>
      <c r="R3579"/>
      <c r="S3579"/>
      <c r="T3579"/>
      <c r="U3579"/>
      <c r="V3579"/>
      <c r="W3579"/>
      <c r="X3579"/>
      <c r="Y3579"/>
      <c r="Z3579"/>
      <c r="AA3579"/>
      <c r="AB3579"/>
      <c r="AC3579"/>
    </row>
    <row r="3580" spans="2:29" s="14" customFormat="1" x14ac:dyDescent="0.25">
      <c r="B3580"/>
      <c r="C3580"/>
      <c r="D3580"/>
      <c r="E3580"/>
      <c r="F3580"/>
      <c r="G3580"/>
      <c r="H3580"/>
      <c r="I3580"/>
      <c r="J3580"/>
      <c r="K3580" s="91"/>
      <c r="L3580" s="91"/>
      <c r="M3580" s="91"/>
      <c r="R3580"/>
      <c r="S3580"/>
      <c r="T3580"/>
      <c r="U3580"/>
      <c r="V3580"/>
      <c r="W3580"/>
      <c r="X3580"/>
      <c r="Y3580"/>
      <c r="Z3580"/>
      <c r="AA3580"/>
      <c r="AB3580"/>
      <c r="AC3580"/>
    </row>
    <row r="3581" spans="2:29" s="14" customFormat="1" x14ac:dyDescent="0.25">
      <c r="B3581"/>
      <c r="C3581"/>
      <c r="D3581"/>
      <c r="E3581"/>
      <c r="F3581"/>
      <c r="G3581"/>
      <c r="H3581"/>
      <c r="I3581"/>
      <c r="J3581"/>
      <c r="K3581" s="91"/>
      <c r="L3581" s="91"/>
      <c r="M3581" s="91"/>
      <c r="R3581"/>
      <c r="S3581"/>
      <c r="T3581"/>
      <c r="U3581"/>
      <c r="V3581"/>
      <c r="W3581"/>
      <c r="X3581"/>
      <c r="Y3581"/>
      <c r="Z3581"/>
      <c r="AA3581"/>
      <c r="AB3581"/>
      <c r="AC3581"/>
    </row>
    <row r="3582" spans="2:29" s="14" customFormat="1" x14ac:dyDescent="0.25">
      <c r="B3582"/>
      <c r="C3582"/>
      <c r="D3582"/>
      <c r="E3582"/>
      <c r="F3582"/>
      <c r="G3582"/>
      <c r="H3582"/>
      <c r="I3582"/>
      <c r="J3582"/>
      <c r="K3582" s="91"/>
      <c r="L3582" s="91"/>
      <c r="M3582" s="91"/>
      <c r="R3582"/>
      <c r="S3582"/>
      <c r="T3582"/>
      <c r="U3582"/>
      <c r="V3582"/>
      <c r="W3582"/>
      <c r="X3582"/>
      <c r="Y3582"/>
      <c r="Z3582"/>
      <c r="AA3582"/>
      <c r="AB3582"/>
      <c r="AC3582"/>
    </row>
    <row r="3583" spans="2:29" s="14" customFormat="1" x14ac:dyDescent="0.25">
      <c r="B3583"/>
      <c r="C3583"/>
      <c r="D3583"/>
      <c r="E3583"/>
      <c r="F3583"/>
      <c r="G3583"/>
      <c r="H3583"/>
      <c r="I3583"/>
      <c r="J3583"/>
      <c r="K3583" s="91"/>
      <c r="L3583" s="91"/>
      <c r="M3583" s="91"/>
      <c r="R3583"/>
      <c r="S3583"/>
      <c r="T3583"/>
      <c r="U3583"/>
      <c r="V3583"/>
      <c r="W3583"/>
      <c r="X3583"/>
      <c r="Y3583"/>
      <c r="Z3583"/>
      <c r="AA3583"/>
      <c r="AB3583"/>
      <c r="AC3583"/>
    </row>
    <row r="3584" spans="2:29" s="14" customFormat="1" x14ac:dyDescent="0.25">
      <c r="B3584"/>
      <c r="C3584"/>
      <c r="D3584"/>
      <c r="E3584"/>
      <c r="F3584"/>
      <c r="G3584"/>
      <c r="H3584"/>
      <c r="I3584"/>
      <c r="J3584"/>
      <c r="K3584" s="91"/>
      <c r="L3584" s="91"/>
      <c r="M3584" s="91"/>
      <c r="R3584"/>
      <c r="S3584"/>
      <c r="T3584"/>
      <c r="U3584"/>
      <c r="V3584"/>
      <c r="W3584"/>
      <c r="X3584"/>
      <c r="Y3584"/>
      <c r="Z3584"/>
      <c r="AA3584"/>
      <c r="AB3584"/>
      <c r="AC3584"/>
    </row>
    <row r="3585" spans="2:29" s="14" customFormat="1" x14ac:dyDescent="0.25">
      <c r="B3585"/>
      <c r="C3585"/>
      <c r="D3585"/>
      <c r="E3585"/>
      <c r="F3585"/>
      <c r="G3585"/>
      <c r="H3585"/>
      <c r="I3585"/>
      <c r="J3585"/>
      <c r="K3585" s="91"/>
      <c r="L3585" s="91"/>
      <c r="M3585" s="91"/>
      <c r="R3585"/>
      <c r="S3585"/>
      <c r="T3585"/>
      <c r="U3585"/>
      <c r="V3585"/>
      <c r="W3585"/>
      <c r="X3585"/>
      <c r="Y3585"/>
      <c r="Z3585"/>
      <c r="AA3585"/>
      <c r="AB3585"/>
      <c r="AC3585"/>
    </row>
    <row r="3586" spans="2:29" s="14" customFormat="1" x14ac:dyDescent="0.25">
      <c r="B3586"/>
      <c r="C3586"/>
      <c r="D3586"/>
      <c r="E3586"/>
      <c r="F3586"/>
      <c r="G3586"/>
      <c r="H3586"/>
      <c r="I3586"/>
      <c r="J3586"/>
      <c r="K3586" s="91"/>
      <c r="L3586" s="91"/>
      <c r="M3586" s="91"/>
      <c r="R3586"/>
      <c r="S3586"/>
      <c r="T3586"/>
      <c r="U3586"/>
      <c r="V3586"/>
      <c r="W3586"/>
      <c r="X3586"/>
      <c r="Y3586"/>
      <c r="Z3586"/>
      <c r="AA3586"/>
      <c r="AB3586"/>
      <c r="AC3586"/>
    </row>
    <row r="3587" spans="2:29" s="14" customFormat="1" x14ac:dyDescent="0.25">
      <c r="B3587"/>
      <c r="C3587"/>
      <c r="D3587"/>
      <c r="E3587"/>
      <c r="F3587"/>
      <c r="G3587"/>
      <c r="H3587"/>
      <c r="I3587"/>
      <c r="J3587"/>
      <c r="K3587" s="91"/>
      <c r="L3587" s="91"/>
      <c r="M3587" s="91"/>
      <c r="R3587"/>
      <c r="S3587"/>
      <c r="T3587"/>
      <c r="U3587"/>
      <c r="V3587"/>
      <c r="W3587"/>
      <c r="X3587"/>
      <c r="Y3587"/>
      <c r="Z3587"/>
      <c r="AA3587"/>
      <c r="AB3587"/>
      <c r="AC3587"/>
    </row>
    <row r="3588" spans="2:29" s="14" customFormat="1" x14ac:dyDescent="0.25">
      <c r="B3588"/>
      <c r="C3588"/>
      <c r="D3588"/>
      <c r="E3588"/>
      <c r="F3588"/>
      <c r="G3588"/>
      <c r="H3588"/>
      <c r="I3588"/>
      <c r="J3588"/>
      <c r="K3588" s="91"/>
      <c r="L3588" s="91"/>
      <c r="M3588" s="91"/>
      <c r="R3588"/>
      <c r="S3588"/>
      <c r="T3588"/>
      <c r="U3588"/>
      <c r="V3588"/>
      <c r="W3588"/>
      <c r="X3588"/>
      <c r="Y3588"/>
      <c r="Z3588"/>
      <c r="AA3588"/>
      <c r="AB3588"/>
      <c r="AC3588"/>
    </row>
    <row r="3589" spans="2:29" s="14" customFormat="1" x14ac:dyDescent="0.25">
      <c r="B3589"/>
      <c r="C3589"/>
      <c r="D3589"/>
      <c r="E3589"/>
      <c r="F3589"/>
      <c r="G3589"/>
      <c r="H3589"/>
      <c r="I3589"/>
      <c r="J3589"/>
      <c r="K3589" s="91"/>
      <c r="L3589" s="91"/>
      <c r="M3589" s="91"/>
      <c r="R3589"/>
      <c r="S3589"/>
      <c r="T3589"/>
      <c r="U3589"/>
      <c r="V3589"/>
      <c r="W3589"/>
      <c r="X3589"/>
      <c r="Y3589"/>
      <c r="Z3589"/>
      <c r="AA3589"/>
      <c r="AB3589"/>
      <c r="AC3589"/>
    </row>
    <row r="3590" spans="2:29" s="14" customFormat="1" x14ac:dyDescent="0.25">
      <c r="B3590"/>
      <c r="C3590"/>
      <c r="D3590"/>
      <c r="E3590"/>
      <c r="F3590"/>
      <c r="G3590"/>
      <c r="H3590"/>
      <c r="I3590"/>
      <c r="J3590"/>
      <c r="K3590" s="91"/>
      <c r="L3590" s="91"/>
      <c r="M3590" s="91"/>
      <c r="R3590"/>
      <c r="S3590"/>
      <c r="T3590"/>
      <c r="U3590"/>
      <c r="V3590"/>
      <c r="W3590"/>
      <c r="X3590"/>
      <c r="Y3590"/>
      <c r="Z3590"/>
      <c r="AA3590"/>
      <c r="AB3590"/>
      <c r="AC3590"/>
    </row>
    <row r="3591" spans="2:29" s="14" customFormat="1" x14ac:dyDescent="0.25">
      <c r="B3591"/>
      <c r="C3591"/>
      <c r="D3591"/>
      <c r="E3591"/>
      <c r="F3591"/>
      <c r="G3591"/>
      <c r="H3591"/>
      <c r="I3591"/>
      <c r="J3591"/>
      <c r="K3591" s="91"/>
      <c r="L3591" s="91"/>
      <c r="M3591" s="91"/>
      <c r="R3591"/>
      <c r="S3591"/>
      <c r="T3591"/>
      <c r="U3591"/>
      <c r="V3591"/>
      <c r="W3591"/>
      <c r="X3591"/>
      <c r="Y3591"/>
      <c r="Z3591"/>
      <c r="AA3591"/>
      <c r="AB3591"/>
      <c r="AC3591"/>
    </row>
    <row r="3592" spans="2:29" s="14" customFormat="1" x14ac:dyDescent="0.25">
      <c r="B3592"/>
      <c r="C3592"/>
      <c r="D3592"/>
      <c r="E3592"/>
      <c r="F3592"/>
      <c r="G3592"/>
      <c r="H3592"/>
      <c r="I3592"/>
      <c r="J3592"/>
      <c r="K3592" s="91"/>
      <c r="L3592" s="91"/>
      <c r="M3592" s="91"/>
      <c r="R3592"/>
      <c r="S3592"/>
      <c r="T3592"/>
      <c r="U3592"/>
      <c r="V3592"/>
      <c r="W3592"/>
      <c r="X3592"/>
      <c r="Y3592"/>
      <c r="Z3592"/>
      <c r="AA3592"/>
      <c r="AB3592"/>
      <c r="AC3592"/>
    </row>
    <row r="3593" spans="2:29" s="14" customFormat="1" x14ac:dyDescent="0.25">
      <c r="B3593"/>
      <c r="C3593"/>
      <c r="D3593"/>
      <c r="E3593"/>
      <c r="F3593"/>
      <c r="G3593"/>
      <c r="H3593"/>
      <c r="I3593"/>
      <c r="J3593"/>
      <c r="K3593" s="91"/>
      <c r="L3593" s="91"/>
      <c r="M3593" s="91"/>
      <c r="R3593"/>
      <c r="S3593"/>
      <c r="T3593"/>
      <c r="U3593"/>
      <c r="V3593"/>
      <c r="W3593"/>
      <c r="X3593"/>
      <c r="Y3593"/>
      <c r="Z3593"/>
      <c r="AA3593"/>
      <c r="AB3593"/>
      <c r="AC3593"/>
    </row>
    <row r="3594" spans="2:29" s="14" customFormat="1" x14ac:dyDescent="0.25">
      <c r="B3594"/>
      <c r="C3594"/>
      <c r="D3594"/>
      <c r="E3594"/>
      <c r="F3594"/>
      <c r="G3594"/>
      <c r="H3594"/>
      <c r="I3594"/>
      <c r="J3594"/>
      <c r="K3594" s="91"/>
      <c r="L3594" s="91"/>
      <c r="M3594" s="91"/>
      <c r="R3594"/>
      <c r="S3594"/>
      <c r="T3594"/>
      <c r="U3594"/>
      <c r="V3594"/>
      <c r="W3594"/>
      <c r="X3594"/>
      <c r="Y3594"/>
      <c r="Z3594"/>
      <c r="AA3594"/>
      <c r="AB3594"/>
      <c r="AC3594"/>
    </row>
    <row r="3595" spans="2:29" s="14" customFormat="1" x14ac:dyDescent="0.25">
      <c r="B3595"/>
      <c r="C3595"/>
      <c r="D3595"/>
      <c r="E3595"/>
      <c r="F3595"/>
      <c r="G3595"/>
      <c r="H3595"/>
      <c r="I3595"/>
      <c r="J3595"/>
      <c r="K3595" s="91"/>
      <c r="L3595" s="91"/>
      <c r="M3595" s="91"/>
      <c r="R3595"/>
      <c r="S3595"/>
      <c r="T3595"/>
      <c r="U3595"/>
      <c r="V3595"/>
      <c r="W3595"/>
      <c r="X3595"/>
      <c r="Y3595"/>
      <c r="Z3595"/>
      <c r="AA3595"/>
      <c r="AB3595"/>
      <c r="AC3595"/>
    </row>
    <row r="3596" spans="2:29" s="14" customFormat="1" x14ac:dyDescent="0.25">
      <c r="B3596"/>
      <c r="C3596"/>
      <c r="D3596"/>
      <c r="E3596"/>
      <c r="F3596"/>
      <c r="G3596"/>
      <c r="H3596"/>
      <c r="I3596"/>
      <c r="J3596"/>
      <c r="K3596" s="91"/>
      <c r="L3596" s="91"/>
      <c r="M3596" s="91"/>
      <c r="R3596"/>
      <c r="S3596"/>
      <c r="T3596"/>
      <c r="U3596"/>
      <c r="V3596"/>
      <c r="W3596"/>
      <c r="X3596"/>
      <c r="Y3596"/>
      <c r="Z3596"/>
      <c r="AA3596"/>
      <c r="AB3596"/>
      <c r="AC3596"/>
    </row>
    <row r="3597" spans="2:29" s="14" customFormat="1" x14ac:dyDescent="0.25">
      <c r="B3597"/>
      <c r="C3597"/>
      <c r="D3597"/>
      <c r="E3597"/>
      <c r="F3597"/>
      <c r="G3597"/>
      <c r="H3597"/>
      <c r="I3597"/>
      <c r="J3597"/>
      <c r="K3597" s="91"/>
      <c r="L3597" s="91"/>
      <c r="M3597" s="91"/>
      <c r="R3597"/>
      <c r="S3597"/>
      <c r="T3597"/>
      <c r="U3597"/>
      <c r="V3597"/>
      <c r="W3597"/>
      <c r="X3597"/>
      <c r="Y3597"/>
      <c r="Z3597"/>
      <c r="AA3597"/>
      <c r="AB3597"/>
      <c r="AC3597"/>
    </row>
    <row r="3598" spans="2:29" s="14" customFormat="1" x14ac:dyDescent="0.25">
      <c r="B3598"/>
      <c r="C3598"/>
      <c r="D3598"/>
      <c r="E3598"/>
      <c r="F3598"/>
      <c r="G3598"/>
      <c r="H3598"/>
      <c r="I3598"/>
      <c r="J3598"/>
      <c r="K3598" s="91"/>
      <c r="L3598" s="91"/>
      <c r="M3598" s="91"/>
      <c r="R3598"/>
      <c r="S3598"/>
      <c r="T3598"/>
      <c r="U3598"/>
      <c r="V3598"/>
      <c r="W3598"/>
      <c r="X3598"/>
      <c r="Y3598"/>
      <c r="Z3598"/>
      <c r="AA3598"/>
      <c r="AB3598"/>
      <c r="AC3598"/>
    </row>
    <row r="3599" spans="2:29" s="14" customFormat="1" x14ac:dyDescent="0.25">
      <c r="B3599"/>
      <c r="C3599"/>
      <c r="D3599"/>
      <c r="E3599"/>
      <c r="F3599"/>
      <c r="G3599"/>
      <c r="H3599"/>
      <c r="I3599"/>
      <c r="J3599"/>
      <c r="K3599" s="91"/>
      <c r="L3599" s="91"/>
      <c r="M3599" s="91"/>
      <c r="R3599"/>
      <c r="S3599"/>
      <c r="T3599"/>
      <c r="U3599"/>
      <c r="V3599"/>
      <c r="W3599"/>
      <c r="X3599"/>
      <c r="Y3599"/>
      <c r="Z3599"/>
      <c r="AA3599"/>
      <c r="AB3599"/>
      <c r="AC3599"/>
    </row>
    <row r="3600" spans="2:29" s="14" customFormat="1" x14ac:dyDescent="0.25">
      <c r="B3600"/>
      <c r="C3600"/>
      <c r="D3600"/>
      <c r="E3600"/>
      <c r="F3600"/>
      <c r="G3600"/>
      <c r="H3600"/>
      <c r="I3600"/>
      <c r="J3600"/>
      <c r="K3600" s="91"/>
      <c r="L3600" s="91"/>
      <c r="M3600" s="91"/>
      <c r="R3600"/>
      <c r="S3600"/>
      <c r="T3600"/>
      <c r="U3600"/>
      <c r="V3600"/>
      <c r="W3600"/>
      <c r="X3600"/>
      <c r="Y3600"/>
      <c r="Z3600"/>
      <c r="AA3600"/>
      <c r="AB3600"/>
      <c r="AC3600"/>
    </row>
    <row r="3601" spans="2:29" s="14" customFormat="1" x14ac:dyDescent="0.25">
      <c r="B3601"/>
      <c r="C3601"/>
      <c r="D3601"/>
      <c r="E3601"/>
      <c r="F3601"/>
      <c r="G3601"/>
      <c r="H3601"/>
      <c r="I3601"/>
      <c r="J3601"/>
      <c r="K3601" s="91"/>
      <c r="L3601" s="91"/>
      <c r="M3601" s="91"/>
      <c r="R3601"/>
      <c r="S3601"/>
      <c r="T3601"/>
      <c r="U3601"/>
      <c r="V3601"/>
      <c r="W3601"/>
      <c r="X3601"/>
      <c r="Y3601"/>
      <c r="Z3601"/>
      <c r="AA3601"/>
      <c r="AB3601"/>
      <c r="AC3601"/>
    </row>
    <row r="3602" spans="2:29" s="14" customFormat="1" x14ac:dyDescent="0.25">
      <c r="B3602"/>
      <c r="C3602"/>
      <c r="D3602"/>
      <c r="E3602"/>
      <c r="F3602"/>
      <c r="G3602"/>
      <c r="H3602"/>
      <c r="I3602"/>
      <c r="J3602"/>
      <c r="K3602" s="91"/>
      <c r="L3602" s="91"/>
      <c r="M3602" s="91"/>
      <c r="R3602"/>
      <c r="S3602"/>
      <c r="T3602"/>
      <c r="U3602"/>
      <c r="V3602"/>
      <c r="W3602"/>
      <c r="X3602"/>
      <c r="Y3602"/>
      <c r="Z3602"/>
      <c r="AA3602"/>
      <c r="AB3602"/>
      <c r="AC3602"/>
    </row>
    <row r="3603" spans="2:29" s="14" customFormat="1" x14ac:dyDescent="0.25">
      <c r="B3603"/>
      <c r="C3603"/>
      <c r="D3603"/>
      <c r="E3603"/>
      <c r="F3603"/>
      <c r="G3603"/>
      <c r="H3603"/>
      <c r="I3603"/>
      <c r="J3603"/>
      <c r="K3603" s="91"/>
      <c r="L3603" s="91"/>
      <c r="M3603" s="91"/>
      <c r="R3603"/>
      <c r="S3603"/>
      <c r="T3603"/>
      <c r="U3603"/>
      <c r="V3603"/>
      <c r="W3603"/>
      <c r="X3603"/>
      <c r="Y3603"/>
      <c r="Z3603"/>
      <c r="AA3603"/>
      <c r="AB3603"/>
      <c r="AC3603"/>
    </row>
    <row r="3604" spans="2:29" s="14" customFormat="1" x14ac:dyDescent="0.25">
      <c r="B3604"/>
      <c r="C3604"/>
      <c r="D3604"/>
      <c r="E3604"/>
      <c r="F3604"/>
      <c r="G3604"/>
      <c r="H3604"/>
      <c r="I3604"/>
      <c r="J3604"/>
      <c r="K3604" s="91"/>
      <c r="L3604" s="91"/>
      <c r="M3604" s="91"/>
      <c r="R3604"/>
      <c r="S3604"/>
      <c r="T3604"/>
      <c r="U3604"/>
      <c r="V3604"/>
      <c r="W3604"/>
      <c r="X3604"/>
      <c r="Y3604"/>
      <c r="Z3604"/>
      <c r="AA3604"/>
      <c r="AB3604"/>
      <c r="AC3604"/>
    </row>
    <row r="3605" spans="2:29" s="14" customFormat="1" x14ac:dyDescent="0.25">
      <c r="B3605"/>
      <c r="C3605"/>
      <c r="D3605"/>
      <c r="E3605"/>
      <c r="F3605"/>
      <c r="G3605"/>
      <c r="H3605"/>
      <c r="I3605"/>
      <c r="J3605"/>
      <c r="K3605" s="91"/>
      <c r="L3605" s="91"/>
      <c r="M3605" s="91"/>
      <c r="R3605"/>
      <c r="S3605"/>
      <c r="T3605"/>
      <c r="U3605"/>
      <c r="V3605"/>
      <c r="W3605"/>
      <c r="X3605"/>
      <c r="Y3605"/>
      <c r="Z3605"/>
      <c r="AA3605"/>
      <c r="AB3605"/>
      <c r="AC3605"/>
    </row>
    <row r="3606" spans="2:29" s="14" customFormat="1" x14ac:dyDescent="0.25">
      <c r="B3606"/>
      <c r="C3606"/>
      <c r="D3606"/>
      <c r="E3606"/>
      <c r="F3606"/>
      <c r="G3606"/>
      <c r="H3606"/>
      <c r="I3606"/>
      <c r="J3606"/>
      <c r="K3606" s="91"/>
      <c r="L3606" s="91"/>
      <c r="M3606" s="91"/>
      <c r="R3606"/>
      <c r="S3606"/>
      <c r="T3606"/>
      <c r="U3606"/>
      <c r="V3606"/>
      <c r="W3606"/>
      <c r="X3606"/>
      <c r="Y3606"/>
      <c r="Z3606"/>
      <c r="AA3606"/>
      <c r="AB3606"/>
      <c r="AC3606"/>
    </row>
    <row r="3607" spans="2:29" s="14" customFormat="1" x14ac:dyDescent="0.25">
      <c r="B3607"/>
      <c r="C3607"/>
      <c r="D3607"/>
      <c r="E3607"/>
      <c r="F3607"/>
      <c r="G3607"/>
      <c r="H3607"/>
      <c r="I3607"/>
      <c r="J3607"/>
      <c r="K3607" s="91"/>
      <c r="L3607" s="91"/>
      <c r="M3607" s="91"/>
      <c r="R3607"/>
      <c r="S3607"/>
      <c r="T3607"/>
      <c r="U3607"/>
      <c r="V3607"/>
      <c r="W3607"/>
      <c r="X3607"/>
      <c r="Y3607"/>
      <c r="Z3607"/>
      <c r="AA3607"/>
      <c r="AB3607"/>
      <c r="AC3607"/>
    </row>
    <row r="3608" spans="2:29" s="14" customFormat="1" x14ac:dyDescent="0.25">
      <c r="B3608"/>
      <c r="C3608"/>
      <c r="D3608"/>
      <c r="E3608"/>
      <c r="F3608"/>
      <c r="G3608"/>
      <c r="H3608"/>
      <c r="I3608"/>
      <c r="J3608"/>
      <c r="K3608" s="91"/>
      <c r="L3608" s="91"/>
      <c r="M3608" s="91"/>
      <c r="R3608"/>
      <c r="S3608"/>
      <c r="T3608"/>
      <c r="U3608"/>
      <c r="V3608"/>
      <c r="W3608"/>
      <c r="X3608"/>
      <c r="Y3608"/>
      <c r="Z3608"/>
      <c r="AA3608"/>
      <c r="AB3608"/>
      <c r="AC3608"/>
    </row>
    <row r="3609" spans="2:29" s="14" customFormat="1" x14ac:dyDescent="0.25">
      <c r="B3609"/>
      <c r="C3609"/>
      <c r="D3609"/>
      <c r="E3609"/>
      <c r="F3609"/>
      <c r="G3609"/>
      <c r="H3609"/>
      <c r="I3609"/>
      <c r="J3609"/>
      <c r="K3609" s="91"/>
      <c r="L3609" s="91"/>
      <c r="M3609" s="91"/>
      <c r="R3609"/>
      <c r="S3609"/>
      <c r="T3609"/>
      <c r="U3609"/>
      <c r="V3609"/>
      <c r="W3609"/>
      <c r="X3609"/>
      <c r="Y3609"/>
      <c r="Z3609"/>
      <c r="AA3609"/>
      <c r="AB3609"/>
      <c r="AC3609"/>
    </row>
    <row r="3610" spans="2:29" s="14" customFormat="1" x14ac:dyDescent="0.25">
      <c r="B3610"/>
      <c r="C3610"/>
      <c r="D3610"/>
      <c r="E3610"/>
      <c r="F3610"/>
      <c r="G3610"/>
      <c r="H3610"/>
      <c r="I3610"/>
      <c r="J3610"/>
      <c r="K3610" s="91"/>
      <c r="L3610" s="91"/>
      <c r="M3610" s="91"/>
      <c r="R3610"/>
      <c r="S3610"/>
      <c r="T3610"/>
      <c r="U3610"/>
      <c r="V3610"/>
      <c r="W3610"/>
      <c r="X3610"/>
      <c r="Y3610"/>
      <c r="Z3610"/>
      <c r="AA3610"/>
      <c r="AB3610"/>
      <c r="AC3610"/>
    </row>
    <row r="3611" spans="2:29" s="14" customFormat="1" x14ac:dyDescent="0.25">
      <c r="B3611"/>
      <c r="C3611"/>
      <c r="D3611"/>
      <c r="E3611"/>
      <c r="F3611"/>
      <c r="G3611"/>
      <c r="H3611"/>
      <c r="I3611"/>
      <c r="J3611"/>
      <c r="K3611" s="91"/>
      <c r="L3611" s="91"/>
      <c r="M3611" s="91"/>
      <c r="R3611"/>
      <c r="S3611"/>
      <c r="T3611"/>
      <c r="U3611"/>
      <c r="V3611"/>
      <c r="W3611"/>
      <c r="X3611"/>
      <c r="Y3611"/>
      <c r="Z3611"/>
      <c r="AA3611"/>
      <c r="AB3611"/>
      <c r="AC3611"/>
    </row>
    <row r="3612" spans="2:29" s="14" customFormat="1" x14ac:dyDescent="0.25">
      <c r="B3612"/>
      <c r="C3612"/>
      <c r="D3612"/>
      <c r="E3612"/>
      <c r="F3612"/>
      <c r="G3612"/>
      <c r="H3612"/>
      <c r="I3612"/>
      <c r="J3612"/>
      <c r="K3612" s="91"/>
      <c r="L3612" s="91"/>
      <c r="M3612" s="91"/>
      <c r="R3612"/>
      <c r="S3612"/>
      <c r="T3612"/>
      <c r="U3612"/>
      <c r="V3612"/>
      <c r="W3612"/>
      <c r="X3612"/>
      <c r="Y3612"/>
      <c r="Z3612"/>
      <c r="AA3612"/>
      <c r="AB3612"/>
      <c r="AC3612"/>
    </row>
    <row r="3613" spans="2:29" s="14" customFormat="1" x14ac:dyDescent="0.25">
      <c r="B3613"/>
      <c r="C3613"/>
      <c r="D3613"/>
      <c r="E3613"/>
      <c r="F3613"/>
      <c r="G3613"/>
      <c r="H3613"/>
      <c r="I3613"/>
      <c r="J3613"/>
      <c r="K3613" s="91"/>
      <c r="L3613" s="91"/>
      <c r="M3613" s="91"/>
      <c r="R3613"/>
      <c r="S3613"/>
      <c r="T3613"/>
      <c r="U3613"/>
      <c r="V3613"/>
      <c r="W3613"/>
      <c r="X3613"/>
      <c r="Y3613"/>
      <c r="Z3613"/>
      <c r="AA3613"/>
      <c r="AB3613"/>
      <c r="AC3613"/>
    </row>
    <row r="3614" spans="2:29" s="14" customFormat="1" x14ac:dyDescent="0.25">
      <c r="B3614"/>
      <c r="C3614"/>
      <c r="D3614"/>
      <c r="E3614"/>
      <c r="F3614"/>
      <c r="G3614"/>
      <c r="H3614"/>
      <c r="I3614"/>
      <c r="J3614"/>
      <c r="K3614" s="91"/>
      <c r="L3614" s="91"/>
      <c r="M3614" s="91"/>
      <c r="R3614"/>
      <c r="S3614"/>
      <c r="T3614"/>
      <c r="U3614"/>
      <c r="V3614"/>
      <c r="W3614"/>
      <c r="X3614"/>
      <c r="Y3614"/>
      <c r="Z3614"/>
      <c r="AA3614"/>
      <c r="AB3614"/>
      <c r="AC3614"/>
    </row>
    <row r="3615" spans="2:29" s="14" customFormat="1" x14ac:dyDescent="0.25">
      <c r="B3615"/>
      <c r="C3615"/>
      <c r="D3615"/>
      <c r="E3615"/>
      <c r="F3615"/>
      <c r="G3615"/>
      <c r="H3615"/>
      <c r="I3615"/>
      <c r="J3615"/>
      <c r="K3615" s="91"/>
      <c r="L3615" s="91"/>
      <c r="M3615" s="91"/>
      <c r="R3615"/>
      <c r="S3615"/>
      <c r="T3615"/>
      <c r="U3615"/>
      <c r="V3615"/>
      <c r="W3615"/>
      <c r="X3615"/>
      <c r="Y3615"/>
      <c r="Z3615"/>
      <c r="AA3615"/>
      <c r="AB3615"/>
      <c r="AC3615"/>
    </row>
    <row r="3616" spans="2:29" s="14" customFormat="1" x14ac:dyDescent="0.25">
      <c r="B3616"/>
      <c r="C3616"/>
      <c r="D3616"/>
      <c r="E3616"/>
      <c r="F3616"/>
      <c r="G3616"/>
      <c r="H3616"/>
      <c r="I3616"/>
      <c r="J3616"/>
      <c r="K3616" s="91"/>
      <c r="L3616" s="91"/>
      <c r="M3616" s="91"/>
      <c r="R3616"/>
      <c r="S3616"/>
      <c r="T3616"/>
      <c r="U3616"/>
      <c r="V3616"/>
      <c r="W3616"/>
      <c r="X3616"/>
      <c r="Y3616"/>
      <c r="Z3616"/>
      <c r="AA3616"/>
      <c r="AB3616"/>
      <c r="AC3616"/>
    </row>
    <row r="3617" spans="2:29" s="14" customFormat="1" x14ac:dyDescent="0.25">
      <c r="B3617"/>
      <c r="C3617"/>
      <c r="D3617"/>
      <c r="E3617"/>
      <c r="F3617"/>
      <c r="G3617"/>
      <c r="H3617"/>
      <c r="I3617"/>
      <c r="J3617"/>
      <c r="K3617" s="91"/>
      <c r="L3617" s="91"/>
      <c r="M3617" s="91"/>
      <c r="R3617"/>
      <c r="S3617"/>
      <c r="T3617"/>
      <c r="U3617"/>
      <c r="V3617"/>
      <c r="W3617"/>
      <c r="X3617"/>
      <c r="Y3617"/>
      <c r="Z3617"/>
      <c r="AA3617"/>
      <c r="AB3617"/>
      <c r="AC3617"/>
    </row>
    <row r="3618" spans="2:29" s="14" customFormat="1" x14ac:dyDescent="0.25">
      <c r="B3618"/>
      <c r="C3618"/>
      <c r="D3618"/>
      <c r="E3618"/>
      <c r="F3618"/>
      <c r="G3618"/>
      <c r="H3618"/>
      <c r="I3618"/>
      <c r="J3618"/>
      <c r="K3618" s="91"/>
      <c r="L3618" s="91"/>
      <c r="M3618" s="91"/>
      <c r="R3618"/>
      <c r="S3618"/>
      <c r="T3618"/>
      <c r="U3618"/>
      <c r="V3618"/>
      <c r="W3618"/>
      <c r="X3618"/>
      <c r="Y3618"/>
      <c r="Z3618"/>
      <c r="AA3618"/>
      <c r="AB3618"/>
      <c r="AC3618"/>
    </row>
    <row r="3619" spans="2:29" s="14" customFormat="1" x14ac:dyDescent="0.25">
      <c r="B3619"/>
      <c r="C3619"/>
      <c r="D3619"/>
      <c r="E3619"/>
      <c r="F3619"/>
      <c r="G3619"/>
      <c r="H3619"/>
      <c r="I3619"/>
      <c r="J3619"/>
      <c r="K3619" s="91"/>
      <c r="L3619" s="91"/>
      <c r="M3619" s="91"/>
      <c r="R3619"/>
      <c r="S3619"/>
      <c r="T3619"/>
      <c r="U3619"/>
      <c r="V3619"/>
      <c r="W3619"/>
      <c r="X3619"/>
      <c r="Y3619"/>
      <c r="Z3619"/>
      <c r="AA3619"/>
      <c r="AB3619"/>
      <c r="AC3619"/>
    </row>
    <row r="3620" spans="2:29" s="14" customFormat="1" x14ac:dyDescent="0.25">
      <c r="B3620"/>
      <c r="C3620"/>
      <c r="D3620"/>
      <c r="E3620"/>
      <c r="F3620"/>
      <c r="G3620"/>
      <c r="H3620"/>
      <c r="I3620"/>
      <c r="J3620"/>
      <c r="K3620" s="91"/>
      <c r="L3620" s="91"/>
      <c r="M3620" s="91"/>
      <c r="R3620"/>
      <c r="S3620"/>
      <c r="T3620"/>
      <c r="U3620"/>
      <c r="V3620"/>
      <c r="W3620"/>
      <c r="X3620"/>
      <c r="Y3620"/>
      <c r="Z3620"/>
      <c r="AA3620"/>
      <c r="AB3620"/>
      <c r="AC3620"/>
    </row>
    <row r="3621" spans="2:29" s="14" customFormat="1" x14ac:dyDescent="0.25">
      <c r="B3621"/>
      <c r="C3621"/>
      <c r="D3621"/>
      <c r="E3621"/>
      <c r="F3621"/>
      <c r="G3621"/>
      <c r="H3621"/>
      <c r="I3621"/>
      <c r="J3621"/>
      <c r="K3621" s="91"/>
      <c r="L3621" s="91"/>
      <c r="M3621" s="91"/>
      <c r="R3621"/>
      <c r="S3621"/>
      <c r="T3621"/>
      <c r="U3621"/>
      <c r="V3621"/>
      <c r="W3621"/>
      <c r="X3621"/>
      <c r="Y3621"/>
      <c r="Z3621"/>
      <c r="AA3621"/>
      <c r="AB3621"/>
      <c r="AC3621"/>
    </row>
    <row r="3622" spans="2:29" s="14" customFormat="1" x14ac:dyDescent="0.25">
      <c r="B3622"/>
      <c r="C3622"/>
      <c r="D3622"/>
      <c r="E3622"/>
      <c r="F3622"/>
      <c r="G3622"/>
      <c r="H3622"/>
      <c r="I3622"/>
      <c r="J3622"/>
      <c r="K3622" s="91"/>
      <c r="L3622" s="91"/>
      <c r="M3622" s="91"/>
      <c r="R3622"/>
      <c r="S3622"/>
      <c r="T3622"/>
      <c r="U3622"/>
      <c r="V3622"/>
      <c r="W3622"/>
      <c r="X3622"/>
      <c r="Y3622"/>
      <c r="Z3622"/>
      <c r="AA3622"/>
      <c r="AB3622"/>
      <c r="AC3622"/>
    </row>
    <row r="3623" spans="2:29" s="14" customFormat="1" x14ac:dyDescent="0.25">
      <c r="B3623"/>
      <c r="C3623"/>
      <c r="D3623"/>
      <c r="E3623"/>
      <c r="F3623"/>
      <c r="G3623"/>
      <c r="H3623"/>
      <c r="I3623"/>
      <c r="J3623"/>
      <c r="K3623" s="91"/>
      <c r="L3623" s="91"/>
      <c r="M3623" s="91"/>
      <c r="R3623"/>
      <c r="S3623"/>
      <c r="T3623"/>
      <c r="U3623"/>
      <c r="V3623"/>
      <c r="W3623"/>
      <c r="X3623"/>
      <c r="Y3623"/>
      <c r="Z3623"/>
      <c r="AA3623"/>
      <c r="AB3623"/>
      <c r="AC3623"/>
    </row>
    <row r="3624" spans="2:29" s="14" customFormat="1" x14ac:dyDescent="0.25">
      <c r="B3624"/>
      <c r="C3624"/>
      <c r="D3624"/>
      <c r="E3624"/>
      <c r="F3624"/>
      <c r="G3624"/>
      <c r="H3624"/>
      <c r="I3624"/>
      <c r="J3624"/>
      <c r="K3624" s="91"/>
      <c r="L3624" s="91"/>
      <c r="M3624" s="91"/>
      <c r="R3624"/>
      <c r="S3624"/>
      <c r="T3624"/>
      <c r="U3624"/>
      <c r="V3624"/>
      <c r="W3624"/>
      <c r="X3624"/>
      <c r="Y3624"/>
      <c r="Z3624"/>
      <c r="AA3624"/>
      <c r="AB3624"/>
      <c r="AC3624"/>
    </row>
    <row r="3625" spans="2:29" s="14" customFormat="1" x14ac:dyDescent="0.25">
      <c r="B3625"/>
      <c r="C3625"/>
      <c r="D3625"/>
      <c r="E3625"/>
      <c r="F3625"/>
      <c r="G3625"/>
      <c r="H3625"/>
      <c r="I3625"/>
      <c r="J3625"/>
      <c r="K3625" s="91"/>
      <c r="L3625" s="91"/>
      <c r="M3625" s="91"/>
      <c r="R3625"/>
      <c r="S3625"/>
      <c r="T3625"/>
      <c r="U3625"/>
      <c r="V3625"/>
      <c r="W3625"/>
      <c r="X3625"/>
      <c r="Y3625"/>
      <c r="Z3625"/>
      <c r="AA3625"/>
      <c r="AB3625"/>
      <c r="AC3625"/>
    </row>
    <row r="3626" spans="2:29" s="14" customFormat="1" x14ac:dyDescent="0.25">
      <c r="B3626"/>
      <c r="C3626"/>
      <c r="D3626"/>
      <c r="E3626"/>
      <c r="F3626"/>
      <c r="G3626"/>
      <c r="H3626"/>
      <c r="I3626"/>
      <c r="J3626"/>
      <c r="K3626" s="91"/>
      <c r="L3626" s="91"/>
      <c r="M3626" s="91"/>
      <c r="R3626"/>
      <c r="S3626"/>
      <c r="T3626"/>
      <c r="U3626"/>
      <c r="V3626"/>
      <c r="W3626"/>
      <c r="X3626"/>
      <c r="Y3626"/>
      <c r="Z3626"/>
      <c r="AA3626"/>
      <c r="AB3626"/>
      <c r="AC3626"/>
    </row>
    <row r="3627" spans="2:29" s="14" customFormat="1" x14ac:dyDescent="0.25">
      <c r="B3627"/>
      <c r="C3627"/>
      <c r="D3627"/>
      <c r="E3627"/>
      <c r="F3627"/>
      <c r="G3627"/>
      <c r="H3627"/>
      <c r="I3627"/>
      <c r="J3627"/>
      <c r="K3627" s="91"/>
      <c r="L3627" s="91"/>
      <c r="M3627" s="91"/>
      <c r="R3627"/>
      <c r="S3627"/>
      <c r="T3627"/>
      <c r="U3627"/>
      <c r="V3627"/>
      <c r="W3627"/>
      <c r="X3627"/>
      <c r="Y3627"/>
      <c r="Z3627"/>
      <c r="AA3627"/>
      <c r="AB3627"/>
      <c r="AC3627"/>
    </row>
    <row r="3628" spans="2:29" s="14" customFormat="1" x14ac:dyDescent="0.25">
      <c r="B3628"/>
      <c r="C3628"/>
      <c r="D3628"/>
      <c r="E3628"/>
      <c r="F3628"/>
      <c r="G3628"/>
      <c r="H3628"/>
      <c r="I3628"/>
      <c r="J3628"/>
      <c r="K3628" s="91"/>
      <c r="L3628" s="91"/>
      <c r="M3628" s="91"/>
      <c r="R3628"/>
      <c r="S3628"/>
      <c r="T3628"/>
      <c r="U3628"/>
      <c r="V3628"/>
      <c r="W3628"/>
      <c r="X3628"/>
      <c r="Y3628"/>
      <c r="Z3628"/>
      <c r="AA3628"/>
      <c r="AB3628"/>
      <c r="AC3628"/>
    </row>
    <row r="3629" spans="2:29" s="14" customFormat="1" x14ac:dyDescent="0.25">
      <c r="B3629"/>
      <c r="C3629"/>
      <c r="D3629"/>
      <c r="E3629"/>
      <c r="F3629"/>
      <c r="G3629"/>
      <c r="H3629"/>
      <c r="I3629"/>
      <c r="J3629"/>
      <c r="K3629" s="91"/>
      <c r="L3629" s="91"/>
      <c r="M3629" s="91"/>
      <c r="R3629"/>
      <c r="S3629"/>
      <c r="T3629"/>
      <c r="U3629"/>
      <c r="V3629"/>
      <c r="W3629"/>
      <c r="X3629"/>
      <c r="Y3629"/>
      <c r="Z3629"/>
      <c r="AA3629"/>
      <c r="AB3629"/>
      <c r="AC3629"/>
    </row>
    <row r="3630" spans="2:29" s="14" customFormat="1" x14ac:dyDescent="0.25">
      <c r="B3630"/>
      <c r="C3630"/>
      <c r="D3630"/>
      <c r="E3630"/>
      <c r="F3630"/>
      <c r="G3630"/>
      <c r="H3630"/>
      <c r="I3630"/>
      <c r="J3630"/>
      <c r="K3630" s="91"/>
      <c r="L3630" s="91"/>
      <c r="M3630" s="91"/>
      <c r="R3630"/>
      <c r="S3630"/>
      <c r="T3630"/>
      <c r="U3630"/>
      <c r="V3630"/>
      <c r="W3630"/>
      <c r="X3630"/>
      <c r="Y3630"/>
      <c r="Z3630"/>
      <c r="AA3630"/>
      <c r="AB3630"/>
      <c r="AC3630"/>
    </row>
    <row r="3631" spans="2:29" s="14" customFormat="1" x14ac:dyDescent="0.25">
      <c r="B3631"/>
      <c r="C3631"/>
      <c r="D3631"/>
      <c r="E3631"/>
      <c r="F3631"/>
      <c r="G3631"/>
      <c r="H3631"/>
      <c r="I3631"/>
      <c r="J3631"/>
      <c r="K3631" s="91"/>
      <c r="L3631" s="91"/>
      <c r="M3631" s="91"/>
      <c r="R3631"/>
      <c r="S3631"/>
      <c r="T3631"/>
      <c r="U3631"/>
      <c r="V3631"/>
      <c r="W3631"/>
      <c r="X3631"/>
      <c r="Y3631"/>
      <c r="Z3631"/>
      <c r="AA3631"/>
      <c r="AB3631"/>
      <c r="AC3631"/>
    </row>
    <row r="3632" spans="2:29" s="14" customFormat="1" x14ac:dyDescent="0.25">
      <c r="B3632"/>
      <c r="C3632"/>
      <c r="D3632"/>
      <c r="E3632"/>
      <c r="F3632"/>
      <c r="G3632"/>
      <c r="H3632"/>
      <c r="I3632"/>
      <c r="J3632"/>
      <c r="K3632" s="91"/>
      <c r="L3632" s="91"/>
      <c r="M3632" s="91"/>
      <c r="R3632"/>
      <c r="S3632"/>
      <c r="T3632"/>
      <c r="U3632"/>
      <c r="V3632"/>
      <c r="W3632"/>
      <c r="X3632"/>
      <c r="Y3632"/>
      <c r="Z3632"/>
      <c r="AA3632"/>
      <c r="AB3632"/>
      <c r="AC3632"/>
    </row>
    <row r="3633" spans="2:29" s="14" customFormat="1" x14ac:dyDescent="0.25">
      <c r="B3633"/>
      <c r="C3633"/>
      <c r="D3633"/>
      <c r="E3633"/>
      <c r="F3633"/>
      <c r="G3633"/>
      <c r="H3633"/>
      <c r="I3633"/>
      <c r="J3633"/>
      <c r="K3633" s="91"/>
      <c r="L3633" s="91"/>
      <c r="M3633" s="91"/>
      <c r="R3633"/>
      <c r="S3633"/>
      <c r="T3633"/>
      <c r="U3633"/>
      <c r="V3633"/>
      <c r="W3633"/>
      <c r="X3633"/>
      <c r="Y3633"/>
      <c r="Z3633"/>
      <c r="AA3633"/>
      <c r="AB3633"/>
      <c r="AC3633"/>
    </row>
    <row r="3634" spans="2:29" s="14" customFormat="1" x14ac:dyDescent="0.25">
      <c r="B3634"/>
      <c r="C3634"/>
      <c r="D3634"/>
      <c r="E3634"/>
      <c r="F3634"/>
      <c r="G3634"/>
      <c r="H3634"/>
      <c r="I3634"/>
      <c r="J3634"/>
      <c r="K3634" s="91"/>
      <c r="L3634" s="91"/>
      <c r="M3634" s="91"/>
      <c r="R3634"/>
      <c r="S3634"/>
      <c r="T3634"/>
      <c r="U3634"/>
      <c r="V3634"/>
      <c r="W3634"/>
      <c r="X3634"/>
      <c r="Y3634"/>
      <c r="Z3634"/>
      <c r="AA3634"/>
      <c r="AB3634"/>
      <c r="AC3634"/>
    </row>
    <row r="3635" spans="2:29" s="14" customFormat="1" x14ac:dyDescent="0.25">
      <c r="B3635"/>
      <c r="C3635"/>
      <c r="D3635"/>
      <c r="E3635"/>
      <c r="F3635"/>
      <c r="G3635"/>
      <c r="H3635"/>
      <c r="I3635"/>
      <c r="J3635"/>
      <c r="K3635" s="91"/>
      <c r="L3635" s="91"/>
      <c r="M3635" s="91"/>
      <c r="R3635"/>
      <c r="S3635"/>
      <c r="T3635"/>
      <c r="U3635"/>
      <c r="V3635"/>
      <c r="W3635"/>
      <c r="X3635"/>
      <c r="Y3635"/>
      <c r="Z3635"/>
      <c r="AA3635"/>
      <c r="AB3635"/>
      <c r="AC3635"/>
    </row>
    <row r="3636" spans="2:29" s="14" customFormat="1" x14ac:dyDescent="0.25">
      <c r="B3636"/>
      <c r="C3636"/>
      <c r="D3636"/>
      <c r="E3636"/>
      <c r="F3636"/>
      <c r="G3636"/>
      <c r="H3636"/>
      <c r="I3636"/>
      <c r="J3636"/>
      <c r="K3636" s="91"/>
      <c r="L3636" s="91"/>
      <c r="M3636" s="91"/>
      <c r="R3636"/>
      <c r="S3636"/>
      <c r="T3636"/>
      <c r="U3636"/>
      <c r="V3636"/>
      <c r="W3636"/>
      <c r="X3636"/>
      <c r="Y3636"/>
      <c r="Z3636"/>
      <c r="AA3636"/>
      <c r="AB3636"/>
      <c r="AC3636"/>
    </row>
    <row r="3637" spans="2:29" s="14" customFormat="1" x14ac:dyDescent="0.25">
      <c r="B3637"/>
      <c r="C3637"/>
      <c r="D3637"/>
      <c r="E3637"/>
      <c r="F3637"/>
      <c r="G3637"/>
      <c r="H3637"/>
      <c r="I3637"/>
      <c r="J3637"/>
      <c r="K3637" s="91"/>
      <c r="L3637" s="91"/>
      <c r="M3637" s="91"/>
      <c r="R3637"/>
      <c r="S3637"/>
      <c r="T3637"/>
      <c r="U3637"/>
      <c r="V3637"/>
      <c r="W3637"/>
      <c r="X3637"/>
      <c r="Y3637"/>
      <c r="Z3637"/>
      <c r="AA3637"/>
      <c r="AB3637"/>
      <c r="AC3637"/>
    </row>
    <row r="3638" spans="2:29" s="14" customFormat="1" x14ac:dyDescent="0.25">
      <c r="B3638"/>
      <c r="C3638"/>
      <c r="D3638"/>
      <c r="E3638"/>
      <c r="F3638"/>
      <c r="G3638"/>
      <c r="H3638"/>
      <c r="I3638"/>
      <c r="J3638"/>
      <c r="K3638" s="91"/>
      <c r="L3638" s="91"/>
      <c r="M3638" s="91"/>
      <c r="R3638"/>
      <c r="S3638"/>
      <c r="T3638"/>
      <c r="U3638"/>
      <c r="V3638"/>
      <c r="W3638"/>
      <c r="X3638"/>
      <c r="Y3638"/>
      <c r="Z3638"/>
      <c r="AA3638"/>
      <c r="AB3638"/>
      <c r="AC3638"/>
    </row>
    <row r="3639" spans="2:29" s="14" customFormat="1" x14ac:dyDescent="0.25">
      <c r="B3639"/>
      <c r="C3639"/>
      <c r="D3639"/>
      <c r="E3639"/>
      <c r="F3639"/>
      <c r="G3639"/>
      <c r="H3639"/>
      <c r="I3639"/>
      <c r="J3639"/>
      <c r="K3639" s="91"/>
      <c r="L3639" s="91"/>
      <c r="M3639" s="91"/>
      <c r="R3639"/>
      <c r="S3639"/>
      <c r="T3639"/>
      <c r="U3639"/>
      <c r="V3639"/>
      <c r="W3639"/>
      <c r="X3639"/>
      <c r="Y3639"/>
      <c r="Z3639"/>
      <c r="AA3639"/>
      <c r="AB3639"/>
      <c r="AC3639"/>
    </row>
    <row r="3640" spans="2:29" s="14" customFormat="1" x14ac:dyDescent="0.25">
      <c r="B3640"/>
      <c r="C3640"/>
      <c r="D3640"/>
      <c r="E3640"/>
      <c r="F3640"/>
      <c r="G3640"/>
      <c r="H3640"/>
      <c r="I3640"/>
      <c r="J3640"/>
      <c r="K3640" s="91"/>
      <c r="L3640" s="91"/>
      <c r="M3640" s="91"/>
      <c r="R3640"/>
      <c r="S3640"/>
      <c r="T3640"/>
      <c r="U3640"/>
      <c r="V3640"/>
      <c r="W3640"/>
      <c r="X3640"/>
      <c r="Y3640"/>
      <c r="Z3640"/>
      <c r="AA3640"/>
      <c r="AB3640"/>
      <c r="AC3640"/>
    </row>
    <row r="3641" spans="2:29" s="14" customFormat="1" x14ac:dyDescent="0.25">
      <c r="B3641"/>
      <c r="C3641"/>
      <c r="D3641"/>
      <c r="E3641"/>
      <c r="F3641"/>
      <c r="G3641"/>
      <c r="H3641"/>
      <c r="I3641"/>
      <c r="J3641"/>
      <c r="K3641" s="91"/>
      <c r="L3641" s="91"/>
      <c r="M3641" s="91"/>
      <c r="R3641"/>
      <c r="S3641"/>
      <c r="T3641"/>
      <c r="U3641"/>
      <c r="V3641"/>
      <c r="W3641"/>
      <c r="X3641"/>
      <c r="Y3641"/>
      <c r="Z3641"/>
      <c r="AA3641"/>
      <c r="AB3641"/>
      <c r="AC3641"/>
    </row>
    <row r="3642" spans="2:29" s="14" customFormat="1" x14ac:dyDescent="0.25">
      <c r="B3642"/>
      <c r="C3642"/>
      <c r="D3642"/>
      <c r="E3642"/>
      <c r="F3642"/>
      <c r="G3642"/>
      <c r="H3642"/>
      <c r="I3642"/>
      <c r="J3642"/>
      <c r="K3642" s="91"/>
      <c r="L3642" s="91"/>
      <c r="M3642" s="91"/>
      <c r="R3642"/>
      <c r="S3642"/>
      <c r="T3642"/>
      <c r="U3642"/>
      <c r="V3642"/>
      <c r="W3642"/>
      <c r="X3642"/>
      <c r="Y3642"/>
      <c r="Z3642"/>
      <c r="AA3642"/>
      <c r="AB3642"/>
      <c r="AC3642"/>
    </row>
    <row r="3643" spans="2:29" s="14" customFormat="1" x14ac:dyDescent="0.25">
      <c r="B3643"/>
      <c r="C3643"/>
      <c r="D3643"/>
      <c r="E3643"/>
      <c r="F3643"/>
      <c r="G3643"/>
      <c r="H3643"/>
      <c r="I3643"/>
      <c r="J3643"/>
      <c r="K3643" s="91"/>
      <c r="L3643" s="91"/>
      <c r="M3643" s="91"/>
      <c r="R3643"/>
      <c r="S3643"/>
      <c r="T3643"/>
      <c r="U3643"/>
      <c r="V3643"/>
      <c r="W3643"/>
      <c r="X3643"/>
      <c r="Y3643"/>
      <c r="Z3643"/>
      <c r="AA3643"/>
      <c r="AB3643"/>
      <c r="AC3643"/>
    </row>
    <row r="3644" spans="2:29" s="14" customFormat="1" x14ac:dyDescent="0.25">
      <c r="B3644"/>
      <c r="C3644"/>
      <c r="D3644"/>
      <c r="E3644"/>
      <c r="F3644"/>
      <c r="G3644"/>
      <c r="H3644"/>
      <c r="I3644"/>
      <c r="J3644"/>
      <c r="K3644" s="91"/>
      <c r="L3644" s="91"/>
      <c r="M3644" s="91"/>
      <c r="R3644"/>
      <c r="S3644"/>
      <c r="T3644"/>
      <c r="U3644"/>
      <c r="V3644"/>
      <c r="W3644"/>
      <c r="X3644"/>
      <c r="Y3644"/>
      <c r="Z3644"/>
      <c r="AA3644"/>
      <c r="AB3644"/>
      <c r="AC3644"/>
    </row>
    <row r="3645" spans="2:29" s="14" customFormat="1" x14ac:dyDescent="0.25">
      <c r="B3645"/>
      <c r="C3645"/>
      <c r="D3645"/>
      <c r="E3645"/>
      <c r="F3645"/>
      <c r="G3645"/>
      <c r="H3645"/>
      <c r="I3645"/>
      <c r="J3645"/>
      <c r="K3645" s="91"/>
      <c r="L3645" s="91"/>
      <c r="M3645" s="91"/>
      <c r="R3645"/>
      <c r="S3645"/>
      <c r="T3645"/>
      <c r="U3645"/>
      <c r="V3645"/>
      <c r="W3645"/>
      <c r="X3645"/>
      <c r="Y3645"/>
      <c r="Z3645"/>
      <c r="AA3645"/>
      <c r="AB3645"/>
      <c r="AC3645"/>
    </row>
    <row r="3646" spans="2:29" s="14" customFormat="1" x14ac:dyDescent="0.25">
      <c r="B3646"/>
      <c r="C3646"/>
      <c r="D3646"/>
      <c r="E3646"/>
      <c r="F3646"/>
      <c r="G3646"/>
      <c r="H3646"/>
      <c r="I3646"/>
      <c r="J3646"/>
      <c r="K3646" s="91"/>
      <c r="L3646" s="91"/>
      <c r="M3646" s="91"/>
      <c r="R3646"/>
      <c r="S3646"/>
      <c r="T3646"/>
      <c r="U3646"/>
      <c r="V3646"/>
      <c r="W3646"/>
      <c r="X3646"/>
      <c r="Y3646"/>
      <c r="Z3646"/>
      <c r="AA3646"/>
      <c r="AB3646"/>
      <c r="AC3646"/>
    </row>
    <row r="3647" spans="2:29" s="14" customFormat="1" x14ac:dyDescent="0.25">
      <c r="B3647"/>
      <c r="C3647"/>
      <c r="D3647"/>
      <c r="E3647"/>
      <c r="F3647"/>
      <c r="G3647"/>
      <c r="H3647"/>
      <c r="I3647"/>
      <c r="J3647"/>
      <c r="K3647" s="91"/>
      <c r="L3647" s="91"/>
      <c r="M3647" s="91"/>
      <c r="R3647"/>
      <c r="S3647"/>
      <c r="T3647"/>
      <c r="U3647"/>
      <c r="V3647"/>
      <c r="W3647"/>
      <c r="X3647"/>
      <c r="Y3647"/>
      <c r="Z3647"/>
      <c r="AA3647"/>
      <c r="AB3647"/>
      <c r="AC3647"/>
    </row>
    <row r="3648" spans="2:29" s="14" customFormat="1" x14ac:dyDescent="0.25">
      <c r="B3648"/>
      <c r="C3648"/>
      <c r="D3648"/>
      <c r="E3648"/>
      <c r="F3648"/>
      <c r="G3648"/>
      <c r="H3648"/>
      <c r="I3648"/>
      <c r="J3648"/>
      <c r="K3648" s="91"/>
      <c r="L3648" s="91"/>
      <c r="M3648" s="91"/>
      <c r="R3648"/>
      <c r="S3648"/>
      <c r="T3648"/>
      <c r="U3648"/>
      <c r="V3648"/>
      <c r="W3648"/>
      <c r="X3648"/>
      <c r="Y3648"/>
      <c r="Z3648"/>
      <c r="AA3648"/>
      <c r="AB3648"/>
      <c r="AC3648"/>
    </row>
    <row r="3649" spans="2:29" s="14" customFormat="1" x14ac:dyDescent="0.25">
      <c r="B3649"/>
      <c r="C3649"/>
      <c r="D3649"/>
      <c r="E3649"/>
      <c r="F3649"/>
      <c r="G3649"/>
      <c r="H3649"/>
      <c r="I3649"/>
      <c r="J3649"/>
      <c r="K3649" s="91"/>
      <c r="L3649" s="91"/>
      <c r="M3649" s="91"/>
      <c r="R3649"/>
      <c r="S3649"/>
      <c r="T3649"/>
      <c r="U3649"/>
      <c r="V3649"/>
      <c r="W3649"/>
      <c r="X3649"/>
      <c r="Y3649"/>
      <c r="Z3649"/>
      <c r="AA3649"/>
      <c r="AB3649"/>
      <c r="AC3649"/>
    </row>
    <row r="3650" spans="2:29" s="14" customFormat="1" x14ac:dyDescent="0.25">
      <c r="B3650"/>
      <c r="C3650"/>
      <c r="D3650"/>
      <c r="E3650"/>
      <c r="F3650"/>
      <c r="G3650"/>
      <c r="H3650"/>
      <c r="I3650"/>
      <c r="J3650"/>
      <c r="K3650" s="91"/>
      <c r="L3650" s="91"/>
      <c r="M3650" s="91"/>
      <c r="R3650"/>
      <c r="S3650"/>
      <c r="T3650"/>
      <c r="U3650"/>
      <c r="V3650"/>
      <c r="W3650"/>
      <c r="X3650"/>
      <c r="Y3650"/>
      <c r="Z3650"/>
      <c r="AA3650"/>
      <c r="AB3650"/>
      <c r="AC3650"/>
    </row>
    <row r="3651" spans="2:29" s="14" customFormat="1" x14ac:dyDescent="0.25">
      <c r="B3651"/>
      <c r="C3651"/>
      <c r="D3651"/>
      <c r="E3651"/>
      <c r="F3651"/>
      <c r="G3651"/>
      <c r="H3651"/>
      <c r="I3651"/>
      <c r="J3651"/>
      <c r="K3651" s="91"/>
      <c r="L3651" s="91"/>
      <c r="M3651" s="91"/>
      <c r="R3651"/>
      <c r="S3651"/>
      <c r="T3651"/>
      <c r="U3651"/>
      <c r="V3651"/>
      <c r="W3651"/>
      <c r="X3651"/>
      <c r="Y3651"/>
      <c r="Z3651"/>
      <c r="AA3651"/>
      <c r="AB3651"/>
      <c r="AC3651"/>
    </row>
    <row r="3652" spans="2:29" s="14" customFormat="1" x14ac:dyDescent="0.25">
      <c r="B3652"/>
      <c r="C3652"/>
      <c r="D3652"/>
      <c r="E3652"/>
      <c r="F3652"/>
      <c r="G3652"/>
      <c r="H3652"/>
      <c r="I3652"/>
      <c r="J3652"/>
      <c r="K3652" s="91"/>
      <c r="L3652" s="91"/>
      <c r="M3652" s="91"/>
      <c r="R3652"/>
      <c r="S3652"/>
      <c r="T3652"/>
      <c r="U3652"/>
      <c r="V3652"/>
      <c r="W3652"/>
      <c r="X3652"/>
      <c r="Y3652"/>
      <c r="Z3652"/>
      <c r="AA3652"/>
      <c r="AB3652"/>
      <c r="AC3652"/>
    </row>
    <row r="3653" spans="2:29" s="14" customFormat="1" x14ac:dyDescent="0.25">
      <c r="B3653"/>
      <c r="C3653"/>
      <c r="D3653"/>
      <c r="E3653"/>
      <c r="F3653"/>
      <c r="G3653"/>
      <c r="H3653"/>
      <c r="I3653"/>
      <c r="J3653"/>
      <c r="K3653" s="91"/>
      <c r="L3653" s="91"/>
      <c r="M3653" s="91"/>
      <c r="R3653"/>
      <c r="S3653"/>
      <c r="T3653"/>
      <c r="U3653"/>
      <c r="V3653"/>
      <c r="W3653"/>
      <c r="X3653"/>
      <c r="Y3653"/>
      <c r="Z3653"/>
      <c r="AA3653"/>
      <c r="AB3653"/>
      <c r="AC3653"/>
    </row>
    <row r="3654" spans="2:29" s="14" customFormat="1" x14ac:dyDescent="0.25">
      <c r="B3654"/>
      <c r="C3654"/>
      <c r="D3654"/>
      <c r="E3654"/>
      <c r="F3654"/>
      <c r="G3654"/>
      <c r="H3654"/>
      <c r="I3654"/>
      <c r="J3654"/>
      <c r="K3654" s="91"/>
      <c r="L3654" s="91"/>
      <c r="M3654" s="91"/>
      <c r="R3654"/>
      <c r="S3654"/>
      <c r="T3654"/>
      <c r="U3654"/>
      <c r="V3654"/>
      <c r="W3654"/>
      <c r="X3654"/>
      <c r="Y3654"/>
      <c r="Z3654"/>
      <c r="AA3654"/>
      <c r="AB3654"/>
      <c r="AC3654"/>
    </row>
    <row r="3655" spans="2:29" s="14" customFormat="1" x14ac:dyDescent="0.25">
      <c r="B3655"/>
      <c r="C3655"/>
      <c r="D3655"/>
      <c r="E3655"/>
      <c r="F3655"/>
      <c r="G3655"/>
      <c r="H3655"/>
      <c r="I3655"/>
      <c r="J3655"/>
      <c r="K3655" s="91"/>
      <c r="L3655" s="91"/>
      <c r="M3655" s="91"/>
      <c r="R3655"/>
      <c r="S3655"/>
      <c r="T3655"/>
      <c r="U3655"/>
      <c r="V3655"/>
      <c r="W3655"/>
      <c r="X3655"/>
      <c r="Y3655"/>
      <c r="Z3655"/>
      <c r="AA3655"/>
      <c r="AB3655"/>
      <c r="AC3655"/>
    </row>
    <row r="3656" spans="2:29" s="14" customFormat="1" x14ac:dyDescent="0.25">
      <c r="B3656"/>
      <c r="C3656"/>
      <c r="D3656"/>
      <c r="E3656"/>
      <c r="F3656"/>
      <c r="G3656"/>
      <c r="H3656"/>
      <c r="I3656"/>
      <c r="J3656"/>
      <c r="K3656" s="91"/>
      <c r="L3656" s="91"/>
      <c r="M3656" s="91"/>
      <c r="R3656"/>
      <c r="S3656"/>
      <c r="T3656"/>
      <c r="U3656"/>
      <c r="V3656"/>
      <c r="W3656"/>
      <c r="X3656"/>
      <c r="Y3656"/>
      <c r="Z3656"/>
      <c r="AA3656"/>
      <c r="AB3656"/>
      <c r="AC3656"/>
    </row>
    <row r="3657" spans="2:29" s="14" customFormat="1" x14ac:dyDescent="0.25">
      <c r="B3657"/>
      <c r="C3657"/>
      <c r="D3657"/>
      <c r="E3657"/>
      <c r="F3657"/>
      <c r="G3657"/>
      <c r="H3657"/>
      <c r="I3657"/>
      <c r="J3657"/>
      <c r="K3657" s="91"/>
      <c r="L3657" s="91"/>
      <c r="M3657" s="91"/>
      <c r="R3657"/>
      <c r="S3657"/>
      <c r="T3657"/>
      <c r="U3657"/>
      <c r="V3657"/>
      <c r="W3657"/>
      <c r="X3657"/>
      <c r="Y3657"/>
      <c r="Z3657"/>
      <c r="AA3657"/>
      <c r="AB3657"/>
      <c r="AC3657"/>
    </row>
    <row r="3658" spans="2:29" s="14" customFormat="1" x14ac:dyDescent="0.25">
      <c r="B3658"/>
      <c r="C3658"/>
      <c r="D3658"/>
      <c r="E3658"/>
      <c r="F3658"/>
      <c r="G3658"/>
      <c r="H3658"/>
      <c r="I3658"/>
      <c r="J3658"/>
      <c r="K3658" s="91"/>
      <c r="L3658" s="91"/>
      <c r="M3658" s="91"/>
      <c r="R3658"/>
      <c r="S3658"/>
      <c r="T3658"/>
      <c r="U3658"/>
      <c r="V3658"/>
      <c r="W3658"/>
      <c r="X3658"/>
      <c r="Y3658"/>
      <c r="Z3658"/>
      <c r="AA3658"/>
      <c r="AB3658"/>
      <c r="AC3658"/>
    </row>
    <row r="3659" spans="2:29" s="14" customFormat="1" x14ac:dyDescent="0.25">
      <c r="B3659"/>
      <c r="C3659"/>
      <c r="D3659"/>
      <c r="E3659"/>
      <c r="F3659"/>
      <c r="G3659"/>
      <c r="H3659"/>
      <c r="I3659"/>
      <c r="J3659"/>
      <c r="K3659" s="91"/>
      <c r="L3659" s="91"/>
      <c r="M3659" s="91"/>
      <c r="R3659"/>
      <c r="S3659"/>
      <c r="T3659"/>
      <c r="U3659"/>
      <c r="V3659"/>
      <c r="W3659"/>
      <c r="X3659"/>
      <c r="Y3659"/>
      <c r="Z3659"/>
      <c r="AA3659"/>
      <c r="AB3659"/>
      <c r="AC3659"/>
    </row>
    <row r="3660" spans="2:29" s="14" customFormat="1" x14ac:dyDescent="0.25">
      <c r="B3660"/>
      <c r="C3660"/>
      <c r="D3660"/>
      <c r="E3660"/>
      <c r="F3660"/>
      <c r="G3660"/>
      <c r="H3660"/>
      <c r="I3660"/>
      <c r="J3660"/>
      <c r="K3660" s="91"/>
      <c r="L3660" s="91"/>
      <c r="M3660" s="91"/>
      <c r="R3660"/>
      <c r="S3660"/>
      <c r="T3660"/>
      <c r="U3660"/>
      <c r="V3660"/>
      <c r="W3660"/>
      <c r="X3660"/>
      <c r="Y3660"/>
      <c r="Z3660"/>
      <c r="AA3660"/>
      <c r="AB3660"/>
      <c r="AC3660"/>
    </row>
    <row r="3661" spans="2:29" s="14" customFormat="1" x14ac:dyDescent="0.25">
      <c r="B3661"/>
      <c r="C3661"/>
      <c r="D3661"/>
      <c r="E3661"/>
      <c r="F3661"/>
      <c r="G3661"/>
      <c r="H3661"/>
      <c r="I3661"/>
      <c r="J3661"/>
      <c r="K3661" s="91"/>
      <c r="L3661" s="91"/>
      <c r="M3661" s="91"/>
      <c r="R3661"/>
      <c r="S3661"/>
      <c r="T3661"/>
      <c r="U3661"/>
      <c r="V3661"/>
      <c r="W3661"/>
      <c r="X3661"/>
      <c r="Y3661"/>
      <c r="Z3661"/>
      <c r="AA3661"/>
      <c r="AB3661"/>
      <c r="AC3661"/>
    </row>
    <row r="3662" spans="2:29" s="14" customFormat="1" x14ac:dyDescent="0.25">
      <c r="B3662"/>
      <c r="C3662"/>
      <c r="D3662"/>
      <c r="E3662"/>
      <c r="F3662"/>
      <c r="G3662"/>
      <c r="H3662"/>
      <c r="I3662"/>
      <c r="J3662"/>
      <c r="K3662" s="91"/>
      <c r="L3662" s="91"/>
      <c r="M3662" s="91"/>
      <c r="R3662"/>
      <c r="S3662"/>
      <c r="T3662"/>
      <c r="U3662"/>
      <c r="V3662"/>
      <c r="W3662"/>
      <c r="X3662"/>
      <c r="Y3662"/>
      <c r="Z3662"/>
      <c r="AA3662"/>
      <c r="AB3662"/>
      <c r="AC3662"/>
    </row>
    <row r="3663" spans="2:29" s="14" customFormat="1" x14ac:dyDescent="0.25">
      <c r="B3663"/>
      <c r="C3663"/>
      <c r="D3663"/>
      <c r="E3663"/>
      <c r="F3663"/>
      <c r="G3663"/>
      <c r="H3663"/>
      <c r="I3663"/>
      <c r="J3663"/>
      <c r="K3663" s="91"/>
      <c r="L3663" s="91"/>
      <c r="M3663" s="91"/>
      <c r="R3663"/>
      <c r="S3663"/>
      <c r="T3663"/>
      <c r="U3663"/>
      <c r="V3663"/>
      <c r="W3663"/>
      <c r="X3663"/>
      <c r="Y3663"/>
      <c r="Z3663"/>
      <c r="AA3663"/>
      <c r="AB3663"/>
      <c r="AC3663"/>
    </row>
    <row r="3664" spans="2:29" s="14" customFormat="1" x14ac:dyDescent="0.25">
      <c r="B3664"/>
      <c r="C3664"/>
      <c r="D3664"/>
      <c r="E3664"/>
      <c r="F3664"/>
      <c r="G3664"/>
      <c r="H3664"/>
      <c r="I3664"/>
      <c r="J3664"/>
      <c r="K3664" s="91"/>
      <c r="L3664" s="91"/>
      <c r="M3664" s="91"/>
      <c r="R3664"/>
      <c r="S3664"/>
      <c r="T3664"/>
      <c r="U3664"/>
      <c r="V3664"/>
      <c r="W3664"/>
      <c r="X3664"/>
      <c r="Y3664"/>
      <c r="Z3664"/>
      <c r="AA3664"/>
      <c r="AB3664"/>
      <c r="AC3664"/>
    </row>
    <row r="3665" spans="2:29" s="14" customFormat="1" x14ac:dyDescent="0.25">
      <c r="B3665"/>
      <c r="C3665"/>
      <c r="D3665"/>
      <c r="E3665"/>
      <c r="F3665"/>
      <c r="G3665"/>
      <c r="H3665"/>
      <c r="I3665"/>
      <c r="J3665"/>
      <c r="K3665" s="91"/>
      <c r="L3665" s="91"/>
      <c r="M3665" s="91"/>
      <c r="R3665"/>
      <c r="S3665"/>
      <c r="T3665"/>
      <c r="U3665"/>
      <c r="V3665"/>
      <c r="W3665"/>
      <c r="X3665"/>
      <c r="Y3665"/>
      <c r="Z3665"/>
      <c r="AA3665"/>
      <c r="AB3665"/>
      <c r="AC3665"/>
    </row>
    <row r="3666" spans="2:29" s="14" customFormat="1" x14ac:dyDescent="0.25">
      <c r="B3666"/>
      <c r="C3666"/>
      <c r="D3666"/>
      <c r="E3666"/>
      <c r="F3666"/>
      <c r="G3666"/>
      <c r="H3666"/>
      <c r="I3666"/>
      <c r="J3666"/>
      <c r="K3666" s="91"/>
      <c r="L3666" s="91"/>
      <c r="M3666" s="91"/>
      <c r="R3666"/>
      <c r="S3666"/>
      <c r="T3666"/>
      <c r="U3666"/>
      <c r="V3666"/>
      <c r="W3666"/>
      <c r="X3666"/>
      <c r="Y3666"/>
      <c r="Z3666"/>
      <c r="AA3666"/>
      <c r="AB3666"/>
      <c r="AC3666"/>
    </row>
    <row r="3667" spans="2:29" s="14" customFormat="1" x14ac:dyDescent="0.25">
      <c r="B3667"/>
      <c r="C3667"/>
      <c r="D3667"/>
      <c r="E3667"/>
      <c r="F3667"/>
      <c r="G3667"/>
      <c r="H3667"/>
      <c r="I3667"/>
      <c r="J3667"/>
      <c r="K3667" s="91"/>
      <c r="L3667" s="91"/>
      <c r="M3667" s="91"/>
      <c r="R3667"/>
      <c r="S3667"/>
      <c r="T3667"/>
      <c r="U3667"/>
      <c r="V3667"/>
      <c r="W3667"/>
      <c r="X3667"/>
      <c r="Y3667"/>
      <c r="Z3667"/>
      <c r="AA3667"/>
      <c r="AB3667"/>
      <c r="AC3667"/>
    </row>
    <row r="3668" spans="2:29" s="14" customFormat="1" x14ac:dyDescent="0.25">
      <c r="B3668"/>
      <c r="C3668"/>
      <c r="D3668"/>
      <c r="E3668"/>
      <c r="F3668"/>
      <c r="G3668"/>
      <c r="H3668"/>
      <c r="I3668"/>
      <c r="J3668"/>
      <c r="K3668" s="91"/>
      <c r="L3668" s="91"/>
      <c r="M3668" s="91"/>
      <c r="R3668"/>
      <c r="S3668"/>
      <c r="T3668"/>
      <c r="U3668"/>
      <c r="V3668"/>
      <c r="W3668"/>
      <c r="X3668"/>
      <c r="Y3668"/>
      <c r="Z3668"/>
      <c r="AA3668"/>
      <c r="AB3668"/>
      <c r="AC3668"/>
    </row>
    <row r="3669" spans="2:29" s="14" customFormat="1" x14ac:dyDescent="0.25">
      <c r="B3669"/>
      <c r="C3669"/>
      <c r="D3669"/>
      <c r="E3669"/>
      <c r="F3669"/>
      <c r="G3669"/>
      <c r="H3669"/>
      <c r="I3669"/>
      <c r="J3669"/>
      <c r="K3669" s="91"/>
      <c r="L3669" s="91"/>
      <c r="M3669" s="91"/>
      <c r="R3669"/>
      <c r="S3669"/>
      <c r="T3669"/>
      <c r="U3669"/>
      <c r="V3669"/>
      <c r="W3669"/>
      <c r="X3669"/>
      <c r="Y3669"/>
      <c r="Z3669"/>
      <c r="AA3669"/>
      <c r="AB3669"/>
      <c r="AC3669"/>
    </row>
    <row r="3670" spans="2:29" s="14" customFormat="1" x14ac:dyDescent="0.25">
      <c r="B3670"/>
      <c r="C3670"/>
      <c r="D3670"/>
      <c r="E3670"/>
      <c r="F3670"/>
      <c r="G3670"/>
      <c r="H3670"/>
      <c r="I3670"/>
      <c r="J3670"/>
      <c r="K3670" s="91"/>
      <c r="L3670" s="91"/>
      <c r="M3670" s="91"/>
      <c r="R3670"/>
      <c r="S3670"/>
      <c r="T3670"/>
      <c r="U3670"/>
      <c r="V3670"/>
      <c r="W3670"/>
      <c r="X3670"/>
      <c r="Y3670"/>
      <c r="Z3670"/>
      <c r="AA3670"/>
      <c r="AB3670"/>
      <c r="AC3670"/>
    </row>
    <row r="3671" spans="2:29" s="14" customFormat="1" x14ac:dyDescent="0.25">
      <c r="B3671"/>
      <c r="C3671"/>
      <c r="D3671"/>
      <c r="E3671"/>
      <c r="F3671"/>
      <c r="G3671"/>
      <c r="H3671"/>
      <c r="I3671"/>
      <c r="J3671"/>
      <c r="K3671" s="91"/>
      <c r="L3671" s="91"/>
      <c r="M3671" s="91"/>
      <c r="R3671"/>
      <c r="S3671"/>
      <c r="T3671"/>
      <c r="U3671"/>
      <c r="V3671"/>
      <c r="W3671"/>
      <c r="X3671"/>
      <c r="Y3671"/>
      <c r="Z3671"/>
      <c r="AA3671"/>
      <c r="AB3671"/>
      <c r="AC3671"/>
    </row>
    <row r="3672" spans="2:29" s="14" customFormat="1" x14ac:dyDescent="0.25">
      <c r="B3672"/>
      <c r="C3672"/>
      <c r="D3672"/>
      <c r="E3672"/>
      <c r="F3672"/>
      <c r="G3672"/>
      <c r="H3672"/>
      <c r="I3672"/>
      <c r="J3672"/>
      <c r="K3672" s="91"/>
      <c r="L3672" s="91"/>
      <c r="M3672" s="91"/>
      <c r="R3672"/>
      <c r="S3672"/>
      <c r="T3672"/>
      <c r="U3672"/>
      <c r="V3672"/>
      <c r="W3672"/>
      <c r="X3672"/>
      <c r="Y3672"/>
      <c r="Z3672"/>
      <c r="AA3672"/>
      <c r="AB3672"/>
      <c r="AC3672"/>
    </row>
    <row r="3673" spans="2:29" s="14" customFormat="1" x14ac:dyDescent="0.25">
      <c r="B3673"/>
      <c r="C3673"/>
      <c r="D3673"/>
      <c r="E3673"/>
      <c r="F3673"/>
      <c r="G3673"/>
      <c r="H3673"/>
      <c r="I3673"/>
      <c r="J3673"/>
      <c r="K3673" s="91"/>
      <c r="L3673" s="91"/>
      <c r="M3673" s="91"/>
      <c r="R3673"/>
      <c r="S3673"/>
      <c r="T3673"/>
      <c r="U3673"/>
      <c r="V3673"/>
      <c r="W3673"/>
      <c r="X3673"/>
      <c r="Y3673"/>
      <c r="Z3673"/>
      <c r="AA3673"/>
      <c r="AB3673"/>
      <c r="AC3673"/>
    </row>
    <row r="3674" spans="2:29" s="14" customFormat="1" x14ac:dyDescent="0.25">
      <c r="B3674"/>
      <c r="C3674"/>
      <c r="D3674"/>
      <c r="E3674"/>
      <c r="F3674"/>
      <c r="G3674"/>
      <c r="H3674"/>
      <c r="I3674"/>
      <c r="J3674"/>
      <c r="K3674" s="91"/>
      <c r="L3674" s="91"/>
      <c r="M3674" s="91"/>
      <c r="R3674"/>
      <c r="S3674"/>
      <c r="T3674"/>
      <c r="U3674"/>
      <c r="V3674"/>
      <c r="W3674"/>
      <c r="X3674"/>
      <c r="Y3674"/>
      <c r="Z3674"/>
      <c r="AA3674"/>
      <c r="AB3674"/>
      <c r="AC3674"/>
    </row>
    <row r="3675" spans="2:29" s="14" customFormat="1" x14ac:dyDescent="0.25">
      <c r="B3675"/>
      <c r="C3675"/>
      <c r="D3675"/>
      <c r="E3675"/>
      <c r="F3675"/>
      <c r="G3675"/>
      <c r="H3675"/>
      <c r="I3675"/>
      <c r="J3675"/>
      <c r="K3675" s="91"/>
      <c r="L3675" s="91"/>
      <c r="M3675" s="91"/>
      <c r="R3675"/>
      <c r="S3675"/>
      <c r="T3675"/>
      <c r="U3675"/>
      <c r="V3675"/>
      <c r="W3675"/>
      <c r="X3675"/>
      <c r="Y3675"/>
      <c r="Z3675"/>
      <c r="AA3675"/>
      <c r="AB3675"/>
      <c r="AC3675"/>
    </row>
    <row r="3676" spans="2:29" s="14" customFormat="1" x14ac:dyDescent="0.25">
      <c r="B3676"/>
      <c r="C3676"/>
      <c r="D3676"/>
      <c r="E3676"/>
      <c r="F3676"/>
      <c r="G3676"/>
      <c r="H3676"/>
      <c r="I3676"/>
      <c r="J3676"/>
      <c r="K3676" s="91"/>
      <c r="L3676" s="91"/>
      <c r="M3676" s="91"/>
      <c r="R3676"/>
      <c r="S3676"/>
      <c r="T3676"/>
      <c r="U3676"/>
      <c r="V3676"/>
      <c r="W3676"/>
      <c r="X3676"/>
      <c r="Y3676"/>
      <c r="Z3676"/>
      <c r="AA3676"/>
      <c r="AB3676"/>
      <c r="AC3676"/>
    </row>
    <row r="3677" spans="2:29" s="14" customFormat="1" x14ac:dyDescent="0.25">
      <c r="B3677"/>
      <c r="C3677"/>
      <c r="D3677"/>
      <c r="E3677"/>
      <c r="F3677"/>
      <c r="G3677"/>
      <c r="H3677"/>
      <c r="I3677"/>
      <c r="J3677"/>
      <c r="K3677" s="91"/>
      <c r="L3677" s="91"/>
      <c r="M3677" s="91"/>
      <c r="R3677"/>
      <c r="S3677"/>
      <c r="T3677"/>
      <c r="U3677"/>
      <c r="V3677"/>
      <c r="W3677"/>
      <c r="X3677"/>
      <c r="Y3677"/>
      <c r="Z3677"/>
      <c r="AA3677"/>
      <c r="AB3677"/>
      <c r="AC3677"/>
    </row>
    <row r="3678" spans="2:29" s="14" customFormat="1" x14ac:dyDescent="0.25">
      <c r="B3678"/>
      <c r="C3678"/>
      <c r="D3678"/>
      <c r="E3678"/>
      <c r="F3678"/>
      <c r="G3678"/>
      <c r="H3678"/>
      <c r="I3678"/>
      <c r="J3678"/>
      <c r="K3678" s="91"/>
      <c r="L3678" s="91"/>
      <c r="M3678" s="91"/>
      <c r="R3678"/>
      <c r="S3678"/>
      <c r="T3678"/>
      <c r="U3678"/>
      <c r="V3678"/>
      <c r="W3678"/>
      <c r="X3678"/>
      <c r="Y3678"/>
      <c r="Z3678"/>
      <c r="AA3678"/>
      <c r="AB3678"/>
      <c r="AC3678"/>
    </row>
    <row r="3679" spans="2:29" s="14" customFormat="1" x14ac:dyDescent="0.25">
      <c r="B3679"/>
      <c r="C3679"/>
      <c r="D3679"/>
      <c r="E3679"/>
      <c r="F3679"/>
      <c r="G3679"/>
      <c r="H3679"/>
      <c r="I3679"/>
      <c r="J3679"/>
      <c r="K3679" s="91"/>
      <c r="L3679" s="91"/>
      <c r="M3679" s="91"/>
      <c r="R3679"/>
      <c r="S3679"/>
      <c r="T3679"/>
      <c r="U3679"/>
      <c r="V3679"/>
      <c r="W3679"/>
      <c r="X3679"/>
      <c r="Y3679"/>
      <c r="Z3679"/>
      <c r="AA3679"/>
      <c r="AB3679"/>
      <c r="AC3679"/>
    </row>
    <row r="3680" spans="2:29" s="14" customFormat="1" x14ac:dyDescent="0.25">
      <c r="B3680"/>
      <c r="C3680"/>
      <c r="D3680"/>
      <c r="E3680"/>
      <c r="F3680"/>
      <c r="G3680"/>
      <c r="H3680"/>
      <c r="I3680"/>
      <c r="J3680"/>
      <c r="K3680" s="91"/>
      <c r="L3680" s="91"/>
      <c r="M3680" s="91"/>
      <c r="R3680"/>
      <c r="S3680"/>
      <c r="T3680"/>
      <c r="U3680"/>
      <c r="V3680"/>
      <c r="W3680"/>
      <c r="X3680"/>
      <c r="Y3680"/>
      <c r="Z3680"/>
      <c r="AA3680"/>
      <c r="AB3680"/>
      <c r="AC3680"/>
    </row>
    <row r="3681" spans="2:29" s="14" customFormat="1" x14ac:dyDescent="0.25">
      <c r="B3681"/>
      <c r="C3681"/>
      <c r="D3681"/>
      <c r="E3681"/>
      <c r="F3681"/>
      <c r="G3681"/>
      <c r="H3681"/>
      <c r="I3681"/>
      <c r="J3681"/>
      <c r="K3681" s="91"/>
      <c r="L3681" s="91"/>
      <c r="M3681" s="91"/>
      <c r="R3681"/>
      <c r="S3681"/>
      <c r="T3681"/>
      <c r="U3681"/>
      <c r="V3681"/>
      <c r="W3681"/>
      <c r="X3681"/>
      <c r="Y3681"/>
      <c r="Z3681"/>
      <c r="AA3681"/>
      <c r="AB3681"/>
      <c r="AC3681"/>
    </row>
    <row r="3682" spans="2:29" s="14" customFormat="1" x14ac:dyDescent="0.25">
      <c r="B3682"/>
      <c r="C3682"/>
      <c r="D3682"/>
      <c r="E3682"/>
      <c r="F3682"/>
      <c r="G3682"/>
      <c r="H3682"/>
      <c r="I3682"/>
      <c r="J3682"/>
      <c r="K3682" s="91"/>
      <c r="L3682" s="91"/>
      <c r="M3682" s="91"/>
      <c r="R3682"/>
      <c r="S3682"/>
      <c r="T3682"/>
      <c r="U3682"/>
      <c r="V3682"/>
      <c r="W3682"/>
      <c r="X3682"/>
      <c r="Y3682"/>
      <c r="Z3682"/>
      <c r="AA3682"/>
      <c r="AB3682"/>
      <c r="AC3682"/>
    </row>
    <row r="3683" spans="2:29" s="14" customFormat="1" x14ac:dyDescent="0.25">
      <c r="B3683"/>
      <c r="C3683"/>
      <c r="D3683"/>
      <c r="E3683"/>
      <c r="F3683"/>
      <c r="G3683"/>
      <c r="H3683"/>
      <c r="I3683"/>
      <c r="J3683"/>
      <c r="K3683" s="91"/>
      <c r="L3683" s="91"/>
      <c r="M3683" s="91"/>
      <c r="R3683"/>
      <c r="S3683"/>
      <c r="T3683"/>
      <c r="U3683"/>
      <c r="V3683"/>
      <c r="W3683"/>
      <c r="X3683"/>
      <c r="Y3683"/>
      <c r="Z3683"/>
      <c r="AA3683"/>
      <c r="AB3683"/>
      <c r="AC3683"/>
    </row>
    <row r="3684" spans="2:29" s="14" customFormat="1" x14ac:dyDescent="0.25">
      <c r="B3684"/>
      <c r="C3684"/>
      <c r="D3684"/>
      <c r="E3684"/>
      <c r="F3684"/>
      <c r="G3684"/>
      <c r="H3684"/>
      <c r="I3684"/>
      <c r="J3684"/>
      <c r="K3684" s="91"/>
      <c r="L3684" s="91"/>
      <c r="M3684" s="91"/>
      <c r="R3684"/>
      <c r="S3684"/>
      <c r="T3684"/>
      <c r="U3684"/>
      <c r="V3684"/>
      <c r="W3684"/>
      <c r="X3684"/>
      <c r="Y3684"/>
      <c r="Z3684"/>
      <c r="AA3684"/>
      <c r="AB3684"/>
      <c r="AC3684"/>
    </row>
    <row r="3685" spans="2:29" s="14" customFormat="1" x14ac:dyDescent="0.25">
      <c r="B3685"/>
      <c r="C3685"/>
      <c r="D3685"/>
      <c r="E3685"/>
      <c r="F3685"/>
      <c r="G3685"/>
      <c r="H3685"/>
      <c r="I3685"/>
      <c r="J3685"/>
      <c r="K3685" s="91"/>
      <c r="L3685" s="91"/>
      <c r="M3685" s="91"/>
      <c r="R3685"/>
      <c r="S3685"/>
      <c r="T3685"/>
      <c r="U3685"/>
      <c r="V3685"/>
      <c r="W3685"/>
      <c r="X3685"/>
      <c r="Y3685"/>
      <c r="Z3685"/>
      <c r="AA3685"/>
      <c r="AB3685"/>
      <c r="AC3685"/>
    </row>
    <row r="3686" spans="2:29" s="14" customFormat="1" x14ac:dyDescent="0.25">
      <c r="B3686"/>
      <c r="C3686"/>
      <c r="D3686"/>
      <c r="E3686"/>
      <c r="F3686"/>
      <c r="G3686"/>
      <c r="H3686"/>
      <c r="I3686"/>
      <c r="J3686"/>
      <c r="K3686" s="91"/>
      <c r="L3686" s="91"/>
      <c r="M3686" s="91"/>
      <c r="R3686"/>
      <c r="S3686"/>
      <c r="T3686"/>
      <c r="U3686"/>
      <c r="V3686"/>
      <c r="W3686"/>
      <c r="X3686"/>
      <c r="Y3686"/>
      <c r="Z3686"/>
      <c r="AA3686"/>
      <c r="AB3686"/>
      <c r="AC3686"/>
    </row>
    <row r="3687" spans="2:29" s="14" customFormat="1" x14ac:dyDescent="0.25">
      <c r="B3687"/>
      <c r="C3687"/>
      <c r="D3687"/>
      <c r="E3687"/>
      <c r="F3687"/>
      <c r="G3687"/>
      <c r="H3687"/>
      <c r="I3687"/>
      <c r="J3687"/>
      <c r="K3687" s="91"/>
      <c r="L3687" s="91"/>
      <c r="M3687" s="91"/>
      <c r="R3687"/>
      <c r="S3687"/>
      <c r="T3687"/>
      <c r="U3687"/>
      <c r="V3687"/>
      <c r="W3687"/>
      <c r="X3687"/>
      <c r="Y3687"/>
      <c r="Z3687"/>
      <c r="AA3687"/>
      <c r="AB3687"/>
      <c r="AC3687"/>
    </row>
    <row r="3688" spans="2:29" s="14" customFormat="1" x14ac:dyDescent="0.25">
      <c r="B3688"/>
      <c r="C3688"/>
      <c r="D3688"/>
      <c r="E3688"/>
      <c r="F3688"/>
      <c r="G3688"/>
      <c r="H3688"/>
      <c r="I3688"/>
      <c r="J3688"/>
      <c r="K3688" s="91"/>
      <c r="L3688" s="91"/>
      <c r="M3688" s="91"/>
      <c r="R3688"/>
      <c r="S3688"/>
      <c r="T3688"/>
      <c r="U3688"/>
      <c r="V3688"/>
      <c r="W3688"/>
      <c r="X3688"/>
      <c r="Y3688"/>
      <c r="Z3688"/>
      <c r="AA3688"/>
      <c r="AB3688"/>
      <c r="AC3688"/>
    </row>
    <row r="3689" spans="2:29" s="14" customFormat="1" x14ac:dyDescent="0.25">
      <c r="B3689"/>
      <c r="C3689"/>
      <c r="D3689"/>
      <c r="E3689"/>
      <c r="F3689"/>
      <c r="G3689"/>
      <c r="H3689"/>
      <c r="I3689"/>
      <c r="J3689"/>
      <c r="K3689" s="91"/>
      <c r="L3689" s="91"/>
      <c r="M3689" s="91"/>
      <c r="R3689"/>
      <c r="S3689"/>
      <c r="T3689"/>
      <c r="U3689"/>
      <c r="V3689"/>
      <c r="W3689"/>
      <c r="X3689"/>
      <c r="Y3689"/>
      <c r="Z3689"/>
      <c r="AA3689"/>
      <c r="AB3689"/>
      <c r="AC3689"/>
    </row>
    <row r="3690" spans="2:29" s="14" customFormat="1" x14ac:dyDescent="0.25">
      <c r="B3690"/>
      <c r="C3690"/>
      <c r="D3690"/>
      <c r="E3690"/>
      <c r="F3690"/>
      <c r="G3690"/>
      <c r="H3690"/>
      <c r="I3690"/>
      <c r="J3690"/>
      <c r="K3690" s="91"/>
      <c r="L3690" s="91"/>
      <c r="M3690" s="91"/>
      <c r="R3690"/>
      <c r="S3690"/>
      <c r="T3690"/>
      <c r="U3690"/>
      <c r="V3690"/>
      <c r="W3690"/>
      <c r="X3690"/>
      <c r="Y3690"/>
      <c r="Z3690"/>
      <c r="AA3690"/>
      <c r="AB3690"/>
      <c r="AC3690"/>
    </row>
    <row r="3691" spans="2:29" s="14" customFormat="1" x14ac:dyDescent="0.25">
      <c r="B3691"/>
      <c r="C3691"/>
      <c r="D3691"/>
      <c r="E3691"/>
      <c r="F3691"/>
      <c r="G3691"/>
      <c r="H3691"/>
      <c r="I3691"/>
      <c r="J3691"/>
      <c r="K3691" s="91"/>
      <c r="L3691" s="91"/>
      <c r="M3691" s="91"/>
      <c r="R3691"/>
      <c r="S3691"/>
      <c r="T3691"/>
      <c r="U3691"/>
      <c r="V3691"/>
      <c r="W3691"/>
      <c r="X3691"/>
      <c r="Y3691"/>
      <c r="Z3691"/>
      <c r="AA3691"/>
      <c r="AB3691"/>
      <c r="AC3691"/>
    </row>
    <row r="3692" spans="2:29" s="14" customFormat="1" x14ac:dyDescent="0.25">
      <c r="B3692"/>
      <c r="C3692"/>
      <c r="D3692"/>
      <c r="E3692"/>
      <c r="F3692"/>
      <c r="G3692"/>
      <c r="H3692"/>
      <c r="I3692"/>
      <c r="J3692"/>
      <c r="K3692" s="91"/>
      <c r="L3692" s="91"/>
      <c r="M3692" s="91"/>
      <c r="R3692"/>
      <c r="S3692"/>
      <c r="T3692"/>
      <c r="U3692"/>
      <c r="V3692"/>
      <c r="W3692"/>
      <c r="X3692"/>
      <c r="Y3692"/>
      <c r="Z3692"/>
      <c r="AA3692"/>
      <c r="AB3692"/>
      <c r="AC3692"/>
    </row>
    <row r="3693" spans="2:29" s="14" customFormat="1" x14ac:dyDescent="0.25">
      <c r="B3693"/>
      <c r="C3693"/>
      <c r="D3693"/>
      <c r="E3693"/>
      <c r="F3693"/>
      <c r="G3693"/>
      <c r="H3693"/>
      <c r="I3693"/>
      <c r="J3693"/>
      <c r="K3693" s="91"/>
      <c r="L3693" s="91"/>
      <c r="M3693" s="91"/>
      <c r="R3693"/>
      <c r="S3693"/>
      <c r="T3693"/>
      <c r="U3693"/>
      <c r="V3693"/>
      <c r="W3693"/>
      <c r="X3693"/>
      <c r="Y3693"/>
      <c r="Z3693"/>
      <c r="AA3693"/>
      <c r="AB3693"/>
      <c r="AC3693"/>
    </row>
    <row r="3694" spans="2:29" s="14" customFormat="1" x14ac:dyDescent="0.25">
      <c r="B3694"/>
      <c r="C3694"/>
      <c r="D3694"/>
      <c r="E3694"/>
      <c r="F3694"/>
      <c r="G3694"/>
      <c r="H3694"/>
      <c r="I3694"/>
      <c r="J3694"/>
      <c r="K3694" s="91"/>
      <c r="L3694" s="91"/>
      <c r="M3694" s="91"/>
      <c r="R3694"/>
      <c r="S3694"/>
      <c r="T3694"/>
      <c r="U3694"/>
      <c r="V3694"/>
      <c r="W3694"/>
      <c r="X3694"/>
      <c r="Y3694"/>
      <c r="Z3694"/>
      <c r="AA3694"/>
      <c r="AB3694"/>
      <c r="AC3694"/>
    </row>
    <row r="3695" spans="2:29" s="14" customFormat="1" x14ac:dyDescent="0.25">
      <c r="B3695"/>
      <c r="C3695"/>
      <c r="D3695"/>
      <c r="E3695"/>
      <c r="F3695"/>
      <c r="G3695"/>
      <c r="H3695"/>
      <c r="I3695"/>
      <c r="J3695"/>
      <c r="K3695" s="91"/>
      <c r="L3695" s="91"/>
      <c r="M3695" s="91"/>
      <c r="R3695"/>
      <c r="S3695"/>
      <c r="T3695"/>
      <c r="U3695"/>
      <c r="V3695"/>
      <c r="W3695"/>
      <c r="X3695"/>
      <c r="Y3695"/>
      <c r="Z3695"/>
      <c r="AA3695"/>
      <c r="AB3695"/>
      <c r="AC3695"/>
    </row>
    <row r="3696" spans="2:29" s="14" customFormat="1" x14ac:dyDescent="0.25">
      <c r="B3696"/>
      <c r="C3696"/>
      <c r="D3696"/>
      <c r="E3696"/>
      <c r="F3696"/>
      <c r="G3696"/>
      <c r="H3696"/>
      <c r="I3696"/>
      <c r="J3696"/>
      <c r="K3696" s="91"/>
      <c r="L3696" s="91"/>
      <c r="M3696" s="91"/>
      <c r="R3696"/>
      <c r="S3696"/>
      <c r="T3696"/>
      <c r="U3696"/>
      <c r="V3696"/>
      <c r="W3696"/>
      <c r="X3696"/>
      <c r="Y3696"/>
      <c r="Z3696"/>
      <c r="AA3696"/>
      <c r="AB3696"/>
      <c r="AC3696"/>
    </row>
    <row r="3697" spans="2:29" s="14" customFormat="1" x14ac:dyDescent="0.25">
      <c r="B3697"/>
      <c r="C3697"/>
      <c r="D3697"/>
      <c r="E3697"/>
      <c r="F3697"/>
      <c r="G3697"/>
      <c r="H3697"/>
      <c r="I3697"/>
      <c r="J3697"/>
      <c r="K3697" s="91"/>
      <c r="L3697" s="91"/>
      <c r="M3697" s="91"/>
      <c r="R3697"/>
      <c r="S3697"/>
      <c r="T3697"/>
      <c r="U3697"/>
      <c r="V3697"/>
      <c r="W3697"/>
      <c r="X3697"/>
      <c r="Y3697"/>
      <c r="Z3697"/>
      <c r="AA3697"/>
      <c r="AB3697"/>
      <c r="AC3697"/>
    </row>
    <row r="3698" spans="2:29" s="14" customFormat="1" x14ac:dyDescent="0.25">
      <c r="B3698"/>
      <c r="C3698"/>
      <c r="D3698"/>
      <c r="E3698"/>
      <c r="F3698"/>
      <c r="G3698"/>
      <c r="H3698"/>
      <c r="I3698"/>
      <c r="J3698"/>
      <c r="K3698" s="91"/>
      <c r="L3698" s="91"/>
      <c r="M3698" s="91"/>
      <c r="R3698"/>
      <c r="S3698"/>
      <c r="T3698"/>
      <c r="U3698"/>
      <c r="V3698"/>
      <c r="W3698"/>
      <c r="X3698"/>
      <c r="Y3698"/>
      <c r="Z3698"/>
      <c r="AA3698"/>
      <c r="AB3698"/>
      <c r="AC3698"/>
    </row>
    <row r="3699" spans="2:29" s="14" customFormat="1" x14ac:dyDescent="0.25">
      <c r="B3699"/>
      <c r="C3699"/>
      <c r="D3699"/>
      <c r="E3699"/>
      <c r="F3699"/>
      <c r="G3699"/>
      <c r="H3699"/>
      <c r="I3699"/>
      <c r="J3699"/>
      <c r="K3699" s="91"/>
      <c r="L3699" s="91"/>
      <c r="M3699" s="91"/>
      <c r="R3699"/>
      <c r="S3699"/>
      <c r="T3699"/>
      <c r="U3699"/>
      <c r="V3699"/>
      <c r="W3699"/>
      <c r="X3699"/>
      <c r="Y3699"/>
      <c r="Z3699"/>
      <c r="AA3699"/>
      <c r="AB3699"/>
      <c r="AC3699"/>
    </row>
    <row r="3700" spans="2:29" s="14" customFormat="1" x14ac:dyDescent="0.25">
      <c r="B3700"/>
      <c r="C3700"/>
      <c r="D3700"/>
      <c r="E3700"/>
      <c r="F3700"/>
      <c r="G3700"/>
      <c r="H3700"/>
      <c r="I3700"/>
      <c r="J3700"/>
      <c r="K3700" s="91"/>
      <c r="L3700" s="91"/>
      <c r="M3700" s="91"/>
      <c r="R3700"/>
      <c r="S3700"/>
      <c r="T3700"/>
      <c r="U3700"/>
      <c r="V3700"/>
      <c r="W3700"/>
      <c r="X3700"/>
      <c r="Y3700"/>
      <c r="Z3700"/>
      <c r="AA3700"/>
      <c r="AB3700"/>
      <c r="AC3700"/>
    </row>
    <row r="3701" spans="2:29" s="14" customFormat="1" x14ac:dyDescent="0.25">
      <c r="B3701"/>
      <c r="C3701"/>
      <c r="D3701"/>
      <c r="E3701"/>
      <c r="F3701"/>
      <c r="G3701"/>
      <c r="H3701"/>
      <c r="I3701"/>
      <c r="J3701"/>
      <c r="K3701" s="91"/>
      <c r="L3701" s="91"/>
      <c r="M3701" s="91"/>
      <c r="R3701"/>
      <c r="S3701"/>
      <c r="T3701"/>
      <c r="U3701"/>
      <c r="V3701"/>
      <c r="W3701"/>
      <c r="X3701"/>
      <c r="Y3701"/>
      <c r="Z3701"/>
      <c r="AA3701"/>
      <c r="AB3701"/>
      <c r="AC3701"/>
    </row>
    <row r="3702" spans="2:29" s="14" customFormat="1" x14ac:dyDescent="0.25">
      <c r="B3702"/>
      <c r="C3702"/>
      <c r="D3702"/>
      <c r="E3702"/>
      <c r="F3702"/>
      <c r="G3702"/>
      <c r="H3702"/>
      <c r="I3702"/>
      <c r="J3702"/>
      <c r="K3702" s="91"/>
      <c r="L3702" s="91"/>
      <c r="M3702" s="91"/>
      <c r="R3702"/>
      <c r="S3702"/>
      <c r="T3702"/>
      <c r="U3702"/>
      <c r="V3702"/>
      <c r="W3702"/>
      <c r="X3702"/>
      <c r="Y3702"/>
      <c r="Z3702"/>
      <c r="AA3702"/>
      <c r="AB3702"/>
      <c r="AC3702"/>
    </row>
    <row r="3703" spans="2:29" s="14" customFormat="1" x14ac:dyDescent="0.25">
      <c r="B3703"/>
      <c r="C3703"/>
      <c r="D3703"/>
      <c r="E3703"/>
      <c r="F3703"/>
      <c r="G3703"/>
      <c r="H3703"/>
      <c r="I3703"/>
      <c r="J3703"/>
      <c r="K3703" s="91"/>
      <c r="L3703" s="91"/>
      <c r="M3703" s="91"/>
      <c r="R3703"/>
      <c r="S3703"/>
      <c r="T3703"/>
      <c r="U3703"/>
      <c r="V3703"/>
      <c r="W3703"/>
      <c r="X3703"/>
      <c r="Y3703"/>
      <c r="Z3703"/>
      <c r="AA3703"/>
      <c r="AB3703"/>
      <c r="AC3703"/>
    </row>
    <row r="3704" spans="2:29" s="14" customFormat="1" x14ac:dyDescent="0.25">
      <c r="B3704"/>
      <c r="C3704"/>
      <c r="D3704"/>
      <c r="E3704"/>
      <c r="F3704"/>
      <c r="G3704"/>
      <c r="H3704"/>
      <c r="I3704"/>
      <c r="J3704"/>
      <c r="K3704" s="91"/>
      <c r="L3704" s="91"/>
      <c r="M3704" s="91"/>
      <c r="R3704"/>
      <c r="S3704"/>
      <c r="T3704"/>
      <c r="U3704"/>
      <c r="V3704"/>
      <c r="W3704"/>
      <c r="X3704"/>
      <c r="Y3704"/>
      <c r="Z3704"/>
      <c r="AA3704"/>
      <c r="AB3704"/>
      <c r="AC3704"/>
    </row>
    <row r="3705" spans="2:29" s="14" customFormat="1" x14ac:dyDescent="0.25">
      <c r="B3705"/>
      <c r="C3705"/>
      <c r="D3705"/>
      <c r="E3705"/>
      <c r="F3705"/>
      <c r="G3705"/>
      <c r="H3705"/>
      <c r="I3705"/>
      <c r="J3705"/>
      <c r="K3705" s="91"/>
      <c r="L3705" s="91"/>
      <c r="M3705" s="91"/>
      <c r="R3705"/>
      <c r="S3705"/>
      <c r="T3705"/>
      <c r="U3705"/>
      <c r="V3705"/>
      <c r="W3705"/>
      <c r="X3705"/>
      <c r="Y3705"/>
      <c r="Z3705"/>
      <c r="AA3705"/>
      <c r="AB3705"/>
      <c r="AC3705"/>
    </row>
    <row r="3706" spans="2:29" s="14" customFormat="1" x14ac:dyDescent="0.25">
      <c r="B3706"/>
      <c r="C3706"/>
      <c r="D3706"/>
      <c r="E3706"/>
      <c r="F3706"/>
      <c r="G3706"/>
      <c r="H3706"/>
      <c r="I3706"/>
      <c r="J3706"/>
      <c r="K3706" s="91"/>
      <c r="L3706" s="91"/>
      <c r="M3706" s="91"/>
      <c r="R3706"/>
      <c r="S3706"/>
      <c r="T3706"/>
      <c r="U3706"/>
      <c r="V3706"/>
      <c r="W3706"/>
      <c r="X3706"/>
      <c r="Y3706"/>
      <c r="Z3706"/>
      <c r="AA3706"/>
      <c r="AB3706"/>
      <c r="AC3706"/>
    </row>
    <row r="3707" spans="2:29" s="14" customFormat="1" x14ac:dyDescent="0.25">
      <c r="B3707"/>
      <c r="C3707"/>
      <c r="D3707"/>
      <c r="E3707"/>
      <c r="F3707"/>
      <c r="G3707"/>
      <c r="H3707"/>
      <c r="I3707"/>
      <c r="J3707"/>
      <c r="K3707" s="91"/>
      <c r="L3707" s="91"/>
      <c r="M3707" s="91"/>
      <c r="R3707"/>
      <c r="S3707"/>
      <c r="T3707"/>
      <c r="U3707"/>
      <c r="V3707"/>
      <c r="W3707"/>
      <c r="X3707"/>
      <c r="Y3707"/>
      <c r="Z3707"/>
      <c r="AA3707"/>
      <c r="AB3707"/>
      <c r="AC3707"/>
    </row>
    <row r="3708" spans="2:29" s="14" customFormat="1" x14ac:dyDescent="0.25">
      <c r="B3708"/>
      <c r="C3708"/>
      <c r="D3708"/>
      <c r="E3708"/>
      <c r="F3708"/>
      <c r="G3708"/>
      <c r="H3708"/>
      <c r="I3708"/>
      <c r="J3708"/>
      <c r="K3708" s="91"/>
      <c r="L3708" s="91"/>
      <c r="M3708" s="91"/>
      <c r="R3708"/>
      <c r="S3708"/>
      <c r="T3708"/>
      <c r="U3708"/>
      <c r="V3708"/>
      <c r="W3708"/>
      <c r="X3708"/>
      <c r="Y3708"/>
      <c r="Z3708"/>
      <c r="AA3708"/>
      <c r="AB3708"/>
      <c r="AC3708"/>
    </row>
    <row r="3709" spans="2:29" s="14" customFormat="1" x14ac:dyDescent="0.25">
      <c r="B3709"/>
      <c r="C3709"/>
      <c r="D3709"/>
      <c r="E3709"/>
      <c r="F3709"/>
      <c r="G3709"/>
      <c r="H3709"/>
      <c r="I3709"/>
      <c r="J3709"/>
      <c r="K3709" s="91"/>
      <c r="L3709" s="91"/>
      <c r="M3709" s="91"/>
      <c r="R3709"/>
      <c r="S3709"/>
      <c r="T3709"/>
      <c r="U3709"/>
      <c r="V3709"/>
      <c r="W3709"/>
      <c r="X3709"/>
      <c r="Y3709"/>
      <c r="Z3709"/>
      <c r="AA3709"/>
      <c r="AB3709"/>
      <c r="AC3709"/>
    </row>
    <row r="3710" spans="2:29" s="14" customFormat="1" x14ac:dyDescent="0.25">
      <c r="B3710"/>
      <c r="C3710"/>
      <c r="D3710"/>
      <c r="E3710"/>
      <c r="F3710"/>
      <c r="G3710"/>
      <c r="H3710"/>
      <c r="I3710"/>
      <c r="J3710"/>
      <c r="K3710" s="91"/>
      <c r="L3710" s="91"/>
      <c r="M3710" s="91"/>
      <c r="R3710"/>
      <c r="S3710"/>
      <c r="T3710"/>
      <c r="U3710"/>
      <c r="V3710"/>
      <c r="W3710"/>
      <c r="X3710"/>
      <c r="Y3710"/>
      <c r="Z3710"/>
      <c r="AA3710"/>
      <c r="AB3710"/>
      <c r="AC3710"/>
    </row>
    <row r="3711" spans="2:29" s="14" customFormat="1" x14ac:dyDescent="0.25">
      <c r="B3711"/>
      <c r="C3711"/>
      <c r="D3711"/>
      <c r="E3711"/>
      <c r="F3711"/>
      <c r="G3711"/>
      <c r="H3711"/>
      <c r="I3711"/>
      <c r="J3711"/>
      <c r="K3711" s="91"/>
      <c r="L3711" s="91"/>
      <c r="M3711" s="91"/>
      <c r="R3711"/>
      <c r="S3711"/>
      <c r="T3711"/>
      <c r="U3711"/>
      <c r="V3711"/>
      <c r="W3711"/>
      <c r="X3711"/>
      <c r="Y3711"/>
      <c r="Z3711"/>
      <c r="AA3711"/>
      <c r="AB3711"/>
      <c r="AC3711"/>
    </row>
    <row r="3712" spans="2:29" s="14" customFormat="1" x14ac:dyDescent="0.25">
      <c r="B3712"/>
      <c r="C3712"/>
      <c r="D3712"/>
      <c r="E3712"/>
      <c r="F3712"/>
      <c r="G3712"/>
      <c r="H3712"/>
      <c r="I3712"/>
      <c r="J3712"/>
      <c r="K3712" s="91"/>
      <c r="L3712" s="91"/>
      <c r="M3712" s="91"/>
      <c r="R3712"/>
      <c r="S3712"/>
      <c r="T3712"/>
      <c r="U3712"/>
      <c r="V3712"/>
      <c r="W3712"/>
      <c r="X3712"/>
      <c r="Y3712"/>
      <c r="Z3712"/>
      <c r="AA3712"/>
      <c r="AB3712"/>
      <c r="AC3712"/>
    </row>
    <row r="3713" spans="2:29" s="14" customFormat="1" x14ac:dyDescent="0.25">
      <c r="B3713"/>
      <c r="C3713"/>
      <c r="D3713"/>
      <c r="E3713"/>
      <c r="F3713"/>
      <c r="G3713"/>
      <c r="H3713"/>
      <c r="I3713"/>
      <c r="J3713"/>
      <c r="K3713" s="91"/>
      <c r="L3713" s="91"/>
      <c r="M3713" s="91"/>
      <c r="R3713"/>
      <c r="S3713"/>
      <c r="T3713"/>
      <c r="U3713"/>
      <c r="V3713"/>
      <c r="W3713"/>
      <c r="X3713"/>
      <c r="Y3713"/>
      <c r="Z3713"/>
      <c r="AA3713"/>
      <c r="AB3713"/>
      <c r="AC3713"/>
    </row>
    <row r="3714" spans="2:29" s="14" customFormat="1" x14ac:dyDescent="0.25">
      <c r="B3714"/>
      <c r="C3714"/>
      <c r="D3714"/>
      <c r="E3714"/>
      <c r="F3714"/>
      <c r="G3714"/>
      <c r="H3714"/>
      <c r="I3714"/>
      <c r="J3714"/>
      <c r="K3714" s="91"/>
      <c r="L3714" s="91"/>
      <c r="M3714" s="91"/>
      <c r="R3714"/>
      <c r="S3714"/>
      <c r="T3714"/>
      <c r="U3714"/>
      <c r="V3714"/>
      <c r="W3714"/>
      <c r="X3714"/>
      <c r="Y3714"/>
      <c r="Z3714"/>
      <c r="AA3714"/>
      <c r="AB3714"/>
      <c r="AC3714"/>
    </row>
    <row r="3715" spans="2:29" s="14" customFormat="1" x14ac:dyDescent="0.25">
      <c r="B3715"/>
      <c r="C3715"/>
      <c r="D3715"/>
      <c r="E3715"/>
      <c r="F3715"/>
      <c r="G3715"/>
      <c r="H3715"/>
      <c r="I3715"/>
      <c r="J3715"/>
      <c r="K3715" s="91"/>
      <c r="L3715" s="91"/>
      <c r="M3715" s="91"/>
      <c r="R3715"/>
      <c r="S3715"/>
      <c r="T3715"/>
      <c r="U3715"/>
      <c r="V3715"/>
      <c r="W3715"/>
      <c r="X3715"/>
      <c r="Y3715"/>
      <c r="Z3715"/>
      <c r="AA3715"/>
      <c r="AB3715"/>
      <c r="AC3715"/>
    </row>
    <row r="3716" spans="2:29" s="14" customFormat="1" x14ac:dyDescent="0.25">
      <c r="B3716"/>
      <c r="C3716"/>
      <c r="D3716"/>
      <c r="E3716"/>
      <c r="F3716"/>
      <c r="G3716"/>
      <c r="H3716"/>
      <c r="I3716"/>
      <c r="J3716"/>
      <c r="K3716" s="91"/>
      <c r="L3716" s="91"/>
      <c r="M3716" s="91"/>
      <c r="R3716"/>
      <c r="S3716"/>
      <c r="T3716"/>
      <c r="U3716"/>
      <c r="V3716"/>
      <c r="W3716"/>
      <c r="X3716"/>
      <c r="Y3716"/>
      <c r="Z3716"/>
      <c r="AA3716"/>
      <c r="AB3716"/>
      <c r="AC3716"/>
    </row>
    <row r="3717" spans="2:29" s="14" customFormat="1" x14ac:dyDescent="0.25">
      <c r="B3717"/>
      <c r="C3717"/>
      <c r="D3717"/>
      <c r="E3717"/>
      <c r="F3717"/>
      <c r="G3717"/>
      <c r="H3717"/>
      <c r="I3717"/>
      <c r="J3717"/>
      <c r="K3717" s="91"/>
      <c r="L3717" s="91"/>
      <c r="M3717" s="91"/>
      <c r="R3717"/>
      <c r="S3717"/>
      <c r="T3717"/>
      <c r="U3717"/>
      <c r="V3717"/>
      <c r="W3717"/>
      <c r="X3717"/>
      <c r="Y3717"/>
      <c r="Z3717"/>
      <c r="AA3717"/>
      <c r="AB3717"/>
      <c r="AC3717"/>
    </row>
    <row r="3718" spans="2:29" s="14" customFormat="1" x14ac:dyDescent="0.25">
      <c r="B3718"/>
      <c r="C3718"/>
      <c r="D3718"/>
      <c r="E3718"/>
      <c r="F3718"/>
      <c r="G3718"/>
      <c r="H3718"/>
      <c r="I3718"/>
      <c r="J3718"/>
      <c r="K3718" s="91"/>
      <c r="L3718" s="91"/>
      <c r="M3718" s="91"/>
      <c r="R3718"/>
      <c r="S3718"/>
      <c r="T3718"/>
      <c r="U3718"/>
      <c r="V3718"/>
      <c r="W3718"/>
      <c r="X3718"/>
      <c r="Y3718"/>
      <c r="Z3718"/>
      <c r="AA3718"/>
      <c r="AB3718"/>
      <c r="AC3718"/>
    </row>
    <row r="3719" spans="2:29" s="14" customFormat="1" x14ac:dyDescent="0.25">
      <c r="B3719"/>
      <c r="C3719"/>
      <c r="D3719"/>
      <c r="E3719"/>
      <c r="F3719"/>
      <c r="G3719"/>
      <c r="H3719"/>
      <c r="I3719"/>
      <c r="J3719"/>
      <c r="K3719" s="91"/>
      <c r="L3719" s="91"/>
      <c r="M3719" s="91"/>
      <c r="R3719"/>
      <c r="S3719"/>
      <c r="T3719"/>
      <c r="U3719"/>
      <c r="V3719"/>
      <c r="W3719"/>
      <c r="X3719"/>
      <c r="Y3719"/>
      <c r="Z3719"/>
      <c r="AA3719"/>
      <c r="AB3719"/>
      <c r="AC3719"/>
    </row>
    <row r="3720" spans="2:29" s="14" customFormat="1" x14ac:dyDescent="0.25">
      <c r="B3720"/>
      <c r="C3720"/>
      <c r="D3720"/>
      <c r="E3720"/>
      <c r="F3720"/>
      <c r="G3720"/>
      <c r="H3720"/>
      <c r="I3720"/>
      <c r="J3720"/>
      <c r="K3720" s="91"/>
      <c r="L3720" s="91"/>
      <c r="M3720" s="91"/>
      <c r="R3720"/>
      <c r="S3720"/>
      <c r="T3720"/>
      <c r="U3720"/>
      <c r="V3720"/>
      <c r="W3720"/>
      <c r="X3720"/>
      <c r="Y3720"/>
      <c r="Z3720"/>
      <c r="AA3720"/>
      <c r="AB3720"/>
      <c r="AC3720"/>
    </row>
    <row r="3721" spans="2:29" s="14" customFormat="1" x14ac:dyDescent="0.25">
      <c r="B3721"/>
      <c r="C3721"/>
      <c r="D3721"/>
      <c r="E3721"/>
      <c r="F3721"/>
      <c r="G3721"/>
      <c r="H3721"/>
      <c r="I3721"/>
      <c r="J3721"/>
      <c r="K3721" s="91"/>
      <c r="L3721" s="91"/>
      <c r="M3721" s="91"/>
      <c r="R3721"/>
      <c r="S3721"/>
      <c r="T3721"/>
      <c r="U3721"/>
      <c r="V3721"/>
      <c r="W3721"/>
      <c r="X3721"/>
      <c r="Y3721"/>
      <c r="Z3721"/>
      <c r="AA3721"/>
      <c r="AB3721"/>
      <c r="AC3721"/>
    </row>
    <row r="3722" spans="2:29" s="14" customFormat="1" x14ac:dyDescent="0.25">
      <c r="B3722"/>
      <c r="C3722"/>
      <c r="D3722"/>
      <c r="E3722"/>
      <c r="F3722"/>
      <c r="G3722"/>
      <c r="H3722"/>
      <c r="I3722"/>
      <c r="J3722"/>
      <c r="K3722" s="91"/>
      <c r="L3722" s="91"/>
      <c r="M3722" s="91"/>
      <c r="R3722"/>
      <c r="S3722"/>
      <c r="T3722"/>
      <c r="U3722"/>
      <c r="V3722"/>
      <c r="W3722"/>
      <c r="X3722"/>
      <c r="Y3722"/>
      <c r="Z3722"/>
      <c r="AA3722"/>
      <c r="AB3722"/>
      <c r="AC3722"/>
    </row>
    <row r="3723" spans="2:29" s="14" customFormat="1" x14ac:dyDescent="0.25">
      <c r="B3723"/>
      <c r="C3723"/>
      <c r="D3723"/>
      <c r="E3723"/>
      <c r="F3723"/>
      <c r="G3723"/>
      <c r="H3723"/>
      <c r="I3723"/>
      <c r="J3723"/>
      <c r="K3723" s="91"/>
      <c r="L3723" s="91"/>
      <c r="M3723" s="91"/>
      <c r="R3723"/>
      <c r="S3723"/>
      <c r="T3723"/>
      <c r="U3723"/>
      <c r="V3723"/>
      <c r="W3723"/>
      <c r="X3723"/>
      <c r="Y3723"/>
      <c r="Z3723"/>
      <c r="AA3723"/>
      <c r="AB3723"/>
      <c r="AC3723"/>
    </row>
    <row r="3724" spans="2:29" s="14" customFormat="1" x14ac:dyDescent="0.25">
      <c r="B3724"/>
      <c r="C3724"/>
      <c r="D3724"/>
      <c r="E3724"/>
      <c r="F3724"/>
      <c r="G3724"/>
      <c r="H3724"/>
      <c r="I3724"/>
      <c r="J3724"/>
      <c r="K3724" s="91"/>
      <c r="L3724" s="91"/>
      <c r="M3724" s="91"/>
      <c r="R3724"/>
      <c r="S3724"/>
      <c r="T3724"/>
      <c r="U3724"/>
      <c r="V3724"/>
      <c r="W3724"/>
      <c r="X3724"/>
      <c r="Y3724"/>
      <c r="Z3724"/>
      <c r="AA3724"/>
      <c r="AB3724"/>
      <c r="AC3724"/>
    </row>
    <row r="3725" spans="2:29" s="14" customFormat="1" x14ac:dyDescent="0.25">
      <c r="B3725"/>
      <c r="C3725"/>
      <c r="D3725"/>
      <c r="E3725"/>
      <c r="F3725"/>
      <c r="G3725"/>
      <c r="H3725"/>
      <c r="I3725"/>
      <c r="J3725"/>
      <c r="K3725" s="91"/>
      <c r="L3725" s="91"/>
      <c r="M3725" s="91"/>
      <c r="R3725"/>
      <c r="S3725"/>
      <c r="T3725"/>
      <c r="U3725"/>
      <c r="V3725"/>
      <c r="W3725"/>
      <c r="X3725"/>
      <c r="Y3725"/>
      <c r="Z3725"/>
      <c r="AA3725"/>
      <c r="AB3725"/>
      <c r="AC3725"/>
    </row>
    <row r="3726" spans="2:29" s="14" customFormat="1" x14ac:dyDescent="0.25">
      <c r="B3726"/>
      <c r="C3726"/>
      <c r="D3726"/>
      <c r="E3726"/>
      <c r="F3726"/>
      <c r="G3726"/>
      <c r="H3726"/>
      <c r="I3726"/>
      <c r="J3726"/>
      <c r="K3726" s="91"/>
      <c r="L3726" s="91"/>
      <c r="M3726" s="91"/>
      <c r="R3726"/>
      <c r="S3726"/>
      <c r="T3726"/>
      <c r="U3726"/>
      <c r="V3726"/>
      <c r="W3726"/>
      <c r="X3726"/>
      <c r="Y3726"/>
      <c r="Z3726"/>
      <c r="AA3726"/>
      <c r="AB3726"/>
      <c r="AC3726"/>
    </row>
    <row r="3727" spans="2:29" s="14" customFormat="1" x14ac:dyDescent="0.25">
      <c r="B3727"/>
      <c r="C3727"/>
      <c r="D3727"/>
      <c r="E3727"/>
      <c r="F3727"/>
      <c r="G3727"/>
      <c r="H3727"/>
      <c r="I3727"/>
      <c r="J3727"/>
      <c r="K3727" s="91"/>
      <c r="L3727" s="91"/>
      <c r="M3727" s="91"/>
      <c r="R3727"/>
      <c r="S3727"/>
      <c r="T3727"/>
      <c r="U3727"/>
      <c r="V3727"/>
      <c r="W3727"/>
      <c r="X3727"/>
      <c r="Y3727"/>
      <c r="Z3727"/>
      <c r="AA3727"/>
      <c r="AB3727"/>
      <c r="AC3727"/>
    </row>
    <row r="3728" spans="2:29" s="14" customFormat="1" x14ac:dyDescent="0.25">
      <c r="B3728"/>
      <c r="C3728"/>
      <c r="D3728"/>
      <c r="E3728"/>
      <c r="F3728"/>
      <c r="G3728"/>
      <c r="H3728"/>
      <c r="I3728"/>
      <c r="J3728"/>
      <c r="K3728" s="91"/>
      <c r="L3728" s="91"/>
      <c r="M3728" s="91"/>
      <c r="R3728"/>
      <c r="S3728"/>
      <c r="T3728"/>
      <c r="U3728"/>
      <c r="V3728"/>
      <c r="W3728"/>
      <c r="X3728"/>
      <c r="Y3728"/>
      <c r="Z3728"/>
      <c r="AA3728"/>
      <c r="AB3728"/>
      <c r="AC3728"/>
    </row>
    <row r="3729" spans="2:29" s="14" customFormat="1" x14ac:dyDescent="0.25">
      <c r="B3729"/>
      <c r="C3729"/>
      <c r="D3729"/>
      <c r="E3729"/>
      <c r="F3729"/>
      <c r="G3729"/>
      <c r="H3729"/>
      <c r="I3729"/>
      <c r="J3729"/>
      <c r="K3729" s="91"/>
      <c r="L3729" s="91"/>
      <c r="M3729" s="91"/>
      <c r="R3729"/>
      <c r="S3729"/>
      <c r="T3729"/>
      <c r="U3729"/>
      <c r="V3729"/>
      <c r="W3729"/>
      <c r="X3729"/>
      <c r="Y3729"/>
      <c r="Z3729"/>
      <c r="AA3729"/>
      <c r="AB3729"/>
      <c r="AC3729"/>
    </row>
    <row r="3730" spans="2:29" s="14" customFormat="1" x14ac:dyDescent="0.25">
      <c r="B3730"/>
      <c r="C3730"/>
      <c r="D3730"/>
      <c r="E3730"/>
      <c r="F3730"/>
      <c r="G3730"/>
      <c r="H3730"/>
      <c r="I3730"/>
      <c r="J3730"/>
      <c r="K3730" s="91"/>
      <c r="L3730" s="91"/>
      <c r="M3730" s="91"/>
      <c r="R3730"/>
      <c r="S3730"/>
      <c r="T3730"/>
      <c r="U3730"/>
      <c r="V3730"/>
      <c r="W3730"/>
      <c r="X3730"/>
      <c r="Y3730"/>
      <c r="Z3730"/>
      <c r="AA3730"/>
      <c r="AB3730"/>
      <c r="AC3730"/>
    </row>
    <row r="3731" spans="2:29" s="14" customFormat="1" x14ac:dyDescent="0.25">
      <c r="B3731"/>
      <c r="C3731"/>
      <c r="D3731"/>
      <c r="E3731"/>
      <c r="F3731"/>
      <c r="G3731"/>
      <c r="H3731"/>
      <c r="I3731"/>
      <c r="J3731"/>
      <c r="K3731" s="91"/>
      <c r="L3731" s="91"/>
      <c r="M3731" s="91"/>
      <c r="R3731"/>
      <c r="S3731"/>
      <c r="T3731"/>
      <c r="U3731"/>
      <c r="V3731"/>
      <c r="W3731"/>
      <c r="X3731"/>
      <c r="Y3731"/>
      <c r="Z3731"/>
      <c r="AA3731"/>
      <c r="AB3731"/>
      <c r="AC3731"/>
    </row>
    <row r="3732" spans="2:29" s="14" customFormat="1" x14ac:dyDescent="0.25">
      <c r="B3732"/>
      <c r="C3732"/>
      <c r="D3732"/>
      <c r="E3732"/>
      <c r="F3732"/>
      <c r="G3732"/>
      <c r="H3732"/>
      <c r="I3732"/>
      <c r="J3732"/>
      <c r="K3732" s="91"/>
      <c r="L3732" s="91"/>
      <c r="M3732" s="91"/>
      <c r="R3732"/>
      <c r="S3732"/>
      <c r="T3732"/>
      <c r="U3732"/>
      <c r="V3732"/>
      <c r="W3732"/>
      <c r="X3732"/>
      <c r="Y3732"/>
      <c r="Z3732"/>
      <c r="AA3732"/>
      <c r="AB3732"/>
      <c r="AC3732"/>
    </row>
    <row r="3733" spans="2:29" s="14" customFormat="1" x14ac:dyDescent="0.25">
      <c r="B3733"/>
      <c r="C3733"/>
      <c r="D3733"/>
      <c r="E3733"/>
      <c r="F3733"/>
      <c r="G3733"/>
      <c r="H3733"/>
      <c r="I3733"/>
      <c r="J3733"/>
      <c r="K3733" s="91"/>
      <c r="L3733" s="91"/>
      <c r="M3733" s="91"/>
      <c r="R3733"/>
      <c r="S3733"/>
      <c r="T3733"/>
      <c r="U3733"/>
      <c r="V3733"/>
      <c r="W3733"/>
      <c r="X3733"/>
      <c r="Y3733"/>
      <c r="Z3733"/>
      <c r="AA3733"/>
      <c r="AB3733"/>
      <c r="AC3733"/>
    </row>
    <row r="3734" spans="2:29" s="14" customFormat="1" x14ac:dyDescent="0.25">
      <c r="B3734"/>
      <c r="C3734"/>
      <c r="D3734"/>
      <c r="E3734"/>
      <c r="F3734"/>
      <c r="G3734"/>
      <c r="H3734"/>
      <c r="I3734"/>
      <c r="J3734"/>
      <c r="K3734" s="91"/>
      <c r="L3734" s="91"/>
      <c r="M3734" s="91"/>
      <c r="R3734"/>
      <c r="S3734"/>
      <c r="T3734"/>
      <c r="U3734"/>
      <c r="V3734"/>
      <c r="W3734"/>
      <c r="X3734"/>
      <c r="Y3734"/>
      <c r="Z3734"/>
      <c r="AA3734"/>
      <c r="AB3734"/>
      <c r="AC3734"/>
    </row>
    <row r="3735" spans="2:29" s="14" customFormat="1" x14ac:dyDescent="0.25">
      <c r="B3735"/>
      <c r="C3735"/>
      <c r="D3735"/>
      <c r="E3735"/>
      <c r="F3735"/>
      <c r="G3735"/>
      <c r="H3735"/>
      <c r="I3735"/>
      <c r="J3735"/>
      <c r="K3735" s="91"/>
      <c r="L3735" s="91"/>
      <c r="M3735" s="91"/>
      <c r="R3735"/>
      <c r="S3735"/>
      <c r="T3735"/>
      <c r="U3735"/>
      <c r="V3735"/>
      <c r="W3735"/>
      <c r="X3735"/>
      <c r="Y3735"/>
      <c r="Z3735"/>
      <c r="AA3735"/>
      <c r="AB3735"/>
      <c r="AC3735"/>
    </row>
    <row r="3736" spans="2:29" s="14" customFormat="1" x14ac:dyDescent="0.25">
      <c r="B3736"/>
      <c r="C3736"/>
      <c r="D3736"/>
      <c r="E3736"/>
      <c r="F3736"/>
      <c r="G3736"/>
      <c r="H3736"/>
      <c r="I3736"/>
      <c r="J3736"/>
      <c r="K3736" s="91"/>
      <c r="L3736" s="91"/>
      <c r="M3736" s="91"/>
      <c r="R3736"/>
      <c r="S3736"/>
      <c r="T3736"/>
      <c r="U3736"/>
      <c r="V3736"/>
      <c r="W3736"/>
      <c r="X3736"/>
      <c r="Y3736"/>
      <c r="Z3736"/>
      <c r="AA3736"/>
      <c r="AB3736"/>
      <c r="AC3736"/>
    </row>
    <row r="3737" spans="2:29" s="14" customFormat="1" x14ac:dyDescent="0.25">
      <c r="B3737"/>
      <c r="C3737"/>
      <c r="D3737"/>
      <c r="E3737"/>
      <c r="F3737"/>
      <c r="G3737"/>
      <c r="H3737"/>
      <c r="I3737"/>
      <c r="J3737"/>
      <c r="K3737" s="91"/>
      <c r="L3737" s="91"/>
      <c r="M3737" s="91"/>
      <c r="R3737"/>
      <c r="S3737"/>
      <c r="T3737"/>
      <c r="U3737"/>
      <c r="V3737"/>
      <c r="W3737"/>
      <c r="X3737"/>
      <c r="Y3737"/>
      <c r="Z3737"/>
      <c r="AA3737"/>
      <c r="AB3737"/>
      <c r="AC3737"/>
    </row>
    <row r="3738" spans="2:29" s="14" customFormat="1" x14ac:dyDescent="0.25">
      <c r="B3738"/>
      <c r="C3738"/>
      <c r="D3738"/>
      <c r="E3738"/>
      <c r="F3738"/>
      <c r="G3738"/>
      <c r="H3738"/>
      <c r="I3738"/>
      <c r="J3738"/>
      <c r="K3738" s="91"/>
      <c r="L3738" s="91"/>
      <c r="M3738" s="91"/>
      <c r="R3738"/>
      <c r="S3738"/>
      <c r="T3738"/>
      <c r="U3738"/>
      <c r="V3738"/>
      <c r="W3738"/>
      <c r="X3738"/>
      <c r="Y3738"/>
      <c r="Z3738"/>
      <c r="AA3738"/>
      <c r="AB3738"/>
      <c r="AC3738"/>
    </row>
    <row r="3739" spans="2:29" s="14" customFormat="1" x14ac:dyDescent="0.25">
      <c r="B3739"/>
      <c r="C3739"/>
      <c r="D3739"/>
      <c r="E3739"/>
      <c r="F3739"/>
      <c r="G3739"/>
      <c r="H3739"/>
      <c r="I3739"/>
      <c r="J3739"/>
      <c r="K3739" s="91"/>
      <c r="L3739" s="91"/>
      <c r="M3739" s="91"/>
      <c r="R3739"/>
      <c r="S3739"/>
      <c r="T3739"/>
      <c r="U3739"/>
      <c r="V3739"/>
      <c r="W3739"/>
      <c r="X3739"/>
      <c r="Y3739"/>
      <c r="Z3739"/>
      <c r="AA3739"/>
      <c r="AB3739"/>
      <c r="AC3739"/>
    </row>
    <row r="3740" spans="2:29" s="14" customFormat="1" x14ac:dyDescent="0.25">
      <c r="B3740"/>
      <c r="C3740"/>
      <c r="D3740"/>
      <c r="E3740"/>
      <c r="F3740"/>
      <c r="G3740"/>
      <c r="H3740"/>
      <c r="I3740"/>
      <c r="J3740"/>
      <c r="K3740" s="91"/>
      <c r="L3740" s="91"/>
      <c r="M3740" s="91"/>
      <c r="R3740"/>
      <c r="S3740"/>
      <c r="T3740"/>
      <c r="U3740"/>
      <c r="V3740"/>
      <c r="W3740"/>
      <c r="X3740"/>
      <c r="Y3740"/>
      <c r="Z3740"/>
      <c r="AA3740"/>
      <c r="AB3740"/>
      <c r="AC3740"/>
    </row>
    <row r="3741" spans="2:29" s="14" customFormat="1" x14ac:dyDescent="0.25">
      <c r="B3741"/>
      <c r="C3741"/>
      <c r="D3741"/>
      <c r="E3741"/>
      <c r="F3741"/>
      <c r="G3741"/>
      <c r="H3741"/>
      <c r="I3741"/>
      <c r="J3741"/>
      <c r="K3741" s="91"/>
      <c r="L3741" s="91"/>
      <c r="M3741" s="91"/>
      <c r="R3741"/>
      <c r="S3741"/>
      <c r="T3741"/>
      <c r="U3741"/>
      <c r="V3741"/>
      <c r="W3741"/>
      <c r="X3741"/>
      <c r="Y3741"/>
      <c r="Z3741"/>
      <c r="AA3741"/>
      <c r="AB3741"/>
      <c r="AC3741"/>
    </row>
    <row r="3742" spans="2:29" s="14" customFormat="1" x14ac:dyDescent="0.25">
      <c r="B3742"/>
      <c r="C3742"/>
      <c r="D3742"/>
      <c r="E3742"/>
      <c r="F3742"/>
      <c r="G3742"/>
      <c r="H3742"/>
      <c r="I3742"/>
      <c r="J3742"/>
      <c r="K3742" s="91"/>
      <c r="L3742" s="91"/>
      <c r="M3742" s="91"/>
      <c r="R3742"/>
      <c r="S3742"/>
      <c r="T3742"/>
      <c r="U3742"/>
      <c r="V3742"/>
      <c r="W3742"/>
      <c r="X3742"/>
      <c r="Y3742"/>
      <c r="Z3742"/>
      <c r="AA3742"/>
      <c r="AB3742"/>
      <c r="AC3742"/>
    </row>
    <row r="3743" spans="2:29" s="14" customFormat="1" x14ac:dyDescent="0.25">
      <c r="B3743"/>
      <c r="C3743"/>
      <c r="D3743"/>
      <c r="E3743"/>
      <c r="F3743"/>
      <c r="G3743"/>
      <c r="H3743"/>
      <c r="I3743"/>
      <c r="J3743"/>
      <c r="K3743" s="91"/>
      <c r="L3743" s="91"/>
      <c r="M3743" s="91"/>
      <c r="R3743"/>
      <c r="S3743"/>
      <c r="T3743"/>
      <c r="U3743"/>
      <c r="V3743"/>
      <c r="W3743"/>
      <c r="X3743"/>
      <c r="Y3743"/>
      <c r="Z3743"/>
      <c r="AA3743"/>
      <c r="AB3743"/>
      <c r="AC3743"/>
    </row>
    <row r="3744" spans="2:29" s="14" customFormat="1" x14ac:dyDescent="0.25">
      <c r="B3744"/>
      <c r="C3744"/>
      <c r="D3744"/>
      <c r="E3744"/>
      <c r="F3744"/>
      <c r="G3744"/>
      <c r="H3744"/>
      <c r="I3744"/>
      <c r="J3744"/>
      <c r="K3744" s="91"/>
      <c r="L3744" s="91"/>
      <c r="M3744" s="91"/>
      <c r="R3744"/>
      <c r="S3744"/>
      <c r="T3744"/>
      <c r="U3744"/>
      <c r="V3744"/>
      <c r="W3744"/>
      <c r="X3744"/>
      <c r="Y3744"/>
      <c r="Z3744"/>
      <c r="AA3744"/>
      <c r="AB3744"/>
      <c r="AC3744"/>
    </row>
    <row r="3745" spans="2:29" s="14" customFormat="1" x14ac:dyDescent="0.25">
      <c r="B3745"/>
      <c r="C3745"/>
      <c r="D3745"/>
      <c r="E3745"/>
      <c r="F3745"/>
      <c r="G3745"/>
      <c r="H3745"/>
      <c r="I3745"/>
      <c r="J3745"/>
      <c r="K3745" s="91"/>
      <c r="L3745" s="91"/>
      <c r="M3745" s="91"/>
      <c r="R3745"/>
      <c r="S3745"/>
      <c r="T3745"/>
      <c r="U3745"/>
      <c r="V3745"/>
      <c r="W3745"/>
      <c r="X3745"/>
      <c r="Y3745"/>
      <c r="Z3745"/>
      <c r="AA3745"/>
      <c r="AB3745"/>
      <c r="AC3745"/>
    </row>
    <row r="3746" spans="2:29" s="14" customFormat="1" x14ac:dyDescent="0.25">
      <c r="B3746"/>
      <c r="C3746"/>
      <c r="D3746"/>
      <c r="E3746"/>
      <c r="F3746"/>
      <c r="G3746"/>
      <c r="H3746"/>
      <c r="I3746"/>
      <c r="J3746"/>
      <c r="K3746" s="91"/>
      <c r="L3746" s="91"/>
      <c r="M3746" s="91"/>
      <c r="R3746"/>
      <c r="S3746"/>
      <c r="T3746"/>
      <c r="U3746"/>
      <c r="V3746"/>
      <c r="W3746"/>
      <c r="X3746"/>
      <c r="Y3746"/>
      <c r="Z3746"/>
      <c r="AA3746"/>
      <c r="AB3746"/>
      <c r="AC3746"/>
    </row>
    <row r="3747" spans="2:29" s="14" customFormat="1" x14ac:dyDescent="0.25">
      <c r="B3747"/>
      <c r="C3747"/>
      <c r="D3747"/>
      <c r="E3747"/>
      <c r="F3747"/>
      <c r="G3747"/>
      <c r="H3747"/>
      <c r="I3747"/>
      <c r="J3747"/>
      <c r="K3747" s="91"/>
      <c r="L3747" s="91"/>
      <c r="M3747" s="91"/>
      <c r="R3747"/>
      <c r="S3747"/>
      <c r="T3747"/>
      <c r="U3747"/>
      <c r="V3747"/>
      <c r="W3747"/>
      <c r="X3747"/>
      <c r="Y3747"/>
      <c r="Z3747"/>
      <c r="AA3747"/>
      <c r="AB3747"/>
      <c r="AC3747"/>
    </row>
    <row r="3748" spans="2:29" s="14" customFormat="1" x14ac:dyDescent="0.25">
      <c r="B3748"/>
      <c r="C3748"/>
      <c r="D3748"/>
      <c r="E3748"/>
      <c r="F3748"/>
      <c r="G3748"/>
      <c r="H3748"/>
      <c r="I3748"/>
      <c r="J3748"/>
      <c r="K3748" s="91"/>
      <c r="L3748" s="91"/>
      <c r="M3748" s="91"/>
      <c r="R3748"/>
      <c r="S3748"/>
      <c r="T3748"/>
      <c r="U3748"/>
      <c r="V3748"/>
      <c r="W3748"/>
      <c r="X3748"/>
      <c r="Y3748"/>
      <c r="Z3748"/>
      <c r="AA3748"/>
      <c r="AB3748"/>
      <c r="AC3748"/>
    </row>
    <row r="3749" spans="2:29" s="14" customFormat="1" x14ac:dyDescent="0.25">
      <c r="B3749"/>
      <c r="C3749"/>
      <c r="D3749"/>
      <c r="E3749"/>
      <c r="F3749"/>
      <c r="G3749"/>
      <c r="H3749"/>
      <c r="I3749"/>
      <c r="J3749"/>
      <c r="K3749" s="91"/>
      <c r="L3749" s="91"/>
      <c r="M3749" s="91"/>
      <c r="R3749"/>
      <c r="S3749"/>
      <c r="T3749"/>
      <c r="U3749"/>
      <c r="V3749"/>
      <c r="W3749"/>
      <c r="X3749"/>
      <c r="Y3749"/>
      <c r="Z3749"/>
      <c r="AA3749"/>
      <c r="AB3749"/>
      <c r="AC3749"/>
    </row>
    <row r="3750" spans="2:29" s="14" customFormat="1" x14ac:dyDescent="0.25">
      <c r="B3750"/>
      <c r="C3750"/>
      <c r="D3750"/>
      <c r="E3750"/>
      <c r="F3750"/>
      <c r="G3750"/>
      <c r="H3750"/>
      <c r="I3750"/>
      <c r="J3750"/>
      <c r="K3750" s="91"/>
      <c r="L3750" s="91"/>
      <c r="M3750" s="91"/>
      <c r="R3750"/>
      <c r="S3750"/>
      <c r="T3750"/>
      <c r="U3750"/>
      <c r="V3750"/>
      <c r="W3750"/>
      <c r="X3750"/>
      <c r="Y3750"/>
      <c r="Z3750"/>
      <c r="AA3750"/>
      <c r="AB3750"/>
      <c r="AC3750"/>
    </row>
    <row r="3751" spans="2:29" s="14" customFormat="1" x14ac:dyDescent="0.25">
      <c r="B3751"/>
      <c r="C3751"/>
      <c r="D3751"/>
      <c r="E3751"/>
      <c r="F3751"/>
      <c r="G3751"/>
      <c r="H3751"/>
      <c r="I3751"/>
      <c r="J3751"/>
      <c r="K3751" s="91"/>
      <c r="L3751" s="91"/>
      <c r="M3751" s="91"/>
      <c r="R3751"/>
      <c r="S3751"/>
      <c r="T3751"/>
      <c r="U3751"/>
      <c r="V3751"/>
      <c r="W3751"/>
      <c r="X3751"/>
      <c r="Y3751"/>
      <c r="Z3751"/>
      <c r="AA3751"/>
      <c r="AB3751"/>
      <c r="AC3751"/>
    </row>
    <row r="3752" spans="2:29" s="14" customFormat="1" x14ac:dyDescent="0.25">
      <c r="B3752"/>
      <c r="C3752"/>
      <c r="D3752"/>
      <c r="E3752"/>
      <c r="F3752"/>
      <c r="G3752"/>
      <c r="H3752"/>
      <c r="I3752"/>
      <c r="J3752"/>
      <c r="K3752" s="91"/>
      <c r="L3752" s="91"/>
      <c r="M3752" s="91"/>
      <c r="R3752"/>
      <c r="S3752"/>
      <c r="T3752"/>
      <c r="U3752"/>
      <c r="V3752"/>
      <c r="W3752"/>
      <c r="X3752"/>
      <c r="Y3752"/>
      <c r="Z3752"/>
      <c r="AA3752"/>
      <c r="AB3752"/>
      <c r="AC3752"/>
    </row>
    <row r="3753" spans="2:29" s="14" customFormat="1" x14ac:dyDescent="0.25">
      <c r="B3753"/>
      <c r="C3753"/>
      <c r="D3753"/>
      <c r="E3753"/>
      <c r="F3753"/>
      <c r="G3753"/>
      <c r="H3753"/>
      <c r="I3753"/>
      <c r="J3753"/>
      <c r="K3753" s="91"/>
      <c r="L3753" s="91"/>
      <c r="M3753" s="91"/>
      <c r="R3753"/>
      <c r="S3753"/>
      <c r="T3753"/>
      <c r="U3753"/>
      <c r="V3753"/>
      <c r="W3753"/>
      <c r="X3753"/>
      <c r="Y3753"/>
      <c r="Z3753"/>
      <c r="AA3753"/>
      <c r="AB3753"/>
      <c r="AC3753"/>
    </row>
    <row r="3754" spans="2:29" s="14" customFormat="1" x14ac:dyDescent="0.25">
      <c r="B3754"/>
      <c r="C3754"/>
      <c r="D3754"/>
      <c r="E3754"/>
      <c r="F3754"/>
      <c r="G3754"/>
      <c r="H3754"/>
      <c r="I3754"/>
      <c r="J3754"/>
      <c r="K3754" s="91"/>
      <c r="L3754" s="91"/>
      <c r="M3754" s="91"/>
      <c r="R3754"/>
      <c r="S3754"/>
      <c r="T3754"/>
      <c r="U3754"/>
      <c r="V3754"/>
      <c r="W3754"/>
      <c r="X3754"/>
      <c r="Y3754"/>
      <c r="Z3754"/>
      <c r="AA3754"/>
      <c r="AB3754"/>
      <c r="AC3754"/>
    </row>
    <row r="3755" spans="2:29" s="14" customFormat="1" x14ac:dyDescent="0.25">
      <c r="B3755"/>
      <c r="C3755"/>
      <c r="D3755"/>
      <c r="E3755"/>
      <c r="F3755"/>
      <c r="G3755"/>
      <c r="H3755"/>
      <c r="I3755"/>
      <c r="J3755"/>
      <c r="K3755" s="91"/>
      <c r="L3755" s="91"/>
      <c r="M3755" s="91"/>
      <c r="R3755"/>
      <c r="S3755"/>
      <c r="T3755"/>
      <c r="U3755"/>
      <c r="V3755"/>
      <c r="W3755"/>
      <c r="X3755"/>
      <c r="Y3755"/>
      <c r="Z3755"/>
      <c r="AA3755"/>
      <c r="AB3755"/>
      <c r="AC3755"/>
    </row>
    <row r="3756" spans="2:29" s="14" customFormat="1" x14ac:dyDescent="0.25">
      <c r="B3756"/>
      <c r="C3756"/>
      <c r="D3756"/>
      <c r="E3756"/>
      <c r="F3756"/>
      <c r="G3756"/>
      <c r="H3756"/>
      <c r="I3756"/>
      <c r="J3756"/>
      <c r="K3756" s="91"/>
      <c r="L3756" s="91"/>
      <c r="M3756" s="91"/>
      <c r="R3756"/>
      <c r="S3756"/>
      <c r="T3756"/>
      <c r="U3756"/>
      <c r="V3756"/>
      <c r="W3756"/>
      <c r="X3756"/>
      <c r="Y3756"/>
      <c r="Z3756"/>
      <c r="AA3756"/>
      <c r="AB3756"/>
      <c r="AC3756"/>
    </row>
    <row r="3757" spans="2:29" s="14" customFormat="1" x14ac:dyDescent="0.25">
      <c r="B3757"/>
      <c r="C3757"/>
      <c r="D3757"/>
      <c r="E3757"/>
      <c r="F3757"/>
      <c r="G3757"/>
      <c r="H3757"/>
      <c r="I3757"/>
      <c r="J3757"/>
      <c r="K3757" s="91"/>
      <c r="L3757" s="91"/>
      <c r="M3757" s="91"/>
      <c r="R3757"/>
      <c r="S3757"/>
      <c r="T3757"/>
      <c r="U3757"/>
      <c r="V3757"/>
      <c r="W3757"/>
      <c r="X3757"/>
      <c r="Y3757"/>
      <c r="Z3757"/>
      <c r="AA3757"/>
      <c r="AB3757"/>
      <c r="AC3757"/>
    </row>
    <row r="3758" spans="2:29" s="14" customFormat="1" x14ac:dyDescent="0.25">
      <c r="B3758"/>
      <c r="C3758"/>
      <c r="D3758"/>
      <c r="E3758"/>
      <c r="F3758"/>
      <c r="G3758"/>
      <c r="H3758"/>
      <c r="I3758"/>
      <c r="J3758"/>
      <c r="K3758" s="91"/>
      <c r="L3758" s="91"/>
      <c r="M3758" s="91"/>
      <c r="R3758"/>
      <c r="S3758"/>
      <c r="T3758"/>
      <c r="U3758"/>
      <c r="V3758"/>
      <c r="W3758"/>
      <c r="X3758"/>
      <c r="Y3758"/>
      <c r="Z3758"/>
      <c r="AA3758"/>
      <c r="AB3758"/>
      <c r="AC3758"/>
    </row>
    <row r="3759" spans="2:29" s="14" customFormat="1" x14ac:dyDescent="0.25">
      <c r="B3759"/>
      <c r="C3759"/>
      <c r="D3759"/>
      <c r="E3759"/>
      <c r="F3759"/>
      <c r="G3759"/>
      <c r="H3759"/>
      <c r="I3759"/>
      <c r="J3759"/>
      <c r="K3759" s="91"/>
      <c r="L3759" s="91"/>
      <c r="M3759" s="91"/>
      <c r="R3759"/>
      <c r="S3759"/>
      <c r="T3759"/>
      <c r="U3759"/>
      <c r="V3759"/>
      <c r="W3759"/>
      <c r="X3759"/>
      <c r="Y3759"/>
      <c r="Z3759"/>
      <c r="AA3759"/>
      <c r="AB3759"/>
      <c r="AC3759"/>
    </row>
    <row r="3760" spans="2:29" s="14" customFormat="1" x14ac:dyDescent="0.25">
      <c r="B3760"/>
      <c r="C3760"/>
      <c r="D3760"/>
      <c r="E3760"/>
      <c r="F3760"/>
      <c r="G3760"/>
      <c r="H3760"/>
      <c r="I3760"/>
      <c r="J3760"/>
      <c r="K3760" s="91"/>
      <c r="L3760" s="91"/>
      <c r="M3760" s="91"/>
      <c r="R3760"/>
      <c r="S3760"/>
      <c r="T3760"/>
      <c r="U3760"/>
      <c r="V3760"/>
      <c r="W3760"/>
      <c r="X3760"/>
      <c r="Y3760"/>
      <c r="Z3760"/>
      <c r="AA3760"/>
      <c r="AB3760"/>
      <c r="AC3760"/>
    </row>
    <row r="3761" spans="2:29" s="14" customFormat="1" x14ac:dyDescent="0.25">
      <c r="B3761"/>
      <c r="C3761"/>
      <c r="D3761"/>
      <c r="E3761"/>
      <c r="F3761"/>
      <c r="G3761"/>
      <c r="H3761"/>
      <c r="I3761"/>
      <c r="J3761"/>
      <c r="K3761" s="91"/>
      <c r="L3761" s="91"/>
      <c r="M3761" s="91"/>
      <c r="R3761"/>
      <c r="S3761"/>
      <c r="T3761"/>
      <c r="U3761"/>
      <c r="V3761"/>
      <c r="W3761"/>
      <c r="X3761"/>
      <c r="Y3761"/>
      <c r="Z3761"/>
      <c r="AA3761"/>
      <c r="AB3761"/>
      <c r="AC3761"/>
    </row>
    <row r="3762" spans="2:29" s="14" customFormat="1" x14ac:dyDescent="0.25">
      <c r="B3762"/>
      <c r="C3762"/>
      <c r="D3762"/>
      <c r="E3762"/>
      <c r="F3762"/>
      <c r="G3762"/>
      <c r="H3762"/>
      <c r="I3762"/>
      <c r="J3762"/>
      <c r="K3762" s="91"/>
      <c r="L3762" s="91"/>
      <c r="M3762" s="91"/>
      <c r="R3762"/>
      <c r="S3762"/>
      <c r="T3762"/>
      <c r="U3762"/>
      <c r="V3762"/>
      <c r="W3762"/>
      <c r="X3762"/>
      <c r="Y3762"/>
      <c r="Z3762"/>
      <c r="AA3762"/>
      <c r="AB3762"/>
      <c r="AC3762"/>
    </row>
    <row r="3763" spans="2:29" s="14" customFormat="1" x14ac:dyDescent="0.25">
      <c r="B3763"/>
      <c r="C3763"/>
      <c r="D3763"/>
      <c r="E3763"/>
      <c r="F3763"/>
      <c r="G3763"/>
      <c r="H3763"/>
      <c r="I3763"/>
      <c r="J3763"/>
      <c r="K3763" s="91"/>
      <c r="L3763" s="91"/>
      <c r="M3763" s="91"/>
      <c r="R3763"/>
      <c r="S3763"/>
      <c r="T3763"/>
      <c r="U3763"/>
      <c r="V3763"/>
      <c r="W3763"/>
      <c r="X3763"/>
      <c r="Y3763"/>
      <c r="Z3763"/>
      <c r="AA3763"/>
      <c r="AB3763"/>
      <c r="AC3763"/>
    </row>
    <row r="3764" spans="2:29" s="14" customFormat="1" x14ac:dyDescent="0.25">
      <c r="B3764"/>
      <c r="C3764"/>
      <c r="D3764"/>
      <c r="E3764"/>
      <c r="F3764"/>
      <c r="G3764"/>
      <c r="H3764"/>
      <c r="I3764"/>
      <c r="J3764"/>
      <c r="K3764" s="91"/>
      <c r="L3764" s="91"/>
      <c r="M3764" s="91"/>
      <c r="R3764"/>
      <c r="S3764"/>
      <c r="T3764"/>
      <c r="U3764"/>
      <c r="V3764"/>
      <c r="W3764"/>
      <c r="X3764"/>
      <c r="Y3764"/>
      <c r="Z3764"/>
      <c r="AA3764"/>
      <c r="AB3764"/>
      <c r="AC3764"/>
    </row>
    <row r="3765" spans="2:29" s="14" customFormat="1" x14ac:dyDescent="0.25">
      <c r="B3765"/>
      <c r="C3765"/>
      <c r="D3765"/>
      <c r="E3765"/>
      <c r="F3765"/>
      <c r="G3765"/>
      <c r="H3765"/>
      <c r="I3765"/>
      <c r="J3765"/>
      <c r="K3765" s="91"/>
      <c r="L3765" s="91"/>
      <c r="M3765" s="91"/>
      <c r="R3765"/>
      <c r="S3765"/>
      <c r="T3765"/>
      <c r="U3765"/>
      <c r="V3765"/>
      <c r="W3765"/>
      <c r="X3765"/>
      <c r="Y3765"/>
      <c r="Z3765"/>
      <c r="AA3765"/>
      <c r="AB3765"/>
      <c r="AC3765"/>
    </row>
    <row r="3766" spans="2:29" s="14" customFormat="1" x14ac:dyDescent="0.25">
      <c r="B3766"/>
      <c r="C3766"/>
      <c r="D3766"/>
      <c r="E3766"/>
      <c r="F3766"/>
      <c r="G3766"/>
      <c r="H3766"/>
      <c r="I3766"/>
      <c r="J3766"/>
      <c r="K3766" s="91"/>
      <c r="L3766" s="91"/>
      <c r="M3766" s="91"/>
      <c r="R3766"/>
      <c r="S3766"/>
      <c r="T3766"/>
      <c r="U3766"/>
      <c r="V3766"/>
      <c r="W3766"/>
      <c r="X3766"/>
      <c r="Y3766"/>
      <c r="Z3766"/>
      <c r="AA3766"/>
      <c r="AB3766"/>
      <c r="AC3766"/>
    </row>
    <row r="3767" spans="2:29" s="14" customFormat="1" x14ac:dyDescent="0.25">
      <c r="B3767"/>
      <c r="C3767"/>
      <c r="D3767"/>
      <c r="E3767"/>
      <c r="F3767"/>
      <c r="G3767"/>
      <c r="H3767"/>
      <c r="I3767"/>
      <c r="J3767"/>
      <c r="K3767" s="91"/>
      <c r="L3767" s="91"/>
      <c r="M3767" s="91"/>
      <c r="R3767"/>
      <c r="S3767"/>
      <c r="T3767"/>
      <c r="U3767"/>
      <c r="V3767"/>
      <c r="W3767"/>
      <c r="X3767"/>
      <c r="Y3767"/>
      <c r="Z3767"/>
      <c r="AA3767"/>
      <c r="AB3767"/>
      <c r="AC3767"/>
    </row>
    <row r="3768" spans="2:29" s="14" customFormat="1" x14ac:dyDescent="0.25">
      <c r="B3768"/>
      <c r="C3768"/>
      <c r="D3768"/>
      <c r="E3768"/>
      <c r="F3768"/>
      <c r="G3768"/>
      <c r="H3768"/>
      <c r="I3768"/>
      <c r="J3768"/>
      <c r="K3768" s="91"/>
      <c r="L3768" s="91"/>
      <c r="M3768" s="91"/>
      <c r="R3768"/>
      <c r="S3768"/>
      <c r="T3768"/>
      <c r="U3768"/>
      <c r="V3768"/>
      <c r="W3768"/>
      <c r="X3768"/>
      <c r="Y3768"/>
      <c r="Z3768"/>
      <c r="AA3768"/>
      <c r="AB3768"/>
      <c r="AC3768"/>
    </row>
    <row r="3769" spans="2:29" s="14" customFormat="1" x14ac:dyDescent="0.25">
      <c r="B3769"/>
      <c r="C3769"/>
      <c r="D3769"/>
      <c r="E3769"/>
      <c r="F3769"/>
      <c r="G3769"/>
      <c r="H3769"/>
      <c r="I3769"/>
      <c r="J3769"/>
      <c r="K3769" s="91"/>
      <c r="L3769" s="91"/>
      <c r="M3769" s="91"/>
      <c r="R3769"/>
      <c r="S3769"/>
      <c r="T3769"/>
      <c r="U3769"/>
      <c r="V3769"/>
      <c r="W3769"/>
      <c r="X3769"/>
      <c r="Y3769"/>
      <c r="Z3769"/>
      <c r="AA3769"/>
      <c r="AB3769"/>
      <c r="AC3769"/>
    </row>
    <row r="3770" spans="2:29" s="14" customFormat="1" x14ac:dyDescent="0.25">
      <c r="B3770"/>
      <c r="C3770"/>
      <c r="D3770"/>
      <c r="E3770"/>
      <c r="F3770"/>
      <c r="G3770"/>
      <c r="H3770"/>
      <c r="I3770"/>
      <c r="J3770"/>
      <c r="K3770" s="91"/>
      <c r="L3770" s="91"/>
      <c r="M3770" s="91"/>
      <c r="R3770"/>
      <c r="S3770"/>
      <c r="T3770"/>
      <c r="U3770"/>
      <c r="V3770"/>
      <c r="W3770"/>
      <c r="X3770"/>
      <c r="Y3770"/>
      <c r="Z3770"/>
      <c r="AA3770"/>
      <c r="AB3770"/>
      <c r="AC3770"/>
    </row>
    <row r="3771" spans="2:29" s="14" customFormat="1" x14ac:dyDescent="0.25">
      <c r="B3771"/>
      <c r="C3771"/>
      <c r="D3771"/>
      <c r="E3771"/>
      <c r="F3771"/>
      <c r="G3771"/>
      <c r="H3771"/>
      <c r="I3771"/>
      <c r="J3771"/>
      <c r="K3771" s="91"/>
      <c r="L3771" s="91"/>
      <c r="M3771" s="91"/>
      <c r="R3771"/>
      <c r="S3771"/>
      <c r="T3771"/>
      <c r="U3771"/>
      <c r="V3771"/>
      <c r="W3771"/>
      <c r="X3771"/>
      <c r="Y3771"/>
      <c r="Z3771"/>
      <c r="AA3771"/>
      <c r="AB3771"/>
      <c r="AC3771"/>
    </row>
    <row r="3772" spans="2:29" s="14" customFormat="1" x14ac:dyDescent="0.25">
      <c r="B3772"/>
      <c r="C3772"/>
      <c r="D3772"/>
      <c r="E3772"/>
      <c r="F3772"/>
      <c r="G3772"/>
      <c r="H3772"/>
      <c r="I3772"/>
      <c r="J3772"/>
      <c r="K3772" s="91"/>
      <c r="L3772" s="91"/>
      <c r="M3772" s="91"/>
      <c r="R3772"/>
      <c r="S3772"/>
      <c r="T3772"/>
      <c r="U3772"/>
      <c r="V3772"/>
      <c r="W3772"/>
      <c r="X3772"/>
      <c r="Y3772"/>
      <c r="Z3772"/>
      <c r="AA3772"/>
      <c r="AB3772"/>
      <c r="AC3772"/>
    </row>
    <row r="3773" spans="2:29" s="14" customFormat="1" x14ac:dyDescent="0.25">
      <c r="B3773"/>
      <c r="C3773"/>
      <c r="D3773"/>
      <c r="E3773"/>
      <c r="F3773"/>
      <c r="G3773"/>
      <c r="H3773"/>
      <c r="I3773"/>
      <c r="J3773"/>
      <c r="K3773" s="91"/>
      <c r="L3773" s="91"/>
      <c r="M3773" s="91"/>
      <c r="R3773"/>
      <c r="S3773"/>
      <c r="T3773"/>
      <c r="U3773"/>
      <c r="V3773"/>
      <c r="W3773"/>
      <c r="X3773"/>
      <c r="Y3773"/>
      <c r="Z3773"/>
      <c r="AA3773"/>
      <c r="AB3773"/>
      <c r="AC3773"/>
    </row>
    <row r="3774" spans="2:29" s="14" customFormat="1" x14ac:dyDescent="0.25">
      <c r="B3774"/>
      <c r="C3774"/>
      <c r="D3774"/>
      <c r="E3774"/>
      <c r="F3774"/>
      <c r="G3774"/>
      <c r="H3774"/>
      <c r="I3774"/>
      <c r="J3774"/>
      <c r="K3774" s="91"/>
      <c r="L3774" s="91"/>
      <c r="M3774" s="91"/>
      <c r="R3774"/>
      <c r="S3774"/>
      <c r="T3774"/>
      <c r="U3774"/>
      <c r="V3774"/>
      <c r="W3774"/>
      <c r="X3774"/>
      <c r="Y3774"/>
      <c r="Z3774"/>
      <c r="AA3774"/>
      <c r="AB3774"/>
      <c r="AC3774"/>
    </row>
    <row r="3775" spans="2:29" s="14" customFormat="1" x14ac:dyDescent="0.25">
      <c r="B3775"/>
      <c r="C3775"/>
      <c r="D3775"/>
      <c r="E3775"/>
      <c r="F3775"/>
      <c r="G3775"/>
      <c r="H3775"/>
      <c r="I3775"/>
      <c r="J3775"/>
      <c r="K3775" s="91"/>
      <c r="L3775" s="91"/>
      <c r="M3775" s="91"/>
      <c r="R3775"/>
      <c r="S3775"/>
      <c r="T3775"/>
      <c r="U3775"/>
      <c r="V3775"/>
      <c r="W3775"/>
      <c r="X3775"/>
      <c r="Y3775"/>
      <c r="Z3775"/>
      <c r="AA3775"/>
      <c r="AB3775"/>
      <c r="AC3775"/>
    </row>
    <row r="3776" spans="2:29" s="14" customFormat="1" x14ac:dyDescent="0.25">
      <c r="B3776"/>
      <c r="C3776"/>
      <c r="D3776"/>
      <c r="E3776"/>
      <c r="F3776"/>
      <c r="G3776"/>
      <c r="H3776"/>
      <c r="I3776"/>
      <c r="J3776"/>
      <c r="K3776" s="91"/>
      <c r="L3776" s="91"/>
      <c r="M3776" s="91"/>
      <c r="R3776"/>
      <c r="S3776"/>
      <c r="T3776"/>
      <c r="U3776"/>
      <c r="V3776"/>
      <c r="W3776"/>
      <c r="X3776"/>
      <c r="Y3776"/>
      <c r="Z3776"/>
      <c r="AA3776"/>
      <c r="AB3776"/>
      <c r="AC3776"/>
    </row>
    <row r="3777" spans="2:29" s="14" customFormat="1" x14ac:dyDescent="0.25">
      <c r="B3777"/>
      <c r="C3777"/>
      <c r="D3777"/>
      <c r="E3777"/>
      <c r="F3777"/>
      <c r="G3777"/>
      <c r="H3777"/>
      <c r="I3777"/>
      <c r="J3777"/>
      <c r="K3777" s="91"/>
      <c r="L3777" s="91"/>
      <c r="M3777" s="91"/>
      <c r="R3777"/>
      <c r="S3777"/>
      <c r="T3777"/>
      <c r="U3777"/>
      <c r="V3777"/>
      <c r="W3777"/>
      <c r="X3777"/>
      <c r="Y3777"/>
      <c r="Z3777"/>
      <c r="AA3777"/>
      <c r="AB3777"/>
      <c r="AC3777"/>
    </row>
    <row r="3778" spans="2:29" s="14" customFormat="1" x14ac:dyDescent="0.25">
      <c r="B3778"/>
      <c r="C3778"/>
      <c r="D3778"/>
      <c r="E3778"/>
      <c r="F3778"/>
      <c r="G3778"/>
      <c r="H3778"/>
      <c r="I3778"/>
      <c r="J3778"/>
      <c r="K3778" s="91"/>
      <c r="L3778" s="91"/>
      <c r="M3778" s="91"/>
      <c r="R3778"/>
      <c r="S3778"/>
      <c r="T3778"/>
      <c r="U3778"/>
      <c r="V3778"/>
      <c r="W3778"/>
      <c r="X3778"/>
      <c r="Y3778"/>
      <c r="Z3778"/>
      <c r="AA3778"/>
      <c r="AB3778"/>
      <c r="AC3778"/>
    </row>
    <row r="3779" spans="2:29" s="14" customFormat="1" x14ac:dyDescent="0.25">
      <c r="B3779"/>
      <c r="C3779"/>
      <c r="D3779"/>
      <c r="E3779"/>
      <c r="F3779"/>
      <c r="G3779"/>
      <c r="H3779"/>
      <c r="I3779"/>
      <c r="J3779"/>
      <c r="K3779" s="91"/>
      <c r="L3779" s="91"/>
      <c r="M3779" s="91"/>
      <c r="R3779"/>
      <c r="S3779"/>
      <c r="T3779"/>
      <c r="U3779"/>
      <c r="V3779"/>
      <c r="W3779"/>
      <c r="X3779"/>
      <c r="Y3779"/>
      <c r="Z3779"/>
      <c r="AA3779"/>
      <c r="AB3779"/>
      <c r="AC3779"/>
    </row>
    <row r="3780" spans="2:29" s="14" customFormat="1" x14ac:dyDescent="0.25">
      <c r="B3780"/>
      <c r="C3780"/>
      <c r="D3780"/>
      <c r="E3780"/>
      <c r="F3780"/>
      <c r="G3780"/>
      <c r="H3780"/>
      <c r="I3780"/>
      <c r="J3780"/>
      <c r="K3780" s="91"/>
      <c r="L3780" s="91"/>
      <c r="M3780" s="91"/>
      <c r="R3780"/>
      <c r="S3780"/>
      <c r="T3780"/>
      <c r="U3780"/>
      <c r="V3780"/>
      <c r="W3780"/>
      <c r="X3780"/>
      <c r="Y3780"/>
      <c r="Z3780"/>
      <c r="AA3780"/>
      <c r="AB3780"/>
      <c r="AC3780"/>
    </row>
    <row r="3781" spans="2:29" s="14" customFormat="1" x14ac:dyDescent="0.25">
      <c r="B3781"/>
      <c r="C3781"/>
      <c r="D3781"/>
      <c r="E3781"/>
      <c r="F3781"/>
      <c r="G3781"/>
      <c r="H3781"/>
      <c r="I3781"/>
      <c r="J3781"/>
      <c r="K3781" s="91"/>
      <c r="L3781" s="91"/>
      <c r="M3781" s="91"/>
      <c r="R3781"/>
      <c r="S3781"/>
      <c r="T3781"/>
      <c r="U3781"/>
      <c r="V3781"/>
      <c r="W3781"/>
      <c r="X3781"/>
      <c r="Y3781"/>
      <c r="Z3781"/>
      <c r="AA3781"/>
      <c r="AB3781"/>
      <c r="AC3781"/>
    </row>
    <row r="3782" spans="2:29" s="14" customFormat="1" x14ac:dyDescent="0.25">
      <c r="B3782"/>
      <c r="C3782"/>
      <c r="D3782"/>
      <c r="E3782"/>
      <c r="F3782"/>
      <c r="G3782"/>
      <c r="H3782"/>
      <c r="I3782"/>
      <c r="J3782"/>
      <c r="K3782" s="91"/>
      <c r="L3782" s="91"/>
      <c r="M3782" s="91"/>
      <c r="R3782"/>
      <c r="S3782"/>
      <c r="T3782"/>
      <c r="U3782"/>
      <c r="V3782"/>
      <c r="W3782"/>
      <c r="X3782"/>
      <c r="Y3782"/>
      <c r="Z3782"/>
      <c r="AA3782"/>
      <c r="AB3782"/>
      <c r="AC3782"/>
    </row>
    <row r="3783" spans="2:29" s="14" customFormat="1" x14ac:dyDescent="0.25">
      <c r="B3783"/>
      <c r="C3783"/>
      <c r="D3783"/>
      <c r="E3783"/>
      <c r="F3783"/>
      <c r="G3783"/>
      <c r="H3783"/>
      <c r="I3783"/>
      <c r="J3783"/>
      <c r="K3783" s="91"/>
      <c r="L3783" s="91"/>
      <c r="M3783" s="91"/>
      <c r="R3783"/>
      <c r="S3783"/>
      <c r="T3783"/>
      <c r="U3783"/>
      <c r="V3783"/>
      <c r="W3783"/>
      <c r="X3783"/>
      <c r="Y3783"/>
      <c r="Z3783"/>
      <c r="AA3783"/>
      <c r="AB3783"/>
      <c r="AC3783"/>
    </row>
    <row r="3784" spans="2:29" s="14" customFormat="1" x14ac:dyDescent="0.25">
      <c r="B3784"/>
      <c r="C3784"/>
      <c r="D3784"/>
      <c r="E3784"/>
      <c r="F3784"/>
      <c r="G3784"/>
      <c r="H3784"/>
      <c r="I3784"/>
      <c r="J3784"/>
      <c r="K3784" s="91"/>
      <c r="L3784" s="91"/>
      <c r="M3784" s="91"/>
      <c r="R3784"/>
      <c r="S3784"/>
      <c r="T3784"/>
      <c r="U3784"/>
      <c r="V3784"/>
      <c r="W3784"/>
      <c r="X3784"/>
      <c r="Y3784"/>
      <c r="Z3784"/>
      <c r="AA3784"/>
      <c r="AB3784"/>
      <c r="AC3784"/>
    </row>
    <row r="3785" spans="2:29" s="14" customFormat="1" x14ac:dyDescent="0.25">
      <c r="B3785"/>
      <c r="C3785"/>
      <c r="D3785"/>
      <c r="E3785"/>
      <c r="F3785"/>
      <c r="G3785"/>
      <c r="H3785"/>
      <c r="I3785"/>
      <c r="J3785"/>
      <c r="K3785" s="91"/>
      <c r="L3785" s="91"/>
      <c r="M3785" s="91"/>
      <c r="R3785"/>
      <c r="S3785"/>
      <c r="T3785"/>
      <c r="U3785"/>
      <c r="V3785"/>
      <c r="W3785"/>
      <c r="X3785"/>
      <c r="Y3785"/>
      <c r="Z3785"/>
      <c r="AA3785"/>
      <c r="AB3785"/>
      <c r="AC3785"/>
    </row>
    <row r="3786" spans="2:29" s="14" customFormat="1" x14ac:dyDescent="0.25">
      <c r="B3786"/>
      <c r="C3786"/>
      <c r="D3786"/>
      <c r="E3786"/>
      <c r="F3786"/>
      <c r="G3786"/>
      <c r="H3786"/>
      <c r="I3786"/>
      <c r="J3786"/>
      <c r="K3786" s="91"/>
      <c r="L3786" s="91"/>
      <c r="M3786" s="91"/>
      <c r="R3786"/>
      <c r="S3786"/>
      <c r="T3786"/>
      <c r="U3786"/>
      <c r="V3786"/>
      <c r="W3786"/>
      <c r="X3786"/>
      <c r="Y3786"/>
      <c r="Z3786"/>
      <c r="AA3786"/>
      <c r="AB3786"/>
      <c r="AC3786"/>
    </row>
    <row r="3787" spans="2:29" s="14" customFormat="1" x14ac:dyDescent="0.25">
      <c r="B3787"/>
      <c r="C3787"/>
      <c r="D3787"/>
      <c r="E3787"/>
      <c r="F3787"/>
      <c r="G3787"/>
      <c r="H3787"/>
      <c r="I3787"/>
      <c r="J3787"/>
      <c r="K3787" s="91"/>
      <c r="L3787" s="91"/>
      <c r="M3787" s="91"/>
      <c r="R3787"/>
      <c r="S3787"/>
      <c r="T3787"/>
      <c r="U3787"/>
      <c r="V3787"/>
      <c r="W3787"/>
      <c r="X3787"/>
      <c r="Y3787"/>
      <c r="Z3787"/>
      <c r="AA3787"/>
      <c r="AB3787"/>
      <c r="AC3787"/>
    </row>
    <row r="3788" spans="2:29" s="14" customFormat="1" x14ac:dyDescent="0.25">
      <c r="B3788"/>
      <c r="C3788"/>
      <c r="D3788"/>
      <c r="E3788"/>
      <c r="F3788"/>
      <c r="G3788"/>
      <c r="H3788"/>
      <c r="I3788"/>
      <c r="J3788"/>
      <c r="K3788" s="91"/>
      <c r="L3788" s="91"/>
      <c r="M3788" s="91"/>
      <c r="R3788"/>
      <c r="S3788"/>
      <c r="T3788"/>
      <c r="U3788"/>
      <c r="V3788"/>
      <c r="W3788"/>
      <c r="X3788"/>
      <c r="Y3788"/>
      <c r="Z3788"/>
      <c r="AA3788"/>
      <c r="AB3788"/>
      <c r="AC3788"/>
    </row>
    <row r="3789" spans="2:29" s="14" customFormat="1" x14ac:dyDescent="0.25">
      <c r="B3789"/>
      <c r="C3789"/>
      <c r="D3789"/>
      <c r="E3789"/>
      <c r="F3789"/>
      <c r="G3789"/>
      <c r="H3789"/>
      <c r="I3789"/>
      <c r="J3789"/>
      <c r="K3789" s="91"/>
      <c r="L3789" s="91"/>
      <c r="M3789" s="91"/>
      <c r="R3789"/>
      <c r="S3789"/>
      <c r="T3789"/>
      <c r="U3789"/>
      <c r="V3789"/>
      <c r="W3789"/>
      <c r="X3789"/>
      <c r="Y3789"/>
      <c r="Z3789"/>
      <c r="AA3789"/>
      <c r="AB3789"/>
      <c r="AC3789"/>
    </row>
    <row r="3790" spans="2:29" s="14" customFormat="1" x14ac:dyDescent="0.25">
      <c r="B3790"/>
      <c r="C3790"/>
      <c r="D3790"/>
      <c r="E3790"/>
      <c r="F3790"/>
      <c r="G3790"/>
      <c r="H3790"/>
      <c r="I3790"/>
      <c r="J3790"/>
      <c r="K3790" s="91"/>
      <c r="L3790" s="91"/>
      <c r="M3790" s="91"/>
      <c r="R3790"/>
      <c r="S3790"/>
      <c r="T3790"/>
      <c r="U3790"/>
      <c r="V3790"/>
      <c r="W3790"/>
      <c r="X3790"/>
      <c r="Y3790"/>
      <c r="Z3790"/>
      <c r="AA3790"/>
      <c r="AB3790"/>
      <c r="AC3790"/>
    </row>
    <row r="3791" spans="2:29" s="14" customFormat="1" x14ac:dyDescent="0.25">
      <c r="B3791"/>
      <c r="C3791"/>
      <c r="D3791"/>
      <c r="E3791"/>
      <c r="F3791"/>
      <c r="G3791"/>
      <c r="H3791"/>
      <c r="I3791"/>
      <c r="J3791"/>
      <c r="K3791" s="91"/>
      <c r="L3791" s="91"/>
      <c r="M3791" s="91"/>
      <c r="R3791"/>
      <c r="S3791"/>
      <c r="T3791"/>
      <c r="U3791"/>
      <c r="V3791"/>
      <c r="W3791"/>
      <c r="X3791"/>
      <c r="Y3791"/>
      <c r="Z3791"/>
      <c r="AA3791"/>
      <c r="AB3791"/>
      <c r="AC3791"/>
    </row>
    <row r="3792" spans="2:29" s="14" customFormat="1" x14ac:dyDescent="0.25">
      <c r="B3792"/>
      <c r="C3792"/>
      <c r="D3792"/>
      <c r="E3792"/>
      <c r="F3792"/>
      <c r="G3792"/>
      <c r="H3792"/>
      <c r="I3792"/>
      <c r="J3792"/>
      <c r="K3792" s="91"/>
      <c r="L3792" s="91"/>
      <c r="M3792" s="91"/>
      <c r="R3792"/>
      <c r="S3792"/>
      <c r="T3792"/>
      <c r="U3792"/>
      <c r="V3792"/>
      <c r="W3792"/>
      <c r="X3792"/>
      <c r="Y3792"/>
      <c r="Z3792"/>
      <c r="AA3792"/>
      <c r="AB3792"/>
      <c r="AC3792"/>
    </row>
    <row r="3793" spans="2:29" s="14" customFormat="1" x14ac:dyDescent="0.25">
      <c r="B3793"/>
      <c r="C3793"/>
      <c r="D3793"/>
      <c r="E3793"/>
      <c r="F3793"/>
      <c r="G3793"/>
      <c r="H3793"/>
      <c r="I3793"/>
      <c r="J3793"/>
      <c r="K3793" s="91"/>
      <c r="L3793" s="91"/>
      <c r="M3793" s="91"/>
      <c r="R3793"/>
      <c r="S3793"/>
      <c r="T3793"/>
      <c r="U3793"/>
      <c r="V3793"/>
      <c r="W3793"/>
      <c r="X3793"/>
      <c r="Y3793"/>
      <c r="Z3793"/>
      <c r="AA3793"/>
      <c r="AB3793"/>
      <c r="AC3793"/>
    </row>
    <row r="3794" spans="2:29" s="14" customFormat="1" x14ac:dyDescent="0.25">
      <c r="B3794"/>
      <c r="C3794"/>
      <c r="D3794"/>
      <c r="E3794"/>
      <c r="F3794"/>
      <c r="G3794"/>
      <c r="H3794"/>
      <c r="I3794"/>
      <c r="J3794"/>
      <c r="K3794" s="91"/>
      <c r="L3794" s="91"/>
      <c r="M3794" s="91"/>
      <c r="R3794"/>
      <c r="S3794"/>
      <c r="T3794"/>
      <c r="U3794"/>
      <c r="V3794"/>
      <c r="W3794"/>
      <c r="X3794"/>
      <c r="Y3794"/>
      <c r="Z3794"/>
      <c r="AA3794"/>
      <c r="AB3794"/>
      <c r="AC3794"/>
    </row>
    <row r="3795" spans="2:29" s="14" customFormat="1" x14ac:dyDescent="0.25">
      <c r="B3795"/>
      <c r="C3795"/>
      <c r="D3795"/>
      <c r="E3795"/>
      <c r="F3795"/>
      <c r="G3795"/>
      <c r="H3795"/>
      <c r="I3795"/>
      <c r="J3795"/>
      <c r="K3795" s="91"/>
      <c r="L3795" s="91"/>
      <c r="M3795" s="91"/>
      <c r="R3795"/>
      <c r="S3795"/>
      <c r="T3795"/>
      <c r="U3795"/>
      <c r="V3795"/>
      <c r="W3795"/>
      <c r="X3795"/>
      <c r="Y3795"/>
      <c r="Z3795"/>
      <c r="AA3795"/>
      <c r="AB3795"/>
      <c r="AC3795"/>
    </row>
    <row r="3796" spans="2:29" s="14" customFormat="1" x14ac:dyDescent="0.25">
      <c r="B3796"/>
      <c r="C3796"/>
      <c r="D3796"/>
      <c r="E3796"/>
      <c r="F3796"/>
      <c r="G3796"/>
      <c r="H3796"/>
      <c r="I3796"/>
      <c r="J3796"/>
      <c r="K3796" s="91"/>
      <c r="L3796" s="91"/>
      <c r="M3796" s="91"/>
      <c r="R3796"/>
      <c r="S3796"/>
      <c r="T3796"/>
      <c r="U3796"/>
      <c r="V3796"/>
      <c r="W3796"/>
      <c r="X3796"/>
      <c r="Y3796"/>
      <c r="Z3796"/>
      <c r="AA3796"/>
      <c r="AB3796"/>
      <c r="AC3796"/>
    </row>
    <row r="3797" spans="2:29" s="14" customFormat="1" x14ac:dyDescent="0.25">
      <c r="B3797"/>
      <c r="C3797"/>
      <c r="D3797"/>
      <c r="E3797"/>
      <c r="F3797"/>
      <c r="G3797"/>
      <c r="H3797"/>
      <c r="I3797"/>
      <c r="J3797"/>
      <c r="K3797" s="91"/>
      <c r="L3797" s="91"/>
      <c r="M3797" s="91"/>
      <c r="R3797"/>
      <c r="S3797"/>
      <c r="T3797"/>
      <c r="U3797"/>
      <c r="V3797"/>
      <c r="W3797"/>
      <c r="X3797"/>
      <c r="Y3797"/>
      <c r="Z3797"/>
      <c r="AA3797"/>
      <c r="AB3797"/>
      <c r="AC3797"/>
    </row>
    <row r="3798" spans="2:29" s="14" customFormat="1" x14ac:dyDescent="0.25">
      <c r="B3798"/>
      <c r="C3798"/>
      <c r="D3798"/>
      <c r="E3798"/>
      <c r="F3798"/>
      <c r="G3798"/>
      <c r="H3798"/>
      <c r="I3798"/>
      <c r="J3798"/>
      <c r="K3798" s="91"/>
      <c r="L3798" s="91"/>
      <c r="M3798" s="91"/>
      <c r="R3798"/>
      <c r="S3798"/>
      <c r="T3798"/>
      <c r="U3798"/>
      <c r="V3798"/>
      <c r="W3798"/>
      <c r="X3798"/>
      <c r="Y3798"/>
      <c r="Z3798"/>
      <c r="AA3798"/>
      <c r="AB3798"/>
      <c r="AC3798"/>
    </row>
    <row r="3799" spans="2:29" s="14" customFormat="1" x14ac:dyDescent="0.25">
      <c r="B3799"/>
      <c r="C3799"/>
      <c r="D3799"/>
      <c r="E3799"/>
      <c r="F3799"/>
      <c r="G3799"/>
      <c r="H3799"/>
      <c r="I3799"/>
      <c r="J3799"/>
      <c r="K3799" s="91"/>
      <c r="L3799" s="91"/>
      <c r="M3799" s="91"/>
      <c r="R3799"/>
      <c r="S3799"/>
      <c r="T3799"/>
      <c r="U3799"/>
      <c r="V3799"/>
      <c r="W3799"/>
      <c r="X3799"/>
      <c r="Y3799"/>
      <c r="Z3799"/>
      <c r="AA3799"/>
      <c r="AB3799"/>
      <c r="AC3799"/>
    </row>
    <row r="3800" spans="2:29" s="14" customFormat="1" x14ac:dyDescent="0.25">
      <c r="B3800"/>
      <c r="C3800"/>
      <c r="D3800"/>
      <c r="E3800"/>
      <c r="F3800"/>
      <c r="G3800"/>
      <c r="H3800"/>
      <c r="I3800"/>
      <c r="J3800"/>
      <c r="K3800" s="91"/>
      <c r="L3800" s="91"/>
      <c r="M3800" s="91"/>
      <c r="R3800"/>
      <c r="S3800"/>
      <c r="T3800"/>
      <c r="U3800"/>
      <c r="V3800"/>
      <c r="W3800"/>
      <c r="X3800"/>
      <c r="Y3800"/>
      <c r="Z3800"/>
      <c r="AA3800"/>
      <c r="AB3800"/>
      <c r="AC3800"/>
    </row>
    <row r="3801" spans="2:29" s="14" customFormat="1" x14ac:dyDescent="0.25">
      <c r="B3801"/>
      <c r="C3801"/>
      <c r="D3801"/>
      <c r="E3801"/>
      <c r="F3801"/>
      <c r="G3801"/>
      <c r="H3801"/>
      <c r="I3801"/>
      <c r="J3801"/>
      <c r="K3801" s="91"/>
      <c r="L3801" s="91"/>
      <c r="M3801" s="91"/>
      <c r="R3801"/>
      <c r="S3801"/>
      <c r="T3801"/>
      <c r="U3801"/>
      <c r="V3801"/>
      <c r="W3801"/>
      <c r="X3801"/>
      <c r="Y3801"/>
      <c r="Z3801"/>
      <c r="AA3801"/>
      <c r="AB3801"/>
      <c r="AC3801"/>
    </row>
    <row r="3802" spans="2:29" s="14" customFormat="1" x14ac:dyDescent="0.25">
      <c r="B3802"/>
      <c r="C3802"/>
      <c r="D3802"/>
      <c r="E3802"/>
      <c r="F3802"/>
      <c r="G3802"/>
      <c r="H3802"/>
      <c r="I3802"/>
      <c r="J3802"/>
      <c r="K3802" s="91"/>
      <c r="L3802" s="91"/>
      <c r="M3802" s="91"/>
      <c r="R3802"/>
      <c r="S3802"/>
      <c r="T3802"/>
      <c r="U3802"/>
      <c r="V3802"/>
      <c r="W3802"/>
      <c r="X3802"/>
      <c r="Y3802"/>
      <c r="Z3802"/>
      <c r="AA3802"/>
      <c r="AB3802"/>
      <c r="AC3802"/>
    </row>
    <row r="3803" spans="2:29" s="14" customFormat="1" x14ac:dyDescent="0.25">
      <c r="B3803"/>
      <c r="C3803"/>
      <c r="D3803"/>
      <c r="E3803"/>
      <c r="F3803"/>
      <c r="G3803"/>
      <c r="H3803"/>
      <c r="I3803"/>
      <c r="J3803"/>
      <c r="K3803" s="91"/>
      <c r="L3803" s="91"/>
      <c r="M3803" s="91"/>
      <c r="R3803"/>
      <c r="S3803"/>
      <c r="T3803"/>
      <c r="U3803"/>
      <c r="V3803"/>
      <c r="W3803"/>
      <c r="X3803"/>
      <c r="Y3803"/>
      <c r="Z3803"/>
      <c r="AA3803"/>
      <c r="AB3803"/>
      <c r="AC3803"/>
    </row>
    <row r="3804" spans="2:29" s="14" customFormat="1" x14ac:dyDescent="0.25">
      <c r="B3804"/>
      <c r="C3804"/>
      <c r="D3804"/>
      <c r="E3804"/>
      <c r="F3804"/>
      <c r="G3804"/>
      <c r="H3804"/>
      <c r="I3804"/>
      <c r="J3804"/>
      <c r="K3804" s="91"/>
      <c r="L3804" s="91"/>
      <c r="M3804" s="91"/>
      <c r="R3804"/>
      <c r="S3804"/>
      <c r="T3804"/>
      <c r="U3804"/>
      <c r="V3804"/>
      <c r="W3804"/>
      <c r="X3804"/>
      <c r="Y3804"/>
      <c r="Z3804"/>
      <c r="AA3804"/>
      <c r="AB3804"/>
      <c r="AC3804"/>
    </row>
    <row r="3805" spans="2:29" s="14" customFormat="1" x14ac:dyDescent="0.25">
      <c r="B3805"/>
      <c r="C3805"/>
      <c r="D3805"/>
      <c r="E3805"/>
      <c r="F3805"/>
      <c r="G3805"/>
      <c r="H3805"/>
      <c r="I3805"/>
      <c r="J3805"/>
      <c r="K3805" s="91"/>
      <c r="L3805" s="91"/>
      <c r="M3805" s="91"/>
      <c r="R3805"/>
      <c r="S3805"/>
      <c r="T3805"/>
      <c r="U3805"/>
      <c r="V3805"/>
      <c r="W3805"/>
      <c r="X3805"/>
      <c r="Y3805"/>
      <c r="Z3805"/>
      <c r="AA3805"/>
      <c r="AB3805"/>
      <c r="AC3805"/>
    </row>
    <row r="3806" spans="2:29" s="14" customFormat="1" x14ac:dyDescent="0.25">
      <c r="B3806"/>
      <c r="C3806"/>
      <c r="D3806"/>
      <c r="E3806"/>
      <c r="F3806"/>
      <c r="G3806"/>
      <c r="H3806"/>
      <c r="I3806"/>
      <c r="J3806"/>
      <c r="K3806" s="91"/>
      <c r="L3806" s="91"/>
      <c r="M3806" s="91"/>
      <c r="R3806"/>
      <c r="S3806"/>
      <c r="T3806"/>
      <c r="U3806"/>
      <c r="V3806"/>
      <c r="W3806"/>
      <c r="X3806"/>
      <c r="Y3806"/>
      <c r="Z3806"/>
      <c r="AA3806"/>
      <c r="AB3806"/>
      <c r="AC3806"/>
    </row>
    <row r="3807" spans="2:29" s="14" customFormat="1" x14ac:dyDescent="0.25">
      <c r="B3807"/>
      <c r="C3807"/>
      <c r="D3807"/>
      <c r="E3807"/>
      <c r="F3807"/>
      <c r="G3807"/>
      <c r="H3807"/>
      <c r="I3807"/>
      <c r="J3807"/>
      <c r="K3807" s="91"/>
      <c r="L3807" s="91"/>
      <c r="M3807" s="91"/>
      <c r="R3807"/>
      <c r="S3807"/>
      <c r="T3807"/>
      <c r="U3807"/>
      <c r="V3807"/>
      <c r="W3807"/>
      <c r="X3807"/>
      <c r="Y3807"/>
      <c r="Z3807"/>
      <c r="AA3807"/>
      <c r="AB3807"/>
      <c r="AC3807"/>
    </row>
    <row r="3808" spans="2:29" s="14" customFormat="1" x14ac:dyDescent="0.25">
      <c r="B3808"/>
      <c r="C3808"/>
      <c r="D3808"/>
      <c r="E3808"/>
      <c r="F3808"/>
      <c r="G3808"/>
      <c r="H3808"/>
      <c r="I3808"/>
      <c r="J3808"/>
      <c r="K3808" s="91"/>
      <c r="L3808" s="91"/>
      <c r="M3808" s="91"/>
      <c r="R3808"/>
      <c r="S3808"/>
      <c r="T3808"/>
      <c r="U3808"/>
      <c r="V3808"/>
      <c r="W3808"/>
      <c r="X3808"/>
      <c r="Y3808"/>
      <c r="Z3808"/>
      <c r="AA3808"/>
      <c r="AB3808"/>
      <c r="AC3808"/>
    </row>
    <row r="3809" spans="2:29" s="14" customFormat="1" x14ac:dyDescent="0.25">
      <c r="B3809"/>
      <c r="C3809"/>
      <c r="D3809"/>
      <c r="E3809"/>
      <c r="F3809"/>
      <c r="G3809"/>
      <c r="H3809"/>
      <c r="I3809"/>
      <c r="J3809"/>
      <c r="K3809" s="91"/>
      <c r="L3809" s="91"/>
      <c r="M3809" s="91"/>
      <c r="R3809"/>
      <c r="S3809"/>
      <c r="T3809"/>
      <c r="U3809"/>
      <c r="V3809"/>
      <c r="W3809"/>
      <c r="X3809"/>
      <c r="Y3809"/>
      <c r="Z3809"/>
      <c r="AA3809"/>
      <c r="AB3809"/>
      <c r="AC3809"/>
    </row>
    <row r="3810" spans="2:29" s="14" customFormat="1" x14ac:dyDescent="0.25">
      <c r="B3810"/>
      <c r="C3810"/>
      <c r="D3810"/>
      <c r="E3810"/>
      <c r="F3810"/>
      <c r="G3810"/>
      <c r="H3810"/>
      <c r="I3810"/>
      <c r="J3810"/>
      <c r="K3810" s="91"/>
      <c r="L3810" s="91"/>
      <c r="M3810" s="91"/>
      <c r="R3810"/>
      <c r="S3810"/>
      <c r="T3810"/>
      <c r="U3810"/>
      <c r="V3810"/>
      <c r="W3810"/>
      <c r="X3810"/>
      <c r="Y3810"/>
      <c r="Z3810"/>
      <c r="AA3810"/>
      <c r="AB3810"/>
      <c r="AC3810"/>
    </row>
    <row r="3811" spans="2:29" s="14" customFormat="1" x14ac:dyDescent="0.25">
      <c r="B3811"/>
      <c r="C3811"/>
      <c r="D3811"/>
      <c r="E3811"/>
      <c r="F3811"/>
      <c r="G3811"/>
      <c r="H3811"/>
      <c r="I3811"/>
      <c r="J3811"/>
      <c r="K3811" s="91"/>
      <c r="L3811" s="91"/>
      <c r="M3811" s="91"/>
      <c r="R3811"/>
      <c r="S3811"/>
      <c r="T3811"/>
      <c r="U3811"/>
      <c r="V3811"/>
      <c r="W3811"/>
      <c r="X3811"/>
      <c r="Y3811"/>
      <c r="Z3811"/>
      <c r="AA3811"/>
      <c r="AB3811"/>
      <c r="AC3811"/>
    </row>
    <row r="3812" spans="2:29" s="14" customFormat="1" x14ac:dyDescent="0.25">
      <c r="B3812"/>
      <c r="C3812"/>
      <c r="D3812"/>
      <c r="E3812"/>
      <c r="F3812"/>
      <c r="G3812"/>
      <c r="H3812"/>
      <c r="I3812"/>
      <c r="J3812"/>
      <c r="K3812" s="91"/>
      <c r="L3812" s="91"/>
      <c r="M3812" s="91"/>
      <c r="R3812"/>
      <c r="S3812"/>
      <c r="T3812"/>
      <c r="U3812"/>
      <c r="V3812"/>
      <c r="W3812"/>
      <c r="X3812"/>
      <c r="Y3812"/>
      <c r="Z3812"/>
      <c r="AA3812"/>
      <c r="AB3812"/>
      <c r="AC3812"/>
    </row>
    <row r="3813" spans="2:29" s="14" customFormat="1" x14ac:dyDescent="0.25">
      <c r="B3813"/>
      <c r="C3813"/>
      <c r="D3813"/>
      <c r="E3813"/>
      <c r="F3813"/>
      <c r="G3813"/>
      <c r="H3813"/>
      <c r="I3813"/>
      <c r="J3813"/>
      <c r="K3813" s="91"/>
      <c r="L3813" s="91"/>
      <c r="M3813" s="91"/>
      <c r="R3813"/>
      <c r="S3813"/>
      <c r="T3813"/>
      <c r="U3813"/>
      <c r="V3813"/>
      <c r="W3813"/>
      <c r="X3813"/>
      <c r="Y3813"/>
      <c r="Z3813"/>
      <c r="AA3813"/>
      <c r="AB3813"/>
      <c r="AC3813"/>
    </row>
    <row r="3814" spans="2:29" s="14" customFormat="1" x14ac:dyDescent="0.25">
      <c r="B3814"/>
      <c r="C3814"/>
      <c r="D3814"/>
      <c r="E3814"/>
      <c r="F3814"/>
      <c r="G3814"/>
      <c r="H3814"/>
      <c r="I3814"/>
      <c r="J3814"/>
      <c r="K3814" s="91"/>
      <c r="L3814" s="91"/>
      <c r="M3814" s="91"/>
      <c r="R3814"/>
      <c r="S3814"/>
      <c r="T3814"/>
      <c r="U3814"/>
      <c r="V3814"/>
      <c r="W3814"/>
      <c r="X3814"/>
      <c r="Y3814"/>
      <c r="Z3814"/>
      <c r="AA3814"/>
      <c r="AB3814"/>
      <c r="AC3814"/>
    </row>
    <row r="3815" spans="2:29" s="14" customFormat="1" x14ac:dyDescent="0.25">
      <c r="B3815"/>
      <c r="C3815"/>
      <c r="D3815"/>
      <c r="E3815"/>
      <c r="F3815"/>
      <c r="G3815"/>
      <c r="H3815"/>
      <c r="I3815"/>
      <c r="J3815"/>
      <c r="K3815" s="91"/>
      <c r="L3815" s="91"/>
      <c r="M3815" s="91"/>
      <c r="R3815"/>
      <c r="S3815"/>
      <c r="T3815"/>
      <c r="U3815"/>
      <c r="V3815"/>
      <c r="W3815"/>
      <c r="X3815"/>
      <c r="Y3815"/>
      <c r="Z3815"/>
      <c r="AA3815"/>
      <c r="AB3815"/>
      <c r="AC3815"/>
    </row>
    <row r="3816" spans="2:29" s="14" customFormat="1" x14ac:dyDescent="0.25">
      <c r="B3816"/>
      <c r="C3816"/>
      <c r="D3816"/>
      <c r="E3816"/>
      <c r="F3816"/>
      <c r="G3816"/>
      <c r="H3816"/>
      <c r="I3816"/>
      <c r="J3816"/>
      <c r="K3816" s="91"/>
      <c r="L3816" s="91"/>
      <c r="M3816" s="91"/>
      <c r="R3816"/>
      <c r="S3816"/>
      <c r="T3816"/>
      <c r="U3816"/>
      <c r="V3816"/>
      <c r="W3816"/>
      <c r="X3816"/>
      <c r="Y3816"/>
      <c r="Z3816"/>
      <c r="AA3816"/>
      <c r="AB3816"/>
      <c r="AC3816"/>
    </row>
    <row r="3817" spans="2:29" s="14" customFormat="1" x14ac:dyDescent="0.25">
      <c r="B3817"/>
      <c r="C3817"/>
      <c r="D3817"/>
      <c r="E3817"/>
      <c r="F3817"/>
      <c r="G3817"/>
      <c r="H3817"/>
      <c r="I3817"/>
      <c r="J3817"/>
      <c r="K3817" s="91"/>
      <c r="L3817" s="91"/>
      <c r="M3817" s="91"/>
      <c r="R3817"/>
      <c r="S3817"/>
      <c r="T3817"/>
      <c r="U3817"/>
      <c r="V3817"/>
      <c r="W3817"/>
      <c r="X3817"/>
      <c r="Y3817"/>
      <c r="Z3817"/>
      <c r="AA3817"/>
      <c r="AB3817"/>
      <c r="AC3817"/>
    </row>
    <row r="3818" spans="2:29" s="14" customFormat="1" x14ac:dyDescent="0.25">
      <c r="B3818"/>
      <c r="C3818"/>
      <c r="D3818"/>
      <c r="E3818"/>
      <c r="F3818"/>
      <c r="G3818"/>
      <c r="H3818"/>
      <c r="I3818"/>
      <c r="J3818"/>
      <c r="K3818" s="91"/>
      <c r="L3818" s="91"/>
      <c r="M3818" s="91"/>
      <c r="R3818"/>
      <c r="S3818"/>
      <c r="T3818"/>
      <c r="U3818"/>
      <c r="V3818"/>
      <c r="W3818"/>
      <c r="X3818"/>
      <c r="Y3818"/>
      <c r="Z3818"/>
      <c r="AA3818"/>
      <c r="AB3818"/>
      <c r="AC3818"/>
    </row>
    <row r="3819" spans="2:29" s="14" customFormat="1" x14ac:dyDescent="0.25">
      <c r="B3819"/>
      <c r="C3819"/>
      <c r="D3819"/>
      <c r="E3819"/>
      <c r="F3819"/>
      <c r="G3819"/>
      <c r="H3819"/>
      <c r="I3819"/>
      <c r="J3819"/>
      <c r="K3819" s="91"/>
      <c r="L3819" s="91"/>
      <c r="M3819" s="91"/>
      <c r="R3819"/>
      <c r="S3819"/>
      <c r="T3819"/>
      <c r="U3819"/>
      <c r="V3819"/>
      <c r="W3819"/>
      <c r="X3819"/>
      <c r="Y3819"/>
      <c r="Z3819"/>
      <c r="AA3819"/>
      <c r="AB3819"/>
      <c r="AC3819"/>
    </row>
    <row r="3820" spans="2:29" s="14" customFormat="1" x14ac:dyDescent="0.25">
      <c r="B3820"/>
      <c r="C3820"/>
      <c r="D3820"/>
      <c r="E3820"/>
      <c r="F3820"/>
      <c r="G3820"/>
      <c r="H3820"/>
      <c r="I3820"/>
      <c r="J3820"/>
      <c r="K3820" s="91"/>
      <c r="L3820" s="91"/>
      <c r="M3820" s="91"/>
      <c r="R3820"/>
      <c r="S3820"/>
      <c r="T3820"/>
      <c r="U3820"/>
      <c r="V3820"/>
      <c r="W3820"/>
      <c r="X3820"/>
      <c r="Y3820"/>
      <c r="Z3820"/>
      <c r="AA3820"/>
      <c r="AB3820"/>
      <c r="AC3820"/>
    </row>
    <row r="3821" spans="2:29" s="14" customFormat="1" x14ac:dyDescent="0.25">
      <c r="B3821"/>
      <c r="C3821"/>
      <c r="D3821"/>
      <c r="E3821"/>
      <c r="F3821"/>
      <c r="G3821"/>
      <c r="H3821"/>
      <c r="I3821"/>
      <c r="J3821"/>
      <c r="K3821" s="91"/>
      <c r="L3821" s="91"/>
      <c r="M3821" s="91"/>
      <c r="R3821"/>
      <c r="S3821"/>
      <c r="T3821"/>
      <c r="U3821"/>
      <c r="V3821"/>
      <c r="W3821"/>
      <c r="X3821"/>
      <c r="Y3821"/>
      <c r="Z3821"/>
      <c r="AA3821"/>
      <c r="AB3821"/>
      <c r="AC3821"/>
    </row>
    <row r="3822" spans="2:29" s="14" customFormat="1" x14ac:dyDescent="0.25">
      <c r="B3822"/>
      <c r="C3822"/>
      <c r="D3822"/>
      <c r="E3822"/>
      <c r="F3822"/>
      <c r="G3822"/>
      <c r="H3822"/>
      <c r="I3822"/>
      <c r="J3822"/>
      <c r="K3822" s="91"/>
      <c r="L3822" s="91"/>
      <c r="M3822" s="91"/>
      <c r="R3822"/>
      <c r="S3822"/>
      <c r="T3822"/>
      <c r="U3822"/>
      <c r="V3822"/>
      <c r="W3822"/>
      <c r="X3822"/>
      <c r="Y3822"/>
      <c r="Z3822"/>
      <c r="AA3822"/>
      <c r="AB3822"/>
      <c r="AC3822"/>
    </row>
    <row r="3823" spans="2:29" s="14" customFormat="1" x14ac:dyDescent="0.25">
      <c r="B3823"/>
      <c r="C3823"/>
      <c r="D3823"/>
      <c r="E3823"/>
      <c r="F3823"/>
      <c r="G3823"/>
      <c r="H3823"/>
      <c r="I3823"/>
      <c r="J3823"/>
      <c r="K3823" s="91"/>
      <c r="L3823" s="91"/>
      <c r="M3823" s="91"/>
      <c r="R3823"/>
      <c r="S3823"/>
      <c r="T3823"/>
      <c r="U3823"/>
      <c r="V3823"/>
      <c r="W3823"/>
      <c r="X3823"/>
      <c r="Y3823"/>
      <c r="Z3823"/>
      <c r="AA3823"/>
      <c r="AB3823"/>
      <c r="AC3823"/>
    </row>
    <row r="3824" spans="2:29" s="14" customFormat="1" x14ac:dyDescent="0.25">
      <c r="B3824"/>
      <c r="C3824"/>
      <c r="D3824"/>
      <c r="E3824"/>
      <c r="F3824"/>
      <c r="G3824"/>
      <c r="H3824"/>
      <c r="I3824"/>
      <c r="J3824"/>
      <c r="K3824" s="91"/>
      <c r="L3824" s="91"/>
      <c r="M3824" s="91"/>
      <c r="R3824"/>
      <c r="S3824"/>
      <c r="T3824"/>
      <c r="U3824"/>
      <c r="V3824"/>
      <c r="W3824"/>
      <c r="X3824"/>
      <c r="Y3824"/>
      <c r="Z3824"/>
      <c r="AA3824"/>
      <c r="AB3824"/>
      <c r="AC3824"/>
    </row>
    <row r="3825" spans="2:29" s="14" customFormat="1" x14ac:dyDescent="0.25">
      <c r="B3825"/>
      <c r="C3825"/>
      <c r="D3825"/>
      <c r="E3825"/>
      <c r="F3825"/>
      <c r="G3825"/>
      <c r="H3825"/>
      <c r="I3825"/>
      <c r="J3825"/>
      <c r="K3825" s="91"/>
      <c r="L3825" s="91"/>
      <c r="M3825" s="91"/>
      <c r="R3825"/>
      <c r="S3825"/>
      <c r="T3825"/>
      <c r="U3825"/>
      <c r="V3825"/>
      <c r="W3825"/>
      <c r="X3825"/>
      <c r="Y3825"/>
      <c r="Z3825"/>
      <c r="AA3825"/>
      <c r="AB3825"/>
      <c r="AC3825"/>
    </row>
    <row r="3826" spans="2:29" s="14" customFormat="1" x14ac:dyDescent="0.25">
      <c r="B3826"/>
      <c r="C3826"/>
      <c r="D3826"/>
      <c r="E3826"/>
      <c r="F3826"/>
      <c r="G3826"/>
      <c r="H3826"/>
      <c r="I3826"/>
      <c r="J3826"/>
      <c r="K3826" s="91"/>
      <c r="L3826" s="91"/>
      <c r="M3826" s="91"/>
      <c r="R3826"/>
      <c r="S3826"/>
      <c r="T3826"/>
      <c r="U3826"/>
      <c r="V3826"/>
      <c r="W3826"/>
      <c r="X3826"/>
      <c r="Y3826"/>
      <c r="Z3826"/>
      <c r="AA3826"/>
      <c r="AB3826"/>
      <c r="AC3826"/>
    </row>
    <row r="3827" spans="2:29" s="14" customFormat="1" x14ac:dyDescent="0.25">
      <c r="B3827"/>
      <c r="C3827"/>
      <c r="D3827"/>
      <c r="E3827"/>
      <c r="F3827"/>
      <c r="G3827"/>
      <c r="H3827"/>
      <c r="I3827"/>
      <c r="J3827"/>
      <c r="K3827" s="91"/>
      <c r="L3827" s="91"/>
      <c r="M3827" s="91"/>
      <c r="R3827"/>
      <c r="S3827"/>
      <c r="T3827"/>
      <c r="U3827"/>
      <c r="V3827"/>
      <c r="W3827"/>
      <c r="X3827"/>
      <c r="Y3827"/>
      <c r="Z3827"/>
      <c r="AA3827"/>
      <c r="AB3827"/>
      <c r="AC3827"/>
    </row>
    <row r="3828" spans="2:29" s="14" customFormat="1" x14ac:dyDescent="0.25">
      <c r="B3828"/>
      <c r="C3828"/>
      <c r="D3828"/>
      <c r="E3828"/>
      <c r="F3828"/>
      <c r="G3828"/>
      <c r="H3828"/>
      <c r="I3828"/>
      <c r="J3828"/>
      <c r="K3828" s="91"/>
      <c r="L3828" s="91"/>
      <c r="M3828" s="91"/>
      <c r="R3828"/>
      <c r="S3828"/>
      <c r="T3828"/>
      <c r="U3828"/>
      <c r="V3828"/>
      <c r="W3828"/>
      <c r="X3828"/>
      <c r="Y3828"/>
      <c r="Z3828"/>
      <c r="AA3828"/>
      <c r="AB3828"/>
      <c r="AC3828"/>
    </row>
    <row r="3829" spans="2:29" s="14" customFormat="1" x14ac:dyDescent="0.25">
      <c r="B3829"/>
      <c r="C3829"/>
      <c r="D3829"/>
      <c r="E3829"/>
      <c r="F3829"/>
      <c r="G3829"/>
      <c r="H3829"/>
      <c r="I3829"/>
      <c r="J3829"/>
      <c r="K3829" s="91"/>
      <c r="L3829" s="91"/>
      <c r="M3829" s="91"/>
      <c r="R3829"/>
      <c r="S3829"/>
      <c r="T3829"/>
      <c r="U3829"/>
      <c r="V3829"/>
      <c r="W3829"/>
      <c r="X3829"/>
      <c r="Y3829"/>
      <c r="Z3829"/>
      <c r="AA3829"/>
      <c r="AB3829"/>
      <c r="AC3829"/>
    </row>
    <row r="3830" spans="2:29" s="14" customFormat="1" x14ac:dyDescent="0.25">
      <c r="B3830"/>
      <c r="C3830"/>
      <c r="D3830"/>
      <c r="E3830"/>
      <c r="F3830"/>
      <c r="G3830"/>
      <c r="H3830"/>
      <c r="I3830"/>
      <c r="J3830"/>
      <c r="K3830" s="91"/>
      <c r="L3830" s="91"/>
      <c r="M3830" s="91"/>
      <c r="R3830"/>
      <c r="S3830"/>
      <c r="T3830"/>
      <c r="U3830"/>
      <c r="V3830"/>
      <c r="W3830"/>
      <c r="X3830"/>
      <c r="Y3830"/>
      <c r="Z3830"/>
      <c r="AA3830"/>
      <c r="AB3830"/>
      <c r="AC3830"/>
    </row>
    <row r="3831" spans="2:29" s="14" customFormat="1" x14ac:dyDescent="0.25">
      <c r="B3831"/>
      <c r="C3831"/>
      <c r="D3831"/>
      <c r="E3831"/>
      <c r="F3831"/>
      <c r="G3831"/>
      <c r="H3831"/>
      <c r="I3831"/>
      <c r="J3831"/>
      <c r="K3831" s="91"/>
      <c r="L3831" s="91"/>
      <c r="M3831" s="91"/>
      <c r="R3831"/>
      <c r="S3831"/>
      <c r="T3831"/>
      <c r="U3831"/>
      <c r="V3831"/>
      <c r="W3831"/>
      <c r="X3831"/>
      <c r="Y3831"/>
      <c r="Z3831"/>
      <c r="AA3831"/>
      <c r="AB3831"/>
      <c r="AC3831"/>
    </row>
    <row r="3832" spans="2:29" s="14" customFormat="1" x14ac:dyDescent="0.25">
      <c r="B3832"/>
      <c r="C3832"/>
      <c r="D3832"/>
      <c r="E3832"/>
      <c r="F3832"/>
      <c r="G3832"/>
      <c r="H3832"/>
      <c r="I3832"/>
      <c r="J3832"/>
      <c r="K3832" s="91"/>
      <c r="L3832" s="91"/>
      <c r="M3832" s="91"/>
      <c r="R3832"/>
      <c r="S3832"/>
      <c r="T3832"/>
      <c r="U3832"/>
      <c r="V3832"/>
      <c r="W3832"/>
      <c r="X3832"/>
      <c r="Y3832"/>
      <c r="Z3832"/>
      <c r="AA3832"/>
      <c r="AB3832"/>
      <c r="AC3832"/>
    </row>
    <row r="3833" spans="2:29" s="14" customFormat="1" x14ac:dyDescent="0.25">
      <c r="B3833"/>
      <c r="C3833"/>
      <c r="D3833"/>
      <c r="E3833"/>
      <c r="F3833"/>
      <c r="G3833"/>
      <c r="H3833"/>
      <c r="I3833"/>
      <c r="J3833"/>
      <c r="K3833" s="91"/>
      <c r="L3833" s="91"/>
      <c r="M3833" s="91"/>
      <c r="R3833"/>
      <c r="S3833"/>
      <c r="T3833"/>
      <c r="U3833"/>
      <c r="V3833"/>
      <c r="W3833"/>
      <c r="X3833"/>
      <c r="Y3833"/>
      <c r="Z3833"/>
      <c r="AA3833"/>
      <c r="AB3833"/>
      <c r="AC3833"/>
    </row>
    <row r="3834" spans="2:29" s="14" customFormat="1" x14ac:dyDescent="0.25">
      <c r="B3834"/>
      <c r="C3834"/>
      <c r="D3834"/>
      <c r="E3834"/>
      <c r="F3834"/>
      <c r="G3834"/>
      <c r="H3834"/>
      <c r="I3834"/>
      <c r="J3834"/>
      <c r="K3834" s="91"/>
      <c r="L3834" s="91"/>
      <c r="M3834" s="91"/>
      <c r="R3834"/>
      <c r="S3834"/>
      <c r="T3834"/>
      <c r="U3834"/>
      <c r="V3834"/>
      <c r="W3834"/>
      <c r="X3834"/>
      <c r="Y3834"/>
      <c r="Z3834"/>
      <c r="AA3834"/>
      <c r="AB3834"/>
      <c r="AC3834"/>
    </row>
    <row r="3835" spans="2:29" s="14" customFormat="1" x14ac:dyDescent="0.25">
      <c r="B3835"/>
      <c r="C3835"/>
      <c r="D3835"/>
      <c r="E3835"/>
      <c r="F3835"/>
      <c r="G3835"/>
      <c r="H3835"/>
      <c r="I3835"/>
      <c r="J3835"/>
      <c r="K3835" s="91"/>
      <c r="L3835" s="91"/>
      <c r="M3835" s="91"/>
      <c r="R3835"/>
      <c r="S3835"/>
      <c r="T3835"/>
      <c r="U3835"/>
      <c r="V3835"/>
      <c r="W3835"/>
      <c r="X3835"/>
      <c r="Y3835"/>
      <c r="Z3835"/>
      <c r="AA3835"/>
      <c r="AB3835"/>
      <c r="AC3835"/>
    </row>
    <row r="3836" spans="2:29" s="14" customFormat="1" x14ac:dyDescent="0.25">
      <c r="B3836"/>
      <c r="C3836"/>
      <c r="D3836"/>
      <c r="E3836"/>
      <c r="F3836"/>
      <c r="G3836"/>
      <c r="H3836"/>
      <c r="I3836"/>
      <c r="J3836"/>
      <c r="K3836" s="91"/>
      <c r="L3836" s="91"/>
      <c r="M3836" s="91"/>
      <c r="R3836"/>
      <c r="S3836"/>
      <c r="T3836"/>
      <c r="U3836"/>
      <c r="V3836"/>
      <c r="W3836"/>
      <c r="X3836"/>
      <c r="Y3836"/>
      <c r="Z3836"/>
      <c r="AA3836"/>
      <c r="AB3836"/>
      <c r="AC3836"/>
    </row>
    <row r="3837" spans="2:29" s="14" customFormat="1" x14ac:dyDescent="0.25">
      <c r="B3837"/>
      <c r="C3837"/>
      <c r="D3837"/>
      <c r="E3837"/>
      <c r="F3837"/>
      <c r="G3837"/>
      <c r="H3837"/>
      <c r="I3837"/>
      <c r="J3837"/>
      <c r="K3837" s="91"/>
      <c r="L3837" s="91"/>
      <c r="M3837" s="91"/>
      <c r="R3837"/>
      <c r="S3837"/>
      <c r="T3837"/>
      <c r="U3837"/>
      <c r="V3837"/>
      <c r="W3837"/>
      <c r="X3837"/>
      <c r="Y3837"/>
      <c r="Z3837"/>
      <c r="AA3837"/>
      <c r="AB3837"/>
      <c r="AC3837"/>
    </row>
    <row r="3838" spans="2:29" s="14" customFormat="1" x14ac:dyDescent="0.25">
      <c r="B3838"/>
      <c r="C3838"/>
      <c r="D3838"/>
      <c r="E3838"/>
      <c r="F3838"/>
      <c r="G3838"/>
      <c r="H3838"/>
      <c r="I3838"/>
      <c r="J3838"/>
      <c r="K3838" s="91"/>
      <c r="L3838" s="91"/>
      <c r="M3838" s="91"/>
      <c r="R3838"/>
      <c r="S3838"/>
      <c r="T3838"/>
      <c r="U3838"/>
      <c r="V3838"/>
      <c r="W3838"/>
      <c r="X3838"/>
      <c r="Y3838"/>
      <c r="Z3838"/>
      <c r="AA3838"/>
      <c r="AB3838"/>
      <c r="AC3838"/>
    </row>
    <row r="3839" spans="2:29" s="14" customFormat="1" x14ac:dyDescent="0.25">
      <c r="B3839"/>
      <c r="C3839"/>
      <c r="D3839"/>
      <c r="E3839"/>
      <c r="F3839"/>
      <c r="G3839"/>
      <c r="H3839"/>
      <c r="I3839"/>
      <c r="J3839"/>
      <c r="K3839" s="91"/>
      <c r="L3839" s="91"/>
      <c r="M3839" s="91"/>
      <c r="R3839"/>
      <c r="S3839"/>
      <c r="T3839"/>
      <c r="U3839"/>
      <c r="V3839"/>
      <c r="W3839"/>
      <c r="X3839"/>
      <c r="Y3839"/>
      <c r="Z3839"/>
      <c r="AA3839"/>
      <c r="AB3839"/>
      <c r="AC3839"/>
    </row>
    <row r="3840" spans="2:29" s="14" customFormat="1" x14ac:dyDescent="0.25">
      <c r="B3840"/>
      <c r="C3840"/>
      <c r="D3840"/>
      <c r="E3840"/>
      <c r="F3840"/>
      <c r="G3840"/>
      <c r="H3840"/>
      <c r="I3840"/>
      <c r="J3840"/>
      <c r="K3840" s="91"/>
      <c r="L3840" s="91"/>
      <c r="M3840" s="91"/>
      <c r="R3840"/>
      <c r="S3840"/>
      <c r="T3840"/>
      <c r="U3840"/>
      <c r="V3840"/>
      <c r="W3840"/>
      <c r="X3840"/>
      <c r="Y3840"/>
      <c r="Z3840"/>
      <c r="AA3840"/>
      <c r="AB3840"/>
      <c r="AC3840"/>
    </row>
    <row r="3841" spans="2:29" s="14" customFormat="1" x14ac:dyDescent="0.25">
      <c r="B3841"/>
      <c r="C3841"/>
      <c r="D3841"/>
      <c r="E3841"/>
      <c r="F3841"/>
      <c r="G3841"/>
      <c r="H3841"/>
      <c r="I3841"/>
      <c r="J3841"/>
      <c r="K3841" s="91"/>
      <c r="L3841" s="91"/>
      <c r="M3841" s="91"/>
      <c r="R3841"/>
      <c r="S3841"/>
      <c r="T3841"/>
      <c r="U3841"/>
      <c r="V3841"/>
      <c r="W3841"/>
      <c r="X3841"/>
      <c r="Y3841"/>
      <c r="Z3841"/>
      <c r="AA3841"/>
      <c r="AB3841"/>
      <c r="AC3841"/>
    </row>
    <row r="3842" spans="2:29" s="14" customFormat="1" x14ac:dyDescent="0.25">
      <c r="B3842"/>
      <c r="C3842"/>
      <c r="D3842"/>
      <c r="E3842"/>
      <c r="F3842"/>
      <c r="G3842"/>
      <c r="H3842"/>
      <c r="I3842"/>
      <c r="J3842"/>
      <c r="K3842" s="91"/>
      <c r="L3842" s="91"/>
      <c r="M3842" s="91"/>
      <c r="R3842"/>
      <c r="S3842"/>
      <c r="T3842"/>
      <c r="U3842"/>
      <c r="V3842"/>
      <c r="W3842"/>
      <c r="X3842"/>
      <c r="Y3842"/>
      <c r="Z3842"/>
      <c r="AA3842"/>
      <c r="AB3842"/>
      <c r="AC3842"/>
    </row>
    <row r="3843" spans="2:29" s="14" customFormat="1" x14ac:dyDescent="0.25">
      <c r="B3843"/>
      <c r="C3843"/>
      <c r="D3843"/>
      <c r="E3843"/>
      <c r="F3843"/>
      <c r="G3843"/>
      <c r="H3843"/>
      <c r="I3843"/>
      <c r="J3843"/>
      <c r="K3843" s="91"/>
      <c r="L3843" s="91"/>
      <c r="M3843" s="91"/>
      <c r="R3843"/>
      <c r="S3843"/>
      <c r="T3843"/>
      <c r="U3843"/>
      <c r="V3843"/>
      <c r="W3843"/>
      <c r="X3843"/>
      <c r="Y3843"/>
      <c r="Z3843"/>
      <c r="AA3843"/>
      <c r="AB3843"/>
      <c r="AC3843"/>
    </row>
    <row r="3844" spans="2:29" s="14" customFormat="1" x14ac:dyDescent="0.25">
      <c r="B3844"/>
      <c r="C3844"/>
      <c r="D3844"/>
      <c r="E3844"/>
      <c r="F3844"/>
      <c r="G3844"/>
      <c r="H3844"/>
      <c r="I3844"/>
      <c r="J3844"/>
      <c r="K3844" s="91"/>
      <c r="L3844" s="91"/>
      <c r="M3844" s="91"/>
      <c r="R3844"/>
      <c r="S3844"/>
      <c r="T3844"/>
      <c r="U3844"/>
      <c r="V3844"/>
      <c r="W3844"/>
      <c r="X3844"/>
      <c r="Y3844"/>
      <c r="Z3844"/>
      <c r="AA3844"/>
      <c r="AB3844"/>
      <c r="AC3844"/>
    </row>
    <row r="3845" spans="2:29" s="14" customFormat="1" x14ac:dyDescent="0.25">
      <c r="B3845"/>
      <c r="C3845"/>
      <c r="D3845"/>
      <c r="E3845"/>
      <c r="F3845"/>
      <c r="G3845"/>
      <c r="H3845"/>
      <c r="I3845"/>
      <c r="J3845"/>
      <c r="K3845" s="91"/>
      <c r="L3845" s="91"/>
      <c r="M3845" s="91"/>
      <c r="R3845"/>
      <c r="S3845"/>
      <c r="T3845"/>
      <c r="U3845"/>
      <c r="V3845"/>
      <c r="W3845"/>
      <c r="X3845"/>
      <c r="Y3845"/>
      <c r="Z3845"/>
      <c r="AA3845"/>
      <c r="AB3845"/>
      <c r="AC3845"/>
    </row>
    <row r="3846" spans="2:29" s="14" customFormat="1" x14ac:dyDescent="0.25">
      <c r="B3846"/>
      <c r="C3846"/>
      <c r="D3846"/>
      <c r="E3846"/>
      <c r="F3846"/>
      <c r="G3846"/>
      <c r="H3846"/>
      <c r="I3846"/>
      <c r="J3846"/>
      <c r="K3846" s="91"/>
      <c r="L3846" s="91"/>
      <c r="M3846" s="91"/>
      <c r="R3846"/>
      <c r="S3846"/>
      <c r="T3846"/>
      <c r="U3846"/>
      <c r="V3846"/>
      <c r="W3846"/>
      <c r="X3846"/>
      <c r="Y3846"/>
      <c r="Z3846"/>
      <c r="AA3846"/>
      <c r="AB3846"/>
      <c r="AC3846"/>
    </row>
    <row r="3847" spans="2:29" s="14" customFormat="1" x14ac:dyDescent="0.25">
      <c r="B3847"/>
      <c r="C3847"/>
      <c r="D3847"/>
      <c r="E3847"/>
      <c r="F3847"/>
      <c r="G3847"/>
      <c r="H3847"/>
      <c r="I3847"/>
      <c r="J3847"/>
      <c r="K3847" s="91"/>
      <c r="L3847" s="91"/>
      <c r="M3847" s="91"/>
      <c r="R3847"/>
      <c r="S3847"/>
      <c r="T3847"/>
      <c r="U3847"/>
      <c r="V3847"/>
      <c r="W3847"/>
      <c r="X3847"/>
      <c r="Y3847"/>
      <c r="Z3847"/>
      <c r="AA3847"/>
      <c r="AB3847"/>
      <c r="AC3847"/>
    </row>
    <row r="3848" spans="2:29" s="14" customFormat="1" x14ac:dyDescent="0.25">
      <c r="B3848"/>
      <c r="C3848"/>
      <c r="D3848"/>
      <c r="E3848"/>
      <c r="F3848"/>
      <c r="G3848"/>
      <c r="H3848"/>
      <c r="I3848"/>
      <c r="J3848"/>
      <c r="K3848" s="91"/>
      <c r="L3848" s="91"/>
      <c r="M3848" s="91"/>
      <c r="R3848"/>
      <c r="S3848"/>
      <c r="T3848"/>
      <c r="U3848"/>
      <c r="V3848"/>
      <c r="W3848"/>
      <c r="X3848"/>
      <c r="Y3848"/>
      <c r="Z3848"/>
      <c r="AA3848"/>
      <c r="AB3848"/>
      <c r="AC3848"/>
    </row>
    <row r="3849" spans="2:29" s="14" customFormat="1" x14ac:dyDescent="0.25">
      <c r="B3849"/>
      <c r="C3849"/>
      <c r="D3849"/>
      <c r="E3849"/>
      <c r="F3849"/>
      <c r="G3849"/>
      <c r="H3849"/>
      <c r="I3849"/>
      <c r="J3849"/>
      <c r="K3849" s="91"/>
      <c r="L3849" s="91"/>
      <c r="M3849" s="91"/>
      <c r="R3849"/>
      <c r="S3849"/>
      <c r="T3849"/>
      <c r="U3849"/>
      <c r="V3849"/>
      <c r="W3849"/>
      <c r="X3849"/>
      <c r="Y3849"/>
      <c r="Z3849"/>
      <c r="AA3849"/>
      <c r="AB3849"/>
      <c r="AC3849"/>
    </row>
    <row r="3850" spans="2:29" s="14" customFormat="1" x14ac:dyDescent="0.25">
      <c r="B3850"/>
      <c r="C3850"/>
      <c r="D3850"/>
      <c r="E3850"/>
      <c r="F3850"/>
      <c r="G3850"/>
      <c r="H3850"/>
      <c r="I3850"/>
      <c r="J3850"/>
      <c r="K3850" s="91"/>
      <c r="L3850" s="91"/>
      <c r="M3850" s="91"/>
      <c r="R3850"/>
      <c r="S3850"/>
      <c r="T3850"/>
      <c r="U3850"/>
      <c r="V3850"/>
      <c r="W3850"/>
      <c r="X3850"/>
      <c r="Y3850"/>
      <c r="Z3850"/>
      <c r="AA3850"/>
      <c r="AB3850"/>
      <c r="AC3850"/>
    </row>
    <row r="3851" spans="2:29" s="14" customFormat="1" x14ac:dyDescent="0.25">
      <c r="B3851"/>
      <c r="C3851"/>
      <c r="D3851"/>
      <c r="E3851"/>
      <c r="F3851"/>
      <c r="G3851"/>
      <c r="H3851"/>
      <c r="I3851"/>
      <c r="J3851"/>
      <c r="K3851" s="91"/>
      <c r="L3851" s="91"/>
      <c r="M3851" s="91"/>
      <c r="R3851"/>
      <c r="S3851"/>
      <c r="T3851"/>
      <c r="U3851"/>
      <c r="V3851"/>
      <c r="W3851"/>
      <c r="X3851"/>
      <c r="Y3851"/>
      <c r="Z3851"/>
      <c r="AA3851"/>
      <c r="AB3851"/>
      <c r="AC3851"/>
    </row>
    <row r="3852" spans="2:29" s="14" customFormat="1" x14ac:dyDescent="0.25">
      <c r="B3852"/>
      <c r="C3852"/>
      <c r="D3852"/>
      <c r="E3852"/>
      <c r="F3852"/>
      <c r="G3852"/>
      <c r="H3852"/>
      <c r="I3852"/>
      <c r="J3852"/>
      <c r="K3852" s="91"/>
      <c r="L3852" s="91"/>
      <c r="M3852" s="91"/>
      <c r="R3852"/>
      <c r="S3852"/>
      <c r="T3852"/>
      <c r="U3852"/>
      <c r="V3852"/>
      <c r="W3852"/>
      <c r="X3852"/>
      <c r="Y3852"/>
      <c r="Z3852"/>
      <c r="AA3852"/>
      <c r="AB3852"/>
      <c r="AC3852"/>
    </row>
    <row r="3853" spans="2:29" s="14" customFormat="1" x14ac:dyDescent="0.25">
      <c r="B3853"/>
      <c r="C3853"/>
      <c r="D3853"/>
      <c r="E3853"/>
      <c r="F3853"/>
      <c r="G3853"/>
      <c r="H3853"/>
      <c r="I3853"/>
      <c r="J3853"/>
      <c r="K3853" s="91"/>
      <c r="L3853" s="91"/>
      <c r="M3853" s="91"/>
      <c r="R3853"/>
      <c r="S3853"/>
      <c r="T3853"/>
      <c r="U3853"/>
      <c r="V3853"/>
      <c r="W3853"/>
      <c r="X3853"/>
      <c r="Y3853"/>
      <c r="Z3853"/>
      <c r="AA3853"/>
      <c r="AB3853"/>
      <c r="AC3853"/>
    </row>
    <row r="3854" spans="2:29" s="14" customFormat="1" x14ac:dyDescent="0.25">
      <c r="B3854"/>
      <c r="C3854"/>
      <c r="D3854"/>
      <c r="E3854"/>
      <c r="F3854"/>
      <c r="G3854"/>
      <c r="H3854"/>
      <c r="I3854"/>
      <c r="J3854"/>
      <c r="K3854" s="91"/>
      <c r="L3854" s="91"/>
      <c r="M3854" s="91"/>
      <c r="R3854"/>
      <c r="S3854"/>
      <c r="T3854"/>
      <c r="U3854"/>
      <c r="V3854"/>
      <c r="W3854"/>
      <c r="X3854"/>
      <c r="Y3854"/>
      <c r="Z3854"/>
      <c r="AA3854"/>
      <c r="AB3854"/>
      <c r="AC3854"/>
    </row>
    <row r="3855" spans="2:29" s="14" customFormat="1" x14ac:dyDescent="0.25">
      <c r="B3855"/>
      <c r="C3855"/>
      <c r="D3855"/>
      <c r="E3855"/>
      <c r="F3855"/>
      <c r="G3855"/>
      <c r="H3855"/>
      <c r="I3855"/>
      <c r="J3855"/>
      <c r="K3855" s="91"/>
      <c r="L3855" s="91"/>
      <c r="M3855" s="91"/>
      <c r="R3855"/>
      <c r="S3855"/>
      <c r="T3855"/>
      <c r="U3855"/>
      <c r="V3855"/>
      <c r="W3855"/>
      <c r="X3855"/>
      <c r="Y3855"/>
      <c r="Z3855"/>
      <c r="AA3855"/>
      <c r="AB3855"/>
      <c r="AC3855"/>
    </row>
    <row r="3856" spans="2:29" s="14" customFormat="1" x14ac:dyDescent="0.25">
      <c r="B3856"/>
      <c r="C3856"/>
      <c r="D3856"/>
      <c r="E3856"/>
      <c r="F3856"/>
      <c r="G3856"/>
      <c r="H3856"/>
      <c r="I3856"/>
      <c r="J3856"/>
      <c r="K3856" s="91"/>
      <c r="L3856" s="91"/>
      <c r="M3856" s="91"/>
      <c r="R3856"/>
      <c r="S3856"/>
      <c r="T3856"/>
      <c r="U3856"/>
      <c r="V3856"/>
      <c r="W3856"/>
      <c r="X3856"/>
      <c r="Y3856"/>
      <c r="Z3856"/>
      <c r="AA3856"/>
      <c r="AB3856"/>
      <c r="AC3856"/>
    </row>
    <row r="3857" spans="2:29" s="14" customFormat="1" x14ac:dyDescent="0.25">
      <c r="B3857"/>
      <c r="C3857"/>
      <c r="D3857"/>
      <c r="E3857"/>
      <c r="F3857"/>
      <c r="G3857"/>
      <c r="H3857"/>
      <c r="I3857"/>
      <c r="J3857"/>
      <c r="K3857" s="91"/>
      <c r="L3857" s="91"/>
      <c r="M3857" s="91"/>
      <c r="R3857"/>
      <c r="S3857"/>
      <c r="T3857"/>
      <c r="U3857"/>
      <c r="V3857"/>
      <c r="W3857"/>
      <c r="X3857"/>
      <c r="Y3857"/>
      <c r="Z3857"/>
      <c r="AA3857"/>
      <c r="AB3857"/>
      <c r="AC3857"/>
    </row>
    <row r="3858" spans="2:29" s="14" customFormat="1" x14ac:dyDescent="0.25">
      <c r="B3858"/>
      <c r="C3858"/>
      <c r="D3858"/>
      <c r="E3858"/>
      <c r="F3858"/>
      <c r="G3858"/>
      <c r="H3858"/>
      <c r="I3858"/>
      <c r="J3858"/>
      <c r="K3858" s="91"/>
      <c r="L3858" s="91"/>
      <c r="M3858" s="91"/>
      <c r="R3858"/>
      <c r="S3858"/>
      <c r="T3858"/>
      <c r="U3858"/>
      <c r="V3858"/>
      <c r="W3858"/>
      <c r="X3858"/>
      <c r="Y3858"/>
      <c r="Z3858"/>
      <c r="AA3858"/>
      <c r="AB3858"/>
      <c r="AC3858"/>
    </row>
    <row r="3859" spans="2:29" s="14" customFormat="1" x14ac:dyDescent="0.25">
      <c r="B3859"/>
      <c r="C3859"/>
      <c r="D3859"/>
      <c r="E3859"/>
      <c r="F3859"/>
      <c r="G3859"/>
      <c r="H3859"/>
      <c r="I3859"/>
      <c r="J3859"/>
      <c r="K3859" s="91"/>
      <c r="L3859" s="91"/>
      <c r="M3859" s="91"/>
      <c r="R3859"/>
      <c r="S3859"/>
      <c r="T3859"/>
      <c r="U3859"/>
      <c r="V3859"/>
      <c r="W3859"/>
      <c r="X3859"/>
      <c r="Y3859"/>
      <c r="Z3859"/>
      <c r="AA3859"/>
      <c r="AB3859"/>
      <c r="AC3859"/>
    </row>
    <row r="3860" spans="2:29" s="14" customFormat="1" x14ac:dyDescent="0.25">
      <c r="B3860"/>
      <c r="C3860"/>
      <c r="D3860"/>
      <c r="E3860"/>
      <c r="F3860"/>
      <c r="G3860"/>
      <c r="H3860"/>
      <c r="I3860"/>
      <c r="J3860"/>
      <c r="K3860" s="91"/>
      <c r="L3860" s="91"/>
      <c r="M3860" s="91"/>
      <c r="R3860"/>
      <c r="S3860"/>
      <c r="T3860"/>
      <c r="U3860"/>
      <c r="V3860"/>
      <c r="W3860"/>
      <c r="X3860"/>
      <c r="Y3860"/>
      <c r="Z3860"/>
      <c r="AA3860"/>
      <c r="AB3860"/>
      <c r="AC3860"/>
    </row>
    <row r="3861" spans="2:29" s="14" customFormat="1" x14ac:dyDescent="0.25">
      <c r="B3861"/>
      <c r="C3861"/>
      <c r="D3861"/>
      <c r="E3861"/>
      <c r="F3861"/>
      <c r="G3861"/>
      <c r="H3861"/>
      <c r="I3861"/>
      <c r="J3861"/>
      <c r="K3861" s="91"/>
      <c r="L3861" s="91"/>
      <c r="M3861" s="91"/>
      <c r="R3861"/>
      <c r="S3861"/>
      <c r="T3861"/>
      <c r="U3861"/>
      <c r="V3861"/>
      <c r="W3861"/>
      <c r="X3861"/>
      <c r="Y3861"/>
      <c r="Z3861"/>
      <c r="AA3861"/>
      <c r="AB3861"/>
      <c r="AC3861"/>
    </row>
    <row r="3862" spans="2:29" s="14" customFormat="1" x14ac:dyDescent="0.25">
      <c r="B3862"/>
      <c r="C3862"/>
      <c r="D3862"/>
      <c r="E3862"/>
      <c r="F3862"/>
      <c r="G3862"/>
      <c r="H3862"/>
      <c r="I3862"/>
      <c r="J3862"/>
      <c r="K3862" s="91"/>
      <c r="L3862" s="91"/>
      <c r="M3862" s="91"/>
      <c r="R3862"/>
      <c r="S3862"/>
      <c r="T3862"/>
      <c r="U3862"/>
      <c r="V3862"/>
      <c r="W3862"/>
      <c r="X3862"/>
      <c r="Y3862"/>
      <c r="Z3862"/>
      <c r="AA3862"/>
      <c r="AB3862"/>
      <c r="AC3862"/>
    </row>
    <row r="3863" spans="2:29" s="14" customFormat="1" x14ac:dyDescent="0.25">
      <c r="B3863"/>
      <c r="C3863"/>
      <c r="D3863"/>
      <c r="E3863"/>
      <c r="F3863"/>
      <c r="G3863"/>
      <c r="H3863"/>
      <c r="I3863"/>
      <c r="J3863"/>
      <c r="K3863" s="91"/>
      <c r="L3863" s="91"/>
      <c r="M3863" s="91"/>
      <c r="R3863"/>
      <c r="S3863"/>
      <c r="T3863"/>
      <c r="U3863"/>
      <c r="V3863"/>
      <c r="W3863"/>
      <c r="X3863"/>
      <c r="Y3863"/>
      <c r="Z3863"/>
      <c r="AA3863"/>
      <c r="AB3863"/>
      <c r="AC3863"/>
    </row>
    <row r="3864" spans="2:29" s="14" customFormat="1" x14ac:dyDescent="0.25">
      <c r="B3864"/>
      <c r="C3864"/>
      <c r="D3864"/>
      <c r="E3864"/>
      <c r="F3864"/>
      <c r="G3864"/>
      <c r="H3864"/>
      <c r="I3864"/>
      <c r="J3864"/>
      <c r="K3864" s="91"/>
      <c r="L3864" s="91"/>
      <c r="M3864" s="91"/>
      <c r="R3864"/>
      <c r="S3864"/>
      <c r="T3864"/>
      <c r="U3864"/>
      <c r="V3864"/>
      <c r="W3864"/>
      <c r="X3864"/>
      <c r="Y3864"/>
      <c r="Z3864"/>
      <c r="AA3864"/>
      <c r="AB3864"/>
      <c r="AC3864"/>
    </row>
    <row r="3865" spans="2:29" s="14" customFormat="1" x14ac:dyDescent="0.25">
      <c r="B3865"/>
      <c r="C3865"/>
      <c r="D3865"/>
      <c r="E3865"/>
      <c r="F3865"/>
      <c r="G3865"/>
      <c r="H3865"/>
      <c r="I3865"/>
      <c r="J3865"/>
      <c r="K3865" s="91"/>
      <c r="L3865" s="91"/>
      <c r="M3865" s="91"/>
      <c r="R3865"/>
      <c r="S3865"/>
      <c r="T3865"/>
      <c r="U3865"/>
      <c r="V3865"/>
      <c r="W3865"/>
      <c r="X3865"/>
      <c r="Y3865"/>
      <c r="Z3865"/>
      <c r="AA3865"/>
      <c r="AB3865"/>
      <c r="AC3865"/>
    </row>
    <row r="3866" spans="2:29" s="14" customFormat="1" x14ac:dyDescent="0.25">
      <c r="B3866"/>
      <c r="C3866"/>
      <c r="D3866"/>
      <c r="E3866"/>
      <c r="F3866"/>
      <c r="G3866"/>
      <c r="H3866"/>
      <c r="I3866"/>
      <c r="J3866"/>
      <c r="K3866" s="91"/>
      <c r="L3866" s="91"/>
      <c r="M3866" s="91"/>
      <c r="R3866"/>
      <c r="S3866"/>
      <c r="T3866"/>
      <c r="U3866"/>
      <c r="V3866"/>
      <c r="W3866"/>
      <c r="X3866"/>
      <c r="Y3866"/>
      <c r="Z3866"/>
      <c r="AA3866"/>
      <c r="AB3866"/>
      <c r="AC3866"/>
    </row>
    <row r="3867" spans="2:29" s="14" customFormat="1" x14ac:dyDescent="0.25">
      <c r="B3867"/>
      <c r="C3867"/>
      <c r="D3867"/>
      <c r="E3867"/>
      <c r="F3867"/>
      <c r="G3867"/>
      <c r="H3867"/>
      <c r="I3867"/>
      <c r="J3867"/>
      <c r="K3867" s="91"/>
      <c r="L3867" s="91"/>
      <c r="M3867" s="91"/>
      <c r="R3867"/>
      <c r="S3867"/>
      <c r="T3867"/>
      <c r="U3867"/>
      <c r="V3867"/>
      <c r="W3867"/>
      <c r="X3867"/>
      <c r="Y3867"/>
      <c r="Z3867"/>
      <c r="AA3867"/>
      <c r="AB3867"/>
      <c r="AC3867"/>
    </row>
    <row r="3868" spans="2:29" s="14" customFormat="1" x14ac:dyDescent="0.25">
      <c r="B3868"/>
      <c r="C3868"/>
      <c r="D3868"/>
      <c r="E3868"/>
      <c r="F3868"/>
      <c r="G3868"/>
      <c r="H3868"/>
      <c r="I3868"/>
      <c r="J3868"/>
      <c r="K3868" s="91"/>
      <c r="L3868" s="91"/>
      <c r="M3868" s="91"/>
      <c r="R3868"/>
      <c r="S3868"/>
      <c r="T3868"/>
      <c r="U3868"/>
      <c r="V3868"/>
      <c r="W3868"/>
      <c r="X3868"/>
      <c r="Y3868"/>
      <c r="Z3868"/>
      <c r="AA3868"/>
      <c r="AB3868"/>
      <c r="AC3868"/>
    </row>
    <row r="3869" spans="2:29" s="14" customFormat="1" x14ac:dyDescent="0.25">
      <c r="B3869"/>
      <c r="C3869"/>
      <c r="D3869"/>
      <c r="E3869"/>
      <c r="F3869"/>
      <c r="G3869"/>
      <c r="H3869"/>
      <c r="I3869"/>
      <c r="J3869"/>
      <c r="K3869" s="91"/>
      <c r="L3869" s="91"/>
      <c r="M3869" s="91"/>
      <c r="R3869"/>
      <c r="S3869"/>
      <c r="T3869"/>
      <c r="U3869"/>
      <c r="V3869"/>
      <c r="W3869"/>
      <c r="X3869"/>
      <c r="Y3869"/>
      <c r="Z3869"/>
      <c r="AA3869"/>
      <c r="AB3869"/>
      <c r="AC3869"/>
    </row>
    <row r="3870" spans="2:29" s="14" customFormat="1" x14ac:dyDescent="0.25">
      <c r="B3870"/>
      <c r="C3870"/>
      <c r="D3870"/>
      <c r="E3870"/>
      <c r="F3870"/>
      <c r="G3870"/>
      <c r="H3870"/>
      <c r="I3870"/>
      <c r="J3870"/>
      <c r="K3870" s="91"/>
      <c r="L3870" s="91"/>
      <c r="M3870" s="91"/>
      <c r="R3870"/>
      <c r="S3870"/>
      <c r="T3870"/>
      <c r="U3870"/>
      <c r="V3870"/>
      <c r="W3870"/>
      <c r="X3870"/>
      <c r="Y3870"/>
      <c r="Z3870"/>
      <c r="AA3870"/>
      <c r="AB3870"/>
      <c r="AC3870"/>
    </row>
    <row r="3871" spans="2:29" s="14" customFormat="1" x14ac:dyDescent="0.25">
      <c r="B3871"/>
      <c r="C3871"/>
      <c r="D3871"/>
      <c r="E3871"/>
      <c r="F3871"/>
      <c r="G3871"/>
      <c r="H3871"/>
      <c r="I3871"/>
      <c r="J3871"/>
      <c r="K3871" s="91"/>
      <c r="L3871" s="91"/>
      <c r="M3871" s="91"/>
      <c r="R3871"/>
      <c r="S3871"/>
      <c r="T3871"/>
      <c r="U3871"/>
      <c r="V3871"/>
      <c r="W3871"/>
      <c r="X3871"/>
      <c r="Y3871"/>
      <c r="Z3871"/>
      <c r="AA3871"/>
      <c r="AB3871"/>
      <c r="AC3871"/>
    </row>
    <row r="3872" spans="2:29" s="14" customFormat="1" x14ac:dyDescent="0.25">
      <c r="B3872"/>
      <c r="C3872"/>
      <c r="D3872"/>
      <c r="E3872"/>
      <c r="F3872"/>
      <c r="G3872"/>
      <c r="H3872"/>
      <c r="I3872"/>
      <c r="J3872"/>
      <c r="K3872" s="91"/>
      <c r="L3872" s="91"/>
      <c r="M3872" s="91"/>
      <c r="R3872"/>
      <c r="S3872"/>
      <c r="T3872"/>
      <c r="U3872"/>
      <c r="V3872"/>
      <c r="W3872"/>
      <c r="X3872"/>
      <c r="Y3872"/>
      <c r="Z3872"/>
      <c r="AA3872"/>
      <c r="AB3872"/>
      <c r="AC3872"/>
    </row>
    <row r="3873" spans="2:29" s="14" customFormat="1" x14ac:dyDescent="0.25">
      <c r="B3873"/>
      <c r="C3873"/>
      <c r="D3873"/>
      <c r="E3873"/>
      <c r="F3873"/>
      <c r="G3873"/>
      <c r="H3873"/>
      <c r="I3873"/>
      <c r="J3873"/>
      <c r="K3873" s="91"/>
      <c r="L3873" s="91"/>
      <c r="M3873" s="91"/>
      <c r="R3873"/>
      <c r="S3873"/>
      <c r="T3873"/>
      <c r="U3873"/>
      <c r="V3873"/>
      <c r="W3873"/>
      <c r="X3873"/>
      <c r="Y3873"/>
      <c r="Z3873"/>
      <c r="AA3873"/>
      <c r="AB3873"/>
      <c r="AC3873"/>
    </row>
    <row r="3874" spans="2:29" s="14" customFormat="1" x14ac:dyDescent="0.25">
      <c r="B3874"/>
      <c r="C3874"/>
      <c r="D3874"/>
      <c r="E3874"/>
      <c r="F3874"/>
      <c r="G3874"/>
      <c r="H3874"/>
      <c r="I3874"/>
      <c r="J3874"/>
      <c r="K3874" s="91"/>
      <c r="L3874" s="91"/>
      <c r="M3874" s="91"/>
      <c r="R3874"/>
      <c r="S3874"/>
      <c r="T3874"/>
      <c r="U3874"/>
      <c r="V3874"/>
      <c r="W3874"/>
      <c r="X3874"/>
      <c r="Y3874"/>
      <c r="Z3874"/>
      <c r="AA3874"/>
      <c r="AB3874"/>
      <c r="AC3874"/>
    </row>
    <row r="3875" spans="2:29" s="14" customFormat="1" x14ac:dyDescent="0.25">
      <c r="B3875"/>
      <c r="C3875"/>
      <c r="D3875"/>
      <c r="E3875"/>
      <c r="F3875"/>
      <c r="G3875"/>
      <c r="H3875"/>
      <c r="I3875"/>
      <c r="J3875"/>
      <c r="K3875" s="91"/>
      <c r="L3875" s="91"/>
      <c r="M3875" s="91"/>
      <c r="R3875"/>
      <c r="S3875"/>
      <c r="T3875"/>
      <c r="U3875"/>
      <c r="V3875"/>
      <c r="W3875"/>
      <c r="X3875"/>
      <c r="Y3875"/>
      <c r="Z3875"/>
      <c r="AA3875"/>
      <c r="AB3875"/>
      <c r="AC3875"/>
    </row>
    <row r="3876" spans="2:29" s="14" customFormat="1" x14ac:dyDescent="0.25">
      <c r="B3876"/>
      <c r="C3876"/>
      <c r="D3876"/>
      <c r="E3876"/>
      <c r="F3876"/>
      <c r="G3876"/>
      <c r="H3876"/>
      <c r="I3876"/>
      <c r="J3876"/>
      <c r="K3876" s="91"/>
      <c r="L3876" s="91"/>
      <c r="M3876" s="91"/>
      <c r="R3876"/>
      <c r="S3876"/>
      <c r="T3876"/>
      <c r="U3876"/>
      <c r="V3876"/>
      <c r="W3876"/>
      <c r="X3876"/>
      <c r="Y3876"/>
      <c r="Z3876"/>
      <c r="AA3876"/>
      <c r="AB3876"/>
      <c r="AC3876"/>
    </row>
    <row r="3877" spans="2:29" s="14" customFormat="1" x14ac:dyDescent="0.25">
      <c r="B3877"/>
      <c r="C3877"/>
      <c r="D3877"/>
      <c r="E3877"/>
      <c r="F3877"/>
      <c r="G3877"/>
      <c r="H3877"/>
      <c r="I3877"/>
      <c r="J3877"/>
      <c r="K3877" s="91"/>
      <c r="L3877" s="91"/>
      <c r="M3877" s="91"/>
      <c r="R3877"/>
      <c r="S3877"/>
      <c r="T3877"/>
      <c r="U3877"/>
      <c r="V3877"/>
      <c r="W3877"/>
      <c r="X3877"/>
      <c r="Y3877"/>
      <c r="Z3877"/>
      <c r="AA3877"/>
      <c r="AB3877"/>
      <c r="AC3877"/>
    </row>
    <row r="3878" spans="2:29" s="14" customFormat="1" x14ac:dyDescent="0.25">
      <c r="B3878"/>
      <c r="C3878"/>
      <c r="D3878"/>
      <c r="E3878"/>
      <c r="F3878"/>
      <c r="G3878"/>
      <c r="H3878"/>
      <c r="I3878"/>
      <c r="J3878"/>
      <c r="K3878" s="91"/>
      <c r="L3878" s="91"/>
      <c r="M3878" s="91"/>
      <c r="R3878"/>
      <c r="S3878"/>
      <c r="T3878"/>
      <c r="U3878"/>
      <c r="V3878"/>
      <c r="W3878"/>
      <c r="X3878"/>
      <c r="Y3878"/>
      <c r="Z3878"/>
      <c r="AA3878"/>
      <c r="AB3878"/>
      <c r="AC3878"/>
    </row>
    <row r="3879" spans="2:29" s="14" customFormat="1" x14ac:dyDescent="0.25">
      <c r="B3879"/>
      <c r="C3879"/>
      <c r="D3879"/>
      <c r="E3879"/>
      <c r="F3879"/>
      <c r="G3879"/>
      <c r="H3879"/>
      <c r="I3879"/>
      <c r="J3879"/>
      <c r="K3879" s="91"/>
      <c r="L3879" s="91"/>
      <c r="M3879" s="91"/>
      <c r="R3879"/>
      <c r="S3879"/>
      <c r="T3879"/>
      <c r="U3879"/>
      <c r="V3879"/>
      <c r="W3879"/>
      <c r="X3879"/>
      <c r="Y3879"/>
      <c r="Z3879"/>
      <c r="AA3879"/>
      <c r="AB3879"/>
      <c r="AC3879"/>
    </row>
    <row r="3880" spans="2:29" s="14" customFormat="1" x14ac:dyDescent="0.25">
      <c r="B3880"/>
      <c r="C3880"/>
      <c r="D3880"/>
      <c r="E3880"/>
      <c r="F3880"/>
      <c r="G3880"/>
      <c r="H3880"/>
      <c r="I3880"/>
      <c r="J3880"/>
      <c r="K3880" s="91"/>
      <c r="L3880" s="91"/>
      <c r="M3880" s="91"/>
      <c r="R3880"/>
      <c r="S3880"/>
      <c r="T3880"/>
      <c r="U3880"/>
      <c r="V3880"/>
      <c r="W3880"/>
      <c r="X3880"/>
      <c r="Y3880"/>
      <c r="Z3880"/>
      <c r="AA3880"/>
      <c r="AB3880"/>
      <c r="AC3880"/>
    </row>
    <row r="3881" spans="2:29" s="14" customFormat="1" x14ac:dyDescent="0.25">
      <c r="B3881"/>
      <c r="C3881"/>
      <c r="D3881"/>
      <c r="E3881"/>
      <c r="F3881"/>
      <c r="G3881"/>
      <c r="H3881"/>
      <c r="I3881"/>
      <c r="J3881"/>
      <c r="K3881" s="91"/>
      <c r="L3881" s="91"/>
      <c r="M3881" s="91"/>
      <c r="R3881"/>
      <c r="S3881"/>
      <c r="T3881"/>
      <c r="U3881"/>
      <c r="V3881"/>
      <c r="W3881"/>
      <c r="X3881"/>
      <c r="Y3881"/>
      <c r="Z3881"/>
      <c r="AA3881"/>
      <c r="AB3881"/>
      <c r="AC3881"/>
    </row>
    <row r="3882" spans="2:29" s="14" customFormat="1" x14ac:dyDescent="0.25">
      <c r="B3882"/>
      <c r="C3882"/>
      <c r="D3882"/>
      <c r="E3882"/>
      <c r="F3882"/>
      <c r="G3882"/>
      <c r="H3882"/>
      <c r="I3882"/>
      <c r="J3882"/>
      <c r="K3882" s="91"/>
      <c r="L3882" s="91"/>
      <c r="M3882" s="91"/>
      <c r="R3882"/>
      <c r="S3882"/>
      <c r="T3882"/>
      <c r="U3882"/>
      <c r="V3882"/>
      <c r="W3882"/>
      <c r="X3882"/>
      <c r="Y3882"/>
      <c r="Z3882"/>
      <c r="AA3882"/>
      <c r="AB3882"/>
      <c r="AC3882"/>
    </row>
    <row r="3883" spans="2:29" s="14" customFormat="1" x14ac:dyDescent="0.25">
      <c r="B3883"/>
      <c r="C3883"/>
      <c r="D3883"/>
      <c r="E3883"/>
      <c r="F3883"/>
      <c r="G3883"/>
      <c r="H3883"/>
      <c r="I3883"/>
      <c r="J3883"/>
      <c r="K3883" s="91"/>
      <c r="L3883" s="91"/>
      <c r="M3883" s="91"/>
      <c r="R3883"/>
      <c r="S3883"/>
      <c r="T3883"/>
      <c r="U3883"/>
      <c r="V3883"/>
      <c r="W3883"/>
      <c r="X3883"/>
      <c r="Y3883"/>
      <c r="Z3883"/>
      <c r="AA3883"/>
      <c r="AB3883"/>
      <c r="AC3883"/>
    </row>
    <row r="3884" spans="2:29" s="14" customFormat="1" x14ac:dyDescent="0.25">
      <c r="B3884"/>
      <c r="C3884"/>
      <c r="D3884"/>
      <c r="E3884"/>
      <c r="F3884"/>
      <c r="G3884"/>
      <c r="H3884"/>
      <c r="I3884"/>
      <c r="J3884"/>
      <c r="K3884" s="91"/>
      <c r="L3884" s="91"/>
      <c r="M3884" s="91"/>
      <c r="R3884"/>
      <c r="S3884"/>
      <c r="T3884"/>
      <c r="U3884"/>
      <c r="V3884"/>
      <c r="W3884"/>
      <c r="X3884"/>
      <c r="Y3884"/>
      <c r="Z3884"/>
      <c r="AA3884"/>
      <c r="AB3884"/>
      <c r="AC3884"/>
    </row>
    <row r="3885" spans="2:29" s="14" customFormat="1" x14ac:dyDescent="0.25">
      <c r="B3885"/>
      <c r="C3885"/>
      <c r="D3885"/>
      <c r="E3885"/>
      <c r="F3885"/>
      <c r="G3885"/>
      <c r="H3885"/>
      <c r="I3885"/>
      <c r="J3885"/>
      <c r="K3885" s="91"/>
      <c r="L3885" s="91"/>
      <c r="M3885" s="91"/>
      <c r="R3885"/>
      <c r="S3885"/>
      <c r="T3885"/>
      <c r="U3885"/>
      <c r="V3885"/>
      <c r="W3885"/>
      <c r="X3885"/>
      <c r="Y3885"/>
      <c r="Z3885"/>
      <c r="AA3885"/>
      <c r="AB3885"/>
      <c r="AC3885"/>
    </row>
    <row r="3886" spans="2:29" s="14" customFormat="1" x14ac:dyDescent="0.25">
      <c r="B3886"/>
      <c r="C3886"/>
      <c r="D3886"/>
      <c r="E3886"/>
      <c r="F3886"/>
      <c r="G3886"/>
      <c r="H3886"/>
      <c r="I3886"/>
      <c r="J3886"/>
      <c r="K3886" s="91"/>
      <c r="L3886" s="91"/>
      <c r="M3886" s="91"/>
      <c r="R3886"/>
      <c r="S3886"/>
      <c r="T3886"/>
      <c r="U3886"/>
      <c r="V3886"/>
      <c r="W3886"/>
      <c r="X3886"/>
      <c r="Y3886"/>
      <c r="Z3886"/>
      <c r="AA3886"/>
      <c r="AB3886"/>
      <c r="AC3886"/>
    </row>
    <row r="3887" spans="2:29" s="14" customFormat="1" x14ac:dyDescent="0.25">
      <c r="B3887"/>
      <c r="C3887"/>
      <c r="D3887"/>
      <c r="E3887"/>
      <c r="F3887"/>
      <c r="G3887"/>
      <c r="H3887"/>
      <c r="I3887"/>
      <c r="J3887"/>
      <c r="K3887" s="91"/>
      <c r="L3887" s="91"/>
      <c r="M3887" s="91"/>
      <c r="R3887"/>
      <c r="S3887"/>
      <c r="T3887"/>
      <c r="U3887"/>
      <c r="V3887"/>
      <c r="W3887"/>
      <c r="X3887"/>
      <c r="Y3887"/>
      <c r="Z3887"/>
      <c r="AA3887"/>
      <c r="AB3887"/>
      <c r="AC3887"/>
    </row>
    <row r="3888" spans="2:29" s="14" customFormat="1" x14ac:dyDescent="0.25">
      <c r="B3888"/>
      <c r="C3888"/>
      <c r="D3888"/>
      <c r="E3888"/>
      <c r="F3888"/>
      <c r="G3888"/>
      <c r="H3888"/>
      <c r="I3888"/>
      <c r="J3888"/>
      <c r="K3888" s="91"/>
      <c r="L3888" s="91"/>
      <c r="M3888" s="91"/>
      <c r="R3888"/>
      <c r="S3888"/>
      <c r="T3888"/>
      <c r="U3888"/>
      <c r="V3888"/>
      <c r="W3888"/>
      <c r="X3888"/>
      <c r="Y3888"/>
      <c r="Z3888"/>
      <c r="AA3888"/>
      <c r="AB3888"/>
      <c r="AC3888"/>
    </row>
    <row r="3889" spans="2:29" s="14" customFormat="1" x14ac:dyDescent="0.25">
      <c r="B3889"/>
      <c r="C3889"/>
      <c r="D3889"/>
      <c r="E3889"/>
      <c r="F3889"/>
      <c r="G3889"/>
      <c r="H3889"/>
      <c r="I3889"/>
      <c r="J3889"/>
      <c r="K3889" s="91"/>
      <c r="L3889" s="91"/>
      <c r="M3889" s="91"/>
      <c r="R3889"/>
      <c r="S3889"/>
      <c r="T3889"/>
      <c r="U3889"/>
      <c r="V3889"/>
      <c r="W3889"/>
      <c r="X3889"/>
      <c r="Y3889"/>
      <c r="Z3889"/>
      <c r="AA3889"/>
      <c r="AB3889"/>
      <c r="AC3889"/>
    </row>
    <row r="3890" spans="2:29" s="14" customFormat="1" x14ac:dyDescent="0.25">
      <c r="B3890"/>
      <c r="C3890"/>
      <c r="D3890"/>
      <c r="E3890"/>
      <c r="F3890"/>
      <c r="G3890"/>
      <c r="H3890"/>
      <c r="I3890"/>
      <c r="J3890"/>
      <c r="K3890" s="91"/>
      <c r="L3890" s="91"/>
      <c r="M3890" s="91"/>
      <c r="R3890"/>
      <c r="S3890"/>
      <c r="T3890"/>
      <c r="U3890"/>
      <c r="V3890"/>
      <c r="W3890"/>
      <c r="X3890"/>
      <c r="Y3890"/>
      <c r="Z3890"/>
      <c r="AA3890"/>
      <c r="AB3890"/>
      <c r="AC3890"/>
    </row>
    <row r="3891" spans="2:29" s="14" customFormat="1" x14ac:dyDescent="0.25">
      <c r="B3891"/>
      <c r="C3891"/>
      <c r="D3891"/>
      <c r="E3891"/>
      <c r="F3891"/>
      <c r="G3891"/>
      <c r="H3891"/>
      <c r="I3891"/>
      <c r="J3891"/>
      <c r="K3891" s="91"/>
      <c r="L3891" s="91"/>
      <c r="M3891" s="91"/>
      <c r="R3891"/>
      <c r="S3891"/>
      <c r="T3891"/>
      <c r="U3891"/>
      <c r="V3891"/>
      <c r="W3891"/>
      <c r="X3891"/>
      <c r="Y3891"/>
      <c r="Z3891"/>
      <c r="AA3891"/>
      <c r="AB3891"/>
      <c r="AC3891"/>
    </row>
    <row r="3892" spans="2:29" s="14" customFormat="1" x14ac:dyDescent="0.25">
      <c r="B3892"/>
      <c r="C3892"/>
      <c r="D3892"/>
      <c r="E3892"/>
      <c r="F3892"/>
      <c r="G3892"/>
      <c r="H3892"/>
      <c r="I3892"/>
      <c r="J3892"/>
      <c r="K3892" s="91"/>
      <c r="L3892" s="91"/>
      <c r="M3892" s="91"/>
      <c r="R3892"/>
      <c r="S3892"/>
      <c r="T3892"/>
      <c r="U3892"/>
      <c r="V3892"/>
      <c r="W3892"/>
      <c r="X3892"/>
      <c r="Y3892"/>
      <c r="Z3892"/>
      <c r="AA3892"/>
      <c r="AB3892"/>
      <c r="AC3892"/>
    </row>
    <row r="3893" spans="2:29" s="14" customFormat="1" x14ac:dyDescent="0.25">
      <c r="B3893"/>
      <c r="C3893"/>
      <c r="D3893"/>
      <c r="E3893"/>
      <c r="F3893"/>
      <c r="G3893"/>
      <c r="H3893"/>
      <c r="I3893"/>
      <c r="J3893"/>
      <c r="K3893" s="91"/>
      <c r="L3893" s="91"/>
      <c r="M3893" s="91"/>
      <c r="R3893"/>
      <c r="S3893"/>
      <c r="T3893"/>
      <c r="U3893"/>
      <c r="V3893"/>
      <c r="W3893"/>
      <c r="X3893"/>
      <c r="Y3893"/>
      <c r="Z3893"/>
      <c r="AA3893"/>
      <c r="AB3893"/>
      <c r="AC3893"/>
    </row>
    <row r="3894" spans="2:29" s="14" customFormat="1" x14ac:dyDescent="0.25">
      <c r="B3894"/>
      <c r="C3894"/>
      <c r="D3894"/>
      <c r="E3894"/>
      <c r="F3894"/>
      <c r="G3894"/>
      <c r="H3894"/>
      <c r="I3894"/>
      <c r="J3894"/>
      <c r="K3894" s="91"/>
      <c r="L3894" s="91"/>
      <c r="M3894" s="91"/>
      <c r="R3894"/>
      <c r="S3894"/>
      <c r="T3894"/>
      <c r="U3894"/>
      <c r="V3894"/>
      <c r="W3894"/>
      <c r="X3894"/>
      <c r="Y3894"/>
      <c r="Z3894"/>
      <c r="AA3894"/>
      <c r="AB3894"/>
      <c r="AC3894"/>
    </row>
    <row r="3895" spans="2:29" s="14" customFormat="1" x14ac:dyDescent="0.25">
      <c r="B3895"/>
      <c r="C3895"/>
      <c r="D3895"/>
      <c r="E3895"/>
      <c r="F3895"/>
      <c r="G3895"/>
      <c r="H3895"/>
      <c r="I3895"/>
      <c r="J3895"/>
      <c r="K3895" s="91"/>
      <c r="L3895" s="91"/>
      <c r="M3895" s="91"/>
      <c r="R3895"/>
      <c r="S3895"/>
      <c r="T3895"/>
      <c r="U3895"/>
      <c r="V3895"/>
      <c r="W3895"/>
      <c r="X3895"/>
      <c r="Y3895"/>
      <c r="Z3895"/>
      <c r="AA3895"/>
      <c r="AB3895"/>
      <c r="AC3895"/>
    </row>
    <row r="3896" spans="2:29" s="14" customFormat="1" x14ac:dyDescent="0.25">
      <c r="B3896"/>
      <c r="C3896"/>
      <c r="D3896"/>
      <c r="E3896"/>
      <c r="F3896"/>
      <c r="G3896"/>
      <c r="H3896"/>
      <c r="I3896"/>
      <c r="J3896"/>
      <c r="K3896" s="91"/>
      <c r="L3896" s="91"/>
      <c r="M3896" s="91"/>
      <c r="R3896"/>
      <c r="S3896"/>
      <c r="T3896"/>
      <c r="U3896"/>
      <c r="V3896"/>
      <c r="W3896"/>
      <c r="X3896"/>
      <c r="Y3896"/>
      <c r="Z3896"/>
      <c r="AA3896"/>
      <c r="AB3896"/>
      <c r="AC3896"/>
    </row>
    <row r="3897" spans="2:29" s="14" customFormat="1" x14ac:dyDescent="0.25">
      <c r="B3897"/>
      <c r="C3897"/>
      <c r="D3897"/>
      <c r="E3897"/>
      <c r="F3897"/>
      <c r="G3897"/>
      <c r="H3897"/>
      <c r="I3897"/>
      <c r="J3897"/>
      <c r="K3897" s="91"/>
      <c r="L3897" s="91"/>
      <c r="M3897" s="91"/>
      <c r="R3897"/>
      <c r="S3897"/>
      <c r="T3897"/>
      <c r="U3897"/>
      <c r="V3897"/>
      <c r="W3897"/>
      <c r="X3897"/>
      <c r="Y3897"/>
      <c r="Z3897"/>
      <c r="AA3897"/>
      <c r="AB3897"/>
      <c r="AC3897"/>
    </row>
    <row r="3898" spans="2:29" s="14" customFormat="1" x14ac:dyDescent="0.25">
      <c r="B3898"/>
      <c r="C3898"/>
      <c r="D3898"/>
      <c r="E3898"/>
      <c r="F3898"/>
      <c r="G3898"/>
      <c r="H3898"/>
      <c r="I3898"/>
      <c r="J3898"/>
      <c r="K3898" s="91"/>
      <c r="L3898" s="91"/>
      <c r="M3898" s="91"/>
      <c r="R3898"/>
      <c r="S3898"/>
      <c r="T3898"/>
      <c r="U3898"/>
      <c r="V3898"/>
      <c r="W3898"/>
      <c r="X3898"/>
      <c r="Y3898"/>
      <c r="Z3898"/>
      <c r="AA3898"/>
      <c r="AB3898"/>
      <c r="AC3898"/>
    </row>
    <row r="3899" spans="2:29" s="14" customFormat="1" x14ac:dyDescent="0.25">
      <c r="B3899"/>
      <c r="C3899"/>
      <c r="D3899"/>
      <c r="E3899"/>
      <c r="F3899"/>
      <c r="G3899"/>
      <c r="H3899"/>
      <c r="I3899"/>
      <c r="J3899"/>
      <c r="K3899" s="91"/>
      <c r="L3899" s="91"/>
      <c r="M3899" s="91"/>
      <c r="R3899"/>
      <c r="S3899"/>
      <c r="T3899"/>
      <c r="U3899"/>
      <c r="V3899"/>
      <c r="W3899"/>
      <c r="X3899"/>
      <c r="Y3899"/>
      <c r="Z3899"/>
      <c r="AA3899"/>
      <c r="AB3899"/>
      <c r="AC3899"/>
    </row>
    <row r="3900" spans="2:29" s="14" customFormat="1" x14ac:dyDescent="0.25">
      <c r="B3900"/>
      <c r="C3900"/>
      <c r="D3900"/>
      <c r="E3900"/>
      <c r="F3900"/>
      <c r="G3900"/>
      <c r="H3900"/>
      <c r="I3900"/>
      <c r="J3900"/>
      <c r="K3900" s="91"/>
      <c r="L3900" s="91"/>
      <c r="M3900" s="91"/>
      <c r="R3900"/>
      <c r="S3900"/>
      <c r="T3900"/>
      <c r="U3900"/>
      <c r="V3900"/>
      <c r="W3900"/>
      <c r="X3900"/>
      <c r="Y3900"/>
      <c r="Z3900"/>
      <c r="AA3900"/>
      <c r="AB3900"/>
      <c r="AC3900"/>
    </row>
    <row r="3901" spans="2:29" s="14" customFormat="1" x14ac:dyDescent="0.25">
      <c r="B3901"/>
      <c r="C3901"/>
      <c r="D3901"/>
      <c r="E3901"/>
      <c r="F3901"/>
      <c r="G3901"/>
      <c r="H3901"/>
      <c r="I3901"/>
      <c r="J3901"/>
      <c r="K3901" s="91"/>
      <c r="L3901" s="91"/>
      <c r="M3901" s="91"/>
      <c r="R3901"/>
      <c r="S3901"/>
      <c r="T3901"/>
      <c r="U3901"/>
      <c r="V3901"/>
      <c r="W3901"/>
      <c r="X3901"/>
      <c r="Y3901"/>
      <c r="Z3901"/>
      <c r="AA3901"/>
      <c r="AB3901"/>
      <c r="AC3901"/>
    </row>
    <row r="3902" spans="2:29" s="14" customFormat="1" x14ac:dyDescent="0.25">
      <c r="B3902"/>
      <c r="C3902"/>
      <c r="D3902"/>
      <c r="E3902"/>
      <c r="F3902"/>
      <c r="G3902"/>
      <c r="H3902"/>
      <c r="I3902"/>
      <c r="J3902"/>
      <c r="K3902" s="91"/>
      <c r="L3902" s="91"/>
      <c r="M3902" s="91"/>
      <c r="R3902"/>
      <c r="S3902"/>
      <c r="T3902"/>
      <c r="U3902"/>
      <c r="V3902"/>
      <c r="W3902"/>
      <c r="X3902"/>
      <c r="Y3902"/>
      <c r="Z3902"/>
      <c r="AA3902"/>
      <c r="AB3902"/>
      <c r="AC3902"/>
    </row>
    <row r="3903" spans="2:29" s="14" customFormat="1" x14ac:dyDescent="0.25">
      <c r="B3903"/>
      <c r="C3903"/>
      <c r="D3903"/>
      <c r="E3903"/>
      <c r="F3903"/>
      <c r="G3903"/>
      <c r="H3903"/>
      <c r="I3903"/>
      <c r="J3903"/>
      <c r="K3903" s="91"/>
      <c r="L3903" s="91"/>
      <c r="M3903" s="91"/>
      <c r="R3903"/>
      <c r="S3903"/>
      <c r="T3903"/>
      <c r="U3903"/>
      <c r="V3903"/>
      <c r="W3903"/>
      <c r="X3903"/>
      <c r="Y3903"/>
      <c r="Z3903"/>
      <c r="AA3903"/>
      <c r="AB3903"/>
      <c r="AC3903"/>
    </row>
    <row r="3904" spans="2:29" s="14" customFormat="1" x14ac:dyDescent="0.25">
      <c r="B3904"/>
      <c r="C3904"/>
      <c r="D3904"/>
      <c r="E3904"/>
      <c r="F3904"/>
      <c r="G3904"/>
      <c r="H3904"/>
      <c r="I3904"/>
      <c r="J3904"/>
      <c r="K3904" s="91"/>
      <c r="L3904" s="91"/>
      <c r="M3904" s="91"/>
      <c r="R3904"/>
      <c r="S3904"/>
      <c r="T3904"/>
      <c r="U3904"/>
      <c r="V3904"/>
      <c r="W3904"/>
      <c r="X3904"/>
      <c r="Y3904"/>
      <c r="Z3904"/>
      <c r="AA3904"/>
      <c r="AB3904"/>
      <c r="AC3904"/>
    </row>
    <row r="3905" spans="2:29" s="14" customFormat="1" x14ac:dyDescent="0.25">
      <c r="B3905"/>
      <c r="C3905"/>
      <c r="D3905"/>
      <c r="E3905"/>
      <c r="F3905"/>
      <c r="G3905"/>
      <c r="H3905"/>
      <c r="I3905"/>
      <c r="J3905"/>
      <c r="K3905" s="91"/>
      <c r="L3905" s="91"/>
      <c r="M3905" s="91"/>
      <c r="R3905"/>
      <c r="S3905"/>
      <c r="T3905"/>
      <c r="U3905"/>
      <c r="V3905"/>
      <c r="W3905"/>
      <c r="X3905"/>
      <c r="Y3905"/>
      <c r="Z3905"/>
      <c r="AA3905"/>
      <c r="AB3905"/>
      <c r="AC3905"/>
    </row>
    <row r="3906" spans="2:29" s="14" customFormat="1" x14ac:dyDescent="0.25">
      <c r="B3906"/>
      <c r="C3906"/>
      <c r="D3906"/>
      <c r="E3906"/>
      <c r="F3906"/>
      <c r="G3906"/>
      <c r="H3906"/>
      <c r="I3906"/>
      <c r="J3906"/>
      <c r="K3906" s="91"/>
      <c r="L3906" s="91"/>
      <c r="M3906" s="91"/>
      <c r="R3906"/>
      <c r="S3906"/>
      <c r="T3906"/>
      <c r="U3906"/>
      <c r="V3906"/>
      <c r="W3906"/>
      <c r="X3906"/>
      <c r="Y3906"/>
      <c r="Z3906"/>
      <c r="AA3906"/>
      <c r="AB3906"/>
      <c r="AC3906"/>
    </row>
    <row r="3907" spans="2:29" s="14" customFormat="1" x14ac:dyDescent="0.25">
      <c r="B3907"/>
      <c r="C3907"/>
      <c r="D3907"/>
      <c r="E3907"/>
      <c r="F3907"/>
      <c r="G3907"/>
      <c r="H3907"/>
      <c r="I3907"/>
      <c r="J3907"/>
      <c r="K3907" s="91"/>
      <c r="L3907" s="91"/>
      <c r="M3907" s="91"/>
      <c r="R3907"/>
      <c r="S3907"/>
      <c r="T3907"/>
      <c r="U3907"/>
      <c r="V3907"/>
      <c r="W3907"/>
      <c r="X3907"/>
      <c r="Y3907"/>
      <c r="Z3907"/>
      <c r="AA3907"/>
      <c r="AB3907"/>
      <c r="AC3907"/>
    </row>
    <row r="3908" spans="2:29" s="14" customFormat="1" x14ac:dyDescent="0.25">
      <c r="B3908"/>
      <c r="C3908"/>
      <c r="D3908"/>
      <c r="E3908"/>
      <c r="F3908"/>
      <c r="G3908"/>
      <c r="H3908"/>
      <c r="I3908"/>
      <c r="J3908"/>
      <c r="K3908" s="91"/>
      <c r="L3908" s="91"/>
      <c r="M3908" s="91"/>
      <c r="R3908"/>
      <c r="S3908"/>
      <c r="T3908"/>
      <c r="U3908"/>
      <c r="V3908"/>
      <c r="W3908"/>
      <c r="X3908"/>
      <c r="Y3908"/>
      <c r="Z3908"/>
      <c r="AA3908"/>
      <c r="AB3908"/>
      <c r="AC3908"/>
    </row>
    <row r="3909" spans="2:29" s="14" customFormat="1" x14ac:dyDescent="0.25">
      <c r="B3909"/>
      <c r="C3909"/>
      <c r="D3909"/>
      <c r="E3909"/>
      <c r="F3909"/>
      <c r="G3909"/>
      <c r="H3909"/>
      <c r="I3909"/>
      <c r="J3909"/>
      <c r="K3909" s="91"/>
      <c r="L3909" s="91"/>
      <c r="M3909" s="91"/>
      <c r="R3909"/>
      <c r="S3909"/>
      <c r="T3909"/>
      <c r="U3909"/>
      <c r="V3909"/>
      <c r="W3909"/>
      <c r="X3909"/>
      <c r="Y3909"/>
      <c r="Z3909"/>
      <c r="AA3909"/>
      <c r="AB3909"/>
      <c r="AC3909"/>
    </row>
    <row r="3910" spans="2:29" s="14" customFormat="1" x14ac:dyDescent="0.25">
      <c r="B3910"/>
      <c r="C3910"/>
      <c r="D3910"/>
      <c r="E3910"/>
      <c r="F3910"/>
      <c r="G3910"/>
      <c r="H3910"/>
      <c r="I3910"/>
      <c r="J3910"/>
      <c r="K3910" s="91"/>
      <c r="L3910" s="91"/>
      <c r="M3910" s="91"/>
      <c r="R3910"/>
      <c r="S3910"/>
      <c r="T3910"/>
      <c r="U3910"/>
      <c r="V3910"/>
      <c r="W3910"/>
      <c r="X3910"/>
      <c r="Y3910"/>
      <c r="Z3910"/>
      <c r="AA3910"/>
      <c r="AB3910"/>
      <c r="AC3910"/>
    </row>
    <row r="3911" spans="2:29" s="14" customFormat="1" x14ac:dyDescent="0.25">
      <c r="B3911"/>
      <c r="C3911"/>
      <c r="D3911"/>
      <c r="E3911"/>
      <c r="F3911"/>
      <c r="G3911"/>
      <c r="H3911"/>
      <c r="I3911"/>
      <c r="J3911"/>
      <c r="K3911" s="91"/>
      <c r="L3911" s="91"/>
      <c r="M3911" s="91"/>
      <c r="R3911"/>
      <c r="S3911"/>
      <c r="T3911"/>
      <c r="U3911"/>
      <c r="V3911"/>
      <c r="W3911"/>
      <c r="X3911"/>
      <c r="Y3911"/>
      <c r="Z3911"/>
      <c r="AA3911"/>
      <c r="AB3911"/>
      <c r="AC3911"/>
    </row>
    <row r="3912" spans="2:29" s="14" customFormat="1" x14ac:dyDescent="0.25">
      <c r="B3912"/>
      <c r="C3912"/>
      <c r="D3912"/>
      <c r="E3912"/>
      <c r="F3912"/>
      <c r="G3912"/>
      <c r="H3912"/>
      <c r="I3912"/>
      <c r="J3912"/>
      <c r="K3912" s="91"/>
      <c r="L3912" s="91"/>
      <c r="M3912" s="91"/>
      <c r="R3912"/>
      <c r="S3912"/>
      <c r="T3912"/>
      <c r="U3912"/>
      <c r="V3912"/>
      <c r="W3912"/>
      <c r="X3912"/>
      <c r="Y3912"/>
      <c r="Z3912"/>
      <c r="AA3912"/>
      <c r="AB3912"/>
      <c r="AC3912"/>
    </row>
    <row r="3913" spans="2:29" s="14" customFormat="1" x14ac:dyDescent="0.25">
      <c r="B3913"/>
      <c r="C3913"/>
      <c r="D3913"/>
      <c r="E3913"/>
      <c r="F3913"/>
      <c r="G3913"/>
      <c r="H3913"/>
      <c r="I3913"/>
      <c r="J3913"/>
      <c r="K3913" s="91"/>
      <c r="L3913" s="91"/>
      <c r="M3913" s="91"/>
      <c r="R3913"/>
      <c r="S3913"/>
      <c r="T3913"/>
      <c r="U3913"/>
      <c r="V3913"/>
      <c r="W3913"/>
      <c r="X3913"/>
      <c r="Y3913"/>
      <c r="Z3913"/>
      <c r="AA3913"/>
      <c r="AB3913"/>
      <c r="AC3913"/>
    </row>
    <row r="3914" spans="2:29" s="14" customFormat="1" x14ac:dyDescent="0.25">
      <c r="B3914"/>
      <c r="C3914"/>
      <c r="D3914"/>
      <c r="E3914"/>
      <c r="F3914"/>
      <c r="G3914"/>
      <c r="H3914"/>
      <c r="I3914"/>
      <c r="J3914"/>
      <c r="K3914" s="91"/>
      <c r="L3914" s="91"/>
      <c r="M3914" s="91"/>
      <c r="R3914"/>
      <c r="S3914"/>
      <c r="T3914"/>
      <c r="U3914"/>
      <c r="V3914"/>
      <c r="W3914"/>
      <c r="X3914"/>
      <c r="Y3914"/>
      <c r="Z3914"/>
      <c r="AA3914"/>
      <c r="AB3914"/>
      <c r="AC3914"/>
    </row>
    <row r="3915" spans="2:29" s="14" customFormat="1" x14ac:dyDescent="0.25">
      <c r="B3915"/>
      <c r="C3915"/>
      <c r="D3915"/>
      <c r="E3915"/>
      <c r="F3915"/>
      <c r="G3915"/>
      <c r="H3915"/>
      <c r="I3915"/>
      <c r="J3915"/>
      <c r="K3915" s="91"/>
      <c r="L3915" s="91"/>
      <c r="M3915" s="91"/>
      <c r="R3915"/>
      <c r="S3915"/>
      <c r="T3915"/>
      <c r="U3915"/>
      <c r="V3915"/>
      <c r="W3915"/>
      <c r="X3915"/>
      <c r="Y3915"/>
      <c r="Z3915"/>
      <c r="AA3915"/>
      <c r="AB3915"/>
      <c r="AC3915"/>
    </row>
    <row r="3916" spans="2:29" s="14" customFormat="1" x14ac:dyDescent="0.25">
      <c r="B3916"/>
      <c r="C3916"/>
      <c r="D3916"/>
      <c r="E3916"/>
      <c r="F3916"/>
      <c r="G3916"/>
      <c r="H3916"/>
      <c r="I3916"/>
      <c r="J3916"/>
      <c r="K3916" s="91"/>
      <c r="L3916" s="91"/>
      <c r="M3916" s="91"/>
      <c r="R3916"/>
      <c r="S3916"/>
      <c r="T3916"/>
      <c r="U3916"/>
      <c r="V3916"/>
      <c r="W3916"/>
      <c r="X3916"/>
      <c r="Y3916"/>
      <c r="Z3916"/>
      <c r="AA3916"/>
      <c r="AB3916"/>
      <c r="AC3916"/>
    </row>
    <row r="3917" spans="2:29" s="14" customFormat="1" x14ac:dyDescent="0.25">
      <c r="B3917"/>
      <c r="C3917"/>
      <c r="D3917"/>
      <c r="E3917"/>
      <c r="F3917"/>
      <c r="G3917"/>
      <c r="H3917"/>
      <c r="I3917"/>
      <c r="J3917"/>
      <c r="K3917" s="91"/>
      <c r="L3917" s="91"/>
      <c r="M3917" s="91"/>
      <c r="R3917"/>
      <c r="S3917"/>
      <c r="T3917"/>
      <c r="U3917"/>
      <c r="V3917"/>
      <c r="W3917"/>
      <c r="X3917"/>
      <c r="Y3917"/>
      <c r="Z3917"/>
      <c r="AA3917"/>
      <c r="AB3917"/>
      <c r="AC3917"/>
    </row>
    <row r="3918" spans="2:29" s="14" customFormat="1" x14ac:dyDescent="0.25">
      <c r="B3918"/>
      <c r="C3918"/>
      <c r="D3918"/>
      <c r="E3918"/>
      <c r="F3918"/>
      <c r="G3918"/>
      <c r="H3918"/>
      <c r="I3918"/>
      <c r="J3918"/>
      <c r="K3918" s="91"/>
      <c r="L3918" s="91"/>
      <c r="M3918" s="91"/>
      <c r="R3918"/>
      <c r="S3918"/>
      <c r="T3918"/>
      <c r="U3918"/>
      <c r="V3918"/>
      <c r="W3918"/>
      <c r="X3918"/>
      <c r="Y3918"/>
      <c r="Z3918"/>
      <c r="AA3918"/>
      <c r="AB3918"/>
      <c r="AC3918"/>
    </row>
    <row r="3919" spans="2:29" s="14" customFormat="1" x14ac:dyDescent="0.25">
      <c r="B3919"/>
      <c r="C3919"/>
      <c r="D3919"/>
      <c r="E3919"/>
      <c r="F3919"/>
      <c r="G3919"/>
      <c r="H3919"/>
      <c r="I3919"/>
      <c r="J3919"/>
      <c r="K3919" s="91"/>
      <c r="L3919" s="91"/>
      <c r="M3919" s="91"/>
      <c r="R3919"/>
      <c r="S3919"/>
      <c r="T3919"/>
      <c r="U3919"/>
      <c r="V3919"/>
      <c r="W3919"/>
      <c r="X3919"/>
      <c r="Y3919"/>
      <c r="Z3919"/>
      <c r="AA3919"/>
      <c r="AB3919"/>
      <c r="AC3919"/>
    </row>
    <row r="3920" spans="2:29" s="14" customFormat="1" x14ac:dyDescent="0.25">
      <c r="B3920"/>
      <c r="C3920"/>
      <c r="D3920"/>
      <c r="E3920"/>
      <c r="F3920"/>
      <c r="G3920"/>
      <c r="H3920"/>
      <c r="I3920"/>
      <c r="J3920"/>
      <c r="K3920" s="91"/>
      <c r="L3920" s="91"/>
      <c r="M3920" s="91"/>
      <c r="R3920"/>
      <c r="S3920"/>
      <c r="T3920"/>
      <c r="U3920"/>
      <c r="V3920"/>
      <c r="W3920"/>
      <c r="X3920"/>
      <c r="Y3920"/>
      <c r="Z3920"/>
      <c r="AA3920"/>
      <c r="AB3920"/>
      <c r="AC3920"/>
    </row>
    <row r="3921" spans="2:29" s="14" customFormat="1" x14ac:dyDescent="0.25">
      <c r="B3921"/>
      <c r="C3921"/>
      <c r="D3921"/>
      <c r="E3921"/>
      <c r="F3921"/>
      <c r="G3921"/>
      <c r="H3921"/>
      <c r="I3921"/>
      <c r="J3921"/>
      <c r="K3921" s="91"/>
      <c r="L3921" s="91"/>
      <c r="M3921" s="91"/>
      <c r="R3921"/>
      <c r="S3921"/>
      <c r="T3921"/>
      <c r="U3921"/>
      <c r="V3921"/>
      <c r="W3921"/>
      <c r="X3921"/>
      <c r="Y3921"/>
      <c r="Z3921"/>
      <c r="AA3921"/>
      <c r="AB3921"/>
      <c r="AC3921"/>
    </row>
    <row r="3922" spans="2:29" s="14" customFormat="1" x14ac:dyDescent="0.25">
      <c r="B3922"/>
      <c r="C3922"/>
      <c r="D3922"/>
      <c r="E3922"/>
      <c r="F3922"/>
      <c r="G3922"/>
      <c r="H3922"/>
      <c r="I3922"/>
      <c r="J3922"/>
      <c r="K3922" s="91"/>
      <c r="L3922" s="91"/>
      <c r="M3922" s="91"/>
      <c r="R3922"/>
      <c r="S3922"/>
      <c r="T3922"/>
      <c r="U3922"/>
      <c r="V3922"/>
      <c r="W3922"/>
      <c r="X3922"/>
      <c r="Y3922"/>
      <c r="Z3922"/>
      <c r="AA3922"/>
      <c r="AB3922"/>
      <c r="AC3922"/>
    </row>
    <row r="3923" spans="2:29" s="14" customFormat="1" x14ac:dyDescent="0.25">
      <c r="B3923"/>
      <c r="C3923"/>
      <c r="D3923"/>
      <c r="E3923"/>
      <c r="F3923"/>
      <c r="G3923"/>
      <c r="H3923"/>
      <c r="I3923"/>
      <c r="J3923"/>
      <c r="K3923" s="91"/>
      <c r="L3923" s="91"/>
      <c r="M3923" s="91"/>
      <c r="R3923"/>
      <c r="S3923"/>
      <c r="T3923"/>
      <c r="U3923"/>
      <c r="V3923"/>
      <c r="W3923"/>
      <c r="X3923"/>
      <c r="Y3923"/>
      <c r="Z3923"/>
      <c r="AA3923"/>
      <c r="AB3923"/>
      <c r="AC3923"/>
    </row>
    <row r="3924" spans="2:29" s="14" customFormat="1" x14ac:dyDescent="0.25">
      <c r="B3924"/>
      <c r="C3924"/>
      <c r="D3924"/>
      <c r="E3924"/>
      <c r="F3924"/>
      <c r="G3924"/>
      <c r="H3924"/>
      <c r="I3924"/>
      <c r="J3924"/>
      <c r="K3924" s="91"/>
      <c r="L3924" s="91"/>
      <c r="M3924" s="91"/>
      <c r="R3924"/>
      <c r="S3924"/>
      <c r="T3924"/>
      <c r="U3924"/>
      <c r="V3924"/>
      <c r="W3924"/>
      <c r="X3924"/>
      <c r="Y3924"/>
      <c r="Z3924"/>
      <c r="AA3924"/>
      <c r="AB3924"/>
      <c r="AC3924"/>
    </row>
    <row r="3925" spans="2:29" s="14" customFormat="1" x14ac:dyDescent="0.25">
      <c r="B3925"/>
      <c r="C3925"/>
      <c r="D3925"/>
      <c r="E3925"/>
      <c r="F3925"/>
      <c r="G3925"/>
      <c r="H3925"/>
      <c r="I3925"/>
      <c r="J3925"/>
      <c r="K3925" s="91"/>
      <c r="L3925" s="91"/>
      <c r="M3925" s="91"/>
      <c r="R3925"/>
      <c r="S3925"/>
      <c r="T3925"/>
      <c r="U3925"/>
      <c r="V3925"/>
      <c r="W3925"/>
      <c r="X3925"/>
      <c r="Y3925"/>
      <c r="Z3925"/>
      <c r="AA3925"/>
      <c r="AB3925"/>
      <c r="AC3925"/>
    </row>
    <row r="3926" spans="2:29" s="14" customFormat="1" x14ac:dyDescent="0.25">
      <c r="B3926"/>
      <c r="C3926"/>
      <c r="D3926"/>
      <c r="E3926"/>
      <c r="F3926"/>
      <c r="G3926"/>
      <c r="H3926"/>
      <c r="I3926"/>
      <c r="J3926"/>
      <c r="K3926" s="91"/>
      <c r="L3926" s="91"/>
      <c r="M3926" s="91"/>
      <c r="R3926"/>
      <c r="S3926"/>
      <c r="T3926"/>
      <c r="U3926"/>
      <c r="V3926"/>
      <c r="W3926"/>
      <c r="X3926"/>
      <c r="Y3926"/>
      <c r="Z3926"/>
      <c r="AA3926"/>
      <c r="AB3926"/>
      <c r="AC3926"/>
    </row>
    <row r="3927" spans="2:29" s="14" customFormat="1" x14ac:dyDescent="0.25">
      <c r="B3927"/>
      <c r="C3927"/>
      <c r="D3927"/>
      <c r="E3927"/>
      <c r="F3927"/>
      <c r="G3927"/>
      <c r="H3927"/>
      <c r="I3927"/>
      <c r="J3927"/>
      <c r="K3927" s="91"/>
      <c r="L3927" s="91"/>
      <c r="M3927" s="91"/>
      <c r="R3927"/>
      <c r="S3927"/>
      <c r="T3927"/>
      <c r="U3927"/>
      <c r="V3927"/>
      <c r="W3927"/>
      <c r="X3927"/>
      <c r="Y3927"/>
      <c r="Z3927"/>
      <c r="AA3927"/>
      <c r="AB3927"/>
      <c r="AC3927"/>
    </row>
    <row r="3928" spans="2:29" s="14" customFormat="1" x14ac:dyDescent="0.25">
      <c r="B3928"/>
      <c r="C3928"/>
      <c r="D3928"/>
      <c r="E3928"/>
      <c r="F3928"/>
      <c r="G3928"/>
      <c r="H3928"/>
      <c r="I3928"/>
      <c r="J3928"/>
      <c r="K3928" s="91"/>
      <c r="L3928" s="91"/>
      <c r="M3928" s="91"/>
      <c r="R3928"/>
      <c r="S3928"/>
      <c r="T3928"/>
      <c r="U3928"/>
      <c r="V3928"/>
      <c r="W3928"/>
      <c r="X3928"/>
      <c r="Y3928"/>
      <c r="Z3928"/>
      <c r="AA3928"/>
      <c r="AB3928"/>
      <c r="AC3928"/>
    </row>
    <row r="3929" spans="2:29" s="14" customFormat="1" x14ac:dyDescent="0.25">
      <c r="B3929"/>
      <c r="C3929"/>
      <c r="D3929"/>
      <c r="E3929"/>
      <c r="F3929"/>
      <c r="G3929"/>
      <c r="H3929"/>
      <c r="I3929"/>
      <c r="J3929"/>
      <c r="K3929" s="91"/>
      <c r="L3929" s="91"/>
      <c r="M3929" s="91"/>
      <c r="R3929"/>
      <c r="S3929"/>
      <c r="T3929"/>
      <c r="U3929"/>
      <c r="V3929"/>
      <c r="W3929"/>
      <c r="X3929"/>
      <c r="Y3929"/>
      <c r="Z3929"/>
      <c r="AA3929"/>
      <c r="AB3929"/>
      <c r="AC3929"/>
    </row>
    <row r="3930" spans="2:29" s="14" customFormat="1" x14ac:dyDescent="0.25">
      <c r="B3930"/>
      <c r="C3930"/>
      <c r="D3930"/>
      <c r="E3930"/>
      <c r="F3930"/>
      <c r="G3930"/>
      <c r="H3930"/>
      <c r="I3930"/>
      <c r="J3930"/>
      <c r="K3930" s="91"/>
      <c r="L3930" s="91"/>
      <c r="M3930" s="91"/>
      <c r="R3930"/>
      <c r="S3930"/>
      <c r="T3930"/>
      <c r="U3930"/>
      <c r="V3930"/>
      <c r="W3930"/>
      <c r="X3930"/>
      <c r="Y3930"/>
      <c r="Z3930"/>
      <c r="AA3930"/>
      <c r="AB3930"/>
      <c r="AC3930"/>
    </row>
    <row r="3931" spans="2:29" s="14" customFormat="1" x14ac:dyDescent="0.25">
      <c r="B3931"/>
      <c r="C3931"/>
      <c r="D3931"/>
      <c r="E3931"/>
      <c r="F3931"/>
      <c r="G3931"/>
      <c r="H3931"/>
      <c r="I3931"/>
      <c r="J3931"/>
      <c r="K3931" s="91"/>
      <c r="L3931" s="91"/>
      <c r="M3931" s="91"/>
      <c r="R3931"/>
      <c r="S3931"/>
      <c r="T3931"/>
      <c r="U3931"/>
      <c r="V3931"/>
      <c r="W3931"/>
      <c r="X3931"/>
      <c r="Y3931"/>
      <c r="Z3931"/>
      <c r="AA3931"/>
      <c r="AB3931"/>
      <c r="AC3931"/>
    </row>
    <row r="3932" spans="2:29" s="14" customFormat="1" x14ac:dyDescent="0.25">
      <c r="B3932"/>
      <c r="C3932"/>
      <c r="D3932"/>
      <c r="E3932"/>
      <c r="F3932"/>
      <c r="G3932"/>
      <c r="H3932"/>
      <c r="I3932"/>
      <c r="J3932"/>
      <c r="K3932" s="91"/>
      <c r="L3932" s="91"/>
      <c r="M3932" s="91"/>
      <c r="R3932"/>
      <c r="S3932"/>
      <c r="T3932"/>
      <c r="U3932"/>
      <c r="V3932"/>
      <c r="W3932"/>
      <c r="X3932"/>
      <c r="Y3932"/>
      <c r="Z3932"/>
      <c r="AA3932"/>
      <c r="AB3932"/>
      <c r="AC3932"/>
    </row>
    <row r="3933" spans="2:29" s="14" customFormat="1" x14ac:dyDescent="0.25">
      <c r="B3933"/>
      <c r="C3933"/>
      <c r="D3933"/>
      <c r="E3933"/>
      <c r="F3933"/>
      <c r="G3933"/>
      <c r="H3933"/>
      <c r="I3933"/>
      <c r="J3933"/>
      <c r="K3933" s="91"/>
      <c r="L3933" s="91"/>
      <c r="M3933" s="91"/>
      <c r="R3933"/>
      <c r="S3933"/>
      <c r="T3933"/>
      <c r="U3933"/>
      <c r="V3933"/>
      <c r="W3933"/>
      <c r="X3933"/>
      <c r="Y3933"/>
      <c r="Z3933"/>
      <c r="AA3933"/>
      <c r="AB3933"/>
      <c r="AC3933"/>
    </row>
    <row r="3934" spans="2:29" s="14" customFormat="1" x14ac:dyDescent="0.25">
      <c r="B3934"/>
      <c r="C3934"/>
      <c r="D3934"/>
      <c r="E3934"/>
      <c r="F3934"/>
      <c r="G3934"/>
      <c r="H3934"/>
      <c r="I3934"/>
      <c r="J3934"/>
      <c r="K3934" s="91"/>
      <c r="L3934" s="91"/>
      <c r="M3934" s="91"/>
      <c r="R3934"/>
      <c r="S3934"/>
      <c r="T3934"/>
      <c r="U3934"/>
      <c r="V3934"/>
      <c r="W3934"/>
      <c r="X3934"/>
      <c r="Y3934"/>
      <c r="Z3934"/>
      <c r="AA3934"/>
      <c r="AB3934"/>
      <c r="AC3934"/>
    </row>
    <row r="3935" spans="2:29" s="14" customFormat="1" x14ac:dyDescent="0.25">
      <c r="B3935"/>
      <c r="C3935"/>
      <c r="D3935"/>
      <c r="E3935"/>
      <c r="F3935"/>
      <c r="G3935"/>
      <c r="H3935"/>
      <c r="I3935"/>
      <c r="J3935"/>
      <c r="K3935" s="91"/>
      <c r="L3935" s="91"/>
      <c r="M3935" s="91"/>
      <c r="R3935"/>
      <c r="S3935"/>
      <c r="T3935"/>
      <c r="U3935"/>
      <c r="V3935"/>
      <c r="W3935"/>
      <c r="X3935"/>
      <c r="Y3935"/>
      <c r="Z3935"/>
      <c r="AA3935"/>
      <c r="AB3935"/>
      <c r="AC3935"/>
    </row>
    <row r="3936" spans="2:29" s="14" customFormat="1" x14ac:dyDescent="0.25">
      <c r="B3936"/>
      <c r="C3936"/>
      <c r="D3936"/>
      <c r="E3936"/>
      <c r="F3936"/>
      <c r="G3936"/>
      <c r="H3936"/>
      <c r="I3936"/>
      <c r="J3936"/>
      <c r="K3936" s="91"/>
      <c r="L3936" s="91"/>
      <c r="M3936" s="91"/>
      <c r="R3936"/>
      <c r="S3936"/>
      <c r="T3936"/>
      <c r="U3936"/>
      <c r="V3936"/>
      <c r="W3936"/>
      <c r="X3936"/>
      <c r="Y3936"/>
      <c r="Z3936"/>
      <c r="AA3936"/>
      <c r="AB3936"/>
      <c r="AC3936"/>
    </row>
    <row r="3937" spans="2:29" s="14" customFormat="1" x14ac:dyDescent="0.25">
      <c r="B3937"/>
      <c r="C3937"/>
      <c r="D3937"/>
      <c r="E3937"/>
      <c r="F3937"/>
      <c r="G3937"/>
      <c r="H3937"/>
      <c r="I3937"/>
      <c r="J3937"/>
      <c r="K3937" s="91"/>
      <c r="L3937" s="91"/>
      <c r="M3937" s="91"/>
      <c r="R3937"/>
      <c r="S3937"/>
      <c r="T3937"/>
      <c r="U3937"/>
      <c r="V3937"/>
      <c r="W3937"/>
      <c r="X3937"/>
      <c r="Y3937"/>
      <c r="Z3937"/>
      <c r="AA3937"/>
      <c r="AB3937"/>
      <c r="AC3937"/>
    </row>
    <row r="3938" spans="2:29" s="14" customFormat="1" x14ac:dyDescent="0.25">
      <c r="B3938"/>
      <c r="C3938"/>
      <c r="D3938"/>
      <c r="E3938"/>
      <c r="F3938"/>
      <c r="G3938"/>
      <c r="H3938"/>
      <c r="I3938"/>
      <c r="J3938"/>
      <c r="K3938" s="91"/>
      <c r="L3938" s="91"/>
      <c r="M3938" s="91"/>
      <c r="R3938"/>
      <c r="S3938"/>
      <c r="T3938"/>
      <c r="U3938"/>
      <c r="V3938"/>
      <c r="W3938"/>
      <c r="X3938"/>
      <c r="Y3938"/>
      <c r="Z3938"/>
      <c r="AA3938"/>
      <c r="AB3938"/>
      <c r="AC3938"/>
    </row>
    <row r="3939" spans="2:29" s="14" customFormat="1" x14ac:dyDescent="0.25">
      <c r="B3939"/>
      <c r="C3939"/>
      <c r="D3939"/>
      <c r="E3939"/>
      <c r="F3939"/>
      <c r="G3939"/>
      <c r="H3939"/>
      <c r="I3939"/>
      <c r="J3939"/>
      <c r="K3939" s="91"/>
      <c r="L3939" s="91"/>
      <c r="M3939" s="91"/>
      <c r="R3939"/>
      <c r="S3939"/>
      <c r="T3939"/>
      <c r="U3939"/>
      <c r="V3939"/>
      <c r="W3939"/>
      <c r="X3939"/>
      <c r="Y3939"/>
      <c r="Z3939"/>
      <c r="AA3939"/>
      <c r="AB3939"/>
      <c r="AC3939"/>
    </row>
    <row r="3940" spans="2:29" s="14" customFormat="1" x14ac:dyDescent="0.25">
      <c r="B3940"/>
      <c r="C3940"/>
      <c r="D3940"/>
      <c r="E3940"/>
      <c r="F3940"/>
      <c r="G3940"/>
      <c r="H3940"/>
      <c r="I3940"/>
      <c r="J3940"/>
      <c r="K3940" s="91"/>
      <c r="L3940" s="91"/>
      <c r="M3940" s="91"/>
      <c r="R3940"/>
      <c r="S3940"/>
      <c r="T3940"/>
      <c r="U3940"/>
      <c r="V3940"/>
      <c r="W3940"/>
      <c r="X3940"/>
      <c r="Y3940"/>
      <c r="Z3940"/>
      <c r="AA3940"/>
      <c r="AB3940"/>
      <c r="AC3940"/>
    </row>
    <row r="3941" spans="2:29" s="14" customFormat="1" x14ac:dyDescent="0.25">
      <c r="B3941"/>
      <c r="C3941"/>
      <c r="D3941"/>
      <c r="E3941"/>
      <c r="F3941"/>
      <c r="G3941"/>
      <c r="H3941"/>
      <c r="I3941"/>
      <c r="J3941"/>
      <c r="K3941" s="91"/>
      <c r="L3941" s="91"/>
      <c r="M3941" s="91"/>
      <c r="R3941"/>
      <c r="S3941"/>
      <c r="T3941"/>
      <c r="U3941"/>
      <c r="V3941"/>
      <c r="W3941"/>
      <c r="X3941"/>
      <c r="Y3941"/>
      <c r="Z3941"/>
      <c r="AA3941"/>
      <c r="AB3941"/>
      <c r="AC3941"/>
    </row>
    <row r="3942" spans="2:29" s="14" customFormat="1" x14ac:dyDescent="0.25">
      <c r="B3942"/>
      <c r="C3942"/>
      <c r="D3942"/>
      <c r="E3942"/>
      <c r="F3942"/>
      <c r="G3942"/>
      <c r="H3942"/>
      <c r="I3942"/>
      <c r="J3942"/>
      <c r="K3942" s="91"/>
      <c r="L3942" s="91"/>
      <c r="M3942" s="91"/>
      <c r="R3942"/>
      <c r="S3942"/>
      <c r="T3942"/>
      <c r="U3942"/>
      <c r="V3942"/>
      <c r="W3942"/>
      <c r="X3942"/>
      <c r="Y3942"/>
      <c r="Z3942"/>
      <c r="AA3942"/>
      <c r="AB3942"/>
      <c r="AC3942"/>
    </row>
    <row r="3943" spans="2:29" s="14" customFormat="1" x14ac:dyDescent="0.25">
      <c r="B3943"/>
      <c r="C3943"/>
      <c r="D3943"/>
      <c r="E3943"/>
      <c r="F3943"/>
      <c r="G3943"/>
      <c r="H3943"/>
      <c r="I3943"/>
      <c r="J3943"/>
      <c r="K3943" s="91"/>
      <c r="L3943" s="91"/>
      <c r="M3943" s="91"/>
      <c r="R3943"/>
      <c r="S3943"/>
      <c r="T3943"/>
      <c r="U3943"/>
      <c r="V3943"/>
      <c r="W3943"/>
      <c r="X3943"/>
      <c r="Y3943"/>
      <c r="Z3943"/>
      <c r="AA3943"/>
      <c r="AB3943"/>
      <c r="AC3943"/>
    </row>
    <row r="3944" spans="2:29" s="14" customFormat="1" x14ac:dyDescent="0.25">
      <c r="B3944"/>
      <c r="C3944"/>
      <c r="D3944"/>
      <c r="E3944"/>
      <c r="F3944"/>
      <c r="G3944"/>
      <c r="H3944"/>
      <c r="I3944"/>
      <c r="J3944"/>
      <c r="K3944" s="91"/>
      <c r="L3944" s="91"/>
      <c r="M3944" s="91"/>
      <c r="R3944"/>
      <c r="S3944"/>
      <c r="T3944"/>
      <c r="U3944"/>
      <c r="V3944"/>
      <c r="W3944"/>
      <c r="X3944"/>
      <c r="Y3944"/>
      <c r="Z3944"/>
      <c r="AA3944"/>
      <c r="AB3944"/>
      <c r="AC3944"/>
    </row>
    <row r="3945" spans="2:29" s="14" customFormat="1" x14ac:dyDescent="0.25">
      <c r="B3945"/>
      <c r="C3945"/>
      <c r="D3945"/>
      <c r="E3945"/>
      <c r="F3945"/>
      <c r="G3945"/>
      <c r="H3945"/>
      <c r="I3945"/>
      <c r="J3945"/>
      <c r="K3945" s="91"/>
      <c r="L3945" s="91"/>
      <c r="M3945" s="91"/>
      <c r="R3945"/>
      <c r="S3945"/>
      <c r="T3945"/>
      <c r="U3945"/>
      <c r="V3945"/>
      <c r="W3945"/>
      <c r="X3945"/>
      <c r="Y3945"/>
      <c r="Z3945"/>
      <c r="AA3945"/>
      <c r="AB3945"/>
      <c r="AC3945"/>
    </row>
    <row r="3946" spans="2:29" s="14" customFormat="1" x14ac:dyDescent="0.25">
      <c r="B3946"/>
      <c r="C3946"/>
      <c r="D3946"/>
      <c r="E3946"/>
      <c r="F3946"/>
      <c r="G3946"/>
      <c r="H3946"/>
      <c r="I3946"/>
      <c r="J3946"/>
      <c r="K3946" s="91"/>
      <c r="L3946" s="91"/>
      <c r="M3946" s="91"/>
      <c r="R3946"/>
      <c r="S3946"/>
      <c r="T3946"/>
      <c r="U3946"/>
      <c r="V3946"/>
      <c r="W3946"/>
      <c r="X3946"/>
      <c r="Y3946"/>
      <c r="Z3946"/>
      <c r="AA3946"/>
      <c r="AB3946"/>
      <c r="AC3946"/>
    </row>
    <row r="3947" spans="2:29" s="14" customFormat="1" x14ac:dyDescent="0.25">
      <c r="B3947"/>
      <c r="C3947"/>
      <c r="D3947"/>
      <c r="E3947"/>
      <c r="F3947"/>
      <c r="G3947"/>
      <c r="H3947"/>
      <c r="I3947"/>
      <c r="J3947"/>
      <c r="K3947" s="91"/>
      <c r="L3947" s="91"/>
      <c r="M3947" s="91"/>
      <c r="R3947"/>
      <c r="S3947"/>
      <c r="T3947"/>
      <c r="U3947"/>
      <c r="V3947"/>
      <c r="W3947"/>
      <c r="X3947"/>
      <c r="Y3947"/>
      <c r="Z3947"/>
      <c r="AA3947"/>
      <c r="AB3947"/>
      <c r="AC3947"/>
    </row>
    <row r="3948" spans="2:29" s="14" customFormat="1" x14ac:dyDescent="0.25">
      <c r="B3948"/>
      <c r="C3948"/>
      <c r="D3948"/>
      <c r="E3948"/>
      <c r="F3948"/>
      <c r="G3948"/>
      <c r="H3948"/>
      <c r="I3948"/>
      <c r="J3948"/>
      <c r="K3948" s="91"/>
      <c r="L3948" s="91"/>
      <c r="M3948" s="91"/>
      <c r="R3948"/>
      <c r="S3948"/>
      <c r="T3948"/>
      <c r="U3948"/>
      <c r="V3948"/>
      <c r="W3948"/>
      <c r="X3948"/>
      <c r="Y3948"/>
      <c r="Z3948"/>
      <c r="AA3948"/>
      <c r="AB3948"/>
      <c r="AC3948"/>
    </row>
    <row r="3949" spans="2:29" s="14" customFormat="1" x14ac:dyDescent="0.25">
      <c r="B3949"/>
      <c r="C3949"/>
      <c r="D3949"/>
      <c r="E3949"/>
      <c r="F3949"/>
      <c r="G3949"/>
      <c r="H3949"/>
      <c r="I3949"/>
      <c r="J3949"/>
      <c r="K3949" s="91"/>
      <c r="L3949" s="91"/>
      <c r="M3949" s="91"/>
      <c r="R3949"/>
      <c r="S3949"/>
      <c r="T3949"/>
      <c r="U3949"/>
      <c r="V3949"/>
      <c r="W3949"/>
      <c r="X3949"/>
      <c r="Y3949"/>
      <c r="Z3949"/>
      <c r="AA3949"/>
      <c r="AB3949"/>
      <c r="AC3949"/>
    </row>
    <row r="3950" spans="2:29" s="14" customFormat="1" x14ac:dyDescent="0.25">
      <c r="B3950"/>
      <c r="C3950"/>
      <c r="D3950"/>
      <c r="E3950"/>
      <c r="F3950"/>
      <c r="G3950"/>
      <c r="H3950"/>
      <c r="I3950"/>
      <c r="J3950"/>
      <c r="K3950" s="91"/>
      <c r="L3950" s="91"/>
      <c r="M3950" s="91"/>
      <c r="R3950"/>
      <c r="S3950"/>
      <c r="T3950"/>
      <c r="U3950"/>
      <c r="V3950"/>
      <c r="W3950"/>
      <c r="X3950"/>
      <c r="Y3950"/>
      <c r="Z3950"/>
      <c r="AA3950"/>
      <c r="AB3950"/>
      <c r="AC3950"/>
    </row>
    <row r="3951" spans="2:29" s="14" customFormat="1" x14ac:dyDescent="0.25">
      <c r="B3951"/>
      <c r="C3951"/>
      <c r="D3951"/>
      <c r="E3951"/>
      <c r="F3951"/>
      <c r="G3951"/>
      <c r="H3951"/>
      <c r="I3951"/>
      <c r="J3951"/>
      <c r="K3951" s="91"/>
      <c r="L3951" s="91"/>
      <c r="M3951" s="91"/>
      <c r="R3951"/>
      <c r="S3951"/>
      <c r="T3951"/>
      <c r="U3951"/>
      <c r="V3951"/>
      <c r="W3951"/>
      <c r="X3951"/>
      <c r="Y3951"/>
      <c r="Z3951"/>
      <c r="AA3951"/>
      <c r="AB3951"/>
      <c r="AC3951"/>
    </row>
    <row r="3952" spans="2:29" s="14" customFormat="1" x14ac:dyDescent="0.25">
      <c r="B3952"/>
      <c r="C3952"/>
      <c r="D3952"/>
      <c r="E3952"/>
      <c r="F3952"/>
      <c r="G3952"/>
      <c r="H3952"/>
      <c r="I3952"/>
      <c r="J3952"/>
      <c r="K3952" s="91"/>
      <c r="L3952" s="91"/>
      <c r="M3952" s="91"/>
      <c r="R3952"/>
      <c r="S3952"/>
      <c r="T3952"/>
      <c r="U3952"/>
      <c r="V3952"/>
      <c r="W3952"/>
      <c r="X3952"/>
      <c r="Y3952"/>
      <c r="Z3952"/>
      <c r="AA3952"/>
      <c r="AB3952"/>
      <c r="AC3952"/>
    </row>
    <row r="3953" spans="2:29" s="14" customFormat="1" x14ac:dyDescent="0.25">
      <c r="B3953"/>
      <c r="C3953"/>
      <c r="D3953"/>
      <c r="E3953"/>
      <c r="F3953"/>
      <c r="G3953"/>
      <c r="H3953"/>
      <c r="I3953"/>
      <c r="J3953"/>
      <c r="K3953" s="91"/>
      <c r="L3953" s="91"/>
      <c r="M3953" s="91"/>
      <c r="R3953"/>
      <c r="S3953"/>
      <c r="T3953"/>
      <c r="U3953"/>
      <c r="V3953"/>
      <c r="W3953"/>
      <c r="X3953"/>
      <c r="Y3953"/>
      <c r="Z3953"/>
      <c r="AA3953"/>
      <c r="AB3953"/>
      <c r="AC3953"/>
    </row>
    <row r="3954" spans="2:29" s="14" customFormat="1" x14ac:dyDescent="0.25">
      <c r="B3954"/>
      <c r="C3954"/>
      <c r="D3954"/>
      <c r="E3954"/>
      <c r="F3954"/>
      <c r="G3954"/>
      <c r="H3954"/>
      <c r="I3954"/>
      <c r="J3954"/>
      <c r="K3954" s="91"/>
      <c r="L3954" s="91"/>
      <c r="M3954" s="91"/>
      <c r="R3954"/>
      <c r="S3954"/>
      <c r="T3954"/>
      <c r="U3954"/>
      <c r="V3954"/>
      <c r="W3954"/>
      <c r="X3954"/>
      <c r="Y3954"/>
      <c r="Z3954"/>
      <c r="AA3954"/>
      <c r="AB3954"/>
      <c r="AC3954"/>
    </row>
    <row r="3955" spans="2:29" s="14" customFormat="1" x14ac:dyDescent="0.25">
      <c r="B3955"/>
      <c r="C3955"/>
      <c r="D3955"/>
      <c r="E3955"/>
      <c r="F3955"/>
      <c r="G3955"/>
      <c r="H3955"/>
      <c r="I3955"/>
      <c r="J3955"/>
      <c r="K3955" s="91"/>
      <c r="L3955" s="91"/>
      <c r="M3955" s="91"/>
      <c r="R3955"/>
      <c r="S3955"/>
      <c r="T3955"/>
      <c r="U3955"/>
      <c r="V3955"/>
      <c r="W3955"/>
      <c r="X3955"/>
      <c r="Y3955"/>
      <c r="Z3955"/>
      <c r="AA3955"/>
      <c r="AB3955"/>
      <c r="AC3955"/>
    </row>
    <row r="3956" spans="2:29" s="14" customFormat="1" x14ac:dyDescent="0.25">
      <c r="B3956"/>
      <c r="C3956"/>
      <c r="D3956"/>
      <c r="E3956"/>
      <c r="F3956"/>
      <c r="G3956"/>
      <c r="H3956"/>
      <c r="I3956"/>
      <c r="J3956"/>
      <c r="K3956" s="91"/>
      <c r="L3956" s="91"/>
      <c r="M3956" s="91"/>
      <c r="R3956"/>
      <c r="S3956"/>
      <c r="T3956"/>
      <c r="U3956"/>
      <c r="V3956"/>
      <c r="W3956"/>
      <c r="X3956"/>
      <c r="Y3956"/>
      <c r="Z3956"/>
      <c r="AA3956"/>
      <c r="AB3956"/>
      <c r="AC3956"/>
    </row>
    <row r="3957" spans="2:29" s="14" customFormat="1" x14ac:dyDescent="0.25">
      <c r="B3957"/>
      <c r="C3957"/>
      <c r="D3957"/>
      <c r="E3957"/>
      <c r="F3957"/>
      <c r="G3957"/>
      <c r="H3957"/>
      <c r="I3957"/>
      <c r="J3957"/>
      <c r="K3957" s="91"/>
      <c r="L3957" s="91"/>
      <c r="M3957" s="91"/>
      <c r="R3957"/>
      <c r="S3957"/>
      <c r="T3957"/>
      <c r="U3957"/>
      <c r="V3957"/>
      <c r="W3957"/>
      <c r="X3957"/>
      <c r="Y3957"/>
      <c r="Z3957"/>
      <c r="AA3957"/>
      <c r="AB3957"/>
      <c r="AC3957"/>
    </row>
    <row r="3958" spans="2:29" s="14" customFormat="1" x14ac:dyDescent="0.25">
      <c r="B3958"/>
      <c r="C3958"/>
      <c r="D3958"/>
      <c r="E3958"/>
      <c r="F3958"/>
      <c r="G3958"/>
      <c r="H3958"/>
      <c r="I3958"/>
      <c r="J3958"/>
      <c r="K3958" s="91"/>
      <c r="L3958" s="91"/>
      <c r="M3958" s="91"/>
      <c r="R3958"/>
      <c r="S3958"/>
      <c r="T3958"/>
      <c r="U3958"/>
      <c r="V3958"/>
      <c r="W3958"/>
      <c r="X3958"/>
      <c r="Y3958"/>
      <c r="Z3958"/>
      <c r="AA3958"/>
      <c r="AB3958"/>
      <c r="AC3958"/>
    </row>
    <row r="3959" spans="2:29" s="14" customFormat="1" x14ac:dyDescent="0.25">
      <c r="B3959"/>
      <c r="C3959"/>
      <c r="D3959"/>
      <c r="E3959"/>
      <c r="F3959"/>
      <c r="G3959"/>
      <c r="H3959"/>
      <c r="I3959"/>
      <c r="J3959"/>
      <c r="K3959" s="91"/>
      <c r="L3959" s="91"/>
      <c r="M3959" s="91"/>
      <c r="R3959"/>
      <c r="S3959"/>
      <c r="T3959"/>
      <c r="U3959"/>
      <c r="V3959"/>
      <c r="W3959"/>
      <c r="X3959"/>
      <c r="Y3959"/>
      <c r="Z3959"/>
      <c r="AA3959"/>
      <c r="AB3959"/>
      <c r="AC3959"/>
    </row>
    <row r="3960" spans="2:29" s="14" customFormat="1" x14ac:dyDescent="0.25">
      <c r="B3960"/>
      <c r="C3960"/>
      <c r="D3960"/>
      <c r="E3960"/>
      <c r="F3960"/>
      <c r="G3960"/>
      <c r="H3960"/>
      <c r="I3960"/>
      <c r="J3960"/>
      <c r="K3960" s="91"/>
      <c r="L3960" s="91"/>
      <c r="M3960" s="91"/>
      <c r="R3960"/>
      <c r="S3960"/>
      <c r="T3960"/>
      <c r="U3960"/>
      <c r="V3960"/>
      <c r="W3960"/>
      <c r="X3960"/>
      <c r="Y3960"/>
      <c r="Z3960"/>
      <c r="AA3960"/>
      <c r="AB3960"/>
      <c r="AC3960"/>
    </row>
    <row r="3961" spans="2:29" s="14" customFormat="1" x14ac:dyDescent="0.25">
      <c r="B3961"/>
      <c r="C3961"/>
      <c r="D3961"/>
      <c r="E3961"/>
      <c r="F3961"/>
      <c r="G3961"/>
      <c r="H3961"/>
      <c r="I3961"/>
      <c r="J3961"/>
      <c r="K3961" s="91"/>
      <c r="L3961" s="91"/>
      <c r="M3961" s="91"/>
      <c r="R3961"/>
      <c r="S3961"/>
      <c r="T3961"/>
      <c r="U3961"/>
      <c r="V3961"/>
      <c r="W3961"/>
      <c r="X3961"/>
      <c r="Y3961"/>
      <c r="Z3961"/>
      <c r="AA3961"/>
      <c r="AB3961"/>
      <c r="AC3961"/>
    </row>
    <row r="3962" spans="2:29" s="14" customFormat="1" x14ac:dyDescent="0.25">
      <c r="B3962"/>
      <c r="C3962"/>
      <c r="D3962"/>
      <c r="E3962"/>
      <c r="F3962"/>
      <c r="G3962"/>
      <c r="H3962"/>
      <c r="I3962"/>
      <c r="J3962"/>
      <c r="K3962" s="91"/>
      <c r="L3962" s="91"/>
      <c r="M3962" s="91"/>
      <c r="R3962"/>
      <c r="S3962"/>
      <c r="T3962"/>
      <c r="U3962"/>
      <c r="V3962"/>
      <c r="W3962"/>
      <c r="X3962"/>
      <c r="Y3962"/>
      <c r="Z3962"/>
      <c r="AA3962"/>
      <c r="AB3962"/>
      <c r="AC3962"/>
    </row>
    <row r="3963" spans="2:29" s="14" customFormat="1" x14ac:dyDescent="0.25">
      <c r="B3963"/>
      <c r="C3963"/>
      <c r="D3963"/>
      <c r="E3963"/>
      <c r="F3963"/>
      <c r="G3963"/>
      <c r="H3963"/>
      <c r="I3963"/>
      <c r="J3963"/>
      <c r="K3963" s="91"/>
      <c r="L3963" s="91"/>
      <c r="M3963" s="91"/>
      <c r="R3963"/>
      <c r="S3963"/>
      <c r="T3963"/>
      <c r="U3963"/>
      <c r="V3963"/>
      <c r="W3963"/>
      <c r="X3963"/>
      <c r="Y3963"/>
      <c r="Z3963"/>
      <c r="AA3963"/>
      <c r="AB3963"/>
      <c r="AC3963"/>
    </row>
    <row r="3964" spans="2:29" s="14" customFormat="1" x14ac:dyDescent="0.25">
      <c r="B3964"/>
      <c r="C3964"/>
      <c r="D3964"/>
      <c r="E3964"/>
      <c r="F3964"/>
      <c r="G3964"/>
      <c r="H3964"/>
      <c r="I3964"/>
      <c r="J3964"/>
      <c r="K3964" s="91"/>
      <c r="L3964" s="91"/>
      <c r="M3964" s="91"/>
      <c r="R3964"/>
      <c r="S3964"/>
      <c r="T3964"/>
      <c r="U3964"/>
      <c r="V3964"/>
      <c r="W3964"/>
      <c r="X3964"/>
      <c r="Y3964"/>
      <c r="Z3964"/>
      <c r="AA3964"/>
      <c r="AB3964"/>
      <c r="AC3964"/>
    </row>
    <row r="3965" spans="2:29" s="14" customFormat="1" x14ac:dyDescent="0.25">
      <c r="B3965"/>
      <c r="C3965"/>
      <c r="D3965"/>
      <c r="E3965"/>
      <c r="F3965"/>
      <c r="G3965"/>
      <c r="H3965"/>
      <c r="I3965"/>
      <c r="J3965"/>
      <c r="K3965" s="91"/>
      <c r="L3965" s="91"/>
      <c r="M3965" s="91"/>
      <c r="R3965"/>
      <c r="S3965"/>
      <c r="T3965"/>
      <c r="U3965"/>
      <c r="V3965"/>
      <c r="W3965"/>
      <c r="X3965"/>
      <c r="Y3965"/>
      <c r="Z3965"/>
      <c r="AA3965"/>
      <c r="AB3965"/>
      <c r="AC3965"/>
    </row>
    <row r="3966" spans="2:29" s="14" customFormat="1" x14ac:dyDescent="0.25">
      <c r="B3966"/>
      <c r="C3966"/>
      <c r="D3966"/>
      <c r="E3966"/>
      <c r="F3966"/>
      <c r="G3966"/>
      <c r="H3966"/>
      <c r="I3966"/>
      <c r="J3966"/>
      <c r="K3966" s="91"/>
      <c r="L3966" s="91"/>
      <c r="M3966" s="91"/>
      <c r="R3966"/>
      <c r="S3966"/>
      <c r="T3966"/>
      <c r="U3966"/>
      <c r="V3966"/>
      <c r="W3966"/>
      <c r="X3966"/>
      <c r="Y3966"/>
      <c r="Z3966"/>
      <c r="AA3966"/>
      <c r="AB3966"/>
      <c r="AC3966"/>
    </row>
    <row r="3967" spans="2:29" s="14" customFormat="1" x14ac:dyDescent="0.25">
      <c r="B3967"/>
      <c r="C3967"/>
      <c r="D3967"/>
      <c r="E3967"/>
      <c r="F3967"/>
      <c r="G3967"/>
      <c r="H3967"/>
      <c r="I3967"/>
      <c r="J3967"/>
      <c r="K3967" s="91"/>
      <c r="L3967" s="91"/>
      <c r="M3967" s="91"/>
      <c r="R3967"/>
      <c r="S3967"/>
      <c r="T3967"/>
      <c r="U3967"/>
      <c r="V3967"/>
      <c r="W3967"/>
      <c r="X3967"/>
      <c r="Y3967"/>
      <c r="Z3967"/>
      <c r="AA3967"/>
      <c r="AB3967"/>
      <c r="AC3967"/>
    </row>
    <row r="3968" spans="2:29" s="14" customFormat="1" x14ac:dyDescent="0.25">
      <c r="B3968"/>
      <c r="C3968"/>
      <c r="D3968"/>
      <c r="E3968"/>
      <c r="F3968"/>
      <c r="G3968"/>
      <c r="H3968"/>
      <c r="I3968"/>
      <c r="J3968"/>
      <c r="K3968" s="91"/>
      <c r="L3968" s="91"/>
      <c r="M3968" s="91"/>
      <c r="R3968"/>
      <c r="S3968"/>
      <c r="T3968"/>
      <c r="U3968"/>
      <c r="V3968"/>
      <c r="W3968"/>
      <c r="X3968"/>
      <c r="Y3968"/>
      <c r="Z3968"/>
      <c r="AA3968"/>
      <c r="AB3968"/>
      <c r="AC3968"/>
    </row>
    <row r="3969" spans="2:29" s="14" customFormat="1" x14ac:dyDescent="0.25">
      <c r="B3969"/>
      <c r="C3969"/>
      <c r="D3969"/>
      <c r="E3969"/>
      <c r="F3969"/>
      <c r="G3969"/>
      <c r="H3969"/>
      <c r="I3969"/>
      <c r="J3969"/>
      <c r="K3969" s="91"/>
      <c r="L3969" s="91"/>
      <c r="M3969" s="91"/>
      <c r="R3969"/>
      <c r="S3969"/>
      <c r="T3969"/>
      <c r="U3969"/>
      <c r="V3969"/>
      <c r="W3969"/>
      <c r="X3969"/>
      <c r="Y3969"/>
      <c r="Z3969"/>
      <c r="AA3969"/>
      <c r="AB3969"/>
      <c r="AC3969"/>
    </row>
    <row r="3970" spans="2:29" s="14" customFormat="1" x14ac:dyDescent="0.25">
      <c r="B3970"/>
      <c r="C3970"/>
      <c r="D3970"/>
      <c r="E3970"/>
      <c r="F3970"/>
      <c r="G3970"/>
      <c r="H3970"/>
      <c r="I3970"/>
      <c r="J3970"/>
      <c r="K3970" s="91"/>
      <c r="L3970" s="91"/>
      <c r="M3970" s="91"/>
      <c r="R3970"/>
      <c r="S3970"/>
      <c r="T3970"/>
      <c r="U3970"/>
      <c r="V3970"/>
      <c r="W3970"/>
      <c r="X3970"/>
      <c r="Y3970"/>
      <c r="Z3970"/>
      <c r="AA3970"/>
      <c r="AB3970"/>
      <c r="AC3970"/>
    </row>
    <row r="3971" spans="2:29" s="14" customFormat="1" x14ac:dyDescent="0.25">
      <c r="B3971"/>
      <c r="C3971"/>
      <c r="D3971"/>
      <c r="E3971"/>
      <c r="F3971"/>
      <c r="G3971"/>
      <c r="H3971"/>
      <c r="I3971"/>
      <c r="J3971"/>
      <c r="K3971" s="91"/>
      <c r="L3971" s="91"/>
      <c r="M3971" s="91"/>
      <c r="R3971"/>
      <c r="S3971"/>
      <c r="T3971"/>
      <c r="U3971"/>
      <c r="V3971"/>
      <c r="W3971"/>
      <c r="X3971"/>
      <c r="Y3971"/>
      <c r="Z3971"/>
      <c r="AA3971"/>
      <c r="AB3971"/>
      <c r="AC3971"/>
    </row>
    <row r="3972" spans="2:29" s="14" customFormat="1" x14ac:dyDescent="0.25">
      <c r="B3972"/>
      <c r="C3972"/>
      <c r="D3972"/>
      <c r="E3972"/>
      <c r="F3972"/>
      <c r="G3972"/>
      <c r="H3972"/>
      <c r="I3972"/>
      <c r="J3972"/>
      <c r="K3972" s="91"/>
      <c r="L3972" s="91"/>
      <c r="M3972" s="91"/>
      <c r="R3972"/>
      <c r="S3972"/>
      <c r="T3972"/>
      <c r="U3972"/>
      <c r="V3972"/>
      <c r="W3972"/>
      <c r="X3972"/>
      <c r="Y3972"/>
      <c r="Z3972"/>
      <c r="AA3972"/>
      <c r="AB3972"/>
      <c r="AC3972"/>
    </row>
    <row r="3973" spans="2:29" s="14" customFormat="1" x14ac:dyDescent="0.25">
      <c r="B3973"/>
      <c r="C3973"/>
      <c r="D3973"/>
      <c r="E3973"/>
      <c r="F3973"/>
      <c r="G3973"/>
      <c r="H3973"/>
      <c r="I3973"/>
      <c r="J3973"/>
      <c r="K3973" s="91"/>
      <c r="L3973" s="91"/>
      <c r="M3973" s="91"/>
      <c r="R3973"/>
      <c r="S3973"/>
      <c r="T3973"/>
      <c r="U3973"/>
      <c r="V3973"/>
      <c r="W3973"/>
      <c r="X3973"/>
      <c r="Y3973"/>
      <c r="Z3973"/>
      <c r="AA3973"/>
      <c r="AB3973"/>
      <c r="AC3973"/>
    </row>
    <row r="3974" spans="2:29" s="14" customFormat="1" x14ac:dyDescent="0.25">
      <c r="B3974"/>
      <c r="C3974"/>
      <c r="D3974"/>
      <c r="E3974"/>
      <c r="F3974"/>
      <c r="G3974"/>
      <c r="H3974"/>
      <c r="I3974"/>
      <c r="J3974"/>
      <c r="K3974" s="91"/>
      <c r="L3974" s="91"/>
      <c r="M3974" s="91"/>
      <c r="R3974"/>
      <c r="S3974"/>
      <c r="T3974"/>
      <c r="U3974"/>
      <c r="V3974"/>
      <c r="W3974"/>
      <c r="X3974"/>
      <c r="Y3974"/>
      <c r="Z3974"/>
      <c r="AA3974"/>
      <c r="AB3974"/>
      <c r="AC3974"/>
    </row>
    <row r="3975" spans="2:29" s="14" customFormat="1" x14ac:dyDescent="0.25">
      <c r="B3975"/>
      <c r="C3975"/>
      <c r="D3975"/>
      <c r="E3975"/>
      <c r="F3975"/>
      <c r="G3975"/>
      <c r="H3975"/>
      <c r="I3975"/>
      <c r="J3975"/>
      <c r="K3975" s="91"/>
      <c r="L3975" s="91"/>
      <c r="M3975" s="91"/>
      <c r="R3975"/>
      <c r="S3975"/>
      <c r="T3975"/>
      <c r="U3975"/>
      <c r="V3975"/>
      <c r="W3975"/>
      <c r="X3975"/>
      <c r="Y3975"/>
      <c r="Z3975"/>
      <c r="AA3975"/>
      <c r="AB3975"/>
      <c r="AC3975"/>
    </row>
    <row r="3976" spans="2:29" s="14" customFormat="1" x14ac:dyDescent="0.25">
      <c r="B3976"/>
      <c r="C3976"/>
      <c r="D3976"/>
      <c r="E3976"/>
      <c r="F3976"/>
      <c r="G3976"/>
      <c r="H3976"/>
      <c r="I3976"/>
      <c r="J3976"/>
      <c r="K3976" s="91"/>
      <c r="L3976" s="91"/>
      <c r="M3976" s="91"/>
      <c r="R3976"/>
      <c r="S3976"/>
      <c r="T3976"/>
      <c r="U3976"/>
      <c r="V3976"/>
      <c r="W3976"/>
      <c r="X3976"/>
      <c r="Y3976"/>
      <c r="Z3976"/>
      <c r="AA3976"/>
      <c r="AB3976"/>
      <c r="AC3976"/>
    </row>
    <row r="3977" spans="2:29" s="14" customFormat="1" x14ac:dyDescent="0.25">
      <c r="B3977"/>
      <c r="C3977"/>
      <c r="D3977"/>
      <c r="E3977"/>
      <c r="F3977"/>
      <c r="G3977"/>
      <c r="H3977"/>
      <c r="I3977"/>
      <c r="J3977"/>
      <c r="K3977" s="91"/>
      <c r="L3977" s="91"/>
      <c r="M3977" s="91"/>
      <c r="R3977"/>
      <c r="S3977"/>
      <c r="T3977"/>
      <c r="U3977"/>
      <c r="V3977"/>
      <c r="W3977"/>
      <c r="X3977"/>
      <c r="Y3977"/>
      <c r="Z3977"/>
      <c r="AA3977"/>
      <c r="AB3977"/>
      <c r="AC3977"/>
    </row>
    <row r="3978" spans="2:29" s="14" customFormat="1" x14ac:dyDescent="0.25">
      <c r="B3978"/>
      <c r="C3978"/>
      <c r="D3978"/>
      <c r="E3978"/>
      <c r="F3978"/>
      <c r="G3978"/>
      <c r="H3978"/>
      <c r="I3978"/>
      <c r="J3978"/>
      <c r="K3978" s="91"/>
      <c r="L3978" s="91"/>
      <c r="M3978" s="91"/>
      <c r="R3978"/>
      <c r="S3978"/>
      <c r="T3978"/>
      <c r="U3978"/>
      <c r="V3978"/>
      <c r="W3978"/>
      <c r="X3978"/>
      <c r="Y3978"/>
      <c r="Z3978"/>
      <c r="AA3978"/>
      <c r="AB3978"/>
      <c r="AC3978"/>
    </row>
    <row r="3979" spans="2:29" s="14" customFormat="1" x14ac:dyDescent="0.25">
      <c r="B3979"/>
      <c r="C3979"/>
      <c r="D3979"/>
      <c r="E3979"/>
      <c r="F3979"/>
      <c r="G3979"/>
      <c r="H3979"/>
      <c r="I3979"/>
      <c r="J3979"/>
      <c r="K3979" s="91"/>
      <c r="L3979" s="91"/>
      <c r="M3979" s="91"/>
      <c r="R3979"/>
      <c r="S3979"/>
      <c r="T3979"/>
      <c r="U3979"/>
      <c r="V3979"/>
      <c r="W3979"/>
      <c r="X3979"/>
      <c r="Y3979"/>
      <c r="Z3979"/>
      <c r="AA3979"/>
      <c r="AB3979"/>
      <c r="AC3979"/>
    </row>
    <row r="3980" spans="2:29" s="14" customFormat="1" x14ac:dyDescent="0.25">
      <c r="B3980"/>
      <c r="C3980"/>
      <c r="D3980"/>
      <c r="E3980"/>
      <c r="F3980"/>
      <c r="G3980"/>
      <c r="H3980"/>
      <c r="I3980"/>
      <c r="J3980"/>
      <c r="K3980" s="91"/>
      <c r="L3980" s="91"/>
      <c r="M3980" s="91"/>
      <c r="R3980"/>
      <c r="S3980"/>
      <c r="T3980"/>
      <c r="U3980"/>
      <c r="V3980"/>
      <c r="W3980"/>
      <c r="X3980"/>
      <c r="Y3980"/>
      <c r="Z3980"/>
      <c r="AA3980"/>
      <c r="AB3980"/>
      <c r="AC3980"/>
    </row>
    <row r="3981" spans="2:29" s="14" customFormat="1" x14ac:dyDescent="0.25">
      <c r="B3981"/>
      <c r="C3981"/>
      <c r="D3981"/>
      <c r="E3981"/>
      <c r="F3981"/>
      <c r="G3981"/>
      <c r="H3981"/>
      <c r="I3981"/>
      <c r="J3981"/>
      <c r="K3981" s="91"/>
      <c r="L3981" s="91"/>
      <c r="M3981" s="91"/>
      <c r="R3981"/>
      <c r="S3981"/>
      <c r="T3981"/>
      <c r="U3981"/>
      <c r="V3981"/>
      <c r="W3981"/>
      <c r="X3981"/>
      <c r="Y3981"/>
      <c r="Z3981"/>
      <c r="AA3981"/>
      <c r="AB3981"/>
      <c r="AC3981"/>
    </row>
    <row r="3982" spans="2:29" s="14" customFormat="1" x14ac:dyDescent="0.25">
      <c r="B3982"/>
      <c r="C3982"/>
      <c r="D3982"/>
      <c r="E3982"/>
      <c r="F3982"/>
      <c r="G3982"/>
      <c r="H3982"/>
      <c r="I3982"/>
      <c r="J3982"/>
      <c r="K3982" s="91"/>
      <c r="L3982" s="91"/>
      <c r="M3982" s="91"/>
      <c r="R3982"/>
      <c r="S3982"/>
      <c r="T3982"/>
      <c r="U3982"/>
      <c r="V3982"/>
      <c r="W3982"/>
      <c r="X3982"/>
      <c r="Y3982"/>
      <c r="Z3982"/>
      <c r="AA3982"/>
      <c r="AB3982"/>
      <c r="AC3982"/>
    </row>
    <row r="3983" spans="2:29" s="14" customFormat="1" x14ac:dyDescent="0.25">
      <c r="B3983"/>
      <c r="C3983"/>
      <c r="D3983"/>
      <c r="E3983"/>
      <c r="F3983"/>
      <c r="G3983"/>
      <c r="H3983"/>
      <c r="I3983"/>
      <c r="J3983"/>
      <c r="K3983" s="91"/>
      <c r="L3983" s="91"/>
      <c r="M3983" s="91"/>
      <c r="R3983"/>
      <c r="S3983"/>
      <c r="T3983"/>
      <c r="U3983"/>
      <c r="V3983"/>
      <c r="W3983"/>
      <c r="X3983"/>
      <c r="Y3983"/>
      <c r="Z3983"/>
      <c r="AA3983"/>
      <c r="AB3983"/>
      <c r="AC3983"/>
    </row>
    <row r="3984" spans="2:29" s="14" customFormat="1" x14ac:dyDescent="0.25">
      <c r="B3984"/>
      <c r="C3984"/>
      <c r="D3984"/>
      <c r="E3984"/>
      <c r="F3984"/>
      <c r="G3984"/>
      <c r="H3984"/>
      <c r="I3984"/>
      <c r="J3984"/>
      <c r="K3984" s="91"/>
      <c r="L3984" s="91"/>
      <c r="M3984" s="91"/>
      <c r="R3984"/>
      <c r="S3984"/>
      <c r="T3984"/>
      <c r="U3984"/>
      <c r="V3984"/>
      <c r="W3984"/>
      <c r="X3984"/>
      <c r="Y3984"/>
      <c r="Z3984"/>
      <c r="AA3984"/>
      <c r="AB3984"/>
      <c r="AC3984"/>
    </row>
    <row r="3985" spans="2:29" s="14" customFormat="1" x14ac:dyDescent="0.25">
      <c r="B3985"/>
      <c r="C3985"/>
      <c r="D3985"/>
      <c r="E3985"/>
      <c r="F3985"/>
      <c r="G3985"/>
      <c r="H3985"/>
      <c r="I3985"/>
      <c r="J3985"/>
      <c r="K3985" s="91"/>
      <c r="L3985" s="91"/>
      <c r="M3985" s="91"/>
      <c r="R3985"/>
      <c r="S3985"/>
      <c r="T3985"/>
      <c r="U3985"/>
      <c r="V3985"/>
      <c r="W3985"/>
      <c r="X3985"/>
      <c r="Y3985"/>
      <c r="Z3985"/>
      <c r="AA3985"/>
      <c r="AB3985"/>
      <c r="AC3985"/>
    </row>
    <row r="3986" spans="2:29" s="14" customFormat="1" x14ac:dyDescent="0.25">
      <c r="B3986"/>
      <c r="C3986"/>
      <c r="D3986"/>
      <c r="E3986"/>
      <c r="F3986"/>
      <c r="G3986"/>
      <c r="H3986"/>
      <c r="I3986"/>
      <c r="J3986"/>
      <c r="K3986" s="91"/>
      <c r="L3986" s="91"/>
      <c r="M3986" s="91"/>
      <c r="R3986"/>
      <c r="S3986"/>
      <c r="T3986"/>
      <c r="U3986"/>
      <c r="V3986"/>
      <c r="W3986"/>
      <c r="X3986"/>
      <c r="Y3986"/>
      <c r="Z3986"/>
      <c r="AA3986"/>
      <c r="AB3986"/>
      <c r="AC3986"/>
    </row>
    <row r="3987" spans="2:29" s="14" customFormat="1" x14ac:dyDescent="0.25">
      <c r="B3987"/>
      <c r="C3987"/>
      <c r="D3987"/>
      <c r="E3987"/>
      <c r="F3987"/>
      <c r="G3987"/>
      <c r="H3987"/>
      <c r="I3987"/>
      <c r="J3987"/>
      <c r="K3987" s="91"/>
      <c r="L3987" s="91"/>
      <c r="M3987" s="91"/>
      <c r="R3987"/>
      <c r="S3987"/>
      <c r="T3987"/>
      <c r="U3987"/>
      <c r="V3987"/>
      <c r="W3987"/>
      <c r="X3987"/>
      <c r="Y3987"/>
      <c r="Z3987"/>
      <c r="AA3987"/>
      <c r="AB3987"/>
      <c r="AC3987"/>
    </row>
    <row r="3988" spans="2:29" s="14" customFormat="1" x14ac:dyDescent="0.25">
      <c r="B3988"/>
      <c r="C3988"/>
      <c r="D3988"/>
      <c r="E3988"/>
      <c r="F3988"/>
      <c r="G3988"/>
      <c r="H3988"/>
      <c r="I3988"/>
      <c r="J3988"/>
      <c r="K3988" s="91"/>
      <c r="L3988" s="91"/>
      <c r="M3988" s="91"/>
      <c r="R3988"/>
      <c r="S3988"/>
      <c r="T3988"/>
      <c r="U3988"/>
      <c r="V3988"/>
      <c r="W3988"/>
      <c r="X3988"/>
      <c r="Y3988"/>
      <c r="Z3988"/>
      <c r="AA3988"/>
      <c r="AB3988"/>
      <c r="AC3988"/>
    </row>
    <row r="3989" spans="2:29" s="14" customFormat="1" x14ac:dyDescent="0.25">
      <c r="B3989"/>
      <c r="C3989"/>
      <c r="D3989"/>
      <c r="E3989"/>
      <c r="F3989"/>
      <c r="G3989"/>
      <c r="H3989"/>
      <c r="I3989"/>
      <c r="J3989"/>
      <c r="K3989" s="91"/>
      <c r="L3989" s="91"/>
      <c r="M3989" s="91"/>
      <c r="R3989"/>
      <c r="S3989"/>
      <c r="T3989"/>
      <c r="U3989"/>
      <c r="V3989"/>
      <c r="W3989"/>
      <c r="X3989"/>
      <c r="Y3989"/>
      <c r="Z3989"/>
      <c r="AA3989"/>
      <c r="AB3989"/>
      <c r="AC3989"/>
    </row>
    <row r="3990" spans="2:29" s="14" customFormat="1" x14ac:dyDescent="0.25">
      <c r="B3990"/>
      <c r="C3990"/>
      <c r="D3990"/>
      <c r="E3990"/>
      <c r="F3990"/>
      <c r="G3990"/>
      <c r="H3990"/>
      <c r="I3990"/>
      <c r="J3990"/>
      <c r="K3990" s="91"/>
      <c r="L3990" s="91"/>
      <c r="M3990" s="91"/>
      <c r="R3990"/>
      <c r="S3990"/>
      <c r="T3990"/>
      <c r="U3990"/>
      <c r="V3990"/>
      <c r="W3990"/>
      <c r="X3990"/>
      <c r="Y3990"/>
      <c r="Z3990"/>
      <c r="AA3990"/>
      <c r="AB3990"/>
      <c r="AC3990"/>
    </row>
    <row r="3991" spans="2:29" s="14" customFormat="1" x14ac:dyDescent="0.25">
      <c r="B3991"/>
      <c r="C3991"/>
      <c r="D3991"/>
      <c r="E3991"/>
      <c r="F3991"/>
      <c r="G3991"/>
      <c r="H3991"/>
      <c r="I3991"/>
      <c r="J3991"/>
      <c r="K3991" s="91"/>
      <c r="L3991" s="91"/>
      <c r="M3991" s="91"/>
      <c r="R3991"/>
      <c r="S3991"/>
      <c r="T3991"/>
      <c r="U3991"/>
      <c r="V3991"/>
      <c r="W3991"/>
      <c r="X3991"/>
      <c r="Y3991"/>
      <c r="Z3991"/>
      <c r="AA3991"/>
      <c r="AB3991"/>
      <c r="AC3991"/>
    </row>
    <row r="3992" spans="2:29" s="14" customFormat="1" x14ac:dyDescent="0.25">
      <c r="B3992"/>
      <c r="C3992"/>
      <c r="D3992"/>
      <c r="E3992"/>
      <c r="F3992"/>
      <c r="G3992"/>
      <c r="H3992"/>
      <c r="I3992"/>
      <c r="J3992"/>
      <c r="K3992" s="91"/>
      <c r="L3992" s="91"/>
      <c r="M3992" s="91"/>
      <c r="R3992"/>
      <c r="S3992"/>
      <c r="T3992"/>
      <c r="U3992"/>
      <c r="V3992"/>
      <c r="W3992"/>
      <c r="X3992"/>
      <c r="Y3992"/>
      <c r="Z3992"/>
      <c r="AA3992"/>
      <c r="AB3992"/>
      <c r="AC3992"/>
    </row>
    <row r="3993" spans="2:29" s="14" customFormat="1" x14ac:dyDescent="0.25">
      <c r="B3993"/>
      <c r="C3993"/>
      <c r="D3993"/>
      <c r="E3993"/>
      <c r="F3993"/>
      <c r="G3993"/>
      <c r="H3993"/>
      <c r="I3993"/>
      <c r="J3993"/>
      <c r="K3993" s="91"/>
      <c r="L3993" s="91"/>
      <c r="M3993" s="91"/>
      <c r="R3993"/>
      <c r="S3993"/>
      <c r="T3993"/>
      <c r="U3993"/>
      <c r="V3993"/>
      <c r="W3993"/>
      <c r="X3993"/>
      <c r="Y3993"/>
      <c r="Z3993"/>
      <c r="AA3993"/>
      <c r="AB3993"/>
      <c r="AC3993"/>
    </row>
    <row r="3994" spans="2:29" s="14" customFormat="1" x14ac:dyDescent="0.25">
      <c r="B3994"/>
      <c r="C3994"/>
      <c r="D3994"/>
      <c r="E3994"/>
      <c r="F3994"/>
      <c r="G3994"/>
      <c r="H3994"/>
      <c r="I3994"/>
      <c r="J3994"/>
      <c r="K3994" s="91"/>
      <c r="L3994" s="91"/>
      <c r="M3994" s="91"/>
      <c r="R3994"/>
      <c r="S3994"/>
      <c r="T3994"/>
      <c r="U3994"/>
      <c r="V3994"/>
      <c r="W3994"/>
      <c r="X3994"/>
      <c r="Y3994"/>
      <c r="Z3994"/>
      <c r="AA3994"/>
      <c r="AB3994"/>
      <c r="AC3994"/>
    </row>
    <row r="3995" spans="2:29" s="14" customFormat="1" x14ac:dyDescent="0.25">
      <c r="B3995"/>
      <c r="C3995"/>
      <c r="D3995"/>
      <c r="E3995"/>
      <c r="F3995"/>
      <c r="G3995"/>
      <c r="H3995"/>
      <c r="I3995"/>
      <c r="J3995"/>
      <c r="K3995" s="91"/>
      <c r="L3995" s="91"/>
      <c r="M3995" s="91"/>
      <c r="R3995"/>
      <c r="S3995"/>
      <c r="T3995"/>
      <c r="U3995"/>
      <c r="V3995"/>
      <c r="W3995"/>
      <c r="X3995"/>
      <c r="Y3995"/>
      <c r="Z3995"/>
      <c r="AA3995"/>
      <c r="AB3995"/>
      <c r="AC3995"/>
    </row>
    <row r="3996" spans="2:29" s="14" customFormat="1" x14ac:dyDescent="0.25">
      <c r="B3996"/>
      <c r="C3996"/>
      <c r="D3996"/>
      <c r="E3996"/>
      <c r="F3996"/>
      <c r="G3996"/>
      <c r="H3996"/>
      <c r="I3996"/>
      <c r="J3996"/>
      <c r="K3996" s="91"/>
      <c r="L3996" s="91"/>
      <c r="M3996" s="91"/>
      <c r="R3996"/>
      <c r="S3996"/>
      <c r="T3996"/>
      <c r="U3996"/>
      <c r="V3996"/>
      <c r="W3996"/>
      <c r="X3996"/>
      <c r="Y3996"/>
      <c r="Z3996"/>
      <c r="AA3996"/>
      <c r="AB3996"/>
      <c r="AC3996"/>
    </row>
    <row r="3997" spans="2:29" s="14" customFormat="1" x14ac:dyDescent="0.25">
      <c r="B3997"/>
      <c r="C3997"/>
      <c r="D3997"/>
      <c r="E3997"/>
      <c r="F3997"/>
      <c r="G3997"/>
      <c r="H3997"/>
      <c r="I3997"/>
      <c r="J3997"/>
      <c r="K3997" s="91"/>
      <c r="L3997" s="91"/>
      <c r="M3997" s="91"/>
      <c r="R3997"/>
      <c r="S3997"/>
      <c r="T3997"/>
      <c r="U3997"/>
      <c r="V3997"/>
      <c r="W3997"/>
      <c r="X3997"/>
      <c r="Y3997"/>
      <c r="Z3997"/>
      <c r="AA3997"/>
      <c r="AB3997"/>
      <c r="AC3997"/>
    </row>
    <row r="3998" spans="2:29" s="14" customFormat="1" x14ac:dyDescent="0.25">
      <c r="B3998"/>
      <c r="C3998"/>
      <c r="D3998"/>
      <c r="E3998"/>
      <c r="F3998"/>
      <c r="G3998"/>
      <c r="H3998"/>
      <c r="I3998"/>
      <c r="J3998"/>
      <c r="K3998" s="91"/>
      <c r="L3998" s="91"/>
      <c r="M3998" s="91"/>
      <c r="R3998"/>
      <c r="S3998"/>
      <c r="T3998"/>
      <c r="U3998"/>
      <c r="V3998"/>
      <c r="W3998"/>
      <c r="X3998"/>
      <c r="Y3998"/>
      <c r="Z3998"/>
      <c r="AA3998"/>
      <c r="AB3998"/>
      <c r="AC3998"/>
    </row>
    <row r="3999" spans="2:29" s="14" customFormat="1" x14ac:dyDescent="0.25">
      <c r="B3999"/>
      <c r="C3999"/>
      <c r="D3999"/>
      <c r="E3999"/>
      <c r="F3999"/>
      <c r="G3999"/>
      <c r="H3999"/>
      <c r="I3999"/>
      <c r="J3999"/>
      <c r="K3999" s="91"/>
      <c r="L3999" s="91"/>
      <c r="M3999" s="91"/>
      <c r="R3999"/>
      <c r="S3999"/>
      <c r="T3999"/>
      <c r="U3999"/>
      <c r="V3999"/>
      <c r="W3999"/>
      <c r="X3999"/>
      <c r="Y3999"/>
      <c r="Z3999"/>
      <c r="AA3999"/>
      <c r="AB3999"/>
      <c r="AC3999"/>
    </row>
    <row r="4000" spans="2:29" s="14" customFormat="1" x14ac:dyDescent="0.25">
      <c r="B4000"/>
      <c r="C4000"/>
      <c r="D4000"/>
      <c r="E4000"/>
      <c r="F4000"/>
      <c r="G4000"/>
      <c r="H4000"/>
      <c r="I4000"/>
      <c r="J4000"/>
      <c r="K4000" s="91"/>
      <c r="L4000" s="91"/>
      <c r="M4000" s="91"/>
      <c r="R4000"/>
      <c r="S4000"/>
      <c r="T4000"/>
      <c r="U4000"/>
      <c r="V4000"/>
      <c r="W4000"/>
      <c r="X4000"/>
      <c r="Y4000"/>
      <c r="Z4000"/>
      <c r="AA4000"/>
      <c r="AB4000"/>
      <c r="AC4000"/>
    </row>
    <row r="4001" spans="2:29" s="14" customFormat="1" x14ac:dyDescent="0.25">
      <c r="B4001"/>
      <c r="C4001"/>
      <c r="D4001"/>
      <c r="E4001"/>
      <c r="F4001"/>
      <c r="G4001"/>
      <c r="H4001"/>
      <c r="I4001"/>
      <c r="J4001"/>
      <c r="K4001" s="91"/>
      <c r="L4001" s="91"/>
      <c r="M4001" s="91"/>
      <c r="R4001"/>
      <c r="S4001"/>
      <c r="T4001"/>
      <c r="U4001"/>
      <c r="V4001"/>
      <c r="W4001"/>
      <c r="X4001"/>
      <c r="Y4001"/>
      <c r="Z4001"/>
      <c r="AA4001"/>
      <c r="AB4001"/>
      <c r="AC4001"/>
    </row>
    <row r="4002" spans="2:29" s="14" customFormat="1" x14ac:dyDescent="0.25">
      <c r="B4002"/>
      <c r="C4002"/>
      <c r="D4002"/>
      <c r="E4002"/>
      <c r="F4002"/>
      <c r="G4002"/>
      <c r="H4002"/>
      <c r="I4002"/>
      <c r="J4002"/>
      <c r="K4002" s="91"/>
      <c r="L4002" s="91"/>
      <c r="M4002" s="91"/>
      <c r="R4002"/>
      <c r="S4002"/>
      <c r="T4002"/>
      <c r="U4002"/>
      <c r="V4002"/>
      <c r="W4002"/>
      <c r="X4002"/>
      <c r="Y4002"/>
      <c r="Z4002"/>
      <c r="AA4002"/>
      <c r="AB4002"/>
      <c r="AC4002"/>
    </row>
    <row r="4003" spans="2:29" s="14" customFormat="1" x14ac:dyDescent="0.25">
      <c r="B4003"/>
      <c r="C4003"/>
      <c r="D4003"/>
      <c r="E4003"/>
      <c r="F4003"/>
      <c r="G4003"/>
      <c r="H4003"/>
      <c r="I4003"/>
      <c r="J4003"/>
      <c r="K4003" s="91"/>
      <c r="L4003" s="91"/>
      <c r="M4003" s="91"/>
      <c r="R4003"/>
      <c r="S4003"/>
      <c r="T4003"/>
      <c r="U4003"/>
      <c r="V4003"/>
      <c r="W4003"/>
      <c r="X4003"/>
      <c r="Y4003"/>
      <c r="Z4003"/>
      <c r="AA4003"/>
      <c r="AB4003"/>
      <c r="AC4003"/>
    </row>
    <row r="4004" spans="2:29" s="14" customFormat="1" x14ac:dyDescent="0.25">
      <c r="B4004"/>
      <c r="C4004"/>
      <c r="D4004"/>
      <c r="E4004"/>
      <c r="F4004"/>
      <c r="G4004"/>
      <c r="H4004"/>
      <c r="I4004"/>
      <c r="J4004"/>
      <c r="K4004" s="91"/>
      <c r="L4004" s="91"/>
      <c r="M4004" s="91"/>
      <c r="R4004"/>
      <c r="S4004"/>
      <c r="T4004"/>
      <c r="U4004"/>
      <c r="V4004"/>
      <c r="W4004"/>
      <c r="X4004"/>
      <c r="Y4004"/>
      <c r="Z4004"/>
      <c r="AA4004"/>
      <c r="AB4004"/>
      <c r="AC4004"/>
    </row>
    <row r="4005" spans="2:29" s="14" customFormat="1" x14ac:dyDescent="0.25">
      <c r="B4005"/>
      <c r="C4005"/>
      <c r="D4005"/>
      <c r="E4005"/>
      <c r="F4005"/>
      <c r="G4005"/>
      <c r="H4005"/>
      <c r="I4005"/>
      <c r="J4005"/>
      <c r="K4005" s="91"/>
      <c r="L4005" s="91"/>
      <c r="M4005" s="91"/>
      <c r="R4005"/>
      <c r="S4005"/>
      <c r="T4005"/>
      <c r="U4005"/>
      <c r="V4005"/>
      <c r="W4005"/>
      <c r="X4005"/>
      <c r="Y4005"/>
      <c r="Z4005"/>
      <c r="AA4005"/>
      <c r="AB4005"/>
      <c r="AC4005"/>
    </row>
    <row r="4006" spans="2:29" s="14" customFormat="1" x14ac:dyDescent="0.25">
      <c r="B4006"/>
      <c r="C4006"/>
      <c r="D4006"/>
      <c r="E4006"/>
      <c r="F4006"/>
      <c r="G4006"/>
      <c r="H4006"/>
      <c r="I4006"/>
      <c r="J4006"/>
      <c r="K4006" s="91"/>
      <c r="L4006" s="91"/>
      <c r="M4006" s="91"/>
      <c r="R4006"/>
      <c r="S4006"/>
      <c r="T4006"/>
      <c r="U4006"/>
      <c r="V4006"/>
      <c r="W4006"/>
      <c r="X4006"/>
      <c r="Y4006"/>
      <c r="Z4006"/>
      <c r="AA4006"/>
      <c r="AB4006"/>
      <c r="AC4006"/>
    </row>
    <row r="4007" spans="2:29" s="14" customFormat="1" x14ac:dyDescent="0.25">
      <c r="B4007"/>
      <c r="C4007"/>
      <c r="D4007"/>
      <c r="E4007"/>
      <c r="F4007"/>
      <c r="G4007"/>
      <c r="H4007"/>
      <c r="I4007"/>
      <c r="J4007"/>
      <c r="K4007" s="91"/>
      <c r="L4007" s="91"/>
      <c r="M4007" s="91"/>
      <c r="R4007"/>
      <c r="S4007"/>
      <c r="T4007"/>
      <c r="U4007"/>
      <c r="V4007"/>
      <c r="W4007"/>
      <c r="X4007"/>
      <c r="Y4007"/>
      <c r="Z4007"/>
      <c r="AA4007"/>
      <c r="AB4007"/>
      <c r="AC4007"/>
    </row>
    <row r="4008" spans="2:29" s="14" customFormat="1" x14ac:dyDescent="0.25">
      <c r="B4008"/>
      <c r="C4008"/>
      <c r="D4008"/>
      <c r="E4008"/>
      <c r="F4008"/>
      <c r="G4008"/>
      <c r="H4008"/>
      <c r="I4008"/>
      <c r="J4008"/>
      <c r="K4008" s="91"/>
      <c r="L4008" s="91"/>
      <c r="M4008" s="91"/>
      <c r="R4008"/>
      <c r="S4008"/>
      <c r="T4008"/>
      <c r="U4008"/>
      <c r="V4008"/>
      <c r="W4008"/>
      <c r="X4008"/>
      <c r="Y4008"/>
      <c r="Z4008"/>
      <c r="AA4008"/>
      <c r="AB4008"/>
      <c r="AC4008"/>
    </row>
    <row r="4009" spans="2:29" s="14" customFormat="1" x14ac:dyDescent="0.25">
      <c r="B4009"/>
      <c r="C4009"/>
      <c r="D4009"/>
      <c r="E4009"/>
      <c r="F4009"/>
      <c r="G4009"/>
      <c r="H4009"/>
      <c r="I4009"/>
      <c r="J4009"/>
      <c r="K4009" s="91"/>
      <c r="L4009" s="91"/>
      <c r="M4009" s="91"/>
      <c r="R4009"/>
      <c r="S4009"/>
      <c r="T4009"/>
      <c r="U4009"/>
      <c r="V4009"/>
      <c r="W4009"/>
      <c r="X4009"/>
      <c r="Y4009"/>
      <c r="Z4009"/>
      <c r="AA4009"/>
      <c r="AB4009"/>
      <c r="AC4009"/>
    </row>
    <row r="4010" spans="2:29" s="14" customFormat="1" x14ac:dyDescent="0.25">
      <c r="B4010"/>
      <c r="C4010"/>
      <c r="D4010"/>
      <c r="E4010"/>
      <c r="F4010"/>
      <c r="G4010"/>
      <c r="H4010"/>
      <c r="I4010"/>
      <c r="J4010"/>
      <c r="K4010" s="91"/>
      <c r="L4010" s="91"/>
      <c r="M4010" s="91"/>
      <c r="R4010"/>
      <c r="S4010"/>
      <c r="T4010"/>
      <c r="U4010"/>
      <c r="V4010"/>
      <c r="W4010"/>
      <c r="X4010"/>
      <c r="Y4010"/>
      <c r="Z4010"/>
      <c r="AA4010"/>
      <c r="AB4010"/>
      <c r="AC4010"/>
    </row>
    <row r="4011" spans="2:29" s="14" customFormat="1" x14ac:dyDescent="0.25">
      <c r="B4011"/>
      <c r="C4011"/>
      <c r="D4011"/>
      <c r="E4011"/>
      <c r="F4011"/>
      <c r="G4011"/>
      <c r="H4011"/>
      <c r="I4011"/>
      <c r="J4011"/>
      <c r="K4011" s="91"/>
      <c r="L4011" s="91"/>
      <c r="M4011" s="91"/>
      <c r="R4011"/>
      <c r="S4011"/>
      <c r="T4011"/>
      <c r="U4011"/>
      <c r="V4011"/>
      <c r="W4011"/>
      <c r="X4011"/>
      <c r="Y4011"/>
      <c r="Z4011"/>
      <c r="AA4011"/>
      <c r="AB4011"/>
      <c r="AC4011"/>
    </row>
    <row r="4012" spans="2:29" s="14" customFormat="1" x14ac:dyDescent="0.25">
      <c r="B4012"/>
      <c r="C4012"/>
      <c r="D4012"/>
      <c r="E4012"/>
      <c r="F4012"/>
      <c r="G4012"/>
      <c r="H4012"/>
      <c r="I4012"/>
      <c r="J4012"/>
      <c r="K4012" s="91"/>
      <c r="L4012" s="91"/>
      <c r="M4012" s="91"/>
      <c r="R4012"/>
      <c r="S4012"/>
      <c r="T4012"/>
      <c r="U4012"/>
      <c r="V4012"/>
      <c r="W4012"/>
      <c r="X4012"/>
      <c r="Y4012"/>
      <c r="Z4012"/>
      <c r="AA4012"/>
      <c r="AB4012"/>
      <c r="AC4012"/>
    </row>
    <row r="4013" spans="2:29" s="14" customFormat="1" x14ac:dyDescent="0.25">
      <c r="B4013"/>
      <c r="C4013"/>
      <c r="D4013"/>
      <c r="E4013"/>
      <c r="F4013"/>
      <c r="G4013"/>
      <c r="H4013"/>
      <c r="I4013"/>
      <c r="J4013"/>
      <c r="K4013" s="91"/>
      <c r="L4013" s="91"/>
      <c r="M4013" s="91"/>
      <c r="R4013"/>
      <c r="S4013"/>
      <c r="T4013"/>
      <c r="U4013"/>
      <c r="V4013"/>
      <c r="W4013"/>
      <c r="X4013"/>
      <c r="Y4013"/>
      <c r="Z4013"/>
      <c r="AA4013"/>
      <c r="AB4013"/>
      <c r="AC4013"/>
    </row>
    <row r="4014" spans="2:29" s="14" customFormat="1" x14ac:dyDescent="0.25">
      <c r="B4014"/>
      <c r="C4014"/>
      <c r="D4014"/>
      <c r="E4014"/>
      <c r="F4014"/>
      <c r="G4014"/>
      <c r="H4014"/>
      <c r="I4014"/>
      <c r="J4014"/>
      <c r="K4014" s="91"/>
      <c r="L4014" s="91"/>
      <c r="M4014" s="91"/>
      <c r="R4014"/>
      <c r="S4014"/>
      <c r="T4014"/>
      <c r="U4014"/>
      <c r="V4014"/>
      <c r="W4014"/>
      <c r="X4014"/>
      <c r="Y4014"/>
      <c r="Z4014"/>
      <c r="AA4014"/>
      <c r="AB4014"/>
      <c r="AC4014"/>
    </row>
    <row r="4015" spans="2:29" s="14" customFormat="1" x14ac:dyDescent="0.25">
      <c r="B4015"/>
      <c r="C4015"/>
      <c r="D4015"/>
      <c r="E4015"/>
      <c r="F4015"/>
      <c r="G4015"/>
      <c r="H4015"/>
      <c r="I4015"/>
      <c r="J4015"/>
      <c r="K4015" s="91"/>
      <c r="L4015" s="91"/>
      <c r="M4015" s="91"/>
      <c r="R4015"/>
      <c r="S4015"/>
      <c r="T4015"/>
      <c r="U4015"/>
      <c r="V4015"/>
      <c r="W4015"/>
      <c r="X4015"/>
      <c r="Y4015"/>
      <c r="Z4015"/>
      <c r="AA4015"/>
      <c r="AB4015"/>
      <c r="AC4015"/>
    </row>
    <row r="4016" spans="2:29" s="14" customFormat="1" x14ac:dyDescent="0.25">
      <c r="B4016"/>
      <c r="C4016"/>
      <c r="D4016"/>
      <c r="E4016"/>
      <c r="F4016"/>
      <c r="G4016"/>
      <c r="H4016"/>
      <c r="I4016"/>
      <c r="J4016"/>
      <c r="K4016" s="91"/>
      <c r="L4016" s="91"/>
      <c r="M4016" s="91"/>
      <c r="R4016"/>
      <c r="S4016"/>
      <c r="T4016"/>
      <c r="U4016"/>
      <c r="V4016"/>
      <c r="W4016"/>
      <c r="X4016"/>
      <c r="Y4016"/>
      <c r="Z4016"/>
      <c r="AA4016"/>
      <c r="AB4016"/>
      <c r="AC4016"/>
    </row>
    <row r="4017" spans="2:29" s="14" customFormat="1" x14ac:dyDescent="0.25">
      <c r="B4017"/>
      <c r="C4017"/>
      <c r="D4017"/>
      <c r="E4017"/>
      <c r="F4017"/>
      <c r="G4017"/>
      <c r="H4017"/>
      <c r="I4017"/>
      <c r="J4017"/>
      <c r="K4017" s="91"/>
      <c r="L4017" s="91"/>
      <c r="M4017" s="91"/>
      <c r="R4017"/>
      <c r="S4017"/>
      <c r="T4017"/>
      <c r="U4017"/>
      <c r="V4017"/>
      <c r="W4017"/>
      <c r="X4017"/>
      <c r="Y4017"/>
      <c r="Z4017"/>
      <c r="AA4017"/>
      <c r="AB4017"/>
      <c r="AC4017"/>
    </row>
    <row r="4018" spans="2:29" s="14" customFormat="1" x14ac:dyDescent="0.25">
      <c r="B4018"/>
      <c r="C4018"/>
      <c r="D4018"/>
      <c r="E4018"/>
      <c r="F4018"/>
      <c r="G4018"/>
      <c r="H4018"/>
      <c r="I4018"/>
      <c r="J4018"/>
      <c r="K4018" s="91"/>
      <c r="L4018" s="91"/>
      <c r="M4018" s="91"/>
      <c r="R4018"/>
      <c r="S4018"/>
      <c r="T4018"/>
      <c r="U4018"/>
      <c r="V4018"/>
      <c r="W4018"/>
      <c r="X4018"/>
      <c r="Y4018"/>
      <c r="Z4018"/>
      <c r="AA4018"/>
      <c r="AB4018"/>
      <c r="AC4018"/>
    </row>
    <row r="4019" spans="2:29" s="14" customFormat="1" x14ac:dyDescent="0.25">
      <c r="B4019"/>
      <c r="C4019"/>
      <c r="D4019"/>
      <c r="E4019"/>
      <c r="F4019"/>
      <c r="G4019"/>
      <c r="H4019"/>
      <c r="I4019"/>
      <c r="J4019"/>
      <c r="K4019" s="91"/>
      <c r="L4019" s="91"/>
      <c r="M4019" s="91"/>
      <c r="R4019"/>
      <c r="S4019"/>
      <c r="T4019"/>
      <c r="U4019"/>
      <c r="V4019"/>
      <c r="W4019"/>
      <c r="X4019"/>
      <c r="Y4019"/>
      <c r="Z4019"/>
      <c r="AA4019"/>
      <c r="AB4019"/>
      <c r="AC4019"/>
    </row>
    <row r="4020" spans="2:29" s="14" customFormat="1" x14ac:dyDescent="0.25">
      <c r="B4020"/>
      <c r="C4020"/>
      <c r="D4020"/>
      <c r="E4020"/>
      <c r="F4020"/>
      <c r="G4020"/>
      <c r="H4020"/>
      <c r="I4020"/>
      <c r="J4020"/>
      <c r="K4020" s="91"/>
      <c r="L4020" s="91"/>
      <c r="M4020" s="91"/>
      <c r="R4020"/>
      <c r="S4020"/>
      <c r="T4020"/>
      <c r="U4020"/>
      <c r="V4020"/>
      <c r="W4020"/>
      <c r="X4020"/>
      <c r="Y4020"/>
      <c r="Z4020"/>
      <c r="AA4020"/>
      <c r="AB4020"/>
      <c r="AC4020"/>
    </row>
    <row r="4021" spans="2:29" s="14" customFormat="1" x14ac:dyDescent="0.25">
      <c r="B4021"/>
      <c r="C4021"/>
      <c r="D4021"/>
      <c r="E4021"/>
      <c r="F4021"/>
      <c r="G4021"/>
      <c r="H4021"/>
      <c r="I4021"/>
      <c r="J4021"/>
      <c r="K4021" s="91"/>
      <c r="L4021" s="91"/>
      <c r="M4021" s="91"/>
      <c r="R4021"/>
      <c r="S4021"/>
      <c r="T4021"/>
      <c r="U4021"/>
      <c r="V4021"/>
      <c r="W4021"/>
      <c r="X4021"/>
      <c r="Y4021"/>
      <c r="Z4021"/>
      <c r="AA4021"/>
      <c r="AB4021"/>
      <c r="AC4021"/>
    </row>
    <row r="4022" spans="2:29" s="14" customFormat="1" x14ac:dyDescent="0.25">
      <c r="B4022"/>
      <c r="C4022"/>
      <c r="D4022"/>
      <c r="E4022"/>
      <c r="F4022"/>
      <c r="G4022"/>
      <c r="H4022"/>
      <c r="I4022"/>
      <c r="J4022"/>
      <c r="K4022" s="91"/>
      <c r="L4022" s="91"/>
      <c r="M4022" s="91"/>
      <c r="R4022"/>
      <c r="S4022"/>
      <c r="T4022"/>
      <c r="U4022"/>
      <c r="V4022"/>
      <c r="W4022"/>
      <c r="X4022"/>
      <c r="Y4022"/>
      <c r="Z4022"/>
      <c r="AA4022"/>
      <c r="AB4022"/>
      <c r="AC4022"/>
    </row>
    <row r="4023" spans="2:29" s="14" customFormat="1" x14ac:dyDescent="0.25">
      <c r="B4023"/>
      <c r="C4023"/>
      <c r="D4023"/>
      <c r="E4023"/>
      <c r="F4023"/>
      <c r="G4023"/>
      <c r="H4023"/>
      <c r="I4023"/>
      <c r="J4023"/>
      <c r="K4023" s="91"/>
      <c r="L4023" s="91"/>
      <c r="M4023" s="91"/>
      <c r="R4023"/>
      <c r="S4023"/>
      <c r="T4023"/>
      <c r="U4023"/>
      <c r="V4023"/>
      <c r="W4023"/>
      <c r="X4023"/>
      <c r="Y4023"/>
      <c r="Z4023"/>
      <c r="AA4023"/>
      <c r="AB4023"/>
      <c r="AC4023"/>
    </row>
    <row r="4024" spans="2:29" s="14" customFormat="1" x14ac:dyDescent="0.25">
      <c r="B4024"/>
      <c r="C4024"/>
      <c r="D4024"/>
      <c r="E4024"/>
      <c r="F4024"/>
      <c r="G4024"/>
      <c r="H4024"/>
      <c r="I4024"/>
      <c r="J4024"/>
      <c r="K4024" s="91"/>
      <c r="L4024" s="91"/>
      <c r="M4024" s="91"/>
      <c r="R4024"/>
      <c r="S4024"/>
      <c r="T4024"/>
      <c r="U4024"/>
      <c r="V4024"/>
      <c r="W4024"/>
      <c r="X4024"/>
      <c r="Y4024"/>
      <c r="Z4024"/>
      <c r="AA4024"/>
      <c r="AB4024"/>
      <c r="AC4024"/>
    </row>
    <row r="4025" spans="2:29" s="14" customFormat="1" x14ac:dyDescent="0.25">
      <c r="B4025"/>
      <c r="C4025"/>
      <c r="D4025"/>
      <c r="E4025"/>
      <c r="F4025"/>
      <c r="G4025"/>
      <c r="H4025"/>
      <c r="I4025"/>
      <c r="J4025"/>
      <c r="K4025" s="91"/>
      <c r="L4025" s="91"/>
      <c r="M4025" s="91"/>
      <c r="R4025"/>
      <c r="S4025"/>
      <c r="T4025"/>
      <c r="U4025"/>
      <c r="V4025"/>
      <c r="W4025"/>
      <c r="X4025"/>
      <c r="Y4025"/>
      <c r="Z4025"/>
      <c r="AA4025"/>
      <c r="AB4025"/>
      <c r="AC4025"/>
    </row>
    <row r="4026" spans="2:29" s="14" customFormat="1" x14ac:dyDescent="0.25">
      <c r="B4026"/>
      <c r="C4026"/>
      <c r="D4026"/>
      <c r="E4026"/>
      <c r="F4026"/>
      <c r="G4026"/>
      <c r="H4026"/>
      <c r="I4026"/>
      <c r="J4026"/>
      <c r="K4026" s="91"/>
      <c r="L4026" s="91"/>
      <c r="M4026" s="91"/>
      <c r="R4026"/>
      <c r="S4026"/>
      <c r="T4026"/>
      <c r="U4026"/>
      <c r="V4026"/>
      <c r="W4026"/>
      <c r="X4026"/>
      <c r="Y4026"/>
      <c r="Z4026"/>
      <c r="AA4026"/>
      <c r="AB4026"/>
      <c r="AC4026"/>
    </row>
    <row r="4027" spans="2:29" s="14" customFormat="1" x14ac:dyDescent="0.25">
      <c r="B4027"/>
      <c r="C4027"/>
      <c r="D4027"/>
      <c r="E4027"/>
      <c r="F4027"/>
      <c r="G4027"/>
      <c r="H4027"/>
      <c r="I4027"/>
      <c r="J4027"/>
      <c r="K4027" s="91"/>
      <c r="L4027" s="91"/>
      <c r="M4027" s="91"/>
      <c r="R4027"/>
      <c r="S4027"/>
      <c r="T4027"/>
      <c r="U4027"/>
      <c r="V4027"/>
      <c r="W4027"/>
      <c r="X4027"/>
      <c r="Y4027"/>
      <c r="Z4027"/>
      <c r="AA4027"/>
      <c r="AB4027"/>
      <c r="AC4027"/>
    </row>
    <row r="4028" spans="2:29" s="14" customFormat="1" x14ac:dyDescent="0.25">
      <c r="B4028"/>
      <c r="C4028"/>
      <c r="D4028"/>
      <c r="E4028"/>
      <c r="F4028"/>
      <c r="G4028"/>
      <c r="H4028"/>
      <c r="I4028"/>
      <c r="J4028"/>
      <c r="K4028" s="91"/>
      <c r="L4028" s="91"/>
      <c r="M4028" s="91"/>
      <c r="R4028"/>
      <c r="S4028"/>
      <c r="T4028"/>
      <c r="U4028"/>
      <c r="V4028"/>
      <c r="W4028"/>
      <c r="X4028"/>
      <c r="Y4028"/>
      <c r="Z4028"/>
      <c r="AA4028"/>
      <c r="AB4028"/>
      <c r="AC4028"/>
    </row>
    <row r="4029" spans="2:29" s="14" customFormat="1" x14ac:dyDescent="0.25">
      <c r="B4029"/>
      <c r="C4029"/>
      <c r="D4029"/>
      <c r="E4029"/>
      <c r="F4029"/>
      <c r="G4029"/>
      <c r="H4029"/>
      <c r="I4029"/>
      <c r="J4029"/>
      <c r="K4029" s="91"/>
      <c r="L4029" s="91"/>
      <c r="M4029" s="91"/>
      <c r="R4029"/>
      <c r="S4029"/>
      <c r="T4029"/>
      <c r="U4029"/>
      <c r="V4029"/>
      <c r="W4029"/>
      <c r="X4029"/>
      <c r="Y4029"/>
      <c r="Z4029"/>
      <c r="AA4029"/>
      <c r="AB4029"/>
      <c r="AC4029"/>
    </row>
    <row r="4030" spans="2:29" s="14" customFormat="1" x14ac:dyDescent="0.25">
      <c r="B4030"/>
      <c r="C4030"/>
      <c r="D4030"/>
      <c r="E4030"/>
      <c r="F4030"/>
      <c r="G4030"/>
      <c r="H4030"/>
      <c r="I4030"/>
      <c r="J4030"/>
      <c r="K4030" s="91"/>
      <c r="L4030" s="91"/>
      <c r="M4030" s="91"/>
      <c r="R4030"/>
      <c r="S4030"/>
      <c r="T4030"/>
      <c r="U4030"/>
      <c r="V4030"/>
      <c r="W4030"/>
      <c r="X4030"/>
      <c r="Y4030"/>
      <c r="Z4030"/>
      <c r="AA4030"/>
      <c r="AB4030"/>
      <c r="AC4030"/>
    </row>
    <row r="4031" spans="2:29" s="14" customFormat="1" x14ac:dyDescent="0.25">
      <c r="B4031"/>
      <c r="C4031"/>
      <c r="D4031"/>
      <c r="E4031"/>
      <c r="F4031"/>
      <c r="G4031"/>
      <c r="H4031"/>
      <c r="I4031"/>
      <c r="J4031"/>
      <c r="K4031" s="91"/>
      <c r="L4031" s="91"/>
      <c r="M4031" s="91"/>
      <c r="R4031"/>
      <c r="S4031"/>
      <c r="T4031"/>
      <c r="U4031"/>
      <c r="V4031"/>
      <c r="W4031"/>
      <c r="X4031"/>
      <c r="Y4031"/>
      <c r="Z4031"/>
      <c r="AA4031"/>
      <c r="AB4031"/>
      <c r="AC4031"/>
    </row>
    <row r="4032" spans="2:29" s="14" customFormat="1" x14ac:dyDescent="0.25">
      <c r="B4032"/>
      <c r="C4032"/>
      <c r="D4032"/>
      <c r="E4032"/>
      <c r="F4032"/>
      <c r="G4032"/>
      <c r="H4032"/>
      <c r="I4032"/>
      <c r="J4032"/>
      <c r="K4032" s="91"/>
      <c r="L4032" s="91"/>
      <c r="M4032" s="91"/>
      <c r="R4032"/>
      <c r="S4032"/>
      <c r="T4032"/>
      <c r="U4032"/>
      <c r="V4032"/>
      <c r="W4032"/>
      <c r="X4032"/>
      <c r="Y4032"/>
      <c r="Z4032"/>
      <c r="AA4032"/>
      <c r="AB4032"/>
      <c r="AC4032"/>
    </row>
    <row r="4033" spans="2:29" s="14" customFormat="1" x14ac:dyDescent="0.25">
      <c r="B4033"/>
      <c r="C4033"/>
      <c r="D4033"/>
      <c r="E4033"/>
      <c r="F4033"/>
      <c r="G4033"/>
      <c r="H4033"/>
      <c r="I4033"/>
      <c r="J4033"/>
      <c r="K4033" s="91"/>
      <c r="L4033" s="91"/>
      <c r="M4033" s="91"/>
      <c r="R4033"/>
      <c r="S4033"/>
      <c r="T4033"/>
      <c r="U4033"/>
      <c r="V4033"/>
      <c r="W4033"/>
      <c r="X4033"/>
      <c r="Y4033"/>
      <c r="Z4033"/>
      <c r="AA4033"/>
      <c r="AB4033"/>
      <c r="AC4033"/>
    </row>
    <row r="4034" spans="2:29" s="14" customFormat="1" x14ac:dyDescent="0.25">
      <c r="B4034"/>
      <c r="C4034"/>
      <c r="D4034"/>
      <c r="E4034"/>
      <c r="F4034"/>
      <c r="G4034"/>
      <c r="H4034"/>
      <c r="I4034"/>
      <c r="J4034"/>
      <c r="K4034" s="91"/>
      <c r="L4034" s="91"/>
      <c r="M4034" s="91"/>
      <c r="R4034"/>
      <c r="S4034"/>
      <c r="T4034"/>
      <c r="U4034"/>
      <c r="V4034"/>
      <c r="W4034"/>
      <c r="X4034"/>
      <c r="Y4034"/>
      <c r="Z4034"/>
      <c r="AA4034"/>
      <c r="AB4034"/>
      <c r="AC4034"/>
    </row>
    <row r="4035" spans="2:29" s="14" customFormat="1" x14ac:dyDescent="0.25">
      <c r="B4035"/>
      <c r="C4035"/>
      <c r="D4035"/>
      <c r="E4035"/>
      <c r="F4035"/>
      <c r="G4035"/>
      <c r="H4035"/>
      <c r="I4035"/>
      <c r="J4035"/>
      <c r="K4035" s="91"/>
      <c r="L4035" s="91"/>
      <c r="M4035" s="91"/>
      <c r="R4035"/>
      <c r="S4035"/>
      <c r="T4035"/>
      <c r="U4035"/>
      <c r="V4035"/>
      <c r="W4035"/>
      <c r="X4035"/>
      <c r="Y4035"/>
      <c r="Z4035"/>
      <c r="AA4035"/>
      <c r="AB4035"/>
      <c r="AC4035"/>
    </row>
    <row r="4036" spans="2:29" s="14" customFormat="1" x14ac:dyDescent="0.25">
      <c r="B4036"/>
      <c r="C4036"/>
      <c r="D4036"/>
      <c r="E4036"/>
      <c r="F4036"/>
      <c r="G4036"/>
      <c r="H4036"/>
      <c r="I4036"/>
      <c r="J4036"/>
      <c r="K4036" s="91"/>
      <c r="L4036" s="91"/>
      <c r="M4036" s="91"/>
      <c r="R4036"/>
      <c r="S4036"/>
      <c r="T4036"/>
      <c r="U4036"/>
      <c r="V4036"/>
      <c r="W4036"/>
      <c r="X4036"/>
      <c r="Y4036"/>
      <c r="Z4036"/>
      <c r="AA4036"/>
      <c r="AB4036"/>
      <c r="AC4036"/>
    </row>
    <row r="4037" spans="2:29" s="14" customFormat="1" x14ac:dyDescent="0.25">
      <c r="B4037"/>
      <c r="C4037"/>
      <c r="D4037"/>
      <c r="E4037"/>
      <c r="F4037"/>
      <c r="G4037"/>
      <c r="H4037"/>
      <c r="I4037"/>
      <c r="J4037"/>
      <c r="K4037" s="91"/>
      <c r="L4037" s="91"/>
      <c r="M4037" s="91"/>
      <c r="R4037"/>
      <c r="S4037"/>
      <c r="T4037"/>
      <c r="U4037"/>
      <c r="V4037"/>
      <c r="W4037"/>
      <c r="X4037"/>
      <c r="Y4037"/>
      <c r="Z4037"/>
      <c r="AA4037"/>
      <c r="AB4037"/>
      <c r="AC4037"/>
    </row>
    <row r="4038" spans="2:29" s="14" customFormat="1" x14ac:dyDescent="0.25">
      <c r="B4038"/>
      <c r="C4038"/>
      <c r="D4038"/>
      <c r="E4038"/>
      <c r="F4038"/>
      <c r="G4038"/>
      <c r="H4038"/>
      <c r="I4038"/>
      <c r="J4038"/>
      <c r="K4038" s="91"/>
      <c r="L4038" s="91"/>
      <c r="M4038" s="91"/>
      <c r="R4038"/>
      <c r="S4038"/>
      <c r="T4038"/>
      <c r="U4038"/>
      <c r="V4038"/>
      <c r="W4038"/>
      <c r="X4038"/>
      <c r="Y4038"/>
      <c r="Z4038"/>
      <c r="AA4038"/>
      <c r="AB4038"/>
      <c r="AC4038"/>
    </row>
    <row r="4039" spans="2:29" s="14" customFormat="1" x14ac:dyDescent="0.25">
      <c r="B4039"/>
      <c r="C4039"/>
      <c r="D4039"/>
      <c r="E4039"/>
      <c r="F4039"/>
      <c r="G4039"/>
      <c r="H4039"/>
      <c r="I4039"/>
      <c r="J4039"/>
      <c r="K4039" s="91"/>
      <c r="L4039" s="91"/>
      <c r="M4039" s="91"/>
      <c r="R4039"/>
      <c r="S4039"/>
      <c r="T4039"/>
      <c r="U4039"/>
      <c r="V4039"/>
      <c r="W4039"/>
      <c r="X4039"/>
      <c r="Y4039"/>
      <c r="Z4039"/>
      <c r="AA4039"/>
      <c r="AB4039"/>
      <c r="AC4039"/>
    </row>
    <row r="4040" spans="2:29" s="14" customFormat="1" x14ac:dyDescent="0.25">
      <c r="B4040"/>
      <c r="C4040"/>
      <c r="D4040"/>
      <c r="E4040"/>
      <c r="F4040"/>
      <c r="G4040"/>
      <c r="H4040"/>
      <c r="I4040"/>
      <c r="J4040"/>
      <c r="K4040" s="91"/>
      <c r="L4040" s="91"/>
      <c r="M4040" s="91"/>
      <c r="R4040"/>
      <c r="S4040"/>
      <c r="T4040"/>
      <c r="U4040"/>
      <c r="V4040"/>
      <c r="W4040"/>
      <c r="X4040"/>
      <c r="Y4040"/>
      <c r="Z4040"/>
      <c r="AA4040"/>
      <c r="AB4040"/>
      <c r="AC4040"/>
    </row>
    <row r="4041" spans="2:29" s="14" customFormat="1" x14ac:dyDescent="0.25">
      <c r="B4041"/>
      <c r="C4041"/>
      <c r="D4041"/>
      <c r="E4041"/>
      <c r="F4041"/>
      <c r="G4041"/>
      <c r="H4041"/>
      <c r="I4041"/>
      <c r="J4041"/>
      <c r="K4041" s="91"/>
      <c r="L4041" s="91"/>
      <c r="M4041" s="91"/>
      <c r="R4041"/>
      <c r="S4041"/>
      <c r="T4041"/>
      <c r="U4041"/>
      <c r="V4041"/>
      <c r="W4041"/>
      <c r="X4041"/>
      <c r="Y4041"/>
      <c r="Z4041"/>
      <c r="AA4041"/>
      <c r="AB4041"/>
      <c r="AC4041"/>
    </row>
    <row r="4042" spans="2:29" s="14" customFormat="1" x14ac:dyDescent="0.25">
      <c r="B4042"/>
      <c r="C4042"/>
      <c r="D4042"/>
      <c r="E4042"/>
      <c r="F4042"/>
      <c r="G4042"/>
      <c r="H4042"/>
      <c r="I4042"/>
      <c r="J4042"/>
      <c r="K4042" s="91"/>
      <c r="L4042" s="91"/>
      <c r="M4042" s="91"/>
      <c r="R4042"/>
      <c r="S4042"/>
      <c r="T4042"/>
      <c r="U4042"/>
      <c r="V4042"/>
      <c r="W4042"/>
      <c r="X4042"/>
      <c r="Y4042"/>
      <c r="Z4042"/>
      <c r="AA4042"/>
      <c r="AB4042"/>
      <c r="AC4042"/>
    </row>
    <row r="4043" spans="2:29" s="14" customFormat="1" x14ac:dyDescent="0.25">
      <c r="B4043"/>
      <c r="C4043"/>
      <c r="D4043"/>
      <c r="E4043"/>
      <c r="F4043"/>
      <c r="G4043"/>
      <c r="H4043"/>
      <c r="I4043"/>
      <c r="J4043"/>
      <c r="K4043" s="91"/>
      <c r="L4043" s="91"/>
      <c r="M4043" s="91"/>
      <c r="R4043"/>
      <c r="S4043"/>
      <c r="T4043"/>
      <c r="U4043"/>
      <c r="V4043"/>
      <c r="W4043"/>
      <c r="X4043"/>
      <c r="Y4043"/>
      <c r="Z4043"/>
      <c r="AA4043"/>
      <c r="AB4043"/>
      <c r="AC4043"/>
    </row>
    <row r="4044" spans="2:29" s="14" customFormat="1" x14ac:dyDescent="0.25">
      <c r="B4044"/>
      <c r="C4044"/>
      <c r="D4044"/>
      <c r="E4044"/>
      <c r="F4044"/>
      <c r="G4044"/>
      <c r="H4044"/>
      <c r="I4044"/>
      <c r="J4044"/>
      <c r="K4044" s="91"/>
      <c r="L4044" s="91"/>
      <c r="M4044" s="91"/>
      <c r="R4044"/>
      <c r="S4044"/>
      <c r="T4044"/>
      <c r="U4044"/>
      <c r="V4044"/>
      <c r="W4044"/>
      <c r="X4044"/>
      <c r="Y4044"/>
      <c r="Z4044"/>
      <c r="AA4044"/>
      <c r="AB4044"/>
      <c r="AC4044"/>
    </row>
    <row r="4045" spans="2:29" s="14" customFormat="1" x14ac:dyDescent="0.25">
      <c r="B4045"/>
      <c r="C4045"/>
      <c r="D4045"/>
      <c r="E4045"/>
      <c r="F4045"/>
      <c r="G4045"/>
      <c r="H4045"/>
      <c r="I4045"/>
      <c r="J4045"/>
      <c r="K4045" s="91"/>
      <c r="L4045" s="91"/>
      <c r="M4045" s="91"/>
      <c r="R4045"/>
      <c r="S4045"/>
      <c r="T4045"/>
      <c r="U4045"/>
      <c r="V4045"/>
      <c r="W4045"/>
      <c r="X4045"/>
      <c r="Y4045"/>
      <c r="Z4045"/>
      <c r="AA4045"/>
      <c r="AB4045"/>
      <c r="AC4045"/>
    </row>
    <row r="4046" spans="2:29" s="14" customFormat="1" x14ac:dyDescent="0.25">
      <c r="B4046"/>
      <c r="C4046"/>
      <c r="D4046"/>
      <c r="E4046"/>
      <c r="F4046"/>
      <c r="G4046"/>
      <c r="H4046"/>
      <c r="I4046"/>
      <c r="J4046"/>
      <c r="K4046" s="91"/>
      <c r="L4046" s="91"/>
      <c r="M4046" s="91"/>
      <c r="R4046"/>
      <c r="S4046"/>
      <c r="T4046"/>
      <c r="U4046"/>
      <c r="V4046"/>
      <c r="W4046"/>
      <c r="X4046"/>
      <c r="Y4046"/>
      <c r="Z4046"/>
      <c r="AA4046"/>
      <c r="AB4046"/>
      <c r="AC4046"/>
    </row>
    <row r="4047" spans="2:29" s="14" customFormat="1" x14ac:dyDescent="0.25">
      <c r="B4047"/>
      <c r="C4047"/>
      <c r="D4047"/>
      <c r="E4047"/>
      <c r="F4047"/>
      <c r="G4047"/>
      <c r="H4047"/>
      <c r="I4047"/>
      <c r="J4047"/>
      <c r="K4047" s="91"/>
      <c r="L4047" s="91"/>
      <c r="M4047" s="91"/>
      <c r="R4047"/>
      <c r="S4047"/>
      <c r="T4047"/>
      <c r="U4047"/>
      <c r="V4047"/>
      <c r="W4047"/>
      <c r="X4047"/>
      <c r="Y4047"/>
      <c r="Z4047"/>
      <c r="AA4047"/>
      <c r="AB4047"/>
      <c r="AC4047"/>
    </row>
    <row r="4048" spans="2:29" s="14" customFormat="1" x14ac:dyDescent="0.25">
      <c r="B4048"/>
      <c r="C4048"/>
      <c r="D4048"/>
      <c r="E4048"/>
      <c r="F4048"/>
      <c r="G4048"/>
      <c r="H4048"/>
      <c r="I4048"/>
      <c r="J4048"/>
      <c r="K4048" s="91"/>
      <c r="L4048" s="91"/>
      <c r="M4048" s="91"/>
      <c r="R4048"/>
      <c r="S4048"/>
      <c r="T4048"/>
      <c r="U4048"/>
      <c r="V4048"/>
      <c r="W4048"/>
      <c r="X4048"/>
      <c r="Y4048"/>
      <c r="Z4048"/>
      <c r="AA4048"/>
      <c r="AB4048"/>
      <c r="AC4048"/>
    </row>
    <row r="4049" spans="2:29" s="14" customFormat="1" x14ac:dyDescent="0.25">
      <c r="B4049"/>
      <c r="C4049"/>
      <c r="D4049"/>
      <c r="E4049"/>
      <c r="F4049"/>
      <c r="G4049"/>
      <c r="H4049"/>
      <c r="I4049"/>
      <c r="J4049"/>
      <c r="K4049" s="91"/>
      <c r="L4049" s="91"/>
      <c r="M4049" s="91"/>
      <c r="R4049"/>
      <c r="S4049"/>
      <c r="T4049"/>
      <c r="U4049"/>
      <c r="V4049"/>
      <c r="W4049"/>
      <c r="X4049"/>
      <c r="Y4049"/>
      <c r="Z4049"/>
      <c r="AA4049"/>
      <c r="AB4049"/>
      <c r="AC4049"/>
    </row>
    <row r="4050" spans="2:29" s="14" customFormat="1" x14ac:dyDescent="0.25">
      <c r="B4050"/>
      <c r="C4050"/>
      <c r="D4050"/>
      <c r="E4050"/>
      <c r="F4050"/>
      <c r="G4050"/>
      <c r="H4050"/>
      <c r="I4050"/>
      <c r="J4050"/>
      <c r="K4050" s="91"/>
      <c r="L4050" s="91"/>
      <c r="M4050" s="91"/>
      <c r="R4050"/>
      <c r="S4050"/>
      <c r="T4050"/>
      <c r="U4050"/>
      <c r="V4050"/>
      <c r="W4050"/>
      <c r="X4050"/>
      <c r="Y4050"/>
      <c r="Z4050"/>
      <c r="AA4050"/>
      <c r="AB4050"/>
      <c r="AC4050"/>
    </row>
    <row r="4051" spans="2:29" s="14" customFormat="1" x14ac:dyDescent="0.25">
      <c r="B4051"/>
      <c r="C4051"/>
      <c r="D4051"/>
      <c r="E4051"/>
      <c r="F4051"/>
      <c r="G4051"/>
      <c r="H4051"/>
      <c r="I4051"/>
      <c r="J4051"/>
      <c r="K4051" s="91"/>
      <c r="L4051" s="91"/>
      <c r="M4051" s="91"/>
      <c r="R4051"/>
      <c r="S4051"/>
      <c r="T4051"/>
      <c r="U4051"/>
      <c r="V4051"/>
      <c r="W4051"/>
      <c r="X4051"/>
      <c r="Y4051"/>
      <c r="Z4051"/>
      <c r="AA4051"/>
      <c r="AB4051"/>
      <c r="AC4051"/>
    </row>
    <row r="4052" spans="2:29" s="14" customFormat="1" x14ac:dyDescent="0.25">
      <c r="B4052"/>
      <c r="C4052"/>
      <c r="D4052"/>
      <c r="E4052"/>
      <c r="F4052"/>
      <c r="G4052"/>
      <c r="H4052"/>
      <c r="I4052"/>
      <c r="J4052"/>
      <c r="K4052" s="91"/>
      <c r="L4052" s="91"/>
      <c r="M4052" s="91"/>
      <c r="R4052"/>
      <c r="S4052"/>
      <c r="T4052"/>
      <c r="U4052"/>
      <c r="V4052"/>
      <c r="W4052"/>
      <c r="X4052"/>
      <c r="Y4052"/>
      <c r="Z4052"/>
      <c r="AA4052"/>
      <c r="AB4052"/>
      <c r="AC4052"/>
    </row>
    <row r="4053" spans="2:29" s="14" customFormat="1" x14ac:dyDescent="0.25">
      <c r="B4053"/>
      <c r="C4053"/>
      <c r="D4053"/>
      <c r="E4053"/>
      <c r="F4053"/>
      <c r="G4053"/>
      <c r="H4053"/>
      <c r="I4053"/>
      <c r="J4053"/>
      <c r="K4053" s="91"/>
      <c r="L4053" s="91"/>
      <c r="M4053" s="91"/>
      <c r="R4053"/>
      <c r="S4053"/>
      <c r="T4053"/>
      <c r="U4053"/>
      <c r="V4053"/>
      <c r="W4053"/>
      <c r="X4053"/>
      <c r="Y4053"/>
      <c r="Z4053"/>
      <c r="AA4053"/>
      <c r="AB4053"/>
      <c r="AC4053"/>
    </row>
    <row r="4054" spans="2:29" s="14" customFormat="1" x14ac:dyDescent="0.25">
      <c r="B4054"/>
      <c r="C4054"/>
      <c r="D4054"/>
      <c r="E4054"/>
      <c r="F4054"/>
      <c r="G4054"/>
      <c r="H4054"/>
      <c r="I4054"/>
      <c r="J4054"/>
      <c r="K4054" s="91"/>
      <c r="L4054" s="91"/>
      <c r="M4054" s="91"/>
      <c r="R4054"/>
      <c r="S4054"/>
      <c r="T4054"/>
      <c r="U4054"/>
      <c r="V4054"/>
      <c r="W4054"/>
      <c r="X4054"/>
      <c r="Y4054"/>
      <c r="Z4054"/>
      <c r="AA4054"/>
      <c r="AB4054"/>
      <c r="AC4054"/>
    </row>
    <row r="4055" spans="2:29" s="14" customFormat="1" x14ac:dyDescent="0.25">
      <c r="B4055"/>
      <c r="C4055"/>
      <c r="D4055"/>
      <c r="E4055"/>
      <c r="F4055"/>
      <c r="G4055"/>
      <c r="H4055"/>
      <c r="I4055"/>
      <c r="J4055"/>
      <c r="K4055" s="91"/>
      <c r="L4055" s="91"/>
      <c r="M4055" s="91"/>
      <c r="R4055"/>
      <c r="S4055"/>
      <c r="T4055"/>
      <c r="U4055"/>
      <c r="V4055"/>
      <c r="W4055"/>
      <c r="X4055"/>
      <c r="Y4055"/>
      <c r="Z4055"/>
      <c r="AA4055"/>
      <c r="AB4055"/>
      <c r="AC4055"/>
    </row>
    <row r="4056" spans="2:29" s="14" customFormat="1" x14ac:dyDescent="0.25">
      <c r="B4056"/>
      <c r="C4056"/>
      <c r="D4056"/>
      <c r="E4056"/>
      <c r="F4056"/>
      <c r="G4056"/>
      <c r="H4056"/>
      <c r="I4056"/>
      <c r="J4056"/>
      <c r="K4056" s="91"/>
      <c r="L4056" s="91"/>
      <c r="M4056" s="91"/>
      <c r="R4056"/>
      <c r="S4056"/>
      <c r="T4056"/>
      <c r="U4056"/>
      <c r="V4056"/>
      <c r="W4056"/>
      <c r="X4056"/>
      <c r="Y4056"/>
      <c r="Z4056"/>
      <c r="AA4056"/>
      <c r="AB4056"/>
      <c r="AC4056"/>
    </row>
    <row r="4057" spans="2:29" s="14" customFormat="1" x14ac:dyDescent="0.25">
      <c r="B4057"/>
      <c r="C4057"/>
      <c r="D4057"/>
      <c r="E4057"/>
      <c r="F4057"/>
      <c r="G4057"/>
      <c r="H4057"/>
      <c r="I4057"/>
      <c r="J4057"/>
      <c r="K4057" s="91"/>
      <c r="L4057" s="91"/>
      <c r="M4057" s="91"/>
      <c r="R4057"/>
      <c r="S4057"/>
      <c r="T4057"/>
      <c r="U4057"/>
      <c r="V4057"/>
      <c r="W4057"/>
      <c r="X4057"/>
      <c r="Y4057"/>
      <c r="Z4057"/>
      <c r="AA4057"/>
      <c r="AB4057"/>
      <c r="AC4057"/>
    </row>
    <row r="4058" spans="2:29" s="14" customFormat="1" x14ac:dyDescent="0.25">
      <c r="B4058"/>
      <c r="C4058"/>
      <c r="D4058"/>
      <c r="E4058"/>
      <c r="F4058"/>
      <c r="G4058"/>
      <c r="H4058"/>
      <c r="I4058"/>
      <c r="J4058"/>
      <c r="K4058" s="91"/>
      <c r="L4058" s="91"/>
      <c r="M4058" s="91"/>
      <c r="R4058"/>
      <c r="S4058"/>
      <c r="T4058"/>
      <c r="U4058"/>
      <c r="V4058"/>
      <c r="W4058"/>
      <c r="X4058"/>
      <c r="Y4058"/>
      <c r="Z4058"/>
      <c r="AA4058"/>
      <c r="AB4058"/>
      <c r="AC4058"/>
    </row>
    <row r="4059" spans="2:29" s="14" customFormat="1" x14ac:dyDescent="0.25">
      <c r="B4059"/>
      <c r="C4059"/>
      <c r="D4059"/>
      <c r="E4059"/>
      <c r="F4059"/>
      <c r="G4059"/>
      <c r="H4059"/>
      <c r="I4059"/>
      <c r="J4059"/>
      <c r="K4059" s="91"/>
      <c r="L4059" s="91"/>
      <c r="M4059" s="91"/>
      <c r="R4059"/>
      <c r="S4059"/>
      <c r="T4059"/>
      <c r="U4059"/>
      <c r="V4059"/>
      <c r="W4059"/>
      <c r="X4059"/>
      <c r="Y4059"/>
      <c r="Z4059"/>
      <c r="AA4059"/>
      <c r="AB4059"/>
      <c r="AC4059"/>
    </row>
    <row r="4060" spans="2:29" s="14" customFormat="1" x14ac:dyDescent="0.25">
      <c r="B4060"/>
      <c r="C4060"/>
      <c r="D4060"/>
      <c r="E4060"/>
      <c r="F4060"/>
      <c r="G4060"/>
      <c r="H4060"/>
      <c r="I4060"/>
      <c r="J4060"/>
      <c r="K4060" s="91"/>
      <c r="L4060" s="91"/>
      <c r="M4060" s="91"/>
      <c r="R4060"/>
      <c r="S4060"/>
      <c r="T4060"/>
      <c r="U4060"/>
      <c r="V4060"/>
      <c r="W4060"/>
      <c r="X4060"/>
      <c r="Y4060"/>
      <c r="Z4060"/>
      <c r="AA4060"/>
      <c r="AB4060"/>
      <c r="AC4060"/>
    </row>
    <row r="4061" spans="2:29" s="14" customFormat="1" x14ac:dyDescent="0.25">
      <c r="B4061"/>
      <c r="C4061"/>
      <c r="D4061"/>
      <c r="E4061"/>
      <c r="F4061"/>
      <c r="G4061"/>
      <c r="H4061"/>
      <c r="I4061"/>
      <c r="J4061"/>
      <c r="K4061" s="91"/>
      <c r="L4061" s="91"/>
      <c r="M4061" s="91"/>
      <c r="R4061"/>
      <c r="S4061"/>
      <c r="T4061"/>
      <c r="U4061"/>
      <c r="V4061"/>
      <c r="W4061"/>
      <c r="X4061"/>
      <c r="Y4061"/>
      <c r="Z4061"/>
      <c r="AA4061"/>
      <c r="AB4061"/>
      <c r="AC4061"/>
    </row>
    <row r="4062" spans="2:29" s="14" customFormat="1" x14ac:dyDescent="0.25">
      <c r="B4062"/>
      <c r="C4062"/>
      <c r="D4062"/>
      <c r="E4062"/>
      <c r="F4062"/>
      <c r="G4062"/>
      <c r="H4062"/>
      <c r="I4062"/>
      <c r="J4062"/>
      <c r="K4062" s="91"/>
      <c r="L4062" s="91"/>
      <c r="M4062" s="91"/>
      <c r="R4062"/>
      <c r="S4062"/>
      <c r="T4062"/>
      <c r="U4062"/>
      <c r="V4062"/>
      <c r="W4062"/>
      <c r="X4062"/>
      <c r="Y4062"/>
      <c r="Z4062"/>
      <c r="AA4062"/>
      <c r="AB4062"/>
      <c r="AC4062"/>
    </row>
    <row r="4063" spans="2:29" s="14" customFormat="1" x14ac:dyDescent="0.25">
      <c r="B4063"/>
      <c r="C4063"/>
      <c r="D4063"/>
      <c r="E4063"/>
      <c r="F4063"/>
      <c r="G4063"/>
      <c r="H4063"/>
      <c r="I4063"/>
      <c r="J4063"/>
      <c r="K4063" s="91"/>
      <c r="L4063" s="91"/>
      <c r="M4063" s="91"/>
      <c r="R4063"/>
      <c r="S4063"/>
      <c r="T4063"/>
      <c r="U4063"/>
      <c r="V4063"/>
      <c r="W4063"/>
      <c r="X4063"/>
      <c r="Y4063"/>
      <c r="Z4063"/>
      <c r="AA4063"/>
      <c r="AB4063"/>
      <c r="AC4063"/>
    </row>
    <row r="4064" spans="2:29" s="14" customFormat="1" x14ac:dyDescent="0.25">
      <c r="B4064"/>
      <c r="C4064"/>
      <c r="D4064"/>
      <c r="E4064"/>
      <c r="F4064"/>
      <c r="G4064"/>
      <c r="H4064"/>
      <c r="I4064"/>
      <c r="J4064"/>
      <c r="K4064" s="91"/>
      <c r="L4064" s="91"/>
      <c r="M4064" s="91"/>
      <c r="R4064"/>
      <c r="S4064"/>
      <c r="T4064"/>
      <c r="U4064"/>
      <c r="V4064"/>
      <c r="W4064"/>
      <c r="X4064"/>
      <c r="Y4064"/>
      <c r="Z4064"/>
      <c r="AA4064"/>
      <c r="AB4064"/>
      <c r="AC4064"/>
    </row>
    <row r="4065" spans="2:29" s="14" customFormat="1" x14ac:dyDescent="0.25">
      <c r="B4065"/>
      <c r="C4065"/>
      <c r="D4065"/>
      <c r="E4065"/>
      <c r="F4065"/>
      <c r="G4065"/>
      <c r="H4065"/>
      <c r="I4065"/>
      <c r="J4065"/>
      <c r="K4065" s="91"/>
      <c r="L4065" s="91"/>
      <c r="M4065" s="91"/>
      <c r="R4065"/>
      <c r="S4065"/>
      <c r="T4065"/>
      <c r="U4065"/>
      <c r="V4065"/>
      <c r="W4065"/>
      <c r="X4065"/>
      <c r="Y4065"/>
      <c r="Z4065"/>
      <c r="AA4065"/>
      <c r="AB4065"/>
      <c r="AC4065"/>
    </row>
    <row r="4066" spans="2:29" s="14" customFormat="1" x14ac:dyDescent="0.25">
      <c r="B4066"/>
      <c r="C4066"/>
      <c r="D4066"/>
      <c r="E4066"/>
      <c r="F4066"/>
      <c r="G4066"/>
      <c r="H4066"/>
      <c r="I4066"/>
      <c r="J4066"/>
      <c r="K4066" s="91"/>
      <c r="L4066" s="91"/>
      <c r="M4066" s="91"/>
      <c r="R4066"/>
      <c r="S4066"/>
      <c r="T4066"/>
      <c r="U4066"/>
      <c r="V4066"/>
      <c r="W4066"/>
      <c r="X4066"/>
      <c r="Y4066"/>
      <c r="Z4066"/>
      <c r="AA4066"/>
      <c r="AB4066"/>
      <c r="AC4066"/>
    </row>
    <row r="4067" spans="2:29" s="14" customFormat="1" x14ac:dyDescent="0.25">
      <c r="B4067"/>
      <c r="C4067"/>
      <c r="D4067"/>
      <c r="E4067"/>
      <c r="F4067"/>
      <c r="G4067"/>
      <c r="H4067"/>
      <c r="I4067"/>
      <c r="J4067"/>
      <c r="K4067" s="91"/>
      <c r="L4067" s="91"/>
      <c r="M4067" s="91"/>
      <c r="R4067"/>
      <c r="S4067"/>
      <c r="T4067"/>
      <c r="U4067"/>
      <c r="V4067"/>
      <c r="W4067"/>
      <c r="X4067"/>
      <c r="Y4067"/>
      <c r="Z4067"/>
      <c r="AA4067"/>
      <c r="AB4067"/>
      <c r="AC4067"/>
    </row>
    <row r="4068" spans="2:29" s="14" customFormat="1" x14ac:dyDescent="0.25">
      <c r="B4068"/>
      <c r="C4068"/>
      <c r="D4068"/>
      <c r="E4068"/>
      <c r="F4068"/>
      <c r="G4068"/>
      <c r="H4068"/>
      <c r="I4068"/>
      <c r="J4068"/>
      <c r="K4068" s="91"/>
      <c r="L4068" s="91"/>
      <c r="M4068" s="91"/>
      <c r="R4068"/>
      <c r="S4068"/>
      <c r="T4068"/>
      <c r="U4068"/>
      <c r="V4068"/>
      <c r="W4068"/>
      <c r="X4068"/>
      <c r="Y4068"/>
      <c r="Z4068"/>
      <c r="AA4068"/>
      <c r="AB4068"/>
      <c r="AC4068"/>
    </row>
    <row r="4069" spans="2:29" s="14" customFormat="1" x14ac:dyDescent="0.25">
      <c r="B4069"/>
      <c r="C4069"/>
      <c r="D4069"/>
      <c r="E4069"/>
      <c r="F4069"/>
      <c r="G4069"/>
      <c r="H4069"/>
      <c r="I4069"/>
      <c r="J4069"/>
      <c r="K4069" s="91"/>
      <c r="L4069" s="91"/>
      <c r="M4069" s="91"/>
      <c r="R4069"/>
      <c r="S4069"/>
      <c r="T4069"/>
      <c r="U4069"/>
      <c r="V4069"/>
      <c r="W4069"/>
      <c r="X4069"/>
      <c r="Y4069"/>
      <c r="Z4069"/>
      <c r="AA4069"/>
      <c r="AB4069"/>
      <c r="AC4069"/>
    </row>
    <row r="4070" spans="2:29" s="14" customFormat="1" x14ac:dyDescent="0.25">
      <c r="B4070"/>
      <c r="C4070"/>
      <c r="D4070"/>
      <c r="E4070"/>
      <c r="F4070"/>
      <c r="G4070"/>
      <c r="H4070"/>
      <c r="I4070"/>
      <c r="J4070"/>
      <c r="K4070" s="91"/>
      <c r="L4070" s="91"/>
      <c r="M4070" s="91"/>
      <c r="R4070"/>
      <c r="S4070"/>
      <c r="T4070"/>
      <c r="U4070"/>
      <c r="V4070"/>
      <c r="W4070"/>
      <c r="X4070"/>
      <c r="Y4070"/>
      <c r="Z4070"/>
      <c r="AA4070"/>
      <c r="AB4070"/>
      <c r="AC4070"/>
    </row>
    <row r="4071" spans="2:29" s="14" customFormat="1" x14ac:dyDescent="0.25">
      <c r="B4071"/>
      <c r="C4071"/>
      <c r="D4071"/>
      <c r="E4071"/>
      <c r="F4071"/>
      <c r="G4071"/>
      <c r="H4071"/>
      <c r="I4071"/>
      <c r="J4071"/>
      <c r="K4071" s="91"/>
      <c r="L4071" s="91"/>
      <c r="M4071" s="91"/>
      <c r="R4071"/>
      <c r="S4071"/>
      <c r="T4071"/>
      <c r="U4071"/>
      <c r="V4071"/>
      <c r="W4071"/>
      <c r="X4071"/>
      <c r="Y4071"/>
      <c r="Z4071"/>
      <c r="AA4071"/>
      <c r="AB4071"/>
      <c r="AC4071"/>
    </row>
    <row r="4072" spans="2:29" s="14" customFormat="1" x14ac:dyDescent="0.25">
      <c r="B4072"/>
      <c r="C4072"/>
      <c r="D4072"/>
      <c r="E4072"/>
      <c r="F4072"/>
      <c r="G4072"/>
      <c r="H4072"/>
      <c r="I4072"/>
      <c r="J4072"/>
      <c r="K4072" s="91"/>
      <c r="L4072" s="91"/>
      <c r="M4072" s="91"/>
      <c r="R4072"/>
      <c r="S4072"/>
      <c r="T4072"/>
      <c r="U4072"/>
      <c r="V4072"/>
      <c r="W4072"/>
      <c r="X4072"/>
      <c r="Y4072"/>
      <c r="Z4072"/>
      <c r="AA4072"/>
      <c r="AB4072"/>
      <c r="AC4072"/>
    </row>
    <row r="4073" spans="2:29" s="14" customFormat="1" x14ac:dyDescent="0.25">
      <c r="B4073"/>
      <c r="C4073"/>
      <c r="D4073"/>
      <c r="E4073"/>
      <c r="F4073"/>
      <c r="G4073"/>
      <c r="H4073"/>
      <c r="I4073"/>
      <c r="J4073"/>
      <c r="K4073" s="91"/>
      <c r="L4073" s="91"/>
      <c r="M4073" s="91"/>
      <c r="R4073"/>
      <c r="S4073"/>
      <c r="T4073"/>
      <c r="U4073"/>
      <c r="V4073"/>
      <c r="W4073"/>
      <c r="X4073"/>
      <c r="Y4073"/>
      <c r="Z4073"/>
      <c r="AA4073"/>
      <c r="AB4073"/>
      <c r="AC4073"/>
    </row>
    <row r="4074" spans="2:29" s="14" customFormat="1" x14ac:dyDescent="0.25">
      <c r="B4074"/>
      <c r="C4074"/>
      <c r="D4074"/>
      <c r="E4074"/>
      <c r="F4074"/>
      <c r="G4074"/>
      <c r="H4074"/>
      <c r="I4074"/>
      <c r="J4074"/>
      <c r="K4074" s="91"/>
      <c r="L4074" s="91"/>
      <c r="M4074" s="91"/>
      <c r="R4074"/>
      <c r="S4074"/>
      <c r="T4074"/>
      <c r="U4074"/>
      <c r="V4074"/>
      <c r="W4074"/>
      <c r="X4074"/>
      <c r="Y4074"/>
      <c r="Z4074"/>
      <c r="AA4074"/>
      <c r="AB4074"/>
      <c r="AC4074"/>
    </row>
    <row r="4075" spans="2:29" s="14" customFormat="1" x14ac:dyDescent="0.25">
      <c r="B4075"/>
      <c r="C4075"/>
      <c r="D4075"/>
      <c r="E4075"/>
      <c r="F4075"/>
      <c r="G4075"/>
      <c r="H4075"/>
      <c r="I4075"/>
      <c r="J4075"/>
      <c r="K4075" s="91"/>
      <c r="L4075" s="91"/>
      <c r="M4075" s="91"/>
      <c r="R4075"/>
      <c r="S4075"/>
      <c r="T4075"/>
      <c r="U4075"/>
      <c r="V4075"/>
      <c r="W4075"/>
      <c r="X4075"/>
      <c r="Y4075"/>
      <c r="Z4075"/>
      <c r="AA4075"/>
      <c r="AB4075"/>
      <c r="AC4075"/>
    </row>
    <row r="4076" spans="2:29" s="14" customFormat="1" x14ac:dyDescent="0.25">
      <c r="B4076"/>
      <c r="C4076"/>
      <c r="D4076"/>
      <c r="E4076"/>
      <c r="F4076"/>
      <c r="G4076"/>
      <c r="H4076"/>
      <c r="I4076"/>
      <c r="J4076"/>
      <c r="K4076" s="91"/>
      <c r="L4076" s="91"/>
      <c r="M4076" s="91"/>
      <c r="R4076"/>
      <c r="S4076"/>
      <c r="T4076"/>
      <c r="U4076"/>
      <c r="V4076"/>
      <c r="W4076"/>
      <c r="X4076"/>
      <c r="Y4076"/>
      <c r="Z4076"/>
      <c r="AA4076"/>
      <c r="AB4076"/>
      <c r="AC4076"/>
    </row>
    <row r="4077" spans="2:29" s="14" customFormat="1" x14ac:dyDescent="0.25">
      <c r="B4077"/>
      <c r="C4077"/>
      <c r="D4077"/>
      <c r="E4077"/>
      <c r="F4077"/>
      <c r="G4077"/>
      <c r="H4077"/>
      <c r="I4077"/>
      <c r="J4077"/>
      <c r="K4077" s="91"/>
      <c r="L4077" s="91"/>
      <c r="M4077" s="91"/>
      <c r="R4077"/>
      <c r="S4077"/>
      <c r="T4077"/>
      <c r="U4077"/>
      <c r="V4077"/>
      <c r="W4077"/>
      <c r="X4077"/>
      <c r="Y4077"/>
      <c r="Z4077"/>
      <c r="AA4077"/>
      <c r="AB4077"/>
      <c r="AC4077"/>
    </row>
    <row r="4078" spans="2:29" s="14" customFormat="1" x14ac:dyDescent="0.25">
      <c r="B4078"/>
      <c r="C4078"/>
      <c r="D4078"/>
      <c r="E4078"/>
      <c r="F4078"/>
      <c r="G4078"/>
      <c r="H4078"/>
      <c r="I4078"/>
      <c r="J4078"/>
      <c r="K4078" s="91"/>
      <c r="L4078" s="91"/>
      <c r="M4078" s="91"/>
      <c r="R4078"/>
      <c r="S4078"/>
      <c r="T4078"/>
      <c r="U4078"/>
      <c r="V4078"/>
      <c r="W4078"/>
      <c r="X4078"/>
      <c r="Y4078"/>
      <c r="Z4078"/>
      <c r="AA4078"/>
      <c r="AB4078"/>
      <c r="AC4078"/>
    </row>
    <row r="4079" spans="2:29" s="14" customFormat="1" x14ac:dyDescent="0.25">
      <c r="B4079"/>
      <c r="C4079"/>
      <c r="D4079"/>
      <c r="E4079"/>
      <c r="F4079"/>
      <c r="G4079"/>
      <c r="H4079"/>
      <c r="I4079"/>
      <c r="J4079"/>
      <c r="K4079" s="91"/>
      <c r="L4079" s="91"/>
      <c r="M4079" s="91"/>
      <c r="R4079"/>
      <c r="S4079"/>
      <c r="T4079"/>
      <c r="U4079"/>
      <c r="V4079"/>
      <c r="W4079"/>
      <c r="X4079"/>
      <c r="Y4079"/>
      <c r="Z4079"/>
      <c r="AA4079"/>
      <c r="AB4079"/>
      <c r="AC4079"/>
    </row>
    <row r="4080" spans="2:29" s="14" customFormat="1" x14ac:dyDescent="0.25">
      <c r="B4080"/>
      <c r="C4080"/>
      <c r="D4080"/>
      <c r="E4080"/>
      <c r="F4080"/>
      <c r="G4080"/>
      <c r="H4080"/>
      <c r="I4080"/>
      <c r="J4080"/>
      <c r="K4080" s="91"/>
      <c r="L4080" s="91"/>
      <c r="M4080" s="91"/>
      <c r="R4080"/>
      <c r="S4080"/>
      <c r="T4080"/>
      <c r="U4080"/>
      <c r="V4080"/>
      <c r="W4080"/>
      <c r="X4080"/>
      <c r="Y4080"/>
      <c r="Z4080"/>
      <c r="AA4080"/>
      <c r="AB4080"/>
      <c r="AC4080"/>
    </row>
    <row r="4081" spans="2:29" s="14" customFormat="1" x14ac:dyDescent="0.25">
      <c r="B4081"/>
      <c r="C4081"/>
      <c r="D4081"/>
      <c r="E4081"/>
      <c r="F4081"/>
      <c r="G4081"/>
      <c r="H4081"/>
      <c r="I4081"/>
      <c r="J4081"/>
      <c r="K4081" s="91"/>
      <c r="L4081" s="91"/>
      <c r="M4081" s="91"/>
      <c r="R4081"/>
      <c r="S4081"/>
      <c r="T4081"/>
      <c r="U4081"/>
      <c r="V4081"/>
      <c r="W4081"/>
      <c r="X4081"/>
      <c r="Y4081"/>
      <c r="Z4081"/>
      <c r="AA4081"/>
      <c r="AB4081"/>
      <c r="AC4081"/>
    </row>
    <row r="4082" spans="2:29" s="14" customFormat="1" x14ac:dyDescent="0.25">
      <c r="B4082"/>
      <c r="C4082"/>
      <c r="D4082"/>
      <c r="E4082"/>
      <c r="F4082"/>
      <c r="G4082"/>
      <c r="H4082"/>
      <c r="I4082"/>
      <c r="J4082"/>
      <c r="K4082" s="91"/>
      <c r="L4082" s="91"/>
      <c r="M4082" s="91"/>
      <c r="R4082"/>
      <c r="S4082"/>
      <c r="T4082"/>
      <c r="U4082"/>
      <c r="V4082"/>
      <c r="W4082"/>
      <c r="X4082"/>
      <c r="Y4082"/>
      <c r="Z4082"/>
      <c r="AA4082"/>
      <c r="AB4082"/>
      <c r="AC4082"/>
    </row>
    <row r="4083" spans="2:29" s="14" customFormat="1" x14ac:dyDescent="0.25">
      <c r="B4083"/>
      <c r="C4083"/>
      <c r="D4083"/>
      <c r="E4083"/>
      <c r="F4083"/>
      <c r="G4083"/>
      <c r="H4083"/>
      <c r="I4083"/>
      <c r="J4083"/>
      <c r="K4083" s="91"/>
      <c r="L4083" s="91"/>
      <c r="M4083" s="91"/>
      <c r="R4083"/>
      <c r="S4083"/>
      <c r="T4083"/>
      <c r="U4083"/>
      <c r="V4083"/>
      <c r="W4083"/>
      <c r="X4083"/>
      <c r="Y4083"/>
      <c r="Z4083"/>
      <c r="AA4083"/>
      <c r="AB4083"/>
      <c r="AC4083"/>
    </row>
    <row r="4084" spans="2:29" s="14" customFormat="1" x14ac:dyDescent="0.25">
      <c r="B4084"/>
      <c r="C4084"/>
      <c r="D4084"/>
      <c r="E4084"/>
      <c r="F4084"/>
      <c r="G4084"/>
      <c r="H4084"/>
      <c r="I4084"/>
      <c r="J4084"/>
      <c r="K4084" s="91"/>
      <c r="L4084" s="91"/>
      <c r="M4084" s="91"/>
      <c r="R4084"/>
      <c r="S4084"/>
      <c r="T4084"/>
      <c r="U4084"/>
      <c r="V4084"/>
      <c r="W4084"/>
      <c r="X4084"/>
      <c r="Y4084"/>
      <c r="Z4084"/>
      <c r="AA4084"/>
      <c r="AB4084"/>
      <c r="AC4084"/>
    </row>
    <row r="4085" spans="2:29" s="14" customFormat="1" x14ac:dyDescent="0.25">
      <c r="B4085"/>
      <c r="C4085"/>
      <c r="D4085"/>
      <c r="E4085"/>
      <c r="F4085"/>
      <c r="G4085"/>
      <c r="H4085"/>
      <c r="I4085"/>
      <c r="J4085"/>
      <c r="K4085" s="91"/>
      <c r="L4085" s="91"/>
      <c r="M4085" s="91"/>
      <c r="R4085"/>
      <c r="S4085"/>
      <c r="T4085"/>
      <c r="U4085"/>
      <c r="V4085"/>
      <c r="W4085"/>
      <c r="X4085"/>
      <c r="Y4085"/>
      <c r="Z4085"/>
      <c r="AA4085"/>
      <c r="AB4085"/>
      <c r="AC4085"/>
    </row>
    <row r="4086" spans="2:29" s="14" customFormat="1" x14ac:dyDescent="0.25">
      <c r="B4086"/>
      <c r="C4086"/>
      <c r="D4086"/>
      <c r="E4086"/>
      <c r="F4086"/>
      <c r="G4086"/>
      <c r="H4086"/>
      <c r="I4086"/>
      <c r="J4086"/>
      <c r="K4086" s="91"/>
      <c r="L4086" s="91"/>
      <c r="M4086" s="91"/>
      <c r="R4086"/>
      <c r="S4086"/>
      <c r="T4086"/>
      <c r="U4086"/>
      <c r="V4086"/>
      <c r="W4086"/>
      <c r="X4086"/>
      <c r="Y4086"/>
      <c r="Z4086"/>
      <c r="AA4086"/>
      <c r="AB4086"/>
      <c r="AC4086"/>
    </row>
    <row r="4087" spans="2:29" s="14" customFormat="1" x14ac:dyDescent="0.25">
      <c r="B4087"/>
      <c r="C4087"/>
      <c r="D4087"/>
      <c r="E4087"/>
      <c r="F4087"/>
      <c r="G4087"/>
      <c r="H4087"/>
      <c r="I4087"/>
      <c r="J4087"/>
      <c r="K4087" s="91"/>
      <c r="L4087" s="91"/>
      <c r="M4087" s="91"/>
      <c r="R4087"/>
      <c r="S4087"/>
      <c r="T4087"/>
      <c r="U4087"/>
      <c r="V4087"/>
      <c r="W4087"/>
      <c r="X4087"/>
      <c r="Y4087"/>
      <c r="Z4087"/>
      <c r="AA4087"/>
      <c r="AB4087"/>
      <c r="AC4087"/>
    </row>
    <row r="4088" spans="2:29" s="14" customFormat="1" x14ac:dyDescent="0.25">
      <c r="B4088"/>
      <c r="C4088"/>
      <c r="D4088"/>
      <c r="E4088"/>
      <c r="F4088"/>
      <c r="G4088"/>
      <c r="H4088"/>
      <c r="I4088"/>
      <c r="J4088"/>
      <c r="K4088" s="91"/>
      <c r="L4088" s="91"/>
      <c r="M4088" s="91"/>
      <c r="R4088"/>
      <c r="S4088"/>
      <c r="T4088"/>
      <c r="U4088"/>
      <c r="V4088"/>
      <c r="W4088"/>
      <c r="X4088"/>
      <c r="Y4088"/>
      <c r="Z4088"/>
      <c r="AA4088"/>
      <c r="AB4088"/>
      <c r="AC4088"/>
    </row>
    <row r="4089" spans="2:29" s="14" customFormat="1" x14ac:dyDescent="0.25">
      <c r="B4089"/>
      <c r="C4089"/>
      <c r="D4089"/>
      <c r="E4089"/>
      <c r="F4089"/>
      <c r="G4089"/>
      <c r="H4089"/>
      <c r="I4089"/>
      <c r="J4089"/>
      <c r="K4089" s="91"/>
      <c r="L4089" s="91"/>
      <c r="M4089" s="91"/>
      <c r="R4089"/>
      <c r="S4089"/>
      <c r="T4089"/>
      <c r="U4089"/>
      <c r="V4089"/>
      <c r="W4089"/>
      <c r="X4089"/>
      <c r="Y4089"/>
      <c r="Z4089"/>
      <c r="AA4089"/>
      <c r="AB4089"/>
      <c r="AC4089"/>
    </row>
    <row r="4090" spans="2:29" s="14" customFormat="1" x14ac:dyDescent="0.25">
      <c r="B4090"/>
      <c r="C4090"/>
      <c r="D4090"/>
      <c r="E4090"/>
      <c r="F4090"/>
      <c r="G4090"/>
      <c r="H4090"/>
      <c r="I4090"/>
      <c r="J4090"/>
      <c r="K4090" s="91"/>
      <c r="L4090" s="91"/>
      <c r="M4090" s="91"/>
      <c r="R4090"/>
      <c r="S4090"/>
      <c r="T4090"/>
      <c r="U4090"/>
      <c r="V4090"/>
      <c r="W4090"/>
      <c r="X4090"/>
      <c r="Y4090"/>
      <c r="Z4090"/>
      <c r="AA4090"/>
      <c r="AB4090"/>
      <c r="AC4090"/>
    </row>
    <row r="4091" spans="2:29" s="14" customFormat="1" x14ac:dyDescent="0.25">
      <c r="B4091"/>
      <c r="C4091"/>
      <c r="D4091"/>
      <c r="E4091"/>
      <c r="F4091"/>
      <c r="G4091"/>
      <c r="H4091"/>
      <c r="I4091"/>
      <c r="J4091"/>
      <c r="K4091" s="91"/>
      <c r="L4091" s="91"/>
      <c r="M4091" s="91"/>
      <c r="R4091"/>
      <c r="S4091"/>
      <c r="T4091"/>
      <c r="U4091"/>
      <c r="V4091"/>
      <c r="W4091"/>
      <c r="X4091"/>
      <c r="Y4091"/>
      <c r="Z4091"/>
      <c r="AA4091"/>
      <c r="AB4091"/>
      <c r="AC4091"/>
    </row>
    <row r="4092" spans="2:29" s="14" customFormat="1" x14ac:dyDescent="0.25">
      <c r="B4092"/>
      <c r="C4092"/>
      <c r="D4092"/>
      <c r="E4092"/>
      <c r="F4092"/>
      <c r="G4092"/>
      <c r="H4092"/>
      <c r="I4092"/>
      <c r="J4092"/>
      <c r="K4092" s="91"/>
      <c r="L4092" s="91"/>
      <c r="M4092" s="91"/>
      <c r="R4092"/>
      <c r="S4092"/>
      <c r="T4092"/>
      <c r="U4092"/>
      <c r="V4092"/>
      <c r="W4092"/>
      <c r="X4092"/>
      <c r="Y4092"/>
      <c r="Z4092"/>
      <c r="AA4092"/>
      <c r="AB4092"/>
      <c r="AC4092"/>
    </row>
    <row r="4093" spans="2:29" s="14" customFormat="1" x14ac:dyDescent="0.25">
      <c r="B4093"/>
      <c r="C4093"/>
      <c r="D4093"/>
      <c r="E4093"/>
      <c r="F4093"/>
      <c r="G4093"/>
      <c r="H4093"/>
      <c r="I4093"/>
      <c r="J4093"/>
      <c r="K4093" s="91"/>
      <c r="L4093" s="91"/>
      <c r="M4093" s="91"/>
      <c r="R4093"/>
      <c r="S4093"/>
      <c r="T4093"/>
      <c r="U4093"/>
      <c r="V4093"/>
      <c r="W4093"/>
      <c r="X4093"/>
      <c r="Y4093"/>
      <c r="Z4093"/>
      <c r="AA4093"/>
      <c r="AB4093"/>
      <c r="AC4093"/>
    </row>
    <row r="4094" spans="2:29" s="14" customFormat="1" x14ac:dyDescent="0.25">
      <c r="B4094"/>
      <c r="C4094"/>
      <c r="D4094"/>
      <c r="E4094"/>
      <c r="F4094"/>
      <c r="G4094"/>
      <c r="H4094"/>
      <c r="I4094"/>
      <c r="J4094"/>
      <c r="K4094" s="91"/>
      <c r="L4094" s="91"/>
      <c r="M4094" s="91"/>
      <c r="R4094"/>
      <c r="S4094"/>
      <c r="T4094"/>
      <c r="U4094"/>
      <c r="V4094"/>
      <c r="W4094"/>
      <c r="X4094"/>
      <c r="Y4094"/>
      <c r="Z4094"/>
      <c r="AA4094"/>
      <c r="AB4094"/>
      <c r="AC4094"/>
    </row>
    <row r="4095" spans="2:29" s="14" customFormat="1" x14ac:dyDescent="0.25">
      <c r="B4095"/>
      <c r="C4095"/>
      <c r="D4095"/>
      <c r="E4095"/>
      <c r="F4095"/>
      <c r="G4095"/>
      <c r="H4095"/>
      <c r="I4095"/>
      <c r="J4095"/>
      <c r="K4095" s="91"/>
      <c r="L4095" s="91"/>
      <c r="M4095" s="91"/>
      <c r="R4095"/>
      <c r="S4095"/>
      <c r="T4095"/>
      <c r="U4095"/>
      <c r="V4095"/>
      <c r="W4095"/>
      <c r="X4095"/>
      <c r="Y4095"/>
      <c r="Z4095"/>
      <c r="AA4095"/>
      <c r="AB4095"/>
      <c r="AC4095"/>
    </row>
    <row r="4096" spans="2:29" s="14" customFormat="1" x14ac:dyDescent="0.25">
      <c r="B4096"/>
      <c r="C4096"/>
      <c r="D4096"/>
      <c r="E4096"/>
      <c r="F4096"/>
      <c r="G4096"/>
      <c r="H4096"/>
      <c r="I4096"/>
      <c r="J4096"/>
      <c r="K4096" s="91"/>
      <c r="L4096" s="91"/>
      <c r="M4096" s="91"/>
      <c r="R4096"/>
      <c r="S4096"/>
      <c r="T4096"/>
      <c r="U4096"/>
      <c r="V4096"/>
      <c r="W4096"/>
      <c r="X4096"/>
      <c r="Y4096"/>
      <c r="Z4096"/>
      <c r="AA4096"/>
      <c r="AB4096"/>
      <c r="AC4096"/>
    </row>
    <row r="4097" spans="2:29" s="14" customFormat="1" x14ac:dyDescent="0.25">
      <c r="B4097"/>
      <c r="C4097"/>
      <c r="D4097"/>
      <c r="E4097"/>
      <c r="F4097"/>
      <c r="G4097"/>
      <c r="H4097"/>
      <c r="I4097"/>
      <c r="J4097"/>
      <c r="K4097" s="91"/>
      <c r="L4097" s="91"/>
      <c r="M4097" s="91"/>
      <c r="R4097"/>
      <c r="S4097"/>
      <c r="T4097"/>
      <c r="U4097"/>
      <c r="V4097"/>
      <c r="W4097"/>
      <c r="X4097"/>
      <c r="Y4097"/>
      <c r="Z4097"/>
      <c r="AA4097"/>
      <c r="AB4097"/>
      <c r="AC4097"/>
    </row>
    <row r="4098" spans="2:29" s="14" customFormat="1" x14ac:dyDescent="0.25">
      <c r="B4098"/>
      <c r="C4098"/>
      <c r="D4098"/>
      <c r="E4098"/>
      <c r="F4098"/>
      <c r="G4098"/>
      <c r="H4098"/>
      <c r="I4098"/>
      <c r="J4098"/>
      <c r="K4098" s="91"/>
      <c r="L4098" s="91"/>
      <c r="M4098" s="91"/>
      <c r="R4098"/>
      <c r="S4098"/>
      <c r="T4098"/>
      <c r="U4098"/>
      <c r="V4098"/>
      <c r="W4098"/>
      <c r="X4098"/>
      <c r="Y4098"/>
      <c r="Z4098"/>
      <c r="AA4098"/>
      <c r="AB4098"/>
      <c r="AC4098"/>
    </row>
    <row r="4099" spans="2:29" s="14" customFormat="1" x14ac:dyDescent="0.25">
      <c r="B4099"/>
      <c r="C4099"/>
      <c r="D4099"/>
      <c r="E4099"/>
      <c r="F4099"/>
      <c r="G4099"/>
      <c r="H4099"/>
      <c r="I4099"/>
      <c r="J4099"/>
      <c r="K4099" s="91"/>
      <c r="L4099" s="91"/>
      <c r="M4099" s="91"/>
      <c r="R4099"/>
      <c r="S4099"/>
      <c r="T4099"/>
      <c r="U4099"/>
      <c r="V4099"/>
      <c r="W4099"/>
      <c r="X4099"/>
      <c r="Y4099"/>
      <c r="Z4099"/>
      <c r="AA4099"/>
      <c r="AB4099"/>
      <c r="AC4099"/>
    </row>
    <row r="4100" spans="2:29" s="14" customFormat="1" x14ac:dyDescent="0.25">
      <c r="B4100"/>
      <c r="C4100"/>
      <c r="D4100"/>
      <c r="E4100"/>
      <c r="F4100"/>
      <c r="G4100"/>
      <c r="H4100"/>
      <c r="I4100"/>
      <c r="J4100"/>
      <c r="K4100" s="91"/>
      <c r="L4100" s="91"/>
      <c r="M4100" s="91"/>
      <c r="R4100"/>
      <c r="S4100"/>
      <c r="T4100"/>
      <c r="U4100"/>
      <c r="V4100"/>
      <c r="W4100"/>
      <c r="X4100"/>
      <c r="Y4100"/>
      <c r="Z4100"/>
      <c r="AA4100"/>
      <c r="AB4100"/>
      <c r="AC4100"/>
    </row>
    <row r="4101" spans="2:29" s="14" customFormat="1" x14ac:dyDescent="0.25">
      <c r="B4101"/>
      <c r="C4101"/>
      <c r="D4101"/>
      <c r="E4101"/>
      <c r="F4101"/>
      <c r="G4101"/>
      <c r="H4101"/>
      <c r="I4101"/>
      <c r="J4101"/>
      <c r="K4101" s="91"/>
      <c r="L4101" s="91"/>
      <c r="M4101" s="91"/>
      <c r="R4101"/>
      <c r="S4101"/>
      <c r="T4101"/>
      <c r="U4101"/>
      <c r="V4101"/>
      <c r="W4101"/>
      <c r="X4101"/>
      <c r="Y4101"/>
      <c r="Z4101"/>
      <c r="AA4101"/>
      <c r="AB4101"/>
      <c r="AC4101"/>
    </row>
    <row r="4102" spans="2:29" s="14" customFormat="1" x14ac:dyDescent="0.25">
      <c r="B4102"/>
      <c r="C4102"/>
      <c r="D4102"/>
      <c r="E4102"/>
      <c r="F4102"/>
      <c r="G4102"/>
      <c r="H4102"/>
      <c r="I4102"/>
      <c r="J4102"/>
      <c r="K4102" s="91"/>
      <c r="L4102" s="91"/>
      <c r="M4102" s="91"/>
      <c r="R4102"/>
      <c r="S4102"/>
      <c r="T4102"/>
      <c r="U4102"/>
      <c r="V4102"/>
      <c r="W4102"/>
      <c r="X4102"/>
      <c r="Y4102"/>
      <c r="Z4102"/>
      <c r="AA4102"/>
      <c r="AB4102"/>
      <c r="AC4102"/>
    </row>
    <row r="4103" spans="2:29" s="14" customFormat="1" x14ac:dyDescent="0.25">
      <c r="B4103"/>
      <c r="C4103"/>
      <c r="D4103"/>
      <c r="E4103"/>
      <c r="F4103"/>
      <c r="G4103"/>
      <c r="H4103"/>
      <c r="I4103"/>
      <c r="J4103"/>
      <c r="K4103" s="91"/>
      <c r="L4103" s="91"/>
      <c r="M4103" s="91"/>
      <c r="R4103"/>
      <c r="S4103"/>
      <c r="T4103"/>
      <c r="U4103"/>
      <c r="V4103"/>
      <c r="W4103"/>
      <c r="X4103"/>
      <c r="Y4103"/>
      <c r="Z4103"/>
      <c r="AA4103"/>
      <c r="AB4103"/>
      <c r="AC4103"/>
    </row>
    <row r="4104" spans="2:29" s="14" customFormat="1" x14ac:dyDescent="0.25">
      <c r="B4104"/>
      <c r="C4104"/>
      <c r="D4104"/>
      <c r="E4104"/>
      <c r="F4104"/>
      <c r="G4104"/>
      <c r="H4104"/>
      <c r="I4104"/>
      <c r="J4104"/>
      <c r="K4104" s="91"/>
      <c r="L4104" s="91"/>
      <c r="M4104" s="91"/>
      <c r="R4104"/>
      <c r="S4104"/>
      <c r="T4104"/>
      <c r="U4104"/>
      <c r="V4104"/>
      <c r="W4104"/>
      <c r="X4104"/>
      <c r="Y4104"/>
      <c r="Z4104"/>
      <c r="AA4104"/>
      <c r="AB4104"/>
      <c r="AC4104"/>
    </row>
    <row r="4105" spans="2:29" s="14" customFormat="1" x14ac:dyDescent="0.25">
      <c r="B4105"/>
      <c r="C4105"/>
      <c r="D4105"/>
      <c r="E4105"/>
      <c r="F4105"/>
      <c r="G4105"/>
      <c r="H4105"/>
      <c r="I4105"/>
      <c r="J4105"/>
      <c r="K4105" s="91"/>
      <c r="L4105" s="91"/>
      <c r="M4105" s="91"/>
      <c r="R4105"/>
      <c r="S4105"/>
      <c r="T4105"/>
      <c r="U4105"/>
      <c r="V4105"/>
      <c r="W4105"/>
      <c r="X4105"/>
      <c r="Y4105"/>
      <c r="Z4105"/>
      <c r="AA4105"/>
      <c r="AB4105"/>
      <c r="AC4105"/>
    </row>
    <row r="4106" spans="2:29" s="14" customFormat="1" x14ac:dyDescent="0.25">
      <c r="B4106"/>
      <c r="C4106"/>
      <c r="D4106"/>
      <c r="E4106"/>
      <c r="F4106"/>
      <c r="G4106"/>
      <c r="H4106"/>
      <c r="I4106"/>
      <c r="J4106"/>
      <c r="K4106" s="91"/>
      <c r="L4106" s="91"/>
      <c r="M4106" s="91"/>
      <c r="R4106"/>
      <c r="S4106"/>
      <c r="T4106"/>
      <c r="U4106"/>
      <c r="V4106"/>
      <c r="W4106"/>
      <c r="X4106"/>
      <c r="Y4106"/>
      <c r="Z4106"/>
      <c r="AA4106"/>
      <c r="AB4106"/>
      <c r="AC4106"/>
    </row>
    <row r="4107" spans="2:29" s="14" customFormat="1" x14ac:dyDescent="0.25">
      <c r="B4107"/>
      <c r="C4107"/>
      <c r="D4107"/>
      <c r="E4107"/>
      <c r="F4107"/>
      <c r="G4107"/>
      <c r="H4107"/>
      <c r="I4107"/>
      <c r="J4107"/>
      <c r="K4107" s="91"/>
      <c r="L4107" s="91"/>
      <c r="M4107" s="91"/>
      <c r="R4107"/>
      <c r="S4107"/>
      <c r="T4107"/>
      <c r="U4107"/>
      <c r="V4107"/>
      <c r="W4107"/>
      <c r="X4107"/>
      <c r="Y4107"/>
      <c r="Z4107"/>
      <c r="AA4107"/>
      <c r="AB4107"/>
      <c r="AC4107"/>
    </row>
    <row r="4108" spans="2:29" s="14" customFormat="1" x14ac:dyDescent="0.25">
      <c r="B4108"/>
      <c r="C4108"/>
      <c r="D4108"/>
      <c r="E4108"/>
      <c r="F4108"/>
      <c r="G4108"/>
      <c r="H4108"/>
      <c r="I4108"/>
      <c r="J4108"/>
      <c r="K4108" s="91"/>
      <c r="L4108" s="91"/>
      <c r="M4108" s="91"/>
      <c r="R4108"/>
      <c r="S4108"/>
      <c r="T4108"/>
      <c r="U4108"/>
      <c r="V4108"/>
      <c r="W4108"/>
      <c r="X4108"/>
      <c r="Y4108"/>
      <c r="Z4108"/>
      <c r="AA4108"/>
      <c r="AB4108"/>
      <c r="AC4108"/>
    </row>
    <row r="4109" spans="2:29" s="14" customFormat="1" x14ac:dyDescent="0.25">
      <c r="B4109"/>
      <c r="C4109"/>
      <c r="D4109"/>
      <c r="E4109"/>
      <c r="F4109"/>
      <c r="G4109"/>
      <c r="H4109"/>
      <c r="I4109"/>
      <c r="J4109"/>
      <c r="K4109" s="91"/>
      <c r="L4109" s="91"/>
      <c r="M4109" s="91"/>
      <c r="R4109"/>
      <c r="S4109"/>
      <c r="T4109"/>
      <c r="U4109"/>
      <c r="V4109"/>
      <c r="W4109"/>
      <c r="X4109"/>
      <c r="Y4109"/>
      <c r="Z4109"/>
      <c r="AA4109"/>
      <c r="AB4109"/>
      <c r="AC4109"/>
    </row>
    <row r="4110" spans="2:29" s="14" customFormat="1" x14ac:dyDescent="0.25">
      <c r="B4110"/>
      <c r="C4110"/>
      <c r="D4110"/>
      <c r="E4110"/>
      <c r="F4110"/>
      <c r="G4110"/>
      <c r="H4110"/>
      <c r="I4110"/>
      <c r="J4110"/>
      <c r="K4110" s="91"/>
      <c r="L4110" s="91"/>
      <c r="M4110" s="91"/>
      <c r="R4110"/>
      <c r="S4110"/>
      <c r="T4110"/>
      <c r="U4110"/>
      <c r="V4110"/>
      <c r="W4110"/>
      <c r="X4110"/>
      <c r="Y4110"/>
      <c r="Z4110"/>
      <c r="AA4110"/>
      <c r="AB4110"/>
      <c r="AC4110"/>
    </row>
    <row r="4111" spans="2:29" s="14" customFormat="1" x14ac:dyDescent="0.25">
      <c r="B4111"/>
      <c r="C4111"/>
      <c r="D4111"/>
      <c r="E4111"/>
      <c r="F4111"/>
      <c r="G4111"/>
      <c r="H4111"/>
      <c r="I4111"/>
      <c r="J4111"/>
      <c r="K4111" s="91"/>
      <c r="L4111" s="91"/>
      <c r="M4111" s="91"/>
      <c r="R4111"/>
      <c r="S4111"/>
      <c r="T4111"/>
      <c r="U4111"/>
      <c r="V4111"/>
      <c r="W4111"/>
      <c r="X4111"/>
      <c r="Y4111"/>
      <c r="Z4111"/>
      <c r="AA4111"/>
      <c r="AB4111"/>
      <c r="AC4111"/>
    </row>
    <row r="4112" spans="2:29" s="14" customFormat="1" x14ac:dyDescent="0.25">
      <c r="B4112"/>
      <c r="C4112"/>
      <c r="D4112"/>
      <c r="E4112"/>
      <c r="F4112"/>
      <c r="G4112"/>
      <c r="H4112"/>
      <c r="I4112"/>
      <c r="J4112"/>
      <c r="K4112" s="91"/>
      <c r="L4112" s="91"/>
      <c r="M4112" s="91"/>
      <c r="R4112"/>
      <c r="S4112"/>
      <c r="T4112"/>
      <c r="U4112"/>
      <c r="V4112"/>
      <c r="W4112"/>
      <c r="X4112"/>
      <c r="Y4112"/>
      <c r="Z4112"/>
      <c r="AA4112"/>
      <c r="AB4112"/>
      <c r="AC4112"/>
    </row>
    <row r="4113" spans="2:29" s="14" customFormat="1" x14ac:dyDescent="0.25">
      <c r="B4113"/>
      <c r="C4113"/>
      <c r="D4113"/>
      <c r="E4113"/>
      <c r="F4113"/>
      <c r="G4113"/>
      <c r="H4113"/>
      <c r="I4113"/>
      <c r="J4113"/>
      <c r="K4113" s="91"/>
      <c r="L4113" s="91"/>
      <c r="M4113" s="91"/>
      <c r="R4113"/>
      <c r="S4113"/>
      <c r="T4113"/>
      <c r="U4113"/>
      <c r="V4113"/>
      <c r="W4113"/>
      <c r="X4113"/>
      <c r="Y4113"/>
      <c r="Z4113"/>
      <c r="AA4113"/>
      <c r="AB4113"/>
      <c r="AC4113"/>
    </row>
    <row r="4114" spans="2:29" s="14" customFormat="1" x14ac:dyDescent="0.25">
      <c r="B4114"/>
      <c r="C4114"/>
      <c r="D4114"/>
      <c r="E4114"/>
      <c r="F4114"/>
      <c r="G4114"/>
      <c r="H4114"/>
      <c r="I4114"/>
      <c r="J4114"/>
      <c r="K4114" s="91"/>
      <c r="L4114" s="91"/>
      <c r="M4114" s="91"/>
      <c r="R4114"/>
      <c r="S4114"/>
      <c r="T4114"/>
      <c r="U4114"/>
      <c r="V4114"/>
      <c r="W4114"/>
      <c r="X4114"/>
      <c r="Y4114"/>
      <c r="Z4114"/>
      <c r="AA4114"/>
      <c r="AB4114"/>
      <c r="AC4114"/>
    </row>
    <row r="4115" spans="2:29" s="14" customFormat="1" x14ac:dyDescent="0.25">
      <c r="B4115"/>
      <c r="C4115"/>
      <c r="D4115"/>
      <c r="E4115"/>
      <c r="F4115"/>
      <c r="G4115"/>
      <c r="H4115"/>
      <c r="I4115"/>
      <c r="J4115"/>
      <c r="K4115" s="91"/>
      <c r="L4115" s="91"/>
      <c r="M4115" s="91"/>
      <c r="R4115"/>
      <c r="S4115"/>
      <c r="T4115"/>
      <c r="U4115"/>
      <c r="V4115"/>
      <c r="W4115"/>
      <c r="X4115"/>
      <c r="Y4115"/>
      <c r="Z4115"/>
      <c r="AA4115"/>
      <c r="AB4115"/>
      <c r="AC4115"/>
    </row>
    <row r="4116" spans="2:29" s="14" customFormat="1" x14ac:dyDescent="0.25">
      <c r="B4116"/>
      <c r="C4116"/>
      <c r="D4116"/>
      <c r="E4116"/>
      <c r="F4116"/>
      <c r="G4116"/>
      <c r="H4116"/>
      <c r="I4116"/>
      <c r="J4116"/>
      <c r="K4116" s="91"/>
      <c r="L4116" s="91"/>
      <c r="M4116" s="91"/>
      <c r="R4116"/>
      <c r="S4116"/>
      <c r="T4116"/>
      <c r="U4116"/>
      <c r="V4116"/>
      <c r="W4116"/>
      <c r="X4116"/>
      <c r="Y4116"/>
      <c r="Z4116"/>
      <c r="AA4116"/>
      <c r="AB4116"/>
      <c r="AC4116"/>
    </row>
    <row r="4117" spans="2:29" s="14" customFormat="1" x14ac:dyDescent="0.25">
      <c r="B4117"/>
      <c r="C4117"/>
      <c r="D4117"/>
      <c r="E4117"/>
      <c r="F4117"/>
      <c r="G4117"/>
      <c r="H4117"/>
      <c r="I4117"/>
      <c r="J4117"/>
      <c r="K4117" s="91"/>
      <c r="L4117" s="91"/>
      <c r="M4117" s="91"/>
      <c r="R4117"/>
      <c r="S4117"/>
      <c r="T4117"/>
      <c r="U4117"/>
      <c r="V4117"/>
      <c r="W4117"/>
      <c r="X4117"/>
      <c r="Y4117"/>
      <c r="Z4117"/>
      <c r="AA4117"/>
      <c r="AB4117"/>
      <c r="AC4117"/>
    </row>
    <row r="4118" spans="2:29" s="14" customFormat="1" x14ac:dyDescent="0.25">
      <c r="B4118"/>
      <c r="C4118"/>
      <c r="D4118"/>
      <c r="E4118"/>
      <c r="F4118"/>
      <c r="G4118"/>
      <c r="H4118"/>
      <c r="I4118"/>
      <c r="J4118"/>
      <c r="K4118" s="91"/>
      <c r="L4118" s="91"/>
      <c r="M4118" s="91"/>
      <c r="R4118"/>
      <c r="S4118"/>
      <c r="T4118"/>
      <c r="U4118"/>
      <c r="V4118"/>
      <c r="W4118"/>
      <c r="X4118"/>
      <c r="Y4118"/>
      <c r="Z4118"/>
      <c r="AA4118"/>
      <c r="AB4118"/>
      <c r="AC4118"/>
    </row>
    <row r="4119" spans="2:29" s="14" customFormat="1" x14ac:dyDescent="0.25">
      <c r="B4119"/>
      <c r="C4119"/>
      <c r="D4119"/>
      <c r="E4119"/>
      <c r="F4119"/>
      <c r="G4119"/>
      <c r="H4119"/>
      <c r="I4119"/>
      <c r="J4119"/>
      <c r="K4119" s="91"/>
      <c r="L4119" s="91"/>
      <c r="M4119" s="91"/>
      <c r="R4119"/>
      <c r="S4119"/>
      <c r="T4119"/>
      <c r="U4119"/>
      <c r="V4119"/>
      <c r="W4119"/>
      <c r="X4119"/>
      <c r="Y4119"/>
      <c r="Z4119"/>
      <c r="AA4119"/>
      <c r="AB4119"/>
      <c r="AC4119"/>
    </row>
    <row r="4120" spans="2:29" s="14" customFormat="1" x14ac:dyDescent="0.25">
      <c r="B4120"/>
      <c r="C4120"/>
      <c r="D4120"/>
      <c r="E4120"/>
      <c r="F4120"/>
      <c r="G4120"/>
      <c r="H4120"/>
      <c r="I4120"/>
      <c r="J4120"/>
      <c r="K4120" s="91"/>
      <c r="L4120" s="91"/>
      <c r="M4120" s="91"/>
      <c r="R4120"/>
      <c r="S4120"/>
      <c r="T4120"/>
      <c r="U4120"/>
      <c r="V4120"/>
      <c r="W4120"/>
      <c r="X4120"/>
      <c r="Y4120"/>
      <c r="Z4120"/>
      <c r="AA4120"/>
      <c r="AB4120"/>
      <c r="AC4120"/>
    </row>
    <row r="4121" spans="2:29" s="14" customFormat="1" x14ac:dyDescent="0.25">
      <c r="B4121"/>
      <c r="C4121"/>
      <c r="D4121"/>
      <c r="E4121"/>
      <c r="F4121"/>
      <c r="G4121"/>
      <c r="H4121"/>
      <c r="I4121"/>
      <c r="J4121"/>
      <c r="K4121" s="91"/>
      <c r="L4121" s="91"/>
      <c r="M4121" s="91"/>
      <c r="R4121"/>
      <c r="S4121"/>
      <c r="T4121"/>
      <c r="U4121"/>
      <c r="V4121"/>
      <c r="W4121"/>
      <c r="X4121"/>
      <c r="Y4121"/>
      <c r="Z4121"/>
      <c r="AA4121"/>
      <c r="AB4121"/>
      <c r="AC4121"/>
    </row>
    <row r="4122" spans="2:29" s="14" customFormat="1" x14ac:dyDescent="0.25">
      <c r="B4122"/>
      <c r="C4122"/>
      <c r="D4122"/>
      <c r="E4122"/>
      <c r="F4122"/>
      <c r="G4122"/>
      <c r="H4122"/>
      <c r="I4122"/>
      <c r="J4122"/>
      <c r="K4122" s="91"/>
      <c r="L4122" s="91"/>
      <c r="M4122" s="91"/>
      <c r="R4122"/>
      <c r="S4122"/>
      <c r="T4122"/>
      <c r="U4122"/>
      <c r="V4122"/>
      <c r="W4122"/>
      <c r="X4122"/>
      <c r="Y4122"/>
      <c r="Z4122"/>
      <c r="AA4122"/>
      <c r="AB4122"/>
      <c r="AC4122"/>
    </row>
    <row r="4123" spans="2:29" s="14" customFormat="1" x14ac:dyDescent="0.25">
      <c r="B4123"/>
      <c r="C4123"/>
      <c r="D4123"/>
      <c r="E4123"/>
      <c r="F4123"/>
      <c r="G4123"/>
      <c r="H4123"/>
      <c r="I4123"/>
      <c r="J4123"/>
      <c r="K4123" s="91"/>
      <c r="L4123" s="91"/>
      <c r="M4123" s="91"/>
      <c r="R4123"/>
      <c r="S4123"/>
      <c r="T4123"/>
      <c r="U4123"/>
      <c r="V4123"/>
      <c r="W4123"/>
      <c r="X4123"/>
      <c r="Y4123"/>
      <c r="Z4123"/>
      <c r="AA4123"/>
      <c r="AB4123"/>
      <c r="AC4123"/>
    </row>
    <row r="4124" spans="2:29" s="14" customFormat="1" x14ac:dyDescent="0.25">
      <c r="B4124"/>
      <c r="C4124"/>
      <c r="D4124"/>
      <c r="E4124"/>
      <c r="F4124"/>
      <c r="G4124"/>
      <c r="H4124"/>
      <c r="I4124"/>
      <c r="J4124"/>
      <c r="K4124" s="91"/>
      <c r="L4124" s="91"/>
      <c r="M4124" s="91"/>
      <c r="R4124"/>
      <c r="S4124"/>
      <c r="T4124"/>
      <c r="U4124"/>
      <c r="V4124"/>
      <c r="W4124"/>
      <c r="X4124"/>
      <c r="Y4124"/>
      <c r="Z4124"/>
      <c r="AA4124"/>
      <c r="AB4124"/>
      <c r="AC4124"/>
    </row>
    <row r="4125" spans="2:29" s="14" customFormat="1" x14ac:dyDescent="0.25">
      <c r="B4125"/>
      <c r="C4125"/>
      <c r="D4125"/>
      <c r="E4125"/>
      <c r="F4125"/>
      <c r="G4125"/>
      <c r="H4125"/>
      <c r="I4125"/>
      <c r="J4125"/>
      <c r="K4125" s="91"/>
      <c r="L4125" s="91"/>
      <c r="M4125" s="91"/>
      <c r="R4125"/>
      <c r="S4125"/>
      <c r="T4125"/>
      <c r="U4125"/>
      <c r="V4125"/>
      <c r="W4125"/>
      <c r="X4125"/>
      <c r="Y4125"/>
      <c r="Z4125"/>
      <c r="AA4125"/>
      <c r="AB4125"/>
      <c r="AC4125"/>
    </row>
    <row r="4126" spans="2:29" s="14" customFormat="1" x14ac:dyDescent="0.25">
      <c r="B4126"/>
      <c r="C4126"/>
      <c r="D4126"/>
      <c r="E4126"/>
      <c r="F4126"/>
      <c r="G4126"/>
      <c r="H4126"/>
      <c r="I4126"/>
      <c r="J4126"/>
      <c r="K4126" s="91"/>
      <c r="L4126" s="91"/>
      <c r="M4126" s="91"/>
      <c r="R4126"/>
      <c r="S4126"/>
      <c r="T4126"/>
      <c r="U4126"/>
      <c r="V4126"/>
      <c r="W4126"/>
      <c r="X4126"/>
      <c r="Y4126"/>
      <c r="Z4126"/>
      <c r="AA4126"/>
      <c r="AB4126"/>
      <c r="AC4126"/>
    </row>
    <row r="4127" spans="2:29" s="14" customFormat="1" x14ac:dyDescent="0.25">
      <c r="B4127"/>
      <c r="C4127"/>
      <c r="D4127"/>
      <c r="E4127"/>
      <c r="F4127"/>
      <c r="G4127"/>
      <c r="H4127"/>
      <c r="I4127"/>
      <c r="J4127"/>
      <c r="K4127" s="91"/>
      <c r="L4127" s="91"/>
      <c r="M4127" s="91"/>
      <c r="R4127"/>
      <c r="S4127"/>
      <c r="T4127"/>
      <c r="U4127"/>
      <c r="V4127"/>
      <c r="W4127"/>
      <c r="X4127"/>
      <c r="Y4127"/>
      <c r="Z4127"/>
      <c r="AA4127"/>
      <c r="AB4127"/>
      <c r="AC4127"/>
    </row>
    <row r="4128" spans="2:29" s="14" customFormat="1" x14ac:dyDescent="0.25">
      <c r="B4128"/>
      <c r="C4128"/>
      <c r="D4128"/>
      <c r="E4128"/>
      <c r="F4128"/>
      <c r="G4128"/>
      <c r="H4128"/>
      <c r="I4128"/>
      <c r="J4128"/>
      <c r="K4128" s="91"/>
      <c r="L4128" s="91"/>
      <c r="M4128" s="91"/>
      <c r="R4128"/>
      <c r="S4128"/>
      <c r="T4128"/>
      <c r="U4128"/>
      <c r="V4128"/>
      <c r="W4128"/>
      <c r="X4128"/>
      <c r="Y4128"/>
      <c r="Z4128"/>
      <c r="AA4128"/>
      <c r="AB4128"/>
      <c r="AC4128"/>
    </row>
    <row r="4129" spans="2:29" s="14" customFormat="1" x14ac:dyDescent="0.25">
      <c r="B4129"/>
      <c r="C4129"/>
      <c r="D4129"/>
      <c r="E4129"/>
      <c r="F4129"/>
      <c r="G4129"/>
      <c r="H4129"/>
      <c r="I4129"/>
      <c r="J4129"/>
      <c r="K4129" s="91"/>
      <c r="L4129" s="91"/>
      <c r="M4129" s="91"/>
      <c r="R4129"/>
      <c r="S4129"/>
      <c r="T4129"/>
      <c r="U4129"/>
      <c r="V4129"/>
      <c r="W4129"/>
      <c r="X4129"/>
      <c r="Y4129"/>
      <c r="Z4129"/>
      <c r="AA4129"/>
      <c r="AB4129"/>
      <c r="AC4129"/>
    </row>
    <row r="4130" spans="2:29" s="14" customFormat="1" x14ac:dyDescent="0.25">
      <c r="B4130"/>
      <c r="C4130"/>
      <c r="D4130"/>
      <c r="E4130"/>
      <c r="F4130"/>
      <c r="G4130"/>
      <c r="H4130"/>
      <c r="I4130"/>
      <c r="J4130"/>
      <c r="K4130" s="91"/>
      <c r="L4130" s="91"/>
      <c r="M4130" s="91"/>
      <c r="R4130"/>
      <c r="S4130"/>
      <c r="T4130"/>
      <c r="U4130"/>
      <c r="V4130"/>
      <c r="W4130"/>
      <c r="X4130"/>
      <c r="Y4130"/>
      <c r="Z4130"/>
      <c r="AA4130"/>
      <c r="AB4130"/>
      <c r="AC4130"/>
    </row>
    <row r="4131" spans="2:29" s="14" customFormat="1" x14ac:dyDescent="0.25">
      <c r="B4131"/>
      <c r="C4131"/>
      <c r="D4131"/>
      <c r="E4131"/>
      <c r="F4131"/>
      <c r="G4131"/>
      <c r="H4131"/>
      <c r="I4131"/>
      <c r="J4131"/>
      <c r="K4131" s="91"/>
      <c r="L4131" s="91"/>
      <c r="M4131" s="91"/>
      <c r="R4131"/>
      <c r="S4131"/>
      <c r="T4131"/>
      <c r="U4131"/>
      <c r="V4131"/>
      <c r="W4131"/>
      <c r="X4131"/>
      <c r="Y4131"/>
      <c r="Z4131"/>
      <c r="AA4131"/>
      <c r="AB4131"/>
      <c r="AC4131"/>
    </row>
    <row r="4132" spans="2:29" s="14" customFormat="1" x14ac:dyDescent="0.25">
      <c r="B4132"/>
      <c r="C4132"/>
      <c r="D4132"/>
      <c r="E4132"/>
      <c r="F4132"/>
      <c r="G4132"/>
      <c r="H4132"/>
      <c r="I4132"/>
      <c r="J4132"/>
      <c r="K4132" s="91"/>
      <c r="L4132" s="91"/>
      <c r="M4132" s="91"/>
      <c r="R4132"/>
      <c r="S4132"/>
      <c r="T4132"/>
      <c r="U4132"/>
      <c r="V4132"/>
      <c r="W4132"/>
      <c r="X4132"/>
      <c r="Y4132"/>
      <c r="Z4132"/>
      <c r="AA4132"/>
      <c r="AB4132"/>
      <c r="AC4132"/>
    </row>
    <row r="4133" spans="2:29" s="14" customFormat="1" x14ac:dyDescent="0.25">
      <c r="B4133"/>
      <c r="C4133"/>
      <c r="D4133"/>
      <c r="E4133"/>
      <c r="F4133"/>
      <c r="G4133"/>
      <c r="H4133"/>
      <c r="I4133"/>
      <c r="J4133"/>
      <c r="K4133" s="91"/>
      <c r="L4133" s="91"/>
      <c r="M4133" s="91"/>
      <c r="R4133"/>
      <c r="S4133"/>
      <c r="T4133"/>
      <c r="U4133"/>
      <c r="V4133"/>
      <c r="W4133"/>
      <c r="X4133"/>
      <c r="Y4133"/>
      <c r="Z4133"/>
      <c r="AA4133"/>
      <c r="AB4133"/>
      <c r="AC4133"/>
    </row>
    <row r="4134" spans="2:29" s="14" customFormat="1" x14ac:dyDescent="0.25">
      <c r="B4134"/>
      <c r="C4134"/>
      <c r="D4134"/>
      <c r="E4134"/>
      <c r="F4134"/>
      <c r="G4134"/>
      <c r="H4134"/>
      <c r="I4134"/>
      <c r="J4134"/>
      <c r="K4134" s="91"/>
      <c r="L4134" s="91"/>
      <c r="M4134" s="91"/>
      <c r="R4134"/>
      <c r="S4134"/>
      <c r="T4134"/>
      <c r="U4134"/>
      <c r="V4134"/>
      <c r="W4134"/>
      <c r="X4134"/>
      <c r="Y4134"/>
      <c r="Z4134"/>
      <c r="AA4134"/>
      <c r="AB4134"/>
      <c r="AC4134"/>
    </row>
    <row r="4135" spans="2:29" s="14" customFormat="1" x14ac:dyDescent="0.25">
      <c r="B4135"/>
      <c r="C4135"/>
      <c r="D4135"/>
      <c r="E4135"/>
      <c r="F4135"/>
      <c r="G4135"/>
      <c r="H4135"/>
      <c r="I4135"/>
      <c r="J4135"/>
      <c r="K4135" s="91"/>
      <c r="L4135" s="91"/>
      <c r="M4135" s="91"/>
      <c r="R4135"/>
      <c r="S4135"/>
      <c r="T4135"/>
      <c r="U4135"/>
      <c r="V4135"/>
      <c r="W4135"/>
      <c r="X4135"/>
      <c r="Y4135"/>
      <c r="Z4135"/>
      <c r="AA4135"/>
      <c r="AB4135"/>
      <c r="AC4135"/>
    </row>
    <row r="4136" spans="2:29" s="14" customFormat="1" x14ac:dyDescent="0.25">
      <c r="B4136"/>
      <c r="C4136"/>
      <c r="D4136"/>
      <c r="E4136"/>
      <c r="F4136"/>
      <c r="G4136"/>
      <c r="H4136"/>
      <c r="I4136"/>
      <c r="J4136"/>
      <c r="K4136" s="91"/>
      <c r="L4136" s="91"/>
      <c r="M4136" s="91"/>
      <c r="R4136"/>
      <c r="S4136"/>
      <c r="T4136"/>
      <c r="U4136"/>
      <c r="V4136"/>
      <c r="W4136"/>
      <c r="X4136"/>
      <c r="Y4136"/>
      <c r="Z4136"/>
      <c r="AA4136"/>
      <c r="AB4136"/>
      <c r="AC4136"/>
    </row>
    <row r="4137" spans="2:29" s="14" customFormat="1" x14ac:dyDescent="0.25">
      <c r="B4137"/>
      <c r="C4137"/>
      <c r="D4137"/>
      <c r="E4137"/>
      <c r="F4137"/>
      <c r="G4137"/>
      <c r="H4137"/>
      <c r="I4137"/>
      <c r="J4137"/>
      <c r="K4137" s="91"/>
      <c r="L4137" s="91"/>
      <c r="M4137" s="91"/>
      <c r="R4137"/>
      <c r="S4137"/>
      <c r="T4137"/>
      <c r="U4137"/>
      <c r="V4137"/>
      <c r="W4137"/>
      <c r="X4137"/>
      <c r="Y4137"/>
      <c r="Z4137"/>
      <c r="AA4137"/>
      <c r="AB4137"/>
      <c r="AC4137"/>
    </row>
    <row r="4138" spans="2:29" s="14" customFormat="1" x14ac:dyDescent="0.25">
      <c r="B4138"/>
      <c r="C4138"/>
      <c r="D4138"/>
      <c r="E4138"/>
      <c r="F4138"/>
      <c r="G4138"/>
      <c r="H4138"/>
      <c r="I4138"/>
      <c r="J4138"/>
      <c r="K4138" s="91"/>
      <c r="L4138" s="91"/>
      <c r="M4138" s="91"/>
      <c r="R4138"/>
      <c r="S4138"/>
      <c r="T4138"/>
      <c r="U4138"/>
      <c r="V4138"/>
      <c r="W4138"/>
      <c r="X4138"/>
      <c r="Y4138"/>
      <c r="Z4138"/>
      <c r="AA4138"/>
      <c r="AB4138"/>
      <c r="AC4138"/>
    </row>
    <row r="4139" spans="2:29" s="14" customFormat="1" x14ac:dyDescent="0.25">
      <c r="B4139"/>
      <c r="C4139"/>
      <c r="D4139"/>
      <c r="E4139"/>
      <c r="F4139"/>
      <c r="G4139"/>
      <c r="H4139"/>
      <c r="I4139"/>
      <c r="J4139"/>
      <c r="K4139" s="91"/>
      <c r="L4139" s="91"/>
      <c r="M4139" s="91"/>
      <c r="R4139"/>
      <c r="S4139"/>
      <c r="T4139"/>
      <c r="U4139"/>
      <c r="V4139"/>
      <c r="W4139"/>
      <c r="X4139"/>
      <c r="Y4139"/>
      <c r="Z4139"/>
      <c r="AA4139"/>
      <c r="AB4139"/>
      <c r="AC4139"/>
    </row>
    <row r="4140" spans="2:29" s="14" customFormat="1" x14ac:dyDescent="0.25">
      <c r="B4140"/>
      <c r="C4140"/>
      <c r="D4140"/>
      <c r="E4140"/>
      <c r="F4140"/>
      <c r="G4140"/>
      <c r="H4140"/>
      <c r="I4140"/>
      <c r="J4140"/>
      <c r="K4140" s="91"/>
      <c r="L4140" s="91"/>
      <c r="M4140" s="91"/>
      <c r="R4140"/>
      <c r="S4140"/>
      <c r="T4140"/>
      <c r="U4140"/>
      <c r="V4140"/>
      <c r="W4140"/>
      <c r="X4140"/>
      <c r="Y4140"/>
      <c r="Z4140"/>
      <c r="AA4140"/>
      <c r="AB4140"/>
      <c r="AC4140"/>
    </row>
    <row r="4141" spans="2:29" s="14" customFormat="1" x14ac:dyDescent="0.25">
      <c r="B4141"/>
      <c r="C4141"/>
      <c r="D4141"/>
      <c r="E4141"/>
      <c r="F4141"/>
      <c r="G4141"/>
      <c r="H4141"/>
      <c r="I4141"/>
      <c r="J4141"/>
      <c r="K4141" s="91"/>
      <c r="L4141" s="91"/>
      <c r="M4141" s="91"/>
      <c r="R4141"/>
      <c r="S4141"/>
      <c r="T4141"/>
      <c r="U4141"/>
      <c r="V4141"/>
      <c r="W4141"/>
      <c r="X4141"/>
      <c r="Y4141"/>
      <c r="Z4141"/>
      <c r="AA4141"/>
      <c r="AB4141"/>
      <c r="AC4141"/>
    </row>
    <row r="4142" spans="2:29" s="14" customFormat="1" x14ac:dyDescent="0.25">
      <c r="B4142"/>
      <c r="C4142"/>
      <c r="D4142"/>
      <c r="E4142"/>
      <c r="F4142"/>
      <c r="G4142"/>
      <c r="H4142"/>
      <c r="I4142"/>
      <c r="J4142"/>
      <c r="K4142" s="91"/>
      <c r="L4142" s="91"/>
      <c r="M4142" s="91"/>
      <c r="R4142"/>
      <c r="S4142"/>
      <c r="T4142"/>
      <c r="U4142"/>
      <c r="V4142"/>
      <c r="W4142"/>
      <c r="X4142"/>
      <c r="Y4142"/>
      <c r="Z4142"/>
      <c r="AA4142"/>
      <c r="AB4142"/>
      <c r="AC4142"/>
    </row>
    <row r="4143" spans="2:29" s="14" customFormat="1" x14ac:dyDescent="0.25">
      <c r="B4143"/>
      <c r="C4143"/>
      <c r="D4143"/>
      <c r="E4143"/>
      <c r="F4143"/>
      <c r="G4143"/>
      <c r="H4143"/>
      <c r="I4143"/>
      <c r="J4143"/>
      <c r="K4143" s="91"/>
      <c r="L4143" s="91"/>
      <c r="M4143" s="91"/>
      <c r="R4143"/>
      <c r="S4143"/>
      <c r="T4143"/>
      <c r="U4143"/>
      <c r="V4143"/>
      <c r="W4143"/>
      <c r="X4143"/>
      <c r="Y4143"/>
      <c r="Z4143"/>
      <c r="AA4143"/>
      <c r="AB4143"/>
      <c r="AC4143"/>
    </row>
    <row r="4144" spans="2:29" s="14" customFormat="1" x14ac:dyDescent="0.25">
      <c r="B4144"/>
      <c r="C4144"/>
      <c r="D4144"/>
      <c r="E4144"/>
      <c r="F4144"/>
      <c r="G4144"/>
      <c r="H4144"/>
      <c r="I4144"/>
      <c r="J4144"/>
      <c r="K4144" s="91"/>
      <c r="L4144" s="91"/>
      <c r="M4144" s="91"/>
      <c r="R4144"/>
      <c r="S4144"/>
      <c r="T4144"/>
      <c r="U4144"/>
      <c r="V4144"/>
      <c r="W4144"/>
      <c r="X4144"/>
      <c r="Y4144"/>
      <c r="Z4144"/>
      <c r="AA4144"/>
      <c r="AB4144"/>
      <c r="AC4144"/>
    </row>
    <row r="4145" spans="2:29" s="14" customFormat="1" x14ac:dyDescent="0.25">
      <c r="B4145"/>
      <c r="C4145"/>
      <c r="D4145"/>
      <c r="E4145"/>
      <c r="F4145"/>
      <c r="G4145"/>
      <c r="H4145"/>
      <c r="I4145"/>
      <c r="J4145"/>
      <c r="K4145" s="91"/>
      <c r="L4145" s="91"/>
      <c r="M4145" s="91"/>
      <c r="R4145"/>
      <c r="S4145"/>
      <c r="T4145"/>
      <c r="U4145"/>
      <c r="V4145"/>
      <c r="W4145"/>
      <c r="X4145"/>
      <c r="Y4145"/>
      <c r="Z4145"/>
      <c r="AA4145"/>
      <c r="AB4145"/>
      <c r="AC4145"/>
    </row>
    <row r="4146" spans="2:29" s="14" customFormat="1" x14ac:dyDescent="0.25">
      <c r="B4146"/>
      <c r="C4146"/>
      <c r="D4146"/>
      <c r="E4146"/>
      <c r="F4146"/>
      <c r="G4146"/>
      <c r="H4146"/>
      <c r="I4146"/>
      <c r="J4146"/>
      <c r="K4146" s="91"/>
      <c r="L4146" s="91"/>
      <c r="M4146" s="91"/>
      <c r="R4146"/>
      <c r="S4146"/>
      <c r="T4146"/>
      <c r="U4146"/>
      <c r="V4146"/>
      <c r="W4146"/>
      <c r="X4146"/>
      <c r="Y4146"/>
      <c r="Z4146"/>
      <c r="AA4146"/>
      <c r="AB4146"/>
      <c r="AC4146"/>
    </row>
    <row r="4147" spans="2:29" s="14" customFormat="1" x14ac:dyDescent="0.25">
      <c r="B4147"/>
      <c r="C4147"/>
      <c r="D4147"/>
      <c r="E4147"/>
      <c r="F4147"/>
      <c r="G4147"/>
      <c r="H4147"/>
      <c r="I4147"/>
      <c r="J4147"/>
      <c r="K4147" s="91"/>
      <c r="L4147" s="91"/>
      <c r="M4147" s="91"/>
      <c r="R4147"/>
      <c r="S4147"/>
      <c r="T4147"/>
      <c r="U4147"/>
      <c r="V4147"/>
      <c r="W4147"/>
      <c r="X4147"/>
      <c r="Y4147"/>
      <c r="Z4147"/>
      <c r="AA4147"/>
      <c r="AB4147"/>
      <c r="AC4147"/>
    </row>
    <row r="4148" spans="2:29" s="14" customFormat="1" x14ac:dyDescent="0.25">
      <c r="B4148"/>
      <c r="C4148"/>
      <c r="D4148"/>
      <c r="E4148"/>
      <c r="F4148"/>
      <c r="G4148"/>
      <c r="H4148"/>
      <c r="I4148"/>
      <c r="J4148"/>
      <c r="K4148" s="91"/>
      <c r="L4148" s="91"/>
      <c r="M4148" s="91"/>
      <c r="R4148"/>
      <c r="S4148"/>
      <c r="T4148"/>
      <c r="U4148"/>
      <c r="V4148"/>
      <c r="W4148"/>
      <c r="X4148"/>
      <c r="Y4148"/>
      <c r="Z4148"/>
      <c r="AA4148"/>
      <c r="AB4148"/>
      <c r="AC4148"/>
    </row>
    <row r="4149" spans="2:29" s="14" customFormat="1" x14ac:dyDescent="0.25">
      <c r="B4149"/>
      <c r="C4149"/>
      <c r="D4149"/>
      <c r="E4149"/>
      <c r="F4149"/>
      <c r="G4149"/>
      <c r="H4149"/>
      <c r="I4149"/>
      <c r="J4149"/>
      <c r="K4149" s="91"/>
      <c r="L4149" s="91"/>
      <c r="M4149" s="91"/>
      <c r="R4149"/>
      <c r="S4149"/>
      <c r="T4149"/>
      <c r="U4149"/>
      <c r="V4149"/>
      <c r="W4149"/>
      <c r="X4149"/>
      <c r="Y4149"/>
      <c r="Z4149"/>
      <c r="AA4149"/>
      <c r="AB4149"/>
      <c r="AC4149"/>
    </row>
    <row r="4150" spans="2:29" s="14" customFormat="1" x14ac:dyDescent="0.25">
      <c r="B4150"/>
      <c r="C4150"/>
      <c r="D4150"/>
      <c r="E4150"/>
      <c r="F4150"/>
      <c r="G4150"/>
      <c r="H4150"/>
      <c r="I4150"/>
      <c r="J4150"/>
      <c r="K4150" s="91"/>
      <c r="L4150" s="91"/>
      <c r="M4150" s="91"/>
      <c r="R4150"/>
      <c r="S4150"/>
      <c r="T4150"/>
      <c r="U4150"/>
      <c r="V4150"/>
      <c r="W4150"/>
      <c r="X4150"/>
      <c r="Y4150"/>
      <c r="Z4150"/>
      <c r="AA4150"/>
      <c r="AB4150"/>
      <c r="AC4150"/>
    </row>
    <row r="4151" spans="2:29" s="14" customFormat="1" x14ac:dyDescent="0.25">
      <c r="B4151"/>
      <c r="C4151"/>
      <c r="D4151"/>
      <c r="E4151"/>
      <c r="F4151"/>
      <c r="G4151"/>
      <c r="H4151"/>
      <c r="I4151"/>
      <c r="J4151"/>
      <c r="K4151" s="91"/>
      <c r="L4151" s="91"/>
      <c r="M4151" s="91"/>
      <c r="R4151"/>
      <c r="S4151"/>
      <c r="T4151"/>
      <c r="U4151"/>
      <c r="V4151"/>
      <c r="W4151"/>
      <c r="X4151"/>
      <c r="Y4151"/>
      <c r="Z4151"/>
      <c r="AA4151"/>
      <c r="AB4151"/>
      <c r="AC4151"/>
    </row>
    <row r="4152" spans="2:29" s="14" customFormat="1" x14ac:dyDescent="0.25">
      <c r="B4152"/>
      <c r="C4152"/>
      <c r="D4152"/>
      <c r="E4152"/>
      <c r="F4152"/>
      <c r="G4152"/>
      <c r="H4152"/>
      <c r="I4152"/>
      <c r="J4152"/>
      <c r="K4152" s="91"/>
      <c r="L4152" s="91"/>
      <c r="M4152" s="91"/>
      <c r="R4152"/>
      <c r="S4152"/>
      <c r="T4152"/>
      <c r="U4152"/>
      <c r="V4152"/>
      <c r="W4152"/>
      <c r="X4152"/>
      <c r="Y4152"/>
      <c r="Z4152"/>
      <c r="AA4152"/>
      <c r="AB4152"/>
      <c r="AC4152"/>
    </row>
    <row r="4153" spans="2:29" s="14" customFormat="1" x14ac:dyDescent="0.25">
      <c r="B4153"/>
      <c r="C4153"/>
      <c r="D4153"/>
      <c r="E4153"/>
      <c r="F4153"/>
      <c r="G4153"/>
      <c r="H4153"/>
      <c r="I4153"/>
      <c r="J4153"/>
      <c r="K4153" s="91"/>
      <c r="L4153" s="91"/>
      <c r="M4153" s="91"/>
      <c r="R4153"/>
      <c r="S4153"/>
      <c r="T4153"/>
      <c r="U4153"/>
      <c r="V4153"/>
      <c r="W4153"/>
      <c r="X4153"/>
      <c r="Y4153"/>
      <c r="Z4153"/>
      <c r="AA4153"/>
      <c r="AB4153"/>
      <c r="AC4153"/>
    </row>
    <row r="4154" spans="2:29" s="14" customFormat="1" x14ac:dyDescent="0.25">
      <c r="B4154"/>
      <c r="C4154"/>
      <c r="D4154"/>
      <c r="E4154"/>
      <c r="F4154"/>
      <c r="G4154"/>
      <c r="H4154"/>
      <c r="I4154"/>
      <c r="J4154"/>
      <c r="K4154" s="91"/>
      <c r="L4154" s="91"/>
      <c r="M4154" s="91"/>
      <c r="R4154"/>
      <c r="S4154"/>
      <c r="T4154"/>
      <c r="U4154"/>
      <c r="V4154"/>
      <c r="W4154"/>
      <c r="X4154"/>
      <c r="Y4154"/>
      <c r="Z4154"/>
      <c r="AA4154"/>
      <c r="AB4154"/>
      <c r="AC4154"/>
    </row>
    <row r="4155" spans="2:29" s="14" customFormat="1" x14ac:dyDescent="0.25">
      <c r="B4155"/>
      <c r="C4155"/>
      <c r="D4155"/>
      <c r="E4155"/>
      <c r="F4155"/>
      <c r="G4155"/>
      <c r="H4155"/>
      <c r="I4155"/>
      <c r="J4155"/>
      <c r="K4155" s="91"/>
      <c r="L4155" s="91"/>
      <c r="M4155" s="91"/>
      <c r="R4155"/>
      <c r="S4155"/>
      <c r="T4155"/>
      <c r="U4155"/>
      <c r="V4155"/>
      <c r="W4155"/>
      <c r="X4155"/>
      <c r="Y4155"/>
      <c r="Z4155"/>
      <c r="AA4155"/>
      <c r="AB4155"/>
      <c r="AC4155"/>
    </row>
    <row r="4156" spans="2:29" s="14" customFormat="1" x14ac:dyDescent="0.25">
      <c r="B4156"/>
      <c r="C4156"/>
      <c r="D4156"/>
      <c r="E4156"/>
      <c r="F4156"/>
      <c r="G4156"/>
      <c r="H4156"/>
      <c r="I4156"/>
      <c r="J4156"/>
      <c r="K4156" s="91"/>
      <c r="L4156" s="91"/>
      <c r="M4156" s="91"/>
      <c r="R4156"/>
      <c r="S4156"/>
      <c r="T4156"/>
      <c r="U4156"/>
      <c r="V4156"/>
      <c r="W4156"/>
      <c r="X4156"/>
      <c r="Y4156"/>
      <c r="Z4156"/>
      <c r="AA4156"/>
      <c r="AB4156"/>
      <c r="AC4156"/>
    </row>
    <row r="4157" spans="2:29" s="14" customFormat="1" x14ac:dyDescent="0.25">
      <c r="B4157"/>
      <c r="C4157"/>
      <c r="D4157"/>
      <c r="E4157"/>
      <c r="F4157"/>
      <c r="G4157"/>
      <c r="H4157"/>
      <c r="I4157"/>
      <c r="J4157"/>
      <c r="K4157" s="91"/>
      <c r="L4157" s="91"/>
      <c r="M4157" s="91"/>
      <c r="R4157"/>
      <c r="S4157"/>
      <c r="T4157"/>
      <c r="U4157"/>
      <c r="V4157"/>
      <c r="W4157"/>
      <c r="X4157"/>
      <c r="Y4157"/>
      <c r="Z4157"/>
      <c r="AA4157"/>
      <c r="AB4157"/>
      <c r="AC4157"/>
    </row>
    <row r="4158" spans="2:29" s="14" customFormat="1" x14ac:dyDescent="0.25">
      <c r="B4158"/>
      <c r="C4158"/>
      <c r="D4158"/>
      <c r="E4158"/>
      <c r="F4158"/>
      <c r="G4158"/>
      <c r="H4158"/>
      <c r="I4158"/>
      <c r="J4158"/>
      <c r="K4158" s="91"/>
      <c r="L4158" s="91"/>
      <c r="M4158" s="91"/>
      <c r="R4158"/>
      <c r="S4158"/>
      <c r="T4158"/>
      <c r="U4158"/>
      <c r="V4158"/>
      <c r="W4158"/>
      <c r="X4158"/>
      <c r="Y4158"/>
      <c r="Z4158"/>
      <c r="AA4158"/>
      <c r="AB4158"/>
      <c r="AC4158"/>
    </row>
    <row r="4159" spans="2:29" s="14" customFormat="1" x14ac:dyDescent="0.25">
      <c r="B4159"/>
      <c r="C4159"/>
      <c r="D4159"/>
      <c r="E4159"/>
      <c r="F4159"/>
      <c r="G4159"/>
      <c r="H4159"/>
      <c r="I4159"/>
      <c r="J4159"/>
      <c r="K4159" s="91"/>
      <c r="L4159" s="91"/>
      <c r="M4159" s="91"/>
      <c r="R4159"/>
      <c r="S4159"/>
      <c r="T4159"/>
      <c r="U4159"/>
      <c r="V4159"/>
      <c r="W4159"/>
      <c r="X4159"/>
      <c r="Y4159"/>
      <c r="Z4159"/>
      <c r="AA4159"/>
      <c r="AB4159"/>
      <c r="AC4159"/>
    </row>
    <row r="4160" spans="2:29" s="14" customFormat="1" x14ac:dyDescent="0.25">
      <c r="B4160"/>
      <c r="C4160"/>
      <c r="D4160"/>
      <c r="E4160"/>
      <c r="F4160"/>
      <c r="G4160"/>
      <c r="H4160"/>
      <c r="I4160"/>
      <c r="J4160"/>
      <c r="K4160" s="91"/>
      <c r="L4160" s="91"/>
      <c r="M4160" s="91"/>
      <c r="R4160"/>
      <c r="S4160"/>
      <c r="T4160"/>
      <c r="U4160"/>
      <c r="V4160"/>
      <c r="W4160"/>
      <c r="X4160"/>
      <c r="Y4160"/>
      <c r="Z4160"/>
      <c r="AA4160"/>
      <c r="AB4160"/>
      <c r="AC4160"/>
    </row>
    <row r="4161" spans="2:29" s="14" customFormat="1" x14ac:dyDescent="0.25">
      <c r="B4161"/>
      <c r="C4161"/>
      <c r="D4161"/>
      <c r="E4161"/>
      <c r="F4161"/>
      <c r="G4161"/>
      <c r="H4161"/>
      <c r="I4161"/>
      <c r="J4161"/>
      <c r="K4161" s="91"/>
      <c r="L4161" s="91"/>
      <c r="M4161" s="91"/>
      <c r="R4161"/>
      <c r="S4161"/>
      <c r="T4161"/>
      <c r="U4161"/>
      <c r="V4161"/>
      <c r="W4161"/>
      <c r="X4161"/>
      <c r="Y4161"/>
      <c r="Z4161"/>
      <c r="AA4161"/>
      <c r="AB4161"/>
      <c r="AC4161"/>
    </row>
    <row r="4162" spans="2:29" s="14" customFormat="1" x14ac:dyDescent="0.25">
      <c r="B4162"/>
      <c r="C4162"/>
      <c r="D4162"/>
      <c r="E4162"/>
      <c r="F4162"/>
      <c r="G4162"/>
      <c r="H4162"/>
      <c r="I4162"/>
      <c r="J4162"/>
      <c r="K4162" s="91"/>
      <c r="L4162" s="91"/>
      <c r="M4162" s="91"/>
      <c r="R4162"/>
      <c r="S4162"/>
      <c r="T4162"/>
      <c r="U4162"/>
      <c r="V4162"/>
      <c r="W4162"/>
      <c r="X4162"/>
      <c r="Y4162"/>
      <c r="Z4162"/>
      <c r="AA4162"/>
      <c r="AB4162"/>
      <c r="AC4162"/>
    </row>
    <row r="4163" spans="2:29" s="14" customFormat="1" x14ac:dyDescent="0.25">
      <c r="B4163"/>
      <c r="C4163"/>
      <c r="D4163"/>
      <c r="E4163"/>
      <c r="F4163"/>
      <c r="G4163"/>
      <c r="H4163"/>
      <c r="I4163"/>
      <c r="J4163"/>
      <c r="K4163" s="91"/>
      <c r="L4163" s="91"/>
      <c r="M4163" s="91"/>
      <c r="R4163"/>
      <c r="S4163"/>
      <c r="T4163"/>
      <c r="U4163"/>
      <c r="V4163"/>
      <c r="W4163"/>
      <c r="X4163"/>
      <c r="Y4163"/>
      <c r="Z4163"/>
      <c r="AA4163"/>
      <c r="AB4163"/>
      <c r="AC4163"/>
    </row>
    <row r="4164" spans="2:29" s="14" customFormat="1" x14ac:dyDescent="0.25">
      <c r="B4164"/>
      <c r="C4164"/>
      <c r="D4164"/>
      <c r="E4164"/>
      <c r="F4164"/>
      <c r="G4164"/>
      <c r="H4164"/>
      <c r="I4164"/>
      <c r="J4164"/>
      <c r="K4164" s="91"/>
      <c r="L4164" s="91"/>
      <c r="M4164" s="91"/>
      <c r="R4164"/>
      <c r="S4164"/>
      <c r="T4164"/>
      <c r="U4164"/>
      <c r="V4164"/>
      <c r="W4164"/>
      <c r="X4164"/>
      <c r="Y4164"/>
      <c r="Z4164"/>
      <c r="AA4164"/>
      <c r="AB4164"/>
      <c r="AC4164"/>
    </row>
    <row r="4165" spans="2:29" s="14" customFormat="1" x14ac:dyDescent="0.25">
      <c r="B4165"/>
      <c r="C4165"/>
      <c r="D4165"/>
      <c r="E4165"/>
      <c r="F4165"/>
      <c r="G4165"/>
      <c r="H4165"/>
      <c r="I4165"/>
      <c r="J4165"/>
      <c r="K4165" s="91"/>
      <c r="L4165" s="91"/>
      <c r="M4165" s="91"/>
      <c r="R4165"/>
      <c r="S4165"/>
      <c r="T4165"/>
      <c r="U4165"/>
      <c r="V4165"/>
      <c r="W4165"/>
      <c r="X4165"/>
      <c r="Y4165"/>
      <c r="Z4165"/>
      <c r="AA4165"/>
      <c r="AB4165"/>
      <c r="AC4165"/>
    </row>
    <row r="4166" spans="2:29" s="14" customFormat="1" x14ac:dyDescent="0.25">
      <c r="B4166"/>
      <c r="C4166"/>
      <c r="D4166"/>
      <c r="E4166"/>
      <c r="F4166"/>
      <c r="G4166"/>
      <c r="H4166"/>
      <c r="I4166"/>
      <c r="J4166"/>
      <c r="K4166" s="91"/>
      <c r="L4166" s="91"/>
      <c r="M4166" s="91"/>
      <c r="R4166"/>
      <c r="S4166"/>
      <c r="T4166"/>
      <c r="U4166"/>
      <c r="V4166"/>
      <c r="W4166"/>
      <c r="X4166"/>
      <c r="Y4166"/>
      <c r="Z4166"/>
      <c r="AA4166"/>
      <c r="AB4166"/>
      <c r="AC4166"/>
    </row>
    <row r="4167" spans="2:29" s="14" customFormat="1" x14ac:dyDescent="0.25">
      <c r="B4167"/>
      <c r="C4167"/>
      <c r="D4167"/>
      <c r="E4167"/>
      <c r="F4167"/>
      <c r="G4167"/>
      <c r="H4167"/>
      <c r="I4167"/>
      <c r="J4167"/>
      <c r="K4167" s="91"/>
      <c r="L4167" s="91"/>
      <c r="M4167" s="91"/>
      <c r="R4167"/>
      <c r="S4167"/>
      <c r="T4167"/>
      <c r="U4167"/>
      <c r="V4167"/>
      <c r="W4167"/>
      <c r="X4167"/>
      <c r="Y4167"/>
      <c r="Z4167"/>
      <c r="AA4167"/>
      <c r="AB4167"/>
      <c r="AC4167"/>
    </row>
    <row r="4168" spans="2:29" s="14" customFormat="1" x14ac:dyDescent="0.25">
      <c r="B4168"/>
      <c r="C4168"/>
      <c r="D4168"/>
      <c r="E4168"/>
      <c r="F4168"/>
      <c r="G4168"/>
      <c r="H4168"/>
      <c r="I4168"/>
      <c r="J4168"/>
      <c r="K4168" s="91"/>
      <c r="L4168" s="91"/>
      <c r="M4168" s="91"/>
      <c r="R4168"/>
      <c r="S4168"/>
      <c r="T4168"/>
      <c r="U4168"/>
      <c r="V4168"/>
      <c r="W4168"/>
      <c r="X4168"/>
      <c r="Y4168"/>
      <c r="Z4168"/>
      <c r="AA4168"/>
      <c r="AB4168"/>
      <c r="AC4168"/>
    </row>
    <row r="4169" spans="2:29" s="14" customFormat="1" x14ac:dyDescent="0.25">
      <c r="B4169"/>
      <c r="C4169"/>
      <c r="D4169"/>
      <c r="E4169"/>
      <c r="F4169"/>
      <c r="G4169"/>
      <c r="H4169"/>
      <c r="I4169"/>
      <c r="J4169"/>
      <c r="K4169" s="91"/>
      <c r="L4169" s="91"/>
      <c r="M4169" s="91"/>
      <c r="R4169"/>
      <c r="S4169"/>
      <c r="T4169"/>
      <c r="U4169"/>
      <c r="V4169"/>
      <c r="W4169"/>
      <c r="X4169"/>
      <c r="Y4169"/>
      <c r="Z4169"/>
      <c r="AA4169"/>
      <c r="AB4169"/>
      <c r="AC4169"/>
    </row>
    <row r="4170" spans="2:29" s="14" customFormat="1" x14ac:dyDescent="0.25">
      <c r="B4170"/>
      <c r="C4170"/>
      <c r="D4170"/>
      <c r="E4170"/>
      <c r="F4170"/>
      <c r="G4170"/>
      <c r="H4170"/>
      <c r="I4170"/>
      <c r="J4170"/>
      <c r="K4170" s="91"/>
      <c r="L4170" s="91"/>
      <c r="M4170" s="91"/>
      <c r="R4170"/>
      <c r="S4170"/>
      <c r="T4170"/>
      <c r="U4170"/>
      <c r="V4170"/>
      <c r="W4170"/>
      <c r="X4170"/>
      <c r="Y4170"/>
      <c r="Z4170"/>
      <c r="AA4170"/>
      <c r="AB4170"/>
      <c r="AC4170"/>
    </row>
    <row r="4171" spans="2:29" s="14" customFormat="1" x14ac:dyDescent="0.25">
      <c r="B4171"/>
      <c r="C4171"/>
      <c r="D4171"/>
      <c r="E4171"/>
      <c r="F4171"/>
      <c r="G4171"/>
      <c r="H4171"/>
      <c r="I4171"/>
      <c r="J4171"/>
      <c r="K4171" s="91"/>
      <c r="L4171" s="91"/>
      <c r="M4171" s="91"/>
      <c r="R4171"/>
      <c r="S4171"/>
      <c r="T4171"/>
      <c r="U4171"/>
      <c r="V4171"/>
      <c r="W4171"/>
      <c r="X4171"/>
      <c r="Y4171"/>
      <c r="Z4171"/>
      <c r="AA4171"/>
      <c r="AB4171"/>
      <c r="AC4171"/>
    </row>
    <row r="4172" spans="2:29" s="14" customFormat="1" x14ac:dyDescent="0.25">
      <c r="B4172"/>
      <c r="C4172"/>
      <c r="D4172"/>
      <c r="E4172"/>
      <c r="F4172"/>
      <c r="G4172"/>
      <c r="H4172"/>
      <c r="I4172"/>
      <c r="J4172"/>
      <c r="K4172" s="91"/>
      <c r="L4172" s="91"/>
      <c r="M4172" s="91"/>
      <c r="R4172"/>
      <c r="S4172"/>
      <c r="T4172"/>
      <c r="U4172"/>
      <c r="V4172"/>
      <c r="W4172"/>
      <c r="X4172"/>
      <c r="Y4172"/>
      <c r="Z4172"/>
      <c r="AA4172"/>
      <c r="AB4172"/>
      <c r="AC4172"/>
    </row>
    <row r="4173" spans="2:29" s="14" customFormat="1" x14ac:dyDescent="0.25">
      <c r="B4173"/>
      <c r="C4173"/>
      <c r="D4173"/>
      <c r="E4173"/>
      <c r="F4173"/>
      <c r="G4173"/>
      <c r="H4173"/>
      <c r="I4173"/>
      <c r="J4173"/>
      <c r="K4173" s="91"/>
      <c r="L4173" s="91"/>
      <c r="M4173" s="91"/>
      <c r="R4173"/>
      <c r="S4173"/>
      <c r="T4173"/>
      <c r="U4173"/>
      <c r="V4173"/>
      <c r="W4173"/>
      <c r="X4173"/>
      <c r="Y4173"/>
      <c r="Z4173"/>
      <c r="AA4173"/>
      <c r="AB4173"/>
      <c r="AC4173"/>
    </row>
    <row r="4174" spans="2:29" s="14" customFormat="1" x14ac:dyDescent="0.25">
      <c r="B4174"/>
      <c r="C4174"/>
      <c r="D4174"/>
      <c r="E4174"/>
      <c r="F4174"/>
      <c r="G4174"/>
      <c r="H4174"/>
      <c r="I4174"/>
      <c r="J4174"/>
      <c r="K4174" s="91"/>
      <c r="L4174" s="91"/>
      <c r="M4174" s="91"/>
      <c r="R4174"/>
      <c r="S4174"/>
      <c r="T4174"/>
      <c r="U4174"/>
      <c r="V4174"/>
      <c r="W4174"/>
      <c r="X4174"/>
      <c r="Y4174"/>
      <c r="Z4174"/>
      <c r="AA4174"/>
      <c r="AB4174"/>
      <c r="AC4174"/>
    </row>
    <row r="4175" spans="2:29" s="14" customFormat="1" x14ac:dyDescent="0.25">
      <c r="B4175"/>
      <c r="C4175"/>
      <c r="D4175"/>
      <c r="E4175"/>
      <c r="F4175"/>
      <c r="G4175"/>
      <c r="H4175"/>
      <c r="I4175"/>
      <c r="J4175"/>
      <c r="K4175" s="91"/>
      <c r="L4175" s="91"/>
      <c r="M4175" s="91"/>
      <c r="R4175"/>
      <c r="S4175"/>
      <c r="T4175"/>
      <c r="U4175"/>
      <c r="V4175"/>
      <c r="W4175"/>
      <c r="X4175"/>
      <c r="Y4175"/>
      <c r="Z4175"/>
      <c r="AA4175"/>
      <c r="AB4175"/>
      <c r="AC4175"/>
    </row>
    <row r="4176" spans="2:29" s="14" customFormat="1" x14ac:dyDescent="0.25">
      <c r="B4176"/>
      <c r="C4176"/>
      <c r="D4176"/>
      <c r="E4176"/>
      <c r="F4176"/>
      <c r="G4176"/>
      <c r="H4176"/>
      <c r="I4176"/>
      <c r="J4176"/>
      <c r="K4176" s="91"/>
      <c r="L4176" s="91"/>
      <c r="M4176" s="91"/>
      <c r="R4176"/>
      <c r="S4176"/>
      <c r="T4176"/>
      <c r="U4176"/>
      <c r="V4176"/>
      <c r="W4176"/>
      <c r="X4176"/>
      <c r="Y4176"/>
      <c r="Z4176"/>
      <c r="AA4176"/>
      <c r="AB4176"/>
      <c r="AC4176"/>
    </row>
    <row r="4177" spans="2:29" s="14" customFormat="1" x14ac:dyDescent="0.25">
      <c r="B4177"/>
      <c r="C4177"/>
      <c r="D4177"/>
      <c r="E4177"/>
      <c r="F4177"/>
      <c r="G4177"/>
      <c r="H4177"/>
      <c r="I4177"/>
      <c r="J4177"/>
      <c r="K4177" s="91"/>
      <c r="L4177" s="91"/>
      <c r="M4177" s="91"/>
      <c r="R4177"/>
      <c r="S4177"/>
      <c r="T4177"/>
      <c r="U4177"/>
      <c r="V4177"/>
      <c r="W4177"/>
      <c r="X4177"/>
      <c r="Y4177"/>
      <c r="Z4177"/>
      <c r="AA4177"/>
      <c r="AB4177"/>
      <c r="AC4177"/>
    </row>
    <row r="4178" spans="2:29" s="14" customFormat="1" x14ac:dyDescent="0.25">
      <c r="B4178"/>
      <c r="C4178"/>
      <c r="D4178"/>
      <c r="E4178"/>
      <c r="F4178"/>
      <c r="G4178"/>
      <c r="H4178"/>
      <c r="I4178"/>
      <c r="J4178"/>
      <c r="K4178" s="91"/>
      <c r="L4178" s="91"/>
      <c r="M4178" s="91"/>
      <c r="R4178"/>
      <c r="S4178"/>
      <c r="T4178"/>
      <c r="U4178"/>
      <c r="V4178"/>
      <c r="W4178"/>
      <c r="X4178"/>
      <c r="Y4178"/>
      <c r="Z4178"/>
      <c r="AA4178"/>
      <c r="AB4178"/>
      <c r="AC4178"/>
    </row>
    <row r="4179" spans="2:29" s="14" customFormat="1" x14ac:dyDescent="0.25">
      <c r="B4179"/>
      <c r="C4179"/>
      <c r="D4179"/>
      <c r="E4179"/>
      <c r="F4179"/>
      <c r="G4179"/>
      <c r="H4179"/>
      <c r="I4179"/>
      <c r="J4179"/>
      <c r="K4179" s="91"/>
      <c r="L4179" s="91"/>
      <c r="M4179" s="91"/>
      <c r="R4179"/>
      <c r="S4179"/>
      <c r="T4179"/>
      <c r="U4179"/>
      <c r="V4179"/>
      <c r="W4179"/>
      <c r="X4179"/>
      <c r="Y4179"/>
      <c r="Z4179"/>
      <c r="AA4179"/>
      <c r="AB4179"/>
      <c r="AC4179"/>
    </row>
    <row r="4180" spans="2:29" s="14" customFormat="1" x14ac:dyDescent="0.25">
      <c r="B4180"/>
      <c r="C4180"/>
      <c r="D4180"/>
      <c r="E4180"/>
      <c r="F4180"/>
      <c r="G4180"/>
      <c r="H4180"/>
      <c r="I4180"/>
      <c r="J4180"/>
      <c r="K4180" s="91"/>
      <c r="L4180" s="91"/>
      <c r="M4180" s="91"/>
      <c r="R4180"/>
      <c r="S4180"/>
      <c r="T4180"/>
      <c r="U4180"/>
      <c r="V4180"/>
      <c r="W4180"/>
      <c r="X4180"/>
      <c r="Y4180"/>
      <c r="Z4180"/>
      <c r="AA4180"/>
      <c r="AB4180"/>
      <c r="AC4180"/>
    </row>
    <row r="4181" spans="2:29" s="14" customFormat="1" x14ac:dyDescent="0.25">
      <c r="B4181"/>
      <c r="C4181"/>
      <c r="D4181"/>
      <c r="E4181"/>
      <c r="F4181"/>
      <c r="G4181"/>
      <c r="H4181"/>
      <c r="I4181"/>
      <c r="J4181"/>
      <c r="K4181" s="91"/>
      <c r="L4181" s="91"/>
      <c r="M4181" s="91"/>
      <c r="R4181"/>
      <c r="S4181"/>
      <c r="T4181"/>
      <c r="U4181"/>
      <c r="V4181"/>
      <c r="W4181"/>
      <c r="X4181"/>
      <c r="Y4181"/>
      <c r="Z4181"/>
      <c r="AA4181"/>
      <c r="AB4181"/>
      <c r="AC4181"/>
    </row>
    <row r="4182" spans="2:29" s="14" customFormat="1" x14ac:dyDescent="0.25">
      <c r="B4182"/>
      <c r="C4182"/>
      <c r="D4182"/>
      <c r="E4182"/>
      <c r="F4182"/>
      <c r="G4182"/>
      <c r="H4182"/>
      <c r="I4182"/>
      <c r="J4182"/>
      <c r="K4182" s="91"/>
      <c r="L4182" s="91"/>
      <c r="M4182" s="91"/>
      <c r="R4182"/>
      <c r="S4182"/>
      <c r="T4182"/>
      <c r="U4182"/>
      <c r="V4182"/>
      <c r="W4182"/>
      <c r="X4182"/>
      <c r="Y4182"/>
      <c r="Z4182"/>
      <c r="AA4182"/>
      <c r="AB4182"/>
      <c r="AC4182"/>
    </row>
    <row r="4183" spans="2:29" s="14" customFormat="1" x14ac:dyDescent="0.25">
      <c r="B4183"/>
      <c r="C4183"/>
      <c r="D4183"/>
      <c r="E4183"/>
      <c r="F4183"/>
      <c r="G4183"/>
      <c r="H4183"/>
      <c r="I4183"/>
      <c r="J4183"/>
      <c r="K4183" s="91"/>
      <c r="L4183" s="91"/>
      <c r="M4183" s="91"/>
      <c r="R4183"/>
      <c r="S4183"/>
      <c r="T4183"/>
      <c r="U4183"/>
      <c r="V4183"/>
      <c r="W4183"/>
      <c r="X4183"/>
      <c r="Y4183"/>
      <c r="Z4183"/>
      <c r="AA4183"/>
      <c r="AB4183"/>
      <c r="AC4183"/>
    </row>
    <row r="4184" spans="2:29" s="14" customFormat="1" x14ac:dyDescent="0.25">
      <c r="B4184"/>
      <c r="C4184"/>
      <c r="D4184"/>
      <c r="E4184"/>
      <c r="F4184"/>
      <c r="G4184"/>
      <c r="H4184"/>
      <c r="I4184"/>
      <c r="J4184"/>
      <c r="K4184" s="91"/>
      <c r="L4184" s="91"/>
      <c r="M4184" s="91"/>
      <c r="R4184"/>
      <c r="S4184"/>
      <c r="T4184"/>
      <c r="U4184"/>
      <c r="V4184"/>
      <c r="W4184"/>
      <c r="X4184"/>
      <c r="Y4184"/>
      <c r="Z4184"/>
      <c r="AA4184"/>
      <c r="AB4184"/>
      <c r="AC4184"/>
    </row>
    <row r="4185" spans="2:29" s="14" customFormat="1" x14ac:dyDescent="0.25">
      <c r="B4185"/>
      <c r="C4185"/>
      <c r="D4185"/>
      <c r="E4185"/>
      <c r="F4185"/>
      <c r="G4185"/>
      <c r="H4185"/>
      <c r="I4185"/>
      <c r="J4185"/>
      <c r="K4185" s="91"/>
      <c r="L4185" s="91"/>
      <c r="M4185" s="91"/>
      <c r="R4185"/>
      <c r="S4185"/>
      <c r="T4185"/>
      <c r="U4185"/>
      <c r="V4185"/>
      <c r="W4185"/>
      <c r="X4185"/>
      <c r="Y4185"/>
      <c r="Z4185"/>
      <c r="AA4185"/>
      <c r="AB4185"/>
      <c r="AC4185"/>
    </row>
    <row r="4186" spans="2:29" s="14" customFormat="1" x14ac:dyDescent="0.25">
      <c r="B4186"/>
      <c r="C4186"/>
      <c r="D4186"/>
      <c r="E4186"/>
      <c r="F4186"/>
      <c r="G4186"/>
      <c r="H4186"/>
      <c r="I4186"/>
      <c r="J4186"/>
      <c r="K4186" s="91"/>
      <c r="L4186" s="91"/>
      <c r="M4186" s="91"/>
      <c r="R4186"/>
      <c r="S4186"/>
      <c r="T4186"/>
      <c r="U4186"/>
      <c r="V4186"/>
      <c r="W4186"/>
      <c r="X4186"/>
      <c r="Y4186"/>
      <c r="Z4186"/>
      <c r="AA4186"/>
      <c r="AB4186"/>
      <c r="AC4186"/>
    </row>
    <row r="4187" spans="2:29" s="14" customFormat="1" x14ac:dyDescent="0.25">
      <c r="B4187"/>
      <c r="C4187"/>
      <c r="D4187"/>
      <c r="E4187"/>
      <c r="F4187"/>
      <c r="G4187"/>
      <c r="H4187"/>
      <c r="I4187"/>
      <c r="J4187"/>
      <c r="K4187" s="91"/>
      <c r="L4187" s="91"/>
      <c r="M4187" s="91"/>
      <c r="R4187"/>
      <c r="S4187"/>
      <c r="T4187"/>
      <c r="U4187"/>
      <c r="V4187"/>
      <c r="W4187"/>
      <c r="X4187"/>
      <c r="Y4187"/>
      <c r="Z4187"/>
      <c r="AA4187"/>
      <c r="AB4187"/>
      <c r="AC4187"/>
    </row>
    <row r="4188" spans="2:29" s="14" customFormat="1" x14ac:dyDescent="0.25">
      <c r="B4188"/>
      <c r="C4188"/>
      <c r="D4188"/>
      <c r="E4188"/>
      <c r="F4188"/>
      <c r="G4188"/>
      <c r="H4188"/>
      <c r="I4188"/>
      <c r="J4188"/>
      <c r="K4188" s="91"/>
      <c r="L4188" s="91"/>
      <c r="M4188" s="91"/>
      <c r="R4188"/>
      <c r="S4188"/>
      <c r="T4188"/>
      <c r="U4188"/>
      <c r="V4188"/>
      <c r="W4188"/>
      <c r="X4188"/>
      <c r="Y4188"/>
      <c r="Z4188"/>
      <c r="AA4188"/>
      <c r="AB4188"/>
      <c r="AC4188"/>
    </row>
    <row r="4189" spans="2:29" s="14" customFormat="1" x14ac:dyDescent="0.25">
      <c r="B4189"/>
      <c r="C4189"/>
      <c r="D4189"/>
      <c r="E4189"/>
      <c r="F4189"/>
      <c r="G4189"/>
      <c r="H4189"/>
      <c r="I4189"/>
      <c r="J4189"/>
      <c r="K4189" s="91"/>
      <c r="L4189" s="91"/>
      <c r="M4189" s="91"/>
      <c r="R4189"/>
      <c r="S4189"/>
      <c r="T4189"/>
      <c r="U4189"/>
      <c r="V4189"/>
      <c r="W4189"/>
      <c r="X4189"/>
      <c r="Y4189"/>
      <c r="Z4189"/>
      <c r="AA4189"/>
      <c r="AB4189"/>
      <c r="AC4189"/>
    </row>
    <row r="4190" spans="2:29" s="14" customFormat="1" x14ac:dyDescent="0.25">
      <c r="B4190"/>
      <c r="C4190"/>
      <c r="D4190"/>
      <c r="E4190"/>
      <c r="F4190"/>
      <c r="G4190"/>
      <c r="H4190"/>
      <c r="I4190"/>
      <c r="J4190"/>
      <c r="K4190" s="91"/>
      <c r="L4190" s="91"/>
      <c r="M4190" s="91"/>
      <c r="R4190"/>
      <c r="S4190"/>
      <c r="T4190"/>
      <c r="U4190"/>
      <c r="V4190"/>
      <c r="W4190"/>
      <c r="X4190"/>
      <c r="Y4190"/>
      <c r="Z4190"/>
      <c r="AA4190"/>
      <c r="AB4190"/>
      <c r="AC4190"/>
    </row>
    <row r="4191" spans="2:29" s="14" customFormat="1" x14ac:dyDescent="0.25">
      <c r="B4191"/>
      <c r="C4191"/>
      <c r="D4191"/>
      <c r="E4191"/>
      <c r="F4191"/>
      <c r="G4191"/>
      <c r="H4191"/>
      <c r="I4191"/>
      <c r="J4191"/>
      <c r="K4191" s="91"/>
      <c r="L4191" s="91"/>
      <c r="M4191" s="91"/>
      <c r="R4191"/>
      <c r="S4191"/>
      <c r="T4191"/>
      <c r="U4191"/>
      <c r="V4191"/>
      <c r="W4191"/>
      <c r="X4191"/>
      <c r="Y4191"/>
      <c r="Z4191"/>
      <c r="AA4191"/>
      <c r="AB4191"/>
      <c r="AC4191"/>
    </row>
    <row r="4192" spans="2:29" s="14" customFormat="1" x14ac:dyDescent="0.25">
      <c r="B4192"/>
      <c r="C4192"/>
      <c r="D4192"/>
      <c r="E4192"/>
      <c r="F4192"/>
      <c r="G4192"/>
      <c r="H4192"/>
      <c r="I4192"/>
      <c r="J4192"/>
      <c r="K4192" s="91"/>
      <c r="L4192" s="91"/>
      <c r="M4192" s="91"/>
      <c r="R4192"/>
      <c r="S4192"/>
      <c r="T4192"/>
      <c r="U4192"/>
      <c r="V4192"/>
      <c r="W4192"/>
      <c r="X4192"/>
      <c r="Y4192"/>
      <c r="Z4192"/>
      <c r="AA4192"/>
      <c r="AB4192"/>
      <c r="AC4192"/>
    </row>
    <row r="4193" spans="2:29" s="14" customFormat="1" x14ac:dyDescent="0.25">
      <c r="B4193"/>
      <c r="C4193"/>
      <c r="D4193"/>
      <c r="E4193"/>
      <c r="F4193"/>
      <c r="G4193"/>
      <c r="H4193"/>
      <c r="I4193"/>
      <c r="J4193"/>
      <c r="K4193" s="91"/>
      <c r="L4193" s="91"/>
      <c r="M4193" s="91"/>
      <c r="R4193"/>
      <c r="S4193"/>
      <c r="T4193"/>
      <c r="U4193"/>
      <c r="V4193"/>
      <c r="W4193"/>
      <c r="X4193"/>
      <c r="Y4193"/>
      <c r="Z4193"/>
      <c r="AA4193"/>
      <c r="AB4193"/>
      <c r="AC4193"/>
    </row>
    <row r="4194" spans="2:29" s="14" customFormat="1" x14ac:dyDescent="0.25">
      <c r="B4194"/>
      <c r="C4194"/>
      <c r="D4194"/>
      <c r="E4194"/>
      <c r="F4194"/>
      <c r="G4194"/>
      <c r="H4194"/>
      <c r="I4194"/>
      <c r="J4194"/>
      <c r="K4194" s="91"/>
      <c r="L4194" s="91"/>
      <c r="M4194" s="91"/>
      <c r="R4194"/>
      <c r="S4194"/>
      <c r="T4194"/>
      <c r="U4194"/>
      <c r="V4194"/>
      <c r="W4194"/>
      <c r="X4194"/>
      <c r="Y4194"/>
      <c r="Z4194"/>
      <c r="AA4194"/>
      <c r="AB4194"/>
      <c r="AC4194"/>
    </row>
    <row r="4195" spans="2:29" s="14" customFormat="1" x14ac:dyDescent="0.25">
      <c r="B4195"/>
      <c r="C4195"/>
      <c r="D4195"/>
      <c r="E4195"/>
      <c r="F4195"/>
      <c r="G4195"/>
      <c r="H4195"/>
      <c r="I4195"/>
      <c r="J4195"/>
      <c r="K4195" s="91"/>
      <c r="L4195" s="91"/>
      <c r="M4195" s="91"/>
      <c r="R4195"/>
      <c r="S4195"/>
      <c r="T4195"/>
      <c r="U4195"/>
      <c r="V4195"/>
      <c r="W4195"/>
      <c r="X4195"/>
      <c r="Y4195"/>
      <c r="Z4195"/>
      <c r="AA4195"/>
      <c r="AB4195"/>
      <c r="AC4195"/>
    </row>
    <row r="4196" spans="2:29" s="14" customFormat="1" x14ac:dyDescent="0.25">
      <c r="B4196"/>
      <c r="C4196"/>
      <c r="D4196"/>
      <c r="E4196"/>
      <c r="F4196"/>
      <c r="G4196"/>
      <c r="H4196"/>
      <c r="I4196"/>
      <c r="J4196"/>
      <c r="K4196" s="91"/>
      <c r="L4196" s="91"/>
      <c r="M4196" s="91"/>
      <c r="R4196"/>
      <c r="S4196"/>
      <c r="T4196"/>
      <c r="U4196"/>
      <c r="V4196"/>
      <c r="W4196"/>
      <c r="X4196"/>
      <c r="Y4196"/>
      <c r="Z4196"/>
      <c r="AA4196"/>
      <c r="AB4196"/>
      <c r="AC4196"/>
    </row>
    <row r="4197" spans="2:29" s="14" customFormat="1" x14ac:dyDescent="0.25">
      <c r="B4197"/>
      <c r="C4197"/>
      <c r="D4197"/>
      <c r="E4197"/>
      <c r="F4197"/>
      <c r="G4197"/>
      <c r="H4197"/>
      <c r="I4197"/>
      <c r="J4197"/>
      <c r="K4197" s="91"/>
      <c r="L4197" s="91"/>
      <c r="M4197" s="91"/>
      <c r="R4197"/>
      <c r="S4197"/>
      <c r="T4197"/>
      <c r="U4197"/>
      <c r="V4197"/>
      <c r="W4197"/>
      <c r="X4197"/>
      <c r="Y4197"/>
      <c r="Z4197"/>
      <c r="AA4197"/>
      <c r="AB4197"/>
      <c r="AC4197"/>
    </row>
    <row r="4198" spans="2:29" s="14" customFormat="1" x14ac:dyDescent="0.25">
      <c r="B4198"/>
      <c r="C4198"/>
      <c r="D4198"/>
      <c r="E4198"/>
      <c r="F4198"/>
      <c r="G4198"/>
      <c r="H4198"/>
      <c r="I4198"/>
      <c r="J4198"/>
      <c r="K4198" s="91"/>
      <c r="L4198" s="91"/>
      <c r="M4198" s="91"/>
      <c r="R4198"/>
      <c r="S4198"/>
      <c r="T4198"/>
      <c r="U4198"/>
      <c r="V4198"/>
      <c r="W4198"/>
      <c r="X4198"/>
      <c r="Y4198"/>
      <c r="Z4198"/>
      <c r="AA4198"/>
      <c r="AB4198"/>
      <c r="AC4198"/>
    </row>
    <row r="4199" spans="2:29" s="14" customFormat="1" x14ac:dyDescent="0.25">
      <c r="B4199"/>
      <c r="C4199"/>
      <c r="D4199"/>
      <c r="E4199"/>
      <c r="F4199"/>
      <c r="G4199"/>
      <c r="H4199"/>
      <c r="I4199"/>
      <c r="J4199"/>
      <c r="K4199" s="91"/>
      <c r="L4199" s="91"/>
      <c r="M4199" s="91"/>
      <c r="R4199"/>
      <c r="S4199"/>
      <c r="T4199"/>
      <c r="U4199"/>
      <c r="V4199"/>
      <c r="W4199"/>
      <c r="X4199"/>
      <c r="Y4199"/>
      <c r="Z4199"/>
      <c r="AA4199"/>
      <c r="AB4199"/>
      <c r="AC4199"/>
    </row>
    <row r="4200" spans="2:29" s="14" customFormat="1" x14ac:dyDescent="0.25">
      <c r="B4200"/>
      <c r="C4200"/>
      <c r="D4200"/>
      <c r="E4200"/>
      <c r="F4200"/>
      <c r="G4200"/>
      <c r="H4200"/>
      <c r="I4200"/>
      <c r="J4200"/>
      <c r="K4200" s="91"/>
      <c r="L4200" s="91"/>
      <c r="M4200" s="91"/>
      <c r="R4200"/>
      <c r="S4200"/>
      <c r="T4200"/>
      <c r="U4200"/>
      <c r="V4200"/>
      <c r="W4200"/>
      <c r="X4200"/>
      <c r="Y4200"/>
      <c r="Z4200"/>
      <c r="AA4200"/>
      <c r="AB4200"/>
      <c r="AC4200"/>
    </row>
    <row r="4201" spans="2:29" s="14" customFormat="1" x14ac:dyDescent="0.25">
      <c r="B4201"/>
      <c r="C4201"/>
      <c r="D4201"/>
      <c r="E4201"/>
      <c r="F4201"/>
      <c r="G4201"/>
      <c r="H4201"/>
      <c r="I4201"/>
      <c r="J4201"/>
      <c r="K4201" s="91"/>
      <c r="L4201" s="91"/>
      <c r="M4201" s="91"/>
      <c r="R4201"/>
      <c r="S4201"/>
      <c r="T4201"/>
      <c r="U4201"/>
      <c r="V4201"/>
      <c r="W4201"/>
      <c r="X4201"/>
      <c r="Y4201"/>
      <c r="Z4201"/>
      <c r="AA4201"/>
      <c r="AB4201"/>
      <c r="AC4201"/>
    </row>
    <row r="4202" spans="2:29" s="14" customFormat="1" x14ac:dyDescent="0.25">
      <c r="B4202"/>
      <c r="C4202"/>
      <c r="D4202"/>
      <c r="E4202"/>
      <c r="F4202"/>
      <c r="G4202"/>
      <c r="H4202"/>
      <c r="I4202"/>
      <c r="J4202"/>
      <c r="K4202" s="91"/>
      <c r="L4202" s="91"/>
      <c r="M4202" s="91"/>
      <c r="R4202"/>
      <c r="S4202"/>
      <c r="T4202"/>
      <c r="U4202"/>
      <c r="V4202"/>
      <c r="W4202"/>
      <c r="X4202"/>
      <c r="Y4202"/>
      <c r="Z4202"/>
      <c r="AA4202"/>
      <c r="AB4202"/>
      <c r="AC4202"/>
    </row>
    <row r="4203" spans="2:29" s="14" customFormat="1" x14ac:dyDescent="0.25">
      <c r="B4203"/>
      <c r="C4203"/>
      <c r="D4203"/>
      <c r="E4203"/>
      <c r="F4203"/>
      <c r="G4203"/>
      <c r="H4203"/>
      <c r="I4203"/>
      <c r="J4203"/>
      <c r="K4203" s="91"/>
      <c r="L4203" s="91"/>
      <c r="M4203" s="91"/>
      <c r="R4203"/>
      <c r="S4203"/>
      <c r="T4203"/>
      <c r="U4203"/>
      <c r="V4203"/>
      <c r="W4203"/>
      <c r="X4203"/>
      <c r="Y4203"/>
      <c r="Z4203"/>
      <c r="AA4203"/>
      <c r="AB4203"/>
      <c r="AC4203"/>
    </row>
    <row r="4204" spans="2:29" s="14" customFormat="1" x14ac:dyDescent="0.25">
      <c r="B4204"/>
      <c r="C4204"/>
      <c r="D4204"/>
      <c r="E4204"/>
      <c r="F4204"/>
      <c r="G4204"/>
      <c r="H4204"/>
      <c r="I4204"/>
      <c r="J4204"/>
      <c r="K4204" s="91"/>
      <c r="L4204" s="91"/>
      <c r="M4204" s="91"/>
      <c r="R4204"/>
      <c r="S4204"/>
      <c r="T4204"/>
      <c r="U4204"/>
      <c r="V4204"/>
      <c r="W4204"/>
      <c r="X4204"/>
      <c r="Y4204"/>
      <c r="Z4204"/>
      <c r="AA4204"/>
      <c r="AB4204"/>
      <c r="AC4204"/>
    </row>
    <row r="4205" spans="2:29" s="14" customFormat="1" x14ac:dyDescent="0.25">
      <c r="B4205"/>
      <c r="C4205"/>
      <c r="D4205"/>
      <c r="E4205"/>
      <c r="F4205"/>
      <c r="G4205"/>
      <c r="H4205"/>
      <c r="I4205"/>
      <c r="J4205"/>
      <c r="K4205" s="91"/>
      <c r="L4205" s="91"/>
      <c r="M4205" s="91"/>
      <c r="R4205"/>
      <c r="S4205"/>
      <c r="T4205"/>
      <c r="U4205"/>
      <c r="V4205"/>
      <c r="W4205"/>
      <c r="X4205"/>
      <c r="Y4205"/>
      <c r="Z4205"/>
      <c r="AA4205"/>
      <c r="AB4205"/>
      <c r="AC4205"/>
    </row>
    <row r="4206" spans="2:29" s="14" customFormat="1" x14ac:dyDescent="0.25">
      <c r="B4206"/>
      <c r="C4206"/>
      <c r="D4206"/>
      <c r="E4206"/>
      <c r="F4206"/>
      <c r="G4206"/>
      <c r="H4206"/>
      <c r="I4206"/>
      <c r="J4206"/>
      <c r="K4206" s="91"/>
      <c r="L4206" s="91"/>
      <c r="M4206" s="91"/>
      <c r="R4206"/>
      <c r="S4206"/>
      <c r="T4206"/>
      <c r="U4206"/>
      <c r="V4206"/>
      <c r="W4206"/>
      <c r="X4206"/>
      <c r="Y4206"/>
      <c r="Z4206"/>
      <c r="AA4206"/>
      <c r="AB4206"/>
      <c r="AC4206"/>
    </row>
    <row r="4207" spans="2:29" s="14" customFormat="1" x14ac:dyDescent="0.25">
      <c r="B4207"/>
      <c r="C4207"/>
      <c r="D4207"/>
      <c r="E4207"/>
      <c r="F4207"/>
      <c r="G4207"/>
      <c r="H4207"/>
      <c r="I4207"/>
      <c r="J4207"/>
      <c r="K4207" s="91"/>
      <c r="L4207" s="91"/>
      <c r="M4207" s="91"/>
      <c r="R4207"/>
      <c r="S4207"/>
      <c r="T4207"/>
      <c r="U4207"/>
      <c r="V4207"/>
      <c r="W4207"/>
      <c r="X4207"/>
      <c r="Y4207"/>
      <c r="Z4207"/>
      <c r="AA4207"/>
      <c r="AB4207"/>
      <c r="AC4207"/>
    </row>
    <row r="4208" spans="2:29" s="14" customFormat="1" x14ac:dyDescent="0.25">
      <c r="B4208"/>
      <c r="C4208"/>
      <c r="D4208"/>
      <c r="E4208"/>
      <c r="F4208"/>
      <c r="G4208"/>
      <c r="H4208"/>
      <c r="I4208"/>
      <c r="J4208"/>
      <c r="K4208" s="91"/>
      <c r="L4208" s="91"/>
      <c r="M4208" s="91"/>
      <c r="R4208"/>
      <c r="S4208"/>
      <c r="T4208"/>
      <c r="U4208"/>
      <c r="V4208"/>
      <c r="W4208"/>
      <c r="X4208"/>
      <c r="Y4208"/>
      <c r="Z4208"/>
      <c r="AA4208"/>
      <c r="AB4208"/>
      <c r="AC4208"/>
    </row>
    <row r="4209" spans="2:29" s="14" customFormat="1" x14ac:dyDescent="0.25">
      <c r="B4209"/>
      <c r="C4209"/>
      <c r="D4209"/>
      <c r="E4209"/>
      <c r="F4209"/>
      <c r="G4209"/>
      <c r="H4209"/>
      <c r="I4209"/>
      <c r="J4209"/>
      <c r="K4209" s="91"/>
      <c r="L4209" s="91"/>
      <c r="M4209" s="91"/>
      <c r="R4209"/>
      <c r="S4209"/>
      <c r="T4209"/>
      <c r="U4209"/>
      <c r="V4209"/>
      <c r="W4209"/>
      <c r="X4209"/>
      <c r="Y4209"/>
      <c r="Z4209"/>
      <c r="AA4209"/>
      <c r="AB4209"/>
      <c r="AC4209"/>
    </row>
    <row r="4210" spans="2:29" s="14" customFormat="1" x14ac:dyDescent="0.25">
      <c r="B4210"/>
      <c r="C4210"/>
      <c r="D4210"/>
      <c r="E4210"/>
      <c r="F4210"/>
      <c r="G4210"/>
      <c r="H4210"/>
      <c r="I4210"/>
      <c r="J4210"/>
      <c r="K4210" s="91"/>
      <c r="L4210" s="91"/>
      <c r="M4210" s="91"/>
      <c r="R4210"/>
      <c r="S4210"/>
      <c r="T4210"/>
      <c r="U4210"/>
      <c r="V4210"/>
      <c r="W4210"/>
      <c r="X4210"/>
      <c r="Y4210"/>
      <c r="Z4210"/>
      <c r="AA4210"/>
      <c r="AB4210"/>
      <c r="AC4210"/>
    </row>
    <row r="4211" spans="2:29" s="14" customFormat="1" x14ac:dyDescent="0.25">
      <c r="B4211"/>
      <c r="C4211"/>
      <c r="D4211"/>
      <c r="E4211"/>
      <c r="F4211"/>
      <c r="G4211"/>
      <c r="H4211"/>
      <c r="I4211"/>
      <c r="J4211"/>
      <c r="K4211" s="91"/>
      <c r="L4211" s="91"/>
      <c r="M4211" s="91"/>
      <c r="R4211"/>
      <c r="S4211"/>
      <c r="T4211"/>
      <c r="U4211"/>
      <c r="V4211"/>
      <c r="W4211"/>
      <c r="X4211"/>
      <c r="Y4211"/>
      <c r="Z4211"/>
      <c r="AA4211"/>
      <c r="AB4211"/>
      <c r="AC4211"/>
    </row>
    <row r="4212" spans="2:29" s="14" customFormat="1" x14ac:dyDescent="0.25">
      <c r="B4212"/>
      <c r="C4212"/>
      <c r="D4212"/>
      <c r="E4212"/>
      <c r="F4212"/>
      <c r="G4212"/>
      <c r="H4212"/>
      <c r="I4212"/>
      <c r="J4212"/>
      <c r="K4212" s="91"/>
      <c r="L4212" s="91"/>
      <c r="M4212" s="91"/>
      <c r="R4212"/>
      <c r="S4212"/>
      <c r="T4212"/>
      <c r="U4212"/>
      <c r="V4212"/>
      <c r="W4212"/>
      <c r="X4212"/>
      <c r="Y4212"/>
      <c r="Z4212"/>
      <c r="AA4212"/>
      <c r="AB4212"/>
      <c r="AC4212"/>
    </row>
    <row r="4213" spans="2:29" s="14" customFormat="1" x14ac:dyDescent="0.25">
      <c r="B4213"/>
      <c r="C4213"/>
      <c r="D4213"/>
      <c r="E4213"/>
      <c r="F4213"/>
      <c r="G4213"/>
      <c r="H4213"/>
      <c r="I4213"/>
      <c r="J4213"/>
      <c r="K4213" s="91"/>
      <c r="L4213" s="91"/>
      <c r="M4213" s="91"/>
      <c r="R4213"/>
      <c r="S4213"/>
      <c r="T4213"/>
      <c r="U4213"/>
      <c r="V4213"/>
      <c r="W4213"/>
      <c r="X4213"/>
      <c r="Y4213"/>
      <c r="Z4213"/>
      <c r="AA4213"/>
      <c r="AB4213"/>
      <c r="AC4213"/>
    </row>
    <row r="4214" spans="2:29" s="14" customFormat="1" x14ac:dyDescent="0.25">
      <c r="B4214"/>
      <c r="C4214"/>
      <c r="D4214"/>
      <c r="E4214"/>
      <c r="F4214"/>
      <c r="G4214"/>
      <c r="H4214"/>
      <c r="I4214"/>
      <c r="J4214"/>
      <c r="K4214" s="91"/>
      <c r="L4214" s="91"/>
      <c r="M4214" s="91"/>
      <c r="R4214"/>
      <c r="S4214"/>
      <c r="T4214"/>
      <c r="U4214"/>
      <c r="V4214"/>
      <c r="W4214"/>
      <c r="X4214"/>
      <c r="Y4214"/>
      <c r="Z4214"/>
      <c r="AA4214"/>
      <c r="AB4214"/>
      <c r="AC4214"/>
    </row>
    <row r="4215" spans="2:29" s="14" customFormat="1" x14ac:dyDescent="0.25">
      <c r="B4215"/>
      <c r="C4215"/>
      <c r="D4215"/>
      <c r="E4215"/>
      <c r="F4215"/>
      <c r="G4215"/>
      <c r="H4215"/>
      <c r="I4215"/>
      <c r="J4215"/>
      <c r="K4215" s="91"/>
      <c r="L4215" s="91"/>
      <c r="M4215" s="91"/>
      <c r="R4215"/>
      <c r="S4215"/>
      <c r="T4215"/>
      <c r="U4215"/>
      <c r="V4215"/>
      <c r="W4215"/>
      <c r="X4215"/>
      <c r="Y4215"/>
      <c r="Z4215"/>
      <c r="AA4215"/>
      <c r="AB4215"/>
      <c r="AC4215"/>
    </row>
    <row r="4216" spans="2:29" s="14" customFormat="1" x14ac:dyDescent="0.25">
      <c r="B4216"/>
      <c r="C4216"/>
      <c r="D4216"/>
      <c r="E4216"/>
      <c r="F4216"/>
      <c r="G4216"/>
      <c r="H4216"/>
      <c r="I4216"/>
      <c r="J4216"/>
      <c r="K4216" s="91"/>
      <c r="L4216" s="91"/>
      <c r="M4216" s="91"/>
      <c r="R4216"/>
      <c r="S4216"/>
      <c r="T4216"/>
      <c r="U4216"/>
      <c r="V4216"/>
      <c r="W4216"/>
      <c r="X4216"/>
      <c r="Y4216"/>
      <c r="Z4216"/>
      <c r="AA4216"/>
      <c r="AB4216"/>
      <c r="AC4216"/>
    </row>
    <row r="4217" spans="2:29" s="14" customFormat="1" x14ac:dyDescent="0.25">
      <c r="B4217"/>
      <c r="C4217"/>
      <c r="D4217"/>
      <c r="E4217"/>
      <c r="F4217"/>
      <c r="G4217"/>
      <c r="H4217"/>
      <c r="I4217"/>
      <c r="J4217"/>
      <c r="K4217" s="91"/>
      <c r="L4217" s="91"/>
      <c r="M4217" s="91"/>
      <c r="R4217"/>
      <c r="S4217"/>
      <c r="T4217"/>
      <c r="U4217"/>
      <c r="V4217"/>
      <c r="W4217"/>
      <c r="X4217"/>
      <c r="Y4217"/>
      <c r="Z4217"/>
      <c r="AA4217"/>
      <c r="AB4217"/>
      <c r="AC4217"/>
    </row>
    <row r="4218" spans="2:29" s="14" customFormat="1" x14ac:dyDescent="0.25">
      <c r="B4218"/>
      <c r="C4218"/>
      <c r="D4218"/>
      <c r="E4218"/>
      <c r="F4218"/>
      <c r="G4218"/>
      <c r="H4218"/>
      <c r="I4218"/>
      <c r="J4218"/>
      <c r="K4218" s="91"/>
      <c r="L4218" s="91"/>
      <c r="M4218" s="91"/>
      <c r="R4218"/>
      <c r="S4218"/>
      <c r="T4218"/>
      <c r="U4218"/>
      <c r="V4218"/>
      <c r="W4218"/>
      <c r="X4218"/>
      <c r="Y4218"/>
      <c r="Z4218"/>
      <c r="AA4218"/>
      <c r="AB4218"/>
      <c r="AC4218"/>
    </row>
    <row r="4219" spans="2:29" s="14" customFormat="1" x14ac:dyDescent="0.25">
      <c r="B4219"/>
      <c r="C4219"/>
      <c r="D4219"/>
      <c r="E4219"/>
      <c r="F4219"/>
      <c r="G4219"/>
      <c r="H4219"/>
      <c r="I4219"/>
      <c r="J4219"/>
      <c r="K4219" s="91"/>
      <c r="L4219" s="91"/>
      <c r="M4219" s="91"/>
      <c r="R4219"/>
      <c r="S4219"/>
      <c r="T4219"/>
      <c r="U4219"/>
      <c r="V4219"/>
      <c r="W4219"/>
      <c r="X4219"/>
      <c r="Y4219"/>
      <c r="Z4219"/>
      <c r="AA4219"/>
      <c r="AB4219"/>
      <c r="AC4219"/>
    </row>
    <row r="4220" spans="2:29" s="14" customFormat="1" x14ac:dyDescent="0.25">
      <c r="B4220"/>
      <c r="C4220"/>
      <c r="D4220"/>
      <c r="E4220"/>
      <c r="F4220"/>
      <c r="G4220"/>
      <c r="H4220"/>
      <c r="I4220"/>
      <c r="J4220"/>
      <c r="K4220" s="91"/>
      <c r="L4220" s="91"/>
      <c r="M4220" s="91"/>
      <c r="R4220"/>
      <c r="S4220"/>
      <c r="T4220"/>
      <c r="U4220"/>
      <c r="V4220"/>
      <c r="W4220"/>
      <c r="X4220"/>
      <c r="Y4220"/>
      <c r="Z4220"/>
      <c r="AA4220"/>
      <c r="AB4220"/>
      <c r="AC4220"/>
    </row>
    <row r="4221" spans="2:29" s="14" customFormat="1" x14ac:dyDescent="0.25">
      <c r="B4221"/>
      <c r="C4221"/>
      <c r="D4221"/>
      <c r="E4221"/>
      <c r="F4221"/>
      <c r="G4221"/>
      <c r="H4221"/>
      <c r="I4221"/>
      <c r="J4221"/>
      <c r="K4221" s="91"/>
      <c r="L4221" s="91"/>
      <c r="M4221" s="91"/>
      <c r="R4221"/>
      <c r="S4221"/>
      <c r="T4221"/>
      <c r="U4221"/>
      <c r="V4221"/>
      <c r="W4221"/>
      <c r="X4221"/>
      <c r="Y4221"/>
      <c r="Z4221"/>
      <c r="AA4221"/>
      <c r="AB4221"/>
      <c r="AC4221"/>
    </row>
    <row r="4222" spans="2:29" s="14" customFormat="1" x14ac:dyDescent="0.25">
      <c r="B4222"/>
      <c r="C4222"/>
      <c r="D4222"/>
      <c r="E4222"/>
      <c r="F4222"/>
      <c r="G4222"/>
      <c r="H4222"/>
      <c r="I4222"/>
      <c r="J4222"/>
      <c r="K4222" s="91"/>
      <c r="L4222" s="91"/>
      <c r="M4222" s="91"/>
      <c r="R4222"/>
      <c r="S4222"/>
      <c r="T4222"/>
      <c r="U4222"/>
      <c r="V4222"/>
      <c r="W4222"/>
      <c r="X4222"/>
      <c r="Y4222"/>
      <c r="Z4222"/>
      <c r="AA4222"/>
      <c r="AB4222"/>
      <c r="AC4222"/>
    </row>
    <row r="4223" spans="2:29" s="14" customFormat="1" x14ac:dyDescent="0.25">
      <c r="B4223"/>
      <c r="C4223"/>
      <c r="D4223"/>
      <c r="E4223"/>
      <c r="F4223"/>
      <c r="G4223"/>
      <c r="H4223"/>
      <c r="I4223"/>
      <c r="J4223"/>
      <c r="K4223" s="91"/>
      <c r="L4223" s="91"/>
      <c r="M4223" s="91"/>
      <c r="R4223"/>
      <c r="S4223"/>
      <c r="T4223"/>
      <c r="U4223"/>
      <c r="V4223"/>
      <c r="W4223"/>
      <c r="X4223"/>
      <c r="Y4223"/>
      <c r="Z4223"/>
      <c r="AA4223"/>
      <c r="AB4223"/>
      <c r="AC4223"/>
    </row>
    <row r="4224" spans="2:29" s="14" customFormat="1" x14ac:dyDescent="0.25">
      <c r="B4224"/>
      <c r="C4224"/>
      <c r="D4224"/>
      <c r="E4224"/>
      <c r="F4224"/>
      <c r="G4224"/>
      <c r="H4224"/>
      <c r="I4224"/>
      <c r="J4224"/>
      <c r="K4224" s="91"/>
      <c r="L4224" s="91"/>
      <c r="M4224" s="91"/>
      <c r="R4224"/>
      <c r="S4224"/>
      <c r="T4224"/>
      <c r="U4224"/>
      <c r="V4224"/>
      <c r="W4224"/>
      <c r="X4224"/>
      <c r="Y4224"/>
      <c r="Z4224"/>
      <c r="AA4224"/>
      <c r="AB4224"/>
      <c r="AC4224"/>
    </row>
    <row r="4225" spans="2:29" s="14" customFormat="1" x14ac:dyDescent="0.25">
      <c r="B4225"/>
      <c r="C4225"/>
      <c r="D4225"/>
      <c r="E4225"/>
      <c r="F4225"/>
      <c r="G4225"/>
      <c r="H4225"/>
      <c r="I4225"/>
      <c r="J4225"/>
      <c r="K4225" s="91"/>
      <c r="L4225" s="91"/>
      <c r="M4225" s="91"/>
      <c r="R4225"/>
      <c r="S4225"/>
      <c r="T4225"/>
      <c r="U4225"/>
      <c r="V4225"/>
      <c r="W4225"/>
      <c r="X4225"/>
      <c r="Y4225"/>
      <c r="Z4225"/>
      <c r="AA4225"/>
      <c r="AB4225"/>
      <c r="AC4225"/>
    </row>
    <row r="4226" spans="2:29" s="14" customFormat="1" x14ac:dyDescent="0.25">
      <c r="B4226"/>
      <c r="C4226"/>
      <c r="D4226"/>
      <c r="E4226"/>
      <c r="F4226"/>
      <c r="G4226"/>
      <c r="H4226"/>
      <c r="I4226"/>
      <c r="J4226"/>
      <c r="K4226" s="91"/>
      <c r="L4226" s="91"/>
      <c r="M4226" s="91"/>
      <c r="R4226"/>
      <c r="S4226"/>
      <c r="T4226"/>
      <c r="U4226"/>
      <c r="V4226"/>
      <c r="W4226"/>
      <c r="X4226"/>
      <c r="Y4226"/>
      <c r="Z4226"/>
      <c r="AA4226"/>
      <c r="AB4226"/>
      <c r="AC4226"/>
    </row>
    <row r="4227" spans="2:29" s="14" customFormat="1" x14ac:dyDescent="0.25">
      <c r="B4227"/>
      <c r="C4227"/>
      <c r="D4227"/>
      <c r="E4227"/>
      <c r="F4227"/>
      <c r="G4227"/>
      <c r="H4227"/>
      <c r="I4227"/>
      <c r="J4227"/>
      <c r="K4227" s="91"/>
      <c r="L4227" s="91"/>
      <c r="M4227" s="91"/>
      <c r="R4227"/>
      <c r="S4227"/>
      <c r="T4227"/>
      <c r="U4227"/>
      <c r="V4227"/>
      <c r="W4227"/>
      <c r="X4227"/>
      <c r="Y4227"/>
      <c r="Z4227"/>
      <c r="AA4227"/>
      <c r="AB4227"/>
      <c r="AC4227"/>
    </row>
    <row r="4228" spans="2:29" s="14" customFormat="1" x14ac:dyDescent="0.25">
      <c r="B4228"/>
      <c r="C4228"/>
      <c r="D4228"/>
      <c r="E4228"/>
      <c r="F4228"/>
      <c r="G4228"/>
      <c r="H4228"/>
      <c r="I4228"/>
      <c r="J4228"/>
      <c r="K4228" s="91"/>
      <c r="L4228" s="91"/>
      <c r="M4228" s="91"/>
      <c r="R4228"/>
      <c r="S4228"/>
      <c r="T4228"/>
      <c r="U4228"/>
      <c r="V4228"/>
      <c r="W4228"/>
      <c r="X4228"/>
      <c r="Y4228"/>
      <c r="Z4228"/>
      <c r="AA4228"/>
      <c r="AB4228"/>
      <c r="AC4228"/>
    </row>
    <row r="4229" spans="2:29" s="14" customFormat="1" x14ac:dyDescent="0.25">
      <c r="B4229"/>
      <c r="C4229"/>
      <c r="D4229"/>
      <c r="E4229"/>
      <c r="F4229"/>
      <c r="G4229"/>
      <c r="H4229"/>
      <c r="I4229"/>
      <c r="J4229"/>
      <c r="K4229" s="91"/>
      <c r="L4229" s="91"/>
      <c r="M4229" s="91"/>
      <c r="R4229"/>
      <c r="S4229"/>
      <c r="T4229"/>
      <c r="U4229"/>
      <c r="V4229"/>
      <c r="W4229"/>
      <c r="X4229"/>
      <c r="Y4229"/>
      <c r="Z4229"/>
      <c r="AA4229"/>
      <c r="AB4229"/>
      <c r="AC4229"/>
    </row>
    <row r="4230" spans="2:29" s="14" customFormat="1" x14ac:dyDescent="0.25">
      <c r="B4230"/>
      <c r="C4230"/>
      <c r="D4230"/>
      <c r="E4230"/>
      <c r="F4230"/>
      <c r="G4230"/>
      <c r="H4230"/>
      <c r="I4230"/>
      <c r="J4230"/>
      <c r="K4230" s="91"/>
      <c r="L4230" s="91"/>
      <c r="M4230" s="91"/>
      <c r="R4230"/>
      <c r="S4230"/>
      <c r="T4230"/>
      <c r="U4230"/>
      <c r="V4230"/>
      <c r="W4230"/>
      <c r="X4230"/>
      <c r="Y4230"/>
      <c r="Z4230"/>
      <c r="AA4230"/>
      <c r="AB4230"/>
      <c r="AC4230"/>
    </row>
    <row r="4231" spans="2:29" s="14" customFormat="1" x14ac:dyDescent="0.25">
      <c r="B4231"/>
      <c r="C4231"/>
      <c r="D4231"/>
      <c r="E4231"/>
      <c r="F4231"/>
      <c r="G4231"/>
      <c r="H4231"/>
      <c r="I4231"/>
      <c r="J4231"/>
      <c r="K4231" s="91"/>
      <c r="L4231" s="91"/>
      <c r="M4231" s="91"/>
      <c r="R4231"/>
      <c r="S4231"/>
      <c r="T4231"/>
      <c r="U4231"/>
      <c r="V4231"/>
      <c r="W4231"/>
      <c r="X4231"/>
      <c r="Y4231"/>
      <c r="Z4231"/>
      <c r="AA4231"/>
      <c r="AB4231"/>
      <c r="AC4231"/>
    </row>
    <row r="4232" spans="2:29" s="14" customFormat="1" x14ac:dyDescent="0.25">
      <c r="B4232"/>
      <c r="C4232"/>
      <c r="D4232"/>
      <c r="E4232"/>
      <c r="F4232"/>
      <c r="G4232"/>
      <c r="H4232"/>
      <c r="I4232"/>
      <c r="J4232"/>
      <c r="K4232" s="91"/>
      <c r="L4232" s="91"/>
      <c r="M4232" s="91"/>
      <c r="R4232"/>
      <c r="S4232"/>
      <c r="T4232"/>
      <c r="U4232"/>
      <c r="V4232"/>
      <c r="W4232"/>
      <c r="X4232"/>
      <c r="Y4232"/>
      <c r="Z4232"/>
      <c r="AA4232"/>
      <c r="AB4232"/>
      <c r="AC4232"/>
    </row>
    <row r="4233" spans="2:29" s="14" customFormat="1" x14ac:dyDescent="0.25">
      <c r="B4233"/>
      <c r="C4233"/>
      <c r="D4233"/>
      <c r="E4233"/>
      <c r="F4233"/>
      <c r="G4233"/>
      <c r="H4233"/>
      <c r="I4233"/>
      <c r="J4233"/>
      <c r="K4233" s="91"/>
      <c r="L4233" s="91"/>
      <c r="M4233" s="91"/>
      <c r="R4233"/>
      <c r="S4233"/>
      <c r="T4233"/>
      <c r="U4233"/>
      <c r="V4233"/>
      <c r="W4233"/>
      <c r="X4233"/>
      <c r="Y4233"/>
      <c r="Z4233"/>
      <c r="AA4233"/>
      <c r="AB4233"/>
      <c r="AC4233"/>
    </row>
    <row r="4234" spans="2:29" s="14" customFormat="1" x14ac:dyDescent="0.25">
      <c r="B4234"/>
      <c r="C4234"/>
      <c r="D4234"/>
      <c r="E4234"/>
      <c r="F4234"/>
      <c r="G4234"/>
      <c r="H4234"/>
      <c r="I4234"/>
      <c r="J4234"/>
      <c r="K4234" s="91"/>
      <c r="L4234" s="91"/>
      <c r="M4234" s="91"/>
      <c r="R4234"/>
      <c r="S4234"/>
      <c r="T4234"/>
      <c r="U4234"/>
      <c r="V4234"/>
      <c r="W4234"/>
      <c r="X4234"/>
      <c r="Y4234"/>
      <c r="Z4234"/>
      <c r="AA4234"/>
      <c r="AB4234"/>
      <c r="AC4234"/>
    </row>
    <row r="4235" spans="2:29" s="14" customFormat="1" x14ac:dyDescent="0.25">
      <c r="B4235"/>
      <c r="C4235"/>
      <c r="D4235"/>
      <c r="E4235"/>
      <c r="F4235"/>
      <c r="G4235"/>
      <c r="H4235"/>
      <c r="I4235"/>
      <c r="J4235"/>
      <c r="K4235" s="91"/>
      <c r="L4235" s="91"/>
      <c r="M4235" s="91"/>
      <c r="R4235"/>
      <c r="S4235"/>
      <c r="T4235"/>
      <c r="U4235"/>
      <c r="V4235"/>
      <c r="W4235"/>
      <c r="X4235"/>
      <c r="Y4235"/>
      <c r="Z4235"/>
      <c r="AA4235"/>
      <c r="AB4235"/>
      <c r="AC4235"/>
    </row>
    <row r="4236" spans="2:29" s="14" customFormat="1" x14ac:dyDescent="0.25">
      <c r="B4236"/>
      <c r="C4236"/>
      <c r="D4236"/>
      <c r="E4236"/>
      <c r="F4236"/>
      <c r="G4236"/>
      <c r="H4236"/>
      <c r="I4236"/>
      <c r="J4236"/>
      <c r="K4236" s="91"/>
      <c r="L4236" s="91"/>
      <c r="M4236" s="91"/>
      <c r="R4236"/>
      <c r="S4236"/>
      <c r="T4236"/>
      <c r="U4236"/>
      <c r="V4236"/>
      <c r="W4236"/>
      <c r="X4236"/>
      <c r="Y4236"/>
      <c r="Z4236"/>
      <c r="AA4236"/>
      <c r="AB4236"/>
      <c r="AC4236"/>
    </row>
    <row r="4237" spans="2:29" s="14" customFormat="1" x14ac:dyDescent="0.25">
      <c r="B4237"/>
      <c r="C4237"/>
      <c r="D4237"/>
      <c r="E4237"/>
      <c r="F4237"/>
      <c r="G4237"/>
      <c r="H4237"/>
      <c r="I4237"/>
      <c r="J4237"/>
      <c r="K4237" s="91"/>
      <c r="L4237" s="91"/>
      <c r="M4237" s="91"/>
      <c r="R4237"/>
      <c r="S4237"/>
      <c r="T4237"/>
      <c r="U4237"/>
      <c r="V4237"/>
      <c r="W4237"/>
      <c r="X4237"/>
      <c r="Y4237"/>
      <c r="Z4237"/>
      <c r="AA4237"/>
      <c r="AB4237"/>
      <c r="AC4237"/>
    </row>
    <row r="4238" spans="2:29" s="14" customFormat="1" x14ac:dyDescent="0.25">
      <c r="B4238"/>
      <c r="C4238"/>
      <c r="D4238"/>
      <c r="E4238"/>
      <c r="F4238"/>
      <c r="G4238"/>
      <c r="H4238"/>
      <c r="I4238"/>
      <c r="J4238"/>
      <c r="K4238" s="91"/>
      <c r="L4238" s="91"/>
      <c r="M4238" s="91"/>
      <c r="R4238"/>
      <c r="S4238"/>
      <c r="T4238"/>
      <c r="U4238"/>
      <c r="V4238"/>
      <c r="W4238"/>
      <c r="X4238"/>
      <c r="Y4238"/>
      <c r="Z4238"/>
      <c r="AA4238"/>
      <c r="AB4238"/>
      <c r="AC4238"/>
    </row>
    <row r="4239" spans="2:29" s="14" customFormat="1" x14ac:dyDescent="0.25">
      <c r="B4239"/>
      <c r="C4239"/>
      <c r="D4239"/>
      <c r="E4239"/>
      <c r="F4239"/>
      <c r="G4239"/>
      <c r="H4239"/>
      <c r="I4239"/>
      <c r="J4239"/>
      <c r="K4239" s="91"/>
      <c r="L4239" s="91"/>
      <c r="M4239" s="91"/>
      <c r="R4239"/>
      <c r="S4239"/>
      <c r="T4239"/>
      <c r="U4239"/>
      <c r="V4239"/>
      <c r="W4239"/>
      <c r="X4239"/>
      <c r="Y4239"/>
      <c r="Z4239"/>
      <c r="AA4239"/>
      <c r="AB4239"/>
      <c r="AC4239"/>
    </row>
    <row r="4240" spans="2:29" s="14" customFormat="1" x14ac:dyDescent="0.25">
      <c r="B4240"/>
      <c r="C4240"/>
      <c r="D4240"/>
      <c r="E4240"/>
      <c r="F4240"/>
      <c r="G4240"/>
      <c r="H4240"/>
      <c r="I4240"/>
      <c r="J4240"/>
      <c r="K4240" s="91"/>
      <c r="L4240" s="91"/>
      <c r="M4240" s="91"/>
      <c r="R4240"/>
      <c r="S4240"/>
      <c r="T4240"/>
      <c r="U4240"/>
      <c r="V4240"/>
      <c r="W4240"/>
      <c r="X4240"/>
      <c r="Y4240"/>
      <c r="Z4240"/>
      <c r="AA4240"/>
      <c r="AB4240"/>
      <c r="AC4240"/>
    </row>
    <row r="4241" spans="2:29" s="14" customFormat="1" x14ac:dyDescent="0.25">
      <c r="B4241"/>
      <c r="C4241"/>
      <c r="D4241"/>
      <c r="E4241"/>
      <c r="F4241"/>
      <c r="G4241"/>
      <c r="H4241"/>
      <c r="I4241"/>
      <c r="J4241"/>
      <c r="K4241" s="91"/>
      <c r="L4241" s="91"/>
      <c r="M4241" s="91"/>
      <c r="R4241"/>
      <c r="S4241"/>
      <c r="T4241"/>
      <c r="U4241"/>
      <c r="V4241"/>
      <c r="W4241"/>
      <c r="X4241"/>
      <c r="Y4241"/>
      <c r="Z4241"/>
      <c r="AA4241"/>
      <c r="AB4241"/>
      <c r="AC4241"/>
    </row>
    <row r="4242" spans="2:29" s="14" customFormat="1" x14ac:dyDescent="0.25">
      <c r="B4242"/>
      <c r="C4242"/>
      <c r="D4242"/>
      <c r="E4242"/>
      <c r="F4242"/>
      <c r="G4242"/>
      <c r="H4242"/>
      <c r="I4242"/>
      <c r="J4242"/>
      <c r="K4242" s="91"/>
      <c r="L4242" s="91"/>
      <c r="M4242" s="91"/>
      <c r="R4242"/>
      <c r="S4242"/>
      <c r="T4242"/>
      <c r="U4242"/>
      <c r="V4242"/>
      <c r="W4242"/>
      <c r="X4242"/>
      <c r="Y4242"/>
      <c r="Z4242"/>
      <c r="AA4242"/>
      <c r="AB4242"/>
      <c r="AC4242"/>
    </row>
    <row r="4243" spans="2:29" s="14" customFormat="1" x14ac:dyDescent="0.25">
      <c r="B4243"/>
      <c r="C4243"/>
      <c r="D4243"/>
      <c r="E4243"/>
      <c r="F4243"/>
      <c r="G4243"/>
      <c r="H4243"/>
      <c r="I4243"/>
      <c r="J4243"/>
      <c r="K4243" s="91"/>
      <c r="L4243" s="91"/>
      <c r="M4243" s="91"/>
      <c r="R4243"/>
      <c r="S4243"/>
      <c r="T4243"/>
      <c r="U4243"/>
      <c r="V4243"/>
      <c r="W4243"/>
      <c r="X4243"/>
      <c r="Y4243"/>
      <c r="Z4243"/>
      <c r="AA4243"/>
      <c r="AB4243"/>
      <c r="AC4243"/>
    </row>
    <row r="4244" spans="2:29" s="14" customFormat="1" x14ac:dyDescent="0.25">
      <c r="B4244"/>
      <c r="C4244"/>
      <c r="D4244"/>
      <c r="E4244"/>
      <c r="F4244"/>
      <c r="G4244"/>
      <c r="H4244"/>
      <c r="I4244"/>
      <c r="J4244"/>
      <c r="K4244" s="91"/>
      <c r="L4244" s="91"/>
      <c r="M4244" s="91"/>
      <c r="R4244"/>
      <c r="S4244"/>
      <c r="T4244"/>
      <c r="U4244"/>
      <c r="V4244"/>
      <c r="W4244"/>
      <c r="X4244"/>
      <c r="Y4244"/>
      <c r="Z4244"/>
      <c r="AA4244"/>
      <c r="AB4244"/>
      <c r="AC4244"/>
    </row>
    <row r="4245" spans="2:29" s="14" customFormat="1" x14ac:dyDescent="0.25">
      <c r="B4245"/>
      <c r="C4245"/>
      <c r="D4245"/>
      <c r="E4245"/>
      <c r="F4245"/>
      <c r="G4245"/>
      <c r="H4245"/>
      <c r="I4245"/>
      <c r="J4245"/>
      <c r="K4245" s="91"/>
      <c r="L4245" s="91"/>
      <c r="M4245" s="91"/>
      <c r="R4245"/>
      <c r="S4245"/>
      <c r="T4245"/>
      <c r="U4245"/>
      <c r="V4245"/>
      <c r="W4245"/>
      <c r="X4245"/>
      <c r="Y4245"/>
      <c r="Z4245"/>
      <c r="AA4245"/>
      <c r="AB4245"/>
      <c r="AC4245"/>
    </row>
    <row r="4246" spans="2:29" s="14" customFormat="1" x14ac:dyDescent="0.25">
      <c r="B4246"/>
      <c r="C4246"/>
      <c r="D4246"/>
      <c r="E4246"/>
      <c r="F4246"/>
      <c r="G4246"/>
      <c r="H4246"/>
      <c r="I4246"/>
      <c r="J4246"/>
      <c r="K4246" s="91"/>
      <c r="L4246" s="91"/>
      <c r="M4246" s="91"/>
      <c r="R4246"/>
      <c r="S4246"/>
      <c r="T4246"/>
      <c r="U4246"/>
      <c r="V4246"/>
      <c r="W4246"/>
      <c r="X4246"/>
      <c r="Y4246"/>
      <c r="Z4246"/>
      <c r="AA4246"/>
      <c r="AB4246"/>
      <c r="AC4246"/>
    </row>
    <row r="4247" spans="2:29" s="14" customFormat="1" x14ac:dyDescent="0.25">
      <c r="B4247"/>
      <c r="C4247"/>
      <c r="D4247"/>
      <c r="E4247"/>
      <c r="F4247"/>
      <c r="G4247"/>
      <c r="H4247"/>
      <c r="I4247"/>
      <c r="J4247"/>
      <c r="K4247" s="91"/>
      <c r="L4247" s="91"/>
      <c r="M4247" s="91"/>
      <c r="R4247"/>
      <c r="S4247"/>
      <c r="T4247"/>
      <c r="U4247"/>
      <c r="V4247"/>
      <c r="W4247"/>
      <c r="X4247"/>
      <c r="Y4247"/>
      <c r="Z4247"/>
      <c r="AA4247"/>
      <c r="AB4247"/>
      <c r="AC4247"/>
    </row>
    <row r="4248" spans="2:29" s="14" customFormat="1" x14ac:dyDescent="0.25">
      <c r="B4248"/>
      <c r="C4248"/>
      <c r="D4248"/>
      <c r="E4248"/>
      <c r="F4248"/>
      <c r="G4248"/>
      <c r="H4248"/>
      <c r="I4248"/>
      <c r="J4248"/>
      <c r="K4248" s="91"/>
      <c r="L4248" s="91"/>
      <c r="M4248" s="91"/>
      <c r="R4248"/>
      <c r="S4248"/>
      <c r="T4248"/>
      <c r="U4248"/>
      <c r="V4248"/>
      <c r="W4248"/>
      <c r="X4248"/>
      <c r="Y4248"/>
      <c r="Z4248"/>
      <c r="AA4248"/>
      <c r="AB4248"/>
      <c r="AC4248"/>
    </row>
    <row r="4249" spans="2:29" s="14" customFormat="1" x14ac:dyDescent="0.25">
      <c r="B4249"/>
      <c r="C4249"/>
      <c r="D4249"/>
      <c r="E4249"/>
      <c r="F4249"/>
      <c r="G4249"/>
      <c r="H4249"/>
      <c r="I4249"/>
      <c r="J4249"/>
      <c r="K4249" s="91"/>
      <c r="L4249" s="91"/>
      <c r="M4249" s="91"/>
      <c r="R4249"/>
      <c r="S4249"/>
      <c r="T4249"/>
      <c r="U4249"/>
      <c r="V4249"/>
      <c r="W4249"/>
      <c r="X4249"/>
      <c r="Y4249"/>
      <c r="Z4249"/>
      <c r="AA4249"/>
      <c r="AB4249"/>
      <c r="AC4249"/>
    </row>
    <row r="4250" spans="2:29" s="14" customFormat="1" x14ac:dyDescent="0.25">
      <c r="B4250"/>
      <c r="C4250"/>
      <c r="D4250"/>
      <c r="E4250"/>
      <c r="F4250"/>
      <c r="G4250"/>
      <c r="H4250"/>
      <c r="I4250"/>
      <c r="J4250"/>
      <c r="K4250" s="91"/>
      <c r="L4250" s="91"/>
      <c r="M4250" s="91"/>
      <c r="R4250"/>
      <c r="S4250"/>
      <c r="T4250"/>
      <c r="U4250"/>
      <c r="V4250"/>
      <c r="W4250"/>
      <c r="X4250"/>
      <c r="Y4250"/>
      <c r="Z4250"/>
      <c r="AA4250"/>
      <c r="AB4250"/>
      <c r="AC4250"/>
    </row>
    <row r="4251" spans="2:29" s="14" customFormat="1" x14ac:dyDescent="0.25">
      <c r="B4251"/>
      <c r="C4251"/>
      <c r="D4251"/>
      <c r="E4251"/>
      <c r="F4251"/>
      <c r="G4251"/>
      <c r="H4251"/>
      <c r="I4251"/>
      <c r="J4251"/>
      <c r="K4251" s="91"/>
      <c r="L4251" s="91"/>
      <c r="M4251" s="91"/>
      <c r="R4251"/>
      <c r="S4251"/>
      <c r="T4251"/>
      <c r="U4251"/>
      <c r="V4251"/>
      <c r="W4251"/>
      <c r="X4251"/>
      <c r="Y4251"/>
      <c r="Z4251"/>
      <c r="AA4251"/>
      <c r="AB4251"/>
      <c r="AC4251"/>
    </row>
    <row r="4252" spans="2:29" s="14" customFormat="1" x14ac:dyDescent="0.25">
      <c r="B4252"/>
      <c r="C4252"/>
      <c r="D4252"/>
      <c r="E4252"/>
      <c r="F4252"/>
      <c r="G4252"/>
      <c r="H4252"/>
      <c r="I4252"/>
      <c r="J4252"/>
      <c r="K4252" s="91"/>
      <c r="L4252" s="91"/>
      <c r="M4252" s="91"/>
      <c r="R4252"/>
      <c r="S4252"/>
      <c r="T4252"/>
      <c r="U4252"/>
      <c r="V4252"/>
      <c r="W4252"/>
      <c r="X4252"/>
      <c r="Y4252"/>
      <c r="Z4252"/>
      <c r="AA4252"/>
      <c r="AB4252"/>
      <c r="AC4252"/>
    </row>
    <row r="4253" spans="2:29" s="14" customFormat="1" x14ac:dyDescent="0.25">
      <c r="B4253"/>
      <c r="C4253"/>
      <c r="D4253"/>
      <c r="E4253"/>
      <c r="F4253"/>
      <c r="G4253"/>
      <c r="H4253"/>
      <c r="I4253"/>
      <c r="J4253"/>
      <c r="K4253" s="91"/>
      <c r="L4253" s="91"/>
      <c r="M4253" s="91"/>
      <c r="R4253"/>
      <c r="S4253"/>
      <c r="T4253"/>
      <c r="U4253"/>
      <c r="V4253"/>
      <c r="W4253"/>
      <c r="X4253"/>
      <c r="Y4253"/>
      <c r="Z4253"/>
      <c r="AA4253"/>
      <c r="AB4253"/>
      <c r="AC4253"/>
    </row>
    <row r="4254" spans="2:29" s="14" customFormat="1" x14ac:dyDescent="0.25">
      <c r="B4254"/>
      <c r="C4254"/>
      <c r="D4254"/>
      <c r="E4254"/>
      <c r="F4254"/>
      <c r="G4254"/>
      <c r="H4254"/>
      <c r="I4254"/>
      <c r="J4254"/>
      <c r="K4254" s="91"/>
      <c r="L4254" s="91"/>
      <c r="M4254" s="91"/>
      <c r="R4254"/>
      <c r="S4254"/>
      <c r="T4254"/>
      <c r="U4254"/>
      <c r="V4254"/>
      <c r="W4254"/>
      <c r="X4254"/>
      <c r="Y4254"/>
      <c r="Z4254"/>
      <c r="AA4254"/>
      <c r="AB4254"/>
      <c r="AC4254"/>
    </row>
    <row r="4255" spans="2:29" s="14" customFormat="1" x14ac:dyDescent="0.25">
      <c r="B4255"/>
      <c r="C4255"/>
      <c r="D4255"/>
      <c r="E4255"/>
      <c r="F4255"/>
      <c r="G4255"/>
      <c r="H4255"/>
      <c r="I4255"/>
      <c r="J4255"/>
      <c r="K4255" s="91"/>
      <c r="L4255" s="91"/>
      <c r="M4255" s="91"/>
      <c r="R4255"/>
      <c r="S4255"/>
      <c r="T4255"/>
      <c r="U4255"/>
      <c r="V4255"/>
      <c r="W4255"/>
      <c r="X4255"/>
      <c r="Y4255"/>
      <c r="Z4255"/>
      <c r="AA4255"/>
      <c r="AB4255"/>
      <c r="AC4255"/>
    </row>
    <row r="4256" spans="2:29" s="14" customFormat="1" x14ac:dyDescent="0.25">
      <c r="B4256"/>
      <c r="C4256"/>
      <c r="D4256"/>
      <c r="E4256"/>
      <c r="F4256"/>
      <c r="G4256"/>
      <c r="H4256"/>
      <c r="I4256"/>
      <c r="J4256"/>
      <c r="K4256" s="91"/>
      <c r="L4256" s="91"/>
      <c r="M4256" s="91"/>
      <c r="R4256"/>
      <c r="S4256"/>
      <c r="T4256"/>
      <c r="U4256"/>
      <c r="V4256"/>
      <c r="W4256"/>
      <c r="X4256"/>
      <c r="Y4256"/>
      <c r="Z4256"/>
      <c r="AA4256"/>
      <c r="AB4256"/>
      <c r="AC4256"/>
    </row>
    <row r="4257" spans="2:29" s="14" customFormat="1" x14ac:dyDescent="0.25">
      <c r="B4257"/>
      <c r="C4257"/>
      <c r="D4257"/>
      <c r="E4257"/>
      <c r="F4257"/>
      <c r="G4257"/>
      <c r="H4257"/>
      <c r="I4257"/>
      <c r="J4257"/>
      <c r="K4257" s="91"/>
      <c r="L4257" s="91"/>
      <c r="M4257" s="91"/>
      <c r="R4257"/>
      <c r="S4257"/>
      <c r="T4257"/>
      <c r="U4257"/>
      <c r="V4257"/>
      <c r="W4257"/>
      <c r="X4257"/>
      <c r="Y4257"/>
      <c r="Z4257"/>
      <c r="AA4257"/>
      <c r="AB4257"/>
      <c r="AC4257"/>
    </row>
    <row r="4258" spans="2:29" s="14" customFormat="1" x14ac:dyDescent="0.25">
      <c r="B4258"/>
      <c r="C4258"/>
      <c r="D4258"/>
      <c r="E4258"/>
      <c r="F4258"/>
      <c r="G4258"/>
      <c r="H4258"/>
      <c r="I4258"/>
      <c r="J4258"/>
      <c r="K4258" s="91"/>
      <c r="L4258" s="91"/>
      <c r="M4258" s="91"/>
      <c r="R4258"/>
      <c r="S4258"/>
      <c r="T4258"/>
      <c r="U4258"/>
      <c r="V4258"/>
      <c r="W4258"/>
      <c r="X4258"/>
      <c r="Y4258"/>
      <c r="Z4258"/>
      <c r="AA4258"/>
      <c r="AB4258"/>
      <c r="AC4258"/>
    </row>
    <row r="4259" spans="2:29" s="14" customFormat="1" x14ac:dyDescent="0.25">
      <c r="B4259"/>
      <c r="C4259"/>
      <c r="D4259"/>
      <c r="E4259"/>
      <c r="F4259"/>
      <c r="G4259"/>
      <c r="H4259"/>
      <c r="I4259"/>
      <c r="J4259"/>
      <c r="K4259" s="91"/>
      <c r="L4259" s="91"/>
      <c r="M4259" s="91"/>
      <c r="R4259"/>
      <c r="S4259"/>
      <c r="T4259"/>
      <c r="U4259"/>
      <c r="V4259"/>
      <c r="W4259"/>
      <c r="X4259"/>
      <c r="Y4259"/>
      <c r="Z4259"/>
      <c r="AA4259"/>
      <c r="AB4259"/>
      <c r="AC4259"/>
    </row>
    <row r="4260" spans="2:29" s="14" customFormat="1" x14ac:dyDescent="0.25">
      <c r="B4260"/>
      <c r="C4260"/>
      <c r="D4260"/>
      <c r="E4260"/>
      <c r="F4260"/>
      <c r="G4260"/>
      <c r="H4260"/>
      <c r="I4260"/>
      <c r="J4260"/>
      <c r="K4260" s="91"/>
      <c r="L4260" s="91"/>
      <c r="M4260" s="91"/>
      <c r="R4260"/>
      <c r="S4260"/>
      <c r="T4260"/>
      <c r="U4260"/>
      <c r="V4260"/>
      <c r="W4260"/>
      <c r="X4260"/>
      <c r="Y4260"/>
      <c r="Z4260"/>
      <c r="AA4260"/>
      <c r="AB4260"/>
      <c r="AC4260"/>
    </row>
    <row r="4261" spans="2:29" s="14" customFormat="1" x14ac:dyDescent="0.25">
      <c r="B4261"/>
      <c r="C4261"/>
      <c r="D4261"/>
      <c r="E4261"/>
      <c r="F4261"/>
      <c r="G4261"/>
      <c r="H4261"/>
      <c r="I4261"/>
      <c r="J4261"/>
      <c r="K4261" s="91"/>
      <c r="L4261" s="91"/>
      <c r="M4261" s="91"/>
      <c r="R4261"/>
      <c r="S4261"/>
      <c r="T4261"/>
      <c r="U4261"/>
      <c r="V4261"/>
      <c r="W4261"/>
      <c r="X4261"/>
      <c r="Y4261"/>
      <c r="Z4261"/>
      <c r="AA4261"/>
      <c r="AB4261"/>
      <c r="AC4261"/>
    </row>
    <row r="4262" spans="2:29" s="14" customFormat="1" x14ac:dyDescent="0.25">
      <c r="B4262"/>
      <c r="C4262"/>
      <c r="D4262"/>
      <c r="E4262"/>
      <c r="F4262"/>
      <c r="G4262"/>
      <c r="H4262"/>
      <c r="I4262"/>
      <c r="J4262"/>
      <c r="K4262" s="91"/>
      <c r="L4262" s="91"/>
      <c r="M4262" s="91"/>
      <c r="R4262"/>
      <c r="S4262"/>
      <c r="T4262"/>
      <c r="U4262"/>
      <c r="V4262"/>
      <c r="W4262"/>
      <c r="X4262"/>
      <c r="Y4262"/>
      <c r="Z4262"/>
      <c r="AA4262"/>
      <c r="AB4262"/>
      <c r="AC4262"/>
    </row>
    <row r="4263" spans="2:29" s="14" customFormat="1" x14ac:dyDescent="0.25">
      <c r="B4263"/>
      <c r="C4263"/>
      <c r="D4263"/>
      <c r="E4263"/>
      <c r="F4263"/>
      <c r="G4263"/>
      <c r="H4263"/>
      <c r="I4263"/>
      <c r="J4263"/>
      <c r="K4263" s="91"/>
      <c r="L4263" s="91"/>
      <c r="M4263" s="91"/>
      <c r="R4263"/>
      <c r="S4263"/>
      <c r="T4263"/>
      <c r="U4263"/>
      <c r="V4263"/>
      <c r="W4263"/>
      <c r="X4263"/>
      <c r="Y4263"/>
      <c r="Z4263"/>
      <c r="AA4263"/>
      <c r="AB4263"/>
      <c r="AC4263"/>
    </row>
    <row r="4264" spans="2:29" s="14" customFormat="1" x14ac:dyDescent="0.25">
      <c r="B4264"/>
      <c r="C4264"/>
      <c r="D4264"/>
      <c r="E4264"/>
      <c r="F4264"/>
      <c r="G4264"/>
      <c r="H4264"/>
      <c r="I4264"/>
      <c r="J4264"/>
      <c r="K4264" s="91"/>
      <c r="L4264" s="91"/>
      <c r="M4264" s="91"/>
      <c r="R4264"/>
      <c r="S4264"/>
      <c r="T4264"/>
      <c r="U4264"/>
      <c r="V4264"/>
      <c r="W4264"/>
      <c r="X4264"/>
      <c r="Y4264"/>
      <c r="Z4264"/>
      <c r="AA4264"/>
      <c r="AB4264"/>
      <c r="AC4264"/>
    </row>
    <row r="4265" spans="2:29" s="14" customFormat="1" x14ac:dyDescent="0.25">
      <c r="B4265"/>
      <c r="C4265"/>
      <c r="D4265"/>
      <c r="E4265"/>
      <c r="F4265"/>
      <c r="G4265"/>
      <c r="H4265"/>
      <c r="I4265"/>
      <c r="J4265"/>
      <c r="K4265" s="91"/>
      <c r="L4265" s="91"/>
      <c r="M4265" s="91"/>
      <c r="R4265"/>
      <c r="S4265"/>
      <c r="T4265"/>
      <c r="U4265"/>
      <c r="V4265"/>
      <c r="W4265"/>
      <c r="X4265"/>
      <c r="Y4265"/>
      <c r="Z4265"/>
      <c r="AA4265"/>
      <c r="AB4265"/>
      <c r="AC4265"/>
    </row>
    <row r="4266" spans="2:29" s="14" customFormat="1" x14ac:dyDescent="0.25">
      <c r="B4266"/>
      <c r="C4266"/>
      <c r="D4266"/>
      <c r="E4266"/>
      <c r="F4266"/>
      <c r="G4266"/>
      <c r="H4266"/>
      <c r="I4266"/>
      <c r="J4266"/>
      <c r="K4266" s="91"/>
      <c r="L4266" s="91"/>
      <c r="M4266" s="91"/>
      <c r="R4266"/>
      <c r="S4266"/>
      <c r="T4266"/>
      <c r="U4266"/>
      <c r="V4266"/>
      <c r="W4266"/>
      <c r="X4266"/>
      <c r="Y4266"/>
      <c r="Z4266"/>
      <c r="AA4266"/>
      <c r="AB4266"/>
      <c r="AC4266"/>
    </row>
    <row r="4267" spans="2:29" s="14" customFormat="1" x14ac:dyDescent="0.25">
      <c r="B4267"/>
      <c r="C4267"/>
      <c r="D4267"/>
      <c r="E4267"/>
      <c r="F4267"/>
      <c r="G4267"/>
      <c r="H4267"/>
      <c r="I4267"/>
      <c r="J4267"/>
      <c r="K4267" s="91"/>
      <c r="L4267" s="91"/>
      <c r="M4267" s="91"/>
      <c r="R4267"/>
      <c r="S4267"/>
      <c r="T4267"/>
      <c r="U4267"/>
      <c r="V4267"/>
      <c r="W4267"/>
      <c r="X4267"/>
      <c r="Y4267"/>
      <c r="Z4267"/>
      <c r="AA4267"/>
      <c r="AB4267"/>
      <c r="AC4267"/>
    </row>
    <row r="4268" spans="2:29" s="14" customFormat="1" x14ac:dyDescent="0.25">
      <c r="B4268"/>
      <c r="C4268"/>
      <c r="D4268"/>
      <c r="E4268"/>
      <c r="F4268"/>
      <c r="G4268"/>
      <c r="H4268"/>
      <c r="I4268"/>
      <c r="J4268"/>
      <c r="K4268" s="91"/>
      <c r="L4268" s="91"/>
      <c r="M4268" s="91"/>
      <c r="R4268"/>
      <c r="S4268"/>
      <c r="T4268"/>
      <c r="U4268"/>
      <c r="V4268"/>
      <c r="W4268"/>
      <c r="X4268"/>
      <c r="Y4268"/>
      <c r="Z4268"/>
      <c r="AA4268"/>
      <c r="AB4268"/>
      <c r="AC4268"/>
    </row>
    <row r="4269" spans="2:29" s="14" customFormat="1" x14ac:dyDescent="0.25">
      <c r="B4269"/>
      <c r="C4269"/>
      <c r="D4269"/>
      <c r="E4269"/>
      <c r="F4269"/>
      <c r="G4269"/>
      <c r="H4269"/>
      <c r="I4269"/>
      <c r="J4269"/>
      <c r="K4269" s="91"/>
      <c r="L4269" s="91"/>
      <c r="M4269" s="91"/>
      <c r="R4269"/>
      <c r="S4269"/>
      <c r="T4269"/>
      <c r="U4269"/>
      <c r="V4269"/>
      <c r="W4269"/>
      <c r="X4269"/>
      <c r="Y4269"/>
      <c r="Z4269"/>
      <c r="AA4269"/>
      <c r="AB4269"/>
      <c r="AC4269"/>
    </row>
    <row r="4270" spans="2:29" s="14" customFormat="1" x14ac:dyDescent="0.25">
      <c r="B4270"/>
      <c r="C4270"/>
      <c r="D4270"/>
      <c r="E4270"/>
      <c r="F4270"/>
      <c r="G4270"/>
      <c r="H4270"/>
      <c r="I4270"/>
      <c r="J4270"/>
      <c r="K4270" s="91"/>
      <c r="L4270" s="91"/>
      <c r="M4270" s="91"/>
      <c r="R4270"/>
      <c r="S4270"/>
      <c r="T4270"/>
      <c r="U4270"/>
      <c r="V4270"/>
      <c r="W4270"/>
      <c r="X4270"/>
      <c r="Y4270"/>
      <c r="Z4270"/>
      <c r="AA4270"/>
      <c r="AB4270"/>
      <c r="AC4270"/>
    </row>
    <row r="4271" spans="2:29" s="14" customFormat="1" x14ac:dyDescent="0.25">
      <c r="B4271"/>
      <c r="C4271"/>
      <c r="D4271"/>
      <c r="E4271"/>
      <c r="F4271"/>
      <c r="G4271"/>
      <c r="H4271"/>
      <c r="I4271"/>
      <c r="J4271"/>
      <c r="K4271" s="91"/>
      <c r="L4271" s="91"/>
      <c r="M4271" s="91"/>
      <c r="R4271"/>
      <c r="S4271"/>
      <c r="T4271"/>
      <c r="U4271"/>
      <c r="V4271"/>
      <c r="W4271"/>
      <c r="X4271"/>
      <c r="Y4271"/>
      <c r="Z4271"/>
      <c r="AA4271"/>
      <c r="AB4271"/>
      <c r="AC4271"/>
    </row>
    <row r="4272" spans="2:29" s="14" customFormat="1" x14ac:dyDescent="0.25">
      <c r="B4272"/>
      <c r="C4272"/>
      <c r="D4272"/>
      <c r="E4272"/>
      <c r="F4272"/>
      <c r="G4272"/>
      <c r="H4272"/>
      <c r="I4272"/>
      <c r="J4272"/>
      <c r="K4272" s="91"/>
      <c r="L4272" s="91"/>
      <c r="M4272" s="91"/>
      <c r="R4272"/>
      <c r="S4272"/>
      <c r="T4272"/>
      <c r="U4272"/>
      <c r="V4272"/>
      <c r="W4272"/>
      <c r="X4272"/>
      <c r="Y4272"/>
      <c r="Z4272"/>
      <c r="AA4272"/>
      <c r="AB4272"/>
      <c r="AC4272"/>
    </row>
    <row r="4273" spans="2:29" s="14" customFormat="1" x14ac:dyDescent="0.25">
      <c r="B4273"/>
      <c r="C4273"/>
      <c r="D4273"/>
      <c r="E4273"/>
      <c r="F4273"/>
      <c r="G4273"/>
      <c r="H4273"/>
      <c r="I4273"/>
      <c r="J4273"/>
      <c r="K4273" s="91"/>
      <c r="L4273" s="91"/>
      <c r="M4273" s="91"/>
      <c r="R4273"/>
      <c r="S4273"/>
      <c r="T4273"/>
      <c r="U4273"/>
      <c r="V4273"/>
      <c r="W4273"/>
      <c r="X4273"/>
      <c r="Y4273"/>
      <c r="Z4273"/>
      <c r="AA4273"/>
      <c r="AB4273"/>
      <c r="AC4273"/>
    </row>
    <row r="4274" spans="2:29" s="14" customFormat="1" x14ac:dyDescent="0.25">
      <c r="B4274"/>
      <c r="C4274"/>
      <c r="D4274"/>
      <c r="E4274"/>
      <c r="F4274"/>
      <c r="G4274"/>
      <c r="H4274"/>
      <c r="I4274"/>
      <c r="J4274"/>
      <c r="K4274" s="91"/>
      <c r="L4274" s="91"/>
      <c r="M4274" s="91"/>
      <c r="R4274"/>
      <c r="S4274"/>
      <c r="T4274"/>
      <c r="U4274"/>
      <c r="V4274"/>
      <c r="W4274"/>
      <c r="X4274"/>
      <c r="Y4274"/>
      <c r="Z4274"/>
      <c r="AA4274"/>
      <c r="AB4274"/>
      <c r="AC4274"/>
    </row>
    <row r="4275" spans="2:29" s="14" customFormat="1" x14ac:dyDescent="0.25">
      <c r="B4275"/>
      <c r="C4275"/>
      <c r="D4275"/>
      <c r="E4275"/>
      <c r="F4275"/>
      <c r="G4275"/>
      <c r="H4275"/>
      <c r="I4275"/>
      <c r="J4275"/>
      <c r="K4275" s="91"/>
      <c r="L4275" s="91"/>
      <c r="M4275" s="91"/>
      <c r="R4275"/>
      <c r="S4275"/>
      <c r="T4275"/>
      <c r="U4275"/>
      <c r="V4275"/>
      <c r="W4275"/>
      <c r="X4275"/>
      <c r="Y4275"/>
      <c r="Z4275"/>
      <c r="AA4275"/>
      <c r="AB4275"/>
      <c r="AC4275"/>
    </row>
    <row r="4276" spans="2:29" s="14" customFormat="1" x14ac:dyDescent="0.25">
      <c r="B4276"/>
      <c r="C4276"/>
      <c r="D4276"/>
      <c r="E4276"/>
      <c r="F4276"/>
      <c r="G4276"/>
      <c r="H4276"/>
      <c r="I4276"/>
      <c r="J4276"/>
      <c r="K4276" s="91"/>
      <c r="L4276" s="91"/>
      <c r="M4276" s="91"/>
      <c r="R4276"/>
      <c r="S4276"/>
      <c r="T4276"/>
      <c r="U4276"/>
      <c r="V4276"/>
      <c r="W4276"/>
      <c r="X4276"/>
      <c r="Y4276"/>
      <c r="Z4276"/>
      <c r="AA4276"/>
      <c r="AB4276"/>
      <c r="AC4276"/>
    </row>
    <row r="4277" spans="2:29" s="14" customFormat="1" x14ac:dyDescent="0.25">
      <c r="B4277"/>
      <c r="C4277"/>
      <c r="D4277"/>
      <c r="E4277"/>
      <c r="F4277"/>
      <c r="G4277"/>
      <c r="H4277"/>
      <c r="I4277"/>
      <c r="J4277"/>
      <c r="K4277" s="91"/>
      <c r="L4277" s="91"/>
      <c r="M4277" s="91"/>
      <c r="R4277"/>
      <c r="S4277"/>
      <c r="T4277"/>
      <c r="U4277"/>
      <c r="V4277"/>
      <c r="W4277"/>
      <c r="X4277"/>
      <c r="Y4277"/>
      <c r="Z4277"/>
      <c r="AA4277"/>
      <c r="AB4277"/>
      <c r="AC4277"/>
    </row>
    <row r="4278" spans="2:29" s="14" customFormat="1" x14ac:dyDescent="0.25">
      <c r="B4278"/>
      <c r="C4278"/>
      <c r="D4278"/>
      <c r="E4278"/>
      <c r="F4278"/>
      <c r="G4278"/>
      <c r="H4278"/>
      <c r="I4278"/>
      <c r="J4278"/>
      <c r="K4278" s="91"/>
      <c r="L4278" s="91"/>
      <c r="M4278" s="91"/>
      <c r="R4278"/>
      <c r="S4278"/>
      <c r="T4278"/>
      <c r="U4278"/>
      <c r="V4278"/>
      <c r="W4278"/>
      <c r="X4278"/>
      <c r="Y4278"/>
      <c r="Z4278"/>
      <c r="AA4278"/>
      <c r="AB4278"/>
      <c r="AC4278"/>
    </row>
    <row r="4279" spans="2:29" s="14" customFormat="1" x14ac:dyDescent="0.25">
      <c r="B4279"/>
      <c r="C4279"/>
      <c r="D4279"/>
      <c r="E4279"/>
      <c r="F4279"/>
      <c r="G4279"/>
      <c r="H4279"/>
      <c r="I4279"/>
      <c r="J4279"/>
      <c r="K4279" s="91"/>
      <c r="L4279" s="91"/>
      <c r="M4279" s="91"/>
      <c r="R4279"/>
      <c r="S4279"/>
      <c r="T4279"/>
      <c r="U4279"/>
      <c r="V4279"/>
      <c r="W4279"/>
      <c r="X4279"/>
      <c r="Y4279"/>
      <c r="Z4279"/>
      <c r="AA4279"/>
      <c r="AB4279"/>
      <c r="AC4279"/>
    </row>
    <row r="4280" spans="2:29" s="14" customFormat="1" x14ac:dyDescent="0.25">
      <c r="B4280"/>
      <c r="C4280"/>
      <c r="D4280"/>
      <c r="E4280"/>
      <c r="F4280"/>
      <c r="G4280"/>
      <c r="H4280"/>
      <c r="I4280"/>
      <c r="J4280"/>
      <c r="K4280" s="91"/>
      <c r="L4280" s="91"/>
      <c r="M4280" s="91"/>
      <c r="R4280"/>
      <c r="S4280"/>
      <c r="T4280"/>
      <c r="U4280"/>
      <c r="V4280"/>
      <c r="W4280"/>
      <c r="X4280"/>
      <c r="Y4280"/>
      <c r="Z4280"/>
      <c r="AA4280"/>
      <c r="AB4280"/>
      <c r="AC4280"/>
    </row>
    <row r="4281" spans="2:29" s="14" customFormat="1" x14ac:dyDescent="0.25">
      <c r="B4281"/>
      <c r="C4281"/>
      <c r="D4281"/>
      <c r="E4281"/>
      <c r="F4281"/>
      <c r="G4281"/>
      <c r="H4281"/>
      <c r="I4281"/>
      <c r="J4281"/>
      <c r="K4281" s="91"/>
      <c r="L4281" s="91"/>
      <c r="M4281" s="91"/>
      <c r="R4281"/>
      <c r="S4281"/>
      <c r="T4281"/>
      <c r="U4281"/>
      <c r="V4281"/>
      <c r="W4281"/>
      <c r="X4281"/>
      <c r="Y4281"/>
      <c r="Z4281"/>
      <c r="AA4281"/>
      <c r="AB4281"/>
      <c r="AC4281"/>
    </row>
    <row r="4282" spans="2:29" s="14" customFormat="1" x14ac:dyDescent="0.25">
      <c r="B4282"/>
      <c r="C4282"/>
      <c r="D4282"/>
      <c r="E4282"/>
      <c r="F4282"/>
      <c r="G4282"/>
      <c r="H4282"/>
      <c r="I4282"/>
      <c r="J4282"/>
      <c r="K4282" s="91"/>
      <c r="L4282" s="91"/>
      <c r="M4282" s="91"/>
      <c r="R4282"/>
      <c r="S4282"/>
      <c r="T4282"/>
      <c r="U4282"/>
      <c r="V4282"/>
      <c r="W4282"/>
      <c r="X4282"/>
      <c r="Y4282"/>
      <c r="Z4282"/>
      <c r="AA4282"/>
      <c r="AB4282"/>
      <c r="AC4282"/>
    </row>
    <row r="4283" spans="2:29" s="14" customFormat="1" x14ac:dyDescent="0.25">
      <c r="B4283"/>
      <c r="C4283"/>
      <c r="D4283"/>
      <c r="E4283"/>
      <c r="F4283"/>
      <c r="G4283"/>
      <c r="H4283"/>
      <c r="I4283"/>
      <c r="J4283"/>
      <c r="K4283" s="91"/>
      <c r="L4283" s="91"/>
      <c r="M4283" s="91"/>
      <c r="R4283"/>
      <c r="S4283"/>
      <c r="T4283"/>
      <c r="U4283"/>
      <c r="V4283"/>
      <c r="W4283"/>
      <c r="X4283"/>
      <c r="Y4283"/>
      <c r="Z4283"/>
      <c r="AA4283"/>
      <c r="AB4283"/>
      <c r="AC4283"/>
    </row>
    <row r="4284" spans="2:29" s="14" customFormat="1" x14ac:dyDescent="0.25">
      <c r="B4284"/>
      <c r="C4284"/>
      <c r="D4284"/>
      <c r="E4284"/>
      <c r="F4284"/>
      <c r="G4284"/>
      <c r="H4284"/>
      <c r="I4284"/>
      <c r="J4284"/>
      <c r="K4284" s="91"/>
      <c r="L4284" s="91"/>
      <c r="M4284" s="91"/>
      <c r="R4284"/>
      <c r="S4284"/>
      <c r="T4284"/>
      <c r="U4284"/>
      <c r="V4284"/>
      <c r="W4284"/>
      <c r="X4284"/>
      <c r="Y4284"/>
      <c r="Z4284"/>
      <c r="AA4284"/>
      <c r="AB4284"/>
      <c r="AC4284"/>
    </row>
    <row r="4285" spans="2:29" s="14" customFormat="1" x14ac:dyDescent="0.25">
      <c r="B4285"/>
      <c r="C4285"/>
      <c r="D4285"/>
      <c r="E4285"/>
      <c r="F4285"/>
      <c r="G4285"/>
      <c r="H4285"/>
      <c r="I4285"/>
      <c r="J4285"/>
      <c r="K4285" s="91"/>
      <c r="L4285" s="91"/>
      <c r="M4285" s="91"/>
      <c r="R4285"/>
      <c r="S4285"/>
      <c r="T4285"/>
      <c r="U4285"/>
      <c r="V4285"/>
      <c r="W4285"/>
      <c r="X4285"/>
      <c r="Y4285"/>
      <c r="Z4285"/>
      <c r="AA4285"/>
      <c r="AB4285"/>
      <c r="AC4285"/>
    </row>
    <row r="4286" spans="2:29" s="14" customFormat="1" x14ac:dyDescent="0.25">
      <c r="B4286"/>
      <c r="C4286"/>
      <c r="D4286"/>
      <c r="E4286"/>
      <c r="F4286"/>
      <c r="G4286"/>
      <c r="H4286"/>
      <c r="I4286"/>
      <c r="J4286"/>
      <c r="K4286" s="91"/>
      <c r="L4286" s="91"/>
      <c r="M4286" s="91"/>
      <c r="R4286"/>
      <c r="S4286"/>
      <c r="T4286"/>
      <c r="U4286"/>
      <c r="V4286"/>
      <c r="W4286"/>
      <c r="X4286"/>
      <c r="Y4286"/>
      <c r="Z4286"/>
      <c r="AA4286"/>
      <c r="AB4286"/>
      <c r="AC4286"/>
    </row>
    <row r="4287" spans="2:29" s="14" customFormat="1" x14ac:dyDescent="0.25">
      <c r="B4287"/>
      <c r="C4287"/>
      <c r="D4287"/>
      <c r="E4287"/>
      <c r="F4287"/>
      <c r="G4287"/>
      <c r="H4287"/>
      <c r="I4287"/>
      <c r="J4287"/>
      <c r="K4287" s="91"/>
      <c r="L4287" s="91"/>
      <c r="M4287" s="91"/>
      <c r="R4287"/>
      <c r="S4287"/>
      <c r="T4287"/>
      <c r="U4287"/>
      <c r="V4287"/>
      <c r="W4287"/>
      <c r="X4287"/>
      <c r="Y4287"/>
      <c r="Z4287"/>
      <c r="AA4287"/>
      <c r="AB4287"/>
      <c r="AC4287"/>
    </row>
    <row r="4288" spans="2:29" s="14" customFormat="1" x14ac:dyDescent="0.25">
      <c r="B4288"/>
      <c r="C4288"/>
      <c r="D4288"/>
      <c r="E4288"/>
      <c r="F4288"/>
      <c r="G4288"/>
      <c r="H4288"/>
      <c r="I4288"/>
      <c r="J4288"/>
      <c r="K4288" s="91"/>
      <c r="L4288" s="91"/>
      <c r="M4288" s="91"/>
      <c r="R4288"/>
      <c r="S4288"/>
      <c r="T4288"/>
      <c r="U4288"/>
      <c r="V4288"/>
      <c r="W4288"/>
      <c r="X4288"/>
      <c r="Y4288"/>
      <c r="Z4288"/>
      <c r="AA4288"/>
      <c r="AB4288"/>
      <c r="AC4288"/>
    </row>
    <row r="4289" spans="2:29" s="14" customFormat="1" x14ac:dyDescent="0.25">
      <c r="B4289"/>
      <c r="C4289"/>
      <c r="D4289"/>
      <c r="E4289"/>
      <c r="F4289"/>
      <c r="G4289"/>
      <c r="H4289"/>
      <c r="I4289"/>
      <c r="J4289"/>
      <c r="K4289" s="91"/>
      <c r="L4289" s="91"/>
      <c r="M4289" s="91"/>
      <c r="R4289"/>
      <c r="S4289"/>
      <c r="T4289"/>
      <c r="U4289"/>
      <c r="V4289"/>
      <c r="W4289"/>
      <c r="X4289"/>
      <c r="Y4289"/>
      <c r="Z4289"/>
      <c r="AA4289"/>
      <c r="AB4289"/>
      <c r="AC4289"/>
    </row>
    <row r="4290" spans="2:29" s="14" customFormat="1" x14ac:dyDescent="0.25">
      <c r="B4290"/>
      <c r="C4290"/>
      <c r="D4290"/>
      <c r="E4290"/>
      <c r="F4290"/>
      <c r="G4290"/>
      <c r="H4290"/>
      <c r="I4290"/>
      <c r="J4290"/>
      <c r="K4290" s="91"/>
      <c r="L4290" s="91"/>
      <c r="M4290" s="91"/>
      <c r="R4290"/>
      <c r="S4290"/>
      <c r="T4290"/>
      <c r="U4290"/>
      <c r="V4290"/>
      <c r="W4290"/>
      <c r="X4290"/>
      <c r="Y4290"/>
      <c r="Z4290"/>
      <c r="AA4290"/>
      <c r="AB4290"/>
      <c r="AC4290"/>
    </row>
    <row r="4291" spans="2:29" s="14" customFormat="1" x14ac:dyDescent="0.25">
      <c r="B4291"/>
      <c r="C4291"/>
      <c r="D4291"/>
      <c r="E4291"/>
      <c r="F4291"/>
      <c r="G4291"/>
      <c r="H4291"/>
      <c r="I4291"/>
      <c r="J4291"/>
      <c r="K4291" s="91"/>
      <c r="L4291" s="91"/>
      <c r="M4291" s="91"/>
      <c r="R4291"/>
      <c r="S4291"/>
      <c r="T4291"/>
      <c r="U4291"/>
      <c r="V4291"/>
      <c r="W4291"/>
      <c r="X4291"/>
      <c r="Y4291"/>
      <c r="Z4291"/>
      <c r="AA4291"/>
      <c r="AB4291"/>
      <c r="AC4291"/>
    </row>
    <row r="4292" spans="2:29" s="14" customFormat="1" x14ac:dyDescent="0.25">
      <c r="B4292"/>
      <c r="C4292"/>
      <c r="D4292"/>
      <c r="E4292"/>
      <c r="F4292"/>
      <c r="G4292"/>
      <c r="H4292"/>
      <c r="I4292"/>
      <c r="J4292"/>
      <c r="K4292" s="91"/>
      <c r="L4292" s="91"/>
      <c r="M4292" s="91"/>
      <c r="R4292"/>
      <c r="S4292"/>
      <c r="T4292"/>
      <c r="U4292"/>
      <c r="V4292"/>
      <c r="W4292"/>
      <c r="X4292"/>
      <c r="Y4292"/>
      <c r="Z4292"/>
      <c r="AA4292"/>
      <c r="AB4292"/>
      <c r="AC4292"/>
    </row>
    <row r="4293" spans="2:29" s="14" customFormat="1" x14ac:dyDescent="0.25">
      <c r="B4293"/>
      <c r="C4293"/>
      <c r="D4293"/>
      <c r="E4293"/>
      <c r="F4293"/>
      <c r="G4293"/>
      <c r="H4293"/>
      <c r="I4293"/>
      <c r="J4293"/>
      <c r="K4293" s="91"/>
      <c r="L4293" s="91"/>
      <c r="M4293" s="91"/>
      <c r="R4293"/>
      <c r="S4293"/>
      <c r="T4293"/>
      <c r="U4293"/>
      <c r="V4293"/>
      <c r="W4293"/>
      <c r="X4293"/>
      <c r="Y4293"/>
      <c r="Z4293"/>
      <c r="AA4293"/>
      <c r="AB4293"/>
      <c r="AC4293"/>
    </row>
    <row r="4294" spans="2:29" s="14" customFormat="1" x14ac:dyDescent="0.25">
      <c r="B4294"/>
      <c r="C4294"/>
      <c r="D4294"/>
      <c r="E4294"/>
      <c r="F4294"/>
      <c r="G4294"/>
      <c r="H4294"/>
      <c r="I4294"/>
      <c r="J4294"/>
      <c r="K4294" s="91"/>
      <c r="L4294" s="91"/>
      <c r="M4294" s="91"/>
      <c r="R4294"/>
      <c r="S4294"/>
      <c r="T4294"/>
      <c r="U4294"/>
      <c r="V4294"/>
      <c r="W4294"/>
      <c r="X4294"/>
      <c r="Y4294"/>
      <c r="Z4294"/>
      <c r="AA4294"/>
      <c r="AB4294"/>
      <c r="AC4294"/>
    </row>
    <row r="4295" spans="2:29" s="14" customFormat="1" x14ac:dyDescent="0.25">
      <c r="B4295"/>
      <c r="C4295"/>
      <c r="D4295"/>
      <c r="E4295"/>
      <c r="F4295"/>
      <c r="G4295"/>
      <c r="H4295"/>
      <c r="I4295"/>
      <c r="J4295"/>
      <c r="K4295" s="91"/>
      <c r="L4295" s="91"/>
      <c r="M4295" s="91"/>
      <c r="R4295"/>
      <c r="S4295"/>
      <c r="T4295"/>
      <c r="U4295"/>
      <c r="V4295"/>
      <c r="W4295"/>
      <c r="X4295"/>
      <c r="Y4295"/>
      <c r="Z4295"/>
      <c r="AA4295"/>
      <c r="AB4295"/>
      <c r="AC4295"/>
    </row>
    <row r="4296" spans="2:29" s="14" customFormat="1" x14ac:dyDescent="0.25">
      <c r="B4296"/>
      <c r="C4296"/>
      <c r="D4296"/>
      <c r="E4296"/>
      <c r="F4296"/>
      <c r="G4296"/>
      <c r="H4296"/>
      <c r="I4296"/>
      <c r="J4296"/>
      <c r="K4296" s="91"/>
      <c r="L4296" s="91"/>
      <c r="M4296" s="91"/>
      <c r="R4296"/>
      <c r="S4296"/>
      <c r="T4296"/>
      <c r="U4296"/>
      <c r="V4296"/>
      <c r="W4296"/>
      <c r="X4296"/>
      <c r="Y4296"/>
      <c r="Z4296"/>
      <c r="AA4296"/>
      <c r="AB4296"/>
      <c r="AC4296"/>
    </row>
    <row r="4297" spans="2:29" s="14" customFormat="1" x14ac:dyDescent="0.25">
      <c r="B4297"/>
      <c r="C4297"/>
      <c r="D4297"/>
      <c r="E4297"/>
      <c r="F4297"/>
      <c r="G4297"/>
      <c r="H4297"/>
      <c r="I4297"/>
      <c r="J4297"/>
      <c r="K4297" s="91"/>
      <c r="L4297" s="91"/>
      <c r="M4297" s="91"/>
      <c r="R4297"/>
      <c r="S4297"/>
      <c r="T4297"/>
      <c r="U4297"/>
      <c r="V4297"/>
      <c r="W4297"/>
      <c r="X4297"/>
      <c r="Y4297"/>
      <c r="Z4297"/>
      <c r="AA4297"/>
      <c r="AB4297"/>
      <c r="AC4297"/>
    </row>
    <row r="4298" spans="2:29" s="14" customFormat="1" x14ac:dyDescent="0.25">
      <c r="B4298"/>
      <c r="C4298"/>
      <c r="D4298"/>
      <c r="E4298"/>
      <c r="F4298"/>
      <c r="G4298"/>
      <c r="H4298"/>
      <c r="I4298"/>
      <c r="J4298"/>
      <c r="K4298" s="91"/>
      <c r="L4298" s="91"/>
      <c r="M4298" s="91"/>
      <c r="R4298"/>
      <c r="S4298"/>
      <c r="T4298"/>
      <c r="U4298"/>
      <c r="V4298"/>
      <c r="W4298"/>
      <c r="X4298"/>
      <c r="Y4298"/>
      <c r="Z4298"/>
      <c r="AA4298"/>
      <c r="AB4298"/>
      <c r="AC4298"/>
    </row>
    <row r="4299" spans="2:29" s="14" customFormat="1" x14ac:dyDescent="0.25">
      <c r="B4299"/>
      <c r="C4299"/>
      <c r="D4299"/>
      <c r="E4299"/>
      <c r="F4299"/>
      <c r="G4299"/>
      <c r="H4299"/>
      <c r="I4299"/>
      <c r="J4299"/>
      <c r="K4299" s="91"/>
      <c r="L4299" s="91"/>
      <c r="M4299" s="91"/>
      <c r="R4299"/>
      <c r="S4299"/>
      <c r="T4299"/>
      <c r="U4299"/>
      <c r="V4299"/>
      <c r="W4299"/>
      <c r="X4299"/>
      <c r="Y4299"/>
      <c r="Z4299"/>
      <c r="AA4299"/>
      <c r="AB4299"/>
      <c r="AC4299"/>
    </row>
    <row r="4300" spans="2:29" s="14" customFormat="1" x14ac:dyDescent="0.25">
      <c r="B4300"/>
      <c r="C4300"/>
      <c r="D4300"/>
      <c r="E4300"/>
      <c r="F4300"/>
      <c r="G4300"/>
      <c r="H4300"/>
      <c r="I4300"/>
      <c r="J4300"/>
      <c r="K4300" s="91"/>
      <c r="L4300" s="91"/>
      <c r="M4300" s="91"/>
      <c r="R4300"/>
      <c r="S4300"/>
      <c r="T4300"/>
      <c r="U4300"/>
      <c r="V4300"/>
      <c r="W4300"/>
      <c r="X4300"/>
      <c r="Y4300"/>
      <c r="Z4300"/>
      <c r="AA4300"/>
      <c r="AB4300"/>
      <c r="AC4300"/>
    </row>
    <row r="4301" spans="2:29" s="14" customFormat="1" x14ac:dyDescent="0.25">
      <c r="B4301"/>
      <c r="C4301"/>
      <c r="D4301"/>
      <c r="E4301"/>
      <c r="F4301"/>
      <c r="G4301"/>
      <c r="H4301"/>
      <c r="I4301"/>
      <c r="J4301"/>
      <c r="K4301" s="91"/>
      <c r="L4301" s="91"/>
      <c r="M4301" s="91"/>
      <c r="R4301"/>
      <c r="S4301"/>
      <c r="T4301"/>
      <c r="U4301"/>
      <c r="V4301"/>
      <c r="W4301"/>
      <c r="X4301"/>
      <c r="Y4301"/>
      <c r="Z4301"/>
      <c r="AA4301"/>
      <c r="AB4301"/>
      <c r="AC4301"/>
    </row>
    <row r="4302" spans="2:29" s="14" customFormat="1" x14ac:dyDescent="0.25">
      <c r="B4302"/>
      <c r="C4302"/>
      <c r="D4302"/>
      <c r="E4302"/>
      <c r="F4302"/>
      <c r="G4302"/>
      <c r="H4302"/>
      <c r="I4302"/>
      <c r="J4302"/>
      <c r="K4302" s="91"/>
      <c r="L4302" s="91"/>
      <c r="M4302" s="91"/>
      <c r="R4302"/>
      <c r="S4302"/>
      <c r="T4302"/>
      <c r="U4302"/>
      <c r="V4302"/>
      <c r="W4302"/>
      <c r="X4302"/>
      <c r="Y4302"/>
      <c r="Z4302"/>
      <c r="AA4302"/>
      <c r="AB4302"/>
      <c r="AC4302"/>
    </row>
    <row r="4303" spans="2:29" s="14" customFormat="1" x14ac:dyDescent="0.25">
      <c r="B4303"/>
      <c r="C4303"/>
      <c r="D4303"/>
      <c r="E4303"/>
      <c r="F4303"/>
      <c r="G4303"/>
      <c r="H4303"/>
      <c r="I4303"/>
      <c r="J4303"/>
      <c r="K4303" s="91"/>
      <c r="L4303" s="91"/>
      <c r="M4303" s="91"/>
      <c r="R4303"/>
      <c r="S4303"/>
      <c r="T4303"/>
      <c r="U4303"/>
      <c r="V4303"/>
      <c r="W4303"/>
      <c r="X4303"/>
      <c r="Y4303"/>
      <c r="Z4303"/>
      <c r="AA4303"/>
      <c r="AB4303"/>
      <c r="AC4303"/>
    </row>
    <row r="4304" spans="2:29" s="14" customFormat="1" x14ac:dyDescent="0.25">
      <c r="B4304"/>
      <c r="C4304"/>
      <c r="D4304"/>
      <c r="E4304"/>
      <c r="F4304"/>
      <c r="G4304"/>
      <c r="H4304"/>
      <c r="I4304"/>
      <c r="J4304"/>
      <c r="K4304" s="91"/>
      <c r="L4304" s="91"/>
      <c r="M4304" s="91"/>
      <c r="R4304"/>
      <c r="S4304"/>
      <c r="T4304"/>
      <c r="U4304"/>
      <c r="V4304"/>
      <c r="W4304"/>
      <c r="X4304"/>
      <c r="Y4304"/>
      <c r="Z4304"/>
      <c r="AA4304"/>
      <c r="AB4304"/>
      <c r="AC4304"/>
    </row>
    <row r="4305" spans="2:29" s="14" customFormat="1" x14ac:dyDescent="0.25">
      <c r="B4305"/>
      <c r="C4305"/>
      <c r="D4305"/>
      <c r="E4305"/>
      <c r="F4305"/>
      <c r="G4305"/>
      <c r="H4305"/>
      <c r="I4305"/>
      <c r="J4305"/>
      <c r="K4305" s="91"/>
      <c r="L4305" s="91"/>
      <c r="M4305" s="91"/>
      <c r="R4305"/>
      <c r="S4305"/>
      <c r="T4305"/>
      <c r="U4305"/>
      <c r="V4305"/>
      <c r="W4305"/>
      <c r="X4305"/>
      <c r="Y4305"/>
      <c r="Z4305"/>
      <c r="AA4305"/>
      <c r="AB4305"/>
      <c r="AC4305"/>
    </row>
    <row r="4306" spans="2:29" s="14" customFormat="1" x14ac:dyDescent="0.25">
      <c r="B4306"/>
      <c r="C4306"/>
      <c r="D4306"/>
      <c r="E4306"/>
      <c r="F4306"/>
      <c r="G4306"/>
      <c r="H4306"/>
      <c r="I4306"/>
      <c r="J4306"/>
      <c r="K4306" s="91"/>
      <c r="L4306" s="91"/>
      <c r="M4306" s="91"/>
      <c r="R4306"/>
      <c r="S4306"/>
      <c r="T4306"/>
      <c r="U4306"/>
      <c r="V4306"/>
      <c r="W4306"/>
      <c r="X4306"/>
      <c r="Y4306"/>
      <c r="Z4306"/>
      <c r="AA4306"/>
      <c r="AB4306"/>
      <c r="AC4306"/>
    </row>
    <row r="4307" spans="2:29" s="14" customFormat="1" x14ac:dyDescent="0.25">
      <c r="B4307"/>
      <c r="C4307"/>
      <c r="D4307"/>
      <c r="E4307"/>
      <c r="F4307"/>
      <c r="G4307"/>
      <c r="H4307"/>
      <c r="I4307"/>
      <c r="J4307"/>
      <c r="K4307" s="91"/>
      <c r="L4307" s="91"/>
      <c r="M4307" s="91"/>
      <c r="R4307"/>
      <c r="S4307"/>
      <c r="T4307"/>
      <c r="U4307"/>
      <c r="V4307"/>
      <c r="W4307"/>
      <c r="X4307"/>
      <c r="Y4307"/>
      <c r="Z4307"/>
      <c r="AA4307"/>
      <c r="AB4307"/>
      <c r="AC4307"/>
    </row>
    <row r="4308" spans="2:29" s="14" customFormat="1" x14ac:dyDescent="0.25">
      <c r="B4308"/>
      <c r="C4308"/>
      <c r="D4308"/>
      <c r="E4308"/>
      <c r="F4308"/>
      <c r="G4308"/>
      <c r="H4308"/>
      <c r="I4308"/>
      <c r="J4308"/>
      <c r="K4308" s="91"/>
      <c r="L4308" s="91"/>
      <c r="M4308" s="91"/>
      <c r="R4308"/>
      <c r="S4308"/>
      <c r="T4308"/>
      <c r="U4308"/>
      <c r="V4308"/>
      <c r="W4308"/>
      <c r="X4308"/>
      <c r="Y4308"/>
      <c r="Z4308"/>
      <c r="AA4308"/>
      <c r="AB4308"/>
      <c r="AC4308"/>
    </row>
    <row r="4309" spans="2:29" s="14" customFormat="1" x14ac:dyDescent="0.25">
      <c r="B4309"/>
      <c r="C4309"/>
      <c r="D4309"/>
      <c r="E4309"/>
      <c r="F4309"/>
      <c r="G4309"/>
      <c r="H4309"/>
      <c r="I4309"/>
      <c r="J4309"/>
      <c r="K4309" s="91"/>
      <c r="L4309" s="91"/>
      <c r="M4309" s="91"/>
      <c r="R4309"/>
      <c r="S4309"/>
      <c r="T4309"/>
      <c r="U4309"/>
      <c r="V4309"/>
      <c r="W4309"/>
      <c r="X4309"/>
      <c r="Y4309"/>
      <c r="Z4309"/>
      <c r="AA4309"/>
      <c r="AB4309"/>
      <c r="AC4309"/>
    </row>
    <row r="4310" spans="2:29" s="14" customFormat="1" x14ac:dyDescent="0.25">
      <c r="B4310"/>
      <c r="C4310"/>
      <c r="D4310"/>
      <c r="E4310"/>
      <c r="F4310"/>
      <c r="G4310"/>
      <c r="H4310"/>
      <c r="I4310"/>
      <c r="J4310"/>
      <c r="K4310" s="91"/>
      <c r="L4310" s="91"/>
      <c r="M4310" s="91"/>
      <c r="R4310"/>
      <c r="S4310"/>
      <c r="T4310"/>
      <c r="U4310"/>
      <c r="V4310"/>
      <c r="W4310"/>
      <c r="X4310"/>
      <c r="Y4310"/>
      <c r="Z4310"/>
      <c r="AA4310"/>
      <c r="AB4310"/>
      <c r="AC4310"/>
    </row>
    <row r="4311" spans="2:29" s="14" customFormat="1" x14ac:dyDescent="0.25">
      <c r="B4311"/>
      <c r="C4311"/>
      <c r="D4311"/>
      <c r="E4311"/>
      <c r="F4311"/>
      <c r="G4311"/>
      <c r="H4311"/>
      <c r="I4311"/>
      <c r="J4311"/>
      <c r="K4311" s="91"/>
      <c r="L4311" s="91"/>
      <c r="M4311" s="91"/>
      <c r="R4311"/>
      <c r="S4311"/>
      <c r="T4311"/>
      <c r="U4311"/>
      <c r="V4311"/>
      <c r="W4311"/>
      <c r="X4311"/>
      <c r="Y4311"/>
      <c r="Z4311"/>
      <c r="AA4311"/>
      <c r="AB4311"/>
      <c r="AC4311"/>
    </row>
    <row r="4312" spans="2:29" s="14" customFormat="1" x14ac:dyDescent="0.25">
      <c r="B4312"/>
      <c r="C4312"/>
      <c r="D4312"/>
      <c r="E4312"/>
      <c r="F4312"/>
      <c r="G4312"/>
      <c r="H4312"/>
      <c r="I4312"/>
      <c r="J4312"/>
      <c r="K4312" s="91"/>
      <c r="L4312" s="91"/>
      <c r="M4312" s="91"/>
      <c r="R4312"/>
      <c r="S4312"/>
      <c r="T4312"/>
      <c r="U4312"/>
      <c r="V4312"/>
      <c r="W4312"/>
      <c r="X4312"/>
      <c r="Y4312"/>
      <c r="Z4312"/>
      <c r="AA4312"/>
      <c r="AB4312"/>
      <c r="AC4312"/>
    </row>
    <row r="4313" spans="2:29" s="14" customFormat="1" x14ac:dyDescent="0.25">
      <c r="B4313"/>
      <c r="C4313"/>
      <c r="D4313"/>
      <c r="E4313"/>
      <c r="F4313"/>
      <c r="G4313"/>
      <c r="H4313"/>
      <c r="I4313"/>
      <c r="J4313"/>
      <c r="K4313" s="91"/>
      <c r="L4313" s="91"/>
      <c r="M4313" s="91"/>
      <c r="R4313"/>
      <c r="S4313"/>
      <c r="T4313"/>
      <c r="U4313"/>
      <c r="V4313"/>
      <c r="W4313"/>
      <c r="X4313"/>
      <c r="Y4313"/>
      <c r="Z4313"/>
      <c r="AA4313"/>
      <c r="AB4313"/>
      <c r="AC4313"/>
    </row>
    <row r="4314" spans="2:29" s="14" customFormat="1" x14ac:dyDescent="0.25">
      <c r="B4314"/>
      <c r="C4314"/>
      <c r="D4314"/>
      <c r="E4314"/>
      <c r="F4314"/>
      <c r="G4314"/>
      <c r="H4314"/>
      <c r="I4314"/>
      <c r="J4314"/>
      <c r="K4314" s="91"/>
      <c r="L4314" s="91"/>
      <c r="M4314" s="91"/>
      <c r="R4314"/>
      <c r="S4314"/>
      <c r="T4314"/>
      <c r="U4314"/>
      <c r="V4314"/>
      <c r="W4314"/>
      <c r="X4314"/>
      <c r="Y4314"/>
      <c r="Z4314"/>
      <c r="AA4314"/>
      <c r="AB4314"/>
      <c r="AC4314"/>
    </row>
    <row r="4315" spans="2:29" s="14" customFormat="1" x14ac:dyDescent="0.25">
      <c r="B4315"/>
      <c r="C4315"/>
      <c r="D4315"/>
      <c r="E4315"/>
      <c r="F4315"/>
      <c r="G4315"/>
      <c r="H4315"/>
      <c r="I4315"/>
      <c r="J4315"/>
      <c r="K4315" s="91"/>
      <c r="L4315" s="91"/>
      <c r="M4315" s="91"/>
      <c r="R4315"/>
      <c r="S4315"/>
      <c r="T4315"/>
      <c r="U4315"/>
      <c r="V4315"/>
      <c r="W4315"/>
      <c r="X4315"/>
      <c r="Y4315"/>
      <c r="Z4315"/>
      <c r="AA4315"/>
      <c r="AB4315"/>
      <c r="AC4315"/>
    </row>
    <row r="4316" spans="2:29" s="14" customFormat="1" x14ac:dyDescent="0.25">
      <c r="B4316"/>
      <c r="C4316"/>
      <c r="D4316"/>
      <c r="E4316"/>
      <c r="F4316"/>
      <c r="G4316"/>
      <c r="H4316"/>
      <c r="I4316"/>
      <c r="J4316"/>
      <c r="K4316" s="91"/>
      <c r="L4316" s="91"/>
      <c r="M4316" s="91"/>
      <c r="R4316"/>
      <c r="S4316"/>
      <c r="T4316"/>
      <c r="U4316"/>
      <c r="V4316"/>
      <c r="W4316"/>
      <c r="X4316"/>
      <c r="Y4316"/>
      <c r="Z4316"/>
      <c r="AA4316"/>
      <c r="AB4316"/>
      <c r="AC4316"/>
    </row>
    <row r="4317" spans="2:29" s="14" customFormat="1" x14ac:dyDescent="0.25">
      <c r="B4317"/>
      <c r="C4317"/>
      <c r="D4317"/>
      <c r="E4317"/>
      <c r="F4317"/>
      <c r="G4317"/>
      <c r="H4317"/>
      <c r="I4317"/>
      <c r="J4317"/>
      <c r="K4317" s="91"/>
      <c r="L4317" s="91"/>
      <c r="M4317" s="91"/>
      <c r="R4317"/>
      <c r="S4317"/>
      <c r="T4317"/>
      <c r="U4317"/>
      <c r="V4317"/>
      <c r="W4317"/>
      <c r="X4317"/>
      <c r="Y4317"/>
      <c r="Z4317"/>
      <c r="AA4317"/>
      <c r="AB4317"/>
      <c r="AC4317"/>
    </row>
    <row r="4318" spans="2:29" s="14" customFormat="1" x14ac:dyDescent="0.25">
      <c r="B4318"/>
      <c r="C4318"/>
      <c r="D4318"/>
      <c r="E4318"/>
      <c r="F4318"/>
      <c r="G4318"/>
      <c r="H4318"/>
      <c r="I4318"/>
      <c r="J4318"/>
      <c r="K4318" s="91"/>
      <c r="L4318" s="91"/>
      <c r="M4318" s="91"/>
      <c r="R4318"/>
      <c r="S4318"/>
      <c r="T4318"/>
      <c r="U4318"/>
      <c r="V4318"/>
      <c r="W4318"/>
      <c r="X4318"/>
      <c r="Y4318"/>
      <c r="Z4318"/>
      <c r="AA4318"/>
      <c r="AB4318"/>
      <c r="AC4318"/>
    </row>
    <row r="4319" spans="2:29" s="14" customFormat="1" x14ac:dyDescent="0.25">
      <c r="B4319"/>
      <c r="C4319"/>
      <c r="D4319"/>
      <c r="E4319"/>
      <c r="F4319"/>
      <c r="G4319"/>
      <c r="H4319"/>
      <c r="I4319"/>
      <c r="J4319"/>
      <c r="K4319" s="91"/>
      <c r="L4319" s="91"/>
      <c r="M4319" s="91"/>
      <c r="R4319"/>
      <c r="S4319"/>
      <c r="T4319"/>
      <c r="U4319"/>
      <c r="V4319"/>
      <c r="W4319"/>
      <c r="X4319"/>
      <c r="Y4319"/>
      <c r="Z4319"/>
      <c r="AA4319"/>
      <c r="AB4319"/>
      <c r="AC4319"/>
    </row>
    <row r="4320" spans="2:29" s="14" customFormat="1" x14ac:dyDescent="0.25">
      <c r="B4320"/>
      <c r="C4320"/>
      <c r="D4320"/>
      <c r="E4320"/>
      <c r="F4320"/>
      <c r="G4320"/>
      <c r="H4320"/>
      <c r="I4320"/>
      <c r="J4320"/>
      <c r="K4320" s="91"/>
      <c r="L4320" s="91"/>
      <c r="M4320" s="91"/>
      <c r="R4320"/>
      <c r="S4320"/>
      <c r="T4320"/>
      <c r="U4320"/>
      <c r="V4320"/>
      <c r="W4320"/>
      <c r="X4320"/>
      <c r="Y4320"/>
      <c r="Z4320"/>
      <c r="AA4320"/>
      <c r="AB4320"/>
      <c r="AC4320"/>
    </row>
    <row r="4321" spans="2:29" s="14" customFormat="1" x14ac:dyDescent="0.25">
      <c r="B4321"/>
      <c r="C4321"/>
      <c r="D4321"/>
      <c r="E4321"/>
      <c r="F4321"/>
      <c r="G4321"/>
      <c r="H4321"/>
      <c r="I4321"/>
      <c r="J4321"/>
      <c r="K4321" s="91"/>
      <c r="L4321" s="91"/>
      <c r="M4321" s="91"/>
      <c r="R4321"/>
      <c r="S4321"/>
      <c r="T4321"/>
      <c r="U4321"/>
      <c r="V4321"/>
      <c r="W4321"/>
      <c r="X4321"/>
      <c r="Y4321"/>
      <c r="Z4321"/>
      <c r="AA4321"/>
      <c r="AB4321"/>
      <c r="AC4321"/>
    </row>
    <row r="4322" spans="2:29" s="14" customFormat="1" x14ac:dyDescent="0.25">
      <c r="B4322"/>
      <c r="C4322"/>
      <c r="D4322"/>
      <c r="E4322"/>
      <c r="F4322"/>
      <c r="G4322"/>
      <c r="H4322"/>
      <c r="I4322"/>
      <c r="J4322"/>
      <c r="K4322" s="91"/>
      <c r="L4322" s="91"/>
      <c r="M4322" s="91"/>
      <c r="R4322"/>
      <c r="S4322"/>
      <c r="T4322"/>
      <c r="U4322"/>
      <c r="V4322"/>
      <c r="W4322"/>
      <c r="X4322"/>
      <c r="Y4322"/>
      <c r="Z4322"/>
      <c r="AA4322"/>
      <c r="AB4322"/>
      <c r="AC4322"/>
    </row>
    <row r="4323" spans="2:29" s="14" customFormat="1" x14ac:dyDescent="0.25">
      <c r="B4323"/>
      <c r="C4323"/>
      <c r="D4323"/>
      <c r="E4323"/>
      <c r="F4323"/>
      <c r="G4323"/>
      <c r="H4323"/>
      <c r="I4323"/>
      <c r="J4323"/>
      <c r="K4323" s="91"/>
      <c r="L4323" s="91"/>
      <c r="M4323" s="91"/>
      <c r="R4323"/>
      <c r="S4323"/>
      <c r="T4323"/>
      <c r="U4323"/>
      <c r="V4323"/>
      <c r="W4323"/>
      <c r="X4323"/>
      <c r="Y4323"/>
      <c r="Z4323"/>
      <c r="AA4323"/>
      <c r="AB4323"/>
      <c r="AC4323"/>
    </row>
    <row r="4324" spans="2:29" s="14" customFormat="1" x14ac:dyDescent="0.25">
      <c r="B4324"/>
      <c r="C4324"/>
      <c r="D4324"/>
      <c r="E4324"/>
      <c r="F4324"/>
      <c r="G4324"/>
      <c r="H4324"/>
      <c r="I4324"/>
      <c r="J4324"/>
      <c r="K4324" s="91"/>
      <c r="L4324" s="91"/>
      <c r="M4324" s="91"/>
      <c r="R4324"/>
      <c r="S4324"/>
      <c r="T4324"/>
      <c r="U4324"/>
      <c r="V4324"/>
      <c r="W4324"/>
      <c r="X4324"/>
      <c r="Y4324"/>
      <c r="Z4324"/>
      <c r="AA4324"/>
      <c r="AB4324"/>
      <c r="AC4324"/>
    </row>
    <row r="4325" spans="2:29" s="14" customFormat="1" x14ac:dyDescent="0.25">
      <c r="B4325"/>
      <c r="C4325"/>
      <c r="D4325"/>
      <c r="E4325"/>
      <c r="F4325"/>
      <c r="G4325"/>
      <c r="H4325"/>
      <c r="I4325"/>
      <c r="J4325"/>
      <c r="K4325" s="91"/>
      <c r="L4325" s="91"/>
      <c r="M4325" s="91"/>
      <c r="R4325"/>
      <c r="S4325"/>
      <c r="T4325"/>
      <c r="U4325"/>
      <c r="V4325"/>
      <c r="W4325"/>
      <c r="X4325"/>
      <c r="Y4325"/>
      <c r="Z4325"/>
      <c r="AA4325"/>
      <c r="AB4325"/>
      <c r="AC4325"/>
    </row>
    <row r="4326" spans="2:29" s="14" customFormat="1" x14ac:dyDescent="0.25">
      <c r="B4326"/>
      <c r="C4326"/>
      <c r="D4326"/>
      <c r="E4326"/>
      <c r="F4326"/>
      <c r="G4326"/>
      <c r="H4326"/>
      <c r="I4326"/>
      <c r="J4326"/>
      <c r="K4326" s="91"/>
      <c r="L4326" s="91"/>
      <c r="M4326" s="91"/>
      <c r="R4326"/>
      <c r="S4326"/>
      <c r="T4326"/>
      <c r="U4326"/>
      <c r="V4326"/>
      <c r="W4326"/>
      <c r="X4326"/>
      <c r="Y4326"/>
      <c r="Z4326"/>
      <c r="AA4326"/>
      <c r="AB4326"/>
      <c r="AC4326"/>
    </row>
    <row r="4327" spans="2:29" s="14" customFormat="1" x14ac:dyDescent="0.25">
      <c r="B4327"/>
      <c r="C4327"/>
      <c r="D4327"/>
      <c r="E4327"/>
      <c r="F4327"/>
      <c r="G4327"/>
      <c r="H4327"/>
      <c r="I4327"/>
      <c r="J4327"/>
      <c r="K4327" s="91"/>
      <c r="L4327" s="91"/>
      <c r="M4327" s="91"/>
      <c r="R4327"/>
      <c r="S4327"/>
      <c r="T4327"/>
      <c r="U4327"/>
      <c r="V4327"/>
      <c r="W4327"/>
      <c r="X4327"/>
      <c r="Y4327"/>
      <c r="Z4327"/>
      <c r="AA4327"/>
      <c r="AB4327"/>
      <c r="AC4327"/>
    </row>
    <row r="4328" spans="2:29" s="14" customFormat="1" x14ac:dyDescent="0.25">
      <c r="B4328"/>
      <c r="C4328"/>
      <c r="D4328"/>
      <c r="E4328"/>
      <c r="F4328"/>
      <c r="G4328"/>
      <c r="H4328"/>
      <c r="I4328"/>
      <c r="J4328"/>
      <c r="K4328" s="91"/>
      <c r="L4328" s="91"/>
      <c r="M4328" s="91"/>
      <c r="R4328"/>
      <c r="S4328"/>
      <c r="T4328"/>
      <c r="U4328"/>
      <c r="V4328"/>
      <c r="W4328"/>
      <c r="X4328"/>
      <c r="Y4328"/>
      <c r="Z4328"/>
      <c r="AA4328"/>
      <c r="AB4328"/>
      <c r="AC4328"/>
    </row>
    <row r="4329" spans="2:29" s="14" customFormat="1" x14ac:dyDescent="0.25">
      <c r="B4329"/>
      <c r="C4329"/>
      <c r="D4329"/>
      <c r="E4329"/>
      <c r="F4329"/>
      <c r="G4329"/>
      <c r="H4329"/>
      <c r="I4329"/>
      <c r="J4329"/>
      <c r="K4329" s="91"/>
      <c r="L4329" s="91"/>
      <c r="M4329" s="91"/>
      <c r="R4329"/>
      <c r="S4329"/>
      <c r="T4329"/>
      <c r="U4329"/>
      <c r="V4329"/>
      <c r="W4329"/>
      <c r="X4329"/>
      <c r="Y4329"/>
      <c r="Z4329"/>
      <c r="AA4329"/>
      <c r="AB4329"/>
      <c r="AC4329"/>
    </row>
    <row r="4330" spans="2:29" s="14" customFormat="1" x14ac:dyDescent="0.25">
      <c r="B4330"/>
      <c r="C4330"/>
      <c r="D4330"/>
      <c r="E4330"/>
      <c r="F4330"/>
      <c r="G4330"/>
      <c r="H4330"/>
      <c r="I4330"/>
      <c r="J4330"/>
      <c r="K4330" s="91"/>
      <c r="L4330" s="91"/>
      <c r="M4330" s="91"/>
      <c r="R4330"/>
      <c r="S4330"/>
      <c r="T4330"/>
      <c r="U4330"/>
      <c r="V4330"/>
      <c r="W4330"/>
      <c r="X4330"/>
      <c r="Y4330"/>
      <c r="Z4330"/>
      <c r="AA4330"/>
      <c r="AB4330"/>
      <c r="AC4330"/>
    </row>
    <row r="4331" spans="2:29" s="14" customFormat="1" x14ac:dyDescent="0.25">
      <c r="B4331"/>
      <c r="C4331"/>
      <c r="D4331"/>
      <c r="E4331"/>
      <c r="F4331"/>
      <c r="G4331"/>
      <c r="H4331"/>
      <c r="I4331"/>
      <c r="J4331"/>
      <c r="K4331" s="91"/>
      <c r="L4331" s="91"/>
      <c r="M4331" s="91"/>
      <c r="R4331"/>
      <c r="S4331"/>
      <c r="T4331"/>
      <c r="U4331"/>
      <c r="V4331"/>
      <c r="W4331"/>
      <c r="X4331"/>
      <c r="Y4331"/>
      <c r="Z4331"/>
      <c r="AA4331"/>
      <c r="AB4331"/>
      <c r="AC4331"/>
    </row>
    <row r="4332" spans="2:29" s="14" customFormat="1" x14ac:dyDescent="0.25">
      <c r="B4332"/>
      <c r="C4332"/>
      <c r="D4332"/>
      <c r="E4332"/>
      <c r="F4332"/>
      <c r="G4332"/>
      <c r="H4332"/>
      <c r="I4332"/>
      <c r="J4332"/>
      <c r="K4332" s="91"/>
      <c r="L4332" s="91"/>
      <c r="M4332" s="91"/>
      <c r="R4332"/>
      <c r="S4332"/>
      <c r="T4332"/>
      <c r="U4332"/>
      <c r="V4332"/>
      <c r="W4332"/>
      <c r="X4332"/>
      <c r="Y4332"/>
      <c r="Z4332"/>
      <c r="AA4332"/>
      <c r="AB4332"/>
      <c r="AC4332"/>
    </row>
    <row r="4333" spans="2:29" s="14" customFormat="1" x14ac:dyDescent="0.25">
      <c r="B4333"/>
      <c r="C4333"/>
      <c r="D4333"/>
      <c r="E4333"/>
      <c r="F4333"/>
      <c r="G4333"/>
      <c r="H4333"/>
      <c r="I4333"/>
      <c r="J4333"/>
      <c r="K4333" s="91"/>
      <c r="L4333" s="91"/>
      <c r="M4333" s="91"/>
      <c r="R4333"/>
      <c r="S4333"/>
      <c r="T4333"/>
      <c r="U4333"/>
      <c r="V4333"/>
      <c r="W4333"/>
      <c r="X4333"/>
      <c r="Y4333"/>
      <c r="Z4333"/>
      <c r="AA4333"/>
      <c r="AB4333"/>
      <c r="AC4333"/>
    </row>
    <row r="4334" spans="2:29" s="14" customFormat="1" x14ac:dyDescent="0.25">
      <c r="B4334"/>
      <c r="C4334"/>
      <c r="D4334"/>
      <c r="E4334"/>
      <c r="F4334"/>
      <c r="G4334"/>
      <c r="H4334"/>
      <c r="I4334"/>
      <c r="J4334"/>
      <c r="K4334" s="91"/>
      <c r="L4334" s="91"/>
      <c r="M4334" s="91"/>
      <c r="R4334"/>
      <c r="S4334"/>
      <c r="T4334"/>
      <c r="U4334"/>
      <c r="V4334"/>
      <c r="W4334"/>
      <c r="X4334"/>
      <c r="Y4334"/>
      <c r="Z4334"/>
      <c r="AA4334"/>
      <c r="AB4334"/>
      <c r="AC4334"/>
    </row>
    <row r="4335" spans="2:29" s="14" customFormat="1" x14ac:dyDescent="0.25">
      <c r="B4335"/>
      <c r="C4335"/>
      <c r="D4335"/>
      <c r="E4335"/>
      <c r="F4335"/>
      <c r="G4335"/>
      <c r="H4335"/>
      <c r="I4335"/>
      <c r="J4335"/>
      <c r="K4335" s="91"/>
      <c r="L4335" s="91"/>
      <c r="M4335" s="91"/>
      <c r="R4335"/>
      <c r="S4335"/>
      <c r="T4335"/>
      <c r="U4335"/>
      <c r="V4335"/>
      <c r="W4335"/>
      <c r="X4335"/>
      <c r="Y4335"/>
      <c r="Z4335"/>
      <c r="AA4335"/>
      <c r="AB4335"/>
      <c r="AC4335"/>
    </row>
    <row r="4336" spans="2:29" s="14" customFormat="1" x14ac:dyDescent="0.25">
      <c r="B4336"/>
      <c r="C4336"/>
      <c r="D4336"/>
      <c r="E4336"/>
      <c r="F4336"/>
      <c r="G4336"/>
      <c r="H4336"/>
      <c r="I4336"/>
      <c r="J4336"/>
      <c r="K4336" s="91"/>
      <c r="L4336" s="91"/>
      <c r="M4336" s="91"/>
      <c r="R4336"/>
      <c r="S4336"/>
      <c r="T4336"/>
      <c r="U4336"/>
      <c r="V4336"/>
      <c r="W4336"/>
      <c r="X4336"/>
      <c r="Y4336"/>
      <c r="Z4336"/>
      <c r="AA4336"/>
      <c r="AB4336"/>
      <c r="AC4336"/>
    </row>
    <row r="4337" spans="2:29" s="14" customFormat="1" x14ac:dyDescent="0.25">
      <c r="B4337"/>
      <c r="C4337"/>
      <c r="D4337"/>
      <c r="E4337"/>
      <c r="F4337"/>
      <c r="G4337"/>
      <c r="H4337"/>
      <c r="I4337"/>
      <c r="J4337"/>
      <c r="K4337" s="91"/>
      <c r="L4337" s="91"/>
      <c r="M4337" s="91"/>
      <c r="R4337"/>
      <c r="S4337"/>
      <c r="T4337"/>
      <c r="U4337"/>
      <c r="V4337"/>
      <c r="W4337"/>
      <c r="X4337"/>
      <c r="Y4337"/>
      <c r="Z4337"/>
      <c r="AA4337"/>
      <c r="AB4337"/>
      <c r="AC4337"/>
    </row>
    <row r="4338" spans="2:29" s="14" customFormat="1" x14ac:dyDescent="0.25">
      <c r="B4338"/>
      <c r="C4338"/>
      <c r="D4338"/>
      <c r="E4338"/>
      <c r="F4338"/>
      <c r="G4338"/>
      <c r="H4338"/>
      <c r="I4338"/>
      <c r="J4338"/>
      <c r="K4338" s="91"/>
      <c r="L4338" s="91"/>
      <c r="M4338" s="91"/>
      <c r="R4338"/>
      <c r="S4338"/>
      <c r="T4338"/>
      <c r="U4338"/>
      <c r="V4338"/>
      <c r="W4338"/>
      <c r="X4338"/>
      <c r="Y4338"/>
      <c r="Z4338"/>
      <c r="AA4338"/>
      <c r="AB4338"/>
      <c r="AC4338"/>
    </row>
    <row r="4339" spans="2:29" s="14" customFormat="1" x14ac:dyDescent="0.25">
      <c r="B4339"/>
      <c r="C4339"/>
      <c r="D4339"/>
      <c r="E4339"/>
      <c r="F4339"/>
      <c r="G4339"/>
      <c r="H4339"/>
      <c r="I4339"/>
      <c r="J4339"/>
      <c r="K4339" s="91"/>
      <c r="L4339" s="91"/>
      <c r="M4339" s="91"/>
      <c r="R4339"/>
      <c r="S4339"/>
      <c r="T4339"/>
      <c r="U4339"/>
      <c r="V4339"/>
      <c r="W4339"/>
      <c r="X4339"/>
      <c r="Y4339"/>
      <c r="Z4339"/>
      <c r="AA4339"/>
      <c r="AB4339"/>
      <c r="AC4339"/>
    </row>
    <row r="4340" spans="2:29" s="14" customFormat="1" x14ac:dyDescent="0.25">
      <c r="B4340"/>
      <c r="C4340"/>
      <c r="D4340"/>
      <c r="E4340"/>
      <c r="F4340"/>
      <c r="G4340"/>
      <c r="H4340"/>
      <c r="I4340"/>
      <c r="J4340"/>
      <c r="K4340" s="91"/>
      <c r="L4340" s="91"/>
      <c r="M4340" s="91"/>
      <c r="R4340"/>
      <c r="S4340"/>
      <c r="T4340"/>
      <c r="U4340"/>
      <c r="V4340"/>
      <c r="W4340"/>
      <c r="X4340"/>
      <c r="Y4340"/>
      <c r="Z4340"/>
      <c r="AA4340"/>
      <c r="AB4340"/>
      <c r="AC4340"/>
    </row>
    <row r="4341" spans="2:29" s="14" customFormat="1" x14ac:dyDescent="0.25">
      <c r="B4341"/>
      <c r="C4341"/>
      <c r="D4341"/>
      <c r="E4341"/>
      <c r="F4341"/>
      <c r="G4341"/>
      <c r="H4341"/>
      <c r="I4341"/>
      <c r="J4341"/>
      <c r="K4341" s="91"/>
      <c r="L4341" s="91"/>
      <c r="M4341" s="91"/>
      <c r="R4341"/>
      <c r="S4341"/>
      <c r="T4341"/>
      <c r="U4341"/>
      <c r="V4341"/>
      <c r="W4341"/>
      <c r="X4341"/>
      <c r="Y4341"/>
      <c r="Z4341"/>
      <c r="AA4341"/>
      <c r="AB4341"/>
      <c r="AC4341"/>
    </row>
    <row r="4342" spans="2:29" s="14" customFormat="1" x14ac:dyDescent="0.25">
      <c r="B4342"/>
      <c r="C4342"/>
      <c r="D4342"/>
      <c r="E4342"/>
      <c r="F4342"/>
      <c r="G4342"/>
      <c r="H4342"/>
      <c r="I4342"/>
      <c r="J4342"/>
      <c r="K4342" s="91"/>
      <c r="L4342" s="91"/>
      <c r="M4342" s="91"/>
      <c r="R4342"/>
      <c r="S4342"/>
      <c r="T4342"/>
      <c r="U4342"/>
      <c r="V4342"/>
      <c r="W4342"/>
      <c r="X4342"/>
      <c r="Y4342"/>
      <c r="Z4342"/>
      <c r="AA4342"/>
      <c r="AB4342"/>
      <c r="AC4342"/>
    </row>
    <row r="4343" spans="2:29" s="14" customFormat="1" x14ac:dyDescent="0.25">
      <c r="B4343"/>
      <c r="C4343"/>
      <c r="D4343"/>
      <c r="E4343"/>
      <c r="F4343"/>
      <c r="G4343"/>
      <c r="H4343"/>
      <c r="I4343"/>
      <c r="J4343"/>
      <c r="K4343" s="91"/>
      <c r="L4343" s="91"/>
      <c r="M4343" s="91"/>
      <c r="R4343"/>
      <c r="S4343"/>
      <c r="T4343"/>
      <c r="U4343"/>
      <c r="V4343"/>
      <c r="W4343"/>
      <c r="X4343"/>
      <c r="Y4343"/>
      <c r="Z4343"/>
      <c r="AA4343"/>
      <c r="AB4343"/>
      <c r="AC4343"/>
    </row>
    <row r="4344" spans="2:29" s="14" customFormat="1" x14ac:dyDescent="0.25">
      <c r="B4344"/>
      <c r="C4344"/>
      <c r="D4344"/>
      <c r="E4344"/>
      <c r="F4344"/>
      <c r="G4344"/>
      <c r="H4344"/>
      <c r="I4344"/>
      <c r="J4344"/>
      <c r="K4344" s="91"/>
      <c r="L4344" s="91"/>
      <c r="M4344" s="91"/>
      <c r="R4344"/>
      <c r="S4344"/>
      <c r="T4344"/>
      <c r="U4344"/>
      <c r="V4344"/>
      <c r="W4344"/>
      <c r="X4344"/>
      <c r="Y4344"/>
      <c r="Z4344"/>
      <c r="AA4344"/>
      <c r="AB4344"/>
      <c r="AC4344"/>
    </row>
    <row r="4345" spans="2:29" s="14" customFormat="1" x14ac:dyDescent="0.25">
      <c r="B4345"/>
      <c r="C4345"/>
      <c r="D4345"/>
      <c r="E4345"/>
      <c r="F4345"/>
      <c r="G4345"/>
      <c r="H4345"/>
      <c r="I4345"/>
      <c r="J4345"/>
      <c r="K4345" s="91"/>
      <c r="L4345" s="91"/>
      <c r="M4345" s="91"/>
      <c r="R4345"/>
      <c r="S4345"/>
      <c r="T4345"/>
      <c r="U4345"/>
      <c r="V4345"/>
      <c r="W4345"/>
      <c r="X4345"/>
      <c r="Y4345"/>
      <c r="Z4345"/>
      <c r="AA4345"/>
      <c r="AB4345"/>
      <c r="AC4345"/>
    </row>
    <row r="4346" spans="2:29" s="14" customFormat="1" x14ac:dyDescent="0.25">
      <c r="B4346"/>
      <c r="C4346"/>
      <c r="D4346"/>
      <c r="E4346"/>
      <c r="F4346"/>
      <c r="G4346"/>
      <c r="H4346"/>
      <c r="I4346"/>
      <c r="J4346"/>
      <c r="K4346" s="91"/>
      <c r="L4346" s="91"/>
      <c r="M4346" s="91"/>
      <c r="R4346"/>
      <c r="S4346"/>
      <c r="T4346"/>
      <c r="U4346"/>
      <c r="V4346"/>
      <c r="W4346"/>
      <c r="X4346"/>
      <c r="Y4346"/>
      <c r="Z4346"/>
      <c r="AA4346"/>
      <c r="AB4346"/>
      <c r="AC4346"/>
    </row>
    <row r="4347" spans="2:29" s="14" customFormat="1" x14ac:dyDescent="0.25">
      <c r="B4347"/>
      <c r="C4347"/>
      <c r="D4347"/>
      <c r="E4347"/>
      <c r="F4347"/>
      <c r="G4347"/>
      <c r="H4347"/>
      <c r="I4347"/>
      <c r="J4347"/>
      <c r="K4347" s="91"/>
      <c r="L4347" s="91"/>
      <c r="M4347" s="91"/>
      <c r="R4347"/>
      <c r="S4347"/>
      <c r="T4347"/>
      <c r="U4347"/>
      <c r="V4347"/>
      <c r="W4347"/>
      <c r="X4347"/>
      <c r="Y4347"/>
      <c r="Z4347"/>
      <c r="AA4347"/>
      <c r="AB4347"/>
      <c r="AC4347"/>
    </row>
    <row r="4348" spans="2:29" s="14" customFormat="1" x14ac:dyDescent="0.25">
      <c r="B4348"/>
      <c r="C4348"/>
      <c r="D4348"/>
      <c r="E4348"/>
      <c r="F4348"/>
      <c r="G4348"/>
      <c r="H4348"/>
      <c r="I4348"/>
      <c r="J4348"/>
      <c r="K4348" s="91"/>
      <c r="L4348" s="91"/>
      <c r="M4348" s="91"/>
      <c r="R4348"/>
      <c r="S4348"/>
      <c r="T4348"/>
      <c r="U4348"/>
      <c r="V4348"/>
      <c r="W4348"/>
      <c r="X4348"/>
      <c r="Y4348"/>
      <c r="Z4348"/>
      <c r="AA4348"/>
      <c r="AB4348"/>
      <c r="AC4348"/>
    </row>
    <row r="4349" spans="2:29" s="14" customFormat="1" x14ac:dyDescent="0.25">
      <c r="B4349"/>
      <c r="C4349"/>
      <c r="D4349"/>
      <c r="E4349"/>
      <c r="F4349"/>
      <c r="G4349"/>
      <c r="H4349"/>
      <c r="I4349"/>
      <c r="J4349"/>
      <c r="K4349" s="91"/>
      <c r="L4349" s="91"/>
      <c r="M4349" s="91"/>
      <c r="R4349"/>
      <c r="S4349"/>
      <c r="T4349"/>
      <c r="U4349"/>
      <c r="V4349"/>
      <c r="W4349"/>
      <c r="X4349"/>
      <c r="Y4349"/>
      <c r="Z4349"/>
      <c r="AA4349"/>
      <c r="AB4349"/>
      <c r="AC4349"/>
    </row>
    <row r="4350" spans="2:29" s="14" customFormat="1" x14ac:dyDescent="0.25">
      <c r="B4350"/>
      <c r="C4350"/>
      <c r="D4350"/>
      <c r="E4350"/>
      <c r="F4350"/>
      <c r="G4350"/>
      <c r="H4350"/>
      <c r="I4350"/>
      <c r="J4350"/>
      <c r="K4350" s="91"/>
      <c r="L4350" s="91"/>
      <c r="M4350" s="91"/>
      <c r="R4350"/>
      <c r="S4350"/>
      <c r="T4350"/>
      <c r="U4350"/>
      <c r="V4350"/>
      <c r="W4350"/>
      <c r="X4350"/>
      <c r="Y4350"/>
      <c r="Z4350"/>
      <c r="AA4350"/>
      <c r="AB4350"/>
      <c r="AC4350"/>
    </row>
    <row r="4351" spans="2:29" s="14" customFormat="1" x14ac:dyDescent="0.25">
      <c r="B4351"/>
      <c r="C4351"/>
      <c r="D4351"/>
      <c r="E4351"/>
      <c r="F4351"/>
      <c r="G4351"/>
      <c r="H4351"/>
      <c r="I4351"/>
      <c r="J4351"/>
      <c r="K4351" s="91"/>
      <c r="L4351" s="91"/>
      <c r="M4351" s="91"/>
      <c r="R4351"/>
      <c r="S4351"/>
      <c r="T4351"/>
      <c r="U4351"/>
      <c r="V4351"/>
      <c r="W4351"/>
      <c r="X4351"/>
      <c r="Y4351"/>
      <c r="Z4351"/>
      <c r="AA4351"/>
      <c r="AB4351"/>
      <c r="AC4351"/>
    </row>
    <row r="4352" spans="2:29" s="14" customFormat="1" x14ac:dyDescent="0.25">
      <c r="B4352"/>
      <c r="C4352"/>
      <c r="D4352"/>
      <c r="E4352"/>
      <c r="F4352"/>
      <c r="G4352"/>
      <c r="H4352"/>
      <c r="I4352"/>
      <c r="J4352"/>
      <c r="K4352" s="91"/>
      <c r="L4352" s="91"/>
      <c r="M4352" s="91"/>
      <c r="R4352"/>
      <c r="S4352"/>
      <c r="T4352"/>
      <c r="U4352"/>
      <c r="V4352"/>
      <c r="W4352"/>
      <c r="X4352"/>
      <c r="Y4352"/>
      <c r="Z4352"/>
      <c r="AA4352"/>
      <c r="AB4352"/>
      <c r="AC4352"/>
    </row>
    <row r="4353" spans="2:29" s="14" customFormat="1" x14ac:dyDescent="0.25">
      <c r="B4353"/>
      <c r="C4353"/>
      <c r="D4353"/>
      <c r="E4353"/>
      <c r="F4353"/>
      <c r="G4353"/>
      <c r="H4353"/>
      <c r="I4353"/>
      <c r="J4353"/>
      <c r="K4353" s="91"/>
      <c r="L4353" s="91"/>
      <c r="M4353" s="91"/>
      <c r="R4353"/>
      <c r="S4353"/>
      <c r="T4353"/>
      <c r="U4353"/>
      <c r="V4353"/>
      <c r="W4353"/>
      <c r="X4353"/>
      <c r="Y4353"/>
      <c r="Z4353"/>
      <c r="AA4353"/>
      <c r="AB4353"/>
      <c r="AC4353"/>
    </row>
    <row r="4354" spans="2:29" s="14" customFormat="1" x14ac:dyDescent="0.25">
      <c r="B4354"/>
      <c r="C4354"/>
      <c r="D4354"/>
      <c r="E4354"/>
      <c r="F4354"/>
      <c r="G4354"/>
      <c r="H4354"/>
      <c r="I4354"/>
      <c r="J4354"/>
      <c r="K4354" s="91"/>
      <c r="L4354" s="91"/>
      <c r="M4354" s="91"/>
      <c r="R4354"/>
      <c r="S4354"/>
      <c r="T4354"/>
      <c r="U4354"/>
      <c r="V4354"/>
      <c r="W4354"/>
      <c r="X4354"/>
      <c r="Y4354"/>
      <c r="Z4354"/>
      <c r="AA4354"/>
      <c r="AB4354"/>
      <c r="AC4354"/>
    </row>
    <row r="4355" spans="2:29" s="14" customFormat="1" x14ac:dyDescent="0.25">
      <c r="B4355"/>
      <c r="C4355"/>
      <c r="D4355"/>
      <c r="E4355"/>
      <c r="F4355"/>
      <c r="G4355"/>
      <c r="H4355"/>
      <c r="I4355"/>
      <c r="J4355"/>
      <c r="K4355" s="91"/>
      <c r="L4355" s="91"/>
      <c r="M4355" s="91"/>
      <c r="R4355"/>
      <c r="S4355"/>
      <c r="T4355"/>
      <c r="U4355"/>
      <c r="V4355"/>
      <c r="W4355"/>
      <c r="X4355"/>
      <c r="Y4355"/>
      <c r="Z4355"/>
      <c r="AA4355"/>
      <c r="AB4355"/>
      <c r="AC4355"/>
    </row>
    <row r="4356" spans="2:29" s="14" customFormat="1" x14ac:dyDescent="0.25">
      <c r="B4356"/>
      <c r="C4356"/>
      <c r="D4356"/>
      <c r="E4356"/>
      <c r="F4356"/>
      <c r="G4356"/>
      <c r="H4356"/>
      <c r="I4356"/>
      <c r="J4356"/>
      <c r="K4356" s="91"/>
      <c r="L4356" s="91"/>
      <c r="M4356" s="91"/>
      <c r="R4356"/>
      <c r="S4356"/>
      <c r="T4356"/>
      <c r="U4356"/>
      <c r="V4356"/>
      <c r="W4356"/>
      <c r="X4356"/>
      <c r="Y4356"/>
      <c r="Z4356"/>
      <c r="AA4356"/>
      <c r="AB4356"/>
      <c r="AC4356"/>
    </row>
    <row r="4357" spans="2:29" s="14" customFormat="1" x14ac:dyDescent="0.25">
      <c r="B4357"/>
      <c r="C4357"/>
      <c r="D4357"/>
      <c r="E4357"/>
      <c r="F4357"/>
      <c r="G4357"/>
      <c r="H4357"/>
      <c r="I4357"/>
      <c r="J4357"/>
      <c r="K4357" s="91"/>
      <c r="L4357" s="91"/>
      <c r="M4357" s="91"/>
      <c r="R4357"/>
      <c r="S4357"/>
      <c r="T4357"/>
      <c r="U4357"/>
      <c r="V4357"/>
      <c r="W4357"/>
      <c r="X4357"/>
      <c r="Y4357"/>
      <c r="Z4357"/>
      <c r="AA4357"/>
      <c r="AB4357"/>
      <c r="AC4357"/>
    </row>
    <row r="4358" spans="2:29" s="14" customFormat="1" x14ac:dyDescent="0.25">
      <c r="B4358"/>
      <c r="C4358"/>
      <c r="D4358"/>
      <c r="E4358"/>
      <c r="F4358"/>
      <c r="G4358"/>
      <c r="H4358"/>
      <c r="I4358"/>
      <c r="J4358"/>
      <c r="K4358" s="91"/>
      <c r="L4358" s="91"/>
      <c r="M4358" s="91"/>
      <c r="R4358"/>
      <c r="S4358"/>
      <c r="T4358"/>
      <c r="U4358"/>
      <c r="V4358"/>
      <c r="W4358"/>
      <c r="X4358"/>
      <c r="Y4358"/>
      <c r="Z4358"/>
      <c r="AA4358"/>
      <c r="AB4358"/>
      <c r="AC4358"/>
    </row>
    <row r="4359" spans="2:29" s="14" customFormat="1" x14ac:dyDescent="0.25">
      <c r="B4359"/>
      <c r="C4359"/>
      <c r="D4359"/>
      <c r="E4359"/>
      <c r="F4359"/>
      <c r="G4359"/>
      <c r="H4359"/>
      <c r="I4359"/>
      <c r="J4359"/>
      <c r="K4359" s="91"/>
      <c r="L4359" s="91"/>
      <c r="M4359" s="91"/>
      <c r="R4359"/>
      <c r="S4359"/>
      <c r="T4359"/>
      <c r="U4359"/>
      <c r="V4359"/>
      <c r="W4359"/>
      <c r="X4359"/>
      <c r="Y4359"/>
      <c r="Z4359"/>
      <c r="AA4359"/>
      <c r="AB4359"/>
      <c r="AC4359"/>
    </row>
    <row r="4360" spans="2:29" s="14" customFormat="1" x14ac:dyDescent="0.25">
      <c r="B4360"/>
      <c r="C4360"/>
      <c r="D4360"/>
      <c r="E4360"/>
      <c r="F4360"/>
      <c r="G4360"/>
      <c r="H4360"/>
      <c r="I4360"/>
      <c r="J4360"/>
      <c r="K4360" s="91"/>
      <c r="L4360" s="91"/>
      <c r="M4360" s="91"/>
      <c r="R4360"/>
      <c r="S4360"/>
      <c r="T4360"/>
      <c r="U4360"/>
      <c r="V4360"/>
      <c r="W4360"/>
      <c r="X4360"/>
      <c r="Y4360"/>
      <c r="Z4360"/>
      <c r="AA4360"/>
      <c r="AB4360"/>
      <c r="AC4360"/>
    </row>
    <row r="4361" spans="2:29" s="14" customFormat="1" x14ac:dyDescent="0.25">
      <c r="B4361"/>
      <c r="C4361"/>
      <c r="D4361"/>
      <c r="E4361"/>
      <c r="F4361"/>
      <c r="G4361"/>
      <c r="H4361"/>
      <c r="I4361"/>
      <c r="J4361"/>
      <c r="K4361" s="91"/>
      <c r="L4361" s="91"/>
      <c r="M4361" s="91"/>
      <c r="R4361"/>
      <c r="S4361"/>
      <c r="T4361"/>
      <c r="U4361"/>
      <c r="V4361"/>
      <c r="W4361"/>
      <c r="X4361"/>
      <c r="Y4361"/>
      <c r="Z4361"/>
      <c r="AA4361"/>
      <c r="AB4361"/>
      <c r="AC4361"/>
    </row>
    <row r="4362" spans="2:29" s="14" customFormat="1" x14ac:dyDescent="0.25">
      <c r="B4362"/>
      <c r="C4362"/>
      <c r="D4362"/>
      <c r="E4362"/>
      <c r="F4362"/>
      <c r="G4362"/>
      <c r="H4362"/>
      <c r="I4362"/>
      <c r="J4362"/>
      <c r="K4362" s="91"/>
      <c r="L4362" s="91"/>
      <c r="M4362" s="91"/>
      <c r="R4362"/>
      <c r="S4362"/>
      <c r="T4362"/>
      <c r="U4362"/>
      <c r="V4362"/>
      <c r="W4362"/>
      <c r="X4362"/>
      <c r="Y4362"/>
      <c r="Z4362"/>
      <c r="AA4362"/>
      <c r="AB4362"/>
      <c r="AC4362"/>
    </row>
    <row r="4363" spans="2:29" s="14" customFormat="1" x14ac:dyDescent="0.25">
      <c r="B4363"/>
      <c r="C4363"/>
      <c r="D4363"/>
      <c r="E4363"/>
      <c r="F4363"/>
      <c r="G4363"/>
      <c r="H4363"/>
      <c r="I4363"/>
      <c r="J4363"/>
      <c r="K4363" s="91"/>
      <c r="L4363" s="91"/>
      <c r="M4363" s="91"/>
      <c r="R4363"/>
      <c r="S4363"/>
      <c r="T4363"/>
      <c r="U4363"/>
      <c r="V4363"/>
      <c r="W4363"/>
      <c r="X4363"/>
      <c r="Y4363"/>
      <c r="Z4363"/>
      <c r="AA4363"/>
      <c r="AB4363"/>
      <c r="AC4363"/>
    </row>
    <row r="4364" spans="2:29" s="14" customFormat="1" x14ac:dyDescent="0.25">
      <c r="B4364"/>
      <c r="C4364"/>
      <c r="D4364"/>
      <c r="E4364"/>
      <c r="F4364"/>
      <c r="G4364"/>
      <c r="H4364"/>
      <c r="I4364"/>
      <c r="J4364"/>
      <c r="K4364" s="91"/>
      <c r="L4364" s="91"/>
      <c r="M4364" s="91"/>
      <c r="R4364"/>
      <c r="S4364"/>
      <c r="T4364"/>
      <c r="U4364"/>
      <c r="V4364"/>
      <c r="W4364"/>
      <c r="X4364"/>
      <c r="Y4364"/>
      <c r="Z4364"/>
      <c r="AA4364"/>
      <c r="AB4364"/>
      <c r="AC4364"/>
    </row>
    <row r="4365" spans="2:29" s="14" customFormat="1" x14ac:dyDescent="0.25">
      <c r="B4365"/>
      <c r="C4365"/>
      <c r="D4365"/>
      <c r="E4365"/>
      <c r="F4365"/>
      <c r="G4365"/>
      <c r="H4365"/>
      <c r="I4365"/>
      <c r="J4365"/>
      <c r="K4365" s="91"/>
      <c r="L4365" s="91"/>
      <c r="M4365" s="91"/>
      <c r="R4365"/>
      <c r="S4365"/>
      <c r="T4365"/>
      <c r="U4365"/>
      <c r="V4365"/>
      <c r="W4365"/>
      <c r="X4365"/>
      <c r="Y4365"/>
      <c r="Z4365"/>
      <c r="AA4365"/>
      <c r="AB4365"/>
      <c r="AC4365"/>
    </row>
    <row r="4366" spans="2:29" s="14" customFormat="1" x14ac:dyDescent="0.25">
      <c r="B4366"/>
      <c r="C4366"/>
      <c r="D4366"/>
      <c r="E4366"/>
      <c r="F4366"/>
      <c r="G4366"/>
      <c r="H4366"/>
      <c r="I4366"/>
      <c r="J4366"/>
      <c r="K4366" s="91"/>
      <c r="L4366" s="91"/>
      <c r="M4366" s="91"/>
      <c r="R4366"/>
      <c r="S4366"/>
      <c r="T4366"/>
      <c r="U4366"/>
      <c r="V4366"/>
      <c r="W4366"/>
      <c r="X4366"/>
      <c r="Y4366"/>
      <c r="Z4366"/>
      <c r="AA4366"/>
      <c r="AB4366"/>
      <c r="AC4366"/>
    </row>
    <row r="4367" spans="2:29" s="14" customFormat="1" x14ac:dyDescent="0.25">
      <c r="B4367"/>
      <c r="C4367"/>
      <c r="D4367"/>
      <c r="E4367"/>
      <c r="F4367"/>
      <c r="G4367"/>
      <c r="H4367"/>
      <c r="I4367"/>
      <c r="J4367"/>
      <c r="K4367" s="91"/>
      <c r="L4367" s="91"/>
      <c r="M4367" s="91"/>
      <c r="R4367"/>
      <c r="S4367"/>
      <c r="T4367"/>
      <c r="U4367"/>
      <c r="V4367"/>
      <c r="W4367"/>
      <c r="X4367"/>
      <c r="Y4367"/>
      <c r="Z4367"/>
      <c r="AA4367"/>
      <c r="AB4367"/>
      <c r="AC4367"/>
    </row>
    <row r="4368" spans="2:29" s="14" customFormat="1" x14ac:dyDescent="0.25">
      <c r="B4368"/>
      <c r="C4368"/>
      <c r="D4368"/>
      <c r="E4368"/>
      <c r="F4368"/>
      <c r="G4368"/>
      <c r="H4368"/>
      <c r="I4368"/>
      <c r="J4368"/>
      <c r="K4368" s="91"/>
      <c r="L4368" s="91"/>
      <c r="M4368" s="91"/>
      <c r="R4368"/>
      <c r="S4368"/>
      <c r="T4368"/>
      <c r="U4368"/>
      <c r="V4368"/>
      <c r="W4368"/>
      <c r="X4368"/>
      <c r="Y4368"/>
      <c r="Z4368"/>
      <c r="AA4368"/>
      <c r="AB4368"/>
      <c r="AC4368"/>
    </row>
    <row r="4369" spans="2:29" s="14" customFormat="1" x14ac:dyDescent="0.25">
      <c r="B4369"/>
      <c r="C4369"/>
      <c r="D4369"/>
      <c r="E4369"/>
      <c r="F4369"/>
      <c r="G4369"/>
      <c r="H4369"/>
      <c r="I4369"/>
      <c r="J4369"/>
      <c r="K4369" s="91"/>
      <c r="L4369" s="91"/>
      <c r="M4369" s="91"/>
      <c r="R4369"/>
      <c r="S4369"/>
      <c r="T4369"/>
      <c r="U4369"/>
      <c r="V4369"/>
      <c r="W4369"/>
      <c r="X4369"/>
      <c r="Y4369"/>
      <c r="Z4369"/>
      <c r="AA4369"/>
      <c r="AB4369"/>
      <c r="AC4369"/>
    </row>
    <row r="4370" spans="2:29" s="14" customFormat="1" x14ac:dyDescent="0.25">
      <c r="B4370"/>
      <c r="C4370"/>
      <c r="D4370"/>
      <c r="E4370"/>
      <c r="F4370"/>
      <c r="G4370"/>
      <c r="H4370"/>
      <c r="I4370"/>
      <c r="J4370"/>
      <c r="K4370" s="91"/>
      <c r="L4370" s="91"/>
      <c r="M4370" s="91"/>
      <c r="R4370"/>
      <c r="S4370"/>
      <c r="T4370"/>
      <c r="U4370"/>
      <c r="V4370"/>
      <c r="W4370"/>
      <c r="X4370"/>
      <c r="Y4370"/>
      <c r="Z4370"/>
      <c r="AA4370"/>
      <c r="AB4370"/>
      <c r="AC4370"/>
    </row>
    <row r="4371" spans="2:29" s="14" customFormat="1" x14ac:dyDescent="0.25">
      <c r="B4371"/>
      <c r="C4371"/>
      <c r="D4371"/>
      <c r="E4371"/>
      <c r="F4371"/>
      <c r="G4371"/>
      <c r="H4371"/>
      <c r="I4371"/>
      <c r="J4371"/>
      <c r="K4371" s="91"/>
      <c r="L4371" s="91"/>
      <c r="M4371" s="91"/>
      <c r="R4371"/>
      <c r="S4371"/>
      <c r="T4371"/>
      <c r="U4371"/>
      <c r="V4371"/>
      <c r="W4371"/>
      <c r="X4371"/>
      <c r="Y4371"/>
      <c r="Z4371"/>
      <c r="AA4371"/>
      <c r="AB4371"/>
      <c r="AC4371"/>
    </row>
    <row r="4372" spans="2:29" s="14" customFormat="1" x14ac:dyDescent="0.25">
      <c r="B4372"/>
      <c r="C4372"/>
      <c r="D4372"/>
      <c r="E4372"/>
      <c r="F4372"/>
      <c r="G4372"/>
      <c r="H4372"/>
      <c r="I4372"/>
      <c r="J4372"/>
      <c r="K4372" s="91"/>
      <c r="L4372" s="91"/>
      <c r="M4372" s="91"/>
      <c r="R4372"/>
      <c r="S4372"/>
      <c r="T4372"/>
      <c r="U4372"/>
      <c r="V4372"/>
      <c r="W4372"/>
      <c r="X4372"/>
      <c r="Y4372"/>
      <c r="Z4372"/>
      <c r="AA4372"/>
      <c r="AB4372"/>
      <c r="AC4372"/>
    </row>
    <row r="4373" spans="2:29" s="14" customFormat="1" x14ac:dyDescent="0.25">
      <c r="B4373"/>
      <c r="C4373"/>
      <c r="D4373"/>
      <c r="E4373"/>
      <c r="F4373"/>
      <c r="G4373"/>
      <c r="H4373"/>
      <c r="I4373"/>
      <c r="J4373"/>
      <c r="K4373" s="91"/>
      <c r="L4373" s="91"/>
      <c r="M4373" s="91"/>
      <c r="R4373"/>
      <c r="S4373"/>
      <c r="T4373"/>
      <c r="U4373"/>
      <c r="V4373"/>
      <c r="W4373"/>
      <c r="X4373"/>
      <c r="Y4373"/>
      <c r="Z4373"/>
      <c r="AA4373"/>
      <c r="AB4373"/>
      <c r="AC4373"/>
    </row>
    <row r="4374" spans="2:29" s="14" customFormat="1" x14ac:dyDescent="0.25">
      <c r="B4374"/>
      <c r="C4374"/>
      <c r="D4374"/>
      <c r="E4374"/>
      <c r="F4374"/>
      <c r="G4374"/>
      <c r="H4374"/>
      <c r="I4374"/>
      <c r="J4374"/>
      <c r="K4374" s="91"/>
      <c r="L4374" s="91"/>
      <c r="M4374" s="91"/>
      <c r="R4374"/>
      <c r="S4374"/>
      <c r="T4374"/>
      <c r="U4374"/>
      <c r="V4374"/>
      <c r="W4374"/>
      <c r="X4374"/>
      <c r="Y4374"/>
      <c r="Z4374"/>
      <c r="AA4374"/>
      <c r="AB4374"/>
      <c r="AC4374"/>
    </row>
    <row r="4375" spans="2:29" s="14" customFormat="1" x14ac:dyDescent="0.25">
      <c r="B4375"/>
      <c r="C4375"/>
      <c r="D4375"/>
      <c r="E4375"/>
      <c r="F4375"/>
      <c r="G4375"/>
      <c r="H4375"/>
      <c r="I4375"/>
      <c r="J4375"/>
      <c r="K4375" s="91"/>
      <c r="L4375" s="91"/>
      <c r="M4375" s="91"/>
      <c r="R4375"/>
      <c r="S4375"/>
      <c r="T4375"/>
      <c r="U4375"/>
      <c r="V4375"/>
      <c r="W4375"/>
      <c r="X4375"/>
      <c r="Y4375"/>
      <c r="Z4375"/>
      <c r="AA4375"/>
      <c r="AB4375"/>
      <c r="AC4375"/>
    </row>
    <row r="4376" spans="2:29" s="14" customFormat="1" x14ac:dyDescent="0.25">
      <c r="B4376"/>
      <c r="C4376"/>
      <c r="D4376"/>
      <c r="E4376"/>
      <c r="F4376"/>
      <c r="G4376"/>
      <c r="H4376"/>
      <c r="I4376"/>
      <c r="J4376"/>
      <c r="K4376" s="91"/>
      <c r="L4376" s="91"/>
      <c r="M4376" s="91"/>
      <c r="R4376"/>
      <c r="S4376"/>
      <c r="T4376"/>
      <c r="U4376"/>
      <c r="V4376"/>
      <c r="W4376"/>
      <c r="X4376"/>
      <c r="Y4376"/>
      <c r="Z4376"/>
      <c r="AA4376"/>
      <c r="AB4376"/>
      <c r="AC4376"/>
    </row>
    <row r="4377" spans="2:29" s="14" customFormat="1" x14ac:dyDescent="0.25">
      <c r="B4377"/>
      <c r="C4377"/>
      <c r="D4377"/>
      <c r="E4377"/>
      <c r="F4377"/>
      <c r="G4377"/>
      <c r="H4377"/>
      <c r="I4377"/>
      <c r="J4377"/>
      <c r="K4377" s="91"/>
      <c r="L4377" s="91"/>
      <c r="M4377" s="91"/>
      <c r="R4377"/>
      <c r="S4377"/>
      <c r="T4377"/>
      <c r="U4377"/>
      <c r="V4377"/>
      <c r="W4377"/>
      <c r="X4377"/>
      <c r="Y4377"/>
      <c r="Z4377"/>
      <c r="AA4377"/>
      <c r="AB4377"/>
      <c r="AC4377"/>
    </row>
    <row r="4378" spans="2:29" s="14" customFormat="1" x14ac:dyDescent="0.25">
      <c r="B4378"/>
      <c r="C4378"/>
      <c r="D4378"/>
      <c r="E4378"/>
      <c r="F4378"/>
      <c r="G4378"/>
      <c r="H4378"/>
      <c r="I4378"/>
      <c r="J4378"/>
      <c r="K4378" s="91"/>
      <c r="L4378" s="91"/>
      <c r="M4378" s="91"/>
      <c r="R4378"/>
      <c r="S4378"/>
      <c r="T4378"/>
      <c r="U4378"/>
      <c r="V4378"/>
      <c r="W4378"/>
      <c r="X4378"/>
      <c r="Y4378"/>
      <c r="Z4378"/>
      <c r="AA4378"/>
      <c r="AB4378"/>
      <c r="AC4378"/>
    </row>
    <row r="4379" spans="2:29" s="14" customFormat="1" x14ac:dyDescent="0.25">
      <c r="B4379"/>
      <c r="C4379"/>
      <c r="D4379"/>
      <c r="E4379"/>
      <c r="F4379"/>
      <c r="G4379"/>
      <c r="H4379"/>
      <c r="I4379"/>
      <c r="J4379"/>
      <c r="K4379" s="91"/>
      <c r="L4379" s="91"/>
      <c r="M4379" s="91"/>
      <c r="R4379"/>
      <c r="S4379"/>
      <c r="T4379"/>
      <c r="U4379"/>
      <c r="V4379"/>
      <c r="W4379"/>
      <c r="X4379"/>
      <c r="Y4379"/>
      <c r="Z4379"/>
      <c r="AA4379"/>
      <c r="AB4379"/>
      <c r="AC4379"/>
    </row>
    <row r="4380" spans="2:29" s="14" customFormat="1" x14ac:dyDescent="0.25">
      <c r="B4380"/>
      <c r="C4380"/>
      <c r="D4380"/>
      <c r="E4380"/>
      <c r="F4380"/>
      <c r="G4380"/>
      <c r="H4380"/>
      <c r="I4380"/>
      <c r="J4380"/>
      <c r="K4380" s="91"/>
      <c r="L4380" s="91"/>
      <c r="M4380" s="91"/>
      <c r="R4380"/>
      <c r="S4380"/>
      <c r="T4380"/>
      <c r="U4380"/>
      <c r="V4380"/>
      <c r="W4380"/>
      <c r="X4380"/>
      <c r="Y4380"/>
      <c r="Z4380"/>
      <c r="AA4380"/>
      <c r="AB4380"/>
      <c r="AC4380"/>
    </row>
    <row r="4381" spans="2:29" s="14" customFormat="1" x14ac:dyDescent="0.25">
      <c r="B4381"/>
      <c r="C4381"/>
      <c r="D4381"/>
      <c r="E4381"/>
      <c r="F4381"/>
      <c r="G4381"/>
      <c r="H4381"/>
      <c r="I4381"/>
      <c r="J4381"/>
      <c r="K4381" s="91"/>
      <c r="L4381" s="91"/>
      <c r="M4381" s="91"/>
      <c r="R4381"/>
      <c r="S4381"/>
      <c r="T4381"/>
      <c r="U4381"/>
      <c r="V4381"/>
      <c r="W4381"/>
      <c r="X4381"/>
      <c r="Y4381"/>
      <c r="Z4381"/>
      <c r="AA4381"/>
      <c r="AB4381"/>
      <c r="AC4381"/>
    </row>
    <row r="4382" spans="2:29" s="14" customFormat="1" x14ac:dyDescent="0.25">
      <c r="B4382"/>
      <c r="C4382"/>
      <c r="D4382"/>
      <c r="E4382"/>
      <c r="F4382"/>
      <c r="G4382"/>
      <c r="H4382"/>
      <c r="I4382"/>
      <c r="J4382"/>
      <c r="K4382" s="91"/>
      <c r="L4382" s="91"/>
      <c r="M4382" s="91"/>
      <c r="R4382"/>
      <c r="S4382"/>
      <c r="T4382"/>
      <c r="U4382"/>
      <c r="V4382"/>
      <c r="W4382"/>
      <c r="X4382"/>
      <c r="Y4382"/>
      <c r="Z4382"/>
      <c r="AA4382"/>
      <c r="AB4382"/>
      <c r="AC4382"/>
    </row>
    <row r="4383" spans="2:29" s="14" customFormat="1" x14ac:dyDescent="0.25">
      <c r="B4383"/>
      <c r="C4383"/>
      <c r="D4383"/>
      <c r="E4383"/>
      <c r="F4383"/>
      <c r="G4383"/>
      <c r="H4383"/>
      <c r="I4383"/>
      <c r="J4383"/>
      <c r="K4383" s="91"/>
      <c r="L4383" s="91"/>
      <c r="M4383" s="91"/>
      <c r="R4383"/>
      <c r="S4383"/>
      <c r="T4383"/>
      <c r="U4383"/>
      <c r="V4383"/>
      <c r="W4383"/>
      <c r="X4383"/>
      <c r="Y4383"/>
      <c r="Z4383"/>
      <c r="AA4383"/>
      <c r="AB4383"/>
      <c r="AC4383"/>
    </row>
    <row r="4384" spans="2:29" s="14" customFormat="1" x14ac:dyDescent="0.25">
      <c r="B4384"/>
      <c r="C4384"/>
      <c r="D4384"/>
      <c r="E4384"/>
      <c r="F4384"/>
      <c r="G4384"/>
      <c r="H4384"/>
      <c r="I4384"/>
      <c r="J4384"/>
      <c r="K4384" s="91"/>
      <c r="L4384" s="91"/>
      <c r="M4384" s="91"/>
      <c r="R4384"/>
      <c r="S4384"/>
      <c r="T4384"/>
      <c r="U4384"/>
      <c r="V4384"/>
      <c r="W4384"/>
      <c r="X4384"/>
      <c r="Y4384"/>
      <c r="Z4384"/>
      <c r="AA4384"/>
      <c r="AB4384"/>
      <c r="AC4384"/>
    </row>
    <row r="4385" spans="2:29" s="14" customFormat="1" x14ac:dyDescent="0.25">
      <c r="B4385"/>
      <c r="C4385"/>
      <c r="D4385"/>
      <c r="E4385"/>
      <c r="F4385"/>
      <c r="G4385"/>
      <c r="H4385"/>
      <c r="I4385"/>
      <c r="J4385"/>
      <c r="K4385" s="91"/>
      <c r="L4385" s="91"/>
      <c r="M4385" s="91"/>
      <c r="R4385"/>
      <c r="S4385"/>
      <c r="T4385"/>
      <c r="U4385"/>
      <c r="V4385"/>
      <c r="W4385"/>
      <c r="X4385"/>
      <c r="Y4385"/>
      <c r="Z4385"/>
      <c r="AA4385"/>
      <c r="AB4385"/>
      <c r="AC4385"/>
    </row>
    <row r="4386" spans="2:29" s="14" customFormat="1" x14ac:dyDescent="0.25">
      <c r="B4386"/>
      <c r="C4386"/>
      <c r="D4386"/>
      <c r="E4386"/>
      <c r="F4386"/>
      <c r="G4386"/>
      <c r="H4386"/>
      <c r="I4386"/>
      <c r="J4386"/>
      <c r="K4386" s="91"/>
      <c r="L4386" s="91"/>
      <c r="M4386" s="91"/>
      <c r="R4386"/>
      <c r="S4386"/>
      <c r="T4386"/>
      <c r="U4386"/>
      <c r="V4386"/>
      <c r="W4386"/>
      <c r="X4386"/>
      <c r="Y4386"/>
      <c r="Z4386"/>
      <c r="AA4386"/>
      <c r="AB4386"/>
      <c r="AC4386"/>
    </row>
    <row r="4387" spans="2:29" s="14" customFormat="1" x14ac:dyDescent="0.25">
      <c r="B4387"/>
      <c r="C4387"/>
      <c r="D4387"/>
      <c r="E4387"/>
      <c r="F4387"/>
      <c r="G4387"/>
      <c r="H4387"/>
      <c r="I4387"/>
      <c r="J4387"/>
      <c r="K4387" s="91"/>
      <c r="L4387" s="91"/>
      <c r="M4387" s="91"/>
      <c r="R4387"/>
      <c r="S4387"/>
      <c r="T4387"/>
      <c r="U4387"/>
      <c r="V4387"/>
      <c r="W4387"/>
      <c r="X4387"/>
      <c r="Y4387"/>
      <c r="Z4387"/>
      <c r="AA4387"/>
      <c r="AB4387"/>
      <c r="AC4387"/>
    </row>
    <row r="4388" spans="2:29" s="14" customFormat="1" x14ac:dyDescent="0.25">
      <c r="B4388"/>
      <c r="C4388"/>
      <c r="D4388"/>
      <c r="E4388"/>
      <c r="F4388"/>
      <c r="G4388"/>
      <c r="H4388"/>
      <c r="I4388"/>
      <c r="J4388"/>
      <c r="K4388" s="91"/>
      <c r="L4388" s="91"/>
      <c r="M4388" s="91"/>
      <c r="R4388"/>
      <c r="S4388"/>
      <c r="T4388"/>
      <c r="U4388"/>
      <c r="V4388"/>
      <c r="W4388"/>
      <c r="X4388"/>
      <c r="Y4388"/>
      <c r="Z4388"/>
      <c r="AA4388"/>
      <c r="AB4388"/>
      <c r="AC4388"/>
    </row>
    <row r="4389" spans="2:29" s="14" customFormat="1" x14ac:dyDescent="0.25">
      <c r="B4389"/>
      <c r="C4389"/>
      <c r="D4389"/>
      <c r="E4389"/>
      <c r="F4389"/>
      <c r="G4389"/>
      <c r="H4389"/>
      <c r="I4389"/>
      <c r="J4389"/>
      <c r="K4389" s="91"/>
      <c r="L4389" s="91"/>
      <c r="M4389" s="91"/>
      <c r="R4389"/>
      <c r="S4389"/>
      <c r="T4389"/>
      <c r="U4389"/>
      <c r="V4389"/>
      <c r="W4389"/>
      <c r="X4389"/>
      <c r="Y4389"/>
      <c r="Z4389"/>
      <c r="AA4389"/>
      <c r="AB4389"/>
      <c r="AC4389"/>
    </row>
    <row r="4390" spans="2:29" s="14" customFormat="1" x14ac:dyDescent="0.25">
      <c r="B4390"/>
      <c r="C4390"/>
      <c r="D4390"/>
      <c r="E4390"/>
      <c r="F4390"/>
      <c r="G4390"/>
      <c r="H4390"/>
      <c r="I4390"/>
      <c r="J4390"/>
      <c r="K4390" s="91"/>
      <c r="L4390" s="91"/>
      <c r="M4390" s="91"/>
      <c r="R4390"/>
      <c r="S4390"/>
      <c r="T4390"/>
      <c r="U4390"/>
      <c r="V4390"/>
      <c r="W4390"/>
      <c r="X4390"/>
      <c r="Y4390"/>
      <c r="Z4390"/>
      <c r="AA4390"/>
      <c r="AB4390"/>
      <c r="AC4390"/>
    </row>
    <row r="4391" spans="2:29" s="14" customFormat="1" x14ac:dyDescent="0.25">
      <c r="B4391"/>
      <c r="C4391"/>
      <c r="D4391"/>
      <c r="E4391"/>
      <c r="F4391"/>
      <c r="G4391"/>
      <c r="H4391"/>
      <c r="I4391"/>
      <c r="J4391"/>
      <c r="K4391" s="91"/>
      <c r="L4391" s="91"/>
      <c r="M4391" s="91"/>
      <c r="R4391"/>
      <c r="S4391"/>
      <c r="T4391"/>
      <c r="U4391"/>
      <c r="V4391"/>
      <c r="W4391"/>
      <c r="X4391"/>
      <c r="Y4391"/>
      <c r="Z4391"/>
      <c r="AA4391"/>
      <c r="AB4391"/>
      <c r="AC4391"/>
    </row>
    <row r="4392" spans="2:29" s="14" customFormat="1" x14ac:dyDescent="0.25">
      <c r="B4392"/>
      <c r="C4392"/>
      <c r="D4392"/>
      <c r="E4392"/>
      <c r="F4392"/>
      <c r="G4392"/>
      <c r="H4392"/>
      <c r="I4392"/>
      <c r="J4392"/>
      <c r="K4392" s="91"/>
      <c r="L4392" s="91"/>
      <c r="M4392" s="91"/>
      <c r="R4392"/>
      <c r="S4392"/>
      <c r="T4392"/>
      <c r="U4392"/>
      <c r="V4392"/>
      <c r="W4392"/>
      <c r="X4392"/>
      <c r="Y4392"/>
      <c r="Z4392"/>
      <c r="AA4392"/>
      <c r="AB4392"/>
      <c r="AC4392"/>
    </row>
    <row r="4393" spans="2:29" s="14" customFormat="1" x14ac:dyDescent="0.25">
      <c r="B4393"/>
      <c r="C4393"/>
      <c r="D4393"/>
      <c r="E4393"/>
      <c r="F4393"/>
      <c r="G4393"/>
      <c r="H4393"/>
      <c r="I4393"/>
      <c r="J4393"/>
      <c r="K4393" s="91"/>
      <c r="L4393" s="91"/>
      <c r="M4393" s="91"/>
      <c r="R4393"/>
      <c r="S4393"/>
      <c r="T4393"/>
      <c r="U4393"/>
      <c r="V4393"/>
      <c r="W4393"/>
      <c r="X4393"/>
      <c r="Y4393"/>
      <c r="Z4393"/>
      <c r="AA4393"/>
      <c r="AB4393"/>
      <c r="AC4393"/>
    </row>
    <row r="4394" spans="2:29" s="14" customFormat="1" x14ac:dyDescent="0.25">
      <c r="B4394"/>
      <c r="C4394"/>
      <c r="D4394"/>
      <c r="E4394"/>
      <c r="F4394"/>
      <c r="G4394"/>
      <c r="H4394"/>
      <c r="I4394"/>
      <c r="J4394"/>
      <c r="K4394" s="91"/>
      <c r="L4394" s="91"/>
      <c r="M4394" s="91"/>
      <c r="R4394"/>
      <c r="S4394"/>
      <c r="T4394"/>
      <c r="U4394"/>
      <c r="V4394"/>
      <c r="W4394"/>
      <c r="X4394"/>
      <c r="Y4394"/>
      <c r="Z4394"/>
      <c r="AA4394"/>
      <c r="AB4394"/>
      <c r="AC4394"/>
    </row>
    <row r="4395" spans="2:29" s="14" customFormat="1" x14ac:dyDescent="0.25">
      <c r="B4395"/>
      <c r="C4395"/>
      <c r="D4395"/>
      <c r="E4395"/>
      <c r="F4395"/>
      <c r="G4395"/>
      <c r="H4395"/>
      <c r="I4395"/>
      <c r="J4395"/>
      <c r="K4395" s="91"/>
      <c r="L4395" s="91"/>
      <c r="M4395" s="91"/>
      <c r="R4395"/>
      <c r="S4395"/>
      <c r="T4395"/>
      <c r="U4395"/>
      <c r="V4395"/>
      <c r="W4395"/>
      <c r="X4395"/>
      <c r="Y4395"/>
      <c r="Z4395"/>
      <c r="AA4395"/>
      <c r="AB4395"/>
      <c r="AC4395"/>
    </row>
    <row r="4396" spans="2:29" s="14" customFormat="1" x14ac:dyDescent="0.25">
      <c r="B4396"/>
      <c r="C4396"/>
      <c r="D4396"/>
      <c r="E4396"/>
      <c r="F4396"/>
      <c r="G4396"/>
      <c r="H4396"/>
      <c r="I4396"/>
      <c r="J4396"/>
      <c r="K4396" s="91"/>
      <c r="L4396" s="91"/>
      <c r="M4396" s="91"/>
      <c r="R4396"/>
      <c r="S4396"/>
      <c r="T4396"/>
      <c r="U4396"/>
      <c r="V4396"/>
      <c r="W4396"/>
      <c r="X4396"/>
      <c r="Y4396"/>
      <c r="Z4396"/>
      <c r="AA4396"/>
      <c r="AB4396"/>
      <c r="AC4396"/>
    </row>
    <row r="4397" spans="2:29" s="14" customFormat="1" x14ac:dyDescent="0.25">
      <c r="B4397"/>
      <c r="C4397"/>
      <c r="D4397"/>
      <c r="E4397"/>
      <c r="F4397"/>
      <c r="G4397"/>
      <c r="H4397"/>
      <c r="I4397"/>
      <c r="J4397"/>
      <c r="K4397" s="91"/>
      <c r="L4397" s="91"/>
      <c r="M4397" s="91"/>
      <c r="R4397"/>
      <c r="S4397"/>
      <c r="T4397"/>
      <c r="U4397"/>
      <c r="V4397"/>
      <c r="W4397"/>
      <c r="X4397"/>
      <c r="Y4397"/>
      <c r="Z4397"/>
      <c r="AA4397"/>
      <c r="AB4397"/>
      <c r="AC4397"/>
    </row>
    <row r="4398" spans="2:29" s="14" customFormat="1" x14ac:dyDescent="0.25">
      <c r="B4398"/>
      <c r="C4398"/>
      <c r="D4398"/>
      <c r="E4398"/>
      <c r="F4398"/>
      <c r="G4398"/>
      <c r="H4398"/>
      <c r="I4398"/>
      <c r="J4398"/>
      <c r="K4398" s="91"/>
      <c r="L4398" s="91"/>
      <c r="M4398" s="91"/>
      <c r="R4398"/>
      <c r="S4398"/>
      <c r="T4398"/>
      <c r="U4398"/>
      <c r="V4398"/>
      <c r="W4398"/>
      <c r="X4398"/>
      <c r="Y4398"/>
      <c r="Z4398"/>
      <c r="AA4398"/>
      <c r="AB4398"/>
      <c r="AC4398"/>
    </row>
    <row r="4399" spans="2:29" s="14" customFormat="1" x14ac:dyDescent="0.25">
      <c r="B4399"/>
      <c r="C4399"/>
      <c r="D4399"/>
      <c r="E4399"/>
      <c r="F4399"/>
      <c r="G4399"/>
      <c r="H4399"/>
      <c r="I4399"/>
      <c r="J4399"/>
      <c r="K4399" s="91"/>
      <c r="L4399" s="91"/>
      <c r="M4399" s="91"/>
      <c r="R4399"/>
      <c r="S4399"/>
      <c r="T4399"/>
      <c r="U4399"/>
      <c r="V4399"/>
      <c r="W4399"/>
      <c r="X4399"/>
      <c r="Y4399"/>
      <c r="Z4399"/>
      <c r="AA4399"/>
      <c r="AB4399"/>
      <c r="AC4399"/>
    </row>
    <row r="4400" spans="2:29" s="14" customFormat="1" x14ac:dyDescent="0.25">
      <c r="B4400"/>
      <c r="C4400"/>
      <c r="D4400"/>
      <c r="E4400"/>
      <c r="F4400"/>
      <c r="G4400"/>
      <c r="H4400"/>
      <c r="I4400"/>
      <c r="J4400"/>
      <c r="K4400" s="91"/>
      <c r="L4400" s="91"/>
      <c r="M4400" s="91"/>
      <c r="R4400"/>
      <c r="S4400"/>
      <c r="T4400"/>
      <c r="U4400"/>
      <c r="V4400"/>
      <c r="W4400"/>
      <c r="X4400"/>
      <c r="Y4400"/>
      <c r="Z4400"/>
      <c r="AA4400"/>
      <c r="AB4400"/>
      <c r="AC4400"/>
    </row>
    <row r="4401" spans="2:29" s="14" customFormat="1" x14ac:dyDescent="0.25">
      <c r="B4401"/>
      <c r="C4401"/>
      <c r="D4401"/>
      <c r="E4401"/>
      <c r="F4401"/>
      <c r="G4401"/>
      <c r="H4401"/>
      <c r="I4401"/>
      <c r="J4401"/>
      <c r="K4401" s="91"/>
      <c r="L4401" s="91"/>
      <c r="M4401" s="91"/>
      <c r="R4401"/>
      <c r="S4401"/>
      <c r="T4401"/>
      <c r="U4401"/>
      <c r="V4401"/>
      <c r="W4401"/>
      <c r="X4401"/>
      <c r="Y4401"/>
      <c r="Z4401"/>
      <c r="AA4401"/>
      <c r="AB4401"/>
      <c r="AC4401"/>
    </row>
    <row r="4402" spans="2:29" s="14" customFormat="1" x14ac:dyDescent="0.25">
      <c r="B4402"/>
      <c r="C4402"/>
      <c r="D4402"/>
      <c r="E4402"/>
      <c r="F4402"/>
      <c r="G4402"/>
      <c r="H4402"/>
      <c r="I4402"/>
      <c r="J4402"/>
      <c r="K4402" s="91"/>
      <c r="L4402" s="91"/>
      <c r="M4402" s="91"/>
      <c r="R4402"/>
      <c r="S4402"/>
      <c r="T4402"/>
      <c r="U4402"/>
      <c r="V4402"/>
      <c r="W4402"/>
      <c r="X4402"/>
      <c r="Y4402"/>
      <c r="Z4402"/>
      <c r="AA4402"/>
      <c r="AB4402"/>
      <c r="AC4402"/>
    </row>
    <row r="4403" spans="2:29" s="14" customFormat="1" x14ac:dyDescent="0.25">
      <c r="B4403"/>
      <c r="C4403"/>
      <c r="D4403"/>
      <c r="E4403"/>
      <c r="F4403"/>
      <c r="G4403"/>
      <c r="H4403"/>
      <c r="I4403"/>
      <c r="J4403"/>
      <c r="K4403" s="91"/>
      <c r="L4403" s="91"/>
      <c r="M4403" s="91"/>
      <c r="R4403"/>
      <c r="S4403"/>
      <c r="T4403"/>
      <c r="U4403"/>
      <c r="V4403"/>
      <c r="W4403"/>
      <c r="X4403"/>
      <c r="Y4403"/>
      <c r="Z4403"/>
      <c r="AA4403"/>
      <c r="AB4403"/>
      <c r="AC4403"/>
    </row>
    <row r="4404" spans="2:29" s="14" customFormat="1" x14ac:dyDescent="0.25">
      <c r="B4404"/>
      <c r="C4404"/>
      <c r="D4404"/>
      <c r="E4404"/>
      <c r="F4404"/>
      <c r="G4404"/>
      <c r="H4404"/>
      <c r="I4404"/>
      <c r="J4404"/>
      <c r="K4404" s="91"/>
      <c r="L4404" s="91"/>
      <c r="M4404" s="91"/>
      <c r="R4404"/>
      <c r="S4404"/>
      <c r="T4404"/>
      <c r="U4404"/>
      <c r="V4404"/>
      <c r="W4404"/>
      <c r="X4404"/>
      <c r="Y4404"/>
      <c r="Z4404"/>
      <c r="AA4404"/>
      <c r="AB4404"/>
      <c r="AC4404"/>
    </row>
    <row r="4405" spans="2:29" s="14" customFormat="1" x14ac:dyDescent="0.25">
      <c r="B4405"/>
      <c r="C4405"/>
      <c r="D4405"/>
      <c r="E4405"/>
      <c r="F4405"/>
      <c r="G4405"/>
      <c r="H4405"/>
      <c r="I4405"/>
      <c r="J4405"/>
      <c r="K4405" s="91"/>
      <c r="L4405" s="91"/>
      <c r="M4405" s="91"/>
      <c r="R4405"/>
      <c r="S4405"/>
      <c r="T4405"/>
      <c r="U4405"/>
      <c r="V4405"/>
      <c r="W4405"/>
      <c r="X4405"/>
      <c r="Y4405"/>
      <c r="Z4405"/>
      <c r="AA4405"/>
      <c r="AB4405"/>
      <c r="AC4405"/>
    </row>
    <row r="4406" spans="2:29" s="14" customFormat="1" x14ac:dyDescent="0.25">
      <c r="B4406"/>
      <c r="C4406"/>
      <c r="D4406"/>
      <c r="E4406"/>
      <c r="F4406"/>
      <c r="G4406"/>
      <c r="H4406"/>
      <c r="I4406"/>
      <c r="J4406"/>
      <c r="K4406" s="91"/>
      <c r="L4406" s="91"/>
      <c r="M4406" s="91"/>
      <c r="R4406"/>
      <c r="S4406"/>
      <c r="T4406"/>
      <c r="U4406"/>
      <c r="V4406"/>
      <c r="W4406"/>
      <c r="X4406"/>
      <c r="Y4406"/>
      <c r="Z4406"/>
      <c r="AA4406"/>
      <c r="AB4406"/>
      <c r="AC4406"/>
    </row>
    <row r="4407" spans="2:29" s="14" customFormat="1" x14ac:dyDescent="0.25">
      <c r="B4407"/>
      <c r="C4407"/>
      <c r="D4407"/>
      <c r="E4407"/>
      <c r="F4407"/>
      <c r="G4407"/>
      <c r="H4407"/>
      <c r="I4407"/>
      <c r="J4407"/>
      <c r="K4407" s="91"/>
      <c r="L4407" s="91"/>
      <c r="M4407" s="91"/>
      <c r="R4407"/>
      <c r="S4407"/>
      <c r="T4407"/>
      <c r="U4407"/>
      <c r="V4407"/>
      <c r="W4407"/>
      <c r="X4407"/>
      <c r="Y4407"/>
      <c r="Z4407"/>
      <c r="AA4407"/>
      <c r="AB4407"/>
      <c r="AC4407"/>
    </row>
    <row r="4408" spans="2:29" s="14" customFormat="1" x14ac:dyDescent="0.25">
      <c r="B4408"/>
      <c r="C4408"/>
      <c r="D4408"/>
      <c r="E4408"/>
      <c r="F4408"/>
      <c r="G4408"/>
      <c r="H4408"/>
      <c r="I4408"/>
      <c r="J4408"/>
      <c r="K4408" s="91"/>
      <c r="L4408" s="91"/>
      <c r="M4408" s="91"/>
      <c r="R4408"/>
      <c r="S4408"/>
      <c r="T4408"/>
      <c r="U4408"/>
      <c r="V4408"/>
      <c r="W4408"/>
      <c r="X4408"/>
      <c r="Y4408"/>
      <c r="Z4408"/>
      <c r="AA4408"/>
      <c r="AB4408"/>
      <c r="AC4408"/>
    </row>
    <row r="4409" spans="2:29" s="14" customFormat="1" x14ac:dyDescent="0.25">
      <c r="B4409"/>
      <c r="C4409"/>
      <c r="D4409"/>
      <c r="E4409"/>
      <c r="F4409"/>
      <c r="G4409"/>
      <c r="H4409"/>
      <c r="I4409"/>
      <c r="J4409"/>
      <c r="K4409" s="91"/>
      <c r="L4409" s="91"/>
      <c r="M4409" s="91"/>
      <c r="R4409"/>
      <c r="S4409"/>
      <c r="T4409"/>
      <c r="U4409"/>
      <c r="V4409"/>
      <c r="W4409"/>
      <c r="X4409"/>
      <c r="Y4409"/>
      <c r="Z4409"/>
      <c r="AA4409"/>
      <c r="AB4409"/>
      <c r="AC4409"/>
    </row>
    <row r="4410" spans="2:29" s="14" customFormat="1" x14ac:dyDescent="0.25">
      <c r="B4410"/>
      <c r="C4410"/>
      <c r="D4410"/>
      <c r="E4410"/>
      <c r="F4410"/>
      <c r="G4410"/>
      <c r="H4410"/>
      <c r="I4410"/>
      <c r="J4410"/>
      <c r="K4410" s="91"/>
      <c r="L4410" s="91"/>
      <c r="M4410" s="91"/>
      <c r="R4410"/>
      <c r="S4410"/>
      <c r="T4410"/>
      <c r="U4410"/>
      <c r="V4410"/>
      <c r="W4410"/>
      <c r="X4410"/>
      <c r="Y4410"/>
      <c r="Z4410"/>
      <c r="AA4410"/>
      <c r="AB4410"/>
      <c r="AC4410"/>
    </row>
    <row r="4411" spans="2:29" s="14" customFormat="1" x14ac:dyDescent="0.25">
      <c r="B4411"/>
      <c r="C4411"/>
      <c r="D4411"/>
      <c r="E4411"/>
      <c r="F4411"/>
      <c r="G4411"/>
      <c r="H4411"/>
      <c r="I4411"/>
      <c r="J4411"/>
      <c r="K4411" s="91"/>
      <c r="L4411" s="91"/>
      <c r="M4411" s="91"/>
      <c r="R4411"/>
      <c r="S4411"/>
      <c r="T4411"/>
      <c r="U4411"/>
      <c r="V4411"/>
      <c r="W4411"/>
      <c r="X4411"/>
      <c r="Y4411"/>
      <c r="Z4411"/>
      <c r="AA4411"/>
      <c r="AB4411"/>
      <c r="AC4411"/>
    </row>
    <row r="4412" spans="2:29" s="14" customFormat="1" x14ac:dyDescent="0.25">
      <c r="B4412"/>
      <c r="C4412"/>
      <c r="D4412"/>
      <c r="E4412"/>
      <c r="F4412"/>
      <c r="G4412"/>
      <c r="H4412"/>
      <c r="I4412"/>
      <c r="J4412"/>
      <c r="K4412" s="91"/>
      <c r="L4412" s="91"/>
      <c r="M4412" s="91"/>
      <c r="R4412"/>
      <c r="S4412"/>
      <c r="T4412"/>
      <c r="U4412"/>
      <c r="V4412"/>
      <c r="W4412"/>
      <c r="X4412"/>
      <c r="Y4412"/>
      <c r="Z4412"/>
      <c r="AA4412"/>
      <c r="AB4412"/>
      <c r="AC4412"/>
    </row>
    <row r="4413" spans="2:29" s="14" customFormat="1" x14ac:dyDescent="0.25">
      <c r="B4413"/>
      <c r="C4413"/>
      <c r="D4413"/>
      <c r="E4413"/>
      <c r="F4413"/>
      <c r="G4413"/>
      <c r="H4413"/>
      <c r="I4413"/>
      <c r="J4413"/>
      <c r="K4413" s="91"/>
      <c r="L4413" s="91"/>
      <c r="M4413" s="91"/>
      <c r="R4413"/>
      <c r="S4413"/>
      <c r="T4413"/>
      <c r="U4413"/>
      <c r="V4413"/>
      <c r="W4413"/>
      <c r="X4413"/>
      <c r="Y4413"/>
      <c r="Z4413"/>
      <c r="AA4413"/>
      <c r="AB4413"/>
      <c r="AC4413"/>
    </row>
    <row r="4414" spans="2:29" s="14" customFormat="1" x14ac:dyDescent="0.25">
      <c r="B4414"/>
      <c r="C4414"/>
      <c r="D4414"/>
      <c r="E4414"/>
      <c r="F4414"/>
      <c r="G4414"/>
      <c r="H4414"/>
      <c r="I4414"/>
      <c r="J4414"/>
      <c r="K4414" s="91"/>
      <c r="L4414" s="91"/>
      <c r="M4414" s="91"/>
      <c r="R4414"/>
      <c r="S4414"/>
      <c r="T4414"/>
      <c r="U4414"/>
      <c r="V4414"/>
      <c r="W4414"/>
      <c r="X4414"/>
      <c r="Y4414"/>
      <c r="Z4414"/>
      <c r="AA4414"/>
      <c r="AB4414"/>
      <c r="AC4414"/>
    </row>
    <row r="4415" spans="2:29" s="14" customFormat="1" x14ac:dyDescent="0.25">
      <c r="B4415"/>
      <c r="C4415"/>
      <c r="D4415"/>
      <c r="E4415"/>
      <c r="F4415"/>
      <c r="G4415"/>
      <c r="H4415"/>
      <c r="I4415"/>
      <c r="J4415"/>
      <c r="K4415" s="91"/>
      <c r="L4415" s="91"/>
      <c r="M4415" s="91"/>
      <c r="R4415"/>
      <c r="S4415"/>
      <c r="T4415"/>
      <c r="U4415"/>
      <c r="V4415"/>
      <c r="W4415"/>
      <c r="X4415"/>
      <c r="Y4415"/>
      <c r="Z4415"/>
      <c r="AA4415"/>
      <c r="AB4415"/>
      <c r="AC4415"/>
    </row>
    <row r="4416" spans="2:29" s="14" customFormat="1" x14ac:dyDescent="0.25">
      <c r="B4416"/>
      <c r="C4416"/>
      <c r="D4416"/>
      <c r="E4416"/>
      <c r="F4416"/>
      <c r="G4416"/>
      <c r="H4416"/>
      <c r="I4416"/>
      <c r="J4416"/>
      <c r="K4416" s="91"/>
      <c r="L4416" s="91"/>
      <c r="M4416" s="91"/>
      <c r="R4416"/>
      <c r="S4416"/>
      <c r="T4416"/>
      <c r="U4416"/>
      <c r="V4416"/>
      <c r="W4416"/>
      <c r="X4416"/>
      <c r="Y4416"/>
      <c r="Z4416"/>
      <c r="AA4416"/>
      <c r="AB4416"/>
      <c r="AC4416"/>
    </row>
    <row r="4417" spans="2:29" s="14" customFormat="1" x14ac:dyDescent="0.25">
      <c r="B4417"/>
      <c r="C4417"/>
      <c r="D4417"/>
      <c r="E4417"/>
      <c r="F4417"/>
      <c r="G4417"/>
      <c r="H4417"/>
      <c r="I4417"/>
      <c r="J4417"/>
      <c r="K4417" s="91"/>
      <c r="L4417" s="91"/>
      <c r="M4417" s="91"/>
      <c r="R4417"/>
      <c r="S4417"/>
      <c r="T4417"/>
      <c r="U4417"/>
      <c r="V4417"/>
      <c r="W4417"/>
      <c r="X4417"/>
      <c r="Y4417"/>
      <c r="Z4417"/>
      <c r="AA4417"/>
      <c r="AB4417"/>
      <c r="AC4417"/>
    </row>
    <row r="4418" spans="2:29" s="14" customFormat="1" x14ac:dyDescent="0.25">
      <c r="B4418"/>
      <c r="C4418"/>
      <c r="D4418"/>
      <c r="E4418"/>
      <c r="F4418"/>
      <c r="G4418"/>
      <c r="H4418"/>
      <c r="I4418"/>
      <c r="J4418"/>
      <c r="K4418" s="91"/>
      <c r="L4418" s="91"/>
      <c r="M4418" s="91"/>
      <c r="R4418"/>
      <c r="S4418"/>
      <c r="T4418"/>
      <c r="U4418"/>
      <c r="V4418"/>
      <c r="W4418"/>
      <c r="X4418"/>
      <c r="Y4418"/>
      <c r="Z4418"/>
      <c r="AA4418"/>
      <c r="AB4418"/>
      <c r="AC4418"/>
    </row>
    <row r="4419" spans="2:29" s="14" customFormat="1" x14ac:dyDescent="0.25">
      <c r="B4419"/>
      <c r="C4419"/>
      <c r="D4419"/>
      <c r="E4419"/>
      <c r="F4419"/>
      <c r="G4419"/>
      <c r="H4419"/>
      <c r="I4419"/>
      <c r="J4419"/>
      <c r="K4419" s="91"/>
      <c r="L4419" s="91"/>
      <c r="M4419" s="91"/>
      <c r="R4419"/>
      <c r="S4419"/>
      <c r="T4419"/>
      <c r="U4419"/>
      <c r="V4419"/>
      <c r="W4419"/>
      <c r="X4419"/>
      <c r="Y4419"/>
      <c r="Z4419"/>
      <c r="AA4419"/>
      <c r="AB4419"/>
      <c r="AC4419"/>
    </row>
    <row r="4420" spans="2:29" s="14" customFormat="1" x14ac:dyDescent="0.25">
      <c r="B4420"/>
      <c r="C4420"/>
      <c r="D4420"/>
      <c r="E4420"/>
      <c r="F4420"/>
      <c r="G4420"/>
      <c r="H4420"/>
      <c r="I4420"/>
      <c r="J4420"/>
      <c r="K4420" s="91"/>
      <c r="L4420" s="91"/>
      <c r="M4420" s="91"/>
      <c r="R4420"/>
      <c r="S4420"/>
      <c r="T4420"/>
      <c r="U4420"/>
      <c r="V4420"/>
      <c r="W4420"/>
      <c r="X4420"/>
      <c r="Y4420"/>
      <c r="Z4420"/>
      <c r="AA4420"/>
      <c r="AB4420"/>
      <c r="AC4420"/>
    </row>
    <row r="4421" spans="2:29" s="14" customFormat="1" x14ac:dyDescent="0.25">
      <c r="B4421"/>
      <c r="C4421"/>
      <c r="D4421"/>
      <c r="E4421"/>
      <c r="F4421"/>
      <c r="G4421"/>
      <c r="H4421"/>
      <c r="I4421"/>
      <c r="J4421"/>
      <c r="K4421" s="91"/>
      <c r="L4421" s="91"/>
      <c r="M4421" s="91"/>
      <c r="R4421"/>
      <c r="S4421"/>
      <c r="T4421"/>
      <c r="U4421"/>
      <c r="V4421"/>
      <c r="W4421"/>
      <c r="X4421"/>
      <c r="Y4421"/>
      <c r="Z4421"/>
      <c r="AA4421"/>
      <c r="AB4421"/>
      <c r="AC4421"/>
    </row>
    <row r="4422" spans="2:29" s="14" customFormat="1" x14ac:dyDescent="0.25">
      <c r="B4422"/>
      <c r="C4422"/>
      <c r="D4422"/>
      <c r="E4422"/>
      <c r="F4422"/>
      <c r="G4422"/>
      <c r="H4422"/>
      <c r="I4422"/>
      <c r="J4422"/>
      <c r="K4422" s="91"/>
      <c r="L4422" s="91"/>
      <c r="M4422" s="91"/>
      <c r="R4422"/>
      <c r="S4422"/>
      <c r="T4422"/>
      <c r="U4422"/>
      <c r="V4422"/>
      <c r="W4422"/>
      <c r="X4422"/>
      <c r="Y4422"/>
      <c r="Z4422"/>
      <c r="AA4422"/>
      <c r="AB4422"/>
      <c r="AC4422"/>
    </row>
    <row r="4423" spans="2:29" s="14" customFormat="1" x14ac:dyDescent="0.25">
      <c r="B4423"/>
      <c r="C4423"/>
      <c r="D4423"/>
      <c r="E4423"/>
      <c r="F4423"/>
      <c r="G4423"/>
      <c r="H4423"/>
      <c r="I4423"/>
      <c r="J4423"/>
      <c r="K4423" s="91"/>
      <c r="L4423" s="91"/>
      <c r="M4423" s="91"/>
      <c r="R4423"/>
      <c r="S4423"/>
      <c r="T4423"/>
      <c r="U4423"/>
      <c r="V4423"/>
      <c r="W4423"/>
      <c r="X4423"/>
      <c r="Y4423"/>
      <c r="Z4423"/>
      <c r="AA4423"/>
      <c r="AB4423"/>
      <c r="AC4423"/>
    </row>
    <row r="4424" spans="2:29" s="14" customFormat="1" x14ac:dyDescent="0.25">
      <c r="B4424"/>
      <c r="C4424"/>
      <c r="D4424"/>
      <c r="E4424"/>
      <c r="F4424"/>
      <c r="G4424"/>
      <c r="H4424"/>
      <c r="I4424"/>
      <c r="J4424"/>
      <c r="K4424" s="91"/>
      <c r="L4424" s="91"/>
      <c r="M4424" s="91"/>
      <c r="R4424"/>
      <c r="S4424"/>
      <c r="T4424"/>
      <c r="U4424"/>
      <c r="V4424"/>
      <c r="W4424"/>
      <c r="X4424"/>
      <c r="Y4424"/>
      <c r="Z4424"/>
      <c r="AA4424"/>
      <c r="AB4424"/>
      <c r="AC4424"/>
    </row>
    <row r="4425" spans="2:29" s="14" customFormat="1" x14ac:dyDescent="0.25">
      <c r="B4425"/>
      <c r="C4425"/>
      <c r="D4425"/>
      <c r="E4425"/>
      <c r="F4425"/>
      <c r="G4425"/>
      <c r="H4425"/>
      <c r="I4425"/>
      <c r="J4425"/>
      <c r="K4425" s="91"/>
      <c r="L4425" s="91"/>
      <c r="M4425" s="91"/>
      <c r="R4425"/>
      <c r="S4425"/>
      <c r="T4425"/>
      <c r="U4425"/>
      <c r="V4425"/>
      <c r="W4425"/>
      <c r="X4425"/>
      <c r="Y4425"/>
      <c r="Z4425"/>
      <c r="AA4425"/>
      <c r="AB4425"/>
      <c r="AC4425"/>
    </row>
    <row r="4426" spans="2:29" s="14" customFormat="1" x14ac:dyDescent="0.25">
      <c r="B4426"/>
      <c r="C4426"/>
      <c r="D4426"/>
      <c r="E4426"/>
      <c r="F4426"/>
      <c r="G4426"/>
      <c r="H4426"/>
      <c r="I4426"/>
      <c r="J4426"/>
      <c r="K4426" s="91"/>
      <c r="L4426" s="91"/>
      <c r="M4426" s="91"/>
      <c r="R4426"/>
      <c r="S4426"/>
      <c r="T4426"/>
      <c r="U4426"/>
      <c r="V4426"/>
      <c r="W4426"/>
      <c r="X4426"/>
      <c r="Y4426"/>
      <c r="Z4426"/>
      <c r="AA4426"/>
      <c r="AB4426"/>
      <c r="AC4426"/>
    </row>
    <row r="4427" spans="2:29" s="14" customFormat="1" x14ac:dyDescent="0.25">
      <c r="B4427"/>
      <c r="C4427"/>
      <c r="D4427"/>
      <c r="E4427"/>
      <c r="F4427"/>
      <c r="G4427"/>
      <c r="H4427"/>
      <c r="I4427"/>
      <c r="J4427"/>
      <c r="K4427" s="91"/>
      <c r="L4427" s="91"/>
      <c r="M4427" s="91"/>
      <c r="R4427"/>
      <c r="S4427"/>
      <c r="T4427"/>
      <c r="U4427"/>
      <c r="V4427"/>
      <c r="W4427"/>
      <c r="X4427"/>
      <c r="Y4427"/>
      <c r="Z4427"/>
      <c r="AA4427"/>
      <c r="AB4427"/>
      <c r="AC4427"/>
    </row>
    <row r="4428" spans="2:29" s="14" customFormat="1" x14ac:dyDescent="0.25">
      <c r="B4428"/>
      <c r="C4428"/>
      <c r="D4428"/>
      <c r="E4428"/>
      <c r="F4428"/>
      <c r="G4428"/>
      <c r="H4428"/>
      <c r="I4428"/>
      <c r="J4428"/>
      <c r="K4428" s="91"/>
      <c r="L4428" s="91"/>
      <c r="M4428" s="91"/>
      <c r="R4428"/>
      <c r="S4428"/>
      <c r="T4428"/>
      <c r="U4428"/>
      <c r="V4428"/>
      <c r="W4428"/>
      <c r="X4428"/>
      <c r="Y4428"/>
      <c r="Z4428"/>
      <c r="AA4428"/>
      <c r="AB4428"/>
      <c r="AC4428"/>
    </row>
    <row r="4429" spans="2:29" s="14" customFormat="1" x14ac:dyDescent="0.25">
      <c r="B4429"/>
      <c r="C4429"/>
      <c r="D4429"/>
      <c r="E4429"/>
      <c r="F4429"/>
      <c r="G4429"/>
      <c r="H4429"/>
      <c r="I4429"/>
      <c r="J4429"/>
      <c r="K4429" s="91"/>
      <c r="L4429" s="91"/>
      <c r="M4429" s="91"/>
      <c r="R4429"/>
      <c r="S4429"/>
      <c r="T4429"/>
      <c r="U4429"/>
      <c r="V4429"/>
      <c r="W4429"/>
      <c r="X4429"/>
      <c r="Y4429"/>
      <c r="Z4429"/>
      <c r="AA4429"/>
      <c r="AB4429"/>
      <c r="AC4429"/>
    </row>
    <row r="4430" spans="2:29" s="14" customFormat="1" x14ac:dyDescent="0.25">
      <c r="B4430"/>
      <c r="C4430"/>
      <c r="D4430"/>
      <c r="E4430"/>
      <c r="F4430"/>
      <c r="G4430"/>
      <c r="H4430"/>
      <c r="I4430"/>
      <c r="J4430"/>
      <c r="K4430" s="91"/>
      <c r="L4430" s="91"/>
      <c r="M4430" s="91"/>
      <c r="R4430"/>
      <c r="S4430"/>
      <c r="T4430"/>
      <c r="U4430"/>
      <c r="V4430"/>
      <c r="W4430"/>
      <c r="X4430"/>
      <c r="Y4430"/>
      <c r="Z4430"/>
      <c r="AA4430"/>
      <c r="AB4430"/>
      <c r="AC4430"/>
    </row>
    <row r="4431" spans="2:29" s="14" customFormat="1" x14ac:dyDescent="0.25">
      <c r="B4431"/>
      <c r="C4431"/>
      <c r="D4431"/>
      <c r="E4431"/>
      <c r="F4431"/>
      <c r="G4431"/>
      <c r="H4431"/>
      <c r="I4431"/>
      <c r="J4431"/>
      <c r="K4431" s="91"/>
      <c r="L4431" s="91"/>
      <c r="M4431" s="91"/>
      <c r="R4431"/>
      <c r="S4431"/>
      <c r="T4431"/>
      <c r="U4431"/>
      <c r="V4431"/>
      <c r="W4431"/>
      <c r="X4431"/>
      <c r="Y4431"/>
      <c r="Z4431"/>
      <c r="AA4431"/>
      <c r="AB4431"/>
      <c r="AC4431"/>
    </row>
    <row r="4432" spans="2:29" s="14" customFormat="1" x14ac:dyDescent="0.25">
      <c r="B4432"/>
      <c r="C4432"/>
      <c r="D4432"/>
      <c r="E4432"/>
      <c r="F4432"/>
      <c r="G4432"/>
      <c r="H4432"/>
      <c r="I4432"/>
      <c r="J4432"/>
      <c r="K4432" s="91"/>
      <c r="L4432" s="91"/>
      <c r="M4432" s="91"/>
      <c r="R4432"/>
      <c r="S4432"/>
      <c r="T4432"/>
      <c r="U4432"/>
      <c r="V4432"/>
      <c r="W4432"/>
      <c r="X4432"/>
      <c r="Y4432"/>
      <c r="Z4432"/>
      <c r="AA4432"/>
      <c r="AB4432"/>
      <c r="AC4432"/>
    </row>
    <row r="4433" spans="2:29" s="14" customFormat="1" x14ac:dyDescent="0.25">
      <c r="B4433"/>
      <c r="C4433"/>
      <c r="D4433"/>
      <c r="E4433"/>
      <c r="F4433"/>
      <c r="G4433"/>
      <c r="H4433"/>
      <c r="I4433"/>
      <c r="J4433"/>
      <c r="K4433" s="91"/>
      <c r="L4433" s="91"/>
      <c r="M4433" s="91"/>
      <c r="R4433"/>
      <c r="S4433"/>
      <c r="T4433"/>
      <c r="U4433"/>
      <c r="V4433"/>
      <c r="W4433"/>
      <c r="X4433"/>
      <c r="Y4433"/>
      <c r="Z4433"/>
      <c r="AA4433"/>
      <c r="AB4433"/>
      <c r="AC4433"/>
    </row>
    <row r="4434" spans="2:29" s="14" customFormat="1" x14ac:dyDescent="0.25">
      <c r="B4434"/>
      <c r="C4434"/>
      <c r="D4434"/>
      <c r="E4434"/>
      <c r="F4434"/>
      <c r="G4434"/>
      <c r="H4434"/>
      <c r="I4434"/>
      <c r="J4434"/>
      <c r="K4434" s="91"/>
      <c r="L4434" s="91"/>
      <c r="M4434" s="91"/>
      <c r="R4434"/>
      <c r="S4434"/>
      <c r="T4434"/>
      <c r="U4434"/>
      <c r="V4434"/>
      <c r="W4434"/>
      <c r="X4434"/>
      <c r="Y4434"/>
      <c r="Z4434"/>
      <c r="AA4434"/>
      <c r="AB4434"/>
      <c r="AC4434"/>
    </row>
    <row r="4435" spans="2:29" s="14" customFormat="1" x14ac:dyDescent="0.25">
      <c r="B4435"/>
      <c r="C4435"/>
      <c r="D4435"/>
      <c r="E4435"/>
      <c r="F4435"/>
      <c r="G4435"/>
      <c r="H4435"/>
      <c r="I4435"/>
      <c r="J4435"/>
      <c r="K4435" s="91"/>
      <c r="L4435" s="91"/>
      <c r="M4435" s="91"/>
      <c r="R4435"/>
      <c r="S4435"/>
      <c r="T4435"/>
      <c r="U4435"/>
      <c r="V4435"/>
      <c r="W4435"/>
      <c r="X4435"/>
      <c r="Y4435"/>
      <c r="Z4435"/>
      <c r="AA4435"/>
      <c r="AB4435"/>
      <c r="AC4435"/>
    </row>
    <row r="4436" spans="2:29" s="14" customFormat="1" x14ac:dyDescent="0.25">
      <c r="B4436"/>
      <c r="C4436"/>
      <c r="D4436"/>
      <c r="E4436"/>
      <c r="F4436"/>
      <c r="G4436"/>
      <c r="H4436"/>
      <c r="I4436"/>
      <c r="J4436"/>
      <c r="K4436" s="91"/>
      <c r="L4436" s="91"/>
      <c r="M4436" s="91"/>
      <c r="R4436"/>
      <c r="S4436"/>
      <c r="T4436"/>
      <c r="U4436"/>
      <c r="V4436"/>
      <c r="W4436"/>
      <c r="X4436"/>
      <c r="Y4436"/>
      <c r="Z4436"/>
      <c r="AA4436"/>
      <c r="AB4436"/>
      <c r="AC4436"/>
    </row>
    <row r="4437" spans="2:29" s="14" customFormat="1" x14ac:dyDescent="0.25">
      <c r="B4437"/>
      <c r="C4437"/>
      <c r="D4437"/>
      <c r="E4437"/>
      <c r="F4437"/>
      <c r="G4437"/>
      <c r="H4437"/>
      <c r="I4437"/>
      <c r="J4437"/>
      <c r="K4437" s="91"/>
      <c r="L4437" s="91"/>
      <c r="M4437" s="91"/>
      <c r="R4437"/>
      <c r="S4437"/>
      <c r="T4437"/>
      <c r="U4437"/>
      <c r="V4437"/>
      <c r="W4437"/>
      <c r="X4437"/>
      <c r="Y4437"/>
      <c r="Z4437"/>
      <c r="AA4437"/>
      <c r="AB4437"/>
      <c r="AC4437"/>
    </row>
    <row r="4438" spans="2:29" s="14" customFormat="1" x14ac:dyDescent="0.25">
      <c r="B4438"/>
      <c r="C4438"/>
      <c r="D4438"/>
      <c r="E4438"/>
      <c r="F4438"/>
      <c r="G4438"/>
      <c r="H4438"/>
      <c r="I4438"/>
      <c r="J4438"/>
      <c r="K4438" s="91"/>
      <c r="L4438" s="91"/>
      <c r="M4438" s="91"/>
      <c r="R4438"/>
      <c r="S4438"/>
      <c r="T4438"/>
      <c r="U4438"/>
      <c r="V4438"/>
      <c r="W4438"/>
      <c r="X4438"/>
      <c r="Y4438"/>
      <c r="Z4438"/>
      <c r="AA4438"/>
      <c r="AB4438"/>
      <c r="AC4438"/>
    </row>
    <row r="4439" spans="2:29" s="14" customFormat="1" x14ac:dyDescent="0.25">
      <c r="B4439"/>
      <c r="C4439"/>
      <c r="D4439"/>
      <c r="E4439"/>
      <c r="F4439"/>
      <c r="G4439"/>
      <c r="H4439"/>
      <c r="I4439"/>
      <c r="J4439"/>
      <c r="K4439" s="91"/>
      <c r="L4439" s="91"/>
      <c r="M4439" s="91"/>
      <c r="R4439"/>
      <c r="S4439"/>
      <c r="T4439"/>
      <c r="U4439"/>
      <c r="V4439"/>
      <c r="W4439"/>
      <c r="X4439"/>
      <c r="Y4439"/>
      <c r="Z4439"/>
      <c r="AA4439"/>
      <c r="AB4439"/>
      <c r="AC4439"/>
    </row>
    <row r="4440" spans="2:29" s="14" customFormat="1" x14ac:dyDescent="0.25">
      <c r="B4440"/>
      <c r="C4440"/>
      <c r="D4440"/>
      <c r="E4440"/>
      <c r="F4440"/>
      <c r="G4440"/>
      <c r="H4440"/>
      <c r="I4440"/>
      <c r="J4440"/>
      <c r="K4440" s="91"/>
      <c r="L4440" s="91"/>
      <c r="M4440" s="91"/>
      <c r="R4440"/>
      <c r="S4440"/>
      <c r="T4440"/>
      <c r="U4440"/>
      <c r="V4440"/>
      <c r="W4440"/>
      <c r="X4440"/>
      <c r="Y4440"/>
      <c r="Z4440"/>
      <c r="AA4440"/>
      <c r="AB4440"/>
      <c r="AC4440"/>
    </row>
    <row r="4441" spans="2:29" s="14" customFormat="1" x14ac:dyDescent="0.25">
      <c r="B4441"/>
      <c r="C4441"/>
      <c r="D4441"/>
      <c r="E4441"/>
      <c r="F4441"/>
      <c r="G4441"/>
      <c r="H4441"/>
      <c r="I4441"/>
      <c r="J4441"/>
      <c r="K4441" s="91"/>
      <c r="L4441" s="91"/>
      <c r="M4441" s="91"/>
      <c r="R4441"/>
      <c r="S4441"/>
      <c r="T4441"/>
      <c r="U4441"/>
      <c r="V4441"/>
      <c r="W4441"/>
      <c r="X4441"/>
      <c r="Y4441"/>
      <c r="Z4441"/>
      <c r="AA4441"/>
      <c r="AB4441"/>
      <c r="AC4441"/>
    </row>
    <row r="4442" spans="2:29" s="14" customFormat="1" x14ac:dyDescent="0.25">
      <c r="B4442"/>
      <c r="C4442"/>
      <c r="D4442"/>
      <c r="E4442"/>
      <c r="F4442"/>
      <c r="G4442"/>
      <c r="H4442"/>
      <c r="I4442"/>
      <c r="J4442"/>
      <c r="K4442" s="91"/>
      <c r="L4442" s="91"/>
      <c r="M4442" s="91"/>
      <c r="R4442"/>
      <c r="S4442"/>
      <c r="T4442"/>
      <c r="U4442"/>
      <c r="V4442"/>
      <c r="W4442"/>
      <c r="X4442"/>
      <c r="Y4442"/>
      <c r="Z4442"/>
      <c r="AA4442"/>
      <c r="AB4442"/>
      <c r="AC4442"/>
    </row>
    <row r="4443" spans="2:29" s="14" customFormat="1" x14ac:dyDescent="0.25">
      <c r="B4443"/>
      <c r="C4443"/>
      <c r="D4443"/>
      <c r="E4443"/>
      <c r="F4443"/>
      <c r="G4443"/>
      <c r="H4443"/>
      <c r="I4443"/>
      <c r="J4443"/>
      <c r="K4443" s="91"/>
      <c r="L4443" s="91"/>
      <c r="M4443" s="91"/>
      <c r="R4443"/>
      <c r="S4443"/>
      <c r="T4443"/>
      <c r="U4443"/>
      <c r="V4443"/>
      <c r="W4443"/>
      <c r="X4443"/>
      <c r="Y4443"/>
      <c r="Z4443"/>
      <c r="AA4443"/>
      <c r="AB4443"/>
      <c r="AC4443"/>
    </row>
    <row r="4444" spans="2:29" s="14" customFormat="1" x14ac:dyDescent="0.25">
      <c r="B4444"/>
      <c r="C4444"/>
      <c r="D4444"/>
      <c r="E4444"/>
      <c r="F4444"/>
      <c r="G4444"/>
      <c r="H4444"/>
      <c r="I4444"/>
      <c r="J4444"/>
      <c r="K4444" s="91"/>
      <c r="L4444" s="91"/>
      <c r="M4444" s="91"/>
      <c r="R4444"/>
      <c r="S4444"/>
      <c r="T4444"/>
      <c r="U4444"/>
      <c r="V4444"/>
      <c r="W4444"/>
      <c r="X4444"/>
      <c r="Y4444"/>
      <c r="Z4444"/>
      <c r="AA4444"/>
      <c r="AB4444"/>
      <c r="AC4444"/>
    </row>
    <row r="4445" spans="2:29" s="14" customFormat="1" x14ac:dyDescent="0.25">
      <c r="B4445"/>
      <c r="C4445"/>
      <c r="D4445"/>
      <c r="E4445"/>
      <c r="F4445"/>
      <c r="G4445"/>
      <c r="H4445"/>
      <c r="I4445"/>
      <c r="J4445"/>
      <c r="K4445" s="91"/>
      <c r="L4445" s="91"/>
      <c r="M4445" s="91"/>
      <c r="R4445"/>
      <c r="S4445"/>
      <c r="T4445"/>
      <c r="U4445"/>
      <c r="V4445"/>
      <c r="W4445"/>
      <c r="X4445"/>
      <c r="Y4445"/>
      <c r="Z4445"/>
      <c r="AA4445"/>
      <c r="AB4445"/>
      <c r="AC4445"/>
    </row>
    <row r="4446" spans="2:29" s="14" customFormat="1" x14ac:dyDescent="0.25">
      <c r="B4446"/>
      <c r="C4446"/>
      <c r="D4446"/>
      <c r="E4446"/>
      <c r="F4446"/>
      <c r="G4446"/>
      <c r="H4446"/>
      <c r="I4446"/>
      <c r="J4446"/>
      <c r="K4446" s="91"/>
      <c r="L4446" s="91"/>
      <c r="M4446" s="91"/>
      <c r="R4446"/>
      <c r="S4446"/>
      <c r="T4446"/>
      <c r="U4446"/>
      <c r="V4446"/>
      <c r="W4446"/>
      <c r="X4446"/>
      <c r="Y4446"/>
      <c r="Z4446"/>
      <c r="AA4446"/>
      <c r="AB4446"/>
      <c r="AC4446"/>
    </row>
    <row r="4447" spans="2:29" s="14" customFormat="1" x14ac:dyDescent="0.25">
      <c r="B4447"/>
      <c r="C4447"/>
      <c r="D4447"/>
      <c r="E4447"/>
      <c r="F4447"/>
      <c r="G4447"/>
      <c r="H4447"/>
      <c r="I4447"/>
      <c r="J4447"/>
      <c r="K4447" s="91"/>
      <c r="L4447" s="91"/>
      <c r="M4447" s="91"/>
      <c r="R4447"/>
      <c r="S4447"/>
      <c r="T4447"/>
      <c r="U4447"/>
      <c r="V4447"/>
      <c r="W4447"/>
      <c r="X4447"/>
      <c r="Y4447"/>
      <c r="Z4447"/>
      <c r="AA4447"/>
      <c r="AB4447"/>
      <c r="AC4447"/>
    </row>
    <row r="4448" spans="2:29" s="14" customFormat="1" x14ac:dyDescent="0.25">
      <c r="B4448"/>
      <c r="C4448"/>
      <c r="D4448"/>
      <c r="E4448"/>
      <c r="F4448"/>
      <c r="G4448"/>
      <c r="H4448"/>
      <c r="I4448"/>
      <c r="J4448"/>
      <c r="K4448" s="91"/>
      <c r="L4448" s="91"/>
      <c r="M4448" s="91"/>
      <c r="R4448"/>
      <c r="S4448"/>
      <c r="T4448"/>
      <c r="U4448"/>
      <c r="V4448"/>
      <c r="W4448"/>
      <c r="X4448"/>
      <c r="Y4448"/>
      <c r="Z4448"/>
      <c r="AA4448"/>
      <c r="AB4448"/>
      <c r="AC4448"/>
    </row>
    <row r="4449" spans="2:29" s="14" customFormat="1" x14ac:dyDescent="0.25">
      <c r="B4449"/>
      <c r="C4449"/>
      <c r="D4449"/>
      <c r="E4449"/>
      <c r="F4449"/>
      <c r="G4449"/>
      <c r="H4449"/>
      <c r="I4449"/>
      <c r="J4449"/>
      <c r="K4449" s="91"/>
      <c r="L4449" s="91"/>
      <c r="M4449" s="91"/>
      <c r="R4449"/>
      <c r="S4449"/>
      <c r="T4449"/>
      <c r="U4449"/>
      <c r="V4449"/>
      <c r="W4449"/>
      <c r="X4449"/>
      <c r="Y4449"/>
      <c r="Z4449"/>
      <c r="AA4449"/>
      <c r="AB4449"/>
      <c r="AC4449"/>
    </row>
    <row r="4450" spans="2:29" s="14" customFormat="1" x14ac:dyDescent="0.25">
      <c r="B4450"/>
      <c r="C4450"/>
      <c r="D4450"/>
      <c r="E4450"/>
      <c r="F4450"/>
      <c r="G4450"/>
      <c r="H4450"/>
      <c r="I4450"/>
      <c r="J4450"/>
      <c r="K4450" s="91"/>
      <c r="L4450" s="91"/>
      <c r="M4450" s="91"/>
      <c r="R4450"/>
      <c r="S4450"/>
      <c r="T4450"/>
      <c r="U4450"/>
      <c r="V4450"/>
      <c r="W4450"/>
      <c r="X4450"/>
      <c r="Y4450"/>
      <c r="Z4450"/>
      <c r="AA4450"/>
      <c r="AB4450"/>
      <c r="AC4450"/>
    </row>
    <row r="4451" spans="2:29" s="14" customFormat="1" x14ac:dyDescent="0.25">
      <c r="B4451"/>
      <c r="C4451"/>
      <c r="D4451"/>
      <c r="E4451"/>
      <c r="F4451"/>
      <c r="G4451"/>
      <c r="H4451"/>
      <c r="I4451"/>
      <c r="J4451"/>
      <c r="K4451" s="91"/>
      <c r="L4451" s="91"/>
      <c r="M4451" s="91"/>
      <c r="R4451"/>
      <c r="S4451"/>
      <c r="T4451"/>
      <c r="U4451"/>
      <c r="V4451"/>
      <c r="W4451"/>
      <c r="X4451"/>
      <c r="Y4451"/>
      <c r="Z4451"/>
      <c r="AA4451"/>
      <c r="AB4451"/>
      <c r="AC4451"/>
    </row>
    <row r="4452" spans="2:29" s="14" customFormat="1" x14ac:dyDescent="0.25">
      <c r="B4452"/>
      <c r="C4452"/>
      <c r="D4452"/>
      <c r="E4452"/>
      <c r="F4452"/>
      <c r="G4452"/>
      <c r="H4452"/>
      <c r="I4452"/>
      <c r="J4452"/>
      <c r="K4452" s="91"/>
      <c r="L4452" s="91"/>
      <c r="M4452" s="91"/>
      <c r="R4452"/>
      <c r="S4452"/>
      <c r="T4452"/>
      <c r="U4452"/>
      <c r="V4452"/>
      <c r="W4452"/>
      <c r="X4452"/>
      <c r="Y4452"/>
      <c r="Z4452"/>
      <c r="AA4452"/>
      <c r="AB4452"/>
      <c r="AC4452"/>
    </row>
    <row r="4453" spans="2:29" s="14" customFormat="1" x14ac:dyDescent="0.25">
      <c r="B4453"/>
      <c r="C4453"/>
      <c r="D4453"/>
      <c r="E4453"/>
      <c r="F4453"/>
      <c r="G4453"/>
      <c r="H4453"/>
      <c r="I4453"/>
      <c r="J4453"/>
      <c r="K4453" s="91"/>
      <c r="L4453" s="91"/>
      <c r="M4453" s="91"/>
      <c r="R4453"/>
      <c r="S4453"/>
      <c r="T4453"/>
      <c r="U4453"/>
      <c r="V4453"/>
      <c r="W4453"/>
      <c r="X4453"/>
      <c r="Y4453"/>
      <c r="Z4453"/>
      <c r="AA4453"/>
      <c r="AB4453"/>
      <c r="AC4453"/>
    </row>
    <row r="4454" spans="2:29" s="14" customFormat="1" x14ac:dyDescent="0.25">
      <c r="B4454"/>
      <c r="C4454"/>
      <c r="D4454"/>
      <c r="E4454"/>
      <c r="F4454"/>
      <c r="G4454"/>
      <c r="H4454"/>
      <c r="I4454"/>
      <c r="J4454"/>
      <c r="K4454" s="91"/>
      <c r="L4454" s="91"/>
      <c r="M4454" s="91"/>
      <c r="R4454"/>
      <c r="S4454"/>
      <c r="T4454"/>
      <c r="U4454"/>
      <c r="V4454"/>
      <c r="W4454"/>
      <c r="X4454"/>
      <c r="Y4454"/>
      <c r="Z4454"/>
      <c r="AA4454"/>
      <c r="AB4454"/>
      <c r="AC4454"/>
    </row>
    <row r="4455" spans="2:29" s="14" customFormat="1" x14ac:dyDescent="0.25">
      <c r="B4455"/>
      <c r="C4455"/>
      <c r="D4455"/>
      <c r="E4455"/>
      <c r="F4455"/>
      <c r="G4455"/>
      <c r="H4455"/>
      <c r="I4455"/>
      <c r="J4455"/>
      <c r="K4455" s="91"/>
      <c r="L4455" s="91"/>
      <c r="M4455" s="91"/>
      <c r="R4455"/>
      <c r="S4455"/>
      <c r="T4455"/>
      <c r="U4455"/>
      <c r="V4455"/>
      <c r="W4455"/>
      <c r="X4455"/>
      <c r="Y4455"/>
      <c r="Z4455"/>
      <c r="AA4455"/>
      <c r="AB4455"/>
      <c r="AC4455"/>
    </row>
    <row r="4456" spans="2:29" s="14" customFormat="1" x14ac:dyDescent="0.25">
      <c r="B4456"/>
      <c r="C4456"/>
      <c r="D4456"/>
      <c r="E4456"/>
      <c r="F4456"/>
      <c r="G4456"/>
      <c r="H4456"/>
      <c r="I4456"/>
      <c r="J4456"/>
      <c r="K4456" s="91"/>
      <c r="L4456" s="91"/>
      <c r="M4456" s="91"/>
      <c r="R4456"/>
      <c r="S4456"/>
      <c r="T4456"/>
      <c r="U4456"/>
      <c r="V4456"/>
      <c r="W4456"/>
      <c r="X4456"/>
      <c r="Y4456"/>
      <c r="Z4456"/>
      <c r="AA4456"/>
      <c r="AB4456"/>
      <c r="AC4456"/>
    </row>
    <row r="4457" spans="2:29" s="14" customFormat="1" x14ac:dyDescent="0.25">
      <c r="B4457"/>
      <c r="C4457"/>
      <c r="D4457"/>
      <c r="E4457"/>
      <c r="F4457"/>
      <c r="G4457"/>
      <c r="H4457"/>
      <c r="I4457"/>
      <c r="J4457"/>
      <c r="K4457" s="91"/>
      <c r="L4457" s="91"/>
      <c r="M4457" s="91"/>
      <c r="R4457"/>
      <c r="S4457"/>
      <c r="T4457"/>
      <c r="U4457"/>
      <c r="V4457"/>
      <c r="W4457"/>
      <c r="X4457"/>
      <c r="Y4457"/>
      <c r="Z4457"/>
      <c r="AA4457"/>
      <c r="AB4457"/>
      <c r="AC4457"/>
    </row>
    <row r="4458" spans="2:29" s="14" customFormat="1" x14ac:dyDescent="0.25">
      <c r="B4458"/>
      <c r="C4458"/>
      <c r="D4458"/>
      <c r="E4458"/>
      <c r="F4458"/>
      <c r="G4458"/>
      <c r="H4458"/>
      <c r="I4458"/>
      <c r="J4458"/>
      <c r="K4458" s="91"/>
      <c r="L4458" s="91"/>
      <c r="M4458" s="91"/>
      <c r="R4458"/>
      <c r="S4458"/>
      <c r="T4458"/>
      <c r="U4458"/>
      <c r="V4458"/>
      <c r="W4458"/>
      <c r="X4458"/>
      <c r="Y4458"/>
      <c r="Z4458"/>
      <c r="AA4458"/>
      <c r="AB4458"/>
      <c r="AC4458"/>
    </row>
    <row r="4459" spans="2:29" s="14" customFormat="1" x14ac:dyDescent="0.25">
      <c r="B4459"/>
      <c r="C4459"/>
      <c r="D4459"/>
      <c r="E4459"/>
      <c r="F4459"/>
      <c r="G4459"/>
      <c r="H4459"/>
      <c r="I4459"/>
      <c r="J4459"/>
      <c r="K4459" s="91"/>
      <c r="L4459" s="91"/>
      <c r="M4459" s="91"/>
      <c r="R4459"/>
      <c r="S4459"/>
      <c r="T4459"/>
      <c r="U4459"/>
      <c r="V4459"/>
      <c r="W4459"/>
      <c r="X4459"/>
      <c r="Y4459"/>
      <c r="Z4459"/>
      <c r="AA4459"/>
      <c r="AB4459"/>
      <c r="AC4459"/>
    </row>
    <row r="4460" spans="2:29" s="14" customFormat="1" x14ac:dyDescent="0.25">
      <c r="B4460"/>
      <c r="C4460"/>
      <c r="D4460"/>
      <c r="E4460"/>
      <c r="F4460"/>
      <c r="G4460"/>
      <c r="H4460"/>
      <c r="I4460"/>
      <c r="J4460"/>
      <c r="K4460" s="91"/>
      <c r="L4460" s="91"/>
      <c r="M4460" s="91"/>
      <c r="R4460"/>
      <c r="S4460"/>
      <c r="T4460"/>
      <c r="U4460"/>
      <c r="V4460"/>
      <c r="W4460"/>
      <c r="X4460"/>
      <c r="Y4460"/>
      <c r="Z4460"/>
      <c r="AA4460"/>
      <c r="AB4460"/>
      <c r="AC4460"/>
    </row>
    <row r="4461" spans="2:29" s="14" customFormat="1" x14ac:dyDescent="0.25">
      <c r="B4461"/>
      <c r="C4461"/>
      <c r="D4461"/>
      <c r="E4461"/>
      <c r="F4461"/>
      <c r="G4461"/>
      <c r="H4461"/>
      <c r="I4461"/>
      <c r="J4461"/>
      <c r="K4461" s="91"/>
      <c r="L4461" s="91"/>
      <c r="M4461" s="91"/>
      <c r="R4461"/>
      <c r="S4461"/>
      <c r="T4461"/>
      <c r="U4461"/>
      <c r="V4461"/>
      <c r="W4461"/>
      <c r="X4461"/>
      <c r="Y4461"/>
      <c r="Z4461"/>
      <c r="AA4461"/>
      <c r="AB4461"/>
      <c r="AC4461"/>
    </row>
    <row r="4462" spans="2:29" s="14" customFormat="1" x14ac:dyDescent="0.25">
      <c r="B4462"/>
      <c r="C4462"/>
      <c r="D4462"/>
      <c r="E4462"/>
      <c r="F4462"/>
      <c r="G4462"/>
      <c r="H4462"/>
      <c r="I4462"/>
      <c r="J4462"/>
      <c r="K4462" s="91"/>
      <c r="L4462" s="91"/>
      <c r="M4462" s="91"/>
      <c r="R4462"/>
      <c r="S4462"/>
      <c r="T4462"/>
      <c r="U4462"/>
      <c r="V4462"/>
      <c r="W4462"/>
      <c r="X4462"/>
      <c r="Y4462"/>
      <c r="Z4462"/>
      <c r="AA4462"/>
      <c r="AB4462"/>
      <c r="AC4462"/>
    </row>
    <row r="4463" spans="2:29" s="14" customFormat="1" x14ac:dyDescent="0.25">
      <c r="B4463"/>
      <c r="C4463"/>
      <c r="D4463"/>
      <c r="E4463"/>
      <c r="F4463"/>
      <c r="G4463"/>
      <c r="H4463"/>
      <c r="I4463"/>
      <c r="J4463"/>
      <c r="K4463" s="91"/>
      <c r="L4463" s="91"/>
      <c r="M4463" s="91"/>
      <c r="R4463"/>
      <c r="S4463"/>
      <c r="T4463"/>
      <c r="U4463"/>
      <c r="V4463"/>
      <c r="W4463"/>
      <c r="X4463"/>
      <c r="Y4463"/>
      <c r="Z4463"/>
      <c r="AA4463"/>
      <c r="AB4463"/>
      <c r="AC4463"/>
    </row>
    <row r="4464" spans="2:29" s="14" customFormat="1" x14ac:dyDescent="0.25">
      <c r="B4464"/>
      <c r="C4464"/>
      <c r="D4464"/>
      <c r="E4464"/>
      <c r="F4464"/>
      <c r="G4464"/>
      <c r="H4464"/>
      <c r="I4464"/>
      <c r="J4464"/>
      <c r="K4464" s="91"/>
      <c r="L4464" s="91"/>
      <c r="M4464" s="91"/>
      <c r="R4464"/>
      <c r="S4464"/>
      <c r="T4464"/>
      <c r="U4464"/>
      <c r="V4464"/>
      <c r="W4464"/>
      <c r="X4464"/>
      <c r="Y4464"/>
      <c r="Z4464"/>
      <c r="AA4464"/>
      <c r="AB4464"/>
      <c r="AC4464"/>
    </row>
    <row r="4465" spans="2:29" s="14" customFormat="1" x14ac:dyDescent="0.25">
      <c r="B4465"/>
      <c r="C4465"/>
      <c r="D4465"/>
      <c r="E4465"/>
      <c r="F4465"/>
      <c r="G4465"/>
      <c r="H4465"/>
      <c r="I4465"/>
      <c r="J4465"/>
      <c r="K4465" s="91"/>
      <c r="L4465" s="91"/>
      <c r="M4465" s="91"/>
      <c r="R4465"/>
      <c r="S4465"/>
      <c r="T4465"/>
      <c r="U4465"/>
      <c r="V4465"/>
      <c r="W4465"/>
      <c r="X4465"/>
      <c r="Y4465"/>
      <c r="Z4465"/>
      <c r="AA4465"/>
      <c r="AB4465"/>
      <c r="AC4465"/>
    </row>
    <row r="4466" spans="2:29" s="14" customFormat="1" x14ac:dyDescent="0.25">
      <c r="B4466"/>
      <c r="C4466"/>
      <c r="D4466"/>
      <c r="E4466"/>
      <c r="F4466"/>
      <c r="G4466"/>
      <c r="H4466"/>
      <c r="I4466"/>
      <c r="J4466"/>
      <c r="K4466" s="91"/>
      <c r="L4466" s="91"/>
      <c r="M4466" s="91"/>
      <c r="R4466"/>
      <c r="S4466"/>
      <c r="T4466"/>
      <c r="U4466"/>
      <c r="V4466"/>
      <c r="W4466"/>
      <c r="X4466"/>
      <c r="Y4466"/>
      <c r="Z4466"/>
      <c r="AA4466"/>
      <c r="AB4466"/>
      <c r="AC4466"/>
    </row>
    <row r="4467" spans="2:29" s="14" customFormat="1" x14ac:dyDescent="0.25">
      <c r="B4467"/>
      <c r="C4467"/>
      <c r="D4467"/>
      <c r="E4467"/>
      <c r="F4467"/>
      <c r="G4467"/>
      <c r="H4467"/>
      <c r="I4467"/>
      <c r="J4467"/>
      <c r="K4467" s="91"/>
      <c r="L4467" s="91"/>
      <c r="M4467" s="91"/>
      <c r="R4467"/>
      <c r="S4467"/>
      <c r="T4467"/>
      <c r="U4467"/>
      <c r="V4467"/>
      <c r="W4467"/>
      <c r="X4467"/>
      <c r="Y4467"/>
      <c r="Z4467"/>
      <c r="AA4467"/>
      <c r="AB4467"/>
      <c r="AC4467"/>
    </row>
    <row r="4468" spans="2:29" s="14" customFormat="1" x14ac:dyDescent="0.25">
      <c r="B4468"/>
      <c r="C4468"/>
      <c r="D4468"/>
      <c r="E4468"/>
      <c r="F4468"/>
      <c r="G4468"/>
      <c r="H4468"/>
      <c r="I4468"/>
      <c r="J4468"/>
      <c r="K4468" s="91"/>
      <c r="L4468" s="91"/>
      <c r="M4468" s="91"/>
      <c r="R4468"/>
      <c r="S4468"/>
      <c r="T4468"/>
      <c r="U4468"/>
      <c r="V4468"/>
      <c r="W4468"/>
      <c r="X4468"/>
      <c r="Y4468"/>
      <c r="Z4468"/>
      <c r="AA4468"/>
      <c r="AB4468"/>
      <c r="AC4468"/>
    </row>
    <row r="4469" spans="2:29" s="14" customFormat="1" x14ac:dyDescent="0.25">
      <c r="B4469"/>
      <c r="C4469"/>
      <c r="D4469"/>
      <c r="E4469"/>
      <c r="F4469"/>
      <c r="G4469"/>
      <c r="H4469"/>
      <c r="I4469"/>
      <c r="J4469"/>
      <c r="K4469" s="91"/>
      <c r="L4469" s="91"/>
      <c r="M4469" s="91"/>
      <c r="R4469"/>
      <c r="S4469"/>
      <c r="T4469"/>
      <c r="U4469"/>
      <c r="V4469"/>
      <c r="W4469"/>
      <c r="X4469"/>
      <c r="Y4469"/>
      <c r="Z4469"/>
      <c r="AA4469"/>
      <c r="AB4469"/>
      <c r="AC4469"/>
    </row>
    <row r="4470" spans="2:29" s="14" customFormat="1" x14ac:dyDescent="0.25">
      <c r="B4470"/>
      <c r="C4470"/>
      <c r="D4470"/>
      <c r="E4470"/>
      <c r="F4470"/>
      <c r="G4470"/>
      <c r="H4470"/>
      <c r="I4470"/>
      <c r="J4470"/>
      <c r="K4470" s="91"/>
      <c r="L4470" s="91"/>
      <c r="M4470" s="91"/>
      <c r="R4470"/>
      <c r="S4470"/>
      <c r="T4470"/>
      <c r="U4470"/>
      <c r="V4470"/>
      <c r="W4470"/>
      <c r="X4470"/>
      <c r="Y4470"/>
      <c r="Z4470"/>
      <c r="AA4470"/>
      <c r="AB4470"/>
      <c r="AC4470"/>
    </row>
    <row r="4471" spans="2:29" s="14" customFormat="1" x14ac:dyDescent="0.25">
      <c r="B4471"/>
      <c r="C4471"/>
      <c r="D4471"/>
      <c r="E4471"/>
      <c r="F4471"/>
      <c r="G4471"/>
      <c r="H4471"/>
      <c r="I4471"/>
      <c r="J4471"/>
      <c r="K4471" s="91"/>
      <c r="L4471" s="91"/>
      <c r="M4471" s="91"/>
      <c r="R4471"/>
      <c r="S4471"/>
      <c r="T4471"/>
      <c r="U4471"/>
      <c r="V4471"/>
      <c r="W4471"/>
      <c r="X4471"/>
      <c r="Y4471"/>
      <c r="Z4471"/>
      <c r="AA4471"/>
      <c r="AB4471"/>
      <c r="AC4471"/>
    </row>
    <row r="4472" spans="2:29" s="14" customFormat="1" x14ac:dyDescent="0.25">
      <c r="B4472"/>
      <c r="C4472"/>
      <c r="D4472"/>
      <c r="E4472"/>
      <c r="F4472"/>
      <c r="G4472"/>
      <c r="H4472"/>
      <c r="I4472"/>
      <c r="J4472"/>
      <c r="K4472" s="91"/>
      <c r="L4472" s="91"/>
      <c r="M4472" s="91"/>
      <c r="R4472"/>
      <c r="S4472"/>
      <c r="T4472"/>
      <c r="U4472"/>
      <c r="V4472"/>
      <c r="W4472"/>
      <c r="X4472"/>
      <c r="Y4472"/>
      <c r="Z4472"/>
      <c r="AA4472"/>
      <c r="AB4472"/>
      <c r="AC4472"/>
    </row>
    <row r="4473" spans="2:29" s="14" customFormat="1" x14ac:dyDescent="0.25">
      <c r="B4473"/>
      <c r="C4473"/>
      <c r="D4473"/>
      <c r="E4473"/>
      <c r="F4473"/>
      <c r="G4473"/>
      <c r="H4473"/>
      <c r="I4473"/>
      <c r="J4473"/>
      <c r="K4473" s="91"/>
      <c r="L4473" s="91"/>
      <c r="M4473" s="91"/>
      <c r="R4473"/>
      <c r="S4473"/>
      <c r="T4473"/>
      <c r="U4473"/>
      <c r="V4473"/>
      <c r="W4473"/>
      <c r="X4473"/>
      <c r="Y4473"/>
      <c r="Z4473"/>
      <c r="AA4473"/>
      <c r="AB4473"/>
      <c r="AC4473"/>
    </row>
    <row r="4474" spans="2:29" s="14" customFormat="1" x14ac:dyDescent="0.25">
      <c r="B4474"/>
      <c r="C4474"/>
      <c r="D4474"/>
      <c r="E4474"/>
      <c r="F4474"/>
      <c r="G4474"/>
      <c r="H4474"/>
      <c r="I4474"/>
      <c r="J4474"/>
      <c r="K4474" s="91"/>
      <c r="L4474" s="91"/>
      <c r="M4474" s="91"/>
      <c r="R4474"/>
      <c r="S4474"/>
      <c r="T4474"/>
      <c r="U4474"/>
      <c r="V4474"/>
      <c r="W4474"/>
      <c r="X4474"/>
      <c r="Y4474"/>
      <c r="Z4474"/>
      <c r="AA4474"/>
      <c r="AB4474"/>
      <c r="AC4474"/>
    </row>
    <row r="4475" spans="2:29" s="14" customFormat="1" x14ac:dyDescent="0.25">
      <c r="B4475"/>
      <c r="C4475"/>
      <c r="D4475"/>
      <c r="E4475"/>
      <c r="F4475"/>
      <c r="G4475"/>
      <c r="H4475"/>
      <c r="I4475"/>
      <c r="J4475"/>
      <c r="K4475" s="91"/>
      <c r="L4475" s="91"/>
      <c r="M4475" s="91"/>
      <c r="R4475"/>
      <c r="S4475"/>
      <c r="T4475"/>
      <c r="U4475"/>
      <c r="V4475"/>
      <c r="W4475"/>
      <c r="X4475"/>
      <c r="Y4475"/>
      <c r="Z4475"/>
      <c r="AA4475"/>
      <c r="AB4475"/>
      <c r="AC4475"/>
    </row>
    <row r="4476" spans="2:29" s="14" customFormat="1" x14ac:dyDescent="0.25">
      <c r="B4476"/>
      <c r="C4476"/>
      <c r="D4476"/>
      <c r="E4476"/>
      <c r="F4476"/>
      <c r="G4476"/>
      <c r="H4476"/>
      <c r="I4476"/>
      <c r="J4476"/>
      <c r="K4476" s="91"/>
      <c r="L4476" s="91"/>
      <c r="M4476" s="91"/>
      <c r="R4476"/>
      <c r="S4476"/>
      <c r="T4476"/>
      <c r="U4476"/>
      <c r="V4476"/>
      <c r="W4476"/>
      <c r="X4476"/>
      <c r="Y4476"/>
      <c r="Z4476"/>
      <c r="AA4476"/>
      <c r="AB4476"/>
      <c r="AC4476"/>
    </row>
    <row r="4477" spans="2:29" s="14" customFormat="1" x14ac:dyDescent="0.25">
      <c r="B4477"/>
      <c r="C4477"/>
      <c r="D4477"/>
      <c r="E4477"/>
      <c r="F4477"/>
      <c r="G4477"/>
      <c r="H4477"/>
      <c r="I4477"/>
      <c r="J4477"/>
      <c r="K4477" s="91"/>
      <c r="L4477" s="91"/>
      <c r="M4477" s="91"/>
      <c r="R4477"/>
      <c r="S4477"/>
      <c r="T4477"/>
      <c r="U4477"/>
      <c r="V4477"/>
      <c r="W4477"/>
      <c r="X4477"/>
      <c r="Y4477"/>
      <c r="Z4477"/>
      <c r="AA4477"/>
      <c r="AB4477"/>
      <c r="AC4477"/>
    </row>
    <row r="4478" spans="2:29" s="14" customFormat="1" x14ac:dyDescent="0.25">
      <c r="B4478"/>
      <c r="C4478"/>
      <c r="D4478"/>
      <c r="E4478"/>
      <c r="F4478"/>
      <c r="G4478"/>
      <c r="H4478"/>
      <c r="I4478"/>
      <c r="J4478"/>
      <c r="K4478" s="91"/>
      <c r="L4478" s="91"/>
      <c r="M4478" s="91"/>
      <c r="R4478"/>
      <c r="S4478"/>
      <c r="T4478"/>
      <c r="U4478"/>
      <c r="V4478"/>
      <c r="W4478"/>
      <c r="X4478"/>
      <c r="Y4478"/>
      <c r="Z4478"/>
      <c r="AA4478"/>
      <c r="AB4478"/>
      <c r="AC4478"/>
    </row>
    <row r="4479" spans="2:29" s="14" customFormat="1" x14ac:dyDescent="0.25">
      <c r="B4479"/>
      <c r="C4479"/>
      <c r="D4479"/>
      <c r="E4479"/>
      <c r="F4479"/>
      <c r="G4479"/>
      <c r="H4479"/>
      <c r="I4479"/>
      <c r="J4479"/>
      <c r="K4479" s="91"/>
      <c r="L4479" s="91"/>
      <c r="M4479" s="91"/>
      <c r="R4479"/>
      <c r="S4479"/>
      <c r="T4479"/>
      <c r="U4479"/>
      <c r="V4479"/>
      <c r="W4479"/>
      <c r="X4479"/>
      <c r="Y4479"/>
      <c r="Z4479"/>
      <c r="AA4479"/>
      <c r="AB4479"/>
      <c r="AC4479"/>
    </row>
    <row r="4480" spans="2:29" s="14" customFormat="1" x14ac:dyDescent="0.25">
      <c r="B4480"/>
      <c r="C4480"/>
      <c r="D4480"/>
      <c r="E4480"/>
      <c r="F4480"/>
      <c r="G4480"/>
      <c r="H4480"/>
      <c r="I4480"/>
      <c r="J4480"/>
      <c r="K4480" s="91"/>
      <c r="L4480" s="91"/>
      <c r="M4480" s="91"/>
      <c r="R4480"/>
      <c r="S4480"/>
      <c r="T4480"/>
      <c r="U4480"/>
      <c r="V4480"/>
      <c r="W4480"/>
      <c r="X4480"/>
      <c r="Y4480"/>
      <c r="Z4480"/>
      <c r="AA4480"/>
      <c r="AB4480"/>
      <c r="AC4480"/>
    </row>
    <row r="4481" spans="2:29" s="14" customFormat="1" x14ac:dyDescent="0.25">
      <c r="B4481"/>
      <c r="C4481"/>
      <c r="D4481"/>
      <c r="E4481"/>
      <c r="F4481"/>
      <c r="G4481"/>
      <c r="H4481"/>
      <c r="I4481"/>
      <c r="J4481"/>
      <c r="K4481" s="91"/>
      <c r="L4481" s="91"/>
      <c r="M4481" s="91"/>
      <c r="R4481"/>
      <c r="S4481"/>
      <c r="T4481"/>
      <c r="U4481"/>
      <c r="V4481"/>
      <c r="W4481"/>
      <c r="X4481"/>
      <c r="Y4481"/>
      <c r="Z4481"/>
      <c r="AA4481"/>
      <c r="AB4481"/>
      <c r="AC4481"/>
    </row>
    <row r="4482" spans="2:29" s="14" customFormat="1" x14ac:dyDescent="0.25">
      <c r="B4482"/>
      <c r="C4482"/>
      <c r="D4482"/>
      <c r="E4482"/>
      <c r="F4482"/>
      <c r="G4482"/>
      <c r="H4482"/>
      <c r="I4482"/>
      <c r="J4482"/>
      <c r="K4482" s="91"/>
      <c r="L4482" s="91"/>
      <c r="M4482" s="91"/>
      <c r="R4482"/>
      <c r="S4482"/>
      <c r="T4482"/>
      <c r="U4482"/>
      <c r="V4482"/>
      <c r="W4482"/>
      <c r="X4482"/>
      <c r="Y4482"/>
      <c r="Z4482"/>
      <c r="AA4482"/>
      <c r="AB4482"/>
      <c r="AC4482"/>
    </row>
    <row r="4483" spans="2:29" s="14" customFormat="1" x14ac:dyDescent="0.25">
      <c r="B4483"/>
      <c r="C4483"/>
      <c r="D4483"/>
      <c r="E4483"/>
      <c r="F4483"/>
      <c r="G4483"/>
      <c r="H4483"/>
      <c r="I4483"/>
      <c r="J4483"/>
      <c r="K4483" s="91"/>
      <c r="L4483" s="91"/>
      <c r="M4483" s="91"/>
      <c r="R4483"/>
      <c r="S4483"/>
      <c r="T4483"/>
      <c r="U4483"/>
      <c r="V4483"/>
      <c r="W4483"/>
      <c r="X4483"/>
      <c r="Y4483"/>
      <c r="Z4483"/>
      <c r="AA4483"/>
      <c r="AB4483"/>
      <c r="AC4483"/>
    </row>
    <row r="4484" spans="2:29" s="14" customFormat="1" x14ac:dyDescent="0.25">
      <c r="B4484"/>
      <c r="C4484"/>
      <c r="D4484"/>
      <c r="E4484"/>
      <c r="F4484"/>
      <c r="G4484"/>
      <c r="H4484"/>
      <c r="I4484"/>
      <c r="J4484"/>
      <c r="K4484" s="91"/>
      <c r="L4484" s="91"/>
      <c r="M4484" s="91"/>
      <c r="R4484"/>
      <c r="S4484"/>
      <c r="T4484"/>
      <c r="U4484"/>
      <c r="V4484"/>
      <c r="W4484"/>
      <c r="X4484"/>
      <c r="Y4484"/>
      <c r="Z4484"/>
      <c r="AA4484"/>
      <c r="AB4484"/>
      <c r="AC4484"/>
    </row>
    <row r="4485" spans="2:29" s="14" customFormat="1" x14ac:dyDescent="0.25">
      <c r="B4485"/>
      <c r="C4485"/>
      <c r="D4485"/>
      <c r="E4485"/>
      <c r="F4485"/>
      <c r="G4485"/>
      <c r="H4485"/>
      <c r="I4485"/>
      <c r="J4485"/>
      <c r="K4485" s="91"/>
      <c r="L4485" s="91"/>
      <c r="M4485" s="91"/>
      <c r="R4485"/>
      <c r="S4485"/>
      <c r="T4485"/>
      <c r="U4485"/>
      <c r="V4485"/>
      <c r="W4485"/>
      <c r="X4485"/>
      <c r="Y4485"/>
      <c r="Z4485"/>
      <c r="AA4485"/>
      <c r="AB4485"/>
      <c r="AC4485"/>
    </row>
    <row r="4486" spans="2:29" s="14" customFormat="1" x14ac:dyDescent="0.25">
      <c r="B4486"/>
      <c r="C4486"/>
      <c r="D4486"/>
      <c r="E4486"/>
      <c r="F4486"/>
      <c r="G4486"/>
      <c r="H4486"/>
      <c r="I4486"/>
      <c r="J4486"/>
      <c r="K4486" s="91"/>
      <c r="L4486" s="91"/>
      <c r="M4486" s="91"/>
      <c r="R4486"/>
      <c r="S4486"/>
      <c r="T4486"/>
      <c r="U4486"/>
      <c r="V4486"/>
      <c r="W4486"/>
      <c r="X4486"/>
      <c r="Y4486"/>
      <c r="Z4486"/>
      <c r="AA4486"/>
      <c r="AB4486"/>
      <c r="AC4486"/>
    </row>
    <row r="4487" spans="2:29" s="14" customFormat="1" x14ac:dyDescent="0.25">
      <c r="B4487"/>
      <c r="C4487"/>
      <c r="D4487"/>
      <c r="E4487"/>
      <c r="F4487"/>
      <c r="G4487"/>
      <c r="H4487"/>
      <c r="I4487"/>
      <c r="J4487"/>
      <c r="K4487" s="91"/>
      <c r="L4487" s="91"/>
      <c r="M4487" s="91"/>
      <c r="R4487"/>
      <c r="S4487"/>
      <c r="T4487"/>
      <c r="U4487"/>
      <c r="V4487"/>
      <c r="W4487"/>
      <c r="X4487"/>
      <c r="Y4487"/>
      <c r="Z4487"/>
      <c r="AA4487"/>
      <c r="AB4487"/>
      <c r="AC4487"/>
    </row>
    <row r="4488" spans="2:29" s="14" customFormat="1" x14ac:dyDescent="0.25">
      <c r="B4488"/>
      <c r="C4488"/>
      <c r="D4488"/>
      <c r="E4488"/>
      <c r="F4488"/>
      <c r="G4488"/>
      <c r="H4488"/>
      <c r="I4488"/>
      <c r="J4488"/>
      <c r="K4488" s="91"/>
      <c r="L4488" s="91"/>
      <c r="M4488" s="91"/>
      <c r="R4488"/>
      <c r="S4488"/>
      <c r="T4488"/>
      <c r="U4488"/>
      <c r="V4488"/>
      <c r="W4488"/>
      <c r="X4488"/>
      <c r="Y4488"/>
      <c r="Z4488"/>
      <c r="AA4488"/>
      <c r="AB4488"/>
      <c r="AC4488"/>
    </row>
    <row r="4489" spans="2:29" s="14" customFormat="1" x14ac:dyDescent="0.25">
      <c r="B4489"/>
      <c r="C4489"/>
      <c r="D4489"/>
      <c r="E4489"/>
      <c r="F4489"/>
      <c r="G4489"/>
      <c r="H4489"/>
      <c r="I4489"/>
      <c r="J4489"/>
      <c r="K4489" s="91"/>
      <c r="L4489" s="91"/>
      <c r="M4489" s="91"/>
      <c r="R4489"/>
      <c r="S4489"/>
      <c r="T4489"/>
      <c r="U4489"/>
      <c r="V4489"/>
      <c r="W4489"/>
      <c r="X4489"/>
      <c r="Y4489"/>
      <c r="Z4489"/>
      <c r="AA4489"/>
      <c r="AB4489"/>
      <c r="AC4489"/>
    </row>
    <row r="4490" spans="2:29" s="14" customFormat="1" x14ac:dyDescent="0.25">
      <c r="B4490"/>
      <c r="C4490"/>
      <c r="D4490"/>
      <c r="E4490"/>
      <c r="F4490"/>
      <c r="G4490"/>
      <c r="H4490"/>
      <c r="I4490"/>
      <c r="J4490"/>
      <c r="K4490" s="91"/>
      <c r="L4490" s="91"/>
      <c r="M4490" s="91"/>
      <c r="R4490"/>
      <c r="S4490"/>
      <c r="T4490"/>
      <c r="U4490"/>
      <c r="V4490"/>
      <c r="W4490"/>
      <c r="X4490"/>
      <c r="Y4490"/>
      <c r="Z4490"/>
      <c r="AA4490"/>
      <c r="AB4490"/>
      <c r="AC4490"/>
    </row>
    <row r="4491" spans="2:29" s="14" customFormat="1" x14ac:dyDescent="0.25">
      <c r="B4491"/>
      <c r="C4491"/>
      <c r="D4491"/>
      <c r="E4491"/>
      <c r="F4491"/>
      <c r="G4491"/>
      <c r="H4491"/>
      <c r="I4491"/>
      <c r="J4491"/>
      <c r="K4491" s="91"/>
      <c r="L4491" s="91"/>
      <c r="M4491" s="91"/>
      <c r="R4491"/>
      <c r="S4491"/>
      <c r="T4491"/>
      <c r="U4491"/>
      <c r="V4491"/>
      <c r="W4491"/>
      <c r="X4491"/>
      <c r="Y4491"/>
      <c r="Z4491"/>
      <c r="AA4491"/>
      <c r="AB4491"/>
      <c r="AC4491"/>
    </row>
    <row r="4492" spans="2:29" s="14" customFormat="1" x14ac:dyDescent="0.25">
      <c r="B4492"/>
      <c r="C4492"/>
      <c r="D4492"/>
      <c r="E4492"/>
      <c r="F4492"/>
      <c r="G4492"/>
      <c r="H4492"/>
      <c r="I4492"/>
      <c r="J4492"/>
      <c r="K4492" s="91"/>
      <c r="L4492" s="91"/>
      <c r="M4492" s="91"/>
      <c r="R4492"/>
      <c r="S4492"/>
      <c r="T4492"/>
      <c r="U4492"/>
      <c r="V4492"/>
      <c r="W4492"/>
      <c r="X4492"/>
      <c r="Y4492"/>
      <c r="Z4492"/>
      <c r="AA4492"/>
      <c r="AB4492"/>
      <c r="AC4492"/>
    </row>
    <row r="4493" spans="2:29" s="14" customFormat="1" x14ac:dyDescent="0.25">
      <c r="B4493"/>
      <c r="C4493"/>
      <c r="D4493"/>
      <c r="E4493"/>
      <c r="F4493"/>
      <c r="G4493"/>
      <c r="H4493"/>
      <c r="I4493"/>
      <c r="J4493"/>
      <c r="K4493" s="91"/>
      <c r="L4493" s="91"/>
      <c r="M4493" s="91"/>
      <c r="R4493"/>
      <c r="S4493"/>
      <c r="T4493"/>
      <c r="U4493"/>
      <c r="V4493"/>
      <c r="W4493"/>
      <c r="X4493"/>
      <c r="Y4493"/>
      <c r="Z4493"/>
      <c r="AA4493"/>
      <c r="AB4493"/>
      <c r="AC4493"/>
    </row>
    <row r="4494" spans="2:29" s="14" customFormat="1" x14ac:dyDescent="0.25">
      <c r="B4494"/>
      <c r="C4494"/>
      <c r="D4494"/>
      <c r="E4494"/>
      <c r="F4494"/>
      <c r="G4494"/>
      <c r="H4494"/>
      <c r="I4494"/>
      <c r="J4494"/>
      <c r="K4494" s="91"/>
      <c r="L4494" s="91"/>
      <c r="M4494" s="91"/>
      <c r="R4494"/>
      <c r="S4494"/>
      <c r="T4494"/>
      <c r="U4494"/>
      <c r="V4494"/>
      <c r="W4494"/>
      <c r="X4494"/>
      <c r="Y4494"/>
      <c r="Z4494"/>
      <c r="AA4494"/>
      <c r="AB4494"/>
      <c r="AC4494"/>
    </row>
    <row r="4495" spans="2:29" s="14" customFormat="1" x14ac:dyDescent="0.25">
      <c r="B4495"/>
      <c r="C4495"/>
      <c r="D4495"/>
      <c r="E4495"/>
      <c r="F4495"/>
      <c r="G4495"/>
      <c r="H4495"/>
      <c r="I4495"/>
      <c r="J4495"/>
      <c r="K4495" s="91"/>
      <c r="L4495" s="91"/>
      <c r="M4495" s="91"/>
      <c r="R4495"/>
      <c r="S4495"/>
      <c r="T4495"/>
      <c r="U4495"/>
      <c r="V4495"/>
      <c r="W4495"/>
      <c r="X4495"/>
      <c r="Y4495"/>
      <c r="Z4495"/>
      <c r="AA4495"/>
      <c r="AB4495"/>
      <c r="AC4495"/>
    </row>
    <row r="4496" spans="2:29" s="14" customFormat="1" x14ac:dyDescent="0.25">
      <c r="B4496"/>
      <c r="C4496"/>
      <c r="D4496"/>
      <c r="E4496"/>
      <c r="F4496"/>
      <c r="G4496"/>
      <c r="H4496"/>
      <c r="I4496"/>
      <c r="J4496"/>
      <c r="K4496" s="91"/>
      <c r="L4496" s="91"/>
      <c r="M4496" s="91"/>
      <c r="R4496"/>
      <c r="S4496"/>
      <c r="T4496"/>
      <c r="U4496"/>
      <c r="V4496"/>
      <c r="W4496"/>
      <c r="X4496"/>
      <c r="Y4496"/>
      <c r="Z4496"/>
      <c r="AA4496"/>
      <c r="AB4496"/>
      <c r="AC4496"/>
    </row>
    <row r="4497" spans="2:29" s="14" customFormat="1" x14ac:dyDescent="0.25">
      <c r="B4497"/>
      <c r="C4497"/>
      <c r="D4497"/>
      <c r="E4497"/>
      <c r="F4497"/>
      <c r="G4497"/>
      <c r="H4497"/>
      <c r="I4497"/>
      <c r="J4497"/>
      <c r="K4497" s="91"/>
      <c r="L4497" s="91"/>
      <c r="M4497" s="91"/>
      <c r="R4497"/>
      <c r="S4497"/>
      <c r="T4497"/>
      <c r="U4497"/>
      <c r="V4497"/>
      <c r="W4497"/>
      <c r="X4497"/>
      <c r="Y4497"/>
      <c r="Z4497"/>
      <c r="AA4497"/>
      <c r="AB4497"/>
      <c r="AC4497"/>
    </row>
    <row r="4498" spans="2:29" s="14" customFormat="1" x14ac:dyDescent="0.25">
      <c r="B4498"/>
      <c r="C4498"/>
      <c r="D4498"/>
      <c r="E4498"/>
      <c r="F4498"/>
      <c r="G4498"/>
      <c r="H4498"/>
      <c r="I4498"/>
      <c r="J4498"/>
      <c r="K4498" s="91"/>
      <c r="L4498" s="91"/>
      <c r="M4498" s="91"/>
      <c r="R4498"/>
      <c r="S4498"/>
      <c r="T4498"/>
      <c r="U4498"/>
      <c r="V4498"/>
      <c r="W4498"/>
      <c r="X4498"/>
      <c r="Y4498"/>
      <c r="Z4498"/>
      <c r="AA4498"/>
      <c r="AB4498"/>
      <c r="AC4498"/>
    </row>
    <row r="4499" spans="2:29" s="14" customFormat="1" x14ac:dyDescent="0.25">
      <c r="B4499"/>
      <c r="C4499"/>
      <c r="D4499"/>
      <c r="E4499"/>
      <c r="F4499"/>
      <c r="G4499"/>
      <c r="H4499"/>
      <c r="I4499"/>
      <c r="J4499"/>
      <c r="K4499" s="91"/>
      <c r="L4499" s="91"/>
      <c r="M4499" s="91"/>
      <c r="R4499"/>
      <c r="S4499"/>
      <c r="T4499"/>
      <c r="U4499"/>
      <c r="V4499"/>
      <c r="W4499"/>
      <c r="X4499"/>
      <c r="Y4499"/>
      <c r="Z4499"/>
      <c r="AA4499"/>
      <c r="AB4499"/>
      <c r="AC4499"/>
    </row>
    <row r="4500" spans="2:29" s="14" customFormat="1" x14ac:dyDescent="0.25">
      <c r="B4500"/>
      <c r="C4500"/>
      <c r="D4500"/>
      <c r="E4500"/>
      <c r="F4500"/>
      <c r="G4500"/>
      <c r="H4500"/>
      <c r="I4500"/>
      <c r="J4500"/>
      <c r="K4500" s="91"/>
      <c r="L4500" s="91"/>
      <c r="M4500" s="91"/>
      <c r="R4500"/>
      <c r="S4500"/>
      <c r="T4500"/>
      <c r="U4500"/>
      <c r="V4500"/>
      <c r="W4500"/>
      <c r="X4500"/>
      <c r="Y4500"/>
      <c r="Z4500"/>
      <c r="AA4500"/>
      <c r="AB4500"/>
      <c r="AC4500"/>
    </row>
    <row r="4501" spans="2:29" s="14" customFormat="1" x14ac:dyDescent="0.25">
      <c r="B4501"/>
      <c r="C4501"/>
      <c r="D4501"/>
      <c r="E4501"/>
      <c r="F4501"/>
      <c r="G4501"/>
      <c r="H4501"/>
      <c r="I4501"/>
      <c r="J4501"/>
      <c r="K4501" s="91"/>
      <c r="L4501" s="91"/>
      <c r="M4501" s="91"/>
      <c r="R4501"/>
      <c r="S4501"/>
      <c r="T4501"/>
      <c r="U4501"/>
      <c r="V4501"/>
      <c r="W4501"/>
      <c r="X4501"/>
      <c r="Y4501"/>
      <c r="Z4501"/>
      <c r="AA4501"/>
      <c r="AB4501"/>
      <c r="AC4501"/>
    </row>
    <row r="4502" spans="2:29" s="14" customFormat="1" x14ac:dyDescent="0.25">
      <c r="B4502"/>
      <c r="C4502"/>
      <c r="D4502"/>
      <c r="E4502"/>
      <c r="F4502"/>
      <c r="G4502"/>
      <c r="H4502"/>
      <c r="I4502"/>
      <c r="J4502"/>
      <c r="K4502" s="91"/>
      <c r="L4502" s="91"/>
      <c r="M4502" s="91"/>
      <c r="R4502"/>
      <c r="S4502"/>
      <c r="T4502"/>
      <c r="U4502"/>
      <c r="V4502"/>
      <c r="W4502"/>
      <c r="X4502"/>
      <c r="Y4502"/>
      <c r="Z4502"/>
      <c r="AA4502"/>
      <c r="AB4502"/>
      <c r="AC4502"/>
    </row>
    <row r="4503" spans="2:29" s="14" customFormat="1" x14ac:dyDescent="0.25">
      <c r="B4503"/>
      <c r="C4503"/>
      <c r="D4503"/>
      <c r="E4503"/>
      <c r="F4503"/>
      <c r="G4503"/>
      <c r="H4503"/>
      <c r="I4503"/>
      <c r="J4503"/>
      <c r="K4503" s="91"/>
      <c r="L4503" s="91"/>
      <c r="M4503" s="91"/>
      <c r="R4503"/>
      <c r="S4503"/>
      <c r="T4503"/>
      <c r="U4503"/>
      <c r="V4503"/>
      <c r="W4503"/>
      <c r="X4503"/>
      <c r="Y4503"/>
      <c r="Z4503"/>
      <c r="AA4503"/>
      <c r="AB4503"/>
      <c r="AC4503"/>
    </row>
    <row r="4504" spans="2:29" s="14" customFormat="1" x14ac:dyDescent="0.25">
      <c r="B4504"/>
      <c r="C4504"/>
      <c r="D4504"/>
      <c r="E4504"/>
      <c r="F4504"/>
      <c r="G4504"/>
      <c r="H4504"/>
      <c r="I4504"/>
      <c r="J4504"/>
      <c r="K4504" s="91"/>
      <c r="L4504" s="91"/>
      <c r="M4504" s="91"/>
      <c r="R4504"/>
      <c r="S4504"/>
      <c r="T4504"/>
      <c r="U4504"/>
      <c r="V4504"/>
      <c r="W4504"/>
      <c r="X4504"/>
      <c r="Y4504"/>
      <c r="Z4504"/>
      <c r="AA4504"/>
      <c r="AB4504"/>
      <c r="AC4504"/>
    </row>
    <row r="4505" spans="2:29" s="14" customFormat="1" x14ac:dyDescent="0.25">
      <c r="B4505"/>
      <c r="C4505"/>
      <c r="D4505"/>
      <c r="E4505"/>
      <c r="F4505"/>
      <c r="G4505"/>
      <c r="H4505"/>
      <c r="I4505"/>
      <c r="J4505"/>
      <c r="K4505" s="91"/>
      <c r="L4505" s="91"/>
      <c r="M4505" s="91"/>
      <c r="R4505"/>
      <c r="S4505"/>
      <c r="T4505"/>
      <c r="U4505"/>
      <c r="V4505"/>
      <c r="W4505"/>
      <c r="X4505"/>
      <c r="Y4505"/>
      <c r="Z4505"/>
      <c r="AA4505"/>
      <c r="AB4505"/>
      <c r="AC4505"/>
    </row>
    <row r="4506" spans="2:29" s="14" customFormat="1" x14ac:dyDescent="0.25">
      <c r="B4506"/>
      <c r="C4506"/>
      <c r="D4506"/>
      <c r="E4506"/>
      <c r="F4506"/>
      <c r="G4506"/>
      <c r="H4506"/>
      <c r="I4506"/>
      <c r="J4506"/>
      <c r="K4506" s="91"/>
      <c r="L4506" s="91"/>
      <c r="M4506" s="91"/>
      <c r="R4506"/>
      <c r="S4506"/>
      <c r="T4506"/>
      <c r="U4506"/>
      <c r="V4506"/>
      <c r="W4506"/>
      <c r="X4506"/>
      <c r="Y4506"/>
      <c r="Z4506"/>
      <c r="AA4506"/>
      <c r="AB4506"/>
      <c r="AC4506"/>
    </row>
    <row r="4507" spans="2:29" s="14" customFormat="1" x14ac:dyDescent="0.25">
      <c r="B4507"/>
      <c r="C4507"/>
      <c r="D4507"/>
      <c r="E4507"/>
      <c r="F4507"/>
      <c r="G4507"/>
      <c r="H4507"/>
      <c r="I4507"/>
      <c r="J4507"/>
      <c r="K4507" s="91"/>
      <c r="L4507" s="91"/>
      <c r="M4507" s="91"/>
      <c r="R4507"/>
      <c r="S4507"/>
      <c r="T4507"/>
      <c r="U4507"/>
      <c r="V4507"/>
      <c r="W4507"/>
      <c r="X4507"/>
      <c r="Y4507"/>
      <c r="Z4507"/>
      <c r="AA4507"/>
      <c r="AB4507"/>
      <c r="AC4507"/>
    </row>
    <row r="4508" spans="2:29" s="14" customFormat="1" x14ac:dyDescent="0.25">
      <c r="B4508"/>
      <c r="C4508"/>
      <c r="D4508"/>
      <c r="E4508"/>
      <c r="F4508"/>
      <c r="G4508"/>
      <c r="H4508"/>
      <c r="I4508"/>
      <c r="J4508"/>
      <c r="K4508" s="91"/>
      <c r="L4508" s="91"/>
      <c r="M4508" s="91"/>
      <c r="R4508"/>
      <c r="S4508"/>
      <c r="T4508"/>
      <c r="U4508"/>
      <c r="V4508"/>
      <c r="W4508"/>
      <c r="X4508"/>
      <c r="Y4508"/>
      <c r="Z4508"/>
      <c r="AA4508"/>
      <c r="AB4508"/>
      <c r="AC4508"/>
    </row>
    <row r="4509" spans="2:29" s="14" customFormat="1" x14ac:dyDescent="0.25">
      <c r="B4509"/>
      <c r="C4509"/>
      <c r="D4509"/>
      <c r="E4509"/>
      <c r="F4509"/>
      <c r="G4509"/>
      <c r="H4509"/>
      <c r="I4509"/>
      <c r="J4509"/>
      <c r="K4509" s="91"/>
      <c r="L4509" s="91"/>
      <c r="M4509" s="91"/>
      <c r="R4509"/>
      <c r="S4509"/>
      <c r="T4509"/>
      <c r="U4509"/>
      <c r="V4509"/>
      <c r="W4509"/>
      <c r="X4509"/>
      <c r="Y4509"/>
      <c r="Z4509"/>
      <c r="AA4509"/>
      <c r="AB4509"/>
      <c r="AC4509"/>
    </row>
    <row r="4510" spans="2:29" s="14" customFormat="1" x14ac:dyDescent="0.25">
      <c r="B4510"/>
      <c r="C4510"/>
      <c r="D4510"/>
      <c r="E4510"/>
      <c r="F4510"/>
      <c r="G4510"/>
      <c r="H4510"/>
      <c r="I4510"/>
      <c r="J4510"/>
      <c r="K4510" s="91"/>
      <c r="L4510" s="91"/>
      <c r="M4510" s="91"/>
      <c r="R4510"/>
      <c r="S4510"/>
      <c r="T4510"/>
      <c r="U4510"/>
      <c r="V4510"/>
      <c r="W4510"/>
      <c r="X4510"/>
      <c r="Y4510"/>
      <c r="Z4510"/>
      <c r="AA4510"/>
      <c r="AB4510"/>
      <c r="AC4510"/>
    </row>
    <row r="4511" spans="2:29" s="14" customFormat="1" x14ac:dyDescent="0.25">
      <c r="B4511"/>
      <c r="C4511"/>
      <c r="D4511"/>
      <c r="E4511"/>
      <c r="F4511"/>
      <c r="G4511"/>
      <c r="H4511"/>
      <c r="I4511"/>
      <c r="J4511"/>
      <c r="K4511" s="91"/>
      <c r="L4511" s="91"/>
      <c r="M4511" s="91"/>
      <c r="R4511"/>
      <c r="S4511"/>
      <c r="T4511"/>
      <c r="U4511"/>
      <c r="V4511"/>
      <c r="W4511"/>
      <c r="X4511"/>
      <c r="Y4511"/>
      <c r="Z4511"/>
      <c r="AA4511"/>
      <c r="AB4511"/>
      <c r="AC4511"/>
    </row>
    <row r="4512" spans="2:29" s="14" customFormat="1" x14ac:dyDescent="0.25">
      <c r="B4512"/>
      <c r="C4512"/>
      <c r="D4512"/>
      <c r="E4512"/>
      <c r="F4512"/>
      <c r="G4512"/>
      <c r="H4512"/>
      <c r="I4512"/>
      <c r="J4512"/>
      <c r="K4512" s="91"/>
      <c r="L4512" s="91"/>
      <c r="M4512" s="91"/>
      <c r="R4512"/>
      <c r="S4512"/>
      <c r="T4512"/>
      <c r="U4512"/>
      <c r="V4512"/>
      <c r="W4512"/>
      <c r="X4512"/>
      <c r="Y4512"/>
      <c r="Z4512"/>
      <c r="AA4512"/>
      <c r="AB4512"/>
      <c r="AC4512"/>
    </row>
    <row r="4513" spans="2:29" s="14" customFormat="1" x14ac:dyDescent="0.25">
      <c r="B4513"/>
      <c r="C4513"/>
      <c r="D4513"/>
      <c r="E4513"/>
      <c r="F4513"/>
      <c r="G4513"/>
      <c r="H4513"/>
      <c r="I4513"/>
      <c r="J4513"/>
      <c r="K4513" s="91"/>
      <c r="L4513" s="91"/>
      <c r="M4513" s="91"/>
      <c r="R4513"/>
      <c r="S4513"/>
      <c r="T4513"/>
      <c r="U4513"/>
      <c r="V4513"/>
      <c r="W4513"/>
      <c r="X4513"/>
      <c r="Y4513"/>
      <c r="Z4513"/>
      <c r="AA4513"/>
      <c r="AB4513"/>
      <c r="AC4513"/>
    </row>
    <row r="4514" spans="2:29" s="14" customFormat="1" x14ac:dyDescent="0.25">
      <c r="B4514"/>
      <c r="C4514"/>
      <c r="D4514"/>
      <c r="E4514"/>
      <c r="F4514"/>
      <c r="G4514"/>
      <c r="H4514"/>
      <c r="I4514"/>
      <c r="J4514"/>
      <c r="K4514" s="91"/>
      <c r="L4514" s="91"/>
      <c r="M4514" s="91"/>
      <c r="R4514"/>
      <c r="S4514"/>
      <c r="T4514"/>
      <c r="U4514"/>
      <c r="V4514"/>
      <c r="W4514"/>
      <c r="X4514"/>
      <c r="Y4514"/>
      <c r="Z4514"/>
      <c r="AA4514"/>
      <c r="AB4514"/>
      <c r="AC4514"/>
    </row>
    <row r="4515" spans="2:29" s="14" customFormat="1" x14ac:dyDescent="0.25">
      <c r="B4515"/>
      <c r="C4515"/>
      <c r="D4515"/>
      <c r="E4515"/>
      <c r="F4515"/>
      <c r="G4515"/>
      <c r="H4515"/>
      <c r="I4515"/>
      <c r="J4515"/>
      <c r="K4515" s="91"/>
      <c r="L4515" s="91"/>
      <c r="M4515" s="91"/>
      <c r="R4515"/>
      <c r="S4515"/>
      <c r="T4515"/>
      <c r="U4515"/>
      <c r="V4515"/>
      <c r="W4515"/>
      <c r="X4515"/>
      <c r="Y4515"/>
      <c r="Z4515"/>
      <c r="AA4515"/>
      <c r="AB4515"/>
      <c r="AC4515"/>
    </row>
    <row r="4516" spans="2:29" s="14" customFormat="1" x14ac:dyDescent="0.25">
      <c r="B4516"/>
      <c r="C4516"/>
      <c r="D4516"/>
      <c r="E4516"/>
      <c r="F4516"/>
      <c r="G4516"/>
      <c r="H4516"/>
      <c r="I4516"/>
      <c r="J4516"/>
      <c r="K4516" s="91"/>
      <c r="L4516" s="91"/>
      <c r="M4516" s="91"/>
      <c r="R4516"/>
      <c r="S4516"/>
      <c r="T4516"/>
      <c r="U4516"/>
      <c r="V4516"/>
      <c r="W4516"/>
      <c r="X4516"/>
      <c r="Y4516"/>
      <c r="Z4516"/>
      <c r="AA4516"/>
      <c r="AB4516"/>
      <c r="AC4516"/>
    </row>
    <row r="4517" spans="2:29" s="14" customFormat="1" x14ac:dyDescent="0.25">
      <c r="B4517"/>
      <c r="C4517"/>
      <c r="D4517"/>
      <c r="E4517"/>
      <c r="F4517"/>
      <c r="G4517"/>
      <c r="H4517"/>
      <c r="I4517"/>
      <c r="J4517"/>
      <c r="K4517" s="91"/>
      <c r="L4517" s="91"/>
      <c r="M4517" s="91"/>
      <c r="R4517"/>
      <c r="S4517"/>
      <c r="T4517"/>
      <c r="U4517"/>
      <c r="V4517"/>
      <c r="W4517"/>
      <c r="X4517"/>
      <c r="Y4517"/>
      <c r="Z4517"/>
      <c r="AA4517"/>
      <c r="AB4517"/>
      <c r="AC4517"/>
    </row>
    <row r="4518" spans="2:29" s="14" customFormat="1" x14ac:dyDescent="0.25">
      <c r="B4518"/>
      <c r="C4518"/>
      <c r="D4518"/>
      <c r="E4518"/>
      <c r="F4518"/>
      <c r="G4518"/>
      <c r="H4518"/>
      <c r="I4518"/>
      <c r="J4518"/>
      <c r="K4518" s="91"/>
      <c r="L4518" s="91"/>
      <c r="M4518" s="91"/>
      <c r="R4518"/>
      <c r="S4518"/>
      <c r="T4518"/>
      <c r="U4518"/>
      <c r="V4518"/>
      <c r="W4518"/>
      <c r="X4518"/>
      <c r="Y4518"/>
      <c r="Z4518"/>
      <c r="AA4518"/>
      <c r="AB4518"/>
      <c r="AC4518"/>
    </row>
    <row r="4519" spans="2:29" s="14" customFormat="1" x14ac:dyDescent="0.25">
      <c r="B4519"/>
      <c r="C4519"/>
      <c r="D4519"/>
      <c r="E4519"/>
      <c r="F4519"/>
      <c r="G4519"/>
      <c r="H4519"/>
      <c r="I4519"/>
      <c r="J4519"/>
      <c r="K4519" s="91"/>
      <c r="L4519" s="91"/>
      <c r="M4519" s="91"/>
      <c r="R4519"/>
      <c r="S4519"/>
      <c r="T4519"/>
      <c r="U4519"/>
      <c r="V4519"/>
      <c r="W4519"/>
      <c r="X4519"/>
      <c r="Y4519"/>
      <c r="Z4519"/>
      <c r="AA4519"/>
      <c r="AB4519"/>
      <c r="AC4519"/>
    </row>
    <row r="4520" spans="2:29" s="14" customFormat="1" x14ac:dyDescent="0.25">
      <c r="B4520"/>
      <c r="C4520"/>
      <c r="D4520"/>
      <c r="E4520"/>
      <c r="F4520"/>
      <c r="G4520"/>
      <c r="H4520"/>
      <c r="I4520"/>
      <c r="J4520"/>
      <c r="K4520" s="91"/>
      <c r="L4520" s="91"/>
      <c r="M4520" s="91"/>
      <c r="R4520"/>
      <c r="S4520"/>
      <c r="T4520"/>
      <c r="U4520"/>
      <c r="V4520"/>
      <c r="W4520"/>
      <c r="X4520"/>
      <c r="Y4520"/>
      <c r="Z4520"/>
      <c r="AA4520"/>
      <c r="AB4520"/>
      <c r="AC4520"/>
    </row>
    <row r="4521" spans="2:29" s="14" customFormat="1" x14ac:dyDescent="0.25">
      <c r="B4521"/>
      <c r="C4521"/>
      <c r="D4521"/>
      <c r="E4521"/>
      <c r="F4521"/>
      <c r="G4521"/>
      <c r="H4521"/>
      <c r="I4521"/>
      <c r="J4521"/>
      <c r="K4521" s="91"/>
      <c r="L4521" s="91"/>
      <c r="M4521" s="91"/>
      <c r="R4521"/>
      <c r="S4521"/>
      <c r="T4521"/>
      <c r="U4521"/>
      <c r="V4521"/>
      <c r="W4521"/>
      <c r="X4521"/>
      <c r="Y4521"/>
      <c r="Z4521"/>
      <c r="AA4521"/>
      <c r="AB4521"/>
      <c r="AC4521"/>
    </row>
    <row r="4522" spans="2:29" s="14" customFormat="1" x14ac:dyDescent="0.25">
      <c r="B4522"/>
      <c r="C4522"/>
      <c r="D4522"/>
      <c r="E4522"/>
      <c r="F4522"/>
      <c r="G4522"/>
      <c r="H4522"/>
      <c r="I4522"/>
      <c r="J4522"/>
      <c r="K4522" s="91"/>
      <c r="L4522" s="91"/>
      <c r="M4522" s="91"/>
      <c r="R4522"/>
      <c r="S4522"/>
      <c r="T4522"/>
      <c r="U4522"/>
      <c r="V4522"/>
      <c r="W4522"/>
      <c r="X4522"/>
      <c r="Y4522"/>
      <c r="Z4522"/>
      <c r="AA4522"/>
      <c r="AB4522"/>
      <c r="AC4522"/>
    </row>
    <row r="4523" spans="2:29" s="14" customFormat="1" x14ac:dyDescent="0.25">
      <c r="B4523"/>
      <c r="C4523"/>
      <c r="D4523"/>
      <c r="E4523"/>
      <c r="F4523"/>
      <c r="G4523"/>
      <c r="H4523"/>
      <c r="I4523"/>
      <c r="J4523"/>
      <c r="K4523" s="91"/>
      <c r="L4523" s="91"/>
      <c r="M4523" s="91"/>
      <c r="R4523"/>
      <c r="S4523"/>
      <c r="T4523"/>
      <c r="U4523"/>
      <c r="V4523"/>
      <c r="W4523"/>
      <c r="X4523"/>
      <c r="Y4523"/>
      <c r="Z4523"/>
      <c r="AA4523"/>
      <c r="AB4523"/>
      <c r="AC4523"/>
    </row>
    <row r="4524" spans="2:29" s="14" customFormat="1" x14ac:dyDescent="0.25">
      <c r="B4524"/>
      <c r="C4524"/>
      <c r="D4524"/>
      <c r="E4524"/>
      <c r="F4524"/>
      <c r="G4524"/>
      <c r="H4524"/>
      <c r="I4524"/>
      <c r="J4524"/>
      <c r="K4524" s="91"/>
      <c r="L4524" s="91"/>
      <c r="M4524" s="91"/>
      <c r="R4524"/>
      <c r="S4524"/>
      <c r="T4524"/>
      <c r="U4524"/>
      <c r="V4524"/>
      <c r="W4524"/>
      <c r="X4524"/>
      <c r="Y4524"/>
      <c r="Z4524"/>
      <c r="AA4524"/>
      <c r="AB4524"/>
      <c r="AC4524"/>
    </row>
    <row r="4525" spans="2:29" s="14" customFormat="1" x14ac:dyDescent="0.25">
      <c r="B4525"/>
      <c r="C4525"/>
      <c r="D4525"/>
      <c r="E4525"/>
      <c r="F4525"/>
      <c r="G4525"/>
      <c r="H4525"/>
      <c r="I4525"/>
      <c r="J4525"/>
      <c r="K4525" s="91"/>
      <c r="L4525" s="91"/>
      <c r="M4525" s="91"/>
      <c r="R4525"/>
      <c r="S4525"/>
      <c r="T4525"/>
      <c r="U4525"/>
      <c r="V4525"/>
      <c r="W4525"/>
      <c r="X4525"/>
      <c r="Y4525"/>
      <c r="Z4525"/>
      <c r="AA4525"/>
      <c r="AB4525"/>
      <c r="AC4525"/>
    </row>
    <row r="4526" spans="2:29" s="14" customFormat="1" x14ac:dyDescent="0.25">
      <c r="B4526"/>
      <c r="C4526"/>
      <c r="D4526"/>
      <c r="E4526"/>
      <c r="F4526"/>
      <c r="G4526"/>
      <c r="H4526"/>
      <c r="I4526"/>
      <c r="J4526"/>
      <c r="K4526" s="91"/>
      <c r="L4526" s="91"/>
      <c r="M4526" s="91"/>
      <c r="R4526"/>
      <c r="S4526"/>
      <c r="T4526"/>
      <c r="U4526"/>
      <c r="V4526"/>
      <c r="W4526"/>
      <c r="X4526"/>
      <c r="Y4526"/>
      <c r="Z4526"/>
      <c r="AA4526"/>
      <c r="AB4526"/>
      <c r="AC4526"/>
    </row>
    <row r="4527" spans="2:29" s="14" customFormat="1" x14ac:dyDescent="0.25">
      <c r="B4527"/>
      <c r="C4527"/>
      <c r="D4527"/>
      <c r="E4527"/>
      <c r="F4527"/>
      <c r="G4527"/>
      <c r="H4527"/>
      <c r="I4527"/>
      <c r="J4527"/>
      <c r="K4527" s="91"/>
      <c r="L4527" s="91"/>
      <c r="M4527" s="91"/>
      <c r="R4527"/>
      <c r="S4527"/>
      <c r="T4527"/>
      <c r="U4527"/>
      <c r="V4527"/>
      <c r="W4527"/>
      <c r="X4527"/>
      <c r="Y4527"/>
      <c r="Z4527"/>
      <c r="AA4527"/>
      <c r="AB4527"/>
      <c r="AC4527"/>
    </row>
    <row r="4528" spans="2:29" s="14" customFormat="1" x14ac:dyDescent="0.25">
      <c r="B4528"/>
      <c r="C4528"/>
      <c r="D4528"/>
      <c r="E4528"/>
      <c r="F4528"/>
      <c r="G4528"/>
      <c r="H4528"/>
      <c r="I4528"/>
      <c r="J4528"/>
      <c r="K4528" s="91"/>
      <c r="L4528" s="91"/>
      <c r="M4528" s="91"/>
      <c r="R4528"/>
      <c r="S4528"/>
      <c r="T4528"/>
      <c r="U4528"/>
      <c r="V4528"/>
      <c r="W4528"/>
      <c r="X4528"/>
      <c r="Y4528"/>
      <c r="Z4528"/>
      <c r="AA4528"/>
      <c r="AB4528"/>
      <c r="AC4528"/>
    </row>
    <row r="4529" spans="2:29" s="14" customFormat="1" x14ac:dyDescent="0.25">
      <c r="B4529"/>
      <c r="C4529"/>
      <c r="D4529"/>
      <c r="E4529"/>
      <c r="F4529"/>
      <c r="G4529"/>
      <c r="H4529"/>
      <c r="I4529"/>
      <c r="J4529"/>
      <c r="K4529" s="91"/>
      <c r="L4529" s="91"/>
      <c r="M4529" s="91"/>
      <c r="R4529"/>
      <c r="S4529"/>
      <c r="T4529"/>
      <c r="U4529"/>
      <c r="V4529"/>
      <c r="W4529"/>
      <c r="X4529"/>
      <c r="Y4529"/>
      <c r="Z4529"/>
      <c r="AA4529"/>
      <c r="AB4529"/>
      <c r="AC4529"/>
    </row>
    <row r="4530" spans="2:29" s="14" customFormat="1" x14ac:dyDescent="0.25">
      <c r="B4530"/>
      <c r="C4530"/>
      <c r="D4530"/>
      <c r="E4530"/>
      <c r="F4530"/>
      <c r="G4530"/>
      <c r="H4530"/>
      <c r="I4530"/>
      <c r="J4530"/>
      <c r="K4530" s="91"/>
      <c r="L4530" s="91"/>
      <c r="M4530" s="91"/>
      <c r="R4530"/>
      <c r="S4530"/>
      <c r="T4530"/>
      <c r="U4530"/>
      <c r="V4530"/>
      <c r="W4530"/>
      <c r="X4530"/>
      <c r="Y4530"/>
      <c r="Z4530"/>
      <c r="AA4530"/>
      <c r="AB4530"/>
      <c r="AC4530"/>
    </row>
    <row r="4531" spans="2:29" s="14" customFormat="1" x14ac:dyDescent="0.25">
      <c r="B4531"/>
      <c r="C4531"/>
      <c r="D4531"/>
      <c r="E4531"/>
      <c r="F4531"/>
      <c r="G4531"/>
      <c r="H4531"/>
      <c r="I4531"/>
      <c r="J4531"/>
      <c r="K4531" s="91"/>
      <c r="L4531" s="91"/>
      <c r="M4531" s="91"/>
      <c r="R4531"/>
      <c r="S4531"/>
      <c r="T4531"/>
      <c r="U4531"/>
      <c r="V4531"/>
      <c r="W4531"/>
      <c r="X4531"/>
      <c r="Y4531"/>
      <c r="Z4531"/>
      <c r="AA4531"/>
      <c r="AB4531"/>
      <c r="AC4531"/>
    </row>
    <row r="4532" spans="2:29" s="14" customFormat="1" x14ac:dyDescent="0.25">
      <c r="B4532"/>
      <c r="C4532"/>
      <c r="D4532"/>
      <c r="E4532"/>
      <c r="F4532"/>
      <c r="G4532"/>
      <c r="H4532"/>
      <c r="I4532"/>
      <c r="J4532"/>
      <c r="K4532" s="91"/>
      <c r="L4532" s="91"/>
      <c r="M4532" s="91"/>
      <c r="R4532"/>
      <c r="S4532"/>
      <c r="T4532"/>
      <c r="U4532"/>
      <c r="V4532"/>
      <c r="W4532"/>
      <c r="X4532"/>
      <c r="Y4532"/>
      <c r="Z4532"/>
      <c r="AA4532"/>
      <c r="AB4532"/>
      <c r="AC4532"/>
    </row>
    <row r="4533" spans="2:29" s="14" customFormat="1" x14ac:dyDescent="0.25">
      <c r="B4533"/>
      <c r="C4533"/>
      <c r="D4533"/>
      <c r="E4533"/>
      <c r="F4533"/>
      <c r="G4533"/>
      <c r="H4533"/>
      <c r="I4533"/>
      <c r="J4533"/>
      <c r="K4533" s="91"/>
      <c r="L4533" s="91"/>
      <c r="M4533" s="91"/>
      <c r="R4533"/>
      <c r="S4533"/>
      <c r="T4533"/>
      <c r="U4533"/>
      <c r="V4533"/>
      <c r="W4533"/>
      <c r="X4533"/>
      <c r="Y4533"/>
      <c r="Z4533"/>
      <c r="AA4533"/>
      <c r="AB4533"/>
      <c r="AC4533"/>
    </row>
    <row r="4534" spans="2:29" s="14" customFormat="1" x14ac:dyDescent="0.25">
      <c r="B4534"/>
      <c r="C4534"/>
      <c r="D4534"/>
      <c r="E4534"/>
      <c r="F4534"/>
      <c r="G4534"/>
      <c r="H4534"/>
      <c r="I4534"/>
      <c r="J4534"/>
      <c r="K4534" s="91"/>
      <c r="L4534" s="91"/>
      <c r="M4534" s="91"/>
      <c r="R4534"/>
      <c r="S4534"/>
      <c r="T4534"/>
      <c r="U4534"/>
      <c r="V4534"/>
      <c r="W4534"/>
      <c r="X4534"/>
      <c r="Y4534"/>
      <c r="Z4534"/>
      <c r="AA4534"/>
      <c r="AB4534"/>
      <c r="AC4534"/>
    </row>
    <row r="4535" spans="2:29" s="14" customFormat="1" x14ac:dyDescent="0.25">
      <c r="B4535"/>
      <c r="C4535"/>
      <c r="D4535"/>
      <c r="E4535"/>
      <c r="F4535"/>
      <c r="G4535"/>
      <c r="H4535"/>
      <c r="I4535"/>
      <c r="J4535"/>
      <c r="K4535" s="91"/>
      <c r="L4535" s="91"/>
      <c r="M4535" s="91"/>
      <c r="R4535"/>
      <c r="S4535"/>
      <c r="T4535"/>
      <c r="U4535"/>
      <c r="V4535"/>
      <c r="W4535"/>
      <c r="X4535"/>
      <c r="Y4535"/>
      <c r="Z4535"/>
      <c r="AA4535"/>
      <c r="AB4535"/>
      <c r="AC4535"/>
    </row>
    <row r="4536" spans="2:29" s="14" customFormat="1" x14ac:dyDescent="0.25">
      <c r="B4536"/>
      <c r="C4536"/>
      <c r="D4536"/>
      <c r="E4536"/>
      <c r="F4536"/>
      <c r="G4536"/>
      <c r="H4536"/>
      <c r="I4536"/>
      <c r="J4536"/>
      <c r="K4536" s="91"/>
      <c r="L4536" s="91"/>
      <c r="M4536" s="91"/>
      <c r="R4536"/>
      <c r="S4536"/>
      <c r="T4536"/>
      <c r="U4536"/>
      <c r="V4536"/>
      <c r="W4536"/>
      <c r="X4536"/>
      <c r="Y4536"/>
      <c r="Z4536"/>
      <c r="AA4536"/>
      <c r="AB4536"/>
      <c r="AC4536"/>
    </row>
    <row r="4537" spans="2:29" s="14" customFormat="1" x14ac:dyDescent="0.25">
      <c r="B4537"/>
      <c r="C4537"/>
      <c r="D4537"/>
      <c r="E4537"/>
      <c r="F4537"/>
      <c r="G4537"/>
      <c r="H4537"/>
      <c r="I4537"/>
      <c r="J4537"/>
      <c r="K4537" s="91"/>
      <c r="L4537" s="91"/>
      <c r="M4537" s="91"/>
      <c r="R4537"/>
      <c r="S4537"/>
      <c r="T4537"/>
      <c r="U4537"/>
      <c r="V4537"/>
      <c r="W4537"/>
      <c r="X4537"/>
      <c r="Y4537"/>
      <c r="Z4537"/>
      <c r="AA4537"/>
      <c r="AB4537"/>
      <c r="AC4537"/>
    </row>
    <row r="4538" spans="2:29" s="14" customFormat="1" x14ac:dyDescent="0.25">
      <c r="B4538"/>
      <c r="C4538"/>
      <c r="D4538"/>
      <c r="E4538"/>
      <c r="F4538"/>
      <c r="G4538"/>
      <c r="H4538"/>
      <c r="I4538"/>
      <c r="J4538"/>
      <c r="K4538" s="91"/>
      <c r="L4538" s="91"/>
      <c r="M4538" s="91"/>
      <c r="R4538"/>
      <c r="S4538"/>
      <c r="T4538"/>
      <c r="U4538"/>
      <c r="V4538"/>
      <c r="W4538"/>
      <c r="X4538"/>
      <c r="Y4538"/>
      <c r="Z4538"/>
      <c r="AA4538"/>
      <c r="AB4538"/>
      <c r="AC4538"/>
    </row>
    <row r="4539" spans="2:29" s="14" customFormat="1" x14ac:dyDescent="0.25">
      <c r="B4539"/>
      <c r="C4539"/>
      <c r="D4539"/>
      <c r="E4539"/>
      <c r="F4539"/>
      <c r="G4539"/>
      <c r="H4539"/>
      <c r="I4539"/>
      <c r="J4539"/>
      <c r="K4539" s="91"/>
      <c r="L4539" s="91"/>
      <c r="M4539" s="91"/>
      <c r="R4539"/>
      <c r="S4539"/>
      <c r="T4539"/>
      <c r="U4539"/>
      <c r="V4539"/>
      <c r="W4539"/>
      <c r="X4539"/>
      <c r="Y4539"/>
      <c r="Z4539"/>
      <c r="AA4539"/>
      <c r="AB4539"/>
      <c r="AC4539"/>
    </row>
    <row r="4540" spans="2:29" s="14" customFormat="1" x14ac:dyDescent="0.25">
      <c r="B4540"/>
      <c r="C4540"/>
      <c r="D4540"/>
      <c r="E4540"/>
      <c r="F4540"/>
      <c r="G4540"/>
      <c r="H4540"/>
      <c r="I4540"/>
      <c r="J4540"/>
      <c r="K4540" s="91"/>
      <c r="L4540" s="91"/>
      <c r="M4540" s="91"/>
      <c r="R4540"/>
      <c r="S4540"/>
      <c r="T4540"/>
      <c r="U4540"/>
      <c r="V4540"/>
      <c r="W4540"/>
      <c r="X4540"/>
      <c r="Y4540"/>
      <c r="Z4540"/>
      <c r="AA4540"/>
      <c r="AB4540"/>
      <c r="AC4540"/>
    </row>
    <row r="4541" spans="2:29" s="14" customFormat="1" x14ac:dyDescent="0.25">
      <c r="B4541"/>
      <c r="C4541"/>
      <c r="D4541"/>
      <c r="E4541"/>
      <c r="F4541"/>
      <c r="G4541"/>
      <c r="H4541"/>
      <c r="I4541"/>
      <c r="J4541"/>
      <c r="K4541" s="91"/>
      <c r="L4541" s="91"/>
      <c r="M4541" s="91"/>
      <c r="R4541"/>
      <c r="S4541"/>
      <c r="T4541"/>
      <c r="U4541"/>
      <c r="V4541"/>
      <c r="W4541"/>
      <c r="X4541"/>
      <c r="Y4541"/>
      <c r="Z4541"/>
      <c r="AA4541"/>
      <c r="AB4541"/>
      <c r="AC4541"/>
    </row>
    <row r="4542" spans="2:29" s="14" customFormat="1" x14ac:dyDescent="0.25">
      <c r="B4542"/>
      <c r="C4542"/>
      <c r="D4542"/>
      <c r="E4542"/>
      <c r="F4542"/>
      <c r="G4542"/>
      <c r="H4542"/>
      <c r="I4542"/>
      <c r="J4542"/>
      <c r="K4542" s="91"/>
      <c r="L4542" s="91"/>
      <c r="M4542" s="91"/>
      <c r="R4542"/>
      <c r="S4542"/>
      <c r="T4542"/>
      <c r="U4542"/>
      <c r="V4542"/>
      <c r="W4542"/>
      <c r="X4542"/>
      <c r="Y4542"/>
      <c r="Z4542"/>
      <c r="AA4542"/>
      <c r="AB4542"/>
      <c r="AC4542"/>
    </row>
    <row r="4543" spans="2:29" s="14" customFormat="1" x14ac:dyDescent="0.25">
      <c r="B4543"/>
      <c r="C4543"/>
      <c r="D4543"/>
      <c r="E4543"/>
      <c r="F4543"/>
      <c r="G4543"/>
      <c r="H4543"/>
      <c r="I4543"/>
      <c r="J4543"/>
      <c r="K4543" s="91"/>
      <c r="L4543" s="91"/>
      <c r="M4543" s="91"/>
      <c r="R4543"/>
      <c r="S4543"/>
      <c r="T4543"/>
      <c r="U4543"/>
      <c r="V4543"/>
      <c r="W4543"/>
      <c r="X4543"/>
      <c r="Y4543"/>
      <c r="Z4543"/>
      <c r="AA4543"/>
      <c r="AB4543"/>
      <c r="AC4543"/>
    </row>
    <row r="4544" spans="2:29" s="14" customFormat="1" x14ac:dyDescent="0.25">
      <c r="B4544"/>
      <c r="C4544"/>
      <c r="D4544"/>
      <c r="E4544"/>
      <c r="F4544"/>
      <c r="G4544"/>
      <c r="H4544"/>
      <c r="I4544"/>
      <c r="J4544"/>
      <c r="K4544" s="91"/>
      <c r="L4544" s="91"/>
      <c r="M4544" s="91"/>
      <c r="R4544"/>
      <c r="S4544"/>
      <c r="T4544"/>
      <c r="U4544"/>
      <c r="V4544"/>
      <c r="W4544"/>
      <c r="X4544"/>
      <c r="Y4544"/>
      <c r="Z4544"/>
      <c r="AA4544"/>
      <c r="AB4544"/>
      <c r="AC4544"/>
    </row>
    <row r="4545" spans="2:29" s="14" customFormat="1" x14ac:dyDescent="0.25">
      <c r="B4545"/>
      <c r="C4545"/>
      <c r="D4545"/>
      <c r="E4545"/>
      <c r="F4545"/>
      <c r="G4545"/>
      <c r="H4545"/>
      <c r="I4545"/>
      <c r="J4545"/>
      <c r="K4545" s="91"/>
      <c r="L4545" s="91"/>
      <c r="M4545" s="91"/>
      <c r="R4545"/>
      <c r="S4545"/>
      <c r="T4545"/>
      <c r="U4545"/>
      <c r="V4545"/>
      <c r="W4545"/>
      <c r="X4545"/>
      <c r="Y4545"/>
      <c r="Z4545"/>
      <c r="AA4545"/>
      <c r="AB4545"/>
      <c r="AC4545"/>
    </row>
    <row r="4546" spans="2:29" s="14" customFormat="1" x14ac:dyDescent="0.25">
      <c r="B4546"/>
      <c r="C4546"/>
      <c r="D4546"/>
      <c r="E4546"/>
      <c r="F4546"/>
      <c r="G4546"/>
      <c r="H4546"/>
      <c r="I4546"/>
      <c r="J4546"/>
      <c r="K4546" s="91"/>
      <c r="L4546" s="91"/>
      <c r="M4546" s="91"/>
      <c r="R4546"/>
      <c r="S4546"/>
      <c r="T4546"/>
      <c r="U4546"/>
      <c r="V4546"/>
      <c r="W4546"/>
      <c r="X4546"/>
      <c r="Y4546"/>
      <c r="Z4546"/>
      <c r="AA4546"/>
      <c r="AB4546"/>
      <c r="AC4546"/>
    </row>
    <row r="4547" spans="2:29" s="14" customFormat="1" x14ac:dyDescent="0.25">
      <c r="B4547"/>
      <c r="C4547"/>
      <c r="D4547"/>
      <c r="E4547"/>
      <c r="F4547"/>
      <c r="G4547"/>
      <c r="H4547"/>
      <c r="I4547"/>
      <c r="J4547"/>
      <c r="K4547" s="91"/>
      <c r="L4547" s="91"/>
      <c r="M4547" s="91"/>
      <c r="R4547"/>
      <c r="S4547"/>
      <c r="T4547"/>
      <c r="U4547"/>
      <c r="V4547"/>
      <c r="W4547"/>
      <c r="X4547"/>
      <c r="Y4547"/>
      <c r="Z4547"/>
      <c r="AA4547"/>
      <c r="AB4547"/>
      <c r="AC4547"/>
    </row>
    <row r="4548" spans="2:29" s="14" customFormat="1" x14ac:dyDescent="0.25">
      <c r="B4548"/>
      <c r="C4548"/>
      <c r="D4548"/>
      <c r="E4548"/>
      <c r="F4548"/>
      <c r="G4548"/>
      <c r="H4548"/>
      <c r="I4548"/>
      <c r="J4548"/>
      <c r="K4548" s="91"/>
      <c r="L4548" s="91"/>
      <c r="M4548" s="91"/>
      <c r="R4548"/>
      <c r="S4548"/>
      <c r="T4548"/>
      <c r="U4548"/>
      <c r="V4548"/>
      <c r="W4548"/>
      <c r="X4548"/>
      <c r="Y4548"/>
      <c r="Z4548"/>
      <c r="AA4548"/>
      <c r="AB4548"/>
      <c r="AC4548"/>
    </row>
    <row r="4549" spans="2:29" s="14" customFormat="1" x14ac:dyDescent="0.25">
      <c r="B4549"/>
      <c r="C4549"/>
      <c r="D4549"/>
      <c r="E4549"/>
      <c r="F4549"/>
      <c r="G4549"/>
      <c r="H4549"/>
      <c r="I4549"/>
      <c r="J4549"/>
      <c r="K4549" s="91"/>
      <c r="L4549" s="91"/>
      <c r="M4549" s="91"/>
      <c r="R4549"/>
      <c r="S4549"/>
      <c r="T4549"/>
      <c r="U4549"/>
      <c r="V4549"/>
      <c r="W4549"/>
      <c r="X4549"/>
      <c r="Y4549"/>
      <c r="Z4549"/>
      <c r="AA4549"/>
      <c r="AB4549"/>
      <c r="AC4549"/>
    </row>
    <row r="4550" spans="2:29" s="14" customFormat="1" x14ac:dyDescent="0.25">
      <c r="B4550"/>
      <c r="C4550"/>
      <c r="D4550"/>
      <c r="E4550"/>
      <c r="F4550"/>
      <c r="G4550"/>
      <c r="H4550"/>
      <c r="I4550"/>
      <c r="J4550"/>
      <c r="K4550" s="91"/>
      <c r="L4550" s="91"/>
      <c r="M4550" s="91"/>
      <c r="R4550"/>
      <c r="S4550"/>
      <c r="T4550"/>
      <c r="U4550"/>
      <c r="V4550"/>
      <c r="W4550"/>
      <c r="X4550"/>
      <c r="Y4550"/>
      <c r="Z4550"/>
      <c r="AA4550"/>
      <c r="AB4550"/>
      <c r="AC4550"/>
    </row>
    <row r="4551" spans="2:29" s="14" customFormat="1" x14ac:dyDescent="0.25">
      <c r="B4551"/>
      <c r="C4551"/>
      <c r="D4551"/>
      <c r="E4551"/>
      <c r="F4551"/>
      <c r="G4551"/>
      <c r="H4551"/>
      <c r="I4551"/>
      <c r="J4551"/>
      <c r="K4551" s="91"/>
      <c r="L4551" s="91"/>
      <c r="M4551" s="91"/>
      <c r="R4551"/>
      <c r="S4551"/>
      <c r="T4551"/>
      <c r="U4551"/>
      <c r="V4551"/>
      <c r="W4551"/>
      <c r="X4551"/>
      <c r="Y4551"/>
      <c r="Z4551"/>
      <c r="AA4551"/>
      <c r="AB4551"/>
      <c r="AC4551"/>
    </row>
    <row r="4552" spans="2:29" s="14" customFormat="1" x14ac:dyDescent="0.25">
      <c r="B4552"/>
      <c r="C4552"/>
      <c r="D4552"/>
      <c r="E4552"/>
      <c r="F4552"/>
      <c r="G4552"/>
      <c r="H4552"/>
      <c r="I4552"/>
      <c r="J4552"/>
      <c r="K4552" s="91"/>
      <c r="L4552" s="91"/>
      <c r="M4552" s="91"/>
      <c r="R4552"/>
      <c r="S4552"/>
      <c r="T4552"/>
      <c r="U4552"/>
      <c r="V4552"/>
      <c r="W4552"/>
      <c r="X4552"/>
      <c r="Y4552"/>
      <c r="Z4552"/>
      <c r="AA4552"/>
      <c r="AB4552"/>
      <c r="AC4552"/>
    </row>
    <row r="4553" spans="2:29" s="14" customFormat="1" x14ac:dyDescent="0.25">
      <c r="B4553"/>
      <c r="C4553"/>
      <c r="D4553"/>
      <c r="E4553"/>
      <c r="F4553"/>
      <c r="G4553"/>
      <c r="H4553"/>
      <c r="I4553"/>
      <c r="J4553"/>
      <c r="K4553" s="91"/>
      <c r="L4553" s="91"/>
      <c r="M4553" s="91"/>
      <c r="R4553"/>
      <c r="S4553"/>
      <c r="T4553"/>
      <c r="U4553"/>
      <c r="V4553"/>
      <c r="W4553"/>
      <c r="X4553"/>
      <c r="Y4553"/>
      <c r="Z4553"/>
      <c r="AA4553"/>
      <c r="AB4553"/>
      <c r="AC4553"/>
    </row>
    <row r="4554" spans="2:29" s="14" customFormat="1" x14ac:dyDescent="0.25">
      <c r="B4554"/>
      <c r="C4554"/>
      <c r="D4554"/>
      <c r="E4554"/>
      <c r="F4554"/>
      <c r="G4554"/>
      <c r="H4554"/>
      <c r="I4554"/>
      <c r="J4554"/>
      <c r="K4554" s="91"/>
      <c r="L4554" s="91"/>
      <c r="M4554" s="91"/>
      <c r="R4554"/>
      <c r="S4554"/>
      <c r="T4554"/>
      <c r="U4554"/>
      <c r="V4554"/>
      <c r="W4554"/>
      <c r="X4554"/>
      <c r="Y4554"/>
      <c r="Z4554"/>
      <c r="AA4554"/>
      <c r="AB4554"/>
      <c r="AC4554"/>
    </row>
    <row r="4555" spans="2:29" s="14" customFormat="1" x14ac:dyDescent="0.25">
      <c r="B4555"/>
      <c r="C4555"/>
      <c r="D4555"/>
      <c r="E4555"/>
      <c r="F4555"/>
      <c r="G4555"/>
      <c r="H4555"/>
      <c r="I4555"/>
      <c r="J4555"/>
      <c r="K4555" s="91"/>
      <c r="L4555" s="91"/>
      <c r="M4555" s="91"/>
      <c r="R4555"/>
      <c r="S4555"/>
      <c r="T4555"/>
      <c r="U4555"/>
      <c r="V4555"/>
      <c r="W4555"/>
      <c r="X4555"/>
      <c r="Y4555"/>
      <c r="Z4555"/>
      <c r="AA4555"/>
      <c r="AB4555"/>
      <c r="AC4555"/>
    </row>
    <row r="4556" spans="2:29" s="14" customFormat="1" x14ac:dyDescent="0.25">
      <c r="B4556"/>
      <c r="C4556"/>
      <c r="D4556"/>
      <c r="E4556"/>
      <c r="F4556"/>
      <c r="G4556"/>
      <c r="H4556"/>
      <c r="I4556"/>
      <c r="J4556"/>
      <c r="K4556" s="91"/>
      <c r="L4556" s="91"/>
      <c r="M4556" s="91"/>
      <c r="R4556"/>
      <c r="S4556"/>
      <c r="T4556"/>
      <c r="U4556"/>
      <c r="V4556"/>
      <c r="W4556"/>
      <c r="X4556"/>
      <c r="Y4556"/>
      <c r="Z4556"/>
      <c r="AA4556"/>
      <c r="AB4556"/>
      <c r="AC4556"/>
    </row>
    <row r="4557" spans="2:29" s="14" customFormat="1" x14ac:dyDescent="0.25">
      <c r="B4557"/>
      <c r="C4557"/>
      <c r="D4557"/>
      <c r="E4557"/>
      <c r="F4557"/>
      <c r="G4557"/>
      <c r="H4557"/>
      <c r="I4557"/>
      <c r="J4557"/>
      <c r="K4557" s="91"/>
      <c r="L4557" s="91"/>
      <c r="M4557" s="91"/>
      <c r="R4557"/>
      <c r="S4557"/>
      <c r="T4557"/>
      <c r="U4557"/>
      <c r="V4557"/>
      <c r="W4557"/>
      <c r="X4557"/>
      <c r="Y4557"/>
      <c r="Z4557"/>
      <c r="AA4557"/>
      <c r="AB4557"/>
      <c r="AC4557"/>
    </row>
    <row r="4558" spans="2:29" s="14" customFormat="1" x14ac:dyDescent="0.25">
      <c r="B4558"/>
      <c r="C4558"/>
      <c r="D4558"/>
      <c r="E4558"/>
      <c r="F4558"/>
      <c r="G4558"/>
      <c r="H4558"/>
      <c r="I4558"/>
      <c r="J4558"/>
      <c r="K4558" s="91"/>
      <c r="L4558" s="91"/>
      <c r="M4558" s="91"/>
      <c r="R4558"/>
      <c r="S4558"/>
      <c r="T4558"/>
      <c r="U4558"/>
      <c r="V4558"/>
      <c r="W4558"/>
      <c r="X4558"/>
      <c r="Y4558"/>
      <c r="Z4558"/>
      <c r="AA4558"/>
      <c r="AB4558"/>
      <c r="AC4558"/>
    </row>
    <row r="4559" spans="2:29" s="14" customFormat="1" x14ac:dyDescent="0.25">
      <c r="B4559"/>
      <c r="C4559"/>
      <c r="D4559"/>
      <c r="E4559"/>
      <c r="F4559"/>
      <c r="G4559"/>
      <c r="H4559"/>
      <c r="I4559"/>
      <c r="J4559"/>
      <c r="K4559" s="91"/>
      <c r="L4559" s="91"/>
      <c r="M4559" s="91"/>
      <c r="R4559"/>
      <c r="S4559"/>
      <c r="T4559"/>
      <c r="U4559"/>
      <c r="V4559"/>
      <c r="W4559"/>
      <c r="X4559"/>
      <c r="Y4559"/>
      <c r="Z4559"/>
      <c r="AA4559"/>
      <c r="AB4559"/>
      <c r="AC4559"/>
    </row>
    <row r="4560" spans="2:29" s="14" customFormat="1" x14ac:dyDescent="0.25">
      <c r="B4560"/>
      <c r="C4560"/>
      <c r="D4560"/>
      <c r="E4560"/>
      <c r="F4560"/>
      <c r="G4560"/>
      <c r="H4560"/>
      <c r="I4560"/>
      <c r="J4560"/>
      <c r="K4560" s="91"/>
      <c r="L4560" s="91"/>
      <c r="M4560" s="91"/>
      <c r="R4560"/>
      <c r="S4560"/>
      <c r="T4560"/>
      <c r="U4560"/>
      <c r="V4560"/>
      <c r="W4560"/>
      <c r="X4560"/>
      <c r="Y4560"/>
      <c r="Z4560"/>
      <c r="AA4560"/>
      <c r="AB4560"/>
      <c r="AC4560"/>
    </row>
    <row r="4561" spans="2:29" s="14" customFormat="1" x14ac:dyDescent="0.25">
      <c r="B4561"/>
      <c r="C4561"/>
      <c r="D4561"/>
      <c r="E4561"/>
      <c r="F4561"/>
      <c r="G4561"/>
      <c r="H4561"/>
      <c r="I4561"/>
      <c r="J4561"/>
      <c r="K4561" s="91"/>
      <c r="L4561" s="91"/>
      <c r="M4561" s="91"/>
      <c r="R4561"/>
      <c r="S4561"/>
      <c r="T4561"/>
      <c r="U4561"/>
      <c r="V4561"/>
      <c r="W4561"/>
      <c r="X4561"/>
      <c r="Y4561"/>
      <c r="Z4561"/>
      <c r="AA4561"/>
      <c r="AB4561"/>
      <c r="AC4561"/>
    </row>
    <row r="4562" spans="2:29" s="14" customFormat="1" x14ac:dyDescent="0.25">
      <c r="B4562"/>
      <c r="C4562"/>
      <c r="D4562"/>
      <c r="E4562"/>
      <c r="F4562"/>
      <c r="G4562"/>
      <c r="H4562"/>
      <c r="I4562"/>
      <c r="J4562"/>
      <c r="K4562" s="91"/>
      <c r="L4562" s="91"/>
      <c r="M4562" s="91"/>
      <c r="R4562"/>
      <c r="S4562"/>
      <c r="T4562"/>
      <c r="U4562"/>
      <c r="V4562"/>
      <c r="W4562"/>
      <c r="X4562"/>
      <c r="Y4562"/>
      <c r="Z4562"/>
      <c r="AA4562"/>
      <c r="AB4562"/>
      <c r="AC4562"/>
    </row>
    <row r="4563" spans="2:29" s="14" customFormat="1" x14ac:dyDescent="0.25">
      <c r="B4563"/>
      <c r="C4563"/>
      <c r="D4563"/>
      <c r="E4563"/>
      <c r="F4563"/>
      <c r="G4563"/>
      <c r="H4563"/>
      <c r="I4563"/>
      <c r="J4563"/>
      <c r="K4563" s="91"/>
      <c r="L4563" s="91"/>
      <c r="M4563" s="91"/>
      <c r="R4563"/>
      <c r="S4563"/>
      <c r="T4563"/>
      <c r="U4563"/>
      <c r="V4563"/>
      <c r="W4563"/>
      <c r="X4563"/>
      <c r="Y4563"/>
      <c r="Z4563"/>
      <c r="AA4563"/>
      <c r="AB4563"/>
      <c r="AC4563"/>
    </row>
    <row r="4564" spans="2:29" s="14" customFormat="1" x14ac:dyDescent="0.25">
      <c r="B4564"/>
      <c r="C4564"/>
      <c r="D4564"/>
      <c r="E4564"/>
      <c r="F4564"/>
      <c r="G4564"/>
      <c r="H4564"/>
      <c r="I4564"/>
      <c r="J4564"/>
      <c r="K4564" s="91"/>
      <c r="L4564" s="91"/>
      <c r="M4564" s="91"/>
      <c r="R4564"/>
      <c r="S4564"/>
      <c r="T4564"/>
      <c r="U4564"/>
      <c r="V4564"/>
      <c r="W4564"/>
      <c r="X4564"/>
      <c r="Y4564"/>
      <c r="Z4564"/>
      <c r="AA4564"/>
      <c r="AB4564"/>
      <c r="AC4564"/>
    </row>
    <row r="4565" spans="2:29" s="14" customFormat="1" x14ac:dyDescent="0.25">
      <c r="B4565"/>
      <c r="C4565"/>
      <c r="D4565"/>
      <c r="E4565"/>
      <c r="F4565"/>
      <c r="G4565"/>
      <c r="H4565"/>
      <c r="I4565"/>
      <c r="J4565"/>
      <c r="K4565" s="91"/>
      <c r="L4565" s="91"/>
      <c r="M4565" s="91"/>
      <c r="R4565"/>
      <c r="S4565"/>
      <c r="T4565"/>
      <c r="U4565"/>
      <c r="V4565"/>
      <c r="W4565"/>
      <c r="X4565"/>
      <c r="Y4565"/>
      <c r="Z4565"/>
      <c r="AA4565"/>
      <c r="AB4565"/>
      <c r="AC4565"/>
    </row>
    <row r="4566" spans="2:29" s="14" customFormat="1" x14ac:dyDescent="0.25">
      <c r="B4566"/>
      <c r="C4566"/>
      <c r="D4566"/>
      <c r="E4566"/>
      <c r="F4566"/>
      <c r="G4566"/>
      <c r="H4566"/>
      <c r="I4566"/>
      <c r="J4566"/>
      <c r="K4566" s="91"/>
      <c r="L4566" s="91"/>
      <c r="M4566" s="91"/>
      <c r="R4566"/>
      <c r="S4566"/>
      <c r="T4566"/>
      <c r="U4566"/>
      <c r="V4566"/>
      <c r="W4566"/>
      <c r="X4566"/>
      <c r="Y4566"/>
      <c r="Z4566"/>
      <c r="AA4566"/>
      <c r="AB4566"/>
      <c r="AC4566"/>
    </row>
    <row r="4567" spans="2:29" s="14" customFormat="1" x14ac:dyDescent="0.25">
      <c r="B4567"/>
      <c r="C4567"/>
      <c r="D4567"/>
      <c r="E4567"/>
      <c r="F4567"/>
      <c r="G4567"/>
      <c r="H4567"/>
      <c r="I4567"/>
      <c r="J4567"/>
      <c r="K4567" s="91"/>
      <c r="L4567" s="91"/>
      <c r="M4567" s="91"/>
      <c r="R4567"/>
      <c r="S4567"/>
      <c r="T4567"/>
      <c r="U4567"/>
      <c r="V4567"/>
      <c r="W4567"/>
      <c r="X4567"/>
      <c r="Y4567"/>
      <c r="Z4567"/>
      <c r="AA4567"/>
      <c r="AB4567"/>
      <c r="AC4567"/>
    </row>
    <row r="4568" spans="2:29" s="14" customFormat="1" x14ac:dyDescent="0.25">
      <c r="B4568"/>
      <c r="C4568"/>
      <c r="D4568"/>
      <c r="E4568"/>
      <c r="F4568"/>
      <c r="G4568"/>
      <c r="H4568"/>
      <c r="I4568"/>
      <c r="J4568"/>
      <c r="K4568" s="91"/>
      <c r="L4568" s="91"/>
      <c r="M4568" s="91"/>
      <c r="R4568"/>
      <c r="S4568"/>
      <c r="T4568"/>
      <c r="U4568"/>
      <c r="V4568"/>
      <c r="W4568"/>
      <c r="X4568"/>
      <c r="Y4568"/>
      <c r="Z4568"/>
      <c r="AA4568"/>
      <c r="AB4568"/>
      <c r="AC4568"/>
    </row>
    <row r="4569" spans="2:29" s="14" customFormat="1" x14ac:dyDescent="0.25">
      <c r="B4569"/>
      <c r="C4569"/>
      <c r="D4569"/>
      <c r="E4569"/>
      <c r="F4569"/>
      <c r="G4569"/>
      <c r="H4569"/>
      <c r="I4569"/>
      <c r="J4569"/>
      <c r="K4569" s="91"/>
      <c r="L4569" s="91"/>
      <c r="M4569" s="91"/>
      <c r="R4569"/>
      <c r="S4569"/>
      <c r="T4569"/>
      <c r="U4569"/>
      <c r="V4569"/>
      <c r="W4569"/>
      <c r="X4569"/>
      <c r="Y4569"/>
      <c r="Z4569"/>
      <c r="AA4569"/>
      <c r="AB4569"/>
      <c r="AC4569"/>
    </row>
    <row r="4570" spans="2:29" s="14" customFormat="1" x14ac:dyDescent="0.25">
      <c r="B4570"/>
      <c r="C4570"/>
      <c r="D4570"/>
      <c r="E4570"/>
      <c r="F4570"/>
      <c r="G4570"/>
      <c r="H4570"/>
      <c r="I4570"/>
      <c r="J4570"/>
      <c r="K4570" s="91"/>
      <c r="L4570" s="91"/>
      <c r="M4570" s="91"/>
      <c r="R4570"/>
      <c r="S4570"/>
      <c r="T4570"/>
      <c r="U4570"/>
      <c r="V4570"/>
      <c r="W4570"/>
      <c r="X4570"/>
      <c r="Y4570"/>
      <c r="Z4570"/>
      <c r="AA4570"/>
      <c r="AB4570"/>
      <c r="AC4570"/>
    </row>
    <row r="4571" spans="2:29" s="14" customFormat="1" x14ac:dyDescent="0.25">
      <c r="B4571"/>
      <c r="C4571"/>
      <c r="D4571"/>
      <c r="E4571"/>
      <c r="F4571"/>
      <c r="G4571"/>
      <c r="H4571"/>
      <c r="I4571"/>
      <c r="J4571"/>
      <c r="K4571" s="91"/>
      <c r="L4571" s="91"/>
      <c r="M4571" s="91"/>
      <c r="R4571"/>
      <c r="S4571"/>
      <c r="T4571"/>
      <c r="U4571"/>
      <c r="V4571"/>
      <c r="W4571"/>
      <c r="X4571"/>
      <c r="Y4571"/>
      <c r="Z4571"/>
      <c r="AA4571"/>
      <c r="AB4571"/>
      <c r="AC4571"/>
    </row>
    <row r="4572" spans="2:29" s="14" customFormat="1" x14ac:dyDescent="0.25">
      <c r="B4572"/>
      <c r="C4572"/>
      <c r="D4572"/>
      <c r="E4572"/>
      <c r="F4572"/>
      <c r="G4572"/>
      <c r="H4572"/>
      <c r="I4572"/>
      <c r="J4572"/>
      <c r="K4572" s="91"/>
      <c r="L4572" s="91"/>
      <c r="M4572" s="91"/>
      <c r="R4572"/>
      <c r="S4572"/>
      <c r="T4572"/>
      <c r="U4572"/>
      <c r="V4572"/>
      <c r="W4572"/>
      <c r="X4572"/>
      <c r="Y4572"/>
      <c r="Z4572"/>
      <c r="AA4572"/>
      <c r="AB4572"/>
      <c r="AC4572"/>
    </row>
    <row r="4573" spans="2:29" s="14" customFormat="1" x14ac:dyDescent="0.25">
      <c r="B4573"/>
      <c r="C4573"/>
      <c r="D4573"/>
      <c r="E4573"/>
      <c r="F4573"/>
      <c r="G4573"/>
      <c r="H4573"/>
      <c r="I4573"/>
      <c r="J4573"/>
      <c r="K4573" s="91"/>
      <c r="L4573" s="91"/>
      <c r="M4573" s="91"/>
      <c r="R4573"/>
      <c r="S4573"/>
      <c r="T4573"/>
      <c r="U4573"/>
      <c r="V4573"/>
      <c r="W4573"/>
      <c r="X4573"/>
      <c r="Y4573"/>
      <c r="Z4573"/>
      <c r="AA4573"/>
      <c r="AB4573"/>
      <c r="AC4573"/>
    </row>
    <row r="4574" spans="2:29" s="14" customFormat="1" x14ac:dyDescent="0.25">
      <c r="B4574"/>
      <c r="C4574"/>
      <c r="D4574"/>
      <c r="E4574"/>
      <c r="F4574"/>
      <c r="G4574"/>
      <c r="H4574"/>
      <c r="I4574"/>
      <c r="J4574"/>
      <c r="K4574" s="91"/>
      <c r="L4574" s="91"/>
      <c r="M4574" s="91"/>
      <c r="R4574"/>
      <c r="S4574"/>
      <c r="T4574"/>
      <c r="U4574"/>
      <c r="V4574"/>
      <c r="W4574"/>
      <c r="X4574"/>
      <c r="Y4574"/>
      <c r="Z4574"/>
      <c r="AA4574"/>
      <c r="AB4574"/>
      <c r="AC4574"/>
    </row>
    <row r="4575" spans="2:29" s="14" customFormat="1" x14ac:dyDescent="0.25">
      <c r="B4575"/>
      <c r="C4575"/>
      <c r="D4575"/>
      <c r="E4575"/>
      <c r="F4575"/>
      <c r="G4575"/>
      <c r="H4575"/>
      <c r="I4575"/>
      <c r="J4575"/>
      <c r="K4575" s="91"/>
      <c r="L4575" s="91"/>
      <c r="M4575" s="91"/>
      <c r="R4575"/>
      <c r="S4575"/>
      <c r="T4575"/>
      <c r="U4575"/>
      <c r="V4575"/>
      <c r="W4575"/>
      <c r="X4575"/>
      <c r="Y4575"/>
      <c r="Z4575"/>
      <c r="AA4575"/>
      <c r="AB4575"/>
      <c r="AC4575"/>
    </row>
    <row r="4576" spans="2:29" s="14" customFormat="1" x14ac:dyDescent="0.25">
      <c r="B4576"/>
      <c r="C4576"/>
      <c r="D4576"/>
      <c r="E4576"/>
      <c r="F4576"/>
      <c r="G4576"/>
      <c r="H4576"/>
      <c r="I4576"/>
      <c r="J4576"/>
      <c r="K4576" s="91"/>
      <c r="L4576" s="91"/>
      <c r="M4576" s="91"/>
      <c r="R4576"/>
      <c r="S4576"/>
      <c r="T4576"/>
      <c r="U4576"/>
      <c r="V4576"/>
      <c r="W4576"/>
      <c r="X4576"/>
      <c r="Y4576"/>
      <c r="Z4576"/>
      <c r="AA4576"/>
      <c r="AB4576"/>
      <c r="AC4576"/>
    </row>
    <row r="4577" spans="2:29" s="14" customFormat="1" x14ac:dyDescent="0.25">
      <c r="B4577"/>
      <c r="C4577"/>
      <c r="D4577"/>
      <c r="E4577"/>
      <c r="F4577"/>
      <c r="G4577"/>
      <c r="H4577"/>
      <c r="I4577"/>
      <c r="J4577"/>
      <c r="K4577" s="91"/>
      <c r="L4577" s="91"/>
      <c r="M4577" s="91"/>
      <c r="R4577"/>
      <c r="S4577"/>
      <c r="T4577"/>
      <c r="U4577"/>
      <c r="V4577"/>
      <c r="W4577"/>
      <c r="X4577"/>
      <c r="Y4577"/>
      <c r="Z4577"/>
      <c r="AA4577"/>
      <c r="AB4577"/>
      <c r="AC4577"/>
    </row>
    <row r="4578" spans="2:29" s="14" customFormat="1" x14ac:dyDescent="0.25">
      <c r="B4578"/>
      <c r="C4578"/>
      <c r="D4578"/>
      <c r="E4578"/>
      <c r="F4578"/>
      <c r="G4578"/>
      <c r="H4578"/>
      <c r="I4578"/>
      <c r="J4578"/>
      <c r="K4578" s="91"/>
      <c r="L4578" s="91"/>
      <c r="M4578" s="91"/>
      <c r="R4578"/>
      <c r="S4578"/>
      <c r="T4578"/>
      <c r="U4578"/>
      <c r="V4578"/>
      <c r="W4578"/>
      <c r="X4578"/>
      <c r="Y4578"/>
      <c r="Z4578"/>
      <c r="AA4578"/>
      <c r="AB4578"/>
      <c r="AC4578"/>
    </row>
    <row r="4579" spans="2:29" s="14" customFormat="1" x14ac:dyDescent="0.25">
      <c r="B4579"/>
      <c r="C4579"/>
      <c r="D4579"/>
      <c r="E4579"/>
      <c r="F4579"/>
      <c r="G4579"/>
      <c r="H4579"/>
      <c r="I4579"/>
      <c r="J4579"/>
      <c r="K4579" s="91"/>
      <c r="L4579" s="91"/>
      <c r="M4579" s="91"/>
      <c r="R4579"/>
      <c r="S4579"/>
      <c r="T4579"/>
      <c r="U4579"/>
      <c r="V4579"/>
      <c r="W4579"/>
      <c r="X4579"/>
      <c r="Y4579"/>
      <c r="Z4579"/>
      <c r="AA4579"/>
      <c r="AB4579"/>
      <c r="AC4579"/>
    </row>
    <row r="4580" spans="2:29" s="14" customFormat="1" x14ac:dyDescent="0.25">
      <c r="B4580"/>
      <c r="C4580"/>
      <c r="D4580"/>
      <c r="E4580"/>
      <c r="F4580"/>
      <c r="G4580"/>
      <c r="H4580"/>
      <c r="I4580"/>
      <c r="J4580"/>
      <c r="K4580" s="91"/>
      <c r="L4580" s="91"/>
      <c r="M4580" s="91"/>
      <c r="R4580"/>
      <c r="S4580"/>
      <c r="T4580"/>
      <c r="U4580"/>
      <c r="V4580"/>
      <c r="W4580"/>
      <c r="X4580"/>
      <c r="Y4580"/>
      <c r="Z4580"/>
      <c r="AA4580"/>
      <c r="AB4580"/>
      <c r="AC4580"/>
    </row>
    <row r="4581" spans="2:29" s="14" customFormat="1" x14ac:dyDescent="0.25">
      <c r="B4581"/>
      <c r="C4581"/>
      <c r="D4581"/>
      <c r="E4581"/>
      <c r="F4581"/>
      <c r="G4581"/>
      <c r="H4581"/>
      <c r="I4581"/>
      <c r="J4581"/>
      <c r="K4581" s="91"/>
      <c r="L4581" s="91"/>
      <c r="M4581" s="91"/>
      <c r="R4581"/>
      <c r="S4581"/>
      <c r="T4581"/>
      <c r="U4581"/>
      <c r="V4581"/>
      <c r="W4581"/>
      <c r="X4581"/>
      <c r="Y4581"/>
      <c r="Z4581"/>
      <c r="AA4581"/>
      <c r="AB4581"/>
      <c r="AC4581"/>
    </row>
    <row r="4582" spans="2:29" s="14" customFormat="1" x14ac:dyDescent="0.25">
      <c r="B4582"/>
      <c r="C4582"/>
      <c r="D4582"/>
      <c r="E4582"/>
      <c r="F4582"/>
      <c r="G4582"/>
      <c r="H4582"/>
      <c r="I4582"/>
      <c r="J4582"/>
      <c r="K4582" s="91"/>
      <c r="L4582" s="91"/>
      <c r="M4582" s="91"/>
      <c r="R4582"/>
      <c r="S4582"/>
      <c r="T4582"/>
      <c r="U4582"/>
      <c r="V4582"/>
      <c r="W4582"/>
      <c r="X4582"/>
      <c r="Y4582"/>
      <c r="Z4582"/>
      <c r="AA4582"/>
      <c r="AB4582"/>
      <c r="AC4582"/>
    </row>
    <row r="4583" spans="2:29" s="14" customFormat="1" x14ac:dyDescent="0.25">
      <c r="B4583"/>
      <c r="C4583"/>
      <c r="D4583"/>
      <c r="E4583"/>
      <c r="F4583"/>
      <c r="G4583"/>
      <c r="H4583"/>
      <c r="I4583"/>
      <c r="J4583"/>
      <c r="K4583" s="91"/>
      <c r="L4583" s="91"/>
      <c r="M4583" s="91"/>
      <c r="R4583"/>
      <c r="S4583"/>
      <c r="T4583"/>
      <c r="U4583"/>
      <c r="V4583"/>
      <c r="W4583"/>
      <c r="X4583"/>
      <c r="Y4583"/>
      <c r="Z4583"/>
      <c r="AA4583"/>
      <c r="AB4583"/>
      <c r="AC4583"/>
    </row>
    <row r="4584" spans="2:29" s="14" customFormat="1" x14ac:dyDescent="0.25">
      <c r="B4584"/>
      <c r="C4584"/>
      <c r="D4584"/>
      <c r="E4584"/>
      <c r="F4584"/>
      <c r="G4584"/>
      <c r="H4584"/>
      <c r="I4584"/>
      <c r="J4584"/>
      <c r="K4584" s="91"/>
      <c r="L4584" s="91"/>
      <c r="M4584" s="91"/>
      <c r="R4584"/>
      <c r="S4584"/>
      <c r="T4584"/>
      <c r="U4584"/>
      <c r="V4584"/>
      <c r="W4584"/>
      <c r="X4584"/>
      <c r="Y4584"/>
      <c r="Z4584"/>
      <c r="AA4584"/>
      <c r="AB4584"/>
      <c r="AC4584"/>
    </row>
    <row r="4585" spans="2:29" s="14" customFormat="1" x14ac:dyDescent="0.25">
      <c r="B4585"/>
      <c r="C4585"/>
      <c r="D4585"/>
      <c r="E4585"/>
      <c r="F4585"/>
      <c r="G4585"/>
      <c r="H4585"/>
      <c r="I4585"/>
      <c r="J4585"/>
      <c r="K4585" s="91"/>
      <c r="L4585" s="91"/>
      <c r="M4585" s="91"/>
      <c r="R4585"/>
      <c r="S4585"/>
      <c r="T4585"/>
      <c r="U4585"/>
      <c r="V4585"/>
      <c r="W4585"/>
      <c r="X4585"/>
      <c r="Y4585"/>
      <c r="Z4585"/>
      <c r="AA4585"/>
      <c r="AB4585"/>
      <c r="AC4585"/>
    </row>
    <row r="4586" spans="2:29" s="14" customFormat="1" x14ac:dyDescent="0.25">
      <c r="B4586"/>
      <c r="C4586"/>
      <c r="D4586"/>
      <c r="E4586"/>
      <c r="F4586"/>
      <c r="G4586"/>
      <c r="H4586"/>
      <c r="I4586"/>
      <c r="J4586"/>
      <c r="K4586" s="91"/>
      <c r="L4586" s="91"/>
      <c r="M4586" s="91"/>
      <c r="R4586"/>
      <c r="S4586"/>
      <c r="T4586"/>
      <c r="U4586"/>
      <c r="V4586"/>
      <c r="W4586"/>
      <c r="X4586"/>
      <c r="Y4586"/>
      <c r="Z4586"/>
      <c r="AA4586"/>
      <c r="AB4586"/>
      <c r="AC4586"/>
    </row>
    <row r="4587" spans="2:29" s="14" customFormat="1" x14ac:dyDescent="0.25">
      <c r="B4587"/>
      <c r="C4587"/>
      <c r="D4587"/>
      <c r="E4587"/>
      <c r="F4587"/>
      <c r="G4587"/>
      <c r="H4587"/>
      <c r="I4587"/>
      <c r="J4587"/>
      <c r="K4587" s="91"/>
      <c r="L4587" s="91"/>
      <c r="M4587" s="91"/>
      <c r="R4587"/>
      <c r="S4587"/>
      <c r="T4587"/>
      <c r="U4587"/>
      <c r="V4587"/>
      <c r="W4587"/>
      <c r="X4587"/>
      <c r="Y4587"/>
      <c r="Z4587"/>
      <c r="AA4587"/>
      <c r="AB4587"/>
      <c r="AC4587"/>
    </row>
    <row r="4588" spans="2:29" s="14" customFormat="1" x14ac:dyDescent="0.25">
      <c r="B4588"/>
      <c r="C4588"/>
      <c r="D4588"/>
      <c r="E4588"/>
      <c r="F4588"/>
      <c r="G4588"/>
      <c r="H4588"/>
      <c r="I4588"/>
      <c r="J4588"/>
      <c r="K4588" s="91"/>
      <c r="L4588" s="91"/>
      <c r="M4588" s="91"/>
      <c r="R4588"/>
      <c r="S4588"/>
      <c r="T4588"/>
      <c r="U4588"/>
      <c r="V4588"/>
      <c r="W4588"/>
      <c r="X4588"/>
      <c r="Y4588"/>
      <c r="Z4588"/>
      <c r="AA4588"/>
      <c r="AB4588"/>
      <c r="AC4588"/>
    </row>
    <row r="4589" spans="2:29" s="14" customFormat="1" x14ac:dyDescent="0.25">
      <c r="B4589"/>
      <c r="C4589"/>
      <c r="D4589"/>
      <c r="E4589"/>
      <c r="F4589"/>
      <c r="G4589"/>
      <c r="H4589"/>
      <c r="I4589"/>
      <c r="J4589"/>
      <c r="K4589" s="91"/>
      <c r="L4589" s="91"/>
      <c r="M4589" s="91"/>
      <c r="R4589"/>
      <c r="S4589"/>
      <c r="T4589"/>
      <c r="U4589"/>
      <c r="V4589"/>
      <c r="W4589"/>
      <c r="X4589"/>
      <c r="Y4589"/>
      <c r="Z4589"/>
      <c r="AA4589"/>
      <c r="AB4589"/>
      <c r="AC4589"/>
    </row>
    <row r="4590" spans="2:29" s="14" customFormat="1" x14ac:dyDescent="0.25">
      <c r="B4590"/>
      <c r="C4590"/>
      <c r="D4590"/>
      <c r="E4590"/>
      <c r="F4590"/>
      <c r="G4590"/>
      <c r="H4590"/>
      <c r="I4590"/>
      <c r="J4590"/>
      <c r="K4590" s="91"/>
      <c r="L4590" s="91"/>
      <c r="M4590" s="91"/>
      <c r="R4590"/>
      <c r="S4590"/>
      <c r="T4590"/>
      <c r="U4590"/>
      <c r="V4590"/>
      <c r="W4590"/>
      <c r="X4590"/>
      <c r="Y4590"/>
      <c r="Z4590"/>
      <c r="AA4590"/>
      <c r="AB4590"/>
      <c r="AC4590"/>
    </row>
    <row r="4591" spans="2:29" s="14" customFormat="1" x14ac:dyDescent="0.25">
      <c r="B4591"/>
      <c r="C4591"/>
      <c r="D4591"/>
      <c r="E4591"/>
      <c r="F4591"/>
      <c r="G4591"/>
      <c r="H4591"/>
      <c r="I4591"/>
      <c r="J4591"/>
      <c r="K4591" s="91"/>
      <c r="L4591" s="91"/>
      <c r="M4591" s="91"/>
      <c r="R4591"/>
      <c r="S4591"/>
      <c r="T4591"/>
      <c r="U4591"/>
      <c r="V4591"/>
      <c r="W4591"/>
      <c r="X4591"/>
      <c r="Y4591"/>
      <c r="Z4591"/>
      <c r="AA4591"/>
      <c r="AB4591"/>
      <c r="AC4591"/>
    </row>
    <row r="4592" spans="2:29" s="14" customFormat="1" x14ac:dyDescent="0.25">
      <c r="B4592"/>
      <c r="C4592"/>
      <c r="D4592"/>
      <c r="E4592"/>
      <c r="F4592"/>
      <c r="G4592"/>
      <c r="H4592"/>
      <c r="I4592"/>
      <c r="J4592"/>
      <c r="K4592" s="91"/>
      <c r="L4592" s="91"/>
      <c r="M4592" s="91"/>
      <c r="R4592"/>
      <c r="S4592"/>
      <c r="T4592"/>
      <c r="U4592"/>
      <c r="V4592"/>
      <c r="W4592"/>
      <c r="X4592"/>
      <c r="Y4592"/>
      <c r="Z4592"/>
      <c r="AA4592"/>
      <c r="AB4592"/>
      <c r="AC4592"/>
    </row>
    <row r="4593" spans="2:29" s="14" customFormat="1" x14ac:dyDescent="0.25">
      <c r="B4593"/>
      <c r="C4593"/>
      <c r="D4593"/>
      <c r="E4593"/>
      <c r="F4593"/>
      <c r="G4593"/>
      <c r="H4593"/>
      <c r="I4593"/>
      <c r="J4593"/>
      <c r="K4593" s="91"/>
      <c r="L4593" s="91"/>
      <c r="M4593" s="91"/>
      <c r="R4593"/>
      <c r="S4593"/>
      <c r="T4593"/>
      <c r="U4593"/>
      <c r="V4593"/>
      <c r="W4593"/>
      <c r="X4593"/>
      <c r="Y4593"/>
      <c r="Z4593"/>
      <c r="AA4593"/>
      <c r="AB4593"/>
      <c r="AC4593"/>
    </row>
    <row r="4594" spans="2:29" s="14" customFormat="1" x14ac:dyDescent="0.25">
      <c r="B4594"/>
      <c r="C4594"/>
      <c r="D4594"/>
      <c r="E4594"/>
      <c r="F4594"/>
      <c r="G4594"/>
      <c r="H4594"/>
      <c r="I4594"/>
      <c r="J4594"/>
      <c r="K4594" s="91"/>
      <c r="L4594" s="91"/>
      <c r="M4594" s="91"/>
      <c r="R4594"/>
      <c r="S4594"/>
      <c r="T4594"/>
      <c r="U4594"/>
      <c r="V4594"/>
      <c r="W4594"/>
      <c r="X4594"/>
      <c r="Y4594"/>
      <c r="Z4594"/>
      <c r="AA4594"/>
      <c r="AB4594"/>
      <c r="AC4594"/>
    </row>
    <row r="4595" spans="2:29" s="14" customFormat="1" x14ac:dyDescent="0.25">
      <c r="B4595"/>
      <c r="C4595"/>
      <c r="D4595"/>
      <c r="E4595"/>
      <c r="F4595"/>
      <c r="G4595"/>
      <c r="H4595"/>
      <c r="I4595"/>
      <c r="J4595"/>
      <c r="K4595" s="91"/>
      <c r="L4595" s="91"/>
      <c r="M4595" s="91"/>
      <c r="R4595"/>
      <c r="S4595"/>
      <c r="T4595"/>
      <c r="U4595"/>
      <c r="V4595"/>
      <c r="W4595"/>
      <c r="X4595"/>
      <c r="Y4595"/>
      <c r="Z4595"/>
      <c r="AA4595"/>
      <c r="AB4595"/>
      <c r="AC4595"/>
    </row>
    <row r="4596" spans="2:29" s="14" customFormat="1" x14ac:dyDescent="0.25">
      <c r="B4596"/>
      <c r="C4596"/>
      <c r="D4596"/>
      <c r="E4596"/>
      <c r="F4596"/>
      <c r="G4596"/>
      <c r="H4596"/>
      <c r="I4596"/>
      <c r="J4596"/>
      <c r="K4596" s="91"/>
      <c r="L4596" s="91"/>
      <c r="M4596" s="91"/>
      <c r="R4596"/>
      <c r="S4596"/>
      <c r="T4596"/>
      <c r="U4596"/>
      <c r="V4596"/>
      <c r="W4596"/>
      <c r="X4596"/>
      <c r="Y4596"/>
      <c r="Z4596"/>
      <c r="AA4596"/>
      <c r="AB4596"/>
      <c r="AC4596"/>
    </row>
    <row r="4597" spans="2:29" s="14" customFormat="1" x14ac:dyDescent="0.25">
      <c r="B4597"/>
      <c r="C4597"/>
      <c r="D4597"/>
      <c r="E4597"/>
      <c r="F4597"/>
      <c r="G4597"/>
      <c r="H4597"/>
      <c r="I4597"/>
      <c r="J4597"/>
      <c r="K4597" s="91"/>
      <c r="L4597" s="91"/>
      <c r="M4597" s="91"/>
      <c r="R4597"/>
      <c r="S4597"/>
      <c r="T4597"/>
      <c r="U4597"/>
      <c r="V4597"/>
      <c r="W4597"/>
      <c r="X4597"/>
      <c r="Y4597"/>
      <c r="Z4597"/>
      <c r="AA4597"/>
      <c r="AB4597"/>
      <c r="AC4597"/>
    </row>
    <row r="4598" spans="2:29" s="14" customFormat="1" x14ac:dyDescent="0.25">
      <c r="B4598"/>
      <c r="C4598"/>
      <c r="D4598"/>
      <c r="E4598"/>
      <c r="F4598"/>
      <c r="G4598"/>
      <c r="H4598"/>
      <c r="I4598"/>
      <c r="J4598"/>
      <c r="K4598" s="91"/>
      <c r="L4598" s="91"/>
      <c r="M4598" s="91"/>
      <c r="R4598"/>
      <c r="S4598"/>
      <c r="T4598"/>
      <c r="U4598"/>
      <c r="V4598"/>
      <c r="W4598"/>
      <c r="X4598"/>
      <c r="Y4598"/>
      <c r="Z4598"/>
      <c r="AA4598"/>
      <c r="AB4598"/>
      <c r="AC4598"/>
    </row>
    <row r="4599" spans="2:29" s="14" customFormat="1" x14ac:dyDescent="0.25">
      <c r="B4599"/>
      <c r="C4599"/>
      <c r="D4599"/>
      <c r="E4599"/>
      <c r="F4599"/>
      <c r="G4599"/>
      <c r="H4599"/>
      <c r="I4599"/>
      <c r="J4599"/>
      <c r="K4599" s="91"/>
      <c r="L4599" s="91"/>
      <c r="M4599" s="91"/>
      <c r="R4599"/>
      <c r="S4599"/>
      <c r="T4599"/>
      <c r="U4599"/>
      <c r="V4599"/>
      <c r="W4599"/>
      <c r="X4599"/>
      <c r="Y4599"/>
      <c r="Z4599"/>
      <c r="AA4599"/>
      <c r="AB4599"/>
      <c r="AC4599"/>
    </row>
    <row r="4600" spans="2:29" s="14" customFormat="1" x14ac:dyDescent="0.25">
      <c r="B4600"/>
      <c r="C4600"/>
      <c r="D4600"/>
      <c r="E4600"/>
      <c r="F4600"/>
      <c r="G4600"/>
      <c r="H4600"/>
      <c r="I4600"/>
      <c r="J4600"/>
      <c r="K4600" s="91"/>
      <c r="L4600" s="91"/>
      <c r="M4600" s="91"/>
      <c r="R4600"/>
      <c r="S4600"/>
      <c r="T4600"/>
      <c r="U4600"/>
      <c r="V4600"/>
      <c r="W4600"/>
      <c r="X4600"/>
      <c r="Y4600"/>
      <c r="Z4600"/>
      <c r="AA4600"/>
      <c r="AB4600"/>
      <c r="AC4600"/>
    </row>
    <row r="4601" spans="2:29" s="14" customFormat="1" x14ac:dyDescent="0.25">
      <c r="B4601"/>
      <c r="C4601"/>
      <c r="D4601"/>
      <c r="E4601"/>
      <c r="F4601"/>
      <c r="G4601"/>
      <c r="H4601"/>
      <c r="I4601"/>
      <c r="J4601"/>
      <c r="K4601" s="91"/>
      <c r="L4601" s="91"/>
      <c r="M4601" s="91"/>
      <c r="R4601"/>
      <c r="S4601"/>
      <c r="T4601"/>
      <c r="U4601"/>
      <c r="V4601"/>
      <c r="W4601"/>
      <c r="X4601"/>
      <c r="Y4601"/>
      <c r="Z4601"/>
      <c r="AA4601"/>
      <c r="AB4601"/>
      <c r="AC4601"/>
    </row>
    <row r="4602" spans="2:29" s="14" customFormat="1" x14ac:dyDescent="0.25">
      <c r="B4602"/>
      <c r="C4602"/>
      <c r="D4602"/>
      <c r="E4602"/>
      <c r="F4602"/>
      <c r="G4602"/>
      <c r="H4602"/>
      <c r="I4602"/>
      <c r="J4602"/>
      <c r="K4602" s="91"/>
      <c r="L4602" s="91"/>
      <c r="M4602" s="91"/>
      <c r="R4602"/>
      <c r="S4602"/>
      <c r="T4602"/>
      <c r="U4602"/>
      <c r="V4602"/>
      <c r="W4602"/>
      <c r="X4602"/>
      <c r="Y4602"/>
      <c r="Z4602"/>
      <c r="AA4602"/>
      <c r="AB4602"/>
      <c r="AC4602"/>
    </row>
    <row r="4603" spans="2:29" s="14" customFormat="1" x14ac:dyDescent="0.25">
      <c r="B4603"/>
      <c r="C4603"/>
      <c r="D4603"/>
      <c r="E4603"/>
      <c r="F4603"/>
      <c r="G4603"/>
      <c r="H4603"/>
      <c r="I4603"/>
      <c r="J4603"/>
      <c r="K4603" s="91"/>
      <c r="L4603" s="91"/>
      <c r="M4603" s="91"/>
      <c r="R4603"/>
      <c r="S4603"/>
      <c r="T4603"/>
      <c r="U4603"/>
      <c r="V4603"/>
      <c r="W4603"/>
      <c r="X4603"/>
      <c r="Y4603"/>
      <c r="Z4603"/>
      <c r="AA4603"/>
      <c r="AB4603"/>
      <c r="AC4603"/>
    </row>
    <row r="4604" spans="2:29" s="14" customFormat="1" x14ac:dyDescent="0.25">
      <c r="B4604"/>
      <c r="C4604"/>
      <c r="D4604"/>
      <c r="E4604"/>
      <c r="F4604"/>
      <c r="G4604"/>
      <c r="H4604"/>
      <c r="I4604"/>
      <c r="J4604"/>
      <c r="K4604" s="91"/>
      <c r="L4604" s="91"/>
      <c r="M4604" s="91"/>
      <c r="R4604"/>
      <c r="S4604"/>
      <c r="T4604"/>
      <c r="U4604"/>
      <c r="V4604"/>
      <c r="W4604"/>
      <c r="X4604"/>
      <c r="Y4604"/>
      <c r="Z4604"/>
      <c r="AA4604"/>
      <c r="AB4604"/>
      <c r="AC4604"/>
    </row>
    <row r="4605" spans="2:29" s="14" customFormat="1" x14ac:dyDescent="0.25">
      <c r="B4605"/>
      <c r="C4605"/>
      <c r="D4605"/>
      <c r="E4605"/>
      <c r="F4605"/>
      <c r="G4605"/>
      <c r="H4605"/>
      <c r="I4605"/>
      <c r="J4605"/>
      <c r="K4605" s="91"/>
      <c r="L4605" s="91"/>
      <c r="M4605" s="91"/>
      <c r="R4605"/>
      <c r="S4605"/>
      <c r="T4605"/>
      <c r="U4605"/>
      <c r="V4605"/>
      <c r="W4605"/>
      <c r="X4605"/>
      <c r="Y4605"/>
      <c r="Z4605"/>
      <c r="AA4605"/>
      <c r="AB4605"/>
      <c r="AC4605"/>
    </row>
    <row r="4606" spans="2:29" s="14" customFormat="1" x14ac:dyDescent="0.25">
      <c r="B4606"/>
      <c r="C4606"/>
      <c r="D4606"/>
      <c r="E4606"/>
      <c r="F4606"/>
      <c r="G4606"/>
      <c r="H4606"/>
      <c r="I4606"/>
      <c r="J4606"/>
      <c r="K4606" s="91"/>
      <c r="L4606" s="91"/>
      <c r="M4606" s="91"/>
      <c r="R4606"/>
      <c r="S4606"/>
      <c r="T4606"/>
      <c r="U4606"/>
      <c r="V4606"/>
      <c r="W4606"/>
      <c r="X4606"/>
      <c r="Y4606"/>
      <c r="Z4606"/>
      <c r="AA4606"/>
      <c r="AB4606"/>
      <c r="AC4606"/>
    </row>
    <row r="4607" spans="2:29" s="14" customFormat="1" x14ac:dyDescent="0.25">
      <c r="B4607"/>
      <c r="C4607"/>
      <c r="D4607"/>
      <c r="E4607"/>
      <c r="F4607"/>
      <c r="G4607"/>
      <c r="H4607"/>
      <c r="I4607"/>
      <c r="J4607"/>
      <c r="K4607" s="91"/>
      <c r="L4607" s="91"/>
      <c r="M4607" s="91"/>
      <c r="R4607"/>
      <c r="S4607"/>
      <c r="T4607"/>
      <c r="U4607"/>
      <c r="V4607"/>
      <c r="W4607"/>
      <c r="X4607"/>
      <c r="Y4607"/>
      <c r="Z4607"/>
      <c r="AA4607"/>
      <c r="AB4607"/>
      <c r="AC4607"/>
    </row>
    <row r="4608" spans="2:29" s="14" customFormat="1" x14ac:dyDescent="0.25">
      <c r="B4608"/>
      <c r="C4608"/>
      <c r="D4608"/>
      <c r="E4608"/>
      <c r="F4608"/>
      <c r="G4608"/>
      <c r="H4608"/>
      <c r="I4608"/>
      <c r="J4608"/>
      <c r="K4608" s="91"/>
      <c r="L4608" s="91"/>
      <c r="M4608" s="91"/>
      <c r="R4608"/>
      <c r="S4608"/>
      <c r="T4608"/>
      <c r="U4608"/>
      <c r="V4608"/>
      <c r="W4608"/>
      <c r="X4608"/>
      <c r="Y4608"/>
      <c r="Z4608"/>
      <c r="AA4608"/>
      <c r="AB4608"/>
      <c r="AC4608"/>
    </row>
    <row r="4609" spans="2:29" s="14" customFormat="1" x14ac:dyDescent="0.25">
      <c r="B4609"/>
      <c r="C4609"/>
      <c r="D4609"/>
      <c r="E4609"/>
      <c r="F4609"/>
      <c r="G4609"/>
      <c r="H4609"/>
      <c r="I4609"/>
      <c r="J4609"/>
      <c r="K4609" s="91"/>
      <c r="L4609" s="91"/>
      <c r="M4609" s="91"/>
      <c r="R4609"/>
      <c r="S4609"/>
      <c r="T4609"/>
      <c r="U4609"/>
      <c r="V4609"/>
      <c r="W4609"/>
      <c r="X4609"/>
      <c r="Y4609"/>
      <c r="Z4609"/>
      <c r="AA4609"/>
      <c r="AB4609"/>
      <c r="AC4609"/>
    </row>
    <row r="4610" spans="2:29" s="14" customFormat="1" x14ac:dyDescent="0.25">
      <c r="B4610"/>
      <c r="C4610"/>
      <c r="D4610"/>
      <c r="E4610"/>
      <c r="F4610"/>
      <c r="G4610"/>
      <c r="H4610"/>
      <c r="I4610"/>
      <c r="J4610"/>
      <c r="K4610" s="91"/>
      <c r="L4610" s="91"/>
      <c r="M4610" s="91"/>
      <c r="R4610"/>
      <c r="S4610"/>
      <c r="T4610"/>
      <c r="U4610"/>
      <c r="V4610"/>
      <c r="W4610"/>
      <c r="X4610"/>
      <c r="Y4610"/>
      <c r="Z4610"/>
      <c r="AA4610"/>
      <c r="AB4610"/>
      <c r="AC4610"/>
    </row>
    <row r="4611" spans="2:29" s="14" customFormat="1" x14ac:dyDescent="0.25">
      <c r="B4611"/>
      <c r="C4611"/>
      <c r="D4611"/>
      <c r="E4611"/>
      <c r="F4611"/>
      <c r="G4611"/>
      <c r="H4611"/>
      <c r="I4611"/>
      <c r="J4611"/>
      <c r="K4611" s="91"/>
      <c r="L4611" s="91"/>
      <c r="M4611" s="91"/>
      <c r="R4611"/>
      <c r="S4611"/>
      <c r="T4611"/>
      <c r="U4611"/>
      <c r="V4611"/>
      <c r="W4611"/>
      <c r="X4611"/>
      <c r="Y4611"/>
      <c r="Z4611"/>
      <c r="AA4611"/>
      <c r="AB4611"/>
      <c r="AC4611"/>
    </row>
    <row r="4612" spans="2:29" s="14" customFormat="1" x14ac:dyDescent="0.25">
      <c r="B4612"/>
      <c r="C4612"/>
      <c r="D4612"/>
      <c r="E4612"/>
      <c r="F4612"/>
      <c r="G4612"/>
      <c r="H4612"/>
      <c r="I4612"/>
      <c r="J4612"/>
      <c r="K4612" s="91"/>
      <c r="L4612" s="91"/>
      <c r="M4612" s="91"/>
      <c r="R4612"/>
      <c r="S4612"/>
      <c r="T4612"/>
      <c r="U4612"/>
      <c r="V4612"/>
      <c r="W4612"/>
      <c r="X4612"/>
      <c r="Y4612"/>
      <c r="Z4612"/>
      <c r="AA4612"/>
      <c r="AB4612"/>
      <c r="AC4612"/>
    </row>
    <row r="4613" spans="2:29" s="14" customFormat="1" x14ac:dyDescent="0.25">
      <c r="B4613"/>
      <c r="C4613"/>
      <c r="D4613"/>
      <c r="E4613"/>
      <c r="F4613"/>
      <c r="G4613"/>
      <c r="H4613"/>
      <c r="I4613"/>
      <c r="J4613"/>
      <c r="K4613" s="91"/>
      <c r="L4613" s="91"/>
      <c r="M4613" s="91"/>
      <c r="R4613"/>
      <c r="S4613"/>
      <c r="T4613"/>
      <c r="U4613"/>
      <c r="V4613"/>
      <c r="W4613"/>
      <c r="X4613"/>
      <c r="Y4613"/>
      <c r="Z4613"/>
      <c r="AA4613"/>
      <c r="AB4613"/>
      <c r="AC4613"/>
    </row>
    <row r="4614" spans="2:29" s="14" customFormat="1" x14ac:dyDescent="0.25">
      <c r="B4614"/>
      <c r="C4614"/>
      <c r="D4614"/>
      <c r="E4614"/>
      <c r="F4614"/>
      <c r="G4614"/>
      <c r="H4614"/>
      <c r="I4614"/>
      <c r="J4614"/>
      <c r="K4614" s="91"/>
      <c r="L4614" s="91"/>
      <c r="M4614" s="91"/>
      <c r="R4614"/>
      <c r="S4614"/>
      <c r="T4614"/>
      <c r="U4614"/>
      <c r="V4614"/>
      <c r="W4614"/>
      <c r="X4614"/>
      <c r="Y4614"/>
      <c r="Z4614"/>
      <c r="AA4614"/>
      <c r="AB4614"/>
      <c r="AC4614"/>
    </row>
    <row r="4615" spans="2:29" s="14" customFormat="1" x14ac:dyDescent="0.25">
      <c r="B4615"/>
      <c r="C4615"/>
      <c r="D4615"/>
      <c r="E4615"/>
      <c r="F4615"/>
      <c r="G4615"/>
      <c r="H4615"/>
      <c r="I4615"/>
      <c r="J4615"/>
      <c r="K4615" s="91"/>
      <c r="L4615" s="91"/>
      <c r="M4615" s="91"/>
      <c r="R4615"/>
      <c r="S4615"/>
      <c r="T4615"/>
      <c r="U4615"/>
      <c r="V4615"/>
      <c r="W4615"/>
      <c r="X4615"/>
      <c r="Y4615"/>
      <c r="Z4615"/>
      <c r="AA4615"/>
      <c r="AB4615"/>
      <c r="AC4615"/>
    </row>
    <row r="4616" spans="2:29" s="14" customFormat="1" x14ac:dyDescent="0.25">
      <c r="B4616"/>
      <c r="C4616"/>
      <c r="D4616"/>
      <c r="E4616"/>
      <c r="F4616"/>
      <c r="G4616"/>
      <c r="H4616"/>
      <c r="I4616"/>
      <c r="J4616"/>
      <c r="K4616" s="91"/>
      <c r="L4616" s="91"/>
      <c r="M4616" s="91"/>
      <c r="R4616"/>
      <c r="S4616"/>
      <c r="T4616"/>
      <c r="U4616"/>
      <c r="V4616"/>
      <c r="W4616"/>
      <c r="X4616"/>
      <c r="Y4616"/>
      <c r="Z4616"/>
      <c r="AA4616"/>
      <c r="AB4616"/>
      <c r="AC4616"/>
    </row>
    <row r="4617" spans="2:29" s="14" customFormat="1" x14ac:dyDescent="0.25">
      <c r="B4617"/>
      <c r="C4617"/>
      <c r="D4617"/>
      <c r="E4617"/>
      <c r="F4617"/>
      <c r="G4617"/>
      <c r="H4617"/>
      <c r="I4617"/>
      <c r="J4617"/>
      <c r="K4617" s="91"/>
      <c r="L4617" s="91"/>
      <c r="M4617" s="91"/>
      <c r="R4617"/>
      <c r="S4617"/>
      <c r="T4617"/>
      <c r="U4617"/>
      <c r="V4617"/>
      <c r="W4617"/>
      <c r="X4617"/>
      <c r="Y4617"/>
      <c r="Z4617"/>
      <c r="AA4617"/>
      <c r="AB4617"/>
      <c r="AC4617"/>
    </row>
    <row r="4618" spans="2:29" s="14" customFormat="1" x14ac:dyDescent="0.25">
      <c r="B4618"/>
      <c r="C4618"/>
      <c r="D4618"/>
      <c r="E4618"/>
      <c r="F4618"/>
      <c r="G4618"/>
      <c r="H4618"/>
      <c r="I4618"/>
      <c r="J4618"/>
      <c r="K4618" s="91"/>
      <c r="L4618" s="91"/>
      <c r="M4618" s="91"/>
      <c r="R4618"/>
      <c r="S4618"/>
      <c r="T4618"/>
      <c r="U4618"/>
      <c r="V4618"/>
      <c r="W4618"/>
      <c r="X4618"/>
      <c r="Y4618"/>
      <c r="Z4618"/>
      <c r="AA4618"/>
      <c r="AB4618"/>
      <c r="AC4618"/>
    </row>
    <row r="4619" spans="2:29" s="14" customFormat="1" x14ac:dyDescent="0.25">
      <c r="B4619"/>
      <c r="C4619"/>
      <c r="D4619"/>
      <c r="E4619"/>
      <c r="F4619"/>
      <c r="G4619"/>
      <c r="H4619"/>
      <c r="I4619"/>
      <c r="J4619"/>
      <c r="K4619" s="91"/>
      <c r="L4619" s="91"/>
      <c r="M4619" s="91"/>
      <c r="R4619"/>
      <c r="S4619"/>
      <c r="T4619"/>
      <c r="U4619"/>
      <c r="V4619"/>
      <c r="W4619"/>
      <c r="X4619"/>
      <c r="Y4619"/>
      <c r="Z4619"/>
      <c r="AA4619"/>
      <c r="AB4619"/>
      <c r="AC4619"/>
    </row>
    <row r="4620" spans="2:29" s="14" customFormat="1" x14ac:dyDescent="0.25">
      <c r="B4620"/>
      <c r="C4620"/>
      <c r="D4620"/>
      <c r="E4620"/>
      <c r="F4620"/>
      <c r="G4620"/>
      <c r="H4620"/>
      <c r="I4620"/>
      <c r="J4620"/>
      <c r="K4620" s="91"/>
      <c r="L4620" s="91"/>
      <c r="M4620" s="91"/>
      <c r="R4620"/>
      <c r="S4620"/>
      <c r="T4620"/>
      <c r="U4620"/>
      <c r="V4620"/>
      <c r="W4620"/>
      <c r="X4620"/>
      <c r="Y4620"/>
      <c r="Z4620"/>
      <c r="AA4620"/>
      <c r="AB4620"/>
      <c r="AC4620"/>
    </row>
    <row r="4621" spans="2:29" s="14" customFormat="1" x14ac:dyDescent="0.25">
      <c r="B4621"/>
      <c r="C4621"/>
      <c r="D4621"/>
      <c r="E4621"/>
      <c r="F4621"/>
      <c r="G4621"/>
      <c r="H4621"/>
      <c r="I4621"/>
      <c r="J4621"/>
      <c r="K4621" s="91"/>
      <c r="L4621" s="91"/>
      <c r="M4621" s="91"/>
      <c r="R4621"/>
      <c r="S4621"/>
      <c r="T4621"/>
      <c r="U4621"/>
      <c r="V4621"/>
      <c r="W4621"/>
      <c r="X4621"/>
      <c r="Y4621"/>
      <c r="Z4621"/>
      <c r="AA4621"/>
      <c r="AB4621"/>
      <c r="AC4621"/>
    </row>
    <row r="4622" spans="2:29" s="14" customFormat="1" x14ac:dyDescent="0.25">
      <c r="B4622"/>
      <c r="C4622"/>
      <c r="D4622"/>
      <c r="E4622"/>
      <c r="F4622"/>
      <c r="G4622"/>
      <c r="H4622"/>
      <c r="I4622"/>
      <c r="J4622"/>
      <c r="K4622" s="91"/>
      <c r="L4622" s="91"/>
      <c r="M4622" s="91"/>
      <c r="R4622"/>
      <c r="S4622"/>
      <c r="T4622"/>
      <c r="U4622"/>
      <c r="V4622"/>
      <c r="W4622"/>
      <c r="X4622"/>
      <c r="Y4622"/>
      <c r="Z4622"/>
      <c r="AA4622"/>
      <c r="AB4622"/>
      <c r="AC4622"/>
    </row>
    <row r="4623" spans="2:29" s="14" customFormat="1" x14ac:dyDescent="0.25">
      <c r="B4623"/>
      <c r="C4623"/>
      <c r="D4623"/>
      <c r="E4623"/>
      <c r="F4623"/>
      <c r="G4623"/>
      <c r="H4623"/>
      <c r="I4623"/>
      <c r="J4623"/>
      <c r="K4623" s="91"/>
      <c r="L4623" s="91"/>
      <c r="M4623" s="91"/>
      <c r="R4623"/>
      <c r="S4623"/>
      <c r="T4623"/>
      <c r="U4623"/>
      <c r="V4623"/>
      <c r="W4623"/>
      <c r="X4623"/>
      <c r="Y4623"/>
      <c r="Z4623"/>
      <c r="AA4623"/>
      <c r="AB4623"/>
      <c r="AC4623"/>
    </row>
    <row r="4624" spans="2:29" s="14" customFormat="1" x14ac:dyDescent="0.25">
      <c r="B4624"/>
      <c r="C4624"/>
      <c r="D4624"/>
      <c r="E4624"/>
      <c r="F4624"/>
      <c r="G4624"/>
      <c r="H4624"/>
      <c r="I4624"/>
      <c r="J4624"/>
      <c r="K4624" s="91"/>
      <c r="L4624" s="91"/>
      <c r="M4624" s="91"/>
      <c r="R4624"/>
      <c r="S4624"/>
      <c r="T4624"/>
      <c r="U4624"/>
      <c r="V4624"/>
      <c r="W4624"/>
      <c r="X4624"/>
      <c r="Y4624"/>
      <c r="Z4624"/>
      <c r="AA4624"/>
      <c r="AB4624"/>
      <c r="AC4624"/>
    </row>
    <row r="4625" spans="2:29" s="14" customFormat="1" x14ac:dyDescent="0.25">
      <c r="B4625"/>
      <c r="C4625"/>
      <c r="D4625"/>
      <c r="E4625"/>
      <c r="F4625"/>
      <c r="G4625"/>
      <c r="H4625"/>
      <c r="I4625"/>
      <c r="J4625"/>
      <c r="K4625" s="91"/>
      <c r="L4625" s="91"/>
      <c r="M4625" s="91"/>
      <c r="R4625"/>
      <c r="S4625"/>
      <c r="T4625"/>
      <c r="U4625"/>
      <c r="V4625"/>
      <c r="W4625"/>
      <c r="X4625"/>
      <c r="Y4625"/>
      <c r="Z4625"/>
      <c r="AA4625"/>
      <c r="AB4625"/>
      <c r="AC4625"/>
    </row>
    <row r="4626" spans="2:29" s="14" customFormat="1" x14ac:dyDescent="0.25">
      <c r="B4626"/>
      <c r="C4626"/>
      <c r="D4626"/>
      <c r="E4626"/>
      <c r="F4626"/>
      <c r="G4626"/>
      <c r="H4626"/>
      <c r="I4626"/>
      <c r="J4626"/>
      <c r="K4626" s="91"/>
      <c r="L4626" s="91"/>
      <c r="M4626" s="91"/>
      <c r="R4626"/>
      <c r="S4626"/>
      <c r="T4626"/>
      <c r="U4626"/>
      <c r="V4626"/>
      <c r="W4626"/>
      <c r="X4626"/>
      <c r="Y4626"/>
      <c r="Z4626"/>
      <c r="AA4626"/>
      <c r="AB4626"/>
      <c r="AC4626"/>
    </row>
    <row r="4627" spans="2:29" s="14" customFormat="1" x14ac:dyDescent="0.25">
      <c r="B4627"/>
      <c r="C4627"/>
      <c r="D4627"/>
      <c r="E4627"/>
      <c r="F4627"/>
      <c r="G4627"/>
      <c r="H4627"/>
      <c r="I4627"/>
      <c r="J4627"/>
      <c r="K4627" s="91"/>
      <c r="L4627" s="91"/>
      <c r="M4627" s="91"/>
      <c r="R4627"/>
      <c r="S4627"/>
      <c r="T4627"/>
      <c r="U4627"/>
      <c r="V4627"/>
      <c r="W4627"/>
      <c r="X4627"/>
      <c r="Y4627"/>
      <c r="Z4627"/>
      <c r="AA4627"/>
      <c r="AB4627"/>
      <c r="AC4627"/>
    </row>
    <row r="4628" spans="2:29" s="14" customFormat="1" x14ac:dyDescent="0.25">
      <c r="B4628"/>
      <c r="C4628"/>
      <c r="D4628"/>
      <c r="E4628"/>
      <c r="F4628"/>
      <c r="G4628"/>
      <c r="H4628"/>
      <c r="I4628"/>
      <c r="J4628"/>
      <c r="K4628" s="91"/>
      <c r="L4628" s="91"/>
      <c r="M4628" s="91"/>
      <c r="R4628"/>
      <c r="S4628"/>
      <c r="T4628"/>
      <c r="U4628"/>
      <c r="V4628"/>
      <c r="W4628"/>
      <c r="X4628"/>
      <c r="Y4628"/>
      <c r="Z4628"/>
      <c r="AA4628"/>
      <c r="AB4628"/>
      <c r="AC4628"/>
    </row>
    <row r="4629" spans="2:29" s="14" customFormat="1" x14ac:dyDescent="0.25">
      <c r="B4629"/>
      <c r="C4629"/>
      <c r="D4629"/>
      <c r="E4629"/>
      <c r="F4629"/>
      <c r="G4629"/>
      <c r="H4629"/>
      <c r="I4629"/>
      <c r="J4629"/>
      <c r="K4629" s="91"/>
      <c r="L4629" s="91"/>
      <c r="M4629" s="91"/>
      <c r="R4629"/>
      <c r="S4629"/>
      <c r="T4629"/>
      <c r="U4629"/>
      <c r="V4629"/>
      <c r="W4629"/>
      <c r="X4629"/>
      <c r="Y4629"/>
      <c r="Z4629"/>
      <c r="AA4629"/>
      <c r="AB4629"/>
      <c r="AC4629"/>
    </row>
    <row r="4630" spans="2:29" s="14" customFormat="1" x14ac:dyDescent="0.25">
      <c r="B4630"/>
      <c r="C4630"/>
      <c r="D4630"/>
      <c r="E4630"/>
      <c r="F4630"/>
      <c r="G4630"/>
      <c r="H4630"/>
      <c r="I4630"/>
      <c r="J4630"/>
      <c r="K4630" s="91"/>
      <c r="L4630" s="91"/>
      <c r="M4630" s="91"/>
      <c r="R4630"/>
      <c r="S4630"/>
      <c r="T4630"/>
      <c r="U4630"/>
      <c r="V4630"/>
      <c r="W4630"/>
      <c r="X4630"/>
      <c r="Y4630"/>
      <c r="Z4630"/>
      <c r="AA4630"/>
      <c r="AB4630"/>
      <c r="AC4630"/>
    </row>
    <row r="4631" spans="2:29" s="14" customFormat="1" x14ac:dyDescent="0.25">
      <c r="B4631"/>
      <c r="C4631"/>
      <c r="D4631"/>
      <c r="E4631"/>
      <c r="F4631"/>
      <c r="G4631"/>
      <c r="H4631"/>
      <c r="I4631"/>
      <c r="J4631"/>
      <c r="K4631" s="91"/>
      <c r="L4631" s="91"/>
      <c r="M4631" s="91"/>
      <c r="R4631"/>
      <c r="S4631"/>
      <c r="T4631"/>
      <c r="U4631"/>
      <c r="V4631"/>
      <c r="W4631"/>
      <c r="X4631"/>
      <c r="Y4631"/>
      <c r="Z4631"/>
      <c r="AA4631"/>
      <c r="AB4631"/>
      <c r="AC4631"/>
    </row>
    <row r="4632" spans="2:29" s="14" customFormat="1" x14ac:dyDescent="0.25">
      <c r="B4632"/>
      <c r="C4632"/>
      <c r="D4632"/>
      <c r="E4632"/>
      <c r="F4632"/>
      <c r="G4632"/>
      <c r="H4632"/>
      <c r="I4632"/>
      <c r="J4632"/>
      <c r="K4632" s="91"/>
      <c r="L4632" s="91"/>
      <c r="M4632" s="91"/>
      <c r="R4632"/>
      <c r="S4632"/>
      <c r="T4632"/>
      <c r="U4632"/>
      <c r="V4632"/>
      <c r="W4632"/>
      <c r="X4632"/>
      <c r="Y4632"/>
      <c r="Z4632"/>
      <c r="AA4632"/>
      <c r="AB4632"/>
      <c r="AC4632"/>
    </row>
    <row r="4633" spans="2:29" s="14" customFormat="1" x14ac:dyDescent="0.25">
      <c r="B4633"/>
      <c r="C4633"/>
      <c r="D4633"/>
      <c r="E4633"/>
      <c r="F4633"/>
      <c r="G4633"/>
      <c r="H4633"/>
      <c r="I4633"/>
      <c r="J4633"/>
      <c r="K4633" s="91"/>
      <c r="L4633" s="91"/>
      <c r="M4633" s="91"/>
      <c r="R4633"/>
      <c r="S4633"/>
      <c r="T4633"/>
      <c r="U4633"/>
      <c r="V4633"/>
      <c r="W4633"/>
      <c r="X4633"/>
      <c r="Y4633"/>
      <c r="Z4633"/>
      <c r="AA4633"/>
      <c r="AB4633"/>
      <c r="AC4633"/>
    </row>
    <row r="4634" spans="2:29" s="14" customFormat="1" x14ac:dyDescent="0.25">
      <c r="B4634"/>
      <c r="C4634"/>
      <c r="D4634"/>
      <c r="E4634"/>
      <c r="F4634"/>
      <c r="G4634"/>
      <c r="H4634"/>
      <c r="I4634"/>
      <c r="J4634"/>
      <c r="K4634" s="91"/>
      <c r="L4634" s="91"/>
      <c r="M4634" s="91"/>
      <c r="R4634"/>
      <c r="S4634"/>
      <c r="T4634"/>
      <c r="U4634"/>
      <c r="V4634"/>
      <c r="W4634"/>
      <c r="X4634"/>
      <c r="Y4634"/>
      <c r="Z4634"/>
      <c r="AA4634"/>
      <c r="AB4634"/>
      <c r="AC4634"/>
    </row>
    <row r="4635" spans="2:29" s="14" customFormat="1" x14ac:dyDescent="0.25">
      <c r="B4635"/>
      <c r="C4635"/>
      <c r="D4635"/>
      <c r="E4635"/>
      <c r="F4635"/>
      <c r="G4635"/>
      <c r="H4635"/>
      <c r="I4635"/>
      <c r="J4635"/>
      <c r="K4635" s="91"/>
      <c r="L4635" s="91"/>
      <c r="M4635" s="91"/>
      <c r="R4635"/>
      <c r="S4635"/>
      <c r="T4635"/>
      <c r="U4635"/>
      <c r="V4635"/>
      <c r="W4635"/>
      <c r="X4635"/>
      <c r="Y4635"/>
      <c r="Z4635"/>
      <c r="AA4635"/>
      <c r="AB4635"/>
      <c r="AC4635"/>
    </row>
    <row r="4636" spans="2:29" s="14" customFormat="1" x14ac:dyDescent="0.25">
      <c r="B4636"/>
      <c r="C4636"/>
      <c r="D4636"/>
      <c r="E4636"/>
      <c r="F4636"/>
      <c r="G4636"/>
      <c r="H4636"/>
      <c r="I4636"/>
      <c r="J4636"/>
      <c r="K4636" s="91"/>
      <c r="L4636" s="91"/>
      <c r="M4636" s="91"/>
      <c r="R4636"/>
      <c r="S4636"/>
      <c r="T4636"/>
      <c r="U4636"/>
      <c r="V4636"/>
      <c r="W4636"/>
      <c r="X4636"/>
      <c r="Y4636"/>
      <c r="Z4636"/>
      <c r="AA4636"/>
      <c r="AB4636"/>
      <c r="AC4636"/>
    </row>
    <row r="4637" spans="2:29" s="14" customFormat="1" x14ac:dyDescent="0.25">
      <c r="B4637"/>
      <c r="C4637"/>
      <c r="D4637"/>
      <c r="E4637"/>
      <c r="F4637"/>
      <c r="G4637"/>
      <c r="H4637"/>
      <c r="I4637"/>
      <c r="J4637"/>
      <c r="K4637" s="91"/>
      <c r="L4637" s="91"/>
      <c r="M4637" s="91"/>
      <c r="R4637"/>
      <c r="S4637"/>
      <c r="T4637"/>
      <c r="U4637"/>
      <c r="V4637"/>
      <c r="W4637"/>
      <c r="X4637"/>
      <c r="Y4637"/>
      <c r="Z4637"/>
      <c r="AA4637"/>
      <c r="AB4637"/>
      <c r="AC4637"/>
    </row>
    <row r="4638" spans="2:29" s="14" customFormat="1" x14ac:dyDescent="0.25">
      <c r="B4638"/>
      <c r="C4638"/>
      <c r="D4638"/>
      <c r="E4638"/>
      <c r="F4638"/>
      <c r="G4638"/>
      <c r="H4638"/>
      <c r="I4638"/>
      <c r="J4638"/>
      <c r="K4638" s="91"/>
      <c r="L4638" s="91"/>
      <c r="M4638" s="91"/>
      <c r="R4638"/>
      <c r="S4638"/>
      <c r="T4638"/>
      <c r="U4638"/>
      <c r="V4638"/>
      <c r="W4638"/>
      <c r="X4638"/>
      <c r="Y4638"/>
      <c r="Z4638"/>
      <c r="AA4638"/>
      <c r="AB4638"/>
      <c r="AC4638"/>
    </row>
    <row r="4639" spans="2:29" s="14" customFormat="1" x14ac:dyDescent="0.25">
      <c r="B4639"/>
      <c r="C4639"/>
      <c r="D4639"/>
      <c r="E4639"/>
      <c r="F4639"/>
      <c r="G4639"/>
      <c r="H4639"/>
      <c r="I4639"/>
      <c r="J4639"/>
      <c r="K4639" s="91"/>
      <c r="L4639" s="91"/>
      <c r="M4639" s="91"/>
      <c r="R4639"/>
      <c r="S4639"/>
      <c r="T4639"/>
      <c r="U4639"/>
      <c r="V4639"/>
      <c r="W4639"/>
      <c r="X4639"/>
      <c r="Y4639"/>
      <c r="Z4639"/>
      <c r="AA4639"/>
      <c r="AB4639"/>
      <c r="AC4639"/>
    </row>
    <row r="4640" spans="2:29" s="14" customFormat="1" x14ac:dyDescent="0.25">
      <c r="B4640"/>
      <c r="C4640"/>
      <c r="D4640"/>
      <c r="E4640"/>
      <c r="F4640"/>
      <c r="G4640"/>
      <c r="H4640"/>
      <c r="I4640"/>
      <c r="J4640"/>
      <c r="K4640" s="91"/>
      <c r="L4640" s="91"/>
      <c r="M4640" s="91"/>
      <c r="R4640"/>
      <c r="S4640"/>
      <c r="T4640"/>
      <c r="U4640"/>
      <c r="V4640"/>
      <c r="W4640"/>
      <c r="X4640"/>
      <c r="Y4640"/>
      <c r="Z4640"/>
      <c r="AA4640"/>
      <c r="AB4640"/>
      <c r="AC4640"/>
    </row>
    <row r="4641" spans="2:29" s="14" customFormat="1" x14ac:dyDescent="0.25">
      <c r="B4641"/>
      <c r="C4641"/>
      <c r="D4641"/>
      <c r="E4641"/>
      <c r="F4641"/>
      <c r="G4641"/>
      <c r="H4641"/>
      <c r="I4641"/>
      <c r="J4641"/>
      <c r="K4641" s="91"/>
      <c r="L4641" s="91"/>
      <c r="M4641" s="91"/>
      <c r="R4641"/>
      <c r="S4641"/>
      <c r="T4641"/>
      <c r="U4641"/>
      <c r="V4641"/>
      <c r="W4641"/>
      <c r="X4641"/>
      <c r="Y4641"/>
      <c r="Z4641"/>
      <c r="AA4641"/>
      <c r="AB4641"/>
      <c r="AC4641"/>
    </row>
    <row r="4642" spans="2:29" s="14" customFormat="1" x14ac:dyDescent="0.25">
      <c r="B4642"/>
      <c r="C4642"/>
      <c r="D4642"/>
      <c r="E4642"/>
      <c r="F4642"/>
      <c r="G4642"/>
      <c r="H4642"/>
      <c r="I4642"/>
      <c r="J4642"/>
      <c r="K4642" s="91"/>
      <c r="L4642" s="91"/>
      <c r="M4642" s="91"/>
      <c r="R4642"/>
      <c r="S4642"/>
      <c r="T4642"/>
      <c r="U4642"/>
      <c r="V4642"/>
      <c r="W4642"/>
      <c r="X4642"/>
      <c r="Y4642"/>
      <c r="Z4642"/>
      <c r="AA4642"/>
      <c r="AB4642"/>
      <c r="AC4642"/>
    </row>
    <row r="4643" spans="2:29" s="14" customFormat="1" x14ac:dyDescent="0.25">
      <c r="B4643"/>
      <c r="C4643"/>
      <c r="D4643"/>
      <c r="E4643"/>
      <c r="F4643"/>
      <c r="G4643"/>
      <c r="H4643"/>
      <c r="I4643"/>
      <c r="J4643"/>
      <c r="K4643" s="91"/>
      <c r="L4643" s="91"/>
      <c r="M4643" s="91"/>
      <c r="R4643"/>
      <c r="S4643"/>
      <c r="T4643"/>
      <c r="U4643"/>
      <c r="V4643"/>
      <c r="W4643"/>
      <c r="X4643"/>
      <c r="Y4643"/>
      <c r="Z4643"/>
      <c r="AA4643"/>
      <c r="AB4643"/>
      <c r="AC4643"/>
    </row>
    <row r="4644" spans="2:29" s="14" customFormat="1" x14ac:dyDescent="0.25">
      <c r="B4644"/>
      <c r="C4644"/>
      <c r="D4644"/>
      <c r="E4644"/>
      <c r="F4644"/>
      <c r="G4644"/>
      <c r="H4644"/>
      <c r="I4644"/>
      <c r="J4644"/>
      <c r="K4644" s="91"/>
      <c r="L4644" s="91"/>
      <c r="M4644" s="91"/>
      <c r="R4644"/>
      <c r="S4644"/>
      <c r="T4644"/>
      <c r="U4644"/>
      <c r="V4644"/>
      <c r="W4644"/>
      <c r="X4644"/>
      <c r="Y4644"/>
      <c r="Z4644"/>
      <c r="AA4644"/>
      <c r="AB4644"/>
      <c r="AC4644"/>
    </row>
    <row r="4645" spans="2:29" s="14" customFormat="1" x14ac:dyDescent="0.25">
      <c r="B4645"/>
      <c r="C4645"/>
      <c r="D4645"/>
      <c r="E4645"/>
      <c r="F4645"/>
      <c r="G4645"/>
      <c r="H4645"/>
      <c r="I4645"/>
      <c r="J4645"/>
      <c r="K4645" s="91"/>
      <c r="L4645" s="91"/>
      <c r="M4645" s="91"/>
      <c r="R4645"/>
      <c r="S4645"/>
      <c r="T4645"/>
      <c r="U4645"/>
      <c r="V4645"/>
      <c r="W4645"/>
      <c r="X4645"/>
      <c r="Y4645"/>
      <c r="Z4645"/>
      <c r="AA4645"/>
      <c r="AB4645"/>
      <c r="AC4645"/>
    </row>
    <row r="4646" spans="2:29" s="14" customFormat="1" x14ac:dyDescent="0.25">
      <c r="B4646"/>
      <c r="C4646"/>
      <c r="D4646"/>
      <c r="E4646"/>
      <c r="F4646"/>
      <c r="G4646"/>
      <c r="H4646"/>
      <c r="I4646"/>
      <c r="J4646"/>
      <c r="K4646" s="91"/>
      <c r="L4646" s="91"/>
      <c r="M4646" s="91"/>
      <c r="R4646"/>
      <c r="S4646"/>
      <c r="T4646"/>
      <c r="U4646"/>
      <c r="V4646"/>
      <c r="W4646"/>
      <c r="X4646"/>
      <c r="Y4646"/>
      <c r="Z4646"/>
      <c r="AA4646"/>
      <c r="AB4646"/>
      <c r="AC4646"/>
    </row>
    <row r="4647" spans="2:29" s="14" customFormat="1" x14ac:dyDescent="0.25">
      <c r="B4647"/>
      <c r="C4647"/>
      <c r="D4647"/>
      <c r="E4647"/>
      <c r="F4647"/>
      <c r="G4647"/>
      <c r="H4647"/>
      <c r="I4647"/>
      <c r="J4647"/>
      <c r="K4647" s="91"/>
      <c r="L4647" s="91"/>
      <c r="M4647" s="91"/>
      <c r="R4647"/>
      <c r="S4647"/>
      <c r="T4647"/>
      <c r="U4647"/>
      <c r="V4647"/>
      <c r="W4647"/>
      <c r="X4647"/>
      <c r="Y4647"/>
      <c r="Z4647"/>
      <c r="AA4647"/>
      <c r="AB4647"/>
      <c r="AC4647"/>
    </row>
    <row r="4648" spans="2:29" s="14" customFormat="1" x14ac:dyDescent="0.25">
      <c r="B4648"/>
      <c r="C4648"/>
      <c r="D4648"/>
      <c r="E4648"/>
      <c r="F4648"/>
      <c r="G4648"/>
      <c r="H4648"/>
      <c r="I4648"/>
      <c r="J4648"/>
      <c r="K4648" s="91"/>
      <c r="L4648" s="91"/>
      <c r="M4648" s="91"/>
      <c r="R4648"/>
      <c r="S4648"/>
      <c r="T4648"/>
      <c r="U4648"/>
      <c r="V4648"/>
      <c r="W4648"/>
      <c r="X4648"/>
      <c r="Y4648"/>
      <c r="Z4648"/>
      <c r="AA4648"/>
      <c r="AB4648"/>
      <c r="AC4648"/>
    </row>
    <row r="4649" spans="2:29" s="14" customFormat="1" x14ac:dyDescent="0.25">
      <c r="B4649"/>
      <c r="C4649"/>
      <c r="D4649"/>
      <c r="E4649"/>
      <c r="F4649"/>
      <c r="G4649"/>
      <c r="H4649"/>
      <c r="I4649"/>
      <c r="J4649"/>
      <c r="K4649" s="91"/>
      <c r="L4649" s="91"/>
      <c r="M4649" s="91"/>
      <c r="R4649"/>
      <c r="S4649"/>
      <c r="T4649"/>
      <c r="U4649"/>
      <c r="V4649"/>
      <c r="W4649"/>
      <c r="X4649"/>
      <c r="Y4649"/>
      <c r="Z4649"/>
      <c r="AA4649"/>
      <c r="AB4649"/>
      <c r="AC4649"/>
    </row>
    <row r="4650" spans="2:29" s="14" customFormat="1" x14ac:dyDescent="0.25">
      <c r="B4650"/>
      <c r="C4650"/>
      <c r="D4650"/>
      <c r="E4650"/>
      <c r="F4650"/>
      <c r="G4650"/>
      <c r="H4650"/>
      <c r="I4650"/>
      <c r="J4650"/>
      <c r="K4650" s="91"/>
      <c r="L4650" s="91"/>
      <c r="M4650" s="91"/>
      <c r="R4650"/>
      <c r="S4650"/>
      <c r="T4650"/>
      <c r="U4650"/>
      <c r="V4650"/>
      <c r="W4650"/>
      <c r="X4650"/>
      <c r="Y4650"/>
      <c r="Z4650"/>
      <c r="AA4650"/>
      <c r="AB4650"/>
      <c r="AC4650"/>
    </row>
    <row r="4651" spans="2:29" s="14" customFormat="1" x14ac:dyDescent="0.25">
      <c r="B4651"/>
      <c r="C4651"/>
      <c r="D4651"/>
      <c r="E4651"/>
      <c r="F4651"/>
      <c r="G4651"/>
      <c r="H4651"/>
      <c r="I4651"/>
      <c r="J4651"/>
      <c r="K4651" s="91"/>
      <c r="L4651" s="91"/>
      <c r="M4651" s="91"/>
      <c r="R4651"/>
      <c r="S4651"/>
      <c r="T4651"/>
      <c r="U4651"/>
      <c r="V4651"/>
      <c r="W4651"/>
      <c r="X4651"/>
      <c r="Y4651"/>
      <c r="Z4651"/>
      <c r="AA4651"/>
      <c r="AB4651"/>
      <c r="AC4651"/>
    </row>
    <row r="4652" spans="2:29" s="14" customFormat="1" x14ac:dyDescent="0.25">
      <c r="B4652"/>
      <c r="C4652"/>
      <c r="D4652"/>
      <c r="E4652"/>
      <c r="F4652"/>
      <c r="G4652"/>
      <c r="H4652"/>
      <c r="I4652"/>
      <c r="J4652"/>
      <c r="K4652" s="91"/>
      <c r="L4652" s="91"/>
      <c r="M4652" s="91"/>
      <c r="R4652"/>
      <c r="S4652"/>
      <c r="T4652"/>
      <c r="U4652"/>
      <c r="V4652"/>
      <c r="W4652"/>
      <c r="X4652"/>
      <c r="Y4652"/>
      <c r="Z4652"/>
      <c r="AA4652"/>
      <c r="AB4652"/>
      <c r="AC4652"/>
    </row>
    <row r="4653" spans="2:29" s="14" customFormat="1" x14ac:dyDescent="0.25">
      <c r="B4653"/>
      <c r="C4653"/>
      <c r="D4653"/>
      <c r="E4653"/>
      <c r="F4653"/>
      <c r="G4653"/>
      <c r="H4653"/>
      <c r="I4653"/>
      <c r="J4653"/>
      <c r="K4653" s="91"/>
      <c r="L4653" s="91"/>
      <c r="M4653" s="91"/>
      <c r="R4653"/>
      <c r="S4653"/>
      <c r="T4653"/>
      <c r="U4653"/>
      <c r="V4653"/>
      <c r="W4653"/>
      <c r="X4653"/>
      <c r="Y4653"/>
      <c r="Z4653"/>
      <c r="AA4653"/>
      <c r="AB4653"/>
      <c r="AC4653"/>
    </row>
    <row r="4654" spans="2:29" s="14" customFormat="1" x14ac:dyDescent="0.25">
      <c r="B4654"/>
      <c r="C4654"/>
      <c r="D4654"/>
      <c r="E4654"/>
      <c r="F4654"/>
      <c r="G4654"/>
      <c r="H4654"/>
      <c r="I4654"/>
      <c r="J4654"/>
      <c r="K4654" s="91"/>
      <c r="L4654" s="91"/>
      <c r="M4654" s="91"/>
      <c r="R4654"/>
      <c r="S4654"/>
      <c r="T4654"/>
      <c r="U4654"/>
      <c r="V4654"/>
      <c r="W4654"/>
      <c r="X4654"/>
      <c r="Y4654"/>
      <c r="Z4654"/>
      <c r="AA4654"/>
      <c r="AB4654"/>
      <c r="AC4654"/>
    </row>
    <row r="4655" spans="2:29" s="14" customFormat="1" x14ac:dyDescent="0.25">
      <c r="B4655"/>
      <c r="C4655"/>
      <c r="D4655"/>
      <c r="E4655"/>
      <c r="F4655"/>
      <c r="G4655"/>
      <c r="H4655"/>
      <c r="I4655"/>
      <c r="J4655"/>
      <c r="K4655" s="91"/>
      <c r="L4655" s="91"/>
      <c r="M4655" s="91"/>
      <c r="R4655"/>
      <c r="S4655"/>
      <c r="T4655"/>
      <c r="U4655"/>
      <c r="V4655"/>
      <c r="W4655"/>
      <c r="X4655"/>
      <c r="Y4655"/>
      <c r="Z4655"/>
      <c r="AA4655"/>
      <c r="AB4655"/>
      <c r="AC4655"/>
    </row>
    <row r="4656" spans="2:29" s="14" customFormat="1" x14ac:dyDescent="0.25">
      <c r="B4656"/>
      <c r="C4656"/>
      <c r="D4656"/>
      <c r="E4656"/>
      <c r="F4656"/>
      <c r="G4656"/>
      <c r="H4656"/>
      <c r="I4656"/>
      <c r="J4656"/>
      <c r="K4656" s="91"/>
      <c r="L4656" s="91"/>
      <c r="M4656" s="91"/>
      <c r="R4656"/>
      <c r="S4656"/>
      <c r="T4656"/>
      <c r="U4656"/>
      <c r="V4656"/>
      <c r="W4656"/>
      <c r="X4656"/>
      <c r="Y4656"/>
      <c r="Z4656"/>
      <c r="AA4656"/>
      <c r="AB4656"/>
      <c r="AC4656"/>
    </row>
    <row r="4657" spans="2:29" s="14" customFormat="1" x14ac:dyDescent="0.25">
      <c r="B4657"/>
      <c r="C4657"/>
      <c r="D4657"/>
      <c r="E4657"/>
      <c r="F4657"/>
      <c r="G4657"/>
      <c r="H4657"/>
      <c r="I4657"/>
      <c r="J4657"/>
      <c r="K4657" s="91"/>
      <c r="L4657" s="91"/>
      <c r="M4657" s="91"/>
      <c r="R4657"/>
      <c r="S4657"/>
      <c r="T4657"/>
      <c r="U4657"/>
      <c r="V4657"/>
      <c r="W4657"/>
      <c r="X4657"/>
      <c r="Y4657"/>
      <c r="Z4657"/>
      <c r="AA4657"/>
      <c r="AB4657"/>
      <c r="AC4657"/>
    </row>
    <row r="4658" spans="2:29" s="14" customFormat="1" x14ac:dyDescent="0.25">
      <c r="B4658"/>
      <c r="C4658"/>
      <c r="D4658"/>
      <c r="E4658"/>
      <c r="F4658"/>
      <c r="G4658"/>
      <c r="H4658"/>
      <c r="I4658"/>
      <c r="J4658"/>
      <c r="K4658" s="91"/>
      <c r="L4658" s="91"/>
      <c r="M4658" s="91"/>
      <c r="R4658"/>
      <c r="S4658"/>
      <c r="T4658"/>
      <c r="U4658"/>
      <c r="V4658"/>
      <c r="W4658"/>
      <c r="X4658"/>
      <c r="Y4658"/>
      <c r="Z4658"/>
      <c r="AA4658"/>
      <c r="AB4658"/>
      <c r="AC4658"/>
    </row>
    <row r="4659" spans="2:29" s="14" customFormat="1" x14ac:dyDescent="0.25">
      <c r="B4659"/>
      <c r="C4659"/>
      <c r="D4659"/>
      <c r="E4659"/>
      <c r="F4659"/>
      <c r="G4659"/>
      <c r="H4659"/>
      <c r="I4659"/>
      <c r="J4659"/>
      <c r="K4659" s="91"/>
      <c r="L4659" s="91"/>
      <c r="M4659" s="91"/>
      <c r="R4659"/>
      <c r="S4659"/>
      <c r="T4659"/>
      <c r="U4659"/>
      <c r="V4659"/>
      <c r="W4659"/>
      <c r="X4659"/>
      <c r="Y4659"/>
      <c r="Z4659"/>
      <c r="AA4659"/>
      <c r="AB4659"/>
      <c r="AC4659"/>
    </row>
    <row r="4660" spans="2:29" s="14" customFormat="1" x14ac:dyDescent="0.25">
      <c r="B4660"/>
      <c r="C4660"/>
      <c r="D4660"/>
      <c r="E4660"/>
      <c r="F4660"/>
      <c r="G4660"/>
      <c r="H4660"/>
      <c r="I4660"/>
      <c r="J4660"/>
      <c r="K4660" s="91"/>
      <c r="L4660" s="91"/>
      <c r="M4660" s="91"/>
      <c r="R4660"/>
      <c r="S4660"/>
      <c r="T4660"/>
      <c r="U4660"/>
      <c r="V4660"/>
      <c r="W4660"/>
      <c r="X4660"/>
      <c r="Y4660"/>
      <c r="Z4660"/>
      <c r="AA4660"/>
      <c r="AB4660"/>
      <c r="AC4660"/>
    </row>
    <row r="4661" spans="2:29" s="14" customFormat="1" x14ac:dyDescent="0.25">
      <c r="B4661"/>
      <c r="C4661"/>
      <c r="D4661"/>
      <c r="E4661"/>
      <c r="F4661"/>
      <c r="G4661"/>
      <c r="H4661"/>
      <c r="I4661"/>
      <c r="J4661"/>
      <c r="K4661" s="91"/>
      <c r="L4661" s="91"/>
      <c r="M4661" s="91"/>
      <c r="R4661"/>
      <c r="S4661"/>
      <c r="T4661"/>
      <c r="U4661"/>
      <c r="V4661"/>
      <c r="W4661"/>
      <c r="X4661"/>
      <c r="Y4661"/>
      <c r="Z4661"/>
      <c r="AA4661"/>
      <c r="AB4661"/>
      <c r="AC4661"/>
    </row>
    <row r="4662" spans="2:29" s="14" customFormat="1" x14ac:dyDescent="0.25">
      <c r="B4662"/>
      <c r="C4662"/>
      <c r="D4662"/>
      <c r="E4662"/>
      <c r="F4662"/>
      <c r="G4662"/>
      <c r="H4662"/>
      <c r="I4662"/>
      <c r="J4662"/>
      <c r="K4662" s="91"/>
      <c r="L4662" s="91"/>
      <c r="M4662" s="91"/>
      <c r="R4662"/>
      <c r="S4662"/>
      <c r="T4662"/>
      <c r="U4662"/>
      <c r="V4662"/>
      <c r="W4662"/>
      <c r="X4662"/>
      <c r="Y4662"/>
      <c r="Z4662"/>
      <c r="AA4662"/>
      <c r="AB4662"/>
      <c r="AC4662"/>
    </row>
    <row r="4663" spans="2:29" s="14" customFormat="1" x14ac:dyDescent="0.25">
      <c r="B4663"/>
      <c r="C4663"/>
      <c r="D4663"/>
      <c r="E4663"/>
      <c r="F4663"/>
      <c r="G4663"/>
      <c r="H4663"/>
      <c r="I4663"/>
      <c r="J4663"/>
      <c r="K4663" s="91"/>
      <c r="L4663" s="91"/>
      <c r="M4663" s="91"/>
      <c r="R4663"/>
      <c r="S4663"/>
      <c r="T4663"/>
      <c r="U4663"/>
      <c r="V4663"/>
      <c r="W4663"/>
      <c r="X4663"/>
      <c r="Y4663"/>
      <c r="Z4663"/>
      <c r="AA4663"/>
      <c r="AB4663"/>
      <c r="AC4663"/>
    </row>
    <row r="4664" spans="2:29" s="14" customFormat="1" x14ac:dyDescent="0.25">
      <c r="B4664"/>
      <c r="C4664"/>
      <c r="D4664"/>
      <c r="E4664"/>
      <c r="F4664"/>
      <c r="G4664"/>
      <c r="H4664"/>
      <c r="I4664"/>
      <c r="J4664"/>
      <c r="K4664" s="91"/>
      <c r="L4664" s="91"/>
      <c r="M4664" s="91"/>
      <c r="R4664"/>
      <c r="S4664"/>
      <c r="T4664"/>
      <c r="U4664"/>
      <c r="V4664"/>
      <c r="W4664"/>
      <c r="X4664"/>
      <c r="Y4664"/>
      <c r="Z4664"/>
      <c r="AA4664"/>
      <c r="AB4664"/>
      <c r="AC4664"/>
    </row>
    <row r="4665" spans="2:29" s="14" customFormat="1" x14ac:dyDescent="0.25">
      <c r="B4665"/>
      <c r="C4665"/>
      <c r="D4665"/>
      <c r="E4665"/>
      <c r="F4665"/>
      <c r="G4665"/>
      <c r="H4665"/>
      <c r="I4665"/>
      <c r="J4665"/>
      <c r="K4665" s="91"/>
      <c r="L4665" s="91"/>
      <c r="M4665" s="91"/>
      <c r="R4665"/>
      <c r="S4665"/>
      <c r="T4665"/>
      <c r="U4665"/>
      <c r="V4665"/>
      <c r="W4665"/>
      <c r="X4665"/>
      <c r="Y4665"/>
      <c r="Z4665"/>
      <c r="AA4665"/>
      <c r="AB4665"/>
      <c r="AC4665"/>
    </row>
    <row r="4666" spans="2:29" s="14" customFormat="1" x14ac:dyDescent="0.25">
      <c r="B4666"/>
      <c r="C4666"/>
      <c r="D4666"/>
      <c r="E4666"/>
      <c r="F4666"/>
      <c r="G4666"/>
      <c r="H4666"/>
      <c r="I4666"/>
      <c r="J4666"/>
      <c r="K4666" s="91"/>
      <c r="L4666" s="91"/>
      <c r="M4666" s="91"/>
      <c r="R4666"/>
      <c r="S4666"/>
      <c r="T4666"/>
      <c r="U4666"/>
      <c r="V4666"/>
      <c r="W4666"/>
      <c r="X4666"/>
      <c r="Y4666"/>
      <c r="Z4666"/>
      <c r="AA4666"/>
      <c r="AB4666"/>
      <c r="AC4666"/>
    </row>
    <row r="4667" spans="2:29" s="14" customFormat="1" x14ac:dyDescent="0.25">
      <c r="B4667"/>
      <c r="C4667"/>
      <c r="D4667"/>
      <c r="E4667"/>
      <c r="F4667"/>
      <c r="G4667"/>
      <c r="H4667"/>
      <c r="I4667"/>
      <c r="J4667"/>
      <c r="K4667" s="91"/>
      <c r="L4667" s="91"/>
      <c r="M4667" s="91"/>
      <c r="R4667"/>
      <c r="S4667"/>
      <c r="T4667"/>
      <c r="U4667"/>
      <c r="V4667"/>
      <c r="W4667"/>
      <c r="X4667"/>
      <c r="Y4667"/>
      <c r="Z4667"/>
      <c r="AA4667"/>
      <c r="AB4667"/>
      <c r="AC4667"/>
    </row>
    <row r="4668" spans="2:29" s="14" customFormat="1" x14ac:dyDescent="0.25">
      <c r="B4668"/>
      <c r="C4668"/>
      <c r="D4668"/>
      <c r="E4668"/>
      <c r="F4668"/>
      <c r="G4668"/>
      <c r="H4668"/>
      <c r="I4668"/>
      <c r="J4668"/>
      <c r="K4668" s="91"/>
      <c r="L4668" s="91"/>
      <c r="M4668" s="91"/>
      <c r="R4668"/>
      <c r="S4668"/>
      <c r="T4668"/>
      <c r="U4668"/>
      <c r="V4668"/>
      <c r="W4668"/>
      <c r="X4668"/>
      <c r="Y4668"/>
      <c r="Z4668"/>
      <c r="AA4668"/>
      <c r="AB4668"/>
      <c r="AC4668"/>
    </row>
    <row r="4669" spans="2:29" s="14" customFormat="1" x14ac:dyDescent="0.25">
      <c r="B4669"/>
      <c r="C4669"/>
      <c r="D4669"/>
      <c r="E4669"/>
      <c r="F4669"/>
      <c r="G4669"/>
      <c r="H4669"/>
      <c r="I4669"/>
      <c r="J4669"/>
      <c r="K4669" s="91"/>
      <c r="L4669" s="91"/>
      <c r="M4669" s="91"/>
      <c r="R4669"/>
      <c r="S4669"/>
      <c r="T4669"/>
      <c r="U4669"/>
      <c r="V4669"/>
      <c r="W4669"/>
      <c r="X4669"/>
      <c r="Y4669"/>
      <c r="Z4669"/>
      <c r="AA4669"/>
      <c r="AB4669"/>
      <c r="AC4669"/>
    </row>
    <row r="4670" spans="2:29" s="14" customFormat="1" x14ac:dyDescent="0.25">
      <c r="B4670"/>
      <c r="C4670"/>
      <c r="D4670"/>
      <c r="E4670"/>
      <c r="F4670"/>
      <c r="G4670"/>
      <c r="H4670"/>
      <c r="I4670"/>
      <c r="J4670"/>
      <c r="K4670" s="91"/>
      <c r="L4670" s="91"/>
      <c r="M4670" s="91"/>
      <c r="R4670"/>
      <c r="S4670"/>
      <c r="T4670"/>
      <c r="U4670"/>
      <c r="V4670"/>
      <c r="W4670"/>
      <c r="X4670"/>
      <c r="Y4670"/>
      <c r="Z4670"/>
      <c r="AA4670"/>
      <c r="AB4670"/>
      <c r="AC4670"/>
    </row>
    <row r="4671" spans="2:29" s="14" customFormat="1" x14ac:dyDescent="0.25">
      <c r="B4671"/>
      <c r="C4671"/>
      <c r="D4671"/>
      <c r="E4671"/>
      <c r="F4671"/>
      <c r="G4671"/>
      <c r="H4671"/>
      <c r="I4671"/>
      <c r="J4671"/>
      <c r="K4671" s="91"/>
      <c r="L4671" s="91"/>
      <c r="M4671" s="91"/>
      <c r="R4671"/>
      <c r="S4671"/>
      <c r="T4671"/>
      <c r="U4671"/>
      <c r="V4671"/>
      <c r="W4671"/>
      <c r="X4671"/>
      <c r="Y4671"/>
      <c r="Z4671"/>
      <c r="AA4671"/>
      <c r="AB4671"/>
      <c r="AC4671"/>
    </row>
    <row r="4672" spans="2:29" s="14" customFormat="1" x14ac:dyDescent="0.25">
      <c r="B4672"/>
      <c r="C4672"/>
      <c r="D4672"/>
      <c r="E4672"/>
      <c r="F4672"/>
      <c r="G4672"/>
      <c r="H4672"/>
      <c r="I4672"/>
      <c r="J4672"/>
      <c r="K4672" s="91"/>
      <c r="L4672" s="91"/>
      <c r="M4672" s="91"/>
      <c r="R4672"/>
      <c r="S4672"/>
      <c r="T4672"/>
      <c r="U4672"/>
      <c r="V4672"/>
      <c r="W4672"/>
      <c r="X4672"/>
      <c r="Y4672"/>
      <c r="Z4672"/>
      <c r="AA4672"/>
      <c r="AB4672"/>
      <c r="AC4672"/>
    </row>
    <row r="4673" spans="2:29" s="14" customFormat="1" x14ac:dyDescent="0.25">
      <c r="B4673"/>
      <c r="C4673"/>
      <c r="D4673"/>
      <c r="E4673"/>
      <c r="F4673"/>
      <c r="G4673"/>
      <c r="H4673"/>
      <c r="I4673"/>
      <c r="J4673"/>
      <c r="K4673" s="91"/>
      <c r="L4673" s="91"/>
      <c r="M4673" s="91"/>
      <c r="R4673"/>
      <c r="S4673"/>
      <c r="T4673"/>
      <c r="U4673"/>
      <c r="V4673"/>
      <c r="W4673"/>
      <c r="X4673"/>
      <c r="Y4673"/>
      <c r="Z4673"/>
      <c r="AA4673"/>
      <c r="AB4673"/>
      <c r="AC4673"/>
    </row>
    <row r="4674" spans="2:29" s="14" customFormat="1" x14ac:dyDescent="0.25">
      <c r="B4674"/>
      <c r="C4674"/>
      <c r="D4674"/>
      <c r="E4674"/>
      <c r="F4674"/>
      <c r="G4674"/>
      <c r="H4674"/>
      <c r="I4674"/>
      <c r="J4674"/>
      <c r="K4674" s="91"/>
      <c r="L4674" s="91"/>
      <c r="M4674" s="91"/>
      <c r="R4674"/>
      <c r="S4674"/>
      <c r="T4674"/>
      <c r="U4674"/>
      <c r="V4674"/>
      <c r="W4674"/>
      <c r="X4674"/>
      <c r="Y4674"/>
      <c r="Z4674"/>
      <c r="AA4674"/>
      <c r="AB4674"/>
      <c r="AC4674"/>
    </row>
    <row r="4675" spans="2:29" s="14" customFormat="1" x14ac:dyDescent="0.25">
      <c r="B4675"/>
      <c r="C4675"/>
      <c r="D4675"/>
      <c r="E4675"/>
      <c r="F4675"/>
      <c r="G4675"/>
      <c r="H4675"/>
      <c r="I4675"/>
      <c r="J4675"/>
      <c r="K4675" s="91"/>
      <c r="L4675" s="91"/>
      <c r="M4675" s="91"/>
      <c r="R4675"/>
      <c r="S4675"/>
      <c r="T4675"/>
      <c r="U4675"/>
      <c r="V4675"/>
      <c r="W4675"/>
      <c r="X4675"/>
      <c r="Y4675"/>
      <c r="Z4675"/>
      <c r="AA4675"/>
      <c r="AB4675"/>
      <c r="AC4675"/>
    </row>
    <row r="4676" spans="2:29" s="14" customFormat="1" x14ac:dyDescent="0.25">
      <c r="B4676"/>
      <c r="C4676"/>
      <c r="D4676"/>
      <c r="E4676"/>
      <c r="F4676"/>
      <c r="G4676"/>
      <c r="H4676"/>
      <c r="I4676"/>
      <c r="J4676"/>
      <c r="K4676" s="91"/>
      <c r="L4676" s="91"/>
      <c r="M4676" s="91"/>
      <c r="R4676"/>
      <c r="S4676"/>
      <c r="T4676"/>
      <c r="U4676"/>
      <c r="V4676"/>
      <c r="W4676"/>
      <c r="X4676"/>
      <c r="Y4676"/>
      <c r="Z4676"/>
      <c r="AA4676"/>
      <c r="AB4676"/>
      <c r="AC4676"/>
    </row>
    <row r="4677" spans="2:29" s="14" customFormat="1" x14ac:dyDescent="0.25">
      <c r="B4677"/>
      <c r="C4677"/>
      <c r="D4677"/>
      <c r="E4677"/>
      <c r="F4677"/>
      <c r="G4677"/>
      <c r="H4677"/>
      <c r="I4677"/>
      <c r="J4677"/>
      <c r="K4677" s="91"/>
      <c r="L4677" s="91"/>
      <c r="M4677" s="91"/>
      <c r="R4677"/>
      <c r="S4677"/>
      <c r="T4677"/>
      <c r="U4677"/>
      <c r="V4677"/>
      <c r="W4677"/>
      <c r="X4677"/>
      <c r="Y4677"/>
      <c r="Z4677"/>
      <c r="AA4677"/>
      <c r="AB4677"/>
      <c r="AC4677"/>
    </row>
    <row r="4678" spans="2:29" s="14" customFormat="1" x14ac:dyDescent="0.25">
      <c r="B4678"/>
      <c r="C4678"/>
      <c r="D4678"/>
      <c r="E4678"/>
      <c r="F4678"/>
      <c r="G4678"/>
      <c r="H4678"/>
      <c r="I4678"/>
      <c r="J4678"/>
      <c r="K4678" s="91"/>
      <c r="L4678" s="91"/>
      <c r="M4678" s="91"/>
      <c r="R4678"/>
      <c r="S4678"/>
      <c r="T4678"/>
      <c r="U4678"/>
      <c r="V4678"/>
      <c r="W4678"/>
      <c r="X4678"/>
      <c r="Y4678"/>
      <c r="Z4678"/>
      <c r="AA4678"/>
      <c r="AB4678"/>
      <c r="AC4678"/>
    </row>
    <row r="4679" spans="2:29" s="14" customFormat="1" x14ac:dyDescent="0.25">
      <c r="B4679"/>
      <c r="C4679"/>
      <c r="D4679"/>
      <c r="E4679"/>
      <c r="F4679"/>
      <c r="G4679"/>
      <c r="H4679"/>
      <c r="I4679"/>
      <c r="J4679"/>
      <c r="K4679" s="91"/>
      <c r="L4679" s="91"/>
      <c r="M4679" s="91"/>
      <c r="R4679"/>
      <c r="S4679"/>
      <c r="T4679"/>
      <c r="U4679"/>
      <c r="V4679"/>
      <c r="W4679"/>
      <c r="X4679"/>
      <c r="Y4679"/>
      <c r="Z4679"/>
      <c r="AA4679"/>
      <c r="AB4679"/>
      <c r="AC4679"/>
    </row>
    <row r="4680" spans="2:29" s="14" customFormat="1" x14ac:dyDescent="0.25">
      <c r="B4680"/>
      <c r="C4680"/>
      <c r="D4680"/>
      <c r="E4680"/>
      <c r="F4680"/>
      <c r="G4680"/>
      <c r="H4680"/>
      <c r="I4680"/>
      <c r="J4680"/>
      <c r="K4680" s="91"/>
      <c r="L4680" s="91"/>
      <c r="M4680" s="91"/>
      <c r="R4680"/>
      <c r="S4680"/>
      <c r="T4680"/>
      <c r="U4680"/>
      <c r="V4680"/>
      <c r="W4680"/>
      <c r="X4680"/>
      <c r="Y4680"/>
      <c r="Z4680"/>
      <c r="AA4680"/>
      <c r="AB4680"/>
      <c r="AC4680"/>
    </row>
    <row r="4681" spans="2:29" s="14" customFormat="1" x14ac:dyDescent="0.25">
      <c r="B4681"/>
      <c r="C4681"/>
      <c r="D4681"/>
      <c r="E4681"/>
      <c r="F4681"/>
      <c r="G4681"/>
      <c r="H4681"/>
      <c r="I4681"/>
      <c r="J4681"/>
      <c r="K4681" s="91"/>
      <c r="L4681" s="91"/>
      <c r="M4681" s="91"/>
      <c r="R4681"/>
      <c r="S4681"/>
      <c r="T4681"/>
      <c r="U4681"/>
      <c r="V4681"/>
      <c r="W4681"/>
      <c r="X4681"/>
      <c r="Y4681"/>
      <c r="Z4681"/>
      <c r="AA4681"/>
      <c r="AB4681"/>
      <c r="AC4681"/>
    </row>
    <row r="4682" spans="2:29" s="14" customFormat="1" x14ac:dyDescent="0.25">
      <c r="B4682"/>
      <c r="C4682"/>
      <c r="D4682"/>
      <c r="E4682"/>
      <c r="F4682"/>
      <c r="G4682"/>
      <c r="H4682"/>
      <c r="I4682"/>
      <c r="J4682"/>
      <c r="K4682" s="91"/>
      <c r="L4682" s="91"/>
      <c r="M4682" s="91"/>
      <c r="R4682"/>
      <c r="S4682"/>
      <c r="T4682"/>
      <c r="U4682"/>
      <c r="V4682"/>
      <c r="W4682"/>
      <c r="X4682"/>
      <c r="Y4682"/>
      <c r="Z4682"/>
      <c r="AA4682"/>
      <c r="AB4682"/>
      <c r="AC4682"/>
    </row>
    <row r="4683" spans="2:29" s="14" customFormat="1" x14ac:dyDescent="0.25">
      <c r="B4683"/>
      <c r="C4683"/>
      <c r="D4683"/>
      <c r="E4683"/>
      <c r="F4683"/>
      <c r="G4683"/>
      <c r="H4683"/>
      <c r="I4683"/>
      <c r="J4683"/>
      <c r="K4683" s="91"/>
      <c r="L4683" s="91"/>
      <c r="M4683" s="91"/>
      <c r="R4683"/>
      <c r="S4683"/>
      <c r="T4683"/>
      <c r="U4683"/>
      <c r="V4683"/>
      <c r="W4683"/>
      <c r="X4683"/>
      <c r="Y4683"/>
      <c r="Z4683"/>
      <c r="AA4683"/>
      <c r="AB4683"/>
      <c r="AC4683"/>
    </row>
    <row r="4684" spans="2:29" s="14" customFormat="1" x14ac:dyDescent="0.25">
      <c r="B4684"/>
      <c r="C4684"/>
      <c r="D4684"/>
      <c r="E4684"/>
      <c r="F4684"/>
      <c r="G4684"/>
      <c r="H4684"/>
      <c r="I4684"/>
      <c r="J4684"/>
      <c r="K4684" s="91"/>
      <c r="L4684" s="91"/>
      <c r="M4684" s="91"/>
      <c r="R4684"/>
      <c r="S4684"/>
      <c r="T4684"/>
      <c r="U4684"/>
      <c r="V4684"/>
      <c r="W4684"/>
      <c r="X4684"/>
      <c r="Y4684"/>
      <c r="Z4684"/>
      <c r="AA4684"/>
      <c r="AB4684"/>
      <c r="AC4684"/>
    </row>
    <row r="4685" spans="2:29" s="14" customFormat="1" x14ac:dyDescent="0.25">
      <c r="B4685"/>
      <c r="C4685"/>
      <c r="D4685"/>
      <c r="E4685"/>
      <c r="F4685"/>
      <c r="G4685"/>
      <c r="H4685"/>
      <c r="I4685"/>
      <c r="J4685"/>
      <c r="K4685" s="91"/>
      <c r="L4685" s="91"/>
      <c r="M4685" s="91"/>
      <c r="R4685"/>
      <c r="S4685"/>
      <c r="T4685"/>
      <c r="U4685"/>
      <c r="V4685"/>
      <c r="W4685"/>
      <c r="X4685"/>
      <c r="Y4685"/>
      <c r="Z4685"/>
      <c r="AA4685"/>
      <c r="AB4685"/>
      <c r="AC4685"/>
    </row>
    <row r="4686" spans="2:29" s="14" customFormat="1" x14ac:dyDescent="0.25">
      <c r="B4686"/>
      <c r="C4686"/>
      <c r="D4686"/>
      <c r="E4686"/>
      <c r="F4686"/>
      <c r="G4686"/>
      <c r="H4686"/>
      <c r="I4686"/>
      <c r="J4686"/>
      <c r="K4686" s="91"/>
      <c r="L4686" s="91"/>
      <c r="M4686" s="91"/>
      <c r="R4686"/>
      <c r="S4686"/>
      <c r="T4686"/>
      <c r="U4686"/>
      <c r="V4686"/>
      <c r="W4686"/>
      <c r="X4686"/>
      <c r="Y4686"/>
      <c r="Z4686"/>
      <c r="AA4686"/>
      <c r="AB4686"/>
      <c r="AC4686"/>
    </row>
    <row r="4687" spans="2:29" s="14" customFormat="1" x14ac:dyDescent="0.25">
      <c r="B4687"/>
      <c r="C4687"/>
      <c r="D4687"/>
      <c r="E4687"/>
      <c r="F4687"/>
      <c r="G4687"/>
      <c r="H4687"/>
      <c r="I4687"/>
      <c r="J4687"/>
      <c r="K4687" s="91"/>
      <c r="L4687" s="91"/>
      <c r="M4687" s="91"/>
      <c r="R4687"/>
      <c r="S4687"/>
      <c r="T4687"/>
      <c r="U4687"/>
      <c r="V4687"/>
      <c r="W4687"/>
      <c r="X4687"/>
      <c r="Y4687"/>
      <c r="Z4687"/>
      <c r="AA4687"/>
      <c r="AB4687"/>
      <c r="AC4687"/>
    </row>
    <row r="4688" spans="2:29" s="14" customFormat="1" x14ac:dyDescent="0.25">
      <c r="B4688"/>
      <c r="C4688"/>
      <c r="D4688"/>
      <c r="E4688"/>
      <c r="F4688"/>
      <c r="G4688"/>
      <c r="H4688"/>
      <c r="I4688"/>
      <c r="J4688"/>
      <c r="K4688" s="91"/>
      <c r="L4688" s="91"/>
      <c r="M4688" s="91"/>
      <c r="R4688"/>
      <c r="S4688"/>
      <c r="T4688"/>
      <c r="U4688"/>
      <c r="V4688"/>
      <c r="W4688"/>
      <c r="X4688"/>
      <c r="Y4688"/>
      <c r="Z4688"/>
      <c r="AA4688"/>
      <c r="AB4688"/>
      <c r="AC4688"/>
    </row>
    <row r="4689" spans="2:29" s="14" customFormat="1" x14ac:dyDescent="0.25">
      <c r="B4689"/>
      <c r="C4689"/>
      <c r="D4689"/>
      <c r="E4689"/>
      <c r="F4689"/>
      <c r="G4689"/>
      <c r="H4689"/>
      <c r="I4689"/>
      <c r="J4689"/>
      <c r="K4689" s="91"/>
      <c r="L4689" s="91"/>
      <c r="M4689" s="91"/>
      <c r="R4689"/>
      <c r="S4689"/>
      <c r="T4689"/>
      <c r="U4689"/>
      <c r="V4689"/>
      <c r="W4689"/>
      <c r="X4689"/>
      <c r="Y4689"/>
      <c r="Z4689"/>
      <c r="AA4689"/>
      <c r="AB4689"/>
      <c r="AC4689"/>
    </row>
    <row r="4690" spans="2:29" s="14" customFormat="1" x14ac:dyDescent="0.25">
      <c r="B4690"/>
      <c r="C4690"/>
      <c r="D4690"/>
      <c r="E4690"/>
      <c r="F4690"/>
      <c r="G4690"/>
      <c r="H4690"/>
      <c r="I4690"/>
      <c r="J4690"/>
      <c r="K4690" s="91"/>
      <c r="L4690" s="91"/>
      <c r="M4690" s="91"/>
      <c r="R4690"/>
      <c r="S4690"/>
      <c r="T4690"/>
      <c r="U4690"/>
      <c r="V4690"/>
      <c r="W4690"/>
      <c r="X4690"/>
      <c r="Y4690"/>
      <c r="Z4690"/>
      <c r="AA4690"/>
      <c r="AB4690"/>
      <c r="AC4690"/>
    </row>
    <row r="4691" spans="2:29" s="14" customFormat="1" x14ac:dyDescent="0.25">
      <c r="B4691"/>
      <c r="C4691"/>
      <c r="D4691"/>
      <c r="E4691"/>
      <c r="F4691"/>
      <c r="G4691"/>
      <c r="H4691"/>
      <c r="I4691"/>
      <c r="J4691"/>
      <c r="K4691" s="91"/>
      <c r="L4691" s="91"/>
      <c r="M4691" s="91"/>
      <c r="R4691"/>
      <c r="S4691"/>
      <c r="T4691"/>
      <c r="U4691"/>
      <c r="V4691"/>
      <c r="W4691"/>
      <c r="X4691"/>
      <c r="Y4691"/>
      <c r="Z4691"/>
      <c r="AA4691"/>
      <c r="AB4691"/>
      <c r="AC4691"/>
    </row>
    <row r="4692" spans="2:29" s="14" customFormat="1" x14ac:dyDescent="0.25">
      <c r="B4692"/>
      <c r="C4692"/>
      <c r="D4692"/>
      <c r="E4692"/>
      <c r="F4692"/>
      <c r="G4692"/>
      <c r="H4692"/>
      <c r="I4692"/>
      <c r="J4692"/>
      <c r="K4692" s="91"/>
      <c r="L4692" s="91"/>
      <c r="M4692" s="91"/>
      <c r="R4692"/>
      <c r="S4692"/>
      <c r="T4692"/>
      <c r="U4692"/>
      <c r="V4692"/>
      <c r="W4692"/>
      <c r="X4692"/>
      <c r="Y4692"/>
      <c r="Z4692"/>
      <c r="AA4692"/>
      <c r="AB4692"/>
      <c r="AC4692"/>
    </row>
    <row r="4693" spans="2:29" s="14" customFormat="1" x14ac:dyDescent="0.25">
      <c r="B4693"/>
      <c r="C4693"/>
      <c r="D4693"/>
      <c r="E4693"/>
      <c r="F4693"/>
      <c r="G4693"/>
      <c r="H4693"/>
      <c r="I4693"/>
      <c r="J4693"/>
      <c r="K4693" s="91"/>
      <c r="L4693" s="91"/>
      <c r="M4693" s="91"/>
      <c r="R4693"/>
      <c r="S4693"/>
      <c r="T4693"/>
      <c r="U4693"/>
      <c r="V4693"/>
      <c r="W4693"/>
      <c r="X4693"/>
      <c r="Y4693"/>
      <c r="Z4693"/>
      <c r="AA4693"/>
      <c r="AB4693"/>
      <c r="AC4693"/>
    </row>
    <row r="4694" spans="2:29" s="14" customFormat="1" x14ac:dyDescent="0.25">
      <c r="B4694"/>
      <c r="C4694"/>
      <c r="D4694"/>
      <c r="E4694"/>
      <c r="F4694"/>
      <c r="G4694"/>
      <c r="H4694"/>
      <c r="I4694"/>
      <c r="J4694"/>
      <c r="K4694" s="91"/>
      <c r="L4694" s="91"/>
      <c r="M4694" s="91"/>
      <c r="R4694"/>
      <c r="S4694"/>
      <c r="T4694"/>
      <c r="U4694"/>
      <c r="V4694"/>
      <c r="W4694"/>
      <c r="X4694"/>
      <c r="Y4694"/>
      <c r="Z4694"/>
      <c r="AA4694"/>
      <c r="AB4694"/>
      <c r="AC4694"/>
    </row>
    <row r="4695" spans="2:29" s="14" customFormat="1" x14ac:dyDescent="0.25">
      <c r="B4695"/>
      <c r="C4695"/>
      <c r="D4695"/>
      <c r="E4695"/>
      <c r="F4695"/>
      <c r="G4695"/>
      <c r="H4695"/>
      <c r="I4695"/>
      <c r="J4695"/>
      <c r="K4695" s="91"/>
      <c r="L4695" s="91"/>
      <c r="M4695" s="91"/>
      <c r="R4695"/>
      <c r="S4695"/>
      <c r="T4695"/>
      <c r="U4695"/>
      <c r="V4695"/>
      <c r="W4695"/>
      <c r="X4695"/>
      <c r="Y4695"/>
      <c r="Z4695"/>
      <c r="AA4695"/>
      <c r="AB4695"/>
      <c r="AC4695"/>
    </row>
    <row r="4696" spans="2:29" s="14" customFormat="1" x14ac:dyDescent="0.25">
      <c r="B4696"/>
      <c r="C4696"/>
      <c r="D4696"/>
      <c r="E4696"/>
      <c r="F4696"/>
      <c r="G4696"/>
      <c r="H4696"/>
      <c r="I4696"/>
      <c r="J4696"/>
      <c r="K4696" s="91"/>
      <c r="L4696" s="91"/>
      <c r="M4696" s="91"/>
      <c r="R4696"/>
      <c r="S4696"/>
      <c r="T4696"/>
      <c r="U4696"/>
      <c r="V4696"/>
      <c r="W4696"/>
      <c r="X4696"/>
      <c r="Y4696"/>
      <c r="Z4696"/>
      <c r="AA4696"/>
      <c r="AB4696"/>
      <c r="AC4696"/>
    </row>
    <row r="4697" spans="2:29" s="14" customFormat="1" x14ac:dyDescent="0.25">
      <c r="B4697"/>
      <c r="C4697"/>
      <c r="D4697"/>
      <c r="E4697"/>
      <c r="F4697"/>
      <c r="G4697"/>
      <c r="H4697"/>
      <c r="I4697"/>
      <c r="J4697"/>
      <c r="K4697" s="91"/>
      <c r="L4697" s="91"/>
      <c r="M4697" s="91"/>
      <c r="R4697"/>
      <c r="S4697"/>
      <c r="T4697"/>
      <c r="U4697"/>
      <c r="V4697"/>
      <c r="W4697"/>
      <c r="X4697"/>
      <c r="Y4697"/>
      <c r="Z4697"/>
      <c r="AA4697"/>
      <c r="AB4697"/>
      <c r="AC4697"/>
    </row>
    <row r="4698" spans="2:29" s="14" customFormat="1" x14ac:dyDescent="0.25">
      <c r="B4698"/>
      <c r="C4698"/>
      <c r="D4698"/>
      <c r="E4698"/>
      <c r="F4698"/>
      <c r="G4698"/>
      <c r="H4698"/>
      <c r="I4698"/>
      <c r="J4698"/>
      <c r="K4698" s="91"/>
      <c r="L4698" s="91"/>
      <c r="M4698" s="91"/>
      <c r="R4698"/>
      <c r="S4698"/>
      <c r="T4698"/>
      <c r="U4698"/>
      <c r="V4698"/>
      <c r="W4698"/>
      <c r="X4698"/>
      <c r="Y4698"/>
      <c r="Z4698"/>
      <c r="AA4698"/>
      <c r="AB4698"/>
      <c r="AC4698"/>
    </row>
    <row r="4699" spans="2:29" s="14" customFormat="1" x14ac:dyDescent="0.25">
      <c r="B4699"/>
      <c r="C4699"/>
      <c r="D4699"/>
      <c r="E4699"/>
      <c r="F4699"/>
      <c r="G4699"/>
      <c r="H4699"/>
      <c r="I4699"/>
      <c r="J4699"/>
      <c r="K4699" s="91"/>
      <c r="L4699" s="91"/>
      <c r="M4699" s="91"/>
      <c r="R4699"/>
      <c r="S4699"/>
      <c r="T4699"/>
      <c r="U4699"/>
      <c r="V4699"/>
      <c r="W4699"/>
      <c r="X4699"/>
      <c r="Y4699"/>
      <c r="Z4699"/>
      <c r="AA4699"/>
      <c r="AB4699"/>
      <c r="AC4699"/>
    </row>
    <row r="4700" spans="2:29" s="14" customFormat="1" x14ac:dyDescent="0.25">
      <c r="B4700"/>
      <c r="C4700"/>
      <c r="D4700"/>
      <c r="E4700"/>
      <c r="F4700"/>
      <c r="G4700"/>
      <c r="H4700"/>
      <c r="I4700"/>
      <c r="J4700"/>
      <c r="K4700" s="91"/>
      <c r="L4700" s="91"/>
      <c r="M4700" s="91"/>
      <c r="R4700"/>
      <c r="S4700"/>
      <c r="T4700"/>
      <c r="U4700"/>
      <c r="V4700"/>
      <c r="W4700"/>
      <c r="X4700"/>
      <c r="Y4700"/>
      <c r="Z4700"/>
      <c r="AA4700"/>
      <c r="AB4700"/>
      <c r="AC4700"/>
    </row>
    <row r="4701" spans="2:29" s="14" customFormat="1" x14ac:dyDescent="0.25">
      <c r="B4701"/>
      <c r="C4701"/>
      <c r="D4701"/>
      <c r="E4701"/>
      <c r="F4701"/>
      <c r="G4701"/>
      <c r="H4701"/>
      <c r="I4701"/>
      <c r="J4701"/>
      <c r="K4701" s="91"/>
      <c r="L4701" s="91"/>
      <c r="M4701" s="91"/>
      <c r="R4701"/>
      <c r="S4701"/>
      <c r="T4701"/>
      <c r="U4701"/>
      <c r="V4701"/>
      <c r="W4701"/>
      <c r="X4701"/>
      <c r="Y4701"/>
      <c r="Z4701"/>
      <c r="AA4701"/>
      <c r="AB4701"/>
      <c r="AC4701"/>
    </row>
    <row r="4702" spans="2:29" s="14" customFormat="1" x14ac:dyDescent="0.25">
      <c r="B4702"/>
      <c r="C4702"/>
      <c r="D4702"/>
      <c r="E4702"/>
      <c r="F4702"/>
      <c r="G4702"/>
      <c r="H4702"/>
      <c r="I4702"/>
      <c r="J4702"/>
      <c r="K4702" s="91"/>
      <c r="L4702" s="91"/>
      <c r="M4702" s="91"/>
      <c r="R4702"/>
      <c r="S4702"/>
      <c r="T4702"/>
      <c r="U4702"/>
      <c r="V4702"/>
      <c r="W4702"/>
      <c r="X4702"/>
      <c r="Y4702"/>
      <c r="Z4702"/>
      <c r="AA4702"/>
      <c r="AB4702"/>
      <c r="AC4702"/>
    </row>
    <row r="4703" spans="2:29" s="14" customFormat="1" x14ac:dyDescent="0.25">
      <c r="B4703"/>
      <c r="C4703"/>
      <c r="D4703"/>
      <c r="E4703"/>
      <c r="F4703"/>
      <c r="G4703"/>
      <c r="H4703"/>
      <c r="I4703"/>
      <c r="J4703"/>
      <c r="K4703" s="91"/>
      <c r="L4703" s="91"/>
      <c r="M4703" s="91"/>
      <c r="R4703"/>
      <c r="S4703"/>
      <c r="T4703"/>
      <c r="U4703"/>
      <c r="V4703"/>
      <c r="W4703"/>
      <c r="X4703"/>
      <c r="Y4703"/>
      <c r="Z4703"/>
      <c r="AA4703"/>
      <c r="AB4703"/>
      <c r="AC4703"/>
    </row>
    <row r="4704" spans="2:29" s="14" customFormat="1" x14ac:dyDescent="0.25">
      <c r="B4704"/>
      <c r="C4704"/>
      <c r="D4704"/>
      <c r="E4704"/>
      <c r="F4704"/>
      <c r="G4704"/>
      <c r="H4704"/>
      <c r="I4704"/>
      <c r="J4704"/>
      <c r="K4704" s="91"/>
      <c r="L4704" s="91"/>
      <c r="M4704" s="91"/>
      <c r="R4704"/>
      <c r="S4704"/>
      <c r="T4704"/>
      <c r="U4704"/>
      <c r="V4704"/>
      <c r="W4704"/>
      <c r="X4704"/>
      <c r="Y4704"/>
      <c r="Z4704"/>
      <c r="AA4704"/>
      <c r="AB4704"/>
      <c r="AC4704"/>
    </row>
    <row r="4705" spans="2:29" s="14" customFormat="1" x14ac:dyDescent="0.25">
      <c r="B4705"/>
      <c r="C4705"/>
      <c r="D4705"/>
      <c r="E4705"/>
      <c r="F4705"/>
      <c r="G4705"/>
      <c r="H4705"/>
      <c r="I4705"/>
      <c r="J4705"/>
      <c r="K4705" s="91"/>
      <c r="L4705" s="91"/>
      <c r="M4705" s="91"/>
      <c r="R4705"/>
      <c r="S4705"/>
      <c r="T4705"/>
      <c r="U4705"/>
      <c r="V4705"/>
      <c r="W4705"/>
      <c r="X4705"/>
      <c r="Y4705"/>
      <c r="Z4705"/>
      <c r="AA4705"/>
      <c r="AB4705"/>
      <c r="AC4705"/>
    </row>
    <row r="4706" spans="2:29" s="14" customFormat="1" x14ac:dyDescent="0.25">
      <c r="B4706"/>
      <c r="C4706"/>
      <c r="D4706"/>
      <c r="E4706"/>
      <c r="F4706"/>
      <c r="G4706"/>
      <c r="H4706"/>
      <c r="I4706"/>
      <c r="J4706"/>
      <c r="K4706" s="91"/>
      <c r="L4706" s="91"/>
      <c r="M4706" s="91"/>
      <c r="R4706"/>
      <c r="S4706"/>
      <c r="T4706"/>
      <c r="U4706"/>
      <c r="V4706"/>
      <c r="W4706"/>
      <c r="X4706"/>
      <c r="Y4706"/>
      <c r="Z4706"/>
      <c r="AA4706"/>
      <c r="AB4706"/>
      <c r="AC4706"/>
    </row>
    <row r="4707" spans="2:29" s="14" customFormat="1" x14ac:dyDescent="0.25">
      <c r="B4707"/>
      <c r="C4707"/>
      <c r="D4707"/>
      <c r="E4707"/>
      <c r="F4707"/>
      <c r="G4707"/>
      <c r="H4707"/>
      <c r="I4707"/>
      <c r="J4707"/>
      <c r="K4707" s="91"/>
      <c r="L4707" s="91"/>
      <c r="M4707" s="91"/>
      <c r="R4707"/>
      <c r="S4707"/>
      <c r="T4707"/>
      <c r="U4707"/>
      <c r="V4707"/>
      <c r="W4707"/>
      <c r="X4707"/>
      <c r="Y4707"/>
      <c r="Z4707"/>
      <c r="AA4707"/>
      <c r="AB4707"/>
      <c r="AC4707"/>
    </row>
    <row r="4708" spans="2:29" s="14" customFormat="1" x14ac:dyDescent="0.25">
      <c r="B4708"/>
      <c r="C4708"/>
      <c r="D4708"/>
      <c r="E4708"/>
      <c r="F4708"/>
      <c r="G4708"/>
      <c r="H4708"/>
      <c r="I4708"/>
      <c r="J4708"/>
      <c r="K4708" s="91"/>
      <c r="L4708" s="91"/>
      <c r="M4708" s="91"/>
      <c r="R4708"/>
      <c r="S4708"/>
      <c r="T4708"/>
      <c r="U4708"/>
      <c r="V4708"/>
      <c r="W4708"/>
      <c r="X4708"/>
      <c r="Y4708"/>
      <c r="Z4708"/>
      <c r="AA4708"/>
      <c r="AB4708"/>
      <c r="AC4708"/>
    </row>
    <row r="4709" spans="2:29" s="14" customFormat="1" x14ac:dyDescent="0.25">
      <c r="B4709"/>
      <c r="C4709"/>
      <c r="D4709"/>
      <c r="E4709"/>
      <c r="F4709"/>
      <c r="G4709"/>
      <c r="H4709"/>
      <c r="I4709"/>
      <c r="J4709"/>
      <c r="K4709" s="91"/>
      <c r="L4709" s="91"/>
      <c r="M4709" s="91"/>
      <c r="R4709"/>
      <c r="S4709"/>
      <c r="T4709"/>
      <c r="U4709"/>
      <c r="V4709"/>
      <c r="W4709"/>
      <c r="X4709"/>
      <c r="Y4709"/>
      <c r="Z4709"/>
      <c r="AA4709"/>
      <c r="AB4709"/>
      <c r="AC4709"/>
    </row>
    <row r="4710" spans="2:29" s="14" customFormat="1" x14ac:dyDescent="0.25">
      <c r="B4710"/>
      <c r="C4710"/>
      <c r="D4710"/>
      <c r="E4710"/>
      <c r="F4710"/>
      <c r="G4710"/>
      <c r="H4710"/>
      <c r="I4710"/>
      <c r="J4710"/>
      <c r="K4710" s="91"/>
      <c r="L4710" s="91"/>
      <c r="M4710" s="91"/>
      <c r="R4710"/>
      <c r="S4710"/>
      <c r="T4710"/>
      <c r="U4710"/>
      <c r="V4710"/>
      <c r="W4710"/>
      <c r="X4710"/>
      <c r="Y4710"/>
      <c r="Z4710"/>
      <c r="AA4710"/>
      <c r="AB4710"/>
      <c r="AC4710"/>
    </row>
    <row r="4711" spans="2:29" s="14" customFormat="1" x14ac:dyDescent="0.25">
      <c r="B4711"/>
      <c r="C4711"/>
      <c r="D4711"/>
      <c r="E4711"/>
      <c r="F4711"/>
      <c r="G4711"/>
      <c r="H4711"/>
      <c r="I4711"/>
      <c r="J4711"/>
      <c r="K4711" s="91"/>
      <c r="L4711" s="91"/>
      <c r="M4711" s="91"/>
      <c r="R4711"/>
      <c r="S4711"/>
      <c r="T4711"/>
      <c r="U4711"/>
      <c r="V4711"/>
      <c r="W4711"/>
      <c r="X4711"/>
      <c r="Y4711"/>
      <c r="Z4711"/>
      <c r="AA4711"/>
      <c r="AB4711"/>
      <c r="AC4711"/>
    </row>
    <row r="4712" spans="2:29" s="14" customFormat="1" x14ac:dyDescent="0.25">
      <c r="B4712"/>
      <c r="C4712"/>
      <c r="D4712"/>
      <c r="E4712"/>
      <c r="F4712"/>
      <c r="G4712"/>
      <c r="H4712"/>
      <c r="I4712"/>
      <c r="J4712"/>
      <c r="K4712" s="91"/>
      <c r="L4712" s="91"/>
      <c r="M4712" s="91"/>
      <c r="R4712"/>
      <c r="S4712"/>
      <c r="T4712"/>
      <c r="U4712"/>
      <c r="V4712"/>
      <c r="W4712"/>
      <c r="X4712"/>
      <c r="Y4712"/>
      <c r="Z4712"/>
      <c r="AA4712"/>
      <c r="AB4712"/>
      <c r="AC4712"/>
    </row>
    <row r="4713" spans="2:29" s="14" customFormat="1" x14ac:dyDescent="0.25">
      <c r="B4713"/>
      <c r="C4713"/>
      <c r="D4713"/>
      <c r="E4713"/>
      <c r="F4713"/>
      <c r="G4713"/>
      <c r="H4713"/>
      <c r="I4713"/>
      <c r="J4713"/>
      <c r="K4713" s="91"/>
      <c r="L4713" s="91"/>
      <c r="M4713" s="91"/>
      <c r="R4713"/>
      <c r="S4713"/>
      <c r="T4713"/>
      <c r="U4713"/>
      <c r="V4713"/>
      <c r="W4713"/>
      <c r="X4713"/>
      <c r="Y4713"/>
      <c r="Z4713"/>
      <c r="AA4713"/>
      <c r="AB4713"/>
      <c r="AC4713"/>
    </row>
    <row r="4714" spans="2:29" s="14" customFormat="1" x14ac:dyDescent="0.25">
      <c r="B4714"/>
      <c r="C4714"/>
      <c r="D4714"/>
      <c r="E4714"/>
      <c r="F4714"/>
      <c r="G4714"/>
      <c r="H4714"/>
      <c r="I4714"/>
      <c r="J4714"/>
      <c r="K4714" s="91"/>
      <c r="L4714" s="91"/>
      <c r="M4714" s="91"/>
      <c r="R4714"/>
      <c r="S4714"/>
      <c r="T4714"/>
      <c r="U4714"/>
      <c r="V4714"/>
      <c r="W4714"/>
      <c r="X4714"/>
      <c r="Y4714"/>
      <c r="Z4714"/>
      <c r="AA4714"/>
      <c r="AB4714"/>
      <c r="AC4714"/>
    </row>
    <row r="4715" spans="2:29" s="14" customFormat="1" x14ac:dyDescent="0.25">
      <c r="B4715"/>
      <c r="C4715"/>
      <c r="D4715"/>
      <c r="E4715"/>
      <c r="F4715"/>
      <c r="G4715"/>
      <c r="H4715"/>
      <c r="I4715"/>
      <c r="J4715"/>
      <c r="K4715" s="91"/>
      <c r="L4715" s="91"/>
      <c r="M4715" s="91"/>
      <c r="R4715"/>
      <c r="S4715"/>
      <c r="T4715"/>
      <c r="U4715"/>
      <c r="V4715"/>
      <c r="W4715"/>
      <c r="X4715"/>
      <c r="Y4715"/>
      <c r="Z4715"/>
      <c r="AA4715"/>
      <c r="AB4715"/>
      <c r="AC4715"/>
    </row>
    <row r="4716" spans="2:29" s="14" customFormat="1" x14ac:dyDescent="0.25">
      <c r="B4716"/>
      <c r="C4716"/>
      <c r="D4716"/>
      <c r="E4716"/>
      <c r="F4716"/>
      <c r="G4716"/>
      <c r="H4716"/>
      <c r="I4716"/>
      <c r="J4716"/>
      <c r="K4716" s="91"/>
      <c r="L4716" s="91"/>
      <c r="M4716" s="91"/>
      <c r="R4716"/>
      <c r="S4716"/>
      <c r="T4716"/>
      <c r="U4716"/>
      <c r="V4716"/>
      <c r="W4716"/>
      <c r="X4716"/>
      <c r="Y4716"/>
      <c r="Z4716"/>
      <c r="AA4716"/>
      <c r="AB4716"/>
      <c r="AC4716"/>
    </row>
    <row r="4717" spans="2:29" s="14" customFormat="1" x14ac:dyDescent="0.25">
      <c r="B4717"/>
      <c r="C4717"/>
      <c r="D4717"/>
      <c r="E4717"/>
      <c r="F4717"/>
      <c r="G4717"/>
      <c r="H4717"/>
      <c r="I4717"/>
      <c r="J4717"/>
      <c r="K4717" s="91"/>
      <c r="L4717" s="91"/>
      <c r="M4717" s="91"/>
      <c r="R4717"/>
      <c r="S4717"/>
      <c r="T4717"/>
      <c r="U4717"/>
      <c r="V4717"/>
      <c r="W4717"/>
      <c r="X4717"/>
      <c r="Y4717"/>
      <c r="Z4717"/>
      <c r="AA4717"/>
      <c r="AB4717"/>
      <c r="AC4717"/>
    </row>
    <row r="4718" spans="2:29" s="14" customFormat="1" x14ac:dyDescent="0.25">
      <c r="B4718"/>
      <c r="C4718"/>
      <c r="D4718"/>
      <c r="E4718"/>
      <c r="F4718"/>
      <c r="G4718"/>
      <c r="H4718"/>
      <c r="I4718"/>
      <c r="J4718"/>
      <c r="K4718" s="91"/>
      <c r="L4718" s="91"/>
      <c r="M4718" s="91"/>
      <c r="R4718"/>
      <c r="S4718"/>
      <c r="T4718"/>
      <c r="U4718"/>
      <c r="V4718"/>
      <c r="W4718"/>
      <c r="X4718"/>
      <c r="Y4718"/>
      <c r="Z4718"/>
      <c r="AA4718"/>
      <c r="AB4718"/>
      <c r="AC4718"/>
    </row>
    <row r="4719" spans="2:29" s="14" customFormat="1" x14ac:dyDescent="0.25">
      <c r="B4719"/>
      <c r="C4719"/>
      <c r="D4719"/>
      <c r="E4719"/>
      <c r="F4719"/>
      <c r="G4719"/>
      <c r="H4719"/>
      <c r="I4719"/>
      <c r="J4719"/>
      <c r="K4719" s="91"/>
      <c r="L4719" s="91"/>
      <c r="M4719" s="91"/>
      <c r="R4719"/>
      <c r="S4719"/>
      <c r="T4719"/>
      <c r="U4719"/>
      <c r="V4719"/>
      <c r="W4719"/>
      <c r="X4719"/>
      <c r="Y4719"/>
      <c r="Z4719"/>
      <c r="AA4719"/>
      <c r="AB4719"/>
      <c r="AC4719"/>
    </row>
    <row r="4720" spans="2:29" s="14" customFormat="1" x14ac:dyDescent="0.25">
      <c r="B4720"/>
      <c r="C4720"/>
      <c r="D4720"/>
      <c r="E4720"/>
      <c r="F4720"/>
      <c r="G4720"/>
      <c r="H4720"/>
      <c r="I4720"/>
      <c r="J4720"/>
      <c r="K4720" s="91"/>
      <c r="L4720" s="91"/>
      <c r="M4720" s="91"/>
      <c r="R4720"/>
      <c r="S4720"/>
      <c r="T4720"/>
      <c r="U4720"/>
      <c r="V4720"/>
      <c r="W4720"/>
      <c r="X4720"/>
      <c r="Y4720"/>
      <c r="Z4720"/>
      <c r="AA4720"/>
      <c r="AB4720"/>
      <c r="AC4720"/>
    </row>
    <row r="4721" spans="2:29" s="14" customFormat="1" x14ac:dyDescent="0.25">
      <c r="B4721"/>
      <c r="C4721"/>
      <c r="D4721"/>
      <c r="E4721"/>
      <c r="F4721"/>
      <c r="G4721"/>
      <c r="H4721"/>
      <c r="I4721"/>
      <c r="J4721"/>
      <c r="K4721" s="91"/>
      <c r="L4721" s="91"/>
      <c r="M4721" s="91"/>
      <c r="R4721"/>
      <c r="S4721"/>
      <c r="T4721"/>
      <c r="U4721"/>
      <c r="V4721"/>
      <c r="W4721"/>
      <c r="X4721"/>
      <c r="Y4721"/>
      <c r="Z4721"/>
      <c r="AA4721"/>
      <c r="AB4721"/>
      <c r="AC4721"/>
    </row>
    <row r="4722" spans="2:29" s="14" customFormat="1" x14ac:dyDescent="0.25">
      <c r="B4722"/>
      <c r="C4722"/>
      <c r="D4722"/>
      <c r="E4722"/>
      <c r="F4722"/>
      <c r="G4722"/>
      <c r="H4722"/>
      <c r="I4722"/>
      <c r="J4722"/>
      <c r="K4722" s="91"/>
      <c r="L4722" s="91"/>
      <c r="M4722" s="91"/>
      <c r="R4722"/>
      <c r="S4722"/>
      <c r="T4722"/>
      <c r="U4722"/>
      <c r="V4722"/>
      <c r="W4722"/>
      <c r="X4722"/>
      <c r="Y4722"/>
      <c r="Z4722"/>
      <c r="AA4722"/>
      <c r="AB4722"/>
      <c r="AC4722"/>
    </row>
    <row r="4723" spans="2:29" s="14" customFormat="1" x14ac:dyDescent="0.25">
      <c r="B4723"/>
      <c r="C4723"/>
      <c r="D4723"/>
      <c r="E4723"/>
      <c r="F4723"/>
      <c r="G4723"/>
      <c r="H4723"/>
      <c r="I4723"/>
      <c r="J4723"/>
      <c r="K4723" s="91"/>
      <c r="L4723" s="91"/>
      <c r="M4723" s="91"/>
      <c r="R4723"/>
      <c r="S4723"/>
      <c r="T4723"/>
      <c r="U4723"/>
      <c r="V4723"/>
      <c r="W4723"/>
      <c r="X4723"/>
      <c r="Y4723"/>
      <c r="Z4723"/>
      <c r="AA4723"/>
      <c r="AB4723"/>
      <c r="AC4723"/>
    </row>
    <row r="4724" spans="2:29" s="14" customFormat="1" x14ac:dyDescent="0.25">
      <c r="B4724"/>
      <c r="C4724"/>
      <c r="D4724"/>
      <c r="E4724"/>
      <c r="F4724"/>
      <c r="G4724"/>
      <c r="H4724"/>
      <c r="I4724"/>
      <c r="J4724"/>
      <c r="K4724" s="91"/>
      <c r="L4724" s="91"/>
      <c r="M4724" s="91"/>
      <c r="R4724"/>
      <c r="S4724"/>
      <c r="T4724"/>
      <c r="U4724"/>
      <c r="V4724"/>
      <c r="W4724"/>
      <c r="X4724"/>
      <c r="Y4724"/>
      <c r="Z4724"/>
      <c r="AA4724"/>
      <c r="AB4724"/>
      <c r="AC4724"/>
    </row>
    <row r="4725" spans="2:29" s="14" customFormat="1" x14ac:dyDescent="0.25">
      <c r="B4725"/>
      <c r="C4725"/>
      <c r="D4725"/>
      <c r="E4725"/>
      <c r="F4725"/>
      <c r="G4725"/>
      <c r="H4725"/>
      <c r="I4725"/>
      <c r="J4725"/>
      <c r="K4725" s="91"/>
      <c r="L4725" s="91"/>
      <c r="M4725" s="91"/>
      <c r="R4725"/>
      <c r="S4725"/>
      <c r="T4725"/>
      <c r="U4725"/>
      <c r="V4725"/>
      <c r="W4725"/>
      <c r="X4725"/>
      <c r="Y4725"/>
      <c r="Z4725"/>
      <c r="AA4725"/>
      <c r="AB4725"/>
      <c r="AC4725"/>
    </row>
    <row r="4726" spans="2:29" s="14" customFormat="1" x14ac:dyDescent="0.25">
      <c r="B4726"/>
      <c r="C4726"/>
      <c r="D4726"/>
      <c r="E4726"/>
      <c r="F4726"/>
      <c r="G4726"/>
      <c r="H4726"/>
      <c r="I4726"/>
      <c r="J4726"/>
      <c r="K4726" s="91"/>
      <c r="L4726" s="91"/>
      <c r="M4726" s="91"/>
      <c r="R4726"/>
      <c r="S4726"/>
      <c r="T4726"/>
      <c r="U4726"/>
      <c r="V4726"/>
      <c r="W4726"/>
      <c r="X4726"/>
      <c r="Y4726"/>
      <c r="Z4726"/>
      <c r="AA4726"/>
      <c r="AB4726"/>
      <c r="AC4726"/>
    </row>
    <row r="4727" spans="2:29" s="14" customFormat="1" x14ac:dyDescent="0.25">
      <c r="B4727"/>
      <c r="C4727"/>
      <c r="D4727"/>
      <c r="E4727"/>
      <c r="F4727"/>
      <c r="G4727"/>
      <c r="H4727"/>
      <c r="I4727"/>
      <c r="J4727"/>
      <c r="K4727" s="91"/>
      <c r="L4727" s="91"/>
      <c r="M4727" s="91"/>
      <c r="R4727"/>
      <c r="S4727"/>
      <c r="T4727"/>
      <c r="U4727"/>
      <c r="V4727"/>
      <c r="W4727"/>
      <c r="X4727"/>
      <c r="Y4727"/>
      <c r="Z4727"/>
      <c r="AA4727"/>
      <c r="AB4727"/>
      <c r="AC4727"/>
    </row>
    <row r="4728" spans="2:29" s="14" customFormat="1" x14ac:dyDescent="0.25">
      <c r="B4728"/>
      <c r="C4728"/>
      <c r="D4728"/>
      <c r="E4728"/>
      <c r="F4728"/>
      <c r="G4728"/>
      <c r="H4728"/>
      <c r="I4728"/>
      <c r="J4728"/>
      <c r="K4728" s="91"/>
      <c r="L4728" s="91"/>
      <c r="M4728" s="91"/>
      <c r="R4728"/>
      <c r="S4728"/>
      <c r="T4728"/>
      <c r="U4728"/>
      <c r="V4728"/>
      <c r="W4728"/>
      <c r="X4728"/>
      <c r="Y4728"/>
      <c r="Z4728"/>
      <c r="AA4728"/>
      <c r="AB4728"/>
      <c r="AC4728"/>
    </row>
    <row r="4729" spans="2:29" s="14" customFormat="1" x14ac:dyDescent="0.25">
      <c r="B4729"/>
      <c r="C4729"/>
      <c r="D4729"/>
      <c r="E4729"/>
      <c r="F4729"/>
      <c r="G4729"/>
      <c r="H4729"/>
      <c r="I4729"/>
      <c r="J4729"/>
      <c r="K4729" s="91"/>
      <c r="L4729" s="91"/>
      <c r="M4729" s="91"/>
      <c r="R4729"/>
      <c r="S4729"/>
      <c r="T4729"/>
      <c r="U4729"/>
      <c r="V4729"/>
      <c r="W4729"/>
      <c r="X4729"/>
      <c r="Y4729"/>
      <c r="Z4729"/>
      <c r="AA4729"/>
      <c r="AB4729"/>
      <c r="AC4729"/>
    </row>
    <row r="4730" spans="2:29" s="14" customFormat="1" x14ac:dyDescent="0.25">
      <c r="B4730"/>
      <c r="C4730"/>
      <c r="D4730"/>
      <c r="E4730"/>
      <c r="F4730"/>
      <c r="G4730"/>
      <c r="H4730"/>
      <c r="I4730"/>
      <c r="J4730"/>
      <c r="K4730" s="91"/>
      <c r="L4730" s="91"/>
      <c r="M4730" s="91"/>
      <c r="R4730"/>
      <c r="S4730"/>
      <c r="T4730"/>
      <c r="U4730"/>
      <c r="V4730"/>
      <c r="W4730"/>
      <c r="X4730"/>
      <c r="Y4730"/>
      <c r="Z4730"/>
      <c r="AA4730"/>
      <c r="AB4730"/>
      <c r="AC4730"/>
    </row>
    <row r="4731" spans="2:29" s="14" customFormat="1" x14ac:dyDescent="0.25">
      <c r="B4731"/>
      <c r="C4731"/>
      <c r="D4731"/>
      <c r="E4731"/>
      <c r="F4731"/>
      <c r="G4731"/>
      <c r="H4731"/>
      <c r="I4731"/>
      <c r="J4731"/>
      <c r="K4731" s="91"/>
      <c r="L4731" s="91"/>
      <c r="M4731" s="91"/>
      <c r="R4731"/>
      <c r="S4731"/>
      <c r="T4731"/>
      <c r="U4731"/>
      <c r="V4731"/>
      <c r="W4731"/>
      <c r="X4731"/>
      <c r="Y4731"/>
      <c r="Z4731"/>
      <c r="AA4731"/>
      <c r="AB4731"/>
      <c r="AC4731"/>
    </row>
    <row r="4732" spans="2:29" s="14" customFormat="1" x14ac:dyDescent="0.25">
      <c r="B4732"/>
      <c r="C4732"/>
      <c r="D4732"/>
      <c r="E4732"/>
      <c r="F4732"/>
      <c r="G4732"/>
      <c r="H4732"/>
      <c r="I4732"/>
      <c r="J4732"/>
      <c r="K4732" s="91"/>
      <c r="L4732" s="91"/>
      <c r="M4732" s="91"/>
      <c r="R4732"/>
      <c r="S4732"/>
      <c r="T4732"/>
      <c r="U4732"/>
      <c r="V4732"/>
      <c r="W4732"/>
      <c r="X4732"/>
      <c r="Y4732"/>
      <c r="Z4732"/>
      <c r="AA4732"/>
      <c r="AB4732"/>
      <c r="AC4732"/>
    </row>
    <row r="4733" spans="2:29" s="14" customFormat="1" x14ac:dyDescent="0.25">
      <c r="B4733"/>
      <c r="C4733"/>
      <c r="D4733"/>
      <c r="E4733"/>
      <c r="F4733"/>
      <c r="G4733"/>
      <c r="H4733"/>
      <c r="I4733"/>
      <c r="J4733"/>
      <c r="K4733" s="91"/>
      <c r="L4733" s="91"/>
      <c r="M4733" s="91"/>
      <c r="R4733"/>
      <c r="S4733"/>
      <c r="T4733"/>
      <c r="U4733"/>
      <c r="V4733"/>
      <c r="W4733"/>
      <c r="X4733"/>
      <c r="Y4733"/>
      <c r="Z4733"/>
      <c r="AA4733"/>
      <c r="AB4733"/>
      <c r="AC4733"/>
    </row>
    <row r="4734" spans="2:29" s="14" customFormat="1" x14ac:dyDescent="0.25">
      <c r="B4734"/>
      <c r="C4734"/>
      <c r="D4734"/>
      <c r="E4734"/>
      <c r="F4734"/>
      <c r="G4734"/>
      <c r="H4734"/>
      <c r="I4734"/>
      <c r="J4734"/>
      <c r="K4734" s="91"/>
      <c r="L4734" s="91"/>
      <c r="M4734" s="91"/>
      <c r="R4734"/>
      <c r="S4734"/>
      <c r="T4734"/>
      <c r="U4734"/>
      <c r="V4734"/>
      <c r="W4734"/>
      <c r="X4734"/>
      <c r="Y4734"/>
      <c r="Z4734"/>
      <c r="AA4734"/>
      <c r="AB4734"/>
      <c r="AC4734"/>
    </row>
    <row r="4735" spans="2:29" s="14" customFormat="1" x14ac:dyDescent="0.25">
      <c r="B4735"/>
      <c r="C4735"/>
      <c r="D4735"/>
      <c r="E4735"/>
      <c r="F4735"/>
      <c r="G4735"/>
      <c r="H4735"/>
      <c r="I4735"/>
      <c r="J4735"/>
      <c r="K4735" s="91"/>
      <c r="L4735" s="91"/>
      <c r="M4735" s="91"/>
      <c r="R4735"/>
      <c r="S4735"/>
      <c r="T4735"/>
      <c r="U4735"/>
      <c r="V4735"/>
      <c r="W4735"/>
      <c r="X4735"/>
      <c r="Y4735"/>
      <c r="Z4735"/>
      <c r="AA4735"/>
      <c r="AB4735"/>
      <c r="AC4735"/>
    </row>
    <row r="4736" spans="2:29" s="14" customFormat="1" x14ac:dyDescent="0.25">
      <c r="B4736"/>
      <c r="C4736"/>
      <c r="D4736"/>
      <c r="E4736"/>
      <c r="F4736"/>
      <c r="G4736"/>
      <c r="H4736"/>
      <c r="I4736"/>
      <c r="J4736"/>
      <c r="K4736" s="91"/>
      <c r="L4736" s="91"/>
      <c r="M4736" s="91"/>
      <c r="R4736"/>
      <c r="S4736"/>
      <c r="T4736"/>
      <c r="U4736"/>
      <c r="V4736"/>
      <c r="W4736"/>
      <c r="X4736"/>
      <c r="Y4736"/>
      <c r="Z4736"/>
      <c r="AA4736"/>
      <c r="AB4736"/>
      <c r="AC4736"/>
    </row>
    <row r="4737" spans="2:29" s="14" customFormat="1" x14ac:dyDescent="0.25">
      <c r="B4737"/>
      <c r="C4737"/>
      <c r="D4737"/>
      <c r="E4737"/>
      <c r="F4737"/>
      <c r="G4737"/>
      <c r="H4737"/>
      <c r="I4737"/>
      <c r="J4737"/>
      <c r="K4737" s="91"/>
      <c r="L4737" s="91"/>
      <c r="M4737" s="91"/>
      <c r="R4737"/>
      <c r="S4737"/>
      <c r="T4737"/>
      <c r="U4737"/>
      <c r="V4737"/>
      <c r="W4737"/>
      <c r="X4737"/>
      <c r="Y4737"/>
      <c r="Z4737"/>
      <c r="AA4737"/>
      <c r="AB4737"/>
      <c r="AC4737"/>
    </row>
    <row r="4738" spans="2:29" s="14" customFormat="1" x14ac:dyDescent="0.25">
      <c r="B4738"/>
      <c r="C4738"/>
      <c r="D4738"/>
      <c r="E4738"/>
      <c r="F4738"/>
      <c r="G4738"/>
      <c r="H4738"/>
      <c r="I4738"/>
      <c r="J4738"/>
      <c r="K4738" s="91"/>
      <c r="L4738" s="91"/>
      <c r="M4738" s="91"/>
      <c r="R4738"/>
      <c r="S4738"/>
      <c r="T4738"/>
      <c r="U4738"/>
      <c r="V4738"/>
      <c r="W4738"/>
      <c r="X4738"/>
      <c r="Y4738"/>
      <c r="Z4738"/>
      <c r="AA4738"/>
      <c r="AB4738"/>
      <c r="AC4738"/>
    </row>
    <row r="4739" spans="2:29" s="14" customFormat="1" x14ac:dyDescent="0.25">
      <c r="B4739"/>
      <c r="C4739"/>
      <c r="D4739"/>
      <c r="E4739"/>
      <c r="F4739"/>
      <c r="G4739"/>
      <c r="H4739"/>
      <c r="I4739"/>
      <c r="J4739"/>
      <c r="K4739" s="91"/>
      <c r="L4739" s="91"/>
      <c r="M4739" s="91"/>
      <c r="R4739"/>
      <c r="S4739"/>
      <c r="T4739"/>
      <c r="U4739"/>
      <c r="V4739"/>
      <c r="W4739"/>
      <c r="X4739"/>
      <c r="Y4739"/>
      <c r="Z4739"/>
      <c r="AA4739"/>
      <c r="AB4739"/>
      <c r="AC4739"/>
    </row>
    <row r="4740" spans="2:29" s="14" customFormat="1" x14ac:dyDescent="0.25">
      <c r="B4740"/>
      <c r="C4740"/>
      <c r="D4740"/>
      <c r="E4740"/>
      <c r="F4740"/>
      <c r="G4740"/>
      <c r="H4740"/>
      <c r="I4740"/>
      <c r="J4740"/>
      <c r="K4740" s="91"/>
      <c r="L4740" s="91"/>
      <c r="M4740" s="91"/>
      <c r="R4740"/>
      <c r="S4740"/>
      <c r="T4740"/>
      <c r="U4740"/>
      <c r="V4740"/>
      <c r="W4740"/>
      <c r="X4740"/>
      <c r="Y4740"/>
      <c r="Z4740"/>
      <c r="AA4740"/>
      <c r="AB4740"/>
      <c r="AC4740"/>
    </row>
    <row r="4741" spans="2:29" s="14" customFormat="1" x14ac:dyDescent="0.25">
      <c r="B4741"/>
      <c r="C4741"/>
      <c r="D4741"/>
      <c r="E4741"/>
      <c r="F4741"/>
      <c r="G4741"/>
      <c r="H4741"/>
      <c r="I4741"/>
      <c r="J4741"/>
      <c r="K4741" s="91"/>
      <c r="L4741" s="91"/>
      <c r="M4741" s="91"/>
      <c r="R4741"/>
      <c r="S4741"/>
      <c r="T4741"/>
      <c r="U4741"/>
      <c r="V4741"/>
      <c r="W4741"/>
      <c r="X4741"/>
      <c r="Y4741"/>
      <c r="Z4741"/>
      <c r="AA4741"/>
      <c r="AB4741"/>
      <c r="AC4741"/>
    </row>
    <row r="4742" spans="2:29" s="14" customFormat="1" x14ac:dyDescent="0.25">
      <c r="B4742"/>
      <c r="C4742"/>
      <c r="D4742"/>
      <c r="E4742"/>
      <c r="F4742"/>
      <c r="G4742"/>
      <c r="H4742"/>
      <c r="I4742"/>
      <c r="J4742"/>
      <c r="K4742" s="91"/>
      <c r="L4742" s="91"/>
      <c r="M4742" s="91"/>
      <c r="R4742"/>
      <c r="S4742"/>
      <c r="T4742"/>
      <c r="U4742"/>
      <c r="V4742"/>
      <c r="W4742"/>
      <c r="X4742"/>
      <c r="Y4742"/>
      <c r="Z4742"/>
      <c r="AA4742"/>
      <c r="AB4742"/>
      <c r="AC4742"/>
    </row>
    <row r="4743" spans="2:29" s="14" customFormat="1" x14ac:dyDescent="0.25">
      <c r="B4743"/>
      <c r="C4743"/>
      <c r="D4743"/>
      <c r="E4743"/>
      <c r="F4743"/>
      <c r="G4743"/>
      <c r="H4743"/>
      <c r="I4743"/>
      <c r="J4743"/>
      <c r="K4743" s="91"/>
      <c r="L4743" s="91"/>
      <c r="M4743" s="91"/>
      <c r="R4743"/>
      <c r="S4743"/>
      <c r="T4743"/>
      <c r="U4743"/>
      <c r="V4743"/>
      <c r="W4743"/>
      <c r="X4743"/>
      <c r="Y4743"/>
      <c r="Z4743"/>
      <c r="AA4743"/>
      <c r="AB4743"/>
      <c r="AC4743"/>
    </row>
    <row r="4744" spans="2:29" s="14" customFormat="1" x14ac:dyDescent="0.25">
      <c r="B4744"/>
      <c r="C4744"/>
      <c r="D4744"/>
      <c r="E4744"/>
      <c r="F4744"/>
      <c r="G4744"/>
      <c r="H4744"/>
      <c r="I4744"/>
      <c r="J4744"/>
      <c r="K4744" s="91"/>
      <c r="L4744" s="91"/>
      <c r="M4744" s="91"/>
      <c r="R4744"/>
      <c r="S4744"/>
      <c r="T4744"/>
      <c r="U4744"/>
      <c r="V4744"/>
      <c r="W4744"/>
      <c r="X4744"/>
      <c r="Y4744"/>
      <c r="Z4744"/>
      <c r="AA4744"/>
      <c r="AB4744"/>
      <c r="AC4744"/>
    </row>
    <row r="4745" spans="2:29" s="14" customFormat="1" x14ac:dyDescent="0.25">
      <c r="B4745"/>
      <c r="C4745"/>
      <c r="D4745"/>
      <c r="E4745"/>
      <c r="F4745"/>
      <c r="G4745"/>
      <c r="H4745"/>
      <c r="I4745"/>
      <c r="J4745"/>
      <c r="K4745" s="91"/>
      <c r="L4745" s="91"/>
      <c r="M4745" s="91"/>
      <c r="R4745"/>
      <c r="S4745"/>
      <c r="T4745"/>
      <c r="U4745"/>
      <c r="V4745"/>
      <c r="W4745"/>
      <c r="X4745"/>
      <c r="Y4745"/>
      <c r="Z4745"/>
      <c r="AA4745"/>
      <c r="AB4745"/>
      <c r="AC4745"/>
    </row>
    <row r="4746" spans="2:29" s="14" customFormat="1" x14ac:dyDescent="0.25">
      <c r="B4746"/>
      <c r="C4746"/>
      <c r="D4746"/>
      <c r="E4746"/>
      <c r="F4746"/>
      <c r="G4746"/>
      <c r="H4746"/>
      <c r="I4746"/>
      <c r="J4746"/>
      <c r="K4746" s="91"/>
      <c r="L4746" s="91"/>
      <c r="M4746" s="91"/>
      <c r="R4746"/>
      <c r="S4746"/>
      <c r="T4746"/>
      <c r="U4746"/>
      <c r="V4746"/>
      <c r="W4746"/>
      <c r="X4746"/>
      <c r="Y4746"/>
      <c r="Z4746"/>
      <c r="AA4746"/>
      <c r="AB4746"/>
      <c r="AC4746"/>
    </row>
    <row r="4747" spans="2:29" s="14" customFormat="1" x14ac:dyDescent="0.25">
      <c r="B4747"/>
      <c r="C4747"/>
      <c r="D4747"/>
      <c r="E4747"/>
      <c r="F4747"/>
      <c r="G4747"/>
      <c r="H4747"/>
      <c r="I4747"/>
      <c r="J4747"/>
      <c r="K4747" s="91"/>
      <c r="L4747" s="91"/>
      <c r="M4747" s="91"/>
      <c r="R4747"/>
      <c r="S4747"/>
      <c r="T4747"/>
      <c r="U4747"/>
      <c r="V4747"/>
      <c r="W4747"/>
      <c r="X4747"/>
      <c r="Y4747"/>
      <c r="Z4747"/>
      <c r="AA4747"/>
      <c r="AB4747"/>
      <c r="AC4747"/>
    </row>
    <row r="4748" spans="2:29" s="14" customFormat="1" x14ac:dyDescent="0.25">
      <c r="B4748"/>
      <c r="C4748"/>
      <c r="D4748"/>
      <c r="E4748"/>
      <c r="F4748"/>
      <c r="G4748"/>
      <c r="H4748"/>
      <c r="I4748"/>
      <c r="J4748"/>
      <c r="K4748" s="91"/>
      <c r="L4748" s="91"/>
      <c r="M4748" s="91"/>
      <c r="R4748"/>
      <c r="S4748"/>
      <c r="T4748"/>
      <c r="U4748"/>
      <c r="V4748"/>
      <c r="W4748"/>
      <c r="X4748"/>
      <c r="Y4748"/>
      <c r="Z4748"/>
      <c r="AA4748"/>
      <c r="AB4748"/>
      <c r="AC4748"/>
    </row>
    <row r="4749" spans="2:29" s="14" customFormat="1" x14ac:dyDescent="0.25">
      <c r="B4749"/>
      <c r="C4749"/>
      <c r="D4749"/>
      <c r="E4749"/>
      <c r="F4749"/>
      <c r="G4749"/>
      <c r="H4749"/>
      <c r="I4749"/>
      <c r="J4749"/>
      <c r="K4749" s="91"/>
      <c r="L4749" s="91"/>
      <c r="M4749" s="91"/>
      <c r="R4749"/>
      <c r="S4749"/>
      <c r="T4749"/>
      <c r="U4749"/>
      <c r="V4749"/>
      <c r="W4749"/>
      <c r="X4749"/>
      <c r="Y4749"/>
      <c r="Z4749"/>
      <c r="AA4749"/>
      <c r="AB4749"/>
      <c r="AC4749"/>
    </row>
    <row r="4750" spans="2:29" s="14" customFormat="1" x14ac:dyDescent="0.25">
      <c r="B4750"/>
      <c r="C4750"/>
      <c r="D4750"/>
      <c r="E4750"/>
      <c r="F4750"/>
      <c r="G4750"/>
      <c r="H4750"/>
      <c r="I4750"/>
      <c r="J4750"/>
      <c r="K4750" s="91"/>
      <c r="L4750" s="91"/>
      <c r="M4750" s="91"/>
      <c r="R4750"/>
      <c r="S4750"/>
      <c r="T4750"/>
      <c r="U4750"/>
      <c r="V4750"/>
      <c r="W4750"/>
      <c r="X4750"/>
      <c r="Y4750"/>
      <c r="Z4750"/>
      <c r="AA4750"/>
      <c r="AB4750"/>
      <c r="AC4750"/>
    </row>
    <row r="4751" spans="2:29" s="14" customFormat="1" x14ac:dyDescent="0.25">
      <c r="B4751"/>
      <c r="C4751"/>
      <c r="D4751"/>
      <c r="E4751"/>
      <c r="F4751"/>
      <c r="G4751"/>
      <c r="H4751"/>
      <c r="I4751"/>
      <c r="J4751"/>
      <c r="K4751" s="91"/>
      <c r="L4751" s="91"/>
      <c r="M4751" s="91"/>
      <c r="R4751"/>
      <c r="S4751"/>
      <c r="T4751"/>
      <c r="U4751"/>
      <c r="V4751"/>
      <c r="W4751"/>
      <c r="X4751"/>
      <c r="Y4751"/>
      <c r="Z4751"/>
      <c r="AA4751"/>
      <c r="AB4751"/>
      <c r="AC4751"/>
    </row>
    <row r="4752" spans="2:29" s="14" customFormat="1" x14ac:dyDescent="0.25">
      <c r="B4752"/>
      <c r="C4752"/>
      <c r="D4752"/>
      <c r="E4752"/>
      <c r="F4752"/>
      <c r="G4752"/>
      <c r="H4752"/>
      <c r="I4752"/>
      <c r="J4752"/>
      <c r="K4752" s="91"/>
      <c r="L4752" s="91"/>
      <c r="M4752" s="91"/>
      <c r="R4752"/>
      <c r="S4752"/>
      <c r="T4752"/>
      <c r="U4752"/>
      <c r="V4752"/>
      <c r="W4752"/>
      <c r="X4752"/>
      <c r="Y4752"/>
      <c r="Z4752"/>
      <c r="AA4752"/>
      <c r="AB4752"/>
      <c r="AC4752"/>
    </row>
    <row r="4753" spans="2:29" s="14" customFormat="1" x14ac:dyDescent="0.25">
      <c r="B4753"/>
      <c r="C4753"/>
      <c r="D4753"/>
      <c r="E4753"/>
      <c r="F4753"/>
      <c r="G4753"/>
      <c r="H4753"/>
      <c r="I4753"/>
      <c r="J4753"/>
      <c r="K4753" s="91"/>
      <c r="L4753" s="91"/>
      <c r="M4753" s="91"/>
      <c r="R4753"/>
      <c r="S4753"/>
      <c r="T4753"/>
      <c r="U4753"/>
      <c r="V4753"/>
      <c r="W4753"/>
      <c r="X4753"/>
      <c r="Y4753"/>
      <c r="Z4753"/>
      <c r="AA4753"/>
      <c r="AB4753"/>
      <c r="AC4753"/>
    </row>
    <row r="4754" spans="2:29" s="14" customFormat="1" x14ac:dyDescent="0.25">
      <c r="B4754"/>
      <c r="C4754"/>
      <c r="D4754"/>
      <c r="E4754"/>
      <c r="F4754"/>
      <c r="G4754"/>
      <c r="H4754"/>
      <c r="I4754"/>
      <c r="J4754"/>
      <c r="K4754" s="91"/>
      <c r="L4754" s="91"/>
      <c r="M4754" s="91"/>
      <c r="R4754"/>
      <c r="S4754"/>
      <c r="T4754"/>
      <c r="U4754"/>
      <c r="V4754"/>
      <c r="W4754"/>
      <c r="X4754"/>
      <c r="Y4754"/>
      <c r="Z4754"/>
      <c r="AA4754"/>
      <c r="AB4754"/>
      <c r="AC4754"/>
    </row>
    <row r="4755" spans="2:29" s="14" customFormat="1" x14ac:dyDescent="0.25">
      <c r="B4755"/>
      <c r="C4755"/>
      <c r="D4755"/>
      <c r="E4755"/>
      <c r="F4755"/>
      <c r="G4755"/>
      <c r="H4755"/>
      <c r="I4755"/>
      <c r="J4755"/>
      <c r="K4755" s="91"/>
      <c r="L4755" s="91"/>
      <c r="M4755" s="91"/>
      <c r="R4755"/>
      <c r="S4755"/>
      <c r="T4755"/>
      <c r="U4755"/>
      <c r="V4755"/>
      <c r="W4755"/>
      <c r="X4755"/>
      <c r="Y4755"/>
      <c r="Z4755"/>
      <c r="AA4755"/>
      <c r="AB4755"/>
      <c r="AC4755"/>
    </row>
    <row r="4756" spans="2:29" s="14" customFormat="1" x14ac:dyDescent="0.25">
      <c r="B4756"/>
      <c r="C4756"/>
      <c r="D4756"/>
      <c r="E4756"/>
      <c r="F4756"/>
      <c r="G4756"/>
      <c r="H4756"/>
      <c r="I4756"/>
      <c r="J4756"/>
      <c r="K4756" s="91"/>
      <c r="L4756" s="91"/>
      <c r="M4756" s="91"/>
      <c r="R4756"/>
      <c r="S4756"/>
      <c r="T4756"/>
      <c r="U4756"/>
      <c r="V4756"/>
      <c r="W4756"/>
      <c r="X4756"/>
      <c r="Y4756"/>
      <c r="Z4756"/>
      <c r="AA4756"/>
      <c r="AB4756"/>
      <c r="AC4756"/>
    </row>
    <row r="4757" spans="2:29" s="14" customFormat="1" x14ac:dyDescent="0.25">
      <c r="B4757"/>
      <c r="C4757"/>
      <c r="D4757"/>
      <c r="E4757"/>
      <c r="F4757"/>
      <c r="G4757"/>
      <c r="H4757"/>
      <c r="I4757"/>
      <c r="J4757"/>
      <c r="K4757" s="91"/>
      <c r="L4757" s="91"/>
      <c r="M4757" s="91"/>
      <c r="R4757"/>
      <c r="S4757"/>
      <c r="T4757"/>
      <c r="U4757"/>
      <c r="V4757"/>
      <c r="W4757"/>
      <c r="X4757"/>
      <c r="Y4757"/>
      <c r="Z4757"/>
      <c r="AA4757"/>
      <c r="AB4757"/>
      <c r="AC4757"/>
    </row>
    <row r="4758" spans="2:29" s="14" customFormat="1" x14ac:dyDescent="0.25">
      <c r="B4758"/>
      <c r="C4758"/>
      <c r="D4758"/>
      <c r="E4758"/>
      <c r="F4758"/>
      <c r="G4758"/>
      <c r="H4758"/>
      <c r="I4758"/>
      <c r="J4758"/>
      <c r="K4758" s="91"/>
      <c r="L4758" s="91"/>
      <c r="M4758" s="91"/>
      <c r="R4758"/>
      <c r="S4758"/>
      <c r="T4758"/>
      <c r="U4758"/>
      <c r="V4758"/>
      <c r="W4758"/>
      <c r="X4758"/>
      <c r="Y4758"/>
      <c r="Z4758"/>
      <c r="AA4758"/>
      <c r="AB4758"/>
      <c r="AC4758"/>
    </row>
    <row r="4759" spans="2:29" s="14" customFormat="1" x14ac:dyDescent="0.25">
      <c r="B4759"/>
      <c r="C4759"/>
      <c r="D4759"/>
      <c r="E4759"/>
      <c r="F4759"/>
      <c r="G4759"/>
      <c r="H4759"/>
      <c r="I4759"/>
      <c r="J4759"/>
      <c r="K4759" s="91"/>
      <c r="L4759" s="91"/>
      <c r="M4759" s="91"/>
      <c r="R4759"/>
      <c r="S4759"/>
      <c r="T4759"/>
      <c r="U4759"/>
      <c r="V4759"/>
      <c r="W4759"/>
      <c r="X4759"/>
      <c r="Y4759"/>
      <c r="Z4759"/>
      <c r="AA4759"/>
      <c r="AB4759"/>
      <c r="AC4759"/>
    </row>
    <row r="4760" spans="2:29" s="14" customFormat="1" x14ac:dyDescent="0.25">
      <c r="B4760"/>
      <c r="C4760"/>
      <c r="D4760"/>
      <c r="E4760"/>
      <c r="F4760"/>
      <c r="G4760"/>
      <c r="H4760"/>
      <c r="I4760"/>
      <c r="J4760"/>
      <c r="K4760" s="91"/>
      <c r="L4760" s="91"/>
      <c r="M4760" s="91"/>
      <c r="R4760"/>
      <c r="S4760"/>
      <c r="T4760"/>
      <c r="U4760"/>
      <c r="V4760"/>
      <c r="W4760"/>
      <c r="X4760"/>
      <c r="Y4760"/>
      <c r="Z4760"/>
      <c r="AA4760"/>
      <c r="AB4760"/>
      <c r="AC4760"/>
    </row>
    <row r="4761" spans="2:29" s="14" customFormat="1" x14ac:dyDescent="0.25">
      <c r="B4761"/>
      <c r="C4761"/>
      <c r="D4761"/>
      <c r="E4761"/>
      <c r="F4761"/>
      <c r="G4761"/>
      <c r="H4761"/>
      <c r="I4761"/>
      <c r="J4761"/>
      <c r="K4761" s="91"/>
      <c r="L4761" s="91"/>
      <c r="M4761" s="91"/>
      <c r="R4761"/>
      <c r="S4761"/>
      <c r="T4761"/>
      <c r="U4761"/>
      <c r="V4761"/>
      <c r="W4761"/>
      <c r="X4761"/>
      <c r="Y4761"/>
      <c r="Z4761"/>
      <c r="AA4761"/>
      <c r="AB4761"/>
      <c r="AC4761"/>
    </row>
    <row r="4762" spans="2:29" s="14" customFormat="1" x14ac:dyDescent="0.25">
      <c r="B4762"/>
      <c r="C4762"/>
      <c r="D4762"/>
      <c r="E4762"/>
      <c r="F4762"/>
      <c r="G4762"/>
      <c r="H4762"/>
      <c r="I4762"/>
      <c r="J4762"/>
      <c r="K4762" s="91"/>
      <c r="L4762" s="91"/>
      <c r="M4762" s="91"/>
      <c r="R4762"/>
      <c r="S4762"/>
      <c r="T4762"/>
      <c r="U4762"/>
      <c r="V4762"/>
      <c r="W4762"/>
      <c r="X4762"/>
      <c r="Y4762"/>
      <c r="Z4762"/>
      <c r="AA4762"/>
      <c r="AB4762"/>
      <c r="AC4762"/>
    </row>
    <row r="4763" spans="2:29" s="14" customFormat="1" x14ac:dyDescent="0.25">
      <c r="B4763"/>
      <c r="C4763"/>
      <c r="D4763"/>
      <c r="E4763"/>
      <c r="F4763"/>
      <c r="G4763"/>
      <c r="H4763"/>
      <c r="I4763"/>
      <c r="J4763"/>
      <c r="K4763" s="91"/>
      <c r="L4763" s="91"/>
      <c r="M4763" s="91"/>
      <c r="R4763"/>
      <c r="S4763"/>
      <c r="T4763"/>
      <c r="U4763"/>
      <c r="V4763"/>
      <c r="W4763"/>
      <c r="X4763"/>
      <c r="Y4763"/>
      <c r="Z4763"/>
      <c r="AA4763"/>
      <c r="AB4763"/>
      <c r="AC4763"/>
    </row>
    <row r="4764" spans="2:29" s="14" customFormat="1" x14ac:dyDescent="0.25">
      <c r="B4764"/>
      <c r="C4764"/>
      <c r="D4764"/>
      <c r="E4764"/>
      <c r="F4764"/>
      <c r="G4764"/>
      <c r="H4764"/>
      <c r="I4764"/>
      <c r="J4764"/>
      <c r="K4764" s="91"/>
      <c r="L4764" s="91"/>
      <c r="M4764" s="91"/>
      <c r="R4764"/>
      <c r="S4764"/>
      <c r="T4764"/>
      <c r="U4764"/>
      <c r="V4764"/>
      <c r="W4764"/>
      <c r="X4764"/>
      <c r="Y4764"/>
      <c r="Z4764"/>
      <c r="AA4764"/>
      <c r="AB4764"/>
      <c r="AC4764"/>
    </row>
    <row r="4765" spans="2:29" s="14" customFormat="1" x14ac:dyDescent="0.25">
      <c r="B4765"/>
      <c r="C4765"/>
      <c r="D4765"/>
      <c r="E4765"/>
      <c r="F4765"/>
      <c r="G4765"/>
      <c r="H4765"/>
      <c r="I4765"/>
      <c r="J4765"/>
      <c r="K4765" s="91"/>
      <c r="L4765" s="91"/>
      <c r="M4765" s="91"/>
      <c r="R4765"/>
      <c r="S4765"/>
      <c r="T4765"/>
      <c r="U4765"/>
      <c r="V4765"/>
      <c r="W4765"/>
      <c r="X4765"/>
      <c r="Y4765"/>
      <c r="Z4765"/>
      <c r="AA4765"/>
      <c r="AB4765"/>
      <c r="AC4765"/>
    </row>
    <row r="4766" spans="2:29" s="14" customFormat="1" x14ac:dyDescent="0.25">
      <c r="B4766"/>
      <c r="C4766"/>
      <c r="D4766"/>
      <c r="E4766"/>
      <c r="F4766"/>
      <c r="G4766"/>
      <c r="H4766"/>
      <c r="I4766"/>
      <c r="J4766"/>
      <c r="K4766" s="91"/>
      <c r="L4766" s="91"/>
      <c r="M4766" s="91"/>
      <c r="R4766"/>
      <c r="S4766"/>
      <c r="T4766"/>
      <c r="U4766"/>
      <c r="V4766"/>
      <c r="W4766"/>
      <c r="X4766"/>
      <c r="Y4766"/>
      <c r="Z4766"/>
      <c r="AA4766"/>
      <c r="AB4766"/>
      <c r="AC4766"/>
    </row>
    <row r="4767" spans="2:29" s="14" customFormat="1" x14ac:dyDescent="0.25">
      <c r="B4767"/>
      <c r="C4767"/>
      <c r="D4767"/>
      <c r="E4767"/>
      <c r="F4767"/>
      <c r="G4767"/>
      <c r="H4767"/>
      <c r="I4767"/>
      <c r="J4767"/>
      <c r="K4767" s="91"/>
      <c r="L4767" s="91"/>
      <c r="M4767" s="91"/>
      <c r="R4767"/>
      <c r="S4767"/>
      <c r="T4767"/>
      <c r="U4767"/>
      <c r="V4767"/>
      <c r="W4767"/>
      <c r="X4767"/>
      <c r="Y4767"/>
      <c r="Z4767"/>
      <c r="AA4767"/>
      <c r="AB4767"/>
      <c r="AC4767"/>
    </row>
    <row r="4768" spans="2:29" s="14" customFormat="1" x14ac:dyDescent="0.25">
      <c r="B4768"/>
      <c r="C4768"/>
      <c r="D4768"/>
      <c r="E4768"/>
      <c r="F4768"/>
      <c r="G4768"/>
      <c r="H4768"/>
      <c r="I4768"/>
      <c r="J4768"/>
      <c r="K4768" s="91"/>
      <c r="L4768" s="91"/>
      <c r="M4768" s="91"/>
      <c r="R4768"/>
      <c r="S4768"/>
      <c r="T4768"/>
      <c r="U4768"/>
      <c r="V4768"/>
      <c r="W4768"/>
      <c r="X4768"/>
      <c r="Y4768"/>
      <c r="Z4768"/>
      <c r="AA4768"/>
      <c r="AB4768"/>
      <c r="AC4768"/>
    </row>
    <row r="4769" spans="2:29" s="14" customFormat="1" x14ac:dyDescent="0.25">
      <c r="B4769"/>
      <c r="C4769"/>
      <c r="D4769"/>
      <c r="E4769"/>
      <c r="F4769"/>
      <c r="G4769"/>
      <c r="H4769"/>
      <c r="I4769"/>
      <c r="J4769"/>
      <c r="K4769" s="91"/>
      <c r="L4769" s="91"/>
      <c r="M4769" s="91"/>
      <c r="R4769"/>
      <c r="S4769"/>
      <c r="T4769"/>
      <c r="U4769"/>
      <c r="V4769"/>
      <c r="W4769"/>
      <c r="X4769"/>
      <c r="Y4769"/>
      <c r="Z4769"/>
      <c r="AA4769"/>
      <c r="AB4769"/>
      <c r="AC4769"/>
    </row>
    <row r="4770" spans="2:29" s="14" customFormat="1" x14ac:dyDescent="0.25">
      <c r="B4770"/>
      <c r="C4770"/>
      <c r="D4770"/>
      <c r="E4770"/>
      <c r="F4770"/>
      <c r="G4770"/>
      <c r="H4770"/>
      <c r="I4770"/>
      <c r="J4770"/>
      <c r="K4770" s="91"/>
      <c r="L4770" s="91"/>
      <c r="M4770" s="91"/>
      <c r="R4770"/>
      <c r="S4770"/>
      <c r="T4770"/>
      <c r="U4770"/>
      <c r="V4770"/>
      <c r="W4770"/>
      <c r="X4770"/>
      <c r="Y4770"/>
      <c r="Z4770"/>
      <c r="AA4770"/>
      <c r="AB4770"/>
      <c r="AC4770"/>
    </row>
    <row r="4771" spans="2:29" s="14" customFormat="1" x14ac:dyDescent="0.25">
      <c r="B4771"/>
      <c r="C4771"/>
      <c r="D4771"/>
      <c r="E4771"/>
      <c r="F4771"/>
      <c r="G4771"/>
      <c r="H4771"/>
      <c r="I4771"/>
      <c r="J4771"/>
      <c r="K4771" s="91"/>
      <c r="L4771" s="91"/>
      <c r="M4771" s="91"/>
      <c r="R4771"/>
      <c r="S4771"/>
      <c r="T4771"/>
      <c r="U4771"/>
      <c r="V4771"/>
      <c r="W4771"/>
      <c r="X4771"/>
      <c r="Y4771"/>
      <c r="Z4771"/>
      <c r="AA4771"/>
      <c r="AB4771"/>
      <c r="AC4771"/>
    </row>
    <row r="4772" spans="2:29" s="14" customFormat="1" x14ac:dyDescent="0.25">
      <c r="B4772"/>
      <c r="C4772"/>
      <c r="D4772"/>
      <c r="E4772"/>
      <c r="F4772"/>
      <c r="G4772"/>
      <c r="H4772"/>
      <c r="I4772"/>
      <c r="J4772"/>
      <c r="K4772" s="91"/>
      <c r="L4772" s="91"/>
      <c r="M4772" s="91"/>
      <c r="R4772"/>
      <c r="S4772"/>
      <c r="T4772"/>
      <c r="U4772"/>
      <c r="V4772"/>
      <c r="W4772"/>
      <c r="X4772"/>
      <c r="Y4772"/>
      <c r="Z4772"/>
      <c r="AA4772"/>
      <c r="AB4772"/>
      <c r="AC4772"/>
    </row>
    <row r="4773" spans="2:29" s="14" customFormat="1" x14ac:dyDescent="0.25">
      <c r="B4773"/>
      <c r="C4773"/>
      <c r="D4773"/>
      <c r="E4773"/>
      <c r="F4773"/>
      <c r="G4773"/>
      <c r="H4773"/>
      <c r="I4773"/>
      <c r="J4773"/>
      <c r="K4773" s="91"/>
      <c r="L4773" s="91"/>
      <c r="M4773" s="91"/>
      <c r="R4773"/>
      <c r="S4773"/>
      <c r="T4773"/>
      <c r="U4773"/>
      <c r="V4773"/>
      <c r="W4773"/>
      <c r="X4773"/>
      <c r="Y4773"/>
      <c r="Z4773"/>
      <c r="AA4773"/>
      <c r="AB4773"/>
      <c r="AC4773"/>
    </row>
    <row r="4774" spans="2:29" s="14" customFormat="1" x14ac:dyDescent="0.25">
      <c r="B4774"/>
      <c r="C4774"/>
      <c r="D4774"/>
      <c r="E4774"/>
      <c r="F4774"/>
      <c r="G4774"/>
      <c r="H4774"/>
      <c r="I4774"/>
      <c r="J4774"/>
      <c r="K4774" s="91"/>
      <c r="L4774" s="91"/>
      <c r="M4774" s="91"/>
      <c r="R4774"/>
      <c r="S4774"/>
      <c r="T4774"/>
      <c r="U4774"/>
      <c r="V4774"/>
      <c r="W4774"/>
      <c r="X4774"/>
      <c r="Y4774"/>
      <c r="Z4774"/>
      <c r="AA4774"/>
      <c r="AB4774"/>
      <c r="AC4774"/>
    </row>
    <row r="4775" spans="2:29" s="14" customFormat="1" x14ac:dyDescent="0.25">
      <c r="B4775"/>
      <c r="C4775"/>
      <c r="D4775"/>
      <c r="E4775"/>
      <c r="F4775"/>
      <c r="G4775"/>
      <c r="H4775"/>
      <c r="I4775"/>
      <c r="J4775"/>
      <c r="K4775" s="91"/>
      <c r="L4775" s="91"/>
      <c r="M4775" s="91"/>
      <c r="R4775"/>
      <c r="S4775"/>
      <c r="T4775"/>
      <c r="U4775"/>
      <c r="V4775"/>
      <c r="W4775"/>
      <c r="X4775"/>
      <c r="Y4775"/>
      <c r="Z4775"/>
      <c r="AA4775"/>
      <c r="AB4775"/>
      <c r="AC4775"/>
    </row>
    <row r="4776" spans="2:29" s="14" customFormat="1" x14ac:dyDescent="0.25">
      <c r="B4776"/>
      <c r="C4776"/>
      <c r="D4776"/>
      <c r="E4776"/>
      <c r="F4776"/>
      <c r="G4776"/>
      <c r="H4776"/>
      <c r="I4776"/>
      <c r="J4776"/>
      <c r="K4776" s="91"/>
      <c r="L4776" s="91"/>
      <c r="M4776" s="91"/>
      <c r="R4776"/>
      <c r="S4776"/>
      <c r="T4776"/>
      <c r="U4776"/>
      <c r="V4776"/>
      <c r="W4776"/>
      <c r="X4776"/>
      <c r="Y4776"/>
      <c r="Z4776"/>
      <c r="AA4776"/>
      <c r="AB4776"/>
      <c r="AC4776"/>
    </row>
    <row r="4777" spans="2:29" s="14" customFormat="1" x14ac:dyDescent="0.25">
      <c r="B4777"/>
      <c r="C4777"/>
      <c r="D4777"/>
      <c r="E4777"/>
      <c r="F4777"/>
      <c r="G4777"/>
      <c r="H4777"/>
      <c r="I4777"/>
      <c r="J4777"/>
      <c r="K4777" s="91"/>
      <c r="L4777" s="91"/>
      <c r="M4777" s="91"/>
      <c r="R4777"/>
      <c r="S4777"/>
      <c r="T4777"/>
      <c r="U4777"/>
      <c r="V4777"/>
      <c r="W4777"/>
      <c r="X4777"/>
      <c r="Y4777"/>
      <c r="Z4777"/>
      <c r="AA4777"/>
      <c r="AB4777"/>
      <c r="AC4777"/>
    </row>
    <row r="4778" spans="2:29" s="14" customFormat="1" x14ac:dyDescent="0.25">
      <c r="B4778"/>
      <c r="C4778"/>
      <c r="D4778"/>
      <c r="E4778"/>
      <c r="F4778"/>
      <c r="G4778"/>
      <c r="H4778"/>
      <c r="I4778"/>
      <c r="J4778"/>
      <c r="K4778" s="91"/>
      <c r="L4778" s="91"/>
      <c r="M4778" s="91"/>
      <c r="R4778"/>
      <c r="S4778"/>
      <c r="T4778"/>
      <c r="U4778"/>
      <c r="V4778"/>
      <c r="W4778"/>
      <c r="X4778"/>
      <c r="Y4778"/>
      <c r="Z4778"/>
      <c r="AA4778"/>
      <c r="AB4778"/>
      <c r="AC4778"/>
    </row>
    <row r="4779" spans="2:29" s="14" customFormat="1" x14ac:dyDescent="0.25">
      <c r="B4779"/>
      <c r="C4779"/>
      <c r="D4779"/>
      <c r="E4779"/>
      <c r="F4779"/>
      <c r="G4779"/>
      <c r="H4779"/>
      <c r="I4779"/>
      <c r="J4779"/>
      <c r="K4779" s="91"/>
      <c r="L4779" s="91"/>
      <c r="M4779" s="91"/>
      <c r="R4779"/>
      <c r="S4779"/>
      <c r="T4779"/>
      <c r="U4779"/>
      <c r="V4779"/>
      <c r="W4779"/>
      <c r="X4779"/>
      <c r="Y4779"/>
      <c r="Z4779"/>
      <c r="AA4779"/>
      <c r="AB4779"/>
      <c r="AC4779"/>
    </row>
    <row r="4780" spans="2:29" s="14" customFormat="1" x14ac:dyDescent="0.25">
      <c r="B4780"/>
      <c r="C4780"/>
      <c r="D4780"/>
      <c r="E4780"/>
      <c r="F4780"/>
      <c r="G4780"/>
      <c r="H4780"/>
      <c r="I4780"/>
      <c r="J4780"/>
      <c r="K4780" s="91"/>
      <c r="L4780" s="91"/>
      <c r="M4780" s="91"/>
      <c r="R4780"/>
      <c r="S4780"/>
      <c r="T4780"/>
      <c r="U4780"/>
      <c r="V4780"/>
      <c r="W4780"/>
      <c r="X4780"/>
      <c r="Y4780"/>
      <c r="Z4780"/>
      <c r="AA4780"/>
      <c r="AB4780"/>
      <c r="AC4780"/>
    </row>
    <row r="4781" spans="2:29" s="14" customFormat="1" x14ac:dyDescent="0.25">
      <c r="B4781"/>
      <c r="C4781"/>
      <c r="D4781"/>
      <c r="E4781"/>
      <c r="F4781"/>
      <c r="G4781"/>
      <c r="H4781"/>
      <c r="I4781"/>
      <c r="J4781"/>
      <c r="K4781" s="91"/>
      <c r="L4781" s="91"/>
      <c r="M4781" s="91"/>
      <c r="R4781"/>
      <c r="S4781"/>
      <c r="T4781"/>
      <c r="U4781"/>
      <c r="V4781"/>
      <c r="W4781"/>
      <c r="X4781"/>
      <c r="Y4781"/>
      <c r="Z4781"/>
      <c r="AA4781"/>
      <c r="AB4781"/>
      <c r="AC4781"/>
    </row>
    <row r="4782" spans="2:29" s="14" customFormat="1" x14ac:dyDescent="0.25">
      <c r="B4782"/>
      <c r="C4782"/>
      <c r="D4782"/>
      <c r="E4782"/>
      <c r="F4782"/>
      <c r="G4782"/>
      <c r="H4782"/>
      <c r="I4782"/>
      <c r="J4782"/>
      <c r="K4782" s="91"/>
      <c r="L4782" s="91"/>
      <c r="M4782" s="91"/>
      <c r="R4782"/>
      <c r="S4782"/>
      <c r="T4782"/>
      <c r="U4782"/>
      <c r="V4782"/>
      <c r="W4782"/>
      <c r="X4782"/>
      <c r="Y4782"/>
      <c r="Z4782"/>
      <c r="AA4782"/>
      <c r="AB4782"/>
      <c r="AC4782"/>
    </row>
    <row r="4783" spans="2:29" s="14" customFormat="1" x14ac:dyDescent="0.25">
      <c r="B4783"/>
      <c r="C4783"/>
      <c r="D4783"/>
      <c r="E4783"/>
      <c r="F4783"/>
      <c r="G4783"/>
      <c r="H4783"/>
      <c r="I4783"/>
      <c r="J4783"/>
      <c r="K4783" s="91"/>
      <c r="L4783" s="91"/>
      <c r="M4783" s="91"/>
      <c r="R4783"/>
      <c r="S4783"/>
      <c r="T4783"/>
      <c r="U4783"/>
      <c r="V4783"/>
      <c r="W4783"/>
      <c r="X4783"/>
      <c r="Y4783"/>
      <c r="Z4783"/>
      <c r="AA4783"/>
      <c r="AB4783"/>
      <c r="AC4783"/>
    </row>
    <row r="4784" spans="2:29" s="14" customFormat="1" x14ac:dyDescent="0.25">
      <c r="B4784"/>
      <c r="C4784"/>
      <c r="D4784"/>
      <c r="E4784"/>
      <c r="F4784"/>
      <c r="G4784"/>
      <c r="H4784"/>
      <c r="I4784"/>
      <c r="J4784"/>
      <c r="K4784" s="91"/>
      <c r="L4784" s="91"/>
      <c r="M4784" s="91"/>
      <c r="R4784"/>
      <c r="S4784"/>
      <c r="T4784"/>
      <c r="U4784"/>
      <c r="V4784"/>
      <c r="W4784"/>
      <c r="X4784"/>
      <c r="Y4784"/>
      <c r="Z4784"/>
      <c r="AA4784"/>
      <c r="AB4784"/>
      <c r="AC4784"/>
    </row>
    <row r="4785" spans="2:29" s="14" customFormat="1" x14ac:dyDescent="0.25">
      <c r="B4785"/>
      <c r="C4785"/>
      <c r="D4785"/>
      <c r="E4785"/>
      <c r="F4785"/>
      <c r="G4785"/>
      <c r="H4785"/>
      <c r="I4785"/>
      <c r="J4785"/>
      <c r="K4785" s="91"/>
      <c r="L4785" s="91"/>
      <c r="M4785" s="91"/>
      <c r="R4785"/>
      <c r="S4785"/>
      <c r="T4785"/>
      <c r="U4785"/>
      <c r="V4785"/>
      <c r="W4785"/>
      <c r="X4785"/>
      <c r="Y4785"/>
      <c r="Z4785"/>
      <c r="AA4785"/>
      <c r="AB4785"/>
      <c r="AC4785"/>
    </row>
    <row r="4786" spans="2:29" s="14" customFormat="1" x14ac:dyDescent="0.25">
      <c r="B4786"/>
      <c r="C4786"/>
      <c r="D4786"/>
      <c r="E4786"/>
      <c r="F4786"/>
      <c r="G4786"/>
      <c r="H4786"/>
      <c r="I4786"/>
      <c r="J4786"/>
      <c r="K4786" s="91"/>
      <c r="L4786" s="91"/>
      <c r="M4786" s="91"/>
      <c r="R4786"/>
      <c r="S4786"/>
      <c r="T4786"/>
      <c r="U4786"/>
      <c r="V4786"/>
      <c r="W4786"/>
      <c r="X4786"/>
      <c r="Y4786"/>
      <c r="Z4786"/>
      <c r="AA4786"/>
      <c r="AB4786"/>
      <c r="AC4786"/>
    </row>
    <row r="4787" spans="2:29" s="14" customFormat="1" x14ac:dyDescent="0.25">
      <c r="B4787"/>
      <c r="C4787"/>
      <c r="D4787"/>
      <c r="E4787"/>
      <c r="F4787"/>
      <c r="G4787"/>
      <c r="H4787"/>
      <c r="I4787"/>
      <c r="J4787"/>
      <c r="K4787" s="91"/>
      <c r="L4787" s="91"/>
      <c r="M4787" s="91"/>
      <c r="R4787"/>
      <c r="S4787"/>
      <c r="T4787"/>
      <c r="U4787"/>
      <c r="V4787"/>
      <c r="W4787"/>
      <c r="X4787"/>
      <c r="Y4787"/>
      <c r="Z4787"/>
      <c r="AA4787"/>
      <c r="AB4787"/>
      <c r="AC4787"/>
    </row>
    <row r="4788" spans="2:29" s="14" customFormat="1" x14ac:dyDescent="0.25">
      <c r="B4788"/>
      <c r="C4788"/>
      <c r="D4788"/>
      <c r="E4788"/>
      <c r="F4788"/>
      <c r="G4788"/>
      <c r="H4788"/>
      <c r="I4788"/>
      <c r="J4788"/>
      <c r="K4788" s="91"/>
      <c r="L4788" s="91"/>
      <c r="M4788" s="91"/>
      <c r="R4788"/>
      <c r="S4788"/>
      <c r="T4788"/>
      <c r="U4788"/>
      <c r="V4788"/>
      <c r="W4788"/>
      <c r="X4788"/>
      <c r="Y4788"/>
      <c r="Z4788"/>
      <c r="AA4788"/>
      <c r="AB4788"/>
      <c r="AC4788"/>
    </row>
    <row r="4789" spans="2:29" s="14" customFormat="1" x14ac:dyDescent="0.25">
      <c r="B4789"/>
      <c r="C4789"/>
      <c r="D4789"/>
      <c r="E4789"/>
      <c r="F4789"/>
      <c r="G4789"/>
      <c r="H4789"/>
      <c r="I4789"/>
      <c r="J4789"/>
      <c r="K4789" s="91"/>
      <c r="L4789" s="91"/>
      <c r="M4789" s="91"/>
      <c r="R4789"/>
      <c r="S4789"/>
      <c r="T4789"/>
      <c r="U4789"/>
      <c r="V4789"/>
      <c r="W4789"/>
      <c r="X4789"/>
      <c r="Y4789"/>
      <c r="Z4789"/>
      <c r="AA4789"/>
      <c r="AB4789"/>
      <c r="AC4789"/>
    </row>
    <row r="4790" spans="2:29" s="14" customFormat="1" x14ac:dyDescent="0.25">
      <c r="B4790"/>
      <c r="C4790"/>
      <c r="D4790"/>
      <c r="E4790"/>
      <c r="F4790"/>
      <c r="G4790"/>
      <c r="H4790"/>
      <c r="I4790"/>
      <c r="J4790"/>
      <c r="K4790" s="91"/>
      <c r="L4790" s="91"/>
      <c r="M4790" s="91"/>
      <c r="R4790"/>
      <c r="S4790"/>
      <c r="T4790"/>
      <c r="U4790"/>
      <c r="V4790"/>
      <c r="W4790"/>
      <c r="X4790"/>
      <c r="Y4790"/>
      <c r="Z4790"/>
      <c r="AA4790"/>
      <c r="AB4790"/>
      <c r="AC4790"/>
    </row>
    <row r="4791" spans="2:29" s="14" customFormat="1" x14ac:dyDescent="0.25">
      <c r="B4791"/>
      <c r="C4791"/>
      <c r="D4791"/>
      <c r="E4791"/>
      <c r="F4791"/>
      <c r="G4791"/>
      <c r="H4791"/>
      <c r="I4791"/>
      <c r="J4791"/>
      <c r="K4791" s="91"/>
      <c r="L4791" s="91"/>
      <c r="M4791" s="91"/>
      <c r="R4791"/>
      <c r="S4791"/>
      <c r="T4791"/>
      <c r="U4791"/>
      <c r="V4791"/>
      <c r="W4791"/>
      <c r="X4791"/>
      <c r="Y4791"/>
      <c r="Z4791"/>
      <c r="AA4791"/>
      <c r="AB4791"/>
      <c r="AC4791"/>
    </row>
    <row r="4792" spans="2:29" s="14" customFormat="1" x14ac:dyDescent="0.25">
      <c r="B4792"/>
      <c r="C4792"/>
      <c r="D4792"/>
      <c r="E4792"/>
      <c r="F4792"/>
      <c r="G4792"/>
      <c r="H4792"/>
      <c r="I4792"/>
      <c r="J4792"/>
      <c r="K4792" s="91"/>
      <c r="L4792" s="91"/>
      <c r="M4792" s="91"/>
      <c r="R4792"/>
      <c r="S4792"/>
      <c r="T4792"/>
      <c r="U4792"/>
      <c r="V4792"/>
      <c r="W4792"/>
      <c r="X4792"/>
      <c r="Y4792"/>
      <c r="Z4792"/>
      <c r="AA4792"/>
      <c r="AB4792"/>
      <c r="AC4792"/>
    </row>
    <row r="4793" spans="2:29" s="14" customFormat="1" x14ac:dyDescent="0.25">
      <c r="B4793"/>
      <c r="C4793"/>
      <c r="D4793"/>
      <c r="E4793"/>
      <c r="F4793"/>
      <c r="G4793"/>
      <c r="H4793"/>
      <c r="I4793"/>
      <c r="J4793"/>
      <c r="K4793" s="91"/>
      <c r="L4793" s="91"/>
      <c r="M4793" s="91"/>
      <c r="R4793"/>
      <c r="S4793"/>
      <c r="T4793"/>
      <c r="U4793"/>
      <c r="V4793"/>
      <c r="W4793"/>
      <c r="X4793"/>
      <c r="Y4793"/>
      <c r="Z4793"/>
      <c r="AA4793"/>
      <c r="AB4793"/>
      <c r="AC4793"/>
    </row>
    <row r="4794" spans="2:29" s="14" customFormat="1" x14ac:dyDescent="0.25">
      <c r="B4794"/>
      <c r="C4794"/>
      <c r="D4794"/>
      <c r="E4794"/>
      <c r="F4794"/>
      <c r="G4794"/>
      <c r="H4794"/>
      <c r="I4794"/>
      <c r="J4794"/>
      <c r="K4794" s="91"/>
      <c r="L4794" s="91"/>
      <c r="M4794" s="91"/>
      <c r="R4794"/>
      <c r="S4794"/>
      <c r="T4794"/>
      <c r="U4794"/>
      <c r="V4794"/>
      <c r="W4794"/>
      <c r="X4794"/>
      <c r="Y4794"/>
      <c r="Z4794"/>
      <c r="AA4794"/>
      <c r="AB4794"/>
      <c r="AC4794"/>
    </row>
    <row r="4795" spans="2:29" s="14" customFormat="1" x14ac:dyDescent="0.25">
      <c r="B4795"/>
      <c r="C4795"/>
      <c r="D4795"/>
      <c r="E4795"/>
      <c r="F4795"/>
      <c r="G4795"/>
      <c r="H4795"/>
      <c r="I4795"/>
      <c r="J4795"/>
      <c r="K4795" s="91"/>
      <c r="L4795" s="91"/>
      <c r="M4795" s="91"/>
      <c r="R4795"/>
      <c r="S4795"/>
      <c r="T4795"/>
      <c r="U4795"/>
      <c r="V4795"/>
      <c r="W4795"/>
      <c r="X4795"/>
      <c r="Y4795"/>
      <c r="Z4795"/>
      <c r="AA4795"/>
      <c r="AB4795"/>
      <c r="AC4795"/>
    </row>
    <row r="4796" spans="2:29" s="14" customFormat="1" x14ac:dyDescent="0.25">
      <c r="B4796"/>
      <c r="C4796"/>
      <c r="D4796"/>
      <c r="E4796"/>
      <c r="F4796"/>
      <c r="G4796"/>
      <c r="H4796"/>
      <c r="I4796"/>
      <c r="J4796"/>
      <c r="K4796" s="91"/>
      <c r="L4796" s="91"/>
      <c r="M4796" s="91"/>
      <c r="R4796"/>
      <c r="S4796"/>
      <c r="T4796"/>
      <c r="U4796"/>
      <c r="V4796"/>
      <c r="W4796"/>
      <c r="X4796"/>
      <c r="Y4796"/>
      <c r="Z4796"/>
      <c r="AA4796"/>
      <c r="AB4796"/>
      <c r="AC4796"/>
    </row>
    <row r="4797" spans="2:29" s="14" customFormat="1" x14ac:dyDescent="0.25">
      <c r="B4797"/>
      <c r="C4797"/>
      <c r="D4797"/>
      <c r="E4797"/>
      <c r="F4797"/>
      <c r="G4797"/>
      <c r="H4797"/>
      <c r="I4797"/>
      <c r="J4797"/>
      <c r="K4797" s="91"/>
      <c r="L4797" s="91"/>
      <c r="M4797" s="91"/>
      <c r="R4797"/>
      <c r="S4797"/>
      <c r="T4797"/>
      <c r="U4797"/>
      <c r="V4797"/>
      <c r="W4797"/>
      <c r="X4797"/>
      <c r="Y4797"/>
      <c r="Z4797"/>
      <c r="AA4797"/>
      <c r="AB4797"/>
      <c r="AC4797"/>
    </row>
    <row r="4798" spans="2:29" s="14" customFormat="1" x14ac:dyDescent="0.25">
      <c r="B4798"/>
      <c r="C4798"/>
      <c r="D4798"/>
      <c r="E4798"/>
      <c r="F4798"/>
      <c r="G4798"/>
      <c r="H4798"/>
      <c r="I4798"/>
      <c r="J4798"/>
      <c r="K4798" s="91"/>
      <c r="L4798" s="91"/>
      <c r="M4798" s="91"/>
      <c r="R4798"/>
      <c r="S4798"/>
      <c r="T4798"/>
      <c r="U4798"/>
      <c r="V4798"/>
      <c r="W4798"/>
      <c r="X4798"/>
      <c r="Y4798"/>
      <c r="Z4798"/>
      <c r="AA4798"/>
      <c r="AB4798"/>
      <c r="AC4798"/>
    </row>
    <row r="4799" spans="2:29" s="14" customFormat="1" x14ac:dyDescent="0.25">
      <c r="B4799"/>
      <c r="C4799"/>
      <c r="D4799"/>
      <c r="E4799"/>
      <c r="F4799"/>
      <c r="G4799"/>
      <c r="H4799"/>
      <c r="I4799"/>
      <c r="J4799"/>
      <c r="K4799" s="91"/>
      <c r="L4799" s="91"/>
      <c r="M4799" s="91"/>
      <c r="R4799"/>
      <c r="S4799"/>
      <c r="T4799"/>
      <c r="U4799"/>
      <c r="V4799"/>
      <c r="W4799"/>
      <c r="X4799"/>
      <c r="Y4799"/>
      <c r="Z4799"/>
      <c r="AA4799"/>
      <c r="AB4799"/>
      <c r="AC4799"/>
    </row>
    <row r="4800" spans="2:29" s="14" customFormat="1" x14ac:dyDescent="0.25">
      <c r="B4800"/>
      <c r="C4800"/>
      <c r="D4800"/>
      <c r="E4800"/>
      <c r="F4800"/>
      <c r="G4800"/>
      <c r="H4800"/>
      <c r="I4800"/>
      <c r="J4800"/>
      <c r="K4800" s="91"/>
      <c r="L4800" s="91"/>
      <c r="M4800" s="91"/>
      <c r="R4800"/>
      <c r="S4800"/>
      <c r="T4800"/>
      <c r="U4800"/>
      <c r="V4800"/>
      <c r="W4800"/>
      <c r="X4800"/>
      <c r="Y4800"/>
      <c r="Z4800"/>
      <c r="AA4800"/>
      <c r="AB4800"/>
      <c r="AC4800"/>
    </row>
    <row r="4801" spans="2:29" s="14" customFormat="1" x14ac:dyDescent="0.25">
      <c r="B4801"/>
      <c r="C4801"/>
      <c r="D4801"/>
      <c r="E4801"/>
      <c r="F4801"/>
      <c r="G4801"/>
      <c r="H4801"/>
      <c r="I4801"/>
      <c r="J4801"/>
      <c r="K4801" s="91"/>
      <c r="L4801" s="91"/>
      <c r="M4801" s="91"/>
      <c r="R4801"/>
      <c r="S4801"/>
      <c r="T4801"/>
      <c r="U4801"/>
      <c r="V4801"/>
      <c r="W4801"/>
      <c r="X4801"/>
      <c r="Y4801"/>
      <c r="Z4801"/>
      <c r="AA4801"/>
      <c r="AB4801"/>
      <c r="AC4801"/>
    </row>
    <row r="4802" spans="2:29" s="14" customFormat="1" x14ac:dyDescent="0.25">
      <c r="B4802"/>
      <c r="C4802"/>
      <c r="D4802"/>
      <c r="E4802"/>
      <c r="F4802"/>
      <c r="G4802"/>
      <c r="H4802"/>
      <c r="I4802"/>
      <c r="J4802"/>
      <c r="K4802" s="91"/>
      <c r="L4802" s="91"/>
      <c r="M4802" s="91"/>
      <c r="R4802"/>
      <c r="S4802"/>
      <c r="T4802"/>
      <c r="U4802"/>
      <c r="V4802"/>
      <c r="W4802"/>
      <c r="X4802"/>
      <c r="Y4802"/>
      <c r="Z4802"/>
      <c r="AA4802"/>
      <c r="AB4802"/>
      <c r="AC4802"/>
    </row>
    <row r="4803" spans="2:29" s="14" customFormat="1" x14ac:dyDescent="0.25">
      <c r="B4803"/>
      <c r="C4803"/>
      <c r="D4803"/>
      <c r="E4803"/>
      <c r="F4803"/>
      <c r="G4803"/>
      <c r="H4803"/>
      <c r="I4803"/>
      <c r="J4803"/>
      <c r="K4803" s="91"/>
      <c r="L4803" s="91"/>
      <c r="M4803" s="91"/>
      <c r="R4803"/>
      <c r="S4803"/>
      <c r="T4803"/>
      <c r="U4803"/>
      <c r="V4803"/>
      <c r="W4803"/>
      <c r="X4803"/>
      <c r="Y4803"/>
      <c r="Z4803"/>
      <c r="AA4803"/>
      <c r="AB4803"/>
      <c r="AC4803"/>
    </row>
    <row r="4804" spans="2:29" s="14" customFormat="1" x14ac:dyDescent="0.25">
      <c r="B4804"/>
      <c r="C4804"/>
      <c r="D4804"/>
      <c r="E4804"/>
      <c r="F4804"/>
      <c r="G4804"/>
      <c r="H4804"/>
      <c r="I4804"/>
      <c r="J4804"/>
      <c r="K4804" s="91"/>
      <c r="L4804" s="91"/>
      <c r="M4804" s="91"/>
      <c r="R4804"/>
      <c r="S4804"/>
      <c r="T4804"/>
      <c r="U4804"/>
      <c r="V4804"/>
      <c r="W4804"/>
      <c r="X4804"/>
      <c r="Y4804"/>
      <c r="Z4804"/>
      <c r="AA4804"/>
      <c r="AB4804"/>
      <c r="AC4804"/>
    </row>
    <row r="4805" spans="2:29" s="14" customFormat="1" x14ac:dyDescent="0.25">
      <c r="B4805"/>
      <c r="C4805"/>
      <c r="D4805"/>
      <c r="E4805"/>
      <c r="F4805"/>
      <c r="G4805"/>
      <c r="H4805"/>
      <c r="I4805"/>
      <c r="J4805"/>
      <c r="K4805" s="91"/>
      <c r="L4805" s="91"/>
      <c r="M4805" s="91"/>
      <c r="R4805"/>
      <c r="S4805"/>
      <c r="T4805"/>
      <c r="U4805"/>
      <c r="V4805"/>
      <c r="W4805"/>
      <c r="X4805"/>
      <c r="Y4805"/>
      <c r="Z4805"/>
      <c r="AA4805"/>
      <c r="AB4805"/>
      <c r="AC4805"/>
    </row>
    <row r="4806" spans="2:29" s="14" customFormat="1" x14ac:dyDescent="0.25">
      <c r="B4806"/>
      <c r="C4806"/>
      <c r="D4806"/>
      <c r="E4806"/>
      <c r="F4806"/>
      <c r="G4806"/>
      <c r="H4806"/>
      <c r="I4806"/>
      <c r="J4806"/>
      <c r="K4806" s="91"/>
      <c r="L4806" s="91"/>
      <c r="M4806" s="91"/>
      <c r="R4806"/>
      <c r="S4806"/>
      <c r="T4806"/>
      <c r="U4806"/>
      <c r="V4806"/>
      <c r="W4806"/>
      <c r="X4806"/>
      <c r="Y4806"/>
      <c r="Z4806"/>
      <c r="AA4806"/>
      <c r="AB4806"/>
      <c r="AC4806"/>
    </row>
    <row r="4807" spans="2:29" s="14" customFormat="1" x14ac:dyDescent="0.25">
      <c r="B4807"/>
      <c r="C4807"/>
      <c r="D4807"/>
      <c r="E4807"/>
      <c r="F4807"/>
      <c r="G4807"/>
      <c r="H4807"/>
      <c r="I4807"/>
      <c r="J4807"/>
      <c r="K4807" s="91"/>
      <c r="L4807" s="91"/>
      <c r="M4807" s="91"/>
      <c r="R4807"/>
      <c r="S4807"/>
      <c r="T4807"/>
      <c r="U4807"/>
      <c r="V4807"/>
      <c r="W4807"/>
      <c r="X4807"/>
      <c r="Y4807"/>
      <c r="Z4807"/>
      <c r="AA4807"/>
      <c r="AB4807"/>
      <c r="AC4807"/>
    </row>
    <row r="4808" spans="2:29" s="14" customFormat="1" x14ac:dyDescent="0.25">
      <c r="B4808"/>
      <c r="C4808"/>
      <c r="D4808"/>
      <c r="E4808"/>
      <c r="F4808"/>
      <c r="G4808"/>
      <c r="H4808"/>
      <c r="I4808"/>
      <c r="J4808"/>
      <c r="K4808" s="91"/>
      <c r="L4808" s="91"/>
      <c r="M4808" s="91"/>
      <c r="R4808"/>
      <c r="S4808"/>
      <c r="T4808"/>
      <c r="U4808"/>
      <c r="V4808"/>
      <c r="W4808"/>
      <c r="X4808"/>
      <c r="Y4808"/>
      <c r="Z4808"/>
      <c r="AA4808"/>
      <c r="AB4808"/>
      <c r="AC4808"/>
    </row>
    <row r="4809" spans="2:29" s="14" customFormat="1" x14ac:dyDescent="0.25">
      <c r="B4809"/>
      <c r="C4809"/>
      <c r="D4809"/>
      <c r="E4809"/>
      <c r="F4809"/>
      <c r="G4809"/>
      <c r="H4809"/>
      <c r="I4809"/>
      <c r="J4809"/>
      <c r="K4809" s="91"/>
      <c r="L4809" s="91"/>
      <c r="M4809" s="91"/>
      <c r="R4809"/>
      <c r="S4809"/>
      <c r="T4809"/>
      <c r="U4809"/>
      <c r="V4809"/>
      <c r="W4809"/>
      <c r="X4809"/>
      <c r="Y4809"/>
      <c r="Z4809"/>
      <c r="AA4809"/>
      <c r="AB4809"/>
      <c r="AC4809"/>
    </row>
    <row r="4810" spans="2:29" s="14" customFormat="1" x14ac:dyDescent="0.25">
      <c r="B4810"/>
      <c r="C4810"/>
      <c r="D4810"/>
      <c r="E4810"/>
      <c r="F4810"/>
      <c r="G4810"/>
      <c r="H4810"/>
      <c r="I4810"/>
      <c r="J4810"/>
      <c r="K4810" s="91"/>
      <c r="L4810" s="91"/>
      <c r="M4810" s="91"/>
      <c r="R4810"/>
      <c r="S4810"/>
      <c r="T4810"/>
      <c r="U4810"/>
      <c r="V4810"/>
      <c r="W4810"/>
      <c r="X4810"/>
      <c r="Y4810"/>
      <c r="Z4810"/>
      <c r="AA4810"/>
      <c r="AB4810"/>
      <c r="AC4810"/>
    </row>
    <row r="4811" spans="2:29" s="14" customFormat="1" x14ac:dyDescent="0.25">
      <c r="B4811"/>
      <c r="C4811"/>
      <c r="D4811"/>
      <c r="E4811"/>
      <c r="F4811"/>
      <c r="G4811"/>
      <c r="H4811"/>
      <c r="I4811"/>
      <c r="J4811"/>
      <c r="K4811" s="91"/>
      <c r="L4811" s="91"/>
      <c r="M4811" s="91"/>
      <c r="R4811"/>
      <c r="S4811"/>
      <c r="T4811"/>
      <c r="U4811"/>
      <c r="V4811"/>
      <c r="W4811"/>
      <c r="X4811"/>
      <c r="Y4811"/>
      <c r="Z4811"/>
      <c r="AA4811"/>
      <c r="AB4811"/>
      <c r="AC4811"/>
    </row>
    <row r="4812" spans="2:29" s="14" customFormat="1" x14ac:dyDescent="0.25">
      <c r="B4812"/>
      <c r="C4812"/>
      <c r="D4812"/>
      <c r="E4812"/>
      <c r="F4812"/>
      <c r="G4812"/>
      <c r="H4812"/>
      <c r="I4812"/>
      <c r="J4812"/>
      <c r="K4812" s="91"/>
      <c r="L4812" s="91"/>
      <c r="M4812" s="91"/>
      <c r="R4812"/>
      <c r="S4812"/>
      <c r="T4812"/>
      <c r="U4812"/>
      <c r="V4812"/>
      <c r="W4812"/>
      <c r="X4812"/>
      <c r="Y4812"/>
      <c r="Z4812"/>
      <c r="AA4812"/>
      <c r="AB4812"/>
      <c r="AC4812"/>
    </row>
    <row r="4813" spans="2:29" s="14" customFormat="1" x14ac:dyDescent="0.25">
      <c r="B4813"/>
      <c r="C4813"/>
      <c r="D4813"/>
      <c r="E4813"/>
      <c r="F4813"/>
      <c r="G4813"/>
      <c r="H4813"/>
      <c r="I4813"/>
      <c r="J4813"/>
      <c r="K4813" s="91"/>
      <c r="L4813" s="91"/>
      <c r="M4813" s="91"/>
      <c r="R4813"/>
      <c r="S4813"/>
      <c r="T4813"/>
      <c r="U4813"/>
      <c r="V4813"/>
      <c r="W4813"/>
      <c r="X4813"/>
      <c r="Y4813"/>
      <c r="Z4813"/>
      <c r="AA4813"/>
      <c r="AB4813"/>
      <c r="AC4813"/>
    </row>
    <row r="4814" spans="2:29" s="14" customFormat="1" x14ac:dyDescent="0.25">
      <c r="B4814"/>
      <c r="C4814"/>
      <c r="D4814"/>
      <c r="E4814"/>
      <c r="F4814"/>
      <c r="G4814"/>
      <c r="H4814"/>
      <c r="I4814"/>
      <c r="J4814"/>
      <c r="K4814" s="91"/>
      <c r="L4814" s="91"/>
      <c r="M4814" s="91"/>
      <c r="R4814"/>
      <c r="S4814"/>
      <c r="T4814"/>
      <c r="U4814"/>
      <c r="V4814"/>
      <c r="W4814"/>
      <c r="X4814"/>
      <c r="Y4814"/>
      <c r="Z4814"/>
      <c r="AA4814"/>
      <c r="AB4814"/>
      <c r="AC4814"/>
    </row>
    <row r="4815" spans="2:29" s="14" customFormat="1" x14ac:dyDescent="0.25">
      <c r="B4815"/>
      <c r="C4815"/>
      <c r="D4815"/>
      <c r="E4815"/>
      <c r="F4815"/>
      <c r="G4815"/>
      <c r="H4815"/>
      <c r="I4815"/>
      <c r="J4815"/>
      <c r="K4815" s="91"/>
      <c r="L4815" s="91"/>
      <c r="M4815" s="91"/>
      <c r="R4815"/>
      <c r="S4815"/>
      <c r="T4815"/>
      <c r="U4815"/>
      <c r="V4815"/>
      <c r="W4815"/>
      <c r="X4815"/>
      <c r="Y4815"/>
      <c r="Z4815"/>
      <c r="AA4815"/>
      <c r="AB4815"/>
      <c r="AC4815"/>
    </row>
    <row r="4816" spans="2:29" s="14" customFormat="1" x14ac:dyDescent="0.25">
      <c r="B4816"/>
      <c r="C4816"/>
      <c r="D4816"/>
      <c r="E4816"/>
      <c r="F4816"/>
      <c r="G4816"/>
      <c r="H4816"/>
      <c r="I4816"/>
      <c r="J4816"/>
      <c r="K4816" s="91"/>
      <c r="L4816" s="91"/>
      <c r="M4816" s="91"/>
      <c r="R4816"/>
      <c r="S4816"/>
      <c r="T4816"/>
      <c r="U4816"/>
      <c r="V4816"/>
      <c r="W4816"/>
      <c r="X4816"/>
      <c r="Y4816"/>
      <c r="Z4816"/>
      <c r="AA4816"/>
      <c r="AB4816"/>
      <c r="AC4816"/>
    </row>
    <row r="4817" spans="2:29" s="14" customFormat="1" x14ac:dyDescent="0.25">
      <c r="B4817"/>
      <c r="C4817"/>
      <c r="D4817"/>
      <c r="E4817"/>
      <c r="F4817"/>
      <c r="G4817"/>
      <c r="H4817"/>
      <c r="I4817"/>
      <c r="J4817"/>
      <c r="K4817" s="91"/>
      <c r="L4817" s="91"/>
      <c r="M4817" s="91"/>
      <c r="R4817"/>
      <c r="S4817"/>
      <c r="T4817"/>
      <c r="U4817"/>
      <c r="V4817"/>
      <c r="W4817"/>
      <c r="X4817"/>
      <c r="Y4817"/>
      <c r="Z4817"/>
      <c r="AA4817"/>
      <c r="AB4817"/>
      <c r="AC4817"/>
    </row>
    <row r="4818" spans="2:29" s="14" customFormat="1" x14ac:dyDescent="0.25">
      <c r="B4818"/>
      <c r="C4818"/>
      <c r="D4818"/>
      <c r="E4818"/>
      <c r="F4818"/>
      <c r="G4818"/>
      <c r="H4818"/>
      <c r="I4818"/>
      <c r="J4818"/>
      <c r="K4818" s="91"/>
      <c r="L4818" s="91"/>
      <c r="M4818" s="91"/>
      <c r="R4818"/>
      <c r="S4818"/>
      <c r="T4818"/>
      <c r="U4818"/>
      <c r="V4818"/>
      <c r="W4818"/>
      <c r="X4818"/>
      <c r="Y4818"/>
      <c r="Z4818"/>
      <c r="AA4818"/>
      <c r="AB4818"/>
      <c r="AC4818"/>
    </row>
    <row r="4819" spans="2:29" s="14" customFormat="1" x14ac:dyDescent="0.25">
      <c r="B4819"/>
      <c r="C4819"/>
      <c r="D4819"/>
      <c r="E4819"/>
      <c r="F4819"/>
      <c r="G4819"/>
      <c r="H4819"/>
      <c r="I4819"/>
      <c r="J4819"/>
      <c r="K4819" s="91"/>
      <c r="L4819" s="91"/>
      <c r="M4819" s="91"/>
      <c r="R4819"/>
      <c r="S4819"/>
      <c r="T4819"/>
      <c r="U4819"/>
      <c r="V4819"/>
      <c r="W4819"/>
      <c r="X4819"/>
      <c r="Y4819"/>
      <c r="Z4819"/>
      <c r="AA4819"/>
      <c r="AB4819"/>
      <c r="AC4819"/>
    </row>
    <row r="4820" spans="2:29" s="14" customFormat="1" x14ac:dyDescent="0.25">
      <c r="B4820"/>
      <c r="C4820"/>
      <c r="D4820"/>
      <c r="E4820"/>
      <c r="F4820"/>
      <c r="G4820"/>
      <c r="H4820"/>
      <c r="I4820"/>
      <c r="J4820"/>
      <c r="K4820" s="91"/>
      <c r="L4820" s="91"/>
      <c r="M4820" s="91"/>
      <c r="R4820"/>
      <c r="S4820"/>
      <c r="T4820"/>
      <c r="U4820"/>
      <c r="V4820"/>
      <c r="W4820"/>
      <c r="X4820"/>
      <c r="Y4820"/>
      <c r="Z4820"/>
      <c r="AA4820"/>
      <c r="AB4820"/>
      <c r="AC4820"/>
    </row>
    <row r="4821" spans="2:29" s="14" customFormat="1" x14ac:dyDescent="0.25">
      <c r="B4821"/>
      <c r="C4821"/>
      <c r="D4821"/>
      <c r="E4821"/>
      <c r="F4821"/>
      <c r="G4821"/>
      <c r="H4821"/>
      <c r="I4821"/>
      <c r="J4821"/>
      <c r="K4821" s="91"/>
      <c r="L4821" s="91"/>
      <c r="M4821" s="91"/>
      <c r="R4821"/>
      <c r="S4821"/>
      <c r="T4821"/>
      <c r="U4821"/>
      <c r="V4821"/>
      <c r="W4821"/>
      <c r="X4821"/>
      <c r="Y4821"/>
      <c r="Z4821"/>
      <c r="AA4821"/>
      <c r="AB4821"/>
      <c r="AC4821"/>
    </row>
    <row r="4822" spans="2:29" s="14" customFormat="1" x14ac:dyDescent="0.25">
      <c r="B4822"/>
      <c r="C4822"/>
      <c r="D4822"/>
      <c r="E4822"/>
      <c r="F4822"/>
      <c r="G4822"/>
      <c r="H4822"/>
      <c r="I4822"/>
      <c r="J4822"/>
      <c r="K4822" s="91"/>
      <c r="L4822" s="91"/>
      <c r="M4822" s="91"/>
      <c r="R4822"/>
      <c r="S4822"/>
      <c r="T4822"/>
      <c r="U4822"/>
      <c r="V4822"/>
      <c r="W4822"/>
      <c r="X4822"/>
      <c r="Y4822"/>
      <c r="Z4822"/>
      <c r="AA4822"/>
      <c r="AB4822"/>
      <c r="AC4822"/>
    </row>
    <row r="4823" spans="2:29" s="14" customFormat="1" x14ac:dyDescent="0.25">
      <c r="B4823"/>
      <c r="C4823"/>
      <c r="D4823"/>
      <c r="E4823"/>
      <c r="F4823"/>
      <c r="G4823"/>
      <c r="H4823"/>
      <c r="I4823"/>
      <c r="J4823"/>
      <c r="K4823" s="91"/>
      <c r="L4823" s="91"/>
      <c r="M4823" s="91"/>
      <c r="R4823"/>
      <c r="S4823"/>
      <c r="T4823"/>
      <c r="U4823"/>
      <c r="V4823"/>
      <c r="W4823"/>
      <c r="X4823"/>
      <c r="Y4823"/>
      <c r="Z4823"/>
      <c r="AA4823"/>
      <c r="AB4823"/>
      <c r="AC4823"/>
    </row>
    <row r="4824" spans="2:29" s="14" customFormat="1" x14ac:dyDescent="0.25">
      <c r="B4824"/>
      <c r="C4824"/>
      <c r="D4824"/>
      <c r="E4824"/>
      <c r="F4824"/>
      <c r="G4824"/>
      <c r="H4824"/>
      <c r="I4824"/>
      <c r="J4824"/>
      <c r="K4824" s="91"/>
      <c r="L4824" s="91"/>
      <c r="M4824" s="91"/>
      <c r="R4824"/>
      <c r="S4824"/>
      <c r="T4824"/>
      <c r="U4824"/>
      <c r="V4824"/>
      <c r="W4824"/>
      <c r="X4824"/>
      <c r="Y4824"/>
      <c r="Z4824"/>
      <c r="AA4824"/>
      <c r="AB4824"/>
      <c r="AC4824"/>
    </row>
    <row r="4825" spans="2:29" s="14" customFormat="1" x14ac:dyDescent="0.25">
      <c r="B4825"/>
      <c r="C4825"/>
      <c r="D4825"/>
      <c r="E4825"/>
      <c r="F4825"/>
      <c r="G4825"/>
      <c r="H4825"/>
      <c r="I4825"/>
      <c r="J4825"/>
      <c r="K4825" s="91"/>
      <c r="L4825" s="91"/>
      <c r="M4825" s="91"/>
      <c r="R4825"/>
      <c r="S4825"/>
      <c r="T4825"/>
      <c r="U4825"/>
      <c r="V4825"/>
      <c r="W4825"/>
      <c r="X4825"/>
      <c r="Y4825"/>
      <c r="Z4825"/>
      <c r="AA4825"/>
      <c r="AB4825"/>
      <c r="AC4825"/>
    </row>
    <row r="4826" spans="2:29" s="14" customFormat="1" x14ac:dyDescent="0.25">
      <c r="B4826"/>
      <c r="C4826"/>
      <c r="D4826"/>
      <c r="E4826"/>
      <c r="F4826"/>
      <c r="G4826"/>
      <c r="H4826"/>
      <c r="I4826"/>
      <c r="J4826"/>
      <c r="K4826" s="91"/>
      <c r="L4826" s="91"/>
      <c r="M4826" s="91"/>
      <c r="R4826"/>
      <c r="S4826"/>
      <c r="T4826"/>
      <c r="U4826"/>
      <c r="V4826"/>
      <c r="W4826"/>
      <c r="X4826"/>
      <c r="Y4826"/>
      <c r="Z4826"/>
      <c r="AA4826"/>
      <c r="AB4826"/>
      <c r="AC4826"/>
    </row>
    <row r="4827" spans="2:29" s="14" customFormat="1" x14ac:dyDescent="0.25">
      <c r="B4827"/>
      <c r="C4827"/>
      <c r="D4827"/>
      <c r="E4827"/>
      <c r="F4827"/>
      <c r="G4827"/>
      <c r="H4827"/>
      <c r="I4827"/>
      <c r="J4827"/>
      <c r="K4827" s="91"/>
      <c r="L4827" s="91"/>
      <c r="M4827" s="91"/>
      <c r="R4827"/>
      <c r="S4827"/>
      <c r="T4827"/>
      <c r="U4827"/>
      <c r="V4827"/>
      <c r="W4827"/>
      <c r="X4827"/>
      <c r="Y4827"/>
      <c r="Z4827"/>
      <c r="AA4827"/>
      <c r="AB4827"/>
      <c r="AC4827"/>
    </row>
    <row r="4828" spans="2:29" s="14" customFormat="1" x14ac:dyDescent="0.25">
      <c r="B4828"/>
      <c r="C4828"/>
      <c r="D4828"/>
      <c r="E4828"/>
      <c r="F4828"/>
      <c r="G4828"/>
      <c r="H4828"/>
      <c r="I4828"/>
      <c r="J4828"/>
      <c r="K4828" s="91"/>
      <c r="L4828" s="91"/>
      <c r="M4828" s="91"/>
      <c r="R4828"/>
      <c r="S4828"/>
      <c r="T4828"/>
      <c r="U4828"/>
      <c r="V4828"/>
      <c r="W4828"/>
      <c r="X4828"/>
      <c r="Y4828"/>
      <c r="Z4828"/>
      <c r="AA4828"/>
      <c r="AB4828"/>
      <c r="AC4828"/>
    </row>
    <row r="4829" spans="2:29" s="14" customFormat="1" x14ac:dyDescent="0.25">
      <c r="B4829"/>
      <c r="C4829"/>
      <c r="D4829"/>
      <c r="E4829"/>
      <c r="F4829"/>
      <c r="G4829"/>
      <c r="H4829"/>
      <c r="I4829"/>
      <c r="J4829"/>
      <c r="K4829" s="91"/>
      <c r="L4829" s="91"/>
      <c r="M4829" s="91"/>
      <c r="R4829"/>
      <c r="S4829"/>
      <c r="T4829"/>
      <c r="U4829"/>
      <c r="V4829"/>
      <c r="W4829"/>
      <c r="X4829"/>
      <c r="Y4829"/>
      <c r="Z4829"/>
      <c r="AA4829"/>
      <c r="AB4829"/>
      <c r="AC4829"/>
    </row>
    <row r="4830" spans="2:29" s="14" customFormat="1" x14ac:dyDescent="0.25">
      <c r="B4830"/>
      <c r="C4830"/>
      <c r="D4830"/>
      <c r="E4830"/>
      <c r="F4830"/>
      <c r="G4830"/>
      <c r="H4830"/>
      <c r="I4830"/>
      <c r="J4830"/>
      <c r="K4830" s="91"/>
      <c r="L4830" s="91"/>
      <c r="M4830" s="91"/>
      <c r="R4830"/>
      <c r="S4830"/>
      <c r="T4830"/>
      <c r="U4830"/>
      <c r="V4830"/>
      <c r="W4830"/>
      <c r="X4830"/>
      <c r="Y4830"/>
      <c r="Z4830"/>
      <c r="AA4830"/>
      <c r="AB4830"/>
      <c r="AC4830"/>
    </row>
    <row r="4831" spans="2:29" s="14" customFormat="1" x14ac:dyDescent="0.25">
      <c r="B4831"/>
      <c r="C4831"/>
      <c r="D4831"/>
      <c r="E4831"/>
      <c r="F4831"/>
      <c r="G4831"/>
      <c r="H4831"/>
      <c r="I4831"/>
      <c r="J4831"/>
      <c r="K4831" s="91"/>
      <c r="L4831" s="91"/>
      <c r="M4831" s="91"/>
      <c r="R4831"/>
      <c r="S4831"/>
      <c r="T4831"/>
      <c r="U4831"/>
      <c r="V4831"/>
      <c r="W4831"/>
      <c r="X4831"/>
      <c r="Y4831"/>
      <c r="Z4831"/>
      <c r="AA4831"/>
      <c r="AB4831"/>
      <c r="AC4831"/>
    </row>
    <row r="4832" spans="2:29" s="14" customFormat="1" x14ac:dyDescent="0.25">
      <c r="B4832"/>
      <c r="C4832"/>
      <c r="D4832"/>
      <c r="E4832"/>
      <c r="F4832"/>
      <c r="G4832"/>
      <c r="H4832"/>
      <c r="I4832"/>
      <c r="J4832"/>
      <c r="K4832" s="91"/>
      <c r="L4832" s="91"/>
      <c r="M4832" s="91"/>
      <c r="R4832"/>
      <c r="S4832"/>
      <c r="T4832"/>
      <c r="U4832"/>
      <c r="V4832"/>
      <c r="W4832"/>
      <c r="X4832"/>
      <c r="Y4832"/>
      <c r="Z4832"/>
      <c r="AA4832"/>
      <c r="AB4832"/>
      <c r="AC4832"/>
    </row>
    <row r="4833" spans="2:29" s="14" customFormat="1" x14ac:dyDescent="0.25">
      <c r="B4833"/>
      <c r="C4833"/>
      <c r="D4833"/>
      <c r="E4833"/>
      <c r="F4833"/>
      <c r="G4833"/>
      <c r="H4833"/>
      <c r="I4833"/>
      <c r="J4833"/>
      <c r="K4833" s="91"/>
      <c r="L4833" s="91"/>
      <c r="M4833" s="91"/>
      <c r="R4833"/>
      <c r="S4833"/>
      <c r="T4833"/>
      <c r="U4833"/>
      <c r="V4833"/>
      <c r="W4833"/>
      <c r="X4833"/>
      <c r="Y4833"/>
      <c r="Z4833"/>
      <c r="AA4833"/>
      <c r="AB4833"/>
      <c r="AC4833"/>
    </row>
    <row r="4834" spans="2:29" s="14" customFormat="1" x14ac:dyDescent="0.25">
      <c r="B4834"/>
      <c r="C4834"/>
      <c r="D4834"/>
      <c r="E4834"/>
      <c r="F4834"/>
      <c r="G4834"/>
      <c r="H4834"/>
      <c r="I4834"/>
      <c r="J4834"/>
      <c r="K4834" s="91"/>
      <c r="L4834" s="91"/>
      <c r="M4834" s="91"/>
      <c r="R4834"/>
      <c r="S4834"/>
      <c r="T4834"/>
      <c r="U4834"/>
      <c r="V4834"/>
      <c r="W4834"/>
      <c r="X4834"/>
      <c r="Y4834"/>
      <c r="Z4834"/>
      <c r="AA4834"/>
      <c r="AB4834"/>
      <c r="AC4834"/>
    </row>
    <row r="4835" spans="2:29" s="14" customFormat="1" x14ac:dyDescent="0.25">
      <c r="B4835"/>
      <c r="C4835"/>
      <c r="D4835"/>
      <c r="E4835"/>
      <c r="F4835"/>
      <c r="G4835"/>
      <c r="H4835"/>
      <c r="I4835"/>
      <c r="J4835"/>
      <c r="K4835" s="91"/>
      <c r="L4835" s="91"/>
      <c r="M4835" s="91"/>
      <c r="R4835"/>
      <c r="S4835"/>
      <c r="T4835"/>
      <c r="U4835"/>
      <c r="V4835"/>
      <c r="W4835"/>
      <c r="X4835"/>
      <c r="Y4835"/>
      <c r="Z4835"/>
      <c r="AA4835"/>
      <c r="AB4835"/>
      <c r="AC4835"/>
    </row>
    <row r="4836" spans="2:29" s="14" customFormat="1" x14ac:dyDescent="0.25">
      <c r="B4836"/>
      <c r="C4836"/>
      <c r="D4836"/>
      <c r="E4836"/>
      <c r="F4836"/>
      <c r="G4836"/>
      <c r="H4836"/>
      <c r="I4836"/>
      <c r="J4836"/>
      <c r="K4836" s="91"/>
      <c r="L4836" s="91"/>
      <c r="M4836" s="91"/>
      <c r="R4836"/>
      <c r="S4836"/>
      <c r="T4836"/>
      <c r="U4836"/>
      <c r="V4836"/>
      <c r="W4836"/>
      <c r="X4836"/>
      <c r="Y4836"/>
      <c r="Z4836"/>
      <c r="AA4836"/>
      <c r="AB4836"/>
      <c r="AC4836"/>
    </row>
    <row r="4837" spans="2:29" s="14" customFormat="1" x14ac:dyDescent="0.25">
      <c r="B4837"/>
      <c r="C4837"/>
      <c r="D4837"/>
      <c r="E4837"/>
      <c r="F4837"/>
      <c r="G4837"/>
      <c r="H4837"/>
      <c r="I4837"/>
      <c r="J4837"/>
      <c r="K4837" s="91"/>
      <c r="L4837" s="91"/>
      <c r="M4837" s="91"/>
      <c r="R4837"/>
      <c r="S4837"/>
      <c r="T4837"/>
      <c r="U4837"/>
      <c r="V4837"/>
      <c r="W4837"/>
      <c r="X4837"/>
      <c r="Y4837"/>
      <c r="Z4837"/>
      <c r="AA4837"/>
      <c r="AB4837"/>
      <c r="AC4837"/>
    </row>
    <row r="4838" spans="2:29" s="14" customFormat="1" x14ac:dyDescent="0.25">
      <c r="B4838"/>
      <c r="C4838"/>
      <c r="D4838"/>
      <c r="E4838"/>
      <c r="F4838"/>
      <c r="G4838"/>
      <c r="H4838"/>
      <c r="I4838"/>
      <c r="J4838"/>
      <c r="K4838" s="91"/>
      <c r="L4838" s="91"/>
      <c r="M4838" s="91"/>
      <c r="R4838"/>
      <c r="S4838"/>
      <c r="T4838"/>
      <c r="U4838"/>
      <c r="V4838"/>
      <c r="W4838"/>
      <c r="X4838"/>
      <c r="Y4838"/>
      <c r="Z4838"/>
      <c r="AA4838"/>
      <c r="AB4838"/>
      <c r="AC4838"/>
    </row>
    <row r="4839" spans="2:29" s="14" customFormat="1" x14ac:dyDescent="0.25">
      <c r="B4839"/>
      <c r="C4839"/>
      <c r="D4839"/>
      <c r="E4839"/>
      <c r="F4839"/>
      <c r="G4839"/>
      <c r="H4839"/>
      <c r="I4839"/>
      <c r="J4839"/>
      <c r="K4839" s="91"/>
      <c r="L4839" s="91"/>
      <c r="M4839" s="91"/>
      <c r="R4839"/>
      <c r="S4839"/>
      <c r="T4839"/>
      <c r="U4839"/>
      <c r="V4839"/>
      <c r="W4839"/>
      <c r="X4839"/>
      <c r="Y4839"/>
      <c r="Z4839"/>
      <c r="AA4839"/>
      <c r="AB4839"/>
      <c r="AC4839"/>
    </row>
    <row r="4840" spans="2:29" s="14" customFormat="1" x14ac:dyDescent="0.25">
      <c r="B4840"/>
      <c r="C4840"/>
      <c r="D4840"/>
      <c r="E4840"/>
      <c r="F4840"/>
      <c r="G4840"/>
      <c r="H4840"/>
      <c r="I4840"/>
      <c r="J4840"/>
      <c r="K4840" s="91"/>
      <c r="L4840" s="91"/>
      <c r="M4840" s="91"/>
      <c r="R4840"/>
      <c r="S4840"/>
      <c r="T4840"/>
      <c r="U4840"/>
      <c r="V4840"/>
      <c r="W4840"/>
      <c r="X4840"/>
      <c r="Y4840"/>
      <c r="Z4840"/>
      <c r="AA4840"/>
      <c r="AB4840"/>
      <c r="AC4840"/>
    </row>
    <row r="4841" spans="2:29" s="14" customFormat="1" x14ac:dyDescent="0.25">
      <c r="B4841"/>
      <c r="C4841"/>
      <c r="D4841"/>
      <c r="E4841"/>
      <c r="F4841"/>
      <c r="G4841"/>
      <c r="H4841"/>
      <c r="I4841"/>
      <c r="J4841"/>
      <c r="K4841" s="91"/>
      <c r="L4841" s="91"/>
      <c r="M4841" s="91"/>
      <c r="R4841"/>
      <c r="S4841"/>
      <c r="T4841"/>
      <c r="U4841"/>
      <c r="V4841"/>
      <c r="W4841"/>
      <c r="X4841"/>
      <c r="Y4841"/>
      <c r="Z4841"/>
      <c r="AA4841"/>
      <c r="AB4841"/>
      <c r="AC4841"/>
    </row>
    <row r="4842" spans="2:29" s="14" customFormat="1" x14ac:dyDescent="0.25">
      <c r="B4842"/>
      <c r="C4842"/>
      <c r="D4842"/>
      <c r="E4842"/>
      <c r="F4842"/>
      <c r="G4842"/>
      <c r="H4842"/>
      <c r="I4842"/>
      <c r="J4842"/>
      <c r="K4842" s="91"/>
      <c r="L4842" s="91"/>
      <c r="M4842" s="91"/>
      <c r="R4842"/>
      <c r="S4842"/>
      <c r="T4842"/>
      <c r="U4842"/>
      <c r="V4842"/>
      <c r="W4842"/>
      <c r="X4842"/>
      <c r="Y4842"/>
      <c r="Z4842"/>
      <c r="AA4842"/>
      <c r="AB4842"/>
      <c r="AC4842"/>
    </row>
    <row r="4843" spans="2:29" s="14" customFormat="1" x14ac:dyDescent="0.25">
      <c r="B4843"/>
      <c r="C4843"/>
      <c r="D4843"/>
      <c r="E4843"/>
      <c r="F4843"/>
      <c r="G4843"/>
      <c r="H4843"/>
      <c r="I4843"/>
      <c r="J4843"/>
      <c r="K4843" s="91"/>
      <c r="L4843" s="91"/>
      <c r="M4843" s="91"/>
      <c r="R4843"/>
      <c r="S4843"/>
      <c r="T4843"/>
      <c r="U4843"/>
      <c r="V4843"/>
      <c r="W4843"/>
      <c r="X4843"/>
      <c r="Y4843"/>
      <c r="Z4843"/>
      <c r="AA4843"/>
      <c r="AB4843"/>
      <c r="AC4843"/>
    </row>
    <row r="4844" spans="2:29" s="14" customFormat="1" x14ac:dyDescent="0.25">
      <c r="B4844"/>
      <c r="C4844"/>
      <c r="D4844"/>
      <c r="E4844"/>
      <c r="F4844"/>
      <c r="G4844"/>
      <c r="H4844"/>
      <c r="I4844"/>
      <c r="J4844"/>
      <c r="K4844" s="91"/>
      <c r="L4844" s="91"/>
      <c r="M4844" s="91"/>
      <c r="R4844"/>
      <c r="S4844"/>
      <c r="T4844"/>
      <c r="U4844"/>
      <c r="V4844"/>
      <c r="W4844"/>
      <c r="X4844"/>
      <c r="Y4844"/>
      <c r="Z4844"/>
      <c r="AA4844"/>
      <c r="AB4844"/>
      <c r="AC4844"/>
    </row>
    <row r="4845" spans="2:29" s="14" customFormat="1" x14ac:dyDescent="0.25">
      <c r="B4845"/>
      <c r="C4845"/>
      <c r="D4845"/>
      <c r="E4845"/>
      <c r="F4845"/>
      <c r="G4845"/>
      <c r="H4845"/>
      <c r="I4845"/>
      <c r="J4845"/>
      <c r="K4845" s="91"/>
      <c r="L4845" s="91"/>
      <c r="M4845" s="91"/>
      <c r="R4845"/>
      <c r="S4845"/>
      <c r="T4845"/>
      <c r="U4845"/>
      <c r="V4845"/>
      <c r="W4845"/>
      <c r="X4845"/>
      <c r="Y4845"/>
      <c r="Z4845"/>
      <c r="AA4845"/>
      <c r="AB4845"/>
      <c r="AC4845"/>
    </row>
    <row r="4846" spans="2:29" s="14" customFormat="1" x14ac:dyDescent="0.25">
      <c r="B4846"/>
      <c r="C4846"/>
      <c r="D4846"/>
      <c r="E4846"/>
      <c r="F4846"/>
      <c r="G4846"/>
      <c r="H4846"/>
      <c r="I4846"/>
      <c r="J4846"/>
      <c r="K4846" s="91"/>
      <c r="L4846" s="91"/>
      <c r="M4846" s="91"/>
      <c r="R4846"/>
      <c r="S4846"/>
      <c r="T4846"/>
      <c r="U4846"/>
      <c r="V4846"/>
      <c r="W4846"/>
      <c r="X4846"/>
      <c r="Y4846"/>
      <c r="Z4846"/>
      <c r="AA4846"/>
      <c r="AB4846"/>
      <c r="AC4846"/>
    </row>
    <row r="4847" spans="2:29" s="14" customFormat="1" x14ac:dyDescent="0.25">
      <c r="B4847"/>
      <c r="C4847"/>
      <c r="D4847"/>
      <c r="E4847"/>
      <c r="F4847"/>
      <c r="G4847"/>
      <c r="H4847"/>
      <c r="I4847"/>
      <c r="J4847"/>
      <c r="K4847" s="91"/>
      <c r="L4847" s="91"/>
      <c r="M4847" s="91"/>
      <c r="R4847"/>
      <c r="S4847"/>
      <c r="T4847"/>
      <c r="U4847"/>
      <c r="V4847"/>
      <c r="W4847"/>
      <c r="X4847"/>
      <c r="Y4847"/>
      <c r="Z4847"/>
      <c r="AA4847"/>
      <c r="AB4847"/>
      <c r="AC4847"/>
    </row>
    <row r="4848" spans="2:29" s="14" customFormat="1" x14ac:dyDescent="0.25">
      <c r="B4848"/>
      <c r="C4848"/>
      <c r="D4848"/>
      <c r="E4848"/>
      <c r="F4848"/>
      <c r="G4848"/>
      <c r="H4848"/>
      <c r="I4848"/>
      <c r="J4848"/>
      <c r="K4848" s="91"/>
      <c r="L4848" s="91"/>
      <c r="M4848" s="91"/>
      <c r="R4848"/>
      <c r="S4848"/>
      <c r="T4848"/>
      <c r="U4848"/>
      <c r="V4848"/>
      <c r="W4848"/>
      <c r="X4848"/>
      <c r="Y4848"/>
      <c r="Z4848"/>
      <c r="AA4848"/>
      <c r="AB4848"/>
      <c r="AC4848"/>
    </row>
    <row r="4849" spans="2:29" s="14" customFormat="1" x14ac:dyDescent="0.25">
      <c r="B4849"/>
      <c r="C4849"/>
      <c r="D4849"/>
      <c r="E4849"/>
      <c r="F4849"/>
      <c r="G4849"/>
      <c r="H4849"/>
      <c r="I4849"/>
      <c r="J4849"/>
      <c r="K4849" s="91"/>
      <c r="L4849" s="91"/>
      <c r="M4849" s="91"/>
      <c r="R4849"/>
      <c r="S4849"/>
      <c r="T4849"/>
      <c r="U4849"/>
      <c r="V4849"/>
      <c r="W4849"/>
      <c r="X4849"/>
      <c r="Y4849"/>
      <c r="Z4849"/>
      <c r="AA4849"/>
      <c r="AB4849"/>
      <c r="AC4849"/>
    </row>
    <row r="4850" spans="2:29" s="14" customFormat="1" x14ac:dyDescent="0.25">
      <c r="B4850"/>
      <c r="C4850"/>
      <c r="D4850"/>
      <c r="E4850"/>
      <c r="F4850"/>
      <c r="G4850"/>
      <c r="H4850"/>
      <c r="I4850"/>
      <c r="J4850"/>
      <c r="K4850" s="91"/>
      <c r="L4850" s="91"/>
      <c r="M4850" s="91"/>
      <c r="R4850"/>
      <c r="S4850"/>
      <c r="T4850"/>
      <c r="U4850"/>
      <c r="V4850"/>
      <c r="W4850"/>
      <c r="X4850"/>
      <c r="Y4850"/>
      <c r="Z4850"/>
      <c r="AA4850"/>
      <c r="AB4850"/>
      <c r="AC4850"/>
    </row>
    <row r="4851" spans="2:29" s="14" customFormat="1" x14ac:dyDescent="0.25">
      <c r="B4851"/>
      <c r="C4851"/>
      <c r="D4851"/>
      <c r="E4851"/>
      <c r="F4851"/>
      <c r="G4851"/>
      <c r="H4851"/>
      <c r="I4851"/>
      <c r="J4851"/>
      <c r="K4851" s="91"/>
      <c r="L4851" s="91"/>
      <c r="M4851" s="91"/>
      <c r="R4851"/>
      <c r="S4851"/>
      <c r="T4851"/>
      <c r="U4851"/>
      <c r="V4851"/>
      <c r="W4851"/>
      <c r="X4851"/>
      <c r="Y4851"/>
      <c r="Z4851"/>
      <c r="AA4851"/>
      <c r="AB4851"/>
      <c r="AC4851"/>
    </row>
    <row r="4852" spans="2:29" s="14" customFormat="1" x14ac:dyDescent="0.25">
      <c r="B4852"/>
      <c r="C4852"/>
      <c r="D4852"/>
      <c r="E4852"/>
      <c r="F4852"/>
      <c r="G4852"/>
      <c r="H4852"/>
      <c r="I4852"/>
      <c r="J4852"/>
      <c r="K4852" s="91"/>
      <c r="L4852" s="91"/>
      <c r="M4852" s="91"/>
      <c r="R4852"/>
      <c r="S4852"/>
      <c r="T4852"/>
      <c r="U4852"/>
      <c r="V4852"/>
      <c r="W4852"/>
      <c r="X4852"/>
      <c r="Y4852"/>
      <c r="Z4852"/>
      <c r="AA4852"/>
      <c r="AB4852"/>
      <c r="AC4852"/>
    </row>
    <row r="4853" spans="2:29" s="14" customFormat="1" x14ac:dyDescent="0.25">
      <c r="B4853"/>
      <c r="C4853"/>
      <c r="D4853"/>
      <c r="E4853"/>
      <c r="F4853"/>
      <c r="G4853"/>
      <c r="H4853"/>
      <c r="I4853"/>
      <c r="J4853"/>
      <c r="K4853" s="91"/>
      <c r="L4853" s="91"/>
      <c r="M4853" s="91"/>
      <c r="R4853"/>
      <c r="S4853"/>
      <c r="T4853"/>
      <c r="U4853"/>
      <c r="V4853"/>
      <c r="W4853"/>
      <c r="X4853"/>
      <c r="Y4853"/>
      <c r="Z4853"/>
      <c r="AA4853"/>
      <c r="AB4853"/>
      <c r="AC4853"/>
    </row>
    <row r="4854" spans="2:29" s="14" customFormat="1" x14ac:dyDescent="0.25">
      <c r="B4854"/>
      <c r="C4854"/>
      <c r="D4854"/>
      <c r="E4854"/>
      <c r="F4854"/>
      <c r="G4854"/>
      <c r="H4854"/>
      <c r="I4854"/>
      <c r="J4854"/>
      <c r="K4854" s="91"/>
      <c r="L4854" s="91"/>
      <c r="M4854" s="91"/>
      <c r="R4854"/>
      <c r="S4854"/>
      <c r="T4854"/>
      <c r="U4854"/>
      <c r="V4854"/>
      <c r="W4854"/>
      <c r="X4854"/>
      <c r="Y4854"/>
      <c r="Z4854"/>
      <c r="AA4854"/>
      <c r="AB4854"/>
      <c r="AC4854"/>
    </row>
    <row r="4855" spans="2:29" s="14" customFormat="1" x14ac:dyDescent="0.25">
      <c r="B4855"/>
      <c r="C4855"/>
      <c r="D4855"/>
      <c r="E4855"/>
      <c r="F4855"/>
      <c r="G4855"/>
      <c r="H4855"/>
      <c r="I4855"/>
      <c r="J4855"/>
      <c r="K4855" s="91"/>
      <c r="L4855" s="91"/>
      <c r="M4855" s="91"/>
      <c r="R4855"/>
      <c r="S4855"/>
      <c r="T4855"/>
      <c r="U4855"/>
      <c r="V4855"/>
      <c r="W4855"/>
      <c r="X4855"/>
      <c r="Y4855"/>
      <c r="Z4855"/>
      <c r="AA4855"/>
      <c r="AB4855"/>
      <c r="AC4855"/>
    </row>
    <row r="4856" spans="2:29" s="14" customFormat="1" x14ac:dyDescent="0.25">
      <c r="B4856"/>
      <c r="C4856"/>
      <c r="D4856"/>
      <c r="E4856"/>
      <c r="F4856"/>
      <c r="G4856"/>
      <c r="H4856"/>
      <c r="I4856"/>
      <c r="J4856"/>
      <c r="K4856" s="91"/>
      <c r="L4856" s="91"/>
      <c r="M4856" s="91"/>
      <c r="R4856"/>
      <c r="S4856"/>
      <c r="T4856"/>
      <c r="U4856"/>
      <c r="V4856"/>
      <c r="W4856"/>
      <c r="X4856"/>
      <c r="Y4856"/>
      <c r="Z4856"/>
      <c r="AA4856"/>
      <c r="AB4856"/>
      <c r="AC4856"/>
    </row>
    <row r="4857" spans="2:29" s="14" customFormat="1" x14ac:dyDescent="0.25">
      <c r="B4857"/>
      <c r="C4857"/>
      <c r="D4857"/>
      <c r="E4857"/>
      <c r="F4857"/>
      <c r="G4857"/>
      <c r="H4857"/>
      <c r="I4857"/>
      <c r="J4857"/>
      <c r="K4857" s="91"/>
      <c r="L4857" s="91"/>
      <c r="M4857" s="91"/>
      <c r="R4857"/>
      <c r="S4857"/>
      <c r="T4857"/>
      <c r="U4857"/>
      <c r="V4857"/>
      <c r="W4857"/>
      <c r="X4857"/>
      <c r="Y4857"/>
      <c r="Z4857"/>
      <c r="AA4857"/>
      <c r="AB4857"/>
      <c r="AC4857"/>
    </row>
    <row r="4858" spans="2:29" s="14" customFormat="1" x14ac:dyDescent="0.25">
      <c r="B4858"/>
      <c r="C4858"/>
      <c r="D4858"/>
      <c r="E4858"/>
      <c r="F4858"/>
      <c r="G4858"/>
      <c r="H4858"/>
      <c r="I4858"/>
      <c r="J4858"/>
      <c r="K4858" s="91"/>
      <c r="L4858" s="91"/>
      <c r="M4858" s="91"/>
      <c r="R4858"/>
      <c r="S4858"/>
      <c r="T4858"/>
      <c r="U4858"/>
      <c r="V4858"/>
      <c r="W4858"/>
      <c r="X4858"/>
      <c r="Y4858"/>
      <c r="Z4858"/>
      <c r="AA4858"/>
      <c r="AB4858"/>
      <c r="AC4858"/>
    </row>
    <row r="4859" spans="2:29" s="14" customFormat="1" x14ac:dyDescent="0.25">
      <c r="B4859"/>
      <c r="C4859"/>
      <c r="D4859"/>
      <c r="E4859"/>
      <c r="F4859"/>
      <c r="G4859"/>
      <c r="H4859"/>
      <c r="I4859"/>
      <c r="J4859"/>
      <c r="K4859" s="91"/>
      <c r="L4859" s="91"/>
      <c r="M4859" s="91"/>
      <c r="R4859"/>
      <c r="S4859"/>
      <c r="T4859"/>
      <c r="U4859"/>
      <c r="V4859"/>
      <c r="W4859"/>
      <c r="X4859"/>
      <c r="Y4859"/>
      <c r="Z4859"/>
      <c r="AA4859"/>
      <c r="AB4859"/>
      <c r="AC4859"/>
    </row>
    <row r="4860" spans="2:29" s="14" customFormat="1" x14ac:dyDescent="0.25">
      <c r="B4860"/>
      <c r="C4860"/>
      <c r="D4860"/>
      <c r="E4860"/>
      <c r="F4860"/>
      <c r="G4860"/>
      <c r="H4860"/>
      <c r="I4860"/>
      <c r="J4860"/>
      <c r="K4860" s="91"/>
      <c r="L4860" s="91"/>
      <c r="M4860" s="91"/>
      <c r="R4860"/>
      <c r="S4860"/>
      <c r="T4860"/>
      <c r="U4860"/>
      <c r="V4860"/>
      <c r="W4860"/>
      <c r="X4860"/>
      <c r="Y4860"/>
      <c r="Z4860"/>
      <c r="AA4860"/>
      <c r="AB4860"/>
      <c r="AC4860"/>
    </row>
    <row r="4861" spans="2:29" s="14" customFormat="1" x14ac:dyDescent="0.25">
      <c r="B4861"/>
      <c r="C4861"/>
      <c r="D4861"/>
      <c r="E4861"/>
      <c r="F4861"/>
      <c r="G4861"/>
      <c r="H4861"/>
      <c r="I4861"/>
      <c r="J4861"/>
      <c r="K4861" s="91"/>
      <c r="L4861" s="91"/>
      <c r="M4861" s="91"/>
      <c r="R4861"/>
      <c r="S4861"/>
      <c r="T4861"/>
      <c r="U4861"/>
      <c r="V4861"/>
      <c r="W4861"/>
      <c r="X4861"/>
      <c r="Y4861"/>
      <c r="Z4861"/>
      <c r="AA4861"/>
      <c r="AB4861"/>
      <c r="AC4861"/>
    </row>
    <row r="4862" spans="2:29" s="14" customFormat="1" x14ac:dyDescent="0.25">
      <c r="B4862"/>
      <c r="C4862"/>
      <c r="D4862"/>
      <c r="E4862"/>
      <c r="F4862"/>
      <c r="G4862"/>
      <c r="H4862"/>
      <c r="I4862"/>
      <c r="J4862"/>
      <c r="K4862" s="91"/>
      <c r="L4862" s="91"/>
      <c r="M4862" s="91"/>
      <c r="R4862"/>
      <c r="S4862"/>
      <c r="T4862"/>
      <c r="U4862"/>
      <c r="V4862"/>
      <c r="W4862"/>
      <c r="X4862"/>
      <c r="Y4862"/>
      <c r="Z4862"/>
      <c r="AA4862"/>
      <c r="AB4862"/>
      <c r="AC4862"/>
    </row>
    <row r="4863" spans="2:29" s="14" customFormat="1" x14ac:dyDescent="0.25">
      <c r="B4863"/>
      <c r="C4863"/>
      <c r="D4863"/>
      <c r="E4863"/>
      <c r="F4863"/>
      <c r="G4863"/>
      <c r="H4863"/>
      <c r="I4863"/>
      <c r="J4863"/>
      <c r="K4863" s="91"/>
      <c r="L4863" s="91"/>
      <c r="M4863" s="91"/>
      <c r="R4863"/>
      <c r="S4863"/>
      <c r="T4863"/>
      <c r="U4863"/>
      <c r="V4863"/>
      <c r="W4863"/>
      <c r="X4863"/>
      <c r="Y4863"/>
      <c r="Z4863"/>
      <c r="AA4863"/>
      <c r="AB4863"/>
      <c r="AC4863"/>
    </row>
    <row r="4864" spans="2:29" s="14" customFormat="1" x14ac:dyDescent="0.25">
      <c r="B4864"/>
      <c r="C4864"/>
      <c r="D4864"/>
      <c r="E4864"/>
      <c r="F4864"/>
      <c r="G4864"/>
      <c r="H4864"/>
      <c r="I4864"/>
      <c r="J4864"/>
      <c r="K4864" s="91"/>
      <c r="L4864" s="91"/>
      <c r="M4864" s="91"/>
      <c r="R4864"/>
      <c r="S4864"/>
      <c r="T4864"/>
      <c r="U4864"/>
      <c r="V4864"/>
      <c r="W4864"/>
      <c r="X4864"/>
      <c r="Y4864"/>
      <c r="Z4864"/>
      <c r="AA4864"/>
      <c r="AB4864"/>
      <c r="AC4864"/>
    </row>
    <row r="4865" spans="2:29" s="14" customFormat="1" x14ac:dyDescent="0.25">
      <c r="B4865"/>
      <c r="C4865"/>
      <c r="D4865"/>
      <c r="E4865"/>
      <c r="F4865"/>
      <c r="G4865"/>
      <c r="H4865"/>
      <c r="I4865"/>
      <c r="J4865"/>
      <c r="K4865" s="91"/>
      <c r="L4865" s="91"/>
      <c r="M4865" s="91"/>
      <c r="R4865"/>
      <c r="S4865"/>
      <c r="T4865"/>
      <c r="U4865"/>
      <c r="V4865"/>
      <c r="W4865"/>
      <c r="X4865"/>
      <c r="Y4865"/>
      <c r="Z4865"/>
      <c r="AA4865"/>
      <c r="AB4865"/>
      <c r="AC4865"/>
    </row>
    <row r="4866" spans="2:29" s="14" customFormat="1" x14ac:dyDescent="0.25">
      <c r="B4866"/>
      <c r="C4866"/>
      <c r="D4866"/>
      <c r="E4866"/>
      <c r="F4866"/>
      <c r="G4866"/>
      <c r="H4866"/>
      <c r="I4866"/>
      <c r="J4866"/>
      <c r="K4866" s="91"/>
      <c r="L4866" s="91"/>
      <c r="M4866" s="91"/>
      <c r="R4866"/>
      <c r="S4866"/>
      <c r="T4866"/>
      <c r="U4866"/>
      <c r="V4866"/>
      <c r="W4866"/>
      <c r="X4866"/>
      <c r="Y4866"/>
      <c r="Z4866"/>
      <c r="AA4866"/>
      <c r="AB4866"/>
      <c r="AC4866"/>
    </row>
    <row r="4867" spans="2:29" s="14" customFormat="1" x14ac:dyDescent="0.25">
      <c r="B4867"/>
      <c r="C4867"/>
      <c r="D4867"/>
      <c r="E4867"/>
      <c r="F4867"/>
      <c r="G4867"/>
      <c r="H4867"/>
      <c r="I4867"/>
      <c r="J4867"/>
      <c r="K4867" s="91"/>
      <c r="L4867" s="91"/>
      <c r="M4867" s="91"/>
      <c r="R4867"/>
      <c r="S4867"/>
      <c r="T4867"/>
      <c r="U4867"/>
      <c r="V4867"/>
      <c r="W4867"/>
      <c r="X4867"/>
      <c r="Y4867"/>
      <c r="Z4867"/>
      <c r="AA4867"/>
      <c r="AB4867"/>
      <c r="AC4867"/>
    </row>
    <row r="4868" spans="2:29" s="14" customFormat="1" x14ac:dyDescent="0.25">
      <c r="B4868"/>
      <c r="C4868"/>
      <c r="D4868"/>
      <c r="E4868"/>
      <c r="F4868"/>
      <c r="G4868"/>
      <c r="H4868"/>
      <c r="I4868"/>
      <c r="J4868"/>
      <c r="K4868" s="91"/>
      <c r="L4868" s="91"/>
      <c r="M4868" s="91"/>
      <c r="R4868"/>
      <c r="S4868"/>
      <c r="T4868"/>
      <c r="U4868"/>
      <c r="V4868"/>
      <c r="W4868"/>
      <c r="X4868"/>
      <c r="Y4868"/>
      <c r="Z4868"/>
      <c r="AA4868"/>
      <c r="AB4868"/>
      <c r="AC4868"/>
    </row>
    <row r="4869" spans="2:29" s="14" customFormat="1" x14ac:dyDescent="0.25">
      <c r="B4869"/>
      <c r="C4869"/>
      <c r="D4869"/>
      <c r="E4869"/>
      <c r="F4869"/>
      <c r="G4869"/>
      <c r="H4869"/>
      <c r="I4869"/>
      <c r="J4869"/>
      <c r="K4869" s="91"/>
      <c r="L4869" s="91"/>
      <c r="M4869" s="91"/>
      <c r="R4869"/>
      <c r="S4869"/>
      <c r="T4869"/>
      <c r="U4869"/>
      <c r="V4869"/>
      <c r="W4869"/>
      <c r="X4869"/>
      <c r="Y4869"/>
      <c r="Z4869"/>
      <c r="AA4869"/>
      <c r="AB4869"/>
      <c r="AC4869"/>
    </row>
    <row r="4870" spans="2:29" s="14" customFormat="1" x14ac:dyDescent="0.25">
      <c r="B4870"/>
      <c r="C4870"/>
      <c r="D4870"/>
      <c r="E4870"/>
      <c r="F4870"/>
      <c r="G4870"/>
      <c r="H4870"/>
      <c r="I4870"/>
      <c r="J4870"/>
      <c r="K4870" s="91"/>
      <c r="L4870" s="91"/>
      <c r="M4870" s="91"/>
      <c r="R4870"/>
      <c r="S4870"/>
      <c r="T4870"/>
      <c r="U4870"/>
      <c r="V4870"/>
      <c r="W4870"/>
      <c r="X4870"/>
      <c r="Y4870"/>
      <c r="Z4870"/>
      <c r="AA4870"/>
      <c r="AB4870"/>
      <c r="AC4870"/>
    </row>
    <row r="4871" spans="2:29" s="14" customFormat="1" x14ac:dyDescent="0.25">
      <c r="B4871"/>
      <c r="C4871"/>
      <c r="D4871"/>
      <c r="E4871"/>
      <c r="F4871"/>
      <c r="G4871"/>
      <c r="H4871"/>
      <c r="I4871"/>
      <c r="J4871"/>
      <c r="K4871" s="91"/>
      <c r="L4871" s="91"/>
      <c r="M4871" s="91"/>
      <c r="R4871"/>
      <c r="S4871"/>
      <c r="T4871"/>
      <c r="U4871"/>
      <c r="V4871"/>
      <c r="W4871"/>
      <c r="X4871"/>
      <c r="Y4871"/>
      <c r="Z4871"/>
      <c r="AA4871"/>
      <c r="AB4871"/>
      <c r="AC4871"/>
    </row>
    <row r="4872" spans="2:29" s="14" customFormat="1" x14ac:dyDescent="0.25">
      <c r="B4872"/>
      <c r="C4872"/>
      <c r="D4872"/>
      <c r="E4872"/>
      <c r="F4872"/>
      <c r="G4872"/>
      <c r="H4872"/>
      <c r="I4872"/>
      <c r="J4872"/>
      <c r="K4872" s="91"/>
      <c r="L4872" s="91"/>
      <c r="M4872" s="91"/>
      <c r="R4872"/>
      <c r="S4872"/>
      <c r="T4872"/>
      <c r="U4872"/>
      <c r="V4872"/>
      <c r="W4872"/>
      <c r="X4872"/>
      <c r="Y4872"/>
      <c r="Z4872"/>
      <c r="AA4872"/>
      <c r="AB4872"/>
      <c r="AC4872"/>
    </row>
    <row r="4873" spans="2:29" s="14" customFormat="1" x14ac:dyDescent="0.25">
      <c r="B4873"/>
      <c r="C4873"/>
      <c r="D4873"/>
      <c r="E4873"/>
      <c r="F4873"/>
      <c r="G4873"/>
      <c r="H4873"/>
      <c r="I4873"/>
      <c r="J4873"/>
      <c r="K4873" s="91"/>
      <c r="L4873" s="91"/>
      <c r="M4873" s="91"/>
      <c r="R4873"/>
      <c r="S4873"/>
      <c r="T4873"/>
      <c r="U4873"/>
      <c r="V4873"/>
      <c r="W4873"/>
      <c r="X4873"/>
      <c r="Y4873"/>
      <c r="Z4873"/>
      <c r="AA4873"/>
      <c r="AB4873"/>
      <c r="AC4873"/>
    </row>
    <row r="4874" spans="2:29" s="14" customFormat="1" x14ac:dyDescent="0.25">
      <c r="B4874"/>
      <c r="C4874"/>
      <c r="D4874"/>
      <c r="E4874"/>
      <c r="F4874"/>
      <c r="G4874"/>
      <c r="H4874"/>
      <c r="I4874"/>
      <c r="J4874"/>
      <c r="K4874" s="91"/>
      <c r="L4874" s="91"/>
      <c r="M4874" s="91"/>
      <c r="R4874"/>
      <c r="S4874"/>
      <c r="T4874"/>
      <c r="U4874"/>
      <c r="V4874"/>
      <c r="W4874"/>
      <c r="X4874"/>
      <c r="Y4874"/>
      <c r="Z4874"/>
      <c r="AA4874"/>
      <c r="AB4874"/>
      <c r="AC4874"/>
    </row>
    <row r="4875" spans="2:29" s="14" customFormat="1" x14ac:dyDescent="0.25">
      <c r="B4875"/>
      <c r="C4875"/>
      <c r="D4875"/>
      <c r="E4875"/>
      <c r="F4875"/>
      <c r="G4875"/>
      <c r="H4875"/>
      <c r="I4875"/>
      <c r="J4875"/>
      <c r="K4875" s="91"/>
      <c r="L4875" s="91"/>
      <c r="M4875" s="91"/>
      <c r="R4875"/>
      <c r="S4875"/>
      <c r="T4875"/>
      <c r="U4875"/>
      <c r="V4875"/>
      <c r="W4875"/>
      <c r="X4875"/>
      <c r="Y4875"/>
      <c r="Z4875"/>
      <c r="AA4875"/>
      <c r="AB4875"/>
      <c r="AC4875"/>
    </row>
    <row r="4876" spans="2:29" s="14" customFormat="1" x14ac:dyDescent="0.25">
      <c r="B4876"/>
      <c r="C4876"/>
      <c r="D4876"/>
      <c r="E4876"/>
      <c r="F4876"/>
      <c r="G4876"/>
      <c r="H4876"/>
      <c r="I4876"/>
      <c r="J4876"/>
      <c r="K4876" s="91"/>
      <c r="L4876" s="91"/>
      <c r="M4876" s="91"/>
      <c r="R4876"/>
      <c r="S4876"/>
      <c r="T4876"/>
      <c r="U4876"/>
      <c r="V4876"/>
      <c r="W4876"/>
      <c r="X4876"/>
      <c r="Y4876"/>
      <c r="Z4876"/>
      <c r="AA4876"/>
      <c r="AB4876"/>
      <c r="AC4876"/>
    </row>
    <row r="4877" spans="2:29" s="14" customFormat="1" x14ac:dyDescent="0.25">
      <c r="B4877"/>
      <c r="C4877"/>
      <c r="D4877"/>
      <c r="E4877"/>
      <c r="F4877"/>
      <c r="G4877"/>
      <c r="H4877"/>
      <c r="I4877"/>
      <c r="J4877"/>
      <c r="K4877" s="91"/>
      <c r="L4877" s="91"/>
      <c r="M4877" s="91"/>
      <c r="R4877"/>
      <c r="S4877"/>
      <c r="T4877"/>
      <c r="U4877"/>
      <c r="V4877"/>
      <c r="W4877"/>
      <c r="X4877"/>
      <c r="Y4877"/>
      <c r="Z4877"/>
      <c r="AA4877"/>
      <c r="AB4877"/>
      <c r="AC4877"/>
    </row>
    <row r="4878" spans="2:29" s="14" customFormat="1" x14ac:dyDescent="0.25">
      <c r="B4878"/>
      <c r="C4878"/>
      <c r="D4878"/>
      <c r="E4878"/>
      <c r="F4878"/>
      <c r="G4878"/>
      <c r="H4878"/>
      <c r="I4878"/>
      <c r="J4878"/>
      <c r="K4878" s="91"/>
      <c r="L4878" s="91"/>
      <c r="M4878" s="91"/>
      <c r="R4878"/>
      <c r="S4878"/>
      <c r="T4878"/>
      <c r="U4878"/>
      <c r="V4878"/>
      <c r="W4878"/>
      <c r="X4878"/>
      <c r="Y4878"/>
      <c r="Z4878"/>
      <c r="AA4878"/>
      <c r="AB4878"/>
      <c r="AC4878"/>
    </row>
    <row r="4879" spans="2:29" s="14" customFormat="1" x14ac:dyDescent="0.25">
      <c r="B4879"/>
      <c r="C4879"/>
      <c r="D4879"/>
      <c r="E4879"/>
      <c r="F4879"/>
      <c r="G4879"/>
      <c r="H4879"/>
      <c r="I4879"/>
      <c r="J4879"/>
      <c r="K4879" s="91"/>
      <c r="L4879" s="91"/>
      <c r="M4879" s="91"/>
      <c r="R4879"/>
      <c r="S4879"/>
      <c r="T4879"/>
      <c r="U4879"/>
      <c r="V4879"/>
      <c r="W4879"/>
      <c r="X4879"/>
      <c r="Y4879"/>
      <c r="Z4879"/>
      <c r="AA4879"/>
      <c r="AB4879"/>
      <c r="AC4879"/>
    </row>
    <row r="4880" spans="2:29" s="14" customFormat="1" x14ac:dyDescent="0.25">
      <c r="B4880"/>
      <c r="C4880"/>
      <c r="D4880"/>
      <c r="E4880"/>
      <c r="F4880"/>
      <c r="G4880"/>
      <c r="H4880"/>
      <c r="I4880"/>
      <c r="J4880"/>
      <c r="K4880" s="91"/>
      <c r="L4880" s="91"/>
      <c r="M4880" s="91"/>
      <c r="R4880"/>
      <c r="S4880"/>
      <c r="T4880"/>
      <c r="U4880"/>
      <c r="V4880"/>
      <c r="W4880"/>
      <c r="X4880"/>
      <c r="Y4880"/>
      <c r="Z4880"/>
      <c r="AA4880"/>
      <c r="AB4880"/>
      <c r="AC4880"/>
    </row>
    <row r="4881" spans="2:29" s="14" customFormat="1" x14ac:dyDescent="0.25">
      <c r="B4881"/>
      <c r="C4881"/>
      <c r="D4881"/>
      <c r="E4881"/>
      <c r="F4881"/>
      <c r="G4881"/>
      <c r="H4881"/>
      <c r="I4881"/>
      <c r="J4881"/>
      <c r="K4881" s="91"/>
      <c r="L4881" s="91"/>
      <c r="M4881" s="91"/>
      <c r="R4881"/>
      <c r="S4881"/>
      <c r="T4881"/>
      <c r="U4881"/>
      <c r="V4881"/>
      <c r="W4881"/>
      <c r="X4881"/>
      <c r="Y4881"/>
      <c r="Z4881"/>
      <c r="AA4881"/>
      <c r="AB4881"/>
      <c r="AC4881"/>
    </row>
    <row r="4882" spans="2:29" s="14" customFormat="1" x14ac:dyDescent="0.25">
      <c r="B4882"/>
      <c r="C4882"/>
      <c r="D4882"/>
      <c r="E4882"/>
      <c r="F4882"/>
      <c r="G4882"/>
      <c r="H4882"/>
      <c r="I4882"/>
      <c r="J4882"/>
      <c r="K4882" s="91"/>
      <c r="L4882" s="91"/>
      <c r="M4882" s="91"/>
      <c r="R4882"/>
      <c r="S4882"/>
      <c r="T4882"/>
      <c r="U4882"/>
      <c r="V4882"/>
      <c r="W4882"/>
      <c r="X4882"/>
      <c r="Y4882"/>
      <c r="Z4882"/>
      <c r="AA4882"/>
      <c r="AB4882"/>
      <c r="AC4882"/>
    </row>
    <row r="4883" spans="2:29" s="14" customFormat="1" x14ac:dyDescent="0.25">
      <c r="B4883"/>
      <c r="C4883"/>
      <c r="D4883"/>
      <c r="E4883"/>
      <c r="F4883"/>
      <c r="G4883"/>
      <c r="H4883"/>
      <c r="I4883"/>
      <c r="J4883"/>
      <c r="K4883" s="91"/>
      <c r="L4883" s="91"/>
      <c r="M4883" s="91"/>
      <c r="R4883"/>
      <c r="S4883"/>
      <c r="T4883"/>
      <c r="U4883"/>
      <c r="V4883"/>
      <c r="W4883"/>
      <c r="X4883"/>
      <c r="Y4883"/>
      <c r="Z4883"/>
      <c r="AA4883"/>
      <c r="AB4883"/>
      <c r="AC4883"/>
    </row>
    <row r="4884" spans="2:29" s="14" customFormat="1" x14ac:dyDescent="0.25">
      <c r="B4884"/>
      <c r="C4884"/>
      <c r="D4884"/>
      <c r="E4884"/>
      <c r="F4884"/>
      <c r="G4884"/>
      <c r="H4884"/>
      <c r="I4884"/>
      <c r="J4884"/>
      <c r="K4884" s="91"/>
      <c r="L4884" s="91"/>
      <c r="M4884" s="91"/>
      <c r="R4884"/>
      <c r="S4884"/>
      <c r="T4884"/>
      <c r="U4884"/>
      <c r="V4884"/>
      <c r="W4884"/>
      <c r="X4884"/>
      <c r="Y4884"/>
      <c r="Z4884"/>
      <c r="AA4884"/>
      <c r="AB4884"/>
      <c r="AC4884"/>
    </row>
    <row r="4885" spans="2:29" s="14" customFormat="1" x14ac:dyDescent="0.25">
      <c r="B4885"/>
      <c r="C4885"/>
      <c r="D4885"/>
      <c r="E4885"/>
      <c r="F4885"/>
      <c r="G4885"/>
      <c r="H4885"/>
      <c r="I4885"/>
      <c r="J4885"/>
      <c r="K4885" s="91"/>
      <c r="L4885" s="91"/>
      <c r="M4885" s="91"/>
      <c r="R4885"/>
      <c r="S4885"/>
      <c r="T4885"/>
      <c r="U4885"/>
      <c r="V4885"/>
      <c r="W4885"/>
      <c r="X4885"/>
      <c r="Y4885"/>
      <c r="Z4885"/>
      <c r="AA4885"/>
      <c r="AB4885"/>
      <c r="AC4885"/>
    </row>
    <row r="4886" spans="2:29" s="14" customFormat="1" x14ac:dyDescent="0.25">
      <c r="B4886"/>
      <c r="C4886"/>
      <c r="D4886"/>
      <c r="E4886"/>
      <c r="F4886"/>
      <c r="G4886"/>
      <c r="H4886"/>
      <c r="I4886"/>
      <c r="J4886"/>
      <c r="K4886" s="91"/>
      <c r="L4886" s="91"/>
      <c r="M4886" s="91"/>
      <c r="R4886"/>
      <c r="S4886"/>
      <c r="T4886"/>
      <c r="U4886"/>
      <c r="V4886"/>
      <c r="W4886"/>
      <c r="X4886"/>
      <c r="Y4886"/>
      <c r="Z4886"/>
      <c r="AA4886"/>
      <c r="AB4886"/>
      <c r="AC4886"/>
    </row>
    <row r="4887" spans="2:29" s="14" customFormat="1" x14ac:dyDescent="0.25">
      <c r="B4887"/>
      <c r="C4887"/>
      <c r="D4887"/>
      <c r="E4887"/>
      <c r="F4887"/>
      <c r="G4887"/>
      <c r="H4887"/>
      <c r="I4887"/>
      <c r="J4887"/>
      <c r="K4887" s="91"/>
      <c r="L4887" s="91"/>
      <c r="M4887" s="91"/>
      <c r="R4887"/>
      <c r="S4887"/>
      <c r="T4887"/>
      <c r="U4887"/>
      <c r="V4887"/>
      <c r="W4887"/>
      <c r="X4887"/>
      <c r="Y4887"/>
      <c r="Z4887"/>
      <c r="AA4887"/>
      <c r="AB4887"/>
      <c r="AC4887"/>
    </row>
    <row r="4888" spans="2:29" s="14" customFormat="1" x14ac:dyDescent="0.25">
      <c r="B4888"/>
      <c r="C4888"/>
      <c r="D4888"/>
      <c r="E4888"/>
      <c r="F4888"/>
      <c r="G4888"/>
      <c r="H4888"/>
      <c r="I4888"/>
      <c r="J4888"/>
      <c r="K4888" s="91"/>
      <c r="L4888" s="91"/>
      <c r="M4888" s="91"/>
      <c r="R4888"/>
      <c r="S4888"/>
      <c r="T4888"/>
      <c r="U4888"/>
      <c r="V4888"/>
      <c r="W4888"/>
      <c r="X4888"/>
      <c r="Y4888"/>
      <c r="Z4888"/>
      <c r="AA4888"/>
      <c r="AB4888"/>
      <c r="AC4888"/>
    </row>
    <row r="4889" spans="2:29" s="14" customFormat="1" x14ac:dyDescent="0.25">
      <c r="B4889"/>
      <c r="C4889"/>
      <c r="D4889"/>
      <c r="E4889"/>
      <c r="F4889"/>
      <c r="G4889"/>
      <c r="H4889"/>
      <c r="I4889"/>
      <c r="J4889"/>
      <c r="K4889" s="91"/>
      <c r="L4889" s="91"/>
      <c r="M4889" s="91"/>
      <c r="R4889"/>
      <c r="S4889"/>
      <c r="T4889"/>
      <c r="U4889"/>
      <c r="V4889"/>
      <c r="W4889"/>
      <c r="X4889"/>
      <c r="Y4889"/>
      <c r="Z4889"/>
      <c r="AA4889"/>
      <c r="AB4889"/>
      <c r="AC4889"/>
    </row>
    <row r="4890" spans="2:29" s="14" customFormat="1" x14ac:dyDescent="0.25">
      <c r="B4890"/>
      <c r="C4890"/>
      <c r="D4890"/>
      <c r="E4890"/>
      <c r="F4890"/>
      <c r="G4890"/>
      <c r="H4890"/>
      <c r="I4890"/>
      <c r="J4890"/>
      <c r="K4890" s="91"/>
      <c r="L4890" s="91"/>
      <c r="M4890" s="91"/>
      <c r="R4890"/>
      <c r="S4890"/>
      <c r="T4890"/>
      <c r="U4890"/>
      <c r="V4890"/>
      <c r="W4890"/>
      <c r="X4890"/>
      <c r="Y4890"/>
      <c r="Z4890"/>
      <c r="AA4890"/>
      <c r="AB4890"/>
      <c r="AC4890"/>
    </row>
    <row r="4891" spans="2:29" s="14" customFormat="1" x14ac:dyDescent="0.25">
      <c r="B4891"/>
      <c r="C4891"/>
      <c r="D4891"/>
      <c r="E4891"/>
      <c r="F4891"/>
      <c r="G4891"/>
      <c r="H4891"/>
      <c r="I4891"/>
      <c r="J4891"/>
      <c r="K4891" s="91"/>
      <c r="L4891" s="91"/>
      <c r="M4891" s="91"/>
      <c r="R4891"/>
      <c r="S4891"/>
      <c r="T4891"/>
      <c r="U4891"/>
      <c r="V4891"/>
      <c r="W4891"/>
      <c r="X4891"/>
      <c r="Y4891"/>
      <c r="Z4891"/>
      <c r="AA4891"/>
      <c r="AB4891"/>
      <c r="AC4891"/>
    </row>
    <row r="4892" spans="2:29" s="14" customFormat="1" x14ac:dyDescent="0.25">
      <c r="B4892"/>
      <c r="C4892"/>
      <c r="D4892"/>
      <c r="E4892"/>
      <c r="F4892"/>
      <c r="G4892"/>
      <c r="H4892"/>
      <c r="I4892"/>
      <c r="J4892"/>
      <c r="K4892" s="91"/>
      <c r="L4892" s="91"/>
      <c r="M4892" s="91"/>
      <c r="R4892"/>
      <c r="S4892"/>
      <c r="T4892"/>
      <c r="U4892"/>
      <c r="V4892"/>
      <c r="W4892"/>
      <c r="X4892"/>
      <c r="Y4892"/>
      <c r="Z4892"/>
      <c r="AA4892"/>
      <c r="AB4892"/>
      <c r="AC4892"/>
    </row>
    <row r="4893" spans="2:29" s="14" customFormat="1" x14ac:dyDescent="0.25">
      <c r="B4893"/>
      <c r="C4893"/>
      <c r="D4893"/>
      <c r="E4893"/>
      <c r="F4893"/>
      <c r="G4893"/>
      <c r="H4893"/>
      <c r="I4893"/>
      <c r="J4893"/>
      <c r="K4893" s="91"/>
      <c r="L4893" s="91"/>
      <c r="M4893" s="91"/>
      <c r="R4893"/>
      <c r="S4893"/>
      <c r="T4893"/>
      <c r="U4893"/>
      <c r="V4893"/>
      <c r="W4893"/>
      <c r="X4893"/>
      <c r="Y4893"/>
      <c r="Z4893"/>
      <c r="AA4893"/>
      <c r="AB4893"/>
      <c r="AC4893"/>
    </row>
    <row r="4894" spans="2:29" s="14" customFormat="1" x14ac:dyDescent="0.25">
      <c r="B4894"/>
      <c r="C4894"/>
      <c r="D4894"/>
      <c r="E4894"/>
      <c r="F4894"/>
      <c r="G4894"/>
      <c r="H4894"/>
      <c r="I4894"/>
      <c r="J4894"/>
      <c r="K4894" s="91"/>
      <c r="L4894" s="91"/>
      <c r="M4894" s="91"/>
      <c r="R4894"/>
      <c r="S4894"/>
      <c r="T4894"/>
      <c r="U4894"/>
      <c r="V4894"/>
      <c r="W4894"/>
      <c r="X4894"/>
      <c r="Y4894"/>
      <c r="Z4894"/>
      <c r="AA4894"/>
      <c r="AB4894"/>
      <c r="AC4894"/>
    </row>
    <row r="4895" spans="2:29" s="14" customFormat="1" x14ac:dyDescent="0.25">
      <c r="B4895"/>
      <c r="C4895"/>
      <c r="D4895"/>
      <c r="E4895"/>
      <c r="F4895"/>
      <c r="G4895"/>
      <c r="H4895"/>
      <c r="I4895"/>
      <c r="J4895"/>
      <c r="K4895" s="91"/>
      <c r="L4895" s="91"/>
      <c r="M4895" s="91"/>
      <c r="R4895"/>
      <c r="S4895"/>
      <c r="T4895"/>
      <c r="U4895"/>
      <c r="V4895"/>
      <c r="W4895"/>
      <c r="X4895"/>
      <c r="Y4895"/>
      <c r="Z4895"/>
      <c r="AA4895"/>
      <c r="AB4895"/>
      <c r="AC4895"/>
    </row>
    <row r="4896" spans="2:29" s="14" customFormat="1" x14ac:dyDescent="0.25">
      <c r="B4896"/>
      <c r="C4896"/>
      <c r="D4896"/>
      <c r="E4896"/>
      <c r="F4896"/>
      <c r="G4896"/>
      <c r="H4896"/>
      <c r="I4896"/>
      <c r="J4896"/>
      <c r="K4896" s="91"/>
      <c r="L4896" s="91"/>
      <c r="M4896" s="91"/>
      <c r="R4896"/>
      <c r="S4896"/>
      <c r="T4896"/>
      <c r="U4896"/>
      <c r="V4896"/>
      <c r="W4896"/>
      <c r="X4896"/>
      <c r="Y4896"/>
      <c r="Z4896"/>
      <c r="AA4896"/>
      <c r="AB4896"/>
      <c r="AC4896"/>
    </row>
    <row r="4897" spans="2:29" s="14" customFormat="1" x14ac:dyDescent="0.25">
      <c r="B4897"/>
      <c r="C4897"/>
      <c r="D4897"/>
      <c r="E4897"/>
      <c r="F4897"/>
      <c r="G4897"/>
      <c r="H4897"/>
      <c r="I4897"/>
      <c r="J4897"/>
      <c r="K4897" s="91"/>
      <c r="L4897" s="91"/>
      <c r="M4897" s="91"/>
      <c r="R4897"/>
      <c r="S4897"/>
      <c r="T4897"/>
      <c r="U4897"/>
      <c r="V4897"/>
      <c r="W4897"/>
      <c r="X4897"/>
      <c r="Y4897"/>
      <c r="Z4897"/>
      <c r="AA4897"/>
      <c r="AB4897"/>
      <c r="AC4897"/>
    </row>
    <row r="4898" spans="2:29" s="14" customFormat="1" x14ac:dyDescent="0.25">
      <c r="B4898"/>
      <c r="C4898"/>
      <c r="D4898"/>
      <c r="E4898"/>
      <c r="F4898"/>
      <c r="G4898"/>
      <c r="H4898"/>
      <c r="I4898"/>
      <c r="J4898"/>
      <c r="K4898" s="91"/>
      <c r="L4898" s="91"/>
      <c r="M4898" s="91"/>
      <c r="R4898"/>
      <c r="S4898"/>
      <c r="T4898"/>
      <c r="U4898"/>
      <c r="V4898"/>
      <c r="W4898"/>
      <c r="X4898"/>
      <c r="Y4898"/>
      <c r="Z4898"/>
      <c r="AA4898"/>
      <c r="AB4898"/>
      <c r="AC4898"/>
    </row>
    <row r="4899" spans="2:29" s="14" customFormat="1" x14ac:dyDescent="0.25">
      <c r="B4899"/>
      <c r="C4899"/>
      <c r="D4899"/>
      <c r="E4899"/>
      <c r="F4899"/>
      <c r="G4899"/>
      <c r="H4899"/>
      <c r="I4899"/>
      <c r="J4899"/>
      <c r="K4899" s="91"/>
      <c r="L4899" s="91"/>
      <c r="M4899" s="91"/>
      <c r="R4899"/>
      <c r="S4899"/>
      <c r="T4899"/>
      <c r="U4899"/>
      <c r="V4899"/>
      <c r="W4899"/>
      <c r="X4899"/>
      <c r="Y4899"/>
      <c r="Z4899"/>
      <c r="AA4899"/>
      <c r="AB4899"/>
      <c r="AC4899"/>
    </row>
    <row r="4900" spans="2:29" s="14" customFormat="1" x14ac:dyDescent="0.25">
      <c r="B4900"/>
      <c r="C4900"/>
      <c r="D4900"/>
      <c r="E4900"/>
      <c r="F4900"/>
      <c r="G4900"/>
      <c r="H4900"/>
      <c r="I4900"/>
      <c r="J4900"/>
      <c r="K4900" s="91"/>
      <c r="L4900" s="91"/>
      <c r="M4900" s="91"/>
      <c r="R4900"/>
      <c r="S4900"/>
      <c r="T4900"/>
      <c r="U4900"/>
      <c r="V4900"/>
      <c r="W4900"/>
      <c r="X4900"/>
      <c r="Y4900"/>
      <c r="Z4900"/>
      <c r="AA4900"/>
      <c r="AB4900"/>
      <c r="AC4900"/>
    </row>
    <row r="4901" spans="2:29" s="14" customFormat="1" x14ac:dyDescent="0.25">
      <c r="B4901"/>
      <c r="C4901"/>
      <c r="D4901"/>
      <c r="E4901"/>
      <c r="F4901"/>
      <c r="G4901"/>
      <c r="H4901"/>
      <c r="I4901"/>
      <c r="J4901"/>
      <c r="K4901" s="91"/>
      <c r="L4901" s="91"/>
      <c r="M4901" s="91"/>
      <c r="R4901"/>
      <c r="S4901"/>
      <c r="T4901"/>
      <c r="U4901"/>
      <c r="V4901"/>
      <c r="W4901"/>
      <c r="X4901"/>
      <c r="Y4901"/>
      <c r="Z4901"/>
      <c r="AA4901"/>
      <c r="AB4901"/>
      <c r="AC4901"/>
    </row>
    <row r="4902" spans="2:29" s="14" customFormat="1" x14ac:dyDescent="0.25">
      <c r="B4902"/>
      <c r="C4902"/>
      <c r="D4902"/>
      <c r="E4902"/>
      <c r="F4902"/>
      <c r="G4902"/>
      <c r="H4902"/>
      <c r="I4902"/>
      <c r="J4902"/>
      <c r="K4902" s="91"/>
      <c r="L4902" s="91"/>
      <c r="M4902" s="91"/>
      <c r="R4902"/>
      <c r="S4902"/>
      <c r="T4902"/>
      <c r="U4902"/>
      <c r="V4902"/>
      <c r="W4902"/>
      <c r="X4902"/>
      <c r="Y4902"/>
      <c r="Z4902"/>
      <c r="AA4902"/>
      <c r="AB4902"/>
      <c r="AC4902"/>
    </row>
    <row r="4903" spans="2:29" s="14" customFormat="1" x14ac:dyDescent="0.25">
      <c r="B4903"/>
      <c r="C4903"/>
      <c r="D4903"/>
      <c r="E4903"/>
      <c r="F4903"/>
      <c r="G4903"/>
      <c r="H4903"/>
      <c r="I4903"/>
      <c r="J4903"/>
      <c r="K4903" s="91"/>
      <c r="L4903" s="91"/>
      <c r="M4903" s="91"/>
      <c r="R4903"/>
      <c r="S4903"/>
      <c r="T4903"/>
      <c r="U4903"/>
      <c r="V4903"/>
      <c r="W4903"/>
      <c r="X4903"/>
      <c r="Y4903"/>
      <c r="Z4903"/>
      <c r="AA4903"/>
      <c r="AB4903"/>
      <c r="AC4903"/>
    </row>
    <row r="4904" spans="2:29" s="14" customFormat="1" x14ac:dyDescent="0.25">
      <c r="B4904"/>
      <c r="C4904"/>
      <c r="D4904"/>
      <c r="E4904"/>
      <c r="F4904"/>
      <c r="G4904"/>
      <c r="H4904"/>
      <c r="I4904"/>
      <c r="J4904"/>
      <c r="K4904" s="91"/>
      <c r="L4904" s="91"/>
      <c r="M4904" s="91"/>
      <c r="R4904"/>
      <c r="S4904"/>
      <c r="T4904"/>
      <c r="U4904"/>
      <c r="V4904"/>
      <c r="W4904"/>
      <c r="X4904"/>
      <c r="Y4904"/>
      <c r="Z4904"/>
      <c r="AA4904"/>
      <c r="AB4904"/>
      <c r="AC4904"/>
    </row>
    <row r="4905" spans="2:29" s="14" customFormat="1" x14ac:dyDescent="0.25">
      <c r="B4905"/>
      <c r="C4905"/>
      <c r="D4905"/>
      <c r="E4905"/>
      <c r="F4905"/>
      <c r="G4905"/>
      <c r="H4905"/>
      <c r="I4905"/>
      <c r="J4905"/>
      <c r="K4905" s="91"/>
      <c r="L4905" s="91"/>
      <c r="M4905" s="91"/>
      <c r="R4905"/>
      <c r="S4905"/>
      <c r="T4905"/>
      <c r="U4905"/>
      <c r="V4905"/>
      <c r="W4905"/>
      <c r="X4905"/>
      <c r="Y4905"/>
      <c r="Z4905"/>
      <c r="AA4905"/>
      <c r="AB4905"/>
      <c r="AC4905"/>
    </row>
    <row r="4906" spans="2:29" s="14" customFormat="1" x14ac:dyDescent="0.25">
      <c r="B4906"/>
      <c r="C4906"/>
      <c r="D4906"/>
      <c r="E4906"/>
      <c r="F4906"/>
      <c r="G4906"/>
      <c r="H4906"/>
      <c r="I4906"/>
      <c r="J4906"/>
      <c r="K4906" s="91"/>
      <c r="L4906" s="91"/>
      <c r="M4906" s="91"/>
      <c r="R4906"/>
      <c r="S4906"/>
      <c r="T4906"/>
      <c r="U4906"/>
      <c r="V4906"/>
      <c r="W4906"/>
      <c r="X4906"/>
      <c r="Y4906"/>
      <c r="Z4906"/>
      <c r="AA4906"/>
      <c r="AB4906"/>
      <c r="AC4906"/>
    </row>
    <row r="4907" spans="2:29" s="14" customFormat="1" x14ac:dyDescent="0.25">
      <c r="B4907"/>
      <c r="C4907"/>
      <c r="D4907"/>
      <c r="E4907"/>
      <c r="F4907"/>
      <c r="G4907"/>
      <c r="H4907"/>
      <c r="I4907"/>
      <c r="J4907"/>
      <c r="K4907" s="91"/>
      <c r="L4907" s="91"/>
      <c r="M4907" s="91"/>
      <c r="R4907"/>
      <c r="S4907"/>
      <c r="T4907"/>
      <c r="U4907"/>
      <c r="V4907"/>
      <c r="W4907"/>
      <c r="X4907"/>
      <c r="Y4907"/>
      <c r="Z4907"/>
      <c r="AA4907"/>
      <c r="AB4907"/>
      <c r="AC4907"/>
    </row>
    <row r="4908" spans="2:29" s="14" customFormat="1" x14ac:dyDescent="0.25">
      <c r="B4908"/>
      <c r="C4908"/>
      <c r="D4908"/>
      <c r="E4908"/>
      <c r="F4908"/>
      <c r="G4908"/>
      <c r="H4908"/>
      <c r="I4908"/>
      <c r="J4908"/>
      <c r="K4908" s="91"/>
      <c r="L4908" s="91"/>
      <c r="M4908" s="91"/>
      <c r="R4908"/>
      <c r="S4908"/>
      <c r="T4908"/>
      <c r="U4908"/>
      <c r="V4908"/>
      <c r="W4908"/>
      <c r="X4908"/>
      <c r="Y4908"/>
      <c r="Z4908"/>
      <c r="AA4908"/>
      <c r="AB4908"/>
      <c r="AC4908"/>
    </row>
    <row r="4909" spans="2:29" s="14" customFormat="1" x14ac:dyDescent="0.25">
      <c r="B4909"/>
      <c r="C4909"/>
      <c r="D4909"/>
      <c r="E4909"/>
      <c r="F4909"/>
      <c r="G4909"/>
      <c r="H4909"/>
      <c r="I4909"/>
      <c r="J4909"/>
      <c r="K4909" s="91"/>
      <c r="L4909" s="91"/>
      <c r="M4909" s="91"/>
      <c r="R4909"/>
      <c r="S4909"/>
      <c r="T4909"/>
      <c r="U4909"/>
      <c r="V4909"/>
      <c r="W4909"/>
      <c r="X4909"/>
      <c r="Y4909"/>
      <c r="Z4909"/>
      <c r="AA4909"/>
      <c r="AB4909"/>
      <c r="AC4909"/>
    </row>
    <row r="4910" spans="2:29" s="14" customFormat="1" x14ac:dyDescent="0.25">
      <c r="B4910"/>
      <c r="C4910"/>
      <c r="D4910"/>
      <c r="E4910"/>
      <c r="F4910"/>
      <c r="G4910"/>
      <c r="H4910"/>
      <c r="I4910"/>
      <c r="J4910"/>
      <c r="K4910" s="91"/>
      <c r="L4910" s="91"/>
      <c r="M4910" s="91"/>
      <c r="R4910"/>
      <c r="S4910"/>
      <c r="T4910"/>
      <c r="U4910"/>
      <c r="V4910"/>
      <c r="W4910"/>
      <c r="X4910"/>
      <c r="Y4910"/>
      <c r="Z4910"/>
      <c r="AA4910"/>
      <c r="AB4910"/>
      <c r="AC4910"/>
    </row>
    <row r="4911" spans="2:29" s="14" customFormat="1" x14ac:dyDescent="0.25">
      <c r="B4911"/>
      <c r="C4911"/>
      <c r="D4911"/>
      <c r="E4911"/>
      <c r="F4911"/>
      <c r="G4911"/>
      <c r="H4911"/>
      <c r="I4911"/>
      <c r="J4911"/>
      <c r="K4911" s="91"/>
      <c r="L4911" s="91"/>
      <c r="M4911" s="91"/>
      <c r="R4911"/>
      <c r="S4911"/>
      <c r="T4911"/>
      <c r="U4911"/>
      <c r="V4911"/>
      <c r="W4911"/>
      <c r="X4911"/>
      <c r="Y4911"/>
      <c r="Z4911"/>
      <c r="AA4911"/>
      <c r="AB4911"/>
      <c r="AC4911"/>
    </row>
    <row r="4912" spans="2:29" s="14" customFormat="1" x14ac:dyDescent="0.25">
      <c r="B4912"/>
      <c r="C4912"/>
      <c r="D4912"/>
      <c r="E4912"/>
      <c r="F4912"/>
      <c r="G4912"/>
      <c r="H4912"/>
      <c r="I4912"/>
      <c r="J4912"/>
      <c r="K4912" s="91"/>
      <c r="L4912" s="91"/>
      <c r="M4912" s="91"/>
      <c r="R4912"/>
      <c r="S4912"/>
      <c r="T4912"/>
      <c r="U4912"/>
      <c r="V4912"/>
      <c r="W4912"/>
      <c r="X4912"/>
      <c r="Y4912"/>
      <c r="Z4912"/>
      <c r="AA4912"/>
      <c r="AB4912"/>
      <c r="AC4912"/>
    </row>
    <row r="4913" spans="2:29" s="14" customFormat="1" x14ac:dyDescent="0.25">
      <c r="B4913"/>
      <c r="C4913"/>
      <c r="D4913"/>
      <c r="E4913"/>
      <c r="F4913"/>
      <c r="G4913"/>
      <c r="H4913"/>
      <c r="I4913"/>
      <c r="J4913"/>
      <c r="K4913" s="91"/>
      <c r="L4913" s="91"/>
      <c r="M4913" s="91"/>
      <c r="R4913"/>
      <c r="S4913"/>
      <c r="T4913"/>
      <c r="U4913"/>
      <c r="V4913"/>
      <c r="W4913"/>
      <c r="X4913"/>
      <c r="Y4913"/>
      <c r="Z4913"/>
      <c r="AA4913"/>
      <c r="AB4913"/>
      <c r="AC4913"/>
    </row>
    <row r="4914" spans="2:29" s="14" customFormat="1" x14ac:dyDescent="0.25">
      <c r="B4914"/>
      <c r="C4914"/>
      <c r="D4914"/>
      <c r="E4914"/>
      <c r="F4914"/>
      <c r="G4914"/>
      <c r="H4914"/>
      <c r="I4914"/>
      <c r="J4914"/>
      <c r="K4914" s="91"/>
      <c r="L4914" s="91"/>
      <c r="M4914" s="91"/>
      <c r="R4914"/>
      <c r="S4914"/>
      <c r="T4914"/>
      <c r="U4914"/>
      <c r="V4914"/>
      <c r="W4914"/>
      <c r="X4914"/>
      <c r="Y4914"/>
      <c r="Z4914"/>
      <c r="AA4914"/>
      <c r="AB4914"/>
      <c r="AC4914"/>
    </row>
    <row r="4915" spans="2:29" s="14" customFormat="1" x14ac:dyDescent="0.25">
      <c r="B4915"/>
      <c r="C4915"/>
      <c r="D4915"/>
      <c r="E4915"/>
      <c r="F4915"/>
      <c r="G4915"/>
      <c r="H4915"/>
      <c r="I4915"/>
      <c r="J4915"/>
      <c r="K4915" s="91"/>
      <c r="L4915" s="91"/>
      <c r="M4915" s="91"/>
      <c r="R4915"/>
      <c r="S4915"/>
      <c r="T4915"/>
      <c r="U4915"/>
      <c r="V4915"/>
      <c r="W4915"/>
      <c r="X4915"/>
      <c r="Y4915"/>
      <c r="Z4915"/>
      <c r="AA4915"/>
      <c r="AB4915"/>
      <c r="AC4915"/>
    </row>
    <row r="4916" spans="2:29" s="14" customFormat="1" x14ac:dyDescent="0.25">
      <c r="B4916"/>
      <c r="C4916"/>
      <c r="D4916"/>
      <c r="E4916"/>
      <c r="F4916"/>
      <c r="G4916"/>
      <c r="H4916"/>
      <c r="I4916"/>
      <c r="J4916"/>
      <c r="K4916" s="91"/>
      <c r="L4916" s="91"/>
      <c r="M4916" s="91"/>
      <c r="R4916"/>
      <c r="S4916"/>
      <c r="T4916"/>
      <c r="U4916"/>
      <c r="V4916"/>
      <c r="W4916"/>
      <c r="X4916"/>
      <c r="Y4916"/>
      <c r="Z4916"/>
      <c r="AA4916"/>
      <c r="AB4916"/>
      <c r="AC4916"/>
    </row>
    <row r="4917" spans="2:29" s="14" customFormat="1" x14ac:dyDescent="0.25">
      <c r="B4917"/>
      <c r="C4917"/>
      <c r="D4917"/>
      <c r="E4917"/>
      <c r="F4917"/>
      <c r="G4917"/>
      <c r="H4917"/>
      <c r="I4917"/>
      <c r="J4917"/>
      <c r="K4917" s="91"/>
      <c r="L4917" s="91"/>
      <c r="M4917" s="91"/>
      <c r="R4917"/>
      <c r="S4917"/>
      <c r="T4917"/>
      <c r="U4917"/>
      <c r="V4917"/>
      <c r="W4917"/>
      <c r="X4917"/>
      <c r="Y4917"/>
      <c r="Z4917"/>
      <c r="AA4917"/>
      <c r="AB4917"/>
      <c r="AC4917"/>
    </row>
    <row r="4918" spans="2:29" s="14" customFormat="1" x14ac:dyDescent="0.25">
      <c r="B4918"/>
      <c r="C4918"/>
      <c r="D4918"/>
      <c r="E4918"/>
      <c r="F4918"/>
      <c r="G4918"/>
      <c r="H4918"/>
      <c r="I4918"/>
      <c r="J4918"/>
      <c r="K4918" s="91"/>
      <c r="L4918" s="91"/>
      <c r="M4918" s="91"/>
      <c r="R4918"/>
      <c r="S4918"/>
      <c r="T4918"/>
      <c r="U4918"/>
      <c r="V4918"/>
      <c r="W4918"/>
      <c r="X4918"/>
      <c r="Y4918"/>
      <c r="Z4918"/>
      <c r="AA4918"/>
      <c r="AB4918"/>
      <c r="AC4918"/>
    </row>
    <row r="4919" spans="2:29" s="14" customFormat="1" x14ac:dyDescent="0.25">
      <c r="B4919"/>
      <c r="C4919"/>
      <c r="D4919"/>
      <c r="E4919"/>
      <c r="F4919"/>
      <c r="G4919"/>
      <c r="H4919"/>
      <c r="I4919"/>
      <c r="J4919"/>
      <c r="K4919" s="91"/>
      <c r="L4919" s="91"/>
      <c r="M4919" s="91"/>
      <c r="R4919"/>
      <c r="S4919"/>
      <c r="T4919"/>
      <c r="U4919"/>
      <c r="V4919"/>
      <c r="W4919"/>
      <c r="X4919"/>
      <c r="Y4919"/>
      <c r="Z4919"/>
      <c r="AA4919"/>
      <c r="AB4919"/>
      <c r="AC4919"/>
    </row>
    <row r="4920" spans="2:29" s="14" customFormat="1" x14ac:dyDescent="0.25">
      <c r="B4920"/>
      <c r="C4920"/>
      <c r="D4920"/>
      <c r="E4920"/>
      <c r="F4920"/>
      <c r="G4920"/>
      <c r="H4920"/>
      <c r="I4920"/>
      <c r="J4920"/>
      <c r="K4920" s="91"/>
      <c r="L4920" s="91"/>
      <c r="M4920" s="91"/>
      <c r="R4920"/>
      <c r="S4920"/>
      <c r="T4920"/>
      <c r="U4920"/>
      <c r="V4920"/>
      <c r="W4920"/>
      <c r="X4920"/>
      <c r="Y4920"/>
      <c r="Z4920"/>
      <c r="AA4920"/>
      <c r="AB4920"/>
      <c r="AC4920"/>
    </row>
    <row r="4921" spans="2:29" s="14" customFormat="1" x14ac:dyDescent="0.25">
      <c r="B4921"/>
      <c r="C4921"/>
      <c r="D4921"/>
      <c r="E4921"/>
      <c r="F4921"/>
      <c r="G4921"/>
      <c r="H4921"/>
      <c r="I4921"/>
      <c r="J4921"/>
      <c r="K4921" s="91"/>
      <c r="L4921" s="91"/>
      <c r="M4921" s="91"/>
      <c r="R4921"/>
      <c r="S4921"/>
      <c r="T4921"/>
      <c r="U4921"/>
      <c r="V4921"/>
      <c r="W4921"/>
      <c r="X4921"/>
      <c r="Y4921"/>
      <c r="Z4921"/>
      <c r="AA4921"/>
      <c r="AB4921"/>
      <c r="AC4921"/>
    </row>
    <row r="4922" spans="2:29" s="14" customFormat="1" x14ac:dyDescent="0.25">
      <c r="B4922"/>
      <c r="C4922"/>
      <c r="D4922"/>
      <c r="E4922"/>
      <c r="F4922"/>
      <c r="G4922"/>
      <c r="H4922"/>
      <c r="I4922"/>
      <c r="J4922"/>
      <c r="K4922" s="91"/>
      <c r="L4922" s="91"/>
      <c r="M4922" s="91"/>
      <c r="R4922"/>
      <c r="S4922"/>
      <c r="T4922"/>
      <c r="U4922"/>
      <c r="V4922"/>
      <c r="W4922"/>
      <c r="X4922"/>
      <c r="Y4922"/>
      <c r="Z4922"/>
      <c r="AA4922"/>
      <c r="AB4922"/>
      <c r="AC4922"/>
    </row>
    <row r="4923" spans="2:29" s="14" customFormat="1" x14ac:dyDescent="0.25">
      <c r="B4923"/>
      <c r="C4923"/>
      <c r="D4923"/>
      <c r="E4923"/>
      <c r="F4923"/>
      <c r="G4923"/>
      <c r="H4923"/>
      <c r="I4923"/>
      <c r="J4923"/>
      <c r="K4923" s="91"/>
      <c r="L4923" s="91"/>
      <c r="M4923" s="91"/>
      <c r="R4923"/>
      <c r="S4923"/>
      <c r="T4923"/>
      <c r="U4923"/>
      <c r="V4923"/>
      <c r="W4923"/>
      <c r="X4923"/>
      <c r="Y4923"/>
      <c r="Z4923"/>
      <c r="AA4923"/>
      <c r="AB4923"/>
      <c r="AC4923"/>
    </row>
    <row r="4924" spans="2:29" s="14" customFormat="1" x14ac:dyDescent="0.25">
      <c r="B4924"/>
      <c r="C4924"/>
      <c r="D4924"/>
      <c r="E4924"/>
      <c r="F4924"/>
      <c r="G4924"/>
      <c r="H4924"/>
      <c r="I4924"/>
      <c r="J4924"/>
      <c r="K4924" s="91"/>
      <c r="L4924" s="91"/>
      <c r="M4924" s="91"/>
      <c r="R4924"/>
      <c r="S4924"/>
      <c r="T4924"/>
      <c r="U4924"/>
      <c r="V4924"/>
      <c r="W4924"/>
      <c r="X4924"/>
      <c r="Y4924"/>
      <c r="Z4924"/>
      <c r="AA4924"/>
      <c r="AB4924"/>
      <c r="AC4924"/>
    </row>
    <row r="4925" spans="2:29" s="14" customFormat="1" x14ac:dyDescent="0.25">
      <c r="B4925"/>
      <c r="C4925"/>
      <c r="D4925"/>
      <c r="E4925"/>
      <c r="F4925"/>
      <c r="G4925"/>
      <c r="H4925"/>
      <c r="I4925"/>
      <c r="J4925"/>
      <c r="K4925" s="91"/>
      <c r="L4925" s="91"/>
      <c r="M4925" s="91"/>
      <c r="R4925"/>
      <c r="S4925"/>
      <c r="T4925"/>
      <c r="U4925"/>
      <c r="V4925"/>
      <c r="W4925"/>
      <c r="X4925"/>
      <c r="Y4925"/>
      <c r="Z4925"/>
      <c r="AA4925"/>
      <c r="AB4925"/>
      <c r="AC4925"/>
    </row>
    <row r="4926" spans="2:29" s="14" customFormat="1" x14ac:dyDescent="0.25">
      <c r="B4926"/>
      <c r="C4926"/>
      <c r="D4926"/>
      <c r="E4926"/>
      <c r="F4926"/>
      <c r="G4926"/>
      <c r="H4926"/>
      <c r="I4926"/>
      <c r="J4926"/>
      <c r="K4926" s="91"/>
      <c r="L4926" s="91"/>
      <c r="M4926" s="91"/>
      <c r="R4926"/>
      <c r="S4926"/>
      <c r="T4926"/>
      <c r="U4926"/>
      <c r="V4926"/>
      <c r="W4926"/>
      <c r="X4926"/>
      <c r="Y4926"/>
      <c r="Z4926"/>
      <c r="AA4926"/>
      <c r="AB4926"/>
      <c r="AC4926"/>
    </row>
    <row r="4927" spans="2:29" s="14" customFormat="1" x14ac:dyDescent="0.25">
      <c r="B4927"/>
      <c r="C4927"/>
      <c r="D4927"/>
      <c r="E4927"/>
      <c r="F4927"/>
      <c r="G4927"/>
      <c r="H4927"/>
      <c r="I4927"/>
      <c r="J4927"/>
      <c r="K4927" s="91"/>
      <c r="L4927" s="91"/>
      <c r="M4927" s="91"/>
      <c r="R4927"/>
      <c r="S4927"/>
      <c r="T4927"/>
      <c r="U4927"/>
      <c r="V4927"/>
      <c r="W4927"/>
      <c r="X4927"/>
      <c r="Y4927"/>
      <c r="Z4927"/>
      <c r="AA4927"/>
      <c r="AB4927"/>
      <c r="AC4927"/>
    </row>
    <row r="4928" spans="2:29" s="14" customFormat="1" x14ac:dyDescent="0.25">
      <c r="B4928"/>
      <c r="C4928"/>
      <c r="D4928"/>
      <c r="E4928"/>
      <c r="F4928"/>
      <c r="G4928"/>
      <c r="H4928"/>
      <c r="I4928"/>
      <c r="J4928"/>
      <c r="K4928" s="91"/>
      <c r="L4928" s="91"/>
      <c r="M4928" s="91"/>
      <c r="R4928"/>
      <c r="S4928"/>
      <c r="T4928"/>
      <c r="U4928"/>
      <c r="V4928"/>
      <c r="W4928"/>
      <c r="X4928"/>
      <c r="Y4928"/>
      <c r="Z4928"/>
      <c r="AA4928"/>
      <c r="AB4928"/>
      <c r="AC4928"/>
    </row>
    <row r="4929" spans="2:29" s="14" customFormat="1" x14ac:dyDescent="0.25">
      <c r="B4929"/>
      <c r="C4929"/>
      <c r="D4929"/>
      <c r="E4929"/>
      <c r="F4929"/>
      <c r="G4929"/>
      <c r="H4929"/>
      <c r="I4929"/>
      <c r="J4929"/>
      <c r="K4929" s="91"/>
      <c r="L4929" s="91"/>
      <c r="M4929" s="91"/>
      <c r="R4929"/>
      <c r="S4929"/>
      <c r="T4929"/>
      <c r="U4929"/>
      <c r="V4929"/>
      <c r="W4929"/>
      <c r="X4929"/>
      <c r="Y4929"/>
      <c r="Z4929"/>
      <c r="AA4929"/>
      <c r="AB4929"/>
      <c r="AC4929"/>
    </row>
    <row r="4930" spans="2:29" s="14" customFormat="1" x14ac:dyDescent="0.25">
      <c r="B4930"/>
      <c r="C4930"/>
      <c r="D4930"/>
      <c r="E4930"/>
      <c r="F4930"/>
      <c r="G4930"/>
      <c r="H4930"/>
      <c r="I4930"/>
      <c r="J4930"/>
      <c r="K4930" s="91"/>
      <c r="L4930" s="91"/>
      <c r="M4930" s="91"/>
      <c r="R4930"/>
      <c r="S4930"/>
      <c r="T4930"/>
      <c r="U4930"/>
      <c r="V4930"/>
      <c r="W4930"/>
      <c r="X4930"/>
      <c r="Y4930"/>
      <c r="Z4930"/>
      <c r="AA4930"/>
      <c r="AB4930"/>
      <c r="AC4930"/>
    </row>
    <row r="4931" spans="2:29" s="14" customFormat="1" x14ac:dyDescent="0.25">
      <c r="B4931"/>
      <c r="C4931"/>
      <c r="D4931"/>
      <c r="E4931"/>
      <c r="F4931"/>
      <c r="G4931"/>
      <c r="H4931"/>
      <c r="I4931"/>
      <c r="J4931"/>
      <c r="K4931" s="91"/>
      <c r="L4931" s="91"/>
      <c r="M4931" s="91"/>
      <c r="R4931"/>
      <c r="S4931"/>
      <c r="T4931"/>
      <c r="U4931"/>
      <c r="V4931"/>
      <c r="W4931"/>
      <c r="X4931"/>
      <c r="Y4931"/>
      <c r="Z4931"/>
      <c r="AA4931"/>
      <c r="AB4931"/>
      <c r="AC4931"/>
    </row>
    <row r="4932" spans="2:29" s="14" customFormat="1" x14ac:dyDescent="0.25">
      <c r="B4932"/>
      <c r="C4932"/>
      <c r="D4932"/>
      <c r="E4932"/>
      <c r="F4932"/>
      <c r="G4932"/>
      <c r="H4932"/>
      <c r="I4932"/>
      <c r="J4932"/>
      <c r="K4932" s="91"/>
      <c r="L4932" s="91"/>
      <c r="M4932" s="91"/>
      <c r="R4932"/>
      <c r="S4932"/>
      <c r="T4932"/>
      <c r="U4932"/>
      <c r="V4932"/>
      <c r="W4932"/>
      <c r="X4932"/>
      <c r="Y4932"/>
      <c r="Z4932"/>
      <c r="AA4932"/>
      <c r="AB4932"/>
      <c r="AC4932"/>
    </row>
    <row r="4933" spans="2:29" s="14" customFormat="1" x14ac:dyDescent="0.25">
      <c r="B4933"/>
      <c r="C4933"/>
      <c r="D4933"/>
      <c r="E4933"/>
      <c r="F4933"/>
      <c r="G4933"/>
      <c r="H4933"/>
      <c r="I4933"/>
      <c r="J4933"/>
      <c r="K4933" s="91"/>
      <c r="L4933" s="91"/>
      <c r="M4933" s="91"/>
      <c r="R4933"/>
      <c r="S4933"/>
      <c r="T4933"/>
      <c r="U4933"/>
      <c r="V4933"/>
      <c r="W4933"/>
      <c r="X4933"/>
      <c r="Y4933"/>
      <c r="Z4933"/>
      <c r="AA4933"/>
      <c r="AB4933"/>
      <c r="AC4933"/>
    </row>
    <row r="4934" spans="2:29" s="14" customFormat="1" x14ac:dyDescent="0.25">
      <c r="B4934"/>
      <c r="C4934"/>
      <c r="D4934"/>
      <c r="E4934"/>
      <c r="F4934"/>
      <c r="G4934"/>
      <c r="H4934"/>
      <c r="I4934"/>
      <c r="J4934"/>
      <c r="K4934" s="91"/>
      <c r="L4934" s="91"/>
      <c r="M4934" s="91"/>
      <c r="R4934"/>
      <c r="S4934"/>
      <c r="T4934"/>
      <c r="U4934"/>
      <c r="V4934"/>
      <c r="W4934"/>
      <c r="X4934"/>
      <c r="Y4934"/>
      <c r="Z4934"/>
      <c r="AA4934"/>
      <c r="AB4934"/>
      <c r="AC4934"/>
    </row>
    <row r="4935" spans="2:29" s="14" customFormat="1" x14ac:dyDescent="0.25">
      <c r="B4935"/>
      <c r="C4935"/>
      <c r="D4935"/>
      <c r="E4935"/>
      <c r="F4935"/>
      <c r="G4935"/>
      <c r="H4935"/>
      <c r="I4935"/>
      <c r="J4935"/>
      <c r="K4935" s="91"/>
      <c r="L4935" s="91"/>
      <c r="M4935" s="91"/>
      <c r="R4935"/>
      <c r="S4935"/>
      <c r="T4935"/>
      <c r="U4935"/>
      <c r="V4935"/>
      <c r="W4935"/>
      <c r="X4935"/>
      <c r="Y4935"/>
      <c r="Z4935"/>
      <c r="AA4935"/>
      <c r="AB4935"/>
      <c r="AC4935"/>
    </row>
    <row r="4936" spans="2:29" s="14" customFormat="1" x14ac:dyDescent="0.25">
      <c r="B4936"/>
      <c r="C4936"/>
      <c r="D4936"/>
      <c r="E4936"/>
      <c r="F4936"/>
      <c r="G4936"/>
      <c r="H4936"/>
      <c r="I4936"/>
      <c r="J4936"/>
      <c r="K4936" s="91"/>
      <c r="L4936" s="91"/>
      <c r="M4936" s="91"/>
      <c r="R4936"/>
      <c r="S4936"/>
      <c r="T4936"/>
      <c r="U4936"/>
      <c r="V4936"/>
      <c r="W4936"/>
      <c r="X4936"/>
      <c r="Y4936"/>
      <c r="Z4936"/>
      <c r="AA4936"/>
      <c r="AB4936"/>
      <c r="AC4936"/>
    </row>
    <row r="4937" spans="2:29" s="14" customFormat="1" x14ac:dyDescent="0.25">
      <c r="B4937"/>
      <c r="C4937"/>
      <c r="D4937"/>
      <c r="E4937"/>
      <c r="F4937"/>
      <c r="G4937"/>
      <c r="H4937"/>
      <c r="I4937"/>
      <c r="J4937"/>
      <c r="K4937" s="91"/>
      <c r="L4937" s="91"/>
      <c r="M4937" s="91"/>
      <c r="R4937"/>
      <c r="S4937"/>
      <c r="T4937"/>
      <c r="U4937"/>
      <c r="V4937"/>
      <c r="W4937"/>
      <c r="X4937"/>
      <c r="Y4937"/>
      <c r="Z4937"/>
      <c r="AA4937"/>
      <c r="AB4937"/>
      <c r="AC4937"/>
    </row>
    <row r="4938" spans="2:29" s="14" customFormat="1" x14ac:dyDescent="0.25">
      <c r="B4938"/>
      <c r="C4938"/>
      <c r="D4938"/>
      <c r="E4938"/>
      <c r="F4938"/>
      <c r="G4938"/>
      <c r="H4938"/>
      <c r="I4938"/>
      <c r="J4938"/>
      <c r="K4938" s="91"/>
      <c r="L4938" s="91"/>
      <c r="M4938" s="91"/>
      <c r="R4938"/>
      <c r="S4938"/>
      <c r="T4938"/>
      <c r="U4938"/>
      <c r="V4938"/>
      <c r="W4938"/>
      <c r="X4938"/>
      <c r="Y4938"/>
      <c r="Z4938"/>
      <c r="AA4938"/>
      <c r="AB4938"/>
      <c r="AC4938"/>
    </row>
    <row r="4939" spans="2:29" s="14" customFormat="1" x14ac:dyDescent="0.25">
      <c r="B4939"/>
      <c r="C4939"/>
      <c r="D4939"/>
      <c r="E4939"/>
      <c r="F4939"/>
      <c r="G4939"/>
      <c r="H4939"/>
      <c r="I4939"/>
      <c r="J4939"/>
      <c r="K4939" s="91"/>
      <c r="L4939" s="91"/>
      <c r="M4939" s="91"/>
      <c r="R4939"/>
      <c r="S4939"/>
      <c r="T4939"/>
      <c r="U4939"/>
      <c r="V4939"/>
      <c r="W4939"/>
      <c r="X4939"/>
      <c r="Y4939"/>
      <c r="Z4939"/>
      <c r="AA4939"/>
      <c r="AB4939"/>
      <c r="AC4939"/>
    </row>
    <row r="4940" spans="2:29" s="14" customFormat="1" x14ac:dyDescent="0.25">
      <c r="B4940"/>
      <c r="C4940"/>
      <c r="D4940"/>
      <c r="E4940"/>
      <c r="F4940"/>
      <c r="G4940"/>
      <c r="H4940"/>
      <c r="I4940"/>
      <c r="J4940"/>
      <c r="K4940" s="91"/>
      <c r="L4940" s="91"/>
      <c r="M4940" s="91"/>
      <c r="R4940"/>
      <c r="S4940"/>
      <c r="T4940"/>
      <c r="U4940"/>
      <c r="V4940"/>
      <c r="W4940"/>
      <c r="X4940"/>
      <c r="Y4940"/>
      <c r="Z4940"/>
      <c r="AA4940"/>
      <c r="AB4940"/>
      <c r="AC4940"/>
    </row>
    <row r="4941" spans="2:29" s="14" customFormat="1" x14ac:dyDescent="0.25">
      <c r="B4941"/>
      <c r="C4941"/>
      <c r="D4941"/>
      <c r="E4941"/>
      <c r="F4941"/>
      <c r="G4941"/>
      <c r="H4941"/>
      <c r="I4941"/>
      <c r="J4941"/>
      <c r="K4941" s="91"/>
      <c r="L4941" s="91"/>
      <c r="M4941" s="91"/>
      <c r="R4941"/>
      <c r="S4941"/>
      <c r="T4941"/>
      <c r="U4941"/>
      <c r="V4941"/>
      <c r="W4941"/>
      <c r="X4941"/>
      <c r="Y4941"/>
      <c r="Z4941"/>
      <c r="AA4941"/>
      <c r="AB4941"/>
      <c r="AC4941"/>
    </row>
    <row r="4942" spans="2:29" s="14" customFormat="1" x14ac:dyDescent="0.25">
      <c r="B4942"/>
      <c r="C4942"/>
      <c r="D4942"/>
      <c r="E4942"/>
      <c r="F4942"/>
      <c r="G4942"/>
      <c r="H4942"/>
      <c r="I4942"/>
      <c r="J4942"/>
      <c r="K4942" s="91"/>
      <c r="L4942" s="91"/>
      <c r="M4942" s="91"/>
      <c r="R4942"/>
      <c r="S4942"/>
      <c r="T4942"/>
      <c r="U4942"/>
      <c r="V4942"/>
      <c r="W4942"/>
      <c r="X4942"/>
      <c r="Y4942"/>
      <c r="Z4942"/>
      <c r="AA4942"/>
      <c r="AB4942"/>
      <c r="AC4942"/>
    </row>
    <row r="4943" spans="2:29" s="14" customFormat="1" x14ac:dyDescent="0.25">
      <c r="B4943"/>
      <c r="C4943"/>
      <c r="D4943"/>
      <c r="E4943"/>
      <c r="F4943"/>
      <c r="G4943"/>
      <c r="H4943"/>
      <c r="I4943"/>
      <c r="J4943"/>
      <c r="K4943" s="91"/>
      <c r="L4943" s="91"/>
      <c r="M4943" s="91"/>
      <c r="R4943"/>
      <c r="S4943"/>
      <c r="T4943"/>
      <c r="U4943"/>
      <c r="V4943"/>
      <c r="W4943"/>
      <c r="X4943"/>
      <c r="Y4943"/>
      <c r="Z4943"/>
      <c r="AA4943"/>
      <c r="AB4943"/>
      <c r="AC4943"/>
    </row>
    <row r="4944" spans="2:29" s="14" customFormat="1" x14ac:dyDescent="0.25">
      <c r="B4944"/>
      <c r="C4944"/>
      <c r="D4944"/>
      <c r="E4944"/>
      <c r="F4944"/>
      <c r="G4944"/>
      <c r="H4944"/>
      <c r="I4944"/>
      <c r="J4944"/>
      <c r="K4944" s="91"/>
      <c r="L4944" s="91"/>
      <c r="M4944" s="91"/>
      <c r="R4944"/>
      <c r="S4944"/>
      <c r="T4944"/>
      <c r="U4944"/>
      <c r="V4944"/>
      <c r="W4944"/>
      <c r="X4944"/>
      <c r="Y4944"/>
      <c r="Z4944"/>
      <c r="AA4944"/>
      <c r="AB4944"/>
      <c r="AC4944"/>
    </row>
    <row r="4945" spans="2:29" s="14" customFormat="1" x14ac:dyDescent="0.25">
      <c r="B4945"/>
      <c r="C4945"/>
      <c r="D4945"/>
      <c r="E4945"/>
      <c r="F4945"/>
      <c r="G4945"/>
      <c r="H4945"/>
      <c r="I4945"/>
      <c r="J4945"/>
      <c r="K4945" s="91"/>
      <c r="L4945" s="91"/>
      <c r="M4945" s="91"/>
      <c r="R4945"/>
      <c r="S4945"/>
      <c r="T4945"/>
      <c r="U4945"/>
      <c r="V4945"/>
      <c r="W4945"/>
      <c r="X4945"/>
      <c r="Y4945"/>
      <c r="Z4945"/>
      <c r="AA4945"/>
      <c r="AB4945"/>
      <c r="AC4945"/>
    </row>
    <row r="4946" spans="2:29" s="14" customFormat="1" x14ac:dyDescent="0.25">
      <c r="B4946"/>
      <c r="C4946"/>
      <c r="D4946"/>
      <c r="E4946"/>
      <c r="F4946"/>
      <c r="G4946"/>
      <c r="H4946"/>
      <c r="I4946"/>
      <c r="J4946"/>
      <c r="K4946" s="91"/>
      <c r="L4946" s="91"/>
      <c r="M4946" s="91"/>
      <c r="R4946"/>
      <c r="S4946"/>
      <c r="T4946"/>
      <c r="U4946"/>
      <c r="V4946"/>
      <c r="W4946"/>
      <c r="X4946"/>
      <c r="Y4946"/>
      <c r="Z4946"/>
      <c r="AA4946"/>
      <c r="AB4946"/>
      <c r="AC4946"/>
    </row>
    <row r="4947" spans="2:29" s="14" customFormat="1" x14ac:dyDescent="0.25">
      <c r="B4947"/>
      <c r="C4947"/>
      <c r="D4947"/>
      <c r="E4947"/>
      <c r="F4947"/>
      <c r="G4947"/>
      <c r="H4947"/>
      <c r="I4947"/>
      <c r="J4947"/>
      <c r="K4947" s="91"/>
      <c r="L4947" s="91"/>
      <c r="M4947" s="91"/>
      <c r="R4947"/>
      <c r="S4947"/>
      <c r="T4947"/>
      <c r="U4947"/>
      <c r="V4947"/>
      <c r="W4947"/>
      <c r="X4947"/>
      <c r="Y4947"/>
      <c r="Z4947"/>
      <c r="AA4947"/>
      <c r="AB4947"/>
      <c r="AC4947"/>
    </row>
    <row r="4948" spans="2:29" s="14" customFormat="1" x14ac:dyDescent="0.25">
      <c r="B4948"/>
      <c r="C4948"/>
      <c r="D4948"/>
      <c r="E4948"/>
      <c r="F4948"/>
      <c r="G4948"/>
      <c r="H4948"/>
      <c r="I4948"/>
      <c r="J4948"/>
      <c r="K4948" s="91"/>
      <c r="L4948" s="91"/>
      <c r="M4948" s="91"/>
      <c r="R4948"/>
      <c r="S4948"/>
      <c r="T4948"/>
      <c r="U4948"/>
      <c r="V4948"/>
      <c r="W4948"/>
      <c r="X4948"/>
      <c r="Y4948"/>
      <c r="Z4948"/>
      <c r="AA4948"/>
      <c r="AB4948"/>
      <c r="AC4948"/>
    </row>
    <row r="4949" spans="2:29" s="14" customFormat="1" x14ac:dyDescent="0.25">
      <c r="B4949"/>
      <c r="C4949"/>
      <c r="D4949"/>
      <c r="E4949"/>
      <c r="F4949"/>
      <c r="G4949"/>
      <c r="H4949"/>
      <c r="I4949"/>
      <c r="J4949"/>
      <c r="K4949" s="91"/>
      <c r="L4949" s="91"/>
      <c r="M4949" s="91"/>
      <c r="R4949"/>
      <c r="S4949"/>
      <c r="T4949"/>
      <c r="U4949"/>
      <c r="V4949"/>
      <c r="W4949"/>
      <c r="X4949"/>
      <c r="Y4949"/>
      <c r="Z4949"/>
      <c r="AA4949"/>
      <c r="AB4949"/>
      <c r="AC4949"/>
    </row>
    <row r="4950" spans="2:29" s="14" customFormat="1" x14ac:dyDescent="0.25">
      <c r="B4950"/>
      <c r="C4950"/>
      <c r="D4950"/>
      <c r="E4950"/>
      <c r="F4950"/>
      <c r="G4950"/>
      <c r="H4950"/>
      <c r="I4950"/>
      <c r="J4950"/>
      <c r="K4950" s="91"/>
      <c r="L4950" s="91"/>
      <c r="M4950" s="91"/>
      <c r="R4950"/>
      <c r="S4950"/>
      <c r="T4950"/>
      <c r="U4950"/>
      <c r="V4950"/>
      <c r="W4950"/>
      <c r="X4950"/>
      <c r="Y4950"/>
      <c r="Z4950"/>
      <c r="AA4950"/>
      <c r="AB4950"/>
      <c r="AC4950"/>
    </row>
    <row r="4951" spans="2:29" s="14" customFormat="1" x14ac:dyDescent="0.25">
      <c r="B4951"/>
      <c r="C4951"/>
      <c r="D4951"/>
      <c r="E4951"/>
      <c r="F4951"/>
      <c r="G4951"/>
      <c r="H4951"/>
      <c r="I4951"/>
      <c r="J4951"/>
      <c r="K4951" s="91"/>
      <c r="L4951" s="91"/>
      <c r="M4951" s="91"/>
      <c r="R4951"/>
      <c r="S4951"/>
      <c r="T4951"/>
      <c r="U4951"/>
      <c r="V4951"/>
      <c r="W4951"/>
      <c r="X4951"/>
      <c r="Y4951"/>
      <c r="Z4951"/>
      <c r="AA4951"/>
      <c r="AB4951"/>
      <c r="AC4951"/>
    </row>
    <row r="4952" spans="2:29" s="14" customFormat="1" x14ac:dyDescent="0.25">
      <c r="B4952"/>
      <c r="C4952"/>
      <c r="D4952"/>
      <c r="E4952"/>
      <c r="F4952"/>
      <c r="G4952"/>
      <c r="H4952"/>
      <c r="I4952"/>
      <c r="J4952"/>
      <c r="K4952" s="91"/>
      <c r="L4952" s="91"/>
      <c r="M4952" s="91"/>
      <c r="R4952"/>
      <c r="S4952"/>
      <c r="T4952"/>
      <c r="U4952"/>
      <c r="V4952"/>
      <c r="W4952"/>
      <c r="X4952"/>
      <c r="Y4952"/>
      <c r="Z4952"/>
      <c r="AA4952"/>
      <c r="AB4952"/>
      <c r="AC4952"/>
    </row>
    <row r="4953" spans="2:29" s="14" customFormat="1" x14ac:dyDescent="0.25">
      <c r="B4953"/>
      <c r="C4953"/>
      <c r="D4953"/>
      <c r="E4953"/>
      <c r="F4953"/>
      <c r="G4953"/>
      <c r="H4953"/>
      <c r="I4953"/>
      <c r="J4953"/>
      <c r="K4953" s="91"/>
      <c r="L4953" s="91"/>
      <c r="M4953" s="91"/>
      <c r="R4953"/>
      <c r="S4953"/>
      <c r="T4953"/>
      <c r="U4953"/>
      <c r="V4953"/>
      <c r="W4953"/>
      <c r="X4953"/>
      <c r="Y4953"/>
      <c r="Z4953"/>
      <c r="AA4953"/>
      <c r="AB4953"/>
      <c r="AC4953"/>
    </row>
    <row r="4954" spans="2:29" s="14" customFormat="1" x14ac:dyDescent="0.25">
      <c r="B4954"/>
      <c r="C4954"/>
      <c r="D4954"/>
      <c r="E4954"/>
      <c r="F4954"/>
      <c r="G4954"/>
      <c r="H4954"/>
      <c r="I4954"/>
      <c r="J4954"/>
      <c r="K4954" s="91"/>
      <c r="L4954" s="91"/>
      <c r="M4954" s="91"/>
      <c r="R4954"/>
      <c r="S4954"/>
      <c r="T4954"/>
      <c r="U4954"/>
      <c r="V4954"/>
      <c r="W4954"/>
      <c r="X4954"/>
      <c r="Y4954"/>
      <c r="Z4954"/>
      <c r="AA4954"/>
      <c r="AB4954"/>
      <c r="AC4954"/>
    </row>
    <row r="4955" spans="2:29" s="14" customFormat="1" x14ac:dyDescent="0.25">
      <c r="B4955"/>
      <c r="C4955"/>
      <c r="D4955"/>
      <c r="E4955"/>
      <c r="F4955"/>
      <c r="G4955"/>
      <c r="H4955"/>
      <c r="I4955"/>
      <c r="J4955"/>
      <c r="K4955" s="91"/>
      <c r="L4955" s="91"/>
      <c r="M4955" s="91"/>
      <c r="R4955"/>
      <c r="S4955"/>
      <c r="T4955"/>
      <c r="U4955"/>
      <c r="V4955"/>
      <c r="W4955"/>
      <c r="X4955"/>
      <c r="Y4955"/>
      <c r="Z4955"/>
      <c r="AA4955"/>
      <c r="AB4955"/>
      <c r="AC4955"/>
    </row>
    <row r="4956" spans="2:29" s="14" customFormat="1" x14ac:dyDescent="0.25">
      <c r="B4956"/>
      <c r="C4956"/>
      <c r="D4956"/>
      <c r="E4956"/>
      <c r="F4956"/>
      <c r="G4956"/>
      <c r="H4956"/>
      <c r="I4956"/>
      <c r="J4956"/>
      <c r="K4956" s="91"/>
      <c r="L4956" s="91"/>
      <c r="M4956" s="91"/>
      <c r="R4956"/>
      <c r="S4956"/>
      <c r="T4956"/>
      <c r="U4956"/>
      <c r="V4956"/>
      <c r="W4956"/>
      <c r="X4956"/>
      <c r="Y4956"/>
      <c r="Z4956"/>
      <c r="AA4956"/>
      <c r="AB4956"/>
      <c r="AC4956"/>
    </row>
    <row r="4957" spans="2:29" s="14" customFormat="1" x14ac:dyDescent="0.25">
      <c r="B4957"/>
      <c r="C4957"/>
      <c r="D4957"/>
      <c r="E4957"/>
      <c r="F4957"/>
      <c r="G4957"/>
      <c r="H4957"/>
      <c r="I4957"/>
      <c r="J4957"/>
      <c r="K4957" s="91"/>
      <c r="L4957" s="91"/>
      <c r="M4957" s="91"/>
      <c r="R4957"/>
      <c r="S4957"/>
      <c r="T4957"/>
      <c r="U4957"/>
      <c r="V4957"/>
      <c r="W4957"/>
      <c r="X4957"/>
      <c r="Y4957"/>
      <c r="Z4957"/>
      <c r="AA4957"/>
      <c r="AB4957"/>
      <c r="AC4957"/>
    </row>
    <row r="4958" spans="2:29" s="14" customFormat="1" x14ac:dyDescent="0.25">
      <c r="B4958"/>
      <c r="C4958"/>
      <c r="D4958"/>
      <c r="E4958"/>
      <c r="F4958"/>
      <c r="G4958"/>
      <c r="H4958"/>
      <c r="I4958"/>
      <c r="J4958"/>
      <c r="K4958" s="91"/>
      <c r="L4958" s="91"/>
      <c r="M4958" s="91"/>
      <c r="R4958"/>
      <c r="S4958"/>
      <c r="T4958"/>
      <c r="U4958"/>
      <c r="V4958"/>
      <c r="W4958"/>
      <c r="X4958"/>
      <c r="Y4958"/>
      <c r="Z4958"/>
      <c r="AA4958"/>
      <c r="AB4958"/>
      <c r="AC4958"/>
    </row>
    <row r="4959" spans="2:29" s="14" customFormat="1" x14ac:dyDescent="0.25">
      <c r="B4959"/>
      <c r="C4959"/>
      <c r="D4959"/>
      <c r="E4959"/>
      <c r="F4959"/>
      <c r="G4959"/>
      <c r="H4959"/>
      <c r="I4959"/>
      <c r="J4959"/>
      <c r="K4959" s="91"/>
      <c r="L4959" s="91"/>
      <c r="M4959" s="91"/>
      <c r="R4959"/>
      <c r="S4959"/>
      <c r="T4959"/>
      <c r="U4959"/>
      <c r="V4959"/>
      <c r="W4959"/>
      <c r="X4959"/>
      <c r="Y4959"/>
      <c r="Z4959"/>
      <c r="AA4959"/>
      <c r="AB4959"/>
      <c r="AC4959"/>
    </row>
    <row r="4960" spans="2:29" s="14" customFormat="1" x14ac:dyDescent="0.25">
      <c r="B4960"/>
      <c r="C4960"/>
      <c r="D4960"/>
      <c r="E4960"/>
      <c r="F4960"/>
      <c r="G4960"/>
      <c r="H4960"/>
      <c r="I4960"/>
      <c r="J4960"/>
      <c r="K4960" s="91"/>
      <c r="L4960" s="91"/>
      <c r="M4960" s="91"/>
      <c r="R4960"/>
      <c r="S4960"/>
      <c r="T4960"/>
      <c r="U4960"/>
      <c r="V4960"/>
      <c r="W4960"/>
      <c r="X4960"/>
      <c r="Y4960"/>
      <c r="Z4960"/>
      <c r="AA4960"/>
      <c r="AB4960"/>
      <c r="AC4960"/>
    </row>
    <row r="4961" spans="2:29" s="14" customFormat="1" x14ac:dyDescent="0.25">
      <c r="B4961"/>
      <c r="C4961"/>
      <c r="D4961"/>
      <c r="E4961"/>
      <c r="F4961"/>
      <c r="G4961"/>
      <c r="H4961"/>
      <c r="I4961"/>
      <c r="J4961"/>
      <c r="K4961" s="91"/>
      <c r="L4961" s="91"/>
      <c r="M4961" s="91"/>
      <c r="R4961"/>
      <c r="S4961"/>
      <c r="T4961"/>
      <c r="U4961"/>
      <c r="V4961"/>
      <c r="W4961"/>
      <c r="X4961"/>
      <c r="Y4961"/>
      <c r="Z4961"/>
      <c r="AA4961"/>
      <c r="AB4961"/>
      <c r="AC4961"/>
    </row>
    <row r="4962" spans="2:29" s="14" customFormat="1" x14ac:dyDescent="0.25">
      <c r="B4962"/>
      <c r="C4962"/>
      <c r="D4962"/>
      <c r="E4962"/>
      <c r="F4962"/>
      <c r="G4962"/>
      <c r="H4962"/>
      <c r="I4962"/>
      <c r="J4962"/>
      <c r="K4962" s="91"/>
      <c r="L4962" s="91"/>
      <c r="M4962" s="91"/>
      <c r="R4962"/>
      <c r="S4962"/>
      <c r="T4962"/>
      <c r="U4962"/>
      <c r="V4962"/>
      <c r="W4962"/>
      <c r="X4962"/>
      <c r="Y4962"/>
      <c r="Z4962"/>
      <c r="AA4962"/>
      <c r="AB4962"/>
      <c r="AC4962"/>
    </row>
    <row r="4963" spans="2:29" s="14" customFormat="1" x14ac:dyDescent="0.25">
      <c r="B4963"/>
      <c r="C4963"/>
      <c r="D4963"/>
      <c r="E4963"/>
      <c r="F4963"/>
      <c r="G4963"/>
      <c r="H4963"/>
      <c r="I4963"/>
      <c r="J4963"/>
      <c r="K4963" s="91"/>
      <c r="L4963" s="91"/>
      <c r="M4963" s="91"/>
      <c r="R4963"/>
      <c r="S4963"/>
      <c r="T4963"/>
      <c r="U4963"/>
      <c r="V4963"/>
      <c r="W4963"/>
      <c r="X4963"/>
      <c r="Y4963"/>
      <c r="Z4963"/>
      <c r="AA4963"/>
      <c r="AB4963"/>
      <c r="AC4963"/>
    </row>
    <row r="4964" spans="2:29" s="14" customFormat="1" x14ac:dyDescent="0.25">
      <c r="B4964"/>
      <c r="C4964"/>
      <c r="D4964"/>
      <c r="E4964"/>
      <c r="F4964"/>
      <c r="G4964"/>
      <c r="H4964"/>
      <c r="I4964"/>
      <c r="J4964"/>
      <c r="K4964" s="91"/>
      <c r="L4964" s="91"/>
      <c r="M4964" s="91"/>
      <c r="R4964"/>
      <c r="S4964"/>
      <c r="T4964"/>
      <c r="U4964"/>
      <c r="V4964"/>
      <c r="W4964"/>
      <c r="X4964"/>
      <c r="Y4964"/>
      <c r="Z4964"/>
      <c r="AA4964"/>
      <c r="AB4964"/>
      <c r="AC4964"/>
    </row>
    <row r="4965" spans="2:29" s="14" customFormat="1" x14ac:dyDescent="0.25">
      <c r="B4965"/>
      <c r="C4965"/>
      <c r="D4965"/>
      <c r="E4965"/>
      <c r="F4965"/>
      <c r="G4965"/>
      <c r="H4965"/>
      <c r="I4965"/>
      <c r="J4965"/>
      <c r="K4965" s="91"/>
      <c r="L4965" s="91"/>
      <c r="M4965" s="91"/>
      <c r="R4965"/>
      <c r="S4965"/>
      <c r="T4965"/>
      <c r="U4965"/>
      <c r="V4965"/>
      <c r="W4965"/>
      <c r="X4965"/>
      <c r="Y4965"/>
      <c r="Z4965"/>
      <c r="AA4965"/>
      <c r="AB4965"/>
      <c r="AC4965"/>
    </row>
    <row r="4966" spans="2:29" s="14" customFormat="1" x14ac:dyDescent="0.25">
      <c r="B4966"/>
      <c r="C4966"/>
      <c r="D4966"/>
      <c r="E4966"/>
      <c r="F4966"/>
      <c r="G4966"/>
      <c r="H4966"/>
      <c r="I4966"/>
      <c r="J4966"/>
      <c r="K4966" s="91"/>
      <c r="L4966" s="91"/>
      <c r="M4966" s="91"/>
      <c r="R4966"/>
      <c r="S4966"/>
      <c r="T4966"/>
      <c r="U4966"/>
      <c r="V4966"/>
      <c r="W4966"/>
      <c r="X4966"/>
      <c r="Y4966"/>
      <c r="Z4966"/>
      <c r="AA4966"/>
      <c r="AB4966"/>
      <c r="AC4966"/>
    </row>
    <row r="4967" spans="2:29" s="14" customFormat="1" x14ac:dyDescent="0.25">
      <c r="B4967"/>
      <c r="C4967"/>
      <c r="D4967"/>
      <c r="E4967"/>
      <c r="F4967"/>
      <c r="G4967"/>
      <c r="H4967"/>
      <c r="I4967"/>
      <c r="J4967"/>
      <c r="K4967" s="91"/>
      <c r="L4967" s="91"/>
      <c r="M4967" s="91"/>
      <c r="R4967"/>
      <c r="S4967"/>
      <c r="T4967"/>
      <c r="U4967"/>
      <c r="V4967"/>
      <c r="W4967"/>
      <c r="X4967"/>
      <c r="Y4967"/>
      <c r="Z4967"/>
      <c r="AA4967"/>
      <c r="AB4967"/>
      <c r="AC4967"/>
    </row>
    <row r="4968" spans="2:29" s="14" customFormat="1" x14ac:dyDescent="0.25">
      <c r="B4968"/>
      <c r="C4968"/>
      <c r="D4968"/>
      <c r="E4968"/>
      <c r="F4968"/>
      <c r="G4968"/>
      <c r="H4968"/>
      <c r="I4968"/>
      <c r="J4968"/>
      <c r="K4968" s="91"/>
      <c r="L4968" s="91"/>
      <c r="M4968" s="91"/>
      <c r="R4968"/>
      <c r="S4968"/>
      <c r="T4968"/>
      <c r="U4968"/>
      <c r="V4968"/>
      <c r="W4968"/>
      <c r="X4968"/>
      <c r="Y4968"/>
      <c r="Z4968"/>
      <c r="AA4968"/>
      <c r="AB4968"/>
      <c r="AC4968"/>
    </row>
    <row r="4969" spans="2:29" s="14" customFormat="1" x14ac:dyDescent="0.25">
      <c r="B4969"/>
      <c r="C4969"/>
      <c r="D4969"/>
      <c r="E4969"/>
      <c r="F4969"/>
      <c r="G4969"/>
      <c r="H4969"/>
      <c r="I4969"/>
      <c r="J4969"/>
      <c r="K4969" s="91"/>
      <c r="L4969" s="91"/>
      <c r="M4969" s="91"/>
      <c r="R4969"/>
      <c r="S4969"/>
      <c r="T4969"/>
      <c r="U4969"/>
      <c r="V4969"/>
      <c r="W4969"/>
      <c r="X4969"/>
      <c r="Y4969"/>
      <c r="Z4969"/>
      <c r="AA4969"/>
      <c r="AB4969"/>
      <c r="AC4969"/>
    </row>
    <row r="4970" spans="2:29" s="14" customFormat="1" x14ac:dyDescent="0.25">
      <c r="B4970"/>
      <c r="C4970"/>
      <c r="D4970"/>
      <c r="E4970"/>
      <c r="F4970"/>
      <c r="G4970"/>
      <c r="H4970"/>
      <c r="I4970"/>
      <c r="J4970"/>
      <c r="K4970" s="91"/>
      <c r="L4970" s="91"/>
      <c r="M4970" s="91"/>
      <c r="R4970"/>
      <c r="S4970"/>
      <c r="T4970"/>
      <c r="U4970"/>
      <c r="V4970"/>
      <c r="W4970"/>
      <c r="X4970"/>
      <c r="Y4970"/>
      <c r="Z4970"/>
      <c r="AA4970"/>
      <c r="AB4970"/>
      <c r="AC4970"/>
    </row>
    <row r="4971" spans="2:29" s="14" customFormat="1" x14ac:dyDescent="0.25">
      <c r="B4971"/>
      <c r="C4971"/>
      <c r="D4971"/>
      <c r="E4971"/>
      <c r="F4971"/>
      <c r="G4971"/>
      <c r="H4971"/>
      <c r="I4971"/>
      <c r="J4971"/>
      <c r="K4971" s="91"/>
      <c r="L4971" s="91"/>
      <c r="M4971" s="91"/>
      <c r="R4971"/>
      <c r="S4971"/>
      <c r="T4971"/>
      <c r="U4971"/>
      <c r="V4971"/>
      <c r="W4971"/>
      <c r="X4971"/>
      <c r="Y4971"/>
      <c r="Z4971"/>
      <c r="AA4971"/>
      <c r="AB4971"/>
      <c r="AC4971"/>
    </row>
    <row r="4972" spans="2:29" s="14" customFormat="1" x14ac:dyDescent="0.25">
      <c r="B4972"/>
      <c r="C4972"/>
      <c r="D4972"/>
      <c r="E4972"/>
      <c r="F4972"/>
      <c r="G4972"/>
      <c r="H4972"/>
      <c r="I4972"/>
      <c r="J4972"/>
      <c r="K4972" s="91"/>
      <c r="L4972" s="91"/>
      <c r="M4972" s="91"/>
      <c r="R4972"/>
      <c r="S4972"/>
      <c r="T4972"/>
      <c r="U4972"/>
      <c r="V4972"/>
      <c r="W4972"/>
      <c r="X4972"/>
      <c r="Y4972"/>
      <c r="Z4972"/>
      <c r="AA4972"/>
      <c r="AB4972"/>
      <c r="AC4972"/>
    </row>
    <row r="4973" spans="2:29" s="14" customFormat="1" x14ac:dyDescent="0.25">
      <c r="B4973"/>
      <c r="C4973"/>
      <c r="D4973"/>
      <c r="E4973"/>
      <c r="F4973"/>
      <c r="G4973"/>
      <c r="H4973"/>
      <c r="I4973"/>
      <c r="J4973"/>
      <c r="K4973" s="91"/>
      <c r="L4973" s="91"/>
      <c r="M4973" s="91"/>
      <c r="R4973"/>
      <c r="S4973"/>
      <c r="T4973"/>
      <c r="U4973"/>
      <c r="V4973"/>
      <c r="W4973"/>
      <c r="X4973"/>
      <c r="Y4973"/>
      <c r="Z4973"/>
      <c r="AA4973"/>
      <c r="AB4973"/>
      <c r="AC4973"/>
    </row>
    <row r="4974" spans="2:29" s="14" customFormat="1" x14ac:dyDescent="0.25">
      <c r="B4974"/>
      <c r="C4974"/>
      <c r="D4974"/>
      <c r="E4974"/>
      <c r="F4974"/>
      <c r="G4974"/>
      <c r="H4974"/>
      <c r="I4974"/>
      <c r="J4974"/>
      <c r="K4974" s="91"/>
      <c r="L4974" s="91"/>
      <c r="M4974" s="91"/>
      <c r="R4974"/>
      <c r="S4974"/>
      <c r="T4974"/>
      <c r="U4974"/>
      <c r="V4974"/>
      <c r="W4974"/>
      <c r="X4974"/>
      <c r="Y4974"/>
      <c r="Z4974"/>
      <c r="AA4974"/>
      <c r="AB4974"/>
      <c r="AC4974"/>
    </row>
    <row r="4975" spans="2:29" s="14" customFormat="1" x14ac:dyDescent="0.25">
      <c r="B4975"/>
      <c r="C4975"/>
      <c r="D4975"/>
      <c r="E4975"/>
      <c r="F4975"/>
      <c r="G4975"/>
      <c r="H4975"/>
      <c r="I4975"/>
      <c r="J4975"/>
      <c r="K4975" s="91"/>
      <c r="L4975" s="91"/>
      <c r="M4975" s="91"/>
      <c r="R4975"/>
      <c r="S4975"/>
      <c r="T4975"/>
      <c r="U4975"/>
      <c r="V4975"/>
      <c r="W4975"/>
      <c r="X4975"/>
      <c r="Y4975"/>
      <c r="Z4975"/>
      <c r="AA4975"/>
      <c r="AB4975"/>
      <c r="AC4975"/>
    </row>
    <row r="4976" spans="2:29" s="14" customFormat="1" x14ac:dyDescent="0.25">
      <c r="B4976"/>
      <c r="C4976"/>
      <c r="D4976"/>
      <c r="E4976"/>
      <c r="F4976"/>
      <c r="G4976"/>
      <c r="H4976"/>
      <c r="I4976"/>
      <c r="J4976"/>
      <c r="K4976" s="91"/>
      <c r="L4976" s="91"/>
      <c r="M4976" s="91"/>
      <c r="R4976"/>
      <c r="S4976"/>
      <c r="T4976"/>
      <c r="U4976"/>
      <c r="V4976"/>
      <c r="W4976"/>
      <c r="X4976"/>
      <c r="Y4976"/>
      <c r="Z4976"/>
      <c r="AA4976"/>
      <c r="AB4976"/>
      <c r="AC4976"/>
    </row>
    <row r="4977" spans="2:29" s="14" customFormat="1" x14ac:dyDescent="0.25">
      <c r="B4977"/>
      <c r="C4977"/>
      <c r="D4977"/>
      <c r="E4977"/>
      <c r="F4977"/>
      <c r="G4977"/>
      <c r="H4977"/>
      <c r="I4977"/>
      <c r="J4977"/>
      <c r="K4977" s="91"/>
      <c r="L4977" s="91"/>
      <c r="M4977" s="91"/>
      <c r="R4977"/>
      <c r="S4977"/>
      <c r="T4977"/>
      <c r="U4977"/>
      <c r="V4977"/>
      <c r="W4977"/>
      <c r="X4977"/>
      <c r="Y4977"/>
      <c r="Z4977"/>
      <c r="AA4977"/>
      <c r="AB4977"/>
      <c r="AC4977"/>
    </row>
    <row r="4978" spans="2:29" s="14" customFormat="1" x14ac:dyDescent="0.25">
      <c r="B4978"/>
      <c r="C4978"/>
      <c r="D4978"/>
      <c r="E4978"/>
      <c r="F4978"/>
      <c r="G4978"/>
      <c r="H4978"/>
      <c r="I4978"/>
      <c r="J4978"/>
      <c r="K4978" s="91"/>
      <c r="L4978" s="91"/>
      <c r="M4978" s="91"/>
      <c r="R4978"/>
      <c r="S4978"/>
      <c r="T4978"/>
      <c r="U4978"/>
      <c r="V4978"/>
      <c r="W4978"/>
      <c r="X4978"/>
      <c r="Y4978"/>
      <c r="Z4978"/>
      <c r="AA4978"/>
      <c r="AB4978"/>
      <c r="AC4978"/>
    </row>
    <row r="4979" spans="2:29" s="14" customFormat="1" x14ac:dyDescent="0.25">
      <c r="B4979"/>
      <c r="C4979"/>
      <c r="D4979"/>
      <c r="E4979"/>
      <c r="F4979"/>
      <c r="G4979"/>
      <c r="H4979"/>
      <c r="I4979"/>
      <c r="J4979"/>
      <c r="K4979" s="91"/>
      <c r="L4979" s="91"/>
      <c r="M4979" s="91"/>
      <c r="R4979"/>
      <c r="S4979"/>
      <c r="T4979"/>
      <c r="U4979"/>
      <c r="V4979"/>
      <c r="W4979"/>
      <c r="X4979"/>
      <c r="Y4979"/>
      <c r="Z4979"/>
      <c r="AA4979"/>
      <c r="AB4979"/>
      <c r="AC4979"/>
    </row>
    <row r="4980" spans="2:29" s="14" customFormat="1" x14ac:dyDescent="0.25">
      <c r="B4980"/>
      <c r="C4980"/>
      <c r="D4980"/>
      <c r="E4980"/>
      <c r="F4980"/>
      <c r="G4980"/>
      <c r="H4980"/>
      <c r="I4980"/>
      <c r="J4980"/>
      <c r="K4980" s="91"/>
      <c r="L4980" s="91"/>
      <c r="M4980" s="91"/>
      <c r="R4980"/>
      <c r="S4980"/>
      <c r="T4980"/>
      <c r="U4980"/>
      <c r="V4980"/>
      <c r="W4980"/>
      <c r="X4980"/>
      <c r="Y4980"/>
      <c r="Z4980"/>
      <c r="AA4980"/>
      <c r="AB4980"/>
      <c r="AC4980"/>
    </row>
    <row r="4981" spans="2:29" s="14" customFormat="1" x14ac:dyDescent="0.25">
      <c r="B4981"/>
      <c r="C4981"/>
      <c r="D4981"/>
      <c r="E4981"/>
      <c r="F4981"/>
      <c r="G4981"/>
      <c r="H4981"/>
      <c r="I4981"/>
      <c r="J4981"/>
      <c r="K4981" s="91"/>
      <c r="L4981" s="91"/>
      <c r="M4981" s="91"/>
      <c r="R4981"/>
      <c r="S4981"/>
      <c r="T4981"/>
      <c r="U4981"/>
      <c r="V4981"/>
      <c r="W4981"/>
      <c r="X4981"/>
      <c r="Y4981"/>
      <c r="Z4981"/>
      <c r="AA4981"/>
      <c r="AB4981"/>
      <c r="AC4981"/>
    </row>
    <row r="4982" spans="2:29" s="14" customFormat="1" x14ac:dyDescent="0.25">
      <c r="B4982"/>
      <c r="C4982"/>
      <c r="D4982"/>
      <c r="E4982"/>
      <c r="F4982"/>
      <c r="G4982"/>
      <c r="H4982"/>
      <c r="I4982"/>
      <c r="J4982"/>
      <c r="K4982" s="91"/>
      <c r="L4982" s="91"/>
      <c r="M4982" s="91"/>
      <c r="R4982"/>
      <c r="S4982"/>
      <c r="T4982"/>
      <c r="U4982"/>
      <c r="V4982"/>
      <c r="W4982"/>
      <c r="X4982"/>
      <c r="Y4982"/>
      <c r="Z4982"/>
      <c r="AA4982"/>
      <c r="AB4982"/>
      <c r="AC4982"/>
    </row>
    <row r="4983" spans="2:29" s="14" customFormat="1" x14ac:dyDescent="0.25">
      <c r="B4983"/>
      <c r="C4983"/>
      <c r="D4983"/>
      <c r="E4983"/>
      <c r="F4983"/>
      <c r="G4983"/>
      <c r="H4983"/>
      <c r="I4983"/>
      <c r="J4983"/>
      <c r="K4983" s="91"/>
      <c r="L4983" s="91"/>
      <c r="M4983" s="91"/>
      <c r="R4983"/>
      <c r="S4983"/>
      <c r="T4983"/>
      <c r="U4983"/>
      <c r="V4983"/>
      <c r="W4983"/>
      <c r="X4983"/>
      <c r="Y4983"/>
      <c r="Z4983"/>
      <c r="AA4983"/>
      <c r="AB4983"/>
      <c r="AC4983"/>
    </row>
    <row r="4984" spans="2:29" s="14" customFormat="1" x14ac:dyDescent="0.25">
      <c r="B4984"/>
      <c r="C4984"/>
      <c r="D4984"/>
      <c r="E4984"/>
      <c r="F4984"/>
      <c r="G4984"/>
      <c r="H4984"/>
      <c r="I4984"/>
      <c r="J4984"/>
      <c r="K4984" s="91"/>
      <c r="L4984" s="91"/>
      <c r="M4984" s="91"/>
      <c r="R4984"/>
      <c r="S4984"/>
      <c r="T4984"/>
      <c r="U4984"/>
      <c r="V4984"/>
      <c r="W4984"/>
      <c r="X4984"/>
      <c r="Y4984"/>
      <c r="Z4984"/>
      <c r="AA4984"/>
      <c r="AB4984"/>
      <c r="AC4984"/>
    </row>
    <row r="4985" spans="2:29" s="14" customFormat="1" x14ac:dyDescent="0.25">
      <c r="B4985"/>
      <c r="C4985"/>
      <c r="D4985"/>
      <c r="E4985"/>
      <c r="F4985"/>
      <c r="G4985"/>
      <c r="H4985"/>
      <c r="I4985"/>
      <c r="J4985"/>
      <c r="K4985" s="91"/>
      <c r="L4985" s="91"/>
      <c r="M4985" s="91"/>
      <c r="R4985"/>
      <c r="S4985"/>
      <c r="T4985"/>
      <c r="U4985"/>
      <c r="V4985"/>
      <c r="W4985"/>
      <c r="X4985"/>
      <c r="Y4985"/>
      <c r="Z4985"/>
      <c r="AA4985"/>
      <c r="AB4985"/>
      <c r="AC4985"/>
    </row>
    <row r="4986" spans="2:29" s="14" customFormat="1" x14ac:dyDescent="0.25">
      <c r="B4986"/>
      <c r="C4986"/>
      <c r="D4986"/>
      <c r="E4986"/>
      <c r="F4986"/>
      <c r="G4986"/>
      <c r="H4986"/>
      <c r="I4986"/>
      <c r="J4986"/>
      <c r="K4986" s="91"/>
      <c r="L4986" s="91"/>
      <c r="M4986" s="91"/>
      <c r="R4986"/>
      <c r="S4986"/>
      <c r="T4986"/>
      <c r="U4986"/>
      <c r="V4986"/>
      <c r="W4986"/>
      <c r="X4986"/>
      <c r="Y4986"/>
      <c r="Z4986"/>
      <c r="AA4986"/>
      <c r="AB4986"/>
      <c r="AC4986"/>
    </row>
    <row r="4987" spans="2:29" s="14" customFormat="1" x14ac:dyDescent="0.25">
      <c r="B4987"/>
      <c r="C4987"/>
      <c r="D4987"/>
      <c r="E4987"/>
      <c r="F4987"/>
      <c r="G4987"/>
      <c r="H4987"/>
      <c r="I4987"/>
      <c r="J4987"/>
      <c r="K4987" s="91"/>
      <c r="L4987" s="91"/>
      <c r="M4987" s="91"/>
      <c r="R4987"/>
      <c r="S4987"/>
      <c r="T4987"/>
      <c r="U4987"/>
      <c r="V4987"/>
      <c r="W4987"/>
      <c r="X4987"/>
      <c r="Y4987"/>
      <c r="Z4987"/>
      <c r="AA4987"/>
      <c r="AB4987"/>
      <c r="AC4987"/>
    </row>
    <row r="4988" spans="2:29" s="14" customFormat="1" x14ac:dyDescent="0.25">
      <c r="B4988"/>
      <c r="C4988"/>
      <c r="D4988"/>
      <c r="E4988"/>
      <c r="F4988"/>
      <c r="G4988"/>
      <c r="H4988"/>
      <c r="I4988"/>
      <c r="J4988"/>
      <c r="K4988" s="91"/>
      <c r="L4988" s="91"/>
      <c r="M4988" s="91"/>
      <c r="R4988"/>
      <c r="S4988"/>
      <c r="T4988"/>
      <c r="U4988"/>
      <c r="V4988"/>
      <c r="W4988"/>
      <c r="X4988"/>
      <c r="Y4988"/>
      <c r="Z4988"/>
      <c r="AA4988"/>
      <c r="AB4988"/>
      <c r="AC4988"/>
    </row>
    <row r="4989" spans="2:29" s="14" customFormat="1" x14ac:dyDescent="0.25">
      <c r="B4989"/>
      <c r="C4989"/>
      <c r="D4989"/>
      <c r="E4989"/>
      <c r="F4989"/>
      <c r="G4989"/>
      <c r="H4989"/>
      <c r="I4989"/>
      <c r="J4989"/>
      <c r="K4989" s="91"/>
      <c r="L4989" s="91"/>
      <c r="M4989" s="91"/>
      <c r="R4989"/>
      <c r="S4989"/>
      <c r="T4989"/>
      <c r="U4989"/>
      <c r="V4989"/>
      <c r="W4989"/>
      <c r="X4989"/>
      <c r="Y4989"/>
      <c r="Z4989"/>
      <c r="AA4989"/>
      <c r="AB4989"/>
      <c r="AC4989"/>
    </row>
    <row r="4990" spans="2:29" s="14" customFormat="1" x14ac:dyDescent="0.25">
      <c r="B4990"/>
      <c r="C4990"/>
      <c r="D4990"/>
      <c r="E4990"/>
      <c r="F4990"/>
      <c r="G4990"/>
      <c r="H4990"/>
      <c r="I4990"/>
      <c r="J4990"/>
      <c r="K4990" s="91"/>
      <c r="L4990" s="91"/>
      <c r="M4990" s="91"/>
      <c r="R4990"/>
      <c r="S4990"/>
      <c r="T4990"/>
      <c r="U4990"/>
      <c r="V4990"/>
      <c r="W4990"/>
      <c r="X4990"/>
      <c r="Y4990"/>
      <c r="Z4990"/>
      <c r="AA4990"/>
      <c r="AB4990"/>
      <c r="AC4990"/>
    </row>
    <row r="4991" spans="2:29" s="14" customFormat="1" x14ac:dyDescent="0.25">
      <c r="B4991"/>
      <c r="C4991"/>
      <c r="D4991"/>
      <c r="E4991"/>
      <c r="F4991"/>
      <c r="G4991"/>
      <c r="H4991"/>
      <c r="I4991"/>
      <c r="J4991"/>
      <c r="K4991" s="91"/>
      <c r="L4991" s="91"/>
      <c r="M4991" s="91"/>
      <c r="R4991"/>
      <c r="S4991"/>
      <c r="T4991"/>
      <c r="U4991"/>
      <c r="V4991"/>
      <c r="W4991"/>
      <c r="X4991"/>
      <c r="Y4991"/>
      <c r="Z4991"/>
      <c r="AA4991"/>
      <c r="AB4991"/>
      <c r="AC4991"/>
    </row>
    <row r="4992" spans="2:29" s="14" customFormat="1" x14ac:dyDescent="0.25">
      <c r="B4992"/>
      <c r="C4992"/>
      <c r="D4992"/>
      <c r="E4992"/>
      <c r="F4992"/>
      <c r="G4992"/>
      <c r="H4992"/>
      <c r="I4992"/>
      <c r="J4992"/>
      <c r="K4992" s="91"/>
      <c r="L4992" s="91"/>
      <c r="M4992" s="91"/>
      <c r="R4992"/>
      <c r="S4992"/>
      <c r="T4992"/>
      <c r="U4992"/>
      <c r="V4992"/>
      <c r="W4992"/>
      <c r="X4992"/>
      <c r="Y4992"/>
      <c r="Z4992"/>
      <c r="AA4992"/>
      <c r="AB4992"/>
      <c r="AC4992"/>
    </row>
    <row r="4993" spans="2:29" s="14" customFormat="1" x14ac:dyDescent="0.25">
      <c r="B4993"/>
      <c r="C4993"/>
      <c r="D4993"/>
      <c r="E4993"/>
      <c r="F4993"/>
      <c r="G4993"/>
      <c r="H4993"/>
      <c r="I4993"/>
      <c r="J4993"/>
      <c r="K4993" s="91"/>
      <c r="L4993" s="91"/>
      <c r="M4993" s="91"/>
      <c r="R4993"/>
      <c r="S4993"/>
      <c r="T4993"/>
      <c r="U4993"/>
      <c r="V4993"/>
      <c r="W4993"/>
      <c r="X4993"/>
      <c r="Y4993"/>
      <c r="Z4993"/>
      <c r="AA4993"/>
      <c r="AB4993"/>
      <c r="AC4993"/>
    </row>
    <row r="4994" spans="2:29" s="14" customFormat="1" x14ac:dyDescent="0.25">
      <c r="B4994"/>
      <c r="C4994"/>
      <c r="D4994"/>
      <c r="E4994"/>
      <c r="F4994"/>
      <c r="G4994"/>
      <c r="H4994"/>
      <c r="I4994"/>
      <c r="J4994"/>
      <c r="K4994" s="91"/>
      <c r="L4994" s="91"/>
      <c r="M4994" s="91"/>
      <c r="R4994"/>
      <c r="S4994"/>
      <c r="T4994"/>
      <c r="U4994"/>
      <c r="V4994"/>
      <c r="W4994"/>
      <c r="X4994"/>
      <c r="Y4994"/>
      <c r="Z4994"/>
      <c r="AA4994"/>
      <c r="AB4994"/>
      <c r="AC4994"/>
    </row>
    <row r="4995" spans="2:29" s="14" customFormat="1" x14ac:dyDescent="0.25">
      <c r="B4995"/>
      <c r="C4995"/>
      <c r="D4995"/>
      <c r="E4995"/>
      <c r="F4995"/>
      <c r="G4995"/>
      <c r="H4995"/>
      <c r="I4995"/>
      <c r="J4995"/>
      <c r="K4995" s="91"/>
      <c r="L4995" s="91"/>
      <c r="M4995" s="91"/>
      <c r="R4995"/>
      <c r="S4995"/>
      <c r="T4995"/>
      <c r="U4995"/>
      <c r="V4995"/>
      <c r="W4995"/>
      <c r="X4995"/>
      <c r="Y4995"/>
      <c r="Z4995"/>
      <c r="AA4995"/>
      <c r="AB4995"/>
      <c r="AC4995"/>
    </row>
    <row r="4996" spans="2:29" s="14" customFormat="1" x14ac:dyDescent="0.25">
      <c r="B4996"/>
      <c r="C4996"/>
      <c r="D4996"/>
      <c r="E4996"/>
      <c r="F4996"/>
      <c r="G4996"/>
      <c r="H4996"/>
      <c r="I4996"/>
      <c r="J4996"/>
      <c r="K4996" s="91"/>
      <c r="L4996" s="91"/>
      <c r="M4996" s="91"/>
      <c r="R4996"/>
      <c r="S4996"/>
      <c r="T4996"/>
      <c r="U4996"/>
      <c r="V4996"/>
      <c r="W4996"/>
      <c r="X4996"/>
      <c r="Y4996"/>
      <c r="Z4996"/>
      <c r="AA4996"/>
      <c r="AB4996"/>
      <c r="AC4996"/>
    </row>
    <row r="4997" spans="2:29" s="14" customFormat="1" x14ac:dyDescent="0.25">
      <c r="B4997"/>
      <c r="C4997"/>
      <c r="D4997"/>
      <c r="E4997"/>
      <c r="F4997"/>
      <c r="G4997"/>
      <c r="H4997"/>
      <c r="I4997"/>
      <c r="J4997"/>
      <c r="K4997" s="91"/>
      <c r="L4997" s="91"/>
      <c r="M4997" s="91"/>
      <c r="R4997"/>
      <c r="S4997"/>
      <c r="T4997"/>
      <c r="U4997"/>
      <c r="V4997"/>
      <c r="W4997"/>
      <c r="X4997"/>
      <c r="Y4997"/>
      <c r="Z4997"/>
      <c r="AA4997"/>
      <c r="AB4997"/>
      <c r="AC4997"/>
    </row>
    <row r="4998" spans="2:29" s="14" customFormat="1" x14ac:dyDescent="0.25">
      <c r="B4998"/>
      <c r="C4998"/>
      <c r="D4998"/>
      <c r="E4998"/>
      <c r="F4998"/>
      <c r="G4998"/>
      <c r="H4998"/>
      <c r="I4998"/>
      <c r="J4998"/>
      <c r="K4998" s="91"/>
      <c r="L4998" s="91"/>
      <c r="M4998" s="91"/>
      <c r="R4998"/>
      <c r="S4998"/>
      <c r="T4998"/>
      <c r="U4998"/>
      <c r="V4998"/>
      <c r="W4998"/>
      <c r="X4998"/>
      <c r="Y4998"/>
      <c r="Z4998"/>
      <c r="AA4998"/>
      <c r="AB4998"/>
      <c r="AC4998"/>
    </row>
    <row r="4999" spans="2:29" s="14" customFormat="1" x14ac:dyDescent="0.25">
      <c r="B4999"/>
      <c r="C4999"/>
      <c r="D4999"/>
      <c r="E4999"/>
      <c r="F4999"/>
      <c r="G4999"/>
      <c r="H4999"/>
      <c r="I4999"/>
      <c r="J4999"/>
      <c r="K4999" s="91"/>
      <c r="L4999" s="91"/>
      <c r="M4999" s="91"/>
      <c r="R4999"/>
      <c r="S4999"/>
      <c r="T4999"/>
      <c r="U4999"/>
      <c r="V4999"/>
      <c r="W4999"/>
      <c r="X4999"/>
      <c r="Y4999"/>
      <c r="Z4999"/>
      <c r="AA4999"/>
      <c r="AB4999"/>
      <c r="AC4999"/>
    </row>
    <row r="5000" spans="2:29" s="14" customFormat="1" x14ac:dyDescent="0.25">
      <c r="B5000"/>
      <c r="C5000"/>
      <c r="D5000"/>
      <c r="E5000"/>
      <c r="F5000"/>
      <c r="G5000"/>
      <c r="H5000"/>
      <c r="I5000"/>
      <c r="J5000"/>
      <c r="K5000" s="91"/>
      <c r="L5000" s="91"/>
      <c r="M5000" s="91"/>
      <c r="R5000"/>
      <c r="S5000"/>
      <c r="T5000"/>
      <c r="U5000"/>
      <c r="V5000"/>
      <c r="W5000"/>
      <c r="X5000"/>
      <c r="Y5000"/>
      <c r="Z5000"/>
      <c r="AA5000"/>
      <c r="AB5000"/>
      <c r="AC5000"/>
    </row>
    <row r="5001" spans="2:29" s="14" customFormat="1" x14ac:dyDescent="0.25">
      <c r="B5001"/>
      <c r="C5001"/>
      <c r="D5001"/>
      <c r="E5001"/>
      <c r="F5001"/>
      <c r="G5001"/>
      <c r="H5001"/>
      <c r="I5001"/>
      <c r="J5001"/>
      <c r="K5001" s="91"/>
      <c r="L5001" s="91"/>
      <c r="M5001" s="91"/>
      <c r="R5001"/>
      <c r="S5001"/>
      <c r="T5001"/>
      <c r="U5001"/>
      <c r="V5001"/>
      <c r="W5001"/>
      <c r="X5001"/>
      <c r="Y5001"/>
      <c r="Z5001"/>
      <c r="AA5001"/>
      <c r="AB5001"/>
      <c r="AC5001"/>
    </row>
    <row r="5002" spans="2:29" s="14" customFormat="1" x14ac:dyDescent="0.25">
      <c r="B5002"/>
      <c r="C5002"/>
      <c r="D5002"/>
      <c r="E5002"/>
      <c r="F5002"/>
      <c r="G5002"/>
      <c r="H5002"/>
      <c r="I5002"/>
      <c r="J5002"/>
      <c r="K5002" s="91"/>
      <c r="L5002" s="91"/>
      <c r="M5002" s="91"/>
      <c r="R5002"/>
      <c r="S5002"/>
      <c r="T5002"/>
      <c r="U5002"/>
      <c r="V5002"/>
      <c r="W5002"/>
      <c r="X5002"/>
      <c r="Y5002"/>
      <c r="Z5002"/>
      <c r="AA5002"/>
      <c r="AB5002"/>
      <c r="AC5002"/>
    </row>
    <row r="5003" spans="2:29" s="14" customFormat="1" x14ac:dyDescent="0.25">
      <c r="B5003"/>
      <c r="C5003"/>
      <c r="D5003"/>
      <c r="E5003"/>
      <c r="F5003"/>
      <c r="G5003"/>
      <c r="H5003"/>
      <c r="I5003"/>
      <c r="J5003"/>
      <c r="K5003" s="91"/>
      <c r="L5003" s="91"/>
      <c r="M5003" s="91"/>
      <c r="R5003"/>
      <c r="S5003"/>
      <c r="T5003"/>
      <c r="U5003"/>
      <c r="V5003"/>
      <c r="W5003"/>
      <c r="X5003"/>
      <c r="Y5003"/>
      <c r="Z5003"/>
      <c r="AA5003"/>
      <c r="AB5003"/>
      <c r="AC5003"/>
    </row>
    <row r="5004" spans="2:29" s="14" customFormat="1" x14ac:dyDescent="0.25">
      <c r="B5004"/>
      <c r="C5004"/>
      <c r="D5004"/>
      <c r="E5004"/>
      <c r="F5004"/>
      <c r="G5004"/>
      <c r="H5004"/>
      <c r="I5004"/>
      <c r="J5004"/>
      <c r="K5004" s="91"/>
      <c r="L5004" s="91"/>
      <c r="M5004" s="91"/>
      <c r="R5004"/>
      <c r="S5004"/>
      <c r="T5004"/>
      <c r="U5004"/>
      <c r="V5004"/>
      <c r="W5004"/>
      <c r="X5004"/>
      <c r="Y5004"/>
      <c r="Z5004"/>
      <c r="AA5004"/>
      <c r="AB5004"/>
      <c r="AC5004"/>
    </row>
    <row r="5005" spans="2:29" s="14" customFormat="1" x14ac:dyDescent="0.25">
      <c r="B5005"/>
      <c r="C5005"/>
      <c r="D5005"/>
      <c r="E5005"/>
      <c r="F5005"/>
      <c r="G5005"/>
      <c r="H5005"/>
      <c r="I5005"/>
      <c r="J5005"/>
      <c r="K5005" s="91"/>
      <c r="L5005" s="91"/>
      <c r="M5005" s="91"/>
      <c r="R5005"/>
      <c r="S5005"/>
      <c r="T5005"/>
      <c r="U5005"/>
      <c r="V5005"/>
      <c r="W5005"/>
      <c r="X5005"/>
      <c r="Y5005"/>
      <c r="Z5005"/>
      <c r="AA5005"/>
      <c r="AB5005"/>
      <c r="AC5005"/>
    </row>
    <row r="5006" spans="2:29" s="14" customFormat="1" x14ac:dyDescent="0.25">
      <c r="B5006"/>
      <c r="C5006"/>
      <c r="D5006"/>
      <c r="E5006"/>
      <c r="F5006"/>
      <c r="G5006"/>
      <c r="H5006"/>
      <c r="I5006"/>
      <c r="J5006"/>
      <c r="K5006" s="91"/>
      <c r="L5006" s="91"/>
      <c r="M5006" s="91"/>
      <c r="R5006"/>
      <c r="S5006"/>
      <c r="T5006"/>
      <c r="U5006"/>
      <c r="V5006"/>
      <c r="W5006"/>
      <c r="X5006"/>
      <c r="Y5006"/>
      <c r="Z5006"/>
      <c r="AA5006"/>
      <c r="AB5006"/>
      <c r="AC5006"/>
    </row>
    <row r="5007" spans="2:29" s="14" customFormat="1" x14ac:dyDescent="0.25">
      <c r="B5007"/>
      <c r="C5007"/>
      <c r="D5007"/>
      <c r="E5007"/>
      <c r="F5007"/>
      <c r="G5007"/>
      <c r="H5007"/>
      <c r="I5007"/>
      <c r="J5007"/>
      <c r="K5007" s="91"/>
      <c r="L5007" s="91"/>
      <c r="M5007" s="91"/>
      <c r="R5007"/>
      <c r="S5007"/>
      <c r="T5007"/>
      <c r="U5007"/>
      <c r="V5007"/>
      <c r="W5007"/>
      <c r="X5007"/>
      <c r="Y5007"/>
      <c r="Z5007"/>
      <c r="AA5007"/>
      <c r="AB5007"/>
      <c r="AC5007"/>
    </row>
    <row r="5008" spans="2:29" s="14" customFormat="1" x14ac:dyDescent="0.25">
      <c r="B5008"/>
      <c r="C5008"/>
      <c r="D5008"/>
      <c r="E5008"/>
      <c r="F5008"/>
      <c r="G5008"/>
      <c r="H5008"/>
      <c r="I5008"/>
      <c r="J5008"/>
      <c r="K5008" s="91"/>
      <c r="L5008" s="91"/>
      <c r="M5008" s="91"/>
      <c r="R5008"/>
      <c r="S5008"/>
      <c r="T5008"/>
      <c r="U5008"/>
      <c r="V5008"/>
      <c r="W5008"/>
      <c r="X5008"/>
      <c r="Y5008"/>
      <c r="Z5008"/>
      <c r="AA5008"/>
      <c r="AB5008"/>
      <c r="AC5008"/>
    </row>
    <row r="5009" spans="2:29" s="14" customFormat="1" x14ac:dyDescent="0.25">
      <c r="B5009"/>
      <c r="C5009"/>
      <c r="D5009"/>
      <c r="E5009"/>
      <c r="F5009"/>
      <c r="G5009"/>
      <c r="H5009"/>
      <c r="I5009"/>
      <c r="J5009"/>
      <c r="K5009" s="91"/>
      <c r="L5009" s="91"/>
      <c r="M5009" s="91"/>
      <c r="R5009"/>
      <c r="S5009"/>
      <c r="T5009"/>
      <c r="U5009"/>
      <c r="V5009"/>
      <c r="W5009"/>
      <c r="X5009"/>
      <c r="Y5009"/>
      <c r="Z5009"/>
      <c r="AA5009"/>
      <c r="AB5009"/>
      <c r="AC5009"/>
    </row>
    <row r="5010" spans="2:29" s="14" customFormat="1" x14ac:dyDescent="0.25">
      <c r="B5010"/>
      <c r="C5010"/>
      <c r="D5010"/>
      <c r="E5010"/>
      <c r="F5010"/>
      <c r="G5010"/>
      <c r="H5010"/>
      <c r="I5010"/>
      <c r="J5010"/>
      <c r="K5010" s="91"/>
      <c r="L5010" s="91"/>
      <c r="M5010" s="91"/>
      <c r="R5010"/>
      <c r="S5010"/>
      <c r="T5010"/>
      <c r="U5010"/>
      <c r="V5010"/>
      <c r="W5010"/>
      <c r="X5010"/>
      <c r="Y5010"/>
      <c r="Z5010"/>
      <c r="AA5010"/>
      <c r="AB5010"/>
      <c r="AC5010"/>
    </row>
    <row r="5011" spans="2:29" s="14" customFormat="1" x14ac:dyDescent="0.25">
      <c r="B5011"/>
      <c r="C5011"/>
      <c r="D5011"/>
      <c r="E5011"/>
      <c r="F5011"/>
      <c r="G5011"/>
      <c r="H5011"/>
      <c r="I5011"/>
      <c r="J5011"/>
      <c r="K5011" s="91"/>
      <c r="L5011" s="91"/>
      <c r="M5011" s="91"/>
      <c r="R5011"/>
      <c r="S5011"/>
      <c r="T5011"/>
      <c r="U5011"/>
      <c r="V5011"/>
      <c r="W5011"/>
      <c r="X5011"/>
      <c r="Y5011"/>
      <c r="Z5011"/>
      <c r="AA5011"/>
      <c r="AB5011"/>
      <c r="AC5011"/>
    </row>
    <row r="5012" spans="2:29" s="14" customFormat="1" x14ac:dyDescent="0.25">
      <c r="B5012"/>
      <c r="C5012"/>
      <c r="D5012"/>
      <c r="E5012"/>
      <c r="F5012"/>
      <c r="G5012"/>
      <c r="H5012"/>
      <c r="I5012"/>
      <c r="J5012"/>
      <c r="K5012" s="91"/>
      <c r="L5012" s="91"/>
      <c r="M5012" s="91"/>
      <c r="R5012"/>
      <c r="S5012"/>
      <c r="T5012"/>
      <c r="U5012"/>
      <c r="V5012"/>
      <c r="W5012"/>
      <c r="X5012"/>
      <c r="Y5012"/>
      <c r="Z5012"/>
      <c r="AA5012"/>
      <c r="AB5012"/>
      <c r="AC5012"/>
    </row>
    <row r="5013" spans="2:29" s="14" customFormat="1" x14ac:dyDescent="0.25">
      <c r="B5013"/>
      <c r="C5013"/>
      <c r="D5013"/>
      <c r="E5013"/>
      <c r="F5013"/>
      <c r="G5013"/>
      <c r="H5013"/>
      <c r="I5013"/>
      <c r="J5013"/>
      <c r="K5013" s="91"/>
      <c r="L5013" s="91"/>
      <c r="M5013" s="91"/>
      <c r="R5013"/>
      <c r="S5013"/>
      <c r="T5013"/>
      <c r="U5013"/>
      <c r="V5013"/>
      <c r="W5013"/>
      <c r="X5013"/>
      <c r="Y5013"/>
      <c r="Z5013"/>
      <c r="AA5013"/>
      <c r="AB5013"/>
      <c r="AC5013"/>
    </row>
    <row r="5014" spans="2:29" s="14" customFormat="1" x14ac:dyDescent="0.25">
      <c r="B5014"/>
      <c r="C5014"/>
      <c r="D5014"/>
      <c r="E5014"/>
      <c r="F5014"/>
      <c r="G5014"/>
      <c r="H5014"/>
      <c r="I5014"/>
      <c r="J5014"/>
      <c r="K5014" s="91"/>
      <c r="L5014" s="91"/>
      <c r="M5014" s="91"/>
      <c r="R5014"/>
      <c r="S5014"/>
      <c r="T5014"/>
      <c r="U5014"/>
      <c r="V5014"/>
      <c r="W5014"/>
      <c r="X5014"/>
      <c r="Y5014"/>
      <c r="Z5014"/>
      <c r="AA5014"/>
      <c r="AB5014"/>
      <c r="AC5014"/>
    </row>
    <row r="5015" spans="2:29" s="14" customFormat="1" x14ac:dyDescent="0.25">
      <c r="B5015"/>
      <c r="C5015"/>
      <c r="D5015"/>
      <c r="E5015"/>
      <c r="F5015"/>
      <c r="G5015"/>
      <c r="H5015"/>
      <c r="I5015"/>
      <c r="J5015"/>
      <c r="K5015" s="91"/>
      <c r="L5015" s="91"/>
      <c r="M5015" s="91"/>
      <c r="R5015"/>
      <c r="S5015"/>
      <c r="T5015"/>
      <c r="U5015"/>
      <c r="V5015"/>
      <c r="W5015"/>
      <c r="X5015"/>
      <c r="Y5015"/>
      <c r="Z5015"/>
      <c r="AA5015"/>
      <c r="AB5015"/>
      <c r="AC5015"/>
    </row>
    <row r="5016" spans="2:29" s="14" customFormat="1" x14ac:dyDescent="0.25">
      <c r="B5016"/>
      <c r="C5016"/>
      <c r="D5016"/>
      <c r="E5016"/>
      <c r="F5016"/>
      <c r="G5016"/>
      <c r="H5016"/>
      <c r="I5016"/>
      <c r="J5016"/>
      <c r="K5016" s="91"/>
      <c r="L5016" s="91"/>
      <c r="M5016" s="91"/>
      <c r="R5016"/>
      <c r="S5016"/>
      <c r="T5016"/>
      <c r="U5016"/>
      <c r="V5016"/>
      <c r="W5016"/>
      <c r="X5016"/>
      <c r="Y5016"/>
      <c r="Z5016"/>
      <c r="AA5016"/>
      <c r="AB5016"/>
      <c r="AC5016"/>
    </row>
    <row r="5017" spans="2:29" s="14" customFormat="1" x14ac:dyDescent="0.25">
      <c r="B5017"/>
      <c r="C5017"/>
      <c r="D5017"/>
      <c r="E5017"/>
      <c r="F5017"/>
      <c r="G5017"/>
      <c r="H5017"/>
      <c r="I5017"/>
      <c r="J5017"/>
      <c r="K5017" s="91"/>
      <c r="L5017" s="91"/>
      <c r="M5017" s="91"/>
      <c r="R5017"/>
      <c r="S5017"/>
      <c r="T5017"/>
      <c r="U5017"/>
      <c r="V5017"/>
      <c r="W5017"/>
      <c r="X5017"/>
      <c r="Y5017"/>
      <c r="Z5017"/>
      <c r="AA5017"/>
      <c r="AB5017"/>
      <c r="AC5017"/>
    </row>
    <row r="5018" spans="2:29" s="14" customFormat="1" x14ac:dyDescent="0.25">
      <c r="B5018"/>
      <c r="C5018"/>
      <c r="D5018"/>
      <c r="E5018"/>
      <c r="F5018"/>
      <c r="G5018"/>
      <c r="H5018"/>
      <c r="I5018"/>
      <c r="J5018"/>
      <c r="K5018" s="91"/>
      <c r="L5018" s="91"/>
      <c r="M5018" s="91"/>
      <c r="R5018"/>
      <c r="S5018"/>
      <c r="T5018"/>
      <c r="U5018"/>
      <c r="V5018"/>
      <c r="W5018"/>
      <c r="X5018"/>
      <c r="Y5018"/>
      <c r="Z5018"/>
      <c r="AA5018"/>
      <c r="AB5018"/>
      <c r="AC5018"/>
    </row>
    <row r="5019" spans="2:29" s="14" customFormat="1" x14ac:dyDescent="0.25">
      <c r="B5019"/>
      <c r="C5019"/>
      <c r="D5019"/>
      <c r="E5019"/>
      <c r="F5019"/>
      <c r="G5019"/>
      <c r="H5019"/>
      <c r="I5019"/>
      <c r="J5019"/>
      <c r="K5019" s="91"/>
      <c r="L5019" s="91"/>
      <c r="M5019" s="91"/>
      <c r="R5019"/>
      <c r="S5019"/>
      <c r="T5019"/>
      <c r="U5019"/>
      <c r="V5019"/>
      <c r="W5019"/>
      <c r="X5019"/>
      <c r="Y5019"/>
      <c r="Z5019"/>
      <c r="AA5019"/>
      <c r="AB5019"/>
      <c r="AC5019"/>
    </row>
    <row r="5020" spans="2:29" s="14" customFormat="1" x14ac:dyDescent="0.25">
      <c r="B5020"/>
      <c r="C5020"/>
      <c r="D5020"/>
      <c r="E5020"/>
      <c r="F5020"/>
      <c r="G5020"/>
      <c r="H5020"/>
      <c r="I5020"/>
      <c r="J5020"/>
      <c r="K5020" s="91"/>
      <c r="L5020" s="91"/>
      <c r="M5020" s="91"/>
      <c r="R5020"/>
      <c r="S5020"/>
      <c r="T5020"/>
      <c r="U5020"/>
      <c r="V5020"/>
      <c r="W5020"/>
      <c r="X5020"/>
      <c r="Y5020"/>
      <c r="Z5020"/>
      <c r="AA5020"/>
      <c r="AB5020"/>
      <c r="AC5020"/>
    </row>
    <row r="5021" spans="2:29" s="14" customFormat="1" x14ac:dyDescent="0.25">
      <c r="B5021"/>
      <c r="C5021"/>
      <c r="D5021"/>
      <c r="E5021"/>
      <c r="F5021"/>
      <c r="G5021"/>
      <c r="H5021"/>
      <c r="I5021"/>
      <c r="J5021"/>
      <c r="K5021" s="91"/>
      <c r="L5021" s="91"/>
      <c r="M5021" s="91"/>
      <c r="R5021"/>
      <c r="S5021"/>
      <c r="T5021"/>
      <c r="U5021"/>
      <c r="V5021"/>
      <c r="W5021"/>
      <c r="X5021"/>
      <c r="Y5021"/>
      <c r="Z5021"/>
      <c r="AA5021"/>
      <c r="AB5021"/>
      <c r="AC5021"/>
    </row>
    <row r="5022" spans="2:29" s="14" customFormat="1" x14ac:dyDescent="0.25">
      <c r="B5022"/>
      <c r="C5022"/>
      <c r="D5022"/>
      <c r="E5022"/>
      <c r="F5022"/>
      <c r="G5022"/>
      <c r="H5022"/>
      <c r="I5022"/>
      <c r="J5022"/>
      <c r="K5022" s="91"/>
      <c r="L5022" s="91"/>
      <c r="M5022" s="91"/>
      <c r="R5022"/>
      <c r="S5022"/>
      <c r="T5022"/>
      <c r="U5022"/>
      <c r="V5022"/>
      <c r="W5022"/>
      <c r="X5022"/>
      <c r="Y5022"/>
      <c r="Z5022"/>
      <c r="AA5022"/>
      <c r="AB5022"/>
      <c r="AC5022"/>
    </row>
    <row r="5023" spans="2:29" s="14" customFormat="1" x14ac:dyDescent="0.25">
      <c r="B5023"/>
      <c r="C5023"/>
      <c r="D5023"/>
      <c r="E5023"/>
      <c r="F5023"/>
      <c r="G5023"/>
      <c r="H5023"/>
      <c r="I5023"/>
      <c r="J5023"/>
      <c r="K5023" s="91"/>
      <c r="L5023" s="91"/>
      <c r="M5023" s="91"/>
      <c r="R5023"/>
      <c r="S5023"/>
      <c r="T5023"/>
      <c r="U5023"/>
      <c r="V5023"/>
      <c r="W5023"/>
      <c r="X5023"/>
      <c r="Y5023"/>
      <c r="Z5023"/>
      <c r="AA5023"/>
      <c r="AB5023"/>
      <c r="AC5023"/>
    </row>
    <row r="5024" spans="2:29" s="14" customFormat="1" x14ac:dyDescent="0.25">
      <c r="B5024"/>
      <c r="C5024"/>
      <c r="D5024"/>
      <c r="E5024"/>
      <c r="F5024"/>
      <c r="G5024"/>
      <c r="H5024"/>
      <c r="I5024"/>
      <c r="J5024"/>
      <c r="K5024" s="91"/>
      <c r="L5024" s="91"/>
      <c r="M5024" s="91"/>
      <c r="R5024"/>
      <c r="S5024"/>
      <c r="T5024"/>
      <c r="U5024"/>
      <c r="V5024"/>
      <c r="W5024"/>
      <c r="X5024"/>
      <c r="Y5024"/>
      <c r="Z5024"/>
      <c r="AA5024"/>
      <c r="AB5024"/>
      <c r="AC5024"/>
    </row>
    <row r="5025" spans="2:29" s="14" customFormat="1" x14ac:dyDescent="0.25">
      <c r="B5025"/>
      <c r="C5025"/>
      <c r="D5025"/>
      <c r="E5025"/>
      <c r="F5025"/>
      <c r="G5025"/>
      <c r="H5025"/>
      <c r="I5025"/>
      <c r="J5025"/>
      <c r="K5025" s="91"/>
      <c r="L5025" s="91"/>
      <c r="M5025" s="91"/>
      <c r="R5025"/>
      <c r="S5025"/>
      <c r="T5025"/>
      <c r="U5025"/>
      <c r="V5025"/>
      <c r="W5025"/>
      <c r="X5025"/>
      <c r="Y5025"/>
      <c r="Z5025"/>
      <c r="AA5025"/>
      <c r="AB5025"/>
      <c r="AC5025"/>
    </row>
    <row r="5026" spans="2:29" s="14" customFormat="1" x14ac:dyDescent="0.25">
      <c r="B5026"/>
      <c r="C5026"/>
      <c r="D5026"/>
      <c r="E5026"/>
      <c r="F5026"/>
      <c r="G5026"/>
      <c r="H5026"/>
      <c r="I5026"/>
      <c r="J5026"/>
      <c r="K5026" s="91"/>
      <c r="L5026" s="91"/>
      <c r="M5026" s="91"/>
      <c r="R5026"/>
      <c r="S5026"/>
      <c r="T5026"/>
      <c r="U5026"/>
      <c r="V5026"/>
      <c r="W5026"/>
      <c r="X5026"/>
      <c r="Y5026"/>
      <c r="Z5026"/>
      <c r="AA5026"/>
      <c r="AB5026"/>
      <c r="AC5026"/>
    </row>
    <row r="5027" spans="2:29" s="14" customFormat="1" x14ac:dyDescent="0.25">
      <c r="B5027"/>
      <c r="C5027"/>
      <c r="D5027"/>
      <c r="E5027"/>
      <c r="F5027"/>
      <c r="G5027"/>
      <c r="H5027"/>
      <c r="I5027"/>
      <c r="J5027"/>
      <c r="K5027" s="91"/>
      <c r="L5027" s="91"/>
      <c r="M5027" s="91"/>
      <c r="R5027"/>
      <c r="S5027"/>
      <c r="T5027"/>
      <c r="U5027"/>
      <c r="V5027"/>
      <c r="W5027"/>
      <c r="X5027"/>
      <c r="Y5027"/>
      <c r="Z5027"/>
      <c r="AA5027"/>
      <c r="AB5027"/>
      <c r="AC5027"/>
    </row>
    <row r="5028" spans="2:29" s="14" customFormat="1" x14ac:dyDescent="0.25">
      <c r="B5028"/>
      <c r="C5028"/>
      <c r="D5028"/>
      <c r="E5028"/>
      <c r="F5028"/>
      <c r="G5028"/>
      <c r="H5028"/>
      <c r="I5028"/>
      <c r="J5028"/>
      <c r="K5028" s="91"/>
      <c r="L5028" s="91"/>
      <c r="M5028" s="91"/>
      <c r="R5028"/>
      <c r="S5028"/>
      <c r="T5028"/>
      <c r="U5028"/>
      <c r="V5028"/>
      <c r="W5028"/>
      <c r="X5028"/>
      <c r="Y5028"/>
      <c r="Z5028"/>
      <c r="AA5028"/>
      <c r="AB5028"/>
      <c r="AC5028"/>
    </row>
    <row r="5029" spans="2:29" s="14" customFormat="1" x14ac:dyDescent="0.25">
      <c r="B5029"/>
      <c r="C5029"/>
      <c r="D5029"/>
      <c r="E5029"/>
      <c r="F5029"/>
      <c r="G5029"/>
      <c r="H5029"/>
      <c r="I5029"/>
      <c r="J5029"/>
      <c r="K5029" s="91"/>
      <c r="L5029" s="91"/>
      <c r="M5029" s="91"/>
      <c r="R5029"/>
      <c r="S5029"/>
      <c r="T5029"/>
      <c r="U5029"/>
      <c r="V5029"/>
      <c r="W5029"/>
      <c r="X5029"/>
      <c r="Y5029"/>
      <c r="Z5029"/>
      <c r="AA5029"/>
      <c r="AB5029"/>
      <c r="AC5029"/>
    </row>
    <row r="5030" spans="2:29" s="14" customFormat="1" x14ac:dyDescent="0.25">
      <c r="B5030"/>
      <c r="C5030"/>
      <c r="D5030"/>
      <c r="E5030"/>
      <c r="F5030"/>
      <c r="G5030"/>
      <c r="H5030"/>
      <c r="I5030"/>
      <c r="J5030"/>
      <c r="K5030" s="91"/>
      <c r="L5030" s="91"/>
      <c r="M5030" s="91"/>
      <c r="R5030"/>
      <c r="S5030"/>
      <c r="T5030"/>
      <c r="U5030"/>
      <c r="V5030"/>
      <c r="W5030"/>
      <c r="X5030"/>
      <c r="Y5030"/>
      <c r="Z5030"/>
      <c r="AA5030"/>
      <c r="AB5030"/>
      <c r="AC5030"/>
    </row>
    <row r="5031" spans="2:29" s="14" customFormat="1" x14ac:dyDescent="0.25">
      <c r="B5031"/>
      <c r="C5031"/>
      <c r="D5031"/>
      <c r="E5031"/>
      <c r="F5031"/>
      <c r="G5031"/>
      <c r="H5031"/>
      <c r="I5031"/>
      <c r="J5031"/>
      <c r="K5031" s="91"/>
      <c r="L5031" s="91"/>
      <c r="M5031" s="91"/>
      <c r="R5031"/>
      <c r="S5031"/>
      <c r="T5031"/>
      <c r="U5031"/>
      <c r="V5031"/>
      <c r="W5031"/>
      <c r="X5031"/>
      <c r="Y5031"/>
      <c r="Z5031"/>
      <c r="AA5031"/>
      <c r="AB5031"/>
      <c r="AC5031"/>
    </row>
    <row r="5032" spans="2:29" s="14" customFormat="1" x14ac:dyDescent="0.25">
      <c r="B5032"/>
      <c r="C5032"/>
      <c r="D5032"/>
      <c r="E5032"/>
      <c r="F5032"/>
      <c r="G5032"/>
      <c r="H5032"/>
      <c r="I5032"/>
      <c r="J5032"/>
      <c r="K5032" s="91"/>
      <c r="L5032" s="91"/>
      <c r="M5032" s="91"/>
      <c r="R5032"/>
      <c r="S5032"/>
      <c r="T5032"/>
      <c r="U5032"/>
      <c r="V5032"/>
      <c r="W5032"/>
      <c r="X5032"/>
      <c r="Y5032"/>
      <c r="Z5032"/>
      <c r="AA5032"/>
      <c r="AB5032"/>
      <c r="AC5032"/>
    </row>
    <row r="5033" spans="2:29" s="14" customFormat="1" x14ac:dyDescent="0.25">
      <c r="B5033"/>
      <c r="C5033"/>
      <c r="D5033"/>
      <c r="E5033"/>
      <c r="F5033"/>
      <c r="G5033"/>
      <c r="H5033"/>
      <c r="I5033"/>
      <c r="J5033"/>
      <c r="K5033" s="91"/>
      <c r="L5033" s="91"/>
      <c r="M5033" s="91"/>
      <c r="R5033"/>
      <c r="S5033"/>
      <c r="T5033"/>
      <c r="U5033"/>
      <c r="V5033"/>
      <c r="W5033"/>
      <c r="X5033"/>
      <c r="Y5033"/>
      <c r="Z5033"/>
      <c r="AA5033"/>
      <c r="AB5033"/>
      <c r="AC5033"/>
    </row>
    <row r="5034" spans="2:29" s="14" customFormat="1" x14ac:dyDescent="0.25">
      <c r="B5034"/>
      <c r="C5034"/>
      <c r="D5034"/>
      <c r="E5034"/>
      <c r="F5034"/>
      <c r="G5034"/>
      <c r="H5034"/>
      <c r="I5034"/>
      <c r="J5034"/>
      <c r="K5034" s="91"/>
      <c r="L5034" s="91"/>
      <c r="M5034" s="91"/>
      <c r="R5034"/>
      <c r="S5034"/>
      <c r="T5034"/>
      <c r="U5034"/>
      <c r="V5034"/>
      <c r="W5034"/>
      <c r="X5034"/>
      <c r="Y5034"/>
      <c r="Z5034"/>
      <c r="AA5034"/>
      <c r="AB5034"/>
      <c r="AC5034"/>
    </row>
    <row r="5035" spans="2:29" s="14" customFormat="1" x14ac:dyDescent="0.25">
      <c r="B5035"/>
      <c r="C5035"/>
      <c r="D5035"/>
      <c r="E5035"/>
      <c r="F5035"/>
      <c r="G5035"/>
      <c r="H5035"/>
      <c r="I5035"/>
      <c r="J5035"/>
      <c r="K5035" s="91"/>
      <c r="L5035" s="91"/>
      <c r="M5035" s="91"/>
      <c r="R5035"/>
      <c r="S5035"/>
      <c r="T5035"/>
      <c r="U5035"/>
      <c r="V5035"/>
      <c r="W5035"/>
      <c r="X5035"/>
      <c r="Y5035"/>
      <c r="Z5035"/>
      <c r="AA5035"/>
      <c r="AB5035"/>
      <c r="AC5035"/>
    </row>
    <row r="5036" spans="2:29" s="14" customFormat="1" x14ac:dyDescent="0.25">
      <c r="B5036"/>
      <c r="C5036"/>
      <c r="D5036"/>
      <c r="E5036"/>
      <c r="F5036"/>
      <c r="G5036"/>
      <c r="H5036"/>
      <c r="I5036"/>
      <c r="J5036"/>
      <c r="K5036" s="91"/>
      <c r="L5036" s="91"/>
      <c r="M5036" s="91"/>
      <c r="R5036"/>
      <c r="S5036"/>
      <c r="T5036"/>
      <c r="U5036"/>
      <c r="V5036"/>
      <c r="W5036"/>
      <c r="X5036"/>
      <c r="Y5036"/>
      <c r="Z5036"/>
      <c r="AA5036"/>
      <c r="AB5036"/>
      <c r="AC5036"/>
    </row>
    <row r="5037" spans="2:29" s="14" customFormat="1" x14ac:dyDescent="0.25">
      <c r="B5037"/>
      <c r="C5037"/>
      <c r="D5037"/>
      <c r="E5037"/>
      <c r="F5037"/>
      <c r="G5037"/>
      <c r="H5037"/>
      <c r="I5037"/>
      <c r="J5037"/>
      <c r="K5037" s="91"/>
      <c r="L5037" s="91"/>
      <c r="M5037" s="91"/>
      <c r="R5037"/>
      <c r="S5037"/>
      <c r="T5037"/>
      <c r="U5037"/>
      <c r="V5037"/>
      <c r="W5037"/>
      <c r="X5037"/>
      <c r="Y5037"/>
      <c r="Z5037"/>
      <c r="AA5037"/>
      <c r="AB5037"/>
      <c r="AC5037"/>
    </row>
    <row r="5038" spans="2:29" s="14" customFormat="1" x14ac:dyDescent="0.25">
      <c r="B5038"/>
      <c r="C5038"/>
      <c r="D5038"/>
      <c r="E5038"/>
      <c r="F5038"/>
      <c r="G5038"/>
      <c r="H5038"/>
      <c r="I5038"/>
      <c r="J5038"/>
      <c r="K5038" s="91"/>
      <c r="L5038" s="91"/>
      <c r="M5038" s="91"/>
      <c r="R5038"/>
      <c r="S5038"/>
      <c r="T5038"/>
      <c r="U5038"/>
      <c r="V5038"/>
      <c r="W5038"/>
      <c r="X5038"/>
      <c r="Y5038"/>
      <c r="Z5038"/>
      <c r="AA5038"/>
      <c r="AB5038"/>
      <c r="AC5038"/>
    </row>
    <row r="5039" spans="2:29" s="14" customFormat="1" x14ac:dyDescent="0.25">
      <c r="B5039"/>
      <c r="C5039"/>
      <c r="D5039"/>
      <c r="E5039"/>
      <c r="F5039"/>
      <c r="G5039"/>
      <c r="H5039"/>
      <c r="I5039"/>
      <c r="J5039"/>
      <c r="K5039" s="91"/>
      <c r="L5039" s="91"/>
      <c r="M5039" s="91"/>
      <c r="R5039"/>
      <c r="S5039"/>
      <c r="T5039"/>
      <c r="U5039"/>
      <c r="V5039"/>
      <c r="W5039"/>
      <c r="X5039"/>
      <c r="Y5039"/>
      <c r="Z5039"/>
      <c r="AA5039"/>
      <c r="AB5039"/>
      <c r="AC5039"/>
    </row>
    <row r="5040" spans="2:29" s="14" customFormat="1" x14ac:dyDescent="0.25">
      <c r="B5040"/>
      <c r="C5040"/>
      <c r="D5040"/>
      <c r="E5040"/>
      <c r="F5040"/>
      <c r="G5040"/>
      <c r="H5040"/>
      <c r="I5040"/>
      <c r="J5040"/>
      <c r="K5040" s="91"/>
      <c r="L5040" s="91"/>
      <c r="M5040" s="91"/>
      <c r="R5040"/>
      <c r="S5040"/>
      <c r="T5040"/>
      <c r="U5040"/>
      <c r="V5040"/>
      <c r="W5040"/>
      <c r="X5040"/>
      <c r="Y5040"/>
      <c r="Z5040"/>
      <c r="AA5040"/>
      <c r="AB5040"/>
      <c r="AC5040"/>
    </row>
    <row r="5041" spans="2:29" s="14" customFormat="1" x14ac:dyDescent="0.25">
      <c r="B5041"/>
      <c r="C5041"/>
      <c r="D5041"/>
      <c r="E5041"/>
      <c r="F5041"/>
      <c r="G5041"/>
      <c r="H5041"/>
      <c r="I5041"/>
      <c r="J5041"/>
      <c r="K5041" s="91"/>
      <c r="L5041" s="91"/>
      <c r="M5041" s="91"/>
      <c r="R5041"/>
      <c r="S5041"/>
      <c r="T5041"/>
      <c r="U5041"/>
      <c r="V5041"/>
      <c r="W5041"/>
      <c r="X5041"/>
      <c r="Y5041"/>
      <c r="Z5041"/>
      <c r="AA5041"/>
      <c r="AB5041"/>
      <c r="AC5041"/>
    </row>
    <row r="5042" spans="2:29" s="14" customFormat="1" x14ac:dyDescent="0.25">
      <c r="B5042"/>
      <c r="C5042"/>
      <c r="D5042"/>
      <c r="E5042"/>
      <c r="F5042"/>
      <c r="G5042"/>
      <c r="H5042"/>
      <c r="I5042"/>
      <c r="J5042"/>
      <c r="K5042" s="91"/>
      <c r="L5042" s="91"/>
      <c r="M5042" s="91"/>
      <c r="R5042"/>
      <c r="S5042"/>
      <c r="T5042"/>
      <c r="U5042"/>
      <c r="V5042"/>
      <c r="W5042"/>
      <c r="X5042"/>
      <c r="Y5042"/>
      <c r="Z5042"/>
      <c r="AA5042"/>
      <c r="AB5042"/>
      <c r="AC5042"/>
    </row>
    <row r="5043" spans="2:29" s="14" customFormat="1" x14ac:dyDescent="0.25">
      <c r="B5043"/>
      <c r="C5043"/>
      <c r="D5043"/>
      <c r="E5043"/>
      <c r="F5043"/>
      <c r="G5043"/>
      <c r="H5043"/>
      <c r="I5043"/>
      <c r="J5043"/>
      <c r="K5043" s="91"/>
      <c r="L5043" s="91"/>
      <c r="M5043" s="91"/>
      <c r="R5043"/>
      <c r="S5043"/>
      <c r="T5043"/>
      <c r="U5043"/>
      <c r="V5043"/>
      <c r="W5043"/>
      <c r="X5043"/>
      <c r="Y5043"/>
      <c r="Z5043"/>
      <c r="AA5043"/>
      <c r="AB5043"/>
      <c r="AC5043"/>
    </row>
    <row r="5044" spans="2:29" s="14" customFormat="1" x14ac:dyDescent="0.25">
      <c r="B5044"/>
      <c r="C5044"/>
      <c r="D5044"/>
      <c r="E5044"/>
      <c r="F5044"/>
      <c r="G5044"/>
      <c r="H5044"/>
      <c r="I5044"/>
      <c r="J5044"/>
      <c r="K5044" s="91"/>
      <c r="L5044" s="91"/>
      <c r="M5044" s="91"/>
      <c r="R5044"/>
      <c r="S5044"/>
      <c r="T5044"/>
      <c r="U5044"/>
      <c r="V5044"/>
      <c r="W5044"/>
      <c r="X5044"/>
      <c r="Y5044"/>
      <c r="Z5044"/>
      <c r="AA5044"/>
      <c r="AB5044"/>
      <c r="AC5044"/>
    </row>
    <row r="5045" spans="2:29" s="14" customFormat="1" x14ac:dyDescent="0.25">
      <c r="B5045"/>
      <c r="C5045"/>
      <c r="D5045"/>
      <c r="E5045"/>
      <c r="F5045"/>
      <c r="G5045"/>
      <c r="H5045"/>
      <c r="I5045"/>
      <c r="J5045"/>
      <c r="K5045" s="91"/>
      <c r="L5045" s="91"/>
      <c r="M5045" s="91"/>
      <c r="R5045"/>
      <c r="S5045"/>
      <c r="T5045"/>
      <c r="U5045"/>
      <c r="V5045"/>
      <c r="W5045"/>
      <c r="X5045"/>
      <c r="Y5045"/>
      <c r="Z5045"/>
      <c r="AA5045"/>
      <c r="AB5045"/>
      <c r="AC5045"/>
    </row>
    <row r="5046" spans="2:29" s="14" customFormat="1" x14ac:dyDescent="0.25">
      <c r="B5046"/>
      <c r="C5046"/>
      <c r="D5046"/>
      <c r="E5046"/>
      <c r="F5046"/>
      <c r="G5046"/>
      <c r="H5046"/>
      <c r="I5046"/>
      <c r="J5046"/>
      <c r="K5046" s="91"/>
      <c r="L5046" s="91"/>
      <c r="M5046" s="91"/>
      <c r="R5046"/>
      <c r="S5046"/>
      <c r="T5046"/>
      <c r="U5046"/>
      <c r="V5046"/>
      <c r="W5046"/>
      <c r="X5046"/>
      <c r="Y5046"/>
      <c r="Z5046"/>
      <c r="AA5046"/>
      <c r="AB5046"/>
      <c r="AC5046"/>
    </row>
    <row r="5047" spans="2:29" s="14" customFormat="1" x14ac:dyDescent="0.25">
      <c r="B5047"/>
      <c r="C5047"/>
      <c r="D5047"/>
      <c r="E5047"/>
      <c r="F5047"/>
      <c r="G5047"/>
      <c r="H5047"/>
      <c r="I5047"/>
      <c r="J5047"/>
      <c r="K5047" s="91"/>
      <c r="L5047" s="91"/>
      <c r="M5047" s="91"/>
      <c r="R5047"/>
      <c r="S5047"/>
      <c r="T5047"/>
      <c r="U5047"/>
      <c r="V5047"/>
      <c r="W5047"/>
      <c r="X5047"/>
      <c r="Y5047"/>
      <c r="Z5047"/>
      <c r="AA5047"/>
      <c r="AB5047"/>
      <c r="AC5047"/>
    </row>
    <row r="5048" spans="2:29" s="14" customFormat="1" x14ac:dyDescent="0.25">
      <c r="B5048"/>
      <c r="C5048"/>
      <c r="D5048"/>
      <c r="E5048"/>
      <c r="F5048"/>
      <c r="G5048"/>
      <c r="H5048"/>
      <c r="I5048"/>
      <c r="J5048"/>
      <c r="K5048" s="91"/>
      <c r="L5048" s="91"/>
      <c r="M5048" s="91"/>
      <c r="R5048"/>
      <c r="S5048"/>
      <c r="T5048"/>
      <c r="U5048"/>
      <c r="V5048"/>
      <c r="W5048"/>
      <c r="X5048"/>
      <c r="Y5048"/>
      <c r="Z5048"/>
      <c r="AA5048"/>
      <c r="AB5048"/>
      <c r="AC5048"/>
    </row>
    <row r="5049" spans="2:29" s="14" customFormat="1" x14ac:dyDescent="0.25">
      <c r="B5049"/>
      <c r="C5049"/>
      <c r="D5049"/>
      <c r="E5049"/>
      <c r="F5049"/>
      <c r="G5049"/>
      <c r="H5049"/>
      <c r="I5049"/>
      <c r="J5049"/>
      <c r="K5049" s="91"/>
      <c r="L5049" s="91"/>
      <c r="M5049" s="91"/>
      <c r="R5049"/>
      <c r="S5049"/>
      <c r="T5049"/>
      <c r="U5049"/>
      <c r="V5049"/>
      <c r="W5049"/>
      <c r="X5049"/>
      <c r="Y5049"/>
      <c r="Z5049"/>
      <c r="AA5049"/>
      <c r="AB5049"/>
      <c r="AC5049"/>
    </row>
    <row r="5050" spans="2:29" s="14" customFormat="1" x14ac:dyDescent="0.25">
      <c r="B5050"/>
      <c r="C5050"/>
      <c r="D5050"/>
      <c r="E5050"/>
      <c r="F5050"/>
      <c r="G5050"/>
      <c r="H5050"/>
      <c r="I5050"/>
      <c r="J5050"/>
      <c r="K5050" s="91"/>
      <c r="L5050" s="91"/>
      <c r="M5050" s="91"/>
      <c r="R5050"/>
      <c r="S5050"/>
      <c r="T5050"/>
      <c r="U5050"/>
      <c r="V5050"/>
      <c r="W5050"/>
      <c r="X5050"/>
      <c r="Y5050"/>
      <c r="Z5050"/>
      <c r="AA5050"/>
      <c r="AB5050"/>
      <c r="AC5050"/>
    </row>
    <row r="5051" spans="2:29" s="14" customFormat="1" x14ac:dyDescent="0.25">
      <c r="B5051"/>
      <c r="C5051"/>
      <c r="D5051"/>
      <c r="E5051"/>
      <c r="F5051"/>
      <c r="G5051"/>
      <c r="H5051"/>
      <c r="I5051"/>
      <c r="J5051"/>
      <c r="K5051" s="91"/>
      <c r="L5051" s="91"/>
      <c r="M5051" s="91"/>
      <c r="R5051"/>
      <c r="S5051"/>
      <c r="T5051"/>
      <c r="U5051"/>
      <c r="V5051"/>
      <c r="W5051"/>
      <c r="X5051"/>
      <c r="Y5051"/>
      <c r="Z5051"/>
      <c r="AA5051"/>
      <c r="AB5051"/>
      <c r="AC5051"/>
    </row>
    <row r="5052" spans="2:29" s="14" customFormat="1" x14ac:dyDescent="0.25">
      <c r="B5052"/>
      <c r="C5052"/>
      <c r="D5052"/>
      <c r="E5052"/>
      <c r="F5052"/>
      <c r="G5052"/>
      <c r="H5052"/>
      <c r="I5052"/>
      <c r="J5052"/>
      <c r="K5052" s="91"/>
      <c r="L5052" s="91"/>
      <c r="M5052" s="91"/>
      <c r="R5052"/>
      <c r="S5052"/>
      <c r="T5052"/>
      <c r="U5052"/>
      <c r="V5052"/>
      <c r="W5052"/>
      <c r="X5052"/>
      <c r="Y5052"/>
      <c r="Z5052"/>
      <c r="AA5052"/>
      <c r="AB5052"/>
      <c r="AC5052"/>
    </row>
    <row r="5053" spans="2:29" s="14" customFormat="1" x14ac:dyDescent="0.25">
      <c r="B5053"/>
      <c r="C5053"/>
      <c r="D5053"/>
      <c r="E5053"/>
      <c r="F5053"/>
      <c r="G5053"/>
      <c r="H5053"/>
      <c r="I5053"/>
      <c r="J5053"/>
      <c r="K5053" s="91"/>
      <c r="L5053" s="91"/>
      <c r="M5053" s="91"/>
      <c r="R5053"/>
      <c r="S5053"/>
      <c r="T5053"/>
      <c r="U5053"/>
      <c r="V5053"/>
      <c r="W5053"/>
      <c r="X5053"/>
      <c r="Y5053"/>
      <c r="Z5053"/>
      <c r="AA5053"/>
      <c r="AB5053"/>
      <c r="AC5053"/>
    </row>
    <row r="5054" spans="2:29" s="14" customFormat="1" x14ac:dyDescent="0.25">
      <c r="B5054"/>
      <c r="C5054"/>
      <c r="D5054"/>
      <c r="E5054"/>
      <c r="F5054"/>
      <c r="G5054"/>
      <c r="H5054"/>
      <c r="I5054"/>
      <c r="J5054"/>
      <c r="K5054" s="91"/>
      <c r="L5054" s="91"/>
      <c r="M5054" s="91"/>
      <c r="R5054"/>
      <c r="S5054"/>
      <c r="T5054"/>
      <c r="U5054"/>
      <c r="V5054"/>
      <c r="W5054"/>
      <c r="X5054"/>
      <c r="Y5054"/>
      <c r="Z5054"/>
      <c r="AA5054"/>
      <c r="AB5054"/>
      <c r="AC5054"/>
    </row>
    <row r="5055" spans="2:29" s="14" customFormat="1" x14ac:dyDescent="0.25">
      <c r="B5055"/>
      <c r="C5055"/>
      <c r="D5055"/>
      <c r="E5055"/>
      <c r="F5055"/>
      <c r="G5055"/>
      <c r="H5055"/>
      <c r="I5055"/>
      <c r="J5055"/>
      <c r="K5055" s="91"/>
      <c r="L5055" s="91"/>
      <c r="M5055" s="91"/>
      <c r="R5055"/>
      <c r="S5055"/>
      <c r="T5055"/>
      <c r="U5055"/>
      <c r="V5055"/>
      <c r="W5055"/>
      <c r="X5055"/>
      <c r="Y5055"/>
      <c r="Z5055"/>
      <c r="AA5055"/>
      <c r="AB5055"/>
      <c r="AC5055"/>
    </row>
    <row r="5056" spans="2:29" s="14" customFormat="1" x14ac:dyDescent="0.25">
      <c r="B5056"/>
      <c r="C5056"/>
      <c r="D5056"/>
      <c r="E5056"/>
      <c r="F5056"/>
      <c r="G5056"/>
      <c r="H5056"/>
      <c r="I5056"/>
      <c r="J5056"/>
      <c r="K5056" s="91"/>
      <c r="L5056" s="91"/>
      <c r="M5056" s="91"/>
      <c r="R5056"/>
      <c r="S5056"/>
      <c r="T5056"/>
      <c r="U5056"/>
      <c r="V5056"/>
      <c r="W5056"/>
      <c r="X5056"/>
      <c r="Y5056"/>
      <c r="Z5056"/>
      <c r="AA5056"/>
      <c r="AB5056"/>
      <c r="AC5056"/>
    </row>
    <row r="5057" spans="2:29" s="14" customFormat="1" x14ac:dyDescent="0.25">
      <c r="B5057"/>
      <c r="C5057"/>
      <c r="D5057"/>
      <c r="E5057"/>
      <c r="F5057"/>
      <c r="G5057"/>
      <c r="H5057"/>
      <c r="I5057"/>
      <c r="J5057"/>
      <c r="K5057" s="91"/>
      <c r="L5057" s="91"/>
      <c r="M5057" s="91"/>
      <c r="R5057"/>
      <c r="S5057"/>
      <c r="T5057"/>
      <c r="U5057"/>
      <c r="V5057"/>
      <c r="W5057"/>
      <c r="X5057"/>
      <c r="Y5057"/>
      <c r="Z5057"/>
      <c r="AA5057"/>
      <c r="AB5057"/>
      <c r="AC5057"/>
    </row>
    <row r="5058" spans="2:29" s="14" customFormat="1" x14ac:dyDescent="0.25">
      <c r="B5058"/>
      <c r="C5058"/>
      <c r="D5058"/>
      <c r="E5058"/>
      <c r="F5058"/>
      <c r="G5058"/>
      <c r="H5058"/>
      <c r="I5058"/>
      <c r="J5058"/>
      <c r="K5058" s="91"/>
      <c r="L5058" s="91"/>
      <c r="M5058" s="91"/>
      <c r="R5058"/>
      <c r="S5058"/>
      <c r="T5058"/>
      <c r="U5058"/>
      <c r="V5058"/>
      <c r="W5058"/>
      <c r="X5058"/>
      <c r="Y5058"/>
      <c r="Z5058"/>
      <c r="AA5058"/>
      <c r="AB5058"/>
      <c r="AC5058"/>
    </row>
    <row r="5059" spans="2:29" s="14" customFormat="1" x14ac:dyDescent="0.25">
      <c r="B5059"/>
      <c r="C5059"/>
      <c r="D5059"/>
      <c r="E5059"/>
      <c r="F5059"/>
      <c r="G5059"/>
      <c r="H5059"/>
      <c r="I5059"/>
      <c r="J5059"/>
      <c r="K5059" s="91"/>
      <c r="L5059" s="91"/>
      <c r="M5059" s="91"/>
      <c r="R5059"/>
      <c r="S5059"/>
      <c r="T5059"/>
      <c r="U5059"/>
      <c r="V5059"/>
      <c r="W5059"/>
      <c r="X5059"/>
      <c r="Y5059"/>
      <c r="Z5059"/>
      <c r="AA5059"/>
      <c r="AB5059"/>
      <c r="AC5059"/>
    </row>
    <row r="5060" spans="2:29" s="14" customFormat="1" x14ac:dyDescent="0.25">
      <c r="B5060"/>
      <c r="C5060"/>
      <c r="D5060"/>
      <c r="E5060"/>
      <c r="F5060"/>
      <c r="G5060"/>
      <c r="H5060"/>
      <c r="I5060"/>
      <c r="J5060"/>
      <c r="K5060" s="91"/>
      <c r="L5060" s="91"/>
      <c r="M5060" s="91"/>
      <c r="R5060"/>
      <c r="S5060"/>
      <c r="T5060"/>
      <c r="U5060"/>
      <c r="V5060"/>
      <c r="W5060"/>
      <c r="X5060"/>
      <c r="Y5060"/>
      <c r="Z5060"/>
      <c r="AA5060"/>
      <c r="AB5060"/>
      <c r="AC5060"/>
    </row>
    <row r="5061" spans="2:29" s="14" customFormat="1" x14ac:dyDescent="0.25">
      <c r="B5061"/>
      <c r="C5061"/>
      <c r="D5061"/>
      <c r="E5061"/>
      <c r="F5061"/>
      <c r="G5061"/>
      <c r="H5061"/>
      <c r="I5061"/>
      <c r="J5061"/>
      <c r="K5061" s="91"/>
      <c r="L5061" s="91"/>
      <c r="M5061" s="91"/>
      <c r="R5061"/>
      <c r="S5061"/>
      <c r="T5061"/>
      <c r="U5061"/>
      <c r="V5061"/>
      <c r="W5061"/>
      <c r="X5061"/>
      <c r="Y5061"/>
      <c r="Z5061"/>
      <c r="AA5061"/>
      <c r="AB5061"/>
      <c r="AC5061"/>
    </row>
    <row r="5062" spans="2:29" s="14" customFormat="1" x14ac:dyDescent="0.25">
      <c r="B5062"/>
      <c r="C5062"/>
      <c r="D5062"/>
      <c r="E5062"/>
      <c r="F5062"/>
      <c r="G5062"/>
      <c r="H5062"/>
      <c r="I5062"/>
      <c r="J5062"/>
      <c r="K5062" s="91"/>
      <c r="L5062" s="91"/>
      <c r="M5062" s="91"/>
      <c r="R5062"/>
      <c r="S5062"/>
      <c r="T5062"/>
      <c r="U5062"/>
      <c r="V5062"/>
      <c r="W5062"/>
      <c r="X5062"/>
      <c r="Y5062"/>
      <c r="Z5062"/>
      <c r="AA5062"/>
      <c r="AB5062"/>
      <c r="AC5062"/>
    </row>
    <row r="5063" spans="2:29" s="14" customFormat="1" x14ac:dyDescent="0.25">
      <c r="B5063"/>
      <c r="C5063"/>
      <c r="D5063"/>
      <c r="E5063"/>
      <c r="F5063"/>
      <c r="G5063"/>
      <c r="H5063"/>
      <c r="I5063"/>
      <c r="J5063"/>
      <c r="K5063" s="91"/>
      <c r="L5063" s="91"/>
      <c r="M5063" s="91"/>
      <c r="R5063"/>
      <c r="S5063"/>
      <c r="T5063"/>
      <c r="U5063"/>
      <c r="V5063"/>
      <c r="W5063"/>
      <c r="X5063"/>
      <c r="Y5063"/>
      <c r="Z5063"/>
      <c r="AA5063"/>
      <c r="AB5063"/>
      <c r="AC5063"/>
    </row>
    <row r="5064" spans="2:29" s="14" customFormat="1" x14ac:dyDescent="0.25">
      <c r="B5064"/>
      <c r="C5064"/>
      <c r="D5064"/>
      <c r="E5064"/>
      <c r="F5064"/>
      <c r="G5064"/>
      <c r="H5064"/>
      <c r="I5064"/>
      <c r="J5064"/>
      <c r="K5064" s="91"/>
      <c r="L5064" s="91"/>
      <c r="M5064" s="91"/>
      <c r="R5064"/>
      <c r="S5064"/>
      <c r="T5064"/>
      <c r="U5064"/>
      <c r="V5064"/>
      <c r="W5064"/>
      <c r="X5064"/>
      <c r="Y5064"/>
      <c r="Z5064"/>
      <c r="AA5064"/>
      <c r="AB5064"/>
      <c r="AC5064"/>
    </row>
    <row r="5065" spans="2:29" s="14" customFormat="1" x14ac:dyDescent="0.25">
      <c r="B5065"/>
      <c r="C5065"/>
      <c r="D5065"/>
      <c r="E5065"/>
      <c r="F5065"/>
      <c r="G5065"/>
      <c r="H5065"/>
      <c r="I5065"/>
      <c r="J5065"/>
      <c r="K5065" s="91"/>
      <c r="L5065" s="91"/>
      <c r="M5065" s="91"/>
      <c r="R5065"/>
      <c r="S5065"/>
      <c r="T5065"/>
      <c r="U5065"/>
      <c r="V5065"/>
      <c r="W5065"/>
      <c r="X5065"/>
      <c r="Y5065"/>
      <c r="Z5065"/>
      <c r="AA5065"/>
      <c r="AB5065"/>
      <c r="AC5065"/>
    </row>
    <row r="5066" spans="2:29" s="14" customFormat="1" x14ac:dyDescent="0.25">
      <c r="B5066"/>
      <c r="C5066"/>
      <c r="D5066"/>
      <c r="E5066"/>
      <c r="F5066"/>
      <c r="G5066"/>
      <c r="H5066"/>
      <c r="I5066"/>
      <c r="J5066"/>
      <c r="K5066" s="91"/>
      <c r="L5066" s="91"/>
      <c r="M5066" s="91"/>
      <c r="R5066"/>
      <c r="S5066"/>
      <c r="T5066"/>
      <c r="U5066"/>
      <c r="V5066"/>
      <c r="W5066"/>
      <c r="X5066"/>
      <c r="Y5066"/>
      <c r="Z5066"/>
      <c r="AA5066"/>
      <c r="AB5066"/>
      <c r="AC5066"/>
    </row>
    <row r="5067" spans="2:29" s="14" customFormat="1" x14ac:dyDescent="0.25">
      <c r="B5067"/>
      <c r="C5067"/>
      <c r="D5067"/>
      <c r="E5067"/>
      <c r="F5067"/>
      <c r="G5067"/>
      <c r="H5067"/>
      <c r="I5067"/>
      <c r="J5067"/>
      <c r="K5067" s="91"/>
      <c r="L5067" s="91"/>
      <c r="M5067" s="91"/>
      <c r="R5067"/>
      <c r="S5067"/>
      <c r="T5067"/>
      <c r="U5067"/>
      <c r="V5067"/>
      <c r="W5067"/>
      <c r="X5067"/>
      <c r="Y5067"/>
      <c r="Z5067"/>
      <c r="AA5067"/>
      <c r="AB5067"/>
      <c r="AC5067"/>
    </row>
    <row r="5068" spans="2:29" s="14" customFormat="1" x14ac:dyDescent="0.25">
      <c r="B5068"/>
      <c r="C5068"/>
      <c r="D5068"/>
      <c r="E5068"/>
      <c r="F5068"/>
      <c r="G5068"/>
      <c r="H5068"/>
      <c r="I5068"/>
      <c r="J5068"/>
      <c r="K5068" s="91"/>
      <c r="L5068" s="91"/>
      <c r="M5068" s="91"/>
      <c r="R5068"/>
      <c r="S5068"/>
      <c r="T5068"/>
      <c r="U5068"/>
      <c r="V5068"/>
      <c r="W5068"/>
      <c r="X5068"/>
      <c r="Y5068"/>
      <c r="Z5068"/>
      <c r="AA5068"/>
      <c r="AB5068"/>
      <c r="AC5068"/>
    </row>
    <row r="5069" spans="2:29" s="14" customFormat="1" x14ac:dyDescent="0.25">
      <c r="B5069"/>
      <c r="C5069"/>
      <c r="D5069"/>
      <c r="E5069"/>
      <c r="F5069"/>
      <c r="G5069"/>
      <c r="H5069"/>
      <c r="I5069"/>
      <c r="J5069"/>
      <c r="K5069" s="91"/>
      <c r="L5069" s="91"/>
      <c r="M5069" s="91"/>
      <c r="R5069"/>
      <c r="S5069"/>
      <c r="T5069"/>
      <c r="U5069"/>
      <c r="V5069"/>
      <c r="W5069"/>
      <c r="X5069"/>
      <c r="Y5069"/>
      <c r="Z5069"/>
      <c r="AA5069"/>
      <c r="AB5069"/>
      <c r="AC5069"/>
    </row>
    <row r="5070" spans="2:29" s="14" customFormat="1" x14ac:dyDescent="0.25">
      <c r="B5070"/>
      <c r="C5070"/>
      <c r="D5070"/>
      <c r="E5070"/>
      <c r="F5070"/>
      <c r="G5070"/>
      <c r="H5070"/>
      <c r="I5070"/>
      <c r="J5070"/>
      <c r="K5070" s="91"/>
      <c r="L5070" s="91"/>
      <c r="M5070" s="91"/>
      <c r="R5070"/>
      <c r="S5070"/>
      <c r="T5070"/>
      <c r="U5070"/>
      <c r="V5070"/>
      <c r="W5070"/>
      <c r="X5070"/>
      <c r="Y5070"/>
      <c r="Z5070"/>
      <c r="AA5070"/>
      <c r="AB5070"/>
      <c r="AC5070"/>
    </row>
    <row r="5071" spans="2:29" s="14" customFormat="1" x14ac:dyDescent="0.25">
      <c r="B5071"/>
      <c r="C5071"/>
      <c r="D5071"/>
      <c r="E5071"/>
      <c r="F5071"/>
      <c r="G5071"/>
      <c r="H5071"/>
      <c r="I5071"/>
      <c r="J5071"/>
      <c r="K5071" s="91"/>
      <c r="L5071" s="91"/>
      <c r="M5071" s="91"/>
      <c r="R5071"/>
      <c r="S5071"/>
      <c r="T5071"/>
      <c r="U5071"/>
      <c r="V5071"/>
      <c r="W5071"/>
      <c r="X5071"/>
      <c r="Y5071"/>
      <c r="Z5071"/>
      <c r="AA5071"/>
      <c r="AB5071"/>
      <c r="AC5071"/>
    </row>
    <row r="5072" spans="2:29" s="14" customFormat="1" x14ac:dyDescent="0.25">
      <c r="B5072"/>
      <c r="C5072"/>
      <c r="D5072"/>
      <c r="E5072"/>
      <c r="F5072"/>
      <c r="G5072"/>
      <c r="H5072"/>
      <c r="I5072"/>
      <c r="J5072"/>
      <c r="K5072" s="91"/>
      <c r="L5072" s="91"/>
      <c r="M5072" s="91"/>
      <c r="R5072"/>
      <c r="S5072"/>
      <c r="T5072"/>
      <c r="U5072"/>
      <c r="V5072"/>
      <c r="W5072"/>
      <c r="X5072"/>
      <c r="Y5072"/>
      <c r="Z5072"/>
      <c r="AA5072"/>
      <c r="AB5072"/>
      <c r="AC5072"/>
    </row>
    <row r="5073" spans="2:29" s="14" customFormat="1" x14ac:dyDescent="0.25">
      <c r="B5073"/>
      <c r="C5073"/>
      <c r="D5073"/>
      <c r="E5073"/>
      <c r="F5073"/>
      <c r="G5073"/>
      <c r="H5073"/>
      <c r="I5073"/>
      <c r="J5073"/>
      <c r="K5073" s="91"/>
      <c r="L5073" s="91"/>
      <c r="M5073" s="91"/>
      <c r="R5073"/>
      <c r="S5073"/>
      <c r="T5073"/>
      <c r="U5073"/>
      <c r="V5073"/>
      <c r="W5073"/>
      <c r="X5073"/>
      <c r="Y5073"/>
      <c r="Z5073"/>
      <c r="AA5073"/>
      <c r="AB5073"/>
      <c r="AC5073"/>
    </row>
    <row r="5074" spans="2:29" s="14" customFormat="1" x14ac:dyDescent="0.25">
      <c r="B5074"/>
      <c r="C5074"/>
      <c r="D5074"/>
      <c r="E5074"/>
      <c r="F5074"/>
      <c r="G5074"/>
      <c r="H5074"/>
      <c r="I5074"/>
      <c r="J5074"/>
      <c r="K5074" s="91"/>
      <c r="L5074" s="91"/>
      <c r="M5074" s="91"/>
      <c r="R5074"/>
      <c r="S5074"/>
      <c r="T5074"/>
      <c r="U5074"/>
      <c r="V5074"/>
      <c r="W5074"/>
      <c r="X5074"/>
      <c r="Y5074"/>
      <c r="Z5074"/>
      <c r="AA5074"/>
      <c r="AB5074"/>
      <c r="AC5074"/>
    </row>
    <row r="5075" spans="2:29" s="14" customFormat="1" x14ac:dyDescent="0.25">
      <c r="B5075"/>
      <c r="C5075"/>
      <c r="D5075"/>
      <c r="E5075"/>
      <c r="F5075"/>
      <c r="G5075"/>
      <c r="H5075"/>
      <c r="I5075"/>
      <c r="J5075"/>
      <c r="K5075" s="91"/>
      <c r="L5075" s="91"/>
      <c r="M5075" s="91"/>
      <c r="R5075"/>
      <c r="S5075"/>
      <c r="T5075"/>
      <c r="U5075"/>
      <c r="V5075"/>
      <c r="W5075"/>
      <c r="X5075"/>
      <c r="Y5075"/>
      <c r="Z5075"/>
      <c r="AA5075"/>
      <c r="AB5075"/>
      <c r="AC5075"/>
    </row>
    <row r="5076" spans="2:29" s="14" customFormat="1" x14ac:dyDescent="0.25">
      <c r="B5076"/>
      <c r="C5076"/>
      <c r="D5076"/>
      <c r="E5076"/>
      <c r="F5076"/>
      <c r="G5076"/>
      <c r="H5076"/>
      <c r="I5076"/>
      <c r="J5076"/>
      <c r="K5076" s="91"/>
      <c r="L5076" s="91"/>
      <c r="M5076" s="91"/>
      <c r="R5076"/>
      <c r="S5076"/>
      <c r="T5076"/>
      <c r="U5076"/>
      <c r="V5076"/>
      <c r="W5076"/>
      <c r="X5076"/>
      <c r="Y5076"/>
      <c r="Z5076"/>
      <c r="AA5076"/>
      <c r="AB5076"/>
      <c r="AC5076"/>
    </row>
    <row r="5077" spans="2:29" s="14" customFormat="1" x14ac:dyDescent="0.25">
      <c r="B5077"/>
      <c r="C5077"/>
      <c r="D5077"/>
      <c r="E5077"/>
      <c r="F5077"/>
      <c r="G5077"/>
      <c r="H5077"/>
      <c r="I5077"/>
      <c r="J5077"/>
      <c r="K5077" s="91"/>
      <c r="L5077" s="91"/>
      <c r="M5077" s="91"/>
      <c r="R5077"/>
      <c r="S5077"/>
      <c r="T5077"/>
      <c r="U5077"/>
      <c r="V5077"/>
      <c r="W5077"/>
      <c r="X5077"/>
      <c r="Y5077"/>
      <c r="Z5077"/>
      <c r="AA5077"/>
      <c r="AB5077"/>
      <c r="AC5077"/>
    </row>
    <row r="5078" spans="2:29" s="14" customFormat="1" x14ac:dyDescent="0.25">
      <c r="B5078"/>
      <c r="C5078"/>
      <c r="D5078"/>
      <c r="E5078"/>
      <c r="F5078"/>
      <c r="G5078"/>
      <c r="H5078"/>
      <c r="I5078"/>
      <c r="J5078"/>
      <c r="K5078" s="91"/>
      <c r="L5078" s="91"/>
      <c r="M5078" s="91"/>
      <c r="R5078"/>
      <c r="S5078"/>
      <c r="T5078"/>
      <c r="U5078"/>
      <c r="V5078"/>
      <c r="W5078"/>
      <c r="X5078"/>
      <c r="Y5078"/>
      <c r="Z5078"/>
      <c r="AA5078"/>
      <c r="AB5078"/>
      <c r="AC5078"/>
    </row>
    <row r="5079" spans="2:29" s="14" customFormat="1" x14ac:dyDescent="0.25">
      <c r="B5079"/>
      <c r="C5079"/>
      <c r="D5079"/>
      <c r="E5079"/>
      <c r="F5079"/>
      <c r="G5079"/>
      <c r="H5079"/>
      <c r="I5079"/>
      <c r="J5079"/>
      <c r="K5079" s="91"/>
      <c r="L5079" s="91"/>
      <c r="M5079" s="91"/>
      <c r="R5079"/>
      <c r="S5079"/>
      <c r="T5079"/>
      <c r="U5079"/>
      <c r="V5079"/>
      <c r="W5079"/>
      <c r="X5079"/>
      <c r="Y5079"/>
      <c r="Z5079"/>
      <c r="AA5079"/>
      <c r="AB5079"/>
      <c r="AC5079"/>
    </row>
    <row r="5080" spans="2:29" s="14" customFormat="1" x14ac:dyDescent="0.25">
      <c r="B5080"/>
      <c r="C5080"/>
      <c r="D5080"/>
      <c r="E5080"/>
      <c r="F5080"/>
      <c r="G5080"/>
      <c r="H5080"/>
      <c r="I5080"/>
      <c r="J5080"/>
      <c r="K5080" s="91"/>
      <c r="L5080" s="91"/>
      <c r="M5080" s="91"/>
      <c r="R5080"/>
      <c r="S5080"/>
      <c r="T5080"/>
      <c r="U5080"/>
      <c r="V5080"/>
      <c r="W5080"/>
      <c r="X5080"/>
      <c r="Y5080"/>
      <c r="Z5080"/>
      <c r="AA5080"/>
      <c r="AB5080"/>
      <c r="AC5080"/>
    </row>
    <row r="5081" spans="2:29" s="14" customFormat="1" x14ac:dyDescent="0.25">
      <c r="B5081"/>
      <c r="C5081"/>
      <c r="D5081"/>
      <c r="E5081"/>
      <c r="F5081"/>
      <c r="G5081"/>
      <c r="H5081"/>
      <c r="I5081"/>
      <c r="J5081"/>
      <c r="K5081" s="91"/>
      <c r="L5081" s="91"/>
      <c r="M5081" s="91"/>
      <c r="R5081"/>
      <c r="S5081"/>
      <c r="T5081"/>
      <c r="U5081"/>
      <c r="V5081"/>
      <c r="W5081"/>
      <c r="X5081"/>
      <c r="Y5081"/>
      <c r="Z5081"/>
      <c r="AA5081"/>
      <c r="AB5081"/>
      <c r="AC5081"/>
    </row>
    <row r="5082" spans="2:29" s="14" customFormat="1" x14ac:dyDescent="0.25">
      <c r="B5082"/>
      <c r="C5082"/>
      <c r="D5082"/>
      <c r="E5082"/>
      <c r="F5082"/>
      <c r="G5082"/>
      <c r="H5082"/>
      <c r="I5082"/>
      <c r="J5082"/>
      <c r="K5082" s="91"/>
      <c r="L5082" s="91"/>
      <c r="M5082" s="91"/>
      <c r="R5082"/>
      <c r="S5082"/>
      <c r="T5082"/>
      <c r="U5082"/>
      <c r="V5082"/>
      <c r="W5082"/>
      <c r="X5082"/>
      <c r="Y5082"/>
      <c r="Z5082"/>
      <c r="AA5082"/>
      <c r="AB5082"/>
      <c r="AC5082"/>
    </row>
    <row r="5083" spans="2:29" s="14" customFormat="1" x14ac:dyDescent="0.25">
      <c r="B5083"/>
      <c r="C5083"/>
      <c r="D5083"/>
      <c r="E5083"/>
      <c r="F5083"/>
      <c r="G5083"/>
      <c r="H5083"/>
      <c r="I5083"/>
      <c r="J5083"/>
      <c r="K5083" s="91"/>
      <c r="L5083" s="91"/>
      <c r="M5083" s="91"/>
      <c r="R5083"/>
      <c r="S5083"/>
      <c r="T5083"/>
      <c r="U5083"/>
      <c r="V5083"/>
      <c r="W5083"/>
      <c r="X5083"/>
      <c r="Y5083"/>
      <c r="Z5083"/>
      <c r="AA5083"/>
      <c r="AB5083"/>
      <c r="AC5083"/>
    </row>
    <row r="5084" spans="2:29" s="14" customFormat="1" x14ac:dyDescent="0.25">
      <c r="B5084"/>
      <c r="C5084"/>
      <c r="D5084"/>
      <c r="E5084"/>
      <c r="F5084"/>
      <c r="G5084"/>
      <c r="H5084"/>
      <c r="I5084"/>
      <c r="J5084"/>
      <c r="K5084" s="91"/>
      <c r="L5084" s="91"/>
      <c r="M5084" s="91"/>
      <c r="R5084"/>
      <c r="S5084"/>
      <c r="T5084"/>
      <c r="U5084"/>
      <c r="V5084"/>
      <c r="W5084"/>
      <c r="X5084"/>
      <c r="Y5084"/>
      <c r="Z5084"/>
      <c r="AA5084"/>
      <c r="AB5084"/>
      <c r="AC5084"/>
    </row>
    <row r="5085" spans="2:29" s="14" customFormat="1" x14ac:dyDescent="0.25">
      <c r="B5085"/>
      <c r="C5085"/>
      <c r="D5085"/>
      <c r="E5085"/>
      <c r="F5085"/>
      <c r="G5085"/>
      <c r="H5085"/>
      <c r="I5085"/>
      <c r="J5085"/>
      <c r="K5085" s="91"/>
      <c r="L5085" s="91"/>
      <c r="M5085" s="91"/>
      <c r="R5085"/>
      <c r="S5085"/>
      <c r="T5085"/>
      <c r="U5085"/>
      <c r="V5085"/>
      <c r="W5085"/>
      <c r="X5085"/>
      <c r="Y5085"/>
      <c r="Z5085"/>
      <c r="AA5085"/>
      <c r="AB5085"/>
      <c r="AC5085"/>
    </row>
    <row r="5086" spans="2:29" s="14" customFormat="1" x14ac:dyDescent="0.25">
      <c r="B5086"/>
      <c r="C5086"/>
      <c r="D5086"/>
      <c r="E5086"/>
      <c r="F5086"/>
      <c r="G5086"/>
      <c r="H5086"/>
      <c r="I5086"/>
      <c r="J5086"/>
      <c r="K5086" s="91"/>
      <c r="L5086" s="91"/>
      <c r="M5086" s="91"/>
      <c r="R5086"/>
      <c r="S5086"/>
      <c r="T5086"/>
      <c r="U5086"/>
      <c r="V5086"/>
      <c r="W5086"/>
      <c r="X5086"/>
      <c r="Y5086"/>
      <c r="Z5086"/>
      <c r="AA5086"/>
      <c r="AB5086"/>
      <c r="AC5086"/>
    </row>
    <row r="5087" spans="2:29" s="14" customFormat="1" x14ac:dyDescent="0.25">
      <c r="B5087"/>
      <c r="C5087"/>
      <c r="D5087"/>
      <c r="E5087"/>
      <c r="F5087"/>
      <c r="G5087"/>
      <c r="H5087"/>
      <c r="I5087"/>
      <c r="J5087"/>
      <c r="K5087" s="91"/>
      <c r="L5087" s="91"/>
      <c r="M5087" s="91"/>
      <c r="R5087"/>
      <c r="S5087"/>
      <c r="T5087"/>
      <c r="U5087"/>
      <c r="V5087"/>
      <c r="W5087"/>
      <c r="X5087"/>
      <c r="Y5087"/>
      <c r="Z5087"/>
      <c r="AA5087"/>
      <c r="AB5087"/>
      <c r="AC5087"/>
    </row>
    <row r="5088" spans="2:29" s="14" customFormat="1" x14ac:dyDescent="0.25">
      <c r="B5088"/>
      <c r="C5088"/>
      <c r="D5088"/>
      <c r="E5088"/>
      <c r="F5088"/>
      <c r="G5088"/>
      <c r="H5088"/>
      <c r="I5088"/>
      <c r="J5088"/>
      <c r="K5088" s="91"/>
      <c r="L5088" s="91"/>
      <c r="M5088" s="91"/>
      <c r="R5088"/>
      <c r="S5088"/>
      <c r="T5088"/>
      <c r="U5088"/>
      <c r="V5088"/>
      <c r="W5088"/>
      <c r="X5088"/>
      <c r="Y5088"/>
      <c r="Z5088"/>
      <c r="AA5088"/>
      <c r="AB5088"/>
      <c r="AC5088"/>
    </row>
    <row r="5089" spans="2:29" s="14" customFormat="1" x14ac:dyDescent="0.25">
      <c r="B5089"/>
      <c r="C5089"/>
      <c r="D5089"/>
      <c r="E5089"/>
      <c r="F5089"/>
      <c r="G5089"/>
      <c r="H5089"/>
      <c r="I5089"/>
      <c r="J5089"/>
      <c r="K5089" s="91"/>
      <c r="L5089" s="91"/>
      <c r="M5089" s="91"/>
      <c r="R5089"/>
      <c r="S5089"/>
      <c r="T5089"/>
      <c r="U5089"/>
      <c r="V5089"/>
      <c r="W5089"/>
      <c r="X5089"/>
      <c r="Y5089"/>
      <c r="Z5089"/>
      <c r="AA5089"/>
      <c r="AB5089"/>
      <c r="AC5089"/>
    </row>
    <row r="5090" spans="2:29" s="14" customFormat="1" x14ac:dyDescent="0.25">
      <c r="B5090"/>
      <c r="C5090"/>
      <c r="D5090"/>
      <c r="E5090"/>
      <c r="F5090"/>
      <c r="G5090"/>
      <c r="H5090"/>
      <c r="I5090"/>
      <c r="J5090"/>
      <c r="K5090" s="91"/>
      <c r="L5090" s="91"/>
      <c r="M5090" s="91"/>
      <c r="R5090"/>
      <c r="S5090"/>
      <c r="T5090"/>
      <c r="U5090"/>
      <c r="V5090"/>
      <c r="W5090"/>
      <c r="X5090"/>
      <c r="Y5090"/>
      <c r="Z5090"/>
      <c r="AA5090"/>
      <c r="AB5090"/>
      <c r="AC5090"/>
    </row>
    <row r="5091" spans="2:29" s="14" customFormat="1" x14ac:dyDescent="0.25">
      <c r="B5091"/>
      <c r="C5091"/>
      <c r="D5091"/>
      <c r="E5091"/>
      <c r="F5091"/>
      <c r="G5091"/>
      <c r="H5091"/>
      <c r="I5091"/>
      <c r="J5091"/>
      <c r="K5091" s="91"/>
      <c r="L5091" s="91"/>
      <c r="M5091" s="91"/>
      <c r="R5091"/>
      <c r="S5091"/>
      <c r="T5091"/>
      <c r="U5091"/>
      <c r="V5091"/>
      <c r="W5091"/>
      <c r="X5091"/>
      <c r="Y5091"/>
      <c r="Z5091"/>
      <c r="AA5091"/>
      <c r="AB5091"/>
      <c r="AC5091"/>
    </row>
    <row r="5092" spans="2:29" s="14" customFormat="1" x14ac:dyDescent="0.25">
      <c r="B5092"/>
      <c r="C5092"/>
      <c r="D5092"/>
      <c r="E5092"/>
      <c r="F5092"/>
      <c r="G5092"/>
      <c r="H5092"/>
      <c r="I5092"/>
      <c r="J5092"/>
      <c r="K5092" s="91"/>
      <c r="L5092" s="91"/>
      <c r="M5092" s="91"/>
      <c r="R5092"/>
      <c r="S5092"/>
      <c r="T5092"/>
      <c r="U5092"/>
      <c r="V5092"/>
      <c r="W5092"/>
      <c r="X5092"/>
      <c r="Y5092"/>
      <c r="Z5092"/>
      <c r="AA5092"/>
      <c r="AB5092"/>
      <c r="AC5092"/>
    </row>
    <row r="5093" spans="2:29" s="14" customFormat="1" x14ac:dyDescent="0.25">
      <c r="B5093"/>
      <c r="C5093"/>
      <c r="D5093"/>
      <c r="E5093"/>
      <c r="F5093"/>
      <c r="G5093"/>
      <c r="H5093"/>
      <c r="I5093"/>
      <c r="J5093"/>
      <c r="K5093" s="91"/>
      <c r="L5093" s="91"/>
      <c r="M5093" s="91"/>
      <c r="R5093"/>
      <c r="S5093"/>
      <c r="T5093"/>
      <c r="U5093"/>
      <c r="V5093"/>
      <c r="W5093"/>
      <c r="X5093"/>
      <c r="Y5093"/>
      <c r="Z5093"/>
      <c r="AA5093"/>
      <c r="AB5093"/>
      <c r="AC5093"/>
    </row>
    <row r="5094" spans="2:29" s="14" customFormat="1" x14ac:dyDescent="0.25">
      <c r="B5094"/>
      <c r="C5094"/>
      <c r="D5094"/>
      <c r="E5094"/>
      <c r="F5094"/>
      <c r="G5094"/>
      <c r="H5094"/>
      <c r="I5094"/>
      <c r="J5094"/>
      <c r="K5094" s="91"/>
      <c r="L5094" s="91"/>
      <c r="M5094" s="91"/>
      <c r="R5094"/>
      <c r="S5094"/>
      <c r="T5094"/>
      <c r="U5094"/>
      <c r="V5094"/>
      <c r="W5094"/>
      <c r="X5094"/>
      <c r="Y5094"/>
      <c r="Z5094"/>
      <c r="AA5094"/>
      <c r="AB5094"/>
      <c r="AC5094"/>
    </row>
    <row r="5095" spans="2:29" s="14" customFormat="1" x14ac:dyDescent="0.25">
      <c r="B5095"/>
      <c r="C5095"/>
      <c r="D5095"/>
      <c r="E5095"/>
      <c r="F5095"/>
      <c r="G5095"/>
      <c r="H5095"/>
      <c r="I5095"/>
      <c r="J5095"/>
      <c r="K5095" s="91"/>
      <c r="L5095" s="91"/>
      <c r="M5095" s="91"/>
      <c r="R5095"/>
      <c r="S5095"/>
      <c r="T5095"/>
      <c r="U5095"/>
      <c r="V5095"/>
      <c r="W5095"/>
      <c r="X5095"/>
      <c r="Y5095"/>
      <c r="Z5095"/>
      <c r="AA5095"/>
      <c r="AB5095"/>
      <c r="AC5095"/>
    </row>
    <row r="5096" spans="2:29" s="14" customFormat="1" x14ac:dyDescent="0.25">
      <c r="B5096"/>
      <c r="C5096"/>
      <c r="D5096"/>
      <c r="E5096"/>
      <c r="F5096"/>
      <c r="G5096"/>
      <c r="H5096"/>
      <c r="I5096"/>
      <c r="J5096"/>
      <c r="K5096" s="91"/>
      <c r="L5096" s="91"/>
      <c r="M5096" s="91"/>
      <c r="R5096"/>
      <c r="S5096"/>
      <c r="T5096"/>
      <c r="U5096"/>
      <c r="V5096"/>
      <c r="W5096"/>
      <c r="X5096"/>
      <c r="Y5096"/>
      <c r="Z5096"/>
      <c r="AA5096"/>
      <c r="AB5096"/>
      <c r="AC5096"/>
    </row>
    <row r="5097" spans="2:29" s="14" customFormat="1" x14ac:dyDescent="0.25">
      <c r="B5097"/>
      <c r="C5097"/>
      <c r="D5097"/>
      <c r="E5097"/>
      <c r="F5097"/>
      <c r="G5097"/>
      <c r="H5097"/>
      <c r="I5097"/>
      <c r="J5097"/>
      <c r="K5097" s="91"/>
      <c r="L5097" s="91"/>
      <c r="M5097" s="91"/>
      <c r="R5097"/>
      <c r="S5097"/>
      <c r="T5097"/>
      <c r="U5097"/>
      <c r="V5097"/>
      <c r="W5097"/>
      <c r="X5097"/>
      <c r="Y5097"/>
      <c r="Z5097"/>
      <c r="AA5097"/>
      <c r="AB5097"/>
      <c r="AC5097"/>
    </row>
    <row r="5098" spans="2:29" s="14" customFormat="1" x14ac:dyDescent="0.25">
      <c r="B5098"/>
      <c r="C5098"/>
      <c r="D5098"/>
      <c r="E5098"/>
      <c r="F5098"/>
      <c r="G5098"/>
      <c r="H5098"/>
      <c r="I5098"/>
      <c r="J5098"/>
      <c r="K5098" s="91"/>
      <c r="L5098" s="91"/>
      <c r="M5098" s="91"/>
      <c r="R5098"/>
      <c r="S5098"/>
      <c r="T5098"/>
      <c r="U5098"/>
      <c r="V5098"/>
      <c r="W5098"/>
      <c r="X5098"/>
      <c r="Y5098"/>
      <c r="Z5098"/>
      <c r="AA5098"/>
      <c r="AB5098"/>
      <c r="AC5098"/>
    </row>
    <row r="5099" spans="2:29" s="14" customFormat="1" x14ac:dyDescent="0.25">
      <c r="B5099"/>
      <c r="C5099"/>
      <c r="D5099"/>
      <c r="E5099"/>
      <c r="F5099"/>
      <c r="G5099"/>
      <c r="H5099"/>
      <c r="I5099"/>
      <c r="J5099"/>
      <c r="K5099" s="91"/>
      <c r="L5099" s="91"/>
      <c r="M5099" s="91"/>
      <c r="R5099"/>
      <c r="S5099"/>
      <c r="T5099"/>
      <c r="U5099"/>
      <c r="V5099"/>
      <c r="W5099"/>
      <c r="X5099"/>
      <c r="Y5099"/>
      <c r="Z5099"/>
      <c r="AA5099"/>
      <c r="AB5099"/>
      <c r="AC5099"/>
    </row>
    <row r="5100" spans="2:29" s="14" customFormat="1" x14ac:dyDescent="0.25">
      <c r="B5100"/>
      <c r="C5100"/>
      <c r="D5100"/>
      <c r="E5100"/>
      <c r="F5100"/>
      <c r="G5100"/>
      <c r="H5100"/>
      <c r="I5100"/>
      <c r="J5100"/>
      <c r="K5100" s="91"/>
      <c r="L5100" s="91"/>
      <c r="M5100" s="91"/>
      <c r="R5100"/>
      <c r="S5100"/>
      <c r="T5100"/>
      <c r="U5100"/>
      <c r="V5100"/>
      <c r="W5100"/>
      <c r="X5100"/>
      <c r="Y5100"/>
      <c r="Z5100"/>
      <c r="AA5100"/>
      <c r="AB5100"/>
      <c r="AC5100"/>
    </row>
    <row r="5101" spans="2:29" s="14" customFormat="1" x14ac:dyDescent="0.25">
      <c r="B5101"/>
      <c r="C5101"/>
      <c r="D5101"/>
      <c r="E5101"/>
      <c r="F5101"/>
      <c r="G5101"/>
      <c r="H5101"/>
      <c r="I5101"/>
      <c r="J5101"/>
      <c r="K5101" s="91"/>
      <c r="L5101" s="91"/>
      <c r="M5101" s="91"/>
      <c r="R5101"/>
      <c r="S5101"/>
      <c r="T5101"/>
      <c r="U5101"/>
      <c r="V5101"/>
      <c r="W5101"/>
      <c r="X5101"/>
      <c r="Y5101"/>
      <c r="Z5101"/>
      <c r="AA5101"/>
      <c r="AB5101"/>
      <c r="AC5101"/>
    </row>
    <row r="5102" spans="2:29" s="14" customFormat="1" x14ac:dyDescent="0.25">
      <c r="B5102"/>
      <c r="C5102"/>
      <c r="D5102"/>
      <c r="E5102"/>
      <c r="F5102"/>
      <c r="G5102"/>
      <c r="H5102"/>
      <c r="I5102"/>
      <c r="J5102"/>
      <c r="K5102" s="91"/>
      <c r="L5102" s="91"/>
      <c r="M5102" s="91"/>
      <c r="R5102"/>
      <c r="S5102"/>
      <c r="T5102"/>
      <c r="U5102"/>
      <c r="V5102"/>
      <c r="W5102"/>
      <c r="X5102"/>
      <c r="Y5102"/>
      <c r="Z5102"/>
      <c r="AA5102"/>
      <c r="AB5102"/>
      <c r="AC5102"/>
    </row>
    <row r="5103" spans="2:29" s="14" customFormat="1" x14ac:dyDescent="0.25">
      <c r="B5103"/>
      <c r="C5103"/>
      <c r="D5103"/>
      <c r="E5103"/>
      <c r="F5103"/>
      <c r="G5103"/>
      <c r="H5103"/>
      <c r="I5103"/>
      <c r="J5103"/>
      <c r="K5103" s="91"/>
      <c r="L5103" s="91"/>
      <c r="M5103" s="91"/>
      <c r="R5103"/>
      <c r="S5103"/>
      <c r="T5103"/>
      <c r="U5103"/>
      <c r="V5103"/>
      <c r="W5103"/>
      <c r="X5103"/>
      <c r="Y5103"/>
      <c r="Z5103"/>
      <c r="AA5103"/>
      <c r="AB5103"/>
      <c r="AC5103"/>
    </row>
    <row r="5104" spans="2:29" s="14" customFormat="1" x14ac:dyDescent="0.25">
      <c r="B5104"/>
      <c r="C5104"/>
      <c r="D5104"/>
      <c r="E5104"/>
      <c r="F5104"/>
      <c r="G5104"/>
      <c r="H5104"/>
      <c r="I5104"/>
      <c r="J5104"/>
      <c r="K5104" s="91"/>
      <c r="L5104" s="91"/>
      <c r="M5104" s="91"/>
      <c r="R5104"/>
      <c r="S5104"/>
      <c r="T5104"/>
      <c r="U5104"/>
      <c r="V5104"/>
      <c r="W5104"/>
      <c r="X5104"/>
      <c r="Y5104"/>
      <c r="Z5104"/>
      <c r="AA5104"/>
      <c r="AB5104"/>
      <c r="AC5104"/>
    </row>
    <row r="5105" spans="2:29" s="14" customFormat="1" x14ac:dyDescent="0.25">
      <c r="B5105"/>
      <c r="C5105"/>
      <c r="D5105"/>
      <c r="E5105"/>
      <c r="F5105"/>
      <c r="G5105"/>
      <c r="H5105"/>
      <c r="I5105"/>
      <c r="J5105"/>
      <c r="K5105" s="91"/>
      <c r="L5105" s="91"/>
      <c r="M5105" s="91"/>
      <c r="R5105"/>
      <c r="S5105"/>
      <c r="T5105"/>
      <c r="U5105"/>
      <c r="V5105"/>
      <c r="W5105"/>
      <c r="X5105"/>
      <c r="Y5105"/>
      <c r="Z5105"/>
      <c r="AA5105"/>
      <c r="AB5105"/>
      <c r="AC5105"/>
    </row>
    <row r="5106" spans="2:29" s="14" customFormat="1" x14ac:dyDescent="0.25">
      <c r="B5106"/>
      <c r="C5106"/>
      <c r="D5106"/>
      <c r="E5106"/>
      <c r="F5106"/>
      <c r="G5106"/>
      <c r="H5106"/>
      <c r="I5106"/>
      <c r="J5106"/>
      <c r="K5106" s="91"/>
      <c r="L5106" s="91"/>
      <c r="M5106" s="91"/>
      <c r="R5106"/>
      <c r="S5106"/>
      <c r="T5106"/>
      <c r="U5106"/>
      <c r="V5106"/>
      <c r="W5106"/>
      <c r="X5106"/>
      <c r="Y5106"/>
      <c r="Z5106"/>
      <c r="AA5106"/>
      <c r="AB5106"/>
      <c r="AC5106"/>
    </row>
    <row r="5107" spans="2:29" s="14" customFormat="1" x14ac:dyDescent="0.25">
      <c r="B5107"/>
      <c r="C5107"/>
      <c r="D5107"/>
      <c r="E5107"/>
      <c r="F5107"/>
      <c r="G5107"/>
      <c r="H5107"/>
      <c r="I5107"/>
      <c r="J5107"/>
      <c r="K5107" s="91"/>
      <c r="L5107" s="91"/>
      <c r="M5107" s="91"/>
      <c r="R5107"/>
      <c r="S5107"/>
      <c r="T5107"/>
      <c r="U5107"/>
      <c r="V5107"/>
      <c r="W5107"/>
      <c r="X5107"/>
      <c r="Y5107"/>
      <c r="Z5107"/>
      <c r="AA5107"/>
      <c r="AB5107"/>
      <c r="AC5107"/>
    </row>
    <row r="5108" spans="2:29" s="14" customFormat="1" x14ac:dyDescent="0.25">
      <c r="B5108"/>
      <c r="C5108"/>
      <c r="D5108"/>
      <c r="E5108"/>
      <c r="F5108"/>
      <c r="G5108"/>
      <c r="H5108"/>
      <c r="I5108"/>
      <c r="J5108"/>
      <c r="K5108" s="91"/>
      <c r="L5108" s="91"/>
      <c r="M5108" s="91"/>
      <c r="R5108"/>
      <c r="S5108"/>
      <c r="T5108"/>
      <c r="U5108"/>
      <c r="V5108"/>
      <c r="W5108"/>
      <c r="X5108"/>
      <c r="Y5108"/>
      <c r="Z5108"/>
      <c r="AA5108"/>
      <c r="AB5108"/>
      <c r="AC5108"/>
    </row>
    <row r="5109" spans="2:29" s="14" customFormat="1" x14ac:dyDescent="0.25">
      <c r="B5109"/>
      <c r="C5109"/>
      <c r="D5109"/>
      <c r="E5109"/>
      <c r="F5109"/>
      <c r="G5109"/>
      <c r="H5109"/>
      <c r="I5109"/>
      <c r="J5109"/>
      <c r="K5109" s="91"/>
      <c r="L5109" s="91"/>
      <c r="M5109" s="91"/>
      <c r="R5109"/>
      <c r="S5109"/>
      <c r="T5109"/>
      <c r="U5109"/>
      <c r="V5109"/>
      <c r="W5109"/>
      <c r="X5109"/>
      <c r="Y5109"/>
      <c r="Z5109"/>
      <c r="AA5109"/>
      <c r="AB5109"/>
      <c r="AC5109"/>
    </row>
    <row r="5110" spans="2:29" s="14" customFormat="1" x14ac:dyDescent="0.25">
      <c r="B5110"/>
      <c r="C5110"/>
      <c r="D5110"/>
      <c r="E5110"/>
      <c r="F5110"/>
      <c r="G5110"/>
      <c r="H5110"/>
      <c r="I5110"/>
      <c r="J5110"/>
      <c r="K5110" s="91"/>
      <c r="L5110" s="91"/>
      <c r="M5110" s="91"/>
      <c r="R5110"/>
      <c r="S5110"/>
      <c r="T5110"/>
      <c r="U5110"/>
      <c r="V5110"/>
      <c r="W5110"/>
      <c r="X5110"/>
      <c r="Y5110"/>
      <c r="Z5110"/>
      <c r="AA5110"/>
      <c r="AB5110"/>
      <c r="AC5110"/>
    </row>
    <row r="5111" spans="2:29" s="14" customFormat="1" x14ac:dyDescent="0.25">
      <c r="B5111"/>
      <c r="C5111"/>
      <c r="D5111"/>
      <c r="E5111"/>
      <c r="F5111"/>
      <c r="G5111"/>
      <c r="H5111"/>
      <c r="I5111"/>
      <c r="J5111"/>
      <c r="K5111" s="91"/>
      <c r="L5111" s="91"/>
      <c r="M5111" s="91"/>
      <c r="R5111"/>
      <c r="S5111"/>
      <c r="T5111"/>
      <c r="U5111"/>
      <c r="V5111"/>
      <c r="W5111"/>
      <c r="X5111"/>
      <c r="Y5111"/>
      <c r="Z5111"/>
      <c r="AA5111"/>
      <c r="AB5111"/>
      <c r="AC5111"/>
    </row>
    <row r="5112" spans="2:29" s="14" customFormat="1" x14ac:dyDescent="0.25">
      <c r="B5112"/>
      <c r="C5112"/>
      <c r="D5112"/>
      <c r="E5112"/>
      <c r="F5112"/>
      <c r="G5112"/>
      <c r="H5112"/>
      <c r="I5112"/>
      <c r="J5112"/>
      <c r="K5112" s="91"/>
      <c r="L5112" s="91"/>
      <c r="M5112" s="91"/>
      <c r="R5112"/>
      <c r="S5112"/>
      <c r="T5112"/>
      <c r="U5112"/>
      <c r="V5112"/>
      <c r="W5112"/>
      <c r="X5112"/>
      <c r="Y5112"/>
      <c r="Z5112"/>
      <c r="AA5112"/>
      <c r="AB5112"/>
      <c r="AC5112"/>
    </row>
    <row r="5113" spans="2:29" s="14" customFormat="1" x14ac:dyDescent="0.25">
      <c r="B5113"/>
      <c r="C5113"/>
      <c r="D5113"/>
      <c r="E5113"/>
      <c r="F5113"/>
      <c r="G5113"/>
      <c r="H5113"/>
      <c r="I5113"/>
      <c r="J5113"/>
      <c r="K5113" s="91"/>
      <c r="L5113" s="91"/>
      <c r="M5113" s="91"/>
      <c r="R5113"/>
      <c r="S5113"/>
      <c r="T5113"/>
      <c r="U5113"/>
      <c r="V5113"/>
      <c r="W5113"/>
      <c r="X5113"/>
      <c r="Y5113"/>
      <c r="Z5113"/>
      <c r="AA5113"/>
      <c r="AB5113"/>
      <c r="AC5113"/>
    </row>
    <row r="5114" spans="2:29" s="14" customFormat="1" x14ac:dyDescent="0.25">
      <c r="B5114"/>
      <c r="C5114"/>
      <c r="D5114"/>
      <c r="E5114"/>
      <c r="F5114"/>
      <c r="G5114"/>
      <c r="H5114"/>
      <c r="I5114"/>
      <c r="J5114"/>
      <c r="K5114" s="91"/>
      <c r="L5114" s="91"/>
      <c r="M5114" s="91"/>
      <c r="R5114"/>
      <c r="S5114"/>
      <c r="T5114"/>
      <c r="U5114"/>
      <c r="V5114"/>
      <c r="W5114"/>
      <c r="X5114"/>
      <c r="Y5114"/>
      <c r="Z5114"/>
      <c r="AA5114"/>
      <c r="AB5114"/>
      <c r="AC5114"/>
    </row>
    <row r="5115" spans="2:29" s="14" customFormat="1" x14ac:dyDescent="0.25">
      <c r="B5115"/>
      <c r="C5115"/>
      <c r="D5115"/>
      <c r="E5115"/>
      <c r="F5115"/>
      <c r="G5115"/>
      <c r="H5115"/>
      <c r="I5115"/>
      <c r="J5115"/>
      <c r="K5115" s="91"/>
      <c r="L5115" s="91"/>
      <c r="M5115" s="91"/>
      <c r="R5115"/>
      <c r="S5115"/>
      <c r="T5115"/>
      <c r="U5115"/>
      <c r="V5115"/>
      <c r="W5115"/>
      <c r="X5115"/>
      <c r="Y5115"/>
      <c r="Z5115"/>
      <c r="AA5115"/>
      <c r="AB5115"/>
      <c r="AC5115"/>
    </row>
    <row r="5116" spans="2:29" s="14" customFormat="1" x14ac:dyDescent="0.25">
      <c r="B5116"/>
      <c r="C5116"/>
      <c r="D5116"/>
      <c r="E5116"/>
      <c r="F5116"/>
      <c r="G5116"/>
      <c r="H5116"/>
      <c r="I5116"/>
      <c r="J5116"/>
      <c r="K5116" s="91"/>
      <c r="L5116" s="91"/>
      <c r="M5116" s="91"/>
      <c r="R5116"/>
      <c r="S5116"/>
      <c r="T5116"/>
      <c r="U5116"/>
      <c r="V5116"/>
      <c r="W5116"/>
      <c r="X5116"/>
      <c r="Y5116"/>
      <c r="Z5116"/>
      <c r="AA5116"/>
      <c r="AB5116"/>
      <c r="AC5116"/>
    </row>
    <row r="5117" spans="2:29" s="14" customFormat="1" x14ac:dyDescent="0.25">
      <c r="B5117"/>
      <c r="C5117"/>
      <c r="D5117"/>
      <c r="E5117"/>
      <c r="F5117"/>
      <c r="G5117"/>
      <c r="H5117"/>
      <c r="I5117"/>
      <c r="J5117"/>
      <c r="K5117" s="91"/>
      <c r="L5117" s="91"/>
      <c r="M5117" s="91"/>
      <c r="R5117"/>
      <c r="S5117"/>
      <c r="T5117"/>
      <c r="U5117"/>
      <c r="V5117"/>
      <c r="W5117"/>
      <c r="X5117"/>
      <c r="Y5117"/>
      <c r="Z5117"/>
      <c r="AA5117"/>
      <c r="AB5117"/>
      <c r="AC5117"/>
    </row>
    <row r="5118" spans="2:29" s="14" customFormat="1" x14ac:dyDescent="0.25">
      <c r="B5118"/>
      <c r="C5118"/>
      <c r="D5118"/>
      <c r="E5118"/>
      <c r="F5118"/>
      <c r="G5118"/>
      <c r="H5118"/>
      <c r="I5118"/>
      <c r="J5118"/>
      <c r="K5118" s="91"/>
      <c r="L5118" s="91"/>
      <c r="M5118" s="91"/>
      <c r="R5118"/>
      <c r="S5118"/>
      <c r="T5118"/>
      <c r="U5118"/>
      <c r="V5118"/>
      <c r="W5118"/>
      <c r="X5118"/>
      <c r="Y5118"/>
      <c r="Z5118"/>
      <c r="AA5118"/>
      <c r="AB5118"/>
      <c r="AC5118"/>
    </row>
    <row r="5119" spans="2:29" s="14" customFormat="1" x14ac:dyDescent="0.25">
      <c r="B5119"/>
      <c r="C5119"/>
      <c r="D5119"/>
      <c r="E5119"/>
      <c r="F5119"/>
      <c r="G5119"/>
      <c r="H5119"/>
      <c r="I5119"/>
      <c r="J5119"/>
      <c r="K5119" s="91"/>
      <c r="L5119" s="91"/>
      <c r="M5119" s="91"/>
      <c r="R5119"/>
      <c r="S5119"/>
      <c r="T5119"/>
      <c r="U5119"/>
      <c r="V5119"/>
      <c r="W5119"/>
      <c r="X5119"/>
      <c r="Y5119"/>
      <c r="Z5119"/>
      <c r="AA5119"/>
      <c r="AB5119"/>
      <c r="AC5119"/>
    </row>
    <row r="5120" spans="2:29" s="14" customFormat="1" x14ac:dyDescent="0.25">
      <c r="B5120"/>
      <c r="C5120"/>
      <c r="D5120"/>
      <c r="E5120"/>
      <c r="F5120"/>
      <c r="G5120"/>
      <c r="H5120"/>
      <c r="I5120"/>
      <c r="J5120"/>
      <c r="K5120" s="91"/>
      <c r="L5120" s="91"/>
      <c r="M5120" s="91"/>
      <c r="R5120"/>
      <c r="S5120"/>
      <c r="T5120"/>
      <c r="U5120"/>
      <c r="V5120"/>
      <c r="W5120"/>
      <c r="X5120"/>
      <c r="Y5120"/>
      <c r="Z5120"/>
      <c r="AA5120"/>
      <c r="AB5120"/>
      <c r="AC5120"/>
    </row>
    <row r="5121" spans="2:29" s="14" customFormat="1" x14ac:dyDescent="0.25">
      <c r="B5121"/>
      <c r="C5121"/>
      <c r="D5121"/>
      <c r="E5121"/>
      <c r="F5121"/>
      <c r="G5121"/>
      <c r="H5121"/>
      <c r="I5121"/>
      <c r="J5121"/>
      <c r="K5121" s="91"/>
      <c r="L5121" s="91"/>
      <c r="M5121" s="91"/>
      <c r="R5121"/>
      <c r="S5121"/>
      <c r="T5121"/>
      <c r="U5121"/>
      <c r="V5121"/>
      <c r="W5121"/>
      <c r="X5121"/>
      <c r="Y5121"/>
      <c r="Z5121"/>
      <c r="AA5121"/>
      <c r="AB5121"/>
      <c r="AC5121"/>
    </row>
    <row r="5122" spans="2:29" s="14" customFormat="1" x14ac:dyDescent="0.25">
      <c r="B5122"/>
      <c r="C5122"/>
      <c r="D5122"/>
      <c r="E5122"/>
      <c r="F5122"/>
      <c r="G5122"/>
      <c r="H5122"/>
      <c r="I5122"/>
      <c r="J5122"/>
      <c r="K5122" s="91"/>
      <c r="L5122" s="91"/>
      <c r="M5122" s="91"/>
      <c r="R5122"/>
      <c r="S5122"/>
      <c r="T5122"/>
      <c r="U5122"/>
      <c r="V5122"/>
      <c r="W5122"/>
      <c r="X5122"/>
      <c r="Y5122"/>
      <c r="Z5122"/>
      <c r="AA5122"/>
      <c r="AB5122"/>
      <c r="AC5122"/>
    </row>
    <row r="5123" spans="2:29" s="14" customFormat="1" x14ac:dyDescent="0.25">
      <c r="B5123"/>
      <c r="C5123"/>
      <c r="D5123"/>
      <c r="E5123"/>
      <c r="F5123"/>
      <c r="G5123"/>
      <c r="H5123"/>
      <c r="I5123"/>
      <c r="J5123"/>
      <c r="K5123" s="91"/>
      <c r="L5123" s="91"/>
      <c r="M5123" s="91"/>
      <c r="R5123"/>
      <c r="S5123"/>
      <c r="T5123"/>
      <c r="U5123"/>
      <c r="V5123"/>
      <c r="W5123"/>
      <c r="X5123"/>
      <c r="Y5123"/>
      <c r="Z5123"/>
      <c r="AA5123"/>
      <c r="AB5123"/>
      <c r="AC5123"/>
    </row>
    <row r="5124" spans="2:29" s="14" customFormat="1" x14ac:dyDescent="0.25">
      <c r="B5124"/>
      <c r="C5124"/>
      <c r="D5124"/>
      <c r="E5124"/>
      <c r="F5124"/>
      <c r="G5124"/>
      <c r="H5124"/>
      <c r="I5124"/>
      <c r="J5124"/>
      <c r="K5124" s="91"/>
      <c r="L5124" s="91"/>
      <c r="M5124" s="91"/>
      <c r="R5124"/>
      <c r="S5124"/>
      <c r="T5124"/>
      <c r="U5124"/>
      <c r="V5124"/>
      <c r="W5124"/>
      <c r="X5124"/>
      <c r="Y5124"/>
      <c r="Z5124"/>
      <c r="AA5124"/>
      <c r="AB5124"/>
      <c r="AC5124"/>
    </row>
    <row r="5125" spans="2:29" s="14" customFormat="1" x14ac:dyDescent="0.25">
      <c r="B5125"/>
      <c r="C5125"/>
      <c r="D5125"/>
      <c r="E5125"/>
      <c r="F5125"/>
      <c r="G5125"/>
      <c r="H5125"/>
      <c r="I5125"/>
      <c r="J5125"/>
      <c r="K5125" s="91"/>
      <c r="L5125" s="91"/>
      <c r="M5125" s="91"/>
      <c r="R5125"/>
      <c r="S5125"/>
      <c r="T5125"/>
      <c r="U5125"/>
      <c r="V5125"/>
      <c r="W5125"/>
      <c r="X5125"/>
      <c r="Y5125"/>
      <c r="Z5125"/>
      <c r="AA5125"/>
      <c r="AB5125"/>
      <c r="AC5125"/>
    </row>
    <row r="5126" spans="2:29" s="14" customFormat="1" x14ac:dyDescent="0.25">
      <c r="B5126"/>
      <c r="C5126"/>
      <c r="D5126"/>
      <c r="E5126"/>
      <c r="F5126"/>
      <c r="G5126"/>
      <c r="H5126"/>
      <c r="I5126"/>
      <c r="J5126"/>
      <c r="K5126" s="91"/>
      <c r="L5126" s="91"/>
      <c r="M5126" s="91"/>
      <c r="R5126"/>
      <c r="S5126"/>
      <c r="T5126"/>
      <c r="U5126"/>
      <c r="V5126"/>
      <c r="W5126"/>
      <c r="X5126"/>
      <c r="Y5126"/>
      <c r="Z5126"/>
      <c r="AA5126"/>
      <c r="AB5126"/>
      <c r="AC5126"/>
    </row>
    <row r="5127" spans="2:29" s="14" customFormat="1" x14ac:dyDescent="0.25">
      <c r="B5127"/>
      <c r="C5127"/>
      <c r="D5127"/>
      <c r="E5127"/>
      <c r="F5127"/>
      <c r="G5127"/>
      <c r="H5127"/>
      <c r="I5127"/>
      <c r="J5127"/>
      <c r="K5127" s="91"/>
      <c r="L5127" s="91"/>
      <c r="M5127" s="91"/>
      <c r="R5127"/>
      <c r="S5127"/>
      <c r="T5127"/>
      <c r="U5127"/>
      <c r="V5127"/>
      <c r="W5127"/>
      <c r="X5127"/>
      <c r="Y5127"/>
      <c r="Z5127"/>
      <c r="AA5127"/>
      <c r="AB5127"/>
      <c r="AC5127"/>
    </row>
    <row r="5128" spans="2:29" s="14" customFormat="1" x14ac:dyDescent="0.25">
      <c r="B5128"/>
      <c r="C5128"/>
      <c r="D5128"/>
      <c r="E5128"/>
      <c r="F5128"/>
      <c r="G5128"/>
      <c r="H5128"/>
      <c r="I5128"/>
      <c r="J5128"/>
      <c r="K5128" s="91"/>
      <c r="L5128" s="91"/>
      <c r="M5128" s="91"/>
      <c r="R5128"/>
      <c r="S5128"/>
      <c r="T5128"/>
      <c r="U5128"/>
      <c r="V5128"/>
      <c r="W5128"/>
      <c r="X5128"/>
      <c r="Y5128"/>
      <c r="Z5128"/>
      <c r="AA5128"/>
      <c r="AB5128"/>
      <c r="AC5128"/>
    </row>
    <row r="5129" spans="2:29" s="14" customFormat="1" x14ac:dyDescent="0.25">
      <c r="B5129"/>
      <c r="C5129"/>
      <c r="D5129"/>
      <c r="E5129"/>
      <c r="F5129"/>
      <c r="G5129"/>
      <c r="H5129"/>
      <c r="I5129"/>
      <c r="J5129"/>
      <c r="K5129" s="91"/>
      <c r="L5129" s="91"/>
      <c r="M5129" s="91"/>
      <c r="R5129"/>
      <c r="S5129"/>
      <c r="T5129"/>
      <c r="U5129"/>
      <c r="V5129"/>
      <c r="W5129"/>
      <c r="X5129"/>
      <c r="Y5129"/>
      <c r="Z5129"/>
      <c r="AA5129"/>
      <c r="AB5129"/>
      <c r="AC5129"/>
    </row>
    <row r="5130" spans="2:29" s="14" customFormat="1" x14ac:dyDescent="0.25">
      <c r="B5130"/>
      <c r="C5130"/>
      <c r="D5130"/>
      <c r="E5130"/>
      <c r="F5130"/>
      <c r="G5130"/>
      <c r="H5130"/>
      <c r="I5130"/>
      <c r="J5130"/>
      <c r="K5130" s="91"/>
      <c r="L5130" s="91"/>
      <c r="M5130" s="91"/>
      <c r="R5130"/>
      <c r="S5130"/>
      <c r="T5130"/>
      <c r="U5130"/>
      <c r="V5130"/>
      <c r="W5130"/>
      <c r="X5130"/>
      <c r="Y5130"/>
      <c r="Z5130"/>
      <c r="AA5130"/>
      <c r="AB5130"/>
      <c r="AC5130"/>
    </row>
    <row r="5131" spans="2:29" s="14" customFormat="1" x14ac:dyDescent="0.25">
      <c r="B5131"/>
      <c r="C5131"/>
      <c r="D5131"/>
      <c r="E5131"/>
      <c r="F5131"/>
      <c r="G5131"/>
      <c r="H5131"/>
      <c r="I5131"/>
      <c r="J5131"/>
      <c r="K5131" s="91"/>
      <c r="L5131" s="91"/>
      <c r="M5131" s="91"/>
      <c r="R5131"/>
      <c r="S5131"/>
      <c r="T5131"/>
      <c r="U5131"/>
      <c r="V5131"/>
      <c r="W5131"/>
      <c r="X5131"/>
      <c r="Y5131"/>
      <c r="Z5131"/>
      <c r="AA5131"/>
      <c r="AB5131"/>
      <c r="AC5131"/>
    </row>
    <row r="5132" spans="2:29" s="14" customFormat="1" x14ac:dyDescent="0.25">
      <c r="B5132"/>
      <c r="C5132"/>
      <c r="D5132"/>
      <c r="E5132"/>
      <c r="F5132"/>
      <c r="G5132"/>
      <c r="H5132"/>
      <c r="I5132"/>
      <c r="J5132"/>
      <c r="K5132" s="91"/>
      <c r="L5132" s="91"/>
      <c r="M5132" s="91"/>
      <c r="R5132"/>
      <c r="S5132"/>
      <c r="T5132"/>
      <c r="U5132"/>
      <c r="V5132"/>
      <c r="W5132"/>
      <c r="X5132"/>
      <c r="Y5132"/>
      <c r="Z5132"/>
      <c r="AA5132"/>
      <c r="AB5132"/>
      <c r="AC5132"/>
    </row>
    <row r="5133" spans="2:29" s="14" customFormat="1" x14ac:dyDescent="0.25">
      <c r="B5133"/>
      <c r="C5133"/>
      <c r="D5133"/>
      <c r="E5133"/>
      <c r="F5133"/>
      <c r="G5133"/>
      <c r="H5133"/>
      <c r="I5133"/>
      <c r="J5133"/>
      <c r="K5133" s="91"/>
      <c r="L5133" s="91"/>
      <c r="M5133" s="91"/>
      <c r="R5133"/>
      <c r="S5133"/>
      <c r="T5133"/>
      <c r="U5133"/>
      <c r="V5133"/>
      <c r="W5133"/>
      <c r="X5133"/>
      <c r="Y5133"/>
      <c r="Z5133"/>
      <c r="AA5133"/>
      <c r="AB5133"/>
      <c r="AC5133"/>
    </row>
    <row r="5134" spans="2:29" s="14" customFormat="1" x14ac:dyDescent="0.25">
      <c r="B5134"/>
      <c r="C5134"/>
      <c r="D5134"/>
      <c r="E5134"/>
      <c r="F5134"/>
      <c r="G5134"/>
      <c r="H5134"/>
      <c r="I5134"/>
      <c r="J5134"/>
      <c r="K5134" s="91"/>
      <c r="L5134" s="91"/>
      <c r="M5134" s="91"/>
      <c r="R5134"/>
      <c r="S5134"/>
      <c r="T5134"/>
      <c r="U5134"/>
      <c r="V5134"/>
      <c r="W5134"/>
      <c r="X5134"/>
      <c r="Y5134"/>
      <c r="Z5134"/>
      <c r="AA5134"/>
      <c r="AB5134"/>
      <c r="AC5134"/>
    </row>
    <row r="5135" spans="2:29" s="14" customFormat="1" x14ac:dyDescent="0.25">
      <c r="B5135"/>
      <c r="C5135"/>
      <c r="D5135"/>
      <c r="E5135"/>
      <c r="F5135"/>
      <c r="G5135"/>
      <c r="H5135"/>
      <c r="I5135"/>
      <c r="J5135"/>
      <c r="K5135" s="91"/>
      <c r="L5135" s="91"/>
      <c r="M5135" s="91"/>
      <c r="R5135"/>
      <c r="S5135"/>
      <c r="T5135"/>
      <c r="U5135"/>
      <c r="V5135"/>
      <c r="W5135"/>
      <c r="X5135"/>
      <c r="Y5135"/>
      <c r="Z5135"/>
      <c r="AA5135"/>
      <c r="AB5135"/>
      <c r="AC5135"/>
    </row>
    <row r="5136" spans="2:29" s="14" customFormat="1" x14ac:dyDescent="0.25">
      <c r="B5136"/>
      <c r="C5136"/>
      <c r="D5136"/>
      <c r="E5136"/>
      <c r="F5136"/>
      <c r="G5136"/>
      <c r="H5136"/>
      <c r="I5136"/>
      <c r="J5136"/>
      <c r="K5136" s="91"/>
      <c r="L5136" s="91"/>
      <c r="M5136" s="91"/>
      <c r="R5136"/>
      <c r="S5136"/>
      <c r="T5136"/>
      <c r="U5136"/>
      <c r="V5136"/>
      <c r="W5136"/>
      <c r="X5136"/>
      <c r="Y5136"/>
      <c r="Z5136"/>
      <c r="AA5136"/>
      <c r="AB5136"/>
      <c r="AC5136"/>
    </row>
    <row r="5137" spans="2:29" s="14" customFormat="1" x14ac:dyDescent="0.25">
      <c r="B5137"/>
      <c r="C5137"/>
      <c r="D5137"/>
      <c r="E5137"/>
      <c r="F5137"/>
      <c r="G5137"/>
      <c r="H5137"/>
      <c r="I5137"/>
      <c r="J5137"/>
      <c r="K5137" s="91"/>
      <c r="L5137" s="91"/>
      <c r="M5137" s="91"/>
      <c r="R5137"/>
      <c r="S5137"/>
      <c r="T5137"/>
      <c r="U5137"/>
      <c r="V5137"/>
      <c r="W5137"/>
      <c r="X5137"/>
      <c r="Y5137"/>
      <c r="Z5137"/>
      <c r="AA5137"/>
      <c r="AB5137"/>
      <c r="AC5137"/>
    </row>
    <row r="5138" spans="2:29" s="14" customFormat="1" x14ac:dyDescent="0.25">
      <c r="B5138"/>
      <c r="C5138"/>
      <c r="D5138"/>
      <c r="E5138"/>
      <c r="F5138"/>
      <c r="G5138"/>
      <c r="H5138"/>
      <c r="I5138"/>
      <c r="J5138"/>
      <c r="K5138" s="91"/>
      <c r="L5138" s="91"/>
      <c r="M5138" s="91"/>
      <c r="R5138"/>
      <c r="S5138"/>
      <c r="T5138"/>
      <c r="U5138"/>
      <c r="V5138"/>
      <c r="W5138"/>
      <c r="X5138"/>
      <c r="Y5138"/>
      <c r="Z5138"/>
      <c r="AA5138"/>
      <c r="AB5138"/>
      <c r="AC5138"/>
    </row>
    <row r="5139" spans="2:29" s="14" customFormat="1" x14ac:dyDescent="0.25">
      <c r="B5139"/>
      <c r="C5139"/>
      <c r="D5139"/>
      <c r="E5139"/>
      <c r="F5139"/>
      <c r="G5139"/>
      <c r="H5139"/>
      <c r="I5139"/>
      <c r="J5139"/>
      <c r="K5139" s="91"/>
      <c r="L5139" s="91"/>
      <c r="M5139" s="91"/>
      <c r="R5139"/>
      <c r="S5139"/>
      <c r="T5139"/>
      <c r="U5139"/>
      <c r="V5139"/>
      <c r="W5139"/>
      <c r="X5139"/>
      <c r="Y5139"/>
      <c r="Z5139"/>
      <c r="AA5139"/>
      <c r="AB5139"/>
      <c r="AC5139"/>
    </row>
    <row r="5140" spans="2:29" s="14" customFormat="1" x14ac:dyDescent="0.25">
      <c r="B5140"/>
      <c r="C5140"/>
      <c r="D5140"/>
      <c r="E5140"/>
      <c r="F5140"/>
      <c r="G5140"/>
      <c r="H5140"/>
      <c r="I5140"/>
      <c r="J5140"/>
      <c r="K5140" s="91"/>
      <c r="L5140" s="91"/>
      <c r="M5140" s="91"/>
      <c r="R5140"/>
      <c r="S5140"/>
      <c r="T5140"/>
      <c r="U5140"/>
      <c r="V5140"/>
      <c r="W5140"/>
      <c r="X5140"/>
      <c r="Y5140"/>
      <c r="Z5140"/>
      <c r="AA5140"/>
      <c r="AB5140"/>
      <c r="AC5140"/>
    </row>
    <row r="5141" spans="2:29" s="14" customFormat="1" x14ac:dyDescent="0.25">
      <c r="B5141"/>
      <c r="C5141"/>
      <c r="D5141"/>
      <c r="E5141"/>
      <c r="F5141"/>
      <c r="G5141"/>
      <c r="H5141"/>
      <c r="I5141"/>
      <c r="J5141"/>
      <c r="K5141" s="91"/>
      <c r="L5141" s="91"/>
      <c r="M5141" s="91"/>
      <c r="R5141"/>
      <c r="S5141"/>
      <c r="T5141"/>
      <c r="U5141"/>
      <c r="V5141"/>
      <c r="W5141"/>
      <c r="X5141"/>
      <c r="Y5141"/>
      <c r="Z5141"/>
      <c r="AA5141"/>
      <c r="AB5141"/>
      <c r="AC5141"/>
    </row>
    <row r="5142" spans="2:29" s="14" customFormat="1" x14ac:dyDescent="0.25">
      <c r="B5142"/>
      <c r="C5142"/>
      <c r="D5142"/>
      <c r="E5142"/>
      <c r="F5142"/>
      <c r="G5142"/>
      <c r="H5142"/>
      <c r="I5142"/>
      <c r="J5142"/>
      <c r="K5142" s="91"/>
      <c r="L5142" s="91"/>
      <c r="M5142" s="91"/>
      <c r="R5142"/>
      <c r="S5142"/>
      <c r="T5142"/>
      <c r="U5142"/>
      <c r="V5142"/>
      <c r="W5142"/>
      <c r="X5142"/>
      <c r="Y5142"/>
      <c r="Z5142"/>
      <c r="AA5142"/>
      <c r="AB5142"/>
      <c r="AC5142"/>
    </row>
    <row r="5143" spans="2:29" s="14" customFormat="1" x14ac:dyDescent="0.25">
      <c r="B5143"/>
      <c r="C5143"/>
      <c r="D5143"/>
      <c r="E5143"/>
      <c r="F5143"/>
      <c r="G5143"/>
      <c r="H5143"/>
      <c r="I5143"/>
      <c r="J5143"/>
      <c r="K5143" s="91"/>
      <c r="L5143" s="91"/>
      <c r="M5143" s="91"/>
      <c r="R5143"/>
      <c r="S5143"/>
      <c r="T5143"/>
      <c r="U5143"/>
      <c r="V5143"/>
      <c r="W5143"/>
      <c r="X5143"/>
      <c r="Y5143"/>
      <c r="Z5143"/>
      <c r="AA5143"/>
      <c r="AB5143"/>
      <c r="AC5143"/>
    </row>
    <row r="5144" spans="2:29" s="14" customFormat="1" x14ac:dyDescent="0.25">
      <c r="B5144"/>
      <c r="C5144"/>
      <c r="D5144"/>
      <c r="E5144"/>
      <c r="F5144"/>
      <c r="G5144"/>
      <c r="H5144"/>
      <c r="I5144"/>
      <c r="J5144"/>
      <c r="K5144" s="91"/>
      <c r="L5144" s="91"/>
      <c r="M5144" s="91"/>
      <c r="R5144"/>
      <c r="S5144"/>
      <c r="T5144"/>
      <c r="U5144"/>
      <c r="V5144"/>
      <c r="W5144"/>
      <c r="X5144"/>
      <c r="Y5144"/>
      <c r="Z5144"/>
      <c r="AA5144"/>
      <c r="AB5144"/>
      <c r="AC5144"/>
    </row>
    <row r="5145" spans="2:29" s="14" customFormat="1" x14ac:dyDescent="0.25">
      <c r="B5145"/>
      <c r="C5145"/>
      <c r="D5145"/>
      <c r="E5145"/>
      <c r="F5145"/>
      <c r="G5145"/>
      <c r="H5145"/>
      <c r="I5145"/>
      <c r="J5145"/>
      <c r="K5145" s="91"/>
      <c r="L5145" s="91"/>
      <c r="M5145" s="91"/>
      <c r="R5145"/>
      <c r="S5145"/>
      <c r="T5145"/>
      <c r="U5145"/>
      <c r="V5145"/>
      <c r="W5145"/>
      <c r="X5145"/>
      <c r="Y5145"/>
      <c r="Z5145"/>
      <c r="AA5145"/>
      <c r="AB5145"/>
      <c r="AC5145"/>
    </row>
    <row r="5146" spans="2:29" s="14" customFormat="1" x14ac:dyDescent="0.25">
      <c r="B5146"/>
      <c r="C5146"/>
      <c r="D5146"/>
      <c r="E5146"/>
      <c r="F5146"/>
      <c r="G5146"/>
      <c r="H5146"/>
      <c r="I5146"/>
      <c r="J5146"/>
      <c r="K5146" s="91"/>
      <c r="L5146" s="91"/>
      <c r="M5146" s="91"/>
      <c r="R5146"/>
      <c r="S5146"/>
      <c r="T5146"/>
      <c r="U5146"/>
      <c r="V5146"/>
      <c r="W5146"/>
      <c r="X5146"/>
      <c r="Y5146"/>
      <c r="Z5146"/>
      <c r="AA5146"/>
      <c r="AB5146"/>
      <c r="AC5146"/>
    </row>
    <row r="5147" spans="2:29" s="14" customFormat="1" x14ac:dyDescent="0.25">
      <c r="B5147"/>
      <c r="C5147"/>
      <c r="D5147"/>
      <c r="E5147"/>
      <c r="F5147"/>
      <c r="G5147"/>
      <c r="H5147"/>
      <c r="I5147"/>
      <c r="J5147"/>
      <c r="K5147" s="91"/>
      <c r="L5147" s="91"/>
      <c r="M5147" s="91"/>
      <c r="R5147"/>
      <c r="S5147"/>
      <c r="T5147"/>
      <c r="U5147"/>
      <c r="V5147"/>
      <c r="W5147"/>
      <c r="X5147"/>
      <c r="Y5147"/>
      <c r="Z5147"/>
      <c r="AA5147"/>
      <c r="AB5147"/>
      <c r="AC5147"/>
    </row>
    <row r="5148" spans="2:29" s="14" customFormat="1" x14ac:dyDescent="0.25">
      <c r="B5148"/>
      <c r="C5148"/>
      <c r="D5148"/>
      <c r="E5148"/>
      <c r="F5148"/>
      <c r="G5148"/>
      <c r="H5148"/>
      <c r="I5148"/>
      <c r="J5148"/>
      <c r="K5148" s="91"/>
      <c r="L5148" s="91"/>
      <c r="M5148" s="91"/>
      <c r="R5148"/>
      <c r="S5148"/>
      <c r="T5148"/>
      <c r="U5148"/>
      <c r="V5148"/>
      <c r="W5148"/>
      <c r="X5148"/>
      <c r="Y5148"/>
      <c r="Z5148"/>
      <c r="AA5148"/>
      <c r="AB5148"/>
      <c r="AC5148"/>
    </row>
    <row r="5149" spans="2:29" s="14" customFormat="1" x14ac:dyDescent="0.25">
      <c r="B5149"/>
      <c r="C5149"/>
      <c r="D5149"/>
      <c r="E5149"/>
      <c r="F5149"/>
      <c r="G5149"/>
      <c r="H5149"/>
      <c r="I5149"/>
      <c r="J5149"/>
      <c r="K5149" s="91"/>
      <c r="L5149" s="91"/>
      <c r="M5149" s="91"/>
      <c r="R5149"/>
      <c r="S5149"/>
      <c r="T5149"/>
      <c r="U5149"/>
      <c r="V5149"/>
      <c r="W5149"/>
      <c r="X5149"/>
      <c r="Y5149"/>
      <c r="Z5149"/>
      <c r="AA5149"/>
      <c r="AB5149"/>
      <c r="AC5149"/>
    </row>
    <row r="5150" spans="2:29" s="14" customFormat="1" x14ac:dyDescent="0.25">
      <c r="B5150"/>
      <c r="C5150"/>
      <c r="D5150"/>
      <c r="E5150"/>
      <c r="F5150"/>
      <c r="G5150"/>
      <c r="H5150"/>
      <c r="I5150"/>
      <c r="J5150"/>
      <c r="K5150" s="91"/>
      <c r="L5150" s="91"/>
      <c r="M5150" s="91"/>
      <c r="R5150"/>
      <c r="S5150"/>
      <c r="T5150"/>
      <c r="U5150"/>
      <c r="V5150"/>
      <c r="W5150"/>
      <c r="X5150"/>
      <c r="Y5150"/>
      <c r="Z5150"/>
      <c r="AA5150"/>
      <c r="AB5150"/>
      <c r="AC5150"/>
    </row>
    <row r="5151" spans="2:29" s="14" customFormat="1" x14ac:dyDescent="0.25">
      <c r="B5151"/>
      <c r="C5151"/>
      <c r="D5151"/>
      <c r="E5151"/>
      <c r="F5151"/>
      <c r="G5151"/>
      <c r="H5151"/>
      <c r="I5151"/>
      <c r="J5151"/>
      <c r="K5151" s="91"/>
      <c r="L5151" s="91"/>
      <c r="M5151" s="91"/>
      <c r="R5151"/>
      <c r="S5151"/>
      <c r="T5151"/>
      <c r="U5151"/>
      <c r="V5151"/>
      <c r="W5151"/>
      <c r="X5151"/>
      <c r="Y5151"/>
      <c r="Z5151"/>
      <c r="AA5151"/>
      <c r="AB5151"/>
      <c r="AC5151"/>
    </row>
    <row r="5152" spans="2:29" s="14" customFormat="1" x14ac:dyDescent="0.25">
      <c r="B5152"/>
      <c r="C5152"/>
      <c r="D5152"/>
      <c r="E5152"/>
      <c r="F5152"/>
      <c r="G5152"/>
      <c r="H5152"/>
      <c r="I5152"/>
      <c r="J5152"/>
      <c r="K5152" s="91"/>
      <c r="L5152" s="91"/>
      <c r="M5152" s="91"/>
      <c r="R5152"/>
      <c r="S5152"/>
      <c r="T5152"/>
      <c r="U5152"/>
      <c r="V5152"/>
      <c r="W5152"/>
      <c r="X5152"/>
      <c r="Y5152"/>
      <c r="Z5152"/>
      <c r="AA5152"/>
      <c r="AB5152"/>
      <c r="AC5152"/>
    </row>
    <row r="5153" spans="2:29" s="14" customFormat="1" x14ac:dyDescent="0.25">
      <c r="B5153"/>
      <c r="C5153"/>
      <c r="D5153"/>
      <c r="E5153"/>
      <c r="F5153"/>
      <c r="G5153"/>
      <c r="H5153"/>
      <c r="I5153"/>
      <c r="J5153"/>
      <c r="K5153" s="91"/>
      <c r="L5153" s="91"/>
      <c r="M5153" s="91"/>
      <c r="R5153"/>
      <c r="S5153"/>
      <c r="T5153"/>
      <c r="U5153"/>
      <c r="V5153"/>
      <c r="W5153"/>
      <c r="X5153"/>
      <c r="Y5153"/>
      <c r="Z5153"/>
      <c r="AA5153"/>
      <c r="AB5153"/>
      <c r="AC5153"/>
    </row>
    <row r="5154" spans="2:29" s="14" customFormat="1" x14ac:dyDescent="0.25">
      <c r="B5154"/>
      <c r="C5154"/>
      <c r="D5154"/>
      <c r="E5154"/>
      <c r="F5154"/>
      <c r="G5154"/>
      <c r="H5154"/>
      <c r="I5154"/>
      <c r="J5154"/>
      <c r="K5154" s="91"/>
      <c r="L5154" s="91"/>
      <c r="M5154" s="91"/>
      <c r="R5154"/>
      <c r="S5154"/>
      <c r="T5154"/>
      <c r="U5154"/>
      <c r="V5154"/>
      <c r="W5154"/>
      <c r="X5154"/>
      <c r="Y5154"/>
      <c r="Z5154"/>
      <c r="AA5154"/>
      <c r="AB5154"/>
      <c r="AC5154"/>
    </row>
    <row r="5155" spans="2:29" s="14" customFormat="1" x14ac:dyDescent="0.25">
      <c r="B5155"/>
      <c r="C5155"/>
      <c r="D5155"/>
      <c r="E5155"/>
      <c r="F5155"/>
      <c r="G5155"/>
      <c r="H5155"/>
      <c r="I5155"/>
      <c r="J5155"/>
      <c r="K5155" s="91"/>
      <c r="L5155" s="91"/>
      <c r="M5155" s="91"/>
      <c r="R5155"/>
      <c r="S5155"/>
      <c r="T5155"/>
      <c r="U5155"/>
      <c r="V5155"/>
      <c r="W5155"/>
      <c r="X5155"/>
      <c r="Y5155"/>
      <c r="Z5155"/>
      <c r="AA5155"/>
      <c r="AB5155"/>
      <c r="AC5155"/>
    </row>
    <row r="5156" spans="2:29" s="14" customFormat="1" x14ac:dyDescent="0.25">
      <c r="B5156"/>
      <c r="C5156"/>
      <c r="D5156"/>
      <c r="E5156"/>
      <c r="F5156"/>
      <c r="G5156"/>
      <c r="H5156"/>
      <c r="I5156"/>
      <c r="J5156"/>
      <c r="K5156" s="91"/>
      <c r="L5156" s="91"/>
      <c r="M5156" s="91"/>
      <c r="R5156"/>
      <c r="S5156"/>
      <c r="T5156"/>
      <c r="U5156"/>
      <c r="V5156"/>
      <c r="W5156"/>
      <c r="X5156"/>
      <c r="Y5156"/>
      <c r="Z5156"/>
      <c r="AA5156"/>
      <c r="AB5156"/>
      <c r="AC5156"/>
    </row>
    <row r="5157" spans="2:29" s="14" customFormat="1" x14ac:dyDescent="0.25">
      <c r="B5157"/>
      <c r="C5157"/>
      <c r="D5157"/>
      <c r="E5157"/>
      <c r="F5157"/>
      <c r="G5157"/>
      <c r="H5157"/>
      <c r="I5157"/>
      <c r="J5157"/>
      <c r="K5157" s="91"/>
      <c r="L5157" s="91"/>
      <c r="M5157" s="91"/>
      <c r="R5157"/>
      <c r="S5157"/>
      <c r="T5157"/>
      <c r="U5157"/>
      <c r="V5157"/>
      <c r="W5157"/>
      <c r="X5157"/>
      <c r="Y5157"/>
      <c r="Z5157"/>
      <c r="AA5157"/>
      <c r="AB5157"/>
      <c r="AC5157"/>
    </row>
    <row r="5158" spans="2:29" s="14" customFormat="1" x14ac:dyDescent="0.25">
      <c r="B5158"/>
      <c r="C5158"/>
      <c r="D5158"/>
      <c r="E5158"/>
      <c r="F5158"/>
      <c r="G5158"/>
      <c r="H5158"/>
      <c r="I5158"/>
      <c r="J5158"/>
      <c r="K5158" s="91"/>
      <c r="L5158" s="91"/>
      <c r="M5158" s="91"/>
      <c r="R5158"/>
      <c r="S5158"/>
      <c r="T5158"/>
      <c r="U5158"/>
      <c r="V5158"/>
      <c r="W5158"/>
      <c r="X5158"/>
      <c r="Y5158"/>
      <c r="Z5158"/>
      <c r="AA5158"/>
      <c r="AB5158"/>
      <c r="AC5158"/>
    </row>
    <row r="5159" spans="2:29" s="14" customFormat="1" x14ac:dyDescent="0.25">
      <c r="B5159"/>
      <c r="C5159"/>
      <c r="D5159"/>
      <c r="E5159"/>
      <c r="F5159"/>
      <c r="G5159"/>
      <c r="H5159"/>
      <c r="I5159"/>
      <c r="J5159"/>
      <c r="K5159" s="91"/>
      <c r="L5159" s="91"/>
      <c r="M5159" s="91"/>
      <c r="R5159"/>
      <c r="S5159"/>
      <c r="T5159"/>
      <c r="U5159"/>
      <c r="V5159"/>
      <c r="W5159"/>
      <c r="X5159"/>
      <c r="Y5159"/>
      <c r="Z5159"/>
      <c r="AA5159"/>
      <c r="AB5159"/>
      <c r="AC5159"/>
    </row>
    <row r="5160" spans="2:29" s="14" customFormat="1" x14ac:dyDescent="0.25">
      <c r="B5160"/>
      <c r="C5160"/>
      <c r="D5160"/>
      <c r="E5160"/>
      <c r="F5160"/>
      <c r="G5160"/>
      <c r="H5160"/>
      <c r="I5160"/>
      <c r="J5160"/>
      <c r="K5160" s="91"/>
      <c r="L5160" s="91"/>
      <c r="M5160" s="91"/>
      <c r="R5160"/>
      <c r="S5160"/>
      <c r="T5160"/>
      <c r="U5160"/>
      <c r="V5160"/>
      <c r="W5160"/>
      <c r="X5160"/>
      <c r="Y5160"/>
      <c r="Z5160"/>
      <c r="AA5160"/>
      <c r="AB5160"/>
      <c r="AC5160"/>
    </row>
    <row r="5161" spans="2:29" s="14" customFormat="1" x14ac:dyDescent="0.25">
      <c r="B5161"/>
      <c r="C5161"/>
      <c r="D5161"/>
      <c r="E5161"/>
      <c r="F5161"/>
      <c r="G5161"/>
      <c r="H5161"/>
      <c r="I5161"/>
      <c r="J5161"/>
      <c r="K5161" s="91"/>
      <c r="L5161" s="91"/>
      <c r="M5161" s="91"/>
      <c r="R5161"/>
      <c r="S5161"/>
      <c r="T5161"/>
      <c r="U5161"/>
      <c r="V5161"/>
      <c r="W5161"/>
      <c r="X5161"/>
      <c r="Y5161"/>
      <c r="Z5161"/>
      <c r="AA5161"/>
      <c r="AB5161"/>
      <c r="AC5161"/>
    </row>
    <row r="5162" spans="2:29" s="14" customFormat="1" x14ac:dyDescent="0.25">
      <c r="B5162"/>
      <c r="C5162"/>
      <c r="D5162"/>
      <c r="E5162"/>
      <c r="F5162"/>
      <c r="G5162"/>
      <c r="H5162"/>
      <c r="I5162"/>
      <c r="J5162"/>
      <c r="K5162" s="91"/>
      <c r="L5162" s="91"/>
      <c r="M5162" s="91"/>
      <c r="R5162"/>
      <c r="S5162"/>
      <c r="T5162"/>
      <c r="U5162"/>
      <c r="V5162"/>
      <c r="W5162"/>
      <c r="X5162"/>
      <c r="Y5162"/>
      <c r="Z5162"/>
      <c r="AA5162"/>
      <c r="AB5162"/>
      <c r="AC5162"/>
    </row>
    <row r="5163" spans="2:29" s="14" customFormat="1" x14ac:dyDescent="0.25">
      <c r="B5163"/>
      <c r="C5163"/>
      <c r="D5163"/>
      <c r="E5163"/>
      <c r="F5163"/>
      <c r="G5163"/>
      <c r="H5163"/>
      <c r="I5163"/>
      <c r="J5163"/>
      <c r="K5163" s="91"/>
      <c r="L5163" s="91"/>
      <c r="M5163" s="91"/>
      <c r="R5163"/>
      <c r="S5163"/>
      <c r="T5163"/>
      <c r="U5163"/>
      <c r="V5163"/>
      <c r="W5163"/>
      <c r="X5163"/>
      <c r="Y5163"/>
      <c r="Z5163"/>
      <c r="AA5163"/>
      <c r="AB5163"/>
      <c r="AC5163"/>
    </row>
    <row r="5164" spans="2:29" s="14" customFormat="1" x14ac:dyDescent="0.25">
      <c r="B5164"/>
      <c r="C5164"/>
      <c r="D5164"/>
      <c r="E5164"/>
      <c r="F5164"/>
      <c r="G5164"/>
      <c r="H5164"/>
      <c r="I5164"/>
      <c r="J5164"/>
      <c r="K5164" s="91"/>
      <c r="L5164" s="91"/>
      <c r="M5164" s="91"/>
      <c r="R5164"/>
      <c r="S5164"/>
      <c r="T5164"/>
      <c r="U5164"/>
      <c r="V5164"/>
      <c r="W5164"/>
      <c r="X5164"/>
      <c r="Y5164"/>
      <c r="Z5164"/>
      <c r="AA5164"/>
      <c r="AB5164"/>
      <c r="AC5164"/>
    </row>
    <row r="5165" spans="2:29" s="14" customFormat="1" x14ac:dyDescent="0.25">
      <c r="B5165"/>
      <c r="C5165"/>
      <c r="D5165"/>
      <c r="E5165"/>
      <c r="F5165"/>
      <c r="G5165"/>
      <c r="H5165"/>
      <c r="I5165"/>
      <c r="J5165"/>
      <c r="K5165" s="91"/>
      <c r="L5165" s="91"/>
      <c r="M5165" s="91"/>
      <c r="R5165"/>
      <c r="S5165"/>
      <c r="T5165"/>
      <c r="U5165"/>
      <c r="V5165"/>
      <c r="W5165"/>
      <c r="X5165"/>
      <c r="Y5165"/>
      <c r="Z5165"/>
      <c r="AA5165"/>
      <c r="AB5165"/>
      <c r="AC5165"/>
    </row>
    <row r="5166" spans="2:29" s="14" customFormat="1" x14ac:dyDescent="0.25">
      <c r="B5166"/>
      <c r="C5166"/>
      <c r="D5166"/>
      <c r="E5166"/>
      <c r="F5166"/>
      <c r="G5166"/>
      <c r="H5166"/>
      <c r="I5166"/>
      <c r="J5166"/>
      <c r="K5166" s="91"/>
      <c r="L5166" s="91"/>
      <c r="M5166" s="91"/>
      <c r="R5166"/>
      <c r="S5166"/>
      <c r="T5166"/>
      <c r="U5166"/>
      <c r="V5166"/>
      <c r="W5166"/>
      <c r="X5166"/>
      <c r="Y5166"/>
      <c r="Z5166"/>
      <c r="AA5166"/>
      <c r="AB5166"/>
      <c r="AC5166"/>
    </row>
    <row r="5167" spans="2:29" s="14" customFormat="1" x14ac:dyDescent="0.25">
      <c r="B5167"/>
      <c r="C5167"/>
      <c r="D5167"/>
      <c r="E5167"/>
      <c r="F5167"/>
      <c r="G5167"/>
      <c r="H5167"/>
      <c r="I5167"/>
      <c r="J5167"/>
      <c r="K5167" s="91"/>
      <c r="L5167" s="91"/>
      <c r="M5167" s="91"/>
      <c r="R5167"/>
      <c r="S5167"/>
      <c r="T5167"/>
      <c r="U5167"/>
      <c r="V5167"/>
      <c r="W5167"/>
      <c r="X5167"/>
      <c r="Y5167"/>
      <c r="Z5167"/>
      <c r="AA5167"/>
      <c r="AB5167"/>
      <c r="AC5167"/>
    </row>
    <row r="5168" spans="2:29" s="14" customFormat="1" x14ac:dyDescent="0.25">
      <c r="B5168"/>
      <c r="C5168"/>
      <c r="D5168"/>
      <c r="E5168"/>
      <c r="F5168"/>
      <c r="G5168"/>
      <c r="H5168"/>
      <c r="I5168"/>
      <c r="J5168"/>
      <c r="K5168" s="91"/>
      <c r="L5168" s="91"/>
      <c r="M5168" s="91"/>
      <c r="R5168"/>
      <c r="S5168"/>
      <c r="T5168"/>
      <c r="U5168"/>
      <c r="V5168"/>
      <c r="W5168"/>
      <c r="X5168"/>
      <c r="Y5168"/>
      <c r="Z5168"/>
      <c r="AA5168"/>
      <c r="AB5168"/>
      <c r="AC5168"/>
    </row>
    <row r="5169" spans="2:29" s="14" customFormat="1" x14ac:dyDescent="0.25">
      <c r="B5169"/>
      <c r="C5169"/>
      <c r="D5169"/>
      <c r="E5169"/>
      <c r="F5169"/>
      <c r="G5169"/>
      <c r="H5169"/>
      <c r="I5169"/>
      <c r="J5169"/>
      <c r="K5169" s="91"/>
      <c r="L5169" s="91"/>
      <c r="M5169" s="91"/>
      <c r="R5169"/>
      <c r="S5169"/>
      <c r="T5169"/>
      <c r="U5169"/>
      <c r="V5169"/>
      <c r="W5169"/>
      <c r="X5169"/>
      <c r="Y5169"/>
      <c r="Z5169"/>
      <c r="AA5169"/>
      <c r="AB5169"/>
      <c r="AC5169"/>
    </row>
    <row r="5170" spans="2:29" s="14" customFormat="1" x14ac:dyDescent="0.25">
      <c r="B5170"/>
      <c r="C5170"/>
      <c r="D5170"/>
      <c r="E5170"/>
      <c r="F5170"/>
      <c r="G5170"/>
      <c r="H5170"/>
      <c r="I5170"/>
      <c r="J5170"/>
      <c r="K5170" s="91"/>
      <c r="L5170" s="91"/>
      <c r="M5170" s="91"/>
      <c r="R5170"/>
      <c r="S5170"/>
      <c r="T5170"/>
      <c r="U5170"/>
      <c r="V5170"/>
      <c r="W5170"/>
      <c r="X5170"/>
      <c r="Y5170"/>
      <c r="Z5170"/>
      <c r="AA5170"/>
      <c r="AB5170"/>
      <c r="AC5170"/>
    </row>
    <row r="5171" spans="2:29" s="14" customFormat="1" x14ac:dyDescent="0.25">
      <c r="B5171"/>
      <c r="C5171"/>
      <c r="D5171"/>
      <c r="E5171"/>
      <c r="F5171"/>
      <c r="G5171"/>
      <c r="H5171"/>
      <c r="I5171"/>
      <c r="J5171"/>
      <c r="K5171" s="91"/>
      <c r="L5171" s="91"/>
      <c r="M5171" s="91"/>
      <c r="R5171"/>
      <c r="S5171"/>
      <c r="T5171"/>
      <c r="U5171"/>
      <c r="V5171"/>
      <c r="W5171"/>
      <c r="X5171"/>
      <c r="Y5171"/>
      <c r="Z5171"/>
      <c r="AA5171"/>
      <c r="AB5171"/>
      <c r="AC5171"/>
    </row>
    <row r="5172" spans="2:29" s="14" customFormat="1" x14ac:dyDescent="0.25">
      <c r="B5172"/>
      <c r="C5172"/>
      <c r="D5172"/>
      <c r="E5172"/>
      <c r="F5172"/>
      <c r="G5172"/>
      <c r="H5172"/>
      <c r="I5172"/>
      <c r="J5172"/>
      <c r="K5172" s="91"/>
      <c r="L5172" s="91"/>
      <c r="M5172" s="91"/>
      <c r="R5172"/>
      <c r="S5172"/>
      <c r="T5172"/>
      <c r="U5172"/>
      <c r="V5172"/>
      <c r="W5172"/>
      <c r="X5172"/>
      <c r="Y5172"/>
      <c r="Z5172"/>
      <c r="AA5172"/>
      <c r="AB5172"/>
      <c r="AC5172"/>
    </row>
    <row r="5173" spans="2:29" s="14" customFormat="1" x14ac:dyDescent="0.25">
      <c r="B5173"/>
      <c r="C5173"/>
      <c r="D5173"/>
      <c r="E5173"/>
      <c r="F5173"/>
      <c r="G5173"/>
      <c r="H5173"/>
      <c r="I5173"/>
      <c r="J5173"/>
      <c r="K5173" s="91"/>
      <c r="L5173" s="91"/>
      <c r="M5173" s="91"/>
      <c r="R5173"/>
      <c r="S5173"/>
      <c r="T5173"/>
      <c r="U5173"/>
      <c r="V5173"/>
      <c r="W5173"/>
      <c r="X5173"/>
      <c r="Y5173"/>
      <c r="Z5173"/>
      <c r="AA5173"/>
      <c r="AB5173"/>
      <c r="AC5173"/>
    </row>
    <row r="5174" spans="2:29" s="14" customFormat="1" x14ac:dyDescent="0.25">
      <c r="B5174"/>
      <c r="C5174"/>
      <c r="D5174"/>
      <c r="E5174"/>
      <c r="F5174"/>
      <c r="G5174"/>
      <c r="H5174"/>
      <c r="I5174"/>
      <c r="J5174"/>
      <c r="K5174" s="91"/>
      <c r="L5174" s="91"/>
      <c r="M5174" s="91"/>
      <c r="R5174"/>
      <c r="S5174"/>
      <c r="T5174"/>
      <c r="U5174"/>
      <c r="V5174"/>
      <c r="W5174"/>
      <c r="X5174"/>
      <c r="Y5174"/>
      <c r="Z5174"/>
      <c r="AA5174"/>
      <c r="AB5174"/>
      <c r="AC5174"/>
    </row>
    <row r="5175" spans="2:29" s="14" customFormat="1" x14ac:dyDescent="0.25">
      <c r="B5175"/>
      <c r="C5175"/>
      <c r="D5175"/>
      <c r="E5175"/>
      <c r="F5175"/>
      <c r="G5175"/>
      <c r="H5175"/>
      <c r="I5175"/>
      <c r="J5175"/>
      <c r="K5175" s="91"/>
      <c r="L5175" s="91"/>
      <c r="M5175" s="91"/>
      <c r="R5175"/>
      <c r="S5175"/>
      <c r="T5175"/>
      <c r="U5175"/>
      <c r="V5175"/>
      <c r="W5175"/>
      <c r="X5175"/>
      <c r="Y5175"/>
      <c r="Z5175"/>
      <c r="AA5175"/>
      <c r="AB5175"/>
      <c r="AC5175"/>
    </row>
    <row r="5176" spans="2:29" s="14" customFormat="1" x14ac:dyDescent="0.25">
      <c r="B5176"/>
      <c r="C5176"/>
      <c r="D5176"/>
      <c r="E5176"/>
      <c r="F5176"/>
      <c r="G5176"/>
      <c r="H5176"/>
      <c r="I5176"/>
      <c r="J5176"/>
      <c r="K5176" s="91"/>
      <c r="L5176" s="91"/>
      <c r="M5176" s="91"/>
      <c r="R5176"/>
      <c r="S5176"/>
      <c r="T5176"/>
      <c r="U5176"/>
      <c r="V5176"/>
      <c r="W5176"/>
      <c r="X5176"/>
      <c r="Y5176"/>
      <c r="Z5176"/>
      <c r="AA5176"/>
      <c r="AB5176"/>
      <c r="AC5176"/>
    </row>
    <row r="5177" spans="2:29" s="14" customFormat="1" x14ac:dyDescent="0.25">
      <c r="B5177"/>
      <c r="C5177"/>
      <c r="D5177"/>
      <c r="E5177"/>
      <c r="F5177"/>
      <c r="G5177"/>
      <c r="H5177"/>
      <c r="I5177"/>
      <c r="J5177"/>
      <c r="K5177" s="91"/>
      <c r="L5177" s="91"/>
      <c r="M5177" s="91"/>
      <c r="R5177"/>
      <c r="S5177"/>
      <c r="T5177"/>
      <c r="U5177"/>
      <c r="V5177"/>
      <c r="W5177"/>
      <c r="X5177"/>
      <c r="Y5177"/>
      <c r="Z5177"/>
      <c r="AA5177"/>
      <c r="AB5177"/>
      <c r="AC5177"/>
    </row>
    <row r="5178" spans="2:29" s="14" customFormat="1" x14ac:dyDescent="0.25">
      <c r="B5178"/>
      <c r="C5178"/>
      <c r="D5178"/>
      <c r="E5178"/>
      <c r="F5178"/>
      <c r="G5178"/>
      <c r="H5178"/>
      <c r="I5178"/>
      <c r="J5178"/>
      <c r="K5178" s="91"/>
      <c r="L5178" s="91"/>
      <c r="M5178" s="91"/>
      <c r="R5178"/>
      <c r="S5178"/>
      <c r="T5178"/>
      <c r="U5178"/>
      <c r="V5178"/>
      <c r="W5178"/>
      <c r="X5178"/>
      <c r="Y5178"/>
      <c r="Z5178"/>
      <c r="AA5178"/>
      <c r="AB5178"/>
      <c r="AC5178"/>
    </row>
    <row r="5179" spans="2:29" s="14" customFormat="1" x14ac:dyDescent="0.25">
      <c r="B5179"/>
      <c r="C5179"/>
      <c r="D5179"/>
      <c r="E5179"/>
      <c r="F5179"/>
      <c r="G5179"/>
      <c r="H5179"/>
      <c r="I5179"/>
      <c r="J5179"/>
      <c r="K5179" s="91"/>
      <c r="L5179" s="91"/>
      <c r="M5179" s="91"/>
      <c r="R5179"/>
      <c r="S5179"/>
      <c r="T5179"/>
      <c r="U5179"/>
      <c r="V5179"/>
      <c r="W5179"/>
      <c r="X5179"/>
      <c r="Y5179"/>
      <c r="Z5179"/>
      <c r="AA5179"/>
      <c r="AB5179"/>
      <c r="AC5179"/>
    </row>
    <row r="5180" spans="2:29" s="14" customFormat="1" x14ac:dyDescent="0.25">
      <c r="B5180"/>
      <c r="C5180"/>
      <c r="D5180"/>
      <c r="E5180"/>
      <c r="F5180"/>
      <c r="G5180"/>
      <c r="H5180"/>
      <c r="I5180"/>
      <c r="J5180"/>
      <c r="K5180" s="91"/>
      <c r="L5180" s="91"/>
      <c r="M5180" s="91"/>
      <c r="R5180"/>
      <c r="S5180"/>
      <c r="T5180"/>
      <c r="U5180"/>
      <c r="V5180"/>
      <c r="W5180"/>
      <c r="X5180"/>
      <c r="Y5180"/>
      <c r="Z5180"/>
      <c r="AA5180"/>
      <c r="AB5180"/>
      <c r="AC5180"/>
    </row>
    <row r="5181" spans="2:29" s="14" customFormat="1" x14ac:dyDescent="0.25">
      <c r="B5181"/>
      <c r="C5181"/>
      <c r="D5181"/>
      <c r="E5181"/>
      <c r="F5181"/>
      <c r="G5181"/>
      <c r="H5181"/>
      <c r="I5181"/>
      <c r="J5181"/>
      <c r="K5181" s="91"/>
      <c r="L5181" s="91"/>
      <c r="M5181" s="91"/>
      <c r="R5181"/>
      <c r="S5181"/>
      <c r="T5181"/>
      <c r="U5181"/>
      <c r="V5181"/>
      <c r="W5181"/>
      <c r="X5181"/>
      <c r="Y5181"/>
      <c r="Z5181"/>
      <c r="AA5181"/>
      <c r="AB5181"/>
      <c r="AC5181"/>
    </row>
    <row r="5182" spans="2:29" s="14" customFormat="1" x14ac:dyDescent="0.25">
      <c r="B5182"/>
      <c r="C5182"/>
      <c r="D5182"/>
      <c r="E5182"/>
      <c r="F5182"/>
      <c r="G5182"/>
      <c r="H5182"/>
      <c r="I5182"/>
      <c r="J5182"/>
      <c r="K5182" s="91"/>
      <c r="L5182" s="91"/>
      <c r="M5182" s="91"/>
      <c r="R5182"/>
      <c r="S5182"/>
      <c r="T5182"/>
      <c r="U5182"/>
      <c r="V5182"/>
      <c r="W5182"/>
      <c r="X5182"/>
      <c r="Y5182"/>
      <c r="Z5182"/>
      <c r="AA5182"/>
      <c r="AB5182"/>
      <c r="AC5182"/>
    </row>
    <row r="5183" spans="2:29" s="14" customFormat="1" x14ac:dyDescent="0.25">
      <c r="B5183"/>
      <c r="C5183"/>
      <c r="D5183"/>
      <c r="E5183"/>
      <c r="F5183"/>
      <c r="G5183"/>
      <c r="H5183"/>
      <c r="I5183"/>
      <c r="J5183"/>
      <c r="K5183" s="91"/>
      <c r="L5183" s="91"/>
      <c r="M5183" s="91"/>
      <c r="R5183"/>
      <c r="S5183"/>
      <c r="T5183"/>
      <c r="U5183"/>
      <c r="V5183"/>
      <c r="W5183"/>
      <c r="X5183"/>
      <c r="Y5183"/>
      <c r="Z5183"/>
      <c r="AA5183"/>
      <c r="AB5183"/>
      <c r="AC5183"/>
    </row>
    <row r="5184" spans="2:29" s="14" customFormat="1" x14ac:dyDescent="0.25">
      <c r="B5184"/>
      <c r="C5184"/>
      <c r="D5184"/>
      <c r="E5184"/>
      <c r="F5184"/>
      <c r="G5184"/>
      <c r="H5184"/>
      <c r="I5184"/>
      <c r="J5184"/>
      <c r="K5184" s="91"/>
      <c r="L5184" s="91"/>
      <c r="M5184" s="91"/>
      <c r="R5184"/>
      <c r="S5184"/>
      <c r="T5184"/>
      <c r="U5184"/>
      <c r="V5184"/>
      <c r="W5184"/>
      <c r="X5184"/>
      <c r="Y5184"/>
      <c r="Z5184"/>
      <c r="AA5184"/>
      <c r="AB5184"/>
      <c r="AC5184"/>
    </row>
    <row r="5185" spans="2:29" s="14" customFormat="1" x14ac:dyDescent="0.25">
      <c r="B5185"/>
      <c r="C5185"/>
      <c r="D5185"/>
      <c r="E5185"/>
      <c r="F5185"/>
      <c r="G5185"/>
      <c r="H5185"/>
      <c r="I5185"/>
      <c r="J5185"/>
      <c r="K5185" s="91"/>
      <c r="L5185" s="91"/>
      <c r="M5185" s="91"/>
      <c r="R5185"/>
      <c r="S5185"/>
      <c r="T5185"/>
      <c r="U5185"/>
      <c r="V5185"/>
      <c r="W5185"/>
      <c r="X5185"/>
      <c r="Y5185"/>
      <c r="Z5185"/>
      <c r="AA5185"/>
      <c r="AB5185"/>
      <c r="AC5185"/>
    </row>
    <row r="5186" spans="2:29" s="14" customFormat="1" x14ac:dyDescent="0.25">
      <c r="B5186"/>
      <c r="C5186"/>
      <c r="D5186"/>
      <c r="E5186"/>
      <c r="F5186"/>
      <c r="G5186"/>
      <c r="H5186"/>
      <c r="I5186"/>
      <c r="J5186"/>
      <c r="K5186" s="91"/>
      <c r="L5186" s="91"/>
      <c r="M5186" s="91"/>
      <c r="R5186"/>
      <c r="S5186"/>
      <c r="T5186"/>
      <c r="U5186"/>
      <c r="V5186"/>
      <c r="W5186"/>
      <c r="X5186"/>
      <c r="Y5186"/>
      <c r="Z5186"/>
      <c r="AA5186"/>
      <c r="AB5186"/>
      <c r="AC5186"/>
    </row>
    <row r="5187" spans="2:29" s="14" customFormat="1" x14ac:dyDescent="0.25">
      <c r="B5187"/>
      <c r="C5187"/>
      <c r="D5187"/>
      <c r="E5187"/>
      <c r="F5187"/>
      <c r="G5187"/>
      <c r="H5187"/>
      <c r="I5187"/>
      <c r="J5187"/>
      <c r="K5187" s="91"/>
      <c r="L5187" s="91"/>
      <c r="M5187" s="91"/>
      <c r="R5187"/>
      <c r="S5187"/>
      <c r="T5187"/>
      <c r="U5187"/>
      <c r="V5187"/>
      <c r="W5187"/>
      <c r="X5187"/>
      <c r="Y5187"/>
      <c r="Z5187"/>
      <c r="AA5187"/>
      <c r="AB5187"/>
      <c r="AC5187"/>
    </row>
    <row r="5188" spans="2:29" s="14" customFormat="1" x14ac:dyDescent="0.25">
      <c r="B5188"/>
      <c r="C5188"/>
      <c r="D5188"/>
      <c r="E5188"/>
      <c r="F5188"/>
      <c r="G5188"/>
      <c r="H5188"/>
      <c r="I5188"/>
      <c r="J5188"/>
      <c r="K5188" s="91"/>
      <c r="L5188" s="91"/>
      <c r="M5188" s="91"/>
      <c r="R5188"/>
      <c r="S5188"/>
      <c r="T5188"/>
      <c r="U5188"/>
      <c r="V5188"/>
      <c r="W5188"/>
      <c r="X5188"/>
      <c r="Y5188"/>
      <c r="Z5188"/>
      <c r="AA5188"/>
      <c r="AB5188"/>
      <c r="AC5188"/>
    </row>
    <row r="5189" spans="2:29" s="14" customFormat="1" x14ac:dyDescent="0.25">
      <c r="B5189"/>
      <c r="C5189"/>
      <c r="D5189"/>
      <c r="E5189"/>
      <c r="F5189"/>
      <c r="G5189"/>
      <c r="H5189"/>
      <c r="I5189"/>
      <c r="J5189"/>
      <c r="K5189" s="91"/>
      <c r="L5189" s="91"/>
      <c r="M5189" s="91"/>
      <c r="R5189"/>
      <c r="S5189"/>
      <c r="T5189"/>
      <c r="U5189"/>
      <c r="V5189"/>
      <c r="W5189"/>
      <c r="X5189"/>
      <c r="Y5189"/>
      <c r="Z5189"/>
      <c r="AA5189"/>
      <c r="AB5189"/>
      <c r="AC5189"/>
    </row>
    <row r="5190" spans="2:29" s="14" customFormat="1" x14ac:dyDescent="0.25">
      <c r="B5190"/>
      <c r="C5190"/>
      <c r="D5190"/>
      <c r="E5190"/>
      <c r="F5190"/>
      <c r="G5190"/>
      <c r="H5190"/>
      <c r="I5190"/>
      <c r="J5190"/>
      <c r="K5190" s="91"/>
      <c r="L5190" s="91"/>
      <c r="M5190" s="91"/>
      <c r="R5190"/>
      <c r="S5190"/>
      <c r="T5190"/>
      <c r="U5190"/>
      <c r="V5190"/>
      <c r="W5190"/>
      <c r="X5190"/>
      <c r="Y5190"/>
      <c r="Z5190"/>
      <c r="AA5190"/>
      <c r="AB5190"/>
      <c r="AC5190"/>
    </row>
    <row r="5191" spans="2:29" s="14" customFormat="1" x14ac:dyDescent="0.25">
      <c r="B5191"/>
      <c r="C5191"/>
      <c r="D5191"/>
      <c r="E5191"/>
      <c r="F5191"/>
      <c r="G5191"/>
      <c r="H5191"/>
      <c r="I5191"/>
      <c r="J5191"/>
      <c r="K5191" s="91"/>
      <c r="L5191" s="91"/>
      <c r="M5191" s="91"/>
      <c r="R5191"/>
      <c r="S5191"/>
      <c r="T5191"/>
      <c r="U5191"/>
      <c r="V5191"/>
      <c r="W5191"/>
      <c r="X5191"/>
      <c r="Y5191"/>
      <c r="Z5191"/>
      <c r="AA5191"/>
      <c r="AB5191"/>
      <c r="AC5191"/>
    </row>
    <row r="5192" spans="2:29" s="14" customFormat="1" x14ac:dyDescent="0.25">
      <c r="B5192"/>
      <c r="C5192"/>
      <c r="D5192"/>
      <c r="E5192"/>
      <c r="F5192"/>
      <c r="G5192"/>
      <c r="H5192"/>
      <c r="I5192"/>
      <c r="J5192"/>
      <c r="K5192" s="91"/>
      <c r="L5192" s="91"/>
      <c r="M5192" s="91"/>
      <c r="R5192"/>
      <c r="S5192"/>
      <c r="T5192"/>
      <c r="U5192"/>
      <c r="V5192"/>
      <c r="W5192"/>
      <c r="X5192"/>
      <c r="Y5192"/>
      <c r="Z5192"/>
      <c r="AA5192"/>
      <c r="AB5192"/>
      <c r="AC5192"/>
    </row>
    <row r="5193" spans="2:29" s="14" customFormat="1" x14ac:dyDescent="0.25">
      <c r="B5193"/>
      <c r="C5193"/>
      <c r="D5193"/>
      <c r="E5193"/>
      <c r="F5193"/>
      <c r="G5193"/>
      <c r="H5193"/>
      <c r="I5193"/>
      <c r="J5193"/>
      <c r="K5193" s="91"/>
      <c r="L5193" s="91"/>
      <c r="M5193" s="91"/>
      <c r="R5193"/>
      <c r="S5193"/>
      <c r="T5193"/>
      <c r="U5193"/>
      <c r="V5193"/>
      <c r="W5193"/>
      <c r="X5193"/>
      <c r="Y5193"/>
      <c r="Z5193"/>
      <c r="AA5193"/>
      <c r="AB5193"/>
      <c r="AC5193"/>
    </row>
    <row r="5194" spans="2:29" s="14" customFormat="1" x14ac:dyDescent="0.25">
      <c r="B5194"/>
      <c r="C5194"/>
      <c r="D5194"/>
      <c r="E5194"/>
      <c r="F5194"/>
      <c r="G5194"/>
      <c r="H5194"/>
      <c r="I5194"/>
      <c r="J5194"/>
      <c r="K5194" s="91"/>
      <c r="L5194" s="91"/>
      <c r="M5194" s="91"/>
      <c r="R5194"/>
      <c r="S5194"/>
      <c r="T5194"/>
      <c r="U5194"/>
      <c r="V5194"/>
      <c r="W5194"/>
      <c r="X5194"/>
      <c r="Y5194"/>
      <c r="Z5194"/>
      <c r="AA5194"/>
      <c r="AB5194"/>
      <c r="AC5194"/>
    </row>
    <row r="5195" spans="2:29" s="14" customFormat="1" x14ac:dyDescent="0.25">
      <c r="B5195"/>
      <c r="C5195"/>
      <c r="D5195"/>
      <c r="E5195"/>
      <c r="F5195"/>
      <c r="G5195"/>
      <c r="H5195"/>
      <c r="I5195"/>
      <c r="J5195"/>
      <c r="K5195" s="91"/>
      <c r="L5195" s="91"/>
      <c r="M5195" s="91"/>
      <c r="R5195"/>
      <c r="S5195"/>
      <c r="T5195"/>
      <c r="U5195"/>
      <c r="V5195"/>
      <c r="W5195"/>
      <c r="X5195"/>
      <c r="Y5195"/>
      <c r="Z5195"/>
      <c r="AA5195"/>
      <c r="AB5195"/>
      <c r="AC5195"/>
    </row>
    <row r="5196" spans="2:29" s="14" customFormat="1" x14ac:dyDescent="0.25">
      <c r="B5196"/>
      <c r="C5196"/>
      <c r="D5196"/>
      <c r="E5196"/>
      <c r="F5196"/>
      <c r="G5196"/>
      <c r="H5196"/>
      <c r="I5196"/>
      <c r="J5196"/>
      <c r="K5196" s="91"/>
      <c r="L5196" s="91"/>
      <c r="M5196" s="91"/>
      <c r="R5196"/>
      <c r="S5196"/>
      <c r="T5196"/>
      <c r="U5196"/>
      <c r="V5196"/>
      <c r="W5196"/>
      <c r="X5196"/>
      <c r="Y5196"/>
      <c r="Z5196"/>
      <c r="AA5196"/>
      <c r="AB5196"/>
      <c r="AC5196"/>
    </row>
    <row r="5197" spans="2:29" s="14" customFormat="1" x14ac:dyDescent="0.25">
      <c r="B5197"/>
      <c r="C5197"/>
      <c r="D5197"/>
      <c r="E5197"/>
      <c r="F5197"/>
      <c r="G5197"/>
      <c r="H5197"/>
      <c r="I5197"/>
      <c r="J5197"/>
      <c r="K5197" s="91"/>
      <c r="L5197" s="91"/>
      <c r="M5197" s="91"/>
      <c r="R5197"/>
      <c r="S5197"/>
      <c r="T5197"/>
      <c r="U5197"/>
      <c r="V5197"/>
      <c r="W5197"/>
      <c r="X5197"/>
      <c r="Y5197"/>
      <c r="Z5197"/>
      <c r="AA5197"/>
      <c r="AB5197"/>
      <c r="AC5197"/>
    </row>
    <row r="5198" spans="2:29" s="14" customFormat="1" x14ac:dyDescent="0.25">
      <c r="B5198"/>
      <c r="C5198"/>
      <c r="D5198"/>
      <c r="E5198"/>
      <c r="F5198"/>
      <c r="G5198"/>
      <c r="H5198"/>
      <c r="I5198"/>
      <c r="J5198"/>
      <c r="K5198" s="91"/>
      <c r="L5198" s="91"/>
      <c r="M5198" s="91"/>
      <c r="R5198"/>
      <c r="S5198"/>
      <c r="T5198"/>
      <c r="U5198"/>
      <c r="V5198"/>
      <c r="W5198"/>
      <c r="X5198"/>
      <c r="Y5198"/>
      <c r="Z5198"/>
      <c r="AA5198"/>
      <c r="AB5198"/>
      <c r="AC5198"/>
    </row>
    <row r="5199" spans="2:29" s="14" customFormat="1" x14ac:dyDescent="0.25">
      <c r="B5199"/>
      <c r="C5199"/>
      <c r="D5199"/>
      <c r="E5199"/>
      <c r="F5199"/>
      <c r="G5199"/>
      <c r="H5199"/>
      <c r="I5199"/>
      <c r="J5199"/>
      <c r="K5199" s="91"/>
      <c r="L5199" s="91"/>
      <c r="M5199" s="91"/>
      <c r="R5199"/>
      <c r="S5199"/>
      <c r="T5199"/>
      <c r="U5199"/>
      <c r="V5199"/>
      <c r="W5199"/>
      <c r="X5199"/>
      <c r="Y5199"/>
      <c r="Z5199"/>
      <c r="AA5199"/>
      <c r="AB5199"/>
      <c r="AC5199"/>
    </row>
    <row r="5200" spans="2:29" s="14" customFormat="1" x14ac:dyDescent="0.25">
      <c r="B5200"/>
      <c r="C5200"/>
      <c r="D5200"/>
      <c r="E5200"/>
      <c r="F5200"/>
      <c r="G5200"/>
      <c r="H5200"/>
      <c r="I5200"/>
      <c r="J5200"/>
      <c r="K5200" s="91"/>
      <c r="L5200" s="91"/>
      <c r="M5200" s="91"/>
      <c r="R5200"/>
      <c r="S5200"/>
      <c r="T5200"/>
      <c r="U5200"/>
      <c r="V5200"/>
      <c r="W5200"/>
      <c r="X5200"/>
      <c r="Y5200"/>
      <c r="Z5200"/>
      <c r="AA5200"/>
      <c r="AB5200"/>
      <c r="AC5200"/>
    </row>
    <row r="5201" spans="2:29" s="14" customFormat="1" x14ac:dyDescent="0.25">
      <c r="B5201"/>
      <c r="C5201"/>
      <c r="D5201"/>
      <c r="E5201"/>
      <c r="F5201"/>
      <c r="G5201"/>
      <c r="H5201"/>
      <c r="I5201"/>
      <c r="J5201"/>
      <c r="K5201" s="91"/>
      <c r="L5201" s="91"/>
      <c r="M5201" s="91"/>
      <c r="R5201"/>
      <c r="S5201"/>
      <c r="T5201"/>
      <c r="U5201"/>
      <c r="V5201"/>
      <c r="W5201"/>
      <c r="X5201"/>
      <c r="Y5201"/>
      <c r="Z5201"/>
      <c r="AA5201"/>
      <c r="AB5201"/>
      <c r="AC5201"/>
    </row>
    <row r="5202" spans="2:29" s="14" customFormat="1" x14ac:dyDescent="0.25">
      <c r="B5202"/>
      <c r="C5202"/>
      <c r="D5202"/>
      <c r="E5202"/>
      <c r="F5202"/>
      <c r="G5202"/>
      <c r="H5202"/>
      <c r="I5202"/>
      <c r="J5202"/>
      <c r="K5202" s="91"/>
      <c r="L5202" s="91"/>
      <c r="M5202" s="91"/>
      <c r="R5202"/>
      <c r="S5202"/>
      <c r="T5202"/>
      <c r="U5202"/>
      <c r="V5202"/>
      <c r="W5202"/>
      <c r="X5202"/>
      <c r="Y5202"/>
      <c r="Z5202"/>
      <c r="AA5202"/>
      <c r="AB5202"/>
      <c r="AC5202"/>
    </row>
    <row r="5203" spans="2:29" s="14" customFormat="1" x14ac:dyDescent="0.25">
      <c r="B5203"/>
      <c r="C5203"/>
      <c r="D5203"/>
      <c r="E5203"/>
      <c r="F5203"/>
      <c r="G5203"/>
      <c r="H5203"/>
      <c r="I5203"/>
      <c r="J5203"/>
      <c r="K5203" s="91"/>
      <c r="L5203" s="91"/>
      <c r="M5203" s="91"/>
      <c r="R5203"/>
      <c r="S5203"/>
      <c r="T5203"/>
      <c r="U5203"/>
      <c r="V5203"/>
      <c r="W5203"/>
      <c r="X5203"/>
      <c r="Y5203"/>
      <c r="Z5203"/>
      <c r="AA5203"/>
      <c r="AB5203"/>
      <c r="AC5203"/>
    </row>
    <row r="5204" spans="2:29" s="14" customFormat="1" x14ac:dyDescent="0.25">
      <c r="B5204"/>
      <c r="C5204"/>
      <c r="D5204"/>
      <c r="E5204"/>
      <c r="F5204"/>
      <c r="G5204"/>
      <c r="H5204"/>
      <c r="I5204"/>
      <c r="J5204"/>
      <c r="K5204" s="91"/>
      <c r="L5204" s="91"/>
      <c r="M5204" s="91"/>
      <c r="R5204"/>
      <c r="S5204"/>
      <c r="T5204"/>
      <c r="U5204"/>
      <c r="V5204"/>
      <c r="W5204"/>
      <c r="X5204"/>
      <c r="Y5204"/>
      <c r="Z5204"/>
      <c r="AA5204"/>
      <c r="AB5204"/>
      <c r="AC5204"/>
    </row>
    <row r="5205" spans="2:29" s="14" customFormat="1" x14ac:dyDescent="0.25">
      <c r="B5205"/>
      <c r="C5205"/>
      <c r="D5205"/>
      <c r="E5205"/>
      <c r="F5205"/>
      <c r="G5205"/>
      <c r="H5205"/>
      <c r="I5205"/>
      <c r="J5205"/>
      <c r="K5205" s="91"/>
      <c r="L5205" s="91"/>
      <c r="M5205" s="91"/>
      <c r="R5205"/>
      <c r="S5205"/>
      <c r="T5205"/>
      <c r="U5205"/>
      <c r="V5205"/>
      <c r="W5205"/>
      <c r="X5205"/>
      <c r="Y5205"/>
      <c r="Z5205"/>
      <c r="AA5205"/>
      <c r="AB5205"/>
      <c r="AC5205"/>
    </row>
    <row r="5206" spans="2:29" s="14" customFormat="1" x14ac:dyDescent="0.25">
      <c r="B5206"/>
      <c r="C5206"/>
      <c r="D5206"/>
      <c r="E5206"/>
      <c r="F5206"/>
      <c r="G5206"/>
      <c r="H5206"/>
      <c r="I5206"/>
      <c r="J5206"/>
      <c r="K5206" s="91"/>
      <c r="L5206" s="91"/>
      <c r="M5206" s="91"/>
      <c r="R5206"/>
      <c r="S5206"/>
      <c r="T5206"/>
      <c r="U5206"/>
      <c r="V5206"/>
      <c r="W5206"/>
      <c r="X5206"/>
      <c r="Y5206"/>
      <c r="Z5206"/>
      <c r="AA5206"/>
      <c r="AB5206"/>
      <c r="AC5206"/>
    </row>
    <row r="5207" spans="2:29" s="14" customFormat="1" x14ac:dyDescent="0.25">
      <c r="B5207"/>
      <c r="C5207"/>
      <c r="D5207"/>
      <c r="E5207"/>
      <c r="F5207"/>
      <c r="G5207"/>
      <c r="H5207"/>
      <c r="I5207"/>
      <c r="J5207"/>
      <c r="K5207" s="91"/>
      <c r="L5207" s="91"/>
      <c r="M5207" s="91"/>
      <c r="R5207"/>
      <c r="S5207"/>
      <c r="T5207"/>
      <c r="U5207"/>
      <c r="V5207"/>
      <c r="W5207"/>
      <c r="X5207"/>
      <c r="Y5207"/>
      <c r="Z5207"/>
      <c r="AA5207"/>
      <c r="AB5207"/>
      <c r="AC5207"/>
    </row>
    <row r="5208" spans="2:29" s="14" customFormat="1" x14ac:dyDescent="0.25">
      <c r="B5208"/>
      <c r="C5208"/>
      <c r="D5208"/>
      <c r="E5208"/>
      <c r="F5208"/>
      <c r="G5208"/>
      <c r="H5208"/>
      <c r="I5208"/>
      <c r="J5208"/>
      <c r="K5208" s="91"/>
      <c r="L5208" s="91"/>
      <c r="M5208" s="91"/>
      <c r="R5208"/>
      <c r="S5208"/>
      <c r="T5208"/>
      <c r="U5208"/>
      <c r="V5208"/>
      <c r="W5208"/>
      <c r="X5208"/>
      <c r="Y5208"/>
      <c r="Z5208"/>
      <c r="AA5208"/>
      <c r="AB5208"/>
      <c r="AC5208"/>
    </row>
    <row r="5209" spans="2:29" s="14" customFormat="1" x14ac:dyDescent="0.25">
      <c r="B5209"/>
      <c r="C5209"/>
      <c r="D5209"/>
      <c r="E5209"/>
      <c r="F5209"/>
      <c r="G5209"/>
      <c r="H5209"/>
      <c r="I5209"/>
      <c r="J5209"/>
      <c r="K5209" s="91"/>
      <c r="L5209" s="91"/>
      <c r="M5209" s="91"/>
      <c r="R5209"/>
      <c r="S5209"/>
      <c r="T5209"/>
      <c r="U5209"/>
      <c r="V5209"/>
      <c r="W5209"/>
      <c r="X5209"/>
      <c r="Y5209"/>
      <c r="Z5209"/>
      <c r="AA5209"/>
      <c r="AB5209"/>
      <c r="AC5209"/>
    </row>
    <row r="5210" spans="2:29" s="14" customFormat="1" x14ac:dyDescent="0.25">
      <c r="B5210"/>
      <c r="C5210"/>
      <c r="D5210"/>
      <c r="E5210"/>
      <c r="F5210"/>
      <c r="G5210"/>
      <c r="H5210"/>
      <c r="I5210"/>
      <c r="J5210"/>
      <c r="K5210" s="91"/>
      <c r="L5210" s="91"/>
      <c r="M5210" s="91"/>
      <c r="R5210"/>
      <c r="S5210"/>
      <c r="T5210"/>
      <c r="U5210"/>
      <c r="V5210"/>
      <c r="W5210"/>
      <c r="X5210"/>
      <c r="Y5210"/>
      <c r="Z5210"/>
      <c r="AA5210"/>
      <c r="AB5210"/>
      <c r="AC5210"/>
    </row>
    <row r="5211" spans="2:29" s="14" customFormat="1" x14ac:dyDescent="0.25">
      <c r="B5211"/>
      <c r="C5211"/>
      <c r="D5211"/>
      <c r="E5211"/>
      <c r="F5211"/>
      <c r="G5211"/>
      <c r="H5211"/>
      <c r="I5211"/>
      <c r="J5211"/>
      <c r="K5211" s="91"/>
      <c r="L5211" s="91"/>
      <c r="M5211" s="91"/>
      <c r="R5211"/>
      <c r="S5211"/>
      <c r="T5211"/>
      <c r="U5211"/>
      <c r="V5211"/>
      <c r="W5211"/>
      <c r="X5211"/>
      <c r="Y5211"/>
      <c r="Z5211"/>
      <c r="AA5211"/>
      <c r="AB5211"/>
      <c r="AC5211"/>
    </row>
    <row r="5212" spans="2:29" s="14" customFormat="1" x14ac:dyDescent="0.25">
      <c r="B5212"/>
      <c r="C5212"/>
      <c r="D5212"/>
      <c r="E5212"/>
      <c r="F5212"/>
      <c r="G5212"/>
      <c r="H5212"/>
      <c r="I5212"/>
      <c r="J5212"/>
      <c r="K5212" s="91"/>
      <c r="L5212" s="91"/>
      <c r="M5212" s="91"/>
      <c r="R5212"/>
      <c r="S5212"/>
      <c r="T5212"/>
      <c r="U5212"/>
      <c r="V5212"/>
      <c r="W5212"/>
      <c r="X5212"/>
      <c r="Y5212"/>
      <c r="Z5212"/>
      <c r="AA5212"/>
      <c r="AB5212"/>
      <c r="AC5212"/>
    </row>
    <row r="5213" spans="2:29" s="14" customFormat="1" x14ac:dyDescent="0.25">
      <c r="B5213"/>
      <c r="C5213"/>
      <c r="D5213"/>
      <c r="E5213"/>
      <c r="F5213"/>
      <c r="G5213"/>
      <c r="H5213"/>
      <c r="I5213"/>
      <c r="J5213"/>
      <c r="K5213" s="91"/>
      <c r="L5213" s="91"/>
      <c r="M5213" s="91"/>
      <c r="R5213"/>
      <c r="S5213"/>
      <c r="T5213"/>
      <c r="U5213"/>
      <c r="V5213"/>
      <c r="W5213"/>
      <c r="X5213"/>
      <c r="Y5213"/>
      <c r="Z5213"/>
      <c r="AA5213"/>
      <c r="AB5213"/>
      <c r="AC5213"/>
    </row>
    <row r="5214" spans="2:29" s="14" customFormat="1" x14ac:dyDescent="0.25">
      <c r="B5214"/>
      <c r="C5214"/>
      <c r="D5214"/>
      <c r="E5214"/>
      <c r="F5214"/>
      <c r="G5214"/>
      <c r="H5214"/>
      <c r="I5214"/>
      <c r="J5214"/>
      <c r="K5214" s="91"/>
      <c r="L5214" s="91"/>
      <c r="M5214" s="91"/>
      <c r="R5214"/>
      <c r="S5214"/>
      <c r="T5214"/>
      <c r="U5214"/>
      <c r="V5214"/>
      <c r="W5214"/>
      <c r="X5214"/>
      <c r="Y5214"/>
      <c r="Z5214"/>
      <c r="AA5214"/>
      <c r="AB5214"/>
      <c r="AC5214"/>
    </row>
    <row r="5215" spans="2:29" s="14" customFormat="1" x14ac:dyDescent="0.25">
      <c r="B5215"/>
      <c r="C5215"/>
      <c r="D5215"/>
      <c r="E5215"/>
      <c r="F5215"/>
      <c r="G5215"/>
      <c r="H5215"/>
      <c r="I5215"/>
      <c r="J5215"/>
      <c r="K5215" s="91"/>
      <c r="L5215" s="91"/>
      <c r="M5215" s="91"/>
      <c r="R5215"/>
      <c r="S5215"/>
      <c r="T5215"/>
      <c r="U5215"/>
      <c r="V5215"/>
      <c r="W5215"/>
      <c r="X5215"/>
      <c r="Y5215"/>
      <c r="Z5215"/>
      <c r="AA5215"/>
      <c r="AB5215"/>
      <c r="AC5215"/>
    </row>
    <row r="5216" spans="2:29" s="14" customFormat="1" x14ac:dyDescent="0.25">
      <c r="B5216"/>
      <c r="C5216"/>
      <c r="D5216"/>
      <c r="E5216"/>
      <c r="F5216"/>
      <c r="G5216"/>
      <c r="H5216"/>
      <c r="I5216"/>
      <c r="J5216"/>
      <c r="K5216" s="91"/>
      <c r="L5216" s="91"/>
      <c r="M5216" s="91"/>
      <c r="R5216"/>
      <c r="S5216"/>
      <c r="T5216"/>
      <c r="U5216"/>
      <c r="V5216"/>
      <c r="W5216"/>
      <c r="X5216"/>
      <c r="Y5216"/>
      <c r="Z5216"/>
      <c r="AA5216"/>
      <c r="AB5216"/>
      <c r="AC5216"/>
    </row>
    <row r="5217" spans="2:29" s="14" customFormat="1" x14ac:dyDescent="0.25">
      <c r="B5217"/>
      <c r="C5217"/>
      <c r="D5217"/>
      <c r="E5217"/>
      <c r="F5217"/>
      <c r="G5217"/>
      <c r="H5217"/>
      <c r="I5217"/>
      <c r="J5217"/>
      <c r="K5217" s="91"/>
      <c r="L5217" s="91"/>
      <c r="M5217" s="91"/>
      <c r="R5217"/>
      <c r="S5217"/>
      <c r="T5217"/>
      <c r="U5217"/>
      <c r="V5217"/>
      <c r="W5217"/>
      <c r="X5217"/>
      <c r="Y5217"/>
      <c r="Z5217"/>
      <c r="AA5217"/>
      <c r="AB5217"/>
      <c r="AC5217"/>
    </row>
    <row r="5218" spans="2:29" s="14" customFormat="1" x14ac:dyDescent="0.25">
      <c r="B5218"/>
      <c r="C5218"/>
      <c r="D5218"/>
      <c r="E5218"/>
      <c r="F5218"/>
      <c r="G5218"/>
      <c r="H5218"/>
      <c r="I5218"/>
      <c r="J5218"/>
      <c r="K5218" s="91"/>
      <c r="L5218" s="91"/>
      <c r="M5218" s="91"/>
      <c r="R5218"/>
      <c r="S5218"/>
      <c r="T5218"/>
      <c r="U5218"/>
      <c r="V5218"/>
      <c r="W5218"/>
      <c r="X5218"/>
      <c r="Y5218"/>
      <c r="Z5218"/>
      <c r="AA5218"/>
      <c r="AB5218"/>
      <c r="AC5218"/>
    </row>
    <row r="5219" spans="2:29" s="14" customFormat="1" x14ac:dyDescent="0.25">
      <c r="B5219"/>
      <c r="C5219"/>
      <c r="D5219"/>
      <c r="E5219"/>
      <c r="F5219"/>
      <c r="G5219"/>
      <c r="H5219"/>
      <c r="I5219"/>
      <c r="J5219"/>
      <c r="K5219" s="91"/>
      <c r="L5219" s="91"/>
      <c r="M5219" s="91"/>
      <c r="R5219"/>
      <c r="S5219"/>
      <c r="T5219"/>
      <c r="U5219"/>
      <c r="V5219"/>
      <c r="W5219"/>
      <c r="X5219"/>
      <c r="Y5219"/>
      <c r="Z5219"/>
      <c r="AA5219"/>
      <c r="AB5219"/>
      <c r="AC5219"/>
    </row>
    <row r="5220" spans="2:29" s="14" customFormat="1" x14ac:dyDescent="0.25">
      <c r="B5220"/>
      <c r="C5220"/>
      <c r="D5220"/>
      <c r="E5220"/>
      <c r="F5220"/>
      <c r="G5220"/>
      <c r="H5220"/>
      <c r="I5220"/>
      <c r="J5220"/>
      <c r="K5220" s="91"/>
      <c r="L5220" s="91"/>
      <c r="M5220" s="91"/>
      <c r="R5220"/>
      <c r="S5220"/>
      <c r="T5220"/>
      <c r="U5220"/>
      <c r="V5220"/>
      <c r="W5220"/>
      <c r="X5220"/>
      <c r="Y5220"/>
      <c r="Z5220"/>
      <c r="AA5220"/>
      <c r="AB5220"/>
      <c r="AC5220"/>
    </row>
    <row r="5221" spans="2:29" s="14" customFormat="1" x14ac:dyDescent="0.25">
      <c r="B5221"/>
      <c r="C5221"/>
      <c r="D5221"/>
      <c r="E5221"/>
      <c r="F5221"/>
      <c r="G5221"/>
      <c r="H5221"/>
      <c r="I5221"/>
      <c r="J5221"/>
      <c r="K5221" s="91"/>
      <c r="L5221" s="91"/>
      <c r="M5221" s="91"/>
      <c r="R5221"/>
      <c r="S5221"/>
      <c r="T5221"/>
      <c r="U5221"/>
      <c r="V5221"/>
      <c r="W5221"/>
      <c r="X5221"/>
      <c r="Y5221"/>
      <c r="Z5221"/>
      <c r="AA5221"/>
      <c r="AB5221"/>
      <c r="AC5221"/>
    </row>
    <row r="5222" spans="2:29" s="14" customFormat="1" x14ac:dyDescent="0.25">
      <c r="B5222"/>
      <c r="C5222"/>
      <c r="D5222"/>
      <c r="E5222"/>
      <c r="F5222"/>
      <c r="G5222"/>
      <c r="H5222"/>
      <c r="I5222"/>
      <c r="J5222"/>
      <c r="K5222" s="91"/>
      <c r="L5222" s="91"/>
      <c r="M5222" s="91"/>
      <c r="R5222"/>
      <c r="S5222"/>
      <c r="T5222"/>
      <c r="U5222"/>
      <c r="V5222"/>
      <c r="W5222"/>
      <c r="X5222"/>
      <c r="Y5222"/>
      <c r="Z5222"/>
      <c r="AA5222"/>
      <c r="AB5222"/>
      <c r="AC5222"/>
    </row>
    <row r="5223" spans="2:29" s="14" customFormat="1" x14ac:dyDescent="0.25">
      <c r="B5223"/>
      <c r="C5223"/>
      <c r="D5223"/>
      <c r="E5223"/>
      <c r="F5223"/>
      <c r="G5223"/>
      <c r="H5223"/>
      <c r="I5223"/>
      <c r="J5223"/>
      <c r="K5223" s="91"/>
      <c r="L5223" s="91"/>
      <c r="M5223" s="91"/>
      <c r="R5223"/>
      <c r="S5223"/>
      <c r="T5223"/>
      <c r="U5223"/>
      <c r="V5223"/>
      <c r="W5223"/>
      <c r="X5223"/>
      <c r="Y5223"/>
      <c r="Z5223"/>
      <c r="AA5223"/>
      <c r="AB5223"/>
      <c r="AC5223"/>
    </row>
    <row r="5224" spans="2:29" s="14" customFormat="1" x14ac:dyDescent="0.25">
      <c r="B5224"/>
      <c r="C5224"/>
      <c r="D5224"/>
      <c r="E5224"/>
      <c r="F5224"/>
      <c r="G5224"/>
      <c r="H5224"/>
      <c r="I5224"/>
      <c r="J5224"/>
      <c r="K5224" s="91"/>
      <c r="L5224" s="91"/>
      <c r="M5224" s="91"/>
      <c r="R5224"/>
      <c r="S5224"/>
      <c r="T5224"/>
      <c r="U5224"/>
      <c r="V5224"/>
      <c r="W5224"/>
      <c r="X5224"/>
      <c r="Y5224"/>
      <c r="Z5224"/>
      <c r="AA5224"/>
      <c r="AB5224"/>
      <c r="AC5224"/>
    </row>
    <row r="5225" spans="2:29" s="14" customFormat="1" x14ac:dyDescent="0.25">
      <c r="B5225"/>
      <c r="C5225"/>
      <c r="D5225"/>
      <c r="E5225"/>
      <c r="F5225"/>
      <c r="G5225"/>
      <c r="H5225"/>
      <c r="I5225"/>
      <c r="J5225"/>
      <c r="K5225" s="91"/>
      <c r="L5225" s="91"/>
      <c r="M5225" s="91"/>
      <c r="R5225"/>
      <c r="S5225"/>
      <c r="T5225"/>
      <c r="U5225"/>
      <c r="V5225"/>
      <c r="W5225"/>
      <c r="X5225"/>
      <c r="Y5225"/>
      <c r="Z5225"/>
      <c r="AA5225"/>
      <c r="AB5225"/>
      <c r="AC5225"/>
    </row>
    <row r="5226" spans="2:29" s="14" customFormat="1" x14ac:dyDescent="0.25">
      <c r="B5226"/>
      <c r="C5226"/>
      <c r="D5226"/>
      <c r="E5226"/>
      <c r="F5226"/>
      <c r="G5226"/>
      <c r="H5226"/>
      <c r="I5226"/>
      <c r="J5226"/>
      <c r="K5226" s="91"/>
      <c r="L5226" s="91"/>
      <c r="M5226" s="91"/>
      <c r="R5226"/>
      <c r="S5226"/>
      <c r="T5226"/>
      <c r="U5226"/>
      <c r="V5226"/>
      <c r="W5226"/>
      <c r="X5226"/>
      <c r="Y5226"/>
      <c r="Z5226"/>
      <c r="AA5226"/>
      <c r="AB5226"/>
      <c r="AC5226"/>
    </row>
    <row r="5227" spans="2:29" s="14" customFormat="1" x14ac:dyDescent="0.25">
      <c r="B5227"/>
      <c r="C5227"/>
      <c r="D5227"/>
      <c r="E5227"/>
      <c r="F5227"/>
      <c r="G5227"/>
      <c r="H5227"/>
      <c r="I5227"/>
      <c r="J5227"/>
      <c r="K5227" s="91"/>
      <c r="L5227" s="91"/>
      <c r="M5227" s="91"/>
      <c r="R5227"/>
      <c r="S5227"/>
      <c r="T5227"/>
      <c r="U5227"/>
      <c r="V5227"/>
      <c r="W5227"/>
      <c r="X5227"/>
      <c r="Y5227"/>
      <c r="Z5227"/>
      <c r="AA5227"/>
      <c r="AB5227"/>
      <c r="AC5227"/>
    </row>
    <row r="5228" spans="2:29" s="14" customFormat="1" x14ac:dyDescent="0.25">
      <c r="B5228"/>
      <c r="C5228"/>
      <c r="D5228"/>
      <c r="E5228"/>
      <c r="F5228"/>
      <c r="G5228"/>
      <c r="H5228"/>
      <c r="I5228"/>
      <c r="J5228"/>
      <c r="K5228" s="91"/>
      <c r="L5228" s="91"/>
      <c r="M5228" s="91"/>
      <c r="R5228"/>
      <c r="S5228"/>
      <c r="T5228"/>
      <c r="U5228"/>
      <c r="V5228"/>
      <c r="W5228"/>
      <c r="X5228"/>
      <c r="Y5228"/>
      <c r="Z5228"/>
      <c r="AA5228"/>
      <c r="AB5228"/>
      <c r="AC5228"/>
    </row>
    <row r="5229" spans="2:29" s="14" customFormat="1" x14ac:dyDescent="0.25">
      <c r="B5229"/>
      <c r="C5229"/>
      <c r="D5229"/>
      <c r="E5229"/>
      <c r="F5229"/>
      <c r="G5229"/>
      <c r="H5229"/>
      <c r="I5229"/>
      <c r="J5229"/>
      <c r="K5229" s="91"/>
      <c r="L5229" s="91"/>
      <c r="M5229" s="91"/>
      <c r="R5229"/>
      <c r="S5229"/>
      <c r="T5229"/>
      <c r="U5229"/>
      <c r="V5229"/>
      <c r="W5229"/>
      <c r="X5229"/>
      <c r="Y5229"/>
      <c r="Z5229"/>
      <c r="AA5229"/>
      <c r="AB5229"/>
      <c r="AC5229"/>
    </row>
    <row r="5230" spans="2:29" s="14" customFormat="1" x14ac:dyDescent="0.25">
      <c r="B5230"/>
      <c r="C5230"/>
      <c r="D5230"/>
      <c r="E5230"/>
      <c r="F5230"/>
      <c r="G5230"/>
      <c r="H5230"/>
      <c r="I5230"/>
      <c r="J5230"/>
      <c r="K5230" s="91"/>
      <c r="L5230" s="91"/>
      <c r="M5230" s="91"/>
      <c r="R5230"/>
      <c r="S5230"/>
      <c r="T5230"/>
      <c r="U5230"/>
      <c r="V5230"/>
      <c r="W5230"/>
      <c r="X5230"/>
      <c r="Y5230"/>
      <c r="Z5230"/>
      <c r="AA5230"/>
      <c r="AB5230"/>
      <c r="AC5230"/>
    </row>
    <row r="5231" spans="2:29" s="14" customFormat="1" x14ac:dyDescent="0.25">
      <c r="B5231"/>
      <c r="C5231"/>
      <c r="D5231"/>
      <c r="E5231"/>
      <c r="F5231"/>
      <c r="G5231"/>
      <c r="H5231"/>
      <c r="I5231"/>
      <c r="J5231"/>
      <c r="K5231" s="91"/>
      <c r="L5231" s="91"/>
      <c r="M5231" s="91"/>
      <c r="R5231"/>
      <c r="S5231"/>
      <c r="T5231"/>
      <c r="U5231"/>
      <c r="V5231"/>
      <c r="W5231"/>
      <c r="X5231"/>
      <c r="Y5231"/>
      <c r="Z5231"/>
      <c r="AA5231"/>
      <c r="AB5231"/>
      <c r="AC5231"/>
    </row>
    <row r="5232" spans="2:29" s="14" customFormat="1" x14ac:dyDescent="0.25">
      <c r="B5232"/>
      <c r="C5232"/>
      <c r="D5232"/>
      <c r="E5232"/>
      <c r="F5232"/>
      <c r="G5232"/>
      <c r="H5232"/>
      <c r="I5232"/>
      <c r="J5232"/>
      <c r="K5232" s="91"/>
      <c r="L5232" s="91"/>
      <c r="M5232" s="91"/>
      <c r="R5232"/>
      <c r="S5232"/>
      <c r="T5232"/>
      <c r="U5232"/>
      <c r="V5232"/>
      <c r="W5232"/>
      <c r="X5232"/>
      <c r="Y5232"/>
      <c r="Z5232"/>
      <c r="AA5232"/>
      <c r="AB5232"/>
      <c r="AC5232"/>
    </row>
    <row r="5233" spans="2:29" s="14" customFormat="1" x14ac:dyDescent="0.25">
      <c r="B5233"/>
      <c r="C5233"/>
      <c r="D5233"/>
      <c r="E5233"/>
      <c r="F5233"/>
      <c r="G5233"/>
      <c r="H5233"/>
      <c r="I5233"/>
      <c r="J5233"/>
      <c r="K5233" s="91"/>
      <c r="L5233" s="91"/>
      <c r="M5233" s="91"/>
      <c r="R5233"/>
      <c r="S5233"/>
      <c r="T5233"/>
      <c r="U5233"/>
      <c r="V5233"/>
      <c r="W5233"/>
      <c r="X5233"/>
      <c r="Y5233"/>
      <c r="Z5233"/>
      <c r="AA5233"/>
      <c r="AB5233"/>
      <c r="AC5233"/>
    </row>
    <row r="5234" spans="2:29" s="14" customFormat="1" x14ac:dyDescent="0.25">
      <c r="B5234"/>
      <c r="C5234"/>
      <c r="D5234"/>
      <c r="E5234"/>
      <c r="F5234"/>
      <c r="G5234"/>
      <c r="H5234"/>
      <c r="I5234"/>
      <c r="J5234"/>
      <c r="K5234" s="91"/>
      <c r="L5234" s="91"/>
      <c r="M5234" s="91"/>
      <c r="R5234"/>
      <c r="S5234"/>
      <c r="T5234"/>
      <c r="U5234"/>
      <c r="V5234"/>
      <c r="W5234"/>
      <c r="X5234"/>
      <c r="Y5234"/>
      <c r="Z5234"/>
      <c r="AA5234"/>
      <c r="AB5234"/>
      <c r="AC5234"/>
    </row>
    <row r="5235" spans="2:29" s="14" customFormat="1" x14ac:dyDescent="0.25">
      <c r="B5235"/>
      <c r="C5235"/>
      <c r="D5235"/>
      <c r="E5235"/>
      <c r="F5235"/>
      <c r="G5235"/>
      <c r="H5235"/>
      <c r="I5235"/>
      <c r="J5235"/>
      <c r="K5235" s="91"/>
      <c r="L5235" s="91"/>
      <c r="M5235" s="91"/>
      <c r="R5235"/>
      <c r="S5235"/>
      <c r="T5235"/>
      <c r="U5235"/>
      <c r="V5235"/>
      <c r="W5235"/>
      <c r="X5235"/>
      <c r="Y5235"/>
      <c r="Z5235"/>
      <c r="AA5235"/>
      <c r="AB5235"/>
      <c r="AC5235"/>
    </row>
    <row r="5236" spans="2:29" s="14" customFormat="1" x14ac:dyDescent="0.25">
      <c r="B5236"/>
      <c r="C5236"/>
      <c r="D5236"/>
      <c r="E5236"/>
      <c r="F5236"/>
      <c r="G5236"/>
      <c r="H5236"/>
      <c r="I5236"/>
      <c r="J5236"/>
      <c r="K5236" s="91"/>
      <c r="L5236" s="91"/>
      <c r="M5236" s="91"/>
      <c r="R5236"/>
      <c r="S5236"/>
      <c r="T5236"/>
      <c r="U5236"/>
      <c r="V5236"/>
      <c r="W5236"/>
      <c r="X5236"/>
      <c r="Y5236"/>
      <c r="Z5236"/>
      <c r="AA5236"/>
      <c r="AB5236"/>
      <c r="AC5236"/>
    </row>
    <row r="5237" spans="2:29" s="14" customFormat="1" x14ac:dyDescent="0.25">
      <c r="B5237"/>
      <c r="C5237"/>
      <c r="D5237"/>
      <c r="E5237"/>
      <c r="F5237"/>
      <c r="G5237"/>
      <c r="H5237"/>
      <c r="I5237"/>
      <c r="J5237"/>
      <c r="K5237" s="91"/>
      <c r="L5237" s="91"/>
      <c r="M5237" s="91"/>
      <c r="R5237"/>
      <c r="S5237"/>
      <c r="T5237"/>
      <c r="U5237"/>
      <c r="V5237"/>
      <c r="W5237"/>
      <c r="X5237"/>
      <c r="Y5237"/>
      <c r="Z5237"/>
      <c r="AA5237"/>
      <c r="AB5237"/>
      <c r="AC5237"/>
    </row>
    <row r="5238" spans="2:29" s="14" customFormat="1" x14ac:dyDescent="0.25">
      <c r="B5238"/>
      <c r="C5238"/>
      <c r="D5238"/>
      <c r="E5238"/>
      <c r="F5238"/>
      <c r="G5238"/>
      <c r="H5238"/>
      <c r="I5238"/>
      <c r="J5238"/>
      <c r="K5238" s="91"/>
      <c r="L5238" s="91"/>
      <c r="M5238" s="91"/>
      <c r="R5238"/>
      <c r="S5238"/>
      <c r="T5238"/>
      <c r="U5238"/>
      <c r="V5238"/>
      <c r="W5238"/>
      <c r="X5238"/>
      <c r="Y5238"/>
      <c r="Z5238"/>
      <c r="AA5238"/>
      <c r="AB5238"/>
      <c r="AC5238"/>
    </row>
    <row r="5239" spans="2:29" s="14" customFormat="1" x14ac:dyDescent="0.25">
      <c r="B5239"/>
      <c r="C5239"/>
      <c r="D5239"/>
      <c r="E5239"/>
      <c r="F5239"/>
      <c r="G5239"/>
      <c r="H5239"/>
      <c r="I5239"/>
      <c r="J5239"/>
      <c r="K5239" s="91"/>
      <c r="L5239" s="91"/>
      <c r="M5239" s="91"/>
      <c r="R5239"/>
      <c r="S5239"/>
      <c r="T5239"/>
      <c r="U5239"/>
      <c r="V5239"/>
      <c r="W5239"/>
      <c r="X5239"/>
      <c r="Y5239"/>
      <c r="Z5239"/>
      <c r="AA5239"/>
      <c r="AB5239"/>
      <c r="AC5239"/>
    </row>
    <row r="5240" spans="2:29" s="14" customFormat="1" x14ac:dyDescent="0.25">
      <c r="B5240"/>
      <c r="C5240"/>
      <c r="D5240"/>
      <c r="E5240"/>
      <c r="F5240"/>
      <c r="G5240"/>
      <c r="H5240"/>
      <c r="I5240"/>
      <c r="J5240"/>
      <c r="K5240" s="91"/>
      <c r="L5240" s="91"/>
      <c r="M5240" s="91"/>
      <c r="R5240"/>
      <c r="S5240"/>
      <c r="T5240"/>
      <c r="U5240"/>
      <c r="V5240"/>
      <c r="W5240"/>
      <c r="X5240"/>
      <c r="Y5240"/>
      <c r="Z5240"/>
      <c r="AA5240"/>
      <c r="AB5240"/>
      <c r="AC5240"/>
    </row>
    <row r="5241" spans="2:29" s="14" customFormat="1" x14ac:dyDescent="0.25">
      <c r="B5241"/>
      <c r="C5241"/>
      <c r="D5241"/>
      <c r="E5241"/>
      <c r="F5241"/>
      <c r="G5241"/>
      <c r="H5241"/>
      <c r="I5241"/>
      <c r="J5241"/>
      <c r="K5241" s="91"/>
      <c r="L5241" s="91"/>
      <c r="M5241" s="91"/>
      <c r="R5241"/>
      <c r="S5241"/>
      <c r="T5241"/>
      <c r="U5241"/>
      <c r="V5241"/>
      <c r="W5241"/>
      <c r="X5241"/>
      <c r="Y5241"/>
      <c r="Z5241"/>
      <c r="AA5241"/>
      <c r="AB5241"/>
      <c r="AC5241"/>
    </row>
    <row r="5242" spans="2:29" s="14" customFormat="1" x14ac:dyDescent="0.25">
      <c r="B5242"/>
      <c r="C5242"/>
      <c r="D5242"/>
      <c r="E5242"/>
      <c r="F5242"/>
      <c r="G5242"/>
      <c r="H5242"/>
      <c r="I5242"/>
      <c r="J5242"/>
      <c r="K5242" s="91"/>
      <c r="L5242" s="91"/>
      <c r="M5242" s="91"/>
      <c r="R5242"/>
      <c r="S5242"/>
      <c r="T5242"/>
      <c r="U5242"/>
      <c r="V5242"/>
      <c r="W5242"/>
      <c r="X5242"/>
      <c r="Y5242"/>
      <c r="Z5242"/>
      <c r="AA5242"/>
      <c r="AB5242"/>
      <c r="AC5242"/>
    </row>
    <row r="5243" spans="2:29" s="14" customFormat="1" x14ac:dyDescent="0.25">
      <c r="B5243"/>
      <c r="C5243"/>
      <c r="D5243"/>
      <c r="E5243"/>
      <c r="F5243"/>
      <c r="G5243"/>
      <c r="H5243"/>
      <c r="I5243"/>
      <c r="J5243"/>
      <c r="K5243" s="91"/>
      <c r="L5243" s="91"/>
      <c r="M5243" s="91"/>
      <c r="R5243"/>
      <c r="S5243"/>
      <c r="T5243"/>
      <c r="U5243"/>
      <c r="V5243"/>
      <c r="W5243"/>
      <c r="X5243"/>
      <c r="Y5243"/>
      <c r="Z5243"/>
      <c r="AA5243"/>
      <c r="AB5243"/>
      <c r="AC5243"/>
    </row>
    <row r="5244" spans="2:29" s="14" customFormat="1" x14ac:dyDescent="0.25">
      <c r="B5244"/>
      <c r="C5244"/>
      <c r="D5244"/>
      <c r="E5244"/>
      <c r="F5244"/>
      <c r="G5244"/>
      <c r="H5244"/>
      <c r="I5244"/>
      <c r="J5244"/>
      <c r="K5244" s="91"/>
      <c r="L5244" s="91"/>
      <c r="M5244" s="91"/>
      <c r="R5244"/>
      <c r="S5244"/>
      <c r="T5244"/>
      <c r="U5244"/>
      <c r="V5244"/>
      <c r="W5244"/>
      <c r="X5244"/>
      <c r="Y5244"/>
      <c r="Z5244"/>
      <c r="AA5244"/>
      <c r="AB5244"/>
      <c r="AC5244"/>
    </row>
    <row r="5245" spans="2:29" s="14" customFormat="1" x14ac:dyDescent="0.25">
      <c r="B5245"/>
      <c r="C5245"/>
      <c r="D5245"/>
      <c r="E5245"/>
      <c r="F5245"/>
      <c r="G5245"/>
      <c r="H5245"/>
      <c r="I5245"/>
      <c r="J5245"/>
      <c r="K5245" s="91"/>
      <c r="L5245" s="91"/>
      <c r="M5245" s="91"/>
      <c r="R5245"/>
      <c r="S5245"/>
      <c r="T5245"/>
      <c r="U5245"/>
      <c r="V5245"/>
      <c r="W5245"/>
      <c r="X5245"/>
      <c r="Y5245"/>
      <c r="Z5245"/>
      <c r="AA5245"/>
      <c r="AB5245"/>
      <c r="AC5245"/>
    </row>
    <row r="5246" spans="2:29" s="14" customFormat="1" x14ac:dyDescent="0.25">
      <c r="B5246"/>
      <c r="C5246"/>
      <c r="D5246"/>
      <c r="E5246"/>
      <c r="F5246"/>
      <c r="G5246"/>
      <c r="H5246"/>
      <c r="I5246"/>
      <c r="J5246"/>
      <c r="K5246" s="91"/>
      <c r="L5246" s="91"/>
      <c r="M5246" s="91"/>
      <c r="R5246"/>
      <c r="S5246"/>
      <c r="T5246"/>
      <c r="U5246"/>
      <c r="V5246"/>
      <c r="W5246"/>
      <c r="X5246"/>
      <c r="Y5246"/>
      <c r="Z5246"/>
      <c r="AA5246"/>
      <c r="AB5246"/>
      <c r="AC5246"/>
    </row>
    <row r="5247" spans="2:29" s="14" customFormat="1" x14ac:dyDescent="0.25">
      <c r="B5247"/>
      <c r="C5247"/>
      <c r="D5247"/>
      <c r="E5247"/>
      <c r="F5247"/>
      <c r="G5247"/>
      <c r="H5247"/>
      <c r="I5247"/>
      <c r="J5247"/>
      <c r="K5247" s="91"/>
      <c r="L5247" s="91"/>
      <c r="M5247" s="91"/>
      <c r="R5247"/>
      <c r="S5247"/>
      <c r="T5247"/>
      <c r="U5247"/>
      <c r="V5247"/>
      <c r="W5247"/>
      <c r="X5247"/>
      <c r="Y5247"/>
      <c r="Z5247"/>
      <c r="AA5247"/>
      <c r="AB5247"/>
      <c r="AC5247"/>
    </row>
    <row r="5248" spans="2:29" s="14" customFormat="1" x14ac:dyDescent="0.25">
      <c r="B5248"/>
      <c r="C5248"/>
      <c r="D5248"/>
      <c r="E5248"/>
      <c r="F5248"/>
      <c r="G5248"/>
      <c r="H5248"/>
      <c r="I5248"/>
      <c r="J5248"/>
      <c r="K5248" s="91"/>
      <c r="L5248" s="91"/>
      <c r="M5248" s="91"/>
      <c r="R5248"/>
      <c r="S5248"/>
      <c r="T5248"/>
      <c r="U5248"/>
      <c r="V5248"/>
      <c r="W5248"/>
      <c r="X5248"/>
      <c r="Y5248"/>
      <c r="Z5248"/>
      <c r="AA5248"/>
      <c r="AB5248"/>
      <c r="AC5248"/>
    </row>
    <row r="5249" spans="2:29" s="14" customFormat="1" x14ac:dyDescent="0.25">
      <c r="B5249"/>
      <c r="C5249"/>
      <c r="D5249"/>
      <c r="E5249"/>
      <c r="F5249"/>
      <c r="G5249"/>
      <c r="H5249"/>
      <c r="I5249"/>
      <c r="J5249"/>
      <c r="K5249" s="91"/>
      <c r="L5249" s="91"/>
      <c r="M5249" s="91"/>
      <c r="R5249"/>
      <c r="S5249"/>
      <c r="T5249"/>
      <c r="U5249"/>
      <c r="V5249"/>
      <c r="W5249"/>
      <c r="X5249"/>
      <c r="Y5249"/>
      <c r="Z5249"/>
      <c r="AA5249"/>
      <c r="AB5249"/>
      <c r="AC5249"/>
    </row>
    <row r="5250" spans="2:29" s="14" customFormat="1" x14ac:dyDescent="0.25">
      <c r="B5250"/>
      <c r="C5250"/>
      <c r="D5250"/>
      <c r="E5250"/>
      <c r="F5250"/>
      <c r="G5250"/>
      <c r="H5250"/>
      <c r="I5250"/>
      <c r="J5250"/>
      <c r="K5250" s="91"/>
      <c r="L5250" s="91"/>
      <c r="M5250" s="91"/>
      <c r="R5250"/>
      <c r="S5250"/>
      <c r="T5250"/>
      <c r="U5250"/>
      <c r="V5250"/>
      <c r="W5250"/>
      <c r="X5250"/>
      <c r="Y5250"/>
      <c r="Z5250"/>
      <c r="AA5250"/>
      <c r="AB5250"/>
      <c r="AC5250"/>
    </row>
    <row r="5251" spans="2:29" s="14" customFormat="1" x14ac:dyDescent="0.25">
      <c r="B5251"/>
      <c r="C5251"/>
      <c r="D5251"/>
      <c r="E5251"/>
      <c r="F5251"/>
      <c r="G5251"/>
      <c r="H5251"/>
      <c r="I5251"/>
      <c r="J5251"/>
      <c r="K5251" s="91"/>
      <c r="L5251" s="91"/>
      <c r="M5251" s="91"/>
      <c r="R5251"/>
      <c r="S5251"/>
      <c r="T5251"/>
      <c r="U5251"/>
      <c r="V5251"/>
      <c r="W5251"/>
      <c r="X5251"/>
      <c r="Y5251"/>
      <c r="Z5251"/>
      <c r="AA5251"/>
      <c r="AB5251"/>
      <c r="AC5251"/>
    </row>
    <row r="5252" spans="2:29" s="14" customFormat="1" x14ac:dyDescent="0.25">
      <c r="B5252"/>
      <c r="C5252"/>
      <c r="D5252"/>
      <c r="E5252"/>
      <c r="F5252"/>
      <c r="G5252"/>
      <c r="H5252"/>
      <c r="I5252"/>
      <c r="J5252"/>
      <c r="K5252" s="91"/>
      <c r="L5252" s="91"/>
      <c r="M5252" s="91"/>
      <c r="R5252"/>
      <c r="S5252"/>
      <c r="T5252"/>
      <c r="U5252"/>
      <c r="V5252"/>
      <c r="W5252"/>
      <c r="X5252"/>
      <c r="Y5252"/>
      <c r="Z5252"/>
      <c r="AA5252"/>
      <c r="AB5252"/>
      <c r="AC5252"/>
    </row>
    <row r="5253" spans="2:29" s="14" customFormat="1" x14ac:dyDescent="0.25">
      <c r="B5253"/>
      <c r="C5253"/>
      <c r="D5253"/>
      <c r="E5253"/>
      <c r="F5253"/>
      <c r="G5253"/>
      <c r="H5253"/>
      <c r="I5253"/>
      <c r="J5253"/>
      <c r="K5253" s="91"/>
      <c r="L5253" s="91"/>
      <c r="M5253" s="91"/>
      <c r="R5253"/>
      <c r="S5253"/>
      <c r="T5253"/>
      <c r="U5253"/>
      <c r="V5253"/>
      <c r="W5253"/>
      <c r="X5253"/>
      <c r="Y5253"/>
      <c r="Z5253"/>
      <c r="AA5253"/>
      <c r="AB5253"/>
      <c r="AC5253"/>
    </row>
    <row r="5254" spans="2:29" s="14" customFormat="1" x14ac:dyDescent="0.25">
      <c r="B5254"/>
      <c r="C5254"/>
      <c r="D5254"/>
      <c r="E5254"/>
      <c r="F5254"/>
      <c r="G5254"/>
      <c r="H5254"/>
      <c r="I5254"/>
      <c r="J5254"/>
      <c r="K5254" s="91"/>
      <c r="L5254" s="91"/>
      <c r="M5254" s="91"/>
      <c r="R5254"/>
      <c r="S5254"/>
      <c r="T5254"/>
      <c r="U5254"/>
      <c r="V5254"/>
      <c r="W5254"/>
      <c r="X5254"/>
      <c r="Y5254"/>
      <c r="Z5254"/>
      <c r="AA5254"/>
      <c r="AB5254"/>
      <c r="AC5254"/>
    </row>
    <row r="5255" spans="2:29" s="14" customFormat="1" x14ac:dyDescent="0.25">
      <c r="B5255"/>
      <c r="C5255"/>
      <c r="D5255"/>
      <c r="E5255"/>
      <c r="F5255"/>
      <c r="G5255"/>
      <c r="H5255"/>
      <c r="I5255"/>
      <c r="J5255"/>
      <c r="K5255" s="91"/>
      <c r="L5255" s="91"/>
      <c r="M5255" s="91"/>
      <c r="R5255"/>
      <c r="S5255"/>
      <c r="T5255"/>
      <c r="U5255"/>
      <c r="V5255"/>
      <c r="W5255"/>
      <c r="X5255"/>
      <c r="Y5255"/>
      <c r="Z5255"/>
      <c r="AA5255"/>
      <c r="AB5255"/>
      <c r="AC5255"/>
    </row>
    <row r="5256" spans="2:29" s="14" customFormat="1" x14ac:dyDescent="0.25">
      <c r="B5256"/>
      <c r="C5256"/>
      <c r="D5256"/>
      <c r="E5256"/>
      <c r="F5256"/>
      <c r="G5256"/>
      <c r="H5256"/>
      <c r="I5256"/>
      <c r="J5256"/>
      <c r="K5256" s="91"/>
      <c r="L5256" s="91"/>
      <c r="M5256" s="91"/>
      <c r="R5256"/>
      <c r="S5256"/>
      <c r="T5256"/>
      <c r="U5256"/>
      <c r="V5256"/>
      <c r="W5256"/>
      <c r="X5256"/>
      <c r="Y5256"/>
      <c r="Z5256"/>
      <c r="AA5256"/>
      <c r="AB5256"/>
      <c r="AC5256"/>
    </row>
    <row r="5257" spans="2:29" s="14" customFormat="1" x14ac:dyDescent="0.25">
      <c r="B5257"/>
      <c r="C5257"/>
      <c r="D5257"/>
      <c r="E5257"/>
      <c r="F5257"/>
      <c r="G5257"/>
      <c r="H5257"/>
      <c r="I5257"/>
      <c r="J5257"/>
      <c r="K5257" s="91"/>
      <c r="L5257" s="91"/>
      <c r="M5257" s="91"/>
      <c r="R5257"/>
      <c r="S5257"/>
      <c r="T5257"/>
      <c r="U5257"/>
      <c r="V5257"/>
      <c r="W5257"/>
      <c r="X5257"/>
      <c r="Y5257"/>
      <c r="Z5257"/>
      <c r="AA5257"/>
      <c r="AB5257"/>
      <c r="AC5257"/>
    </row>
    <row r="5258" spans="2:29" s="14" customFormat="1" x14ac:dyDescent="0.25">
      <c r="B5258"/>
      <c r="C5258"/>
      <c r="D5258"/>
      <c r="E5258"/>
      <c r="F5258"/>
      <c r="G5258"/>
      <c r="H5258"/>
      <c r="I5258"/>
      <c r="J5258"/>
      <c r="K5258" s="91"/>
      <c r="L5258" s="91"/>
      <c r="M5258" s="91"/>
      <c r="R5258"/>
      <c r="S5258"/>
      <c r="T5258"/>
      <c r="U5258"/>
      <c r="V5258"/>
      <c r="W5258"/>
      <c r="X5258"/>
      <c r="Y5258"/>
      <c r="Z5258"/>
      <c r="AA5258"/>
      <c r="AB5258"/>
      <c r="AC5258"/>
    </row>
    <row r="5259" spans="2:29" s="14" customFormat="1" x14ac:dyDescent="0.25">
      <c r="B5259"/>
      <c r="C5259"/>
      <c r="D5259"/>
      <c r="E5259"/>
      <c r="F5259"/>
      <c r="G5259"/>
      <c r="H5259"/>
      <c r="I5259"/>
      <c r="J5259"/>
      <c r="K5259" s="91"/>
      <c r="L5259" s="91"/>
      <c r="M5259" s="91"/>
      <c r="R5259"/>
      <c r="S5259"/>
      <c r="T5259"/>
      <c r="U5259"/>
      <c r="V5259"/>
      <c r="W5259"/>
      <c r="X5259"/>
      <c r="Y5259"/>
      <c r="Z5259"/>
      <c r="AA5259"/>
      <c r="AB5259"/>
      <c r="AC5259"/>
    </row>
    <row r="5260" spans="2:29" s="14" customFormat="1" x14ac:dyDescent="0.25">
      <c r="B5260"/>
      <c r="C5260"/>
      <c r="D5260"/>
      <c r="E5260"/>
      <c r="F5260"/>
      <c r="G5260"/>
      <c r="H5260"/>
      <c r="I5260"/>
      <c r="J5260"/>
      <c r="K5260" s="91"/>
      <c r="L5260" s="91"/>
      <c r="M5260" s="91"/>
      <c r="R5260"/>
      <c r="S5260"/>
      <c r="T5260"/>
      <c r="U5260"/>
      <c r="V5260"/>
      <c r="W5260"/>
      <c r="X5260"/>
      <c r="Y5260"/>
      <c r="Z5260"/>
      <c r="AA5260"/>
      <c r="AB5260"/>
      <c r="AC5260"/>
    </row>
    <row r="5261" spans="2:29" s="14" customFormat="1" x14ac:dyDescent="0.25">
      <c r="B5261"/>
      <c r="C5261"/>
      <c r="D5261"/>
      <c r="E5261"/>
      <c r="F5261"/>
      <c r="G5261"/>
      <c r="H5261"/>
      <c r="I5261"/>
      <c r="J5261"/>
      <c r="K5261" s="91"/>
      <c r="L5261" s="91"/>
      <c r="M5261" s="91"/>
      <c r="R5261"/>
      <c r="S5261"/>
      <c r="T5261"/>
      <c r="U5261"/>
      <c r="V5261"/>
      <c r="W5261"/>
      <c r="X5261"/>
      <c r="Y5261"/>
      <c r="Z5261"/>
      <c r="AA5261"/>
      <c r="AB5261"/>
      <c r="AC5261"/>
    </row>
    <row r="5262" spans="2:29" s="14" customFormat="1" x14ac:dyDescent="0.25">
      <c r="B5262"/>
      <c r="C5262"/>
      <c r="D5262"/>
      <c r="E5262"/>
      <c r="F5262"/>
      <c r="G5262"/>
      <c r="H5262"/>
      <c r="I5262"/>
      <c r="J5262"/>
      <c r="K5262" s="91"/>
      <c r="L5262" s="91"/>
      <c r="M5262" s="91"/>
      <c r="R5262"/>
      <c r="S5262"/>
      <c r="T5262"/>
      <c r="U5262"/>
      <c r="V5262"/>
      <c r="W5262"/>
      <c r="X5262"/>
      <c r="Y5262"/>
      <c r="Z5262"/>
      <c r="AA5262"/>
      <c r="AB5262"/>
      <c r="AC5262"/>
    </row>
    <row r="5263" spans="2:29" s="14" customFormat="1" x14ac:dyDescent="0.25">
      <c r="B5263"/>
      <c r="C5263"/>
      <c r="D5263"/>
      <c r="E5263"/>
      <c r="F5263"/>
      <c r="G5263"/>
      <c r="H5263"/>
      <c r="I5263"/>
      <c r="J5263"/>
      <c r="K5263" s="91"/>
      <c r="L5263" s="91"/>
      <c r="M5263" s="91"/>
      <c r="R5263"/>
      <c r="S5263"/>
      <c r="T5263"/>
      <c r="U5263"/>
      <c r="V5263"/>
      <c r="W5263"/>
      <c r="X5263"/>
      <c r="Y5263"/>
      <c r="Z5263"/>
      <c r="AA5263"/>
      <c r="AB5263"/>
      <c r="AC5263"/>
    </row>
    <row r="5264" spans="2:29" s="14" customFormat="1" x14ac:dyDescent="0.25">
      <c r="B5264"/>
      <c r="C5264"/>
      <c r="D5264"/>
      <c r="E5264"/>
      <c r="F5264"/>
      <c r="G5264"/>
      <c r="H5264"/>
      <c r="I5264"/>
      <c r="J5264"/>
      <c r="K5264" s="91"/>
      <c r="L5264" s="91"/>
      <c r="M5264" s="91"/>
      <c r="R5264"/>
      <c r="S5264"/>
      <c r="T5264"/>
      <c r="U5264"/>
      <c r="V5264"/>
      <c r="W5264"/>
      <c r="X5264"/>
      <c r="Y5264"/>
      <c r="Z5264"/>
      <c r="AA5264"/>
      <c r="AB5264"/>
      <c r="AC5264"/>
    </row>
    <row r="5265" spans="2:29" s="14" customFormat="1" x14ac:dyDescent="0.25">
      <c r="B5265"/>
      <c r="C5265"/>
      <c r="D5265"/>
      <c r="E5265"/>
      <c r="F5265"/>
      <c r="G5265"/>
      <c r="H5265"/>
      <c r="I5265"/>
      <c r="J5265"/>
      <c r="K5265" s="91"/>
      <c r="L5265" s="91"/>
      <c r="M5265" s="91"/>
      <c r="R5265"/>
      <c r="S5265"/>
      <c r="T5265"/>
      <c r="U5265"/>
      <c r="V5265"/>
      <c r="W5265"/>
      <c r="X5265"/>
      <c r="Y5265"/>
      <c r="Z5265"/>
      <c r="AA5265"/>
      <c r="AB5265"/>
      <c r="AC5265"/>
    </row>
    <row r="5266" spans="2:29" s="14" customFormat="1" x14ac:dyDescent="0.25">
      <c r="B5266"/>
      <c r="C5266"/>
      <c r="D5266"/>
      <c r="E5266"/>
      <c r="F5266"/>
      <c r="G5266"/>
      <c r="H5266"/>
      <c r="I5266"/>
      <c r="J5266"/>
      <c r="K5266" s="91"/>
      <c r="L5266" s="91"/>
      <c r="M5266" s="91"/>
      <c r="R5266"/>
      <c r="S5266"/>
      <c r="T5266"/>
      <c r="U5266"/>
      <c r="V5266"/>
      <c r="W5266"/>
      <c r="X5266"/>
      <c r="Y5266"/>
      <c r="Z5266"/>
      <c r="AA5266"/>
      <c r="AB5266"/>
      <c r="AC5266"/>
    </row>
    <row r="5267" spans="2:29" s="14" customFormat="1" x14ac:dyDescent="0.25">
      <c r="B5267"/>
      <c r="C5267"/>
      <c r="D5267"/>
      <c r="E5267"/>
      <c r="F5267"/>
      <c r="G5267"/>
      <c r="H5267"/>
      <c r="I5267"/>
      <c r="J5267"/>
      <c r="K5267" s="91"/>
      <c r="L5267" s="91"/>
      <c r="M5267" s="91"/>
      <c r="R5267"/>
      <c r="S5267"/>
      <c r="T5267"/>
      <c r="U5267"/>
      <c r="V5267"/>
      <c r="W5267"/>
      <c r="X5267"/>
      <c r="Y5267"/>
      <c r="Z5267"/>
      <c r="AA5267"/>
      <c r="AB5267"/>
      <c r="AC5267"/>
    </row>
    <row r="5268" spans="2:29" s="14" customFormat="1" x14ac:dyDescent="0.25">
      <c r="B5268"/>
      <c r="C5268"/>
      <c r="D5268"/>
      <c r="E5268"/>
      <c r="F5268"/>
      <c r="G5268"/>
      <c r="H5268"/>
      <c r="I5268"/>
      <c r="J5268"/>
      <c r="K5268" s="91"/>
      <c r="L5268" s="91"/>
      <c r="M5268" s="91"/>
      <c r="R5268"/>
      <c r="S5268"/>
      <c r="T5268"/>
      <c r="U5268"/>
      <c r="V5268"/>
      <c r="W5268"/>
      <c r="X5268"/>
      <c r="Y5268"/>
      <c r="Z5268"/>
      <c r="AA5268"/>
      <c r="AB5268"/>
      <c r="AC5268"/>
    </row>
    <row r="5269" spans="2:29" s="14" customFormat="1" x14ac:dyDescent="0.25">
      <c r="B5269"/>
      <c r="C5269"/>
      <c r="D5269"/>
      <c r="E5269"/>
      <c r="F5269"/>
      <c r="G5269"/>
      <c r="H5269"/>
      <c r="I5269"/>
      <c r="J5269"/>
      <c r="K5269" s="91"/>
      <c r="L5269" s="91"/>
      <c r="M5269" s="91"/>
      <c r="R5269"/>
      <c r="S5269"/>
      <c r="T5269"/>
      <c r="U5269"/>
      <c r="V5269"/>
      <c r="W5269"/>
      <c r="X5269"/>
      <c r="Y5269"/>
      <c r="Z5269"/>
      <c r="AA5269"/>
      <c r="AB5269"/>
      <c r="AC5269"/>
    </row>
    <row r="5270" spans="2:29" s="14" customFormat="1" x14ac:dyDescent="0.25">
      <c r="B5270"/>
      <c r="C5270"/>
      <c r="D5270"/>
      <c r="E5270"/>
      <c r="F5270"/>
      <c r="G5270"/>
      <c r="H5270"/>
      <c r="I5270"/>
      <c r="J5270"/>
      <c r="K5270" s="91"/>
      <c r="L5270" s="91"/>
      <c r="M5270" s="91"/>
      <c r="R5270"/>
      <c r="S5270"/>
      <c r="T5270"/>
      <c r="U5270"/>
      <c r="V5270"/>
      <c r="W5270"/>
      <c r="X5270"/>
      <c r="Y5270"/>
      <c r="Z5270"/>
      <c r="AA5270"/>
      <c r="AB5270"/>
      <c r="AC5270"/>
    </row>
    <row r="5271" spans="2:29" s="14" customFormat="1" x14ac:dyDescent="0.25">
      <c r="B5271"/>
      <c r="C5271"/>
      <c r="D5271"/>
      <c r="E5271"/>
      <c r="F5271"/>
      <c r="G5271"/>
      <c r="H5271"/>
      <c r="I5271"/>
      <c r="J5271"/>
      <c r="K5271" s="91"/>
      <c r="L5271" s="91"/>
      <c r="M5271" s="91"/>
      <c r="R5271"/>
      <c r="S5271"/>
      <c r="T5271"/>
      <c r="U5271"/>
      <c r="V5271"/>
      <c r="W5271"/>
      <c r="X5271"/>
      <c r="Y5271"/>
      <c r="Z5271"/>
      <c r="AA5271"/>
      <c r="AB5271"/>
      <c r="AC5271"/>
    </row>
    <row r="5272" spans="2:29" s="14" customFormat="1" x14ac:dyDescent="0.25">
      <c r="B5272"/>
      <c r="C5272"/>
      <c r="D5272"/>
      <c r="E5272"/>
      <c r="F5272"/>
      <c r="G5272"/>
      <c r="H5272"/>
      <c r="I5272"/>
      <c r="J5272"/>
      <c r="K5272" s="91"/>
      <c r="L5272" s="91"/>
      <c r="M5272" s="91"/>
      <c r="R5272"/>
      <c r="S5272"/>
      <c r="T5272"/>
      <c r="U5272"/>
      <c r="V5272"/>
      <c r="W5272"/>
      <c r="X5272"/>
      <c r="Y5272"/>
      <c r="Z5272"/>
      <c r="AA5272"/>
      <c r="AB5272"/>
      <c r="AC5272"/>
    </row>
    <row r="5273" spans="2:29" s="14" customFormat="1" x14ac:dyDescent="0.25">
      <c r="B5273"/>
      <c r="C5273"/>
      <c r="D5273"/>
      <c r="E5273"/>
      <c r="F5273"/>
      <c r="G5273"/>
      <c r="H5273"/>
      <c r="I5273"/>
      <c r="J5273"/>
      <c r="K5273" s="91"/>
      <c r="L5273" s="91"/>
      <c r="M5273" s="91"/>
      <c r="R5273"/>
      <c r="S5273"/>
      <c r="T5273"/>
      <c r="U5273"/>
      <c r="V5273"/>
      <c r="W5273"/>
      <c r="X5273"/>
      <c r="Y5273"/>
      <c r="Z5273"/>
      <c r="AA5273"/>
      <c r="AB5273"/>
      <c r="AC5273"/>
    </row>
    <row r="5274" spans="2:29" s="14" customFormat="1" x14ac:dyDescent="0.25">
      <c r="B5274"/>
      <c r="C5274"/>
      <c r="D5274"/>
      <c r="E5274"/>
      <c r="F5274"/>
      <c r="G5274"/>
      <c r="H5274"/>
      <c r="I5274"/>
      <c r="J5274"/>
      <c r="K5274" s="91"/>
      <c r="L5274" s="91"/>
      <c r="M5274" s="91"/>
      <c r="R5274"/>
      <c r="S5274"/>
      <c r="T5274"/>
      <c r="U5274"/>
      <c r="V5274"/>
      <c r="W5274"/>
      <c r="X5274"/>
      <c r="Y5274"/>
      <c r="Z5274"/>
      <c r="AA5274"/>
      <c r="AB5274"/>
      <c r="AC5274"/>
    </row>
    <row r="5275" spans="2:29" s="14" customFormat="1" x14ac:dyDescent="0.25">
      <c r="B5275"/>
      <c r="C5275"/>
      <c r="D5275"/>
      <c r="E5275"/>
      <c r="F5275"/>
      <c r="G5275"/>
      <c r="H5275"/>
      <c r="I5275"/>
      <c r="J5275"/>
      <c r="K5275" s="91"/>
      <c r="L5275" s="91"/>
      <c r="M5275" s="91"/>
      <c r="R5275"/>
      <c r="S5275"/>
      <c r="T5275"/>
      <c r="U5275"/>
      <c r="V5275"/>
      <c r="W5275"/>
      <c r="X5275"/>
      <c r="Y5275"/>
      <c r="Z5275"/>
      <c r="AA5275"/>
      <c r="AB5275"/>
      <c r="AC5275"/>
    </row>
    <row r="5276" spans="2:29" s="14" customFormat="1" x14ac:dyDescent="0.25">
      <c r="B5276"/>
      <c r="C5276"/>
      <c r="D5276"/>
      <c r="E5276"/>
      <c r="F5276"/>
      <c r="G5276"/>
      <c r="H5276"/>
      <c r="I5276"/>
      <c r="J5276"/>
      <c r="K5276" s="91"/>
      <c r="L5276" s="91"/>
      <c r="M5276" s="91"/>
      <c r="R5276"/>
      <c r="S5276"/>
      <c r="T5276"/>
      <c r="U5276"/>
      <c r="V5276"/>
      <c r="W5276"/>
      <c r="X5276"/>
      <c r="Y5276"/>
      <c r="Z5276"/>
      <c r="AA5276"/>
      <c r="AB5276"/>
      <c r="AC5276"/>
    </row>
    <row r="5277" spans="2:29" s="14" customFormat="1" x14ac:dyDescent="0.25">
      <c r="B5277"/>
      <c r="C5277"/>
      <c r="D5277"/>
      <c r="E5277"/>
      <c r="F5277"/>
      <c r="G5277"/>
      <c r="H5277"/>
      <c r="I5277"/>
      <c r="J5277"/>
      <c r="K5277" s="91"/>
      <c r="L5277" s="91"/>
      <c r="M5277" s="91"/>
      <c r="R5277"/>
      <c r="S5277"/>
      <c r="T5277"/>
      <c r="U5277"/>
      <c r="V5277"/>
      <c r="W5277"/>
      <c r="X5277"/>
      <c r="Y5277"/>
      <c r="Z5277"/>
      <c r="AA5277"/>
      <c r="AB5277"/>
      <c r="AC5277"/>
    </row>
    <row r="5278" spans="2:29" s="14" customFormat="1" x14ac:dyDescent="0.25">
      <c r="B5278"/>
      <c r="C5278"/>
      <c r="D5278"/>
      <c r="E5278"/>
      <c r="F5278"/>
      <c r="G5278"/>
      <c r="H5278"/>
      <c r="I5278"/>
      <c r="J5278"/>
      <c r="K5278" s="91"/>
      <c r="L5278" s="91"/>
      <c r="M5278" s="91"/>
      <c r="R5278"/>
      <c r="S5278"/>
      <c r="T5278"/>
      <c r="U5278"/>
      <c r="V5278"/>
      <c r="W5278"/>
      <c r="X5278"/>
      <c r="Y5278"/>
      <c r="Z5278"/>
      <c r="AA5278"/>
      <c r="AB5278"/>
      <c r="AC5278"/>
    </row>
    <row r="5279" spans="2:29" s="14" customFormat="1" x14ac:dyDescent="0.25">
      <c r="B5279"/>
      <c r="C5279"/>
      <c r="D5279"/>
      <c r="E5279"/>
      <c r="F5279"/>
      <c r="G5279"/>
      <c r="H5279"/>
      <c r="I5279"/>
      <c r="J5279"/>
      <c r="K5279" s="91"/>
      <c r="L5279" s="91"/>
      <c r="M5279" s="91"/>
      <c r="R5279"/>
      <c r="S5279"/>
      <c r="T5279"/>
      <c r="U5279"/>
      <c r="V5279"/>
      <c r="W5279"/>
      <c r="X5279"/>
      <c r="Y5279"/>
      <c r="Z5279"/>
      <c r="AA5279"/>
      <c r="AB5279"/>
      <c r="AC5279"/>
    </row>
    <row r="5280" spans="2:29" s="14" customFormat="1" x14ac:dyDescent="0.25">
      <c r="B5280"/>
      <c r="C5280"/>
      <c r="D5280"/>
      <c r="E5280"/>
      <c r="F5280"/>
      <c r="G5280"/>
      <c r="H5280"/>
      <c r="I5280"/>
      <c r="J5280"/>
      <c r="K5280" s="91"/>
      <c r="L5280" s="91"/>
      <c r="M5280" s="91"/>
      <c r="R5280"/>
      <c r="S5280"/>
      <c r="T5280"/>
      <c r="U5280"/>
      <c r="V5280"/>
      <c r="W5280"/>
      <c r="X5280"/>
      <c r="Y5280"/>
      <c r="Z5280"/>
      <c r="AA5280"/>
      <c r="AB5280"/>
      <c r="AC5280"/>
    </row>
    <row r="5281" spans="2:29" s="14" customFormat="1" x14ac:dyDescent="0.25">
      <c r="B5281"/>
      <c r="C5281"/>
      <c r="D5281"/>
      <c r="E5281"/>
      <c r="F5281"/>
      <c r="G5281"/>
      <c r="H5281"/>
      <c r="I5281"/>
      <c r="J5281"/>
      <c r="K5281" s="91"/>
      <c r="L5281" s="91"/>
      <c r="M5281" s="91"/>
      <c r="R5281"/>
      <c r="S5281"/>
      <c r="T5281"/>
      <c r="U5281"/>
      <c r="V5281"/>
      <c r="W5281"/>
      <c r="X5281"/>
      <c r="Y5281"/>
      <c r="Z5281"/>
      <c r="AA5281"/>
      <c r="AB5281"/>
      <c r="AC5281"/>
    </row>
    <row r="5282" spans="2:29" s="14" customFormat="1" x14ac:dyDescent="0.25">
      <c r="B5282"/>
      <c r="C5282"/>
      <c r="D5282"/>
      <c r="E5282"/>
      <c r="F5282"/>
      <c r="G5282"/>
      <c r="H5282"/>
      <c r="I5282"/>
      <c r="J5282"/>
      <c r="K5282" s="91"/>
      <c r="L5282" s="91"/>
      <c r="M5282" s="91"/>
      <c r="R5282"/>
      <c r="S5282"/>
      <c r="T5282"/>
      <c r="U5282"/>
      <c r="V5282"/>
      <c r="W5282"/>
      <c r="X5282"/>
      <c r="Y5282"/>
      <c r="Z5282"/>
      <c r="AA5282"/>
      <c r="AB5282"/>
      <c r="AC5282"/>
    </row>
    <row r="5283" spans="2:29" s="14" customFormat="1" x14ac:dyDescent="0.25">
      <c r="B5283"/>
      <c r="C5283"/>
      <c r="D5283"/>
      <c r="E5283"/>
      <c r="F5283"/>
      <c r="G5283"/>
      <c r="H5283"/>
      <c r="I5283"/>
      <c r="J5283"/>
      <c r="K5283" s="91"/>
      <c r="L5283" s="91"/>
      <c r="M5283" s="91"/>
      <c r="R5283"/>
      <c r="S5283"/>
      <c r="T5283"/>
      <c r="U5283"/>
      <c r="V5283"/>
      <c r="W5283"/>
      <c r="X5283"/>
      <c r="Y5283"/>
      <c r="Z5283"/>
      <c r="AA5283"/>
      <c r="AB5283"/>
      <c r="AC5283"/>
    </row>
    <row r="5284" spans="2:29" s="14" customFormat="1" x14ac:dyDescent="0.25">
      <c r="B5284"/>
      <c r="C5284"/>
      <c r="D5284"/>
      <c r="E5284"/>
      <c r="F5284"/>
      <c r="G5284"/>
      <c r="H5284"/>
      <c r="I5284"/>
      <c r="J5284"/>
      <c r="K5284" s="91"/>
      <c r="L5284" s="91"/>
      <c r="M5284" s="91"/>
      <c r="R5284"/>
      <c r="S5284"/>
      <c r="T5284"/>
      <c r="U5284"/>
      <c r="V5284"/>
      <c r="W5284"/>
      <c r="X5284"/>
      <c r="Y5284"/>
      <c r="Z5284"/>
      <c r="AA5284"/>
      <c r="AB5284"/>
      <c r="AC5284"/>
    </row>
    <row r="5285" spans="2:29" s="14" customFormat="1" x14ac:dyDescent="0.25">
      <c r="B5285"/>
      <c r="C5285"/>
      <c r="D5285"/>
      <c r="E5285"/>
      <c r="F5285"/>
      <c r="G5285"/>
      <c r="H5285"/>
      <c r="I5285"/>
      <c r="J5285"/>
      <c r="K5285" s="91"/>
      <c r="L5285" s="91"/>
      <c r="M5285" s="91"/>
      <c r="R5285"/>
      <c r="S5285"/>
      <c r="T5285"/>
      <c r="U5285"/>
      <c r="V5285"/>
      <c r="W5285"/>
      <c r="X5285"/>
      <c r="Y5285"/>
      <c r="Z5285"/>
      <c r="AA5285"/>
      <c r="AB5285"/>
      <c r="AC5285"/>
    </row>
    <row r="5286" spans="2:29" s="14" customFormat="1" x14ac:dyDescent="0.25">
      <c r="B5286"/>
      <c r="C5286"/>
      <c r="D5286"/>
      <c r="E5286"/>
      <c r="F5286"/>
      <c r="G5286"/>
      <c r="H5286"/>
      <c r="I5286"/>
      <c r="J5286"/>
      <c r="K5286" s="91"/>
      <c r="L5286" s="91"/>
      <c r="M5286" s="91"/>
      <c r="R5286"/>
      <c r="S5286"/>
      <c r="T5286"/>
      <c r="U5286"/>
      <c r="V5286"/>
      <c r="W5286"/>
      <c r="X5286"/>
      <c r="Y5286"/>
      <c r="Z5286"/>
      <c r="AA5286"/>
      <c r="AB5286"/>
      <c r="AC5286"/>
    </row>
    <row r="5287" spans="2:29" s="14" customFormat="1" x14ac:dyDescent="0.25">
      <c r="B5287"/>
      <c r="C5287"/>
      <c r="D5287"/>
      <c r="E5287"/>
      <c r="F5287"/>
      <c r="G5287"/>
      <c r="H5287"/>
      <c r="I5287"/>
      <c r="J5287"/>
      <c r="K5287" s="91"/>
      <c r="L5287" s="91"/>
      <c r="M5287" s="91"/>
      <c r="R5287"/>
      <c r="S5287"/>
      <c r="T5287"/>
      <c r="U5287"/>
      <c r="V5287"/>
      <c r="W5287"/>
      <c r="X5287"/>
      <c r="Y5287"/>
      <c r="Z5287"/>
      <c r="AA5287"/>
      <c r="AB5287"/>
      <c r="AC5287"/>
    </row>
    <row r="5288" spans="2:29" s="14" customFormat="1" x14ac:dyDescent="0.25">
      <c r="B5288"/>
      <c r="C5288"/>
      <c r="D5288"/>
      <c r="E5288"/>
      <c r="F5288"/>
      <c r="G5288"/>
      <c r="H5288"/>
      <c r="I5288"/>
      <c r="J5288"/>
      <c r="K5288" s="91"/>
      <c r="L5288" s="91"/>
      <c r="M5288" s="91"/>
      <c r="R5288"/>
      <c r="S5288"/>
      <c r="T5288"/>
      <c r="U5288"/>
      <c r="V5288"/>
      <c r="W5288"/>
      <c r="X5288"/>
      <c r="Y5288"/>
      <c r="Z5288"/>
      <c r="AA5288"/>
      <c r="AB5288"/>
      <c r="AC5288"/>
    </row>
    <row r="5289" spans="2:29" s="14" customFormat="1" x14ac:dyDescent="0.25">
      <c r="B5289"/>
      <c r="C5289"/>
      <c r="D5289"/>
      <c r="E5289"/>
      <c r="F5289"/>
      <c r="G5289"/>
      <c r="H5289"/>
      <c r="I5289"/>
      <c r="J5289"/>
      <c r="K5289" s="91"/>
      <c r="L5289" s="91"/>
      <c r="M5289" s="91"/>
      <c r="R5289"/>
      <c r="S5289"/>
      <c r="T5289"/>
      <c r="U5289"/>
      <c r="V5289"/>
      <c r="W5289"/>
      <c r="X5289"/>
      <c r="Y5289"/>
      <c r="Z5289"/>
      <c r="AA5289"/>
      <c r="AB5289"/>
      <c r="AC5289"/>
    </row>
    <row r="5290" spans="2:29" s="14" customFormat="1" x14ac:dyDescent="0.25">
      <c r="B5290"/>
      <c r="C5290"/>
      <c r="D5290"/>
      <c r="E5290"/>
      <c r="F5290"/>
      <c r="G5290"/>
      <c r="H5290"/>
      <c r="I5290"/>
      <c r="J5290"/>
      <c r="K5290" s="91"/>
      <c r="L5290" s="91"/>
      <c r="M5290" s="91"/>
      <c r="R5290"/>
      <c r="S5290"/>
      <c r="T5290"/>
      <c r="U5290"/>
      <c r="V5290"/>
      <c r="W5290"/>
      <c r="X5290"/>
      <c r="Y5290"/>
      <c r="Z5290"/>
      <c r="AA5290"/>
      <c r="AB5290"/>
      <c r="AC5290"/>
    </row>
    <row r="5291" spans="2:29" s="14" customFormat="1" x14ac:dyDescent="0.25">
      <c r="B5291"/>
      <c r="C5291"/>
      <c r="D5291"/>
      <c r="E5291"/>
      <c r="F5291"/>
      <c r="G5291"/>
      <c r="H5291"/>
      <c r="I5291"/>
      <c r="J5291"/>
      <c r="K5291" s="91"/>
      <c r="L5291" s="91"/>
      <c r="M5291" s="91"/>
      <c r="R5291"/>
      <c r="S5291"/>
      <c r="T5291"/>
      <c r="U5291"/>
      <c r="V5291"/>
      <c r="W5291"/>
      <c r="X5291"/>
      <c r="Y5291"/>
      <c r="Z5291"/>
      <c r="AA5291"/>
      <c r="AB5291"/>
      <c r="AC5291"/>
    </row>
    <row r="5292" spans="2:29" s="14" customFormat="1" x14ac:dyDescent="0.25">
      <c r="B5292"/>
      <c r="C5292"/>
      <c r="D5292"/>
      <c r="E5292"/>
      <c r="F5292"/>
      <c r="G5292"/>
      <c r="H5292"/>
      <c r="I5292"/>
      <c r="J5292"/>
      <c r="K5292" s="91"/>
      <c r="L5292" s="91"/>
      <c r="M5292" s="91"/>
      <c r="R5292"/>
      <c r="S5292"/>
      <c r="T5292"/>
      <c r="U5292"/>
      <c r="V5292"/>
      <c r="W5292"/>
      <c r="X5292"/>
      <c r="Y5292"/>
      <c r="Z5292"/>
      <c r="AA5292"/>
      <c r="AB5292"/>
      <c r="AC5292"/>
    </row>
    <row r="5293" spans="2:29" s="14" customFormat="1" x14ac:dyDescent="0.25">
      <c r="B5293"/>
      <c r="C5293"/>
      <c r="D5293"/>
      <c r="E5293"/>
      <c r="F5293"/>
      <c r="G5293"/>
      <c r="H5293"/>
      <c r="I5293"/>
      <c r="J5293"/>
      <c r="K5293" s="91"/>
      <c r="L5293" s="91"/>
      <c r="M5293" s="91"/>
      <c r="R5293"/>
      <c r="S5293"/>
      <c r="T5293"/>
      <c r="U5293"/>
      <c r="V5293"/>
      <c r="W5293"/>
      <c r="X5293"/>
      <c r="Y5293"/>
      <c r="Z5293"/>
      <c r="AA5293"/>
      <c r="AB5293"/>
      <c r="AC5293"/>
    </row>
    <row r="5294" spans="2:29" s="14" customFormat="1" x14ac:dyDescent="0.25">
      <c r="B5294"/>
      <c r="C5294"/>
      <c r="D5294"/>
      <c r="E5294"/>
      <c r="F5294"/>
      <c r="G5294"/>
      <c r="H5294"/>
      <c r="I5294"/>
      <c r="J5294"/>
      <c r="K5294" s="91"/>
      <c r="L5294" s="91"/>
      <c r="M5294" s="91"/>
      <c r="R5294"/>
      <c r="S5294"/>
      <c r="T5294"/>
      <c r="U5294"/>
      <c r="V5294"/>
      <c r="W5294"/>
      <c r="X5294"/>
      <c r="Y5294"/>
      <c r="Z5294"/>
      <c r="AA5294"/>
      <c r="AB5294"/>
      <c r="AC5294"/>
    </row>
    <row r="5295" spans="2:29" s="14" customFormat="1" x14ac:dyDescent="0.25">
      <c r="B5295"/>
      <c r="C5295"/>
      <c r="D5295"/>
      <c r="E5295"/>
      <c r="F5295"/>
      <c r="G5295"/>
      <c r="H5295"/>
      <c r="I5295"/>
      <c r="J5295"/>
      <c r="K5295" s="91"/>
      <c r="L5295" s="91"/>
      <c r="M5295" s="91"/>
      <c r="R5295"/>
      <c r="S5295"/>
      <c r="T5295"/>
      <c r="U5295"/>
      <c r="V5295"/>
      <c r="W5295"/>
      <c r="X5295"/>
      <c r="Y5295"/>
      <c r="Z5295"/>
      <c r="AA5295"/>
      <c r="AB5295"/>
      <c r="AC5295"/>
    </row>
    <row r="5296" spans="2:29" s="14" customFormat="1" x14ac:dyDescent="0.25">
      <c r="B5296"/>
      <c r="C5296"/>
      <c r="D5296"/>
      <c r="E5296"/>
      <c r="F5296"/>
      <c r="G5296"/>
      <c r="H5296"/>
      <c r="I5296"/>
      <c r="J5296"/>
      <c r="K5296" s="91"/>
      <c r="L5296" s="91"/>
      <c r="M5296" s="91"/>
      <c r="R5296"/>
      <c r="S5296"/>
      <c r="T5296"/>
      <c r="U5296"/>
      <c r="V5296"/>
      <c r="W5296"/>
      <c r="X5296"/>
      <c r="Y5296"/>
      <c r="Z5296"/>
      <c r="AA5296"/>
      <c r="AB5296"/>
      <c r="AC5296"/>
    </row>
    <row r="5297" spans="2:29" s="14" customFormat="1" x14ac:dyDescent="0.25">
      <c r="B5297"/>
      <c r="C5297"/>
      <c r="D5297"/>
      <c r="E5297"/>
      <c r="F5297"/>
      <c r="G5297"/>
      <c r="H5297"/>
      <c r="I5297"/>
      <c r="J5297"/>
      <c r="K5297" s="91"/>
      <c r="L5297" s="91"/>
      <c r="M5297" s="91"/>
      <c r="R5297"/>
      <c r="S5297"/>
      <c r="T5297"/>
      <c r="U5297"/>
      <c r="V5297"/>
      <c r="W5297"/>
      <c r="X5297"/>
      <c r="Y5297"/>
      <c r="Z5297"/>
      <c r="AA5297"/>
      <c r="AB5297"/>
      <c r="AC5297"/>
    </row>
    <row r="5298" spans="2:29" s="14" customFormat="1" x14ac:dyDescent="0.25">
      <c r="B5298"/>
      <c r="C5298"/>
      <c r="D5298"/>
      <c r="E5298"/>
      <c r="F5298"/>
      <c r="G5298"/>
      <c r="H5298"/>
      <c r="I5298"/>
      <c r="J5298"/>
      <c r="K5298" s="91"/>
      <c r="L5298" s="91"/>
      <c r="M5298" s="91"/>
      <c r="R5298"/>
      <c r="S5298"/>
      <c r="T5298"/>
      <c r="U5298"/>
      <c r="V5298"/>
      <c r="W5298"/>
      <c r="X5298"/>
      <c r="Y5298"/>
      <c r="Z5298"/>
      <c r="AA5298"/>
      <c r="AB5298"/>
      <c r="AC5298"/>
    </row>
    <row r="5299" spans="2:29" s="14" customFormat="1" x14ac:dyDescent="0.25">
      <c r="B5299"/>
      <c r="C5299"/>
      <c r="D5299"/>
      <c r="E5299"/>
      <c r="F5299"/>
      <c r="G5299"/>
      <c r="H5299"/>
      <c r="I5299"/>
      <c r="J5299"/>
      <c r="K5299" s="91"/>
      <c r="L5299" s="91"/>
      <c r="M5299" s="91"/>
      <c r="R5299"/>
      <c r="S5299"/>
      <c r="T5299"/>
      <c r="U5299"/>
      <c r="V5299"/>
      <c r="W5299"/>
      <c r="X5299"/>
      <c r="Y5299"/>
      <c r="Z5299"/>
      <c r="AA5299"/>
      <c r="AB5299"/>
      <c r="AC5299"/>
    </row>
    <row r="5300" spans="2:29" s="14" customFormat="1" x14ac:dyDescent="0.25">
      <c r="B5300"/>
      <c r="C5300"/>
      <c r="D5300"/>
      <c r="E5300"/>
      <c r="F5300"/>
      <c r="G5300"/>
      <c r="H5300"/>
      <c r="I5300"/>
      <c r="J5300"/>
      <c r="K5300" s="91"/>
      <c r="L5300" s="91"/>
      <c r="M5300" s="91"/>
      <c r="R5300"/>
      <c r="S5300"/>
      <c r="T5300"/>
      <c r="U5300"/>
      <c r="V5300"/>
      <c r="W5300"/>
      <c r="X5300"/>
      <c r="Y5300"/>
      <c r="Z5300"/>
      <c r="AA5300"/>
      <c r="AB5300"/>
      <c r="AC5300"/>
    </row>
    <row r="5301" spans="2:29" s="14" customFormat="1" x14ac:dyDescent="0.25">
      <c r="B5301"/>
      <c r="C5301"/>
      <c r="D5301"/>
      <c r="E5301"/>
      <c r="F5301"/>
      <c r="G5301"/>
      <c r="H5301"/>
      <c r="I5301"/>
      <c r="J5301"/>
      <c r="K5301" s="91"/>
      <c r="L5301" s="91"/>
      <c r="M5301" s="91"/>
      <c r="R5301"/>
      <c r="S5301"/>
      <c r="T5301"/>
      <c r="U5301"/>
      <c r="V5301"/>
      <c r="W5301"/>
      <c r="X5301"/>
      <c r="Y5301"/>
      <c r="Z5301"/>
      <c r="AA5301"/>
      <c r="AB5301"/>
      <c r="AC5301"/>
    </row>
    <row r="5302" spans="2:29" s="14" customFormat="1" x14ac:dyDescent="0.25">
      <c r="B5302"/>
      <c r="C5302"/>
      <c r="D5302"/>
      <c r="E5302"/>
      <c r="F5302"/>
      <c r="G5302"/>
      <c r="H5302"/>
      <c r="I5302"/>
      <c r="J5302"/>
      <c r="K5302" s="91"/>
      <c r="L5302" s="91"/>
      <c r="M5302" s="91"/>
      <c r="R5302"/>
      <c r="S5302"/>
      <c r="T5302"/>
      <c r="U5302"/>
      <c r="V5302"/>
      <c r="W5302"/>
      <c r="X5302"/>
      <c r="Y5302"/>
      <c r="Z5302"/>
      <c r="AA5302"/>
      <c r="AB5302"/>
      <c r="AC5302"/>
    </row>
    <row r="5303" spans="2:29" s="14" customFormat="1" x14ac:dyDescent="0.25">
      <c r="B5303"/>
      <c r="C5303"/>
      <c r="D5303"/>
      <c r="E5303"/>
      <c r="F5303"/>
      <c r="G5303"/>
      <c r="H5303"/>
      <c r="I5303"/>
      <c r="J5303"/>
      <c r="K5303" s="91"/>
      <c r="L5303" s="91"/>
      <c r="M5303" s="91"/>
      <c r="R5303"/>
      <c r="S5303"/>
      <c r="T5303"/>
      <c r="U5303"/>
      <c r="V5303"/>
      <c r="W5303"/>
      <c r="X5303"/>
      <c r="Y5303"/>
      <c r="Z5303"/>
      <c r="AA5303"/>
      <c r="AB5303"/>
      <c r="AC5303"/>
    </row>
    <row r="5304" spans="2:29" s="14" customFormat="1" x14ac:dyDescent="0.25">
      <c r="B5304"/>
      <c r="C5304"/>
      <c r="D5304"/>
      <c r="E5304"/>
      <c r="F5304"/>
      <c r="G5304"/>
      <c r="H5304"/>
      <c r="I5304"/>
      <c r="J5304"/>
      <c r="K5304" s="91"/>
      <c r="L5304" s="91"/>
      <c r="M5304" s="91"/>
      <c r="R5304"/>
      <c r="S5304"/>
      <c r="T5304"/>
      <c r="U5304"/>
      <c r="V5304"/>
      <c r="W5304"/>
      <c r="X5304"/>
      <c r="Y5304"/>
      <c r="Z5304"/>
      <c r="AA5304"/>
      <c r="AB5304"/>
      <c r="AC5304"/>
    </row>
    <row r="5305" spans="2:29" s="14" customFormat="1" x14ac:dyDescent="0.25">
      <c r="B5305"/>
      <c r="C5305"/>
      <c r="D5305"/>
      <c r="E5305"/>
      <c r="F5305"/>
      <c r="G5305"/>
      <c r="H5305"/>
      <c r="I5305"/>
      <c r="J5305"/>
      <c r="K5305" s="91"/>
      <c r="L5305" s="91"/>
      <c r="M5305" s="91"/>
      <c r="R5305"/>
      <c r="S5305"/>
      <c r="T5305"/>
      <c r="U5305"/>
      <c r="V5305"/>
      <c r="W5305"/>
      <c r="X5305"/>
      <c r="Y5305"/>
      <c r="Z5305"/>
      <c r="AA5305"/>
      <c r="AB5305"/>
      <c r="AC5305"/>
    </row>
    <row r="5306" spans="2:29" s="14" customFormat="1" x14ac:dyDescent="0.25">
      <c r="B5306"/>
      <c r="C5306"/>
      <c r="D5306"/>
      <c r="E5306"/>
      <c r="F5306"/>
      <c r="G5306"/>
      <c r="H5306"/>
      <c r="I5306"/>
      <c r="J5306"/>
      <c r="K5306" s="91"/>
      <c r="L5306" s="91"/>
      <c r="M5306" s="91"/>
      <c r="R5306"/>
      <c r="S5306"/>
      <c r="T5306"/>
      <c r="U5306"/>
      <c r="V5306"/>
      <c r="W5306"/>
      <c r="X5306"/>
      <c r="Y5306"/>
      <c r="Z5306"/>
      <c r="AA5306"/>
      <c r="AB5306"/>
      <c r="AC5306"/>
    </row>
    <row r="5307" spans="2:29" s="14" customFormat="1" x14ac:dyDescent="0.25">
      <c r="B5307"/>
      <c r="C5307"/>
      <c r="D5307"/>
      <c r="E5307"/>
      <c r="F5307"/>
      <c r="G5307"/>
      <c r="H5307"/>
      <c r="I5307"/>
      <c r="J5307"/>
      <c r="K5307" s="91"/>
      <c r="L5307" s="91"/>
      <c r="M5307" s="91"/>
      <c r="R5307"/>
      <c r="S5307"/>
      <c r="T5307"/>
      <c r="U5307"/>
      <c r="V5307"/>
      <c r="W5307"/>
      <c r="X5307"/>
      <c r="Y5307"/>
      <c r="Z5307"/>
      <c r="AA5307"/>
      <c r="AB5307"/>
      <c r="AC5307"/>
    </row>
    <row r="5308" spans="2:29" s="14" customFormat="1" x14ac:dyDescent="0.25">
      <c r="B5308"/>
      <c r="C5308"/>
      <c r="D5308"/>
      <c r="E5308"/>
      <c r="F5308"/>
      <c r="G5308"/>
      <c r="H5308"/>
      <c r="I5308"/>
      <c r="J5308"/>
      <c r="K5308" s="91"/>
      <c r="L5308" s="91"/>
      <c r="M5308" s="91"/>
      <c r="R5308"/>
      <c r="S5308"/>
      <c r="T5308"/>
      <c r="U5308"/>
      <c r="V5308"/>
      <c r="W5308"/>
      <c r="X5308"/>
      <c r="Y5308"/>
      <c r="Z5308"/>
      <c r="AA5308"/>
      <c r="AB5308"/>
      <c r="AC5308"/>
    </row>
    <row r="5309" spans="2:29" s="14" customFormat="1" x14ac:dyDescent="0.25">
      <c r="B5309"/>
      <c r="C5309"/>
      <c r="D5309"/>
      <c r="E5309"/>
      <c r="F5309"/>
      <c r="G5309"/>
      <c r="H5309"/>
      <c r="I5309"/>
      <c r="J5309"/>
      <c r="K5309" s="91"/>
      <c r="L5309" s="91"/>
      <c r="M5309" s="91"/>
      <c r="R5309"/>
      <c r="S5309"/>
      <c r="T5309"/>
      <c r="U5309"/>
      <c r="V5309"/>
      <c r="W5309"/>
      <c r="X5309"/>
      <c r="Y5309"/>
      <c r="Z5309"/>
      <c r="AA5309"/>
      <c r="AB5309"/>
      <c r="AC5309"/>
    </row>
    <row r="5310" spans="2:29" s="14" customFormat="1" x14ac:dyDescent="0.25">
      <c r="B5310"/>
      <c r="C5310"/>
      <c r="D5310"/>
      <c r="E5310"/>
      <c r="F5310"/>
      <c r="G5310"/>
      <c r="H5310"/>
      <c r="I5310"/>
      <c r="J5310"/>
      <c r="K5310" s="91"/>
      <c r="L5310" s="91"/>
      <c r="M5310" s="91"/>
      <c r="R5310"/>
      <c r="S5310"/>
      <c r="T5310"/>
      <c r="U5310"/>
      <c r="V5310"/>
      <c r="W5310"/>
      <c r="X5310"/>
      <c r="Y5310"/>
      <c r="Z5310"/>
      <c r="AA5310"/>
      <c r="AB5310"/>
      <c r="AC5310"/>
    </row>
    <row r="5311" spans="2:29" s="14" customFormat="1" x14ac:dyDescent="0.25">
      <c r="B5311"/>
      <c r="C5311"/>
      <c r="D5311"/>
      <c r="E5311"/>
      <c r="F5311"/>
      <c r="G5311"/>
      <c r="H5311"/>
      <c r="I5311"/>
      <c r="J5311"/>
      <c r="K5311" s="91"/>
      <c r="L5311" s="91"/>
      <c r="M5311" s="91"/>
      <c r="R5311"/>
      <c r="S5311"/>
      <c r="T5311"/>
      <c r="U5311"/>
      <c r="V5311"/>
      <c r="W5311"/>
      <c r="X5311"/>
      <c r="Y5311"/>
      <c r="Z5311"/>
      <c r="AA5311"/>
      <c r="AB5311"/>
      <c r="AC5311"/>
    </row>
    <row r="5312" spans="2:29" s="14" customFormat="1" x14ac:dyDescent="0.25">
      <c r="B5312"/>
      <c r="C5312"/>
      <c r="D5312"/>
      <c r="E5312"/>
      <c r="F5312"/>
      <c r="G5312"/>
      <c r="H5312"/>
      <c r="I5312"/>
      <c r="J5312"/>
      <c r="K5312" s="91"/>
      <c r="L5312" s="91"/>
      <c r="M5312" s="91"/>
      <c r="R5312"/>
      <c r="S5312"/>
      <c r="T5312"/>
      <c r="U5312"/>
      <c r="V5312"/>
      <c r="W5312"/>
      <c r="X5312"/>
      <c r="Y5312"/>
      <c r="Z5312"/>
      <c r="AA5312"/>
      <c r="AB5312"/>
      <c r="AC5312"/>
    </row>
    <row r="5313" spans="2:29" s="14" customFormat="1" x14ac:dyDescent="0.25">
      <c r="B5313"/>
      <c r="C5313"/>
      <c r="D5313"/>
      <c r="E5313"/>
      <c r="F5313"/>
      <c r="G5313"/>
      <c r="H5313"/>
      <c r="I5313"/>
      <c r="J5313"/>
      <c r="K5313" s="91"/>
      <c r="L5313" s="91"/>
      <c r="M5313" s="91"/>
      <c r="R5313"/>
      <c r="S5313"/>
      <c r="T5313"/>
      <c r="U5313"/>
      <c r="V5313"/>
      <c r="W5313"/>
      <c r="X5313"/>
      <c r="Y5313"/>
      <c r="Z5313"/>
      <c r="AA5313"/>
      <c r="AB5313"/>
      <c r="AC5313"/>
    </row>
    <row r="5314" spans="2:29" s="14" customFormat="1" x14ac:dyDescent="0.25">
      <c r="B5314"/>
      <c r="C5314"/>
      <c r="D5314"/>
      <c r="E5314"/>
      <c r="F5314"/>
      <c r="G5314"/>
      <c r="H5314"/>
      <c r="I5314"/>
      <c r="J5314"/>
      <c r="K5314" s="91"/>
      <c r="L5314" s="91"/>
      <c r="M5314" s="91"/>
      <c r="R5314"/>
      <c r="S5314"/>
      <c r="T5314"/>
      <c r="U5314"/>
      <c r="V5314"/>
      <c r="W5314"/>
      <c r="X5314"/>
      <c r="Y5314"/>
      <c r="Z5314"/>
      <c r="AA5314"/>
      <c r="AB5314"/>
      <c r="AC5314"/>
    </row>
    <row r="5315" spans="2:29" s="14" customFormat="1" x14ac:dyDescent="0.25">
      <c r="B5315"/>
      <c r="C5315"/>
      <c r="D5315"/>
      <c r="E5315"/>
      <c r="F5315"/>
      <c r="G5315"/>
      <c r="H5315"/>
      <c r="I5315"/>
      <c r="J5315"/>
      <c r="K5315" s="91"/>
      <c r="L5315" s="91"/>
      <c r="M5315" s="91"/>
      <c r="R5315"/>
      <c r="S5315"/>
      <c r="T5315"/>
      <c r="U5315"/>
      <c r="V5315"/>
      <c r="W5315"/>
      <c r="X5315"/>
      <c r="Y5315"/>
      <c r="Z5315"/>
      <c r="AA5315"/>
      <c r="AB5315"/>
      <c r="AC5315"/>
    </row>
    <row r="5316" spans="2:29" s="14" customFormat="1" x14ac:dyDescent="0.25">
      <c r="B5316"/>
      <c r="C5316"/>
      <c r="D5316"/>
      <c r="E5316"/>
      <c r="F5316"/>
      <c r="G5316"/>
      <c r="H5316"/>
      <c r="I5316"/>
      <c r="J5316"/>
      <c r="K5316" s="91"/>
      <c r="L5316" s="91"/>
      <c r="M5316" s="91"/>
      <c r="R5316"/>
      <c r="S5316"/>
      <c r="T5316"/>
      <c r="U5316"/>
      <c r="V5316"/>
      <c r="W5316"/>
      <c r="X5316"/>
      <c r="Y5316"/>
      <c r="Z5316"/>
      <c r="AA5316"/>
      <c r="AB5316"/>
      <c r="AC5316"/>
    </row>
    <row r="5317" spans="2:29" s="14" customFormat="1" x14ac:dyDescent="0.25">
      <c r="B5317"/>
      <c r="C5317"/>
      <c r="D5317"/>
      <c r="E5317"/>
      <c r="F5317"/>
      <c r="G5317"/>
      <c r="H5317"/>
      <c r="I5317"/>
      <c r="J5317"/>
      <c r="K5317" s="91"/>
      <c r="L5317" s="91"/>
      <c r="M5317" s="91"/>
      <c r="R5317"/>
      <c r="S5317"/>
      <c r="T5317"/>
      <c r="U5317"/>
      <c r="V5317"/>
      <c r="W5317"/>
      <c r="X5317"/>
      <c r="Y5317"/>
      <c r="Z5317"/>
      <c r="AA5317"/>
      <c r="AB5317"/>
      <c r="AC5317"/>
    </row>
    <row r="5318" spans="2:29" s="14" customFormat="1" x14ac:dyDescent="0.25">
      <c r="B5318"/>
      <c r="C5318"/>
      <c r="D5318"/>
      <c r="E5318"/>
      <c r="F5318"/>
      <c r="G5318"/>
      <c r="H5318"/>
      <c r="I5318"/>
      <c r="J5318"/>
      <c r="K5318" s="91"/>
      <c r="L5318" s="91"/>
      <c r="M5318" s="91"/>
      <c r="R5318"/>
      <c r="S5318"/>
      <c r="T5318"/>
      <c r="U5318"/>
      <c r="V5318"/>
      <c r="W5318"/>
      <c r="X5318"/>
      <c r="Y5318"/>
      <c r="Z5318"/>
      <c r="AA5318"/>
      <c r="AB5318"/>
      <c r="AC5318"/>
    </row>
    <row r="5319" spans="2:29" s="14" customFormat="1" x14ac:dyDescent="0.25">
      <c r="B5319"/>
      <c r="C5319"/>
      <c r="D5319"/>
      <c r="E5319"/>
      <c r="F5319"/>
      <c r="G5319"/>
      <c r="H5319"/>
      <c r="I5319"/>
      <c r="J5319"/>
      <c r="K5319" s="91"/>
      <c r="L5319" s="91"/>
      <c r="M5319" s="91"/>
      <c r="R5319"/>
      <c r="S5319"/>
      <c r="T5319"/>
      <c r="U5319"/>
      <c r="V5319"/>
      <c r="W5319"/>
      <c r="X5319"/>
      <c r="Y5319"/>
      <c r="Z5319"/>
      <c r="AA5319"/>
      <c r="AB5319"/>
      <c r="AC5319"/>
    </row>
    <row r="5320" spans="2:29" s="14" customFormat="1" x14ac:dyDescent="0.25">
      <c r="B5320"/>
      <c r="C5320"/>
      <c r="D5320"/>
      <c r="E5320"/>
      <c r="F5320"/>
      <c r="G5320"/>
      <c r="H5320"/>
      <c r="I5320"/>
      <c r="J5320"/>
      <c r="K5320" s="91"/>
      <c r="L5320" s="91"/>
      <c r="M5320" s="91"/>
      <c r="R5320"/>
      <c r="S5320"/>
      <c r="T5320"/>
      <c r="U5320"/>
      <c r="V5320"/>
      <c r="W5320"/>
      <c r="X5320"/>
      <c r="Y5320"/>
      <c r="Z5320"/>
      <c r="AA5320"/>
      <c r="AB5320"/>
      <c r="AC5320"/>
    </row>
    <row r="5321" spans="2:29" s="14" customFormat="1" x14ac:dyDescent="0.25">
      <c r="B5321"/>
      <c r="C5321"/>
      <c r="D5321"/>
      <c r="E5321"/>
      <c r="F5321"/>
      <c r="G5321"/>
      <c r="H5321"/>
      <c r="I5321"/>
      <c r="J5321"/>
      <c r="K5321" s="91"/>
      <c r="L5321" s="91"/>
      <c r="M5321" s="91"/>
      <c r="R5321"/>
      <c r="S5321"/>
      <c r="T5321"/>
      <c r="U5321"/>
      <c r="V5321"/>
      <c r="W5321"/>
      <c r="X5321"/>
      <c r="Y5321"/>
      <c r="Z5321"/>
      <c r="AA5321"/>
      <c r="AB5321"/>
      <c r="AC5321"/>
    </row>
    <row r="5322" spans="2:29" s="14" customFormat="1" x14ac:dyDescent="0.25">
      <c r="B5322"/>
      <c r="C5322"/>
      <c r="D5322"/>
      <c r="E5322"/>
      <c r="F5322"/>
      <c r="G5322"/>
      <c r="H5322"/>
      <c r="I5322"/>
      <c r="J5322"/>
      <c r="K5322" s="91"/>
      <c r="L5322" s="91"/>
      <c r="M5322" s="91"/>
      <c r="R5322"/>
      <c r="S5322"/>
      <c r="T5322"/>
      <c r="U5322"/>
      <c r="V5322"/>
      <c r="W5322"/>
      <c r="X5322"/>
      <c r="Y5322"/>
      <c r="Z5322"/>
      <c r="AA5322"/>
      <c r="AB5322"/>
      <c r="AC5322"/>
    </row>
    <row r="5323" spans="2:29" s="14" customFormat="1" x14ac:dyDescent="0.25">
      <c r="B5323"/>
      <c r="C5323"/>
      <c r="D5323"/>
      <c r="E5323"/>
      <c r="F5323"/>
      <c r="G5323"/>
      <c r="H5323"/>
      <c r="I5323"/>
      <c r="J5323"/>
      <c r="K5323" s="91"/>
      <c r="L5323" s="91"/>
      <c r="M5323" s="91"/>
      <c r="R5323"/>
      <c r="S5323"/>
      <c r="T5323"/>
      <c r="U5323"/>
      <c r="V5323"/>
      <c r="W5323"/>
      <c r="X5323"/>
      <c r="Y5323"/>
      <c r="Z5323"/>
      <c r="AA5323"/>
      <c r="AB5323"/>
      <c r="AC5323"/>
    </row>
    <row r="5324" spans="2:29" s="14" customFormat="1" x14ac:dyDescent="0.25">
      <c r="B5324"/>
      <c r="C5324"/>
      <c r="D5324"/>
      <c r="E5324"/>
      <c r="F5324"/>
      <c r="G5324"/>
      <c r="H5324"/>
      <c r="I5324"/>
      <c r="J5324"/>
      <c r="K5324" s="91"/>
      <c r="L5324" s="91"/>
      <c r="M5324" s="91"/>
      <c r="R5324"/>
      <c r="S5324"/>
      <c r="T5324"/>
      <c r="U5324"/>
      <c r="V5324"/>
      <c r="W5324"/>
      <c r="X5324"/>
      <c r="Y5324"/>
      <c r="Z5324"/>
      <c r="AA5324"/>
      <c r="AB5324"/>
      <c r="AC5324"/>
    </row>
    <row r="5325" spans="2:29" s="14" customFormat="1" x14ac:dyDescent="0.25">
      <c r="B5325"/>
      <c r="C5325"/>
      <c r="D5325"/>
      <c r="E5325"/>
      <c r="F5325"/>
      <c r="G5325"/>
      <c r="H5325"/>
      <c r="I5325"/>
      <c r="J5325"/>
      <c r="K5325" s="91"/>
      <c r="L5325" s="91"/>
      <c r="M5325" s="91"/>
      <c r="R5325"/>
      <c r="S5325"/>
      <c r="T5325"/>
      <c r="U5325"/>
      <c r="V5325"/>
      <c r="W5325"/>
      <c r="X5325"/>
      <c r="Y5325"/>
      <c r="Z5325"/>
      <c r="AA5325"/>
      <c r="AB5325"/>
      <c r="AC5325"/>
    </row>
    <row r="5326" spans="2:29" s="14" customFormat="1" x14ac:dyDescent="0.25">
      <c r="B5326"/>
      <c r="C5326"/>
      <c r="D5326"/>
      <c r="E5326"/>
      <c r="F5326"/>
      <c r="G5326"/>
      <c r="H5326"/>
      <c r="I5326"/>
      <c r="J5326"/>
      <c r="K5326" s="91"/>
      <c r="L5326" s="91"/>
      <c r="M5326" s="91"/>
      <c r="R5326"/>
      <c r="S5326"/>
      <c r="T5326"/>
      <c r="U5326"/>
      <c r="V5326"/>
      <c r="W5326"/>
      <c r="X5326"/>
      <c r="Y5326"/>
      <c r="Z5326"/>
      <c r="AA5326"/>
      <c r="AB5326"/>
      <c r="AC5326"/>
    </row>
    <row r="5327" spans="2:29" s="14" customFormat="1" x14ac:dyDescent="0.25">
      <c r="B5327"/>
      <c r="C5327"/>
      <c r="D5327"/>
      <c r="E5327"/>
      <c r="F5327"/>
      <c r="G5327"/>
      <c r="H5327"/>
      <c r="I5327"/>
      <c r="J5327"/>
      <c r="K5327" s="91"/>
      <c r="L5327" s="91"/>
      <c r="M5327" s="91"/>
      <c r="R5327"/>
      <c r="S5327"/>
      <c r="T5327"/>
      <c r="U5327"/>
      <c r="V5327"/>
      <c r="W5327"/>
      <c r="X5327"/>
      <c r="Y5327"/>
      <c r="Z5327"/>
      <c r="AA5327"/>
      <c r="AB5327"/>
      <c r="AC5327"/>
    </row>
    <row r="5328" spans="2:29" s="14" customFormat="1" x14ac:dyDescent="0.25">
      <c r="B5328"/>
      <c r="C5328"/>
      <c r="D5328"/>
      <c r="E5328"/>
      <c r="F5328"/>
      <c r="G5328"/>
      <c r="H5328"/>
      <c r="I5328"/>
      <c r="J5328"/>
      <c r="K5328" s="91"/>
      <c r="L5328" s="91"/>
      <c r="M5328" s="91"/>
      <c r="R5328"/>
      <c r="S5328"/>
      <c r="T5328"/>
      <c r="U5328"/>
      <c r="V5328"/>
      <c r="W5328"/>
      <c r="X5328"/>
      <c r="Y5328"/>
      <c r="Z5328"/>
      <c r="AA5328"/>
      <c r="AB5328"/>
      <c r="AC5328"/>
    </row>
    <row r="5329" spans="2:29" s="14" customFormat="1" x14ac:dyDescent="0.25">
      <c r="B5329"/>
      <c r="C5329"/>
      <c r="D5329"/>
      <c r="E5329"/>
      <c r="F5329"/>
      <c r="G5329"/>
      <c r="H5329"/>
      <c r="I5329"/>
      <c r="J5329"/>
      <c r="K5329" s="91"/>
      <c r="L5329" s="91"/>
      <c r="M5329" s="91"/>
      <c r="R5329"/>
      <c r="S5329"/>
      <c r="T5329"/>
      <c r="U5329"/>
      <c r="V5329"/>
      <c r="W5329"/>
      <c r="X5329"/>
      <c r="Y5329"/>
      <c r="Z5329"/>
      <c r="AA5329"/>
      <c r="AB5329"/>
      <c r="AC5329"/>
    </row>
    <row r="5330" spans="2:29" s="14" customFormat="1" x14ac:dyDescent="0.25">
      <c r="B5330"/>
      <c r="C5330"/>
      <c r="D5330"/>
      <c r="E5330"/>
      <c r="F5330"/>
      <c r="G5330"/>
      <c r="H5330"/>
      <c r="I5330"/>
      <c r="J5330"/>
      <c r="K5330" s="91"/>
      <c r="L5330" s="91"/>
      <c r="M5330" s="91"/>
      <c r="R5330"/>
      <c r="S5330"/>
      <c r="T5330"/>
      <c r="U5330"/>
      <c r="V5330"/>
      <c r="W5330"/>
      <c r="X5330"/>
      <c r="Y5330"/>
      <c r="Z5330"/>
      <c r="AA5330"/>
      <c r="AB5330"/>
      <c r="AC5330"/>
    </row>
    <row r="5331" spans="2:29" s="14" customFormat="1" x14ac:dyDescent="0.25">
      <c r="B5331"/>
      <c r="C5331"/>
      <c r="D5331"/>
      <c r="E5331"/>
      <c r="F5331"/>
      <c r="G5331"/>
      <c r="H5331"/>
      <c r="I5331"/>
      <c r="J5331"/>
      <c r="K5331" s="91"/>
      <c r="L5331" s="91"/>
      <c r="M5331" s="91"/>
      <c r="R5331"/>
      <c r="S5331"/>
      <c r="T5331"/>
      <c r="U5331"/>
      <c r="V5331"/>
      <c r="W5331"/>
      <c r="X5331"/>
      <c r="Y5331"/>
      <c r="Z5331"/>
      <c r="AA5331"/>
      <c r="AB5331"/>
      <c r="AC5331"/>
    </row>
    <row r="5332" spans="2:29" s="14" customFormat="1" x14ac:dyDescent="0.25">
      <c r="B5332"/>
      <c r="C5332"/>
      <c r="D5332"/>
      <c r="E5332"/>
      <c r="F5332"/>
      <c r="G5332"/>
      <c r="H5332"/>
      <c r="I5332"/>
      <c r="J5332"/>
      <c r="K5332" s="91"/>
      <c r="L5332" s="91"/>
      <c r="M5332" s="91"/>
      <c r="R5332"/>
      <c r="S5332"/>
      <c r="T5332"/>
      <c r="U5332"/>
      <c r="V5332"/>
      <c r="W5332"/>
      <c r="X5332"/>
      <c r="Y5332"/>
      <c r="Z5332"/>
      <c r="AA5332"/>
      <c r="AB5332"/>
      <c r="AC5332"/>
    </row>
    <row r="5333" spans="2:29" s="14" customFormat="1" x14ac:dyDescent="0.25">
      <c r="B5333"/>
      <c r="C5333"/>
      <c r="D5333"/>
      <c r="E5333"/>
      <c r="F5333"/>
      <c r="G5333"/>
      <c r="H5333"/>
      <c r="I5333"/>
      <c r="J5333"/>
      <c r="K5333" s="91"/>
      <c r="L5333" s="91"/>
      <c r="M5333" s="91"/>
      <c r="R5333"/>
      <c r="S5333"/>
      <c r="T5333"/>
      <c r="U5333"/>
      <c r="V5333"/>
      <c r="W5333"/>
      <c r="X5333"/>
      <c r="Y5333"/>
      <c r="Z5333"/>
      <c r="AA5333"/>
      <c r="AB5333"/>
      <c r="AC5333"/>
    </row>
    <row r="5334" spans="2:29" s="14" customFormat="1" x14ac:dyDescent="0.25">
      <c r="B5334"/>
      <c r="C5334"/>
      <c r="D5334"/>
      <c r="E5334"/>
      <c r="F5334"/>
      <c r="G5334"/>
      <c r="H5334"/>
      <c r="I5334"/>
      <c r="J5334"/>
      <c r="K5334" s="91"/>
      <c r="L5334" s="91"/>
      <c r="M5334" s="91"/>
      <c r="R5334"/>
      <c r="S5334"/>
      <c r="T5334"/>
      <c r="U5334"/>
      <c r="V5334"/>
      <c r="W5334"/>
      <c r="X5334"/>
      <c r="Y5334"/>
      <c r="Z5334"/>
      <c r="AA5334"/>
      <c r="AB5334"/>
      <c r="AC5334"/>
    </row>
    <row r="5335" spans="2:29" s="14" customFormat="1" x14ac:dyDescent="0.25">
      <c r="B5335"/>
      <c r="C5335"/>
      <c r="D5335"/>
      <c r="E5335"/>
      <c r="F5335"/>
      <c r="G5335"/>
      <c r="H5335"/>
      <c r="I5335"/>
      <c r="J5335"/>
      <c r="K5335" s="91"/>
      <c r="L5335" s="91"/>
      <c r="M5335" s="91"/>
      <c r="R5335"/>
      <c r="S5335"/>
      <c r="T5335"/>
      <c r="U5335"/>
      <c r="V5335"/>
      <c r="W5335"/>
      <c r="X5335"/>
      <c r="Y5335"/>
      <c r="Z5335"/>
      <c r="AA5335"/>
      <c r="AB5335"/>
      <c r="AC5335"/>
    </row>
    <row r="5336" spans="2:29" s="14" customFormat="1" x14ac:dyDescent="0.25">
      <c r="B5336"/>
      <c r="C5336"/>
      <c r="D5336"/>
      <c r="E5336"/>
      <c r="F5336"/>
      <c r="G5336"/>
      <c r="H5336"/>
      <c r="I5336"/>
      <c r="J5336"/>
      <c r="K5336" s="91"/>
      <c r="L5336" s="91"/>
      <c r="M5336" s="91"/>
      <c r="R5336"/>
      <c r="S5336"/>
      <c r="T5336"/>
      <c r="U5336"/>
      <c r="V5336"/>
      <c r="W5336"/>
      <c r="X5336"/>
      <c r="Y5336"/>
      <c r="Z5336"/>
      <c r="AA5336"/>
      <c r="AB5336"/>
      <c r="AC5336"/>
    </row>
    <row r="5337" spans="2:29" s="14" customFormat="1" x14ac:dyDescent="0.25">
      <c r="B5337"/>
      <c r="C5337"/>
      <c r="D5337"/>
      <c r="E5337"/>
      <c r="F5337"/>
      <c r="G5337"/>
      <c r="H5337"/>
      <c r="I5337"/>
      <c r="J5337"/>
      <c r="K5337" s="91"/>
      <c r="L5337" s="91"/>
      <c r="M5337" s="91"/>
      <c r="R5337"/>
      <c r="S5337"/>
      <c r="T5337"/>
      <c r="U5337"/>
      <c r="V5337"/>
      <c r="W5337"/>
      <c r="X5337"/>
      <c r="Y5337"/>
      <c r="Z5337"/>
      <c r="AA5337"/>
      <c r="AB5337"/>
      <c r="AC5337"/>
    </row>
    <row r="5338" spans="2:29" s="14" customFormat="1" x14ac:dyDescent="0.25">
      <c r="B5338"/>
      <c r="C5338"/>
      <c r="D5338"/>
      <c r="E5338"/>
      <c r="F5338"/>
      <c r="G5338"/>
      <c r="H5338"/>
      <c r="I5338"/>
      <c r="J5338"/>
      <c r="K5338" s="91"/>
      <c r="L5338" s="91"/>
      <c r="M5338" s="91"/>
      <c r="R5338"/>
      <c r="S5338"/>
      <c r="T5338"/>
      <c r="U5338"/>
      <c r="V5338"/>
      <c r="W5338"/>
      <c r="X5338"/>
      <c r="Y5338"/>
      <c r="Z5338"/>
      <c r="AA5338"/>
      <c r="AB5338"/>
      <c r="AC5338"/>
    </row>
    <row r="5339" spans="2:29" s="14" customFormat="1" x14ac:dyDescent="0.25">
      <c r="B5339"/>
      <c r="C5339"/>
      <c r="D5339"/>
      <c r="E5339"/>
      <c r="F5339"/>
      <c r="G5339"/>
      <c r="H5339"/>
      <c r="I5339"/>
      <c r="J5339"/>
      <c r="K5339" s="91"/>
      <c r="L5339" s="91"/>
      <c r="M5339" s="91"/>
      <c r="R5339"/>
      <c r="S5339"/>
      <c r="T5339"/>
      <c r="U5339"/>
      <c r="V5339"/>
      <c r="W5339"/>
      <c r="X5339"/>
      <c r="Y5339"/>
      <c r="Z5339"/>
      <c r="AA5339"/>
      <c r="AB5339"/>
      <c r="AC5339"/>
    </row>
    <row r="5340" spans="2:29" s="14" customFormat="1" x14ac:dyDescent="0.25">
      <c r="B5340"/>
      <c r="C5340"/>
      <c r="D5340"/>
      <c r="E5340"/>
      <c r="F5340"/>
      <c r="G5340"/>
      <c r="H5340"/>
      <c r="I5340"/>
      <c r="J5340"/>
      <c r="K5340" s="91"/>
      <c r="L5340" s="91"/>
      <c r="M5340" s="91"/>
      <c r="R5340"/>
      <c r="S5340"/>
      <c r="T5340"/>
      <c r="U5340"/>
      <c r="V5340"/>
      <c r="W5340"/>
      <c r="X5340"/>
      <c r="Y5340"/>
      <c r="Z5340"/>
      <c r="AA5340"/>
      <c r="AB5340"/>
      <c r="AC5340"/>
    </row>
    <row r="5341" spans="2:29" s="14" customFormat="1" x14ac:dyDescent="0.25">
      <c r="B5341"/>
      <c r="C5341"/>
      <c r="D5341"/>
      <c r="E5341"/>
      <c r="F5341"/>
      <c r="G5341"/>
      <c r="H5341"/>
      <c r="I5341"/>
      <c r="J5341"/>
      <c r="K5341" s="91"/>
      <c r="L5341" s="91"/>
      <c r="M5341" s="91"/>
      <c r="R5341"/>
      <c r="S5341"/>
      <c r="T5341"/>
      <c r="U5341"/>
      <c r="V5341"/>
      <c r="W5341"/>
      <c r="X5341"/>
      <c r="Y5341"/>
      <c r="Z5341"/>
      <c r="AA5341"/>
      <c r="AB5341"/>
      <c r="AC5341"/>
    </row>
    <row r="5342" spans="2:29" s="14" customFormat="1" x14ac:dyDescent="0.25">
      <c r="B5342"/>
      <c r="C5342"/>
      <c r="D5342"/>
      <c r="E5342"/>
      <c r="F5342"/>
      <c r="G5342"/>
      <c r="H5342"/>
      <c r="I5342"/>
      <c r="J5342"/>
      <c r="K5342" s="91"/>
      <c r="L5342" s="91"/>
      <c r="M5342" s="91"/>
      <c r="R5342"/>
      <c r="S5342"/>
      <c r="T5342"/>
      <c r="U5342"/>
      <c r="V5342"/>
      <c r="W5342"/>
      <c r="X5342"/>
      <c r="Y5342"/>
      <c r="Z5342"/>
      <c r="AA5342"/>
      <c r="AB5342"/>
      <c r="AC5342"/>
    </row>
    <row r="5343" spans="2:29" s="14" customFormat="1" x14ac:dyDescent="0.25">
      <c r="B5343"/>
      <c r="C5343"/>
      <c r="D5343"/>
      <c r="E5343"/>
      <c r="F5343"/>
      <c r="G5343"/>
      <c r="H5343"/>
      <c r="I5343"/>
      <c r="J5343"/>
      <c r="K5343" s="91"/>
      <c r="L5343" s="91"/>
      <c r="M5343" s="91"/>
      <c r="R5343"/>
      <c r="S5343"/>
      <c r="T5343"/>
      <c r="U5343"/>
      <c r="V5343"/>
      <c r="W5343"/>
      <c r="X5343"/>
      <c r="Y5343"/>
      <c r="Z5343"/>
      <c r="AA5343"/>
      <c r="AB5343"/>
      <c r="AC5343"/>
    </row>
    <row r="5344" spans="2:29" s="14" customFormat="1" x14ac:dyDescent="0.25">
      <c r="B5344"/>
      <c r="C5344"/>
      <c r="D5344"/>
      <c r="E5344"/>
      <c r="F5344"/>
      <c r="G5344"/>
      <c r="H5344"/>
      <c r="I5344"/>
      <c r="J5344"/>
      <c r="K5344" s="91"/>
      <c r="L5344" s="91"/>
      <c r="M5344" s="91"/>
      <c r="R5344"/>
      <c r="S5344"/>
      <c r="T5344"/>
      <c r="U5344"/>
      <c r="V5344"/>
      <c r="W5344"/>
      <c r="X5344"/>
      <c r="Y5344"/>
      <c r="Z5344"/>
      <c r="AA5344"/>
      <c r="AB5344"/>
      <c r="AC5344"/>
    </row>
    <row r="5345" spans="2:29" s="14" customFormat="1" x14ac:dyDescent="0.25">
      <c r="B5345"/>
      <c r="C5345"/>
      <c r="D5345"/>
      <c r="E5345"/>
      <c r="F5345"/>
      <c r="G5345"/>
      <c r="H5345"/>
      <c r="I5345"/>
      <c r="J5345"/>
      <c r="K5345" s="91"/>
      <c r="L5345" s="91"/>
      <c r="M5345" s="91"/>
      <c r="R5345"/>
      <c r="S5345"/>
      <c r="T5345"/>
      <c r="U5345"/>
      <c r="V5345"/>
      <c r="W5345"/>
      <c r="X5345"/>
      <c r="Y5345"/>
      <c r="Z5345"/>
      <c r="AA5345"/>
      <c r="AB5345"/>
      <c r="AC5345"/>
    </row>
    <row r="5346" spans="2:29" s="14" customFormat="1" x14ac:dyDescent="0.25">
      <c r="B5346"/>
      <c r="C5346"/>
      <c r="D5346"/>
      <c r="E5346"/>
      <c r="F5346"/>
      <c r="G5346"/>
      <c r="H5346"/>
      <c r="I5346"/>
      <c r="J5346"/>
      <c r="K5346" s="91"/>
      <c r="L5346" s="91"/>
      <c r="M5346" s="91"/>
      <c r="R5346"/>
      <c r="S5346"/>
      <c r="T5346"/>
      <c r="U5346"/>
      <c r="V5346"/>
      <c r="W5346"/>
      <c r="X5346"/>
      <c r="Y5346"/>
      <c r="Z5346"/>
      <c r="AA5346"/>
      <c r="AB5346"/>
      <c r="AC5346"/>
    </row>
    <row r="5347" spans="2:29" s="14" customFormat="1" x14ac:dyDescent="0.25">
      <c r="B5347"/>
      <c r="C5347"/>
      <c r="D5347"/>
      <c r="E5347"/>
      <c r="F5347"/>
      <c r="G5347"/>
      <c r="H5347"/>
      <c r="I5347"/>
      <c r="J5347"/>
      <c r="K5347" s="91"/>
      <c r="L5347" s="91"/>
      <c r="M5347" s="91"/>
      <c r="R5347"/>
      <c r="S5347"/>
      <c r="T5347"/>
      <c r="U5347"/>
      <c r="V5347"/>
      <c r="W5347"/>
      <c r="X5347"/>
      <c r="Y5347"/>
      <c r="Z5347"/>
      <c r="AA5347"/>
      <c r="AB5347"/>
      <c r="AC5347"/>
    </row>
    <row r="5348" spans="2:29" s="14" customFormat="1" x14ac:dyDescent="0.25">
      <c r="B5348"/>
      <c r="C5348"/>
      <c r="D5348"/>
      <c r="E5348"/>
      <c r="F5348"/>
      <c r="G5348"/>
      <c r="H5348"/>
      <c r="I5348"/>
      <c r="J5348"/>
      <c r="K5348" s="91"/>
      <c r="L5348" s="91"/>
      <c r="M5348" s="91"/>
      <c r="R5348"/>
      <c r="S5348"/>
      <c r="T5348"/>
      <c r="U5348"/>
      <c r="V5348"/>
      <c r="W5348"/>
      <c r="X5348"/>
      <c r="Y5348"/>
      <c r="Z5348"/>
      <c r="AA5348"/>
      <c r="AB5348"/>
      <c r="AC5348"/>
    </row>
    <row r="5349" spans="2:29" s="14" customFormat="1" x14ac:dyDescent="0.25">
      <c r="B5349"/>
      <c r="C5349"/>
      <c r="D5349"/>
      <c r="E5349"/>
      <c r="F5349"/>
      <c r="G5349"/>
      <c r="H5349"/>
      <c r="I5349"/>
      <c r="J5349"/>
      <c r="K5349" s="91"/>
      <c r="L5349" s="91"/>
      <c r="M5349" s="91"/>
      <c r="R5349"/>
      <c r="S5349"/>
      <c r="T5349"/>
      <c r="U5349"/>
      <c r="V5349"/>
      <c r="W5349"/>
      <c r="X5349"/>
      <c r="Y5349"/>
      <c r="Z5349"/>
      <c r="AA5349"/>
      <c r="AB5349"/>
      <c r="AC5349"/>
    </row>
    <row r="5350" spans="2:29" s="14" customFormat="1" x14ac:dyDescent="0.25">
      <c r="B5350"/>
      <c r="C5350"/>
      <c r="D5350"/>
      <c r="E5350"/>
      <c r="F5350"/>
      <c r="G5350"/>
      <c r="H5350"/>
      <c r="I5350"/>
      <c r="J5350"/>
      <c r="K5350" s="91"/>
      <c r="L5350" s="91"/>
      <c r="M5350" s="91"/>
      <c r="R5350"/>
      <c r="S5350"/>
      <c r="T5350"/>
      <c r="U5350"/>
      <c r="V5350"/>
      <c r="W5350"/>
      <c r="X5350"/>
      <c r="Y5350"/>
      <c r="Z5350"/>
      <c r="AA5350"/>
      <c r="AB5350"/>
      <c r="AC5350"/>
    </row>
    <row r="5351" spans="2:29" s="14" customFormat="1" x14ac:dyDescent="0.25">
      <c r="B5351"/>
      <c r="C5351"/>
      <c r="D5351"/>
      <c r="E5351"/>
      <c r="F5351"/>
      <c r="G5351"/>
      <c r="H5351"/>
      <c r="I5351"/>
      <c r="J5351"/>
      <c r="K5351" s="91"/>
      <c r="L5351" s="91"/>
      <c r="M5351" s="91"/>
      <c r="R5351"/>
      <c r="S5351"/>
      <c r="T5351"/>
      <c r="U5351"/>
      <c r="V5351"/>
      <c r="W5351"/>
      <c r="X5351"/>
      <c r="Y5351"/>
      <c r="Z5351"/>
      <c r="AA5351"/>
      <c r="AB5351"/>
      <c r="AC5351"/>
    </row>
    <row r="5352" spans="2:29" s="14" customFormat="1" x14ac:dyDescent="0.25">
      <c r="B5352"/>
      <c r="C5352"/>
      <c r="D5352"/>
      <c r="E5352"/>
      <c r="F5352"/>
      <c r="G5352"/>
      <c r="H5352"/>
      <c r="I5352"/>
      <c r="J5352"/>
      <c r="K5352" s="91"/>
      <c r="L5352" s="91"/>
      <c r="M5352" s="91"/>
      <c r="R5352"/>
      <c r="S5352"/>
      <c r="T5352"/>
      <c r="U5352"/>
      <c r="V5352"/>
      <c r="W5352"/>
      <c r="X5352"/>
      <c r="Y5352"/>
      <c r="Z5352"/>
      <c r="AA5352"/>
      <c r="AB5352"/>
      <c r="AC5352"/>
    </row>
    <row r="5353" spans="2:29" s="14" customFormat="1" x14ac:dyDescent="0.25">
      <c r="B5353"/>
      <c r="C5353"/>
      <c r="D5353"/>
      <c r="E5353"/>
      <c r="F5353"/>
      <c r="G5353"/>
      <c r="H5353"/>
      <c r="I5353"/>
      <c r="J5353"/>
      <c r="K5353" s="91"/>
      <c r="L5353" s="91"/>
      <c r="M5353" s="91"/>
      <c r="R5353"/>
      <c r="S5353"/>
      <c r="T5353"/>
      <c r="U5353"/>
      <c r="V5353"/>
      <c r="W5353"/>
      <c r="X5353"/>
      <c r="Y5353"/>
      <c r="Z5353"/>
      <c r="AA5353"/>
      <c r="AB5353"/>
      <c r="AC5353"/>
    </row>
    <row r="5354" spans="2:29" s="14" customFormat="1" x14ac:dyDescent="0.25">
      <c r="B5354"/>
      <c r="C5354"/>
      <c r="D5354"/>
      <c r="E5354"/>
      <c r="F5354"/>
      <c r="G5354"/>
      <c r="H5354"/>
      <c r="I5354"/>
      <c r="J5354"/>
      <c r="K5354" s="91"/>
      <c r="L5354" s="91"/>
      <c r="M5354" s="91"/>
      <c r="R5354"/>
      <c r="S5354"/>
      <c r="T5354"/>
      <c r="U5354"/>
      <c r="V5354"/>
      <c r="W5354"/>
      <c r="X5354"/>
      <c r="Y5354"/>
      <c r="Z5354"/>
      <c r="AA5354"/>
      <c r="AB5354"/>
      <c r="AC5354"/>
    </row>
    <row r="5355" spans="2:29" s="14" customFormat="1" x14ac:dyDescent="0.25">
      <c r="B5355"/>
      <c r="C5355"/>
      <c r="D5355"/>
      <c r="E5355"/>
      <c r="F5355"/>
      <c r="G5355"/>
      <c r="H5355"/>
      <c r="I5355"/>
      <c r="J5355"/>
      <c r="K5355" s="91"/>
      <c r="L5355" s="91"/>
      <c r="M5355" s="91"/>
      <c r="R5355"/>
      <c r="S5355"/>
      <c r="T5355"/>
      <c r="U5355"/>
      <c r="V5355"/>
      <c r="W5355"/>
      <c r="X5355"/>
      <c r="Y5355"/>
      <c r="Z5355"/>
      <c r="AA5355"/>
      <c r="AB5355"/>
      <c r="AC5355"/>
    </row>
    <row r="5356" spans="2:29" s="14" customFormat="1" x14ac:dyDescent="0.25">
      <c r="B5356"/>
      <c r="C5356"/>
      <c r="D5356"/>
      <c r="E5356"/>
      <c r="F5356"/>
      <c r="G5356"/>
      <c r="H5356"/>
      <c r="I5356"/>
      <c r="J5356"/>
      <c r="K5356" s="91"/>
      <c r="L5356" s="91"/>
      <c r="M5356" s="91"/>
      <c r="R5356"/>
      <c r="S5356"/>
      <c r="T5356"/>
      <c r="U5356"/>
      <c r="V5356"/>
      <c r="W5356"/>
      <c r="X5356"/>
      <c r="Y5356"/>
      <c r="Z5356"/>
      <c r="AA5356"/>
      <c r="AB5356"/>
      <c r="AC5356"/>
    </row>
    <row r="5357" spans="2:29" s="14" customFormat="1" x14ac:dyDescent="0.25">
      <c r="B5357"/>
      <c r="C5357"/>
      <c r="D5357"/>
      <c r="E5357"/>
      <c r="F5357"/>
      <c r="G5357"/>
      <c r="H5357"/>
      <c r="I5357"/>
      <c r="J5357"/>
      <c r="K5357" s="91"/>
      <c r="L5357" s="91"/>
      <c r="M5357" s="91"/>
      <c r="R5357"/>
      <c r="S5357"/>
      <c r="T5357"/>
      <c r="U5357"/>
      <c r="V5357"/>
      <c r="W5357"/>
      <c r="X5357"/>
      <c r="Y5357"/>
      <c r="Z5357"/>
      <c r="AA5357"/>
      <c r="AB5357"/>
      <c r="AC5357"/>
    </row>
    <row r="5358" spans="2:29" s="14" customFormat="1" x14ac:dyDescent="0.25">
      <c r="B5358"/>
      <c r="C5358"/>
      <c r="D5358"/>
      <c r="E5358"/>
      <c r="F5358"/>
      <c r="G5358"/>
      <c r="H5358"/>
      <c r="I5358"/>
      <c r="J5358"/>
      <c r="K5358" s="91"/>
      <c r="L5358" s="91"/>
      <c r="M5358" s="91"/>
      <c r="R5358"/>
      <c r="S5358"/>
      <c r="T5358"/>
      <c r="U5358"/>
      <c r="V5358"/>
      <c r="W5358"/>
      <c r="X5358"/>
      <c r="Y5358"/>
      <c r="Z5358"/>
      <c r="AA5358"/>
      <c r="AB5358"/>
      <c r="AC5358"/>
    </row>
    <row r="5359" spans="2:29" s="14" customFormat="1" x14ac:dyDescent="0.25">
      <c r="B5359"/>
      <c r="C5359"/>
      <c r="D5359"/>
      <c r="E5359"/>
      <c r="F5359"/>
      <c r="G5359"/>
      <c r="H5359"/>
      <c r="I5359"/>
      <c r="J5359"/>
      <c r="K5359" s="91"/>
      <c r="L5359" s="91"/>
      <c r="M5359" s="91"/>
      <c r="R5359"/>
      <c r="S5359"/>
      <c r="T5359"/>
      <c r="U5359"/>
      <c r="V5359"/>
      <c r="W5359"/>
      <c r="X5359"/>
      <c r="Y5359"/>
      <c r="Z5359"/>
      <c r="AA5359"/>
      <c r="AB5359"/>
      <c r="AC5359"/>
    </row>
    <row r="5360" spans="2:29" s="14" customFormat="1" x14ac:dyDescent="0.25">
      <c r="B5360"/>
      <c r="C5360"/>
      <c r="D5360"/>
      <c r="E5360"/>
      <c r="F5360"/>
      <c r="G5360"/>
      <c r="H5360"/>
      <c r="I5360"/>
      <c r="J5360"/>
      <c r="K5360" s="91"/>
      <c r="L5360" s="91"/>
      <c r="M5360" s="91"/>
      <c r="R5360"/>
      <c r="S5360"/>
      <c r="T5360"/>
      <c r="U5360"/>
      <c r="V5360"/>
      <c r="W5360"/>
      <c r="X5360"/>
      <c r="Y5360"/>
      <c r="Z5360"/>
      <c r="AA5360"/>
      <c r="AB5360"/>
      <c r="AC5360"/>
    </row>
    <row r="5361" spans="2:29" s="14" customFormat="1" x14ac:dyDescent="0.25">
      <c r="B5361"/>
      <c r="C5361"/>
      <c r="D5361"/>
      <c r="E5361"/>
      <c r="F5361"/>
      <c r="G5361"/>
      <c r="H5361"/>
      <c r="I5361"/>
      <c r="J5361"/>
      <c r="K5361" s="91"/>
      <c r="L5361" s="91"/>
      <c r="M5361" s="91"/>
      <c r="R5361"/>
      <c r="S5361"/>
      <c r="T5361"/>
      <c r="U5361"/>
      <c r="V5361"/>
      <c r="W5361"/>
      <c r="X5361"/>
      <c r="Y5361"/>
      <c r="Z5361"/>
      <c r="AA5361"/>
      <c r="AB5361"/>
      <c r="AC5361"/>
    </row>
    <row r="5362" spans="2:29" s="14" customFormat="1" x14ac:dyDescent="0.25">
      <c r="B5362"/>
      <c r="C5362"/>
      <c r="D5362"/>
      <c r="E5362"/>
      <c r="F5362"/>
      <c r="G5362"/>
      <c r="H5362"/>
      <c r="I5362"/>
      <c r="J5362"/>
      <c r="K5362" s="91"/>
      <c r="L5362" s="91"/>
      <c r="M5362" s="91"/>
      <c r="R5362"/>
      <c r="S5362"/>
      <c r="T5362"/>
      <c r="U5362"/>
      <c r="V5362"/>
      <c r="W5362"/>
      <c r="X5362"/>
      <c r="Y5362"/>
      <c r="Z5362"/>
      <c r="AA5362"/>
      <c r="AB5362"/>
      <c r="AC5362"/>
    </row>
    <row r="5363" spans="2:29" s="14" customFormat="1" x14ac:dyDescent="0.25">
      <c r="B5363"/>
      <c r="C5363"/>
      <c r="D5363"/>
      <c r="E5363"/>
      <c r="F5363"/>
      <c r="G5363"/>
      <c r="H5363"/>
      <c r="I5363"/>
      <c r="J5363"/>
      <c r="K5363" s="91"/>
      <c r="L5363" s="91"/>
      <c r="M5363" s="91"/>
      <c r="R5363"/>
      <c r="S5363"/>
      <c r="T5363"/>
      <c r="U5363"/>
      <c r="V5363"/>
      <c r="W5363"/>
      <c r="X5363"/>
      <c r="Y5363"/>
      <c r="Z5363"/>
      <c r="AA5363"/>
      <c r="AB5363"/>
      <c r="AC5363"/>
    </row>
    <row r="5364" spans="2:29" s="14" customFormat="1" x14ac:dyDescent="0.25">
      <c r="B5364"/>
      <c r="C5364"/>
      <c r="D5364"/>
      <c r="E5364"/>
      <c r="F5364"/>
      <c r="G5364"/>
      <c r="H5364"/>
      <c r="I5364"/>
      <c r="J5364"/>
      <c r="K5364" s="91"/>
      <c r="L5364" s="91"/>
      <c r="M5364" s="91"/>
      <c r="R5364"/>
      <c r="S5364"/>
      <c r="T5364"/>
      <c r="U5364"/>
      <c r="V5364"/>
      <c r="W5364"/>
      <c r="X5364"/>
      <c r="Y5364"/>
      <c r="Z5364"/>
      <c r="AA5364"/>
      <c r="AB5364"/>
      <c r="AC5364"/>
    </row>
    <row r="5365" spans="2:29" s="14" customFormat="1" x14ac:dyDescent="0.25">
      <c r="B5365"/>
      <c r="C5365"/>
      <c r="D5365"/>
      <c r="E5365"/>
      <c r="F5365"/>
      <c r="G5365"/>
      <c r="H5365"/>
      <c r="I5365"/>
      <c r="J5365"/>
      <c r="K5365" s="91"/>
      <c r="L5365" s="91"/>
      <c r="M5365" s="91"/>
      <c r="R5365"/>
      <c r="S5365"/>
      <c r="T5365"/>
      <c r="U5365"/>
      <c r="V5365"/>
      <c r="W5365"/>
      <c r="X5365"/>
      <c r="Y5365"/>
      <c r="Z5365"/>
      <c r="AA5365"/>
      <c r="AB5365"/>
      <c r="AC5365"/>
    </row>
    <row r="5366" spans="2:29" s="14" customFormat="1" x14ac:dyDescent="0.25">
      <c r="B5366"/>
      <c r="C5366"/>
      <c r="D5366"/>
      <c r="E5366"/>
      <c r="F5366"/>
      <c r="G5366"/>
      <c r="H5366"/>
      <c r="I5366"/>
      <c r="J5366"/>
      <c r="K5366" s="91"/>
      <c r="L5366" s="91"/>
      <c r="M5366" s="91"/>
      <c r="R5366"/>
      <c r="S5366"/>
      <c r="T5366"/>
      <c r="U5366"/>
      <c r="V5366"/>
      <c r="W5366"/>
      <c r="X5366"/>
      <c r="Y5366"/>
      <c r="Z5366"/>
      <c r="AA5366"/>
      <c r="AB5366"/>
      <c r="AC5366"/>
    </row>
    <row r="5367" spans="2:29" s="14" customFormat="1" x14ac:dyDescent="0.25">
      <c r="B5367"/>
      <c r="C5367"/>
      <c r="D5367"/>
      <c r="E5367"/>
      <c r="F5367"/>
      <c r="G5367"/>
      <c r="H5367"/>
      <c r="I5367"/>
      <c r="J5367"/>
      <c r="K5367" s="91"/>
      <c r="L5367" s="91"/>
      <c r="M5367" s="91"/>
      <c r="R5367"/>
      <c r="S5367"/>
      <c r="T5367"/>
      <c r="U5367"/>
      <c r="V5367"/>
      <c r="W5367"/>
      <c r="X5367"/>
      <c r="Y5367"/>
      <c r="Z5367"/>
      <c r="AA5367"/>
      <c r="AB5367"/>
      <c r="AC5367"/>
    </row>
    <row r="5368" spans="2:29" s="14" customFormat="1" x14ac:dyDescent="0.25">
      <c r="B5368"/>
      <c r="C5368"/>
      <c r="D5368"/>
      <c r="E5368"/>
      <c r="F5368"/>
      <c r="G5368"/>
      <c r="H5368"/>
      <c r="I5368"/>
      <c r="J5368"/>
      <c r="K5368" s="91"/>
      <c r="L5368" s="91"/>
      <c r="M5368" s="91"/>
      <c r="R5368"/>
      <c r="S5368"/>
      <c r="T5368"/>
      <c r="U5368"/>
      <c r="V5368"/>
      <c r="W5368"/>
      <c r="X5368"/>
      <c r="Y5368"/>
      <c r="Z5368"/>
      <c r="AA5368"/>
      <c r="AB5368"/>
      <c r="AC5368"/>
    </row>
    <row r="5369" spans="2:29" s="14" customFormat="1" x14ac:dyDescent="0.25">
      <c r="B5369"/>
      <c r="C5369"/>
      <c r="D5369"/>
      <c r="E5369"/>
      <c r="F5369"/>
      <c r="G5369"/>
      <c r="H5369"/>
      <c r="I5369"/>
      <c r="J5369"/>
      <c r="K5369" s="91"/>
      <c r="L5369" s="91"/>
      <c r="M5369" s="91"/>
      <c r="R5369"/>
      <c r="S5369"/>
      <c r="T5369"/>
      <c r="U5369"/>
      <c r="V5369"/>
      <c r="W5369"/>
      <c r="X5369"/>
      <c r="Y5369"/>
      <c r="Z5369"/>
      <c r="AA5369"/>
      <c r="AB5369"/>
      <c r="AC5369"/>
    </row>
    <row r="5370" spans="2:29" s="14" customFormat="1" x14ac:dyDescent="0.25">
      <c r="B5370"/>
      <c r="C5370"/>
      <c r="D5370"/>
      <c r="E5370"/>
      <c r="F5370"/>
      <c r="G5370"/>
      <c r="H5370"/>
      <c r="I5370"/>
      <c r="J5370"/>
      <c r="K5370" s="91"/>
      <c r="L5370" s="91"/>
      <c r="M5370" s="91"/>
      <c r="R5370"/>
      <c r="S5370"/>
      <c r="T5370"/>
      <c r="U5370"/>
      <c r="V5370"/>
      <c r="W5370"/>
      <c r="X5370"/>
      <c r="Y5370"/>
      <c r="Z5370"/>
      <c r="AA5370"/>
      <c r="AB5370"/>
      <c r="AC5370"/>
    </row>
    <row r="5371" spans="2:29" s="14" customFormat="1" x14ac:dyDescent="0.25">
      <c r="B5371"/>
      <c r="C5371"/>
      <c r="D5371"/>
      <c r="E5371"/>
      <c r="F5371"/>
      <c r="G5371"/>
      <c r="H5371"/>
      <c r="I5371"/>
      <c r="J5371"/>
      <c r="K5371" s="91"/>
      <c r="L5371" s="91"/>
      <c r="M5371" s="91"/>
      <c r="R5371"/>
      <c r="S5371"/>
      <c r="T5371"/>
      <c r="U5371"/>
      <c r="V5371"/>
      <c r="W5371"/>
      <c r="X5371"/>
      <c r="Y5371"/>
      <c r="Z5371"/>
      <c r="AA5371"/>
      <c r="AB5371"/>
      <c r="AC5371"/>
    </row>
    <row r="5372" spans="2:29" s="14" customFormat="1" x14ac:dyDescent="0.25">
      <c r="B5372"/>
      <c r="C5372"/>
      <c r="D5372"/>
      <c r="E5372"/>
      <c r="F5372"/>
      <c r="G5372"/>
      <c r="H5372"/>
      <c r="I5372"/>
      <c r="J5372"/>
      <c r="K5372" s="91"/>
      <c r="L5372" s="91"/>
      <c r="M5372" s="91"/>
      <c r="R5372"/>
      <c r="S5372"/>
      <c r="T5372"/>
      <c r="U5372"/>
      <c r="V5372"/>
      <c r="W5372"/>
      <c r="X5372"/>
      <c r="Y5372"/>
      <c r="Z5372"/>
      <c r="AA5372"/>
      <c r="AB5372"/>
      <c r="AC5372"/>
    </row>
    <row r="5373" spans="2:29" s="14" customFormat="1" x14ac:dyDescent="0.25">
      <c r="B5373"/>
      <c r="C5373"/>
      <c r="D5373"/>
      <c r="E5373"/>
      <c r="F5373"/>
      <c r="G5373"/>
      <c r="H5373"/>
      <c r="I5373"/>
      <c r="J5373"/>
      <c r="K5373" s="91"/>
      <c r="L5373" s="91"/>
      <c r="M5373" s="91"/>
      <c r="R5373"/>
      <c r="S5373"/>
      <c r="T5373"/>
      <c r="U5373"/>
      <c r="V5373"/>
      <c r="W5373"/>
      <c r="X5373"/>
      <c r="Y5373"/>
      <c r="Z5373"/>
      <c r="AA5373"/>
      <c r="AB5373"/>
      <c r="AC5373"/>
    </row>
    <row r="5374" spans="2:29" s="14" customFormat="1" x14ac:dyDescent="0.25">
      <c r="B5374"/>
      <c r="C5374"/>
      <c r="D5374"/>
      <c r="E5374"/>
      <c r="F5374"/>
      <c r="G5374"/>
      <c r="H5374"/>
      <c r="I5374"/>
      <c r="J5374"/>
      <c r="K5374" s="91"/>
      <c r="L5374" s="91"/>
      <c r="M5374" s="91"/>
      <c r="R5374"/>
      <c r="S5374"/>
      <c r="T5374"/>
      <c r="U5374"/>
      <c r="V5374"/>
      <c r="W5374"/>
      <c r="X5374"/>
      <c r="Y5374"/>
      <c r="Z5374"/>
      <c r="AA5374"/>
      <c r="AB5374"/>
      <c r="AC5374"/>
    </row>
    <row r="5375" spans="2:29" s="14" customFormat="1" x14ac:dyDescent="0.25">
      <c r="B5375"/>
      <c r="C5375"/>
      <c r="D5375"/>
      <c r="E5375"/>
      <c r="F5375"/>
      <c r="G5375"/>
      <c r="H5375"/>
      <c r="I5375"/>
      <c r="J5375"/>
      <c r="K5375" s="91"/>
      <c r="L5375" s="91"/>
      <c r="M5375" s="91"/>
      <c r="R5375"/>
      <c r="S5375"/>
      <c r="T5375"/>
      <c r="U5375"/>
      <c r="V5375"/>
      <c r="W5375"/>
      <c r="X5375"/>
      <c r="Y5375"/>
      <c r="Z5375"/>
      <c r="AA5375"/>
      <c r="AB5375"/>
      <c r="AC5375"/>
    </row>
    <row r="5376" spans="2:29" s="14" customFormat="1" x14ac:dyDescent="0.25">
      <c r="B5376"/>
      <c r="C5376"/>
      <c r="D5376"/>
      <c r="E5376"/>
      <c r="F5376"/>
      <c r="G5376"/>
      <c r="H5376"/>
      <c r="I5376"/>
      <c r="J5376"/>
      <c r="K5376" s="91"/>
      <c r="L5376" s="91"/>
      <c r="M5376" s="91"/>
      <c r="R5376"/>
      <c r="S5376"/>
      <c r="T5376"/>
      <c r="U5376"/>
      <c r="V5376"/>
      <c r="W5376"/>
      <c r="X5376"/>
      <c r="Y5376"/>
      <c r="Z5376"/>
      <c r="AA5376"/>
      <c r="AB5376"/>
      <c r="AC5376"/>
    </row>
    <row r="5377" spans="2:29" s="14" customFormat="1" x14ac:dyDescent="0.25">
      <c r="B5377"/>
      <c r="C5377"/>
      <c r="D5377"/>
      <c r="E5377"/>
      <c r="F5377"/>
      <c r="G5377"/>
      <c r="H5377"/>
      <c r="I5377"/>
      <c r="J5377"/>
      <c r="K5377" s="91"/>
      <c r="L5377" s="91"/>
      <c r="M5377" s="91"/>
      <c r="R5377"/>
      <c r="S5377"/>
      <c r="T5377"/>
      <c r="U5377"/>
      <c r="V5377"/>
      <c r="W5377"/>
      <c r="X5377"/>
      <c r="Y5377"/>
      <c r="Z5377"/>
      <c r="AA5377"/>
      <c r="AB5377"/>
      <c r="AC5377"/>
    </row>
    <row r="5378" spans="2:29" s="14" customFormat="1" x14ac:dyDescent="0.25">
      <c r="B5378"/>
      <c r="C5378"/>
      <c r="D5378"/>
      <c r="E5378"/>
      <c r="F5378"/>
      <c r="G5378"/>
      <c r="H5378"/>
      <c r="I5378"/>
      <c r="J5378"/>
      <c r="K5378" s="91"/>
      <c r="L5378" s="91"/>
      <c r="M5378" s="91"/>
      <c r="R5378"/>
      <c r="S5378"/>
      <c r="T5378"/>
      <c r="U5378"/>
      <c r="V5378"/>
      <c r="W5378"/>
      <c r="X5378"/>
      <c r="Y5378"/>
      <c r="Z5378"/>
      <c r="AA5378"/>
      <c r="AB5378"/>
      <c r="AC5378"/>
    </row>
    <row r="5379" spans="2:29" s="14" customFormat="1" x14ac:dyDescent="0.25">
      <c r="B5379"/>
      <c r="C5379"/>
      <c r="D5379"/>
      <c r="E5379"/>
      <c r="F5379"/>
      <c r="G5379"/>
      <c r="H5379"/>
      <c r="I5379"/>
      <c r="J5379"/>
      <c r="K5379" s="91"/>
      <c r="L5379" s="91"/>
      <c r="M5379" s="91"/>
      <c r="R5379"/>
      <c r="S5379"/>
      <c r="T5379"/>
      <c r="U5379"/>
      <c r="V5379"/>
      <c r="W5379"/>
      <c r="X5379"/>
      <c r="Y5379"/>
      <c r="Z5379"/>
      <c r="AA5379"/>
      <c r="AB5379"/>
      <c r="AC5379"/>
    </row>
    <row r="5380" spans="2:29" s="14" customFormat="1" x14ac:dyDescent="0.25">
      <c r="B5380"/>
      <c r="C5380"/>
      <c r="D5380"/>
      <c r="E5380"/>
      <c r="F5380"/>
      <c r="G5380"/>
      <c r="H5380"/>
      <c r="I5380"/>
      <c r="J5380"/>
      <c r="K5380" s="91"/>
      <c r="L5380" s="91"/>
      <c r="M5380" s="91"/>
      <c r="R5380"/>
      <c r="S5380"/>
      <c r="T5380"/>
      <c r="U5380"/>
      <c r="V5380"/>
      <c r="W5380"/>
      <c r="X5380"/>
      <c r="Y5380"/>
      <c r="Z5380"/>
      <c r="AA5380"/>
      <c r="AB5380"/>
      <c r="AC5380"/>
    </row>
    <row r="5381" spans="2:29" s="14" customFormat="1" x14ac:dyDescent="0.25">
      <c r="B5381"/>
      <c r="C5381"/>
      <c r="D5381"/>
      <c r="E5381"/>
      <c r="F5381"/>
      <c r="G5381"/>
      <c r="H5381"/>
      <c r="I5381"/>
      <c r="J5381"/>
      <c r="K5381" s="91"/>
      <c r="L5381" s="91"/>
      <c r="M5381" s="91"/>
      <c r="R5381"/>
      <c r="S5381"/>
      <c r="T5381"/>
      <c r="U5381"/>
      <c r="V5381"/>
      <c r="W5381"/>
      <c r="X5381"/>
      <c r="Y5381"/>
      <c r="Z5381"/>
      <c r="AA5381"/>
      <c r="AB5381"/>
      <c r="AC5381"/>
    </row>
    <row r="5382" spans="2:29" s="14" customFormat="1" x14ac:dyDescent="0.25">
      <c r="B5382"/>
      <c r="C5382"/>
      <c r="D5382"/>
      <c r="E5382"/>
      <c r="F5382"/>
      <c r="G5382"/>
      <c r="H5382"/>
      <c r="I5382"/>
      <c r="J5382"/>
      <c r="K5382" s="91"/>
      <c r="L5382" s="91"/>
      <c r="M5382" s="91"/>
      <c r="R5382"/>
      <c r="S5382"/>
      <c r="T5382"/>
      <c r="U5382"/>
      <c r="V5382"/>
      <c r="W5382"/>
      <c r="X5382"/>
      <c r="Y5382"/>
      <c r="Z5382"/>
      <c r="AA5382"/>
      <c r="AB5382"/>
      <c r="AC5382"/>
    </row>
    <row r="5383" spans="2:29" s="14" customFormat="1" x14ac:dyDescent="0.25">
      <c r="B5383"/>
      <c r="C5383"/>
      <c r="D5383"/>
      <c r="E5383"/>
      <c r="F5383"/>
      <c r="G5383"/>
      <c r="H5383"/>
      <c r="I5383"/>
      <c r="J5383"/>
      <c r="K5383" s="91"/>
      <c r="L5383" s="91"/>
      <c r="M5383" s="91"/>
      <c r="R5383"/>
      <c r="S5383"/>
      <c r="T5383"/>
      <c r="U5383"/>
      <c r="V5383"/>
      <c r="W5383"/>
      <c r="X5383"/>
      <c r="Y5383"/>
      <c r="Z5383"/>
      <c r="AA5383"/>
      <c r="AB5383"/>
      <c r="AC5383"/>
    </row>
    <row r="5384" spans="2:29" s="14" customFormat="1" x14ac:dyDescent="0.25">
      <c r="B5384"/>
      <c r="C5384"/>
      <c r="D5384"/>
      <c r="E5384"/>
      <c r="F5384"/>
      <c r="G5384"/>
      <c r="H5384"/>
      <c r="I5384"/>
      <c r="J5384"/>
      <c r="K5384" s="91"/>
      <c r="L5384" s="91"/>
      <c r="M5384" s="91"/>
      <c r="R5384"/>
      <c r="S5384"/>
      <c r="T5384"/>
      <c r="U5384"/>
      <c r="V5384"/>
      <c r="W5384"/>
      <c r="X5384"/>
      <c r="Y5384"/>
      <c r="Z5384"/>
      <c r="AA5384"/>
      <c r="AB5384"/>
      <c r="AC5384"/>
    </row>
    <row r="5385" spans="2:29" s="14" customFormat="1" x14ac:dyDescent="0.25">
      <c r="B5385"/>
      <c r="C5385"/>
      <c r="D5385"/>
      <c r="E5385"/>
      <c r="F5385"/>
      <c r="G5385"/>
      <c r="H5385"/>
      <c r="I5385"/>
      <c r="J5385"/>
      <c r="K5385" s="91"/>
      <c r="L5385" s="91"/>
      <c r="M5385" s="91"/>
      <c r="R5385"/>
      <c r="S5385"/>
      <c r="T5385"/>
      <c r="U5385"/>
      <c r="V5385"/>
      <c r="W5385"/>
      <c r="X5385"/>
      <c r="Y5385"/>
      <c r="Z5385"/>
      <c r="AA5385"/>
      <c r="AB5385"/>
      <c r="AC5385"/>
    </row>
    <row r="5386" spans="2:29" s="14" customFormat="1" x14ac:dyDescent="0.25">
      <c r="B5386"/>
      <c r="C5386"/>
      <c r="D5386"/>
      <c r="E5386"/>
      <c r="F5386"/>
      <c r="G5386"/>
      <c r="H5386"/>
      <c r="I5386"/>
      <c r="J5386"/>
      <c r="K5386" s="91"/>
      <c r="L5386" s="91"/>
      <c r="M5386" s="91"/>
      <c r="R5386"/>
      <c r="S5386"/>
      <c r="T5386"/>
      <c r="U5386"/>
      <c r="V5386"/>
      <c r="W5386"/>
      <c r="X5386"/>
      <c r="Y5386"/>
      <c r="Z5386"/>
      <c r="AA5386"/>
      <c r="AB5386"/>
      <c r="AC5386"/>
    </row>
    <row r="5387" spans="2:29" s="14" customFormat="1" x14ac:dyDescent="0.25">
      <c r="B5387"/>
      <c r="C5387"/>
      <c r="D5387"/>
      <c r="E5387"/>
      <c r="F5387"/>
      <c r="G5387"/>
      <c r="H5387"/>
      <c r="I5387"/>
      <c r="J5387"/>
      <c r="K5387" s="91"/>
      <c r="L5387" s="91"/>
      <c r="M5387" s="91"/>
      <c r="R5387"/>
      <c r="S5387"/>
      <c r="T5387"/>
      <c r="U5387"/>
      <c r="V5387"/>
      <c r="W5387"/>
      <c r="X5387"/>
      <c r="Y5387"/>
      <c r="Z5387"/>
      <c r="AA5387"/>
      <c r="AB5387"/>
      <c r="AC5387"/>
    </row>
    <row r="5388" spans="2:29" s="14" customFormat="1" x14ac:dyDescent="0.25">
      <c r="B5388"/>
      <c r="C5388"/>
      <c r="D5388"/>
      <c r="E5388"/>
      <c r="F5388"/>
      <c r="G5388"/>
      <c r="H5388"/>
      <c r="I5388"/>
      <c r="J5388"/>
      <c r="K5388" s="91"/>
      <c r="L5388" s="91"/>
      <c r="M5388" s="91"/>
      <c r="R5388"/>
      <c r="S5388"/>
      <c r="T5388"/>
      <c r="U5388"/>
      <c r="V5388"/>
      <c r="W5388"/>
      <c r="X5388"/>
      <c r="Y5388"/>
      <c r="Z5388"/>
      <c r="AA5388"/>
      <c r="AB5388"/>
      <c r="AC5388"/>
    </row>
    <row r="5389" spans="2:29" s="14" customFormat="1" x14ac:dyDescent="0.25">
      <c r="B5389"/>
      <c r="C5389"/>
      <c r="D5389"/>
      <c r="E5389"/>
      <c r="F5389"/>
      <c r="G5389"/>
      <c r="H5389"/>
      <c r="I5389"/>
      <c r="J5389"/>
      <c r="K5389" s="91"/>
      <c r="L5389" s="91"/>
      <c r="M5389" s="91"/>
      <c r="R5389"/>
      <c r="S5389"/>
      <c r="T5389"/>
      <c r="U5389"/>
      <c r="V5389"/>
      <c r="W5389"/>
      <c r="X5389"/>
      <c r="Y5389"/>
      <c r="Z5389"/>
      <c r="AA5389"/>
      <c r="AB5389"/>
      <c r="AC5389"/>
    </row>
    <row r="5390" spans="2:29" s="14" customFormat="1" x14ac:dyDescent="0.25">
      <c r="B5390"/>
      <c r="C5390"/>
      <c r="D5390"/>
      <c r="E5390"/>
      <c r="F5390"/>
      <c r="G5390"/>
      <c r="H5390"/>
      <c r="I5390"/>
      <c r="J5390"/>
      <c r="K5390" s="91"/>
      <c r="L5390" s="91"/>
      <c r="M5390" s="91"/>
      <c r="R5390"/>
      <c r="S5390"/>
      <c r="T5390"/>
      <c r="U5390"/>
      <c r="V5390"/>
      <c r="W5390"/>
      <c r="X5390"/>
      <c r="Y5390"/>
      <c r="Z5390"/>
      <c r="AA5390"/>
      <c r="AB5390"/>
      <c r="AC5390"/>
    </row>
    <row r="5391" spans="2:29" s="14" customFormat="1" x14ac:dyDescent="0.25">
      <c r="B5391"/>
      <c r="C5391"/>
      <c r="D5391"/>
      <c r="E5391"/>
      <c r="F5391"/>
      <c r="G5391"/>
      <c r="H5391"/>
      <c r="I5391"/>
      <c r="J5391"/>
      <c r="K5391" s="91"/>
      <c r="L5391" s="91"/>
      <c r="M5391" s="91"/>
      <c r="R5391"/>
      <c r="S5391"/>
      <c r="T5391"/>
      <c r="U5391"/>
      <c r="V5391"/>
      <c r="W5391"/>
      <c r="X5391"/>
      <c r="Y5391"/>
      <c r="Z5391"/>
      <c r="AA5391"/>
      <c r="AB5391"/>
      <c r="AC5391"/>
    </row>
    <row r="5392" spans="2:29" s="14" customFormat="1" x14ac:dyDescent="0.25">
      <c r="B5392"/>
      <c r="C5392"/>
      <c r="D5392"/>
      <c r="E5392"/>
      <c r="F5392"/>
      <c r="G5392"/>
      <c r="H5392"/>
      <c r="I5392"/>
      <c r="J5392"/>
      <c r="K5392" s="91"/>
      <c r="L5392" s="91"/>
      <c r="M5392" s="91"/>
      <c r="R5392"/>
      <c r="S5392"/>
      <c r="T5392"/>
      <c r="U5392"/>
      <c r="V5392"/>
      <c r="W5392"/>
      <c r="X5392"/>
      <c r="Y5392"/>
      <c r="Z5392"/>
      <c r="AA5392"/>
      <c r="AB5392"/>
      <c r="AC5392"/>
    </row>
    <row r="5393" spans="2:29" s="14" customFormat="1" x14ac:dyDescent="0.25">
      <c r="B5393"/>
      <c r="C5393"/>
      <c r="D5393"/>
      <c r="E5393"/>
      <c r="F5393"/>
      <c r="G5393"/>
      <c r="H5393"/>
      <c r="I5393"/>
      <c r="J5393"/>
      <c r="K5393" s="91"/>
      <c r="L5393" s="91"/>
      <c r="M5393" s="91"/>
      <c r="R5393"/>
      <c r="S5393"/>
      <c r="T5393"/>
      <c r="U5393"/>
      <c r="V5393"/>
      <c r="W5393"/>
      <c r="X5393"/>
      <c r="Y5393"/>
      <c r="Z5393"/>
      <c r="AA5393"/>
      <c r="AB5393"/>
      <c r="AC5393"/>
    </row>
    <row r="5394" spans="2:29" s="14" customFormat="1" x14ac:dyDescent="0.25">
      <c r="B5394"/>
      <c r="C5394"/>
      <c r="D5394"/>
      <c r="E5394"/>
      <c r="F5394"/>
      <c r="G5394"/>
      <c r="H5394"/>
      <c r="I5394"/>
      <c r="J5394"/>
      <c r="K5394" s="91"/>
      <c r="L5394" s="91"/>
      <c r="M5394" s="91"/>
      <c r="R5394"/>
      <c r="S5394"/>
      <c r="T5394"/>
      <c r="U5394"/>
      <c r="V5394"/>
      <c r="W5394"/>
      <c r="X5394"/>
      <c r="Y5394"/>
      <c r="Z5394"/>
      <c r="AA5394"/>
      <c r="AB5394"/>
      <c r="AC5394"/>
    </row>
    <row r="5395" spans="2:29" s="14" customFormat="1" x14ac:dyDescent="0.25">
      <c r="B5395"/>
      <c r="C5395"/>
      <c r="D5395"/>
      <c r="E5395"/>
      <c r="F5395"/>
      <c r="G5395"/>
      <c r="H5395"/>
      <c r="I5395"/>
      <c r="J5395"/>
      <c r="K5395" s="91"/>
      <c r="L5395" s="91"/>
      <c r="M5395" s="91"/>
      <c r="R5395"/>
      <c r="S5395"/>
      <c r="T5395"/>
      <c r="U5395"/>
      <c r="V5395"/>
      <c r="W5395"/>
      <c r="X5395"/>
      <c r="Y5395"/>
      <c r="Z5395"/>
      <c r="AA5395"/>
      <c r="AB5395"/>
      <c r="AC5395"/>
    </row>
    <row r="5396" spans="2:29" s="14" customFormat="1" x14ac:dyDescent="0.25">
      <c r="B5396"/>
      <c r="C5396"/>
      <c r="D5396"/>
      <c r="E5396"/>
      <c r="F5396"/>
      <c r="G5396"/>
      <c r="H5396"/>
      <c r="I5396"/>
      <c r="J5396"/>
      <c r="K5396" s="91"/>
      <c r="L5396" s="91"/>
      <c r="M5396" s="91"/>
      <c r="R5396"/>
      <c r="S5396"/>
      <c r="T5396"/>
      <c r="U5396"/>
      <c r="V5396"/>
      <c r="W5396"/>
      <c r="X5396"/>
      <c r="Y5396"/>
      <c r="Z5396"/>
      <c r="AA5396"/>
      <c r="AB5396"/>
      <c r="AC5396"/>
    </row>
    <row r="5397" spans="2:29" s="14" customFormat="1" x14ac:dyDescent="0.25">
      <c r="B5397"/>
      <c r="C5397"/>
      <c r="D5397"/>
      <c r="E5397"/>
      <c r="F5397"/>
      <c r="G5397"/>
      <c r="H5397"/>
      <c r="I5397"/>
      <c r="J5397"/>
      <c r="K5397" s="91"/>
      <c r="L5397" s="91"/>
      <c r="M5397" s="91"/>
      <c r="R5397"/>
      <c r="S5397"/>
      <c r="T5397"/>
      <c r="U5397"/>
      <c r="V5397"/>
      <c r="W5397"/>
      <c r="X5397"/>
      <c r="Y5397"/>
      <c r="Z5397"/>
      <c r="AA5397"/>
      <c r="AB5397"/>
      <c r="AC5397"/>
    </row>
    <row r="5398" spans="2:29" s="14" customFormat="1" x14ac:dyDescent="0.25">
      <c r="B5398"/>
      <c r="C5398"/>
      <c r="D5398"/>
      <c r="E5398"/>
      <c r="F5398"/>
      <c r="G5398"/>
      <c r="H5398"/>
      <c r="I5398"/>
      <c r="J5398"/>
      <c r="K5398" s="91"/>
      <c r="L5398" s="91"/>
      <c r="M5398" s="91"/>
      <c r="R5398"/>
      <c r="S5398"/>
      <c r="T5398"/>
      <c r="U5398"/>
      <c r="V5398"/>
      <c r="W5398"/>
      <c r="X5398"/>
      <c r="Y5398"/>
      <c r="Z5398"/>
      <c r="AA5398"/>
      <c r="AB5398"/>
      <c r="AC5398"/>
    </row>
    <row r="5399" spans="2:29" s="14" customFormat="1" x14ac:dyDescent="0.25">
      <c r="B5399"/>
      <c r="C5399"/>
      <c r="D5399"/>
      <c r="E5399"/>
      <c r="F5399"/>
      <c r="G5399"/>
      <c r="H5399"/>
      <c r="I5399"/>
      <c r="J5399"/>
      <c r="K5399" s="91"/>
      <c r="L5399" s="91"/>
      <c r="M5399" s="91"/>
      <c r="R5399"/>
      <c r="S5399"/>
      <c r="T5399"/>
      <c r="U5399"/>
      <c r="V5399"/>
      <c r="W5399"/>
      <c r="X5399"/>
      <c r="Y5399"/>
      <c r="Z5399"/>
      <c r="AA5399"/>
      <c r="AB5399"/>
      <c r="AC5399"/>
    </row>
    <row r="5400" spans="2:29" s="14" customFormat="1" x14ac:dyDescent="0.25">
      <c r="B5400"/>
      <c r="C5400"/>
      <c r="D5400"/>
      <c r="E5400"/>
      <c r="F5400"/>
      <c r="G5400"/>
      <c r="H5400"/>
      <c r="I5400"/>
      <c r="J5400"/>
      <c r="K5400" s="91"/>
      <c r="L5400" s="91"/>
      <c r="M5400" s="91"/>
      <c r="R5400"/>
      <c r="S5400"/>
      <c r="T5400"/>
      <c r="U5400"/>
      <c r="V5400"/>
      <c r="W5400"/>
      <c r="X5400"/>
      <c r="Y5400"/>
      <c r="Z5400"/>
      <c r="AA5400"/>
      <c r="AB5400"/>
      <c r="AC5400"/>
    </row>
    <row r="5401" spans="2:29" s="14" customFormat="1" x14ac:dyDescent="0.25">
      <c r="B5401"/>
      <c r="C5401"/>
      <c r="D5401"/>
      <c r="E5401"/>
      <c r="F5401"/>
      <c r="G5401"/>
      <c r="H5401"/>
      <c r="I5401"/>
      <c r="J5401"/>
      <c r="K5401" s="91"/>
      <c r="L5401" s="91"/>
      <c r="M5401" s="91"/>
      <c r="R5401"/>
      <c r="S5401"/>
      <c r="T5401"/>
      <c r="U5401"/>
      <c r="V5401"/>
      <c r="W5401"/>
      <c r="X5401"/>
      <c r="Y5401"/>
      <c r="Z5401"/>
      <c r="AA5401"/>
      <c r="AB5401"/>
      <c r="AC5401"/>
    </row>
    <row r="5402" spans="2:29" s="14" customFormat="1" x14ac:dyDescent="0.25">
      <c r="B5402"/>
      <c r="C5402"/>
      <c r="D5402"/>
      <c r="E5402"/>
      <c r="F5402"/>
      <c r="G5402"/>
      <c r="H5402"/>
      <c r="I5402"/>
      <c r="J5402"/>
      <c r="K5402" s="91"/>
      <c r="L5402" s="91"/>
      <c r="M5402" s="91"/>
      <c r="R5402"/>
      <c r="S5402"/>
      <c r="T5402"/>
      <c r="U5402"/>
      <c r="V5402"/>
      <c r="W5402"/>
      <c r="X5402"/>
      <c r="Y5402"/>
      <c r="Z5402"/>
      <c r="AA5402"/>
      <c r="AB5402"/>
      <c r="AC5402"/>
    </row>
    <row r="5403" spans="2:29" s="14" customFormat="1" x14ac:dyDescent="0.25">
      <c r="B5403"/>
      <c r="C5403"/>
      <c r="D5403"/>
      <c r="E5403"/>
      <c r="F5403"/>
      <c r="G5403"/>
      <c r="H5403"/>
      <c r="I5403"/>
      <c r="J5403"/>
      <c r="K5403" s="91"/>
      <c r="L5403" s="91"/>
      <c r="M5403" s="91"/>
      <c r="R5403"/>
      <c r="S5403"/>
      <c r="T5403"/>
      <c r="U5403"/>
      <c r="V5403"/>
      <c r="W5403"/>
      <c r="X5403"/>
      <c r="Y5403"/>
      <c r="Z5403"/>
      <c r="AA5403"/>
      <c r="AB5403"/>
      <c r="AC5403"/>
    </row>
    <row r="5404" spans="2:29" s="14" customFormat="1" x14ac:dyDescent="0.25">
      <c r="B5404"/>
      <c r="C5404"/>
      <c r="D5404"/>
      <c r="E5404"/>
      <c r="F5404"/>
      <c r="G5404"/>
      <c r="H5404"/>
      <c r="I5404"/>
      <c r="J5404"/>
      <c r="K5404" s="91"/>
      <c r="L5404" s="91"/>
      <c r="M5404" s="91"/>
      <c r="R5404"/>
      <c r="S5404"/>
      <c r="T5404"/>
      <c r="U5404"/>
      <c r="V5404"/>
      <c r="W5404"/>
      <c r="X5404"/>
      <c r="Y5404"/>
      <c r="Z5404"/>
      <c r="AA5404"/>
      <c r="AB5404"/>
      <c r="AC5404"/>
    </row>
    <row r="5405" spans="2:29" s="14" customFormat="1" x14ac:dyDescent="0.25">
      <c r="B5405"/>
      <c r="C5405"/>
      <c r="D5405"/>
      <c r="E5405"/>
      <c r="F5405"/>
      <c r="G5405"/>
      <c r="H5405"/>
      <c r="I5405"/>
      <c r="J5405"/>
      <c r="K5405" s="91"/>
      <c r="L5405" s="91"/>
      <c r="M5405" s="91"/>
      <c r="R5405"/>
      <c r="S5405"/>
      <c r="T5405"/>
      <c r="U5405"/>
      <c r="V5405"/>
      <c r="W5405"/>
      <c r="X5405"/>
      <c r="Y5405"/>
      <c r="Z5405"/>
      <c r="AA5405"/>
      <c r="AB5405"/>
      <c r="AC5405"/>
    </row>
    <row r="5406" spans="2:29" s="14" customFormat="1" x14ac:dyDescent="0.25">
      <c r="B5406"/>
      <c r="C5406"/>
      <c r="D5406"/>
      <c r="E5406"/>
      <c r="F5406"/>
      <c r="G5406"/>
      <c r="H5406"/>
      <c r="I5406"/>
      <c r="J5406"/>
      <c r="K5406" s="91"/>
      <c r="L5406" s="91"/>
      <c r="M5406" s="91"/>
      <c r="R5406"/>
      <c r="S5406"/>
      <c r="T5406"/>
      <c r="U5406"/>
      <c r="V5406"/>
      <c r="W5406"/>
      <c r="X5406"/>
      <c r="Y5406"/>
      <c r="Z5406"/>
      <c r="AA5406"/>
      <c r="AB5406"/>
      <c r="AC5406"/>
    </row>
    <row r="5407" spans="2:29" s="14" customFormat="1" x14ac:dyDescent="0.25">
      <c r="B5407"/>
      <c r="C5407"/>
      <c r="D5407"/>
      <c r="E5407"/>
      <c r="F5407"/>
      <c r="G5407"/>
      <c r="H5407"/>
      <c r="I5407"/>
      <c r="J5407"/>
      <c r="K5407" s="91"/>
      <c r="L5407" s="91"/>
      <c r="M5407" s="91"/>
      <c r="R5407"/>
      <c r="S5407"/>
      <c r="T5407"/>
      <c r="U5407"/>
      <c r="V5407"/>
      <c r="W5407"/>
      <c r="X5407"/>
      <c r="Y5407"/>
      <c r="Z5407"/>
      <c r="AA5407"/>
      <c r="AB5407"/>
      <c r="AC5407"/>
    </row>
    <row r="5408" spans="2:29" s="14" customFormat="1" x14ac:dyDescent="0.25">
      <c r="B5408"/>
      <c r="C5408"/>
      <c r="D5408"/>
      <c r="E5408"/>
      <c r="F5408"/>
      <c r="G5408"/>
      <c r="H5408"/>
      <c r="I5408"/>
      <c r="J5408"/>
      <c r="K5408" s="91"/>
      <c r="L5408" s="91"/>
      <c r="M5408" s="91"/>
      <c r="R5408"/>
      <c r="S5408"/>
      <c r="T5408"/>
      <c r="U5408"/>
      <c r="V5408"/>
      <c r="W5408"/>
      <c r="X5408"/>
      <c r="Y5408"/>
      <c r="Z5408"/>
      <c r="AA5408"/>
      <c r="AB5408"/>
      <c r="AC5408"/>
    </row>
    <row r="5409" spans="2:29" s="14" customFormat="1" x14ac:dyDescent="0.25">
      <c r="B5409"/>
      <c r="C5409"/>
      <c r="D5409"/>
      <c r="E5409"/>
      <c r="F5409"/>
      <c r="G5409"/>
      <c r="H5409"/>
      <c r="I5409"/>
      <c r="J5409"/>
      <c r="K5409" s="91"/>
      <c r="L5409" s="91"/>
      <c r="M5409" s="91"/>
      <c r="R5409"/>
      <c r="S5409"/>
      <c r="T5409"/>
      <c r="U5409"/>
      <c r="V5409"/>
      <c r="W5409"/>
      <c r="X5409"/>
      <c r="Y5409"/>
      <c r="Z5409"/>
      <c r="AA5409"/>
      <c r="AB5409"/>
      <c r="AC5409"/>
    </row>
    <row r="5410" spans="2:29" s="14" customFormat="1" x14ac:dyDescent="0.25">
      <c r="B5410"/>
      <c r="C5410"/>
      <c r="D5410"/>
      <c r="E5410"/>
      <c r="F5410"/>
      <c r="G5410"/>
      <c r="H5410"/>
      <c r="I5410"/>
      <c r="J5410"/>
      <c r="K5410" s="91"/>
      <c r="L5410" s="91"/>
      <c r="M5410" s="91"/>
      <c r="R5410"/>
      <c r="S5410"/>
      <c r="T5410"/>
      <c r="U5410"/>
      <c r="V5410"/>
      <c r="W5410"/>
      <c r="X5410"/>
      <c r="Y5410"/>
      <c r="Z5410"/>
      <c r="AA5410"/>
      <c r="AB5410"/>
      <c r="AC5410"/>
    </row>
    <row r="5411" spans="2:29" s="14" customFormat="1" x14ac:dyDescent="0.25">
      <c r="B5411"/>
      <c r="C5411"/>
      <c r="D5411"/>
      <c r="E5411"/>
      <c r="F5411"/>
      <c r="G5411"/>
      <c r="H5411"/>
      <c r="I5411"/>
      <c r="J5411"/>
      <c r="K5411" s="91"/>
      <c r="L5411" s="91"/>
      <c r="M5411" s="91"/>
      <c r="R5411"/>
      <c r="S5411"/>
      <c r="T5411"/>
      <c r="U5411"/>
      <c r="V5411"/>
      <c r="W5411"/>
      <c r="X5411"/>
      <c r="Y5411"/>
      <c r="Z5411"/>
      <c r="AA5411"/>
      <c r="AB5411"/>
      <c r="AC5411"/>
    </row>
    <row r="5412" spans="2:29" s="14" customFormat="1" x14ac:dyDescent="0.25">
      <c r="B5412"/>
      <c r="C5412"/>
      <c r="D5412"/>
      <c r="E5412"/>
      <c r="F5412"/>
      <c r="G5412"/>
      <c r="H5412"/>
      <c r="I5412"/>
      <c r="J5412"/>
      <c r="K5412" s="91"/>
      <c r="L5412" s="91"/>
      <c r="M5412" s="91"/>
      <c r="R5412"/>
      <c r="S5412"/>
      <c r="T5412"/>
      <c r="U5412"/>
      <c r="V5412"/>
      <c r="W5412"/>
      <c r="X5412"/>
      <c r="Y5412"/>
      <c r="Z5412"/>
      <c r="AA5412"/>
      <c r="AB5412"/>
      <c r="AC5412"/>
    </row>
    <row r="5413" spans="2:29" s="14" customFormat="1" x14ac:dyDescent="0.25">
      <c r="B5413"/>
      <c r="C5413"/>
      <c r="D5413"/>
      <c r="E5413"/>
      <c r="F5413"/>
      <c r="G5413"/>
      <c r="H5413"/>
      <c r="I5413"/>
      <c r="J5413"/>
      <c r="K5413" s="91"/>
      <c r="L5413" s="91"/>
      <c r="M5413" s="91"/>
      <c r="R5413"/>
      <c r="S5413"/>
      <c r="T5413"/>
      <c r="U5413"/>
      <c r="V5413"/>
      <c r="W5413"/>
      <c r="X5413"/>
      <c r="Y5413"/>
      <c r="Z5413"/>
      <c r="AA5413"/>
      <c r="AB5413"/>
      <c r="AC5413"/>
    </row>
    <row r="5414" spans="2:29" s="14" customFormat="1" x14ac:dyDescent="0.25">
      <c r="B5414"/>
      <c r="C5414"/>
      <c r="D5414"/>
      <c r="E5414"/>
      <c r="F5414"/>
      <c r="G5414"/>
      <c r="H5414"/>
      <c r="I5414"/>
      <c r="J5414"/>
      <c r="K5414" s="91"/>
      <c r="L5414" s="91"/>
      <c r="M5414" s="91"/>
      <c r="R5414"/>
      <c r="S5414"/>
      <c r="T5414"/>
      <c r="U5414"/>
      <c r="V5414"/>
      <c r="W5414"/>
      <c r="X5414"/>
      <c r="Y5414"/>
      <c r="Z5414"/>
      <c r="AA5414"/>
      <c r="AB5414"/>
      <c r="AC5414"/>
    </row>
    <row r="5415" spans="2:29" s="14" customFormat="1" x14ac:dyDescent="0.25">
      <c r="B5415"/>
      <c r="C5415"/>
      <c r="D5415"/>
      <c r="E5415"/>
      <c r="F5415"/>
      <c r="G5415"/>
      <c r="H5415"/>
      <c r="I5415"/>
      <c r="J5415"/>
      <c r="K5415" s="91"/>
      <c r="L5415" s="91"/>
      <c r="M5415" s="91"/>
      <c r="R5415"/>
      <c r="S5415"/>
      <c r="T5415"/>
      <c r="U5415"/>
      <c r="V5415"/>
      <c r="W5415"/>
      <c r="X5415"/>
      <c r="Y5415"/>
      <c r="Z5415"/>
      <c r="AA5415"/>
      <c r="AB5415"/>
      <c r="AC5415"/>
    </row>
    <row r="5416" spans="2:29" s="14" customFormat="1" x14ac:dyDescent="0.25">
      <c r="B5416"/>
      <c r="C5416"/>
      <c r="D5416"/>
      <c r="E5416"/>
      <c r="F5416"/>
      <c r="G5416"/>
      <c r="H5416"/>
      <c r="I5416"/>
      <c r="J5416"/>
      <c r="K5416" s="91"/>
      <c r="L5416" s="91"/>
      <c r="M5416" s="91"/>
      <c r="R5416"/>
      <c r="S5416"/>
      <c r="T5416"/>
      <c r="U5416"/>
      <c r="V5416"/>
      <c r="W5416"/>
      <c r="X5416"/>
      <c r="Y5416"/>
      <c r="Z5416"/>
      <c r="AA5416"/>
      <c r="AB5416"/>
      <c r="AC5416"/>
    </row>
    <row r="5417" spans="2:29" s="14" customFormat="1" x14ac:dyDescent="0.25">
      <c r="B5417"/>
      <c r="C5417"/>
      <c r="D5417"/>
      <c r="E5417"/>
      <c r="F5417"/>
      <c r="G5417"/>
      <c r="H5417"/>
      <c r="I5417"/>
      <c r="J5417"/>
      <c r="K5417" s="91"/>
      <c r="L5417" s="91"/>
      <c r="M5417" s="91"/>
      <c r="R5417"/>
      <c r="S5417"/>
      <c r="T5417"/>
      <c r="U5417"/>
      <c r="V5417"/>
      <c r="W5417"/>
      <c r="X5417"/>
      <c r="Y5417"/>
      <c r="Z5417"/>
      <c r="AA5417"/>
      <c r="AB5417"/>
      <c r="AC5417"/>
    </row>
    <row r="5418" spans="2:29" s="14" customFormat="1" x14ac:dyDescent="0.25">
      <c r="B5418"/>
      <c r="C5418"/>
      <c r="D5418"/>
      <c r="E5418"/>
      <c r="F5418"/>
      <c r="G5418"/>
      <c r="H5418"/>
      <c r="I5418"/>
      <c r="J5418"/>
      <c r="K5418" s="91"/>
      <c r="L5418" s="91"/>
      <c r="M5418" s="91"/>
      <c r="R5418"/>
      <c r="S5418"/>
      <c r="T5418"/>
      <c r="U5418"/>
      <c r="V5418"/>
      <c r="W5418"/>
      <c r="X5418"/>
      <c r="Y5418"/>
      <c r="Z5418"/>
      <c r="AA5418"/>
      <c r="AB5418"/>
      <c r="AC5418"/>
    </row>
    <row r="5419" spans="2:29" s="14" customFormat="1" x14ac:dyDescent="0.25">
      <c r="B5419"/>
      <c r="C5419"/>
      <c r="D5419"/>
      <c r="E5419"/>
      <c r="F5419"/>
      <c r="G5419"/>
      <c r="H5419"/>
      <c r="I5419"/>
      <c r="J5419"/>
      <c r="K5419" s="91"/>
      <c r="L5419" s="91"/>
      <c r="M5419" s="91"/>
      <c r="R5419"/>
      <c r="S5419"/>
      <c r="T5419"/>
      <c r="U5419"/>
      <c r="V5419"/>
      <c r="W5419"/>
      <c r="X5419"/>
      <c r="Y5419"/>
      <c r="Z5419"/>
      <c r="AA5419"/>
      <c r="AB5419"/>
      <c r="AC5419"/>
    </row>
    <row r="5420" spans="2:29" s="14" customFormat="1" x14ac:dyDescent="0.25">
      <c r="B5420"/>
      <c r="C5420"/>
      <c r="D5420"/>
      <c r="E5420"/>
      <c r="F5420"/>
      <c r="G5420"/>
      <c r="H5420"/>
      <c r="I5420"/>
      <c r="J5420"/>
      <c r="K5420" s="91"/>
      <c r="L5420" s="91"/>
      <c r="M5420" s="91"/>
      <c r="R5420"/>
      <c r="S5420"/>
      <c r="T5420"/>
      <c r="U5420"/>
      <c r="V5420"/>
      <c r="W5420"/>
      <c r="X5420"/>
      <c r="Y5420"/>
      <c r="Z5420"/>
      <c r="AA5420"/>
      <c r="AB5420"/>
      <c r="AC5420"/>
    </row>
    <row r="5421" spans="2:29" s="14" customFormat="1" x14ac:dyDescent="0.25">
      <c r="B5421"/>
      <c r="C5421"/>
      <c r="D5421"/>
      <c r="E5421"/>
      <c r="F5421"/>
      <c r="G5421"/>
      <c r="H5421"/>
      <c r="I5421"/>
      <c r="J5421"/>
      <c r="K5421" s="91"/>
      <c r="L5421" s="91"/>
      <c r="M5421" s="91"/>
      <c r="R5421"/>
      <c r="S5421"/>
      <c r="T5421"/>
      <c r="U5421"/>
      <c r="V5421"/>
      <c r="W5421"/>
      <c r="X5421"/>
      <c r="Y5421"/>
      <c r="Z5421"/>
      <c r="AA5421"/>
      <c r="AB5421"/>
      <c r="AC5421"/>
    </row>
    <row r="5422" spans="2:29" s="14" customFormat="1" x14ac:dyDescent="0.25">
      <c r="B5422"/>
      <c r="C5422"/>
      <c r="D5422"/>
      <c r="E5422"/>
      <c r="F5422"/>
      <c r="G5422"/>
      <c r="H5422"/>
      <c r="I5422"/>
      <c r="J5422"/>
      <c r="K5422" s="91"/>
      <c r="L5422" s="91"/>
      <c r="M5422" s="91"/>
      <c r="R5422"/>
      <c r="S5422"/>
      <c r="T5422"/>
      <c r="U5422"/>
      <c r="V5422"/>
      <c r="W5422"/>
      <c r="X5422"/>
      <c r="Y5422"/>
      <c r="Z5422"/>
      <c r="AA5422"/>
      <c r="AB5422"/>
      <c r="AC5422"/>
    </row>
    <row r="5423" spans="2:29" s="14" customFormat="1" x14ac:dyDescent="0.25">
      <c r="B5423"/>
      <c r="C5423"/>
      <c r="D5423"/>
      <c r="E5423"/>
      <c r="F5423"/>
      <c r="G5423"/>
      <c r="H5423"/>
      <c r="I5423"/>
      <c r="J5423"/>
      <c r="K5423" s="91"/>
      <c r="L5423" s="91"/>
      <c r="M5423" s="91"/>
      <c r="R5423"/>
      <c r="S5423"/>
      <c r="T5423"/>
      <c r="U5423"/>
      <c r="V5423"/>
      <c r="W5423"/>
      <c r="X5423"/>
      <c r="Y5423"/>
      <c r="Z5423"/>
      <c r="AA5423"/>
      <c r="AB5423"/>
      <c r="AC5423"/>
    </row>
    <row r="5424" spans="2:29" s="14" customFormat="1" x14ac:dyDescent="0.25">
      <c r="B5424"/>
      <c r="C5424"/>
      <c r="D5424"/>
      <c r="E5424"/>
      <c r="F5424"/>
      <c r="G5424"/>
      <c r="H5424"/>
      <c r="I5424"/>
      <c r="J5424"/>
      <c r="K5424" s="91"/>
      <c r="L5424" s="91"/>
      <c r="M5424" s="91"/>
      <c r="R5424"/>
      <c r="S5424"/>
      <c r="T5424"/>
      <c r="U5424"/>
      <c r="V5424"/>
      <c r="W5424"/>
      <c r="X5424"/>
      <c r="Y5424"/>
      <c r="Z5424"/>
      <c r="AA5424"/>
      <c r="AB5424"/>
      <c r="AC5424"/>
    </row>
    <row r="5425" spans="2:29" s="14" customFormat="1" x14ac:dyDescent="0.25">
      <c r="B5425"/>
      <c r="C5425"/>
      <c r="D5425"/>
      <c r="E5425"/>
      <c r="F5425"/>
      <c r="G5425"/>
      <c r="H5425"/>
      <c r="I5425"/>
      <c r="J5425"/>
      <c r="K5425" s="91"/>
      <c r="L5425" s="91"/>
      <c r="M5425" s="91"/>
      <c r="R5425"/>
      <c r="S5425"/>
      <c r="T5425"/>
      <c r="U5425"/>
      <c r="V5425"/>
      <c r="W5425"/>
      <c r="X5425"/>
      <c r="Y5425"/>
      <c r="Z5425"/>
      <c r="AA5425"/>
      <c r="AB5425"/>
      <c r="AC5425"/>
    </row>
    <row r="5426" spans="2:29" s="14" customFormat="1" x14ac:dyDescent="0.25">
      <c r="B5426"/>
      <c r="C5426"/>
      <c r="D5426"/>
      <c r="E5426"/>
      <c r="F5426"/>
      <c r="G5426"/>
      <c r="H5426"/>
      <c r="I5426"/>
      <c r="J5426"/>
      <c r="K5426" s="91"/>
      <c r="L5426" s="91"/>
      <c r="M5426" s="91"/>
      <c r="R5426"/>
      <c r="S5426"/>
      <c r="T5426"/>
      <c r="U5426"/>
      <c r="V5426"/>
      <c r="W5426"/>
      <c r="X5426"/>
      <c r="Y5426"/>
      <c r="Z5426"/>
      <c r="AA5426"/>
      <c r="AB5426"/>
      <c r="AC5426"/>
    </row>
    <row r="5427" spans="2:29" s="14" customFormat="1" x14ac:dyDescent="0.25">
      <c r="B5427"/>
      <c r="C5427"/>
      <c r="D5427"/>
      <c r="E5427"/>
      <c r="F5427"/>
      <c r="G5427"/>
      <c r="H5427"/>
      <c r="I5427"/>
      <c r="J5427"/>
      <c r="K5427" s="91"/>
      <c r="L5427" s="91"/>
      <c r="M5427" s="91"/>
      <c r="R5427"/>
      <c r="S5427"/>
      <c r="T5427"/>
      <c r="U5427"/>
      <c r="V5427"/>
      <c r="W5427"/>
      <c r="X5427"/>
      <c r="Y5427"/>
      <c r="Z5427"/>
      <c r="AA5427"/>
      <c r="AB5427"/>
      <c r="AC5427"/>
    </row>
    <row r="5428" spans="2:29" s="14" customFormat="1" x14ac:dyDescent="0.25">
      <c r="B5428"/>
      <c r="C5428"/>
      <c r="D5428"/>
      <c r="E5428"/>
      <c r="F5428"/>
      <c r="G5428"/>
      <c r="H5428"/>
      <c r="I5428"/>
      <c r="J5428"/>
      <c r="K5428" s="91"/>
      <c r="L5428" s="91"/>
      <c r="M5428" s="91"/>
      <c r="R5428"/>
      <c r="S5428"/>
      <c r="T5428"/>
      <c r="U5428"/>
      <c r="V5428"/>
      <c r="W5428"/>
      <c r="X5428"/>
      <c r="Y5428"/>
      <c r="Z5428"/>
      <c r="AA5428"/>
      <c r="AB5428"/>
      <c r="AC5428"/>
    </row>
    <row r="5429" spans="2:29" s="14" customFormat="1" x14ac:dyDescent="0.25">
      <c r="B5429"/>
      <c r="C5429"/>
      <c r="D5429"/>
      <c r="E5429"/>
      <c r="F5429"/>
      <c r="G5429"/>
      <c r="H5429"/>
      <c r="I5429"/>
      <c r="J5429"/>
      <c r="K5429" s="91"/>
      <c r="L5429" s="91"/>
      <c r="M5429" s="91"/>
      <c r="R5429"/>
      <c r="S5429"/>
      <c r="T5429"/>
      <c r="U5429"/>
      <c r="V5429"/>
      <c r="W5429"/>
      <c r="X5429"/>
      <c r="Y5429"/>
      <c r="Z5429"/>
      <c r="AA5429"/>
      <c r="AB5429"/>
      <c r="AC5429"/>
    </row>
    <row r="5430" spans="2:29" s="14" customFormat="1" x14ac:dyDescent="0.25">
      <c r="B5430"/>
      <c r="C5430"/>
      <c r="D5430"/>
      <c r="E5430"/>
      <c r="F5430"/>
      <c r="G5430"/>
      <c r="H5430"/>
      <c r="I5430"/>
      <c r="J5430"/>
      <c r="K5430" s="91"/>
      <c r="L5430" s="91"/>
      <c r="M5430" s="91"/>
      <c r="R5430"/>
      <c r="S5430"/>
      <c r="T5430"/>
      <c r="U5430"/>
      <c r="V5430"/>
      <c r="W5430"/>
      <c r="X5430"/>
      <c r="Y5430"/>
      <c r="Z5430"/>
      <c r="AA5430"/>
      <c r="AB5430"/>
      <c r="AC5430"/>
    </row>
    <row r="5431" spans="2:29" s="14" customFormat="1" x14ac:dyDescent="0.25">
      <c r="B5431"/>
      <c r="C5431"/>
      <c r="D5431"/>
      <c r="E5431"/>
      <c r="F5431"/>
      <c r="G5431"/>
      <c r="H5431"/>
      <c r="I5431"/>
      <c r="J5431"/>
      <c r="K5431" s="91"/>
      <c r="L5431" s="91"/>
      <c r="M5431" s="91"/>
      <c r="R5431"/>
      <c r="S5431"/>
      <c r="T5431"/>
      <c r="U5431"/>
      <c r="V5431"/>
      <c r="W5431"/>
      <c r="X5431"/>
      <c r="Y5431"/>
      <c r="Z5431"/>
      <c r="AA5431"/>
      <c r="AB5431"/>
      <c r="AC5431"/>
    </row>
    <row r="5432" spans="2:29" s="14" customFormat="1" x14ac:dyDescent="0.25">
      <c r="B5432"/>
      <c r="C5432"/>
      <c r="D5432"/>
      <c r="E5432"/>
      <c r="F5432"/>
      <c r="G5432"/>
      <c r="H5432"/>
      <c r="I5432"/>
      <c r="J5432"/>
      <c r="K5432" s="91"/>
      <c r="L5432" s="91"/>
      <c r="M5432" s="91"/>
      <c r="R5432"/>
      <c r="S5432"/>
      <c r="T5432"/>
      <c r="U5432"/>
      <c r="V5432"/>
      <c r="W5432"/>
      <c r="X5432"/>
      <c r="Y5432"/>
      <c r="Z5432"/>
      <c r="AA5432"/>
      <c r="AB5432"/>
      <c r="AC5432"/>
    </row>
    <row r="5433" spans="2:29" s="14" customFormat="1" x14ac:dyDescent="0.25">
      <c r="B5433"/>
      <c r="C5433"/>
      <c r="D5433"/>
      <c r="E5433"/>
      <c r="F5433"/>
      <c r="G5433"/>
      <c r="H5433"/>
      <c r="I5433"/>
      <c r="J5433"/>
      <c r="K5433" s="91"/>
      <c r="L5433" s="91"/>
      <c r="M5433" s="91"/>
      <c r="R5433"/>
      <c r="S5433"/>
      <c r="T5433"/>
      <c r="U5433"/>
      <c r="V5433"/>
      <c r="W5433"/>
      <c r="X5433"/>
      <c r="Y5433"/>
      <c r="Z5433"/>
      <c r="AA5433"/>
      <c r="AB5433"/>
      <c r="AC5433"/>
    </row>
    <row r="5434" spans="2:29" s="14" customFormat="1" x14ac:dyDescent="0.25">
      <c r="B5434"/>
      <c r="C5434"/>
      <c r="D5434"/>
      <c r="E5434"/>
      <c r="F5434"/>
      <c r="G5434"/>
      <c r="H5434"/>
      <c r="I5434"/>
      <c r="J5434"/>
      <c r="K5434" s="91"/>
      <c r="L5434" s="91"/>
      <c r="M5434" s="91"/>
      <c r="R5434"/>
      <c r="S5434"/>
      <c r="T5434"/>
      <c r="U5434"/>
      <c r="V5434"/>
      <c r="W5434"/>
      <c r="X5434"/>
      <c r="Y5434"/>
      <c r="Z5434"/>
      <c r="AA5434"/>
      <c r="AB5434"/>
      <c r="AC5434"/>
    </row>
    <row r="5435" spans="2:29" s="14" customFormat="1" x14ac:dyDescent="0.25">
      <c r="B5435"/>
      <c r="C5435"/>
      <c r="D5435"/>
      <c r="E5435"/>
      <c r="F5435"/>
      <c r="G5435"/>
      <c r="H5435"/>
      <c r="I5435"/>
      <c r="J5435"/>
      <c r="K5435" s="91"/>
      <c r="L5435" s="91"/>
      <c r="M5435" s="91"/>
      <c r="R5435"/>
      <c r="S5435"/>
      <c r="T5435"/>
      <c r="U5435"/>
      <c r="V5435"/>
      <c r="W5435"/>
      <c r="X5435"/>
      <c r="Y5435"/>
      <c r="Z5435"/>
      <c r="AA5435"/>
      <c r="AB5435"/>
      <c r="AC5435"/>
    </row>
    <row r="5436" spans="2:29" s="14" customFormat="1" x14ac:dyDescent="0.25">
      <c r="B5436"/>
      <c r="C5436"/>
      <c r="D5436"/>
      <c r="E5436"/>
      <c r="F5436"/>
      <c r="G5436"/>
      <c r="H5436"/>
      <c r="I5436"/>
      <c r="J5436"/>
      <c r="K5436" s="91"/>
      <c r="L5436" s="91"/>
      <c r="M5436" s="91"/>
      <c r="R5436"/>
      <c r="S5436"/>
      <c r="T5436"/>
      <c r="U5436"/>
      <c r="V5436"/>
      <c r="W5436"/>
      <c r="X5436"/>
      <c r="Y5436"/>
      <c r="Z5436"/>
      <c r="AA5436"/>
      <c r="AB5436"/>
      <c r="AC5436"/>
    </row>
    <row r="5437" spans="2:29" s="14" customFormat="1" x14ac:dyDescent="0.25">
      <c r="B5437"/>
      <c r="C5437"/>
      <c r="D5437"/>
      <c r="E5437"/>
      <c r="F5437"/>
      <c r="G5437"/>
      <c r="H5437"/>
      <c r="I5437"/>
      <c r="J5437"/>
      <c r="K5437" s="91"/>
      <c r="L5437" s="91"/>
      <c r="M5437" s="91"/>
      <c r="R5437"/>
      <c r="S5437"/>
      <c r="T5437"/>
      <c r="U5437"/>
      <c r="V5437"/>
      <c r="W5437"/>
      <c r="X5437"/>
      <c r="Y5437"/>
      <c r="Z5437"/>
      <c r="AA5437"/>
      <c r="AB5437"/>
      <c r="AC5437"/>
    </row>
    <row r="5438" spans="2:29" s="14" customFormat="1" x14ac:dyDescent="0.25">
      <c r="B5438"/>
      <c r="C5438"/>
      <c r="D5438"/>
      <c r="E5438"/>
      <c r="F5438"/>
      <c r="G5438"/>
      <c r="H5438"/>
      <c r="I5438"/>
      <c r="J5438"/>
      <c r="K5438" s="91"/>
      <c r="L5438" s="91"/>
      <c r="M5438" s="91"/>
      <c r="R5438"/>
      <c r="S5438"/>
      <c r="T5438"/>
      <c r="U5438"/>
      <c r="V5438"/>
      <c r="W5438"/>
      <c r="X5438"/>
      <c r="Y5438"/>
      <c r="Z5438"/>
      <c r="AA5438"/>
      <c r="AB5438"/>
      <c r="AC5438"/>
    </row>
    <row r="5439" spans="2:29" s="14" customFormat="1" x14ac:dyDescent="0.25">
      <c r="B5439"/>
      <c r="C5439"/>
      <c r="D5439"/>
      <c r="E5439"/>
      <c r="F5439"/>
      <c r="G5439"/>
      <c r="H5439"/>
      <c r="I5439"/>
      <c r="J5439"/>
      <c r="K5439" s="91"/>
      <c r="L5439" s="91"/>
      <c r="M5439" s="91"/>
      <c r="R5439"/>
      <c r="S5439"/>
      <c r="T5439"/>
      <c r="U5439"/>
      <c r="V5439"/>
      <c r="W5439"/>
      <c r="X5439"/>
      <c r="Y5439"/>
      <c r="Z5439"/>
      <c r="AA5439"/>
      <c r="AB5439"/>
      <c r="AC5439"/>
    </row>
    <row r="5440" spans="2:29" s="14" customFormat="1" x14ac:dyDescent="0.25">
      <c r="B5440"/>
      <c r="C5440"/>
      <c r="D5440"/>
      <c r="E5440"/>
      <c r="F5440"/>
      <c r="G5440"/>
      <c r="H5440"/>
      <c r="I5440"/>
      <c r="J5440"/>
      <c r="K5440" s="91"/>
      <c r="L5440" s="91"/>
      <c r="M5440" s="91"/>
      <c r="R5440"/>
      <c r="S5440"/>
      <c r="T5440"/>
      <c r="U5440"/>
      <c r="V5440"/>
      <c r="W5440"/>
      <c r="X5440"/>
      <c r="Y5440"/>
      <c r="Z5440"/>
      <c r="AA5440"/>
      <c r="AB5440"/>
      <c r="AC5440"/>
    </row>
    <row r="5441" spans="2:29" s="14" customFormat="1" x14ac:dyDescent="0.25">
      <c r="B5441"/>
      <c r="C5441"/>
      <c r="D5441"/>
      <c r="E5441"/>
      <c r="F5441"/>
      <c r="G5441"/>
      <c r="H5441"/>
      <c r="I5441"/>
      <c r="J5441"/>
      <c r="K5441" s="91"/>
      <c r="L5441" s="91"/>
      <c r="M5441" s="91"/>
      <c r="R5441"/>
      <c r="S5441"/>
      <c r="T5441"/>
      <c r="U5441"/>
      <c r="V5441"/>
      <c r="W5441"/>
      <c r="X5441"/>
      <c r="Y5441"/>
      <c r="Z5441"/>
      <c r="AA5441"/>
      <c r="AB5441"/>
      <c r="AC5441"/>
    </row>
    <row r="5442" spans="2:29" s="14" customFormat="1" x14ac:dyDescent="0.25">
      <c r="B5442"/>
      <c r="C5442"/>
      <c r="D5442"/>
      <c r="E5442"/>
      <c r="F5442"/>
      <c r="G5442"/>
      <c r="H5442"/>
      <c r="I5442"/>
      <c r="J5442"/>
      <c r="K5442" s="91"/>
      <c r="L5442" s="91"/>
      <c r="M5442" s="91"/>
      <c r="R5442"/>
      <c r="S5442"/>
      <c r="T5442"/>
      <c r="U5442"/>
      <c r="V5442"/>
      <c r="W5442"/>
      <c r="X5442"/>
      <c r="Y5442"/>
      <c r="Z5442"/>
      <c r="AA5442"/>
      <c r="AB5442"/>
      <c r="AC5442"/>
    </row>
    <row r="5443" spans="2:29" s="14" customFormat="1" x14ac:dyDescent="0.25">
      <c r="B5443"/>
      <c r="C5443"/>
      <c r="D5443"/>
      <c r="E5443"/>
      <c r="F5443"/>
      <c r="G5443"/>
      <c r="H5443"/>
      <c r="I5443"/>
      <c r="J5443"/>
      <c r="K5443" s="91"/>
      <c r="L5443" s="91"/>
      <c r="M5443" s="91"/>
      <c r="R5443"/>
      <c r="S5443"/>
      <c r="T5443"/>
      <c r="U5443"/>
      <c r="V5443"/>
      <c r="W5443"/>
      <c r="X5443"/>
      <c r="Y5443"/>
      <c r="Z5443"/>
      <c r="AA5443"/>
      <c r="AB5443"/>
      <c r="AC5443"/>
    </row>
    <row r="5444" spans="2:29" s="14" customFormat="1" x14ac:dyDescent="0.25">
      <c r="B5444"/>
      <c r="C5444"/>
      <c r="D5444"/>
      <c r="E5444"/>
      <c r="F5444"/>
      <c r="G5444"/>
      <c r="H5444"/>
      <c r="I5444"/>
      <c r="J5444"/>
      <c r="K5444" s="91"/>
      <c r="L5444" s="91"/>
      <c r="M5444" s="91"/>
      <c r="R5444"/>
      <c r="S5444"/>
      <c r="T5444"/>
      <c r="U5444"/>
      <c r="V5444"/>
      <c r="W5444"/>
      <c r="X5444"/>
      <c r="Y5444"/>
      <c r="Z5444"/>
      <c r="AA5444"/>
      <c r="AB5444"/>
      <c r="AC5444"/>
    </row>
    <row r="5445" spans="2:29" s="14" customFormat="1" x14ac:dyDescent="0.25">
      <c r="B5445"/>
      <c r="C5445"/>
      <c r="D5445"/>
      <c r="E5445"/>
      <c r="F5445"/>
      <c r="G5445"/>
      <c r="H5445"/>
      <c r="I5445"/>
      <c r="J5445"/>
      <c r="K5445" s="91"/>
      <c r="L5445" s="91"/>
      <c r="M5445" s="91"/>
      <c r="R5445"/>
      <c r="S5445"/>
      <c r="T5445"/>
      <c r="U5445"/>
      <c r="V5445"/>
      <c r="W5445"/>
      <c r="X5445"/>
      <c r="Y5445"/>
      <c r="Z5445"/>
      <c r="AA5445"/>
      <c r="AB5445"/>
      <c r="AC5445"/>
    </row>
    <row r="5446" spans="2:29" s="14" customFormat="1" x14ac:dyDescent="0.25">
      <c r="B5446"/>
      <c r="C5446"/>
      <c r="D5446"/>
      <c r="E5446"/>
      <c r="F5446"/>
      <c r="G5446"/>
      <c r="H5446"/>
      <c r="I5446"/>
      <c r="J5446"/>
      <c r="K5446" s="91"/>
      <c r="L5446" s="91"/>
      <c r="M5446" s="91"/>
      <c r="R5446"/>
      <c r="S5446"/>
      <c r="T5446"/>
      <c r="U5446"/>
      <c r="V5446"/>
      <c r="W5446"/>
      <c r="X5446"/>
      <c r="Y5446"/>
      <c r="Z5446"/>
      <c r="AA5446"/>
      <c r="AB5446"/>
      <c r="AC5446"/>
    </row>
    <row r="5447" spans="2:29" s="14" customFormat="1" x14ac:dyDescent="0.25">
      <c r="B5447"/>
      <c r="C5447"/>
      <c r="D5447"/>
      <c r="E5447"/>
      <c r="F5447"/>
      <c r="G5447"/>
      <c r="H5447"/>
      <c r="I5447"/>
      <c r="J5447"/>
      <c r="K5447" s="91"/>
      <c r="L5447" s="91"/>
      <c r="M5447" s="91"/>
      <c r="R5447"/>
      <c r="S5447"/>
      <c r="T5447"/>
      <c r="U5447"/>
      <c r="V5447"/>
      <c r="W5447"/>
      <c r="X5447"/>
      <c r="Y5447"/>
      <c r="Z5447"/>
      <c r="AA5447"/>
      <c r="AB5447"/>
      <c r="AC5447"/>
    </row>
    <row r="5448" spans="2:29" s="14" customFormat="1" x14ac:dyDescent="0.25">
      <c r="B5448"/>
      <c r="C5448"/>
      <c r="D5448"/>
      <c r="E5448"/>
      <c r="F5448"/>
      <c r="G5448"/>
      <c r="H5448"/>
      <c r="I5448"/>
      <c r="J5448"/>
      <c r="K5448" s="91"/>
      <c r="L5448" s="91"/>
      <c r="M5448" s="91"/>
      <c r="R5448"/>
      <c r="S5448"/>
      <c r="T5448"/>
      <c r="U5448"/>
      <c r="V5448"/>
      <c r="W5448"/>
      <c r="X5448"/>
      <c r="Y5448"/>
      <c r="Z5448"/>
      <c r="AA5448"/>
      <c r="AB5448"/>
      <c r="AC5448"/>
    </row>
    <row r="5449" spans="2:29" s="14" customFormat="1" x14ac:dyDescent="0.25">
      <c r="B5449"/>
      <c r="C5449"/>
      <c r="D5449"/>
      <c r="E5449"/>
      <c r="F5449"/>
      <c r="G5449"/>
      <c r="H5449"/>
      <c r="I5449"/>
      <c r="J5449"/>
      <c r="K5449" s="91"/>
      <c r="L5449" s="91"/>
      <c r="M5449" s="91"/>
      <c r="R5449"/>
      <c r="S5449"/>
      <c r="T5449"/>
      <c r="U5449"/>
      <c r="V5449"/>
      <c r="W5449"/>
      <c r="X5449"/>
      <c r="Y5449"/>
      <c r="Z5449"/>
      <c r="AA5449"/>
      <c r="AB5449"/>
      <c r="AC5449"/>
    </row>
    <row r="5450" spans="2:29" s="14" customFormat="1" x14ac:dyDescent="0.25">
      <c r="B5450"/>
      <c r="C5450"/>
      <c r="D5450"/>
      <c r="E5450"/>
      <c r="F5450"/>
      <c r="G5450"/>
      <c r="H5450"/>
      <c r="I5450"/>
      <c r="J5450"/>
      <c r="K5450" s="91"/>
      <c r="L5450" s="91"/>
      <c r="M5450" s="91"/>
      <c r="R5450"/>
      <c r="S5450"/>
      <c r="T5450"/>
      <c r="U5450"/>
      <c r="V5450"/>
      <c r="W5450"/>
      <c r="X5450"/>
      <c r="Y5450"/>
      <c r="Z5450"/>
      <c r="AA5450"/>
      <c r="AB5450"/>
      <c r="AC5450"/>
    </row>
    <row r="5451" spans="2:29" s="14" customFormat="1" x14ac:dyDescent="0.25">
      <c r="B5451"/>
      <c r="C5451"/>
      <c r="D5451"/>
      <c r="E5451"/>
      <c r="F5451"/>
      <c r="G5451"/>
      <c r="H5451"/>
      <c r="I5451"/>
      <c r="J5451"/>
      <c r="K5451" s="91"/>
      <c r="L5451" s="91"/>
      <c r="M5451" s="91"/>
      <c r="R5451"/>
      <c r="S5451"/>
      <c r="T5451"/>
      <c r="U5451"/>
      <c r="V5451"/>
      <c r="W5451"/>
      <c r="X5451"/>
      <c r="Y5451"/>
      <c r="Z5451"/>
      <c r="AA5451"/>
      <c r="AB5451"/>
      <c r="AC5451"/>
    </row>
    <row r="5452" spans="2:29" s="14" customFormat="1" x14ac:dyDescent="0.25">
      <c r="B5452"/>
      <c r="C5452"/>
      <c r="D5452"/>
      <c r="E5452"/>
      <c r="F5452"/>
      <c r="G5452"/>
      <c r="H5452"/>
      <c r="I5452"/>
      <c r="J5452"/>
      <c r="K5452" s="91"/>
      <c r="L5452" s="91"/>
      <c r="M5452" s="91"/>
      <c r="R5452"/>
      <c r="S5452"/>
      <c r="T5452"/>
      <c r="U5452"/>
      <c r="V5452"/>
      <c r="W5452"/>
      <c r="X5452"/>
      <c r="Y5452"/>
      <c r="Z5452"/>
      <c r="AA5452"/>
      <c r="AB5452"/>
      <c r="AC5452"/>
    </row>
    <row r="5453" spans="2:29" s="14" customFormat="1" x14ac:dyDescent="0.25">
      <c r="B5453"/>
      <c r="C5453"/>
      <c r="D5453"/>
      <c r="E5453"/>
      <c r="F5453"/>
      <c r="G5453"/>
      <c r="H5453"/>
      <c r="I5453"/>
      <c r="J5453"/>
      <c r="K5453" s="91"/>
      <c r="L5453" s="91"/>
      <c r="M5453" s="91"/>
      <c r="R5453"/>
      <c r="S5453"/>
      <c r="T5453"/>
      <c r="U5453"/>
      <c r="V5453"/>
      <c r="W5453"/>
      <c r="X5453"/>
      <c r="Y5453"/>
      <c r="Z5453"/>
      <c r="AA5453"/>
      <c r="AB5453"/>
      <c r="AC5453"/>
    </row>
    <row r="5454" spans="2:29" s="14" customFormat="1" x14ac:dyDescent="0.25">
      <c r="B5454"/>
      <c r="C5454"/>
      <c r="D5454"/>
      <c r="E5454"/>
      <c r="F5454"/>
      <c r="G5454"/>
      <c r="H5454"/>
      <c r="I5454"/>
      <c r="J5454"/>
      <c r="K5454" s="91"/>
      <c r="L5454" s="91"/>
      <c r="M5454" s="91"/>
      <c r="R5454"/>
      <c r="S5454"/>
      <c r="T5454"/>
      <c r="U5454"/>
      <c r="V5454"/>
      <c r="W5454"/>
      <c r="X5454"/>
      <c r="Y5454"/>
      <c r="Z5454"/>
      <c r="AA5454"/>
      <c r="AB5454"/>
      <c r="AC5454"/>
    </row>
    <row r="5455" spans="2:29" s="14" customFormat="1" x14ac:dyDescent="0.25">
      <c r="B5455"/>
      <c r="C5455"/>
      <c r="D5455"/>
      <c r="E5455"/>
      <c r="F5455"/>
      <c r="G5455"/>
      <c r="H5455"/>
      <c r="I5455"/>
      <c r="J5455"/>
      <c r="K5455" s="91"/>
      <c r="L5455" s="91"/>
      <c r="M5455" s="91"/>
      <c r="R5455"/>
      <c r="S5455"/>
      <c r="T5455"/>
      <c r="U5455"/>
      <c r="V5455"/>
      <c r="W5455"/>
      <c r="X5455"/>
      <c r="Y5455"/>
      <c r="Z5455"/>
      <c r="AA5455"/>
      <c r="AB5455"/>
      <c r="AC5455"/>
    </row>
    <row r="5456" spans="2:29" s="14" customFormat="1" x14ac:dyDescent="0.25">
      <c r="B5456"/>
      <c r="C5456"/>
      <c r="D5456"/>
      <c r="E5456"/>
      <c r="F5456"/>
      <c r="G5456"/>
      <c r="H5456"/>
      <c r="I5456"/>
      <c r="J5456"/>
      <c r="K5456" s="91"/>
      <c r="L5456" s="91"/>
      <c r="M5456" s="91"/>
      <c r="R5456"/>
      <c r="S5456"/>
      <c r="T5456"/>
      <c r="U5456"/>
      <c r="V5456"/>
      <c r="W5456"/>
      <c r="X5456"/>
      <c r="Y5456"/>
      <c r="Z5456"/>
      <c r="AA5456"/>
      <c r="AB5456"/>
      <c r="AC5456"/>
    </row>
    <row r="5457" spans="2:29" s="14" customFormat="1" x14ac:dyDescent="0.25">
      <c r="B5457"/>
      <c r="C5457"/>
      <c r="D5457"/>
      <c r="E5457"/>
      <c r="F5457"/>
      <c r="G5457"/>
      <c r="H5457"/>
      <c r="I5457"/>
      <c r="J5457"/>
      <c r="K5457" s="91"/>
      <c r="L5457" s="91"/>
      <c r="M5457" s="91"/>
      <c r="R5457"/>
      <c r="S5457"/>
      <c r="T5457"/>
      <c r="U5457"/>
      <c r="V5457"/>
      <c r="W5457"/>
      <c r="X5457"/>
      <c r="Y5457"/>
      <c r="Z5457"/>
      <c r="AA5457"/>
      <c r="AB5457"/>
      <c r="AC5457"/>
    </row>
    <row r="5458" spans="2:29" s="14" customFormat="1" x14ac:dyDescent="0.25">
      <c r="B5458"/>
      <c r="C5458"/>
      <c r="D5458"/>
      <c r="E5458"/>
      <c r="F5458"/>
      <c r="G5458"/>
      <c r="H5458"/>
      <c r="I5458"/>
      <c r="J5458"/>
      <c r="K5458" s="91"/>
      <c r="L5458" s="91"/>
      <c r="M5458" s="91"/>
      <c r="R5458"/>
      <c r="S5458"/>
      <c r="T5458"/>
      <c r="U5458"/>
      <c r="V5458"/>
      <c r="W5458"/>
      <c r="X5458"/>
      <c r="Y5458"/>
      <c r="Z5458"/>
      <c r="AA5458"/>
      <c r="AB5458"/>
      <c r="AC5458"/>
    </row>
    <row r="5459" spans="2:29" s="14" customFormat="1" x14ac:dyDescent="0.25">
      <c r="B5459"/>
      <c r="C5459"/>
      <c r="D5459"/>
      <c r="E5459"/>
      <c r="F5459"/>
      <c r="G5459"/>
      <c r="H5459"/>
      <c r="I5459"/>
      <c r="J5459"/>
      <c r="K5459" s="91"/>
      <c r="L5459" s="91"/>
      <c r="M5459" s="91"/>
      <c r="R5459"/>
      <c r="S5459"/>
      <c r="T5459"/>
      <c r="U5459"/>
      <c r="V5459"/>
      <c r="W5459"/>
      <c r="X5459"/>
      <c r="Y5459"/>
      <c r="Z5459"/>
      <c r="AA5459"/>
      <c r="AB5459"/>
      <c r="AC5459"/>
    </row>
    <row r="5460" spans="2:29" s="14" customFormat="1" x14ac:dyDescent="0.25">
      <c r="B5460"/>
      <c r="C5460"/>
      <c r="D5460"/>
      <c r="E5460"/>
      <c r="F5460"/>
      <c r="G5460"/>
      <c r="H5460"/>
      <c r="I5460"/>
      <c r="J5460"/>
      <c r="K5460" s="91"/>
      <c r="L5460" s="91"/>
      <c r="M5460" s="91"/>
      <c r="R5460"/>
      <c r="S5460"/>
      <c r="T5460"/>
      <c r="U5460"/>
      <c r="V5460"/>
      <c r="W5460"/>
      <c r="X5460"/>
      <c r="Y5460"/>
      <c r="Z5460"/>
      <c r="AA5460"/>
      <c r="AB5460"/>
      <c r="AC5460"/>
    </row>
    <row r="5461" spans="2:29" s="14" customFormat="1" x14ac:dyDescent="0.25">
      <c r="B5461"/>
      <c r="C5461"/>
      <c r="D5461"/>
      <c r="E5461"/>
      <c r="F5461"/>
      <c r="G5461"/>
      <c r="H5461"/>
      <c r="I5461"/>
      <c r="J5461"/>
      <c r="K5461" s="91"/>
      <c r="L5461" s="91"/>
      <c r="M5461" s="91"/>
      <c r="R5461"/>
      <c r="S5461"/>
      <c r="T5461"/>
      <c r="U5461"/>
      <c r="V5461"/>
      <c r="W5461"/>
      <c r="X5461"/>
      <c r="Y5461"/>
      <c r="Z5461"/>
      <c r="AA5461"/>
      <c r="AB5461"/>
      <c r="AC5461"/>
    </row>
    <row r="5462" spans="2:29" s="14" customFormat="1" x14ac:dyDescent="0.25">
      <c r="B5462"/>
      <c r="C5462"/>
      <c r="D5462"/>
      <c r="E5462"/>
      <c r="F5462"/>
      <c r="G5462"/>
      <c r="H5462"/>
      <c r="I5462"/>
      <c r="J5462"/>
      <c r="K5462" s="91"/>
      <c r="L5462" s="91"/>
      <c r="M5462" s="91"/>
      <c r="R5462"/>
      <c r="S5462"/>
      <c r="T5462"/>
      <c r="U5462"/>
      <c r="V5462"/>
      <c r="W5462"/>
      <c r="X5462"/>
      <c r="Y5462"/>
      <c r="Z5462"/>
      <c r="AA5462"/>
      <c r="AB5462"/>
      <c r="AC5462"/>
    </row>
    <row r="5463" spans="2:29" s="14" customFormat="1" x14ac:dyDescent="0.25">
      <c r="B5463"/>
      <c r="C5463"/>
      <c r="D5463"/>
      <c r="E5463"/>
      <c r="F5463"/>
      <c r="G5463"/>
      <c r="H5463"/>
      <c r="I5463"/>
      <c r="J5463"/>
      <c r="K5463" s="91"/>
      <c r="L5463" s="91"/>
      <c r="M5463" s="91"/>
      <c r="R5463"/>
      <c r="S5463"/>
      <c r="T5463"/>
      <c r="U5463"/>
      <c r="V5463"/>
      <c r="W5463"/>
      <c r="X5463"/>
      <c r="Y5463"/>
      <c r="Z5463"/>
      <c r="AA5463"/>
      <c r="AB5463"/>
      <c r="AC5463"/>
    </row>
    <row r="5464" spans="2:29" s="14" customFormat="1" x14ac:dyDescent="0.25">
      <c r="B5464"/>
      <c r="C5464"/>
      <c r="D5464"/>
      <c r="E5464"/>
      <c r="F5464"/>
      <c r="G5464"/>
      <c r="H5464"/>
      <c r="I5464"/>
      <c r="J5464"/>
      <c r="K5464" s="91"/>
      <c r="L5464" s="91"/>
      <c r="M5464" s="91"/>
      <c r="R5464"/>
      <c r="S5464"/>
      <c r="T5464"/>
      <c r="U5464"/>
      <c r="V5464"/>
      <c r="W5464"/>
      <c r="X5464"/>
      <c r="Y5464"/>
      <c r="Z5464"/>
      <c r="AA5464"/>
      <c r="AB5464"/>
      <c r="AC5464"/>
    </row>
    <row r="5465" spans="2:29" s="14" customFormat="1" x14ac:dyDescent="0.25">
      <c r="B5465"/>
      <c r="C5465"/>
      <c r="D5465"/>
      <c r="E5465"/>
      <c r="F5465"/>
      <c r="G5465"/>
      <c r="H5465"/>
      <c r="I5465"/>
      <c r="J5465"/>
      <c r="K5465" s="91"/>
      <c r="L5465" s="91"/>
      <c r="M5465" s="91"/>
      <c r="R5465"/>
      <c r="S5465"/>
      <c r="T5465"/>
      <c r="U5465"/>
      <c r="V5465"/>
      <c r="W5465"/>
      <c r="X5465"/>
      <c r="Y5465"/>
      <c r="Z5465"/>
      <c r="AA5465"/>
      <c r="AB5465"/>
      <c r="AC5465"/>
    </row>
    <row r="5466" spans="2:29" s="14" customFormat="1" x14ac:dyDescent="0.25">
      <c r="B5466"/>
      <c r="C5466"/>
      <c r="D5466"/>
      <c r="E5466"/>
      <c r="F5466"/>
      <c r="G5466"/>
      <c r="H5466"/>
      <c r="I5466"/>
      <c r="J5466"/>
      <c r="K5466" s="91"/>
      <c r="L5466" s="91"/>
      <c r="M5466" s="91"/>
      <c r="R5466"/>
      <c r="S5466"/>
      <c r="T5466"/>
      <c r="U5466"/>
      <c r="V5466"/>
      <c r="W5466"/>
      <c r="X5466"/>
      <c r="Y5466"/>
      <c r="Z5466"/>
      <c r="AA5466"/>
      <c r="AB5466"/>
      <c r="AC5466"/>
    </row>
    <row r="5467" spans="2:29" s="14" customFormat="1" x14ac:dyDescent="0.25">
      <c r="B5467"/>
      <c r="C5467"/>
      <c r="D5467"/>
      <c r="E5467"/>
      <c r="F5467"/>
      <c r="G5467"/>
      <c r="H5467"/>
      <c r="I5467"/>
      <c r="J5467"/>
      <c r="K5467" s="91"/>
      <c r="L5467" s="91"/>
      <c r="M5467" s="91"/>
      <c r="R5467"/>
      <c r="S5467"/>
      <c r="T5467"/>
      <c r="U5467"/>
      <c r="V5467"/>
      <c r="W5467"/>
      <c r="X5467"/>
      <c r="Y5467"/>
      <c r="Z5467"/>
      <c r="AA5467"/>
      <c r="AB5467"/>
      <c r="AC5467"/>
    </row>
    <row r="5468" spans="2:29" s="14" customFormat="1" x14ac:dyDescent="0.25">
      <c r="B5468"/>
      <c r="C5468"/>
      <c r="D5468"/>
      <c r="E5468"/>
      <c r="F5468"/>
      <c r="G5468"/>
      <c r="H5468"/>
      <c r="I5468"/>
      <c r="J5468"/>
      <c r="K5468" s="91"/>
      <c r="L5468" s="91"/>
      <c r="M5468" s="91"/>
      <c r="R5468"/>
      <c r="S5468"/>
      <c r="T5468"/>
      <c r="U5468"/>
      <c r="V5468"/>
      <c r="W5468"/>
      <c r="X5468"/>
      <c r="Y5468"/>
      <c r="Z5468"/>
      <c r="AA5468"/>
      <c r="AB5468"/>
      <c r="AC5468"/>
    </row>
    <row r="5469" spans="2:29" s="14" customFormat="1" x14ac:dyDescent="0.25">
      <c r="B5469"/>
      <c r="C5469"/>
      <c r="D5469"/>
      <c r="E5469"/>
      <c r="F5469"/>
      <c r="G5469"/>
      <c r="H5469"/>
      <c r="I5469"/>
      <c r="J5469"/>
      <c r="K5469" s="91"/>
      <c r="L5469" s="91"/>
      <c r="M5469" s="91"/>
      <c r="R5469"/>
      <c r="S5469"/>
      <c r="T5469"/>
      <c r="U5469"/>
      <c r="V5469"/>
      <c r="W5469"/>
      <c r="X5469"/>
      <c r="Y5469"/>
      <c r="Z5469"/>
      <c r="AA5469"/>
      <c r="AB5469"/>
      <c r="AC5469"/>
    </row>
    <row r="5470" spans="2:29" s="14" customFormat="1" x14ac:dyDescent="0.25">
      <c r="B5470"/>
      <c r="C5470"/>
      <c r="D5470"/>
      <c r="E5470"/>
      <c r="F5470"/>
      <c r="G5470"/>
      <c r="H5470"/>
      <c r="I5470"/>
      <c r="J5470"/>
      <c r="K5470" s="91"/>
      <c r="L5470" s="91"/>
      <c r="M5470" s="91"/>
      <c r="R5470"/>
      <c r="S5470"/>
      <c r="T5470"/>
      <c r="U5470"/>
      <c r="V5470"/>
      <c r="W5470"/>
      <c r="X5470"/>
      <c r="Y5470"/>
      <c r="Z5470"/>
      <c r="AA5470"/>
      <c r="AB5470"/>
      <c r="AC5470"/>
    </row>
    <row r="5471" spans="2:29" s="14" customFormat="1" x14ac:dyDescent="0.25">
      <c r="B5471"/>
      <c r="C5471"/>
      <c r="D5471"/>
      <c r="E5471"/>
      <c r="F5471"/>
      <c r="G5471"/>
      <c r="H5471"/>
      <c r="I5471"/>
      <c r="J5471"/>
      <c r="K5471" s="91"/>
      <c r="L5471" s="91"/>
      <c r="M5471" s="91"/>
      <c r="R5471"/>
      <c r="S5471"/>
      <c r="T5471"/>
      <c r="U5471"/>
      <c r="V5471"/>
      <c r="W5471"/>
      <c r="X5471"/>
      <c r="Y5471"/>
      <c r="Z5471"/>
      <c r="AA5471"/>
      <c r="AB5471"/>
      <c r="AC5471"/>
    </row>
    <row r="5472" spans="2:29" s="14" customFormat="1" x14ac:dyDescent="0.25">
      <c r="B5472"/>
      <c r="C5472"/>
      <c r="D5472"/>
      <c r="E5472"/>
      <c r="F5472"/>
      <c r="G5472"/>
      <c r="H5472"/>
      <c r="I5472"/>
      <c r="J5472"/>
      <c r="K5472" s="91"/>
      <c r="L5472" s="91"/>
      <c r="M5472" s="91"/>
      <c r="R5472"/>
      <c r="S5472"/>
      <c r="T5472"/>
      <c r="U5472"/>
      <c r="V5472"/>
      <c r="W5472"/>
      <c r="X5472"/>
      <c r="Y5472"/>
      <c r="Z5472"/>
      <c r="AA5472"/>
      <c r="AB5472"/>
      <c r="AC5472"/>
    </row>
    <row r="5473" spans="2:29" s="14" customFormat="1" x14ac:dyDescent="0.25">
      <c r="B5473"/>
      <c r="C5473"/>
      <c r="D5473"/>
      <c r="E5473"/>
      <c r="F5473"/>
      <c r="G5473"/>
      <c r="H5473"/>
      <c r="I5473"/>
      <c r="J5473"/>
      <c r="K5473" s="91"/>
      <c r="L5473" s="91"/>
      <c r="M5473" s="91"/>
      <c r="R5473"/>
      <c r="S5473"/>
      <c r="T5473"/>
      <c r="U5473"/>
      <c r="V5473"/>
      <c r="W5473"/>
      <c r="X5473"/>
      <c r="Y5473"/>
      <c r="Z5473"/>
      <c r="AA5473"/>
      <c r="AB5473"/>
      <c r="AC5473"/>
    </row>
    <row r="5474" spans="2:29" s="14" customFormat="1" x14ac:dyDescent="0.25">
      <c r="B5474"/>
      <c r="C5474"/>
      <c r="D5474"/>
      <c r="E5474"/>
      <c r="F5474"/>
      <c r="G5474"/>
      <c r="H5474"/>
      <c r="I5474"/>
      <c r="J5474"/>
      <c r="K5474" s="91"/>
      <c r="L5474" s="91"/>
      <c r="M5474" s="91"/>
      <c r="R5474"/>
      <c r="S5474"/>
      <c r="T5474"/>
      <c r="U5474"/>
      <c r="V5474"/>
      <c r="W5474"/>
      <c r="X5474"/>
      <c r="Y5474"/>
      <c r="Z5474"/>
      <c r="AA5474"/>
      <c r="AB5474"/>
      <c r="AC5474"/>
    </row>
    <row r="5475" spans="2:29" s="14" customFormat="1" x14ac:dyDescent="0.25">
      <c r="B5475"/>
      <c r="C5475"/>
      <c r="D5475"/>
      <c r="E5475"/>
      <c r="F5475"/>
      <c r="G5475"/>
      <c r="H5475"/>
      <c r="I5475"/>
      <c r="J5475"/>
      <c r="K5475" s="91"/>
      <c r="L5475" s="91"/>
      <c r="M5475" s="91"/>
      <c r="R5475"/>
      <c r="S5475"/>
      <c r="T5475"/>
      <c r="U5475"/>
      <c r="V5475"/>
      <c r="W5475"/>
      <c r="X5475"/>
      <c r="Y5475"/>
      <c r="Z5475"/>
      <c r="AA5475"/>
      <c r="AB5475"/>
      <c r="AC5475"/>
    </row>
    <row r="5476" spans="2:29" s="14" customFormat="1" x14ac:dyDescent="0.25">
      <c r="B5476"/>
      <c r="C5476"/>
      <c r="D5476"/>
      <c r="E5476"/>
      <c r="F5476"/>
      <c r="G5476"/>
      <c r="H5476"/>
      <c r="I5476"/>
      <c r="J5476"/>
      <c r="K5476" s="91"/>
      <c r="L5476" s="91"/>
      <c r="M5476" s="91"/>
      <c r="R5476"/>
      <c r="S5476"/>
      <c r="T5476"/>
      <c r="U5476"/>
      <c r="V5476"/>
      <c r="W5476"/>
      <c r="X5476"/>
      <c r="Y5476"/>
      <c r="Z5476"/>
      <c r="AA5476"/>
      <c r="AB5476"/>
      <c r="AC5476"/>
    </row>
    <row r="5477" spans="2:29" s="14" customFormat="1" x14ac:dyDescent="0.25">
      <c r="B5477"/>
      <c r="C5477"/>
      <c r="D5477"/>
      <c r="E5477"/>
      <c r="F5477"/>
      <c r="G5477"/>
      <c r="H5477"/>
      <c r="I5477"/>
      <c r="J5477"/>
      <c r="K5477" s="91"/>
      <c r="L5477" s="91"/>
      <c r="M5477" s="91"/>
      <c r="R5477"/>
      <c r="S5477"/>
      <c r="T5477"/>
      <c r="U5477"/>
      <c r="V5477"/>
      <c r="W5477"/>
      <c r="X5477"/>
      <c r="Y5477"/>
      <c r="Z5477"/>
      <c r="AA5477"/>
      <c r="AB5477"/>
      <c r="AC5477"/>
    </row>
    <row r="5478" spans="2:29" s="14" customFormat="1" x14ac:dyDescent="0.25">
      <c r="B5478"/>
      <c r="C5478"/>
      <c r="D5478"/>
      <c r="E5478"/>
      <c r="F5478"/>
      <c r="G5478"/>
      <c r="H5478"/>
      <c r="I5478"/>
      <c r="J5478"/>
      <c r="K5478" s="91"/>
      <c r="L5478" s="91"/>
      <c r="M5478" s="91"/>
      <c r="R5478"/>
      <c r="S5478"/>
      <c r="T5478"/>
      <c r="U5478"/>
      <c r="V5478"/>
      <c r="W5478"/>
      <c r="X5478"/>
      <c r="Y5478"/>
      <c r="Z5478"/>
      <c r="AA5478"/>
      <c r="AB5478"/>
      <c r="AC5478"/>
    </row>
    <row r="5479" spans="2:29" s="14" customFormat="1" x14ac:dyDescent="0.25">
      <c r="B5479"/>
      <c r="C5479"/>
      <c r="D5479"/>
      <c r="E5479"/>
      <c r="F5479"/>
      <c r="G5479"/>
      <c r="H5479"/>
      <c r="I5479"/>
      <c r="J5479"/>
      <c r="K5479" s="91"/>
      <c r="L5479" s="91"/>
      <c r="M5479" s="91"/>
      <c r="R5479"/>
      <c r="S5479"/>
      <c r="T5479"/>
      <c r="U5479"/>
      <c r="V5479"/>
      <c r="W5479"/>
      <c r="X5479"/>
      <c r="Y5479"/>
      <c r="Z5479"/>
      <c r="AA5479"/>
      <c r="AB5479"/>
      <c r="AC5479"/>
    </row>
    <row r="5480" spans="2:29" s="14" customFormat="1" x14ac:dyDescent="0.25">
      <c r="B5480"/>
      <c r="C5480"/>
      <c r="D5480"/>
      <c r="E5480"/>
      <c r="F5480"/>
      <c r="G5480"/>
      <c r="H5480"/>
      <c r="I5480"/>
      <c r="J5480"/>
      <c r="K5480" s="91"/>
      <c r="L5480" s="91"/>
      <c r="M5480" s="91"/>
      <c r="R5480"/>
      <c r="S5480"/>
      <c r="T5480"/>
      <c r="U5480"/>
      <c r="V5480"/>
      <c r="W5480"/>
      <c r="X5480"/>
      <c r="Y5480"/>
      <c r="Z5480"/>
      <c r="AA5480"/>
      <c r="AB5480"/>
      <c r="AC5480"/>
    </row>
    <row r="5481" spans="2:29" s="14" customFormat="1" x14ac:dyDescent="0.25">
      <c r="B5481"/>
      <c r="C5481"/>
      <c r="D5481"/>
      <c r="E5481"/>
      <c r="F5481"/>
      <c r="G5481"/>
      <c r="H5481"/>
      <c r="I5481"/>
      <c r="J5481"/>
      <c r="K5481" s="91"/>
      <c r="L5481" s="91"/>
      <c r="M5481" s="91"/>
      <c r="R5481"/>
      <c r="S5481"/>
      <c r="T5481"/>
      <c r="U5481"/>
      <c r="V5481"/>
      <c r="W5481"/>
      <c r="X5481"/>
      <c r="Y5481"/>
      <c r="Z5481"/>
      <c r="AA5481"/>
      <c r="AB5481"/>
      <c r="AC5481"/>
    </row>
    <row r="5482" spans="2:29" s="14" customFormat="1" x14ac:dyDescent="0.25">
      <c r="B5482"/>
      <c r="C5482"/>
      <c r="D5482"/>
      <c r="E5482"/>
      <c r="F5482"/>
      <c r="G5482"/>
      <c r="H5482"/>
      <c r="I5482"/>
      <c r="J5482"/>
      <c r="K5482" s="91"/>
      <c r="L5482" s="91"/>
      <c r="M5482" s="91"/>
      <c r="R5482"/>
      <c r="S5482"/>
      <c r="T5482"/>
      <c r="U5482"/>
      <c r="V5482"/>
      <c r="W5482"/>
      <c r="X5482"/>
      <c r="Y5482"/>
      <c r="Z5482"/>
      <c r="AA5482"/>
      <c r="AB5482"/>
      <c r="AC5482"/>
    </row>
    <row r="5483" spans="2:29" s="14" customFormat="1" x14ac:dyDescent="0.25">
      <c r="B5483"/>
      <c r="C5483"/>
      <c r="D5483"/>
      <c r="E5483"/>
      <c r="F5483"/>
      <c r="G5483"/>
      <c r="H5483"/>
      <c r="I5483"/>
      <c r="J5483"/>
      <c r="K5483" s="91"/>
      <c r="L5483" s="91"/>
      <c r="M5483" s="91"/>
      <c r="R5483"/>
      <c r="S5483"/>
      <c r="T5483"/>
      <c r="U5483"/>
      <c r="V5483"/>
      <c r="W5483"/>
      <c r="X5483"/>
      <c r="Y5483"/>
      <c r="Z5483"/>
      <c r="AA5483"/>
      <c r="AB5483"/>
      <c r="AC5483"/>
    </row>
    <row r="5484" spans="2:29" s="14" customFormat="1" x14ac:dyDescent="0.25">
      <c r="B5484"/>
      <c r="C5484"/>
      <c r="D5484"/>
      <c r="E5484"/>
      <c r="F5484"/>
      <c r="G5484"/>
      <c r="H5484"/>
      <c r="I5484"/>
      <c r="J5484"/>
      <c r="K5484" s="91"/>
      <c r="L5484" s="91"/>
      <c r="M5484" s="91"/>
      <c r="R5484"/>
      <c r="S5484"/>
      <c r="T5484"/>
      <c r="U5484"/>
      <c r="V5484"/>
      <c r="W5484"/>
      <c r="X5484"/>
      <c r="Y5484"/>
      <c r="Z5484"/>
      <c r="AA5484"/>
      <c r="AB5484"/>
      <c r="AC5484"/>
    </row>
    <row r="5485" spans="2:29" s="14" customFormat="1" x14ac:dyDescent="0.25">
      <c r="B5485"/>
      <c r="C5485"/>
      <c r="D5485"/>
      <c r="E5485"/>
      <c r="F5485"/>
      <c r="G5485"/>
      <c r="H5485"/>
      <c r="I5485"/>
      <c r="J5485"/>
      <c r="K5485" s="91"/>
      <c r="L5485" s="91"/>
      <c r="M5485" s="91"/>
      <c r="R5485"/>
      <c r="S5485"/>
      <c r="T5485"/>
      <c r="U5485"/>
      <c r="V5485"/>
      <c r="W5485"/>
      <c r="X5485"/>
      <c r="Y5485"/>
      <c r="Z5485"/>
      <c r="AA5485"/>
      <c r="AB5485"/>
      <c r="AC5485"/>
    </row>
    <row r="5486" spans="2:29" s="14" customFormat="1" x14ac:dyDescent="0.25">
      <c r="B5486"/>
      <c r="C5486"/>
      <c r="D5486"/>
      <c r="E5486"/>
      <c r="F5486"/>
      <c r="G5486"/>
      <c r="H5486"/>
      <c r="I5486"/>
      <c r="J5486"/>
      <c r="K5486" s="91"/>
      <c r="L5486" s="91"/>
      <c r="M5486" s="91"/>
      <c r="R5486"/>
      <c r="S5486"/>
      <c r="T5486"/>
      <c r="U5486"/>
      <c r="V5486"/>
      <c r="W5486"/>
      <c r="X5486"/>
      <c r="Y5486"/>
      <c r="Z5486"/>
      <c r="AA5486"/>
      <c r="AB5486"/>
      <c r="AC5486"/>
    </row>
    <row r="5487" spans="2:29" s="14" customFormat="1" x14ac:dyDescent="0.25">
      <c r="B5487"/>
      <c r="C5487"/>
      <c r="D5487"/>
      <c r="E5487"/>
      <c r="F5487"/>
      <c r="G5487"/>
      <c r="H5487"/>
      <c r="I5487"/>
      <c r="J5487"/>
      <c r="K5487" s="91"/>
      <c r="L5487" s="91"/>
      <c r="M5487" s="91"/>
      <c r="R5487"/>
      <c r="S5487"/>
      <c r="T5487"/>
      <c r="U5487"/>
      <c r="V5487"/>
      <c r="W5487"/>
      <c r="X5487"/>
      <c r="Y5487"/>
      <c r="Z5487"/>
      <c r="AA5487"/>
      <c r="AB5487"/>
      <c r="AC5487"/>
    </row>
    <row r="5488" spans="2:29" s="14" customFormat="1" x14ac:dyDescent="0.25">
      <c r="B5488"/>
      <c r="C5488"/>
      <c r="D5488"/>
      <c r="E5488"/>
      <c r="F5488"/>
      <c r="G5488"/>
      <c r="H5488"/>
      <c r="I5488"/>
      <c r="J5488"/>
      <c r="K5488" s="91"/>
      <c r="L5488" s="91"/>
      <c r="M5488" s="91"/>
      <c r="R5488"/>
      <c r="S5488"/>
      <c r="T5488"/>
      <c r="U5488"/>
      <c r="V5488"/>
      <c r="W5488"/>
      <c r="X5488"/>
      <c r="Y5488"/>
      <c r="Z5488"/>
      <c r="AA5488"/>
      <c r="AB5488"/>
      <c r="AC5488"/>
    </row>
    <row r="5489" spans="2:29" s="14" customFormat="1" x14ac:dyDescent="0.25">
      <c r="B5489"/>
      <c r="C5489"/>
      <c r="D5489"/>
      <c r="E5489"/>
      <c r="F5489"/>
      <c r="G5489"/>
      <c r="H5489"/>
      <c r="I5489"/>
      <c r="J5489"/>
      <c r="K5489" s="91"/>
      <c r="L5489" s="91"/>
      <c r="M5489" s="91"/>
      <c r="R5489"/>
      <c r="S5489"/>
      <c r="T5489"/>
      <c r="U5489"/>
      <c r="V5489"/>
      <c r="W5489"/>
      <c r="X5489"/>
      <c r="Y5489"/>
      <c r="Z5489"/>
      <c r="AA5489"/>
      <c r="AB5489"/>
      <c r="AC5489"/>
    </row>
    <row r="5490" spans="2:29" s="14" customFormat="1" x14ac:dyDescent="0.25">
      <c r="B5490"/>
      <c r="C5490"/>
      <c r="D5490"/>
      <c r="E5490"/>
      <c r="F5490"/>
      <c r="G5490"/>
      <c r="H5490"/>
      <c r="I5490"/>
      <c r="J5490"/>
      <c r="K5490" s="91"/>
      <c r="L5490" s="91"/>
      <c r="M5490" s="91"/>
      <c r="R5490"/>
      <c r="S5490"/>
      <c r="T5490"/>
      <c r="U5490"/>
      <c r="V5490"/>
      <c r="W5490"/>
      <c r="X5490"/>
      <c r="Y5490"/>
      <c r="Z5490"/>
      <c r="AA5490"/>
      <c r="AB5490"/>
      <c r="AC5490"/>
    </row>
    <row r="5491" spans="2:29" s="14" customFormat="1" x14ac:dyDescent="0.25">
      <c r="B5491"/>
      <c r="C5491"/>
      <c r="D5491"/>
      <c r="E5491"/>
      <c r="F5491"/>
      <c r="G5491"/>
      <c r="H5491"/>
      <c r="I5491"/>
      <c r="J5491"/>
      <c r="K5491" s="91"/>
      <c r="L5491" s="91"/>
      <c r="M5491" s="91"/>
      <c r="R5491"/>
      <c r="S5491"/>
      <c r="T5491"/>
      <c r="U5491"/>
      <c r="V5491"/>
      <c r="W5491"/>
      <c r="X5491"/>
      <c r="Y5491"/>
      <c r="Z5491"/>
      <c r="AA5491"/>
      <c r="AB5491"/>
      <c r="AC5491"/>
    </row>
    <row r="5492" spans="2:29" s="14" customFormat="1" x14ac:dyDescent="0.25">
      <c r="B5492"/>
      <c r="C5492"/>
      <c r="D5492"/>
      <c r="E5492"/>
      <c r="F5492"/>
      <c r="G5492"/>
      <c r="H5492"/>
      <c r="I5492"/>
      <c r="J5492"/>
      <c r="K5492" s="91"/>
      <c r="L5492" s="91"/>
      <c r="M5492" s="91"/>
      <c r="R5492"/>
      <c r="S5492"/>
      <c r="T5492"/>
      <c r="U5492"/>
      <c r="V5492"/>
      <c r="W5492"/>
      <c r="X5492"/>
      <c r="Y5492"/>
      <c r="Z5492"/>
      <c r="AA5492"/>
      <c r="AB5492"/>
      <c r="AC5492"/>
    </row>
    <row r="5493" spans="2:29" s="14" customFormat="1" x14ac:dyDescent="0.25">
      <c r="B5493"/>
      <c r="C5493"/>
      <c r="D5493"/>
      <c r="E5493"/>
      <c r="F5493"/>
      <c r="G5493"/>
      <c r="H5493"/>
      <c r="I5493"/>
      <c r="J5493"/>
      <c r="K5493" s="91"/>
      <c r="L5493" s="91"/>
      <c r="M5493" s="91"/>
      <c r="R5493"/>
      <c r="S5493"/>
      <c r="T5493"/>
      <c r="U5493"/>
      <c r="V5493"/>
      <c r="W5493"/>
      <c r="X5493"/>
      <c r="Y5493"/>
      <c r="Z5493"/>
      <c r="AA5493"/>
      <c r="AB5493"/>
      <c r="AC5493"/>
    </row>
    <row r="5494" spans="2:29" s="14" customFormat="1" x14ac:dyDescent="0.25">
      <c r="B5494"/>
      <c r="C5494"/>
      <c r="D5494"/>
      <c r="E5494"/>
      <c r="F5494"/>
      <c r="G5494"/>
      <c r="H5494"/>
      <c r="I5494"/>
      <c r="J5494"/>
      <c r="K5494" s="91"/>
      <c r="L5494" s="91"/>
      <c r="M5494" s="91"/>
      <c r="R5494"/>
      <c r="S5494"/>
      <c r="T5494"/>
      <c r="U5494"/>
      <c r="V5494"/>
      <c r="W5494"/>
      <c r="X5494"/>
      <c r="Y5494"/>
      <c r="Z5494"/>
      <c r="AA5494"/>
      <c r="AB5494"/>
      <c r="AC5494"/>
    </row>
    <row r="5495" spans="2:29" s="14" customFormat="1" x14ac:dyDescent="0.25">
      <c r="B5495"/>
      <c r="C5495"/>
      <c r="D5495"/>
      <c r="E5495"/>
      <c r="F5495"/>
      <c r="G5495"/>
      <c r="H5495"/>
      <c r="I5495"/>
      <c r="J5495"/>
      <c r="K5495" s="91"/>
      <c r="L5495" s="91"/>
      <c r="M5495" s="91"/>
      <c r="R5495"/>
      <c r="S5495"/>
      <c r="T5495"/>
      <c r="U5495"/>
      <c r="V5495"/>
      <c r="W5495"/>
      <c r="X5495"/>
      <c r="Y5495"/>
      <c r="Z5495"/>
      <c r="AA5495"/>
      <c r="AB5495"/>
      <c r="AC5495"/>
    </row>
    <row r="5496" spans="2:29" s="14" customFormat="1" x14ac:dyDescent="0.25">
      <c r="B5496"/>
      <c r="C5496"/>
      <c r="D5496"/>
      <c r="E5496"/>
      <c r="F5496"/>
      <c r="G5496"/>
      <c r="H5496"/>
      <c r="I5496"/>
      <c r="J5496"/>
      <c r="K5496" s="91"/>
      <c r="L5496" s="91"/>
      <c r="M5496" s="91"/>
      <c r="R5496"/>
      <c r="S5496"/>
      <c r="T5496"/>
      <c r="U5496"/>
      <c r="V5496"/>
      <c r="W5496"/>
      <c r="X5496"/>
      <c r="Y5496"/>
      <c r="Z5496"/>
      <c r="AA5496"/>
      <c r="AB5496"/>
      <c r="AC5496"/>
    </row>
    <row r="5497" spans="2:29" s="14" customFormat="1" x14ac:dyDescent="0.25">
      <c r="B5497"/>
      <c r="C5497"/>
      <c r="D5497"/>
      <c r="E5497"/>
      <c r="F5497"/>
      <c r="G5497"/>
      <c r="H5497"/>
      <c r="I5497"/>
      <c r="J5497"/>
      <c r="K5497" s="91"/>
      <c r="L5497" s="91"/>
      <c r="M5497" s="91"/>
      <c r="R5497"/>
      <c r="S5497"/>
      <c r="T5497"/>
      <c r="U5497"/>
      <c r="V5497"/>
      <c r="W5497"/>
      <c r="X5497"/>
      <c r="Y5497"/>
      <c r="Z5497"/>
      <c r="AA5497"/>
      <c r="AB5497"/>
      <c r="AC5497"/>
    </row>
    <row r="5498" spans="2:29" s="14" customFormat="1" x14ac:dyDescent="0.25">
      <c r="B5498"/>
      <c r="C5498"/>
      <c r="D5498"/>
      <c r="E5498"/>
      <c r="F5498"/>
      <c r="G5498"/>
      <c r="H5498"/>
      <c r="I5498"/>
      <c r="J5498"/>
      <c r="K5498" s="91"/>
      <c r="L5498" s="91"/>
      <c r="M5498" s="91"/>
      <c r="R5498"/>
      <c r="S5498"/>
      <c r="T5498"/>
      <c r="U5498"/>
      <c r="V5498"/>
      <c r="W5498"/>
      <c r="X5498"/>
      <c r="Y5498"/>
      <c r="Z5498"/>
      <c r="AA5498"/>
      <c r="AB5498"/>
      <c r="AC5498"/>
    </row>
    <row r="5499" spans="2:29" s="14" customFormat="1" x14ac:dyDescent="0.25">
      <c r="B5499"/>
      <c r="C5499"/>
      <c r="D5499"/>
      <c r="E5499"/>
      <c r="F5499"/>
      <c r="G5499"/>
      <c r="H5499"/>
      <c r="I5499"/>
      <c r="J5499"/>
      <c r="K5499" s="91"/>
      <c r="L5499" s="91"/>
      <c r="M5499" s="91"/>
      <c r="R5499"/>
      <c r="S5499"/>
      <c r="T5499"/>
      <c r="U5499"/>
      <c r="V5499"/>
      <c r="W5499"/>
      <c r="X5499"/>
      <c r="Y5499"/>
      <c r="Z5499"/>
      <c r="AA5499"/>
      <c r="AB5499"/>
      <c r="AC5499"/>
    </row>
    <row r="5500" spans="2:29" s="14" customFormat="1" x14ac:dyDescent="0.25">
      <c r="B5500"/>
      <c r="C5500"/>
      <c r="D5500"/>
      <c r="E5500"/>
      <c r="F5500"/>
      <c r="G5500"/>
      <c r="H5500"/>
      <c r="I5500"/>
      <c r="J5500"/>
      <c r="K5500" s="91"/>
      <c r="L5500" s="91"/>
      <c r="M5500" s="91"/>
      <c r="R5500"/>
      <c r="S5500"/>
      <c r="T5500"/>
      <c r="U5500"/>
      <c r="V5500"/>
      <c r="W5500"/>
      <c r="X5500"/>
      <c r="Y5500"/>
      <c r="Z5500"/>
      <c r="AA5500"/>
      <c r="AB5500"/>
      <c r="AC5500"/>
    </row>
    <row r="5501" spans="2:29" s="14" customFormat="1" x14ac:dyDescent="0.25">
      <c r="B5501"/>
      <c r="C5501"/>
      <c r="D5501"/>
      <c r="E5501"/>
      <c r="F5501"/>
      <c r="G5501"/>
      <c r="H5501"/>
      <c r="I5501"/>
      <c r="J5501"/>
      <c r="K5501" s="91"/>
      <c r="L5501" s="91"/>
      <c r="M5501" s="91"/>
      <c r="R5501"/>
      <c r="S5501"/>
      <c r="T5501"/>
      <c r="U5501"/>
      <c r="V5501"/>
      <c r="W5501"/>
      <c r="X5501"/>
      <c r="Y5501"/>
      <c r="Z5501"/>
      <c r="AA5501"/>
      <c r="AB5501"/>
      <c r="AC5501"/>
    </row>
    <row r="5502" spans="2:29" s="14" customFormat="1" x14ac:dyDescent="0.25">
      <c r="B5502"/>
      <c r="C5502"/>
      <c r="D5502"/>
      <c r="E5502"/>
      <c r="F5502"/>
      <c r="G5502"/>
      <c r="H5502"/>
      <c r="I5502"/>
      <c r="J5502"/>
      <c r="K5502" s="91"/>
      <c r="L5502" s="91"/>
      <c r="M5502" s="91"/>
      <c r="R5502"/>
      <c r="S5502"/>
      <c r="T5502"/>
      <c r="U5502"/>
      <c r="V5502"/>
      <c r="W5502"/>
      <c r="X5502"/>
      <c r="Y5502"/>
      <c r="Z5502"/>
      <c r="AA5502"/>
      <c r="AB5502"/>
      <c r="AC5502"/>
    </row>
    <row r="5503" spans="2:29" s="14" customFormat="1" x14ac:dyDescent="0.25">
      <c r="B5503"/>
      <c r="C5503"/>
      <c r="D5503"/>
      <c r="E5503"/>
      <c r="F5503"/>
      <c r="G5503"/>
      <c r="H5503"/>
      <c r="I5503"/>
      <c r="J5503"/>
      <c r="K5503" s="91"/>
      <c r="L5503" s="91"/>
      <c r="M5503" s="91"/>
      <c r="R5503"/>
      <c r="S5503"/>
      <c r="T5503"/>
      <c r="U5503"/>
      <c r="V5503"/>
      <c r="W5503"/>
      <c r="X5503"/>
      <c r="Y5503"/>
      <c r="Z5503"/>
      <c r="AA5503"/>
      <c r="AB5503"/>
      <c r="AC5503"/>
    </row>
    <row r="5504" spans="2:29" s="14" customFormat="1" x14ac:dyDescent="0.25">
      <c r="B5504"/>
      <c r="C5504"/>
      <c r="D5504"/>
      <c r="E5504"/>
      <c r="F5504"/>
      <c r="G5504"/>
      <c r="H5504"/>
      <c r="I5504"/>
      <c r="J5504"/>
      <c r="K5504" s="91"/>
      <c r="L5504" s="91"/>
      <c r="M5504" s="91"/>
      <c r="R5504"/>
      <c r="S5504"/>
      <c r="T5504"/>
      <c r="U5504"/>
      <c r="V5504"/>
      <c r="W5504"/>
      <c r="X5504"/>
      <c r="Y5504"/>
      <c r="Z5504"/>
      <c r="AA5504"/>
      <c r="AB5504"/>
      <c r="AC5504"/>
    </row>
    <row r="5505" spans="2:29" s="14" customFormat="1" x14ac:dyDescent="0.25">
      <c r="B5505"/>
      <c r="C5505"/>
      <c r="D5505"/>
      <c r="E5505"/>
      <c r="F5505"/>
      <c r="G5505"/>
      <c r="H5505"/>
      <c r="I5505"/>
      <c r="J5505"/>
      <c r="K5505" s="91"/>
      <c r="L5505" s="91"/>
      <c r="M5505" s="91"/>
      <c r="R5505"/>
      <c r="S5505"/>
      <c r="T5505"/>
      <c r="U5505"/>
      <c r="V5505"/>
      <c r="W5505"/>
      <c r="X5505"/>
      <c r="Y5505"/>
      <c r="Z5505"/>
      <c r="AA5505"/>
      <c r="AB5505"/>
      <c r="AC5505"/>
    </row>
    <row r="5506" spans="2:29" s="14" customFormat="1" x14ac:dyDescent="0.25">
      <c r="B5506"/>
      <c r="C5506"/>
      <c r="D5506"/>
      <c r="E5506"/>
      <c r="F5506"/>
      <c r="G5506"/>
      <c r="H5506"/>
      <c r="I5506"/>
      <c r="J5506"/>
      <c r="K5506" s="91"/>
      <c r="L5506" s="91"/>
      <c r="M5506" s="91"/>
      <c r="R5506"/>
      <c r="S5506"/>
      <c r="T5506"/>
      <c r="U5506"/>
      <c r="V5506"/>
      <c r="W5506"/>
      <c r="X5506"/>
      <c r="Y5506"/>
      <c r="Z5506"/>
      <c r="AA5506"/>
      <c r="AB5506"/>
      <c r="AC5506"/>
    </row>
    <row r="5507" spans="2:29" s="14" customFormat="1" x14ac:dyDescent="0.25">
      <c r="B5507"/>
      <c r="C5507"/>
      <c r="D5507"/>
      <c r="E5507"/>
      <c r="F5507"/>
      <c r="G5507"/>
      <c r="H5507"/>
      <c r="I5507"/>
      <c r="J5507"/>
      <c r="K5507" s="91"/>
      <c r="L5507" s="91"/>
      <c r="M5507" s="91"/>
      <c r="R5507"/>
      <c r="S5507"/>
      <c r="T5507"/>
      <c r="U5507"/>
      <c r="V5507"/>
      <c r="W5507"/>
      <c r="X5507"/>
      <c r="Y5507"/>
      <c r="Z5507"/>
      <c r="AA5507"/>
      <c r="AB5507"/>
      <c r="AC5507"/>
    </row>
    <row r="5508" spans="2:29" s="14" customFormat="1" x14ac:dyDescent="0.25">
      <c r="B5508"/>
      <c r="C5508"/>
      <c r="D5508"/>
      <c r="E5508"/>
      <c r="F5508"/>
      <c r="G5508"/>
      <c r="H5508"/>
      <c r="I5508"/>
      <c r="J5508"/>
      <c r="K5508" s="91"/>
      <c r="L5508" s="91"/>
      <c r="M5508" s="91"/>
      <c r="R5508"/>
      <c r="S5508"/>
      <c r="T5508"/>
      <c r="U5508"/>
      <c r="V5508"/>
      <c r="W5508"/>
      <c r="X5508"/>
      <c r="Y5508"/>
      <c r="Z5508"/>
      <c r="AA5508"/>
      <c r="AB5508"/>
      <c r="AC5508"/>
    </row>
    <row r="5509" spans="2:29" s="14" customFormat="1" x14ac:dyDescent="0.25">
      <c r="B5509"/>
      <c r="C5509"/>
      <c r="D5509"/>
      <c r="E5509"/>
      <c r="F5509"/>
      <c r="G5509"/>
      <c r="H5509"/>
      <c r="I5509"/>
      <c r="J5509"/>
      <c r="K5509" s="91"/>
      <c r="L5509" s="91"/>
      <c r="M5509" s="91"/>
      <c r="R5509"/>
      <c r="S5509"/>
      <c r="T5509"/>
      <c r="U5509"/>
      <c r="V5509"/>
      <c r="W5509"/>
      <c r="X5509"/>
      <c r="Y5509"/>
      <c r="Z5509"/>
      <c r="AA5509"/>
      <c r="AB5509"/>
      <c r="AC5509"/>
    </row>
    <row r="5510" spans="2:29" s="14" customFormat="1" x14ac:dyDescent="0.25">
      <c r="B5510"/>
      <c r="C5510"/>
      <c r="D5510"/>
      <c r="E5510"/>
      <c r="F5510"/>
      <c r="G5510"/>
      <c r="H5510"/>
      <c r="I5510"/>
      <c r="J5510"/>
      <c r="K5510" s="91"/>
      <c r="L5510" s="91"/>
      <c r="M5510" s="91"/>
      <c r="R5510"/>
      <c r="S5510"/>
      <c r="T5510"/>
      <c r="U5510"/>
      <c r="V5510"/>
      <c r="W5510"/>
      <c r="X5510"/>
      <c r="Y5510"/>
      <c r="Z5510"/>
      <c r="AA5510"/>
      <c r="AB5510"/>
      <c r="AC5510"/>
    </row>
    <row r="5511" spans="2:29" s="14" customFormat="1" x14ac:dyDescent="0.25">
      <c r="B5511"/>
      <c r="C5511"/>
      <c r="D5511"/>
      <c r="E5511"/>
      <c r="F5511"/>
      <c r="G5511"/>
      <c r="H5511"/>
      <c r="I5511"/>
      <c r="J5511"/>
      <c r="K5511" s="91"/>
      <c r="L5511" s="91"/>
      <c r="M5511" s="91"/>
      <c r="R5511"/>
      <c r="S5511"/>
      <c r="T5511"/>
      <c r="U5511"/>
      <c r="V5511"/>
      <c r="W5511"/>
      <c r="X5511"/>
      <c r="Y5511"/>
      <c r="Z5511"/>
      <c r="AA5511"/>
      <c r="AB5511"/>
      <c r="AC5511"/>
    </row>
    <row r="5512" spans="2:29" s="14" customFormat="1" x14ac:dyDescent="0.25">
      <c r="B5512"/>
      <c r="C5512"/>
      <c r="D5512"/>
      <c r="E5512"/>
      <c r="F5512"/>
      <c r="G5512"/>
      <c r="H5512"/>
      <c r="I5512"/>
      <c r="J5512"/>
      <c r="K5512" s="91"/>
      <c r="L5512" s="91"/>
      <c r="M5512" s="91"/>
      <c r="R5512"/>
      <c r="S5512"/>
      <c r="T5512"/>
      <c r="U5512"/>
      <c r="V5512"/>
      <c r="W5512"/>
      <c r="X5512"/>
      <c r="Y5512"/>
      <c r="Z5512"/>
      <c r="AA5512"/>
      <c r="AB5512"/>
      <c r="AC5512"/>
    </row>
    <row r="5513" spans="2:29" s="14" customFormat="1" x14ac:dyDescent="0.25">
      <c r="B5513"/>
      <c r="C5513"/>
      <c r="D5513"/>
      <c r="E5513"/>
      <c r="F5513"/>
      <c r="G5513"/>
      <c r="H5513"/>
      <c r="I5513"/>
      <c r="J5513"/>
      <c r="K5513" s="91"/>
      <c r="L5513" s="91"/>
      <c r="M5513" s="91"/>
      <c r="R5513"/>
      <c r="S5513"/>
      <c r="T5513"/>
      <c r="U5513"/>
      <c r="V5513"/>
      <c r="W5513"/>
      <c r="X5513"/>
      <c r="Y5513"/>
      <c r="Z5513"/>
      <c r="AA5513"/>
      <c r="AB5513"/>
      <c r="AC5513"/>
    </row>
    <row r="5514" spans="2:29" s="14" customFormat="1" x14ac:dyDescent="0.25">
      <c r="B5514"/>
      <c r="C5514"/>
      <c r="D5514"/>
      <c r="E5514"/>
      <c r="F5514"/>
      <c r="G5514"/>
      <c r="H5514"/>
      <c r="I5514"/>
      <c r="J5514"/>
      <c r="K5514" s="91"/>
      <c r="L5514" s="91"/>
      <c r="M5514" s="91"/>
      <c r="R5514"/>
      <c r="S5514"/>
      <c r="T5514"/>
      <c r="U5514"/>
      <c r="V5514"/>
      <c r="W5514"/>
      <c r="X5514"/>
      <c r="Y5514"/>
      <c r="Z5514"/>
      <c r="AA5514"/>
      <c r="AB5514"/>
      <c r="AC5514"/>
    </row>
    <row r="5515" spans="2:29" s="14" customFormat="1" x14ac:dyDescent="0.25">
      <c r="B5515"/>
      <c r="C5515"/>
      <c r="D5515"/>
      <c r="E5515"/>
      <c r="F5515"/>
      <c r="G5515"/>
      <c r="H5515"/>
      <c r="I5515"/>
      <c r="J5515"/>
      <c r="K5515" s="91"/>
      <c r="L5515" s="91"/>
      <c r="M5515" s="91"/>
      <c r="R5515"/>
      <c r="S5515"/>
      <c r="T5515"/>
      <c r="U5515"/>
      <c r="V5515"/>
      <c r="W5515"/>
      <c r="X5515"/>
      <c r="Y5515"/>
      <c r="Z5515"/>
      <c r="AA5515"/>
      <c r="AB5515"/>
      <c r="AC5515"/>
    </row>
    <row r="5516" spans="2:29" s="14" customFormat="1" x14ac:dyDescent="0.25">
      <c r="B5516"/>
      <c r="C5516"/>
      <c r="D5516"/>
      <c r="E5516"/>
      <c r="F5516"/>
      <c r="G5516"/>
      <c r="H5516"/>
      <c r="I5516"/>
      <c r="J5516"/>
      <c r="K5516" s="91"/>
      <c r="L5516" s="91"/>
      <c r="M5516" s="91"/>
      <c r="R5516"/>
      <c r="S5516"/>
      <c r="T5516"/>
      <c r="U5516"/>
      <c r="V5516"/>
      <c r="W5516"/>
      <c r="X5516"/>
      <c r="Y5516"/>
      <c r="Z5516"/>
      <c r="AA5516"/>
      <c r="AB5516"/>
      <c r="AC5516"/>
    </row>
    <row r="5517" spans="2:29" s="14" customFormat="1" x14ac:dyDescent="0.25">
      <c r="B5517"/>
      <c r="C5517"/>
      <c r="D5517"/>
      <c r="E5517"/>
      <c r="F5517"/>
      <c r="G5517"/>
      <c r="H5517"/>
      <c r="I5517"/>
      <c r="J5517"/>
      <c r="K5517" s="91"/>
      <c r="L5517" s="91"/>
      <c r="M5517" s="91"/>
      <c r="R5517"/>
      <c r="S5517"/>
      <c r="T5517"/>
      <c r="U5517"/>
      <c r="V5517"/>
      <c r="W5517"/>
      <c r="X5517"/>
      <c r="Y5517"/>
      <c r="Z5517"/>
      <c r="AA5517"/>
      <c r="AB5517"/>
      <c r="AC5517"/>
    </row>
    <row r="5518" spans="2:29" s="14" customFormat="1" x14ac:dyDescent="0.25">
      <c r="B5518"/>
      <c r="C5518"/>
      <c r="D5518"/>
      <c r="E5518"/>
      <c r="F5518"/>
      <c r="G5518"/>
      <c r="H5518"/>
      <c r="I5518"/>
      <c r="J5518"/>
      <c r="K5518" s="91"/>
      <c r="L5518" s="91"/>
      <c r="M5518" s="91"/>
      <c r="R5518"/>
      <c r="S5518"/>
      <c r="T5518"/>
      <c r="U5518"/>
      <c r="V5518"/>
      <c r="W5518"/>
      <c r="X5518"/>
      <c r="Y5518"/>
      <c r="Z5518"/>
      <c r="AA5518"/>
      <c r="AB5518"/>
      <c r="AC5518"/>
    </row>
    <row r="5519" spans="2:29" s="14" customFormat="1" x14ac:dyDescent="0.25">
      <c r="B5519"/>
      <c r="C5519"/>
      <c r="D5519"/>
      <c r="E5519"/>
      <c r="F5519"/>
      <c r="G5519"/>
      <c r="H5519"/>
      <c r="I5519"/>
      <c r="J5519"/>
      <c r="K5519" s="91"/>
      <c r="L5519" s="91"/>
      <c r="M5519" s="91"/>
      <c r="R5519"/>
      <c r="S5519"/>
      <c r="T5519"/>
      <c r="U5519"/>
      <c r="V5519"/>
      <c r="W5519"/>
      <c r="X5519"/>
      <c r="Y5519"/>
      <c r="Z5519"/>
      <c r="AA5519"/>
      <c r="AB5519"/>
      <c r="AC5519"/>
    </row>
    <row r="5520" spans="2:29" s="14" customFormat="1" x14ac:dyDescent="0.25">
      <c r="B5520"/>
      <c r="C5520"/>
      <c r="D5520"/>
      <c r="E5520"/>
      <c r="F5520"/>
      <c r="G5520"/>
      <c r="H5520"/>
      <c r="I5520"/>
      <c r="J5520"/>
      <c r="K5520" s="91"/>
      <c r="L5520" s="91"/>
      <c r="M5520" s="91"/>
      <c r="R5520"/>
      <c r="S5520"/>
      <c r="T5520"/>
      <c r="U5520"/>
      <c r="V5520"/>
      <c r="W5520"/>
      <c r="X5520"/>
      <c r="Y5520"/>
      <c r="Z5520"/>
      <c r="AA5520"/>
      <c r="AB5520"/>
      <c r="AC5520"/>
    </row>
    <row r="5521" spans="2:29" s="14" customFormat="1" x14ac:dyDescent="0.25">
      <c r="B5521"/>
      <c r="C5521"/>
      <c r="D5521"/>
      <c r="E5521"/>
      <c r="F5521"/>
      <c r="G5521"/>
      <c r="H5521"/>
      <c r="I5521"/>
      <c r="J5521"/>
      <c r="K5521" s="91"/>
      <c r="L5521" s="91"/>
      <c r="M5521" s="91"/>
      <c r="R5521"/>
      <c r="S5521"/>
      <c r="T5521"/>
      <c r="U5521"/>
      <c r="V5521"/>
      <c r="W5521"/>
      <c r="X5521"/>
      <c r="Y5521"/>
      <c r="Z5521"/>
      <c r="AA5521"/>
      <c r="AB5521"/>
      <c r="AC5521"/>
    </row>
    <row r="5522" spans="2:29" s="14" customFormat="1" x14ac:dyDescent="0.25">
      <c r="B5522"/>
      <c r="C5522"/>
      <c r="D5522"/>
      <c r="E5522"/>
      <c r="F5522"/>
      <c r="G5522"/>
      <c r="H5522"/>
      <c r="I5522"/>
      <c r="J5522"/>
      <c r="K5522" s="91"/>
      <c r="L5522" s="91"/>
      <c r="M5522" s="91"/>
      <c r="R5522"/>
      <c r="S5522"/>
      <c r="T5522"/>
      <c r="U5522"/>
      <c r="V5522"/>
      <c r="W5522"/>
      <c r="X5522"/>
      <c r="Y5522"/>
      <c r="Z5522"/>
      <c r="AA5522"/>
      <c r="AB5522"/>
      <c r="AC5522"/>
    </row>
    <row r="5523" spans="2:29" s="14" customFormat="1" x14ac:dyDescent="0.25">
      <c r="B5523"/>
      <c r="C5523"/>
      <c r="D5523"/>
      <c r="E5523"/>
      <c r="F5523"/>
      <c r="G5523"/>
      <c r="H5523"/>
      <c r="I5523"/>
      <c r="J5523"/>
      <c r="K5523" s="91"/>
      <c r="L5523" s="91"/>
      <c r="M5523" s="91"/>
      <c r="R5523"/>
      <c r="S5523"/>
      <c r="T5523"/>
      <c r="U5523"/>
      <c r="V5523"/>
      <c r="W5523"/>
      <c r="X5523"/>
      <c r="Y5523"/>
      <c r="Z5523"/>
      <c r="AA5523"/>
      <c r="AB5523"/>
      <c r="AC5523"/>
    </row>
    <row r="5524" spans="2:29" s="14" customFormat="1" x14ac:dyDescent="0.25">
      <c r="B5524"/>
      <c r="C5524"/>
      <c r="D5524"/>
      <c r="E5524"/>
      <c r="F5524"/>
      <c r="G5524"/>
      <c r="H5524"/>
      <c r="I5524"/>
      <c r="J5524"/>
      <c r="K5524" s="91"/>
      <c r="L5524" s="91"/>
      <c r="M5524" s="91"/>
      <c r="R5524"/>
      <c r="S5524"/>
      <c r="T5524"/>
      <c r="U5524"/>
      <c r="V5524"/>
      <c r="W5524"/>
      <c r="X5524"/>
      <c r="Y5524"/>
      <c r="Z5524"/>
      <c r="AA5524"/>
      <c r="AB5524"/>
      <c r="AC5524"/>
    </row>
    <row r="5525" spans="2:29" s="14" customFormat="1" x14ac:dyDescent="0.25">
      <c r="B5525"/>
      <c r="C5525"/>
      <c r="D5525"/>
      <c r="E5525"/>
      <c r="F5525"/>
      <c r="G5525"/>
      <c r="H5525"/>
      <c r="I5525"/>
      <c r="J5525"/>
      <c r="K5525" s="91"/>
      <c r="L5525" s="91"/>
      <c r="M5525" s="91"/>
      <c r="R5525"/>
      <c r="S5525"/>
      <c r="T5525"/>
      <c r="U5525"/>
      <c r="V5525"/>
      <c r="W5525"/>
      <c r="X5525"/>
      <c r="Y5525"/>
      <c r="Z5525"/>
      <c r="AA5525"/>
      <c r="AB5525"/>
      <c r="AC5525"/>
    </row>
    <row r="5526" spans="2:29" s="14" customFormat="1" x14ac:dyDescent="0.25">
      <c r="B5526"/>
      <c r="C5526"/>
      <c r="D5526"/>
      <c r="E5526"/>
      <c r="F5526"/>
      <c r="G5526"/>
      <c r="H5526"/>
      <c r="I5526"/>
      <c r="J5526"/>
      <c r="K5526" s="91"/>
      <c r="L5526" s="91"/>
      <c r="M5526" s="91"/>
      <c r="R5526"/>
      <c r="S5526"/>
      <c r="T5526"/>
      <c r="U5526"/>
      <c r="V5526"/>
      <c r="W5526"/>
      <c r="X5526"/>
      <c r="Y5526"/>
      <c r="Z5526"/>
      <c r="AA5526"/>
      <c r="AB5526"/>
      <c r="AC5526"/>
    </row>
    <row r="5527" spans="2:29" s="14" customFormat="1" x14ac:dyDescent="0.25">
      <c r="B5527"/>
      <c r="C5527"/>
      <c r="D5527"/>
      <c r="E5527"/>
      <c r="F5527"/>
      <c r="G5527"/>
      <c r="H5527"/>
      <c r="I5527"/>
      <c r="J5527"/>
      <c r="K5527" s="91"/>
      <c r="L5527" s="91"/>
      <c r="M5527" s="91"/>
      <c r="R5527"/>
      <c r="S5527"/>
      <c r="T5527"/>
      <c r="U5527"/>
      <c r="V5527"/>
      <c r="W5527"/>
      <c r="X5527"/>
      <c r="Y5527"/>
      <c r="Z5527"/>
      <c r="AA5527"/>
      <c r="AB5527"/>
      <c r="AC5527"/>
    </row>
    <row r="5528" spans="2:29" s="14" customFormat="1" x14ac:dyDescent="0.25">
      <c r="B5528"/>
      <c r="C5528"/>
      <c r="D5528"/>
      <c r="E5528"/>
      <c r="F5528"/>
      <c r="G5528"/>
      <c r="H5528"/>
      <c r="I5528"/>
      <c r="J5528"/>
      <c r="K5528" s="91"/>
      <c r="L5528" s="91"/>
      <c r="M5528" s="91"/>
      <c r="R5528"/>
      <c r="S5528"/>
      <c r="T5528"/>
      <c r="U5528"/>
      <c r="V5528"/>
      <c r="W5528"/>
      <c r="X5528"/>
      <c r="Y5528"/>
      <c r="Z5528"/>
      <c r="AA5528"/>
      <c r="AB5528"/>
      <c r="AC5528"/>
    </row>
    <row r="5529" spans="2:29" s="14" customFormat="1" x14ac:dyDescent="0.25">
      <c r="B5529"/>
      <c r="C5529"/>
      <c r="D5529"/>
      <c r="E5529"/>
      <c r="F5529"/>
      <c r="G5529"/>
      <c r="H5529"/>
      <c r="I5529"/>
      <c r="J5529"/>
      <c r="K5529" s="91"/>
      <c r="L5529" s="91"/>
      <c r="M5529" s="91"/>
      <c r="R5529"/>
      <c r="S5529"/>
      <c r="T5529"/>
      <c r="U5529"/>
      <c r="V5529"/>
      <c r="W5529"/>
      <c r="X5529"/>
      <c r="Y5529"/>
      <c r="Z5529"/>
      <c r="AA5529"/>
      <c r="AB5529"/>
      <c r="AC5529"/>
    </row>
    <row r="5530" spans="2:29" s="14" customFormat="1" x14ac:dyDescent="0.25">
      <c r="B5530"/>
      <c r="C5530"/>
      <c r="D5530"/>
      <c r="E5530"/>
      <c r="F5530"/>
      <c r="G5530"/>
      <c r="H5530"/>
      <c r="I5530"/>
      <c r="J5530"/>
      <c r="K5530" s="91"/>
      <c r="L5530" s="91"/>
      <c r="M5530" s="91"/>
      <c r="R5530"/>
      <c r="S5530"/>
      <c r="T5530"/>
      <c r="U5530"/>
      <c r="V5530"/>
      <c r="W5530"/>
      <c r="X5530"/>
      <c r="Y5530"/>
      <c r="Z5530"/>
      <c r="AA5530"/>
      <c r="AB5530"/>
      <c r="AC5530"/>
    </row>
    <row r="5531" spans="2:29" s="14" customFormat="1" x14ac:dyDescent="0.25">
      <c r="B5531"/>
      <c r="C5531"/>
      <c r="D5531"/>
      <c r="E5531"/>
      <c r="F5531"/>
      <c r="G5531"/>
      <c r="H5531"/>
      <c r="I5531"/>
      <c r="J5531"/>
      <c r="K5531" s="91"/>
      <c r="L5531" s="91"/>
      <c r="M5531" s="91"/>
      <c r="R5531"/>
      <c r="S5531"/>
      <c r="T5531"/>
      <c r="U5531"/>
      <c r="V5531"/>
      <c r="W5531"/>
      <c r="X5531"/>
      <c r="Y5531"/>
      <c r="Z5531"/>
      <c r="AA5531"/>
      <c r="AB5531"/>
      <c r="AC5531"/>
    </row>
    <row r="5532" spans="2:29" s="14" customFormat="1" x14ac:dyDescent="0.25">
      <c r="B5532"/>
      <c r="C5532"/>
      <c r="D5532"/>
      <c r="E5532"/>
      <c r="F5532"/>
      <c r="G5532"/>
      <c r="H5532"/>
      <c r="I5532"/>
      <c r="J5532"/>
      <c r="K5532" s="91"/>
      <c r="L5532" s="91"/>
      <c r="M5532" s="91"/>
      <c r="R5532"/>
      <c r="S5532"/>
      <c r="T5532"/>
      <c r="U5532"/>
      <c r="V5532"/>
      <c r="W5532"/>
      <c r="X5532"/>
      <c r="Y5532"/>
      <c r="Z5532"/>
      <c r="AA5532"/>
      <c r="AB5532"/>
      <c r="AC5532"/>
    </row>
    <row r="5533" spans="2:29" s="14" customFormat="1" x14ac:dyDescent="0.25">
      <c r="B5533"/>
      <c r="C5533"/>
      <c r="D5533"/>
      <c r="E5533"/>
      <c r="F5533"/>
      <c r="G5533"/>
      <c r="H5533"/>
      <c r="I5533"/>
      <c r="J5533"/>
      <c r="K5533" s="91"/>
      <c r="L5533" s="91"/>
      <c r="M5533" s="91"/>
      <c r="R5533"/>
      <c r="S5533"/>
      <c r="T5533"/>
      <c r="U5533"/>
      <c r="V5533"/>
      <c r="W5533"/>
      <c r="X5533"/>
      <c r="Y5533"/>
      <c r="Z5533"/>
      <c r="AA5533"/>
      <c r="AB5533"/>
      <c r="AC5533"/>
    </row>
    <row r="5534" spans="2:29" s="14" customFormat="1" x14ac:dyDescent="0.25">
      <c r="B5534"/>
      <c r="C5534"/>
      <c r="D5534"/>
      <c r="E5534"/>
      <c r="F5534"/>
      <c r="G5534"/>
      <c r="H5534"/>
      <c r="I5534"/>
      <c r="J5534"/>
      <c r="K5534" s="91"/>
      <c r="L5534" s="91"/>
      <c r="M5534" s="91"/>
      <c r="R5534"/>
      <c r="S5534"/>
      <c r="T5534"/>
      <c r="U5534"/>
      <c r="V5534"/>
      <c r="W5534"/>
      <c r="X5534"/>
      <c r="Y5534"/>
      <c r="Z5534"/>
      <c r="AA5534"/>
      <c r="AB5534"/>
      <c r="AC5534"/>
    </row>
    <row r="5535" spans="2:29" s="14" customFormat="1" x14ac:dyDescent="0.25">
      <c r="B5535"/>
      <c r="C5535"/>
      <c r="D5535"/>
      <c r="E5535"/>
      <c r="F5535"/>
      <c r="G5535"/>
      <c r="H5535"/>
      <c r="I5535"/>
      <c r="J5535"/>
      <c r="K5535" s="91"/>
      <c r="L5535" s="91"/>
      <c r="M5535" s="91"/>
      <c r="R5535"/>
      <c r="S5535"/>
      <c r="T5535"/>
      <c r="U5535"/>
      <c r="V5535"/>
      <c r="W5535"/>
      <c r="X5535"/>
      <c r="Y5535"/>
      <c r="Z5535"/>
      <c r="AA5535"/>
      <c r="AB5535"/>
      <c r="AC5535"/>
    </row>
    <row r="5536" spans="2:29" s="14" customFormat="1" x14ac:dyDescent="0.25">
      <c r="B5536"/>
      <c r="C5536"/>
      <c r="D5536"/>
      <c r="E5536"/>
      <c r="F5536"/>
      <c r="G5536"/>
      <c r="H5536"/>
      <c r="I5536"/>
      <c r="J5536"/>
      <c r="K5536" s="91"/>
      <c r="L5536" s="91"/>
      <c r="M5536" s="91"/>
      <c r="R5536"/>
      <c r="S5536"/>
      <c r="T5536"/>
      <c r="U5536"/>
      <c r="V5536"/>
      <c r="W5536"/>
      <c r="X5536"/>
      <c r="Y5536"/>
      <c r="Z5536"/>
      <c r="AA5536"/>
      <c r="AB5536"/>
      <c r="AC5536"/>
    </row>
    <row r="5537" spans="2:29" s="14" customFormat="1" x14ac:dyDescent="0.25">
      <c r="B5537"/>
      <c r="C5537"/>
      <c r="D5537"/>
      <c r="E5537"/>
      <c r="F5537"/>
      <c r="G5537"/>
      <c r="H5537"/>
      <c r="I5537"/>
      <c r="J5537"/>
      <c r="K5537" s="91"/>
      <c r="L5537" s="91"/>
      <c r="M5537" s="91"/>
      <c r="R5537"/>
      <c r="S5537"/>
      <c r="T5537"/>
      <c r="U5537"/>
      <c r="V5537"/>
      <c r="W5537"/>
      <c r="X5537"/>
      <c r="Y5537"/>
      <c r="Z5537"/>
      <c r="AA5537"/>
      <c r="AB5537"/>
      <c r="AC5537"/>
    </row>
    <row r="5538" spans="2:29" s="14" customFormat="1" x14ac:dyDescent="0.25">
      <c r="B5538"/>
      <c r="C5538"/>
      <c r="D5538"/>
      <c r="E5538"/>
      <c r="F5538"/>
      <c r="G5538"/>
      <c r="H5538"/>
      <c r="I5538"/>
      <c r="J5538"/>
      <c r="K5538" s="91"/>
      <c r="L5538" s="91"/>
      <c r="M5538" s="91"/>
      <c r="R5538"/>
      <c r="S5538"/>
      <c r="T5538"/>
      <c r="U5538"/>
      <c r="V5538"/>
      <c r="W5538"/>
      <c r="X5538"/>
      <c r="Y5538"/>
      <c r="Z5538"/>
      <c r="AA5538"/>
      <c r="AB5538"/>
      <c r="AC5538"/>
    </row>
    <row r="5539" spans="2:29" s="14" customFormat="1" x14ac:dyDescent="0.25">
      <c r="B5539"/>
      <c r="C5539"/>
      <c r="D5539"/>
      <c r="E5539"/>
      <c r="F5539"/>
      <c r="G5539"/>
      <c r="H5539"/>
      <c r="I5539"/>
      <c r="J5539"/>
      <c r="K5539" s="91"/>
      <c r="L5539" s="91"/>
      <c r="M5539" s="91"/>
      <c r="R5539"/>
      <c r="S5539"/>
      <c r="T5539"/>
      <c r="U5539"/>
      <c r="V5539"/>
      <c r="W5539"/>
      <c r="X5539"/>
      <c r="Y5539"/>
      <c r="Z5539"/>
      <c r="AA5539"/>
      <c r="AB5539"/>
      <c r="AC5539"/>
    </row>
    <row r="5540" spans="2:29" s="14" customFormat="1" x14ac:dyDescent="0.25">
      <c r="B5540"/>
      <c r="C5540"/>
      <c r="D5540"/>
      <c r="E5540"/>
      <c r="F5540"/>
      <c r="G5540"/>
      <c r="H5540"/>
      <c r="I5540"/>
      <c r="J5540"/>
      <c r="K5540" s="91"/>
      <c r="L5540" s="91"/>
      <c r="M5540" s="91"/>
      <c r="R5540"/>
      <c r="S5540"/>
      <c r="T5540"/>
      <c r="U5540"/>
      <c r="V5540"/>
      <c r="W5540"/>
      <c r="X5540"/>
      <c r="Y5540"/>
      <c r="Z5540"/>
      <c r="AA5540"/>
      <c r="AB5540"/>
      <c r="AC5540"/>
    </row>
    <row r="5541" spans="2:29" s="14" customFormat="1" x14ac:dyDescent="0.25">
      <c r="B5541"/>
      <c r="C5541"/>
      <c r="D5541"/>
      <c r="E5541"/>
      <c r="F5541"/>
      <c r="G5541"/>
      <c r="H5541"/>
      <c r="I5541"/>
      <c r="J5541"/>
      <c r="K5541" s="91"/>
      <c r="L5541" s="91"/>
      <c r="M5541" s="91"/>
      <c r="R5541"/>
      <c r="S5541"/>
      <c r="T5541"/>
      <c r="U5541"/>
      <c r="V5541"/>
      <c r="W5541"/>
      <c r="X5541"/>
      <c r="Y5541"/>
      <c r="Z5541"/>
      <c r="AA5541"/>
      <c r="AB5541"/>
      <c r="AC5541"/>
    </row>
    <row r="5542" spans="2:29" s="14" customFormat="1" x14ac:dyDescent="0.25">
      <c r="B5542"/>
      <c r="C5542"/>
      <c r="D5542"/>
      <c r="E5542"/>
      <c r="F5542"/>
      <c r="G5542"/>
      <c r="H5542"/>
      <c r="I5542"/>
      <c r="J5542"/>
      <c r="K5542" s="91"/>
      <c r="L5542" s="91"/>
      <c r="M5542" s="91"/>
      <c r="R5542"/>
      <c r="S5542"/>
      <c r="T5542"/>
      <c r="U5542"/>
      <c r="V5542"/>
      <c r="W5542"/>
      <c r="X5542"/>
      <c r="Y5542"/>
      <c r="Z5542"/>
      <c r="AA5542"/>
      <c r="AB5542"/>
      <c r="AC5542"/>
    </row>
    <row r="5543" spans="2:29" s="14" customFormat="1" x14ac:dyDescent="0.25">
      <c r="B5543"/>
      <c r="C5543"/>
      <c r="D5543"/>
      <c r="E5543"/>
      <c r="F5543"/>
      <c r="G5543"/>
      <c r="H5543"/>
      <c r="I5543"/>
      <c r="J5543"/>
      <c r="K5543" s="91"/>
      <c r="L5543" s="91"/>
      <c r="M5543" s="91"/>
      <c r="R5543"/>
      <c r="S5543"/>
      <c r="T5543"/>
      <c r="U5543"/>
      <c r="V5543"/>
      <c r="W5543"/>
      <c r="X5543"/>
      <c r="Y5543"/>
      <c r="Z5543"/>
      <c r="AA5543"/>
      <c r="AB5543"/>
      <c r="AC5543"/>
    </row>
    <row r="5544" spans="2:29" s="14" customFormat="1" x14ac:dyDescent="0.25">
      <c r="B5544"/>
      <c r="C5544"/>
      <c r="D5544"/>
      <c r="E5544"/>
      <c r="F5544"/>
      <c r="G5544"/>
      <c r="H5544"/>
      <c r="I5544"/>
      <c r="J5544"/>
      <c r="K5544" s="91"/>
      <c r="L5544" s="91"/>
      <c r="M5544" s="91"/>
      <c r="R5544"/>
      <c r="S5544"/>
      <c r="T5544"/>
      <c r="U5544"/>
      <c r="V5544"/>
      <c r="W5544"/>
      <c r="X5544"/>
      <c r="Y5544"/>
      <c r="Z5544"/>
      <c r="AA5544"/>
      <c r="AB5544"/>
      <c r="AC5544"/>
    </row>
    <row r="5545" spans="2:29" s="14" customFormat="1" x14ac:dyDescent="0.25">
      <c r="B5545"/>
      <c r="C5545"/>
      <c r="D5545"/>
      <c r="E5545"/>
      <c r="F5545"/>
      <c r="G5545"/>
      <c r="H5545"/>
      <c r="I5545"/>
      <c r="J5545"/>
      <c r="K5545" s="91"/>
      <c r="L5545" s="91"/>
      <c r="M5545" s="91"/>
      <c r="R5545"/>
      <c r="S5545"/>
      <c r="T5545"/>
      <c r="U5545"/>
      <c r="V5545"/>
      <c r="W5545"/>
      <c r="X5545"/>
      <c r="Y5545"/>
      <c r="Z5545"/>
      <c r="AA5545"/>
      <c r="AB5545"/>
      <c r="AC5545"/>
    </row>
    <row r="5546" spans="2:29" s="14" customFormat="1" x14ac:dyDescent="0.25">
      <c r="B5546"/>
      <c r="C5546"/>
      <c r="D5546"/>
      <c r="E5546"/>
      <c r="F5546"/>
      <c r="G5546"/>
      <c r="H5546"/>
      <c r="I5546"/>
      <c r="J5546"/>
      <c r="K5546" s="91"/>
      <c r="L5546" s="91"/>
      <c r="M5546" s="91"/>
      <c r="R5546"/>
      <c r="S5546"/>
      <c r="T5546"/>
      <c r="U5546"/>
      <c r="V5546"/>
      <c r="W5546"/>
      <c r="X5546"/>
      <c r="Y5546"/>
      <c r="Z5546"/>
      <c r="AA5546"/>
      <c r="AB5546"/>
      <c r="AC5546"/>
    </row>
    <row r="5547" spans="2:29" s="14" customFormat="1" x14ac:dyDescent="0.25">
      <c r="B5547"/>
      <c r="C5547"/>
      <c r="D5547"/>
      <c r="E5547"/>
      <c r="F5547"/>
      <c r="G5547"/>
      <c r="H5547"/>
      <c r="I5547"/>
      <c r="J5547"/>
      <c r="K5547" s="91"/>
      <c r="L5547" s="91"/>
      <c r="M5547" s="91"/>
      <c r="R5547"/>
      <c r="S5547"/>
      <c r="T5547"/>
      <c r="U5547"/>
      <c r="V5547"/>
      <c r="W5547"/>
      <c r="X5547"/>
      <c r="Y5547"/>
      <c r="Z5547"/>
      <c r="AA5547"/>
      <c r="AB5547"/>
      <c r="AC5547"/>
    </row>
    <row r="5548" spans="2:29" s="14" customFormat="1" x14ac:dyDescent="0.25">
      <c r="B5548"/>
      <c r="C5548"/>
      <c r="D5548"/>
      <c r="E5548"/>
      <c r="F5548"/>
      <c r="G5548"/>
      <c r="H5548"/>
      <c r="I5548"/>
      <c r="J5548"/>
      <c r="K5548" s="91"/>
      <c r="L5548" s="91"/>
      <c r="M5548" s="91"/>
      <c r="R5548"/>
      <c r="S5548"/>
      <c r="T5548"/>
      <c r="U5548"/>
      <c r="V5548"/>
      <c r="W5548"/>
      <c r="X5548"/>
      <c r="Y5548"/>
      <c r="Z5548"/>
      <c r="AA5548"/>
      <c r="AB5548"/>
      <c r="AC5548"/>
    </row>
    <row r="5549" spans="2:29" s="14" customFormat="1" x14ac:dyDescent="0.25">
      <c r="B5549"/>
      <c r="C5549"/>
      <c r="D5549"/>
      <c r="E5549"/>
      <c r="F5549"/>
      <c r="G5549"/>
      <c r="H5549"/>
      <c r="I5549"/>
      <c r="J5549"/>
      <c r="K5549" s="91"/>
      <c r="L5549" s="91"/>
      <c r="M5549" s="91"/>
      <c r="R5549"/>
      <c r="S5549"/>
      <c r="T5549"/>
      <c r="U5549"/>
      <c r="V5549"/>
      <c r="W5549"/>
      <c r="X5549"/>
      <c r="Y5549"/>
      <c r="Z5549"/>
      <c r="AA5549"/>
      <c r="AB5549"/>
      <c r="AC5549"/>
    </row>
    <row r="5550" spans="2:29" s="14" customFormat="1" x14ac:dyDescent="0.25">
      <c r="B5550"/>
      <c r="C5550"/>
      <c r="D5550"/>
      <c r="E5550"/>
      <c r="F5550"/>
      <c r="G5550"/>
      <c r="H5550"/>
      <c r="I5550"/>
      <c r="J5550"/>
      <c r="K5550" s="91"/>
      <c r="L5550" s="91"/>
      <c r="M5550" s="91"/>
      <c r="R5550"/>
      <c r="S5550"/>
      <c r="T5550"/>
      <c r="U5550"/>
      <c r="V5550"/>
      <c r="W5550"/>
      <c r="X5550"/>
      <c r="Y5550"/>
      <c r="Z5550"/>
      <c r="AA5550"/>
      <c r="AB5550"/>
      <c r="AC5550"/>
    </row>
    <row r="5551" spans="2:29" s="14" customFormat="1" x14ac:dyDescent="0.25">
      <c r="B5551"/>
      <c r="C5551"/>
      <c r="D5551"/>
      <c r="E5551"/>
      <c r="F5551"/>
      <c r="G5551"/>
      <c r="H5551"/>
      <c r="I5551"/>
      <c r="J5551"/>
      <c r="K5551" s="91"/>
      <c r="L5551" s="91"/>
      <c r="M5551" s="91"/>
      <c r="R5551"/>
      <c r="S5551"/>
      <c r="T5551"/>
      <c r="U5551"/>
      <c r="V5551"/>
      <c r="W5551"/>
      <c r="X5551"/>
      <c r="Y5551"/>
      <c r="Z5551"/>
      <c r="AA5551"/>
      <c r="AB5551"/>
      <c r="AC5551"/>
    </row>
    <row r="5552" spans="2:29" s="14" customFormat="1" x14ac:dyDescent="0.25">
      <c r="B5552"/>
      <c r="C5552"/>
      <c r="D5552"/>
      <c r="E5552"/>
      <c r="F5552"/>
      <c r="G5552"/>
      <c r="H5552"/>
      <c r="I5552"/>
      <c r="J5552"/>
      <c r="K5552" s="91"/>
      <c r="L5552" s="91"/>
      <c r="M5552" s="91"/>
      <c r="R5552"/>
      <c r="S5552"/>
      <c r="T5552"/>
      <c r="U5552"/>
      <c r="V5552"/>
      <c r="W5552"/>
      <c r="X5552"/>
      <c r="Y5552"/>
      <c r="Z5552"/>
      <c r="AA5552"/>
      <c r="AB5552"/>
      <c r="AC5552"/>
    </row>
    <row r="5553" spans="2:29" s="14" customFormat="1" x14ac:dyDescent="0.25">
      <c r="B5553"/>
      <c r="C5553"/>
      <c r="D5553"/>
      <c r="E5553"/>
      <c r="F5553"/>
      <c r="G5553"/>
      <c r="H5553"/>
      <c r="I5553"/>
      <c r="J5553"/>
      <c r="K5553" s="91"/>
      <c r="L5553" s="91"/>
      <c r="M5553" s="91"/>
      <c r="R5553"/>
      <c r="S5553"/>
      <c r="T5553"/>
      <c r="U5553"/>
      <c r="V5553"/>
      <c r="W5553"/>
      <c r="X5553"/>
      <c r="Y5553"/>
      <c r="Z5553"/>
      <c r="AA5553"/>
      <c r="AB5553"/>
      <c r="AC5553"/>
    </row>
    <row r="5554" spans="2:29" s="14" customFormat="1" x14ac:dyDescent="0.25">
      <c r="B5554"/>
      <c r="C5554"/>
      <c r="D5554"/>
      <c r="E5554"/>
      <c r="F5554"/>
      <c r="G5554"/>
      <c r="H5554"/>
      <c r="I5554"/>
      <c r="J5554"/>
      <c r="K5554" s="91"/>
      <c r="L5554" s="91"/>
      <c r="M5554" s="91"/>
      <c r="R5554"/>
      <c r="S5554"/>
      <c r="T5554"/>
      <c r="U5554"/>
      <c r="V5554"/>
      <c r="W5554"/>
      <c r="X5554"/>
      <c r="Y5554"/>
      <c r="Z5554"/>
      <c r="AA5554"/>
      <c r="AB5554"/>
      <c r="AC5554"/>
    </row>
    <row r="5555" spans="2:29" s="14" customFormat="1" x14ac:dyDescent="0.25">
      <c r="B5555"/>
      <c r="C5555"/>
      <c r="D5555"/>
      <c r="E5555"/>
      <c r="F5555"/>
      <c r="G5555"/>
      <c r="H5555"/>
      <c r="I5555"/>
      <c r="J5555"/>
      <c r="K5555" s="91"/>
      <c r="L5555" s="91"/>
      <c r="M5555" s="91"/>
      <c r="R5555"/>
      <c r="S5555"/>
      <c r="T5555"/>
      <c r="U5555"/>
      <c r="V5555"/>
      <c r="W5555"/>
      <c r="X5555"/>
      <c r="Y5555"/>
      <c r="Z5555"/>
      <c r="AA5555"/>
      <c r="AB5555"/>
      <c r="AC5555"/>
    </row>
    <row r="5556" spans="2:29" s="14" customFormat="1" x14ac:dyDescent="0.25">
      <c r="B5556"/>
      <c r="C5556"/>
      <c r="D5556"/>
      <c r="E5556"/>
      <c r="F5556"/>
      <c r="G5556"/>
      <c r="H5556"/>
      <c r="I5556"/>
      <c r="J5556"/>
      <c r="K5556" s="91"/>
      <c r="L5556" s="91"/>
      <c r="M5556" s="91"/>
      <c r="R5556"/>
      <c r="S5556"/>
      <c r="T5556"/>
      <c r="U5556"/>
      <c r="V5556"/>
      <c r="W5556"/>
      <c r="X5556"/>
      <c r="Y5556"/>
      <c r="Z5556"/>
      <c r="AA5556"/>
      <c r="AB5556"/>
      <c r="AC5556"/>
    </row>
    <row r="5557" spans="2:29" s="14" customFormat="1" x14ac:dyDescent="0.25">
      <c r="B5557"/>
      <c r="C5557"/>
      <c r="D5557"/>
      <c r="E5557"/>
      <c r="F5557"/>
      <c r="G5557"/>
      <c r="H5557"/>
      <c r="I5557"/>
      <c r="J5557"/>
      <c r="K5557" s="91"/>
      <c r="L5557" s="91"/>
      <c r="M5557" s="91"/>
      <c r="R5557"/>
      <c r="S5557"/>
      <c r="T5557"/>
      <c r="U5557"/>
      <c r="V5557"/>
      <c r="W5557"/>
      <c r="X5557"/>
      <c r="Y5557"/>
      <c r="Z5557"/>
      <c r="AA5557"/>
      <c r="AB5557"/>
      <c r="AC5557"/>
    </row>
    <row r="5558" spans="2:29" s="14" customFormat="1" x14ac:dyDescent="0.25">
      <c r="B5558"/>
      <c r="C5558"/>
      <c r="D5558"/>
      <c r="E5558"/>
      <c r="F5558"/>
      <c r="G5558"/>
      <c r="H5558"/>
      <c r="I5558"/>
      <c r="J5558"/>
      <c r="K5558" s="91"/>
      <c r="L5558" s="91"/>
      <c r="M5558" s="91"/>
      <c r="R5558"/>
      <c r="S5558"/>
      <c r="T5558"/>
      <c r="U5558"/>
      <c r="V5558"/>
      <c r="W5558"/>
      <c r="X5558"/>
      <c r="Y5558"/>
      <c r="Z5558"/>
      <c r="AA5558"/>
      <c r="AB5558"/>
      <c r="AC5558"/>
    </row>
    <row r="5559" spans="2:29" s="14" customFormat="1" x14ac:dyDescent="0.25">
      <c r="B5559"/>
      <c r="C5559"/>
      <c r="D5559"/>
      <c r="E5559"/>
      <c r="F5559"/>
      <c r="G5559"/>
      <c r="H5559"/>
      <c r="I5559"/>
      <c r="J5559"/>
      <c r="K5559" s="91"/>
      <c r="L5559" s="91"/>
      <c r="M5559" s="91"/>
      <c r="R5559"/>
      <c r="S5559"/>
      <c r="T5559"/>
      <c r="U5559"/>
      <c r="V5559"/>
      <c r="W5559"/>
      <c r="X5559"/>
      <c r="Y5559"/>
      <c r="Z5559"/>
      <c r="AA5559"/>
      <c r="AB5559"/>
      <c r="AC5559"/>
    </row>
    <row r="5560" spans="2:29" s="14" customFormat="1" x14ac:dyDescent="0.25">
      <c r="B5560"/>
      <c r="C5560"/>
      <c r="D5560"/>
      <c r="E5560"/>
      <c r="F5560"/>
      <c r="G5560"/>
      <c r="H5560"/>
      <c r="I5560"/>
      <c r="J5560"/>
      <c r="K5560" s="91"/>
      <c r="L5560" s="91"/>
      <c r="M5560" s="91"/>
      <c r="R5560"/>
      <c r="S5560"/>
      <c r="T5560"/>
      <c r="U5560"/>
      <c r="V5560"/>
      <c r="W5560"/>
      <c r="X5560"/>
      <c r="Y5560"/>
      <c r="Z5560"/>
      <c r="AA5560"/>
      <c r="AB5560"/>
      <c r="AC5560"/>
    </row>
    <row r="5561" spans="2:29" s="14" customFormat="1" x14ac:dyDescent="0.25">
      <c r="B5561"/>
      <c r="C5561"/>
      <c r="D5561"/>
      <c r="E5561"/>
      <c r="F5561"/>
      <c r="G5561"/>
      <c r="H5561"/>
      <c r="I5561"/>
      <c r="J5561"/>
      <c r="K5561" s="91"/>
      <c r="L5561" s="91"/>
      <c r="M5561" s="91"/>
      <c r="R5561"/>
      <c r="S5561"/>
      <c r="T5561"/>
      <c r="U5561"/>
      <c r="V5561"/>
      <c r="W5561"/>
      <c r="X5561"/>
      <c r="Y5561"/>
      <c r="Z5561"/>
      <c r="AA5561"/>
      <c r="AB5561"/>
      <c r="AC5561"/>
    </row>
    <row r="5562" spans="2:29" s="14" customFormat="1" x14ac:dyDescent="0.25">
      <c r="B5562"/>
      <c r="C5562"/>
      <c r="D5562"/>
      <c r="E5562"/>
      <c r="F5562"/>
      <c r="G5562"/>
      <c r="H5562"/>
      <c r="I5562"/>
      <c r="J5562"/>
      <c r="K5562" s="91"/>
      <c r="L5562" s="91"/>
      <c r="M5562" s="91"/>
      <c r="R5562"/>
      <c r="S5562"/>
      <c r="T5562"/>
      <c r="U5562"/>
      <c r="V5562"/>
      <c r="W5562"/>
      <c r="X5562"/>
      <c r="Y5562"/>
      <c r="Z5562"/>
      <c r="AA5562"/>
      <c r="AB5562"/>
      <c r="AC5562"/>
    </row>
    <row r="5563" spans="2:29" s="14" customFormat="1" x14ac:dyDescent="0.25">
      <c r="B5563"/>
      <c r="C5563"/>
      <c r="D5563"/>
      <c r="E5563"/>
      <c r="F5563"/>
      <c r="G5563"/>
      <c r="H5563"/>
      <c r="I5563"/>
      <c r="J5563"/>
      <c r="K5563" s="91"/>
      <c r="L5563" s="91"/>
      <c r="M5563" s="91"/>
      <c r="R5563"/>
      <c r="S5563"/>
      <c r="T5563"/>
      <c r="U5563"/>
      <c r="V5563"/>
      <c r="W5563"/>
      <c r="X5563"/>
      <c r="Y5563"/>
      <c r="Z5563"/>
      <c r="AA5563"/>
      <c r="AB5563"/>
      <c r="AC5563"/>
    </row>
    <row r="5564" spans="2:29" s="14" customFormat="1" x14ac:dyDescent="0.25">
      <c r="B5564"/>
      <c r="C5564"/>
      <c r="D5564"/>
      <c r="E5564"/>
      <c r="F5564"/>
      <c r="G5564"/>
      <c r="H5564"/>
      <c r="I5564"/>
      <c r="J5564"/>
      <c r="K5564" s="91"/>
      <c r="L5564" s="91"/>
      <c r="M5564" s="91"/>
      <c r="R5564"/>
      <c r="S5564"/>
      <c r="T5564"/>
      <c r="U5564"/>
      <c r="V5564"/>
      <c r="W5564"/>
      <c r="X5564"/>
      <c r="Y5564"/>
      <c r="Z5564"/>
      <c r="AA5564"/>
      <c r="AB5564"/>
      <c r="AC5564"/>
    </row>
    <row r="5565" spans="2:29" s="14" customFormat="1" x14ac:dyDescent="0.25">
      <c r="B5565"/>
      <c r="C5565"/>
      <c r="D5565"/>
      <c r="E5565"/>
      <c r="F5565"/>
      <c r="G5565"/>
      <c r="H5565"/>
      <c r="I5565"/>
      <c r="J5565"/>
      <c r="K5565" s="91"/>
      <c r="L5565" s="91"/>
      <c r="M5565" s="91"/>
      <c r="R5565"/>
      <c r="S5565"/>
      <c r="T5565"/>
      <c r="U5565"/>
      <c r="V5565"/>
      <c r="W5565"/>
      <c r="X5565"/>
      <c r="Y5565"/>
      <c r="Z5565"/>
      <c r="AA5565"/>
      <c r="AB5565"/>
      <c r="AC5565"/>
    </row>
    <row r="5566" spans="2:29" s="14" customFormat="1" x14ac:dyDescent="0.25">
      <c r="B5566"/>
      <c r="C5566"/>
      <c r="D5566"/>
      <c r="E5566"/>
      <c r="F5566"/>
      <c r="G5566"/>
      <c r="H5566"/>
      <c r="I5566"/>
      <c r="J5566"/>
      <c r="K5566" s="91"/>
      <c r="L5566" s="91"/>
      <c r="M5566" s="91"/>
      <c r="R5566"/>
      <c r="S5566"/>
      <c r="T5566"/>
      <c r="U5566"/>
      <c r="V5566"/>
      <c r="W5566"/>
      <c r="X5566"/>
      <c r="Y5566"/>
      <c r="Z5566"/>
      <c r="AA5566"/>
      <c r="AB5566"/>
      <c r="AC5566"/>
    </row>
    <row r="5567" spans="2:29" s="14" customFormat="1" x14ac:dyDescent="0.25">
      <c r="B5567"/>
      <c r="C5567"/>
      <c r="D5567"/>
      <c r="E5567"/>
      <c r="F5567"/>
      <c r="G5567"/>
      <c r="H5567"/>
      <c r="I5567"/>
      <c r="J5567"/>
      <c r="K5567" s="91"/>
      <c r="L5567" s="91"/>
      <c r="M5567" s="91"/>
      <c r="R5567"/>
      <c r="S5567"/>
      <c r="T5567"/>
      <c r="U5567"/>
      <c r="V5567"/>
      <c r="W5567"/>
      <c r="X5567"/>
      <c r="Y5567"/>
      <c r="Z5567"/>
      <c r="AA5567"/>
      <c r="AB5567"/>
      <c r="AC5567"/>
    </row>
    <row r="5568" spans="2:29" s="14" customFormat="1" x14ac:dyDescent="0.25">
      <c r="B5568"/>
      <c r="C5568"/>
      <c r="D5568"/>
      <c r="E5568"/>
      <c r="F5568"/>
      <c r="G5568"/>
      <c r="H5568"/>
      <c r="I5568"/>
      <c r="J5568"/>
      <c r="K5568" s="91"/>
      <c r="L5568" s="91"/>
      <c r="M5568" s="91"/>
      <c r="R5568"/>
      <c r="S5568"/>
      <c r="T5568"/>
      <c r="U5568"/>
      <c r="V5568"/>
      <c r="W5568"/>
      <c r="X5568"/>
      <c r="Y5568"/>
      <c r="Z5568"/>
      <c r="AA5568"/>
      <c r="AB5568"/>
      <c r="AC5568"/>
    </row>
    <row r="5569" spans="2:29" s="14" customFormat="1" x14ac:dyDescent="0.25">
      <c r="B5569"/>
      <c r="C5569"/>
      <c r="D5569"/>
      <c r="E5569"/>
      <c r="F5569"/>
      <c r="G5569"/>
      <c r="H5569"/>
      <c r="I5569"/>
      <c r="J5569"/>
      <c r="K5569" s="91"/>
      <c r="L5569" s="91"/>
      <c r="M5569" s="91"/>
      <c r="R5569"/>
      <c r="S5569"/>
      <c r="T5569"/>
      <c r="U5569"/>
      <c r="V5569"/>
      <c r="W5569"/>
      <c r="X5569"/>
      <c r="Y5569"/>
      <c r="Z5569"/>
      <c r="AA5569"/>
      <c r="AB5569"/>
      <c r="AC5569"/>
    </row>
    <row r="5570" spans="2:29" s="14" customFormat="1" x14ac:dyDescent="0.25">
      <c r="B5570"/>
      <c r="C5570"/>
      <c r="D5570"/>
      <c r="E5570"/>
      <c r="F5570"/>
      <c r="G5570"/>
      <c r="H5570"/>
      <c r="I5570"/>
      <c r="J5570"/>
      <c r="K5570" s="91"/>
      <c r="L5570" s="91"/>
      <c r="M5570" s="91"/>
      <c r="R5570"/>
      <c r="S5570"/>
      <c r="T5570"/>
      <c r="U5570"/>
      <c r="V5570"/>
      <c r="W5570"/>
      <c r="X5570"/>
      <c r="Y5570"/>
      <c r="Z5570"/>
      <c r="AA5570"/>
      <c r="AB5570"/>
      <c r="AC5570"/>
    </row>
    <row r="5571" spans="2:29" s="14" customFormat="1" x14ac:dyDescent="0.25">
      <c r="B5571"/>
      <c r="C5571"/>
      <c r="D5571"/>
      <c r="E5571"/>
      <c r="F5571"/>
      <c r="G5571"/>
      <c r="H5571"/>
      <c r="I5571"/>
      <c r="J5571"/>
      <c r="K5571" s="91"/>
      <c r="L5571" s="91"/>
      <c r="M5571" s="91"/>
      <c r="R5571"/>
      <c r="S5571"/>
      <c r="T5571"/>
      <c r="U5571"/>
      <c r="V5571"/>
      <c r="W5571"/>
      <c r="X5571"/>
      <c r="Y5571"/>
      <c r="Z5571"/>
      <c r="AA5571"/>
      <c r="AB5571"/>
      <c r="AC5571"/>
    </row>
    <row r="5572" spans="2:29" s="14" customFormat="1" x14ac:dyDescent="0.25">
      <c r="B5572"/>
      <c r="C5572"/>
      <c r="D5572"/>
      <c r="E5572"/>
      <c r="F5572"/>
      <c r="G5572"/>
      <c r="H5572"/>
      <c r="I5572"/>
      <c r="J5572"/>
      <c r="K5572" s="91"/>
      <c r="L5572" s="91"/>
      <c r="M5572" s="91"/>
      <c r="R5572"/>
      <c r="S5572"/>
      <c r="T5572"/>
      <c r="U5572"/>
      <c r="V5572"/>
      <c r="W5572"/>
      <c r="X5572"/>
      <c r="Y5572"/>
      <c r="Z5572"/>
      <c r="AA5572"/>
      <c r="AB5572"/>
      <c r="AC5572"/>
    </row>
    <row r="5573" spans="2:29" s="14" customFormat="1" x14ac:dyDescent="0.25">
      <c r="B5573"/>
      <c r="C5573"/>
      <c r="D5573"/>
      <c r="E5573"/>
      <c r="F5573"/>
      <c r="G5573"/>
      <c r="H5573"/>
      <c r="I5573"/>
      <c r="J5573"/>
      <c r="K5573" s="91"/>
      <c r="L5573" s="91"/>
      <c r="M5573" s="91"/>
      <c r="R5573"/>
      <c r="S5573"/>
      <c r="T5573"/>
      <c r="U5573"/>
      <c r="V5573"/>
      <c r="W5573"/>
      <c r="X5573"/>
      <c r="Y5573"/>
      <c r="Z5573"/>
      <c r="AA5573"/>
      <c r="AB5573"/>
      <c r="AC5573"/>
    </row>
    <row r="5574" spans="2:29" s="14" customFormat="1" x14ac:dyDescent="0.25">
      <c r="B5574"/>
      <c r="C5574"/>
      <c r="D5574"/>
      <c r="E5574"/>
      <c r="F5574"/>
      <c r="G5574"/>
      <c r="H5574"/>
      <c r="I5574"/>
      <c r="J5574"/>
      <c r="K5574" s="91"/>
      <c r="L5574" s="91"/>
      <c r="M5574" s="91"/>
      <c r="R5574"/>
      <c r="S5574"/>
      <c r="T5574"/>
      <c r="U5574"/>
      <c r="V5574"/>
      <c r="W5574"/>
      <c r="X5574"/>
      <c r="Y5574"/>
      <c r="Z5574"/>
      <c r="AA5574"/>
      <c r="AB5574"/>
      <c r="AC5574"/>
    </row>
    <row r="5575" spans="2:29" s="14" customFormat="1" x14ac:dyDescent="0.25">
      <c r="B5575"/>
      <c r="C5575"/>
      <c r="D5575"/>
      <c r="E5575"/>
      <c r="F5575"/>
      <c r="G5575"/>
      <c r="H5575"/>
      <c r="I5575"/>
      <c r="J5575"/>
      <c r="K5575" s="91"/>
      <c r="L5575" s="91"/>
      <c r="M5575" s="91"/>
      <c r="R5575"/>
      <c r="S5575"/>
      <c r="T5575"/>
      <c r="U5575"/>
      <c r="V5575"/>
      <c r="W5575"/>
      <c r="X5575"/>
      <c r="Y5575"/>
      <c r="Z5575"/>
      <c r="AA5575"/>
      <c r="AB5575"/>
      <c r="AC5575"/>
    </row>
    <row r="5576" spans="2:29" s="14" customFormat="1" x14ac:dyDescent="0.25">
      <c r="B5576"/>
      <c r="C5576"/>
      <c r="D5576"/>
      <c r="E5576"/>
      <c r="F5576"/>
      <c r="G5576"/>
      <c r="H5576"/>
      <c r="I5576"/>
      <c r="J5576"/>
      <c r="K5576" s="91"/>
      <c r="L5576" s="91"/>
      <c r="M5576" s="91"/>
      <c r="R5576"/>
      <c r="S5576"/>
      <c r="T5576"/>
      <c r="U5576"/>
      <c r="V5576"/>
      <c r="W5576"/>
      <c r="X5576"/>
      <c r="Y5576"/>
      <c r="Z5576"/>
      <c r="AA5576"/>
      <c r="AB5576"/>
      <c r="AC5576"/>
    </row>
    <row r="5577" spans="2:29" s="14" customFormat="1" x14ac:dyDescent="0.25">
      <c r="B5577"/>
      <c r="C5577"/>
      <c r="D5577"/>
      <c r="E5577"/>
      <c r="F5577"/>
      <c r="G5577"/>
      <c r="H5577"/>
      <c r="I5577"/>
      <c r="J5577"/>
      <c r="K5577" s="91"/>
      <c r="L5577" s="91"/>
      <c r="M5577" s="91"/>
      <c r="R5577"/>
      <c r="S5577"/>
      <c r="T5577"/>
      <c r="U5577"/>
      <c r="V5577"/>
      <c r="W5577"/>
      <c r="X5577"/>
      <c r="Y5577"/>
      <c r="Z5577"/>
      <c r="AA5577"/>
      <c r="AB5577"/>
      <c r="AC5577"/>
    </row>
    <row r="5578" spans="2:29" s="14" customFormat="1" x14ac:dyDescent="0.25">
      <c r="B5578"/>
      <c r="C5578"/>
      <c r="D5578"/>
      <c r="E5578"/>
      <c r="F5578"/>
      <c r="G5578"/>
      <c r="H5578"/>
      <c r="I5578"/>
      <c r="J5578"/>
      <c r="K5578" s="91"/>
      <c r="L5578" s="91"/>
      <c r="M5578" s="91"/>
      <c r="R5578"/>
      <c r="S5578"/>
      <c r="T5578"/>
      <c r="U5578"/>
      <c r="V5578"/>
      <c r="W5578"/>
      <c r="X5578"/>
      <c r="Y5578"/>
      <c r="Z5578"/>
      <c r="AA5578"/>
      <c r="AB5578"/>
      <c r="AC5578"/>
    </row>
    <row r="5579" spans="2:29" s="14" customFormat="1" x14ac:dyDescent="0.25">
      <c r="B5579"/>
      <c r="C5579"/>
      <c r="D5579"/>
      <c r="E5579"/>
      <c r="F5579"/>
      <c r="G5579"/>
      <c r="H5579"/>
      <c r="I5579"/>
      <c r="J5579"/>
      <c r="K5579" s="91"/>
      <c r="L5579" s="91"/>
      <c r="M5579" s="91"/>
      <c r="R5579"/>
      <c r="S5579"/>
      <c r="T5579"/>
      <c r="U5579"/>
      <c r="V5579"/>
      <c r="W5579"/>
      <c r="X5579"/>
      <c r="Y5579"/>
      <c r="Z5579"/>
      <c r="AA5579"/>
      <c r="AB5579"/>
      <c r="AC5579"/>
    </row>
    <row r="5580" spans="2:29" s="14" customFormat="1" x14ac:dyDescent="0.25">
      <c r="B5580"/>
      <c r="C5580"/>
      <c r="D5580"/>
      <c r="E5580"/>
      <c r="F5580"/>
      <c r="G5580"/>
      <c r="H5580"/>
      <c r="I5580"/>
      <c r="J5580"/>
      <c r="K5580" s="91"/>
      <c r="L5580" s="91"/>
      <c r="M5580" s="91"/>
      <c r="R5580"/>
      <c r="S5580"/>
      <c r="T5580"/>
      <c r="U5580"/>
      <c r="V5580"/>
      <c r="W5580"/>
      <c r="X5580"/>
      <c r="Y5580"/>
      <c r="Z5580"/>
      <c r="AA5580"/>
      <c r="AB5580"/>
      <c r="AC5580"/>
    </row>
    <row r="5581" spans="2:29" s="14" customFormat="1" x14ac:dyDescent="0.25">
      <c r="B5581"/>
      <c r="C5581"/>
      <c r="D5581"/>
      <c r="E5581"/>
      <c r="F5581"/>
      <c r="G5581"/>
      <c r="H5581"/>
      <c r="I5581"/>
      <c r="J5581"/>
      <c r="K5581" s="91"/>
      <c r="L5581" s="91"/>
      <c r="M5581" s="91"/>
      <c r="R5581"/>
      <c r="S5581"/>
      <c r="T5581"/>
      <c r="U5581"/>
      <c r="V5581"/>
      <c r="W5581"/>
      <c r="X5581"/>
      <c r="Y5581"/>
      <c r="Z5581"/>
      <c r="AA5581"/>
      <c r="AB5581"/>
      <c r="AC5581"/>
    </row>
    <row r="5582" spans="2:29" s="14" customFormat="1" x14ac:dyDescent="0.25">
      <c r="B5582"/>
      <c r="C5582"/>
      <c r="D5582"/>
      <c r="E5582"/>
      <c r="F5582"/>
      <c r="G5582"/>
      <c r="H5582"/>
      <c r="I5582"/>
      <c r="J5582"/>
      <c r="K5582" s="91"/>
      <c r="L5582" s="91"/>
      <c r="M5582" s="91"/>
      <c r="R5582"/>
      <c r="S5582"/>
      <c r="T5582"/>
      <c r="U5582"/>
      <c r="V5582"/>
      <c r="W5582"/>
      <c r="X5582"/>
      <c r="Y5582"/>
      <c r="Z5582"/>
      <c r="AA5582"/>
      <c r="AB5582"/>
      <c r="AC5582"/>
    </row>
    <row r="5583" spans="2:29" s="14" customFormat="1" x14ac:dyDescent="0.25">
      <c r="B5583"/>
      <c r="C5583"/>
      <c r="D5583"/>
      <c r="E5583"/>
      <c r="F5583"/>
      <c r="G5583"/>
      <c r="H5583"/>
      <c r="I5583"/>
      <c r="J5583"/>
      <c r="K5583" s="91"/>
      <c r="L5583" s="91"/>
      <c r="M5583" s="91"/>
      <c r="R5583"/>
      <c r="S5583"/>
      <c r="T5583"/>
      <c r="U5583"/>
      <c r="V5583"/>
      <c r="W5583"/>
      <c r="X5583"/>
      <c r="Y5583"/>
      <c r="Z5583"/>
      <c r="AA5583"/>
      <c r="AB5583"/>
      <c r="AC5583"/>
    </row>
    <row r="5584" spans="2:29" s="14" customFormat="1" x14ac:dyDescent="0.25">
      <c r="B5584"/>
      <c r="C5584"/>
      <c r="D5584"/>
      <c r="E5584"/>
      <c r="F5584"/>
      <c r="G5584"/>
      <c r="H5584"/>
      <c r="I5584"/>
      <c r="J5584"/>
      <c r="K5584" s="91"/>
      <c r="L5584" s="91"/>
      <c r="M5584" s="91"/>
      <c r="R5584"/>
      <c r="S5584"/>
      <c r="T5584"/>
      <c r="U5584"/>
      <c r="V5584"/>
      <c r="W5584"/>
      <c r="X5584"/>
      <c r="Y5584"/>
      <c r="Z5584"/>
      <c r="AA5584"/>
      <c r="AB5584"/>
      <c r="AC5584"/>
    </row>
    <row r="5585" spans="2:29" s="14" customFormat="1" x14ac:dyDescent="0.25">
      <c r="B5585"/>
      <c r="C5585"/>
      <c r="D5585"/>
      <c r="E5585"/>
      <c r="F5585"/>
      <c r="G5585"/>
      <c r="H5585"/>
      <c r="I5585"/>
      <c r="J5585"/>
      <c r="K5585" s="91"/>
      <c r="L5585" s="91"/>
      <c r="M5585" s="91"/>
      <c r="R5585"/>
      <c r="S5585"/>
      <c r="T5585"/>
      <c r="U5585"/>
      <c r="V5585"/>
      <c r="W5585"/>
      <c r="X5585"/>
      <c r="Y5585"/>
      <c r="Z5585"/>
      <c r="AA5585"/>
      <c r="AB5585"/>
      <c r="AC5585"/>
    </row>
    <row r="5586" spans="2:29" s="14" customFormat="1" x14ac:dyDescent="0.25">
      <c r="B5586"/>
      <c r="C5586"/>
      <c r="D5586"/>
      <c r="E5586"/>
      <c r="F5586"/>
      <c r="G5586"/>
      <c r="H5586"/>
      <c r="I5586"/>
      <c r="J5586"/>
      <c r="K5586" s="91"/>
      <c r="L5586" s="91"/>
      <c r="M5586" s="91"/>
      <c r="R5586"/>
      <c r="S5586"/>
      <c r="T5586"/>
      <c r="U5586"/>
      <c r="V5586"/>
      <c r="W5586"/>
      <c r="X5586"/>
      <c r="Y5586"/>
      <c r="Z5586"/>
      <c r="AA5586"/>
      <c r="AB5586"/>
      <c r="AC5586"/>
    </row>
    <row r="5587" spans="2:29" s="14" customFormat="1" x14ac:dyDescent="0.25">
      <c r="B5587"/>
      <c r="C5587"/>
      <c r="D5587"/>
      <c r="E5587"/>
      <c r="F5587"/>
      <c r="G5587"/>
      <c r="H5587"/>
      <c r="I5587"/>
      <c r="J5587"/>
      <c r="K5587" s="91"/>
      <c r="L5587" s="91"/>
      <c r="M5587" s="91"/>
      <c r="R5587"/>
      <c r="S5587"/>
      <c r="T5587"/>
      <c r="U5587"/>
      <c r="V5587"/>
      <c r="W5587"/>
      <c r="X5587"/>
      <c r="Y5587"/>
      <c r="Z5587"/>
      <c r="AA5587"/>
      <c r="AB5587"/>
      <c r="AC5587"/>
    </row>
    <row r="5588" spans="2:29" s="14" customFormat="1" x14ac:dyDescent="0.25">
      <c r="B5588"/>
      <c r="C5588"/>
      <c r="D5588"/>
      <c r="E5588"/>
      <c r="F5588"/>
      <c r="G5588"/>
      <c r="H5588"/>
      <c r="I5588"/>
      <c r="J5588"/>
      <c r="K5588" s="91"/>
      <c r="L5588" s="91"/>
      <c r="M5588" s="91"/>
      <c r="R5588"/>
      <c r="S5588"/>
      <c r="T5588"/>
      <c r="U5588"/>
      <c r="V5588"/>
      <c r="W5588"/>
      <c r="X5588"/>
      <c r="Y5588"/>
      <c r="Z5588"/>
      <c r="AA5588"/>
      <c r="AB5588"/>
      <c r="AC5588"/>
    </row>
    <row r="5589" spans="2:29" s="14" customFormat="1" x14ac:dyDescent="0.25">
      <c r="B5589"/>
      <c r="C5589"/>
      <c r="D5589"/>
      <c r="E5589"/>
      <c r="F5589"/>
      <c r="G5589"/>
      <c r="H5589"/>
      <c r="I5589"/>
      <c r="J5589"/>
      <c r="K5589" s="91"/>
      <c r="L5589" s="91"/>
      <c r="M5589" s="91"/>
      <c r="R5589"/>
      <c r="S5589"/>
      <c r="T5589"/>
      <c r="U5589"/>
      <c r="V5589"/>
      <c r="W5589"/>
      <c r="X5589"/>
      <c r="Y5589"/>
      <c r="Z5589"/>
      <c r="AA5589"/>
      <c r="AB5589"/>
      <c r="AC5589"/>
    </row>
    <row r="5590" spans="2:29" s="14" customFormat="1" x14ac:dyDescent="0.25">
      <c r="B5590"/>
      <c r="C5590"/>
      <c r="D5590"/>
      <c r="E5590"/>
      <c r="F5590"/>
      <c r="G5590"/>
      <c r="H5590"/>
      <c r="I5590"/>
      <c r="J5590"/>
      <c r="K5590" s="91"/>
      <c r="L5590" s="91"/>
      <c r="M5590" s="91"/>
      <c r="R5590"/>
      <c r="S5590"/>
      <c r="T5590"/>
      <c r="U5590"/>
      <c r="V5590"/>
      <c r="W5590"/>
      <c r="X5590"/>
      <c r="Y5590"/>
      <c r="Z5590"/>
      <c r="AA5590"/>
      <c r="AB5590"/>
      <c r="AC5590"/>
    </row>
    <row r="5591" spans="2:29" s="14" customFormat="1" x14ac:dyDescent="0.25">
      <c r="B5591"/>
      <c r="C5591"/>
      <c r="D5591"/>
      <c r="E5591"/>
      <c r="F5591"/>
      <c r="G5591"/>
      <c r="H5591"/>
      <c r="I5591"/>
      <c r="J5591"/>
      <c r="K5591" s="91"/>
      <c r="L5591" s="91"/>
      <c r="M5591" s="91"/>
      <c r="R5591"/>
      <c r="S5591"/>
      <c r="T5591"/>
      <c r="U5591"/>
      <c r="V5591"/>
      <c r="W5591"/>
      <c r="X5591"/>
      <c r="Y5591"/>
      <c r="Z5591"/>
      <c r="AA5591"/>
      <c r="AB5591"/>
      <c r="AC5591"/>
    </row>
    <row r="5592" spans="2:29" s="14" customFormat="1" x14ac:dyDescent="0.25">
      <c r="B5592"/>
      <c r="C5592"/>
      <c r="D5592"/>
      <c r="E5592"/>
      <c r="F5592"/>
      <c r="G5592"/>
      <c r="H5592"/>
      <c r="I5592"/>
      <c r="J5592"/>
      <c r="K5592" s="91"/>
      <c r="L5592" s="91"/>
      <c r="M5592" s="91"/>
      <c r="R5592"/>
      <c r="S5592"/>
      <c r="T5592"/>
      <c r="U5592"/>
      <c r="V5592"/>
      <c r="W5592"/>
      <c r="X5592"/>
      <c r="Y5592"/>
      <c r="Z5592"/>
      <c r="AA5592"/>
      <c r="AB5592"/>
      <c r="AC5592"/>
    </row>
    <row r="5593" spans="2:29" s="14" customFormat="1" x14ac:dyDescent="0.25">
      <c r="B5593"/>
      <c r="C5593"/>
      <c r="D5593"/>
      <c r="E5593"/>
      <c r="F5593"/>
      <c r="G5593"/>
      <c r="H5593"/>
      <c r="I5593"/>
      <c r="J5593"/>
      <c r="K5593" s="91"/>
      <c r="L5593" s="91"/>
      <c r="M5593" s="91"/>
      <c r="R5593"/>
      <c r="S5593"/>
      <c r="T5593"/>
      <c r="U5593"/>
      <c r="V5593"/>
      <c r="W5593"/>
      <c r="X5593"/>
      <c r="Y5593"/>
      <c r="Z5593"/>
      <c r="AA5593"/>
      <c r="AB5593"/>
      <c r="AC5593"/>
    </row>
    <row r="5594" spans="2:29" s="14" customFormat="1" x14ac:dyDescent="0.25">
      <c r="B5594"/>
      <c r="C5594"/>
      <c r="D5594"/>
      <c r="E5594"/>
      <c r="F5594"/>
      <c r="G5594"/>
      <c r="H5594"/>
      <c r="I5594"/>
      <c r="J5594"/>
      <c r="K5594" s="91"/>
      <c r="L5594" s="91"/>
      <c r="M5594" s="91"/>
      <c r="R5594"/>
      <c r="S5594"/>
      <c r="T5594"/>
      <c r="U5594"/>
      <c r="V5594"/>
      <c r="W5594"/>
      <c r="X5594"/>
      <c r="Y5594"/>
      <c r="Z5594"/>
      <c r="AA5594"/>
      <c r="AB5594"/>
      <c r="AC5594"/>
    </row>
    <row r="5595" spans="2:29" s="14" customFormat="1" x14ac:dyDescent="0.25">
      <c r="B5595"/>
      <c r="C5595"/>
      <c r="D5595"/>
      <c r="E5595"/>
      <c r="F5595"/>
      <c r="G5595"/>
      <c r="H5595"/>
      <c r="I5595"/>
      <c r="J5595"/>
      <c r="K5595" s="91"/>
      <c r="L5595" s="91"/>
      <c r="M5595" s="91"/>
      <c r="R5595"/>
      <c r="S5595"/>
      <c r="T5595"/>
      <c r="U5595"/>
      <c r="V5595"/>
      <c r="W5595"/>
      <c r="X5595"/>
      <c r="Y5595"/>
      <c r="Z5595"/>
      <c r="AA5595"/>
      <c r="AB5595"/>
      <c r="AC5595"/>
    </row>
    <row r="5596" spans="2:29" s="14" customFormat="1" x14ac:dyDescent="0.25">
      <c r="B5596"/>
      <c r="C5596"/>
      <c r="D5596"/>
      <c r="E5596"/>
      <c r="F5596"/>
      <c r="G5596"/>
      <c r="H5596"/>
      <c r="I5596"/>
      <c r="J5596"/>
      <c r="K5596" s="91"/>
      <c r="L5596" s="91"/>
      <c r="M5596" s="91"/>
      <c r="R5596"/>
      <c r="S5596"/>
      <c r="T5596"/>
      <c r="U5596"/>
      <c r="V5596"/>
      <c r="W5596"/>
      <c r="X5596"/>
      <c r="Y5596"/>
      <c r="Z5596"/>
      <c r="AA5596"/>
      <c r="AB5596"/>
      <c r="AC5596"/>
    </row>
    <row r="5597" spans="2:29" s="14" customFormat="1" x14ac:dyDescent="0.25">
      <c r="B5597"/>
      <c r="C5597"/>
      <c r="D5597"/>
      <c r="E5597"/>
      <c r="F5597"/>
      <c r="G5597"/>
      <c r="H5597"/>
      <c r="I5597"/>
      <c r="J5597"/>
      <c r="K5597" s="91"/>
      <c r="L5597" s="91"/>
      <c r="M5597" s="91"/>
      <c r="R5597"/>
      <c r="S5597"/>
      <c r="T5597"/>
      <c r="U5597"/>
      <c r="V5597"/>
      <c r="W5597"/>
      <c r="X5597"/>
      <c r="Y5597"/>
      <c r="Z5597"/>
      <c r="AA5597"/>
      <c r="AB5597"/>
      <c r="AC5597"/>
    </row>
    <row r="5598" spans="2:29" s="14" customFormat="1" x14ac:dyDescent="0.25">
      <c r="B5598"/>
      <c r="C5598"/>
      <c r="D5598"/>
      <c r="E5598"/>
      <c r="F5598"/>
      <c r="G5598"/>
      <c r="H5598"/>
      <c r="I5598"/>
      <c r="J5598"/>
      <c r="K5598" s="91"/>
      <c r="L5598" s="91"/>
      <c r="M5598" s="91"/>
      <c r="R5598"/>
      <c r="S5598"/>
      <c r="T5598"/>
      <c r="U5598"/>
      <c r="V5598"/>
      <c r="W5598"/>
      <c r="X5598"/>
      <c r="Y5598"/>
      <c r="Z5598"/>
      <c r="AA5598"/>
      <c r="AB5598"/>
      <c r="AC5598"/>
    </row>
    <row r="5599" spans="2:29" s="14" customFormat="1" x14ac:dyDescent="0.25">
      <c r="B5599"/>
      <c r="C5599"/>
      <c r="D5599"/>
      <c r="E5599"/>
      <c r="F5599"/>
      <c r="G5599"/>
      <c r="H5599"/>
      <c r="I5599"/>
      <c r="J5599"/>
      <c r="K5599" s="91"/>
      <c r="L5599" s="91"/>
      <c r="M5599" s="91"/>
      <c r="R5599"/>
      <c r="S5599"/>
      <c r="T5599"/>
      <c r="U5599"/>
      <c r="V5599"/>
      <c r="W5599"/>
      <c r="X5599"/>
      <c r="Y5599"/>
      <c r="Z5599"/>
      <c r="AA5599"/>
      <c r="AB5599"/>
      <c r="AC5599"/>
    </row>
    <row r="5600" spans="2:29" s="14" customFormat="1" x14ac:dyDescent="0.25">
      <c r="B5600"/>
      <c r="C5600"/>
      <c r="D5600"/>
      <c r="E5600"/>
      <c r="F5600"/>
      <c r="G5600"/>
      <c r="H5600"/>
      <c r="I5600"/>
      <c r="J5600"/>
      <c r="K5600" s="91"/>
      <c r="L5600" s="91"/>
      <c r="M5600" s="91"/>
      <c r="R5600"/>
      <c r="S5600"/>
      <c r="T5600"/>
      <c r="U5600"/>
      <c r="V5600"/>
      <c r="W5600"/>
      <c r="X5600"/>
      <c r="Y5600"/>
      <c r="Z5600"/>
      <c r="AA5600"/>
      <c r="AB5600"/>
      <c r="AC5600"/>
    </row>
    <row r="5601" spans="2:29" s="14" customFormat="1" x14ac:dyDescent="0.25">
      <c r="B5601"/>
      <c r="C5601"/>
      <c r="D5601"/>
      <c r="E5601"/>
      <c r="F5601"/>
      <c r="G5601"/>
      <c r="H5601"/>
      <c r="I5601"/>
      <c r="J5601"/>
      <c r="K5601" s="91"/>
      <c r="L5601" s="91"/>
      <c r="M5601" s="91"/>
      <c r="R5601"/>
      <c r="S5601"/>
      <c r="T5601"/>
      <c r="U5601"/>
      <c r="V5601"/>
      <c r="W5601"/>
      <c r="X5601"/>
      <c r="Y5601"/>
      <c r="Z5601"/>
      <c r="AA5601"/>
      <c r="AB5601"/>
      <c r="AC5601"/>
    </row>
    <row r="5602" spans="2:29" s="14" customFormat="1" x14ac:dyDescent="0.25">
      <c r="B5602"/>
      <c r="C5602"/>
      <c r="D5602"/>
      <c r="E5602"/>
      <c r="F5602"/>
      <c r="G5602"/>
      <c r="H5602"/>
      <c r="I5602"/>
      <c r="J5602"/>
      <c r="K5602" s="91"/>
      <c r="L5602" s="91"/>
      <c r="M5602" s="91"/>
      <c r="R5602"/>
      <c r="S5602"/>
      <c r="T5602"/>
      <c r="U5602"/>
      <c r="V5602"/>
      <c r="W5602"/>
      <c r="X5602"/>
      <c r="Y5602"/>
      <c r="Z5602"/>
      <c r="AA5602"/>
      <c r="AB5602"/>
      <c r="AC5602"/>
    </row>
    <row r="5603" spans="2:29" s="14" customFormat="1" x14ac:dyDescent="0.25">
      <c r="B5603"/>
      <c r="C5603"/>
      <c r="D5603"/>
      <c r="E5603"/>
      <c r="F5603"/>
      <c r="G5603"/>
      <c r="H5603"/>
      <c r="I5603"/>
      <c r="J5603"/>
      <c r="K5603" s="91"/>
      <c r="L5603" s="91"/>
      <c r="M5603" s="91"/>
      <c r="R5603"/>
      <c r="S5603"/>
      <c r="T5603"/>
      <c r="U5603"/>
      <c r="V5603"/>
      <c r="W5603"/>
      <c r="X5603"/>
      <c r="Y5603"/>
      <c r="Z5603"/>
      <c r="AA5603"/>
      <c r="AB5603"/>
      <c r="AC5603"/>
    </row>
    <row r="5604" spans="2:29" s="14" customFormat="1" x14ac:dyDescent="0.25">
      <c r="B5604"/>
      <c r="C5604"/>
      <c r="D5604"/>
      <c r="E5604"/>
      <c r="F5604"/>
      <c r="G5604"/>
      <c r="H5604"/>
      <c r="I5604"/>
      <c r="J5604"/>
      <c r="K5604" s="91"/>
      <c r="L5604" s="91"/>
      <c r="M5604" s="91"/>
      <c r="R5604"/>
      <c r="S5604"/>
      <c r="T5604"/>
      <c r="U5604"/>
      <c r="V5604"/>
      <c r="W5604"/>
      <c r="X5604"/>
      <c r="Y5604"/>
      <c r="Z5604"/>
      <c r="AA5604"/>
      <c r="AB5604"/>
      <c r="AC5604"/>
    </row>
    <row r="5605" spans="2:29" s="14" customFormat="1" x14ac:dyDescent="0.25">
      <c r="B5605"/>
      <c r="C5605"/>
      <c r="D5605"/>
      <c r="E5605"/>
      <c r="F5605"/>
      <c r="G5605"/>
      <c r="H5605"/>
      <c r="I5605"/>
      <c r="J5605"/>
      <c r="K5605" s="91"/>
      <c r="L5605" s="91"/>
      <c r="M5605" s="91"/>
      <c r="R5605"/>
      <c r="S5605"/>
      <c r="T5605"/>
      <c r="U5605"/>
      <c r="V5605"/>
      <c r="W5605"/>
      <c r="X5605"/>
      <c r="Y5605"/>
      <c r="Z5605"/>
      <c r="AA5605"/>
      <c r="AB5605"/>
      <c r="AC5605"/>
    </row>
    <row r="5606" spans="2:29" s="14" customFormat="1" x14ac:dyDescent="0.25">
      <c r="B5606"/>
      <c r="C5606"/>
      <c r="D5606"/>
      <c r="E5606"/>
      <c r="F5606"/>
      <c r="G5606"/>
      <c r="H5606"/>
      <c r="I5606"/>
      <c r="J5606"/>
      <c r="K5606" s="91"/>
      <c r="L5606" s="91"/>
      <c r="M5606" s="91"/>
      <c r="R5606"/>
      <c r="S5606"/>
      <c r="T5606"/>
      <c r="U5606"/>
      <c r="V5606"/>
      <c r="W5606"/>
      <c r="X5606"/>
      <c r="Y5606"/>
      <c r="Z5606"/>
      <c r="AA5606"/>
      <c r="AB5606"/>
      <c r="AC5606"/>
    </row>
    <row r="5607" spans="2:29" s="14" customFormat="1" x14ac:dyDescent="0.25">
      <c r="B5607"/>
      <c r="C5607"/>
      <c r="D5607"/>
      <c r="E5607"/>
      <c r="F5607"/>
      <c r="G5607"/>
      <c r="H5607"/>
      <c r="I5607"/>
      <c r="J5607"/>
      <c r="K5607" s="91"/>
      <c r="L5607" s="91"/>
      <c r="M5607" s="91"/>
      <c r="R5607"/>
      <c r="S5607"/>
      <c r="T5607"/>
      <c r="U5607"/>
      <c r="V5607"/>
      <c r="W5607"/>
      <c r="X5607"/>
      <c r="Y5607"/>
      <c r="Z5607"/>
      <c r="AA5607"/>
      <c r="AB5607"/>
      <c r="AC5607"/>
    </row>
    <row r="5608" spans="2:29" s="14" customFormat="1" x14ac:dyDescent="0.25">
      <c r="B5608"/>
      <c r="C5608"/>
      <c r="D5608"/>
      <c r="E5608"/>
      <c r="F5608"/>
      <c r="G5608"/>
      <c r="H5608"/>
      <c r="I5608"/>
      <c r="J5608"/>
      <c r="K5608" s="91"/>
      <c r="L5608" s="91"/>
      <c r="M5608" s="91"/>
      <c r="R5608"/>
      <c r="S5608"/>
      <c r="T5608"/>
      <c r="U5608"/>
      <c r="V5608"/>
      <c r="W5608"/>
      <c r="X5608"/>
      <c r="Y5608"/>
      <c r="Z5608"/>
      <c r="AA5608"/>
      <c r="AB5608"/>
      <c r="AC5608"/>
    </row>
    <row r="5609" spans="2:29" s="14" customFormat="1" x14ac:dyDescent="0.25">
      <c r="B5609"/>
      <c r="C5609"/>
      <c r="D5609"/>
      <c r="E5609"/>
      <c r="F5609"/>
      <c r="G5609"/>
      <c r="H5609"/>
      <c r="I5609"/>
      <c r="J5609"/>
      <c r="K5609" s="91"/>
      <c r="L5609" s="91"/>
      <c r="M5609" s="91"/>
      <c r="R5609"/>
      <c r="S5609"/>
      <c r="T5609"/>
      <c r="U5609"/>
      <c r="V5609"/>
      <c r="W5609"/>
      <c r="X5609"/>
      <c r="Y5609"/>
      <c r="Z5609"/>
      <c r="AA5609"/>
      <c r="AB5609"/>
      <c r="AC5609"/>
    </row>
    <row r="5610" spans="2:29" s="14" customFormat="1" x14ac:dyDescent="0.25">
      <c r="B5610"/>
      <c r="C5610"/>
      <c r="D5610"/>
      <c r="E5610"/>
      <c r="F5610"/>
      <c r="G5610"/>
      <c r="H5610"/>
      <c r="I5610"/>
      <c r="J5610"/>
      <c r="K5610" s="91"/>
      <c r="L5610" s="91"/>
      <c r="M5610" s="91"/>
      <c r="R5610"/>
      <c r="S5610"/>
      <c r="T5610"/>
      <c r="U5610"/>
      <c r="V5610"/>
      <c r="W5610"/>
      <c r="X5610"/>
      <c r="Y5610"/>
      <c r="Z5610"/>
      <c r="AA5610"/>
      <c r="AB5610"/>
      <c r="AC5610"/>
    </row>
    <row r="5611" spans="2:29" s="14" customFormat="1" x14ac:dyDescent="0.25">
      <c r="B5611"/>
      <c r="C5611"/>
      <c r="D5611"/>
      <c r="E5611"/>
      <c r="F5611"/>
      <c r="G5611"/>
      <c r="H5611"/>
      <c r="I5611"/>
      <c r="J5611"/>
      <c r="K5611" s="91"/>
      <c r="L5611" s="91"/>
      <c r="M5611" s="91"/>
      <c r="R5611"/>
      <c r="S5611"/>
      <c r="T5611"/>
      <c r="U5611"/>
      <c r="V5611"/>
      <c r="W5611"/>
      <c r="X5611"/>
      <c r="Y5611"/>
      <c r="Z5611"/>
      <c r="AA5611"/>
      <c r="AB5611"/>
      <c r="AC5611"/>
    </row>
    <row r="5612" spans="2:29" s="14" customFormat="1" x14ac:dyDescent="0.25">
      <c r="B5612"/>
      <c r="C5612"/>
      <c r="D5612"/>
      <c r="E5612"/>
      <c r="F5612"/>
      <c r="G5612"/>
      <c r="H5612"/>
      <c r="I5612"/>
      <c r="J5612"/>
      <c r="K5612" s="91"/>
      <c r="L5612" s="91"/>
      <c r="M5612" s="91"/>
      <c r="R5612"/>
      <c r="S5612"/>
      <c r="T5612"/>
      <c r="U5612"/>
      <c r="V5612"/>
      <c r="W5612"/>
      <c r="X5612"/>
      <c r="Y5612"/>
      <c r="Z5612"/>
      <c r="AA5612"/>
      <c r="AB5612"/>
      <c r="AC5612"/>
    </row>
    <row r="5613" spans="2:29" s="14" customFormat="1" x14ac:dyDescent="0.25">
      <c r="B5613"/>
      <c r="C5613"/>
      <c r="D5613"/>
      <c r="E5613"/>
      <c r="F5613"/>
      <c r="G5613"/>
      <c r="H5613"/>
      <c r="I5613"/>
      <c r="J5613"/>
      <c r="K5613" s="91"/>
      <c r="L5613" s="91"/>
      <c r="M5613" s="91"/>
      <c r="R5613"/>
      <c r="S5613"/>
      <c r="T5613"/>
      <c r="U5613"/>
      <c r="V5613"/>
      <c r="W5613"/>
      <c r="X5613"/>
      <c r="Y5613"/>
      <c r="Z5613"/>
      <c r="AA5613"/>
      <c r="AB5613"/>
      <c r="AC5613"/>
    </row>
    <row r="5614" spans="2:29" s="14" customFormat="1" x14ac:dyDescent="0.25">
      <c r="B5614"/>
      <c r="C5614"/>
      <c r="D5614"/>
      <c r="E5614"/>
      <c r="F5614"/>
      <c r="G5614"/>
      <c r="H5614"/>
      <c r="I5614"/>
      <c r="J5614"/>
      <c r="K5614" s="91"/>
      <c r="L5614" s="91"/>
      <c r="M5614" s="91"/>
      <c r="R5614"/>
      <c r="S5614"/>
      <c r="T5614"/>
      <c r="U5614"/>
      <c r="V5614"/>
      <c r="W5614"/>
      <c r="X5614"/>
      <c r="Y5614"/>
      <c r="Z5614"/>
      <c r="AA5614"/>
      <c r="AB5614"/>
      <c r="AC5614"/>
    </row>
    <row r="5615" spans="2:29" s="14" customFormat="1" x14ac:dyDescent="0.25">
      <c r="B5615"/>
      <c r="C5615"/>
      <c r="D5615"/>
      <c r="E5615"/>
      <c r="F5615"/>
      <c r="G5615"/>
      <c r="H5615"/>
      <c r="I5615"/>
      <c r="J5615"/>
      <c r="K5615" s="91"/>
      <c r="L5615" s="91"/>
      <c r="M5615" s="91"/>
      <c r="R5615"/>
      <c r="S5615"/>
      <c r="T5615"/>
      <c r="U5615"/>
      <c r="V5615"/>
      <c r="W5615"/>
      <c r="X5615"/>
      <c r="Y5615"/>
      <c r="Z5615"/>
      <c r="AA5615"/>
      <c r="AB5615"/>
      <c r="AC5615"/>
    </row>
    <row r="5616" spans="2:29" s="14" customFormat="1" x14ac:dyDescent="0.25">
      <c r="B5616"/>
      <c r="C5616"/>
      <c r="D5616"/>
      <c r="E5616"/>
      <c r="F5616"/>
      <c r="G5616"/>
      <c r="H5616"/>
      <c r="I5616"/>
      <c r="J5616"/>
      <c r="K5616" s="91"/>
      <c r="L5616" s="91"/>
      <c r="M5616" s="91"/>
      <c r="R5616"/>
      <c r="S5616"/>
      <c r="T5616"/>
      <c r="U5616"/>
      <c r="V5616"/>
      <c r="W5616"/>
      <c r="X5616"/>
      <c r="Y5616"/>
      <c r="Z5616"/>
      <c r="AA5616"/>
      <c r="AB5616"/>
      <c r="AC5616"/>
    </row>
    <row r="5617" spans="2:29" s="14" customFormat="1" x14ac:dyDescent="0.25">
      <c r="B5617"/>
      <c r="C5617"/>
      <c r="D5617"/>
      <c r="E5617"/>
      <c r="F5617"/>
      <c r="G5617"/>
      <c r="H5617"/>
      <c r="I5617"/>
      <c r="J5617"/>
      <c r="K5617" s="91"/>
      <c r="L5617" s="91"/>
      <c r="M5617" s="91"/>
      <c r="R5617"/>
      <c r="S5617"/>
      <c r="T5617"/>
      <c r="U5617"/>
      <c r="V5617"/>
      <c r="W5617"/>
      <c r="X5617"/>
      <c r="Y5617"/>
      <c r="Z5617"/>
      <c r="AA5617"/>
      <c r="AB5617"/>
      <c r="AC5617"/>
    </row>
    <row r="5618" spans="2:29" s="14" customFormat="1" x14ac:dyDescent="0.25">
      <c r="B5618"/>
      <c r="C5618"/>
      <c r="D5618"/>
      <c r="E5618"/>
      <c r="F5618"/>
      <c r="G5618"/>
      <c r="H5618"/>
      <c r="I5618"/>
      <c r="J5618"/>
      <c r="K5618" s="91"/>
      <c r="L5618" s="91"/>
      <c r="M5618" s="91"/>
      <c r="R5618"/>
      <c r="S5618"/>
      <c r="T5618"/>
      <c r="U5618"/>
      <c r="V5618"/>
      <c r="W5618"/>
      <c r="X5618"/>
      <c r="Y5618"/>
      <c r="Z5618"/>
      <c r="AA5618"/>
      <c r="AB5618"/>
      <c r="AC5618"/>
    </row>
    <row r="5619" spans="2:29" s="14" customFormat="1" x14ac:dyDescent="0.25">
      <c r="B5619"/>
      <c r="C5619"/>
      <c r="D5619"/>
      <c r="E5619"/>
      <c r="F5619"/>
      <c r="G5619"/>
      <c r="H5619"/>
      <c r="I5619"/>
      <c r="J5619"/>
      <c r="K5619" s="91"/>
      <c r="L5619" s="91"/>
      <c r="M5619" s="91"/>
      <c r="R5619"/>
      <c r="S5619"/>
      <c r="T5619"/>
      <c r="U5619"/>
      <c r="V5619"/>
      <c r="W5619"/>
      <c r="X5619"/>
      <c r="Y5619"/>
      <c r="Z5619"/>
      <c r="AA5619"/>
      <c r="AB5619"/>
      <c r="AC5619"/>
    </row>
    <row r="5620" spans="2:29" s="14" customFormat="1" x14ac:dyDescent="0.25">
      <c r="B5620"/>
      <c r="C5620"/>
      <c r="D5620"/>
      <c r="E5620"/>
      <c r="F5620"/>
      <c r="G5620"/>
      <c r="H5620"/>
      <c r="I5620"/>
      <c r="J5620"/>
      <c r="K5620" s="91"/>
      <c r="L5620" s="91"/>
      <c r="M5620" s="91"/>
      <c r="R5620"/>
      <c r="S5620"/>
      <c r="T5620"/>
      <c r="U5620"/>
      <c r="V5620"/>
      <c r="W5620"/>
      <c r="X5620"/>
      <c r="Y5620"/>
      <c r="Z5620"/>
      <c r="AA5620"/>
      <c r="AB5620"/>
      <c r="AC5620"/>
    </row>
    <row r="5621" spans="2:29" s="14" customFormat="1" x14ac:dyDescent="0.25">
      <c r="B5621"/>
      <c r="C5621"/>
      <c r="D5621"/>
      <c r="E5621"/>
      <c r="F5621"/>
      <c r="G5621"/>
      <c r="H5621"/>
      <c r="I5621"/>
      <c r="J5621"/>
      <c r="K5621" s="91"/>
      <c r="L5621" s="91"/>
      <c r="M5621" s="91"/>
      <c r="R5621"/>
      <c r="S5621"/>
      <c r="T5621"/>
      <c r="U5621"/>
      <c r="V5621"/>
      <c r="W5621"/>
      <c r="X5621"/>
      <c r="Y5621"/>
      <c r="Z5621"/>
      <c r="AA5621"/>
      <c r="AB5621"/>
      <c r="AC5621"/>
    </row>
    <row r="5622" spans="2:29" s="14" customFormat="1" x14ac:dyDescent="0.25">
      <c r="B5622"/>
      <c r="C5622"/>
      <c r="D5622"/>
      <c r="E5622"/>
      <c r="F5622"/>
      <c r="G5622"/>
      <c r="H5622"/>
      <c r="I5622"/>
      <c r="J5622"/>
      <c r="K5622" s="91"/>
      <c r="L5622" s="91"/>
      <c r="M5622" s="91"/>
      <c r="R5622"/>
      <c r="S5622"/>
      <c r="T5622"/>
      <c r="U5622"/>
      <c r="V5622"/>
      <c r="W5622"/>
      <c r="X5622"/>
      <c r="Y5622"/>
      <c r="Z5622"/>
      <c r="AA5622"/>
      <c r="AB5622"/>
      <c r="AC5622"/>
    </row>
    <row r="5623" spans="2:29" s="14" customFormat="1" x14ac:dyDescent="0.25">
      <c r="B5623"/>
      <c r="C5623"/>
      <c r="D5623"/>
      <c r="E5623"/>
      <c r="F5623"/>
      <c r="G5623"/>
      <c r="H5623"/>
      <c r="I5623"/>
      <c r="J5623"/>
      <c r="K5623" s="91"/>
      <c r="L5623" s="91"/>
      <c r="M5623" s="91"/>
      <c r="R5623"/>
      <c r="S5623"/>
      <c r="T5623"/>
      <c r="U5623"/>
      <c r="V5623"/>
      <c r="W5623"/>
      <c r="X5623"/>
      <c r="Y5623"/>
      <c r="Z5623"/>
      <c r="AA5623"/>
      <c r="AB5623"/>
      <c r="AC5623"/>
    </row>
    <row r="5624" spans="2:29" s="14" customFormat="1" x14ac:dyDescent="0.25">
      <c r="B5624"/>
      <c r="C5624"/>
      <c r="D5624"/>
      <c r="E5624"/>
      <c r="F5624"/>
      <c r="G5624"/>
      <c r="H5624"/>
      <c r="I5624"/>
      <c r="J5624"/>
      <c r="K5624" s="91"/>
      <c r="L5624" s="91"/>
      <c r="M5624" s="91"/>
      <c r="R5624"/>
      <c r="S5624"/>
      <c r="T5624"/>
      <c r="U5624"/>
      <c r="V5624"/>
      <c r="W5624"/>
      <c r="X5624"/>
      <c r="Y5624"/>
      <c r="Z5624"/>
      <c r="AA5624"/>
      <c r="AB5624"/>
      <c r="AC5624"/>
    </row>
    <row r="5625" spans="2:29" s="14" customFormat="1" x14ac:dyDescent="0.25">
      <c r="B5625"/>
      <c r="C5625"/>
      <c r="D5625"/>
      <c r="E5625"/>
      <c r="F5625"/>
      <c r="G5625"/>
      <c r="H5625"/>
      <c r="I5625"/>
      <c r="J5625"/>
      <c r="K5625" s="91"/>
      <c r="L5625" s="91"/>
      <c r="M5625" s="91"/>
      <c r="R5625"/>
      <c r="S5625"/>
      <c r="T5625"/>
      <c r="U5625"/>
      <c r="V5625"/>
      <c r="W5625"/>
      <c r="X5625"/>
      <c r="Y5625"/>
      <c r="Z5625"/>
      <c r="AA5625"/>
      <c r="AB5625"/>
      <c r="AC5625"/>
    </row>
    <row r="5626" spans="2:29" s="14" customFormat="1" x14ac:dyDescent="0.25">
      <c r="B5626"/>
      <c r="C5626"/>
      <c r="D5626"/>
      <c r="E5626"/>
      <c r="F5626"/>
      <c r="G5626"/>
      <c r="H5626"/>
      <c r="I5626"/>
      <c r="J5626"/>
      <c r="K5626" s="91"/>
      <c r="L5626" s="91"/>
      <c r="M5626" s="91"/>
      <c r="R5626"/>
      <c r="S5626"/>
      <c r="T5626"/>
      <c r="U5626"/>
      <c r="V5626"/>
      <c r="W5626"/>
      <c r="X5626"/>
      <c r="Y5626"/>
      <c r="Z5626"/>
      <c r="AA5626"/>
      <c r="AB5626"/>
      <c r="AC5626"/>
    </row>
    <row r="5627" spans="2:29" s="14" customFormat="1" x14ac:dyDescent="0.25">
      <c r="B5627"/>
      <c r="C5627"/>
      <c r="D5627"/>
      <c r="E5627"/>
      <c r="F5627"/>
      <c r="G5627"/>
      <c r="H5627"/>
      <c r="I5627"/>
      <c r="J5627"/>
      <c r="K5627" s="91"/>
      <c r="L5627" s="91"/>
      <c r="M5627" s="91"/>
      <c r="R5627"/>
      <c r="S5627"/>
      <c r="T5627"/>
      <c r="U5627"/>
      <c r="V5627"/>
      <c r="W5627"/>
      <c r="X5627"/>
      <c r="Y5627"/>
      <c r="Z5627"/>
      <c r="AA5627"/>
      <c r="AB5627"/>
      <c r="AC5627"/>
    </row>
    <row r="5628" spans="2:29" s="14" customFormat="1" x14ac:dyDescent="0.25">
      <c r="B5628"/>
      <c r="C5628"/>
      <c r="D5628"/>
      <c r="E5628"/>
      <c r="F5628"/>
      <c r="G5628"/>
      <c r="H5628"/>
      <c r="I5628"/>
      <c r="J5628"/>
      <c r="K5628" s="91"/>
      <c r="L5628" s="91"/>
      <c r="M5628" s="91"/>
      <c r="R5628"/>
      <c r="S5628"/>
      <c r="T5628"/>
      <c r="U5628"/>
      <c r="V5628"/>
      <c r="W5628"/>
      <c r="X5628"/>
      <c r="Y5628"/>
      <c r="Z5628"/>
      <c r="AA5628"/>
      <c r="AB5628"/>
      <c r="AC5628"/>
    </row>
    <row r="5629" spans="2:29" s="14" customFormat="1" x14ac:dyDescent="0.25">
      <c r="B5629"/>
      <c r="C5629"/>
      <c r="D5629"/>
      <c r="E5629"/>
      <c r="F5629"/>
      <c r="G5629"/>
      <c r="H5629"/>
      <c r="I5629"/>
      <c r="J5629"/>
      <c r="K5629" s="91"/>
      <c r="L5629" s="91"/>
      <c r="M5629" s="91"/>
      <c r="R5629"/>
      <c r="S5629"/>
      <c r="T5629"/>
      <c r="U5629"/>
      <c r="V5629"/>
      <c r="W5629"/>
      <c r="X5629"/>
      <c r="Y5629"/>
      <c r="Z5629"/>
      <c r="AA5629"/>
      <c r="AB5629"/>
      <c r="AC5629"/>
    </row>
    <row r="5630" spans="2:29" s="14" customFormat="1" x14ac:dyDescent="0.25">
      <c r="B5630"/>
      <c r="C5630"/>
      <c r="D5630"/>
      <c r="E5630"/>
      <c r="F5630"/>
      <c r="G5630"/>
      <c r="H5630"/>
      <c r="I5630"/>
      <c r="J5630"/>
      <c r="K5630" s="91"/>
      <c r="L5630" s="91"/>
      <c r="M5630" s="91"/>
      <c r="R5630"/>
      <c r="S5630"/>
      <c r="T5630"/>
      <c r="U5630"/>
      <c r="V5630"/>
      <c r="W5630"/>
      <c r="X5630"/>
      <c r="Y5630"/>
      <c r="Z5630"/>
      <c r="AA5630"/>
      <c r="AB5630"/>
      <c r="AC5630"/>
    </row>
    <row r="5631" spans="2:29" s="14" customFormat="1" x14ac:dyDescent="0.25">
      <c r="B5631"/>
      <c r="C5631"/>
      <c r="D5631"/>
      <c r="E5631"/>
      <c r="F5631"/>
      <c r="G5631"/>
      <c r="H5631"/>
      <c r="I5631"/>
      <c r="J5631"/>
      <c r="K5631" s="91"/>
      <c r="L5631" s="91"/>
      <c r="M5631" s="91"/>
      <c r="R5631"/>
      <c r="S5631"/>
      <c r="T5631"/>
      <c r="U5631"/>
      <c r="V5631"/>
      <c r="W5631"/>
      <c r="X5631"/>
      <c r="Y5631"/>
      <c r="Z5631"/>
      <c r="AA5631"/>
      <c r="AB5631"/>
      <c r="AC5631"/>
    </row>
    <row r="5632" spans="2:29" s="14" customFormat="1" x14ac:dyDescent="0.25">
      <c r="B5632"/>
      <c r="C5632"/>
      <c r="D5632"/>
      <c r="E5632"/>
      <c r="F5632"/>
      <c r="G5632"/>
      <c r="H5632"/>
      <c r="I5632"/>
      <c r="J5632"/>
      <c r="K5632" s="91"/>
      <c r="L5632" s="91"/>
      <c r="M5632" s="91"/>
      <c r="R5632"/>
      <c r="S5632"/>
      <c r="T5632"/>
      <c r="U5632"/>
      <c r="V5632"/>
      <c r="W5632"/>
      <c r="X5632"/>
      <c r="Y5632"/>
      <c r="Z5632"/>
      <c r="AA5632"/>
      <c r="AB5632"/>
      <c r="AC5632"/>
    </row>
    <row r="5633" spans="2:29" s="14" customFormat="1" x14ac:dyDescent="0.25">
      <c r="B5633"/>
      <c r="C5633"/>
      <c r="D5633"/>
      <c r="E5633"/>
      <c r="F5633"/>
      <c r="G5633"/>
      <c r="H5633"/>
      <c r="I5633"/>
      <c r="J5633"/>
      <c r="K5633" s="91"/>
      <c r="L5633" s="91"/>
      <c r="M5633" s="91"/>
      <c r="R5633"/>
      <c r="S5633"/>
      <c r="T5633"/>
      <c r="U5633"/>
      <c r="V5633"/>
      <c r="W5633"/>
      <c r="X5633"/>
      <c r="Y5633"/>
      <c r="Z5633"/>
      <c r="AA5633"/>
      <c r="AB5633"/>
      <c r="AC5633"/>
    </row>
    <row r="5634" spans="2:29" s="14" customFormat="1" x14ac:dyDescent="0.25">
      <c r="B5634"/>
      <c r="C5634"/>
      <c r="D5634"/>
      <c r="E5634"/>
      <c r="F5634"/>
      <c r="G5634"/>
      <c r="H5634"/>
      <c r="I5634"/>
      <c r="J5634"/>
      <c r="K5634" s="91"/>
      <c r="L5634" s="91"/>
      <c r="M5634" s="91"/>
      <c r="R5634"/>
      <c r="S5634"/>
      <c r="T5634"/>
      <c r="U5634"/>
      <c r="V5634"/>
      <c r="W5634"/>
      <c r="X5634"/>
      <c r="Y5634"/>
      <c r="Z5634"/>
      <c r="AA5634"/>
      <c r="AB5634"/>
      <c r="AC5634"/>
    </row>
    <row r="5635" spans="2:29" s="14" customFormat="1" x14ac:dyDescent="0.25">
      <c r="B5635"/>
      <c r="C5635"/>
      <c r="D5635"/>
      <c r="E5635"/>
      <c r="F5635"/>
      <c r="G5635"/>
      <c r="H5635"/>
      <c r="I5635"/>
      <c r="J5635"/>
      <c r="K5635" s="91"/>
      <c r="L5635" s="91"/>
      <c r="M5635" s="91"/>
      <c r="R5635"/>
      <c r="S5635"/>
      <c r="T5635"/>
      <c r="U5635"/>
      <c r="V5635"/>
      <c r="W5635"/>
      <c r="X5635"/>
      <c r="Y5635"/>
      <c r="Z5635"/>
      <c r="AA5635"/>
      <c r="AB5635"/>
      <c r="AC5635"/>
    </row>
    <row r="5636" spans="2:29" s="14" customFormat="1" x14ac:dyDescent="0.25">
      <c r="B5636"/>
      <c r="C5636"/>
      <c r="D5636"/>
      <c r="E5636"/>
      <c r="F5636"/>
      <c r="G5636"/>
      <c r="H5636"/>
      <c r="I5636"/>
      <c r="J5636"/>
      <c r="K5636" s="91"/>
      <c r="L5636" s="91"/>
      <c r="M5636" s="91"/>
      <c r="R5636"/>
      <c r="S5636"/>
      <c r="T5636"/>
      <c r="U5636"/>
      <c r="V5636"/>
      <c r="W5636"/>
      <c r="X5636"/>
      <c r="Y5636"/>
      <c r="Z5636"/>
      <c r="AA5636"/>
      <c r="AB5636"/>
      <c r="AC5636"/>
    </row>
    <row r="5637" spans="2:29" s="14" customFormat="1" x14ac:dyDescent="0.25">
      <c r="B5637"/>
      <c r="C5637"/>
      <c r="D5637"/>
      <c r="E5637"/>
      <c r="F5637"/>
      <c r="G5637"/>
      <c r="H5637"/>
      <c r="I5637"/>
      <c r="J5637"/>
      <c r="K5637" s="91"/>
      <c r="L5637" s="91"/>
      <c r="M5637" s="91"/>
      <c r="R5637"/>
      <c r="S5637"/>
      <c r="T5637"/>
      <c r="U5637"/>
      <c r="V5637"/>
      <c r="W5637"/>
      <c r="X5637"/>
      <c r="Y5637"/>
      <c r="Z5637"/>
      <c r="AA5637"/>
      <c r="AB5637"/>
      <c r="AC5637"/>
    </row>
    <row r="5638" spans="2:29" s="14" customFormat="1" x14ac:dyDescent="0.25">
      <c r="B5638"/>
      <c r="C5638"/>
      <c r="D5638"/>
      <c r="E5638"/>
      <c r="F5638"/>
      <c r="G5638"/>
      <c r="H5638"/>
      <c r="I5638"/>
      <c r="J5638"/>
      <c r="K5638" s="91"/>
      <c r="L5638" s="91"/>
      <c r="M5638" s="91"/>
      <c r="R5638"/>
      <c r="S5638"/>
      <c r="T5638"/>
      <c r="U5638"/>
      <c r="V5638"/>
      <c r="W5638"/>
      <c r="X5638"/>
      <c r="Y5638"/>
      <c r="Z5638"/>
      <c r="AA5638"/>
      <c r="AB5638"/>
      <c r="AC5638"/>
    </row>
    <row r="5639" spans="2:29" s="14" customFormat="1" x14ac:dyDescent="0.25">
      <c r="B5639"/>
      <c r="C5639"/>
      <c r="D5639"/>
      <c r="E5639"/>
      <c r="F5639"/>
      <c r="G5639"/>
      <c r="H5639"/>
      <c r="I5639"/>
      <c r="J5639"/>
      <c r="K5639" s="91"/>
      <c r="L5639" s="91"/>
      <c r="M5639" s="91"/>
      <c r="R5639"/>
      <c r="S5639"/>
      <c r="T5639"/>
      <c r="U5639"/>
      <c r="V5639"/>
      <c r="W5639"/>
      <c r="X5639"/>
      <c r="Y5639"/>
      <c r="Z5639"/>
      <c r="AA5639"/>
      <c r="AB5639"/>
      <c r="AC5639"/>
    </row>
    <row r="5640" spans="2:29" s="14" customFormat="1" x14ac:dyDescent="0.25">
      <c r="B5640"/>
      <c r="C5640"/>
      <c r="D5640"/>
      <c r="E5640"/>
      <c r="F5640"/>
      <c r="G5640"/>
      <c r="H5640"/>
      <c r="I5640"/>
      <c r="J5640"/>
      <c r="K5640" s="91"/>
      <c r="L5640" s="91"/>
      <c r="M5640" s="91"/>
      <c r="R5640"/>
      <c r="S5640"/>
      <c r="T5640"/>
      <c r="U5640"/>
      <c r="V5640"/>
      <c r="W5640"/>
      <c r="X5640"/>
      <c r="Y5640"/>
      <c r="Z5640"/>
      <c r="AA5640"/>
      <c r="AB5640"/>
      <c r="AC5640"/>
    </row>
    <row r="5641" spans="2:29" s="14" customFormat="1" x14ac:dyDescent="0.25">
      <c r="B5641"/>
      <c r="C5641"/>
      <c r="D5641"/>
      <c r="E5641"/>
      <c r="F5641"/>
      <c r="G5641"/>
      <c r="H5641"/>
      <c r="I5641"/>
      <c r="J5641"/>
      <c r="K5641" s="91"/>
      <c r="L5641" s="91"/>
      <c r="M5641" s="91"/>
      <c r="R5641"/>
      <c r="S5641"/>
      <c r="T5641"/>
      <c r="U5641"/>
      <c r="V5641"/>
      <c r="W5641"/>
      <c r="X5641"/>
      <c r="Y5641"/>
      <c r="Z5641"/>
      <c r="AA5641"/>
      <c r="AB5641"/>
      <c r="AC5641"/>
    </row>
    <row r="5642" spans="2:29" s="14" customFormat="1" x14ac:dyDescent="0.25">
      <c r="B5642"/>
      <c r="C5642"/>
      <c r="D5642"/>
      <c r="E5642"/>
      <c r="F5642"/>
      <c r="G5642"/>
      <c r="H5642"/>
      <c r="I5642"/>
      <c r="J5642"/>
      <c r="K5642" s="91"/>
      <c r="L5642" s="91"/>
      <c r="M5642" s="91"/>
      <c r="R5642"/>
      <c r="S5642"/>
      <c r="T5642"/>
      <c r="U5642"/>
      <c r="V5642"/>
      <c r="W5642"/>
      <c r="X5642"/>
      <c r="Y5642"/>
      <c r="Z5642"/>
      <c r="AA5642"/>
      <c r="AB5642"/>
      <c r="AC5642"/>
    </row>
    <row r="5643" spans="2:29" s="14" customFormat="1" x14ac:dyDescent="0.25">
      <c r="B5643"/>
      <c r="C5643"/>
      <c r="D5643"/>
      <c r="E5643"/>
      <c r="F5643"/>
      <c r="G5643"/>
      <c r="H5643"/>
      <c r="I5643"/>
      <c r="J5643"/>
      <c r="K5643" s="91"/>
      <c r="L5643" s="91"/>
      <c r="M5643" s="91"/>
      <c r="R5643"/>
      <c r="S5643"/>
      <c r="T5643"/>
      <c r="U5643"/>
      <c r="V5643"/>
      <c r="W5643"/>
      <c r="X5643"/>
      <c r="Y5643"/>
      <c r="Z5643"/>
      <c r="AA5643"/>
      <c r="AB5643"/>
      <c r="AC5643"/>
    </row>
    <row r="5644" spans="2:29" s="14" customFormat="1" x14ac:dyDescent="0.25">
      <c r="B5644"/>
      <c r="C5644"/>
      <c r="D5644"/>
      <c r="E5644"/>
      <c r="F5644"/>
      <c r="G5644"/>
      <c r="H5644"/>
      <c r="I5644"/>
      <c r="J5644"/>
      <c r="K5644" s="91"/>
      <c r="L5644" s="91"/>
      <c r="M5644" s="91"/>
      <c r="R5644"/>
      <c r="S5644"/>
      <c r="T5644"/>
      <c r="U5644"/>
      <c r="V5644"/>
      <c r="W5644"/>
      <c r="X5644"/>
      <c r="Y5644"/>
      <c r="Z5644"/>
      <c r="AA5644"/>
      <c r="AB5644"/>
      <c r="AC5644"/>
    </row>
    <row r="5645" spans="2:29" s="14" customFormat="1" x14ac:dyDescent="0.25">
      <c r="B5645"/>
      <c r="C5645"/>
      <c r="D5645"/>
      <c r="E5645"/>
      <c r="F5645"/>
      <c r="G5645"/>
      <c r="H5645"/>
      <c r="I5645"/>
      <c r="J5645"/>
      <c r="K5645" s="91"/>
      <c r="L5645" s="91"/>
      <c r="M5645" s="91"/>
      <c r="R5645"/>
      <c r="S5645"/>
      <c r="T5645"/>
      <c r="U5645"/>
      <c r="V5645"/>
      <c r="W5645"/>
      <c r="X5645"/>
      <c r="Y5645"/>
      <c r="Z5645"/>
      <c r="AA5645"/>
      <c r="AB5645"/>
      <c r="AC5645"/>
    </row>
    <row r="5646" spans="2:29" s="14" customFormat="1" x14ac:dyDescent="0.25">
      <c r="B5646"/>
      <c r="C5646"/>
      <c r="D5646"/>
      <c r="E5646"/>
      <c r="F5646"/>
      <c r="G5646"/>
      <c r="H5646"/>
      <c r="I5646"/>
      <c r="J5646"/>
      <c r="K5646" s="91"/>
      <c r="L5646" s="91"/>
      <c r="M5646" s="91"/>
      <c r="R5646"/>
      <c r="S5646"/>
      <c r="T5646"/>
      <c r="U5646"/>
      <c r="V5646"/>
      <c r="W5646"/>
      <c r="X5646"/>
      <c r="Y5646"/>
      <c r="Z5646"/>
      <c r="AA5646"/>
      <c r="AB5646"/>
      <c r="AC5646"/>
    </row>
    <row r="5647" spans="2:29" s="14" customFormat="1" x14ac:dyDescent="0.25">
      <c r="B5647"/>
      <c r="C5647"/>
      <c r="D5647"/>
      <c r="E5647"/>
      <c r="F5647"/>
      <c r="G5647"/>
      <c r="H5647"/>
      <c r="I5647"/>
      <c r="J5647"/>
      <c r="K5647" s="91"/>
      <c r="L5647" s="91"/>
      <c r="M5647" s="91"/>
      <c r="R5647"/>
      <c r="S5647"/>
      <c r="T5647"/>
      <c r="U5647"/>
      <c r="V5647"/>
      <c r="W5647"/>
      <c r="X5647"/>
      <c r="Y5647"/>
      <c r="Z5647"/>
      <c r="AA5647"/>
      <c r="AB5647"/>
      <c r="AC5647"/>
    </row>
    <row r="5648" spans="2:29" s="14" customFormat="1" x14ac:dyDescent="0.25">
      <c r="B5648"/>
      <c r="C5648"/>
      <c r="D5648"/>
      <c r="E5648"/>
      <c r="F5648"/>
      <c r="G5648"/>
      <c r="H5648"/>
      <c r="I5648"/>
      <c r="J5648"/>
      <c r="K5648" s="91"/>
      <c r="L5648" s="91"/>
      <c r="M5648" s="91"/>
      <c r="R5648"/>
      <c r="S5648"/>
      <c r="T5648"/>
      <c r="U5648"/>
      <c r="V5648"/>
      <c r="W5648"/>
      <c r="X5648"/>
      <c r="Y5648"/>
      <c r="Z5648"/>
      <c r="AA5648"/>
      <c r="AB5648"/>
      <c r="AC5648"/>
    </row>
    <row r="5649" spans="2:29" s="14" customFormat="1" x14ac:dyDescent="0.25">
      <c r="B5649"/>
      <c r="C5649"/>
      <c r="D5649"/>
      <c r="E5649"/>
      <c r="F5649"/>
      <c r="G5649"/>
      <c r="H5649"/>
      <c r="I5649"/>
      <c r="J5649"/>
      <c r="K5649" s="91"/>
      <c r="L5649" s="91"/>
      <c r="M5649" s="91"/>
      <c r="R5649"/>
      <c r="S5649"/>
      <c r="T5649"/>
      <c r="U5649"/>
      <c r="V5649"/>
      <c r="W5649"/>
      <c r="X5649"/>
      <c r="Y5649"/>
      <c r="Z5649"/>
      <c r="AA5649"/>
      <c r="AB5649"/>
      <c r="AC5649"/>
    </row>
    <row r="5650" spans="2:29" s="14" customFormat="1" x14ac:dyDescent="0.25">
      <c r="B5650"/>
      <c r="C5650"/>
      <c r="D5650"/>
      <c r="E5650"/>
      <c r="F5650"/>
      <c r="G5650"/>
      <c r="H5650"/>
      <c r="I5650"/>
      <c r="J5650"/>
      <c r="K5650" s="91"/>
      <c r="L5650" s="91"/>
      <c r="M5650" s="91"/>
      <c r="R5650"/>
      <c r="S5650"/>
      <c r="T5650"/>
      <c r="U5650"/>
      <c r="V5650"/>
      <c r="W5650"/>
      <c r="X5650"/>
      <c r="Y5650"/>
      <c r="Z5650"/>
      <c r="AA5650"/>
      <c r="AB5650"/>
      <c r="AC5650"/>
    </row>
    <row r="5651" spans="2:29" s="14" customFormat="1" x14ac:dyDescent="0.25">
      <c r="B5651"/>
      <c r="C5651"/>
      <c r="D5651"/>
      <c r="E5651"/>
      <c r="F5651"/>
      <c r="G5651"/>
      <c r="H5651"/>
      <c r="I5651"/>
      <c r="J5651"/>
      <c r="K5651" s="91"/>
      <c r="L5651" s="91"/>
      <c r="M5651" s="91"/>
      <c r="R5651"/>
      <c r="S5651"/>
      <c r="T5651"/>
      <c r="U5651"/>
      <c r="V5651"/>
      <c r="W5651"/>
      <c r="X5651"/>
      <c r="Y5651"/>
      <c r="Z5651"/>
      <c r="AA5651"/>
      <c r="AB5651"/>
      <c r="AC5651"/>
    </row>
    <row r="5652" spans="2:29" s="14" customFormat="1" x14ac:dyDescent="0.25">
      <c r="B5652"/>
      <c r="C5652"/>
      <c r="D5652"/>
      <c r="E5652"/>
      <c r="F5652"/>
      <c r="G5652"/>
      <c r="H5652"/>
      <c r="I5652"/>
      <c r="J5652"/>
      <c r="K5652" s="91"/>
      <c r="L5652" s="91"/>
      <c r="M5652" s="91"/>
      <c r="R5652"/>
      <c r="S5652"/>
      <c r="T5652"/>
      <c r="U5652"/>
      <c r="V5652"/>
      <c r="W5652"/>
      <c r="X5652"/>
      <c r="Y5652"/>
      <c r="Z5652"/>
      <c r="AA5652"/>
      <c r="AB5652"/>
      <c r="AC5652"/>
    </row>
    <row r="5653" spans="2:29" s="14" customFormat="1" x14ac:dyDescent="0.25">
      <c r="B5653"/>
      <c r="C5653"/>
      <c r="D5653"/>
      <c r="E5653"/>
      <c r="F5653"/>
      <c r="G5653"/>
      <c r="H5653"/>
      <c r="I5653"/>
      <c r="J5653"/>
      <c r="K5653" s="91"/>
      <c r="L5653" s="91"/>
      <c r="M5653" s="91"/>
      <c r="R5653"/>
      <c r="S5653"/>
      <c r="T5653"/>
      <c r="U5653"/>
      <c r="V5653"/>
      <c r="W5653"/>
      <c r="X5653"/>
      <c r="Y5653"/>
      <c r="Z5653"/>
      <c r="AA5653"/>
      <c r="AB5653"/>
      <c r="AC5653"/>
    </row>
    <row r="5654" spans="2:29" s="14" customFormat="1" x14ac:dyDescent="0.25">
      <c r="B5654"/>
      <c r="C5654"/>
      <c r="D5654"/>
      <c r="E5654"/>
      <c r="F5654"/>
      <c r="G5654"/>
      <c r="H5654"/>
      <c r="I5654"/>
      <c r="J5654"/>
      <c r="K5654" s="91"/>
      <c r="L5654" s="91"/>
      <c r="M5654" s="91"/>
      <c r="R5654"/>
      <c r="S5654"/>
      <c r="T5654"/>
      <c r="U5654"/>
      <c r="V5654"/>
      <c r="W5654"/>
      <c r="X5654"/>
      <c r="Y5654"/>
      <c r="Z5654"/>
      <c r="AA5654"/>
      <c r="AB5654"/>
      <c r="AC5654"/>
    </row>
    <row r="5655" spans="2:29" s="14" customFormat="1" x14ac:dyDescent="0.25">
      <c r="B5655"/>
      <c r="C5655"/>
      <c r="D5655"/>
      <c r="E5655"/>
      <c r="F5655"/>
      <c r="G5655"/>
      <c r="H5655"/>
      <c r="I5655"/>
      <c r="J5655"/>
      <c r="K5655" s="91"/>
      <c r="L5655" s="91"/>
      <c r="M5655" s="91"/>
      <c r="R5655"/>
      <c r="S5655"/>
      <c r="T5655"/>
      <c r="U5655"/>
      <c r="V5655"/>
      <c r="W5655"/>
      <c r="X5655"/>
      <c r="Y5655"/>
      <c r="Z5655"/>
      <c r="AA5655"/>
      <c r="AB5655"/>
      <c r="AC5655"/>
    </row>
    <row r="5656" spans="2:29" s="14" customFormat="1" x14ac:dyDescent="0.25">
      <c r="B5656"/>
      <c r="C5656"/>
      <c r="D5656"/>
      <c r="E5656"/>
      <c r="F5656"/>
      <c r="G5656"/>
      <c r="H5656"/>
      <c r="I5656"/>
      <c r="J5656"/>
      <c r="K5656" s="91"/>
      <c r="L5656" s="91"/>
      <c r="M5656" s="91"/>
      <c r="R5656"/>
      <c r="S5656"/>
      <c r="T5656"/>
      <c r="U5656"/>
      <c r="V5656"/>
      <c r="W5656"/>
      <c r="X5656"/>
      <c r="Y5656"/>
      <c r="Z5656"/>
      <c r="AA5656"/>
      <c r="AB5656"/>
      <c r="AC5656"/>
    </row>
    <row r="5657" spans="2:29" s="14" customFormat="1" x14ac:dyDescent="0.25">
      <c r="B5657"/>
      <c r="C5657"/>
      <c r="D5657"/>
      <c r="E5657"/>
      <c r="F5657"/>
      <c r="G5657"/>
      <c r="H5657"/>
      <c r="I5657"/>
      <c r="J5657"/>
      <c r="K5657" s="91"/>
      <c r="L5657" s="91"/>
      <c r="M5657" s="91"/>
      <c r="R5657"/>
      <c r="S5657"/>
      <c r="T5657"/>
      <c r="U5657"/>
      <c r="V5657"/>
      <c r="W5657"/>
      <c r="X5657"/>
      <c r="Y5657"/>
      <c r="Z5657"/>
      <c r="AA5657"/>
      <c r="AB5657"/>
      <c r="AC5657"/>
    </row>
    <row r="5658" spans="2:29" s="14" customFormat="1" x14ac:dyDescent="0.25">
      <c r="B5658"/>
      <c r="C5658"/>
      <c r="D5658"/>
      <c r="E5658"/>
      <c r="F5658"/>
      <c r="G5658"/>
      <c r="H5658"/>
      <c r="I5658"/>
      <c r="J5658"/>
      <c r="K5658" s="91"/>
      <c r="L5658" s="91"/>
      <c r="M5658" s="91"/>
      <c r="R5658"/>
      <c r="S5658"/>
      <c r="T5658"/>
      <c r="U5658"/>
      <c r="V5658"/>
      <c r="W5658"/>
      <c r="X5658"/>
      <c r="Y5658"/>
      <c r="Z5658"/>
      <c r="AA5658"/>
      <c r="AB5658"/>
      <c r="AC5658"/>
    </row>
    <row r="5659" spans="2:29" s="14" customFormat="1" x14ac:dyDescent="0.25">
      <c r="B5659"/>
      <c r="C5659"/>
      <c r="D5659"/>
      <c r="E5659"/>
      <c r="F5659"/>
      <c r="G5659"/>
      <c r="H5659"/>
      <c r="I5659"/>
      <c r="J5659"/>
      <c r="K5659" s="91"/>
      <c r="L5659" s="91"/>
      <c r="M5659" s="91"/>
      <c r="R5659"/>
      <c r="S5659"/>
      <c r="T5659"/>
      <c r="U5659"/>
      <c r="V5659"/>
      <c r="W5659"/>
      <c r="X5659"/>
      <c r="Y5659"/>
      <c r="Z5659"/>
      <c r="AA5659"/>
      <c r="AB5659"/>
      <c r="AC5659"/>
    </row>
    <row r="5660" spans="2:29" s="14" customFormat="1" x14ac:dyDescent="0.25">
      <c r="B5660"/>
      <c r="C5660"/>
      <c r="D5660"/>
      <c r="E5660"/>
      <c r="F5660"/>
      <c r="G5660"/>
      <c r="H5660"/>
      <c r="I5660"/>
      <c r="J5660"/>
      <c r="K5660" s="91"/>
      <c r="L5660" s="91"/>
      <c r="M5660" s="91"/>
      <c r="R5660"/>
      <c r="S5660"/>
      <c r="T5660"/>
      <c r="U5660"/>
      <c r="V5660"/>
      <c r="W5660"/>
      <c r="X5660"/>
      <c r="Y5660"/>
      <c r="Z5660"/>
      <c r="AA5660"/>
      <c r="AB5660"/>
      <c r="AC5660"/>
    </row>
    <row r="5661" spans="2:29" s="14" customFormat="1" x14ac:dyDescent="0.25">
      <c r="B5661"/>
      <c r="C5661"/>
      <c r="D5661"/>
      <c r="E5661"/>
      <c r="F5661"/>
      <c r="G5661"/>
      <c r="H5661"/>
      <c r="I5661"/>
      <c r="J5661"/>
      <c r="K5661" s="91"/>
      <c r="L5661" s="91"/>
      <c r="M5661" s="91"/>
      <c r="R5661"/>
      <c r="S5661"/>
      <c r="T5661"/>
      <c r="U5661"/>
      <c r="V5661"/>
      <c r="W5661"/>
      <c r="X5661"/>
      <c r="Y5661"/>
      <c r="Z5661"/>
      <c r="AA5661"/>
      <c r="AB5661"/>
      <c r="AC5661"/>
    </row>
    <row r="5662" spans="2:29" s="14" customFormat="1" x14ac:dyDescent="0.25">
      <c r="B5662"/>
      <c r="C5662"/>
      <c r="D5662"/>
      <c r="E5662"/>
      <c r="F5662"/>
      <c r="G5662"/>
      <c r="H5662"/>
      <c r="I5662"/>
      <c r="J5662"/>
      <c r="K5662" s="91"/>
      <c r="L5662" s="91"/>
      <c r="M5662" s="91"/>
      <c r="R5662"/>
      <c r="S5662"/>
      <c r="T5662"/>
      <c r="U5662"/>
      <c r="V5662"/>
      <c r="W5662"/>
      <c r="X5662"/>
      <c r="Y5662"/>
      <c r="Z5662"/>
      <c r="AA5662"/>
      <c r="AB5662"/>
      <c r="AC5662"/>
    </row>
    <row r="5663" spans="2:29" s="14" customFormat="1" x14ac:dyDescent="0.25">
      <c r="B5663"/>
      <c r="C5663"/>
      <c r="D5663"/>
      <c r="E5663"/>
      <c r="F5663"/>
      <c r="G5663"/>
      <c r="H5663"/>
      <c r="I5663"/>
      <c r="J5663"/>
      <c r="K5663" s="91"/>
      <c r="L5663" s="91"/>
      <c r="M5663" s="91"/>
      <c r="R5663"/>
      <c r="S5663"/>
      <c r="T5663"/>
      <c r="U5663"/>
      <c r="V5663"/>
      <c r="W5663"/>
      <c r="X5663"/>
      <c r="Y5663"/>
      <c r="Z5663"/>
      <c r="AA5663"/>
      <c r="AB5663"/>
      <c r="AC5663"/>
    </row>
    <row r="5664" spans="2:29" s="14" customFormat="1" x14ac:dyDescent="0.25">
      <c r="B5664"/>
      <c r="C5664"/>
      <c r="D5664"/>
      <c r="E5664"/>
      <c r="F5664"/>
      <c r="G5664"/>
      <c r="H5664"/>
      <c r="I5664"/>
      <c r="J5664"/>
      <c r="K5664" s="91"/>
      <c r="L5664" s="91"/>
      <c r="M5664" s="91"/>
      <c r="R5664"/>
      <c r="S5664"/>
      <c r="T5664"/>
      <c r="U5664"/>
      <c r="V5664"/>
      <c r="W5664"/>
      <c r="X5664"/>
      <c r="Y5664"/>
      <c r="Z5664"/>
      <c r="AA5664"/>
      <c r="AB5664"/>
      <c r="AC5664"/>
    </row>
    <row r="5665" spans="2:29" s="14" customFormat="1" x14ac:dyDescent="0.25">
      <c r="B5665"/>
      <c r="C5665"/>
      <c r="D5665"/>
      <c r="E5665"/>
      <c r="F5665"/>
      <c r="G5665"/>
      <c r="H5665"/>
      <c r="I5665"/>
      <c r="J5665"/>
      <c r="K5665" s="91"/>
      <c r="L5665" s="91"/>
      <c r="M5665" s="91"/>
      <c r="R5665"/>
      <c r="S5665"/>
      <c r="T5665"/>
      <c r="U5665"/>
      <c r="V5665"/>
      <c r="W5665"/>
      <c r="X5665"/>
      <c r="Y5665"/>
      <c r="Z5665"/>
      <c r="AA5665"/>
      <c r="AB5665"/>
      <c r="AC5665"/>
    </row>
    <row r="5666" spans="2:29" s="14" customFormat="1" x14ac:dyDescent="0.25">
      <c r="B5666"/>
      <c r="C5666"/>
      <c r="D5666"/>
      <c r="E5666"/>
      <c r="F5666"/>
      <c r="G5666"/>
      <c r="H5666"/>
      <c r="I5666"/>
      <c r="J5666"/>
      <c r="K5666" s="91"/>
      <c r="L5666" s="91"/>
      <c r="M5666" s="91"/>
      <c r="R5666"/>
      <c r="S5666"/>
      <c r="T5666"/>
      <c r="U5666"/>
      <c r="V5666"/>
      <c r="W5666"/>
      <c r="X5666"/>
      <c r="Y5666"/>
      <c r="Z5666"/>
      <c r="AA5666"/>
      <c r="AB5666"/>
      <c r="AC5666"/>
    </row>
    <row r="5667" spans="2:29" s="14" customFormat="1" x14ac:dyDescent="0.25">
      <c r="B5667"/>
      <c r="C5667"/>
      <c r="D5667"/>
      <c r="E5667"/>
      <c r="F5667"/>
      <c r="G5667"/>
      <c r="H5667"/>
      <c r="I5667"/>
      <c r="J5667"/>
      <c r="K5667" s="91"/>
      <c r="L5667" s="91"/>
      <c r="M5667" s="91"/>
      <c r="R5667"/>
      <c r="S5667"/>
      <c r="T5667"/>
      <c r="U5667"/>
      <c r="V5667"/>
      <c r="W5667"/>
      <c r="X5667"/>
      <c r="Y5667"/>
      <c r="Z5667"/>
      <c r="AA5667"/>
      <c r="AB5667"/>
      <c r="AC5667"/>
    </row>
    <row r="5668" spans="2:29" s="14" customFormat="1" x14ac:dyDescent="0.25">
      <c r="B5668"/>
      <c r="C5668"/>
      <c r="D5668"/>
      <c r="E5668"/>
      <c r="F5668"/>
      <c r="G5668"/>
      <c r="H5668"/>
      <c r="I5668"/>
      <c r="J5668"/>
      <c r="K5668" s="91"/>
      <c r="L5668" s="91"/>
      <c r="M5668" s="91"/>
      <c r="R5668"/>
      <c r="S5668"/>
      <c r="T5668"/>
      <c r="U5668"/>
      <c r="V5668"/>
      <c r="W5668"/>
      <c r="X5668"/>
      <c r="Y5668"/>
      <c r="Z5668"/>
      <c r="AA5668"/>
      <c r="AB5668"/>
      <c r="AC5668"/>
    </row>
    <row r="5669" spans="2:29" s="14" customFormat="1" x14ac:dyDescent="0.25">
      <c r="B5669"/>
      <c r="C5669"/>
      <c r="D5669"/>
      <c r="E5669"/>
      <c r="F5669"/>
      <c r="G5669"/>
      <c r="H5669"/>
      <c r="I5669"/>
      <c r="J5669"/>
      <c r="K5669" s="91"/>
      <c r="L5669" s="91"/>
      <c r="M5669" s="91"/>
      <c r="R5669"/>
      <c r="S5669"/>
      <c r="T5669"/>
      <c r="U5669"/>
      <c r="V5669"/>
      <c r="W5669"/>
      <c r="X5669"/>
      <c r="Y5669"/>
      <c r="Z5669"/>
      <c r="AA5669"/>
      <c r="AB5669"/>
      <c r="AC5669"/>
    </row>
    <row r="5670" spans="2:29" s="14" customFormat="1" x14ac:dyDescent="0.25">
      <c r="B5670"/>
      <c r="C5670"/>
      <c r="D5670"/>
      <c r="E5670"/>
      <c r="F5670"/>
      <c r="G5670"/>
      <c r="H5670"/>
      <c r="I5670"/>
      <c r="J5670"/>
      <c r="K5670" s="91"/>
      <c r="L5670" s="91"/>
      <c r="M5670" s="91"/>
      <c r="R5670"/>
      <c r="S5670"/>
      <c r="T5670"/>
      <c r="U5670"/>
      <c r="V5670"/>
      <c r="W5670"/>
      <c r="X5670"/>
      <c r="Y5670"/>
      <c r="Z5670"/>
      <c r="AA5670"/>
      <c r="AB5670"/>
      <c r="AC5670"/>
    </row>
    <row r="5671" spans="2:29" s="14" customFormat="1" x14ac:dyDescent="0.25">
      <c r="B5671"/>
      <c r="C5671"/>
      <c r="D5671"/>
      <c r="E5671"/>
      <c r="F5671"/>
      <c r="G5671"/>
      <c r="H5671"/>
      <c r="I5671"/>
      <c r="J5671"/>
      <c r="K5671" s="91"/>
      <c r="L5671" s="91"/>
      <c r="M5671" s="91"/>
      <c r="R5671"/>
      <c r="S5671"/>
      <c r="T5671"/>
      <c r="U5671"/>
      <c r="V5671"/>
      <c r="W5671"/>
      <c r="X5671"/>
      <c r="Y5671"/>
      <c r="Z5671"/>
      <c r="AA5671"/>
      <c r="AB5671"/>
      <c r="AC5671"/>
    </row>
    <row r="5672" spans="2:29" s="14" customFormat="1" x14ac:dyDescent="0.25">
      <c r="B5672"/>
      <c r="C5672"/>
      <c r="D5672"/>
      <c r="E5672"/>
      <c r="F5672"/>
      <c r="G5672"/>
      <c r="H5672"/>
      <c r="I5672"/>
      <c r="J5672"/>
      <c r="K5672" s="91"/>
      <c r="L5672" s="91"/>
      <c r="M5672" s="91"/>
      <c r="R5672"/>
      <c r="S5672"/>
      <c r="T5672"/>
      <c r="U5672"/>
      <c r="V5672"/>
      <c r="W5672"/>
      <c r="X5672"/>
      <c r="Y5672"/>
      <c r="Z5672"/>
      <c r="AA5672"/>
      <c r="AB5672"/>
      <c r="AC5672"/>
    </row>
    <row r="5673" spans="2:29" s="14" customFormat="1" x14ac:dyDescent="0.25">
      <c r="B5673"/>
      <c r="C5673"/>
      <c r="D5673"/>
      <c r="E5673"/>
      <c r="F5673"/>
      <c r="G5673"/>
      <c r="H5673"/>
      <c r="I5673"/>
      <c r="J5673"/>
      <c r="K5673" s="91"/>
      <c r="L5673" s="91"/>
      <c r="M5673" s="91"/>
      <c r="R5673"/>
      <c r="S5673"/>
      <c r="T5673"/>
      <c r="U5673"/>
      <c r="V5673"/>
      <c r="W5673"/>
      <c r="X5673"/>
      <c r="Y5673"/>
      <c r="Z5673"/>
      <c r="AA5673"/>
      <c r="AB5673"/>
      <c r="AC5673"/>
    </row>
    <row r="5674" spans="2:29" s="14" customFormat="1" x14ac:dyDescent="0.25">
      <c r="B5674"/>
      <c r="C5674"/>
      <c r="D5674"/>
      <c r="E5674"/>
      <c r="F5674"/>
      <c r="G5674"/>
      <c r="H5674"/>
      <c r="I5674"/>
      <c r="J5674"/>
      <c r="K5674" s="91"/>
      <c r="L5674" s="91"/>
      <c r="M5674" s="91"/>
      <c r="R5674"/>
      <c r="S5674"/>
      <c r="T5674"/>
      <c r="U5674"/>
      <c r="V5674"/>
      <c r="W5674"/>
      <c r="X5674"/>
      <c r="Y5674"/>
      <c r="Z5674"/>
      <c r="AA5674"/>
      <c r="AB5674"/>
      <c r="AC5674"/>
    </row>
    <row r="5675" spans="2:29" s="14" customFormat="1" x14ac:dyDescent="0.25">
      <c r="B5675"/>
      <c r="C5675"/>
      <c r="D5675"/>
      <c r="E5675"/>
      <c r="F5675"/>
      <c r="G5675"/>
      <c r="H5675"/>
      <c r="I5675"/>
      <c r="J5675"/>
      <c r="K5675" s="91"/>
      <c r="L5675" s="91"/>
      <c r="M5675" s="91"/>
      <c r="R5675"/>
      <c r="S5675"/>
      <c r="T5675"/>
      <c r="U5675"/>
      <c r="V5675"/>
      <c r="W5675"/>
      <c r="X5675"/>
      <c r="Y5675"/>
      <c r="Z5675"/>
      <c r="AA5675"/>
      <c r="AB5675"/>
      <c r="AC5675"/>
    </row>
    <row r="5676" spans="2:29" s="14" customFormat="1" x14ac:dyDescent="0.25">
      <c r="B5676"/>
      <c r="C5676"/>
      <c r="D5676"/>
      <c r="E5676"/>
      <c r="F5676"/>
      <c r="G5676"/>
      <c r="H5676"/>
      <c r="I5676"/>
      <c r="J5676"/>
      <c r="K5676" s="91"/>
      <c r="L5676" s="91"/>
      <c r="M5676" s="91"/>
      <c r="R5676"/>
      <c r="S5676"/>
      <c r="T5676"/>
      <c r="U5676"/>
      <c r="V5676"/>
      <c r="W5676"/>
      <c r="X5676"/>
      <c r="Y5676"/>
      <c r="Z5676"/>
      <c r="AA5676"/>
      <c r="AB5676"/>
      <c r="AC5676"/>
    </row>
    <row r="5677" spans="2:29" s="14" customFormat="1" x14ac:dyDescent="0.25">
      <c r="B5677"/>
      <c r="C5677"/>
      <c r="D5677"/>
      <c r="E5677"/>
      <c r="F5677"/>
      <c r="G5677"/>
      <c r="H5677"/>
      <c r="I5677"/>
      <c r="J5677"/>
      <c r="K5677" s="91"/>
      <c r="L5677" s="91"/>
      <c r="M5677" s="91"/>
      <c r="R5677"/>
      <c r="S5677"/>
      <c r="T5677"/>
      <c r="U5677"/>
      <c r="V5677"/>
      <c r="W5677"/>
      <c r="X5677"/>
      <c r="Y5677"/>
      <c r="Z5677"/>
      <c r="AA5677"/>
      <c r="AB5677"/>
      <c r="AC5677"/>
    </row>
    <row r="5678" spans="2:29" s="14" customFormat="1" x14ac:dyDescent="0.25">
      <c r="B5678"/>
      <c r="C5678"/>
      <c r="D5678"/>
      <c r="E5678"/>
      <c r="F5678"/>
      <c r="G5678"/>
      <c r="H5678"/>
      <c r="I5678"/>
      <c r="J5678"/>
      <c r="K5678" s="91"/>
      <c r="L5678" s="91"/>
      <c r="M5678" s="91"/>
      <c r="R5678"/>
      <c r="S5678"/>
      <c r="T5678"/>
      <c r="U5678"/>
      <c r="V5678"/>
      <c r="W5678"/>
      <c r="X5678"/>
      <c r="Y5678"/>
      <c r="Z5678"/>
      <c r="AA5678"/>
      <c r="AB5678"/>
      <c r="AC5678"/>
    </row>
    <row r="5679" spans="2:29" s="14" customFormat="1" x14ac:dyDescent="0.25">
      <c r="B5679"/>
      <c r="C5679"/>
      <c r="D5679"/>
      <c r="E5679"/>
      <c r="F5679"/>
      <c r="G5679"/>
      <c r="H5679"/>
      <c r="I5679"/>
      <c r="J5679"/>
      <c r="K5679" s="91"/>
      <c r="L5679" s="91"/>
      <c r="M5679" s="91"/>
      <c r="R5679"/>
      <c r="S5679"/>
      <c r="T5679"/>
      <c r="U5679"/>
      <c r="V5679"/>
      <c r="W5679"/>
      <c r="X5679"/>
      <c r="Y5679"/>
      <c r="Z5679"/>
      <c r="AA5679"/>
      <c r="AB5679"/>
      <c r="AC5679"/>
    </row>
    <row r="5680" spans="2:29" s="14" customFormat="1" x14ac:dyDescent="0.25">
      <c r="B5680"/>
      <c r="C5680"/>
      <c r="D5680"/>
      <c r="E5680"/>
      <c r="F5680"/>
      <c r="G5680"/>
      <c r="H5680"/>
      <c r="I5680"/>
      <c r="J5680"/>
      <c r="K5680" s="91"/>
      <c r="L5680" s="91"/>
      <c r="M5680" s="91"/>
      <c r="R5680"/>
      <c r="S5680"/>
      <c r="T5680"/>
      <c r="U5680"/>
      <c r="V5680"/>
      <c r="W5680"/>
      <c r="X5680"/>
      <c r="Y5680"/>
      <c r="Z5680"/>
      <c r="AA5680"/>
      <c r="AB5680"/>
      <c r="AC5680"/>
    </row>
    <row r="5681" spans="2:29" s="14" customFormat="1" x14ac:dyDescent="0.25">
      <c r="B5681"/>
      <c r="C5681"/>
      <c r="D5681"/>
      <c r="E5681"/>
      <c r="F5681"/>
      <c r="G5681"/>
      <c r="H5681"/>
      <c r="I5681"/>
      <c r="J5681"/>
      <c r="K5681" s="91"/>
      <c r="L5681" s="91"/>
      <c r="M5681" s="91"/>
      <c r="R5681"/>
      <c r="S5681"/>
      <c r="T5681"/>
      <c r="U5681"/>
      <c r="V5681"/>
      <c r="W5681"/>
      <c r="X5681"/>
      <c r="Y5681"/>
      <c r="Z5681"/>
      <c r="AA5681"/>
      <c r="AB5681"/>
      <c r="AC5681"/>
    </row>
    <row r="5682" spans="2:29" s="14" customFormat="1" x14ac:dyDescent="0.25">
      <c r="B5682"/>
      <c r="C5682"/>
      <c r="D5682"/>
      <c r="E5682"/>
      <c r="F5682"/>
      <c r="G5682"/>
      <c r="H5682"/>
      <c r="I5682"/>
      <c r="J5682"/>
      <c r="K5682" s="91"/>
      <c r="L5682" s="91"/>
      <c r="M5682" s="91"/>
      <c r="R5682"/>
      <c r="S5682"/>
      <c r="T5682"/>
      <c r="U5682"/>
      <c r="V5682"/>
      <c r="W5682"/>
      <c r="X5682"/>
      <c r="Y5682"/>
      <c r="Z5682"/>
      <c r="AA5682"/>
      <c r="AB5682"/>
      <c r="AC5682"/>
    </row>
    <row r="5683" spans="2:29" s="14" customFormat="1" x14ac:dyDescent="0.25">
      <c r="B5683"/>
      <c r="C5683"/>
      <c r="D5683"/>
      <c r="E5683"/>
      <c r="F5683"/>
      <c r="G5683"/>
      <c r="H5683"/>
      <c r="I5683"/>
      <c r="J5683"/>
      <c r="K5683" s="91"/>
      <c r="L5683" s="91"/>
      <c r="M5683" s="91"/>
      <c r="R5683"/>
      <c r="S5683"/>
      <c r="T5683"/>
      <c r="U5683"/>
      <c r="V5683"/>
      <c r="W5683"/>
      <c r="X5683"/>
      <c r="Y5683"/>
      <c r="Z5683"/>
      <c r="AA5683"/>
      <c r="AB5683"/>
      <c r="AC5683"/>
    </row>
    <row r="5684" spans="2:29" s="14" customFormat="1" x14ac:dyDescent="0.25">
      <c r="B5684"/>
      <c r="C5684"/>
      <c r="D5684"/>
      <c r="E5684"/>
      <c r="F5684"/>
      <c r="G5684"/>
      <c r="H5684"/>
      <c r="I5684"/>
      <c r="J5684"/>
      <c r="K5684" s="91"/>
      <c r="L5684" s="91"/>
      <c r="M5684" s="91"/>
      <c r="R5684"/>
      <c r="S5684"/>
      <c r="T5684"/>
      <c r="U5684"/>
      <c r="V5684"/>
      <c r="W5684"/>
      <c r="X5684"/>
      <c r="Y5684"/>
      <c r="Z5684"/>
      <c r="AA5684"/>
      <c r="AB5684"/>
      <c r="AC5684"/>
    </row>
    <row r="5685" spans="2:29" s="14" customFormat="1" x14ac:dyDescent="0.25">
      <c r="B5685"/>
      <c r="C5685"/>
      <c r="D5685"/>
      <c r="E5685"/>
      <c r="F5685"/>
      <c r="G5685"/>
      <c r="H5685"/>
      <c r="I5685"/>
      <c r="J5685"/>
      <c r="K5685" s="91"/>
      <c r="L5685" s="91"/>
      <c r="M5685" s="91"/>
      <c r="R5685"/>
      <c r="S5685"/>
      <c r="T5685"/>
      <c r="U5685"/>
      <c r="V5685"/>
      <c r="W5685"/>
      <c r="X5685"/>
      <c r="Y5685"/>
      <c r="Z5685"/>
      <c r="AA5685"/>
      <c r="AB5685"/>
      <c r="AC5685"/>
    </row>
    <row r="5686" spans="2:29" s="14" customFormat="1" x14ac:dyDescent="0.25">
      <c r="B5686"/>
      <c r="C5686"/>
      <c r="D5686"/>
      <c r="E5686"/>
      <c r="F5686"/>
      <c r="G5686"/>
      <c r="H5686"/>
      <c r="I5686"/>
      <c r="J5686"/>
      <c r="K5686" s="91"/>
      <c r="L5686" s="91"/>
      <c r="M5686" s="91"/>
      <c r="R5686"/>
      <c r="S5686"/>
      <c r="T5686"/>
      <c r="U5686"/>
      <c r="V5686"/>
      <c r="W5686"/>
      <c r="X5686"/>
      <c r="Y5686"/>
      <c r="Z5686"/>
      <c r="AA5686"/>
      <c r="AB5686"/>
      <c r="AC5686"/>
    </row>
    <row r="5687" spans="2:29" s="14" customFormat="1" x14ac:dyDescent="0.25">
      <c r="B5687"/>
      <c r="C5687"/>
      <c r="D5687"/>
      <c r="E5687"/>
      <c r="F5687"/>
      <c r="G5687"/>
      <c r="H5687"/>
      <c r="I5687"/>
      <c r="J5687"/>
      <c r="K5687" s="91"/>
      <c r="L5687" s="91"/>
      <c r="M5687" s="91"/>
      <c r="R5687"/>
      <c r="S5687"/>
      <c r="T5687"/>
      <c r="U5687"/>
      <c r="V5687"/>
      <c r="W5687"/>
      <c r="X5687"/>
      <c r="Y5687"/>
      <c r="Z5687"/>
      <c r="AA5687"/>
      <c r="AB5687"/>
      <c r="AC5687"/>
    </row>
    <row r="5688" spans="2:29" s="14" customFormat="1" x14ac:dyDescent="0.25">
      <c r="B5688"/>
      <c r="C5688"/>
      <c r="D5688"/>
      <c r="E5688"/>
      <c r="F5688"/>
      <c r="G5688"/>
      <c r="H5688"/>
      <c r="I5688"/>
      <c r="J5688"/>
      <c r="K5688" s="91"/>
      <c r="L5688" s="91"/>
      <c r="M5688" s="91"/>
      <c r="R5688"/>
      <c r="S5688"/>
      <c r="T5688"/>
      <c r="U5688"/>
      <c r="V5688"/>
      <c r="W5688"/>
      <c r="X5688"/>
      <c r="Y5688"/>
      <c r="Z5688"/>
      <c r="AA5688"/>
      <c r="AB5688"/>
      <c r="AC5688"/>
    </row>
    <row r="5689" spans="2:29" s="14" customFormat="1" x14ac:dyDescent="0.25">
      <c r="B5689"/>
      <c r="C5689"/>
      <c r="D5689"/>
      <c r="E5689"/>
      <c r="F5689"/>
      <c r="G5689"/>
      <c r="H5689"/>
      <c r="I5689"/>
      <c r="J5689"/>
      <c r="K5689" s="91"/>
      <c r="L5689" s="91"/>
      <c r="M5689" s="91"/>
      <c r="R5689"/>
      <c r="S5689"/>
      <c r="T5689"/>
      <c r="U5689"/>
      <c r="V5689"/>
      <c r="W5689"/>
      <c r="X5689"/>
      <c r="Y5689"/>
      <c r="Z5689"/>
      <c r="AA5689"/>
      <c r="AB5689"/>
      <c r="AC5689"/>
    </row>
    <row r="5690" spans="2:29" s="14" customFormat="1" x14ac:dyDescent="0.25">
      <c r="B5690"/>
      <c r="C5690"/>
      <c r="D5690"/>
      <c r="E5690"/>
      <c r="F5690"/>
      <c r="G5690"/>
      <c r="H5690"/>
      <c r="I5690"/>
      <c r="J5690"/>
      <c r="K5690" s="91"/>
      <c r="L5690" s="91"/>
      <c r="M5690" s="91"/>
      <c r="R5690"/>
      <c r="S5690"/>
      <c r="T5690"/>
      <c r="U5690"/>
      <c r="V5690"/>
      <c r="W5690"/>
      <c r="X5690"/>
      <c r="Y5690"/>
      <c r="Z5690"/>
      <c r="AA5690"/>
      <c r="AB5690"/>
      <c r="AC5690"/>
    </row>
    <row r="5691" spans="2:29" s="14" customFormat="1" x14ac:dyDescent="0.25">
      <c r="B5691"/>
      <c r="C5691"/>
      <c r="D5691"/>
      <c r="E5691"/>
      <c r="F5691"/>
      <c r="G5691"/>
      <c r="H5691"/>
      <c r="I5691"/>
      <c r="J5691"/>
      <c r="K5691" s="91"/>
      <c r="L5691" s="91"/>
      <c r="M5691" s="91"/>
      <c r="R5691"/>
      <c r="S5691"/>
      <c r="T5691"/>
      <c r="U5691"/>
      <c r="V5691"/>
      <c r="W5691"/>
      <c r="X5691"/>
      <c r="Y5691"/>
      <c r="Z5691"/>
      <c r="AA5691"/>
      <c r="AB5691"/>
      <c r="AC5691"/>
    </row>
    <row r="5692" spans="2:29" s="14" customFormat="1" x14ac:dyDescent="0.25">
      <c r="B5692"/>
      <c r="C5692"/>
      <c r="D5692"/>
      <c r="E5692"/>
      <c r="F5692"/>
      <c r="G5692"/>
      <c r="H5692"/>
      <c r="I5692"/>
      <c r="J5692"/>
      <c r="K5692" s="91"/>
      <c r="L5692" s="91"/>
      <c r="M5692" s="91"/>
      <c r="R5692"/>
      <c r="S5692"/>
      <c r="T5692"/>
      <c r="U5692"/>
      <c r="V5692"/>
      <c r="W5692"/>
      <c r="X5692"/>
      <c r="Y5692"/>
      <c r="Z5692"/>
      <c r="AA5692"/>
      <c r="AB5692"/>
      <c r="AC5692"/>
    </row>
    <row r="5693" spans="2:29" s="14" customFormat="1" x14ac:dyDescent="0.25">
      <c r="B5693"/>
      <c r="C5693"/>
      <c r="D5693"/>
      <c r="E5693"/>
      <c r="F5693"/>
      <c r="G5693"/>
      <c r="H5693"/>
      <c r="I5693"/>
      <c r="J5693"/>
      <c r="K5693" s="91"/>
      <c r="L5693" s="91"/>
      <c r="M5693" s="91"/>
      <c r="R5693"/>
      <c r="S5693"/>
      <c r="T5693"/>
      <c r="U5693"/>
      <c r="V5693"/>
      <c r="W5693"/>
      <c r="X5693"/>
      <c r="Y5693"/>
      <c r="Z5693"/>
      <c r="AA5693"/>
      <c r="AB5693"/>
      <c r="AC5693"/>
    </row>
    <row r="5694" spans="2:29" s="14" customFormat="1" x14ac:dyDescent="0.25">
      <c r="B5694"/>
      <c r="C5694"/>
      <c r="D5694"/>
      <c r="E5694"/>
      <c r="F5694"/>
      <c r="G5694"/>
      <c r="H5694"/>
      <c r="I5694"/>
      <c r="J5694"/>
      <c r="K5694" s="91"/>
      <c r="L5694" s="91"/>
      <c r="M5694" s="91"/>
      <c r="R5694"/>
      <c r="S5694"/>
      <c r="T5694"/>
      <c r="U5694"/>
      <c r="V5694"/>
      <c r="W5694"/>
      <c r="X5694"/>
      <c r="Y5694"/>
      <c r="Z5694"/>
      <c r="AA5694"/>
      <c r="AB5694"/>
      <c r="AC5694"/>
    </row>
    <row r="5695" spans="2:29" s="14" customFormat="1" x14ac:dyDescent="0.25">
      <c r="B5695"/>
      <c r="C5695"/>
      <c r="D5695"/>
      <c r="E5695"/>
      <c r="F5695"/>
      <c r="G5695"/>
      <c r="H5695"/>
      <c r="I5695"/>
      <c r="J5695"/>
      <c r="K5695" s="91"/>
      <c r="L5695" s="91"/>
      <c r="M5695" s="91"/>
      <c r="R5695"/>
      <c r="S5695"/>
      <c r="T5695"/>
      <c r="U5695"/>
      <c r="V5695"/>
      <c r="W5695"/>
      <c r="X5695"/>
      <c r="Y5695"/>
      <c r="Z5695"/>
      <c r="AA5695"/>
      <c r="AB5695"/>
      <c r="AC5695"/>
    </row>
    <row r="5696" spans="2:29" s="14" customFormat="1" x14ac:dyDescent="0.25">
      <c r="B5696"/>
      <c r="C5696"/>
      <c r="D5696"/>
      <c r="E5696"/>
      <c r="F5696"/>
      <c r="G5696"/>
      <c r="H5696"/>
      <c r="I5696"/>
      <c r="J5696"/>
      <c r="K5696" s="91"/>
      <c r="L5696" s="91"/>
      <c r="M5696" s="91"/>
      <c r="R5696"/>
      <c r="S5696"/>
      <c r="T5696"/>
      <c r="U5696"/>
      <c r="V5696"/>
      <c r="W5696"/>
      <c r="X5696"/>
      <c r="Y5696"/>
      <c r="Z5696"/>
      <c r="AA5696"/>
      <c r="AB5696"/>
      <c r="AC5696"/>
    </row>
    <row r="5697" spans="2:29" s="14" customFormat="1" x14ac:dyDescent="0.25">
      <c r="B5697"/>
      <c r="C5697"/>
      <c r="D5697"/>
      <c r="E5697"/>
      <c r="F5697"/>
      <c r="G5697"/>
      <c r="H5697"/>
      <c r="I5697"/>
      <c r="J5697"/>
      <c r="K5697" s="91"/>
      <c r="L5697" s="91"/>
      <c r="M5697" s="91"/>
      <c r="R5697"/>
      <c r="S5697"/>
      <c r="T5697"/>
      <c r="U5697"/>
      <c r="V5697"/>
      <c r="W5697"/>
      <c r="X5697"/>
      <c r="Y5697"/>
      <c r="Z5697"/>
      <c r="AA5697"/>
      <c r="AB5697"/>
      <c r="AC5697"/>
    </row>
    <row r="5698" spans="2:29" s="14" customFormat="1" x14ac:dyDescent="0.25">
      <c r="B5698"/>
      <c r="C5698"/>
      <c r="D5698"/>
      <c r="E5698"/>
      <c r="F5698"/>
      <c r="G5698"/>
      <c r="H5698"/>
      <c r="I5698"/>
      <c r="J5698"/>
      <c r="K5698" s="91"/>
      <c r="L5698" s="91"/>
      <c r="M5698" s="91"/>
      <c r="R5698"/>
      <c r="S5698"/>
      <c r="T5698"/>
      <c r="U5698"/>
      <c r="V5698"/>
      <c r="W5698"/>
      <c r="X5698"/>
      <c r="Y5698"/>
      <c r="Z5698"/>
      <c r="AA5698"/>
      <c r="AB5698"/>
      <c r="AC5698"/>
    </row>
    <row r="5699" spans="2:29" s="14" customFormat="1" x14ac:dyDescent="0.25">
      <c r="B5699"/>
      <c r="C5699"/>
      <c r="D5699"/>
      <c r="E5699"/>
      <c r="F5699"/>
      <c r="G5699"/>
      <c r="H5699"/>
      <c r="I5699"/>
      <c r="J5699"/>
      <c r="K5699" s="91"/>
      <c r="L5699" s="91"/>
      <c r="M5699" s="91"/>
      <c r="R5699"/>
      <c r="S5699"/>
      <c r="T5699"/>
      <c r="U5699"/>
      <c r="V5699"/>
      <c r="W5699"/>
      <c r="X5699"/>
      <c r="Y5699"/>
      <c r="Z5699"/>
      <c r="AA5699"/>
      <c r="AB5699"/>
      <c r="AC5699"/>
    </row>
    <row r="5700" spans="2:29" s="14" customFormat="1" x14ac:dyDescent="0.25">
      <c r="B5700"/>
      <c r="C5700"/>
      <c r="D5700"/>
      <c r="E5700"/>
      <c r="F5700"/>
      <c r="G5700"/>
      <c r="H5700"/>
      <c r="I5700"/>
      <c r="J5700"/>
      <c r="K5700" s="91"/>
      <c r="L5700" s="91"/>
      <c r="M5700" s="91"/>
      <c r="R5700"/>
      <c r="S5700"/>
      <c r="T5700"/>
      <c r="U5700"/>
      <c r="V5700"/>
      <c r="W5700"/>
      <c r="X5700"/>
      <c r="Y5700"/>
      <c r="Z5700"/>
      <c r="AA5700"/>
      <c r="AB5700"/>
      <c r="AC5700"/>
    </row>
    <row r="5701" spans="2:29" s="14" customFormat="1" x14ac:dyDescent="0.25">
      <c r="B5701"/>
      <c r="C5701"/>
      <c r="D5701"/>
      <c r="E5701"/>
      <c r="F5701"/>
      <c r="G5701"/>
      <c r="H5701"/>
      <c r="I5701"/>
      <c r="J5701"/>
      <c r="K5701" s="91"/>
      <c r="L5701" s="91"/>
      <c r="M5701" s="91"/>
      <c r="R5701"/>
      <c r="S5701"/>
      <c r="T5701"/>
      <c r="U5701"/>
      <c r="V5701"/>
      <c r="W5701"/>
      <c r="X5701"/>
      <c r="Y5701"/>
      <c r="Z5701"/>
      <c r="AA5701"/>
      <c r="AB5701"/>
      <c r="AC5701"/>
    </row>
    <row r="5702" spans="2:29" s="14" customFormat="1" x14ac:dyDescent="0.25">
      <c r="B5702"/>
      <c r="C5702"/>
      <c r="D5702"/>
      <c r="E5702"/>
      <c r="F5702"/>
      <c r="G5702"/>
      <c r="H5702"/>
      <c r="I5702"/>
      <c r="J5702"/>
      <c r="K5702" s="91"/>
      <c r="L5702" s="91"/>
      <c r="M5702" s="91"/>
      <c r="R5702"/>
      <c r="S5702"/>
      <c r="T5702"/>
      <c r="U5702"/>
      <c r="V5702"/>
      <c r="W5702"/>
      <c r="X5702"/>
      <c r="Y5702"/>
      <c r="Z5702"/>
      <c r="AA5702"/>
      <c r="AB5702"/>
      <c r="AC5702"/>
    </row>
    <row r="5703" spans="2:29" s="14" customFormat="1" x14ac:dyDescent="0.25">
      <c r="B5703"/>
      <c r="C5703"/>
      <c r="D5703"/>
      <c r="E5703"/>
      <c r="F5703"/>
      <c r="G5703"/>
      <c r="H5703"/>
      <c r="I5703"/>
      <c r="J5703"/>
      <c r="K5703" s="91"/>
      <c r="L5703" s="91"/>
      <c r="M5703" s="91"/>
      <c r="R5703"/>
      <c r="S5703"/>
      <c r="T5703"/>
      <c r="U5703"/>
      <c r="V5703"/>
      <c r="W5703"/>
      <c r="X5703"/>
      <c r="Y5703"/>
      <c r="Z5703"/>
      <c r="AA5703"/>
      <c r="AB5703"/>
      <c r="AC5703"/>
    </row>
    <row r="5704" spans="2:29" s="14" customFormat="1" x14ac:dyDescent="0.25">
      <c r="B5704"/>
      <c r="C5704"/>
      <c r="D5704"/>
      <c r="E5704"/>
      <c r="F5704"/>
      <c r="G5704"/>
      <c r="H5704"/>
      <c r="I5704"/>
      <c r="J5704"/>
      <c r="K5704" s="91"/>
      <c r="L5704" s="91"/>
      <c r="M5704" s="91"/>
      <c r="R5704"/>
      <c r="S5704"/>
      <c r="T5704"/>
      <c r="U5704"/>
      <c r="V5704"/>
      <c r="W5704"/>
      <c r="X5704"/>
      <c r="Y5704"/>
      <c r="Z5704"/>
      <c r="AA5704"/>
      <c r="AB5704"/>
      <c r="AC5704"/>
    </row>
    <row r="5705" spans="2:29" s="14" customFormat="1" x14ac:dyDescent="0.25">
      <c r="B5705"/>
      <c r="C5705"/>
      <c r="D5705"/>
      <c r="E5705"/>
      <c r="F5705"/>
      <c r="G5705"/>
      <c r="H5705"/>
      <c r="I5705"/>
      <c r="J5705"/>
      <c r="K5705" s="91"/>
      <c r="L5705" s="91"/>
      <c r="M5705" s="91"/>
      <c r="R5705"/>
      <c r="S5705"/>
      <c r="T5705"/>
      <c r="U5705"/>
      <c r="V5705"/>
      <c r="W5705"/>
      <c r="X5705"/>
      <c r="Y5705"/>
      <c r="Z5705"/>
      <c r="AA5705"/>
      <c r="AB5705"/>
      <c r="AC5705"/>
    </row>
    <row r="5706" spans="2:29" s="14" customFormat="1" x14ac:dyDescent="0.25">
      <c r="B5706"/>
      <c r="C5706"/>
      <c r="D5706"/>
      <c r="E5706"/>
      <c r="F5706"/>
      <c r="G5706"/>
      <c r="H5706"/>
      <c r="I5706"/>
      <c r="J5706"/>
      <c r="K5706" s="91"/>
      <c r="L5706" s="91"/>
      <c r="M5706" s="91"/>
      <c r="R5706"/>
      <c r="S5706"/>
      <c r="T5706"/>
      <c r="U5706"/>
      <c r="V5706"/>
      <c r="W5706"/>
      <c r="X5706"/>
      <c r="Y5706"/>
      <c r="Z5706"/>
      <c r="AA5706"/>
      <c r="AB5706"/>
      <c r="AC5706"/>
    </row>
    <row r="5707" spans="2:29" s="14" customFormat="1" x14ac:dyDescent="0.25">
      <c r="B5707"/>
      <c r="C5707"/>
      <c r="D5707"/>
      <c r="E5707"/>
      <c r="F5707"/>
      <c r="G5707"/>
      <c r="H5707"/>
      <c r="I5707"/>
      <c r="J5707"/>
      <c r="K5707" s="91"/>
      <c r="L5707" s="91"/>
      <c r="M5707" s="91"/>
      <c r="R5707"/>
      <c r="S5707"/>
      <c r="T5707"/>
      <c r="U5707"/>
      <c r="V5707"/>
      <c r="W5707"/>
      <c r="X5707"/>
      <c r="Y5707"/>
      <c r="Z5707"/>
      <c r="AA5707"/>
      <c r="AB5707"/>
      <c r="AC5707"/>
    </row>
    <row r="5708" spans="2:29" s="14" customFormat="1" x14ac:dyDescent="0.25">
      <c r="B5708"/>
      <c r="C5708"/>
      <c r="D5708"/>
      <c r="E5708"/>
      <c r="F5708"/>
      <c r="G5708"/>
      <c r="H5708"/>
      <c r="I5708"/>
      <c r="J5708"/>
      <c r="K5708" s="91"/>
      <c r="L5708" s="91"/>
      <c r="M5708" s="91"/>
      <c r="R5708"/>
      <c r="S5708"/>
      <c r="T5708"/>
      <c r="U5708"/>
      <c r="V5708"/>
      <c r="W5708"/>
      <c r="X5708"/>
      <c r="Y5708"/>
      <c r="Z5708"/>
      <c r="AA5708"/>
      <c r="AB5708"/>
      <c r="AC5708"/>
    </row>
    <row r="5709" spans="2:29" s="14" customFormat="1" x14ac:dyDescent="0.25">
      <c r="B5709"/>
      <c r="C5709"/>
      <c r="D5709"/>
      <c r="E5709"/>
      <c r="F5709"/>
      <c r="G5709"/>
      <c r="H5709"/>
      <c r="I5709"/>
      <c r="J5709"/>
      <c r="K5709" s="91"/>
      <c r="L5709" s="91"/>
      <c r="M5709" s="91"/>
      <c r="R5709"/>
      <c r="S5709"/>
      <c r="T5709"/>
      <c r="U5709"/>
      <c r="V5709"/>
      <c r="W5709"/>
      <c r="X5709"/>
      <c r="Y5709"/>
      <c r="Z5709"/>
      <c r="AA5709"/>
      <c r="AB5709"/>
      <c r="AC5709"/>
    </row>
    <row r="5710" spans="2:29" s="14" customFormat="1" x14ac:dyDescent="0.25">
      <c r="B5710"/>
      <c r="C5710"/>
      <c r="D5710"/>
      <c r="E5710"/>
      <c r="F5710"/>
      <c r="G5710"/>
      <c r="H5710"/>
      <c r="I5710"/>
      <c r="J5710"/>
      <c r="K5710" s="91"/>
      <c r="L5710" s="91"/>
      <c r="M5710" s="91"/>
      <c r="R5710"/>
      <c r="S5710"/>
      <c r="T5710"/>
      <c r="U5710"/>
      <c r="V5710"/>
      <c r="W5710"/>
      <c r="X5710"/>
      <c r="Y5710"/>
      <c r="Z5710"/>
      <c r="AA5710"/>
      <c r="AB5710"/>
      <c r="AC5710"/>
    </row>
    <row r="5711" spans="2:29" s="14" customFormat="1" x14ac:dyDescent="0.25">
      <c r="B5711"/>
      <c r="C5711"/>
      <c r="D5711"/>
      <c r="E5711"/>
      <c r="F5711"/>
      <c r="G5711"/>
      <c r="H5711"/>
      <c r="I5711"/>
      <c r="J5711"/>
      <c r="K5711" s="91"/>
      <c r="L5711" s="91"/>
      <c r="M5711" s="91"/>
      <c r="R5711"/>
      <c r="S5711"/>
      <c r="T5711"/>
      <c r="U5711"/>
      <c r="V5711"/>
      <c r="W5711"/>
      <c r="X5711"/>
      <c r="Y5711"/>
      <c r="Z5711"/>
      <c r="AA5711"/>
      <c r="AB5711"/>
      <c r="AC5711"/>
    </row>
    <row r="5712" spans="2:29" s="14" customFormat="1" x14ac:dyDescent="0.25">
      <c r="B5712"/>
      <c r="C5712"/>
      <c r="D5712"/>
      <c r="E5712"/>
      <c r="F5712"/>
      <c r="G5712"/>
      <c r="H5712"/>
      <c r="I5712"/>
      <c r="J5712"/>
      <c r="K5712" s="91"/>
      <c r="L5712" s="91"/>
      <c r="M5712" s="91"/>
      <c r="R5712"/>
      <c r="S5712"/>
      <c r="T5712"/>
      <c r="U5712"/>
      <c r="V5712"/>
      <c r="W5712"/>
      <c r="X5712"/>
      <c r="Y5712"/>
      <c r="Z5712"/>
      <c r="AA5712"/>
      <c r="AB5712"/>
      <c r="AC5712"/>
    </row>
    <row r="5713" spans="2:29" s="14" customFormat="1" x14ac:dyDescent="0.25">
      <c r="B5713"/>
      <c r="C5713"/>
      <c r="D5713"/>
      <c r="E5713"/>
      <c r="F5713"/>
      <c r="G5713"/>
      <c r="H5713"/>
      <c r="I5713"/>
      <c r="J5713"/>
      <c r="K5713" s="91"/>
      <c r="L5713" s="91"/>
      <c r="M5713" s="91"/>
      <c r="R5713"/>
      <c r="S5713"/>
      <c r="T5713"/>
      <c r="U5713"/>
      <c r="V5713"/>
      <c r="W5713"/>
      <c r="X5713"/>
      <c r="Y5713"/>
      <c r="Z5713"/>
      <c r="AA5713"/>
      <c r="AB5713"/>
      <c r="AC5713"/>
    </row>
    <row r="5714" spans="2:29" s="14" customFormat="1" x14ac:dyDescent="0.25">
      <c r="B5714"/>
      <c r="C5714"/>
      <c r="D5714"/>
      <c r="E5714"/>
      <c r="F5714"/>
      <c r="G5714"/>
      <c r="H5714"/>
      <c r="I5714"/>
      <c r="J5714"/>
      <c r="K5714" s="91"/>
      <c r="L5714" s="91"/>
      <c r="M5714" s="91"/>
      <c r="R5714"/>
      <c r="S5714"/>
      <c r="T5714"/>
      <c r="U5714"/>
      <c r="V5714"/>
      <c r="W5714"/>
      <c r="X5714"/>
      <c r="Y5714"/>
      <c r="Z5714"/>
      <c r="AA5714"/>
      <c r="AB5714"/>
      <c r="AC5714"/>
    </row>
    <row r="5715" spans="2:29" s="14" customFormat="1" x14ac:dyDescent="0.25">
      <c r="B5715"/>
      <c r="C5715"/>
      <c r="D5715"/>
      <c r="E5715"/>
      <c r="F5715"/>
      <c r="G5715"/>
      <c r="H5715"/>
      <c r="I5715"/>
      <c r="J5715"/>
      <c r="K5715" s="91"/>
      <c r="L5715" s="91"/>
      <c r="M5715" s="91"/>
      <c r="R5715"/>
      <c r="S5715"/>
      <c r="T5715"/>
      <c r="U5715"/>
      <c r="V5715"/>
      <c r="W5715"/>
      <c r="X5715"/>
      <c r="Y5715"/>
      <c r="Z5715"/>
      <c r="AA5715"/>
      <c r="AB5715"/>
      <c r="AC5715"/>
    </row>
    <row r="5716" spans="2:29" s="14" customFormat="1" x14ac:dyDescent="0.25">
      <c r="B5716"/>
      <c r="C5716"/>
      <c r="D5716"/>
      <c r="E5716"/>
      <c r="F5716"/>
      <c r="G5716"/>
      <c r="H5716"/>
      <c r="I5716"/>
      <c r="J5716"/>
      <c r="K5716" s="91"/>
      <c r="L5716" s="91"/>
      <c r="M5716" s="91"/>
      <c r="R5716"/>
      <c r="S5716"/>
      <c r="T5716"/>
      <c r="U5716"/>
      <c r="V5716"/>
      <c r="W5716"/>
      <c r="X5716"/>
      <c r="Y5716"/>
      <c r="Z5716"/>
      <c r="AA5716"/>
      <c r="AB5716"/>
      <c r="AC5716"/>
    </row>
    <row r="5717" spans="2:29" s="14" customFormat="1" x14ac:dyDescent="0.25">
      <c r="B5717"/>
      <c r="C5717"/>
      <c r="D5717"/>
      <c r="E5717"/>
      <c r="F5717"/>
      <c r="G5717"/>
      <c r="H5717"/>
      <c r="I5717"/>
      <c r="J5717"/>
      <c r="K5717" s="91"/>
      <c r="L5717" s="91"/>
      <c r="M5717" s="91"/>
      <c r="R5717"/>
      <c r="S5717"/>
      <c r="T5717"/>
      <c r="U5717"/>
      <c r="V5717"/>
      <c r="W5717"/>
      <c r="X5717"/>
      <c r="Y5717"/>
      <c r="Z5717"/>
      <c r="AA5717"/>
      <c r="AB5717"/>
      <c r="AC5717"/>
    </row>
    <row r="5718" spans="2:29" s="14" customFormat="1" x14ac:dyDescent="0.25">
      <c r="B5718"/>
      <c r="C5718"/>
      <c r="D5718"/>
      <c r="E5718"/>
      <c r="F5718"/>
      <c r="G5718"/>
      <c r="H5718"/>
      <c r="I5718"/>
      <c r="J5718"/>
      <c r="K5718" s="91"/>
      <c r="L5718" s="91"/>
      <c r="M5718" s="91"/>
      <c r="R5718"/>
      <c r="S5718"/>
      <c r="T5718"/>
      <c r="U5718"/>
      <c r="V5718"/>
      <c r="W5718"/>
      <c r="X5718"/>
      <c r="Y5718"/>
      <c r="Z5718"/>
      <c r="AA5718"/>
      <c r="AB5718"/>
      <c r="AC5718"/>
    </row>
    <row r="5719" spans="2:29" s="14" customFormat="1" x14ac:dyDescent="0.25">
      <c r="B5719"/>
      <c r="C5719"/>
      <c r="D5719"/>
      <c r="E5719"/>
      <c r="F5719"/>
      <c r="G5719"/>
      <c r="H5719"/>
      <c r="I5719"/>
      <c r="J5719"/>
      <c r="K5719" s="91"/>
      <c r="L5719" s="91"/>
      <c r="M5719" s="91"/>
      <c r="R5719"/>
      <c r="S5719"/>
      <c r="T5719"/>
      <c r="U5719"/>
      <c r="V5719"/>
      <c r="W5719"/>
      <c r="X5719"/>
      <c r="Y5719"/>
      <c r="Z5719"/>
      <c r="AA5719"/>
      <c r="AB5719"/>
      <c r="AC5719"/>
    </row>
    <row r="5720" spans="2:29" s="14" customFormat="1" x14ac:dyDescent="0.25">
      <c r="B5720"/>
      <c r="C5720"/>
      <c r="D5720"/>
      <c r="E5720"/>
      <c r="F5720"/>
      <c r="G5720"/>
      <c r="H5720"/>
      <c r="I5720"/>
      <c r="J5720"/>
      <c r="K5720" s="91"/>
      <c r="L5720" s="91"/>
      <c r="M5720" s="91"/>
      <c r="R5720"/>
      <c r="S5720"/>
      <c r="T5720"/>
      <c r="U5720"/>
      <c r="V5720"/>
      <c r="W5720"/>
      <c r="X5720"/>
      <c r="Y5720"/>
      <c r="Z5720"/>
      <c r="AA5720"/>
      <c r="AB5720"/>
      <c r="AC5720"/>
    </row>
    <row r="5721" spans="2:29" s="14" customFormat="1" x14ac:dyDescent="0.25">
      <c r="B5721"/>
      <c r="C5721"/>
      <c r="D5721"/>
      <c r="E5721"/>
      <c r="F5721"/>
      <c r="G5721"/>
      <c r="H5721"/>
      <c r="I5721"/>
      <c r="J5721"/>
      <c r="K5721" s="91"/>
      <c r="L5721" s="91"/>
      <c r="M5721" s="91"/>
      <c r="R5721"/>
      <c r="S5721"/>
      <c r="T5721"/>
      <c r="U5721"/>
      <c r="V5721"/>
      <c r="W5721"/>
      <c r="X5721"/>
      <c r="Y5721"/>
      <c r="Z5721"/>
      <c r="AA5721"/>
      <c r="AB5721"/>
      <c r="AC5721"/>
    </row>
    <row r="5722" spans="2:29" s="14" customFormat="1" x14ac:dyDescent="0.25">
      <c r="B5722"/>
      <c r="C5722"/>
      <c r="D5722"/>
      <c r="E5722"/>
      <c r="F5722"/>
      <c r="G5722"/>
      <c r="H5722"/>
      <c r="I5722"/>
      <c r="J5722"/>
      <c r="K5722" s="91"/>
      <c r="L5722" s="91"/>
      <c r="M5722" s="91"/>
      <c r="R5722"/>
      <c r="S5722"/>
      <c r="T5722"/>
      <c r="U5722"/>
      <c r="V5722"/>
      <c r="W5722"/>
      <c r="X5722"/>
      <c r="Y5722"/>
      <c r="Z5722"/>
      <c r="AA5722"/>
      <c r="AB5722"/>
      <c r="AC5722"/>
    </row>
    <row r="5723" spans="2:29" s="14" customFormat="1" x14ac:dyDescent="0.25">
      <c r="B5723"/>
      <c r="C5723"/>
      <c r="D5723"/>
      <c r="E5723"/>
      <c r="F5723"/>
      <c r="G5723"/>
      <c r="H5723"/>
      <c r="I5723"/>
      <c r="J5723"/>
      <c r="K5723" s="91"/>
      <c r="L5723" s="91"/>
      <c r="M5723" s="91"/>
      <c r="R5723"/>
      <c r="S5723"/>
      <c r="T5723"/>
      <c r="U5723"/>
      <c r="V5723"/>
      <c r="W5723"/>
      <c r="X5723"/>
      <c r="Y5723"/>
      <c r="Z5723"/>
      <c r="AA5723"/>
      <c r="AB5723"/>
      <c r="AC5723"/>
    </row>
    <row r="5724" spans="2:29" s="14" customFormat="1" x14ac:dyDescent="0.25">
      <c r="B5724"/>
      <c r="C5724"/>
      <c r="D5724"/>
      <c r="E5724"/>
      <c r="F5724"/>
      <c r="G5724"/>
      <c r="H5724"/>
      <c r="I5724"/>
      <c r="J5724"/>
      <c r="K5724" s="91"/>
      <c r="L5724" s="91"/>
      <c r="M5724" s="91"/>
      <c r="R5724"/>
      <c r="S5724"/>
      <c r="T5724"/>
      <c r="U5724"/>
      <c r="V5724"/>
      <c r="W5724"/>
      <c r="X5724"/>
      <c r="Y5724"/>
      <c r="Z5724"/>
      <c r="AA5724"/>
      <c r="AB5724"/>
      <c r="AC5724"/>
    </row>
    <row r="5725" spans="2:29" s="14" customFormat="1" x14ac:dyDescent="0.25">
      <c r="B5725"/>
      <c r="C5725"/>
      <c r="D5725"/>
      <c r="E5725"/>
      <c r="F5725"/>
      <c r="G5725"/>
      <c r="H5725"/>
      <c r="I5725"/>
      <c r="J5725"/>
      <c r="K5725" s="91"/>
      <c r="L5725" s="91"/>
      <c r="M5725" s="91"/>
      <c r="R5725"/>
      <c r="S5725"/>
      <c r="T5725"/>
      <c r="U5725"/>
      <c r="V5725"/>
      <c r="W5725"/>
      <c r="X5725"/>
      <c r="Y5725"/>
      <c r="Z5725"/>
      <c r="AA5725"/>
      <c r="AB5725"/>
      <c r="AC5725"/>
    </row>
    <row r="5726" spans="2:29" s="14" customFormat="1" x14ac:dyDescent="0.25">
      <c r="B5726"/>
      <c r="C5726"/>
      <c r="D5726"/>
      <c r="E5726"/>
      <c r="F5726"/>
      <c r="G5726"/>
      <c r="H5726"/>
      <c r="I5726"/>
      <c r="J5726"/>
      <c r="K5726" s="91"/>
      <c r="L5726" s="91"/>
      <c r="M5726" s="91"/>
      <c r="R5726"/>
      <c r="S5726"/>
      <c r="T5726"/>
      <c r="U5726"/>
      <c r="V5726"/>
      <c r="W5726"/>
      <c r="X5726"/>
      <c r="Y5726"/>
      <c r="Z5726"/>
      <c r="AA5726"/>
      <c r="AB5726"/>
      <c r="AC5726"/>
    </row>
    <row r="5727" spans="2:29" s="14" customFormat="1" x14ac:dyDescent="0.25">
      <c r="B5727"/>
      <c r="C5727"/>
      <c r="D5727"/>
      <c r="E5727"/>
      <c r="F5727"/>
      <c r="G5727"/>
      <c r="H5727"/>
      <c r="I5727"/>
      <c r="J5727"/>
      <c r="K5727" s="91"/>
      <c r="L5727" s="91"/>
      <c r="M5727" s="91"/>
      <c r="R5727"/>
      <c r="S5727"/>
      <c r="T5727"/>
      <c r="U5727"/>
      <c r="V5727"/>
      <c r="W5727"/>
      <c r="X5727"/>
      <c r="Y5727"/>
      <c r="Z5727"/>
      <c r="AA5727"/>
      <c r="AB5727"/>
      <c r="AC5727"/>
    </row>
    <row r="5728" spans="2:29" s="14" customFormat="1" x14ac:dyDescent="0.25">
      <c r="B5728"/>
      <c r="C5728"/>
      <c r="D5728"/>
      <c r="E5728"/>
      <c r="F5728"/>
      <c r="G5728"/>
      <c r="H5728"/>
      <c r="I5728"/>
      <c r="J5728"/>
      <c r="K5728" s="91"/>
      <c r="L5728" s="91"/>
      <c r="M5728" s="91"/>
      <c r="R5728"/>
      <c r="S5728"/>
      <c r="T5728"/>
      <c r="U5728"/>
      <c r="V5728"/>
      <c r="W5728"/>
      <c r="X5728"/>
      <c r="Y5728"/>
      <c r="Z5728"/>
      <c r="AA5728"/>
      <c r="AB5728"/>
      <c r="AC5728"/>
    </row>
    <row r="5729" spans="2:29" s="14" customFormat="1" x14ac:dyDescent="0.25">
      <c r="B5729"/>
      <c r="C5729"/>
      <c r="D5729"/>
      <c r="E5729"/>
      <c r="F5729"/>
      <c r="G5729"/>
      <c r="H5729"/>
      <c r="I5729"/>
      <c r="J5729"/>
      <c r="K5729" s="91"/>
      <c r="L5729" s="91"/>
      <c r="M5729" s="91"/>
      <c r="R5729"/>
      <c r="S5729"/>
      <c r="T5729"/>
      <c r="U5729"/>
      <c r="V5729"/>
      <c r="W5729"/>
      <c r="X5729"/>
      <c r="Y5729"/>
      <c r="Z5729"/>
      <c r="AA5729"/>
      <c r="AB5729"/>
      <c r="AC5729"/>
    </row>
    <row r="5730" spans="2:29" s="14" customFormat="1" x14ac:dyDescent="0.25">
      <c r="B5730"/>
      <c r="C5730"/>
      <c r="D5730"/>
      <c r="E5730"/>
      <c r="F5730"/>
      <c r="G5730"/>
      <c r="H5730"/>
      <c r="I5730"/>
      <c r="J5730"/>
      <c r="K5730" s="91"/>
      <c r="L5730" s="91"/>
      <c r="M5730" s="91"/>
      <c r="R5730"/>
      <c r="S5730"/>
      <c r="T5730"/>
      <c r="U5730"/>
      <c r="V5730"/>
      <c r="W5730"/>
      <c r="X5730"/>
      <c r="Y5730"/>
      <c r="Z5730"/>
      <c r="AA5730"/>
      <c r="AB5730"/>
      <c r="AC5730"/>
    </row>
    <row r="5731" spans="2:29" s="14" customFormat="1" x14ac:dyDescent="0.25">
      <c r="B5731"/>
      <c r="C5731"/>
      <c r="D5731"/>
      <c r="E5731"/>
      <c r="F5731"/>
      <c r="G5731"/>
      <c r="H5731"/>
      <c r="I5731"/>
      <c r="J5731"/>
      <c r="K5731" s="91"/>
      <c r="L5731" s="91"/>
      <c r="M5731" s="91"/>
      <c r="R5731"/>
      <c r="S5731"/>
      <c r="T5731"/>
      <c r="U5731"/>
      <c r="V5731"/>
      <c r="W5731"/>
      <c r="X5731"/>
      <c r="Y5731"/>
      <c r="Z5731"/>
      <c r="AA5731"/>
      <c r="AB5731"/>
      <c r="AC5731"/>
    </row>
    <row r="5732" spans="2:29" s="14" customFormat="1" x14ac:dyDescent="0.25">
      <c r="B5732"/>
      <c r="C5732"/>
      <c r="D5732"/>
      <c r="E5732"/>
      <c r="F5732"/>
      <c r="G5732"/>
      <c r="H5732"/>
      <c r="I5732"/>
      <c r="J5732"/>
      <c r="K5732" s="91"/>
      <c r="L5732" s="91"/>
      <c r="M5732" s="91"/>
      <c r="R5732"/>
      <c r="S5732"/>
      <c r="T5732"/>
      <c r="U5732"/>
      <c r="V5732"/>
      <c r="W5732"/>
      <c r="X5732"/>
      <c r="Y5732"/>
      <c r="Z5732"/>
      <c r="AA5732"/>
      <c r="AB5732"/>
      <c r="AC5732"/>
    </row>
    <row r="5733" spans="2:29" s="14" customFormat="1" x14ac:dyDescent="0.25">
      <c r="B5733"/>
      <c r="C5733"/>
      <c r="D5733"/>
      <c r="E5733"/>
      <c r="F5733"/>
      <c r="G5733"/>
      <c r="H5733"/>
      <c r="I5733"/>
      <c r="J5733"/>
      <c r="K5733" s="91"/>
      <c r="L5733" s="91"/>
      <c r="M5733" s="91"/>
      <c r="R5733"/>
      <c r="S5733"/>
      <c r="T5733"/>
      <c r="U5733"/>
      <c r="V5733"/>
      <c r="W5733"/>
      <c r="X5733"/>
      <c r="Y5733"/>
      <c r="Z5733"/>
      <c r="AA5733"/>
      <c r="AB5733"/>
      <c r="AC5733"/>
    </row>
    <row r="5734" spans="2:29" s="14" customFormat="1" x14ac:dyDescent="0.25">
      <c r="B5734"/>
      <c r="C5734"/>
      <c r="D5734"/>
      <c r="E5734"/>
      <c r="F5734"/>
      <c r="G5734"/>
      <c r="H5734"/>
      <c r="I5734"/>
      <c r="J5734"/>
      <c r="K5734" s="91"/>
      <c r="L5734" s="91"/>
      <c r="M5734" s="91"/>
      <c r="R5734"/>
      <c r="S5734"/>
      <c r="T5734"/>
      <c r="U5734"/>
      <c r="V5734"/>
      <c r="W5734"/>
      <c r="X5734"/>
      <c r="Y5734"/>
      <c r="Z5734"/>
      <c r="AA5734"/>
      <c r="AB5734"/>
      <c r="AC5734"/>
    </row>
    <row r="5735" spans="2:29" s="14" customFormat="1" x14ac:dyDescent="0.25">
      <c r="B5735"/>
      <c r="C5735"/>
      <c r="D5735"/>
      <c r="E5735"/>
      <c r="F5735"/>
      <c r="G5735"/>
      <c r="H5735"/>
      <c r="I5735"/>
      <c r="J5735"/>
      <c r="K5735" s="91"/>
      <c r="L5735" s="91"/>
      <c r="M5735" s="91"/>
      <c r="R5735"/>
      <c r="S5735"/>
      <c r="T5735"/>
      <c r="U5735"/>
      <c r="V5735"/>
      <c r="W5735"/>
      <c r="X5735"/>
      <c r="Y5735"/>
      <c r="Z5735"/>
      <c r="AA5735"/>
      <c r="AB5735"/>
      <c r="AC5735"/>
    </row>
    <row r="5736" spans="2:29" s="14" customFormat="1" x14ac:dyDescent="0.25">
      <c r="B5736"/>
      <c r="C5736"/>
      <c r="D5736"/>
      <c r="E5736"/>
      <c r="F5736"/>
      <c r="G5736"/>
      <c r="H5736"/>
      <c r="I5736"/>
      <c r="J5736"/>
      <c r="K5736" s="91"/>
      <c r="L5736" s="91"/>
      <c r="M5736" s="91"/>
      <c r="R5736"/>
      <c r="S5736"/>
      <c r="T5736"/>
      <c r="U5736"/>
      <c r="V5736"/>
      <c r="W5736"/>
      <c r="X5736"/>
      <c r="Y5736"/>
      <c r="Z5736"/>
      <c r="AA5736"/>
      <c r="AB5736"/>
      <c r="AC5736"/>
    </row>
    <row r="5737" spans="2:29" s="14" customFormat="1" x14ac:dyDescent="0.25">
      <c r="B5737"/>
      <c r="C5737"/>
      <c r="D5737"/>
      <c r="E5737"/>
      <c r="F5737"/>
      <c r="G5737"/>
      <c r="H5737"/>
      <c r="I5737"/>
      <c r="J5737"/>
      <c r="K5737" s="91"/>
      <c r="L5737" s="91"/>
      <c r="M5737" s="91"/>
      <c r="R5737"/>
      <c r="S5737"/>
      <c r="T5737"/>
      <c r="U5737"/>
      <c r="V5737"/>
      <c r="W5737"/>
      <c r="X5737"/>
      <c r="Y5737"/>
      <c r="Z5737"/>
      <c r="AA5737"/>
      <c r="AB5737"/>
      <c r="AC5737"/>
    </row>
    <row r="5738" spans="2:29" s="14" customFormat="1" x14ac:dyDescent="0.25">
      <c r="B5738"/>
      <c r="C5738"/>
      <c r="D5738"/>
      <c r="E5738"/>
      <c r="F5738"/>
      <c r="G5738"/>
      <c r="H5738"/>
      <c r="I5738"/>
      <c r="J5738"/>
      <c r="K5738" s="91"/>
      <c r="L5738" s="91"/>
      <c r="M5738" s="91"/>
      <c r="R5738"/>
      <c r="S5738"/>
      <c r="T5738"/>
      <c r="U5738"/>
      <c r="V5738"/>
      <c r="W5738"/>
      <c r="X5738"/>
      <c r="Y5738"/>
      <c r="Z5738"/>
      <c r="AA5738"/>
      <c r="AB5738"/>
      <c r="AC5738"/>
    </row>
    <row r="5739" spans="2:29" s="14" customFormat="1" x14ac:dyDescent="0.25">
      <c r="B5739"/>
      <c r="C5739"/>
      <c r="D5739"/>
      <c r="E5739"/>
      <c r="F5739"/>
      <c r="G5739"/>
      <c r="H5739"/>
      <c r="I5739"/>
      <c r="J5739"/>
      <c r="K5739" s="91"/>
      <c r="L5739" s="91"/>
      <c r="M5739" s="91"/>
      <c r="R5739"/>
      <c r="S5739"/>
      <c r="T5739"/>
      <c r="U5739"/>
      <c r="V5739"/>
      <c r="W5739"/>
      <c r="X5739"/>
      <c r="Y5739"/>
      <c r="Z5739"/>
      <c r="AA5739"/>
      <c r="AB5739"/>
      <c r="AC5739"/>
    </row>
    <row r="5740" spans="2:29" s="14" customFormat="1" x14ac:dyDescent="0.25">
      <c r="B5740"/>
      <c r="C5740"/>
      <c r="D5740"/>
      <c r="E5740"/>
      <c r="F5740"/>
      <c r="G5740"/>
      <c r="H5740"/>
      <c r="I5740"/>
      <c r="J5740"/>
      <c r="K5740" s="91"/>
      <c r="L5740" s="91"/>
      <c r="M5740" s="91"/>
      <c r="R5740"/>
      <c r="S5740"/>
      <c r="T5740"/>
      <c r="U5740"/>
      <c r="V5740"/>
      <c r="W5740"/>
      <c r="X5740"/>
      <c r="Y5740"/>
      <c r="Z5740"/>
      <c r="AA5740"/>
      <c r="AB5740"/>
      <c r="AC5740"/>
    </row>
    <row r="5741" spans="2:29" s="14" customFormat="1" x14ac:dyDescent="0.25">
      <c r="B5741"/>
      <c r="C5741"/>
      <c r="D5741"/>
      <c r="E5741"/>
      <c r="F5741"/>
      <c r="G5741"/>
      <c r="H5741"/>
      <c r="I5741"/>
      <c r="J5741"/>
      <c r="K5741" s="91"/>
      <c r="L5741" s="91"/>
      <c r="M5741" s="91"/>
      <c r="R5741"/>
      <c r="S5741"/>
      <c r="T5741"/>
      <c r="U5741"/>
      <c r="V5741"/>
      <c r="W5741"/>
      <c r="X5741"/>
      <c r="Y5741"/>
      <c r="Z5741"/>
      <c r="AA5741"/>
      <c r="AB5741"/>
      <c r="AC5741"/>
    </row>
    <row r="5742" spans="2:29" s="14" customFormat="1" x14ac:dyDescent="0.25">
      <c r="B5742"/>
      <c r="C5742"/>
      <c r="D5742"/>
      <c r="E5742"/>
      <c r="F5742"/>
      <c r="G5742"/>
      <c r="H5742"/>
      <c r="I5742"/>
      <c r="J5742"/>
      <c r="K5742" s="91"/>
      <c r="L5742" s="91"/>
      <c r="M5742" s="91"/>
      <c r="R5742"/>
      <c r="S5742"/>
      <c r="T5742"/>
      <c r="U5742"/>
      <c r="V5742"/>
      <c r="W5742"/>
      <c r="X5742"/>
      <c r="Y5742"/>
      <c r="Z5742"/>
      <c r="AA5742"/>
      <c r="AB5742"/>
      <c r="AC5742"/>
    </row>
    <row r="5743" spans="2:29" s="14" customFormat="1" x14ac:dyDescent="0.25">
      <c r="B5743"/>
      <c r="C5743"/>
      <c r="D5743"/>
      <c r="E5743"/>
      <c r="F5743"/>
      <c r="G5743"/>
      <c r="H5743"/>
      <c r="I5743"/>
      <c r="J5743"/>
      <c r="K5743" s="91"/>
      <c r="L5743" s="91"/>
      <c r="M5743" s="91"/>
      <c r="R5743"/>
      <c r="S5743"/>
      <c r="T5743"/>
      <c r="U5743"/>
      <c r="V5743"/>
      <c r="W5743"/>
      <c r="X5743"/>
      <c r="Y5743"/>
      <c r="Z5743"/>
      <c r="AA5743"/>
      <c r="AB5743"/>
      <c r="AC5743"/>
    </row>
    <row r="5744" spans="2:29" s="14" customFormat="1" x14ac:dyDescent="0.25">
      <c r="B5744"/>
      <c r="C5744"/>
      <c r="D5744"/>
      <c r="E5744"/>
      <c r="F5744"/>
      <c r="G5744"/>
      <c r="H5744"/>
      <c r="I5744"/>
      <c r="J5744"/>
      <c r="K5744" s="91"/>
      <c r="L5744" s="91"/>
      <c r="M5744" s="91"/>
      <c r="R5744"/>
      <c r="S5744"/>
      <c r="T5744"/>
      <c r="U5744"/>
      <c r="V5744"/>
      <c r="W5744"/>
      <c r="X5744"/>
      <c r="Y5744"/>
      <c r="Z5744"/>
      <c r="AA5744"/>
      <c r="AB5744"/>
      <c r="AC5744"/>
    </row>
    <row r="5745" spans="2:29" s="14" customFormat="1" x14ac:dyDescent="0.25">
      <c r="B5745"/>
      <c r="C5745"/>
      <c r="D5745"/>
      <c r="E5745"/>
      <c r="F5745"/>
      <c r="G5745"/>
      <c r="H5745"/>
      <c r="I5745"/>
      <c r="J5745"/>
      <c r="K5745" s="91"/>
      <c r="L5745" s="91"/>
      <c r="M5745" s="91"/>
      <c r="R5745"/>
      <c r="S5745"/>
      <c r="T5745"/>
      <c r="U5745"/>
      <c r="V5745"/>
      <c r="W5745"/>
      <c r="X5745"/>
      <c r="Y5745"/>
      <c r="Z5745"/>
      <c r="AA5745"/>
      <c r="AB5745"/>
      <c r="AC5745"/>
    </row>
    <row r="5746" spans="2:29" s="14" customFormat="1" x14ac:dyDescent="0.25">
      <c r="B5746"/>
      <c r="C5746"/>
      <c r="D5746"/>
      <c r="E5746"/>
      <c r="F5746"/>
      <c r="G5746"/>
      <c r="H5746"/>
      <c r="I5746"/>
      <c r="J5746"/>
      <c r="K5746" s="91"/>
      <c r="L5746" s="91"/>
      <c r="M5746" s="91"/>
      <c r="R5746"/>
      <c r="S5746"/>
      <c r="T5746"/>
      <c r="U5746"/>
      <c r="V5746"/>
      <c r="W5746"/>
      <c r="X5746"/>
      <c r="Y5746"/>
      <c r="Z5746"/>
      <c r="AA5746"/>
      <c r="AB5746"/>
      <c r="AC5746"/>
    </row>
    <row r="5747" spans="2:29" s="14" customFormat="1" x14ac:dyDescent="0.25">
      <c r="B5747"/>
      <c r="C5747"/>
      <c r="D5747"/>
      <c r="E5747"/>
      <c r="F5747"/>
      <c r="G5747"/>
      <c r="H5747"/>
      <c r="I5747"/>
      <c r="J5747"/>
      <c r="K5747" s="91"/>
      <c r="L5747" s="91"/>
      <c r="M5747" s="91"/>
      <c r="R5747"/>
      <c r="S5747"/>
      <c r="T5747"/>
      <c r="U5747"/>
      <c r="V5747"/>
      <c r="W5747"/>
      <c r="X5747"/>
      <c r="Y5747"/>
      <c r="Z5747"/>
      <c r="AA5747"/>
      <c r="AB5747"/>
      <c r="AC5747"/>
    </row>
    <row r="5748" spans="2:29" s="14" customFormat="1" x14ac:dyDescent="0.25">
      <c r="B5748"/>
      <c r="C5748"/>
      <c r="D5748"/>
      <c r="E5748"/>
      <c r="F5748"/>
      <c r="G5748"/>
      <c r="H5748"/>
      <c r="I5748"/>
      <c r="J5748"/>
      <c r="K5748" s="91"/>
      <c r="L5748" s="91"/>
      <c r="M5748" s="91"/>
      <c r="R5748"/>
      <c r="S5748"/>
      <c r="T5748"/>
      <c r="U5748"/>
      <c r="V5748"/>
      <c r="W5748"/>
      <c r="X5748"/>
      <c r="Y5748"/>
      <c r="Z5748"/>
      <c r="AA5748"/>
      <c r="AB5748"/>
      <c r="AC5748"/>
    </row>
    <row r="5749" spans="2:29" s="14" customFormat="1" x14ac:dyDescent="0.25">
      <c r="B5749"/>
      <c r="C5749"/>
      <c r="D5749"/>
      <c r="E5749"/>
      <c r="F5749"/>
      <c r="G5749"/>
      <c r="H5749"/>
      <c r="I5749"/>
      <c r="J5749"/>
      <c r="K5749" s="91"/>
      <c r="L5749" s="91"/>
      <c r="M5749" s="91"/>
      <c r="R5749"/>
      <c r="S5749"/>
      <c r="T5749"/>
      <c r="U5749"/>
      <c r="V5749"/>
      <c r="W5749"/>
      <c r="X5749"/>
      <c r="Y5749"/>
      <c r="Z5749"/>
      <c r="AA5749"/>
      <c r="AB5749"/>
      <c r="AC5749"/>
    </row>
    <row r="5750" spans="2:29" s="14" customFormat="1" x14ac:dyDescent="0.25">
      <c r="B5750"/>
      <c r="C5750"/>
      <c r="D5750"/>
      <c r="E5750"/>
      <c r="F5750"/>
      <c r="G5750"/>
      <c r="H5750"/>
      <c r="I5750"/>
      <c r="J5750"/>
      <c r="K5750" s="91"/>
      <c r="L5750" s="91"/>
      <c r="M5750" s="91"/>
      <c r="R5750"/>
      <c r="S5750"/>
      <c r="T5750"/>
      <c r="U5750"/>
      <c r="V5750"/>
      <c r="W5750"/>
      <c r="X5750"/>
      <c r="Y5750"/>
      <c r="Z5750"/>
      <c r="AA5750"/>
      <c r="AB5750"/>
      <c r="AC5750"/>
    </row>
    <row r="5751" spans="2:29" s="14" customFormat="1" x14ac:dyDescent="0.25">
      <c r="B5751"/>
      <c r="C5751"/>
      <c r="D5751"/>
      <c r="E5751"/>
      <c r="F5751"/>
      <c r="G5751"/>
      <c r="H5751"/>
      <c r="I5751"/>
      <c r="J5751"/>
      <c r="K5751" s="91"/>
      <c r="L5751" s="91"/>
      <c r="M5751" s="91"/>
      <c r="R5751"/>
      <c r="S5751"/>
      <c r="T5751"/>
      <c r="U5751"/>
      <c r="V5751"/>
      <c r="W5751"/>
      <c r="X5751"/>
      <c r="Y5751"/>
      <c r="Z5751"/>
      <c r="AA5751"/>
      <c r="AB5751"/>
      <c r="AC5751"/>
    </row>
    <row r="5752" spans="2:29" s="14" customFormat="1" x14ac:dyDescent="0.25">
      <c r="B5752"/>
      <c r="C5752"/>
      <c r="D5752"/>
      <c r="E5752"/>
      <c r="F5752"/>
      <c r="G5752"/>
      <c r="H5752"/>
      <c r="I5752"/>
      <c r="J5752"/>
      <c r="K5752" s="91"/>
      <c r="L5752" s="91"/>
      <c r="M5752" s="91"/>
      <c r="R5752"/>
      <c r="S5752"/>
      <c r="T5752"/>
      <c r="U5752"/>
      <c r="V5752"/>
      <c r="W5752"/>
      <c r="X5752"/>
      <c r="Y5752"/>
      <c r="Z5752"/>
      <c r="AA5752"/>
      <c r="AB5752"/>
      <c r="AC5752"/>
    </row>
    <row r="5753" spans="2:29" s="14" customFormat="1" x14ac:dyDescent="0.25">
      <c r="B5753"/>
      <c r="C5753"/>
      <c r="D5753"/>
      <c r="E5753"/>
      <c r="F5753"/>
      <c r="G5753"/>
      <c r="H5753"/>
      <c r="I5753"/>
      <c r="J5753"/>
      <c r="K5753" s="91"/>
      <c r="L5753" s="91"/>
      <c r="M5753" s="91"/>
      <c r="R5753"/>
      <c r="S5753"/>
      <c r="T5753"/>
      <c r="U5753"/>
      <c r="V5753"/>
      <c r="W5753"/>
      <c r="X5753"/>
      <c r="Y5753"/>
      <c r="Z5753"/>
      <c r="AA5753"/>
      <c r="AB5753"/>
      <c r="AC5753"/>
    </row>
    <row r="5754" spans="2:29" s="14" customFormat="1" x14ac:dyDescent="0.25">
      <c r="B5754"/>
      <c r="C5754"/>
      <c r="D5754"/>
      <c r="E5754"/>
      <c r="F5754"/>
      <c r="G5754"/>
      <c r="H5754"/>
      <c r="I5754"/>
      <c r="J5754"/>
      <c r="K5754" s="91"/>
      <c r="L5754" s="91"/>
      <c r="M5754" s="91"/>
      <c r="R5754"/>
      <c r="S5754"/>
      <c r="T5754"/>
      <c r="U5754"/>
      <c r="V5754"/>
      <c r="W5754"/>
      <c r="X5754"/>
      <c r="Y5754"/>
      <c r="Z5754"/>
      <c r="AA5754"/>
      <c r="AB5754"/>
      <c r="AC5754"/>
    </row>
    <row r="5755" spans="2:29" s="14" customFormat="1" x14ac:dyDescent="0.25">
      <c r="B5755"/>
      <c r="C5755"/>
      <c r="D5755"/>
      <c r="E5755"/>
      <c r="F5755"/>
      <c r="G5755"/>
      <c r="H5755"/>
      <c r="I5755"/>
      <c r="J5755"/>
      <c r="K5755" s="91"/>
      <c r="L5755" s="91"/>
      <c r="M5755" s="91"/>
      <c r="R5755"/>
      <c r="S5755"/>
      <c r="T5755"/>
      <c r="U5755"/>
      <c r="V5755"/>
      <c r="W5755"/>
      <c r="X5755"/>
      <c r="Y5755"/>
      <c r="Z5755"/>
      <c r="AA5755"/>
      <c r="AB5755"/>
      <c r="AC5755"/>
    </row>
    <row r="5756" spans="2:29" s="14" customFormat="1" x14ac:dyDescent="0.25">
      <c r="B5756"/>
      <c r="C5756"/>
      <c r="D5756"/>
      <c r="E5756"/>
      <c r="F5756"/>
      <c r="G5756"/>
      <c r="H5756"/>
      <c r="I5756"/>
      <c r="J5756"/>
      <c r="K5756" s="91"/>
      <c r="L5756" s="91"/>
      <c r="M5756" s="91"/>
      <c r="R5756"/>
      <c r="S5756"/>
      <c r="T5756"/>
      <c r="U5756"/>
      <c r="V5756"/>
      <c r="W5756"/>
      <c r="X5756"/>
      <c r="Y5756"/>
      <c r="Z5756"/>
      <c r="AA5756"/>
      <c r="AB5756"/>
      <c r="AC5756"/>
    </row>
    <row r="5757" spans="2:29" s="14" customFormat="1" x14ac:dyDescent="0.25">
      <c r="B5757"/>
      <c r="C5757"/>
      <c r="D5757"/>
      <c r="E5757"/>
      <c r="F5757"/>
      <c r="G5757"/>
      <c r="H5757"/>
      <c r="I5757"/>
      <c r="J5757"/>
      <c r="K5757" s="91"/>
      <c r="L5757" s="91"/>
      <c r="M5757" s="91"/>
      <c r="R5757"/>
      <c r="S5757"/>
      <c r="T5757"/>
      <c r="U5757"/>
      <c r="V5757"/>
      <c r="W5757"/>
      <c r="X5757"/>
      <c r="Y5757"/>
      <c r="Z5757"/>
      <c r="AA5757"/>
      <c r="AB5757"/>
      <c r="AC5757"/>
    </row>
    <row r="5758" spans="2:29" s="14" customFormat="1" x14ac:dyDescent="0.25">
      <c r="B5758"/>
      <c r="C5758"/>
      <c r="D5758"/>
      <c r="E5758"/>
      <c r="F5758"/>
      <c r="G5758"/>
      <c r="H5758"/>
      <c r="I5758"/>
      <c r="J5758"/>
      <c r="K5758" s="91"/>
      <c r="L5758" s="91"/>
      <c r="M5758" s="91"/>
      <c r="R5758"/>
      <c r="S5758"/>
      <c r="T5758"/>
      <c r="U5758"/>
      <c r="V5758"/>
      <c r="W5758"/>
      <c r="X5758"/>
      <c r="Y5758"/>
      <c r="Z5758"/>
      <c r="AA5758"/>
      <c r="AB5758"/>
      <c r="AC5758"/>
    </row>
    <row r="5759" spans="2:29" s="14" customFormat="1" x14ac:dyDescent="0.25">
      <c r="B5759"/>
      <c r="C5759"/>
      <c r="D5759"/>
      <c r="E5759"/>
      <c r="F5759"/>
      <c r="G5759"/>
      <c r="H5759"/>
      <c r="I5759"/>
      <c r="J5759"/>
      <c r="K5759" s="91"/>
      <c r="L5759" s="91"/>
      <c r="M5759" s="91"/>
      <c r="R5759"/>
      <c r="S5759"/>
      <c r="T5759"/>
      <c r="U5759"/>
      <c r="V5759"/>
      <c r="W5759"/>
      <c r="X5759"/>
      <c r="Y5759"/>
      <c r="Z5759"/>
      <c r="AA5759"/>
      <c r="AB5759"/>
      <c r="AC5759"/>
    </row>
    <row r="5760" spans="2:29" s="14" customFormat="1" x14ac:dyDescent="0.25">
      <c r="B5760"/>
      <c r="C5760"/>
      <c r="D5760"/>
      <c r="E5760"/>
      <c r="F5760"/>
      <c r="G5760"/>
      <c r="H5760"/>
      <c r="I5760"/>
      <c r="J5760"/>
      <c r="K5760" s="91"/>
      <c r="L5760" s="91"/>
      <c r="M5760" s="91"/>
      <c r="R5760"/>
      <c r="S5760"/>
      <c r="T5760"/>
      <c r="U5760"/>
      <c r="V5760"/>
      <c r="W5760"/>
      <c r="X5760"/>
      <c r="Y5760"/>
      <c r="Z5760"/>
      <c r="AA5760"/>
      <c r="AB5760"/>
      <c r="AC5760"/>
    </row>
    <row r="5761" spans="2:29" s="14" customFormat="1" x14ac:dyDescent="0.25">
      <c r="B5761"/>
      <c r="C5761"/>
      <c r="D5761"/>
      <c r="E5761"/>
      <c r="F5761"/>
      <c r="G5761"/>
      <c r="H5761"/>
      <c r="I5761"/>
      <c r="J5761"/>
      <c r="K5761" s="91"/>
      <c r="L5761" s="91"/>
      <c r="M5761" s="91"/>
      <c r="R5761"/>
      <c r="S5761"/>
      <c r="T5761"/>
      <c r="U5761"/>
      <c r="V5761"/>
      <c r="W5761"/>
      <c r="X5761"/>
      <c r="Y5761"/>
      <c r="Z5761"/>
      <c r="AA5761"/>
      <c r="AB5761"/>
      <c r="AC5761"/>
    </row>
    <row r="5762" spans="2:29" s="14" customFormat="1" x14ac:dyDescent="0.25">
      <c r="B5762"/>
      <c r="C5762"/>
      <c r="D5762"/>
      <c r="E5762"/>
      <c r="F5762"/>
      <c r="G5762"/>
      <c r="H5762"/>
      <c r="I5762"/>
      <c r="J5762"/>
      <c r="K5762" s="91"/>
      <c r="L5762" s="91"/>
      <c r="M5762" s="91"/>
      <c r="R5762"/>
      <c r="S5762"/>
      <c r="T5762"/>
      <c r="U5762"/>
      <c r="V5762"/>
      <c r="W5762"/>
      <c r="X5762"/>
      <c r="Y5762"/>
      <c r="Z5762"/>
      <c r="AA5762"/>
      <c r="AB5762"/>
      <c r="AC5762"/>
    </row>
    <row r="5763" spans="2:29" s="14" customFormat="1" x14ac:dyDescent="0.25">
      <c r="B5763"/>
      <c r="C5763"/>
      <c r="D5763"/>
      <c r="E5763"/>
      <c r="F5763"/>
      <c r="G5763"/>
      <c r="H5763"/>
      <c r="I5763"/>
      <c r="J5763"/>
      <c r="K5763" s="91"/>
      <c r="L5763" s="91"/>
      <c r="M5763" s="91"/>
      <c r="R5763"/>
      <c r="S5763"/>
      <c r="T5763"/>
      <c r="U5763"/>
      <c r="V5763"/>
      <c r="W5763"/>
      <c r="X5763"/>
      <c r="Y5763"/>
      <c r="Z5763"/>
      <c r="AA5763"/>
      <c r="AB5763"/>
      <c r="AC5763"/>
    </row>
    <row r="5764" spans="2:29" s="14" customFormat="1" x14ac:dyDescent="0.25">
      <c r="B5764"/>
      <c r="C5764"/>
      <c r="D5764"/>
      <c r="E5764"/>
      <c r="F5764"/>
      <c r="G5764"/>
      <c r="H5764"/>
      <c r="I5764"/>
      <c r="J5764"/>
      <c r="K5764" s="91"/>
      <c r="L5764" s="91"/>
      <c r="M5764" s="91"/>
      <c r="R5764"/>
      <c r="S5764"/>
      <c r="T5764"/>
      <c r="U5764"/>
      <c r="V5764"/>
      <c r="W5764"/>
      <c r="X5764"/>
      <c r="Y5764"/>
      <c r="Z5764"/>
      <c r="AA5764"/>
      <c r="AB5764"/>
      <c r="AC5764"/>
    </row>
    <row r="5765" spans="2:29" s="14" customFormat="1" x14ac:dyDescent="0.25">
      <c r="B5765"/>
      <c r="C5765"/>
      <c r="D5765"/>
      <c r="E5765"/>
      <c r="F5765"/>
      <c r="G5765"/>
      <c r="H5765"/>
      <c r="I5765"/>
      <c r="J5765"/>
      <c r="K5765" s="91"/>
      <c r="L5765" s="91"/>
      <c r="M5765" s="91"/>
      <c r="R5765"/>
      <c r="S5765"/>
      <c r="T5765"/>
      <c r="U5765"/>
      <c r="V5765"/>
      <c r="W5765"/>
      <c r="X5765"/>
      <c r="Y5765"/>
      <c r="Z5765"/>
      <c r="AA5765"/>
      <c r="AB5765"/>
      <c r="AC5765"/>
    </row>
    <row r="5766" spans="2:29" s="14" customFormat="1" x14ac:dyDescent="0.25">
      <c r="B5766"/>
      <c r="C5766"/>
      <c r="D5766"/>
      <c r="E5766"/>
      <c r="F5766"/>
      <c r="G5766"/>
      <c r="H5766"/>
      <c r="I5766"/>
      <c r="J5766"/>
      <c r="K5766" s="91"/>
      <c r="L5766" s="91"/>
      <c r="M5766" s="91"/>
      <c r="R5766"/>
      <c r="S5766"/>
      <c r="T5766"/>
      <c r="U5766"/>
      <c r="V5766"/>
      <c r="W5766"/>
      <c r="X5766"/>
      <c r="Y5766"/>
      <c r="Z5766"/>
      <c r="AA5766"/>
      <c r="AB5766"/>
      <c r="AC5766"/>
    </row>
    <row r="5767" spans="2:29" s="14" customFormat="1" x14ac:dyDescent="0.25">
      <c r="B5767"/>
      <c r="C5767"/>
      <c r="D5767"/>
      <c r="E5767"/>
      <c r="F5767"/>
      <c r="G5767"/>
      <c r="H5767"/>
      <c r="I5767"/>
      <c r="J5767"/>
      <c r="K5767" s="91"/>
      <c r="L5767" s="91"/>
      <c r="M5767" s="91"/>
      <c r="R5767"/>
      <c r="S5767"/>
      <c r="T5767"/>
      <c r="U5767"/>
      <c r="V5767"/>
      <c r="W5767"/>
      <c r="X5767"/>
      <c r="Y5767"/>
      <c r="Z5767"/>
      <c r="AA5767"/>
      <c r="AB5767"/>
      <c r="AC5767"/>
    </row>
    <row r="5768" spans="2:29" s="14" customFormat="1" x14ac:dyDescent="0.25">
      <c r="B5768"/>
      <c r="C5768"/>
      <c r="D5768"/>
      <c r="E5768"/>
      <c r="F5768"/>
      <c r="G5768"/>
      <c r="H5768"/>
      <c r="I5768"/>
      <c r="J5768"/>
      <c r="K5768" s="91"/>
      <c r="L5768" s="91"/>
      <c r="M5768" s="91"/>
      <c r="R5768"/>
      <c r="S5768"/>
      <c r="T5768"/>
      <c r="U5768"/>
      <c r="V5768"/>
      <c r="W5768"/>
      <c r="X5768"/>
      <c r="Y5768"/>
      <c r="Z5768"/>
      <c r="AA5768"/>
      <c r="AB5768"/>
      <c r="AC5768"/>
    </row>
    <row r="5769" spans="2:29" s="14" customFormat="1" x14ac:dyDescent="0.25">
      <c r="B5769"/>
      <c r="C5769"/>
      <c r="D5769"/>
      <c r="E5769"/>
      <c r="F5769"/>
      <c r="G5769"/>
      <c r="H5769"/>
      <c r="I5769"/>
      <c r="J5769"/>
      <c r="K5769" s="91"/>
      <c r="L5769" s="91"/>
      <c r="M5769" s="91"/>
      <c r="R5769"/>
      <c r="S5769"/>
      <c r="T5769"/>
      <c r="U5769"/>
      <c r="V5769"/>
      <c r="W5769"/>
      <c r="X5769"/>
      <c r="Y5769"/>
      <c r="Z5769"/>
      <c r="AA5769"/>
      <c r="AB5769"/>
      <c r="AC5769"/>
    </row>
    <row r="5770" spans="2:29" s="14" customFormat="1" x14ac:dyDescent="0.25">
      <c r="B5770"/>
      <c r="C5770"/>
      <c r="D5770"/>
      <c r="E5770"/>
      <c r="F5770"/>
      <c r="G5770"/>
      <c r="H5770"/>
      <c r="I5770"/>
      <c r="J5770"/>
      <c r="K5770" s="91"/>
      <c r="L5770" s="91"/>
      <c r="M5770" s="91"/>
      <c r="R5770"/>
      <c r="S5770"/>
      <c r="T5770"/>
      <c r="U5770"/>
      <c r="V5770"/>
      <c r="W5770"/>
      <c r="X5770"/>
      <c r="Y5770"/>
      <c r="Z5770"/>
      <c r="AA5770"/>
      <c r="AB5770"/>
      <c r="AC5770"/>
    </row>
    <row r="5771" spans="2:29" s="14" customFormat="1" x14ac:dyDescent="0.25">
      <c r="B5771"/>
      <c r="C5771"/>
      <c r="D5771"/>
      <c r="E5771"/>
      <c r="F5771"/>
      <c r="G5771"/>
      <c r="H5771"/>
      <c r="I5771"/>
      <c r="J5771"/>
      <c r="K5771" s="91"/>
      <c r="L5771" s="91"/>
      <c r="M5771" s="91"/>
      <c r="R5771"/>
      <c r="S5771"/>
      <c r="T5771"/>
      <c r="U5771"/>
      <c r="V5771"/>
      <c r="W5771"/>
      <c r="X5771"/>
      <c r="Y5771"/>
      <c r="Z5771"/>
      <c r="AA5771"/>
      <c r="AB5771"/>
      <c r="AC5771"/>
    </row>
    <row r="5772" spans="2:29" s="14" customFormat="1" x14ac:dyDescent="0.25">
      <c r="B5772"/>
      <c r="C5772"/>
      <c r="D5772"/>
      <c r="E5772"/>
      <c r="F5772"/>
      <c r="G5772"/>
      <c r="H5772"/>
      <c r="I5772"/>
      <c r="J5772"/>
      <c r="K5772" s="91"/>
      <c r="L5772" s="91"/>
      <c r="M5772" s="91"/>
      <c r="R5772"/>
      <c r="S5772"/>
      <c r="T5772"/>
      <c r="U5772"/>
      <c r="V5772"/>
      <c r="W5772"/>
      <c r="X5772"/>
      <c r="Y5772"/>
      <c r="Z5772"/>
      <c r="AA5772"/>
      <c r="AB5772"/>
      <c r="AC5772"/>
    </row>
    <row r="5773" spans="2:29" s="14" customFormat="1" x14ac:dyDescent="0.25">
      <c r="B5773"/>
      <c r="C5773"/>
      <c r="D5773"/>
      <c r="E5773"/>
      <c r="F5773"/>
      <c r="G5773"/>
      <c r="H5773"/>
      <c r="I5773"/>
      <c r="J5773"/>
      <c r="K5773" s="91"/>
      <c r="L5773" s="91"/>
      <c r="M5773" s="91"/>
      <c r="R5773"/>
      <c r="S5773"/>
      <c r="T5773"/>
      <c r="U5773"/>
      <c r="V5773"/>
      <c r="W5773"/>
      <c r="X5773"/>
      <c r="Y5773"/>
      <c r="Z5773"/>
      <c r="AA5773"/>
      <c r="AB5773"/>
      <c r="AC5773"/>
    </row>
    <row r="5774" spans="2:29" s="14" customFormat="1" x14ac:dyDescent="0.25">
      <c r="B5774"/>
      <c r="C5774"/>
      <c r="D5774"/>
      <c r="E5774"/>
      <c r="F5774"/>
      <c r="G5774"/>
      <c r="H5774"/>
      <c r="I5774"/>
      <c r="J5774"/>
      <c r="K5774" s="91"/>
      <c r="L5774" s="91"/>
      <c r="M5774" s="91"/>
      <c r="R5774"/>
      <c r="S5774"/>
      <c r="T5774"/>
      <c r="U5774"/>
      <c r="V5774"/>
      <c r="W5774"/>
      <c r="X5774"/>
      <c r="Y5774"/>
      <c r="Z5774"/>
      <c r="AA5774"/>
      <c r="AB5774"/>
      <c r="AC5774"/>
    </row>
    <row r="5775" spans="2:29" s="14" customFormat="1" x14ac:dyDescent="0.25">
      <c r="B5775"/>
      <c r="C5775"/>
      <c r="D5775"/>
      <c r="E5775"/>
      <c r="F5775"/>
      <c r="G5775"/>
      <c r="H5775"/>
      <c r="I5775"/>
      <c r="J5775"/>
      <c r="K5775" s="91"/>
      <c r="L5775" s="91"/>
      <c r="M5775" s="91"/>
      <c r="R5775"/>
      <c r="S5775"/>
      <c r="T5775"/>
      <c r="U5775"/>
      <c r="V5775"/>
      <c r="W5775"/>
      <c r="X5775"/>
      <c r="Y5775"/>
      <c r="Z5775"/>
      <c r="AA5775"/>
      <c r="AB5775"/>
      <c r="AC5775"/>
    </row>
    <row r="5776" spans="2:29" s="14" customFormat="1" x14ac:dyDescent="0.25">
      <c r="B5776"/>
      <c r="C5776"/>
      <c r="D5776"/>
      <c r="E5776"/>
      <c r="F5776"/>
      <c r="G5776"/>
      <c r="H5776"/>
      <c r="I5776"/>
      <c r="J5776"/>
      <c r="K5776" s="91"/>
      <c r="L5776" s="91"/>
      <c r="M5776" s="91"/>
      <c r="R5776"/>
      <c r="S5776"/>
      <c r="T5776"/>
      <c r="U5776"/>
      <c r="V5776"/>
      <c r="W5776"/>
      <c r="X5776"/>
      <c r="Y5776"/>
      <c r="Z5776"/>
      <c r="AA5776"/>
      <c r="AB5776"/>
      <c r="AC5776"/>
    </row>
    <row r="5777" spans="2:29" s="14" customFormat="1" x14ac:dyDescent="0.25">
      <c r="B5777"/>
      <c r="C5777"/>
      <c r="D5777"/>
      <c r="E5777"/>
      <c r="F5777"/>
      <c r="G5777"/>
      <c r="H5777"/>
      <c r="I5777"/>
      <c r="J5777"/>
      <c r="K5777" s="91"/>
      <c r="L5777" s="91"/>
      <c r="M5777" s="91"/>
      <c r="R5777"/>
      <c r="S5777"/>
      <c r="T5777"/>
      <c r="U5777"/>
      <c r="V5777"/>
      <c r="W5777"/>
      <c r="X5777"/>
      <c r="Y5777"/>
      <c r="Z5777"/>
      <c r="AA5777"/>
      <c r="AB5777"/>
      <c r="AC5777"/>
    </row>
    <row r="5778" spans="2:29" s="14" customFormat="1" x14ac:dyDescent="0.25">
      <c r="B5778"/>
      <c r="C5778"/>
      <c r="D5778"/>
      <c r="E5778"/>
      <c r="F5778"/>
      <c r="G5778"/>
      <c r="H5778"/>
      <c r="I5778"/>
      <c r="J5778"/>
      <c r="K5778" s="91"/>
      <c r="L5778" s="91"/>
      <c r="M5778" s="91"/>
      <c r="R5778"/>
      <c r="S5778"/>
      <c r="T5778"/>
      <c r="U5778"/>
      <c r="V5778"/>
      <c r="W5778"/>
      <c r="X5778"/>
      <c r="Y5778"/>
      <c r="Z5778"/>
      <c r="AA5778"/>
      <c r="AB5778"/>
      <c r="AC5778"/>
    </row>
    <row r="5779" spans="2:29" s="14" customFormat="1" x14ac:dyDescent="0.25">
      <c r="B5779"/>
      <c r="C5779"/>
      <c r="D5779"/>
      <c r="E5779"/>
      <c r="F5779"/>
      <c r="G5779"/>
      <c r="H5779"/>
      <c r="I5779"/>
      <c r="J5779"/>
      <c r="K5779" s="91"/>
      <c r="L5779" s="91"/>
      <c r="M5779" s="91"/>
      <c r="R5779"/>
      <c r="S5779"/>
      <c r="T5779"/>
      <c r="U5779"/>
      <c r="V5779"/>
      <c r="W5779"/>
      <c r="X5779"/>
      <c r="Y5779"/>
      <c r="Z5779"/>
      <c r="AA5779"/>
      <c r="AB5779"/>
      <c r="AC5779"/>
    </row>
    <row r="5780" spans="2:29" s="14" customFormat="1" x14ac:dyDescent="0.25">
      <c r="B5780"/>
      <c r="C5780"/>
      <c r="D5780"/>
      <c r="E5780"/>
      <c r="F5780"/>
      <c r="G5780"/>
      <c r="H5780"/>
      <c r="I5780"/>
      <c r="J5780"/>
      <c r="K5780" s="91"/>
      <c r="L5780" s="91"/>
      <c r="M5780" s="91"/>
      <c r="R5780"/>
      <c r="S5780"/>
      <c r="T5780"/>
      <c r="U5780"/>
      <c r="V5780"/>
      <c r="W5780"/>
      <c r="X5780"/>
      <c r="Y5780"/>
      <c r="Z5780"/>
      <c r="AA5780"/>
      <c r="AB5780"/>
      <c r="AC5780"/>
    </row>
    <row r="5781" spans="2:29" s="14" customFormat="1" x14ac:dyDescent="0.25">
      <c r="B5781"/>
      <c r="C5781"/>
      <c r="D5781"/>
      <c r="E5781"/>
      <c r="F5781"/>
      <c r="G5781"/>
      <c r="H5781"/>
      <c r="I5781"/>
      <c r="J5781"/>
      <c r="K5781" s="91"/>
      <c r="L5781" s="91"/>
      <c r="M5781" s="91"/>
      <c r="R5781"/>
      <c r="S5781"/>
      <c r="T5781"/>
      <c r="U5781"/>
      <c r="V5781"/>
      <c r="W5781"/>
      <c r="X5781"/>
      <c r="Y5781"/>
      <c r="Z5781"/>
      <c r="AA5781"/>
      <c r="AB5781"/>
      <c r="AC5781"/>
    </row>
    <row r="5782" spans="2:29" s="14" customFormat="1" x14ac:dyDescent="0.25">
      <c r="B5782"/>
      <c r="C5782"/>
      <c r="D5782"/>
      <c r="E5782"/>
      <c r="F5782"/>
      <c r="G5782"/>
      <c r="H5782"/>
      <c r="I5782"/>
      <c r="J5782"/>
      <c r="K5782" s="91"/>
      <c r="L5782" s="91"/>
      <c r="M5782" s="91"/>
      <c r="R5782"/>
      <c r="S5782"/>
      <c r="T5782"/>
      <c r="U5782"/>
      <c r="V5782"/>
      <c r="W5782"/>
      <c r="X5782"/>
      <c r="Y5782"/>
      <c r="Z5782"/>
      <c r="AA5782"/>
      <c r="AB5782"/>
      <c r="AC5782"/>
    </row>
    <row r="5783" spans="2:29" s="14" customFormat="1" x14ac:dyDescent="0.25">
      <c r="B5783"/>
      <c r="C5783"/>
      <c r="D5783"/>
      <c r="E5783"/>
      <c r="F5783"/>
      <c r="G5783"/>
      <c r="H5783"/>
      <c r="I5783"/>
      <c r="J5783"/>
      <c r="K5783" s="91"/>
      <c r="L5783" s="91"/>
      <c r="M5783" s="91"/>
      <c r="R5783"/>
      <c r="S5783"/>
      <c r="T5783"/>
      <c r="U5783"/>
      <c r="V5783"/>
      <c r="W5783"/>
      <c r="X5783"/>
      <c r="Y5783"/>
      <c r="Z5783"/>
      <c r="AA5783"/>
      <c r="AB5783"/>
      <c r="AC5783"/>
    </row>
    <row r="5784" spans="2:29" s="14" customFormat="1" x14ac:dyDescent="0.25">
      <c r="B5784"/>
      <c r="C5784"/>
      <c r="D5784"/>
      <c r="E5784"/>
      <c r="F5784"/>
      <c r="G5784"/>
      <c r="H5784"/>
      <c r="I5784"/>
      <c r="J5784"/>
      <c r="K5784" s="91"/>
      <c r="L5784" s="91"/>
      <c r="M5784" s="91"/>
      <c r="R5784"/>
      <c r="S5784"/>
      <c r="T5784"/>
      <c r="U5784"/>
      <c r="V5784"/>
      <c r="W5784"/>
      <c r="X5784"/>
      <c r="Y5784"/>
      <c r="Z5784"/>
      <c r="AA5784"/>
      <c r="AB5784"/>
      <c r="AC5784"/>
    </row>
    <row r="5785" spans="2:29" s="14" customFormat="1" x14ac:dyDescent="0.25">
      <c r="B5785"/>
      <c r="C5785"/>
      <c r="D5785"/>
      <c r="E5785"/>
      <c r="F5785"/>
      <c r="G5785"/>
      <c r="H5785"/>
      <c r="I5785"/>
      <c r="J5785"/>
      <c r="K5785" s="91"/>
      <c r="L5785" s="91"/>
      <c r="M5785" s="91"/>
      <c r="R5785"/>
      <c r="S5785"/>
      <c r="T5785"/>
      <c r="U5785"/>
      <c r="V5785"/>
      <c r="W5785"/>
      <c r="X5785"/>
      <c r="Y5785"/>
      <c r="Z5785"/>
      <c r="AA5785"/>
      <c r="AB5785"/>
      <c r="AC5785"/>
    </row>
    <row r="5786" spans="2:29" s="14" customFormat="1" x14ac:dyDescent="0.25">
      <c r="B5786"/>
      <c r="C5786"/>
      <c r="D5786"/>
      <c r="E5786"/>
      <c r="F5786"/>
      <c r="G5786"/>
      <c r="H5786"/>
      <c r="I5786"/>
      <c r="J5786"/>
      <c r="K5786" s="91"/>
      <c r="L5786" s="91"/>
      <c r="M5786" s="91"/>
      <c r="R5786"/>
      <c r="S5786"/>
      <c r="T5786"/>
      <c r="U5786"/>
      <c r="V5786"/>
      <c r="W5786"/>
      <c r="X5786"/>
      <c r="Y5786"/>
      <c r="Z5786"/>
      <c r="AA5786"/>
      <c r="AB5786"/>
      <c r="AC5786"/>
    </row>
    <row r="5787" spans="2:29" s="14" customFormat="1" x14ac:dyDescent="0.25">
      <c r="B5787"/>
      <c r="C5787"/>
      <c r="D5787"/>
      <c r="E5787"/>
      <c r="F5787"/>
      <c r="G5787"/>
      <c r="H5787"/>
      <c r="I5787"/>
      <c r="J5787"/>
      <c r="K5787" s="91"/>
      <c r="L5787" s="91"/>
      <c r="M5787" s="91"/>
      <c r="R5787"/>
      <c r="S5787"/>
      <c r="T5787"/>
      <c r="U5787"/>
      <c r="V5787"/>
      <c r="W5787"/>
      <c r="X5787"/>
      <c r="Y5787"/>
      <c r="Z5787"/>
      <c r="AA5787"/>
      <c r="AB5787"/>
      <c r="AC5787"/>
    </row>
    <row r="5788" spans="2:29" s="14" customFormat="1" x14ac:dyDescent="0.25">
      <c r="B5788"/>
      <c r="C5788"/>
      <c r="D5788"/>
      <c r="E5788"/>
      <c r="F5788"/>
      <c r="G5788"/>
      <c r="H5788"/>
      <c r="I5788"/>
      <c r="J5788"/>
      <c r="K5788" s="91"/>
      <c r="L5788" s="91"/>
      <c r="M5788" s="91"/>
      <c r="R5788"/>
      <c r="S5788"/>
      <c r="T5788"/>
      <c r="U5788"/>
      <c r="V5788"/>
      <c r="W5788"/>
      <c r="X5788"/>
      <c r="Y5788"/>
      <c r="Z5788"/>
      <c r="AA5788"/>
      <c r="AB5788"/>
      <c r="AC5788"/>
    </row>
    <row r="5789" spans="2:29" s="14" customFormat="1" x14ac:dyDescent="0.25">
      <c r="B5789"/>
      <c r="C5789"/>
      <c r="D5789"/>
      <c r="E5789"/>
      <c r="F5789"/>
      <c r="G5789"/>
      <c r="H5789"/>
      <c r="I5789"/>
      <c r="J5789"/>
      <c r="K5789" s="91"/>
      <c r="L5789" s="91"/>
      <c r="M5789" s="91"/>
      <c r="R5789"/>
      <c r="S5789"/>
      <c r="T5789"/>
      <c r="U5789"/>
      <c r="V5789"/>
      <c r="W5789"/>
      <c r="X5789"/>
      <c r="Y5789"/>
      <c r="Z5789"/>
      <c r="AA5789"/>
      <c r="AB5789"/>
      <c r="AC5789"/>
    </row>
    <row r="5790" spans="2:29" s="14" customFormat="1" x14ac:dyDescent="0.25">
      <c r="B5790"/>
      <c r="C5790"/>
      <c r="D5790"/>
      <c r="E5790"/>
      <c r="F5790"/>
      <c r="G5790"/>
      <c r="H5790"/>
      <c r="I5790"/>
      <c r="J5790"/>
      <c r="K5790" s="91"/>
      <c r="L5790" s="91"/>
      <c r="M5790" s="91"/>
      <c r="R5790"/>
      <c r="S5790"/>
      <c r="T5790"/>
      <c r="U5790"/>
      <c r="V5790"/>
      <c r="W5790"/>
      <c r="X5790"/>
      <c r="Y5790"/>
      <c r="Z5790"/>
      <c r="AA5790"/>
      <c r="AB5790"/>
      <c r="AC5790"/>
    </row>
    <row r="5791" spans="2:29" s="14" customFormat="1" x14ac:dyDescent="0.25">
      <c r="B5791"/>
      <c r="C5791"/>
      <c r="D5791"/>
      <c r="E5791"/>
      <c r="F5791"/>
      <c r="G5791"/>
      <c r="H5791"/>
      <c r="I5791"/>
      <c r="J5791"/>
      <c r="K5791" s="91"/>
      <c r="L5791" s="91"/>
      <c r="M5791" s="91"/>
      <c r="R5791"/>
      <c r="S5791"/>
      <c r="T5791"/>
      <c r="U5791"/>
      <c r="V5791"/>
      <c r="W5791"/>
      <c r="X5791"/>
      <c r="Y5791"/>
      <c r="Z5791"/>
      <c r="AA5791"/>
      <c r="AB5791"/>
      <c r="AC5791"/>
    </row>
    <row r="5792" spans="2:29" s="14" customFormat="1" x14ac:dyDescent="0.25">
      <c r="B5792"/>
      <c r="C5792"/>
      <c r="D5792"/>
      <c r="E5792"/>
      <c r="F5792"/>
      <c r="G5792"/>
      <c r="H5792"/>
      <c r="I5792"/>
      <c r="J5792"/>
      <c r="K5792" s="91"/>
      <c r="L5792" s="91"/>
      <c r="M5792" s="91"/>
      <c r="R5792"/>
      <c r="S5792"/>
      <c r="T5792"/>
      <c r="U5792"/>
      <c r="V5792"/>
      <c r="W5792"/>
      <c r="X5792"/>
      <c r="Y5792"/>
      <c r="Z5792"/>
      <c r="AA5792"/>
      <c r="AB5792"/>
      <c r="AC5792"/>
    </row>
    <row r="5793" spans="2:29" s="14" customFormat="1" x14ac:dyDescent="0.25">
      <c r="B5793"/>
      <c r="C5793"/>
      <c r="D5793"/>
      <c r="E5793"/>
      <c r="F5793"/>
      <c r="G5793"/>
      <c r="H5793"/>
      <c r="I5793"/>
      <c r="J5793"/>
      <c r="K5793" s="91"/>
      <c r="L5793" s="91"/>
      <c r="M5793" s="91"/>
      <c r="R5793"/>
      <c r="S5793"/>
      <c r="T5793"/>
      <c r="U5793"/>
      <c r="V5793"/>
      <c r="W5793"/>
      <c r="X5793"/>
      <c r="Y5793"/>
      <c r="Z5793"/>
      <c r="AA5793"/>
      <c r="AB5793"/>
      <c r="AC5793"/>
    </row>
    <row r="5794" spans="2:29" s="14" customFormat="1" x14ac:dyDescent="0.25">
      <c r="B5794"/>
      <c r="C5794"/>
      <c r="D5794"/>
      <c r="E5794"/>
      <c r="F5794"/>
      <c r="G5794"/>
      <c r="H5794"/>
      <c r="I5794"/>
      <c r="J5794"/>
      <c r="K5794" s="91"/>
      <c r="L5794" s="91"/>
      <c r="M5794" s="91"/>
      <c r="R5794"/>
      <c r="S5794"/>
      <c r="T5794"/>
      <c r="U5794"/>
      <c r="V5794"/>
      <c r="W5794"/>
      <c r="X5794"/>
      <c r="Y5794"/>
      <c r="Z5794"/>
      <c r="AA5794"/>
      <c r="AB5794"/>
      <c r="AC5794"/>
    </row>
    <row r="5795" spans="2:29" s="14" customFormat="1" x14ac:dyDescent="0.25">
      <c r="B5795"/>
      <c r="C5795"/>
      <c r="D5795"/>
      <c r="E5795"/>
      <c r="F5795"/>
      <c r="G5795"/>
      <c r="H5795"/>
      <c r="I5795"/>
      <c r="J5795"/>
      <c r="K5795" s="91"/>
      <c r="L5795" s="91"/>
      <c r="M5795" s="91"/>
      <c r="R5795"/>
      <c r="S5795"/>
      <c r="T5795"/>
      <c r="U5795"/>
      <c r="V5795"/>
      <c r="W5795"/>
      <c r="X5795"/>
      <c r="Y5795"/>
      <c r="Z5795"/>
      <c r="AA5795"/>
      <c r="AB5795"/>
      <c r="AC5795"/>
    </row>
    <row r="5796" spans="2:29" s="14" customFormat="1" x14ac:dyDescent="0.25">
      <c r="B5796"/>
      <c r="C5796"/>
      <c r="D5796"/>
      <c r="E5796"/>
      <c r="F5796"/>
      <c r="G5796"/>
      <c r="H5796"/>
      <c r="I5796"/>
      <c r="J5796"/>
      <c r="K5796" s="91"/>
      <c r="L5796" s="91"/>
      <c r="M5796" s="91"/>
      <c r="R5796"/>
      <c r="S5796"/>
      <c r="T5796"/>
      <c r="U5796"/>
      <c r="V5796"/>
      <c r="W5796"/>
      <c r="X5796"/>
      <c r="Y5796"/>
      <c r="Z5796"/>
      <c r="AA5796"/>
      <c r="AB5796"/>
      <c r="AC5796"/>
    </row>
    <row r="5797" spans="2:29" s="14" customFormat="1" x14ac:dyDescent="0.25">
      <c r="B5797"/>
      <c r="C5797"/>
      <c r="D5797"/>
      <c r="E5797"/>
      <c r="F5797"/>
      <c r="G5797"/>
      <c r="H5797"/>
      <c r="I5797"/>
      <c r="J5797"/>
      <c r="K5797" s="91"/>
      <c r="L5797" s="91"/>
      <c r="M5797" s="91"/>
      <c r="R5797"/>
      <c r="S5797"/>
      <c r="T5797"/>
      <c r="U5797"/>
      <c r="V5797"/>
      <c r="W5797"/>
      <c r="X5797"/>
      <c r="Y5797"/>
      <c r="Z5797"/>
      <c r="AA5797"/>
      <c r="AB5797"/>
      <c r="AC5797"/>
    </row>
    <row r="5798" spans="2:29" s="14" customFormat="1" x14ac:dyDescent="0.25">
      <c r="B5798"/>
      <c r="C5798"/>
      <c r="D5798"/>
      <c r="E5798"/>
      <c r="F5798"/>
      <c r="G5798"/>
      <c r="H5798"/>
      <c r="I5798"/>
      <c r="J5798"/>
      <c r="K5798" s="91"/>
      <c r="L5798" s="91"/>
      <c r="M5798" s="91"/>
      <c r="R5798"/>
      <c r="S5798"/>
      <c r="T5798"/>
      <c r="U5798"/>
      <c r="V5798"/>
      <c r="W5798"/>
      <c r="X5798"/>
      <c r="Y5798"/>
      <c r="Z5798"/>
      <c r="AA5798"/>
      <c r="AB5798"/>
      <c r="AC5798"/>
    </row>
    <row r="5799" spans="2:29" s="14" customFormat="1" x14ac:dyDescent="0.25">
      <c r="B5799"/>
      <c r="C5799"/>
      <c r="D5799"/>
      <c r="E5799"/>
      <c r="F5799"/>
      <c r="G5799"/>
      <c r="H5799"/>
      <c r="I5799"/>
      <c r="J5799"/>
      <c r="K5799" s="91"/>
      <c r="L5799" s="91"/>
      <c r="M5799" s="91"/>
      <c r="R5799"/>
      <c r="S5799"/>
      <c r="T5799"/>
      <c r="U5799"/>
      <c r="V5799"/>
      <c r="W5799"/>
      <c r="X5799"/>
      <c r="Y5799"/>
      <c r="Z5799"/>
      <c r="AA5799"/>
      <c r="AB5799"/>
      <c r="AC5799"/>
    </row>
    <row r="5800" spans="2:29" s="14" customFormat="1" x14ac:dyDescent="0.25">
      <c r="B5800"/>
      <c r="C5800"/>
      <c r="D5800"/>
      <c r="E5800"/>
      <c r="F5800"/>
      <c r="G5800"/>
      <c r="H5800"/>
      <c r="I5800"/>
      <c r="J5800"/>
      <c r="K5800" s="91"/>
      <c r="L5800" s="91"/>
      <c r="M5800" s="91"/>
      <c r="R5800"/>
      <c r="S5800"/>
      <c r="T5800"/>
      <c r="U5800"/>
      <c r="V5800"/>
      <c r="W5800"/>
      <c r="X5800"/>
      <c r="Y5800"/>
      <c r="Z5800"/>
      <c r="AA5800"/>
      <c r="AB5800"/>
      <c r="AC5800"/>
    </row>
    <row r="5801" spans="2:29" s="14" customFormat="1" x14ac:dyDescent="0.25">
      <c r="B5801"/>
      <c r="C5801"/>
      <c r="D5801"/>
      <c r="E5801"/>
      <c r="F5801"/>
      <c r="G5801"/>
      <c r="H5801"/>
      <c r="I5801"/>
      <c r="J5801"/>
      <c r="K5801" s="91"/>
      <c r="L5801" s="91"/>
      <c r="M5801" s="91"/>
      <c r="R5801"/>
      <c r="S5801"/>
      <c r="T5801"/>
      <c r="U5801"/>
      <c r="V5801"/>
      <c r="W5801"/>
      <c r="X5801"/>
      <c r="Y5801"/>
      <c r="Z5801"/>
      <c r="AA5801"/>
      <c r="AB5801"/>
      <c r="AC5801"/>
    </row>
    <row r="5802" spans="2:29" s="14" customFormat="1" x14ac:dyDescent="0.25">
      <c r="B5802"/>
      <c r="C5802"/>
      <c r="D5802"/>
      <c r="E5802"/>
      <c r="F5802"/>
      <c r="G5802"/>
      <c r="H5802"/>
      <c r="I5802"/>
      <c r="J5802"/>
      <c r="K5802" s="91"/>
      <c r="L5802" s="91"/>
      <c r="M5802" s="91"/>
      <c r="R5802"/>
      <c r="S5802"/>
      <c r="T5802"/>
      <c r="U5802"/>
      <c r="V5802"/>
      <c r="W5802"/>
      <c r="X5802"/>
      <c r="Y5802"/>
      <c r="Z5802"/>
      <c r="AA5802"/>
      <c r="AB5802"/>
      <c r="AC5802"/>
    </row>
    <row r="5803" spans="2:29" s="14" customFormat="1" x14ac:dyDescent="0.25">
      <c r="B5803"/>
      <c r="C5803"/>
      <c r="D5803"/>
      <c r="E5803"/>
      <c r="F5803"/>
      <c r="G5803"/>
      <c r="H5803"/>
      <c r="I5803"/>
      <c r="J5803"/>
      <c r="K5803" s="91"/>
      <c r="L5803" s="91"/>
      <c r="M5803" s="91"/>
      <c r="R5803"/>
      <c r="S5803"/>
      <c r="T5803"/>
      <c r="U5803"/>
      <c r="V5803"/>
      <c r="W5803"/>
      <c r="X5803"/>
      <c r="Y5803"/>
      <c r="Z5803"/>
      <c r="AA5803"/>
      <c r="AB5803"/>
      <c r="AC5803"/>
    </row>
    <row r="5804" spans="2:29" s="14" customFormat="1" x14ac:dyDescent="0.25">
      <c r="B5804"/>
      <c r="C5804"/>
      <c r="D5804"/>
      <c r="E5804"/>
      <c r="F5804"/>
      <c r="G5804"/>
      <c r="H5804"/>
      <c r="I5804"/>
      <c r="J5804"/>
      <c r="K5804" s="91"/>
      <c r="L5804" s="91"/>
      <c r="M5804" s="91"/>
      <c r="R5804"/>
      <c r="S5804"/>
      <c r="T5804"/>
      <c r="U5804"/>
      <c r="V5804"/>
      <c r="W5804"/>
      <c r="X5804"/>
      <c r="Y5804"/>
      <c r="Z5804"/>
      <c r="AA5804"/>
      <c r="AB5804"/>
      <c r="AC5804"/>
    </row>
    <row r="5805" spans="2:29" s="14" customFormat="1" x14ac:dyDescent="0.25">
      <c r="B5805"/>
      <c r="C5805"/>
      <c r="D5805"/>
      <c r="E5805"/>
      <c r="F5805"/>
      <c r="G5805"/>
      <c r="H5805"/>
      <c r="I5805"/>
      <c r="J5805"/>
      <c r="K5805" s="91"/>
      <c r="L5805" s="91"/>
      <c r="M5805" s="91"/>
      <c r="R5805"/>
      <c r="S5805"/>
      <c r="T5805"/>
      <c r="U5805"/>
      <c r="V5805"/>
      <c r="W5805"/>
      <c r="X5805"/>
      <c r="Y5805"/>
      <c r="Z5805"/>
      <c r="AA5805"/>
      <c r="AB5805"/>
      <c r="AC5805"/>
    </row>
    <row r="5806" spans="2:29" s="14" customFormat="1" x14ac:dyDescent="0.25">
      <c r="B5806"/>
      <c r="C5806"/>
      <c r="D5806"/>
      <c r="E5806"/>
      <c r="F5806"/>
      <c r="G5806"/>
      <c r="H5806"/>
      <c r="I5806"/>
      <c r="J5806"/>
      <c r="K5806" s="91"/>
      <c r="L5806" s="91"/>
      <c r="M5806" s="91"/>
      <c r="R5806"/>
      <c r="S5806"/>
      <c r="T5806"/>
      <c r="U5806"/>
      <c r="V5806"/>
      <c r="W5806"/>
      <c r="X5806"/>
      <c r="Y5806"/>
      <c r="Z5806"/>
      <c r="AA5806"/>
      <c r="AB5806"/>
      <c r="AC5806"/>
    </row>
    <row r="5807" spans="2:29" s="14" customFormat="1" x14ac:dyDescent="0.25">
      <c r="B5807"/>
      <c r="C5807"/>
      <c r="D5807"/>
      <c r="E5807"/>
      <c r="F5807"/>
      <c r="G5807"/>
      <c r="H5807"/>
      <c r="I5807"/>
      <c r="J5807"/>
      <c r="K5807" s="91"/>
      <c r="L5807" s="91"/>
      <c r="M5807" s="91"/>
      <c r="R5807"/>
      <c r="S5807"/>
      <c r="T5807"/>
      <c r="U5807"/>
      <c r="V5807"/>
      <c r="W5807"/>
      <c r="X5807"/>
      <c r="Y5807"/>
      <c r="Z5807"/>
      <c r="AA5807"/>
      <c r="AB5807"/>
      <c r="AC5807"/>
    </row>
    <row r="5808" spans="2:29" s="14" customFormat="1" x14ac:dyDescent="0.25">
      <c r="B5808"/>
      <c r="C5808"/>
      <c r="D5808"/>
      <c r="E5808"/>
      <c r="F5808"/>
      <c r="G5808"/>
      <c r="H5808"/>
      <c r="I5808"/>
      <c r="J5808"/>
      <c r="K5808" s="91"/>
      <c r="L5808" s="91"/>
      <c r="M5808" s="91"/>
      <c r="R5808"/>
      <c r="S5808"/>
      <c r="T5808"/>
      <c r="U5808"/>
      <c r="V5808"/>
      <c r="W5808"/>
      <c r="X5808"/>
      <c r="Y5808"/>
      <c r="Z5808"/>
      <c r="AA5808"/>
      <c r="AB5808"/>
      <c r="AC5808"/>
    </row>
    <row r="5809" spans="2:29" s="14" customFormat="1" x14ac:dyDescent="0.25">
      <c r="B5809"/>
      <c r="C5809"/>
      <c r="D5809"/>
      <c r="E5809"/>
      <c r="F5809"/>
      <c r="G5809"/>
      <c r="H5809"/>
      <c r="I5809"/>
      <c r="J5809"/>
      <c r="K5809" s="91"/>
      <c r="L5809" s="91"/>
      <c r="M5809" s="91"/>
      <c r="R5809"/>
      <c r="S5809"/>
      <c r="T5809"/>
      <c r="U5809"/>
      <c r="V5809"/>
      <c r="W5809"/>
      <c r="X5809"/>
      <c r="Y5809"/>
      <c r="Z5809"/>
      <c r="AA5809"/>
      <c r="AB5809"/>
      <c r="AC5809"/>
    </row>
    <row r="5810" spans="2:29" s="14" customFormat="1" x14ac:dyDescent="0.25">
      <c r="B5810"/>
      <c r="C5810"/>
      <c r="D5810"/>
      <c r="E5810"/>
      <c r="F5810"/>
      <c r="G5810"/>
      <c r="H5810"/>
      <c r="I5810"/>
      <c r="J5810"/>
      <c r="K5810" s="91"/>
      <c r="L5810" s="91"/>
      <c r="M5810" s="91"/>
      <c r="R5810"/>
      <c r="S5810"/>
      <c r="T5810"/>
      <c r="U5810"/>
      <c r="V5810"/>
      <c r="W5810"/>
      <c r="X5810"/>
      <c r="Y5810"/>
      <c r="Z5810"/>
      <c r="AA5810"/>
      <c r="AB5810"/>
      <c r="AC5810"/>
    </row>
    <row r="5811" spans="2:29" s="14" customFormat="1" x14ac:dyDescent="0.25">
      <c r="B5811"/>
      <c r="C5811"/>
      <c r="D5811"/>
      <c r="E5811"/>
      <c r="F5811"/>
      <c r="G5811"/>
      <c r="H5811"/>
      <c r="I5811"/>
      <c r="J5811"/>
      <c r="K5811" s="91"/>
      <c r="L5811" s="91"/>
      <c r="M5811" s="91"/>
      <c r="R5811"/>
      <c r="S5811"/>
      <c r="T5811"/>
      <c r="U5811"/>
      <c r="V5811"/>
      <c r="W5811"/>
      <c r="X5811"/>
      <c r="Y5811"/>
      <c r="Z5811"/>
      <c r="AA5811"/>
      <c r="AB5811"/>
      <c r="AC5811"/>
    </row>
    <row r="5812" spans="2:29" s="14" customFormat="1" x14ac:dyDescent="0.25">
      <c r="B5812"/>
      <c r="C5812"/>
      <c r="D5812"/>
      <c r="E5812"/>
      <c r="F5812"/>
      <c r="G5812"/>
      <c r="H5812"/>
      <c r="I5812"/>
      <c r="J5812"/>
      <c r="K5812" s="91"/>
      <c r="L5812" s="91"/>
      <c r="M5812" s="91"/>
      <c r="R5812"/>
      <c r="S5812"/>
      <c r="T5812"/>
      <c r="U5812"/>
      <c r="V5812"/>
      <c r="W5812"/>
      <c r="X5812"/>
      <c r="Y5812"/>
      <c r="Z5812"/>
      <c r="AA5812"/>
      <c r="AB5812"/>
      <c r="AC5812"/>
    </row>
    <row r="5813" spans="2:29" s="14" customFormat="1" x14ac:dyDescent="0.25">
      <c r="B5813"/>
      <c r="C5813"/>
      <c r="D5813"/>
      <c r="E5813"/>
      <c r="F5813"/>
      <c r="G5813"/>
      <c r="H5813"/>
      <c r="I5813"/>
      <c r="J5813"/>
      <c r="K5813" s="91"/>
      <c r="L5813" s="91"/>
      <c r="M5813" s="91"/>
      <c r="R5813"/>
      <c r="S5813"/>
      <c r="T5813"/>
      <c r="U5813"/>
      <c r="V5813"/>
      <c r="W5813"/>
      <c r="X5813"/>
      <c r="Y5813"/>
      <c r="Z5813"/>
      <c r="AA5813"/>
      <c r="AB5813"/>
      <c r="AC5813"/>
    </row>
    <row r="5814" spans="2:29" s="14" customFormat="1" x14ac:dyDescent="0.25">
      <c r="B5814"/>
      <c r="C5814"/>
      <c r="D5814"/>
      <c r="E5814"/>
      <c r="F5814"/>
      <c r="G5814"/>
      <c r="H5814"/>
      <c r="I5814"/>
      <c r="J5814"/>
      <c r="K5814" s="91"/>
      <c r="L5814" s="91"/>
      <c r="M5814" s="91"/>
      <c r="R5814"/>
      <c r="S5814"/>
      <c r="T5814"/>
      <c r="U5814"/>
      <c r="V5814"/>
      <c r="W5814"/>
      <c r="X5814"/>
      <c r="Y5814"/>
      <c r="Z5814"/>
      <c r="AA5814"/>
      <c r="AB5814"/>
      <c r="AC5814"/>
    </row>
    <row r="5815" spans="2:29" s="14" customFormat="1" x14ac:dyDescent="0.25">
      <c r="B5815"/>
      <c r="C5815"/>
      <c r="D5815"/>
      <c r="E5815"/>
      <c r="F5815"/>
      <c r="G5815"/>
      <c r="H5815"/>
      <c r="I5815"/>
      <c r="J5815"/>
      <c r="K5815" s="91"/>
      <c r="L5815" s="91"/>
      <c r="M5815" s="91"/>
      <c r="R5815"/>
      <c r="S5815"/>
      <c r="T5815"/>
      <c r="U5815"/>
      <c r="V5815"/>
      <c r="W5815"/>
      <c r="X5815"/>
      <c r="Y5815"/>
      <c r="Z5815"/>
      <c r="AA5815"/>
      <c r="AB5815"/>
      <c r="AC5815"/>
    </row>
    <row r="5816" spans="2:29" s="14" customFormat="1" x14ac:dyDescent="0.25">
      <c r="B5816"/>
      <c r="C5816"/>
      <c r="D5816"/>
      <c r="E5816"/>
      <c r="F5816"/>
      <c r="G5816"/>
      <c r="H5816"/>
      <c r="I5816"/>
      <c r="J5816"/>
      <c r="K5816" s="91"/>
      <c r="L5816" s="91"/>
      <c r="M5816" s="91"/>
      <c r="R5816"/>
      <c r="S5816"/>
      <c r="T5816"/>
      <c r="U5816"/>
      <c r="V5816"/>
      <c r="W5816"/>
      <c r="X5816"/>
      <c r="Y5816"/>
      <c r="Z5816"/>
      <c r="AA5816"/>
      <c r="AB5816"/>
      <c r="AC5816"/>
    </row>
    <row r="5817" spans="2:29" s="14" customFormat="1" x14ac:dyDescent="0.25">
      <c r="B5817"/>
      <c r="C5817"/>
      <c r="D5817"/>
      <c r="E5817"/>
      <c r="F5817"/>
      <c r="G5817"/>
      <c r="H5817"/>
      <c r="I5817"/>
      <c r="J5817"/>
      <c r="K5817" s="91"/>
      <c r="L5817" s="91"/>
      <c r="M5817" s="91"/>
      <c r="R5817"/>
      <c r="S5817"/>
      <c r="T5817"/>
      <c r="U5817"/>
      <c r="V5817"/>
      <c r="W5817"/>
      <c r="X5817"/>
      <c r="Y5817"/>
      <c r="Z5817"/>
      <c r="AA5817"/>
      <c r="AB5817"/>
      <c r="AC5817"/>
    </row>
    <row r="5818" spans="2:29" s="14" customFormat="1" x14ac:dyDescent="0.25">
      <c r="B5818"/>
      <c r="C5818"/>
      <c r="D5818"/>
      <c r="E5818"/>
      <c r="F5818"/>
      <c r="G5818"/>
      <c r="H5818"/>
      <c r="I5818"/>
      <c r="J5818"/>
      <c r="K5818" s="91"/>
      <c r="L5818" s="91"/>
      <c r="M5818" s="91"/>
      <c r="R5818"/>
      <c r="S5818"/>
      <c r="T5818"/>
      <c r="U5818"/>
      <c r="V5818"/>
      <c r="W5818"/>
      <c r="X5818"/>
      <c r="Y5818"/>
      <c r="Z5818"/>
      <c r="AA5818"/>
      <c r="AB5818"/>
      <c r="AC5818"/>
    </row>
    <row r="5819" spans="2:29" s="14" customFormat="1" x14ac:dyDescent="0.25">
      <c r="B5819"/>
      <c r="C5819"/>
      <c r="D5819"/>
      <c r="E5819"/>
      <c r="F5819"/>
      <c r="G5819"/>
      <c r="H5819"/>
      <c r="I5819"/>
      <c r="J5819"/>
      <c r="K5819" s="91"/>
      <c r="L5819" s="91"/>
      <c r="M5819" s="91"/>
      <c r="R5819"/>
      <c r="S5819"/>
      <c r="T5819"/>
      <c r="U5819"/>
      <c r="V5819"/>
      <c r="W5819"/>
      <c r="X5819"/>
      <c r="Y5819"/>
      <c r="Z5819"/>
      <c r="AA5819"/>
      <c r="AB5819"/>
      <c r="AC5819"/>
    </row>
    <row r="5820" spans="2:29" s="14" customFormat="1" x14ac:dyDescent="0.25">
      <c r="B5820"/>
      <c r="C5820"/>
      <c r="D5820"/>
      <c r="E5820"/>
      <c r="F5820"/>
      <c r="G5820"/>
      <c r="H5820"/>
      <c r="I5820"/>
      <c r="J5820"/>
      <c r="K5820" s="91"/>
      <c r="L5820" s="91"/>
      <c r="M5820" s="91"/>
      <c r="R5820"/>
      <c r="S5820"/>
      <c r="T5820"/>
      <c r="U5820"/>
      <c r="V5820"/>
      <c r="W5820"/>
      <c r="X5820"/>
      <c r="Y5820"/>
      <c r="Z5820"/>
      <c r="AA5820"/>
      <c r="AB5820"/>
      <c r="AC5820"/>
    </row>
    <row r="5821" spans="2:29" s="14" customFormat="1" x14ac:dyDescent="0.25">
      <c r="B5821"/>
      <c r="C5821"/>
      <c r="D5821"/>
      <c r="E5821"/>
      <c r="F5821"/>
      <c r="G5821"/>
      <c r="H5821"/>
      <c r="I5821"/>
      <c r="J5821"/>
      <c r="K5821" s="91"/>
      <c r="L5821" s="91"/>
      <c r="M5821" s="91"/>
      <c r="R5821"/>
      <c r="S5821"/>
      <c r="T5821"/>
      <c r="U5821"/>
      <c r="V5821"/>
      <c r="W5821"/>
      <c r="X5821"/>
      <c r="Y5821"/>
      <c r="Z5821"/>
      <c r="AA5821"/>
      <c r="AB5821"/>
      <c r="AC5821"/>
    </row>
    <row r="5822" spans="2:29" s="14" customFormat="1" x14ac:dyDescent="0.25">
      <c r="B5822"/>
      <c r="C5822"/>
      <c r="D5822"/>
      <c r="E5822"/>
      <c r="F5822"/>
      <c r="G5822"/>
      <c r="H5822"/>
      <c r="I5822"/>
      <c r="J5822"/>
      <c r="K5822" s="91"/>
      <c r="L5822" s="91"/>
      <c r="M5822" s="91"/>
      <c r="R5822"/>
      <c r="S5822"/>
      <c r="T5822"/>
      <c r="U5822"/>
      <c r="V5822"/>
      <c r="W5822"/>
      <c r="X5822"/>
      <c r="Y5822"/>
      <c r="Z5822"/>
      <c r="AA5822"/>
      <c r="AB5822"/>
      <c r="AC5822"/>
    </row>
    <row r="5823" spans="2:29" s="14" customFormat="1" x14ac:dyDescent="0.25">
      <c r="B5823"/>
      <c r="C5823"/>
      <c r="D5823"/>
      <c r="E5823"/>
      <c r="F5823"/>
      <c r="G5823"/>
      <c r="H5823"/>
      <c r="I5823"/>
      <c r="J5823"/>
      <c r="K5823" s="91"/>
      <c r="L5823" s="91"/>
      <c r="M5823" s="91"/>
      <c r="R5823"/>
      <c r="S5823"/>
      <c r="T5823"/>
      <c r="U5823"/>
      <c r="V5823"/>
      <c r="W5823"/>
      <c r="X5823"/>
      <c r="Y5823"/>
      <c r="Z5823"/>
      <c r="AA5823"/>
      <c r="AB5823"/>
      <c r="AC5823"/>
    </row>
    <row r="5824" spans="2:29" s="14" customFormat="1" x14ac:dyDescent="0.25">
      <c r="B5824"/>
      <c r="C5824"/>
      <c r="D5824"/>
      <c r="E5824"/>
      <c r="F5824"/>
      <c r="G5824"/>
      <c r="H5824"/>
      <c r="I5824"/>
      <c r="J5824"/>
      <c r="K5824" s="91"/>
      <c r="L5824" s="91"/>
      <c r="M5824" s="91"/>
      <c r="R5824"/>
      <c r="S5824"/>
      <c r="T5824"/>
      <c r="U5824"/>
      <c r="V5824"/>
      <c r="W5824"/>
      <c r="X5824"/>
      <c r="Y5824"/>
      <c r="Z5824"/>
      <c r="AA5824"/>
      <c r="AB5824"/>
      <c r="AC5824"/>
    </row>
    <row r="5825" spans="2:29" s="14" customFormat="1" x14ac:dyDescent="0.25">
      <c r="B5825"/>
      <c r="C5825"/>
      <c r="D5825"/>
      <c r="E5825"/>
      <c r="F5825"/>
      <c r="G5825"/>
      <c r="H5825"/>
      <c r="I5825"/>
      <c r="J5825"/>
      <c r="K5825" s="91"/>
      <c r="L5825" s="91"/>
      <c r="M5825" s="91"/>
      <c r="R5825"/>
      <c r="S5825"/>
      <c r="T5825"/>
      <c r="U5825"/>
      <c r="V5825"/>
      <c r="W5825"/>
      <c r="X5825"/>
      <c r="Y5825"/>
      <c r="Z5825"/>
      <c r="AA5825"/>
      <c r="AB5825"/>
      <c r="AC5825"/>
    </row>
    <row r="5826" spans="2:29" s="14" customFormat="1" x14ac:dyDescent="0.25">
      <c r="B5826"/>
      <c r="C5826"/>
      <c r="D5826"/>
      <c r="E5826"/>
      <c r="F5826"/>
      <c r="G5826"/>
      <c r="H5826"/>
      <c r="I5826"/>
      <c r="J5826"/>
      <c r="K5826" s="91"/>
      <c r="L5826" s="91"/>
      <c r="M5826" s="91"/>
      <c r="R5826"/>
      <c r="S5826"/>
      <c r="T5826"/>
      <c r="U5826"/>
      <c r="V5826"/>
      <c r="W5826"/>
      <c r="X5826"/>
      <c r="Y5826"/>
      <c r="Z5826"/>
      <c r="AA5826"/>
      <c r="AB5826"/>
      <c r="AC5826"/>
    </row>
    <row r="5827" spans="2:29" s="14" customFormat="1" x14ac:dyDescent="0.25">
      <c r="B5827"/>
      <c r="C5827"/>
      <c r="D5827"/>
      <c r="E5827"/>
      <c r="F5827"/>
      <c r="G5827"/>
      <c r="H5827"/>
      <c r="I5827"/>
      <c r="J5827"/>
      <c r="K5827" s="91"/>
      <c r="L5827" s="91"/>
      <c r="M5827" s="91"/>
      <c r="R5827"/>
      <c r="S5827"/>
      <c r="T5827"/>
      <c r="U5827"/>
      <c r="V5827"/>
      <c r="W5827"/>
      <c r="X5827"/>
      <c r="Y5827"/>
      <c r="Z5827"/>
      <c r="AA5827"/>
      <c r="AB5827"/>
      <c r="AC5827"/>
    </row>
    <row r="5828" spans="2:29" s="14" customFormat="1" x14ac:dyDescent="0.25">
      <c r="B5828"/>
      <c r="C5828"/>
      <c r="D5828"/>
      <c r="E5828"/>
      <c r="F5828"/>
      <c r="G5828"/>
      <c r="H5828"/>
      <c r="I5828"/>
      <c r="J5828"/>
      <c r="K5828" s="91"/>
      <c r="L5828" s="91"/>
      <c r="M5828" s="91"/>
      <c r="R5828"/>
      <c r="S5828"/>
      <c r="T5828"/>
      <c r="U5828"/>
      <c r="V5828"/>
      <c r="W5828"/>
      <c r="X5828"/>
      <c r="Y5828"/>
      <c r="Z5828"/>
      <c r="AA5828"/>
      <c r="AB5828"/>
      <c r="AC5828"/>
    </row>
    <row r="5829" spans="2:29" s="14" customFormat="1" x14ac:dyDescent="0.25">
      <c r="B5829"/>
      <c r="C5829"/>
      <c r="D5829"/>
      <c r="E5829"/>
      <c r="F5829"/>
      <c r="G5829"/>
      <c r="H5829"/>
      <c r="I5829"/>
      <c r="J5829"/>
      <c r="K5829" s="91"/>
      <c r="L5829" s="91"/>
      <c r="M5829" s="91"/>
      <c r="R5829"/>
      <c r="S5829"/>
      <c r="T5829"/>
      <c r="U5829"/>
      <c r="V5829"/>
      <c r="W5829"/>
      <c r="X5829"/>
      <c r="Y5829"/>
      <c r="Z5829"/>
      <c r="AA5829"/>
      <c r="AB5829"/>
      <c r="AC5829"/>
    </row>
    <row r="5830" spans="2:29" s="14" customFormat="1" x14ac:dyDescent="0.25">
      <c r="B5830"/>
      <c r="C5830"/>
      <c r="D5830"/>
      <c r="E5830"/>
      <c r="F5830"/>
      <c r="G5830"/>
      <c r="H5830"/>
      <c r="I5830"/>
      <c r="J5830"/>
      <c r="K5830" s="91"/>
      <c r="L5830" s="91"/>
      <c r="M5830" s="91"/>
      <c r="R5830"/>
      <c r="S5830"/>
      <c r="T5830"/>
      <c r="U5830"/>
      <c r="V5830"/>
      <c r="W5830"/>
      <c r="X5830"/>
      <c r="Y5830"/>
      <c r="Z5830"/>
      <c r="AA5830"/>
      <c r="AB5830"/>
      <c r="AC5830"/>
    </row>
    <row r="5831" spans="2:29" s="14" customFormat="1" x14ac:dyDescent="0.25">
      <c r="B5831"/>
      <c r="C5831"/>
      <c r="D5831"/>
      <c r="E5831"/>
      <c r="F5831"/>
      <c r="G5831"/>
      <c r="H5831"/>
      <c r="I5831"/>
      <c r="J5831"/>
      <c r="K5831" s="91"/>
      <c r="L5831" s="91"/>
      <c r="M5831" s="91"/>
      <c r="R5831"/>
      <c r="S5831"/>
      <c r="T5831"/>
      <c r="U5831"/>
      <c r="V5831"/>
      <c r="W5831"/>
      <c r="X5831"/>
      <c r="Y5831"/>
      <c r="Z5831"/>
      <c r="AA5831"/>
      <c r="AB5831"/>
      <c r="AC5831"/>
    </row>
    <row r="5832" spans="2:29" s="14" customFormat="1" x14ac:dyDescent="0.25">
      <c r="B5832"/>
      <c r="C5832"/>
      <c r="D5832"/>
      <c r="E5832"/>
      <c r="F5832"/>
      <c r="G5832"/>
      <c r="H5832"/>
      <c r="I5832"/>
      <c r="J5832"/>
      <c r="K5832" s="91"/>
      <c r="L5832" s="91"/>
      <c r="M5832" s="91"/>
      <c r="R5832"/>
      <c r="S5832"/>
      <c r="T5832"/>
      <c r="U5832"/>
      <c r="V5832"/>
      <c r="W5832"/>
      <c r="X5832"/>
      <c r="Y5832"/>
      <c r="Z5832"/>
      <c r="AA5832"/>
      <c r="AB5832"/>
      <c r="AC5832"/>
    </row>
    <row r="5833" spans="2:29" s="14" customFormat="1" x14ac:dyDescent="0.25">
      <c r="B5833"/>
      <c r="C5833"/>
      <c r="D5833"/>
      <c r="E5833"/>
      <c r="F5833"/>
      <c r="G5833"/>
      <c r="H5833"/>
      <c r="I5833"/>
      <c r="J5833"/>
      <c r="K5833" s="91"/>
      <c r="L5833" s="91"/>
      <c r="M5833" s="91"/>
      <c r="R5833"/>
      <c r="S5833"/>
      <c r="T5833"/>
      <c r="U5833"/>
      <c r="V5833"/>
      <c r="W5833"/>
      <c r="X5833"/>
      <c r="Y5833"/>
      <c r="Z5833"/>
      <c r="AA5833"/>
      <c r="AB5833"/>
      <c r="AC5833"/>
    </row>
    <row r="5834" spans="2:29" s="14" customFormat="1" x14ac:dyDescent="0.25">
      <c r="B5834"/>
      <c r="C5834"/>
      <c r="D5834"/>
      <c r="E5834"/>
      <c r="F5834"/>
      <c r="G5834"/>
      <c r="H5834"/>
      <c r="I5834"/>
      <c r="J5834"/>
      <c r="K5834" s="91"/>
      <c r="L5834" s="91"/>
      <c r="M5834" s="91"/>
      <c r="R5834"/>
      <c r="S5834"/>
      <c r="T5834"/>
      <c r="U5834"/>
      <c r="V5834"/>
      <c r="W5834"/>
      <c r="X5834"/>
      <c r="Y5834"/>
      <c r="Z5834"/>
      <c r="AA5834"/>
      <c r="AB5834"/>
      <c r="AC5834"/>
    </row>
    <row r="5835" spans="2:29" s="14" customFormat="1" x14ac:dyDescent="0.25">
      <c r="B5835"/>
      <c r="C5835"/>
      <c r="D5835"/>
      <c r="E5835"/>
      <c r="F5835"/>
      <c r="G5835"/>
      <c r="H5835"/>
      <c r="I5835"/>
      <c r="J5835"/>
      <c r="K5835" s="91"/>
      <c r="L5835" s="91"/>
      <c r="M5835" s="91"/>
      <c r="R5835"/>
      <c r="S5835"/>
      <c r="T5835"/>
      <c r="U5835"/>
      <c r="V5835"/>
      <c r="W5835"/>
      <c r="X5835"/>
      <c r="Y5835"/>
      <c r="Z5835"/>
      <c r="AA5835"/>
      <c r="AB5835"/>
      <c r="AC5835"/>
    </row>
    <row r="5836" spans="2:29" s="14" customFormat="1" x14ac:dyDescent="0.25">
      <c r="B5836"/>
      <c r="C5836"/>
      <c r="D5836"/>
      <c r="E5836"/>
      <c r="F5836"/>
      <c r="G5836"/>
      <c r="H5836"/>
      <c r="I5836"/>
      <c r="J5836"/>
      <c r="K5836" s="91"/>
      <c r="L5836" s="91"/>
      <c r="M5836" s="91"/>
      <c r="R5836"/>
      <c r="S5836"/>
      <c r="T5836"/>
      <c r="U5836"/>
      <c r="V5836"/>
      <c r="W5836"/>
      <c r="X5836"/>
      <c r="Y5836"/>
      <c r="Z5836"/>
      <c r="AA5836"/>
      <c r="AB5836"/>
      <c r="AC5836"/>
    </row>
    <row r="5837" spans="2:29" s="14" customFormat="1" x14ac:dyDescent="0.25">
      <c r="B5837"/>
      <c r="C5837"/>
      <c r="D5837"/>
      <c r="E5837"/>
      <c r="F5837"/>
      <c r="G5837"/>
      <c r="H5837"/>
      <c r="I5837"/>
      <c r="J5837"/>
      <c r="K5837" s="91"/>
      <c r="L5837" s="91"/>
      <c r="M5837" s="91"/>
      <c r="R5837"/>
      <c r="S5837"/>
      <c r="T5837"/>
      <c r="U5837"/>
      <c r="V5837"/>
      <c r="W5837"/>
      <c r="X5837"/>
      <c r="Y5837"/>
      <c r="Z5837"/>
      <c r="AA5837"/>
      <c r="AB5837"/>
      <c r="AC5837"/>
    </row>
    <row r="5838" spans="2:29" s="14" customFormat="1" x14ac:dyDescent="0.25">
      <c r="B5838"/>
      <c r="C5838"/>
      <c r="D5838"/>
      <c r="E5838"/>
      <c r="F5838"/>
      <c r="G5838"/>
      <c r="H5838"/>
      <c r="I5838"/>
      <c r="J5838"/>
      <c r="K5838" s="91"/>
      <c r="L5838" s="91"/>
      <c r="M5838" s="91"/>
      <c r="R5838"/>
      <c r="S5838"/>
      <c r="T5838"/>
      <c r="U5838"/>
      <c r="V5838"/>
      <c r="W5838"/>
      <c r="X5838"/>
      <c r="Y5838"/>
      <c r="Z5838"/>
      <c r="AA5838"/>
      <c r="AB5838"/>
      <c r="AC5838"/>
    </row>
    <row r="5839" spans="2:29" s="14" customFormat="1" x14ac:dyDescent="0.25">
      <c r="B5839"/>
      <c r="C5839"/>
      <c r="D5839"/>
      <c r="E5839"/>
      <c r="F5839"/>
      <c r="G5839"/>
      <c r="H5839"/>
      <c r="I5839"/>
      <c r="J5839"/>
      <c r="K5839" s="91"/>
      <c r="L5839" s="91"/>
      <c r="M5839" s="91"/>
      <c r="R5839"/>
      <c r="S5839"/>
      <c r="T5839"/>
      <c r="U5839"/>
      <c r="V5839"/>
      <c r="W5839"/>
      <c r="X5839"/>
      <c r="Y5839"/>
      <c r="Z5839"/>
      <c r="AA5839"/>
      <c r="AB5839"/>
      <c r="AC5839"/>
    </row>
    <row r="5840" spans="2:29" s="14" customFormat="1" x14ac:dyDescent="0.25">
      <c r="B5840"/>
      <c r="C5840"/>
      <c r="D5840"/>
      <c r="E5840"/>
      <c r="F5840"/>
      <c r="G5840"/>
      <c r="H5840"/>
      <c r="I5840"/>
      <c r="J5840"/>
      <c r="K5840" s="91"/>
      <c r="L5840" s="91"/>
      <c r="M5840" s="91"/>
      <c r="R5840"/>
      <c r="S5840"/>
      <c r="T5840"/>
      <c r="U5840"/>
      <c r="V5840"/>
      <c r="W5840"/>
      <c r="X5840"/>
      <c r="Y5840"/>
      <c r="Z5840"/>
      <c r="AA5840"/>
      <c r="AB5840"/>
      <c r="AC5840"/>
    </row>
    <row r="5841" spans="2:29" s="14" customFormat="1" x14ac:dyDescent="0.25">
      <c r="B5841"/>
      <c r="C5841"/>
      <c r="D5841"/>
      <c r="E5841"/>
      <c r="F5841"/>
      <c r="G5841"/>
      <c r="H5841"/>
      <c r="I5841"/>
      <c r="J5841"/>
      <c r="K5841" s="91"/>
      <c r="L5841" s="91"/>
      <c r="M5841" s="91"/>
      <c r="R5841"/>
      <c r="S5841"/>
      <c r="T5841"/>
      <c r="U5841"/>
      <c r="V5841"/>
      <c r="W5841"/>
      <c r="X5841"/>
      <c r="Y5841"/>
      <c r="Z5841"/>
      <c r="AA5841"/>
      <c r="AB5841"/>
      <c r="AC5841"/>
    </row>
    <row r="5842" spans="2:29" s="14" customFormat="1" x14ac:dyDescent="0.25">
      <c r="B5842"/>
      <c r="C5842"/>
      <c r="D5842"/>
      <c r="E5842"/>
      <c r="F5842"/>
      <c r="G5842"/>
      <c r="H5842"/>
      <c r="I5842"/>
      <c r="J5842"/>
      <c r="K5842" s="91"/>
      <c r="L5842" s="91"/>
      <c r="M5842" s="91"/>
      <c r="R5842"/>
      <c r="S5842"/>
      <c r="T5842"/>
      <c r="U5842"/>
      <c r="V5842"/>
      <c r="W5842"/>
      <c r="X5842"/>
      <c r="Y5842"/>
      <c r="Z5842"/>
      <c r="AA5842"/>
      <c r="AB5842"/>
      <c r="AC5842"/>
    </row>
    <row r="5843" spans="2:29" s="14" customFormat="1" x14ac:dyDescent="0.25">
      <c r="B5843"/>
      <c r="C5843"/>
      <c r="D5843"/>
      <c r="E5843"/>
      <c r="F5843"/>
      <c r="G5843"/>
      <c r="H5843"/>
      <c r="I5843"/>
      <c r="J5843"/>
      <c r="K5843" s="91"/>
      <c r="L5843" s="91"/>
      <c r="M5843" s="91"/>
      <c r="R5843"/>
      <c r="S5843"/>
      <c r="T5843"/>
      <c r="U5843"/>
      <c r="V5843"/>
      <c r="W5843"/>
      <c r="X5843"/>
      <c r="Y5843"/>
      <c r="Z5843"/>
      <c r="AA5843"/>
      <c r="AB5843"/>
      <c r="AC5843"/>
    </row>
    <row r="5844" spans="2:29" s="14" customFormat="1" x14ac:dyDescent="0.25">
      <c r="B5844"/>
      <c r="C5844"/>
      <c r="D5844"/>
      <c r="E5844"/>
      <c r="F5844"/>
      <c r="G5844"/>
      <c r="H5844"/>
      <c r="I5844"/>
      <c r="J5844"/>
      <c r="K5844" s="91"/>
      <c r="L5844" s="91"/>
      <c r="M5844" s="91"/>
      <c r="R5844"/>
      <c r="S5844"/>
      <c r="T5844"/>
      <c r="U5844"/>
      <c r="V5844"/>
      <c r="W5844"/>
      <c r="X5844"/>
      <c r="Y5844"/>
      <c r="Z5844"/>
      <c r="AA5844"/>
      <c r="AB5844"/>
      <c r="AC5844"/>
    </row>
    <row r="5845" spans="2:29" s="14" customFormat="1" x14ac:dyDescent="0.25">
      <c r="B5845"/>
      <c r="C5845"/>
      <c r="D5845"/>
      <c r="E5845"/>
      <c r="F5845"/>
      <c r="G5845"/>
      <c r="H5845"/>
      <c r="I5845"/>
      <c r="J5845"/>
      <c r="K5845" s="91"/>
      <c r="L5845" s="91"/>
      <c r="M5845" s="91"/>
      <c r="R5845"/>
      <c r="S5845"/>
      <c r="T5845"/>
      <c r="U5845"/>
      <c r="V5845"/>
      <c r="W5845"/>
      <c r="X5845"/>
      <c r="Y5845"/>
      <c r="Z5845"/>
      <c r="AA5845"/>
      <c r="AB5845"/>
      <c r="AC5845"/>
    </row>
    <row r="5846" spans="2:29" s="14" customFormat="1" x14ac:dyDescent="0.25">
      <c r="B5846"/>
      <c r="C5846"/>
      <c r="D5846"/>
      <c r="E5846"/>
      <c r="F5846"/>
      <c r="G5846"/>
      <c r="H5846"/>
      <c r="I5846"/>
      <c r="J5846"/>
      <c r="K5846" s="91"/>
      <c r="L5846" s="91"/>
      <c r="M5846" s="91"/>
      <c r="R5846"/>
      <c r="S5846"/>
      <c r="T5846"/>
      <c r="U5846"/>
      <c r="V5846"/>
      <c r="W5846"/>
      <c r="X5846"/>
      <c r="Y5846"/>
      <c r="Z5846"/>
      <c r="AA5846"/>
      <c r="AB5846"/>
      <c r="AC5846"/>
    </row>
    <row r="5847" spans="2:29" s="14" customFormat="1" x14ac:dyDescent="0.25">
      <c r="B5847"/>
      <c r="C5847"/>
      <c r="D5847"/>
      <c r="E5847"/>
      <c r="F5847"/>
      <c r="G5847"/>
      <c r="H5847"/>
      <c r="I5847"/>
      <c r="J5847"/>
      <c r="K5847" s="91"/>
      <c r="L5847" s="91"/>
      <c r="M5847" s="91"/>
      <c r="R5847"/>
      <c r="S5847"/>
      <c r="T5847"/>
      <c r="U5847"/>
      <c r="V5847"/>
      <c r="W5847"/>
      <c r="X5847"/>
      <c r="Y5847"/>
      <c r="Z5847"/>
      <c r="AA5847"/>
      <c r="AB5847"/>
      <c r="AC5847"/>
    </row>
    <row r="5848" spans="2:29" s="14" customFormat="1" x14ac:dyDescent="0.25">
      <c r="B5848"/>
      <c r="C5848"/>
      <c r="D5848"/>
      <c r="E5848"/>
      <c r="F5848"/>
      <c r="G5848"/>
      <c r="H5848"/>
      <c r="I5848"/>
      <c r="J5848"/>
      <c r="K5848" s="91"/>
      <c r="L5848" s="91"/>
      <c r="M5848" s="91"/>
      <c r="R5848"/>
      <c r="S5848"/>
      <c r="T5848"/>
      <c r="U5848"/>
      <c r="V5848"/>
      <c r="W5848"/>
      <c r="X5848"/>
      <c r="Y5848"/>
      <c r="Z5848"/>
      <c r="AA5848"/>
      <c r="AB5848"/>
      <c r="AC5848"/>
    </row>
    <row r="5849" spans="2:29" s="14" customFormat="1" x14ac:dyDescent="0.25">
      <c r="B5849"/>
      <c r="C5849"/>
      <c r="D5849"/>
      <c r="E5849"/>
      <c r="F5849"/>
      <c r="G5849"/>
      <c r="H5849"/>
      <c r="I5849"/>
      <c r="J5849"/>
      <c r="K5849" s="91"/>
      <c r="L5849" s="91"/>
      <c r="M5849" s="91"/>
      <c r="R5849"/>
      <c r="S5849"/>
      <c r="T5849"/>
      <c r="U5849"/>
      <c r="V5849"/>
      <c r="W5849"/>
      <c r="X5849"/>
      <c r="Y5849"/>
      <c r="Z5849"/>
      <c r="AA5849"/>
      <c r="AB5849"/>
      <c r="AC5849"/>
    </row>
    <row r="5850" spans="2:29" s="14" customFormat="1" x14ac:dyDescent="0.25">
      <c r="B5850"/>
      <c r="C5850"/>
      <c r="D5850"/>
      <c r="E5850"/>
      <c r="F5850"/>
      <c r="G5850"/>
      <c r="H5850"/>
      <c r="I5850"/>
      <c r="J5850"/>
      <c r="K5850" s="91"/>
      <c r="L5850" s="91"/>
      <c r="M5850" s="91"/>
      <c r="R5850"/>
      <c r="S5850"/>
      <c r="T5850"/>
      <c r="U5850"/>
      <c r="V5850"/>
      <c r="W5850"/>
      <c r="X5850"/>
      <c r="Y5850"/>
      <c r="Z5850"/>
      <c r="AA5850"/>
      <c r="AB5850"/>
      <c r="AC5850"/>
    </row>
    <row r="5851" spans="2:29" s="14" customFormat="1" x14ac:dyDescent="0.25">
      <c r="B5851"/>
      <c r="C5851"/>
      <c r="D5851"/>
      <c r="E5851"/>
      <c r="F5851"/>
      <c r="G5851"/>
      <c r="H5851"/>
      <c r="I5851"/>
      <c r="J5851"/>
      <c r="K5851" s="91"/>
      <c r="L5851" s="91"/>
      <c r="M5851" s="91"/>
      <c r="R5851"/>
      <c r="S5851"/>
      <c r="T5851"/>
      <c r="U5851"/>
      <c r="V5851"/>
      <c r="W5851"/>
      <c r="X5851"/>
      <c r="Y5851"/>
      <c r="Z5851"/>
      <c r="AA5851"/>
      <c r="AB5851"/>
      <c r="AC5851"/>
    </row>
    <row r="5852" spans="2:29" s="14" customFormat="1" x14ac:dyDescent="0.25">
      <c r="B5852"/>
      <c r="C5852"/>
      <c r="D5852"/>
      <c r="E5852"/>
      <c r="F5852"/>
      <c r="G5852"/>
      <c r="H5852"/>
      <c r="I5852"/>
      <c r="J5852"/>
      <c r="K5852" s="91"/>
      <c r="L5852" s="91"/>
      <c r="M5852" s="91"/>
      <c r="R5852"/>
      <c r="S5852"/>
      <c r="T5852"/>
      <c r="U5852"/>
      <c r="V5852"/>
      <c r="W5852"/>
      <c r="X5852"/>
      <c r="Y5852"/>
      <c r="Z5852"/>
      <c r="AA5852"/>
      <c r="AB5852"/>
      <c r="AC5852"/>
    </row>
    <row r="5853" spans="2:29" s="14" customFormat="1" x14ac:dyDescent="0.25">
      <c r="B5853"/>
      <c r="C5853"/>
      <c r="D5853"/>
      <c r="E5853"/>
      <c r="F5853"/>
      <c r="G5853"/>
      <c r="H5853"/>
      <c r="I5853"/>
      <c r="J5853"/>
      <c r="K5853" s="91"/>
      <c r="L5853" s="91"/>
      <c r="M5853" s="91"/>
      <c r="R5853"/>
      <c r="S5853"/>
      <c r="T5853"/>
      <c r="U5853"/>
      <c r="V5853"/>
      <c r="W5853"/>
      <c r="X5853"/>
      <c r="Y5853"/>
      <c r="Z5853"/>
      <c r="AA5853"/>
      <c r="AB5853"/>
      <c r="AC5853"/>
    </row>
    <row r="5854" spans="2:29" s="14" customFormat="1" x14ac:dyDescent="0.25">
      <c r="B5854"/>
      <c r="C5854"/>
      <c r="D5854"/>
      <c r="E5854"/>
      <c r="F5854"/>
      <c r="G5854"/>
      <c r="H5854"/>
      <c r="I5854"/>
      <c r="J5854"/>
      <c r="K5854" s="91"/>
      <c r="L5854" s="91"/>
      <c r="M5854" s="91"/>
      <c r="R5854"/>
      <c r="S5854"/>
      <c r="T5854"/>
      <c r="U5854"/>
      <c r="V5854"/>
      <c r="W5854"/>
      <c r="X5854"/>
      <c r="Y5854"/>
      <c r="Z5854"/>
      <c r="AA5854"/>
      <c r="AB5854"/>
      <c r="AC5854"/>
    </row>
    <row r="5855" spans="2:29" s="14" customFormat="1" x14ac:dyDescent="0.25">
      <c r="B5855"/>
      <c r="C5855"/>
      <c r="D5855"/>
      <c r="E5855"/>
      <c r="F5855"/>
      <c r="G5855"/>
      <c r="H5855"/>
      <c r="I5855"/>
      <c r="J5855"/>
      <c r="K5855" s="91"/>
      <c r="L5855" s="91"/>
      <c r="M5855" s="91"/>
      <c r="R5855"/>
      <c r="S5855"/>
      <c r="T5855"/>
      <c r="U5855"/>
      <c r="V5855"/>
      <c r="W5855"/>
      <c r="X5855"/>
      <c r="Y5855"/>
      <c r="Z5855"/>
      <c r="AA5855"/>
      <c r="AB5855"/>
      <c r="AC5855"/>
    </row>
    <row r="5856" spans="2:29" s="14" customFormat="1" x14ac:dyDescent="0.25">
      <c r="B5856"/>
      <c r="C5856"/>
      <c r="D5856"/>
      <c r="E5856"/>
      <c r="F5856"/>
      <c r="G5856"/>
      <c r="H5856"/>
      <c r="I5856"/>
      <c r="J5856"/>
      <c r="K5856" s="91"/>
      <c r="L5856" s="91"/>
      <c r="M5856" s="91"/>
      <c r="R5856"/>
      <c r="S5856"/>
      <c r="T5856"/>
      <c r="U5856"/>
      <c r="V5856"/>
      <c r="W5856"/>
      <c r="X5856"/>
      <c r="Y5856"/>
      <c r="Z5856"/>
      <c r="AA5856"/>
      <c r="AB5856"/>
      <c r="AC5856"/>
    </row>
    <row r="5857" spans="2:29" s="14" customFormat="1" x14ac:dyDescent="0.25">
      <c r="B5857"/>
      <c r="C5857"/>
      <c r="D5857"/>
      <c r="E5857"/>
      <c r="F5857"/>
      <c r="G5857"/>
      <c r="H5857"/>
      <c r="I5857"/>
      <c r="J5857"/>
      <c r="K5857" s="91"/>
      <c r="L5857" s="91"/>
      <c r="M5857" s="91"/>
      <c r="R5857"/>
      <c r="S5857"/>
      <c r="T5857"/>
      <c r="U5857"/>
      <c r="V5857"/>
      <c r="W5857"/>
      <c r="X5857"/>
      <c r="Y5857"/>
      <c r="Z5857"/>
      <c r="AA5857"/>
      <c r="AB5857"/>
      <c r="AC5857"/>
    </row>
    <row r="5858" spans="2:29" s="14" customFormat="1" x14ac:dyDescent="0.25">
      <c r="B5858"/>
      <c r="C5858"/>
      <c r="D5858"/>
      <c r="E5858"/>
      <c r="F5858"/>
      <c r="G5858"/>
      <c r="H5858"/>
      <c r="I5858"/>
      <c r="J5858"/>
      <c r="K5858" s="91"/>
      <c r="L5858" s="91"/>
      <c r="M5858" s="91"/>
      <c r="R5858"/>
      <c r="S5858"/>
      <c r="T5858"/>
      <c r="U5858"/>
      <c r="V5858"/>
      <c r="W5858"/>
      <c r="X5858"/>
      <c r="Y5858"/>
      <c r="Z5858"/>
      <c r="AA5858"/>
      <c r="AB5858"/>
      <c r="AC5858"/>
    </row>
    <row r="5859" spans="2:29" s="14" customFormat="1" x14ac:dyDescent="0.25">
      <c r="B5859"/>
      <c r="C5859"/>
      <c r="D5859"/>
      <c r="E5859"/>
      <c r="F5859"/>
      <c r="G5859"/>
      <c r="H5859"/>
      <c r="I5859"/>
      <c r="J5859"/>
      <c r="K5859" s="91"/>
      <c r="L5859" s="91"/>
      <c r="M5859" s="91"/>
      <c r="R5859"/>
      <c r="S5859"/>
      <c r="T5859"/>
      <c r="U5859"/>
      <c r="V5859"/>
      <c r="W5859"/>
      <c r="X5859"/>
      <c r="Y5859"/>
      <c r="Z5859"/>
      <c r="AA5859"/>
      <c r="AB5859"/>
      <c r="AC5859"/>
    </row>
    <row r="5860" spans="2:29" s="14" customFormat="1" x14ac:dyDescent="0.25">
      <c r="B5860"/>
      <c r="C5860"/>
      <c r="D5860"/>
      <c r="E5860"/>
      <c r="F5860"/>
      <c r="G5860"/>
      <c r="H5860"/>
      <c r="I5860"/>
      <c r="J5860"/>
      <c r="K5860" s="91"/>
      <c r="L5860" s="91"/>
      <c r="M5860" s="91"/>
      <c r="R5860"/>
      <c r="S5860"/>
      <c r="T5860"/>
      <c r="U5860"/>
      <c r="V5860"/>
      <c r="W5860"/>
      <c r="X5860"/>
      <c r="Y5860"/>
      <c r="Z5860"/>
      <c r="AA5860"/>
      <c r="AB5860"/>
      <c r="AC5860"/>
    </row>
    <row r="5861" spans="2:29" s="14" customFormat="1" x14ac:dyDescent="0.25">
      <c r="B5861"/>
      <c r="C5861"/>
      <c r="D5861"/>
      <c r="E5861"/>
      <c r="F5861"/>
      <c r="G5861"/>
      <c r="H5861"/>
      <c r="I5861"/>
      <c r="J5861"/>
      <c r="K5861" s="91"/>
      <c r="L5861" s="91"/>
      <c r="M5861" s="91"/>
      <c r="R5861"/>
      <c r="S5861"/>
      <c r="T5861"/>
      <c r="U5861"/>
      <c r="V5861"/>
      <c r="W5861"/>
      <c r="X5861"/>
      <c r="Y5861"/>
      <c r="Z5861"/>
      <c r="AA5861"/>
      <c r="AB5861"/>
      <c r="AC5861"/>
    </row>
    <row r="5862" spans="2:29" s="14" customFormat="1" x14ac:dyDescent="0.25">
      <c r="B5862"/>
      <c r="C5862"/>
      <c r="D5862"/>
      <c r="E5862"/>
      <c r="F5862"/>
      <c r="G5862"/>
      <c r="H5862"/>
      <c r="I5862"/>
      <c r="J5862"/>
      <c r="K5862" s="91"/>
      <c r="L5862" s="91"/>
      <c r="M5862" s="91"/>
      <c r="R5862"/>
      <c r="S5862"/>
      <c r="T5862"/>
      <c r="U5862"/>
      <c r="V5862"/>
      <c r="W5862"/>
      <c r="X5862"/>
      <c r="Y5862"/>
      <c r="Z5862"/>
      <c r="AA5862"/>
      <c r="AB5862"/>
      <c r="AC5862"/>
    </row>
    <row r="5863" spans="2:29" s="14" customFormat="1" x14ac:dyDescent="0.25">
      <c r="B5863"/>
      <c r="C5863"/>
      <c r="D5863"/>
      <c r="E5863"/>
      <c r="F5863"/>
      <c r="G5863"/>
      <c r="H5863"/>
      <c r="I5863"/>
      <c r="J5863"/>
      <c r="K5863" s="91"/>
      <c r="L5863" s="91"/>
      <c r="M5863" s="91"/>
      <c r="R5863"/>
      <c r="S5863"/>
      <c r="T5863"/>
      <c r="U5863"/>
      <c r="V5863"/>
      <c r="W5863"/>
      <c r="X5863"/>
      <c r="Y5863"/>
      <c r="Z5863"/>
      <c r="AA5863"/>
      <c r="AB5863"/>
      <c r="AC5863"/>
    </row>
    <row r="5864" spans="2:29" s="14" customFormat="1" x14ac:dyDescent="0.25">
      <c r="B5864"/>
      <c r="C5864"/>
      <c r="D5864"/>
      <c r="E5864"/>
      <c r="F5864"/>
      <c r="G5864"/>
      <c r="H5864"/>
      <c r="I5864"/>
      <c r="J5864"/>
      <c r="K5864" s="91"/>
      <c r="L5864" s="91"/>
      <c r="M5864" s="91"/>
      <c r="R5864"/>
      <c r="S5864"/>
      <c r="T5864"/>
      <c r="U5864"/>
      <c r="V5864"/>
      <c r="W5864"/>
      <c r="X5864"/>
      <c r="Y5864"/>
      <c r="Z5864"/>
      <c r="AA5864"/>
      <c r="AB5864"/>
      <c r="AC5864"/>
    </row>
    <row r="5865" spans="2:29" s="14" customFormat="1" x14ac:dyDescent="0.25">
      <c r="B5865"/>
      <c r="C5865"/>
      <c r="D5865"/>
      <c r="E5865"/>
      <c r="F5865"/>
      <c r="G5865"/>
      <c r="H5865"/>
      <c r="I5865"/>
      <c r="J5865"/>
      <c r="K5865" s="91"/>
      <c r="L5865" s="91"/>
      <c r="M5865" s="91"/>
      <c r="R5865"/>
      <c r="S5865"/>
      <c r="T5865"/>
      <c r="U5865"/>
      <c r="V5865"/>
      <c r="W5865"/>
      <c r="X5865"/>
      <c r="Y5865"/>
      <c r="Z5865"/>
      <c r="AA5865"/>
      <c r="AB5865"/>
      <c r="AC5865"/>
    </row>
    <row r="5866" spans="2:29" s="14" customFormat="1" x14ac:dyDescent="0.25">
      <c r="B5866"/>
      <c r="C5866"/>
      <c r="D5866"/>
      <c r="E5866"/>
      <c r="F5866"/>
      <c r="G5866"/>
      <c r="H5866"/>
      <c r="I5866"/>
      <c r="J5866"/>
      <c r="K5866" s="91"/>
      <c r="L5866" s="91"/>
      <c r="M5866" s="91"/>
      <c r="R5866"/>
      <c r="S5866"/>
      <c r="T5866"/>
      <c r="U5866"/>
      <c r="V5866"/>
      <c r="W5866"/>
      <c r="X5866"/>
      <c r="Y5866"/>
      <c r="Z5866"/>
      <c r="AA5866"/>
      <c r="AB5866"/>
      <c r="AC5866"/>
    </row>
    <row r="5867" spans="2:29" s="14" customFormat="1" x14ac:dyDescent="0.25">
      <c r="B5867"/>
      <c r="C5867"/>
      <c r="D5867"/>
      <c r="E5867"/>
      <c r="F5867"/>
      <c r="G5867"/>
      <c r="H5867"/>
      <c r="I5867"/>
      <c r="J5867"/>
      <c r="K5867" s="91"/>
      <c r="L5867" s="91"/>
      <c r="M5867" s="91"/>
      <c r="R5867"/>
      <c r="S5867"/>
      <c r="T5867"/>
      <c r="U5867"/>
      <c r="V5867"/>
      <c r="W5867"/>
      <c r="X5867"/>
      <c r="Y5867"/>
      <c r="Z5867"/>
      <c r="AA5867"/>
      <c r="AB5867"/>
      <c r="AC5867"/>
    </row>
    <row r="5868" spans="2:29" s="14" customFormat="1" x14ac:dyDescent="0.25">
      <c r="B5868"/>
      <c r="C5868"/>
      <c r="D5868"/>
      <c r="E5868"/>
      <c r="F5868"/>
      <c r="G5868"/>
      <c r="H5868"/>
      <c r="I5868"/>
      <c r="J5868"/>
      <c r="K5868" s="91"/>
      <c r="L5868" s="91"/>
      <c r="M5868" s="91"/>
      <c r="R5868"/>
      <c r="S5868"/>
      <c r="T5868"/>
      <c r="U5868"/>
      <c r="V5868"/>
      <c r="W5868"/>
      <c r="X5868"/>
      <c r="Y5868"/>
      <c r="Z5868"/>
      <c r="AA5868"/>
      <c r="AB5868"/>
      <c r="AC5868"/>
    </row>
    <row r="5869" spans="2:29" s="14" customFormat="1" x14ac:dyDescent="0.25">
      <c r="B5869"/>
      <c r="C5869"/>
      <c r="D5869"/>
      <c r="E5869"/>
      <c r="F5869"/>
      <c r="G5869"/>
      <c r="H5869"/>
      <c r="I5869"/>
      <c r="J5869"/>
      <c r="K5869" s="91"/>
      <c r="L5869" s="91"/>
      <c r="M5869" s="91"/>
      <c r="R5869"/>
      <c r="S5869"/>
      <c r="T5869"/>
      <c r="U5869"/>
      <c r="V5869"/>
      <c r="W5869"/>
      <c r="X5869"/>
      <c r="Y5869"/>
      <c r="Z5869"/>
      <c r="AA5869"/>
      <c r="AB5869"/>
      <c r="AC5869"/>
    </row>
    <row r="5870" spans="2:29" s="14" customFormat="1" x14ac:dyDescent="0.25">
      <c r="B5870"/>
      <c r="C5870"/>
      <c r="D5870"/>
      <c r="E5870"/>
      <c r="F5870"/>
      <c r="G5870"/>
      <c r="H5870"/>
      <c r="I5870"/>
      <c r="J5870"/>
      <c r="K5870" s="91"/>
      <c r="L5870" s="91"/>
      <c r="M5870" s="91"/>
      <c r="R5870"/>
      <c r="S5870"/>
      <c r="T5870"/>
      <c r="U5870"/>
      <c r="V5870"/>
      <c r="W5870"/>
      <c r="X5870"/>
      <c r="Y5870"/>
      <c r="Z5870"/>
      <c r="AA5870"/>
      <c r="AB5870"/>
      <c r="AC5870"/>
    </row>
    <row r="5871" spans="2:29" s="14" customFormat="1" x14ac:dyDescent="0.25">
      <c r="B5871"/>
      <c r="C5871"/>
      <c r="D5871"/>
      <c r="E5871"/>
      <c r="F5871"/>
      <c r="G5871"/>
      <c r="H5871"/>
      <c r="I5871"/>
      <c r="J5871"/>
      <c r="K5871" s="91"/>
      <c r="L5871" s="91"/>
      <c r="M5871" s="91"/>
      <c r="R5871"/>
      <c r="S5871"/>
      <c r="T5871"/>
      <c r="U5871"/>
      <c r="V5871"/>
      <c r="W5871"/>
      <c r="X5871"/>
      <c r="Y5871"/>
      <c r="Z5871"/>
      <c r="AA5871"/>
      <c r="AB5871"/>
      <c r="AC5871"/>
    </row>
    <row r="5872" spans="2:29" s="14" customFormat="1" x14ac:dyDescent="0.25">
      <c r="B5872"/>
      <c r="C5872"/>
      <c r="D5872"/>
      <c r="E5872"/>
      <c r="F5872"/>
      <c r="G5872"/>
      <c r="H5872"/>
      <c r="I5872"/>
      <c r="J5872"/>
      <c r="K5872" s="91"/>
      <c r="L5872" s="91"/>
      <c r="M5872" s="91"/>
      <c r="R5872"/>
      <c r="S5872"/>
      <c r="T5872"/>
      <c r="U5872"/>
      <c r="V5872"/>
      <c r="W5872"/>
      <c r="X5872"/>
      <c r="Y5872"/>
      <c r="Z5872"/>
      <c r="AA5872"/>
      <c r="AB5872"/>
      <c r="AC5872"/>
    </row>
    <row r="5873" spans="2:29" s="14" customFormat="1" x14ac:dyDescent="0.25">
      <c r="B5873"/>
      <c r="C5873"/>
      <c r="D5873"/>
      <c r="E5873"/>
      <c r="F5873"/>
      <c r="G5873"/>
      <c r="H5873"/>
      <c r="I5873"/>
      <c r="J5873"/>
      <c r="K5873" s="91"/>
      <c r="L5873" s="91"/>
      <c r="M5873" s="91"/>
      <c r="R5873"/>
      <c r="S5873"/>
      <c r="T5873"/>
      <c r="U5873"/>
      <c r="V5873"/>
      <c r="W5873"/>
      <c r="X5873"/>
      <c r="Y5873"/>
      <c r="Z5873"/>
      <c r="AA5873"/>
      <c r="AB5873"/>
      <c r="AC5873"/>
    </row>
    <row r="5874" spans="2:29" s="14" customFormat="1" x14ac:dyDescent="0.25">
      <c r="B5874"/>
      <c r="C5874"/>
      <c r="D5874"/>
      <c r="E5874"/>
      <c r="F5874"/>
      <c r="G5874"/>
      <c r="H5874"/>
      <c r="I5874"/>
      <c r="J5874"/>
      <c r="K5874" s="91"/>
      <c r="L5874" s="91"/>
      <c r="M5874" s="91"/>
      <c r="R5874"/>
      <c r="S5874"/>
      <c r="T5874"/>
      <c r="U5874"/>
      <c r="V5874"/>
      <c r="W5874"/>
      <c r="X5874"/>
      <c r="Y5874"/>
      <c r="Z5874"/>
      <c r="AA5874"/>
      <c r="AB5874"/>
      <c r="AC5874"/>
    </row>
    <row r="5875" spans="2:29" s="14" customFormat="1" x14ac:dyDescent="0.25">
      <c r="B5875"/>
      <c r="C5875"/>
      <c r="D5875"/>
      <c r="E5875"/>
      <c r="F5875"/>
      <c r="G5875"/>
      <c r="H5875"/>
      <c r="I5875"/>
      <c r="J5875"/>
      <c r="K5875" s="91"/>
      <c r="L5875" s="91"/>
      <c r="M5875" s="91"/>
      <c r="R5875"/>
      <c r="S5875"/>
      <c r="T5875"/>
      <c r="U5875"/>
      <c r="V5875"/>
      <c r="W5875"/>
      <c r="X5875"/>
      <c r="Y5875"/>
      <c r="Z5875"/>
      <c r="AA5875"/>
      <c r="AB5875"/>
      <c r="AC5875"/>
    </row>
    <row r="5876" spans="2:29" s="14" customFormat="1" x14ac:dyDescent="0.25">
      <c r="B5876"/>
      <c r="C5876"/>
      <c r="D5876"/>
      <c r="E5876"/>
      <c r="F5876"/>
      <c r="G5876"/>
      <c r="H5876"/>
      <c r="I5876"/>
      <c r="J5876"/>
      <c r="K5876" s="91"/>
      <c r="L5876" s="91"/>
      <c r="M5876" s="91"/>
      <c r="R5876"/>
      <c r="S5876"/>
      <c r="T5876"/>
      <c r="U5876"/>
      <c r="V5876"/>
      <c r="W5876"/>
      <c r="X5876"/>
      <c r="Y5876"/>
      <c r="Z5876"/>
      <c r="AA5876"/>
      <c r="AB5876"/>
      <c r="AC5876"/>
    </row>
    <row r="5877" spans="2:29" s="14" customFormat="1" x14ac:dyDescent="0.25">
      <c r="B5877"/>
      <c r="C5877"/>
      <c r="D5877"/>
      <c r="E5877"/>
      <c r="F5877"/>
      <c r="G5877"/>
      <c r="H5877"/>
      <c r="I5877"/>
      <c r="J5877"/>
      <c r="K5877" s="91"/>
      <c r="L5877" s="91"/>
      <c r="M5877" s="91"/>
      <c r="R5877"/>
      <c r="S5877"/>
      <c r="T5877"/>
      <c r="U5877"/>
      <c r="V5877"/>
      <c r="W5877"/>
      <c r="X5877"/>
      <c r="Y5877"/>
      <c r="Z5877"/>
      <c r="AA5877"/>
      <c r="AB5877"/>
      <c r="AC5877"/>
    </row>
    <row r="5878" spans="2:29" s="14" customFormat="1" x14ac:dyDescent="0.25">
      <c r="B5878"/>
      <c r="C5878"/>
      <c r="D5878"/>
      <c r="E5878"/>
      <c r="F5878"/>
      <c r="G5878"/>
      <c r="H5878"/>
      <c r="I5878"/>
      <c r="J5878"/>
      <c r="K5878" s="91"/>
      <c r="L5878" s="91"/>
      <c r="M5878" s="91"/>
      <c r="R5878"/>
      <c r="S5878"/>
      <c r="T5878"/>
      <c r="U5878"/>
      <c r="V5878"/>
      <c r="W5878"/>
      <c r="X5878"/>
      <c r="Y5878"/>
      <c r="Z5878"/>
      <c r="AA5878"/>
      <c r="AB5878"/>
      <c r="AC5878"/>
    </row>
    <row r="5879" spans="2:29" s="14" customFormat="1" x14ac:dyDescent="0.25">
      <c r="B5879"/>
      <c r="C5879"/>
      <c r="D5879"/>
      <c r="E5879"/>
      <c r="F5879"/>
      <c r="G5879"/>
      <c r="H5879"/>
      <c r="I5879"/>
      <c r="J5879"/>
      <c r="K5879" s="91"/>
      <c r="L5879" s="91"/>
      <c r="M5879" s="91"/>
      <c r="R5879"/>
      <c r="S5879"/>
      <c r="T5879"/>
      <c r="U5879"/>
      <c r="V5879"/>
      <c r="W5879"/>
      <c r="X5879"/>
      <c r="Y5879"/>
      <c r="Z5879"/>
      <c r="AA5879"/>
      <c r="AB5879"/>
      <c r="AC5879"/>
    </row>
    <row r="5880" spans="2:29" s="14" customFormat="1" x14ac:dyDescent="0.25">
      <c r="B5880"/>
      <c r="C5880"/>
      <c r="D5880"/>
      <c r="E5880"/>
      <c r="F5880"/>
      <c r="G5880"/>
      <c r="H5880"/>
      <c r="I5880"/>
      <c r="J5880"/>
      <c r="K5880" s="91"/>
      <c r="L5880" s="91"/>
      <c r="M5880" s="91"/>
      <c r="R5880"/>
      <c r="S5880"/>
      <c r="T5880"/>
      <c r="U5880"/>
      <c r="V5880"/>
      <c r="W5880"/>
      <c r="X5880"/>
      <c r="Y5880"/>
      <c r="Z5880"/>
      <c r="AA5880"/>
      <c r="AB5880"/>
      <c r="AC5880"/>
    </row>
    <row r="5881" spans="2:29" s="14" customFormat="1" x14ac:dyDescent="0.25">
      <c r="B5881"/>
      <c r="C5881"/>
      <c r="D5881"/>
      <c r="E5881"/>
      <c r="F5881"/>
      <c r="G5881"/>
      <c r="H5881"/>
      <c r="I5881"/>
      <c r="J5881"/>
      <c r="K5881" s="91"/>
      <c r="L5881" s="91"/>
      <c r="M5881" s="91"/>
      <c r="R5881"/>
      <c r="S5881"/>
      <c r="T5881"/>
      <c r="U5881"/>
      <c r="V5881"/>
      <c r="W5881"/>
      <c r="X5881"/>
      <c r="Y5881"/>
      <c r="Z5881"/>
      <c r="AA5881"/>
      <c r="AB5881"/>
      <c r="AC5881"/>
    </row>
    <row r="5882" spans="2:29" s="14" customFormat="1" x14ac:dyDescent="0.25">
      <c r="B5882"/>
      <c r="C5882"/>
      <c r="D5882"/>
      <c r="E5882"/>
      <c r="F5882"/>
      <c r="G5882"/>
      <c r="H5882"/>
      <c r="I5882"/>
      <c r="J5882"/>
      <c r="K5882" s="91"/>
      <c r="L5882" s="91"/>
      <c r="M5882" s="91"/>
      <c r="R5882"/>
      <c r="S5882"/>
      <c r="T5882"/>
      <c r="U5882"/>
      <c r="V5882"/>
      <c r="W5882"/>
      <c r="X5882"/>
      <c r="Y5882"/>
      <c r="Z5882"/>
      <c r="AA5882"/>
      <c r="AB5882"/>
      <c r="AC5882"/>
    </row>
    <row r="5883" spans="2:29" s="14" customFormat="1" x14ac:dyDescent="0.25">
      <c r="B5883"/>
      <c r="C5883"/>
      <c r="D5883"/>
      <c r="E5883"/>
      <c r="F5883"/>
      <c r="G5883"/>
      <c r="H5883"/>
      <c r="I5883"/>
      <c r="J5883"/>
      <c r="K5883" s="91"/>
      <c r="L5883" s="91"/>
      <c r="M5883" s="91"/>
      <c r="R5883"/>
      <c r="S5883"/>
      <c r="T5883"/>
      <c r="U5883"/>
      <c r="V5883"/>
      <c r="W5883"/>
      <c r="X5883"/>
      <c r="Y5883"/>
      <c r="Z5883"/>
      <c r="AA5883"/>
      <c r="AB5883"/>
      <c r="AC5883"/>
    </row>
    <row r="5884" spans="2:29" s="14" customFormat="1" x14ac:dyDescent="0.25">
      <c r="B5884"/>
      <c r="C5884"/>
      <c r="D5884"/>
      <c r="E5884"/>
      <c r="F5884"/>
      <c r="G5884"/>
      <c r="H5884"/>
      <c r="I5884"/>
      <c r="J5884"/>
      <c r="K5884" s="91"/>
      <c r="L5884" s="91"/>
      <c r="M5884" s="91"/>
      <c r="R5884"/>
      <c r="S5884"/>
      <c r="T5884"/>
      <c r="U5884"/>
      <c r="V5884"/>
      <c r="W5884"/>
      <c r="X5884"/>
      <c r="Y5884"/>
      <c r="Z5884"/>
      <c r="AA5884"/>
      <c r="AB5884"/>
      <c r="AC5884"/>
    </row>
    <row r="5885" spans="2:29" s="14" customFormat="1" x14ac:dyDescent="0.25">
      <c r="B5885"/>
      <c r="C5885"/>
      <c r="D5885"/>
      <c r="E5885"/>
      <c r="F5885"/>
      <c r="G5885"/>
      <c r="H5885"/>
      <c r="I5885"/>
      <c r="J5885"/>
      <c r="K5885" s="91"/>
      <c r="L5885" s="91"/>
      <c r="M5885" s="91"/>
      <c r="R5885"/>
      <c r="S5885"/>
      <c r="T5885"/>
      <c r="U5885"/>
      <c r="V5885"/>
      <c r="W5885"/>
      <c r="X5885"/>
      <c r="Y5885"/>
      <c r="Z5885"/>
      <c r="AA5885"/>
      <c r="AB5885"/>
      <c r="AC5885"/>
    </row>
    <row r="5886" spans="2:29" s="14" customFormat="1" x14ac:dyDescent="0.25">
      <c r="B5886"/>
      <c r="C5886"/>
      <c r="D5886"/>
      <c r="E5886"/>
      <c r="F5886"/>
      <c r="G5886"/>
      <c r="H5886"/>
      <c r="I5886"/>
      <c r="J5886"/>
      <c r="K5886" s="91"/>
      <c r="L5886" s="91"/>
      <c r="M5886" s="91"/>
      <c r="R5886"/>
      <c r="S5886"/>
      <c r="T5886"/>
      <c r="U5886"/>
      <c r="V5886"/>
      <c r="W5886"/>
      <c r="X5886"/>
      <c r="Y5886"/>
      <c r="Z5886"/>
      <c r="AA5886"/>
      <c r="AB5886"/>
      <c r="AC5886"/>
    </row>
    <row r="5887" spans="2:29" s="14" customFormat="1" x14ac:dyDescent="0.25">
      <c r="B5887"/>
      <c r="C5887"/>
      <c r="D5887"/>
      <c r="E5887"/>
      <c r="F5887"/>
      <c r="G5887"/>
      <c r="H5887"/>
      <c r="I5887"/>
      <c r="J5887"/>
      <c r="K5887" s="91"/>
      <c r="L5887" s="91"/>
      <c r="M5887" s="91"/>
      <c r="R5887"/>
      <c r="S5887"/>
      <c r="T5887"/>
      <c r="U5887"/>
      <c r="V5887"/>
      <c r="W5887"/>
      <c r="X5887"/>
      <c r="Y5887"/>
      <c r="Z5887"/>
      <c r="AA5887"/>
      <c r="AB5887"/>
      <c r="AC5887"/>
    </row>
    <row r="5888" spans="2:29" s="14" customFormat="1" x14ac:dyDescent="0.25">
      <c r="B5888"/>
      <c r="C5888"/>
      <c r="D5888"/>
      <c r="E5888"/>
      <c r="F5888"/>
      <c r="G5888"/>
      <c r="H5888"/>
      <c r="I5888"/>
      <c r="J5888"/>
      <c r="K5888" s="91"/>
      <c r="L5888" s="91"/>
      <c r="M5888" s="91"/>
      <c r="R5888"/>
      <c r="S5888"/>
      <c r="T5888"/>
      <c r="U5888"/>
      <c r="V5888"/>
      <c r="W5888"/>
      <c r="X5888"/>
      <c r="Y5888"/>
      <c r="Z5888"/>
      <c r="AA5888"/>
      <c r="AB5888"/>
      <c r="AC5888"/>
    </row>
    <row r="5889" spans="2:29" s="14" customFormat="1" x14ac:dyDescent="0.25">
      <c r="B5889"/>
      <c r="C5889"/>
      <c r="D5889"/>
      <c r="E5889"/>
      <c r="F5889"/>
      <c r="G5889"/>
      <c r="H5889"/>
      <c r="I5889"/>
      <c r="J5889"/>
      <c r="K5889" s="91"/>
      <c r="L5889" s="91"/>
      <c r="M5889" s="91"/>
      <c r="R5889"/>
      <c r="S5889"/>
      <c r="T5889"/>
      <c r="U5889"/>
      <c r="V5889"/>
      <c r="W5889"/>
      <c r="X5889"/>
      <c r="Y5889"/>
      <c r="Z5889"/>
      <c r="AA5889"/>
      <c r="AB5889"/>
      <c r="AC5889"/>
    </row>
    <row r="5890" spans="2:29" s="14" customFormat="1" x14ac:dyDescent="0.25">
      <c r="B5890"/>
      <c r="C5890"/>
      <c r="D5890"/>
      <c r="E5890"/>
      <c r="F5890"/>
      <c r="G5890"/>
      <c r="H5890"/>
      <c r="I5890"/>
      <c r="J5890"/>
      <c r="K5890" s="91"/>
      <c r="L5890" s="91"/>
      <c r="M5890" s="91"/>
      <c r="R5890"/>
      <c r="S5890"/>
      <c r="T5890"/>
      <c r="U5890"/>
      <c r="V5890"/>
      <c r="W5890"/>
      <c r="X5890"/>
      <c r="Y5890"/>
      <c r="Z5890"/>
      <c r="AA5890"/>
      <c r="AB5890"/>
      <c r="AC5890"/>
    </row>
    <row r="5891" spans="2:29" s="14" customFormat="1" x14ac:dyDescent="0.25">
      <c r="B5891"/>
      <c r="C5891"/>
      <c r="D5891"/>
      <c r="E5891"/>
      <c r="F5891"/>
      <c r="G5891"/>
      <c r="H5891"/>
      <c r="I5891"/>
      <c r="J5891"/>
      <c r="K5891" s="91"/>
      <c r="L5891" s="91"/>
      <c r="M5891" s="91"/>
      <c r="R5891"/>
      <c r="S5891"/>
      <c r="T5891"/>
      <c r="U5891"/>
      <c r="V5891"/>
      <c r="W5891"/>
      <c r="X5891"/>
      <c r="Y5891"/>
      <c r="Z5891"/>
      <c r="AA5891"/>
      <c r="AB5891"/>
      <c r="AC5891"/>
    </row>
    <row r="5892" spans="2:29" s="14" customFormat="1" x14ac:dyDescent="0.25">
      <c r="B5892"/>
      <c r="C5892"/>
      <c r="D5892"/>
      <c r="E5892"/>
      <c r="F5892"/>
      <c r="G5892"/>
      <c r="H5892"/>
      <c r="I5892"/>
      <c r="J5892"/>
      <c r="K5892" s="91"/>
      <c r="L5892" s="91"/>
      <c r="M5892" s="91"/>
      <c r="R5892"/>
      <c r="S5892"/>
      <c r="T5892"/>
      <c r="U5892"/>
      <c r="V5892"/>
      <c r="W5892"/>
      <c r="X5892"/>
      <c r="Y5892"/>
      <c r="Z5892"/>
      <c r="AA5892"/>
      <c r="AB5892"/>
      <c r="AC5892"/>
    </row>
    <row r="5893" spans="2:29" s="14" customFormat="1" x14ac:dyDescent="0.25">
      <c r="B5893"/>
      <c r="C5893"/>
      <c r="D5893"/>
      <c r="E5893"/>
      <c r="F5893"/>
      <c r="G5893"/>
      <c r="H5893"/>
      <c r="I5893"/>
      <c r="J5893"/>
      <c r="K5893" s="91"/>
      <c r="L5893" s="91"/>
      <c r="M5893" s="91"/>
      <c r="R5893"/>
      <c r="S5893"/>
      <c r="T5893"/>
      <c r="U5893"/>
      <c r="V5893"/>
      <c r="W5893"/>
      <c r="X5893"/>
      <c r="Y5893"/>
      <c r="Z5893"/>
      <c r="AA5893"/>
      <c r="AB5893"/>
      <c r="AC5893"/>
    </row>
    <row r="5894" spans="2:29" s="14" customFormat="1" x14ac:dyDescent="0.25">
      <c r="B5894"/>
      <c r="C5894"/>
      <c r="D5894"/>
      <c r="E5894"/>
      <c r="F5894"/>
      <c r="G5894"/>
      <c r="H5894"/>
      <c r="I5894"/>
      <c r="J5894"/>
      <c r="K5894" s="91"/>
      <c r="L5894" s="91"/>
      <c r="M5894" s="91"/>
      <c r="R5894"/>
      <c r="S5894"/>
      <c r="T5894"/>
      <c r="U5894"/>
      <c r="V5894"/>
      <c r="W5894"/>
      <c r="X5894"/>
      <c r="Y5894"/>
      <c r="Z5894"/>
      <c r="AA5894"/>
      <c r="AB5894"/>
      <c r="AC5894"/>
    </row>
    <row r="5895" spans="2:29" s="14" customFormat="1" x14ac:dyDescent="0.25">
      <c r="B5895"/>
      <c r="C5895"/>
      <c r="D5895"/>
      <c r="E5895"/>
      <c r="F5895"/>
      <c r="G5895"/>
      <c r="H5895"/>
      <c r="I5895"/>
      <c r="J5895"/>
      <c r="K5895" s="91"/>
      <c r="L5895" s="91"/>
      <c r="M5895" s="91"/>
      <c r="R5895"/>
      <c r="S5895"/>
      <c r="T5895"/>
      <c r="U5895"/>
      <c r="V5895"/>
      <c r="W5895"/>
      <c r="X5895"/>
      <c r="Y5895"/>
      <c r="Z5895"/>
      <c r="AA5895"/>
      <c r="AB5895"/>
      <c r="AC5895"/>
    </row>
    <row r="5896" spans="2:29" s="14" customFormat="1" x14ac:dyDescent="0.25">
      <c r="B5896"/>
      <c r="C5896"/>
      <c r="D5896"/>
      <c r="E5896"/>
      <c r="F5896"/>
      <c r="G5896"/>
      <c r="H5896"/>
      <c r="I5896"/>
      <c r="J5896"/>
      <c r="K5896" s="91"/>
      <c r="L5896" s="91"/>
      <c r="M5896" s="91"/>
      <c r="R5896"/>
      <c r="S5896"/>
      <c r="T5896"/>
      <c r="U5896"/>
      <c r="V5896"/>
      <c r="W5896"/>
      <c r="X5896"/>
      <c r="Y5896"/>
      <c r="Z5896"/>
      <c r="AA5896"/>
      <c r="AB5896"/>
      <c r="AC5896"/>
    </row>
    <row r="5897" spans="2:29" s="14" customFormat="1" x14ac:dyDescent="0.25">
      <c r="B5897"/>
      <c r="C5897"/>
      <c r="D5897"/>
      <c r="E5897"/>
      <c r="F5897"/>
      <c r="G5897"/>
      <c r="H5897"/>
      <c r="I5897"/>
      <c r="J5897"/>
      <c r="K5897" s="91"/>
      <c r="L5897" s="91"/>
      <c r="M5897" s="91"/>
      <c r="R5897"/>
      <c r="S5897"/>
      <c r="T5897"/>
      <c r="U5897"/>
      <c r="V5897"/>
      <c r="W5897"/>
      <c r="X5897"/>
      <c r="Y5897"/>
      <c r="Z5897"/>
      <c r="AA5897"/>
      <c r="AB5897"/>
      <c r="AC5897"/>
    </row>
    <row r="5898" spans="2:29" s="14" customFormat="1" x14ac:dyDescent="0.25">
      <c r="B5898"/>
      <c r="C5898"/>
      <c r="D5898"/>
      <c r="E5898"/>
      <c r="F5898"/>
      <c r="G5898"/>
      <c r="H5898"/>
      <c r="I5898"/>
      <c r="J5898"/>
      <c r="K5898" s="91"/>
      <c r="L5898" s="91"/>
      <c r="M5898" s="91"/>
      <c r="R5898"/>
      <c r="S5898"/>
      <c r="T5898"/>
      <c r="U5898"/>
      <c r="V5898"/>
      <c r="W5898"/>
      <c r="X5898"/>
      <c r="Y5898"/>
      <c r="Z5898"/>
      <c r="AA5898"/>
      <c r="AB5898"/>
      <c r="AC5898"/>
    </row>
    <row r="5899" spans="2:29" s="14" customFormat="1" x14ac:dyDescent="0.25">
      <c r="B5899"/>
      <c r="C5899"/>
      <c r="D5899"/>
      <c r="E5899"/>
      <c r="F5899"/>
      <c r="G5899"/>
      <c r="H5899"/>
      <c r="I5899"/>
      <c r="J5899"/>
      <c r="K5899" s="91"/>
      <c r="L5899" s="91"/>
      <c r="M5899" s="91"/>
      <c r="R5899"/>
      <c r="S5899"/>
      <c r="T5899"/>
      <c r="U5899"/>
      <c r="V5899"/>
      <c r="W5899"/>
      <c r="X5899"/>
      <c r="Y5899"/>
      <c r="Z5899"/>
      <c r="AA5899"/>
      <c r="AB5899"/>
      <c r="AC5899"/>
    </row>
    <row r="5900" spans="2:29" s="14" customFormat="1" x14ac:dyDescent="0.25">
      <c r="B5900"/>
      <c r="C5900"/>
      <c r="D5900"/>
      <c r="E5900"/>
      <c r="F5900"/>
      <c r="G5900"/>
      <c r="H5900"/>
      <c r="I5900"/>
      <c r="J5900"/>
      <c r="K5900" s="91"/>
      <c r="L5900" s="91"/>
      <c r="M5900" s="91"/>
      <c r="R5900"/>
      <c r="S5900"/>
      <c r="T5900"/>
      <c r="U5900"/>
      <c r="V5900"/>
      <c r="W5900"/>
      <c r="X5900"/>
      <c r="Y5900"/>
      <c r="Z5900"/>
      <c r="AA5900"/>
      <c r="AB5900"/>
      <c r="AC5900"/>
    </row>
    <row r="5901" spans="2:29" s="14" customFormat="1" x14ac:dyDescent="0.25">
      <c r="B5901"/>
      <c r="C5901"/>
      <c r="D5901"/>
      <c r="E5901"/>
      <c r="F5901"/>
      <c r="G5901"/>
      <c r="H5901"/>
      <c r="I5901"/>
      <c r="J5901"/>
      <c r="K5901" s="91"/>
      <c r="L5901" s="91"/>
      <c r="M5901" s="91"/>
      <c r="R5901"/>
      <c r="S5901"/>
      <c r="T5901"/>
      <c r="U5901"/>
      <c r="V5901"/>
      <c r="W5901"/>
      <c r="X5901"/>
      <c r="Y5901"/>
      <c r="Z5901"/>
      <c r="AA5901"/>
      <c r="AB5901"/>
      <c r="AC5901"/>
    </row>
    <row r="5902" spans="2:29" s="14" customFormat="1" x14ac:dyDescent="0.25">
      <c r="B5902"/>
      <c r="C5902"/>
      <c r="D5902"/>
      <c r="E5902"/>
      <c r="F5902"/>
      <c r="G5902"/>
      <c r="H5902"/>
      <c r="I5902"/>
      <c r="J5902"/>
      <c r="K5902" s="91"/>
      <c r="L5902" s="91"/>
      <c r="M5902" s="91"/>
      <c r="R5902"/>
      <c r="S5902"/>
      <c r="T5902"/>
      <c r="U5902"/>
      <c r="V5902"/>
      <c r="W5902"/>
      <c r="X5902"/>
      <c r="Y5902"/>
      <c r="Z5902"/>
      <c r="AA5902"/>
      <c r="AB5902"/>
      <c r="AC5902"/>
    </row>
    <row r="5903" spans="2:29" s="14" customFormat="1" x14ac:dyDescent="0.25">
      <c r="B5903"/>
      <c r="C5903"/>
      <c r="D5903"/>
      <c r="E5903"/>
      <c r="F5903"/>
      <c r="G5903"/>
      <c r="H5903"/>
      <c r="I5903"/>
      <c r="J5903"/>
      <c r="K5903" s="91"/>
      <c r="L5903" s="91"/>
      <c r="M5903" s="91"/>
      <c r="R5903"/>
      <c r="S5903"/>
      <c r="T5903"/>
      <c r="U5903"/>
      <c r="V5903"/>
      <c r="W5903"/>
      <c r="X5903"/>
      <c r="Y5903"/>
      <c r="Z5903"/>
      <c r="AA5903"/>
      <c r="AB5903"/>
      <c r="AC5903"/>
    </row>
    <row r="5904" spans="2:29" s="14" customFormat="1" x14ac:dyDescent="0.25">
      <c r="B5904"/>
      <c r="C5904"/>
      <c r="D5904"/>
      <c r="E5904"/>
      <c r="F5904"/>
      <c r="G5904"/>
      <c r="H5904"/>
      <c r="I5904"/>
      <c r="J5904"/>
      <c r="K5904" s="91"/>
      <c r="L5904" s="91"/>
      <c r="M5904" s="91"/>
      <c r="R5904"/>
      <c r="S5904"/>
      <c r="T5904"/>
      <c r="U5904"/>
      <c r="V5904"/>
      <c r="W5904"/>
      <c r="X5904"/>
      <c r="Y5904"/>
      <c r="Z5904"/>
      <c r="AA5904"/>
      <c r="AB5904"/>
      <c r="AC5904"/>
    </row>
    <row r="5905" spans="2:29" s="14" customFormat="1" x14ac:dyDescent="0.25">
      <c r="B5905"/>
      <c r="C5905"/>
      <c r="D5905"/>
      <c r="E5905"/>
      <c r="F5905"/>
      <c r="G5905"/>
      <c r="H5905"/>
      <c r="I5905"/>
      <c r="J5905"/>
      <c r="K5905" s="91"/>
      <c r="L5905" s="91"/>
      <c r="M5905" s="91"/>
      <c r="R5905"/>
      <c r="S5905"/>
      <c r="T5905"/>
      <c r="U5905"/>
      <c r="V5905"/>
      <c r="W5905"/>
      <c r="X5905"/>
      <c r="Y5905"/>
      <c r="Z5905"/>
      <c r="AA5905"/>
      <c r="AB5905"/>
      <c r="AC5905"/>
    </row>
    <row r="5906" spans="2:29" s="14" customFormat="1" x14ac:dyDescent="0.25">
      <c r="B5906"/>
      <c r="C5906"/>
      <c r="D5906"/>
      <c r="E5906"/>
      <c r="F5906"/>
      <c r="G5906"/>
      <c r="H5906"/>
      <c r="I5906"/>
      <c r="J5906"/>
      <c r="K5906" s="91"/>
      <c r="L5906" s="91"/>
      <c r="M5906" s="91"/>
      <c r="R5906"/>
      <c r="S5906"/>
      <c r="T5906"/>
      <c r="U5906"/>
      <c r="V5906"/>
      <c r="W5906"/>
      <c r="X5906"/>
      <c r="Y5906"/>
      <c r="Z5906"/>
      <c r="AA5906"/>
      <c r="AB5906"/>
      <c r="AC5906"/>
    </row>
    <row r="5907" spans="2:29" s="14" customFormat="1" x14ac:dyDescent="0.25">
      <c r="B5907"/>
      <c r="C5907"/>
      <c r="D5907"/>
      <c r="E5907"/>
      <c r="F5907"/>
      <c r="G5907"/>
      <c r="H5907"/>
      <c r="I5907"/>
      <c r="J5907"/>
      <c r="K5907" s="91"/>
      <c r="L5907" s="91"/>
      <c r="M5907" s="91"/>
      <c r="R5907"/>
      <c r="S5907"/>
      <c r="T5907"/>
      <c r="U5907"/>
      <c r="V5907"/>
      <c r="W5907"/>
      <c r="X5907"/>
      <c r="Y5907"/>
      <c r="Z5907"/>
      <c r="AA5907"/>
      <c r="AB5907"/>
      <c r="AC5907"/>
    </row>
    <row r="5908" spans="2:29" s="14" customFormat="1" x14ac:dyDescent="0.25">
      <c r="B5908"/>
      <c r="C5908"/>
      <c r="D5908"/>
      <c r="E5908"/>
      <c r="F5908"/>
      <c r="G5908"/>
      <c r="H5908"/>
      <c r="I5908"/>
      <c r="J5908"/>
      <c r="K5908" s="91"/>
      <c r="L5908" s="91"/>
      <c r="M5908" s="91"/>
      <c r="R5908"/>
      <c r="S5908"/>
      <c r="T5908"/>
      <c r="U5908"/>
      <c r="V5908"/>
      <c r="W5908"/>
      <c r="X5908"/>
      <c r="Y5908"/>
      <c r="Z5908"/>
      <c r="AA5908"/>
      <c r="AB5908"/>
      <c r="AC5908"/>
    </row>
    <row r="5909" spans="2:29" s="14" customFormat="1" x14ac:dyDescent="0.25">
      <c r="B5909"/>
      <c r="C5909"/>
      <c r="D5909"/>
      <c r="E5909"/>
      <c r="F5909"/>
      <c r="G5909"/>
      <c r="H5909"/>
      <c r="I5909"/>
      <c r="J5909"/>
      <c r="K5909" s="91"/>
      <c r="L5909" s="91"/>
      <c r="M5909" s="91"/>
      <c r="R5909"/>
      <c r="S5909"/>
      <c r="T5909"/>
      <c r="U5909"/>
      <c r="V5909"/>
      <c r="W5909"/>
      <c r="X5909"/>
      <c r="Y5909"/>
      <c r="Z5909"/>
      <c r="AA5909"/>
      <c r="AB5909"/>
      <c r="AC5909"/>
    </row>
    <row r="5910" spans="2:29" s="14" customFormat="1" x14ac:dyDescent="0.25">
      <c r="B5910"/>
      <c r="C5910"/>
      <c r="D5910"/>
      <c r="E5910"/>
      <c r="F5910"/>
      <c r="G5910"/>
      <c r="H5910"/>
      <c r="I5910"/>
      <c r="J5910"/>
      <c r="K5910" s="91"/>
      <c r="L5910" s="91"/>
      <c r="M5910" s="91"/>
      <c r="R5910"/>
      <c r="S5910"/>
      <c r="T5910"/>
      <c r="U5910"/>
      <c r="V5910"/>
      <c r="W5910"/>
      <c r="X5910"/>
      <c r="Y5910"/>
      <c r="Z5910"/>
      <c r="AA5910"/>
      <c r="AB5910"/>
      <c r="AC5910"/>
    </row>
    <row r="5911" spans="2:29" s="14" customFormat="1" x14ac:dyDescent="0.25">
      <c r="B5911"/>
      <c r="C5911"/>
      <c r="D5911"/>
      <c r="E5911"/>
      <c r="F5911"/>
      <c r="G5911"/>
      <c r="H5911"/>
      <c r="I5911"/>
      <c r="J5911"/>
      <c r="K5911" s="91"/>
      <c r="L5911" s="91"/>
      <c r="M5911" s="91"/>
      <c r="R5911"/>
      <c r="S5911"/>
      <c r="T5911"/>
      <c r="U5911"/>
      <c r="V5911"/>
      <c r="W5911"/>
      <c r="X5911"/>
      <c r="Y5911"/>
      <c r="Z5911"/>
      <c r="AA5911"/>
      <c r="AB5911"/>
      <c r="AC5911"/>
    </row>
    <row r="5912" spans="2:29" s="14" customFormat="1" x14ac:dyDescent="0.25">
      <c r="B5912"/>
      <c r="C5912"/>
      <c r="D5912"/>
      <c r="E5912"/>
      <c r="F5912"/>
      <c r="G5912"/>
      <c r="H5912"/>
      <c r="I5912"/>
      <c r="J5912"/>
      <c r="K5912" s="91"/>
      <c r="L5912" s="91"/>
      <c r="M5912" s="91"/>
      <c r="R5912"/>
      <c r="S5912"/>
      <c r="T5912"/>
      <c r="U5912"/>
      <c r="V5912"/>
      <c r="W5912"/>
      <c r="X5912"/>
      <c r="Y5912"/>
      <c r="Z5912"/>
      <c r="AA5912"/>
      <c r="AB5912"/>
      <c r="AC5912"/>
    </row>
    <row r="5913" spans="2:29" s="14" customFormat="1" x14ac:dyDescent="0.25">
      <c r="B5913"/>
      <c r="C5913"/>
      <c r="D5913"/>
      <c r="E5913"/>
      <c r="F5913"/>
      <c r="G5913"/>
      <c r="H5913"/>
      <c r="I5913"/>
      <c r="J5913"/>
      <c r="K5913" s="91"/>
      <c r="L5913" s="91"/>
      <c r="M5913" s="91"/>
      <c r="R5913"/>
      <c r="S5913"/>
      <c r="T5913"/>
      <c r="U5913"/>
      <c r="V5913"/>
      <c r="W5913"/>
      <c r="X5913"/>
      <c r="Y5913"/>
      <c r="Z5913"/>
      <c r="AA5913"/>
      <c r="AB5913"/>
      <c r="AC5913"/>
    </row>
    <row r="5914" spans="2:29" s="14" customFormat="1" x14ac:dyDescent="0.25">
      <c r="B5914"/>
      <c r="C5914"/>
      <c r="D5914"/>
      <c r="E5914"/>
      <c r="F5914"/>
      <c r="G5914"/>
      <c r="H5914"/>
      <c r="I5914"/>
      <c r="J5914"/>
      <c r="K5914" s="91"/>
      <c r="L5914" s="91"/>
      <c r="M5914" s="91"/>
      <c r="R5914"/>
      <c r="S5914"/>
      <c r="T5914"/>
      <c r="U5914"/>
      <c r="V5914"/>
      <c r="W5914"/>
      <c r="X5914"/>
      <c r="Y5914"/>
      <c r="Z5914"/>
      <c r="AA5914"/>
      <c r="AB5914"/>
      <c r="AC5914"/>
    </row>
    <row r="5915" spans="2:29" s="14" customFormat="1" x14ac:dyDescent="0.25">
      <c r="B5915"/>
      <c r="C5915"/>
      <c r="D5915"/>
      <c r="E5915"/>
      <c r="F5915"/>
      <c r="G5915"/>
      <c r="H5915"/>
      <c r="I5915"/>
      <c r="J5915"/>
      <c r="K5915" s="91"/>
      <c r="L5915" s="91"/>
      <c r="M5915" s="91"/>
      <c r="R5915"/>
      <c r="S5915"/>
      <c r="T5915"/>
      <c r="U5915"/>
      <c r="V5915"/>
      <c r="W5915"/>
      <c r="X5915"/>
      <c r="Y5915"/>
      <c r="Z5915"/>
      <c r="AA5915"/>
      <c r="AB5915"/>
      <c r="AC5915"/>
    </row>
    <row r="5916" spans="2:29" s="14" customFormat="1" x14ac:dyDescent="0.25">
      <c r="B5916"/>
      <c r="C5916"/>
      <c r="D5916"/>
      <c r="E5916"/>
      <c r="F5916"/>
      <c r="G5916"/>
      <c r="H5916"/>
      <c r="I5916"/>
      <c r="J5916"/>
      <c r="K5916" s="91"/>
      <c r="L5916" s="91"/>
      <c r="M5916" s="91"/>
      <c r="R5916"/>
      <c r="S5916"/>
      <c r="T5916"/>
      <c r="U5916"/>
      <c r="V5916"/>
      <c r="W5916"/>
      <c r="X5916"/>
      <c r="Y5916"/>
      <c r="Z5916"/>
      <c r="AA5916"/>
      <c r="AB5916"/>
      <c r="AC5916"/>
    </row>
    <row r="5917" spans="2:29" s="14" customFormat="1" x14ac:dyDescent="0.25">
      <c r="B5917"/>
      <c r="C5917"/>
      <c r="D5917"/>
      <c r="E5917"/>
      <c r="F5917"/>
      <c r="G5917"/>
      <c r="H5917"/>
      <c r="I5917"/>
      <c r="J5917"/>
      <c r="K5917" s="91"/>
      <c r="L5917" s="91"/>
      <c r="M5917" s="91"/>
      <c r="R5917"/>
      <c r="S5917"/>
      <c r="T5917"/>
      <c r="U5917"/>
      <c r="V5917"/>
      <c r="W5917"/>
      <c r="X5917"/>
      <c r="Y5917"/>
      <c r="Z5917"/>
      <c r="AA5917"/>
      <c r="AB5917"/>
      <c r="AC5917"/>
    </row>
    <row r="5918" spans="2:29" s="14" customFormat="1" x14ac:dyDescent="0.25">
      <c r="B5918"/>
      <c r="C5918"/>
      <c r="D5918"/>
      <c r="E5918"/>
      <c r="F5918"/>
      <c r="G5918"/>
      <c r="H5918"/>
      <c r="I5918"/>
      <c r="J5918"/>
      <c r="K5918" s="91"/>
      <c r="L5918" s="91"/>
      <c r="M5918" s="91"/>
      <c r="R5918"/>
      <c r="S5918"/>
      <c r="T5918"/>
      <c r="U5918"/>
      <c r="V5918"/>
      <c r="W5918"/>
      <c r="X5918"/>
      <c r="Y5918"/>
      <c r="Z5918"/>
      <c r="AA5918"/>
      <c r="AB5918"/>
      <c r="AC5918"/>
    </row>
    <row r="5919" spans="2:29" s="14" customFormat="1" x14ac:dyDescent="0.25">
      <c r="B5919"/>
      <c r="C5919"/>
      <c r="D5919"/>
      <c r="E5919"/>
      <c r="F5919"/>
      <c r="G5919"/>
      <c r="H5919"/>
      <c r="I5919"/>
      <c r="J5919"/>
      <c r="K5919" s="91"/>
      <c r="L5919" s="91"/>
      <c r="M5919" s="91"/>
      <c r="R5919"/>
      <c r="S5919"/>
      <c r="T5919"/>
      <c r="U5919"/>
      <c r="V5919"/>
      <c r="W5919"/>
      <c r="X5919"/>
      <c r="Y5919"/>
      <c r="Z5919"/>
      <c r="AA5919"/>
      <c r="AB5919"/>
      <c r="AC5919"/>
    </row>
    <row r="5920" spans="2:29" s="14" customFormat="1" x14ac:dyDescent="0.25">
      <c r="B5920"/>
      <c r="C5920"/>
      <c r="D5920"/>
      <c r="E5920"/>
      <c r="F5920"/>
      <c r="G5920"/>
      <c r="H5920"/>
      <c r="I5920"/>
      <c r="J5920"/>
      <c r="K5920" s="91"/>
      <c r="L5920" s="91"/>
      <c r="M5920" s="91"/>
      <c r="R5920"/>
      <c r="S5920"/>
      <c r="T5920"/>
      <c r="U5920"/>
      <c r="V5920"/>
      <c r="W5920"/>
      <c r="X5920"/>
      <c r="Y5920"/>
      <c r="Z5920"/>
      <c r="AA5920"/>
      <c r="AB5920"/>
      <c r="AC5920"/>
    </row>
    <row r="5921" spans="2:29" s="14" customFormat="1" x14ac:dyDescent="0.25">
      <c r="B5921"/>
      <c r="C5921"/>
      <c r="D5921"/>
      <c r="E5921"/>
      <c r="F5921"/>
      <c r="G5921"/>
      <c r="H5921"/>
      <c r="I5921"/>
      <c r="J5921"/>
      <c r="K5921" s="91"/>
      <c r="L5921" s="91"/>
      <c r="M5921" s="91"/>
      <c r="R5921"/>
      <c r="S5921"/>
      <c r="T5921"/>
      <c r="U5921"/>
      <c r="V5921"/>
      <c r="W5921"/>
      <c r="X5921"/>
      <c r="Y5921"/>
      <c r="Z5921"/>
      <c r="AA5921"/>
      <c r="AB5921"/>
      <c r="AC5921"/>
    </row>
    <row r="5922" spans="2:29" s="14" customFormat="1" x14ac:dyDescent="0.25">
      <c r="B5922"/>
      <c r="C5922"/>
      <c r="D5922"/>
      <c r="E5922"/>
      <c r="F5922"/>
      <c r="G5922"/>
      <c r="H5922"/>
      <c r="I5922"/>
      <c r="J5922"/>
      <c r="K5922" s="91"/>
      <c r="L5922" s="91"/>
      <c r="M5922" s="91"/>
      <c r="R5922"/>
      <c r="S5922"/>
      <c r="T5922"/>
      <c r="U5922"/>
      <c r="V5922"/>
      <c r="W5922"/>
      <c r="X5922"/>
      <c r="Y5922"/>
      <c r="Z5922"/>
      <c r="AA5922"/>
      <c r="AB5922"/>
      <c r="AC5922"/>
    </row>
    <row r="5923" spans="2:29" s="14" customFormat="1" x14ac:dyDescent="0.25">
      <c r="B5923"/>
      <c r="C5923"/>
      <c r="D5923"/>
      <c r="E5923"/>
      <c r="F5923"/>
      <c r="G5923"/>
      <c r="H5923"/>
      <c r="I5923"/>
      <c r="J5923"/>
      <c r="K5923" s="91"/>
      <c r="L5923" s="91"/>
      <c r="M5923" s="91"/>
      <c r="R5923"/>
      <c r="S5923"/>
      <c r="T5923"/>
      <c r="U5923"/>
      <c r="V5923"/>
      <c r="W5923"/>
      <c r="X5923"/>
      <c r="Y5923"/>
      <c r="Z5923"/>
      <c r="AA5923"/>
      <c r="AB5923"/>
      <c r="AC5923"/>
    </row>
    <row r="5924" spans="2:29" s="14" customFormat="1" x14ac:dyDescent="0.25">
      <c r="B5924"/>
      <c r="C5924"/>
      <c r="D5924"/>
      <c r="E5924"/>
      <c r="F5924"/>
      <c r="G5924"/>
      <c r="H5924"/>
      <c r="I5924"/>
      <c r="J5924"/>
      <c r="K5924" s="91"/>
      <c r="L5924" s="91"/>
      <c r="M5924" s="91"/>
      <c r="R5924"/>
      <c r="S5924"/>
      <c r="T5924"/>
      <c r="U5924"/>
      <c r="V5924"/>
      <c r="W5924"/>
      <c r="X5924"/>
      <c r="Y5924"/>
      <c r="Z5924"/>
      <c r="AA5924"/>
      <c r="AB5924"/>
      <c r="AC5924"/>
    </row>
    <row r="5925" spans="2:29" s="14" customFormat="1" x14ac:dyDescent="0.25">
      <c r="B5925"/>
      <c r="C5925"/>
      <c r="D5925"/>
      <c r="E5925"/>
      <c r="F5925"/>
      <c r="G5925"/>
      <c r="H5925"/>
      <c r="I5925"/>
      <c r="J5925"/>
      <c r="K5925" s="91"/>
      <c r="L5925" s="91"/>
      <c r="M5925" s="91"/>
      <c r="R5925"/>
      <c r="S5925"/>
      <c r="T5925"/>
      <c r="U5925"/>
      <c r="V5925"/>
      <c r="W5925"/>
      <c r="X5925"/>
      <c r="Y5925"/>
      <c r="Z5925"/>
      <c r="AA5925"/>
      <c r="AB5925"/>
      <c r="AC5925"/>
    </row>
    <row r="5926" spans="2:29" s="14" customFormat="1" x14ac:dyDescent="0.25">
      <c r="B5926"/>
      <c r="C5926"/>
      <c r="D5926"/>
      <c r="E5926"/>
      <c r="F5926"/>
      <c r="G5926"/>
      <c r="H5926"/>
      <c r="I5926"/>
      <c r="J5926"/>
      <c r="K5926" s="91"/>
      <c r="L5926" s="91"/>
      <c r="M5926" s="91"/>
      <c r="R5926"/>
      <c r="S5926"/>
      <c r="T5926"/>
      <c r="U5926"/>
      <c r="V5926"/>
      <c r="W5926"/>
      <c r="X5926"/>
      <c r="Y5926"/>
      <c r="Z5926"/>
      <c r="AA5926"/>
      <c r="AB5926"/>
      <c r="AC5926"/>
    </row>
    <row r="5927" spans="2:29" s="14" customFormat="1" x14ac:dyDescent="0.25">
      <c r="B5927"/>
      <c r="C5927"/>
      <c r="D5927"/>
      <c r="E5927"/>
      <c r="F5927"/>
      <c r="G5927"/>
      <c r="H5927"/>
      <c r="I5927"/>
      <c r="J5927"/>
      <c r="K5927" s="91"/>
      <c r="L5927" s="91"/>
      <c r="M5927" s="91"/>
      <c r="R5927"/>
      <c r="S5927"/>
      <c r="T5927"/>
      <c r="U5927"/>
      <c r="V5927"/>
      <c r="W5927"/>
      <c r="X5927"/>
      <c r="Y5927"/>
      <c r="Z5927"/>
      <c r="AA5927"/>
      <c r="AB5927"/>
      <c r="AC5927"/>
    </row>
    <row r="5928" spans="2:29" s="14" customFormat="1" x14ac:dyDescent="0.25">
      <c r="B5928"/>
      <c r="C5928"/>
      <c r="D5928"/>
      <c r="E5928"/>
      <c r="F5928"/>
      <c r="G5928"/>
      <c r="H5928"/>
      <c r="I5928"/>
      <c r="J5928"/>
      <c r="K5928" s="91"/>
      <c r="L5928" s="91"/>
      <c r="M5928" s="91"/>
      <c r="R5928"/>
      <c r="S5928"/>
      <c r="T5928"/>
      <c r="U5928"/>
      <c r="V5928"/>
      <c r="W5928"/>
      <c r="X5928"/>
      <c r="Y5928"/>
      <c r="Z5928"/>
      <c r="AA5928"/>
      <c r="AB5928"/>
      <c r="AC5928"/>
    </row>
    <row r="5929" spans="2:29" s="14" customFormat="1" x14ac:dyDescent="0.25">
      <c r="B5929"/>
      <c r="C5929"/>
      <c r="D5929"/>
      <c r="E5929"/>
      <c r="F5929"/>
      <c r="G5929"/>
      <c r="H5929"/>
      <c r="I5929"/>
      <c r="J5929"/>
      <c r="K5929" s="91"/>
      <c r="L5929" s="91"/>
      <c r="M5929" s="91"/>
      <c r="R5929"/>
      <c r="S5929"/>
      <c r="T5929"/>
      <c r="U5929"/>
      <c r="V5929"/>
      <c r="W5929"/>
      <c r="X5929"/>
      <c r="Y5929"/>
      <c r="Z5929"/>
      <c r="AA5929"/>
      <c r="AB5929"/>
      <c r="AC5929"/>
    </row>
    <row r="5930" spans="2:29" s="14" customFormat="1" x14ac:dyDescent="0.25">
      <c r="B5930"/>
      <c r="C5930"/>
      <c r="D5930"/>
      <c r="E5930"/>
      <c r="F5930"/>
      <c r="G5930"/>
      <c r="H5930"/>
      <c r="I5930"/>
      <c r="J5930"/>
      <c r="K5930" s="91"/>
      <c r="L5930" s="91"/>
      <c r="M5930" s="91"/>
      <c r="R5930"/>
      <c r="S5930"/>
      <c r="T5930"/>
      <c r="U5930"/>
      <c r="V5930"/>
      <c r="W5930"/>
      <c r="X5930"/>
      <c r="Y5930"/>
      <c r="Z5930"/>
      <c r="AA5930"/>
      <c r="AB5930"/>
      <c r="AC5930"/>
    </row>
    <row r="5931" spans="2:29" s="14" customFormat="1" x14ac:dyDescent="0.25">
      <c r="B5931"/>
      <c r="C5931"/>
      <c r="D5931"/>
      <c r="E5931"/>
      <c r="F5931"/>
      <c r="G5931"/>
      <c r="H5931"/>
      <c r="I5931"/>
      <c r="J5931"/>
      <c r="K5931" s="91"/>
      <c r="L5931" s="91"/>
      <c r="M5931" s="91"/>
      <c r="R5931"/>
      <c r="S5931"/>
      <c r="T5931"/>
      <c r="U5931"/>
      <c r="V5931"/>
      <c r="W5931"/>
      <c r="X5931"/>
      <c r="Y5931"/>
      <c r="Z5931"/>
      <c r="AA5931"/>
      <c r="AB5931"/>
      <c r="AC5931"/>
    </row>
    <row r="5932" spans="2:29" s="14" customFormat="1" x14ac:dyDescent="0.25">
      <c r="B5932"/>
      <c r="C5932"/>
      <c r="D5932"/>
      <c r="E5932"/>
      <c r="F5932"/>
      <c r="G5932"/>
      <c r="H5932"/>
      <c r="I5932"/>
      <c r="J5932"/>
      <c r="K5932" s="91"/>
      <c r="L5932" s="91"/>
      <c r="M5932" s="91"/>
      <c r="R5932"/>
      <c r="S5932"/>
      <c r="T5932"/>
      <c r="U5932"/>
      <c r="V5932"/>
      <c r="W5932"/>
      <c r="X5932"/>
      <c r="Y5932"/>
      <c r="Z5932"/>
      <c r="AA5932"/>
      <c r="AB5932"/>
      <c r="AC5932"/>
    </row>
    <row r="5933" spans="2:29" s="14" customFormat="1" x14ac:dyDescent="0.25">
      <c r="B5933"/>
      <c r="C5933"/>
      <c r="D5933"/>
      <c r="E5933"/>
      <c r="F5933"/>
      <c r="G5933"/>
      <c r="H5933"/>
      <c r="I5933"/>
      <c r="J5933"/>
      <c r="K5933" s="91"/>
      <c r="L5933" s="91"/>
      <c r="M5933" s="91"/>
      <c r="R5933"/>
      <c r="S5933"/>
      <c r="T5933"/>
      <c r="U5933"/>
      <c r="V5933"/>
      <c r="W5933"/>
      <c r="X5933"/>
      <c r="Y5933"/>
      <c r="Z5933"/>
      <c r="AA5933"/>
      <c r="AB5933"/>
      <c r="AC5933"/>
    </row>
    <row r="5934" spans="2:29" s="14" customFormat="1" x14ac:dyDescent="0.25">
      <c r="B5934"/>
      <c r="C5934"/>
      <c r="D5934"/>
      <c r="E5934"/>
      <c r="F5934"/>
      <c r="G5934"/>
      <c r="H5934"/>
      <c r="I5934"/>
      <c r="J5934"/>
      <c r="K5934" s="91"/>
      <c r="L5934" s="91"/>
      <c r="M5934" s="91"/>
      <c r="R5934"/>
      <c r="S5934"/>
      <c r="T5934"/>
      <c r="U5934"/>
      <c r="V5934"/>
      <c r="W5934"/>
      <c r="X5934"/>
      <c r="Y5934"/>
      <c r="Z5934"/>
      <c r="AA5934"/>
      <c r="AB5934"/>
      <c r="AC5934"/>
    </row>
    <row r="5935" spans="2:29" s="14" customFormat="1" x14ac:dyDescent="0.25">
      <c r="B5935"/>
      <c r="C5935"/>
      <c r="D5935"/>
      <c r="E5935"/>
      <c r="F5935"/>
      <c r="G5935"/>
      <c r="H5935"/>
      <c r="I5935"/>
      <c r="J5935"/>
      <c r="K5935" s="91"/>
      <c r="L5935" s="91"/>
      <c r="M5935" s="91"/>
      <c r="R5935"/>
      <c r="S5935"/>
      <c r="T5935"/>
      <c r="U5935"/>
      <c r="V5935"/>
      <c r="W5935"/>
      <c r="X5935"/>
      <c r="Y5935"/>
      <c r="Z5935"/>
      <c r="AA5935"/>
      <c r="AB5935"/>
      <c r="AC5935"/>
    </row>
    <row r="5936" spans="2:29" s="14" customFormat="1" x14ac:dyDescent="0.25">
      <c r="B5936"/>
      <c r="C5936"/>
      <c r="D5936"/>
      <c r="E5936"/>
      <c r="F5936"/>
      <c r="G5936"/>
      <c r="H5936"/>
      <c r="I5936"/>
      <c r="J5936"/>
      <c r="K5936" s="91"/>
      <c r="L5936" s="91"/>
      <c r="M5936" s="91"/>
      <c r="R5936"/>
      <c r="S5936"/>
      <c r="T5936"/>
      <c r="U5936"/>
      <c r="V5936"/>
      <c r="W5936"/>
      <c r="X5936"/>
      <c r="Y5936"/>
      <c r="Z5936"/>
      <c r="AA5936"/>
      <c r="AB5936"/>
      <c r="AC5936"/>
    </row>
    <row r="5937" spans="2:29" s="14" customFormat="1" x14ac:dyDescent="0.25">
      <c r="B5937"/>
      <c r="C5937"/>
      <c r="D5937"/>
      <c r="E5937"/>
      <c r="F5937"/>
      <c r="G5937"/>
      <c r="H5937"/>
      <c r="I5937"/>
      <c r="J5937"/>
      <c r="K5937" s="91"/>
      <c r="L5937" s="91"/>
      <c r="M5937" s="91"/>
      <c r="R5937"/>
      <c r="S5937"/>
      <c r="T5937"/>
      <c r="U5937"/>
      <c r="V5937"/>
      <c r="W5937"/>
      <c r="X5937"/>
      <c r="Y5937"/>
      <c r="Z5937"/>
      <c r="AA5937"/>
      <c r="AB5937"/>
      <c r="AC5937"/>
    </row>
    <row r="5938" spans="2:29" s="14" customFormat="1" x14ac:dyDescent="0.25">
      <c r="B5938"/>
      <c r="C5938"/>
      <c r="D5938"/>
      <c r="E5938"/>
      <c r="F5938"/>
      <c r="G5938"/>
      <c r="H5938"/>
      <c r="I5938"/>
      <c r="J5938"/>
      <c r="K5938" s="91"/>
      <c r="L5938" s="91"/>
      <c r="M5938" s="91"/>
      <c r="R5938"/>
      <c r="S5938"/>
      <c r="T5938"/>
      <c r="U5938"/>
      <c r="V5938"/>
      <c r="W5938"/>
      <c r="X5938"/>
      <c r="Y5938"/>
      <c r="Z5938"/>
      <c r="AA5938"/>
      <c r="AB5938"/>
      <c r="AC5938"/>
    </row>
    <row r="5939" spans="2:29" s="14" customFormat="1" x14ac:dyDescent="0.25">
      <c r="B5939"/>
      <c r="C5939"/>
      <c r="D5939"/>
      <c r="E5939"/>
      <c r="F5939"/>
      <c r="G5939"/>
      <c r="H5939"/>
      <c r="I5939"/>
      <c r="J5939"/>
      <c r="K5939" s="91"/>
      <c r="L5939" s="91"/>
      <c r="M5939" s="91"/>
      <c r="R5939"/>
      <c r="S5939"/>
      <c r="T5939"/>
      <c r="U5939"/>
      <c r="V5939"/>
      <c r="W5939"/>
      <c r="X5939"/>
      <c r="Y5939"/>
      <c r="Z5939"/>
      <c r="AA5939"/>
      <c r="AB5939"/>
      <c r="AC5939"/>
    </row>
    <row r="5940" spans="2:29" s="14" customFormat="1" x14ac:dyDescent="0.25">
      <c r="B5940"/>
      <c r="C5940"/>
      <c r="D5940"/>
      <c r="E5940"/>
      <c r="F5940"/>
      <c r="G5940"/>
      <c r="H5940"/>
      <c r="I5940"/>
      <c r="J5940"/>
      <c r="K5940" s="91"/>
      <c r="L5940" s="91"/>
      <c r="M5940" s="91"/>
      <c r="R5940"/>
      <c r="S5940"/>
      <c r="T5940"/>
      <c r="U5940"/>
      <c r="V5940"/>
      <c r="W5940"/>
      <c r="X5940"/>
      <c r="Y5940"/>
      <c r="Z5940"/>
      <c r="AA5940"/>
      <c r="AB5940"/>
      <c r="AC5940"/>
    </row>
    <row r="5941" spans="2:29" s="14" customFormat="1" x14ac:dyDescent="0.25">
      <c r="B5941"/>
      <c r="C5941"/>
      <c r="D5941"/>
      <c r="E5941"/>
      <c r="F5941"/>
      <c r="G5941"/>
      <c r="H5941"/>
      <c r="I5941"/>
      <c r="J5941"/>
      <c r="K5941" s="91"/>
      <c r="L5941" s="91"/>
      <c r="M5941" s="91"/>
      <c r="R5941"/>
      <c r="S5941"/>
      <c r="T5941"/>
      <c r="U5941"/>
      <c r="V5941"/>
      <c r="W5941"/>
      <c r="X5941"/>
      <c r="Y5941"/>
      <c r="Z5941"/>
      <c r="AA5941"/>
      <c r="AB5941"/>
      <c r="AC5941"/>
    </row>
    <row r="5942" spans="2:29" s="14" customFormat="1" x14ac:dyDescent="0.25">
      <c r="B5942"/>
      <c r="C5942"/>
      <c r="D5942"/>
      <c r="E5942"/>
      <c r="F5942"/>
      <c r="G5942"/>
      <c r="H5942"/>
      <c r="I5942"/>
      <c r="J5942"/>
      <c r="K5942" s="91"/>
      <c r="L5942" s="91"/>
      <c r="M5942" s="91"/>
      <c r="R5942"/>
      <c r="S5942"/>
      <c r="T5942"/>
      <c r="U5942"/>
      <c r="V5942"/>
      <c r="W5942"/>
      <c r="X5942"/>
      <c r="Y5942"/>
      <c r="Z5942"/>
      <c r="AA5942"/>
      <c r="AB5942"/>
      <c r="AC5942"/>
    </row>
    <row r="5943" spans="2:29" s="14" customFormat="1" x14ac:dyDescent="0.25">
      <c r="B5943"/>
      <c r="C5943"/>
      <c r="D5943"/>
      <c r="E5943"/>
      <c r="F5943"/>
      <c r="G5943"/>
      <c r="H5943"/>
      <c r="I5943"/>
      <c r="J5943"/>
      <c r="K5943" s="91"/>
      <c r="L5943" s="91"/>
      <c r="M5943" s="91"/>
      <c r="R5943"/>
      <c r="S5943"/>
      <c r="T5943"/>
      <c r="U5943"/>
      <c r="V5943"/>
      <c r="W5943"/>
      <c r="X5943"/>
      <c r="Y5943"/>
      <c r="Z5943"/>
      <c r="AA5943"/>
      <c r="AB5943"/>
      <c r="AC5943"/>
    </row>
    <row r="5944" spans="2:29" s="14" customFormat="1" x14ac:dyDescent="0.25">
      <c r="B5944"/>
      <c r="C5944"/>
      <c r="D5944"/>
      <c r="E5944"/>
      <c r="F5944"/>
      <c r="G5944"/>
      <c r="H5944"/>
      <c r="I5944"/>
      <c r="J5944"/>
      <c r="K5944" s="91"/>
      <c r="L5944" s="91"/>
      <c r="M5944" s="91"/>
      <c r="R5944"/>
      <c r="S5944"/>
      <c r="T5944"/>
      <c r="U5944"/>
      <c r="V5944"/>
      <c r="W5944"/>
      <c r="X5944"/>
      <c r="Y5944"/>
      <c r="Z5944"/>
      <c r="AA5944"/>
      <c r="AB5944"/>
      <c r="AC5944"/>
    </row>
    <row r="5945" spans="2:29" s="14" customFormat="1" x14ac:dyDescent="0.25">
      <c r="B5945"/>
      <c r="C5945"/>
      <c r="D5945"/>
      <c r="E5945"/>
      <c r="F5945"/>
      <c r="G5945"/>
      <c r="H5945"/>
      <c r="I5945"/>
      <c r="J5945"/>
      <c r="K5945" s="91"/>
      <c r="L5945" s="91"/>
      <c r="M5945" s="91"/>
      <c r="R5945"/>
      <c r="S5945"/>
      <c r="T5945"/>
      <c r="U5945"/>
      <c r="V5945"/>
      <c r="W5945"/>
      <c r="X5945"/>
      <c r="Y5945"/>
      <c r="Z5945"/>
      <c r="AA5945"/>
      <c r="AB5945"/>
      <c r="AC5945"/>
    </row>
    <row r="5946" spans="2:29" s="14" customFormat="1" x14ac:dyDescent="0.25">
      <c r="B5946"/>
      <c r="C5946"/>
      <c r="D5946"/>
      <c r="E5946"/>
      <c r="F5946"/>
      <c r="G5946"/>
      <c r="H5946"/>
      <c r="I5946"/>
      <c r="J5946"/>
      <c r="K5946" s="91"/>
      <c r="L5946" s="91"/>
      <c r="M5946" s="91"/>
      <c r="R5946"/>
      <c r="S5946"/>
      <c r="T5946"/>
      <c r="U5946"/>
      <c r="V5946"/>
      <c r="W5946"/>
      <c r="X5946"/>
      <c r="Y5946"/>
      <c r="Z5946"/>
      <c r="AA5946"/>
      <c r="AB5946"/>
      <c r="AC5946"/>
    </row>
    <row r="5947" spans="2:29" s="14" customFormat="1" x14ac:dyDescent="0.25">
      <c r="B5947"/>
      <c r="C5947"/>
      <c r="D5947"/>
      <c r="E5947"/>
      <c r="F5947"/>
      <c r="G5947"/>
      <c r="H5947"/>
      <c r="I5947"/>
      <c r="J5947"/>
      <c r="K5947" s="91"/>
      <c r="L5947" s="91"/>
      <c r="M5947" s="91"/>
      <c r="R5947"/>
      <c r="S5947"/>
      <c r="T5947"/>
      <c r="U5947"/>
      <c r="V5947"/>
      <c r="W5947"/>
      <c r="X5947"/>
      <c r="Y5947"/>
      <c r="Z5947"/>
      <c r="AA5947"/>
      <c r="AB5947"/>
      <c r="AC5947"/>
    </row>
    <row r="5948" spans="2:29" s="14" customFormat="1" x14ac:dyDescent="0.25">
      <c r="B5948"/>
      <c r="C5948"/>
      <c r="D5948"/>
      <c r="E5948"/>
      <c r="F5948"/>
      <c r="G5948"/>
      <c r="H5948"/>
      <c r="I5948"/>
      <c r="J5948"/>
      <c r="K5948" s="91"/>
      <c r="L5948" s="91"/>
      <c r="M5948" s="91"/>
      <c r="R5948"/>
      <c r="S5948"/>
      <c r="T5948"/>
      <c r="U5948"/>
      <c r="V5948"/>
      <c r="W5948"/>
      <c r="X5948"/>
      <c r="Y5948"/>
      <c r="Z5948"/>
      <c r="AA5948"/>
      <c r="AB5948"/>
      <c r="AC5948"/>
    </row>
    <row r="5949" spans="2:29" s="14" customFormat="1" x14ac:dyDescent="0.25">
      <c r="B5949"/>
      <c r="C5949"/>
      <c r="D5949"/>
      <c r="E5949"/>
      <c r="F5949"/>
      <c r="G5949"/>
      <c r="H5949"/>
      <c r="I5949"/>
      <c r="J5949"/>
      <c r="K5949" s="91"/>
      <c r="L5949" s="91"/>
      <c r="M5949" s="91"/>
      <c r="R5949"/>
      <c r="S5949"/>
      <c r="T5949"/>
      <c r="U5949"/>
      <c r="V5949"/>
      <c r="W5949"/>
      <c r="X5949"/>
      <c r="Y5949"/>
      <c r="Z5949"/>
      <c r="AA5949"/>
      <c r="AB5949"/>
      <c r="AC5949"/>
    </row>
    <row r="5950" spans="2:29" s="14" customFormat="1" x14ac:dyDescent="0.25">
      <c r="B5950"/>
      <c r="C5950"/>
      <c r="D5950"/>
      <c r="E5950"/>
      <c r="F5950"/>
      <c r="G5950"/>
      <c r="H5950"/>
      <c r="I5950"/>
      <c r="J5950"/>
      <c r="K5950" s="91"/>
      <c r="L5950" s="91"/>
      <c r="M5950" s="91"/>
      <c r="R5950"/>
      <c r="S5950"/>
      <c r="T5950"/>
      <c r="U5950"/>
      <c r="V5950"/>
      <c r="W5950"/>
      <c r="X5950"/>
      <c r="Y5950"/>
      <c r="Z5950"/>
      <c r="AA5950"/>
      <c r="AB5950"/>
      <c r="AC5950"/>
    </row>
    <row r="5951" spans="2:29" s="14" customFormat="1" x14ac:dyDescent="0.25">
      <c r="B5951"/>
      <c r="C5951"/>
      <c r="D5951"/>
      <c r="E5951"/>
      <c r="F5951"/>
      <c r="G5951"/>
      <c r="H5951"/>
      <c r="I5951"/>
      <c r="J5951"/>
      <c r="K5951" s="91"/>
      <c r="L5951" s="91"/>
      <c r="M5951" s="91"/>
      <c r="R5951"/>
      <c r="S5951"/>
      <c r="T5951"/>
      <c r="U5951"/>
      <c r="V5951"/>
      <c r="W5951"/>
      <c r="X5951"/>
      <c r="Y5951"/>
      <c r="Z5951"/>
      <c r="AA5951"/>
      <c r="AB5951"/>
      <c r="AC5951"/>
    </row>
    <row r="5952" spans="2:29" s="14" customFormat="1" x14ac:dyDescent="0.25">
      <c r="B5952"/>
      <c r="C5952"/>
      <c r="D5952"/>
      <c r="E5952"/>
      <c r="F5952"/>
      <c r="G5952"/>
      <c r="H5952"/>
      <c r="I5952"/>
      <c r="J5952"/>
      <c r="K5952" s="91"/>
      <c r="L5952" s="91"/>
      <c r="M5952" s="91"/>
      <c r="R5952"/>
      <c r="S5952"/>
      <c r="T5952"/>
      <c r="U5952"/>
      <c r="V5952"/>
      <c r="W5952"/>
      <c r="X5952"/>
      <c r="Y5952"/>
      <c r="Z5952"/>
      <c r="AA5952"/>
      <c r="AB5952"/>
      <c r="AC5952"/>
    </row>
    <row r="5953" spans="2:29" s="14" customFormat="1" x14ac:dyDescent="0.25">
      <c r="B5953"/>
      <c r="C5953"/>
      <c r="D5953"/>
      <c r="E5953"/>
      <c r="F5953"/>
      <c r="G5953"/>
      <c r="H5953"/>
      <c r="I5953"/>
      <c r="J5953"/>
      <c r="K5953" s="91"/>
      <c r="L5953" s="91"/>
      <c r="M5953" s="91"/>
      <c r="R5953"/>
      <c r="S5953"/>
      <c r="T5953"/>
      <c r="U5953"/>
      <c r="V5953"/>
      <c r="W5953"/>
      <c r="X5953"/>
      <c r="Y5953"/>
      <c r="Z5953"/>
      <c r="AA5953"/>
      <c r="AB5953"/>
      <c r="AC5953"/>
    </row>
    <row r="5954" spans="2:29" s="14" customFormat="1" x14ac:dyDescent="0.25">
      <c r="B5954"/>
      <c r="C5954"/>
      <c r="D5954"/>
      <c r="E5954"/>
      <c r="F5954"/>
      <c r="G5954"/>
      <c r="H5954"/>
      <c r="I5954"/>
      <c r="J5954"/>
      <c r="K5954" s="91"/>
      <c r="L5954" s="91"/>
      <c r="M5954" s="91"/>
      <c r="R5954"/>
      <c r="S5954"/>
      <c r="T5954"/>
      <c r="U5954"/>
      <c r="V5954"/>
      <c r="W5954"/>
      <c r="X5954"/>
      <c r="Y5954"/>
      <c r="Z5954"/>
      <c r="AA5954"/>
      <c r="AB5954"/>
      <c r="AC5954"/>
    </row>
    <row r="5955" spans="2:29" s="14" customFormat="1" x14ac:dyDescent="0.25">
      <c r="B5955"/>
      <c r="C5955"/>
      <c r="D5955"/>
      <c r="E5955"/>
      <c r="F5955"/>
      <c r="G5955"/>
      <c r="H5955"/>
      <c r="I5955"/>
      <c r="J5955"/>
      <c r="K5955" s="91"/>
      <c r="L5955" s="91"/>
      <c r="M5955" s="91"/>
      <c r="R5955"/>
      <c r="S5955"/>
      <c r="T5955"/>
      <c r="U5955"/>
      <c r="V5955"/>
      <c r="W5955"/>
      <c r="X5955"/>
      <c r="Y5955"/>
      <c r="Z5955"/>
      <c r="AA5955"/>
      <c r="AB5955"/>
      <c r="AC5955"/>
    </row>
    <row r="5956" spans="2:29" s="14" customFormat="1" x14ac:dyDescent="0.25">
      <c r="B5956"/>
      <c r="C5956"/>
      <c r="D5956"/>
      <c r="E5956"/>
      <c r="F5956"/>
      <c r="G5956"/>
      <c r="H5956"/>
      <c r="I5956"/>
      <c r="J5956"/>
      <c r="K5956" s="91"/>
      <c r="L5956" s="91"/>
      <c r="M5956" s="91"/>
      <c r="R5956"/>
      <c r="S5956"/>
      <c r="T5956"/>
      <c r="U5956"/>
      <c r="V5956"/>
      <c r="W5956"/>
      <c r="X5956"/>
      <c r="Y5956"/>
      <c r="Z5956"/>
      <c r="AA5956"/>
      <c r="AB5956"/>
      <c r="AC5956"/>
    </row>
    <row r="5957" spans="2:29" s="14" customFormat="1" x14ac:dyDescent="0.25">
      <c r="B5957"/>
      <c r="C5957"/>
      <c r="D5957"/>
      <c r="E5957"/>
      <c r="F5957"/>
      <c r="G5957"/>
      <c r="H5957"/>
      <c r="I5957"/>
      <c r="J5957"/>
      <c r="K5957" s="91"/>
      <c r="L5957" s="91"/>
      <c r="M5957" s="91"/>
      <c r="R5957"/>
      <c r="S5957"/>
      <c r="T5957"/>
      <c r="U5957"/>
      <c r="V5957"/>
      <c r="W5957"/>
      <c r="X5957"/>
      <c r="Y5957"/>
      <c r="Z5957"/>
      <c r="AA5957"/>
      <c r="AB5957"/>
      <c r="AC5957"/>
    </row>
    <row r="5958" spans="2:29" s="14" customFormat="1" x14ac:dyDescent="0.25">
      <c r="B5958"/>
      <c r="C5958"/>
      <c r="D5958"/>
      <c r="E5958"/>
      <c r="F5958"/>
      <c r="G5958"/>
      <c r="H5958"/>
      <c r="I5958"/>
      <c r="J5958"/>
      <c r="K5958" s="91"/>
      <c r="L5958" s="91"/>
      <c r="M5958" s="91"/>
      <c r="R5958"/>
      <c r="S5958"/>
      <c r="T5958"/>
      <c r="U5958"/>
      <c r="V5958"/>
      <c r="W5958"/>
      <c r="X5958"/>
      <c r="Y5958"/>
      <c r="Z5958"/>
      <c r="AA5958"/>
      <c r="AB5958"/>
      <c r="AC5958"/>
    </row>
    <row r="5959" spans="2:29" s="14" customFormat="1" x14ac:dyDescent="0.25">
      <c r="B5959"/>
      <c r="C5959"/>
      <c r="D5959"/>
      <c r="E5959"/>
      <c r="F5959"/>
      <c r="G5959"/>
      <c r="H5959"/>
      <c r="I5959"/>
      <c r="J5959"/>
      <c r="K5959" s="91"/>
      <c r="L5959" s="91"/>
      <c r="M5959" s="91"/>
      <c r="R5959"/>
      <c r="S5959"/>
      <c r="T5959"/>
      <c r="U5959"/>
      <c r="V5959"/>
      <c r="W5959"/>
      <c r="X5959"/>
      <c r="Y5959"/>
      <c r="Z5959"/>
      <c r="AA5959"/>
      <c r="AB5959"/>
      <c r="AC5959"/>
    </row>
    <row r="5960" spans="2:29" s="14" customFormat="1" x14ac:dyDescent="0.25">
      <c r="B5960"/>
      <c r="C5960"/>
      <c r="D5960"/>
      <c r="E5960"/>
      <c r="F5960"/>
      <c r="G5960"/>
      <c r="H5960"/>
      <c r="I5960"/>
      <c r="J5960"/>
      <c r="K5960" s="91"/>
      <c r="L5960" s="91"/>
      <c r="M5960" s="91"/>
      <c r="R5960"/>
      <c r="S5960"/>
      <c r="T5960"/>
      <c r="U5960"/>
      <c r="V5960"/>
      <c r="W5960"/>
      <c r="X5960"/>
      <c r="Y5960"/>
      <c r="Z5960"/>
      <c r="AA5960"/>
      <c r="AB5960"/>
      <c r="AC5960"/>
    </row>
    <row r="5961" spans="2:29" s="14" customFormat="1" x14ac:dyDescent="0.25">
      <c r="B5961"/>
      <c r="C5961"/>
      <c r="D5961"/>
      <c r="E5961"/>
      <c r="F5961"/>
      <c r="G5961"/>
      <c r="H5961"/>
      <c r="I5961"/>
      <c r="J5961"/>
      <c r="K5961" s="91"/>
      <c r="L5961" s="91"/>
      <c r="M5961" s="91"/>
      <c r="R5961"/>
      <c r="S5961"/>
      <c r="T5961"/>
      <c r="U5961"/>
      <c r="V5961"/>
      <c r="W5961"/>
      <c r="X5961"/>
      <c r="Y5961"/>
      <c r="Z5961"/>
      <c r="AA5961"/>
      <c r="AB5961"/>
      <c r="AC5961"/>
    </row>
    <row r="5962" spans="2:29" s="14" customFormat="1" x14ac:dyDescent="0.25">
      <c r="B5962"/>
      <c r="C5962"/>
      <c r="D5962"/>
      <c r="E5962"/>
      <c r="F5962"/>
      <c r="G5962"/>
      <c r="H5962"/>
      <c r="I5962"/>
      <c r="J5962"/>
      <c r="K5962" s="91"/>
      <c r="L5962" s="91"/>
      <c r="M5962" s="91"/>
      <c r="R5962"/>
      <c r="S5962"/>
      <c r="T5962"/>
      <c r="U5962"/>
      <c r="V5962"/>
      <c r="W5962"/>
      <c r="X5962"/>
      <c r="Y5962"/>
      <c r="Z5962"/>
      <c r="AA5962"/>
      <c r="AB5962"/>
      <c r="AC5962"/>
    </row>
    <row r="5963" spans="2:29" s="14" customFormat="1" x14ac:dyDescent="0.25">
      <c r="B5963"/>
      <c r="C5963"/>
      <c r="D5963"/>
      <c r="E5963"/>
      <c r="F5963"/>
      <c r="G5963"/>
      <c r="H5963"/>
      <c r="I5963"/>
      <c r="J5963"/>
      <c r="K5963" s="91"/>
      <c r="L5963" s="91"/>
      <c r="M5963" s="91"/>
      <c r="R5963"/>
      <c r="S5963"/>
      <c r="T5963"/>
      <c r="U5963"/>
      <c r="V5963"/>
      <c r="W5963"/>
      <c r="X5963"/>
      <c r="Y5963"/>
      <c r="Z5963"/>
      <c r="AA5963"/>
      <c r="AB5963"/>
      <c r="AC5963"/>
    </row>
    <row r="5964" spans="2:29" s="14" customFormat="1" x14ac:dyDescent="0.25">
      <c r="B5964"/>
      <c r="C5964"/>
      <c r="D5964"/>
      <c r="E5964"/>
      <c r="F5964"/>
      <c r="G5964"/>
      <c r="H5964"/>
      <c r="I5964"/>
      <c r="J5964"/>
      <c r="K5964" s="91"/>
      <c r="L5964" s="91"/>
      <c r="M5964" s="91"/>
      <c r="R5964"/>
      <c r="S5964"/>
      <c r="T5964"/>
      <c r="U5964"/>
      <c r="V5964"/>
      <c r="W5964"/>
      <c r="X5964"/>
      <c r="Y5964"/>
      <c r="Z5964"/>
      <c r="AA5964"/>
      <c r="AB5964"/>
      <c r="AC5964"/>
    </row>
    <row r="5965" spans="2:29" s="14" customFormat="1" x14ac:dyDescent="0.25">
      <c r="B5965"/>
      <c r="C5965"/>
      <c r="D5965"/>
      <c r="E5965"/>
      <c r="F5965"/>
      <c r="G5965"/>
      <c r="H5965"/>
      <c r="I5965"/>
      <c r="J5965"/>
      <c r="K5965" s="91"/>
      <c r="L5965" s="91"/>
      <c r="M5965" s="91"/>
      <c r="R5965"/>
      <c r="S5965"/>
      <c r="T5965"/>
      <c r="U5965"/>
      <c r="V5965"/>
      <c r="W5965"/>
      <c r="X5965"/>
      <c r="Y5965"/>
      <c r="Z5965"/>
      <c r="AA5965"/>
      <c r="AB5965"/>
      <c r="AC5965"/>
    </row>
    <row r="5966" spans="2:29" s="14" customFormat="1" x14ac:dyDescent="0.25">
      <c r="B5966"/>
      <c r="C5966"/>
      <c r="D5966"/>
      <c r="E5966"/>
      <c r="F5966"/>
      <c r="G5966"/>
      <c r="H5966"/>
      <c r="I5966"/>
      <c r="J5966"/>
      <c r="K5966" s="91"/>
      <c r="L5966" s="91"/>
      <c r="M5966" s="91"/>
      <c r="R5966"/>
      <c r="S5966"/>
      <c r="T5966"/>
      <c r="U5966"/>
      <c r="V5966"/>
      <c r="W5966"/>
      <c r="X5966"/>
      <c r="Y5966"/>
      <c r="Z5966"/>
      <c r="AA5966"/>
      <c r="AB5966"/>
      <c r="AC5966"/>
    </row>
    <row r="5967" spans="2:29" s="14" customFormat="1" x14ac:dyDescent="0.25">
      <c r="B5967"/>
      <c r="C5967"/>
      <c r="D5967"/>
      <c r="E5967"/>
      <c r="F5967"/>
      <c r="G5967"/>
      <c r="H5967"/>
      <c r="I5967"/>
      <c r="J5967"/>
      <c r="K5967" s="91"/>
      <c r="L5967" s="91"/>
      <c r="M5967" s="91"/>
      <c r="R5967"/>
      <c r="S5967"/>
      <c r="T5967"/>
      <c r="U5967"/>
      <c r="V5967"/>
      <c r="W5967"/>
      <c r="X5967"/>
      <c r="Y5967"/>
      <c r="Z5967"/>
      <c r="AA5967"/>
      <c r="AB5967"/>
      <c r="AC5967"/>
    </row>
    <row r="5968" spans="2:29" s="14" customFormat="1" x14ac:dyDescent="0.25">
      <c r="B5968"/>
      <c r="C5968"/>
      <c r="D5968"/>
      <c r="E5968"/>
      <c r="F5968"/>
      <c r="G5968"/>
      <c r="H5968"/>
      <c r="I5968"/>
      <c r="J5968"/>
      <c r="K5968" s="91"/>
      <c r="L5968" s="91"/>
      <c r="M5968" s="91"/>
      <c r="R5968"/>
      <c r="S5968"/>
      <c r="T5968"/>
      <c r="U5968"/>
      <c r="V5968"/>
      <c r="W5968"/>
      <c r="X5968"/>
      <c r="Y5968"/>
      <c r="Z5968"/>
      <c r="AA5968"/>
      <c r="AB5968"/>
      <c r="AC5968"/>
    </row>
    <row r="5969" spans="2:29" s="14" customFormat="1" x14ac:dyDescent="0.25">
      <c r="B5969"/>
      <c r="C5969"/>
      <c r="D5969"/>
      <c r="E5969"/>
      <c r="F5969"/>
      <c r="G5969"/>
      <c r="H5969"/>
      <c r="I5969"/>
      <c r="J5969"/>
      <c r="K5969" s="91"/>
      <c r="L5969" s="91"/>
      <c r="M5969" s="91"/>
      <c r="R5969"/>
      <c r="S5969"/>
      <c r="T5969"/>
      <c r="U5969"/>
      <c r="V5969"/>
      <c r="W5969"/>
      <c r="X5969"/>
      <c r="Y5969"/>
      <c r="Z5969"/>
      <c r="AA5969"/>
      <c r="AB5969"/>
      <c r="AC5969"/>
    </row>
    <row r="5970" spans="2:29" s="14" customFormat="1" x14ac:dyDescent="0.25">
      <c r="B5970"/>
      <c r="C5970"/>
      <c r="D5970"/>
      <c r="E5970"/>
      <c r="F5970"/>
      <c r="G5970"/>
      <c r="H5970"/>
      <c r="I5970"/>
      <c r="J5970"/>
      <c r="K5970" s="91"/>
      <c r="L5970" s="91"/>
      <c r="M5970" s="91"/>
      <c r="R5970"/>
      <c r="S5970"/>
      <c r="T5970"/>
      <c r="U5970"/>
      <c r="V5970"/>
      <c r="W5970"/>
      <c r="X5970"/>
      <c r="Y5970"/>
      <c r="Z5970"/>
      <c r="AA5970"/>
      <c r="AB5970"/>
      <c r="AC5970"/>
    </row>
    <row r="5971" spans="2:29" s="14" customFormat="1" x14ac:dyDescent="0.25">
      <c r="B5971"/>
      <c r="C5971"/>
      <c r="D5971"/>
      <c r="E5971"/>
      <c r="F5971"/>
      <c r="G5971"/>
      <c r="H5971"/>
      <c r="I5971"/>
      <c r="J5971"/>
      <c r="K5971" s="91"/>
      <c r="L5971" s="91"/>
      <c r="M5971" s="91"/>
      <c r="R5971"/>
      <c r="S5971"/>
      <c r="T5971"/>
      <c r="U5971"/>
      <c r="V5971"/>
      <c r="W5971"/>
      <c r="X5971"/>
      <c r="Y5971"/>
      <c r="Z5971"/>
      <c r="AA5971"/>
      <c r="AB5971"/>
      <c r="AC5971"/>
    </row>
    <row r="5972" spans="2:29" s="14" customFormat="1" x14ac:dyDescent="0.25">
      <c r="B5972"/>
      <c r="C5972"/>
      <c r="D5972"/>
      <c r="E5972"/>
      <c r="F5972"/>
      <c r="G5972"/>
      <c r="H5972"/>
      <c r="I5972"/>
      <c r="J5972"/>
      <c r="K5972" s="91"/>
      <c r="L5972" s="91"/>
      <c r="M5972" s="91"/>
      <c r="R5972"/>
      <c r="S5972"/>
      <c r="T5972"/>
      <c r="U5972"/>
      <c r="V5972"/>
      <c r="W5972"/>
      <c r="X5972"/>
      <c r="Y5972"/>
      <c r="Z5972"/>
      <c r="AA5972"/>
      <c r="AB5972"/>
      <c r="AC5972"/>
    </row>
    <row r="5973" spans="2:29" s="14" customFormat="1" x14ac:dyDescent="0.25">
      <c r="B5973"/>
      <c r="C5973"/>
      <c r="D5973"/>
      <c r="E5973"/>
      <c r="F5973"/>
      <c r="G5973"/>
      <c r="H5973"/>
      <c r="I5973"/>
      <c r="J5973"/>
      <c r="K5973" s="91"/>
      <c r="L5973" s="91"/>
      <c r="M5973" s="91"/>
      <c r="R5973"/>
      <c r="S5973"/>
      <c r="T5973"/>
      <c r="U5973"/>
      <c r="V5973"/>
      <c r="W5973"/>
      <c r="X5973"/>
      <c r="Y5973"/>
      <c r="Z5973"/>
      <c r="AA5973"/>
      <c r="AB5973"/>
      <c r="AC5973"/>
    </row>
    <row r="5974" spans="2:29" s="14" customFormat="1" x14ac:dyDescent="0.25">
      <c r="B5974"/>
      <c r="C5974"/>
      <c r="D5974"/>
      <c r="E5974"/>
      <c r="F5974"/>
      <c r="G5974"/>
      <c r="H5974"/>
      <c r="I5974"/>
      <c r="J5974"/>
      <c r="K5974" s="91"/>
      <c r="L5974" s="91"/>
      <c r="M5974" s="91"/>
      <c r="R5974"/>
      <c r="S5974"/>
      <c r="T5974"/>
      <c r="U5974"/>
      <c r="V5974"/>
      <c r="W5974"/>
      <c r="X5974"/>
      <c r="Y5974"/>
      <c r="Z5974"/>
      <c r="AA5974"/>
      <c r="AB5974"/>
      <c r="AC5974"/>
    </row>
    <row r="5975" spans="2:29" s="14" customFormat="1" x14ac:dyDescent="0.25">
      <c r="B5975"/>
      <c r="C5975"/>
      <c r="D5975"/>
      <c r="E5975"/>
      <c r="F5975"/>
      <c r="G5975"/>
      <c r="H5975"/>
      <c r="I5975"/>
      <c r="J5975"/>
      <c r="K5975" s="91"/>
      <c r="L5975" s="91"/>
      <c r="M5975" s="91"/>
      <c r="R5975"/>
      <c r="S5975"/>
      <c r="T5975"/>
      <c r="U5975"/>
      <c r="V5975"/>
      <c r="W5975"/>
      <c r="X5975"/>
      <c r="Y5975"/>
      <c r="Z5975"/>
      <c r="AA5975"/>
      <c r="AB5975"/>
      <c r="AC5975"/>
    </row>
    <row r="5976" spans="2:29" s="14" customFormat="1" x14ac:dyDescent="0.25">
      <c r="B5976"/>
      <c r="C5976"/>
      <c r="D5976"/>
      <c r="E5976"/>
      <c r="F5976"/>
      <c r="G5976"/>
      <c r="H5976"/>
      <c r="I5976"/>
      <c r="J5976"/>
      <c r="K5976" s="91"/>
      <c r="L5976" s="91"/>
      <c r="M5976" s="91"/>
      <c r="R5976"/>
      <c r="S5976"/>
      <c r="T5976"/>
      <c r="U5976"/>
      <c r="V5976"/>
      <c r="W5976"/>
      <c r="X5976"/>
      <c r="Y5976"/>
      <c r="Z5976"/>
      <c r="AA5976"/>
      <c r="AB5976"/>
      <c r="AC5976"/>
    </row>
    <row r="5977" spans="2:29" s="14" customFormat="1" x14ac:dyDescent="0.25">
      <c r="B5977"/>
      <c r="C5977"/>
      <c r="D5977"/>
      <c r="E5977"/>
      <c r="F5977"/>
      <c r="G5977"/>
      <c r="H5977"/>
      <c r="I5977"/>
      <c r="J5977"/>
      <c r="K5977" s="91"/>
      <c r="L5977" s="91"/>
      <c r="M5977" s="91"/>
      <c r="R5977"/>
      <c r="S5977"/>
      <c r="T5977"/>
      <c r="U5977"/>
      <c r="V5977"/>
      <c r="W5977"/>
      <c r="X5977"/>
      <c r="Y5977"/>
      <c r="Z5977"/>
      <c r="AA5977"/>
      <c r="AB5977"/>
      <c r="AC5977"/>
    </row>
    <row r="5978" spans="2:29" s="14" customFormat="1" x14ac:dyDescent="0.25">
      <c r="B5978"/>
      <c r="C5978"/>
      <c r="D5978"/>
      <c r="E5978"/>
      <c r="F5978"/>
      <c r="G5978"/>
      <c r="H5978"/>
      <c r="I5978"/>
      <c r="J5978"/>
      <c r="K5978" s="91"/>
      <c r="L5978" s="91"/>
      <c r="M5978" s="91"/>
      <c r="R5978"/>
      <c r="S5978"/>
      <c r="T5978"/>
      <c r="U5978"/>
      <c r="V5978"/>
      <c r="W5978"/>
      <c r="X5978"/>
      <c r="Y5978"/>
      <c r="Z5978"/>
      <c r="AA5978"/>
      <c r="AB5978"/>
      <c r="AC5978"/>
    </row>
    <row r="5979" spans="2:29" s="14" customFormat="1" x14ac:dyDescent="0.25">
      <c r="B5979"/>
      <c r="C5979"/>
      <c r="D5979"/>
      <c r="E5979"/>
      <c r="F5979"/>
      <c r="G5979"/>
      <c r="H5979"/>
      <c r="I5979"/>
      <c r="J5979"/>
      <c r="K5979" s="91"/>
      <c r="L5979" s="91"/>
      <c r="M5979" s="91"/>
      <c r="R5979"/>
      <c r="S5979"/>
      <c r="T5979"/>
      <c r="U5979"/>
      <c r="V5979"/>
      <c r="W5979"/>
      <c r="X5979"/>
      <c r="Y5979"/>
      <c r="Z5979"/>
      <c r="AA5979"/>
      <c r="AB5979"/>
      <c r="AC5979"/>
    </row>
    <row r="5980" spans="2:29" s="14" customFormat="1" x14ac:dyDescent="0.25">
      <c r="B5980"/>
      <c r="C5980"/>
      <c r="D5980"/>
      <c r="E5980"/>
      <c r="F5980"/>
      <c r="G5980"/>
      <c r="H5980"/>
      <c r="I5980"/>
      <c r="J5980"/>
      <c r="K5980" s="91"/>
      <c r="L5980" s="91"/>
      <c r="M5980" s="91"/>
      <c r="R5980"/>
      <c r="S5980"/>
      <c r="T5980"/>
      <c r="U5980"/>
      <c r="V5980"/>
      <c r="W5980"/>
      <c r="X5980"/>
      <c r="Y5980"/>
      <c r="Z5980"/>
      <c r="AA5980"/>
      <c r="AB5980"/>
      <c r="AC5980"/>
    </row>
    <row r="5981" spans="2:29" s="14" customFormat="1" x14ac:dyDescent="0.25">
      <c r="B5981"/>
      <c r="C5981"/>
      <c r="D5981"/>
      <c r="E5981"/>
      <c r="F5981"/>
      <c r="G5981"/>
      <c r="H5981"/>
      <c r="I5981"/>
      <c r="J5981"/>
      <c r="K5981" s="91"/>
      <c r="L5981" s="91"/>
      <c r="M5981" s="91"/>
      <c r="R5981"/>
      <c r="S5981"/>
      <c r="T5981"/>
      <c r="U5981"/>
      <c r="V5981"/>
      <c r="W5981"/>
      <c r="X5981"/>
      <c r="Y5981"/>
      <c r="Z5981"/>
      <c r="AA5981"/>
      <c r="AB5981"/>
      <c r="AC5981"/>
    </row>
    <row r="5982" spans="2:29" s="14" customFormat="1" x14ac:dyDescent="0.25">
      <c r="B5982"/>
      <c r="C5982"/>
      <c r="D5982"/>
      <c r="E5982"/>
      <c r="F5982"/>
      <c r="G5982"/>
      <c r="H5982"/>
      <c r="I5982"/>
      <c r="J5982"/>
      <c r="K5982" s="91"/>
      <c r="L5982" s="91"/>
      <c r="M5982" s="91"/>
      <c r="R5982"/>
      <c r="S5982"/>
      <c r="T5982"/>
      <c r="U5982"/>
      <c r="V5982"/>
      <c r="W5982"/>
      <c r="X5982"/>
      <c r="Y5982"/>
      <c r="Z5982"/>
      <c r="AA5982"/>
      <c r="AB5982"/>
      <c r="AC5982"/>
    </row>
    <row r="5983" spans="2:29" s="14" customFormat="1" x14ac:dyDescent="0.25">
      <c r="B5983"/>
      <c r="C5983"/>
      <c r="D5983"/>
      <c r="E5983"/>
      <c r="F5983"/>
      <c r="G5983"/>
      <c r="H5983"/>
      <c r="I5983"/>
      <c r="J5983"/>
      <c r="K5983" s="91"/>
      <c r="L5983" s="91"/>
      <c r="M5983" s="91"/>
      <c r="R5983"/>
      <c r="S5983"/>
      <c r="T5983"/>
      <c r="U5983"/>
      <c r="V5983"/>
      <c r="W5983"/>
      <c r="X5983"/>
      <c r="Y5983"/>
      <c r="Z5983"/>
      <c r="AA5983"/>
      <c r="AB5983"/>
      <c r="AC5983"/>
    </row>
    <row r="5984" spans="2:29" s="14" customFormat="1" x14ac:dyDescent="0.25">
      <c r="B5984"/>
      <c r="C5984"/>
      <c r="D5984"/>
      <c r="E5984"/>
      <c r="F5984"/>
      <c r="G5984"/>
      <c r="H5984"/>
      <c r="I5984"/>
      <c r="J5984"/>
      <c r="K5984" s="91"/>
      <c r="L5984" s="91"/>
      <c r="M5984" s="91"/>
      <c r="R5984"/>
      <c r="S5984"/>
      <c r="T5984"/>
      <c r="U5984"/>
      <c r="V5984"/>
      <c r="W5984"/>
      <c r="X5984"/>
      <c r="Y5984"/>
      <c r="Z5984"/>
      <c r="AA5984"/>
      <c r="AB5984"/>
      <c r="AC5984"/>
    </row>
    <row r="5985" spans="2:29" s="14" customFormat="1" x14ac:dyDescent="0.25">
      <c r="B5985"/>
      <c r="C5985"/>
      <c r="D5985"/>
      <c r="E5985"/>
      <c r="F5985"/>
      <c r="G5985"/>
      <c r="H5985"/>
      <c r="I5985"/>
      <c r="J5985"/>
      <c r="K5985" s="91"/>
      <c r="L5985" s="91"/>
      <c r="M5985" s="91"/>
      <c r="R5985"/>
      <c r="S5985"/>
      <c r="T5985"/>
      <c r="U5985"/>
      <c r="V5985"/>
      <c r="W5985"/>
      <c r="X5985"/>
      <c r="Y5985"/>
      <c r="Z5985"/>
      <c r="AA5985"/>
      <c r="AB5985"/>
      <c r="AC5985"/>
    </row>
    <row r="5986" spans="2:29" s="14" customFormat="1" x14ac:dyDescent="0.25">
      <c r="B5986"/>
      <c r="C5986"/>
      <c r="D5986"/>
      <c r="E5986"/>
      <c r="F5986"/>
      <c r="G5986"/>
      <c r="H5986"/>
      <c r="I5986"/>
      <c r="J5986"/>
      <c r="K5986" s="91"/>
      <c r="L5986" s="91"/>
      <c r="M5986" s="91"/>
      <c r="R5986"/>
      <c r="S5986"/>
      <c r="T5986"/>
      <c r="U5986"/>
      <c r="V5986"/>
      <c r="W5986"/>
      <c r="X5986"/>
      <c r="Y5986"/>
      <c r="Z5986"/>
      <c r="AA5986"/>
      <c r="AB5986"/>
      <c r="AC5986"/>
    </row>
    <row r="5987" spans="2:29" s="14" customFormat="1" x14ac:dyDescent="0.25">
      <c r="B5987"/>
      <c r="C5987"/>
      <c r="D5987"/>
      <c r="E5987"/>
      <c r="F5987"/>
      <c r="G5987"/>
      <c r="H5987"/>
      <c r="I5987"/>
      <c r="J5987"/>
      <c r="K5987" s="91"/>
      <c r="L5987" s="91"/>
      <c r="M5987" s="91"/>
      <c r="R5987"/>
      <c r="S5987"/>
      <c r="T5987"/>
      <c r="U5987"/>
      <c r="V5987"/>
      <c r="W5987"/>
      <c r="X5987"/>
      <c r="Y5987"/>
      <c r="Z5987"/>
      <c r="AA5987"/>
      <c r="AB5987"/>
      <c r="AC5987"/>
    </row>
    <row r="5988" spans="2:29" s="14" customFormat="1" x14ac:dyDescent="0.25">
      <c r="B5988"/>
      <c r="C5988"/>
      <c r="D5988"/>
      <c r="E5988"/>
      <c r="F5988"/>
      <c r="G5988"/>
      <c r="H5988"/>
      <c r="I5988"/>
      <c r="J5988"/>
      <c r="K5988" s="91"/>
      <c r="L5988" s="91"/>
      <c r="M5988" s="91"/>
      <c r="R5988"/>
      <c r="S5988"/>
      <c r="T5988"/>
      <c r="U5988"/>
      <c r="V5988"/>
      <c r="W5988"/>
      <c r="X5988"/>
      <c r="Y5988"/>
      <c r="Z5988"/>
      <c r="AA5988"/>
      <c r="AB5988"/>
      <c r="AC5988"/>
    </row>
    <row r="5989" spans="2:29" s="14" customFormat="1" x14ac:dyDescent="0.25">
      <c r="B5989"/>
      <c r="C5989"/>
      <c r="D5989"/>
      <c r="E5989"/>
      <c r="F5989"/>
      <c r="G5989"/>
      <c r="H5989"/>
      <c r="I5989"/>
      <c r="J5989"/>
      <c r="K5989" s="91"/>
      <c r="L5989" s="91"/>
      <c r="M5989" s="91"/>
      <c r="R5989"/>
      <c r="S5989"/>
      <c r="T5989"/>
      <c r="U5989"/>
      <c r="V5989"/>
      <c r="W5989"/>
      <c r="X5989"/>
      <c r="Y5989"/>
      <c r="Z5989"/>
      <c r="AA5989"/>
      <c r="AB5989"/>
      <c r="AC5989"/>
    </row>
    <row r="5990" spans="2:29" s="14" customFormat="1" x14ac:dyDescent="0.25">
      <c r="B5990"/>
      <c r="C5990"/>
      <c r="D5990"/>
      <c r="E5990"/>
      <c r="F5990"/>
      <c r="G5990"/>
      <c r="H5990"/>
      <c r="I5990"/>
      <c r="J5990"/>
      <c r="K5990" s="91"/>
      <c r="L5990" s="91"/>
      <c r="M5990" s="91"/>
      <c r="R5990"/>
      <c r="S5990"/>
      <c r="T5990"/>
      <c r="U5990"/>
      <c r="V5990"/>
      <c r="W5990"/>
      <c r="X5990"/>
      <c r="Y5990"/>
      <c r="Z5990"/>
      <c r="AA5990"/>
      <c r="AB5990"/>
      <c r="AC5990"/>
    </row>
    <row r="5991" spans="2:29" s="14" customFormat="1" x14ac:dyDescent="0.25">
      <c r="B5991"/>
      <c r="C5991"/>
      <c r="D5991"/>
      <c r="E5991"/>
      <c r="F5991"/>
      <c r="G5991"/>
      <c r="H5991"/>
      <c r="I5991"/>
      <c r="J5991"/>
      <c r="K5991" s="91"/>
      <c r="L5991" s="91"/>
      <c r="M5991" s="91"/>
      <c r="R5991"/>
      <c r="S5991"/>
      <c r="T5991"/>
      <c r="U5991"/>
      <c r="V5991"/>
      <c r="W5991"/>
      <c r="X5991"/>
      <c r="Y5991"/>
      <c r="Z5991"/>
      <c r="AA5991"/>
      <c r="AB5991"/>
      <c r="AC5991"/>
    </row>
    <row r="5992" spans="2:29" s="14" customFormat="1" x14ac:dyDescent="0.25">
      <c r="B5992"/>
      <c r="C5992"/>
      <c r="D5992"/>
      <c r="E5992"/>
      <c r="F5992"/>
      <c r="G5992"/>
      <c r="H5992"/>
      <c r="I5992"/>
      <c r="J5992"/>
      <c r="K5992" s="91"/>
      <c r="L5992" s="91"/>
      <c r="M5992" s="91"/>
      <c r="R5992"/>
      <c r="S5992"/>
      <c r="T5992"/>
      <c r="U5992"/>
      <c r="V5992"/>
      <c r="W5992"/>
      <c r="X5992"/>
      <c r="Y5992"/>
      <c r="Z5992"/>
      <c r="AA5992"/>
      <c r="AB5992"/>
      <c r="AC5992"/>
    </row>
    <row r="5993" spans="2:29" s="14" customFormat="1" x14ac:dyDescent="0.25">
      <c r="B5993"/>
      <c r="C5993"/>
      <c r="D5993"/>
      <c r="E5993"/>
      <c r="F5993"/>
      <c r="G5993"/>
      <c r="H5993"/>
      <c r="I5993"/>
      <c r="J5993"/>
      <c r="K5993" s="91"/>
      <c r="L5993" s="91"/>
      <c r="M5993" s="91"/>
      <c r="R5993"/>
      <c r="S5993"/>
      <c r="T5993"/>
      <c r="U5993"/>
      <c r="V5993"/>
      <c r="W5993"/>
      <c r="X5993"/>
      <c r="Y5993"/>
      <c r="Z5993"/>
      <c r="AA5993"/>
      <c r="AB5993"/>
      <c r="AC5993"/>
    </row>
    <row r="5994" spans="2:29" s="14" customFormat="1" x14ac:dyDescent="0.25">
      <c r="B5994"/>
      <c r="C5994"/>
      <c r="D5994"/>
      <c r="E5994"/>
      <c r="F5994"/>
      <c r="G5994"/>
      <c r="H5994"/>
      <c r="I5994"/>
      <c r="J5994"/>
      <c r="K5994" s="91"/>
      <c r="L5994" s="91"/>
      <c r="M5994" s="91"/>
      <c r="R5994"/>
      <c r="S5994"/>
      <c r="T5994"/>
      <c r="U5994"/>
      <c r="V5994"/>
      <c r="W5994"/>
      <c r="X5994"/>
      <c r="Y5994"/>
      <c r="Z5994"/>
      <c r="AA5994"/>
      <c r="AB5994"/>
      <c r="AC5994"/>
    </row>
    <row r="5995" spans="2:29" s="14" customFormat="1" x14ac:dyDescent="0.25">
      <c r="B5995"/>
      <c r="C5995"/>
      <c r="D5995"/>
      <c r="E5995"/>
      <c r="F5995"/>
      <c r="G5995"/>
      <c r="H5995"/>
      <c r="I5995"/>
      <c r="J5995"/>
      <c r="K5995" s="91"/>
      <c r="L5995" s="91"/>
      <c r="M5995" s="91"/>
      <c r="R5995"/>
      <c r="S5995"/>
      <c r="T5995"/>
      <c r="U5995"/>
      <c r="V5995"/>
      <c r="W5995"/>
      <c r="X5995"/>
      <c r="Y5995"/>
      <c r="Z5995"/>
      <c r="AA5995"/>
      <c r="AB5995"/>
      <c r="AC5995"/>
    </row>
    <row r="5996" spans="2:29" s="14" customFormat="1" x14ac:dyDescent="0.25">
      <c r="B5996"/>
      <c r="C5996"/>
      <c r="D5996"/>
      <c r="E5996"/>
      <c r="F5996"/>
      <c r="G5996"/>
      <c r="H5996"/>
      <c r="I5996"/>
      <c r="J5996"/>
      <c r="K5996" s="91"/>
      <c r="L5996" s="91"/>
      <c r="M5996" s="91"/>
      <c r="R5996"/>
      <c r="S5996"/>
      <c r="T5996"/>
      <c r="U5996"/>
      <c r="V5996"/>
      <c r="W5996"/>
      <c r="X5996"/>
      <c r="Y5996"/>
      <c r="Z5996"/>
      <c r="AA5996"/>
      <c r="AB5996"/>
      <c r="AC5996"/>
    </row>
    <row r="5997" spans="2:29" s="14" customFormat="1" x14ac:dyDescent="0.25">
      <c r="B5997"/>
      <c r="C5997"/>
      <c r="D5997"/>
      <c r="E5997"/>
      <c r="F5997"/>
      <c r="G5997"/>
      <c r="H5997"/>
      <c r="I5997"/>
      <c r="J5997"/>
      <c r="K5997" s="91"/>
      <c r="L5997" s="91"/>
      <c r="M5997" s="91"/>
      <c r="R5997"/>
      <c r="S5997"/>
      <c r="T5997"/>
      <c r="U5997"/>
      <c r="V5997"/>
      <c r="W5997"/>
      <c r="X5997"/>
      <c r="Y5997"/>
      <c r="Z5997"/>
      <c r="AA5997"/>
      <c r="AB5997"/>
      <c r="AC5997"/>
    </row>
    <row r="5998" spans="2:29" s="14" customFormat="1" x14ac:dyDescent="0.25">
      <c r="B5998"/>
      <c r="C5998"/>
      <c r="D5998"/>
      <c r="E5998"/>
      <c r="F5998"/>
      <c r="G5998"/>
      <c r="H5998"/>
      <c r="I5998"/>
      <c r="J5998"/>
      <c r="K5998" s="91"/>
      <c r="L5998" s="91"/>
      <c r="M5998" s="91"/>
      <c r="R5998"/>
      <c r="S5998"/>
      <c r="T5998"/>
      <c r="U5998"/>
      <c r="V5998"/>
      <c r="W5998"/>
      <c r="X5998"/>
      <c r="Y5998"/>
      <c r="Z5998"/>
      <c r="AA5998"/>
      <c r="AB5998"/>
      <c r="AC5998"/>
    </row>
    <row r="5999" spans="2:29" s="14" customFormat="1" x14ac:dyDescent="0.25">
      <c r="B5999"/>
      <c r="C5999"/>
      <c r="D5999"/>
      <c r="E5999"/>
      <c r="F5999"/>
      <c r="G5999"/>
      <c r="H5999"/>
      <c r="I5999"/>
      <c r="J5999"/>
      <c r="K5999" s="91"/>
      <c r="L5999" s="91"/>
      <c r="M5999" s="91"/>
      <c r="R5999"/>
      <c r="S5999"/>
      <c r="T5999"/>
      <c r="U5999"/>
      <c r="V5999"/>
      <c r="W5999"/>
      <c r="X5999"/>
      <c r="Y5999"/>
      <c r="Z5999"/>
      <c r="AA5999"/>
      <c r="AB5999"/>
      <c r="AC5999"/>
    </row>
    <row r="6000" spans="2:29" s="14" customFormat="1" x14ac:dyDescent="0.25">
      <c r="B6000"/>
      <c r="C6000"/>
      <c r="D6000"/>
      <c r="E6000"/>
      <c r="F6000"/>
      <c r="G6000"/>
      <c r="H6000"/>
      <c r="I6000"/>
      <c r="J6000"/>
      <c r="K6000" s="91"/>
      <c r="L6000" s="91"/>
      <c r="M6000" s="91"/>
      <c r="R6000"/>
      <c r="S6000"/>
      <c r="T6000"/>
      <c r="U6000"/>
      <c r="V6000"/>
      <c r="W6000"/>
      <c r="X6000"/>
      <c r="Y6000"/>
      <c r="Z6000"/>
      <c r="AA6000"/>
      <c r="AB6000"/>
      <c r="AC6000"/>
    </row>
    <row r="6001" spans="2:29" s="14" customFormat="1" x14ac:dyDescent="0.25">
      <c r="B6001"/>
      <c r="C6001"/>
      <c r="D6001"/>
      <c r="E6001"/>
      <c r="F6001"/>
      <c r="G6001"/>
      <c r="H6001"/>
      <c r="I6001"/>
      <c r="J6001"/>
      <c r="K6001" s="91"/>
      <c r="L6001" s="91"/>
      <c r="M6001" s="91"/>
      <c r="R6001"/>
      <c r="S6001"/>
      <c r="T6001"/>
      <c r="U6001"/>
      <c r="V6001"/>
      <c r="W6001"/>
      <c r="X6001"/>
      <c r="Y6001"/>
      <c r="Z6001"/>
      <c r="AA6001"/>
      <c r="AB6001"/>
      <c r="AC6001"/>
    </row>
    <row r="6002" spans="2:29" s="14" customFormat="1" x14ac:dyDescent="0.25">
      <c r="B6002"/>
      <c r="C6002"/>
      <c r="D6002"/>
      <c r="E6002"/>
      <c r="F6002"/>
      <c r="G6002"/>
      <c r="H6002"/>
      <c r="I6002"/>
      <c r="J6002"/>
      <c r="K6002" s="91"/>
      <c r="L6002" s="91"/>
      <c r="M6002" s="91"/>
      <c r="R6002"/>
      <c r="S6002"/>
      <c r="T6002"/>
      <c r="U6002"/>
      <c r="V6002"/>
      <c r="W6002"/>
      <c r="X6002"/>
      <c r="Y6002"/>
      <c r="Z6002"/>
      <c r="AA6002"/>
      <c r="AB6002"/>
      <c r="AC6002"/>
    </row>
    <row r="6003" spans="2:29" s="14" customFormat="1" x14ac:dyDescent="0.25">
      <c r="B6003"/>
      <c r="C6003"/>
      <c r="D6003"/>
      <c r="E6003"/>
      <c r="F6003"/>
      <c r="G6003"/>
      <c r="H6003"/>
      <c r="I6003"/>
      <c r="J6003"/>
      <c r="K6003" s="91"/>
      <c r="L6003" s="91"/>
      <c r="M6003" s="91"/>
      <c r="R6003"/>
      <c r="S6003"/>
      <c r="T6003"/>
      <c r="U6003"/>
      <c r="V6003"/>
      <c r="W6003"/>
      <c r="X6003"/>
      <c r="Y6003"/>
      <c r="Z6003"/>
      <c r="AA6003"/>
      <c r="AB6003"/>
      <c r="AC6003"/>
    </row>
    <row r="6004" spans="2:29" s="14" customFormat="1" x14ac:dyDescent="0.25">
      <c r="B6004"/>
      <c r="C6004"/>
      <c r="D6004"/>
      <c r="E6004"/>
      <c r="F6004"/>
      <c r="G6004"/>
      <c r="H6004"/>
      <c r="I6004"/>
      <c r="J6004"/>
      <c r="K6004" s="91"/>
      <c r="L6004" s="91"/>
      <c r="M6004" s="91"/>
      <c r="R6004"/>
      <c r="S6004"/>
      <c r="T6004"/>
      <c r="U6004"/>
      <c r="V6004"/>
      <c r="W6004"/>
      <c r="X6004"/>
      <c r="Y6004"/>
      <c r="Z6004"/>
      <c r="AA6004"/>
      <c r="AB6004"/>
      <c r="AC6004"/>
    </row>
    <row r="6005" spans="2:29" s="14" customFormat="1" x14ac:dyDescent="0.25">
      <c r="B6005"/>
      <c r="C6005"/>
      <c r="D6005"/>
      <c r="E6005"/>
      <c r="F6005"/>
      <c r="G6005"/>
      <c r="H6005"/>
      <c r="I6005"/>
      <c r="J6005"/>
      <c r="K6005" s="91"/>
      <c r="L6005" s="91"/>
      <c r="M6005" s="91"/>
      <c r="R6005"/>
      <c r="S6005"/>
      <c r="T6005"/>
      <c r="U6005"/>
      <c r="V6005"/>
      <c r="W6005"/>
      <c r="X6005"/>
      <c r="Y6005"/>
      <c r="Z6005"/>
      <c r="AA6005"/>
      <c r="AB6005"/>
      <c r="AC6005"/>
    </row>
    <row r="6006" spans="2:29" s="14" customFormat="1" x14ac:dyDescent="0.25">
      <c r="B6006"/>
      <c r="C6006"/>
      <c r="D6006"/>
      <c r="E6006"/>
      <c r="F6006"/>
      <c r="G6006"/>
      <c r="H6006"/>
      <c r="I6006"/>
      <c r="J6006"/>
      <c r="K6006" s="91"/>
      <c r="L6006" s="91"/>
      <c r="M6006" s="91"/>
      <c r="R6006"/>
      <c r="S6006"/>
      <c r="T6006"/>
      <c r="U6006"/>
      <c r="V6006"/>
      <c r="W6006"/>
      <c r="X6006"/>
      <c r="Y6006"/>
      <c r="Z6006"/>
      <c r="AA6006"/>
      <c r="AB6006"/>
      <c r="AC6006"/>
    </row>
    <row r="6007" spans="2:29" s="14" customFormat="1" x14ac:dyDescent="0.25">
      <c r="B6007"/>
      <c r="C6007"/>
      <c r="D6007"/>
      <c r="E6007"/>
      <c r="F6007"/>
      <c r="G6007"/>
      <c r="H6007"/>
      <c r="I6007"/>
      <c r="J6007"/>
      <c r="K6007" s="91"/>
      <c r="L6007" s="91"/>
      <c r="M6007" s="91"/>
      <c r="R6007"/>
      <c r="S6007"/>
      <c r="T6007"/>
      <c r="U6007"/>
      <c r="V6007"/>
      <c r="W6007"/>
      <c r="X6007"/>
      <c r="Y6007"/>
      <c r="Z6007"/>
      <c r="AA6007"/>
      <c r="AB6007"/>
      <c r="AC6007"/>
    </row>
    <row r="6008" spans="2:29" s="14" customFormat="1" x14ac:dyDescent="0.25">
      <c r="B6008"/>
      <c r="C6008"/>
      <c r="D6008"/>
      <c r="E6008"/>
      <c r="F6008"/>
      <c r="G6008"/>
      <c r="H6008"/>
      <c r="I6008"/>
      <c r="J6008"/>
      <c r="K6008" s="91"/>
      <c r="L6008" s="91"/>
      <c r="M6008" s="91"/>
      <c r="R6008"/>
      <c r="S6008"/>
      <c r="T6008"/>
      <c r="U6008"/>
      <c r="V6008"/>
      <c r="W6008"/>
      <c r="X6008"/>
      <c r="Y6008"/>
      <c r="Z6008"/>
      <c r="AA6008"/>
      <c r="AB6008"/>
      <c r="AC6008"/>
    </row>
    <row r="6009" spans="2:29" s="14" customFormat="1" x14ac:dyDescent="0.25">
      <c r="B6009"/>
      <c r="C6009"/>
      <c r="D6009"/>
      <c r="E6009"/>
      <c r="F6009"/>
      <c r="G6009"/>
      <c r="H6009"/>
      <c r="I6009"/>
      <c r="J6009"/>
      <c r="K6009" s="91"/>
      <c r="L6009" s="91"/>
      <c r="M6009" s="91"/>
      <c r="R6009"/>
      <c r="S6009"/>
      <c r="T6009"/>
      <c r="U6009"/>
      <c r="V6009"/>
      <c r="W6009"/>
      <c r="X6009"/>
      <c r="Y6009"/>
      <c r="Z6009"/>
      <c r="AA6009"/>
      <c r="AB6009"/>
      <c r="AC6009"/>
    </row>
    <row r="6010" spans="2:29" s="14" customFormat="1" x14ac:dyDescent="0.25">
      <c r="B6010"/>
      <c r="C6010"/>
      <c r="D6010"/>
      <c r="E6010"/>
      <c r="F6010"/>
      <c r="G6010"/>
      <c r="H6010"/>
      <c r="I6010"/>
      <c r="J6010"/>
      <c r="K6010" s="91"/>
      <c r="L6010" s="91"/>
      <c r="M6010" s="91"/>
      <c r="R6010"/>
      <c r="S6010"/>
      <c r="T6010"/>
      <c r="U6010"/>
      <c r="V6010"/>
      <c r="W6010"/>
      <c r="X6010"/>
      <c r="Y6010"/>
      <c r="Z6010"/>
      <c r="AA6010"/>
      <c r="AB6010"/>
      <c r="AC6010"/>
    </row>
    <row r="6011" spans="2:29" s="14" customFormat="1" x14ac:dyDescent="0.25">
      <c r="B6011"/>
      <c r="C6011"/>
      <c r="D6011"/>
      <c r="E6011"/>
      <c r="F6011"/>
      <c r="G6011"/>
      <c r="H6011"/>
      <c r="I6011"/>
      <c r="J6011"/>
      <c r="K6011" s="91"/>
      <c r="L6011" s="91"/>
      <c r="M6011" s="91"/>
      <c r="R6011"/>
      <c r="S6011"/>
      <c r="T6011"/>
      <c r="U6011"/>
      <c r="V6011"/>
      <c r="W6011"/>
      <c r="X6011"/>
      <c r="Y6011"/>
      <c r="Z6011"/>
      <c r="AA6011"/>
      <c r="AB6011"/>
      <c r="AC6011"/>
    </row>
    <row r="6012" spans="2:29" s="14" customFormat="1" x14ac:dyDescent="0.25">
      <c r="B6012"/>
      <c r="C6012"/>
      <c r="D6012"/>
      <c r="E6012"/>
      <c r="F6012"/>
      <c r="G6012"/>
      <c r="H6012"/>
      <c r="I6012"/>
      <c r="J6012"/>
      <c r="K6012" s="91"/>
      <c r="L6012" s="91"/>
      <c r="M6012" s="91"/>
      <c r="R6012"/>
      <c r="S6012"/>
      <c r="T6012"/>
      <c r="U6012"/>
      <c r="V6012"/>
      <c r="W6012"/>
      <c r="X6012"/>
      <c r="Y6012"/>
      <c r="Z6012"/>
      <c r="AA6012"/>
      <c r="AB6012"/>
      <c r="AC6012"/>
    </row>
    <row r="6013" spans="2:29" s="14" customFormat="1" x14ac:dyDescent="0.25">
      <c r="B6013"/>
      <c r="C6013"/>
      <c r="D6013"/>
      <c r="E6013"/>
      <c r="F6013"/>
      <c r="G6013"/>
      <c r="H6013"/>
      <c r="I6013"/>
      <c r="J6013"/>
      <c r="K6013" s="91"/>
      <c r="L6013" s="91"/>
      <c r="M6013" s="91"/>
      <c r="R6013"/>
      <c r="S6013"/>
      <c r="T6013"/>
      <c r="U6013"/>
      <c r="V6013"/>
      <c r="W6013"/>
      <c r="X6013"/>
      <c r="Y6013"/>
      <c r="Z6013"/>
      <c r="AA6013"/>
      <c r="AB6013"/>
      <c r="AC6013"/>
    </row>
    <row r="6014" spans="2:29" s="14" customFormat="1" x14ac:dyDescent="0.25">
      <c r="B6014"/>
      <c r="C6014"/>
      <c r="D6014"/>
      <c r="E6014"/>
      <c r="F6014"/>
      <c r="G6014"/>
      <c r="H6014"/>
      <c r="I6014"/>
      <c r="J6014"/>
      <c r="K6014" s="91"/>
      <c r="L6014" s="91"/>
      <c r="M6014" s="91"/>
      <c r="R6014"/>
      <c r="S6014"/>
      <c r="T6014"/>
      <c r="U6014"/>
      <c r="V6014"/>
      <c r="W6014"/>
      <c r="X6014"/>
      <c r="Y6014"/>
      <c r="Z6014"/>
      <c r="AA6014"/>
      <c r="AB6014"/>
      <c r="AC6014"/>
    </row>
    <row r="6015" spans="2:29" s="14" customFormat="1" x14ac:dyDescent="0.25">
      <c r="B6015"/>
      <c r="C6015"/>
      <c r="D6015"/>
      <c r="E6015"/>
      <c r="F6015"/>
      <c r="G6015"/>
      <c r="H6015"/>
      <c r="I6015"/>
      <c r="J6015"/>
      <c r="K6015" s="91"/>
      <c r="L6015" s="91"/>
      <c r="M6015" s="91"/>
      <c r="R6015"/>
      <c r="S6015"/>
      <c r="T6015"/>
      <c r="U6015"/>
      <c r="V6015"/>
      <c r="W6015"/>
      <c r="X6015"/>
      <c r="Y6015"/>
      <c r="Z6015"/>
      <c r="AA6015"/>
      <c r="AB6015"/>
      <c r="AC6015"/>
    </row>
    <row r="6016" spans="2:29" s="14" customFormat="1" x14ac:dyDescent="0.25">
      <c r="B6016"/>
      <c r="C6016"/>
      <c r="D6016"/>
      <c r="E6016"/>
      <c r="F6016"/>
      <c r="G6016"/>
      <c r="H6016"/>
      <c r="I6016"/>
      <c r="J6016"/>
      <c r="K6016" s="91"/>
      <c r="L6016" s="91"/>
      <c r="M6016" s="91"/>
      <c r="R6016"/>
      <c r="S6016"/>
      <c r="T6016"/>
      <c r="U6016"/>
      <c r="V6016"/>
      <c r="W6016"/>
      <c r="X6016"/>
      <c r="Y6016"/>
      <c r="Z6016"/>
      <c r="AA6016"/>
      <c r="AB6016"/>
      <c r="AC6016"/>
    </row>
    <row r="6017" spans="2:29" s="14" customFormat="1" x14ac:dyDescent="0.25">
      <c r="B6017"/>
      <c r="C6017"/>
      <c r="D6017"/>
      <c r="E6017"/>
      <c r="F6017"/>
      <c r="G6017"/>
      <c r="H6017"/>
      <c r="I6017"/>
      <c r="J6017"/>
      <c r="K6017" s="91"/>
      <c r="L6017" s="91"/>
      <c r="M6017" s="91"/>
      <c r="R6017"/>
      <c r="S6017"/>
      <c r="T6017"/>
      <c r="U6017"/>
      <c r="V6017"/>
      <c r="W6017"/>
      <c r="X6017"/>
      <c r="Y6017"/>
      <c r="Z6017"/>
      <c r="AA6017"/>
      <c r="AB6017"/>
      <c r="AC6017"/>
    </row>
    <row r="6018" spans="2:29" s="14" customFormat="1" x14ac:dyDescent="0.25">
      <c r="B6018"/>
      <c r="C6018"/>
      <c r="D6018"/>
      <c r="E6018"/>
      <c r="F6018"/>
      <c r="G6018"/>
      <c r="H6018"/>
      <c r="I6018"/>
      <c r="J6018"/>
      <c r="K6018" s="91"/>
      <c r="L6018" s="91"/>
      <c r="M6018" s="91"/>
      <c r="R6018"/>
      <c r="S6018"/>
      <c r="T6018"/>
      <c r="U6018"/>
      <c r="V6018"/>
      <c r="W6018"/>
      <c r="X6018"/>
      <c r="Y6018"/>
      <c r="Z6018"/>
      <c r="AA6018"/>
      <c r="AB6018"/>
      <c r="AC6018"/>
    </row>
    <row r="6019" spans="2:29" s="14" customFormat="1" x14ac:dyDescent="0.25">
      <c r="B6019"/>
      <c r="C6019"/>
      <c r="D6019"/>
      <c r="E6019"/>
      <c r="F6019"/>
      <c r="G6019"/>
      <c r="H6019"/>
      <c r="I6019"/>
      <c r="J6019"/>
      <c r="K6019" s="91"/>
      <c r="L6019" s="91"/>
      <c r="M6019" s="91"/>
      <c r="R6019"/>
      <c r="S6019"/>
      <c r="T6019"/>
      <c r="U6019"/>
      <c r="V6019"/>
      <c r="W6019"/>
      <c r="X6019"/>
      <c r="Y6019"/>
      <c r="Z6019"/>
      <c r="AA6019"/>
      <c r="AB6019"/>
      <c r="AC6019"/>
    </row>
    <row r="6020" spans="2:29" s="14" customFormat="1" x14ac:dyDescent="0.25">
      <c r="B6020"/>
      <c r="C6020"/>
      <c r="D6020"/>
      <c r="E6020"/>
      <c r="F6020"/>
      <c r="G6020"/>
      <c r="H6020"/>
      <c r="I6020"/>
      <c r="J6020"/>
      <c r="K6020" s="91"/>
      <c r="L6020" s="91"/>
      <c r="M6020" s="91"/>
      <c r="R6020"/>
      <c r="S6020"/>
      <c r="T6020"/>
      <c r="U6020"/>
      <c r="V6020"/>
      <c r="W6020"/>
      <c r="X6020"/>
      <c r="Y6020"/>
      <c r="Z6020"/>
      <c r="AA6020"/>
      <c r="AB6020"/>
      <c r="AC6020"/>
    </row>
    <row r="6021" spans="2:29" s="14" customFormat="1" x14ac:dyDescent="0.25">
      <c r="B6021"/>
      <c r="C6021"/>
      <c r="D6021"/>
      <c r="E6021"/>
      <c r="F6021"/>
      <c r="G6021"/>
      <c r="H6021"/>
      <c r="I6021"/>
      <c r="J6021"/>
      <c r="K6021" s="91"/>
      <c r="L6021" s="91"/>
      <c r="M6021" s="91"/>
      <c r="R6021"/>
      <c r="S6021"/>
      <c r="T6021"/>
      <c r="U6021"/>
      <c r="V6021"/>
      <c r="W6021"/>
      <c r="X6021"/>
      <c r="Y6021"/>
      <c r="Z6021"/>
      <c r="AA6021"/>
      <c r="AB6021"/>
      <c r="AC6021"/>
    </row>
    <row r="6022" spans="2:29" s="14" customFormat="1" x14ac:dyDescent="0.25">
      <c r="B6022"/>
      <c r="C6022"/>
      <c r="D6022"/>
      <c r="E6022"/>
      <c r="F6022"/>
      <c r="G6022"/>
      <c r="H6022"/>
      <c r="I6022"/>
      <c r="J6022"/>
      <c r="K6022" s="91"/>
      <c r="L6022" s="91"/>
      <c r="M6022" s="91"/>
      <c r="R6022"/>
      <c r="S6022"/>
      <c r="T6022"/>
      <c r="U6022"/>
      <c r="V6022"/>
      <c r="W6022"/>
      <c r="X6022"/>
      <c r="Y6022"/>
      <c r="Z6022"/>
      <c r="AA6022"/>
      <c r="AB6022"/>
      <c r="AC6022"/>
    </row>
    <row r="6023" spans="2:29" s="14" customFormat="1" x14ac:dyDescent="0.25">
      <c r="B6023"/>
      <c r="C6023"/>
      <c r="D6023"/>
      <c r="E6023"/>
      <c r="F6023"/>
      <c r="G6023"/>
      <c r="H6023"/>
      <c r="I6023"/>
      <c r="J6023"/>
      <c r="K6023" s="91"/>
      <c r="L6023" s="91"/>
      <c r="M6023" s="91"/>
      <c r="R6023"/>
      <c r="S6023"/>
      <c r="T6023"/>
      <c r="U6023"/>
      <c r="V6023"/>
      <c r="W6023"/>
      <c r="X6023"/>
      <c r="Y6023"/>
      <c r="Z6023"/>
      <c r="AA6023"/>
      <c r="AB6023"/>
      <c r="AC6023"/>
    </row>
    <row r="6024" spans="2:29" s="14" customFormat="1" x14ac:dyDescent="0.25">
      <c r="B6024"/>
      <c r="C6024"/>
      <c r="D6024"/>
      <c r="E6024"/>
      <c r="F6024"/>
      <c r="G6024"/>
      <c r="H6024"/>
      <c r="I6024"/>
      <c r="J6024"/>
      <c r="K6024" s="91"/>
      <c r="L6024" s="91"/>
      <c r="M6024" s="91"/>
      <c r="R6024"/>
      <c r="S6024"/>
      <c r="T6024"/>
      <c r="U6024"/>
      <c r="V6024"/>
      <c r="W6024"/>
      <c r="X6024"/>
      <c r="Y6024"/>
      <c r="Z6024"/>
      <c r="AA6024"/>
      <c r="AB6024"/>
      <c r="AC6024"/>
    </row>
    <row r="6025" spans="2:29" s="14" customFormat="1" x14ac:dyDescent="0.25">
      <c r="B6025"/>
      <c r="C6025"/>
      <c r="D6025"/>
      <c r="E6025"/>
      <c r="F6025"/>
      <c r="G6025"/>
      <c r="H6025"/>
      <c r="I6025"/>
      <c r="J6025"/>
      <c r="K6025" s="91"/>
      <c r="L6025" s="91"/>
      <c r="M6025" s="91"/>
      <c r="R6025"/>
      <c r="S6025"/>
      <c r="T6025"/>
      <c r="U6025"/>
      <c r="V6025"/>
      <c r="W6025"/>
      <c r="X6025"/>
      <c r="Y6025"/>
      <c r="Z6025"/>
      <c r="AA6025"/>
      <c r="AB6025"/>
      <c r="AC6025"/>
    </row>
    <row r="6026" spans="2:29" s="14" customFormat="1" x14ac:dyDescent="0.25">
      <c r="B6026"/>
      <c r="C6026"/>
      <c r="D6026"/>
      <c r="E6026"/>
      <c r="F6026"/>
      <c r="G6026"/>
      <c r="H6026"/>
      <c r="I6026"/>
      <c r="J6026"/>
      <c r="K6026" s="91"/>
      <c r="L6026" s="91"/>
      <c r="M6026" s="91"/>
      <c r="R6026"/>
      <c r="S6026"/>
      <c r="T6026"/>
      <c r="U6026"/>
      <c r="V6026"/>
      <c r="W6026"/>
      <c r="X6026"/>
      <c r="Y6026"/>
      <c r="Z6026"/>
      <c r="AA6026"/>
      <c r="AB6026"/>
      <c r="AC6026"/>
    </row>
    <row r="6027" spans="2:29" s="14" customFormat="1" x14ac:dyDescent="0.25">
      <c r="B6027"/>
      <c r="C6027"/>
      <c r="D6027"/>
      <c r="E6027"/>
      <c r="F6027"/>
      <c r="G6027"/>
      <c r="H6027"/>
      <c r="I6027"/>
      <c r="J6027"/>
      <c r="K6027" s="91"/>
      <c r="L6027" s="91"/>
      <c r="M6027" s="91"/>
      <c r="R6027"/>
      <c r="S6027"/>
      <c r="T6027"/>
      <c r="U6027"/>
      <c r="V6027"/>
      <c r="W6027"/>
      <c r="X6027"/>
      <c r="Y6027"/>
      <c r="Z6027"/>
      <c r="AA6027"/>
      <c r="AB6027"/>
      <c r="AC6027"/>
    </row>
    <row r="6028" spans="2:29" s="14" customFormat="1" x14ac:dyDescent="0.25">
      <c r="B6028"/>
      <c r="C6028"/>
      <c r="D6028"/>
      <c r="E6028"/>
      <c r="F6028"/>
      <c r="G6028"/>
      <c r="H6028"/>
      <c r="I6028"/>
      <c r="J6028"/>
      <c r="K6028" s="91"/>
      <c r="L6028" s="91"/>
      <c r="M6028" s="91"/>
      <c r="R6028"/>
      <c r="S6028"/>
      <c r="T6028"/>
      <c r="U6028"/>
      <c r="V6028"/>
      <c r="W6028"/>
      <c r="X6028"/>
      <c r="Y6028"/>
      <c r="Z6028"/>
      <c r="AA6028"/>
      <c r="AB6028"/>
      <c r="AC6028"/>
    </row>
    <row r="6029" spans="2:29" s="14" customFormat="1" x14ac:dyDescent="0.25">
      <c r="B6029"/>
      <c r="C6029"/>
      <c r="D6029"/>
      <c r="E6029"/>
      <c r="F6029"/>
      <c r="G6029"/>
      <c r="H6029"/>
      <c r="I6029"/>
      <c r="J6029"/>
      <c r="K6029" s="91"/>
      <c r="L6029" s="91"/>
      <c r="M6029" s="91"/>
      <c r="R6029"/>
      <c r="S6029"/>
      <c r="T6029"/>
      <c r="U6029"/>
      <c r="V6029"/>
      <c r="W6029"/>
      <c r="X6029"/>
      <c r="Y6029"/>
      <c r="Z6029"/>
      <c r="AA6029"/>
      <c r="AB6029"/>
      <c r="AC6029"/>
    </row>
    <row r="6030" spans="2:29" s="14" customFormat="1" x14ac:dyDescent="0.25">
      <c r="B6030"/>
      <c r="C6030"/>
      <c r="D6030"/>
      <c r="E6030"/>
      <c r="F6030"/>
      <c r="G6030"/>
      <c r="H6030"/>
      <c r="I6030"/>
      <c r="J6030"/>
      <c r="K6030" s="91"/>
      <c r="L6030" s="91"/>
      <c r="M6030" s="91"/>
      <c r="R6030"/>
      <c r="S6030"/>
      <c r="T6030"/>
      <c r="U6030"/>
      <c r="V6030"/>
      <c r="W6030"/>
      <c r="X6030"/>
      <c r="Y6030"/>
      <c r="Z6030"/>
      <c r="AA6030"/>
      <c r="AB6030"/>
      <c r="AC6030"/>
    </row>
    <row r="6031" spans="2:29" s="14" customFormat="1" x14ac:dyDescent="0.25">
      <c r="B6031"/>
      <c r="C6031"/>
      <c r="D6031"/>
      <c r="E6031"/>
      <c r="F6031"/>
      <c r="G6031"/>
      <c r="H6031"/>
      <c r="I6031"/>
      <c r="J6031"/>
      <c r="K6031" s="91"/>
      <c r="L6031" s="91"/>
      <c r="M6031" s="91"/>
      <c r="R6031"/>
      <c r="S6031"/>
      <c r="T6031"/>
      <c r="U6031"/>
      <c r="V6031"/>
      <c r="W6031"/>
      <c r="X6031"/>
      <c r="Y6031"/>
      <c r="Z6031"/>
      <c r="AA6031"/>
      <c r="AB6031"/>
      <c r="AC6031"/>
    </row>
    <row r="6032" spans="2:29" s="14" customFormat="1" x14ac:dyDescent="0.25">
      <c r="B6032"/>
      <c r="C6032"/>
      <c r="D6032"/>
      <c r="E6032"/>
      <c r="F6032"/>
      <c r="G6032"/>
      <c r="H6032"/>
      <c r="I6032"/>
      <c r="J6032"/>
      <c r="K6032" s="91"/>
      <c r="L6032" s="91"/>
      <c r="M6032" s="91"/>
      <c r="R6032"/>
      <c r="S6032"/>
      <c r="T6032"/>
      <c r="U6032"/>
      <c r="V6032"/>
      <c r="W6032"/>
      <c r="X6032"/>
      <c r="Y6032"/>
      <c r="Z6032"/>
      <c r="AA6032"/>
      <c r="AB6032"/>
      <c r="AC6032"/>
    </row>
    <row r="6033" spans="2:29" s="14" customFormat="1" x14ac:dyDescent="0.25">
      <c r="B6033"/>
      <c r="C6033"/>
      <c r="D6033"/>
      <c r="E6033"/>
      <c r="F6033"/>
      <c r="G6033"/>
      <c r="H6033"/>
      <c r="I6033"/>
      <c r="J6033"/>
      <c r="K6033" s="91"/>
      <c r="L6033" s="91"/>
      <c r="M6033" s="91"/>
      <c r="R6033"/>
      <c r="S6033"/>
      <c r="T6033"/>
      <c r="U6033"/>
      <c r="V6033"/>
      <c r="W6033"/>
      <c r="X6033"/>
      <c r="Y6033"/>
      <c r="Z6033"/>
      <c r="AA6033"/>
      <c r="AB6033"/>
      <c r="AC6033"/>
    </row>
    <row r="6034" spans="2:29" s="14" customFormat="1" x14ac:dyDescent="0.25">
      <c r="B6034"/>
      <c r="C6034"/>
      <c r="D6034"/>
      <c r="E6034"/>
      <c r="F6034"/>
      <c r="G6034"/>
      <c r="H6034"/>
      <c r="I6034"/>
      <c r="J6034"/>
      <c r="K6034" s="91"/>
      <c r="L6034" s="91"/>
      <c r="M6034" s="91"/>
      <c r="R6034"/>
      <c r="S6034"/>
      <c r="T6034"/>
      <c r="U6034"/>
      <c r="V6034"/>
      <c r="W6034"/>
      <c r="X6034"/>
      <c r="Y6034"/>
      <c r="Z6034"/>
      <c r="AA6034"/>
      <c r="AB6034"/>
      <c r="AC6034"/>
    </row>
    <row r="6035" spans="2:29" s="14" customFormat="1" x14ac:dyDescent="0.25">
      <c r="B6035"/>
      <c r="C6035"/>
      <c r="D6035"/>
      <c r="E6035"/>
      <c r="F6035"/>
      <c r="G6035"/>
      <c r="H6035"/>
      <c r="I6035"/>
      <c r="J6035"/>
      <c r="K6035" s="91"/>
      <c r="L6035" s="91"/>
      <c r="M6035" s="91"/>
      <c r="R6035"/>
      <c r="S6035"/>
      <c r="T6035"/>
      <c r="U6035"/>
      <c r="V6035"/>
      <c r="W6035"/>
      <c r="X6035"/>
      <c r="Y6035"/>
      <c r="Z6035"/>
      <c r="AA6035"/>
      <c r="AB6035"/>
      <c r="AC6035"/>
    </row>
    <row r="6036" spans="2:29" s="14" customFormat="1" x14ac:dyDescent="0.25">
      <c r="B6036"/>
      <c r="C6036"/>
      <c r="D6036"/>
      <c r="E6036"/>
      <c r="F6036"/>
      <c r="G6036"/>
      <c r="H6036"/>
      <c r="I6036"/>
      <c r="J6036"/>
      <c r="K6036" s="91"/>
      <c r="L6036" s="91"/>
      <c r="M6036" s="91"/>
      <c r="R6036"/>
      <c r="S6036"/>
      <c r="T6036"/>
      <c r="U6036"/>
      <c r="V6036"/>
      <c r="W6036"/>
      <c r="X6036"/>
      <c r="Y6036"/>
      <c r="Z6036"/>
      <c r="AA6036"/>
      <c r="AB6036"/>
      <c r="AC6036"/>
    </row>
    <row r="6037" spans="2:29" s="14" customFormat="1" x14ac:dyDescent="0.25">
      <c r="B6037"/>
      <c r="C6037"/>
      <c r="D6037"/>
      <c r="E6037"/>
      <c r="F6037"/>
      <c r="G6037"/>
      <c r="H6037"/>
      <c r="I6037"/>
      <c r="J6037"/>
      <c r="K6037" s="91"/>
      <c r="L6037" s="91"/>
      <c r="M6037" s="91"/>
      <c r="R6037"/>
      <c r="S6037"/>
      <c r="T6037"/>
      <c r="U6037"/>
      <c r="V6037"/>
      <c r="W6037"/>
      <c r="X6037"/>
      <c r="Y6037"/>
      <c r="Z6037"/>
      <c r="AA6037"/>
      <c r="AB6037"/>
      <c r="AC6037"/>
    </row>
    <row r="6038" spans="2:29" s="14" customFormat="1" x14ac:dyDescent="0.25">
      <c r="B6038"/>
      <c r="C6038"/>
      <c r="D6038"/>
      <c r="E6038"/>
      <c r="F6038"/>
      <c r="G6038"/>
      <c r="H6038"/>
      <c r="I6038"/>
      <c r="J6038"/>
      <c r="K6038" s="91"/>
      <c r="L6038" s="91"/>
      <c r="M6038" s="91"/>
      <c r="R6038"/>
      <c r="S6038"/>
      <c r="T6038"/>
      <c r="U6038"/>
      <c r="V6038"/>
      <c r="W6038"/>
      <c r="X6038"/>
      <c r="Y6038"/>
      <c r="Z6038"/>
      <c r="AA6038"/>
      <c r="AB6038"/>
      <c r="AC6038"/>
    </row>
    <row r="6039" spans="2:29" s="14" customFormat="1" x14ac:dyDescent="0.25">
      <c r="B6039"/>
      <c r="C6039"/>
      <c r="D6039"/>
      <c r="E6039"/>
      <c r="F6039"/>
      <c r="G6039"/>
      <c r="H6039"/>
      <c r="I6039"/>
      <c r="J6039"/>
      <c r="K6039" s="91"/>
      <c r="L6039" s="91"/>
      <c r="M6039" s="91"/>
      <c r="R6039"/>
      <c r="S6039"/>
      <c r="T6039"/>
      <c r="U6039"/>
      <c r="V6039"/>
      <c r="W6039"/>
      <c r="X6039"/>
      <c r="Y6039"/>
      <c r="Z6039"/>
      <c r="AA6039"/>
      <c r="AB6039"/>
      <c r="AC6039"/>
    </row>
    <row r="6040" spans="2:29" s="14" customFormat="1" x14ac:dyDescent="0.25">
      <c r="B6040"/>
      <c r="C6040"/>
      <c r="D6040"/>
      <c r="E6040"/>
      <c r="F6040"/>
      <c r="G6040"/>
      <c r="H6040"/>
      <c r="I6040"/>
      <c r="J6040"/>
      <c r="K6040" s="91"/>
      <c r="L6040" s="91"/>
      <c r="M6040" s="91"/>
      <c r="R6040"/>
      <c r="S6040"/>
      <c r="T6040"/>
      <c r="U6040"/>
      <c r="V6040"/>
      <c r="W6040"/>
      <c r="X6040"/>
      <c r="Y6040"/>
      <c r="Z6040"/>
      <c r="AA6040"/>
      <c r="AB6040"/>
      <c r="AC6040"/>
    </row>
    <row r="6041" spans="2:29" s="14" customFormat="1" x14ac:dyDescent="0.25">
      <c r="B6041"/>
      <c r="C6041"/>
      <c r="D6041"/>
      <c r="E6041"/>
      <c r="F6041"/>
      <c r="G6041"/>
      <c r="H6041"/>
      <c r="I6041"/>
      <c r="J6041"/>
      <c r="K6041" s="91"/>
      <c r="L6041" s="91"/>
      <c r="M6041" s="91"/>
      <c r="R6041"/>
      <c r="S6041"/>
      <c r="T6041"/>
      <c r="U6041"/>
      <c r="V6041"/>
      <c r="W6041"/>
      <c r="X6041"/>
      <c r="Y6041"/>
      <c r="Z6041"/>
      <c r="AA6041"/>
      <c r="AB6041"/>
      <c r="AC6041"/>
    </row>
    <row r="6042" spans="2:29" s="14" customFormat="1" x14ac:dyDescent="0.25">
      <c r="B6042"/>
      <c r="C6042"/>
      <c r="D6042"/>
      <c r="E6042"/>
      <c r="F6042"/>
      <c r="G6042"/>
      <c r="H6042"/>
      <c r="I6042"/>
      <c r="J6042"/>
      <c r="K6042" s="91"/>
      <c r="L6042" s="91"/>
      <c r="M6042" s="91"/>
      <c r="R6042"/>
      <c r="S6042"/>
      <c r="T6042"/>
      <c r="U6042"/>
      <c r="V6042"/>
      <c r="W6042"/>
      <c r="X6042"/>
      <c r="Y6042"/>
      <c r="Z6042"/>
      <c r="AA6042"/>
      <c r="AB6042"/>
      <c r="AC6042"/>
    </row>
    <row r="6043" spans="2:29" s="14" customFormat="1" x14ac:dyDescent="0.25">
      <c r="B6043"/>
      <c r="C6043"/>
      <c r="D6043"/>
      <c r="E6043"/>
      <c r="F6043"/>
      <c r="G6043"/>
      <c r="H6043"/>
      <c r="I6043"/>
      <c r="J6043"/>
      <c r="K6043" s="91"/>
      <c r="L6043" s="91"/>
      <c r="M6043" s="91"/>
      <c r="R6043"/>
      <c r="S6043"/>
      <c r="T6043"/>
      <c r="U6043"/>
      <c r="V6043"/>
      <c r="W6043"/>
      <c r="X6043"/>
      <c r="Y6043"/>
      <c r="Z6043"/>
      <c r="AA6043"/>
      <c r="AB6043"/>
      <c r="AC6043"/>
    </row>
    <row r="6044" spans="2:29" s="14" customFormat="1" x14ac:dyDescent="0.25">
      <c r="B6044"/>
      <c r="C6044"/>
      <c r="D6044"/>
      <c r="E6044"/>
      <c r="F6044"/>
      <c r="G6044"/>
      <c r="H6044"/>
      <c r="I6044"/>
      <c r="J6044"/>
      <c r="K6044" s="91"/>
      <c r="L6044" s="91"/>
      <c r="M6044" s="91"/>
      <c r="R6044"/>
      <c r="S6044"/>
      <c r="T6044"/>
      <c r="U6044"/>
      <c r="V6044"/>
      <c r="W6044"/>
      <c r="X6044"/>
      <c r="Y6044"/>
      <c r="Z6044"/>
      <c r="AA6044"/>
      <c r="AB6044"/>
      <c r="AC6044"/>
    </row>
    <row r="6045" spans="2:29" s="14" customFormat="1" x14ac:dyDescent="0.25">
      <c r="B6045"/>
      <c r="C6045"/>
      <c r="D6045"/>
      <c r="E6045"/>
      <c r="F6045"/>
      <c r="G6045"/>
      <c r="H6045"/>
      <c r="I6045"/>
      <c r="J6045"/>
      <c r="K6045" s="91"/>
      <c r="L6045" s="91"/>
      <c r="M6045" s="91"/>
      <c r="R6045"/>
      <c r="S6045"/>
      <c r="T6045"/>
      <c r="U6045"/>
      <c r="V6045"/>
      <c r="W6045"/>
      <c r="X6045"/>
      <c r="Y6045"/>
      <c r="Z6045"/>
      <c r="AA6045"/>
      <c r="AB6045"/>
      <c r="AC6045"/>
    </row>
    <row r="6046" spans="2:29" s="14" customFormat="1" x14ac:dyDescent="0.25">
      <c r="B6046"/>
      <c r="C6046"/>
      <c r="D6046"/>
      <c r="E6046"/>
      <c r="F6046"/>
      <c r="G6046"/>
      <c r="H6046"/>
      <c r="I6046"/>
      <c r="J6046"/>
      <c r="K6046" s="91"/>
      <c r="L6046" s="91"/>
      <c r="M6046" s="91"/>
      <c r="R6046"/>
      <c r="S6046"/>
      <c r="T6046"/>
      <c r="U6046"/>
      <c r="V6046"/>
      <c r="W6046"/>
      <c r="X6046"/>
      <c r="Y6046"/>
      <c r="Z6046"/>
      <c r="AA6046"/>
      <c r="AB6046"/>
      <c r="AC6046"/>
    </row>
    <row r="6047" spans="2:29" s="14" customFormat="1" x14ac:dyDescent="0.25">
      <c r="B6047"/>
      <c r="C6047"/>
      <c r="D6047"/>
      <c r="E6047"/>
      <c r="F6047"/>
      <c r="G6047"/>
      <c r="H6047"/>
      <c r="I6047"/>
      <c r="J6047"/>
      <c r="K6047" s="91"/>
      <c r="L6047" s="91"/>
      <c r="M6047" s="91"/>
      <c r="R6047"/>
      <c r="S6047"/>
      <c r="T6047"/>
      <c r="U6047"/>
      <c r="V6047"/>
      <c r="W6047"/>
      <c r="X6047"/>
      <c r="Y6047"/>
      <c r="Z6047"/>
      <c r="AA6047"/>
      <c r="AB6047"/>
      <c r="AC6047"/>
    </row>
    <row r="6048" spans="2:29" s="14" customFormat="1" x14ac:dyDescent="0.25">
      <c r="B6048"/>
      <c r="C6048"/>
      <c r="D6048"/>
      <c r="E6048"/>
      <c r="F6048"/>
      <c r="G6048"/>
      <c r="H6048"/>
      <c r="I6048"/>
      <c r="J6048"/>
      <c r="K6048" s="91"/>
      <c r="L6048" s="91"/>
      <c r="M6048" s="91"/>
      <c r="R6048"/>
      <c r="S6048"/>
      <c r="T6048"/>
      <c r="U6048"/>
      <c r="V6048"/>
      <c r="W6048"/>
      <c r="X6048"/>
      <c r="Y6048"/>
      <c r="Z6048"/>
      <c r="AA6048"/>
      <c r="AB6048"/>
      <c r="AC6048"/>
    </row>
    <row r="6049" spans="2:29" s="14" customFormat="1" x14ac:dyDescent="0.25">
      <c r="B6049"/>
      <c r="C6049"/>
      <c r="D6049"/>
      <c r="E6049"/>
      <c r="F6049"/>
      <c r="G6049"/>
      <c r="H6049"/>
      <c r="I6049"/>
      <c r="J6049"/>
      <c r="K6049" s="91"/>
      <c r="L6049" s="91"/>
      <c r="M6049" s="91"/>
      <c r="R6049"/>
      <c r="S6049"/>
      <c r="T6049"/>
      <c r="U6049"/>
      <c r="V6049"/>
      <c r="W6049"/>
      <c r="X6049"/>
      <c r="Y6049"/>
      <c r="Z6049"/>
      <c r="AA6049"/>
      <c r="AB6049"/>
      <c r="AC6049"/>
    </row>
    <row r="6050" spans="2:29" s="14" customFormat="1" x14ac:dyDescent="0.25">
      <c r="B6050"/>
      <c r="C6050"/>
      <c r="D6050"/>
      <c r="E6050"/>
      <c r="F6050"/>
      <c r="G6050"/>
      <c r="H6050"/>
      <c r="I6050"/>
      <c r="J6050"/>
      <c r="K6050" s="91"/>
      <c r="L6050" s="91"/>
      <c r="M6050" s="91"/>
      <c r="R6050"/>
      <c r="S6050"/>
      <c r="T6050"/>
      <c r="U6050"/>
      <c r="V6050"/>
      <c r="W6050"/>
      <c r="X6050"/>
      <c r="Y6050"/>
      <c r="Z6050"/>
      <c r="AA6050"/>
      <c r="AB6050"/>
      <c r="AC6050"/>
    </row>
    <row r="6051" spans="2:29" s="14" customFormat="1" x14ac:dyDescent="0.25">
      <c r="B6051"/>
      <c r="C6051"/>
      <c r="D6051"/>
      <c r="E6051"/>
      <c r="F6051"/>
      <c r="G6051"/>
      <c r="H6051"/>
      <c r="I6051"/>
      <c r="J6051"/>
      <c r="K6051" s="91"/>
      <c r="L6051" s="91"/>
      <c r="M6051" s="91"/>
      <c r="R6051"/>
      <c r="S6051"/>
      <c r="T6051"/>
      <c r="U6051"/>
      <c r="V6051"/>
      <c r="W6051"/>
      <c r="X6051"/>
      <c r="Y6051"/>
      <c r="Z6051"/>
      <c r="AA6051"/>
      <c r="AB6051"/>
      <c r="AC6051"/>
    </row>
    <row r="6052" spans="2:29" s="14" customFormat="1" x14ac:dyDescent="0.25">
      <c r="B6052"/>
      <c r="C6052"/>
      <c r="D6052"/>
      <c r="E6052"/>
      <c r="F6052"/>
      <c r="G6052"/>
      <c r="H6052"/>
      <c r="I6052"/>
      <c r="J6052"/>
      <c r="K6052" s="91"/>
      <c r="L6052" s="91"/>
      <c r="M6052" s="91"/>
      <c r="R6052"/>
      <c r="S6052"/>
      <c r="T6052"/>
      <c r="U6052"/>
      <c r="V6052"/>
      <c r="W6052"/>
      <c r="X6052"/>
      <c r="Y6052"/>
      <c r="Z6052"/>
      <c r="AA6052"/>
      <c r="AB6052"/>
      <c r="AC6052"/>
    </row>
    <row r="6053" spans="2:29" s="14" customFormat="1" x14ac:dyDescent="0.25">
      <c r="B6053"/>
      <c r="C6053"/>
      <c r="D6053"/>
      <c r="E6053"/>
      <c r="F6053"/>
      <c r="G6053"/>
      <c r="H6053"/>
      <c r="I6053"/>
      <c r="J6053"/>
      <c r="K6053" s="91"/>
      <c r="L6053" s="91"/>
      <c r="M6053" s="91"/>
      <c r="R6053"/>
      <c r="S6053"/>
      <c r="T6053"/>
      <c r="U6053"/>
      <c r="V6053"/>
      <c r="W6053"/>
      <c r="X6053"/>
      <c r="Y6053"/>
      <c r="Z6053"/>
      <c r="AA6053"/>
      <c r="AB6053"/>
      <c r="AC6053"/>
    </row>
    <row r="6054" spans="2:29" s="14" customFormat="1" x14ac:dyDescent="0.25">
      <c r="B6054"/>
      <c r="C6054"/>
      <c r="D6054"/>
      <c r="E6054"/>
      <c r="F6054"/>
      <c r="G6054"/>
      <c r="H6054"/>
      <c r="I6054"/>
      <c r="J6054"/>
      <c r="K6054" s="91"/>
      <c r="L6054" s="91"/>
      <c r="M6054" s="91"/>
      <c r="R6054"/>
      <c r="S6054"/>
      <c r="T6054"/>
      <c r="U6054"/>
      <c r="V6054"/>
      <c r="W6054"/>
      <c r="X6054"/>
      <c r="Y6054"/>
      <c r="Z6054"/>
      <c r="AA6054"/>
      <c r="AB6054"/>
      <c r="AC6054"/>
    </row>
    <row r="6055" spans="2:29" s="14" customFormat="1" x14ac:dyDescent="0.25">
      <c r="B6055"/>
      <c r="C6055"/>
      <c r="D6055"/>
      <c r="E6055"/>
      <c r="F6055"/>
      <c r="G6055"/>
      <c r="H6055"/>
      <c r="I6055"/>
      <c r="J6055"/>
      <c r="K6055" s="91"/>
      <c r="L6055" s="91"/>
      <c r="M6055" s="91"/>
      <c r="R6055"/>
      <c r="S6055"/>
      <c r="T6055"/>
      <c r="U6055"/>
      <c r="V6055"/>
      <c r="W6055"/>
      <c r="X6055"/>
      <c r="Y6055"/>
      <c r="Z6055"/>
      <c r="AA6055"/>
      <c r="AB6055"/>
      <c r="AC6055"/>
    </row>
    <row r="6056" spans="2:29" s="14" customFormat="1" x14ac:dyDescent="0.25">
      <c r="B6056"/>
      <c r="C6056"/>
      <c r="D6056"/>
      <c r="E6056"/>
      <c r="F6056"/>
      <c r="G6056"/>
      <c r="H6056"/>
      <c r="I6056"/>
      <c r="J6056"/>
      <c r="K6056" s="91"/>
      <c r="L6056" s="91"/>
      <c r="M6056" s="91"/>
      <c r="R6056"/>
      <c r="S6056"/>
      <c r="T6056"/>
      <c r="U6056"/>
      <c r="V6056"/>
      <c r="W6056"/>
      <c r="X6056"/>
      <c r="Y6056"/>
      <c r="Z6056"/>
      <c r="AA6056"/>
      <c r="AB6056"/>
      <c r="AC6056"/>
    </row>
    <row r="6057" spans="2:29" s="14" customFormat="1" x14ac:dyDescent="0.25">
      <c r="B6057"/>
      <c r="C6057"/>
      <c r="D6057"/>
      <c r="E6057"/>
      <c r="F6057"/>
      <c r="G6057"/>
      <c r="H6057"/>
      <c r="I6057"/>
      <c r="J6057"/>
      <c r="K6057" s="91"/>
      <c r="L6057" s="91"/>
      <c r="M6057" s="91"/>
      <c r="R6057"/>
      <c r="S6057"/>
      <c r="T6057"/>
      <c r="U6057"/>
      <c r="V6057"/>
      <c r="W6057"/>
      <c r="X6057"/>
      <c r="Y6057"/>
      <c r="Z6057"/>
      <c r="AA6057"/>
      <c r="AB6057"/>
      <c r="AC6057"/>
    </row>
    <row r="6058" spans="2:29" s="14" customFormat="1" x14ac:dyDescent="0.25">
      <c r="B6058"/>
      <c r="C6058"/>
      <c r="D6058"/>
      <c r="E6058"/>
      <c r="F6058"/>
      <c r="G6058"/>
      <c r="H6058"/>
      <c r="I6058"/>
      <c r="J6058"/>
      <c r="K6058" s="91"/>
      <c r="L6058" s="91"/>
      <c r="M6058" s="91"/>
      <c r="R6058"/>
      <c r="S6058"/>
      <c r="T6058"/>
      <c r="U6058"/>
      <c r="V6058"/>
      <c r="W6058"/>
      <c r="X6058"/>
      <c r="Y6058"/>
      <c r="Z6058"/>
      <c r="AA6058"/>
      <c r="AB6058"/>
      <c r="AC6058"/>
    </row>
    <row r="6059" spans="2:29" s="14" customFormat="1" x14ac:dyDescent="0.25">
      <c r="B6059"/>
      <c r="C6059"/>
      <c r="D6059"/>
      <c r="E6059"/>
      <c r="F6059"/>
      <c r="G6059"/>
      <c r="H6059"/>
      <c r="I6059"/>
      <c r="J6059"/>
      <c r="K6059" s="91"/>
      <c r="L6059" s="91"/>
      <c r="M6059" s="91"/>
      <c r="R6059"/>
      <c r="S6059"/>
      <c r="T6059"/>
      <c r="U6059"/>
      <c r="V6059"/>
      <c r="W6059"/>
      <c r="X6059"/>
      <c r="Y6059"/>
      <c r="Z6059"/>
      <c r="AA6059"/>
      <c r="AB6059"/>
      <c r="AC6059"/>
    </row>
    <row r="6060" spans="2:29" s="14" customFormat="1" x14ac:dyDescent="0.25">
      <c r="B6060"/>
      <c r="C6060"/>
      <c r="D6060"/>
      <c r="E6060"/>
      <c r="F6060"/>
      <c r="G6060"/>
      <c r="H6060"/>
      <c r="I6060"/>
      <c r="J6060"/>
      <c r="K6060" s="91"/>
      <c r="L6060" s="91"/>
      <c r="M6060" s="91"/>
      <c r="R6060"/>
      <c r="S6060"/>
      <c r="T6060"/>
      <c r="U6060"/>
      <c r="V6060"/>
      <c r="W6060"/>
      <c r="X6060"/>
      <c r="Y6060"/>
      <c r="Z6060"/>
      <c r="AA6060"/>
      <c r="AB6060"/>
      <c r="AC6060"/>
    </row>
    <row r="6061" spans="2:29" s="14" customFormat="1" x14ac:dyDescent="0.25">
      <c r="B6061"/>
      <c r="C6061"/>
      <c r="D6061"/>
      <c r="E6061"/>
      <c r="F6061"/>
      <c r="G6061"/>
      <c r="H6061"/>
      <c r="I6061"/>
      <c r="J6061"/>
      <c r="K6061" s="91"/>
      <c r="L6061" s="91"/>
      <c r="M6061" s="91"/>
      <c r="R6061"/>
      <c r="S6061"/>
      <c r="T6061"/>
      <c r="U6061"/>
      <c r="V6061"/>
      <c r="W6061"/>
      <c r="X6061"/>
      <c r="Y6061"/>
      <c r="Z6061"/>
      <c r="AA6061"/>
      <c r="AB6061"/>
      <c r="AC6061"/>
    </row>
    <row r="6062" spans="2:29" s="14" customFormat="1" x14ac:dyDescent="0.25">
      <c r="B6062"/>
      <c r="C6062"/>
      <c r="D6062"/>
      <c r="E6062"/>
      <c r="F6062"/>
      <c r="G6062"/>
      <c r="H6062"/>
      <c r="I6062"/>
      <c r="J6062"/>
      <c r="K6062" s="91"/>
      <c r="L6062" s="91"/>
      <c r="M6062" s="91"/>
      <c r="R6062"/>
      <c r="S6062"/>
      <c r="T6062"/>
      <c r="U6062"/>
      <c r="V6062"/>
      <c r="W6062"/>
      <c r="X6062"/>
      <c r="Y6062"/>
      <c r="Z6062"/>
      <c r="AA6062"/>
      <c r="AB6062"/>
      <c r="AC6062"/>
    </row>
    <row r="6063" spans="2:29" s="14" customFormat="1" x14ac:dyDescent="0.25">
      <c r="B6063"/>
      <c r="C6063"/>
      <c r="D6063"/>
      <c r="E6063"/>
      <c r="F6063"/>
      <c r="G6063"/>
      <c r="H6063"/>
      <c r="I6063"/>
      <c r="J6063"/>
      <c r="K6063" s="91"/>
      <c r="L6063" s="91"/>
      <c r="M6063" s="91"/>
      <c r="R6063"/>
      <c r="S6063"/>
      <c r="T6063"/>
      <c r="U6063"/>
      <c r="V6063"/>
      <c r="W6063"/>
      <c r="X6063"/>
      <c r="Y6063"/>
      <c r="Z6063"/>
      <c r="AA6063"/>
      <c r="AB6063"/>
      <c r="AC6063"/>
    </row>
    <row r="6064" spans="2:29" s="14" customFormat="1" x14ac:dyDescent="0.25">
      <c r="B6064"/>
      <c r="C6064"/>
      <c r="D6064"/>
      <c r="E6064"/>
      <c r="F6064"/>
      <c r="G6064"/>
      <c r="H6064"/>
      <c r="I6064"/>
      <c r="J6064"/>
      <c r="K6064" s="91"/>
      <c r="L6064" s="91"/>
      <c r="M6064" s="91"/>
      <c r="R6064"/>
      <c r="S6064"/>
      <c r="T6064"/>
      <c r="U6064"/>
      <c r="V6064"/>
      <c r="W6064"/>
      <c r="X6064"/>
      <c r="Y6064"/>
      <c r="Z6064"/>
      <c r="AA6064"/>
      <c r="AB6064"/>
      <c r="AC6064"/>
    </row>
    <row r="6065" spans="2:29" s="14" customFormat="1" x14ac:dyDescent="0.25">
      <c r="B6065"/>
      <c r="C6065"/>
      <c r="D6065"/>
      <c r="E6065"/>
      <c r="F6065"/>
      <c r="G6065"/>
      <c r="H6065"/>
      <c r="I6065"/>
      <c r="J6065"/>
      <c r="K6065" s="91"/>
      <c r="L6065" s="91"/>
      <c r="M6065" s="91"/>
      <c r="R6065"/>
      <c r="S6065"/>
      <c r="T6065"/>
      <c r="U6065"/>
      <c r="V6065"/>
      <c r="W6065"/>
      <c r="X6065"/>
      <c r="Y6065"/>
      <c r="Z6065"/>
      <c r="AA6065"/>
      <c r="AB6065"/>
      <c r="AC6065"/>
    </row>
    <row r="6066" spans="2:29" s="14" customFormat="1" x14ac:dyDescent="0.25">
      <c r="B6066"/>
      <c r="C6066"/>
      <c r="D6066"/>
      <c r="E6066"/>
      <c r="F6066"/>
      <c r="G6066"/>
      <c r="H6066"/>
      <c r="I6066"/>
      <c r="J6066"/>
      <c r="K6066" s="91"/>
      <c r="L6066" s="91"/>
      <c r="M6066" s="91"/>
      <c r="R6066"/>
      <c r="S6066"/>
      <c r="T6066"/>
      <c r="U6066"/>
      <c r="V6066"/>
      <c r="W6066"/>
      <c r="X6066"/>
      <c r="Y6066"/>
      <c r="Z6066"/>
      <c r="AA6066"/>
      <c r="AB6066"/>
      <c r="AC6066"/>
    </row>
    <row r="6067" spans="2:29" s="14" customFormat="1" x14ac:dyDescent="0.25">
      <c r="B6067"/>
      <c r="C6067"/>
      <c r="D6067"/>
      <c r="E6067"/>
      <c r="F6067"/>
      <c r="G6067"/>
      <c r="H6067"/>
      <c r="I6067"/>
      <c r="J6067"/>
      <c r="K6067" s="91"/>
      <c r="L6067" s="91"/>
      <c r="M6067" s="91"/>
      <c r="R6067"/>
      <c r="S6067"/>
      <c r="T6067"/>
      <c r="U6067"/>
      <c r="V6067"/>
      <c r="W6067"/>
      <c r="X6067"/>
      <c r="Y6067"/>
      <c r="Z6067"/>
      <c r="AA6067"/>
      <c r="AB6067"/>
      <c r="AC6067"/>
    </row>
    <row r="6068" spans="2:29" s="14" customFormat="1" x14ac:dyDescent="0.25">
      <c r="B6068"/>
      <c r="C6068"/>
      <c r="D6068"/>
      <c r="E6068"/>
      <c r="F6068"/>
      <c r="G6068"/>
      <c r="H6068"/>
      <c r="I6068"/>
      <c r="J6068"/>
      <c r="K6068" s="91"/>
      <c r="L6068" s="91"/>
      <c r="M6068" s="91"/>
      <c r="R6068"/>
      <c r="S6068"/>
      <c r="T6068"/>
      <c r="U6068"/>
      <c r="V6068"/>
      <c r="W6068"/>
      <c r="X6068"/>
      <c r="Y6068"/>
      <c r="Z6068"/>
      <c r="AA6068"/>
      <c r="AB6068"/>
      <c r="AC6068"/>
    </row>
    <row r="6069" spans="2:29" s="14" customFormat="1" x14ac:dyDescent="0.25">
      <c r="B6069"/>
      <c r="C6069"/>
      <c r="D6069"/>
      <c r="E6069"/>
      <c r="F6069"/>
      <c r="G6069"/>
      <c r="H6069"/>
      <c r="I6069"/>
      <c r="J6069"/>
      <c r="K6069" s="91"/>
      <c r="L6069" s="91"/>
      <c r="M6069" s="91"/>
      <c r="R6069"/>
      <c r="S6069"/>
      <c r="T6069"/>
      <c r="U6069"/>
      <c r="V6069"/>
      <c r="W6069"/>
      <c r="X6069"/>
      <c r="Y6069"/>
      <c r="Z6069"/>
      <c r="AA6069"/>
      <c r="AB6069"/>
      <c r="AC6069"/>
    </row>
    <row r="6070" spans="2:29" s="14" customFormat="1" x14ac:dyDescent="0.25">
      <c r="B6070"/>
      <c r="C6070"/>
      <c r="D6070"/>
      <c r="E6070"/>
      <c r="F6070"/>
      <c r="G6070"/>
      <c r="H6070"/>
      <c r="I6070"/>
      <c r="J6070"/>
      <c r="K6070" s="91"/>
      <c r="L6070" s="91"/>
      <c r="M6070" s="91"/>
      <c r="R6070"/>
      <c r="S6070"/>
      <c r="T6070"/>
      <c r="U6070"/>
      <c r="V6070"/>
      <c r="W6070"/>
      <c r="X6070"/>
      <c r="Y6070"/>
      <c r="Z6070"/>
      <c r="AA6070"/>
      <c r="AB6070"/>
      <c r="AC6070"/>
    </row>
    <row r="6071" spans="2:29" s="14" customFormat="1" x14ac:dyDescent="0.25">
      <c r="B6071"/>
      <c r="C6071"/>
      <c r="D6071"/>
      <c r="E6071"/>
      <c r="F6071"/>
      <c r="G6071"/>
      <c r="H6071"/>
      <c r="I6071"/>
      <c r="J6071"/>
      <c r="K6071" s="91"/>
      <c r="L6071" s="91"/>
      <c r="M6071" s="91"/>
      <c r="R6071"/>
      <c r="S6071"/>
      <c r="T6071"/>
      <c r="U6071"/>
      <c r="V6071"/>
      <c r="W6071"/>
      <c r="X6071"/>
      <c r="Y6071"/>
      <c r="Z6071"/>
      <c r="AA6071"/>
      <c r="AB6071"/>
      <c r="AC6071"/>
    </row>
    <row r="6072" spans="2:29" s="14" customFormat="1" x14ac:dyDescent="0.25">
      <c r="B6072"/>
      <c r="C6072"/>
      <c r="D6072"/>
      <c r="E6072"/>
      <c r="F6072"/>
      <c r="G6072"/>
      <c r="H6072"/>
      <c r="I6072"/>
      <c r="J6072"/>
      <c r="K6072" s="91"/>
      <c r="L6072" s="91"/>
      <c r="M6072" s="91"/>
      <c r="R6072"/>
      <c r="S6072"/>
      <c r="T6072"/>
      <c r="U6072"/>
      <c r="V6072"/>
      <c r="W6072"/>
      <c r="X6072"/>
      <c r="Y6072"/>
      <c r="Z6072"/>
      <c r="AA6072"/>
      <c r="AB6072"/>
      <c r="AC6072"/>
    </row>
    <row r="6073" spans="2:29" s="14" customFormat="1" x14ac:dyDescent="0.25">
      <c r="B6073"/>
      <c r="C6073"/>
      <c r="D6073"/>
      <c r="E6073"/>
      <c r="F6073"/>
      <c r="G6073"/>
      <c r="H6073"/>
      <c r="I6073"/>
      <c r="J6073"/>
      <c r="K6073" s="91"/>
      <c r="L6073" s="91"/>
      <c r="M6073" s="91"/>
      <c r="R6073"/>
      <c r="S6073"/>
      <c r="T6073"/>
      <c r="U6073"/>
      <c r="V6073"/>
      <c r="W6073"/>
      <c r="X6073"/>
      <c r="Y6073"/>
      <c r="Z6073"/>
      <c r="AA6073"/>
      <c r="AB6073"/>
      <c r="AC6073"/>
    </row>
    <row r="6074" spans="2:29" s="14" customFormat="1" x14ac:dyDescent="0.25">
      <c r="B6074"/>
      <c r="C6074"/>
      <c r="D6074"/>
      <c r="E6074"/>
      <c r="F6074"/>
      <c r="G6074"/>
      <c r="H6074"/>
      <c r="I6074"/>
      <c r="J6074"/>
      <c r="K6074" s="91"/>
      <c r="L6074" s="91"/>
      <c r="M6074" s="91"/>
      <c r="R6074"/>
      <c r="S6074"/>
      <c r="T6074"/>
      <c r="U6074"/>
      <c r="V6074"/>
      <c r="W6074"/>
      <c r="X6074"/>
      <c r="Y6074"/>
      <c r="Z6074"/>
      <c r="AA6074"/>
      <c r="AB6074"/>
      <c r="AC6074"/>
    </row>
    <row r="6075" spans="2:29" s="14" customFormat="1" x14ac:dyDescent="0.25">
      <c r="B6075"/>
      <c r="C6075"/>
      <c r="D6075"/>
      <c r="E6075"/>
      <c r="F6075"/>
      <c r="G6075"/>
      <c r="H6075"/>
      <c r="I6075"/>
      <c r="J6075"/>
      <c r="K6075" s="91"/>
      <c r="L6075" s="91"/>
      <c r="M6075" s="91"/>
      <c r="R6075"/>
      <c r="S6075"/>
      <c r="T6075"/>
      <c r="U6075"/>
      <c r="V6075"/>
      <c r="W6075"/>
      <c r="X6075"/>
      <c r="Y6075"/>
      <c r="Z6075"/>
      <c r="AA6075"/>
      <c r="AB6075"/>
      <c r="AC6075"/>
    </row>
    <row r="6076" spans="2:29" s="14" customFormat="1" x14ac:dyDescent="0.25">
      <c r="B6076"/>
      <c r="C6076"/>
      <c r="D6076"/>
      <c r="E6076"/>
      <c r="F6076"/>
      <c r="G6076"/>
      <c r="H6076"/>
      <c r="I6076"/>
      <c r="J6076"/>
      <c r="K6076" s="91"/>
      <c r="L6076" s="91"/>
      <c r="M6076" s="91"/>
      <c r="R6076"/>
      <c r="S6076"/>
      <c r="T6076"/>
      <c r="U6076"/>
      <c r="V6076"/>
      <c r="W6076"/>
      <c r="X6076"/>
      <c r="Y6076"/>
      <c r="Z6076"/>
      <c r="AA6076"/>
      <c r="AB6076"/>
      <c r="AC6076"/>
    </row>
    <row r="6077" spans="2:29" s="14" customFormat="1" x14ac:dyDescent="0.25">
      <c r="B6077"/>
      <c r="C6077"/>
      <c r="D6077"/>
      <c r="E6077"/>
      <c r="F6077"/>
      <c r="G6077"/>
      <c r="H6077"/>
      <c r="I6077"/>
      <c r="J6077"/>
      <c r="K6077" s="91"/>
      <c r="L6077" s="91"/>
      <c r="M6077" s="91"/>
      <c r="R6077"/>
      <c r="S6077"/>
      <c r="T6077"/>
      <c r="U6077"/>
      <c r="V6077"/>
      <c r="W6077"/>
      <c r="X6077"/>
      <c r="Y6077"/>
      <c r="Z6077"/>
      <c r="AA6077"/>
      <c r="AB6077"/>
      <c r="AC6077"/>
    </row>
    <row r="6078" spans="2:29" s="14" customFormat="1" x14ac:dyDescent="0.25">
      <c r="B6078"/>
      <c r="C6078"/>
      <c r="D6078"/>
      <c r="E6078"/>
      <c r="F6078"/>
      <c r="G6078"/>
      <c r="H6078"/>
      <c r="I6078"/>
      <c r="J6078"/>
      <c r="K6078" s="91"/>
      <c r="L6078" s="91"/>
      <c r="M6078" s="91"/>
      <c r="R6078"/>
      <c r="S6078"/>
      <c r="T6078"/>
      <c r="U6078"/>
      <c r="V6078"/>
      <c r="W6078"/>
      <c r="X6078"/>
      <c r="Y6078"/>
      <c r="Z6078"/>
      <c r="AA6078"/>
      <c r="AB6078"/>
      <c r="AC6078"/>
    </row>
    <row r="6079" spans="2:29" s="14" customFormat="1" x14ac:dyDescent="0.25">
      <c r="B6079"/>
      <c r="C6079"/>
      <c r="D6079"/>
      <c r="E6079"/>
      <c r="F6079"/>
      <c r="G6079"/>
      <c r="H6079"/>
      <c r="I6079"/>
      <c r="J6079"/>
      <c r="K6079" s="91"/>
      <c r="L6079" s="91"/>
      <c r="M6079" s="91"/>
      <c r="R6079"/>
      <c r="S6079"/>
      <c r="T6079"/>
      <c r="U6079"/>
      <c r="V6079"/>
      <c r="W6079"/>
      <c r="X6079"/>
      <c r="Y6079"/>
      <c r="Z6079"/>
      <c r="AA6079"/>
      <c r="AB6079"/>
      <c r="AC6079"/>
    </row>
    <row r="6080" spans="2:29" s="14" customFormat="1" x14ac:dyDescent="0.25">
      <c r="B6080"/>
      <c r="C6080"/>
      <c r="D6080"/>
      <c r="E6080"/>
      <c r="F6080"/>
      <c r="G6080"/>
      <c r="H6080"/>
      <c r="I6080"/>
      <c r="J6080"/>
      <c r="K6080" s="91"/>
      <c r="L6080" s="91"/>
      <c r="M6080" s="91"/>
      <c r="R6080"/>
      <c r="S6080"/>
      <c r="T6080"/>
      <c r="U6080"/>
      <c r="V6080"/>
      <c r="W6080"/>
      <c r="X6080"/>
      <c r="Y6080"/>
      <c r="Z6080"/>
      <c r="AA6080"/>
      <c r="AB6080"/>
      <c r="AC6080"/>
    </row>
    <row r="6081" spans="2:29" s="14" customFormat="1" x14ac:dyDescent="0.25">
      <c r="B6081"/>
      <c r="C6081"/>
      <c r="D6081"/>
      <c r="E6081"/>
      <c r="F6081"/>
      <c r="G6081"/>
      <c r="H6081"/>
      <c r="I6081"/>
      <c r="J6081"/>
      <c r="K6081" s="91"/>
      <c r="L6081" s="91"/>
      <c r="M6081" s="91"/>
      <c r="R6081"/>
      <c r="S6081"/>
      <c r="T6081"/>
      <c r="U6081"/>
      <c r="V6081"/>
      <c r="W6081"/>
      <c r="X6081"/>
      <c r="Y6081"/>
      <c r="Z6081"/>
      <c r="AA6081"/>
      <c r="AB6081"/>
      <c r="AC6081"/>
    </row>
    <row r="6082" spans="2:29" s="14" customFormat="1" x14ac:dyDescent="0.25">
      <c r="B6082"/>
      <c r="C6082"/>
      <c r="D6082"/>
      <c r="E6082"/>
      <c r="F6082"/>
      <c r="G6082"/>
      <c r="H6082"/>
      <c r="I6082"/>
      <c r="J6082"/>
      <c r="K6082" s="91"/>
      <c r="L6082" s="91"/>
      <c r="M6082" s="91"/>
      <c r="R6082"/>
      <c r="S6082"/>
      <c r="T6082"/>
      <c r="U6082"/>
      <c r="V6082"/>
      <c r="W6082"/>
      <c r="X6082"/>
      <c r="Y6082"/>
      <c r="Z6082"/>
      <c r="AA6082"/>
      <c r="AB6082"/>
      <c r="AC6082"/>
    </row>
    <row r="6083" spans="2:29" s="14" customFormat="1" x14ac:dyDescent="0.25">
      <c r="B6083"/>
      <c r="C6083"/>
      <c r="D6083"/>
      <c r="E6083"/>
      <c r="F6083"/>
      <c r="G6083"/>
      <c r="H6083"/>
      <c r="I6083"/>
      <c r="J6083"/>
      <c r="K6083" s="91"/>
      <c r="L6083" s="91"/>
      <c r="M6083" s="91"/>
      <c r="R6083"/>
      <c r="S6083"/>
      <c r="T6083"/>
      <c r="U6083"/>
      <c r="V6083"/>
      <c r="W6083"/>
      <c r="X6083"/>
      <c r="Y6083"/>
      <c r="Z6083"/>
      <c r="AA6083"/>
      <c r="AB6083"/>
      <c r="AC6083"/>
    </row>
    <row r="6084" spans="2:29" s="14" customFormat="1" x14ac:dyDescent="0.25">
      <c r="B6084"/>
      <c r="C6084"/>
      <c r="D6084"/>
      <c r="E6084"/>
      <c r="F6084"/>
      <c r="G6084"/>
      <c r="H6084"/>
      <c r="I6084"/>
      <c r="J6084"/>
      <c r="K6084" s="91"/>
      <c r="L6084" s="91"/>
      <c r="M6084" s="91"/>
      <c r="R6084"/>
      <c r="S6084"/>
      <c r="T6084"/>
      <c r="U6084"/>
      <c r="V6084"/>
      <c r="W6084"/>
      <c r="X6084"/>
      <c r="Y6084"/>
      <c r="Z6084"/>
      <c r="AA6084"/>
      <c r="AB6084"/>
      <c r="AC6084"/>
    </row>
    <row r="6085" spans="2:29" s="14" customFormat="1" x14ac:dyDescent="0.25">
      <c r="B6085"/>
      <c r="C6085"/>
      <c r="D6085"/>
      <c r="E6085"/>
      <c r="F6085"/>
      <c r="G6085"/>
      <c r="H6085"/>
      <c r="I6085"/>
      <c r="J6085"/>
      <c r="K6085" s="91"/>
      <c r="L6085" s="91"/>
      <c r="M6085" s="91"/>
      <c r="R6085"/>
      <c r="S6085"/>
      <c r="T6085"/>
      <c r="U6085"/>
      <c r="V6085"/>
      <c r="W6085"/>
      <c r="X6085"/>
      <c r="Y6085"/>
      <c r="Z6085"/>
      <c r="AA6085"/>
      <c r="AB6085"/>
      <c r="AC6085"/>
    </row>
    <row r="6086" spans="2:29" s="14" customFormat="1" x14ac:dyDescent="0.25">
      <c r="B6086"/>
      <c r="C6086"/>
      <c r="D6086"/>
      <c r="E6086"/>
      <c r="F6086"/>
      <c r="G6086"/>
      <c r="H6086"/>
      <c r="I6086"/>
      <c r="J6086"/>
      <c r="K6086" s="91"/>
      <c r="L6086" s="91"/>
      <c r="M6086" s="91"/>
      <c r="R6086"/>
      <c r="S6086"/>
      <c r="T6086"/>
      <c r="U6086"/>
      <c r="V6086"/>
      <c r="W6086"/>
      <c r="X6086"/>
      <c r="Y6086"/>
      <c r="Z6086"/>
      <c r="AA6086"/>
      <c r="AB6086"/>
      <c r="AC6086"/>
    </row>
    <row r="6087" spans="2:29" s="14" customFormat="1" x14ac:dyDescent="0.25">
      <c r="B6087"/>
      <c r="C6087"/>
      <c r="D6087"/>
      <c r="E6087"/>
      <c r="F6087"/>
      <c r="G6087"/>
      <c r="H6087"/>
      <c r="I6087"/>
      <c r="J6087"/>
      <c r="K6087" s="91"/>
      <c r="L6087" s="91"/>
      <c r="M6087" s="91"/>
      <c r="R6087"/>
      <c r="S6087"/>
      <c r="T6087"/>
      <c r="U6087"/>
      <c r="V6087"/>
      <c r="W6087"/>
      <c r="X6087"/>
      <c r="Y6087"/>
      <c r="Z6087"/>
      <c r="AA6087"/>
      <c r="AB6087"/>
      <c r="AC6087"/>
    </row>
    <row r="6088" spans="2:29" s="14" customFormat="1" x14ac:dyDescent="0.25">
      <c r="B6088"/>
      <c r="C6088"/>
      <c r="D6088"/>
      <c r="E6088"/>
      <c r="F6088"/>
      <c r="G6088"/>
      <c r="H6088"/>
      <c r="I6088"/>
      <c r="J6088"/>
      <c r="K6088" s="91"/>
      <c r="L6088" s="91"/>
      <c r="M6088" s="91"/>
      <c r="R6088"/>
      <c r="S6088"/>
      <c r="T6088"/>
      <c r="U6088"/>
      <c r="V6088"/>
      <c r="W6088"/>
      <c r="X6088"/>
      <c r="Y6088"/>
      <c r="Z6088"/>
      <c r="AA6088"/>
      <c r="AB6088"/>
      <c r="AC6088"/>
    </row>
    <row r="6089" spans="2:29" s="14" customFormat="1" x14ac:dyDescent="0.25">
      <c r="B6089"/>
      <c r="C6089"/>
      <c r="D6089"/>
      <c r="E6089"/>
      <c r="F6089"/>
      <c r="G6089"/>
      <c r="H6089"/>
      <c r="I6089"/>
      <c r="J6089"/>
      <c r="K6089" s="91"/>
      <c r="L6089" s="91"/>
      <c r="M6089" s="91"/>
      <c r="R6089"/>
      <c r="S6089"/>
      <c r="T6089"/>
      <c r="U6089"/>
      <c r="V6089"/>
      <c r="W6089"/>
      <c r="X6089"/>
      <c r="Y6089"/>
      <c r="Z6089"/>
      <c r="AA6089"/>
      <c r="AB6089"/>
      <c r="AC6089"/>
    </row>
    <row r="6090" spans="2:29" s="14" customFormat="1" x14ac:dyDescent="0.25">
      <c r="B6090"/>
      <c r="C6090"/>
      <c r="D6090"/>
      <c r="E6090"/>
      <c r="F6090"/>
      <c r="G6090"/>
      <c r="H6090"/>
      <c r="I6090"/>
      <c r="J6090"/>
      <c r="K6090" s="91"/>
      <c r="L6090" s="91"/>
      <c r="M6090" s="91"/>
      <c r="R6090"/>
      <c r="S6090"/>
      <c r="T6090"/>
      <c r="U6090"/>
      <c r="V6090"/>
      <c r="W6090"/>
      <c r="X6090"/>
      <c r="Y6090"/>
      <c r="Z6090"/>
      <c r="AA6090"/>
      <c r="AB6090"/>
      <c r="AC6090"/>
    </row>
    <row r="6091" spans="2:29" s="14" customFormat="1" x14ac:dyDescent="0.25">
      <c r="B6091"/>
      <c r="C6091"/>
      <c r="D6091"/>
      <c r="E6091"/>
      <c r="F6091"/>
      <c r="G6091"/>
      <c r="H6091"/>
      <c r="I6091"/>
      <c r="J6091"/>
      <c r="K6091" s="91"/>
      <c r="L6091" s="91"/>
      <c r="M6091" s="91"/>
      <c r="R6091"/>
      <c r="S6091"/>
      <c r="T6091"/>
      <c r="U6091"/>
      <c r="V6091"/>
      <c r="W6091"/>
      <c r="X6091"/>
      <c r="Y6091"/>
      <c r="Z6091"/>
      <c r="AA6091"/>
      <c r="AB6091"/>
      <c r="AC6091"/>
    </row>
    <row r="6092" spans="2:29" s="14" customFormat="1" x14ac:dyDescent="0.25">
      <c r="B6092"/>
      <c r="C6092"/>
      <c r="D6092"/>
      <c r="E6092"/>
      <c r="F6092"/>
      <c r="G6092"/>
      <c r="H6092"/>
      <c r="I6092"/>
      <c r="J6092"/>
      <c r="K6092" s="91"/>
      <c r="L6092" s="91"/>
      <c r="M6092" s="91"/>
      <c r="R6092"/>
      <c r="S6092"/>
      <c r="T6092"/>
      <c r="U6092"/>
      <c r="V6092"/>
      <c r="W6092"/>
      <c r="X6092"/>
      <c r="Y6092"/>
      <c r="Z6092"/>
      <c r="AA6092"/>
      <c r="AB6092"/>
      <c r="AC6092"/>
    </row>
    <row r="6093" spans="2:29" s="14" customFormat="1" x14ac:dyDescent="0.25">
      <c r="B6093"/>
      <c r="C6093"/>
      <c r="D6093"/>
      <c r="E6093"/>
      <c r="F6093"/>
      <c r="G6093"/>
      <c r="H6093"/>
      <c r="I6093"/>
      <c r="J6093"/>
      <c r="K6093" s="91"/>
      <c r="L6093" s="91"/>
      <c r="M6093" s="91"/>
      <c r="R6093"/>
      <c r="S6093"/>
      <c r="T6093"/>
      <c r="U6093"/>
      <c r="V6093"/>
      <c r="W6093"/>
      <c r="X6093"/>
      <c r="Y6093"/>
      <c r="Z6093"/>
      <c r="AA6093"/>
      <c r="AB6093"/>
      <c r="AC6093"/>
    </row>
    <row r="6094" spans="2:29" s="14" customFormat="1" x14ac:dyDescent="0.25">
      <c r="B6094"/>
      <c r="C6094"/>
      <c r="D6094"/>
      <c r="E6094"/>
      <c r="F6094"/>
      <c r="G6094"/>
      <c r="H6094"/>
      <c r="I6094"/>
      <c r="J6094"/>
      <c r="K6094" s="91"/>
      <c r="L6094" s="91"/>
      <c r="M6094" s="91"/>
      <c r="R6094"/>
      <c r="S6094"/>
      <c r="T6094"/>
      <c r="U6094"/>
      <c r="V6094"/>
      <c r="W6094"/>
      <c r="X6094"/>
      <c r="Y6094"/>
      <c r="Z6094"/>
      <c r="AA6094"/>
      <c r="AB6094"/>
      <c r="AC6094"/>
    </row>
    <row r="6095" spans="2:29" s="14" customFormat="1" x14ac:dyDescent="0.25">
      <c r="B6095"/>
      <c r="C6095"/>
      <c r="D6095"/>
      <c r="E6095"/>
      <c r="F6095"/>
      <c r="G6095"/>
      <c r="H6095"/>
      <c r="I6095"/>
      <c r="J6095"/>
      <c r="K6095" s="91"/>
      <c r="L6095" s="91"/>
      <c r="M6095" s="91"/>
      <c r="R6095"/>
      <c r="S6095"/>
      <c r="T6095"/>
      <c r="U6095"/>
      <c r="V6095"/>
      <c r="W6095"/>
      <c r="X6095"/>
      <c r="Y6095"/>
      <c r="Z6095"/>
      <c r="AA6095"/>
      <c r="AB6095"/>
      <c r="AC6095"/>
    </row>
    <row r="6096" spans="2:29" s="14" customFormat="1" x14ac:dyDescent="0.25">
      <c r="B6096"/>
      <c r="C6096"/>
      <c r="D6096"/>
      <c r="E6096"/>
      <c r="F6096"/>
      <c r="G6096"/>
      <c r="H6096"/>
      <c r="I6096"/>
      <c r="J6096"/>
      <c r="K6096" s="91"/>
      <c r="L6096" s="91"/>
      <c r="M6096" s="91"/>
      <c r="R6096"/>
      <c r="S6096"/>
      <c r="T6096"/>
      <c r="U6096"/>
      <c r="V6096"/>
      <c r="W6096"/>
      <c r="X6096"/>
      <c r="Y6096"/>
      <c r="Z6096"/>
      <c r="AA6096"/>
      <c r="AB6096"/>
      <c r="AC6096"/>
    </row>
    <row r="6097" spans="2:29" s="14" customFormat="1" x14ac:dyDescent="0.25">
      <c r="B6097"/>
      <c r="C6097"/>
      <c r="D6097"/>
      <c r="E6097"/>
      <c r="F6097"/>
      <c r="G6097"/>
      <c r="H6097"/>
      <c r="I6097"/>
      <c r="J6097"/>
      <c r="K6097" s="91"/>
      <c r="L6097" s="91"/>
      <c r="M6097" s="91"/>
      <c r="R6097"/>
      <c r="S6097"/>
      <c r="T6097"/>
      <c r="U6097"/>
      <c r="V6097"/>
      <c r="W6097"/>
      <c r="X6097"/>
      <c r="Y6097"/>
      <c r="Z6097"/>
      <c r="AA6097"/>
      <c r="AB6097"/>
      <c r="AC6097"/>
    </row>
    <row r="6098" spans="2:29" s="14" customFormat="1" x14ac:dyDescent="0.25">
      <c r="B6098"/>
      <c r="C6098"/>
      <c r="D6098"/>
      <c r="E6098"/>
      <c r="F6098"/>
      <c r="G6098"/>
      <c r="H6098"/>
      <c r="I6098"/>
      <c r="J6098"/>
      <c r="K6098" s="91"/>
      <c r="L6098" s="91"/>
      <c r="M6098" s="91"/>
      <c r="R6098"/>
      <c r="S6098"/>
      <c r="T6098"/>
      <c r="U6098"/>
      <c r="V6098"/>
      <c r="W6098"/>
      <c r="X6098"/>
      <c r="Y6098"/>
      <c r="Z6098"/>
      <c r="AA6098"/>
      <c r="AB6098"/>
      <c r="AC6098"/>
    </row>
    <row r="6099" spans="2:29" s="14" customFormat="1" x14ac:dyDescent="0.25">
      <c r="B6099"/>
      <c r="C6099"/>
      <c r="D6099"/>
      <c r="E6099"/>
      <c r="F6099"/>
      <c r="G6099"/>
      <c r="H6099"/>
      <c r="I6099"/>
      <c r="J6099"/>
      <c r="K6099" s="91"/>
      <c r="L6099" s="91"/>
      <c r="M6099" s="91"/>
      <c r="R6099"/>
      <c r="S6099"/>
      <c r="T6099"/>
      <c r="U6099"/>
      <c r="V6099"/>
      <c r="W6099"/>
      <c r="X6099"/>
      <c r="Y6099"/>
      <c r="Z6099"/>
      <c r="AA6099"/>
      <c r="AB6099"/>
      <c r="AC6099"/>
    </row>
    <row r="6100" spans="2:29" s="14" customFormat="1" x14ac:dyDescent="0.25">
      <c r="B6100"/>
      <c r="C6100"/>
      <c r="D6100"/>
      <c r="E6100"/>
      <c r="F6100"/>
      <c r="G6100"/>
      <c r="H6100"/>
      <c r="I6100"/>
      <c r="J6100"/>
      <c r="K6100" s="91"/>
      <c r="L6100" s="91"/>
      <c r="M6100" s="91"/>
      <c r="R6100"/>
      <c r="S6100"/>
      <c r="T6100"/>
      <c r="U6100"/>
      <c r="V6100"/>
      <c r="W6100"/>
      <c r="X6100"/>
      <c r="Y6100"/>
      <c r="Z6100"/>
      <c r="AA6100"/>
      <c r="AB6100"/>
      <c r="AC6100"/>
    </row>
    <row r="6101" spans="2:29" s="14" customFormat="1" x14ac:dyDescent="0.25">
      <c r="B6101"/>
      <c r="C6101"/>
      <c r="D6101"/>
      <c r="E6101"/>
      <c r="F6101"/>
      <c r="G6101"/>
      <c r="H6101"/>
      <c r="I6101"/>
      <c r="J6101"/>
      <c r="K6101" s="91"/>
      <c r="L6101" s="91"/>
      <c r="M6101" s="91"/>
      <c r="R6101"/>
      <c r="S6101"/>
      <c r="T6101"/>
      <c r="U6101"/>
      <c r="V6101"/>
      <c r="W6101"/>
      <c r="X6101"/>
      <c r="Y6101"/>
      <c r="Z6101"/>
      <c r="AA6101"/>
      <c r="AB6101"/>
      <c r="AC6101"/>
    </row>
    <row r="6102" spans="2:29" s="14" customFormat="1" x14ac:dyDescent="0.25">
      <c r="B6102"/>
      <c r="C6102"/>
      <c r="D6102"/>
      <c r="E6102"/>
      <c r="F6102"/>
      <c r="G6102"/>
      <c r="H6102"/>
      <c r="I6102"/>
      <c r="J6102"/>
      <c r="K6102" s="91"/>
      <c r="L6102" s="91"/>
      <c r="M6102" s="91"/>
      <c r="R6102"/>
      <c r="S6102"/>
      <c r="T6102"/>
      <c r="U6102"/>
      <c r="V6102"/>
      <c r="W6102"/>
      <c r="X6102"/>
      <c r="Y6102"/>
      <c r="Z6102"/>
      <c r="AA6102"/>
      <c r="AB6102"/>
      <c r="AC6102"/>
    </row>
    <row r="6103" spans="2:29" s="14" customFormat="1" x14ac:dyDescent="0.25">
      <c r="B6103"/>
      <c r="C6103"/>
      <c r="D6103"/>
      <c r="E6103"/>
      <c r="F6103"/>
      <c r="G6103"/>
      <c r="H6103"/>
      <c r="I6103"/>
      <c r="J6103"/>
      <c r="K6103" s="91"/>
      <c r="L6103" s="91"/>
      <c r="M6103" s="91"/>
      <c r="R6103"/>
      <c r="S6103"/>
      <c r="T6103"/>
      <c r="U6103"/>
      <c r="V6103"/>
      <c r="W6103"/>
      <c r="X6103"/>
      <c r="Y6103"/>
      <c r="Z6103"/>
      <c r="AA6103"/>
      <c r="AB6103"/>
      <c r="AC6103"/>
    </row>
    <row r="6104" spans="2:29" s="14" customFormat="1" x14ac:dyDescent="0.25">
      <c r="B6104"/>
      <c r="C6104"/>
      <c r="D6104"/>
      <c r="E6104"/>
      <c r="F6104"/>
      <c r="G6104"/>
      <c r="H6104"/>
      <c r="I6104"/>
      <c r="J6104"/>
      <c r="K6104" s="91"/>
      <c r="L6104" s="91"/>
      <c r="M6104" s="91"/>
      <c r="R6104"/>
      <c r="S6104"/>
      <c r="T6104"/>
      <c r="U6104"/>
      <c r="V6104"/>
      <c r="W6104"/>
      <c r="X6104"/>
      <c r="Y6104"/>
      <c r="Z6104"/>
      <c r="AA6104"/>
      <c r="AB6104"/>
      <c r="AC6104"/>
    </row>
    <row r="6105" spans="2:29" s="14" customFormat="1" x14ac:dyDescent="0.25">
      <c r="B6105"/>
      <c r="C6105"/>
      <c r="D6105"/>
      <c r="E6105"/>
      <c r="F6105"/>
      <c r="G6105"/>
      <c r="H6105"/>
      <c r="I6105"/>
      <c r="J6105"/>
      <c r="K6105" s="91"/>
      <c r="L6105" s="91"/>
      <c r="M6105" s="91"/>
      <c r="R6105"/>
      <c r="S6105"/>
      <c r="T6105"/>
      <c r="U6105"/>
      <c r="V6105"/>
      <c r="W6105"/>
      <c r="X6105"/>
      <c r="Y6105"/>
      <c r="Z6105"/>
      <c r="AA6105"/>
      <c r="AB6105"/>
      <c r="AC6105"/>
    </row>
    <row r="6106" spans="2:29" s="14" customFormat="1" x14ac:dyDescent="0.25">
      <c r="B6106"/>
      <c r="C6106"/>
      <c r="D6106"/>
      <c r="E6106"/>
      <c r="F6106"/>
      <c r="G6106"/>
      <c r="H6106"/>
      <c r="I6106"/>
      <c r="J6106"/>
      <c r="K6106" s="91"/>
      <c r="L6106" s="91"/>
      <c r="M6106" s="91"/>
      <c r="R6106"/>
      <c r="S6106"/>
      <c r="T6106"/>
      <c r="U6106"/>
      <c r="V6106"/>
      <c r="W6106"/>
      <c r="X6106"/>
      <c r="Y6106"/>
      <c r="Z6106"/>
      <c r="AA6106"/>
      <c r="AB6106"/>
      <c r="AC6106"/>
    </row>
    <row r="6107" spans="2:29" s="14" customFormat="1" x14ac:dyDescent="0.25">
      <c r="B6107"/>
      <c r="C6107"/>
      <c r="D6107"/>
      <c r="E6107"/>
      <c r="F6107"/>
      <c r="G6107"/>
      <c r="H6107"/>
      <c r="I6107"/>
      <c r="J6107"/>
      <c r="K6107" s="91"/>
      <c r="L6107" s="91"/>
      <c r="M6107" s="91"/>
      <c r="R6107"/>
      <c r="S6107"/>
      <c r="T6107"/>
      <c r="U6107"/>
      <c r="V6107"/>
      <c r="W6107"/>
      <c r="X6107"/>
      <c r="Y6107"/>
      <c r="Z6107"/>
      <c r="AA6107"/>
      <c r="AB6107"/>
      <c r="AC6107"/>
    </row>
    <row r="6108" spans="2:29" s="14" customFormat="1" x14ac:dyDescent="0.25">
      <c r="B6108"/>
      <c r="C6108"/>
      <c r="D6108"/>
      <c r="E6108"/>
      <c r="F6108"/>
      <c r="G6108"/>
      <c r="H6108"/>
      <c r="I6108"/>
      <c r="J6108"/>
      <c r="K6108" s="91"/>
      <c r="L6108" s="91"/>
      <c r="M6108" s="91"/>
      <c r="R6108"/>
      <c r="S6108"/>
      <c r="T6108"/>
      <c r="U6108"/>
      <c r="V6108"/>
      <c r="W6108"/>
      <c r="X6108"/>
      <c r="Y6108"/>
      <c r="Z6108"/>
      <c r="AA6108"/>
      <c r="AB6108"/>
      <c r="AC6108"/>
    </row>
    <row r="6109" spans="2:29" s="14" customFormat="1" x14ac:dyDescent="0.25">
      <c r="B6109"/>
      <c r="C6109"/>
      <c r="D6109"/>
      <c r="E6109"/>
      <c r="F6109"/>
      <c r="G6109"/>
      <c r="H6109"/>
      <c r="I6109"/>
      <c r="J6109"/>
      <c r="K6109" s="91"/>
      <c r="L6109" s="91"/>
      <c r="M6109" s="91"/>
      <c r="R6109"/>
      <c r="S6109"/>
      <c r="T6109"/>
      <c r="U6109"/>
      <c r="V6109"/>
      <c r="W6109"/>
      <c r="X6109"/>
      <c r="Y6109"/>
      <c r="Z6109"/>
      <c r="AA6109"/>
      <c r="AB6109"/>
      <c r="AC6109"/>
    </row>
    <row r="6110" spans="2:29" s="14" customFormat="1" x14ac:dyDescent="0.25">
      <c r="B6110"/>
      <c r="C6110"/>
      <c r="D6110"/>
      <c r="E6110"/>
      <c r="F6110"/>
      <c r="G6110"/>
      <c r="H6110"/>
      <c r="I6110"/>
      <c r="J6110"/>
      <c r="K6110" s="91"/>
      <c r="L6110" s="91"/>
      <c r="M6110" s="91"/>
      <c r="R6110"/>
      <c r="S6110"/>
      <c r="T6110"/>
      <c r="U6110"/>
      <c r="V6110"/>
      <c r="W6110"/>
      <c r="X6110"/>
      <c r="Y6110"/>
      <c r="Z6110"/>
      <c r="AA6110"/>
      <c r="AB6110"/>
      <c r="AC6110"/>
    </row>
    <row r="6111" spans="2:29" s="14" customFormat="1" x14ac:dyDescent="0.25">
      <c r="B6111"/>
      <c r="C6111"/>
      <c r="D6111"/>
      <c r="E6111"/>
      <c r="F6111"/>
      <c r="G6111"/>
      <c r="H6111"/>
      <c r="I6111"/>
      <c r="J6111"/>
      <c r="K6111" s="91"/>
      <c r="L6111" s="91"/>
      <c r="M6111" s="91"/>
      <c r="R6111"/>
      <c r="S6111"/>
      <c r="T6111"/>
      <c r="U6111"/>
      <c r="V6111"/>
      <c r="W6111"/>
      <c r="X6111"/>
      <c r="Y6111"/>
      <c r="Z6111"/>
      <c r="AA6111"/>
      <c r="AB6111"/>
      <c r="AC6111"/>
    </row>
    <row r="6112" spans="2:29" s="14" customFormat="1" x14ac:dyDescent="0.25">
      <c r="B6112"/>
      <c r="C6112"/>
      <c r="D6112"/>
      <c r="E6112"/>
      <c r="F6112"/>
      <c r="G6112"/>
      <c r="H6112"/>
      <c r="I6112"/>
      <c r="J6112"/>
      <c r="K6112" s="91"/>
      <c r="L6112" s="91"/>
      <c r="M6112" s="91"/>
      <c r="R6112"/>
      <c r="S6112"/>
      <c r="T6112"/>
      <c r="U6112"/>
      <c r="V6112"/>
      <c r="W6112"/>
      <c r="X6112"/>
      <c r="Y6112"/>
      <c r="Z6112"/>
      <c r="AA6112"/>
      <c r="AB6112"/>
      <c r="AC6112"/>
    </row>
    <row r="6113" spans="2:29" s="14" customFormat="1" x14ac:dyDescent="0.25">
      <c r="B6113"/>
      <c r="C6113"/>
      <c r="D6113"/>
      <c r="E6113"/>
      <c r="F6113"/>
      <c r="G6113"/>
      <c r="H6113"/>
      <c r="I6113"/>
      <c r="J6113"/>
      <c r="K6113" s="91"/>
      <c r="L6113" s="91"/>
      <c r="M6113" s="91"/>
      <c r="R6113"/>
      <c r="S6113"/>
      <c r="T6113"/>
      <c r="U6113"/>
      <c r="V6113"/>
      <c r="W6113"/>
      <c r="X6113"/>
      <c r="Y6113"/>
      <c r="Z6113"/>
      <c r="AA6113"/>
      <c r="AB6113"/>
      <c r="AC6113"/>
    </row>
    <row r="6114" spans="2:29" s="14" customFormat="1" x14ac:dyDescent="0.25">
      <c r="B6114"/>
      <c r="C6114"/>
      <c r="D6114"/>
      <c r="E6114"/>
      <c r="F6114"/>
      <c r="G6114"/>
      <c r="H6114"/>
      <c r="I6114"/>
      <c r="J6114"/>
      <c r="K6114" s="91"/>
      <c r="L6114" s="91"/>
      <c r="M6114" s="91"/>
      <c r="R6114"/>
      <c r="S6114"/>
      <c r="T6114"/>
      <c r="U6114"/>
      <c r="V6114"/>
      <c r="W6114"/>
      <c r="X6114"/>
      <c r="Y6114"/>
      <c r="Z6114"/>
      <c r="AA6114"/>
      <c r="AB6114"/>
      <c r="AC6114"/>
    </row>
    <row r="6115" spans="2:29" s="14" customFormat="1" x14ac:dyDescent="0.25">
      <c r="B6115"/>
      <c r="C6115"/>
      <c r="D6115"/>
      <c r="E6115"/>
      <c r="F6115"/>
      <c r="G6115"/>
      <c r="H6115"/>
      <c r="I6115"/>
      <c r="J6115"/>
      <c r="K6115" s="91"/>
      <c r="L6115" s="91"/>
      <c r="M6115" s="91"/>
      <c r="R6115"/>
      <c r="S6115"/>
      <c r="T6115"/>
      <c r="U6115"/>
      <c r="V6115"/>
      <c r="W6115"/>
      <c r="X6115"/>
      <c r="Y6115"/>
      <c r="Z6115"/>
      <c r="AA6115"/>
      <c r="AB6115"/>
      <c r="AC6115"/>
    </row>
    <row r="6116" spans="2:29" s="14" customFormat="1" x14ac:dyDescent="0.25">
      <c r="B6116"/>
      <c r="C6116"/>
      <c r="D6116"/>
      <c r="E6116"/>
      <c r="F6116"/>
      <c r="G6116"/>
      <c r="H6116"/>
      <c r="I6116"/>
      <c r="J6116"/>
      <c r="K6116" s="91"/>
      <c r="L6116" s="91"/>
      <c r="M6116" s="91"/>
      <c r="R6116"/>
      <c r="S6116"/>
      <c r="T6116"/>
      <c r="U6116"/>
      <c r="V6116"/>
      <c r="W6116"/>
      <c r="X6116"/>
      <c r="Y6116"/>
      <c r="Z6116"/>
      <c r="AA6116"/>
      <c r="AB6116"/>
      <c r="AC6116"/>
    </row>
    <row r="6117" spans="2:29" s="14" customFormat="1" x14ac:dyDescent="0.25">
      <c r="B6117"/>
      <c r="C6117"/>
      <c r="D6117"/>
      <c r="E6117"/>
      <c r="F6117"/>
      <c r="G6117"/>
      <c r="H6117"/>
      <c r="I6117"/>
      <c r="J6117"/>
      <c r="K6117" s="91"/>
      <c r="L6117" s="91"/>
      <c r="M6117" s="91"/>
      <c r="R6117"/>
      <c r="S6117"/>
      <c r="T6117"/>
      <c r="U6117"/>
      <c r="V6117"/>
      <c r="W6117"/>
      <c r="X6117"/>
      <c r="Y6117"/>
      <c r="Z6117"/>
      <c r="AA6117"/>
      <c r="AB6117"/>
      <c r="AC6117"/>
    </row>
    <row r="6118" spans="2:29" s="14" customFormat="1" x14ac:dyDescent="0.25">
      <c r="B6118"/>
      <c r="C6118"/>
      <c r="D6118"/>
      <c r="E6118"/>
      <c r="F6118"/>
      <c r="G6118"/>
      <c r="H6118"/>
      <c r="I6118"/>
      <c r="J6118"/>
      <c r="K6118" s="91"/>
      <c r="L6118" s="91"/>
      <c r="M6118" s="91"/>
      <c r="R6118"/>
      <c r="S6118"/>
      <c r="T6118"/>
      <c r="U6118"/>
      <c r="V6118"/>
      <c r="W6118"/>
      <c r="X6118"/>
      <c r="Y6118"/>
      <c r="Z6118"/>
      <c r="AA6118"/>
      <c r="AB6118"/>
      <c r="AC6118"/>
    </row>
    <row r="6119" spans="2:29" s="14" customFormat="1" x14ac:dyDescent="0.25">
      <c r="B6119"/>
      <c r="C6119"/>
      <c r="D6119"/>
      <c r="E6119"/>
      <c r="F6119"/>
      <c r="G6119"/>
      <c r="H6119"/>
      <c r="I6119"/>
      <c r="J6119"/>
      <c r="K6119" s="91"/>
      <c r="L6119" s="91"/>
      <c r="M6119" s="91"/>
      <c r="R6119"/>
      <c r="S6119"/>
      <c r="T6119"/>
      <c r="U6119"/>
      <c r="V6119"/>
      <c r="W6119"/>
      <c r="X6119"/>
      <c r="Y6119"/>
      <c r="Z6119"/>
      <c r="AA6119"/>
      <c r="AB6119"/>
      <c r="AC6119"/>
    </row>
    <row r="6120" spans="2:29" s="14" customFormat="1" x14ac:dyDescent="0.25">
      <c r="B6120"/>
      <c r="C6120"/>
      <c r="D6120"/>
      <c r="E6120"/>
      <c r="F6120"/>
      <c r="G6120"/>
      <c r="H6120"/>
      <c r="I6120"/>
      <c r="J6120"/>
      <c r="K6120" s="91"/>
      <c r="L6120" s="91"/>
      <c r="M6120" s="91"/>
      <c r="R6120"/>
      <c r="S6120"/>
      <c r="T6120"/>
      <c r="U6120"/>
      <c r="V6120"/>
      <c r="W6120"/>
      <c r="X6120"/>
      <c r="Y6120"/>
      <c r="Z6120"/>
      <c r="AA6120"/>
      <c r="AB6120"/>
      <c r="AC6120"/>
    </row>
    <row r="6121" spans="2:29" s="14" customFormat="1" x14ac:dyDescent="0.25">
      <c r="B6121"/>
      <c r="C6121"/>
      <c r="D6121"/>
      <c r="E6121"/>
      <c r="F6121"/>
      <c r="G6121"/>
      <c r="H6121"/>
      <c r="I6121"/>
      <c r="J6121"/>
      <c r="K6121" s="91"/>
      <c r="L6121" s="91"/>
      <c r="M6121" s="91"/>
      <c r="R6121"/>
      <c r="S6121"/>
      <c r="T6121"/>
      <c r="U6121"/>
      <c r="V6121"/>
      <c r="W6121"/>
      <c r="X6121"/>
      <c r="Y6121"/>
      <c r="Z6121"/>
      <c r="AA6121"/>
      <c r="AB6121"/>
      <c r="AC6121"/>
    </row>
    <row r="6122" spans="2:29" s="14" customFormat="1" x14ac:dyDescent="0.25">
      <c r="B6122"/>
      <c r="C6122"/>
      <c r="D6122"/>
      <c r="E6122"/>
      <c r="F6122"/>
      <c r="G6122"/>
      <c r="H6122"/>
      <c r="I6122"/>
      <c r="J6122"/>
      <c r="K6122" s="91"/>
      <c r="L6122" s="91"/>
      <c r="M6122" s="91"/>
      <c r="R6122"/>
      <c r="S6122"/>
      <c r="T6122"/>
      <c r="U6122"/>
      <c r="V6122"/>
      <c r="W6122"/>
      <c r="X6122"/>
      <c r="Y6122"/>
      <c r="Z6122"/>
      <c r="AA6122"/>
      <c r="AB6122"/>
      <c r="AC6122"/>
    </row>
    <row r="6123" spans="2:29" s="14" customFormat="1" x14ac:dyDescent="0.25">
      <c r="B6123"/>
      <c r="C6123"/>
      <c r="D6123"/>
      <c r="E6123"/>
      <c r="F6123"/>
      <c r="G6123"/>
      <c r="H6123"/>
      <c r="I6123"/>
      <c r="J6123"/>
      <c r="K6123" s="91"/>
      <c r="L6123" s="91"/>
      <c r="M6123" s="91"/>
      <c r="R6123"/>
      <c r="S6123"/>
      <c r="T6123"/>
      <c r="U6123"/>
      <c r="V6123"/>
      <c r="W6123"/>
      <c r="X6123"/>
      <c r="Y6123"/>
      <c r="Z6123"/>
      <c r="AA6123"/>
      <c r="AB6123"/>
      <c r="AC6123"/>
    </row>
    <row r="6124" spans="2:29" s="14" customFormat="1" x14ac:dyDescent="0.25">
      <c r="B6124"/>
      <c r="C6124"/>
      <c r="D6124"/>
      <c r="E6124"/>
      <c r="F6124"/>
      <c r="G6124"/>
      <c r="H6124"/>
      <c r="I6124"/>
      <c r="J6124"/>
      <c r="K6124" s="91"/>
      <c r="L6124" s="91"/>
      <c r="M6124" s="91"/>
      <c r="R6124"/>
      <c r="S6124"/>
      <c r="T6124"/>
      <c r="U6124"/>
      <c r="V6124"/>
      <c r="W6124"/>
      <c r="X6124"/>
      <c r="Y6124"/>
      <c r="Z6124"/>
      <c r="AA6124"/>
      <c r="AB6124"/>
      <c r="AC6124"/>
    </row>
    <row r="6125" spans="2:29" s="14" customFormat="1" x14ac:dyDescent="0.25">
      <c r="B6125"/>
      <c r="C6125"/>
      <c r="D6125"/>
      <c r="E6125"/>
      <c r="F6125"/>
      <c r="G6125"/>
      <c r="H6125"/>
      <c r="I6125"/>
      <c r="J6125"/>
      <c r="K6125" s="91"/>
      <c r="L6125" s="91"/>
      <c r="M6125" s="91"/>
      <c r="R6125"/>
      <c r="S6125"/>
      <c r="T6125"/>
      <c r="U6125"/>
      <c r="V6125"/>
      <c r="W6125"/>
      <c r="X6125"/>
      <c r="Y6125"/>
      <c r="Z6125"/>
      <c r="AA6125"/>
      <c r="AB6125"/>
      <c r="AC6125"/>
    </row>
    <row r="6126" spans="2:29" s="14" customFormat="1" x14ac:dyDescent="0.25">
      <c r="B6126"/>
      <c r="C6126"/>
      <c r="D6126"/>
      <c r="E6126"/>
      <c r="F6126"/>
      <c r="G6126"/>
      <c r="H6126"/>
      <c r="I6126"/>
      <c r="J6126"/>
      <c r="K6126" s="91"/>
      <c r="L6126" s="91"/>
      <c r="M6126" s="91"/>
      <c r="R6126"/>
      <c r="S6126"/>
      <c r="T6126"/>
      <c r="U6126"/>
      <c r="V6126"/>
      <c r="W6126"/>
      <c r="X6126"/>
      <c r="Y6126"/>
      <c r="Z6126"/>
      <c r="AA6126"/>
      <c r="AB6126"/>
      <c r="AC6126"/>
    </row>
    <row r="6127" spans="2:29" s="14" customFormat="1" x14ac:dyDescent="0.25">
      <c r="B6127"/>
      <c r="C6127"/>
      <c r="D6127"/>
      <c r="E6127"/>
      <c r="F6127"/>
      <c r="G6127"/>
      <c r="H6127"/>
      <c r="I6127"/>
      <c r="J6127"/>
      <c r="K6127" s="91"/>
      <c r="L6127" s="91"/>
      <c r="M6127" s="91"/>
      <c r="R6127"/>
      <c r="S6127"/>
      <c r="T6127"/>
      <c r="U6127"/>
      <c r="V6127"/>
      <c r="W6127"/>
      <c r="X6127"/>
      <c r="Y6127"/>
      <c r="Z6127"/>
      <c r="AA6127"/>
      <c r="AB6127"/>
      <c r="AC6127"/>
    </row>
    <row r="6128" spans="2:29" s="14" customFormat="1" x14ac:dyDescent="0.25">
      <c r="B6128"/>
      <c r="C6128"/>
      <c r="D6128"/>
      <c r="E6128"/>
      <c r="F6128"/>
      <c r="G6128"/>
      <c r="H6128"/>
      <c r="I6128"/>
      <c r="J6128"/>
      <c r="K6128" s="91"/>
      <c r="L6128" s="91"/>
      <c r="M6128" s="91"/>
      <c r="R6128"/>
      <c r="S6128"/>
      <c r="T6128"/>
      <c r="U6128"/>
      <c r="V6128"/>
      <c r="W6128"/>
      <c r="X6128"/>
      <c r="Y6128"/>
      <c r="Z6128"/>
      <c r="AA6128"/>
      <c r="AB6128"/>
      <c r="AC6128"/>
    </row>
    <row r="6129" spans="2:29" s="14" customFormat="1" x14ac:dyDescent="0.25">
      <c r="B6129"/>
      <c r="C6129"/>
      <c r="D6129"/>
      <c r="E6129"/>
      <c r="F6129"/>
      <c r="G6129"/>
      <c r="H6129"/>
      <c r="I6129"/>
      <c r="J6129"/>
      <c r="K6129" s="91"/>
      <c r="L6129" s="91"/>
      <c r="M6129" s="91"/>
      <c r="R6129"/>
      <c r="S6129"/>
      <c r="T6129"/>
      <c r="U6129"/>
      <c r="V6129"/>
      <c r="W6129"/>
      <c r="X6129"/>
      <c r="Y6129"/>
      <c r="Z6129"/>
      <c r="AA6129"/>
      <c r="AB6129"/>
      <c r="AC6129"/>
    </row>
    <row r="6130" spans="2:29" s="14" customFormat="1" x14ac:dyDescent="0.25">
      <c r="B6130"/>
      <c r="C6130"/>
      <c r="D6130"/>
      <c r="E6130"/>
      <c r="F6130"/>
      <c r="G6130"/>
      <c r="H6130"/>
      <c r="I6130"/>
      <c r="J6130"/>
      <c r="K6130" s="91"/>
      <c r="L6130" s="91"/>
      <c r="M6130" s="91"/>
      <c r="R6130"/>
      <c r="S6130"/>
      <c r="T6130"/>
      <c r="U6130"/>
      <c r="V6130"/>
      <c r="W6130"/>
      <c r="X6130"/>
      <c r="Y6130"/>
      <c r="Z6130"/>
      <c r="AA6130"/>
      <c r="AB6130"/>
      <c r="AC6130"/>
    </row>
    <row r="6131" spans="2:29" s="14" customFormat="1" x14ac:dyDescent="0.25">
      <c r="B6131"/>
      <c r="C6131"/>
      <c r="D6131"/>
      <c r="E6131"/>
      <c r="F6131"/>
      <c r="G6131"/>
      <c r="H6131"/>
      <c r="I6131"/>
      <c r="J6131"/>
      <c r="K6131" s="91"/>
      <c r="L6131" s="91"/>
      <c r="M6131" s="91"/>
      <c r="R6131"/>
      <c r="S6131"/>
      <c r="T6131"/>
      <c r="U6131"/>
      <c r="V6131"/>
      <c r="W6131"/>
      <c r="X6131"/>
      <c r="Y6131"/>
      <c r="Z6131"/>
      <c r="AA6131"/>
      <c r="AB6131"/>
      <c r="AC6131"/>
    </row>
    <row r="6132" spans="2:29" s="14" customFormat="1" x14ac:dyDescent="0.25">
      <c r="B6132"/>
      <c r="C6132"/>
      <c r="D6132"/>
      <c r="E6132"/>
      <c r="F6132"/>
      <c r="G6132"/>
      <c r="H6132"/>
      <c r="I6132"/>
      <c r="J6132"/>
      <c r="K6132" s="91"/>
      <c r="L6132" s="91"/>
      <c r="M6132" s="91"/>
      <c r="R6132"/>
      <c r="S6132"/>
      <c r="T6132"/>
      <c r="U6132"/>
      <c r="V6132"/>
      <c r="W6132"/>
      <c r="X6132"/>
      <c r="Y6132"/>
      <c r="Z6132"/>
      <c r="AA6132"/>
      <c r="AB6132"/>
      <c r="AC6132"/>
    </row>
    <row r="6133" spans="2:29" s="14" customFormat="1" x14ac:dyDescent="0.25">
      <c r="B6133"/>
      <c r="C6133"/>
      <c r="D6133"/>
      <c r="E6133"/>
      <c r="F6133"/>
      <c r="G6133"/>
      <c r="H6133"/>
      <c r="I6133"/>
      <c r="J6133"/>
      <c r="K6133" s="91"/>
      <c r="L6133" s="91"/>
      <c r="M6133" s="91"/>
      <c r="R6133"/>
      <c r="S6133"/>
      <c r="T6133"/>
      <c r="U6133"/>
      <c r="V6133"/>
      <c r="W6133"/>
      <c r="X6133"/>
      <c r="Y6133"/>
      <c r="Z6133"/>
      <c r="AA6133"/>
      <c r="AB6133"/>
      <c r="AC6133"/>
    </row>
    <row r="6134" spans="2:29" s="14" customFormat="1" x14ac:dyDescent="0.25">
      <c r="B6134"/>
      <c r="C6134"/>
      <c r="D6134"/>
      <c r="E6134"/>
      <c r="F6134"/>
      <c r="G6134"/>
      <c r="H6134"/>
      <c r="I6134"/>
      <c r="J6134"/>
      <c r="K6134" s="91"/>
      <c r="L6134" s="91"/>
      <c r="M6134" s="91"/>
      <c r="R6134"/>
      <c r="S6134"/>
      <c r="T6134"/>
      <c r="U6134"/>
      <c r="V6134"/>
      <c r="W6134"/>
      <c r="X6134"/>
      <c r="Y6134"/>
      <c r="Z6134"/>
      <c r="AA6134"/>
      <c r="AB6134"/>
      <c r="AC6134"/>
    </row>
    <row r="6135" spans="2:29" s="14" customFormat="1" x14ac:dyDescent="0.25">
      <c r="B6135"/>
      <c r="C6135"/>
      <c r="D6135"/>
      <c r="E6135"/>
      <c r="F6135"/>
      <c r="G6135"/>
      <c r="H6135"/>
      <c r="I6135"/>
      <c r="J6135"/>
      <c r="K6135" s="91"/>
      <c r="L6135" s="91"/>
      <c r="M6135" s="91"/>
      <c r="R6135"/>
      <c r="S6135"/>
      <c r="T6135"/>
      <c r="U6135"/>
      <c r="V6135"/>
      <c r="W6135"/>
      <c r="X6135"/>
      <c r="Y6135"/>
      <c r="Z6135"/>
      <c r="AA6135"/>
      <c r="AB6135"/>
      <c r="AC6135"/>
    </row>
    <row r="6136" spans="2:29" s="14" customFormat="1" x14ac:dyDescent="0.25">
      <c r="B6136"/>
      <c r="C6136"/>
      <c r="D6136"/>
      <c r="E6136"/>
      <c r="F6136"/>
      <c r="G6136"/>
      <c r="H6136"/>
      <c r="I6136"/>
      <c r="J6136"/>
      <c r="K6136" s="91"/>
      <c r="L6136" s="91"/>
      <c r="M6136" s="91"/>
      <c r="R6136"/>
      <c r="S6136"/>
      <c r="T6136"/>
      <c r="U6136"/>
      <c r="V6136"/>
      <c r="W6136"/>
      <c r="X6136"/>
      <c r="Y6136"/>
      <c r="Z6136"/>
      <c r="AA6136"/>
      <c r="AB6136"/>
      <c r="AC6136"/>
    </row>
    <row r="6137" spans="2:29" s="14" customFormat="1" x14ac:dyDescent="0.25">
      <c r="B6137"/>
      <c r="C6137"/>
      <c r="D6137"/>
      <c r="E6137"/>
      <c r="F6137"/>
      <c r="G6137"/>
      <c r="H6137"/>
      <c r="I6137"/>
      <c r="J6137"/>
      <c r="K6137" s="91"/>
      <c r="L6137" s="91"/>
      <c r="M6137" s="91"/>
      <c r="R6137"/>
      <c r="S6137"/>
      <c r="T6137"/>
      <c r="U6137"/>
      <c r="V6137"/>
      <c r="W6137"/>
      <c r="X6137"/>
      <c r="Y6137"/>
      <c r="Z6137"/>
      <c r="AA6137"/>
      <c r="AB6137"/>
      <c r="AC6137"/>
    </row>
    <row r="6138" spans="2:29" s="14" customFormat="1" x14ac:dyDescent="0.25">
      <c r="B6138"/>
      <c r="C6138"/>
      <c r="D6138"/>
      <c r="E6138"/>
      <c r="F6138"/>
      <c r="G6138"/>
      <c r="H6138"/>
      <c r="I6138"/>
      <c r="J6138"/>
      <c r="K6138" s="91"/>
      <c r="L6138" s="91"/>
      <c r="M6138" s="91"/>
      <c r="R6138"/>
      <c r="S6138"/>
      <c r="T6138"/>
      <c r="U6138"/>
      <c r="V6138"/>
      <c r="W6138"/>
      <c r="X6138"/>
      <c r="Y6138"/>
      <c r="Z6138"/>
      <c r="AA6138"/>
      <c r="AB6138"/>
      <c r="AC6138"/>
    </row>
    <row r="6139" spans="2:29" s="14" customFormat="1" x14ac:dyDescent="0.25">
      <c r="B6139"/>
      <c r="C6139"/>
      <c r="D6139"/>
      <c r="E6139"/>
      <c r="F6139"/>
      <c r="G6139"/>
      <c r="H6139"/>
      <c r="I6139"/>
      <c r="J6139"/>
      <c r="K6139" s="91"/>
      <c r="L6139" s="91"/>
      <c r="M6139" s="91"/>
      <c r="R6139"/>
      <c r="S6139"/>
      <c r="T6139"/>
      <c r="U6139"/>
      <c r="V6139"/>
      <c r="W6139"/>
      <c r="X6139"/>
      <c r="Y6139"/>
      <c r="Z6139"/>
      <c r="AA6139"/>
      <c r="AB6139"/>
      <c r="AC6139"/>
    </row>
    <row r="6140" spans="2:29" s="14" customFormat="1" x14ac:dyDescent="0.25">
      <c r="B6140"/>
      <c r="C6140"/>
      <c r="D6140"/>
      <c r="E6140"/>
      <c r="F6140"/>
      <c r="G6140"/>
      <c r="H6140"/>
      <c r="I6140"/>
      <c r="J6140"/>
      <c r="K6140" s="91"/>
      <c r="L6140" s="91"/>
      <c r="M6140" s="91"/>
      <c r="R6140"/>
      <c r="S6140"/>
      <c r="T6140"/>
      <c r="U6140"/>
      <c r="V6140"/>
      <c r="W6140"/>
      <c r="X6140"/>
      <c r="Y6140"/>
      <c r="Z6140"/>
      <c r="AA6140"/>
      <c r="AB6140"/>
      <c r="AC6140"/>
    </row>
    <row r="6141" spans="2:29" s="14" customFormat="1" x14ac:dyDescent="0.25">
      <c r="B6141"/>
      <c r="C6141"/>
      <c r="D6141"/>
      <c r="E6141"/>
      <c r="F6141"/>
      <c r="G6141"/>
      <c r="H6141"/>
      <c r="I6141"/>
      <c r="J6141"/>
      <c r="K6141" s="91"/>
      <c r="L6141" s="91"/>
      <c r="M6141" s="91"/>
      <c r="R6141"/>
      <c r="S6141"/>
      <c r="T6141"/>
      <c r="U6141"/>
      <c r="V6141"/>
      <c r="W6141"/>
      <c r="X6141"/>
      <c r="Y6141"/>
      <c r="Z6141"/>
      <c r="AA6141"/>
      <c r="AB6141"/>
      <c r="AC6141"/>
    </row>
    <row r="6142" spans="2:29" s="14" customFormat="1" x14ac:dyDescent="0.25">
      <c r="B6142"/>
      <c r="C6142"/>
      <c r="D6142"/>
      <c r="E6142"/>
      <c r="F6142"/>
      <c r="G6142"/>
      <c r="H6142"/>
      <c r="I6142"/>
      <c r="J6142"/>
      <c r="K6142" s="91"/>
      <c r="L6142" s="91"/>
      <c r="M6142" s="91"/>
      <c r="R6142"/>
      <c r="S6142"/>
      <c r="T6142"/>
      <c r="U6142"/>
      <c r="V6142"/>
      <c r="W6142"/>
      <c r="X6142"/>
      <c r="Y6142"/>
      <c r="Z6142"/>
      <c r="AA6142"/>
      <c r="AB6142"/>
      <c r="AC6142"/>
    </row>
    <row r="6143" spans="2:29" s="14" customFormat="1" x14ac:dyDescent="0.25">
      <c r="B6143"/>
      <c r="C6143"/>
      <c r="D6143"/>
      <c r="E6143"/>
      <c r="F6143"/>
      <c r="G6143"/>
      <c r="H6143"/>
      <c r="I6143"/>
      <c r="J6143"/>
      <c r="K6143" s="91"/>
      <c r="L6143" s="91"/>
      <c r="M6143" s="91"/>
      <c r="R6143"/>
      <c r="S6143"/>
      <c r="T6143"/>
      <c r="U6143"/>
      <c r="V6143"/>
      <c r="W6143"/>
      <c r="X6143"/>
      <c r="Y6143"/>
      <c r="Z6143"/>
      <c r="AA6143"/>
      <c r="AB6143"/>
      <c r="AC6143"/>
    </row>
    <row r="6144" spans="2:29" s="14" customFormat="1" x14ac:dyDescent="0.25">
      <c r="B6144"/>
      <c r="C6144"/>
      <c r="D6144"/>
      <c r="E6144"/>
      <c r="F6144"/>
      <c r="G6144"/>
      <c r="H6144"/>
      <c r="I6144"/>
      <c r="J6144"/>
      <c r="K6144" s="91"/>
      <c r="L6144" s="91"/>
      <c r="M6144" s="91"/>
      <c r="R6144"/>
      <c r="S6144"/>
      <c r="T6144"/>
      <c r="U6144"/>
      <c r="V6144"/>
      <c r="W6144"/>
      <c r="X6144"/>
      <c r="Y6144"/>
      <c r="Z6144"/>
      <c r="AA6144"/>
      <c r="AB6144"/>
      <c r="AC6144"/>
    </row>
    <row r="6145" spans="2:29" s="14" customFormat="1" x14ac:dyDescent="0.25">
      <c r="B6145"/>
      <c r="C6145"/>
      <c r="D6145"/>
      <c r="E6145"/>
      <c r="F6145"/>
      <c r="G6145"/>
      <c r="H6145"/>
      <c r="I6145"/>
      <c r="J6145"/>
      <c r="K6145" s="91"/>
      <c r="L6145" s="91"/>
      <c r="M6145" s="91"/>
      <c r="R6145"/>
      <c r="S6145"/>
      <c r="T6145"/>
      <c r="U6145"/>
      <c r="V6145"/>
      <c r="W6145"/>
      <c r="X6145"/>
      <c r="Y6145"/>
      <c r="Z6145"/>
      <c r="AA6145"/>
      <c r="AB6145"/>
      <c r="AC6145"/>
    </row>
    <row r="6146" spans="2:29" s="14" customFormat="1" x14ac:dyDescent="0.25">
      <c r="B6146"/>
      <c r="C6146"/>
      <c r="D6146"/>
      <c r="E6146"/>
      <c r="F6146"/>
      <c r="G6146"/>
      <c r="H6146"/>
      <c r="I6146"/>
      <c r="J6146"/>
      <c r="K6146" s="91"/>
      <c r="L6146" s="91"/>
      <c r="M6146" s="91"/>
      <c r="R6146"/>
      <c r="S6146"/>
      <c r="T6146"/>
      <c r="U6146"/>
      <c r="V6146"/>
      <c r="W6146"/>
      <c r="X6146"/>
      <c r="Y6146"/>
      <c r="Z6146"/>
      <c r="AA6146"/>
      <c r="AB6146"/>
      <c r="AC6146"/>
    </row>
    <row r="6147" spans="2:29" s="14" customFormat="1" x14ac:dyDescent="0.25">
      <c r="B6147"/>
      <c r="C6147"/>
      <c r="D6147"/>
      <c r="E6147"/>
      <c r="F6147"/>
      <c r="G6147"/>
      <c r="H6147"/>
      <c r="I6147"/>
      <c r="J6147"/>
      <c r="K6147" s="91"/>
      <c r="L6147" s="91"/>
      <c r="M6147" s="91"/>
      <c r="R6147"/>
      <c r="S6147"/>
      <c r="T6147"/>
      <c r="U6147"/>
      <c r="V6147"/>
      <c r="W6147"/>
      <c r="X6147"/>
      <c r="Y6147"/>
      <c r="Z6147"/>
      <c r="AA6147"/>
      <c r="AB6147"/>
      <c r="AC6147"/>
    </row>
    <row r="6148" spans="2:29" s="14" customFormat="1" x14ac:dyDescent="0.25">
      <c r="B6148"/>
      <c r="C6148"/>
      <c r="D6148"/>
      <c r="E6148"/>
      <c r="F6148"/>
      <c r="G6148"/>
      <c r="H6148"/>
      <c r="I6148"/>
      <c r="J6148"/>
      <c r="K6148" s="91"/>
      <c r="L6148" s="91"/>
      <c r="M6148" s="91"/>
      <c r="R6148"/>
      <c r="S6148"/>
      <c r="T6148"/>
      <c r="U6148"/>
      <c r="V6148"/>
      <c r="W6148"/>
      <c r="X6148"/>
      <c r="Y6148"/>
      <c r="Z6148"/>
      <c r="AA6148"/>
      <c r="AB6148"/>
      <c r="AC6148"/>
    </row>
    <row r="6149" spans="2:29" s="14" customFormat="1" x14ac:dyDescent="0.25">
      <c r="B6149"/>
      <c r="C6149"/>
      <c r="D6149"/>
      <c r="E6149"/>
      <c r="F6149"/>
      <c r="G6149"/>
      <c r="H6149"/>
      <c r="I6149"/>
      <c r="J6149"/>
      <c r="K6149" s="91"/>
      <c r="L6149" s="91"/>
      <c r="M6149" s="91"/>
      <c r="R6149"/>
      <c r="S6149"/>
      <c r="T6149"/>
      <c r="U6149"/>
      <c r="V6149"/>
      <c r="W6149"/>
      <c r="X6149"/>
      <c r="Y6149"/>
      <c r="Z6149"/>
      <c r="AA6149"/>
      <c r="AB6149"/>
      <c r="AC6149"/>
    </row>
    <row r="6150" spans="2:29" s="14" customFormat="1" x14ac:dyDescent="0.25">
      <c r="B6150"/>
      <c r="C6150"/>
      <c r="D6150"/>
      <c r="E6150"/>
      <c r="F6150"/>
      <c r="G6150"/>
      <c r="H6150"/>
      <c r="I6150"/>
      <c r="J6150"/>
      <c r="K6150" s="91"/>
      <c r="L6150" s="91"/>
      <c r="M6150" s="91"/>
      <c r="R6150"/>
      <c r="S6150"/>
      <c r="T6150"/>
      <c r="U6150"/>
      <c r="V6150"/>
      <c r="W6150"/>
      <c r="X6150"/>
      <c r="Y6150"/>
      <c r="Z6150"/>
      <c r="AA6150"/>
      <c r="AB6150"/>
      <c r="AC6150"/>
    </row>
    <row r="6151" spans="2:29" s="14" customFormat="1" x14ac:dyDescent="0.25">
      <c r="B6151"/>
      <c r="C6151"/>
      <c r="D6151"/>
      <c r="E6151"/>
      <c r="F6151"/>
      <c r="G6151"/>
      <c r="H6151"/>
      <c r="I6151"/>
      <c r="J6151"/>
      <c r="K6151" s="91"/>
      <c r="L6151" s="91"/>
      <c r="M6151" s="91"/>
      <c r="R6151"/>
      <c r="S6151"/>
      <c r="T6151"/>
      <c r="U6151"/>
      <c r="V6151"/>
      <c r="W6151"/>
      <c r="X6151"/>
      <c r="Y6151"/>
      <c r="Z6151"/>
      <c r="AA6151"/>
      <c r="AB6151"/>
      <c r="AC6151"/>
    </row>
    <row r="6152" spans="2:29" s="14" customFormat="1" x14ac:dyDescent="0.25">
      <c r="B6152"/>
      <c r="C6152"/>
      <c r="D6152"/>
      <c r="E6152"/>
      <c r="F6152"/>
      <c r="G6152"/>
      <c r="H6152"/>
      <c r="I6152"/>
      <c r="J6152"/>
      <c r="K6152" s="91"/>
      <c r="L6152" s="91"/>
      <c r="M6152" s="91"/>
      <c r="R6152"/>
      <c r="S6152"/>
      <c r="T6152"/>
      <c r="U6152"/>
      <c r="V6152"/>
      <c r="W6152"/>
      <c r="X6152"/>
      <c r="Y6152"/>
      <c r="Z6152"/>
      <c r="AA6152"/>
      <c r="AB6152"/>
      <c r="AC6152"/>
    </row>
    <row r="6153" spans="2:29" s="14" customFormat="1" x14ac:dyDescent="0.25">
      <c r="B6153"/>
      <c r="C6153"/>
      <c r="D6153"/>
      <c r="E6153"/>
      <c r="F6153"/>
      <c r="G6153"/>
      <c r="H6153"/>
      <c r="I6153"/>
      <c r="J6153"/>
      <c r="K6153" s="91"/>
      <c r="L6153" s="91"/>
      <c r="M6153" s="91"/>
      <c r="R6153"/>
      <c r="S6153"/>
      <c r="T6153"/>
      <c r="U6153"/>
      <c r="V6153"/>
      <c r="W6153"/>
      <c r="X6153"/>
      <c r="Y6153"/>
      <c r="Z6153"/>
      <c r="AA6153"/>
      <c r="AB6153"/>
      <c r="AC6153"/>
    </row>
    <row r="6154" spans="2:29" s="14" customFormat="1" x14ac:dyDescent="0.25">
      <c r="B6154"/>
      <c r="C6154"/>
      <c r="D6154"/>
      <c r="E6154"/>
      <c r="F6154"/>
      <c r="G6154"/>
      <c r="H6154"/>
      <c r="I6154"/>
      <c r="J6154"/>
      <c r="K6154" s="91"/>
      <c r="L6154" s="91"/>
      <c r="M6154" s="91"/>
      <c r="R6154"/>
      <c r="S6154"/>
      <c r="T6154"/>
      <c r="U6154"/>
      <c r="V6154"/>
      <c r="W6154"/>
      <c r="X6154"/>
      <c r="Y6154"/>
      <c r="Z6154"/>
      <c r="AA6154"/>
      <c r="AB6154"/>
      <c r="AC6154"/>
    </row>
    <row r="6155" spans="2:29" s="14" customFormat="1" x14ac:dyDescent="0.25">
      <c r="B6155"/>
      <c r="C6155"/>
      <c r="D6155"/>
      <c r="E6155"/>
      <c r="F6155"/>
      <c r="G6155"/>
      <c r="H6155"/>
      <c r="I6155"/>
      <c r="J6155"/>
      <c r="K6155" s="91"/>
      <c r="L6155" s="91"/>
      <c r="M6155" s="91"/>
      <c r="R6155"/>
      <c r="S6155"/>
      <c r="T6155"/>
      <c r="U6155"/>
      <c r="V6155"/>
      <c r="W6155"/>
      <c r="X6155"/>
      <c r="Y6155"/>
      <c r="Z6155"/>
      <c r="AA6155"/>
      <c r="AB6155"/>
      <c r="AC6155"/>
    </row>
    <row r="6156" spans="2:29" s="14" customFormat="1" x14ac:dyDescent="0.25">
      <c r="B6156"/>
      <c r="C6156"/>
      <c r="D6156"/>
      <c r="E6156"/>
      <c r="F6156"/>
      <c r="G6156"/>
      <c r="H6156"/>
      <c r="I6156"/>
      <c r="J6156"/>
      <c r="K6156" s="91"/>
      <c r="L6156" s="91"/>
      <c r="M6156" s="91"/>
      <c r="R6156"/>
      <c r="S6156"/>
      <c r="T6156"/>
      <c r="U6156"/>
      <c r="V6156"/>
      <c r="W6156"/>
      <c r="X6156"/>
      <c r="Y6156"/>
      <c r="Z6156"/>
      <c r="AA6156"/>
      <c r="AB6156"/>
      <c r="AC6156"/>
    </row>
    <row r="6157" spans="2:29" s="14" customFormat="1" x14ac:dyDescent="0.25">
      <c r="B6157"/>
      <c r="C6157"/>
      <c r="D6157"/>
      <c r="E6157"/>
      <c r="F6157"/>
      <c r="G6157"/>
      <c r="H6157"/>
      <c r="I6157"/>
      <c r="J6157"/>
      <c r="K6157" s="91"/>
      <c r="L6157" s="91"/>
      <c r="M6157" s="91"/>
      <c r="R6157"/>
      <c r="S6157"/>
      <c r="T6157"/>
      <c r="U6157"/>
      <c r="V6157"/>
      <c r="W6157"/>
      <c r="X6157"/>
      <c r="Y6157"/>
      <c r="Z6157"/>
      <c r="AA6157"/>
      <c r="AB6157"/>
      <c r="AC6157"/>
    </row>
    <row r="6158" spans="2:29" s="14" customFormat="1" x14ac:dyDescent="0.25">
      <c r="B6158"/>
      <c r="C6158"/>
      <c r="D6158"/>
      <c r="E6158"/>
      <c r="F6158"/>
      <c r="G6158"/>
      <c r="H6158"/>
      <c r="I6158"/>
      <c r="J6158"/>
      <c r="K6158" s="91"/>
      <c r="L6158" s="91"/>
      <c r="M6158" s="91"/>
      <c r="R6158"/>
      <c r="S6158"/>
      <c r="T6158"/>
      <c r="U6158"/>
      <c r="V6158"/>
      <c r="W6158"/>
      <c r="X6158"/>
      <c r="Y6158"/>
      <c r="Z6158"/>
      <c r="AA6158"/>
      <c r="AB6158"/>
      <c r="AC6158"/>
    </row>
    <row r="6159" spans="2:29" s="14" customFormat="1" x14ac:dyDescent="0.25">
      <c r="B6159"/>
      <c r="C6159"/>
      <c r="D6159"/>
      <c r="E6159"/>
      <c r="F6159"/>
      <c r="G6159"/>
      <c r="H6159"/>
      <c r="I6159"/>
      <c r="J6159"/>
      <c r="K6159" s="91"/>
      <c r="L6159" s="91"/>
      <c r="M6159" s="91"/>
      <c r="R6159"/>
      <c r="S6159"/>
      <c r="T6159"/>
      <c r="U6159"/>
      <c r="V6159"/>
      <c r="W6159"/>
      <c r="X6159"/>
      <c r="Y6159"/>
      <c r="Z6159"/>
      <c r="AA6159"/>
      <c r="AB6159"/>
      <c r="AC6159"/>
    </row>
    <row r="6160" spans="2:29" s="14" customFormat="1" x14ac:dyDescent="0.25">
      <c r="B6160"/>
      <c r="C6160"/>
      <c r="D6160"/>
      <c r="E6160"/>
      <c r="F6160"/>
      <c r="G6160"/>
      <c r="H6160"/>
      <c r="I6160"/>
      <c r="J6160"/>
      <c r="K6160" s="91"/>
      <c r="L6160" s="91"/>
      <c r="M6160" s="91"/>
      <c r="R6160"/>
      <c r="S6160"/>
      <c r="T6160"/>
      <c r="U6160"/>
      <c r="V6160"/>
      <c r="W6160"/>
      <c r="X6160"/>
      <c r="Y6160"/>
      <c r="Z6160"/>
      <c r="AA6160"/>
      <c r="AB6160"/>
      <c r="AC6160"/>
    </row>
    <row r="6161" spans="2:29" s="14" customFormat="1" x14ac:dyDescent="0.25">
      <c r="B6161"/>
      <c r="C6161"/>
      <c r="D6161"/>
      <c r="E6161"/>
      <c r="F6161"/>
      <c r="G6161"/>
      <c r="H6161"/>
      <c r="I6161"/>
      <c r="J6161"/>
      <c r="K6161" s="91"/>
      <c r="L6161" s="91"/>
      <c r="M6161" s="91"/>
      <c r="R6161"/>
      <c r="S6161"/>
      <c r="T6161"/>
      <c r="U6161"/>
      <c r="V6161"/>
      <c r="W6161"/>
      <c r="X6161"/>
      <c r="Y6161"/>
      <c r="Z6161"/>
      <c r="AA6161"/>
      <c r="AB6161"/>
      <c r="AC6161"/>
    </row>
    <row r="6162" spans="2:29" s="14" customFormat="1" x14ac:dyDescent="0.25">
      <c r="B6162"/>
      <c r="C6162"/>
      <c r="D6162"/>
      <c r="E6162"/>
      <c r="F6162"/>
      <c r="G6162"/>
      <c r="H6162"/>
      <c r="I6162"/>
      <c r="J6162"/>
      <c r="K6162" s="91"/>
      <c r="L6162" s="91"/>
      <c r="M6162" s="91"/>
      <c r="R6162"/>
      <c r="S6162"/>
      <c r="T6162"/>
      <c r="U6162"/>
      <c r="V6162"/>
      <c r="W6162"/>
      <c r="X6162"/>
      <c r="Y6162"/>
      <c r="Z6162"/>
      <c r="AA6162"/>
      <c r="AB6162"/>
      <c r="AC6162"/>
    </row>
    <row r="6163" spans="2:29" s="14" customFormat="1" x14ac:dyDescent="0.25">
      <c r="B6163"/>
      <c r="C6163"/>
      <c r="D6163"/>
      <c r="E6163"/>
      <c r="F6163"/>
      <c r="G6163"/>
      <c r="H6163"/>
      <c r="I6163"/>
      <c r="J6163"/>
      <c r="K6163" s="91"/>
      <c r="L6163" s="91"/>
      <c r="M6163" s="91"/>
      <c r="R6163"/>
      <c r="S6163"/>
      <c r="T6163"/>
      <c r="U6163"/>
      <c r="V6163"/>
      <c r="W6163"/>
      <c r="X6163"/>
      <c r="Y6163"/>
      <c r="Z6163"/>
      <c r="AA6163"/>
      <c r="AB6163"/>
      <c r="AC6163"/>
    </row>
    <row r="6164" spans="2:29" s="14" customFormat="1" x14ac:dyDescent="0.25">
      <c r="B6164"/>
      <c r="C6164"/>
      <c r="D6164"/>
      <c r="E6164"/>
      <c r="F6164"/>
      <c r="G6164"/>
      <c r="H6164"/>
      <c r="I6164"/>
      <c r="J6164"/>
      <c r="K6164" s="91"/>
      <c r="L6164" s="91"/>
      <c r="M6164" s="91"/>
      <c r="R6164"/>
      <c r="S6164"/>
      <c r="T6164"/>
      <c r="U6164"/>
      <c r="V6164"/>
      <c r="W6164"/>
      <c r="X6164"/>
      <c r="Y6164"/>
      <c r="Z6164"/>
      <c r="AA6164"/>
      <c r="AB6164"/>
      <c r="AC6164"/>
    </row>
    <row r="6165" spans="2:29" s="14" customFormat="1" x14ac:dyDescent="0.25">
      <c r="B6165"/>
      <c r="C6165"/>
      <c r="D6165"/>
      <c r="E6165"/>
      <c r="F6165"/>
      <c r="G6165"/>
      <c r="H6165"/>
      <c r="I6165"/>
      <c r="J6165"/>
      <c r="K6165" s="91"/>
      <c r="L6165" s="91"/>
      <c r="M6165" s="91"/>
      <c r="R6165"/>
      <c r="S6165"/>
      <c r="T6165"/>
      <c r="U6165"/>
      <c r="V6165"/>
      <c r="W6165"/>
      <c r="X6165"/>
      <c r="Y6165"/>
      <c r="Z6165"/>
      <c r="AA6165"/>
      <c r="AB6165"/>
      <c r="AC6165"/>
    </row>
    <row r="6166" spans="2:29" s="14" customFormat="1" x14ac:dyDescent="0.25">
      <c r="B6166"/>
      <c r="C6166"/>
      <c r="D6166"/>
      <c r="E6166"/>
      <c r="F6166"/>
      <c r="G6166"/>
      <c r="H6166"/>
      <c r="I6166"/>
      <c r="J6166"/>
      <c r="K6166" s="91"/>
      <c r="L6166" s="91"/>
      <c r="M6166" s="91"/>
      <c r="R6166"/>
      <c r="S6166"/>
      <c r="T6166"/>
      <c r="U6166"/>
      <c r="V6166"/>
      <c r="W6166"/>
      <c r="X6166"/>
      <c r="Y6166"/>
      <c r="Z6166"/>
      <c r="AA6166"/>
      <c r="AB6166"/>
      <c r="AC6166"/>
    </row>
    <row r="6167" spans="2:29" s="14" customFormat="1" x14ac:dyDescent="0.25">
      <c r="B6167"/>
      <c r="C6167"/>
      <c r="D6167"/>
      <c r="E6167"/>
      <c r="F6167"/>
      <c r="G6167"/>
      <c r="H6167"/>
      <c r="I6167"/>
      <c r="J6167"/>
      <c r="K6167" s="91"/>
      <c r="L6167" s="91"/>
      <c r="M6167" s="91"/>
      <c r="R6167"/>
      <c r="S6167"/>
      <c r="T6167"/>
      <c r="U6167"/>
      <c r="V6167"/>
      <c r="W6167"/>
      <c r="X6167"/>
      <c r="Y6167"/>
      <c r="Z6167"/>
      <c r="AA6167"/>
      <c r="AB6167"/>
      <c r="AC6167"/>
    </row>
    <row r="6168" spans="2:29" s="14" customFormat="1" x14ac:dyDescent="0.25">
      <c r="B6168"/>
      <c r="C6168"/>
      <c r="D6168"/>
      <c r="E6168"/>
      <c r="F6168"/>
      <c r="G6168"/>
      <c r="H6168"/>
      <c r="I6168"/>
      <c r="J6168"/>
      <c r="K6168" s="91"/>
      <c r="L6168" s="91"/>
      <c r="M6168" s="91"/>
      <c r="R6168"/>
      <c r="S6168"/>
      <c r="T6168"/>
      <c r="U6168"/>
      <c r="V6168"/>
      <c r="W6168"/>
      <c r="X6168"/>
      <c r="Y6168"/>
      <c r="Z6168"/>
      <c r="AA6168"/>
      <c r="AB6168"/>
      <c r="AC6168"/>
    </row>
    <row r="6169" spans="2:29" s="14" customFormat="1" x14ac:dyDescent="0.25">
      <c r="B6169"/>
      <c r="C6169"/>
      <c r="D6169"/>
      <c r="E6169"/>
      <c r="F6169"/>
      <c r="G6169"/>
      <c r="H6169"/>
      <c r="I6169"/>
      <c r="J6169"/>
      <c r="K6169" s="91"/>
      <c r="L6169" s="91"/>
      <c r="M6169" s="91"/>
      <c r="R6169"/>
      <c r="S6169"/>
      <c r="T6169"/>
      <c r="U6169"/>
      <c r="V6169"/>
      <c r="W6169"/>
      <c r="X6169"/>
      <c r="Y6169"/>
      <c r="Z6169"/>
      <c r="AA6169"/>
      <c r="AB6169"/>
      <c r="AC6169"/>
    </row>
    <row r="6170" spans="2:29" s="14" customFormat="1" x14ac:dyDescent="0.25">
      <c r="B6170"/>
      <c r="C6170"/>
      <c r="D6170"/>
      <c r="E6170"/>
      <c r="F6170"/>
      <c r="G6170"/>
      <c r="H6170"/>
      <c r="I6170"/>
      <c r="J6170"/>
      <c r="K6170" s="91"/>
      <c r="L6170" s="91"/>
      <c r="M6170" s="91"/>
      <c r="R6170"/>
      <c r="S6170"/>
      <c r="T6170"/>
      <c r="U6170"/>
      <c r="V6170"/>
      <c r="W6170"/>
      <c r="X6170"/>
      <c r="Y6170"/>
      <c r="Z6170"/>
      <c r="AA6170"/>
      <c r="AB6170"/>
      <c r="AC6170"/>
    </row>
    <row r="6171" spans="2:29" s="14" customFormat="1" x14ac:dyDescent="0.25">
      <c r="B6171"/>
      <c r="C6171"/>
      <c r="D6171"/>
      <c r="E6171"/>
      <c r="F6171"/>
      <c r="G6171"/>
      <c r="H6171"/>
      <c r="I6171"/>
      <c r="J6171"/>
      <c r="K6171" s="91"/>
      <c r="L6171" s="91"/>
      <c r="M6171" s="91"/>
      <c r="R6171"/>
      <c r="S6171"/>
      <c r="T6171"/>
      <c r="U6171"/>
      <c r="V6171"/>
      <c r="W6171"/>
      <c r="X6171"/>
      <c r="Y6171"/>
      <c r="Z6171"/>
      <c r="AA6171"/>
      <c r="AB6171"/>
      <c r="AC6171"/>
    </row>
    <row r="6172" spans="2:29" s="14" customFormat="1" x14ac:dyDescent="0.25">
      <c r="B6172"/>
      <c r="C6172"/>
      <c r="D6172"/>
      <c r="E6172"/>
      <c r="F6172"/>
      <c r="G6172"/>
      <c r="H6172"/>
      <c r="I6172"/>
      <c r="J6172"/>
      <c r="K6172" s="91"/>
      <c r="L6172" s="91"/>
      <c r="M6172" s="91"/>
      <c r="R6172"/>
      <c r="S6172"/>
      <c r="T6172"/>
      <c r="U6172"/>
      <c r="V6172"/>
      <c r="W6172"/>
      <c r="X6172"/>
      <c r="Y6172"/>
      <c r="Z6172"/>
      <c r="AA6172"/>
      <c r="AB6172"/>
      <c r="AC6172"/>
    </row>
    <row r="6173" spans="2:29" s="14" customFormat="1" x14ac:dyDescent="0.25">
      <c r="B6173"/>
      <c r="C6173"/>
      <c r="D6173"/>
      <c r="E6173"/>
      <c r="F6173"/>
      <c r="G6173"/>
      <c r="H6173"/>
      <c r="I6173"/>
      <c r="J6173"/>
      <c r="K6173" s="91"/>
      <c r="L6173" s="91"/>
      <c r="M6173" s="91"/>
      <c r="R6173"/>
      <c r="S6173"/>
      <c r="T6173"/>
      <c r="U6173"/>
      <c r="V6173"/>
      <c r="W6173"/>
      <c r="X6173"/>
      <c r="Y6173"/>
      <c r="Z6173"/>
      <c r="AA6173"/>
      <c r="AB6173"/>
      <c r="AC6173"/>
    </row>
    <row r="6174" spans="2:29" s="14" customFormat="1" x14ac:dyDescent="0.25">
      <c r="B6174"/>
      <c r="C6174"/>
      <c r="D6174"/>
      <c r="E6174"/>
      <c r="F6174"/>
      <c r="G6174"/>
      <c r="H6174"/>
      <c r="I6174"/>
      <c r="J6174"/>
      <c r="K6174" s="91"/>
      <c r="L6174" s="91"/>
      <c r="M6174" s="91"/>
      <c r="R6174"/>
      <c r="S6174"/>
      <c r="T6174"/>
      <c r="U6174"/>
      <c r="V6174"/>
      <c r="W6174"/>
      <c r="X6174"/>
      <c r="Y6174"/>
      <c r="Z6174"/>
      <c r="AA6174"/>
      <c r="AB6174"/>
      <c r="AC6174"/>
    </row>
    <row r="6175" spans="2:29" s="14" customFormat="1" x14ac:dyDescent="0.25">
      <c r="B6175"/>
      <c r="C6175"/>
      <c r="D6175"/>
      <c r="E6175"/>
      <c r="F6175"/>
      <c r="G6175"/>
      <c r="H6175"/>
      <c r="I6175"/>
      <c r="J6175"/>
      <c r="K6175" s="91"/>
      <c r="L6175" s="91"/>
      <c r="M6175" s="91"/>
      <c r="R6175"/>
      <c r="S6175"/>
      <c r="T6175"/>
      <c r="U6175"/>
      <c r="V6175"/>
      <c r="W6175"/>
      <c r="X6175"/>
      <c r="Y6175"/>
      <c r="Z6175"/>
      <c r="AA6175"/>
      <c r="AB6175"/>
      <c r="AC6175"/>
    </row>
    <row r="6176" spans="2:29" s="14" customFormat="1" x14ac:dyDescent="0.25">
      <c r="B6176"/>
      <c r="C6176"/>
      <c r="D6176"/>
      <c r="E6176"/>
      <c r="F6176"/>
      <c r="G6176"/>
      <c r="H6176"/>
      <c r="I6176"/>
      <c r="J6176"/>
      <c r="K6176" s="91"/>
      <c r="L6176" s="91"/>
      <c r="M6176" s="91"/>
      <c r="R6176"/>
      <c r="S6176"/>
      <c r="T6176"/>
      <c r="U6176"/>
      <c r="V6176"/>
      <c r="W6176"/>
      <c r="X6176"/>
      <c r="Y6176"/>
      <c r="Z6176"/>
      <c r="AA6176"/>
      <c r="AB6176"/>
      <c r="AC6176"/>
    </row>
    <row r="6177" spans="2:29" s="14" customFormat="1" x14ac:dyDescent="0.25">
      <c r="B6177"/>
      <c r="C6177"/>
      <c r="D6177"/>
      <c r="E6177"/>
      <c r="F6177"/>
      <c r="G6177"/>
      <c r="H6177"/>
      <c r="I6177"/>
      <c r="J6177"/>
      <c r="K6177" s="91"/>
      <c r="L6177" s="91"/>
      <c r="M6177" s="91"/>
      <c r="R6177"/>
      <c r="S6177"/>
      <c r="T6177"/>
      <c r="U6177"/>
      <c r="V6177"/>
      <c r="W6177"/>
      <c r="X6177"/>
      <c r="Y6177"/>
      <c r="Z6177"/>
      <c r="AA6177"/>
      <c r="AB6177"/>
      <c r="AC6177"/>
    </row>
    <row r="6178" spans="2:29" s="14" customFormat="1" x14ac:dyDescent="0.25">
      <c r="B6178"/>
      <c r="C6178"/>
      <c r="D6178"/>
      <c r="E6178"/>
      <c r="F6178"/>
      <c r="G6178"/>
      <c r="H6178"/>
      <c r="I6178"/>
      <c r="J6178"/>
      <c r="K6178" s="91"/>
      <c r="L6178" s="91"/>
      <c r="M6178" s="91"/>
      <c r="R6178"/>
      <c r="S6178"/>
      <c r="T6178"/>
      <c r="U6178"/>
      <c r="V6178"/>
      <c r="W6178"/>
      <c r="X6178"/>
      <c r="Y6178"/>
      <c r="Z6178"/>
      <c r="AA6178"/>
      <c r="AB6178"/>
      <c r="AC6178"/>
    </row>
    <row r="6179" spans="2:29" s="14" customFormat="1" x14ac:dyDescent="0.25">
      <c r="B6179"/>
      <c r="C6179"/>
      <c r="D6179"/>
      <c r="E6179"/>
      <c r="F6179"/>
      <c r="G6179"/>
      <c r="H6179"/>
      <c r="I6179"/>
      <c r="J6179"/>
      <c r="K6179" s="91"/>
      <c r="L6179" s="91"/>
      <c r="M6179" s="91"/>
      <c r="R6179"/>
      <c r="S6179"/>
      <c r="T6179"/>
      <c r="U6179"/>
      <c r="V6179"/>
      <c r="W6179"/>
      <c r="X6179"/>
      <c r="Y6179"/>
      <c r="Z6179"/>
      <c r="AA6179"/>
      <c r="AB6179"/>
      <c r="AC6179"/>
    </row>
    <row r="6180" spans="2:29" s="14" customFormat="1" x14ac:dyDescent="0.25">
      <c r="B6180"/>
      <c r="C6180"/>
      <c r="D6180"/>
      <c r="E6180"/>
      <c r="F6180"/>
      <c r="G6180"/>
      <c r="H6180"/>
      <c r="I6180"/>
      <c r="J6180"/>
      <c r="K6180" s="91"/>
      <c r="L6180" s="91"/>
      <c r="M6180" s="91"/>
      <c r="R6180"/>
      <c r="S6180"/>
      <c r="T6180"/>
      <c r="U6180"/>
      <c r="V6180"/>
      <c r="W6180"/>
      <c r="X6180"/>
      <c r="Y6180"/>
      <c r="Z6180"/>
      <c r="AA6180"/>
      <c r="AB6180"/>
      <c r="AC6180"/>
    </row>
    <row r="6181" spans="2:29" s="14" customFormat="1" x14ac:dyDescent="0.25">
      <c r="B6181"/>
      <c r="C6181"/>
      <c r="D6181"/>
      <c r="E6181"/>
      <c r="F6181"/>
      <c r="G6181"/>
      <c r="H6181"/>
      <c r="I6181"/>
      <c r="J6181"/>
      <c r="K6181" s="91"/>
      <c r="L6181" s="91"/>
      <c r="M6181" s="91"/>
      <c r="R6181"/>
      <c r="S6181"/>
      <c r="T6181"/>
      <c r="U6181"/>
      <c r="V6181"/>
      <c r="W6181"/>
      <c r="X6181"/>
      <c r="Y6181"/>
      <c r="Z6181"/>
      <c r="AA6181"/>
      <c r="AB6181"/>
      <c r="AC6181"/>
    </row>
    <row r="6182" spans="2:29" s="14" customFormat="1" x14ac:dyDescent="0.25">
      <c r="B6182"/>
      <c r="C6182"/>
      <c r="D6182"/>
      <c r="E6182"/>
      <c r="F6182"/>
      <c r="G6182"/>
      <c r="H6182"/>
      <c r="I6182"/>
      <c r="J6182"/>
      <c r="K6182" s="91"/>
      <c r="L6182" s="91"/>
      <c r="M6182" s="91"/>
      <c r="R6182"/>
      <c r="S6182"/>
      <c r="T6182"/>
      <c r="U6182"/>
      <c r="V6182"/>
      <c r="W6182"/>
      <c r="X6182"/>
      <c r="Y6182"/>
      <c r="Z6182"/>
      <c r="AA6182"/>
      <c r="AB6182"/>
      <c r="AC6182"/>
    </row>
    <row r="6183" spans="2:29" s="14" customFormat="1" x14ac:dyDescent="0.25">
      <c r="B6183"/>
      <c r="C6183"/>
      <c r="D6183"/>
      <c r="E6183"/>
      <c r="F6183"/>
      <c r="G6183"/>
      <c r="H6183"/>
      <c r="I6183"/>
      <c r="J6183"/>
      <c r="K6183" s="91"/>
      <c r="L6183" s="91"/>
      <c r="M6183" s="91"/>
      <c r="R6183"/>
      <c r="S6183"/>
      <c r="T6183"/>
      <c r="U6183"/>
      <c r="V6183"/>
      <c r="W6183"/>
      <c r="X6183"/>
      <c r="Y6183"/>
      <c r="Z6183"/>
      <c r="AA6183"/>
      <c r="AB6183"/>
      <c r="AC6183"/>
    </row>
    <row r="6184" spans="2:29" s="14" customFormat="1" x14ac:dyDescent="0.25">
      <c r="B6184"/>
      <c r="C6184"/>
      <c r="D6184"/>
      <c r="E6184"/>
      <c r="F6184"/>
      <c r="G6184"/>
      <c r="H6184"/>
      <c r="I6184"/>
      <c r="J6184"/>
      <c r="K6184" s="91"/>
      <c r="L6184" s="91"/>
      <c r="M6184" s="91"/>
      <c r="R6184"/>
      <c r="S6184"/>
      <c r="T6184"/>
      <c r="U6184"/>
      <c r="V6184"/>
      <c r="W6184"/>
      <c r="X6184"/>
      <c r="Y6184"/>
      <c r="Z6184"/>
      <c r="AA6184"/>
      <c r="AB6184"/>
      <c r="AC6184"/>
    </row>
    <row r="6185" spans="2:29" s="14" customFormat="1" x14ac:dyDescent="0.25">
      <c r="B6185"/>
      <c r="C6185"/>
      <c r="D6185"/>
      <c r="E6185"/>
      <c r="F6185"/>
      <c r="G6185"/>
      <c r="H6185"/>
      <c r="I6185"/>
      <c r="J6185"/>
      <c r="K6185" s="91"/>
      <c r="L6185" s="91"/>
      <c r="M6185" s="91"/>
      <c r="R6185"/>
      <c r="S6185"/>
      <c r="T6185"/>
      <c r="U6185"/>
      <c r="V6185"/>
      <c r="W6185"/>
      <c r="X6185"/>
      <c r="Y6185"/>
      <c r="Z6185"/>
      <c r="AA6185"/>
      <c r="AB6185"/>
      <c r="AC6185"/>
    </row>
    <row r="6186" spans="2:29" s="14" customFormat="1" x14ac:dyDescent="0.25">
      <c r="B6186"/>
      <c r="C6186"/>
      <c r="D6186"/>
      <c r="E6186"/>
      <c r="F6186"/>
      <c r="G6186"/>
      <c r="H6186"/>
      <c r="I6186"/>
      <c r="J6186"/>
      <c r="K6186" s="91"/>
      <c r="L6186" s="91"/>
      <c r="M6186" s="91"/>
      <c r="R6186"/>
      <c r="S6186"/>
      <c r="T6186"/>
      <c r="U6186"/>
      <c r="V6186"/>
      <c r="W6186"/>
      <c r="X6186"/>
      <c r="Y6186"/>
      <c r="Z6186"/>
      <c r="AA6186"/>
      <c r="AB6186"/>
      <c r="AC6186"/>
    </row>
    <row r="6187" spans="2:29" s="14" customFormat="1" x14ac:dyDescent="0.25">
      <c r="B6187"/>
      <c r="C6187"/>
      <c r="D6187"/>
      <c r="E6187"/>
      <c r="F6187"/>
      <c r="G6187"/>
      <c r="H6187"/>
      <c r="I6187"/>
      <c r="J6187"/>
      <c r="K6187" s="91"/>
      <c r="L6187" s="91"/>
      <c r="M6187" s="91"/>
      <c r="R6187"/>
      <c r="S6187"/>
      <c r="T6187"/>
      <c r="U6187"/>
      <c r="V6187"/>
      <c r="W6187"/>
      <c r="X6187"/>
      <c r="Y6187"/>
      <c r="Z6187"/>
      <c r="AA6187"/>
      <c r="AB6187"/>
      <c r="AC6187"/>
    </row>
    <row r="6188" spans="2:29" s="14" customFormat="1" x14ac:dyDescent="0.25">
      <c r="B6188"/>
      <c r="C6188"/>
      <c r="D6188"/>
      <c r="E6188"/>
      <c r="F6188"/>
      <c r="G6188"/>
      <c r="H6188"/>
      <c r="I6188"/>
      <c r="J6188"/>
      <c r="K6188" s="91"/>
      <c r="L6188" s="91"/>
      <c r="M6188" s="91"/>
      <c r="R6188"/>
      <c r="S6188"/>
      <c r="T6188"/>
      <c r="U6188"/>
      <c r="V6188"/>
      <c r="W6188"/>
      <c r="X6188"/>
      <c r="Y6188"/>
      <c r="Z6188"/>
      <c r="AA6188"/>
      <c r="AB6188"/>
      <c r="AC6188"/>
    </row>
    <row r="6189" spans="2:29" s="14" customFormat="1" x14ac:dyDescent="0.25">
      <c r="B6189"/>
      <c r="C6189"/>
      <c r="D6189"/>
      <c r="E6189"/>
      <c r="F6189"/>
      <c r="G6189"/>
      <c r="H6189"/>
      <c r="I6189"/>
      <c r="J6189"/>
      <c r="K6189" s="91"/>
      <c r="L6189" s="91"/>
      <c r="M6189" s="91"/>
      <c r="R6189"/>
      <c r="S6189"/>
      <c r="T6189"/>
      <c r="U6189"/>
      <c r="V6189"/>
      <c r="W6189"/>
      <c r="X6189"/>
      <c r="Y6189"/>
      <c r="Z6189"/>
      <c r="AA6189"/>
      <c r="AB6189"/>
      <c r="AC6189"/>
    </row>
    <row r="6190" spans="2:29" s="14" customFormat="1" x14ac:dyDescent="0.25">
      <c r="B6190"/>
      <c r="C6190"/>
      <c r="D6190"/>
      <c r="E6190"/>
      <c r="F6190"/>
      <c r="G6190"/>
      <c r="H6190"/>
      <c r="I6190"/>
      <c r="J6190"/>
      <c r="K6190" s="91"/>
      <c r="L6190" s="91"/>
      <c r="M6190" s="91"/>
      <c r="R6190"/>
      <c r="S6190"/>
      <c r="T6190"/>
      <c r="U6190"/>
      <c r="V6190"/>
      <c r="W6190"/>
      <c r="X6190"/>
      <c r="Y6190"/>
      <c r="Z6190"/>
      <c r="AA6190"/>
      <c r="AB6190"/>
      <c r="AC6190"/>
    </row>
    <row r="6191" spans="2:29" s="14" customFormat="1" x14ac:dyDescent="0.25">
      <c r="B6191"/>
      <c r="C6191"/>
      <c r="D6191"/>
      <c r="E6191"/>
      <c r="F6191"/>
      <c r="G6191"/>
      <c r="H6191"/>
      <c r="I6191"/>
      <c r="J6191"/>
      <c r="K6191" s="91"/>
      <c r="L6191" s="91"/>
      <c r="M6191" s="91"/>
      <c r="R6191"/>
      <c r="S6191"/>
      <c r="T6191"/>
      <c r="U6191"/>
      <c r="V6191"/>
      <c r="W6191"/>
      <c r="X6191"/>
      <c r="Y6191"/>
      <c r="Z6191"/>
      <c r="AA6191"/>
      <c r="AB6191"/>
      <c r="AC6191"/>
    </row>
    <row r="6192" spans="2:29" s="14" customFormat="1" x14ac:dyDescent="0.25">
      <c r="B6192"/>
      <c r="C6192"/>
      <c r="D6192"/>
      <c r="E6192"/>
      <c r="F6192"/>
      <c r="G6192"/>
      <c r="H6192"/>
      <c r="I6192"/>
      <c r="J6192"/>
      <c r="K6192" s="91"/>
      <c r="L6192" s="91"/>
      <c r="M6192" s="91"/>
      <c r="R6192"/>
      <c r="S6192"/>
      <c r="T6192"/>
      <c r="U6192"/>
      <c r="V6192"/>
      <c r="W6192"/>
      <c r="X6192"/>
      <c r="Y6192"/>
      <c r="Z6192"/>
      <c r="AA6192"/>
      <c r="AB6192"/>
      <c r="AC6192"/>
    </row>
    <row r="6193" spans="2:29" s="14" customFormat="1" x14ac:dyDescent="0.25">
      <c r="B6193"/>
      <c r="C6193"/>
      <c r="D6193"/>
      <c r="E6193"/>
      <c r="F6193"/>
      <c r="G6193"/>
      <c r="H6193"/>
      <c r="I6193"/>
      <c r="J6193"/>
      <c r="K6193" s="91"/>
      <c r="L6193" s="91"/>
      <c r="M6193" s="91"/>
      <c r="R6193"/>
      <c r="S6193"/>
      <c r="T6193"/>
      <c r="U6193"/>
      <c r="V6193"/>
      <c r="W6193"/>
      <c r="X6193"/>
      <c r="Y6193"/>
      <c r="Z6193"/>
      <c r="AA6193"/>
      <c r="AB6193"/>
      <c r="AC6193"/>
    </row>
    <row r="6194" spans="2:29" s="14" customFormat="1" x14ac:dyDescent="0.25">
      <c r="B6194"/>
      <c r="C6194"/>
      <c r="D6194"/>
      <c r="E6194"/>
      <c r="F6194"/>
      <c r="G6194"/>
      <c r="H6194"/>
      <c r="I6194"/>
      <c r="J6194"/>
      <c r="K6194" s="91"/>
      <c r="L6194" s="91"/>
      <c r="M6194" s="91"/>
      <c r="R6194"/>
      <c r="S6194"/>
      <c r="T6194"/>
      <c r="U6194"/>
      <c r="V6194"/>
      <c r="W6194"/>
      <c r="X6194"/>
      <c r="Y6194"/>
      <c r="Z6194"/>
      <c r="AA6194"/>
      <c r="AB6194"/>
      <c r="AC6194"/>
    </row>
    <row r="6195" spans="2:29" s="14" customFormat="1" x14ac:dyDescent="0.25">
      <c r="B6195"/>
      <c r="C6195"/>
      <c r="D6195"/>
      <c r="E6195"/>
      <c r="F6195"/>
      <c r="G6195"/>
      <c r="H6195"/>
      <c r="I6195"/>
      <c r="J6195"/>
      <c r="K6195" s="91"/>
      <c r="L6195" s="91"/>
      <c r="M6195" s="91"/>
      <c r="R6195"/>
      <c r="S6195"/>
      <c r="T6195"/>
      <c r="U6195"/>
      <c r="V6195"/>
      <c r="W6195"/>
      <c r="X6195"/>
      <c r="Y6195"/>
      <c r="Z6195"/>
      <c r="AA6195"/>
      <c r="AB6195"/>
      <c r="AC6195"/>
    </row>
    <row r="6196" spans="2:29" s="14" customFormat="1" x14ac:dyDescent="0.25">
      <c r="B6196"/>
      <c r="C6196"/>
      <c r="D6196"/>
      <c r="E6196"/>
      <c r="F6196"/>
      <c r="G6196"/>
      <c r="H6196"/>
      <c r="I6196"/>
      <c r="J6196"/>
      <c r="K6196" s="91"/>
      <c r="L6196" s="91"/>
      <c r="M6196" s="91"/>
      <c r="R6196"/>
      <c r="S6196"/>
      <c r="T6196"/>
      <c r="U6196"/>
      <c r="V6196"/>
      <c r="W6196"/>
      <c r="X6196"/>
      <c r="Y6196"/>
      <c r="Z6196"/>
      <c r="AA6196"/>
      <c r="AB6196"/>
      <c r="AC6196"/>
    </row>
    <row r="6197" spans="2:29" s="14" customFormat="1" x14ac:dyDescent="0.25">
      <c r="B6197"/>
      <c r="C6197"/>
      <c r="D6197"/>
      <c r="E6197"/>
      <c r="F6197"/>
      <c r="G6197"/>
      <c r="H6197"/>
      <c r="I6197"/>
      <c r="J6197"/>
      <c r="K6197" s="91"/>
      <c r="L6197" s="91"/>
      <c r="M6197" s="91"/>
      <c r="R6197"/>
      <c r="S6197"/>
      <c r="T6197"/>
      <c r="U6197"/>
      <c r="V6197"/>
      <c r="W6197"/>
      <c r="X6197"/>
      <c r="Y6197"/>
      <c r="Z6197"/>
      <c r="AA6197"/>
      <c r="AB6197"/>
      <c r="AC6197"/>
    </row>
    <row r="6198" spans="2:29" s="14" customFormat="1" x14ac:dyDescent="0.25">
      <c r="B6198"/>
      <c r="C6198"/>
      <c r="D6198"/>
      <c r="E6198"/>
      <c r="F6198"/>
      <c r="G6198"/>
      <c r="H6198"/>
      <c r="I6198"/>
      <c r="J6198"/>
      <c r="K6198" s="91"/>
      <c r="L6198" s="91"/>
      <c r="M6198" s="91"/>
      <c r="R6198"/>
      <c r="S6198"/>
      <c r="T6198"/>
      <c r="U6198"/>
      <c r="V6198"/>
      <c r="W6198"/>
      <c r="X6198"/>
      <c r="Y6198"/>
      <c r="Z6198"/>
      <c r="AA6198"/>
      <c r="AB6198"/>
      <c r="AC6198"/>
    </row>
    <row r="6199" spans="2:29" s="14" customFormat="1" x14ac:dyDescent="0.25">
      <c r="B6199"/>
      <c r="C6199"/>
      <c r="D6199"/>
      <c r="E6199"/>
      <c r="F6199"/>
      <c r="G6199"/>
      <c r="H6199"/>
      <c r="I6199"/>
      <c r="J6199"/>
      <c r="K6199" s="91"/>
      <c r="L6199" s="91"/>
      <c r="M6199" s="91"/>
      <c r="R6199"/>
      <c r="S6199"/>
      <c r="T6199"/>
      <c r="U6199"/>
      <c r="V6199"/>
      <c r="W6199"/>
      <c r="X6199"/>
      <c r="Y6199"/>
      <c r="Z6199"/>
      <c r="AA6199"/>
      <c r="AB6199"/>
      <c r="AC6199"/>
    </row>
    <row r="6200" spans="2:29" s="14" customFormat="1" x14ac:dyDescent="0.25">
      <c r="B6200"/>
      <c r="C6200"/>
      <c r="D6200"/>
      <c r="E6200"/>
      <c r="F6200"/>
      <c r="G6200"/>
      <c r="H6200"/>
      <c r="I6200"/>
      <c r="J6200"/>
      <c r="K6200" s="91"/>
      <c r="L6200" s="91"/>
      <c r="M6200" s="91"/>
      <c r="R6200"/>
      <c r="S6200"/>
      <c r="T6200"/>
      <c r="U6200"/>
      <c r="V6200"/>
      <c r="W6200"/>
      <c r="X6200"/>
      <c r="Y6200"/>
      <c r="Z6200"/>
      <c r="AA6200"/>
      <c r="AB6200"/>
      <c r="AC6200"/>
    </row>
    <row r="6201" spans="2:29" s="14" customFormat="1" x14ac:dyDescent="0.25">
      <c r="B6201"/>
      <c r="C6201"/>
      <c r="D6201"/>
      <c r="E6201"/>
      <c r="F6201"/>
      <c r="G6201"/>
      <c r="H6201"/>
      <c r="I6201"/>
      <c r="J6201"/>
      <c r="K6201" s="91"/>
      <c r="L6201" s="91"/>
      <c r="M6201" s="91"/>
      <c r="R6201"/>
      <c r="S6201"/>
      <c r="T6201"/>
      <c r="U6201"/>
      <c r="V6201"/>
      <c r="W6201"/>
      <c r="X6201"/>
      <c r="Y6201"/>
      <c r="Z6201"/>
      <c r="AA6201"/>
      <c r="AB6201"/>
      <c r="AC6201"/>
    </row>
    <row r="6202" spans="2:29" s="14" customFormat="1" x14ac:dyDescent="0.25">
      <c r="B6202"/>
      <c r="C6202"/>
      <c r="D6202"/>
      <c r="E6202"/>
      <c r="F6202"/>
      <c r="G6202"/>
      <c r="H6202"/>
      <c r="I6202"/>
      <c r="J6202"/>
      <c r="K6202" s="91"/>
      <c r="L6202" s="91"/>
      <c r="M6202" s="91"/>
      <c r="R6202"/>
      <c r="S6202"/>
      <c r="T6202"/>
      <c r="U6202"/>
      <c r="V6202"/>
      <c r="W6202"/>
      <c r="X6202"/>
      <c r="Y6202"/>
      <c r="Z6202"/>
      <c r="AA6202"/>
      <c r="AB6202"/>
      <c r="AC6202"/>
    </row>
    <row r="6203" spans="2:29" s="14" customFormat="1" x14ac:dyDescent="0.25">
      <c r="B6203"/>
      <c r="C6203"/>
      <c r="D6203"/>
      <c r="E6203"/>
      <c r="F6203"/>
      <c r="G6203"/>
      <c r="H6203"/>
      <c r="I6203"/>
      <c r="J6203"/>
      <c r="K6203" s="91"/>
      <c r="L6203" s="91"/>
      <c r="M6203" s="91"/>
      <c r="R6203"/>
      <c r="S6203"/>
      <c r="T6203"/>
      <c r="U6203"/>
      <c r="V6203"/>
      <c r="W6203"/>
      <c r="X6203"/>
      <c r="Y6203"/>
      <c r="Z6203"/>
      <c r="AA6203"/>
      <c r="AB6203"/>
      <c r="AC6203"/>
    </row>
    <row r="6204" spans="2:29" s="14" customFormat="1" x14ac:dyDescent="0.25">
      <c r="B6204"/>
      <c r="C6204"/>
      <c r="D6204"/>
      <c r="E6204"/>
      <c r="F6204"/>
      <c r="G6204"/>
      <c r="H6204"/>
      <c r="I6204"/>
      <c r="J6204"/>
      <c r="K6204" s="91"/>
      <c r="L6204" s="91"/>
      <c r="M6204" s="91"/>
      <c r="R6204"/>
      <c r="S6204"/>
      <c r="T6204"/>
      <c r="U6204"/>
      <c r="V6204"/>
      <c r="W6204"/>
      <c r="X6204"/>
      <c r="Y6204"/>
      <c r="Z6204"/>
      <c r="AA6204"/>
      <c r="AB6204"/>
      <c r="AC6204"/>
    </row>
    <row r="6205" spans="2:29" s="14" customFormat="1" x14ac:dyDescent="0.25">
      <c r="B6205"/>
      <c r="C6205"/>
      <c r="D6205"/>
      <c r="E6205"/>
      <c r="F6205"/>
      <c r="G6205"/>
      <c r="H6205"/>
      <c r="I6205"/>
      <c r="J6205"/>
      <c r="K6205" s="91"/>
      <c r="L6205" s="91"/>
      <c r="M6205" s="91"/>
      <c r="R6205"/>
      <c r="S6205"/>
      <c r="T6205"/>
      <c r="U6205"/>
      <c r="V6205"/>
      <c r="W6205"/>
      <c r="X6205"/>
      <c r="Y6205"/>
      <c r="Z6205"/>
      <c r="AA6205"/>
      <c r="AB6205"/>
      <c r="AC6205"/>
    </row>
    <row r="6206" spans="2:29" s="14" customFormat="1" x14ac:dyDescent="0.25">
      <c r="B6206"/>
      <c r="C6206"/>
      <c r="D6206"/>
      <c r="E6206"/>
      <c r="F6206"/>
      <c r="G6206"/>
      <c r="H6206"/>
      <c r="I6206"/>
      <c r="J6206"/>
      <c r="K6206" s="91"/>
      <c r="L6206" s="91"/>
      <c r="M6206" s="91"/>
      <c r="R6206"/>
      <c r="S6206"/>
      <c r="T6206"/>
      <c r="U6206"/>
      <c r="V6206"/>
      <c r="W6206"/>
      <c r="X6206"/>
      <c r="Y6206"/>
      <c r="Z6206"/>
      <c r="AA6206"/>
      <c r="AB6206"/>
      <c r="AC6206"/>
    </row>
    <row r="6207" spans="2:29" s="14" customFormat="1" x14ac:dyDescent="0.25">
      <c r="B6207"/>
      <c r="C6207"/>
      <c r="D6207"/>
      <c r="E6207"/>
      <c r="F6207"/>
      <c r="G6207"/>
      <c r="H6207"/>
      <c r="I6207"/>
      <c r="J6207"/>
      <c r="K6207" s="91"/>
      <c r="L6207" s="91"/>
      <c r="M6207" s="91"/>
      <c r="R6207"/>
      <c r="S6207"/>
      <c r="T6207"/>
      <c r="U6207"/>
      <c r="V6207"/>
      <c r="W6207"/>
      <c r="X6207"/>
      <c r="Y6207"/>
      <c r="Z6207"/>
      <c r="AA6207"/>
      <c r="AB6207"/>
      <c r="AC6207"/>
    </row>
    <row r="6208" spans="2:29" s="14" customFormat="1" x14ac:dyDescent="0.25">
      <c r="B6208"/>
      <c r="C6208"/>
      <c r="D6208"/>
      <c r="E6208"/>
      <c r="F6208"/>
      <c r="G6208"/>
      <c r="H6208"/>
      <c r="I6208"/>
      <c r="J6208"/>
      <c r="K6208" s="91"/>
      <c r="L6208" s="91"/>
      <c r="M6208" s="91"/>
      <c r="R6208"/>
      <c r="S6208"/>
      <c r="T6208"/>
      <c r="U6208"/>
      <c r="V6208"/>
      <c r="W6208"/>
      <c r="X6208"/>
      <c r="Y6208"/>
      <c r="Z6208"/>
      <c r="AA6208"/>
      <c r="AB6208"/>
      <c r="AC6208"/>
    </row>
    <row r="6209" spans="2:29" s="14" customFormat="1" x14ac:dyDescent="0.25">
      <c r="B6209"/>
      <c r="C6209"/>
      <c r="D6209"/>
      <c r="E6209"/>
      <c r="F6209"/>
      <c r="G6209"/>
      <c r="H6209"/>
      <c r="I6209"/>
      <c r="J6209"/>
      <c r="K6209" s="91"/>
      <c r="L6209" s="91"/>
      <c r="M6209" s="91"/>
      <c r="R6209"/>
      <c r="S6209"/>
      <c r="T6209"/>
      <c r="U6209"/>
      <c r="V6209"/>
      <c r="W6209"/>
      <c r="X6209"/>
      <c r="Y6209"/>
      <c r="Z6209"/>
      <c r="AA6209"/>
      <c r="AB6209"/>
      <c r="AC6209"/>
    </row>
    <row r="6210" spans="2:29" s="14" customFormat="1" x14ac:dyDescent="0.25">
      <c r="B6210"/>
      <c r="C6210"/>
      <c r="D6210"/>
      <c r="E6210"/>
      <c r="F6210"/>
      <c r="G6210"/>
      <c r="H6210"/>
      <c r="I6210"/>
      <c r="J6210"/>
      <c r="K6210" s="91"/>
      <c r="L6210" s="91"/>
      <c r="M6210" s="91"/>
      <c r="R6210"/>
      <c r="S6210"/>
      <c r="T6210"/>
      <c r="U6210"/>
      <c r="V6210"/>
      <c r="W6210"/>
      <c r="X6210"/>
      <c r="Y6210"/>
      <c r="Z6210"/>
      <c r="AA6210"/>
      <c r="AB6210"/>
      <c r="AC6210"/>
    </row>
    <row r="6211" spans="2:29" s="14" customFormat="1" x14ac:dyDescent="0.25">
      <c r="B6211"/>
      <c r="C6211"/>
      <c r="D6211"/>
      <c r="E6211"/>
      <c r="F6211"/>
      <c r="G6211"/>
      <c r="H6211"/>
      <c r="I6211"/>
      <c r="J6211"/>
      <c r="K6211" s="91"/>
      <c r="L6211" s="91"/>
      <c r="M6211" s="91"/>
      <c r="R6211"/>
      <c r="S6211"/>
      <c r="T6211"/>
      <c r="U6211"/>
      <c r="V6211"/>
      <c r="W6211"/>
      <c r="X6211"/>
      <c r="Y6211"/>
      <c r="Z6211"/>
      <c r="AA6211"/>
      <c r="AB6211"/>
      <c r="AC6211"/>
    </row>
    <row r="6212" spans="2:29" s="14" customFormat="1" x14ac:dyDescent="0.25">
      <c r="B6212"/>
      <c r="C6212"/>
      <c r="D6212"/>
      <c r="E6212"/>
      <c r="F6212"/>
      <c r="G6212"/>
      <c r="H6212"/>
      <c r="I6212"/>
      <c r="J6212"/>
      <c r="K6212" s="91"/>
      <c r="L6212" s="91"/>
      <c r="M6212" s="91"/>
      <c r="R6212"/>
      <c r="S6212"/>
      <c r="T6212"/>
      <c r="U6212"/>
      <c r="V6212"/>
      <c r="W6212"/>
      <c r="X6212"/>
      <c r="Y6212"/>
      <c r="Z6212"/>
      <c r="AA6212"/>
      <c r="AB6212"/>
      <c r="AC6212"/>
    </row>
    <row r="6213" spans="2:29" s="14" customFormat="1" x14ac:dyDescent="0.25">
      <c r="B6213"/>
      <c r="C6213"/>
      <c r="D6213"/>
      <c r="E6213"/>
      <c r="F6213"/>
      <c r="G6213"/>
      <c r="H6213"/>
      <c r="I6213"/>
      <c r="J6213"/>
      <c r="K6213" s="91"/>
      <c r="L6213" s="91"/>
      <c r="M6213" s="91"/>
      <c r="R6213"/>
      <c r="S6213"/>
      <c r="T6213"/>
      <c r="U6213"/>
      <c r="V6213"/>
      <c r="W6213"/>
      <c r="X6213"/>
      <c r="Y6213"/>
      <c r="Z6213"/>
      <c r="AA6213"/>
      <c r="AB6213"/>
      <c r="AC6213"/>
    </row>
    <row r="6214" spans="2:29" s="14" customFormat="1" x14ac:dyDescent="0.25">
      <c r="B6214"/>
      <c r="C6214"/>
      <c r="D6214"/>
      <c r="E6214"/>
      <c r="F6214"/>
      <c r="G6214"/>
      <c r="H6214"/>
      <c r="I6214"/>
      <c r="J6214"/>
      <c r="K6214" s="91"/>
      <c r="L6214" s="91"/>
      <c r="M6214" s="91"/>
      <c r="R6214"/>
      <c r="S6214"/>
      <c r="T6214"/>
      <c r="U6214"/>
      <c r="V6214"/>
      <c r="W6214"/>
      <c r="X6214"/>
      <c r="Y6214"/>
      <c r="Z6214"/>
      <c r="AA6214"/>
      <c r="AB6214"/>
      <c r="AC6214"/>
    </row>
    <row r="6215" spans="2:29" s="14" customFormat="1" x14ac:dyDescent="0.25">
      <c r="B6215"/>
      <c r="C6215"/>
      <c r="D6215"/>
      <c r="E6215"/>
      <c r="F6215"/>
      <c r="G6215"/>
      <c r="H6215"/>
      <c r="I6215"/>
      <c r="J6215"/>
      <c r="K6215" s="91"/>
      <c r="L6215" s="91"/>
      <c r="M6215" s="91"/>
      <c r="R6215"/>
      <c r="S6215"/>
      <c r="T6215"/>
      <c r="U6215"/>
      <c r="V6215"/>
      <c r="W6215"/>
      <c r="X6215"/>
      <c r="Y6215"/>
      <c r="Z6215"/>
      <c r="AA6215"/>
      <c r="AB6215"/>
      <c r="AC6215"/>
    </row>
    <row r="6216" spans="2:29" s="14" customFormat="1" x14ac:dyDescent="0.25">
      <c r="B6216"/>
      <c r="C6216"/>
      <c r="D6216"/>
      <c r="E6216"/>
      <c r="F6216"/>
      <c r="G6216"/>
      <c r="H6216"/>
      <c r="I6216"/>
      <c r="J6216"/>
      <c r="K6216" s="91"/>
      <c r="L6216" s="91"/>
      <c r="M6216" s="91"/>
      <c r="R6216"/>
      <c r="S6216"/>
      <c r="T6216"/>
      <c r="U6216"/>
      <c r="V6216"/>
      <c r="W6216"/>
      <c r="X6216"/>
      <c r="Y6216"/>
      <c r="Z6216"/>
      <c r="AA6216"/>
      <c r="AB6216"/>
      <c r="AC6216"/>
    </row>
    <row r="6217" spans="2:29" s="14" customFormat="1" x14ac:dyDescent="0.25">
      <c r="B6217"/>
      <c r="C6217"/>
      <c r="D6217"/>
      <c r="E6217"/>
      <c r="F6217"/>
      <c r="G6217"/>
      <c r="H6217"/>
      <c r="I6217"/>
      <c r="J6217"/>
      <c r="K6217" s="91"/>
      <c r="L6217" s="91"/>
      <c r="M6217" s="91"/>
      <c r="R6217"/>
      <c r="S6217"/>
      <c r="T6217"/>
      <c r="U6217"/>
      <c r="V6217"/>
      <c r="W6217"/>
      <c r="X6217"/>
      <c r="Y6217"/>
      <c r="Z6217"/>
      <c r="AA6217"/>
      <c r="AB6217"/>
      <c r="AC6217"/>
    </row>
    <row r="6218" spans="2:29" s="14" customFormat="1" x14ac:dyDescent="0.25">
      <c r="B6218"/>
      <c r="C6218"/>
      <c r="D6218"/>
      <c r="E6218"/>
      <c r="F6218"/>
      <c r="G6218"/>
      <c r="H6218"/>
      <c r="I6218"/>
      <c r="J6218"/>
      <c r="K6218" s="91"/>
      <c r="L6218" s="91"/>
      <c r="M6218" s="91"/>
      <c r="R6218"/>
      <c r="S6218"/>
      <c r="T6218"/>
      <c r="U6218"/>
      <c r="V6218"/>
      <c r="W6218"/>
      <c r="X6218"/>
      <c r="Y6218"/>
      <c r="Z6218"/>
      <c r="AA6218"/>
      <c r="AB6218"/>
      <c r="AC6218"/>
    </row>
    <row r="6219" spans="2:29" s="14" customFormat="1" x14ac:dyDescent="0.25">
      <c r="B6219"/>
      <c r="C6219"/>
      <c r="D6219"/>
      <c r="E6219"/>
      <c r="F6219"/>
      <c r="G6219"/>
      <c r="H6219"/>
      <c r="I6219"/>
      <c r="J6219"/>
      <c r="K6219" s="91"/>
      <c r="L6219" s="91"/>
      <c r="M6219" s="91"/>
      <c r="R6219"/>
      <c r="S6219"/>
      <c r="T6219"/>
      <c r="U6219"/>
      <c r="V6219"/>
      <c r="W6219"/>
      <c r="X6219"/>
      <c r="Y6219"/>
      <c r="Z6219"/>
      <c r="AA6219"/>
      <c r="AB6219"/>
      <c r="AC6219"/>
    </row>
    <row r="6220" spans="2:29" s="14" customFormat="1" x14ac:dyDescent="0.25">
      <c r="B6220"/>
      <c r="C6220"/>
      <c r="D6220"/>
      <c r="E6220"/>
      <c r="F6220"/>
      <c r="G6220"/>
      <c r="H6220"/>
      <c r="I6220"/>
      <c r="J6220"/>
      <c r="K6220" s="91"/>
      <c r="L6220" s="91"/>
      <c r="M6220" s="91"/>
      <c r="R6220"/>
      <c r="S6220"/>
      <c r="T6220"/>
      <c r="U6220"/>
      <c r="V6220"/>
      <c r="W6220"/>
      <c r="X6220"/>
      <c r="Y6220"/>
      <c r="Z6220"/>
      <c r="AA6220"/>
      <c r="AB6220"/>
      <c r="AC6220"/>
    </row>
    <row r="6221" spans="2:29" s="14" customFormat="1" x14ac:dyDescent="0.25">
      <c r="B6221"/>
      <c r="C6221"/>
      <c r="D6221"/>
      <c r="E6221"/>
      <c r="F6221"/>
      <c r="G6221"/>
      <c r="H6221"/>
      <c r="I6221"/>
      <c r="J6221"/>
      <c r="K6221" s="91"/>
      <c r="L6221" s="91"/>
      <c r="M6221" s="91"/>
      <c r="R6221"/>
      <c r="S6221"/>
      <c r="T6221"/>
      <c r="U6221"/>
      <c r="V6221"/>
      <c r="W6221"/>
      <c r="X6221"/>
      <c r="Y6221"/>
      <c r="Z6221"/>
      <c r="AA6221"/>
      <c r="AB6221"/>
      <c r="AC6221"/>
    </row>
    <row r="6222" spans="2:29" s="14" customFormat="1" x14ac:dyDescent="0.25">
      <c r="B6222"/>
      <c r="C6222"/>
      <c r="D6222"/>
      <c r="E6222"/>
      <c r="F6222"/>
      <c r="G6222"/>
      <c r="H6222"/>
      <c r="I6222"/>
      <c r="J6222"/>
      <c r="K6222" s="91"/>
      <c r="L6222" s="91"/>
      <c r="M6222" s="91"/>
      <c r="R6222"/>
      <c r="S6222"/>
      <c r="T6222"/>
      <c r="U6222"/>
      <c r="V6222"/>
      <c r="W6222"/>
      <c r="X6222"/>
      <c r="Y6222"/>
      <c r="Z6222"/>
      <c r="AA6222"/>
      <c r="AB6222"/>
      <c r="AC6222"/>
    </row>
    <row r="6223" spans="2:29" s="14" customFormat="1" x14ac:dyDescent="0.25">
      <c r="B6223"/>
      <c r="C6223"/>
      <c r="D6223"/>
      <c r="E6223"/>
      <c r="F6223"/>
      <c r="G6223"/>
      <c r="H6223"/>
      <c r="I6223"/>
      <c r="J6223"/>
      <c r="K6223" s="91"/>
      <c r="L6223" s="91"/>
      <c r="M6223" s="91"/>
      <c r="R6223"/>
      <c r="S6223"/>
      <c r="T6223"/>
      <c r="U6223"/>
      <c r="V6223"/>
      <c r="W6223"/>
      <c r="X6223"/>
      <c r="Y6223"/>
      <c r="Z6223"/>
      <c r="AA6223"/>
      <c r="AB6223"/>
      <c r="AC6223"/>
    </row>
    <row r="6224" spans="2:29" s="14" customFormat="1" x14ac:dyDescent="0.25">
      <c r="B6224"/>
      <c r="C6224"/>
      <c r="D6224"/>
      <c r="E6224"/>
      <c r="F6224"/>
      <c r="G6224"/>
      <c r="H6224"/>
      <c r="I6224"/>
      <c r="J6224"/>
      <c r="K6224" s="91"/>
      <c r="L6224" s="91"/>
      <c r="M6224" s="91"/>
      <c r="R6224"/>
      <c r="S6224"/>
      <c r="T6224"/>
      <c r="U6224"/>
      <c r="V6224"/>
      <c r="W6224"/>
      <c r="X6224"/>
      <c r="Y6224"/>
      <c r="Z6224"/>
      <c r="AA6224"/>
      <c r="AB6224"/>
      <c r="AC6224"/>
    </row>
    <row r="6225" spans="2:29" s="14" customFormat="1" x14ac:dyDescent="0.25">
      <c r="B6225"/>
      <c r="C6225"/>
      <c r="D6225"/>
      <c r="E6225"/>
      <c r="F6225"/>
      <c r="G6225"/>
      <c r="H6225"/>
      <c r="I6225"/>
      <c r="J6225"/>
      <c r="K6225" s="91"/>
      <c r="L6225" s="91"/>
      <c r="M6225" s="91"/>
      <c r="R6225"/>
      <c r="S6225"/>
      <c r="T6225"/>
      <c r="U6225"/>
      <c r="V6225"/>
      <c r="W6225"/>
      <c r="X6225"/>
      <c r="Y6225"/>
      <c r="Z6225"/>
      <c r="AA6225"/>
      <c r="AB6225"/>
      <c r="AC6225"/>
    </row>
    <row r="6226" spans="2:29" s="14" customFormat="1" x14ac:dyDescent="0.25">
      <c r="B6226"/>
      <c r="C6226"/>
      <c r="D6226"/>
      <c r="E6226"/>
      <c r="F6226"/>
      <c r="G6226"/>
      <c r="H6226"/>
      <c r="I6226"/>
      <c r="J6226"/>
      <c r="K6226" s="91"/>
      <c r="L6226" s="91"/>
      <c r="M6226" s="91"/>
      <c r="R6226"/>
      <c r="S6226"/>
      <c r="T6226"/>
      <c r="U6226"/>
      <c r="V6226"/>
      <c r="W6226"/>
      <c r="X6226"/>
      <c r="Y6226"/>
      <c r="Z6226"/>
      <c r="AA6226"/>
      <c r="AB6226"/>
      <c r="AC6226"/>
    </row>
    <row r="6227" spans="2:29" s="14" customFormat="1" x14ac:dyDescent="0.25">
      <c r="B6227"/>
      <c r="C6227"/>
      <c r="D6227"/>
      <c r="E6227"/>
      <c r="F6227"/>
      <c r="G6227"/>
      <c r="H6227"/>
      <c r="I6227"/>
      <c r="J6227"/>
      <c r="K6227" s="91"/>
      <c r="L6227" s="91"/>
      <c r="M6227" s="91"/>
      <c r="R6227"/>
      <c r="S6227"/>
      <c r="T6227"/>
      <c r="U6227"/>
      <c r="V6227"/>
      <c r="W6227"/>
      <c r="X6227"/>
      <c r="Y6227"/>
      <c r="Z6227"/>
      <c r="AA6227"/>
      <c r="AB6227"/>
      <c r="AC6227"/>
    </row>
    <row r="6228" spans="2:29" s="14" customFormat="1" x14ac:dyDescent="0.25">
      <c r="B6228"/>
      <c r="C6228"/>
      <c r="D6228"/>
      <c r="E6228"/>
      <c r="F6228"/>
      <c r="G6228"/>
      <c r="H6228"/>
      <c r="I6228"/>
      <c r="J6228"/>
      <c r="K6228" s="91"/>
      <c r="L6228" s="91"/>
      <c r="M6228" s="91"/>
      <c r="R6228"/>
      <c r="S6228"/>
      <c r="T6228"/>
      <c r="U6228"/>
      <c r="V6228"/>
      <c r="W6228"/>
      <c r="X6228"/>
      <c r="Y6228"/>
      <c r="Z6228"/>
      <c r="AA6228"/>
      <c r="AB6228"/>
      <c r="AC6228"/>
    </row>
    <row r="6229" spans="2:29" s="14" customFormat="1" x14ac:dyDescent="0.25">
      <c r="B6229"/>
      <c r="C6229"/>
      <c r="D6229"/>
      <c r="E6229"/>
      <c r="F6229"/>
      <c r="G6229"/>
      <c r="H6229"/>
      <c r="I6229"/>
      <c r="J6229"/>
      <c r="K6229" s="91"/>
      <c r="L6229" s="91"/>
      <c r="M6229" s="91"/>
      <c r="R6229"/>
      <c r="S6229"/>
      <c r="T6229"/>
      <c r="U6229"/>
      <c r="V6229"/>
      <c r="W6229"/>
      <c r="X6229"/>
      <c r="Y6229"/>
      <c r="Z6229"/>
      <c r="AA6229"/>
      <c r="AB6229"/>
      <c r="AC6229"/>
    </row>
    <row r="6230" spans="2:29" s="14" customFormat="1" x14ac:dyDescent="0.25">
      <c r="B6230"/>
      <c r="C6230"/>
      <c r="D6230"/>
      <c r="E6230"/>
      <c r="F6230"/>
      <c r="G6230"/>
      <c r="H6230"/>
      <c r="I6230"/>
      <c r="J6230"/>
      <c r="K6230" s="91"/>
      <c r="L6230" s="91"/>
      <c r="M6230" s="91"/>
      <c r="R6230"/>
      <c r="S6230"/>
      <c r="T6230"/>
      <c r="U6230"/>
      <c r="V6230"/>
      <c r="W6230"/>
      <c r="X6230"/>
      <c r="Y6230"/>
      <c r="Z6230"/>
      <c r="AA6230"/>
      <c r="AB6230"/>
      <c r="AC6230"/>
    </row>
    <row r="6231" spans="2:29" s="14" customFormat="1" x14ac:dyDescent="0.25">
      <c r="B6231"/>
      <c r="C6231"/>
      <c r="D6231"/>
      <c r="E6231"/>
      <c r="F6231"/>
      <c r="G6231"/>
      <c r="H6231"/>
      <c r="I6231"/>
      <c r="J6231"/>
      <c r="K6231" s="91"/>
      <c r="L6231" s="91"/>
      <c r="M6231" s="91"/>
      <c r="R6231"/>
      <c r="S6231"/>
      <c r="T6231"/>
      <c r="U6231"/>
      <c r="V6231"/>
      <c r="W6231"/>
      <c r="X6231"/>
      <c r="Y6231"/>
      <c r="Z6231"/>
      <c r="AA6231"/>
      <c r="AB6231"/>
      <c r="AC6231"/>
    </row>
    <row r="6232" spans="2:29" s="14" customFormat="1" x14ac:dyDescent="0.25">
      <c r="B6232"/>
      <c r="C6232"/>
      <c r="D6232"/>
      <c r="E6232"/>
      <c r="F6232"/>
      <c r="G6232"/>
      <c r="H6232"/>
      <c r="I6232"/>
      <c r="J6232"/>
      <c r="K6232" s="91"/>
      <c r="L6232" s="91"/>
      <c r="M6232" s="91"/>
      <c r="R6232"/>
      <c r="S6232"/>
      <c r="T6232"/>
      <c r="U6232"/>
      <c r="V6232"/>
      <c r="W6232"/>
      <c r="X6232"/>
      <c r="Y6232"/>
      <c r="Z6232"/>
      <c r="AA6232"/>
      <c r="AB6232"/>
      <c r="AC6232"/>
    </row>
    <row r="6233" spans="2:29" s="14" customFormat="1" x14ac:dyDescent="0.25">
      <c r="B6233"/>
      <c r="C6233"/>
      <c r="D6233"/>
      <c r="E6233"/>
      <c r="F6233"/>
      <c r="G6233"/>
      <c r="H6233"/>
      <c r="I6233"/>
      <c r="J6233"/>
      <c r="K6233" s="91"/>
      <c r="L6233" s="91"/>
      <c r="M6233" s="91"/>
      <c r="R6233"/>
      <c r="S6233"/>
      <c r="T6233"/>
      <c r="U6233"/>
      <c r="V6233"/>
      <c r="W6233"/>
      <c r="X6233"/>
      <c r="Y6233"/>
      <c r="Z6233"/>
      <c r="AA6233"/>
      <c r="AB6233"/>
      <c r="AC6233"/>
    </row>
    <row r="6234" spans="2:29" s="14" customFormat="1" x14ac:dyDescent="0.25">
      <c r="B6234"/>
      <c r="C6234"/>
      <c r="D6234"/>
      <c r="E6234"/>
      <c r="F6234"/>
      <c r="G6234"/>
      <c r="H6234"/>
      <c r="I6234"/>
      <c r="J6234"/>
      <c r="K6234" s="91"/>
      <c r="L6234" s="91"/>
      <c r="M6234" s="91"/>
      <c r="R6234"/>
      <c r="S6234"/>
      <c r="T6234"/>
      <c r="U6234"/>
      <c r="V6234"/>
      <c r="W6234"/>
      <c r="X6234"/>
      <c r="Y6234"/>
      <c r="Z6234"/>
      <c r="AA6234"/>
      <c r="AB6234"/>
      <c r="AC6234"/>
    </row>
    <row r="6235" spans="2:29" s="14" customFormat="1" x14ac:dyDescent="0.25">
      <c r="B6235"/>
      <c r="C6235"/>
      <c r="D6235"/>
      <c r="E6235"/>
      <c r="F6235"/>
      <c r="G6235"/>
      <c r="H6235"/>
      <c r="I6235"/>
      <c r="J6235"/>
      <c r="K6235" s="91"/>
      <c r="L6235" s="91"/>
      <c r="M6235" s="91"/>
      <c r="R6235"/>
      <c r="S6235"/>
      <c r="T6235"/>
      <c r="U6235"/>
      <c r="V6235"/>
      <c r="W6235"/>
      <c r="X6235"/>
      <c r="Y6235"/>
      <c r="Z6235"/>
      <c r="AA6235"/>
      <c r="AB6235"/>
      <c r="AC6235"/>
    </row>
    <row r="6236" spans="2:29" s="14" customFormat="1" x14ac:dyDescent="0.25">
      <c r="B6236"/>
      <c r="C6236"/>
      <c r="D6236"/>
      <c r="E6236"/>
      <c r="F6236"/>
      <c r="G6236"/>
      <c r="H6236"/>
      <c r="I6236"/>
      <c r="J6236"/>
      <c r="K6236" s="91"/>
      <c r="L6236" s="91"/>
      <c r="M6236" s="91"/>
      <c r="R6236"/>
      <c r="S6236"/>
      <c r="T6236"/>
      <c r="U6236"/>
      <c r="V6236"/>
      <c r="W6236"/>
      <c r="X6236"/>
      <c r="Y6236"/>
      <c r="Z6236"/>
      <c r="AA6236"/>
      <c r="AB6236"/>
      <c r="AC6236"/>
    </row>
    <row r="6237" spans="2:29" s="14" customFormat="1" x14ac:dyDescent="0.25">
      <c r="B6237"/>
      <c r="C6237"/>
      <c r="D6237"/>
      <c r="E6237"/>
      <c r="F6237"/>
      <c r="G6237"/>
      <c r="H6237"/>
      <c r="I6237"/>
      <c r="J6237"/>
      <c r="K6237" s="91"/>
      <c r="L6237" s="91"/>
      <c r="M6237" s="91"/>
      <c r="R6237"/>
      <c r="S6237"/>
      <c r="T6237"/>
      <c r="U6237"/>
      <c r="V6237"/>
      <c r="W6237"/>
      <c r="X6237"/>
      <c r="Y6237"/>
      <c r="Z6237"/>
      <c r="AA6237"/>
      <c r="AB6237"/>
      <c r="AC6237"/>
    </row>
    <row r="6238" spans="2:29" s="14" customFormat="1" x14ac:dyDescent="0.25">
      <c r="B6238"/>
      <c r="C6238"/>
      <c r="D6238"/>
      <c r="E6238"/>
      <c r="F6238"/>
      <c r="G6238"/>
      <c r="H6238"/>
      <c r="I6238"/>
      <c r="J6238"/>
      <c r="K6238" s="91"/>
      <c r="L6238" s="91"/>
      <c r="M6238" s="91"/>
      <c r="R6238"/>
      <c r="S6238"/>
      <c r="T6238"/>
      <c r="U6238"/>
      <c r="V6238"/>
      <c r="W6238"/>
      <c r="X6238"/>
      <c r="Y6238"/>
      <c r="Z6238"/>
      <c r="AA6238"/>
      <c r="AB6238"/>
      <c r="AC6238"/>
    </row>
    <row r="6239" spans="2:29" s="14" customFormat="1" x14ac:dyDescent="0.25">
      <c r="B6239"/>
      <c r="C6239"/>
      <c r="D6239"/>
      <c r="E6239"/>
      <c r="F6239"/>
      <c r="G6239"/>
      <c r="H6239"/>
      <c r="I6239"/>
      <c r="J6239"/>
      <c r="K6239" s="91"/>
      <c r="L6239" s="91"/>
      <c r="M6239" s="91"/>
      <c r="R6239"/>
      <c r="S6239"/>
      <c r="T6239"/>
      <c r="U6239"/>
      <c r="V6239"/>
      <c r="W6239"/>
      <c r="X6239"/>
      <c r="Y6239"/>
      <c r="Z6239"/>
      <c r="AA6239"/>
      <c r="AB6239"/>
      <c r="AC6239"/>
    </row>
    <row r="6240" spans="2:29" s="14" customFormat="1" x14ac:dyDescent="0.25">
      <c r="B6240"/>
      <c r="C6240"/>
      <c r="D6240"/>
      <c r="E6240"/>
      <c r="F6240"/>
      <c r="G6240"/>
      <c r="H6240"/>
      <c r="I6240"/>
      <c r="J6240"/>
      <c r="K6240" s="91"/>
      <c r="L6240" s="91"/>
      <c r="M6240" s="91"/>
      <c r="R6240"/>
      <c r="S6240"/>
      <c r="T6240"/>
      <c r="U6240"/>
      <c r="V6240"/>
      <c r="W6240"/>
      <c r="X6240"/>
      <c r="Y6240"/>
      <c r="Z6240"/>
      <c r="AA6240"/>
      <c r="AB6240"/>
      <c r="AC6240"/>
    </row>
    <row r="6241" spans="2:29" s="14" customFormat="1" x14ac:dyDescent="0.25">
      <c r="B6241"/>
      <c r="C6241"/>
      <c r="D6241"/>
      <c r="E6241"/>
      <c r="F6241"/>
      <c r="G6241"/>
      <c r="H6241"/>
      <c r="I6241"/>
      <c r="J6241"/>
      <c r="K6241" s="91"/>
      <c r="L6241" s="91"/>
      <c r="M6241" s="91"/>
      <c r="R6241"/>
      <c r="S6241"/>
      <c r="T6241"/>
      <c r="U6241"/>
      <c r="V6241"/>
      <c r="W6241"/>
      <c r="X6241"/>
      <c r="Y6241"/>
      <c r="Z6241"/>
      <c r="AA6241"/>
      <c r="AB6241"/>
      <c r="AC6241"/>
    </row>
    <row r="6242" spans="2:29" s="14" customFormat="1" x14ac:dyDescent="0.25">
      <c r="B6242"/>
      <c r="C6242"/>
      <c r="D6242"/>
      <c r="E6242"/>
      <c r="F6242"/>
      <c r="G6242"/>
      <c r="H6242"/>
      <c r="I6242"/>
      <c r="J6242"/>
      <c r="K6242" s="91"/>
      <c r="L6242" s="91"/>
      <c r="M6242" s="91"/>
      <c r="R6242"/>
      <c r="S6242"/>
      <c r="T6242"/>
      <c r="U6242"/>
      <c r="V6242"/>
      <c r="W6242"/>
      <c r="X6242"/>
      <c r="Y6242"/>
      <c r="Z6242"/>
      <c r="AA6242"/>
      <c r="AB6242"/>
      <c r="AC6242"/>
    </row>
    <row r="6243" spans="2:29" s="14" customFormat="1" x14ac:dyDescent="0.25">
      <c r="B6243"/>
      <c r="C6243"/>
      <c r="D6243"/>
      <c r="E6243"/>
      <c r="F6243"/>
      <c r="G6243"/>
      <c r="H6243"/>
      <c r="I6243"/>
      <c r="J6243"/>
      <c r="K6243" s="91"/>
      <c r="L6243" s="91"/>
      <c r="M6243" s="91"/>
      <c r="R6243"/>
      <c r="S6243"/>
      <c r="T6243"/>
      <c r="U6243"/>
      <c r="V6243"/>
      <c r="W6243"/>
      <c r="X6243"/>
      <c r="Y6243"/>
      <c r="Z6243"/>
      <c r="AA6243"/>
      <c r="AB6243"/>
      <c r="AC6243"/>
    </row>
    <row r="6244" spans="2:29" s="14" customFormat="1" x14ac:dyDescent="0.25">
      <c r="B6244"/>
      <c r="C6244"/>
      <c r="D6244"/>
      <c r="E6244"/>
      <c r="F6244"/>
      <c r="G6244"/>
      <c r="H6244"/>
      <c r="I6244"/>
      <c r="J6244"/>
      <c r="K6244" s="91"/>
      <c r="L6244" s="91"/>
      <c r="M6244" s="91"/>
      <c r="R6244"/>
      <c r="S6244"/>
      <c r="T6244"/>
      <c r="U6244"/>
      <c r="V6244"/>
      <c r="W6244"/>
      <c r="X6244"/>
      <c r="Y6244"/>
      <c r="Z6244"/>
      <c r="AA6244"/>
      <c r="AB6244"/>
      <c r="AC6244"/>
    </row>
    <row r="6245" spans="2:29" s="14" customFormat="1" x14ac:dyDescent="0.25">
      <c r="B6245"/>
      <c r="C6245"/>
      <c r="D6245"/>
      <c r="E6245"/>
      <c r="F6245"/>
      <c r="G6245"/>
      <c r="H6245"/>
      <c r="I6245"/>
      <c r="J6245"/>
      <c r="K6245" s="91"/>
      <c r="L6245" s="91"/>
      <c r="M6245" s="91"/>
      <c r="R6245"/>
      <c r="S6245"/>
      <c r="T6245"/>
      <c r="U6245"/>
      <c r="V6245"/>
      <c r="W6245"/>
      <c r="X6245"/>
      <c r="Y6245"/>
      <c r="Z6245"/>
      <c r="AA6245"/>
      <c r="AB6245"/>
      <c r="AC6245"/>
    </row>
    <row r="6246" spans="2:29" s="14" customFormat="1" x14ac:dyDescent="0.25">
      <c r="B6246"/>
      <c r="C6246"/>
      <c r="D6246"/>
      <c r="E6246"/>
      <c r="F6246"/>
      <c r="G6246"/>
      <c r="H6246"/>
      <c r="I6246"/>
      <c r="J6246"/>
      <c r="K6246" s="91"/>
      <c r="L6246" s="91"/>
      <c r="M6246" s="91"/>
      <c r="R6246"/>
      <c r="S6246"/>
      <c r="T6246"/>
      <c r="U6246"/>
      <c r="V6246"/>
      <c r="W6246"/>
      <c r="X6246"/>
      <c r="Y6246"/>
      <c r="Z6246"/>
      <c r="AA6246"/>
      <c r="AB6246"/>
      <c r="AC6246"/>
    </row>
    <row r="6247" spans="2:29" s="14" customFormat="1" x14ac:dyDescent="0.25">
      <c r="B6247"/>
      <c r="C6247"/>
      <c r="D6247"/>
      <c r="E6247"/>
      <c r="F6247"/>
      <c r="G6247"/>
      <c r="H6247"/>
      <c r="I6247"/>
      <c r="J6247"/>
      <c r="K6247" s="91"/>
      <c r="L6247" s="91"/>
      <c r="M6247" s="91"/>
      <c r="R6247"/>
      <c r="S6247"/>
      <c r="T6247"/>
      <c r="U6247"/>
      <c r="V6247"/>
      <c r="W6247"/>
      <c r="X6247"/>
      <c r="Y6247"/>
      <c r="Z6247"/>
      <c r="AA6247"/>
      <c r="AB6247"/>
      <c r="AC6247"/>
    </row>
    <row r="6248" spans="2:29" s="14" customFormat="1" x14ac:dyDescent="0.25">
      <c r="B6248"/>
      <c r="C6248"/>
      <c r="D6248"/>
      <c r="E6248"/>
      <c r="F6248"/>
      <c r="G6248"/>
      <c r="H6248"/>
      <c r="I6248"/>
      <c r="J6248"/>
      <c r="K6248" s="91"/>
      <c r="L6248" s="91"/>
      <c r="M6248" s="91"/>
      <c r="R6248"/>
      <c r="S6248"/>
      <c r="T6248"/>
      <c r="U6248"/>
      <c r="V6248"/>
      <c r="W6248"/>
      <c r="X6248"/>
      <c r="Y6248"/>
      <c r="Z6248"/>
      <c r="AA6248"/>
      <c r="AB6248"/>
      <c r="AC6248"/>
    </row>
    <row r="6249" spans="2:29" s="14" customFormat="1" x14ac:dyDescent="0.25">
      <c r="B6249"/>
      <c r="C6249"/>
      <c r="D6249"/>
      <c r="E6249"/>
      <c r="F6249"/>
      <c r="G6249"/>
      <c r="H6249"/>
      <c r="I6249"/>
      <c r="J6249"/>
      <c r="K6249" s="91"/>
      <c r="L6249" s="91"/>
      <c r="M6249" s="91"/>
      <c r="R6249"/>
      <c r="S6249"/>
      <c r="T6249"/>
      <c r="U6249"/>
      <c r="V6249"/>
      <c r="W6249"/>
      <c r="X6249"/>
      <c r="Y6249"/>
      <c r="Z6249"/>
      <c r="AA6249"/>
      <c r="AB6249"/>
      <c r="AC6249"/>
    </row>
    <row r="6250" spans="2:29" s="14" customFormat="1" x14ac:dyDescent="0.25">
      <c r="B6250"/>
      <c r="C6250"/>
      <c r="D6250"/>
      <c r="E6250"/>
      <c r="F6250"/>
      <c r="G6250"/>
      <c r="H6250"/>
      <c r="I6250"/>
      <c r="J6250"/>
      <c r="K6250" s="91"/>
      <c r="L6250" s="91"/>
      <c r="M6250" s="91"/>
      <c r="R6250"/>
      <c r="S6250"/>
      <c r="T6250"/>
      <c r="U6250"/>
      <c r="V6250"/>
      <c r="W6250"/>
      <c r="X6250"/>
      <c r="Y6250"/>
      <c r="Z6250"/>
      <c r="AA6250"/>
      <c r="AB6250"/>
      <c r="AC6250"/>
    </row>
    <row r="6251" spans="2:29" s="14" customFormat="1" x14ac:dyDescent="0.25">
      <c r="B6251"/>
      <c r="C6251"/>
      <c r="D6251"/>
      <c r="E6251"/>
      <c r="F6251"/>
      <c r="G6251"/>
      <c r="H6251"/>
      <c r="I6251"/>
      <c r="J6251"/>
      <c r="K6251" s="91"/>
      <c r="L6251" s="91"/>
      <c r="M6251" s="91"/>
      <c r="R6251"/>
      <c r="S6251"/>
      <c r="T6251"/>
      <c r="U6251"/>
      <c r="V6251"/>
      <c r="W6251"/>
      <c r="X6251"/>
      <c r="Y6251"/>
      <c r="Z6251"/>
      <c r="AA6251"/>
      <c r="AB6251"/>
      <c r="AC6251"/>
    </row>
    <row r="6252" spans="2:29" s="14" customFormat="1" x14ac:dyDescent="0.25">
      <c r="B6252"/>
      <c r="C6252"/>
      <c r="D6252"/>
      <c r="E6252"/>
      <c r="F6252"/>
      <c r="G6252"/>
      <c r="H6252"/>
      <c r="I6252"/>
      <c r="J6252"/>
      <c r="K6252" s="91"/>
      <c r="L6252" s="91"/>
      <c r="M6252" s="91"/>
      <c r="R6252"/>
      <c r="S6252"/>
      <c r="T6252"/>
      <c r="U6252"/>
      <c r="V6252"/>
      <c r="W6252"/>
      <c r="X6252"/>
      <c r="Y6252"/>
      <c r="Z6252"/>
      <c r="AA6252"/>
      <c r="AB6252"/>
      <c r="AC6252"/>
    </row>
    <row r="6253" spans="2:29" s="14" customFormat="1" x14ac:dyDescent="0.25">
      <c r="B6253"/>
      <c r="C6253"/>
      <c r="D6253"/>
      <c r="E6253"/>
      <c r="F6253"/>
      <c r="G6253"/>
      <c r="H6253"/>
      <c r="I6253"/>
      <c r="J6253"/>
      <c r="K6253" s="91"/>
      <c r="L6253" s="91"/>
      <c r="M6253" s="91"/>
      <c r="R6253"/>
      <c r="S6253"/>
      <c r="T6253"/>
      <c r="U6253"/>
      <c r="V6253"/>
      <c r="W6253"/>
      <c r="X6253"/>
      <c r="Y6253"/>
      <c r="Z6253"/>
      <c r="AA6253"/>
      <c r="AB6253"/>
      <c r="AC6253"/>
    </row>
    <row r="6254" spans="2:29" s="14" customFormat="1" x14ac:dyDescent="0.25">
      <c r="B6254"/>
      <c r="C6254"/>
      <c r="D6254"/>
      <c r="E6254"/>
      <c r="F6254"/>
      <c r="G6254"/>
      <c r="H6254"/>
      <c r="I6254"/>
      <c r="J6254"/>
      <c r="K6254" s="91"/>
      <c r="L6254" s="91"/>
      <c r="M6254" s="91"/>
      <c r="R6254"/>
      <c r="S6254"/>
      <c r="T6254"/>
      <c r="U6254"/>
      <c r="V6254"/>
      <c r="W6254"/>
      <c r="X6254"/>
      <c r="Y6254"/>
      <c r="Z6254"/>
      <c r="AA6254"/>
      <c r="AB6254"/>
      <c r="AC6254"/>
    </row>
    <row r="6255" spans="2:29" s="14" customFormat="1" x14ac:dyDescent="0.25">
      <c r="B6255"/>
      <c r="C6255"/>
      <c r="D6255"/>
      <c r="E6255"/>
      <c r="F6255"/>
      <c r="G6255"/>
      <c r="H6255"/>
      <c r="I6255"/>
      <c r="J6255"/>
      <c r="K6255" s="91"/>
      <c r="L6255" s="91"/>
      <c r="M6255" s="91"/>
      <c r="R6255"/>
      <c r="S6255"/>
      <c r="T6255"/>
      <c r="U6255"/>
      <c r="V6255"/>
      <c r="W6255"/>
      <c r="X6255"/>
      <c r="Y6255"/>
      <c r="Z6255"/>
      <c r="AA6255"/>
      <c r="AB6255"/>
      <c r="AC6255"/>
    </row>
    <row r="6256" spans="2:29" s="14" customFormat="1" x14ac:dyDescent="0.25">
      <c r="B6256"/>
      <c r="C6256"/>
      <c r="D6256"/>
      <c r="E6256"/>
      <c r="F6256"/>
      <c r="G6256"/>
      <c r="H6256"/>
      <c r="I6256"/>
      <c r="J6256"/>
      <c r="K6256" s="91"/>
      <c r="L6256" s="91"/>
      <c r="M6256" s="91"/>
      <c r="R6256"/>
      <c r="S6256"/>
      <c r="T6256"/>
      <c r="U6256"/>
      <c r="V6256"/>
      <c r="W6256"/>
      <c r="X6256"/>
      <c r="Y6256"/>
      <c r="Z6256"/>
      <c r="AA6256"/>
      <c r="AB6256"/>
      <c r="AC6256"/>
    </row>
    <row r="6257" spans="2:29" s="14" customFormat="1" x14ac:dyDescent="0.25">
      <c r="B6257"/>
      <c r="C6257"/>
      <c r="D6257"/>
      <c r="E6257"/>
      <c r="F6257"/>
      <c r="G6257"/>
      <c r="H6257"/>
      <c r="I6257"/>
      <c r="J6257"/>
      <c r="K6257" s="91"/>
      <c r="L6257" s="91"/>
      <c r="M6257" s="91"/>
      <c r="R6257"/>
      <c r="S6257"/>
      <c r="T6257"/>
      <c r="U6257"/>
      <c r="V6257"/>
      <c r="W6257"/>
      <c r="X6257"/>
      <c r="Y6257"/>
      <c r="Z6257"/>
      <c r="AA6257"/>
      <c r="AB6257"/>
      <c r="AC6257"/>
    </row>
    <row r="6258" spans="2:29" s="14" customFormat="1" x14ac:dyDescent="0.25">
      <c r="B6258"/>
      <c r="C6258"/>
      <c r="D6258"/>
      <c r="E6258"/>
      <c r="F6258"/>
      <c r="G6258"/>
      <c r="H6258"/>
      <c r="I6258"/>
      <c r="J6258"/>
      <c r="K6258" s="91"/>
      <c r="L6258" s="91"/>
      <c r="M6258" s="91"/>
      <c r="R6258"/>
      <c r="S6258"/>
      <c r="T6258"/>
      <c r="U6258"/>
      <c r="V6258"/>
      <c r="W6258"/>
      <c r="X6258"/>
      <c r="Y6258"/>
      <c r="Z6258"/>
      <c r="AA6258"/>
      <c r="AB6258"/>
      <c r="AC6258"/>
    </row>
    <row r="6259" spans="2:29" s="14" customFormat="1" x14ac:dyDescent="0.25">
      <c r="B6259"/>
      <c r="C6259"/>
      <c r="D6259"/>
      <c r="E6259"/>
      <c r="F6259"/>
      <c r="G6259"/>
      <c r="H6259"/>
      <c r="I6259"/>
      <c r="J6259"/>
      <c r="K6259" s="91"/>
      <c r="L6259" s="91"/>
      <c r="M6259" s="91"/>
      <c r="R6259"/>
      <c r="S6259"/>
      <c r="T6259"/>
      <c r="U6259"/>
      <c r="V6259"/>
      <c r="W6259"/>
      <c r="X6259"/>
      <c r="Y6259"/>
      <c r="Z6259"/>
      <c r="AA6259"/>
      <c r="AB6259"/>
      <c r="AC6259"/>
    </row>
    <row r="6260" spans="2:29" s="14" customFormat="1" x14ac:dyDescent="0.25">
      <c r="B6260"/>
      <c r="C6260"/>
      <c r="D6260"/>
      <c r="E6260"/>
      <c r="F6260"/>
      <c r="G6260"/>
      <c r="H6260"/>
      <c r="I6260"/>
      <c r="J6260"/>
      <c r="K6260" s="91"/>
      <c r="L6260" s="91"/>
      <c r="M6260" s="91"/>
      <c r="R6260"/>
      <c r="S6260"/>
      <c r="T6260"/>
      <c r="U6260"/>
      <c r="V6260"/>
      <c r="W6260"/>
      <c r="X6260"/>
      <c r="Y6260"/>
      <c r="Z6260"/>
      <c r="AA6260"/>
      <c r="AB6260"/>
      <c r="AC6260"/>
    </row>
    <row r="6261" spans="2:29" s="14" customFormat="1" x14ac:dyDescent="0.25">
      <c r="B6261"/>
      <c r="C6261"/>
      <c r="D6261"/>
      <c r="E6261"/>
      <c r="F6261"/>
      <c r="G6261"/>
      <c r="H6261"/>
      <c r="I6261"/>
      <c r="J6261"/>
      <c r="K6261" s="91"/>
      <c r="L6261" s="91"/>
      <c r="M6261" s="91"/>
      <c r="R6261"/>
      <c r="S6261"/>
      <c r="T6261"/>
      <c r="U6261"/>
      <c r="V6261"/>
      <c r="W6261"/>
      <c r="X6261"/>
      <c r="Y6261"/>
      <c r="Z6261"/>
      <c r="AA6261"/>
      <c r="AB6261"/>
      <c r="AC6261"/>
    </row>
    <row r="6262" spans="2:29" s="14" customFormat="1" x14ac:dyDescent="0.25">
      <c r="B6262"/>
      <c r="C6262"/>
      <c r="D6262"/>
      <c r="E6262"/>
      <c r="F6262"/>
      <c r="G6262"/>
      <c r="H6262"/>
      <c r="I6262"/>
      <c r="J6262"/>
      <c r="K6262" s="91"/>
      <c r="L6262" s="91"/>
      <c r="M6262" s="91"/>
      <c r="R6262"/>
      <c r="S6262"/>
      <c r="T6262"/>
      <c r="U6262"/>
      <c r="V6262"/>
      <c r="W6262"/>
      <c r="X6262"/>
      <c r="Y6262"/>
      <c r="Z6262"/>
      <c r="AA6262"/>
      <c r="AB6262"/>
      <c r="AC6262"/>
    </row>
    <row r="6263" spans="2:29" s="14" customFormat="1" x14ac:dyDescent="0.25">
      <c r="B6263"/>
      <c r="C6263"/>
      <c r="D6263"/>
      <c r="E6263"/>
      <c r="F6263"/>
      <c r="G6263"/>
      <c r="H6263"/>
      <c r="I6263"/>
      <c r="J6263"/>
      <c r="K6263" s="91"/>
      <c r="L6263" s="91"/>
      <c r="M6263" s="91"/>
      <c r="R6263"/>
      <c r="S6263"/>
      <c r="T6263"/>
      <c r="U6263"/>
      <c r="V6263"/>
      <c r="W6263"/>
      <c r="X6263"/>
      <c r="Y6263"/>
      <c r="Z6263"/>
      <c r="AA6263"/>
      <c r="AB6263"/>
      <c r="AC6263"/>
    </row>
    <row r="6264" spans="2:29" s="14" customFormat="1" x14ac:dyDescent="0.25">
      <c r="B6264"/>
      <c r="C6264"/>
      <c r="D6264"/>
      <c r="E6264"/>
      <c r="F6264"/>
      <c r="G6264"/>
      <c r="H6264"/>
      <c r="I6264"/>
      <c r="J6264"/>
      <c r="K6264" s="91"/>
      <c r="L6264" s="91"/>
      <c r="M6264" s="91"/>
      <c r="R6264"/>
      <c r="S6264"/>
      <c r="T6264"/>
      <c r="U6264"/>
      <c r="V6264"/>
      <c r="W6264"/>
      <c r="X6264"/>
      <c r="Y6264"/>
      <c r="Z6264"/>
      <c r="AA6264"/>
      <c r="AB6264"/>
      <c r="AC6264"/>
    </row>
    <row r="6265" spans="2:29" s="14" customFormat="1" x14ac:dyDescent="0.25">
      <c r="B6265"/>
      <c r="C6265"/>
      <c r="D6265"/>
      <c r="E6265"/>
      <c r="F6265"/>
      <c r="G6265"/>
      <c r="H6265"/>
      <c r="I6265"/>
      <c r="J6265"/>
      <c r="K6265" s="91"/>
      <c r="L6265" s="91"/>
      <c r="M6265" s="91"/>
      <c r="R6265"/>
      <c r="S6265"/>
      <c r="T6265"/>
      <c r="U6265"/>
      <c r="V6265"/>
      <c r="W6265"/>
      <c r="X6265"/>
      <c r="Y6265"/>
      <c r="Z6265"/>
      <c r="AA6265"/>
      <c r="AB6265"/>
      <c r="AC6265"/>
    </row>
    <row r="6266" spans="2:29" s="14" customFormat="1" x14ac:dyDescent="0.25">
      <c r="B6266"/>
      <c r="C6266"/>
      <c r="D6266"/>
      <c r="E6266"/>
      <c r="F6266"/>
      <c r="G6266"/>
      <c r="H6266"/>
      <c r="I6266"/>
      <c r="J6266"/>
      <c r="K6266" s="91"/>
      <c r="L6266" s="91"/>
      <c r="M6266" s="91"/>
      <c r="R6266"/>
      <c r="S6266"/>
      <c r="T6266"/>
      <c r="U6266"/>
      <c r="V6266"/>
      <c r="W6266"/>
      <c r="X6266"/>
      <c r="Y6266"/>
      <c r="Z6266"/>
      <c r="AA6266"/>
      <c r="AB6266"/>
      <c r="AC6266"/>
    </row>
    <row r="6267" spans="2:29" s="14" customFormat="1" x14ac:dyDescent="0.25">
      <c r="B6267"/>
      <c r="C6267"/>
      <c r="D6267"/>
      <c r="E6267"/>
      <c r="F6267"/>
      <c r="G6267"/>
      <c r="H6267"/>
      <c r="I6267"/>
      <c r="J6267"/>
      <c r="K6267" s="91"/>
      <c r="L6267" s="91"/>
      <c r="M6267" s="91"/>
      <c r="R6267"/>
      <c r="S6267"/>
      <c r="T6267"/>
      <c r="U6267"/>
      <c r="V6267"/>
      <c r="W6267"/>
      <c r="X6267"/>
      <c r="Y6267"/>
      <c r="Z6267"/>
      <c r="AA6267"/>
      <c r="AB6267"/>
      <c r="AC6267"/>
    </row>
    <row r="6268" spans="2:29" s="14" customFormat="1" x14ac:dyDescent="0.25">
      <c r="B6268"/>
      <c r="C6268"/>
      <c r="D6268"/>
      <c r="E6268"/>
      <c r="F6268"/>
      <c r="G6268"/>
      <c r="H6268"/>
      <c r="I6268"/>
      <c r="J6268"/>
      <c r="K6268" s="91"/>
      <c r="L6268" s="91"/>
      <c r="M6268" s="91"/>
      <c r="R6268"/>
      <c r="S6268"/>
      <c r="T6268"/>
      <c r="U6268"/>
      <c r="V6268"/>
      <c r="W6268"/>
      <c r="X6268"/>
      <c r="Y6268"/>
      <c r="Z6268"/>
      <c r="AA6268"/>
      <c r="AB6268"/>
      <c r="AC6268"/>
    </row>
    <row r="6269" spans="2:29" s="14" customFormat="1" x14ac:dyDescent="0.25">
      <c r="B6269"/>
      <c r="C6269"/>
      <c r="D6269"/>
      <c r="E6269"/>
      <c r="F6269"/>
      <c r="G6269"/>
      <c r="H6269"/>
      <c r="I6269"/>
      <c r="J6269"/>
      <c r="K6269" s="91"/>
      <c r="L6269" s="91"/>
      <c r="M6269" s="91"/>
      <c r="R6269"/>
      <c r="S6269"/>
      <c r="T6269"/>
      <c r="U6269"/>
      <c r="V6269"/>
      <c r="W6269"/>
      <c r="X6269"/>
      <c r="Y6269"/>
      <c r="Z6269"/>
      <c r="AA6269"/>
      <c r="AB6269"/>
      <c r="AC6269"/>
    </row>
    <row r="6270" spans="2:29" s="14" customFormat="1" x14ac:dyDescent="0.25">
      <c r="B6270"/>
      <c r="C6270"/>
      <c r="D6270"/>
      <c r="E6270"/>
      <c r="F6270"/>
      <c r="G6270"/>
      <c r="H6270"/>
      <c r="I6270"/>
      <c r="J6270"/>
      <c r="K6270" s="91"/>
      <c r="L6270" s="91"/>
      <c r="M6270" s="91"/>
      <c r="R6270"/>
      <c r="S6270"/>
      <c r="T6270"/>
      <c r="U6270"/>
      <c r="V6270"/>
      <c r="W6270"/>
      <c r="X6270"/>
      <c r="Y6270"/>
      <c r="Z6270"/>
      <c r="AA6270"/>
      <c r="AB6270"/>
      <c r="AC6270"/>
    </row>
    <row r="6271" spans="2:29" s="14" customFormat="1" x14ac:dyDescent="0.25">
      <c r="B6271"/>
      <c r="C6271"/>
      <c r="D6271"/>
      <c r="E6271"/>
      <c r="F6271"/>
      <c r="G6271"/>
      <c r="H6271"/>
      <c r="I6271"/>
      <c r="J6271"/>
      <c r="K6271" s="91"/>
      <c r="L6271" s="91"/>
      <c r="M6271" s="91"/>
      <c r="R6271"/>
      <c r="S6271"/>
      <c r="T6271"/>
      <c r="U6271"/>
      <c r="V6271"/>
      <c r="W6271"/>
      <c r="X6271"/>
      <c r="Y6271"/>
      <c r="Z6271"/>
      <c r="AA6271"/>
      <c r="AB6271"/>
      <c r="AC6271"/>
    </row>
    <row r="6272" spans="2:29" s="14" customFormat="1" x14ac:dyDescent="0.25">
      <c r="B6272"/>
      <c r="C6272"/>
      <c r="D6272"/>
      <c r="E6272"/>
      <c r="F6272"/>
      <c r="G6272"/>
      <c r="H6272"/>
      <c r="I6272"/>
      <c r="J6272"/>
      <c r="K6272" s="91"/>
      <c r="L6272" s="91"/>
      <c r="M6272" s="91"/>
      <c r="R6272"/>
      <c r="S6272"/>
      <c r="T6272"/>
      <c r="U6272"/>
      <c r="V6272"/>
      <c r="W6272"/>
      <c r="X6272"/>
      <c r="Y6272"/>
      <c r="Z6272"/>
      <c r="AA6272"/>
      <c r="AB6272"/>
      <c r="AC6272"/>
    </row>
    <row r="6273" spans="2:29" s="14" customFormat="1" x14ac:dyDescent="0.25">
      <c r="B6273"/>
      <c r="C6273"/>
      <c r="D6273"/>
      <c r="E6273"/>
      <c r="F6273"/>
      <c r="G6273"/>
      <c r="H6273"/>
      <c r="I6273"/>
      <c r="J6273"/>
      <c r="K6273" s="91"/>
      <c r="L6273" s="91"/>
      <c r="M6273" s="91"/>
      <c r="R6273"/>
      <c r="S6273"/>
      <c r="T6273"/>
      <c r="U6273"/>
      <c r="V6273"/>
      <c r="W6273"/>
      <c r="X6273"/>
      <c r="Y6273"/>
      <c r="Z6273"/>
      <c r="AA6273"/>
      <c r="AB6273"/>
      <c r="AC6273"/>
    </row>
    <row r="6274" spans="2:29" s="14" customFormat="1" x14ac:dyDescent="0.25">
      <c r="B6274"/>
      <c r="C6274"/>
      <c r="D6274"/>
      <c r="E6274"/>
      <c r="F6274"/>
      <c r="G6274"/>
      <c r="H6274"/>
      <c r="I6274"/>
      <c r="J6274"/>
      <c r="K6274" s="91"/>
      <c r="L6274" s="91"/>
      <c r="M6274" s="91"/>
      <c r="R6274"/>
      <c r="S6274"/>
      <c r="T6274"/>
      <c r="U6274"/>
      <c r="V6274"/>
      <c r="W6274"/>
      <c r="X6274"/>
      <c r="Y6274"/>
      <c r="Z6274"/>
      <c r="AA6274"/>
      <c r="AB6274"/>
      <c r="AC6274"/>
    </row>
    <row r="6275" spans="2:29" s="14" customFormat="1" x14ac:dyDescent="0.25">
      <c r="B6275"/>
      <c r="C6275"/>
      <c r="D6275"/>
      <c r="E6275"/>
      <c r="F6275"/>
      <c r="G6275"/>
      <c r="H6275"/>
      <c r="I6275"/>
      <c r="J6275"/>
      <c r="K6275" s="91"/>
      <c r="L6275" s="91"/>
      <c r="M6275" s="91"/>
      <c r="R6275"/>
      <c r="S6275"/>
      <c r="T6275"/>
      <c r="U6275"/>
      <c r="V6275"/>
      <c r="W6275"/>
      <c r="X6275"/>
      <c r="Y6275"/>
      <c r="Z6275"/>
      <c r="AA6275"/>
      <c r="AB6275"/>
      <c r="AC6275"/>
    </row>
    <row r="6276" spans="2:29" s="14" customFormat="1" x14ac:dyDescent="0.25">
      <c r="B6276"/>
      <c r="C6276"/>
      <c r="D6276"/>
      <c r="E6276"/>
      <c r="F6276"/>
      <c r="G6276"/>
      <c r="H6276"/>
      <c r="I6276"/>
      <c r="J6276"/>
      <c r="K6276" s="91"/>
      <c r="L6276" s="91"/>
      <c r="M6276" s="91"/>
      <c r="R6276"/>
      <c r="S6276"/>
      <c r="T6276"/>
      <c r="U6276"/>
      <c r="V6276"/>
      <c r="W6276"/>
      <c r="X6276"/>
      <c r="Y6276"/>
      <c r="Z6276"/>
      <c r="AA6276"/>
      <c r="AB6276"/>
      <c r="AC6276"/>
    </row>
    <row r="6277" spans="2:29" s="14" customFormat="1" x14ac:dyDescent="0.25">
      <c r="B6277"/>
      <c r="C6277"/>
      <c r="D6277"/>
      <c r="E6277"/>
      <c r="F6277"/>
      <c r="G6277"/>
      <c r="H6277"/>
      <c r="I6277"/>
      <c r="J6277"/>
      <c r="K6277" s="91"/>
      <c r="L6277" s="91"/>
      <c r="M6277" s="91"/>
      <c r="R6277"/>
      <c r="S6277"/>
      <c r="T6277"/>
      <c r="U6277"/>
      <c r="V6277"/>
      <c r="W6277"/>
      <c r="X6277"/>
      <c r="Y6277"/>
      <c r="Z6277"/>
      <c r="AA6277"/>
      <c r="AB6277"/>
      <c r="AC6277"/>
    </row>
    <row r="6278" spans="2:29" s="14" customFormat="1" x14ac:dyDescent="0.25">
      <c r="B6278"/>
      <c r="C6278"/>
      <c r="D6278"/>
      <c r="E6278"/>
      <c r="F6278"/>
      <c r="G6278"/>
      <c r="H6278"/>
      <c r="I6278"/>
      <c r="J6278"/>
      <c r="K6278" s="91"/>
      <c r="L6278" s="91"/>
      <c r="M6278" s="91"/>
      <c r="R6278"/>
      <c r="S6278"/>
      <c r="T6278"/>
      <c r="U6278"/>
      <c r="V6278"/>
      <c r="W6278"/>
      <c r="X6278"/>
      <c r="Y6278"/>
      <c r="Z6278"/>
      <c r="AA6278"/>
      <c r="AB6278"/>
      <c r="AC6278"/>
    </row>
    <row r="6279" spans="2:29" s="14" customFormat="1" x14ac:dyDescent="0.25">
      <c r="B6279"/>
      <c r="C6279"/>
      <c r="D6279"/>
      <c r="E6279"/>
      <c r="F6279"/>
      <c r="G6279"/>
      <c r="H6279"/>
      <c r="I6279"/>
      <c r="J6279"/>
      <c r="K6279" s="91"/>
      <c r="L6279" s="91"/>
      <c r="M6279" s="91"/>
      <c r="R6279"/>
      <c r="S6279"/>
      <c r="T6279"/>
      <c r="U6279"/>
      <c r="V6279"/>
      <c r="W6279"/>
      <c r="X6279"/>
      <c r="Y6279"/>
      <c r="Z6279"/>
      <c r="AA6279"/>
      <c r="AB6279"/>
      <c r="AC6279"/>
    </row>
    <row r="6280" spans="2:29" s="14" customFormat="1" x14ac:dyDescent="0.25">
      <c r="B6280"/>
      <c r="C6280"/>
      <c r="D6280"/>
      <c r="E6280"/>
      <c r="F6280"/>
      <c r="G6280"/>
      <c r="H6280"/>
      <c r="I6280"/>
      <c r="J6280"/>
      <c r="K6280" s="91"/>
      <c r="L6280" s="91"/>
      <c r="M6280" s="91"/>
      <c r="R6280"/>
      <c r="S6280"/>
      <c r="T6280"/>
      <c r="U6280"/>
      <c r="V6280"/>
      <c r="W6280"/>
      <c r="X6280"/>
      <c r="Y6280"/>
      <c r="Z6280"/>
      <c r="AA6280"/>
      <c r="AB6280"/>
      <c r="AC6280"/>
    </row>
    <row r="6281" spans="2:29" s="14" customFormat="1" x14ac:dyDescent="0.25">
      <c r="B6281"/>
      <c r="C6281"/>
      <c r="D6281"/>
      <c r="E6281"/>
      <c r="F6281"/>
      <c r="G6281"/>
      <c r="H6281"/>
      <c r="I6281"/>
      <c r="J6281"/>
      <c r="K6281" s="91"/>
      <c r="L6281" s="91"/>
      <c r="M6281" s="91"/>
      <c r="R6281"/>
      <c r="S6281"/>
      <c r="T6281"/>
      <c r="U6281"/>
      <c r="V6281"/>
      <c r="W6281"/>
      <c r="X6281"/>
      <c r="Y6281"/>
      <c r="Z6281"/>
      <c r="AA6281"/>
      <c r="AB6281"/>
      <c r="AC6281"/>
    </row>
    <row r="6282" spans="2:29" s="14" customFormat="1" x14ac:dyDescent="0.25">
      <c r="B6282"/>
      <c r="C6282"/>
      <c r="D6282"/>
      <c r="E6282"/>
      <c r="F6282"/>
      <c r="G6282"/>
      <c r="H6282"/>
      <c r="I6282"/>
      <c r="J6282"/>
      <c r="K6282" s="91"/>
      <c r="L6282" s="91"/>
      <c r="M6282" s="91"/>
      <c r="R6282"/>
      <c r="S6282"/>
      <c r="T6282"/>
      <c r="U6282"/>
      <c r="V6282"/>
      <c r="W6282"/>
      <c r="X6282"/>
      <c r="Y6282"/>
      <c r="Z6282"/>
      <c r="AA6282"/>
      <c r="AB6282"/>
      <c r="AC6282"/>
    </row>
    <row r="6283" spans="2:29" s="14" customFormat="1" x14ac:dyDescent="0.25">
      <c r="B6283"/>
      <c r="C6283"/>
      <c r="D6283"/>
      <c r="E6283"/>
      <c r="F6283"/>
      <c r="G6283"/>
      <c r="H6283"/>
      <c r="I6283"/>
      <c r="J6283"/>
      <c r="K6283" s="91"/>
      <c r="L6283" s="91"/>
      <c r="M6283" s="91"/>
      <c r="R6283"/>
      <c r="S6283"/>
      <c r="T6283"/>
      <c r="U6283"/>
      <c r="V6283"/>
      <c r="W6283"/>
      <c r="X6283"/>
      <c r="Y6283"/>
      <c r="Z6283"/>
      <c r="AA6283"/>
      <c r="AB6283"/>
      <c r="AC6283"/>
    </row>
    <row r="6284" spans="2:29" s="14" customFormat="1" x14ac:dyDescent="0.25">
      <c r="B6284"/>
      <c r="C6284"/>
      <c r="D6284"/>
      <c r="E6284"/>
      <c r="F6284"/>
      <c r="G6284"/>
      <c r="H6284"/>
      <c r="I6284"/>
      <c r="J6284"/>
      <c r="K6284" s="91"/>
      <c r="L6284" s="91"/>
      <c r="M6284" s="91"/>
      <c r="R6284"/>
      <c r="S6284"/>
      <c r="T6284"/>
      <c r="U6284"/>
      <c r="V6284"/>
      <c r="W6284"/>
      <c r="X6284"/>
      <c r="Y6284"/>
      <c r="Z6284"/>
      <c r="AA6284"/>
      <c r="AB6284"/>
      <c r="AC6284"/>
    </row>
    <row r="6285" spans="2:29" s="14" customFormat="1" x14ac:dyDescent="0.25">
      <c r="B6285"/>
      <c r="C6285"/>
      <c r="D6285"/>
      <c r="E6285"/>
      <c r="F6285"/>
      <c r="G6285"/>
      <c r="H6285"/>
      <c r="I6285"/>
      <c r="J6285"/>
      <c r="K6285" s="91"/>
      <c r="L6285" s="91"/>
      <c r="M6285" s="91"/>
      <c r="R6285"/>
      <c r="S6285"/>
      <c r="T6285"/>
      <c r="U6285"/>
      <c r="V6285"/>
      <c r="W6285"/>
      <c r="X6285"/>
      <c r="Y6285"/>
      <c r="Z6285"/>
      <c r="AA6285"/>
      <c r="AB6285"/>
      <c r="AC6285"/>
    </row>
    <row r="6286" spans="2:29" s="14" customFormat="1" x14ac:dyDescent="0.25">
      <c r="B6286"/>
      <c r="C6286"/>
      <c r="D6286"/>
      <c r="E6286"/>
      <c r="F6286"/>
      <c r="G6286"/>
      <c r="H6286"/>
      <c r="I6286"/>
      <c r="J6286"/>
      <c r="K6286" s="91"/>
      <c r="L6286" s="91"/>
      <c r="M6286" s="91"/>
      <c r="R6286"/>
      <c r="S6286"/>
      <c r="T6286"/>
      <c r="U6286"/>
      <c r="V6286"/>
      <c r="W6286"/>
      <c r="X6286"/>
      <c r="Y6286"/>
      <c r="Z6286"/>
      <c r="AA6286"/>
      <c r="AB6286"/>
      <c r="AC6286"/>
    </row>
    <row r="6287" spans="2:29" s="14" customFormat="1" x14ac:dyDescent="0.25">
      <c r="B6287"/>
      <c r="C6287"/>
      <c r="D6287"/>
      <c r="E6287"/>
      <c r="F6287"/>
      <c r="G6287"/>
      <c r="H6287"/>
      <c r="I6287"/>
      <c r="J6287"/>
      <c r="K6287" s="91"/>
      <c r="L6287" s="91"/>
      <c r="M6287" s="91"/>
      <c r="R6287"/>
      <c r="S6287"/>
      <c r="T6287"/>
      <c r="U6287"/>
      <c r="V6287"/>
      <c r="W6287"/>
      <c r="X6287"/>
      <c r="Y6287"/>
      <c r="Z6287"/>
      <c r="AA6287"/>
      <c r="AB6287"/>
      <c r="AC6287"/>
    </row>
    <row r="6288" spans="2:29" s="14" customFormat="1" x14ac:dyDescent="0.25">
      <c r="B6288"/>
      <c r="C6288"/>
      <c r="D6288"/>
      <c r="E6288"/>
      <c r="F6288"/>
      <c r="G6288"/>
      <c r="H6288"/>
      <c r="I6288"/>
      <c r="J6288"/>
      <c r="K6288" s="91"/>
      <c r="L6288" s="91"/>
      <c r="M6288" s="91"/>
      <c r="R6288"/>
      <c r="S6288"/>
      <c r="T6288"/>
      <c r="U6288"/>
      <c r="V6288"/>
      <c r="W6288"/>
      <c r="X6288"/>
      <c r="Y6288"/>
      <c r="Z6288"/>
      <c r="AA6288"/>
      <c r="AB6288"/>
      <c r="AC6288"/>
    </row>
    <row r="6289" spans="2:29" s="14" customFormat="1" x14ac:dyDescent="0.25">
      <c r="B6289"/>
      <c r="C6289"/>
      <c r="D6289"/>
      <c r="E6289"/>
      <c r="F6289"/>
      <c r="G6289"/>
      <c r="H6289"/>
      <c r="I6289"/>
      <c r="J6289"/>
      <c r="K6289" s="91"/>
      <c r="L6289" s="91"/>
      <c r="M6289" s="91"/>
      <c r="R6289"/>
      <c r="S6289"/>
      <c r="T6289"/>
      <c r="U6289"/>
      <c r="V6289"/>
      <c r="W6289"/>
      <c r="X6289"/>
      <c r="Y6289"/>
      <c r="Z6289"/>
      <c r="AA6289"/>
      <c r="AB6289"/>
      <c r="AC6289"/>
    </row>
    <row r="6290" spans="2:29" s="14" customFormat="1" x14ac:dyDescent="0.25">
      <c r="B6290"/>
      <c r="C6290"/>
      <c r="D6290"/>
      <c r="E6290"/>
      <c r="F6290"/>
      <c r="G6290"/>
      <c r="H6290"/>
      <c r="I6290"/>
      <c r="J6290"/>
      <c r="K6290" s="91"/>
      <c r="L6290" s="91"/>
      <c r="M6290" s="91"/>
      <c r="R6290"/>
      <c r="S6290"/>
      <c r="T6290"/>
      <c r="U6290"/>
      <c r="V6290"/>
      <c r="W6290"/>
      <c r="X6290"/>
      <c r="Y6290"/>
      <c r="Z6290"/>
      <c r="AA6290"/>
      <c r="AB6290"/>
      <c r="AC6290"/>
    </row>
    <row r="6291" spans="2:29" s="14" customFormat="1" x14ac:dyDescent="0.25">
      <c r="B6291"/>
      <c r="C6291"/>
      <c r="D6291"/>
      <c r="E6291"/>
      <c r="F6291"/>
      <c r="G6291"/>
      <c r="H6291"/>
      <c r="I6291"/>
      <c r="J6291"/>
      <c r="K6291" s="91"/>
      <c r="L6291" s="91"/>
      <c r="M6291" s="91"/>
      <c r="R6291"/>
      <c r="S6291"/>
      <c r="T6291"/>
      <c r="U6291"/>
      <c r="V6291"/>
      <c r="W6291"/>
      <c r="X6291"/>
      <c r="Y6291"/>
      <c r="Z6291"/>
      <c r="AA6291"/>
      <c r="AB6291"/>
      <c r="AC6291"/>
    </row>
    <row r="6292" spans="2:29" s="14" customFormat="1" x14ac:dyDescent="0.25">
      <c r="B6292"/>
      <c r="C6292"/>
      <c r="D6292"/>
      <c r="E6292"/>
      <c r="F6292"/>
      <c r="G6292"/>
      <c r="H6292"/>
      <c r="I6292"/>
      <c r="J6292"/>
      <c r="K6292" s="91"/>
      <c r="L6292" s="91"/>
      <c r="M6292" s="91"/>
      <c r="R6292"/>
      <c r="S6292"/>
      <c r="T6292"/>
      <c r="U6292"/>
      <c r="V6292"/>
      <c r="W6292"/>
      <c r="X6292"/>
      <c r="Y6292"/>
      <c r="Z6292"/>
      <c r="AA6292"/>
      <c r="AB6292"/>
      <c r="AC6292"/>
    </row>
    <row r="6293" spans="2:29" s="14" customFormat="1" x14ac:dyDescent="0.25">
      <c r="B6293"/>
      <c r="C6293"/>
      <c r="D6293"/>
      <c r="E6293"/>
      <c r="F6293"/>
      <c r="G6293"/>
      <c r="H6293"/>
      <c r="I6293"/>
      <c r="J6293"/>
      <c r="K6293" s="91"/>
      <c r="L6293" s="91"/>
      <c r="M6293" s="91"/>
      <c r="R6293"/>
      <c r="S6293"/>
      <c r="T6293"/>
      <c r="U6293"/>
      <c r="V6293"/>
      <c r="W6293"/>
      <c r="X6293"/>
      <c r="Y6293"/>
      <c r="Z6293"/>
      <c r="AA6293"/>
      <c r="AB6293"/>
      <c r="AC6293"/>
    </row>
    <row r="6294" spans="2:29" s="14" customFormat="1" x14ac:dyDescent="0.25">
      <c r="B6294"/>
      <c r="C6294"/>
      <c r="D6294"/>
      <c r="E6294"/>
      <c r="F6294"/>
      <c r="G6294"/>
      <c r="H6294"/>
      <c r="I6294"/>
      <c r="J6294"/>
      <c r="K6294" s="91"/>
      <c r="L6294" s="91"/>
      <c r="M6294" s="91"/>
      <c r="R6294"/>
      <c r="S6294"/>
      <c r="T6294"/>
      <c r="U6294"/>
      <c r="V6294"/>
      <c r="W6294"/>
      <c r="X6294"/>
      <c r="Y6294"/>
      <c r="Z6294"/>
      <c r="AA6294"/>
      <c r="AB6294"/>
      <c r="AC6294"/>
    </row>
    <row r="6295" spans="2:29" s="14" customFormat="1" x14ac:dyDescent="0.25">
      <c r="B6295"/>
      <c r="C6295"/>
      <c r="D6295"/>
      <c r="E6295"/>
      <c r="F6295"/>
      <c r="G6295"/>
      <c r="H6295"/>
      <c r="I6295"/>
      <c r="J6295"/>
      <c r="K6295" s="91"/>
      <c r="L6295" s="91"/>
      <c r="M6295" s="91"/>
      <c r="R6295"/>
      <c r="S6295"/>
      <c r="T6295"/>
      <c r="U6295"/>
      <c r="V6295"/>
      <c r="W6295"/>
      <c r="X6295"/>
      <c r="Y6295"/>
      <c r="Z6295"/>
      <c r="AA6295"/>
      <c r="AB6295"/>
      <c r="AC6295"/>
    </row>
    <row r="6296" spans="2:29" s="14" customFormat="1" x14ac:dyDescent="0.25">
      <c r="B6296"/>
      <c r="C6296"/>
      <c r="D6296"/>
      <c r="E6296"/>
      <c r="F6296"/>
      <c r="G6296"/>
      <c r="H6296"/>
      <c r="I6296"/>
      <c r="J6296"/>
      <c r="K6296" s="91"/>
      <c r="L6296" s="91"/>
      <c r="M6296" s="91"/>
      <c r="R6296"/>
      <c r="S6296"/>
      <c r="T6296"/>
      <c r="U6296"/>
      <c r="V6296"/>
      <c r="W6296"/>
      <c r="X6296"/>
      <c r="Y6296"/>
      <c r="Z6296"/>
      <c r="AA6296"/>
      <c r="AB6296"/>
      <c r="AC6296"/>
    </row>
    <row r="6297" spans="2:29" s="14" customFormat="1" x14ac:dyDescent="0.25">
      <c r="B6297"/>
      <c r="C6297"/>
      <c r="D6297"/>
      <c r="E6297"/>
      <c r="F6297"/>
      <c r="G6297"/>
      <c r="H6297"/>
      <c r="I6297"/>
      <c r="J6297"/>
      <c r="K6297" s="91"/>
      <c r="L6297" s="91"/>
      <c r="M6297" s="91"/>
      <c r="R6297"/>
      <c r="S6297"/>
      <c r="T6297"/>
      <c r="U6297"/>
      <c r="V6297"/>
      <c r="W6297"/>
      <c r="X6297"/>
      <c r="Y6297"/>
      <c r="Z6297"/>
      <c r="AA6297"/>
      <c r="AB6297"/>
      <c r="AC6297"/>
    </row>
    <row r="6298" spans="2:29" s="14" customFormat="1" x14ac:dyDescent="0.25">
      <c r="B6298"/>
      <c r="C6298"/>
      <c r="D6298"/>
      <c r="E6298"/>
      <c r="F6298"/>
      <c r="G6298"/>
      <c r="H6298"/>
      <c r="I6298"/>
      <c r="J6298"/>
      <c r="K6298" s="91"/>
      <c r="L6298" s="91"/>
      <c r="M6298" s="91"/>
      <c r="R6298"/>
      <c r="S6298"/>
      <c r="T6298"/>
      <c r="U6298"/>
      <c r="V6298"/>
      <c r="W6298"/>
      <c r="X6298"/>
      <c r="Y6298"/>
      <c r="Z6298"/>
      <c r="AA6298"/>
      <c r="AB6298"/>
      <c r="AC6298"/>
    </row>
    <row r="6299" spans="2:29" s="14" customFormat="1" x14ac:dyDescent="0.25">
      <c r="B6299"/>
      <c r="C6299"/>
      <c r="D6299"/>
      <c r="E6299"/>
      <c r="F6299"/>
      <c r="G6299"/>
      <c r="H6299"/>
      <c r="I6299"/>
      <c r="J6299"/>
      <c r="K6299" s="91"/>
      <c r="L6299" s="91"/>
      <c r="M6299" s="91"/>
      <c r="R6299"/>
      <c r="S6299"/>
      <c r="T6299"/>
      <c r="U6299"/>
      <c r="V6299"/>
      <c r="W6299"/>
      <c r="X6299"/>
      <c r="Y6299"/>
      <c r="Z6299"/>
      <c r="AA6299"/>
      <c r="AB6299"/>
      <c r="AC6299"/>
    </row>
    <row r="6300" spans="2:29" s="14" customFormat="1" x14ac:dyDescent="0.25">
      <c r="B6300"/>
      <c r="C6300"/>
      <c r="D6300"/>
      <c r="E6300"/>
      <c r="F6300"/>
      <c r="G6300"/>
      <c r="H6300"/>
      <c r="I6300"/>
      <c r="J6300"/>
      <c r="K6300" s="91"/>
      <c r="L6300" s="91"/>
      <c r="M6300" s="91"/>
      <c r="R6300"/>
      <c r="S6300"/>
      <c r="T6300"/>
      <c r="U6300"/>
      <c r="V6300"/>
      <c r="W6300"/>
      <c r="X6300"/>
      <c r="Y6300"/>
      <c r="Z6300"/>
      <c r="AA6300"/>
      <c r="AB6300"/>
      <c r="AC6300"/>
    </row>
    <row r="6301" spans="2:29" s="14" customFormat="1" x14ac:dyDescent="0.25">
      <c r="B6301"/>
      <c r="C6301"/>
      <c r="D6301"/>
      <c r="E6301"/>
      <c r="F6301"/>
      <c r="G6301"/>
      <c r="H6301"/>
      <c r="I6301"/>
      <c r="J6301"/>
      <c r="K6301" s="91"/>
      <c r="L6301" s="91"/>
      <c r="M6301" s="91"/>
      <c r="R6301"/>
      <c r="S6301"/>
      <c r="T6301"/>
      <c r="U6301"/>
      <c r="V6301"/>
      <c r="W6301"/>
      <c r="X6301"/>
      <c r="Y6301"/>
      <c r="Z6301"/>
      <c r="AA6301"/>
      <c r="AB6301"/>
      <c r="AC6301"/>
    </row>
    <row r="6302" spans="2:29" s="14" customFormat="1" x14ac:dyDescent="0.25">
      <c r="B6302"/>
      <c r="C6302"/>
      <c r="D6302"/>
      <c r="E6302"/>
      <c r="F6302"/>
      <c r="G6302"/>
      <c r="H6302"/>
      <c r="I6302"/>
      <c r="J6302"/>
      <c r="K6302" s="91"/>
      <c r="L6302" s="91"/>
      <c r="M6302" s="91"/>
      <c r="R6302"/>
      <c r="S6302"/>
      <c r="T6302"/>
      <c r="U6302"/>
      <c r="V6302"/>
      <c r="W6302"/>
      <c r="X6302"/>
      <c r="Y6302"/>
      <c r="Z6302"/>
      <c r="AA6302"/>
      <c r="AB6302"/>
      <c r="AC6302"/>
    </row>
    <row r="6303" spans="2:29" s="14" customFormat="1" x14ac:dyDescent="0.25">
      <c r="B6303"/>
      <c r="C6303"/>
      <c r="D6303"/>
      <c r="E6303"/>
      <c r="F6303"/>
      <c r="G6303"/>
      <c r="H6303"/>
      <c r="I6303"/>
      <c r="J6303"/>
      <c r="K6303" s="91"/>
      <c r="L6303" s="91"/>
      <c r="M6303" s="91"/>
      <c r="R6303"/>
      <c r="S6303"/>
      <c r="T6303"/>
      <c r="U6303"/>
      <c r="V6303"/>
      <c r="W6303"/>
      <c r="X6303"/>
      <c r="Y6303"/>
      <c r="Z6303"/>
      <c r="AA6303"/>
      <c r="AB6303"/>
      <c r="AC6303"/>
    </row>
    <row r="6304" spans="2:29" s="14" customFormat="1" x14ac:dyDescent="0.25">
      <c r="B6304"/>
      <c r="C6304"/>
      <c r="D6304"/>
      <c r="E6304"/>
      <c r="F6304"/>
      <c r="G6304"/>
      <c r="H6304"/>
      <c r="I6304"/>
      <c r="J6304"/>
      <c r="K6304" s="91"/>
      <c r="L6304" s="91"/>
      <c r="M6304" s="91"/>
      <c r="R6304"/>
      <c r="S6304"/>
      <c r="T6304"/>
      <c r="U6304"/>
      <c r="V6304"/>
      <c r="W6304"/>
      <c r="X6304"/>
      <c r="Y6304"/>
      <c r="Z6304"/>
      <c r="AA6304"/>
      <c r="AB6304"/>
      <c r="AC6304"/>
    </row>
    <row r="6305" spans="2:29" s="14" customFormat="1" x14ac:dyDescent="0.25">
      <c r="B6305"/>
      <c r="C6305"/>
      <c r="D6305"/>
      <c r="E6305"/>
      <c r="F6305"/>
      <c r="G6305"/>
      <c r="H6305"/>
      <c r="I6305"/>
      <c r="J6305"/>
      <c r="K6305" s="91"/>
      <c r="L6305" s="91"/>
      <c r="M6305" s="91"/>
      <c r="R6305"/>
      <c r="S6305"/>
      <c r="T6305"/>
      <c r="U6305"/>
      <c r="V6305"/>
      <c r="W6305"/>
      <c r="X6305"/>
      <c r="Y6305"/>
      <c r="Z6305"/>
      <c r="AA6305"/>
      <c r="AB6305"/>
      <c r="AC6305"/>
    </row>
    <row r="6306" spans="2:29" s="14" customFormat="1" x14ac:dyDescent="0.25">
      <c r="B6306"/>
      <c r="C6306"/>
      <c r="D6306"/>
      <c r="E6306"/>
      <c r="F6306"/>
      <c r="G6306"/>
      <c r="H6306"/>
      <c r="I6306"/>
      <c r="J6306"/>
      <c r="K6306" s="91"/>
      <c r="L6306" s="91"/>
      <c r="M6306" s="91"/>
      <c r="R6306"/>
      <c r="S6306"/>
      <c r="T6306"/>
      <c r="U6306"/>
      <c r="V6306"/>
      <c r="W6306"/>
      <c r="X6306"/>
      <c r="Y6306"/>
      <c r="Z6306"/>
      <c r="AA6306"/>
      <c r="AB6306"/>
      <c r="AC6306"/>
    </row>
    <row r="6307" spans="2:29" s="14" customFormat="1" x14ac:dyDescent="0.25">
      <c r="B6307"/>
      <c r="C6307"/>
      <c r="D6307"/>
      <c r="E6307"/>
      <c r="F6307"/>
      <c r="G6307"/>
      <c r="H6307"/>
      <c r="I6307"/>
      <c r="J6307"/>
      <c r="K6307" s="91"/>
      <c r="L6307" s="91"/>
      <c r="M6307" s="91"/>
      <c r="R6307"/>
      <c r="S6307"/>
      <c r="T6307"/>
      <c r="U6307"/>
      <c r="V6307"/>
      <c r="W6307"/>
      <c r="X6307"/>
      <c r="Y6307"/>
      <c r="Z6307"/>
      <c r="AA6307"/>
      <c r="AB6307"/>
      <c r="AC6307"/>
    </row>
    <row r="6308" spans="2:29" s="14" customFormat="1" x14ac:dyDescent="0.25">
      <c r="B6308"/>
      <c r="C6308"/>
      <c r="D6308"/>
      <c r="E6308"/>
      <c r="F6308"/>
      <c r="G6308"/>
      <c r="H6308"/>
      <c r="I6308"/>
      <c r="J6308"/>
      <c r="K6308" s="91"/>
      <c r="L6308" s="91"/>
      <c r="M6308" s="91"/>
      <c r="R6308"/>
      <c r="S6308"/>
      <c r="T6308"/>
      <c r="U6308"/>
      <c r="V6308"/>
      <c r="W6308"/>
      <c r="X6308"/>
      <c r="Y6308"/>
      <c r="Z6308"/>
      <c r="AA6308"/>
      <c r="AB6308"/>
      <c r="AC6308"/>
    </row>
    <row r="6309" spans="2:29" s="14" customFormat="1" x14ac:dyDescent="0.25">
      <c r="B6309"/>
      <c r="C6309"/>
      <c r="D6309"/>
      <c r="E6309"/>
      <c r="F6309"/>
      <c r="G6309"/>
      <c r="H6309"/>
      <c r="I6309"/>
      <c r="J6309"/>
      <c r="K6309" s="91"/>
      <c r="L6309" s="91"/>
      <c r="M6309" s="91"/>
      <c r="R6309"/>
      <c r="S6309"/>
      <c r="T6309"/>
      <c r="U6309"/>
      <c r="V6309"/>
      <c r="W6309"/>
      <c r="X6309"/>
      <c r="Y6309"/>
      <c r="Z6309"/>
      <c r="AA6309"/>
      <c r="AB6309"/>
      <c r="AC6309"/>
    </row>
    <row r="6310" spans="2:29" s="14" customFormat="1" x14ac:dyDescent="0.25">
      <c r="B6310"/>
      <c r="C6310"/>
      <c r="D6310"/>
      <c r="E6310"/>
      <c r="F6310"/>
      <c r="G6310"/>
      <c r="H6310"/>
      <c r="I6310"/>
      <c r="J6310"/>
      <c r="K6310" s="91"/>
      <c r="L6310" s="91"/>
      <c r="M6310" s="91"/>
      <c r="R6310"/>
      <c r="S6310"/>
      <c r="T6310"/>
      <c r="U6310"/>
      <c r="V6310"/>
      <c r="W6310"/>
      <c r="X6310"/>
      <c r="Y6310"/>
      <c r="Z6310"/>
      <c r="AA6310"/>
      <c r="AB6310"/>
      <c r="AC6310"/>
    </row>
    <row r="6311" spans="2:29" s="14" customFormat="1" x14ac:dyDescent="0.25">
      <c r="B6311"/>
      <c r="C6311"/>
      <c r="D6311"/>
      <c r="E6311"/>
      <c r="F6311"/>
      <c r="G6311"/>
      <c r="H6311"/>
      <c r="I6311"/>
      <c r="J6311"/>
      <c r="K6311" s="91"/>
      <c r="L6311" s="91"/>
      <c r="M6311" s="91"/>
      <c r="R6311"/>
      <c r="S6311"/>
      <c r="T6311"/>
      <c r="U6311"/>
      <c r="V6311"/>
      <c r="W6311"/>
      <c r="X6311"/>
      <c r="Y6311"/>
      <c r="Z6311"/>
      <c r="AA6311"/>
      <c r="AB6311"/>
      <c r="AC6311"/>
    </row>
    <row r="6312" spans="2:29" s="14" customFormat="1" x14ac:dyDescent="0.25">
      <c r="B6312"/>
      <c r="C6312"/>
      <c r="D6312"/>
      <c r="E6312"/>
      <c r="F6312"/>
      <c r="G6312"/>
      <c r="H6312"/>
      <c r="I6312"/>
      <c r="J6312"/>
      <c r="K6312" s="91"/>
      <c r="L6312" s="91"/>
      <c r="M6312" s="91"/>
      <c r="R6312"/>
      <c r="S6312"/>
      <c r="T6312"/>
      <c r="U6312"/>
      <c r="V6312"/>
      <c r="W6312"/>
      <c r="X6312"/>
      <c r="Y6312"/>
      <c r="Z6312"/>
      <c r="AA6312"/>
      <c r="AB6312"/>
      <c r="AC6312"/>
    </row>
    <row r="6313" spans="2:29" s="14" customFormat="1" x14ac:dyDescent="0.25">
      <c r="B6313"/>
      <c r="C6313"/>
      <c r="D6313"/>
      <c r="E6313"/>
      <c r="F6313"/>
      <c r="G6313"/>
      <c r="H6313"/>
      <c r="I6313"/>
      <c r="J6313"/>
      <c r="K6313" s="91"/>
      <c r="L6313" s="91"/>
      <c r="M6313" s="91"/>
      <c r="R6313"/>
      <c r="S6313"/>
      <c r="T6313"/>
      <c r="U6313"/>
      <c r="V6313"/>
      <c r="W6313"/>
      <c r="X6313"/>
      <c r="Y6313"/>
      <c r="Z6313"/>
      <c r="AA6313"/>
      <c r="AB6313"/>
      <c r="AC6313"/>
    </row>
    <row r="6314" spans="2:29" s="14" customFormat="1" x14ac:dyDescent="0.25">
      <c r="B6314"/>
      <c r="C6314"/>
      <c r="D6314"/>
      <c r="E6314"/>
      <c r="F6314"/>
      <c r="G6314"/>
      <c r="H6314"/>
      <c r="I6314"/>
      <c r="J6314"/>
      <c r="K6314" s="91"/>
      <c r="L6314" s="91"/>
      <c r="M6314" s="91"/>
      <c r="R6314"/>
      <c r="S6314"/>
      <c r="T6314"/>
      <c r="U6314"/>
      <c r="V6314"/>
      <c r="W6314"/>
      <c r="X6314"/>
      <c r="Y6314"/>
      <c r="Z6314"/>
      <c r="AA6314"/>
      <c r="AB6314"/>
      <c r="AC6314"/>
    </row>
    <row r="6315" spans="2:29" s="14" customFormat="1" x14ac:dyDescent="0.25">
      <c r="B6315"/>
      <c r="C6315"/>
      <c r="D6315"/>
      <c r="E6315"/>
      <c r="F6315"/>
      <c r="G6315"/>
      <c r="H6315"/>
      <c r="I6315"/>
      <c r="J6315"/>
      <c r="K6315" s="91"/>
      <c r="L6315" s="91"/>
      <c r="M6315" s="91"/>
      <c r="R6315"/>
      <c r="S6315"/>
      <c r="T6315"/>
      <c r="U6315"/>
      <c r="V6315"/>
      <c r="W6315"/>
      <c r="X6315"/>
      <c r="Y6315"/>
      <c r="Z6315"/>
      <c r="AA6315"/>
      <c r="AB6315"/>
      <c r="AC6315"/>
    </row>
    <row r="6316" spans="2:29" s="14" customFormat="1" x14ac:dyDescent="0.25">
      <c r="B6316"/>
      <c r="C6316"/>
      <c r="D6316"/>
      <c r="E6316"/>
      <c r="F6316"/>
      <c r="G6316"/>
      <c r="H6316"/>
      <c r="I6316"/>
      <c r="J6316"/>
      <c r="K6316" s="91"/>
      <c r="L6316" s="91"/>
      <c r="M6316" s="91"/>
      <c r="R6316"/>
      <c r="S6316"/>
      <c r="T6316"/>
      <c r="U6316"/>
      <c r="V6316"/>
      <c r="W6316"/>
      <c r="X6316"/>
      <c r="Y6316"/>
      <c r="Z6316"/>
      <c r="AA6316"/>
      <c r="AB6316"/>
      <c r="AC6316"/>
    </row>
    <row r="6317" spans="2:29" s="14" customFormat="1" x14ac:dyDescent="0.25">
      <c r="B6317"/>
      <c r="C6317"/>
      <c r="D6317"/>
      <c r="E6317"/>
      <c r="F6317"/>
      <c r="G6317"/>
      <c r="H6317"/>
      <c r="I6317"/>
      <c r="J6317"/>
      <c r="K6317" s="91"/>
      <c r="L6317" s="91"/>
      <c r="M6317" s="91"/>
      <c r="R6317"/>
      <c r="S6317"/>
      <c r="T6317"/>
      <c r="U6317"/>
      <c r="V6317"/>
      <c r="W6317"/>
      <c r="X6317"/>
      <c r="Y6317"/>
      <c r="Z6317"/>
      <c r="AA6317"/>
      <c r="AB6317"/>
      <c r="AC6317"/>
    </row>
    <row r="6318" spans="2:29" s="14" customFormat="1" x14ac:dyDescent="0.25">
      <c r="B6318"/>
      <c r="C6318"/>
      <c r="D6318"/>
      <c r="E6318"/>
      <c r="F6318"/>
      <c r="G6318"/>
      <c r="H6318"/>
      <c r="I6318"/>
      <c r="J6318"/>
      <c r="K6318" s="91"/>
      <c r="L6318" s="91"/>
      <c r="M6318" s="91"/>
      <c r="R6318"/>
      <c r="S6318"/>
      <c r="T6318"/>
      <c r="U6318"/>
      <c r="V6318"/>
      <c r="W6318"/>
      <c r="X6318"/>
      <c r="Y6318"/>
      <c r="Z6318"/>
      <c r="AA6318"/>
      <c r="AB6318"/>
      <c r="AC6318"/>
    </row>
    <row r="6319" spans="2:29" s="14" customFormat="1" x14ac:dyDescent="0.25">
      <c r="B6319"/>
      <c r="C6319"/>
      <c r="D6319"/>
      <c r="E6319"/>
      <c r="F6319"/>
      <c r="G6319"/>
      <c r="H6319"/>
      <c r="I6319"/>
      <c r="J6319"/>
      <c r="K6319" s="91"/>
      <c r="L6319" s="91"/>
      <c r="M6319" s="91"/>
      <c r="R6319"/>
      <c r="S6319"/>
      <c r="T6319"/>
      <c r="U6319"/>
      <c r="V6319"/>
      <c r="W6319"/>
      <c r="X6319"/>
      <c r="Y6319"/>
      <c r="Z6319"/>
      <c r="AA6319"/>
      <c r="AB6319"/>
      <c r="AC6319"/>
    </row>
    <row r="6320" spans="2:29" s="14" customFormat="1" x14ac:dyDescent="0.25">
      <c r="B6320"/>
      <c r="C6320"/>
      <c r="D6320"/>
      <c r="E6320"/>
      <c r="F6320"/>
      <c r="G6320"/>
      <c r="H6320"/>
      <c r="I6320"/>
      <c r="J6320"/>
      <c r="K6320" s="91"/>
      <c r="L6320" s="91"/>
      <c r="M6320" s="91"/>
      <c r="R6320"/>
      <c r="S6320"/>
      <c r="T6320"/>
      <c r="U6320"/>
      <c r="V6320"/>
      <c r="W6320"/>
      <c r="X6320"/>
      <c r="Y6320"/>
      <c r="Z6320"/>
      <c r="AA6320"/>
      <c r="AB6320"/>
      <c r="AC6320"/>
    </row>
    <row r="6321" spans="2:29" s="14" customFormat="1" x14ac:dyDescent="0.25">
      <c r="B6321"/>
      <c r="C6321"/>
      <c r="D6321"/>
      <c r="E6321"/>
      <c r="F6321"/>
      <c r="G6321"/>
      <c r="H6321"/>
      <c r="I6321"/>
      <c r="J6321"/>
      <c r="K6321" s="91"/>
      <c r="L6321" s="91"/>
      <c r="M6321" s="91"/>
      <c r="R6321"/>
      <c r="S6321"/>
      <c r="T6321"/>
      <c r="U6321"/>
      <c r="V6321"/>
      <c r="W6321"/>
      <c r="X6321"/>
      <c r="Y6321"/>
      <c r="Z6321"/>
      <c r="AA6321"/>
      <c r="AB6321"/>
      <c r="AC6321"/>
    </row>
    <row r="6322" spans="2:29" s="14" customFormat="1" x14ac:dyDescent="0.25">
      <c r="B6322"/>
      <c r="C6322"/>
      <c r="D6322"/>
      <c r="E6322"/>
      <c r="F6322"/>
      <c r="G6322"/>
      <c r="H6322"/>
      <c r="I6322"/>
      <c r="J6322"/>
      <c r="K6322" s="91"/>
      <c r="L6322" s="91"/>
      <c r="M6322" s="91"/>
      <c r="R6322"/>
      <c r="S6322"/>
      <c r="T6322"/>
      <c r="U6322"/>
      <c r="V6322"/>
      <c r="W6322"/>
      <c r="X6322"/>
      <c r="Y6322"/>
      <c r="Z6322"/>
      <c r="AA6322"/>
      <c r="AB6322"/>
      <c r="AC6322"/>
    </row>
    <row r="6323" spans="2:29" s="14" customFormat="1" x14ac:dyDescent="0.25">
      <c r="B6323"/>
      <c r="C6323"/>
      <c r="D6323"/>
      <c r="E6323"/>
      <c r="F6323"/>
      <c r="G6323"/>
      <c r="H6323"/>
      <c r="I6323"/>
      <c r="J6323"/>
      <c r="K6323" s="91"/>
      <c r="L6323" s="91"/>
      <c r="M6323" s="91"/>
      <c r="R6323"/>
      <c r="S6323"/>
      <c r="T6323"/>
      <c r="U6323"/>
      <c r="V6323"/>
      <c r="W6323"/>
      <c r="X6323"/>
      <c r="Y6323"/>
      <c r="Z6323"/>
      <c r="AA6323"/>
      <c r="AB6323"/>
      <c r="AC6323"/>
    </row>
    <row r="6324" spans="2:29" s="14" customFormat="1" x14ac:dyDescent="0.25">
      <c r="B6324"/>
      <c r="C6324"/>
      <c r="D6324"/>
      <c r="E6324"/>
      <c r="F6324"/>
      <c r="G6324"/>
      <c r="H6324"/>
      <c r="I6324"/>
      <c r="J6324"/>
      <c r="K6324" s="91"/>
      <c r="L6324" s="91"/>
      <c r="M6324" s="91"/>
      <c r="R6324"/>
      <c r="S6324"/>
      <c r="T6324"/>
      <c r="U6324"/>
      <c r="V6324"/>
      <c r="W6324"/>
      <c r="X6324"/>
      <c r="Y6324"/>
      <c r="Z6324"/>
      <c r="AA6324"/>
      <c r="AB6324"/>
      <c r="AC6324"/>
    </row>
    <row r="6325" spans="2:29" s="14" customFormat="1" x14ac:dyDescent="0.25">
      <c r="B6325"/>
      <c r="C6325"/>
      <c r="D6325"/>
      <c r="E6325"/>
      <c r="F6325"/>
      <c r="G6325"/>
      <c r="H6325"/>
      <c r="I6325"/>
      <c r="J6325"/>
      <c r="K6325" s="91"/>
      <c r="L6325" s="91"/>
      <c r="M6325" s="91"/>
      <c r="R6325"/>
      <c r="S6325"/>
      <c r="T6325"/>
      <c r="U6325"/>
      <c r="V6325"/>
      <c r="W6325"/>
      <c r="X6325"/>
      <c r="Y6325"/>
      <c r="Z6325"/>
      <c r="AA6325"/>
      <c r="AB6325"/>
      <c r="AC6325"/>
    </row>
    <row r="6326" spans="2:29" s="14" customFormat="1" x14ac:dyDescent="0.25">
      <c r="B6326"/>
      <c r="C6326"/>
      <c r="D6326"/>
      <c r="E6326"/>
      <c r="F6326"/>
      <c r="G6326"/>
      <c r="H6326"/>
      <c r="I6326"/>
      <c r="J6326"/>
      <c r="K6326" s="91"/>
      <c r="L6326" s="91"/>
      <c r="M6326" s="91"/>
      <c r="R6326"/>
      <c r="S6326"/>
      <c r="T6326"/>
      <c r="U6326"/>
      <c r="V6326"/>
      <c r="W6326"/>
      <c r="X6326"/>
      <c r="Y6326"/>
      <c r="Z6326"/>
      <c r="AA6326"/>
      <c r="AB6326"/>
      <c r="AC6326"/>
    </row>
    <row r="6327" spans="2:29" s="14" customFormat="1" x14ac:dyDescent="0.25">
      <c r="B6327"/>
      <c r="C6327"/>
      <c r="D6327"/>
      <c r="E6327"/>
      <c r="F6327"/>
      <c r="G6327"/>
      <c r="H6327"/>
      <c r="I6327"/>
      <c r="J6327"/>
      <c r="K6327" s="91"/>
      <c r="L6327" s="91"/>
      <c r="M6327" s="91"/>
      <c r="R6327"/>
      <c r="S6327"/>
      <c r="T6327"/>
      <c r="U6327"/>
      <c r="V6327"/>
      <c r="W6327"/>
      <c r="X6327"/>
      <c r="Y6327"/>
      <c r="Z6327"/>
      <c r="AA6327"/>
      <c r="AB6327"/>
      <c r="AC6327"/>
    </row>
    <row r="6328" spans="2:29" s="14" customFormat="1" x14ac:dyDescent="0.25">
      <c r="B6328"/>
      <c r="C6328"/>
      <c r="D6328"/>
      <c r="E6328"/>
      <c r="F6328"/>
      <c r="G6328"/>
      <c r="H6328"/>
      <c r="I6328"/>
      <c r="J6328"/>
      <c r="K6328" s="91"/>
      <c r="L6328" s="91"/>
      <c r="M6328" s="91"/>
      <c r="R6328"/>
      <c r="S6328"/>
      <c r="T6328"/>
      <c r="U6328"/>
      <c r="V6328"/>
      <c r="W6328"/>
      <c r="X6328"/>
      <c r="Y6328"/>
      <c r="Z6328"/>
      <c r="AA6328"/>
      <c r="AB6328"/>
      <c r="AC6328"/>
    </row>
    <row r="6329" spans="2:29" s="14" customFormat="1" x14ac:dyDescent="0.25">
      <c r="B6329"/>
      <c r="C6329"/>
      <c r="D6329"/>
      <c r="E6329"/>
      <c r="F6329"/>
      <c r="G6329"/>
      <c r="H6329"/>
      <c r="I6329"/>
      <c r="J6329"/>
      <c r="K6329" s="91"/>
      <c r="L6329" s="91"/>
      <c r="M6329" s="91"/>
      <c r="R6329"/>
      <c r="S6329"/>
      <c r="T6329"/>
      <c r="U6329"/>
      <c r="V6329"/>
      <c r="W6329"/>
      <c r="X6329"/>
      <c r="Y6329"/>
      <c r="Z6329"/>
      <c r="AA6329"/>
      <c r="AB6329"/>
      <c r="AC6329"/>
    </row>
    <row r="6330" spans="2:29" s="14" customFormat="1" x14ac:dyDescent="0.25">
      <c r="B6330"/>
      <c r="C6330"/>
      <c r="D6330"/>
      <c r="E6330"/>
      <c r="F6330"/>
      <c r="G6330"/>
      <c r="H6330"/>
      <c r="I6330"/>
      <c r="J6330"/>
      <c r="K6330" s="91"/>
      <c r="L6330" s="91"/>
      <c r="M6330" s="91"/>
      <c r="R6330"/>
      <c r="S6330"/>
      <c r="T6330"/>
      <c r="U6330"/>
      <c r="V6330"/>
      <c r="W6330"/>
      <c r="X6330"/>
      <c r="Y6330"/>
      <c r="Z6330"/>
      <c r="AA6330"/>
      <c r="AB6330"/>
      <c r="AC6330"/>
    </row>
    <row r="6331" spans="2:29" s="14" customFormat="1" x14ac:dyDescent="0.25">
      <c r="B6331"/>
      <c r="C6331"/>
      <c r="D6331"/>
      <c r="E6331"/>
      <c r="F6331"/>
      <c r="G6331"/>
      <c r="H6331"/>
      <c r="I6331"/>
      <c r="J6331"/>
      <c r="K6331" s="91"/>
      <c r="L6331" s="91"/>
      <c r="M6331" s="91"/>
      <c r="R6331"/>
      <c r="S6331"/>
      <c r="T6331"/>
      <c r="U6331"/>
      <c r="V6331"/>
      <c r="W6331"/>
      <c r="X6331"/>
      <c r="Y6331"/>
      <c r="Z6331"/>
      <c r="AA6331"/>
      <c r="AB6331"/>
      <c r="AC6331"/>
    </row>
    <row r="6332" spans="2:29" s="14" customFormat="1" x14ac:dyDescent="0.25">
      <c r="B6332"/>
      <c r="C6332"/>
      <c r="D6332"/>
      <c r="E6332"/>
      <c r="F6332"/>
      <c r="G6332"/>
      <c r="H6332"/>
      <c r="I6332"/>
      <c r="J6332"/>
      <c r="K6332" s="91"/>
      <c r="L6332" s="91"/>
      <c r="M6332" s="91"/>
      <c r="R6332"/>
      <c r="S6332"/>
      <c r="T6332"/>
      <c r="U6332"/>
      <c r="V6332"/>
      <c r="W6332"/>
      <c r="X6332"/>
      <c r="Y6332"/>
      <c r="Z6332"/>
      <c r="AA6332"/>
      <c r="AB6332"/>
      <c r="AC6332"/>
    </row>
    <row r="6333" spans="2:29" s="14" customFormat="1" x14ac:dyDescent="0.25">
      <c r="B6333"/>
      <c r="C6333"/>
      <c r="D6333"/>
      <c r="E6333"/>
      <c r="F6333"/>
      <c r="G6333"/>
      <c r="H6333"/>
      <c r="I6333"/>
      <c r="J6333"/>
      <c r="K6333" s="91"/>
      <c r="L6333" s="91"/>
      <c r="M6333" s="91"/>
      <c r="R6333"/>
      <c r="S6333"/>
      <c r="T6333"/>
      <c r="U6333"/>
      <c r="V6333"/>
      <c r="W6333"/>
      <c r="X6333"/>
      <c r="Y6333"/>
      <c r="Z6333"/>
      <c r="AA6333"/>
      <c r="AB6333"/>
      <c r="AC6333"/>
    </row>
    <row r="6334" spans="2:29" s="14" customFormat="1" x14ac:dyDescent="0.25">
      <c r="B6334"/>
      <c r="C6334"/>
      <c r="D6334"/>
      <c r="E6334"/>
      <c r="F6334"/>
      <c r="G6334"/>
      <c r="H6334"/>
      <c r="I6334"/>
      <c r="J6334"/>
      <c r="K6334" s="91"/>
      <c r="L6334" s="91"/>
      <c r="M6334" s="91"/>
      <c r="R6334"/>
      <c r="S6334"/>
      <c r="T6334"/>
      <c r="U6334"/>
      <c r="V6334"/>
      <c r="W6334"/>
      <c r="X6334"/>
      <c r="Y6334"/>
      <c r="Z6334"/>
      <c r="AA6334"/>
      <c r="AB6334"/>
      <c r="AC6334"/>
    </row>
    <row r="6335" spans="2:29" s="14" customFormat="1" x14ac:dyDescent="0.25">
      <c r="B6335"/>
      <c r="C6335"/>
      <c r="D6335"/>
      <c r="E6335"/>
      <c r="F6335"/>
      <c r="G6335"/>
      <c r="H6335"/>
      <c r="I6335"/>
      <c r="J6335"/>
      <c r="K6335" s="91"/>
      <c r="L6335" s="91"/>
      <c r="M6335" s="91"/>
      <c r="R6335"/>
      <c r="S6335"/>
      <c r="T6335"/>
      <c r="U6335"/>
      <c r="V6335"/>
      <c r="W6335"/>
      <c r="X6335"/>
      <c r="Y6335"/>
      <c r="Z6335"/>
      <c r="AA6335"/>
      <c r="AB6335"/>
      <c r="AC6335"/>
    </row>
    <row r="6336" spans="2:29" s="14" customFormat="1" x14ac:dyDescent="0.25">
      <c r="B6336"/>
      <c r="C6336"/>
      <c r="D6336"/>
      <c r="E6336"/>
      <c r="F6336"/>
      <c r="G6336"/>
      <c r="H6336"/>
      <c r="I6336"/>
      <c r="J6336"/>
      <c r="K6336" s="91"/>
      <c r="L6336" s="91"/>
      <c r="M6336" s="91"/>
      <c r="R6336"/>
      <c r="S6336"/>
      <c r="T6336"/>
      <c r="U6336"/>
      <c r="V6336"/>
      <c r="W6336"/>
      <c r="X6336"/>
      <c r="Y6336"/>
      <c r="Z6336"/>
      <c r="AA6336"/>
      <c r="AB6336"/>
      <c r="AC6336"/>
    </row>
    <row r="6337" spans="2:29" s="14" customFormat="1" x14ac:dyDescent="0.25">
      <c r="B6337"/>
      <c r="C6337"/>
      <c r="D6337"/>
      <c r="E6337"/>
      <c r="F6337"/>
      <c r="G6337"/>
      <c r="H6337"/>
      <c r="I6337"/>
      <c r="J6337"/>
      <c r="K6337" s="91"/>
      <c r="L6337" s="91"/>
      <c r="M6337" s="91"/>
      <c r="R6337"/>
      <c r="S6337"/>
      <c r="T6337"/>
      <c r="U6337"/>
      <c r="V6337"/>
      <c r="W6337"/>
      <c r="X6337"/>
      <c r="Y6337"/>
      <c r="Z6337"/>
      <c r="AA6337"/>
      <c r="AB6337"/>
      <c r="AC6337"/>
    </row>
    <row r="6338" spans="2:29" s="14" customFormat="1" x14ac:dyDescent="0.25">
      <c r="B6338"/>
      <c r="C6338"/>
      <c r="D6338"/>
      <c r="E6338"/>
      <c r="F6338"/>
      <c r="G6338"/>
      <c r="H6338"/>
      <c r="I6338"/>
      <c r="J6338"/>
      <c r="K6338" s="91"/>
      <c r="L6338" s="91"/>
      <c r="M6338" s="91"/>
      <c r="R6338"/>
      <c r="S6338"/>
      <c r="T6338"/>
      <c r="U6338"/>
      <c r="V6338"/>
      <c r="W6338"/>
      <c r="X6338"/>
      <c r="Y6338"/>
      <c r="Z6338"/>
      <c r="AA6338"/>
      <c r="AB6338"/>
      <c r="AC6338"/>
    </row>
    <row r="6339" spans="2:29" s="14" customFormat="1" x14ac:dyDescent="0.25">
      <c r="B6339"/>
      <c r="C6339"/>
      <c r="D6339"/>
      <c r="E6339"/>
      <c r="F6339"/>
      <c r="G6339"/>
      <c r="H6339"/>
      <c r="I6339"/>
      <c r="J6339"/>
      <c r="K6339" s="91"/>
      <c r="L6339" s="91"/>
      <c r="M6339" s="91"/>
      <c r="R6339"/>
      <c r="S6339"/>
      <c r="T6339"/>
      <c r="U6339"/>
      <c r="V6339"/>
      <c r="W6339"/>
      <c r="X6339"/>
      <c r="Y6339"/>
      <c r="Z6339"/>
      <c r="AA6339"/>
      <c r="AB6339"/>
      <c r="AC6339"/>
    </row>
    <row r="6340" spans="2:29" s="14" customFormat="1" x14ac:dyDescent="0.25">
      <c r="B6340"/>
      <c r="C6340"/>
      <c r="D6340"/>
      <c r="E6340"/>
      <c r="F6340"/>
      <c r="G6340"/>
      <c r="H6340"/>
      <c r="I6340"/>
      <c r="J6340"/>
      <c r="K6340" s="91"/>
      <c r="L6340" s="91"/>
      <c r="M6340" s="91"/>
      <c r="R6340"/>
      <c r="S6340"/>
      <c r="T6340"/>
      <c r="U6340"/>
      <c r="V6340"/>
      <c r="W6340"/>
      <c r="X6340"/>
      <c r="Y6340"/>
      <c r="Z6340"/>
      <c r="AA6340"/>
      <c r="AB6340"/>
      <c r="AC6340"/>
    </row>
    <row r="6341" spans="2:29" s="14" customFormat="1" x14ac:dyDescent="0.25">
      <c r="B6341"/>
      <c r="C6341"/>
      <c r="D6341"/>
      <c r="E6341"/>
      <c r="F6341"/>
      <c r="G6341"/>
      <c r="H6341"/>
      <c r="I6341"/>
      <c r="J6341"/>
      <c r="K6341" s="91"/>
      <c r="L6341" s="91"/>
      <c r="M6341" s="91"/>
      <c r="R6341"/>
      <c r="S6341"/>
      <c r="T6341"/>
      <c r="U6341"/>
      <c r="V6341"/>
      <c r="W6341"/>
      <c r="X6341"/>
      <c r="Y6341"/>
      <c r="Z6341"/>
      <c r="AA6341"/>
      <c r="AB6341"/>
      <c r="AC6341"/>
    </row>
    <row r="6342" spans="2:29" s="14" customFormat="1" x14ac:dyDescent="0.25">
      <c r="B6342"/>
      <c r="C6342"/>
      <c r="D6342"/>
      <c r="E6342"/>
      <c r="F6342"/>
      <c r="G6342"/>
      <c r="H6342"/>
      <c r="I6342"/>
      <c r="J6342"/>
      <c r="K6342" s="91"/>
      <c r="L6342" s="91"/>
      <c r="M6342" s="91"/>
      <c r="R6342"/>
      <c r="S6342"/>
      <c r="T6342"/>
      <c r="U6342"/>
      <c r="V6342"/>
      <c r="W6342"/>
      <c r="X6342"/>
      <c r="Y6342"/>
      <c r="Z6342"/>
      <c r="AA6342"/>
      <c r="AB6342"/>
      <c r="AC6342"/>
    </row>
    <row r="6343" spans="2:29" s="14" customFormat="1" x14ac:dyDescent="0.25">
      <c r="B6343"/>
      <c r="C6343"/>
      <c r="D6343"/>
      <c r="E6343"/>
      <c r="F6343"/>
      <c r="G6343"/>
      <c r="H6343"/>
      <c r="I6343"/>
      <c r="J6343"/>
      <c r="K6343" s="91"/>
      <c r="L6343" s="91"/>
      <c r="M6343" s="91"/>
      <c r="R6343"/>
      <c r="S6343"/>
      <c r="T6343"/>
      <c r="U6343"/>
      <c r="V6343"/>
      <c r="W6343"/>
      <c r="X6343"/>
      <c r="Y6343"/>
      <c r="Z6343"/>
      <c r="AA6343"/>
      <c r="AB6343"/>
      <c r="AC6343"/>
    </row>
    <row r="6344" spans="2:29" s="14" customFormat="1" x14ac:dyDescent="0.25">
      <c r="B6344"/>
      <c r="C6344"/>
      <c r="D6344"/>
      <c r="E6344"/>
      <c r="F6344"/>
      <c r="G6344"/>
      <c r="H6344"/>
      <c r="I6344"/>
      <c r="J6344"/>
      <c r="K6344" s="91"/>
      <c r="L6344" s="91"/>
      <c r="M6344" s="91"/>
      <c r="R6344"/>
      <c r="S6344"/>
      <c r="T6344"/>
      <c r="U6344"/>
      <c r="V6344"/>
      <c r="W6344"/>
      <c r="X6344"/>
      <c r="Y6344"/>
      <c r="Z6344"/>
      <c r="AA6344"/>
      <c r="AB6344"/>
      <c r="AC6344"/>
    </row>
    <row r="6345" spans="2:29" s="14" customFormat="1" x14ac:dyDescent="0.25">
      <c r="B6345"/>
      <c r="C6345"/>
      <c r="D6345"/>
      <c r="E6345"/>
      <c r="F6345"/>
      <c r="G6345"/>
      <c r="H6345"/>
      <c r="I6345"/>
      <c r="J6345"/>
      <c r="K6345" s="91"/>
      <c r="L6345" s="91"/>
      <c r="M6345" s="91"/>
      <c r="R6345"/>
      <c r="S6345"/>
      <c r="T6345"/>
      <c r="U6345"/>
      <c r="V6345"/>
      <c r="W6345"/>
      <c r="X6345"/>
      <c r="Y6345"/>
      <c r="Z6345"/>
      <c r="AA6345"/>
      <c r="AB6345"/>
      <c r="AC6345"/>
    </row>
    <row r="6346" spans="2:29" s="14" customFormat="1" x14ac:dyDescent="0.25">
      <c r="B6346"/>
      <c r="C6346"/>
      <c r="D6346"/>
      <c r="E6346"/>
      <c r="F6346"/>
      <c r="G6346"/>
      <c r="H6346"/>
      <c r="I6346"/>
      <c r="J6346"/>
      <c r="K6346" s="91"/>
      <c r="L6346" s="91"/>
      <c r="M6346" s="91"/>
      <c r="R6346"/>
      <c r="S6346"/>
      <c r="T6346"/>
      <c r="U6346"/>
      <c r="V6346"/>
      <c r="W6346"/>
      <c r="X6346"/>
      <c r="Y6346"/>
      <c r="Z6346"/>
      <c r="AA6346"/>
      <c r="AB6346"/>
      <c r="AC6346"/>
    </row>
    <row r="6347" spans="2:29" s="14" customFormat="1" x14ac:dyDescent="0.25">
      <c r="B6347"/>
      <c r="C6347"/>
      <c r="D6347"/>
      <c r="E6347"/>
      <c r="F6347"/>
      <c r="G6347"/>
      <c r="H6347"/>
      <c r="I6347"/>
      <c r="J6347"/>
      <c r="K6347" s="91"/>
      <c r="L6347" s="91"/>
      <c r="M6347" s="91"/>
      <c r="R6347"/>
      <c r="S6347"/>
      <c r="T6347"/>
      <c r="U6347"/>
      <c r="V6347"/>
      <c r="W6347"/>
      <c r="X6347"/>
      <c r="Y6347"/>
      <c r="Z6347"/>
      <c r="AA6347"/>
      <c r="AB6347"/>
      <c r="AC6347"/>
    </row>
    <row r="6348" spans="2:29" s="14" customFormat="1" x14ac:dyDescent="0.25">
      <c r="B6348"/>
      <c r="C6348"/>
      <c r="D6348"/>
      <c r="E6348"/>
      <c r="F6348"/>
      <c r="G6348"/>
      <c r="H6348"/>
      <c r="I6348"/>
      <c r="J6348"/>
      <c r="K6348" s="91"/>
      <c r="L6348" s="91"/>
      <c r="M6348" s="91"/>
      <c r="R6348"/>
      <c r="S6348"/>
      <c r="T6348"/>
      <c r="U6348"/>
      <c r="V6348"/>
      <c r="W6348"/>
      <c r="X6348"/>
      <c r="Y6348"/>
      <c r="Z6348"/>
      <c r="AA6348"/>
      <c r="AB6348"/>
      <c r="AC6348"/>
    </row>
    <row r="6349" spans="2:29" s="14" customFormat="1" x14ac:dyDescent="0.25">
      <c r="B6349"/>
      <c r="C6349"/>
      <c r="D6349"/>
      <c r="E6349"/>
      <c r="F6349"/>
      <c r="G6349"/>
      <c r="H6349"/>
      <c r="I6349"/>
      <c r="J6349"/>
      <c r="K6349" s="91"/>
      <c r="L6349" s="91"/>
      <c r="M6349" s="91"/>
      <c r="R6349"/>
      <c r="S6349"/>
      <c r="T6349"/>
      <c r="U6349"/>
      <c r="V6349"/>
      <c r="W6349"/>
      <c r="X6349"/>
      <c r="Y6349"/>
      <c r="Z6349"/>
      <c r="AA6349"/>
      <c r="AB6349"/>
      <c r="AC6349"/>
    </row>
    <row r="6350" spans="2:29" s="14" customFormat="1" x14ac:dyDescent="0.25">
      <c r="B6350"/>
      <c r="C6350"/>
      <c r="D6350"/>
      <c r="E6350"/>
      <c r="F6350"/>
      <c r="G6350"/>
      <c r="H6350"/>
      <c r="I6350"/>
      <c r="J6350"/>
      <c r="K6350" s="91"/>
      <c r="L6350" s="91"/>
      <c r="M6350" s="91"/>
      <c r="R6350"/>
      <c r="S6350"/>
      <c r="T6350"/>
      <c r="U6350"/>
      <c r="V6350"/>
      <c r="W6350"/>
      <c r="X6350"/>
      <c r="Y6350"/>
      <c r="Z6350"/>
      <c r="AA6350"/>
      <c r="AB6350"/>
      <c r="AC6350"/>
    </row>
    <row r="6351" spans="2:29" s="14" customFormat="1" x14ac:dyDescent="0.25">
      <c r="B6351"/>
      <c r="C6351"/>
      <c r="D6351"/>
      <c r="E6351"/>
      <c r="F6351"/>
      <c r="G6351"/>
      <c r="H6351"/>
      <c r="I6351"/>
      <c r="J6351"/>
      <c r="K6351" s="91"/>
      <c r="L6351" s="91"/>
      <c r="M6351" s="91"/>
      <c r="R6351"/>
      <c r="S6351"/>
      <c r="T6351"/>
      <c r="U6351"/>
      <c r="V6351"/>
      <c r="W6351"/>
      <c r="X6351"/>
      <c r="Y6351"/>
      <c r="Z6351"/>
      <c r="AA6351"/>
      <c r="AB6351"/>
      <c r="AC6351"/>
    </row>
    <row r="6352" spans="2:29" s="14" customFormat="1" x14ac:dyDescent="0.25">
      <c r="B6352"/>
      <c r="C6352"/>
      <c r="D6352"/>
      <c r="E6352"/>
      <c r="F6352"/>
      <c r="G6352"/>
      <c r="H6352"/>
      <c r="I6352"/>
      <c r="J6352"/>
      <c r="K6352" s="91"/>
      <c r="L6352" s="91"/>
      <c r="M6352" s="91"/>
      <c r="R6352"/>
      <c r="S6352"/>
      <c r="T6352"/>
      <c r="U6352"/>
      <c r="V6352"/>
      <c r="W6352"/>
      <c r="X6352"/>
      <c r="Y6352"/>
      <c r="Z6352"/>
      <c r="AA6352"/>
      <c r="AB6352"/>
      <c r="AC6352"/>
    </row>
    <row r="6353" spans="2:29" s="14" customFormat="1" x14ac:dyDescent="0.25">
      <c r="B6353"/>
      <c r="C6353"/>
      <c r="D6353"/>
      <c r="E6353"/>
      <c r="F6353"/>
      <c r="G6353"/>
      <c r="H6353"/>
      <c r="I6353"/>
      <c r="J6353"/>
      <c r="K6353" s="91"/>
      <c r="L6353" s="91"/>
      <c r="M6353" s="91"/>
      <c r="R6353"/>
      <c r="S6353"/>
      <c r="T6353"/>
      <c r="U6353"/>
      <c r="V6353"/>
      <c r="W6353"/>
      <c r="X6353"/>
      <c r="Y6353"/>
      <c r="Z6353"/>
      <c r="AA6353"/>
      <c r="AB6353"/>
      <c r="AC6353"/>
    </row>
    <row r="6354" spans="2:29" s="14" customFormat="1" x14ac:dyDescent="0.25">
      <c r="B6354"/>
      <c r="C6354"/>
      <c r="D6354"/>
      <c r="E6354"/>
      <c r="F6354"/>
      <c r="G6354"/>
      <c r="H6354"/>
      <c r="I6354"/>
      <c r="J6354"/>
      <c r="K6354" s="91"/>
      <c r="L6354" s="91"/>
      <c r="M6354" s="91"/>
      <c r="R6354"/>
      <c r="S6354"/>
      <c r="T6354"/>
      <c r="U6354"/>
      <c r="V6354"/>
      <c r="W6354"/>
      <c r="X6354"/>
      <c r="Y6354"/>
      <c r="Z6354"/>
      <c r="AA6354"/>
      <c r="AB6354"/>
      <c r="AC6354"/>
    </row>
    <row r="6355" spans="2:29" s="14" customFormat="1" x14ac:dyDescent="0.25">
      <c r="B6355"/>
      <c r="C6355"/>
      <c r="D6355"/>
      <c r="E6355"/>
      <c r="F6355"/>
      <c r="G6355"/>
      <c r="H6355"/>
      <c r="I6355"/>
      <c r="J6355"/>
      <c r="K6355" s="91"/>
      <c r="L6355" s="91"/>
      <c r="M6355" s="91"/>
      <c r="R6355"/>
      <c r="S6355"/>
      <c r="T6355"/>
      <c r="U6355"/>
      <c r="V6355"/>
      <c r="W6355"/>
      <c r="X6355"/>
      <c r="Y6355"/>
      <c r="Z6355"/>
      <c r="AA6355"/>
      <c r="AB6355"/>
      <c r="AC6355"/>
    </row>
    <row r="6356" spans="2:29" s="14" customFormat="1" x14ac:dyDescent="0.25">
      <c r="B6356"/>
      <c r="C6356"/>
      <c r="D6356"/>
      <c r="E6356"/>
      <c r="F6356"/>
      <c r="G6356"/>
      <c r="H6356"/>
      <c r="I6356"/>
      <c r="J6356"/>
      <c r="K6356" s="91"/>
      <c r="L6356" s="91"/>
      <c r="M6356" s="91"/>
      <c r="R6356"/>
      <c r="S6356"/>
      <c r="T6356"/>
      <c r="U6356"/>
      <c r="V6356"/>
      <c r="W6356"/>
      <c r="X6356"/>
      <c r="Y6356"/>
      <c r="Z6356"/>
      <c r="AA6356"/>
      <c r="AB6356"/>
      <c r="AC6356"/>
    </row>
    <row r="6357" spans="2:29" s="14" customFormat="1" x14ac:dyDescent="0.25">
      <c r="B6357"/>
      <c r="C6357"/>
      <c r="D6357"/>
      <c r="E6357"/>
      <c r="F6357"/>
      <c r="G6357"/>
      <c r="H6357"/>
      <c r="I6357"/>
      <c r="J6357"/>
      <c r="K6357" s="91"/>
      <c r="L6357" s="91"/>
      <c r="M6357" s="91"/>
      <c r="R6357"/>
      <c r="S6357"/>
      <c r="T6357"/>
      <c r="U6357"/>
      <c r="V6357"/>
      <c r="W6357"/>
      <c r="X6357"/>
      <c r="Y6357"/>
      <c r="Z6357"/>
      <c r="AA6357"/>
      <c r="AB6357"/>
      <c r="AC6357"/>
    </row>
    <row r="6358" spans="2:29" s="14" customFormat="1" x14ac:dyDescent="0.25">
      <c r="B6358"/>
      <c r="C6358"/>
      <c r="D6358"/>
      <c r="E6358"/>
      <c r="F6358"/>
      <c r="G6358"/>
      <c r="H6358"/>
      <c r="I6358"/>
      <c r="J6358"/>
      <c r="K6358" s="91"/>
      <c r="L6358" s="91"/>
      <c r="M6358" s="91"/>
      <c r="R6358"/>
      <c r="S6358"/>
      <c r="T6358"/>
      <c r="U6358"/>
      <c r="V6358"/>
      <c r="W6358"/>
      <c r="X6358"/>
      <c r="Y6358"/>
      <c r="Z6358"/>
      <c r="AA6358"/>
      <c r="AB6358"/>
      <c r="AC6358"/>
    </row>
    <row r="6359" spans="2:29" s="14" customFormat="1" x14ac:dyDescent="0.25">
      <c r="B6359"/>
      <c r="C6359"/>
      <c r="D6359"/>
      <c r="E6359"/>
      <c r="F6359"/>
      <c r="G6359"/>
      <c r="H6359"/>
      <c r="I6359"/>
      <c r="J6359"/>
      <c r="K6359" s="91"/>
      <c r="L6359" s="91"/>
      <c r="M6359" s="91"/>
      <c r="R6359"/>
      <c r="S6359"/>
      <c r="T6359"/>
      <c r="U6359"/>
      <c r="V6359"/>
      <c r="W6359"/>
      <c r="X6359"/>
      <c r="Y6359"/>
      <c r="Z6359"/>
      <c r="AA6359"/>
      <c r="AB6359"/>
      <c r="AC6359"/>
    </row>
    <row r="6360" spans="2:29" s="14" customFormat="1" x14ac:dyDescent="0.25">
      <c r="B6360"/>
      <c r="C6360"/>
      <c r="D6360"/>
      <c r="E6360"/>
      <c r="F6360"/>
      <c r="G6360"/>
      <c r="H6360"/>
      <c r="I6360"/>
      <c r="J6360"/>
      <c r="K6360" s="91"/>
      <c r="L6360" s="91"/>
      <c r="M6360" s="91"/>
      <c r="R6360"/>
      <c r="S6360"/>
      <c r="T6360"/>
      <c r="U6360"/>
      <c r="V6360"/>
      <c r="W6360"/>
      <c r="X6360"/>
      <c r="Y6360"/>
      <c r="Z6360"/>
      <c r="AA6360"/>
      <c r="AB6360"/>
      <c r="AC6360"/>
    </row>
    <row r="6361" spans="2:29" s="14" customFormat="1" x14ac:dyDescent="0.25">
      <c r="B6361"/>
      <c r="C6361"/>
      <c r="D6361"/>
      <c r="E6361"/>
      <c r="F6361"/>
      <c r="G6361"/>
      <c r="H6361"/>
      <c r="I6361"/>
      <c r="J6361"/>
      <c r="K6361" s="91"/>
      <c r="L6361" s="91"/>
      <c r="M6361" s="91"/>
      <c r="R6361"/>
      <c r="S6361"/>
      <c r="T6361"/>
      <c r="U6361"/>
      <c r="V6361"/>
      <c r="W6361"/>
      <c r="X6361"/>
      <c r="Y6361"/>
      <c r="Z6361"/>
      <c r="AA6361"/>
      <c r="AB6361"/>
      <c r="AC6361"/>
    </row>
    <row r="6362" spans="2:29" s="14" customFormat="1" x14ac:dyDescent="0.25">
      <c r="B6362"/>
      <c r="C6362"/>
      <c r="D6362"/>
      <c r="E6362"/>
      <c r="F6362"/>
      <c r="G6362"/>
      <c r="H6362"/>
      <c r="I6362"/>
      <c r="J6362"/>
      <c r="K6362" s="91"/>
      <c r="L6362" s="91"/>
      <c r="M6362" s="91"/>
      <c r="R6362"/>
      <c r="S6362"/>
      <c r="T6362"/>
      <c r="U6362"/>
      <c r="V6362"/>
      <c r="W6362"/>
      <c r="X6362"/>
      <c r="Y6362"/>
      <c r="Z6362"/>
      <c r="AA6362"/>
      <c r="AB6362"/>
      <c r="AC6362"/>
    </row>
    <row r="6363" spans="2:29" s="14" customFormat="1" x14ac:dyDescent="0.25">
      <c r="B6363"/>
      <c r="C6363"/>
      <c r="D6363"/>
      <c r="E6363"/>
      <c r="F6363"/>
      <c r="G6363"/>
      <c r="H6363"/>
      <c r="I6363"/>
      <c r="J6363"/>
      <c r="K6363" s="91"/>
      <c r="L6363" s="91"/>
      <c r="M6363" s="91"/>
      <c r="R6363"/>
      <c r="S6363"/>
      <c r="T6363"/>
      <c r="U6363"/>
      <c r="V6363"/>
      <c r="W6363"/>
      <c r="X6363"/>
      <c r="Y6363"/>
      <c r="Z6363"/>
      <c r="AA6363"/>
      <c r="AB6363"/>
      <c r="AC6363"/>
    </row>
    <row r="6364" spans="2:29" s="14" customFormat="1" x14ac:dyDescent="0.25">
      <c r="B6364"/>
      <c r="C6364"/>
      <c r="D6364"/>
      <c r="E6364"/>
      <c r="F6364"/>
      <c r="G6364"/>
      <c r="H6364"/>
      <c r="I6364"/>
      <c r="J6364"/>
      <c r="K6364" s="91"/>
      <c r="L6364" s="91"/>
      <c r="M6364" s="91"/>
      <c r="R6364"/>
      <c r="S6364"/>
      <c r="T6364"/>
      <c r="U6364"/>
      <c r="V6364"/>
      <c r="W6364"/>
      <c r="X6364"/>
      <c r="Y6364"/>
      <c r="Z6364"/>
      <c r="AA6364"/>
      <c r="AB6364"/>
      <c r="AC6364"/>
    </row>
    <row r="6365" spans="2:29" s="14" customFormat="1" x14ac:dyDescent="0.25">
      <c r="B6365"/>
      <c r="C6365"/>
      <c r="D6365"/>
      <c r="E6365"/>
      <c r="F6365"/>
      <c r="G6365"/>
      <c r="H6365"/>
      <c r="I6365"/>
      <c r="J6365"/>
      <c r="K6365" s="91"/>
      <c r="L6365" s="91"/>
      <c r="M6365" s="91"/>
      <c r="R6365"/>
      <c r="S6365"/>
      <c r="T6365"/>
      <c r="U6365"/>
      <c r="V6365"/>
      <c r="W6365"/>
      <c r="X6365"/>
      <c r="Y6365"/>
      <c r="Z6365"/>
      <c r="AA6365"/>
      <c r="AB6365"/>
      <c r="AC6365"/>
    </row>
    <row r="6366" spans="2:29" s="14" customFormat="1" x14ac:dyDescent="0.25">
      <c r="B6366"/>
      <c r="C6366"/>
      <c r="D6366"/>
      <c r="E6366"/>
      <c r="F6366"/>
      <c r="G6366"/>
      <c r="H6366"/>
      <c r="I6366"/>
      <c r="J6366"/>
      <c r="K6366" s="91"/>
      <c r="L6366" s="91"/>
      <c r="M6366" s="91"/>
      <c r="R6366"/>
      <c r="S6366"/>
      <c r="T6366"/>
      <c r="U6366"/>
      <c r="V6366"/>
      <c r="W6366"/>
      <c r="X6366"/>
      <c r="Y6366"/>
      <c r="Z6366"/>
      <c r="AA6366"/>
      <c r="AB6366"/>
      <c r="AC6366"/>
    </row>
    <row r="6367" spans="2:29" s="14" customFormat="1" x14ac:dyDescent="0.25">
      <c r="B6367"/>
      <c r="C6367"/>
      <c r="D6367"/>
      <c r="E6367"/>
      <c r="F6367"/>
      <c r="G6367"/>
      <c r="H6367"/>
      <c r="I6367"/>
      <c r="J6367"/>
      <c r="K6367" s="91"/>
      <c r="L6367" s="91"/>
      <c r="M6367" s="91"/>
      <c r="R6367"/>
      <c r="S6367"/>
      <c r="T6367"/>
      <c r="U6367"/>
      <c r="V6367"/>
      <c r="W6367"/>
      <c r="X6367"/>
      <c r="Y6367"/>
      <c r="Z6367"/>
      <c r="AA6367"/>
      <c r="AB6367"/>
      <c r="AC6367"/>
    </row>
    <row r="6368" spans="2:29" s="14" customFormat="1" x14ac:dyDescent="0.25">
      <c r="B6368"/>
      <c r="C6368"/>
      <c r="D6368"/>
      <c r="E6368"/>
      <c r="F6368"/>
      <c r="G6368"/>
      <c r="H6368"/>
      <c r="I6368"/>
      <c r="J6368"/>
      <c r="K6368" s="91"/>
      <c r="L6368" s="91"/>
      <c r="M6368" s="91"/>
      <c r="R6368"/>
      <c r="S6368"/>
      <c r="T6368"/>
      <c r="U6368"/>
      <c r="V6368"/>
      <c r="W6368"/>
      <c r="X6368"/>
      <c r="Y6368"/>
      <c r="Z6368"/>
      <c r="AA6368"/>
      <c r="AB6368"/>
      <c r="AC6368"/>
    </row>
    <row r="6369" spans="2:29" s="14" customFormat="1" x14ac:dyDescent="0.25">
      <c r="B6369"/>
      <c r="C6369"/>
      <c r="D6369"/>
      <c r="E6369"/>
      <c r="F6369"/>
      <c r="G6369"/>
      <c r="H6369"/>
      <c r="I6369"/>
      <c r="J6369"/>
      <c r="K6369" s="91"/>
      <c r="L6369" s="91"/>
      <c r="M6369" s="91"/>
      <c r="R6369"/>
      <c r="S6369"/>
      <c r="T6369"/>
      <c r="U6369"/>
      <c r="V6369"/>
      <c r="W6369"/>
      <c r="X6369"/>
      <c r="Y6369"/>
      <c r="Z6369"/>
      <c r="AA6369"/>
      <c r="AB6369"/>
      <c r="AC6369"/>
    </row>
    <row r="6370" spans="2:29" s="14" customFormat="1" x14ac:dyDescent="0.25">
      <c r="B6370"/>
      <c r="C6370"/>
      <c r="D6370"/>
      <c r="E6370"/>
      <c r="F6370"/>
      <c r="G6370"/>
      <c r="H6370"/>
      <c r="I6370"/>
      <c r="J6370"/>
      <c r="K6370" s="91"/>
      <c r="L6370" s="91"/>
      <c r="M6370" s="91"/>
      <c r="R6370"/>
      <c r="S6370"/>
      <c r="T6370"/>
      <c r="U6370"/>
      <c r="V6370"/>
      <c r="W6370"/>
      <c r="X6370"/>
      <c r="Y6370"/>
      <c r="Z6370"/>
      <c r="AA6370"/>
      <c r="AB6370"/>
      <c r="AC6370"/>
    </row>
    <row r="6371" spans="2:29" s="14" customFormat="1" x14ac:dyDescent="0.25">
      <c r="B6371"/>
      <c r="C6371"/>
      <c r="D6371"/>
      <c r="E6371"/>
      <c r="F6371"/>
      <c r="G6371"/>
      <c r="H6371"/>
      <c r="I6371"/>
      <c r="J6371"/>
      <c r="K6371" s="91"/>
      <c r="L6371" s="91"/>
      <c r="M6371" s="91"/>
      <c r="R6371"/>
      <c r="S6371"/>
      <c r="T6371"/>
      <c r="U6371"/>
      <c r="V6371"/>
      <c r="W6371"/>
      <c r="X6371"/>
      <c r="Y6371"/>
      <c r="Z6371"/>
      <c r="AA6371"/>
      <c r="AB6371"/>
      <c r="AC6371"/>
    </row>
    <row r="6372" spans="2:29" s="14" customFormat="1" x14ac:dyDescent="0.25">
      <c r="B6372"/>
      <c r="C6372"/>
      <c r="D6372"/>
      <c r="E6372"/>
      <c r="F6372"/>
      <c r="G6372"/>
      <c r="H6372"/>
      <c r="I6372"/>
      <c r="J6372"/>
      <c r="K6372" s="91"/>
      <c r="L6372" s="91"/>
      <c r="M6372" s="91"/>
      <c r="R6372"/>
      <c r="S6372"/>
      <c r="T6372"/>
      <c r="U6372"/>
      <c r="V6372"/>
      <c r="W6372"/>
      <c r="X6372"/>
      <c r="Y6372"/>
      <c r="Z6372"/>
      <c r="AA6372"/>
      <c r="AB6372"/>
      <c r="AC6372"/>
    </row>
    <row r="6373" spans="2:29" s="14" customFormat="1" x14ac:dyDescent="0.25">
      <c r="B6373"/>
      <c r="C6373"/>
      <c r="D6373"/>
      <c r="E6373"/>
      <c r="F6373"/>
      <c r="G6373"/>
      <c r="H6373"/>
      <c r="I6373"/>
      <c r="J6373"/>
      <c r="K6373" s="91"/>
      <c r="L6373" s="91"/>
      <c r="M6373" s="91"/>
      <c r="R6373"/>
      <c r="S6373"/>
      <c r="T6373"/>
      <c r="U6373"/>
      <c r="V6373"/>
      <c r="W6373"/>
      <c r="X6373"/>
      <c r="Y6373"/>
      <c r="Z6373"/>
      <c r="AA6373"/>
      <c r="AB6373"/>
      <c r="AC6373"/>
    </row>
    <row r="6374" spans="2:29" s="14" customFormat="1" x14ac:dyDescent="0.25">
      <c r="B6374"/>
      <c r="C6374"/>
      <c r="D6374"/>
      <c r="E6374"/>
      <c r="F6374"/>
      <c r="G6374"/>
      <c r="H6374"/>
      <c r="I6374"/>
      <c r="J6374"/>
      <c r="K6374" s="91"/>
      <c r="L6374" s="91"/>
      <c r="M6374" s="91"/>
      <c r="R6374"/>
      <c r="S6374"/>
      <c r="T6374"/>
      <c r="U6374"/>
      <c r="V6374"/>
      <c r="W6374"/>
      <c r="X6374"/>
      <c r="Y6374"/>
      <c r="Z6374"/>
      <c r="AA6374"/>
      <c r="AB6374"/>
      <c r="AC6374"/>
    </row>
    <row r="6375" spans="2:29" s="14" customFormat="1" x14ac:dyDescent="0.25">
      <c r="B6375"/>
      <c r="C6375"/>
      <c r="D6375"/>
      <c r="E6375"/>
      <c r="F6375"/>
      <c r="G6375"/>
      <c r="H6375"/>
      <c r="I6375"/>
      <c r="J6375"/>
      <c r="K6375" s="91"/>
      <c r="L6375" s="91"/>
      <c r="M6375" s="91"/>
      <c r="R6375"/>
      <c r="S6375"/>
      <c r="T6375"/>
      <c r="U6375"/>
      <c r="V6375"/>
      <c r="W6375"/>
      <c r="X6375"/>
      <c r="Y6375"/>
      <c r="Z6375"/>
      <c r="AA6375"/>
      <c r="AB6375"/>
      <c r="AC6375"/>
    </row>
    <row r="6376" spans="2:29" s="14" customFormat="1" x14ac:dyDescent="0.25">
      <c r="B6376"/>
      <c r="C6376"/>
      <c r="D6376"/>
      <c r="E6376"/>
      <c r="F6376"/>
      <c r="G6376"/>
      <c r="H6376"/>
      <c r="I6376"/>
      <c r="J6376"/>
      <c r="K6376" s="91"/>
      <c r="L6376" s="91"/>
      <c r="M6376" s="91"/>
      <c r="R6376"/>
      <c r="S6376"/>
      <c r="T6376"/>
      <c r="U6376"/>
      <c r="V6376"/>
      <c r="W6376"/>
      <c r="X6376"/>
      <c r="Y6376"/>
      <c r="Z6376"/>
      <c r="AA6376"/>
      <c r="AB6376"/>
      <c r="AC6376"/>
    </row>
    <row r="6377" spans="2:29" s="14" customFormat="1" x14ac:dyDescent="0.25">
      <c r="B6377"/>
      <c r="C6377"/>
      <c r="D6377"/>
      <c r="E6377"/>
      <c r="F6377"/>
      <c r="G6377"/>
      <c r="H6377"/>
      <c r="I6377"/>
      <c r="J6377"/>
      <c r="K6377" s="91"/>
      <c r="L6377" s="91"/>
      <c r="M6377" s="91"/>
      <c r="R6377"/>
      <c r="S6377"/>
      <c r="T6377"/>
      <c r="U6377"/>
      <c r="V6377"/>
      <c r="W6377"/>
      <c r="X6377"/>
      <c r="Y6377"/>
      <c r="Z6377"/>
      <c r="AA6377"/>
      <c r="AB6377"/>
      <c r="AC6377"/>
    </row>
    <row r="6378" spans="2:29" s="14" customFormat="1" x14ac:dyDescent="0.25">
      <c r="B6378"/>
      <c r="C6378"/>
      <c r="D6378"/>
      <c r="E6378"/>
      <c r="F6378"/>
      <c r="G6378"/>
      <c r="H6378"/>
      <c r="I6378"/>
      <c r="J6378"/>
      <c r="K6378" s="91"/>
      <c r="L6378" s="91"/>
      <c r="M6378" s="91"/>
      <c r="R6378"/>
      <c r="S6378"/>
      <c r="T6378"/>
      <c r="U6378"/>
      <c r="V6378"/>
      <c r="W6378"/>
      <c r="X6378"/>
      <c r="Y6378"/>
      <c r="Z6378"/>
      <c r="AA6378"/>
      <c r="AB6378"/>
      <c r="AC6378"/>
    </row>
    <row r="6379" spans="2:29" s="14" customFormat="1" x14ac:dyDescent="0.25">
      <c r="B6379"/>
      <c r="C6379"/>
      <c r="D6379"/>
      <c r="E6379"/>
      <c r="F6379"/>
      <c r="G6379"/>
      <c r="H6379"/>
      <c r="I6379"/>
      <c r="J6379"/>
      <c r="K6379" s="91"/>
      <c r="L6379" s="91"/>
      <c r="M6379" s="91"/>
      <c r="R6379"/>
      <c r="S6379"/>
      <c r="T6379"/>
      <c r="U6379"/>
      <c r="V6379"/>
      <c r="W6379"/>
      <c r="X6379"/>
      <c r="Y6379"/>
      <c r="Z6379"/>
      <c r="AA6379"/>
      <c r="AB6379"/>
      <c r="AC6379"/>
    </row>
    <row r="6380" spans="2:29" s="14" customFormat="1" x14ac:dyDescent="0.25">
      <c r="B6380"/>
      <c r="C6380"/>
      <c r="D6380"/>
      <c r="E6380"/>
      <c r="F6380"/>
      <c r="G6380"/>
      <c r="H6380"/>
      <c r="I6380"/>
      <c r="J6380"/>
      <c r="K6380" s="91"/>
      <c r="L6380" s="91"/>
      <c r="M6380" s="91"/>
      <c r="R6380"/>
      <c r="S6380"/>
      <c r="T6380"/>
      <c r="U6380"/>
      <c r="V6380"/>
      <c r="W6380"/>
      <c r="X6380"/>
      <c r="Y6380"/>
      <c r="Z6380"/>
      <c r="AA6380"/>
      <c r="AB6380"/>
      <c r="AC6380"/>
    </row>
    <row r="6381" spans="2:29" s="14" customFormat="1" x14ac:dyDescent="0.25">
      <c r="B6381"/>
      <c r="C6381"/>
      <c r="D6381"/>
      <c r="E6381"/>
      <c r="F6381"/>
      <c r="G6381"/>
      <c r="H6381"/>
      <c r="I6381"/>
      <c r="J6381"/>
      <c r="K6381" s="91"/>
      <c r="L6381" s="91"/>
      <c r="M6381" s="91"/>
      <c r="R6381"/>
      <c r="S6381"/>
      <c r="T6381"/>
      <c r="U6381"/>
      <c r="V6381"/>
      <c r="W6381"/>
      <c r="X6381"/>
      <c r="Y6381"/>
      <c r="Z6381"/>
      <c r="AA6381"/>
      <c r="AB6381"/>
      <c r="AC6381"/>
    </row>
    <row r="6382" spans="2:29" s="14" customFormat="1" x14ac:dyDescent="0.25">
      <c r="B6382"/>
      <c r="C6382"/>
      <c r="D6382"/>
      <c r="E6382"/>
      <c r="F6382"/>
      <c r="G6382"/>
      <c r="H6382"/>
      <c r="I6382"/>
      <c r="J6382"/>
      <c r="K6382" s="91"/>
      <c r="L6382" s="91"/>
      <c r="M6382" s="91"/>
      <c r="R6382"/>
      <c r="S6382"/>
      <c r="T6382"/>
      <c r="U6382"/>
      <c r="V6382"/>
      <c r="W6382"/>
      <c r="X6382"/>
      <c r="Y6382"/>
      <c r="Z6382"/>
      <c r="AA6382"/>
      <c r="AB6382"/>
      <c r="AC6382"/>
    </row>
    <row r="6383" spans="2:29" s="14" customFormat="1" x14ac:dyDescent="0.25">
      <c r="B6383"/>
      <c r="C6383"/>
      <c r="D6383"/>
      <c r="E6383"/>
      <c r="F6383"/>
      <c r="G6383"/>
      <c r="H6383"/>
      <c r="I6383"/>
      <c r="J6383"/>
      <c r="K6383" s="91"/>
      <c r="L6383" s="91"/>
      <c r="M6383" s="91"/>
      <c r="R6383"/>
      <c r="S6383"/>
      <c r="T6383"/>
      <c r="U6383"/>
      <c r="V6383"/>
      <c r="W6383"/>
      <c r="X6383"/>
      <c r="Y6383"/>
      <c r="Z6383"/>
      <c r="AA6383"/>
      <c r="AB6383"/>
      <c r="AC6383"/>
    </row>
    <row r="6384" spans="2:29" s="14" customFormat="1" x14ac:dyDescent="0.25">
      <c r="B6384"/>
      <c r="C6384"/>
      <c r="D6384"/>
      <c r="E6384"/>
      <c r="F6384"/>
      <c r="G6384"/>
      <c r="H6384"/>
      <c r="I6384"/>
      <c r="J6384"/>
      <c r="K6384" s="91"/>
      <c r="L6384" s="91"/>
      <c r="M6384" s="91"/>
      <c r="R6384"/>
      <c r="S6384"/>
      <c r="T6384"/>
      <c r="U6384"/>
      <c r="V6384"/>
      <c r="W6384"/>
      <c r="X6384"/>
      <c r="Y6384"/>
      <c r="Z6384"/>
      <c r="AA6384"/>
      <c r="AB6384"/>
      <c r="AC6384"/>
    </row>
    <row r="6385" spans="2:29" s="14" customFormat="1" x14ac:dyDescent="0.25">
      <c r="B6385"/>
      <c r="C6385"/>
      <c r="D6385"/>
      <c r="E6385"/>
      <c r="F6385"/>
      <c r="G6385"/>
      <c r="H6385"/>
      <c r="I6385"/>
      <c r="J6385"/>
      <c r="K6385" s="91"/>
      <c r="L6385" s="91"/>
      <c r="M6385" s="91"/>
      <c r="R6385"/>
      <c r="S6385"/>
      <c r="T6385"/>
      <c r="U6385"/>
      <c r="V6385"/>
      <c r="W6385"/>
      <c r="X6385"/>
      <c r="Y6385"/>
      <c r="Z6385"/>
      <c r="AA6385"/>
      <c r="AB6385"/>
      <c r="AC6385"/>
    </row>
    <row r="6386" spans="2:29" s="14" customFormat="1" x14ac:dyDescent="0.25">
      <c r="B6386"/>
      <c r="C6386"/>
      <c r="D6386"/>
      <c r="E6386"/>
      <c r="F6386"/>
      <c r="G6386"/>
      <c r="H6386"/>
      <c r="I6386"/>
      <c r="J6386"/>
      <c r="K6386" s="91"/>
      <c r="L6386" s="91"/>
      <c r="M6386" s="91"/>
      <c r="R6386"/>
      <c r="S6386"/>
      <c r="T6386"/>
      <c r="U6386"/>
      <c r="V6386"/>
      <c r="W6386"/>
      <c r="X6386"/>
      <c r="Y6386"/>
      <c r="Z6386"/>
      <c r="AA6386"/>
      <c r="AB6386"/>
      <c r="AC6386"/>
    </row>
    <row r="6387" spans="2:29" s="14" customFormat="1" x14ac:dyDescent="0.25">
      <c r="B6387"/>
      <c r="C6387"/>
      <c r="D6387"/>
      <c r="E6387"/>
      <c r="F6387"/>
      <c r="G6387"/>
      <c r="H6387"/>
      <c r="I6387"/>
      <c r="J6387"/>
      <c r="K6387" s="91"/>
      <c r="L6387" s="91"/>
      <c r="M6387" s="91"/>
      <c r="R6387"/>
      <c r="S6387"/>
      <c r="T6387"/>
      <c r="U6387"/>
      <c r="V6387"/>
      <c r="W6387"/>
      <c r="X6387"/>
      <c r="Y6387"/>
      <c r="Z6387"/>
      <c r="AA6387"/>
      <c r="AB6387"/>
      <c r="AC6387"/>
    </row>
    <row r="6388" spans="2:29" s="14" customFormat="1" x14ac:dyDescent="0.25">
      <c r="B6388"/>
      <c r="C6388"/>
      <c r="D6388"/>
      <c r="E6388"/>
      <c r="F6388"/>
      <c r="G6388"/>
      <c r="H6388"/>
      <c r="I6388"/>
      <c r="J6388"/>
      <c r="K6388" s="91"/>
      <c r="L6388" s="91"/>
      <c r="M6388" s="91"/>
      <c r="R6388"/>
      <c r="S6388"/>
      <c r="T6388"/>
      <c r="U6388"/>
      <c r="V6388"/>
      <c r="W6388"/>
      <c r="X6388"/>
      <c r="Y6388"/>
      <c r="Z6388"/>
      <c r="AA6388"/>
      <c r="AB6388"/>
      <c r="AC6388"/>
    </row>
    <row r="6389" spans="2:29" s="14" customFormat="1" x14ac:dyDescent="0.25">
      <c r="B6389"/>
      <c r="C6389"/>
      <c r="D6389"/>
      <c r="E6389"/>
      <c r="F6389"/>
      <c r="G6389"/>
      <c r="H6389"/>
      <c r="I6389"/>
      <c r="J6389"/>
      <c r="K6389" s="91"/>
      <c r="L6389" s="91"/>
      <c r="M6389" s="91"/>
      <c r="R6389"/>
      <c r="S6389"/>
      <c r="T6389"/>
      <c r="U6389"/>
      <c r="V6389"/>
      <c r="W6389"/>
      <c r="X6389"/>
      <c r="Y6389"/>
      <c r="Z6389"/>
      <c r="AA6389"/>
      <c r="AB6389"/>
      <c r="AC6389"/>
    </row>
    <row r="6390" spans="2:29" s="14" customFormat="1" x14ac:dyDescent="0.25">
      <c r="B6390"/>
      <c r="C6390"/>
      <c r="D6390"/>
      <c r="E6390"/>
      <c r="F6390"/>
      <c r="G6390"/>
      <c r="H6390"/>
      <c r="I6390"/>
      <c r="J6390"/>
      <c r="K6390" s="91"/>
      <c r="L6390" s="91"/>
      <c r="M6390" s="91"/>
      <c r="R6390"/>
      <c r="S6390"/>
      <c r="T6390"/>
      <c r="U6390"/>
      <c r="V6390"/>
      <c r="W6390"/>
      <c r="X6390"/>
      <c r="Y6390"/>
      <c r="Z6390"/>
      <c r="AA6390"/>
      <c r="AB6390"/>
      <c r="AC6390"/>
    </row>
    <row r="6391" spans="2:29" s="14" customFormat="1" x14ac:dyDescent="0.25">
      <c r="B6391"/>
      <c r="C6391"/>
      <c r="D6391"/>
      <c r="E6391"/>
      <c r="F6391"/>
      <c r="G6391"/>
      <c r="H6391"/>
      <c r="I6391"/>
      <c r="J6391"/>
      <c r="K6391" s="91"/>
      <c r="L6391" s="91"/>
      <c r="M6391" s="91"/>
      <c r="R6391"/>
      <c r="S6391"/>
      <c r="T6391"/>
      <c r="U6391"/>
      <c r="V6391"/>
      <c r="W6391"/>
      <c r="X6391"/>
      <c r="Y6391"/>
      <c r="Z6391"/>
      <c r="AA6391"/>
      <c r="AB6391"/>
      <c r="AC6391"/>
    </row>
    <row r="6392" spans="2:29" s="14" customFormat="1" x14ac:dyDescent="0.25">
      <c r="B6392"/>
      <c r="C6392"/>
      <c r="D6392"/>
      <c r="E6392"/>
      <c r="F6392"/>
      <c r="G6392"/>
      <c r="H6392"/>
      <c r="I6392"/>
      <c r="J6392"/>
      <c r="K6392" s="91"/>
      <c r="L6392" s="91"/>
      <c r="M6392" s="91"/>
      <c r="R6392"/>
      <c r="S6392"/>
      <c r="T6392"/>
      <c r="U6392"/>
      <c r="V6392"/>
      <c r="W6392"/>
      <c r="X6392"/>
      <c r="Y6392"/>
      <c r="Z6392"/>
      <c r="AA6392"/>
      <c r="AB6392"/>
      <c r="AC6392"/>
    </row>
    <row r="6393" spans="2:29" s="14" customFormat="1" x14ac:dyDescent="0.25">
      <c r="B6393"/>
      <c r="C6393"/>
      <c r="D6393"/>
      <c r="E6393"/>
      <c r="F6393"/>
      <c r="G6393"/>
      <c r="H6393"/>
      <c r="I6393"/>
      <c r="J6393"/>
      <c r="K6393" s="91"/>
      <c r="L6393" s="91"/>
      <c r="M6393" s="91"/>
      <c r="R6393"/>
      <c r="S6393"/>
      <c r="T6393"/>
      <c r="U6393"/>
      <c r="V6393"/>
      <c r="W6393"/>
      <c r="X6393"/>
      <c r="Y6393"/>
      <c r="Z6393"/>
      <c r="AA6393"/>
      <c r="AB6393"/>
      <c r="AC6393"/>
    </row>
    <row r="6394" spans="2:29" s="14" customFormat="1" x14ac:dyDescent="0.25">
      <c r="B6394"/>
      <c r="C6394"/>
      <c r="D6394"/>
      <c r="E6394"/>
      <c r="F6394"/>
      <c r="G6394"/>
      <c r="H6394"/>
      <c r="I6394"/>
      <c r="J6394"/>
      <c r="K6394" s="91"/>
      <c r="L6394" s="91"/>
      <c r="M6394" s="91"/>
      <c r="R6394"/>
      <c r="S6394"/>
      <c r="T6394"/>
      <c r="U6394"/>
      <c r="V6394"/>
      <c r="W6394"/>
      <c r="X6394"/>
      <c r="Y6394"/>
      <c r="Z6394"/>
      <c r="AA6394"/>
      <c r="AB6394"/>
      <c r="AC6394"/>
    </row>
    <row r="6395" spans="2:29" s="14" customFormat="1" x14ac:dyDescent="0.25">
      <c r="B6395"/>
      <c r="C6395"/>
      <c r="D6395"/>
      <c r="E6395"/>
      <c r="F6395"/>
      <c r="G6395"/>
      <c r="H6395"/>
      <c r="I6395"/>
      <c r="J6395"/>
      <c r="K6395" s="91"/>
      <c r="L6395" s="91"/>
      <c r="M6395" s="91"/>
      <c r="R6395"/>
      <c r="S6395"/>
      <c r="T6395"/>
      <c r="U6395"/>
      <c r="V6395"/>
      <c r="W6395"/>
      <c r="X6395"/>
      <c r="Y6395"/>
      <c r="Z6395"/>
      <c r="AA6395"/>
      <c r="AB6395"/>
      <c r="AC6395"/>
    </row>
    <row r="6396" spans="2:29" s="14" customFormat="1" x14ac:dyDescent="0.25">
      <c r="B6396"/>
      <c r="C6396"/>
      <c r="D6396"/>
      <c r="E6396"/>
      <c r="F6396"/>
      <c r="G6396"/>
      <c r="H6396"/>
      <c r="I6396"/>
      <c r="J6396"/>
      <c r="K6396" s="91"/>
      <c r="L6396" s="91"/>
      <c r="M6396" s="91"/>
      <c r="R6396"/>
      <c r="S6396"/>
      <c r="T6396"/>
      <c r="U6396"/>
      <c r="V6396"/>
      <c r="W6396"/>
      <c r="X6396"/>
      <c r="Y6396"/>
      <c r="Z6396"/>
      <c r="AA6396"/>
      <c r="AB6396"/>
      <c r="AC6396"/>
    </row>
    <row r="6397" spans="2:29" s="14" customFormat="1" x14ac:dyDescent="0.25">
      <c r="B6397"/>
      <c r="C6397"/>
      <c r="D6397"/>
      <c r="E6397"/>
      <c r="F6397"/>
      <c r="G6397"/>
      <c r="H6397"/>
      <c r="I6397"/>
      <c r="J6397"/>
      <c r="K6397" s="91"/>
      <c r="L6397" s="91"/>
      <c r="M6397" s="91"/>
      <c r="R6397"/>
      <c r="S6397"/>
      <c r="T6397"/>
      <c r="U6397"/>
      <c r="V6397"/>
      <c r="W6397"/>
      <c r="X6397"/>
      <c r="Y6397"/>
      <c r="Z6397"/>
      <c r="AA6397"/>
      <c r="AB6397"/>
      <c r="AC6397"/>
    </row>
    <row r="6398" spans="2:29" s="14" customFormat="1" x14ac:dyDescent="0.25">
      <c r="B6398"/>
      <c r="C6398"/>
      <c r="D6398"/>
      <c r="E6398"/>
      <c r="F6398"/>
      <c r="G6398"/>
      <c r="H6398"/>
      <c r="I6398"/>
      <c r="J6398"/>
      <c r="K6398" s="91"/>
      <c r="L6398" s="91"/>
      <c r="M6398" s="91"/>
      <c r="R6398"/>
      <c r="S6398"/>
      <c r="T6398"/>
      <c r="U6398"/>
      <c r="V6398"/>
      <c r="W6398"/>
      <c r="X6398"/>
      <c r="Y6398"/>
      <c r="Z6398"/>
      <c r="AA6398"/>
      <c r="AB6398"/>
      <c r="AC6398"/>
    </row>
    <row r="6399" spans="2:29" s="14" customFormat="1" x14ac:dyDescent="0.25">
      <c r="B6399"/>
      <c r="C6399"/>
      <c r="D6399"/>
      <c r="E6399"/>
      <c r="F6399"/>
      <c r="G6399"/>
      <c r="H6399"/>
      <c r="I6399"/>
      <c r="J6399"/>
      <c r="K6399" s="91"/>
      <c r="L6399" s="91"/>
      <c r="M6399" s="91"/>
      <c r="R6399"/>
      <c r="S6399"/>
      <c r="T6399"/>
      <c r="U6399"/>
      <c r="V6399"/>
      <c r="W6399"/>
      <c r="X6399"/>
      <c r="Y6399"/>
      <c r="Z6399"/>
      <c r="AA6399"/>
      <c r="AB6399"/>
      <c r="AC6399"/>
    </row>
    <row r="6400" spans="2:29" s="14" customFormat="1" x14ac:dyDescent="0.25">
      <c r="B6400"/>
      <c r="C6400"/>
      <c r="D6400"/>
      <c r="E6400"/>
      <c r="F6400"/>
      <c r="G6400"/>
      <c r="H6400"/>
      <c r="I6400"/>
      <c r="J6400"/>
      <c r="K6400" s="91"/>
      <c r="L6400" s="91"/>
      <c r="M6400" s="91"/>
      <c r="R6400"/>
      <c r="S6400"/>
      <c r="T6400"/>
      <c r="U6400"/>
      <c r="V6400"/>
      <c r="W6400"/>
      <c r="X6400"/>
      <c r="Y6400"/>
      <c r="Z6400"/>
      <c r="AA6400"/>
      <c r="AB6400"/>
      <c r="AC6400"/>
    </row>
    <row r="6401" spans="2:29" s="14" customFormat="1" x14ac:dyDescent="0.25">
      <c r="B6401"/>
      <c r="C6401"/>
      <c r="D6401"/>
      <c r="E6401"/>
      <c r="F6401"/>
      <c r="G6401"/>
      <c r="H6401"/>
      <c r="I6401"/>
      <c r="J6401"/>
      <c r="K6401" s="91"/>
      <c r="L6401" s="91"/>
      <c r="M6401" s="91"/>
      <c r="R6401"/>
      <c r="S6401"/>
      <c r="T6401"/>
      <c r="U6401"/>
      <c r="V6401"/>
      <c r="W6401"/>
      <c r="X6401"/>
      <c r="Y6401"/>
      <c r="Z6401"/>
      <c r="AA6401"/>
      <c r="AB6401"/>
      <c r="AC6401"/>
    </row>
    <row r="6402" spans="2:29" s="14" customFormat="1" x14ac:dyDescent="0.25">
      <c r="B6402"/>
      <c r="C6402"/>
      <c r="D6402"/>
      <c r="E6402"/>
      <c r="F6402"/>
      <c r="G6402"/>
      <c r="H6402"/>
      <c r="I6402"/>
      <c r="J6402"/>
      <c r="K6402" s="91"/>
      <c r="L6402" s="91"/>
      <c r="M6402" s="91"/>
      <c r="R6402"/>
      <c r="S6402"/>
      <c r="T6402"/>
      <c r="U6402"/>
      <c r="V6402"/>
      <c r="W6402"/>
      <c r="X6402"/>
      <c r="Y6402"/>
      <c r="Z6402"/>
      <c r="AA6402"/>
      <c r="AB6402"/>
      <c r="AC6402"/>
    </row>
    <row r="6403" spans="2:29" s="14" customFormat="1" x14ac:dyDescent="0.25">
      <c r="B6403"/>
      <c r="C6403"/>
      <c r="D6403"/>
      <c r="E6403"/>
      <c r="F6403"/>
      <c r="G6403"/>
      <c r="H6403"/>
      <c r="I6403"/>
      <c r="J6403"/>
      <c r="K6403" s="91"/>
      <c r="L6403" s="91"/>
      <c r="M6403" s="91"/>
      <c r="R6403"/>
      <c r="S6403"/>
      <c r="T6403"/>
      <c r="U6403"/>
      <c r="V6403"/>
      <c r="W6403"/>
      <c r="X6403"/>
      <c r="Y6403"/>
      <c r="Z6403"/>
      <c r="AA6403"/>
      <c r="AB6403"/>
      <c r="AC6403"/>
    </row>
    <row r="6404" spans="2:29" s="14" customFormat="1" x14ac:dyDescent="0.25">
      <c r="B6404"/>
      <c r="C6404"/>
      <c r="D6404"/>
      <c r="E6404"/>
      <c r="F6404"/>
      <c r="G6404"/>
      <c r="H6404"/>
      <c r="I6404"/>
      <c r="J6404"/>
      <c r="K6404" s="91"/>
      <c r="L6404" s="91"/>
      <c r="M6404" s="91"/>
      <c r="R6404"/>
      <c r="S6404"/>
      <c r="T6404"/>
      <c r="U6404"/>
      <c r="V6404"/>
      <c r="W6404"/>
      <c r="X6404"/>
      <c r="Y6404"/>
      <c r="Z6404"/>
      <c r="AA6404"/>
      <c r="AB6404"/>
      <c r="AC6404"/>
    </row>
    <row r="6405" spans="2:29" s="14" customFormat="1" x14ac:dyDescent="0.25">
      <c r="B6405"/>
      <c r="C6405"/>
      <c r="D6405"/>
      <c r="E6405"/>
      <c r="F6405"/>
      <c r="G6405"/>
      <c r="H6405"/>
      <c r="I6405"/>
      <c r="J6405"/>
      <c r="K6405" s="91"/>
      <c r="L6405" s="91"/>
      <c r="M6405" s="91"/>
      <c r="R6405"/>
      <c r="S6405"/>
      <c r="T6405"/>
      <c r="U6405"/>
      <c r="V6405"/>
      <c r="W6405"/>
      <c r="X6405"/>
      <c r="Y6405"/>
      <c r="Z6405"/>
      <c r="AA6405"/>
      <c r="AB6405"/>
      <c r="AC6405"/>
    </row>
    <row r="6406" spans="2:29" s="14" customFormat="1" x14ac:dyDescent="0.25">
      <c r="B6406"/>
      <c r="C6406"/>
      <c r="D6406"/>
      <c r="E6406"/>
      <c r="F6406"/>
      <c r="G6406"/>
      <c r="H6406"/>
      <c r="I6406"/>
      <c r="J6406"/>
      <c r="K6406" s="91"/>
      <c r="L6406" s="91"/>
      <c r="M6406" s="91"/>
      <c r="R6406"/>
      <c r="S6406"/>
      <c r="T6406"/>
      <c r="U6406"/>
      <c r="V6406"/>
      <c r="W6406"/>
      <c r="X6406"/>
      <c r="Y6406"/>
      <c r="Z6406"/>
      <c r="AA6406"/>
      <c r="AB6406"/>
      <c r="AC6406"/>
    </row>
    <row r="6407" spans="2:29" s="14" customFormat="1" x14ac:dyDescent="0.25">
      <c r="B6407"/>
      <c r="C6407"/>
      <c r="D6407"/>
      <c r="E6407"/>
      <c r="F6407"/>
      <c r="G6407"/>
      <c r="H6407"/>
      <c r="I6407"/>
      <c r="J6407"/>
      <c r="K6407" s="91"/>
      <c r="L6407" s="91"/>
      <c r="M6407" s="91"/>
      <c r="R6407"/>
      <c r="S6407"/>
      <c r="T6407"/>
      <c r="U6407"/>
      <c r="V6407"/>
      <c r="W6407"/>
      <c r="X6407"/>
      <c r="Y6407"/>
      <c r="Z6407"/>
      <c r="AA6407"/>
      <c r="AB6407"/>
      <c r="AC6407"/>
    </row>
    <row r="6408" spans="2:29" s="14" customFormat="1" x14ac:dyDescent="0.25">
      <c r="B6408"/>
      <c r="C6408"/>
      <c r="D6408"/>
      <c r="E6408"/>
      <c r="F6408"/>
      <c r="G6408"/>
      <c r="H6408"/>
      <c r="I6408"/>
      <c r="J6408"/>
      <c r="K6408" s="91"/>
      <c r="L6408" s="91"/>
      <c r="M6408" s="91"/>
      <c r="R6408"/>
      <c r="S6408"/>
      <c r="T6408"/>
      <c r="U6408"/>
      <c r="V6408"/>
      <c r="W6408"/>
      <c r="X6408"/>
      <c r="Y6408"/>
      <c r="Z6408"/>
      <c r="AA6408"/>
      <c r="AB6408"/>
      <c r="AC6408"/>
    </row>
    <row r="6409" spans="2:29" s="14" customFormat="1" x14ac:dyDescent="0.25">
      <c r="B6409"/>
      <c r="C6409"/>
      <c r="D6409"/>
      <c r="E6409"/>
      <c r="F6409"/>
      <c r="G6409"/>
      <c r="H6409"/>
      <c r="I6409"/>
      <c r="J6409"/>
      <c r="K6409" s="91"/>
      <c r="L6409" s="91"/>
      <c r="M6409" s="91"/>
      <c r="R6409"/>
      <c r="S6409"/>
      <c r="T6409"/>
      <c r="U6409"/>
      <c r="V6409"/>
      <c r="W6409"/>
      <c r="X6409"/>
      <c r="Y6409"/>
      <c r="Z6409"/>
      <c r="AA6409"/>
      <c r="AB6409"/>
      <c r="AC6409"/>
    </row>
    <row r="6410" spans="2:29" s="14" customFormat="1" x14ac:dyDescent="0.25">
      <c r="B6410"/>
      <c r="C6410"/>
      <c r="D6410"/>
      <c r="E6410"/>
      <c r="F6410"/>
      <c r="G6410"/>
      <c r="H6410"/>
      <c r="I6410"/>
      <c r="J6410"/>
      <c r="K6410" s="91"/>
      <c r="L6410" s="91"/>
      <c r="M6410" s="91"/>
      <c r="R6410"/>
      <c r="S6410"/>
      <c r="T6410"/>
      <c r="U6410"/>
      <c r="V6410"/>
      <c r="W6410"/>
      <c r="X6410"/>
      <c r="Y6410"/>
      <c r="Z6410"/>
      <c r="AA6410"/>
      <c r="AB6410"/>
      <c r="AC6410"/>
    </row>
    <row r="6411" spans="2:29" s="14" customFormat="1" x14ac:dyDescent="0.25">
      <c r="B6411"/>
      <c r="C6411"/>
      <c r="D6411"/>
      <c r="E6411"/>
      <c r="F6411"/>
      <c r="G6411"/>
      <c r="H6411"/>
      <c r="I6411"/>
      <c r="J6411"/>
      <c r="K6411" s="91"/>
      <c r="L6411" s="91"/>
      <c r="M6411" s="91"/>
      <c r="R6411"/>
      <c r="S6411"/>
      <c r="T6411"/>
      <c r="U6411"/>
      <c r="V6411"/>
      <c r="W6411"/>
      <c r="X6411"/>
      <c r="Y6411"/>
      <c r="Z6411"/>
      <c r="AA6411"/>
      <c r="AB6411"/>
      <c r="AC6411"/>
    </row>
    <row r="6412" spans="2:29" s="14" customFormat="1" x14ac:dyDescent="0.25">
      <c r="B6412"/>
      <c r="C6412"/>
      <c r="D6412"/>
      <c r="E6412"/>
      <c r="F6412"/>
      <c r="G6412"/>
      <c r="H6412"/>
      <c r="I6412"/>
      <c r="J6412"/>
      <c r="K6412" s="91"/>
      <c r="L6412" s="91"/>
      <c r="M6412" s="91"/>
      <c r="R6412"/>
      <c r="S6412"/>
      <c r="T6412"/>
      <c r="U6412"/>
      <c r="V6412"/>
      <c r="W6412"/>
      <c r="X6412"/>
      <c r="Y6412"/>
      <c r="Z6412"/>
      <c r="AA6412"/>
      <c r="AB6412"/>
      <c r="AC6412"/>
    </row>
    <row r="6413" spans="2:29" s="14" customFormat="1" x14ac:dyDescent="0.25">
      <c r="B6413"/>
      <c r="C6413"/>
      <c r="D6413"/>
      <c r="E6413"/>
      <c r="F6413"/>
      <c r="G6413"/>
      <c r="H6413"/>
      <c r="I6413"/>
      <c r="J6413"/>
      <c r="K6413" s="91"/>
      <c r="L6413" s="91"/>
      <c r="M6413" s="91"/>
      <c r="R6413"/>
      <c r="S6413"/>
      <c r="T6413"/>
      <c r="U6413"/>
      <c r="V6413"/>
      <c r="W6413"/>
      <c r="X6413"/>
      <c r="Y6413"/>
      <c r="Z6413"/>
      <c r="AA6413"/>
      <c r="AB6413"/>
      <c r="AC6413"/>
    </row>
    <row r="6414" spans="2:29" s="14" customFormat="1" x14ac:dyDescent="0.25">
      <c r="B6414"/>
      <c r="C6414"/>
      <c r="D6414"/>
      <c r="E6414"/>
      <c r="F6414"/>
      <c r="G6414"/>
      <c r="H6414"/>
      <c r="I6414"/>
      <c r="J6414"/>
      <c r="K6414" s="91"/>
      <c r="L6414" s="91"/>
      <c r="M6414" s="91"/>
      <c r="R6414"/>
      <c r="S6414"/>
      <c r="T6414"/>
      <c r="U6414"/>
      <c r="V6414"/>
      <c r="W6414"/>
      <c r="X6414"/>
      <c r="Y6414"/>
      <c r="Z6414"/>
      <c r="AA6414"/>
      <c r="AB6414"/>
      <c r="AC6414"/>
    </row>
    <row r="6415" spans="2:29" s="14" customFormat="1" x14ac:dyDescent="0.25">
      <c r="B6415"/>
      <c r="C6415"/>
      <c r="D6415"/>
      <c r="E6415"/>
      <c r="F6415"/>
      <c r="G6415"/>
      <c r="H6415"/>
      <c r="I6415"/>
      <c r="J6415"/>
      <c r="K6415" s="91"/>
      <c r="L6415" s="91"/>
      <c r="M6415" s="91"/>
      <c r="R6415"/>
      <c r="S6415"/>
      <c r="T6415"/>
      <c r="U6415"/>
      <c r="V6415"/>
      <c r="W6415"/>
      <c r="X6415"/>
      <c r="Y6415"/>
      <c r="Z6415"/>
      <c r="AA6415"/>
      <c r="AB6415"/>
      <c r="AC6415"/>
    </row>
    <row r="6416" spans="2:29" s="14" customFormat="1" x14ac:dyDescent="0.25">
      <c r="B6416"/>
      <c r="C6416"/>
      <c r="D6416"/>
      <c r="E6416"/>
      <c r="F6416"/>
      <c r="G6416"/>
      <c r="H6416"/>
      <c r="I6416"/>
      <c r="J6416"/>
      <c r="K6416" s="91"/>
      <c r="L6416" s="91"/>
      <c r="M6416" s="91"/>
      <c r="R6416"/>
      <c r="S6416"/>
      <c r="T6416"/>
      <c r="U6416"/>
      <c r="V6416"/>
      <c r="W6416"/>
      <c r="X6416"/>
      <c r="Y6416"/>
      <c r="Z6416"/>
      <c r="AA6416"/>
      <c r="AB6416"/>
      <c r="AC6416"/>
    </row>
    <row r="6417" spans="2:29" s="14" customFormat="1" x14ac:dyDescent="0.25">
      <c r="B6417"/>
      <c r="C6417"/>
      <c r="D6417"/>
      <c r="E6417"/>
      <c r="F6417"/>
      <c r="G6417"/>
      <c r="H6417"/>
      <c r="I6417"/>
      <c r="J6417"/>
      <c r="K6417" s="91"/>
      <c r="L6417" s="91"/>
      <c r="M6417" s="91"/>
      <c r="R6417"/>
      <c r="S6417"/>
      <c r="T6417"/>
      <c r="U6417"/>
      <c r="V6417"/>
      <c r="W6417"/>
      <c r="X6417"/>
      <c r="Y6417"/>
      <c r="Z6417"/>
      <c r="AA6417"/>
      <c r="AB6417"/>
      <c r="AC6417"/>
    </row>
    <row r="6418" spans="2:29" s="14" customFormat="1" x14ac:dyDescent="0.25">
      <c r="B6418"/>
      <c r="C6418"/>
      <c r="D6418"/>
      <c r="E6418"/>
      <c r="F6418"/>
      <c r="G6418"/>
      <c r="H6418"/>
      <c r="I6418"/>
      <c r="J6418"/>
      <c r="K6418" s="91"/>
      <c r="L6418" s="91"/>
      <c r="M6418" s="91"/>
      <c r="R6418"/>
      <c r="S6418"/>
      <c r="T6418"/>
      <c r="U6418"/>
      <c r="V6418"/>
      <c r="W6418"/>
      <c r="X6418"/>
      <c r="Y6418"/>
      <c r="Z6418"/>
      <c r="AA6418"/>
      <c r="AB6418"/>
      <c r="AC6418"/>
    </row>
    <row r="6419" spans="2:29" s="14" customFormat="1" x14ac:dyDescent="0.25">
      <c r="B6419"/>
      <c r="C6419"/>
      <c r="D6419"/>
      <c r="E6419"/>
      <c r="F6419"/>
      <c r="G6419"/>
      <c r="H6419"/>
      <c r="I6419"/>
      <c r="J6419"/>
      <c r="K6419" s="91"/>
      <c r="L6419" s="91"/>
      <c r="M6419" s="91"/>
      <c r="R6419"/>
      <c r="S6419"/>
      <c r="T6419"/>
      <c r="U6419"/>
      <c r="V6419"/>
      <c r="W6419"/>
      <c r="X6419"/>
      <c r="Y6419"/>
      <c r="Z6419"/>
      <c r="AA6419"/>
      <c r="AB6419"/>
      <c r="AC6419"/>
    </row>
    <row r="6420" spans="2:29" s="14" customFormat="1" x14ac:dyDescent="0.25">
      <c r="B6420"/>
      <c r="C6420"/>
      <c r="D6420"/>
      <c r="E6420"/>
      <c r="F6420"/>
      <c r="G6420"/>
      <c r="H6420"/>
      <c r="I6420"/>
      <c r="J6420"/>
      <c r="K6420" s="91"/>
      <c r="L6420" s="91"/>
      <c r="M6420" s="91"/>
      <c r="R6420"/>
      <c r="S6420"/>
      <c r="T6420"/>
      <c r="U6420"/>
      <c r="V6420"/>
      <c r="W6420"/>
      <c r="X6420"/>
      <c r="Y6420"/>
      <c r="Z6420"/>
      <c r="AA6420"/>
      <c r="AB6420"/>
      <c r="AC6420"/>
    </row>
    <row r="6421" spans="2:29" s="14" customFormat="1" x14ac:dyDescent="0.25">
      <c r="B6421"/>
      <c r="C6421"/>
      <c r="D6421"/>
      <c r="E6421"/>
      <c r="F6421"/>
      <c r="G6421"/>
      <c r="H6421"/>
      <c r="I6421"/>
      <c r="J6421"/>
      <c r="K6421" s="91"/>
      <c r="L6421" s="91"/>
      <c r="M6421" s="91"/>
      <c r="R6421"/>
      <c r="S6421"/>
      <c r="T6421"/>
      <c r="U6421"/>
      <c r="V6421"/>
      <c r="W6421"/>
      <c r="X6421"/>
      <c r="Y6421"/>
      <c r="Z6421"/>
      <c r="AA6421"/>
      <c r="AB6421"/>
      <c r="AC6421"/>
    </row>
    <row r="6422" spans="2:29" s="14" customFormat="1" x14ac:dyDescent="0.25">
      <c r="B6422"/>
      <c r="C6422"/>
      <c r="D6422"/>
      <c r="E6422"/>
      <c r="F6422"/>
      <c r="G6422"/>
      <c r="H6422"/>
      <c r="I6422"/>
      <c r="J6422"/>
      <c r="K6422" s="91"/>
      <c r="L6422" s="91"/>
      <c r="M6422" s="91"/>
      <c r="R6422"/>
      <c r="S6422"/>
      <c r="T6422"/>
      <c r="U6422"/>
      <c r="V6422"/>
      <c r="W6422"/>
      <c r="X6422"/>
      <c r="Y6422"/>
      <c r="Z6422"/>
      <c r="AA6422"/>
      <c r="AB6422"/>
      <c r="AC6422"/>
    </row>
    <row r="6423" spans="2:29" s="14" customFormat="1" x14ac:dyDescent="0.25">
      <c r="B6423"/>
      <c r="C6423"/>
      <c r="D6423"/>
      <c r="E6423"/>
      <c r="F6423"/>
      <c r="G6423"/>
      <c r="H6423"/>
      <c r="I6423"/>
      <c r="J6423"/>
      <c r="K6423" s="91"/>
      <c r="L6423" s="91"/>
      <c r="M6423" s="91"/>
      <c r="R6423"/>
      <c r="S6423"/>
      <c r="T6423"/>
      <c r="U6423"/>
      <c r="V6423"/>
      <c r="W6423"/>
      <c r="X6423"/>
      <c r="Y6423"/>
      <c r="Z6423"/>
      <c r="AA6423"/>
      <c r="AB6423"/>
      <c r="AC6423"/>
    </row>
    <row r="6424" spans="2:29" s="14" customFormat="1" x14ac:dyDescent="0.25">
      <c r="B6424"/>
      <c r="C6424"/>
      <c r="D6424"/>
      <c r="E6424"/>
      <c r="F6424"/>
      <c r="G6424"/>
      <c r="H6424"/>
      <c r="I6424"/>
      <c r="J6424"/>
      <c r="K6424" s="91"/>
      <c r="L6424" s="91"/>
      <c r="M6424" s="91"/>
      <c r="R6424"/>
      <c r="S6424"/>
      <c r="T6424"/>
      <c r="U6424"/>
      <c r="V6424"/>
      <c r="W6424"/>
      <c r="X6424"/>
      <c r="Y6424"/>
      <c r="Z6424"/>
      <c r="AA6424"/>
      <c r="AB6424"/>
      <c r="AC6424"/>
    </row>
    <row r="6425" spans="2:29" s="14" customFormat="1" x14ac:dyDescent="0.25">
      <c r="B6425"/>
      <c r="C6425"/>
      <c r="D6425"/>
      <c r="E6425"/>
      <c r="F6425"/>
      <c r="G6425"/>
      <c r="H6425"/>
      <c r="I6425"/>
      <c r="J6425"/>
      <c r="K6425" s="91"/>
      <c r="L6425" s="91"/>
      <c r="M6425" s="91"/>
      <c r="R6425"/>
      <c r="S6425"/>
      <c r="T6425"/>
      <c r="U6425"/>
      <c r="V6425"/>
      <c r="W6425"/>
      <c r="X6425"/>
      <c r="Y6425"/>
      <c r="Z6425"/>
      <c r="AA6425"/>
      <c r="AB6425"/>
      <c r="AC6425"/>
    </row>
    <row r="6426" spans="2:29" s="14" customFormat="1" x14ac:dyDescent="0.25">
      <c r="B6426"/>
      <c r="C6426"/>
      <c r="D6426"/>
      <c r="E6426"/>
      <c r="F6426"/>
      <c r="G6426"/>
      <c r="H6426"/>
      <c r="I6426"/>
      <c r="J6426"/>
      <c r="K6426" s="91"/>
      <c r="L6426" s="91"/>
      <c r="M6426" s="91"/>
      <c r="R6426"/>
      <c r="S6426"/>
      <c r="T6426"/>
      <c r="U6426"/>
      <c r="V6426"/>
      <c r="W6426"/>
      <c r="X6426"/>
      <c r="Y6426"/>
      <c r="Z6426"/>
      <c r="AA6426"/>
      <c r="AB6426"/>
      <c r="AC6426"/>
    </row>
    <row r="6427" spans="2:29" s="14" customFormat="1" x14ac:dyDescent="0.25">
      <c r="B6427"/>
      <c r="C6427"/>
      <c r="D6427"/>
      <c r="E6427"/>
      <c r="F6427"/>
      <c r="G6427"/>
      <c r="H6427"/>
      <c r="I6427"/>
      <c r="J6427"/>
      <c r="K6427" s="91"/>
      <c r="L6427" s="91"/>
      <c r="M6427" s="91"/>
      <c r="R6427"/>
      <c r="S6427"/>
      <c r="T6427"/>
      <c r="U6427"/>
      <c r="V6427"/>
      <c r="W6427"/>
      <c r="X6427"/>
      <c r="Y6427"/>
      <c r="Z6427"/>
      <c r="AA6427"/>
      <c r="AB6427"/>
      <c r="AC6427"/>
    </row>
    <row r="6428" spans="2:29" s="14" customFormat="1" x14ac:dyDescent="0.25">
      <c r="B6428"/>
      <c r="C6428"/>
      <c r="D6428"/>
      <c r="E6428"/>
      <c r="F6428"/>
      <c r="G6428"/>
      <c r="H6428"/>
      <c r="I6428"/>
      <c r="J6428"/>
      <c r="K6428" s="91"/>
      <c r="L6428" s="91"/>
      <c r="M6428" s="91"/>
      <c r="R6428"/>
      <c r="S6428"/>
      <c r="T6428"/>
      <c r="U6428"/>
      <c r="V6428"/>
      <c r="W6428"/>
      <c r="X6428"/>
      <c r="Y6428"/>
      <c r="Z6428"/>
      <c r="AA6428"/>
      <c r="AB6428"/>
      <c r="AC6428"/>
    </row>
    <row r="6429" spans="2:29" s="14" customFormat="1" x14ac:dyDescent="0.25">
      <c r="B6429"/>
      <c r="C6429"/>
      <c r="D6429"/>
      <c r="E6429"/>
      <c r="F6429"/>
      <c r="G6429"/>
      <c r="H6429"/>
      <c r="I6429"/>
      <c r="J6429"/>
      <c r="K6429" s="91"/>
      <c r="L6429" s="91"/>
      <c r="M6429" s="91"/>
      <c r="R6429"/>
      <c r="S6429"/>
      <c r="T6429"/>
      <c r="U6429"/>
      <c r="V6429"/>
      <c r="W6429"/>
      <c r="X6429"/>
      <c r="Y6429"/>
      <c r="Z6429"/>
      <c r="AA6429"/>
      <c r="AB6429"/>
      <c r="AC6429"/>
    </row>
    <row r="6430" spans="2:29" s="14" customFormat="1" x14ac:dyDescent="0.25">
      <c r="B6430"/>
      <c r="C6430"/>
      <c r="D6430"/>
      <c r="E6430"/>
      <c r="F6430"/>
      <c r="G6430"/>
      <c r="H6430"/>
      <c r="I6430"/>
      <c r="J6430"/>
      <c r="K6430" s="91"/>
      <c r="L6430" s="91"/>
      <c r="M6430" s="91"/>
      <c r="R6430"/>
      <c r="S6430"/>
      <c r="T6430"/>
      <c r="U6430"/>
      <c r="V6430"/>
      <c r="W6430"/>
      <c r="X6430"/>
      <c r="Y6430"/>
      <c r="Z6430"/>
      <c r="AA6430"/>
      <c r="AB6430"/>
      <c r="AC6430"/>
    </row>
    <row r="6431" spans="2:29" s="14" customFormat="1" x14ac:dyDescent="0.25">
      <c r="B6431"/>
      <c r="C6431"/>
      <c r="D6431"/>
      <c r="E6431"/>
      <c r="F6431"/>
      <c r="G6431"/>
      <c r="H6431"/>
      <c r="I6431"/>
      <c r="J6431"/>
      <c r="K6431" s="91"/>
      <c r="L6431" s="91"/>
      <c r="M6431" s="91"/>
      <c r="R6431"/>
      <c r="S6431"/>
      <c r="T6431"/>
      <c r="U6431"/>
      <c r="V6431"/>
      <c r="W6431"/>
      <c r="X6431"/>
      <c r="Y6431"/>
      <c r="Z6431"/>
      <c r="AA6431"/>
      <c r="AB6431"/>
      <c r="AC6431"/>
    </row>
    <row r="6432" spans="2:29" s="14" customFormat="1" x14ac:dyDescent="0.25">
      <c r="B6432"/>
      <c r="C6432"/>
      <c r="D6432"/>
      <c r="E6432"/>
      <c r="F6432"/>
      <c r="G6432"/>
      <c r="H6432"/>
      <c r="I6432"/>
      <c r="J6432"/>
      <c r="K6432" s="91"/>
      <c r="L6432" s="91"/>
      <c r="M6432" s="91"/>
      <c r="R6432"/>
      <c r="S6432"/>
      <c r="T6432"/>
      <c r="U6432"/>
      <c r="V6432"/>
      <c r="W6432"/>
      <c r="X6432"/>
      <c r="Y6432"/>
      <c r="Z6432"/>
      <c r="AA6432"/>
      <c r="AB6432"/>
      <c r="AC6432"/>
    </row>
    <row r="6433" spans="2:29" s="14" customFormat="1" x14ac:dyDescent="0.25">
      <c r="B6433"/>
      <c r="C6433"/>
      <c r="D6433"/>
      <c r="E6433"/>
      <c r="F6433"/>
      <c r="G6433"/>
      <c r="H6433"/>
      <c r="I6433"/>
      <c r="J6433"/>
      <c r="K6433" s="91"/>
      <c r="L6433" s="91"/>
      <c r="M6433" s="91"/>
      <c r="R6433"/>
      <c r="S6433"/>
      <c r="T6433"/>
      <c r="U6433"/>
      <c r="V6433"/>
      <c r="W6433"/>
      <c r="X6433"/>
      <c r="Y6433"/>
      <c r="Z6433"/>
      <c r="AA6433"/>
      <c r="AB6433"/>
      <c r="AC6433"/>
    </row>
    <row r="6434" spans="2:29" s="14" customFormat="1" x14ac:dyDescent="0.25">
      <c r="B6434"/>
      <c r="C6434"/>
      <c r="D6434"/>
      <c r="E6434"/>
      <c r="F6434"/>
      <c r="G6434"/>
      <c r="H6434"/>
      <c r="I6434"/>
      <c r="J6434"/>
      <c r="K6434" s="91"/>
      <c r="L6434" s="91"/>
      <c r="M6434" s="91"/>
      <c r="R6434"/>
      <c r="S6434"/>
      <c r="T6434"/>
      <c r="U6434"/>
      <c r="V6434"/>
      <c r="W6434"/>
      <c r="X6434"/>
      <c r="Y6434"/>
      <c r="Z6434"/>
      <c r="AA6434"/>
      <c r="AB6434"/>
      <c r="AC6434"/>
    </row>
    <row r="6435" spans="2:29" s="14" customFormat="1" x14ac:dyDescent="0.25">
      <c r="B6435"/>
      <c r="C6435"/>
      <c r="D6435"/>
      <c r="E6435"/>
      <c r="F6435"/>
      <c r="G6435"/>
      <c r="H6435"/>
      <c r="I6435"/>
      <c r="J6435"/>
      <c r="K6435" s="91"/>
      <c r="L6435" s="91"/>
      <c r="M6435" s="91"/>
      <c r="R6435"/>
      <c r="S6435"/>
      <c r="T6435"/>
      <c r="U6435"/>
      <c r="V6435"/>
      <c r="W6435"/>
      <c r="X6435"/>
      <c r="Y6435"/>
      <c r="Z6435"/>
      <c r="AA6435"/>
      <c r="AB6435"/>
      <c r="AC6435"/>
    </row>
    <row r="6436" spans="2:29" s="14" customFormat="1" x14ac:dyDescent="0.25">
      <c r="B6436"/>
      <c r="C6436"/>
      <c r="D6436"/>
      <c r="E6436"/>
      <c r="F6436"/>
      <c r="G6436"/>
      <c r="H6436"/>
      <c r="I6436"/>
      <c r="J6436"/>
      <c r="K6436" s="91"/>
      <c r="L6436" s="91"/>
      <c r="M6436" s="91"/>
      <c r="R6436"/>
      <c r="S6436"/>
      <c r="T6436"/>
      <c r="U6436"/>
      <c r="V6436"/>
      <c r="W6436"/>
      <c r="X6436"/>
      <c r="Y6436"/>
      <c r="Z6436"/>
      <c r="AA6436"/>
      <c r="AB6436"/>
      <c r="AC6436"/>
    </row>
    <row r="6437" spans="2:29" s="14" customFormat="1" x14ac:dyDescent="0.25">
      <c r="B6437"/>
      <c r="C6437"/>
      <c r="D6437"/>
      <c r="E6437"/>
      <c r="F6437"/>
      <c r="G6437"/>
      <c r="H6437"/>
      <c r="I6437"/>
      <c r="J6437"/>
      <c r="K6437" s="91"/>
      <c r="L6437" s="91"/>
      <c r="M6437" s="91"/>
      <c r="R6437"/>
      <c r="S6437"/>
      <c r="T6437"/>
      <c r="U6437"/>
      <c r="V6437"/>
      <c r="W6437"/>
      <c r="X6437"/>
      <c r="Y6437"/>
      <c r="Z6437"/>
      <c r="AA6437"/>
      <c r="AB6437"/>
      <c r="AC6437"/>
    </row>
    <row r="6438" spans="2:29" s="14" customFormat="1" x14ac:dyDescent="0.25">
      <c r="B6438"/>
      <c r="C6438"/>
      <c r="D6438"/>
      <c r="E6438"/>
      <c r="F6438"/>
      <c r="G6438"/>
      <c r="H6438"/>
      <c r="I6438"/>
      <c r="J6438"/>
      <c r="K6438" s="91"/>
      <c r="L6438" s="91"/>
      <c r="M6438" s="91"/>
      <c r="R6438"/>
      <c r="S6438"/>
      <c r="T6438"/>
      <c r="U6438"/>
      <c r="V6438"/>
      <c r="W6438"/>
      <c r="X6438"/>
      <c r="Y6438"/>
      <c r="Z6438"/>
      <c r="AA6438"/>
      <c r="AB6438"/>
      <c r="AC6438"/>
    </row>
    <row r="6439" spans="2:29" s="14" customFormat="1" x14ac:dyDescent="0.25">
      <c r="B6439"/>
      <c r="C6439"/>
      <c r="D6439"/>
      <c r="E6439"/>
      <c r="F6439"/>
      <c r="G6439"/>
      <c r="H6439"/>
      <c r="I6439"/>
      <c r="J6439"/>
      <c r="K6439" s="91"/>
      <c r="L6439" s="91"/>
      <c r="M6439" s="91"/>
      <c r="R6439"/>
      <c r="S6439"/>
      <c r="T6439"/>
      <c r="U6439"/>
      <c r="V6439"/>
      <c r="W6439"/>
      <c r="X6439"/>
      <c r="Y6439"/>
      <c r="Z6439"/>
      <c r="AA6439"/>
      <c r="AB6439"/>
      <c r="AC6439"/>
    </row>
    <row r="6440" spans="2:29" s="14" customFormat="1" x14ac:dyDescent="0.25">
      <c r="B6440"/>
      <c r="C6440"/>
      <c r="D6440"/>
      <c r="E6440"/>
      <c r="F6440"/>
      <c r="G6440"/>
      <c r="H6440"/>
      <c r="I6440"/>
      <c r="J6440"/>
      <c r="K6440" s="91"/>
      <c r="L6440" s="91"/>
      <c r="M6440" s="91"/>
      <c r="R6440"/>
      <c r="S6440"/>
      <c r="T6440"/>
      <c r="U6440"/>
      <c r="V6440"/>
      <c r="W6440"/>
      <c r="X6440"/>
      <c r="Y6440"/>
      <c r="Z6440"/>
      <c r="AA6440"/>
      <c r="AB6440"/>
      <c r="AC6440"/>
    </row>
    <row r="6441" spans="2:29" s="14" customFormat="1" x14ac:dyDescent="0.25">
      <c r="B6441"/>
      <c r="C6441"/>
      <c r="D6441"/>
      <c r="E6441"/>
      <c r="F6441"/>
      <c r="G6441"/>
      <c r="H6441"/>
      <c r="I6441"/>
      <c r="J6441"/>
      <c r="K6441" s="91"/>
      <c r="L6441" s="91"/>
      <c r="M6441" s="91"/>
      <c r="R6441"/>
      <c r="S6441"/>
      <c r="T6441"/>
      <c r="U6441"/>
      <c r="V6441"/>
      <c r="W6441"/>
      <c r="X6441"/>
      <c r="Y6441"/>
      <c r="Z6441"/>
      <c r="AA6441"/>
      <c r="AB6441"/>
      <c r="AC6441"/>
    </row>
    <row r="6442" spans="2:29" s="14" customFormat="1" x14ac:dyDescent="0.25">
      <c r="B6442"/>
      <c r="C6442"/>
      <c r="D6442"/>
      <c r="E6442"/>
      <c r="F6442"/>
      <c r="G6442"/>
      <c r="H6442"/>
      <c r="I6442"/>
      <c r="J6442"/>
      <c r="K6442" s="91"/>
      <c r="L6442" s="91"/>
      <c r="M6442" s="91"/>
      <c r="R6442"/>
      <c r="S6442"/>
      <c r="T6442"/>
      <c r="U6442"/>
      <c r="V6442"/>
      <c r="W6442"/>
      <c r="X6442"/>
      <c r="Y6442"/>
      <c r="Z6442"/>
      <c r="AA6442"/>
      <c r="AB6442"/>
      <c r="AC6442"/>
    </row>
    <row r="6443" spans="2:29" s="14" customFormat="1" x14ac:dyDescent="0.25">
      <c r="B6443"/>
      <c r="C6443"/>
      <c r="D6443"/>
      <c r="E6443"/>
      <c r="F6443"/>
      <c r="G6443"/>
      <c r="H6443"/>
      <c r="I6443"/>
      <c r="J6443"/>
      <c r="K6443" s="91"/>
      <c r="L6443" s="91"/>
      <c r="M6443" s="91"/>
      <c r="R6443"/>
      <c r="S6443"/>
      <c r="T6443"/>
      <c r="U6443"/>
      <c r="V6443"/>
      <c r="W6443"/>
      <c r="X6443"/>
      <c r="Y6443"/>
      <c r="Z6443"/>
      <c r="AA6443"/>
      <c r="AB6443"/>
      <c r="AC6443"/>
    </row>
    <row r="6444" spans="2:29" s="14" customFormat="1" x14ac:dyDescent="0.25">
      <c r="B6444"/>
      <c r="C6444"/>
      <c r="D6444"/>
      <c r="E6444"/>
      <c r="F6444"/>
      <c r="G6444"/>
      <c r="H6444"/>
      <c r="I6444"/>
      <c r="J6444"/>
      <c r="K6444" s="91"/>
      <c r="L6444" s="91"/>
      <c r="M6444" s="91"/>
      <c r="R6444"/>
      <c r="S6444"/>
      <c r="T6444"/>
      <c r="U6444"/>
      <c r="V6444"/>
      <c r="W6444"/>
      <c r="X6444"/>
      <c r="Y6444"/>
      <c r="Z6444"/>
      <c r="AA6444"/>
      <c r="AB6444"/>
      <c r="AC6444"/>
    </row>
    <row r="6445" spans="2:29" s="14" customFormat="1" x14ac:dyDescent="0.25">
      <c r="B6445"/>
      <c r="C6445"/>
      <c r="D6445"/>
      <c r="E6445"/>
      <c r="F6445"/>
      <c r="G6445"/>
      <c r="H6445"/>
      <c r="I6445"/>
      <c r="J6445"/>
      <c r="K6445" s="91"/>
      <c r="L6445" s="91"/>
      <c r="M6445" s="91"/>
      <c r="R6445"/>
      <c r="S6445"/>
      <c r="T6445"/>
      <c r="U6445"/>
      <c r="V6445"/>
      <c r="W6445"/>
      <c r="X6445"/>
      <c r="Y6445"/>
      <c r="Z6445"/>
      <c r="AA6445"/>
      <c r="AB6445"/>
      <c r="AC6445"/>
    </row>
    <row r="6446" spans="2:29" s="14" customFormat="1" x14ac:dyDescent="0.25">
      <c r="B6446"/>
      <c r="C6446"/>
      <c r="D6446"/>
      <c r="E6446"/>
      <c r="F6446"/>
      <c r="G6446"/>
      <c r="H6446"/>
      <c r="I6446"/>
      <c r="J6446"/>
      <c r="K6446" s="91"/>
      <c r="L6446" s="91"/>
      <c r="M6446" s="91"/>
      <c r="R6446"/>
      <c r="S6446"/>
      <c r="T6446"/>
      <c r="U6446"/>
      <c r="V6446"/>
      <c r="W6446"/>
      <c r="X6446"/>
      <c r="Y6446"/>
      <c r="Z6446"/>
      <c r="AA6446"/>
      <c r="AB6446"/>
      <c r="AC6446"/>
    </row>
    <row r="6447" spans="2:29" s="14" customFormat="1" x14ac:dyDescent="0.25">
      <c r="B6447"/>
      <c r="C6447"/>
      <c r="D6447"/>
      <c r="E6447"/>
      <c r="F6447"/>
      <c r="G6447"/>
      <c r="H6447"/>
      <c r="I6447"/>
      <c r="J6447"/>
      <c r="K6447" s="91"/>
      <c r="L6447" s="91"/>
      <c r="M6447" s="91"/>
      <c r="R6447"/>
      <c r="S6447"/>
      <c r="T6447"/>
      <c r="U6447"/>
      <c r="V6447"/>
      <c r="W6447"/>
      <c r="X6447"/>
      <c r="Y6447"/>
      <c r="Z6447"/>
      <c r="AA6447"/>
      <c r="AB6447"/>
      <c r="AC6447"/>
    </row>
    <row r="6448" spans="2:29" s="14" customFormat="1" x14ac:dyDescent="0.25">
      <c r="B6448"/>
      <c r="C6448"/>
      <c r="D6448"/>
      <c r="E6448"/>
      <c r="F6448"/>
      <c r="G6448"/>
      <c r="H6448"/>
      <c r="I6448"/>
      <c r="J6448"/>
      <c r="K6448" s="91"/>
      <c r="L6448" s="91"/>
      <c r="M6448" s="91"/>
      <c r="R6448"/>
      <c r="S6448"/>
      <c r="T6448"/>
      <c r="U6448"/>
      <c r="V6448"/>
      <c r="W6448"/>
      <c r="X6448"/>
      <c r="Y6448"/>
      <c r="Z6448"/>
      <c r="AA6448"/>
      <c r="AB6448"/>
      <c r="AC6448"/>
    </row>
    <row r="6449" spans="2:29" s="14" customFormat="1" x14ac:dyDescent="0.25">
      <c r="B6449"/>
      <c r="C6449"/>
      <c r="D6449"/>
      <c r="E6449"/>
      <c r="F6449"/>
      <c r="G6449"/>
      <c r="H6449"/>
      <c r="I6449"/>
      <c r="J6449"/>
      <c r="K6449" s="91"/>
      <c r="L6449" s="91"/>
      <c r="M6449" s="91"/>
      <c r="R6449"/>
      <c r="S6449"/>
      <c r="T6449"/>
      <c r="U6449"/>
      <c r="V6449"/>
      <c r="W6449"/>
      <c r="X6449"/>
      <c r="Y6449"/>
      <c r="Z6449"/>
      <c r="AA6449"/>
      <c r="AB6449"/>
      <c r="AC6449"/>
    </row>
    <row r="6450" spans="2:29" s="14" customFormat="1" x14ac:dyDescent="0.25">
      <c r="B6450"/>
      <c r="C6450"/>
      <c r="D6450"/>
      <c r="E6450"/>
      <c r="F6450"/>
      <c r="G6450"/>
      <c r="H6450"/>
      <c r="I6450"/>
      <c r="J6450"/>
      <c r="K6450" s="91"/>
      <c r="L6450" s="91"/>
      <c r="M6450" s="91"/>
      <c r="R6450"/>
      <c r="S6450"/>
      <c r="T6450"/>
      <c r="U6450"/>
      <c r="V6450"/>
      <c r="W6450"/>
      <c r="X6450"/>
      <c r="Y6450"/>
      <c r="Z6450"/>
      <c r="AA6450"/>
      <c r="AB6450"/>
      <c r="AC6450"/>
    </row>
    <row r="6451" spans="2:29" s="14" customFormat="1" x14ac:dyDescent="0.25">
      <c r="B6451"/>
      <c r="C6451"/>
      <c r="D6451"/>
      <c r="E6451"/>
      <c r="F6451"/>
      <c r="G6451"/>
      <c r="H6451"/>
      <c r="I6451"/>
      <c r="J6451"/>
      <c r="K6451" s="91"/>
      <c r="L6451" s="91"/>
      <c r="M6451" s="91"/>
      <c r="R6451"/>
      <c r="S6451"/>
      <c r="T6451"/>
      <c r="U6451"/>
      <c r="V6451"/>
      <c r="W6451"/>
      <c r="X6451"/>
      <c r="Y6451"/>
      <c r="Z6451"/>
      <c r="AA6451"/>
      <c r="AB6451"/>
      <c r="AC6451"/>
    </row>
    <row r="6452" spans="2:29" s="14" customFormat="1" x14ac:dyDescent="0.25">
      <c r="B6452"/>
      <c r="C6452"/>
      <c r="D6452"/>
      <c r="E6452"/>
      <c r="F6452"/>
      <c r="G6452"/>
      <c r="H6452"/>
      <c r="I6452"/>
      <c r="J6452"/>
      <c r="K6452" s="91"/>
      <c r="L6452" s="91"/>
      <c r="M6452" s="91"/>
      <c r="R6452"/>
      <c r="S6452"/>
      <c r="T6452"/>
      <c r="U6452"/>
      <c r="V6452"/>
      <c r="W6452"/>
      <c r="X6452"/>
      <c r="Y6452"/>
      <c r="Z6452"/>
      <c r="AA6452"/>
      <c r="AB6452"/>
      <c r="AC6452"/>
    </row>
    <row r="6453" spans="2:29" s="14" customFormat="1" x14ac:dyDescent="0.25">
      <c r="B6453"/>
      <c r="C6453"/>
      <c r="D6453"/>
      <c r="E6453"/>
      <c r="F6453"/>
      <c r="G6453"/>
      <c r="H6453"/>
      <c r="I6453"/>
      <c r="J6453"/>
      <c r="K6453" s="91"/>
      <c r="L6453" s="91"/>
      <c r="M6453" s="91"/>
      <c r="R6453"/>
      <c r="S6453"/>
      <c r="T6453"/>
      <c r="U6453"/>
      <c r="V6453"/>
      <c r="W6453"/>
      <c r="X6453"/>
      <c r="Y6453"/>
      <c r="Z6453"/>
      <c r="AA6453"/>
      <c r="AB6453"/>
      <c r="AC6453"/>
    </row>
    <row r="6454" spans="2:29" s="14" customFormat="1" x14ac:dyDescent="0.25">
      <c r="B6454"/>
      <c r="C6454"/>
      <c r="D6454"/>
      <c r="E6454"/>
      <c r="F6454"/>
      <c r="G6454"/>
      <c r="H6454"/>
      <c r="I6454"/>
      <c r="J6454"/>
      <c r="K6454" s="91"/>
      <c r="L6454" s="91"/>
      <c r="M6454" s="91"/>
      <c r="R6454"/>
      <c r="S6454"/>
      <c r="T6454"/>
      <c r="U6454"/>
      <c r="V6454"/>
      <c r="W6454"/>
      <c r="X6454"/>
      <c r="Y6454"/>
      <c r="Z6454"/>
      <c r="AA6454"/>
      <c r="AB6454"/>
      <c r="AC6454"/>
    </row>
    <row r="6455" spans="2:29" s="14" customFormat="1" x14ac:dyDescent="0.25">
      <c r="B6455"/>
      <c r="C6455"/>
      <c r="D6455"/>
      <c r="E6455"/>
      <c r="F6455"/>
      <c r="G6455"/>
      <c r="H6455"/>
      <c r="I6455"/>
      <c r="J6455"/>
      <c r="K6455" s="91"/>
      <c r="L6455" s="91"/>
      <c r="M6455" s="91"/>
      <c r="R6455"/>
      <c r="S6455"/>
      <c r="T6455"/>
      <c r="U6455"/>
      <c r="V6455"/>
      <c r="W6455"/>
      <c r="X6455"/>
      <c r="Y6455"/>
      <c r="Z6455"/>
      <c r="AA6455"/>
      <c r="AB6455"/>
      <c r="AC6455"/>
    </row>
    <row r="6456" spans="2:29" s="14" customFormat="1" x14ac:dyDescent="0.25">
      <c r="B6456"/>
      <c r="C6456"/>
      <c r="D6456"/>
      <c r="E6456"/>
      <c r="F6456"/>
      <c r="G6456"/>
      <c r="H6456"/>
      <c r="I6456"/>
      <c r="J6456"/>
      <c r="K6456" s="91"/>
      <c r="L6456" s="91"/>
      <c r="M6456" s="91"/>
      <c r="R6456"/>
      <c r="S6456"/>
      <c r="T6456"/>
      <c r="U6456"/>
      <c r="V6456"/>
      <c r="W6456"/>
      <c r="X6456"/>
      <c r="Y6456"/>
      <c r="Z6456"/>
      <c r="AA6456"/>
      <c r="AB6456"/>
      <c r="AC6456"/>
    </row>
    <row r="6457" spans="2:29" s="14" customFormat="1" x14ac:dyDescent="0.25">
      <c r="B6457"/>
      <c r="C6457"/>
      <c r="D6457"/>
      <c r="E6457"/>
      <c r="F6457"/>
      <c r="G6457"/>
      <c r="H6457"/>
      <c r="I6457"/>
      <c r="J6457"/>
      <c r="K6457" s="91"/>
      <c r="L6457" s="91"/>
      <c r="M6457" s="91"/>
      <c r="R6457"/>
      <c r="S6457"/>
      <c r="T6457"/>
      <c r="U6457"/>
      <c r="V6457"/>
      <c r="W6457"/>
      <c r="X6457"/>
      <c r="Y6457"/>
      <c r="Z6457"/>
      <c r="AA6457"/>
      <c r="AB6457"/>
      <c r="AC6457"/>
    </row>
    <row r="6458" spans="2:29" s="14" customFormat="1" x14ac:dyDescent="0.25">
      <c r="B6458"/>
      <c r="C6458"/>
      <c r="D6458"/>
      <c r="E6458"/>
      <c r="F6458"/>
      <c r="G6458"/>
      <c r="H6458"/>
      <c r="I6458"/>
      <c r="J6458"/>
      <c r="K6458" s="91"/>
      <c r="L6458" s="91"/>
      <c r="M6458" s="91"/>
      <c r="R6458"/>
      <c r="S6458"/>
      <c r="T6458"/>
      <c r="U6458"/>
      <c r="V6458"/>
      <c r="W6458"/>
      <c r="X6458"/>
      <c r="Y6458"/>
      <c r="Z6458"/>
      <c r="AA6458"/>
      <c r="AB6458"/>
      <c r="AC6458"/>
    </row>
    <row r="6459" spans="2:29" s="14" customFormat="1" x14ac:dyDescent="0.25">
      <c r="B6459"/>
      <c r="C6459"/>
      <c r="D6459"/>
      <c r="E6459"/>
      <c r="F6459"/>
      <c r="G6459"/>
      <c r="H6459"/>
      <c r="I6459"/>
      <c r="J6459"/>
      <c r="K6459" s="91"/>
      <c r="L6459" s="91"/>
      <c r="M6459" s="91"/>
      <c r="R6459"/>
      <c r="S6459"/>
      <c r="T6459"/>
      <c r="U6459"/>
      <c r="V6459"/>
      <c r="W6459"/>
      <c r="X6459"/>
      <c r="Y6459"/>
      <c r="Z6459"/>
      <c r="AA6459"/>
      <c r="AB6459"/>
      <c r="AC6459"/>
    </row>
    <row r="6460" spans="2:29" s="14" customFormat="1" x14ac:dyDescent="0.25">
      <c r="B6460"/>
      <c r="C6460"/>
      <c r="D6460"/>
      <c r="E6460"/>
      <c r="F6460"/>
      <c r="G6460"/>
      <c r="H6460"/>
      <c r="I6460"/>
      <c r="J6460"/>
      <c r="K6460" s="91"/>
      <c r="L6460" s="91"/>
      <c r="M6460" s="91"/>
      <c r="R6460"/>
      <c r="S6460"/>
      <c r="T6460"/>
      <c r="U6460"/>
      <c r="V6460"/>
      <c r="W6460"/>
      <c r="X6460"/>
      <c r="Y6460"/>
      <c r="Z6460"/>
      <c r="AA6460"/>
      <c r="AB6460"/>
      <c r="AC6460"/>
    </row>
    <row r="6461" spans="2:29" s="14" customFormat="1" x14ac:dyDescent="0.25">
      <c r="B6461"/>
      <c r="C6461"/>
      <c r="D6461"/>
      <c r="E6461"/>
      <c r="F6461"/>
      <c r="G6461"/>
      <c r="H6461"/>
      <c r="I6461"/>
      <c r="J6461"/>
      <c r="K6461" s="91"/>
      <c r="L6461" s="91"/>
      <c r="M6461" s="91"/>
      <c r="R6461"/>
      <c r="S6461"/>
      <c r="T6461"/>
      <c r="U6461"/>
      <c r="V6461"/>
      <c r="W6461"/>
      <c r="X6461"/>
      <c r="Y6461"/>
      <c r="Z6461"/>
      <c r="AA6461"/>
      <c r="AB6461"/>
      <c r="AC6461"/>
    </row>
    <row r="6462" spans="2:29" s="14" customFormat="1" x14ac:dyDescent="0.25">
      <c r="B6462"/>
      <c r="C6462"/>
      <c r="D6462"/>
      <c r="E6462"/>
      <c r="F6462"/>
      <c r="G6462"/>
      <c r="H6462"/>
      <c r="I6462"/>
      <c r="J6462"/>
      <c r="K6462" s="91"/>
      <c r="L6462" s="91"/>
      <c r="M6462" s="91"/>
      <c r="R6462"/>
      <c r="S6462"/>
      <c r="T6462"/>
      <c r="U6462"/>
      <c r="V6462"/>
      <c r="W6462"/>
      <c r="X6462"/>
      <c r="Y6462"/>
      <c r="Z6462"/>
      <c r="AA6462"/>
      <c r="AB6462"/>
      <c r="AC6462"/>
    </row>
    <row r="6463" spans="2:29" s="14" customFormat="1" x14ac:dyDescent="0.25">
      <c r="B6463"/>
      <c r="C6463"/>
      <c r="D6463"/>
      <c r="E6463"/>
      <c r="F6463"/>
      <c r="G6463"/>
      <c r="H6463"/>
      <c r="I6463"/>
      <c r="J6463"/>
      <c r="K6463" s="91"/>
      <c r="L6463" s="91"/>
      <c r="M6463" s="91"/>
      <c r="R6463"/>
      <c r="S6463"/>
      <c r="T6463"/>
      <c r="U6463"/>
      <c r="V6463"/>
      <c r="W6463"/>
      <c r="X6463"/>
      <c r="Y6463"/>
      <c r="Z6463"/>
      <c r="AA6463"/>
      <c r="AB6463"/>
      <c r="AC6463"/>
    </row>
    <row r="6464" spans="2:29" s="14" customFormat="1" x14ac:dyDescent="0.25">
      <c r="B6464"/>
      <c r="C6464"/>
      <c r="D6464"/>
      <c r="E6464"/>
      <c r="F6464"/>
      <c r="G6464"/>
      <c r="H6464"/>
      <c r="I6464"/>
      <c r="J6464"/>
      <c r="K6464" s="91"/>
      <c r="L6464" s="91"/>
      <c r="M6464" s="91"/>
      <c r="R6464"/>
      <c r="S6464"/>
      <c r="T6464"/>
      <c r="U6464"/>
      <c r="V6464"/>
      <c r="W6464"/>
      <c r="X6464"/>
      <c r="Y6464"/>
      <c r="Z6464"/>
      <c r="AA6464"/>
      <c r="AB6464"/>
      <c r="AC6464"/>
    </row>
    <row r="6465" spans="2:29" s="14" customFormat="1" x14ac:dyDescent="0.25">
      <c r="B6465"/>
      <c r="C6465"/>
      <c r="D6465"/>
      <c r="E6465"/>
      <c r="F6465"/>
      <c r="G6465"/>
      <c r="H6465"/>
      <c r="I6465"/>
      <c r="J6465"/>
      <c r="K6465" s="91"/>
      <c r="L6465" s="91"/>
      <c r="M6465" s="91"/>
      <c r="R6465"/>
      <c r="S6465"/>
      <c r="T6465"/>
      <c r="U6465"/>
      <c r="V6465"/>
      <c r="W6465"/>
      <c r="X6465"/>
      <c r="Y6465"/>
      <c r="Z6465"/>
      <c r="AA6465"/>
      <c r="AB6465"/>
      <c r="AC6465"/>
    </row>
    <row r="6466" spans="2:29" s="14" customFormat="1" x14ac:dyDescent="0.25">
      <c r="B6466"/>
      <c r="C6466"/>
      <c r="D6466"/>
      <c r="E6466"/>
      <c r="F6466"/>
      <c r="G6466"/>
      <c r="H6466"/>
      <c r="I6466"/>
      <c r="J6466"/>
      <c r="K6466" s="91"/>
      <c r="L6466" s="91"/>
      <c r="M6466" s="91"/>
      <c r="R6466"/>
      <c r="S6466"/>
      <c r="T6466"/>
      <c r="U6466"/>
      <c r="V6466"/>
      <c r="W6466"/>
      <c r="X6466"/>
      <c r="Y6466"/>
      <c r="Z6466"/>
      <c r="AA6466"/>
      <c r="AB6466"/>
      <c r="AC6466"/>
    </row>
    <row r="6467" spans="2:29" s="14" customFormat="1" x14ac:dyDescent="0.25">
      <c r="B6467"/>
      <c r="C6467"/>
      <c r="D6467"/>
      <c r="E6467"/>
      <c r="F6467"/>
      <c r="G6467"/>
      <c r="H6467"/>
      <c r="I6467"/>
      <c r="J6467"/>
      <c r="K6467" s="91"/>
      <c r="L6467" s="91"/>
      <c r="M6467" s="91"/>
      <c r="R6467"/>
      <c r="S6467"/>
      <c r="T6467"/>
      <c r="U6467"/>
      <c r="V6467"/>
      <c r="W6467"/>
      <c r="X6467"/>
      <c r="Y6467"/>
      <c r="Z6467"/>
      <c r="AA6467"/>
      <c r="AB6467"/>
      <c r="AC6467"/>
    </row>
    <row r="6468" spans="2:29" s="14" customFormat="1" x14ac:dyDescent="0.25">
      <c r="B6468"/>
      <c r="C6468"/>
      <c r="D6468"/>
      <c r="E6468"/>
      <c r="F6468"/>
      <c r="G6468"/>
      <c r="H6468"/>
      <c r="I6468"/>
      <c r="J6468"/>
      <c r="K6468" s="91"/>
      <c r="L6468" s="91"/>
      <c r="M6468" s="91"/>
      <c r="R6468"/>
      <c r="S6468"/>
      <c r="T6468"/>
      <c r="U6468"/>
      <c r="V6468"/>
      <c r="W6468"/>
      <c r="X6468"/>
      <c r="Y6468"/>
      <c r="Z6468"/>
      <c r="AA6468"/>
      <c r="AB6468"/>
      <c r="AC6468"/>
    </row>
    <row r="6469" spans="2:29" s="14" customFormat="1" x14ac:dyDescent="0.25">
      <c r="B6469"/>
      <c r="C6469"/>
      <c r="D6469"/>
      <c r="E6469"/>
      <c r="F6469"/>
      <c r="G6469"/>
      <c r="H6469"/>
      <c r="I6469"/>
      <c r="J6469"/>
      <c r="K6469" s="91"/>
      <c r="L6469" s="91"/>
      <c r="M6469" s="91"/>
      <c r="R6469"/>
      <c r="S6469"/>
      <c r="T6469"/>
      <c r="U6469"/>
      <c r="V6469"/>
      <c r="W6469"/>
      <c r="X6469"/>
      <c r="Y6469"/>
      <c r="Z6469"/>
      <c r="AA6469"/>
      <c r="AB6469"/>
      <c r="AC6469"/>
    </row>
    <row r="6470" spans="2:29" s="14" customFormat="1" x14ac:dyDescent="0.25">
      <c r="B6470"/>
      <c r="C6470"/>
      <c r="D6470"/>
      <c r="E6470"/>
      <c r="F6470"/>
      <c r="G6470"/>
      <c r="H6470"/>
      <c r="I6470"/>
      <c r="J6470"/>
      <c r="K6470" s="91"/>
      <c r="L6470" s="91"/>
      <c r="M6470" s="91"/>
      <c r="R6470"/>
      <c r="S6470"/>
      <c r="T6470"/>
      <c r="U6470"/>
      <c r="V6470"/>
      <c r="W6470"/>
      <c r="X6470"/>
      <c r="Y6470"/>
      <c r="Z6470"/>
      <c r="AA6470"/>
      <c r="AB6470"/>
      <c r="AC6470"/>
    </row>
    <row r="6471" spans="2:29" s="14" customFormat="1" x14ac:dyDescent="0.25">
      <c r="B6471"/>
      <c r="C6471"/>
      <c r="D6471"/>
      <c r="E6471"/>
      <c r="F6471"/>
      <c r="G6471"/>
      <c r="H6471"/>
      <c r="I6471"/>
      <c r="J6471"/>
      <c r="K6471" s="91"/>
      <c r="L6471" s="91"/>
      <c r="M6471" s="91"/>
      <c r="R6471"/>
      <c r="S6471"/>
      <c r="T6471"/>
      <c r="U6471"/>
      <c r="V6471"/>
      <c r="W6471"/>
      <c r="X6471"/>
      <c r="Y6471"/>
      <c r="Z6471"/>
      <c r="AA6471"/>
      <c r="AB6471"/>
      <c r="AC6471"/>
    </row>
    <row r="6472" spans="2:29" s="14" customFormat="1" x14ac:dyDescent="0.25">
      <c r="B6472"/>
      <c r="C6472"/>
      <c r="D6472"/>
      <c r="E6472"/>
      <c r="F6472"/>
      <c r="G6472"/>
      <c r="H6472"/>
      <c r="I6472"/>
      <c r="J6472"/>
      <c r="K6472" s="91"/>
      <c r="L6472" s="91"/>
      <c r="M6472" s="91"/>
      <c r="R6472"/>
      <c r="S6472"/>
      <c r="T6472"/>
      <c r="U6472"/>
      <c r="V6472"/>
      <c r="W6472"/>
      <c r="X6472"/>
      <c r="Y6472"/>
      <c r="Z6472"/>
      <c r="AA6472"/>
      <c r="AB6472"/>
      <c r="AC6472"/>
    </row>
    <row r="6473" spans="2:29" s="14" customFormat="1" x14ac:dyDescent="0.25">
      <c r="B6473"/>
      <c r="C6473"/>
      <c r="D6473"/>
      <c r="E6473"/>
      <c r="F6473"/>
      <c r="G6473"/>
      <c r="H6473"/>
      <c r="I6473"/>
      <c r="J6473"/>
      <c r="K6473" s="91"/>
      <c r="L6473" s="91"/>
      <c r="M6473" s="91"/>
      <c r="R6473"/>
      <c r="S6473"/>
      <c r="T6473"/>
      <c r="U6473"/>
      <c r="V6473"/>
      <c r="W6473"/>
      <c r="X6473"/>
      <c r="Y6473"/>
      <c r="Z6473"/>
      <c r="AA6473"/>
      <c r="AB6473"/>
      <c r="AC6473"/>
    </row>
    <row r="6474" spans="2:29" s="14" customFormat="1" x14ac:dyDescent="0.25">
      <c r="B6474"/>
      <c r="C6474"/>
      <c r="D6474"/>
      <c r="E6474"/>
      <c r="F6474"/>
      <c r="G6474"/>
      <c r="H6474"/>
      <c r="I6474"/>
      <c r="J6474"/>
      <c r="K6474" s="91"/>
      <c r="L6474" s="91"/>
      <c r="M6474" s="91"/>
      <c r="R6474"/>
      <c r="S6474"/>
      <c r="T6474"/>
      <c r="U6474"/>
      <c r="V6474"/>
      <c r="W6474"/>
      <c r="X6474"/>
      <c r="Y6474"/>
      <c r="Z6474"/>
      <c r="AA6474"/>
      <c r="AB6474"/>
      <c r="AC6474"/>
    </row>
    <row r="6475" spans="2:29" s="14" customFormat="1" x14ac:dyDescent="0.25">
      <c r="B6475"/>
      <c r="C6475"/>
      <c r="D6475"/>
      <c r="E6475"/>
      <c r="F6475"/>
      <c r="G6475"/>
      <c r="H6475"/>
      <c r="I6475"/>
      <c r="J6475"/>
      <c r="K6475" s="91"/>
      <c r="L6475" s="91"/>
      <c r="M6475" s="91"/>
      <c r="R6475"/>
      <c r="S6475"/>
      <c r="T6475"/>
      <c r="U6475"/>
      <c r="V6475"/>
      <c r="W6475"/>
      <c r="X6475"/>
      <c r="Y6475"/>
      <c r="Z6475"/>
      <c r="AA6475"/>
      <c r="AB6475"/>
      <c r="AC6475"/>
    </row>
    <row r="6476" spans="2:29" s="14" customFormat="1" x14ac:dyDescent="0.25">
      <c r="B6476"/>
      <c r="C6476"/>
      <c r="D6476"/>
      <c r="E6476"/>
      <c r="F6476"/>
      <c r="G6476"/>
      <c r="H6476"/>
      <c r="I6476"/>
      <c r="J6476"/>
      <c r="K6476" s="91"/>
      <c r="L6476" s="91"/>
      <c r="M6476" s="91"/>
      <c r="R6476"/>
      <c r="S6476"/>
      <c r="T6476"/>
      <c r="U6476"/>
      <c r="V6476"/>
      <c r="W6476"/>
      <c r="X6476"/>
      <c r="Y6476"/>
      <c r="Z6476"/>
      <c r="AA6476"/>
      <c r="AB6476"/>
      <c r="AC6476"/>
    </row>
    <row r="6477" spans="2:29" s="14" customFormat="1" x14ac:dyDescent="0.25">
      <c r="B6477"/>
      <c r="C6477"/>
      <c r="D6477"/>
      <c r="E6477"/>
      <c r="F6477"/>
      <c r="G6477"/>
      <c r="H6477"/>
      <c r="I6477"/>
      <c r="J6477"/>
      <c r="K6477" s="91"/>
      <c r="L6477" s="91"/>
      <c r="M6477" s="91"/>
      <c r="R6477"/>
      <c r="S6477"/>
      <c r="T6477"/>
      <c r="U6477"/>
      <c r="V6477"/>
      <c r="W6477"/>
      <c r="X6477"/>
      <c r="Y6477"/>
      <c r="Z6477"/>
      <c r="AA6477"/>
      <c r="AB6477"/>
      <c r="AC6477"/>
    </row>
    <row r="6478" spans="2:29" s="14" customFormat="1" x14ac:dyDescent="0.25">
      <c r="B6478"/>
      <c r="C6478"/>
      <c r="D6478"/>
      <c r="E6478"/>
      <c r="F6478"/>
      <c r="G6478"/>
      <c r="H6478"/>
      <c r="I6478"/>
      <c r="J6478"/>
      <c r="K6478" s="91"/>
      <c r="L6478" s="91"/>
      <c r="M6478" s="91"/>
      <c r="R6478"/>
      <c r="S6478"/>
      <c r="T6478"/>
      <c r="U6478"/>
      <c r="V6478"/>
      <c r="W6478"/>
      <c r="X6478"/>
      <c r="Y6478"/>
      <c r="Z6478"/>
      <c r="AA6478"/>
      <c r="AB6478"/>
      <c r="AC6478"/>
    </row>
    <row r="6479" spans="2:29" s="14" customFormat="1" x14ac:dyDescent="0.25">
      <c r="B6479"/>
      <c r="C6479"/>
      <c r="D6479"/>
      <c r="E6479"/>
      <c r="F6479"/>
      <c r="G6479"/>
      <c r="H6479"/>
      <c r="I6479"/>
      <c r="J6479"/>
      <c r="K6479" s="91"/>
      <c r="L6479" s="91"/>
      <c r="M6479" s="91"/>
      <c r="R6479"/>
      <c r="S6479"/>
      <c r="T6479"/>
      <c r="U6479"/>
      <c r="V6479"/>
      <c r="W6479"/>
      <c r="X6479"/>
      <c r="Y6479"/>
      <c r="Z6479"/>
      <c r="AA6479"/>
      <c r="AB6479"/>
      <c r="AC6479"/>
    </row>
    <row r="6480" spans="2:29" s="14" customFormat="1" x14ac:dyDescent="0.25">
      <c r="B6480"/>
      <c r="C6480"/>
      <c r="D6480"/>
      <c r="E6480"/>
      <c r="F6480"/>
      <c r="G6480"/>
      <c r="H6480"/>
      <c r="I6480"/>
      <c r="J6480"/>
      <c r="K6480" s="91"/>
      <c r="L6480" s="91"/>
      <c r="M6480" s="91"/>
      <c r="R6480"/>
      <c r="S6480"/>
      <c r="T6480"/>
      <c r="U6480"/>
      <c r="V6480"/>
      <c r="W6480"/>
      <c r="X6480"/>
      <c r="Y6480"/>
      <c r="Z6480"/>
      <c r="AA6480"/>
      <c r="AB6480"/>
      <c r="AC6480"/>
    </row>
    <row r="6481" spans="2:29" s="14" customFormat="1" x14ac:dyDescent="0.25">
      <c r="B6481"/>
      <c r="C6481"/>
      <c r="D6481"/>
      <c r="E6481"/>
      <c r="F6481"/>
      <c r="G6481"/>
      <c r="H6481"/>
      <c r="I6481"/>
      <c r="J6481"/>
      <c r="K6481" s="91"/>
      <c r="L6481" s="91"/>
      <c r="M6481" s="91"/>
      <c r="R6481"/>
      <c r="S6481"/>
      <c r="T6481"/>
      <c r="U6481"/>
      <c r="V6481"/>
      <c r="W6481"/>
      <c r="X6481"/>
      <c r="Y6481"/>
      <c r="Z6481"/>
      <c r="AA6481"/>
      <c r="AB6481"/>
      <c r="AC6481"/>
    </row>
    <row r="6482" spans="2:29" s="14" customFormat="1" x14ac:dyDescent="0.25">
      <c r="B6482"/>
      <c r="C6482"/>
      <c r="D6482"/>
      <c r="E6482"/>
      <c r="F6482"/>
      <c r="G6482"/>
      <c r="H6482"/>
      <c r="I6482"/>
      <c r="J6482"/>
      <c r="K6482" s="91"/>
      <c r="L6482" s="91"/>
      <c r="M6482" s="91"/>
      <c r="R6482"/>
      <c r="S6482"/>
      <c r="T6482"/>
      <c r="U6482"/>
      <c r="V6482"/>
      <c r="W6482"/>
      <c r="X6482"/>
      <c r="Y6482"/>
      <c r="Z6482"/>
      <c r="AA6482"/>
      <c r="AB6482"/>
      <c r="AC6482"/>
    </row>
    <row r="6483" spans="2:29" s="14" customFormat="1" x14ac:dyDescent="0.25">
      <c r="B6483"/>
      <c r="C6483"/>
      <c r="D6483"/>
      <c r="E6483"/>
      <c r="F6483"/>
      <c r="G6483"/>
      <c r="H6483"/>
      <c r="I6483"/>
      <c r="J6483"/>
      <c r="K6483" s="91"/>
      <c r="L6483" s="91"/>
      <c r="M6483" s="91"/>
      <c r="R6483"/>
      <c r="S6483"/>
      <c r="T6483"/>
      <c r="U6483"/>
      <c r="V6483"/>
      <c r="W6483"/>
      <c r="X6483"/>
      <c r="Y6483"/>
      <c r="Z6483"/>
      <c r="AA6483"/>
      <c r="AB6483"/>
      <c r="AC6483"/>
    </row>
    <row r="6484" spans="2:29" s="14" customFormat="1" x14ac:dyDescent="0.25">
      <c r="B6484"/>
      <c r="C6484"/>
      <c r="D6484"/>
      <c r="E6484"/>
      <c r="F6484"/>
      <c r="G6484"/>
      <c r="H6484"/>
      <c r="I6484"/>
      <c r="J6484"/>
      <c r="K6484" s="91"/>
      <c r="L6484" s="91"/>
      <c r="M6484" s="91"/>
      <c r="R6484"/>
      <c r="S6484"/>
      <c r="T6484"/>
      <c r="U6484"/>
      <c r="V6484"/>
      <c r="W6484"/>
      <c r="X6484"/>
      <c r="Y6484"/>
      <c r="Z6484"/>
      <c r="AA6484"/>
      <c r="AB6484"/>
      <c r="AC6484"/>
    </row>
    <row r="6485" spans="2:29" s="14" customFormat="1" x14ac:dyDescent="0.25">
      <c r="B6485"/>
      <c r="C6485"/>
      <c r="D6485"/>
      <c r="E6485"/>
      <c r="F6485"/>
      <c r="G6485"/>
      <c r="H6485"/>
      <c r="I6485"/>
      <c r="J6485"/>
      <c r="K6485" s="91"/>
      <c r="L6485" s="91"/>
      <c r="M6485" s="91"/>
      <c r="R6485"/>
      <c r="S6485"/>
      <c r="T6485"/>
      <c r="U6485"/>
      <c r="V6485"/>
      <c r="W6485"/>
      <c r="X6485"/>
      <c r="Y6485"/>
      <c r="Z6485"/>
      <c r="AA6485"/>
      <c r="AB6485"/>
      <c r="AC6485"/>
    </row>
    <row r="6486" spans="2:29" s="14" customFormat="1" x14ac:dyDescent="0.25">
      <c r="B6486"/>
      <c r="C6486"/>
      <c r="D6486"/>
      <c r="E6486"/>
      <c r="F6486"/>
      <c r="G6486"/>
      <c r="H6486"/>
      <c r="I6486"/>
      <c r="J6486"/>
      <c r="K6486" s="91"/>
      <c r="L6486" s="91"/>
      <c r="M6486" s="91"/>
      <c r="R6486"/>
      <c r="S6486"/>
      <c r="T6486"/>
      <c r="U6486"/>
      <c r="V6486"/>
      <c r="W6486"/>
      <c r="X6486"/>
      <c r="Y6486"/>
      <c r="Z6486"/>
      <c r="AA6486"/>
      <c r="AB6486"/>
      <c r="AC6486"/>
    </row>
    <row r="6487" spans="2:29" s="14" customFormat="1" x14ac:dyDescent="0.25">
      <c r="B6487"/>
      <c r="C6487"/>
      <c r="D6487"/>
      <c r="E6487"/>
      <c r="F6487"/>
      <c r="G6487"/>
      <c r="H6487"/>
      <c r="I6487"/>
      <c r="J6487"/>
      <c r="K6487" s="91"/>
      <c r="L6487" s="91"/>
      <c r="M6487" s="91"/>
      <c r="R6487"/>
      <c r="S6487"/>
      <c r="T6487"/>
      <c r="U6487"/>
      <c r="V6487"/>
      <c r="W6487"/>
      <c r="X6487"/>
      <c r="Y6487"/>
      <c r="Z6487"/>
      <c r="AA6487"/>
      <c r="AB6487"/>
      <c r="AC6487"/>
    </row>
    <row r="6488" spans="2:29" s="14" customFormat="1" x14ac:dyDescent="0.25">
      <c r="B6488"/>
      <c r="C6488"/>
      <c r="D6488"/>
      <c r="E6488"/>
      <c r="F6488"/>
      <c r="G6488"/>
      <c r="H6488"/>
      <c r="I6488"/>
      <c r="J6488"/>
      <c r="K6488" s="91"/>
      <c r="L6488" s="91"/>
      <c r="M6488" s="91"/>
      <c r="R6488"/>
      <c r="S6488"/>
      <c r="T6488"/>
      <c r="U6488"/>
      <c r="V6488"/>
      <c r="W6488"/>
      <c r="X6488"/>
      <c r="Y6488"/>
      <c r="Z6488"/>
      <c r="AA6488"/>
      <c r="AB6488"/>
      <c r="AC6488"/>
    </row>
    <row r="6489" spans="2:29" s="14" customFormat="1" x14ac:dyDescent="0.25">
      <c r="B6489"/>
      <c r="C6489"/>
      <c r="D6489"/>
      <c r="E6489"/>
      <c r="F6489"/>
      <c r="G6489"/>
      <c r="H6489"/>
      <c r="I6489"/>
      <c r="J6489"/>
      <c r="K6489" s="91"/>
      <c r="L6489" s="91"/>
      <c r="M6489" s="91"/>
      <c r="R6489"/>
      <c r="S6489"/>
      <c r="T6489"/>
      <c r="U6489"/>
      <c r="V6489"/>
      <c r="W6489"/>
      <c r="X6489"/>
      <c r="Y6489"/>
      <c r="Z6489"/>
      <c r="AA6489"/>
      <c r="AB6489"/>
      <c r="AC6489"/>
    </row>
    <row r="6490" spans="2:29" s="14" customFormat="1" x14ac:dyDescent="0.25">
      <c r="B6490"/>
      <c r="C6490"/>
      <c r="D6490"/>
      <c r="E6490"/>
      <c r="F6490"/>
      <c r="G6490"/>
      <c r="H6490"/>
      <c r="I6490"/>
      <c r="J6490"/>
      <c r="K6490" s="91"/>
      <c r="L6490" s="91"/>
      <c r="M6490" s="91"/>
      <c r="R6490"/>
      <c r="S6490"/>
      <c r="T6490"/>
      <c r="U6490"/>
      <c r="V6490"/>
      <c r="W6490"/>
      <c r="X6490"/>
      <c r="Y6490"/>
      <c r="Z6490"/>
      <c r="AA6490"/>
      <c r="AB6490"/>
      <c r="AC6490"/>
    </row>
    <row r="6491" spans="2:29" s="14" customFormat="1" x14ac:dyDescent="0.25">
      <c r="B6491"/>
      <c r="C6491"/>
      <c r="D6491"/>
      <c r="E6491"/>
      <c r="F6491"/>
      <c r="G6491"/>
      <c r="H6491"/>
      <c r="I6491"/>
      <c r="J6491"/>
      <c r="K6491" s="91"/>
      <c r="L6491" s="91"/>
      <c r="M6491" s="91"/>
      <c r="R6491"/>
      <c r="S6491"/>
      <c r="T6491"/>
      <c r="U6491"/>
      <c r="V6491"/>
      <c r="W6491"/>
      <c r="X6491"/>
      <c r="Y6491"/>
      <c r="Z6491"/>
      <c r="AA6491"/>
      <c r="AB6491"/>
      <c r="AC6491"/>
    </row>
    <row r="6492" spans="2:29" s="14" customFormat="1" x14ac:dyDescent="0.25">
      <c r="B6492"/>
      <c r="C6492"/>
      <c r="D6492"/>
      <c r="E6492"/>
      <c r="F6492"/>
      <c r="G6492"/>
      <c r="H6492"/>
      <c r="I6492"/>
      <c r="J6492"/>
      <c r="K6492" s="91"/>
      <c r="L6492" s="91"/>
      <c r="M6492" s="91"/>
      <c r="R6492"/>
      <c r="S6492"/>
      <c r="T6492"/>
      <c r="U6492"/>
      <c r="V6492"/>
      <c r="W6492"/>
      <c r="X6492"/>
      <c r="Y6492"/>
      <c r="Z6492"/>
      <c r="AA6492"/>
      <c r="AB6492"/>
      <c r="AC6492"/>
    </row>
    <row r="6493" spans="2:29" s="14" customFormat="1" x14ac:dyDescent="0.25">
      <c r="B6493"/>
      <c r="C6493"/>
      <c r="D6493"/>
      <c r="E6493"/>
      <c r="F6493"/>
      <c r="G6493"/>
      <c r="H6493"/>
      <c r="I6493"/>
      <c r="J6493"/>
      <c r="K6493" s="91"/>
      <c r="L6493" s="91"/>
      <c r="M6493" s="91"/>
      <c r="R6493"/>
      <c r="S6493"/>
      <c r="T6493"/>
      <c r="U6493"/>
      <c r="V6493"/>
      <c r="W6493"/>
      <c r="X6493"/>
      <c r="Y6493"/>
      <c r="Z6493"/>
      <c r="AA6493"/>
      <c r="AB6493"/>
      <c r="AC6493"/>
    </row>
    <row r="6494" spans="2:29" s="14" customFormat="1" x14ac:dyDescent="0.25">
      <c r="B6494"/>
      <c r="C6494"/>
      <c r="D6494"/>
      <c r="E6494"/>
      <c r="F6494"/>
      <c r="G6494"/>
      <c r="H6494"/>
      <c r="I6494"/>
      <c r="J6494"/>
      <c r="K6494" s="91"/>
      <c r="L6494" s="91"/>
      <c r="M6494" s="91"/>
      <c r="R6494"/>
      <c r="S6494"/>
      <c r="T6494"/>
      <c r="U6494"/>
      <c r="V6494"/>
      <c r="W6494"/>
      <c r="X6494"/>
      <c r="Y6494"/>
      <c r="Z6494"/>
      <c r="AA6494"/>
      <c r="AB6494"/>
      <c r="AC6494"/>
    </row>
    <row r="6495" spans="2:29" s="14" customFormat="1" x14ac:dyDescent="0.25">
      <c r="B6495"/>
      <c r="C6495"/>
      <c r="D6495"/>
      <c r="E6495"/>
      <c r="F6495"/>
      <c r="G6495"/>
      <c r="H6495"/>
      <c r="I6495"/>
      <c r="J6495"/>
      <c r="K6495" s="91"/>
      <c r="L6495" s="91"/>
      <c r="M6495" s="91"/>
      <c r="R6495"/>
      <c r="S6495"/>
      <c r="T6495"/>
      <c r="U6495"/>
      <c r="V6495"/>
      <c r="W6495"/>
      <c r="X6495"/>
      <c r="Y6495"/>
      <c r="Z6495"/>
      <c r="AA6495"/>
      <c r="AB6495"/>
      <c r="AC6495"/>
    </row>
    <row r="6496" spans="2:29" s="14" customFormat="1" x14ac:dyDescent="0.25">
      <c r="B6496"/>
      <c r="C6496"/>
      <c r="D6496"/>
      <c r="E6496"/>
      <c r="F6496"/>
      <c r="G6496"/>
      <c r="H6496"/>
      <c r="I6496"/>
      <c r="J6496"/>
      <c r="K6496" s="91"/>
      <c r="L6496" s="91"/>
      <c r="M6496" s="91"/>
      <c r="R6496"/>
      <c r="S6496"/>
      <c r="T6496"/>
      <c r="U6496"/>
      <c r="V6496"/>
      <c r="W6496"/>
      <c r="X6496"/>
      <c r="Y6496"/>
      <c r="Z6496"/>
      <c r="AA6496"/>
      <c r="AB6496"/>
      <c r="AC6496"/>
    </row>
    <row r="6497" spans="2:29" s="14" customFormat="1" x14ac:dyDescent="0.25">
      <c r="B6497"/>
      <c r="C6497"/>
      <c r="D6497"/>
      <c r="E6497"/>
      <c r="F6497"/>
      <c r="G6497"/>
      <c r="H6497"/>
      <c r="I6497"/>
      <c r="J6497"/>
      <c r="K6497" s="91"/>
      <c r="L6497" s="91"/>
      <c r="M6497" s="91"/>
      <c r="R6497"/>
      <c r="S6497"/>
      <c r="T6497"/>
      <c r="U6497"/>
      <c r="V6497"/>
      <c r="W6497"/>
      <c r="X6497"/>
      <c r="Y6497"/>
      <c r="Z6497"/>
      <c r="AA6497"/>
      <c r="AB6497"/>
      <c r="AC6497"/>
    </row>
    <row r="6498" spans="2:29" s="14" customFormat="1" x14ac:dyDescent="0.25">
      <c r="B6498"/>
      <c r="C6498"/>
      <c r="D6498"/>
      <c r="E6498"/>
      <c r="F6498"/>
      <c r="G6498"/>
      <c r="H6498"/>
      <c r="I6498"/>
      <c r="J6498"/>
      <c r="K6498" s="91"/>
      <c r="L6498" s="91"/>
      <c r="M6498" s="91"/>
      <c r="R6498"/>
      <c r="S6498"/>
      <c r="T6498"/>
      <c r="U6498"/>
      <c r="V6498"/>
      <c r="W6498"/>
      <c r="X6498"/>
      <c r="Y6498"/>
      <c r="Z6498"/>
      <c r="AA6498"/>
      <c r="AB6498"/>
      <c r="AC6498"/>
    </row>
    <row r="6499" spans="2:29" s="14" customFormat="1" x14ac:dyDescent="0.25">
      <c r="B6499"/>
      <c r="C6499"/>
      <c r="D6499"/>
      <c r="E6499"/>
      <c r="F6499"/>
      <c r="G6499"/>
      <c r="H6499"/>
      <c r="I6499"/>
      <c r="J6499"/>
      <c r="K6499" s="91"/>
      <c r="L6499" s="91"/>
      <c r="M6499" s="91"/>
      <c r="R6499"/>
      <c r="S6499"/>
      <c r="T6499"/>
      <c r="U6499"/>
      <c r="V6499"/>
      <c r="W6499"/>
      <c r="X6499"/>
      <c r="Y6499"/>
      <c r="Z6499"/>
      <c r="AA6499"/>
      <c r="AB6499"/>
      <c r="AC6499"/>
    </row>
    <row r="6500" spans="2:29" s="14" customFormat="1" x14ac:dyDescent="0.25">
      <c r="B6500"/>
      <c r="C6500"/>
      <c r="D6500"/>
      <c r="E6500"/>
      <c r="F6500"/>
      <c r="G6500"/>
      <c r="H6500"/>
      <c r="I6500"/>
      <c r="J6500"/>
      <c r="K6500" s="91"/>
      <c r="L6500" s="91"/>
      <c r="M6500" s="91"/>
      <c r="R6500"/>
      <c r="S6500"/>
      <c r="T6500"/>
      <c r="U6500"/>
      <c r="V6500"/>
      <c r="W6500"/>
      <c r="X6500"/>
      <c r="Y6500"/>
      <c r="Z6500"/>
      <c r="AA6500"/>
      <c r="AB6500"/>
      <c r="AC6500"/>
    </row>
    <row r="6501" spans="2:29" s="14" customFormat="1" x14ac:dyDescent="0.25">
      <c r="B6501"/>
      <c r="C6501"/>
      <c r="D6501"/>
      <c r="E6501"/>
      <c r="F6501"/>
      <c r="G6501"/>
      <c r="H6501"/>
      <c r="I6501"/>
      <c r="J6501"/>
      <c r="K6501" s="91"/>
      <c r="L6501" s="91"/>
      <c r="M6501" s="91"/>
      <c r="R6501"/>
      <c r="S6501"/>
      <c r="T6501"/>
      <c r="U6501"/>
      <c r="V6501"/>
      <c r="W6501"/>
      <c r="X6501"/>
      <c r="Y6501"/>
      <c r="Z6501"/>
      <c r="AA6501"/>
      <c r="AB6501"/>
      <c r="AC6501"/>
    </row>
    <row r="6502" spans="2:29" s="14" customFormat="1" x14ac:dyDescent="0.25">
      <c r="B6502"/>
      <c r="C6502"/>
      <c r="D6502"/>
      <c r="E6502"/>
      <c r="F6502"/>
      <c r="G6502"/>
      <c r="H6502"/>
      <c r="I6502"/>
      <c r="J6502"/>
      <c r="K6502" s="91"/>
      <c r="L6502" s="91"/>
      <c r="M6502" s="91"/>
      <c r="R6502"/>
      <c r="S6502"/>
      <c r="T6502"/>
      <c r="U6502"/>
      <c r="V6502"/>
      <c r="W6502"/>
      <c r="X6502"/>
      <c r="Y6502"/>
      <c r="Z6502"/>
      <c r="AA6502"/>
      <c r="AB6502"/>
      <c r="AC6502"/>
    </row>
    <row r="6503" spans="2:29" s="14" customFormat="1" x14ac:dyDescent="0.25">
      <c r="B6503"/>
      <c r="C6503"/>
      <c r="D6503"/>
      <c r="E6503"/>
      <c r="F6503"/>
      <c r="G6503"/>
      <c r="H6503"/>
      <c r="I6503"/>
      <c r="J6503"/>
      <c r="K6503" s="91"/>
      <c r="L6503" s="91"/>
      <c r="M6503" s="91"/>
      <c r="R6503"/>
      <c r="S6503"/>
      <c r="T6503"/>
      <c r="U6503"/>
      <c r="V6503"/>
      <c r="W6503"/>
      <c r="X6503"/>
      <c r="Y6503"/>
      <c r="Z6503"/>
      <c r="AA6503"/>
      <c r="AB6503"/>
      <c r="AC6503"/>
    </row>
    <row r="6504" spans="2:29" s="14" customFormat="1" x14ac:dyDescent="0.25">
      <c r="B6504"/>
      <c r="C6504"/>
      <c r="D6504"/>
      <c r="E6504"/>
      <c r="F6504"/>
      <c r="G6504"/>
      <c r="H6504"/>
      <c r="I6504"/>
      <c r="J6504"/>
      <c r="K6504" s="91"/>
      <c r="L6504" s="91"/>
      <c r="M6504" s="91"/>
      <c r="R6504"/>
      <c r="S6504"/>
      <c r="T6504"/>
      <c r="U6504"/>
      <c r="V6504"/>
      <c r="W6504"/>
      <c r="X6504"/>
      <c r="Y6504"/>
      <c r="Z6504"/>
      <c r="AA6504"/>
      <c r="AB6504"/>
      <c r="AC6504"/>
    </row>
    <row r="6505" spans="2:29" s="14" customFormat="1" x14ac:dyDescent="0.25">
      <c r="B6505"/>
      <c r="C6505"/>
      <c r="D6505"/>
      <c r="E6505"/>
      <c r="F6505"/>
      <c r="G6505"/>
      <c r="H6505"/>
      <c r="I6505"/>
      <c r="J6505"/>
      <c r="K6505" s="91"/>
      <c r="L6505" s="91"/>
      <c r="M6505" s="91"/>
      <c r="R6505"/>
      <c r="S6505"/>
      <c r="T6505"/>
      <c r="U6505"/>
      <c r="V6505"/>
      <c r="W6505"/>
      <c r="X6505"/>
      <c r="Y6505"/>
      <c r="Z6505"/>
      <c r="AA6505"/>
      <c r="AB6505"/>
      <c r="AC6505"/>
    </row>
    <row r="6506" spans="2:29" s="14" customFormat="1" x14ac:dyDescent="0.25">
      <c r="B6506"/>
      <c r="C6506"/>
      <c r="D6506"/>
      <c r="E6506"/>
      <c r="F6506"/>
      <c r="G6506"/>
      <c r="H6506"/>
      <c r="I6506"/>
      <c r="J6506"/>
      <c r="K6506" s="91"/>
      <c r="L6506" s="91"/>
      <c r="M6506" s="91"/>
      <c r="R6506"/>
      <c r="S6506"/>
      <c r="T6506"/>
      <c r="U6506"/>
      <c r="V6506"/>
      <c r="W6506"/>
      <c r="X6506"/>
      <c r="Y6506"/>
      <c r="Z6506"/>
      <c r="AA6506"/>
      <c r="AB6506"/>
      <c r="AC6506"/>
    </row>
    <row r="6507" spans="2:29" s="14" customFormat="1" x14ac:dyDescent="0.25">
      <c r="B6507"/>
      <c r="C6507"/>
      <c r="D6507"/>
      <c r="E6507"/>
      <c r="F6507"/>
      <c r="G6507"/>
      <c r="H6507"/>
      <c r="I6507"/>
      <c r="J6507"/>
      <c r="K6507" s="91"/>
      <c r="L6507" s="91"/>
      <c r="M6507" s="91"/>
      <c r="R6507"/>
      <c r="S6507"/>
      <c r="T6507"/>
      <c r="U6507"/>
      <c r="V6507"/>
      <c r="W6507"/>
      <c r="X6507"/>
      <c r="Y6507"/>
      <c r="Z6507"/>
      <c r="AA6507"/>
      <c r="AB6507"/>
      <c r="AC6507"/>
    </row>
    <row r="6508" spans="2:29" s="14" customFormat="1" x14ac:dyDescent="0.25">
      <c r="B6508"/>
      <c r="C6508"/>
      <c r="D6508"/>
      <c r="E6508"/>
      <c r="F6508"/>
      <c r="G6508"/>
      <c r="H6508"/>
      <c r="I6508"/>
      <c r="J6508"/>
      <c r="K6508" s="91"/>
      <c r="L6508" s="91"/>
      <c r="M6508" s="91"/>
      <c r="R6508"/>
      <c r="S6508"/>
      <c r="T6508"/>
      <c r="U6508"/>
      <c r="V6508"/>
      <c r="W6508"/>
      <c r="X6508"/>
      <c r="Y6508"/>
      <c r="Z6508"/>
      <c r="AA6508"/>
      <c r="AB6508"/>
      <c r="AC6508"/>
    </row>
    <row r="6509" spans="2:29" s="14" customFormat="1" x14ac:dyDescent="0.25">
      <c r="B6509"/>
      <c r="C6509"/>
      <c r="D6509"/>
      <c r="E6509"/>
      <c r="F6509"/>
      <c r="G6509"/>
      <c r="H6509"/>
      <c r="I6509"/>
      <c r="J6509"/>
      <c r="K6509" s="91"/>
      <c r="L6509" s="91"/>
      <c r="M6509" s="91"/>
      <c r="R6509"/>
      <c r="S6509"/>
      <c r="T6509"/>
      <c r="U6509"/>
      <c r="V6509"/>
      <c r="W6509"/>
      <c r="X6509"/>
      <c r="Y6509"/>
      <c r="Z6509"/>
      <c r="AA6509"/>
      <c r="AB6509"/>
      <c r="AC6509"/>
    </row>
    <row r="6510" spans="2:29" s="14" customFormat="1" x14ac:dyDescent="0.25">
      <c r="B6510"/>
      <c r="C6510"/>
      <c r="D6510"/>
      <c r="E6510"/>
      <c r="F6510"/>
      <c r="G6510"/>
      <c r="H6510"/>
      <c r="I6510"/>
      <c r="J6510"/>
      <c r="K6510" s="91"/>
      <c r="L6510" s="91"/>
      <c r="M6510" s="91"/>
      <c r="R6510"/>
      <c r="S6510"/>
      <c r="T6510"/>
      <c r="U6510"/>
      <c r="V6510"/>
      <c r="W6510"/>
      <c r="X6510"/>
      <c r="Y6510"/>
      <c r="Z6510"/>
      <c r="AA6510"/>
      <c r="AB6510"/>
      <c r="AC6510"/>
    </row>
    <row r="6511" spans="2:29" s="14" customFormat="1" x14ac:dyDescent="0.25">
      <c r="B6511"/>
      <c r="C6511"/>
      <c r="D6511"/>
      <c r="E6511"/>
      <c r="F6511"/>
      <c r="G6511"/>
      <c r="H6511"/>
      <c r="I6511"/>
      <c r="J6511"/>
      <c r="K6511" s="91"/>
      <c r="L6511" s="91"/>
      <c r="M6511" s="91"/>
      <c r="R6511"/>
      <c r="S6511"/>
      <c r="T6511"/>
      <c r="U6511"/>
      <c r="V6511"/>
      <c r="W6511"/>
      <c r="X6511"/>
      <c r="Y6511"/>
      <c r="Z6511"/>
      <c r="AA6511"/>
      <c r="AB6511"/>
      <c r="AC6511"/>
    </row>
    <row r="6512" spans="2:29" s="14" customFormat="1" x14ac:dyDescent="0.25">
      <c r="B6512"/>
      <c r="C6512"/>
      <c r="D6512"/>
      <c r="E6512"/>
      <c r="F6512"/>
      <c r="G6512"/>
      <c r="H6512"/>
      <c r="I6512"/>
      <c r="J6512"/>
      <c r="K6512" s="91"/>
      <c r="L6512" s="91"/>
      <c r="M6512" s="91"/>
      <c r="R6512"/>
      <c r="S6512"/>
      <c r="T6512"/>
      <c r="U6512"/>
      <c r="V6512"/>
      <c r="W6512"/>
      <c r="X6512"/>
      <c r="Y6512"/>
      <c r="Z6512"/>
      <c r="AA6512"/>
      <c r="AB6512"/>
      <c r="AC6512"/>
    </row>
    <row r="6513" spans="2:29" s="14" customFormat="1" x14ac:dyDescent="0.25">
      <c r="B6513"/>
      <c r="C6513"/>
      <c r="D6513"/>
      <c r="E6513"/>
      <c r="F6513"/>
      <c r="G6513"/>
      <c r="H6513"/>
      <c r="I6513"/>
      <c r="J6513"/>
      <c r="K6513" s="91"/>
      <c r="L6513" s="91"/>
      <c r="M6513" s="91"/>
      <c r="R6513"/>
      <c r="S6513"/>
      <c r="T6513"/>
      <c r="U6513"/>
      <c r="V6513"/>
      <c r="W6513"/>
      <c r="X6513"/>
      <c r="Y6513"/>
      <c r="Z6513"/>
      <c r="AA6513"/>
      <c r="AB6513"/>
      <c r="AC6513"/>
    </row>
    <row r="6514" spans="2:29" s="14" customFormat="1" x14ac:dyDescent="0.25">
      <c r="B6514"/>
      <c r="C6514"/>
      <c r="D6514"/>
      <c r="E6514"/>
      <c r="F6514"/>
      <c r="G6514"/>
      <c r="H6514"/>
      <c r="I6514"/>
      <c r="J6514"/>
      <c r="K6514" s="91"/>
      <c r="L6514" s="91"/>
      <c r="M6514" s="91"/>
      <c r="R6514"/>
      <c r="S6514"/>
      <c r="T6514"/>
      <c r="U6514"/>
      <c r="V6514"/>
      <c r="W6514"/>
      <c r="X6514"/>
      <c r="Y6514"/>
      <c r="Z6514"/>
      <c r="AA6514"/>
      <c r="AB6514"/>
      <c r="AC6514"/>
    </row>
    <row r="6515" spans="2:29" s="14" customFormat="1" x14ac:dyDescent="0.25">
      <c r="B6515"/>
      <c r="C6515"/>
      <c r="D6515"/>
      <c r="E6515"/>
      <c r="F6515"/>
      <c r="G6515"/>
      <c r="H6515"/>
      <c r="I6515"/>
      <c r="J6515"/>
      <c r="K6515" s="91"/>
      <c r="L6515" s="91"/>
      <c r="M6515" s="91"/>
      <c r="R6515"/>
      <c r="S6515"/>
      <c r="T6515"/>
      <c r="U6515"/>
      <c r="V6515"/>
      <c r="W6515"/>
      <c r="X6515"/>
      <c r="Y6515"/>
      <c r="Z6515"/>
      <c r="AA6515"/>
      <c r="AB6515"/>
      <c r="AC6515"/>
    </row>
    <row r="6516" spans="2:29" s="14" customFormat="1" x14ac:dyDescent="0.25">
      <c r="B6516"/>
      <c r="C6516"/>
      <c r="D6516"/>
      <c r="E6516"/>
      <c r="F6516"/>
      <c r="G6516"/>
      <c r="H6516"/>
      <c r="I6516"/>
      <c r="J6516"/>
      <c r="K6516" s="91"/>
      <c r="L6516" s="91"/>
      <c r="M6516" s="91"/>
      <c r="R6516"/>
      <c r="S6516"/>
      <c r="T6516"/>
      <c r="U6516"/>
      <c r="V6516"/>
      <c r="W6516"/>
      <c r="X6516"/>
      <c r="Y6516"/>
      <c r="Z6516"/>
      <c r="AA6516"/>
      <c r="AB6516"/>
      <c r="AC6516"/>
    </row>
    <row r="6517" spans="2:29" s="14" customFormat="1" x14ac:dyDescent="0.25">
      <c r="B6517"/>
      <c r="C6517"/>
      <c r="D6517"/>
      <c r="E6517"/>
      <c r="F6517"/>
      <c r="G6517"/>
      <c r="H6517"/>
      <c r="I6517"/>
      <c r="J6517"/>
      <c r="K6517" s="91"/>
      <c r="L6517" s="91"/>
      <c r="M6517" s="91"/>
      <c r="R6517"/>
      <c r="S6517"/>
      <c r="T6517"/>
      <c r="U6517"/>
      <c r="V6517"/>
      <c r="W6517"/>
      <c r="X6517"/>
      <c r="Y6517"/>
      <c r="Z6517"/>
      <c r="AA6517"/>
      <c r="AB6517"/>
      <c r="AC6517"/>
    </row>
    <row r="6518" spans="2:29" s="14" customFormat="1" x14ac:dyDescent="0.25">
      <c r="B6518"/>
      <c r="C6518"/>
      <c r="D6518"/>
      <c r="E6518"/>
      <c r="F6518"/>
      <c r="G6518"/>
      <c r="H6518"/>
      <c r="I6518"/>
      <c r="J6518"/>
      <c r="K6518" s="91"/>
      <c r="L6518" s="91"/>
      <c r="M6518" s="91"/>
      <c r="R6518"/>
      <c r="S6518"/>
      <c r="T6518"/>
      <c r="U6518"/>
      <c r="V6518"/>
      <c r="W6518"/>
      <c r="X6518"/>
      <c r="Y6518"/>
      <c r="Z6518"/>
      <c r="AA6518"/>
      <c r="AB6518"/>
      <c r="AC6518"/>
    </row>
    <row r="6519" spans="2:29" s="14" customFormat="1" x14ac:dyDescent="0.25">
      <c r="B6519"/>
      <c r="C6519"/>
      <c r="D6519"/>
      <c r="E6519"/>
      <c r="F6519"/>
      <c r="G6519"/>
      <c r="H6519"/>
      <c r="I6519"/>
      <c r="J6519"/>
      <c r="K6519" s="91"/>
      <c r="L6519" s="91"/>
      <c r="M6519" s="91"/>
      <c r="R6519"/>
      <c r="S6519"/>
      <c r="T6519"/>
      <c r="U6519"/>
      <c r="V6519"/>
      <c r="W6519"/>
      <c r="X6519"/>
      <c r="Y6519"/>
      <c r="Z6519"/>
      <c r="AA6519"/>
      <c r="AB6519"/>
      <c r="AC6519"/>
    </row>
    <row r="6520" spans="2:29" s="14" customFormat="1" x14ac:dyDescent="0.25">
      <c r="B6520"/>
      <c r="C6520"/>
      <c r="D6520"/>
      <c r="E6520"/>
      <c r="F6520"/>
      <c r="G6520"/>
      <c r="H6520"/>
      <c r="I6520"/>
      <c r="J6520"/>
      <c r="K6520" s="91"/>
      <c r="L6520" s="91"/>
      <c r="M6520" s="91"/>
      <c r="R6520"/>
      <c r="S6520"/>
      <c r="T6520"/>
      <c r="U6520"/>
      <c r="V6520"/>
      <c r="W6520"/>
      <c r="X6520"/>
      <c r="Y6520"/>
      <c r="Z6520"/>
      <c r="AA6520"/>
      <c r="AB6520"/>
      <c r="AC6520"/>
    </row>
    <row r="6521" spans="2:29" s="14" customFormat="1" x14ac:dyDescent="0.25">
      <c r="B6521"/>
      <c r="C6521"/>
      <c r="D6521"/>
      <c r="E6521"/>
      <c r="F6521"/>
      <c r="G6521"/>
      <c r="H6521"/>
      <c r="I6521"/>
      <c r="J6521"/>
      <c r="K6521" s="91"/>
      <c r="L6521" s="91"/>
      <c r="M6521" s="91"/>
      <c r="R6521"/>
      <c r="S6521"/>
      <c r="T6521"/>
      <c r="U6521"/>
      <c r="V6521"/>
      <c r="W6521"/>
      <c r="X6521"/>
      <c r="Y6521"/>
      <c r="Z6521"/>
      <c r="AA6521"/>
      <c r="AB6521"/>
      <c r="AC6521"/>
    </row>
    <row r="6522" spans="2:29" s="14" customFormat="1" x14ac:dyDescent="0.25">
      <c r="B6522"/>
      <c r="C6522"/>
      <c r="D6522"/>
      <c r="E6522"/>
      <c r="F6522"/>
      <c r="G6522"/>
      <c r="H6522"/>
      <c r="I6522"/>
      <c r="J6522"/>
      <c r="K6522" s="91"/>
      <c r="L6522" s="91"/>
      <c r="M6522" s="91"/>
      <c r="R6522"/>
      <c r="S6522"/>
      <c r="T6522"/>
      <c r="U6522"/>
      <c r="V6522"/>
      <c r="W6522"/>
      <c r="X6522"/>
      <c r="Y6522"/>
      <c r="Z6522"/>
      <c r="AA6522"/>
      <c r="AB6522"/>
      <c r="AC6522"/>
    </row>
    <row r="6523" spans="2:29" s="14" customFormat="1" x14ac:dyDescent="0.25">
      <c r="B6523"/>
      <c r="C6523"/>
      <c r="D6523"/>
      <c r="E6523"/>
      <c r="F6523"/>
      <c r="G6523"/>
      <c r="H6523"/>
      <c r="I6523"/>
      <c r="J6523"/>
      <c r="K6523" s="91"/>
      <c r="L6523" s="91"/>
      <c r="M6523" s="91"/>
      <c r="R6523"/>
      <c r="S6523"/>
      <c r="T6523"/>
      <c r="U6523"/>
      <c r="V6523"/>
      <c r="W6523"/>
      <c r="X6523"/>
      <c r="Y6523"/>
      <c r="Z6523"/>
      <c r="AA6523"/>
      <c r="AB6523"/>
      <c r="AC6523"/>
    </row>
    <row r="6524" spans="2:29" s="14" customFormat="1" x14ac:dyDescent="0.25">
      <c r="B6524"/>
      <c r="C6524"/>
      <c r="D6524"/>
      <c r="E6524"/>
      <c r="F6524"/>
      <c r="G6524"/>
      <c r="H6524"/>
      <c r="I6524"/>
      <c r="J6524"/>
      <c r="K6524" s="91"/>
      <c r="L6524" s="91"/>
      <c r="M6524" s="91"/>
      <c r="R6524"/>
      <c r="S6524"/>
      <c r="T6524"/>
      <c r="U6524"/>
      <c r="V6524"/>
      <c r="W6524"/>
      <c r="X6524"/>
      <c r="Y6524"/>
      <c r="Z6524"/>
      <c r="AA6524"/>
      <c r="AB6524"/>
      <c r="AC6524"/>
    </row>
    <row r="6525" spans="2:29" s="14" customFormat="1" x14ac:dyDescent="0.25">
      <c r="B6525"/>
      <c r="C6525"/>
      <c r="D6525"/>
      <c r="E6525"/>
      <c r="F6525"/>
      <c r="G6525"/>
      <c r="H6525"/>
      <c r="I6525"/>
      <c r="J6525"/>
      <c r="K6525" s="91"/>
      <c r="L6525" s="91"/>
      <c r="M6525" s="91"/>
      <c r="R6525"/>
      <c r="S6525"/>
      <c r="T6525"/>
      <c r="U6525"/>
      <c r="V6525"/>
      <c r="W6525"/>
      <c r="X6525"/>
      <c r="Y6525"/>
      <c r="Z6525"/>
      <c r="AA6525"/>
      <c r="AB6525"/>
      <c r="AC6525"/>
    </row>
    <row r="6526" spans="2:29" s="14" customFormat="1" x14ac:dyDescent="0.25">
      <c r="B6526"/>
      <c r="C6526"/>
      <c r="D6526"/>
      <c r="E6526"/>
      <c r="F6526"/>
      <c r="G6526"/>
      <c r="H6526"/>
      <c r="I6526"/>
      <c r="J6526"/>
      <c r="K6526" s="91"/>
      <c r="L6526" s="91"/>
      <c r="M6526" s="91"/>
      <c r="R6526"/>
      <c r="S6526"/>
      <c r="T6526"/>
      <c r="U6526"/>
      <c r="V6526"/>
      <c r="W6526"/>
      <c r="X6526"/>
      <c r="Y6526"/>
      <c r="Z6526"/>
      <c r="AA6526"/>
      <c r="AB6526"/>
      <c r="AC6526"/>
    </row>
    <row r="6527" spans="2:29" s="14" customFormat="1" x14ac:dyDescent="0.25">
      <c r="B6527"/>
      <c r="C6527"/>
      <c r="D6527"/>
      <c r="E6527"/>
      <c r="F6527"/>
      <c r="G6527"/>
      <c r="H6527"/>
      <c r="I6527"/>
      <c r="J6527"/>
      <c r="K6527" s="91"/>
      <c r="L6527" s="91"/>
      <c r="M6527" s="91"/>
      <c r="R6527"/>
      <c r="S6527"/>
      <c r="T6527"/>
      <c r="U6527"/>
      <c r="V6527"/>
      <c r="W6527"/>
      <c r="X6527"/>
      <c r="Y6527"/>
      <c r="Z6527"/>
      <c r="AA6527"/>
      <c r="AB6527"/>
      <c r="AC6527"/>
    </row>
    <row r="6528" spans="2:29" s="14" customFormat="1" x14ac:dyDescent="0.25">
      <c r="B6528"/>
      <c r="C6528"/>
      <c r="D6528"/>
      <c r="E6528"/>
      <c r="F6528"/>
      <c r="G6528"/>
      <c r="H6528"/>
      <c r="I6528"/>
      <c r="J6528"/>
      <c r="K6528" s="91"/>
      <c r="L6528" s="91"/>
      <c r="M6528" s="91"/>
      <c r="R6528"/>
      <c r="S6528"/>
      <c r="T6528"/>
      <c r="U6528"/>
      <c r="V6528"/>
      <c r="W6528"/>
      <c r="X6528"/>
      <c r="Y6528"/>
      <c r="Z6528"/>
      <c r="AA6528"/>
      <c r="AB6528"/>
      <c r="AC6528"/>
    </row>
    <row r="6529" spans="2:29" s="14" customFormat="1" x14ac:dyDescent="0.25">
      <c r="B6529"/>
      <c r="C6529"/>
      <c r="D6529"/>
      <c r="E6529"/>
      <c r="F6529"/>
      <c r="G6529"/>
      <c r="H6529"/>
      <c r="I6529"/>
      <c r="J6529"/>
      <c r="K6529" s="91"/>
      <c r="L6529" s="91"/>
      <c r="M6529" s="91"/>
      <c r="R6529"/>
      <c r="S6529"/>
      <c r="T6529"/>
      <c r="U6529"/>
      <c r="V6529"/>
      <c r="W6529"/>
      <c r="X6529"/>
      <c r="Y6529"/>
      <c r="Z6529"/>
      <c r="AA6529"/>
      <c r="AB6529"/>
      <c r="AC6529"/>
    </row>
    <row r="6530" spans="2:29" s="14" customFormat="1" x14ac:dyDescent="0.25">
      <c r="B6530"/>
      <c r="C6530"/>
      <c r="D6530"/>
      <c r="E6530"/>
      <c r="F6530"/>
      <c r="G6530"/>
      <c r="H6530"/>
      <c r="I6530"/>
      <c r="J6530"/>
      <c r="K6530" s="91"/>
      <c r="L6530" s="91"/>
      <c r="M6530" s="91"/>
      <c r="R6530"/>
      <c r="S6530"/>
      <c r="T6530"/>
      <c r="U6530"/>
      <c r="V6530"/>
      <c r="W6530"/>
      <c r="X6530"/>
      <c r="Y6530"/>
      <c r="Z6530"/>
      <c r="AA6530"/>
      <c r="AB6530"/>
      <c r="AC6530"/>
    </row>
    <row r="6531" spans="2:29" s="14" customFormat="1" x14ac:dyDescent="0.25">
      <c r="B6531"/>
      <c r="C6531"/>
      <c r="D6531"/>
      <c r="E6531"/>
      <c r="F6531"/>
      <c r="G6531"/>
      <c r="H6531"/>
      <c r="I6531"/>
      <c r="J6531"/>
      <c r="K6531" s="91"/>
      <c r="L6531" s="91"/>
      <c r="M6531" s="91"/>
      <c r="R6531"/>
      <c r="S6531"/>
      <c r="T6531"/>
      <c r="U6531"/>
      <c r="V6531"/>
      <c r="W6531"/>
      <c r="X6531"/>
      <c r="Y6531"/>
      <c r="Z6531"/>
      <c r="AA6531"/>
      <c r="AB6531"/>
      <c r="AC6531"/>
    </row>
    <row r="6532" spans="2:29" s="14" customFormat="1" x14ac:dyDescent="0.25">
      <c r="B6532"/>
      <c r="C6532"/>
      <c r="D6532"/>
      <c r="E6532"/>
      <c r="F6532"/>
      <c r="G6532"/>
      <c r="H6532"/>
      <c r="I6532"/>
      <c r="J6532"/>
      <c r="K6532" s="91"/>
      <c r="L6532" s="91"/>
      <c r="M6532" s="91"/>
      <c r="R6532"/>
      <c r="S6532"/>
      <c r="T6532"/>
      <c r="U6532"/>
      <c r="V6532"/>
      <c r="W6532"/>
      <c r="X6532"/>
      <c r="Y6532"/>
      <c r="Z6532"/>
      <c r="AA6532"/>
      <c r="AB6532"/>
      <c r="AC6532"/>
    </row>
    <row r="6533" spans="2:29" s="14" customFormat="1" x14ac:dyDescent="0.25">
      <c r="B6533"/>
      <c r="C6533"/>
      <c r="D6533"/>
      <c r="E6533"/>
      <c r="F6533"/>
      <c r="G6533"/>
      <c r="H6533"/>
      <c r="I6533"/>
      <c r="J6533"/>
      <c r="K6533" s="91"/>
      <c r="L6533" s="91"/>
      <c r="M6533" s="91"/>
      <c r="R6533"/>
      <c r="S6533"/>
      <c r="T6533"/>
      <c r="U6533"/>
      <c r="V6533"/>
      <c r="W6533"/>
      <c r="X6533"/>
      <c r="Y6533"/>
      <c r="Z6533"/>
      <c r="AA6533"/>
      <c r="AB6533"/>
      <c r="AC6533"/>
    </row>
    <row r="6534" spans="2:29" s="14" customFormat="1" x14ac:dyDescent="0.25">
      <c r="B6534"/>
      <c r="C6534"/>
      <c r="D6534"/>
      <c r="E6534"/>
      <c r="F6534"/>
      <c r="G6534"/>
      <c r="H6534"/>
      <c r="I6534"/>
      <c r="J6534"/>
      <c r="K6534" s="91"/>
      <c r="L6534" s="91"/>
      <c r="M6534" s="91"/>
      <c r="R6534"/>
      <c r="S6534"/>
      <c r="T6534"/>
      <c r="U6534"/>
      <c r="V6534"/>
      <c r="W6534"/>
      <c r="X6534"/>
      <c r="Y6534"/>
      <c r="Z6534"/>
      <c r="AA6534"/>
      <c r="AB6534"/>
      <c r="AC6534"/>
    </row>
    <row r="6535" spans="2:29" s="14" customFormat="1" x14ac:dyDescent="0.25">
      <c r="B6535"/>
      <c r="C6535"/>
      <c r="D6535"/>
      <c r="E6535"/>
      <c r="F6535"/>
      <c r="G6535"/>
      <c r="H6535"/>
      <c r="I6535"/>
      <c r="J6535"/>
      <c r="K6535" s="91"/>
      <c r="L6535" s="91"/>
      <c r="M6535" s="91"/>
      <c r="R6535"/>
      <c r="S6535"/>
      <c r="T6535"/>
      <c r="U6535"/>
      <c r="V6535"/>
      <c r="W6535"/>
      <c r="X6535"/>
      <c r="Y6535"/>
      <c r="Z6535"/>
      <c r="AA6535"/>
      <c r="AB6535"/>
      <c r="AC6535"/>
    </row>
    <row r="6536" spans="2:29" s="14" customFormat="1" x14ac:dyDescent="0.25">
      <c r="B6536"/>
      <c r="C6536"/>
      <c r="D6536"/>
      <c r="E6536"/>
      <c r="F6536"/>
      <c r="G6536"/>
      <c r="H6536"/>
      <c r="I6536"/>
      <c r="J6536"/>
      <c r="K6536" s="91"/>
      <c r="L6536" s="91"/>
      <c r="M6536" s="91"/>
      <c r="R6536"/>
      <c r="S6536"/>
      <c r="T6536"/>
      <c r="U6536"/>
      <c r="V6536"/>
      <c r="W6536"/>
      <c r="X6536"/>
      <c r="Y6536"/>
      <c r="Z6536"/>
      <c r="AA6536"/>
      <c r="AB6536"/>
      <c r="AC6536"/>
    </row>
    <row r="6537" spans="2:29" s="14" customFormat="1" x14ac:dyDescent="0.25">
      <c r="B6537"/>
      <c r="C6537"/>
      <c r="D6537"/>
      <c r="E6537"/>
      <c r="F6537"/>
      <c r="G6537"/>
      <c r="H6537"/>
      <c r="I6537"/>
      <c r="J6537"/>
      <c r="K6537" s="91"/>
      <c r="L6537" s="91"/>
      <c r="M6537" s="91"/>
      <c r="R6537"/>
      <c r="S6537"/>
      <c r="T6537"/>
      <c r="U6537"/>
      <c r="V6537"/>
      <c r="W6537"/>
      <c r="X6537"/>
      <c r="Y6537"/>
      <c r="Z6537"/>
      <c r="AA6537"/>
      <c r="AB6537"/>
      <c r="AC6537"/>
    </row>
    <row r="6538" spans="2:29" s="14" customFormat="1" x14ac:dyDescent="0.25">
      <c r="B6538"/>
      <c r="C6538"/>
      <c r="D6538"/>
      <c r="E6538"/>
      <c r="F6538"/>
      <c r="G6538"/>
      <c r="H6538"/>
      <c r="I6538"/>
      <c r="J6538"/>
      <c r="K6538" s="91"/>
      <c r="L6538" s="91"/>
      <c r="M6538" s="91"/>
      <c r="R6538"/>
      <c r="S6538"/>
      <c r="T6538"/>
      <c r="U6538"/>
      <c r="V6538"/>
      <c r="W6538"/>
      <c r="X6538"/>
      <c r="Y6538"/>
      <c r="Z6538"/>
      <c r="AA6538"/>
      <c r="AB6538"/>
      <c r="AC6538"/>
    </row>
    <row r="6539" spans="2:29" s="14" customFormat="1" x14ac:dyDescent="0.25">
      <c r="B6539"/>
      <c r="C6539"/>
      <c r="D6539"/>
      <c r="E6539"/>
      <c r="F6539"/>
      <c r="G6539"/>
      <c r="H6539"/>
      <c r="I6539"/>
      <c r="J6539"/>
      <c r="K6539" s="91"/>
      <c r="L6539" s="91"/>
      <c r="M6539" s="91"/>
      <c r="R6539"/>
      <c r="S6539"/>
      <c r="T6539"/>
      <c r="U6539"/>
      <c r="V6539"/>
      <c r="W6539"/>
      <c r="X6539"/>
      <c r="Y6539"/>
      <c r="Z6539"/>
      <c r="AA6539"/>
      <c r="AB6539"/>
      <c r="AC6539"/>
    </row>
    <row r="6540" spans="2:29" s="14" customFormat="1" x14ac:dyDescent="0.25">
      <c r="B6540"/>
      <c r="C6540"/>
      <c r="D6540"/>
      <c r="E6540"/>
      <c r="F6540"/>
      <c r="G6540"/>
      <c r="H6540"/>
      <c r="I6540"/>
      <c r="J6540"/>
      <c r="K6540" s="91"/>
      <c r="L6540" s="91"/>
      <c r="M6540" s="91"/>
      <c r="R6540"/>
      <c r="S6540"/>
      <c r="T6540"/>
      <c r="U6540"/>
      <c r="V6540"/>
      <c r="W6540"/>
      <c r="X6540"/>
      <c r="Y6540"/>
      <c r="Z6540"/>
      <c r="AA6540"/>
      <c r="AB6540"/>
      <c r="AC6540"/>
    </row>
    <row r="6541" spans="2:29" s="14" customFormat="1" x14ac:dyDescent="0.25">
      <c r="B6541"/>
      <c r="C6541"/>
      <c r="D6541"/>
      <c r="E6541"/>
      <c r="F6541"/>
      <c r="G6541"/>
      <c r="H6541"/>
      <c r="I6541"/>
      <c r="J6541"/>
      <c r="K6541" s="91"/>
      <c r="L6541" s="91"/>
      <c r="M6541" s="91"/>
      <c r="R6541"/>
      <c r="S6541"/>
      <c r="T6541"/>
      <c r="U6541"/>
      <c r="V6541"/>
      <c r="W6541"/>
      <c r="X6541"/>
      <c r="Y6541"/>
      <c r="Z6541"/>
      <c r="AA6541"/>
      <c r="AB6541"/>
      <c r="AC6541"/>
    </row>
    <row r="6542" spans="2:29" s="14" customFormat="1" x14ac:dyDescent="0.25">
      <c r="B6542"/>
      <c r="C6542"/>
      <c r="D6542"/>
      <c r="E6542"/>
      <c r="F6542"/>
      <c r="G6542"/>
      <c r="H6542"/>
      <c r="I6542"/>
      <c r="J6542"/>
      <c r="K6542" s="91"/>
      <c r="L6542" s="91"/>
      <c r="M6542" s="91"/>
      <c r="R6542"/>
      <c r="S6542"/>
      <c r="T6542"/>
      <c r="U6542"/>
      <c r="V6542"/>
      <c r="W6542"/>
      <c r="X6542"/>
      <c r="Y6542"/>
      <c r="Z6542"/>
      <c r="AA6542"/>
      <c r="AB6542"/>
      <c r="AC6542"/>
    </row>
    <row r="6543" spans="2:29" s="14" customFormat="1" x14ac:dyDescent="0.25">
      <c r="B6543"/>
      <c r="C6543"/>
      <c r="D6543"/>
      <c r="E6543"/>
      <c r="F6543"/>
      <c r="G6543"/>
      <c r="H6543"/>
      <c r="I6543"/>
      <c r="J6543"/>
      <c r="K6543" s="91"/>
      <c r="L6543" s="91"/>
      <c r="M6543" s="91"/>
      <c r="R6543"/>
      <c r="S6543"/>
      <c r="T6543"/>
      <c r="U6543"/>
      <c r="V6543"/>
      <c r="W6543"/>
      <c r="X6543"/>
      <c r="Y6543"/>
      <c r="Z6543"/>
      <c r="AA6543"/>
      <c r="AB6543"/>
      <c r="AC6543"/>
    </row>
    <row r="6544" spans="2:29" s="14" customFormat="1" x14ac:dyDescent="0.25">
      <c r="B6544"/>
      <c r="C6544"/>
      <c r="D6544"/>
      <c r="E6544"/>
      <c r="F6544"/>
      <c r="G6544"/>
      <c r="H6544"/>
      <c r="I6544"/>
      <c r="J6544"/>
      <c r="K6544" s="91"/>
      <c r="L6544" s="91"/>
      <c r="M6544" s="91"/>
      <c r="R6544"/>
      <c r="S6544"/>
      <c r="T6544"/>
      <c r="U6544"/>
      <c r="V6544"/>
      <c r="W6544"/>
      <c r="X6544"/>
      <c r="Y6544"/>
      <c r="Z6544"/>
      <c r="AA6544"/>
      <c r="AB6544"/>
      <c r="AC6544"/>
    </row>
    <row r="6545" spans="2:29" s="14" customFormat="1" x14ac:dyDescent="0.25">
      <c r="B6545"/>
      <c r="C6545"/>
      <c r="D6545"/>
      <c r="E6545"/>
      <c r="F6545"/>
      <c r="G6545"/>
      <c r="H6545"/>
      <c r="I6545"/>
      <c r="J6545"/>
      <c r="K6545" s="91"/>
      <c r="L6545" s="91"/>
      <c r="M6545" s="91"/>
      <c r="R6545"/>
      <c r="S6545"/>
      <c r="T6545"/>
      <c r="U6545"/>
      <c r="V6545"/>
      <c r="W6545"/>
      <c r="X6545"/>
      <c r="Y6545"/>
      <c r="Z6545"/>
      <c r="AA6545"/>
      <c r="AB6545"/>
      <c r="AC6545"/>
    </row>
    <row r="6546" spans="2:29" s="14" customFormat="1" x14ac:dyDescent="0.25">
      <c r="B6546"/>
      <c r="C6546"/>
      <c r="D6546"/>
      <c r="E6546"/>
      <c r="F6546"/>
      <c r="G6546"/>
      <c r="H6546"/>
      <c r="I6546"/>
      <c r="J6546"/>
      <c r="K6546" s="91"/>
      <c r="L6546" s="91"/>
      <c r="M6546" s="91"/>
      <c r="R6546"/>
      <c r="S6546"/>
      <c r="T6546"/>
      <c r="U6546"/>
      <c r="V6546"/>
      <c r="W6546"/>
      <c r="X6546"/>
      <c r="Y6546"/>
      <c r="Z6546"/>
      <c r="AA6546"/>
      <c r="AB6546"/>
      <c r="AC6546"/>
    </row>
    <row r="6547" spans="2:29" s="14" customFormat="1" x14ac:dyDescent="0.25">
      <c r="B6547"/>
      <c r="C6547"/>
      <c r="D6547"/>
      <c r="E6547"/>
      <c r="F6547"/>
      <c r="G6547"/>
      <c r="H6547"/>
      <c r="I6547"/>
      <c r="J6547"/>
      <c r="K6547" s="91"/>
      <c r="L6547" s="91"/>
      <c r="M6547" s="91"/>
      <c r="R6547"/>
      <c r="S6547"/>
      <c r="T6547"/>
      <c r="U6547"/>
      <c r="V6547"/>
      <c r="W6547"/>
      <c r="X6547"/>
      <c r="Y6547"/>
      <c r="Z6547"/>
      <c r="AA6547"/>
      <c r="AB6547"/>
      <c r="AC6547"/>
    </row>
    <row r="6548" spans="2:29" s="14" customFormat="1" x14ac:dyDescent="0.25">
      <c r="B6548"/>
      <c r="C6548"/>
      <c r="D6548"/>
      <c r="E6548"/>
      <c r="F6548"/>
      <c r="G6548"/>
      <c r="H6548"/>
      <c r="I6548"/>
      <c r="J6548"/>
      <c r="K6548" s="91"/>
      <c r="L6548" s="91"/>
      <c r="M6548" s="91"/>
      <c r="R6548"/>
      <c r="S6548"/>
      <c r="T6548"/>
      <c r="U6548"/>
      <c r="V6548"/>
      <c r="W6548"/>
      <c r="X6548"/>
      <c r="Y6548"/>
      <c r="Z6548"/>
      <c r="AA6548"/>
      <c r="AB6548"/>
      <c r="AC6548"/>
    </row>
    <row r="6549" spans="2:29" s="14" customFormat="1" x14ac:dyDescent="0.25">
      <c r="B6549"/>
      <c r="C6549"/>
      <c r="D6549"/>
      <c r="E6549"/>
      <c r="F6549"/>
      <c r="G6549"/>
      <c r="H6549"/>
      <c r="I6549"/>
      <c r="J6549"/>
      <c r="K6549" s="91"/>
      <c r="L6549" s="91"/>
      <c r="M6549" s="91"/>
      <c r="R6549"/>
      <c r="S6549"/>
      <c r="T6549"/>
      <c r="U6549"/>
      <c r="V6549"/>
      <c r="W6549"/>
      <c r="X6549"/>
      <c r="Y6549"/>
      <c r="Z6549"/>
      <c r="AA6549"/>
      <c r="AB6549"/>
      <c r="AC6549"/>
    </row>
    <row r="6550" spans="2:29" s="14" customFormat="1" x14ac:dyDescent="0.25">
      <c r="B6550"/>
      <c r="C6550"/>
      <c r="D6550"/>
      <c r="E6550"/>
      <c r="F6550"/>
      <c r="G6550"/>
      <c r="H6550"/>
      <c r="I6550"/>
      <c r="J6550"/>
      <c r="K6550" s="91"/>
      <c r="L6550" s="91"/>
      <c r="M6550" s="91"/>
      <c r="R6550"/>
      <c r="S6550"/>
      <c r="T6550"/>
      <c r="U6550"/>
      <c r="V6550"/>
      <c r="W6550"/>
      <c r="X6550"/>
      <c r="Y6550"/>
      <c r="Z6550"/>
      <c r="AA6550"/>
      <c r="AB6550"/>
      <c r="AC6550"/>
    </row>
    <row r="6551" spans="2:29" s="14" customFormat="1" x14ac:dyDescent="0.25">
      <c r="B6551"/>
      <c r="C6551"/>
      <c r="D6551"/>
      <c r="E6551"/>
      <c r="F6551"/>
      <c r="G6551"/>
      <c r="H6551"/>
      <c r="I6551"/>
      <c r="J6551"/>
      <c r="K6551" s="91"/>
      <c r="L6551" s="91"/>
      <c r="M6551" s="91"/>
      <c r="R6551"/>
      <c r="S6551"/>
      <c r="T6551"/>
      <c r="U6551"/>
      <c r="V6551"/>
      <c r="W6551"/>
      <c r="X6551"/>
      <c r="Y6551"/>
      <c r="Z6551"/>
      <c r="AA6551"/>
      <c r="AB6551"/>
      <c r="AC6551"/>
    </row>
    <row r="6552" spans="2:29" s="14" customFormat="1" x14ac:dyDescent="0.25">
      <c r="B6552"/>
      <c r="C6552"/>
      <c r="D6552"/>
      <c r="E6552"/>
      <c r="F6552"/>
      <c r="G6552"/>
      <c r="H6552"/>
      <c r="I6552"/>
      <c r="J6552"/>
      <c r="K6552" s="91"/>
      <c r="L6552" s="91"/>
      <c r="M6552" s="91"/>
      <c r="R6552"/>
      <c r="S6552"/>
      <c r="T6552"/>
      <c r="U6552"/>
      <c r="V6552"/>
      <c r="W6552"/>
      <c r="X6552"/>
      <c r="Y6552"/>
      <c r="Z6552"/>
      <c r="AA6552"/>
      <c r="AB6552"/>
      <c r="AC6552"/>
    </row>
    <row r="6553" spans="2:29" s="14" customFormat="1" x14ac:dyDescent="0.25">
      <c r="B6553"/>
      <c r="C6553"/>
      <c r="D6553"/>
      <c r="E6553"/>
      <c r="F6553"/>
      <c r="G6553"/>
      <c r="H6553"/>
      <c r="I6553"/>
      <c r="J6553"/>
      <c r="K6553" s="91"/>
      <c r="L6553" s="91"/>
      <c r="M6553" s="91"/>
      <c r="R6553"/>
      <c r="S6553"/>
      <c r="T6553"/>
      <c r="U6553"/>
      <c r="V6553"/>
      <c r="W6553"/>
      <c r="X6553"/>
      <c r="Y6553"/>
      <c r="Z6553"/>
      <c r="AA6553"/>
      <c r="AB6553"/>
      <c r="AC6553"/>
    </row>
    <row r="6554" spans="2:29" s="14" customFormat="1" x14ac:dyDescent="0.25">
      <c r="B6554"/>
      <c r="C6554"/>
      <c r="D6554"/>
      <c r="E6554"/>
      <c r="F6554"/>
      <c r="G6554"/>
      <c r="H6554"/>
      <c r="I6554"/>
      <c r="J6554"/>
      <c r="K6554" s="91"/>
      <c r="L6554" s="91"/>
      <c r="M6554" s="91"/>
      <c r="R6554"/>
      <c r="S6554"/>
      <c r="T6554"/>
      <c r="U6554"/>
      <c r="V6554"/>
      <c r="W6554"/>
      <c r="X6554"/>
      <c r="Y6554"/>
      <c r="Z6554"/>
      <c r="AA6554"/>
      <c r="AB6554"/>
      <c r="AC6554"/>
    </row>
    <row r="6555" spans="2:29" s="14" customFormat="1" x14ac:dyDescent="0.25">
      <c r="B6555"/>
      <c r="C6555"/>
      <c r="D6555"/>
      <c r="E6555"/>
      <c r="F6555"/>
      <c r="G6555"/>
      <c r="H6555"/>
      <c r="I6555"/>
      <c r="J6555"/>
      <c r="K6555" s="91"/>
      <c r="L6555" s="91"/>
      <c r="M6555" s="91"/>
      <c r="R6555"/>
      <c r="S6555"/>
      <c r="T6555"/>
      <c r="U6555"/>
      <c r="V6555"/>
      <c r="W6555"/>
      <c r="X6555"/>
      <c r="Y6555"/>
      <c r="Z6555"/>
      <c r="AA6555"/>
      <c r="AB6555"/>
      <c r="AC6555"/>
    </row>
    <row r="6556" spans="2:29" s="14" customFormat="1" x14ac:dyDescent="0.25">
      <c r="B6556"/>
      <c r="C6556"/>
      <c r="D6556"/>
      <c r="E6556"/>
      <c r="F6556"/>
      <c r="G6556"/>
      <c r="H6556"/>
      <c r="I6556"/>
      <c r="J6556"/>
      <c r="K6556" s="91"/>
      <c r="L6556" s="91"/>
      <c r="M6556" s="91"/>
      <c r="R6556"/>
      <c r="S6556"/>
      <c r="T6556"/>
      <c r="U6556"/>
      <c r="V6556"/>
      <c r="W6556"/>
      <c r="X6556"/>
      <c r="Y6556"/>
      <c r="Z6556"/>
      <c r="AA6556"/>
      <c r="AB6556"/>
      <c r="AC6556"/>
    </row>
    <row r="6557" spans="2:29" s="14" customFormat="1" x14ac:dyDescent="0.25">
      <c r="B6557"/>
      <c r="C6557"/>
      <c r="D6557"/>
      <c r="E6557"/>
      <c r="F6557"/>
      <c r="G6557"/>
      <c r="H6557"/>
      <c r="I6557"/>
      <c r="J6557"/>
      <c r="K6557" s="91"/>
      <c r="L6557" s="91"/>
      <c r="M6557" s="91"/>
      <c r="R6557"/>
      <c r="S6557"/>
      <c r="T6557"/>
      <c r="U6557"/>
      <c r="V6557"/>
      <c r="W6557"/>
      <c r="X6557"/>
      <c r="Y6557"/>
      <c r="Z6557"/>
      <c r="AA6557"/>
      <c r="AB6557"/>
      <c r="AC6557"/>
    </row>
    <row r="6558" spans="2:29" s="14" customFormat="1" x14ac:dyDescent="0.25">
      <c r="B6558"/>
      <c r="C6558"/>
      <c r="D6558"/>
      <c r="E6558"/>
      <c r="F6558"/>
      <c r="G6558"/>
      <c r="H6558"/>
      <c r="I6558"/>
      <c r="J6558"/>
      <c r="K6558" s="91"/>
      <c r="L6558" s="91"/>
      <c r="M6558" s="91"/>
      <c r="R6558"/>
      <c r="S6558"/>
      <c r="T6558"/>
      <c r="U6558"/>
      <c r="V6558"/>
      <c r="W6558"/>
      <c r="X6558"/>
      <c r="Y6558"/>
      <c r="Z6558"/>
      <c r="AA6558"/>
      <c r="AB6558"/>
      <c r="AC6558"/>
    </row>
    <row r="6559" spans="2:29" s="14" customFormat="1" x14ac:dyDescent="0.25">
      <c r="B6559"/>
      <c r="C6559"/>
      <c r="D6559"/>
      <c r="E6559"/>
      <c r="F6559"/>
      <c r="G6559"/>
      <c r="H6559"/>
      <c r="I6559"/>
      <c r="J6559"/>
      <c r="K6559" s="91"/>
      <c r="L6559" s="91"/>
      <c r="M6559" s="91"/>
      <c r="R6559"/>
      <c r="S6559"/>
      <c r="T6559"/>
      <c r="U6559"/>
      <c r="V6559"/>
      <c r="W6559"/>
      <c r="X6559"/>
      <c r="Y6559"/>
      <c r="Z6559"/>
      <c r="AA6559"/>
      <c r="AB6559"/>
      <c r="AC6559"/>
    </row>
    <row r="6560" spans="2:29" s="14" customFormat="1" x14ac:dyDescent="0.25">
      <c r="B6560"/>
      <c r="C6560"/>
      <c r="D6560"/>
      <c r="E6560"/>
      <c r="F6560"/>
      <c r="G6560"/>
      <c r="H6560"/>
      <c r="I6560"/>
      <c r="J6560"/>
      <c r="K6560" s="91"/>
      <c r="L6560" s="91"/>
      <c r="M6560" s="91"/>
      <c r="R6560"/>
      <c r="S6560"/>
      <c r="T6560"/>
      <c r="U6560"/>
      <c r="V6560"/>
      <c r="W6560"/>
      <c r="X6560"/>
      <c r="Y6560"/>
      <c r="Z6560"/>
      <c r="AA6560"/>
      <c r="AB6560"/>
      <c r="AC6560"/>
    </row>
    <row r="6561" spans="2:29" s="14" customFormat="1" x14ac:dyDescent="0.25">
      <c r="B6561"/>
      <c r="C6561"/>
      <c r="D6561"/>
      <c r="E6561"/>
      <c r="F6561"/>
      <c r="G6561"/>
      <c r="H6561"/>
      <c r="I6561"/>
      <c r="J6561"/>
      <c r="K6561" s="91"/>
      <c r="L6561" s="91"/>
      <c r="M6561" s="91"/>
      <c r="R6561"/>
      <c r="S6561"/>
      <c r="T6561"/>
      <c r="U6561"/>
      <c r="V6561"/>
      <c r="W6561"/>
      <c r="X6561"/>
      <c r="Y6561"/>
      <c r="Z6561"/>
      <c r="AA6561"/>
      <c r="AB6561"/>
      <c r="AC6561"/>
    </row>
    <row r="6562" spans="2:29" s="14" customFormat="1" x14ac:dyDescent="0.25">
      <c r="B6562"/>
      <c r="C6562"/>
      <c r="D6562"/>
      <c r="E6562"/>
      <c r="F6562"/>
      <c r="G6562"/>
      <c r="H6562"/>
      <c r="I6562"/>
      <c r="J6562"/>
      <c r="K6562" s="91"/>
      <c r="L6562" s="91"/>
      <c r="M6562" s="91"/>
      <c r="R6562"/>
      <c r="S6562"/>
      <c r="T6562"/>
      <c r="U6562"/>
      <c r="V6562"/>
      <c r="W6562"/>
      <c r="X6562"/>
      <c r="Y6562"/>
      <c r="Z6562"/>
      <c r="AA6562"/>
      <c r="AB6562"/>
      <c r="AC6562"/>
    </row>
    <row r="6563" spans="2:29" s="14" customFormat="1" x14ac:dyDescent="0.25">
      <c r="B6563"/>
      <c r="C6563"/>
      <c r="D6563"/>
      <c r="E6563"/>
      <c r="F6563"/>
      <c r="G6563"/>
      <c r="H6563"/>
      <c r="I6563"/>
      <c r="J6563"/>
      <c r="K6563" s="91"/>
      <c r="L6563" s="91"/>
      <c r="M6563" s="91"/>
      <c r="R6563"/>
      <c r="S6563"/>
      <c r="T6563"/>
      <c r="U6563"/>
      <c r="V6563"/>
      <c r="W6563"/>
      <c r="X6563"/>
      <c r="Y6563"/>
      <c r="Z6563"/>
      <c r="AA6563"/>
      <c r="AB6563"/>
      <c r="AC6563"/>
    </row>
    <row r="6564" spans="2:29" s="14" customFormat="1" x14ac:dyDescent="0.25">
      <c r="B6564"/>
      <c r="C6564"/>
      <c r="D6564"/>
      <c r="E6564"/>
      <c r="F6564"/>
      <c r="G6564"/>
      <c r="H6564"/>
      <c r="I6564"/>
      <c r="J6564"/>
      <c r="K6564" s="91"/>
      <c r="L6564" s="91"/>
      <c r="M6564" s="91"/>
      <c r="R6564"/>
      <c r="S6564"/>
      <c r="T6564"/>
      <c r="U6564"/>
      <c r="V6564"/>
      <c r="W6564"/>
      <c r="X6564"/>
      <c r="Y6564"/>
      <c r="Z6564"/>
      <c r="AA6564"/>
      <c r="AB6564"/>
      <c r="AC6564"/>
    </row>
    <row r="6565" spans="2:29" s="14" customFormat="1" x14ac:dyDescent="0.25">
      <c r="B6565"/>
      <c r="C6565"/>
      <c r="D6565"/>
      <c r="E6565"/>
      <c r="F6565"/>
      <c r="G6565"/>
      <c r="H6565"/>
      <c r="I6565"/>
      <c r="J6565"/>
      <c r="K6565" s="91"/>
      <c r="L6565" s="91"/>
      <c r="M6565" s="91"/>
      <c r="R6565"/>
      <c r="S6565"/>
      <c r="T6565"/>
      <c r="U6565"/>
      <c r="V6565"/>
      <c r="W6565"/>
      <c r="X6565"/>
      <c r="Y6565"/>
      <c r="Z6565"/>
      <c r="AA6565"/>
      <c r="AB6565"/>
      <c r="AC6565"/>
    </row>
    <row r="6566" spans="2:29" s="14" customFormat="1" x14ac:dyDescent="0.25">
      <c r="B6566"/>
      <c r="C6566"/>
      <c r="D6566"/>
      <c r="E6566"/>
      <c r="F6566"/>
      <c r="G6566"/>
      <c r="H6566"/>
      <c r="I6566"/>
      <c r="J6566"/>
      <c r="K6566" s="91"/>
      <c r="L6566" s="91"/>
      <c r="M6566" s="91"/>
      <c r="R6566"/>
      <c r="S6566"/>
      <c r="T6566"/>
      <c r="U6566"/>
      <c r="V6566"/>
      <c r="W6566"/>
      <c r="X6566"/>
      <c r="Y6566"/>
      <c r="Z6566"/>
      <c r="AA6566"/>
      <c r="AB6566"/>
      <c r="AC6566"/>
    </row>
    <row r="6567" spans="2:29" s="14" customFormat="1" x14ac:dyDescent="0.25">
      <c r="B6567"/>
      <c r="C6567"/>
      <c r="D6567"/>
      <c r="E6567"/>
      <c r="F6567"/>
      <c r="G6567"/>
      <c r="H6567"/>
      <c r="I6567"/>
      <c r="J6567"/>
      <c r="K6567" s="91"/>
      <c r="L6567" s="91"/>
      <c r="M6567" s="91"/>
      <c r="R6567"/>
      <c r="S6567"/>
      <c r="T6567"/>
      <c r="U6567"/>
      <c r="V6567"/>
      <c r="W6567"/>
      <c r="X6567"/>
      <c r="Y6567"/>
      <c r="Z6567"/>
      <c r="AA6567"/>
      <c r="AB6567"/>
      <c r="AC6567"/>
    </row>
    <row r="6568" spans="2:29" s="14" customFormat="1" x14ac:dyDescent="0.25">
      <c r="B6568"/>
      <c r="C6568"/>
      <c r="D6568"/>
      <c r="E6568"/>
      <c r="F6568"/>
      <c r="G6568"/>
      <c r="H6568"/>
      <c r="I6568"/>
      <c r="J6568"/>
      <c r="K6568" s="91"/>
      <c r="L6568" s="91"/>
      <c r="M6568" s="91"/>
      <c r="R6568"/>
      <c r="S6568"/>
      <c r="T6568"/>
      <c r="U6568"/>
      <c r="V6568"/>
      <c r="W6568"/>
      <c r="X6568"/>
      <c r="Y6568"/>
      <c r="Z6568"/>
      <c r="AA6568"/>
      <c r="AB6568"/>
      <c r="AC6568"/>
    </row>
    <row r="6569" spans="2:29" s="14" customFormat="1" x14ac:dyDescent="0.25">
      <c r="B6569"/>
      <c r="C6569"/>
      <c r="D6569"/>
      <c r="E6569"/>
      <c r="F6569"/>
      <c r="G6569"/>
      <c r="H6569"/>
      <c r="I6569"/>
      <c r="J6569"/>
      <c r="K6569" s="91"/>
      <c r="L6569" s="91"/>
      <c r="M6569" s="91"/>
      <c r="R6569"/>
      <c r="S6569"/>
      <c r="T6569"/>
      <c r="U6569"/>
      <c r="V6569"/>
      <c r="W6569"/>
      <c r="X6569"/>
      <c r="Y6569"/>
      <c r="Z6569"/>
      <c r="AA6569"/>
      <c r="AB6569"/>
      <c r="AC6569"/>
    </row>
    <row r="6570" spans="2:29" s="14" customFormat="1" x14ac:dyDescent="0.25">
      <c r="B6570"/>
      <c r="C6570"/>
      <c r="D6570"/>
      <c r="E6570"/>
      <c r="F6570"/>
      <c r="G6570"/>
      <c r="H6570"/>
      <c r="I6570"/>
      <c r="J6570"/>
      <c r="K6570" s="91"/>
      <c r="L6570" s="91"/>
      <c r="M6570" s="91"/>
      <c r="R6570"/>
      <c r="S6570"/>
      <c r="T6570"/>
      <c r="U6570"/>
      <c r="V6570"/>
      <c r="W6570"/>
      <c r="X6570"/>
      <c r="Y6570"/>
      <c r="Z6570"/>
      <c r="AA6570"/>
      <c r="AB6570"/>
      <c r="AC6570"/>
    </row>
    <row r="6571" spans="2:29" s="14" customFormat="1" x14ac:dyDescent="0.25">
      <c r="B6571"/>
      <c r="C6571"/>
      <c r="D6571"/>
      <c r="E6571"/>
      <c r="F6571"/>
      <c r="G6571"/>
      <c r="H6571"/>
      <c r="I6571"/>
      <c r="J6571"/>
      <c r="K6571" s="91"/>
      <c r="L6571" s="91"/>
      <c r="M6571" s="91"/>
      <c r="R6571"/>
      <c r="S6571"/>
      <c r="T6571"/>
      <c r="U6571"/>
      <c r="V6571"/>
      <c r="W6571"/>
      <c r="X6571"/>
      <c r="Y6571"/>
      <c r="Z6571"/>
      <c r="AA6571"/>
      <c r="AB6571"/>
      <c r="AC6571"/>
    </row>
    <row r="6572" spans="2:29" s="14" customFormat="1" x14ac:dyDescent="0.25">
      <c r="B6572"/>
      <c r="C6572"/>
      <c r="D6572"/>
      <c r="E6572"/>
      <c r="F6572"/>
      <c r="G6572"/>
      <c r="H6572"/>
      <c r="I6572"/>
      <c r="J6572"/>
      <c r="K6572" s="91"/>
      <c r="L6572" s="91"/>
      <c r="M6572" s="91"/>
      <c r="R6572"/>
      <c r="S6572"/>
      <c r="T6572"/>
      <c r="U6572"/>
      <c r="V6572"/>
      <c r="W6572"/>
      <c r="X6572"/>
      <c r="Y6572"/>
      <c r="Z6572"/>
      <c r="AA6572"/>
      <c r="AB6572"/>
      <c r="AC6572"/>
    </row>
    <row r="6573" spans="2:29" s="14" customFormat="1" x14ac:dyDescent="0.25">
      <c r="B6573"/>
      <c r="C6573"/>
      <c r="D6573"/>
      <c r="E6573"/>
      <c r="F6573"/>
      <c r="G6573"/>
      <c r="H6573"/>
      <c r="I6573"/>
      <c r="J6573"/>
      <c r="K6573" s="91"/>
      <c r="L6573" s="91"/>
      <c r="M6573" s="91"/>
      <c r="R6573"/>
      <c r="S6573"/>
      <c r="T6573"/>
      <c r="U6573"/>
      <c r="V6573"/>
      <c r="W6573"/>
      <c r="X6573"/>
      <c r="Y6573"/>
      <c r="Z6573"/>
      <c r="AA6573"/>
      <c r="AB6573"/>
      <c r="AC6573"/>
    </row>
    <row r="6574" spans="2:29" s="14" customFormat="1" x14ac:dyDescent="0.25">
      <c r="B6574"/>
      <c r="C6574"/>
      <c r="D6574"/>
      <c r="E6574"/>
      <c r="F6574"/>
      <c r="G6574"/>
      <c r="H6574"/>
      <c r="I6574"/>
      <c r="J6574"/>
      <c r="K6574" s="91"/>
      <c r="L6574" s="91"/>
      <c r="M6574" s="91"/>
      <c r="R6574"/>
      <c r="S6574"/>
      <c r="T6574"/>
      <c r="U6574"/>
      <c r="V6574"/>
      <c r="W6574"/>
      <c r="X6574"/>
      <c r="Y6574"/>
      <c r="Z6574"/>
      <c r="AA6574"/>
      <c r="AB6574"/>
      <c r="AC6574"/>
    </row>
    <row r="6575" spans="2:29" s="14" customFormat="1" x14ac:dyDescent="0.25">
      <c r="B6575"/>
      <c r="C6575"/>
      <c r="D6575"/>
      <c r="E6575"/>
      <c r="F6575"/>
      <c r="G6575"/>
      <c r="H6575"/>
      <c r="I6575"/>
      <c r="J6575"/>
      <c r="K6575" s="91"/>
      <c r="L6575" s="91"/>
      <c r="M6575" s="91"/>
      <c r="R6575"/>
      <c r="S6575"/>
      <c r="T6575"/>
      <c r="U6575"/>
      <c r="V6575"/>
      <c r="W6575"/>
      <c r="X6575"/>
      <c r="Y6575"/>
      <c r="Z6575"/>
      <c r="AA6575"/>
      <c r="AB6575"/>
      <c r="AC6575"/>
    </row>
    <row r="6576" spans="2:29" s="14" customFormat="1" x14ac:dyDescent="0.25">
      <c r="B6576"/>
      <c r="C6576"/>
      <c r="D6576"/>
      <c r="E6576"/>
      <c r="F6576"/>
      <c r="G6576"/>
      <c r="H6576"/>
      <c r="I6576"/>
      <c r="J6576"/>
      <c r="K6576" s="91"/>
      <c r="L6576" s="91"/>
      <c r="M6576" s="91"/>
      <c r="R6576"/>
      <c r="S6576"/>
      <c r="T6576"/>
      <c r="U6576"/>
      <c r="V6576"/>
      <c r="W6576"/>
      <c r="X6576"/>
      <c r="Y6576"/>
      <c r="Z6576"/>
      <c r="AA6576"/>
      <c r="AB6576"/>
      <c r="AC6576"/>
    </row>
    <row r="6577" spans="2:29" s="14" customFormat="1" x14ac:dyDescent="0.25">
      <c r="B6577"/>
      <c r="C6577"/>
      <c r="D6577"/>
      <c r="E6577"/>
      <c r="F6577"/>
      <c r="G6577"/>
      <c r="H6577"/>
      <c r="I6577"/>
      <c r="J6577"/>
      <c r="K6577" s="91"/>
      <c r="L6577" s="91"/>
      <c r="M6577" s="91"/>
      <c r="R6577"/>
      <c r="S6577"/>
      <c r="T6577"/>
      <c r="U6577"/>
      <c r="V6577"/>
      <c r="W6577"/>
      <c r="X6577"/>
      <c r="Y6577"/>
      <c r="Z6577"/>
      <c r="AA6577"/>
      <c r="AB6577"/>
      <c r="AC6577"/>
    </row>
    <row r="6578" spans="2:29" s="14" customFormat="1" x14ac:dyDescent="0.25">
      <c r="B6578"/>
      <c r="C6578"/>
      <c r="D6578"/>
      <c r="E6578"/>
      <c r="F6578"/>
      <c r="G6578"/>
      <c r="H6578"/>
      <c r="I6578"/>
      <c r="J6578"/>
      <c r="K6578" s="91"/>
      <c r="L6578" s="91"/>
      <c r="M6578" s="91"/>
      <c r="R6578"/>
      <c r="S6578"/>
      <c r="T6578"/>
      <c r="U6578"/>
      <c r="V6578"/>
      <c r="W6578"/>
      <c r="X6578"/>
      <c r="Y6578"/>
      <c r="Z6578"/>
      <c r="AA6578"/>
      <c r="AB6578"/>
      <c r="AC6578"/>
    </row>
    <row r="6579" spans="2:29" s="14" customFormat="1" x14ac:dyDescent="0.25">
      <c r="B6579"/>
      <c r="C6579"/>
      <c r="D6579"/>
      <c r="E6579"/>
      <c r="F6579"/>
      <c r="G6579"/>
      <c r="H6579"/>
      <c r="I6579"/>
      <c r="J6579"/>
      <c r="K6579" s="91"/>
      <c r="L6579" s="91"/>
      <c r="M6579" s="91"/>
      <c r="R6579"/>
      <c r="S6579"/>
      <c r="T6579"/>
      <c r="U6579"/>
      <c r="V6579"/>
      <c r="W6579"/>
      <c r="X6579"/>
      <c r="Y6579"/>
      <c r="Z6579"/>
      <c r="AA6579"/>
      <c r="AB6579"/>
      <c r="AC6579"/>
    </row>
    <row r="6580" spans="2:29" s="14" customFormat="1" x14ac:dyDescent="0.25">
      <c r="B6580"/>
      <c r="C6580"/>
      <c r="D6580"/>
      <c r="E6580"/>
      <c r="F6580"/>
      <c r="G6580"/>
      <c r="H6580"/>
      <c r="I6580"/>
      <c r="J6580"/>
      <c r="K6580" s="91"/>
      <c r="L6580" s="91"/>
      <c r="M6580" s="91"/>
      <c r="R6580"/>
      <c r="S6580"/>
      <c r="T6580"/>
      <c r="U6580"/>
      <c r="V6580"/>
      <c r="W6580"/>
      <c r="X6580"/>
      <c r="Y6580"/>
      <c r="Z6580"/>
      <c r="AA6580"/>
      <c r="AB6580"/>
      <c r="AC6580"/>
    </row>
    <row r="6581" spans="2:29" s="14" customFormat="1" x14ac:dyDescent="0.25">
      <c r="B6581"/>
      <c r="C6581"/>
      <c r="D6581"/>
      <c r="E6581"/>
      <c r="F6581"/>
      <c r="G6581"/>
      <c r="H6581"/>
      <c r="I6581"/>
      <c r="J6581"/>
      <c r="K6581" s="91"/>
      <c r="L6581" s="91"/>
      <c r="M6581" s="91"/>
      <c r="R6581"/>
      <c r="S6581"/>
      <c r="T6581"/>
      <c r="U6581"/>
      <c r="V6581"/>
      <c r="W6581"/>
      <c r="X6581"/>
      <c r="Y6581"/>
      <c r="Z6581"/>
      <c r="AA6581"/>
      <c r="AB6581"/>
      <c r="AC6581"/>
    </row>
    <row r="6582" spans="2:29" s="14" customFormat="1" x14ac:dyDescent="0.25">
      <c r="B6582"/>
      <c r="C6582"/>
      <c r="D6582"/>
      <c r="E6582"/>
      <c r="F6582"/>
      <c r="G6582"/>
      <c r="H6582"/>
      <c r="I6582"/>
      <c r="J6582"/>
      <c r="K6582" s="91"/>
      <c r="L6582" s="91"/>
      <c r="M6582" s="91"/>
      <c r="R6582"/>
      <c r="S6582"/>
      <c r="T6582"/>
      <c r="U6582"/>
      <c r="V6582"/>
      <c r="W6582"/>
      <c r="X6582"/>
      <c r="Y6582"/>
      <c r="Z6582"/>
      <c r="AA6582"/>
      <c r="AB6582"/>
      <c r="AC6582"/>
    </row>
    <row r="6583" spans="2:29" s="14" customFormat="1" x14ac:dyDescent="0.25">
      <c r="B6583"/>
      <c r="C6583"/>
      <c r="D6583"/>
      <c r="E6583"/>
      <c r="F6583"/>
      <c r="G6583"/>
      <c r="H6583"/>
      <c r="I6583"/>
      <c r="J6583"/>
      <c r="K6583" s="91"/>
      <c r="L6583" s="91"/>
      <c r="M6583" s="91"/>
      <c r="R6583"/>
      <c r="S6583"/>
      <c r="T6583"/>
      <c r="U6583"/>
      <c r="V6583"/>
      <c r="W6583"/>
      <c r="X6583"/>
      <c r="Y6583"/>
      <c r="Z6583"/>
      <c r="AA6583"/>
      <c r="AB6583"/>
      <c r="AC6583"/>
    </row>
    <row r="6584" spans="2:29" s="14" customFormat="1" x14ac:dyDescent="0.25">
      <c r="B6584"/>
      <c r="C6584"/>
      <c r="D6584"/>
      <c r="E6584"/>
      <c r="F6584"/>
      <c r="G6584"/>
      <c r="H6584"/>
      <c r="I6584"/>
      <c r="J6584"/>
      <c r="K6584" s="91"/>
      <c r="L6584" s="91"/>
      <c r="M6584" s="91"/>
      <c r="R6584"/>
      <c r="S6584"/>
      <c r="T6584"/>
      <c r="U6584"/>
      <c r="V6584"/>
      <c r="W6584"/>
      <c r="X6584"/>
      <c r="Y6584"/>
      <c r="Z6584"/>
      <c r="AA6584"/>
      <c r="AB6584"/>
      <c r="AC6584"/>
    </row>
    <row r="6585" spans="2:29" s="14" customFormat="1" x14ac:dyDescent="0.25">
      <c r="B6585"/>
      <c r="C6585"/>
      <c r="D6585"/>
      <c r="E6585"/>
      <c r="F6585"/>
      <c r="G6585"/>
      <c r="H6585"/>
      <c r="I6585"/>
      <c r="J6585"/>
      <c r="K6585" s="91"/>
      <c r="L6585" s="91"/>
      <c r="M6585" s="91"/>
      <c r="R6585"/>
      <c r="S6585"/>
      <c r="T6585"/>
      <c r="U6585"/>
      <c r="V6585"/>
      <c r="W6585"/>
      <c r="X6585"/>
      <c r="Y6585"/>
      <c r="Z6585"/>
      <c r="AA6585"/>
      <c r="AB6585"/>
      <c r="AC6585"/>
    </row>
    <row r="6586" spans="2:29" s="14" customFormat="1" x14ac:dyDescent="0.25">
      <c r="B6586"/>
      <c r="C6586"/>
      <c r="D6586"/>
      <c r="E6586"/>
      <c r="F6586"/>
      <c r="G6586"/>
      <c r="H6586"/>
      <c r="I6586"/>
      <c r="J6586"/>
      <c r="K6586" s="91"/>
      <c r="L6586" s="91"/>
      <c r="M6586" s="91"/>
      <c r="R6586"/>
      <c r="S6586"/>
      <c r="T6586"/>
      <c r="U6586"/>
      <c r="V6586"/>
      <c r="W6586"/>
      <c r="X6586"/>
      <c r="Y6586"/>
      <c r="Z6586"/>
      <c r="AA6586"/>
      <c r="AB6586"/>
      <c r="AC6586"/>
    </row>
    <row r="6587" spans="2:29" s="14" customFormat="1" x14ac:dyDescent="0.25">
      <c r="B6587"/>
      <c r="C6587"/>
      <c r="D6587"/>
      <c r="E6587"/>
      <c r="F6587"/>
      <c r="G6587"/>
      <c r="H6587"/>
      <c r="I6587"/>
      <c r="J6587"/>
      <c r="K6587" s="91"/>
      <c r="L6587" s="91"/>
      <c r="M6587" s="91"/>
      <c r="R6587"/>
      <c r="S6587"/>
      <c r="T6587"/>
      <c r="U6587"/>
      <c r="V6587"/>
      <c r="W6587"/>
      <c r="X6587"/>
      <c r="Y6587"/>
      <c r="Z6587"/>
      <c r="AA6587"/>
      <c r="AB6587"/>
      <c r="AC6587"/>
    </row>
    <row r="6588" spans="2:29" s="14" customFormat="1" x14ac:dyDescent="0.25">
      <c r="B6588"/>
      <c r="C6588"/>
      <c r="D6588"/>
      <c r="E6588"/>
      <c r="F6588"/>
      <c r="G6588"/>
      <c r="H6588"/>
      <c r="I6588"/>
      <c r="J6588"/>
      <c r="K6588" s="91"/>
      <c r="L6588" s="91"/>
      <c r="M6588" s="91"/>
      <c r="R6588"/>
      <c r="S6588"/>
      <c r="T6588"/>
      <c r="U6588"/>
      <c r="V6588"/>
      <c r="W6588"/>
      <c r="X6588"/>
      <c r="Y6588"/>
      <c r="Z6588"/>
      <c r="AA6588"/>
      <c r="AB6588"/>
      <c r="AC6588"/>
    </row>
    <row r="6589" spans="2:29" s="14" customFormat="1" x14ac:dyDescent="0.25">
      <c r="B6589"/>
      <c r="C6589"/>
      <c r="D6589"/>
      <c r="E6589"/>
      <c r="F6589"/>
      <c r="G6589"/>
      <c r="H6589"/>
      <c r="I6589"/>
      <c r="J6589"/>
      <c r="K6589" s="91"/>
      <c r="L6589" s="91"/>
      <c r="M6589" s="91"/>
      <c r="R6589"/>
      <c r="S6589"/>
      <c r="T6589"/>
      <c r="U6589"/>
      <c r="V6589"/>
      <c r="W6589"/>
      <c r="X6589"/>
      <c r="Y6589"/>
      <c r="Z6589"/>
      <c r="AA6589"/>
      <c r="AB6589"/>
      <c r="AC6589"/>
    </row>
    <row r="6590" spans="2:29" s="14" customFormat="1" x14ac:dyDescent="0.25">
      <c r="B6590"/>
      <c r="C6590"/>
      <c r="D6590"/>
      <c r="E6590"/>
      <c r="F6590"/>
      <c r="G6590"/>
      <c r="H6590"/>
      <c r="I6590"/>
      <c r="J6590"/>
      <c r="K6590" s="91"/>
      <c r="L6590" s="91"/>
      <c r="M6590" s="91"/>
      <c r="R6590"/>
      <c r="S6590"/>
      <c r="T6590"/>
      <c r="U6590"/>
      <c r="V6590"/>
      <c r="W6590"/>
      <c r="X6590"/>
      <c r="Y6590"/>
      <c r="Z6590"/>
      <c r="AA6590"/>
      <c r="AB6590"/>
      <c r="AC6590"/>
    </row>
    <row r="6591" spans="2:29" s="14" customFormat="1" x14ac:dyDescent="0.25">
      <c r="B6591"/>
      <c r="C6591"/>
      <c r="D6591"/>
      <c r="E6591"/>
      <c r="F6591"/>
      <c r="G6591"/>
      <c r="H6591"/>
      <c r="I6591"/>
      <c r="J6591"/>
      <c r="K6591" s="91"/>
      <c r="L6591" s="91"/>
      <c r="M6591" s="91"/>
      <c r="R6591"/>
      <c r="S6591"/>
      <c r="T6591"/>
      <c r="U6591"/>
      <c r="V6591"/>
      <c r="W6591"/>
      <c r="X6591"/>
      <c r="Y6591"/>
      <c r="Z6591"/>
      <c r="AA6591"/>
      <c r="AB6591"/>
      <c r="AC6591"/>
    </row>
    <row r="6592" spans="2:29" s="14" customFormat="1" x14ac:dyDescent="0.25">
      <c r="B6592"/>
      <c r="C6592"/>
      <c r="D6592"/>
      <c r="E6592"/>
      <c r="F6592"/>
      <c r="G6592"/>
      <c r="H6592"/>
      <c r="I6592"/>
      <c r="J6592"/>
      <c r="K6592" s="91"/>
      <c r="L6592" s="91"/>
      <c r="M6592" s="91"/>
      <c r="R6592"/>
      <c r="S6592"/>
      <c r="T6592"/>
      <c r="U6592"/>
      <c r="V6592"/>
      <c r="W6592"/>
      <c r="X6592"/>
      <c r="Y6592"/>
      <c r="Z6592"/>
      <c r="AA6592"/>
      <c r="AB6592"/>
      <c r="AC6592"/>
    </row>
    <row r="6593" spans="2:29" s="14" customFormat="1" x14ac:dyDescent="0.25">
      <c r="B6593"/>
      <c r="C6593"/>
      <c r="D6593"/>
      <c r="E6593"/>
      <c r="F6593"/>
      <c r="G6593"/>
      <c r="H6593"/>
      <c r="I6593"/>
      <c r="J6593"/>
      <c r="K6593" s="91"/>
      <c r="L6593" s="91"/>
      <c r="M6593" s="91"/>
      <c r="R6593"/>
      <c r="S6593"/>
      <c r="T6593"/>
      <c r="U6593"/>
      <c r="V6593"/>
      <c r="W6593"/>
      <c r="X6593"/>
      <c r="Y6593"/>
      <c r="Z6593"/>
      <c r="AA6593"/>
      <c r="AB6593"/>
      <c r="AC6593"/>
    </row>
    <row r="6594" spans="2:29" s="14" customFormat="1" x14ac:dyDescent="0.25">
      <c r="B6594"/>
      <c r="C6594"/>
      <c r="D6594"/>
      <c r="E6594"/>
      <c r="F6594"/>
      <c r="G6594"/>
      <c r="H6594"/>
      <c r="I6594"/>
      <c r="J6594"/>
      <c r="K6594" s="91"/>
      <c r="L6594" s="91"/>
      <c r="M6594" s="91"/>
      <c r="R6594"/>
      <c r="S6594"/>
      <c r="T6594"/>
      <c r="U6594"/>
      <c r="V6594"/>
      <c r="W6594"/>
      <c r="X6594"/>
      <c r="Y6594"/>
      <c r="Z6594"/>
      <c r="AA6594"/>
      <c r="AB6594"/>
      <c r="AC6594"/>
    </row>
    <row r="6595" spans="2:29" s="14" customFormat="1" x14ac:dyDescent="0.25">
      <c r="B6595"/>
      <c r="C6595"/>
      <c r="D6595"/>
      <c r="E6595"/>
      <c r="F6595"/>
      <c r="G6595"/>
      <c r="H6595"/>
      <c r="I6595"/>
      <c r="J6595"/>
      <c r="K6595" s="91"/>
      <c r="L6595" s="91"/>
      <c r="M6595" s="91"/>
      <c r="R6595"/>
      <c r="S6595"/>
      <c r="T6595"/>
      <c r="U6595"/>
      <c r="V6595"/>
      <c r="W6595"/>
      <c r="X6595"/>
      <c r="Y6595"/>
      <c r="Z6595"/>
      <c r="AA6595"/>
      <c r="AB6595"/>
      <c r="AC6595"/>
    </row>
    <row r="6596" spans="2:29" s="14" customFormat="1" x14ac:dyDescent="0.25">
      <c r="B6596"/>
      <c r="C6596"/>
      <c r="D6596"/>
      <c r="E6596"/>
      <c r="F6596"/>
      <c r="G6596"/>
      <c r="H6596"/>
      <c r="I6596"/>
      <c r="J6596"/>
      <c r="K6596" s="91"/>
      <c r="L6596" s="91"/>
      <c r="M6596" s="91"/>
      <c r="R6596"/>
      <c r="S6596"/>
      <c r="T6596"/>
      <c r="U6596"/>
      <c r="V6596"/>
      <c r="W6596"/>
      <c r="X6596"/>
      <c r="Y6596"/>
      <c r="Z6596"/>
      <c r="AA6596"/>
      <c r="AB6596"/>
      <c r="AC6596"/>
    </row>
    <row r="6597" spans="2:29" s="14" customFormat="1" x14ac:dyDescent="0.25">
      <c r="B6597"/>
      <c r="C6597"/>
      <c r="D6597"/>
      <c r="E6597"/>
      <c r="F6597"/>
      <c r="G6597"/>
      <c r="H6597"/>
      <c r="I6597"/>
      <c r="J6597"/>
      <c r="K6597" s="91"/>
      <c r="L6597" s="91"/>
      <c r="M6597" s="91"/>
      <c r="R6597"/>
      <c r="S6597"/>
      <c r="T6597"/>
      <c r="U6597"/>
      <c r="V6597"/>
      <c r="W6597"/>
      <c r="X6597"/>
      <c r="Y6597"/>
      <c r="Z6597"/>
      <c r="AA6597"/>
      <c r="AB6597"/>
      <c r="AC6597"/>
    </row>
    <row r="6598" spans="2:29" s="14" customFormat="1" x14ac:dyDescent="0.25">
      <c r="B6598"/>
      <c r="C6598"/>
      <c r="D6598"/>
      <c r="E6598"/>
      <c r="F6598"/>
      <c r="G6598"/>
      <c r="H6598"/>
      <c r="I6598"/>
      <c r="J6598"/>
      <c r="K6598" s="91"/>
      <c r="L6598" s="91"/>
      <c r="M6598" s="91"/>
      <c r="R6598"/>
      <c r="S6598"/>
      <c r="T6598"/>
      <c r="U6598"/>
      <c r="V6598"/>
      <c r="W6598"/>
      <c r="X6598"/>
      <c r="Y6598"/>
      <c r="Z6598"/>
      <c r="AA6598"/>
      <c r="AB6598"/>
      <c r="AC6598"/>
    </row>
    <row r="6599" spans="2:29" s="14" customFormat="1" x14ac:dyDescent="0.25">
      <c r="B6599"/>
      <c r="C6599"/>
      <c r="D6599"/>
      <c r="E6599"/>
      <c r="F6599"/>
      <c r="G6599"/>
      <c r="H6599"/>
      <c r="I6599"/>
      <c r="J6599"/>
      <c r="K6599" s="91"/>
      <c r="L6599" s="91"/>
      <c r="M6599" s="91"/>
      <c r="R6599"/>
      <c r="S6599"/>
      <c r="T6599"/>
      <c r="U6599"/>
      <c r="V6599"/>
      <c r="W6599"/>
      <c r="X6599"/>
      <c r="Y6599"/>
      <c r="Z6599"/>
      <c r="AA6599"/>
      <c r="AB6599"/>
      <c r="AC6599"/>
    </row>
    <row r="6600" spans="2:29" s="14" customFormat="1" x14ac:dyDescent="0.25">
      <c r="B6600"/>
      <c r="C6600"/>
      <c r="D6600"/>
      <c r="E6600"/>
      <c r="F6600"/>
      <c r="G6600"/>
      <c r="H6600"/>
      <c r="I6600"/>
      <c r="J6600"/>
      <c r="K6600" s="91"/>
      <c r="L6600" s="91"/>
      <c r="M6600" s="91"/>
      <c r="R6600"/>
      <c r="S6600"/>
      <c r="T6600"/>
      <c r="U6600"/>
      <c r="V6600"/>
      <c r="W6600"/>
      <c r="X6600"/>
      <c r="Y6600"/>
      <c r="Z6600"/>
      <c r="AA6600"/>
      <c r="AB6600"/>
      <c r="AC6600"/>
    </row>
    <row r="6601" spans="2:29" s="14" customFormat="1" x14ac:dyDescent="0.25">
      <c r="B6601"/>
      <c r="C6601"/>
      <c r="D6601"/>
      <c r="E6601"/>
      <c r="F6601"/>
      <c r="G6601"/>
      <c r="H6601"/>
      <c r="I6601"/>
      <c r="J6601"/>
      <c r="K6601" s="91"/>
      <c r="L6601" s="91"/>
      <c r="M6601" s="91"/>
      <c r="R6601"/>
      <c r="S6601"/>
      <c r="T6601"/>
      <c r="U6601"/>
      <c r="V6601"/>
      <c r="W6601"/>
      <c r="X6601"/>
      <c r="Y6601"/>
      <c r="Z6601"/>
      <c r="AA6601"/>
      <c r="AB6601"/>
      <c r="AC6601"/>
    </row>
    <row r="6602" spans="2:29" s="14" customFormat="1" x14ac:dyDescent="0.25">
      <c r="B6602"/>
      <c r="C6602"/>
      <c r="D6602"/>
      <c r="E6602"/>
      <c r="F6602"/>
      <c r="G6602"/>
      <c r="H6602"/>
      <c r="I6602"/>
      <c r="J6602"/>
      <c r="K6602" s="91"/>
      <c r="L6602" s="91"/>
      <c r="M6602" s="91"/>
      <c r="R6602"/>
      <c r="S6602"/>
      <c r="T6602"/>
      <c r="U6602"/>
      <c r="V6602"/>
      <c r="W6602"/>
      <c r="X6602"/>
      <c r="Y6602"/>
      <c r="Z6602"/>
      <c r="AA6602"/>
      <c r="AB6602"/>
      <c r="AC6602"/>
    </row>
    <row r="6603" spans="2:29" s="14" customFormat="1" x14ac:dyDescent="0.25">
      <c r="B6603"/>
      <c r="C6603"/>
      <c r="D6603"/>
      <c r="E6603"/>
      <c r="F6603"/>
      <c r="G6603"/>
      <c r="H6603"/>
      <c r="I6603"/>
      <c r="J6603"/>
      <c r="K6603" s="91"/>
      <c r="L6603" s="91"/>
      <c r="M6603" s="91"/>
      <c r="R6603"/>
      <c r="S6603"/>
      <c r="T6603"/>
      <c r="U6603"/>
      <c r="V6603"/>
      <c r="W6603"/>
      <c r="X6603"/>
      <c r="Y6603"/>
      <c r="Z6603"/>
      <c r="AA6603"/>
      <c r="AB6603"/>
      <c r="AC6603"/>
    </row>
    <row r="6604" spans="2:29" s="14" customFormat="1" x14ac:dyDescent="0.25">
      <c r="B6604"/>
      <c r="C6604"/>
      <c r="D6604"/>
      <c r="E6604"/>
      <c r="F6604"/>
      <c r="G6604"/>
      <c r="H6604"/>
      <c r="I6604"/>
      <c r="J6604"/>
      <c r="K6604" s="91"/>
      <c r="L6604" s="91"/>
      <c r="M6604" s="91"/>
      <c r="R6604"/>
      <c r="S6604"/>
      <c r="T6604"/>
      <c r="U6604"/>
      <c r="V6604"/>
      <c r="W6604"/>
      <c r="X6604"/>
      <c r="Y6604"/>
      <c r="Z6604"/>
      <c r="AA6604"/>
      <c r="AB6604"/>
      <c r="AC6604"/>
    </row>
    <row r="6605" spans="2:29" s="14" customFormat="1" x14ac:dyDescent="0.25">
      <c r="B6605"/>
      <c r="C6605"/>
      <c r="D6605"/>
      <c r="E6605"/>
      <c r="F6605"/>
      <c r="G6605"/>
      <c r="H6605"/>
      <c r="I6605"/>
      <c r="J6605"/>
      <c r="K6605" s="91"/>
      <c r="L6605" s="91"/>
      <c r="M6605" s="91"/>
      <c r="R6605"/>
      <c r="S6605"/>
      <c r="T6605"/>
      <c r="U6605"/>
      <c r="V6605"/>
      <c r="W6605"/>
      <c r="X6605"/>
      <c r="Y6605"/>
      <c r="Z6605"/>
      <c r="AA6605"/>
      <c r="AB6605"/>
      <c r="AC6605"/>
    </row>
    <row r="6606" spans="2:29" s="14" customFormat="1" x14ac:dyDescent="0.25">
      <c r="B6606"/>
      <c r="C6606"/>
      <c r="D6606"/>
      <c r="E6606"/>
      <c r="F6606"/>
      <c r="G6606"/>
      <c r="H6606"/>
      <c r="I6606"/>
      <c r="J6606"/>
      <c r="K6606" s="91"/>
      <c r="L6606" s="91"/>
      <c r="M6606" s="91"/>
      <c r="R6606"/>
      <c r="S6606"/>
      <c r="T6606"/>
      <c r="U6606"/>
      <c r="V6606"/>
      <c r="W6606"/>
      <c r="X6606"/>
      <c r="Y6606"/>
      <c r="Z6606"/>
      <c r="AA6606"/>
      <c r="AB6606"/>
      <c r="AC6606"/>
    </row>
    <row r="6607" spans="2:29" s="14" customFormat="1" x14ac:dyDescent="0.25">
      <c r="B6607"/>
      <c r="C6607"/>
      <c r="D6607"/>
      <c r="E6607"/>
      <c r="F6607"/>
      <c r="G6607"/>
      <c r="H6607"/>
      <c r="I6607"/>
      <c r="J6607"/>
      <c r="K6607" s="91"/>
      <c r="L6607" s="91"/>
      <c r="M6607" s="91"/>
      <c r="R6607"/>
      <c r="S6607"/>
      <c r="T6607"/>
      <c r="U6607"/>
      <c r="V6607"/>
      <c r="W6607"/>
      <c r="X6607"/>
      <c r="Y6607"/>
      <c r="Z6607"/>
      <c r="AA6607"/>
      <c r="AB6607"/>
      <c r="AC6607"/>
    </row>
    <row r="6608" spans="2:29" s="14" customFormat="1" x14ac:dyDescent="0.25">
      <c r="B6608"/>
      <c r="C6608"/>
      <c r="D6608"/>
      <c r="E6608"/>
      <c r="F6608"/>
      <c r="G6608"/>
      <c r="H6608"/>
      <c r="I6608"/>
      <c r="J6608"/>
      <c r="K6608" s="91"/>
      <c r="L6608" s="91"/>
      <c r="M6608" s="91"/>
      <c r="R6608"/>
      <c r="S6608"/>
      <c r="T6608"/>
      <c r="U6608"/>
      <c r="V6608"/>
      <c r="W6608"/>
      <c r="X6608"/>
      <c r="Y6608"/>
      <c r="Z6608"/>
      <c r="AA6608"/>
      <c r="AB6608"/>
      <c r="AC6608"/>
    </row>
    <row r="6609" spans="2:29" s="14" customFormat="1" x14ac:dyDescent="0.25">
      <c r="B6609"/>
      <c r="C6609"/>
      <c r="D6609"/>
      <c r="E6609"/>
      <c r="F6609"/>
      <c r="G6609"/>
      <c r="H6609"/>
      <c r="I6609"/>
      <c r="J6609"/>
      <c r="K6609" s="91"/>
      <c r="L6609" s="91"/>
      <c r="M6609" s="91"/>
      <c r="R6609"/>
      <c r="S6609"/>
      <c r="T6609"/>
      <c r="U6609"/>
      <c r="V6609"/>
      <c r="W6609"/>
      <c r="X6609"/>
      <c r="Y6609"/>
      <c r="Z6609"/>
      <c r="AA6609"/>
      <c r="AB6609"/>
      <c r="AC6609"/>
    </row>
    <row r="6610" spans="2:29" s="14" customFormat="1" x14ac:dyDescent="0.25">
      <c r="B6610"/>
      <c r="C6610"/>
      <c r="D6610"/>
      <c r="E6610"/>
      <c r="F6610"/>
      <c r="G6610"/>
      <c r="H6610"/>
      <c r="I6610"/>
      <c r="J6610"/>
      <c r="K6610" s="91"/>
      <c r="L6610" s="91"/>
      <c r="M6610" s="91"/>
      <c r="R6610"/>
      <c r="S6610"/>
      <c r="T6610"/>
      <c r="U6610"/>
      <c r="V6610"/>
      <c r="W6610"/>
      <c r="X6610"/>
      <c r="Y6610"/>
      <c r="Z6610"/>
      <c r="AA6610"/>
      <c r="AB6610"/>
      <c r="AC6610"/>
    </row>
    <row r="6611" spans="2:29" s="14" customFormat="1" x14ac:dyDescent="0.25">
      <c r="B6611"/>
      <c r="C6611"/>
      <c r="D6611"/>
      <c r="E6611"/>
      <c r="F6611"/>
      <c r="G6611"/>
      <c r="H6611"/>
      <c r="I6611"/>
      <c r="J6611"/>
      <c r="K6611" s="91"/>
      <c r="L6611" s="91"/>
      <c r="M6611" s="91"/>
      <c r="R6611"/>
      <c r="S6611"/>
      <c r="T6611"/>
      <c r="U6611"/>
      <c r="V6611"/>
      <c r="W6611"/>
      <c r="X6611"/>
      <c r="Y6611"/>
      <c r="Z6611"/>
      <c r="AA6611"/>
      <c r="AB6611"/>
      <c r="AC6611"/>
    </row>
    <row r="6612" spans="2:29" s="14" customFormat="1" x14ac:dyDescent="0.25">
      <c r="B6612"/>
      <c r="C6612"/>
      <c r="D6612"/>
      <c r="E6612"/>
      <c r="F6612"/>
      <c r="G6612"/>
      <c r="H6612"/>
      <c r="I6612"/>
      <c r="J6612"/>
      <c r="K6612" s="91"/>
      <c r="L6612" s="91"/>
      <c r="M6612" s="91"/>
      <c r="R6612"/>
      <c r="S6612"/>
      <c r="T6612"/>
      <c r="U6612"/>
      <c r="V6612"/>
      <c r="W6612"/>
      <c r="X6612"/>
      <c r="Y6612"/>
      <c r="Z6612"/>
      <c r="AA6612"/>
      <c r="AB6612"/>
      <c r="AC6612"/>
    </row>
    <row r="6613" spans="2:29" s="14" customFormat="1" x14ac:dyDescent="0.25">
      <c r="B6613"/>
      <c r="C6613"/>
      <c r="D6613"/>
      <c r="E6613"/>
      <c r="F6613"/>
      <c r="G6613"/>
      <c r="H6613"/>
      <c r="I6613"/>
      <c r="J6613"/>
      <c r="K6613" s="91"/>
      <c r="L6613" s="91"/>
      <c r="M6613" s="91"/>
      <c r="R6613"/>
      <c r="S6613"/>
      <c r="T6613"/>
      <c r="U6613"/>
      <c r="V6613"/>
      <c r="W6613"/>
      <c r="X6613"/>
      <c r="Y6613"/>
      <c r="Z6613"/>
      <c r="AA6613"/>
      <c r="AB6613"/>
      <c r="AC6613"/>
    </row>
    <row r="6614" spans="2:29" s="14" customFormat="1" x14ac:dyDescent="0.25">
      <c r="B6614"/>
      <c r="C6614"/>
      <c r="D6614"/>
      <c r="E6614"/>
      <c r="F6614"/>
      <c r="G6614"/>
      <c r="H6614"/>
      <c r="I6614"/>
      <c r="J6614"/>
      <c r="K6614" s="91"/>
      <c r="L6614" s="91"/>
      <c r="M6614" s="91"/>
      <c r="R6614"/>
      <c r="S6614"/>
      <c r="T6614"/>
      <c r="U6614"/>
      <c r="V6614"/>
      <c r="W6614"/>
      <c r="X6614"/>
      <c r="Y6614"/>
      <c r="Z6614"/>
      <c r="AA6614"/>
      <c r="AB6614"/>
      <c r="AC6614"/>
    </row>
    <row r="6615" spans="2:29" s="14" customFormat="1" x14ac:dyDescent="0.25">
      <c r="B6615"/>
      <c r="C6615"/>
      <c r="D6615"/>
      <c r="E6615"/>
      <c r="F6615"/>
      <c r="G6615"/>
      <c r="H6615"/>
      <c r="I6615"/>
      <c r="J6615"/>
      <c r="K6615" s="91"/>
      <c r="L6615" s="91"/>
      <c r="M6615" s="91"/>
      <c r="R6615"/>
      <c r="S6615"/>
      <c r="T6615"/>
      <c r="U6615"/>
      <c r="V6615"/>
      <c r="W6615"/>
      <c r="X6615"/>
      <c r="Y6615"/>
      <c r="Z6615"/>
      <c r="AA6615"/>
      <c r="AB6615"/>
      <c r="AC6615"/>
    </row>
    <row r="6616" spans="2:29" s="14" customFormat="1" x14ac:dyDescent="0.25">
      <c r="B6616"/>
      <c r="C6616"/>
      <c r="D6616"/>
      <c r="E6616"/>
      <c r="F6616"/>
      <c r="G6616"/>
      <c r="H6616"/>
      <c r="I6616"/>
      <c r="J6616"/>
      <c r="K6616" s="91"/>
      <c r="L6616" s="91"/>
      <c r="M6616" s="91"/>
      <c r="R6616"/>
      <c r="S6616"/>
      <c r="T6616"/>
      <c r="U6616"/>
      <c r="V6616"/>
      <c r="W6616"/>
      <c r="X6616"/>
      <c r="Y6616"/>
      <c r="Z6616"/>
      <c r="AA6616"/>
      <c r="AB6616"/>
      <c r="AC6616"/>
    </row>
    <row r="6617" spans="2:29" s="14" customFormat="1" x14ac:dyDescent="0.25">
      <c r="B6617"/>
      <c r="C6617"/>
      <c r="D6617"/>
      <c r="E6617"/>
      <c r="F6617"/>
      <c r="G6617"/>
      <c r="H6617"/>
      <c r="I6617"/>
      <c r="J6617"/>
      <c r="K6617" s="91"/>
      <c r="L6617" s="91"/>
      <c r="M6617" s="91"/>
      <c r="R6617"/>
      <c r="S6617"/>
      <c r="T6617"/>
      <c r="U6617"/>
      <c r="V6617"/>
      <c r="W6617"/>
      <c r="X6617"/>
      <c r="Y6617"/>
      <c r="Z6617"/>
      <c r="AA6617"/>
      <c r="AB6617"/>
      <c r="AC6617"/>
    </row>
    <row r="6618" spans="2:29" s="14" customFormat="1" x14ac:dyDescent="0.25">
      <c r="B6618"/>
      <c r="C6618"/>
      <c r="D6618"/>
      <c r="E6618"/>
      <c r="F6618"/>
      <c r="G6618"/>
      <c r="H6618"/>
      <c r="I6618"/>
      <c r="J6618"/>
      <c r="K6618" s="91"/>
      <c r="L6618" s="91"/>
      <c r="M6618" s="91"/>
      <c r="R6618"/>
      <c r="S6618"/>
      <c r="T6618"/>
      <c r="U6618"/>
      <c r="V6618"/>
      <c r="W6618"/>
      <c r="X6618"/>
      <c r="Y6618"/>
      <c r="Z6618"/>
      <c r="AA6618"/>
      <c r="AB6618"/>
      <c r="AC6618"/>
    </row>
    <row r="6619" spans="2:29" s="14" customFormat="1" x14ac:dyDescent="0.25">
      <c r="B6619"/>
      <c r="C6619"/>
      <c r="D6619"/>
      <c r="E6619"/>
      <c r="F6619"/>
      <c r="G6619"/>
      <c r="H6619"/>
      <c r="I6619"/>
      <c r="J6619"/>
      <c r="K6619" s="91"/>
      <c r="L6619" s="91"/>
      <c r="M6619" s="91"/>
      <c r="R6619"/>
      <c r="S6619"/>
      <c r="T6619"/>
      <c r="U6619"/>
      <c r="V6619"/>
      <c r="W6619"/>
      <c r="X6619"/>
      <c r="Y6619"/>
      <c r="Z6619"/>
      <c r="AA6619"/>
      <c r="AB6619"/>
      <c r="AC6619"/>
    </row>
    <row r="6620" spans="2:29" s="14" customFormat="1" x14ac:dyDescent="0.25">
      <c r="B6620"/>
      <c r="C6620"/>
      <c r="D6620"/>
      <c r="E6620"/>
      <c r="F6620"/>
      <c r="G6620"/>
      <c r="H6620"/>
      <c r="I6620"/>
      <c r="J6620"/>
      <c r="K6620" s="91"/>
      <c r="L6620" s="91"/>
      <c r="M6620" s="91"/>
      <c r="R6620"/>
      <c r="S6620"/>
      <c r="T6620"/>
      <c r="U6620"/>
      <c r="V6620"/>
      <c r="W6620"/>
      <c r="X6620"/>
      <c r="Y6620"/>
      <c r="Z6620"/>
      <c r="AA6620"/>
      <c r="AB6620"/>
      <c r="AC6620"/>
    </row>
    <row r="6621" spans="2:29" s="14" customFormat="1" x14ac:dyDescent="0.25">
      <c r="B6621"/>
      <c r="C6621"/>
      <c r="D6621"/>
      <c r="E6621"/>
      <c r="F6621"/>
      <c r="G6621"/>
      <c r="H6621"/>
      <c r="I6621"/>
      <c r="J6621"/>
      <c r="K6621" s="91"/>
      <c r="L6621" s="91"/>
      <c r="M6621" s="91"/>
      <c r="R6621"/>
      <c r="S6621"/>
      <c r="T6621"/>
      <c r="U6621"/>
      <c r="V6621"/>
      <c r="W6621"/>
      <c r="X6621"/>
      <c r="Y6621"/>
      <c r="Z6621"/>
      <c r="AA6621"/>
      <c r="AB6621"/>
      <c r="AC6621"/>
    </row>
    <row r="6622" spans="2:29" s="14" customFormat="1" x14ac:dyDescent="0.25">
      <c r="B6622"/>
      <c r="C6622"/>
      <c r="D6622"/>
      <c r="E6622"/>
      <c r="F6622"/>
      <c r="G6622"/>
      <c r="H6622"/>
      <c r="I6622"/>
      <c r="J6622"/>
      <c r="K6622" s="91"/>
      <c r="L6622" s="91"/>
      <c r="M6622" s="91"/>
      <c r="R6622"/>
      <c r="S6622"/>
      <c r="T6622"/>
      <c r="U6622"/>
      <c r="V6622"/>
      <c r="W6622"/>
      <c r="X6622"/>
      <c r="Y6622"/>
      <c r="Z6622"/>
      <c r="AA6622"/>
      <c r="AB6622"/>
      <c r="AC6622"/>
    </row>
    <row r="6623" spans="2:29" s="14" customFormat="1" x14ac:dyDescent="0.25">
      <c r="B6623"/>
      <c r="C6623"/>
      <c r="D6623"/>
      <c r="E6623"/>
      <c r="F6623"/>
      <c r="G6623"/>
      <c r="H6623"/>
      <c r="I6623"/>
      <c r="J6623"/>
      <c r="K6623" s="91"/>
      <c r="L6623" s="91"/>
      <c r="M6623" s="91"/>
      <c r="R6623"/>
      <c r="S6623"/>
      <c r="T6623"/>
      <c r="U6623"/>
      <c r="V6623"/>
      <c r="W6623"/>
      <c r="X6623"/>
      <c r="Y6623"/>
      <c r="Z6623"/>
      <c r="AA6623"/>
      <c r="AB6623"/>
      <c r="AC6623"/>
    </row>
    <row r="6624" spans="2:29" s="14" customFormat="1" x14ac:dyDescent="0.25">
      <c r="B6624"/>
      <c r="C6624"/>
      <c r="D6624"/>
      <c r="E6624"/>
      <c r="F6624"/>
      <c r="G6624"/>
      <c r="H6624"/>
      <c r="I6624"/>
      <c r="J6624"/>
      <c r="K6624" s="91"/>
      <c r="L6624" s="91"/>
      <c r="M6624" s="91"/>
      <c r="R6624"/>
      <c r="S6624"/>
      <c r="T6624"/>
      <c r="U6624"/>
      <c r="V6624"/>
      <c r="W6624"/>
      <c r="X6624"/>
      <c r="Y6624"/>
      <c r="Z6624"/>
      <c r="AA6624"/>
      <c r="AB6624"/>
      <c r="AC6624"/>
    </row>
    <row r="6625" spans="2:29" s="14" customFormat="1" x14ac:dyDescent="0.25">
      <c r="B6625"/>
      <c r="C6625"/>
      <c r="D6625"/>
      <c r="E6625"/>
      <c r="F6625"/>
      <c r="G6625"/>
      <c r="H6625"/>
      <c r="I6625"/>
      <c r="J6625"/>
      <c r="K6625" s="91"/>
      <c r="L6625" s="91"/>
      <c r="M6625" s="91"/>
      <c r="R6625"/>
      <c r="S6625"/>
      <c r="T6625"/>
      <c r="U6625"/>
      <c r="V6625"/>
      <c r="W6625"/>
      <c r="X6625"/>
      <c r="Y6625"/>
      <c r="Z6625"/>
      <c r="AA6625"/>
      <c r="AB6625"/>
      <c r="AC6625"/>
    </row>
    <row r="6626" spans="2:29" s="14" customFormat="1" x14ac:dyDescent="0.25">
      <c r="B6626"/>
      <c r="C6626"/>
      <c r="D6626"/>
      <c r="E6626"/>
      <c r="F6626"/>
      <c r="G6626"/>
      <c r="H6626"/>
      <c r="I6626"/>
      <c r="J6626"/>
      <c r="K6626" s="91"/>
      <c r="L6626" s="91"/>
      <c r="M6626" s="91"/>
      <c r="R6626"/>
      <c r="S6626"/>
      <c r="T6626"/>
      <c r="U6626"/>
      <c r="V6626"/>
      <c r="W6626"/>
      <c r="X6626"/>
      <c r="Y6626"/>
      <c r="Z6626"/>
      <c r="AA6626"/>
      <c r="AB6626"/>
      <c r="AC6626"/>
    </row>
    <row r="6627" spans="2:29" s="14" customFormat="1" x14ac:dyDescent="0.25">
      <c r="B6627"/>
      <c r="C6627"/>
      <c r="D6627"/>
      <c r="E6627"/>
      <c r="F6627"/>
      <c r="G6627"/>
      <c r="H6627"/>
      <c r="I6627"/>
      <c r="J6627"/>
      <c r="K6627" s="91"/>
      <c r="L6627" s="91"/>
      <c r="M6627" s="91"/>
      <c r="R6627"/>
      <c r="S6627"/>
      <c r="T6627"/>
      <c r="U6627"/>
      <c r="V6627"/>
      <c r="W6627"/>
      <c r="X6627"/>
      <c r="Y6627"/>
      <c r="Z6627"/>
      <c r="AA6627"/>
      <c r="AB6627"/>
      <c r="AC6627"/>
    </row>
    <row r="6628" spans="2:29" s="14" customFormat="1" x14ac:dyDescent="0.25">
      <c r="B6628"/>
      <c r="C6628"/>
      <c r="D6628"/>
      <c r="E6628"/>
      <c r="F6628"/>
      <c r="G6628"/>
      <c r="H6628"/>
      <c r="I6628"/>
      <c r="J6628"/>
      <c r="K6628" s="91"/>
      <c r="L6628" s="91"/>
      <c r="M6628" s="91"/>
      <c r="R6628"/>
      <c r="S6628"/>
      <c r="T6628"/>
      <c r="U6628"/>
      <c r="V6628"/>
      <c r="W6628"/>
      <c r="X6628"/>
      <c r="Y6628"/>
      <c r="Z6628"/>
      <c r="AA6628"/>
      <c r="AB6628"/>
      <c r="AC6628"/>
    </row>
    <row r="6629" spans="2:29" s="14" customFormat="1" x14ac:dyDescent="0.25">
      <c r="B6629"/>
      <c r="C6629"/>
      <c r="D6629"/>
      <c r="E6629"/>
      <c r="F6629"/>
      <c r="G6629"/>
      <c r="H6629"/>
      <c r="I6629"/>
      <c r="J6629"/>
      <c r="K6629" s="91"/>
      <c r="L6629" s="91"/>
      <c r="M6629" s="91"/>
      <c r="R6629"/>
      <c r="S6629"/>
      <c r="T6629"/>
      <c r="U6629"/>
      <c r="V6629"/>
      <c r="W6629"/>
      <c r="X6629"/>
      <c r="Y6629"/>
      <c r="Z6629"/>
      <c r="AA6629"/>
      <c r="AB6629"/>
      <c r="AC6629"/>
    </row>
    <row r="6630" spans="2:29" s="14" customFormat="1" x14ac:dyDescent="0.25">
      <c r="B6630"/>
      <c r="C6630"/>
      <c r="D6630"/>
      <c r="E6630"/>
      <c r="F6630"/>
      <c r="G6630"/>
      <c r="H6630"/>
      <c r="I6630"/>
      <c r="J6630"/>
      <c r="K6630" s="91"/>
      <c r="L6630" s="91"/>
      <c r="M6630" s="91"/>
      <c r="R6630"/>
      <c r="S6630"/>
      <c r="T6630"/>
      <c r="U6630"/>
      <c r="V6630"/>
      <c r="W6630"/>
      <c r="X6630"/>
      <c r="Y6630"/>
      <c r="Z6630"/>
      <c r="AA6630"/>
      <c r="AB6630"/>
      <c r="AC6630"/>
    </row>
    <row r="6631" spans="2:29" s="14" customFormat="1" x14ac:dyDescent="0.25">
      <c r="B6631"/>
      <c r="C6631"/>
      <c r="D6631"/>
      <c r="E6631"/>
      <c r="F6631"/>
      <c r="G6631"/>
      <c r="H6631"/>
      <c r="I6631"/>
      <c r="J6631"/>
      <c r="K6631" s="91"/>
      <c r="L6631" s="91"/>
      <c r="M6631" s="91"/>
      <c r="R6631"/>
      <c r="S6631"/>
      <c r="T6631"/>
      <c r="U6631"/>
      <c r="V6631"/>
      <c r="W6631"/>
      <c r="X6631"/>
      <c r="Y6631"/>
      <c r="Z6631"/>
      <c r="AA6631"/>
      <c r="AB6631"/>
      <c r="AC6631"/>
    </row>
    <row r="6632" spans="2:29" s="14" customFormat="1" x14ac:dyDescent="0.25">
      <c r="B6632"/>
      <c r="C6632"/>
      <c r="D6632"/>
      <c r="E6632"/>
      <c r="F6632"/>
      <c r="G6632"/>
      <c r="H6632"/>
      <c r="I6632"/>
      <c r="J6632"/>
      <c r="K6632" s="91"/>
      <c r="L6632" s="91"/>
      <c r="M6632" s="91"/>
      <c r="R6632"/>
      <c r="S6632"/>
      <c r="T6632"/>
      <c r="U6632"/>
      <c r="V6632"/>
      <c r="W6632"/>
      <c r="X6632"/>
      <c r="Y6632"/>
      <c r="Z6632"/>
      <c r="AA6632"/>
      <c r="AB6632"/>
      <c r="AC6632"/>
    </row>
    <row r="6633" spans="2:29" s="14" customFormat="1" x14ac:dyDescent="0.25">
      <c r="B6633"/>
      <c r="C6633"/>
      <c r="D6633"/>
      <c r="E6633"/>
      <c r="F6633"/>
      <c r="G6633"/>
      <c r="H6633"/>
      <c r="I6633"/>
      <c r="J6633"/>
      <c r="K6633" s="91"/>
      <c r="L6633" s="91"/>
      <c r="M6633" s="91"/>
      <c r="R6633"/>
      <c r="S6633"/>
      <c r="T6633"/>
      <c r="U6633"/>
      <c r="V6633"/>
      <c r="W6633"/>
      <c r="X6633"/>
      <c r="Y6633"/>
      <c r="Z6633"/>
      <c r="AA6633"/>
      <c r="AB6633"/>
      <c r="AC6633"/>
    </row>
    <row r="6634" spans="2:29" s="14" customFormat="1" x14ac:dyDescent="0.25">
      <c r="B6634"/>
      <c r="C6634"/>
      <c r="D6634"/>
      <c r="E6634"/>
      <c r="F6634"/>
      <c r="G6634"/>
      <c r="H6634"/>
      <c r="I6634"/>
      <c r="J6634"/>
      <c r="K6634" s="91"/>
      <c r="L6634" s="91"/>
      <c r="M6634" s="91"/>
      <c r="R6634"/>
      <c r="S6634"/>
      <c r="T6634"/>
      <c r="U6634"/>
      <c r="V6634"/>
      <c r="W6634"/>
      <c r="X6634"/>
      <c r="Y6634"/>
      <c r="Z6634"/>
      <c r="AA6634"/>
      <c r="AB6634"/>
      <c r="AC6634"/>
    </row>
    <row r="6635" spans="2:29" s="14" customFormat="1" x14ac:dyDescent="0.25">
      <c r="B6635"/>
      <c r="C6635"/>
      <c r="D6635"/>
      <c r="E6635"/>
      <c r="F6635"/>
      <c r="G6635"/>
      <c r="H6635"/>
      <c r="I6635"/>
      <c r="J6635"/>
      <c r="K6635" s="91"/>
      <c r="L6635" s="91"/>
      <c r="M6635" s="91"/>
      <c r="R6635"/>
      <c r="S6635"/>
      <c r="T6635"/>
      <c r="U6635"/>
      <c r="V6635"/>
      <c r="W6635"/>
      <c r="X6635"/>
      <c r="Y6635"/>
      <c r="Z6635"/>
      <c r="AA6635"/>
      <c r="AB6635"/>
      <c r="AC6635"/>
    </row>
    <row r="6636" spans="2:29" s="14" customFormat="1" x14ac:dyDescent="0.25">
      <c r="B6636"/>
      <c r="C6636"/>
      <c r="D6636"/>
      <c r="E6636"/>
      <c r="F6636"/>
      <c r="G6636"/>
      <c r="H6636"/>
      <c r="I6636"/>
      <c r="J6636"/>
      <c r="K6636" s="91"/>
      <c r="L6636" s="91"/>
      <c r="M6636" s="91"/>
      <c r="R6636"/>
      <c r="S6636"/>
      <c r="T6636"/>
      <c r="U6636"/>
      <c r="V6636"/>
      <c r="W6636"/>
      <c r="X6636"/>
      <c r="Y6636"/>
      <c r="Z6636"/>
      <c r="AA6636"/>
      <c r="AB6636"/>
      <c r="AC6636"/>
    </row>
    <row r="6637" spans="2:29" s="14" customFormat="1" x14ac:dyDescent="0.25">
      <c r="B6637"/>
      <c r="C6637"/>
      <c r="D6637"/>
      <c r="E6637"/>
      <c r="F6637"/>
      <c r="G6637"/>
      <c r="H6637"/>
      <c r="I6637"/>
      <c r="J6637"/>
      <c r="K6637" s="91"/>
      <c r="L6637" s="91"/>
      <c r="M6637" s="91"/>
      <c r="R6637"/>
      <c r="S6637"/>
      <c r="T6637"/>
      <c r="U6637"/>
      <c r="V6637"/>
      <c r="W6637"/>
      <c r="X6637"/>
      <c r="Y6637"/>
      <c r="Z6637"/>
      <c r="AA6637"/>
      <c r="AB6637"/>
      <c r="AC6637"/>
    </row>
    <row r="6638" spans="2:29" s="14" customFormat="1" x14ac:dyDescent="0.25">
      <c r="B6638"/>
      <c r="C6638"/>
      <c r="D6638"/>
      <c r="E6638"/>
      <c r="F6638"/>
      <c r="G6638"/>
      <c r="H6638"/>
      <c r="I6638"/>
      <c r="J6638"/>
      <c r="K6638" s="91"/>
      <c r="L6638" s="91"/>
      <c r="M6638" s="91"/>
      <c r="R6638"/>
      <c r="S6638"/>
      <c r="T6638"/>
      <c r="U6638"/>
      <c r="V6638"/>
      <c r="W6638"/>
      <c r="X6638"/>
      <c r="Y6638"/>
      <c r="Z6638"/>
      <c r="AA6638"/>
      <c r="AB6638"/>
      <c r="AC6638"/>
    </row>
    <row r="6639" spans="2:29" s="14" customFormat="1" x14ac:dyDescent="0.25">
      <c r="B6639"/>
      <c r="C6639"/>
      <c r="D6639"/>
      <c r="E6639"/>
      <c r="F6639"/>
      <c r="G6639"/>
      <c r="H6639"/>
      <c r="I6639"/>
      <c r="J6639"/>
      <c r="K6639" s="91"/>
      <c r="L6639" s="91"/>
      <c r="M6639" s="91"/>
      <c r="R6639"/>
      <c r="S6639"/>
      <c r="T6639"/>
      <c r="U6639"/>
      <c r="V6639"/>
      <c r="W6639"/>
      <c r="X6639"/>
      <c r="Y6639"/>
      <c r="Z6639"/>
      <c r="AA6639"/>
      <c r="AB6639"/>
      <c r="AC6639"/>
    </row>
    <row r="6640" spans="2:29" s="14" customFormat="1" x14ac:dyDescent="0.25">
      <c r="B6640"/>
      <c r="C6640"/>
      <c r="D6640"/>
      <c r="E6640"/>
      <c r="F6640"/>
      <c r="G6640"/>
      <c r="H6640"/>
      <c r="I6640"/>
      <c r="J6640"/>
      <c r="K6640" s="91"/>
      <c r="L6640" s="91"/>
      <c r="M6640" s="91"/>
      <c r="R6640"/>
      <c r="S6640"/>
      <c r="T6640"/>
      <c r="U6640"/>
      <c r="V6640"/>
      <c r="W6640"/>
      <c r="X6640"/>
      <c r="Y6640"/>
      <c r="Z6640"/>
      <c r="AA6640"/>
      <c r="AB6640"/>
      <c r="AC6640"/>
    </row>
    <row r="6641" spans="2:29" s="14" customFormat="1" x14ac:dyDescent="0.25">
      <c r="B6641"/>
      <c r="C6641"/>
      <c r="D6641"/>
      <c r="E6641"/>
      <c r="F6641"/>
      <c r="G6641"/>
      <c r="H6641"/>
      <c r="I6641"/>
      <c r="J6641"/>
      <c r="K6641" s="91"/>
      <c r="L6641" s="91"/>
      <c r="M6641" s="91"/>
      <c r="R6641"/>
      <c r="S6641"/>
      <c r="T6641"/>
      <c r="U6641"/>
      <c r="V6641"/>
      <c r="W6641"/>
      <c r="X6641"/>
      <c r="Y6641"/>
      <c r="Z6641"/>
      <c r="AA6641"/>
      <c r="AB6641"/>
      <c r="AC6641"/>
    </row>
    <row r="6642" spans="2:29" s="14" customFormat="1" x14ac:dyDescent="0.25">
      <c r="B6642"/>
      <c r="C6642"/>
      <c r="D6642"/>
      <c r="E6642"/>
      <c r="F6642"/>
      <c r="G6642"/>
      <c r="H6642"/>
      <c r="I6642"/>
      <c r="J6642"/>
      <c r="K6642" s="91"/>
      <c r="L6642" s="91"/>
      <c r="M6642" s="91"/>
      <c r="R6642"/>
      <c r="S6642"/>
      <c r="T6642"/>
      <c r="U6642"/>
      <c r="V6642"/>
      <c r="W6642"/>
      <c r="X6642"/>
      <c r="Y6642"/>
      <c r="Z6642"/>
      <c r="AA6642"/>
      <c r="AB6642"/>
      <c r="AC6642"/>
    </row>
    <row r="6643" spans="2:29" s="14" customFormat="1" x14ac:dyDescent="0.25">
      <c r="B6643"/>
      <c r="C6643"/>
      <c r="D6643"/>
      <c r="E6643"/>
      <c r="F6643"/>
      <c r="G6643"/>
      <c r="H6643"/>
      <c r="I6643"/>
      <c r="J6643"/>
      <c r="K6643" s="91"/>
      <c r="L6643" s="91"/>
      <c r="M6643" s="91"/>
      <c r="R6643"/>
      <c r="S6643"/>
      <c r="T6643"/>
      <c r="U6643"/>
      <c r="V6643"/>
      <c r="W6643"/>
      <c r="X6643"/>
      <c r="Y6643"/>
      <c r="Z6643"/>
      <c r="AA6643"/>
      <c r="AB6643"/>
      <c r="AC6643"/>
    </row>
    <row r="6644" spans="2:29" s="14" customFormat="1" x14ac:dyDescent="0.25">
      <c r="B6644"/>
      <c r="C6644"/>
      <c r="D6644"/>
      <c r="E6644"/>
      <c r="F6644"/>
      <c r="G6644"/>
      <c r="H6644"/>
      <c r="I6644"/>
      <c r="J6644"/>
      <c r="K6644" s="91"/>
      <c r="L6644" s="91"/>
      <c r="M6644" s="91"/>
      <c r="R6644"/>
      <c r="S6644"/>
      <c r="T6644"/>
      <c r="U6644"/>
      <c r="V6644"/>
      <c r="W6644"/>
      <c r="X6644"/>
      <c r="Y6644"/>
      <c r="Z6644"/>
      <c r="AA6644"/>
      <c r="AB6644"/>
      <c r="AC6644"/>
    </row>
    <row r="6645" spans="2:29" s="14" customFormat="1" x14ac:dyDescent="0.25">
      <c r="B6645"/>
      <c r="C6645"/>
      <c r="D6645"/>
      <c r="E6645"/>
      <c r="F6645"/>
      <c r="G6645"/>
      <c r="H6645"/>
      <c r="I6645"/>
      <c r="J6645"/>
      <c r="K6645" s="91"/>
      <c r="L6645" s="91"/>
      <c r="M6645" s="91"/>
      <c r="R6645"/>
      <c r="S6645"/>
      <c r="T6645"/>
      <c r="U6645"/>
      <c r="V6645"/>
      <c r="W6645"/>
      <c r="X6645"/>
      <c r="Y6645"/>
      <c r="Z6645"/>
      <c r="AA6645"/>
      <c r="AB6645"/>
      <c r="AC6645"/>
    </row>
    <row r="6646" spans="2:29" s="14" customFormat="1" x14ac:dyDescent="0.25">
      <c r="B6646"/>
      <c r="C6646"/>
      <c r="D6646"/>
      <c r="E6646"/>
      <c r="F6646"/>
      <c r="G6646"/>
      <c r="H6646"/>
      <c r="I6646"/>
      <c r="J6646"/>
      <c r="K6646" s="91"/>
      <c r="L6646" s="91"/>
      <c r="M6646" s="91"/>
      <c r="R6646"/>
      <c r="S6646"/>
      <c r="T6646"/>
      <c r="U6646"/>
      <c r="V6646"/>
      <c r="W6646"/>
      <c r="X6646"/>
      <c r="Y6646"/>
      <c r="Z6646"/>
      <c r="AA6646"/>
      <c r="AB6646"/>
      <c r="AC6646"/>
    </row>
    <row r="6647" spans="2:29" s="14" customFormat="1" x14ac:dyDescent="0.25">
      <c r="B6647"/>
      <c r="C6647"/>
      <c r="D6647"/>
      <c r="E6647"/>
      <c r="F6647"/>
      <c r="G6647"/>
      <c r="H6647"/>
      <c r="I6647"/>
      <c r="J6647"/>
      <c r="K6647" s="91"/>
      <c r="L6647" s="91"/>
      <c r="M6647" s="91"/>
      <c r="R6647"/>
      <c r="S6647"/>
      <c r="T6647"/>
      <c r="U6647"/>
      <c r="V6647"/>
      <c r="W6647"/>
      <c r="X6647"/>
      <c r="Y6647"/>
      <c r="Z6647"/>
      <c r="AA6647"/>
      <c r="AB6647"/>
      <c r="AC6647"/>
    </row>
    <row r="6648" spans="2:29" s="14" customFormat="1" x14ac:dyDescent="0.25">
      <c r="B6648"/>
      <c r="C6648"/>
      <c r="D6648"/>
      <c r="E6648"/>
      <c r="F6648"/>
      <c r="G6648"/>
      <c r="H6648"/>
      <c r="I6648"/>
      <c r="J6648"/>
      <c r="K6648" s="91"/>
      <c r="L6648" s="91"/>
      <c r="M6648" s="91"/>
      <c r="R6648"/>
      <c r="S6648"/>
      <c r="T6648"/>
      <c r="U6648"/>
      <c r="V6648"/>
      <c r="W6648"/>
      <c r="X6648"/>
      <c r="Y6648"/>
      <c r="Z6648"/>
      <c r="AA6648"/>
      <c r="AB6648"/>
      <c r="AC6648"/>
    </row>
    <row r="6649" spans="2:29" s="14" customFormat="1" x14ac:dyDescent="0.25">
      <c r="B6649"/>
      <c r="C6649"/>
      <c r="D6649"/>
      <c r="E6649"/>
      <c r="F6649"/>
      <c r="G6649"/>
      <c r="H6649"/>
      <c r="I6649"/>
      <c r="J6649"/>
      <c r="K6649" s="91"/>
      <c r="L6649" s="91"/>
      <c r="M6649" s="91"/>
      <c r="R6649"/>
      <c r="S6649"/>
      <c r="T6649"/>
      <c r="U6649"/>
      <c r="V6649"/>
      <c r="W6649"/>
      <c r="X6649"/>
      <c r="Y6649"/>
      <c r="Z6649"/>
      <c r="AA6649"/>
      <c r="AB6649"/>
      <c r="AC6649"/>
    </row>
    <row r="6650" spans="2:29" s="14" customFormat="1" x14ac:dyDescent="0.25">
      <c r="B6650"/>
      <c r="C6650"/>
      <c r="D6650"/>
      <c r="E6650"/>
      <c r="F6650"/>
      <c r="G6650"/>
      <c r="H6650"/>
      <c r="I6650"/>
      <c r="J6650"/>
      <c r="K6650" s="91"/>
      <c r="L6650" s="91"/>
      <c r="M6650" s="91"/>
      <c r="R6650"/>
      <c r="S6650"/>
      <c r="T6650"/>
      <c r="U6650"/>
      <c r="V6650"/>
      <c r="W6650"/>
      <c r="X6650"/>
      <c r="Y6650"/>
      <c r="Z6650"/>
      <c r="AA6650"/>
      <c r="AB6650"/>
      <c r="AC6650"/>
    </row>
    <row r="6651" spans="2:29" s="14" customFormat="1" x14ac:dyDescent="0.25">
      <c r="B6651"/>
      <c r="C6651"/>
      <c r="D6651"/>
      <c r="E6651"/>
      <c r="F6651"/>
      <c r="G6651"/>
      <c r="H6651"/>
      <c r="I6651"/>
      <c r="J6651"/>
      <c r="K6651" s="91"/>
      <c r="L6651" s="91"/>
      <c r="M6651" s="91"/>
      <c r="R6651"/>
      <c r="S6651"/>
      <c r="T6651"/>
      <c r="U6651"/>
      <c r="V6651"/>
      <c r="W6651"/>
      <c r="X6651"/>
      <c r="Y6651"/>
      <c r="Z6651"/>
      <c r="AA6651"/>
      <c r="AB6651"/>
      <c r="AC6651"/>
    </row>
    <row r="6652" spans="2:29" s="14" customFormat="1" x14ac:dyDescent="0.25">
      <c r="B6652"/>
      <c r="C6652"/>
      <c r="D6652"/>
      <c r="E6652"/>
      <c r="F6652"/>
      <c r="G6652"/>
      <c r="H6652"/>
      <c r="I6652"/>
      <c r="J6652"/>
      <c r="K6652" s="91"/>
      <c r="L6652" s="91"/>
      <c r="M6652" s="91"/>
      <c r="R6652"/>
      <c r="S6652"/>
      <c r="T6652"/>
      <c r="U6652"/>
      <c r="V6652"/>
      <c r="W6652"/>
      <c r="X6652"/>
      <c r="Y6652"/>
      <c r="Z6652"/>
      <c r="AA6652"/>
      <c r="AB6652"/>
      <c r="AC6652"/>
    </row>
    <row r="6653" spans="2:29" s="14" customFormat="1" x14ac:dyDescent="0.25">
      <c r="B6653"/>
      <c r="C6653"/>
      <c r="D6653"/>
      <c r="E6653"/>
      <c r="F6653"/>
      <c r="G6653"/>
      <c r="H6653"/>
      <c r="I6653"/>
      <c r="J6653"/>
      <c r="K6653" s="91"/>
      <c r="L6653" s="91"/>
      <c r="M6653" s="91"/>
      <c r="R6653"/>
      <c r="S6653"/>
      <c r="T6653"/>
      <c r="U6653"/>
      <c r="V6653"/>
      <c r="W6653"/>
      <c r="X6653"/>
      <c r="Y6653"/>
      <c r="Z6653"/>
      <c r="AA6653"/>
      <c r="AB6653"/>
      <c r="AC6653"/>
    </row>
    <row r="6654" spans="2:29" s="14" customFormat="1" x14ac:dyDescent="0.25">
      <c r="B6654"/>
      <c r="C6654"/>
      <c r="D6654"/>
      <c r="E6654"/>
      <c r="F6654"/>
      <c r="G6654"/>
      <c r="H6654"/>
      <c r="I6654"/>
      <c r="J6654"/>
      <c r="K6654" s="91"/>
      <c r="L6654" s="91"/>
      <c r="M6654" s="91"/>
      <c r="R6654"/>
      <c r="S6654"/>
      <c r="T6654"/>
      <c r="U6654"/>
      <c r="V6654"/>
      <c r="W6654"/>
      <c r="X6654"/>
      <c r="Y6654"/>
      <c r="Z6654"/>
      <c r="AA6654"/>
      <c r="AB6654"/>
      <c r="AC6654"/>
    </row>
    <row r="6655" spans="2:29" s="14" customFormat="1" x14ac:dyDescent="0.25">
      <c r="B6655"/>
      <c r="C6655"/>
      <c r="D6655"/>
      <c r="E6655"/>
      <c r="F6655"/>
      <c r="G6655"/>
      <c r="H6655"/>
      <c r="I6655"/>
      <c r="J6655"/>
      <c r="K6655" s="91"/>
      <c r="L6655" s="91"/>
      <c r="M6655" s="91"/>
      <c r="R6655"/>
      <c r="S6655"/>
      <c r="T6655"/>
      <c r="U6655"/>
      <c r="V6655"/>
      <c r="W6655"/>
      <c r="X6655"/>
      <c r="Y6655"/>
      <c r="Z6655"/>
      <c r="AA6655"/>
      <c r="AB6655"/>
      <c r="AC6655"/>
    </row>
    <row r="6656" spans="2:29" s="14" customFormat="1" x14ac:dyDescent="0.25">
      <c r="B6656"/>
      <c r="C6656"/>
      <c r="D6656"/>
      <c r="E6656"/>
      <c r="F6656"/>
      <c r="G6656"/>
      <c r="H6656"/>
      <c r="I6656"/>
      <c r="J6656"/>
      <c r="K6656" s="91"/>
      <c r="L6656" s="91"/>
      <c r="M6656" s="91"/>
      <c r="R6656"/>
      <c r="S6656"/>
      <c r="T6656"/>
      <c r="U6656"/>
      <c r="V6656"/>
      <c r="W6656"/>
      <c r="X6656"/>
      <c r="Y6656"/>
      <c r="Z6656"/>
      <c r="AA6656"/>
      <c r="AB6656"/>
      <c r="AC6656"/>
    </row>
    <row r="6657" spans="2:29" s="14" customFormat="1" x14ac:dyDescent="0.25">
      <c r="B6657"/>
      <c r="C6657"/>
      <c r="D6657"/>
      <c r="E6657"/>
      <c r="F6657"/>
      <c r="G6657"/>
      <c r="H6657"/>
      <c r="I6657"/>
      <c r="J6657"/>
      <c r="K6657" s="91"/>
      <c r="L6657" s="91"/>
      <c r="M6657" s="91"/>
      <c r="R6657"/>
      <c r="S6657"/>
      <c r="T6657"/>
      <c r="U6657"/>
      <c r="V6657"/>
      <c r="W6657"/>
      <c r="X6657"/>
      <c r="Y6657"/>
      <c r="Z6657"/>
      <c r="AA6657"/>
      <c r="AB6657"/>
      <c r="AC6657"/>
    </row>
    <row r="6658" spans="2:29" s="14" customFormat="1" x14ac:dyDescent="0.25">
      <c r="B6658"/>
      <c r="C6658"/>
      <c r="D6658"/>
      <c r="E6658"/>
      <c r="F6658"/>
      <c r="G6658"/>
      <c r="H6658"/>
      <c r="I6658"/>
      <c r="J6658"/>
      <c r="K6658" s="91"/>
      <c r="L6658" s="91"/>
      <c r="M6658" s="91"/>
      <c r="R6658"/>
      <c r="S6658"/>
      <c r="T6658"/>
      <c r="U6658"/>
      <c r="V6658"/>
      <c r="W6658"/>
      <c r="X6658"/>
      <c r="Y6658"/>
      <c r="Z6658"/>
      <c r="AA6658"/>
      <c r="AB6658"/>
      <c r="AC6658"/>
    </row>
    <row r="6659" spans="2:29" s="14" customFormat="1" x14ac:dyDescent="0.25">
      <c r="B6659"/>
      <c r="C6659"/>
      <c r="D6659"/>
      <c r="E6659"/>
      <c r="F6659"/>
      <c r="G6659"/>
      <c r="H6659"/>
      <c r="I6659"/>
      <c r="J6659"/>
      <c r="K6659" s="91"/>
      <c r="L6659" s="91"/>
      <c r="M6659" s="91"/>
      <c r="R6659"/>
      <c r="S6659"/>
      <c r="T6659"/>
      <c r="U6659"/>
      <c r="V6659"/>
      <c r="W6659"/>
      <c r="X6659"/>
      <c r="Y6659"/>
      <c r="Z6659"/>
      <c r="AA6659"/>
      <c r="AB6659"/>
      <c r="AC6659"/>
    </row>
    <row r="6660" spans="2:29" s="14" customFormat="1" x14ac:dyDescent="0.25">
      <c r="B6660"/>
      <c r="C6660"/>
      <c r="D6660"/>
      <c r="E6660"/>
      <c r="F6660"/>
      <c r="G6660"/>
      <c r="H6660"/>
      <c r="I6660"/>
      <c r="J6660"/>
      <c r="K6660" s="91"/>
      <c r="L6660" s="91"/>
      <c r="M6660" s="91"/>
      <c r="R6660"/>
      <c r="S6660"/>
      <c r="T6660"/>
      <c r="U6660"/>
      <c r="V6660"/>
      <c r="W6660"/>
      <c r="X6660"/>
      <c r="Y6660"/>
      <c r="Z6660"/>
      <c r="AA6660"/>
      <c r="AB6660"/>
      <c r="AC6660"/>
    </row>
    <row r="6661" spans="2:29" s="14" customFormat="1" x14ac:dyDescent="0.25">
      <c r="B6661"/>
      <c r="C6661"/>
      <c r="D6661"/>
      <c r="E6661"/>
      <c r="F6661"/>
      <c r="G6661"/>
      <c r="H6661"/>
      <c r="I6661"/>
      <c r="J6661"/>
      <c r="K6661" s="91"/>
      <c r="L6661" s="91"/>
      <c r="M6661" s="91"/>
      <c r="R6661"/>
      <c r="S6661"/>
      <c r="T6661"/>
      <c r="U6661"/>
      <c r="V6661"/>
      <c r="W6661"/>
      <c r="X6661"/>
      <c r="Y6661"/>
      <c r="Z6661"/>
      <c r="AA6661"/>
      <c r="AB6661"/>
      <c r="AC6661"/>
    </row>
    <row r="6662" spans="2:29" s="14" customFormat="1" x14ac:dyDescent="0.25">
      <c r="B6662"/>
      <c r="C6662"/>
      <c r="D6662"/>
      <c r="E6662"/>
      <c r="F6662"/>
      <c r="G6662"/>
      <c r="H6662"/>
      <c r="I6662"/>
      <c r="J6662"/>
      <c r="K6662" s="91"/>
      <c r="L6662" s="91"/>
      <c r="M6662" s="91"/>
      <c r="R6662"/>
      <c r="S6662"/>
      <c r="T6662"/>
      <c r="U6662"/>
      <c r="V6662"/>
      <c r="W6662"/>
      <c r="X6662"/>
      <c r="Y6662"/>
      <c r="Z6662"/>
      <c r="AA6662"/>
      <c r="AB6662"/>
      <c r="AC6662"/>
    </row>
    <row r="6663" spans="2:29" s="14" customFormat="1" x14ac:dyDescent="0.25">
      <c r="B6663"/>
      <c r="C6663"/>
      <c r="D6663"/>
      <c r="E6663"/>
      <c r="F6663"/>
      <c r="G6663"/>
      <c r="H6663"/>
      <c r="I6663"/>
      <c r="J6663"/>
      <c r="K6663" s="91"/>
      <c r="L6663" s="91"/>
      <c r="M6663" s="91"/>
      <c r="R6663"/>
      <c r="S6663"/>
      <c r="T6663"/>
      <c r="U6663"/>
      <c r="V6663"/>
      <c r="W6663"/>
      <c r="X6663"/>
      <c r="Y6663"/>
      <c r="Z6663"/>
      <c r="AA6663"/>
      <c r="AB6663"/>
      <c r="AC6663"/>
    </row>
    <row r="6664" spans="2:29" s="14" customFormat="1" x14ac:dyDescent="0.25">
      <c r="B6664"/>
      <c r="C6664"/>
      <c r="D6664"/>
      <c r="E6664"/>
      <c r="F6664"/>
      <c r="G6664"/>
      <c r="H6664"/>
      <c r="I6664"/>
      <c r="J6664"/>
      <c r="K6664" s="91"/>
      <c r="L6664" s="91"/>
      <c r="M6664" s="91"/>
      <c r="R6664"/>
      <c r="S6664"/>
      <c r="T6664"/>
      <c r="U6664"/>
      <c r="V6664"/>
      <c r="W6664"/>
      <c r="X6664"/>
      <c r="Y6664"/>
      <c r="Z6664"/>
      <c r="AA6664"/>
      <c r="AB6664"/>
      <c r="AC6664"/>
    </row>
    <row r="6665" spans="2:29" s="14" customFormat="1" x14ac:dyDescent="0.25">
      <c r="B6665"/>
      <c r="C6665"/>
      <c r="D6665"/>
      <c r="E6665"/>
      <c r="F6665"/>
      <c r="G6665"/>
      <c r="H6665"/>
      <c r="I6665"/>
      <c r="J6665"/>
      <c r="K6665" s="91"/>
      <c r="L6665" s="91"/>
      <c r="M6665" s="91"/>
      <c r="R6665"/>
      <c r="S6665"/>
      <c r="T6665"/>
      <c r="U6665"/>
      <c r="V6665"/>
      <c r="W6665"/>
      <c r="X6665"/>
      <c r="Y6665"/>
      <c r="Z6665"/>
      <c r="AA6665"/>
      <c r="AB6665"/>
      <c r="AC6665"/>
    </row>
    <row r="6666" spans="2:29" s="14" customFormat="1" x14ac:dyDescent="0.25">
      <c r="B6666"/>
      <c r="C6666"/>
      <c r="D6666"/>
      <c r="E6666"/>
      <c r="F6666"/>
      <c r="G6666"/>
      <c r="H6666"/>
      <c r="I6666"/>
      <c r="J6666"/>
      <c r="K6666" s="91"/>
      <c r="L6666" s="91"/>
      <c r="M6666" s="91"/>
      <c r="R6666"/>
      <c r="S6666"/>
      <c r="T6666"/>
      <c r="U6666"/>
      <c r="V6666"/>
      <c r="W6666"/>
      <c r="X6666"/>
      <c r="Y6666"/>
      <c r="Z6666"/>
      <c r="AA6666"/>
      <c r="AB6666"/>
      <c r="AC6666"/>
    </row>
    <row r="6667" spans="2:29" s="14" customFormat="1" x14ac:dyDescent="0.25">
      <c r="B6667"/>
      <c r="C6667"/>
      <c r="D6667"/>
      <c r="E6667"/>
      <c r="F6667"/>
      <c r="G6667"/>
      <c r="H6667"/>
      <c r="I6667"/>
      <c r="J6667"/>
      <c r="K6667" s="91"/>
      <c r="L6667" s="91"/>
      <c r="M6667" s="91"/>
      <c r="R6667"/>
      <c r="S6667"/>
      <c r="T6667"/>
      <c r="U6667"/>
      <c r="V6667"/>
      <c r="W6667"/>
      <c r="X6667"/>
      <c r="Y6667"/>
      <c r="Z6667"/>
      <c r="AA6667"/>
      <c r="AB6667"/>
      <c r="AC6667"/>
    </row>
    <row r="6668" spans="2:29" s="14" customFormat="1" x14ac:dyDescent="0.25">
      <c r="B6668"/>
      <c r="C6668"/>
      <c r="D6668"/>
      <c r="E6668"/>
      <c r="F6668"/>
      <c r="G6668"/>
      <c r="H6668"/>
      <c r="I6668"/>
      <c r="J6668"/>
      <c r="K6668" s="91"/>
      <c r="L6668" s="91"/>
      <c r="M6668" s="91"/>
      <c r="R6668"/>
      <c r="S6668"/>
      <c r="T6668"/>
      <c r="U6668"/>
      <c r="V6668"/>
      <c r="W6668"/>
      <c r="X6668"/>
      <c r="Y6668"/>
      <c r="Z6668"/>
      <c r="AA6668"/>
      <c r="AB6668"/>
      <c r="AC6668"/>
    </row>
    <row r="6669" spans="2:29" s="14" customFormat="1" x14ac:dyDescent="0.25">
      <c r="B6669"/>
      <c r="C6669"/>
      <c r="D6669"/>
      <c r="E6669"/>
      <c r="F6669"/>
      <c r="G6669"/>
      <c r="H6669"/>
      <c r="I6669"/>
      <c r="J6669"/>
      <c r="K6669" s="91"/>
      <c r="L6669" s="91"/>
      <c r="M6669" s="91"/>
      <c r="R6669"/>
      <c r="S6669"/>
      <c r="T6669"/>
      <c r="U6669"/>
      <c r="V6669"/>
      <c r="W6669"/>
      <c r="X6669"/>
      <c r="Y6669"/>
      <c r="Z6669"/>
      <c r="AA6669"/>
      <c r="AB6669"/>
      <c r="AC6669"/>
    </row>
    <row r="6670" spans="2:29" s="14" customFormat="1" x14ac:dyDescent="0.25">
      <c r="B6670"/>
      <c r="C6670"/>
      <c r="D6670"/>
      <c r="E6670"/>
      <c r="F6670"/>
      <c r="G6670"/>
      <c r="H6670"/>
      <c r="I6670"/>
      <c r="J6670"/>
      <c r="K6670" s="91"/>
      <c r="L6670" s="91"/>
      <c r="M6670" s="91"/>
      <c r="R6670"/>
      <c r="S6670"/>
      <c r="T6670"/>
      <c r="U6670"/>
      <c r="V6670"/>
      <c r="W6670"/>
      <c r="X6670"/>
      <c r="Y6670"/>
      <c r="Z6670"/>
      <c r="AA6670"/>
      <c r="AB6670"/>
      <c r="AC6670"/>
    </row>
    <row r="6671" spans="2:29" s="14" customFormat="1" x14ac:dyDescent="0.25">
      <c r="B6671"/>
      <c r="C6671"/>
      <c r="D6671"/>
      <c r="E6671"/>
      <c r="F6671"/>
      <c r="G6671"/>
      <c r="H6671"/>
      <c r="I6671"/>
      <c r="J6671"/>
      <c r="K6671" s="91"/>
      <c r="L6671" s="91"/>
      <c r="M6671" s="91"/>
      <c r="R6671"/>
      <c r="S6671"/>
      <c r="T6671"/>
      <c r="U6671"/>
      <c r="V6671"/>
      <c r="W6671"/>
      <c r="X6671"/>
      <c r="Y6671"/>
      <c r="Z6671"/>
      <c r="AA6671"/>
      <c r="AB6671"/>
      <c r="AC6671"/>
    </row>
    <row r="6672" spans="2:29" s="14" customFormat="1" x14ac:dyDescent="0.25">
      <c r="B6672"/>
      <c r="C6672"/>
      <c r="D6672"/>
      <c r="E6672"/>
      <c r="F6672"/>
      <c r="G6672"/>
      <c r="H6672"/>
      <c r="I6672"/>
      <c r="J6672"/>
      <c r="K6672" s="91"/>
      <c r="L6672" s="91"/>
      <c r="M6672" s="91"/>
      <c r="R6672"/>
      <c r="S6672"/>
      <c r="T6672"/>
      <c r="U6672"/>
      <c r="V6672"/>
      <c r="W6672"/>
      <c r="X6672"/>
      <c r="Y6672"/>
      <c r="Z6672"/>
      <c r="AA6672"/>
      <c r="AB6672"/>
      <c r="AC6672"/>
    </row>
    <row r="6673" spans="2:29" s="14" customFormat="1" x14ac:dyDescent="0.25">
      <c r="B6673"/>
      <c r="C6673"/>
      <c r="D6673"/>
      <c r="E6673"/>
      <c r="F6673"/>
      <c r="G6673"/>
      <c r="H6673"/>
      <c r="I6673"/>
      <c r="J6673"/>
      <c r="K6673" s="91"/>
      <c r="L6673" s="91"/>
      <c r="M6673" s="91"/>
      <c r="R6673"/>
      <c r="S6673"/>
      <c r="T6673"/>
      <c r="U6673"/>
      <c r="V6673"/>
      <c r="W6673"/>
      <c r="X6673"/>
      <c r="Y6673"/>
      <c r="Z6673"/>
      <c r="AA6673"/>
      <c r="AB6673"/>
      <c r="AC6673"/>
    </row>
    <row r="6674" spans="2:29" s="14" customFormat="1" x14ac:dyDescent="0.25">
      <c r="B6674"/>
      <c r="C6674"/>
      <c r="D6674"/>
      <c r="E6674"/>
      <c r="F6674"/>
      <c r="G6674"/>
      <c r="H6674"/>
      <c r="I6674"/>
      <c r="J6674"/>
      <c r="K6674" s="91"/>
      <c r="L6674" s="91"/>
      <c r="M6674" s="91"/>
      <c r="R6674"/>
      <c r="S6674"/>
      <c r="T6674"/>
      <c r="U6674"/>
      <c r="V6674"/>
      <c r="W6674"/>
      <c r="X6674"/>
      <c r="Y6674"/>
      <c r="Z6674"/>
      <c r="AA6674"/>
      <c r="AB6674"/>
      <c r="AC6674"/>
    </row>
    <row r="6675" spans="2:29" s="14" customFormat="1" x14ac:dyDescent="0.25">
      <c r="B6675"/>
      <c r="C6675"/>
      <c r="D6675"/>
      <c r="E6675"/>
      <c r="F6675"/>
      <c r="G6675"/>
      <c r="H6675"/>
      <c r="I6675"/>
      <c r="J6675"/>
      <c r="K6675" s="91"/>
      <c r="L6675" s="91"/>
      <c r="M6675" s="91"/>
      <c r="R6675"/>
      <c r="S6675"/>
      <c r="T6675"/>
      <c r="U6675"/>
      <c r="V6675"/>
      <c r="W6675"/>
      <c r="X6675"/>
      <c r="Y6675"/>
      <c r="Z6675"/>
      <c r="AA6675"/>
      <c r="AB6675"/>
      <c r="AC6675"/>
    </row>
    <row r="6676" spans="2:29" s="14" customFormat="1" x14ac:dyDescent="0.25">
      <c r="B6676"/>
      <c r="C6676"/>
      <c r="D6676"/>
      <c r="E6676"/>
      <c r="F6676"/>
      <c r="G6676"/>
      <c r="H6676"/>
      <c r="I6676"/>
      <c r="J6676"/>
      <c r="K6676" s="91"/>
      <c r="L6676" s="91"/>
      <c r="M6676" s="91"/>
      <c r="R6676"/>
      <c r="S6676"/>
      <c r="T6676"/>
      <c r="U6676"/>
      <c r="V6676"/>
      <c r="W6676"/>
      <c r="X6676"/>
      <c r="Y6676"/>
      <c r="Z6676"/>
      <c r="AA6676"/>
      <c r="AB6676"/>
      <c r="AC6676"/>
    </row>
    <row r="6677" spans="2:29" s="14" customFormat="1" x14ac:dyDescent="0.25">
      <c r="B6677"/>
      <c r="C6677"/>
      <c r="D6677"/>
      <c r="E6677"/>
      <c r="F6677"/>
      <c r="G6677"/>
      <c r="H6677"/>
      <c r="I6677"/>
      <c r="J6677"/>
      <c r="K6677" s="91"/>
      <c r="L6677" s="91"/>
      <c r="M6677" s="91"/>
      <c r="R6677"/>
      <c r="S6677"/>
      <c r="T6677"/>
      <c r="U6677"/>
      <c r="V6677"/>
      <c r="W6677"/>
      <c r="X6677"/>
      <c r="Y6677"/>
      <c r="Z6677"/>
      <c r="AA6677"/>
      <c r="AB6677"/>
      <c r="AC6677"/>
    </row>
    <row r="6678" spans="2:29" s="14" customFormat="1" x14ac:dyDescent="0.25">
      <c r="B6678"/>
      <c r="C6678"/>
      <c r="D6678"/>
      <c r="E6678"/>
      <c r="F6678"/>
      <c r="G6678"/>
      <c r="H6678"/>
      <c r="I6678"/>
      <c r="J6678"/>
      <c r="K6678" s="91"/>
      <c r="L6678" s="91"/>
      <c r="M6678" s="91"/>
      <c r="R6678"/>
      <c r="S6678"/>
      <c r="T6678"/>
      <c r="U6678"/>
      <c r="V6678"/>
      <c r="W6678"/>
      <c r="X6678"/>
      <c r="Y6678"/>
      <c r="Z6678"/>
      <c r="AA6678"/>
      <c r="AB6678"/>
      <c r="AC6678"/>
    </row>
    <row r="6679" spans="2:29" s="14" customFormat="1" x14ac:dyDescent="0.25">
      <c r="B6679"/>
      <c r="C6679"/>
      <c r="D6679"/>
      <c r="E6679"/>
      <c r="F6679"/>
      <c r="G6679"/>
      <c r="H6679"/>
      <c r="I6679"/>
      <c r="J6679"/>
      <c r="K6679" s="91"/>
      <c r="L6679" s="91"/>
      <c r="M6679" s="91"/>
      <c r="R6679"/>
      <c r="S6679"/>
      <c r="T6679"/>
      <c r="U6679"/>
      <c r="V6679"/>
      <c r="W6679"/>
      <c r="X6679"/>
      <c r="Y6679"/>
      <c r="Z6679"/>
      <c r="AA6679"/>
      <c r="AB6679"/>
      <c r="AC6679"/>
    </row>
    <row r="6680" spans="2:29" s="14" customFormat="1" x14ac:dyDescent="0.25">
      <c r="B6680"/>
      <c r="C6680"/>
      <c r="D6680"/>
      <c r="E6680"/>
      <c r="F6680"/>
      <c r="G6680"/>
      <c r="H6680"/>
      <c r="I6680"/>
      <c r="J6680"/>
      <c r="K6680" s="91"/>
      <c r="L6680" s="91"/>
      <c r="M6680" s="91"/>
      <c r="R6680"/>
      <c r="S6680"/>
      <c r="T6680"/>
      <c r="U6680"/>
      <c r="V6680"/>
      <c r="W6680"/>
      <c r="X6680"/>
      <c r="Y6680"/>
      <c r="Z6680"/>
      <c r="AA6680"/>
      <c r="AB6680"/>
      <c r="AC6680"/>
    </row>
    <row r="6681" spans="2:29" s="14" customFormat="1" x14ac:dyDescent="0.25">
      <c r="B6681"/>
      <c r="C6681"/>
      <c r="D6681"/>
      <c r="E6681"/>
      <c r="F6681"/>
      <c r="G6681"/>
      <c r="H6681"/>
      <c r="I6681"/>
      <c r="J6681"/>
      <c r="K6681" s="91"/>
      <c r="L6681" s="91"/>
      <c r="M6681" s="91"/>
      <c r="R6681"/>
      <c r="S6681"/>
      <c r="T6681"/>
      <c r="U6681"/>
      <c r="V6681"/>
      <c r="W6681"/>
      <c r="X6681"/>
      <c r="Y6681"/>
      <c r="Z6681"/>
      <c r="AA6681"/>
      <c r="AB6681"/>
      <c r="AC6681"/>
    </row>
    <row r="6682" spans="2:29" s="14" customFormat="1" x14ac:dyDescent="0.25">
      <c r="B6682"/>
      <c r="C6682"/>
      <c r="D6682"/>
      <c r="E6682"/>
      <c r="F6682"/>
      <c r="G6682"/>
      <c r="H6682"/>
      <c r="I6682"/>
      <c r="J6682"/>
      <c r="K6682" s="91"/>
      <c r="L6682" s="91"/>
      <c r="M6682" s="91"/>
      <c r="R6682"/>
      <c r="S6682"/>
      <c r="T6682"/>
      <c r="U6682"/>
      <c r="V6682"/>
      <c r="W6682"/>
      <c r="X6682"/>
      <c r="Y6682"/>
      <c r="Z6682"/>
      <c r="AA6682"/>
      <c r="AB6682"/>
      <c r="AC6682"/>
    </row>
    <row r="6683" spans="2:29" s="14" customFormat="1" x14ac:dyDescent="0.25">
      <c r="B6683"/>
      <c r="C6683"/>
      <c r="D6683"/>
      <c r="E6683"/>
      <c r="F6683"/>
      <c r="G6683"/>
      <c r="H6683"/>
      <c r="I6683"/>
      <c r="J6683"/>
      <c r="K6683" s="91"/>
      <c r="L6683" s="91"/>
      <c r="M6683" s="91"/>
      <c r="R6683"/>
      <c r="S6683"/>
      <c r="T6683"/>
      <c r="U6683"/>
      <c r="V6683"/>
      <c r="W6683"/>
      <c r="X6683"/>
      <c r="Y6683"/>
      <c r="Z6683"/>
      <c r="AA6683"/>
      <c r="AB6683"/>
      <c r="AC6683"/>
    </row>
    <row r="6684" spans="2:29" s="14" customFormat="1" x14ac:dyDescent="0.25">
      <c r="B6684"/>
      <c r="C6684"/>
      <c r="D6684"/>
      <c r="E6684"/>
      <c r="F6684"/>
      <c r="G6684"/>
      <c r="H6684"/>
      <c r="I6684"/>
      <c r="J6684"/>
      <c r="K6684" s="91"/>
      <c r="L6684" s="91"/>
      <c r="M6684" s="91"/>
      <c r="R6684"/>
      <c r="S6684"/>
      <c r="T6684"/>
      <c r="U6684"/>
      <c r="V6684"/>
      <c r="W6684"/>
      <c r="X6684"/>
      <c r="Y6684"/>
      <c r="Z6684"/>
      <c r="AA6684"/>
      <c r="AB6684"/>
      <c r="AC6684"/>
    </row>
    <row r="6685" spans="2:29" s="14" customFormat="1" x14ac:dyDescent="0.25">
      <c r="B6685"/>
      <c r="C6685"/>
      <c r="D6685"/>
      <c r="E6685"/>
      <c r="F6685"/>
      <c r="G6685"/>
      <c r="H6685"/>
      <c r="I6685"/>
      <c r="J6685"/>
      <c r="K6685" s="91"/>
      <c r="L6685" s="91"/>
      <c r="M6685" s="91"/>
      <c r="R6685"/>
      <c r="S6685"/>
      <c r="T6685"/>
      <c r="U6685"/>
      <c r="V6685"/>
      <c r="W6685"/>
      <c r="X6685"/>
      <c r="Y6685"/>
      <c r="Z6685"/>
      <c r="AA6685"/>
      <c r="AB6685"/>
      <c r="AC6685"/>
    </row>
    <row r="6686" spans="2:29" s="14" customFormat="1" x14ac:dyDescent="0.25">
      <c r="B6686"/>
      <c r="C6686"/>
      <c r="D6686"/>
      <c r="E6686"/>
      <c r="F6686"/>
      <c r="G6686"/>
      <c r="H6686"/>
      <c r="I6686"/>
      <c r="J6686"/>
      <c r="K6686" s="91"/>
      <c r="L6686" s="91"/>
      <c r="M6686" s="91"/>
      <c r="R6686"/>
      <c r="S6686"/>
      <c r="T6686"/>
      <c r="U6686"/>
      <c r="V6686"/>
      <c r="W6686"/>
      <c r="X6686"/>
      <c r="Y6686"/>
      <c r="Z6686"/>
      <c r="AA6686"/>
      <c r="AB6686"/>
      <c r="AC6686"/>
    </row>
    <row r="6687" spans="2:29" s="14" customFormat="1" x14ac:dyDescent="0.25">
      <c r="B6687"/>
      <c r="C6687"/>
      <c r="D6687"/>
      <c r="E6687"/>
      <c r="F6687"/>
      <c r="G6687"/>
      <c r="H6687"/>
      <c r="I6687"/>
      <c r="J6687"/>
      <c r="K6687" s="91"/>
      <c r="L6687" s="91"/>
      <c r="M6687" s="91"/>
      <c r="R6687"/>
      <c r="S6687"/>
      <c r="T6687"/>
      <c r="U6687"/>
      <c r="V6687"/>
      <c r="W6687"/>
      <c r="X6687"/>
      <c r="Y6687"/>
      <c r="Z6687"/>
      <c r="AA6687"/>
      <c r="AB6687"/>
      <c r="AC6687"/>
    </row>
    <row r="6688" spans="2:29" s="14" customFormat="1" x14ac:dyDescent="0.25">
      <c r="B6688"/>
      <c r="C6688"/>
      <c r="D6688"/>
      <c r="E6688"/>
      <c r="F6688"/>
      <c r="G6688"/>
      <c r="H6688"/>
      <c r="I6688"/>
      <c r="J6688"/>
      <c r="K6688" s="91"/>
      <c r="L6688" s="91"/>
      <c r="M6688" s="91"/>
      <c r="R6688"/>
      <c r="S6688"/>
      <c r="T6688"/>
      <c r="U6688"/>
      <c r="V6688"/>
      <c r="W6688"/>
      <c r="X6688"/>
      <c r="Y6688"/>
      <c r="Z6688"/>
      <c r="AA6688"/>
      <c r="AB6688"/>
      <c r="AC6688"/>
    </row>
    <row r="6689" spans="2:29" s="14" customFormat="1" x14ac:dyDescent="0.25">
      <c r="B6689"/>
      <c r="C6689"/>
      <c r="D6689"/>
      <c r="E6689"/>
      <c r="F6689"/>
      <c r="G6689"/>
      <c r="H6689"/>
      <c r="I6689"/>
      <c r="J6689"/>
      <c r="K6689" s="91"/>
      <c r="L6689" s="91"/>
      <c r="M6689" s="91"/>
      <c r="R6689"/>
      <c r="S6689"/>
      <c r="T6689"/>
      <c r="U6689"/>
      <c r="V6689"/>
      <c r="W6689"/>
      <c r="X6689"/>
      <c r="Y6689"/>
      <c r="Z6689"/>
      <c r="AA6689"/>
      <c r="AB6689"/>
      <c r="AC6689"/>
    </row>
    <row r="6690" spans="2:29" s="14" customFormat="1" x14ac:dyDescent="0.25">
      <c r="B6690"/>
      <c r="C6690"/>
      <c r="D6690"/>
      <c r="E6690"/>
      <c r="F6690"/>
      <c r="G6690"/>
      <c r="H6690"/>
      <c r="I6690"/>
      <c r="J6690"/>
      <c r="K6690" s="91"/>
      <c r="L6690" s="91"/>
      <c r="M6690" s="91"/>
      <c r="R6690"/>
      <c r="S6690"/>
      <c r="T6690"/>
      <c r="U6690"/>
      <c r="V6690"/>
      <c r="W6690"/>
      <c r="X6690"/>
      <c r="Y6690"/>
      <c r="Z6690"/>
      <c r="AA6690"/>
      <c r="AB6690"/>
      <c r="AC6690"/>
    </row>
    <row r="6691" spans="2:29" s="14" customFormat="1" x14ac:dyDescent="0.25">
      <c r="B6691"/>
      <c r="C6691"/>
      <c r="D6691"/>
      <c r="E6691"/>
      <c r="F6691"/>
      <c r="G6691"/>
      <c r="H6691"/>
      <c r="I6691"/>
      <c r="J6691"/>
      <c r="K6691" s="91"/>
      <c r="L6691" s="91"/>
      <c r="M6691" s="91"/>
      <c r="R6691"/>
      <c r="S6691"/>
      <c r="T6691"/>
      <c r="U6691"/>
      <c r="V6691"/>
      <c r="W6691"/>
      <c r="X6691"/>
      <c r="Y6691"/>
      <c r="Z6691"/>
      <c r="AA6691"/>
      <c r="AB6691"/>
      <c r="AC6691"/>
    </row>
    <row r="6692" spans="2:29" s="14" customFormat="1" x14ac:dyDescent="0.25">
      <c r="B6692"/>
      <c r="C6692"/>
      <c r="D6692"/>
      <c r="E6692"/>
      <c r="F6692"/>
      <c r="G6692"/>
      <c r="H6692"/>
      <c r="I6692"/>
      <c r="J6692"/>
      <c r="K6692" s="91"/>
      <c r="L6692" s="91"/>
      <c r="M6692" s="91"/>
      <c r="R6692"/>
      <c r="S6692"/>
      <c r="T6692"/>
      <c r="U6692"/>
      <c r="V6692"/>
      <c r="W6692"/>
      <c r="X6692"/>
      <c r="Y6692"/>
      <c r="Z6692"/>
      <c r="AA6692"/>
      <c r="AB6692"/>
      <c r="AC6692"/>
    </row>
    <row r="6693" spans="2:29" s="14" customFormat="1" x14ac:dyDescent="0.25">
      <c r="B6693"/>
      <c r="C6693"/>
      <c r="D6693"/>
      <c r="E6693"/>
      <c r="F6693"/>
      <c r="G6693"/>
      <c r="H6693"/>
      <c r="I6693"/>
      <c r="J6693"/>
      <c r="K6693" s="91"/>
      <c r="L6693" s="91"/>
      <c r="M6693" s="91"/>
      <c r="R6693"/>
      <c r="S6693"/>
      <c r="T6693"/>
      <c r="U6693"/>
      <c r="V6693"/>
      <c r="W6693"/>
      <c r="X6693"/>
      <c r="Y6693"/>
      <c r="Z6693"/>
      <c r="AA6693"/>
      <c r="AB6693"/>
      <c r="AC6693"/>
    </row>
    <row r="6694" spans="2:29" s="14" customFormat="1" x14ac:dyDescent="0.25">
      <c r="B6694"/>
      <c r="C6694"/>
      <c r="D6694"/>
      <c r="E6694"/>
      <c r="F6694"/>
      <c r="G6694"/>
      <c r="H6694"/>
      <c r="I6694"/>
      <c r="J6694"/>
      <c r="K6694" s="91"/>
      <c r="L6694" s="91"/>
      <c r="M6694" s="91"/>
      <c r="R6694"/>
      <c r="S6694"/>
      <c r="T6694"/>
      <c r="U6694"/>
      <c r="V6694"/>
      <c r="W6694"/>
      <c r="X6694"/>
      <c r="Y6694"/>
      <c r="Z6694"/>
      <c r="AA6694"/>
      <c r="AB6694"/>
      <c r="AC6694"/>
    </row>
    <row r="6695" spans="2:29" s="14" customFormat="1" x14ac:dyDescent="0.25">
      <c r="B6695"/>
      <c r="C6695"/>
      <c r="D6695"/>
      <c r="E6695"/>
      <c r="F6695"/>
      <c r="G6695"/>
      <c r="H6695"/>
      <c r="I6695"/>
      <c r="J6695"/>
      <c r="K6695" s="91"/>
      <c r="L6695" s="91"/>
      <c r="M6695" s="91"/>
      <c r="R6695"/>
      <c r="S6695"/>
      <c r="T6695"/>
      <c r="U6695"/>
      <c r="V6695"/>
      <c r="W6695"/>
      <c r="X6695"/>
      <c r="Y6695"/>
      <c r="Z6695"/>
      <c r="AA6695"/>
      <c r="AB6695"/>
      <c r="AC6695"/>
    </row>
    <row r="6696" spans="2:29" s="14" customFormat="1" x14ac:dyDescent="0.25">
      <c r="B6696"/>
      <c r="C6696"/>
      <c r="D6696"/>
      <c r="E6696"/>
      <c r="F6696"/>
      <c r="G6696"/>
      <c r="H6696"/>
      <c r="I6696"/>
      <c r="J6696"/>
      <c r="K6696" s="91"/>
      <c r="L6696" s="91"/>
      <c r="M6696" s="91"/>
      <c r="R6696"/>
      <c r="S6696"/>
      <c r="T6696"/>
      <c r="U6696"/>
      <c r="V6696"/>
      <c r="W6696"/>
      <c r="X6696"/>
      <c r="Y6696"/>
      <c r="Z6696"/>
      <c r="AA6696"/>
      <c r="AB6696"/>
      <c r="AC6696"/>
    </row>
    <row r="6697" spans="2:29" s="14" customFormat="1" x14ac:dyDescent="0.25">
      <c r="B6697"/>
      <c r="C6697"/>
      <c r="D6697"/>
      <c r="E6697"/>
      <c r="F6697"/>
      <c r="G6697"/>
      <c r="H6697"/>
      <c r="I6697"/>
      <c r="J6697"/>
      <c r="K6697" s="91"/>
      <c r="L6697" s="91"/>
      <c r="M6697" s="91"/>
      <c r="R6697"/>
      <c r="S6697"/>
      <c r="T6697"/>
      <c r="U6697"/>
      <c r="V6697"/>
      <c r="W6697"/>
      <c r="X6697"/>
      <c r="Y6697"/>
      <c r="Z6697"/>
      <c r="AA6697"/>
      <c r="AB6697"/>
      <c r="AC6697"/>
    </row>
    <row r="6698" spans="2:29" s="14" customFormat="1" x14ac:dyDescent="0.25">
      <c r="B6698"/>
      <c r="C6698"/>
      <c r="D6698"/>
      <c r="E6698"/>
      <c r="F6698"/>
      <c r="G6698"/>
      <c r="H6698"/>
      <c r="I6698"/>
      <c r="J6698"/>
      <c r="K6698" s="91"/>
      <c r="L6698" s="91"/>
      <c r="M6698" s="91"/>
      <c r="R6698"/>
      <c r="S6698"/>
      <c r="T6698"/>
      <c r="U6698"/>
      <c r="V6698"/>
      <c r="W6698"/>
      <c r="X6698"/>
      <c r="Y6698"/>
      <c r="Z6698"/>
      <c r="AA6698"/>
      <c r="AB6698"/>
      <c r="AC6698"/>
    </row>
    <row r="6699" spans="2:29" s="14" customFormat="1" x14ac:dyDescent="0.25">
      <c r="B6699"/>
      <c r="C6699"/>
      <c r="D6699"/>
      <c r="E6699"/>
      <c r="F6699"/>
      <c r="G6699"/>
      <c r="H6699"/>
      <c r="I6699"/>
      <c r="J6699"/>
      <c r="K6699" s="91"/>
      <c r="L6699" s="91"/>
      <c r="M6699" s="91"/>
      <c r="R6699"/>
      <c r="S6699"/>
      <c r="T6699"/>
      <c r="U6699"/>
      <c r="V6699"/>
      <c r="W6699"/>
      <c r="X6699"/>
      <c r="Y6699"/>
      <c r="Z6699"/>
      <c r="AA6699"/>
      <c r="AB6699"/>
      <c r="AC6699"/>
    </row>
    <row r="6700" spans="2:29" s="14" customFormat="1" x14ac:dyDescent="0.25">
      <c r="B6700"/>
      <c r="C6700"/>
      <c r="D6700"/>
      <c r="E6700"/>
      <c r="F6700"/>
      <c r="G6700"/>
      <c r="H6700"/>
      <c r="I6700"/>
      <c r="J6700"/>
      <c r="K6700" s="91"/>
      <c r="L6700" s="91"/>
      <c r="M6700" s="91"/>
      <c r="R6700"/>
      <c r="S6700"/>
      <c r="T6700"/>
      <c r="U6700"/>
      <c r="V6700"/>
      <c r="W6700"/>
      <c r="X6700"/>
      <c r="Y6700"/>
      <c r="Z6700"/>
      <c r="AA6700"/>
      <c r="AB6700"/>
      <c r="AC6700"/>
    </row>
    <row r="6701" spans="2:29" s="14" customFormat="1" x14ac:dyDescent="0.25">
      <c r="B6701"/>
      <c r="C6701"/>
      <c r="D6701"/>
      <c r="E6701"/>
      <c r="F6701"/>
      <c r="G6701"/>
      <c r="H6701"/>
      <c r="I6701"/>
      <c r="J6701"/>
      <c r="K6701" s="91"/>
      <c r="L6701" s="91"/>
      <c r="M6701" s="91"/>
      <c r="R6701"/>
      <c r="S6701"/>
      <c r="T6701"/>
      <c r="U6701"/>
      <c r="V6701"/>
      <c r="W6701"/>
      <c r="X6701"/>
      <c r="Y6701"/>
      <c r="Z6701"/>
      <c r="AA6701"/>
      <c r="AB6701"/>
      <c r="AC6701"/>
    </row>
    <row r="6702" spans="2:29" s="14" customFormat="1" x14ac:dyDescent="0.25">
      <c r="B6702"/>
      <c r="C6702"/>
      <c r="D6702"/>
      <c r="E6702"/>
      <c r="F6702"/>
      <c r="G6702"/>
      <c r="H6702"/>
      <c r="I6702"/>
      <c r="J6702"/>
      <c r="K6702" s="91"/>
      <c r="L6702" s="91"/>
      <c r="M6702" s="91"/>
      <c r="R6702"/>
      <c r="S6702"/>
      <c r="T6702"/>
      <c r="U6702"/>
      <c r="V6702"/>
      <c r="W6702"/>
      <c r="X6702"/>
      <c r="Y6702"/>
      <c r="Z6702"/>
      <c r="AA6702"/>
      <c r="AB6702"/>
      <c r="AC6702"/>
    </row>
    <row r="6703" spans="2:29" s="14" customFormat="1" x14ac:dyDescent="0.25">
      <c r="B6703"/>
      <c r="C6703"/>
      <c r="D6703"/>
      <c r="E6703"/>
      <c r="F6703"/>
      <c r="G6703"/>
      <c r="H6703"/>
      <c r="I6703"/>
      <c r="J6703"/>
      <c r="K6703" s="91"/>
      <c r="L6703" s="91"/>
      <c r="M6703" s="91"/>
      <c r="R6703"/>
      <c r="S6703"/>
      <c r="T6703"/>
      <c r="U6703"/>
      <c r="V6703"/>
      <c r="W6703"/>
      <c r="X6703"/>
      <c r="Y6703"/>
      <c r="Z6703"/>
      <c r="AA6703"/>
      <c r="AB6703"/>
      <c r="AC6703"/>
    </row>
    <row r="6704" spans="2:29" s="14" customFormat="1" x14ac:dyDescent="0.25">
      <c r="B6704"/>
      <c r="C6704"/>
      <c r="D6704"/>
      <c r="E6704"/>
      <c r="F6704"/>
      <c r="G6704"/>
      <c r="H6704"/>
      <c r="I6704"/>
      <c r="J6704"/>
      <c r="K6704" s="91"/>
      <c r="L6704" s="91"/>
      <c r="M6704" s="91"/>
      <c r="R6704"/>
      <c r="S6704"/>
      <c r="T6704"/>
      <c r="U6704"/>
      <c r="V6704"/>
      <c r="W6704"/>
      <c r="X6704"/>
      <c r="Y6704"/>
      <c r="Z6704"/>
      <c r="AA6704"/>
      <c r="AB6704"/>
      <c r="AC6704"/>
    </row>
    <row r="6705" spans="2:29" s="14" customFormat="1" x14ac:dyDescent="0.25">
      <c r="B6705"/>
      <c r="C6705"/>
      <c r="D6705"/>
      <c r="E6705"/>
      <c r="F6705"/>
      <c r="G6705"/>
      <c r="H6705"/>
      <c r="I6705"/>
      <c r="J6705"/>
      <c r="K6705" s="91"/>
      <c r="L6705" s="91"/>
      <c r="M6705" s="91"/>
      <c r="R6705"/>
      <c r="S6705"/>
      <c r="T6705"/>
      <c r="U6705"/>
      <c r="V6705"/>
      <c r="W6705"/>
      <c r="X6705"/>
      <c r="Y6705"/>
      <c r="Z6705"/>
      <c r="AA6705"/>
      <c r="AB6705"/>
      <c r="AC6705"/>
    </row>
    <row r="6706" spans="2:29" s="14" customFormat="1" x14ac:dyDescent="0.25">
      <c r="B6706"/>
      <c r="C6706"/>
      <c r="D6706"/>
      <c r="E6706"/>
      <c r="F6706"/>
      <c r="G6706"/>
      <c r="H6706"/>
      <c r="I6706"/>
      <c r="J6706"/>
      <c r="K6706" s="91"/>
      <c r="L6706" s="91"/>
      <c r="M6706" s="91"/>
      <c r="R6706"/>
      <c r="S6706"/>
      <c r="T6706"/>
      <c r="U6706"/>
      <c r="V6706"/>
      <c r="W6706"/>
      <c r="X6706"/>
      <c r="Y6706"/>
      <c r="Z6706"/>
      <c r="AA6706"/>
      <c r="AB6706"/>
      <c r="AC6706"/>
    </row>
    <row r="6707" spans="2:29" s="14" customFormat="1" x14ac:dyDescent="0.25">
      <c r="B6707"/>
      <c r="C6707"/>
      <c r="D6707"/>
      <c r="E6707"/>
      <c r="F6707"/>
      <c r="G6707"/>
      <c r="H6707"/>
      <c r="I6707"/>
      <c r="J6707"/>
      <c r="K6707" s="91"/>
      <c r="L6707" s="91"/>
      <c r="M6707" s="91"/>
      <c r="R6707"/>
      <c r="S6707"/>
      <c r="T6707"/>
      <c r="U6707"/>
      <c r="V6707"/>
      <c r="W6707"/>
      <c r="X6707"/>
      <c r="Y6707"/>
      <c r="Z6707"/>
      <c r="AA6707"/>
      <c r="AB6707"/>
      <c r="AC6707"/>
    </row>
    <row r="6708" spans="2:29" s="14" customFormat="1" x14ac:dyDescent="0.25">
      <c r="B6708"/>
      <c r="C6708"/>
      <c r="D6708"/>
      <c r="E6708"/>
      <c r="F6708"/>
      <c r="G6708"/>
      <c r="H6708"/>
      <c r="I6708"/>
      <c r="J6708"/>
      <c r="K6708" s="91"/>
      <c r="L6708" s="91"/>
      <c r="M6708" s="91"/>
      <c r="R6708"/>
      <c r="S6708"/>
      <c r="T6708"/>
      <c r="U6708"/>
      <c r="V6708"/>
      <c r="W6708"/>
      <c r="X6708"/>
      <c r="Y6708"/>
      <c r="Z6708"/>
      <c r="AA6708"/>
      <c r="AB6708"/>
      <c r="AC6708"/>
    </row>
    <row r="6709" spans="2:29" s="14" customFormat="1" x14ac:dyDescent="0.25">
      <c r="B6709"/>
      <c r="C6709"/>
      <c r="D6709"/>
      <c r="E6709"/>
      <c r="F6709"/>
      <c r="G6709"/>
      <c r="H6709"/>
      <c r="I6709"/>
      <c r="J6709"/>
      <c r="K6709" s="91"/>
      <c r="L6709" s="91"/>
      <c r="M6709" s="91"/>
      <c r="R6709"/>
      <c r="S6709"/>
      <c r="T6709"/>
      <c r="U6709"/>
      <c r="V6709"/>
      <c r="W6709"/>
      <c r="X6709"/>
      <c r="Y6709"/>
      <c r="Z6709"/>
      <c r="AA6709"/>
      <c r="AB6709"/>
      <c r="AC6709"/>
    </row>
    <row r="6710" spans="2:29" s="14" customFormat="1" x14ac:dyDescent="0.25">
      <c r="B6710"/>
      <c r="C6710"/>
      <c r="D6710"/>
      <c r="E6710"/>
      <c r="F6710"/>
      <c r="G6710"/>
      <c r="H6710"/>
      <c r="I6710"/>
      <c r="J6710"/>
      <c r="K6710" s="91"/>
      <c r="L6710" s="91"/>
      <c r="M6710" s="91"/>
      <c r="R6710"/>
      <c r="S6710"/>
      <c r="T6710"/>
      <c r="U6710"/>
      <c r="V6710"/>
      <c r="W6710"/>
      <c r="X6710"/>
      <c r="Y6710"/>
      <c r="Z6710"/>
      <c r="AA6710"/>
      <c r="AB6710"/>
      <c r="AC6710"/>
    </row>
    <row r="6711" spans="2:29" s="14" customFormat="1" x14ac:dyDescent="0.25">
      <c r="B6711"/>
      <c r="C6711"/>
      <c r="D6711"/>
      <c r="E6711"/>
      <c r="F6711"/>
      <c r="G6711"/>
      <c r="H6711"/>
      <c r="I6711"/>
      <c r="J6711"/>
      <c r="K6711" s="91"/>
      <c r="L6711" s="91"/>
      <c r="M6711" s="91"/>
      <c r="R6711"/>
      <c r="S6711"/>
      <c r="T6711"/>
      <c r="U6711"/>
      <c r="V6711"/>
      <c r="W6711"/>
      <c r="X6711"/>
      <c r="Y6711"/>
      <c r="Z6711"/>
      <c r="AA6711"/>
      <c r="AB6711"/>
      <c r="AC6711"/>
    </row>
    <row r="6712" spans="2:29" s="14" customFormat="1" x14ac:dyDescent="0.25">
      <c r="B6712"/>
      <c r="C6712"/>
      <c r="D6712"/>
      <c r="E6712"/>
      <c r="F6712"/>
      <c r="G6712"/>
      <c r="H6712"/>
      <c r="I6712"/>
      <c r="J6712"/>
      <c r="K6712" s="91"/>
      <c r="L6712" s="91"/>
      <c r="M6712" s="91"/>
      <c r="R6712"/>
      <c r="S6712"/>
      <c r="T6712"/>
      <c r="U6712"/>
      <c r="V6712"/>
      <c r="W6712"/>
      <c r="X6712"/>
      <c r="Y6712"/>
      <c r="Z6712"/>
      <c r="AA6712"/>
      <c r="AB6712"/>
      <c r="AC6712"/>
    </row>
    <row r="6713" spans="2:29" s="14" customFormat="1" x14ac:dyDescent="0.25">
      <c r="B6713"/>
      <c r="C6713"/>
      <c r="D6713"/>
      <c r="E6713"/>
      <c r="F6713"/>
      <c r="G6713"/>
      <c r="H6713"/>
      <c r="I6713"/>
      <c r="J6713"/>
      <c r="K6713" s="91"/>
      <c r="L6713" s="91"/>
      <c r="M6713" s="91"/>
      <c r="R6713"/>
      <c r="S6713"/>
      <c r="T6713"/>
      <c r="U6713"/>
      <c r="V6713"/>
      <c r="W6713"/>
      <c r="X6713"/>
      <c r="Y6713"/>
      <c r="Z6713"/>
      <c r="AA6713"/>
      <c r="AB6713"/>
      <c r="AC6713"/>
    </row>
    <row r="6714" spans="2:29" s="14" customFormat="1" x14ac:dyDescent="0.25">
      <c r="B6714"/>
      <c r="C6714"/>
      <c r="D6714"/>
      <c r="E6714"/>
      <c r="F6714"/>
      <c r="G6714"/>
      <c r="H6714"/>
      <c r="I6714"/>
      <c r="J6714"/>
      <c r="K6714" s="91"/>
      <c r="L6714" s="91"/>
      <c r="M6714" s="91"/>
      <c r="R6714"/>
      <c r="S6714"/>
      <c r="T6714"/>
      <c r="U6714"/>
      <c r="V6714"/>
      <c r="W6714"/>
      <c r="X6714"/>
      <c r="Y6714"/>
      <c r="Z6714"/>
      <c r="AA6714"/>
      <c r="AB6714"/>
      <c r="AC6714"/>
    </row>
    <row r="6715" spans="2:29" s="14" customFormat="1" x14ac:dyDescent="0.25">
      <c r="B6715"/>
      <c r="C6715"/>
      <c r="D6715"/>
      <c r="E6715"/>
      <c r="F6715"/>
      <c r="G6715"/>
      <c r="H6715"/>
      <c r="I6715"/>
      <c r="J6715"/>
      <c r="K6715" s="91"/>
      <c r="L6715" s="91"/>
      <c r="M6715" s="91"/>
      <c r="R6715"/>
      <c r="S6715"/>
      <c r="T6715"/>
      <c r="U6715"/>
      <c r="V6715"/>
      <c r="W6715"/>
      <c r="X6715"/>
      <c r="Y6715"/>
      <c r="Z6715"/>
      <c r="AA6715"/>
      <c r="AB6715"/>
      <c r="AC6715"/>
    </row>
    <row r="6716" spans="2:29" s="14" customFormat="1" x14ac:dyDescent="0.25">
      <c r="B6716"/>
      <c r="C6716"/>
      <c r="D6716"/>
      <c r="E6716"/>
      <c r="F6716"/>
      <c r="G6716"/>
      <c r="H6716"/>
      <c r="I6716"/>
      <c r="J6716"/>
      <c r="K6716" s="91"/>
      <c r="L6716" s="91"/>
      <c r="M6716" s="91"/>
      <c r="R6716"/>
      <c r="S6716"/>
      <c r="T6716"/>
      <c r="U6716"/>
      <c r="V6716"/>
      <c r="W6716"/>
      <c r="X6716"/>
      <c r="Y6716"/>
      <c r="Z6716"/>
      <c r="AA6716"/>
      <c r="AB6716"/>
      <c r="AC6716"/>
    </row>
    <row r="6717" spans="2:29" s="14" customFormat="1" x14ac:dyDescent="0.25">
      <c r="B6717"/>
      <c r="C6717"/>
      <c r="D6717"/>
      <c r="E6717"/>
      <c r="F6717"/>
      <c r="G6717"/>
      <c r="H6717"/>
      <c r="I6717"/>
      <c r="J6717"/>
      <c r="K6717" s="91"/>
      <c r="L6717" s="91"/>
      <c r="M6717" s="91"/>
      <c r="R6717"/>
      <c r="S6717"/>
      <c r="T6717"/>
      <c r="U6717"/>
      <c r="V6717"/>
      <c r="W6717"/>
      <c r="X6717"/>
      <c r="Y6717"/>
      <c r="Z6717"/>
      <c r="AA6717"/>
      <c r="AB6717"/>
      <c r="AC6717"/>
    </row>
    <row r="6718" spans="2:29" s="14" customFormat="1" x14ac:dyDescent="0.25">
      <c r="B6718"/>
      <c r="C6718"/>
      <c r="D6718"/>
      <c r="E6718"/>
      <c r="F6718"/>
      <c r="G6718"/>
      <c r="H6718"/>
      <c r="I6718"/>
      <c r="J6718"/>
      <c r="K6718" s="91"/>
      <c r="L6718" s="91"/>
      <c r="M6718" s="91"/>
      <c r="R6718"/>
      <c r="S6718"/>
      <c r="T6718"/>
      <c r="U6718"/>
      <c r="V6718"/>
      <c r="W6718"/>
      <c r="X6718"/>
      <c r="Y6718"/>
      <c r="Z6718"/>
      <c r="AA6718"/>
      <c r="AB6718"/>
      <c r="AC6718"/>
    </row>
    <row r="6719" spans="2:29" s="14" customFormat="1" x14ac:dyDescent="0.25">
      <c r="B6719"/>
      <c r="C6719"/>
      <c r="D6719"/>
      <c r="E6719"/>
      <c r="F6719"/>
      <c r="G6719"/>
      <c r="H6719"/>
      <c r="I6719"/>
      <c r="J6719"/>
      <c r="K6719" s="91"/>
      <c r="L6719" s="91"/>
      <c r="M6719" s="91"/>
      <c r="R6719"/>
      <c r="S6719"/>
      <c r="T6719"/>
      <c r="U6719"/>
      <c r="V6719"/>
      <c r="W6719"/>
      <c r="X6719"/>
      <c r="Y6719"/>
      <c r="Z6719"/>
      <c r="AA6719"/>
      <c r="AB6719"/>
      <c r="AC6719"/>
    </row>
    <row r="6720" spans="2:29" s="14" customFormat="1" x14ac:dyDescent="0.25">
      <c r="B6720"/>
      <c r="C6720"/>
      <c r="D6720"/>
      <c r="E6720"/>
      <c r="F6720"/>
      <c r="G6720"/>
      <c r="H6720"/>
      <c r="I6720"/>
      <c r="J6720"/>
      <c r="K6720" s="91"/>
      <c r="L6720" s="91"/>
      <c r="M6720" s="91"/>
      <c r="R6720"/>
      <c r="S6720"/>
      <c r="T6720"/>
      <c r="U6720"/>
      <c r="V6720"/>
      <c r="W6720"/>
      <c r="X6720"/>
      <c r="Y6720"/>
      <c r="Z6720"/>
      <c r="AA6720"/>
      <c r="AB6720"/>
      <c r="AC6720"/>
    </row>
    <row r="6721" spans="2:29" s="14" customFormat="1" x14ac:dyDescent="0.25">
      <c r="B6721"/>
      <c r="C6721"/>
      <c r="D6721"/>
      <c r="E6721"/>
      <c r="F6721"/>
      <c r="G6721"/>
      <c r="H6721"/>
      <c r="I6721"/>
      <c r="J6721"/>
      <c r="K6721" s="91"/>
      <c r="L6721" s="91"/>
      <c r="M6721" s="91"/>
      <c r="R6721"/>
      <c r="S6721"/>
      <c r="T6721"/>
      <c r="U6721"/>
      <c r="V6721"/>
      <c r="W6721"/>
      <c r="X6721"/>
      <c r="Y6721"/>
      <c r="Z6721"/>
      <c r="AA6721"/>
      <c r="AB6721"/>
      <c r="AC6721"/>
    </row>
    <row r="6722" spans="2:29" s="14" customFormat="1" x14ac:dyDescent="0.25">
      <c r="B6722"/>
      <c r="C6722"/>
      <c r="D6722"/>
      <c r="E6722"/>
      <c r="F6722"/>
      <c r="G6722"/>
      <c r="H6722"/>
      <c r="I6722"/>
      <c r="J6722"/>
      <c r="K6722" s="91"/>
      <c r="L6722" s="91"/>
      <c r="M6722" s="91"/>
      <c r="R6722"/>
      <c r="S6722"/>
      <c r="T6722"/>
      <c r="U6722"/>
      <c r="V6722"/>
      <c r="W6722"/>
      <c r="X6722"/>
      <c r="Y6722"/>
      <c r="Z6722"/>
      <c r="AA6722"/>
      <c r="AB6722"/>
      <c r="AC6722"/>
    </row>
    <row r="6723" spans="2:29" s="14" customFormat="1" x14ac:dyDescent="0.25">
      <c r="B6723"/>
      <c r="C6723"/>
      <c r="D6723"/>
      <c r="E6723"/>
      <c r="F6723"/>
      <c r="G6723"/>
      <c r="H6723"/>
      <c r="I6723"/>
      <c r="J6723"/>
      <c r="K6723" s="91"/>
      <c r="L6723" s="91"/>
      <c r="M6723" s="91"/>
      <c r="R6723"/>
      <c r="S6723"/>
      <c r="T6723"/>
      <c r="U6723"/>
      <c r="V6723"/>
      <c r="W6723"/>
      <c r="X6723"/>
      <c r="Y6723"/>
      <c r="Z6723"/>
      <c r="AA6723"/>
      <c r="AB6723"/>
      <c r="AC6723"/>
    </row>
    <row r="6724" spans="2:29" s="14" customFormat="1" x14ac:dyDescent="0.25">
      <c r="B6724"/>
      <c r="C6724"/>
      <c r="D6724"/>
      <c r="E6724"/>
      <c r="F6724"/>
      <c r="G6724"/>
      <c r="H6724"/>
      <c r="I6724"/>
      <c r="J6724"/>
      <c r="K6724" s="91"/>
      <c r="L6724" s="91"/>
      <c r="M6724" s="91"/>
      <c r="R6724"/>
      <c r="S6724"/>
      <c r="T6724"/>
      <c r="U6724"/>
      <c r="V6724"/>
      <c r="W6724"/>
      <c r="X6724"/>
      <c r="Y6724"/>
      <c r="Z6724"/>
      <c r="AA6724"/>
      <c r="AB6724"/>
      <c r="AC6724"/>
    </row>
    <row r="6725" spans="2:29" s="14" customFormat="1" x14ac:dyDescent="0.25">
      <c r="B6725"/>
      <c r="C6725"/>
      <c r="D6725"/>
      <c r="E6725"/>
      <c r="F6725"/>
      <c r="G6725"/>
      <c r="H6725"/>
      <c r="I6725"/>
      <c r="J6725"/>
      <c r="K6725" s="91"/>
      <c r="L6725" s="91"/>
      <c r="M6725" s="91"/>
      <c r="R6725"/>
      <c r="S6725"/>
      <c r="T6725"/>
      <c r="U6725"/>
      <c r="V6725"/>
      <c r="W6725"/>
      <c r="X6725"/>
      <c r="Y6725"/>
      <c r="Z6725"/>
      <c r="AA6725"/>
      <c r="AB6725"/>
      <c r="AC6725"/>
    </row>
    <row r="6726" spans="2:29" s="14" customFormat="1" x14ac:dyDescent="0.25">
      <c r="B6726"/>
      <c r="C6726"/>
      <c r="D6726"/>
      <c r="E6726"/>
      <c r="F6726"/>
      <c r="G6726"/>
      <c r="H6726"/>
      <c r="I6726"/>
      <c r="J6726"/>
      <c r="K6726" s="91"/>
      <c r="L6726" s="91"/>
      <c r="M6726" s="91"/>
      <c r="R6726"/>
      <c r="S6726"/>
      <c r="T6726"/>
      <c r="U6726"/>
      <c r="V6726"/>
      <c r="W6726"/>
      <c r="X6726"/>
      <c r="Y6726"/>
      <c r="Z6726"/>
      <c r="AA6726"/>
      <c r="AB6726"/>
      <c r="AC6726"/>
    </row>
    <row r="6727" spans="2:29" s="14" customFormat="1" x14ac:dyDescent="0.25">
      <c r="B6727"/>
      <c r="C6727"/>
      <c r="D6727"/>
      <c r="E6727"/>
      <c r="F6727"/>
      <c r="G6727"/>
      <c r="H6727"/>
      <c r="I6727"/>
      <c r="J6727"/>
      <c r="K6727" s="91"/>
      <c r="L6727" s="91"/>
      <c r="M6727" s="91"/>
      <c r="R6727"/>
      <c r="S6727"/>
      <c r="T6727"/>
      <c r="U6727"/>
      <c r="V6727"/>
      <c r="W6727"/>
      <c r="X6727"/>
      <c r="Y6727"/>
      <c r="Z6727"/>
      <c r="AA6727"/>
      <c r="AB6727"/>
      <c r="AC6727"/>
    </row>
    <row r="6728" spans="2:29" s="14" customFormat="1" x14ac:dyDescent="0.25">
      <c r="B6728"/>
      <c r="C6728"/>
      <c r="D6728"/>
      <c r="E6728"/>
      <c r="F6728"/>
      <c r="G6728"/>
      <c r="H6728"/>
      <c r="I6728"/>
      <c r="J6728"/>
      <c r="K6728" s="91"/>
      <c r="L6728" s="91"/>
      <c r="M6728" s="91"/>
      <c r="R6728"/>
      <c r="S6728"/>
      <c r="T6728"/>
      <c r="U6728"/>
      <c r="V6728"/>
      <c r="W6728"/>
      <c r="X6728"/>
      <c r="Y6728"/>
      <c r="Z6728"/>
      <c r="AA6728"/>
      <c r="AB6728"/>
      <c r="AC6728"/>
    </row>
    <row r="6729" spans="2:29" s="14" customFormat="1" x14ac:dyDescent="0.25">
      <c r="B6729"/>
      <c r="C6729"/>
      <c r="D6729"/>
      <c r="E6729"/>
      <c r="F6729"/>
      <c r="G6729"/>
      <c r="H6729"/>
      <c r="I6729"/>
      <c r="J6729"/>
      <c r="K6729" s="91"/>
      <c r="L6729" s="91"/>
      <c r="M6729" s="91"/>
      <c r="R6729"/>
      <c r="S6729"/>
      <c r="T6729"/>
      <c r="U6729"/>
      <c r="V6729"/>
      <c r="W6729"/>
      <c r="X6729"/>
      <c r="Y6729"/>
      <c r="Z6729"/>
      <c r="AA6729"/>
      <c r="AB6729"/>
      <c r="AC6729"/>
    </row>
    <row r="6730" spans="2:29" s="14" customFormat="1" x14ac:dyDescent="0.25">
      <c r="B6730"/>
      <c r="C6730"/>
      <c r="D6730"/>
      <c r="E6730"/>
      <c r="F6730"/>
      <c r="G6730"/>
      <c r="H6730"/>
      <c r="I6730"/>
      <c r="J6730"/>
      <c r="K6730" s="91"/>
      <c r="L6730" s="91"/>
      <c r="M6730" s="91"/>
      <c r="R6730"/>
      <c r="S6730"/>
      <c r="T6730"/>
      <c r="U6730"/>
      <c r="V6730"/>
      <c r="W6730"/>
      <c r="X6730"/>
      <c r="Y6730"/>
      <c r="Z6730"/>
      <c r="AA6730"/>
      <c r="AB6730"/>
      <c r="AC6730"/>
    </row>
    <row r="6731" spans="2:29" s="14" customFormat="1" x14ac:dyDescent="0.25">
      <c r="B6731"/>
      <c r="C6731"/>
      <c r="D6731"/>
      <c r="E6731"/>
      <c r="F6731"/>
      <c r="G6731"/>
      <c r="H6731"/>
      <c r="I6731"/>
      <c r="J6731"/>
      <c r="K6731" s="91"/>
      <c r="L6731" s="91"/>
      <c r="M6731" s="91"/>
      <c r="R6731"/>
      <c r="S6731"/>
      <c r="T6731"/>
      <c r="U6731"/>
      <c r="V6731"/>
      <c r="W6731"/>
      <c r="X6731"/>
      <c r="Y6731"/>
      <c r="Z6731"/>
      <c r="AA6731"/>
      <c r="AB6731"/>
      <c r="AC6731"/>
    </row>
    <row r="6732" spans="2:29" s="14" customFormat="1" x14ac:dyDescent="0.25">
      <c r="B6732"/>
      <c r="C6732"/>
      <c r="D6732"/>
      <c r="E6732"/>
      <c r="F6732"/>
      <c r="G6732"/>
      <c r="H6732"/>
      <c r="I6732"/>
      <c r="J6732"/>
      <c r="K6732" s="91"/>
      <c r="L6732" s="91"/>
      <c r="M6732" s="91"/>
      <c r="R6732"/>
      <c r="S6732"/>
      <c r="T6732"/>
      <c r="U6732"/>
      <c r="V6732"/>
      <c r="W6732"/>
      <c r="X6732"/>
      <c r="Y6732"/>
      <c r="Z6732"/>
      <c r="AA6732"/>
      <c r="AB6732"/>
      <c r="AC6732"/>
    </row>
    <row r="6733" spans="2:29" s="14" customFormat="1" x14ac:dyDescent="0.25">
      <c r="B6733"/>
      <c r="C6733"/>
      <c r="D6733"/>
      <c r="E6733"/>
      <c r="F6733"/>
      <c r="G6733"/>
      <c r="H6733"/>
      <c r="I6733"/>
      <c r="J6733"/>
      <c r="K6733" s="91"/>
      <c r="L6733" s="91"/>
      <c r="M6733" s="91"/>
      <c r="R6733"/>
      <c r="S6733"/>
      <c r="T6733"/>
      <c r="U6733"/>
      <c r="V6733"/>
      <c r="W6733"/>
      <c r="X6733"/>
      <c r="Y6733"/>
      <c r="Z6733"/>
      <c r="AA6733"/>
      <c r="AB6733"/>
      <c r="AC6733"/>
    </row>
    <row r="6734" spans="2:29" s="14" customFormat="1" x14ac:dyDescent="0.25">
      <c r="B6734"/>
      <c r="C6734"/>
      <c r="D6734"/>
      <c r="E6734"/>
      <c r="F6734"/>
      <c r="G6734"/>
      <c r="H6734"/>
      <c r="I6734"/>
      <c r="J6734"/>
      <c r="K6734" s="91"/>
      <c r="L6734" s="91"/>
      <c r="M6734" s="91"/>
      <c r="R6734"/>
      <c r="S6734"/>
      <c r="T6734"/>
      <c r="U6734"/>
      <c r="V6734"/>
      <c r="W6734"/>
      <c r="X6734"/>
      <c r="Y6734"/>
      <c r="Z6734"/>
      <c r="AA6734"/>
      <c r="AB6734"/>
      <c r="AC6734"/>
    </row>
    <row r="6735" spans="2:29" s="14" customFormat="1" x14ac:dyDescent="0.25">
      <c r="B6735"/>
      <c r="C6735"/>
      <c r="D6735"/>
      <c r="E6735"/>
      <c r="F6735"/>
      <c r="G6735"/>
      <c r="H6735"/>
      <c r="I6735"/>
      <c r="J6735"/>
      <c r="K6735" s="91"/>
      <c r="L6735" s="91"/>
      <c r="M6735" s="91"/>
      <c r="R6735"/>
      <c r="S6735"/>
      <c r="T6735"/>
      <c r="U6735"/>
      <c r="V6735"/>
      <c r="W6735"/>
      <c r="X6735"/>
      <c r="Y6735"/>
      <c r="Z6735"/>
      <c r="AA6735"/>
      <c r="AB6735"/>
      <c r="AC6735"/>
    </row>
    <row r="6736" spans="2:29" s="14" customFormat="1" x14ac:dyDescent="0.25">
      <c r="B6736"/>
      <c r="C6736"/>
      <c r="D6736"/>
      <c r="E6736"/>
      <c r="F6736"/>
      <c r="G6736"/>
      <c r="H6736"/>
      <c r="I6736"/>
      <c r="J6736"/>
      <c r="K6736" s="91"/>
      <c r="L6736" s="91"/>
      <c r="M6736" s="91"/>
      <c r="R6736"/>
      <c r="S6736"/>
      <c r="T6736"/>
      <c r="U6736"/>
      <c r="V6736"/>
      <c r="W6736"/>
      <c r="X6736"/>
      <c r="Y6736"/>
      <c r="Z6736"/>
      <c r="AA6736"/>
      <c r="AB6736"/>
      <c r="AC6736"/>
    </row>
    <row r="6737" spans="2:29" s="14" customFormat="1" x14ac:dyDescent="0.25">
      <c r="B6737"/>
      <c r="C6737"/>
      <c r="D6737"/>
      <c r="E6737"/>
      <c r="F6737"/>
      <c r="G6737"/>
      <c r="H6737"/>
      <c r="I6737"/>
      <c r="J6737"/>
      <c r="K6737" s="91"/>
      <c r="L6737" s="91"/>
      <c r="M6737" s="91"/>
      <c r="R6737"/>
      <c r="S6737"/>
      <c r="T6737"/>
      <c r="U6737"/>
      <c r="V6737"/>
      <c r="W6737"/>
      <c r="X6737"/>
      <c r="Y6737"/>
      <c r="Z6737"/>
      <c r="AA6737"/>
      <c r="AB6737"/>
      <c r="AC6737"/>
    </row>
    <row r="6738" spans="2:29" s="14" customFormat="1" x14ac:dyDescent="0.25">
      <c r="B6738"/>
      <c r="C6738"/>
      <c r="D6738"/>
      <c r="E6738"/>
      <c r="F6738"/>
      <c r="G6738"/>
      <c r="H6738"/>
      <c r="I6738"/>
      <c r="J6738"/>
      <c r="K6738" s="91"/>
      <c r="L6738" s="91"/>
      <c r="M6738" s="91"/>
      <c r="R6738"/>
      <c r="S6738"/>
      <c r="T6738"/>
      <c r="U6738"/>
      <c r="V6738"/>
      <c r="W6738"/>
      <c r="X6738"/>
      <c r="Y6738"/>
      <c r="Z6738"/>
      <c r="AA6738"/>
      <c r="AB6738"/>
      <c r="AC6738"/>
    </row>
    <row r="6739" spans="2:29" s="14" customFormat="1" x14ac:dyDescent="0.25">
      <c r="B6739"/>
      <c r="C6739"/>
      <c r="D6739"/>
      <c r="E6739"/>
      <c r="F6739"/>
      <c r="G6739"/>
      <c r="H6739"/>
      <c r="I6739"/>
      <c r="J6739"/>
      <c r="K6739" s="91"/>
      <c r="L6739" s="91"/>
      <c r="M6739" s="91"/>
      <c r="R6739"/>
      <c r="S6739"/>
      <c r="T6739"/>
      <c r="U6739"/>
      <c r="V6739"/>
      <c r="W6739"/>
      <c r="X6739"/>
      <c r="Y6739"/>
      <c r="Z6739"/>
      <c r="AA6739"/>
      <c r="AB6739"/>
      <c r="AC6739"/>
    </row>
    <row r="6740" spans="2:29" s="14" customFormat="1" x14ac:dyDescent="0.25">
      <c r="B6740"/>
      <c r="C6740"/>
      <c r="D6740"/>
      <c r="E6740"/>
      <c r="F6740"/>
      <c r="G6740"/>
      <c r="H6740"/>
      <c r="I6740"/>
      <c r="J6740"/>
      <c r="K6740" s="91"/>
      <c r="L6740" s="91"/>
      <c r="M6740" s="91"/>
      <c r="R6740"/>
      <c r="S6740"/>
      <c r="T6740"/>
      <c r="U6740"/>
      <c r="V6740"/>
      <c r="W6740"/>
      <c r="X6740"/>
      <c r="Y6740"/>
      <c r="Z6740"/>
      <c r="AA6740"/>
      <c r="AB6740"/>
      <c r="AC6740"/>
    </row>
    <row r="6741" spans="2:29" s="14" customFormat="1" x14ac:dyDescent="0.25">
      <c r="B6741"/>
      <c r="C6741"/>
      <c r="D6741"/>
      <c r="E6741"/>
      <c r="F6741"/>
      <c r="G6741"/>
      <c r="H6741"/>
      <c r="I6741"/>
      <c r="J6741"/>
      <c r="K6741" s="91"/>
      <c r="L6741" s="91"/>
      <c r="M6741" s="91"/>
      <c r="R6741"/>
      <c r="S6741"/>
      <c r="T6741"/>
      <c r="U6741"/>
      <c r="V6741"/>
      <c r="W6741"/>
      <c r="X6741"/>
      <c r="Y6741"/>
      <c r="Z6741"/>
      <c r="AA6741"/>
      <c r="AB6741"/>
      <c r="AC6741"/>
    </row>
    <row r="6742" spans="2:29" s="14" customFormat="1" x14ac:dyDescent="0.25">
      <c r="B6742"/>
      <c r="C6742"/>
      <c r="D6742"/>
      <c r="E6742"/>
      <c r="F6742"/>
      <c r="G6742"/>
      <c r="H6742"/>
      <c r="I6742"/>
      <c r="J6742"/>
      <c r="K6742" s="91"/>
      <c r="L6742" s="91"/>
      <c r="M6742" s="91"/>
      <c r="R6742"/>
      <c r="S6742"/>
      <c r="T6742"/>
      <c r="U6742"/>
      <c r="V6742"/>
      <c r="W6742"/>
      <c r="X6742"/>
      <c r="Y6742"/>
      <c r="Z6742"/>
      <c r="AA6742"/>
      <c r="AB6742"/>
      <c r="AC6742"/>
    </row>
    <row r="6743" spans="2:29" s="14" customFormat="1" x14ac:dyDescent="0.25">
      <c r="B6743"/>
      <c r="C6743"/>
      <c r="D6743"/>
      <c r="E6743"/>
      <c r="F6743"/>
      <c r="G6743"/>
      <c r="H6743"/>
      <c r="I6743"/>
      <c r="J6743"/>
      <c r="K6743" s="91"/>
      <c r="L6743" s="91"/>
      <c r="M6743" s="91"/>
      <c r="R6743"/>
      <c r="S6743"/>
      <c r="T6743"/>
      <c r="U6743"/>
      <c r="V6743"/>
      <c r="W6743"/>
      <c r="X6743"/>
      <c r="Y6743"/>
      <c r="Z6743"/>
      <c r="AA6743"/>
      <c r="AB6743"/>
      <c r="AC6743"/>
    </row>
    <row r="6744" spans="2:29" s="14" customFormat="1" x14ac:dyDescent="0.25">
      <c r="B6744"/>
      <c r="C6744"/>
      <c r="D6744"/>
      <c r="E6744"/>
      <c r="F6744"/>
      <c r="G6744"/>
      <c r="H6744"/>
      <c r="I6744"/>
      <c r="J6744"/>
      <c r="K6744" s="91"/>
      <c r="L6744" s="91"/>
      <c r="M6744" s="91"/>
      <c r="R6744"/>
      <c r="S6744"/>
      <c r="T6744"/>
      <c r="U6744"/>
      <c r="V6744"/>
      <c r="W6744"/>
      <c r="X6744"/>
      <c r="Y6744"/>
      <c r="Z6744"/>
      <c r="AA6744"/>
      <c r="AB6744"/>
      <c r="AC6744"/>
    </row>
    <row r="6745" spans="2:29" s="14" customFormat="1" x14ac:dyDescent="0.25">
      <c r="B6745"/>
      <c r="C6745"/>
      <c r="D6745"/>
      <c r="E6745"/>
      <c r="F6745"/>
      <c r="G6745"/>
      <c r="H6745"/>
      <c r="I6745"/>
      <c r="J6745"/>
      <c r="K6745" s="91"/>
      <c r="L6745" s="91"/>
      <c r="M6745" s="91"/>
      <c r="R6745"/>
      <c r="S6745"/>
      <c r="T6745"/>
      <c r="U6745"/>
      <c r="V6745"/>
      <c r="W6745"/>
      <c r="X6745"/>
      <c r="Y6745"/>
      <c r="Z6745"/>
      <c r="AA6745"/>
      <c r="AB6745"/>
      <c r="AC6745"/>
    </row>
    <row r="6746" spans="2:29" s="14" customFormat="1" x14ac:dyDescent="0.25">
      <c r="B6746"/>
      <c r="C6746"/>
      <c r="D6746"/>
      <c r="E6746"/>
      <c r="F6746"/>
      <c r="G6746"/>
      <c r="H6746"/>
      <c r="I6746"/>
      <c r="J6746"/>
      <c r="K6746" s="91"/>
      <c r="L6746" s="91"/>
      <c r="M6746" s="91"/>
      <c r="R6746"/>
      <c r="S6746"/>
      <c r="T6746"/>
      <c r="U6746"/>
      <c r="V6746"/>
      <c r="W6746"/>
      <c r="X6746"/>
      <c r="Y6746"/>
      <c r="Z6746"/>
      <c r="AA6746"/>
      <c r="AB6746"/>
      <c r="AC6746"/>
    </row>
    <row r="6747" spans="2:29" s="14" customFormat="1" x14ac:dyDescent="0.25">
      <c r="B6747"/>
      <c r="C6747"/>
      <c r="D6747"/>
      <c r="E6747"/>
      <c r="F6747"/>
      <c r="G6747"/>
      <c r="H6747"/>
      <c r="I6747"/>
      <c r="J6747"/>
      <c r="K6747" s="91"/>
      <c r="L6747" s="91"/>
      <c r="M6747" s="91"/>
      <c r="R6747"/>
      <c r="S6747"/>
      <c r="T6747"/>
      <c r="U6747"/>
      <c r="V6747"/>
      <c r="W6747"/>
      <c r="X6747"/>
      <c r="Y6747"/>
      <c r="Z6747"/>
      <c r="AA6747"/>
      <c r="AB6747"/>
      <c r="AC6747"/>
    </row>
    <row r="6748" spans="2:29" s="14" customFormat="1" x14ac:dyDescent="0.25">
      <c r="B6748"/>
      <c r="C6748"/>
      <c r="D6748"/>
      <c r="E6748"/>
      <c r="F6748"/>
      <c r="G6748"/>
      <c r="H6748"/>
      <c r="I6748"/>
      <c r="J6748"/>
      <c r="K6748" s="91"/>
      <c r="L6748" s="91"/>
      <c r="M6748" s="91"/>
      <c r="R6748"/>
      <c r="S6748"/>
      <c r="T6748"/>
      <c r="U6748"/>
      <c r="V6748"/>
      <c r="W6748"/>
      <c r="X6748"/>
      <c r="Y6748"/>
      <c r="Z6748"/>
      <c r="AA6748"/>
      <c r="AB6748"/>
      <c r="AC6748"/>
    </row>
    <row r="6749" spans="2:29" s="14" customFormat="1" x14ac:dyDescent="0.25">
      <c r="B6749"/>
      <c r="C6749"/>
      <c r="D6749"/>
      <c r="E6749"/>
      <c r="F6749"/>
      <c r="G6749"/>
      <c r="H6749"/>
      <c r="I6749"/>
      <c r="J6749"/>
      <c r="K6749" s="91"/>
      <c r="L6749" s="91"/>
      <c r="M6749" s="91"/>
      <c r="R6749"/>
      <c r="S6749"/>
      <c r="T6749"/>
      <c r="U6749"/>
      <c r="V6749"/>
      <c r="W6749"/>
      <c r="X6749"/>
      <c r="Y6749"/>
      <c r="Z6749"/>
      <c r="AA6749"/>
      <c r="AB6749"/>
      <c r="AC6749"/>
    </row>
    <row r="6750" spans="2:29" s="14" customFormat="1" x14ac:dyDescent="0.25">
      <c r="B6750"/>
      <c r="C6750"/>
      <c r="D6750"/>
      <c r="E6750"/>
      <c r="F6750"/>
      <c r="G6750"/>
      <c r="H6750"/>
      <c r="I6750"/>
      <c r="J6750"/>
      <c r="K6750" s="91"/>
      <c r="L6750" s="91"/>
      <c r="M6750" s="91"/>
      <c r="R6750"/>
      <c r="S6750"/>
      <c r="T6750"/>
      <c r="U6750"/>
      <c r="V6750"/>
      <c r="W6750"/>
      <c r="X6750"/>
      <c r="Y6750"/>
      <c r="Z6750"/>
      <c r="AA6750"/>
      <c r="AB6750"/>
      <c r="AC6750"/>
    </row>
    <row r="6751" spans="2:29" s="14" customFormat="1" x14ac:dyDescent="0.25">
      <c r="B6751"/>
      <c r="C6751"/>
      <c r="D6751"/>
      <c r="E6751"/>
      <c r="F6751"/>
      <c r="G6751"/>
      <c r="H6751"/>
      <c r="I6751"/>
      <c r="J6751"/>
      <c r="K6751" s="91"/>
      <c r="L6751" s="91"/>
      <c r="M6751" s="91"/>
      <c r="R6751"/>
      <c r="S6751"/>
      <c r="T6751"/>
      <c r="U6751"/>
      <c r="V6751"/>
      <c r="W6751"/>
      <c r="X6751"/>
      <c r="Y6751"/>
      <c r="Z6751"/>
      <c r="AA6751"/>
      <c r="AB6751"/>
      <c r="AC6751"/>
    </row>
    <row r="6752" spans="2:29" s="14" customFormat="1" x14ac:dyDescent="0.25">
      <c r="B6752"/>
      <c r="C6752"/>
      <c r="D6752"/>
      <c r="E6752"/>
      <c r="F6752"/>
      <c r="G6752"/>
      <c r="H6752"/>
      <c r="I6752"/>
      <c r="J6752"/>
      <c r="K6752" s="91"/>
      <c r="L6752" s="91"/>
      <c r="M6752" s="91"/>
      <c r="R6752"/>
      <c r="S6752"/>
      <c r="T6752"/>
      <c r="U6752"/>
      <c r="V6752"/>
      <c r="W6752"/>
      <c r="X6752"/>
      <c r="Y6752"/>
      <c r="Z6752"/>
      <c r="AA6752"/>
      <c r="AB6752"/>
      <c r="AC6752"/>
    </row>
    <row r="6753" spans="2:29" s="14" customFormat="1" x14ac:dyDescent="0.25">
      <c r="B6753"/>
      <c r="C6753"/>
      <c r="D6753"/>
      <c r="E6753"/>
      <c r="F6753"/>
      <c r="G6753"/>
      <c r="H6753"/>
      <c r="I6753"/>
      <c r="J6753"/>
      <c r="K6753" s="91"/>
      <c r="L6753" s="91"/>
      <c r="M6753" s="91"/>
      <c r="R6753"/>
      <c r="S6753"/>
      <c r="T6753"/>
      <c r="U6753"/>
      <c r="V6753"/>
      <c r="W6753"/>
      <c r="X6753"/>
      <c r="Y6753"/>
      <c r="Z6753"/>
      <c r="AA6753"/>
      <c r="AB6753"/>
      <c r="AC6753"/>
    </row>
    <row r="6754" spans="2:29" s="14" customFormat="1" x14ac:dyDescent="0.25">
      <c r="B6754"/>
      <c r="C6754"/>
      <c r="D6754"/>
      <c r="E6754"/>
      <c r="F6754"/>
      <c r="G6754"/>
      <c r="H6754"/>
      <c r="I6754"/>
      <c r="J6754"/>
      <c r="K6754" s="91"/>
      <c r="L6754" s="91"/>
      <c r="M6754" s="91"/>
      <c r="R6754"/>
      <c r="S6754"/>
      <c r="T6754"/>
      <c r="U6754"/>
      <c r="V6754"/>
      <c r="W6754"/>
      <c r="X6754"/>
      <c r="Y6754"/>
      <c r="Z6754"/>
      <c r="AA6754"/>
      <c r="AB6754"/>
      <c r="AC6754"/>
    </row>
    <row r="6755" spans="2:29" s="14" customFormat="1" x14ac:dyDescent="0.25">
      <c r="B6755"/>
      <c r="C6755"/>
      <c r="D6755"/>
      <c r="E6755"/>
      <c r="F6755"/>
      <c r="G6755"/>
      <c r="H6755"/>
      <c r="I6755"/>
      <c r="J6755"/>
      <c r="K6755" s="91"/>
      <c r="L6755" s="91"/>
      <c r="M6755" s="91"/>
      <c r="R6755"/>
      <c r="S6755"/>
      <c r="T6755"/>
      <c r="U6755"/>
      <c r="V6755"/>
      <c r="W6755"/>
      <c r="X6755"/>
      <c r="Y6755"/>
      <c r="Z6755"/>
      <c r="AA6755"/>
      <c r="AB6755"/>
      <c r="AC6755"/>
    </row>
    <row r="6756" spans="2:29" s="14" customFormat="1" x14ac:dyDescent="0.25">
      <c r="B6756"/>
      <c r="C6756"/>
      <c r="D6756"/>
      <c r="E6756"/>
      <c r="F6756"/>
      <c r="G6756"/>
      <c r="H6756"/>
      <c r="I6756"/>
      <c r="J6756"/>
      <c r="K6756" s="91"/>
      <c r="L6756" s="91"/>
      <c r="M6756" s="91"/>
      <c r="R6756"/>
      <c r="S6756"/>
      <c r="T6756"/>
      <c r="U6756"/>
      <c r="V6756"/>
      <c r="W6756"/>
      <c r="X6756"/>
      <c r="Y6756"/>
      <c r="Z6756"/>
      <c r="AA6756"/>
      <c r="AB6756"/>
      <c r="AC6756"/>
    </row>
    <row r="6757" spans="2:29" s="14" customFormat="1" x14ac:dyDescent="0.25">
      <c r="B6757"/>
      <c r="C6757"/>
      <c r="D6757"/>
      <c r="E6757"/>
      <c r="F6757"/>
      <c r="G6757"/>
      <c r="H6757"/>
      <c r="I6757"/>
      <c r="J6757"/>
      <c r="K6757" s="91"/>
      <c r="L6757" s="91"/>
      <c r="M6757" s="91"/>
      <c r="R6757"/>
      <c r="S6757"/>
      <c r="T6757"/>
      <c r="U6757"/>
      <c r="V6757"/>
      <c r="W6757"/>
      <c r="X6757"/>
      <c r="Y6757"/>
      <c r="Z6757"/>
      <c r="AA6757"/>
      <c r="AB6757"/>
      <c r="AC6757"/>
    </row>
    <row r="6758" spans="2:29" s="14" customFormat="1" x14ac:dyDescent="0.25">
      <c r="B6758"/>
      <c r="C6758"/>
      <c r="D6758"/>
      <c r="E6758"/>
      <c r="F6758"/>
      <c r="G6758"/>
      <c r="H6758"/>
      <c r="I6758"/>
      <c r="J6758"/>
      <c r="K6758" s="91"/>
      <c r="L6758" s="91"/>
      <c r="M6758" s="91"/>
      <c r="R6758"/>
      <c r="S6758"/>
      <c r="T6758"/>
      <c r="U6758"/>
      <c r="V6758"/>
      <c r="W6758"/>
      <c r="X6758"/>
      <c r="Y6758"/>
      <c r="Z6758"/>
      <c r="AA6758"/>
      <c r="AB6758"/>
      <c r="AC6758"/>
    </row>
    <row r="6759" spans="2:29" s="14" customFormat="1" x14ac:dyDescent="0.25">
      <c r="B6759"/>
      <c r="C6759"/>
      <c r="D6759"/>
      <c r="E6759"/>
      <c r="F6759"/>
      <c r="G6759"/>
      <c r="H6759"/>
      <c r="I6759"/>
      <c r="J6759"/>
      <c r="K6759" s="91"/>
      <c r="L6759" s="91"/>
      <c r="M6759" s="91"/>
      <c r="R6759"/>
      <c r="S6759"/>
      <c r="T6759"/>
      <c r="U6759"/>
      <c r="V6759"/>
      <c r="W6759"/>
      <c r="X6759"/>
      <c r="Y6759"/>
      <c r="Z6759"/>
      <c r="AA6759"/>
      <c r="AB6759"/>
      <c r="AC6759"/>
    </row>
    <row r="6760" spans="2:29" s="14" customFormat="1" x14ac:dyDescent="0.25">
      <c r="B6760"/>
      <c r="C6760"/>
      <c r="D6760"/>
      <c r="E6760"/>
      <c r="F6760"/>
      <c r="G6760"/>
      <c r="H6760"/>
      <c r="I6760"/>
      <c r="J6760"/>
      <c r="K6760" s="91"/>
      <c r="L6760" s="91"/>
      <c r="M6760" s="91"/>
      <c r="R6760"/>
      <c r="S6760"/>
      <c r="T6760"/>
      <c r="U6760"/>
      <c r="V6760"/>
      <c r="W6760"/>
      <c r="X6760"/>
      <c r="Y6760"/>
      <c r="Z6760"/>
      <c r="AA6760"/>
      <c r="AB6760"/>
      <c r="AC6760"/>
    </row>
    <row r="6761" spans="2:29" s="14" customFormat="1" x14ac:dyDescent="0.25">
      <c r="B6761"/>
      <c r="C6761"/>
      <c r="D6761"/>
      <c r="E6761"/>
      <c r="F6761"/>
      <c r="G6761"/>
      <c r="H6761"/>
      <c r="I6761"/>
      <c r="J6761"/>
      <c r="K6761" s="91"/>
      <c r="L6761" s="91"/>
      <c r="M6761" s="91"/>
      <c r="R6761"/>
      <c r="S6761"/>
      <c r="T6761"/>
      <c r="U6761"/>
      <c r="V6761"/>
      <c r="W6761"/>
      <c r="X6761"/>
      <c r="Y6761"/>
      <c r="Z6761"/>
      <c r="AA6761"/>
      <c r="AB6761"/>
      <c r="AC6761"/>
    </row>
    <row r="6762" spans="2:29" s="14" customFormat="1" x14ac:dyDescent="0.25">
      <c r="B6762"/>
      <c r="C6762"/>
      <c r="D6762"/>
      <c r="E6762"/>
      <c r="F6762"/>
      <c r="G6762"/>
      <c r="H6762"/>
      <c r="I6762"/>
      <c r="J6762"/>
      <c r="K6762" s="91"/>
      <c r="L6762" s="91"/>
      <c r="M6762" s="91"/>
      <c r="R6762"/>
      <c r="S6762"/>
      <c r="T6762"/>
      <c r="U6762"/>
      <c r="V6762"/>
      <c r="W6762"/>
      <c r="X6762"/>
      <c r="Y6762"/>
      <c r="Z6762"/>
      <c r="AA6762"/>
      <c r="AB6762"/>
      <c r="AC6762"/>
    </row>
    <row r="6763" spans="2:29" s="14" customFormat="1" x14ac:dyDescent="0.25">
      <c r="B6763"/>
      <c r="C6763"/>
      <c r="D6763"/>
      <c r="E6763"/>
      <c r="F6763"/>
      <c r="G6763"/>
      <c r="H6763"/>
      <c r="I6763"/>
      <c r="J6763"/>
      <c r="K6763" s="91"/>
      <c r="L6763" s="91"/>
      <c r="M6763" s="91"/>
      <c r="R6763"/>
      <c r="S6763"/>
      <c r="T6763"/>
      <c r="U6763"/>
      <c r="V6763"/>
      <c r="W6763"/>
      <c r="X6763"/>
      <c r="Y6763"/>
      <c r="Z6763"/>
      <c r="AA6763"/>
      <c r="AB6763"/>
      <c r="AC6763"/>
    </row>
    <row r="6764" spans="2:29" s="14" customFormat="1" x14ac:dyDescent="0.25">
      <c r="B6764"/>
      <c r="C6764"/>
      <c r="D6764"/>
      <c r="E6764"/>
      <c r="F6764"/>
      <c r="G6764"/>
      <c r="H6764"/>
      <c r="I6764"/>
      <c r="J6764"/>
      <c r="K6764" s="91"/>
      <c r="L6764" s="91"/>
      <c r="M6764" s="91"/>
      <c r="R6764"/>
      <c r="S6764"/>
      <c r="T6764"/>
      <c r="U6764"/>
      <c r="V6764"/>
      <c r="W6764"/>
      <c r="X6764"/>
      <c r="Y6764"/>
      <c r="Z6764"/>
      <c r="AA6764"/>
      <c r="AB6764"/>
      <c r="AC6764"/>
    </row>
    <row r="6765" spans="2:29" s="14" customFormat="1" x14ac:dyDescent="0.25">
      <c r="B6765"/>
      <c r="C6765"/>
      <c r="D6765"/>
      <c r="E6765"/>
      <c r="F6765"/>
      <c r="G6765"/>
      <c r="H6765"/>
      <c r="I6765"/>
      <c r="J6765"/>
      <c r="K6765" s="91"/>
      <c r="L6765" s="91"/>
      <c r="M6765" s="91"/>
      <c r="R6765"/>
      <c r="S6765"/>
      <c r="T6765"/>
      <c r="U6765"/>
      <c r="V6765"/>
      <c r="W6765"/>
      <c r="X6765"/>
      <c r="Y6765"/>
      <c r="Z6765"/>
      <c r="AA6765"/>
      <c r="AB6765"/>
      <c r="AC6765"/>
    </row>
    <row r="6766" spans="2:29" s="14" customFormat="1" x14ac:dyDescent="0.25">
      <c r="B6766"/>
      <c r="C6766"/>
      <c r="D6766"/>
      <c r="E6766"/>
      <c r="F6766"/>
      <c r="G6766"/>
      <c r="H6766"/>
      <c r="I6766"/>
      <c r="J6766"/>
      <c r="K6766" s="91"/>
      <c r="L6766" s="91"/>
      <c r="M6766" s="91"/>
      <c r="R6766"/>
      <c r="S6766"/>
      <c r="T6766"/>
      <c r="U6766"/>
      <c r="V6766"/>
      <c r="W6766"/>
      <c r="X6766"/>
      <c r="Y6766"/>
      <c r="Z6766"/>
      <c r="AA6766"/>
      <c r="AB6766"/>
      <c r="AC6766"/>
    </row>
    <row r="6767" spans="2:29" s="14" customFormat="1" x14ac:dyDescent="0.25">
      <c r="B6767"/>
      <c r="C6767"/>
      <c r="D6767"/>
      <c r="E6767"/>
      <c r="F6767"/>
      <c r="G6767"/>
      <c r="H6767"/>
      <c r="I6767"/>
      <c r="J6767"/>
      <c r="K6767" s="91"/>
      <c r="L6767" s="91"/>
      <c r="M6767" s="91"/>
      <c r="R6767"/>
      <c r="S6767"/>
      <c r="T6767"/>
      <c r="U6767"/>
      <c r="V6767"/>
      <c r="W6767"/>
      <c r="X6767"/>
      <c r="Y6767"/>
      <c r="Z6767"/>
      <c r="AA6767"/>
      <c r="AB6767"/>
      <c r="AC6767"/>
    </row>
    <row r="6768" spans="2:29" s="14" customFormat="1" x14ac:dyDescent="0.25">
      <c r="B6768"/>
      <c r="C6768"/>
      <c r="D6768"/>
      <c r="E6768"/>
      <c r="F6768"/>
      <c r="G6768"/>
      <c r="H6768"/>
      <c r="I6768"/>
      <c r="J6768"/>
      <c r="K6768" s="91"/>
      <c r="L6768" s="91"/>
      <c r="M6768" s="91"/>
      <c r="R6768"/>
      <c r="S6768"/>
      <c r="T6768"/>
      <c r="U6768"/>
      <c r="V6768"/>
      <c r="W6768"/>
      <c r="X6768"/>
      <c r="Y6768"/>
      <c r="Z6768"/>
      <c r="AA6768"/>
      <c r="AB6768"/>
      <c r="AC6768"/>
    </row>
    <row r="6769" spans="2:29" s="14" customFormat="1" x14ac:dyDescent="0.25">
      <c r="B6769"/>
      <c r="C6769"/>
      <c r="D6769"/>
      <c r="E6769"/>
      <c r="F6769"/>
      <c r="G6769"/>
      <c r="H6769"/>
      <c r="I6769"/>
      <c r="J6769"/>
      <c r="K6769" s="91"/>
      <c r="L6769" s="91"/>
      <c r="M6769" s="91"/>
      <c r="R6769"/>
      <c r="S6769"/>
      <c r="T6769"/>
      <c r="U6769"/>
      <c r="V6769"/>
      <c r="W6769"/>
      <c r="X6769"/>
      <c r="Y6769"/>
      <c r="Z6769"/>
      <c r="AA6769"/>
      <c r="AB6769"/>
      <c r="AC6769"/>
    </row>
    <row r="6770" spans="2:29" s="14" customFormat="1" x14ac:dyDescent="0.25">
      <c r="B6770"/>
      <c r="C6770"/>
      <c r="D6770"/>
      <c r="E6770"/>
      <c r="F6770"/>
      <c r="G6770"/>
      <c r="H6770"/>
      <c r="I6770"/>
      <c r="J6770"/>
      <c r="K6770" s="91"/>
      <c r="L6770" s="91"/>
      <c r="M6770" s="91"/>
      <c r="R6770"/>
      <c r="S6770"/>
      <c r="T6770"/>
      <c r="U6770"/>
      <c r="V6770"/>
      <c r="W6770"/>
      <c r="X6770"/>
      <c r="Y6770"/>
      <c r="Z6770"/>
      <c r="AA6770"/>
      <c r="AB6770"/>
      <c r="AC6770"/>
    </row>
    <row r="6771" spans="2:29" s="14" customFormat="1" x14ac:dyDescent="0.25">
      <c r="B6771"/>
      <c r="C6771"/>
      <c r="D6771"/>
      <c r="E6771"/>
      <c r="F6771"/>
      <c r="G6771"/>
      <c r="H6771"/>
      <c r="I6771"/>
      <c r="J6771"/>
      <c r="K6771" s="91"/>
      <c r="L6771" s="91"/>
      <c r="M6771" s="91"/>
      <c r="R6771"/>
      <c r="S6771"/>
      <c r="T6771"/>
      <c r="U6771"/>
      <c r="V6771"/>
      <c r="W6771"/>
      <c r="X6771"/>
      <c r="Y6771"/>
      <c r="Z6771"/>
      <c r="AA6771"/>
      <c r="AB6771"/>
      <c r="AC6771"/>
    </row>
    <row r="6772" spans="2:29" s="14" customFormat="1" x14ac:dyDescent="0.25">
      <c r="B6772"/>
      <c r="C6772"/>
      <c r="D6772"/>
      <c r="E6772"/>
      <c r="F6772"/>
      <c r="G6772"/>
      <c r="H6772"/>
      <c r="I6772"/>
      <c r="J6772"/>
      <c r="K6772" s="91"/>
      <c r="L6772" s="91"/>
      <c r="M6772" s="91"/>
      <c r="R6772"/>
      <c r="S6772"/>
      <c r="T6772"/>
      <c r="U6772"/>
      <c r="V6772"/>
      <c r="W6772"/>
      <c r="X6772"/>
      <c r="Y6772"/>
      <c r="Z6772"/>
      <c r="AA6772"/>
      <c r="AB6772"/>
      <c r="AC6772"/>
    </row>
    <row r="6773" spans="2:29" s="14" customFormat="1" x14ac:dyDescent="0.25">
      <c r="B6773"/>
      <c r="C6773"/>
      <c r="D6773"/>
      <c r="E6773"/>
      <c r="F6773"/>
      <c r="G6773"/>
      <c r="H6773"/>
      <c r="I6773"/>
      <c r="J6773"/>
      <c r="K6773" s="91"/>
      <c r="L6773" s="91"/>
      <c r="M6773" s="91"/>
      <c r="R6773"/>
      <c r="S6773"/>
      <c r="T6773"/>
      <c r="U6773"/>
      <c r="V6773"/>
      <c r="W6773"/>
      <c r="X6773"/>
      <c r="Y6773"/>
      <c r="Z6773"/>
      <c r="AA6773"/>
      <c r="AB6773"/>
      <c r="AC6773"/>
    </row>
    <row r="6774" spans="2:29" s="14" customFormat="1" x14ac:dyDescent="0.25">
      <c r="B6774"/>
      <c r="C6774"/>
      <c r="D6774"/>
      <c r="E6774"/>
      <c r="F6774"/>
      <c r="G6774"/>
      <c r="H6774"/>
      <c r="I6774"/>
      <c r="J6774"/>
      <c r="K6774" s="91"/>
      <c r="L6774" s="91"/>
      <c r="M6774" s="91"/>
      <c r="R6774"/>
      <c r="S6774"/>
      <c r="T6774"/>
      <c r="U6774"/>
      <c r="V6774"/>
      <c r="W6774"/>
      <c r="X6774"/>
      <c r="Y6774"/>
      <c r="Z6774"/>
      <c r="AA6774"/>
      <c r="AB6774"/>
      <c r="AC6774"/>
    </row>
    <row r="6775" spans="2:29" s="14" customFormat="1" x14ac:dyDescent="0.25">
      <c r="B6775"/>
      <c r="C6775"/>
      <c r="D6775"/>
      <c r="E6775"/>
      <c r="F6775"/>
      <c r="G6775"/>
      <c r="H6775"/>
      <c r="I6775"/>
      <c r="J6775"/>
      <c r="K6775" s="91"/>
      <c r="L6775" s="91"/>
      <c r="M6775" s="91"/>
      <c r="R6775"/>
      <c r="S6775"/>
      <c r="T6775"/>
      <c r="U6775"/>
      <c r="V6775"/>
      <c r="W6775"/>
      <c r="X6775"/>
      <c r="Y6775"/>
      <c r="Z6775"/>
      <c r="AA6775"/>
      <c r="AB6775"/>
      <c r="AC6775"/>
    </row>
    <row r="6776" spans="2:29" s="14" customFormat="1" x14ac:dyDescent="0.25">
      <c r="B6776"/>
      <c r="C6776"/>
      <c r="D6776"/>
      <c r="E6776"/>
      <c r="F6776"/>
      <c r="G6776"/>
      <c r="H6776"/>
      <c r="I6776"/>
      <c r="J6776"/>
      <c r="K6776" s="91"/>
      <c r="L6776" s="91"/>
      <c r="M6776" s="91"/>
      <c r="R6776"/>
      <c r="S6776"/>
      <c r="T6776"/>
      <c r="U6776"/>
      <c r="V6776"/>
      <c r="W6776"/>
      <c r="X6776"/>
      <c r="Y6776"/>
      <c r="Z6776"/>
      <c r="AA6776"/>
      <c r="AB6776"/>
      <c r="AC6776"/>
    </row>
    <row r="6777" spans="2:29" s="14" customFormat="1" x14ac:dyDescent="0.25">
      <c r="B6777"/>
      <c r="C6777"/>
      <c r="D6777"/>
      <c r="E6777"/>
      <c r="F6777"/>
      <c r="G6777"/>
      <c r="H6777"/>
      <c r="I6777"/>
      <c r="J6777"/>
      <c r="K6777" s="91"/>
      <c r="L6777" s="91"/>
      <c r="M6777" s="91"/>
      <c r="R6777"/>
      <c r="S6777"/>
      <c r="T6777"/>
      <c r="U6777"/>
      <c r="V6777"/>
      <c r="W6777"/>
      <c r="X6777"/>
      <c r="Y6777"/>
      <c r="Z6777"/>
      <c r="AA6777"/>
      <c r="AB6777"/>
      <c r="AC6777"/>
    </row>
    <row r="6778" spans="2:29" s="14" customFormat="1" x14ac:dyDescent="0.25">
      <c r="B6778"/>
      <c r="C6778"/>
      <c r="D6778"/>
      <c r="E6778"/>
      <c r="F6778"/>
      <c r="G6778"/>
      <c r="H6778"/>
      <c r="I6778"/>
      <c r="J6778"/>
      <c r="K6778" s="91"/>
      <c r="L6778" s="91"/>
      <c r="M6778" s="91"/>
      <c r="R6778"/>
      <c r="S6778"/>
      <c r="T6778"/>
      <c r="U6778"/>
      <c r="V6778"/>
      <c r="W6778"/>
      <c r="X6778"/>
      <c r="Y6778"/>
      <c r="Z6778"/>
      <c r="AA6778"/>
      <c r="AB6778"/>
      <c r="AC6778"/>
    </row>
    <row r="6779" spans="2:29" s="14" customFormat="1" x14ac:dyDescent="0.25">
      <c r="B6779"/>
      <c r="C6779"/>
      <c r="D6779"/>
      <c r="E6779"/>
      <c r="F6779"/>
      <c r="G6779"/>
      <c r="H6779"/>
      <c r="I6779"/>
      <c r="J6779"/>
      <c r="K6779" s="91"/>
      <c r="L6779" s="91"/>
      <c r="M6779" s="91"/>
      <c r="R6779"/>
      <c r="S6779"/>
      <c r="T6779"/>
      <c r="U6779"/>
      <c r="V6779"/>
      <c r="W6779"/>
      <c r="X6779"/>
      <c r="Y6779"/>
      <c r="Z6779"/>
      <c r="AA6779"/>
      <c r="AB6779"/>
      <c r="AC6779"/>
    </row>
    <row r="6780" spans="2:29" s="14" customFormat="1" x14ac:dyDescent="0.25">
      <c r="B6780"/>
      <c r="C6780"/>
      <c r="D6780"/>
      <c r="E6780"/>
      <c r="F6780"/>
      <c r="G6780"/>
      <c r="H6780"/>
      <c r="I6780"/>
      <c r="J6780"/>
      <c r="K6780" s="91"/>
      <c r="L6780" s="91"/>
      <c r="M6780" s="91"/>
      <c r="R6780"/>
      <c r="S6780"/>
      <c r="T6780"/>
      <c r="U6780"/>
      <c r="V6780"/>
      <c r="W6780"/>
      <c r="X6780"/>
      <c r="Y6780"/>
      <c r="Z6780"/>
      <c r="AA6780"/>
      <c r="AB6780"/>
      <c r="AC6780"/>
    </row>
    <row r="6781" spans="2:29" s="14" customFormat="1" x14ac:dyDescent="0.25">
      <c r="B6781"/>
      <c r="C6781"/>
      <c r="D6781"/>
      <c r="E6781"/>
      <c r="F6781"/>
      <c r="G6781"/>
      <c r="H6781"/>
      <c r="I6781"/>
      <c r="J6781"/>
      <c r="K6781" s="91"/>
      <c r="L6781" s="91"/>
      <c r="M6781" s="91"/>
      <c r="R6781"/>
      <c r="S6781"/>
      <c r="T6781"/>
      <c r="U6781"/>
      <c r="V6781"/>
      <c r="W6781"/>
      <c r="X6781"/>
      <c r="Y6781"/>
      <c r="Z6781"/>
      <c r="AA6781"/>
      <c r="AB6781"/>
      <c r="AC6781"/>
    </row>
    <row r="6782" spans="2:29" s="14" customFormat="1" x14ac:dyDescent="0.25">
      <c r="B6782"/>
      <c r="C6782"/>
      <c r="D6782"/>
      <c r="E6782"/>
      <c r="F6782"/>
      <c r="G6782"/>
      <c r="H6782"/>
      <c r="I6782"/>
      <c r="J6782"/>
      <c r="K6782" s="91"/>
      <c r="L6782" s="91"/>
      <c r="M6782" s="91"/>
      <c r="R6782"/>
      <c r="S6782"/>
      <c r="T6782"/>
      <c r="U6782"/>
      <c r="V6782"/>
      <c r="W6782"/>
      <c r="X6782"/>
      <c r="Y6782"/>
      <c r="Z6782"/>
      <c r="AA6782"/>
      <c r="AB6782"/>
      <c r="AC6782"/>
    </row>
    <row r="6783" spans="2:29" s="14" customFormat="1" x14ac:dyDescent="0.25">
      <c r="B6783"/>
      <c r="C6783"/>
      <c r="D6783"/>
      <c r="E6783"/>
      <c r="F6783"/>
      <c r="G6783"/>
      <c r="H6783"/>
      <c r="I6783"/>
      <c r="J6783"/>
      <c r="K6783" s="91"/>
      <c r="L6783" s="91"/>
      <c r="M6783" s="91"/>
      <c r="R6783"/>
      <c r="S6783"/>
      <c r="T6783"/>
      <c r="U6783"/>
      <c r="V6783"/>
      <c r="W6783"/>
      <c r="X6783"/>
      <c r="Y6783"/>
      <c r="Z6783"/>
      <c r="AA6783"/>
      <c r="AB6783"/>
      <c r="AC6783"/>
    </row>
    <row r="6784" spans="2:29" s="14" customFormat="1" x14ac:dyDescent="0.25">
      <c r="B6784"/>
      <c r="C6784"/>
      <c r="D6784"/>
      <c r="E6784"/>
      <c r="F6784"/>
      <c r="G6784"/>
      <c r="H6784"/>
      <c r="I6784"/>
      <c r="J6784"/>
      <c r="K6784" s="91"/>
      <c r="L6784" s="91"/>
      <c r="M6784" s="91"/>
      <c r="R6784"/>
      <c r="S6784"/>
      <c r="T6784"/>
      <c r="U6784"/>
      <c r="V6784"/>
      <c r="W6784"/>
      <c r="X6784"/>
      <c r="Y6784"/>
      <c r="Z6784"/>
      <c r="AA6784"/>
      <c r="AB6784"/>
      <c r="AC6784"/>
    </row>
    <row r="6785" spans="2:29" s="14" customFormat="1" x14ac:dyDescent="0.25">
      <c r="B6785"/>
      <c r="C6785"/>
      <c r="D6785"/>
      <c r="E6785"/>
      <c r="F6785"/>
      <c r="G6785"/>
      <c r="H6785"/>
      <c r="I6785"/>
      <c r="J6785"/>
      <c r="K6785" s="91"/>
      <c r="L6785" s="91"/>
      <c r="M6785" s="91"/>
      <c r="R6785"/>
      <c r="S6785"/>
      <c r="T6785"/>
      <c r="U6785"/>
      <c r="V6785"/>
      <c r="W6785"/>
      <c r="X6785"/>
      <c r="Y6785"/>
      <c r="Z6785"/>
      <c r="AA6785"/>
      <c r="AB6785"/>
      <c r="AC6785"/>
    </row>
    <row r="6786" spans="2:29" s="14" customFormat="1" x14ac:dyDescent="0.25">
      <c r="B6786"/>
      <c r="C6786"/>
      <c r="D6786"/>
      <c r="E6786"/>
      <c r="F6786"/>
      <c r="G6786"/>
      <c r="H6786"/>
      <c r="I6786"/>
      <c r="J6786"/>
      <c r="K6786" s="91"/>
      <c r="L6786" s="91"/>
      <c r="M6786" s="91"/>
      <c r="R6786"/>
      <c r="S6786"/>
      <c r="T6786"/>
      <c r="U6786"/>
      <c r="V6786"/>
      <c r="W6786"/>
      <c r="X6786"/>
      <c r="Y6786"/>
      <c r="Z6786"/>
      <c r="AA6786"/>
      <c r="AB6786"/>
      <c r="AC6786"/>
    </row>
    <row r="6787" spans="2:29" s="14" customFormat="1" x14ac:dyDescent="0.25">
      <c r="B6787"/>
      <c r="C6787"/>
      <c r="D6787"/>
      <c r="E6787"/>
      <c r="F6787"/>
      <c r="G6787"/>
      <c r="H6787"/>
      <c r="I6787"/>
      <c r="J6787"/>
      <c r="K6787" s="91"/>
      <c r="L6787" s="91"/>
      <c r="M6787" s="91"/>
      <c r="R6787"/>
      <c r="S6787"/>
      <c r="T6787"/>
      <c r="U6787"/>
      <c r="V6787"/>
      <c r="W6787"/>
      <c r="X6787"/>
      <c r="Y6787"/>
      <c r="Z6787"/>
      <c r="AA6787"/>
      <c r="AB6787"/>
      <c r="AC6787"/>
    </row>
    <row r="6788" spans="2:29" s="14" customFormat="1" x14ac:dyDescent="0.25">
      <c r="B6788"/>
      <c r="C6788"/>
      <c r="D6788"/>
      <c r="E6788"/>
      <c r="F6788"/>
      <c r="G6788"/>
      <c r="H6788"/>
      <c r="I6788"/>
      <c r="J6788"/>
      <c r="K6788" s="91"/>
      <c r="L6788" s="91"/>
      <c r="M6788" s="91"/>
      <c r="R6788"/>
      <c r="S6788"/>
      <c r="T6788"/>
      <c r="U6788"/>
      <c r="V6788"/>
      <c r="W6788"/>
      <c r="X6788"/>
      <c r="Y6788"/>
      <c r="Z6788"/>
      <c r="AA6788"/>
      <c r="AB6788"/>
      <c r="AC6788"/>
    </row>
    <row r="6789" spans="2:29" s="14" customFormat="1" x14ac:dyDescent="0.25">
      <c r="B6789"/>
      <c r="C6789"/>
      <c r="D6789"/>
      <c r="E6789"/>
      <c r="F6789"/>
      <c r="G6789"/>
      <c r="H6789"/>
      <c r="I6789"/>
      <c r="J6789"/>
      <c r="K6789" s="91"/>
      <c r="L6789" s="91"/>
      <c r="M6789" s="91"/>
      <c r="R6789"/>
      <c r="S6789"/>
      <c r="T6789"/>
      <c r="U6789"/>
      <c r="V6789"/>
      <c r="W6789"/>
      <c r="X6789"/>
      <c r="Y6789"/>
      <c r="Z6789"/>
      <c r="AA6789"/>
      <c r="AB6789"/>
      <c r="AC6789"/>
    </row>
    <row r="6790" spans="2:29" s="14" customFormat="1" x14ac:dyDescent="0.25">
      <c r="B6790"/>
      <c r="C6790"/>
      <c r="D6790"/>
      <c r="E6790"/>
      <c r="F6790"/>
      <c r="G6790"/>
      <c r="H6790"/>
      <c r="I6790"/>
      <c r="J6790"/>
      <c r="K6790" s="91"/>
      <c r="L6790" s="91"/>
      <c r="M6790" s="91"/>
      <c r="R6790"/>
      <c r="S6790"/>
      <c r="T6790"/>
      <c r="U6790"/>
      <c r="V6790"/>
      <c r="W6790"/>
      <c r="X6790"/>
      <c r="Y6790"/>
      <c r="Z6790"/>
      <c r="AA6790"/>
      <c r="AB6790"/>
      <c r="AC6790"/>
    </row>
    <row r="6791" spans="2:29" s="14" customFormat="1" x14ac:dyDescent="0.25">
      <c r="B6791"/>
      <c r="C6791"/>
      <c r="D6791"/>
      <c r="E6791"/>
      <c r="F6791"/>
      <c r="G6791"/>
      <c r="H6791"/>
      <c r="I6791"/>
      <c r="J6791"/>
      <c r="K6791" s="91"/>
      <c r="L6791" s="91"/>
      <c r="M6791" s="91"/>
      <c r="R6791"/>
      <c r="S6791"/>
      <c r="T6791"/>
      <c r="U6791"/>
      <c r="V6791"/>
      <c r="W6791"/>
      <c r="X6791"/>
      <c r="Y6791"/>
      <c r="Z6791"/>
      <c r="AA6791"/>
      <c r="AB6791"/>
      <c r="AC6791"/>
    </row>
    <row r="6792" spans="2:29" s="14" customFormat="1" x14ac:dyDescent="0.25">
      <c r="B6792"/>
      <c r="C6792"/>
      <c r="D6792"/>
      <c r="E6792"/>
      <c r="F6792"/>
      <c r="G6792"/>
      <c r="H6792"/>
      <c r="I6792"/>
      <c r="J6792"/>
      <c r="K6792" s="91"/>
      <c r="L6792" s="91"/>
      <c r="M6792" s="91"/>
      <c r="R6792"/>
      <c r="S6792"/>
      <c r="T6792"/>
      <c r="U6792"/>
      <c r="V6792"/>
      <c r="W6792"/>
      <c r="X6792"/>
      <c r="Y6792"/>
      <c r="Z6792"/>
      <c r="AA6792"/>
      <c r="AB6792"/>
      <c r="AC6792"/>
    </row>
    <row r="6793" spans="2:29" s="14" customFormat="1" x14ac:dyDescent="0.25">
      <c r="B6793"/>
      <c r="C6793"/>
      <c r="D6793"/>
      <c r="E6793"/>
      <c r="F6793"/>
      <c r="G6793"/>
      <c r="H6793"/>
      <c r="I6793"/>
      <c r="J6793"/>
      <c r="K6793" s="91"/>
      <c r="L6793" s="91"/>
      <c r="M6793" s="91"/>
      <c r="R6793"/>
      <c r="S6793"/>
      <c r="T6793"/>
      <c r="U6793"/>
      <c r="V6793"/>
      <c r="W6793"/>
      <c r="X6793"/>
      <c r="Y6793"/>
      <c r="Z6793"/>
      <c r="AA6793"/>
      <c r="AB6793"/>
      <c r="AC6793"/>
    </row>
    <row r="6794" spans="2:29" s="14" customFormat="1" x14ac:dyDescent="0.25">
      <c r="B6794"/>
      <c r="C6794"/>
      <c r="D6794"/>
      <c r="E6794"/>
      <c r="F6794"/>
      <c r="G6794"/>
      <c r="H6794"/>
      <c r="I6794"/>
      <c r="J6794"/>
      <c r="K6794" s="91"/>
      <c r="L6794" s="91"/>
      <c r="M6794" s="91"/>
      <c r="R6794"/>
      <c r="S6794"/>
      <c r="T6794"/>
      <c r="U6794"/>
      <c r="V6794"/>
      <c r="W6794"/>
      <c r="X6794"/>
      <c r="Y6794"/>
      <c r="Z6794"/>
      <c r="AA6794"/>
      <c r="AB6794"/>
      <c r="AC6794"/>
    </row>
    <row r="6795" spans="2:29" s="14" customFormat="1" x14ac:dyDescent="0.25">
      <c r="B6795"/>
      <c r="C6795"/>
      <c r="D6795"/>
      <c r="E6795"/>
      <c r="F6795"/>
      <c r="G6795"/>
      <c r="H6795"/>
      <c r="I6795"/>
      <c r="J6795"/>
      <c r="K6795" s="91"/>
      <c r="L6795" s="91"/>
      <c r="M6795" s="91"/>
      <c r="R6795"/>
      <c r="S6795"/>
      <c r="T6795"/>
      <c r="U6795"/>
      <c r="V6795"/>
      <c r="W6795"/>
      <c r="X6795"/>
      <c r="Y6795"/>
      <c r="Z6795"/>
      <c r="AA6795"/>
      <c r="AB6795"/>
      <c r="AC6795"/>
    </row>
    <row r="6796" spans="2:29" s="14" customFormat="1" x14ac:dyDescent="0.25">
      <c r="B6796"/>
      <c r="C6796"/>
      <c r="D6796"/>
      <c r="E6796"/>
      <c r="F6796"/>
      <c r="G6796"/>
      <c r="H6796"/>
      <c r="I6796"/>
      <c r="J6796"/>
      <c r="K6796" s="91"/>
      <c r="L6796" s="91"/>
      <c r="M6796" s="91"/>
      <c r="R6796"/>
      <c r="S6796"/>
      <c r="T6796"/>
      <c r="U6796"/>
      <c r="V6796"/>
      <c r="W6796"/>
      <c r="X6796"/>
      <c r="Y6796"/>
      <c r="Z6796"/>
      <c r="AA6796"/>
      <c r="AB6796"/>
      <c r="AC6796"/>
    </row>
    <row r="6797" spans="2:29" s="14" customFormat="1" x14ac:dyDescent="0.25">
      <c r="B6797"/>
      <c r="C6797"/>
      <c r="D6797"/>
      <c r="E6797"/>
      <c r="F6797"/>
      <c r="G6797"/>
      <c r="H6797"/>
      <c r="I6797"/>
      <c r="J6797"/>
      <c r="K6797" s="91"/>
      <c r="L6797" s="91"/>
      <c r="M6797" s="91"/>
      <c r="R6797"/>
      <c r="S6797"/>
      <c r="T6797"/>
      <c r="U6797"/>
      <c r="V6797"/>
      <c r="W6797"/>
      <c r="X6797"/>
      <c r="Y6797"/>
      <c r="Z6797"/>
      <c r="AA6797"/>
      <c r="AB6797"/>
      <c r="AC6797"/>
    </row>
    <row r="6798" spans="2:29" s="14" customFormat="1" x14ac:dyDescent="0.25">
      <c r="B6798"/>
      <c r="C6798"/>
      <c r="D6798"/>
      <c r="E6798"/>
      <c r="F6798"/>
      <c r="G6798"/>
      <c r="H6798"/>
      <c r="I6798"/>
      <c r="J6798"/>
      <c r="K6798" s="91"/>
      <c r="L6798" s="91"/>
      <c r="M6798" s="91"/>
      <c r="R6798"/>
      <c r="S6798"/>
      <c r="T6798"/>
      <c r="U6798"/>
      <c r="V6798"/>
      <c r="W6798"/>
      <c r="X6798"/>
      <c r="Y6798"/>
      <c r="Z6798"/>
      <c r="AA6798"/>
      <c r="AB6798"/>
      <c r="AC6798"/>
    </row>
    <row r="6799" spans="2:29" s="14" customFormat="1" x14ac:dyDescent="0.25">
      <c r="B6799"/>
      <c r="C6799"/>
      <c r="D6799"/>
      <c r="E6799"/>
      <c r="F6799"/>
      <c r="G6799"/>
      <c r="H6799"/>
      <c r="I6799"/>
      <c r="J6799"/>
      <c r="K6799" s="91"/>
      <c r="L6799" s="91"/>
      <c r="M6799" s="91"/>
      <c r="R6799"/>
      <c r="S6799"/>
      <c r="T6799"/>
      <c r="U6799"/>
      <c r="V6799"/>
      <c r="W6799"/>
      <c r="X6799"/>
      <c r="Y6799"/>
      <c r="Z6799"/>
      <c r="AA6799"/>
      <c r="AB6799"/>
      <c r="AC6799"/>
    </row>
    <row r="6800" spans="2:29" s="14" customFormat="1" x14ac:dyDescent="0.25">
      <c r="B6800"/>
      <c r="C6800"/>
      <c r="D6800"/>
      <c r="E6800"/>
      <c r="F6800"/>
      <c r="G6800"/>
      <c r="H6800"/>
      <c r="I6800"/>
      <c r="J6800"/>
      <c r="K6800" s="91"/>
      <c r="L6800" s="91"/>
      <c r="M6800" s="91"/>
      <c r="R6800"/>
      <c r="S6800"/>
      <c r="T6800"/>
      <c r="U6800"/>
      <c r="V6800"/>
      <c r="W6800"/>
      <c r="X6800"/>
      <c r="Y6800"/>
      <c r="Z6800"/>
      <c r="AA6800"/>
      <c r="AB6800"/>
      <c r="AC6800"/>
    </row>
    <row r="6801" spans="2:29" s="14" customFormat="1" x14ac:dyDescent="0.25">
      <c r="B6801"/>
      <c r="C6801"/>
      <c r="D6801"/>
      <c r="E6801"/>
      <c r="F6801"/>
      <c r="G6801"/>
      <c r="H6801"/>
      <c r="I6801"/>
      <c r="J6801"/>
      <c r="K6801" s="91"/>
      <c r="L6801" s="91"/>
      <c r="M6801" s="91"/>
      <c r="R6801"/>
      <c r="S6801"/>
      <c r="T6801"/>
      <c r="U6801"/>
      <c r="V6801"/>
      <c r="W6801"/>
      <c r="X6801"/>
      <c r="Y6801"/>
      <c r="Z6801"/>
      <c r="AA6801"/>
      <c r="AB6801"/>
      <c r="AC6801"/>
    </row>
    <row r="6802" spans="2:29" s="14" customFormat="1" x14ac:dyDescent="0.25">
      <c r="B6802"/>
      <c r="C6802"/>
      <c r="D6802"/>
      <c r="E6802"/>
      <c r="F6802"/>
      <c r="G6802"/>
      <c r="H6802"/>
      <c r="I6802"/>
      <c r="J6802"/>
      <c r="K6802" s="91"/>
      <c r="L6802" s="91"/>
      <c r="M6802" s="91"/>
      <c r="R6802"/>
      <c r="S6802"/>
      <c r="T6802"/>
      <c r="U6802"/>
      <c r="V6802"/>
      <c r="W6802"/>
      <c r="X6802"/>
      <c r="Y6802"/>
      <c r="Z6802"/>
      <c r="AA6802"/>
      <c r="AB6802"/>
      <c r="AC6802"/>
    </row>
    <row r="6803" spans="2:29" s="14" customFormat="1" x14ac:dyDescent="0.25">
      <c r="B6803"/>
      <c r="C6803"/>
      <c r="D6803"/>
      <c r="E6803"/>
      <c r="F6803"/>
      <c r="G6803"/>
      <c r="H6803"/>
      <c r="I6803"/>
      <c r="J6803"/>
      <c r="K6803" s="91"/>
      <c r="L6803" s="91"/>
      <c r="M6803" s="91"/>
      <c r="R6803"/>
      <c r="S6803"/>
      <c r="T6803"/>
      <c r="U6803"/>
      <c r="V6803"/>
      <c r="W6803"/>
      <c r="X6803"/>
      <c r="Y6803"/>
      <c r="Z6803"/>
      <c r="AA6803"/>
      <c r="AB6803"/>
      <c r="AC6803"/>
    </row>
    <row r="6804" spans="2:29" s="14" customFormat="1" x14ac:dyDescent="0.25">
      <c r="B6804"/>
      <c r="C6804"/>
      <c r="D6804"/>
      <c r="E6804"/>
      <c r="F6804"/>
      <c r="G6804"/>
      <c r="H6804"/>
      <c r="I6804"/>
      <c r="J6804"/>
      <c r="K6804" s="91"/>
      <c r="L6804" s="91"/>
      <c r="M6804" s="91"/>
      <c r="R6804"/>
      <c r="S6804"/>
      <c r="T6804"/>
      <c r="U6804"/>
      <c r="V6804"/>
      <c r="W6804"/>
      <c r="X6804"/>
      <c r="Y6804"/>
      <c r="Z6804"/>
      <c r="AA6804"/>
      <c r="AB6804"/>
      <c r="AC6804"/>
    </row>
    <row r="6805" spans="2:29" s="14" customFormat="1" x14ac:dyDescent="0.25">
      <c r="B6805"/>
      <c r="C6805"/>
      <c r="D6805"/>
      <c r="E6805"/>
      <c r="F6805"/>
      <c r="G6805"/>
      <c r="H6805"/>
      <c r="I6805"/>
      <c r="J6805"/>
      <c r="K6805" s="91"/>
      <c r="L6805" s="91"/>
      <c r="M6805" s="91"/>
      <c r="R6805"/>
      <c r="S6805"/>
      <c r="T6805"/>
      <c r="U6805"/>
      <c r="V6805"/>
      <c r="W6805"/>
      <c r="X6805"/>
      <c r="Y6805"/>
      <c r="Z6805"/>
      <c r="AA6805"/>
      <c r="AB6805"/>
      <c r="AC6805"/>
    </row>
    <row r="6806" spans="2:29" s="14" customFormat="1" x14ac:dyDescent="0.25">
      <c r="B6806"/>
      <c r="C6806"/>
      <c r="D6806"/>
      <c r="E6806"/>
      <c r="F6806"/>
      <c r="G6806"/>
      <c r="H6806"/>
      <c r="I6806"/>
      <c r="J6806"/>
      <c r="K6806" s="91"/>
      <c r="L6806" s="91"/>
      <c r="M6806" s="91"/>
      <c r="R6806"/>
      <c r="S6806"/>
      <c r="T6806"/>
      <c r="U6806"/>
      <c r="V6806"/>
      <c r="W6806"/>
      <c r="X6806"/>
      <c r="Y6806"/>
      <c r="Z6806"/>
      <c r="AA6806"/>
      <c r="AB6806"/>
      <c r="AC6806"/>
    </row>
    <row r="6807" spans="2:29" s="14" customFormat="1" x14ac:dyDescent="0.25">
      <c r="B6807"/>
      <c r="C6807"/>
      <c r="D6807"/>
      <c r="E6807"/>
      <c r="F6807"/>
      <c r="G6807"/>
      <c r="H6807"/>
      <c r="I6807"/>
      <c r="J6807"/>
      <c r="K6807" s="91"/>
      <c r="L6807" s="91"/>
      <c r="M6807" s="91"/>
      <c r="R6807"/>
      <c r="S6807"/>
      <c r="T6807"/>
      <c r="U6807"/>
      <c r="V6807"/>
      <c r="W6807"/>
      <c r="X6807"/>
      <c r="Y6807"/>
      <c r="Z6807"/>
      <c r="AA6807"/>
      <c r="AB6807"/>
      <c r="AC6807"/>
    </row>
    <row r="6808" spans="2:29" s="14" customFormat="1" x14ac:dyDescent="0.25">
      <c r="B6808"/>
      <c r="C6808"/>
      <c r="D6808"/>
      <c r="E6808"/>
      <c r="F6808"/>
      <c r="G6808"/>
      <c r="H6808"/>
      <c r="I6808"/>
      <c r="J6808"/>
      <c r="K6808" s="91"/>
      <c r="L6808" s="91"/>
      <c r="M6808" s="91"/>
      <c r="R6808"/>
      <c r="S6808"/>
      <c r="T6808"/>
      <c r="U6808"/>
      <c r="V6808"/>
      <c r="W6808"/>
      <c r="X6808"/>
      <c r="Y6808"/>
      <c r="Z6808"/>
      <c r="AA6808"/>
      <c r="AB6808"/>
      <c r="AC6808"/>
    </row>
    <row r="6809" spans="2:29" s="14" customFormat="1" x14ac:dyDescent="0.25">
      <c r="B6809"/>
      <c r="C6809"/>
      <c r="D6809"/>
      <c r="E6809"/>
      <c r="F6809"/>
      <c r="G6809"/>
      <c r="H6809"/>
      <c r="I6809"/>
      <c r="J6809"/>
      <c r="K6809" s="91"/>
      <c r="L6809" s="91"/>
      <c r="M6809" s="91"/>
      <c r="R6809"/>
      <c r="S6809"/>
      <c r="T6809"/>
      <c r="U6809"/>
      <c r="V6809"/>
      <c r="W6809"/>
      <c r="X6809"/>
      <c r="Y6809"/>
      <c r="Z6809"/>
      <c r="AA6809"/>
      <c r="AB6809"/>
      <c r="AC6809"/>
    </row>
    <row r="6810" spans="2:29" s="14" customFormat="1" x14ac:dyDescent="0.25">
      <c r="B6810"/>
      <c r="C6810"/>
      <c r="D6810"/>
      <c r="E6810"/>
      <c r="F6810"/>
      <c r="G6810"/>
      <c r="H6810"/>
      <c r="I6810"/>
      <c r="J6810"/>
      <c r="K6810" s="91"/>
      <c r="L6810" s="91"/>
      <c r="M6810" s="91"/>
      <c r="R6810"/>
      <c r="S6810"/>
      <c r="T6810"/>
      <c r="U6810"/>
      <c r="V6810"/>
      <c r="W6810"/>
      <c r="X6810"/>
      <c r="Y6810"/>
      <c r="Z6810"/>
      <c r="AA6810"/>
      <c r="AB6810"/>
      <c r="AC6810"/>
    </row>
    <row r="6811" spans="2:29" s="14" customFormat="1" x14ac:dyDescent="0.25">
      <c r="B6811"/>
      <c r="C6811"/>
      <c r="D6811"/>
      <c r="E6811"/>
      <c r="F6811"/>
      <c r="G6811"/>
      <c r="H6811"/>
      <c r="I6811"/>
      <c r="J6811"/>
      <c r="K6811" s="91"/>
      <c r="L6811" s="91"/>
      <c r="M6811" s="91"/>
      <c r="R6811"/>
      <c r="S6811"/>
      <c r="T6811"/>
      <c r="U6811"/>
      <c r="V6811"/>
      <c r="W6811"/>
      <c r="X6811"/>
      <c r="Y6811"/>
      <c r="Z6811"/>
      <c r="AA6811"/>
      <c r="AB6811"/>
      <c r="AC6811"/>
    </row>
    <row r="6812" spans="2:29" s="14" customFormat="1" x14ac:dyDescent="0.25">
      <c r="B6812"/>
      <c r="C6812"/>
      <c r="D6812"/>
      <c r="E6812"/>
      <c r="F6812"/>
      <c r="G6812"/>
      <c r="H6812"/>
      <c r="I6812"/>
      <c r="J6812"/>
      <c r="K6812" s="91"/>
      <c r="L6812" s="91"/>
      <c r="M6812" s="91"/>
      <c r="R6812"/>
      <c r="S6812"/>
      <c r="T6812"/>
      <c r="U6812"/>
      <c r="V6812"/>
      <c r="W6812"/>
      <c r="X6812"/>
      <c r="Y6812"/>
      <c r="Z6812"/>
      <c r="AA6812"/>
      <c r="AB6812"/>
      <c r="AC6812"/>
    </row>
    <row r="6813" spans="2:29" s="14" customFormat="1" x14ac:dyDescent="0.25">
      <c r="B6813"/>
      <c r="C6813"/>
      <c r="D6813"/>
      <c r="E6813"/>
      <c r="F6813"/>
      <c r="G6813"/>
      <c r="H6813"/>
      <c r="I6813"/>
      <c r="J6813"/>
      <c r="K6813" s="91"/>
      <c r="L6813" s="91"/>
      <c r="M6813" s="91"/>
      <c r="R6813"/>
      <c r="S6813"/>
      <c r="T6813"/>
      <c r="U6813"/>
      <c r="V6813"/>
      <c r="W6813"/>
      <c r="X6813"/>
      <c r="Y6813"/>
      <c r="Z6813"/>
      <c r="AA6813"/>
      <c r="AB6813"/>
      <c r="AC6813"/>
    </row>
    <row r="6814" spans="2:29" s="14" customFormat="1" x14ac:dyDescent="0.25">
      <c r="B6814"/>
      <c r="C6814"/>
      <c r="D6814"/>
      <c r="E6814"/>
      <c r="F6814"/>
      <c r="G6814"/>
      <c r="H6814"/>
      <c r="I6814"/>
      <c r="J6814"/>
      <c r="K6814" s="91"/>
      <c r="L6814" s="91"/>
      <c r="M6814" s="91"/>
      <c r="R6814"/>
      <c r="S6814"/>
      <c r="T6814"/>
      <c r="U6814"/>
      <c r="V6814"/>
      <c r="W6814"/>
      <c r="X6814"/>
      <c r="Y6814"/>
      <c r="Z6814"/>
      <c r="AA6814"/>
      <c r="AB6814"/>
      <c r="AC6814"/>
    </row>
    <row r="6815" spans="2:29" s="14" customFormat="1" x14ac:dyDescent="0.25">
      <c r="B6815"/>
      <c r="C6815"/>
      <c r="D6815"/>
      <c r="E6815"/>
      <c r="F6815"/>
      <c r="G6815"/>
      <c r="H6815"/>
      <c r="I6815"/>
      <c r="J6815"/>
      <c r="K6815" s="91"/>
      <c r="L6815" s="91"/>
      <c r="M6815" s="91"/>
      <c r="R6815"/>
      <c r="S6815"/>
      <c r="T6815"/>
      <c r="U6815"/>
      <c r="V6815"/>
      <c r="W6815"/>
      <c r="X6815"/>
      <c r="Y6815"/>
      <c r="Z6815"/>
      <c r="AA6815"/>
      <c r="AB6815"/>
      <c r="AC6815"/>
    </row>
    <row r="6816" spans="2:29" s="14" customFormat="1" x14ac:dyDescent="0.25">
      <c r="B6816"/>
      <c r="C6816"/>
      <c r="D6816"/>
      <c r="E6816"/>
      <c r="F6816"/>
      <c r="G6816"/>
      <c r="H6816"/>
      <c r="I6816"/>
      <c r="J6816"/>
      <c r="K6816" s="91"/>
      <c r="L6816" s="91"/>
      <c r="M6816" s="91"/>
      <c r="R6816"/>
      <c r="S6816"/>
      <c r="T6816"/>
      <c r="U6816"/>
      <c r="V6816"/>
      <c r="W6816"/>
      <c r="X6816"/>
      <c r="Y6816"/>
      <c r="Z6816"/>
      <c r="AA6816"/>
      <c r="AB6816"/>
      <c r="AC6816"/>
    </row>
    <row r="6817" spans="2:29" s="14" customFormat="1" x14ac:dyDescent="0.25">
      <c r="B6817"/>
      <c r="C6817"/>
      <c r="D6817"/>
      <c r="E6817"/>
      <c r="F6817"/>
      <c r="G6817"/>
      <c r="H6817"/>
      <c r="I6817"/>
      <c r="J6817"/>
      <c r="K6817" s="91"/>
      <c r="L6817" s="91"/>
      <c r="M6817" s="91"/>
      <c r="R6817"/>
      <c r="S6817"/>
      <c r="T6817"/>
      <c r="U6817"/>
      <c r="V6817"/>
      <c r="W6817"/>
      <c r="X6817"/>
      <c r="Y6817"/>
      <c r="Z6817"/>
      <c r="AA6817"/>
      <c r="AB6817"/>
      <c r="AC6817"/>
    </row>
    <row r="6818" spans="2:29" s="14" customFormat="1" x14ac:dyDescent="0.25">
      <c r="B6818"/>
      <c r="C6818"/>
      <c r="D6818"/>
      <c r="E6818"/>
      <c r="F6818"/>
      <c r="G6818"/>
      <c r="H6818"/>
      <c r="I6818"/>
      <c r="J6818"/>
      <c r="K6818" s="91"/>
      <c r="L6818" s="91"/>
      <c r="M6818" s="91"/>
      <c r="R6818"/>
      <c r="S6818"/>
      <c r="T6818"/>
      <c r="U6818"/>
      <c r="V6818"/>
      <c r="W6818"/>
      <c r="X6818"/>
      <c r="Y6818"/>
      <c r="Z6818"/>
      <c r="AA6818"/>
      <c r="AB6818"/>
      <c r="AC6818"/>
    </row>
    <row r="6819" spans="2:29" s="14" customFormat="1" x14ac:dyDescent="0.25">
      <c r="B6819"/>
      <c r="C6819"/>
      <c r="D6819"/>
      <c r="E6819"/>
      <c r="F6819"/>
      <c r="G6819"/>
      <c r="H6819"/>
      <c r="I6819"/>
      <c r="J6819"/>
      <c r="K6819" s="91"/>
      <c r="L6819" s="91"/>
      <c r="M6819" s="91"/>
      <c r="R6819"/>
      <c r="S6819"/>
      <c r="T6819"/>
      <c r="U6819"/>
      <c r="V6819"/>
      <c r="W6819"/>
      <c r="X6819"/>
      <c r="Y6819"/>
      <c r="Z6819"/>
      <c r="AA6819"/>
      <c r="AB6819"/>
      <c r="AC6819"/>
    </row>
    <row r="6820" spans="2:29" s="14" customFormat="1" x14ac:dyDescent="0.25">
      <c r="B6820"/>
      <c r="C6820"/>
      <c r="D6820"/>
      <c r="E6820"/>
      <c r="F6820"/>
      <c r="G6820"/>
      <c r="H6820"/>
      <c r="I6820"/>
      <c r="J6820"/>
      <c r="K6820" s="91"/>
      <c r="L6820" s="91"/>
      <c r="M6820" s="91"/>
      <c r="R6820"/>
      <c r="S6820"/>
      <c r="T6820"/>
      <c r="U6820"/>
      <c r="V6820"/>
      <c r="W6820"/>
      <c r="X6820"/>
      <c r="Y6820"/>
      <c r="Z6820"/>
      <c r="AA6820"/>
      <c r="AB6820"/>
      <c r="AC6820"/>
    </row>
    <row r="6821" spans="2:29" s="14" customFormat="1" x14ac:dyDescent="0.25">
      <c r="B6821"/>
      <c r="C6821"/>
      <c r="D6821"/>
      <c r="E6821"/>
      <c r="F6821"/>
      <c r="G6821"/>
      <c r="H6821"/>
      <c r="I6821"/>
      <c r="J6821"/>
      <c r="K6821" s="91"/>
      <c r="L6821" s="91"/>
      <c r="M6821" s="91"/>
      <c r="R6821"/>
      <c r="S6821"/>
      <c r="T6821"/>
      <c r="U6821"/>
      <c r="V6821"/>
      <c r="W6821"/>
      <c r="X6821"/>
      <c r="Y6821"/>
      <c r="Z6821"/>
      <c r="AA6821"/>
      <c r="AB6821"/>
      <c r="AC6821"/>
    </row>
    <row r="6822" spans="2:29" s="14" customFormat="1" x14ac:dyDescent="0.25">
      <c r="B6822"/>
      <c r="C6822"/>
      <c r="D6822"/>
      <c r="E6822"/>
      <c r="F6822"/>
      <c r="G6822"/>
      <c r="H6822"/>
      <c r="I6822"/>
      <c r="J6822"/>
      <c r="K6822" s="91"/>
      <c r="L6822" s="91"/>
      <c r="M6822" s="91"/>
      <c r="R6822"/>
      <c r="S6822"/>
      <c r="T6822"/>
      <c r="U6822"/>
      <c r="V6822"/>
      <c r="W6822"/>
      <c r="X6822"/>
      <c r="Y6822"/>
      <c r="Z6822"/>
      <c r="AA6822"/>
      <c r="AB6822"/>
      <c r="AC6822"/>
    </row>
    <row r="6823" spans="2:29" s="14" customFormat="1" x14ac:dyDescent="0.25">
      <c r="B6823"/>
      <c r="C6823"/>
      <c r="D6823"/>
      <c r="E6823"/>
      <c r="F6823"/>
      <c r="G6823"/>
      <c r="H6823"/>
      <c r="I6823"/>
      <c r="J6823"/>
      <c r="K6823" s="91"/>
      <c r="L6823" s="91"/>
      <c r="M6823" s="91"/>
      <c r="R6823"/>
      <c r="S6823"/>
      <c r="T6823"/>
      <c r="U6823"/>
      <c r="V6823"/>
      <c r="W6823"/>
      <c r="X6823"/>
      <c r="Y6823"/>
      <c r="Z6823"/>
      <c r="AA6823"/>
      <c r="AB6823"/>
      <c r="AC6823"/>
    </row>
    <row r="6824" spans="2:29" s="14" customFormat="1" x14ac:dyDescent="0.25">
      <c r="B6824"/>
      <c r="C6824"/>
      <c r="D6824"/>
      <c r="E6824"/>
      <c r="F6824"/>
      <c r="G6824"/>
      <c r="H6824"/>
      <c r="I6824"/>
      <c r="J6824"/>
      <c r="K6824" s="91"/>
      <c r="L6824" s="91"/>
      <c r="M6824" s="91"/>
      <c r="R6824"/>
      <c r="S6824"/>
      <c r="T6824"/>
      <c r="U6824"/>
      <c r="V6824"/>
      <c r="W6824"/>
      <c r="X6824"/>
      <c r="Y6824"/>
      <c r="Z6824"/>
      <c r="AA6824"/>
      <c r="AB6824"/>
      <c r="AC6824"/>
    </row>
    <row r="6825" spans="2:29" s="14" customFormat="1" x14ac:dyDescent="0.25">
      <c r="B6825"/>
      <c r="C6825"/>
      <c r="D6825"/>
      <c r="E6825"/>
      <c r="F6825"/>
      <c r="G6825"/>
      <c r="H6825"/>
      <c r="I6825"/>
      <c r="J6825"/>
      <c r="K6825" s="91"/>
      <c r="L6825" s="91"/>
      <c r="M6825" s="91"/>
      <c r="R6825"/>
      <c r="S6825"/>
      <c r="T6825"/>
      <c r="U6825"/>
      <c r="V6825"/>
      <c r="W6825"/>
      <c r="X6825"/>
      <c r="Y6825"/>
      <c r="Z6825"/>
      <c r="AA6825"/>
      <c r="AB6825"/>
      <c r="AC6825"/>
    </row>
    <row r="6826" spans="2:29" s="14" customFormat="1" x14ac:dyDescent="0.25">
      <c r="B6826"/>
      <c r="C6826"/>
      <c r="D6826"/>
      <c r="E6826"/>
      <c r="F6826"/>
      <c r="G6826"/>
      <c r="H6826"/>
      <c r="I6826"/>
      <c r="J6826"/>
      <c r="K6826" s="91"/>
      <c r="L6826" s="91"/>
      <c r="M6826" s="91"/>
      <c r="R6826"/>
      <c r="S6826"/>
      <c r="T6826"/>
      <c r="U6826"/>
      <c r="V6826"/>
      <c r="W6826"/>
      <c r="X6826"/>
      <c r="Y6826"/>
      <c r="Z6826"/>
      <c r="AA6826"/>
      <c r="AB6826"/>
      <c r="AC6826"/>
    </row>
    <row r="6827" spans="2:29" s="14" customFormat="1" x14ac:dyDescent="0.25">
      <c r="B6827"/>
      <c r="C6827"/>
      <c r="D6827"/>
      <c r="E6827"/>
      <c r="F6827"/>
      <c r="G6827"/>
      <c r="H6827"/>
      <c r="I6827"/>
      <c r="J6827"/>
      <c r="K6827" s="91"/>
      <c r="L6827" s="91"/>
      <c r="M6827" s="91"/>
      <c r="R6827"/>
      <c r="S6827"/>
      <c r="T6827"/>
      <c r="U6827"/>
      <c r="V6827"/>
      <c r="W6827"/>
      <c r="X6827"/>
      <c r="Y6827"/>
      <c r="Z6827"/>
      <c r="AA6827"/>
      <c r="AB6827"/>
      <c r="AC6827"/>
    </row>
    <row r="6828" spans="2:29" s="14" customFormat="1" x14ac:dyDescent="0.25">
      <c r="B6828"/>
      <c r="C6828"/>
      <c r="D6828"/>
      <c r="E6828"/>
      <c r="F6828"/>
      <c r="G6828"/>
      <c r="H6828"/>
      <c r="I6828"/>
      <c r="J6828"/>
      <c r="K6828" s="91"/>
      <c r="L6828" s="91"/>
      <c r="M6828" s="91"/>
      <c r="R6828"/>
      <c r="S6828"/>
      <c r="T6828"/>
      <c r="U6828"/>
      <c r="V6828"/>
      <c r="W6828"/>
      <c r="X6828"/>
      <c r="Y6828"/>
      <c r="Z6828"/>
      <c r="AA6828"/>
      <c r="AB6828"/>
      <c r="AC6828"/>
    </row>
    <row r="6829" spans="2:29" s="14" customFormat="1" x14ac:dyDescent="0.25">
      <c r="B6829"/>
      <c r="C6829"/>
      <c r="D6829"/>
      <c r="E6829"/>
      <c r="F6829"/>
      <c r="G6829"/>
      <c r="H6829"/>
      <c r="I6829"/>
      <c r="J6829"/>
      <c r="K6829" s="91"/>
      <c r="L6829" s="91"/>
      <c r="M6829" s="91"/>
      <c r="R6829"/>
      <c r="S6829"/>
      <c r="T6829"/>
      <c r="U6829"/>
      <c r="V6829"/>
      <c r="W6829"/>
      <c r="X6829"/>
      <c r="Y6829"/>
      <c r="Z6829"/>
      <c r="AA6829"/>
      <c r="AB6829"/>
      <c r="AC6829"/>
    </row>
    <row r="6830" spans="2:29" s="14" customFormat="1" x14ac:dyDescent="0.25">
      <c r="B6830"/>
      <c r="C6830"/>
      <c r="D6830"/>
      <c r="E6830"/>
      <c r="F6830"/>
      <c r="G6830"/>
      <c r="H6830"/>
      <c r="I6830"/>
      <c r="J6830"/>
      <c r="K6830" s="91"/>
      <c r="L6830" s="91"/>
      <c r="M6830" s="91"/>
      <c r="R6830"/>
      <c r="S6830"/>
      <c r="T6830"/>
      <c r="U6830"/>
      <c r="V6830"/>
      <c r="W6830"/>
      <c r="X6830"/>
      <c r="Y6830"/>
      <c r="Z6830"/>
      <c r="AA6830"/>
      <c r="AB6830"/>
      <c r="AC6830"/>
    </row>
    <row r="6831" spans="2:29" s="14" customFormat="1" x14ac:dyDescent="0.25">
      <c r="B6831"/>
      <c r="C6831"/>
      <c r="D6831"/>
      <c r="E6831"/>
      <c r="F6831"/>
      <c r="G6831"/>
      <c r="H6831"/>
      <c r="I6831"/>
      <c r="J6831"/>
      <c r="K6831" s="91"/>
      <c r="L6831" s="91"/>
      <c r="M6831" s="91"/>
      <c r="R6831"/>
      <c r="S6831"/>
      <c r="T6831"/>
      <c r="U6831"/>
      <c r="V6831"/>
      <c r="W6831"/>
      <c r="X6831"/>
      <c r="Y6831"/>
      <c r="Z6831"/>
      <c r="AA6831"/>
      <c r="AB6831"/>
      <c r="AC6831"/>
    </row>
    <row r="6832" spans="2:29" s="14" customFormat="1" x14ac:dyDescent="0.25">
      <c r="B6832"/>
      <c r="C6832"/>
      <c r="D6832"/>
      <c r="E6832"/>
      <c r="F6832"/>
      <c r="G6832"/>
      <c r="H6832"/>
      <c r="I6832"/>
      <c r="J6832"/>
      <c r="K6832" s="91"/>
      <c r="L6832" s="91"/>
      <c r="M6832" s="91"/>
      <c r="R6832"/>
      <c r="S6832"/>
      <c r="T6832"/>
      <c r="U6832"/>
      <c r="V6832"/>
      <c r="W6832"/>
      <c r="X6832"/>
      <c r="Y6832"/>
      <c r="Z6832"/>
      <c r="AA6832"/>
      <c r="AB6832"/>
      <c r="AC6832"/>
    </row>
    <row r="6833" spans="2:29" s="14" customFormat="1" x14ac:dyDescent="0.25">
      <c r="B6833"/>
      <c r="C6833"/>
      <c r="D6833"/>
      <c r="E6833"/>
      <c r="F6833"/>
      <c r="G6833"/>
      <c r="H6833"/>
      <c r="I6833"/>
      <c r="J6833"/>
      <c r="K6833" s="91"/>
      <c r="L6833" s="91"/>
      <c r="M6833" s="91"/>
      <c r="R6833"/>
      <c r="S6833"/>
      <c r="T6833"/>
      <c r="U6833"/>
      <c r="V6833"/>
      <c r="W6833"/>
      <c r="X6833"/>
      <c r="Y6833"/>
      <c r="Z6833"/>
      <c r="AA6833"/>
      <c r="AB6833"/>
      <c r="AC6833"/>
    </row>
    <row r="6834" spans="2:29" s="14" customFormat="1" x14ac:dyDescent="0.25">
      <c r="B6834"/>
      <c r="C6834"/>
      <c r="D6834"/>
      <c r="E6834"/>
      <c r="F6834"/>
      <c r="G6834"/>
      <c r="H6834"/>
      <c r="I6834"/>
      <c r="J6834"/>
      <c r="K6834" s="91"/>
      <c r="L6834" s="91"/>
      <c r="M6834" s="91"/>
      <c r="R6834"/>
      <c r="S6834"/>
      <c r="T6834"/>
      <c r="U6834"/>
      <c r="V6834"/>
      <c r="W6834"/>
      <c r="X6834"/>
      <c r="Y6834"/>
      <c r="Z6834"/>
      <c r="AA6834"/>
      <c r="AB6834"/>
      <c r="AC6834"/>
    </row>
    <row r="6835" spans="2:29" s="14" customFormat="1" x14ac:dyDescent="0.25">
      <c r="B6835"/>
      <c r="C6835"/>
      <c r="D6835"/>
      <c r="E6835"/>
      <c r="F6835"/>
      <c r="G6835"/>
      <c r="H6835"/>
      <c r="I6835"/>
      <c r="J6835"/>
      <c r="K6835" s="91"/>
      <c r="L6835" s="91"/>
      <c r="M6835" s="91"/>
      <c r="R6835"/>
      <c r="S6835"/>
      <c r="T6835"/>
      <c r="U6835"/>
      <c r="V6835"/>
      <c r="W6835"/>
      <c r="X6835"/>
      <c r="Y6835"/>
      <c r="Z6835"/>
      <c r="AA6835"/>
      <c r="AB6835"/>
      <c r="AC6835"/>
    </row>
    <row r="6836" spans="2:29" s="14" customFormat="1" x14ac:dyDescent="0.25">
      <c r="B6836"/>
      <c r="C6836"/>
      <c r="D6836"/>
      <c r="E6836"/>
      <c r="F6836"/>
      <c r="G6836"/>
      <c r="H6836"/>
      <c r="I6836"/>
      <c r="J6836"/>
      <c r="K6836" s="91"/>
      <c r="L6836" s="91"/>
      <c r="M6836" s="91"/>
      <c r="R6836"/>
      <c r="S6836"/>
      <c r="T6836"/>
      <c r="U6836"/>
      <c r="V6836"/>
      <c r="W6836"/>
      <c r="X6836"/>
      <c r="Y6836"/>
      <c r="Z6836"/>
      <c r="AA6836"/>
      <c r="AB6836"/>
      <c r="AC6836"/>
    </row>
    <row r="6837" spans="2:29" s="14" customFormat="1" x14ac:dyDescent="0.25">
      <c r="B6837"/>
      <c r="C6837"/>
      <c r="D6837"/>
      <c r="E6837"/>
      <c r="F6837"/>
      <c r="G6837"/>
      <c r="H6837"/>
      <c r="I6837"/>
      <c r="J6837"/>
      <c r="K6837" s="91"/>
      <c r="L6837" s="91"/>
      <c r="M6837" s="91"/>
      <c r="R6837"/>
      <c r="S6837"/>
      <c r="T6837"/>
      <c r="U6837"/>
      <c r="V6837"/>
      <c r="W6837"/>
      <c r="X6837"/>
      <c r="Y6837"/>
      <c r="Z6837"/>
      <c r="AA6837"/>
      <c r="AB6837"/>
      <c r="AC6837"/>
    </row>
    <row r="6838" spans="2:29" s="14" customFormat="1" x14ac:dyDescent="0.25">
      <c r="B6838"/>
      <c r="C6838"/>
      <c r="D6838"/>
      <c r="E6838"/>
      <c r="F6838"/>
      <c r="G6838"/>
      <c r="H6838"/>
      <c r="I6838"/>
      <c r="J6838"/>
      <c r="K6838" s="91"/>
      <c r="L6838" s="91"/>
      <c r="M6838" s="91"/>
      <c r="R6838"/>
      <c r="S6838"/>
      <c r="T6838"/>
      <c r="U6838"/>
      <c r="V6838"/>
      <c r="W6838"/>
      <c r="X6838"/>
      <c r="Y6838"/>
      <c r="Z6838"/>
      <c r="AA6838"/>
      <c r="AB6838"/>
      <c r="AC6838"/>
    </row>
    <row r="6839" spans="2:29" s="14" customFormat="1" x14ac:dyDescent="0.25">
      <c r="B6839"/>
      <c r="C6839"/>
      <c r="D6839"/>
      <c r="E6839"/>
      <c r="F6839"/>
      <c r="G6839"/>
      <c r="H6839"/>
      <c r="I6839"/>
      <c r="J6839"/>
      <c r="K6839" s="91"/>
      <c r="L6839" s="91"/>
      <c r="M6839" s="91"/>
      <c r="R6839"/>
      <c r="S6839"/>
      <c r="T6839"/>
      <c r="U6839"/>
      <c r="V6839"/>
      <c r="W6839"/>
      <c r="X6839"/>
      <c r="Y6839"/>
      <c r="Z6839"/>
      <c r="AA6839"/>
      <c r="AB6839"/>
      <c r="AC6839"/>
    </row>
    <row r="6840" spans="2:29" s="14" customFormat="1" x14ac:dyDescent="0.25">
      <c r="B6840"/>
      <c r="C6840"/>
      <c r="D6840"/>
      <c r="E6840"/>
      <c r="F6840"/>
      <c r="G6840"/>
      <c r="H6840"/>
      <c r="I6840"/>
      <c r="J6840"/>
      <c r="K6840" s="91"/>
      <c r="L6840" s="91"/>
      <c r="M6840" s="91"/>
      <c r="R6840"/>
      <c r="S6840"/>
      <c r="T6840"/>
      <c r="U6840"/>
      <c r="V6840"/>
      <c r="W6840"/>
      <c r="X6840"/>
      <c r="Y6840"/>
      <c r="Z6840"/>
      <c r="AA6840"/>
      <c r="AB6840"/>
      <c r="AC6840"/>
    </row>
    <row r="6841" spans="2:29" s="14" customFormat="1" x14ac:dyDescent="0.25">
      <c r="B6841"/>
      <c r="C6841"/>
      <c r="D6841"/>
      <c r="E6841"/>
      <c r="F6841"/>
      <c r="G6841"/>
      <c r="H6841"/>
      <c r="I6841"/>
      <c r="J6841"/>
      <c r="K6841" s="91"/>
      <c r="L6841" s="91"/>
      <c r="M6841" s="91"/>
      <c r="R6841"/>
      <c r="S6841"/>
      <c r="T6841"/>
      <c r="U6841"/>
      <c r="V6841"/>
      <c r="W6841"/>
      <c r="X6841"/>
      <c r="Y6841"/>
      <c r="Z6841"/>
      <c r="AA6841"/>
      <c r="AB6841"/>
      <c r="AC6841"/>
    </row>
    <row r="6842" spans="2:29" s="14" customFormat="1" x14ac:dyDescent="0.25">
      <c r="B6842"/>
      <c r="C6842"/>
      <c r="D6842"/>
      <c r="E6842"/>
      <c r="F6842"/>
      <c r="G6842"/>
      <c r="H6842"/>
      <c r="I6842"/>
      <c r="J6842"/>
      <c r="K6842" s="91"/>
      <c r="L6842" s="91"/>
      <c r="M6842" s="91"/>
      <c r="R6842"/>
      <c r="S6842"/>
      <c r="T6842"/>
      <c r="U6842"/>
      <c r="V6842"/>
      <c r="W6842"/>
      <c r="X6842"/>
      <c r="Y6842"/>
      <c r="Z6842"/>
      <c r="AA6842"/>
      <c r="AB6842"/>
      <c r="AC6842"/>
    </row>
    <row r="6843" spans="2:29" s="14" customFormat="1" x14ac:dyDescent="0.25">
      <c r="B6843"/>
      <c r="C6843"/>
      <c r="D6843"/>
      <c r="E6843"/>
      <c r="F6843"/>
      <c r="G6843"/>
      <c r="H6843"/>
      <c r="I6843"/>
      <c r="J6843"/>
      <c r="K6843" s="91"/>
      <c r="L6843" s="91"/>
      <c r="M6843" s="91"/>
      <c r="R6843"/>
      <c r="S6843"/>
      <c r="T6843"/>
      <c r="U6843"/>
      <c r="V6843"/>
      <c r="W6843"/>
      <c r="X6843"/>
      <c r="Y6843"/>
      <c r="Z6843"/>
      <c r="AA6843"/>
      <c r="AB6843"/>
      <c r="AC6843"/>
    </row>
    <row r="6844" spans="2:29" s="14" customFormat="1" x14ac:dyDescent="0.25">
      <c r="B6844"/>
      <c r="C6844"/>
      <c r="D6844"/>
      <c r="E6844"/>
      <c r="F6844"/>
      <c r="G6844"/>
      <c r="H6844"/>
      <c r="I6844"/>
      <c r="J6844"/>
      <c r="K6844" s="91"/>
      <c r="L6844" s="91"/>
      <c r="M6844" s="91"/>
      <c r="R6844"/>
      <c r="S6844"/>
      <c r="T6844"/>
      <c r="U6844"/>
      <c r="V6844"/>
      <c r="W6844"/>
      <c r="X6844"/>
      <c r="Y6844"/>
      <c r="Z6844"/>
      <c r="AA6844"/>
      <c r="AB6844"/>
      <c r="AC6844"/>
    </row>
    <row r="6845" spans="2:29" s="14" customFormat="1" x14ac:dyDescent="0.25">
      <c r="B6845"/>
      <c r="C6845"/>
      <c r="D6845"/>
      <c r="E6845"/>
      <c r="F6845"/>
      <c r="G6845"/>
      <c r="H6845"/>
      <c r="I6845"/>
      <c r="J6845"/>
      <c r="K6845" s="91"/>
      <c r="L6845" s="91"/>
      <c r="M6845" s="91"/>
      <c r="R6845"/>
      <c r="S6845"/>
      <c r="T6845"/>
      <c r="U6845"/>
      <c r="V6845"/>
      <c r="W6845"/>
      <c r="X6845"/>
      <c r="Y6845"/>
      <c r="Z6845"/>
      <c r="AA6845"/>
      <c r="AB6845"/>
      <c r="AC6845"/>
    </row>
    <row r="6846" spans="2:29" s="14" customFormat="1" x14ac:dyDescent="0.25">
      <c r="B6846"/>
      <c r="C6846"/>
      <c r="D6846"/>
      <c r="E6846"/>
      <c r="F6846"/>
      <c r="G6846"/>
      <c r="H6846"/>
      <c r="I6846"/>
      <c r="J6846"/>
      <c r="K6846" s="91"/>
      <c r="L6846" s="91"/>
      <c r="M6846" s="91"/>
      <c r="R6846"/>
      <c r="S6846"/>
      <c r="T6846"/>
      <c r="U6846"/>
      <c r="V6846"/>
      <c r="W6846"/>
      <c r="X6846"/>
      <c r="Y6846"/>
      <c r="Z6846"/>
      <c r="AA6846"/>
      <c r="AB6846"/>
      <c r="AC6846"/>
    </row>
    <row r="6847" spans="2:29" s="14" customFormat="1" x14ac:dyDescent="0.25">
      <c r="B6847"/>
      <c r="C6847"/>
      <c r="D6847"/>
      <c r="E6847"/>
      <c r="F6847"/>
      <c r="G6847"/>
      <c r="H6847"/>
      <c r="I6847"/>
      <c r="J6847"/>
      <c r="K6847" s="91"/>
      <c r="L6847" s="91"/>
      <c r="M6847" s="91"/>
      <c r="R6847"/>
      <c r="S6847"/>
      <c r="T6847"/>
      <c r="U6847"/>
      <c r="V6847"/>
      <c r="W6847"/>
      <c r="X6847"/>
      <c r="Y6847"/>
      <c r="Z6847"/>
      <c r="AA6847"/>
      <c r="AB6847"/>
      <c r="AC6847"/>
    </row>
    <row r="6848" spans="2:29" s="14" customFormat="1" x14ac:dyDescent="0.25">
      <c r="B6848"/>
      <c r="C6848"/>
      <c r="D6848"/>
      <c r="E6848"/>
      <c r="F6848"/>
      <c r="G6848"/>
      <c r="H6848"/>
      <c r="I6848"/>
      <c r="J6848"/>
      <c r="K6848" s="91"/>
      <c r="L6848" s="91"/>
      <c r="M6848" s="91"/>
      <c r="R6848"/>
      <c r="S6848"/>
      <c r="T6848"/>
      <c r="U6848"/>
      <c r="V6848"/>
      <c r="W6848"/>
      <c r="X6848"/>
      <c r="Y6848"/>
      <c r="Z6848"/>
      <c r="AA6848"/>
      <c r="AB6848"/>
      <c r="AC6848"/>
    </row>
    <row r="6849" spans="2:29" s="14" customFormat="1" x14ac:dyDescent="0.25">
      <c r="B6849"/>
      <c r="C6849"/>
      <c r="D6849"/>
      <c r="E6849"/>
      <c r="F6849"/>
      <c r="G6849"/>
      <c r="H6849"/>
      <c r="I6849"/>
      <c r="J6849"/>
      <c r="K6849" s="91"/>
      <c r="L6849" s="91"/>
      <c r="M6849" s="91"/>
      <c r="R6849"/>
      <c r="S6849"/>
      <c r="T6849"/>
      <c r="U6849"/>
      <c r="V6849"/>
      <c r="W6849"/>
      <c r="X6849"/>
      <c r="Y6849"/>
      <c r="Z6849"/>
      <c r="AA6849"/>
      <c r="AB6849"/>
      <c r="AC6849"/>
    </row>
    <row r="6850" spans="2:29" s="14" customFormat="1" x14ac:dyDescent="0.25">
      <c r="B6850"/>
      <c r="C6850"/>
      <c r="D6850"/>
      <c r="E6850"/>
      <c r="F6850"/>
      <c r="G6850"/>
      <c r="H6850"/>
      <c r="I6850"/>
      <c r="J6850"/>
      <c r="K6850" s="91"/>
      <c r="L6850" s="91"/>
      <c r="M6850" s="91"/>
      <c r="R6850"/>
      <c r="S6850"/>
      <c r="T6850"/>
      <c r="U6850"/>
      <c r="V6850"/>
      <c r="W6850"/>
      <c r="X6850"/>
      <c r="Y6850"/>
      <c r="Z6850"/>
      <c r="AA6850"/>
      <c r="AB6850"/>
      <c r="AC6850"/>
    </row>
    <row r="6851" spans="2:29" s="14" customFormat="1" x14ac:dyDescent="0.25">
      <c r="B6851"/>
      <c r="C6851"/>
      <c r="D6851"/>
      <c r="E6851"/>
      <c r="F6851"/>
      <c r="G6851"/>
      <c r="H6851"/>
      <c r="I6851"/>
      <c r="J6851"/>
      <c r="K6851" s="91"/>
      <c r="L6851" s="91"/>
      <c r="M6851" s="91"/>
      <c r="R6851"/>
      <c r="S6851"/>
      <c r="T6851"/>
      <c r="U6851"/>
      <c r="V6851"/>
      <c r="W6851"/>
      <c r="X6851"/>
      <c r="Y6851"/>
      <c r="Z6851"/>
      <c r="AA6851"/>
      <c r="AB6851"/>
      <c r="AC6851"/>
    </row>
    <row r="6852" spans="2:29" s="14" customFormat="1" x14ac:dyDescent="0.25">
      <c r="B6852"/>
      <c r="C6852"/>
      <c r="D6852"/>
      <c r="E6852"/>
      <c r="F6852"/>
      <c r="G6852"/>
      <c r="H6852"/>
      <c r="I6852"/>
      <c r="J6852"/>
      <c r="K6852" s="91"/>
      <c r="L6852" s="91"/>
      <c r="M6852" s="91"/>
      <c r="R6852"/>
      <c r="S6852"/>
      <c r="T6852"/>
      <c r="U6852"/>
      <c r="V6852"/>
      <c r="W6852"/>
      <c r="X6852"/>
      <c r="Y6852"/>
      <c r="Z6852"/>
      <c r="AA6852"/>
      <c r="AB6852"/>
      <c r="AC6852"/>
    </row>
    <row r="6853" spans="2:29" s="14" customFormat="1" x14ac:dyDescent="0.25">
      <c r="B6853"/>
      <c r="C6853"/>
      <c r="D6853"/>
      <c r="E6853"/>
      <c r="F6853"/>
      <c r="G6853"/>
      <c r="H6853"/>
      <c r="I6853"/>
      <c r="J6853"/>
      <c r="K6853" s="91"/>
      <c r="L6853" s="91"/>
      <c r="M6853" s="91"/>
      <c r="R6853"/>
      <c r="S6853"/>
      <c r="T6853"/>
      <c r="U6853"/>
      <c r="V6853"/>
      <c r="W6853"/>
      <c r="X6853"/>
      <c r="Y6853"/>
      <c r="Z6853"/>
      <c r="AA6853"/>
      <c r="AB6853"/>
      <c r="AC6853"/>
    </row>
    <row r="6854" spans="2:29" s="14" customFormat="1" x14ac:dyDescent="0.25">
      <c r="B6854"/>
      <c r="C6854"/>
      <c r="D6854"/>
      <c r="E6854"/>
      <c r="F6854"/>
      <c r="G6854"/>
      <c r="H6854"/>
      <c r="I6854"/>
      <c r="J6854"/>
      <c r="K6854" s="91"/>
      <c r="L6854" s="91"/>
      <c r="M6854" s="91"/>
      <c r="R6854"/>
      <c r="S6854"/>
      <c r="T6854"/>
      <c r="U6854"/>
      <c r="V6854"/>
      <c r="W6854"/>
      <c r="X6854"/>
      <c r="Y6854"/>
      <c r="Z6854"/>
      <c r="AA6854"/>
      <c r="AB6854"/>
      <c r="AC6854"/>
    </row>
    <row r="6855" spans="2:29" s="14" customFormat="1" x14ac:dyDescent="0.25">
      <c r="B6855"/>
      <c r="C6855"/>
      <c r="D6855"/>
      <c r="E6855"/>
      <c r="F6855"/>
      <c r="G6855"/>
      <c r="H6855"/>
      <c r="I6855"/>
      <c r="J6855"/>
      <c r="K6855" s="91"/>
      <c r="L6855" s="91"/>
      <c r="M6855" s="91"/>
      <c r="R6855"/>
      <c r="S6855"/>
      <c r="T6855"/>
      <c r="U6855"/>
      <c r="V6855"/>
      <c r="W6855"/>
      <c r="X6855"/>
      <c r="Y6855"/>
      <c r="Z6855"/>
      <c r="AA6855"/>
      <c r="AB6855"/>
      <c r="AC6855"/>
    </row>
    <row r="6856" spans="2:29" s="14" customFormat="1" x14ac:dyDescent="0.25">
      <c r="B6856"/>
      <c r="C6856"/>
      <c r="D6856"/>
      <c r="E6856"/>
      <c r="F6856"/>
      <c r="G6856"/>
      <c r="H6856"/>
      <c r="I6856"/>
      <c r="J6856"/>
      <c r="K6856" s="91"/>
      <c r="L6856" s="91"/>
      <c r="M6856" s="91"/>
      <c r="R6856"/>
      <c r="S6856"/>
      <c r="T6856"/>
      <c r="U6856"/>
      <c r="V6856"/>
      <c r="W6856"/>
      <c r="X6856"/>
      <c r="Y6856"/>
      <c r="Z6856"/>
      <c r="AA6856"/>
      <c r="AB6856"/>
      <c r="AC6856"/>
    </row>
    <row r="6857" spans="2:29" s="14" customFormat="1" x14ac:dyDescent="0.25">
      <c r="B6857"/>
      <c r="C6857"/>
      <c r="D6857"/>
      <c r="E6857"/>
      <c r="F6857"/>
      <c r="G6857"/>
      <c r="H6857"/>
      <c r="I6857"/>
      <c r="J6857"/>
      <c r="K6857" s="91"/>
      <c r="L6857" s="91"/>
      <c r="M6857" s="91"/>
      <c r="R6857"/>
      <c r="S6857"/>
      <c r="T6857"/>
      <c r="U6857"/>
      <c r="V6857"/>
      <c r="W6857"/>
      <c r="X6857"/>
      <c r="Y6857"/>
      <c r="Z6857"/>
      <c r="AA6857"/>
      <c r="AB6857"/>
      <c r="AC6857"/>
    </row>
    <row r="6858" spans="2:29" s="14" customFormat="1" x14ac:dyDescent="0.25">
      <c r="B6858"/>
      <c r="C6858"/>
      <c r="D6858"/>
      <c r="E6858"/>
      <c r="F6858"/>
      <c r="G6858"/>
      <c r="H6858"/>
      <c r="I6858"/>
      <c r="J6858"/>
      <c r="K6858" s="91"/>
      <c r="L6858" s="91"/>
      <c r="M6858" s="91"/>
      <c r="R6858"/>
      <c r="S6858"/>
      <c r="T6858"/>
      <c r="U6858"/>
      <c r="V6858"/>
      <c r="W6858"/>
      <c r="X6858"/>
      <c r="Y6858"/>
      <c r="Z6858"/>
      <c r="AA6858"/>
      <c r="AB6858"/>
      <c r="AC6858"/>
    </row>
    <row r="6859" spans="2:29" s="14" customFormat="1" x14ac:dyDescent="0.25">
      <c r="B6859"/>
      <c r="C6859"/>
      <c r="D6859"/>
      <c r="E6859"/>
      <c r="F6859"/>
      <c r="G6859"/>
      <c r="H6859"/>
      <c r="I6859"/>
      <c r="J6859"/>
      <c r="K6859" s="91"/>
      <c r="L6859" s="91"/>
      <c r="M6859" s="91"/>
      <c r="R6859"/>
      <c r="S6859"/>
      <c r="T6859"/>
      <c r="U6859"/>
      <c r="V6859"/>
      <c r="W6859"/>
      <c r="X6859"/>
      <c r="Y6859"/>
      <c r="Z6859"/>
      <c r="AA6859"/>
      <c r="AB6859"/>
      <c r="AC6859"/>
    </row>
    <row r="6860" spans="2:29" s="14" customFormat="1" x14ac:dyDescent="0.25">
      <c r="B6860"/>
      <c r="C6860"/>
      <c r="D6860"/>
      <c r="E6860"/>
      <c r="F6860"/>
      <c r="G6860"/>
      <c r="H6860"/>
      <c r="I6860"/>
      <c r="J6860"/>
      <c r="K6860" s="91"/>
      <c r="L6860" s="91"/>
      <c r="M6860" s="91"/>
      <c r="R6860"/>
      <c r="S6860"/>
      <c r="T6860"/>
      <c r="U6860"/>
      <c r="V6860"/>
      <c r="W6860"/>
      <c r="X6860"/>
      <c r="Y6860"/>
      <c r="Z6860"/>
      <c r="AA6860"/>
      <c r="AB6860"/>
      <c r="AC6860"/>
    </row>
    <row r="6861" spans="2:29" s="14" customFormat="1" x14ac:dyDescent="0.25">
      <c r="B6861"/>
      <c r="C6861"/>
      <c r="D6861"/>
      <c r="E6861"/>
      <c r="F6861"/>
      <c r="G6861"/>
      <c r="H6861"/>
      <c r="I6861"/>
      <c r="J6861"/>
      <c r="K6861" s="91"/>
      <c r="L6861" s="91"/>
      <c r="M6861" s="91"/>
      <c r="R6861"/>
      <c r="S6861"/>
      <c r="T6861"/>
      <c r="U6861"/>
      <c r="V6861"/>
      <c r="W6861"/>
      <c r="X6861"/>
      <c r="Y6861"/>
      <c r="Z6861"/>
      <c r="AA6861"/>
      <c r="AB6861"/>
      <c r="AC6861"/>
    </row>
    <row r="6862" spans="2:29" s="14" customFormat="1" x14ac:dyDescent="0.25">
      <c r="B6862"/>
      <c r="C6862"/>
      <c r="D6862"/>
      <c r="E6862"/>
      <c r="F6862"/>
      <c r="G6862"/>
      <c r="H6862"/>
      <c r="I6862"/>
      <c r="J6862"/>
      <c r="K6862" s="91"/>
      <c r="L6862" s="91"/>
      <c r="M6862" s="91"/>
      <c r="R6862"/>
      <c r="S6862"/>
      <c r="T6862"/>
      <c r="U6862"/>
      <c r="V6862"/>
      <c r="W6862"/>
      <c r="X6862"/>
      <c r="Y6862"/>
      <c r="Z6862"/>
      <c r="AA6862"/>
      <c r="AB6862"/>
      <c r="AC6862"/>
    </row>
    <row r="6863" spans="2:29" s="14" customFormat="1" x14ac:dyDescent="0.25">
      <c r="B6863"/>
      <c r="C6863"/>
      <c r="D6863"/>
      <c r="E6863"/>
      <c r="F6863"/>
      <c r="G6863"/>
      <c r="H6863"/>
      <c r="I6863"/>
      <c r="J6863"/>
      <c r="K6863" s="91"/>
      <c r="L6863" s="91"/>
      <c r="M6863" s="91"/>
      <c r="R6863"/>
      <c r="S6863"/>
      <c r="T6863"/>
      <c r="U6863"/>
      <c r="V6863"/>
      <c r="W6863"/>
      <c r="X6863"/>
      <c r="Y6863"/>
      <c r="Z6863"/>
      <c r="AA6863"/>
      <c r="AB6863"/>
      <c r="AC6863"/>
    </row>
    <row r="6864" spans="2:29" s="14" customFormat="1" x14ac:dyDescent="0.25">
      <c r="B6864"/>
      <c r="C6864"/>
      <c r="D6864"/>
      <c r="E6864"/>
      <c r="F6864"/>
      <c r="G6864"/>
      <c r="H6864"/>
      <c r="I6864"/>
      <c r="J6864"/>
      <c r="K6864" s="91"/>
      <c r="L6864" s="91"/>
      <c r="M6864" s="91"/>
      <c r="R6864"/>
      <c r="S6864"/>
      <c r="T6864"/>
      <c r="U6864"/>
      <c r="V6864"/>
      <c r="W6864"/>
      <c r="X6864"/>
      <c r="Y6864"/>
      <c r="Z6864"/>
      <c r="AA6864"/>
      <c r="AB6864"/>
      <c r="AC6864"/>
    </row>
    <row r="6865" spans="2:29" s="14" customFormat="1" x14ac:dyDescent="0.25">
      <c r="B6865"/>
      <c r="C6865"/>
      <c r="D6865"/>
      <c r="E6865"/>
      <c r="F6865"/>
      <c r="G6865"/>
      <c r="H6865"/>
      <c r="I6865"/>
      <c r="J6865"/>
      <c r="K6865" s="91"/>
      <c r="L6865" s="91"/>
      <c r="M6865" s="91"/>
      <c r="R6865"/>
      <c r="S6865"/>
      <c r="T6865"/>
      <c r="U6865"/>
      <c r="V6865"/>
      <c r="W6865"/>
      <c r="X6865"/>
      <c r="Y6865"/>
      <c r="Z6865"/>
      <c r="AA6865"/>
      <c r="AB6865"/>
      <c r="AC6865"/>
    </row>
    <row r="6866" spans="2:29" s="14" customFormat="1" x14ac:dyDescent="0.25">
      <c r="B6866"/>
      <c r="C6866"/>
      <c r="D6866"/>
      <c r="E6866"/>
      <c r="F6866"/>
      <c r="G6866"/>
      <c r="H6866"/>
      <c r="I6866"/>
      <c r="J6866"/>
      <c r="K6866" s="91"/>
      <c r="L6866" s="91"/>
      <c r="M6866" s="91"/>
      <c r="R6866"/>
      <c r="S6866"/>
      <c r="T6866"/>
      <c r="U6866"/>
      <c r="V6866"/>
      <c r="W6866"/>
      <c r="X6866"/>
      <c r="Y6866"/>
      <c r="Z6866"/>
      <c r="AA6866"/>
      <c r="AB6866"/>
      <c r="AC6866"/>
    </row>
    <row r="6867" spans="2:29" s="14" customFormat="1" x14ac:dyDescent="0.25">
      <c r="B6867"/>
      <c r="C6867"/>
      <c r="D6867"/>
      <c r="E6867"/>
      <c r="F6867"/>
      <c r="G6867"/>
      <c r="H6867"/>
      <c r="I6867"/>
      <c r="J6867"/>
      <c r="K6867" s="91"/>
      <c r="L6867" s="91"/>
      <c r="M6867" s="91"/>
      <c r="R6867"/>
      <c r="S6867"/>
      <c r="T6867"/>
      <c r="U6867"/>
      <c r="V6867"/>
      <c r="W6867"/>
      <c r="X6867"/>
      <c r="Y6867"/>
      <c r="Z6867"/>
      <c r="AA6867"/>
      <c r="AB6867"/>
      <c r="AC6867"/>
    </row>
    <row r="6868" spans="2:29" s="14" customFormat="1" x14ac:dyDescent="0.25">
      <c r="B6868"/>
      <c r="C6868"/>
      <c r="D6868"/>
      <c r="E6868"/>
      <c r="F6868"/>
      <c r="G6868"/>
      <c r="H6868"/>
      <c r="I6868"/>
      <c r="J6868"/>
      <c r="K6868" s="91"/>
      <c r="L6868" s="91"/>
      <c r="M6868" s="91"/>
      <c r="R6868"/>
      <c r="S6868"/>
      <c r="T6868"/>
      <c r="U6868"/>
      <c r="V6868"/>
      <c r="W6868"/>
      <c r="X6868"/>
      <c r="Y6868"/>
      <c r="Z6868"/>
      <c r="AA6868"/>
      <c r="AB6868"/>
      <c r="AC6868"/>
    </row>
    <row r="6869" spans="2:29" s="14" customFormat="1" x14ac:dyDescent="0.25">
      <c r="B6869"/>
      <c r="C6869"/>
      <c r="D6869"/>
      <c r="E6869"/>
      <c r="F6869"/>
      <c r="G6869"/>
      <c r="H6869"/>
      <c r="I6869"/>
      <c r="J6869"/>
      <c r="K6869" s="91"/>
      <c r="L6869" s="91"/>
      <c r="M6869" s="91"/>
      <c r="R6869"/>
      <c r="S6869"/>
      <c r="T6869"/>
      <c r="U6869"/>
      <c r="V6869"/>
      <c r="W6869"/>
      <c r="X6869"/>
      <c r="Y6869"/>
      <c r="Z6869"/>
      <c r="AA6869"/>
      <c r="AB6869"/>
      <c r="AC6869"/>
    </row>
    <row r="6870" spans="2:29" s="14" customFormat="1" x14ac:dyDescent="0.25">
      <c r="B6870"/>
      <c r="C6870"/>
      <c r="D6870"/>
      <c r="E6870"/>
      <c r="F6870"/>
      <c r="G6870"/>
      <c r="H6870"/>
      <c r="I6870"/>
      <c r="J6870"/>
      <c r="K6870" s="91"/>
      <c r="L6870" s="91"/>
      <c r="M6870" s="91"/>
      <c r="R6870"/>
      <c r="S6870"/>
      <c r="T6870"/>
      <c r="U6870"/>
      <c r="V6870"/>
      <c r="W6870"/>
      <c r="X6870"/>
      <c r="Y6870"/>
      <c r="Z6870"/>
      <c r="AA6870"/>
      <c r="AB6870"/>
      <c r="AC6870"/>
    </row>
    <row r="6871" spans="2:29" s="14" customFormat="1" x14ac:dyDescent="0.25">
      <c r="B6871"/>
      <c r="C6871"/>
      <c r="D6871"/>
      <c r="E6871"/>
      <c r="F6871"/>
      <c r="G6871"/>
      <c r="H6871"/>
      <c r="I6871"/>
      <c r="J6871"/>
      <c r="K6871" s="91"/>
      <c r="L6871" s="91"/>
      <c r="M6871" s="91"/>
      <c r="R6871"/>
      <c r="S6871"/>
      <c r="T6871"/>
      <c r="U6871"/>
      <c r="V6871"/>
      <c r="W6871"/>
      <c r="X6871"/>
      <c r="Y6871"/>
      <c r="Z6871"/>
      <c r="AA6871"/>
      <c r="AB6871"/>
      <c r="AC6871"/>
    </row>
    <row r="6872" spans="2:29" s="14" customFormat="1" x14ac:dyDescent="0.25">
      <c r="B6872"/>
      <c r="C6872"/>
      <c r="D6872"/>
      <c r="E6872"/>
      <c r="F6872"/>
      <c r="G6872"/>
      <c r="H6872"/>
      <c r="I6872"/>
      <c r="J6872"/>
      <c r="K6872" s="91"/>
      <c r="L6872" s="91"/>
      <c r="M6872" s="91"/>
      <c r="R6872"/>
      <c r="S6872"/>
      <c r="T6872"/>
      <c r="U6872"/>
      <c r="V6872"/>
      <c r="W6872"/>
      <c r="X6872"/>
      <c r="Y6872"/>
      <c r="Z6872"/>
      <c r="AA6872"/>
      <c r="AB6872"/>
      <c r="AC6872"/>
    </row>
    <row r="6873" spans="2:29" s="14" customFormat="1" x14ac:dyDescent="0.25">
      <c r="B6873"/>
      <c r="C6873"/>
      <c r="D6873"/>
      <c r="E6873"/>
      <c r="F6873"/>
      <c r="G6873"/>
      <c r="H6873"/>
      <c r="I6873"/>
      <c r="J6873"/>
      <c r="K6873" s="91"/>
      <c r="L6873" s="91"/>
      <c r="M6873" s="91"/>
      <c r="R6873"/>
      <c r="S6873"/>
      <c r="T6873"/>
      <c r="U6873"/>
      <c r="V6873"/>
      <c r="W6873"/>
      <c r="X6873"/>
      <c r="Y6873"/>
      <c r="Z6873"/>
      <c r="AA6873"/>
      <c r="AB6873"/>
      <c r="AC6873"/>
    </row>
    <row r="6874" spans="2:29" s="14" customFormat="1" x14ac:dyDescent="0.25">
      <c r="B6874"/>
      <c r="C6874"/>
      <c r="D6874"/>
      <c r="E6874"/>
      <c r="F6874"/>
      <c r="G6874"/>
      <c r="H6874"/>
      <c r="I6874"/>
      <c r="J6874"/>
      <c r="K6874" s="91"/>
      <c r="L6874" s="91"/>
      <c r="M6874" s="91"/>
      <c r="R6874"/>
      <c r="S6874"/>
      <c r="T6874"/>
      <c r="U6874"/>
      <c r="V6874"/>
      <c r="W6874"/>
      <c r="X6874"/>
      <c r="Y6874"/>
      <c r="Z6874"/>
      <c r="AA6874"/>
      <c r="AB6874"/>
      <c r="AC6874"/>
    </row>
    <row r="6875" spans="2:29" s="14" customFormat="1" x14ac:dyDescent="0.25">
      <c r="B6875"/>
      <c r="C6875"/>
      <c r="D6875"/>
      <c r="E6875"/>
      <c r="F6875"/>
      <c r="G6875"/>
      <c r="H6875"/>
      <c r="I6875"/>
      <c r="J6875"/>
      <c r="K6875" s="91"/>
      <c r="L6875" s="91"/>
      <c r="M6875" s="91"/>
      <c r="R6875"/>
      <c r="S6875"/>
      <c r="T6875"/>
      <c r="U6875"/>
      <c r="V6875"/>
      <c r="W6875"/>
      <c r="X6875"/>
      <c r="Y6875"/>
      <c r="Z6875"/>
      <c r="AA6875"/>
      <c r="AB6875"/>
      <c r="AC6875"/>
    </row>
    <row r="6876" spans="2:29" s="14" customFormat="1" x14ac:dyDescent="0.25">
      <c r="B6876"/>
      <c r="C6876"/>
      <c r="D6876"/>
      <c r="E6876"/>
      <c r="F6876"/>
      <c r="G6876"/>
      <c r="H6876"/>
      <c r="I6876"/>
      <c r="J6876"/>
      <c r="K6876" s="91"/>
      <c r="L6876" s="91"/>
      <c r="M6876" s="91"/>
      <c r="R6876"/>
      <c r="S6876"/>
      <c r="T6876"/>
      <c r="U6876"/>
      <c r="V6876"/>
      <c r="W6876"/>
      <c r="X6876"/>
      <c r="Y6876"/>
      <c r="Z6876"/>
      <c r="AA6876"/>
      <c r="AB6876"/>
      <c r="AC6876"/>
    </row>
    <row r="6877" spans="2:29" s="14" customFormat="1" x14ac:dyDescent="0.25">
      <c r="B6877"/>
      <c r="C6877"/>
      <c r="D6877"/>
      <c r="E6877"/>
      <c r="F6877"/>
      <c r="G6877"/>
      <c r="H6877"/>
      <c r="I6877"/>
      <c r="J6877"/>
      <c r="K6877" s="91"/>
      <c r="L6877" s="91"/>
      <c r="M6877" s="91"/>
      <c r="R6877"/>
      <c r="S6877"/>
      <c r="T6877"/>
      <c r="U6877"/>
      <c r="V6877"/>
      <c r="W6877"/>
      <c r="X6877"/>
      <c r="Y6877"/>
      <c r="Z6877"/>
      <c r="AA6877"/>
      <c r="AB6877"/>
      <c r="AC6877"/>
    </row>
    <row r="6878" spans="2:29" s="14" customFormat="1" x14ac:dyDescent="0.25">
      <c r="B6878"/>
      <c r="C6878"/>
      <c r="D6878"/>
      <c r="E6878"/>
      <c r="F6878"/>
      <c r="G6878"/>
      <c r="H6878"/>
      <c r="I6878"/>
      <c r="J6878"/>
      <c r="K6878" s="91"/>
      <c r="L6878" s="91"/>
      <c r="M6878" s="91"/>
      <c r="R6878"/>
      <c r="S6878"/>
      <c r="T6878"/>
      <c r="U6878"/>
      <c r="V6878"/>
      <c r="W6878"/>
      <c r="X6878"/>
      <c r="Y6878"/>
      <c r="Z6878"/>
      <c r="AA6878"/>
      <c r="AB6878"/>
      <c r="AC6878"/>
    </row>
    <row r="6879" spans="2:29" s="14" customFormat="1" x14ac:dyDescent="0.25">
      <c r="B6879"/>
      <c r="C6879"/>
      <c r="D6879"/>
      <c r="E6879"/>
      <c r="F6879"/>
      <c r="G6879"/>
      <c r="H6879"/>
      <c r="I6879"/>
      <c r="J6879"/>
      <c r="K6879" s="91"/>
      <c r="L6879" s="91"/>
      <c r="M6879" s="91"/>
      <c r="R6879"/>
      <c r="S6879"/>
      <c r="T6879"/>
      <c r="U6879"/>
      <c r="V6879"/>
      <c r="W6879"/>
      <c r="X6879"/>
      <c r="Y6879"/>
      <c r="Z6879"/>
      <c r="AA6879"/>
      <c r="AB6879"/>
      <c r="AC6879"/>
    </row>
    <row r="6880" spans="2:29" s="14" customFormat="1" x14ac:dyDescent="0.25">
      <c r="B6880"/>
      <c r="C6880"/>
      <c r="D6880"/>
      <c r="E6880"/>
      <c r="F6880"/>
      <c r="G6880"/>
      <c r="H6880"/>
      <c r="I6880"/>
      <c r="J6880"/>
      <c r="K6880" s="91"/>
      <c r="L6880" s="91"/>
      <c r="M6880" s="91"/>
      <c r="R6880"/>
      <c r="S6880"/>
      <c r="T6880"/>
      <c r="U6880"/>
      <c r="V6880"/>
      <c r="W6880"/>
      <c r="X6880"/>
      <c r="Y6880"/>
      <c r="Z6880"/>
      <c r="AA6880"/>
      <c r="AB6880"/>
      <c r="AC6880"/>
    </row>
    <row r="6881" spans="2:29" s="14" customFormat="1" x14ac:dyDescent="0.25">
      <c r="B6881"/>
      <c r="C6881"/>
      <c r="D6881"/>
      <c r="E6881"/>
      <c r="F6881"/>
      <c r="G6881"/>
      <c r="H6881"/>
      <c r="I6881"/>
      <c r="J6881"/>
      <c r="K6881" s="91"/>
      <c r="L6881" s="91"/>
      <c r="M6881" s="91"/>
      <c r="R6881"/>
      <c r="S6881"/>
      <c r="T6881"/>
      <c r="U6881"/>
      <c r="V6881"/>
      <c r="W6881"/>
      <c r="X6881"/>
      <c r="Y6881"/>
      <c r="Z6881"/>
      <c r="AA6881"/>
      <c r="AB6881"/>
      <c r="AC6881"/>
    </row>
    <row r="6882" spans="2:29" s="14" customFormat="1" x14ac:dyDescent="0.25">
      <c r="B6882"/>
      <c r="C6882"/>
      <c r="D6882"/>
      <c r="E6882"/>
      <c r="F6882"/>
      <c r="G6882"/>
      <c r="H6882"/>
      <c r="I6882"/>
      <c r="J6882"/>
      <c r="K6882" s="91"/>
      <c r="L6882" s="91"/>
      <c r="M6882" s="91"/>
      <c r="R6882"/>
      <c r="S6882"/>
      <c r="T6882"/>
      <c r="U6882"/>
      <c r="V6882"/>
      <c r="W6882"/>
      <c r="X6882"/>
      <c r="Y6882"/>
      <c r="Z6882"/>
      <c r="AA6882"/>
      <c r="AB6882"/>
      <c r="AC6882"/>
    </row>
    <row r="6883" spans="2:29" s="14" customFormat="1" x14ac:dyDescent="0.25">
      <c r="B6883"/>
      <c r="C6883"/>
      <c r="D6883"/>
      <c r="E6883"/>
      <c r="F6883"/>
      <c r="G6883"/>
      <c r="H6883"/>
      <c r="I6883"/>
      <c r="J6883"/>
      <c r="K6883" s="91"/>
      <c r="L6883" s="91"/>
      <c r="M6883" s="91"/>
      <c r="R6883"/>
      <c r="S6883"/>
      <c r="T6883"/>
      <c r="U6883"/>
      <c r="V6883"/>
      <c r="W6883"/>
      <c r="X6883"/>
      <c r="Y6883"/>
      <c r="Z6883"/>
      <c r="AA6883"/>
      <c r="AB6883"/>
      <c r="AC6883"/>
    </row>
    <row r="6884" spans="2:29" s="14" customFormat="1" x14ac:dyDescent="0.25">
      <c r="B6884"/>
      <c r="C6884"/>
      <c r="D6884"/>
      <c r="E6884"/>
      <c r="F6884"/>
      <c r="G6884"/>
      <c r="H6884"/>
      <c r="I6884"/>
      <c r="J6884"/>
      <c r="K6884" s="91"/>
      <c r="L6884" s="91"/>
      <c r="M6884" s="91"/>
      <c r="R6884"/>
      <c r="S6884"/>
      <c r="T6884"/>
      <c r="U6884"/>
      <c r="V6884"/>
      <c r="W6884"/>
      <c r="X6884"/>
      <c r="Y6884"/>
      <c r="Z6884"/>
      <c r="AA6884"/>
      <c r="AB6884"/>
      <c r="AC6884"/>
    </row>
    <row r="6885" spans="2:29" s="14" customFormat="1" x14ac:dyDescent="0.25">
      <c r="B6885"/>
      <c r="C6885"/>
      <c r="D6885"/>
      <c r="E6885"/>
      <c r="F6885"/>
      <c r="G6885"/>
      <c r="H6885"/>
      <c r="I6885"/>
      <c r="J6885"/>
      <c r="K6885" s="91"/>
      <c r="L6885" s="91"/>
      <c r="M6885" s="91"/>
      <c r="R6885"/>
      <c r="S6885"/>
      <c r="T6885"/>
      <c r="U6885"/>
      <c r="V6885"/>
      <c r="W6885"/>
      <c r="X6885"/>
      <c r="Y6885"/>
      <c r="Z6885"/>
      <c r="AA6885"/>
      <c r="AB6885"/>
      <c r="AC6885"/>
    </row>
    <row r="6886" spans="2:29" s="14" customFormat="1" x14ac:dyDescent="0.25">
      <c r="B6886"/>
      <c r="C6886"/>
      <c r="D6886"/>
      <c r="E6886"/>
      <c r="F6886"/>
      <c r="G6886"/>
      <c r="H6886"/>
      <c r="I6886"/>
      <c r="J6886"/>
      <c r="K6886" s="91"/>
      <c r="L6886" s="91"/>
      <c r="M6886" s="91"/>
      <c r="R6886"/>
      <c r="S6886"/>
      <c r="T6886"/>
      <c r="U6886"/>
      <c r="V6886"/>
      <c r="W6886"/>
      <c r="X6886"/>
      <c r="Y6886"/>
      <c r="Z6886"/>
      <c r="AA6886"/>
      <c r="AB6886"/>
      <c r="AC6886"/>
    </row>
    <row r="6887" spans="2:29" s="14" customFormat="1" x14ac:dyDescent="0.25">
      <c r="B6887"/>
      <c r="C6887"/>
      <c r="D6887"/>
      <c r="E6887"/>
      <c r="F6887"/>
      <c r="G6887"/>
      <c r="H6887"/>
      <c r="I6887"/>
      <c r="J6887"/>
      <c r="K6887" s="91"/>
      <c r="L6887" s="91"/>
      <c r="M6887" s="91"/>
      <c r="R6887"/>
      <c r="S6887"/>
      <c r="T6887"/>
      <c r="U6887"/>
      <c r="V6887"/>
      <c r="W6887"/>
      <c r="X6887"/>
      <c r="Y6887"/>
      <c r="Z6887"/>
      <c r="AA6887"/>
      <c r="AB6887"/>
      <c r="AC6887"/>
    </row>
    <row r="6888" spans="2:29" s="14" customFormat="1" x14ac:dyDescent="0.25">
      <c r="B6888"/>
      <c r="C6888"/>
      <c r="D6888"/>
      <c r="E6888"/>
      <c r="F6888"/>
      <c r="G6888"/>
      <c r="H6888"/>
      <c r="I6888"/>
      <c r="J6888"/>
      <c r="K6888" s="91"/>
      <c r="L6888" s="91"/>
      <c r="M6888" s="91"/>
      <c r="R6888"/>
      <c r="S6888"/>
      <c r="T6888"/>
      <c r="U6888"/>
      <c r="V6888"/>
      <c r="W6888"/>
      <c r="X6888"/>
      <c r="Y6888"/>
      <c r="Z6888"/>
      <c r="AA6888"/>
      <c r="AB6888"/>
      <c r="AC6888"/>
    </row>
    <row r="6889" spans="2:29" s="14" customFormat="1" x14ac:dyDescent="0.25">
      <c r="B6889"/>
      <c r="C6889"/>
      <c r="D6889"/>
      <c r="E6889"/>
      <c r="F6889"/>
      <c r="G6889"/>
      <c r="H6889"/>
      <c r="I6889"/>
      <c r="J6889"/>
      <c r="K6889" s="91"/>
      <c r="L6889" s="91"/>
      <c r="M6889" s="91"/>
      <c r="R6889"/>
      <c r="S6889"/>
      <c r="T6889"/>
      <c r="U6889"/>
      <c r="V6889"/>
      <c r="W6889"/>
      <c r="X6889"/>
      <c r="Y6889"/>
      <c r="Z6889"/>
      <c r="AA6889"/>
      <c r="AB6889"/>
      <c r="AC6889"/>
    </row>
    <row r="6890" spans="2:29" s="14" customFormat="1" x14ac:dyDescent="0.25">
      <c r="B6890"/>
      <c r="C6890"/>
      <c r="D6890"/>
      <c r="E6890"/>
      <c r="F6890"/>
      <c r="G6890"/>
      <c r="H6890"/>
      <c r="I6890"/>
      <c r="J6890"/>
      <c r="K6890" s="91"/>
      <c r="L6890" s="91"/>
      <c r="M6890" s="91"/>
      <c r="R6890"/>
      <c r="S6890"/>
      <c r="T6890"/>
      <c r="U6890"/>
      <c r="V6890"/>
      <c r="W6890"/>
      <c r="X6890"/>
      <c r="Y6890"/>
      <c r="Z6890"/>
      <c r="AA6890"/>
      <c r="AB6890"/>
      <c r="AC6890"/>
    </row>
    <row r="6891" spans="2:29" s="14" customFormat="1" x14ac:dyDescent="0.25">
      <c r="B6891"/>
      <c r="C6891"/>
      <c r="D6891"/>
      <c r="E6891"/>
      <c r="F6891"/>
      <c r="G6891"/>
      <c r="H6891"/>
      <c r="I6891"/>
      <c r="J6891"/>
      <c r="K6891" s="91"/>
      <c r="L6891" s="91"/>
      <c r="M6891" s="91"/>
      <c r="R6891"/>
      <c r="S6891"/>
      <c r="T6891"/>
      <c r="U6891"/>
      <c r="V6891"/>
      <c r="W6891"/>
      <c r="X6891"/>
      <c r="Y6891"/>
      <c r="Z6891"/>
      <c r="AA6891"/>
      <c r="AB6891"/>
      <c r="AC6891"/>
    </row>
    <row r="6892" spans="2:29" s="14" customFormat="1" x14ac:dyDescent="0.25">
      <c r="B6892"/>
      <c r="C6892"/>
      <c r="D6892"/>
      <c r="E6892"/>
      <c r="F6892"/>
      <c r="G6892"/>
      <c r="H6892"/>
      <c r="I6892"/>
      <c r="J6892"/>
      <c r="K6892" s="91"/>
      <c r="L6892" s="91"/>
      <c r="M6892" s="91"/>
      <c r="R6892"/>
      <c r="S6892"/>
      <c r="T6892"/>
      <c r="U6892"/>
      <c r="V6892"/>
      <c r="W6892"/>
      <c r="X6892"/>
      <c r="Y6892"/>
      <c r="Z6892"/>
      <c r="AA6892"/>
      <c r="AB6892"/>
      <c r="AC6892"/>
    </row>
    <row r="6893" spans="2:29" s="14" customFormat="1" x14ac:dyDescent="0.25">
      <c r="B6893"/>
      <c r="C6893"/>
      <c r="D6893"/>
      <c r="E6893"/>
      <c r="F6893"/>
      <c r="G6893"/>
      <c r="H6893"/>
      <c r="I6893"/>
      <c r="J6893"/>
      <c r="K6893" s="91"/>
      <c r="L6893" s="91"/>
      <c r="M6893" s="91"/>
      <c r="R6893"/>
      <c r="S6893"/>
      <c r="T6893"/>
      <c r="U6893"/>
      <c r="V6893"/>
      <c r="W6893"/>
      <c r="X6893"/>
      <c r="Y6893"/>
      <c r="Z6893"/>
      <c r="AA6893"/>
      <c r="AB6893"/>
      <c r="AC6893"/>
    </row>
    <row r="6894" spans="2:29" s="14" customFormat="1" x14ac:dyDescent="0.25">
      <c r="B6894"/>
      <c r="C6894"/>
      <c r="D6894"/>
      <c r="E6894"/>
      <c r="F6894"/>
      <c r="G6894"/>
      <c r="H6894"/>
      <c r="I6894"/>
      <c r="J6894"/>
      <c r="K6894" s="91"/>
      <c r="L6894" s="91"/>
      <c r="M6894" s="91"/>
      <c r="R6894"/>
      <c r="S6894"/>
      <c r="T6894"/>
      <c r="U6894"/>
      <c r="V6894"/>
      <c r="W6894"/>
      <c r="X6894"/>
      <c r="Y6894"/>
      <c r="Z6894"/>
      <c r="AA6894"/>
      <c r="AB6894"/>
      <c r="AC6894"/>
    </row>
    <row r="6895" spans="2:29" s="14" customFormat="1" x14ac:dyDescent="0.25">
      <c r="B6895"/>
      <c r="C6895"/>
      <c r="D6895"/>
      <c r="E6895"/>
      <c r="F6895"/>
      <c r="G6895"/>
      <c r="H6895"/>
      <c r="I6895"/>
      <c r="J6895"/>
      <c r="K6895" s="91"/>
      <c r="L6895" s="91"/>
      <c r="M6895" s="91"/>
      <c r="R6895"/>
      <c r="S6895"/>
      <c r="T6895"/>
      <c r="U6895"/>
      <c r="V6895"/>
      <c r="W6895"/>
      <c r="X6895"/>
      <c r="Y6895"/>
      <c r="Z6895"/>
      <c r="AA6895"/>
      <c r="AB6895"/>
      <c r="AC6895"/>
    </row>
    <row r="6896" spans="2:29" s="14" customFormat="1" x14ac:dyDescent="0.25">
      <c r="B6896"/>
      <c r="C6896"/>
      <c r="D6896"/>
      <c r="E6896"/>
      <c r="F6896"/>
      <c r="G6896"/>
      <c r="H6896"/>
      <c r="I6896"/>
      <c r="J6896"/>
      <c r="K6896" s="91"/>
      <c r="L6896" s="91"/>
      <c r="M6896" s="91"/>
      <c r="R6896"/>
      <c r="S6896"/>
      <c r="T6896"/>
      <c r="U6896"/>
      <c r="V6896"/>
      <c r="W6896"/>
      <c r="X6896"/>
      <c r="Y6896"/>
      <c r="Z6896"/>
      <c r="AA6896"/>
      <c r="AB6896"/>
      <c r="AC6896"/>
    </row>
    <row r="6897" spans="2:29" s="14" customFormat="1" x14ac:dyDescent="0.25">
      <c r="B6897"/>
      <c r="C6897"/>
      <c r="D6897"/>
      <c r="E6897"/>
      <c r="F6897"/>
      <c r="G6897"/>
      <c r="H6897"/>
      <c r="I6897"/>
      <c r="J6897"/>
      <c r="K6897" s="91"/>
      <c r="L6897" s="91"/>
      <c r="M6897" s="91"/>
      <c r="R6897"/>
      <c r="S6897"/>
      <c r="T6897"/>
      <c r="U6897"/>
      <c r="V6897"/>
      <c r="W6897"/>
      <c r="X6897"/>
      <c r="Y6897"/>
      <c r="Z6897"/>
      <c r="AA6897"/>
      <c r="AB6897"/>
      <c r="AC6897"/>
    </row>
    <row r="6898" spans="2:29" s="14" customFormat="1" x14ac:dyDescent="0.25">
      <c r="B6898"/>
      <c r="C6898"/>
      <c r="D6898"/>
      <c r="E6898"/>
      <c r="F6898"/>
      <c r="G6898"/>
      <c r="H6898"/>
      <c r="I6898"/>
      <c r="J6898"/>
      <c r="K6898" s="91"/>
      <c r="L6898" s="91"/>
      <c r="M6898" s="91"/>
      <c r="R6898"/>
      <c r="S6898"/>
      <c r="T6898"/>
      <c r="U6898"/>
      <c r="V6898"/>
      <c r="W6898"/>
      <c r="X6898"/>
      <c r="Y6898"/>
      <c r="Z6898"/>
      <c r="AA6898"/>
      <c r="AB6898"/>
      <c r="AC6898"/>
    </row>
    <row r="6899" spans="2:29" s="14" customFormat="1" x14ac:dyDescent="0.25">
      <c r="B6899"/>
      <c r="C6899"/>
      <c r="D6899"/>
      <c r="E6899"/>
      <c r="F6899"/>
      <c r="G6899"/>
      <c r="H6899"/>
      <c r="I6899"/>
      <c r="J6899"/>
      <c r="K6899" s="91"/>
      <c r="L6899" s="91"/>
      <c r="M6899" s="91"/>
      <c r="R6899"/>
      <c r="S6899"/>
      <c r="T6899"/>
      <c r="U6899"/>
      <c r="V6899"/>
      <c r="W6899"/>
      <c r="X6899"/>
      <c r="Y6899"/>
      <c r="Z6899"/>
      <c r="AA6899"/>
      <c r="AB6899"/>
      <c r="AC6899"/>
    </row>
    <row r="6900" spans="2:29" s="14" customFormat="1" x14ac:dyDescent="0.25">
      <c r="B6900"/>
      <c r="C6900"/>
      <c r="D6900"/>
      <c r="E6900"/>
      <c r="F6900"/>
      <c r="G6900"/>
      <c r="H6900"/>
      <c r="I6900"/>
      <c r="J6900"/>
      <c r="K6900" s="91"/>
      <c r="L6900" s="91"/>
      <c r="M6900" s="91"/>
      <c r="R6900"/>
      <c r="S6900"/>
      <c r="T6900"/>
      <c r="U6900"/>
      <c r="V6900"/>
      <c r="W6900"/>
      <c r="X6900"/>
      <c r="Y6900"/>
      <c r="Z6900"/>
      <c r="AA6900"/>
      <c r="AB6900"/>
      <c r="AC6900"/>
    </row>
    <row r="6901" spans="2:29" s="14" customFormat="1" x14ac:dyDescent="0.25">
      <c r="B6901"/>
      <c r="C6901"/>
      <c r="D6901"/>
      <c r="E6901"/>
      <c r="F6901"/>
      <c r="G6901"/>
      <c r="H6901"/>
      <c r="I6901"/>
      <c r="J6901"/>
      <c r="K6901" s="91"/>
      <c r="L6901" s="91"/>
      <c r="M6901" s="91"/>
      <c r="R6901"/>
      <c r="S6901"/>
      <c r="T6901"/>
      <c r="U6901"/>
      <c r="V6901"/>
      <c r="W6901"/>
      <c r="X6901"/>
      <c r="Y6901"/>
      <c r="Z6901"/>
      <c r="AA6901"/>
      <c r="AB6901"/>
      <c r="AC6901"/>
    </row>
    <row r="6902" spans="2:29" s="14" customFormat="1" x14ac:dyDescent="0.25">
      <c r="B6902"/>
      <c r="C6902"/>
      <c r="D6902"/>
      <c r="E6902"/>
      <c r="F6902"/>
      <c r="G6902"/>
      <c r="H6902"/>
      <c r="I6902"/>
      <c r="J6902"/>
      <c r="K6902" s="91"/>
      <c r="L6902" s="91"/>
      <c r="M6902" s="91"/>
      <c r="R6902"/>
      <c r="S6902"/>
      <c r="T6902"/>
      <c r="U6902"/>
      <c r="V6902"/>
      <c r="W6902"/>
      <c r="X6902"/>
      <c r="Y6902"/>
      <c r="Z6902"/>
      <c r="AA6902"/>
      <c r="AB6902"/>
      <c r="AC6902"/>
    </row>
    <row r="6903" spans="2:29" s="14" customFormat="1" x14ac:dyDescent="0.25">
      <c r="B6903"/>
      <c r="C6903"/>
      <c r="D6903"/>
      <c r="E6903"/>
      <c r="F6903"/>
      <c r="G6903"/>
      <c r="H6903"/>
      <c r="I6903"/>
      <c r="J6903"/>
      <c r="K6903" s="91"/>
      <c r="L6903" s="91"/>
      <c r="M6903" s="91"/>
      <c r="R6903"/>
      <c r="S6903"/>
      <c r="T6903"/>
      <c r="U6903"/>
      <c r="V6903"/>
      <c r="W6903"/>
      <c r="X6903"/>
      <c r="Y6903"/>
      <c r="Z6903"/>
      <c r="AA6903"/>
      <c r="AB6903"/>
      <c r="AC6903"/>
    </row>
    <row r="6904" spans="2:29" s="14" customFormat="1" x14ac:dyDescent="0.25">
      <c r="B6904"/>
      <c r="C6904"/>
      <c r="D6904"/>
      <c r="E6904"/>
      <c r="F6904"/>
      <c r="G6904"/>
      <c r="H6904"/>
      <c r="I6904"/>
      <c r="J6904"/>
      <c r="K6904" s="91"/>
      <c r="L6904" s="91"/>
      <c r="M6904" s="91"/>
      <c r="R6904"/>
      <c r="S6904"/>
      <c r="T6904"/>
      <c r="U6904"/>
      <c r="V6904"/>
      <c r="W6904"/>
      <c r="X6904"/>
      <c r="Y6904"/>
      <c r="Z6904"/>
      <c r="AA6904"/>
      <c r="AB6904"/>
      <c r="AC6904"/>
    </row>
    <row r="6905" spans="2:29" s="14" customFormat="1" x14ac:dyDescent="0.25">
      <c r="B6905"/>
      <c r="C6905"/>
      <c r="D6905"/>
      <c r="E6905"/>
      <c r="F6905"/>
      <c r="G6905"/>
      <c r="H6905"/>
      <c r="I6905"/>
      <c r="J6905"/>
      <c r="K6905" s="91"/>
      <c r="L6905" s="91"/>
      <c r="M6905" s="91"/>
      <c r="R6905"/>
      <c r="S6905"/>
      <c r="T6905"/>
      <c r="U6905"/>
      <c r="V6905"/>
      <c r="W6905"/>
      <c r="X6905"/>
      <c r="Y6905"/>
      <c r="Z6905"/>
      <c r="AA6905"/>
      <c r="AB6905"/>
      <c r="AC6905"/>
    </row>
    <row r="6906" spans="2:29" s="14" customFormat="1" x14ac:dyDescent="0.25">
      <c r="B6906"/>
      <c r="C6906"/>
      <c r="D6906"/>
      <c r="E6906"/>
      <c r="F6906"/>
      <c r="G6906"/>
      <c r="H6906"/>
      <c r="I6906"/>
      <c r="J6906"/>
      <c r="K6906" s="91"/>
      <c r="L6906" s="91"/>
      <c r="M6906" s="91"/>
      <c r="R6906"/>
      <c r="S6906"/>
      <c r="T6906"/>
      <c r="U6906"/>
      <c r="V6906"/>
      <c r="W6906"/>
      <c r="X6906"/>
      <c r="Y6906"/>
      <c r="Z6906"/>
      <c r="AA6906"/>
      <c r="AB6906"/>
      <c r="AC6906"/>
    </row>
    <row r="6907" spans="2:29" s="14" customFormat="1" x14ac:dyDescent="0.25">
      <c r="B6907"/>
      <c r="C6907"/>
      <c r="D6907"/>
      <c r="E6907"/>
      <c r="F6907"/>
      <c r="G6907"/>
      <c r="H6907"/>
      <c r="I6907"/>
      <c r="J6907"/>
      <c r="K6907" s="91"/>
      <c r="L6907" s="91"/>
      <c r="M6907" s="91"/>
      <c r="R6907"/>
      <c r="S6907"/>
      <c r="T6907"/>
      <c r="U6907"/>
      <c r="V6907"/>
      <c r="W6907"/>
      <c r="X6907"/>
      <c r="Y6907"/>
      <c r="Z6907"/>
      <c r="AA6907"/>
      <c r="AB6907"/>
      <c r="AC6907"/>
    </row>
    <row r="6908" spans="2:29" s="14" customFormat="1" x14ac:dyDescent="0.25">
      <c r="B6908"/>
      <c r="C6908"/>
      <c r="D6908"/>
      <c r="E6908"/>
      <c r="F6908"/>
      <c r="G6908"/>
      <c r="H6908"/>
      <c r="I6908"/>
      <c r="J6908"/>
      <c r="K6908" s="91"/>
      <c r="L6908" s="91"/>
      <c r="M6908" s="91"/>
      <c r="R6908"/>
      <c r="S6908"/>
      <c r="T6908"/>
      <c r="U6908"/>
      <c r="V6908"/>
      <c r="W6908"/>
      <c r="X6908"/>
      <c r="Y6908"/>
      <c r="Z6908"/>
      <c r="AA6908"/>
      <c r="AB6908"/>
      <c r="AC6908"/>
    </row>
    <row r="6909" spans="2:29" s="14" customFormat="1" x14ac:dyDescent="0.25">
      <c r="B6909"/>
      <c r="C6909"/>
      <c r="D6909"/>
      <c r="E6909"/>
      <c r="F6909"/>
      <c r="G6909"/>
      <c r="H6909"/>
      <c r="I6909"/>
      <c r="J6909"/>
      <c r="K6909" s="91"/>
      <c r="L6909" s="91"/>
      <c r="M6909" s="91"/>
      <c r="R6909"/>
      <c r="S6909"/>
      <c r="T6909"/>
      <c r="U6909"/>
      <c r="V6909"/>
      <c r="W6909"/>
      <c r="X6909"/>
      <c r="Y6909"/>
      <c r="Z6909"/>
      <c r="AA6909"/>
      <c r="AB6909"/>
      <c r="AC6909"/>
    </row>
    <row r="6910" spans="2:29" s="14" customFormat="1" x14ac:dyDescent="0.25">
      <c r="B6910"/>
      <c r="C6910"/>
      <c r="D6910"/>
      <c r="E6910"/>
      <c r="F6910"/>
      <c r="G6910"/>
      <c r="H6910"/>
      <c r="I6910"/>
      <c r="J6910"/>
      <c r="K6910" s="91"/>
      <c r="L6910" s="91"/>
      <c r="M6910" s="91"/>
      <c r="R6910"/>
      <c r="S6910"/>
      <c r="T6910"/>
      <c r="U6910"/>
      <c r="V6910"/>
      <c r="W6910"/>
      <c r="X6910"/>
      <c r="Y6910"/>
      <c r="Z6910"/>
      <c r="AA6910"/>
      <c r="AB6910"/>
      <c r="AC6910"/>
    </row>
    <row r="6911" spans="2:29" s="14" customFormat="1" x14ac:dyDescent="0.25">
      <c r="B6911"/>
      <c r="C6911"/>
      <c r="D6911"/>
      <c r="E6911"/>
      <c r="F6911"/>
      <c r="G6911"/>
      <c r="H6911"/>
      <c r="I6911"/>
      <c r="J6911"/>
      <c r="K6911" s="91"/>
      <c r="L6911" s="91"/>
      <c r="M6911" s="91"/>
      <c r="R6911"/>
      <c r="S6911"/>
      <c r="T6911"/>
      <c r="U6911"/>
      <c r="V6911"/>
      <c r="W6911"/>
      <c r="X6911"/>
      <c r="Y6911"/>
      <c r="Z6911"/>
      <c r="AA6911"/>
      <c r="AB6911"/>
      <c r="AC6911"/>
    </row>
    <row r="6912" spans="2:29" s="14" customFormat="1" x14ac:dyDescent="0.25">
      <c r="B6912"/>
      <c r="C6912"/>
      <c r="D6912"/>
      <c r="E6912"/>
      <c r="F6912"/>
      <c r="G6912"/>
      <c r="H6912"/>
      <c r="I6912"/>
      <c r="J6912"/>
      <c r="K6912" s="91"/>
      <c r="L6912" s="91"/>
      <c r="M6912" s="91"/>
      <c r="R6912"/>
      <c r="S6912"/>
      <c r="T6912"/>
      <c r="U6912"/>
      <c r="V6912"/>
      <c r="W6912"/>
      <c r="X6912"/>
      <c r="Y6912"/>
      <c r="Z6912"/>
      <c r="AA6912"/>
      <c r="AB6912"/>
      <c r="AC6912"/>
    </row>
    <row r="6913" spans="2:29" s="14" customFormat="1" x14ac:dyDescent="0.25">
      <c r="B6913"/>
      <c r="C6913"/>
      <c r="D6913"/>
      <c r="E6913"/>
      <c r="F6913"/>
      <c r="G6913"/>
      <c r="H6913"/>
      <c r="I6913"/>
      <c r="J6913"/>
      <c r="K6913" s="91"/>
      <c r="L6913" s="91"/>
      <c r="M6913" s="91"/>
      <c r="R6913"/>
      <c r="S6913"/>
      <c r="T6913"/>
      <c r="U6913"/>
      <c r="V6913"/>
      <c r="W6913"/>
      <c r="X6913"/>
      <c r="Y6913"/>
      <c r="Z6913"/>
      <c r="AA6913"/>
      <c r="AB6913"/>
      <c r="AC6913"/>
    </row>
    <row r="6914" spans="2:29" s="14" customFormat="1" x14ac:dyDescent="0.25">
      <c r="B6914"/>
      <c r="C6914"/>
      <c r="D6914"/>
      <c r="E6914"/>
      <c r="F6914"/>
      <c r="G6914"/>
      <c r="H6914"/>
      <c r="I6914"/>
      <c r="J6914"/>
      <c r="K6914" s="91"/>
      <c r="L6914" s="91"/>
      <c r="M6914" s="91"/>
      <c r="R6914"/>
      <c r="S6914"/>
      <c r="T6914"/>
      <c r="U6914"/>
      <c r="V6914"/>
      <c r="W6914"/>
      <c r="X6914"/>
      <c r="Y6914"/>
      <c r="Z6914"/>
      <c r="AA6914"/>
      <c r="AB6914"/>
      <c r="AC6914"/>
    </row>
    <row r="6915" spans="2:29" s="14" customFormat="1" x14ac:dyDescent="0.25">
      <c r="B6915"/>
      <c r="C6915"/>
      <c r="D6915"/>
      <c r="E6915"/>
      <c r="F6915"/>
      <c r="G6915"/>
      <c r="H6915"/>
      <c r="I6915"/>
      <c r="J6915"/>
      <c r="K6915" s="91"/>
      <c r="L6915" s="91"/>
      <c r="M6915" s="91"/>
      <c r="R6915"/>
      <c r="S6915"/>
      <c r="T6915"/>
      <c r="U6915"/>
      <c r="V6915"/>
      <c r="W6915"/>
      <c r="X6915"/>
      <c r="Y6915"/>
      <c r="Z6915"/>
      <c r="AA6915"/>
      <c r="AB6915"/>
      <c r="AC6915"/>
    </row>
    <row r="6916" spans="2:29" s="14" customFormat="1" x14ac:dyDescent="0.25">
      <c r="B6916"/>
      <c r="C6916"/>
      <c r="D6916"/>
      <c r="E6916"/>
      <c r="F6916"/>
      <c r="G6916"/>
      <c r="H6916"/>
      <c r="I6916"/>
      <c r="J6916"/>
      <c r="K6916" s="91"/>
      <c r="L6916" s="91"/>
      <c r="M6916" s="91"/>
      <c r="R6916"/>
      <c r="S6916"/>
      <c r="T6916"/>
      <c r="U6916"/>
      <c r="V6916"/>
      <c r="W6916"/>
      <c r="X6916"/>
      <c r="Y6916"/>
      <c r="Z6916"/>
      <c r="AA6916"/>
      <c r="AB6916"/>
      <c r="AC6916"/>
    </row>
    <row r="6917" spans="2:29" s="14" customFormat="1" x14ac:dyDescent="0.25">
      <c r="B6917"/>
      <c r="C6917"/>
      <c r="D6917"/>
      <c r="E6917"/>
      <c r="F6917"/>
      <c r="G6917"/>
      <c r="H6917"/>
      <c r="I6917"/>
      <c r="J6917"/>
      <c r="K6917" s="91"/>
      <c r="L6917" s="91"/>
      <c r="M6917" s="91"/>
      <c r="R6917"/>
      <c r="S6917"/>
      <c r="T6917"/>
      <c r="U6917"/>
      <c r="V6917"/>
      <c r="W6917"/>
      <c r="X6917"/>
      <c r="Y6917"/>
      <c r="Z6917"/>
      <c r="AA6917"/>
      <c r="AB6917"/>
      <c r="AC6917"/>
    </row>
    <row r="6918" spans="2:29" s="14" customFormat="1" x14ac:dyDescent="0.25">
      <c r="B6918"/>
      <c r="C6918"/>
      <c r="D6918"/>
      <c r="E6918"/>
      <c r="F6918"/>
      <c r="G6918"/>
      <c r="H6918"/>
      <c r="I6918"/>
      <c r="J6918"/>
      <c r="K6918" s="91"/>
      <c r="L6918" s="91"/>
      <c r="M6918" s="91"/>
      <c r="R6918"/>
      <c r="S6918"/>
      <c r="T6918"/>
      <c r="U6918"/>
      <c r="V6918"/>
      <c r="W6918"/>
      <c r="X6918"/>
      <c r="Y6918"/>
      <c r="Z6918"/>
      <c r="AA6918"/>
      <c r="AB6918"/>
      <c r="AC6918"/>
    </row>
    <row r="6919" spans="2:29" s="14" customFormat="1" x14ac:dyDescent="0.25">
      <c r="B6919"/>
      <c r="C6919"/>
      <c r="D6919"/>
      <c r="E6919"/>
      <c r="F6919"/>
      <c r="G6919"/>
      <c r="H6919"/>
      <c r="I6919"/>
      <c r="J6919"/>
      <c r="K6919" s="91"/>
      <c r="L6919" s="91"/>
      <c r="M6919" s="91"/>
      <c r="R6919"/>
      <c r="S6919"/>
      <c r="T6919"/>
      <c r="U6919"/>
      <c r="V6919"/>
      <c r="W6919"/>
      <c r="X6919"/>
      <c r="Y6919"/>
      <c r="Z6919"/>
      <c r="AA6919"/>
      <c r="AB6919"/>
      <c r="AC6919"/>
    </row>
    <row r="6920" spans="2:29" s="14" customFormat="1" x14ac:dyDescent="0.25">
      <c r="B6920"/>
      <c r="C6920"/>
      <c r="D6920"/>
      <c r="E6920"/>
      <c r="F6920"/>
      <c r="G6920"/>
      <c r="H6920"/>
      <c r="I6920"/>
      <c r="J6920"/>
      <c r="K6920" s="91"/>
      <c r="L6920" s="91"/>
      <c r="M6920" s="91"/>
      <c r="R6920"/>
      <c r="S6920"/>
      <c r="T6920"/>
      <c r="U6920"/>
      <c r="V6920"/>
      <c r="W6920"/>
      <c r="X6920"/>
      <c r="Y6920"/>
      <c r="Z6920"/>
      <c r="AA6920"/>
      <c r="AB6920"/>
      <c r="AC6920"/>
    </row>
    <row r="6921" spans="2:29" s="14" customFormat="1" x14ac:dyDescent="0.25">
      <c r="B6921"/>
      <c r="C6921"/>
      <c r="D6921"/>
      <c r="E6921"/>
      <c r="F6921"/>
      <c r="G6921"/>
      <c r="H6921"/>
      <c r="I6921"/>
      <c r="J6921"/>
      <c r="K6921" s="91"/>
      <c r="L6921" s="91"/>
      <c r="M6921" s="91"/>
      <c r="R6921"/>
      <c r="S6921"/>
      <c r="T6921"/>
      <c r="U6921"/>
      <c r="V6921"/>
      <c r="W6921"/>
      <c r="X6921"/>
      <c r="Y6921"/>
      <c r="Z6921"/>
      <c r="AA6921"/>
      <c r="AB6921"/>
      <c r="AC6921"/>
    </row>
    <row r="6922" spans="2:29" s="14" customFormat="1" x14ac:dyDescent="0.25">
      <c r="B6922"/>
      <c r="C6922"/>
      <c r="D6922"/>
      <c r="E6922"/>
      <c r="F6922"/>
      <c r="G6922"/>
      <c r="H6922"/>
      <c r="I6922"/>
      <c r="J6922"/>
      <c r="K6922" s="91"/>
      <c r="L6922" s="91"/>
      <c r="M6922" s="91"/>
      <c r="R6922"/>
      <c r="S6922"/>
      <c r="T6922"/>
      <c r="U6922"/>
      <c r="V6922"/>
      <c r="W6922"/>
      <c r="X6922"/>
      <c r="Y6922"/>
      <c r="Z6922"/>
      <c r="AA6922"/>
      <c r="AB6922"/>
      <c r="AC6922"/>
    </row>
    <row r="6923" spans="2:29" s="14" customFormat="1" x14ac:dyDescent="0.25">
      <c r="B6923"/>
      <c r="C6923"/>
      <c r="D6923"/>
      <c r="E6923"/>
      <c r="F6923"/>
      <c r="G6923"/>
      <c r="H6923"/>
      <c r="I6923"/>
      <c r="J6923"/>
      <c r="K6923" s="91"/>
      <c r="L6923" s="91"/>
      <c r="M6923" s="91"/>
      <c r="R6923"/>
      <c r="S6923"/>
      <c r="T6923"/>
      <c r="U6923"/>
      <c r="V6923"/>
      <c r="W6923"/>
      <c r="X6923"/>
      <c r="Y6923"/>
      <c r="Z6923"/>
      <c r="AA6923"/>
      <c r="AB6923"/>
      <c r="AC6923"/>
    </row>
    <row r="6924" spans="2:29" s="14" customFormat="1" x14ac:dyDescent="0.25">
      <c r="B6924"/>
      <c r="C6924"/>
      <c r="D6924"/>
      <c r="E6924"/>
      <c r="F6924"/>
      <c r="G6924"/>
      <c r="H6924"/>
      <c r="I6924"/>
      <c r="J6924"/>
      <c r="K6924" s="91"/>
      <c r="L6924" s="91"/>
      <c r="M6924" s="91"/>
      <c r="R6924"/>
      <c r="S6924"/>
      <c r="T6924"/>
      <c r="U6924"/>
      <c r="V6924"/>
      <c r="W6924"/>
      <c r="X6924"/>
      <c r="Y6924"/>
      <c r="Z6924"/>
      <c r="AA6924"/>
      <c r="AB6924"/>
      <c r="AC6924"/>
    </row>
    <row r="6925" spans="2:29" s="14" customFormat="1" x14ac:dyDescent="0.25">
      <c r="B6925"/>
      <c r="C6925"/>
      <c r="D6925"/>
      <c r="E6925"/>
      <c r="F6925"/>
      <c r="G6925"/>
      <c r="H6925"/>
      <c r="I6925"/>
      <c r="J6925"/>
      <c r="K6925" s="91"/>
      <c r="L6925" s="91"/>
      <c r="M6925" s="91"/>
      <c r="R6925"/>
      <c r="S6925"/>
      <c r="T6925"/>
      <c r="U6925"/>
      <c r="V6925"/>
      <c r="W6925"/>
      <c r="X6925"/>
      <c r="Y6925"/>
      <c r="Z6925"/>
      <c r="AA6925"/>
      <c r="AB6925"/>
      <c r="AC6925"/>
    </row>
    <row r="6926" spans="2:29" s="14" customFormat="1" x14ac:dyDescent="0.25">
      <c r="B6926"/>
      <c r="C6926"/>
      <c r="D6926"/>
      <c r="E6926"/>
      <c r="F6926"/>
      <c r="G6926"/>
      <c r="H6926"/>
      <c r="I6926"/>
      <c r="J6926"/>
      <c r="K6926" s="91"/>
      <c r="L6926" s="91"/>
      <c r="M6926" s="91"/>
      <c r="R6926"/>
      <c r="S6926"/>
      <c r="T6926"/>
      <c r="U6926"/>
      <c r="V6926"/>
      <c r="W6926"/>
      <c r="X6926"/>
      <c r="Y6926"/>
      <c r="Z6926"/>
      <c r="AA6926"/>
      <c r="AB6926"/>
      <c r="AC6926"/>
    </row>
    <row r="6927" spans="2:29" s="14" customFormat="1" x14ac:dyDescent="0.25">
      <c r="B6927"/>
      <c r="C6927"/>
      <c r="D6927"/>
      <c r="E6927"/>
      <c r="F6927"/>
      <c r="G6927"/>
      <c r="H6927"/>
      <c r="I6927"/>
      <c r="J6927"/>
      <c r="K6927" s="91"/>
      <c r="L6927" s="91"/>
      <c r="M6927" s="91"/>
      <c r="R6927"/>
      <c r="S6927"/>
      <c r="T6927"/>
      <c r="U6927"/>
      <c r="V6927"/>
      <c r="W6927"/>
      <c r="X6927"/>
      <c r="Y6927"/>
      <c r="Z6927"/>
      <c r="AA6927"/>
      <c r="AB6927"/>
      <c r="AC6927"/>
    </row>
    <row r="6928" spans="2:29" s="14" customFormat="1" x14ac:dyDescent="0.25">
      <c r="B6928"/>
      <c r="C6928"/>
      <c r="D6928"/>
      <c r="E6928"/>
      <c r="F6928"/>
      <c r="G6928"/>
      <c r="H6928"/>
      <c r="I6928"/>
      <c r="J6928"/>
      <c r="K6928" s="91"/>
      <c r="L6928" s="91"/>
      <c r="M6928" s="91"/>
      <c r="R6928"/>
      <c r="S6928"/>
      <c r="T6928"/>
      <c r="U6928"/>
      <c r="V6928"/>
      <c r="W6928"/>
      <c r="X6928"/>
      <c r="Y6928"/>
      <c r="Z6928"/>
      <c r="AA6928"/>
      <c r="AB6928"/>
      <c r="AC6928"/>
    </row>
    <row r="6929" spans="2:29" s="14" customFormat="1" x14ac:dyDescent="0.25">
      <c r="B6929"/>
      <c r="C6929"/>
      <c r="D6929"/>
      <c r="E6929"/>
      <c r="F6929"/>
      <c r="G6929"/>
      <c r="H6929"/>
      <c r="I6929"/>
      <c r="J6929"/>
      <c r="K6929" s="91"/>
      <c r="L6929" s="91"/>
      <c r="M6929" s="91"/>
      <c r="R6929"/>
      <c r="S6929"/>
      <c r="T6929"/>
      <c r="U6929"/>
      <c r="V6929"/>
      <c r="W6929"/>
      <c r="X6929"/>
      <c r="Y6929"/>
      <c r="Z6929"/>
      <c r="AA6929"/>
      <c r="AB6929"/>
      <c r="AC6929"/>
    </row>
    <row r="6930" spans="2:29" s="14" customFormat="1" x14ac:dyDescent="0.25">
      <c r="B6930"/>
      <c r="C6930"/>
      <c r="D6930"/>
      <c r="E6930"/>
      <c r="F6930"/>
      <c r="G6930"/>
      <c r="H6930"/>
      <c r="I6930"/>
      <c r="J6930"/>
      <c r="K6930" s="91"/>
      <c r="L6930" s="91"/>
      <c r="M6930" s="91"/>
      <c r="R6930"/>
      <c r="S6930"/>
      <c r="T6930"/>
      <c r="U6930"/>
      <c r="V6930"/>
      <c r="W6930"/>
      <c r="X6930"/>
      <c r="Y6930"/>
      <c r="Z6930"/>
      <c r="AA6930"/>
      <c r="AB6930"/>
      <c r="AC6930"/>
    </row>
    <row r="6931" spans="2:29" s="14" customFormat="1" x14ac:dyDescent="0.25">
      <c r="B6931"/>
      <c r="C6931"/>
      <c r="D6931"/>
      <c r="E6931"/>
      <c r="F6931"/>
      <c r="G6931"/>
      <c r="H6931"/>
      <c r="I6931"/>
      <c r="J6931"/>
      <c r="K6931" s="91"/>
      <c r="L6931" s="91"/>
      <c r="M6931" s="91"/>
      <c r="R6931"/>
      <c r="S6931"/>
      <c r="T6931"/>
      <c r="U6931"/>
      <c r="V6931"/>
      <c r="W6931"/>
      <c r="X6931"/>
      <c r="Y6931"/>
      <c r="Z6931"/>
      <c r="AA6931"/>
      <c r="AB6931"/>
      <c r="AC6931"/>
    </row>
    <row r="6932" spans="2:29" s="14" customFormat="1" x14ac:dyDescent="0.25">
      <c r="B6932"/>
      <c r="C6932"/>
      <c r="D6932"/>
      <c r="E6932"/>
      <c r="F6932"/>
      <c r="G6932"/>
      <c r="H6932"/>
      <c r="I6932"/>
      <c r="J6932"/>
      <c r="K6932" s="91"/>
      <c r="L6932" s="91"/>
      <c r="M6932" s="91"/>
      <c r="R6932"/>
      <c r="S6932"/>
      <c r="T6932"/>
      <c r="U6932"/>
      <c r="V6932"/>
      <c r="W6932"/>
      <c r="X6932"/>
      <c r="Y6932"/>
      <c r="Z6932"/>
      <c r="AA6932"/>
      <c r="AB6932"/>
      <c r="AC6932"/>
    </row>
    <row r="6933" spans="2:29" s="14" customFormat="1" x14ac:dyDescent="0.25">
      <c r="B6933"/>
      <c r="C6933"/>
      <c r="D6933"/>
      <c r="E6933"/>
      <c r="F6933"/>
      <c r="G6933"/>
      <c r="H6933"/>
      <c r="I6933"/>
      <c r="J6933"/>
      <c r="K6933" s="91"/>
      <c r="L6933" s="91"/>
      <c r="M6933" s="91"/>
      <c r="R6933"/>
      <c r="S6933"/>
      <c r="T6933"/>
      <c r="U6933"/>
      <c r="V6933"/>
      <c r="W6933"/>
      <c r="X6933"/>
      <c r="Y6933"/>
      <c r="Z6933"/>
      <c r="AA6933"/>
      <c r="AB6933"/>
      <c r="AC6933"/>
    </row>
    <row r="6934" spans="2:29" s="14" customFormat="1" x14ac:dyDescent="0.25">
      <c r="B6934"/>
      <c r="C6934"/>
      <c r="D6934"/>
      <c r="E6934"/>
      <c r="F6934"/>
      <c r="G6934"/>
      <c r="H6934"/>
      <c r="I6934"/>
      <c r="J6934"/>
      <c r="K6934" s="91"/>
      <c r="L6934" s="91"/>
      <c r="M6934" s="91"/>
      <c r="R6934"/>
      <c r="S6934"/>
      <c r="T6934"/>
      <c r="U6934"/>
      <c r="V6934"/>
      <c r="W6934"/>
      <c r="X6934"/>
      <c r="Y6934"/>
      <c r="Z6934"/>
      <c r="AA6934"/>
      <c r="AB6934"/>
      <c r="AC6934"/>
    </row>
    <row r="6935" spans="2:29" s="14" customFormat="1" x14ac:dyDescent="0.25">
      <c r="B6935"/>
      <c r="C6935"/>
      <c r="D6935"/>
      <c r="E6935"/>
      <c r="F6935"/>
      <c r="G6935"/>
      <c r="H6935"/>
      <c r="I6935"/>
      <c r="J6935"/>
      <c r="K6935" s="91"/>
      <c r="L6935" s="91"/>
      <c r="M6935" s="91"/>
      <c r="R6935"/>
      <c r="S6935"/>
      <c r="T6935"/>
      <c r="U6935"/>
      <c r="V6935"/>
      <c r="W6935"/>
      <c r="X6935"/>
      <c r="Y6935"/>
      <c r="Z6935"/>
      <c r="AA6935"/>
      <c r="AB6935"/>
      <c r="AC6935"/>
    </row>
    <row r="6936" spans="2:29" s="14" customFormat="1" x14ac:dyDescent="0.25">
      <c r="B6936"/>
      <c r="C6936"/>
      <c r="D6936"/>
      <c r="E6936"/>
      <c r="F6936"/>
      <c r="G6936"/>
      <c r="H6936"/>
      <c r="I6936"/>
      <c r="J6936"/>
      <c r="K6936" s="91"/>
      <c r="L6936" s="91"/>
      <c r="M6936" s="91"/>
      <c r="R6936"/>
      <c r="S6936"/>
      <c r="T6936"/>
      <c r="U6936"/>
      <c r="V6936"/>
      <c r="W6936"/>
      <c r="X6936"/>
      <c r="Y6936"/>
      <c r="Z6936"/>
      <c r="AA6936"/>
      <c r="AB6936"/>
      <c r="AC6936"/>
    </row>
    <row r="6937" spans="2:29" s="14" customFormat="1" x14ac:dyDescent="0.25">
      <c r="B6937"/>
      <c r="C6937"/>
      <c r="D6937"/>
      <c r="E6937"/>
      <c r="F6937"/>
      <c r="G6937"/>
      <c r="H6937"/>
      <c r="I6937"/>
      <c r="J6937"/>
      <c r="K6937" s="91"/>
      <c r="L6937" s="91"/>
      <c r="M6937" s="91"/>
      <c r="R6937"/>
      <c r="S6937"/>
      <c r="T6937"/>
      <c r="U6937"/>
      <c r="V6937"/>
      <c r="W6937"/>
      <c r="X6937"/>
      <c r="Y6937"/>
      <c r="Z6937"/>
      <c r="AA6937"/>
      <c r="AB6937"/>
      <c r="AC6937"/>
    </row>
    <row r="6938" spans="2:29" s="14" customFormat="1" x14ac:dyDescent="0.25">
      <c r="B6938"/>
      <c r="C6938"/>
      <c r="D6938"/>
      <c r="E6938"/>
      <c r="F6938"/>
      <c r="G6938"/>
      <c r="H6938"/>
      <c r="I6938"/>
      <c r="J6938"/>
      <c r="K6938" s="91"/>
      <c r="L6938" s="91"/>
      <c r="M6938" s="91"/>
      <c r="R6938"/>
      <c r="S6938"/>
      <c r="T6938"/>
      <c r="U6938"/>
      <c r="V6938"/>
      <c r="W6938"/>
      <c r="X6938"/>
      <c r="Y6938"/>
      <c r="Z6938"/>
      <c r="AA6938"/>
      <c r="AB6938"/>
      <c r="AC6938"/>
    </row>
    <row r="6939" spans="2:29" s="14" customFormat="1" x14ac:dyDescent="0.25">
      <c r="B6939"/>
      <c r="C6939"/>
      <c r="D6939"/>
      <c r="E6939"/>
      <c r="F6939"/>
      <c r="G6939"/>
      <c r="H6939"/>
      <c r="I6939"/>
      <c r="J6939"/>
      <c r="K6939" s="91"/>
      <c r="L6939" s="91"/>
      <c r="M6939" s="91"/>
      <c r="R6939"/>
      <c r="S6939"/>
      <c r="T6939"/>
      <c r="U6939"/>
      <c r="V6939"/>
      <c r="W6939"/>
      <c r="X6939"/>
      <c r="Y6939"/>
      <c r="Z6939"/>
      <c r="AA6939"/>
      <c r="AB6939"/>
      <c r="AC6939"/>
    </row>
    <row r="6940" spans="2:29" s="14" customFormat="1" x14ac:dyDescent="0.25">
      <c r="B6940"/>
      <c r="C6940"/>
      <c r="D6940"/>
      <c r="E6940"/>
      <c r="F6940"/>
      <c r="G6940"/>
      <c r="H6940"/>
      <c r="I6940"/>
      <c r="J6940"/>
      <c r="K6940" s="91"/>
      <c r="L6940" s="91"/>
      <c r="M6940" s="91"/>
      <c r="R6940"/>
      <c r="S6940"/>
      <c r="T6940"/>
      <c r="U6940"/>
      <c r="V6940"/>
      <c r="W6940"/>
      <c r="X6940"/>
      <c r="Y6940"/>
      <c r="Z6940"/>
      <c r="AA6940"/>
      <c r="AB6940"/>
      <c r="AC6940"/>
    </row>
    <row r="6941" spans="2:29" s="14" customFormat="1" x14ac:dyDescent="0.25">
      <c r="B6941"/>
      <c r="C6941"/>
      <c r="D6941"/>
      <c r="E6941"/>
      <c r="F6941"/>
      <c r="G6941"/>
      <c r="H6941"/>
      <c r="I6941"/>
      <c r="J6941"/>
      <c r="K6941" s="91"/>
      <c r="L6941" s="91"/>
      <c r="M6941" s="91"/>
      <c r="R6941"/>
      <c r="S6941"/>
      <c r="T6941"/>
      <c r="U6941"/>
      <c r="V6941"/>
      <c r="W6941"/>
      <c r="X6941"/>
      <c r="Y6941"/>
      <c r="Z6941"/>
      <c r="AA6941"/>
      <c r="AB6941"/>
      <c r="AC6941"/>
    </row>
    <row r="6942" spans="2:29" s="14" customFormat="1" x14ac:dyDescent="0.25">
      <c r="B6942"/>
      <c r="C6942"/>
      <c r="D6942"/>
      <c r="E6942"/>
      <c r="F6942"/>
      <c r="G6942"/>
      <c r="H6942"/>
      <c r="I6942"/>
      <c r="J6942"/>
      <c r="K6942" s="91"/>
      <c r="L6942" s="91"/>
      <c r="M6942" s="91"/>
      <c r="R6942"/>
      <c r="S6942"/>
      <c r="T6942"/>
      <c r="U6942"/>
      <c r="V6942"/>
      <c r="W6942"/>
      <c r="X6942"/>
      <c r="Y6942"/>
      <c r="Z6942"/>
      <c r="AA6942"/>
      <c r="AB6942"/>
      <c r="AC6942"/>
    </row>
    <row r="6943" spans="2:29" s="14" customFormat="1" x14ac:dyDescent="0.25">
      <c r="B6943"/>
      <c r="C6943"/>
      <c r="D6943"/>
      <c r="E6943"/>
      <c r="F6943"/>
      <c r="G6943"/>
      <c r="H6943"/>
      <c r="I6943"/>
      <c r="J6943"/>
      <c r="K6943" s="91"/>
      <c r="L6943" s="91"/>
      <c r="M6943" s="91"/>
      <c r="R6943"/>
      <c r="S6943"/>
      <c r="T6943"/>
      <c r="U6943"/>
      <c r="V6943"/>
      <c r="W6943"/>
      <c r="X6943"/>
      <c r="Y6943"/>
      <c r="Z6943"/>
      <c r="AA6943"/>
      <c r="AB6943"/>
      <c r="AC6943"/>
    </row>
    <row r="6944" spans="2:29" s="14" customFormat="1" x14ac:dyDescent="0.25">
      <c r="B6944"/>
      <c r="C6944"/>
      <c r="D6944"/>
      <c r="E6944"/>
      <c r="F6944"/>
      <c r="G6944"/>
      <c r="H6944"/>
      <c r="I6944"/>
      <c r="J6944"/>
      <c r="K6944" s="91"/>
      <c r="L6944" s="91"/>
      <c r="M6944" s="91"/>
      <c r="R6944"/>
      <c r="S6944"/>
      <c r="T6944"/>
      <c r="U6944"/>
      <c r="V6944"/>
      <c r="W6944"/>
      <c r="X6944"/>
      <c r="Y6944"/>
      <c r="Z6944"/>
      <c r="AA6944"/>
      <c r="AB6944"/>
      <c r="AC6944"/>
    </row>
    <row r="6945" spans="2:29" s="14" customFormat="1" x14ac:dyDescent="0.25">
      <c r="B6945"/>
      <c r="C6945"/>
      <c r="D6945"/>
      <c r="E6945"/>
      <c r="F6945"/>
      <c r="G6945"/>
      <c r="H6945"/>
      <c r="I6945"/>
      <c r="J6945"/>
      <c r="K6945" s="91"/>
      <c r="L6945" s="91"/>
      <c r="M6945" s="91"/>
      <c r="R6945"/>
      <c r="S6945"/>
      <c r="T6945"/>
      <c r="U6945"/>
      <c r="V6945"/>
      <c r="W6945"/>
      <c r="X6945"/>
      <c r="Y6945"/>
      <c r="Z6945"/>
      <c r="AA6945"/>
      <c r="AB6945"/>
      <c r="AC6945"/>
    </row>
    <row r="6946" spans="2:29" s="14" customFormat="1" x14ac:dyDescent="0.25">
      <c r="B6946"/>
      <c r="C6946"/>
      <c r="D6946"/>
      <c r="E6946"/>
      <c r="F6946"/>
      <c r="G6946"/>
      <c r="H6946"/>
      <c r="I6946"/>
      <c r="J6946"/>
      <c r="K6946" s="91"/>
      <c r="L6946" s="91"/>
      <c r="M6946" s="91"/>
      <c r="R6946"/>
      <c r="S6946"/>
      <c r="T6946"/>
      <c r="U6946"/>
      <c r="V6946"/>
      <c r="W6946"/>
      <c r="X6946"/>
      <c r="Y6946"/>
      <c r="Z6946"/>
      <c r="AA6946"/>
      <c r="AB6946"/>
      <c r="AC6946"/>
    </row>
    <row r="6947" spans="2:29" s="14" customFormat="1" x14ac:dyDescent="0.25">
      <c r="B6947"/>
      <c r="C6947"/>
      <c r="D6947"/>
      <c r="E6947"/>
      <c r="F6947"/>
      <c r="G6947"/>
      <c r="H6947"/>
      <c r="I6947"/>
      <c r="J6947"/>
      <c r="K6947" s="91"/>
      <c r="L6947" s="91"/>
      <c r="M6947" s="91"/>
      <c r="R6947"/>
      <c r="S6947"/>
      <c r="T6947"/>
      <c r="U6947"/>
      <c r="V6947"/>
      <c r="W6947"/>
      <c r="X6947"/>
      <c r="Y6947"/>
      <c r="Z6947"/>
      <c r="AA6947"/>
      <c r="AB6947"/>
      <c r="AC6947"/>
    </row>
    <row r="6948" spans="2:29" s="14" customFormat="1" x14ac:dyDescent="0.25">
      <c r="B6948"/>
      <c r="C6948"/>
      <c r="D6948"/>
      <c r="E6948"/>
      <c r="F6948"/>
      <c r="G6948"/>
      <c r="H6948"/>
      <c r="I6948"/>
      <c r="J6948"/>
      <c r="K6948" s="91"/>
      <c r="L6948" s="91"/>
      <c r="M6948" s="91"/>
      <c r="R6948"/>
      <c r="S6948"/>
      <c r="T6948"/>
      <c r="U6948"/>
      <c r="V6948"/>
      <c r="W6948"/>
      <c r="X6948"/>
      <c r="Y6948"/>
      <c r="Z6948"/>
      <c r="AA6948"/>
      <c r="AB6948"/>
      <c r="AC6948"/>
    </row>
    <row r="6949" spans="2:29" s="14" customFormat="1" x14ac:dyDescent="0.25">
      <c r="B6949"/>
      <c r="C6949"/>
      <c r="D6949"/>
      <c r="E6949"/>
      <c r="F6949"/>
      <c r="G6949"/>
      <c r="H6949"/>
      <c r="I6949"/>
      <c r="J6949"/>
      <c r="K6949" s="91"/>
      <c r="L6949" s="91"/>
      <c r="M6949" s="91"/>
      <c r="R6949"/>
      <c r="S6949"/>
      <c r="T6949"/>
      <c r="U6949"/>
      <c r="V6949"/>
      <c r="W6949"/>
      <c r="X6949"/>
      <c r="Y6949"/>
      <c r="Z6949"/>
      <c r="AA6949"/>
      <c r="AB6949"/>
      <c r="AC6949"/>
    </row>
    <row r="6950" spans="2:29" s="14" customFormat="1" x14ac:dyDescent="0.25">
      <c r="B6950"/>
      <c r="C6950"/>
      <c r="D6950"/>
      <c r="E6950"/>
      <c r="F6950"/>
      <c r="G6950"/>
      <c r="H6950"/>
      <c r="I6950"/>
      <c r="J6950"/>
      <c r="K6950" s="91"/>
      <c r="L6950" s="91"/>
      <c r="M6950" s="91"/>
      <c r="R6950"/>
      <c r="S6950"/>
      <c r="T6950"/>
      <c r="U6950"/>
      <c r="V6950"/>
      <c r="W6950"/>
      <c r="X6950"/>
      <c r="Y6950"/>
      <c r="Z6950"/>
      <c r="AA6950"/>
      <c r="AB6950"/>
      <c r="AC6950"/>
    </row>
    <row r="6951" spans="2:29" s="14" customFormat="1" x14ac:dyDescent="0.25">
      <c r="B6951"/>
      <c r="C6951"/>
      <c r="D6951"/>
      <c r="E6951"/>
      <c r="F6951"/>
      <c r="G6951"/>
      <c r="H6951"/>
      <c r="I6951"/>
      <c r="J6951"/>
      <c r="K6951" s="91"/>
      <c r="L6951" s="91"/>
      <c r="M6951" s="91"/>
      <c r="R6951"/>
      <c r="S6951"/>
      <c r="T6951"/>
      <c r="U6951"/>
      <c r="V6951"/>
      <c r="W6951"/>
      <c r="X6951"/>
      <c r="Y6951"/>
      <c r="Z6951"/>
      <c r="AA6951"/>
      <c r="AB6951"/>
      <c r="AC6951"/>
    </row>
    <row r="6952" spans="2:29" s="14" customFormat="1" x14ac:dyDescent="0.25">
      <c r="B6952"/>
      <c r="C6952"/>
      <c r="D6952"/>
      <c r="E6952"/>
      <c r="F6952"/>
      <c r="G6952"/>
      <c r="H6952"/>
      <c r="I6952"/>
      <c r="J6952"/>
      <c r="K6952" s="91"/>
      <c r="L6952" s="91"/>
      <c r="M6952" s="91"/>
      <c r="R6952"/>
      <c r="S6952"/>
      <c r="T6952"/>
      <c r="U6952"/>
      <c r="V6952"/>
      <c r="W6952"/>
      <c r="X6952"/>
      <c r="Y6952"/>
      <c r="Z6952"/>
      <c r="AA6952"/>
      <c r="AB6952"/>
      <c r="AC6952"/>
    </row>
    <row r="6953" spans="2:29" s="14" customFormat="1" x14ac:dyDescent="0.25">
      <c r="B6953"/>
      <c r="C6953"/>
      <c r="D6953"/>
      <c r="E6953"/>
      <c r="F6953"/>
      <c r="G6953"/>
      <c r="H6953"/>
      <c r="I6953"/>
      <c r="J6953"/>
      <c r="K6953" s="91"/>
      <c r="L6953" s="91"/>
      <c r="M6953" s="91"/>
      <c r="R6953"/>
      <c r="S6953"/>
      <c r="T6953"/>
      <c r="U6953"/>
      <c r="V6953"/>
      <c r="W6953"/>
      <c r="X6953"/>
      <c r="Y6953"/>
      <c r="Z6953"/>
      <c r="AA6953"/>
      <c r="AB6953"/>
      <c r="AC6953"/>
    </row>
    <row r="6954" spans="2:29" s="14" customFormat="1" x14ac:dyDescent="0.25">
      <c r="B6954"/>
      <c r="C6954"/>
      <c r="D6954"/>
      <c r="E6954"/>
      <c r="F6954"/>
      <c r="G6954"/>
      <c r="H6954"/>
      <c r="I6954"/>
      <c r="J6954"/>
      <c r="K6954" s="91"/>
      <c r="L6954" s="91"/>
      <c r="M6954" s="91"/>
      <c r="R6954"/>
      <c r="S6954"/>
      <c r="T6954"/>
      <c r="U6954"/>
      <c r="V6954"/>
      <c r="W6954"/>
      <c r="X6954"/>
      <c r="Y6954"/>
      <c r="Z6954"/>
      <c r="AA6954"/>
      <c r="AB6954"/>
      <c r="AC6954"/>
    </row>
    <row r="6955" spans="2:29" s="14" customFormat="1" x14ac:dyDescent="0.25">
      <c r="B6955"/>
      <c r="C6955"/>
      <c r="D6955"/>
      <c r="E6955"/>
      <c r="F6955"/>
      <c r="G6955"/>
      <c r="H6955"/>
      <c r="I6955"/>
      <c r="J6955"/>
      <c r="K6955" s="91"/>
      <c r="L6955" s="91"/>
      <c r="M6955" s="91"/>
      <c r="R6955"/>
      <c r="S6955"/>
      <c r="T6955"/>
      <c r="U6955"/>
      <c r="V6955"/>
      <c r="W6955"/>
      <c r="X6955"/>
      <c r="Y6955"/>
      <c r="Z6955"/>
      <c r="AA6955"/>
      <c r="AB6955"/>
      <c r="AC6955"/>
    </row>
    <row r="6956" spans="2:29" s="14" customFormat="1" x14ac:dyDescent="0.25">
      <c r="B6956"/>
      <c r="C6956"/>
      <c r="D6956"/>
      <c r="E6956"/>
      <c r="F6956"/>
      <c r="G6956"/>
      <c r="H6956"/>
      <c r="I6956"/>
      <c r="J6956"/>
      <c r="K6956" s="91"/>
      <c r="L6956" s="91"/>
      <c r="M6956" s="91"/>
      <c r="R6956"/>
      <c r="S6956"/>
      <c r="T6956"/>
      <c r="U6956"/>
      <c r="V6956"/>
      <c r="W6956"/>
      <c r="X6956"/>
      <c r="Y6956"/>
      <c r="Z6956"/>
      <c r="AA6956"/>
      <c r="AB6956"/>
      <c r="AC6956"/>
    </row>
    <row r="6957" spans="2:29" s="14" customFormat="1" x14ac:dyDescent="0.25">
      <c r="B6957"/>
      <c r="C6957"/>
      <c r="D6957"/>
      <c r="E6957"/>
      <c r="F6957"/>
      <c r="G6957"/>
      <c r="H6957"/>
      <c r="I6957"/>
      <c r="J6957"/>
      <c r="K6957" s="91"/>
      <c r="L6957" s="91"/>
      <c r="M6957" s="91"/>
      <c r="R6957"/>
      <c r="S6957"/>
      <c r="T6957"/>
      <c r="U6957"/>
      <c r="V6957"/>
      <c r="W6957"/>
      <c r="X6957"/>
      <c r="Y6957"/>
      <c r="Z6957"/>
      <c r="AA6957"/>
      <c r="AB6957"/>
      <c r="AC6957"/>
    </row>
    <row r="6958" spans="2:29" s="14" customFormat="1" x14ac:dyDescent="0.25">
      <c r="B6958"/>
      <c r="C6958"/>
      <c r="D6958"/>
      <c r="E6958"/>
      <c r="F6958"/>
      <c r="G6958"/>
      <c r="H6958"/>
      <c r="I6958"/>
      <c r="J6958"/>
      <c r="K6958" s="91"/>
      <c r="L6958" s="91"/>
      <c r="M6958" s="91"/>
      <c r="R6958"/>
      <c r="S6958"/>
      <c r="T6958"/>
      <c r="U6958"/>
      <c r="V6958"/>
      <c r="W6958"/>
      <c r="X6958"/>
      <c r="Y6958"/>
      <c r="Z6958"/>
      <c r="AA6958"/>
      <c r="AB6958"/>
      <c r="AC6958"/>
    </row>
    <row r="6959" spans="2:29" s="14" customFormat="1" x14ac:dyDescent="0.25">
      <c r="B6959"/>
      <c r="C6959"/>
      <c r="D6959"/>
      <c r="E6959"/>
      <c r="F6959"/>
      <c r="G6959"/>
      <c r="H6959"/>
      <c r="I6959"/>
      <c r="J6959"/>
      <c r="K6959" s="91"/>
      <c r="L6959" s="91"/>
      <c r="M6959" s="91"/>
      <c r="R6959"/>
      <c r="S6959"/>
      <c r="T6959"/>
      <c r="U6959"/>
      <c r="V6959"/>
      <c r="W6959"/>
      <c r="X6959"/>
      <c r="Y6959"/>
      <c r="Z6959"/>
      <c r="AA6959"/>
      <c r="AB6959"/>
      <c r="AC6959"/>
    </row>
    <row r="6960" spans="2:29" s="14" customFormat="1" x14ac:dyDescent="0.25">
      <c r="B6960"/>
      <c r="C6960"/>
      <c r="D6960"/>
      <c r="E6960"/>
      <c r="F6960"/>
      <c r="G6960"/>
      <c r="H6960"/>
      <c r="I6960"/>
      <c r="J6960"/>
      <c r="K6960" s="91"/>
      <c r="L6960" s="91"/>
      <c r="M6960" s="91"/>
      <c r="R6960"/>
      <c r="S6960"/>
      <c r="T6960"/>
      <c r="U6960"/>
      <c r="V6960"/>
      <c r="W6960"/>
      <c r="X6960"/>
      <c r="Y6960"/>
      <c r="Z6960"/>
      <c r="AA6960"/>
      <c r="AB6960"/>
      <c r="AC6960"/>
    </row>
    <row r="6961" spans="2:29" s="14" customFormat="1" x14ac:dyDescent="0.25">
      <c r="B6961"/>
      <c r="C6961"/>
      <c r="D6961"/>
      <c r="E6961"/>
      <c r="F6961"/>
      <c r="G6961"/>
      <c r="H6961"/>
      <c r="I6961"/>
      <c r="J6961"/>
      <c r="K6961" s="91"/>
      <c r="L6961" s="91"/>
      <c r="M6961" s="91"/>
      <c r="R6961"/>
      <c r="S6961"/>
      <c r="T6961"/>
      <c r="U6961"/>
      <c r="V6961"/>
      <c r="W6961"/>
      <c r="X6961"/>
      <c r="Y6961"/>
      <c r="Z6961"/>
      <c r="AA6961"/>
      <c r="AB6961"/>
      <c r="AC6961"/>
    </row>
    <row r="6962" spans="2:29" s="14" customFormat="1" x14ac:dyDescent="0.25">
      <c r="B6962"/>
      <c r="C6962"/>
      <c r="D6962"/>
      <c r="E6962"/>
      <c r="F6962"/>
      <c r="G6962"/>
      <c r="H6962"/>
      <c r="I6962"/>
      <c r="J6962"/>
      <c r="K6962" s="91"/>
      <c r="L6962" s="91"/>
      <c r="M6962" s="91"/>
      <c r="R6962"/>
      <c r="S6962"/>
      <c r="T6962"/>
      <c r="U6962"/>
      <c r="V6962"/>
      <c r="W6962"/>
      <c r="X6962"/>
      <c r="Y6962"/>
      <c r="Z6962"/>
      <c r="AA6962"/>
      <c r="AB6962"/>
      <c r="AC6962"/>
    </row>
    <row r="6963" spans="2:29" s="14" customFormat="1" x14ac:dyDescent="0.25">
      <c r="B6963"/>
      <c r="C6963"/>
      <c r="D6963"/>
      <c r="E6963"/>
      <c r="F6963"/>
      <c r="G6963"/>
      <c r="H6963"/>
      <c r="I6963"/>
      <c r="J6963"/>
      <c r="K6963" s="91"/>
      <c r="L6963" s="91"/>
      <c r="M6963" s="91"/>
      <c r="R6963"/>
      <c r="S6963"/>
      <c r="T6963"/>
      <c r="U6963"/>
      <c r="V6963"/>
      <c r="W6963"/>
      <c r="X6963"/>
      <c r="Y6963"/>
      <c r="Z6963"/>
      <c r="AA6963"/>
      <c r="AB6963"/>
      <c r="AC6963"/>
    </row>
    <row r="6964" spans="2:29" s="14" customFormat="1" x14ac:dyDescent="0.25">
      <c r="B6964"/>
      <c r="C6964"/>
      <c r="D6964"/>
      <c r="E6964"/>
      <c r="F6964"/>
      <c r="G6964"/>
      <c r="H6964"/>
      <c r="I6964"/>
      <c r="J6964"/>
      <c r="K6964" s="91"/>
      <c r="L6964" s="91"/>
      <c r="M6964" s="91"/>
      <c r="R6964"/>
      <c r="S6964"/>
      <c r="T6964"/>
      <c r="U6964"/>
      <c r="V6964"/>
      <c r="W6964"/>
      <c r="X6964"/>
      <c r="Y6964"/>
      <c r="Z6964"/>
      <c r="AA6964"/>
      <c r="AB6964"/>
      <c r="AC6964"/>
    </row>
    <row r="6965" spans="2:29" s="14" customFormat="1" x14ac:dyDescent="0.25">
      <c r="B6965"/>
      <c r="C6965"/>
      <c r="D6965"/>
      <c r="E6965"/>
      <c r="F6965"/>
      <c r="G6965"/>
      <c r="H6965"/>
      <c r="I6965"/>
      <c r="J6965"/>
      <c r="K6965" s="91"/>
      <c r="L6965" s="91"/>
      <c r="M6965" s="91"/>
      <c r="R6965"/>
      <c r="S6965"/>
      <c r="T6965"/>
      <c r="U6965"/>
      <c r="V6965"/>
      <c r="W6965"/>
      <c r="X6965"/>
      <c r="Y6965"/>
      <c r="Z6965"/>
      <c r="AA6965"/>
      <c r="AB6965"/>
      <c r="AC6965"/>
    </row>
    <row r="6966" spans="2:29" s="14" customFormat="1" x14ac:dyDescent="0.25">
      <c r="B6966"/>
      <c r="C6966"/>
      <c r="D6966"/>
      <c r="E6966"/>
      <c r="F6966"/>
      <c r="G6966"/>
      <c r="H6966"/>
      <c r="I6966"/>
      <c r="J6966"/>
      <c r="K6966" s="91"/>
      <c r="L6966" s="91"/>
      <c r="M6966" s="91"/>
      <c r="R6966"/>
      <c r="S6966"/>
      <c r="T6966"/>
      <c r="U6966"/>
      <c r="V6966"/>
      <c r="W6966"/>
      <c r="X6966"/>
      <c r="Y6966"/>
      <c r="Z6966"/>
      <c r="AA6966"/>
      <c r="AB6966"/>
      <c r="AC6966"/>
    </row>
    <row r="6967" spans="2:29" s="14" customFormat="1" x14ac:dyDescent="0.25">
      <c r="B6967"/>
      <c r="C6967"/>
      <c r="D6967"/>
      <c r="E6967"/>
      <c r="F6967"/>
      <c r="G6967"/>
      <c r="H6967"/>
      <c r="I6967"/>
      <c r="J6967"/>
      <c r="K6967" s="91"/>
      <c r="L6967" s="91"/>
      <c r="M6967" s="91"/>
      <c r="R6967"/>
      <c r="S6967"/>
      <c r="T6967"/>
      <c r="U6967"/>
      <c r="V6967"/>
      <c r="W6967"/>
      <c r="X6967"/>
      <c r="Y6967"/>
      <c r="Z6967"/>
      <c r="AA6967"/>
      <c r="AB6967"/>
      <c r="AC6967"/>
    </row>
    <row r="6968" spans="2:29" s="14" customFormat="1" x14ac:dyDescent="0.25">
      <c r="B6968"/>
      <c r="C6968"/>
      <c r="D6968"/>
      <c r="E6968"/>
      <c r="F6968"/>
      <c r="G6968"/>
      <c r="H6968"/>
      <c r="I6968"/>
      <c r="J6968"/>
      <c r="K6968" s="91"/>
      <c r="L6968" s="91"/>
      <c r="M6968" s="91"/>
      <c r="R6968"/>
      <c r="S6968"/>
      <c r="T6968"/>
      <c r="U6968"/>
      <c r="V6968"/>
      <c r="W6968"/>
      <c r="X6968"/>
      <c r="Y6968"/>
      <c r="Z6968"/>
      <c r="AA6968"/>
      <c r="AB6968"/>
      <c r="AC6968"/>
    </row>
    <row r="6969" spans="2:29" s="14" customFormat="1" x14ac:dyDescent="0.25">
      <c r="B6969"/>
      <c r="C6969"/>
      <c r="D6969"/>
      <c r="E6969"/>
      <c r="F6969"/>
      <c r="G6969"/>
      <c r="H6969"/>
      <c r="I6969"/>
      <c r="J6969"/>
      <c r="K6969" s="91"/>
      <c r="L6969" s="91"/>
      <c r="M6969" s="91"/>
      <c r="R6969"/>
      <c r="S6969"/>
      <c r="T6969"/>
      <c r="U6969"/>
      <c r="V6969"/>
      <c r="W6969"/>
      <c r="X6969"/>
      <c r="Y6969"/>
      <c r="Z6969"/>
      <c r="AA6969"/>
      <c r="AB6969"/>
      <c r="AC6969"/>
    </row>
    <row r="6970" spans="2:29" s="14" customFormat="1" x14ac:dyDescent="0.25">
      <c r="B6970"/>
      <c r="C6970"/>
      <c r="D6970"/>
      <c r="E6970"/>
      <c r="F6970"/>
      <c r="G6970"/>
      <c r="H6970"/>
      <c r="I6970"/>
      <c r="J6970"/>
      <c r="K6970" s="91"/>
      <c r="L6970" s="91"/>
      <c r="M6970" s="91"/>
      <c r="R6970"/>
      <c r="S6970"/>
      <c r="T6970"/>
      <c r="U6970"/>
      <c r="V6970"/>
      <c r="W6970"/>
      <c r="X6970"/>
      <c r="Y6970"/>
      <c r="Z6970"/>
      <c r="AA6970"/>
      <c r="AB6970"/>
      <c r="AC6970"/>
    </row>
    <row r="6971" spans="2:29" s="14" customFormat="1" x14ac:dyDescent="0.25">
      <c r="B6971"/>
      <c r="C6971"/>
      <c r="D6971"/>
      <c r="E6971"/>
      <c r="F6971"/>
      <c r="G6971"/>
      <c r="H6971"/>
      <c r="I6971"/>
      <c r="J6971"/>
      <c r="K6971" s="91"/>
      <c r="L6971" s="91"/>
      <c r="M6971" s="91"/>
      <c r="R6971"/>
      <c r="S6971"/>
      <c r="T6971"/>
      <c r="U6971"/>
      <c r="V6971"/>
      <c r="W6971"/>
      <c r="X6971"/>
      <c r="Y6971"/>
      <c r="Z6971"/>
      <c r="AA6971"/>
      <c r="AB6971"/>
      <c r="AC6971"/>
    </row>
    <row r="6972" spans="2:29" s="14" customFormat="1" x14ac:dyDescent="0.25">
      <c r="B6972"/>
      <c r="C6972"/>
      <c r="D6972"/>
      <c r="E6972"/>
      <c r="F6972"/>
      <c r="G6972"/>
      <c r="H6972"/>
      <c r="I6972"/>
      <c r="J6972"/>
      <c r="K6972" s="91"/>
      <c r="L6972" s="91"/>
      <c r="M6972" s="91"/>
      <c r="R6972"/>
      <c r="S6972"/>
      <c r="T6972"/>
      <c r="U6972"/>
      <c r="V6972"/>
      <c r="W6972"/>
      <c r="X6972"/>
      <c r="Y6972"/>
      <c r="Z6972"/>
      <c r="AA6972"/>
      <c r="AB6972"/>
      <c r="AC6972"/>
    </row>
    <row r="6973" spans="2:29" s="14" customFormat="1" x14ac:dyDescent="0.25">
      <c r="B6973"/>
      <c r="C6973"/>
      <c r="D6973"/>
      <c r="E6973"/>
      <c r="F6973"/>
      <c r="G6973"/>
      <c r="H6973"/>
      <c r="I6973"/>
      <c r="J6973"/>
      <c r="K6973" s="91"/>
      <c r="L6973" s="91"/>
      <c r="M6973" s="91"/>
      <c r="R6973"/>
      <c r="S6973"/>
      <c r="T6973"/>
      <c r="U6973"/>
      <c r="V6973"/>
      <c r="W6973"/>
      <c r="X6973"/>
      <c r="Y6973"/>
      <c r="Z6973"/>
      <c r="AA6973"/>
      <c r="AB6973"/>
      <c r="AC6973"/>
    </row>
    <row r="6974" spans="2:29" s="14" customFormat="1" x14ac:dyDescent="0.25">
      <c r="B6974"/>
      <c r="C6974"/>
      <c r="D6974"/>
      <c r="E6974"/>
      <c r="F6974"/>
      <c r="G6974"/>
      <c r="H6974"/>
      <c r="I6974"/>
      <c r="J6974"/>
      <c r="K6974" s="91"/>
      <c r="L6974" s="91"/>
      <c r="M6974" s="91"/>
      <c r="R6974"/>
      <c r="S6974"/>
      <c r="T6974"/>
      <c r="U6974"/>
      <c r="V6974"/>
      <c r="W6974"/>
      <c r="X6974"/>
      <c r="Y6974"/>
      <c r="Z6974"/>
      <c r="AA6974"/>
      <c r="AB6974"/>
      <c r="AC6974"/>
    </row>
    <row r="6975" spans="2:29" s="14" customFormat="1" x14ac:dyDescent="0.25">
      <c r="B6975"/>
      <c r="C6975"/>
      <c r="D6975"/>
      <c r="E6975"/>
      <c r="F6975"/>
      <c r="G6975"/>
      <c r="H6975"/>
      <c r="I6975"/>
      <c r="J6975"/>
      <c r="K6975" s="91"/>
      <c r="L6975" s="91"/>
      <c r="M6975" s="91"/>
      <c r="R6975"/>
      <c r="S6975"/>
      <c r="T6975"/>
      <c r="U6975"/>
      <c r="V6975"/>
      <c r="W6975"/>
      <c r="X6975"/>
      <c r="Y6975"/>
      <c r="Z6975"/>
      <c r="AA6975"/>
      <c r="AB6975"/>
      <c r="AC6975"/>
    </row>
    <row r="6976" spans="2:29" s="14" customFormat="1" x14ac:dyDescent="0.25">
      <c r="B6976"/>
      <c r="C6976"/>
      <c r="D6976"/>
      <c r="E6976"/>
      <c r="F6976"/>
      <c r="G6976"/>
      <c r="H6976"/>
      <c r="I6976"/>
      <c r="J6976"/>
      <c r="K6976" s="91"/>
      <c r="L6976" s="91"/>
      <c r="M6976" s="91"/>
      <c r="R6976"/>
      <c r="S6976"/>
      <c r="T6976"/>
      <c r="U6976"/>
      <c r="V6976"/>
      <c r="W6976"/>
      <c r="X6976"/>
      <c r="Y6976"/>
      <c r="Z6976"/>
      <c r="AA6976"/>
      <c r="AB6976"/>
      <c r="AC6976"/>
    </row>
    <row r="6977" spans="2:29" s="14" customFormat="1" x14ac:dyDescent="0.25">
      <c r="B6977"/>
      <c r="C6977"/>
      <c r="D6977"/>
      <c r="E6977"/>
      <c r="F6977"/>
      <c r="G6977"/>
      <c r="H6977"/>
      <c r="I6977"/>
      <c r="J6977"/>
      <c r="K6977" s="91"/>
      <c r="L6977" s="91"/>
      <c r="M6977" s="91"/>
      <c r="R6977"/>
      <c r="S6977"/>
      <c r="T6977"/>
      <c r="U6977"/>
      <c r="V6977"/>
      <c r="W6977"/>
      <c r="X6977"/>
      <c r="Y6977"/>
      <c r="Z6977"/>
      <c r="AA6977"/>
      <c r="AB6977"/>
      <c r="AC6977"/>
    </row>
    <row r="6978" spans="2:29" s="14" customFormat="1" x14ac:dyDescent="0.25">
      <c r="B6978"/>
      <c r="C6978"/>
      <c r="D6978"/>
      <c r="E6978"/>
      <c r="F6978"/>
      <c r="G6978"/>
      <c r="H6978"/>
      <c r="I6978"/>
      <c r="J6978"/>
      <c r="K6978" s="91"/>
      <c r="L6978" s="91"/>
      <c r="M6978" s="91"/>
      <c r="R6978"/>
      <c r="S6978"/>
      <c r="T6978"/>
      <c r="U6978"/>
      <c r="V6978"/>
      <c r="W6978"/>
      <c r="X6978"/>
      <c r="Y6978"/>
      <c r="Z6978"/>
      <c r="AA6978"/>
      <c r="AB6978"/>
      <c r="AC6978"/>
    </row>
    <row r="6979" spans="2:29" s="14" customFormat="1" x14ac:dyDescent="0.25">
      <c r="B6979"/>
      <c r="C6979"/>
      <c r="D6979"/>
      <c r="E6979"/>
      <c r="F6979"/>
      <c r="G6979"/>
      <c r="H6979"/>
      <c r="I6979"/>
      <c r="J6979"/>
      <c r="K6979" s="91"/>
      <c r="L6979" s="91"/>
      <c r="M6979" s="91"/>
      <c r="R6979"/>
      <c r="S6979"/>
      <c r="T6979"/>
      <c r="U6979"/>
      <c r="V6979"/>
      <c r="W6979"/>
      <c r="X6979"/>
      <c r="Y6979"/>
      <c r="Z6979"/>
      <c r="AA6979"/>
      <c r="AB6979"/>
      <c r="AC6979"/>
    </row>
    <row r="6980" spans="2:29" s="14" customFormat="1" x14ac:dyDescent="0.25">
      <c r="B6980"/>
      <c r="C6980"/>
      <c r="D6980"/>
      <c r="E6980"/>
      <c r="F6980"/>
      <c r="G6980"/>
      <c r="H6980"/>
      <c r="I6980"/>
      <c r="J6980"/>
      <c r="K6980" s="91"/>
      <c r="L6980" s="91"/>
      <c r="M6980" s="91"/>
      <c r="R6980"/>
      <c r="S6980"/>
      <c r="T6980"/>
      <c r="U6980"/>
      <c r="V6980"/>
      <c r="W6980"/>
      <c r="X6980"/>
      <c r="Y6980"/>
      <c r="Z6980"/>
      <c r="AA6980"/>
      <c r="AB6980"/>
      <c r="AC6980"/>
    </row>
    <row r="6981" spans="2:29" s="14" customFormat="1" x14ac:dyDescent="0.25">
      <c r="B6981"/>
      <c r="C6981"/>
      <c r="D6981"/>
      <c r="E6981"/>
      <c r="F6981"/>
      <c r="G6981"/>
      <c r="H6981"/>
      <c r="I6981"/>
      <c r="J6981"/>
      <c r="K6981" s="91"/>
      <c r="L6981" s="91"/>
      <c r="M6981" s="91"/>
      <c r="R6981"/>
      <c r="S6981"/>
      <c r="T6981"/>
      <c r="U6981"/>
      <c r="V6981"/>
      <c r="W6981"/>
      <c r="X6981"/>
      <c r="Y6981"/>
      <c r="Z6981"/>
      <c r="AA6981"/>
      <c r="AB6981"/>
      <c r="AC6981"/>
    </row>
    <row r="6982" spans="2:29" s="14" customFormat="1" x14ac:dyDescent="0.25">
      <c r="B6982"/>
      <c r="C6982"/>
      <c r="D6982"/>
      <c r="E6982"/>
      <c r="F6982"/>
      <c r="G6982"/>
      <c r="H6982"/>
      <c r="I6982"/>
      <c r="J6982"/>
      <c r="K6982" s="91"/>
      <c r="L6982" s="91"/>
      <c r="M6982" s="91"/>
      <c r="R6982"/>
      <c r="S6982"/>
      <c r="T6982"/>
      <c r="U6982"/>
      <c r="V6982"/>
      <c r="W6982"/>
      <c r="X6982"/>
      <c r="Y6982"/>
      <c r="Z6982"/>
      <c r="AA6982"/>
      <c r="AB6982"/>
      <c r="AC6982"/>
    </row>
    <row r="6983" spans="2:29" s="14" customFormat="1" x14ac:dyDescent="0.25">
      <c r="B6983"/>
      <c r="C6983"/>
      <c r="D6983"/>
      <c r="E6983"/>
      <c r="F6983"/>
      <c r="G6983"/>
      <c r="H6983"/>
      <c r="I6983"/>
      <c r="J6983"/>
      <c r="K6983" s="91"/>
      <c r="L6983" s="91"/>
      <c r="M6983" s="91"/>
      <c r="R6983"/>
      <c r="S6983"/>
      <c r="T6983"/>
      <c r="U6983"/>
      <c r="V6983"/>
      <c r="W6983"/>
      <c r="X6983"/>
      <c r="Y6983"/>
      <c r="Z6983"/>
      <c r="AA6983"/>
      <c r="AB6983"/>
      <c r="AC6983"/>
    </row>
    <row r="6984" spans="2:29" s="14" customFormat="1" x14ac:dyDescent="0.25">
      <c r="B6984"/>
      <c r="C6984"/>
      <c r="D6984"/>
      <c r="E6984"/>
      <c r="F6984"/>
      <c r="G6984"/>
      <c r="H6984"/>
      <c r="I6984"/>
      <c r="J6984"/>
      <c r="K6984" s="91"/>
      <c r="L6984" s="91"/>
      <c r="M6984" s="91"/>
      <c r="R6984"/>
      <c r="S6984"/>
      <c r="T6984"/>
      <c r="U6984"/>
      <c r="V6984"/>
      <c r="W6984"/>
      <c r="X6984"/>
      <c r="Y6984"/>
      <c r="Z6984"/>
      <c r="AA6984"/>
      <c r="AB6984"/>
      <c r="AC6984"/>
    </row>
    <row r="6985" spans="2:29" s="14" customFormat="1" x14ac:dyDescent="0.25">
      <c r="B6985"/>
      <c r="C6985"/>
      <c r="D6985"/>
      <c r="E6985"/>
      <c r="F6985"/>
      <c r="G6985"/>
      <c r="H6985"/>
      <c r="I6985"/>
      <c r="J6985"/>
      <c r="K6985" s="91"/>
      <c r="L6985" s="91"/>
      <c r="M6985" s="91"/>
      <c r="R6985"/>
      <c r="S6985"/>
      <c r="T6985"/>
      <c r="U6985"/>
      <c r="V6985"/>
      <c r="W6985"/>
      <c r="X6985"/>
      <c r="Y6985"/>
      <c r="Z6985"/>
      <c r="AA6985"/>
      <c r="AB6985"/>
      <c r="AC6985"/>
    </row>
    <row r="6986" spans="2:29" s="14" customFormat="1" x14ac:dyDescent="0.25">
      <c r="B6986"/>
      <c r="C6986"/>
      <c r="D6986"/>
      <c r="E6986"/>
      <c r="F6986"/>
      <c r="G6986"/>
      <c r="H6986"/>
      <c r="I6986"/>
      <c r="J6986"/>
      <c r="K6986" s="91"/>
      <c r="L6986" s="91"/>
      <c r="M6986" s="91"/>
      <c r="R6986"/>
      <c r="S6986"/>
      <c r="T6986"/>
      <c r="U6986"/>
      <c r="V6986"/>
      <c r="W6986"/>
      <c r="X6986"/>
      <c r="Y6986"/>
      <c r="Z6986"/>
      <c r="AA6986"/>
      <c r="AB6986"/>
      <c r="AC6986"/>
    </row>
    <row r="6987" spans="2:29" s="14" customFormat="1" x14ac:dyDescent="0.25">
      <c r="B6987"/>
      <c r="C6987"/>
      <c r="D6987"/>
      <c r="E6987"/>
      <c r="F6987"/>
      <c r="G6987"/>
      <c r="H6987"/>
      <c r="I6987"/>
      <c r="J6987"/>
      <c r="K6987" s="91"/>
      <c r="L6987" s="91"/>
      <c r="M6987" s="91"/>
      <c r="R6987"/>
      <c r="S6987"/>
      <c r="T6987"/>
      <c r="U6987"/>
      <c r="V6987"/>
      <c r="W6987"/>
      <c r="X6987"/>
      <c r="Y6987"/>
      <c r="Z6987"/>
      <c r="AA6987"/>
      <c r="AB6987"/>
      <c r="AC6987"/>
    </row>
    <row r="6988" spans="2:29" s="14" customFormat="1" x14ac:dyDescent="0.25">
      <c r="B6988"/>
      <c r="C6988"/>
      <c r="D6988"/>
      <c r="E6988"/>
      <c r="F6988"/>
      <c r="G6988"/>
      <c r="H6988"/>
      <c r="I6988"/>
      <c r="J6988"/>
      <c r="K6988" s="91"/>
      <c r="L6988" s="91"/>
      <c r="M6988" s="91"/>
      <c r="R6988"/>
      <c r="S6988"/>
      <c r="T6988"/>
      <c r="U6988"/>
      <c r="V6988"/>
      <c r="W6988"/>
      <c r="X6988"/>
      <c r="Y6988"/>
      <c r="Z6988"/>
      <c r="AA6988"/>
      <c r="AB6988"/>
      <c r="AC6988"/>
    </row>
    <row r="6989" spans="2:29" s="14" customFormat="1" x14ac:dyDescent="0.25">
      <c r="B6989"/>
      <c r="C6989"/>
      <c r="D6989"/>
      <c r="E6989"/>
      <c r="F6989"/>
      <c r="G6989"/>
      <c r="H6989"/>
      <c r="I6989"/>
      <c r="J6989"/>
      <c r="K6989" s="91"/>
      <c r="L6989" s="91"/>
      <c r="M6989" s="91"/>
      <c r="R6989"/>
      <c r="S6989"/>
      <c r="T6989"/>
      <c r="U6989"/>
      <c r="V6989"/>
      <c r="W6989"/>
      <c r="X6989"/>
      <c r="Y6989"/>
      <c r="Z6989"/>
      <c r="AA6989"/>
      <c r="AB6989"/>
      <c r="AC6989"/>
    </row>
    <row r="6990" spans="2:29" s="14" customFormat="1" x14ac:dyDescent="0.25">
      <c r="B6990"/>
      <c r="C6990"/>
      <c r="D6990"/>
      <c r="E6990"/>
      <c r="F6990"/>
      <c r="G6990"/>
      <c r="H6990"/>
      <c r="I6990"/>
      <c r="J6990"/>
      <c r="K6990" s="91"/>
      <c r="L6990" s="91"/>
      <c r="M6990" s="91"/>
      <c r="R6990"/>
      <c r="S6990"/>
      <c r="T6990"/>
      <c r="U6990"/>
      <c r="V6990"/>
      <c r="W6990"/>
      <c r="X6990"/>
      <c r="Y6990"/>
      <c r="Z6990"/>
      <c r="AA6990"/>
      <c r="AB6990"/>
      <c r="AC6990"/>
    </row>
    <row r="6991" spans="2:29" s="14" customFormat="1" x14ac:dyDescent="0.25">
      <c r="B6991"/>
      <c r="C6991"/>
      <c r="D6991"/>
      <c r="E6991"/>
      <c r="F6991"/>
      <c r="G6991"/>
      <c r="H6991"/>
      <c r="I6991"/>
      <c r="J6991"/>
      <c r="K6991" s="91"/>
      <c r="L6991" s="91"/>
      <c r="M6991" s="91"/>
      <c r="R6991"/>
      <c r="S6991"/>
      <c r="T6991"/>
      <c r="U6991"/>
      <c r="V6991"/>
      <c r="W6991"/>
      <c r="X6991"/>
      <c r="Y6991"/>
      <c r="Z6991"/>
      <c r="AA6991"/>
      <c r="AB6991"/>
      <c r="AC6991"/>
    </row>
    <row r="6992" spans="2:29" s="14" customFormat="1" x14ac:dyDescent="0.25">
      <c r="B6992"/>
      <c r="C6992"/>
      <c r="D6992"/>
      <c r="E6992"/>
      <c r="F6992"/>
      <c r="G6992"/>
      <c r="H6992"/>
      <c r="I6992"/>
      <c r="J6992"/>
      <c r="K6992" s="91"/>
      <c r="L6992" s="91"/>
      <c r="M6992" s="91"/>
      <c r="R6992"/>
      <c r="S6992"/>
      <c r="T6992"/>
      <c r="U6992"/>
      <c r="V6992"/>
      <c r="W6992"/>
      <c r="X6992"/>
      <c r="Y6992"/>
      <c r="Z6992"/>
      <c r="AA6992"/>
      <c r="AB6992"/>
      <c r="AC6992"/>
    </row>
    <row r="6993" spans="2:29" s="14" customFormat="1" x14ac:dyDescent="0.25">
      <c r="B6993"/>
      <c r="C6993"/>
      <c r="D6993"/>
      <c r="E6993"/>
      <c r="F6993"/>
      <c r="G6993"/>
      <c r="H6993"/>
      <c r="I6993"/>
      <c r="J6993"/>
      <c r="K6993" s="91"/>
      <c r="L6993" s="91"/>
      <c r="M6993" s="91"/>
      <c r="R6993"/>
      <c r="S6993"/>
      <c r="T6993"/>
      <c r="U6993"/>
      <c r="V6993"/>
      <c r="W6993"/>
      <c r="X6993"/>
      <c r="Y6993"/>
      <c r="Z6993"/>
      <c r="AA6993"/>
      <c r="AB6993"/>
      <c r="AC6993"/>
    </row>
    <row r="6994" spans="2:29" s="14" customFormat="1" x14ac:dyDescent="0.25">
      <c r="B6994"/>
      <c r="C6994"/>
      <c r="D6994"/>
      <c r="E6994"/>
      <c r="F6994"/>
      <c r="G6994"/>
      <c r="H6994"/>
      <c r="I6994"/>
      <c r="J6994"/>
      <c r="K6994" s="91"/>
      <c r="L6994" s="91"/>
      <c r="M6994" s="91"/>
      <c r="R6994"/>
      <c r="S6994"/>
      <c r="T6994"/>
      <c r="U6994"/>
      <c r="V6994"/>
      <c r="W6994"/>
      <c r="X6994"/>
      <c r="Y6994"/>
      <c r="Z6994"/>
      <c r="AA6994"/>
      <c r="AB6994"/>
      <c r="AC6994"/>
    </row>
    <row r="6995" spans="2:29" s="14" customFormat="1" x14ac:dyDescent="0.25">
      <c r="B6995"/>
      <c r="C6995"/>
      <c r="D6995"/>
      <c r="E6995"/>
      <c r="F6995"/>
      <c r="G6995"/>
      <c r="H6995"/>
      <c r="I6995"/>
      <c r="J6995"/>
      <c r="K6995" s="91"/>
      <c r="L6995" s="91"/>
      <c r="M6995" s="91"/>
      <c r="R6995"/>
      <c r="S6995"/>
      <c r="T6995"/>
      <c r="U6995"/>
      <c r="V6995"/>
      <c r="W6995"/>
      <c r="X6995"/>
      <c r="Y6995"/>
      <c r="Z6995"/>
      <c r="AA6995"/>
      <c r="AB6995"/>
      <c r="AC6995"/>
    </row>
    <row r="6996" spans="2:29" s="14" customFormat="1" x14ac:dyDescent="0.25">
      <c r="B6996"/>
      <c r="C6996"/>
      <c r="D6996"/>
      <c r="E6996"/>
      <c r="F6996"/>
      <c r="G6996"/>
      <c r="H6996"/>
      <c r="I6996"/>
      <c r="J6996"/>
      <c r="K6996" s="91"/>
      <c r="L6996" s="91"/>
      <c r="M6996" s="91"/>
      <c r="R6996"/>
      <c r="S6996"/>
      <c r="T6996"/>
      <c r="U6996"/>
      <c r="V6996"/>
      <c r="W6996"/>
      <c r="X6996"/>
      <c r="Y6996"/>
      <c r="Z6996"/>
      <c r="AA6996"/>
      <c r="AB6996"/>
      <c r="AC6996"/>
    </row>
    <row r="6997" spans="2:29" s="14" customFormat="1" x14ac:dyDescent="0.25">
      <c r="B6997"/>
      <c r="C6997"/>
      <c r="D6997"/>
      <c r="E6997"/>
      <c r="F6997"/>
      <c r="G6997"/>
      <c r="H6997"/>
      <c r="I6997"/>
      <c r="J6997"/>
      <c r="K6997" s="91"/>
      <c r="L6997" s="91"/>
      <c r="M6997" s="91"/>
      <c r="R6997"/>
      <c r="S6997"/>
      <c r="T6997"/>
      <c r="U6997"/>
      <c r="V6997"/>
      <c r="W6997"/>
      <c r="X6997"/>
      <c r="Y6997"/>
      <c r="Z6997"/>
      <c r="AA6997"/>
      <c r="AB6997"/>
      <c r="AC6997"/>
    </row>
    <row r="6998" spans="2:29" s="14" customFormat="1" x14ac:dyDescent="0.25">
      <c r="B6998"/>
      <c r="C6998"/>
      <c r="D6998"/>
      <c r="E6998"/>
      <c r="F6998"/>
      <c r="G6998"/>
      <c r="H6998"/>
      <c r="I6998"/>
      <c r="J6998"/>
      <c r="K6998" s="91"/>
      <c r="L6998" s="91"/>
      <c r="M6998" s="91"/>
      <c r="R6998"/>
      <c r="S6998"/>
      <c r="T6998"/>
      <c r="U6998"/>
      <c r="V6998"/>
      <c r="W6998"/>
      <c r="X6998"/>
      <c r="Y6998"/>
      <c r="Z6998"/>
      <c r="AA6998"/>
      <c r="AB6998"/>
      <c r="AC6998"/>
    </row>
    <row r="6999" spans="2:29" s="14" customFormat="1" x14ac:dyDescent="0.25">
      <c r="B6999"/>
      <c r="C6999"/>
      <c r="D6999"/>
      <c r="E6999"/>
      <c r="F6999"/>
      <c r="G6999"/>
      <c r="H6999"/>
      <c r="I6999"/>
      <c r="J6999"/>
      <c r="K6999" s="91"/>
      <c r="L6999" s="91"/>
      <c r="M6999" s="91"/>
      <c r="R6999"/>
      <c r="S6999"/>
      <c r="T6999"/>
      <c r="U6999"/>
      <c r="V6999"/>
      <c r="W6999"/>
      <c r="X6999"/>
      <c r="Y6999"/>
      <c r="Z6999"/>
      <c r="AA6999"/>
      <c r="AB6999"/>
      <c r="AC6999"/>
    </row>
    <row r="7000" spans="2:29" s="14" customFormat="1" x14ac:dyDescent="0.25">
      <c r="B7000"/>
      <c r="C7000"/>
      <c r="D7000"/>
      <c r="E7000"/>
      <c r="F7000"/>
      <c r="G7000"/>
      <c r="H7000"/>
      <c r="I7000"/>
      <c r="J7000"/>
      <c r="K7000" s="91"/>
      <c r="L7000" s="91"/>
      <c r="M7000" s="91"/>
      <c r="R7000"/>
      <c r="S7000"/>
      <c r="T7000"/>
      <c r="U7000"/>
      <c r="V7000"/>
      <c r="W7000"/>
      <c r="X7000"/>
      <c r="Y7000"/>
      <c r="Z7000"/>
      <c r="AA7000"/>
      <c r="AB7000"/>
      <c r="AC7000"/>
    </row>
    <row r="7001" spans="2:29" s="14" customFormat="1" x14ac:dyDescent="0.25">
      <c r="B7001"/>
      <c r="C7001"/>
      <c r="D7001"/>
      <c r="E7001"/>
      <c r="F7001"/>
      <c r="G7001"/>
      <c r="H7001"/>
      <c r="I7001"/>
      <c r="J7001"/>
      <c r="K7001" s="91"/>
      <c r="L7001" s="91"/>
      <c r="M7001" s="91"/>
      <c r="R7001"/>
      <c r="S7001"/>
      <c r="T7001"/>
      <c r="U7001"/>
      <c r="V7001"/>
      <c r="W7001"/>
      <c r="X7001"/>
      <c r="Y7001"/>
      <c r="Z7001"/>
      <c r="AA7001"/>
      <c r="AB7001"/>
      <c r="AC7001"/>
    </row>
    <row r="7002" spans="2:29" s="14" customFormat="1" x14ac:dyDescent="0.25">
      <c r="B7002"/>
      <c r="C7002"/>
      <c r="D7002"/>
      <c r="E7002"/>
      <c r="F7002"/>
      <c r="G7002"/>
      <c r="H7002"/>
      <c r="I7002"/>
      <c r="J7002"/>
      <c r="K7002" s="91"/>
      <c r="L7002" s="91"/>
      <c r="M7002" s="91"/>
      <c r="R7002"/>
      <c r="S7002"/>
      <c r="T7002"/>
      <c r="U7002"/>
      <c r="V7002"/>
      <c r="W7002"/>
      <c r="X7002"/>
      <c r="Y7002"/>
      <c r="Z7002"/>
      <c r="AA7002"/>
      <c r="AB7002"/>
      <c r="AC7002"/>
    </row>
    <row r="7003" spans="2:29" s="14" customFormat="1" x14ac:dyDescent="0.25">
      <c r="B7003"/>
      <c r="C7003"/>
      <c r="D7003"/>
      <c r="E7003"/>
      <c r="F7003"/>
      <c r="G7003"/>
      <c r="H7003"/>
      <c r="I7003"/>
      <c r="J7003"/>
      <c r="K7003" s="91"/>
      <c r="L7003" s="91"/>
      <c r="M7003" s="91"/>
      <c r="R7003"/>
      <c r="S7003"/>
      <c r="T7003"/>
      <c r="U7003"/>
      <c r="V7003"/>
      <c r="W7003"/>
      <c r="X7003"/>
      <c r="Y7003"/>
      <c r="Z7003"/>
      <c r="AA7003"/>
      <c r="AB7003"/>
      <c r="AC7003"/>
    </row>
    <row r="7004" spans="2:29" s="14" customFormat="1" x14ac:dyDescent="0.25">
      <c r="B7004"/>
      <c r="C7004"/>
      <c r="D7004"/>
      <c r="E7004"/>
      <c r="F7004"/>
      <c r="G7004"/>
      <c r="H7004"/>
      <c r="I7004"/>
      <c r="J7004"/>
      <c r="K7004" s="91"/>
      <c r="L7004" s="91"/>
      <c r="M7004" s="91"/>
      <c r="R7004"/>
      <c r="S7004"/>
      <c r="T7004"/>
      <c r="U7004"/>
      <c r="V7004"/>
      <c r="W7004"/>
      <c r="X7004"/>
      <c r="Y7004"/>
      <c r="Z7004"/>
      <c r="AA7004"/>
      <c r="AB7004"/>
      <c r="AC7004"/>
    </row>
    <row r="7005" spans="2:29" s="14" customFormat="1" x14ac:dyDescent="0.25">
      <c r="B7005"/>
      <c r="C7005"/>
      <c r="D7005"/>
      <c r="E7005"/>
      <c r="F7005"/>
      <c r="G7005"/>
      <c r="H7005"/>
      <c r="I7005"/>
      <c r="J7005"/>
      <c r="K7005" s="91"/>
      <c r="L7005" s="91"/>
      <c r="M7005" s="91"/>
      <c r="R7005"/>
      <c r="S7005"/>
      <c r="T7005"/>
      <c r="U7005"/>
      <c r="V7005"/>
      <c r="W7005"/>
      <c r="X7005"/>
      <c r="Y7005"/>
      <c r="Z7005"/>
      <c r="AA7005"/>
      <c r="AB7005"/>
      <c r="AC7005"/>
    </row>
    <row r="7006" spans="2:29" s="14" customFormat="1" x14ac:dyDescent="0.25">
      <c r="B7006"/>
      <c r="C7006"/>
      <c r="D7006"/>
      <c r="E7006"/>
      <c r="F7006"/>
      <c r="G7006"/>
      <c r="H7006"/>
      <c r="I7006"/>
      <c r="J7006"/>
      <c r="K7006" s="91"/>
      <c r="L7006" s="91"/>
      <c r="M7006" s="91"/>
      <c r="R7006"/>
      <c r="S7006"/>
      <c r="T7006"/>
      <c r="U7006"/>
      <c r="V7006"/>
      <c r="W7006"/>
      <c r="X7006"/>
      <c r="Y7006"/>
      <c r="Z7006"/>
      <c r="AA7006"/>
      <c r="AB7006"/>
      <c r="AC7006"/>
    </row>
    <row r="7007" spans="2:29" s="14" customFormat="1" x14ac:dyDescent="0.25">
      <c r="B7007"/>
      <c r="C7007"/>
      <c r="D7007"/>
      <c r="E7007"/>
      <c r="F7007"/>
      <c r="G7007"/>
      <c r="H7007"/>
      <c r="I7007"/>
      <c r="J7007"/>
      <c r="K7007" s="91"/>
      <c r="L7007" s="91"/>
      <c r="M7007" s="91"/>
      <c r="R7007"/>
      <c r="S7007"/>
      <c r="T7007"/>
      <c r="U7007"/>
      <c r="V7007"/>
      <c r="W7007"/>
      <c r="X7007"/>
      <c r="Y7007"/>
      <c r="Z7007"/>
      <c r="AA7007"/>
      <c r="AB7007"/>
      <c r="AC7007"/>
    </row>
    <row r="7008" spans="2:29" s="14" customFormat="1" x14ac:dyDescent="0.25">
      <c r="B7008"/>
      <c r="C7008"/>
      <c r="D7008"/>
      <c r="E7008"/>
      <c r="F7008"/>
      <c r="G7008"/>
      <c r="H7008"/>
      <c r="I7008"/>
      <c r="J7008"/>
      <c r="K7008" s="91"/>
      <c r="L7008" s="91"/>
      <c r="M7008" s="91"/>
      <c r="R7008"/>
      <c r="S7008"/>
      <c r="T7008"/>
      <c r="U7008"/>
      <c r="V7008"/>
      <c r="W7008"/>
      <c r="X7008"/>
      <c r="Y7008"/>
      <c r="Z7008"/>
      <c r="AA7008"/>
      <c r="AB7008"/>
      <c r="AC7008"/>
    </row>
    <row r="7009" spans="2:29" s="14" customFormat="1" x14ac:dyDescent="0.25">
      <c r="B7009"/>
      <c r="C7009"/>
      <c r="D7009"/>
      <c r="E7009"/>
      <c r="F7009"/>
      <c r="G7009"/>
      <c r="H7009"/>
      <c r="I7009"/>
      <c r="J7009"/>
      <c r="K7009" s="91"/>
      <c r="L7009" s="91"/>
      <c r="M7009" s="91"/>
      <c r="R7009"/>
      <c r="S7009"/>
      <c r="T7009"/>
      <c r="U7009"/>
      <c r="V7009"/>
      <c r="W7009"/>
      <c r="X7009"/>
      <c r="Y7009"/>
      <c r="Z7009"/>
      <c r="AA7009"/>
      <c r="AB7009"/>
      <c r="AC7009"/>
    </row>
    <row r="7010" spans="2:29" s="14" customFormat="1" x14ac:dyDescent="0.25">
      <c r="B7010"/>
      <c r="C7010"/>
      <c r="D7010"/>
      <c r="E7010"/>
      <c r="F7010"/>
      <c r="G7010"/>
      <c r="H7010"/>
      <c r="I7010"/>
      <c r="J7010"/>
      <c r="K7010" s="91"/>
      <c r="L7010" s="91"/>
      <c r="M7010" s="91"/>
      <c r="R7010"/>
      <c r="S7010"/>
      <c r="T7010"/>
      <c r="U7010"/>
      <c r="V7010"/>
      <c r="W7010"/>
      <c r="X7010"/>
      <c r="Y7010"/>
      <c r="Z7010"/>
      <c r="AA7010"/>
      <c r="AB7010"/>
      <c r="AC7010"/>
    </row>
    <row r="7011" spans="2:29" s="14" customFormat="1" x14ac:dyDescent="0.25">
      <c r="B7011"/>
      <c r="C7011"/>
      <c r="D7011"/>
      <c r="E7011"/>
      <c r="F7011"/>
      <c r="G7011"/>
      <c r="H7011"/>
      <c r="I7011"/>
      <c r="J7011"/>
      <c r="K7011" s="91"/>
      <c r="L7011" s="91"/>
      <c r="M7011" s="91"/>
      <c r="R7011"/>
      <c r="S7011"/>
      <c r="T7011"/>
      <c r="U7011"/>
      <c r="V7011"/>
      <c r="W7011"/>
      <c r="X7011"/>
      <c r="Y7011"/>
      <c r="Z7011"/>
      <c r="AA7011"/>
      <c r="AB7011"/>
      <c r="AC7011"/>
    </row>
    <row r="7012" spans="2:29" s="14" customFormat="1" x14ac:dyDescent="0.25">
      <c r="B7012"/>
      <c r="C7012"/>
      <c r="D7012"/>
      <c r="E7012"/>
      <c r="F7012"/>
      <c r="G7012"/>
      <c r="H7012"/>
      <c r="I7012"/>
      <c r="J7012"/>
      <c r="K7012" s="91"/>
      <c r="L7012" s="91"/>
      <c r="M7012" s="91"/>
      <c r="R7012"/>
      <c r="S7012"/>
      <c r="T7012"/>
      <c r="U7012"/>
      <c r="V7012"/>
      <c r="W7012"/>
      <c r="X7012"/>
      <c r="Y7012"/>
      <c r="Z7012"/>
      <c r="AA7012"/>
      <c r="AB7012"/>
      <c r="AC7012"/>
    </row>
    <row r="7013" spans="2:29" s="14" customFormat="1" x14ac:dyDescent="0.25">
      <c r="B7013"/>
      <c r="C7013"/>
      <c r="D7013"/>
      <c r="E7013"/>
      <c r="F7013"/>
      <c r="G7013"/>
      <c r="H7013"/>
      <c r="I7013"/>
      <c r="J7013"/>
      <c r="K7013" s="91"/>
      <c r="L7013" s="91"/>
      <c r="M7013" s="91"/>
      <c r="R7013"/>
      <c r="S7013"/>
      <c r="T7013"/>
      <c r="U7013"/>
      <c r="V7013"/>
      <c r="W7013"/>
      <c r="X7013"/>
      <c r="Y7013"/>
      <c r="Z7013"/>
      <c r="AA7013"/>
      <c r="AB7013"/>
      <c r="AC7013"/>
    </row>
    <row r="7014" spans="2:29" s="14" customFormat="1" x14ac:dyDescent="0.25">
      <c r="B7014"/>
      <c r="C7014"/>
      <c r="D7014"/>
      <c r="E7014"/>
      <c r="F7014"/>
      <c r="G7014"/>
      <c r="H7014"/>
      <c r="I7014"/>
      <c r="J7014"/>
      <c r="K7014" s="91"/>
      <c r="L7014" s="91"/>
      <c r="M7014" s="91"/>
      <c r="R7014"/>
      <c r="S7014"/>
      <c r="T7014"/>
      <c r="U7014"/>
      <c r="V7014"/>
      <c r="W7014"/>
      <c r="X7014"/>
      <c r="Y7014"/>
      <c r="Z7014"/>
      <c r="AA7014"/>
      <c r="AB7014"/>
      <c r="AC7014"/>
    </row>
    <row r="7015" spans="2:29" s="14" customFormat="1" x14ac:dyDescent="0.25">
      <c r="B7015"/>
      <c r="C7015"/>
      <c r="D7015"/>
      <c r="E7015"/>
      <c r="F7015"/>
      <c r="G7015"/>
      <c r="H7015"/>
      <c r="I7015"/>
      <c r="J7015"/>
      <c r="K7015" s="91"/>
      <c r="L7015" s="91"/>
      <c r="M7015" s="91"/>
      <c r="R7015"/>
      <c r="S7015"/>
      <c r="T7015"/>
      <c r="U7015"/>
      <c r="V7015"/>
      <c r="W7015"/>
      <c r="X7015"/>
      <c r="Y7015"/>
      <c r="Z7015"/>
      <c r="AA7015"/>
      <c r="AB7015"/>
      <c r="AC7015"/>
    </row>
    <row r="7016" spans="2:29" s="14" customFormat="1" x14ac:dyDescent="0.25">
      <c r="B7016"/>
      <c r="C7016"/>
      <c r="D7016"/>
      <c r="E7016"/>
      <c r="F7016"/>
      <c r="G7016"/>
      <c r="H7016"/>
      <c r="I7016"/>
      <c r="J7016"/>
      <c r="K7016" s="91"/>
      <c r="L7016" s="91"/>
      <c r="M7016" s="91"/>
      <c r="R7016"/>
      <c r="S7016"/>
      <c r="T7016"/>
      <c r="U7016"/>
      <c r="V7016"/>
      <c r="W7016"/>
      <c r="X7016"/>
      <c r="Y7016"/>
      <c r="Z7016"/>
      <c r="AA7016"/>
      <c r="AB7016"/>
      <c r="AC7016"/>
    </row>
    <row r="7017" spans="2:29" s="14" customFormat="1" x14ac:dyDescent="0.25">
      <c r="B7017"/>
      <c r="C7017"/>
      <c r="D7017"/>
      <c r="E7017"/>
      <c r="F7017"/>
      <c r="G7017"/>
      <c r="H7017"/>
      <c r="I7017"/>
      <c r="J7017"/>
      <c r="K7017" s="91"/>
      <c r="L7017" s="91"/>
      <c r="M7017" s="91"/>
      <c r="R7017"/>
      <c r="S7017"/>
      <c r="T7017"/>
      <c r="U7017"/>
      <c r="V7017"/>
      <c r="W7017"/>
      <c r="X7017"/>
      <c r="Y7017"/>
      <c r="Z7017"/>
      <c r="AA7017"/>
      <c r="AB7017"/>
      <c r="AC7017"/>
    </row>
    <row r="7018" spans="2:29" s="14" customFormat="1" x14ac:dyDescent="0.25">
      <c r="B7018"/>
      <c r="C7018"/>
      <c r="D7018"/>
      <c r="E7018"/>
      <c r="F7018"/>
      <c r="G7018"/>
      <c r="H7018"/>
      <c r="I7018"/>
      <c r="J7018"/>
      <c r="K7018" s="91"/>
      <c r="L7018" s="91"/>
      <c r="M7018" s="91"/>
      <c r="R7018"/>
      <c r="S7018"/>
      <c r="T7018"/>
      <c r="U7018"/>
      <c r="V7018"/>
      <c r="W7018"/>
      <c r="X7018"/>
      <c r="Y7018"/>
      <c r="Z7018"/>
      <c r="AA7018"/>
      <c r="AB7018"/>
      <c r="AC7018"/>
    </row>
    <row r="7019" spans="2:29" s="14" customFormat="1" x14ac:dyDescent="0.25">
      <c r="B7019"/>
      <c r="C7019"/>
      <c r="D7019"/>
      <c r="E7019"/>
      <c r="F7019"/>
      <c r="G7019"/>
      <c r="H7019"/>
      <c r="I7019"/>
      <c r="J7019"/>
      <c r="K7019" s="91"/>
      <c r="L7019" s="91"/>
      <c r="M7019" s="91"/>
      <c r="R7019"/>
      <c r="S7019"/>
      <c r="T7019"/>
      <c r="U7019"/>
      <c r="V7019"/>
      <c r="W7019"/>
      <c r="X7019"/>
      <c r="Y7019"/>
      <c r="Z7019"/>
      <c r="AA7019"/>
      <c r="AB7019"/>
      <c r="AC7019"/>
    </row>
    <row r="7020" spans="2:29" s="14" customFormat="1" x14ac:dyDescent="0.25">
      <c r="B7020"/>
      <c r="C7020"/>
      <c r="D7020"/>
      <c r="E7020"/>
      <c r="F7020"/>
      <c r="G7020"/>
      <c r="H7020"/>
      <c r="I7020"/>
      <c r="J7020"/>
      <c r="K7020" s="91"/>
      <c r="L7020" s="91"/>
      <c r="M7020" s="91"/>
      <c r="R7020"/>
      <c r="S7020"/>
      <c r="T7020"/>
      <c r="U7020"/>
      <c r="V7020"/>
      <c r="W7020"/>
      <c r="X7020"/>
      <c r="Y7020"/>
      <c r="Z7020"/>
      <c r="AA7020"/>
      <c r="AB7020"/>
      <c r="AC7020"/>
    </row>
    <row r="7021" spans="2:29" s="14" customFormat="1" x14ac:dyDescent="0.25">
      <c r="B7021"/>
      <c r="C7021"/>
      <c r="D7021"/>
      <c r="E7021"/>
      <c r="F7021"/>
      <c r="G7021"/>
      <c r="H7021"/>
      <c r="I7021"/>
      <c r="J7021"/>
      <c r="K7021" s="91"/>
      <c r="L7021" s="91"/>
      <c r="M7021" s="91"/>
      <c r="R7021"/>
      <c r="S7021"/>
      <c r="T7021"/>
      <c r="U7021"/>
      <c r="V7021"/>
      <c r="W7021"/>
      <c r="X7021"/>
      <c r="Y7021"/>
      <c r="Z7021"/>
      <c r="AA7021"/>
      <c r="AB7021"/>
      <c r="AC7021"/>
    </row>
    <row r="7022" spans="2:29" s="14" customFormat="1" x14ac:dyDescent="0.25">
      <c r="B7022"/>
      <c r="C7022"/>
      <c r="D7022"/>
      <c r="E7022"/>
      <c r="F7022"/>
      <c r="G7022"/>
      <c r="H7022"/>
      <c r="I7022"/>
      <c r="J7022"/>
      <c r="K7022" s="91"/>
      <c r="L7022" s="91"/>
      <c r="M7022" s="91"/>
      <c r="R7022"/>
      <c r="S7022"/>
      <c r="T7022"/>
      <c r="U7022"/>
      <c r="V7022"/>
      <c r="W7022"/>
      <c r="X7022"/>
      <c r="Y7022"/>
      <c r="Z7022"/>
      <c r="AA7022"/>
      <c r="AB7022"/>
      <c r="AC7022"/>
    </row>
    <row r="7023" spans="2:29" s="14" customFormat="1" x14ac:dyDescent="0.25">
      <c r="B7023"/>
      <c r="C7023"/>
      <c r="D7023"/>
      <c r="E7023"/>
      <c r="F7023"/>
      <c r="G7023"/>
      <c r="H7023"/>
      <c r="I7023"/>
      <c r="J7023"/>
      <c r="K7023" s="91"/>
      <c r="L7023" s="91"/>
      <c r="M7023" s="91"/>
      <c r="R7023"/>
      <c r="S7023"/>
      <c r="T7023"/>
      <c r="U7023"/>
      <c r="V7023"/>
      <c r="W7023"/>
      <c r="X7023"/>
      <c r="Y7023"/>
      <c r="Z7023"/>
      <c r="AA7023"/>
      <c r="AB7023"/>
      <c r="AC7023"/>
    </row>
    <row r="7024" spans="2:29" s="14" customFormat="1" x14ac:dyDescent="0.25">
      <c r="B7024"/>
      <c r="C7024"/>
      <c r="D7024"/>
      <c r="E7024"/>
      <c r="F7024"/>
      <c r="G7024"/>
      <c r="H7024"/>
      <c r="I7024"/>
      <c r="J7024"/>
      <c r="K7024" s="91"/>
      <c r="L7024" s="91"/>
      <c r="M7024" s="91"/>
      <c r="R7024"/>
      <c r="S7024"/>
      <c r="T7024"/>
      <c r="U7024"/>
      <c r="V7024"/>
      <c r="W7024"/>
      <c r="X7024"/>
      <c r="Y7024"/>
      <c r="Z7024"/>
      <c r="AA7024"/>
      <c r="AB7024"/>
      <c r="AC7024"/>
    </row>
    <row r="7025" spans="2:29" s="14" customFormat="1" x14ac:dyDescent="0.25">
      <c r="B7025"/>
      <c r="C7025"/>
      <c r="D7025"/>
      <c r="E7025"/>
      <c r="F7025"/>
      <c r="G7025"/>
      <c r="H7025"/>
      <c r="I7025"/>
      <c r="J7025"/>
      <c r="K7025" s="91"/>
      <c r="L7025" s="91"/>
      <c r="M7025" s="91"/>
      <c r="R7025"/>
      <c r="S7025"/>
      <c r="T7025"/>
      <c r="U7025"/>
      <c r="V7025"/>
      <c r="W7025"/>
      <c r="X7025"/>
      <c r="Y7025"/>
      <c r="Z7025"/>
      <c r="AA7025"/>
      <c r="AB7025"/>
      <c r="AC7025"/>
    </row>
    <row r="7026" spans="2:29" s="14" customFormat="1" x14ac:dyDescent="0.25">
      <c r="B7026"/>
      <c r="C7026"/>
      <c r="D7026"/>
      <c r="E7026"/>
      <c r="F7026"/>
      <c r="G7026"/>
      <c r="H7026"/>
      <c r="I7026"/>
      <c r="J7026"/>
      <c r="K7026" s="91"/>
      <c r="L7026" s="91"/>
      <c r="M7026" s="91"/>
      <c r="R7026"/>
      <c r="S7026"/>
      <c r="T7026"/>
      <c r="U7026"/>
      <c r="V7026"/>
      <c r="W7026"/>
      <c r="X7026"/>
      <c r="Y7026"/>
      <c r="Z7026"/>
      <c r="AA7026"/>
      <c r="AB7026"/>
      <c r="AC7026"/>
    </row>
    <row r="7027" spans="2:29" s="14" customFormat="1" x14ac:dyDescent="0.25">
      <c r="B7027"/>
      <c r="C7027"/>
      <c r="D7027"/>
      <c r="E7027"/>
      <c r="F7027"/>
      <c r="G7027"/>
      <c r="H7027"/>
      <c r="I7027"/>
      <c r="J7027"/>
      <c r="K7027" s="91"/>
      <c r="L7027" s="91"/>
      <c r="M7027" s="91"/>
      <c r="R7027"/>
      <c r="S7027"/>
      <c r="T7027"/>
      <c r="U7027"/>
      <c r="V7027"/>
      <c r="W7027"/>
      <c r="X7027"/>
      <c r="Y7027"/>
      <c r="Z7027"/>
      <c r="AA7027"/>
      <c r="AB7027"/>
      <c r="AC7027"/>
    </row>
    <row r="7028" spans="2:29" s="14" customFormat="1" x14ac:dyDescent="0.25">
      <c r="B7028"/>
      <c r="C7028"/>
      <c r="D7028"/>
      <c r="E7028"/>
      <c r="F7028"/>
      <c r="G7028"/>
      <c r="H7028"/>
      <c r="I7028"/>
      <c r="J7028"/>
      <c r="K7028" s="91"/>
      <c r="L7028" s="91"/>
      <c r="M7028" s="91"/>
      <c r="R7028"/>
      <c r="S7028"/>
      <c r="T7028"/>
      <c r="U7028"/>
      <c r="V7028"/>
      <c r="W7028"/>
      <c r="X7028"/>
      <c r="Y7028"/>
      <c r="Z7028"/>
      <c r="AA7028"/>
      <c r="AB7028"/>
      <c r="AC7028"/>
    </row>
    <row r="7029" spans="2:29" s="14" customFormat="1" x14ac:dyDescent="0.25">
      <c r="B7029"/>
      <c r="C7029"/>
      <c r="D7029"/>
      <c r="E7029"/>
      <c r="F7029"/>
      <c r="G7029"/>
      <c r="H7029"/>
      <c r="I7029"/>
      <c r="J7029"/>
      <c r="K7029" s="91"/>
      <c r="L7029" s="91"/>
      <c r="M7029" s="91"/>
      <c r="R7029"/>
      <c r="S7029"/>
      <c r="T7029"/>
      <c r="U7029"/>
      <c r="V7029"/>
      <c r="W7029"/>
      <c r="X7029"/>
      <c r="Y7029"/>
      <c r="Z7029"/>
      <c r="AA7029"/>
      <c r="AB7029"/>
      <c r="AC7029"/>
    </row>
    <row r="7030" spans="2:29" s="14" customFormat="1" x14ac:dyDescent="0.25">
      <c r="B7030"/>
      <c r="C7030"/>
      <c r="D7030"/>
      <c r="E7030"/>
      <c r="F7030"/>
      <c r="G7030"/>
      <c r="H7030"/>
      <c r="I7030"/>
      <c r="J7030"/>
      <c r="K7030" s="91"/>
      <c r="L7030" s="91"/>
      <c r="M7030" s="91"/>
      <c r="R7030"/>
      <c r="S7030"/>
      <c r="T7030"/>
      <c r="U7030"/>
      <c r="V7030"/>
      <c r="W7030"/>
      <c r="X7030"/>
      <c r="Y7030"/>
      <c r="Z7030"/>
      <c r="AA7030"/>
      <c r="AB7030"/>
      <c r="AC7030"/>
    </row>
    <row r="7031" spans="2:29" s="14" customFormat="1" x14ac:dyDescent="0.25">
      <c r="B7031"/>
      <c r="C7031"/>
      <c r="D7031"/>
      <c r="E7031"/>
      <c r="F7031"/>
      <c r="G7031"/>
      <c r="H7031"/>
      <c r="I7031"/>
      <c r="J7031"/>
      <c r="K7031" s="91"/>
      <c r="L7031" s="91"/>
      <c r="M7031" s="91"/>
      <c r="R7031"/>
      <c r="S7031"/>
      <c r="T7031"/>
      <c r="U7031"/>
      <c r="V7031"/>
      <c r="W7031"/>
      <c r="X7031"/>
      <c r="Y7031"/>
      <c r="Z7031"/>
      <c r="AA7031"/>
      <c r="AB7031"/>
      <c r="AC7031"/>
    </row>
    <row r="7032" spans="2:29" s="14" customFormat="1" x14ac:dyDescent="0.25">
      <c r="B7032"/>
      <c r="C7032"/>
      <c r="D7032"/>
      <c r="E7032"/>
      <c r="F7032"/>
      <c r="G7032"/>
      <c r="H7032"/>
      <c r="I7032"/>
      <c r="J7032"/>
      <c r="K7032" s="91"/>
      <c r="L7032" s="91"/>
      <c r="M7032" s="91"/>
      <c r="R7032"/>
      <c r="S7032"/>
      <c r="T7032"/>
      <c r="U7032"/>
      <c r="V7032"/>
      <c r="W7032"/>
      <c r="X7032"/>
      <c r="Y7032"/>
      <c r="Z7032"/>
      <c r="AA7032"/>
      <c r="AB7032"/>
      <c r="AC7032"/>
    </row>
    <row r="7033" spans="2:29" s="14" customFormat="1" x14ac:dyDescent="0.25">
      <c r="B7033"/>
      <c r="C7033"/>
      <c r="D7033"/>
      <c r="E7033"/>
      <c r="F7033"/>
      <c r="G7033"/>
      <c r="H7033"/>
      <c r="I7033"/>
      <c r="J7033"/>
      <c r="K7033" s="91"/>
      <c r="L7033" s="91"/>
      <c r="M7033" s="91"/>
      <c r="R7033"/>
      <c r="S7033"/>
      <c r="T7033"/>
      <c r="U7033"/>
      <c r="V7033"/>
      <c r="W7033"/>
      <c r="X7033"/>
      <c r="Y7033"/>
      <c r="Z7033"/>
      <c r="AA7033"/>
      <c r="AB7033"/>
      <c r="AC7033"/>
    </row>
    <row r="7034" spans="2:29" s="14" customFormat="1" x14ac:dyDescent="0.25">
      <c r="B7034"/>
      <c r="C7034"/>
      <c r="D7034"/>
      <c r="E7034"/>
      <c r="F7034"/>
      <c r="G7034"/>
      <c r="H7034"/>
      <c r="I7034"/>
      <c r="J7034"/>
      <c r="K7034" s="91"/>
      <c r="L7034" s="91"/>
      <c r="M7034" s="91"/>
      <c r="R7034"/>
      <c r="S7034"/>
      <c r="T7034"/>
      <c r="U7034"/>
      <c r="V7034"/>
      <c r="W7034"/>
      <c r="X7034"/>
      <c r="Y7034"/>
      <c r="Z7034"/>
      <c r="AA7034"/>
      <c r="AB7034"/>
      <c r="AC7034"/>
    </row>
    <row r="7035" spans="2:29" s="14" customFormat="1" x14ac:dyDescent="0.25">
      <c r="B7035"/>
      <c r="C7035"/>
      <c r="D7035"/>
      <c r="E7035"/>
      <c r="F7035"/>
      <c r="G7035"/>
      <c r="H7035"/>
      <c r="I7035"/>
      <c r="J7035"/>
      <c r="K7035" s="91"/>
      <c r="L7035" s="91"/>
      <c r="M7035" s="91"/>
      <c r="R7035"/>
      <c r="S7035"/>
      <c r="T7035"/>
      <c r="U7035"/>
      <c r="V7035"/>
      <c r="W7035"/>
      <c r="X7035"/>
      <c r="Y7035"/>
      <c r="Z7035"/>
      <c r="AA7035"/>
      <c r="AB7035"/>
      <c r="AC7035"/>
    </row>
    <row r="7036" spans="2:29" s="14" customFormat="1" x14ac:dyDescent="0.25">
      <c r="B7036"/>
      <c r="C7036"/>
      <c r="D7036"/>
      <c r="E7036"/>
      <c r="F7036"/>
      <c r="G7036"/>
      <c r="H7036"/>
      <c r="I7036"/>
      <c r="J7036"/>
      <c r="K7036" s="91"/>
      <c r="L7036" s="91"/>
      <c r="M7036" s="91"/>
      <c r="R7036"/>
      <c r="S7036"/>
      <c r="T7036"/>
      <c r="U7036"/>
      <c r="V7036"/>
      <c r="W7036"/>
      <c r="X7036"/>
      <c r="Y7036"/>
      <c r="Z7036"/>
      <c r="AA7036"/>
      <c r="AB7036"/>
      <c r="AC7036"/>
    </row>
    <row r="7037" spans="2:29" s="14" customFormat="1" x14ac:dyDescent="0.25">
      <c r="B7037"/>
      <c r="C7037"/>
      <c r="D7037"/>
      <c r="E7037"/>
      <c r="F7037"/>
      <c r="G7037"/>
      <c r="H7037"/>
      <c r="I7037"/>
      <c r="J7037"/>
      <c r="K7037" s="91"/>
      <c r="L7037" s="91"/>
      <c r="M7037" s="91"/>
      <c r="R7037"/>
      <c r="S7037"/>
      <c r="T7037"/>
      <c r="U7037"/>
      <c r="V7037"/>
      <c r="W7037"/>
      <c r="X7037"/>
      <c r="Y7037"/>
      <c r="Z7037"/>
      <c r="AA7037"/>
      <c r="AB7037"/>
      <c r="AC7037"/>
    </row>
    <row r="7038" spans="2:29" s="14" customFormat="1" x14ac:dyDescent="0.25">
      <c r="B7038"/>
      <c r="C7038"/>
      <c r="D7038"/>
      <c r="E7038"/>
      <c r="F7038"/>
      <c r="G7038"/>
      <c r="H7038"/>
      <c r="I7038"/>
      <c r="J7038"/>
      <c r="K7038" s="91"/>
      <c r="L7038" s="91"/>
      <c r="M7038" s="91"/>
      <c r="R7038"/>
      <c r="S7038"/>
      <c r="T7038"/>
      <c r="U7038"/>
      <c r="V7038"/>
      <c r="W7038"/>
      <c r="X7038"/>
      <c r="Y7038"/>
      <c r="Z7038"/>
      <c r="AA7038"/>
      <c r="AB7038"/>
      <c r="AC7038"/>
    </row>
    <row r="7039" spans="2:29" s="14" customFormat="1" x14ac:dyDescent="0.25">
      <c r="B7039"/>
      <c r="C7039"/>
      <c r="D7039"/>
      <c r="E7039"/>
      <c r="F7039"/>
      <c r="G7039"/>
      <c r="H7039"/>
      <c r="I7039"/>
      <c r="J7039"/>
      <c r="K7039" s="91"/>
      <c r="L7039" s="91"/>
      <c r="M7039" s="91"/>
      <c r="R7039"/>
      <c r="S7039"/>
      <c r="T7039"/>
      <c r="U7039"/>
      <c r="V7039"/>
      <c r="W7039"/>
      <c r="X7039"/>
      <c r="Y7039"/>
      <c r="Z7039"/>
      <c r="AA7039"/>
      <c r="AB7039"/>
      <c r="AC7039"/>
    </row>
    <row r="7040" spans="2:29" s="14" customFormat="1" x14ac:dyDescent="0.25">
      <c r="B7040"/>
      <c r="C7040"/>
      <c r="D7040"/>
      <c r="E7040"/>
      <c r="F7040"/>
      <c r="G7040"/>
      <c r="H7040"/>
      <c r="I7040"/>
      <c r="J7040"/>
      <c r="K7040" s="91"/>
      <c r="L7040" s="91"/>
      <c r="M7040" s="91"/>
      <c r="R7040"/>
      <c r="S7040"/>
      <c r="T7040"/>
      <c r="U7040"/>
      <c r="V7040"/>
      <c r="W7040"/>
      <c r="X7040"/>
      <c r="Y7040"/>
      <c r="Z7040"/>
      <c r="AA7040"/>
      <c r="AB7040"/>
      <c r="AC7040"/>
    </row>
    <row r="7041" spans="2:29" s="14" customFormat="1" x14ac:dyDescent="0.25">
      <c r="B7041"/>
      <c r="C7041"/>
      <c r="D7041"/>
      <c r="E7041"/>
      <c r="F7041"/>
      <c r="G7041"/>
      <c r="H7041"/>
      <c r="I7041"/>
      <c r="J7041"/>
      <c r="K7041" s="91"/>
      <c r="L7041" s="91"/>
      <c r="M7041" s="91"/>
      <c r="R7041"/>
      <c r="S7041"/>
      <c r="T7041"/>
      <c r="U7041"/>
      <c r="V7041"/>
      <c r="W7041"/>
      <c r="X7041"/>
      <c r="Y7041"/>
      <c r="Z7041"/>
      <c r="AA7041"/>
      <c r="AB7041"/>
      <c r="AC7041"/>
    </row>
    <row r="7042" spans="2:29" s="14" customFormat="1" x14ac:dyDescent="0.25">
      <c r="B7042"/>
      <c r="C7042"/>
      <c r="D7042"/>
      <c r="E7042"/>
      <c r="F7042"/>
      <c r="G7042"/>
      <c r="H7042"/>
      <c r="I7042"/>
      <c r="J7042"/>
      <c r="K7042" s="91"/>
      <c r="L7042" s="91"/>
      <c r="M7042" s="91"/>
      <c r="R7042"/>
      <c r="S7042"/>
      <c r="T7042"/>
      <c r="U7042"/>
      <c r="V7042"/>
      <c r="W7042"/>
      <c r="X7042"/>
      <c r="Y7042"/>
      <c r="Z7042"/>
      <c r="AA7042"/>
      <c r="AB7042"/>
      <c r="AC7042"/>
    </row>
    <row r="7043" spans="2:29" s="14" customFormat="1" x14ac:dyDescent="0.25">
      <c r="B7043"/>
      <c r="C7043"/>
      <c r="D7043"/>
      <c r="E7043"/>
      <c r="F7043"/>
      <c r="G7043"/>
      <c r="H7043"/>
      <c r="I7043"/>
      <c r="J7043"/>
      <c r="K7043" s="91"/>
      <c r="L7043" s="91"/>
      <c r="M7043" s="91"/>
      <c r="R7043"/>
      <c r="S7043"/>
      <c r="T7043"/>
      <c r="U7043"/>
      <c r="V7043"/>
      <c r="W7043"/>
      <c r="X7043"/>
      <c r="Y7043"/>
      <c r="Z7043"/>
      <c r="AA7043"/>
      <c r="AB7043"/>
      <c r="AC7043"/>
    </row>
    <row r="7044" spans="2:29" s="14" customFormat="1" x14ac:dyDescent="0.25">
      <c r="B7044"/>
      <c r="C7044"/>
      <c r="D7044"/>
      <c r="E7044"/>
      <c r="F7044"/>
      <c r="G7044"/>
      <c r="H7044"/>
      <c r="I7044"/>
      <c r="J7044"/>
      <c r="K7044" s="91"/>
      <c r="L7044" s="91"/>
      <c r="M7044" s="91"/>
      <c r="R7044"/>
      <c r="S7044"/>
      <c r="T7044"/>
      <c r="U7044"/>
      <c r="V7044"/>
      <c r="W7044"/>
      <c r="X7044"/>
      <c r="Y7044"/>
      <c r="Z7044"/>
      <c r="AA7044"/>
      <c r="AB7044"/>
      <c r="AC7044"/>
    </row>
    <row r="7045" spans="2:29" s="14" customFormat="1" x14ac:dyDescent="0.25">
      <c r="B7045"/>
      <c r="C7045"/>
      <c r="D7045"/>
      <c r="E7045"/>
      <c r="F7045"/>
      <c r="G7045"/>
      <c r="H7045"/>
      <c r="I7045"/>
      <c r="J7045"/>
      <c r="K7045" s="91"/>
      <c r="L7045" s="91"/>
      <c r="M7045" s="91"/>
      <c r="R7045"/>
      <c r="S7045"/>
      <c r="T7045"/>
      <c r="U7045"/>
      <c r="V7045"/>
      <c r="W7045"/>
      <c r="X7045"/>
      <c r="Y7045"/>
      <c r="Z7045"/>
      <c r="AA7045"/>
      <c r="AB7045"/>
      <c r="AC7045"/>
    </row>
    <row r="7046" spans="2:29" s="14" customFormat="1" x14ac:dyDescent="0.25">
      <c r="B7046"/>
      <c r="C7046"/>
      <c r="D7046"/>
      <c r="E7046"/>
      <c r="F7046"/>
      <c r="G7046"/>
      <c r="H7046"/>
      <c r="I7046"/>
      <c r="J7046"/>
      <c r="K7046" s="91"/>
      <c r="L7046" s="91"/>
      <c r="M7046" s="91"/>
      <c r="R7046"/>
      <c r="S7046"/>
      <c r="T7046"/>
      <c r="U7046"/>
      <c r="V7046"/>
      <c r="W7046"/>
      <c r="X7046"/>
      <c r="Y7046"/>
      <c r="Z7046"/>
      <c r="AA7046"/>
      <c r="AB7046"/>
      <c r="AC7046"/>
    </row>
    <row r="7047" spans="2:29" s="14" customFormat="1" x14ac:dyDescent="0.25">
      <c r="B7047"/>
      <c r="C7047"/>
      <c r="D7047"/>
      <c r="E7047"/>
      <c r="F7047"/>
      <c r="G7047"/>
      <c r="H7047"/>
      <c r="I7047"/>
      <c r="J7047"/>
      <c r="K7047" s="91"/>
      <c r="L7047" s="91"/>
      <c r="M7047" s="91"/>
      <c r="R7047"/>
      <c r="S7047"/>
      <c r="T7047"/>
      <c r="U7047"/>
      <c r="V7047"/>
      <c r="W7047"/>
      <c r="X7047"/>
      <c r="Y7047"/>
      <c r="Z7047"/>
      <c r="AA7047"/>
      <c r="AB7047"/>
      <c r="AC7047"/>
    </row>
    <row r="7048" spans="2:29" s="14" customFormat="1" x14ac:dyDescent="0.25">
      <c r="B7048"/>
      <c r="C7048"/>
      <c r="D7048"/>
      <c r="E7048"/>
      <c r="F7048"/>
      <c r="G7048"/>
      <c r="H7048"/>
      <c r="I7048"/>
      <c r="J7048"/>
      <c r="K7048" s="91"/>
      <c r="L7048" s="91"/>
      <c r="M7048" s="91"/>
      <c r="R7048"/>
      <c r="S7048"/>
      <c r="T7048"/>
      <c r="U7048"/>
      <c r="V7048"/>
      <c r="W7048"/>
      <c r="X7048"/>
      <c r="Y7048"/>
      <c r="Z7048"/>
      <c r="AA7048"/>
      <c r="AB7048"/>
      <c r="AC7048"/>
    </row>
    <row r="7049" spans="2:29" s="14" customFormat="1" x14ac:dyDescent="0.25">
      <c r="B7049"/>
      <c r="C7049"/>
      <c r="D7049"/>
      <c r="E7049"/>
      <c r="F7049"/>
      <c r="G7049"/>
      <c r="H7049"/>
      <c r="I7049"/>
      <c r="J7049"/>
      <c r="K7049" s="91"/>
      <c r="L7049" s="91"/>
      <c r="M7049" s="91"/>
      <c r="R7049"/>
      <c r="S7049"/>
      <c r="T7049"/>
      <c r="U7049"/>
      <c r="V7049"/>
      <c r="W7049"/>
      <c r="X7049"/>
      <c r="Y7049"/>
      <c r="Z7049"/>
      <c r="AA7049"/>
      <c r="AB7049"/>
      <c r="AC7049"/>
    </row>
    <row r="7050" spans="2:29" s="14" customFormat="1" x14ac:dyDescent="0.25">
      <c r="B7050"/>
      <c r="C7050"/>
      <c r="D7050"/>
      <c r="E7050"/>
      <c r="F7050"/>
      <c r="G7050"/>
      <c r="H7050"/>
      <c r="I7050"/>
      <c r="J7050"/>
      <c r="K7050" s="91"/>
      <c r="L7050" s="91"/>
      <c r="M7050" s="91"/>
      <c r="R7050"/>
      <c r="S7050"/>
      <c r="T7050"/>
      <c r="U7050"/>
      <c r="V7050"/>
      <c r="W7050"/>
      <c r="X7050"/>
      <c r="Y7050"/>
      <c r="Z7050"/>
      <c r="AA7050"/>
      <c r="AB7050"/>
      <c r="AC7050"/>
    </row>
    <row r="7051" spans="2:29" s="14" customFormat="1" x14ac:dyDescent="0.25">
      <c r="B7051"/>
      <c r="C7051"/>
      <c r="D7051"/>
      <c r="E7051"/>
      <c r="F7051"/>
      <c r="G7051"/>
      <c r="H7051"/>
      <c r="I7051"/>
      <c r="J7051"/>
      <c r="K7051" s="91"/>
      <c r="L7051" s="91"/>
      <c r="M7051" s="91"/>
      <c r="R7051"/>
      <c r="S7051"/>
      <c r="T7051"/>
      <c r="U7051"/>
      <c r="V7051"/>
      <c r="W7051"/>
      <c r="X7051"/>
      <c r="Y7051"/>
      <c r="Z7051"/>
      <c r="AA7051"/>
      <c r="AB7051"/>
      <c r="AC7051"/>
    </row>
    <row r="7052" spans="2:29" s="14" customFormat="1" x14ac:dyDescent="0.25">
      <c r="B7052"/>
      <c r="C7052"/>
      <c r="D7052"/>
      <c r="E7052"/>
      <c r="F7052"/>
      <c r="G7052"/>
      <c r="H7052"/>
      <c r="I7052"/>
      <c r="J7052"/>
      <c r="K7052" s="91"/>
      <c r="L7052" s="91"/>
      <c r="M7052" s="91"/>
      <c r="R7052"/>
      <c r="S7052"/>
      <c r="T7052"/>
      <c r="U7052"/>
      <c r="V7052"/>
      <c r="W7052"/>
      <c r="X7052"/>
      <c r="Y7052"/>
      <c r="Z7052"/>
      <c r="AA7052"/>
      <c r="AB7052"/>
      <c r="AC7052"/>
    </row>
    <row r="7053" spans="2:29" s="14" customFormat="1" x14ac:dyDescent="0.25">
      <c r="B7053"/>
      <c r="C7053"/>
      <c r="D7053"/>
      <c r="E7053"/>
      <c r="F7053"/>
      <c r="G7053"/>
      <c r="H7053"/>
      <c r="I7053"/>
      <c r="J7053"/>
      <c r="K7053" s="91"/>
      <c r="L7053" s="91"/>
      <c r="M7053" s="91"/>
      <c r="R7053"/>
      <c r="S7053"/>
      <c r="T7053"/>
      <c r="U7053"/>
      <c r="V7053"/>
      <c r="W7053"/>
      <c r="X7053"/>
      <c r="Y7053"/>
      <c r="Z7053"/>
      <c r="AA7053"/>
      <c r="AB7053"/>
      <c r="AC7053"/>
    </row>
    <row r="7054" spans="2:29" s="14" customFormat="1" x14ac:dyDescent="0.25">
      <c r="B7054"/>
      <c r="C7054"/>
      <c r="D7054"/>
      <c r="E7054"/>
      <c r="F7054"/>
      <c r="G7054"/>
      <c r="H7054"/>
      <c r="I7054"/>
      <c r="J7054"/>
      <c r="K7054" s="91"/>
      <c r="L7054" s="91"/>
      <c r="M7054" s="91"/>
      <c r="R7054"/>
      <c r="S7054"/>
      <c r="T7054"/>
      <c r="U7054"/>
      <c r="V7054"/>
      <c r="W7054"/>
      <c r="X7054"/>
      <c r="Y7054"/>
      <c r="Z7054"/>
      <c r="AA7054"/>
      <c r="AB7054"/>
      <c r="AC7054"/>
    </row>
    <row r="7055" spans="2:29" s="14" customFormat="1" x14ac:dyDescent="0.25">
      <c r="B7055"/>
      <c r="C7055"/>
      <c r="D7055"/>
      <c r="E7055"/>
      <c r="F7055"/>
      <c r="G7055"/>
      <c r="H7055"/>
      <c r="I7055"/>
      <c r="J7055"/>
      <c r="K7055" s="91"/>
      <c r="L7055" s="91"/>
      <c r="M7055" s="91"/>
      <c r="R7055"/>
      <c r="S7055"/>
      <c r="T7055"/>
      <c r="U7055"/>
      <c r="V7055"/>
      <c r="W7055"/>
      <c r="X7055"/>
      <c r="Y7055"/>
      <c r="Z7055"/>
      <c r="AA7055"/>
      <c r="AB7055"/>
      <c r="AC7055"/>
    </row>
    <row r="7056" spans="2:29" s="14" customFormat="1" x14ac:dyDescent="0.25">
      <c r="B7056"/>
      <c r="C7056"/>
      <c r="D7056"/>
      <c r="E7056"/>
      <c r="F7056"/>
      <c r="G7056"/>
      <c r="H7056"/>
      <c r="I7056"/>
      <c r="J7056"/>
      <c r="K7056" s="91"/>
      <c r="L7056" s="91"/>
      <c r="M7056" s="91"/>
      <c r="R7056"/>
      <c r="S7056"/>
      <c r="T7056"/>
      <c r="U7056"/>
      <c r="V7056"/>
      <c r="W7056"/>
      <c r="X7056"/>
      <c r="Y7056"/>
      <c r="Z7056"/>
      <c r="AA7056"/>
      <c r="AB7056"/>
      <c r="AC7056"/>
    </row>
    <row r="7057" spans="2:29" s="14" customFormat="1" x14ac:dyDescent="0.25">
      <c r="B7057"/>
      <c r="C7057"/>
      <c r="D7057"/>
      <c r="E7057"/>
      <c r="F7057"/>
      <c r="G7057"/>
      <c r="H7057"/>
      <c r="I7057"/>
      <c r="J7057"/>
      <c r="K7057" s="91"/>
      <c r="L7057" s="91"/>
      <c r="M7057" s="91"/>
      <c r="R7057"/>
      <c r="S7057"/>
      <c r="T7057"/>
      <c r="U7057"/>
      <c r="V7057"/>
      <c r="W7057"/>
      <c r="X7057"/>
      <c r="Y7057"/>
      <c r="Z7057"/>
      <c r="AA7057"/>
      <c r="AB7057"/>
      <c r="AC7057"/>
    </row>
    <row r="7058" spans="2:29" s="14" customFormat="1" x14ac:dyDescent="0.25">
      <c r="B7058"/>
      <c r="C7058"/>
      <c r="D7058"/>
      <c r="E7058"/>
      <c r="F7058"/>
      <c r="G7058"/>
      <c r="H7058"/>
      <c r="I7058"/>
      <c r="J7058"/>
      <c r="K7058" s="91"/>
      <c r="L7058" s="91"/>
      <c r="M7058" s="91"/>
      <c r="R7058"/>
      <c r="S7058"/>
      <c r="T7058"/>
      <c r="U7058"/>
      <c r="V7058"/>
      <c r="W7058"/>
      <c r="X7058"/>
      <c r="Y7058"/>
      <c r="Z7058"/>
      <c r="AA7058"/>
      <c r="AB7058"/>
      <c r="AC7058"/>
    </row>
    <row r="7059" spans="2:29" s="14" customFormat="1" x14ac:dyDescent="0.25">
      <c r="B7059"/>
      <c r="C7059"/>
      <c r="D7059"/>
      <c r="E7059"/>
      <c r="F7059"/>
      <c r="G7059"/>
      <c r="H7059"/>
      <c r="I7059"/>
      <c r="J7059"/>
      <c r="K7059" s="91"/>
      <c r="L7059" s="91"/>
      <c r="M7059" s="91"/>
      <c r="R7059"/>
      <c r="S7059"/>
      <c r="T7059"/>
      <c r="U7059"/>
      <c r="V7059"/>
      <c r="W7059"/>
      <c r="X7059"/>
      <c r="Y7059"/>
      <c r="Z7059"/>
      <c r="AA7059"/>
      <c r="AB7059"/>
      <c r="AC7059"/>
    </row>
    <row r="7060" spans="2:29" s="14" customFormat="1" x14ac:dyDescent="0.25">
      <c r="B7060"/>
      <c r="C7060"/>
      <c r="D7060"/>
      <c r="E7060"/>
      <c r="F7060"/>
      <c r="G7060"/>
      <c r="H7060"/>
      <c r="I7060"/>
      <c r="J7060"/>
      <c r="K7060" s="91"/>
      <c r="L7060" s="91"/>
      <c r="M7060" s="91"/>
      <c r="R7060"/>
      <c r="S7060"/>
      <c r="T7060"/>
      <c r="U7060"/>
      <c r="V7060"/>
      <c r="W7060"/>
      <c r="X7060"/>
      <c r="Y7060"/>
      <c r="Z7060"/>
      <c r="AA7060"/>
      <c r="AB7060"/>
      <c r="AC7060"/>
    </row>
    <row r="7061" spans="2:29" s="14" customFormat="1" x14ac:dyDescent="0.25">
      <c r="B7061"/>
      <c r="C7061"/>
      <c r="D7061"/>
      <c r="E7061"/>
      <c r="F7061"/>
      <c r="G7061"/>
      <c r="H7061"/>
      <c r="I7061"/>
      <c r="J7061"/>
      <c r="K7061" s="91"/>
      <c r="L7061" s="91"/>
      <c r="M7061" s="91"/>
      <c r="R7061"/>
      <c r="S7061"/>
      <c r="T7061"/>
      <c r="U7061"/>
      <c r="V7061"/>
      <c r="W7061"/>
      <c r="X7061"/>
      <c r="Y7061"/>
      <c r="Z7061"/>
      <c r="AA7061"/>
      <c r="AB7061"/>
      <c r="AC7061"/>
    </row>
    <row r="7062" spans="2:29" s="14" customFormat="1" x14ac:dyDescent="0.25">
      <c r="B7062"/>
      <c r="C7062"/>
      <c r="D7062"/>
      <c r="E7062"/>
      <c r="F7062"/>
      <c r="G7062"/>
      <c r="H7062"/>
      <c r="I7062"/>
      <c r="J7062"/>
      <c r="K7062" s="91"/>
      <c r="L7062" s="91"/>
      <c r="M7062" s="91"/>
      <c r="R7062"/>
      <c r="S7062"/>
      <c r="T7062"/>
      <c r="U7062"/>
      <c r="V7062"/>
      <c r="W7062"/>
      <c r="X7062"/>
      <c r="Y7062"/>
      <c r="Z7062"/>
      <c r="AA7062"/>
      <c r="AB7062"/>
      <c r="AC7062"/>
    </row>
    <row r="7063" spans="2:29" s="14" customFormat="1" x14ac:dyDescent="0.25">
      <c r="B7063"/>
      <c r="C7063"/>
      <c r="D7063"/>
      <c r="E7063"/>
      <c r="F7063"/>
      <c r="G7063"/>
      <c r="H7063"/>
      <c r="I7063"/>
      <c r="J7063"/>
      <c r="K7063" s="91"/>
      <c r="L7063" s="91"/>
      <c r="M7063" s="91"/>
      <c r="R7063"/>
      <c r="S7063"/>
      <c r="T7063"/>
      <c r="U7063"/>
      <c r="V7063"/>
      <c r="W7063"/>
      <c r="X7063"/>
      <c r="Y7063"/>
      <c r="Z7063"/>
      <c r="AA7063"/>
      <c r="AB7063"/>
      <c r="AC7063"/>
    </row>
    <row r="7064" spans="2:29" s="14" customFormat="1" x14ac:dyDescent="0.25">
      <c r="B7064"/>
      <c r="C7064"/>
      <c r="D7064"/>
      <c r="E7064"/>
      <c r="F7064"/>
      <c r="G7064"/>
      <c r="H7064"/>
      <c r="I7064"/>
      <c r="J7064"/>
      <c r="K7064" s="91"/>
      <c r="L7064" s="91"/>
      <c r="M7064" s="91"/>
      <c r="R7064"/>
      <c r="S7064"/>
      <c r="T7064"/>
      <c r="U7064"/>
      <c r="V7064"/>
      <c r="W7064"/>
      <c r="X7064"/>
      <c r="Y7064"/>
      <c r="Z7064"/>
      <c r="AA7064"/>
      <c r="AB7064"/>
      <c r="AC7064"/>
    </row>
    <row r="7065" spans="2:29" s="14" customFormat="1" x14ac:dyDescent="0.25">
      <c r="B7065"/>
      <c r="C7065"/>
      <c r="D7065"/>
      <c r="E7065"/>
      <c r="F7065"/>
      <c r="G7065"/>
      <c r="H7065"/>
      <c r="I7065"/>
      <c r="J7065"/>
      <c r="K7065" s="91"/>
      <c r="L7065" s="91"/>
      <c r="M7065" s="91"/>
      <c r="R7065"/>
      <c r="S7065"/>
      <c r="T7065"/>
      <c r="U7065"/>
      <c r="V7065"/>
      <c r="W7065"/>
      <c r="X7065"/>
      <c r="Y7065"/>
      <c r="Z7065"/>
      <c r="AA7065"/>
      <c r="AB7065"/>
      <c r="AC7065"/>
    </row>
    <row r="7066" spans="2:29" s="14" customFormat="1" x14ac:dyDescent="0.25">
      <c r="B7066"/>
      <c r="C7066"/>
      <c r="D7066"/>
      <c r="E7066"/>
      <c r="F7066"/>
      <c r="G7066"/>
      <c r="H7066"/>
      <c r="I7066"/>
      <c r="J7066"/>
      <c r="K7066" s="91"/>
      <c r="L7066" s="91"/>
      <c r="M7066" s="91"/>
      <c r="R7066"/>
      <c r="S7066"/>
      <c r="T7066"/>
      <c r="U7066"/>
      <c r="V7066"/>
      <c r="W7066"/>
      <c r="X7066"/>
      <c r="Y7066"/>
      <c r="Z7066"/>
      <c r="AA7066"/>
      <c r="AB7066"/>
      <c r="AC7066"/>
    </row>
    <row r="7067" spans="2:29" s="14" customFormat="1" x14ac:dyDescent="0.25">
      <c r="B7067"/>
      <c r="C7067"/>
      <c r="D7067"/>
      <c r="E7067"/>
      <c r="F7067"/>
      <c r="G7067"/>
      <c r="H7067"/>
      <c r="I7067"/>
      <c r="J7067"/>
      <c r="K7067" s="91"/>
      <c r="L7067" s="91"/>
      <c r="M7067" s="91"/>
      <c r="R7067"/>
      <c r="S7067"/>
      <c r="T7067"/>
      <c r="U7067"/>
      <c r="V7067"/>
      <c r="W7067"/>
      <c r="X7067"/>
      <c r="Y7067"/>
      <c r="Z7067"/>
      <c r="AA7067"/>
      <c r="AB7067"/>
      <c r="AC7067"/>
    </row>
    <row r="7068" spans="2:29" s="14" customFormat="1" x14ac:dyDescent="0.25">
      <c r="B7068"/>
      <c r="C7068"/>
      <c r="D7068"/>
      <c r="E7068"/>
      <c r="F7068"/>
      <c r="G7068"/>
      <c r="H7068"/>
      <c r="I7068"/>
      <c r="J7068"/>
      <c r="K7068" s="91"/>
      <c r="L7068" s="91"/>
      <c r="M7068" s="91"/>
      <c r="R7068"/>
      <c r="S7068"/>
      <c r="T7068"/>
      <c r="U7068"/>
      <c r="V7068"/>
      <c r="W7068"/>
      <c r="X7068"/>
      <c r="Y7068"/>
      <c r="Z7068"/>
      <c r="AA7068"/>
      <c r="AB7068"/>
      <c r="AC7068"/>
    </row>
    <row r="7069" spans="2:29" s="14" customFormat="1" x14ac:dyDescent="0.25">
      <c r="B7069"/>
      <c r="C7069"/>
      <c r="D7069"/>
      <c r="E7069"/>
      <c r="F7069"/>
      <c r="G7069"/>
      <c r="H7069"/>
      <c r="I7069"/>
      <c r="J7069"/>
      <c r="K7069" s="91"/>
      <c r="L7069" s="91"/>
      <c r="M7069" s="91"/>
      <c r="R7069"/>
      <c r="S7069"/>
      <c r="T7069"/>
      <c r="U7069"/>
      <c r="V7069"/>
      <c r="W7069"/>
      <c r="X7069"/>
      <c r="Y7069"/>
      <c r="Z7069"/>
      <c r="AA7069"/>
      <c r="AB7069"/>
      <c r="AC7069"/>
    </row>
    <row r="7070" spans="2:29" s="14" customFormat="1" x14ac:dyDescent="0.25">
      <c r="B7070"/>
      <c r="C7070"/>
      <c r="D7070"/>
      <c r="E7070"/>
      <c r="F7070"/>
      <c r="G7070"/>
      <c r="H7070"/>
      <c r="I7070"/>
      <c r="J7070"/>
      <c r="K7070" s="91"/>
      <c r="L7070" s="91"/>
      <c r="M7070" s="91"/>
      <c r="R7070"/>
      <c r="S7070"/>
      <c r="T7070"/>
      <c r="U7070"/>
      <c r="V7070"/>
      <c r="W7070"/>
      <c r="X7070"/>
      <c r="Y7070"/>
      <c r="Z7070"/>
      <c r="AA7070"/>
      <c r="AB7070"/>
      <c r="AC7070"/>
    </row>
    <row r="7071" spans="2:29" s="14" customFormat="1" x14ac:dyDescent="0.25">
      <c r="B7071"/>
      <c r="C7071"/>
      <c r="D7071"/>
      <c r="E7071"/>
      <c r="F7071"/>
      <c r="G7071"/>
      <c r="H7071"/>
      <c r="I7071"/>
      <c r="J7071"/>
      <c r="K7071" s="91"/>
      <c r="L7071" s="91"/>
      <c r="M7071" s="91"/>
      <c r="R7071"/>
      <c r="S7071"/>
      <c r="T7071"/>
      <c r="U7071"/>
      <c r="V7071"/>
      <c r="W7071"/>
      <c r="X7071"/>
      <c r="Y7071"/>
      <c r="Z7071"/>
      <c r="AA7071"/>
      <c r="AB7071"/>
      <c r="AC7071"/>
    </row>
    <row r="7072" spans="2:29" s="14" customFormat="1" x14ac:dyDescent="0.25">
      <c r="B7072"/>
      <c r="C7072"/>
      <c r="D7072"/>
      <c r="E7072"/>
      <c r="F7072"/>
      <c r="G7072"/>
      <c r="H7072"/>
      <c r="I7072"/>
      <c r="J7072"/>
      <c r="K7072" s="91"/>
      <c r="L7072" s="91"/>
      <c r="M7072" s="91"/>
      <c r="R7072"/>
      <c r="S7072"/>
      <c r="T7072"/>
      <c r="U7072"/>
      <c r="V7072"/>
      <c r="W7072"/>
      <c r="X7072"/>
      <c r="Y7072"/>
      <c r="Z7072"/>
      <c r="AA7072"/>
      <c r="AB7072"/>
      <c r="AC7072"/>
    </row>
    <row r="7073" spans="2:29" s="14" customFormat="1" x14ac:dyDescent="0.25">
      <c r="B7073"/>
      <c r="C7073"/>
      <c r="D7073"/>
      <c r="E7073"/>
      <c r="F7073"/>
      <c r="G7073"/>
      <c r="H7073"/>
      <c r="I7073"/>
      <c r="J7073"/>
      <c r="K7073" s="91"/>
      <c r="L7073" s="91"/>
      <c r="M7073" s="91"/>
      <c r="R7073"/>
      <c r="S7073"/>
      <c r="T7073"/>
      <c r="U7073"/>
      <c r="V7073"/>
      <c r="W7073"/>
      <c r="X7073"/>
      <c r="Y7073"/>
      <c r="Z7073"/>
      <c r="AA7073"/>
      <c r="AB7073"/>
      <c r="AC7073"/>
    </row>
    <row r="7074" spans="2:29" s="14" customFormat="1" x14ac:dyDescent="0.25">
      <c r="B7074"/>
      <c r="C7074"/>
      <c r="D7074"/>
      <c r="E7074"/>
      <c r="F7074"/>
      <c r="G7074"/>
      <c r="H7074"/>
      <c r="I7074"/>
      <c r="J7074"/>
      <c r="K7074" s="91"/>
      <c r="L7074" s="91"/>
      <c r="M7074" s="91"/>
      <c r="R7074"/>
      <c r="S7074"/>
      <c r="T7074"/>
      <c r="U7074"/>
      <c r="V7074"/>
      <c r="W7074"/>
      <c r="X7074"/>
      <c r="Y7074"/>
      <c r="Z7074"/>
      <c r="AA7074"/>
      <c r="AB7074"/>
      <c r="AC7074"/>
    </row>
    <row r="7075" spans="2:29" s="14" customFormat="1" x14ac:dyDescent="0.25">
      <c r="B7075"/>
      <c r="C7075"/>
      <c r="D7075"/>
      <c r="E7075"/>
      <c r="F7075"/>
      <c r="G7075"/>
      <c r="H7075"/>
      <c r="I7075"/>
      <c r="J7075"/>
      <c r="K7075" s="91"/>
      <c r="L7075" s="91"/>
      <c r="M7075" s="91"/>
      <c r="R7075"/>
      <c r="S7075"/>
      <c r="T7075"/>
      <c r="U7075"/>
      <c r="V7075"/>
      <c r="W7075"/>
      <c r="X7075"/>
      <c r="Y7075"/>
      <c r="Z7075"/>
      <c r="AA7075"/>
      <c r="AB7075"/>
      <c r="AC7075"/>
    </row>
    <row r="7076" spans="2:29" s="14" customFormat="1" x14ac:dyDescent="0.25">
      <c r="B7076"/>
      <c r="C7076"/>
      <c r="D7076"/>
      <c r="E7076"/>
      <c r="F7076"/>
      <c r="G7076"/>
      <c r="H7076"/>
      <c r="I7076"/>
      <c r="J7076"/>
      <c r="K7076" s="91"/>
      <c r="L7076" s="91"/>
      <c r="M7076" s="91"/>
      <c r="R7076"/>
      <c r="S7076"/>
      <c r="T7076"/>
      <c r="U7076"/>
      <c r="V7076"/>
      <c r="W7076"/>
      <c r="X7076"/>
      <c r="Y7076"/>
      <c r="Z7076"/>
      <c r="AA7076"/>
      <c r="AB7076"/>
      <c r="AC7076"/>
    </row>
    <row r="7077" spans="2:29" s="14" customFormat="1" x14ac:dyDescent="0.25">
      <c r="B7077"/>
      <c r="C7077"/>
      <c r="D7077"/>
      <c r="E7077"/>
      <c r="F7077"/>
      <c r="G7077"/>
      <c r="H7077"/>
      <c r="I7077"/>
      <c r="J7077"/>
      <c r="K7077" s="91"/>
      <c r="L7077" s="91"/>
      <c r="M7077" s="91"/>
      <c r="R7077"/>
      <c r="S7077"/>
      <c r="T7077"/>
      <c r="U7077"/>
      <c r="V7077"/>
      <c r="W7077"/>
      <c r="X7077"/>
      <c r="Y7077"/>
      <c r="Z7077"/>
      <c r="AA7077"/>
      <c r="AB7077"/>
      <c r="AC7077"/>
    </row>
    <row r="7078" spans="2:29" s="14" customFormat="1" x14ac:dyDescent="0.25">
      <c r="B7078"/>
      <c r="C7078"/>
      <c r="D7078"/>
      <c r="E7078"/>
      <c r="F7078"/>
      <c r="G7078"/>
      <c r="H7078"/>
      <c r="I7078"/>
      <c r="J7078"/>
      <c r="K7078" s="91"/>
      <c r="L7078" s="91"/>
      <c r="M7078" s="91"/>
      <c r="R7078"/>
      <c r="S7078"/>
      <c r="T7078"/>
      <c r="U7078"/>
      <c r="V7078"/>
      <c r="W7078"/>
      <c r="X7078"/>
      <c r="Y7078"/>
      <c r="Z7078"/>
      <c r="AA7078"/>
      <c r="AB7078"/>
      <c r="AC7078"/>
    </row>
    <row r="7079" spans="2:29" s="14" customFormat="1" x14ac:dyDescent="0.25">
      <c r="B7079"/>
      <c r="C7079"/>
      <c r="D7079"/>
      <c r="E7079"/>
      <c r="F7079"/>
      <c r="G7079"/>
      <c r="H7079"/>
      <c r="I7079"/>
      <c r="J7079"/>
      <c r="K7079" s="91"/>
      <c r="L7079" s="91"/>
      <c r="M7079" s="91"/>
      <c r="R7079"/>
      <c r="S7079"/>
      <c r="T7079"/>
      <c r="U7079"/>
      <c r="V7079"/>
      <c r="W7079"/>
      <c r="X7079"/>
      <c r="Y7079"/>
      <c r="Z7079"/>
      <c r="AA7079"/>
      <c r="AB7079"/>
      <c r="AC7079"/>
    </row>
    <row r="7080" spans="2:29" s="14" customFormat="1" x14ac:dyDescent="0.25">
      <c r="B7080"/>
      <c r="C7080"/>
      <c r="D7080"/>
      <c r="E7080"/>
      <c r="F7080"/>
      <c r="G7080"/>
      <c r="H7080"/>
      <c r="I7080"/>
      <c r="J7080"/>
      <c r="K7080" s="91"/>
      <c r="L7080" s="91"/>
      <c r="M7080" s="91"/>
      <c r="R7080"/>
      <c r="S7080"/>
      <c r="T7080"/>
      <c r="U7080"/>
      <c r="V7080"/>
      <c r="W7080"/>
      <c r="X7080"/>
      <c r="Y7080"/>
      <c r="Z7080"/>
      <c r="AA7080"/>
      <c r="AB7080"/>
      <c r="AC7080"/>
    </row>
    <row r="7081" spans="2:29" s="14" customFormat="1" x14ac:dyDescent="0.25">
      <c r="B7081"/>
      <c r="C7081"/>
      <c r="D7081"/>
      <c r="E7081"/>
      <c r="F7081"/>
      <c r="G7081"/>
      <c r="H7081"/>
      <c r="I7081"/>
      <c r="J7081"/>
      <c r="K7081" s="91"/>
      <c r="L7081" s="91"/>
      <c r="M7081" s="91"/>
      <c r="R7081"/>
      <c r="S7081"/>
      <c r="T7081"/>
      <c r="U7081"/>
      <c r="V7081"/>
      <c r="W7081"/>
      <c r="X7081"/>
      <c r="Y7081"/>
      <c r="Z7081"/>
      <c r="AA7081"/>
      <c r="AB7081"/>
      <c r="AC7081"/>
    </row>
    <row r="7082" spans="2:29" s="14" customFormat="1" x14ac:dyDescent="0.25">
      <c r="B7082"/>
      <c r="C7082"/>
      <c r="D7082"/>
      <c r="E7082"/>
      <c r="F7082"/>
      <c r="G7082"/>
      <c r="H7082"/>
      <c r="I7082"/>
      <c r="J7082"/>
      <c r="K7082" s="91"/>
      <c r="L7082" s="91"/>
      <c r="M7082" s="91"/>
      <c r="R7082"/>
      <c r="S7082"/>
      <c r="T7082"/>
      <c r="U7082"/>
      <c r="V7082"/>
      <c r="W7082"/>
      <c r="X7082"/>
      <c r="Y7082"/>
      <c r="Z7082"/>
      <c r="AA7082"/>
      <c r="AB7082"/>
      <c r="AC7082"/>
    </row>
    <row r="7083" spans="2:29" s="14" customFormat="1" x14ac:dyDescent="0.25">
      <c r="B7083"/>
      <c r="C7083"/>
      <c r="D7083"/>
      <c r="E7083"/>
      <c r="F7083"/>
      <c r="G7083"/>
      <c r="H7083"/>
      <c r="I7083"/>
      <c r="J7083"/>
      <c r="K7083" s="91"/>
      <c r="L7083" s="91"/>
      <c r="M7083" s="91"/>
      <c r="R7083"/>
      <c r="S7083"/>
      <c r="T7083"/>
      <c r="U7083"/>
      <c r="V7083"/>
      <c r="W7083"/>
      <c r="X7083"/>
      <c r="Y7083"/>
      <c r="Z7083"/>
      <c r="AA7083"/>
      <c r="AB7083"/>
      <c r="AC7083"/>
    </row>
    <row r="7084" spans="2:29" s="14" customFormat="1" x14ac:dyDescent="0.25">
      <c r="B7084"/>
      <c r="C7084"/>
      <c r="D7084"/>
      <c r="E7084"/>
      <c r="F7084"/>
      <c r="G7084"/>
      <c r="H7084"/>
      <c r="I7084"/>
      <c r="J7084"/>
      <c r="K7084" s="91"/>
      <c r="L7084" s="91"/>
      <c r="M7084" s="91"/>
      <c r="R7084"/>
      <c r="S7084"/>
      <c r="T7084"/>
      <c r="U7084"/>
      <c r="V7084"/>
      <c r="W7084"/>
      <c r="X7084"/>
      <c r="Y7084"/>
      <c r="Z7084"/>
      <c r="AA7084"/>
      <c r="AB7084"/>
      <c r="AC7084"/>
    </row>
    <row r="7085" spans="2:29" s="14" customFormat="1" x14ac:dyDescent="0.25">
      <c r="B7085"/>
      <c r="C7085"/>
      <c r="D7085"/>
      <c r="E7085"/>
      <c r="F7085"/>
      <c r="G7085"/>
      <c r="H7085"/>
      <c r="I7085"/>
      <c r="J7085"/>
      <c r="K7085" s="91"/>
      <c r="L7085" s="91"/>
      <c r="M7085" s="91"/>
      <c r="R7085"/>
      <c r="S7085"/>
      <c r="T7085"/>
      <c r="U7085"/>
      <c r="V7085"/>
      <c r="W7085"/>
      <c r="X7085"/>
      <c r="Y7085"/>
      <c r="Z7085"/>
      <c r="AA7085"/>
      <c r="AB7085"/>
      <c r="AC7085"/>
    </row>
    <row r="7086" spans="2:29" s="14" customFormat="1" x14ac:dyDescent="0.25">
      <c r="B7086"/>
      <c r="C7086"/>
      <c r="D7086"/>
      <c r="E7086"/>
      <c r="F7086"/>
      <c r="G7086"/>
      <c r="H7086"/>
      <c r="I7086"/>
      <c r="J7086"/>
      <c r="K7086" s="91"/>
      <c r="L7086" s="91"/>
      <c r="M7086" s="91"/>
      <c r="R7086"/>
      <c r="S7086"/>
      <c r="T7086"/>
      <c r="U7086"/>
      <c r="V7086"/>
      <c r="W7086"/>
      <c r="X7086"/>
      <c r="Y7086"/>
      <c r="Z7086"/>
      <c r="AA7086"/>
      <c r="AB7086"/>
      <c r="AC7086"/>
    </row>
    <row r="7087" spans="2:29" s="14" customFormat="1" x14ac:dyDescent="0.25">
      <c r="B7087"/>
      <c r="C7087"/>
      <c r="D7087"/>
      <c r="E7087"/>
      <c r="F7087"/>
      <c r="G7087"/>
      <c r="H7087"/>
      <c r="I7087"/>
      <c r="J7087"/>
      <c r="K7087" s="91"/>
      <c r="L7087" s="91"/>
      <c r="M7087" s="91"/>
      <c r="R7087"/>
      <c r="S7087"/>
      <c r="T7087"/>
      <c r="U7087"/>
      <c r="V7087"/>
      <c r="W7087"/>
      <c r="X7087"/>
      <c r="Y7087"/>
      <c r="Z7087"/>
      <c r="AA7087"/>
      <c r="AB7087"/>
      <c r="AC7087"/>
    </row>
    <row r="7088" spans="2:29" s="14" customFormat="1" x14ac:dyDescent="0.25">
      <c r="B7088"/>
      <c r="C7088"/>
      <c r="D7088"/>
      <c r="E7088"/>
      <c r="F7088"/>
      <c r="G7088"/>
      <c r="H7088"/>
      <c r="I7088"/>
      <c r="J7088"/>
      <c r="K7088" s="91"/>
      <c r="L7088" s="91"/>
      <c r="M7088" s="91"/>
      <c r="R7088"/>
      <c r="S7088"/>
      <c r="T7088"/>
      <c r="U7088"/>
      <c r="V7088"/>
      <c r="W7088"/>
      <c r="X7088"/>
      <c r="Y7088"/>
      <c r="Z7088"/>
      <c r="AA7088"/>
      <c r="AB7088"/>
      <c r="AC7088"/>
    </row>
    <row r="7089" spans="2:29" s="14" customFormat="1" x14ac:dyDescent="0.25">
      <c r="B7089"/>
      <c r="C7089"/>
      <c r="D7089"/>
      <c r="E7089"/>
      <c r="F7089"/>
      <c r="G7089"/>
      <c r="H7089"/>
      <c r="I7089"/>
      <c r="J7089"/>
      <c r="K7089" s="91"/>
      <c r="L7089" s="91"/>
      <c r="M7089" s="91"/>
      <c r="R7089"/>
      <c r="S7089"/>
      <c r="T7089"/>
      <c r="U7089"/>
      <c r="V7089"/>
      <c r="W7089"/>
      <c r="X7089"/>
      <c r="Y7089"/>
      <c r="Z7089"/>
      <c r="AA7089"/>
      <c r="AB7089"/>
      <c r="AC7089"/>
    </row>
    <row r="7090" spans="2:29" s="14" customFormat="1" x14ac:dyDescent="0.25">
      <c r="B7090"/>
      <c r="C7090"/>
      <c r="D7090"/>
      <c r="E7090"/>
      <c r="F7090"/>
      <c r="G7090"/>
      <c r="H7090"/>
      <c r="I7090"/>
      <c r="J7090"/>
      <c r="K7090" s="91"/>
      <c r="L7090" s="91"/>
      <c r="M7090" s="91"/>
      <c r="R7090"/>
      <c r="S7090"/>
      <c r="T7090"/>
      <c r="U7090"/>
      <c r="V7090"/>
      <c r="W7090"/>
      <c r="X7090"/>
      <c r="Y7090"/>
      <c r="Z7090"/>
      <c r="AA7090"/>
      <c r="AB7090"/>
      <c r="AC7090"/>
    </row>
    <row r="7091" spans="2:29" s="14" customFormat="1" x14ac:dyDescent="0.25">
      <c r="B7091"/>
      <c r="C7091"/>
      <c r="D7091"/>
      <c r="E7091"/>
      <c r="F7091"/>
      <c r="G7091"/>
      <c r="H7091"/>
      <c r="I7091"/>
      <c r="J7091"/>
      <c r="K7091" s="91"/>
      <c r="L7091" s="91"/>
      <c r="M7091" s="91"/>
      <c r="R7091"/>
      <c r="S7091"/>
      <c r="T7091"/>
      <c r="U7091"/>
      <c r="V7091"/>
      <c r="W7091"/>
      <c r="X7091"/>
      <c r="Y7091"/>
      <c r="Z7091"/>
      <c r="AA7091"/>
      <c r="AB7091"/>
      <c r="AC7091"/>
    </row>
    <row r="7092" spans="2:29" s="14" customFormat="1" x14ac:dyDescent="0.25">
      <c r="B7092"/>
      <c r="C7092"/>
      <c r="D7092"/>
      <c r="E7092"/>
      <c r="F7092"/>
      <c r="G7092"/>
      <c r="H7092"/>
      <c r="I7092"/>
      <c r="J7092"/>
      <c r="K7092" s="91"/>
      <c r="L7092" s="91"/>
      <c r="M7092" s="91"/>
      <c r="R7092"/>
      <c r="S7092"/>
      <c r="T7092"/>
      <c r="U7092"/>
      <c r="V7092"/>
      <c r="W7092"/>
      <c r="X7092"/>
      <c r="Y7092"/>
      <c r="Z7092"/>
      <c r="AA7092"/>
      <c r="AB7092"/>
      <c r="AC7092"/>
    </row>
    <row r="7093" spans="2:29" s="14" customFormat="1" x14ac:dyDescent="0.25">
      <c r="B7093"/>
      <c r="C7093"/>
      <c r="D7093"/>
      <c r="E7093"/>
      <c r="F7093"/>
      <c r="G7093"/>
      <c r="H7093"/>
      <c r="I7093"/>
      <c r="J7093"/>
      <c r="K7093" s="91"/>
      <c r="L7093" s="91"/>
      <c r="M7093" s="91"/>
      <c r="R7093"/>
      <c r="S7093"/>
      <c r="T7093"/>
      <c r="U7093"/>
      <c r="V7093"/>
      <c r="W7093"/>
      <c r="X7093"/>
      <c r="Y7093"/>
      <c r="Z7093"/>
      <c r="AA7093"/>
      <c r="AB7093"/>
      <c r="AC7093"/>
    </row>
    <row r="7094" spans="2:29" s="14" customFormat="1" x14ac:dyDescent="0.25">
      <c r="B7094"/>
      <c r="C7094"/>
      <c r="D7094"/>
      <c r="E7094"/>
      <c r="F7094"/>
      <c r="G7094"/>
      <c r="H7094"/>
      <c r="I7094"/>
      <c r="J7094"/>
      <c r="K7094" s="91"/>
      <c r="L7094" s="91"/>
      <c r="M7094" s="91"/>
      <c r="R7094"/>
      <c r="S7094"/>
      <c r="T7094"/>
      <c r="U7094"/>
      <c r="V7094"/>
      <c r="W7094"/>
      <c r="X7094"/>
      <c r="Y7094"/>
      <c r="Z7094"/>
      <c r="AA7094"/>
      <c r="AB7094"/>
      <c r="AC7094"/>
    </row>
    <row r="7095" spans="2:29" s="14" customFormat="1" x14ac:dyDescent="0.25">
      <c r="B7095"/>
      <c r="C7095"/>
      <c r="D7095"/>
      <c r="E7095"/>
      <c r="F7095"/>
      <c r="G7095"/>
      <c r="H7095"/>
      <c r="I7095"/>
      <c r="J7095"/>
      <c r="K7095" s="91"/>
      <c r="L7095" s="91"/>
      <c r="M7095" s="91"/>
      <c r="R7095"/>
      <c r="S7095"/>
      <c r="T7095"/>
      <c r="U7095"/>
      <c r="V7095"/>
      <c r="W7095"/>
      <c r="X7095"/>
      <c r="Y7095"/>
      <c r="Z7095"/>
      <c r="AA7095"/>
      <c r="AB7095"/>
      <c r="AC7095"/>
    </row>
    <row r="7096" spans="2:29" s="14" customFormat="1" x14ac:dyDescent="0.25">
      <c r="B7096"/>
      <c r="C7096"/>
      <c r="D7096"/>
      <c r="E7096"/>
      <c r="F7096"/>
      <c r="G7096"/>
      <c r="H7096"/>
      <c r="I7096"/>
      <c r="J7096"/>
      <c r="K7096" s="91"/>
      <c r="L7096" s="91"/>
      <c r="M7096" s="91"/>
      <c r="R7096"/>
      <c r="S7096"/>
      <c r="T7096"/>
      <c r="U7096"/>
      <c r="V7096"/>
      <c r="W7096"/>
      <c r="X7096"/>
      <c r="Y7096"/>
      <c r="Z7096"/>
      <c r="AA7096"/>
      <c r="AB7096"/>
      <c r="AC7096"/>
    </row>
    <row r="7097" spans="2:29" s="14" customFormat="1" x14ac:dyDescent="0.25">
      <c r="B7097"/>
      <c r="C7097"/>
      <c r="D7097"/>
      <c r="E7097"/>
      <c r="F7097"/>
      <c r="G7097"/>
      <c r="H7097"/>
      <c r="I7097"/>
      <c r="J7097"/>
      <c r="K7097" s="91"/>
      <c r="L7097" s="91"/>
      <c r="M7097" s="91"/>
      <c r="R7097"/>
      <c r="S7097"/>
      <c r="T7097"/>
      <c r="U7097"/>
      <c r="V7097"/>
      <c r="W7097"/>
      <c r="X7097"/>
      <c r="Y7097"/>
      <c r="Z7097"/>
      <c r="AA7097"/>
      <c r="AB7097"/>
      <c r="AC7097"/>
    </row>
    <row r="7098" spans="2:29" s="14" customFormat="1" x14ac:dyDescent="0.25">
      <c r="B7098"/>
      <c r="C7098"/>
      <c r="D7098"/>
      <c r="E7098"/>
      <c r="F7098"/>
      <c r="G7098"/>
      <c r="H7098"/>
      <c r="I7098"/>
      <c r="J7098"/>
      <c r="K7098" s="91"/>
      <c r="L7098" s="91"/>
      <c r="M7098" s="91"/>
      <c r="R7098"/>
      <c r="S7098"/>
      <c r="T7098"/>
      <c r="U7098"/>
      <c r="V7098"/>
      <c r="W7098"/>
      <c r="X7098"/>
      <c r="Y7098"/>
      <c r="Z7098"/>
      <c r="AA7098"/>
      <c r="AB7098"/>
      <c r="AC7098"/>
    </row>
    <row r="7099" spans="2:29" s="14" customFormat="1" x14ac:dyDescent="0.25">
      <c r="B7099"/>
      <c r="C7099"/>
      <c r="D7099"/>
      <c r="E7099"/>
      <c r="F7099"/>
      <c r="G7099"/>
      <c r="H7099"/>
      <c r="I7099"/>
      <c r="J7099"/>
      <c r="K7099" s="91"/>
      <c r="L7099" s="91"/>
      <c r="M7099" s="91"/>
      <c r="R7099"/>
      <c r="S7099"/>
      <c r="T7099"/>
      <c r="U7099"/>
      <c r="V7099"/>
      <c r="W7099"/>
      <c r="X7099"/>
      <c r="Y7099"/>
      <c r="Z7099"/>
      <c r="AA7099"/>
      <c r="AB7099"/>
      <c r="AC7099"/>
    </row>
    <row r="7100" spans="2:29" s="14" customFormat="1" x14ac:dyDescent="0.25">
      <c r="B7100"/>
      <c r="C7100"/>
      <c r="D7100"/>
      <c r="E7100"/>
      <c r="F7100"/>
      <c r="G7100"/>
      <c r="H7100"/>
      <c r="I7100"/>
      <c r="J7100"/>
      <c r="K7100" s="91"/>
      <c r="L7100" s="91"/>
      <c r="M7100" s="91"/>
      <c r="R7100"/>
      <c r="S7100"/>
      <c r="T7100"/>
      <c r="U7100"/>
      <c r="V7100"/>
      <c r="W7100"/>
      <c r="X7100"/>
      <c r="Y7100"/>
      <c r="Z7100"/>
      <c r="AA7100"/>
      <c r="AB7100"/>
      <c r="AC7100"/>
    </row>
    <row r="7101" spans="2:29" s="14" customFormat="1" x14ac:dyDescent="0.25">
      <c r="B7101"/>
      <c r="C7101"/>
      <c r="D7101"/>
      <c r="E7101"/>
      <c r="F7101"/>
      <c r="G7101"/>
      <c r="H7101"/>
      <c r="I7101"/>
      <c r="J7101"/>
      <c r="K7101" s="91"/>
      <c r="L7101" s="91"/>
      <c r="M7101" s="91"/>
      <c r="R7101"/>
      <c r="S7101"/>
      <c r="T7101"/>
      <c r="U7101"/>
      <c r="V7101"/>
      <c r="W7101"/>
      <c r="X7101"/>
      <c r="Y7101"/>
      <c r="Z7101"/>
      <c r="AA7101"/>
      <c r="AB7101"/>
      <c r="AC7101"/>
    </row>
    <row r="7102" spans="2:29" s="14" customFormat="1" x14ac:dyDescent="0.25">
      <c r="B7102"/>
      <c r="C7102"/>
      <c r="D7102"/>
      <c r="E7102"/>
      <c r="F7102"/>
      <c r="G7102"/>
      <c r="H7102"/>
      <c r="I7102"/>
      <c r="J7102"/>
      <c r="K7102" s="91"/>
      <c r="L7102" s="91"/>
      <c r="M7102" s="91"/>
      <c r="R7102"/>
      <c r="S7102"/>
      <c r="T7102"/>
      <c r="U7102"/>
      <c r="V7102"/>
      <c r="W7102"/>
      <c r="X7102"/>
      <c r="Y7102"/>
      <c r="Z7102"/>
      <c r="AA7102"/>
      <c r="AB7102"/>
      <c r="AC7102"/>
    </row>
    <row r="7103" spans="2:29" s="14" customFormat="1" x14ac:dyDescent="0.25">
      <c r="B7103"/>
      <c r="C7103"/>
      <c r="D7103"/>
      <c r="E7103"/>
      <c r="F7103"/>
      <c r="G7103"/>
      <c r="H7103"/>
      <c r="I7103"/>
      <c r="J7103"/>
      <c r="K7103" s="91"/>
      <c r="L7103" s="91"/>
      <c r="M7103" s="91"/>
      <c r="R7103"/>
      <c r="S7103"/>
      <c r="T7103"/>
      <c r="U7103"/>
      <c r="V7103"/>
      <c r="W7103"/>
      <c r="X7103"/>
      <c r="Y7103"/>
      <c r="Z7103"/>
      <c r="AA7103"/>
      <c r="AB7103"/>
      <c r="AC7103"/>
    </row>
    <row r="7104" spans="2:29" s="14" customFormat="1" x14ac:dyDescent="0.25">
      <c r="B7104"/>
      <c r="C7104"/>
      <c r="D7104"/>
      <c r="E7104"/>
      <c r="F7104"/>
      <c r="G7104"/>
      <c r="H7104"/>
      <c r="I7104"/>
      <c r="J7104"/>
      <c r="K7104" s="91"/>
      <c r="L7104" s="91"/>
      <c r="M7104" s="91"/>
      <c r="R7104"/>
      <c r="S7104"/>
      <c r="T7104"/>
      <c r="U7104"/>
      <c r="V7104"/>
      <c r="W7104"/>
      <c r="X7104"/>
      <c r="Y7104"/>
      <c r="Z7104"/>
      <c r="AA7104"/>
      <c r="AB7104"/>
      <c r="AC7104"/>
    </row>
    <row r="7105" spans="2:29" s="14" customFormat="1" x14ac:dyDescent="0.25">
      <c r="B7105"/>
      <c r="C7105"/>
      <c r="D7105"/>
      <c r="E7105"/>
      <c r="F7105"/>
      <c r="G7105"/>
      <c r="H7105"/>
      <c r="I7105"/>
      <c r="J7105"/>
      <c r="K7105" s="91"/>
      <c r="L7105" s="91"/>
      <c r="M7105" s="91"/>
      <c r="R7105"/>
      <c r="S7105"/>
      <c r="T7105"/>
      <c r="U7105"/>
      <c r="V7105"/>
      <c r="W7105"/>
      <c r="X7105"/>
      <c r="Y7105"/>
      <c r="Z7105"/>
      <c r="AA7105"/>
      <c r="AB7105"/>
      <c r="AC7105"/>
    </row>
    <row r="7106" spans="2:29" s="14" customFormat="1" x14ac:dyDescent="0.25">
      <c r="B7106"/>
      <c r="C7106"/>
      <c r="D7106"/>
      <c r="E7106"/>
      <c r="F7106"/>
      <c r="G7106"/>
      <c r="H7106"/>
      <c r="I7106"/>
      <c r="J7106"/>
      <c r="K7106" s="91"/>
      <c r="L7106" s="91"/>
      <c r="M7106" s="91"/>
      <c r="R7106"/>
      <c r="S7106"/>
      <c r="T7106"/>
      <c r="U7106"/>
      <c r="V7106"/>
      <c r="W7106"/>
      <c r="X7106"/>
      <c r="Y7106"/>
      <c r="Z7106"/>
      <c r="AA7106"/>
      <c r="AB7106"/>
      <c r="AC7106"/>
    </row>
    <row r="7107" spans="2:29" s="14" customFormat="1" x14ac:dyDescent="0.25">
      <c r="B7107"/>
      <c r="C7107"/>
      <c r="D7107"/>
      <c r="E7107"/>
      <c r="F7107"/>
      <c r="G7107"/>
      <c r="H7107"/>
      <c r="I7107"/>
      <c r="J7107"/>
      <c r="K7107" s="91"/>
      <c r="L7107" s="91"/>
      <c r="M7107" s="91"/>
      <c r="R7107"/>
      <c r="S7107"/>
      <c r="T7107"/>
      <c r="U7107"/>
      <c r="V7107"/>
      <c r="W7107"/>
      <c r="X7107"/>
      <c r="Y7107"/>
      <c r="Z7107"/>
      <c r="AA7107"/>
      <c r="AB7107"/>
      <c r="AC7107"/>
    </row>
    <row r="7108" spans="2:29" s="14" customFormat="1" x14ac:dyDescent="0.25">
      <c r="B7108"/>
      <c r="C7108"/>
      <c r="D7108"/>
      <c r="E7108"/>
      <c r="F7108"/>
      <c r="G7108"/>
      <c r="H7108"/>
      <c r="I7108"/>
      <c r="J7108"/>
      <c r="K7108" s="91"/>
      <c r="L7108" s="91"/>
      <c r="M7108" s="91"/>
      <c r="R7108"/>
      <c r="S7108"/>
      <c r="T7108"/>
      <c r="U7108"/>
      <c r="V7108"/>
      <c r="W7108"/>
      <c r="X7108"/>
      <c r="Y7108"/>
      <c r="Z7108"/>
      <c r="AA7108"/>
      <c r="AB7108"/>
      <c r="AC7108"/>
    </row>
    <row r="7109" spans="2:29" s="14" customFormat="1" x14ac:dyDescent="0.25">
      <c r="B7109"/>
      <c r="C7109"/>
      <c r="D7109"/>
      <c r="E7109"/>
      <c r="F7109"/>
      <c r="G7109"/>
      <c r="H7109"/>
      <c r="I7109"/>
      <c r="J7109"/>
      <c r="K7109" s="91"/>
      <c r="L7109" s="91"/>
      <c r="M7109" s="91"/>
      <c r="R7109"/>
      <c r="S7109"/>
      <c r="T7109"/>
      <c r="U7109"/>
      <c r="V7109"/>
      <c r="W7109"/>
      <c r="X7109"/>
      <c r="Y7109"/>
      <c r="Z7109"/>
      <c r="AA7109"/>
      <c r="AB7109"/>
      <c r="AC7109"/>
    </row>
    <row r="7110" spans="2:29" s="14" customFormat="1" x14ac:dyDescent="0.25">
      <c r="B7110"/>
      <c r="C7110"/>
      <c r="D7110"/>
      <c r="E7110"/>
      <c r="F7110"/>
      <c r="G7110"/>
      <c r="H7110"/>
      <c r="I7110"/>
      <c r="J7110"/>
      <c r="K7110" s="91"/>
      <c r="L7110" s="91"/>
      <c r="M7110" s="91"/>
      <c r="R7110"/>
      <c r="S7110"/>
      <c r="T7110"/>
      <c r="U7110"/>
      <c r="V7110"/>
      <c r="W7110"/>
      <c r="X7110"/>
      <c r="Y7110"/>
      <c r="Z7110"/>
      <c r="AA7110"/>
      <c r="AB7110"/>
      <c r="AC7110"/>
    </row>
    <row r="7111" spans="2:29" s="14" customFormat="1" x14ac:dyDescent="0.25">
      <c r="B7111"/>
      <c r="C7111"/>
      <c r="D7111"/>
      <c r="E7111"/>
      <c r="F7111"/>
      <c r="G7111"/>
      <c r="H7111"/>
      <c r="I7111"/>
      <c r="J7111"/>
      <c r="K7111" s="91"/>
      <c r="L7111" s="91"/>
      <c r="M7111" s="91"/>
      <c r="R7111"/>
      <c r="S7111"/>
      <c r="T7111"/>
      <c r="U7111"/>
      <c r="V7111"/>
      <c r="W7111"/>
      <c r="X7111"/>
      <c r="Y7111"/>
      <c r="Z7111"/>
      <c r="AA7111"/>
      <c r="AB7111"/>
      <c r="AC7111"/>
    </row>
    <row r="7112" spans="2:29" s="14" customFormat="1" x14ac:dyDescent="0.25">
      <c r="B7112"/>
      <c r="C7112"/>
      <c r="D7112"/>
      <c r="E7112"/>
      <c r="F7112"/>
      <c r="G7112"/>
      <c r="H7112"/>
      <c r="I7112"/>
      <c r="J7112"/>
      <c r="K7112" s="91"/>
      <c r="L7112" s="91"/>
      <c r="M7112" s="91"/>
      <c r="R7112"/>
      <c r="S7112"/>
      <c r="T7112"/>
      <c r="U7112"/>
      <c r="V7112"/>
      <c r="W7112"/>
      <c r="X7112"/>
      <c r="Y7112"/>
      <c r="Z7112"/>
      <c r="AA7112"/>
      <c r="AB7112"/>
      <c r="AC7112"/>
    </row>
    <row r="7113" spans="2:29" s="14" customFormat="1" x14ac:dyDescent="0.25">
      <c r="B7113"/>
      <c r="C7113"/>
      <c r="D7113"/>
      <c r="E7113"/>
      <c r="F7113"/>
      <c r="G7113"/>
      <c r="H7113"/>
      <c r="I7113"/>
      <c r="J7113"/>
      <c r="K7113" s="91"/>
      <c r="L7113" s="91"/>
      <c r="M7113" s="91"/>
      <c r="R7113"/>
      <c r="S7113"/>
      <c r="T7113"/>
      <c r="U7113"/>
      <c r="V7113"/>
      <c r="W7113"/>
      <c r="X7113"/>
      <c r="Y7113"/>
      <c r="Z7113"/>
      <c r="AA7113"/>
      <c r="AB7113"/>
      <c r="AC7113"/>
    </row>
    <row r="7114" spans="2:29" s="14" customFormat="1" x14ac:dyDescent="0.25">
      <c r="B7114"/>
      <c r="C7114"/>
      <c r="D7114"/>
      <c r="E7114"/>
      <c r="F7114"/>
      <c r="G7114"/>
      <c r="H7114"/>
      <c r="I7114"/>
      <c r="J7114"/>
      <c r="K7114" s="91"/>
      <c r="L7114" s="91"/>
      <c r="M7114" s="91"/>
      <c r="R7114"/>
      <c r="S7114"/>
      <c r="T7114"/>
      <c r="U7114"/>
      <c r="V7114"/>
      <c r="W7114"/>
      <c r="X7114"/>
      <c r="Y7114"/>
      <c r="Z7114"/>
      <c r="AA7114"/>
      <c r="AB7114"/>
      <c r="AC7114"/>
    </row>
    <row r="7115" spans="2:29" s="14" customFormat="1" x14ac:dyDescent="0.25">
      <c r="B7115"/>
      <c r="C7115"/>
      <c r="D7115"/>
      <c r="E7115"/>
      <c r="F7115"/>
      <c r="G7115"/>
      <c r="H7115"/>
      <c r="I7115"/>
      <c r="J7115"/>
      <c r="K7115" s="91"/>
      <c r="L7115" s="91"/>
      <c r="M7115" s="91"/>
      <c r="R7115"/>
      <c r="S7115"/>
      <c r="T7115"/>
      <c r="U7115"/>
      <c r="V7115"/>
      <c r="W7115"/>
      <c r="X7115"/>
      <c r="Y7115"/>
      <c r="Z7115"/>
      <c r="AA7115"/>
      <c r="AB7115"/>
      <c r="AC7115"/>
    </row>
    <row r="7116" spans="2:29" s="14" customFormat="1" x14ac:dyDescent="0.25">
      <c r="B7116"/>
      <c r="C7116"/>
      <c r="D7116"/>
      <c r="E7116"/>
      <c r="F7116"/>
      <c r="G7116"/>
      <c r="H7116"/>
      <c r="I7116"/>
      <c r="J7116"/>
      <c r="K7116" s="91"/>
      <c r="L7116" s="91"/>
      <c r="M7116" s="91"/>
      <c r="R7116"/>
      <c r="S7116"/>
      <c r="T7116"/>
      <c r="U7116"/>
      <c r="V7116"/>
      <c r="W7116"/>
      <c r="X7116"/>
      <c r="Y7116"/>
      <c r="Z7116"/>
      <c r="AA7116"/>
      <c r="AB7116"/>
      <c r="AC7116"/>
    </row>
    <row r="7117" spans="2:29" s="14" customFormat="1" x14ac:dyDescent="0.25">
      <c r="B7117"/>
      <c r="C7117"/>
      <c r="D7117"/>
      <c r="E7117"/>
      <c r="F7117"/>
      <c r="G7117"/>
      <c r="H7117"/>
      <c r="I7117"/>
      <c r="J7117"/>
      <c r="K7117" s="91"/>
      <c r="L7117" s="91"/>
      <c r="M7117" s="91"/>
      <c r="R7117"/>
      <c r="S7117"/>
      <c r="T7117"/>
      <c r="U7117"/>
      <c r="V7117"/>
      <c r="W7117"/>
      <c r="X7117"/>
      <c r="Y7117"/>
      <c r="Z7117"/>
      <c r="AA7117"/>
      <c r="AB7117"/>
      <c r="AC7117"/>
    </row>
    <row r="7118" spans="2:29" s="14" customFormat="1" x14ac:dyDescent="0.25">
      <c r="B7118"/>
      <c r="C7118"/>
      <c r="D7118"/>
      <c r="E7118"/>
      <c r="F7118"/>
      <c r="G7118"/>
      <c r="H7118"/>
      <c r="I7118"/>
      <c r="J7118"/>
      <c r="K7118" s="91"/>
      <c r="L7118" s="91"/>
      <c r="M7118" s="91"/>
      <c r="R7118"/>
      <c r="S7118"/>
      <c r="T7118"/>
      <c r="U7118"/>
      <c r="V7118"/>
      <c r="W7118"/>
      <c r="X7118"/>
      <c r="Y7118"/>
      <c r="Z7118"/>
      <c r="AA7118"/>
      <c r="AB7118"/>
      <c r="AC7118"/>
    </row>
    <row r="7119" spans="2:29" s="14" customFormat="1" x14ac:dyDescent="0.25">
      <c r="B7119"/>
      <c r="C7119"/>
      <c r="D7119"/>
      <c r="E7119"/>
      <c r="F7119"/>
      <c r="G7119"/>
      <c r="H7119"/>
      <c r="I7119"/>
      <c r="J7119"/>
      <c r="K7119" s="91"/>
      <c r="L7119" s="91"/>
      <c r="M7119" s="91"/>
      <c r="R7119"/>
      <c r="S7119"/>
      <c r="T7119"/>
      <c r="U7119"/>
      <c r="V7119"/>
      <c r="W7119"/>
      <c r="X7119"/>
      <c r="Y7119"/>
      <c r="Z7119"/>
      <c r="AA7119"/>
      <c r="AB7119"/>
      <c r="AC7119"/>
    </row>
    <row r="7120" spans="2:29" s="14" customFormat="1" x14ac:dyDescent="0.25">
      <c r="B7120"/>
      <c r="C7120"/>
      <c r="D7120"/>
      <c r="E7120"/>
      <c r="F7120"/>
      <c r="G7120"/>
      <c r="H7120"/>
      <c r="I7120"/>
      <c r="J7120"/>
      <c r="K7120" s="91"/>
      <c r="L7120" s="91"/>
      <c r="M7120" s="91"/>
      <c r="R7120"/>
      <c r="S7120"/>
      <c r="T7120"/>
      <c r="U7120"/>
      <c r="V7120"/>
      <c r="W7120"/>
      <c r="X7120"/>
      <c r="Y7120"/>
      <c r="Z7120"/>
      <c r="AA7120"/>
      <c r="AB7120"/>
      <c r="AC7120"/>
    </row>
    <row r="7121" spans="2:29" s="14" customFormat="1" x14ac:dyDescent="0.25">
      <c r="B7121"/>
      <c r="C7121"/>
      <c r="D7121"/>
      <c r="E7121"/>
      <c r="F7121"/>
      <c r="G7121"/>
      <c r="H7121"/>
      <c r="I7121"/>
      <c r="J7121"/>
      <c r="K7121" s="91"/>
      <c r="L7121" s="91"/>
      <c r="M7121" s="91"/>
      <c r="R7121"/>
      <c r="S7121"/>
      <c r="T7121"/>
      <c r="U7121"/>
      <c r="V7121"/>
      <c r="W7121"/>
      <c r="X7121"/>
      <c r="Y7121"/>
      <c r="Z7121"/>
      <c r="AA7121"/>
      <c r="AB7121"/>
      <c r="AC7121"/>
    </row>
    <row r="7122" spans="2:29" s="14" customFormat="1" x14ac:dyDescent="0.25">
      <c r="B7122"/>
      <c r="C7122"/>
      <c r="D7122"/>
      <c r="E7122"/>
      <c r="F7122"/>
      <c r="G7122"/>
      <c r="H7122"/>
      <c r="I7122"/>
      <c r="J7122"/>
      <c r="K7122" s="91"/>
      <c r="L7122" s="91"/>
      <c r="M7122" s="91"/>
      <c r="R7122"/>
      <c r="S7122"/>
      <c r="T7122"/>
      <c r="U7122"/>
      <c r="V7122"/>
      <c r="W7122"/>
      <c r="X7122"/>
      <c r="Y7122"/>
      <c r="Z7122"/>
      <c r="AA7122"/>
      <c r="AB7122"/>
      <c r="AC7122"/>
    </row>
    <row r="7123" spans="2:29" s="14" customFormat="1" x14ac:dyDescent="0.25">
      <c r="B7123"/>
      <c r="C7123"/>
      <c r="D7123"/>
      <c r="E7123"/>
      <c r="F7123"/>
      <c r="G7123"/>
      <c r="H7123"/>
      <c r="I7123"/>
      <c r="J7123"/>
      <c r="K7123" s="91"/>
      <c r="L7123" s="91"/>
      <c r="M7123" s="91"/>
      <c r="R7123"/>
      <c r="S7123"/>
      <c r="T7123"/>
      <c r="U7123"/>
      <c r="V7123"/>
      <c r="W7123"/>
      <c r="X7123"/>
      <c r="Y7123"/>
      <c r="Z7123"/>
      <c r="AA7123"/>
      <c r="AB7123"/>
      <c r="AC7123"/>
    </row>
    <row r="7124" spans="2:29" s="14" customFormat="1" x14ac:dyDescent="0.25">
      <c r="B7124"/>
      <c r="C7124"/>
      <c r="D7124"/>
      <c r="E7124"/>
      <c r="F7124"/>
      <c r="G7124"/>
      <c r="H7124"/>
      <c r="I7124"/>
      <c r="J7124"/>
      <c r="K7124" s="91"/>
      <c r="L7124" s="91"/>
      <c r="M7124" s="91"/>
      <c r="R7124"/>
      <c r="S7124"/>
      <c r="T7124"/>
      <c r="U7124"/>
      <c r="V7124"/>
      <c r="W7124"/>
      <c r="X7124"/>
      <c r="Y7124"/>
      <c r="Z7124"/>
      <c r="AA7124"/>
      <c r="AB7124"/>
      <c r="AC7124"/>
    </row>
    <row r="7125" spans="2:29" s="14" customFormat="1" x14ac:dyDescent="0.25">
      <c r="B7125"/>
      <c r="C7125"/>
      <c r="D7125"/>
      <c r="E7125"/>
      <c r="F7125"/>
      <c r="G7125"/>
      <c r="H7125"/>
      <c r="I7125"/>
      <c r="J7125"/>
      <c r="K7125" s="91"/>
      <c r="L7125" s="91"/>
      <c r="M7125" s="91"/>
      <c r="R7125"/>
      <c r="S7125"/>
      <c r="T7125"/>
      <c r="U7125"/>
      <c r="V7125"/>
      <c r="W7125"/>
      <c r="X7125"/>
      <c r="Y7125"/>
      <c r="Z7125"/>
      <c r="AA7125"/>
      <c r="AB7125"/>
      <c r="AC7125"/>
    </row>
    <row r="7126" spans="2:29" s="14" customFormat="1" x14ac:dyDescent="0.25">
      <c r="B7126"/>
      <c r="C7126"/>
      <c r="D7126"/>
      <c r="E7126"/>
      <c r="F7126"/>
      <c r="G7126"/>
      <c r="H7126"/>
      <c r="I7126"/>
      <c r="J7126"/>
      <c r="K7126" s="91"/>
      <c r="L7126" s="91"/>
      <c r="M7126" s="91"/>
      <c r="R7126"/>
      <c r="S7126"/>
      <c r="T7126"/>
      <c r="U7126"/>
      <c r="V7126"/>
      <c r="W7126"/>
      <c r="X7126"/>
      <c r="Y7126"/>
      <c r="Z7126"/>
      <c r="AA7126"/>
      <c r="AB7126"/>
      <c r="AC7126"/>
    </row>
    <row r="7127" spans="2:29" s="14" customFormat="1" x14ac:dyDescent="0.25">
      <c r="B7127"/>
      <c r="C7127"/>
      <c r="D7127"/>
      <c r="E7127"/>
      <c r="F7127"/>
      <c r="G7127"/>
      <c r="H7127"/>
      <c r="I7127"/>
      <c r="J7127"/>
      <c r="K7127" s="91"/>
      <c r="L7127" s="91"/>
      <c r="M7127" s="91"/>
      <c r="R7127"/>
      <c r="S7127"/>
      <c r="T7127"/>
      <c r="U7127"/>
      <c r="V7127"/>
      <c r="W7127"/>
      <c r="X7127"/>
      <c r="Y7127"/>
      <c r="Z7127"/>
      <c r="AA7127"/>
      <c r="AB7127"/>
      <c r="AC7127"/>
    </row>
    <row r="7128" spans="2:29" s="14" customFormat="1" x14ac:dyDescent="0.25">
      <c r="B7128"/>
      <c r="C7128"/>
      <c r="D7128"/>
      <c r="E7128"/>
      <c r="F7128"/>
      <c r="G7128"/>
      <c r="H7128"/>
      <c r="I7128"/>
      <c r="J7128"/>
      <c r="K7128" s="91"/>
      <c r="L7128" s="91"/>
      <c r="M7128" s="91"/>
      <c r="R7128"/>
      <c r="S7128"/>
      <c r="T7128"/>
      <c r="U7128"/>
      <c r="V7128"/>
      <c r="W7128"/>
      <c r="X7128"/>
      <c r="Y7128"/>
      <c r="Z7128"/>
      <c r="AA7128"/>
      <c r="AB7128"/>
      <c r="AC7128"/>
    </row>
    <row r="7129" spans="2:29" s="14" customFormat="1" x14ac:dyDescent="0.25">
      <c r="B7129"/>
      <c r="C7129"/>
      <c r="D7129"/>
      <c r="E7129"/>
      <c r="F7129"/>
      <c r="G7129"/>
      <c r="H7129"/>
      <c r="I7129"/>
      <c r="J7129"/>
      <c r="K7129" s="91"/>
      <c r="L7129" s="91"/>
      <c r="M7129" s="91"/>
      <c r="R7129"/>
      <c r="S7129"/>
      <c r="T7129"/>
      <c r="U7129"/>
      <c r="V7129"/>
      <c r="W7129"/>
      <c r="X7129"/>
      <c r="Y7129"/>
      <c r="Z7129"/>
      <c r="AA7129"/>
      <c r="AB7129"/>
      <c r="AC7129"/>
    </row>
    <row r="7130" spans="2:29" s="14" customFormat="1" x14ac:dyDescent="0.25">
      <c r="B7130"/>
      <c r="C7130"/>
      <c r="D7130"/>
      <c r="E7130"/>
      <c r="F7130"/>
      <c r="G7130"/>
      <c r="H7130"/>
      <c r="I7130"/>
      <c r="J7130"/>
      <c r="K7130" s="91"/>
      <c r="L7130" s="91"/>
      <c r="M7130" s="91"/>
      <c r="R7130"/>
      <c r="S7130"/>
      <c r="T7130"/>
      <c r="U7130"/>
      <c r="V7130"/>
      <c r="W7130"/>
      <c r="X7130"/>
      <c r="Y7130"/>
      <c r="Z7130"/>
      <c r="AA7130"/>
      <c r="AB7130"/>
      <c r="AC7130"/>
    </row>
    <row r="7131" spans="2:29" s="14" customFormat="1" x14ac:dyDescent="0.25">
      <c r="B7131"/>
      <c r="C7131"/>
      <c r="D7131"/>
      <c r="E7131"/>
      <c r="F7131"/>
      <c r="G7131"/>
      <c r="H7131"/>
      <c r="I7131"/>
      <c r="J7131"/>
      <c r="K7131" s="91"/>
      <c r="L7131" s="91"/>
      <c r="M7131" s="91"/>
      <c r="R7131"/>
      <c r="S7131"/>
      <c r="T7131"/>
      <c r="U7131"/>
      <c r="V7131"/>
      <c r="W7131"/>
      <c r="X7131"/>
      <c r="Y7131"/>
      <c r="Z7131"/>
      <c r="AA7131"/>
      <c r="AB7131"/>
      <c r="AC7131"/>
    </row>
    <row r="7132" spans="2:29" s="14" customFormat="1" x14ac:dyDescent="0.25">
      <c r="B7132"/>
      <c r="C7132"/>
      <c r="D7132"/>
      <c r="E7132"/>
      <c r="F7132"/>
      <c r="G7132"/>
      <c r="H7132"/>
      <c r="I7132"/>
      <c r="J7132"/>
      <c r="K7132" s="91"/>
      <c r="L7132" s="91"/>
      <c r="M7132" s="91"/>
      <c r="R7132"/>
      <c r="S7132"/>
      <c r="T7132"/>
      <c r="U7132"/>
      <c r="V7132"/>
      <c r="W7132"/>
      <c r="X7132"/>
      <c r="Y7132"/>
      <c r="Z7132"/>
      <c r="AA7132"/>
      <c r="AB7132"/>
      <c r="AC7132"/>
    </row>
    <row r="7133" spans="2:29" s="14" customFormat="1" x14ac:dyDescent="0.25">
      <c r="B7133"/>
      <c r="C7133"/>
      <c r="D7133"/>
      <c r="E7133"/>
      <c r="F7133"/>
      <c r="G7133"/>
      <c r="H7133"/>
      <c r="I7133"/>
      <c r="J7133"/>
      <c r="K7133" s="91"/>
      <c r="L7133" s="91"/>
      <c r="M7133" s="91"/>
      <c r="R7133"/>
      <c r="S7133"/>
      <c r="T7133"/>
      <c r="U7133"/>
      <c r="V7133"/>
      <c r="W7133"/>
      <c r="X7133"/>
      <c r="Y7133"/>
      <c r="Z7133"/>
      <c r="AA7133"/>
      <c r="AB7133"/>
      <c r="AC7133"/>
    </row>
    <row r="7134" spans="2:29" s="14" customFormat="1" x14ac:dyDescent="0.25">
      <c r="B7134"/>
      <c r="C7134"/>
      <c r="D7134"/>
      <c r="E7134"/>
      <c r="F7134"/>
      <c r="G7134"/>
      <c r="H7134"/>
      <c r="I7134"/>
      <c r="J7134"/>
      <c r="K7134" s="91"/>
      <c r="L7134" s="91"/>
      <c r="M7134" s="91"/>
      <c r="R7134"/>
      <c r="S7134"/>
      <c r="T7134"/>
      <c r="U7134"/>
      <c r="V7134"/>
      <c r="W7134"/>
      <c r="X7134"/>
      <c r="Y7134"/>
      <c r="Z7134"/>
      <c r="AA7134"/>
      <c r="AB7134"/>
      <c r="AC7134"/>
    </row>
    <row r="7135" spans="2:29" s="14" customFormat="1" x14ac:dyDescent="0.25">
      <c r="B7135"/>
      <c r="C7135"/>
      <c r="D7135"/>
      <c r="E7135"/>
      <c r="F7135"/>
      <c r="G7135"/>
      <c r="H7135"/>
      <c r="I7135"/>
      <c r="J7135"/>
      <c r="K7135" s="91"/>
      <c r="L7135" s="91"/>
      <c r="M7135" s="91"/>
      <c r="R7135"/>
      <c r="S7135"/>
      <c r="T7135"/>
      <c r="U7135"/>
      <c r="V7135"/>
      <c r="W7135"/>
      <c r="X7135"/>
      <c r="Y7135"/>
      <c r="Z7135"/>
      <c r="AA7135"/>
      <c r="AB7135"/>
      <c r="AC7135"/>
    </row>
    <row r="7136" spans="2:29" s="14" customFormat="1" x14ac:dyDescent="0.25">
      <c r="B7136"/>
      <c r="C7136"/>
      <c r="D7136"/>
      <c r="E7136"/>
      <c r="F7136"/>
      <c r="G7136"/>
      <c r="H7136"/>
      <c r="I7136"/>
      <c r="J7136"/>
      <c r="K7136" s="91"/>
      <c r="L7136" s="91"/>
      <c r="M7136" s="91"/>
      <c r="R7136"/>
      <c r="S7136"/>
      <c r="T7136"/>
      <c r="U7136"/>
      <c r="V7136"/>
      <c r="W7136"/>
      <c r="X7136"/>
      <c r="Y7136"/>
      <c r="Z7136"/>
      <c r="AA7136"/>
      <c r="AB7136"/>
      <c r="AC7136"/>
    </row>
    <row r="7137" spans="2:29" s="14" customFormat="1" x14ac:dyDescent="0.25">
      <c r="B7137"/>
      <c r="C7137"/>
      <c r="D7137"/>
      <c r="E7137"/>
      <c r="F7137"/>
      <c r="G7137"/>
      <c r="H7137"/>
      <c r="I7137"/>
      <c r="J7137"/>
      <c r="K7137" s="91"/>
      <c r="L7137" s="91"/>
      <c r="M7137" s="91"/>
      <c r="R7137"/>
      <c r="S7137"/>
      <c r="T7137"/>
      <c r="U7137"/>
      <c r="V7137"/>
      <c r="W7137"/>
      <c r="X7137"/>
      <c r="Y7137"/>
      <c r="Z7137"/>
      <c r="AA7137"/>
      <c r="AB7137"/>
      <c r="AC7137"/>
    </row>
    <row r="7138" spans="2:29" s="14" customFormat="1" x14ac:dyDescent="0.25">
      <c r="B7138"/>
      <c r="C7138"/>
      <c r="D7138"/>
      <c r="E7138"/>
      <c r="F7138"/>
      <c r="G7138"/>
      <c r="H7138"/>
      <c r="I7138"/>
      <c r="J7138"/>
      <c r="K7138" s="91"/>
      <c r="L7138" s="91"/>
      <c r="M7138" s="91"/>
      <c r="R7138"/>
      <c r="S7138"/>
      <c r="T7138"/>
      <c r="U7138"/>
      <c r="V7138"/>
      <c r="W7138"/>
      <c r="X7138"/>
      <c r="Y7138"/>
      <c r="Z7138"/>
      <c r="AA7138"/>
      <c r="AB7138"/>
      <c r="AC7138"/>
    </row>
    <row r="7139" spans="2:29" s="14" customFormat="1" x14ac:dyDescent="0.25">
      <c r="B7139"/>
      <c r="C7139"/>
      <c r="D7139"/>
      <c r="E7139"/>
      <c r="F7139"/>
      <c r="G7139"/>
      <c r="H7139"/>
      <c r="I7139"/>
      <c r="J7139"/>
      <c r="K7139" s="91"/>
      <c r="L7139" s="91"/>
      <c r="M7139" s="91"/>
      <c r="R7139"/>
      <c r="S7139"/>
      <c r="T7139"/>
      <c r="U7139"/>
      <c r="V7139"/>
      <c r="W7139"/>
      <c r="X7139"/>
      <c r="Y7139"/>
      <c r="Z7139"/>
      <c r="AA7139"/>
      <c r="AB7139"/>
      <c r="AC7139"/>
    </row>
    <row r="7140" spans="2:29" s="14" customFormat="1" x14ac:dyDescent="0.25">
      <c r="B7140"/>
      <c r="C7140"/>
      <c r="D7140"/>
      <c r="E7140"/>
      <c r="F7140"/>
      <c r="G7140"/>
      <c r="H7140"/>
      <c r="I7140"/>
      <c r="J7140"/>
      <c r="K7140" s="91"/>
      <c r="L7140" s="91"/>
      <c r="M7140" s="91"/>
      <c r="R7140"/>
      <c r="S7140"/>
      <c r="T7140"/>
      <c r="U7140"/>
      <c r="V7140"/>
      <c r="W7140"/>
      <c r="X7140"/>
      <c r="Y7140"/>
      <c r="Z7140"/>
      <c r="AA7140"/>
      <c r="AB7140"/>
      <c r="AC7140"/>
    </row>
    <row r="7141" spans="2:29" s="14" customFormat="1" x14ac:dyDescent="0.25">
      <c r="B7141"/>
      <c r="C7141"/>
      <c r="D7141"/>
      <c r="E7141"/>
      <c r="F7141"/>
      <c r="G7141"/>
      <c r="H7141"/>
      <c r="I7141"/>
      <c r="J7141"/>
      <c r="K7141" s="91"/>
      <c r="L7141" s="91"/>
      <c r="M7141" s="91"/>
      <c r="R7141"/>
      <c r="S7141"/>
      <c r="T7141"/>
      <c r="U7141"/>
      <c r="V7141"/>
      <c r="W7141"/>
      <c r="X7141"/>
      <c r="Y7141"/>
      <c r="Z7141"/>
      <c r="AA7141"/>
      <c r="AB7141"/>
      <c r="AC7141"/>
    </row>
    <row r="7142" spans="2:29" s="14" customFormat="1" x14ac:dyDescent="0.25">
      <c r="B7142"/>
      <c r="C7142"/>
      <c r="D7142"/>
      <c r="E7142"/>
      <c r="F7142"/>
      <c r="G7142"/>
      <c r="H7142"/>
      <c r="I7142"/>
      <c r="J7142"/>
      <c r="K7142" s="91"/>
      <c r="L7142" s="91"/>
      <c r="M7142" s="91"/>
      <c r="R7142"/>
      <c r="S7142"/>
      <c r="T7142"/>
      <c r="U7142"/>
      <c r="V7142"/>
      <c r="W7142"/>
      <c r="X7142"/>
      <c r="Y7142"/>
      <c r="Z7142"/>
      <c r="AA7142"/>
      <c r="AB7142"/>
      <c r="AC7142"/>
    </row>
    <row r="7143" spans="2:29" s="14" customFormat="1" x14ac:dyDescent="0.25">
      <c r="B7143"/>
      <c r="C7143"/>
      <c r="D7143"/>
      <c r="E7143"/>
      <c r="F7143"/>
      <c r="G7143"/>
      <c r="H7143"/>
      <c r="I7143"/>
      <c r="J7143"/>
      <c r="K7143" s="91"/>
      <c r="L7143" s="91"/>
      <c r="M7143" s="91"/>
      <c r="R7143"/>
      <c r="S7143"/>
      <c r="T7143"/>
      <c r="U7143"/>
      <c r="V7143"/>
      <c r="W7143"/>
      <c r="X7143"/>
      <c r="Y7143"/>
      <c r="Z7143"/>
      <c r="AA7143"/>
      <c r="AB7143"/>
      <c r="AC7143"/>
    </row>
    <row r="7144" spans="2:29" s="14" customFormat="1" x14ac:dyDescent="0.25">
      <c r="B7144"/>
      <c r="C7144"/>
      <c r="D7144"/>
      <c r="E7144"/>
      <c r="F7144"/>
      <c r="G7144"/>
      <c r="H7144"/>
      <c r="I7144"/>
      <c r="J7144"/>
      <c r="K7144" s="91"/>
      <c r="L7144" s="91"/>
      <c r="M7144" s="91"/>
      <c r="R7144"/>
      <c r="S7144"/>
      <c r="T7144"/>
      <c r="U7144"/>
      <c r="V7144"/>
      <c r="W7144"/>
      <c r="X7144"/>
      <c r="Y7144"/>
      <c r="Z7144"/>
      <c r="AA7144"/>
      <c r="AB7144"/>
      <c r="AC7144"/>
    </row>
    <row r="7145" spans="2:29" s="14" customFormat="1" x14ac:dyDescent="0.25">
      <c r="B7145"/>
      <c r="C7145"/>
      <c r="D7145"/>
      <c r="E7145"/>
      <c r="F7145"/>
      <c r="G7145"/>
      <c r="H7145"/>
      <c r="I7145"/>
      <c r="J7145"/>
      <c r="K7145" s="91"/>
      <c r="L7145" s="91"/>
      <c r="M7145" s="91"/>
      <c r="R7145"/>
      <c r="S7145"/>
      <c r="T7145"/>
      <c r="U7145"/>
      <c r="V7145"/>
      <c r="W7145"/>
      <c r="X7145"/>
      <c r="Y7145"/>
      <c r="Z7145"/>
      <c r="AA7145"/>
      <c r="AB7145"/>
      <c r="AC7145"/>
    </row>
    <row r="7146" spans="2:29" s="14" customFormat="1" x14ac:dyDescent="0.25">
      <c r="B7146"/>
      <c r="C7146"/>
      <c r="D7146"/>
      <c r="E7146"/>
      <c r="F7146"/>
      <c r="G7146"/>
      <c r="H7146"/>
      <c r="I7146"/>
      <c r="J7146"/>
      <c r="K7146" s="91"/>
      <c r="L7146" s="91"/>
      <c r="M7146" s="91"/>
      <c r="R7146"/>
      <c r="S7146"/>
      <c r="T7146"/>
      <c r="U7146"/>
      <c r="V7146"/>
      <c r="W7146"/>
      <c r="X7146"/>
      <c r="Y7146"/>
      <c r="Z7146"/>
      <c r="AA7146"/>
      <c r="AB7146"/>
      <c r="AC7146"/>
    </row>
    <row r="7147" spans="2:29" s="14" customFormat="1" x14ac:dyDescent="0.25">
      <c r="B7147"/>
      <c r="C7147"/>
      <c r="D7147"/>
      <c r="E7147"/>
      <c r="F7147"/>
      <c r="G7147"/>
      <c r="H7147"/>
      <c r="I7147"/>
      <c r="J7147"/>
      <c r="K7147" s="91"/>
      <c r="L7147" s="91"/>
      <c r="M7147" s="91"/>
      <c r="R7147"/>
      <c r="S7147"/>
      <c r="T7147"/>
      <c r="U7147"/>
      <c r="V7147"/>
      <c r="W7147"/>
      <c r="X7147"/>
      <c r="Y7147"/>
      <c r="Z7147"/>
      <c r="AA7147"/>
      <c r="AB7147"/>
      <c r="AC7147"/>
    </row>
    <row r="7148" spans="2:29" s="14" customFormat="1" x14ac:dyDescent="0.25">
      <c r="B7148"/>
      <c r="C7148"/>
      <c r="D7148"/>
      <c r="E7148"/>
      <c r="F7148"/>
      <c r="G7148"/>
      <c r="H7148"/>
      <c r="I7148"/>
      <c r="J7148"/>
      <c r="K7148" s="91"/>
      <c r="L7148" s="91"/>
      <c r="M7148" s="91"/>
      <c r="R7148"/>
      <c r="S7148"/>
      <c r="T7148"/>
      <c r="U7148"/>
      <c r="V7148"/>
      <c r="W7148"/>
      <c r="X7148"/>
      <c r="Y7148"/>
      <c r="Z7148"/>
      <c r="AA7148"/>
      <c r="AB7148"/>
      <c r="AC7148"/>
    </row>
    <row r="7149" spans="2:29" s="14" customFormat="1" x14ac:dyDescent="0.25">
      <c r="B7149"/>
      <c r="C7149"/>
      <c r="D7149"/>
      <c r="E7149"/>
      <c r="F7149"/>
      <c r="G7149"/>
      <c r="H7149"/>
      <c r="I7149"/>
      <c r="J7149"/>
      <c r="K7149" s="91"/>
      <c r="L7149" s="91"/>
      <c r="M7149" s="91"/>
      <c r="R7149"/>
      <c r="S7149"/>
      <c r="T7149"/>
      <c r="U7149"/>
      <c r="V7149"/>
      <c r="W7149"/>
      <c r="X7149"/>
      <c r="Y7149"/>
      <c r="Z7149"/>
      <c r="AA7149"/>
      <c r="AB7149"/>
      <c r="AC7149"/>
    </row>
    <row r="7150" spans="2:29" s="14" customFormat="1" x14ac:dyDescent="0.25">
      <c r="B7150"/>
      <c r="C7150"/>
      <c r="D7150"/>
      <c r="E7150"/>
      <c r="F7150"/>
      <c r="G7150"/>
      <c r="H7150"/>
      <c r="I7150"/>
      <c r="J7150"/>
      <c r="K7150" s="91"/>
      <c r="L7150" s="91"/>
      <c r="M7150" s="91"/>
      <c r="R7150"/>
      <c r="S7150"/>
      <c r="T7150"/>
      <c r="U7150"/>
      <c r="V7150"/>
      <c r="W7150"/>
      <c r="X7150"/>
      <c r="Y7150"/>
      <c r="Z7150"/>
      <c r="AA7150"/>
      <c r="AB7150"/>
      <c r="AC7150"/>
    </row>
    <row r="7151" spans="2:29" s="14" customFormat="1" x14ac:dyDescent="0.25">
      <c r="B7151"/>
      <c r="C7151"/>
      <c r="D7151"/>
      <c r="E7151"/>
      <c r="F7151"/>
      <c r="G7151"/>
      <c r="H7151"/>
      <c r="I7151"/>
      <c r="J7151"/>
      <c r="K7151" s="91"/>
      <c r="L7151" s="91"/>
      <c r="M7151" s="91"/>
      <c r="R7151"/>
      <c r="S7151"/>
      <c r="T7151"/>
      <c r="U7151"/>
      <c r="V7151"/>
      <c r="W7151"/>
      <c r="X7151"/>
      <c r="Y7151"/>
      <c r="Z7151"/>
      <c r="AA7151"/>
      <c r="AB7151"/>
      <c r="AC7151"/>
    </row>
    <row r="7152" spans="2:29" s="14" customFormat="1" x14ac:dyDescent="0.25">
      <c r="B7152"/>
      <c r="C7152"/>
      <c r="D7152"/>
      <c r="E7152"/>
      <c r="F7152"/>
      <c r="G7152"/>
      <c r="H7152"/>
      <c r="I7152"/>
      <c r="J7152"/>
      <c r="K7152" s="91"/>
      <c r="L7152" s="91"/>
      <c r="M7152" s="91"/>
      <c r="R7152"/>
      <c r="S7152"/>
      <c r="T7152"/>
      <c r="U7152"/>
      <c r="V7152"/>
      <c r="W7152"/>
      <c r="X7152"/>
      <c r="Y7152"/>
      <c r="Z7152"/>
      <c r="AA7152"/>
      <c r="AB7152"/>
      <c r="AC7152"/>
    </row>
    <row r="7153" spans="2:29" s="14" customFormat="1" x14ac:dyDescent="0.25">
      <c r="B7153"/>
      <c r="C7153"/>
      <c r="D7153"/>
      <c r="E7153"/>
      <c r="F7153"/>
      <c r="G7153"/>
      <c r="H7153"/>
      <c r="I7153"/>
      <c r="J7153"/>
      <c r="K7153" s="91"/>
      <c r="L7153" s="91"/>
      <c r="M7153" s="91"/>
      <c r="R7153"/>
      <c r="S7153"/>
      <c r="T7153"/>
      <c r="U7153"/>
      <c r="V7153"/>
      <c r="W7153"/>
      <c r="X7153"/>
      <c r="Y7153"/>
      <c r="Z7153"/>
      <c r="AA7153"/>
      <c r="AB7153"/>
      <c r="AC7153"/>
    </row>
    <row r="7154" spans="2:29" s="14" customFormat="1" x14ac:dyDescent="0.25">
      <c r="B7154"/>
      <c r="C7154"/>
      <c r="D7154"/>
      <c r="E7154"/>
      <c r="F7154"/>
      <c r="G7154"/>
      <c r="H7154"/>
      <c r="I7154"/>
      <c r="J7154"/>
      <c r="K7154" s="91"/>
      <c r="L7154" s="91"/>
      <c r="M7154" s="91"/>
      <c r="R7154"/>
      <c r="S7154"/>
      <c r="T7154"/>
      <c r="U7154"/>
      <c r="V7154"/>
      <c r="W7154"/>
      <c r="X7154"/>
      <c r="Y7154"/>
      <c r="Z7154"/>
      <c r="AA7154"/>
      <c r="AB7154"/>
      <c r="AC7154"/>
    </row>
    <row r="7155" spans="2:29" s="14" customFormat="1" x14ac:dyDescent="0.25">
      <c r="B7155"/>
      <c r="C7155"/>
      <c r="D7155"/>
      <c r="E7155"/>
      <c r="F7155"/>
      <c r="G7155"/>
      <c r="H7155"/>
      <c r="I7155"/>
      <c r="J7155"/>
      <c r="K7155" s="91"/>
      <c r="L7155" s="91"/>
      <c r="M7155" s="91"/>
      <c r="R7155"/>
      <c r="S7155"/>
      <c r="T7155"/>
      <c r="U7155"/>
      <c r="V7155"/>
      <c r="W7155"/>
      <c r="X7155"/>
      <c r="Y7155"/>
      <c r="Z7155"/>
      <c r="AA7155"/>
      <c r="AB7155"/>
      <c r="AC7155"/>
    </row>
    <row r="7156" spans="2:29" s="14" customFormat="1" x14ac:dyDescent="0.25">
      <c r="B7156"/>
      <c r="C7156"/>
      <c r="D7156"/>
      <c r="E7156"/>
      <c r="F7156"/>
      <c r="G7156"/>
      <c r="H7156"/>
      <c r="I7156"/>
      <c r="J7156"/>
      <c r="K7156" s="91"/>
      <c r="L7156" s="91"/>
      <c r="M7156" s="91"/>
      <c r="R7156"/>
      <c r="S7156"/>
      <c r="T7156"/>
      <c r="U7156"/>
      <c r="V7156"/>
      <c r="W7156"/>
      <c r="X7156"/>
      <c r="Y7156"/>
      <c r="Z7156"/>
      <c r="AA7156"/>
      <c r="AB7156"/>
      <c r="AC7156"/>
    </row>
    <row r="7157" spans="2:29" s="14" customFormat="1" x14ac:dyDescent="0.25">
      <c r="B7157"/>
      <c r="C7157"/>
      <c r="D7157"/>
      <c r="E7157"/>
      <c r="F7157"/>
      <c r="G7157"/>
      <c r="H7157"/>
      <c r="I7157"/>
      <c r="J7157"/>
      <c r="K7157" s="91"/>
      <c r="L7157" s="91"/>
      <c r="M7157" s="91"/>
      <c r="R7157"/>
      <c r="S7157"/>
      <c r="T7157"/>
      <c r="U7157"/>
      <c r="V7157"/>
      <c r="W7157"/>
      <c r="X7157"/>
      <c r="Y7157"/>
      <c r="Z7157"/>
      <c r="AA7157"/>
      <c r="AB7157"/>
      <c r="AC7157"/>
    </row>
    <row r="7158" spans="2:29" s="14" customFormat="1" x14ac:dyDescent="0.25">
      <c r="B7158"/>
      <c r="C7158"/>
      <c r="D7158"/>
      <c r="E7158"/>
      <c r="F7158"/>
      <c r="G7158"/>
      <c r="H7158"/>
      <c r="I7158"/>
      <c r="J7158"/>
      <c r="K7158" s="91"/>
      <c r="L7158" s="91"/>
      <c r="M7158" s="91"/>
      <c r="R7158"/>
      <c r="S7158"/>
      <c r="T7158"/>
      <c r="U7158"/>
      <c r="V7158"/>
      <c r="W7158"/>
      <c r="X7158"/>
      <c r="Y7158"/>
      <c r="Z7158"/>
      <c r="AA7158"/>
      <c r="AB7158"/>
      <c r="AC7158"/>
    </row>
    <row r="7159" spans="2:29" s="14" customFormat="1" x14ac:dyDescent="0.25">
      <c r="B7159"/>
      <c r="C7159"/>
      <c r="D7159"/>
      <c r="E7159"/>
      <c r="F7159"/>
      <c r="G7159"/>
      <c r="H7159"/>
      <c r="I7159"/>
      <c r="J7159"/>
      <c r="K7159" s="91"/>
      <c r="L7159" s="91"/>
      <c r="M7159" s="91"/>
      <c r="R7159"/>
      <c r="S7159"/>
      <c r="T7159"/>
      <c r="U7159"/>
      <c r="V7159"/>
      <c r="W7159"/>
      <c r="X7159"/>
      <c r="Y7159"/>
      <c r="Z7159"/>
      <c r="AA7159"/>
      <c r="AB7159"/>
      <c r="AC7159"/>
    </row>
    <row r="7160" spans="2:29" s="14" customFormat="1" x14ac:dyDescent="0.25">
      <c r="B7160"/>
      <c r="C7160"/>
      <c r="D7160"/>
      <c r="E7160"/>
      <c r="F7160"/>
      <c r="G7160"/>
      <c r="H7160"/>
      <c r="I7160"/>
      <c r="J7160"/>
      <c r="K7160" s="91"/>
      <c r="L7160" s="91"/>
      <c r="M7160" s="91"/>
      <c r="R7160"/>
      <c r="S7160"/>
      <c r="T7160"/>
      <c r="U7160"/>
      <c r="V7160"/>
      <c r="W7160"/>
      <c r="X7160"/>
      <c r="Y7160"/>
      <c r="Z7160"/>
      <c r="AA7160"/>
      <c r="AB7160"/>
      <c r="AC7160"/>
    </row>
    <row r="7161" spans="2:29" s="14" customFormat="1" x14ac:dyDescent="0.25">
      <c r="B7161"/>
      <c r="C7161"/>
      <c r="D7161"/>
      <c r="E7161"/>
      <c r="F7161"/>
      <c r="G7161"/>
      <c r="H7161"/>
      <c r="I7161"/>
      <c r="J7161"/>
      <c r="K7161" s="91"/>
      <c r="L7161" s="91"/>
      <c r="M7161" s="91"/>
      <c r="R7161"/>
      <c r="S7161"/>
      <c r="T7161"/>
      <c r="U7161"/>
      <c r="V7161"/>
      <c r="W7161"/>
      <c r="X7161"/>
      <c r="Y7161"/>
      <c r="Z7161"/>
      <c r="AA7161"/>
      <c r="AB7161"/>
      <c r="AC7161"/>
    </row>
    <row r="7162" spans="2:29" s="14" customFormat="1" x14ac:dyDescent="0.25">
      <c r="B7162"/>
      <c r="C7162"/>
      <c r="D7162"/>
      <c r="E7162"/>
      <c r="F7162"/>
      <c r="G7162"/>
      <c r="H7162"/>
      <c r="I7162"/>
      <c r="J7162"/>
      <c r="K7162" s="91"/>
      <c r="L7162" s="91"/>
      <c r="M7162" s="91"/>
      <c r="R7162"/>
      <c r="S7162"/>
      <c r="T7162"/>
      <c r="U7162"/>
      <c r="V7162"/>
      <c r="W7162"/>
      <c r="X7162"/>
      <c r="Y7162"/>
      <c r="Z7162"/>
      <c r="AA7162"/>
      <c r="AB7162"/>
      <c r="AC7162"/>
    </row>
    <row r="7163" spans="2:29" s="14" customFormat="1" x14ac:dyDescent="0.25">
      <c r="B7163"/>
      <c r="C7163"/>
      <c r="D7163"/>
      <c r="E7163"/>
      <c r="F7163"/>
      <c r="G7163"/>
      <c r="H7163"/>
      <c r="I7163"/>
      <c r="J7163"/>
      <c r="K7163" s="91"/>
      <c r="L7163" s="91"/>
      <c r="M7163" s="91"/>
      <c r="R7163"/>
      <c r="S7163"/>
      <c r="T7163"/>
      <c r="U7163"/>
      <c r="V7163"/>
      <c r="W7163"/>
      <c r="X7163"/>
      <c r="Y7163"/>
      <c r="Z7163"/>
      <c r="AA7163"/>
      <c r="AB7163"/>
      <c r="AC7163"/>
    </row>
    <row r="7164" spans="2:29" s="14" customFormat="1" x14ac:dyDescent="0.25">
      <c r="B7164"/>
      <c r="C7164"/>
      <c r="D7164"/>
      <c r="E7164"/>
      <c r="F7164"/>
      <c r="G7164"/>
      <c r="H7164"/>
      <c r="I7164"/>
      <c r="J7164"/>
      <c r="K7164" s="91"/>
      <c r="L7164" s="91"/>
      <c r="M7164" s="91"/>
      <c r="R7164"/>
      <c r="S7164"/>
      <c r="T7164"/>
      <c r="U7164"/>
      <c r="V7164"/>
      <c r="W7164"/>
      <c r="X7164"/>
      <c r="Y7164"/>
      <c r="Z7164"/>
      <c r="AA7164"/>
      <c r="AB7164"/>
      <c r="AC7164"/>
    </row>
    <row r="7165" spans="2:29" s="14" customFormat="1" x14ac:dyDescent="0.25">
      <c r="B7165"/>
      <c r="C7165"/>
      <c r="D7165"/>
      <c r="E7165"/>
      <c r="F7165"/>
      <c r="G7165"/>
      <c r="H7165"/>
      <c r="I7165"/>
      <c r="J7165"/>
      <c r="K7165" s="91"/>
      <c r="L7165" s="91"/>
      <c r="M7165" s="91"/>
      <c r="R7165"/>
      <c r="S7165"/>
      <c r="T7165"/>
      <c r="U7165"/>
      <c r="V7165"/>
      <c r="W7165"/>
      <c r="X7165"/>
      <c r="Y7165"/>
      <c r="Z7165"/>
      <c r="AA7165"/>
      <c r="AB7165"/>
      <c r="AC7165"/>
    </row>
    <row r="7166" spans="2:29" s="14" customFormat="1" x14ac:dyDescent="0.25">
      <c r="B7166"/>
      <c r="C7166"/>
      <c r="D7166"/>
      <c r="E7166"/>
      <c r="F7166"/>
      <c r="G7166"/>
      <c r="H7166"/>
      <c r="I7166"/>
      <c r="J7166"/>
      <c r="K7166" s="91"/>
      <c r="L7166" s="91"/>
      <c r="M7166" s="91"/>
      <c r="R7166"/>
      <c r="S7166"/>
      <c r="T7166"/>
      <c r="U7166"/>
      <c r="V7166"/>
      <c r="W7166"/>
      <c r="X7166"/>
      <c r="Y7166"/>
      <c r="Z7166"/>
      <c r="AA7166"/>
      <c r="AB7166"/>
      <c r="AC7166"/>
    </row>
    <row r="7167" spans="2:29" s="14" customFormat="1" x14ac:dyDescent="0.25">
      <c r="B7167"/>
      <c r="C7167"/>
      <c r="D7167"/>
      <c r="E7167"/>
      <c r="F7167"/>
      <c r="G7167"/>
      <c r="H7167"/>
      <c r="I7167"/>
      <c r="J7167"/>
      <c r="K7167" s="91"/>
      <c r="L7167" s="91"/>
      <c r="M7167" s="91"/>
      <c r="R7167"/>
      <c r="S7167"/>
      <c r="T7167"/>
      <c r="U7167"/>
      <c r="V7167"/>
      <c r="W7167"/>
      <c r="X7167"/>
      <c r="Y7167"/>
      <c r="Z7167"/>
      <c r="AA7167"/>
      <c r="AB7167"/>
      <c r="AC7167"/>
    </row>
    <row r="7168" spans="2:29" s="14" customFormat="1" x14ac:dyDescent="0.25">
      <c r="B7168"/>
      <c r="C7168"/>
      <c r="D7168"/>
      <c r="E7168"/>
      <c r="F7168"/>
      <c r="G7168"/>
      <c r="H7168"/>
      <c r="I7168"/>
      <c r="J7168"/>
      <c r="K7168" s="91"/>
      <c r="L7168" s="91"/>
      <c r="M7168" s="91"/>
      <c r="R7168"/>
      <c r="S7168"/>
      <c r="T7168"/>
      <c r="U7168"/>
      <c r="V7168"/>
      <c r="W7168"/>
      <c r="X7168"/>
      <c r="Y7168"/>
      <c r="Z7168"/>
      <c r="AA7168"/>
      <c r="AB7168"/>
      <c r="AC7168"/>
    </row>
    <row r="7169" spans="2:29" s="14" customFormat="1" x14ac:dyDescent="0.25">
      <c r="B7169"/>
      <c r="C7169"/>
      <c r="D7169"/>
      <c r="E7169"/>
      <c r="F7169"/>
      <c r="G7169"/>
      <c r="H7169"/>
      <c r="I7169"/>
      <c r="J7169"/>
      <c r="K7169" s="91"/>
      <c r="L7169" s="91"/>
      <c r="M7169" s="91"/>
      <c r="R7169"/>
      <c r="S7169"/>
      <c r="T7169"/>
      <c r="U7169"/>
      <c r="V7169"/>
      <c r="W7169"/>
      <c r="X7169"/>
      <c r="Y7169"/>
      <c r="Z7169"/>
      <c r="AA7169"/>
      <c r="AB7169"/>
      <c r="AC7169"/>
    </row>
    <row r="7170" spans="2:29" s="14" customFormat="1" x14ac:dyDescent="0.25">
      <c r="B7170"/>
      <c r="C7170"/>
      <c r="D7170"/>
      <c r="E7170"/>
      <c r="F7170"/>
      <c r="G7170"/>
      <c r="H7170"/>
      <c r="I7170"/>
      <c r="J7170"/>
      <c r="K7170" s="91"/>
      <c r="L7170" s="91"/>
      <c r="M7170" s="91"/>
      <c r="R7170"/>
      <c r="S7170"/>
      <c r="T7170"/>
      <c r="U7170"/>
      <c r="V7170"/>
      <c r="W7170"/>
      <c r="X7170"/>
      <c r="Y7170"/>
      <c r="Z7170"/>
      <c r="AA7170"/>
      <c r="AB7170"/>
      <c r="AC7170"/>
    </row>
    <row r="7171" spans="2:29" s="14" customFormat="1" x14ac:dyDescent="0.25">
      <c r="B7171"/>
      <c r="C7171"/>
      <c r="D7171"/>
      <c r="E7171"/>
      <c r="F7171"/>
      <c r="G7171"/>
      <c r="H7171"/>
      <c r="I7171"/>
      <c r="J7171"/>
      <c r="K7171" s="91"/>
      <c r="L7171" s="91"/>
      <c r="M7171" s="91"/>
      <c r="R7171"/>
      <c r="S7171"/>
      <c r="T7171"/>
      <c r="U7171"/>
      <c r="V7171"/>
      <c r="W7171"/>
      <c r="X7171"/>
      <c r="Y7171"/>
      <c r="Z7171"/>
      <c r="AA7171"/>
      <c r="AB7171"/>
      <c r="AC7171"/>
    </row>
    <row r="7172" spans="2:29" s="14" customFormat="1" x14ac:dyDescent="0.25">
      <c r="B7172"/>
      <c r="C7172"/>
      <c r="D7172"/>
      <c r="E7172"/>
      <c r="F7172"/>
      <c r="G7172"/>
      <c r="H7172"/>
      <c r="I7172"/>
      <c r="J7172"/>
      <c r="K7172" s="91"/>
      <c r="L7172" s="91"/>
      <c r="M7172" s="91"/>
      <c r="R7172"/>
      <c r="S7172"/>
      <c r="T7172"/>
      <c r="U7172"/>
      <c r="V7172"/>
      <c r="W7172"/>
      <c r="X7172"/>
      <c r="Y7172"/>
      <c r="Z7172"/>
      <c r="AA7172"/>
      <c r="AB7172"/>
      <c r="AC7172"/>
    </row>
    <row r="7173" spans="2:29" s="14" customFormat="1" x14ac:dyDescent="0.25">
      <c r="B7173"/>
      <c r="C7173"/>
      <c r="D7173"/>
      <c r="E7173"/>
      <c r="F7173"/>
      <c r="G7173"/>
      <c r="H7173"/>
      <c r="I7173"/>
      <c r="J7173"/>
      <c r="K7173" s="91"/>
      <c r="L7173" s="91"/>
      <c r="M7173" s="91"/>
      <c r="R7173"/>
      <c r="S7173"/>
      <c r="T7173"/>
      <c r="U7173"/>
      <c r="V7173"/>
      <c r="W7173"/>
      <c r="X7173"/>
      <c r="Y7173"/>
      <c r="Z7173"/>
      <c r="AA7173"/>
      <c r="AB7173"/>
      <c r="AC7173"/>
    </row>
    <row r="7174" spans="2:29" s="14" customFormat="1" x14ac:dyDescent="0.25">
      <c r="B7174"/>
      <c r="C7174"/>
      <c r="D7174"/>
      <c r="E7174"/>
      <c r="F7174"/>
      <c r="G7174"/>
      <c r="H7174"/>
      <c r="I7174"/>
      <c r="J7174"/>
      <c r="K7174" s="91"/>
      <c r="L7174" s="91"/>
      <c r="M7174" s="91"/>
      <c r="R7174"/>
      <c r="S7174"/>
      <c r="T7174"/>
      <c r="U7174"/>
      <c r="V7174"/>
      <c r="W7174"/>
      <c r="X7174"/>
      <c r="Y7174"/>
      <c r="Z7174"/>
      <c r="AA7174"/>
      <c r="AB7174"/>
      <c r="AC7174"/>
    </row>
    <row r="7175" spans="2:29" s="14" customFormat="1" x14ac:dyDescent="0.25">
      <c r="B7175"/>
      <c r="C7175"/>
      <c r="D7175"/>
      <c r="E7175"/>
      <c r="F7175"/>
      <c r="G7175"/>
      <c r="H7175"/>
      <c r="I7175"/>
      <c r="J7175"/>
      <c r="K7175" s="91"/>
      <c r="L7175" s="91"/>
      <c r="M7175" s="91"/>
      <c r="R7175"/>
      <c r="S7175"/>
      <c r="T7175"/>
      <c r="U7175"/>
      <c r="V7175"/>
      <c r="W7175"/>
      <c r="X7175"/>
      <c r="Y7175"/>
      <c r="Z7175"/>
      <c r="AA7175"/>
      <c r="AB7175"/>
      <c r="AC7175"/>
    </row>
    <row r="7176" spans="2:29" s="14" customFormat="1" x14ac:dyDescent="0.25">
      <c r="B7176"/>
      <c r="C7176"/>
      <c r="D7176"/>
      <c r="E7176"/>
      <c r="F7176"/>
      <c r="G7176"/>
      <c r="H7176"/>
      <c r="I7176"/>
      <c r="J7176"/>
      <c r="K7176" s="91"/>
      <c r="L7176" s="91"/>
      <c r="M7176" s="91"/>
      <c r="R7176"/>
      <c r="S7176"/>
      <c r="T7176"/>
      <c r="U7176"/>
      <c r="V7176"/>
      <c r="W7176"/>
      <c r="X7176"/>
      <c r="Y7176"/>
      <c r="Z7176"/>
      <c r="AA7176"/>
      <c r="AB7176"/>
      <c r="AC7176"/>
    </row>
    <row r="7177" spans="2:29" s="14" customFormat="1" x14ac:dyDescent="0.25">
      <c r="B7177"/>
      <c r="C7177"/>
      <c r="D7177"/>
      <c r="E7177"/>
      <c r="F7177"/>
      <c r="G7177"/>
      <c r="H7177"/>
      <c r="I7177"/>
      <c r="J7177"/>
      <c r="K7177" s="91"/>
      <c r="L7177" s="91"/>
      <c r="M7177" s="91"/>
      <c r="R7177"/>
      <c r="S7177"/>
      <c r="T7177"/>
      <c r="U7177"/>
      <c r="V7177"/>
      <c r="W7177"/>
      <c r="X7177"/>
      <c r="Y7177"/>
      <c r="Z7177"/>
      <c r="AA7177"/>
      <c r="AB7177"/>
      <c r="AC7177"/>
    </row>
    <row r="7178" spans="2:29" s="14" customFormat="1" x14ac:dyDescent="0.25">
      <c r="B7178"/>
      <c r="C7178"/>
      <c r="D7178"/>
      <c r="E7178"/>
      <c r="F7178"/>
      <c r="G7178"/>
      <c r="H7178"/>
      <c r="I7178"/>
      <c r="J7178"/>
      <c r="K7178" s="91"/>
      <c r="L7178" s="91"/>
      <c r="M7178" s="91"/>
      <c r="R7178"/>
      <c r="S7178"/>
      <c r="T7178"/>
      <c r="U7178"/>
      <c r="V7178"/>
      <c r="W7178"/>
      <c r="X7178"/>
      <c r="Y7178"/>
      <c r="Z7178"/>
      <c r="AA7178"/>
      <c r="AB7178"/>
      <c r="AC7178"/>
    </row>
    <row r="7179" spans="2:29" s="14" customFormat="1" x14ac:dyDescent="0.25">
      <c r="B7179"/>
      <c r="C7179"/>
      <c r="D7179"/>
      <c r="E7179"/>
      <c r="F7179"/>
      <c r="G7179"/>
      <c r="H7179"/>
      <c r="I7179"/>
      <c r="J7179"/>
      <c r="K7179" s="91"/>
      <c r="L7179" s="91"/>
      <c r="M7179" s="91"/>
      <c r="R7179"/>
      <c r="S7179"/>
      <c r="T7179"/>
      <c r="U7179"/>
      <c r="V7179"/>
      <c r="W7179"/>
      <c r="X7179"/>
      <c r="Y7179"/>
      <c r="Z7179"/>
      <c r="AA7179"/>
      <c r="AB7179"/>
      <c r="AC7179"/>
    </row>
    <row r="7180" spans="2:29" s="14" customFormat="1" x14ac:dyDescent="0.25">
      <c r="B7180"/>
      <c r="C7180"/>
      <c r="D7180"/>
      <c r="E7180"/>
      <c r="F7180"/>
      <c r="G7180"/>
      <c r="H7180"/>
      <c r="I7180"/>
      <c r="J7180"/>
      <c r="K7180" s="91"/>
      <c r="L7180" s="91"/>
      <c r="M7180" s="91"/>
      <c r="R7180"/>
      <c r="S7180"/>
      <c r="T7180"/>
      <c r="U7180"/>
      <c r="V7180"/>
      <c r="W7180"/>
      <c r="X7180"/>
      <c r="Y7180"/>
      <c r="Z7180"/>
      <c r="AA7180"/>
      <c r="AB7180"/>
      <c r="AC7180"/>
    </row>
    <row r="7181" spans="2:29" s="14" customFormat="1" x14ac:dyDescent="0.25">
      <c r="B7181"/>
      <c r="C7181"/>
      <c r="D7181"/>
      <c r="E7181"/>
      <c r="F7181"/>
      <c r="G7181"/>
      <c r="H7181"/>
      <c r="I7181"/>
      <c r="J7181"/>
      <c r="K7181" s="91"/>
      <c r="L7181" s="91"/>
      <c r="M7181" s="91"/>
      <c r="R7181"/>
      <c r="S7181"/>
      <c r="T7181"/>
      <c r="U7181"/>
      <c r="V7181"/>
      <c r="W7181"/>
      <c r="X7181"/>
      <c r="Y7181"/>
      <c r="Z7181"/>
      <c r="AA7181"/>
      <c r="AB7181"/>
      <c r="AC7181"/>
    </row>
    <row r="7182" spans="2:29" s="14" customFormat="1" x14ac:dyDescent="0.25">
      <c r="B7182"/>
      <c r="C7182"/>
      <c r="D7182"/>
      <c r="E7182"/>
      <c r="F7182"/>
      <c r="G7182"/>
      <c r="H7182"/>
      <c r="I7182"/>
      <c r="J7182"/>
      <c r="K7182" s="91"/>
      <c r="L7182" s="91"/>
      <c r="M7182" s="91"/>
      <c r="R7182"/>
      <c r="S7182"/>
      <c r="T7182"/>
      <c r="U7182"/>
      <c r="V7182"/>
      <c r="W7182"/>
      <c r="X7182"/>
      <c r="Y7182"/>
      <c r="Z7182"/>
      <c r="AA7182"/>
      <c r="AB7182"/>
      <c r="AC7182"/>
    </row>
    <row r="7183" spans="2:29" s="14" customFormat="1" x14ac:dyDescent="0.25">
      <c r="B7183"/>
      <c r="C7183"/>
      <c r="D7183"/>
      <c r="E7183"/>
      <c r="F7183"/>
      <c r="G7183"/>
      <c r="H7183"/>
      <c r="I7183"/>
      <c r="J7183"/>
      <c r="K7183" s="91"/>
      <c r="L7183" s="91"/>
      <c r="M7183" s="91"/>
      <c r="R7183"/>
      <c r="S7183"/>
      <c r="T7183"/>
      <c r="U7183"/>
      <c r="V7183"/>
      <c r="W7183"/>
      <c r="X7183"/>
      <c r="Y7183"/>
      <c r="Z7183"/>
      <c r="AA7183"/>
      <c r="AB7183"/>
      <c r="AC7183"/>
    </row>
    <row r="7184" spans="2:29" s="14" customFormat="1" x14ac:dyDescent="0.25">
      <c r="B7184"/>
      <c r="C7184"/>
      <c r="D7184"/>
      <c r="E7184"/>
      <c r="F7184"/>
      <c r="G7184"/>
      <c r="H7184"/>
      <c r="I7184"/>
      <c r="J7184"/>
      <c r="K7184" s="91"/>
      <c r="L7184" s="91"/>
      <c r="M7184" s="91"/>
      <c r="R7184"/>
      <c r="S7184"/>
      <c r="T7184"/>
      <c r="U7184"/>
      <c r="V7184"/>
      <c r="W7184"/>
      <c r="X7184"/>
      <c r="Y7184"/>
      <c r="Z7184"/>
      <c r="AA7184"/>
      <c r="AB7184"/>
      <c r="AC7184"/>
    </row>
    <row r="7185" spans="2:29" s="14" customFormat="1" x14ac:dyDescent="0.25">
      <c r="B7185"/>
      <c r="C7185"/>
      <c r="D7185"/>
      <c r="E7185"/>
      <c r="F7185"/>
      <c r="G7185"/>
      <c r="H7185"/>
      <c r="I7185"/>
      <c r="J7185"/>
      <c r="K7185" s="91"/>
      <c r="L7185" s="91"/>
      <c r="M7185" s="91"/>
      <c r="R7185"/>
      <c r="S7185"/>
      <c r="T7185"/>
      <c r="U7185"/>
      <c r="V7185"/>
      <c r="W7185"/>
      <c r="X7185"/>
      <c r="Y7185"/>
      <c r="Z7185"/>
      <c r="AA7185"/>
      <c r="AB7185"/>
      <c r="AC7185"/>
    </row>
    <row r="7186" spans="2:29" s="14" customFormat="1" x14ac:dyDescent="0.25">
      <c r="B7186"/>
      <c r="C7186"/>
      <c r="D7186"/>
      <c r="E7186"/>
      <c r="F7186"/>
      <c r="G7186"/>
      <c r="H7186"/>
      <c r="I7186"/>
      <c r="J7186"/>
      <c r="K7186" s="91"/>
      <c r="L7186" s="91"/>
      <c r="M7186" s="91"/>
      <c r="R7186"/>
      <c r="S7186"/>
      <c r="T7186"/>
      <c r="U7186"/>
      <c r="V7186"/>
      <c r="W7186"/>
      <c r="X7186"/>
      <c r="Y7186"/>
      <c r="Z7186"/>
      <c r="AA7186"/>
      <c r="AB7186"/>
      <c r="AC7186"/>
    </row>
    <row r="7187" spans="2:29" s="14" customFormat="1" x14ac:dyDescent="0.25">
      <c r="B7187"/>
      <c r="C7187"/>
      <c r="D7187"/>
      <c r="E7187"/>
      <c r="F7187"/>
      <c r="G7187"/>
      <c r="H7187"/>
      <c r="I7187"/>
      <c r="J7187"/>
      <c r="K7187" s="91"/>
      <c r="L7187" s="91"/>
      <c r="M7187" s="91"/>
      <c r="R7187"/>
      <c r="S7187"/>
      <c r="T7187"/>
      <c r="U7187"/>
      <c r="V7187"/>
      <c r="W7187"/>
      <c r="X7187"/>
      <c r="Y7187"/>
      <c r="Z7187"/>
      <c r="AA7187"/>
      <c r="AB7187"/>
      <c r="AC7187"/>
    </row>
    <row r="7188" spans="2:29" s="14" customFormat="1" x14ac:dyDescent="0.25">
      <c r="B7188"/>
      <c r="C7188"/>
      <c r="D7188"/>
      <c r="E7188"/>
      <c r="F7188"/>
      <c r="G7188"/>
      <c r="H7188"/>
      <c r="I7188"/>
      <c r="J7188"/>
      <c r="K7188" s="91"/>
      <c r="L7188" s="91"/>
      <c r="M7188" s="91"/>
      <c r="R7188"/>
      <c r="S7188"/>
      <c r="T7188"/>
      <c r="U7188"/>
      <c r="V7188"/>
      <c r="W7188"/>
      <c r="X7188"/>
      <c r="Y7188"/>
      <c r="Z7188"/>
      <c r="AA7188"/>
      <c r="AB7188"/>
      <c r="AC7188"/>
    </row>
    <row r="7189" spans="2:29" s="14" customFormat="1" x14ac:dyDescent="0.25">
      <c r="B7189"/>
      <c r="C7189"/>
      <c r="D7189"/>
      <c r="E7189"/>
      <c r="F7189"/>
      <c r="G7189"/>
      <c r="H7189"/>
      <c r="I7189"/>
      <c r="J7189"/>
      <c r="K7189" s="91"/>
      <c r="L7189" s="91"/>
      <c r="M7189" s="91"/>
      <c r="R7189"/>
      <c r="S7189"/>
      <c r="T7189"/>
      <c r="U7189"/>
      <c r="V7189"/>
      <c r="W7189"/>
      <c r="X7189"/>
      <c r="Y7189"/>
      <c r="Z7189"/>
      <c r="AA7189"/>
      <c r="AB7189"/>
      <c r="AC7189"/>
    </row>
    <row r="7190" spans="2:29" s="14" customFormat="1" x14ac:dyDescent="0.25">
      <c r="B7190"/>
      <c r="C7190"/>
      <c r="D7190"/>
      <c r="E7190"/>
      <c r="F7190"/>
      <c r="G7190"/>
      <c r="H7190"/>
      <c r="I7190"/>
      <c r="J7190"/>
      <c r="K7190" s="91"/>
      <c r="L7190" s="91"/>
      <c r="M7190" s="91"/>
      <c r="R7190"/>
      <c r="S7190"/>
      <c r="T7190"/>
      <c r="U7190"/>
      <c r="V7190"/>
      <c r="W7190"/>
      <c r="X7190"/>
      <c r="Y7190"/>
      <c r="Z7190"/>
      <c r="AA7190"/>
      <c r="AB7190"/>
      <c r="AC7190"/>
    </row>
    <row r="7191" spans="2:29" s="14" customFormat="1" x14ac:dyDescent="0.25">
      <c r="B7191"/>
      <c r="C7191"/>
      <c r="D7191"/>
      <c r="E7191"/>
      <c r="F7191"/>
      <c r="G7191"/>
      <c r="H7191"/>
      <c r="I7191"/>
      <c r="J7191"/>
      <c r="K7191" s="91"/>
      <c r="L7191" s="91"/>
      <c r="M7191" s="91"/>
      <c r="R7191"/>
      <c r="S7191"/>
      <c r="T7191"/>
      <c r="U7191"/>
      <c r="V7191"/>
      <c r="W7191"/>
      <c r="X7191"/>
      <c r="Y7191"/>
      <c r="Z7191"/>
      <c r="AA7191"/>
      <c r="AB7191"/>
      <c r="AC7191"/>
    </row>
    <row r="7192" spans="2:29" s="14" customFormat="1" x14ac:dyDescent="0.25">
      <c r="B7192"/>
      <c r="C7192"/>
      <c r="D7192"/>
      <c r="E7192"/>
      <c r="F7192"/>
      <c r="G7192"/>
      <c r="H7192"/>
      <c r="I7192"/>
      <c r="J7192"/>
      <c r="K7192" s="91"/>
      <c r="L7192" s="91"/>
      <c r="M7192" s="91"/>
      <c r="R7192"/>
      <c r="S7192"/>
      <c r="T7192"/>
      <c r="U7192"/>
      <c r="V7192"/>
      <c r="W7192"/>
      <c r="X7192"/>
      <c r="Y7192"/>
      <c r="Z7192"/>
      <c r="AA7192"/>
      <c r="AB7192"/>
      <c r="AC7192"/>
    </row>
    <row r="7193" spans="2:29" s="14" customFormat="1" x14ac:dyDescent="0.25">
      <c r="B7193"/>
      <c r="C7193"/>
      <c r="D7193"/>
      <c r="E7193"/>
      <c r="F7193"/>
      <c r="G7193"/>
      <c r="H7193"/>
      <c r="I7193"/>
      <c r="J7193"/>
      <c r="K7193" s="91"/>
      <c r="L7193" s="91"/>
      <c r="M7193" s="91"/>
      <c r="R7193"/>
      <c r="S7193"/>
      <c r="T7193"/>
      <c r="U7193"/>
      <c r="V7193"/>
      <c r="W7193"/>
      <c r="X7193"/>
      <c r="Y7193"/>
      <c r="Z7193"/>
      <c r="AA7193"/>
      <c r="AB7193"/>
      <c r="AC7193"/>
    </row>
    <row r="7194" spans="2:29" s="14" customFormat="1" x14ac:dyDescent="0.25">
      <c r="B7194"/>
      <c r="C7194"/>
      <c r="D7194"/>
      <c r="E7194"/>
      <c r="F7194"/>
      <c r="G7194"/>
      <c r="H7194"/>
      <c r="I7194"/>
      <c r="J7194"/>
      <c r="K7194" s="91"/>
      <c r="L7194" s="91"/>
      <c r="M7194" s="91"/>
      <c r="R7194"/>
      <c r="S7194"/>
      <c r="T7194"/>
      <c r="U7194"/>
      <c r="V7194"/>
      <c r="W7194"/>
      <c r="X7194"/>
      <c r="Y7194"/>
      <c r="Z7194"/>
      <c r="AA7194"/>
      <c r="AB7194"/>
      <c r="AC7194"/>
    </row>
    <row r="7195" spans="2:29" s="14" customFormat="1" x14ac:dyDescent="0.25">
      <c r="B7195"/>
      <c r="C7195"/>
      <c r="D7195"/>
      <c r="E7195"/>
      <c r="F7195"/>
      <c r="G7195"/>
      <c r="H7195"/>
      <c r="I7195"/>
      <c r="J7195"/>
      <c r="K7195" s="91"/>
      <c r="L7195" s="91"/>
      <c r="M7195" s="91"/>
      <c r="R7195"/>
      <c r="S7195"/>
      <c r="T7195"/>
      <c r="U7195"/>
      <c r="V7195"/>
      <c r="W7195"/>
      <c r="X7195"/>
      <c r="Y7195"/>
      <c r="Z7195"/>
      <c r="AA7195"/>
      <c r="AB7195"/>
      <c r="AC7195"/>
    </row>
    <row r="7196" spans="2:29" s="14" customFormat="1" x14ac:dyDescent="0.25">
      <c r="B7196"/>
      <c r="C7196"/>
      <c r="D7196"/>
      <c r="E7196"/>
      <c r="F7196"/>
      <c r="G7196"/>
      <c r="H7196"/>
      <c r="I7196"/>
      <c r="J7196"/>
      <c r="K7196" s="91"/>
      <c r="L7196" s="91"/>
      <c r="M7196" s="91"/>
      <c r="R7196"/>
      <c r="S7196"/>
      <c r="T7196"/>
      <c r="U7196"/>
      <c r="V7196"/>
      <c r="W7196"/>
      <c r="X7196"/>
      <c r="Y7196"/>
      <c r="Z7196"/>
      <c r="AA7196"/>
      <c r="AB7196"/>
      <c r="AC7196"/>
    </row>
    <row r="7197" spans="2:29" s="14" customFormat="1" x14ac:dyDescent="0.25">
      <c r="B7197"/>
      <c r="C7197"/>
      <c r="D7197"/>
      <c r="E7197"/>
      <c r="F7197"/>
      <c r="G7197"/>
      <c r="H7197"/>
      <c r="I7197"/>
      <c r="J7197"/>
      <c r="K7197" s="91"/>
      <c r="L7197" s="91"/>
      <c r="M7197" s="91"/>
      <c r="R7197"/>
      <c r="S7197"/>
      <c r="T7197"/>
      <c r="U7197"/>
      <c r="V7197"/>
      <c r="W7197"/>
      <c r="X7197"/>
      <c r="Y7197"/>
      <c r="Z7197"/>
      <c r="AA7197"/>
      <c r="AB7197"/>
      <c r="AC7197"/>
    </row>
    <row r="7198" spans="2:29" s="14" customFormat="1" x14ac:dyDescent="0.25">
      <c r="B7198"/>
      <c r="C7198"/>
      <c r="D7198"/>
      <c r="E7198"/>
      <c r="F7198"/>
      <c r="G7198"/>
      <c r="H7198"/>
      <c r="I7198"/>
      <c r="J7198"/>
      <c r="K7198" s="91"/>
      <c r="L7198" s="91"/>
      <c r="M7198" s="91"/>
      <c r="R7198"/>
      <c r="S7198"/>
      <c r="T7198"/>
      <c r="U7198"/>
      <c r="V7198"/>
      <c r="W7198"/>
      <c r="X7198"/>
      <c r="Y7198"/>
      <c r="Z7198"/>
      <c r="AA7198"/>
      <c r="AB7198"/>
      <c r="AC7198"/>
    </row>
    <row r="7199" spans="2:29" s="14" customFormat="1" x14ac:dyDescent="0.25">
      <c r="B7199"/>
      <c r="C7199"/>
      <c r="D7199"/>
      <c r="E7199"/>
      <c r="F7199"/>
      <c r="G7199"/>
      <c r="H7199"/>
      <c r="I7199"/>
      <c r="J7199"/>
      <c r="K7199" s="91"/>
      <c r="L7199" s="91"/>
      <c r="M7199" s="91"/>
      <c r="R7199"/>
      <c r="S7199"/>
      <c r="T7199"/>
      <c r="U7199"/>
      <c r="V7199"/>
      <c r="W7199"/>
      <c r="X7199"/>
      <c r="Y7199"/>
      <c r="Z7199"/>
      <c r="AA7199"/>
      <c r="AB7199"/>
      <c r="AC7199"/>
    </row>
    <row r="7200" spans="2:29" s="14" customFormat="1" x14ac:dyDescent="0.25">
      <c r="B7200"/>
      <c r="C7200"/>
      <c r="D7200"/>
      <c r="E7200"/>
      <c r="F7200"/>
      <c r="G7200"/>
      <c r="H7200"/>
      <c r="I7200"/>
      <c r="J7200"/>
      <c r="K7200" s="91"/>
      <c r="L7200" s="91"/>
      <c r="M7200" s="91"/>
      <c r="R7200"/>
      <c r="S7200"/>
      <c r="T7200"/>
      <c r="U7200"/>
      <c r="V7200"/>
      <c r="W7200"/>
      <c r="X7200"/>
      <c r="Y7200"/>
      <c r="Z7200"/>
      <c r="AA7200"/>
      <c r="AB7200"/>
      <c r="AC7200"/>
    </row>
    <row r="7201" spans="2:29" s="14" customFormat="1" x14ac:dyDescent="0.25">
      <c r="B7201"/>
      <c r="C7201"/>
      <c r="D7201"/>
      <c r="E7201"/>
      <c r="F7201"/>
      <c r="G7201"/>
      <c r="H7201"/>
      <c r="I7201"/>
      <c r="J7201"/>
      <c r="K7201" s="91"/>
      <c r="L7201" s="91"/>
      <c r="M7201" s="91"/>
      <c r="R7201"/>
      <c r="S7201"/>
      <c r="T7201"/>
      <c r="U7201"/>
      <c r="V7201"/>
      <c r="W7201"/>
      <c r="X7201"/>
      <c r="Y7201"/>
      <c r="Z7201"/>
      <c r="AA7201"/>
      <c r="AB7201"/>
      <c r="AC7201"/>
    </row>
    <row r="7202" spans="2:29" s="14" customFormat="1" x14ac:dyDescent="0.25">
      <c r="B7202"/>
      <c r="C7202"/>
      <c r="D7202"/>
      <c r="E7202"/>
      <c r="F7202"/>
      <c r="G7202"/>
      <c r="H7202"/>
      <c r="I7202"/>
      <c r="J7202"/>
      <c r="K7202" s="91"/>
      <c r="L7202" s="91"/>
      <c r="M7202" s="91"/>
      <c r="R7202"/>
      <c r="S7202"/>
      <c r="T7202"/>
      <c r="U7202"/>
      <c r="V7202"/>
      <c r="W7202"/>
      <c r="X7202"/>
      <c r="Y7202"/>
      <c r="Z7202"/>
      <c r="AA7202"/>
      <c r="AB7202"/>
      <c r="AC7202"/>
    </row>
    <row r="7203" spans="2:29" s="14" customFormat="1" x14ac:dyDescent="0.25">
      <c r="B7203"/>
      <c r="C7203"/>
      <c r="D7203"/>
      <c r="E7203"/>
      <c r="F7203"/>
      <c r="G7203"/>
      <c r="H7203"/>
      <c r="I7203"/>
      <c r="J7203"/>
      <c r="K7203" s="91"/>
      <c r="L7203" s="91"/>
      <c r="M7203" s="91"/>
      <c r="R7203"/>
      <c r="S7203"/>
      <c r="T7203"/>
      <c r="U7203"/>
      <c r="V7203"/>
      <c r="W7203"/>
      <c r="X7203"/>
      <c r="Y7203"/>
      <c r="Z7203"/>
      <c r="AA7203"/>
      <c r="AB7203"/>
      <c r="AC7203"/>
    </row>
    <row r="7204" spans="2:29" s="14" customFormat="1" x14ac:dyDescent="0.25">
      <c r="B7204"/>
      <c r="C7204"/>
      <c r="D7204"/>
      <c r="E7204"/>
      <c r="F7204"/>
      <c r="G7204"/>
      <c r="H7204"/>
      <c r="I7204"/>
      <c r="J7204"/>
      <c r="K7204" s="91"/>
      <c r="L7204" s="91"/>
      <c r="M7204" s="91"/>
      <c r="R7204"/>
      <c r="S7204"/>
      <c r="T7204"/>
      <c r="U7204"/>
      <c r="V7204"/>
      <c r="W7204"/>
      <c r="X7204"/>
      <c r="Y7204"/>
      <c r="Z7204"/>
      <c r="AA7204"/>
      <c r="AB7204"/>
      <c r="AC7204"/>
    </row>
    <row r="7205" spans="2:29" s="14" customFormat="1" x14ac:dyDescent="0.25">
      <c r="B7205"/>
      <c r="C7205"/>
      <c r="D7205"/>
      <c r="E7205"/>
      <c r="F7205"/>
      <c r="G7205"/>
      <c r="H7205"/>
      <c r="I7205"/>
      <c r="J7205"/>
      <c r="K7205" s="91"/>
      <c r="L7205" s="91"/>
      <c r="M7205" s="91"/>
      <c r="R7205"/>
      <c r="S7205"/>
      <c r="T7205"/>
      <c r="U7205"/>
      <c r="V7205"/>
      <c r="W7205"/>
      <c r="X7205"/>
      <c r="Y7205"/>
      <c r="Z7205"/>
      <c r="AA7205"/>
      <c r="AB7205"/>
      <c r="AC7205"/>
    </row>
    <row r="7206" spans="2:29" s="14" customFormat="1" x14ac:dyDescent="0.25">
      <c r="B7206"/>
      <c r="C7206"/>
      <c r="D7206"/>
      <c r="E7206"/>
      <c r="F7206"/>
      <c r="G7206"/>
      <c r="H7206"/>
      <c r="I7206"/>
      <c r="J7206"/>
      <c r="K7206" s="91"/>
      <c r="L7206" s="91"/>
      <c r="M7206" s="91"/>
      <c r="R7206"/>
      <c r="S7206"/>
      <c r="T7206"/>
      <c r="U7206"/>
      <c r="V7206"/>
      <c r="W7206"/>
      <c r="X7206"/>
      <c r="Y7206"/>
      <c r="Z7206"/>
      <c r="AA7206"/>
      <c r="AB7206"/>
      <c r="AC7206"/>
    </row>
    <row r="7207" spans="2:29" s="14" customFormat="1" x14ac:dyDescent="0.25">
      <c r="B7207"/>
      <c r="C7207"/>
      <c r="D7207"/>
      <c r="E7207"/>
      <c r="F7207"/>
      <c r="G7207"/>
      <c r="H7207"/>
      <c r="I7207"/>
      <c r="J7207"/>
      <c r="K7207" s="91"/>
      <c r="L7207" s="91"/>
      <c r="M7207" s="91"/>
      <c r="R7207"/>
      <c r="S7207"/>
      <c r="T7207"/>
      <c r="U7207"/>
      <c r="V7207"/>
      <c r="W7207"/>
      <c r="X7207"/>
      <c r="Y7207"/>
      <c r="Z7207"/>
      <c r="AA7207"/>
      <c r="AB7207"/>
      <c r="AC7207"/>
    </row>
    <row r="7208" spans="2:29" s="14" customFormat="1" x14ac:dyDescent="0.25">
      <c r="B7208"/>
      <c r="C7208"/>
      <c r="D7208"/>
      <c r="E7208"/>
      <c r="F7208"/>
      <c r="G7208"/>
      <c r="H7208"/>
      <c r="I7208"/>
      <c r="J7208"/>
      <c r="K7208" s="91"/>
      <c r="L7208" s="91"/>
      <c r="M7208" s="91"/>
      <c r="R7208"/>
      <c r="S7208"/>
      <c r="T7208"/>
      <c r="U7208"/>
      <c r="V7208"/>
      <c r="W7208"/>
      <c r="X7208"/>
      <c r="Y7208"/>
      <c r="Z7208"/>
      <c r="AA7208"/>
      <c r="AB7208"/>
      <c r="AC7208"/>
    </row>
    <row r="7209" spans="2:29" s="14" customFormat="1" x14ac:dyDescent="0.25">
      <c r="B7209"/>
      <c r="C7209"/>
      <c r="D7209"/>
      <c r="E7209"/>
      <c r="F7209"/>
      <c r="G7209"/>
      <c r="H7209"/>
      <c r="I7209"/>
      <c r="J7209"/>
      <c r="K7209" s="91"/>
      <c r="L7209" s="91"/>
      <c r="M7209" s="91"/>
      <c r="R7209"/>
      <c r="S7209"/>
      <c r="T7209"/>
      <c r="U7209"/>
      <c r="V7209"/>
      <c r="W7209"/>
      <c r="X7209"/>
      <c r="Y7209"/>
      <c r="Z7209"/>
      <c r="AA7209"/>
      <c r="AB7209"/>
      <c r="AC7209"/>
    </row>
    <row r="7210" spans="2:29" s="14" customFormat="1" x14ac:dyDescent="0.25">
      <c r="B7210"/>
      <c r="C7210"/>
      <c r="D7210"/>
      <c r="E7210"/>
      <c r="F7210"/>
      <c r="G7210"/>
      <c r="H7210"/>
      <c r="I7210"/>
      <c r="J7210"/>
      <c r="K7210" s="91"/>
      <c r="L7210" s="91"/>
      <c r="M7210" s="91"/>
      <c r="R7210"/>
      <c r="S7210"/>
      <c r="T7210"/>
      <c r="U7210"/>
      <c r="V7210"/>
      <c r="W7210"/>
      <c r="X7210"/>
      <c r="Y7210"/>
      <c r="Z7210"/>
      <c r="AA7210"/>
      <c r="AB7210"/>
      <c r="AC7210"/>
    </row>
    <row r="7211" spans="2:29" s="14" customFormat="1" x14ac:dyDescent="0.25">
      <c r="B7211"/>
      <c r="C7211"/>
      <c r="D7211"/>
      <c r="E7211"/>
      <c r="F7211"/>
      <c r="G7211"/>
      <c r="H7211"/>
      <c r="I7211"/>
      <c r="J7211"/>
      <c r="K7211" s="91"/>
      <c r="L7211" s="91"/>
      <c r="M7211" s="91"/>
      <c r="R7211"/>
      <c r="S7211"/>
      <c r="T7211"/>
      <c r="U7211"/>
      <c r="V7211"/>
      <c r="W7211"/>
      <c r="X7211"/>
      <c r="Y7211"/>
      <c r="Z7211"/>
      <c r="AA7211"/>
      <c r="AB7211"/>
      <c r="AC7211"/>
    </row>
    <row r="7212" spans="2:29" s="14" customFormat="1" x14ac:dyDescent="0.25">
      <c r="B7212"/>
      <c r="C7212"/>
      <c r="D7212"/>
      <c r="E7212"/>
      <c r="F7212"/>
      <c r="G7212"/>
      <c r="H7212"/>
      <c r="I7212"/>
      <c r="J7212"/>
      <c r="K7212" s="91"/>
      <c r="L7212" s="91"/>
      <c r="M7212" s="91"/>
      <c r="R7212"/>
      <c r="S7212"/>
      <c r="T7212"/>
      <c r="U7212"/>
      <c r="V7212"/>
      <c r="W7212"/>
      <c r="X7212"/>
      <c r="Y7212"/>
      <c r="Z7212"/>
      <c r="AA7212"/>
      <c r="AB7212"/>
      <c r="AC7212"/>
    </row>
    <row r="7213" spans="2:29" s="14" customFormat="1" x14ac:dyDescent="0.25">
      <c r="B7213"/>
      <c r="C7213"/>
      <c r="D7213"/>
      <c r="E7213"/>
      <c r="F7213"/>
      <c r="G7213"/>
      <c r="H7213"/>
      <c r="I7213"/>
      <c r="J7213"/>
      <c r="K7213" s="91"/>
      <c r="L7213" s="91"/>
      <c r="M7213" s="91"/>
      <c r="R7213"/>
      <c r="S7213"/>
      <c r="T7213"/>
      <c r="U7213"/>
      <c r="V7213"/>
      <c r="W7213"/>
      <c r="X7213"/>
      <c r="Y7213"/>
      <c r="Z7213"/>
      <c r="AA7213"/>
      <c r="AB7213"/>
      <c r="AC7213"/>
    </row>
    <row r="7214" spans="2:29" s="14" customFormat="1" x14ac:dyDescent="0.25">
      <c r="B7214"/>
      <c r="C7214"/>
      <c r="D7214"/>
      <c r="E7214"/>
      <c r="F7214"/>
      <c r="G7214"/>
      <c r="H7214"/>
      <c r="I7214"/>
      <c r="J7214"/>
      <c r="K7214" s="91"/>
      <c r="L7214" s="91"/>
      <c r="M7214" s="91"/>
      <c r="R7214"/>
      <c r="S7214"/>
      <c r="T7214"/>
      <c r="U7214"/>
      <c r="V7214"/>
      <c r="W7214"/>
      <c r="X7214"/>
      <c r="Y7214"/>
      <c r="Z7214"/>
      <c r="AA7214"/>
      <c r="AB7214"/>
      <c r="AC7214"/>
    </row>
    <row r="7215" spans="2:29" s="14" customFormat="1" x14ac:dyDescent="0.25">
      <c r="B7215"/>
      <c r="C7215"/>
      <c r="D7215"/>
      <c r="E7215"/>
      <c r="F7215"/>
      <c r="G7215"/>
      <c r="H7215"/>
      <c r="I7215"/>
      <c r="J7215"/>
      <c r="K7215" s="91"/>
      <c r="L7215" s="91"/>
      <c r="M7215" s="91"/>
      <c r="R7215"/>
      <c r="S7215"/>
      <c r="T7215"/>
      <c r="U7215"/>
      <c r="V7215"/>
      <c r="W7215"/>
      <c r="X7215"/>
      <c r="Y7215"/>
      <c r="Z7215"/>
      <c r="AA7215"/>
      <c r="AB7215"/>
      <c r="AC7215"/>
    </row>
    <row r="7216" spans="2:29" s="14" customFormat="1" x14ac:dyDescent="0.25">
      <c r="B7216"/>
      <c r="C7216"/>
      <c r="D7216"/>
      <c r="E7216"/>
      <c r="F7216"/>
      <c r="G7216"/>
      <c r="H7216"/>
      <c r="I7216"/>
      <c r="J7216"/>
      <c r="K7216" s="91"/>
      <c r="L7216" s="91"/>
      <c r="M7216" s="91"/>
      <c r="R7216"/>
      <c r="S7216"/>
      <c r="T7216"/>
      <c r="U7216"/>
      <c r="V7216"/>
      <c r="W7216"/>
      <c r="X7216"/>
      <c r="Y7216"/>
      <c r="Z7216"/>
      <c r="AA7216"/>
      <c r="AB7216"/>
      <c r="AC7216"/>
    </row>
    <row r="7217" spans="2:29" s="14" customFormat="1" x14ac:dyDescent="0.25">
      <c r="B7217"/>
      <c r="C7217"/>
      <c r="D7217"/>
      <c r="E7217"/>
      <c r="F7217"/>
      <c r="G7217"/>
      <c r="H7217"/>
      <c r="I7217"/>
      <c r="J7217"/>
      <c r="K7217" s="91"/>
      <c r="L7217" s="91"/>
      <c r="M7217" s="91"/>
      <c r="R7217"/>
      <c r="S7217"/>
      <c r="T7217"/>
      <c r="U7217"/>
      <c r="V7217"/>
      <c r="W7217"/>
      <c r="X7217"/>
      <c r="Y7217"/>
      <c r="Z7217"/>
      <c r="AA7217"/>
      <c r="AB7217"/>
      <c r="AC7217"/>
    </row>
    <row r="7218" spans="2:29" s="14" customFormat="1" x14ac:dyDescent="0.25">
      <c r="B7218"/>
      <c r="C7218"/>
      <c r="D7218"/>
      <c r="E7218"/>
      <c r="F7218"/>
      <c r="G7218"/>
      <c r="H7218"/>
      <c r="I7218"/>
      <c r="J7218"/>
      <c r="K7218" s="91"/>
      <c r="L7218" s="91"/>
      <c r="M7218" s="91"/>
      <c r="R7218"/>
      <c r="S7218"/>
      <c r="T7218"/>
      <c r="U7218"/>
      <c r="V7218"/>
      <c r="W7218"/>
      <c r="X7218"/>
      <c r="Y7218"/>
      <c r="Z7218"/>
      <c r="AA7218"/>
      <c r="AB7218"/>
      <c r="AC7218"/>
    </row>
    <row r="7219" spans="2:29" s="14" customFormat="1" x14ac:dyDescent="0.25">
      <c r="B7219"/>
      <c r="C7219"/>
      <c r="D7219"/>
      <c r="E7219"/>
      <c r="F7219"/>
      <c r="G7219"/>
      <c r="H7219"/>
      <c r="I7219"/>
      <c r="J7219"/>
      <c r="K7219" s="91"/>
      <c r="L7219" s="91"/>
      <c r="M7219" s="91"/>
      <c r="R7219"/>
      <c r="S7219"/>
      <c r="T7219"/>
      <c r="U7219"/>
      <c r="V7219"/>
      <c r="W7219"/>
      <c r="X7219"/>
      <c r="Y7219"/>
      <c r="Z7219"/>
      <c r="AA7219"/>
      <c r="AB7219"/>
      <c r="AC7219"/>
    </row>
    <row r="7220" spans="2:29" s="14" customFormat="1" x14ac:dyDescent="0.25">
      <c r="B7220"/>
      <c r="C7220"/>
      <c r="D7220"/>
      <c r="E7220"/>
      <c r="F7220"/>
      <c r="G7220"/>
      <c r="H7220"/>
      <c r="I7220"/>
      <c r="J7220"/>
      <c r="K7220" s="91"/>
      <c r="L7220" s="91"/>
      <c r="M7220" s="91"/>
      <c r="R7220"/>
      <c r="S7220"/>
      <c r="T7220"/>
      <c r="U7220"/>
      <c r="V7220"/>
      <c r="W7220"/>
      <c r="X7220"/>
      <c r="Y7220"/>
      <c r="Z7220"/>
      <c r="AA7220"/>
      <c r="AB7220"/>
      <c r="AC7220"/>
    </row>
    <row r="7221" spans="2:29" s="14" customFormat="1" x14ac:dyDescent="0.25">
      <c r="B7221"/>
      <c r="C7221"/>
      <c r="D7221"/>
      <c r="E7221"/>
      <c r="F7221"/>
      <c r="G7221"/>
      <c r="H7221"/>
      <c r="I7221"/>
      <c r="J7221"/>
      <c r="K7221" s="91"/>
      <c r="L7221" s="91"/>
      <c r="M7221" s="91"/>
      <c r="R7221"/>
      <c r="S7221"/>
      <c r="T7221"/>
      <c r="U7221"/>
      <c r="V7221"/>
      <c r="W7221"/>
      <c r="X7221"/>
      <c r="Y7221"/>
      <c r="Z7221"/>
      <c r="AA7221"/>
      <c r="AB7221"/>
      <c r="AC7221"/>
    </row>
    <row r="7222" spans="2:29" s="14" customFormat="1" x14ac:dyDescent="0.25">
      <c r="B7222"/>
      <c r="C7222"/>
      <c r="D7222"/>
      <c r="E7222"/>
      <c r="F7222"/>
      <c r="G7222"/>
      <c r="H7222"/>
      <c r="I7222"/>
      <c r="J7222"/>
      <c r="K7222" s="91"/>
      <c r="L7222" s="91"/>
      <c r="M7222" s="91"/>
      <c r="R7222"/>
      <c r="S7222"/>
      <c r="T7222"/>
      <c r="U7222"/>
      <c r="V7222"/>
      <c r="W7222"/>
      <c r="X7222"/>
      <c r="Y7222"/>
      <c r="Z7222"/>
      <c r="AA7222"/>
      <c r="AB7222"/>
      <c r="AC7222"/>
    </row>
    <row r="7223" spans="2:29" s="14" customFormat="1" x14ac:dyDescent="0.25">
      <c r="B7223"/>
      <c r="C7223"/>
      <c r="D7223"/>
      <c r="E7223"/>
      <c r="F7223"/>
      <c r="G7223"/>
      <c r="H7223"/>
      <c r="I7223"/>
      <c r="J7223"/>
      <c r="K7223" s="91"/>
      <c r="L7223" s="91"/>
      <c r="M7223" s="91"/>
      <c r="R7223"/>
      <c r="S7223"/>
      <c r="T7223"/>
      <c r="U7223"/>
      <c r="V7223"/>
      <c r="W7223"/>
      <c r="X7223"/>
      <c r="Y7223"/>
      <c r="Z7223"/>
      <c r="AA7223"/>
      <c r="AB7223"/>
      <c r="AC7223"/>
    </row>
    <row r="7224" spans="2:29" s="14" customFormat="1" x14ac:dyDescent="0.25">
      <c r="B7224"/>
      <c r="C7224"/>
      <c r="D7224"/>
      <c r="E7224"/>
      <c r="F7224"/>
      <c r="G7224"/>
      <c r="H7224"/>
      <c r="I7224"/>
      <c r="J7224"/>
      <c r="K7224" s="91"/>
      <c r="L7224" s="91"/>
      <c r="M7224" s="91"/>
      <c r="R7224"/>
      <c r="S7224"/>
      <c r="T7224"/>
      <c r="U7224"/>
      <c r="V7224"/>
      <c r="W7224"/>
      <c r="X7224"/>
      <c r="Y7224"/>
      <c r="Z7224"/>
      <c r="AA7224"/>
      <c r="AB7224"/>
      <c r="AC7224"/>
    </row>
    <row r="7225" spans="2:29" s="14" customFormat="1" x14ac:dyDescent="0.25">
      <c r="B7225"/>
      <c r="C7225"/>
      <c r="D7225"/>
      <c r="E7225"/>
      <c r="F7225"/>
      <c r="G7225"/>
      <c r="H7225"/>
      <c r="I7225"/>
      <c r="J7225"/>
      <c r="K7225" s="91"/>
      <c r="L7225" s="91"/>
      <c r="M7225" s="91"/>
      <c r="R7225"/>
      <c r="S7225"/>
      <c r="T7225"/>
      <c r="U7225"/>
      <c r="V7225"/>
      <c r="W7225"/>
      <c r="X7225"/>
      <c r="Y7225"/>
      <c r="Z7225"/>
      <c r="AA7225"/>
      <c r="AB7225"/>
      <c r="AC7225"/>
    </row>
    <row r="7226" spans="2:29" s="14" customFormat="1" x14ac:dyDescent="0.25">
      <c r="B7226"/>
      <c r="C7226"/>
      <c r="D7226"/>
      <c r="E7226"/>
      <c r="F7226"/>
      <c r="G7226"/>
      <c r="H7226"/>
      <c r="I7226"/>
      <c r="J7226"/>
      <c r="K7226" s="91"/>
      <c r="L7226" s="91"/>
      <c r="M7226" s="91"/>
      <c r="R7226"/>
      <c r="S7226"/>
      <c r="T7226"/>
      <c r="U7226"/>
      <c r="V7226"/>
      <c r="W7226"/>
      <c r="X7226"/>
      <c r="Y7226"/>
      <c r="Z7226"/>
      <c r="AA7226"/>
      <c r="AB7226"/>
      <c r="AC7226"/>
    </row>
    <row r="7227" spans="2:29" s="14" customFormat="1" x14ac:dyDescent="0.25">
      <c r="B7227"/>
      <c r="C7227"/>
      <c r="D7227"/>
      <c r="E7227"/>
      <c r="F7227"/>
      <c r="G7227"/>
      <c r="H7227"/>
      <c r="I7227"/>
      <c r="J7227"/>
      <c r="K7227" s="91"/>
      <c r="L7227" s="91"/>
      <c r="M7227" s="91"/>
      <c r="R7227"/>
      <c r="S7227"/>
      <c r="T7227"/>
      <c r="U7227"/>
      <c r="V7227"/>
      <c r="W7227"/>
      <c r="X7227"/>
      <c r="Y7227"/>
      <c r="Z7227"/>
      <c r="AA7227"/>
      <c r="AB7227"/>
      <c r="AC7227"/>
    </row>
    <row r="7228" spans="2:29" s="14" customFormat="1" x14ac:dyDescent="0.25">
      <c r="B7228"/>
      <c r="C7228"/>
      <c r="D7228"/>
      <c r="E7228"/>
      <c r="F7228"/>
      <c r="G7228"/>
      <c r="H7228"/>
      <c r="I7228"/>
      <c r="J7228"/>
      <c r="K7228" s="91"/>
      <c r="L7228" s="91"/>
      <c r="M7228" s="91"/>
      <c r="R7228"/>
      <c r="S7228"/>
      <c r="T7228"/>
      <c r="U7228"/>
      <c r="V7228"/>
      <c r="W7228"/>
      <c r="X7228"/>
      <c r="Y7228"/>
      <c r="Z7228"/>
      <c r="AA7228"/>
      <c r="AB7228"/>
      <c r="AC7228"/>
    </row>
    <row r="7229" spans="2:29" s="14" customFormat="1" x14ac:dyDescent="0.25">
      <c r="B7229"/>
      <c r="C7229"/>
      <c r="D7229"/>
      <c r="E7229"/>
      <c r="F7229"/>
      <c r="G7229"/>
      <c r="H7229"/>
      <c r="I7229"/>
      <c r="J7229"/>
      <c r="K7229" s="91"/>
      <c r="L7229" s="91"/>
      <c r="M7229" s="91"/>
      <c r="R7229"/>
      <c r="S7229"/>
      <c r="T7229"/>
      <c r="U7229"/>
      <c r="V7229"/>
      <c r="W7229"/>
      <c r="X7229"/>
      <c r="Y7229"/>
      <c r="Z7229"/>
      <c r="AA7229"/>
      <c r="AB7229"/>
      <c r="AC7229"/>
    </row>
    <row r="7230" spans="2:29" s="14" customFormat="1" x14ac:dyDescent="0.25">
      <c r="B7230"/>
      <c r="C7230"/>
      <c r="D7230"/>
      <c r="E7230"/>
      <c r="F7230"/>
      <c r="G7230"/>
      <c r="H7230"/>
      <c r="I7230"/>
      <c r="J7230"/>
      <c r="K7230" s="91"/>
      <c r="L7230" s="91"/>
      <c r="M7230" s="91"/>
      <c r="R7230"/>
      <c r="S7230"/>
      <c r="T7230"/>
      <c r="U7230"/>
      <c r="V7230"/>
      <c r="W7230"/>
      <c r="X7230"/>
      <c r="Y7230"/>
      <c r="Z7230"/>
      <c r="AA7230"/>
      <c r="AB7230"/>
      <c r="AC7230"/>
    </row>
    <row r="7231" spans="2:29" s="14" customFormat="1" x14ac:dyDescent="0.25">
      <c r="B7231"/>
      <c r="C7231"/>
      <c r="D7231"/>
      <c r="E7231"/>
      <c r="F7231"/>
      <c r="G7231"/>
      <c r="H7231"/>
      <c r="I7231"/>
      <c r="J7231"/>
      <c r="K7231" s="91"/>
      <c r="L7231" s="91"/>
      <c r="M7231" s="91"/>
      <c r="R7231"/>
      <c r="S7231"/>
      <c r="T7231"/>
      <c r="U7231"/>
      <c r="V7231"/>
      <c r="W7231"/>
      <c r="X7231"/>
      <c r="Y7231"/>
      <c r="Z7231"/>
      <c r="AA7231"/>
      <c r="AB7231"/>
      <c r="AC7231"/>
    </row>
    <row r="7232" spans="2:29" s="14" customFormat="1" x14ac:dyDescent="0.25">
      <c r="B7232"/>
      <c r="C7232"/>
      <c r="D7232"/>
      <c r="E7232"/>
      <c r="F7232"/>
      <c r="G7232"/>
      <c r="H7232"/>
      <c r="I7232"/>
      <c r="J7232"/>
      <c r="K7232" s="91"/>
      <c r="L7232" s="91"/>
      <c r="M7232" s="91"/>
      <c r="R7232"/>
      <c r="S7232"/>
      <c r="T7232"/>
      <c r="U7232"/>
      <c r="V7232"/>
      <c r="W7232"/>
      <c r="X7232"/>
      <c r="Y7232"/>
      <c r="Z7232"/>
      <c r="AA7232"/>
      <c r="AB7232"/>
      <c r="AC7232"/>
    </row>
    <row r="7233" spans="2:29" s="14" customFormat="1" x14ac:dyDescent="0.25">
      <c r="B7233"/>
      <c r="C7233"/>
      <c r="D7233"/>
      <c r="E7233"/>
      <c r="F7233"/>
      <c r="G7233"/>
      <c r="H7233"/>
      <c r="I7233"/>
      <c r="J7233"/>
      <c r="K7233" s="91"/>
      <c r="L7233" s="91"/>
      <c r="M7233" s="91"/>
      <c r="R7233"/>
      <c r="S7233"/>
      <c r="T7233"/>
      <c r="U7233"/>
      <c r="V7233"/>
      <c r="W7233"/>
      <c r="X7233"/>
      <c r="Y7233"/>
      <c r="Z7233"/>
      <c r="AA7233"/>
      <c r="AB7233"/>
      <c r="AC7233"/>
    </row>
    <row r="7234" spans="2:29" s="14" customFormat="1" x14ac:dyDescent="0.25">
      <c r="B7234"/>
      <c r="C7234"/>
      <c r="D7234"/>
      <c r="E7234"/>
      <c r="F7234"/>
      <c r="G7234"/>
      <c r="H7234"/>
      <c r="I7234"/>
      <c r="J7234"/>
      <c r="K7234" s="91"/>
      <c r="L7234" s="91"/>
      <c r="M7234" s="91"/>
      <c r="R7234"/>
      <c r="S7234"/>
      <c r="T7234"/>
      <c r="U7234"/>
      <c r="V7234"/>
      <c r="W7234"/>
      <c r="X7234"/>
      <c r="Y7234"/>
      <c r="Z7234"/>
      <c r="AA7234"/>
      <c r="AB7234"/>
      <c r="AC7234"/>
    </row>
    <row r="7235" spans="2:29" s="14" customFormat="1" x14ac:dyDescent="0.25">
      <c r="B7235"/>
      <c r="C7235"/>
      <c r="D7235"/>
      <c r="E7235"/>
      <c r="F7235"/>
      <c r="G7235"/>
      <c r="H7235"/>
      <c r="I7235"/>
      <c r="J7235"/>
      <c r="K7235" s="91"/>
      <c r="L7235" s="91"/>
      <c r="M7235" s="91"/>
      <c r="R7235"/>
      <c r="S7235"/>
      <c r="T7235"/>
      <c r="U7235"/>
      <c r="V7235"/>
      <c r="W7235"/>
      <c r="X7235"/>
      <c r="Y7235"/>
      <c r="Z7235"/>
      <c r="AA7235"/>
      <c r="AB7235"/>
      <c r="AC7235"/>
    </row>
    <row r="7236" spans="2:29" s="14" customFormat="1" x14ac:dyDescent="0.25">
      <c r="B7236"/>
      <c r="C7236"/>
      <c r="D7236"/>
      <c r="E7236"/>
      <c r="F7236"/>
      <c r="G7236"/>
      <c r="H7236"/>
      <c r="I7236"/>
      <c r="J7236"/>
      <c r="K7236" s="91"/>
      <c r="L7236" s="91"/>
      <c r="M7236" s="91"/>
      <c r="R7236"/>
      <c r="S7236"/>
      <c r="T7236"/>
      <c r="U7236"/>
      <c r="V7236"/>
      <c r="W7236"/>
      <c r="X7236"/>
      <c r="Y7236"/>
      <c r="Z7236"/>
      <c r="AA7236"/>
      <c r="AB7236"/>
      <c r="AC7236"/>
    </row>
    <row r="7237" spans="2:29" s="14" customFormat="1" x14ac:dyDescent="0.25">
      <c r="B7237"/>
      <c r="C7237"/>
      <c r="D7237"/>
      <c r="E7237"/>
      <c r="F7237"/>
      <c r="G7237"/>
      <c r="H7237"/>
      <c r="I7237"/>
      <c r="J7237"/>
      <c r="K7237" s="91"/>
      <c r="L7237" s="91"/>
      <c r="M7237" s="91"/>
      <c r="R7237"/>
      <c r="S7237"/>
      <c r="T7237"/>
      <c r="U7237"/>
      <c r="V7237"/>
      <c r="W7237"/>
      <c r="X7237"/>
      <c r="Y7237"/>
      <c r="Z7237"/>
      <c r="AA7237"/>
      <c r="AB7237"/>
      <c r="AC7237"/>
    </row>
    <row r="7238" spans="2:29" s="14" customFormat="1" x14ac:dyDescent="0.25">
      <c r="B7238"/>
      <c r="C7238"/>
      <c r="D7238"/>
      <c r="E7238"/>
      <c r="F7238"/>
      <c r="G7238"/>
      <c r="H7238"/>
      <c r="I7238"/>
      <c r="J7238"/>
      <c r="K7238" s="91"/>
      <c r="L7238" s="91"/>
      <c r="M7238" s="91"/>
      <c r="R7238"/>
      <c r="S7238"/>
      <c r="T7238"/>
      <c r="U7238"/>
      <c r="V7238"/>
      <c r="W7238"/>
      <c r="X7238"/>
      <c r="Y7238"/>
      <c r="Z7238"/>
      <c r="AA7238"/>
      <c r="AB7238"/>
      <c r="AC7238"/>
    </row>
    <row r="7239" spans="2:29" s="14" customFormat="1" x14ac:dyDescent="0.25">
      <c r="B7239"/>
      <c r="C7239"/>
      <c r="D7239"/>
      <c r="E7239"/>
      <c r="F7239"/>
      <c r="G7239"/>
      <c r="H7239"/>
      <c r="I7239"/>
      <c r="J7239"/>
      <c r="K7239" s="91"/>
      <c r="L7239" s="91"/>
      <c r="M7239" s="91"/>
      <c r="R7239"/>
      <c r="S7239"/>
      <c r="T7239"/>
      <c r="U7239"/>
      <c r="V7239"/>
      <c r="W7239"/>
      <c r="X7239"/>
      <c r="Y7239"/>
      <c r="Z7239"/>
      <c r="AA7239"/>
      <c r="AB7239"/>
      <c r="AC7239"/>
    </row>
    <row r="7240" spans="2:29" s="14" customFormat="1" x14ac:dyDescent="0.25">
      <c r="B7240"/>
      <c r="C7240"/>
      <c r="D7240"/>
      <c r="E7240"/>
      <c r="F7240"/>
      <c r="G7240"/>
      <c r="H7240"/>
      <c r="I7240"/>
      <c r="J7240"/>
      <c r="K7240" s="91"/>
      <c r="L7240" s="91"/>
      <c r="M7240" s="91"/>
      <c r="R7240"/>
      <c r="S7240"/>
      <c r="T7240"/>
      <c r="U7240"/>
      <c r="V7240"/>
      <c r="W7240"/>
      <c r="X7240"/>
      <c r="Y7240"/>
      <c r="Z7240"/>
      <c r="AA7240"/>
      <c r="AB7240"/>
      <c r="AC7240"/>
    </row>
    <row r="7241" spans="2:29" s="14" customFormat="1" x14ac:dyDescent="0.25">
      <c r="B7241"/>
      <c r="C7241"/>
      <c r="D7241"/>
      <c r="E7241"/>
      <c r="F7241"/>
      <c r="G7241"/>
      <c r="H7241"/>
      <c r="I7241"/>
      <c r="J7241"/>
      <c r="K7241" s="91"/>
      <c r="L7241" s="91"/>
      <c r="M7241" s="91"/>
      <c r="R7241"/>
      <c r="S7241"/>
      <c r="T7241"/>
      <c r="U7241"/>
      <c r="V7241"/>
      <c r="W7241"/>
      <c r="X7241"/>
      <c r="Y7241"/>
      <c r="Z7241"/>
      <c r="AA7241"/>
      <c r="AB7241"/>
      <c r="AC7241"/>
    </row>
    <row r="7242" spans="2:29" s="14" customFormat="1" x14ac:dyDescent="0.25">
      <c r="B7242"/>
      <c r="C7242"/>
      <c r="D7242"/>
      <c r="E7242"/>
      <c r="F7242"/>
      <c r="G7242"/>
      <c r="H7242"/>
      <c r="I7242"/>
      <c r="J7242"/>
      <c r="K7242" s="91"/>
      <c r="L7242" s="91"/>
      <c r="M7242" s="91"/>
      <c r="R7242"/>
      <c r="S7242"/>
      <c r="T7242"/>
      <c r="U7242"/>
      <c r="V7242"/>
      <c r="W7242"/>
      <c r="X7242"/>
      <c r="Y7242"/>
      <c r="Z7242"/>
      <c r="AA7242"/>
      <c r="AB7242"/>
      <c r="AC7242"/>
    </row>
    <row r="7243" spans="2:29" s="14" customFormat="1" x14ac:dyDescent="0.25">
      <c r="B7243"/>
      <c r="C7243"/>
      <c r="D7243"/>
      <c r="E7243"/>
      <c r="F7243"/>
      <c r="G7243"/>
      <c r="H7243"/>
      <c r="I7243"/>
      <c r="J7243"/>
      <c r="K7243" s="91"/>
      <c r="L7243" s="91"/>
      <c r="M7243" s="91"/>
      <c r="R7243"/>
      <c r="S7243"/>
      <c r="T7243"/>
      <c r="U7243"/>
      <c r="V7243"/>
      <c r="W7243"/>
      <c r="X7243"/>
      <c r="Y7243"/>
      <c r="Z7243"/>
      <c r="AA7243"/>
      <c r="AB7243"/>
      <c r="AC7243"/>
    </row>
    <row r="7244" spans="2:29" s="14" customFormat="1" x14ac:dyDescent="0.25">
      <c r="B7244"/>
      <c r="C7244"/>
      <c r="D7244"/>
      <c r="E7244"/>
      <c r="F7244"/>
      <c r="G7244"/>
      <c r="H7244"/>
      <c r="I7244"/>
      <c r="J7244"/>
      <c r="K7244" s="91"/>
      <c r="L7244" s="91"/>
      <c r="M7244" s="91"/>
      <c r="R7244"/>
      <c r="S7244"/>
      <c r="T7244"/>
      <c r="U7244"/>
      <c r="V7244"/>
      <c r="W7244"/>
      <c r="X7244"/>
      <c r="Y7244"/>
      <c r="Z7244"/>
      <c r="AA7244"/>
      <c r="AB7244"/>
      <c r="AC7244"/>
    </row>
    <row r="7245" spans="2:29" s="14" customFormat="1" x14ac:dyDescent="0.25">
      <c r="B7245"/>
      <c r="C7245"/>
      <c r="D7245"/>
      <c r="E7245"/>
      <c r="F7245"/>
      <c r="G7245"/>
      <c r="H7245"/>
      <c r="I7245"/>
      <c r="J7245"/>
      <c r="K7245" s="91"/>
      <c r="L7245" s="91"/>
      <c r="M7245" s="91"/>
      <c r="R7245"/>
      <c r="S7245"/>
      <c r="T7245"/>
      <c r="U7245"/>
      <c r="V7245"/>
      <c r="W7245"/>
      <c r="X7245"/>
      <c r="Y7245"/>
      <c r="Z7245"/>
      <c r="AA7245"/>
      <c r="AB7245"/>
      <c r="AC7245"/>
    </row>
    <row r="7246" spans="2:29" s="14" customFormat="1" x14ac:dyDescent="0.25">
      <c r="B7246"/>
      <c r="C7246"/>
      <c r="D7246"/>
      <c r="E7246"/>
      <c r="F7246"/>
      <c r="G7246"/>
      <c r="H7246"/>
      <c r="I7246"/>
      <c r="J7246"/>
      <c r="K7246" s="91"/>
      <c r="L7246" s="91"/>
      <c r="M7246" s="91"/>
      <c r="R7246"/>
      <c r="S7246"/>
      <c r="T7246"/>
      <c r="U7246"/>
      <c r="V7246"/>
      <c r="W7246"/>
      <c r="X7246"/>
      <c r="Y7246"/>
      <c r="Z7246"/>
      <c r="AA7246"/>
      <c r="AB7246"/>
      <c r="AC7246"/>
    </row>
    <row r="7247" spans="2:29" s="14" customFormat="1" x14ac:dyDescent="0.25">
      <c r="B7247"/>
      <c r="C7247"/>
      <c r="D7247"/>
      <c r="E7247"/>
      <c r="F7247"/>
      <c r="G7247"/>
      <c r="H7247"/>
      <c r="I7247"/>
      <c r="J7247"/>
      <c r="K7247" s="91"/>
      <c r="L7247" s="91"/>
      <c r="M7247" s="91"/>
      <c r="R7247"/>
      <c r="S7247"/>
      <c r="T7247"/>
      <c r="U7247"/>
      <c r="V7247"/>
      <c r="W7247"/>
      <c r="X7247"/>
      <c r="Y7247"/>
      <c r="Z7247"/>
      <c r="AA7247"/>
      <c r="AB7247"/>
      <c r="AC7247"/>
    </row>
    <row r="7248" spans="2:29" s="14" customFormat="1" x14ac:dyDescent="0.25">
      <c r="B7248"/>
      <c r="C7248"/>
      <c r="D7248"/>
      <c r="E7248"/>
      <c r="F7248"/>
      <c r="G7248"/>
      <c r="H7248"/>
      <c r="I7248"/>
      <c r="J7248"/>
      <c r="K7248" s="91"/>
      <c r="L7248" s="91"/>
      <c r="M7248" s="91"/>
      <c r="R7248"/>
      <c r="S7248"/>
      <c r="T7248"/>
      <c r="U7248"/>
      <c r="V7248"/>
      <c r="W7248"/>
      <c r="X7248"/>
      <c r="Y7248"/>
      <c r="Z7248"/>
      <c r="AA7248"/>
      <c r="AB7248"/>
      <c r="AC7248"/>
    </row>
    <row r="7249" spans="2:29" s="14" customFormat="1" x14ac:dyDescent="0.25">
      <c r="B7249"/>
      <c r="C7249"/>
      <c r="D7249"/>
      <c r="E7249"/>
      <c r="F7249"/>
      <c r="G7249"/>
      <c r="H7249"/>
      <c r="I7249"/>
      <c r="J7249"/>
      <c r="K7249" s="91"/>
      <c r="L7249" s="91"/>
      <c r="M7249" s="91"/>
      <c r="R7249"/>
      <c r="S7249"/>
      <c r="T7249"/>
      <c r="U7249"/>
      <c r="V7249"/>
      <c r="W7249"/>
      <c r="X7249"/>
      <c r="Y7249"/>
      <c r="Z7249"/>
      <c r="AA7249"/>
      <c r="AB7249"/>
      <c r="AC7249"/>
    </row>
    <row r="7250" spans="2:29" s="14" customFormat="1" x14ac:dyDescent="0.25">
      <c r="B7250"/>
      <c r="C7250"/>
      <c r="D7250"/>
      <c r="E7250"/>
      <c r="F7250"/>
      <c r="G7250"/>
      <c r="H7250"/>
      <c r="I7250"/>
      <c r="J7250"/>
      <c r="K7250" s="91"/>
      <c r="L7250" s="91"/>
      <c r="M7250" s="91"/>
      <c r="R7250"/>
      <c r="S7250"/>
      <c r="T7250"/>
      <c r="U7250"/>
      <c r="V7250"/>
      <c r="W7250"/>
      <c r="X7250"/>
      <c r="Y7250"/>
      <c r="Z7250"/>
      <c r="AA7250"/>
      <c r="AB7250"/>
      <c r="AC7250"/>
    </row>
    <row r="7251" spans="2:29" s="14" customFormat="1" x14ac:dyDescent="0.25">
      <c r="B7251"/>
      <c r="C7251"/>
      <c r="D7251"/>
      <c r="E7251"/>
      <c r="F7251"/>
      <c r="G7251"/>
      <c r="H7251"/>
      <c r="I7251"/>
      <c r="J7251"/>
      <c r="K7251" s="91"/>
      <c r="L7251" s="91"/>
      <c r="M7251" s="91"/>
      <c r="R7251"/>
      <c r="S7251"/>
      <c r="T7251"/>
      <c r="U7251"/>
      <c r="V7251"/>
      <c r="W7251"/>
      <c r="X7251"/>
      <c r="Y7251"/>
      <c r="Z7251"/>
      <c r="AA7251"/>
      <c r="AB7251"/>
      <c r="AC7251"/>
    </row>
    <row r="7252" spans="2:29" s="14" customFormat="1" x14ac:dyDescent="0.25">
      <c r="B7252"/>
      <c r="C7252"/>
      <c r="D7252"/>
      <c r="E7252"/>
      <c r="F7252"/>
      <c r="G7252"/>
      <c r="H7252"/>
      <c r="I7252"/>
      <c r="J7252"/>
      <c r="K7252" s="91"/>
      <c r="L7252" s="91"/>
      <c r="M7252" s="91"/>
      <c r="R7252"/>
      <c r="S7252"/>
      <c r="T7252"/>
      <c r="U7252"/>
      <c r="V7252"/>
      <c r="W7252"/>
      <c r="X7252"/>
      <c r="Y7252"/>
      <c r="Z7252"/>
      <c r="AA7252"/>
      <c r="AB7252"/>
      <c r="AC7252"/>
    </row>
    <row r="7253" spans="2:29" s="14" customFormat="1" x14ac:dyDescent="0.25">
      <c r="B7253"/>
      <c r="C7253"/>
      <c r="D7253"/>
      <c r="E7253"/>
      <c r="F7253"/>
      <c r="G7253"/>
      <c r="H7253"/>
      <c r="I7253"/>
      <c r="J7253"/>
      <c r="K7253" s="91"/>
      <c r="L7253" s="91"/>
      <c r="M7253" s="91"/>
      <c r="R7253"/>
      <c r="S7253"/>
      <c r="T7253"/>
      <c r="U7253"/>
      <c r="V7253"/>
      <c r="W7253"/>
      <c r="X7253"/>
      <c r="Y7253"/>
      <c r="Z7253"/>
      <c r="AA7253"/>
      <c r="AB7253"/>
      <c r="AC7253"/>
    </row>
    <row r="7254" spans="2:29" s="14" customFormat="1" x14ac:dyDescent="0.25">
      <c r="B7254"/>
      <c r="C7254"/>
      <c r="D7254"/>
      <c r="E7254"/>
      <c r="F7254"/>
      <c r="G7254"/>
      <c r="H7254"/>
      <c r="I7254"/>
      <c r="J7254"/>
      <c r="K7254" s="91"/>
      <c r="L7254" s="91"/>
      <c r="M7254" s="91"/>
      <c r="R7254"/>
      <c r="S7254"/>
      <c r="T7254"/>
      <c r="U7254"/>
      <c r="V7254"/>
      <c r="W7254"/>
      <c r="X7254"/>
      <c r="Y7254"/>
      <c r="Z7254"/>
      <c r="AA7254"/>
      <c r="AB7254"/>
      <c r="AC7254"/>
    </row>
    <row r="7255" spans="2:29" s="14" customFormat="1" x14ac:dyDescent="0.25">
      <c r="B7255"/>
      <c r="C7255"/>
      <c r="D7255"/>
      <c r="E7255"/>
      <c r="F7255"/>
      <c r="G7255"/>
      <c r="H7255"/>
      <c r="I7255"/>
      <c r="J7255"/>
      <c r="K7255" s="91"/>
      <c r="L7255" s="91"/>
      <c r="M7255" s="91"/>
      <c r="R7255"/>
      <c r="S7255"/>
      <c r="T7255"/>
      <c r="U7255"/>
      <c r="V7255"/>
      <c r="W7255"/>
      <c r="X7255"/>
      <c r="Y7255"/>
      <c r="Z7255"/>
      <c r="AA7255"/>
      <c r="AB7255"/>
      <c r="AC7255"/>
    </row>
    <row r="7256" spans="2:29" s="14" customFormat="1" x14ac:dyDescent="0.25">
      <c r="B7256"/>
      <c r="C7256"/>
      <c r="D7256"/>
      <c r="E7256"/>
      <c r="F7256"/>
      <c r="G7256"/>
      <c r="H7256"/>
      <c r="I7256"/>
      <c r="J7256"/>
      <c r="K7256" s="91"/>
      <c r="L7256" s="91"/>
      <c r="M7256" s="91"/>
      <c r="R7256"/>
      <c r="S7256"/>
      <c r="T7256"/>
      <c r="U7256"/>
      <c r="V7256"/>
      <c r="W7256"/>
      <c r="X7256"/>
      <c r="Y7256"/>
      <c r="Z7256"/>
      <c r="AA7256"/>
      <c r="AB7256"/>
      <c r="AC7256"/>
    </row>
    <row r="7257" spans="2:29" s="14" customFormat="1" x14ac:dyDescent="0.25">
      <c r="B7257"/>
      <c r="C7257"/>
      <c r="D7257"/>
      <c r="E7257"/>
      <c r="F7257"/>
      <c r="G7257"/>
      <c r="H7257"/>
      <c r="I7257"/>
      <c r="J7257"/>
      <c r="K7257" s="91"/>
      <c r="L7257" s="91"/>
      <c r="M7257" s="91"/>
      <c r="R7257"/>
      <c r="S7257"/>
      <c r="T7257"/>
      <c r="U7257"/>
      <c r="V7257"/>
      <c r="W7257"/>
      <c r="X7257"/>
      <c r="Y7257"/>
      <c r="Z7257"/>
      <c r="AA7257"/>
      <c r="AB7257"/>
      <c r="AC7257"/>
    </row>
    <row r="7258" spans="2:29" s="14" customFormat="1" x14ac:dyDescent="0.25">
      <c r="B7258"/>
      <c r="C7258"/>
      <c r="D7258"/>
      <c r="E7258"/>
      <c r="F7258"/>
      <c r="G7258"/>
      <c r="H7258"/>
      <c r="I7258"/>
      <c r="J7258"/>
      <c r="K7258" s="91"/>
      <c r="L7258" s="91"/>
      <c r="M7258" s="91"/>
      <c r="R7258"/>
      <c r="S7258"/>
      <c r="T7258"/>
      <c r="U7258"/>
      <c r="V7258"/>
      <c r="W7258"/>
      <c r="X7258"/>
      <c r="Y7258"/>
      <c r="Z7258"/>
      <c r="AA7258"/>
      <c r="AB7258"/>
      <c r="AC7258"/>
    </row>
    <row r="7259" spans="2:29" s="14" customFormat="1" x14ac:dyDescent="0.25">
      <c r="B7259"/>
      <c r="C7259"/>
      <c r="D7259"/>
      <c r="E7259"/>
      <c r="F7259"/>
      <c r="G7259"/>
      <c r="H7259"/>
      <c r="I7259"/>
      <c r="J7259"/>
      <c r="K7259" s="91"/>
      <c r="L7259" s="91"/>
      <c r="M7259" s="91"/>
      <c r="R7259"/>
      <c r="S7259"/>
      <c r="T7259"/>
      <c r="U7259"/>
      <c r="V7259"/>
      <c r="W7259"/>
      <c r="X7259"/>
      <c r="Y7259"/>
      <c r="Z7259"/>
      <c r="AA7259"/>
      <c r="AB7259"/>
      <c r="AC7259"/>
    </row>
    <row r="7260" spans="2:29" s="14" customFormat="1" x14ac:dyDescent="0.25">
      <c r="B7260"/>
      <c r="C7260"/>
      <c r="D7260"/>
      <c r="E7260"/>
      <c r="F7260"/>
      <c r="G7260"/>
      <c r="H7260"/>
      <c r="I7260"/>
      <c r="J7260"/>
      <c r="K7260" s="91"/>
      <c r="L7260" s="91"/>
      <c r="M7260" s="91"/>
      <c r="R7260"/>
      <c r="S7260"/>
      <c r="T7260"/>
      <c r="U7260"/>
      <c r="V7260"/>
      <c r="W7260"/>
      <c r="X7260"/>
      <c r="Y7260"/>
      <c r="Z7260"/>
      <c r="AA7260"/>
      <c r="AB7260"/>
      <c r="AC7260"/>
    </row>
    <row r="7261" spans="2:29" s="14" customFormat="1" x14ac:dyDescent="0.25">
      <c r="B7261"/>
      <c r="C7261"/>
      <c r="D7261"/>
      <c r="E7261"/>
      <c r="F7261"/>
      <c r="G7261"/>
      <c r="H7261"/>
      <c r="I7261"/>
      <c r="J7261"/>
      <c r="K7261" s="91"/>
      <c r="L7261" s="91"/>
      <c r="M7261" s="91"/>
      <c r="R7261"/>
      <c r="S7261"/>
      <c r="T7261"/>
      <c r="U7261"/>
      <c r="V7261"/>
      <c r="W7261"/>
      <c r="X7261"/>
      <c r="Y7261"/>
      <c r="Z7261"/>
      <c r="AA7261"/>
      <c r="AB7261"/>
      <c r="AC7261"/>
    </row>
    <row r="7262" spans="2:29" s="14" customFormat="1" x14ac:dyDescent="0.25">
      <c r="B7262"/>
      <c r="C7262"/>
      <c r="D7262"/>
      <c r="E7262"/>
      <c r="F7262"/>
      <c r="G7262"/>
      <c r="H7262"/>
      <c r="I7262"/>
      <c r="J7262"/>
      <c r="K7262" s="91"/>
      <c r="L7262" s="91"/>
      <c r="M7262" s="91"/>
      <c r="R7262"/>
      <c r="S7262"/>
      <c r="T7262"/>
      <c r="U7262"/>
      <c r="V7262"/>
      <c r="W7262"/>
      <c r="X7262"/>
      <c r="Y7262"/>
      <c r="Z7262"/>
      <c r="AA7262"/>
      <c r="AB7262"/>
      <c r="AC7262"/>
    </row>
    <row r="7263" spans="2:29" s="14" customFormat="1" x14ac:dyDescent="0.25">
      <c r="B7263"/>
      <c r="C7263"/>
      <c r="D7263"/>
      <c r="E7263"/>
      <c r="F7263"/>
      <c r="G7263"/>
      <c r="H7263"/>
      <c r="I7263"/>
      <c r="J7263"/>
      <c r="K7263" s="91"/>
      <c r="L7263" s="91"/>
      <c r="M7263" s="91"/>
      <c r="R7263"/>
      <c r="S7263"/>
      <c r="T7263"/>
      <c r="U7263"/>
      <c r="V7263"/>
      <c r="W7263"/>
      <c r="X7263"/>
      <c r="Y7263"/>
      <c r="Z7263"/>
      <c r="AA7263"/>
      <c r="AB7263"/>
      <c r="AC7263"/>
    </row>
    <row r="7264" spans="2:29" s="14" customFormat="1" x14ac:dyDescent="0.25">
      <c r="B7264"/>
      <c r="C7264"/>
      <c r="D7264"/>
      <c r="E7264"/>
      <c r="F7264"/>
      <c r="G7264"/>
      <c r="H7264"/>
      <c r="I7264"/>
      <c r="J7264"/>
      <c r="K7264" s="91"/>
      <c r="L7264" s="91"/>
      <c r="M7264" s="91"/>
      <c r="R7264"/>
      <c r="S7264"/>
      <c r="T7264"/>
      <c r="U7264"/>
      <c r="V7264"/>
      <c r="W7264"/>
      <c r="X7264"/>
      <c r="Y7264"/>
      <c r="Z7264"/>
      <c r="AA7264"/>
      <c r="AB7264"/>
      <c r="AC7264"/>
    </row>
    <row r="7265" spans="2:29" s="14" customFormat="1" x14ac:dyDescent="0.25">
      <c r="B7265"/>
      <c r="C7265"/>
      <c r="D7265"/>
      <c r="E7265"/>
      <c r="F7265"/>
      <c r="G7265"/>
      <c r="H7265"/>
      <c r="I7265"/>
      <c r="J7265"/>
      <c r="K7265" s="91"/>
      <c r="L7265" s="91"/>
      <c r="M7265" s="91"/>
      <c r="R7265"/>
      <c r="S7265"/>
      <c r="T7265"/>
      <c r="U7265"/>
      <c r="V7265"/>
      <c r="W7265"/>
      <c r="X7265"/>
      <c r="Y7265"/>
      <c r="Z7265"/>
      <c r="AA7265"/>
      <c r="AB7265"/>
      <c r="AC7265"/>
    </row>
    <row r="7266" spans="2:29" s="14" customFormat="1" x14ac:dyDescent="0.25">
      <c r="B7266"/>
      <c r="C7266"/>
      <c r="D7266"/>
      <c r="E7266"/>
      <c r="F7266"/>
      <c r="G7266"/>
      <c r="H7266"/>
      <c r="I7266"/>
      <c r="J7266"/>
      <c r="K7266" s="91"/>
      <c r="L7266" s="91"/>
      <c r="M7266" s="91"/>
      <c r="R7266"/>
      <c r="S7266"/>
      <c r="T7266"/>
      <c r="U7266"/>
      <c r="V7266"/>
      <c r="W7266"/>
      <c r="X7266"/>
      <c r="Y7266"/>
      <c r="Z7266"/>
      <c r="AA7266"/>
      <c r="AB7266"/>
      <c r="AC7266"/>
    </row>
    <row r="7267" spans="2:29" s="14" customFormat="1" x14ac:dyDescent="0.25">
      <c r="B7267"/>
      <c r="C7267"/>
      <c r="D7267"/>
      <c r="E7267"/>
      <c r="F7267"/>
      <c r="G7267"/>
      <c r="H7267"/>
      <c r="I7267"/>
      <c r="J7267"/>
      <c r="K7267" s="91"/>
      <c r="L7267" s="91"/>
      <c r="M7267" s="91"/>
      <c r="R7267"/>
      <c r="S7267"/>
      <c r="T7267"/>
      <c r="U7267"/>
      <c r="V7267"/>
      <c r="W7267"/>
      <c r="X7267"/>
      <c r="Y7267"/>
      <c r="Z7267"/>
      <c r="AA7267"/>
      <c r="AB7267"/>
      <c r="AC7267"/>
    </row>
    <row r="7268" spans="2:29" s="14" customFormat="1" x14ac:dyDescent="0.25">
      <c r="B7268"/>
      <c r="C7268"/>
      <c r="D7268"/>
      <c r="E7268"/>
      <c r="F7268"/>
      <c r="G7268"/>
      <c r="H7268"/>
      <c r="I7268"/>
      <c r="J7268"/>
      <c r="K7268" s="91"/>
      <c r="L7268" s="91"/>
      <c r="M7268" s="91"/>
      <c r="R7268"/>
      <c r="S7268"/>
      <c r="T7268"/>
      <c r="U7268"/>
      <c r="V7268"/>
      <c r="W7268"/>
      <c r="X7268"/>
      <c r="Y7268"/>
      <c r="Z7268"/>
      <c r="AA7268"/>
      <c r="AB7268"/>
      <c r="AC7268"/>
    </row>
    <row r="7269" spans="2:29" s="14" customFormat="1" x14ac:dyDescent="0.25">
      <c r="B7269"/>
      <c r="C7269"/>
      <c r="D7269"/>
      <c r="E7269"/>
      <c r="F7269"/>
      <c r="G7269"/>
      <c r="H7269"/>
      <c r="I7269"/>
      <c r="J7269"/>
      <c r="K7269" s="91"/>
      <c r="L7269" s="91"/>
      <c r="M7269" s="91"/>
      <c r="R7269"/>
      <c r="S7269"/>
      <c r="T7269"/>
      <c r="U7269"/>
      <c r="V7269"/>
      <c r="W7269"/>
      <c r="X7269"/>
      <c r="Y7269"/>
      <c r="Z7269"/>
      <c r="AA7269"/>
      <c r="AB7269"/>
      <c r="AC7269"/>
    </row>
    <row r="7270" spans="2:29" s="14" customFormat="1" x14ac:dyDescent="0.25">
      <c r="B7270"/>
      <c r="C7270"/>
      <c r="D7270"/>
      <c r="E7270"/>
      <c r="F7270"/>
      <c r="G7270"/>
      <c r="H7270"/>
      <c r="I7270"/>
      <c r="J7270"/>
      <c r="K7270" s="91"/>
      <c r="L7270" s="91"/>
      <c r="M7270" s="91"/>
      <c r="R7270"/>
      <c r="S7270"/>
      <c r="T7270"/>
      <c r="U7270"/>
      <c r="V7270"/>
      <c r="W7270"/>
      <c r="X7270"/>
      <c r="Y7270"/>
      <c r="Z7270"/>
      <c r="AA7270"/>
      <c r="AB7270"/>
      <c r="AC7270"/>
    </row>
    <row r="7271" spans="2:29" s="14" customFormat="1" x14ac:dyDescent="0.25">
      <c r="B7271"/>
      <c r="C7271"/>
      <c r="D7271"/>
      <c r="E7271"/>
      <c r="F7271"/>
      <c r="G7271"/>
      <c r="H7271"/>
      <c r="I7271"/>
      <c r="J7271"/>
      <c r="K7271" s="91"/>
      <c r="L7271" s="91"/>
      <c r="M7271" s="91"/>
      <c r="R7271"/>
      <c r="S7271"/>
      <c r="T7271"/>
      <c r="U7271"/>
      <c r="V7271"/>
      <c r="W7271"/>
      <c r="X7271"/>
      <c r="Y7271"/>
      <c r="Z7271"/>
      <c r="AA7271"/>
      <c r="AB7271"/>
      <c r="AC7271"/>
    </row>
    <row r="7272" spans="2:29" s="14" customFormat="1" x14ac:dyDescent="0.25">
      <c r="B7272"/>
      <c r="C7272"/>
      <c r="D7272"/>
      <c r="E7272"/>
      <c r="F7272"/>
      <c r="G7272"/>
      <c r="H7272"/>
      <c r="I7272"/>
      <c r="J7272"/>
      <c r="K7272" s="91"/>
      <c r="L7272" s="91"/>
      <c r="M7272" s="91"/>
      <c r="R7272"/>
      <c r="S7272"/>
      <c r="T7272"/>
      <c r="U7272"/>
      <c r="V7272"/>
      <c r="W7272"/>
      <c r="X7272"/>
      <c r="Y7272"/>
      <c r="Z7272"/>
      <c r="AA7272"/>
      <c r="AB7272"/>
      <c r="AC7272"/>
    </row>
    <row r="7273" spans="2:29" s="14" customFormat="1" x14ac:dyDescent="0.25">
      <c r="B7273"/>
      <c r="C7273"/>
      <c r="D7273"/>
      <c r="E7273"/>
      <c r="F7273"/>
      <c r="G7273"/>
      <c r="H7273"/>
      <c r="I7273"/>
      <c r="J7273"/>
      <c r="K7273" s="91"/>
      <c r="L7273" s="91"/>
      <c r="M7273" s="91"/>
      <c r="R7273"/>
      <c r="S7273"/>
      <c r="T7273"/>
      <c r="U7273"/>
      <c r="V7273"/>
      <c r="W7273"/>
      <c r="X7273"/>
      <c r="Y7273"/>
      <c r="Z7273"/>
      <c r="AA7273"/>
      <c r="AB7273"/>
      <c r="AC7273"/>
    </row>
    <row r="7274" spans="2:29" s="14" customFormat="1" x14ac:dyDescent="0.25">
      <c r="B7274"/>
      <c r="C7274"/>
      <c r="D7274"/>
      <c r="E7274"/>
      <c r="F7274"/>
      <c r="G7274"/>
      <c r="H7274"/>
      <c r="I7274"/>
      <c r="J7274"/>
      <c r="K7274" s="91"/>
      <c r="L7274" s="91"/>
      <c r="M7274" s="91"/>
      <c r="R7274"/>
      <c r="S7274"/>
      <c r="T7274"/>
      <c r="U7274"/>
      <c r="V7274"/>
      <c r="W7274"/>
      <c r="X7274"/>
      <c r="Y7274"/>
      <c r="Z7274"/>
      <c r="AA7274"/>
      <c r="AB7274"/>
      <c r="AC7274"/>
    </row>
    <row r="7275" spans="2:29" s="14" customFormat="1" x14ac:dyDescent="0.25">
      <c r="B7275"/>
      <c r="C7275"/>
      <c r="D7275"/>
      <c r="E7275"/>
      <c r="F7275"/>
      <c r="G7275"/>
      <c r="H7275"/>
      <c r="I7275"/>
      <c r="J7275"/>
      <c r="K7275" s="91"/>
      <c r="L7275" s="91"/>
      <c r="M7275" s="91"/>
      <c r="R7275"/>
      <c r="S7275"/>
      <c r="T7275"/>
      <c r="U7275"/>
      <c r="V7275"/>
      <c r="W7275"/>
      <c r="X7275"/>
      <c r="Y7275"/>
      <c r="Z7275"/>
      <c r="AA7275"/>
      <c r="AB7275"/>
      <c r="AC7275"/>
    </row>
    <row r="7276" spans="2:29" s="14" customFormat="1" x14ac:dyDescent="0.25">
      <c r="B7276"/>
      <c r="C7276"/>
      <c r="D7276"/>
      <c r="E7276"/>
      <c r="F7276"/>
      <c r="G7276"/>
      <c r="H7276"/>
      <c r="I7276"/>
      <c r="J7276"/>
      <c r="K7276" s="91"/>
      <c r="L7276" s="91"/>
      <c r="M7276" s="91"/>
      <c r="R7276"/>
      <c r="S7276"/>
      <c r="T7276"/>
      <c r="U7276"/>
      <c r="V7276"/>
      <c r="W7276"/>
      <c r="X7276"/>
      <c r="Y7276"/>
      <c r="Z7276"/>
      <c r="AA7276"/>
      <c r="AB7276"/>
      <c r="AC7276"/>
    </row>
    <row r="7277" spans="2:29" s="14" customFormat="1" x14ac:dyDescent="0.25">
      <c r="B7277"/>
      <c r="C7277"/>
      <c r="D7277"/>
      <c r="E7277"/>
      <c r="F7277"/>
      <c r="G7277"/>
      <c r="H7277"/>
      <c r="I7277"/>
      <c r="J7277"/>
      <c r="K7277" s="91"/>
      <c r="L7277" s="91"/>
      <c r="M7277" s="91"/>
      <c r="R7277"/>
      <c r="S7277"/>
      <c r="T7277"/>
      <c r="U7277"/>
      <c r="V7277"/>
      <c r="W7277"/>
      <c r="X7277"/>
      <c r="Y7277"/>
      <c r="Z7277"/>
      <c r="AA7277"/>
      <c r="AB7277"/>
      <c r="AC7277"/>
    </row>
    <row r="7278" spans="2:29" s="14" customFormat="1" x14ac:dyDescent="0.25">
      <c r="B7278"/>
      <c r="C7278"/>
      <c r="D7278"/>
      <c r="E7278"/>
      <c r="F7278"/>
      <c r="G7278"/>
      <c r="H7278"/>
      <c r="I7278"/>
      <c r="J7278"/>
      <c r="K7278" s="91"/>
      <c r="L7278" s="91"/>
      <c r="M7278" s="91"/>
      <c r="R7278"/>
      <c r="S7278"/>
      <c r="T7278"/>
      <c r="U7278"/>
      <c r="V7278"/>
      <c r="W7278"/>
      <c r="X7278"/>
      <c r="Y7278"/>
      <c r="Z7278"/>
      <c r="AA7278"/>
      <c r="AB7278"/>
      <c r="AC7278"/>
    </row>
    <row r="7279" spans="2:29" s="14" customFormat="1" x14ac:dyDescent="0.25">
      <c r="B7279"/>
      <c r="C7279"/>
      <c r="D7279"/>
      <c r="E7279"/>
      <c r="F7279"/>
      <c r="G7279"/>
      <c r="H7279"/>
      <c r="I7279"/>
      <c r="J7279"/>
      <c r="K7279" s="91"/>
      <c r="L7279" s="91"/>
      <c r="M7279" s="91"/>
      <c r="R7279"/>
      <c r="S7279"/>
      <c r="T7279"/>
      <c r="U7279"/>
      <c r="V7279"/>
      <c r="W7279"/>
      <c r="X7279"/>
      <c r="Y7279"/>
      <c r="Z7279"/>
      <c r="AA7279"/>
      <c r="AB7279"/>
      <c r="AC7279"/>
    </row>
    <row r="7280" spans="2:29" s="14" customFormat="1" x14ac:dyDescent="0.25">
      <c r="B7280"/>
      <c r="C7280"/>
      <c r="D7280"/>
      <c r="E7280"/>
      <c r="F7280"/>
      <c r="G7280"/>
      <c r="H7280"/>
      <c r="I7280"/>
      <c r="J7280"/>
      <c r="K7280" s="91"/>
      <c r="L7280" s="91"/>
      <c r="M7280" s="91"/>
      <c r="R7280"/>
      <c r="S7280"/>
      <c r="T7280"/>
      <c r="U7280"/>
      <c r="V7280"/>
      <c r="W7280"/>
      <c r="X7280"/>
      <c r="Y7280"/>
      <c r="Z7280"/>
      <c r="AA7280"/>
      <c r="AB7280"/>
      <c r="AC7280"/>
    </row>
    <row r="7281" spans="2:29" s="14" customFormat="1" x14ac:dyDescent="0.25">
      <c r="B7281"/>
      <c r="C7281"/>
      <c r="D7281"/>
      <c r="E7281"/>
      <c r="F7281"/>
      <c r="G7281"/>
      <c r="H7281"/>
      <c r="I7281"/>
      <c r="J7281"/>
      <c r="K7281" s="91"/>
      <c r="L7281" s="91"/>
      <c r="M7281" s="91"/>
      <c r="R7281"/>
      <c r="S7281"/>
      <c r="T7281"/>
      <c r="U7281"/>
      <c r="V7281"/>
      <c r="W7281"/>
      <c r="X7281"/>
      <c r="Y7281"/>
      <c r="Z7281"/>
      <c r="AA7281"/>
      <c r="AB7281"/>
      <c r="AC7281"/>
    </row>
    <row r="7282" spans="2:29" s="14" customFormat="1" x14ac:dyDescent="0.25">
      <c r="B7282"/>
      <c r="C7282"/>
      <c r="D7282"/>
      <c r="E7282"/>
      <c r="F7282"/>
      <c r="G7282"/>
      <c r="H7282"/>
      <c r="I7282"/>
      <c r="J7282"/>
      <c r="K7282" s="91"/>
      <c r="L7282" s="91"/>
      <c r="M7282" s="91"/>
      <c r="R7282"/>
      <c r="S7282"/>
      <c r="T7282"/>
      <c r="U7282"/>
      <c r="V7282"/>
      <c r="W7282"/>
      <c r="X7282"/>
      <c r="Y7282"/>
      <c r="Z7282"/>
      <c r="AA7282"/>
      <c r="AB7282"/>
      <c r="AC7282"/>
    </row>
    <row r="7283" spans="2:29" s="14" customFormat="1" x14ac:dyDescent="0.25">
      <c r="B7283"/>
      <c r="C7283"/>
      <c r="D7283"/>
      <c r="E7283"/>
      <c r="F7283"/>
      <c r="G7283"/>
      <c r="H7283"/>
      <c r="I7283"/>
      <c r="J7283"/>
      <c r="K7283" s="91"/>
      <c r="L7283" s="91"/>
      <c r="M7283" s="91"/>
      <c r="R7283"/>
      <c r="S7283"/>
      <c r="T7283"/>
      <c r="U7283"/>
      <c r="V7283"/>
      <c r="W7283"/>
      <c r="X7283"/>
      <c r="Y7283"/>
      <c r="Z7283"/>
      <c r="AA7283"/>
      <c r="AB7283"/>
      <c r="AC7283"/>
    </row>
    <row r="7284" spans="2:29" s="14" customFormat="1" x14ac:dyDescent="0.25">
      <c r="B7284"/>
      <c r="C7284"/>
      <c r="D7284"/>
      <c r="E7284"/>
      <c r="F7284"/>
      <c r="G7284"/>
      <c r="H7284"/>
      <c r="I7284"/>
      <c r="J7284"/>
      <c r="K7284" s="91"/>
      <c r="L7284" s="91"/>
      <c r="M7284" s="91"/>
      <c r="R7284"/>
      <c r="S7284"/>
      <c r="T7284"/>
      <c r="U7284"/>
      <c r="V7284"/>
      <c r="W7284"/>
      <c r="X7284"/>
      <c r="Y7284"/>
      <c r="Z7284"/>
      <c r="AA7284"/>
      <c r="AB7284"/>
      <c r="AC7284"/>
    </row>
    <row r="7285" spans="2:29" s="14" customFormat="1" x14ac:dyDescent="0.25">
      <c r="B7285"/>
      <c r="C7285"/>
      <c r="D7285"/>
      <c r="E7285"/>
      <c r="F7285"/>
      <c r="G7285"/>
      <c r="H7285"/>
      <c r="I7285"/>
      <c r="J7285"/>
      <c r="K7285" s="91"/>
      <c r="L7285" s="91"/>
      <c r="M7285" s="91"/>
      <c r="R7285"/>
      <c r="S7285"/>
      <c r="T7285"/>
      <c r="U7285"/>
      <c r="V7285"/>
      <c r="W7285"/>
      <c r="X7285"/>
      <c r="Y7285"/>
      <c r="Z7285"/>
      <c r="AA7285"/>
      <c r="AB7285"/>
      <c r="AC7285"/>
    </row>
    <row r="7286" spans="2:29" s="14" customFormat="1" x14ac:dyDescent="0.25">
      <c r="B7286"/>
      <c r="C7286"/>
      <c r="D7286"/>
      <c r="E7286"/>
      <c r="F7286"/>
      <c r="G7286"/>
      <c r="H7286"/>
      <c r="I7286"/>
      <c r="J7286"/>
      <c r="K7286" s="91"/>
      <c r="L7286" s="91"/>
      <c r="M7286" s="91"/>
      <c r="R7286"/>
      <c r="S7286"/>
      <c r="T7286"/>
      <c r="U7286"/>
      <c r="V7286"/>
      <c r="W7286"/>
      <c r="X7286"/>
      <c r="Y7286"/>
      <c r="Z7286"/>
      <c r="AA7286"/>
      <c r="AB7286"/>
      <c r="AC7286"/>
    </row>
    <row r="7287" spans="2:29" s="14" customFormat="1" x14ac:dyDescent="0.25">
      <c r="B7287"/>
      <c r="C7287"/>
      <c r="D7287"/>
      <c r="E7287"/>
      <c r="F7287"/>
      <c r="G7287"/>
      <c r="H7287"/>
      <c r="I7287"/>
      <c r="J7287"/>
      <c r="K7287" s="91"/>
      <c r="L7287" s="91"/>
      <c r="M7287" s="91"/>
      <c r="R7287"/>
      <c r="S7287"/>
      <c r="T7287"/>
      <c r="U7287"/>
      <c r="V7287"/>
      <c r="W7287"/>
      <c r="X7287"/>
      <c r="Y7287"/>
      <c r="Z7287"/>
      <c r="AA7287"/>
      <c r="AB7287"/>
      <c r="AC7287"/>
    </row>
    <row r="7288" spans="2:29" s="14" customFormat="1" x14ac:dyDescent="0.25">
      <c r="B7288"/>
      <c r="C7288"/>
      <c r="D7288"/>
      <c r="E7288"/>
      <c r="F7288"/>
      <c r="G7288"/>
      <c r="H7288"/>
      <c r="I7288"/>
      <c r="J7288"/>
      <c r="K7288" s="91"/>
      <c r="L7288" s="91"/>
      <c r="M7288" s="91"/>
      <c r="R7288"/>
      <c r="S7288"/>
      <c r="T7288"/>
      <c r="U7288"/>
      <c r="V7288"/>
      <c r="W7288"/>
      <c r="X7288"/>
      <c r="Y7288"/>
      <c r="Z7288"/>
      <c r="AA7288"/>
      <c r="AB7288"/>
      <c r="AC7288"/>
    </row>
    <row r="7289" spans="2:29" s="14" customFormat="1" x14ac:dyDescent="0.25">
      <c r="B7289"/>
      <c r="C7289"/>
      <c r="D7289"/>
      <c r="E7289"/>
      <c r="F7289"/>
      <c r="G7289"/>
      <c r="H7289"/>
      <c r="I7289"/>
      <c r="J7289"/>
      <c r="K7289" s="91"/>
      <c r="L7289" s="91"/>
      <c r="M7289" s="91"/>
      <c r="R7289"/>
      <c r="S7289"/>
      <c r="T7289"/>
      <c r="U7289"/>
      <c r="V7289"/>
      <c r="W7289"/>
      <c r="X7289"/>
      <c r="Y7289"/>
      <c r="Z7289"/>
      <c r="AA7289"/>
      <c r="AB7289"/>
      <c r="AC7289"/>
    </row>
    <row r="7290" spans="2:29" s="14" customFormat="1" x14ac:dyDescent="0.25">
      <c r="B7290"/>
      <c r="C7290"/>
      <c r="D7290"/>
      <c r="E7290"/>
      <c r="F7290"/>
      <c r="G7290"/>
      <c r="H7290"/>
      <c r="I7290"/>
      <c r="J7290"/>
      <c r="K7290" s="91"/>
      <c r="L7290" s="91"/>
      <c r="M7290" s="91"/>
      <c r="R7290"/>
      <c r="S7290"/>
      <c r="T7290"/>
      <c r="U7290"/>
      <c r="V7290"/>
      <c r="W7290"/>
      <c r="X7290"/>
      <c r="Y7290"/>
      <c r="Z7290"/>
      <c r="AA7290"/>
      <c r="AB7290"/>
      <c r="AC7290"/>
    </row>
    <row r="7291" spans="2:29" s="14" customFormat="1" x14ac:dyDescent="0.25">
      <c r="B7291"/>
      <c r="C7291"/>
      <c r="D7291"/>
      <c r="E7291"/>
      <c r="F7291"/>
      <c r="G7291"/>
      <c r="H7291"/>
      <c r="I7291"/>
      <c r="J7291"/>
      <c r="K7291" s="91"/>
      <c r="L7291" s="91"/>
      <c r="M7291" s="91"/>
      <c r="R7291"/>
      <c r="S7291"/>
      <c r="T7291"/>
      <c r="U7291"/>
      <c r="V7291"/>
      <c r="W7291"/>
      <c r="X7291"/>
      <c r="Y7291"/>
      <c r="Z7291"/>
      <c r="AA7291"/>
      <c r="AB7291"/>
      <c r="AC7291"/>
    </row>
    <row r="7292" spans="2:29" s="14" customFormat="1" x14ac:dyDescent="0.25">
      <c r="B7292"/>
      <c r="C7292"/>
      <c r="D7292"/>
      <c r="E7292"/>
      <c r="F7292"/>
      <c r="G7292"/>
      <c r="H7292"/>
      <c r="I7292"/>
      <c r="J7292"/>
      <c r="K7292" s="91"/>
      <c r="L7292" s="91"/>
      <c r="M7292" s="91"/>
      <c r="R7292"/>
      <c r="S7292"/>
      <c r="T7292"/>
      <c r="U7292"/>
      <c r="V7292"/>
      <c r="W7292"/>
      <c r="X7292"/>
      <c r="Y7292"/>
      <c r="Z7292"/>
      <c r="AA7292"/>
      <c r="AB7292"/>
      <c r="AC7292"/>
    </row>
    <row r="7293" spans="2:29" s="14" customFormat="1" x14ac:dyDescent="0.25">
      <c r="B7293"/>
      <c r="C7293"/>
      <c r="D7293"/>
      <c r="E7293"/>
      <c r="F7293"/>
      <c r="G7293"/>
      <c r="H7293"/>
      <c r="I7293"/>
      <c r="J7293"/>
      <c r="K7293" s="91"/>
      <c r="L7293" s="91"/>
      <c r="M7293" s="91"/>
      <c r="R7293"/>
      <c r="S7293"/>
      <c r="T7293"/>
      <c r="U7293"/>
      <c r="V7293"/>
      <c r="W7293"/>
      <c r="X7293"/>
      <c r="Y7293"/>
      <c r="Z7293"/>
      <c r="AA7293"/>
      <c r="AB7293"/>
      <c r="AC7293"/>
    </row>
    <row r="7294" spans="2:29" s="14" customFormat="1" x14ac:dyDescent="0.25">
      <c r="B7294"/>
      <c r="C7294"/>
      <c r="D7294"/>
      <c r="E7294"/>
      <c r="F7294"/>
      <c r="G7294"/>
      <c r="H7294"/>
      <c r="I7294"/>
      <c r="J7294"/>
      <c r="K7294" s="91"/>
      <c r="L7294" s="91"/>
      <c r="M7294" s="91"/>
      <c r="R7294"/>
      <c r="S7294"/>
      <c r="T7294"/>
      <c r="U7294"/>
      <c r="V7294"/>
      <c r="W7294"/>
      <c r="X7294"/>
      <c r="Y7294"/>
      <c r="Z7294"/>
      <c r="AA7294"/>
      <c r="AB7294"/>
      <c r="AC7294"/>
    </row>
    <row r="7295" spans="2:29" s="14" customFormat="1" x14ac:dyDescent="0.25">
      <c r="B7295"/>
      <c r="C7295"/>
      <c r="D7295"/>
      <c r="E7295"/>
      <c r="F7295"/>
      <c r="G7295"/>
      <c r="H7295"/>
      <c r="I7295"/>
      <c r="J7295"/>
      <c r="K7295" s="91"/>
      <c r="L7295" s="91"/>
      <c r="M7295" s="91"/>
      <c r="R7295"/>
      <c r="S7295"/>
      <c r="T7295"/>
      <c r="U7295"/>
      <c r="V7295"/>
      <c r="W7295"/>
      <c r="X7295"/>
      <c r="Y7295"/>
      <c r="Z7295"/>
      <c r="AA7295"/>
      <c r="AB7295"/>
      <c r="AC7295"/>
    </row>
    <row r="7296" spans="2:29" s="14" customFormat="1" x14ac:dyDescent="0.25">
      <c r="B7296"/>
      <c r="C7296"/>
      <c r="D7296"/>
      <c r="E7296"/>
      <c r="F7296"/>
      <c r="G7296"/>
      <c r="H7296"/>
      <c r="I7296"/>
      <c r="J7296"/>
      <c r="K7296" s="91"/>
      <c r="L7296" s="91"/>
      <c r="M7296" s="91"/>
      <c r="R7296"/>
      <c r="S7296"/>
      <c r="T7296"/>
      <c r="U7296"/>
      <c r="V7296"/>
      <c r="W7296"/>
      <c r="X7296"/>
      <c r="Y7296"/>
      <c r="Z7296"/>
      <c r="AA7296"/>
      <c r="AB7296"/>
      <c r="AC7296"/>
    </row>
    <row r="7297" spans="2:29" s="14" customFormat="1" x14ac:dyDescent="0.25">
      <c r="B7297"/>
      <c r="C7297"/>
      <c r="D7297"/>
      <c r="E7297"/>
      <c r="F7297"/>
      <c r="G7297"/>
      <c r="H7297"/>
      <c r="I7297"/>
      <c r="J7297"/>
      <c r="K7297" s="91"/>
      <c r="L7297" s="91"/>
      <c r="M7297" s="91"/>
      <c r="R7297"/>
      <c r="S7297"/>
      <c r="T7297"/>
      <c r="U7297"/>
      <c r="V7297"/>
      <c r="W7297"/>
      <c r="X7297"/>
      <c r="Y7297"/>
      <c r="Z7297"/>
      <c r="AA7297"/>
      <c r="AB7297"/>
      <c r="AC7297"/>
    </row>
    <row r="7298" spans="2:29" s="14" customFormat="1" x14ac:dyDescent="0.25">
      <c r="B7298"/>
      <c r="C7298"/>
      <c r="D7298"/>
      <c r="E7298"/>
      <c r="F7298"/>
      <c r="G7298"/>
      <c r="H7298"/>
      <c r="I7298"/>
      <c r="J7298"/>
      <c r="K7298" s="91"/>
      <c r="L7298" s="91"/>
      <c r="M7298" s="91"/>
      <c r="R7298"/>
      <c r="S7298"/>
      <c r="T7298"/>
      <c r="U7298"/>
      <c r="V7298"/>
      <c r="W7298"/>
      <c r="X7298"/>
      <c r="Y7298"/>
      <c r="Z7298"/>
      <c r="AA7298"/>
      <c r="AB7298"/>
      <c r="AC7298"/>
    </row>
    <row r="7299" spans="2:29" s="14" customFormat="1" x14ac:dyDescent="0.25">
      <c r="B7299"/>
      <c r="C7299"/>
      <c r="D7299"/>
      <c r="E7299"/>
      <c r="F7299"/>
      <c r="G7299"/>
      <c r="H7299"/>
      <c r="I7299"/>
      <c r="J7299"/>
      <c r="K7299" s="91"/>
      <c r="L7299" s="91"/>
      <c r="M7299" s="91"/>
      <c r="R7299"/>
      <c r="S7299"/>
      <c r="T7299"/>
      <c r="U7299"/>
      <c r="V7299"/>
      <c r="W7299"/>
      <c r="X7299"/>
      <c r="Y7299"/>
      <c r="Z7299"/>
      <c r="AA7299"/>
      <c r="AB7299"/>
      <c r="AC7299"/>
    </row>
    <row r="7300" spans="2:29" s="14" customFormat="1" x14ac:dyDescent="0.25">
      <c r="B7300"/>
      <c r="C7300"/>
      <c r="D7300"/>
      <c r="E7300"/>
      <c r="F7300"/>
      <c r="G7300"/>
      <c r="H7300"/>
      <c r="I7300"/>
      <c r="J7300"/>
      <c r="K7300" s="91"/>
      <c r="L7300" s="91"/>
      <c r="M7300" s="91"/>
      <c r="R7300"/>
      <c r="S7300"/>
      <c r="T7300"/>
      <c r="U7300"/>
      <c r="V7300"/>
      <c r="W7300"/>
      <c r="X7300"/>
      <c r="Y7300"/>
      <c r="Z7300"/>
      <c r="AA7300"/>
      <c r="AB7300"/>
      <c r="AC7300"/>
    </row>
    <row r="7301" spans="2:29" s="14" customFormat="1" x14ac:dyDescent="0.25">
      <c r="B7301"/>
      <c r="C7301"/>
      <c r="D7301"/>
      <c r="E7301"/>
      <c r="F7301"/>
      <c r="G7301"/>
      <c r="H7301"/>
      <c r="I7301"/>
      <c r="J7301"/>
      <c r="K7301" s="91"/>
      <c r="L7301" s="91"/>
      <c r="M7301" s="91"/>
      <c r="R7301"/>
      <c r="S7301"/>
      <c r="T7301"/>
      <c r="U7301"/>
      <c r="V7301"/>
      <c r="W7301"/>
      <c r="X7301"/>
      <c r="Y7301"/>
      <c r="Z7301"/>
      <c r="AA7301"/>
      <c r="AB7301"/>
      <c r="AC7301"/>
    </row>
    <row r="7302" spans="2:29" s="14" customFormat="1" x14ac:dyDescent="0.25">
      <c r="B7302"/>
      <c r="C7302"/>
      <c r="D7302"/>
      <c r="E7302"/>
      <c r="F7302"/>
      <c r="G7302"/>
      <c r="H7302"/>
      <c r="I7302"/>
      <c r="J7302"/>
      <c r="K7302" s="91"/>
      <c r="L7302" s="91"/>
      <c r="M7302" s="91"/>
      <c r="R7302"/>
      <c r="S7302"/>
      <c r="T7302"/>
      <c r="U7302"/>
      <c r="V7302"/>
      <c r="W7302"/>
      <c r="X7302"/>
      <c r="Y7302"/>
      <c r="Z7302"/>
      <c r="AA7302"/>
      <c r="AB7302"/>
      <c r="AC7302"/>
    </row>
    <row r="7303" spans="2:29" s="14" customFormat="1" x14ac:dyDescent="0.25">
      <c r="B7303"/>
      <c r="C7303"/>
      <c r="D7303"/>
      <c r="E7303"/>
      <c r="F7303"/>
      <c r="G7303"/>
      <c r="H7303"/>
      <c r="I7303"/>
      <c r="J7303"/>
      <c r="K7303" s="91"/>
      <c r="L7303" s="91"/>
      <c r="M7303" s="91"/>
      <c r="R7303"/>
      <c r="S7303"/>
      <c r="T7303"/>
      <c r="U7303"/>
      <c r="V7303"/>
      <c r="W7303"/>
      <c r="X7303"/>
      <c r="Y7303"/>
      <c r="Z7303"/>
      <c r="AA7303"/>
      <c r="AB7303"/>
      <c r="AC7303"/>
    </row>
    <row r="7304" spans="2:29" s="14" customFormat="1" x14ac:dyDescent="0.25">
      <c r="B7304"/>
      <c r="C7304"/>
      <c r="D7304"/>
      <c r="E7304"/>
      <c r="F7304"/>
      <c r="G7304"/>
      <c r="H7304"/>
      <c r="I7304"/>
      <c r="J7304"/>
      <c r="K7304" s="91"/>
      <c r="L7304" s="91"/>
      <c r="M7304" s="91"/>
      <c r="R7304"/>
      <c r="S7304"/>
      <c r="T7304"/>
      <c r="U7304"/>
      <c r="V7304"/>
      <c r="W7304"/>
      <c r="X7304"/>
      <c r="Y7304"/>
      <c r="Z7304"/>
      <c r="AA7304"/>
      <c r="AB7304"/>
      <c r="AC7304"/>
    </row>
    <row r="7305" spans="2:29" s="14" customFormat="1" x14ac:dyDescent="0.25">
      <c r="B7305"/>
      <c r="C7305"/>
      <c r="D7305"/>
      <c r="E7305"/>
      <c r="F7305"/>
      <c r="G7305"/>
      <c r="H7305"/>
      <c r="I7305"/>
      <c r="J7305"/>
      <c r="K7305" s="91"/>
      <c r="L7305" s="91"/>
      <c r="M7305" s="91"/>
      <c r="R7305"/>
      <c r="S7305"/>
      <c r="T7305"/>
      <c r="U7305"/>
      <c r="V7305"/>
      <c r="W7305"/>
      <c r="X7305"/>
      <c r="Y7305"/>
      <c r="Z7305"/>
      <c r="AA7305"/>
      <c r="AB7305"/>
      <c r="AC7305"/>
    </row>
    <row r="7306" spans="2:29" s="14" customFormat="1" x14ac:dyDescent="0.25">
      <c r="B7306"/>
      <c r="C7306"/>
      <c r="D7306"/>
      <c r="E7306"/>
      <c r="F7306"/>
      <c r="G7306"/>
      <c r="H7306"/>
      <c r="I7306"/>
      <c r="J7306"/>
      <c r="K7306" s="91"/>
      <c r="L7306" s="91"/>
      <c r="M7306" s="91"/>
      <c r="R7306"/>
      <c r="S7306"/>
      <c r="T7306"/>
      <c r="U7306"/>
      <c r="V7306"/>
      <c r="W7306"/>
      <c r="X7306"/>
      <c r="Y7306"/>
      <c r="Z7306"/>
      <c r="AA7306"/>
      <c r="AB7306"/>
      <c r="AC7306"/>
    </row>
    <row r="7307" spans="2:29" s="14" customFormat="1" x14ac:dyDescent="0.25">
      <c r="B7307"/>
      <c r="C7307"/>
      <c r="D7307"/>
      <c r="E7307"/>
      <c r="F7307"/>
      <c r="G7307"/>
      <c r="H7307"/>
      <c r="I7307"/>
      <c r="J7307"/>
      <c r="K7307" s="91"/>
      <c r="L7307" s="91"/>
      <c r="M7307" s="91"/>
      <c r="R7307"/>
      <c r="S7307"/>
      <c r="T7307"/>
      <c r="U7307"/>
      <c r="V7307"/>
      <c r="W7307"/>
      <c r="X7307"/>
      <c r="Y7307"/>
      <c r="Z7307"/>
      <c r="AA7307"/>
      <c r="AB7307"/>
      <c r="AC7307"/>
    </row>
    <row r="7308" spans="2:29" s="14" customFormat="1" x14ac:dyDescent="0.25">
      <c r="B7308"/>
      <c r="C7308"/>
      <c r="D7308"/>
      <c r="E7308"/>
      <c r="F7308"/>
      <c r="G7308"/>
      <c r="H7308"/>
      <c r="I7308"/>
      <c r="J7308"/>
      <c r="K7308" s="91"/>
      <c r="L7308" s="91"/>
      <c r="M7308" s="91"/>
      <c r="R7308"/>
      <c r="S7308"/>
      <c r="T7308"/>
      <c r="U7308"/>
      <c r="V7308"/>
      <c r="W7308"/>
      <c r="X7308"/>
      <c r="Y7308"/>
      <c r="Z7308"/>
      <c r="AA7308"/>
      <c r="AB7308"/>
      <c r="AC7308"/>
    </row>
    <row r="7309" spans="2:29" s="14" customFormat="1" x14ac:dyDescent="0.25">
      <c r="B7309"/>
      <c r="C7309"/>
      <c r="D7309"/>
      <c r="E7309"/>
      <c r="F7309"/>
      <c r="G7309"/>
      <c r="H7309"/>
      <c r="I7309"/>
      <c r="J7309"/>
      <c r="K7309" s="91"/>
      <c r="L7309" s="91"/>
      <c r="M7309" s="91"/>
      <c r="R7309"/>
      <c r="S7309"/>
      <c r="T7309"/>
      <c r="U7309"/>
      <c r="V7309"/>
      <c r="W7309"/>
      <c r="X7309"/>
      <c r="Y7309"/>
      <c r="Z7309"/>
      <c r="AA7309"/>
      <c r="AB7309"/>
      <c r="AC7309"/>
    </row>
    <row r="7310" spans="2:29" s="14" customFormat="1" x14ac:dyDescent="0.25">
      <c r="B7310"/>
      <c r="C7310"/>
      <c r="D7310"/>
      <c r="E7310"/>
      <c r="F7310"/>
      <c r="G7310"/>
      <c r="H7310"/>
      <c r="I7310"/>
      <c r="J7310"/>
      <c r="K7310" s="91"/>
      <c r="L7310" s="91"/>
      <c r="M7310" s="91"/>
      <c r="R7310"/>
      <c r="S7310"/>
      <c r="T7310"/>
      <c r="U7310"/>
      <c r="V7310"/>
      <c r="W7310"/>
      <c r="X7310"/>
      <c r="Y7310"/>
      <c r="Z7310"/>
      <c r="AA7310"/>
      <c r="AB7310"/>
      <c r="AC7310"/>
    </row>
    <row r="7311" spans="2:29" s="14" customFormat="1" x14ac:dyDescent="0.25">
      <c r="B7311"/>
      <c r="C7311"/>
      <c r="D7311"/>
      <c r="E7311"/>
      <c r="F7311"/>
      <c r="G7311"/>
      <c r="H7311"/>
      <c r="I7311"/>
      <c r="J7311"/>
      <c r="K7311" s="91"/>
      <c r="L7311" s="91"/>
      <c r="M7311" s="91"/>
      <c r="R7311"/>
      <c r="S7311"/>
      <c r="T7311"/>
      <c r="U7311"/>
      <c r="V7311"/>
      <c r="W7311"/>
      <c r="X7311"/>
      <c r="Y7311"/>
      <c r="Z7311"/>
      <c r="AA7311"/>
      <c r="AB7311"/>
      <c r="AC7311"/>
    </row>
    <row r="7312" spans="2:29" s="14" customFormat="1" x14ac:dyDescent="0.25">
      <c r="B7312"/>
      <c r="C7312"/>
      <c r="D7312"/>
      <c r="E7312"/>
      <c r="F7312"/>
      <c r="G7312"/>
      <c r="H7312"/>
      <c r="I7312"/>
      <c r="J7312"/>
      <c r="K7312" s="91"/>
      <c r="L7312" s="91"/>
      <c r="M7312" s="91"/>
      <c r="R7312"/>
      <c r="S7312"/>
      <c r="T7312"/>
      <c r="U7312"/>
      <c r="V7312"/>
      <c r="W7312"/>
      <c r="X7312"/>
      <c r="Y7312"/>
      <c r="Z7312"/>
      <c r="AA7312"/>
      <c r="AB7312"/>
      <c r="AC7312"/>
    </row>
    <row r="7313" spans="2:29" s="14" customFormat="1" x14ac:dyDescent="0.25">
      <c r="B7313"/>
      <c r="C7313"/>
      <c r="D7313"/>
      <c r="E7313"/>
      <c r="F7313"/>
      <c r="G7313"/>
      <c r="H7313"/>
      <c r="I7313"/>
      <c r="J7313"/>
      <c r="K7313" s="91"/>
      <c r="L7313" s="91"/>
      <c r="M7313" s="91"/>
      <c r="R7313"/>
      <c r="S7313"/>
      <c r="T7313"/>
      <c r="U7313"/>
      <c r="V7313"/>
      <c r="W7313"/>
      <c r="X7313"/>
      <c r="Y7313"/>
      <c r="Z7313"/>
      <c r="AA7313"/>
      <c r="AB7313"/>
      <c r="AC7313"/>
    </row>
    <row r="7314" spans="2:29" s="14" customFormat="1" x14ac:dyDescent="0.25">
      <c r="B7314"/>
      <c r="C7314"/>
      <c r="D7314"/>
      <c r="E7314"/>
      <c r="F7314"/>
      <c r="G7314"/>
      <c r="H7314"/>
      <c r="I7314"/>
      <c r="J7314"/>
      <c r="K7314" s="91"/>
      <c r="L7314" s="91"/>
      <c r="M7314" s="91"/>
      <c r="R7314"/>
      <c r="S7314"/>
      <c r="T7314"/>
      <c r="U7314"/>
      <c r="V7314"/>
      <c r="W7314"/>
      <c r="X7314"/>
      <c r="Y7314"/>
      <c r="Z7314"/>
      <c r="AA7314"/>
      <c r="AB7314"/>
      <c r="AC7314"/>
    </row>
    <row r="7315" spans="2:29" s="14" customFormat="1" x14ac:dyDescent="0.25">
      <c r="B7315"/>
      <c r="C7315"/>
      <c r="D7315"/>
      <c r="E7315"/>
      <c r="F7315"/>
      <c r="G7315"/>
      <c r="H7315"/>
      <c r="I7315"/>
      <c r="J7315"/>
      <c r="K7315" s="91"/>
      <c r="L7315" s="91"/>
      <c r="M7315" s="91"/>
      <c r="R7315"/>
      <c r="S7315"/>
      <c r="T7315"/>
      <c r="U7315"/>
      <c r="V7315"/>
      <c r="W7315"/>
      <c r="X7315"/>
      <c r="Y7315"/>
      <c r="Z7315"/>
      <c r="AA7315"/>
      <c r="AB7315"/>
      <c r="AC7315"/>
    </row>
    <row r="7316" spans="2:29" s="14" customFormat="1" x14ac:dyDescent="0.25">
      <c r="B7316"/>
      <c r="C7316"/>
      <c r="D7316"/>
      <c r="E7316"/>
      <c r="F7316"/>
      <c r="G7316"/>
      <c r="H7316"/>
      <c r="I7316"/>
      <c r="J7316"/>
      <c r="K7316" s="91"/>
      <c r="L7316" s="91"/>
      <c r="M7316" s="91"/>
      <c r="R7316"/>
      <c r="S7316"/>
      <c r="T7316"/>
      <c r="U7316"/>
      <c r="V7316"/>
      <c r="W7316"/>
      <c r="X7316"/>
      <c r="Y7316"/>
      <c r="Z7316"/>
      <c r="AA7316"/>
      <c r="AB7316"/>
      <c r="AC7316"/>
    </row>
    <row r="7317" spans="2:29" s="14" customFormat="1" x14ac:dyDescent="0.25">
      <c r="B7317"/>
      <c r="C7317"/>
      <c r="D7317"/>
      <c r="E7317"/>
      <c r="F7317"/>
      <c r="G7317"/>
      <c r="H7317"/>
      <c r="I7317"/>
      <c r="J7317"/>
      <c r="K7317" s="91"/>
      <c r="L7317" s="91"/>
      <c r="M7317" s="91"/>
      <c r="R7317"/>
      <c r="S7317"/>
      <c r="T7317"/>
      <c r="U7317"/>
      <c r="V7317"/>
      <c r="W7317"/>
      <c r="X7317"/>
      <c r="Y7317"/>
      <c r="Z7317"/>
      <c r="AA7317"/>
      <c r="AB7317"/>
      <c r="AC7317"/>
    </row>
    <row r="7318" spans="2:29" s="14" customFormat="1" x14ac:dyDescent="0.25">
      <c r="B7318"/>
      <c r="C7318"/>
      <c r="D7318"/>
      <c r="E7318"/>
      <c r="F7318"/>
      <c r="G7318"/>
      <c r="H7318"/>
      <c r="I7318"/>
      <c r="J7318"/>
      <c r="K7318" s="91"/>
      <c r="L7318" s="91"/>
      <c r="M7318" s="91"/>
      <c r="R7318"/>
      <c r="S7318"/>
      <c r="T7318"/>
      <c r="U7318"/>
      <c r="V7318"/>
      <c r="W7318"/>
      <c r="X7318"/>
      <c r="Y7318"/>
      <c r="Z7318"/>
      <c r="AA7318"/>
      <c r="AB7318"/>
      <c r="AC7318"/>
    </row>
    <row r="7319" spans="2:29" s="14" customFormat="1" x14ac:dyDescent="0.25">
      <c r="B7319"/>
      <c r="C7319"/>
      <c r="D7319"/>
      <c r="E7319"/>
      <c r="F7319"/>
      <c r="G7319"/>
      <c r="H7319"/>
      <c r="I7319"/>
      <c r="J7319"/>
      <c r="K7319" s="91"/>
      <c r="L7319" s="91"/>
      <c r="M7319" s="91"/>
      <c r="R7319"/>
      <c r="S7319"/>
      <c r="T7319"/>
      <c r="U7319"/>
      <c r="V7319"/>
      <c r="W7319"/>
      <c r="X7319"/>
      <c r="Y7319"/>
      <c r="Z7319"/>
      <c r="AA7319"/>
      <c r="AB7319"/>
      <c r="AC7319"/>
    </row>
    <row r="7320" spans="2:29" s="14" customFormat="1" x14ac:dyDescent="0.25">
      <c r="B7320"/>
      <c r="C7320"/>
      <c r="D7320"/>
      <c r="E7320"/>
      <c r="F7320"/>
      <c r="G7320"/>
      <c r="H7320"/>
      <c r="I7320"/>
      <c r="J7320"/>
      <c r="K7320" s="91"/>
      <c r="L7320" s="91"/>
      <c r="M7320" s="91"/>
      <c r="R7320"/>
      <c r="S7320"/>
      <c r="T7320"/>
      <c r="U7320"/>
      <c r="V7320"/>
      <c r="W7320"/>
      <c r="X7320"/>
      <c r="Y7320"/>
      <c r="Z7320"/>
      <c r="AA7320"/>
      <c r="AB7320"/>
      <c r="AC7320"/>
    </row>
    <row r="7321" spans="2:29" s="14" customFormat="1" x14ac:dyDescent="0.25">
      <c r="B7321"/>
      <c r="C7321"/>
      <c r="D7321"/>
      <c r="E7321"/>
      <c r="F7321"/>
      <c r="G7321"/>
      <c r="H7321"/>
      <c r="I7321"/>
      <c r="J7321"/>
      <c r="K7321" s="91"/>
      <c r="L7321" s="91"/>
      <c r="M7321" s="91"/>
      <c r="R7321"/>
      <c r="S7321"/>
      <c r="T7321"/>
      <c r="U7321"/>
      <c r="V7321"/>
      <c r="W7321"/>
      <c r="X7321"/>
      <c r="Y7321"/>
      <c r="Z7321"/>
      <c r="AA7321"/>
      <c r="AB7321"/>
      <c r="AC7321"/>
    </row>
    <row r="7322" spans="2:29" s="14" customFormat="1" x14ac:dyDescent="0.25">
      <c r="B7322"/>
      <c r="C7322"/>
      <c r="D7322"/>
      <c r="E7322"/>
      <c r="F7322"/>
      <c r="G7322"/>
      <c r="H7322"/>
      <c r="I7322"/>
      <c r="J7322"/>
      <c r="K7322" s="91"/>
      <c r="L7322" s="91"/>
      <c r="M7322" s="91"/>
      <c r="R7322"/>
      <c r="S7322"/>
      <c r="T7322"/>
      <c r="U7322"/>
      <c r="V7322"/>
      <c r="W7322"/>
      <c r="X7322"/>
      <c r="Y7322"/>
      <c r="Z7322"/>
      <c r="AA7322"/>
      <c r="AB7322"/>
      <c r="AC7322"/>
    </row>
    <row r="7323" spans="2:29" s="14" customFormat="1" x14ac:dyDescent="0.25">
      <c r="B7323"/>
      <c r="C7323"/>
      <c r="D7323"/>
      <c r="E7323"/>
      <c r="F7323"/>
      <c r="G7323"/>
      <c r="H7323"/>
      <c r="I7323"/>
      <c r="J7323"/>
      <c r="K7323" s="91"/>
      <c r="L7323" s="91"/>
      <c r="M7323" s="91"/>
      <c r="R7323"/>
      <c r="S7323"/>
      <c r="T7323"/>
      <c r="U7323"/>
      <c r="V7323"/>
      <c r="W7323"/>
      <c r="X7323"/>
      <c r="Y7323"/>
      <c r="Z7323"/>
      <c r="AA7323"/>
      <c r="AB7323"/>
      <c r="AC7323"/>
    </row>
    <row r="7324" spans="2:29" s="14" customFormat="1" x14ac:dyDescent="0.25">
      <c r="B7324"/>
      <c r="C7324"/>
      <c r="D7324"/>
      <c r="E7324"/>
      <c r="F7324"/>
      <c r="G7324"/>
      <c r="H7324"/>
      <c r="I7324"/>
      <c r="J7324"/>
      <c r="K7324" s="91"/>
      <c r="L7324" s="91"/>
      <c r="M7324" s="91"/>
      <c r="R7324"/>
      <c r="S7324"/>
      <c r="T7324"/>
      <c r="U7324"/>
      <c r="V7324"/>
      <c r="W7324"/>
      <c r="X7324"/>
      <c r="Y7324"/>
      <c r="Z7324"/>
      <c r="AA7324"/>
      <c r="AB7324"/>
      <c r="AC7324"/>
    </row>
    <row r="7325" spans="2:29" s="14" customFormat="1" x14ac:dyDescent="0.25">
      <c r="B7325"/>
      <c r="C7325"/>
      <c r="D7325"/>
      <c r="E7325"/>
      <c r="F7325"/>
      <c r="G7325"/>
      <c r="H7325"/>
      <c r="I7325"/>
      <c r="J7325"/>
      <c r="K7325" s="91"/>
      <c r="L7325" s="91"/>
      <c r="M7325" s="91"/>
      <c r="R7325"/>
      <c r="S7325"/>
      <c r="T7325"/>
      <c r="U7325"/>
      <c r="V7325"/>
      <c r="W7325"/>
      <c r="X7325"/>
      <c r="Y7325"/>
      <c r="Z7325"/>
      <c r="AA7325"/>
      <c r="AB7325"/>
      <c r="AC7325"/>
    </row>
    <row r="7326" spans="2:29" s="14" customFormat="1" x14ac:dyDescent="0.25">
      <c r="B7326"/>
      <c r="C7326"/>
      <c r="D7326"/>
      <c r="E7326"/>
      <c r="F7326"/>
      <c r="G7326"/>
      <c r="H7326"/>
      <c r="I7326"/>
      <c r="J7326"/>
      <c r="K7326" s="91"/>
      <c r="L7326" s="91"/>
      <c r="M7326" s="91"/>
      <c r="R7326"/>
      <c r="S7326"/>
      <c r="T7326"/>
      <c r="U7326"/>
      <c r="V7326"/>
      <c r="W7326"/>
      <c r="X7326"/>
      <c r="Y7326"/>
      <c r="Z7326"/>
      <c r="AA7326"/>
      <c r="AB7326"/>
      <c r="AC7326"/>
    </row>
    <row r="7327" spans="2:29" s="14" customFormat="1" x14ac:dyDescent="0.25">
      <c r="B7327"/>
      <c r="C7327"/>
      <c r="D7327"/>
      <c r="E7327"/>
      <c r="F7327"/>
      <c r="G7327"/>
      <c r="H7327"/>
      <c r="I7327"/>
      <c r="J7327"/>
      <c r="K7327" s="91"/>
      <c r="L7327" s="91"/>
      <c r="M7327" s="91"/>
      <c r="R7327"/>
      <c r="S7327"/>
      <c r="T7327"/>
      <c r="U7327"/>
      <c r="V7327"/>
      <c r="W7327"/>
      <c r="X7327"/>
      <c r="Y7327"/>
      <c r="Z7327"/>
      <c r="AA7327"/>
      <c r="AB7327"/>
      <c r="AC7327"/>
    </row>
    <row r="7328" spans="2:29" s="14" customFormat="1" x14ac:dyDescent="0.25">
      <c r="B7328"/>
      <c r="C7328"/>
      <c r="D7328"/>
      <c r="E7328"/>
      <c r="F7328"/>
      <c r="G7328"/>
      <c r="H7328"/>
      <c r="I7328"/>
      <c r="J7328"/>
      <c r="K7328" s="91"/>
      <c r="L7328" s="91"/>
      <c r="M7328" s="91"/>
      <c r="R7328"/>
      <c r="S7328"/>
      <c r="T7328"/>
      <c r="U7328"/>
      <c r="V7328"/>
      <c r="W7328"/>
      <c r="X7328"/>
      <c r="Y7328"/>
      <c r="Z7328"/>
      <c r="AA7328"/>
      <c r="AB7328"/>
      <c r="AC7328"/>
    </row>
    <row r="7329" spans="2:29" s="14" customFormat="1" x14ac:dyDescent="0.25">
      <c r="B7329"/>
      <c r="C7329"/>
      <c r="D7329"/>
      <c r="E7329"/>
      <c r="F7329"/>
      <c r="G7329"/>
      <c r="H7329"/>
      <c r="I7329"/>
      <c r="J7329"/>
      <c r="K7329" s="91"/>
      <c r="L7329" s="91"/>
      <c r="M7329" s="91"/>
      <c r="R7329"/>
      <c r="S7329"/>
      <c r="T7329"/>
      <c r="U7329"/>
      <c r="V7329"/>
      <c r="W7329"/>
      <c r="X7329"/>
      <c r="Y7329"/>
      <c r="Z7329"/>
      <c r="AA7329"/>
      <c r="AB7329"/>
      <c r="AC7329"/>
    </row>
    <row r="7330" spans="2:29" s="14" customFormat="1" x14ac:dyDescent="0.25">
      <c r="B7330"/>
      <c r="C7330"/>
      <c r="D7330"/>
      <c r="E7330"/>
      <c r="F7330"/>
      <c r="G7330"/>
      <c r="H7330"/>
      <c r="I7330"/>
      <c r="J7330"/>
      <c r="K7330" s="91"/>
      <c r="L7330" s="91"/>
      <c r="M7330" s="91"/>
      <c r="R7330"/>
      <c r="S7330"/>
      <c r="T7330"/>
      <c r="U7330"/>
      <c r="V7330"/>
      <c r="W7330"/>
      <c r="X7330"/>
      <c r="Y7330"/>
      <c r="Z7330"/>
      <c r="AA7330"/>
      <c r="AB7330"/>
      <c r="AC7330"/>
    </row>
    <row r="7331" spans="2:29" s="14" customFormat="1" x14ac:dyDescent="0.25">
      <c r="B7331"/>
      <c r="C7331"/>
      <c r="D7331"/>
      <c r="E7331"/>
      <c r="F7331"/>
      <c r="G7331"/>
      <c r="H7331"/>
      <c r="I7331"/>
      <c r="J7331"/>
      <c r="K7331" s="91"/>
      <c r="L7331" s="91"/>
      <c r="M7331" s="91"/>
      <c r="R7331"/>
      <c r="S7331"/>
      <c r="T7331"/>
      <c r="U7331"/>
      <c r="V7331"/>
      <c r="W7331"/>
      <c r="X7331"/>
      <c r="Y7331"/>
      <c r="Z7331"/>
      <c r="AA7331"/>
      <c r="AB7331"/>
      <c r="AC7331"/>
    </row>
    <row r="7332" spans="2:29" s="14" customFormat="1" x14ac:dyDescent="0.25">
      <c r="B7332"/>
      <c r="C7332"/>
      <c r="D7332"/>
      <c r="E7332"/>
      <c r="F7332"/>
      <c r="G7332"/>
      <c r="H7332"/>
      <c r="I7332"/>
      <c r="J7332"/>
      <c r="K7332" s="91"/>
      <c r="L7332" s="91"/>
      <c r="M7332" s="91"/>
      <c r="R7332"/>
      <c r="S7332"/>
      <c r="T7332"/>
      <c r="U7332"/>
      <c r="V7332"/>
      <c r="W7332"/>
      <c r="X7332"/>
      <c r="Y7332"/>
      <c r="Z7332"/>
      <c r="AA7332"/>
      <c r="AB7332"/>
      <c r="AC7332"/>
    </row>
    <row r="7333" spans="2:29" s="14" customFormat="1" x14ac:dyDescent="0.25">
      <c r="B7333"/>
      <c r="C7333"/>
      <c r="D7333"/>
      <c r="E7333"/>
      <c r="F7333"/>
      <c r="G7333"/>
      <c r="H7333"/>
      <c r="I7333"/>
      <c r="J7333"/>
      <c r="K7333" s="91"/>
      <c r="L7333" s="91"/>
      <c r="M7333" s="91"/>
      <c r="R7333"/>
      <c r="S7333"/>
      <c r="T7333"/>
      <c r="U7333"/>
      <c r="V7333"/>
      <c r="W7333"/>
      <c r="X7333"/>
      <c r="Y7333"/>
      <c r="Z7333"/>
      <c r="AA7333"/>
      <c r="AB7333"/>
      <c r="AC7333"/>
    </row>
    <row r="7334" spans="2:29" s="14" customFormat="1" x14ac:dyDescent="0.25">
      <c r="B7334"/>
      <c r="C7334"/>
      <c r="D7334"/>
      <c r="E7334"/>
      <c r="F7334"/>
      <c r="G7334"/>
      <c r="H7334"/>
      <c r="I7334"/>
      <c r="J7334"/>
      <c r="K7334" s="91"/>
      <c r="L7334" s="91"/>
      <c r="M7334" s="91"/>
      <c r="R7334"/>
      <c r="S7334"/>
      <c r="T7334"/>
      <c r="U7334"/>
      <c r="V7334"/>
      <c r="W7334"/>
      <c r="X7334"/>
      <c r="Y7334"/>
      <c r="Z7334"/>
      <c r="AA7334"/>
      <c r="AB7334"/>
      <c r="AC7334"/>
    </row>
    <row r="7335" spans="2:29" s="14" customFormat="1" x14ac:dyDescent="0.25">
      <c r="B7335"/>
      <c r="C7335"/>
      <c r="D7335"/>
      <c r="E7335"/>
      <c r="F7335"/>
      <c r="G7335"/>
      <c r="H7335"/>
      <c r="I7335"/>
      <c r="J7335"/>
      <c r="K7335" s="91"/>
      <c r="L7335" s="91"/>
      <c r="M7335" s="91"/>
      <c r="R7335"/>
      <c r="S7335"/>
      <c r="T7335"/>
      <c r="U7335"/>
      <c r="V7335"/>
      <c r="W7335"/>
      <c r="X7335"/>
      <c r="Y7335"/>
      <c r="Z7335"/>
      <c r="AA7335"/>
      <c r="AB7335"/>
      <c r="AC7335"/>
    </row>
    <row r="7336" spans="2:29" s="14" customFormat="1" x14ac:dyDescent="0.25">
      <c r="B7336"/>
      <c r="C7336"/>
      <c r="D7336"/>
      <c r="E7336"/>
      <c r="F7336"/>
      <c r="G7336"/>
      <c r="H7336"/>
      <c r="I7336"/>
      <c r="J7336"/>
      <c r="K7336" s="91"/>
      <c r="L7336" s="91"/>
      <c r="M7336" s="91"/>
      <c r="R7336"/>
      <c r="S7336"/>
      <c r="T7336"/>
      <c r="U7336"/>
      <c r="V7336"/>
      <c r="W7336"/>
      <c r="X7336"/>
      <c r="Y7336"/>
      <c r="Z7336"/>
      <c r="AA7336"/>
      <c r="AB7336"/>
      <c r="AC7336"/>
    </row>
    <row r="7337" spans="2:29" s="14" customFormat="1" x14ac:dyDescent="0.25">
      <c r="B7337"/>
      <c r="C7337"/>
      <c r="D7337"/>
      <c r="E7337"/>
      <c r="F7337"/>
      <c r="G7337"/>
      <c r="H7337"/>
      <c r="I7337"/>
      <c r="J7337"/>
      <c r="K7337" s="91"/>
      <c r="L7337" s="91"/>
      <c r="M7337" s="91"/>
      <c r="R7337"/>
      <c r="S7337"/>
      <c r="T7337"/>
      <c r="U7337"/>
      <c r="V7337"/>
      <c r="W7337"/>
      <c r="X7337"/>
      <c r="Y7337"/>
      <c r="Z7337"/>
      <c r="AA7337"/>
      <c r="AB7337"/>
      <c r="AC7337"/>
    </row>
    <row r="7338" spans="2:29" s="14" customFormat="1" x14ac:dyDescent="0.25">
      <c r="B7338"/>
      <c r="C7338"/>
      <c r="D7338"/>
      <c r="E7338"/>
      <c r="F7338"/>
      <c r="G7338"/>
      <c r="H7338"/>
      <c r="I7338"/>
      <c r="J7338"/>
      <c r="K7338" s="91"/>
      <c r="L7338" s="91"/>
      <c r="M7338" s="91"/>
      <c r="R7338"/>
      <c r="S7338"/>
      <c r="T7338"/>
      <c r="U7338"/>
      <c r="V7338"/>
      <c r="W7338"/>
      <c r="X7338"/>
      <c r="Y7338"/>
      <c r="Z7338"/>
      <c r="AA7338"/>
      <c r="AB7338"/>
      <c r="AC7338"/>
    </row>
    <row r="7339" spans="2:29" s="14" customFormat="1" x14ac:dyDescent="0.25">
      <c r="B7339"/>
      <c r="C7339"/>
      <c r="D7339"/>
      <c r="E7339"/>
      <c r="F7339"/>
      <c r="G7339"/>
      <c r="H7339"/>
      <c r="I7339"/>
      <c r="J7339"/>
      <c r="K7339" s="91"/>
      <c r="L7339" s="91"/>
      <c r="M7339" s="91"/>
      <c r="R7339"/>
      <c r="S7339"/>
      <c r="T7339"/>
      <c r="U7339"/>
      <c r="V7339"/>
      <c r="W7339"/>
      <c r="X7339"/>
      <c r="Y7339"/>
      <c r="Z7339"/>
      <c r="AA7339"/>
      <c r="AB7339"/>
      <c r="AC7339"/>
    </row>
    <row r="7340" spans="2:29" s="14" customFormat="1" x14ac:dyDescent="0.25">
      <c r="B7340"/>
      <c r="C7340"/>
      <c r="D7340"/>
      <c r="E7340"/>
      <c r="F7340"/>
      <c r="G7340"/>
      <c r="H7340"/>
      <c r="I7340"/>
      <c r="J7340"/>
      <c r="K7340" s="91"/>
      <c r="L7340" s="91"/>
      <c r="M7340" s="91"/>
      <c r="R7340"/>
      <c r="S7340"/>
      <c r="T7340"/>
      <c r="U7340"/>
      <c r="V7340"/>
      <c r="W7340"/>
      <c r="X7340"/>
      <c r="Y7340"/>
      <c r="Z7340"/>
      <c r="AA7340"/>
      <c r="AB7340"/>
      <c r="AC7340"/>
    </row>
    <row r="7341" spans="2:29" s="14" customFormat="1" x14ac:dyDescent="0.25">
      <c r="B7341"/>
      <c r="C7341"/>
      <c r="D7341"/>
      <c r="E7341"/>
      <c r="F7341"/>
      <c r="G7341"/>
      <c r="H7341"/>
      <c r="I7341"/>
      <c r="J7341"/>
      <c r="K7341" s="91"/>
      <c r="L7341" s="91"/>
      <c r="M7341" s="91"/>
      <c r="R7341"/>
      <c r="S7341"/>
      <c r="T7341"/>
      <c r="U7341"/>
      <c r="V7341"/>
      <c r="W7341"/>
      <c r="X7341"/>
      <c r="Y7341"/>
      <c r="Z7341"/>
      <c r="AA7341"/>
      <c r="AB7341"/>
      <c r="AC7341"/>
    </row>
    <row r="7342" spans="2:29" s="14" customFormat="1" x14ac:dyDescent="0.25">
      <c r="B7342"/>
      <c r="C7342"/>
      <c r="D7342"/>
      <c r="E7342"/>
      <c r="F7342"/>
      <c r="G7342"/>
      <c r="H7342"/>
      <c r="I7342"/>
      <c r="J7342"/>
      <c r="K7342" s="91"/>
      <c r="L7342" s="91"/>
      <c r="M7342" s="91"/>
      <c r="R7342"/>
      <c r="S7342"/>
      <c r="T7342"/>
      <c r="U7342"/>
      <c r="V7342"/>
      <c r="W7342"/>
      <c r="X7342"/>
      <c r="Y7342"/>
      <c r="Z7342"/>
      <c r="AA7342"/>
      <c r="AB7342"/>
      <c r="AC7342"/>
    </row>
    <row r="7343" spans="2:29" s="14" customFormat="1" x14ac:dyDescent="0.25">
      <c r="B7343"/>
      <c r="C7343"/>
      <c r="D7343"/>
      <c r="E7343"/>
      <c r="F7343"/>
      <c r="G7343"/>
      <c r="H7343"/>
      <c r="I7343"/>
      <c r="J7343"/>
      <c r="K7343" s="91"/>
      <c r="L7343" s="91"/>
      <c r="M7343" s="91"/>
      <c r="R7343"/>
      <c r="S7343"/>
      <c r="T7343"/>
      <c r="U7343"/>
      <c r="V7343"/>
      <c r="W7343"/>
      <c r="X7343"/>
      <c r="Y7343"/>
      <c r="Z7343"/>
      <c r="AA7343"/>
      <c r="AB7343"/>
      <c r="AC7343"/>
    </row>
    <row r="7344" spans="2:29" s="14" customFormat="1" x14ac:dyDescent="0.25">
      <c r="B7344"/>
      <c r="C7344"/>
      <c r="D7344"/>
      <c r="E7344"/>
      <c r="F7344"/>
      <c r="G7344"/>
      <c r="H7344"/>
      <c r="I7344"/>
      <c r="J7344"/>
      <c r="K7344" s="91"/>
      <c r="L7344" s="91"/>
      <c r="M7344" s="91"/>
      <c r="R7344"/>
      <c r="S7344"/>
      <c r="T7344"/>
      <c r="U7344"/>
      <c r="V7344"/>
      <c r="W7344"/>
      <c r="X7344"/>
      <c r="Y7344"/>
      <c r="Z7344"/>
      <c r="AA7344"/>
      <c r="AB7344"/>
      <c r="AC7344"/>
    </row>
    <row r="7345" spans="2:29" s="14" customFormat="1" x14ac:dyDescent="0.25">
      <c r="B7345"/>
      <c r="C7345"/>
      <c r="D7345"/>
      <c r="E7345"/>
      <c r="F7345"/>
      <c r="G7345"/>
      <c r="H7345"/>
      <c r="I7345"/>
      <c r="J7345"/>
      <c r="K7345" s="91"/>
      <c r="L7345" s="91"/>
      <c r="M7345" s="91"/>
      <c r="R7345"/>
      <c r="S7345"/>
      <c r="T7345"/>
      <c r="U7345"/>
      <c r="V7345"/>
      <c r="W7345"/>
      <c r="X7345"/>
      <c r="Y7345"/>
      <c r="Z7345"/>
      <c r="AA7345"/>
      <c r="AB7345"/>
      <c r="AC7345"/>
    </row>
    <row r="7346" spans="2:29" s="14" customFormat="1" x14ac:dyDescent="0.25">
      <c r="B7346"/>
      <c r="C7346"/>
      <c r="D7346"/>
      <c r="E7346"/>
      <c r="F7346"/>
      <c r="G7346"/>
      <c r="H7346"/>
      <c r="I7346"/>
      <c r="J7346"/>
      <c r="K7346" s="91"/>
      <c r="L7346" s="91"/>
      <c r="M7346" s="91"/>
      <c r="R7346"/>
      <c r="S7346"/>
      <c r="T7346"/>
      <c r="U7346"/>
      <c r="V7346"/>
      <c r="W7346"/>
      <c r="X7346"/>
      <c r="Y7346"/>
      <c r="Z7346"/>
      <c r="AA7346"/>
      <c r="AB7346"/>
      <c r="AC7346"/>
    </row>
    <row r="7347" spans="2:29" s="14" customFormat="1" x14ac:dyDescent="0.25">
      <c r="B7347"/>
      <c r="C7347"/>
      <c r="D7347"/>
      <c r="E7347"/>
      <c r="F7347"/>
      <c r="G7347"/>
      <c r="H7347"/>
      <c r="I7347"/>
      <c r="J7347"/>
      <c r="K7347" s="91"/>
      <c r="L7347" s="91"/>
      <c r="M7347" s="91"/>
      <c r="R7347"/>
      <c r="S7347"/>
      <c r="T7347"/>
      <c r="U7347"/>
      <c r="V7347"/>
      <c r="W7347"/>
      <c r="X7347"/>
      <c r="Y7347"/>
      <c r="Z7347"/>
      <c r="AA7347"/>
      <c r="AB7347"/>
      <c r="AC7347"/>
    </row>
    <row r="7348" spans="2:29" s="14" customFormat="1" x14ac:dyDescent="0.25">
      <c r="B7348"/>
      <c r="C7348"/>
      <c r="D7348"/>
      <c r="E7348"/>
      <c r="F7348"/>
      <c r="G7348"/>
      <c r="H7348"/>
      <c r="I7348"/>
      <c r="J7348"/>
      <c r="K7348" s="91"/>
      <c r="L7348" s="91"/>
      <c r="M7348" s="91"/>
      <c r="R7348"/>
      <c r="S7348"/>
      <c r="T7348"/>
      <c r="U7348"/>
      <c r="V7348"/>
      <c r="W7348"/>
      <c r="X7348"/>
      <c r="Y7348"/>
      <c r="Z7348"/>
      <c r="AA7348"/>
      <c r="AB7348"/>
      <c r="AC7348"/>
    </row>
    <row r="7349" spans="2:29" s="14" customFormat="1" x14ac:dyDescent="0.25">
      <c r="B7349"/>
      <c r="C7349"/>
      <c r="D7349"/>
      <c r="E7349"/>
      <c r="F7349"/>
      <c r="G7349"/>
      <c r="H7349"/>
      <c r="I7349"/>
      <c r="J7349"/>
      <c r="K7349" s="91"/>
      <c r="L7349" s="91"/>
      <c r="M7349" s="91"/>
      <c r="R7349"/>
      <c r="S7349"/>
      <c r="T7349"/>
      <c r="U7349"/>
      <c r="V7349"/>
      <c r="W7349"/>
      <c r="X7349"/>
      <c r="Y7349"/>
      <c r="Z7349"/>
      <c r="AA7349"/>
      <c r="AB7349"/>
      <c r="AC7349"/>
    </row>
    <row r="7350" spans="2:29" s="14" customFormat="1" x14ac:dyDescent="0.25">
      <c r="B7350"/>
      <c r="C7350"/>
      <c r="D7350"/>
      <c r="E7350"/>
      <c r="F7350"/>
      <c r="G7350"/>
      <c r="H7350"/>
      <c r="I7350"/>
      <c r="J7350"/>
      <c r="K7350" s="91"/>
      <c r="L7350" s="91"/>
      <c r="M7350" s="91"/>
      <c r="R7350"/>
      <c r="S7350"/>
      <c r="T7350"/>
      <c r="U7350"/>
      <c r="V7350"/>
      <c r="W7350"/>
      <c r="X7350"/>
      <c r="Y7350"/>
      <c r="Z7350"/>
      <c r="AA7350"/>
      <c r="AB7350"/>
      <c r="AC7350"/>
    </row>
    <row r="7351" spans="2:29" s="14" customFormat="1" x14ac:dyDescent="0.25">
      <c r="B7351"/>
      <c r="C7351"/>
      <c r="D7351"/>
      <c r="E7351"/>
      <c r="F7351"/>
      <c r="G7351"/>
      <c r="H7351"/>
      <c r="I7351"/>
      <c r="J7351"/>
      <c r="K7351" s="91"/>
      <c r="L7351" s="91"/>
      <c r="M7351" s="91"/>
      <c r="R7351"/>
      <c r="S7351"/>
      <c r="T7351"/>
      <c r="U7351"/>
      <c r="V7351"/>
      <c r="W7351"/>
      <c r="X7351"/>
      <c r="Y7351"/>
      <c r="Z7351"/>
      <c r="AA7351"/>
      <c r="AB7351"/>
      <c r="AC7351"/>
    </row>
    <row r="7352" spans="2:29" s="14" customFormat="1" x14ac:dyDescent="0.25">
      <c r="B7352"/>
      <c r="C7352"/>
      <c r="D7352"/>
      <c r="E7352"/>
      <c r="F7352"/>
      <c r="G7352"/>
      <c r="H7352"/>
      <c r="I7352"/>
      <c r="J7352"/>
      <c r="K7352" s="91"/>
      <c r="L7352" s="91"/>
      <c r="M7352" s="91"/>
      <c r="R7352"/>
      <c r="S7352"/>
      <c r="T7352"/>
      <c r="U7352"/>
      <c r="V7352"/>
      <c r="W7352"/>
      <c r="X7352"/>
      <c r="Y7352"/>
      <c r="Z7352"/>
      <c r="AA7352"/>
      <c r="AB7352"/>
      <c r="AC7352"/>
    </row>
    <row r="7353" spans="2:29" s="14" customFormat="1" x14ac:dyDescent="0.25">
      <c r="B7353"/>
      <c r="C7353"/>
      <c r="D7353"/>
      <c r="E7353"/>
      <c r="F7353"/>
      <c r="G7353"/>
      <c r="H7353"/>
      <c r="I7353"/>
      <c r="J7353"/>
      <c r="K7353" s="91"/>
      <c r="L7353" s="91"/>
      <c r="M7353" s="91"/>
      <c r="R7353"/>
      <c r="S7353"/>
      <c r="T7353"/>
      <c r="U7353"/>
      <c r="V7353"/>
      <c r="W7353"/>
      <c r="X7353"/>
      <c r="Y7353"/>
      <c r="Z7353"/>
      <c r="AA7353"/>
      <c r="AB7353"/>
      <c r="AC7353"/>
    </row>
    <row r="7354" spans="2:29" s="14" customFormat="1" x14ac:dyDescent="0.25">
      <c r="B7354"/>
      <c r="C7354"/>
      <c r="D7354"/>
      <c r="E7354"/>
      <c r="F7354"/>
      <c r="G7354"/>
      <c r="H7354"/>
      <c r="I7354"/>
      <c r="J7354"/>
      <c r="K7354" s="91"/>
      <c r="L7354" s="91"/>
      <c r="M7354" s="91"/>
      <c r="R7354"/>
      <c r="S7354"/>
      <c r="T7354"/>
      <c r="U7354"/>
      <c r="V7354"/>
      <c r="W7354"/>
      <c r="X7354"/>
      <c r="Y7354"/>
      <c r="Z7354"/>
      <c r="AA7354"/>
      <c r="AB7354"/>
      <c r="AC7354"/>
    </row>
    <row r="7355" spans="2:29" s="14" customFormat="1" x14ac:dyDescent="0.25">
      <c r="B7355"/>
      <c r="C7355"/>
      <c r="D7355"/>
      <c r="E7355"/>
      <c r="F7355"/>
      <c r="G7355"/>
      <c r="H7355"/>
      <c r="I7355"/>
      <c r="J7355"/>
      <c r="K7355" s="91"/>
      <c r="L7355" s="91"/>
      <c r="M7355" s="91"/>
      <c r="R7355"/>
      <c r="S7355"/>
      <c r="T7355"/>
      <c r="U7355"/>
      <c r="V7355"/>
      <c r="W7355"/>
      <c r="X7355"/>
      <c r="Y7355"/>
      <c r="Z7355"/>
      <c r="AA7355"/>
      <c r="AB7355"/>
      <c r="AC7355"/>
    </row>
    <row r="7356" spans="2:29" s="14" customFormat="1" x14ac:dyDescent="0.25">
      <c r="B7356"/>
      <c r="C7356"/>
      <c r="D7356"/>
      <c r="E7356"/>
      <c r="F7356"/>
      <c r="G7356"/>
      <c r="H7356"/>
      <c r="I7356"/>
      <c r="J7356"/>
      <c r="K7356" s="91"/>
      <c r="L7356" s="91"/>
      <c r="M7356" s="91"/>
      <c r="R7356"/>
      <c r="S7356"/>
      <c r="T7356"/>
      <c r="U7356"/>
      <c r="V7356"/>
      <c r="W7356"/>
      <c r="X7356"/>
      <c r="Y7356"/>
      <c r="Z7356"/>
      <c r="AA7356"/>
      <c r="AB7356"/>
      <c r="AC7356"/>
    </row>
    <row r="7357" spans="2:29" s="14" customFormat="1" x14ac:dyDescent="0.25">
      <c r="B7357"/>
      <c r="C7357"/>
      <c r="D7357"/>
      <c r="E7357"/>
      <c r="F7357"/>
      <c r="G7357"/>
      <c r="H7357"/>
      <c r="I7357"/>
      <c r="J7357"/>
      <c r="K7357" s="91"/>
      <c r="L7357" s="91"/>
      <c r="M7357" s="91"/>
      <c r="R7357"/>
      <c r="S7357"/>
      <c r="T7357"/>
      <c r="U7357"/>
      <c r="V7357"/>
      <c r="W7357"/>
      <c r="X7357"/>
      <c r="Y7357"/>
      <c r="Z7357"/>
      <c r="AA7357"/>
      <c r="AB7357"/>
      <c r="AC7357"/>
    </row>
    <row r="7358" spans="2:29" s="14" customFormat="1" x14ac:dyDescent="0.25">
      <c r="B7358"/>
      <c r="C7358"/>
      <c r="D7358"/>
      <c r="E7358"/>
      <c r="F7358"/>
      <c r="G7358"/>
      <c r="H7358"/>
      <c r="I7358"/>
      <c r="J7358"/>
      <c r="K7358" s="91"/>
      <c r="L7358" s="91"/>
      <c r="M7358" s="91"/>
      <c r="R7358"/>
      <c r="S7358"/>
      <c r="T7358"/>
      <c r="U7358"/>
      <c r="V7358"/>
      <c r="W7358"/>
      <c r="X7358"/>
      <c r="Y7358"/>
      <c r="Z7358"/>
      <c r="AA7358"/>
      <c r="AB7358"/>
      <c r="AC7358"/>
    </row>
    <row r="7359" spans="2:29" s="14" customFormat="1" x14ac:dyDescent="0.25">
      <c r="B7359"/>
      <c r="C7359"/>
      <c r="D7359"/>
      <c r="E7359"/>
      <c r="F7359"/>
      <c r="G7359"/>
      <c r="H7359"/>
      <c r="I7359"/>
      <c r="J7359"/>
      <c r="K7359" s="91"/>
      <c r="L7359" s="91"/>
      <c r="M7359" s="91"/>
      <c r="R7359"/>
      <c r="S7359"/>
      <c r="T7359"/>
      <c r="U7359"/>
      <c r="V7359"/>
      <c r="W7359"/>
      <c r="X7359"/>
      <c r="Y7359"/>
      <c r="Z7359"/>
      <c r="AA7359"/>
      <c r="AB7359"/>
      <c r="AC7359"/>
    </row>
    <row r="7360" spans="2:29" s="14" customFormat="1" x14ac:dyDescent="0.25">
      <c r="B7360"/>
      <c r="C7360"/>
      <c r="D7360"/>
      <c r="E7360"/>
      <c r="F7360"/>
      <c r="G7360"/>
      <c r="H7360"/>
      <c r="I7360"/>
      <c r="J7360"/>
      <c r="K7360" s="91"/>
      <c r="L7360" s="91"/>
      <c r="M7360" s="91"/>
      <c r="R7360"/>
      <c r="S7360"/>
      <c r="T7360"/>
      <c r="U7360"/>
      <c r="V7360"/>
      <c r="W7360"/>
      <c r="X7360"/>
      <c r="Y7360"/>
      <c r="Z7360"/>
      <c r="AA7360"/>
      <c r="AB7360"/>
      <c r="AC7360"/>
    </row>
    <row r="7361" spans="2:29" s="14" customFormat="1" x14ac:dyDescent="0.25">
      <c r="B7361"/>
      <c r="C7361"/>
      <c r="D7361"/>
      <c r="E7361"/>
      <c r="F7361"/>
      <c r="G7361"/>
      <c r="H7361"/>
      <c r="I7361"/>
      <c r="J7361"/>
      <c r="K7361" s="91"/>
      <c r="L7361" s="91"/>
      <c r="M7361" s="91"/>
      <c r="R7361"/>
      <c r="S7361"/>
      <c r="T7361"/>
      <c r="U7361"/>
      <c r="V7361"/>
      <c r="W7361"/>
      <c r="X7361"/>
      <c r="Y7361"/>
      <c r="Z7361"/>
      <c r="AA7361"/>
      <c r="AB7361"/>
      <c r="AC7361"/>
    </row>
    <row r="7362" spans="2:29" s="14" customFormat="1" x14ac:dyDescent="0.25">
      <c r="B7362"/>
      <c r="C7362"/>
      <c r="D7362"/>
      <c r="E7362"/>
      <c r="F7362"/>
      <c r="G7362"/>
      <c r="H7362"/>
      <c r="I7362"/>
      <c r="J7362"/>
      <c r="K7362" s="91"/>
      <c r="L7362" s="91"/>
      <c r="M7362" s="91"/>
      <c r="R7362"/>
      <c r="S7362"/>
      <c r="T7362"/>
      <c r="U7362"/>
      <c r="V7362"/>
      <c r="W7362"/>
      <c r="X7362"/>
      <c r="Y7362"/>
      <c r="Z7362"/>
      <c r="AA7362"/>
      <c r="AB7362"/>
      <c r="AC7362"/>
    </row>
    <row r="7363" spans="2:29" s="14" customFormat="1" x14ac:dyDescent="0.25">
      <c r="B7363"/>
      <c r="C7363"/>
      <c r="D7363"/>
      <c r="E7363"/>
      <c r="F7363"/>
      <c r="G7363"/>
      <c r="H7363"/>
      <c r="I7363"/>
      <c r="J7363"/>
      <c r="K7363" s="91"/>
      <c r="L7363" s="91"/>
      <c r="M7363" s="91"/>
      <c r="R7363"/>
      <c r="S7363"/>
      <c r="T7363"/>
      <c r="U7363"/>
      <c r="V7363"/>
      <c r="W7363"/>
      <c r="X7363"/>
      <c r="Y7363"/>
      <c r="Z7363"/>
      <c r="AA7363"/>
      <c r="AB7363"/>
      <c r="AC7363"/>
    </row>
    <row r="7364" spans="2:29" s="14" customFormat="1" x14ac:dyDescent="0.25">
      <c r="B7364"/>
      <c r="C7364"/>
      <c r="D7364"/>
      <c r="E7364"/>
      <c r="F7364"/>
      <c r="G7364"/>
      <c r="H7364"/>
      <c r="I7364"/>
      <c r="J7364"/>
      <c r="K7364" s="91"/>
      <c r="L7364" s="91"/>
      <c r="M7364" s="91"/>
      <c r="R7364"/>
      <c r="S7364"/>
      <c r="T7364"/>
      <c r="U7364"/>
      <c r="V7364"/>
      <c r="W7364"/>
      <c r="X7364"/>
      <c r="Y7364"/>
      <c r="Z7364"/>
      <c r="AA7364"/>
      <c r="AB7364"/>
      <c r="AC7364"/>
    </row>
    <row r="7365" spans="2:29" s="14" customFormat="1" x14ac:dyDescent="0.25">
      <c r="B7365"/>
      <c r="C7365"/>
      <c r="D7365"/>
      <c r="E7365"/>
      <c r="F7365"/>
      <c r="G7365"/>
      <c r="H7365"/>
      <c r="I7365"/>
      <c r="J7365"/>
      <c r="K7365" s="91"/>
      <c r="L7365" s="91"/>
      <c r="M7365" s="91"/>
      <c r="R7365"/>
      <c r="S7365"/>
      <c r="T7365"/>
      <c r="U7365"/>
      <c r="V7365"/>
      <c r="W7365"/>
      <c r="X7365"/>
      <c r="Y7365"/>
      <c r="Z7365"/>
      <c r="AA7365"/>
      <c r="AB7365"/>
      <c r="AC7365"/>
    </row>
    <row r="7366" spans="2:29" s="14" customFormat="1" x14ac:dyDescent="0.25">
      <c r="B7366"/>
      <c r="C7366"/>
      <c r="D7366"/>
      <c r="E7366"/>
      <c r="F7366"/>
      <c r="G7366"/>
      <c r="H7366"/>
      <c r="I7366"/>
      <c r="J7366"/>
      <c r="K7366" s="91"/>
      <c r="L7366" s="91"/>
      <c r="M7366" s="91"/>
      <c r="R7366"/>
      <c r="S7366"/>
      <c r="T7366"/>
      <c r="U7366"/>
      <c r="V7366"/>
      <c r="W7366"/>
      <c r="X7366"/>
      <c r="Y7366"/>
      <c r="Z7366"/>
      <c r="AA7366"/>
      <c r="AB7366"/>
      <c r="AC7366"/>
    </row>
    <row r="7367" spans="2:29" s="14" customFormat="1" x14ac:dyDescent="0.25">
      <c r="B7367"/>
      <c r="C7367"/>
      <c r="D7367"/>
      <c r="E7367"/>
      <c r="F7367"/>
      <c r="G7367"/>
      <c r="H7367"/>
      <c r="I7367"/>
      <c r="J7367"/>
      <c r="K7367" s="91"/>
      <c r="L7367" s="91"/>
      <c r="M7367" s="91"/>
      <c r="R7367"/>
      <c r="S7367"/>
      <c r="T7367"/>
      <c r="U7367"/>
      <c r="V7367"/>
      <c r="W7367"/>
      <c r="X7367"/>
      <c r="Y7367"/>
      <c r="Z7367"/>
      <c r="AA7367"/>
      <c r="AB7367"/>
      <c r="AC7367"/>
    </row>
    <row r="7368" spans="2:29" s="14" customFormat="1" x14ac:dyDescent="0.25">
      <c r="B7368"/>
      <c r="C7368"/>
      <c r="D7368"/>
      <c r="E7368"/>
      <c r="F7368"/>
      <c r="G7368"/>
      <c r="H7368"/>
      <c r="I7368"/>
      <c r="J7368"/>
      <c r="K7368" s="91"/>
      <c r="L7368" s="91"/>
      <c r="M7368" s="91"/>
      <c r="R7368"/>
      <c r="S7368"/>
      <c r="T7368"/>
      <c r="U7368"/>
      <c r="V7368"/>
      <c r="W7368"/>
      <c r="X7368"/>
      <c r="Y7368"/>
      <c r="Z7368"/>
      <c r="AA7368"/>
      <c r="AB7368"/>
      <c r="AC7368"/>
    </row>
    <row r="7369" spans="2:29" s="14" customFormat="1" x14ac:dyDescent="0.25">
      <c r="B7369"/>
      <c r="C7369"/>
      <c r="D7369"/>
      <c r="E7369"/>
      <c r="F7369"/>
      <c r="G7369"/>
      <c r="H7369"/>
      <c r="I7369"/>
      <c r="J7369"/>
      <c r="K7369" s="91"/>
      <c r="L7369" s="91"/>
      <c r="M7369" s="91"/>
      <c r="R7369"/>
      <c r="S7369"/>
      <c r="T7369"/>
      <c r="U7369"/>
      <c r="V7369"/>
      <c r="W7369"/>
      <c r="X7369"/>
      <c r="Y7369"/>
      <c r="Z7369"/>
      <c r="AA7369"/>
      <c r="AB7369"/>
      <c r="AC7369"/>
    </row>
    <row r="7370" spans="2:29" s="14" customFormat="1" x14ac:dyDescent="0.25">
      <c r="B7370"/>
      <c r="C7370"/>
      <c r="D7370"/>
      <c r="E7370"/>
      <c r="F7370"/>
      <c r="G7370"/>
      <c r="H7370"/>
      <c r="I7370"/>
      <c r="J7370"/>
      <c r="K7370" s="91"/>
      <c r="L7370" s="91"/>
      <c r="M7370" s="91"/>
      <c r="R7370"/>
      <c r="S7370"/>
      <c r="T7370"/>
      <c r="U7370"/>
      <c r="V7370"/>
      <c r="W7370"/>
      <c r="X7370"/>
      <c r="Y7370"/>
      <c r="Z7370"/>
      <c r="AA7370"/>
      <c r="AB7370"/>
      <c r="AC7370"/>
    </row>
    <row r="7371" spans="2:29" s="14" customFormat="1" x14ac:dyDescent="0.25">
      <c r="B7371"/>
      <c r="C7371"/>
      <c r="D7371"/>
      <c r="E7371"/>
      <c r="F7371"/>
      <c r="G7371"/>
      <c r="H7371"/>
      <c r="I7371"/>
      <c r="J7371"/>
      <c r="K7371" s="91"/>
      <c r="L7371" s="91"/>
      <c r="M7371" s="91"/>
      <c r="R7371"/>
      <c r="S7371"/>
      <c r="T7371"/>
      <c r="U7371"/>
      <c r="V7371"/>
      <c r="W7371"/>
      <c r="X7371"/>
      <c r="Y7371"/>
      <c r="Z7371"/>
      <c r="AA7371"/>
      <c r="AB7371"/>
      <c r="AC7371"/>
    </row>
    <row r="7372" spans="2:29" s="14" customFormat="1" x14ac:dyDescent="0.25">
      <c r="B7372"/>
      <c r="C7372"/>
      <c r="D7372"/>
      <c r="E7372"/>
      <c r="F7372"/>
      <c r="G7372"/>
      <c r="H7372"/>
      <c r="I7372"/>
      <c r="J7372"/>
      <c r="K7372" s="91"/>
      <c r="L7372" s="91"/>
      <c r="M7372" s="91"/>
      <c r="R7372"/>
      <c r="S7372"/>
      <c r="T7372"/>
      <c r="U7372"/>
      <c r="V7372"/>
      <c r="W7372"/>
      <c r="X7372"/>
      <c r="Y7372"/>
      <c r="Z7372"/>
      <c r="AA7372"/>
      <c r="AB7372"/>
      <c r="AC7372"/>
    </row>
    <row r="7373" spans="2:29" s="14" customFormat="1" x14ac:dyDescent="0.25">
      <c r="B7373"/>
      <c r="C7373"/>
      <c r="D7373"/>
      <c r="E7373"/>
      <c r="F7373"/>
      <c r="G7373"/>
      <c r="H7373"/>
      <c r="I7373"/>
      <c r="J7373"/>
      <c r="K7373" s="91"/>
      <c r="L7373" s="91"/>
      <c r="M7373" s="91"/>
      <c r="R7373"/>
      <c r="S7373"/>
      <c r="T7373"/>
      <c r="U7373"/>
      <c r="V7373"/>
      <c r="W7373"/>
      <c r="X7373"/>
      <c r="Y7373"/>
      <c r="Z7373"/>
      <c r="AA7373"/>
      <c r="AB7373"/>
      <c r="AC7373"/>
    </row>
    <row r="7374" spans="2:29" s="14" customFormat="1" x14ac:dyDescent="0.25">
      <c r="B7374"/>
      <c r="C7374"/>
      <c r="D7374"/>
      <c r="E7374"/>
      <c r="F7374"/>
      <c r="G7374"/>
      <c r="H7374"/>
      <c r="I7374"/>
      <c r="J7374"/>
      <c r="K7374" s="91"/>
      <c r="L7374" s="91"/>
      <c r="M7374" s="91"/>
      <c r="R7374"/>
      <c r="S7374"/>
      <c r="T7374"/>
      <c r="U7374"/>
      <c r="V7374"/>
      <c r="W7374"/>
      <c r="X7374"/>
      <c r="Y7374"/>
      <c r="Z7374"/>
      <c r="AA7374"/>
      <c r="AB7374"/>
      <c r="AC7374"/>
    </row>
    <row r="7375" spans="2:29" s="14" customFormat="1" x14ac:dyDescent="0.25">
      <c r="B7375"/>
      <c r="C7375"/>
      <c r="D7375"/>
      <c r="E7375"/>
      <c r="F7375"/>
      <c r="G7375"/>
      <c r="H7375"/>
      <c r="I7375"/>
      <c r="J7375"/>
      <c r="K7375" s="91"/>
      <c r="L7375" s="91"/>
      <c r="M7375" s="91"/>
      <c r="R7375"/>
      <c r="S7375"/>
      <c r="T7375"/>
      <c r="U7375"/>
      <c r="V7375"/>
      <c r="W7375"/>
      <c r="X7375"/>
      <c r="Y7375"/>
      <c r="Z7375"/>
      <c r="AA7375"/>
      <c r="AB7375"/>
      <c r="AC7375"/>
    </row>
    <row r="7376" spans="2:29" s="14" customFormat="1" x14ac:dyDescent="0.25">
      <c r="B7376"/>
      <c r="C7376"/>
      <c r="D7376"/>
      <c r="E7376"/>
      <c r="F7376"/>
      <c r="G7376"/>
      <c r="H7376"/>
      <c r="I7376"/>
      <c r="J7376"/>
      <c r="K7376" s="91"/>
      <c r="L7376" s="91"/>
      <c r="M7376" s="91"/>
      <c r="R7376"/>
      <c r="S7376"/>
      <c r="T7376"/>
      <c r="U7376"/>
      <c r="V7376"/>
      <c r="W7376"/>
      <c r="X7376"/>
      <c r="Y7376"/>
      <c r="Z7376"/>
      <c r="AA7376"/>
      <c r="AB7376"/>
      <c r="AC7376"/>
    </row>
    <row r="7377" spans="2:29" s="14" customFormat="1" x14ac:dyDescent="0.25">
      <c r="B7377"/>
      <c r="C7377"/>
      <c r="D7377"/>
      <c r="E7377"/>
      <c r="F7377"/>
      <c r="G7377"/>
      <c r="H7377"/>
      <c r="I7377"/>
      <c r="J7377"/>
      <c r="K7377" s="91"/>
      <c r="L7377" s="91"/>
      <c r="M7377" s="91"/>
      <c r="R7377"/>
      <c r="S7377"/>
      <c r="T7377"/>
      <c r="U7377"/>
      <c r="V7377"/>
      <c r="W7377"/>
      <c r="X7377"/>
      <c r="Y7377"/>
      <c r="Z7377"/>
      <c r="AA7377"/>
      <c r="AB7377"/>
      <c r="AC7377"/>
    </row>
    <row r="7378" spans="2:29" s="14" customFormat="1" x14ac:dyDescent="0.25">
      <c r="B7378"/>
      <c r="C7378"/>
      <c r="D7378"/>
      <c r="E7378"/>
      <c r="F7378"/>
      <c r="G7378"/>
      <c r="H7378"/>
      <c r="I7378"/>
      <c r="J7378"/>
      <c r="K7378" s="91"/>
      <c r="L7378" s="91"/>
      <c r="M7378" s="91"/>
      <c r="R7378"/>
      <c r="S7378"/>
      <c r="T7378"/>
      <c r="U7378"/>
      <c r="V7378"/>
      <c r="W7378"/>
      <c r="X7378"/>
      <c r="Y7378"/>
      <c r="Z7378"/>
      <c r="AA7378"/>
      <c r="AB7378"/>
      <c r="AC7378"/>
    </row>
    <row r="7379" spans="2:29" s="14" customFormat="1" x14ac:dyDescent="0.25">
      <c r="B7379"/>
      <c r="C7379"/>
      <c r="D7379"/>
      <c r="E7379"/>
      <c r="F7379"/>
      <c r="G7379"/>
      <c r="H7379"/>
      <c r="I7379"/>
      <c r="J7379"/>
      <c r="K7379" s="91"/>
      <c r="L7379" s="91"/>
      <c r="M7379" s="91"/>
      <c r="R7379"/>
      <c r="S7379"/>
      <c r="T7379"/>
      <c r="U7379"/>
      <c r="V7379"/>
      <c r="W7379"/>
      <c r="X7379"/>
      <c r="Y7379"/>
      <c r="Z7379"/>
      <c r="AA7379"/>
      <c r="AB7379"/>
      <c r="AC7379"/>
    </row>
    <row r="7380" spans="2:29" s="14" customFormat="1" x14ac:dyDescent="0.25">
      <c r="B7380"/>
      <c r="C7380"/>
      <c r="D7380"/>
      <c r="E7380"/>
      <c r="F7380"/>
      <c r="G7380"/>
      <c r="H7380"/>
      <c r="I7380"/>
      <c r="J7380"/>
      <c r="K7380" s="91"/>
      <c r="L7380" s="91"/>
      <c r="M7380" s="91"/>
      <c r="R7380"/>
      <c r="S7380"/>
      <c r="T7380"/>
      <c r="U7380"/>
      <c r="V7380"/>
      <c r="W7380"/>
      <c r="X7380"/>
      <c r="Y7380"/>
      <c r="Z7380"/>
      <c r="AA7380"/>
      <c r="AB7380"/>
      <c r="AC7380"/>
    </row>
    <row r="7381" spans="2:29" s="14" customFormat="1" x14ac:dyDescent="0.25">
      <c r="B7381"/>
      <c r="C7381"/>
      <c r="D7381"/>
      <c r="E7381"/>
      <c r="F7381"/>
      <c r="G7381"/>
      <c r="H7381"/>
      <c r="I7381"/>
      <c r="J7381"/>
      <c r="K7381" s="91"/>
      <c r="L7381" s="91"/>
      <c r="M7381" s="91"/>
      <c r="R7381"/>
      <c r="S7381"/>
      <c r="T7381"/>
      <c r="U7381"/>
      <c r="V7381"/>
      <c r="W7381"/>
      <c r="X7381"/>
      <c r="Y7381"/>
      <c r="Z7381"/>
      <c r="AA7381"/>
      <c r="AB7381"/>
      <c r="AC7381"/>
    </row>
    <row r="7382" spans="2:29" s="14" customFormat="1" x14ac:dyDescent="0.25">
      <c r="B7382"/>
      <c r="C7382"/>
      <c r="D7382"/>
      <c r="E7382"/>
      <c r="F7382"/>
      <c r="G7382"/>
      <c r="H7382"/>
      <c r="I7382"/>
      <c r="J7382"/>
      <c r="K7382" s="91"/>
      <c r="L7382" s="91"/>
      <c r="M7382" s="91"/>
      <c r="R7382"/>
      <c r="S7382"/>
      <c r="T7382"/>
      <c r="U7382"/>
      <c r="V7382"/>
      <c r="W7382"/>
      <c r="X7382"/>
      <c r="Y7382"/>
      <c r="Z7382"/>
      <c r="AA7382"/>
      <c r="AB7382"/>
      <c r="AC7382"/>
    </row>
    <row r="7383" spans="2:29" s="14" customFormat="1" x14ac:dyDescent="0.25">
      <c r="B7383"/>
      <c r="C7383"/>
      <c r="D7383"/>
      <c r="E7383"/>
      <c r="F7383"/>
      <c r="G7383"/>
      <c r="H7383"/>
      <c r="I7383"/>
      <c r="J7383"/>
      <c r="K7383" s="91"/>
      <c r="L7383" s="91"/>
      <c r="M7383" s="91"/>
      <c r="R7383"/>
      <c r="S7383"/>
      <c r="T7383"/>
      <c r="U7383"/>
      <c r="V7383"/>
      <c r="W7383"/>
      <c r="X7383"/>
      <c r="Y7383"/>
      <c r="Z7383"/>
      <c r="AA7383"/>
      <c r="AB7383"/>
      <c r="AC7383"/>
    </row>
    <row r="7384" spans="2:29" s="14" customFormat="1" x14ac:dyDescent="0.25">
      <c r="B7384"/>
      <c r="C7384"/>
      <c r="D7384"/>
      <c r="E7384"/>
      <c r="F7384"/>
      <c r="G7384"/>
      <c r="H7384"/>
      <c r="I7384"/>
      <c r="J7384"/>
      <c r="K7384" s="91"/>
      <c r="L7384" s="91"/>
      <c r="M7384" s="91"/>
      <c r="R7384"/>
      <c r="S7384"/>
      <c r="T7384"/>
      <c r="U7384"/>
      <c r="V7384"/>
      <c r="W7384"/>
      <c r="X7384"/>
      <c r="Y7384"/>
      <c r="Z7384"/>
      <c r="AA7384"/>
      <c r="AB7384"/>
      <c r="AC7384"/>
    </row>
    <row r="7385" spans="2:29" s="14" customFormat="1" x14ac:dyDescent="0.25">
      <c r="B7385"/>
      <c r="C7385"/>
      <c r="D7385"/>
      <c r="E7385"/>
      <c r="F7385"/>
      <c r="G7385"/>
      <c r="H7385"/>
      <c r="I7385"/>
      <c r="J7385"/>
      <c r="K7385" s="91"/>
      <c r="L7385" s="91"/>
      <c r="M7385" s="91"/>
      <c r="R7385"/>
      <c r="S7385"/>
      <c r="T7385"/>
      <c r="U7385"/>
      <c r="V7385"/>
      <c r="W7385"/>
      <c r="X7385"/>
      <c r="Y7385"/>
      <c r="Z7385"/>
      <c r="AA7385"/>
      <c r="AB7385"/>
      <c r="AC7385"/>
    </row>
    <row r="7386" spans="2:29" s="14" customFormat="1" x14ac:dyDescent="0.25">
      <c r="B7386"/>
      <c r="C7386"/>
      <c r="D7386"/>
      <c r="E7386"/>
      <c r="F7386"/>
      <c r="G7386"/>
      <c r="H7386"/>
      <c r="I7386"/>
      <c r="J7386"/>
      <c r="K7386" s="91"/>
      <c r="L7386" s="91"/>
      <c r="M7386" s="91"/>
      <c r="R7386"/>
      <c r="S7386"/>
      <c r="T7386"/>
      <c r="U7386"/>
      <c r="V7386"/>
      <c r="W7386"/>
      <c r="X7386"/>
      <c r="Y7386"/>
      <c r="Z7386"/>
      <c r="AA7386"/>
      <c r="AB7386"/>
      <c r="AC7386"/>
    </row>
    <row r="7387" spans="2:29" s="14" customFormat="1" x14ac:dyDescent="0.25">
      <c r="B7387"/>
      <c r="C7387"/>
      <c r="D7387"/>
      <c r="E7387"/>
      <c r="F7387"/>
      <c r="G7387"/>
      <c r="H7387"/>
      <c r="I7387"/>
      <c r="J7387"/>
      <c r="K7387" s="91"/>
      <c r="L7387" s="91"/>
      <c r="M7387" s="91"/>
      <c r="R7387"/>
      <c r="S7387"/>
      <c r="T7387"/>
      <c r="U7387"/>
      <c r="V7387"/>
      <c r="W7387"/>
      <c r="X7387"/>
      <c r="Y7387"/>
      <c r="Z7387"/>
      <c r="AA7387"/>
      <c r="AB7387"/>
      <c r="AC7387"/>
    </row>
    <row r="7388" spans="2:29" s="14" customFormat="1" x14ac:dyDescent="0.25">
      <c r="B7388"/>
      <c r="C7388"/>
      <c r="D7388"/>
      <c r="E7388"/>
      <c r="F7388"/>
      <c r="G7388"/>
      <c r="H7388"/>
      <c r="I7388"/>
      <c r="J7388"/>
      <c r="K7388" s="91"/>
      <c r="L7388" s="91"/>
      <c r="M7388" s="91"/>
      <c r="R7388"/>
      <c r="S7388"/>
      <c r="T7388"/>
      <c r="U7388"/>
      <c r="V7388"/>
      <c r="W7388"/>
      <c r="X7388"/>
      <c r="Y7388"/>
      <c r="Z7388"/>
      <c r="AA7388"/>
      <c r="AB7388"/>
      <c r="AC7388"/>
    </row>
    <row r="7389" spans="2:29" s="14" customFormat="1" x14ac:dyDescent="0.25">
      <c r="B7389"/>
      <c r="C7389"/>
      <c r="D7389"/>
      <c r="E7389"/>
      <c r="F7389"/>
      <c r="G7389"/>
      <c r="H7389"/>
      <c r="I7389"/>
      <c r="J7389"/>
      <c r="K7389" s="91"/>
      <c r="L7389" s="91"/>
      <c r="M7389" s="91"/>
      <c r="R7389"/>
      <c r="S7389"/>
      <c r="T7389"/>
      <c r="U7389"/>
      <c r="V7389"/>
      <c r="W7389"/>
      <c r="X7389"/>
      <c r="Y7389"/>
      <c r="Z7389"/>
      <c r="AA7389"/>
      <c r="AB7389"/>
      <c r="AC7389"/>
    </row>
    <row r="7390" spans="2:29" s="14" customFormat="1" x14ac:dyDescent="0.25">
      <c r="B7390"/>
      <c r="C7390"/>
      <c r="D7390"/>
      <c r="E7390"/>
      <c r="F7390"/>
      <c r="G7390"/>
      <c r="H7390"/>
      <c r="I7390"/>
      <c r="J7390"/>
      <c r="K7390" s="91"/>
      <c r="L7390" s="91"/>
      <c r="M7390" s="91"/>
      <c r="R7390"/>
      <c r="S7390"/>
      <c r="T7390"/>
      <c r="U7390"/>
      <c r="V7390"/>
      <c r="W7390"/>
      <c r="X7390"/>
      <c r="Y7390"/>
      <c r="Z7390"/>
      <c r="AA7390"/>
      <c r="AB7390"/>
      <c r="AC7390"/>
    </row>
    <row r="7391" spans="2:29" s="14" customFormat="1" x14ac:dyDescent="0.25">
      <c r="B7391"/>
      <c r="C7391"/>
      <c r="D7391"/>
      <c r="E7391"/>
      <c r="F7391"/>
      <c r="G7391"/>
      <c r="H7391"/>
      <c r="I7391"/>
      <c r="J7391"/>
      <c r="K7391" s="91"/>
      <c r="L7391" s="91"/>
      <c r="M7391" s="91"/>
      <c r="R7391"/>
      <c r="S7391"/>
      <c r="T7391"/>
      <c r="U7391"/>
      <c r="V7391"/>
      <c r="W7391"/>
      <c r="X7391"/>
      <c r="Y7391"/>
      <c r="Z7391"/>
      <c r="AA7391"/>
      <c r="AB7391"/>
      <c r="AC7391"/>
    </row>
    <row r="7392" spans="2:29" s="14" customFormat="1" x14ac:dyDescent="0.25">
      <c r="B7392"/>
      <c r="C7392"/>
      <c r="D7392"/>
      <c r="E7392"/>
      <c r="F7392"/>
      <c r="G7392"/>
      <c r="H7392"/>
      <c r="I7392"/>
      <c r="J7392"/>
      <c r="K7392" s="91"/>
      <c r="L7392" s="91"/>
      <c r="M7392" s="91"/>
      <c r="R7392"/>
      <c r="S7392"/>
      <c r="T7392"/>
      <c r="U7392"/>
      <c r="V7392"/>
      <c r="W7392"/>
      <c r="X7392"/>
      <c r="Y7392"/>
      <c r="Z7392"/>
      <c r="AA7392"/>
      <c r="AB7392"/>
      <c r="AC7392"/>
    </row>
    <row r="7393" spans="2:29" s="14" customFormat="1" x14ac:dyDescent="0.25">
      <c r="B7393"/>
      <c r="C7393"/>
      <c r="D7393"/>
      <c r="E7393"/>
      <c r="F7393"/>
      <c r="G7393"/>
      <c r="H7393"/>
      <c r="I7393"/>
      <c r="J7393"/>
      <c r="K7393" s="91"/>
      <c r="L7393" s="91"/>
      <c r="M7393" s="91"/>
      <c r="R7393"/>
      <c r="S7393"/>
      <c r="T7393"/>
      <c r="U7393"/>
      <c r="V7393"/>
      <c r="W7393"/>
      <c r="X7393"/>
      <c r="Y7393"/>
      <c r="Z7393"/>
      <c r="AA7393"/>
      <c r="AB7393"/>
      <c r="AC7393"/>
    </row>
    <row r="7394" spans="2:29" s="14" customFormat="1" x14ac:dyDescent="0.25">
      <c r="B7394"/>
      <c r="C7394"/>
      <c r="D7394"/>
      <c r="E7394"/>
      <c r="F7394"/>
      <c r="G7394"/>
      <c r="H7394"/>
      <c r="I7394"/>
      <c r="J7394"/>
      <c r="K7394" s="91"/>
      <c r="L7394" s="91"/>
      <c r="M7394" s="91"/>
      <c r="R7394"/>
      <c r="S7394"/>
      <c r="T7394"/>
      <c r="U7394"/>
      <c r="V7394"/>
      <c r="W7394"/>
      <c r="X7394"/>
      <c r="Y7394"/>
      <c r="Z7394"/>
      <c r="AA7394"/>
      <c r="AB7394"/>
      <c r="AC7394"/>
    </row>
    <row r="7395" spans="2:29" s="14" customFormat="1" x14ac:dyDescent="0.25">
      <c r="B7395"/>
      <c r="C7395"/>
      <c r="D7395"/>
      <c r="E7395"/>
      <c r="F7395"/>
      <c r="G7395"/>
      <c r="H7395"/>
      <c r="I7395"/>
      <c r="J7395"/>
      <c r="K7395" s="91"/>
      <c r="L7395" s="91"/>
      <c r="M7395" s="91"/>
      <c r="R7395"/>
      <c r="S7395"/>
      <c r="T7395"/>
      <c r="U7395"/>
      <c r="V7395"/>
      <c r="W7395"/>
      <c r="X7395"/>
      <c r="Y7395"/>
      <c r="Z7395"/>
      <c r="AA7395"/>
      <c r="AB7395"/>
      <c r="AC7395"/>
    </row>
    <row r="7396" spans="2:29" s="14" customFormat="1" x14ac:dyDescent="0.25">
      <c r="B7396"/>
      <c r="C7396"/>
      <c r="D7396"/>
      <c r="E7396"/>
      <c r="F7396"/>
      <c r="G7396"/>
      <c r="H7396"/>
      <c r="I7396"/>
      <c r="J7396"/>
      <c r="K7396" s="91"/>
      <c r="L7396" s="91"/>
      <c r="M7396" s="91"/>
      <c r="R7396"/>
      <c r="S7396"/>
      <c r="T7396"/>
      <c r="U7396"/>
      <c r="V7396"/>
      <c r="W7396"/>
      <c r="X7396"/>
      <c r="Y7396"/>
      <c r="Z7396"/>
      <c r="AA7396"/>
      <c r="AB7396"/>
      <c r="AC7396"/>
    </row>
    <row r="7397" spans="2:29" s="14" customFormat="1" x14ac:dyDescent="0.25">
      <c r="B7397"/>
      <c r="C7397"/>
      <c r="D7397"/>
      <c r="E7397"/>
      <c r="F7397"/>
      <c r="G7397"/>
      <c r="H7397"/>
      <c r="I7397"/>
      <c r="J7397"/>
      <c r="K7397" s="91"/>
      <c r="L7397" s="91"/>
      <c r="M7397" s="91"/>
      <c r="R7397"/>
      <c r="S7397"/>
      <c r="T7397"/>
      <c r="U7397"/>
      <c r="V7397"/>
      <c r="W7397"/>
      <c r="X7397"/>
      <c r="Y7397"/>
      <c r="Z7397"/>
      <c r="AA7397"/>
      <c r="AB7397"/>
      <c r="AC7397"/>
    </row>
    <row r="7398" spans="2:29" s="14" customFormat="1" x14ac:dyDescent="0.25">
      <c r="B7398"/>
      <c r="C7398"/>
      <c r="D7398"/>
      <c r="E7398"/>
      <c r="F7398"/>
      <c r="G7398"/>
      <c r="H7398"/>
      <c r="I7398"/>
      <c r="J7398"/>
      <c r="K7398" s="91"/>
      <c r="L7398" s="91"/>
      <c r="M7398" s="91"/>
      <c r="R7398"/>
      <c r="S7398"/>
      <c r="T7398"/>
      <c r="U7398"/>
      <c r="V7398"/>
      <c r="W7398"/>
      <c r="X7398"/>
      <c r="Y7398"/>
      <c r="Z7398"/>
      <c r="AA7398"/>
      <c r="AB7398"/>
      <c r="AC7398"/>
    </row>
    <row r="7399" spans="2:29" s="14" customFormat="1" x14ac:dyDescent="0.25">
      <c r="B7399"/>
      <c r="C7399"/>
      <c r="D7399"/>
      <c r="E7399"/>
      <c r="F7399"/>
      <c r="G7399"/>
      <c r="H7399"/>
      <c r="I7399"/>
      <c r="J7399"/>
      <c r="K7399" s="91"/>
      <c r="L7399" s="91"/>
      <c r="M7399" s="91"/>
      <c r="R7399"/>
      <c r="S7399"/>
      <c r="T7399"/>
      <c r="U7399"/>
      <c r="V7399"/>
      <c r="W7399"/>
      <c r="X7399"/>
      <c r="Y7399"/>
      <c r="Z7399"/>
      <c r="AA7399"/>
      <c r="AB7399"/>
      <c r="AC7399"/>
    </row>
    <row r="7400" spans="2:29" s="14" customFormat="1" x14ac:dyDescent="0.25">
      <c r="B7400"/>
      <c r="C7400"/>
      <c r="D7400"/>
      <c r="E7400"/>
      <c r="F7400"/>
      <c r="G7400"/>
      <c r="H7400"/>
      <c r="I7400"/>
      <c r="J7400"/>
      <c r="K7400" s="91"/>
      <c r="L7400" s="91"/>
      <c r="M7400" s="91"/>
      <c r="R7400"/>
      <c r="S7400"/>
      <c r="T7400"/>
      <c r="U7400"/>
      <c r="V7400"/>
      <c r="W7400"/>
      <c r="X7400"/>
      <c r="Y7400"/>
      <c r="Z7400"/>
      <c r="AA7400"/>
      <c r="AB7400"/>
      <c r="AC7400"/>
    </row>
    <row r="7401" spans="2:29" s="14" customFormat="1" x14ac:dyDescent="0.25">
      <c r="B7401"/>
      <c r="C7401"/>
      <c r="D7401"/>
      <c r="E7401"/>
      <c r="F7401"/>
      <c r="G7401"/>
      <c r="H7401"/>
      <c r="I7401"/>
      <c r="J7401"/>
      <c r="K7401" s="91"/>
      <c r="L7401" s="91"/>
      <c r="M7401" s="91"/>
      <c r="R7401"/>
      <c r="S7401"/>
      <c r="T7401"/>
      <c r="U7401"/>
      <c r="V7401"/>
      <c r="W7401"/>
      <c r="X7401"/>
      <c r="Y7401"/>
      <c r="Z7401"/>
      <c r="AA7401"/>
      <c r="AB7401"/>
      <c r="AC7401"/>
    </row>
    <row r="7402" spans="2:29" s="14" customFormat="1" x14ac:dyDescent="0.25">
      <c r="B7402"/>
      <c r="C7402"/>
      <c r="D7402"/>
      <c r="E7402"/>
      <c r="F7402"/>
      <c r="G7402"/>
      <c r="H7402"/>
      <c r="I7402"/>
      <c r="J7402"/>
      <c r="K7402" s="91"/>
      <c r="L7402" s="91"/>
      <c r="M7402" s="91"/>
      <c r="R7402"/>
      <c r="S7402"/>
      <c r="T7402"/>
      <c r="U7402"/>
      <c r="V7402"/>
      <c r="W7402"/>
      <c r="X7402"/>
      <c r="Y7402"/>
      <c r="Z7402"/>
      <c r="AA7402"/>
      <c r="AB7402"/>
      <c r="AC7402"/>
    </row>
    <row r="7403" spans="2:29" s="14" customFormat="1" x14ac:dyDescent="0.25">
      <c r="B7403"/>
      <c r="C7403"/>
      <c r="D7403"/>
      <c r="E7403"/>
      <c r="F7403"/>
      <c r="G7403"/>
      <c r="H7403"/>
      <c r="I7403"/>
      <c r="J7403"/>
      <c r="K7403" s="91"/>
      <c r="L7403" s="91"/>
      <c r="M7403" s="91"/>
      <c r="R7403"/>
      <c r="S7403"/>
      <c r="T7403"/>
      <c r="U7403"/>
      <c r="V7403"/>
      <c r="W7403"/>
      <c r="X7403"/>
      <c r="Y7403"/>
      <c r="Z7403"/>
      <c r="AA7403"/>
      <c r="AB7403"/>
      <c r="AC7403"/>
    </row>
    <row r="7404" spans="2:29" s="14" customFormat="1" x14ac:dyDescent="0.25">
      <c r="B7404"/>
      <c r="C7404"/>
      <c r="D7404"/>
      <c r="E7404"/>
      <c r="F7404"/>
      <c r="G7404"/>
      <c r="H7404"/>
      <c r="I7404"/>
      <c r="J7404"/>
      <c r="K7404" s="91"/>
      <c r="L7404" s="91"/>
      <c r="M7404" s="91"/>
      <c r="R7404"/>
      <c r="S7404"/>
      <c r="T7404"/>
      <c r="U7404"/>
      <c r="V7404"/>
      <c r="W7404"/>
      <c r="X7404"/>
      <c r="Y7404"/>
      <c r="Z7404"/>
      <c r="AA7404"/>
      <c r="AB7404"/>
      <c r="AC7404"/>
    </row>
    <row r="7405" spans="2:29" s="14" customFormat="1" x14ac:dyDescent="0.25">
      <c r="B7405"/>
      <c r="C7405"/>
      <c r="D7405"/>
      <c r="E7405"/>
      <c r="F7405"/>
      <c r="G7405"/>
      <c r="H7405"/>
      <c r="I7405"/>
      <c r="J7405"/>
      <c r="K7405" s="91"/>
      <c r="L7405" s="91"/>
      <c r="M7405" s="91"/>
      <c r="R7405"/>
      <c r="S7405"/>
      <c r="T7405"/>
      <c r="U7405"/>
      <c r="V7405"/>
      <c r="W7405"/>
      <c r="X7405"/>
      <c r="Y7405"/>
      <c r="Z7405"/>
      <c r="AA7405"/>
      <c r="AB7405"/>
      <c r="AC7405"/>
    </row>
    <row r="7406" spans="2:29" s="14" customFormat="1" x14ac:dyDescent="0.25">
      <c r="B7406"/>
      <c r="C7406"/>
      <c r="D7406"/>
      <c r="E7406"/>
      <c r="F7406"/>
      <c r="G7406"/>
      <c r="H7406"/>
      <c r="I7406"/>
      <c r="J7406"/>
      <c r="K7406" s="91"/>
      <c r="L7406" s="91"/>
      <c r="M7406" s="91"/>
      <c r="R7406"/>
      <c r="S7406"/>
      <c r="T7406"/>
      <c r="U7406"/>
      <c r="V7406"/>
      <c r="W7406"/>
      <c r="X7406"/>
      <c r="Y7406"/>
      <c r="Z7406"/>
      <c r="AA7406"/>
      <c r="AB7406"/>
      <c r="AC7406"/>
    </row>
    <row r="7407" spans="2:29" s="14" customFormat="1" x14ac:dyDescent="0.25">
      <c r="B7407"/>
      <c r="C7407"/>
      <c r="D7407"/>
      <c r="E7407"/>
      <c r="F7407"/>
      <c r="G7407"/>
      <c r="H7407"/>
      <c r="I7407"/>
      <c r="J7407"/>
      <c r="K7407" s="91"/>
      <c r="L7407" s="91"/>
      <c r="M7407" s="91"/>
      <c r="R7407"/>
      <c r="S7407"/>
      <c r="T7407"/>
      <c r="U7407"/>
      <c r="V7407"/>
      <c r="W7407"/>
      <c r="X7407"/>
      <c r="Y7407"/>
      <c r="Z7407"/>
      <c r="AA7407"/>
      <c r="AB7407"/>
      <c r="AC7407"/>
    </row>
    <row r="7408" spans="2:29" s="14" customFormat="1" x14ac:dyDescent="0.25">
      <c r="B7408"/>
      <c r="C7408"/>
      <c r="D7408"/>
      <c r="E7408"/>
      <c r="F7408"/>
      <c r="G7408"/>
      <c r="H7408"/>
      <c r="I7408"/>
      <c r="J7408"/>
      <c r="K7408" s="91"/>
      <c r="L7408" s="91"/>
      <c r="M7408" s="91"/>
      <c r="R7408"/>
      <c r="S7408"/>
      <c r="T7408"/>
      <c r="U7408"/>
      <c r="V7408"/>
      <c r="W7408"/>
      <c r="X7408"/>
      <c r="Y7408"/>
      <c r="Z7408"/>
      <c r="AA7408"/>
      <c r="AB7408"/>
      <c r="AC7408"/>
    </row>
    <row r="7409" spans="2:29" s="14" customFormat="1" x14ac:dyDescent="0.25">
      <c r="B7409"/>
      <c r="C7409"/>
      <c r="D7409"/>
      <c r="E7409"/>
      <c r="F7409"/>
      <c r="G7409"/>
      <c r="H7409"/>
      <c r="I7409"/>
      <c r="J7409"/>
      <c r="K7409" s="91"/>
      <c r="L7409" s="91"/>
      <c r="M7409" s="91"/>
      <c r="R7409"/>
      <c r="S7409"/>
      <c r="T7409"/>
      <c r="U7409"/>
      <c r="V7409"/>
      <c r="W7409"/>
      <c r="X7409"/>
      <c r="Y7409"/>
      <c r="Z7409"/>
      <c r="AA7409"/>
      <c r="AB7409"/>
      <c r="AC7409"/>
    </row>
    <row r="7410" spans="2:29" s="14" customFormat="1" x14ac:dyDescent="0.25">
      <c r="B7410"/>
      <c r="C7410"/>
      <c r="D7410"/>
      <c r="E7410"/>
      <c r="F7410"/>
      <c r="G7410"/>
      <c r="H7410"/>
      <c r="I7410"/>
      <c r="J7410"/>
      <c r="K7410" s="91"/>
      <c r="L7410" s="91"/>
      <c r="M7410" s="91"/>
      <c r="R7410"/>
      <c r="S7410"/>
      <c r="T7410"/>
      <c r="U7410"/>
      <c r="V7410"/>
      <c r="W7410"/>
      <c r="X7410"/>
      <c r="Y7410"/>
      <c r="Z7410"/>
      <c r="AA7410"/>
      <c r="AB7410"/>
      <c r="AC7410"/>
    </row>
    <row r="7411" spans="2:29" s="14" customFormat="1" x14ac:dyDescent="0.25">
      <c r="B7411"/>
      <c r="C7411"/>
      <c r="D7411"/>
      <c r="E7411"/>
      <c r="F7411"/>
      <c r="G7411"/>
      <c r="H7411"/>
      <c r="I7411"/>
      <c r="J7411"/>
      <c r="K7411" s="91"/>
      <c r="L7411" s="91"/>
      <c r="M7411" s="91"/>
      <c r="R7411"/>
      <c r="S7411"/>
      <c r="T7411"/>
      <c r="U7411"/>
      <c r="V7411"/>
      <c r="W7411"/>
      <c r="X7411"/>
      <c r="Y7411"/>
      <c r="Z7411"/>
      <c r="AA7411"/>
      <c r="AB7411"/>
      <c r="AC7411"/>
    </row>
    <row r="7412" spans="2:29" s="14" customFormat="1" x14ac:dyDescent="0.25">
      <c r="B7412"/>
      <c r="C7412"/>
      <c r="D7412"/>
      <c r="E7412"/>
      <c r="F7412"/>
      <c r="G7412"/>
      <c r="H7412"/>
      <c r="I7412"/>
      <c r="J7412"/>
      <c r="K7412" s="91"/>
      <c r="L7412" s="91"/>
      <c r="M7412" s="91"/>
      <c r="R7412"/>
      <c r="S7412"/>
      <c r="T7412"/>
      <c r="U7412"/>
      <c r="V7412"/>
      <c r="W7412"/>
      <c r="X7412"/>
      <c r="Y7412"/>
      <c r="Z7412"/>
      <c r="AA7412"/>
      <c r="AB7412"/>
      <c r="AC7412"/>
    </row>
    <row r="7413" spans="2:29" s="14" customFormat="1" x14ac:dyDescent="0.25">
      <c r="B7413"/>
      <c r="C7413"/>
      <c r="D7413"/>
      <c r="E7413"/>
      <c r="F7413"/>
      <c r="G7413"/>
      <c r="H7413"/>
      <c r="I7413"/>
      <c r="J7413"/>
      <c r="K7413" s="91"/>
      <c r="L7413" s="91"/>
      <c r="M7413" s="91"/>
      <c r="R7413"/>
      <c r="S7413"/>
      <c r="T7413"/>
      <c r="U7413"/>
      <c r="V7413"/>
      <c r="W7413"/>
      <c r="X7413"/>
      <c r="Y7413"/>
      <c r="Z7413"/>
      <c r="AA7413"/>
      <c r="AB7413"/>
      <c r="AC7413"/>
    </row>
    <row r="7414" spans="2:29" s="14" customFormat="1" x14ac:dyDescent="0.25">
      <c r="B7414"/>
      <c r="C7414"/>
      <c r="D7414"/>
      <c r="E7414"/>
      <c r="F7414"/>
      <c r="G7414"/>
      <c r="H7414"/>
      <c r="I7414"/>
      <c r="J7414"/>
      <c r="K7414" s="91"/>
      <c r="L7414" s="91"/>
      <c r="M7414" s="91"/>
      <c r="R7414"/>
      <c r="S7414"/>
      <c r="T7414"/>
      <c r="U7414"/>
      <c r="V7414"/>
      <c r="W7414"/>
      <c r="X7414"/>
      <c r="Y7414"/>
      <c r="Z7414"/>
      <c r="AA7414"/>
      <c r="AB7414"/>
      <c r="AC7414"/>
    </row>
    <row r="7415" spans="2:29" s="14" customFormat="1" x14ac:dyDescent="0.25">
      <c r="B7415"/>
      <c r="C7415"/>
      <c r="D7415"/>
      <c r="E7415"/>
      <c r="F7415"/>
      <c r="G7415"/>
      <c r="H7415"/>
      <c r="I7415"/>
      <c r="J7415"/>
      <c r="K7415" s="91"/>
      <c r="L7415" s="91"/>
      <c r="M7415" s="91"/>
      <c r="R7415"/>
      <c r="S7415"/>
      <c r="T7415"/>
      <c r="U7415"/>
      <c r="V7415"/>
      <c r="W7415"/>
      <c r="X7415"/>
      <c r="Y7415"/>
      <c r="Z7415"/>
      <c r="AA7415"/>
      <c r="AB7415"/>
      <c r="AC7415"/>
    </row>
    <row r="7416" spans="2:29" s="14" customFormat="1" x14ac:dyDescent="0.25">
      <c r="B7416"/>
      <c r="C7416"/>
      <c r="D7416"/>
      <c r="E7416"/>
      <c r="F7416"/>
      <c r="G7416"/>
      <c r="H7416"/>
      <c r="I7416"/>
      <c r="J7416"/>
      <c r="K7416" s="91"/>
      <c r="L7416" s="91"/>
      <c r="M7416" s="91"/>
      <c r="R7416"/>
      <c r="S7416"/>
      <c r="T7416"/>
      <c r="U7416"/>
      <c r="V7416"/>
      <c r="W7416"/>
      <c r="X7416"/>
      <c r="Y7416"/>
      <c r="Z7416"/>
      <c r="AA7416"/>
      <c r="AB7416"/>
      <c r="AC7416"/>
    </row>
    <row r="7417" spans="2:29" s="14" customFormat="1" x14ac:dyDescent="0.25">
      <c r="B7417"/>
      <c r="C7417"/>
      <c r="D7417"/>
      <c r="E7417"/>
      <c r="F7417"/>
      <c r="G7417"/>
      <c r="H7417"/>
      <c r="I7417"/>
      <c r="J7417"/>
      <c r="K7417" s="91"/>
      <c r="L7417" s="91"/>
      <c r="M7417" s="91"/>
      <c r="R7417"/>
      <c r="S7417"/>
      <c r="T7417"/>
      <c r="U7417"/>
      <c r="V7417"/>
      <c r="W7417"/>
      <c r="X7417"/>
      <c r="Y7417"/>
      <c r="Z7417"/>
      <c r="AA7417"/>
      <c r="AB7417"/>
      <c r="AC7417"/>
    </row>
    <row r="7418" spans="2:29" s="14" customFormat="1" x14ac:dyDescent="0.25">
      <c r="B7418"/>
      <c r="C7418"/>
      <c r="D7418"/>
      <c r="E7418"/>
      <c r="F7418"/>
      <c r="G7418"/>
      <c r="H7418"/>
      <c r="I7418"/>
      <c r="J7418"/>
      <c r="K7418" s="91"/>
      <c r="L7418" s="91"/>
      <c r="M7418" s="91"/>
      <c r="R7418"/>
      <c r="S7418"/>
      <c r="T7418"/>
      <c r="U7418"/>
      <c r="V7418"/>
      <c r="W7418"/>
      <c r="X7418"/>
      <c r="Y7418"/>
      <c r="Z7418"/>
      <c r="AA7418"/>
      <c r="AB7418"/>
      <c r="AC7418"/>
    </row>
    <row r="7419" spans="2:29" s="14" customFormat="1" x14ac:dyDescent="0.25">
      <c r="B7419"/>
      <c r="C7419"/>
      <c r="D7419"/>
      <c r="E7419"/>
      <c r="F7419"/>
      <c r="G7419"/>
      <c r="H7419"/>
      <c r="I7419"/>
      <c r="J7419"/>
      <c r="K7419" s="91"/>
      <c r="L7419" s="91"/>
      <c r="M7419" s="91"/>
      <c r="R7419"/>
      <c r="S7419"/>
      <c r="T7419"/>
      <c r="U7419"/>
      <c r="V7419"/>
      <c r="W7419"/>
      <c r="X7419"/>
      <c r="Y7419"/>
      <c r="Z7419"/>
      <c r="AA7419"/>
      <c r="AB7419"/>
      <c r="AC7419"/>
    </row>
    <row r="7420" spans="2:29" s="14" customFormat="1" x14ac:dyDescent="0.25">
      <c r="B7420"/>
      <c r="C7420"/>
      <c r="D7420"/>
      <c r="E7420"/>
      <c r="F7420"/>
      <c r="G7420"/>
      <c r="H7420"/>
      <c r="I7420"/>
      <c r="J7420"/>
      <c r="K7420" s="91"/>
      <c r="L7420" s="91"/>
      <c r="M7420" s="91"/>
      <c r="R7420"/>
      <c r="S7420"/>
      <c r="T7420"/>
      <c r="U7420"/>
      <c r="V7420"/>
      <c r="W7420"/>
      <c r="X7420"/>
      <c r="Y7420"/>
      <c r="Z7420"/>
      <c r="AA7420"/>
      <c r="AB7420"/>
      <c r="AC7420"/>
    </row>
    <row r="7421" spans="2:29" s="14" customFormat="1" x14ac:dyDescent="0.25">
      <c r="B7421"/>
      <c r="C7421"/>
      <c r="D7421"/>
      <c r="E7421"/>
      <c r="F7421"/>
      <c r="G7421"/>
      <c r="H7421"/>
      <c r="I7421"/>
      <c r="J7421"/>
      <c r="K7421" s="91"/>
      <c r="L7421" s="91"/>
      <c r="M7421" s="91"/>
      <c r="R7421"/>
      <c r="S7421"/>
      <c r="T7421"/>
      <c r="U7421"/>
      <c r="V7421"/>
      <c r="W7421"/>
      <c r="X7421"/>
      <c r="Y7421"/>
      <c r="Z7421"/>
      <c r="AA7421"/>
      <c r="AB7421"/>
      <c r="AC7421"/>
    </row>
    <row r="7422" spans="2:29" s="14" customFormat="1" x14ac:dyDescent="0.25">
      <c r="B7422"/>
      <c r="C7422"/>
      <c r="D7422"/>
      <c r="E7422"/>
      <c r="F7422"/>
      <c r="G7422"/>
      <c r="H7422"/>
      <c r="I7422"/>
      <c r="J7422"/>
      <c r="K7422" s="91"/>
      <c r="L7422" s="91"/>
      <c r="M7422" s="91"/>
      <c r="R7422"/>
      <c r="S7422"/>
      <c r="T7422"/>
      <c r="U7422"/>
      <c r="V7422"/>
      <c r="W7422"/>
      <c r="X7422"/>
      <c r="Y7422"/>
      <c r="Z7422"/>
      <c r="AA7422"/>
      <c r="AB7422"/>
      <c r="AC7422"/>
    </row>
    <row r="7423" spans="2:29" s="14" customFormat="1" x14ac:dyDescent="0.25">
      <c r="B7423"/>
      <c r="C7423"/>
      <c r="D7423"/>
      <c r="E7423"/>
      <c r="F7423"/>
      <c r="G7423"/>
      <c r="H7423"/>
      <c r="I7423"/>
      <c r="J7423"/>
      <c r="K7423" s="91"/>
      <c r="L7423" s="91"/>
      <c r="M7423" s="91"/>
      <c r="R7423"/>
      <c r="S7423"/>
      <c r="T7423"/>
      <c r="U7423"/>
      <c r="V7423"/>
      <c r="W7423"/>
      <c r="X7423"/>
      <c r="Y7423"/>
      <c r="Z7423"/>
      <c r="AA7423"/>
      <c r="AB7423"/>
      <c r="AC7423"/>
    </row>
    <row r="7424" spans="2:29" s="14" customFormat="1" x14ac:dyDescent="0.25">
      <c r="B7424"/>
      <c r="C7424"/>
      <c r="D7424"/>
      <c r="E7424"/>
      <c r="F7424"/>
      <c r="G7424"/>
      <c r="H7424"/>
      <c r="I7424"/>
      <c r="J7424"/>
      <c r="K7424" s="91"/>
      <c r="L7424" s="91"/>
      <c r="M7424" s="91"/>
      <c r="R7424"/>
      <c r="S7424"/>
      <c r="T7424"/>
      <c r="U7424"/>
      <c r="V7424"/>
      <c r="W7424"/>
      <c r="X7424"/>
      <c r="Y7424"/>
      <c r="Z7424"/>
      <c r="AA7424"/>
      <c r="AB7424"/>
      <c r="AC7424"/>
    </row>
    <row r="7425" spans="2:29" s="14" customFormat="1" x14ac:dyDescent="0.25">
      <c r="B7425"/>
      <c r="C7425"/>
      <c r="D7425"/>
      <c r="E7425"/>
      <c r="F7425"/>
      <c r="G7425"/>
      <c r="H7425"/>
      <c r="I7425"/>
      <c r="J7425"/>
      <c r="K7425" s="91"/>
      <c r="L7425" s="91"/>
      <c r="M7425" s="91"/>
      <c r="R7425"/>
      <c r="S7425"/>
      <c r="T7425"/>
      <c r="U7425"/>
      <c r="V7425"/>
      <c r="W7425"/>
      <c r="X7425"/>
      <c r="Y7425"/>
      <c r="Z7425"/>
      <c r="AA7425"/>
      <c r="AB7425"/>
      <c r="AC7425"/>
    </row>
    <row r="7426" spans="2:29" s="14" customFormat="1" x14ac:dyDescent="0.25">
      <c r="B7426"/>
      <c r="C7426"/>
      <c r="D7426"/>
      <c r="E7426"/>
      <c r="F7426"/>
      <c r="G7426"/>
      <c r="H7426"/>
      <c r="I7426"/>
      <c r="J7426"/>
      <c r="K7426" s="91"/>
      <c r="L7426" s="91"/>
      <c r="M7426" s="91"/>
      <c r="R7426"/>
      <c r="S7426"/>
      <c r="T7426"/>
      <c r="U7426"/>
      <c r="V7426"/>
      <c r="W7426"/>
      <c r="X7426"/>
      <c r="Y7426"/>
      <c r="Z7426"/>
      <c r="AA7426"/>
      <c r="AB7426"/>
      <c r="AC7426"/>
    </row>
    <row r="7427" spans="2:29" s="14" customFormat="1" x14ac:dyDescent="0.25">
      <c r="B7427"/>
      <c r="C7427"/>
      <c r="D7427"/>
      <c r="E7427"/>
      <c r="F7427"/>
      <c r="G7427"/>
      <c r="H7427"/>
      <c r="I7427"/>
      <c r="J7427"/>
      <c r="K7427" s="91"/>
      <c r="L7427" s="91"/>
      <c r="M7427" s="91"/>
      <c r="R7427"/>
      <c r="S7427"/>
      <c r="T7427"/>
      <c r="U7427"/>
      <c r="V7427"/>
      <c r="W7427"/>
      <c r="X7427"/>
      <c r="Y7427"/>
      <c r="Z7427"/>
      <c r="AA7427"/>
      <c r="AB7427"/>
      <c r="AC7427"/>
    </row>
    <row r="7428" spans="2:29" s="14" customFormat="1" x14ac:dyDescent="0.25">
      <c r="B7428"/>
      <c r="C7428"/>
      <c r="D7428"/>
      <c r="E7428"/>
      <c r="F7428"/>
      <c r="G7428"/>
      <c r="H7428"/>
      <c r="I7428"/>
      <c r="J7428"/>
      <c r="K7428" s="91"/>
      <c r="L7428" s="91"/>
      <c r="M7428" s="91"/>
      <c r="R7428"/>
      <c r="S7428"/>
      <c r="T7428"/>
      <c r="U7428"/>
      <c r="V7428"/>
      <c r="W7428"/>
      <c r="X7428"/>
      <c r="Y7428"/>
      <c r="Z7428"/>
      <c r="AA7428"/>
      <c r="AB7428"/>
      <c r="AC7428"/>
    </row>
    <row r="7429" spans="2:29" s="14" customFormat="1" x14ac:dyDescent="0.25">
      <c r="B7429"/>
      <c r="C7429"/>
      <c r="D7429"/>
      <c r="E7429"/>
      <c r="F7429"/>
      <c r="G7429"/>
      <c r="H7429"/>
      <c r="I7429"/>
      <c r="J7429"/>
      <c r="K7429" s="91"/>
      <c r="L7429" s="91"/>
      <c r="M7429" s="91"/>
      <c r="R7429"/>
      <c r="S7429"/>
      <c r="T7429"/>
      <c r="U7429"/>
      <c r="V7429"/>
      <c r="W7429"/>
      <c r="X7429"/>
      <c r="Y7429"/>
      <c r="Z7429"/>
      <c r="AA7429"/>
      <c r="AB7429"/>
      <c r="AC7429"/>
    </row>
    <row r="7430" spans="2:29" s="14" customFormat="1" x14ac:dyDescent="0.25">
      <c r="B7430"/>
      <c r="C7430"/>
      <c r="D7430"/>
      <c r="E7430"/>
      <c r="F7430"/>
      <c r="G7430"/>
      <c r="H7430"/>
      <c r="I7430"/>
      <c r="J7430"/>
      <c r="K7430" s="91"/>
      <c r="L7430" s="91"/>
      <c r="M7430" s="91"/>
      <c r="R7430"/>
      <c r="S7430"/>
      <c r="T7430"/>
      <c r="U7430"/>
      <c r="V7430"/>
      <c r="W7430"/>
      <c r="X7430"/>
      <c r="Y7430"/>
      <c r="Z7430"/>
      <c r="AA7430"/>
      <c r="AB7430"/>
      <c r="AC7430"/>
    </row>
    <row r="7431" spans="2:29" s="14" customFormat="1" x14ac:dyDescent="0.25">
      <c r="B7431"/>
      <c r="C7431"/>
      <c r="D7431"/>
      <c r="E7431"/>
      <c r="F7431"/>
      <c r="G7431"/>
      <c r="H7431"/>
      <c r="I7431"/>
      <c r="J7431"/>
      <c r="K7431" s="91"/>
      <c r="L7431" s="91"/>
      <c r="M7431" s="91"/>
      <c r="R7431"/>
      <c r="S7431"/>
      <c r="T7431"/>
      <c r="U7431"/>
      <c r="V7431"/>
      <c r="W7431"/>
      <c r="X7431"/>
      <c r="Y7431"/>
      <c r="Z7431"/>
      <c r="AA7431"/>
      <c r="AB7431"/>
      <c r="AC7431"/>
    </row>
    <row r="7432" spans="2:29" s="14" customFormat="1" x14ac:dyDescent="0.25">
      <c r="B7432"/>
      <c r="C7432"/>
      <c r="D7432"/>
      <c r="E7432"/>
      <c r="F7432"/>
      <c r="G7432"/>
      <c r="H7432"/>
      <c r="I7432"/>
      <c r="J7432"/>
      <c r="K7432" s="91"/>
      <c r="L7432" s="91"/>
      <c r="M7432" s="91"/>
      <c r="R7432"/>
      <c r="S7432"/>
      <c r="T7432"/>
      <c r="U7432"/>
      <c r="V7432"/>
      <c r="W7432"/>
      <c r="X7432"/>
      <c r="Y7432"/>
      <c r="Z7432"/>
      <c r="AA7432"/>
      <c r="AB7432"/>
      <c r="AC7432"/>
    </row>
    <row r="7433" spans="2:29" s="14" customFormat="1" x14ac:dyDescent="0.25">
      <c r="B7433"/>
      <c r="C7433"/>
      <c r="D7433"/>
      <c r="E7433"/>
      <c r="F7433"/>
      <c r="G7433"/>
      <c r="H7433"/>
      <c r="I7433"/>
      <c r="J7433"/>
      <c r="K7433" s="91"/>
      <c r="L7433" s="91"/>
      <c r="M7433" s="91"/>
      <c r="R7433"/>
      <c r="S7433"/>
      <c r="T7433"/>
      <c r="U7433"/>
      <c r="V7433"/>
      <c r="W7433"/>
      <c r="X7433"/>
      <c r="Y7433"/>
      <c r="Z7433"/>
      <c r="AA7433"/>
      <c r="AB7433"/>
      <c r="AC7433"/>
    </row>
    <row r="7434" spans="2:29" s="14" customFormat="1" x14ac:dyDescent="0.25">
      <c r="B7434"/>
      <c r="C7434"/>
      <c r="D7434"/>
      <c r="E7434"/>
      <c r="F7434"/>
      <c r="G7434"/>
      <c r="H7434"/>
      <c r="I7434"/>
      <c r="J7434"/>
      <c r="K7434" s="91"/>
      <c r="L7434" s="91"/>
      <c r="M7434" s="91"/>
      <c r="R7434"/>
      <c r="S7434"/>
      <c r="T7434"/>
      <c r="U7434"/>
      <c r="V7434"/>
      <c r="W7434"/>
      <c r="X7434"/>
      <c r="Y7434"/>
      <c r="Z7434"/>
      <c r="AA7434"/>
      <c r="AB7434"/>
      <c r="AC7434"/>
    </row>
    <row r="7435" spans="2:29" s="14" customFormat="1" x14ac:dyDescent="0.25">
      <c r="B7435"/>
      <c r="C7435"/>
      <c r="D7435"/>
      <c r="E7435"/>
      <c r="F7435"/>
      <c r="G7435"/>
      <c r="H7435"/>
      <c r="I7435"/>
      <c r="J7435"/>
      <c r="K7435" s="91"/>
      <c r="L7435" s="91"/>
      <c r="M7435" s="91"/>
      <c r="R7435"/>
      <c r="S7435"/>
      <c r="T7435"/>
      <c r="U7435"/>
      <c r="V7435"/>
      <c r="W7435"/>
      <c r="X7435"/>
      <c r="Y7435"/>
      <c r="Z7435"/>
      <c r="AA7435"/>
      <c r="AB7435"/>
      <c r="AC7435"/>
    </row>
    <row r="7436" spans="2:29" s="14" customFormat="1" x14ac:dyDescent="0.25">
      <c r="B7436"/>
      <c r="C7436"/>
      <c r="D7436"/>
      <c r="E7436"/>
      <c r="F7436"/>
      <c r="G7436"/>
      <c r="H7436"/>
      <c r="I7436"/>
      <c r="J7436"/>
      <c r="K7436" s="91"/>
      <c r="L7436" s="91"/>
      <c r="M7436" s="91"/>
      <c r="R7436"/>
      <c r="S7436"/>
      <c r="T7436"/>
      <c r="U7436"/>
      <c r="V7436"/>
      <c r="W7436"/>
      <c r="X7436"/>
      <c r="Y7436"/>
      <c r="Z7436"/>
      <c r="AA7436"/>
      <c r="AB7436"/>
      <c r="AC7436"/>
    </row>
    <row r="7437" spans="2:29" s="14" customFormat="1" x14ac:dyDescent="0.25">
      <c r="B7437"/>
      <c r="C7437"/>
      <c r="D7437"/>
      <c r="E7437"/>
      <c r="F7437"/>
      <c r="G7437"/>
      <c r="H7437"/>
      <c r="I7437"/>
      <c r="J7437"/>
      <c r="K7437" s="91"/>
      <c r="L7437" s="91"/>
      <c r="M7437" s="91"/>
      <c r="R7437"/>
      <c r="S7437"/>
      <c r="T7437"/>
      <c r="U7437"/>
      <c r="V7437"/>
      <c r="W7437"/>
      <c r="X7437"/>
      <c r="Y7437"/>
      <c r="Z7437"/>
      <c r="AA7437"/>
      <c r="AB7437"/>
      <c r="AC7437"/>
    </row>
    <row r="7438" spans="2:29" s="14" customFormat="1" x14ac:dyDescent="0.25">
      <c r="B7438"/>
      <c r="C7438"/>
      <c r="D7438"/>
      <c r="E7438"/>
      <c r="F7438"/>
      <c r="G7438"/>
      <c r="H7438"/>
      <c r="I7438"/>
      <c r="J7438"/>
      <c r="K7438" s="91"/>
      <c r="L7438" s="91"/>
      <c r="M7438" s="91"/>
      <c r="R7438"/>
      <c r="S7438"/>
      <c r="T7438"/>
      <c r="U7438"/>
      <c r="V7438"/>
      <c r="W7438"/>
      <c r="X7438"/>
      <c r="Y7438"/>
      <c r="Z7438"/>
      <c r="AA7438"/>
      <c r="AB7438"/>
      <c r="AC7438"/>
    </row>
    <row r="7439" spans="2:29" s="14" customFormat="1" x14ac:dyDescent="0.25">
      <c r="B7439"/>
      <c r="C7439"/>
      <c r="D7439"/>
      <c r="E7439"/>
      <c r="F7439"/>
      <c r="G7439"/>
      <c r="H7439"/>
      <c r="I7439"/>
      <c r="J7439"/>
      <c r="K7439" s="91"/>
      <c r="L7439" s="91"/>
      <c r="M7439" s="91"/>
      <c r="R7439"/>
      <c r="S7439"/>
      <c r="T7439"/>
      <c r="U7439"/>
      <c r="V7439"/>
      <c r="W7439"/>
      <c r="X7439"/>
      <c r="Y7439"/>
      <c r="Z7439"/>
      <c r="AA7439"/>
      <c r="AB7439"/>
      <c r="AC7439"/>
    </row>
    <row r="7440" spans="2:29" s="14" customFormat="1" x14ac:dyDescent="0.25">
      <c r="B7440"/>
      <c r="C7440"/>
      <c r="D7440"/>
      <c r="E7440"/>
      <c r="F7440"/>
      <c r="G7440"/>
      <c r="H7440"/>
      <c r="I7440"/>
      <c r="J7440"/>
      <c r="K7440" s="91"/>
      <c r="L7440" s="91"/>
      <c r="M7440" s="91"/>
      <c r="R7440"/>
      <c r="S7440"/>
      <c r="T7440"/>
      <c r="U7440"/>
      <c r="V7440"/>
      <c r="W7440"/>
      <c r="X7440"/>
      <c r="Y7440"/>
      <c r="Z7440"/>
      <c r="AA7440"/>
      <c r="AB7440"/>
      <c r="AC7440"/>
    </row>
    <row r="7441" spans="2:29" s="14" customFormat="1" x14ac:dyDescent="0.25">
      <c r="B7441"/>
      <c r="C7441"/>
      <c r="D7441"/>
      <c r="E7441"/>
      <c r="F7441"/>
      <c r="G7441"/>
      <c r="H7441"/>
      <c r="I7441"/>
      <c r="J7441"/>
      <c r="K7441" s="91"/>
      <c r="L7441" s="91"/>
      <c r="M7441" s="91"/>
      <c r="R7441"/>
      <c r="S7441"/>
      <c r="T7441"/>
      <c r="U7441"/>
      <c r="V7441"/>
      <c r="W7441"/>
      <c r="X7441"/>
      <c r="Y7441"/>
      <c r="Z7441"/>
      <c r="AA7441"/>
      <c r="AB7441"/>
      <c r="AC7441"/>
    </row>
    <row r="7442" spans="2:29" s="14" customFormat="1" x14ac:dyDescent="0.25">
      <c r="B7442"/>
      <c r="C7442"/>
      <c r="D7442"/>
      <c r="E7442"/>
      <c r="F7442"/>
      <c r="G7442"/>
      <c r="H7442"/>
      <c r="I7442"/>
      <c r="J7442"/>
      <c r="K7442" s="91"/>
      <c r="L7442" s="91"/>
      <c r="M7442" s="91"/>
      <c r="R7442"/>
      <c r="S7442"/>
      <c r="T7442"/>
      <c r="U7442"/>
      <c r="V7442"/>
      <c r="W7442"/>
      <c r="X7442"/>
      <c r="Y7442"/>
      <c r="Z7442"/>
      <c r="AA7442"/>
      <c r="AB7442"/>
      <c r="AC7442"/>
    </row>
    <row r="7443" spans="2:29" s="14" customFormat="1" x14ac:dyDescent="0.25">
      <c r="B7443"/>
      <c r="C7443"/>
      <c r="D7443"/>
      <c r="E7443"/>
      <c r="F7443"/>
      <c r="G7443"/>
      <c r="H7443"/>
      <c r="I7443"/>
      <c r="J7443"/>
      <c r="K7443" s="91"/>
      <c r="L7443" s="91"/>
      <c r="M7443" s="91"/>
      <c r="R7443"/>
      <c r="S7443"/>
      <c r="T7443"/>
      <c r="U7443"/>
      <c r="V7443"/>
      <c r="W7443"/>
      <c r="X7443"/>
      <c r="Y7443"/>
      <c r="Z7443"/>
      <c r="AA7443"/>
      <c r="AB7443"/>
      <c r="AC7443"/>
    </row>
    <row r="7444" spans="2:29" s="14" customFormat="1" x14ac:dyDescent="0.25">
      <c r="B7444"/>
      <c r="C7444"/>
      <c r="D7444"/>
      <c r="E7444"/>
      <c r="F7444"/>
      <c r="G7444"/>
      <c r="H7444"/>
      <c r="I7444"/>
      <c r="J7444"/>
      <c r="K7444" s="91"/>
      <c r="L7444" s="91"/>
      <c r="M7444" s="91"/>
      <c r="R7444"/>
      <c r="S7444"/>
      <c r="T7444"/>
      <c r="U7444"/>
      <c r="V7444"/>
      <c r="W7444"/>
      <c r="X7444"/>
      <c r="Y7444"/>
      <c r="Z7444"/>
      <c r="AA7444"/>
      <c r="AB7444"/>
      <c r="AC7444"/>
    </row>
    <row r="7445" spans="2:29" s="14" customFormat="1" x14ac:dyDescent="0.25">
      <c r="B7445"/>
      <c r="C7445"/>
      <c r="D7445"/>
      <c r="E7445"/>
      <c r="F7445"/>
      <c r="G7445"/>
      <c r="H7445"/>
      <c r="I7445"/>
      <c r="J7445"/>
      <c r="K7445" s="91"/>
      <c r="L7445" s="91"/>
      <c r="M7445" s="91"/>
      <c r="R7445"/>
      <c r="S7445"/>
      <c r="T7445"/>
      <c r="U7445"/>
      <c r="V7445"/>
      <c r="W7445"/>
      <c r="X7445"/>
      <c r="Y7445"/>
      <c r="Z7445"/>
      <c r="AA7445"/>
      <c r="AB7445"/>
      <c r="AC7445"/>
    </row>
    <row r="7446" spans="2:29" s="14" customFormat="1" x14ac:dyDescent="0.25">
      <c r="B7446"/>
      <c r="C7446"/>
      <c r="D7446"/>
      <c r="E7446"/>
      <c r="F7446"/>
      <c r="G7446"/>
      <c r="H7446"/>
      <c r="I7446"/>
      <c r="J7446"/>
      <c r="K7446" s="91"/>
      <c r="L7446" s="91"/>
      <c r="M7446" s="91"/>
      <c r="R7446"/>
      <c r="S7446"/>
      <c r="T7446"/>
      <c r="U7446"/>
      <c r="V7446"/>
      <c r="W7446"/>
      <c r="X7446"/>
      <c r="Y7446"/>
      <c r="Z7446"/>
      <c r="AA7446"/>
      <c r="AB7446"/>
      <c r="AC7446"/>
    </row>
    <row r="7447" spans="2:29" s="14" customFormat="1" x14ac:dyDescent="0.25">
      <c r="B7447"/>
      <c r="C7447"/>
      <c r="D7447"/>
      <c r="E7447"/>
      <c r="F7447"/>
      <c r="G7447"/>
      <c r="H7447"/>
      <c r="I7447"/>
      <c r="J7447"/>
      <c r="K7447" s="91"/>
      <c r="L7447" s="91"/>
      <c r="M7447" s="91"/>
      <c r="R7447"/>
      <c r="S7447"/>
      <c r="T7447"/>
      <c r="U7447"/>
      <c r="V7447"/>
      <c r="W7447"/>
      <c r="X7447"/>
      <c r="Y7447"/>
      <c r="Z7447"/>
      <c r="AA7447"/>
      <c r="AB7447"/>
      <c r="AC7447"/>
    </row>
    <row r="7448" spans="2:29" s="14" customFormat="1" x14ac:dyDescent="0.25">
      <c r="B7448"/>
      <c r="C7448"/>
      <c r="D7448"/>
      <c r="E7448"/>
      <c r="F7448"/>
      <c r="G7448"/>
      <c r="H7448"/>
      <c r="I7448"/>
      <c r="J7448"/>
      <c r="K7448" s="91"/>
      <c r="L7448" s="91"/>
      <c r="M7448" s="91"/>
      <c r="R7448"/>
      <c r="S7448"/>
      <c r="T7448"/>
      <c r="U7448"/>
      <c r="V7448"/>
      <c r="W7448"/>
      <c r="X7448"/>
      <c r="Y7448"/>
      <c r="Z7448"/>
      <c r="AA7448"/>
      <c r="AB7448"/>
      <c r="AC7448"/>
    </row>
    <row r="7449" spans="2:29" s="14" customFormat="1" x14ac:dyDescent="0.25">
      <c r="B7449"/>
      <c r="C7449"/>
      <c r="D7449"/>
      <c r="E7449"/>
      <c r="F7449"/>
      <c r="G7449"/>
      <c r="H7449"/>
      <c r="I7449"/>
      <c r="J7449"/>
      <c r="K7449" s="91"/>
      <c r="L7449" s="91"/>
      <c r="M7449" s="91"/>
      <c r="R7449"/>
      <c r="S7449"/>
      <c r="T7449"/>
      <c r="U7449"/>
      <c r="V7449"/>
      <c r="W7449"/>
      <c r="X7449"/>
      <c r="Y7449"/>
      <c r="Z7449"/>
      <c r="AA7449"/>
      <c r="AB7449"/>
      <c r="AC7449"/>
    </row>
    <row r="7450" spans="2:29" s="14" customFormat="1" x14ac:dyDescent="0.25">
      <c r="B7450"/>
      <c r="C7450"/>
      <c r="D7450"/>
      <c r="E7450"/>
      <c r="F7450"/>
      <c r="G7450"/>
      <c r="H7450"/>
      <c r="I7450"/>
      <c r="J7450"/>
      <c r="K7450" s="91"/>
      <c r="L7450" s="91"/>
      <c r="M7450" s="91"/>
      <c r="R7450"/>
      <c r="S7450"/>
      <c r="T7450"/>
      <c r="U7450"/>
      <c r="V7450"/>
      <c r="W7450"/>
      <c r="X7450"/>
      <c r="Y7450"/>
      <c r="Z7450"/>
      <c r="AA7450"/>
      <c r="AB7450"/>
      <c r="AC7450"/>
    </row>
    <row r="7451" spans="2:29" s="14" customFormat="1" x14ac:dyDescent="0.25">
      <c r="B7451"/>
      <c r="C7451"/>
      <c r="D7451"/>
      <c r="E7451"/>
      <c r="F7451"/>
      <c r="G7451"/>
      <c r="H7451"/>
      <c r="I7451"/>
      <c r="J7451"/>
      <c r="K7451" s="91"/>
      <c r="L7451" s="91"/>
      <c r="M7451" s="91"/>
      <c r="R7451"/>
      <c r="S7451"/>
      <c r="T7451"/>
      <c r="U7451"/>
      <c r="V7451"/>
      <c r="W7451"/>
      <c r="X7451"/>
      <c r="Y7451"/>
      <c r="Z7451"/>
      <c r="AA7451"/>
      <c r="AB7451"/>
      <c r="AC7451"/>
    </row>
    <row r="7452" spans="2:29" s="14" customFormat="1" x14ac:dyDescent="0.25">
      <c r="B7452"/>
      <c r="C7452"/>
      <c r="D7452"/>
      <c r="E7452"/>
      <c r="F7452"/>
      <c r="G7452"/>
      <c r="H7452"/>
      <c r="I7452"/>
      <c r="J7452"/>
      <c r="K7452" s="91"/>
      <c r="L7452" s="91"/>
      <c r="M7452" s="91"/>
      <c r="R7452"/>
      <c r="S7452"/>
      <c r="T7452"/>
      <c r="U7452"/>
      <c r="V7452"/>
      <c r="W7452"/>
      <c r="X7452"/>
      <c r="Y7452"/>
      <c r="Z7452"/>
      <c r="AA7452"/>
      <c r="AB7452"/>
      <c r="AC7452"/>
    </row>
    <row r="7453" spans="2:29" s="14" customFormat="1" x14ac:dyDescent="0.25">
      <c r="B7453"/>
      <c r="C7453"/>
      <c r="D7453"/>
      <c r="E7453"/>
      <c r="F7453"/>
      <c r="G7453"/>
      <c r="H7453"/>
      <c r="I7453"/>
      <c r="J7453"/>
      <c r="K7453" s="91"/>
      <c r="L7453" s="91"/>
      <c r="M7453" s="91"/>
      <c r="R7453"/>
      <c r="S7453"/>
      <c r="T7453"/>
      <c r="U7453"/>
      <c r="V7453"/>
      <c r="W7453"/>
      <c r="X7453"/>
      <c r="Y7453"/>
      <c r="Z7453"/>
      <c r="AA7453"/>
      <c r="AB7453"/>
      <c r="AC7453"/>
    </row>
    <row r="7454" spans="2:29" s="14" customFormat="1" x14ac:dyDescent="0.25">
      <c r="B7454"/>
      <c r="C7454"/>
      <c r="D7454"/>
      <c r="E7454"/>
      <c r="F7454"/>
      <c r="G7454"/>
      <c r="H7454"/>
      <c r="I7454"/>
      <c r="J7454"/>
      <c r="K7454" s="91"/>
      <c r="L7454" s="91"/>
      <c r="M7454" s="91"/>
      <c r="R7454"/>
      <c r="S7454"/>
      <c r="T7454"/>
      <c r="U7454"/>
      <c r="V7454"/>
      <c r="W7454"/>
      <c r="X7454"/>
      <c r="Y7454"/>
      <c r="Z7454"/>
      <c r="AA7454"/>
      <c r="AB7454"/>
      <c r="AC7454"/>
    </row>
    <row r="7455" spans="2:29" s="14" customFormat="1" x14ac:dyDescent="0.25">
      <c r="B7455"/>
      <c r="C7455"/>
      <c r="D7455"/>
      <c r="E7455"/>
      <c r="F7455"/>
      <c r="G7455"/>
      <c r="H7455"/>
      <c r="I7455"/>
      <c r="J7455"/>
      <c r="K7455" s="91"/>
      <c r="L7455" s="91"/>
      <c r="M7455" s="91"/>
      <c r="R7455"/>
      <c r="S7455"/>
      <c r="T7455"/>
      <c r="U7455"/>
      <c r="V7455"/>
      <c r="W7455"/>
      <c r="X7455"/>
      <c r="Y7455"/>
      <c r="Z7455"/>
      <c r="AA7455"/>
      <c r="AB7455"/>
      <c r="AC7455"/>
    </row>
    <row r="7456" spans="2:29" s="14" customFormat="1" x14ac:dyDescent="0.25">
      <c r="B7456"/>
      <c r="C7456"/>
      <c r="D7456"/>
      <c r="E7456"/>
      <c r="F7456"/>
      <c r="G7456"/>
      <c r="H7456"/>
      <c r="I7456"/>
      <c r="J7456"/>
      <c r="K7456" s="91"/>
      <c r="L7456" s="91"/>
      <c r="M7456" s="91"/>
      <c r="R7456"/>
      <c r="S7456"/>
      <c r="T7456"/>
      <c r="U7456"/>
      <c r="V7456"/>
      <c r="W7456"/>
      <c r="X7456"/>
      <c r="Y7456"/>
      <c r="Z7456"/>
      <c r="AA7456"/>
      <c r="AB7456"/>
      <c r="AC7456"/>
    </row>
    <row r="7457" spans="2:29" s="14" customFormat="1" x14ac:dyDescent="0.25">
      <c r="B7457"/>
      <c r="C7457"/>
      <c r="D7457"/>
      <c r="E7457"/>
      <c r="F7457"/>
      <c r="G7457"/>
      <c r="H7457"/>
      <c r="I7457"/>
      <c r="J7457"/>
      <c r="K7457" s="91"/>
      <c r="L7457" s="91"/>
      <c r="M7457" s="91"/>
      <c r="R7457"/>
      <c r="S7457"/>
      <c r="T7457"/>
      <c r="U7457"/>
      <c r="V7457"/>
      <c r="W7457"/>
      <c r="X7457"/>
      <c r="Y7457"/>
      <c r="Z7457"/>
      <c r="AA7457"/>
      <c r="AB7457"/>
      <c r="AC7457"/>
    </row>
    <row r="7458" spans="2:29" s="14" customFormat="1" x14ac:dyDescent="0.25">
      <c r="B7458"/>
      <c r="C7458"/>
      <c r="D7458"/>
      <c r="E7458"/>
      <c r="F7458"/>
      <c r="G7458"/>
      <c r="H7458"/>
      <c r="I7458"/>
      <c r="J7458"/>
      <c r="K7458" s="91"/>
      <c r="L7458" s="91"/>
      <c r="M7458" s="91"/>
      <c r="R7458"/>
      <c r="S7458"/>
      <c r="T7458"/>
      <c r="U7458"/>
      <c r="V7458"/>
      <c r="W7458"/>
      <c r="X7458"/>
      <c r="Y7458"/>
      <c r="Z7458"/>
      <c r="AA7458"/>
      <c r="AB7458"/>
      <c r="AC7458"/>
    </row>
    <row r="7459" spans="2:29" s="14" customFormat="1" x14ac:dyDescent="0.25">
      <c r="B7459"/>
      <c r="C7459"/>
      <c r="D7459"/>
      <c r="E7459"/>
      <c r="F7459"/>
      <c r="G7459"/>
      <c r="H7459"/>
      <c r="I7459"/>
      <c r="J7459"/>
      <c r="K7459" s="91"/>
      <c r="L7459" s="91"/>
      <c r="M7459" s="91"/>
      <c r="R7459"/>
      <c r="S7459"/>
      <c r="T7459"/>
      <c r="U7459"/>
      <c r="V7459"/>
      <c r="W7459"/>
      <c r="X7459"/>
      <c r="Y7459"/>
      <c r="Z7459"/>
      <c r="AA7459"/>
      <c r="AB7459"/>
      <c r="AC7459"/>
    </row>
    <row r="7460" spans="2:29" s="14" customFormat="1" x14ac:dyDescent="0.25">
      <c r="B7460"/>
      <c r="C7460"/>
      <c r="D7460"/>
      <c r="E7460"/>
      <c r="F7460"/>
      <c r="G7460"/>
      <c r="H7460"/>
      <c r="I7460"/>
      <c r="J7460"/>
      <c r="K7460" s="91"/>
      <c r="L7460" s="91"/>
      <c r="M7460" s="91"/>
      <c r="R7460"/>
      <c r="S7460"/>
      <c r="T7460"/>
      <c r="U7460"/>
      <c r="V7460"/>
      <c r="W7460"/>
      <c r="X7460"/>
      <c r="Y7460"/>
      <c r="Z7460"/>
      <c r="AA7460"/>
      <c r="AB7460"/>
      <c r="AC7460"/>
    </row>
    <row r="7461" spans="2:29" s="14" customFormat="1" x14ac:dyDescent="0.25">
      <c r="B7461"/>
      <c r="C7461"/>
      <c r="D7461"/>
      <c r="E7461"/>
      <c r="F7461"/>
      <c r="G7461"/>
      <c r="H7461"/>
      <c r="I7461"/>
      <c r="J7461"/>
      <c r="K7461" s="91"/>
      <c r="L7461" s="91"/>
      <c r="M7461" s="91"/>
      <c r="R7461"/>
      <c r="S7461"/>
      <c r="T7461"/>
      <c r="U7461"/>
      <c r="V7461"/>
      <c r="W7461"/>
      <c r="X7461"/>
      <c r="Y7461"/>
      <c r="Z7461"/>
      <c r="AA7461"/>
      <c r="AB7461"/>
      <c r="AC7461"/>
    </row>
    <row r="7462" spans="2:29" s="14" customFormat="1" x14ac:dyDescent="0.25">
      <c r="B7462"/>
      <c r="C7462"/>
      <c r="D7462"/>
      <c r="E7462"/>
      <c r="F7462"/>
      <c r="G7462"/>
      <c r="H7462"/>
      <c r="I7462"/>
      <c r="J7462"/>
      <c r="K7462" s="91"/>
      <c r="L7462" s="91"/>
      <c r="M7462" s="91"/>
      <c r="R7462"/>
      <c r="S7462"/>
      <c r="T7462"/>
      <c r="U7462"/>
      <c r="V7462"/>
      <c r="W7462"/>
      <c r="X7462"/>
      <c r="Y7462"/>
      <c r="Z7462"/>
      <c r="AA7462"/>
      <c r="AB7462"/>
      <c r="AC7462"/>
    </row>
    <row r="7463" spans="2:29" s="14" customFormat="1" x14ac:dyDescent="0.25">
      <c r="B7463"/>
      <c r="C7463"/>
      <c r="D7463"/>
      <c r="E7463"/>
      <c r="F7463"/>
      <c r="G7463"/>
      <c r="H7463"/>
      <c r="I7463"/>
      <c r="J7463"/>
      <c r="K7463" s="91"/>
      <c r="L7463" s="91"/>
      <c r="M7463" s="91"/>
      <c r="R7463"/>
      <c r="S7463"/>
      <c r="T7463"/>
      <c r="U7463"/>
      <c r="V7463"/>
      <c r="W7463"/>
      <c r="X7463"/>
      <c r="Y7463"/>
      <c r="Z7463"/>
      <c r="AA7463"/>
      <c r="AB7463"/>
      <c r="AC7463"/>
    </row>
    <row r="7464" spans="2:29" s="14" customFormat="1" x14ac:dyDescent="0.25">
      <c r="B7464"/>
      <c r="C7464"/>
      <c r="D7464"/>
      <c r="E7464"/>
      <c r="F7464"/>
      <c r="G7464"/>
      <c r="H7464"/>
      <c r="I7464"/>
      <c r="J7464"/>
      <c r="K7464" s="91"/>
      <c r="L7464" s="91"/>
      <c r="M7464" s="91"/>
      <c r="R7464"/>
      <c r="S7464"/>
      <c r="T7464"/>
      <c r="U7464"/>
      <c r="V7464"/>
      <c r="W7464"/>
      <c r="X7464"/>
      <c r="Y7464"/>
      <c r="Z7464"/>
      <c r="AA7464"/>
      <c r="AB7464"/>
      <c r="AC7464"/>
    </row>
    <row r="7465" spans="2:29" s="14" customFormat="1" x14ac:dyDescent="0.25">
      <c r="B7465"/>
      <c r="C7465"/>
      <c r="D7465"/>
      <c r="E7465"/>
      <c r="F7465"/>
      <c r="G7465"/>
      <c r="H7465"/>
      <c r="I7465"/>
      <c r="J7465"/>
      <c r="K7465" s="91"/>
      <c r="L7465" s="91"/>
      <c r="M7465" s="91"/>
      <c r="R7465"/>
      <c r="S7465"/>
      <c r="T7465"/>
      <c r="U7465"/>
      <c r="V7465"/>
      <c r="W7465"/>
      <c r="X7465"/>
      <c r="Y7465"/>
      <c r="Z7465"/>
      <c r="AA7465"/>
      <c r="AB7465"/>
      <c r="AC7465"/>
    </row>
    <row r="7466" spans="2:29" s="14" customFormat="1" x14ac:dyDescent="0.25">
      <c r="B7466"/>
      <c r="C7466"/>
      <c r="D7466"/>
      <c r="E7466"/>
      <c r="F7466"/>
      <c r="G7466"/>
      <c r="H7466"/>
      <c r="I7466"/>
      <c r="J7466"/>
      <c r="K7466" s="91"/>
      <c r="L7466" s="91"/>
      <c r="M7466" s="91"/>
      <c r="R7466"/>
      <c r="S7466"/>
      <c r="T7466"/>
      <c r="U7466"/>
      <c r="V7466"/>
      <c r="W7466"/>
      <c r="X7466"/>
      <c r="Y7466"/>
      <c r="Z7466"/>
      <c r="AA7466"/>
      <c r="AB7466"/>
      <c r="AC7466"/>
    </row>
    <row r="7467" spans="2:29" s="14" customFormat="1" x14ac:dyDescent="0.25">
      <c r="B7467"/>
      <c r="C7467"/>
      <c r="D7467"/>
      <c r="E7467"/>
      <c r="F7467"/>
      <c r="G7467"/>
      <c r="H7467"/>
      <c r="I7467"/>
      <c r="J7467"/>
      <c r="K7467" s="91"/>
      <c r="L7467" s="91"/>
      <c r="M7467" s="91"/>
      <c r="R7467"/>
      <c r="S7467"/>
      <c r="T7467"/>
      <c r="U7467"/>
      <c r="V7467"/>
      <c r="W7467"/>
      <c r="X7467"/>
      <c r="Y7467"/>
      <c r="Z7467"/>
      <c r="AA7467"/>
      <c r="AB7467"/>
      <c r="AC7467"/>
    </row>
    <row r="7468" spans="2:29" s="14" customFormat="1" x14ac:dyDescent="0.25">
      <c r="B7468"/>
      <c r="C7468"/>
      <c r="D7468"/>
      <c r="E7468"/>
      <c r="F7468"/>
      <c r="G7468"/>
      <c r="H7468"/>
      <c r="I7468"/>
      <c r="J7468"/>
      <c r="K7468" s="91"/>
      <c r="L7468" s="91"/>
      <c r="M7468" s="91"/>
      <c r="R7468"/>
      <c r="S7468"/>
      <c r="T7468"/>
      <c r="U7468"/>
      <c r="V7468"/>
      <c r="W7468"/>
      <c r="X7468"/>
      <c r="Y7468"/>
      <c r="Z7468"/>
      <c r="AA7468"/>
      <c r="AB7468"/>
      <c r="AC7468"/>
    </row>
    <row r="7469" spans="2:29" s="14" customFormat="1" x14ac:dyDescent="0.25">
      <c r="B7469"/>
      <c r="C7469"/>
      <c r="D7469"/>
      <c r="E7469"/>
      <c r="F7469"/>
      <c r="G7469"/>
      <c r="H7469"/>
      <c r="I7469"/>
      <c r="J7469"/>
      <c r="K7469" s="91"/>
      <c r="L7469" s="91"/>
      <c r="M7469" s="91"/>
      <c r="R7469"/>
      <c r="S7469"/>
      <c r="T7469"/>
      <c r="U7469"/>
      <c r="V7469"/>
      <c r="W7469"/>
      <c r="X7469"/>
      <c r="Y7469"/>
      <c r="Z7469"/>
      <c r="AA7469"/>
      <c r="AB7469"/>
      <c r="AC7469"/>
    </row>
    <row r="7470" spans="2:29" s="14" customFormat="1" x14ac:dyDescent="0.25">
      <c r="B7470"/>
      <c r="C7470"/>
      <c r="D7470"/>
      <c r="E7470"/>
      <c r="F7470"/>
      <c r="G7470"/>
      <c r="H7470"/>
      <c r="I7470"/>
      <c r="J7470"/>
      <c r="K7470" s="91"/>
      <c r="L7470" s="91"/>
      <c r="M7470" s="91"/>
      <c r="R7470"/>
      <c r="S7470"/>
      <c r="T7470"/>
      <c r="U7470"/>
      <c r="V7470"/>
      <c r="W7470"/>
      <c r="X7470"/>
      <c r="Y7470"/>
      <c r="Z7470"/>
      <c r="AA7470"/>
      <c r="AB7470"/>
      <c r="AC7470"/>
    </row>
    <row r="7471" spans="2:29" s="14" customFormat="1" x14ac:dyDescent="0.25">
      <c r="B7471"/>
      <c r="C7471"/>
      <c r="D7471"/>
      <c r="E7471"/>
      <c r="F7471"/>
      <c r="G7471"/>
      <c r="H7471"/>
      <c r="I7471"/>
      <c r="J7471"/>
      <c r="K7471" s="91"/>
      <c r="L7471" s="91"/>
      <c r="M7471" s="91"/>
      <c r="R7471"/>
      <c r="S7471"/>
      <c r="T7471"/>
      <c r="U7471"/>
      <c r="V7471"/>
      <c r="W7471"/>
      <c r="X7471"/>
      <c r="Y7471"/>
      <c r="Z7471"/>
      <c r="AA7471"/>
      <c r="AB7471"/>
      <c r="AC7471"/>
    </row>
    <row r="7472" spans="2:29" s="14" customFormat="1" x14ac:dyDescent="0.25">
      <c r="B7472"/>
      <c r="C7472"/>
      <c r="D7472"/>
      <c r="E7472"/>
      <c r="F7472"/>
      <c r="G7472"/>
      <c r="H7472"/>
      <c r="I7472"/>
      <c r="J7472"/>
      <c r="K7472" s="91"/>
      <c r="L7472" s="91"/>
      <c r="M7472" s="91"/>
      <c r="R7472"/>
      <c r="S7472"/>
      <c r="T7472"/>
      <c r="U7472"/>
      <c r="V7472"/>
      <c r="W7472"/>
      <c r="X7472"/>
      <c r="Y7472"/>
      <c r="Z7472"/>
      <c r="AA7472"/>
      <c r="AB7472"/>
      <c r="AC7472"/>
    </row>
    <row r="7473" spans="2:29" s="14" customFormat="1" x14ac:dyDescent="0.25">
      <c r="B7473"/>
      <c r="C7473"/>
      <c r="D7473"/>
      <c r="E7473"/>
      <c r="F7473"/>
      <c r="G7473"/>
      <c r="H7473"/>
      <c r="I7473"/>
      <c r="J7473"/>
      <c r="K7473" s="91"/>
      <c r="L7473" s="91"/>
      <c r="M7473" s="91"/>
      <c r="R7473"/>
      <c r="S7473"/>
      <c r="T7473"/>
      <c r="U7473"/>
      <c r="V7473"/>
      <c r="W7473"/>
      <c r="X7473"/>
      <c r="Y7473"/>
      <c r="Z7473"/>
      <c r="AA7473"/>
      <c r="AB7473"/>
      <c r="AC7473"/>
    </row>
    <row r="7474" spans="2:29" s="14" customFormat="1" x14ac:dyDescent="0.25">
      <c r="B7474"/>
      <c r="C7474"/>
      <c r="D7474"/>
      <c r="E7474"/>
      <c r="F7474"/>
      <c r="G7474"/>
      <c r="H7474"/>
      <c r="I7474"/>
      <c r="J7474"/>
      <c r="K7474" s="91"/>
      <c r="L7474" s="91"/>
      <c r="M7474" s="91"/>
      <c r="R7474"/>
      <c r="S7474"/>
      <c r="T7474"/>
      <c r="U7474"/>
      <c r="V7474"/>
      <c r="W7474"/>
      <c r="X7474"/>
      <c r="Y7474"/>
      <c r="Z7474"/>
      <c r="AA7474"/>
      <c r="AB7474"/>
      <c r="AC7474"/>
    </row>
    <row r="7475" spans="2:29" s="14" customFormat="1" x14ac:dyDescent="0.25">
      <c r="B7475"/>
      <c r="C7475"/>
      <c r="D7475"/>
      <c r="E7475"/>
      <c r="F7475"/>
      <c r="G7475"/>
      <c r="H7475"/>
      <c r="I7475"/>
      <c r="J7475"/>
      <c r="K7475" s="91"/>
      <c r="L7475" s="91"/>
      <c r="M7475" s="91"/>
      <c r="R7475"/>
      <c r="S7475"/>
      <c r="T7475"/>
      <c r="U7475"/>
      <c r="V7475"/>
      <c r="W7475"/>
      <c r="X7475"/>
      <c r="Y7475"/>
      <c r="Z7475"/>
      <c r="AA7475"/>
      <c r="AB7475"/>
      <c r="AC7475"/>
    </row>
    <row r="7476" spans="2:29" s="14" customFormat="1" x14ac:dyDescent="0.25">
      <c r="B7476"/>
      <c r="C7476"/>
      <c r="D7476"/>
      <c r="E7476"/>
      <c r="F7476"/>
      <c r="G7476"/>
      <c r="H7476"/>
      <c r="I7476"/>
      <c r="J7476"/>
      <c r="K7476" s="91"/>
      <c r="L7476" s="91"/>
      <c r="M7476" s="91"/>
      <c r="R7476"/>
      <c r="S7476"/>
      <c r="T7476"/>
      <c r="U7476"/>
      <c r="V7476"/>
      <c r="W7476"/>
      <c r="X7476"/>
      <c r="Y7476"/>
      <c r="Z7476"/>
      <c r="AA7476"/>
      <c r="AB7476"/>
      <c r="AC7476"/>
    </row>
    <row r="7477" spans="2:29" s="14" customFormat="1" x14ac:dyDescent="0.25">
      <c r="B7477"/>
      <c r="C7477"/>
      <c r="D7477"/>
      <c r="E7477"/>
      <c r="F7477"/>
      <c r="G7477"/>
      <c r="H7477"/>
      <c r="I7477"/>
      <c r="J7477"/>
      <c r="K7477" s="91"/>
      <c r="L7477" s="91"/>
      <c r="M7477" s="91"/>
      <c r="R7477"/>
      <c r="S7477"/>
      <c r="T7477"/>
      <c r="U7477"/>
      <c r="V7477"/>
      <c r="W7477"/>
      <c r="X7477"/>
      <c r="Y7477"/>
      <c r="Z7477"/>
      <c r="AA7477"/>
      <c r="AB7477"/>
      <c r="AC7477"/>
    </row>
    <row r="7478" spans="2:29" s="14" customFormat="1" x14ac:dyDescent="0.25">
      <c r="B7478"/>
      <c r="C7478"/>
      <c r="D7478"/>
      <c r="E7478"/>
      <c r="F7478"/>
      <c r="G7478"/>
      <c r="H7478"/>
      <c r="I7478"/>
      <c r="J7478"/>
      <c r="K7478" s="91"/>
      <c r="L7478" s="91"/>
      <c r="M7478" s="91"/>
      <c r="R7478"/>
      <c r="S7478"/>
      <c r="T7478"/>
      <c r="U7478"/>
      <c r="V7478"/>
      <c r="W7478"/>
      <c r="X7478"/>
      <c r="Y7478"/>
      <c r="Z7478"/>
      <c r="AA7478"/>
      <c r="AB7478"/>
      <c r="AC7478"/>
    </row>
    <row r="7479" spans="2:29" s="14" customFormat="1" x14ac:dyDescent="0.25">
      <c r="B7479"/>
      <c r="C7479"/>
      <c r="D7479"/>
      <c r="E7479"/>
      <c r="F7479"/>
      <c r="G7479"/>
      <c r="H7479"/>
      <c r="I7479"/>
      <c r="J7479"/>
      <c r="K7479" s="91"/>
      <c r="L7479" s="91"/>
      <c r="M7479" s="91"/>
      <c r="R7479"/>
      <c r="S7479"/>
      <c r="T7479"/>
      <c r="U7479"/>
      <c r="V7479"/>
      <c r="W7479"/>
      <c r="X7479"/>
      <c r="Y7479"/>
      <c r="Z7479"/>
      <c r="AA7479"/>
      <c r="AB7479"/>
      <c r="AC7479"/>
    </row>
    <row r="7480" spans="2:29" s="14" customFormat="1" x14ac:dyDescent="0.25">
      <c r="B7480"/>
      <c r="C7480"/>
      <c r="D7480"/>
      <c r="E7480"/>
      <c r="F7480"/>
      <c r="G7480"/>
      <c r="H7480"/>
      <c r="I7480"/>
      <c r="J7480"/>
      <c r="K7480" s="91"/>
      <c r="L7480" s="91"/>
      <c r="M7480" s="91"/>
      <c r="R7480"/>
      <c r="S7480"/>
      <c r="T7480"/>
      <c r="U7480"/>
      <c r="V7480"/>
      <c r="W7480"/>
      <c r="X7480"/>
      <c r="Y7480"/>
      <c r="Z7480"/>
      <c r="AA7480"/>
      <c r="AB7480"/>
      <c r="AC7480"/>
    </row>
    <row r="7481" spans="2:29" s="14" customFormat="1" x14ac:dyDescent="0.25">
      <c r="B7481"/>
      <c r="C7481"/>
      <c r="D7481"/>
      <c r="E7481"/>
      <c r="F7481"/>
      <c r="G7481"/>
      <c r="H7481"/>
      <c r="I7481"/>
      <c r="J7481"/>
      <c r="K7481" s="91"/>
      <c r="L7481" s="91"/>
      <c r="M7481" s="91"/>
      <c r="R7481"/>
      <c r="S7481"/>
      <c r="T7481"/>
      <c r="U7481"/>
      <c r="V7481"/>
      <c r="W7481"/>
      <c r="X7481"/>
      <c r="Y7481"/>
      <c r="Z7481"/>
      <c r="AA7481"/>
      <c r="AB7481"/>
      <c r="AC7481"/>
    </row>
    <row r="7482" spans="2:29" s="14" customFormat="1" x14ac:dyDescent="0.25">
      <c r="B7482"/>
      <c r="C7482"/>
      <c r="D7482"/>
      <c r="E7482"/>
      <c r="F7482"/>
      <c r="G7482"/>
      <c r="H7482"/>
      <c r="I7482"/>
      <c r="J7482"/>
      <c r="K7482" s="91"/>
      <c r="L7482" s="91"/>
      <c r="M7482" s="91"/>
      <c r="R7482"/>
      <c r="S7482"/>
      <c r="T7482"/>
      <c r="U7482"/>
      <c r="V7482"/>
      <c r="W7482"/>
      <c r="X7482"/>
      <c r="Y7482"/>
      <c r="Z7482"/>
      <c r="AA7482"/>
      <c r="AB7482"/>
      <c r="AC7482"/>
    </row>
    <row r="7483" spans="2:29" s="14" customFormat="1" x14ac:dyDescent="0.25">
      <c r="B7483"/>
      <c r="C7483"/>
      <c r="D7483"/>
      <c r="E7483"/>
      <c r="F7483"/>
      <c r="G7483"/>
      <c r="H7483"/>
      <c r="I7483"/>
      <c r="J7483"/>
      <c r="K7483" s="91"/>
      <c r="L7483" s="91"/>
      <c r="M7483" s="91"/>
      <c r="R7483"/>
      <c r="S7483"/>
      <c r="T7483"/>
      <c r="U7483"/>
      <c r="V7483"/>
      <c r="W7483"/>
      <c r="X7483"/>
      <c r="Y7483"/>
      <c r="Z7483"/>
      <c r="AA7483"/>
      <c r="AB7483"/>
      <c r="AC7483"/>
    </row>
    <row r="7484" spans="2:29" s="14" customFormat="1" x14ac:dyDescent="0.25">
      <c r="B7484"/>
      <c r="C7484"/>
      <c r="D7484"/>
      <c r="E7484"/>
      <c r="F7484"/>
      <c r="G7484"/>
      <c r="H7484"/>
      <c r="I7484"/>
      <c r="J7484"/>
      <c r="K7484" s="91"/>
      <c r="L7484" s="91"/>
      <c r="M7484" s="91"/>
      <c r="R7484"/>
      <c r="S7484"/>
      <c r="T7484"/>
      <c r="U7484"/>
      <c r="V7484"/>
      <c r="W7484"/>
      <c r="X7484"/>
      <c r="Y7484"/>
      <c r="Z7484"/>
      <c r="AA7484"/>
      <c r="AB7484"/>
      <c r="AC7484"/>
    </row>
    <row r="7485" spans="2:29" s="14" customFormat="1" x14ac:dyDescent="0.25">
      <c r="B7485"/>
      <c r="C7485"/>
      <c r="D7485"/>
      <c r="E7485"/>
      <c r="F7485"/>
      <c r="G7485"/>
      <c r="H7485"/>
      <c r="I7485"/>
      <c r="J7485"/>
      <c r="K7485" s="91"/>
      <c r="L7485" s="91"/>
      <c r="M7485" s="91"/>
      <c r="R7485"/>
      <c r="S7485"/>
      <c r="T7485"/>
      <c r="U7485"/>
      <c r="V7485"/>
      <c r="W7485"/>
      <c r="X7485"/>
      <c r="Y7485"/>
      <c r="Z7485"/>
      <c r="AA7485"/>
      <c r="AB7485"/>
      <c r="AC7485"/>
    </row>
    <row r="7486" spans="2:29" s="14" customFormat="1" x14ac:dyDescent="0.25">
      <c r="B7486"/>
      <c r="C7486"/>
      <c r="D7486"/>
      <c r="E7486"/>
      <c r="F7486"/>
      <c r="G7486"/>
      <c r="H7486"/>
      <c r="I7486"/>
      <c r="J7486"/>
      <c r="K7486" s="91"/>
      <c r="L7486" s="91"/>
      <c r="M7486" s="91"/>
      <c r="R7486"/>
      <c r="S7486"/>
      <c r="T7486"/>
      <c r="U7486"/>
      <c r="V7486"/>
      <c r="W7486"/>
      <c r="X7486"/>
      <c r="Y7486"/>
      <c r="Z7486"/>
      <c r="AA7486"/>
      <c r="AB7486"/>
      <c r="AC7486"/>
    </row>
    <row r="7487" spans="2:29" s="14" customFormat="1" x14ac:dyDescent="0.25">
      <c r="B7487"/>
      <c r="C7487"/>
      <c r="D7487"/>
      <c r="E7487"/>
      <c r="F7487"/>
      <c r="G7487"/>
      <c r="H7487"/>
      <c r="I7487"/>
      <c r="J7487"/>
      <c r="K7487" s="91"/>
      <c r="L7487" s="91"/>
      <c r="M7487" s="91"/>
      <c r="R7487"/>
      <c r="S7487"/>
      <c r="T7487"/>
      <c r="U7487"/>
      <c r="V7487"/>
      <c r="W7487"/>
      <c r="X7487"/>
      <c r="Y7487"/>
      <c r="Z7487"/>
      <c r="AA7487"/>
      <c r="AB7487"/>
      <c r="AC7487"/>
    </row>
    <row r="7488" spans="2:29" s="14" customFormat="1" x14ac:dyDescent="0.25">
      <c r="B7488"/>
      <c r="C7488"/>
      <c r="D7488"/>
      <c r="E7488"/>
      <c r="F7488"/>
      <c r="G7488"/>
      <c r="H7488"/>
      <c r="I7488"/>
      <c r="J7488"/>
      <c r="K7488" s="91"/>
      <c r="L7488" s="91"/>
      <c r="M7488" s="91"/>
      <c r="R7488"/>
      <c r="S7488"/>
      <c r="T7488"/>
      <c r="U7488"/>
      <c r="V7488"/>
      <c r="W7488"/>
      <c r="X7488"/>
      <c r="Y7488"/>
      <c r="Z7488"/>
      <c r="AA7488"/>
      <c r="AB7488"/>
      <c r="AC7488"/>
    </row>
    <row r="7489" spans="2:29" s="14" customFormat="1" x14ac:dyDescent="0.25">
      <c r="B7489"/>
      <c r="C7489"/>
      <c r="D7489"/>
      <c r="E7489"/>
      <c r="F7489"/>
      <c r="G7489"/>
      <c r="H7489"/>
      <c r="I7489"/>
      <c r="J7489"/>
      <c r="K7489" s="91"/>
      <c r="L7489" s="91"/>
      <c r="M7489" s="91"/>
      <c r="R7489"/>
      <c r="S7489"/>
      <c r="T7489"/>
      <c r="U7489"/>
      <c r="V7489"/>
      <c r="W7489"/>
      <c r="X7489"/>
      <c r="Y7489"/>
      <c r="Z7489"/>
      <c r="AA7489"/>
      <c r="AB7489"/>
      <c r="AC7489"/>
    </row>
    <row r="7490" spans="2:29" s="14" customFormat="1" x14ac:dyDescent="0.25">
      <c r="B7490"/>
      <c r="C7490"/>
      <c r="D7490"/>
      <c r="E7490"/>
      <c r="F7490"/>
      <c r="G7490"/>
      <c r="H7490"/>
      <c r="I7490"/>
      <c r="J7490"/>
      <c r="K7490" s="91"/>
      <c r="L7490" s="91"/>
      <c r="M7490" s="91"/>
      <c r="R7490"/>
      <c r="S7490"/>
      <c r="T7490"/>
      <c r="U7490"/>
      <c r="V7490"/>
      <c r="W7490"/>
      <c r="X7490"/>
      <c r="Y7490"/>
      <c r="Z7490"/>
      <c r="AA7490"/>
      <c r="AB7490"/>
      <c r="AC7490"/>
    </row>
    <row r="7491" spans="2:29" s="14" customFormat="1" x14ac:dyDescent="0.25">
      <c r="B7491"/>
      <c r="C7491"/>
      <c r="D7491"/>
      <c r="E7491"/>
      <c r="F7491"/>
      <c r="G7491"/>
      <c r="H7491"/>
      <c r="I7491"/>
      <c r="J7491"/>
      <c r="K7491" s="91"/>
      <c r="L7491" s="91"/>
      <c r="M7491" s="91"/>
      <c r="R7491"/>
      <c r="S7491"/>
      <c r="T7491"/>
      <c r="U7491"/>
      <c r="V7491"/>
      <c r="W7491"/>
      <c r="X7491"/>
      <c r="Y7491"/>
      <c r="Z7491"/>
      <c r="AA7491"/>
      <c r="AB7491"/>
      <c r="AC7491"/>
    </row>
    <row r="7492" spans="2:29" s="14" customFormat="1" x14ac:dyDescent="0.25">
      <c r="B7492"/>
      <c r="C7492"/>
      <c r="D7492"/>
      <c r="E7492"/>
      <c r="F7492"/>
      <c r="G7492"/>
      <c r="H7492"/>
      <c r="I7492"/>
      <c r="J7492"/>
      <c r="K7492" s="91"/>
      <c r="L7492" s="91"/>
      <c r="M7492" s="91"/>
      <c r="R7492"/>
      <c r="S7492"/>
      <c r="T7492"/>
      <c r="U7492"/>
      <c r="V7492"/>
      <c r="W7492"/>
      <c r="X7492"/>
      <c r="Y7492"/>
      <c r="Z7492"/>
      <c r="AA7492"/>
      <c r="AB7492"/>
      <c r="AC7492"/>
    </row>
    <row r="7493" spans="2:29" s="14" customFormat="1" x14ac:dyDescent="0.25">
      <c r="B7493"/>
      <c r="C7493"/>
      <c r="D7493"/>
      <c r="E7493"/>
      <c r="F7493"/>
      <c r="G7493"/>
      <c r="H7493"/>
      <c r="I7493"/>
      <c r="J7493"/>
      <c r="K7493" s="91"/>
      <c r="L7493" s="91"/>
      <c r="M7493" s="91"/>
      <c r="R7493"/>
      <c r="S7493"/>
      <c r="T7493"/>
      <c r="U7493"/>
      <c r="V7493"/>
      <c r="W7493"/>
      <c r="X7493"/>
      <c r="Y7493"/>
      <c r="Z7493"/>
      <c r="AA7493"/>
      <c r="AB7493"/>
      <c r="AC7493"/>
    </row>
    <row r="7494" spans="2:29" s="14" customFormat="1" x14ac:dyDescent="0.25">
      <c r="B7494"/>
      <c r="C7494"/>
      <c r="D7494"/>
      <c r="E7494"/>
      <c r="F7494"/>
      <c r="G7494"/>
      <c r="H7494"/>
      <c r="I7494"/>
      <c r="J7494"/>
      <c r="K7494" s="91"/>
      <c r="L7494" s="91"/>
      <c r="M7494" s="91"/>
      <c r="R7494"/>
      <c r="S7494"/>
      <c r="T7494"/>
      <c r="U7494"/>
      <c r="V7494"/>
      <c r="W7494"/>
      <c r="X7494"/>
      <c r="Y7494"/>
      <c r="Z7494"/>
      <c r="AA7494"/>
      <c r="AB7494"/>
      <c r="AC7494"/>
    </row>
    <row r="7495" spans="2:29" s="14" customFormat="1" x14ac:dyDescent="0.25">
      <c r="B7495"/>
      <c r="C7495"/>
      <c r="D7495"/>
      <c r="E7495"/>
      <c r="F7495"/>
      <c r="G7495"/>
      <c r="H7495"/>
      <c r="I7495"/>
      <c r="J7495"/>
      <c r="K7495" s="91"/>
      <c r="L7495" s="91"/>
      <c r="M7495" s="91"/>
      <c r="R7495"/>
      <c r="S7495"/>
      <c r="T7495"/>
      <c r="U7495"/>
      <c r="V7495"/>
      <c r="W7495"/>
      <c r="X7495"/>
      <c r="Y7495"/>
      <c r="Z7495"/>
      <c r="AA7495"/>
      <c r="AB7495"/>
      <c r="AC7495"/>
    </row>
    <row r="7496" spans="2:29" s="14" customFormat="1" x14ac:dyDescent="0.25">
      <c r="B7496"/>
      <c r="C7496"/>
      <c r="D7496"/>
      <c r="E7496"/>
      <c r="F7496"/>
      <c r="G7496"/>
      <c r="H7496"/>
      <c r="I7496"/>
      <c r="J7496"/>
      <c r="K7496" s="91"/>
      <c r="L7496" s="91"/>
      <c r="M7496" s="91"/>
      <c r="R7496"/>
      <c r="S7496"/>
      <c r="T7496"/>
      <c r="U7496"/>
      <c r="V7496"/>
      <c r="W7496"/>
      <c r="X7496"/>
      <c r="Y7496"/>
      <c r="Z7496"/>
      <c r="AA7496"/>
      <c r="AB7496"/>
      <c r="AC7496"/>
    </row>
    <row r="7497" spans="2:29" s="14" customFormat="1" x14ac:dyDescent="0.25">
      <c r="B7497"/>
      <c r="C7497"/>
      <c r="D7497"/>
      <c r="E7497"/>
      <c r="F7497"/>
      <c r="G7497"/>
      <c r="H7497"/>
      <c r="I7497"/>
      <c r="J7497"/>
      <c r="K7497" s="91"/>
      <c r="L7497" s="91"/>
      <c r="M7497" s="91"/>
      <c r="R7497"/>
      <c r="S7497"/>
      <c r="T7497"/>
      <c r="U7497"/>
      <c r="V7497"/>
      <c r="W7497"/>
      <c r="X7497"/>
      <c r="Y7497"/>
      <c r="Z7497"/>
      <c r="AA7497"/>
      <c r="AB7497"/>
      <c r="AC7497"/>
    </row>
    <row r="7498" spans="2:29" s="14" customFormat="1" x14ac:dyDescent="0.25">
      <c r="B7498"/>
      <c r="C7498"/>
      <c r="D7498"/>
      <c r="E7498"/>
      <c r="F7498"/>
      <c r="G7498"/>
      <c r="H7498"/>
      <c r="I7498"/>
      <c r="J7498"/>
      <c r="K7498" s="91"/>
      <c r="L7498" s="91"/>
      <c r="M7498" s="91"/>
      <c r="R7498"/>
      <c r="S7498"/>
      <c r="T7498"/>
      <c r="U7498"/>
      <c r="V7498"/>
      <c r="W7498"/>
      <c r="X7498"/>
      <c r="Y7498"/>
      <c r="Z7498"/>
      <c r="AA7498"/>
      <c r="AB7498"/>
      <c r="AC7498"/>
    </row>
    <row r="7499" spans="2:29" s="14" customFormat="1" x14ac:dyDescent="0.25">
      <c r="B7499"/>
      <c r="C7499"/>
      <c r="D7499"/>
      <c r="E7499"/>
      <c r="F7499"/>
      <c r="G7499"/>
      <c r="H7499"/>
      <c r="I7499"/>
      <c r="J7499"/>
      <c r="K7499" s="91"/>
      <c r="L7499" s="91"/>
      <c r="M7499" s="91"/>
      <c r="R7499"/>
      <c r="S7499"/>
      <c r="T7499"/>
      <c r="U7499"/>
      <c r="V7499"/>
      <c r="W7499"/>
      <c r="X7499"/>
      <c r="Y7499"/>
      <c r="Z7499"/>
      <c r="AA7499"/>
      <c r="AB7499"/>
      <c r="AC7499"/>
    </row>
    <row r="7500" spans="2:29" s="14" customFormat="1" x14ac:dyDescent="0.25">
      <c r="B7500"/>
      <c r="C7500"/>
      <c r="D7500"/>
      <c r="E7500"/>
      <c r="F7500"/>
      <c r="G7500"/>
      <c r="H7500"/>
      <c r="I7500"/>
      <c r="J7500"/>
      <c r="K7500" s="91"/>
      <c r="L7500" s="91"/>
      <c r="M7500" s="91"/>
      <c r="R7500"/>
      <c r="S7500"/>
      <c r="T7500"/>
      <c r="U7500"/>
      <c r="V7500"/>
      <c r="W7500"/>
      <c r="X7500"/>
      <c r="Y7500"/>
      <c r="Z7500"/>
      <c r="AA7500"/>
      <c r="AB7500"/>
      <c r="AC7500"/>
    </row>
    <row r="7501" spans="2:29" s="14" customFormat="1" x14ac:dyDescent="0.25">
      <c r="B7501"/>
      <c r="C7501"/>
      <c r="D7501"/>
      <c r="E7501"/>
      <c r="F7501"/>
      <c r="G7501"/>
      <c r="H7501"/>
      <c r="I7501"/>
      <c r="J7501"/>
      <c r="K7501" s="91"/>
      <c r="L7501" s="91"/>
      <c r="M7501" s="91"/>
      <c r="R7501"/>
      <c r="S7501"/>
      <c r="T7501"/>
      <c r="U7501"/>
      <c r="V7501"/>
      <c r="W7501"/>
      <c r="X7501"/>
      <c r="Y7501"/>
      <c r="Z7501"/>
      <c r="AA7501"/>
      <c r="AB7501"/>
      <c r="AC7501"/>
    </row>
    <row r="7502" spans="2:29" s="14" customFormat="1" x14ac:dyDescent="0.25">
      <c r="B7502"/>
      <c r="C7502"/>
      <c r="D7502"/>
      <c r="E7502"/>
      <c r="F7502"/>
      <c r="G7502"/>
      <c r="H7502"/>
      <c r="I7502"/>
      <c r="J7502"/>
      <c r="K7502" s="91"/>
      <c r="L7502" s="91"/>
      <c r="M7502" s="91"/>
      <c r="R7502"/>
      <c r="S7502"/>
      <c r="T7502"/>
      <c r="U7502"/>
      <c r="V7502"/>
      <c r="W7502"/>
      <c r="X7502"/>
      <c r="Y7502"/>
      <c r="Z7502"/>
      <c r="AA7502"/>
      <c r="AB7502"/>
      <c r="AC7502"/>
    </row>
    <row r="7503" spans="2:29" s="14" customFormat="1" x14ac:dyDescent="0.25">
      <c r="B7503"/>
      <c r="C7503"/>
      <c r="D7503"/>
      <c r="E7503"/>
      <c r="F7503"/>
      <c r="G7503"/>
      <c r="H7503"/>
      <c r="I7503"/>
      <c r="J7503"/>
      <c r="K7503" s="91"/>
      <c r="L7503" s="91"/>
      <c r="M7503" s="91"/>
      <c r="R7503"/>
      <c r="S7503"/>
      <c r="T7503"/>
      <c r="U7503"/>
      <c r="V7503"/>
      <c r="W7503"/>
      <c r="X7503"/>
      <c r="Y7503"/>
      <c r="Z7503"/>
      <c r="AA7503"/>
      <c r="AB7503"/>
      <c r="AC7503"/>
    </row>
    <row r="7504" spans="2:29" s="14" customFormat="1" x14ac:dyDescent="0.25">
      <c r="B7504"/>
      <c r="C7504"/>
      <c r="D7504"/>
      <c r="E7504"/>
      <c r="F7504"/>
      <c r="G7504"/>
      <c r="H7504"/>
      <c r="I7504"/>
      <c r="J7504"/>
      <c r="K7504" s="91"/>
      <c r="L7504" s="91"/>
      <c r="M7504" s="91"/>
      <c r="R7504"/>
      <c r="S7504"/>
      <c r="T7504"/>
      <c r="U7504"/>
      <c r="V7504"/>
      <c r="W7504"/>
      <c r="X7504"/>
      <c r="Y7504"/>
      <c r="Z7504"/>
      <c r="AA7504"/>
      <c r="AB7504"/>
      <c r="AC7504"/>
    </row>
    <row r="7505" spans="2:29" s="14" customFormat="1" x14ac:dyDescent="0.25">
      <c r="B7505"/>
      <c r="C7505"/>
      <c r="D7505"/>
      <c r="E7505"/>
      <c r="F7505"/>
      <c r="G7505"/>
      <c r="H7505"/>
      <c r="I7505"/>
      <c r="J7505"/>
      <c r="K7505" s="91"/>
      <c r="L7505" s="91"/>
      <c r="M7505" s="91"/>
      <c r="R7505"/>
      <c r="S7505"/>
      <c r="T7505"/>
      <c r="U7505"/>
      <c r="V7505"/>
      <c r="W7505"/>
      <c r="X7505"/>
      <c r="Y7505"/>
      <c r="Z7505"/>
      <c r="AA7505"/>
      <c r="AB7505"/>
      <c r="AC7505"/>
    </row>
    <row r="7506" spans="2:29" s="14" customFormat="1" x14ac:dyDescent="0.25">
      <c r="B7506"/>
      <c r="C7506"/>
      <c r="D7506"/>
      <c r="E7506"/>
      <c r="F7506"/>
      <c r="G7506"/>
      <c r="H7506"/>
      <c r="I7506"/>
      <c r="J7506"/>
      <c r="K7506" s="91"/>
      <c r="L7506" s="91"/>
      <c r="M7506" s="91"/>
      <c r="R7506"/>
      <c r="S7506"/>
      <c r="T7506"/>
      <c r="U7506"/>
      <c r="V7506"/>
      <c r="W7506"/>
      <c r="X7506"/>
      <c r="Y7506"/>
      <c r="Z7506"/>
      <c r="AA7506"/>
      <c r="AB7506"/>
      <c r="AC7506"/>
    </row>
    <row r="7507" spans="2:29" s="14" customFormat="1" x14ac:dyDescent="0.25">
      <c r="B7507"/>
      <c r="C7507"/>
      <c r="D7507"/>
      <c r="E7507"/>
      <c r="F7507"/>
      <c r="G7507"/>
      <c r="H7507"/>
      <c r="I7507"/>
      <c r="J7507"/>
      <c r="K7507" s="91"/>
      <c r="L7507" s="91"/>
      <c r="M7507" s="91"/>
      <c r="R7507"/>
      <c r="S7507"/>
      <c r="T7507"/>
      <c r="U7507"/>
      <c r="V7507"/>
      <c r="W7507"/>
      <c r="X7507"/>
      <c r="Y7507"/>
      <c r="Z7507"/>
      <c r="AA7507"/>
      <c r="AB7507"/>
      <c r="AC7507"/>
    </row>
    <row r="7508" spans="2:29" s="14" customFormat="1" x14ac:dyDescent="0.25">
      <c r="B7508"/>
      <c r="C7508"/>
      <c r="D7508"/>
      <c r="E7508"/>
      <c r="F7508"/>
      <c r="G7508"/>
      <c r="H7508"/>
      <c r="I7508"/>
      <c r="J7508"/>
      <c r="K7508" s="91"/>
      <c r="L7508" s="91"/>
      <c r="M7508" s="91"/>
      <c r="R7508"/>
      <c r="S7508"/>
      <c r="T7508"/>
      <c r="U7508"/>
      <c r="V7508"/>
      <c r="W7508"/>
      <c r="X7508"/>
      <c r="Y7508"/>
      <c r="Z7508"/>
      <c r="AA7508"/>
      <c r="AB7508"/>
      <c r="AC7508"/>
    </row>
    <row r="7509" spans="2:29" s="14" customFormat="1" x14ac:dyDescent="0.25">
      <c r="B7509"/>
      <c r="C7509"/>
      <c r="D7509"/>
      <c r="E7509"/>
      <c r="F7509"/>
      <c r="G7509"/>
      <c r="H7509"/>
      <c r="I7509"/>
      <c r="J7509"/>
      <c r="K7509" s="91"/>
      <c r="L7509" s="91"/>
      <c r="M7509" s="91"/>
      <c r="R7509"/>
      <c r="S7509"/>
      <c r="T7509"/>
      <c r="U7509"/>
      <c r="V7509"/>
      <c r="W7509"/>
      <c r="X7509"/>
      <c r="Y7509"/>
      <c r="Z7509"/>
      <c r="AA7509"/>
      <c r="AB7509"/>
      <c r="AC7509"/>
    </row>
    <row r="7510" spans="2:29" s="14" customFormat="1" x14ac:dyDescent="0.25">
      <c r="B7510"/>
      <c r="C7510"/>
      <c r="D7510"/>
      <c r="E7510"/>
      <c r="F7510"/>
      <c r="G7510"/>
      <c r="H7510"/>
      <c r="I7510"/>
      <c r="J7510"/>
      <c r="K7510" s="91"/>
      <c r="L7510" s="91"/>
      <c r="M7510" s="91"/>
      <c r="R7510"/>
      <c r="S7510"/>
      <c r="T7510"/>
      <c r="U7510"/>
      <c r="V7510"/>
      <c r="W7510"/>
      <c r="X7510"/>
      <c r="Y7510"/>
      <c r="Z7510"/>
      <c r="AA7510"/>
      <c r="AB7510"/>
      <c r="AC7510"/>
    </row>
    <row r="7511" spans="2:29" s="14" customFormat="1" x14ac:dyDescent="0.25">
      <c r="B7511"/>
      <c r="C7511"/>
      <c r="D7511"/>
      <c r="E7511"/>
      <c r="F7511"/>
      <c r="G7511"/>
      <c r="H7511"/>
      <c r="I7511"/>
      <c r="J7511"/>
      <c r="K7511" s="91"/>
      <c r="L7511" s="91"/>
      <c r="M7511" s="91"/>
      <c r="R7511"/>
      <c r="S7511"/>
      <c r="T7511"/>
      <c r="U7511"/>
      <c r="V7511"/>
      <c r="W7511"/>
      <c r="X7511"/>
      <c r="Y7511"/>
      <c r="Z7511"/>
      <c r="AA7511"/>
      <c r="AB7511"/>
      <c r="AC7511"/>
    </row>
    <row r="7512" spans="2:29" s="14" customFormat="1" x14ac:dyDescent="0.25">
      <c r="B7512"/>
      <c r="C7512"/>
      <c r="D7512"/>
      <c r="E7512"/>
      <c r="F7512"/>
      <c r="G7512"/>
      <c r="H7512"/>
      <c r="I7512"/>
      <c r="J7512"/>
      <c r="K7512" s="91"/>
      <c r="L7512" s="91"/>
      <c r="M7512" s="91"/>
      <c r="R7512"/>
      <c r="S7512"/>
      <c r="T7512"/>
      <c r="U7512"/>
      <c r="V7512"/>
      <c r="W7512"/>
      <c r="X7512"/>
      <c r="Y7512"/>
      <c r="Z7512"/>
      <c r="AA7512"/>
      <c r="AB7512"/>
      <c r="AC7512"/>
    </row>
    <row r="7513" spans="2:29" s="14" customFormat="1" x14ac:dyDescent="0.25">
      <c r="B7513"/>
      <c r="C7513"/>
      <c r="D7513"/>
      <c r="E7513"/>
      <c r="F7513"/>
      <c r="G7513"/>
      <c r="H7513"/>
      <c r="I7513"/>
      <c r="J7513"/>
      <c r="K7513" s="91"/>
      <c r="L7513" s="91"/>
      <c r="M7513" s="91"/>
      <c r="R7513"/>
      <c r="S7513"/>
      <c r="T7513"/>
      <c r="U7513"/>
      <c r="V7513"/>
      <c r="W7513"/>
      <c r="X7513"/>
      <c r="Y7513"/>
      <c r="Z7513"/>
      <c r="AA7513"/>
      <c r="AB7513"/>
      <c r="AC7513"/>
    </row>
    <row r="7514" spans="2:29" s="14" customFormat="1" x14ac:dyDescent="0.25">
      <c r="B7514"/>
      <c r="C7514"/>
      <c r="D7514"/>
      <c r="E7514"/>
      <c r="F7514"/>
      <c r="G7514"/>
      <c r="H7514"/>
      <c r="I7514"/>
      <c r="J7514"/>
      <c r="K7514" s="91"/>
      <c r="L7514" s="91"/>
      <c r="M7514" s="91"/>
      <c r="R7514"/>
      <c r="S7514"/>
      <c r="T7514"/>
      <c r="U7514"/>
      <c r="V7514"/>
      <c r="W7514"/>
      <c r="X7514"/>
      <c r="Y7514"/>
      <c r="Z7514"/>
      <c r="AA7514"/>
      <c r="AB7514"/>
      <c r="AC7514"/>
    </row>
    <row r="7515" spans="2:29" s="14" customFormat="1" x14ac:dyDescent="0.25">
      <c r="B7515"/>
      <c r="C7515"/>
      <c r="D7515"/>
      <c r="E7515"/>
      <c r="F7515"/>
      <c r="G7515"/>
      <c r="H7515"/>
      <c r="I7515"/>
      <c r="J7515"/>
      <c r="K7515" s="91"/>
      <c r="L7515" s="91"/>
      <c r="M7515" s="91"/>
      <c r="R7515"/>
      <c r="S7515"/>
      <c r="T7515"/>
      <c r="U7515"/>
      <c r="V7515"/>
      <c r="W7515"/>
      <c r="X7515"/>
      <c r="Y7515"/>
      <c r="Z7515"/>
      <c r="AA7515"/>
      <c r="AB7515"/>
      <c r="AC7515"/>
    </row>
    <row r="7516" spans="2:29" s="14" customFormat="1" x14ac:dyDescent="0.25">
      <c r="B7516"/>
      <c r="C7516"/>
      <c r="D7516"/>
      <c r="E7516"/>
      <c r="F7516"/>
      <c r="G7516"/>
      <c r="H7516"/>
      <c r="I7516"/>
      <c r="J7516"/>
      <c r="K7516" s="91"/>
      <c r="L7516" s="91"/>
      <c r="M7516" s="91"/>
      <c r="R7516"/>
      <c r="S7516"/>
      <c r="T7516"/>
      <c r="U7516"/>
      <c r="V7516"/>
      <c r="W7516"/>
      <c r="X7516"/>
      <c r="Y7516"/>
      <c r="Z7516"/>
      <c r="AA7516"/>
      <c r="AB7516"/>
      <c r="AC7516"/>
    </row>
    <row r="7517" spans="2:29" s="14" customFormat="1" x14ac:dyDescent="0.25">
      <c r="B7517"/>
      <c r="C7517"/>
      <c r="D7517"/>
      <c r="E7517"/>
      <c r="F7517"/>
      <c r="G7517"/>
      <c r="H7517"/>
      <c r="I7517"/>
      <c r="J7517"/>
      <c r="K7517" s="91"/>
      <c r="L7517" s="91"/>
      <c r="M7517" s="91"/>
      <c r="R7517"/>
      <c r="S7517"/>
      <c r="T7517"/>
      <c r="U7517"/>
      <c r="V7517"/>
      <c r="W7517"/>
      <c r="X7517"/>
      <c r="Y7517"/>
      <c r="Z7517"/>
      <c r="AA7517"/>
      <c r="AB7517"/>
      <c r="AC7517"/>
    </row>
    <row r="7518" spans="2:29" s="14" customFormat="1" x14ac:dyDescent="0.25">
      <c r="B7518"/>
      <c r="C7518"/>
      <c r="D7518"/>
      <c r="E7518"/>
      <c r="F7518"/>
      <c r="G7518"/>
      <c r="H7518"/>
      <c r="I7518"/>
      <c r="J7518"/>
      <c r="K7518" s="91"/>
      <c r="L7518" s="91"/>
      <c r="M7518" s="91"/>
      <c r="R7518"/>
      <c r="S7518"/>
      <c r="T7518"/>
      <c r="U7518"/>
      <c r="V7518"/>
      <c r="W7518"/>
      <c r="X7518"/>
      <c r="Y7518"/>
      <c r="Z7518"/>
      <c r="AA7518"/>
      <c r="AB7518"/>
      <c r="AC7518"/>
    </row>
    <row r="7519" spans="2:29" s="14" customFormat="1" x14ac:dyDescent="0.25">
      <c r="B7519"/>
      <c r="C7519"/>
      <c r="D7519"/>
      <c r="E7519"/>
      <c r="F7519"/>
      <c r="G7519"/>
      <c r="H7519"/>
      <c r="I7519"/>
      <c r="J7519"/>
      <c r="K7519" s="91"/>
      <c r="L7519" s="91"/>
      <c r="M7519" s="91"/>
      <c r="R7519"/>
      <c r="S7519"/>
      <c r="T7519"/>
      <c r="U7519"/>
      <c r="V7519"/>
      <c r="W7519"/>
      <c r="X7519"/>
      <c r="Y7519"/>
      <c r="Z7519"/>
      <c r="AA7519"/>
      <c r="AB7519"/>
      <c r="AC7519"/>
    </row>
    <row r="7520" spans="2:29" s="14" customFormat="1" x14ac:dyDescent="0.25">
      <c r="B7520"/>
      <c r="C7520"/>
      <c r="D7520"/>
      <c r="E7520"/>
      <c r="F7520"/>
      <c r="G7520"/>
      <c r="H7520"/>
      <c r="I7520"/>
      <c r="J7520"/>
      <c r="K7520" s="91"/>
      <c r="L7520" s="91"/>
      <c r="M7520" s="91"/>
      <c r="R7520"/>
      <c r="S7520"/>
      <c r="T7520"/>
      <c r="U7520"/>
      <c r="V7520"/>
      <c r="W7520"/>
      <c r="X7520"/>
      <c r="Y7520"/>
      <c r="Z7520"/>
      <c r="AA7520"/>
      <c r="AB7520"/>
      <c r="AC7520"/>
    </row>
    <row r="7521" spans="2:29" s="14" customFormat="1" x14ac:dyDescent="0.25">
      <c r="B7521"/>
      <c r="C7521"/>
      <c r="D7521"/>
      <c r="E7521"/>
      <c r="F7521"/>
      <c r="G7521"/>
      <c r="H7521"/>
      <c r="I7521"/>
      <c r="J7521"/>
      <c r="K7521" s="91"/>
      <c r="L7521" s="91"/>
      <c r="M7521" s="91"/>
      <c r="R7521"/>
      <c r="S7521"/>
      <c r="T7521"/>
      <c r="U7521"/>
      <c r="V7521"/>
      <c r="W7521"/>
      <c r="X7521"/>
      <c r="Y7521"/>
      <c r="Z7521"/>
      <c r="AA7521"/>
      <c r="AB7521"/>
      <c r="AC7521"/>
    </row>
    <row r="7522" spans="2:29" s="14" customFormat="1" x14ac:dyDescent="0.25">
      <c r="B7522"/>
      <c r="C7522"/>
      <c r="D7522"/>
      <c r="E7522"/>
      <c r="F7522"/>
      <c r="G7522"/>
      <c r="H7522"/>
      <c r="I7522"/>
      <c r="J7522"/>
      <c r="K7522" s="91"/>
      <c r="L7522" s="91"/>
      <c r="M7522" s="91"/>
      <c r="R7522"/>
      <c r="S7522"/>
      <c r="T7522"/>
      <c r="U7522"/>
      <c r="V7522"/>
      <c r="W7522"/>
      <c r="X7522"/>
      <c r="Y7522"/>
      <c r="Z7522"/>
      <c r="AA7522"/>
      <c r="AB7522"/>
      <c r="AC7522"/>
    </row>
    <row r="7523" spans="2:29" s="14" customFormat="1" x14ac:dyDescent="0.25">
      <c r="B7523"/>
      <c r="C7523"/>
      <c r="D7523"/>
      <c r="E7523"/>
      <c r="F7523"/>
      <c r="G7523"/>
      <c r="H7523"/>
      <c r="I7523"/>
      <c r="J7523"/>
      <c r="K7523" s="91"/>
      <c r="L7523" s="91"/>
      <c r="M7523" s="91"/>
      <c r="R7523"/>
      <c r="S7523"/>
      <c r="T7523"/>
      <c r="U7523"/>
      <c r="V7523"/>
      <c r="W7523"/>
      <c r="X7523"/>
      <c r="Y7523"/>
      <c r="Z7523"/>
      <c r="AA7523"/>
      <c r="AB7523"/>
      <c r="AC7523"/>
    </row>
    <row r="7524" spans="2:29" s="14" customFormat="1" x14ac:dyDescent="0.25">
      <c r="B7524"/>
      <c r="C7524"/>
      <c r="D7524"/>
      <c r="E7524"/>
      <c r="F7524"/>
      <c r="G7524"/>
      <c r="H7524"/>
      <c r="I7524"/>
      <c r="J7524"/>
      <c r="K7524" s="91"/>
      <c r="L7524" s="91"/>
      <c r="M7524" s="91"/>
      <c r="R7524"/>
      <c r="S7524"/>
      <c r="T7524"/>
      <c r="U7524"/>
      <c r="V7524"/>
      <c r="W7524"/>
      <c r="X7524"/>
      <c r="Y7524"/>
      <c r="Z7524"/>
      <c r="AA7524"/>
      <c r="AB7524"/>
      <c r="AC7524"/>
    </row>
    <row r="7525" spans="2:29" s="14" customFormat="1" x14ac:dyDescent="0.25">
      <c r="B7525"/>
      <c r="C7525"/>
      <c r="D7525"/>
      <c r="E7525"/>
      <c r="F7525"/>
      <c r="G7525"/>
      <c r="H7525"/>
      <c r="I7525"/>
      <c r="J7525"/>
      <c r="K7525" s="91"/>
      <c r="L7525" s="91"/>
      <c r="M7525" s="91"/>
      <c r="R7525"/>
      <c r="S7525"/>
      <c r="T7525"/>
      <c r="U7525"/>
      <c r="V7525"/>
      <c r="W7525"/>
      <c r="X7525"/>
      <c r="Y7525"/>
      <c r="Z7525"/>
      <c r="AA7525"/>
      <c r="AB7525"/>
      <c r="AC7525"/>
    </row>
    <row r="7526" spans="2:29" s="14" customFormat="1" x14ac:dyDescent="0.25">
      <c r="B7526"/>
      <c r="C7526"/>
      <c r="D7526"/>
      <c r="E7526"/>
      <c r="F7526"/>
      <c r="G7526"/>
      <c r="H7526"/>
      <c r="I7526"/>
      <c r="J7526"/>
      <c r="K7526" s="91"/>
      <c r="L7526" s="91"/>
      <c r="M7526" s="91"/>
      <c r="R7526"/>
      <c r="S7526"/>
      <c r="T7526"/>
      <c r="U7526"/>
      <c r="V7526"/>
      <c r="W7526"/>
      <c r="X7526"/>
      <c r="Y7526"/>
      <c r="Z7526"/>
      <c r="AA7526"/>
      <c r="AB7526"/>
      <c r="AC7526"/>
    </row>
    <row r="7527" spans="2:29" s="14" customFormat="1" x14ac:dyDescent="0.25">
      <c r="B7527"/>
      <c r="C7527"/>
      <c r="D7527"/>
      <c r="E7527"/>
      <c r="F7527"/>
      <c r="G7527"/>
      <c r="H7527"/>
      <c r="I7527"/>
      <c r="J7527"/>
      <c r="K7527" s="91"/>
      <c r="L7527" s="91"/>
      <c r="M7527" s="91"/>
      <c r="R7527"/>
      <c r="S7527"/>
      <c r="T7527"/>
      <c r="U7527"/>
      <c r="V7527"/>
      <c r="W7527"/>
      <c r="X7527"/>
      <c r="Y7527"/>
      <c r="Z7527"/>
      <c r="AA7527"/>
      <c r="AB7527"/>
      <c r="AC7527"/>
    </row>
    <row r="7528" spans="2:29" s="14" customFormat="1" x14ac:dyDescent="0.25">
      <c r="B7528"/>
      <c r="C7528"/>
      <c r="D7528"/>
      <c r="E7528"/>
      <c r="F7528"/>
      <c r="G7528"/>
      <c r="H7528"/>
      <c r="I7528"/>
      <c r="J7528"/>
      <c r="K7528" s="91"/>
      <c r="L7528" s="91"/>
      <c r="M7528" s="91"/>
      <c r="R7528"/>
      <c r="S7528"/>
      <c r="T7528"/>
      <c r="U7528"/>
      <c r="V7528"/>
      <c r="W7528"/>
      <c r="X7528"/>
      <c r="Y7528"/>
      <c r="Z7528"/>
      <c r="AA7528"/>
      <c r="AB7528"/>
      <c r="AC7528"/>
    </row>
    <row r="7529" spans="2:29" s="14" customFormat="1" x14ac:dyDescent="0.25">
      <c r="B7529"/>
      <c r="C7529"/>
      <c r="D7529"/>
      <c r="E7529"/>
      <c r="F7529"/>
      <c r="G7529"/>
      <c r="H7529"/>
      <c r="I7529"/>
      <c r="J7529"/>
      <c r="K7529" s="91"/>
      <c r="L7529" s="91"/>
      <c r="M7529" s="91"/>
      <c r="R7529"/>
      <c r="S7529"/>
      <c r="T7529"/>
      <c r="U7529"/>
      <c r="V7529"/>
      <c r="W7529"/>
      <c r="X7529"/>
      <c r="Y7529"/>
      <c r="Z7529"/>
      <c r="AA7529"/>
      <c r="AB7529"/>
      <c r="AC7529"/>
    </row>
    <row r="7530" spans="2:29" s="14" customFormat="1" x14ac:dyDescent="0.25">
      <c r="B7530"/>
      <c r="C7530"/>
      <c r="D7530"/>
      <c r="E7530"/>
      <c r="F7530"/>
      <c r="G7530"/>
      <c r="H7530"/>
      <c r="I7530"/>
      <c r="J7530"/>
      <c r="K7530" s="91"/>
      <c r="L7530" s="91"/>
      <c r="M7530" s="91"/>
      <c r="R7530"/>
      <c r="S7530"/>
      <c r="T7530"/>
      <c r="U7530"/>
      <c r="V7530"/>
      <c r="W7530"/>
      <c r="X7530"/>
      <c r="Y7530"/>
      <c r="Z7530"/>
      <c r="AA7530"/>
      <c r="AB7530"/>
      <c r="AC7530"/>
    </row>
    <row r="7531" spans="2:29" s="14" customFormat="1" x14ac:dyDescent="0.25">
      <c r="B7531"/>
      <c r="C7531"/>
      <c r="D7531"/>
      <c r="E7531"/>
      <c r="F7531"/>
      <c r="G7531"/>
      <c r="H7531"/>
      <c r="I7531"/>
      <c r="J7531"/>
      <c r="K7531" s="91"/>
      <c r="L7531" s="91"/>
      <c r="M7531" s="91"/>
      <c r="R7531"/>
      <c r="S7531"/>
      <c r="T7531"/>
      <c r="U7531"/>
      <c r="V7531"/>
      <c r="W7531"/>
      <c r="X7531"/>
      <c r="Y7531"/>
      <c r="Z7531"/>
      <c r="AA7531"/>
      <c r="AB7531"/>
      <c r="AC7531"/>
    </row>
    <row r="7532" spans="2:29" s="14" customFormat="1" x14ac:dyDescent="0.25">
      <c r="B7532"/>
      <c r="C7532"/>
      <c r="D7532"/>
      <c r="E7532"/>
      <c r="F7532"/>
      <c r="G7532"/>
      <c r="H7532"/>
      <c r="I7532"/>
      <c r="J7532"/>
      <c r="K7532" s="91"/>
      <c r="L7532" s="91"/>
      <c r="M7532" s="91"/>
      <c r="R7532"/>
      <c r="S7532"/>
      <c r="T7532"/>
      <c r="U7532"/>
      <c r="V7532"/>
      <c r="W7532"/>
      <c r="X7532"/>
      <c r="Y7532"/>
      <c r="Z7532"/>
      <c r="AA7532"/>
      <c r="AB7532"/>
      <c r="AC7532"/>
    </row>
    <row r="7533" spans="2:29" s="14" customFormat="1" x14ac:dyDescent="0.25">
      <c r="B7533"/>
      <c r="C7533"/>
      <c r="D7533"/>
      <c r="E7533"/>
      <c r="F7533"/>
      <c r="G7533"/>
      <c r="H7533"/>
      <c r="I7533"/>
      <c r="J7533"/>
      <c r="K7533" s="91"/>
      <c r="L7533" s="91"/>
      <c r="M7533" s="91"/>
      <c r="R7533"/>
      <c r="S7533"/>
      <c r="T7533"/>
      <c r="U7533"/>
      <c r="V7533"/>
      <c r="W7533"/>
      <c r="X7533"/>
      <c r="Y7533"/>
      <c r="Z7533"/>
      <c r="AA7533"/>
      <c r="AB7533"/>
      <c r="AC7533"/>
    </row>
    <row r="7534" spans="2:29" s="14" customFormat="1" x14ac:dyDescent="0.25">
      <c r="B7534"/>
      <c r="C7534"/>
      <c r="D7534"/>
      <c r="E7534"/>
      <c r="F7534"/>
      <c r="G7534"/>
      <c r="H7534"/>
      <c r="I7534"/>
      <c r="J7534"/>
      <c r="K7534" s="91"/>
      <c r="L7534" s="91"/>
      <c r="M7534" s="91"/>
      <c r="R7534"/>
      <c r="S7534"/>
      <c r="T7534"/>
      <c r="U7534"/>
      <c r="V7534"/>
      <c r="W7534"/>
      <c r="X7534"/>
      <c r="Y7534"/>
      <c r="Z7534"/>
      <c r="AA7534"/>
      <c r="AB7534"/>
      <c r="AC7534"/>
    </row>
    <row r="7535" spans="2:29" s="14" customFormat="1" x14ac:dyDescent="0.25">
      <c r="B7535"/>
      <c r="C7535"/>
      <c r="D7535"/>
      <c r="E7535"/>
      <c r="F7535"/>
      <c r="G7535"/>
      <c r="H7535"/>
      <c r="I7535"/>
      <c r="J7535"/>
      <c r="K7535" s="91"/>
      <c r="L7535" s="91"/>
      <c r="M7535" s="91"/>
      <c r="R7535"/>
      <c r="S7535"/>
      <c r="T7535"/>
      <c r="U7535"/>
      <c r="V7535"/>
      <c r="W7535"/>
      <c r="X7535"/>
      <c r="Y7535"/>
      <c r="Z7535"/>
      <c r="AA7535"/>
      <c r="AB7535"/>
      <c r="AC7535"/>
    </row>
    <row r="7536" spans="2:29" s="14" customFormat="1" x14ac:dyDescent="0.25">
      <c r="B7536"/>
      <c r="C7536"/>
      <c r="D7536"/>
      <c r="E7536"/>
      <c r="F7536"/>
      <c r="G7536"/>
      <c r="H7536"/>
      <c r="I7536"/>
      <c r="J7536"/>
      <c r="K7536" s="91"/>
      <c r="L7536" s="91"/>
      <c r="M7536" s="91"/>
      <c r="R7536"/>
      <c r="S7536"/>
      <c r="T7536"/>
      <c r="U7536"/>
      <c r="V7536"/>
      <c r="W7536"/>
      <c r="X7536"/>
      <c r="Y7536"/>
      <c r="Z7536"/>
      <c r="AA7536"/>
      <c r="AB7536"/>
      <c r="AC7536"/>
    </row>
    <row r="7537" spans="2:29" s="14" customFormat="1" x14ac:dyDescent="0.25">
      <c r="B7537"/>
      <c r="C7537"/>
      <c r="D7537"/>
      <c r="E7537"/>
      <c r="F7537"/>
      <c r="G7537"/>
      <c r="H7537"/>
      <c r="I7537"/>
      <c r="J7537"/>
      <c r="K7537" s="91"/>
      <c r="L7537" s="91"/>
      <c r="M7537" s="91"/>
      <c r="R7537"/>
      <c r="S7537"/>
      <c r="T7537"/>
      <c r="U7537"/>
      <c r="V7537"/>
      <c r="W7537"/>
      <c r="X7537"/>
      <c r="Y7537"/>
      <c r="Z7537"/>
      <c r="AA7537"/>
      <c r="AB7537"/>
      <c r="AC7537"/>
    </row>
    <row r="7538" spans="2:29" s="14" customFormat="1" x14ac:dyDescent="0.25">
      <c r="B7538"/>
      <c r="C7538"/>
      <c r="D7538"/>
      <c r="E7538"/>
      <c r="F7538"/>
      <c r="G7538"/>
      <c r="H7538"/>
      <c r="I7538"/>
      <c r="J7538"/>
      <c r="K7538" s="91"/>
      <c r="L7538" s="91"/>
      <c r="M7538" s="91"/>
      <c r="R7538"/>
      <c r="S7538"/>
      <c r="T7538"/>
      <c r="U7538"/>
      <c r="V7538"/>
      <c r="W7538"/>
      <c r="X7538"/>
      <c r="Y7538"/>
      <c r="Z7538"/>
      <c r="AA7538"/>
      <c r="AB7538"/>
      <c r="AC7538"/>
    </row>
    <row r="7539" spans="2:29" s="14" customFormat="1" x14ac:dyDescent="0.25">
      <c r="B7539"/>
      <c r="C7539"/>
      <c r="D7539"/>
      <c r="E7539"/>
      <c r="F7539"/>
      <c r="G7539"/>
      <c r="H7539"/>
      <c r="I7539"/>
      <c r="J7539"/>
      <c r="K7539" s="91"/>
      <c r="L7539" s="91"/>
      <c r="M7539" s="91"/>
      <c r="R7539"/>
      <c r="S7539"/>
      <c r="T7539"/>
      <c r="U7539"/>
      <c r="V7539"/>
      <c r="W7539"/>
      <c r="X7539"/>
      <c r="Y7539"/>
      <c r="Z7539"/>
      <c r="AA7539"/>
      <c r="AB7539"/>
      <c r="AC7539"/>
    </row>
    <row r="7540" spans="2:29" s="14" customFormat="1" x14ac:dyDescent="0.25">
      <c r="B7540"/>
      <c r="C7540"/>
      <c r="D7540"/>
      <c r="E7540"/>
      <c r="F7540"/>
      <c r="G7540"/>
      <c r="H7540"/>
      <c r="I7540"/>
      <c r="J7540"/>
      <c r="K7540" s="91"/>
      <c r="L7540" s="91"/>
      <c r="M7540" s="91"/>
      <c r="R7540"/>
      <c r="S7540"/>
      <c r="T7540"/>
      <c r="U7540"/>
      <c r="V7540"/>
      <c r="W7540"/>
      <c r="X7540"/>
      <c r="Y7540"/>
      <c r="Z7540"/>
      <c r="AA7540"/>
      <c r="AB7540"/>
      <c r="AC7540"/>
    </row>
    <row r="7541" spans="2:29" s="14" customFormat="1" x14ac:dyDescent="0.25">
      <c r="B7541"/>
      <c r="C7541"/>
      <c r="D7541"/>
      <c r="E7541"/>
      <c r="F7541"/>
      <c r="G7541"/>
      <c r="H7541"/>
      <c r="I7541"/>
      <c r="J7541"/>
      <c r="K7541" s="91"/>
      <c r="L7541" s="91"/>
      <c r="M7541" s="91"/>
      <c r="R7541"/>
      <c r="S7541"/>
      <c r="T7541"/>
      <c r="U7541"/>
      <c r="V7541"/>
      <c r="W7541"/>
      <c r="X7541"/>
      <c r="Y7541"/>
      <c r="Z7541"/>
      <c r="AA7541"/>
      <c r="AB7541"/>
      <c r="AC7541"/>
    </row>
    <row r="7542" spans="2:29" s="14" customFormat="1" x14ac:dyDescent="0.25">
      <c r="B7542"/>
      <c r="C7542"/>
      <c r="D7542"/>
      <c r="E7542"/>
      <c r="F7542"/>
      <c r="G7542"/>
      <c r="H7542"/>
      <c r="I7542"/>
      <c r="J7542"/>
      <c r="K7542" s="91"/>
      <c r="L7542" s="91"/>
      <c r="M7542" s="91"/>
      <c r="R7542"/>
      <c r="S7542"/>
      <c r="T7542"/>
      <c r="U7542"/>
      <c r="V7542"/>
      <c r="W7542"/>
      <c r="X7542"/>
      <c r="Y7542"/>
      <c r="Z7542"/>
      <c r="AA7542"/>
      <c r="AB7542"/>
      <c r="AC7542"/>
    </row>
    <row r="7543" spans="2:29" s="14" customFormat="1" x14ac:dyDescent="0.25">
      <c r="B7543"/>
      <c r="C7543"/>
      <c r="D7543"/>
      <c r="E7543"/>
      <c r="F7543"/>
      <c r="G7543"/>
      <c r="H7543"/>
      <c r="I7543"/>
      <c r="J7543"/>
      <c r="K7543" s="91"/>
      <c r="L7543" s="91"/>
      <c r="M7543" s="91"/>
      <c r="R7543"/>
      <c r="S7543"/>
      <c r="T7543"/>
      <c r="U7543"/>
      <c r="V7543"/>
      <c r="W7543"/>
      <c r="X7543"/>
      <c r="Y7543"/>
      <c r="Z7543"/>
      <c r="AA7543"/>
      <c r="AB7543"/>
      <c r="AC7543"/>
    </row>
    <row r="7544" spans="2:29" s="14" customFormat="1" x14ac:dyDescent="0.25">
      <c r="B7544"/>
      <c r="C7544"/>
      <c r="D7544"/>
      <c r="E7544"/>
      <c r="F7544"/>
      <c r="G7544"/>
      <c r="H7544"/>
      <c r="I7544"/>
      <c r="J7544"/>
      <c r="K7544" s="91"/>
      <c r="L7544" s="91"/>
      <c r="M7544" s="91"/>
      <c r="R7544"/>
      <c r="S7544"/>
      <c r="T7544"/>
      <c r="U7544"/>
      <c r="V7544"/>
      <c r="W7544"/>
      <c r="X7544"/>
      <c r="Y7544"/>
      <c r="Z7544"/>
      <c r="AA7544"/>
      <c r="AB7544"/>
      <c r="AC7544"/>
    </row>
    <row r="7545" spans="2:29" s="14" customFormat="1" x14ac:dyDescent="0.25">
      <c r="B7545"/>
      <c r="C7545"/>
      <c r="D7545"/>
      <c r="E7545"/>
      <c r="F7545"/>
      <c r="G7545"/>
      <c r="H7545"/>
      <c r="I7545"/>
      <c r="J7545"/>
      <c r="K7545" s="91"/>
      <c r="L7545" s="91"/>
      <c r="M7545" s="91"/>
      <c r="R7545"/>
      <c r="S7545"/>
      <c r="T7545"/>
      <c r="U7545"/>
      <c r="V7545"/>
      <c r="W7545"/>
      <c r="X7545"/>
      <c r="Y7545"/>
      <c r="Z7545"/>
      <c r="AA7545"/>
      <c r="AB7545"/>
      <c r="AC7545"/>
    </row>
    <row r="7546" spans="2:29" s="14" customFormat="1" x14ac:dyDescent="0.25">
      <c r="B7546"/>
      <c r="C7546"/>
      <c r="D7546"/>
      <c r="E7546"/>
      <c r="F7546"/>
      <c r="G7546"/>
      <c r="H7546"/>
      <c r="I7546"/>
      <c r="J7546"/>
      <c r="K7546" s="91"/>
      <c r="L7546" s="91"/>
      <c r="M7546" s="91"/>
      <c r="R7546"/>
      <c r="S7546"/>
      <c r="T7546"/>
      <c r="U7546"/>
      <c r="V7546"/>
      <c r="W7546"/>
      <c r="X7546"/>
      <c r="Y7546"/>
      <c r="Z7546"/>
      <c r="AA7546"/>
      <c r="AB7546"/>
      <c r="AC7546"/>
    </row>
    <row r="7547" spans="2:29" s="14" customFormat="1" x14ac:dyDescent="0.25">
      <c r="B7547"/>
      <c r="C7547"/>
      <c r="D7547"/>
      <c r="E7547"/>
      <c r="F7547"/>
      <c r="G7547"/>
      <c r="H7547"/>
      <c r="I7547"/>
      <c r="J7547"/>
      <c r="K7547" s="91"/>
      <c r="L7547" s="91"/>
      <c r="M7547" s="91"/>
      <c r="R7547"/>
      <c r="S7547"/>
      <c r="T7547"/>
      <c r="U7547"/>
      <c r="V7547"/>
      <c r="W7547"/>
      <c r="X7547"/>
      <c r="Y7547"/>
      <c r="Z7547"/>
      <c r="AA7547"/>
      <c r="AB7547"/>
      <c r="AC7547"/>
    </row>
    <row r="7548" spans="2:29" s="14" customFormat="1" x14ac:dyDescent="0.25">
      <c r="B7548"/>
      <c r="C7548"/>
      <c r="D7548"/>
      <c r="E7548"/>
      <c r="F7548"/>
      <c r="G7548"/>
      <c r="H7548"/>
      <c r="I7548"/>
      <c r="J7548"/>
      <c r="K7548" s="91"/>
      <c r="L7548" s="91"/>
      <c r="M7548" s="91"/>
      <c r="R7548"/>
      <c r="S7548"/>
      <c r="T7548"/>
      <c r="U7548"/>
      <c r="V7548"/>
      <c r="W7548"/>
      <c r="X7548"/>
      <c r="Y7548"/>
      <c r="Z7548"/>
      <c r="AA7548"/>
      <c r="AB7548"/>
      <c r="AC7548"/>
    </row>
    <row r="7549" spans="2:29" s="14" customFormat="1" x14ac:dyDescent="0.25">
      <c r="B7549"/>
      <c r="C7549"/>
      <c r="D7549"/>
      <c r="E7549"/>
      <c r="F7549"/>
      <c r="G7549"/>
      <c r="H7549"/>
      <c r="I7549"/>
      <c r="J7549"/>
      <c r="K7549" s="91"/>
      <c r="L7549" s="91"/>
      <c r="M7549" s="91"/>
      <c r="R7549"/>
      <c r="S7549"/>
      <c r="T7549"/>
      <c r="U7549"/>
      <c r="V7549"/>
      <c r="W7549"/>
      <c r="X7549"/>
      <c r="Y7549"/>
      <c r="Z7549"/>
      <c r="AA7549"/>
      <c r="AB7549"/>
      <c r="AC7549"/>
    </row>
    <row r="7550" spans="2:29" s="14" customFormat="1" x14ac:dyDescent="0.25">
      <c r="B7550"/>
      <c r="C7550"/>
      <c r="D7550"/>
      <c r="E7550"/>
      <c r="F7550"/>
      <c r="G7550"/>
      <c r="H7550"/>
      <c r="I7550"/>
      <c r="J7550"/>
      <c r="K7550" s="91"/>
      <c r="L7550" s="91"/>
      <c r="M7550" s="91"/>
      <c r="R7550"/>
      <c r="S7550"/>
      <c r="T7550"/>
      <c r="U7550"/>
      <c r="V7550"/>
      <c r="W7550"/>
      <c r="X7550"/>
      <c r="Y7550"/>
      <c r="Z7550"/>
      <c r="AA7550"/>
      <c r="AB7550"/>
      <c r="AC7550"/>
    </row>
    <row r="7551" spans="2:29" s="14" customFormat="1" x14ac:dyDescent="0.25">
      <c r="B7551"/>
      <c r="C7551"/>
      <c r="D7551"/>
      <c r="E7551"/>
      <c r="F7551"/>
      <c r="G7551"/>
      <c r="H7551"/>
      <c r="I7551"/>
      <c r="J7551"/>
      <c r="K7551" s="91"/>
      <c r="L7551" s="91"/>
      <c r="M7551" s="91"/>
      <c r="R7551"/>
      <c r="S7551"/>
      <c r="T7551"/>
      <c r="U7551"/>
      <c r="V7551"/>
      <c r="W7551"/>
      <c r="X7551"/>
      <c r="Y7551"/>
      <c r="Z7551"/>
      <c r="AA7551"/>
      <c r="AB7551"/>
      <c r="AC7551"/>
    </row>
    <row r="7552" spans="2:29" s="14" customFormat="1" x14ac:dyDescent="0.25">
      <c r="B7552"/>
      <c r="C7552"/>
      <c r="D7552"/>
      <c r="E7552"/>
      <c r="F7552"/>
      <c r="G7552"/>
      <c r="H7552"/>
      <c r="I7552"/>
      <c r="J7552"/>
      <c r="K7552" s="91"/>
      <c r="L7552" s="91"/>
      <c r="M7552" s="91"/>
      <c r="R7552"/>
      <c r="S7552"/>
      <c r="T7552"/>
      <c r="U7552"/>
      <c r="V7552"/>
      <c r="W7552"/>
      <c r="X7552"/>
      <c r="Y7552"/>
      <c r="Z7552"/>
      <c r="AA7552"/>
      <c r="AB7552"/>
      <c r="AC7552"/>
    </row>
    <row r="7553" spans="2:29" s="14" customFormat="1" x14ac:dyDescent="0.25">
      <c r="B7553"/>
      <c r="C7553"/>
      <c r="D7553"/>
      <c r="E7553"/>
      <c r="F7553"/>
      <c r="G7553"/>
      <c r="H7553"/>
      <c r="I7553"/>
      <c r="J7553"/>
      <c r="K7553" s="91"/>
      <c r="L7553" s="91"/>
      <c r="M7553" s="91"/>
      <c r="R7553"/>
      <c r="S7553"/>
      <c r="T7553"/>
      <c r="U7553"/>
      <c r="V7553"/>
      <c r="W7553"/>
      <c r="X7553"/>
      <c r="Y7553"/>
      <c r="Z7553"/>
      <c r="AA7553"/>
      <c r="AB7553"/>
      <c r="AC7553"/>
    </row>
    <row r="7554" spans="2:29" s="14" customFormat="1" x14ac:dyDescent="0.25">
      <c r="B7554"/>
      <c r="C7554"/>
      <c r="D7554"/>
      <c r="E7554"/>
      <c r="F7554"/>
      <c r="G7554"/>
      <c r="H7554"/>
      <c r="I7554"/>
      <c r="J7554"/>
      <c r="K7554" s="91"/>
      <c r="L7554" s="91"/>
      <c r="M7554" s="91"/>
      <c r="R7554"/>
      <c r="S7554"/>
      <c r="T7554"/>
      <c r="U7554"/>
      <c r="V7554"/>
      <c r="W7554"/>
      <c r="X7554"/>
      <c r="Y7554"/>
      <c r="Z7554"/>
      <c r="AA7554"/>
      <c r="AB7554"/>
      <c r="AC7554"/>
    </row>
    <row r="7555" spans="2:29" s="14" customFormat="1" x14ac:dyDescent="0.25">
      <c r="B7555"/>
      <c r="C7555"/>
      <c r="D7555"/>
      <c r="E7555"/>
      <c r="F7555"/>
      <c r="G7555"/>
      <c r="H7555"/>
      <c r="I7555"/>
      <c r="J7555"/>
      <c r="K7555" s="91"/>
      <c r="L7555" s="91"/>
      <c r="M7555" s="91"/>
      <c r="R7555"/>
      <c r="S7555"/>
      <c r="T7555"/>
      <c r="U7555"/>
      <c r="V7555"/>
      <c r="W7555"/>
      <c r="X7555"/>
      <c r="Y7555"/>
      <c r="Z7555"/>
      <c r="AA7555"/>
      <c r="AB7555"/>
      <c r="AC7555"/>
    </row>
    <row r="7556" spans="2:29" s="14" customFormat="1" x14ac:dyDescent="0.25">
      <c r="B7556"/>
      <c r="C7556"/>
      <c r="D7556"/>
      <c r="E7556"/>
      <c r="F7556"/>
      <c r="G7556"/>
      <c r="H7556"/>
      <c r="I7556"/>
      <c r="J7556"/>
      <c r="K7556" s="91"/>
      <c r="L7556" s="91"/>
      <c r="M7556" s="91"/>
      <c r="R7556"/>
      <c r="S7556"/>
      <c r="T7556"/>
      <c r="U7556"/>
      <c r="V7556"/>
      <c r="W7556"/>
      <c r="X7556"/>
      <c r="Y7556"/>
      <c r="Z7556"/>
      <c r="AA7556"/>
      <c r="AB7556"/>
      <c r="AC7556"/>
    </row>
    <row r="7557" spans="2:29" s="14" customFormat="1" x14ac:dyDescent="0.25">
      <c r="B7557"/>
      <c r="C7557"/>
      <c r="D7557"/>
      <c r="E7557"/>
      <c r="F7557"/>
      <c r="G7557"/>
      <c r="H7557"/>
      <c r="I7557"/>
      <c r="J7557"/>
      <c r="K7557" s="91"/>
      <c r="L7557" s="91"/>
      <c r="M7557" s="91"/>
      <c r="R7557"/>
      <c r="S7557"/>
      <c r="T7557"/>
      <c r="U7557"/>
      <c r="V7557"/>
      <c r="W7557"/>
      <c r="X7557"/>
      <c r="Y7557"/>
      <c r="Z7557"/>
      <c r="AA7557"/>
      <c r="AB7557"/>
      <c r="AC7557"/>
    </row>
    <row r="7558" spans="2:29" s="14" customFormat="1" x14ac:dyDescent="0.25">
      <c r="B7558"/>
      <c r="C7558"/>
      <c r="D7558"/>
      <c r="E7558"/>
      <c r="F7558"/>
      <c r="G7558"/>
      <c r="H7558"/>
      <c r="I7558"/>
      <c r="J7558"/>
      <c r="K7558" s="91"/>
      <c r="L7558" s="91"/>
      <c r="M7558" s="91"/>
      <c r="R7558"/>
      <c r="S7558"/>
      <c r="T7558"/>
      <c r="U7558"/>
      <c r="V7558"/>
      <c r="W7558"/>
      <c r="X7558"/>
      <c r="Y7558"/>
      <c r="Z7558"/>
      <c r="AA7558"/>
      <c r="AB7558"/>
      <c r="AC7558"/>
    </row>
    <row r="7559" spans="2:29" s="14" customFormat="1" x14ac:dyDescent="0.25">
      <c r="B7559"/>
      <c r="C7559"/>
      <c r="D7559"/>
      <c r="E7559"/>
      <c r="F7559"/>
      <c r="G7559"/>
      <c r="H7559"/>
      <c r="I7559"/>
      <c r="J7559"/>
      <c r="K7559" s="91"/>
      <c r="L7559" s="91"/>
      <c r="M7559" s="91"/>
      <c r="R7559"/>
      <c r="S7559"/>
      <c r="T7559"/>
      <c r="U7559"/>
      <c r="V7559"/>
      <c r="W7559"/>
      <c r="X7559"/>
      <c r="Y7559"/>
      <c r="Z7559"/>
      <c r="AA7559"/>
      <c r="AB7559"/>
      <c r="AC7559"/>
    </row>
    <row r="7560" spans="2:29" s="14" customFormat="1" x14ac:dyDescent="0.25">
      <c r="B7560"/>
      <c r="C7560"/>
      <c r="D7560"/>
      <c r="E7560"/>
      <c r="F7560"/>
      <c r="G7560"/>
      <c r="H7560"/>
      <c r="I7560"/>
      <c r="J7560"/>
      <c r="K7560" s="91"/>
      <c r="L7560" s="91"/>
      <c r="M7560" s="91"/>
      <c r="R7560"/>
      <c r="S7560"/>
      <c r="T7560"/>
      <c r="U7560"/>
      <c r="V7560"/>
      <c r="W7560"/>
      <c r="X7560"/>
      <c r="Y7560"/>
      <c r="Z7560"/>
      <c r="AA7560"/>
      <c r="AB7560"/>
      <c r="AC7560"/>
    </row>
    <row r="7561" spans="2:29" s="14" customFormat="1" x14ac:dyDescent="0.25">
      <c r="B7561"/>
      <c r="C7561"/>
      <c r="D7561"/>
      <c r="E7561"/>
      <c r="F7561"/>
      <c r="G7561"/>
      <c r="H7561"/>
      <c r="I7561"/>
      <c r="J7561"/>
      <c r="K7561" s="91"/>
      <c r="L7561" s="91"/>
      <c r="M7561" s="91"/>
      <c r="R7561"/>
      <c r="S7561"/>
      <c r="T7561"/>
      <c r="U7561"/>
      <c r="V7561"/>
      <c r="W7561"/>
      <c r="X7561"/>
      <c r="Y7561"/>
      <c r="Z7561"/>
      <c r="AA7561"/>
      <c r="AB7561"/>
      <c r="AC7561"/>
    </row>
    <row r="7562" spans="2:29" s="14" customFormat="1" x14ac:dyDescent="0.25">
      <c r="B7562"/>
      <c r="C7562"/>
      <c r="D7562"/>
      <c r="E7562"/>
      <c r="F7562"/>
      <c r="G7562"/>
      <c r="H7562"/>
      <c r="I7562"/>
      <c r="J7562"/>
      <c r="K7562" s="91"/>
      <c r="L7562" s="91"/>
      <c r="M7562" s="91"/>
      <c r="R7562"/>
      <c r="S7562"/>
      <c r="T7562"/>
      <c r="U7562"/>
      <c r="V7562"/>
      <c r="W7562"/>
      <c r="X7562"/>
      <c r="Y7562"/>
      <c r="Z7562"/>
      <c r="AA7562"/>
      <c r="AB7562"/>
      <c r="AC7562"/>
    </row>
    <row r="7563" spans="2:29" s="14" customFormat="1" x14ac:dyDescent="0.25">
      <c r="B7563"/>
      <c r="C7563"/>
      <c r="D7563"/>
      <c r="E7563"/>
      <c r="F7563"/>
      <c r="G7563"/>
      <c r="H7563"/>
      <c r="I7563"/>
      <c r="J7563"/>
      <c r="K7563" s="91"/>
      <c r="L7563" s="91"/>
      <c r="M7563" s="91"/>
      <c r="R7563"/>
      <c r="S7563"/>
      <c r="T7563"/>
      <c r="U7563"/>
      <c r="V7563"/>
      <c r="W7563"/>
      <c r="X7563"/>
      <c r="Y7563"/>
      <c r="Z7563"/>
      <c r="AA7563"/>
      <c r="AB7563"/>
      <c r="AC7563"/>
    </row>
    <row r="7564" spans="2:29" s="14" customFormat="1" x14ac:dyDescent="0.25">
      <c r="B7564"/>
      <c r="C7564"/>
      <c r="D7564"/>
      <c r="E7564"/>
      <c r="F7564"/>
      <c r="G7564"/>
      <c r="H7564"/>
      <c r="I7564"/>
      <c r="J7564"/>
      <c r="K7564" s="91"/>
      <c r="L7564" s="91"/>
      <c r="M7564" s="91"/>
      <c r="R7564"/>
      <c r="S7564"/>
      <c r="T7564"/>
      <c r="U7564"/>
      <c r="V7564"/>
      <c r="W7564"/>
      <c r="X7564"/>
      <c r="Y7564"/>
      <c r="Z7564"/>
      <c r="AA7564"/>
      <c r="AB7564"/>
      <c r="AC7564"/>
    </row>
    <row r="7565" spans="2:29" s="14" customFormat="1" x14ac:dyDescent="0.25">
      <c r="B7565"/>
      <c r="C7565"/>
      <c r="D7565"/>
      <c r="E7565"/>
      <c r="F7565"/>
      <c r="G7565"/>
      <c r="H7565"/>
      <c r="I7565"/>
      <c r="J7565"/>
      <c r="K7565" s="91"/>
      <c r="L7565" s="91"/>
      <c r="M7565" s="91"/>
      <c r="R7565"/>
      <c r="S7565"/>
      <c r="T7565"/>
      <c r="U7565"/>
      <c r="V7565"/>
      <c r="W7565"/>
      <c r="X7565"/>
      <c r="Y7565"/>
      <c r="Z7565"/>
      <c r="AA7565"/>
      <c r="AB7565"/>
      <c r="AC7565"/>
    </row>
    <row r="7566" spans="2:29" s="14" customFormat="1" x14ac:dyDescent="0.25">
      <c r="B7566"/>
      <c r="C7566"/>
      <c r="D7566"/>
      <c r="E7566"/>
      <c r="F7566"/>
      <c r="G7566"/>
      <c r="H7566"/>
      <c r="I7566"/>
      <c r="J7566"/>
      <c r="K7566" s="91"/>
      <c r="L7566" s="91"/>
      <c r="M7566" s="91"/>
      <c r="R7566"/>
      <c r="S7566"/>
      <c r="T7566"/>
      <c r="U7566"/>
      <c r="V7566"/>
      <c r="W7566"/>
      <c r="X7566"/>
      <c r="Y7566"/>
      <c r="Z7566"/>
      <c r="AA7566"/>
      <c r="AB7566"/>
      <c r="AC7566"/>
    </row>
    <row r="7567" spans="2:29" s="14" customFormat="1" x14ac:dyDescent="0.25">
      <c r="B7567"/>
      <c r="C7567"/>
      <c r="D7567"/>
      <c r="E7567"/>
      <c r="F7567"/>
      <c r="G7567"/>
      <c r="H7567"/>
      <c r="I7567"/>
      <c r="J7567"/>
      <c r="K7567" s="91"/>
      <c r="L7567" s="91"/>
      <c r="M7567" s="91"/>
      <c r="R7567"/>
      <c r="S7567"/>
      <c r="T7567"/>
      <c r="U7567"/>
      <c r="V7567"/>
      <c r="W7567"/>
      <c r="X7567"/>
      <c r="Y7567"/>
      <c r="Z7567"/>
      <c r="AA7567"/>
      <c r="AB7567"/>
      <c r="AC7567"/>
    </row>
    <row r="7568" spans="2:29" s="14" customFormat="1" x14ac:dyDescent="0.25">
      <c r="B7568"/>
      <c r="C7568"/>
      <c r="D7568"/>
      <c r="E7568"/>
      <c r="F7568"/>
      <c r="G7568"/>
      <c r="H7568"/>
      <c r="I7568"/>
      <c r="J7568"/>
      <c r="K7568" s="91"/>
      <c r="L7568" s="91"/>
      <c r="M7568" s="91"/>
      <c r="R7568"/>
      <c r="S7568"/>
      <c r="T7568"/>
      <c r="U7568"/>
      <c r="V7568"/>
      <c r="W7568"/>
      <c r="X7568"/>
      <c r="Y7568"/>
      <c r="Z7568"/>
      <c r="AA7568"/>
      <c r="AB7568"/>
      <c r="AC7568"/>
    </row>
    <row r="7569" spans="2:29" s="14" customFormat="1" x14ac:dyDescent="0.25">
      <c r="B7569"/>
      <c r="C7569"/>
      <c r="D7569"/>
      <c r="E7569"/>
      <c r="F7569"/>
      <c r="G7569"/>
      <c r="H7569"/>
      <c r="I7569"/>
      <c r="J7569"/>
      <c r="K7569" s="91"/>
      <c r="L7569" s="91"/>
      <c r="M7569" s="91"/>
      <c r="R7569"/>
      <c r="S7569"/>
      <c r="T7569"/>
      <c r="U7569"/>
      <c r="V7569"/>
      <c r="W7569"/>
      <c r="X7569"/>
      <c r="Y7569"/>
      <c r="Z7569"/>
      <c r="AA7569"/>
      <c r="AB7569"/>
      <c r="AC7569"/>
    </row>
    <row r="7570" spans="2:29" s="14" customFormat="1" x14ac:dyDescent="0.25">
      <c r="B7570"/>
      <c r="C7570"/>
      <c r="D7570"/>
      <c r="E7570"/>
      <c r="F7570"/>
      <c r="G7570"/>
      <c r="H7570"/>
      <c r="I7570"/>
      <c r="J7570"/>
      <c r="K7570" s="91"/>
      <c r="L7570" s="91"/>
      <c r="M7570" s="91"/>
      <c r="R7570"/>
      <c r="S7570"/>
      <c r="T7570"/>
      <c r="U7570"/>
      <c r="V7570"/>
      <c r="W7570"/>
      <c r="X7570"/>
      <c r="Y7570"/>
      <c r="Z7570"/>
      <c r="AA7570"/>
      <c r="AB7570"/>
      <c r="AC7570"/>
    </row>
    <row r="7571" spans="2:29" s="14" customFormat="1" x14ac:dyDescent="0.25">
      <c r="B7571"/>
      <c r="C7571"/>
      <c r="D7571"/>
      <c r="E7571"/>
      <c r="F7571"/>
      <c r="G7571"/>
      <c r="H7571"/>
      <c r="I7571"/>
      <c r="J7571"/>
      <c r="K7571" s="91"/>
      <c r="L7571" s="91"/>
      <c r="M7571" s="91"/>
      <c r="R7571"/>
      <c r="S7571"/>
      <c r="T7571"/>
      <c r="U7571"/>
      <c r="V7571"/>
      <c r="W7571"/>
      <c r="X7571"/>
      <c r="Y7571"/>
      <c r="Z7571"/>
      <c r="AA7571"/>
      <c r="AB7571"/>
      <c r="AC7571"/>
    </row>
    <row r="7572" spans="2:29" s="14" customFormat="1" x14ac:dyDescent="0.25">
      <c r="B7572"/>
      <c r="C7572"/>
      <c r="D7572"/>
      <c r="E7572"/>
      <c r="F7572"/>
      <c r="G7572"/>
      <c r="H7572"/>
      <c r="I7572"/>
      <c r="J7572"/>
      <c r="K7572" s="91"/>
      <c r="L7572" s="91"/>
      <c r="M7572" s="91"/>
      <c r="R7572"/>
      <c r="S7572"/>
      <c r="T7572"/>
      <c r="U7572"/>
      <c r="V7572"/>
      <c r="W7572"/>
      <c r="X7572"/>
      <c r="Y7572"/>
      <c r="Z7572"/>
      <c r="AA7572"/>
      <c r="AB7572"/>
      <c r="AC7572"/>
    </row>
    <row r="7573" spans="2:29" s="14" customFormat="1" x14ac:dyDescent="0.25">
      <c r="B7573"/>
      <c r="C7573"/>
      <c r="D7573"/>
      <c r="E7573"/>
      <c r="F7573"/>
      <c r="G7573"/>
      <c r="H7573"/>
      <c r="I7573"/>
      <c r="J7573"/>
      <c r="K7573" s="91"/>
      <c r="L7573" s="91"/>
      <c r="M7573" s="91"/>
      <c r="R7573"/>
      <c r="S7573"/>
      <c r="T7573"/>
      <c r="U7573"/>
      <c r="V7573"/>
      <c r="W7573"/>
      <c r="X7573"/>
      <c r="Y7573"/>
      <c r="Z7573"/>
      <c r="AA7573"/>
      <c r="AB7573"/>
      <c r="AC7573"/>
    </row>
    <row r="7574" spans="2:29" s="14" customFormat="1" x14ac:dyDescent="0.25">
      <c r="B7574"/>
      <c r="C7574"/>
      <c r="D7574"/>
      <c r="E7574"/>
      <c r="F7574"/>
      <c r="G7574"/>
      <c r="H7574"/>
      <c r="I7574"/>
      <c r="J7574"/>
      <c r="K7574" s="91"/>
      <c r="L7574" s="91"/>
      <c r="M7574" s="91"/>
      <c r="R7574"/>
      <c r="S7574"/>
      <c r="T7574"/>
      <c r="U7574"/>
      <c r="V7574"/>
      <c r="W7574"/>
      <c r="X7574"/>
      <c r="Y7574"/>
      <c r="Z7574"/>
      <c r="AA7574"/>
      <c r="AB7574"/>
      <c r="AC7574"/>
    </row>
    <row r="7575" spans="2:29" s="14" customFormat="1" x14ac:dyDescent="0.25">
      <c r="B7575"/>
      <c r="C7575"/>
      <c r="D7575"/>
      <c r="E7575"/>
      <c r="F7575"/>
      <c r="G7575"/>
      <c r="H7575"/>
      <c r="I7575"/>
      <c r="J7575"/>
      <c r="K7575" s="91"/>
      <c r="L7575" s="91"/>
      <c r="M7575" s="91"/>
      <c r="R7575"/>
      <c r="S7575"/>
      <c r="T7575"/>
      <c r="U7575"/>
      <c r="V7575"/>
      <c r="W7575"/>
      <c r="X7575"/>
      <c r="Y7575"/>
      <c r="Z7575"/>
      <c r="AA7575"/>
      <c r="AB7575"/>
      <c r="AC7575"/>
    </row>
    <row r="7576" spans="2:29" s="14" customFormat="1" x14ac:dyDescent="0.25">
      <c r="B7576"/>
      <c r="C7576"/>
      <c r="D7576"/>
      <c r="E7576"/>
      <c r="F7576"/>
      <c r="G7576"/>
      <c r="H7576"/>
      <c r="I7576"/>
      <c r="J7576"/>
      <c r="K7576" s="91"/>
      <c r="L7576" s="91"/>
      <c r="M7576" s="91"/>
      <c r="R7576"/>
      <c r="S7576"/>
      <c r="T7576"/>
      <c r="U7576"/>
      <c r="V7576"/>
      <c r="W7576"/>
      <c r="X7576"/>
      <c r="Y7576"/>
      <c r="Z7576"/>
      <c r="AA7576"/>
      <c r="AB7576"/>
      <c r="AC7576"/>
    </row>
    <row r="7577" spans="2:29" s="14" customFormat="1" x14ac:dyDescent="0.25">
      <c r="B7577"/>
      <c r="C7577"/>
      <c r="D7577"/>
      <c r="E7577"/>
      <c r="F7577"/>
      <c r="G7577"/>
      <c r="H7577"/>
      <c r="I7577"/>
      <c r="J7577"/>
      <c r="K7577" s="91"/>
      <c r="L7577" s="91"/>
      <c r="M7577" s="91"/>
      <c r="R7577"/>
      <c r="S7577"/>
      <c r="T7577"/>
      <c r="U7577"/>
      <c r="V7577"/>
      <c r="W7577"/>
      <c r="X7577"/>
      <c r="Y7577"/>
      <c r="Z7577"/>
      <c r="AA7577"/>
      <c r="AB7577"/>
      <c r="AC7577"/>
    </row>
    <row r="7578" spans="2:29" s="14" customFormat="1" x14ac:dyDescent="0.25">
      <c r="B7578"/>
      <c r="C7578"/>
      <c r="D7578"/>
      <c r="E7578"/>
      <c r="F7578"/>
      <c r="G7578"/>
      <c r="H7578"/>
      <c r="I7578"/>
      <c r="J7578"/>
      <c r="K7578" s="91"/>
      <c r="L7578" s="91"/>
      <c r="M7578" s="91"/>
      <c r="R7578"/>
      <c r="S7578"/>
      <c r="T7578"/>
      <c r="U7578"/>
      <c r="V7578"/>
      <c r="W7578"/>
      <c r="X7578"/>
      <c r="Y7578"/>
      <c r="Z7578"/>
      <c r="AA7578"/>
      <c r="AB7578"/>
      <c r="AC7578"/>
    </row>
    <row r="7579" spans="2:29" s="14" customFormat="1" x14ac:dyDescent="0.25">
      <c r="B7579"/>
      <c r="C7579"/>
      <c r="D7579"/>
      <c r="E7579"/>
      <c r="F7579"/>
      <c r="G7579"/>
      <c r="H7579"/>
      <c r="I7579"/>
      <c r="J7579"/>
      <c r="K7579" s="91"/>
      <c r="L7579" s="91"/>
      <c r="M7579" s="91"/>
      <c r="R7579"/>
      <c r="S7579"/>
      <c r="T7579"/>
      <c r="U7579"/>
      <c r="V7579"/>
      <c r="W7579"/>
      <c r="X7579"/>
      <c r="Y7579"/>
      <c r="Z7579"/>
      <c r="AA7579"/>
      <c r="AB7579"/>
      <c r="AC7579"/>
    </row>
    <row r="7580" spans="2:29" s="14" customFormat="1" x14ac:dyDescent="0.25">
      <c r="B7580"/>
      <c r="C7580"/>
      <c r="D7580"/>
      <c r="E7580"/>
      <c r="F7580"/>
      <c r="G7580"/>
      <c r="H7580"/>
      <c r="I7580"/>
      <c r="J7580"/>
      <c r="K7580" s="91"/>
      <c r="L7580" s="91"/>
      <c r="M7580" s="91"/>
      <c r="R7580"/>
      <c r="S7580"/>
      <c r="T7580"/>
      <c r="U7580"/>
      <c r="V7580"/>
      <c r="W7580"/>
      <c r="X7580"/>
      <c r="Y7580"/>
      <c r="Z7580"/>
      <c r="AA7580"/>
      <c r="AB7580"/>
      <c r="AC7580"/>
    </row>
    <row r="7581" spans="2:29" s="14" customFormat="1" x14ac:dyDescent="0.25">
      <c r="B7581"/>
      <c r="C7581"/>
      <c r="D7581"/>
      <c r="E7581"/>
      <c r="F7581"/>
      <c r="G7581"/>
      <c r="H7581"/>
      <c r="I7581"/>
      <c r="J7581"/>
      <c r="K7581" s="91"/>
      <c r="L7581" s="91"/>
      <c r="M7581" s="91"/>
      <c r="R7581"/>
      <c r="S7581"/>
      <c r="T7581"/>
      <c r="U7581"/>
      <c r="V7581"/>
      <c r="W7581"/>
      <c r="X7581"/>
      <c r="Y7581"/>
      <c r="Z7581"/>
      <c r="AA7581"/>
      <c r="AB7581"/>
      <c r="AC7581"/>
    </row>
    <row r="7582" spans="2:29" s="14" customFormat="1" x14ac:dyDescent="0.25">
      <c r="B7582"/>
      <c r="C7582"/>
      <c r="D7582"/>
      <c r="E7582"/>
      <c r="F7582"/>
      <c r="G7582"/>
      <c r="H7582"/>
      <c r="I7582"/>
      <c r="J7582"/>
      <c r="K7582" s="91"/>
      <c r="L7582" s="91"/>
      <c r="M7582" s="91"/>
      <c r="R7582"/>
      <c r="S7582"/>
      <c r="T7582"/>
      <c r="U7582"/>
      <c r="V7582"/>
      <c r="W7582"/>
      <c r="X7582"/>
      <c r="Y7582"/>
      <c r="Z7582"/>
      <c r="AA7582"/>
      <c r="AB7582"/>
      <c r="AC7582"/>
    </row>
    <row r="7583" spans="2:29" s="14" customFormat="1" x14ac:dyDescent="0.25">
      <c r="B7583"/>
      <c r="C7583"/>
      <c r="D7583"/>
      <c r="E7583"/>
      <c r="F7583"/>
      <c r="G7583"/>
      <c r="H7583"/>
      <c r="I7583"/>
      <c r="J7583"/>
      <c r="K7583" s="91"/>
      <c r="L7583" s="91"/>
      <c r="M7583" s="91"/>
      <c r="R7583"/>
      <c r="S7583"/>
      <c r="T7583"/>
      <c r="U7583"/>
      <c r="V7583"/>
      <c r="W7583"/>
      <c r="X7583"/>
      <c r="Y7583"/>
      <c r="Z7583"/>
      <c r="AA7583"/>
      <c r="AB7583"/>
      <c r="AC7583"/>
    </row>
    <row r="7584" spans="2:29" s="14" customFormat="1" x14ac:dyDescent="0.25">
      <c r="B7584"/>
      <c r="C7584"/>
      <c r="D7584"/>
      <c r="E7584"/>
      <c r="F7584"/>
      <c r="G7584"/>
      <c r="H7584"/>
      <c r="I7584"/>
      <c r="J7584"/>
      <c r="K7584" s="91"/>
      <c r="L7584" s="91"/>
      <c r="M7584" s="91"/>
      <c r="R7584"/>
      <c r="S7584"/>
      <c r="T7584"/>
      <c r="U7584"/>
      <c r="V7584"/>
      <c r="W7584"/>
      <c r="X7584"/>
      <c r="Y7584"/>
      <c r="Z7584"/>
      <c r="AA7584"/>
      <c r="AB7584"/>
      <c r="AC7584"/>
    </row>
    <row r="7585" spans="2:29" s="14" customFormat="1" x14ac:dyDescent="0.25">
      <c r="B7585"/>
      <c r="C7585"/>
      <c r="D7585"/>
      <c r="E7585"/>
      <c r="F7585"/>
      <c r="G7585"/>
      <c r="H7585"/>
      <c r="I7585"/>
      <c r="J7585"/>
      <c r="K7585" s="91"/>
      <c r="L7585" s="91"/>
      <c r="M7585" s="91"/>
      <c r="R7585"/>
      <c r="S7585"/>
      <c r="T7585"/>
      <c r="U7585"/>
      <c r="V7585"/>
      <c r="W7585"/>
      <c r="X7585"/>
      <c r="Y7585"/>
      <c r="Z7585"/>
      <c r="AA7585"/>
      <c r="AB7585"/>
      <c r="AC7585"/>
    </row>
    <row r="7586" spans="2:29" s="14" customFormat="1" x14ac:dyDescent="0.25">
      <c r="B7586"/>
      <c r="C7586"/>
      <c r="D7586"/>
      <c r="E7586"/>
      <c r="F7586"/>
      <c r="G7586"/>
      <c r="H7586"/>
      <c r="I7586"/>
      <c r="J7586"/>
      <c r="K7586" s="91"/>
      <c r="L7586" s="91"/>
      <c r="M7586" s="91"/>
      <c r="R7586"/>
      <c r="S7586"/>
      <c r="T7586"/>
      <c r="U7586"/>
      <c r="V7586"/>
      <c r="W7586"/>
      <c r="X7586"/>
      <c r="Y7586"/>
      <c r="Z7586"/>
      <c r="AA7586"/>
      <c r="AB7586"/>
      <c r="AC7586"/>
    </row>
    <row r="7587" spans="2:29" s="14" customFormat="1" x14ac:dyDescent="0.25">
      <c r="B7587"/>
      <c r="C7587"/>
      <c r="D7587"/>
      <c r="E7587"/>
      <c r="F7587"/>
      <c r="G7587"/>
      <c r="H7587"/>
      <c r="I7587"/>
      <c r="J7587"/>
      <c r="K7587" s="91"/>
      <c r="L7587" s="91"/>
      <c r="M7587" s="91"/>
      <c r="R7587"/>
      <c r="S7587"/>
      <c r="T7587"/>
      <c r="U7587"/>
      <c r="V7587"/>
      <c r="W7587"/>
      <c r="X7587"/>
      <c r="Y7587"/>
      <c r="Z7587"/>
      <c r="AA7587"/>
      <c r="AB7587"/>
      <c r="AC7587"/>
    </row>
    <row r="7588" spans="2:29" s="14" customFormat="1" x14ac:dyDescent="0.25">
      <c r="B7588"/>
      <c r="C7588"/>
      <c r="D7588"/>
      <c r="E7588"/>
      <c r="F7588"/>
      <c r="G7588"/>
      <c r="H7588"/>
      <c r="I7588"/>
      <c r="J7588"/>
      <c r="K7588" s="91"/>
      <c r="L7588" s="91"/>
      <c r="M7588" s="91"/>
      <c r="R7588"/>
      <c r="S7588"/>
      <c r="T7588"/>
      <c r="U7588"/>
      <c r="V7588"/>
      <c r="W7588"/>
      <c r="X7588"/>
      <c r="Y7588"/>
      <c r="Z7588"/>
      <c r="AA7588"/>
      <c r="AB7588"/>
      <c r="AC7588"/>
    </row>
    <row r="7589" spans="2:29" s="14" customFormat="1" x14ac:dyDescent="0.25">
      <c r="B7589"/>
      <c r="C7589"/>
      <c r="D7589"/>
      <c r="E7589"/>
      <c r="F7589"/>
      <c r="G7589"/>
      <c r="H7589"/>
      <c r="I7589"/>
      <c r="J7589"/>
      <c r="K7589" s="91"/>
      <c r="L7589" s="91"/>
      <c r="M7589" s="91"/>
      <c r="R7589"/>
      <c r="S7589"/>
      <c r="T7589"/>
      <c r="U7589"/>
      <c r="V7589"/>
      <c r="W7589"/>
      <c r="X7589"/>
      <c r="Y7589"/>
      <c r="Z7589"/>
      <c r="AA7589"/>
      <c r="AB7589"/>
      <c r="AC7589"/>
    </row>
    <row r="7590" spans="2:29" s="14" customFormat="1" x14ac:dyDescent="0.25">
      <c r="B7590"/>
      <c r="C7590"/>
      <c r="D7590"/>
      <c r="E7590"/>
      <c r="F7590"/>
      <c r="G7590"/>
      <c r="H7590"/>
      <c r="I7590"/>
      <c r="J7590"/>
      <c r="K7590" s="91"/>
      <c r="L7590" s="91"/>
      <c r="M7590" s="91"/>
      <c r="R7590"/>
      <c r="S7590"/>
      <c r="T7590"/>
      <c r="U7590"/>
      <c r="V7590"/>
      <c r="W7590"/>
      <c r="X7590"/>
      <c r="Y7590"/>
      <c r="Z7590"/>
      <c r="AA7590"/>
      <c r="AB7590"/>
      <c r="AC7590"/>
    </row>
    <row r="7591" spans="2:29" s="14" customFormat="1" x14ac:dyDescent="0.25">
      <c r="B7591"/>
      <c r="C7591"/>
      <c r="D7591"/>
      <c r="E7591"/>
      <c r="F7591"/>
      <c r="G7591"/>
      <c r="H7591"/>
      <c r="I7591"/>
      <c r="J7591"/>
      <c r="K7591" s="91"/>
      <c r="L7591" s="91"/>
      <c r="M7591" s="91"/>
      <c r="R7591"/>
      <c r="S7591"/>
      <c r="T7591"/>
      <c r="U7591"/>
      <c r="V7591"/>
      <c r="W7591"/>
      <c r="X7591"/>
      <c r="Y7591"/>
      <c r="Z7591"/>
      <c r="AA7591"/>
      <c r="AB7591"/>
      <c r="AC7591"/>
    </row>
    <row r="7592" spans="2:29" s="14" customFormat="1" x14ac:dyDescent="0.25">
      <c r="B7592"/>
      <c r="C7592"/>
      <c r="D7592"/>
      <c r="E7592"/>
      <c r="F7592"/>
      <c r="G7592"/>
      <c r="H7592"/>
      <c r="I7592"/>
      <c r="J7592"/>
      <c r="K7592" s="91"/>
      <c r="L7592" s="91"/>
      <c r="M7592" s="91"/>
      <c r="R7592"/>
      <c r="S7592"/>
      <c r="T7592"/>
      <c r="U7592"/>
      <c r="V7592"/>
      <c r="W7592"/>
      <c r="X7592"/>
      <c r="Y7592"/>
      <c r="Z7592"/>
      <c r="AA7592"/>
      <c r="AB7592"/>
      <c r="AC7592"/>
    </row>
    <row r="7593" spans="2:29" s="14" customFormat="1" x14ac:dyDescent="0.25">
      <c r="B7593"/>
      <c r="C7593"/>
      <c r="D7593"/>
      <c r="E7593"/>
      <c r="F7593"/>
      <c r="G7593"/>
      <c r="H7593"/>
      <c r="I7593"/>
      <c r="J7593"/>
      <c r="K7593" s="91"/>
      <c r="L7593" s="91"/>
      <c r="M7593" s="91"/>
      <c r="R7593"/>
      <c r="S7593"/>
      <c r="T7593"/>
      <c r="U7593"/>
      <c r="V7593"/>
      <c r="W7593"/>
      <c r="X7593"/>
      <c r="Y7593"/>
      <c r="Z7593"/>
      <c r="AA7593"/>
      <c r="AB7593"/>
      <c r="AC7593"/>
    </row>
    <row r="7594" spans="2:29" s="14" customFormat="1" x14ac:dyDescent="0.25">
      <c r="B7594"/>
      <c r="C7594"/>
      <c r="D7594"/>
      <c r="E7594"/>
      <c r="F7594"/>
      <c r="G7594"/>
      <c r="H7594"/>
      <c r="I7594"/>
      <c r="J7594"/>
      <c r="K7594" s="91"/>
      <c r="L7594" s="91"/>
      <c r="M7594" s="91"/>
      <c r="R7594"/>
      <c r="S7594"/>
      <c r="T7594"/>
      <c r="U7594"/>
      <c r="V7594"/>
      <c r="W7594"/>
      <c r="X7594"/>
      <c r="Y7594"/>
      <c r="Z7594"/>
      <c r="AA7594"/>
      <c r="AB7594"/>
      <c r="AC7594"/>
    </row>
    <row r="7595" spans="2:29" s="14" customFormat="1" x14ac:dyDescent="0.25">
      <c r="B7595"/>
      <c r="C7595"/>
      <c r="D7595"/>
      <c r="E7595"/>
      <c r="F7595"/>
      <c r="G7595"/>
      <c r="H7595"/>
      <c r="I7595"/>
      <c r="J7595"/>
      <c r="K7595" s="91"/>
      <c r="L7595" s="91"/>
      <c r="M7595" s="91"/>
      <c r="R7595"/>
      <c r="S7595"/>
      <c r="T7595"/>
      <c r="U7595"/>
      <c r="V7595"/>
      <c r="W7595"/>
      <c r="X7595"/>
      <c r="Y7595"/>
      <c r="Z7595"/>
      <c r="AA7595"/>
      <c r="AB7595"/>
      <c r="AC7595"/>
    </row>
    <row r="7596" spans="2:29" s="14" customFormat="1" x14ac:dyDescent="0.25">
      <c r="B7596"/>
      <c r="C7596"/>
      <c r="D7596"/>
      <c r="E7596"/>
      <c r="F7596"/>
      <c r="G7596"/>
      <c r="H7596"/>
      <c r="I7596"/>
      <c r="J7596"/>
      <c r="K7596" s="91"/>
      <c r="L7596" s="91"/>
      <c r="M7596" s="91"/>
      <c r="R7596"/>
      <c r="S7596"/>
      <c r="T7596"/>
      <c r="U7596"/>
      <c r="V7596"/>
      <c r="W7596"/>
      <c r="X7596"/>
      <c r="Y7596"/>
      <c r="Z7596"/>
      <c r="AA7596"/>
      <c r="AB7596"/>
      <c r="AC7596"/>
    </row>
    <row r="7597" spans="2:29" s="14" customFormat="1" x14ac:dyDescent="0.25">
      <c r="B7597"/>
      <c r="C7597"/>
      <c r="D7597"/>
      <c r="E7597"/>
      <c r="F7597"/>
      <c r="G7597"/>
      <c r="H7597"/>
      <c r="I7597"/>
      <c r="J7597"/>
      <c r="K7597" s="91"/>
      <c r="L7597" s="91"/>
      <c r="M7597" s="91"/>
      <c r="R7597"/>
      <c r="S7597"/>
      <c r="T7597"/>
      <c r="U7597"/>
      <c r="V7597"/>
      <c r="W7597"/>
      <c r="X7597"/>
      <c r="Y7597"/>
      <c r="Z7597"/>
      <c r="AA7597"/>
      <c r="AB7597"/>
      <c r="AC7597"/>
    </row>
    <row r="7598" spans="2:29" s="14" customFormat="1" x14ac:dyDescent="0.25">
      <c r="B7598"/>
      <c r="C7598"/>
      <c r="D7598"/>
      <c r="E7598"/>
      <c r="F7598"/>
      <c r="G7598"/>
      <c r="H7598"/>
      <c r="I7598"/>
      <c r="J7598"/>
      <c r="K7598" s="91"/>
      <c r="L7598" s="91"/>
      <c r="M7598" s="91"/>
      <c r="R7598"/>
      <c r="S7598"/>
      <c r="T7598"/>
      <c r="U7598"/>
      <c r="V7598"/>
      <c r="W7598"/>
      <c r="X7598"/>
      <c r="Y7598"/>
      <c r="Z7598"/>
      <c r="AA7598"/>
      <c r="AB7598"/>
      <c r="AC7598"/>
    </row>
    <row r="7599" spans="2:29" s="14" customFormat="1" x14ac:dyDescent="0.25">
      <c r="B7599"/>
      <c r="C7599"/>
      <c r="D7599"/>
      <c r="E7599"/>
      <c r="F7599"/>
      <c r="G7599"/>
      <c r="H7599"/>
      <c r="I7599"/>
      <c r="J7599"/>
      <c r="K7599" s="91"/>
      <c r="L7599" s="91"/>
      <c r="M7599" s="91"/>
      <c r="R7599"/>
      <c r="S7599"/>
      <c r="T7599"/>
      <c r="U7599"/>
      <c r="V7599"/>
      <c r="W7599"/>
      <c r="X7599"/>
      <c r="Y7599"/>
      <c r="Z7599"/>
      <c r="AA7599"/>
      <c r="AB7599"/>
      <c r="AC7599"/>
    </row>
    <row r="7600" spans="2:29" s="14" customFormat="1" x14ac:dyDescent="0.25">
      <c r="B7600"/>
      <c r="C7600"/>
      <c r="D7600"/>
      <c r="E7600"/>
      <c r="F7600"/>
      <c r="G7600"/>
      <c r="H7600"/>
      <c r="I7600"/>
      <c r="J7600"/>
      <c r="K7600" s="91"/>
      <c r="L7600" s="91"/>
      <c r="M7600" s="91"/>
      <c r="R7600"/>
      <c r="S7600"/>
      <c r="T7600"/>
      <c r="U7600"/>
      <c r="V7600"/>
      <c r="W7600"/>
      <c r="X7600"/>
      <c r="Y7600"/>
      <c r="Z7600"/>
      <c r="AA7600"/>
      <c r="AB7600"/>
      <c r="AC7600"/>
    </row>
    <row r="7601" spans="2:29" s="14" customFormat="1" x14ac:dyDescent="0.25">
      <c r="B7601"/>
      <c r="C7601"/>
      <c r="D7601"/>
      <c r="E7601"/>
      <c r="F7601"/>
      <c r="G7601"/>
      <c r="H7601"/>
      <c r="I7601"/>
      <c r="J7601"/>
      <c r="K7601" s="91"/>
      <c r="L7601" s="91"/>
      <c r="M7601" s="91"/>
      <c r="R7601"/>
      <c r="S7601"/>
      <c r="T7601"/>
      <c r="U7601"/>
      <c r="V7601"/>
      <c r="W7601"/>
      <c r="X7601"/>
      <c r="Y7601"/>
      <c r="Z7601"/>
      <c r="AA7601"/>
      <c r="AB7601"/>
      <c r="AC7601"/>
    </row>
    <row r="7602" spans="2:29" s="14" customFormat="1" x14ac:dyDescent="0.25">
      <c r="B7602"/>
      <c r="C7602"/>
      <c r="D7602"/>
      <c r="E7602"/>
      <c r="F7602"/>
      <c r="G7602"/>
      <c r="H7602"/>
      <c r="I7602"/>
      <c r="J7602"/>
      <c r="K7602" s="91"/>
      <c r="L7602" s="91"/>
      <c r="M7602" s="91"/>
      <c r="R7602"/>
      <c r="S7602"/>
      <c r="T7602"/>
      <c r="U7602"/>
      <c r="V7602"/>
      <c r="W7602"/>
      <c r="X7602"/>
      <c r="Y7602"/>
      <c r="Z7602"/>
      <c r="AA7602"/>
      <c r="AB7602"/>
      <c r="AC7602"/>
    </row>
    <row r="7603" spans="2:29" s="14" customFormat="1" x14ac:dyDescent="0.25">
      <c r="B7603"/>
      <c r="C7603"/>
      <c r="D7603"/>
      <c r="E7603"/>
      <c r="F7603"/>
      <c r="G7603"/>
      <c r="H7603"/>
      <c r="I7603"/>
      <c r="J7603"/>
      <c r="K7603" s="91"/>
      <c r="L7603" s="91"/>
      <c r="M7603" s="91"/>
      <c r="R7603"/>
      <c r="S7603"/>
      <c r="T7603"/>
      <c r="U7603"/>
      <c r="V7603"/>
      <c r="W7603"/>
      <c r="X7603"/>
      <c r="Y7603"/>
      <c r="Z7603"/>
      <c r="AA7603"/>
      <c r="AB7603"/>
      <c r="AC7603"/>
    </row>
    <row r="7604" spans="2:29" s="14" customFormat="1" x14ac:dyDescent="0.25">
      <c r="B7604"/>
      <c r="C7604"/>
      <c r="D7604"/>
      <c r="E7604"/>
      <c r="F7604"/>
      <c r="G7604"/>
      <c r="H7604"/>
      <c r="I7604"/>
      <c r="J7604"/>
      <c r="K7604" s="91"/>
      <c r="L7604" s="91"/>
      <c r="M7604" s="91"/>
      <c r="R7604"/>
      <c r="S7604"/>
      <c r="T7604"/>
      <c r="U7604"/>
      <c r="V7604"/>
      <c r="W7604"/>
      <c r="X7604"/>
      <c r="Y7604"/>
      <c r="Z7604"/>
      <c r="AA7604"/>
      <c r="AB7604"/>
      <c r="AC7604"/>
    </row>
    <row r="7605" spans="2:29" s="14" customFormat="1" x14ac:dyDescent="0.25">
      <c r="B7605"/>
      <c r="C7605"/>
      <c r="D7605"/>
      <c r="E7605"/>
      <c r="F7605"/>
      <c r="G7605"/>
      <c r="H7605"/>
      <c r="I7605"/>
      <c r="J7605"/>
      <c r="K7605" s="91"/>
      <c r="L7605" s="91"/>
      <c r="M7605" s="91"/>
      <c r="R7605"/>
      <c r="S7605"/>
      <c r="T7605"/>
      <c r="U7605"/>
      <c r="V7605"/>
      <c r="W7605"/>
      <c r="X7605"/>
      <c r="Y7605"/>
      <c r="Z7605"/>
      <c r="AA7605"/>
      <c r="AB7605"/>
      <c r="AC7605"/>
    </row>
    <row r="7606" spans="2:29" s="14" customFormat="1" x14ac:dyDescent="0.25">
      <c r="B7606"/>
      <c r="C7606"/>
      <c r="D7606"/>
      <c r="E7606"/>
      <c r="F7606"/>
      <c r="G7606"/>
      <c r="H7606"/>
      <c r="I7606"/>
      <c r="J7606"/>
      <c r="K7606" s="91"/>
      <c r="L7606" s="91"/>
      <c r="M7606" s="91"/>
      <c r="R7606"/>
      <c r="S7606"/>
      <c r="T7606"/>
      <c r="U7606"/>
      <c r="V7606"/>
      <c r="W7606"/>
      <c r="X7606"/>
      <c r="Y7606"/>
      <c r="Z7606"/>
      <c r="AA7606"/>
      <c r="AB7606"/>
      <c r="AC7606"/>
    </row>
    <row r="7607" spans="2:29" s="14" customFormat="1" x14ac:dyDescent="0.25">
      <c r="B7607"/>
      <c r="C7607"/>
      <c r="D7607"/>
      <c r="E7607"/>
      <c r="F7607"/>
      <c r="G7607"/>
      <c r="H7607"/>
      <c r="I7607"/>
      <c r="J7607"/>
      <c r="K7607" s="91"/>
      <c r="L7607" s="91"/>
      <c r="M7607" s="91"/>
      <c r="R7607"/>
      <c r="S7607"/>
      <c r="T7607"/>
      <c r="U7607"/>
      <c r="V7607"/>
      <c r="W7607"/>
      <c r="X7607"/>
      <c r="Y7607"/>
      <c r="Z7607"/>
      <c r="AA7607"/>
      <c r="AB7607"/>
      <c r="AC7607"/>
    </row>
    <row r="7608" spans="2:29" s="14" customFormat="1" x14ac:dyDescent="0.25">
      <c r="B7608"/>
      <c r="C7608"/>
      <c r="D7608"/>
      <c r="E7608"/>
      <c r="F7608"/>
      <c r="G7608"/>
      <c r="H7608"/>
      <c r="I7608"/>
      <c r="J7608"/>
      <c r="K7608" s="91"/>
      <c r="L7608" s="91"/>
      <c r="M7608" s="91"/>
      <c r="R7608"/>
      <c r="S7608"/>
      <c r="T7608"/>
      <c r="U7608"/>
      <c r="V7608"/>
      <c r="W7608"/>
      <c r="X7608"/>
      <c r="Y7608"/>
      <c r="Z7608"/>
      <c r="AA7608"/>
      <c r="AB7608"/>
      <c r="AC7608"/>
    </row>
    <row r="7609" spans="2:29" s="14" customFormat="1" x14ac:dyDescent="0.25">
      <c r="B7609"/>
      <c r="C7609"/>
      <c r="D7609"/>
      <c r="E7609"/>
      <c r="F7609"/>
      <c r="G7609"/>
      <c r="H7609"/>
      <c r="I7609"/>
      <c r="J7609"/>
      <c r="K7609" s="91"/>
      <c r="L7609" s="91"/>
      <c r="M7609" s="91"/>
      <c r="R7609"/>
      <c r="S7609"/>
      <c r="T7609"/>
      <c r="U7609"/>
      <c r="V7609"/>
      <c r="W7609"/>
      <c r="X7609"/>
      <c r="Y7609"/>
      <c r="Z7609"/>
      <c r="AA7609"/>
      <c r="AB7609"/>
      <c r="AC7609"/>
    </row>
    <row r="7610" spans="2:29" s="14" customFormat="1" x14ac:dyDescent="0.25">
      <c r="B7610"/>
      <c r="C7610"/>
      <c r="D7610"/>
      <c r="E7610"/>
      <c r="F7610"/>
      <c r="G7610"/>
      <c r="H7610"/>
      <c r="I7610"/>
      <c r="J7610"/>
      <c r="K7610" s="91"/>
      <c r="L7610" s="91"/>
      <c r="M7610" s="91"/>
      <c r="R7610"/>
      <c r="S7610"/>
      <c r="T7610"/>
      <c r="U7610"/>
      <c r="V7610"/>
      <c r="W7610"/>
      <c r="X7610"/>
      <c r="Y7610"/>
      <c r="Z7610"/>
      <c r="AA7610"/>
      <c r="AB7610"/>
      <c r="AC7610"/>
    </row>
    <row r="7611" spans="2:29" s="14" customFormat="1" x14ac:dyDescent="0.25">
      <c r="B7611"/>
      <c r="C7611"/>
      <c r="D7611"/>
      <c r="E7611"/>
      <c r="F7611"/>
      <c r="G7611"/>
      <c r="H7611"/>
      <c r="I7611"/>
      <c r="J7611"/>
      <c r="K7611" s="91"/>
      <c r="L7611" s="91"/>
      <c r="M7611" s="91"/>
      <c r="R7611"/>
      <c r="S7611"/>
      <c r="T7611"/>
      <c r="U7611"/>
      <c r="V7611"/>
      <c r="W7611"/>
      <c r="X7611"/>
      <c r="Y7611"/>
      <c r="Z7611"/>
      <c r="AA7611"/>
      <c r="AB7611"/>
      <c r="AC7611"/>
    </row>
    <row r="7612" spans="2:29" s="14" customFormat="1" x14ac:dyDescent="0.25">
      <c r="B7612"/>
      <c r="C7612"/>
      <c r="D7612"/>
      <c r="E7612"/>
      <c r="F7612"/>
      <c r="G7612"/>
      <c r="H7612"/>
      <c r="I7612"/>
      <c r="J7612"/>
      <c r="K7612" s="91"/>
      <c r="L7612" s="91"/>
      <c r="M7612" s="91"/>
      <c r="R7612"/>
      <c r="S7612"/>
      <c r="T7612"/>
      <c r="U7612"/>
      <c r="V7612"/>
      <c r="W7612"/>
      <c r="X7612"/>
      <c r="Y7612"/>
      <c r="Z7612"/>
      <c r="AA7612"/>
      <c r="AB7612"/>
      <c r="AC7612"/>
    </row>
    <row r="7613" spans="2:29" s="14" customFormat="1" x14ac:dyDescent="0.25">
      <c r="B7613"/>
      <c r="C7613"/>
      <c r="D7613"/>
      <c r="E7613"/>
      <c r="F7613"/>
      <c r="G7613"/>
      <c r="H7613"/>
      <c r="I7613"/>
      <c r="J7613"/>
      <c r="K7613" s="91"/>
      <c r="L7613" s="91"/>
      <c r="M7613" s="91"/>
      <c r="R7613"/>
      <c r="S7613"/>
      <c r="T7613"/>
      <c r="U7613"/>
      <c r="V7613"/>
      <c r="W7613"/>
      <c r="X7613"/>
      <c r="Y7613"/>
      <c r="Z7613"/>
      <c r="AA7613"/>
      <c r="AB7613"/>
      <c r="AC7613"/>
    </row>
    <row r="7614" spans="2:29" s="14" customFormat="1" x14ac:dyDescent="0.25">
      <c r="B7614"/>
      <c r="C7614"/>
      <c r="D7614"/>
      <c r="E7614"/>
      <c r="F7614"/>
      <c r="G7614"/>
      <c r="H7614"/>
      <c r="I7614"/>
      <c r="J7614"/>
      <c r="K7614" s="91"/>
      <c r="L7614" s="91"/>
      <c r="M7614" s="91"/>
      <c r="R7614"/>
      <c r="S7614"/>
      <c r="T7614"/>
      <c r="U7614"/>
      <c r="V7614"/>
      <c r="W7614"/>
      <c r="X7614"/>
      <c r="Y7614"/>
      <c r="Z7614"/>
      <c r="AA7614"/>
      <c r="AB7614"/>
      <c r="AC7614"/>
    </row>
    <row r="7615" spans="2:29" s="14" customFormat="1" x14ac:dyDescent="0.25">
      <c r="B7615"/>
      <c r="C7615"/>
      <c r="D7615"/>
      <c r="E7615"/>
      <c r="F7615"/>
      <c r="G7615"/>
      <c r="H7615"/>
      <c r="I7615"/>
      <c r="J7615"/>
      <c r="K7615" s="91"/>
      <c r="L7615" s="91"/>
      <c r="M7615" s="91"/>
      <c r="R7615"/>
      <c r="S7615"/>
      <c r="T7615"/>
      <c r="U7615"/>
      <c r="V7615"/>
      <c r="W7615"/>
      <c r="X7615"/>
      <c r="Y7615"/>
      <c r="Z7615"/>
      <c r="AA7615"/>
      <c r="AB7615"/>
      <c r="AC7615"/>
    </row>
    <row r="7616" spans="2:29" s="14" customFormat="1" x14ac:dyDescent="0.25">
      <c r="B7616"/>
      <c r="C7616"/>
      <c r="D7616"/>
      <c r="E7616"/>
      <c r="F7616"/>
      <c r="G7616"/>
      <c r="H7616"/>
      <c r="I7616"/>
      <c r="J7616"/>
      <c r="K7616" s="91"/>
      <c r="L7616" s="91"/>
      <c r="M7616" s="91"/>
      <c r="R7616"/>
      <c r="S7616"/>
      <c r="T7616"/>
      <c r="U7616"/>
      <c r="V7616"/>
      <c r="W7616"/>
      <c r="X7616"/>
      <c r="Y7616"/>
      <c r="Z7616"/>
      <c r="AA7616"/>
      <c r="AB7616"/>
      <c r="AC7616"/>
    </row>
    <row r="7617" spans="2:29" s="14" customFormat="1" x14ac:dyDescent="0.25">
      <c r="B7617"/>
      <c r="C7617"/>
      <c r="D7617"/>
      <c r="E7617"/>
      <c r="F7617"/>
      <c r="G7617"/>
      <c r="H7617"/>
      <c r="I7617"/>
      <c r="J7617"/>
      <c r="K7617" s="91"/>
      <c r="L7617" s="91"/>
      <c r="M7617" s="91"/>
      <c r="R7617"/>
      <c r="S7617"/>
      <c r="T7617"/>
      <c r="U7617"/>
      <c r="V7617"/>
      <c r="W7617"/>
      <c r="X7617"/>
      <c r="Y7617"/>
      <c r="Z7617"/>
      <c r="AA7617"/>
      <c r="AB7617"/>
      <c r="AC7617"/>
    </row>
    <row r="7618" spans="2:29" s="14" customFormat="1" x14ac:dyDescent="0.25">
      <c r="B7618"/>
      <c r="C7618"/>
      <c r="D7618"/>
      <c r="E7618"/>
      <c r="F7618"/>
      <c r="G7618"/>
      <c r="H7618"/>
      <c r="I7618"/>
      <c r="J7618"/>
      <c r="K7618" s="91"/>
      <c r="L7618" s="91"/>
      <c r="M7618" s="91"/>
      <c r="R7618"/>
      <c r="S7618"/>
      <c r="T7618"/>
      <c r="U7618"/>
      <c r="V7618"/>
      <c r="W7618"/>
      <c r="X7618"/>
      <c r="Y7618"/>
      <c r="Z7618"/>
      <c r="AA7618"/>
      <c r="AB7618"/>
      <c r="AC7618"/>
    </row>
    <row r="7619" spans="2:29" s="14" customFormat="1" x14ac:dyDescent="0.25">
      <c r="B7619"/>
      <c r="C7619"/>
      <c r="D7619"/>
      <c r="E7619"/>
      <c r="F7619"/>
      <c r="G7619"/>
      <c r="H7619"/>
      <c r="I7619"/>
      <c r="J7619"/>
      <c r="K7619" s="91"/>
      <c r="L7619" s="91"/>
      <c r="M7619" s="91"/>
      <c r="R7619"/>
      <c r="S7619"/>
      <c r="T7619"/>
      <c r="U7619"/>
      <c r="V7619"/>
      <c r="W7619"/>
      <c r="X7619"/>
      <c r="Y7619"/>
      <c r="Z7619"/>
      <c r="AA7619"/>
      <c r="AB7619"/>
      <c r="AC7619"/>
    </row>
    <row r="7620" spans="2:29" s="14" customFormat="1" x14ac:dyDescent="0.25">
      <c r="B7620"/>
      <c r="C7620"/>
      <c r="D7620"/>
      <c r="E7620"/>
      <c r="F7620"/>
      <c r="G7620"/>
      <c r="H7620"/>
      <c r="I7620"/>
      <c r="J7620"/>
      <c r="K7620" s="91"/>
      <c r="L7620" s="91"/>
      <c r="M7620" s="91"/>
      <c r="R7620"/>
      <c r="S7620"/>
      <c r="T7620"/>
      <c r="U7620"/>
      <c r="V7620"/>
      <c r="W7620"/>
      <c r="X7620"/>
      <c r="Y7620"/>
      <c r="Z7620"/>
      <c r="AA7620"/>
      <c r="AB7620"/>
      <c r="AC7620"/>
    </row>
    <row r="7621" spans="2:29" s="14" customFormat="1" x14ac:dyDescent="0.25">
      <c r="B7621"/>
      <c r="C7621"/>
      <c r="D7621"/>
      <c r="E7621"/>
      <c r="F7621"/>
      <c r="G7621"/>
      <c r="H7621"/>
      <c r="I7621"/>
      <c r="J7621"/>
      <c r="K7621" s="91"/>
      <c r="L7621" s="91"/>
      <c r="M7621" s="91"/>
      <c r="R7621"/>
      <c r="S7621"/>
      <c r="T7621"/>
      <c r="U7621"/>
      <c r="V7621"/>
      <c r="W7621"/>
      <c r="X7621"/>
      <c r="Y7621"/>
      <c r="Z7621"/>
      <c r="AA7621"/>
      <c r="AB7621"/>
      <c r="AC7621"/>
    </row>
    <row r="7622" spans="2:29" s="14" customFormat="1" x14ac:dyDescent="0.25">
      <c r="B7622"/>
      <c r="C7622"/>
      <c r="D7622"/>
      <c r="E7622"/>
      <c r="F7622"/>
      <c r="G7622"/>
      <c r="H7622"/>
      <c r="I7622"/>
      <c r="J7622"/>
      <c r="K7622" s="91"/>
      <c r="L7622" s="91"/>
      <c r="M7622" s="91"/>
      <c r="R7622"/>
      <c r="S7622"/>
      <c r="T7622"/>
      <c r="U7622"/>
      <c r="V7622"/>
      <c r="W7622"/>
      <c r="X7622"/>
      <c r="Y7622"/>
      <c r="Z7622"/>
      <c r="AA7622"/>
      <c r="AB7622"/>
      <c r="AC7622"/>
    </row>
    <row r="7623" spans="2:29" s="14" customFormat="1" x14ac:dyDescent="0.25">
      <c r="B7623"/>
      <c r="C7623"/>
      <c r="D7623"/>
      <c r="E7623"/>
      <c r="F7623"/>
      <c r="G7623"/>
      <c r="H7623"/>
      <c r="I7623"/>
      <c r="J7623"/>
      <c r="K7623" s="91"/>
      <c r="L7623" s="91"/>
      <c r="M7623" s="91"/>
      <c r="R7623"/>
      <c r="S7623"/>
      <c r="T7623"/>
      <c r="U7623"/>
      <c r="V7623"/>
      <c r="W7623"/>
      <c r="X7623"/>
      <c r="Y7623"/>
      <c r="Z7623"/>
      <c r="AA7623"/>
      <c r="AB7623"/>
      <c r="AC7623"/>
    </row>
    <row r="7624" spans="2:29" s="14" customFormat="1" x14ac:dyDescent="0.25">
      <c r="B7624"/>
      <c r="C7624"/>
      <c r="D7624"/>
      <c r="E7624"/>
      <c r="F7624"/>
      <c r="G7624"/>
      <c r="H7624"/>
      <c r="I7624"/>
      <c r="J7624"/>
      <c r="K7624" s="91"/>
      <c r="L7624" s="91"/>
      <c r="M7624" s="91"/>
      <c r="R7624"/>
      <c r="S7624"/>
      <c r="T7624"/>
      <c r="U7624"/>
      <c r="V7624"/>
      <c r="W7624"/>
      <c r="X7624"/>
      <c r="Y7624"/>
      <c r="Z7624"/>
      <c r="AA7624"/>
      <c r="AB7624"/>
      <c r="AC7624"/>
    </row>
    <row r="7625" spans="2:29" s="14" customFormat="1" x14ac:dyDescent="0.25">
      <c r="B7625"/>
      <c r="C7625"/>
      <c r="D7625"/>
      <c r="E7625"/>
      <c r="F7625"/>
      <c r="G7625"/>
      <c r="H7625"/>
      <c r="I7625"/>
      <c r="J7625"/>
      <c r="K7625" s="91"/>
      <c r="L7625" s="91"/>
      <c r="M7625" s="91"/>
      <c r="R7625"/>
      <c r="S7625"/>
      <c r="T7625"/>
      <c r="U7625"/>
      <c r="V7625"/>
      <c r="W7625"/>
      <c r="X7625"/>
      <c r="Y7625"/>
      <c r="Z7625"/>
      <c r="AA7625"/>
      <c r="AB7625"/>
      <c r="AC7625"/>
    </row>
    <row r="7626" spans="2:29" s="14" customFormat="1" x14ac:dyDescent="0.25">
      <c r="B7626"/>
      <c r="C7626"/>
      <c r="D7626"/>
      <c r="E7626"/>
      <c r="F7626"/>
      <c r="G7626"/>
      <c r="H7626"/>
      <c r="I7626"/>
      <c r="J7626"/>
      <c r="K7626" s="91"/>
      <c r="L7626" s="91"/>
      <c r="M7626" s="91"/>
      <c r="R7626"/>
      <c r="S7626"/>
      <c r="T7626"/>
      <c r="U7626"/>
      <c r="V7626"/>
      <c r="W7626"/>
      <c r="X7626"/>
      <c r="Y7626"/>
      <c r="Z7626"/>
      <c r="AA7626"/>
      <c r="AB7626"/>
      <c r="AC7626"/>
    </row>
    <row r="7627" spans="2:29" s="14" customFormat="1" x14ac:dyDescent="0.25">
      <c r="B7627"/>
      <c r="C7627"/>
      <c r="D7627"/>
      <c r="E7627"/>
      <c r="F7627"/>
      <c r="G7627"/>
      <c r="H7627"/>
      <c r="I7627"/>
      <c r="J7627"/>
      <c r="K7627" s="91"/>
      <c r="L7627" s="91"/>
      <c r="M7627" s="91"/>
      <c r="R7627"/>
      <c r="S7627"/>
      <c r="T7627"/>
      <c r="U7627"/>
      <c r="V7627"/>
      <c r="W7627"/>
      <c r="X7627"/>
      <c r="Y7627"/>
      <c r="Z7627"/>
      <c r="AA7627"/>
      <c r="AB7627"/>
      <c r="AC7627"/>
    </row>
    <row r="7628" spans="2:29" s="14" customFormat="1" x14ac:dyDescent="0.25">
      <c r="B7628"/>
      <c r="C7628"/>
      <c r="D7628"/>
      <c r="E7628"/>
      <c r="F7628"/>
      <c r="G7628"/>
      <c r="H7628"/>
      <c r="I7628"/>
      <c r="J7628"/>
      <c r="K7628" s="91"/>
      <c r="L7628" s="91"/>
      <c r="M7628" s="91"/>
      <c r="R7628"/>
      <c r="S7628"/>
      <c r="T7628"/>
      <c r="U7628"/>
      <c r="V7628"/>
      <c r="W7628"/>
      <c r="X7628"/>
      <c r="Y7628"/>
      <c r="Z7628"/>
      <c r="AA7628"/>
      <c r="AB7628"/>
      <c r="AC7628"/>
    </row>
    <row r="7629" spans="2:29" s="14" customFormat="1" x14ac:dyDescent="0.25">
      <c r="B7629"/>
      <c r="C7629"/>
      <c r="D7629"/>
      <c r="E7629"/>
      <c r="F7629"/>
      <c r="G7629"/>
      <c r="H7629"/>
      <c r="I7629"/>
      <c r="J7629"/>
      <c r="K7629" s="91"/>
      <c r="L7629" s="91"/>
      <c r="M7629" s="91"/>
      <c r="R7629"/>
      <c r="S7629"/>
      <c r="T7629"/>
      <c r="U7629"/>
      <c r="V7629"/>
      <c r="W7629"/>
      <c r="X7629"/>
      <c r="Y7629"/>
      <c r="Z7629"/>
      <c r="AA7629"/>
      <c r="AB7629"/>
      <c r="AC7629"/>
    </row>
    <row r="7630" spans="2:29" s="14" customFormat="1" x14ac:dyDescent="0.25">
      <c r="B7630"/>
      <c r="C7630"/>
      <c r="D7630"/>
      <c r="E7630"/>
      <c r="F7630"/>
      <c r="G7630"/>
      <c r="H7630"/>
      <c r="I7630"/>
      <c r="J7630"/>
      <c r="K7630" s="91"/>
      <c r="L7630" s="91"/>
      <c r="M7630" s="91"/>
      <c r="R7630"/>
      <c r="S7630"/>
      <c r="T7630"/>
      <c r="U7630"/>
      <c r="V7630"/>
      <c r="W7630"/>
      <c r="X7630"/>
      <c r="Y7630"/>
      <c r="Z7630"/>
      <c r="AA7630"/>
      <c r="AB7630"/>
      <c r="AC7630"/>
    </row>
    <row r="7631" spans="2:29" s="14" customFormat="1" x14ac:dyDescent="0.25">
      <c r="B7631"/>
      <c r="C7631"/>
      <c r="D7631"/>
      <c r="E7631"/>
      <c r="F7631"/>
      <c r="G7631"/>
      <c r="H7631"/>
      <c r="I7631"/>
      <c r="J7631"/>
      <c r="K7631" s="91"/>
      <c r="L7631" s="91"/>
      <c r="M7631" s="91"/>
      <c r="R7631"/>
      <c r="S7631"/>
      <c r="T7631"/>
      <c r="U7631"/>
      <c r="V7631"/>
      <c r="W7631"/>
      <c r="X7631"/>
      <c r="Y7631"/>
      <c r="Z7631"/>
      <c r="AA7631"/>
      <c r="AB7631"/>
      <c r="AC7631"/>
    </row>
    <row r="7632" spans="2:29" s="14" customFormat="1" x14ac:dyDescent="0.25">
      <c r="B7632"/>
      <c r="C7632"/>
      <c r="D7632"/>
      <c r="E7632"/>
      <c r="F7632"/>
      <c r="G7632"/>
      <c r="H7632"/>
      <c r="I7632"/>
      <c r="J7632"/>
      <c r="K7632" s="91"/>
      <c r="L7632" s="91"/>
      <c r="M7632" s="91"/>
      <c r="R7632"/>
      <c r="S7632"/>
      <c r="T7632"/>
      <c r="U7632"/>
      <c r="V7632"/>
      <c r="W7632"/>
      <c r="X7632"/>
      <c r="Y7632"/>
      <c r="Z7632"/>
      <c r="AA7632"/>
      <c r="AB7632"/>
      <c r="AC7632"/>
    </row>
    <row r="7633" spans="2:29" s="14" customFormat="1" x14ac:dyDescent="0.25">
      <c r="B7633"/>
      <c r="C7633"/>
      <c r="D7633"/>
      <c r="E7633"/>
      <c r="F7633"/>
      <c r="G7633"/>
      <c r="H7633"/>
      <c r="I7633"/>
      <c r="J7633"/>
      <c r="K7633" s="91"/>
      <c r="L7633" s="91"/>
      <c r="M7633" s="91"/>
      <c r="R7633"/>
      <c r="S7633"/>
      <c r="T7633"/>
      <c r="U7633"/>
      <c r="V7633"/>
      <c r="W7633"/>
      <c r="X7633"/>
      <c r="Y7633"/>
      <c r="Z7633"/>
      <c r="AA7633"/>
      <c r="AB7633"/>
      <c r="AC7633"/>
    </row>
    <row r="7634" spans="2:29" s="14" customFormat="1" x14ac:dyDescent="0.25">
      <c r="B7634"/>
      <c r="C7634"/>
      <c r="D7634"/>
      <c r="E7634"/>
      <c r="F7634"/>
      <c r="G7634"/>
      <c r="H7634"/>
      <c r="I7634"/>
      <c r="J7634"/>
      <c r="K7634" s="91"/>
      <c r="L7634" s="91"/>
      <c r="M7634" s="91"/>
      <c r="R7634"/>
      <c r="S7634"/>
      <c r="T7634"/>
      <c r="U7634"/>
      <c r="V7634"/>
      <c r="W7634"/>
      <c r="X7634"/>
      <c r="Y7634"/>
      <c r="Z7634"/>
      <c r="AA7634"/>
      <c r="AB7634"/>
      <c r="AC7634"/>
    </row>
    <row r="7635" spans="2:29" s="14" customFormat="1" x14ac:dyDescent="0.25">
      <c r="B7635"/>
      <c r="C7635"/>
      <c r="D7635"/>
      <c r="E7635"/>
      <c r="F7635"/>
      <c r="G7635"/>
      <c r="H7635"/>
      <c r="I7635"/>
      <c r="J7635"/>
      <c r="K7635" s="91"/>
      <c r="L7635" s="91"/>
      <c r="M7635" s="91"/>
      <c r="R7635"/>
      <c r="S7635"/>
      <c r="T7635"/>
      <c r="U7635"/>
      <c r="V7635"/>
      <c r="W7635"/>
      <c r="X7635"/>
      <c r="Y7635"/>
      <c r="Z7635"/>
      <c r="AA7635"/>
      <c r="AB7635"/>
      <c r="AC7635"/>
    </row>
    <row r="7636" spans="2:29" s="14" customFormat="1" x14ac:dyDescent="0.25">
      <c r="B7636"/>
      <c r="C7636"/>
      <c r="D7636"/>
      <c r="E7636"/>
      <c r="F7636"/>
      <c r="G7636"/>
      <c r="H7636"/>
      <c r="I7636"/>
      <c r="J7636"/>
      <c r="K7636" s="91"/>
      <c r="L7636" s="91"/>
      <c r="M7636" s="91"/>
      <c r="R7636"/>
      <c r="S7636"/>
      <c r="T7636"/>
      <c r="U7636"/>
      <c r="V7636"/>
      <c r="W7636"/>
      <c r="X7636"/>
      <c r="Y7636"/>
      <c r="Z7636"/>
      <c r="AA7636"/>
      <c r="AB7636"/>
      <c r="AC7636"/>
    </row>
    <row r="7637" spans="2:29" s="14" customFormat="1" x14ac:dyDescent="0.25">
      <c r="B7637"/>
      <c r="C7637"/>
      <c r="D7637"/>
      <c r="E7637"/>
      <c r="F7637"/>
      <c r="G7637"/>
      <c r="H7637"/>
      <c r="I7637"/>
      <c r="J7637"/>
      <c r="K7637" s="91"/>
      <c r="L7637" s="91"/>
      <c r="M7637" s="91"/>
      <c r="R7637"/>
      <c r="S7637"/>
      <c r="T7637"/>
      <c r="U7637"/>
      <c r="V7637"/>
      <c r="W7637"/>
      <c r="X7637"/>
      <c r="Y7637"/>
      <c r="Z7637"/>
      <c r="AA7637"/>
      <c r="AB7637"/>
      <c r="AC7637"/>
    </row>
    <row r="7638" spans="2:29" s="14" customFormat="1" x14ac:dyDescent="0.25">
      <c r="B7638"/>
      <c r="C7638"/>
      <c r="D7638"/>
      <c r="E7638"/>
      <c r="F7638"/>
      <c r="G7638"/>
      <c r="H7638"/>
      <c r="I7638"/>
      <c r="J7638"/>
      <c r="K7638" s="91"/>
      <c r="L7638" s="91"/>
      <c r="M7638" s="91"/>
      <c r="R7638"/>
      <c r="S7638"/>
      <c r="T7638"/>
      <c r="U7638"/>
      <c r="V7638"/>
      <c r="W7638"/>
      <c r="X7638"/>
      <c r="Y7638"/>
      <c r="Z7638"/>
      <c r="AA7638"/>
      <c r="AB7638"/>
      <c r="AC7638"/>
    </row>
    <row r="7639" spans="2:29" s="14" customFormat="1" x14ac:dyDescent="0.25">
      <c r="B7639"/>
      <c r="C7639"/>
      <c r="D7639"/>
      <c r="E7639"/>
      <c r="F7639"/>
      <c r="G7639"/>
      <c r="H7639"/>
      <c r="I7639"/>
      <c r="J7639"/>
      <c r="K7639" s="91"/>
      <c r="L7639" s="91"/>
      <c r="M7639" s="91"/>
      <c r="R7639"/>
      <c r="S7639"/>
      <c r="T7639"/>
      <c r="U7639"/>
      <c r="V7639"/>
      <c r="W7639"/>
      <c r="X7639"/>
      <c r="Y7639"/>
      <c r="Z7639"/>
      <c r="AA7639"/>
      <c r="AB7639"/>
      <c r="AC7639"/>
    </row>
    <row r="7640" spans="2:29" s="14" customFormat="1" x14ac:dyDescent="0.25">
      <c r="B7640"/>
      <c r="C7640"/>
      <c r="D7640"/>
      <c r="E7640"/>
      <c r="F7640"/>
      <c r="G7640"/>
      <c r="H7640"/>
      <c r="I7640"/>
      <c r="J7640"/>
      <c r="K7640" s="91"/>
      <c r="L7640" s="91"/>
      <c r="M7640" s="91"/>
      <c r="R7640"/>
      <c r="S7640"/>
      <c r="T7640"/>
      <c r="U7640"/>
      <c r="V7640"/>
      <c r="W7640"/>
      <c r="X7640"/>
      <c r="Y7640"/>
      <c r="Z7640"/>
      <c r="AA7640"/>
      <c r="AB7640"/>
      <c r="AC7640"/>
    </row>
    <row r="7641" spans="2:29" s="14" customFormat="1" x14ac:dyDescent="0.25">
      <c r="B7641"/>
      <c r="C7641"/>
      <c r="D7641"/>
      <c r="E7641"/>
      <c r="F7641"/>
      <c r="G7641"/>
      <c r="H7641"/>
      <c r="I7641"/>
      <c r="J7641"/>
      <c r="K7641" s="91"/>
      <c r="L7641" s="91"/>
      <c r="M7641" s="91"/>
      <c r="R7641"/>
      <c r="S7641"/>
      <c r="T7641"/>
      <c r="U7641"/>
      <c r="V7641"/>
      <c r="W7641"/>
      <c r="X7641"/>
      <c r="Y7641"/>
      <c r="Z7641"/>
      <c r="AA7641"/>
      <c r="AB7641"/>
      <c r="AC7641"/>
    </row>
    <row r="7642" spans="2:29" s="14" customFormat="1" x14ac:dyDescent="0.25">
      <c r="B7642"/>
      <c r="C7642"/>
      <c r="D7642"/>
      <c r="E7642"/>
      <c r="F7642"/>
      <c r="G7642"/>
      <c r="H7642"/>
      <c r="I7642"/>
      <c r="J7642"/>
      <c r="K7642" s="91"/>
      <c r="L7642" s="91"/>
      <c r="M7642" s="91"/>
      <c r="R7642"/>
      <c r="S7642"/>
      <c r="T7642"/>
      <c r="U7642"/>
      <c r="V7642"/>
      <c r="W7642"/>
      <c r="X7642"/>
      <c r="Y7642"/>
      <c r="Z7642"/>
      <c r="AA7642"/>
      <c r="AB7642"/>
      <c r="AC7642"/>
    </row>
    <row r="7643" spans="2:29" s="14" customFormat="1" x14ac:dyDescent="0.25">
      <c r="B7643"/>
      <c r="C7643"/>
      <c r="D7643"/>
      <c r="E7643"/>
      <c r="F7643"/>
      <c r="G7643"/>
      <c r="H7643"/>
      <c r="I7643"/>
      <c r="J7643"/>
      <c r="K7643" s="91"/>
      <c r="L7643" s="91"/>
      <c r="M7643" s="91"/>
      <c r="R7643"/>
      <c r="S7643"/>
      <c r="T7643"/>
      <c r="U7643"/>
      <c r="V7643"/>
      <c r="W7643"/>
      <c r="X7643"/>
      <c r="Y7643"/>
      <c r="Z7643"/>
      <c r="AA7643"/>
      <c r="AB7643"/>
      <c r="AC7643"/>
    </row>
    <row r="7644" spans="2:29" s="14" customFormat="1" x14ac:dyDescent="0.25">
      <c r="B7644"/>
      <c r="C7644"/>
      <c r="D7644"/>
      <c r="E7644"/>
      <c r="F7644"/>
      <c r="G7644"/>
      <c r="H7644"/>
      <c r="I7644"/>
      <c r="J7644"/>
      <c r="K7644" s="91"/>
      <c r="L7644" s="91"/>
      <c r="M7644" s="91"/>
      <c r="R7644"/>
      <c r="S7644"/>
      <c r="T7644"/>
      <c r="U7644"/>
      <c r="V7644"/>
      <c r="W7644"/>
      <c r="X7644"/>
      <c r="Y7644"/>
      <c r="Z7644"/>
      <c r="AA7644"/>
      <c r="AB7644"/>
      <c r="AC7644"/>
    </row>
    <row r="7645" spans="2:29" s="14" customFormat="1" x14ac:dyDescent="0.25">
      <c r="B7645"/>
      <c r="C7645"/>
      <c r="D7645"/>
      <c r="E7645"/>
      <c r="F7645"/>
      <c r="G7645"/>
      <c r="H7645"/>
      <c r="I7645"/>
      <c r="J7645"/>
      <c r="K7645" s="91"/>
      <c r="L7645" s="91"/>
      <c r="M7645" s="91"/>
      <c r="R7645"/>
      <c r="S7645"/>
      <c r="T7645"/>
      <c r="U7645"/>
      <c r="V7645"/>
      <c r="W7645"/>
      <c r="X7645"/>
      <c r="Y7645"/>
      <c r="Z7645"/>
      <c r="AA7645"/>
      <c r="AB7645"/>
      <c r="AC7645"/>
    </row>
    <row r="7646" spans="2:29" s="14" customFormat="1" x14ac:dyDescent="0.25">
      <c r="B7646"/>
      <c r="C7646"/>
      <c r="D7646"/>
      <c r="E7646"/>
      <c r="F7646"/>
      <c r="G7646"/>
      <c r="H7646"/>
      <c r="I7646"/>
      <c r="J7646"/>
      <c r="K7646" s="91"/>
      <c r="L7646" s="91"/>
      <c r="M7646" s="91"/>
      <c r="R7646"/>
      <c r="S7646"/>
      <c r="T7646"/>
      <c r="U7646"/>
      <c r="V7646"/>
      <c r="W7646"/>
      <c r="X7646"/>
      <c r="Y7646"/>
      <c r="Z7646"/>
      <c r="AA7646"/>
      <c r="AB7646"/>
      <c r="AC7646"/>
    </row>
    <row r="7647" spans="2:29" s="14" customFormat="1" x14ac:dyDescent="0.25">
      <c r="B7647"/>
      <c r="C7647"/>
      <c r="D7647"/>
      <c r="E7647"/>
      <c r="F7647"/>
      <c r="G7647"/>
      <c r="H7647"/>
      <c r="I7647"/>
      <c r="J7647"/>
      <c r="K7647" s="91"/>
      <c r="L7647" s="91"/>
      <c r="M7647" s="91"/>
      <c r="R7647"/>
      <c r="S7647"/>
      <c r="T7647"/>
      <c r="U7647"/>
      <c r="V7647"/>
      <c r="W7647"/>
      <c r="X7647"/>
      <c r="Y7647"/>
      <c r="Z7647"/>
      <c r="AA7647"/>
      <c r="AB7647"/>
      <c r="AC7647"/>
    </row>
    <row r="7648" spans="2:29" s="14" customFormat="1" x14ac:dyDescent="0.25">
      <c r="B7648"/>
      <c r="C7648"/>
      <c r="D7648"/>
      <c r="E7648"/>
      <c r="F7648"/>
      <c r="G7648"/>
      <c r="H7648"/>
      <c r="I7648"/>
      <c r="J7648"/>
      <c r="K7648" s="91"/>
      <c r="L7648" s="91"/>
      <c r="M7648" s="91"/>
      <c r="R7648"/>
      <c r="S7648"/>
      <c r="T7648"/>
      <c r="U7648"/>
      <c r="V7648"/>
      <c r="W7648"/>
      <c r="X7648"/>
      <c r="Y7648"/>
      <c r="Z7648"/>
      <c r="AA7648"/>
      <c r="AB7648"/>
      <c r="AC7648"/>
    </row>
    <row r="7649" spans="2:29" s="14" customFormat="1" x14ac:dyDescent="0.25">
      <c r="B7649"/>
      <c r="C7649"/>
      <c r="D7649"/>
      <c r="E7649"/>
      <c r="F7649"/>
      <c r="G7649"/>
      <c r="H7649"/>
      <c r="I7649"/>
      <c r="J7649"/>
      <c r="K7649" s="91"/>
      <c r="L7649" s="91"/>
      <c r="M7649" s="91"/>
      <c r="R7649"/>
      <c r="S7649"/>
      <c r="T7649"/>
      <c r="U7649"/>
      <c r="V7649"/>
      <c r="W7649"/>
      <c r="X7649"/>
      <c r="Y7649"/>
      <c r="Z7649"/>
      <c r="AA7649"/>
      <c r="AB7649"/>
      <c r="AC7649"/>
    </row>
    <row r="7650" spans="2:29" s="14" customFormat="1" x14ac:dyDescent="0.25">
      <c r="B7650"/>
      <c r="C7650"/>
      <c r="D7650"/>
      <c r="E7650"/>
      <c r="F7650"/>
      <c r="G7650"/>
      <c r="H7650"/>
      <c r="I7650"/>
      <c r="J7650"/>
      <c r="K7650" s="91"/>
      <c r="L7650" s="91"/>
      <c r="M7650" s="91"/>
      <c r="R7650"/>
      <c r="S7650"/>
      <c r="T7650"/>
      <c r="U7650"/>
      <c r="V7650"/>
      <c r="W7650"/>
      <c r="X7650"/>
      <c r="Y7650"/>
      <c r="Z7650"/>
      <c r="AA7650"/>
      <c r="AB7650"/>
      <c r="AC7650"/>
    </row>
    <row r="7651" spans="2:29" s="14" customFormat="1" x14ac:dyDescent="0.25">
      <c r="B7651"/>
      <c r="C7651"/>
      <c r="D7651"/>
      <c r="E7651"/>
      <c r="F7651"/>
      <c r="G7651"/>
      <c r="H7651"/>
      <c r="I7651"/>
      <c r="J7651"/>
      <c r="K7651" s="91"/>
      <c r="L7651" s="91"/>
      <c r="M7651" s="91"/>
      <c r="R7651"/>
      <c r="S7651"/>
      <c r="T7651"/>
      <c r="U7651"/>
      <c r="V7651"/>
      <c r="W7651"/>
      <c r="X7651"/>
      <c r="Y7651"/>
      <c r="Z7651"/>
      <c r="AA7651"/>
      <c r="AB7651"/>
      <c r="AC7651"/>
    </row>
    <row r="7652" spans="2:29" s="14" customFormat="1" x14ac:dyDescent="0.25">
      <c r="B7652"/>
      <c r="C7652"/>
      <c r="D7652"/>
      <c r="E7652"/>
      <c r="F7652"/>
      <c r="G7652"/>
      <c r="H7652"/>
      <c r="I7652"/>
      <c r="J7652"/>
      <c r="K7652" s="91"/>
      <c r="L7652" s="91"/>
      <c r="M7652" s="91"/>
      <c r="R7652"/>
      <c r="S7652"/>
      <c r="T7652"/>
      <c r="U7652"/>
      <c r="V7652"/>
      <c r="W7652"/>
      <c r="X7652"/>
      <c r="Y7652"/>
      <c r="Z7652"/>
      <c r="AA7652"/>
      <c r="AB7652"/>
      <c r="AC7652"/>
    </row>
    <row r="7653" spans="2:29" s="14" customFormat="1" x14ac:dyDescent="0.25">
      <c r="B7653"/>
      <c r="C7653"/>
      <c r="D7653"/>
      <c r="E7653"/>
      <c r="F7653"/>
      <c r="G7653"/>
      <c r="H7653"/>
      <c r="I7653"/>
      <c r="J7653"/>
      <c r="K7653" s="91"/>
      <c r="L7653" s="91"/>
      <c r="M7653" s="91"/>
      <c r="R7653"/>
      <c r="S7653"/>
      <c r="T7653"/>
      <c r="U7653"/>
      <c r="V7653"/>
      <c r="W7653"/>
      <c r="X7653"/>
      <c r="Y7653"/>
      <c r="Z7653"/>
      <c r="AA7653"/>
      <c r="AB7653"/>
      <c r="AC7653"/>
    </row>
    <row r="7654" spans="2:29" s="14" customFormat="1" x14ac:dyDescent="0.25">
      <c r="B7654"/>
      <c r="C7654"/>
      <c r="D7654"/>
      <c r="E7654"/>
      <c r="F7654"/>
      <c r="G7654"/>
      <c r="H7654"/>
      <c r="I7654"/>
      <c r="J7654"/>
      <c r="K7654" s="91"/>
      <c r="L7654" s="91"/>
      <c r="M7654" s="91"/>
      <c r="R7654"/>
      <c r="S7654"/>
      <c r="T7654"/>
      <c r="U7654"/>
      <c r="V7654"/>
      <c r="W7654"/>
      <c r="X7654"/>
      <c r="Y7654"/>
      <c r="Z7654"/>
      <c r="AA7654"/>
      <c r="AB7654"/>
      <c r="AC7654"/>
    </row>
    <row r="7655" spans="2:29" s="14" customFormat="1" x14ac:dyDescent="0.25">
      <c r="B7655"/>
      <c r="C7655"/>
      <c r="D7655"/>
      <c r="E7655"/>
      <c r="F7655"/>
      <c r="G7655"/>
      <c r="H7655"/>
      <c r="I7655"/>
      <c r="J7655"/>
      <c r="K7655" s="91"/>
      <c r="L7655" s="91"/>
      <c r="M7655" s="91"/>
      <c r="R7655"/>
      <c r="S7655"/>
      <c r="T7655"/>
      <c r="U7655"/>
      <c r="V7655"/>
      <c r="W7655"/>
      <c r="X7655"/>
      <c r="Y7655"/>
      <c r="Z7655"/>
      <c r="AA7655"/>
      <c r="AB7655"/>
      <c r="AC7655"/>
    </row>
    <row r="7656" spans="2:29" s="14" customFormat="1" x14ac:dyDescent="0.25">
      <c r="B7656"/>
      <c r="C7656"/>
      <c r="D7656"/>
      <c r="E7656"/>
      <c r="F7656"/>
      <c r="G7656"/>
      <c r="H7656"/>
      <c r="I7656"/>
      <c r="J7656"/>
      <c r="K7656" s="91"/>
      <c r="L7656" s="91"/>
      <c r="M7656" s="91"/>
      <c r="R7656"/>
      <c r="S7656"/>
      <c r="T7656"/>
      <c r="U7656"/>
      <c r="V7656"/>
      <c r="W7656"/>
      <c r="X7656"/>
      <c r="Y7656"/>
      <c r="Z7656"/>
      <c r="AA7656"/>
      <c r="AB7656"/>
      <c r="AC7656"/>
    </row>
    <row r="7657" spans="2:29" s="14" customFormat="1" x14ac:dyDescent="0.25">
      <c r="B7657"/>
      <c r="C7657"/>
      <c r="D7657"/>
      <c r="E7657"/>
      <c r="F7657"/>
      <c r="G7657"/>
      <c r="H7657"/>
      <c r="I7657"/>
      <c r="J7657"/>
      <c r="K7657" s="91"/>
      <c r="L7657" s="91"/>
      <c r="M7657" s="91"/>
      <c r="R7657"/>
      <c r="S7657"/>
      <c r="T7657"/>
      <c r="U7657"/>
      <c r="V7657"/>
      <c r="W7657"/>
      <c r="X7657"/>
      <c r="Y7657"/>
      <c r="Z7657"/>
      <c r="AA7657"/>
      <c r="AB7657"/>
      <c r="AC7657"/>
    </row>
    <row r="7658" spans="2:29" s="14" customFormat="1" x14ac:dyDescent="0.25">
      <c r="B7658"/>
      <c r="C7658"/>
      <c r="D7658"/>
      <c r="E7658"/>
      <c r="F7658"/>
      <c r="G7658"/>
      <c r="H7658"/>
      <c r="I7658"/>
      <c r="J7658"/>
      <c r="K7658" s="91"/>
      <c r="L7658" s="91"/>
      <c r="M7658" s="91"/>
      <c r="R7658"/>
      <c r="S7658"/>
      <c r="T7658"/>
      <c r="U7658"/>
      <c r="V7658"/>
      <c r="W7658"/>
      <c r="X7658"/>
      <c r="Y7658"/>
      <c r="Z7658"/>
      <c r="AA7658"/>
      <c r="AB7658"/>
      <c r="AC7658"/>
    </row>
    <row r="7659" spans="2:29" s="14" customFormat="1" x14ac:dyDescent="0.25">
      <c r="B7659"/>
      <c r="C7659"/>
      <c r="D7659"/>
      <c r="E7659"/>
      <c r="F7659"/>
      <c r="G7659"/>
      <c r="H7659"/>
      <c r="I7659"/>
      <c r="J7659"/>
      <c r="K7659" s="91"/>
      <c r="L7659" s="91"/>
      <c r="M7659" s="91"/>
      <c r="R7659"/>
      <c r="S7659"/>
      <c r="T7659"/>
      <c r="U7659"/>
      <c r="V7659"/>
      <c r="W7659"/>
      <c r="X7659"/>
      <c r="Y7659"/>
      <c r="Z7659"/>
      <c r="AA7659"/>
      <c r="AB7659"/>
      <c r="AC7659"/>
    </row>
    <row r="7660" spans="2:29" s="14" customFormat="1" x14ac:dyDescent="0.25">
      <c r="B7660"/>
      <c r="C7660"/>
      <c r="D7660"/>
      <c r="E7660"/>
      <c r="F7660"/>
      <c r="G7660"/>
      <c r="H7660"/>
      <c r="I7660"/>
      <c r="J7660"/>
      <c r="K7660" s="91"/>
      <c r="L7660" s="91"/>
      <c r="M7660" s="91"/>
      <c r="R7660"/>
      <c r="S7660"/>
      <c r="T7660"/>
      <c r="U7660"/>
      <c r="V7660"/>
      <c r="W7660"/>
      <c r="X7660"/>
      <c r="Y7660"/>
      <c r="Z7660"/>
      <c r="AA7660"/>
      <c r="AB7660"/>
      <c r="AC7660"/>
    </row>
    <row r="7661" spans="2:29" s="14" customFormat="1" x14ac:dyDescent="0.25">
      <c r="B7661"/>
      <c r="C7661"/>
      <c r="D7661"/>
      <c r="E7661"/>
      <c r="F7661"/>
      <c r="G7661"/>
      <c r="H7661"/>
      <c r="I7661"/>
      <c r="J7661"/>
      <c r="K7661" s="91"/>
      <c r="L7661" s="91"/>
      <c r="M7661" s="91"/>
      <c r="R7661"/>
      <c r="S7661"/>
      <c r="T7661"/>
      <c r="U7661"/>
      <c r="V7661"/>
      <c r="W7661"/>
      <c r="X7661"/>
      <c r="Y7661"/>
      <c r="Z7661"/>
      <c r="AA7661"/>
      <c r="AB7661"/>
      <c r="AC7661"/>
    </row>
    <row r="7662" spans="2:29" s="14" customFormat="1" x14ac:dyDescent="0.25">
      <c r="B7662"/>
      <c r="C7662"/>
      <c r="D7662"/>
      <c r="E7662"/>
      <c r="F7662"/>
      <c r="G7662"/>
      <c r="H7662"/>
      <c r="I7662"/>
      <c r="J7662"/>
      <c r="K7662" s="91"/>
      <c r="L7662" s="91"/>
      <c r="M7662" s="91"/>
      <c r="R7662"/>
      <c r="S7662"/>
      <c r="T7662"/>
      <c r="U7662"/>
      <c r="V7662"/>
      <c r="W7662"/>
      <c r="X7662"/>
      <c r="Y7662"/>
      <c r="Z7662"/>
      <c r="AA7662"/>
      <c r="AB7662"/>
      <c r="AC7662"/>
    </row>
    <row r="7663" spans="2:29" s="14" customFormat="1" x14ac:dyDescent="0.25">
      <c r="B7663"/>
      <c r="C7663"/>
      <c r="D7663"/>
      <c r="E7663"/>
      <c r="F7663"/>
      <c r="G7663"/>
      <c r="H7663"/>
      <c r="I7663"/>
      <c r="J7663"/>
      <c r="K7663" s="91"/>
      <c r="L7663" s="91"/>
      <c r="M7663" s="91"/>
      <c r="R7663"/>
      <c r="S7663"/>
      <c r="T7663"/>
      <c r="U7663"/>
      <c r="V7663"/>
      <c r="W7663"/>
      <c r="X7663"/>
      <c r="Y7663"/>
      <c r="Z7663"/>
      <c r="AA7663"/>
      <c r="AB7663"/>
      <c r="AC7663"/>
    </row>
    <row r="7664" spans="2:29" s="14" customFormat="1" x14ac:dyDescent="0.25">
      <c r="B7664"/>
      <c r="C7664"/>
      <c r="D7664"/>
      <c r="E7664"/>
      <c r="F7664"/>
      <c r="G7664"/>
      <c r="H7664"/>
      <c r="I7664"/>
      <c r="J7664"/>
      <c r="K7664" s="91"/>
      <c r="L7664" s="91"/>
      <c r="M7664" s="91"/>
      <c r="R7664"/>
      <c r="S7664"/>
      <c r="T7664"/>
      <c r="U7664"/>
      <c r="V7664"/>
      <c r="W7664"/>
      <c r="X7664"/>
      <c r="Y7664"/>
      <c r="Z7664"/>
      <c r="AA7664"/>
      <c r="AB7664"/>
      <c r="AC7664"/>
    </row>
    <row r="7665" spans="2:29" s="14" customFormat="1" x14ac:dyDescent="0.25">
      <c r="B7665"/>
      <c r="C7665"/>
      <c r="D7665"/>
      <c r="E7665"/>
      <c r="F7665"/>
      <c r="G7665"/>
      <c r="H7665"/>
      <c r="I7665"/>
      <c r="J7665"/>
      <c r="K7665" s="91"/>
      <c r="L7665" s="91"/>
      <c r="M7665" s="91"/>
      <c r="R7665"/>
      <c r="S7665"/>
      <c r="T7665"/>
      <c r="U7665"/>
      <c r="V7665"/>
      <c r="W7665"/>
      <c r="X7665"/>
      <c r="Y7665"/>
      <c r="Z7665"/>
      <c r="AA7665"/>
      <c r="AB7665"/>
      <c r="AC7665"/>
    </row>
    <row r="7666" spans="2:29" s="14" customFormat="1" x14ac:dyDescent="0.25">
      <c r="B7666"/>
      <c r="C7666"/>
      <c r="D7666"/>
      <c r="E7666"/>
      <c r="F7666"/>
      <c r="G7666"/>
      <c r="H7666"/>
      <c r="I7666"/>
      <c r="J7666"/>
      <c r="K7666" s="91"/>
      <c r="L7666" s="91"/>
      <c r="M7666" s="91"/>
      <c r="R7666"/>
      <c r="S7666"/>
      <c r="T7666"/>
      <c r="U7666"/>
      <c r="V7666"/>
      <c r="W7666"/>
      <c r="X7666"/>
      <c r="Y7666"/>
      <c r="Z7666"/>
      <c r="AA7666"/>
      <c r="AB7666"/>
      <c r="AC7666"/>
    </row>
    <row r="7667" spans="2:29" s="14" customFormat="1" x14ac:dyDescent="0.25">
      <c r="B7667"/>
      <c r="C7667"/>
      <c r="D7667"/>
      <c r="E7667"/>
      <c r="F7667"/>
      <c r="G7667"/>
      <c r="H7667"/>
      <c r="I7667"/>
      <c r="J7667"/>
      <c r="K7667" s="91"/>
      <c r="L7667" s="91"/>
      <c r="M7667" s="91"/>
      <c r="R7667"/>
      <c r="S7667"/>
      <c r="T7667"/>
      <c r="U7667"/>
      <c r="V7667"/>
      <c r="W7667"/>
      <c r="X7667"/>
      <c r="Y7667"/>
      <c r="Z7667"/>
      <c r="AA7667"/>
      <c r="AB7667"/>
      <c r="AC7667"/>
    </row>
    <row r="7668" spans="2:29" s="14" customFormat="1" x14ac:dyDescent="0.25">
      <c r="B7668"/>
      <c r="C7668"/>
      <c r="D7668"/>
      <c r="E7668"/>
      <c r="F7668"/>
      <c r="G7668"/>
      <c r="H7668"/>
      <c r="I7668"/>
      <c r="J7668"/>
      <c r="K7668" s="91"/>
      <c r="L7668" s="91"/>
      <c r="M7668" s="91"/>
      <c r="R7668"/>
      <c r="S7668"/>
      <c r="T7668"/>
      <c r="U7668"/>
      <c r="V7668"/>
      <c r="W7668"/>
      <c r="X7668"/>
      <c r="Y7668"/>
      <c r="Z7668"/>
      <c r="AA7668"/>
      <c r="AB7668"/>
      <c r="AC7668"/>
    </row>
    <row r="7669" spans="2:29" s="14" customFormat="1" x14ac:dyDescent="0.25">
      <c r="B7669"/>
      <c r="C7669"/>
      <c r="D7669"/>
      <c r="E7669"/>
      <c r="F7669"/>
      <c r="G7669"/>
      <c r="H7669"/>
      <c r="I7669"/>
      <c r="J7669"/>
      <c r="K7669" s="91"/>
      <c r="L7669" s="91"/>
      <c r="M7669" s="91"/>
      <c r="R7669"/>
      <c r="S7669"/>
      <c r="T7669"/>
      <c r="U7669"/>
      <c r="V7669"/>
      <c r="W7669"/>
      <c r="X7669"/>
      <c r="Y7669"/>
      <c r="Z7669"/>
      <c r="AA7669"/>
      <c r="AB7669"/>
      <c r="AC7669"/>
    </row>
    <row r="7670" spans="2:29" s="14" customFormat="1" x14ac:dyDescent="0.25">
      <c r="B7670"/>
      <c r="C7670"/>
      <c r="D7670"/>
      <c r="E7670"/>
      <c r="F7670"/>
      <c r="G7670"/>
      <c r="H7670"/>
      <c r="I7670"/>
      <c r="J7670"/>
      <c r="K7670" s="91"/>
      <c r="L7670" s="91"/>
      <c r="M7670" s="91"/>
      <c r="R7670"/>
      <c r="S7670"/>
      <c r="T7670"/>
      <c r="U7670"/>
      <c r="V7670"/>
      <c r="W7670"/>
      <c r="X7670"/>
      <c r="Y7670"/>
      <c r="Z7670"/>
      <c r="AA7670"/>
      <c r="AB7670"/>
      <c r="AC7670"/>
    </row>
    <row r="7671" spans="2:29" s="14" customFormat="1" x14ac:dyDescent="0.25">
      <c r="B7671"/>
      <c r="C7671"/>
      <c r="D7671"/>
      <c r="E7671"/>
      <c r="F7671"/>
      <c r="G7671"/>
      <c r="H7671"/>
      <c r="I7671"/>
      <c r="J7671"/>
      <c r="K7671" s="91"/>
      <c r="L7671" s="91"/>
      <c r="M7671" s="91"/>
      <c r="R7671"/>
      <c r="S7671"/>
      <c r="T7671"/>
      <c r="U7671"/>
      <c r="V7671"/>
      <c r="W7671"/>
      <c r="X7671"/>
      <c r="Y7671"/>
      <c r="Z7671"/>
      <c r="AA7671"/>
      <c r="AB7671"/>
      <c r="AC7671"/>
    </row>
    <row r="7672" spans="2:29" s="14" customFormat="1" x14ac:dyDescent="0.25">
      <c r="B7672"/>
      <c r="C7672"/>
      <c r="D7672"/>
      <c r="E7672"/>
      <c r="F7672"/>
      <c r="G7672"/>
      <c r="H7672"/>
      <c r="I7672"/>
      <c r="J7672"/>
      <c r="K7672" s="91"/>
      <c r="L7672" s="91"/>
      <c r="M7672" s="91"/>
      <c r="R7672"/>
      <c r="S7672"/>
      <c r="T7672"/>
      <c r="U7672"/>
      <c r="V7672"/>
      <c r="W7672"/>
      <c r="X7672"/>
      <c r="Y7672"/>
      <c r="Z7672"/>
      <c r="AA7672"/>
      <c r="AB7672"/>
      <c r="AC7672"/>
    </row>
    <row r="7673" spans="2:29" s="14" customFormat="1" x14ac:dyDescent="0.25">
      <c r="B7673"/>
      <c r="C7673"/>
      <c r="D7673"/>
      <c r="E7673"/>
      <c r="F7673"/>
      <c r="G7673"/>
      <c r="H7673"/>
      <c r="I7673"/>
      <c r="J7673"/>
      <c r="K7673" s="91"/>
      <c r="L7673" s="91"/>
      <c r="M7673" s="91"/>
      <c r="R7673"/>
      <c r="S7673"/>
      <c r="T7673"/>
      <c r="U7673"/>
      <c r="V7673"/>
      <c r="W7673"/>
      <c r="X7673"/>
      <c r="Y7673"/>
      <c r="Z7673"/>
      <c r="AA7673"/>
      <c r="AB7673"/>
      <c r="AC7673"/>
    </row>
    <row r="7674" spans="2:29" s="14" customFormat="1" x14ac:dyDescent="0.25">
      <c r="B7674"/>
      <c r="C7674"/>
      <c r="D7674"/>
      <c r="E7674"/>
      <c r="F7674"/>
      <c r="G7674"/>
      <c r="H7674"/>
      <c r="I7674"/>
      <c r="J7674"/>
      <c r="K7674" s="91"/>
      <c r="L7674" s="91"/>
      <c r="M7674" s="91"/>
      <c r="R7674"/>
      <c r="S7674"/>
      <c r="T7674"/>
      <c r="U7674"/>
      <c r="V7674"/>
      <c r="W7674"/>
      <c r="X7674"/>
      <c r="Y7674"/>
      <c r="Z7674"/>
      <c r="AA7674"/>
      <c r="AB7674"/>
      <c r="AC7674"/>
    </row>
    <row r="7675" spans="2:29" s="14" customFormat="1" x14ac:dyDescent="0.25">
      <c r="B7675"/>
      <c r="C7675"/>
      <c r="D7675"/>
      <c r="E7675"/>
      <c r="F7675"/>
      <c r="G7675"/>
      <c r="H7675"/>
      <c r="I7675"/>
      <c r="J7675"/>
      <c r="K7675" s="91"/>
      <c r="L7675" s="91"/>
      <c r="M7675" s="91"/>
      <c r="R7675"/>
      <c r="S7675"/>
      <c r="T7675"/>
      <c r="U7675"/>
      <c r="V7675"/>
      <c r="W7675"/>
      <c r="X7675"/>
      <c r="Y7675"/>
      <c r="Z7675"/>
      <c r="AA7675"/>
      <c r="AB7675"/>
      <c r="AC7675"/>
    </row>
    <row r="7676" spans="2:29" s="14" customFormat="1" x14ac:dyDescent="0.25">
      <c r="B7676"/>
      <c r="C7676"/>
      <c r="D7676"/>
      <c r="E7676"/>
      <c r="F7676"/>
      <c r="G7676"/>
      <c r="H7676"/>
      <c r="I7676"/>
      <c r="J7676"/>
      <c r="K7676" s="91"/>
      <c r="L7676" s="91"/>
      <c r="M7676" s="91"/>
      <c r="R7676"/>
      <c r="S7676"/>
      <c r="T7676"/>
      <c r="U7676"/>
      <c r="V7676"/>
      <c r="W7676"/>
      <c r="X7676"/>
      <c r="Y7676"/>
      <c r="Z7676"/>
      <c r="AA7676"/>
      <c r="AB7676"/>
      <c r="AC7676"/>
    </row>
    <row r="7677" spans="2:29" s="14" customFormat="1" x14ac:dyDescent="0.25">
      <c r="B7677"/>
      <c r="C7677"/>
      <c r="D7677"/>
      <c r="E7677"/>
      <c r="F7677"/>
      <c r="G7677"/>
      <c r="H7677"/>
      <c r="I7677"/>
      <c r="J7677"/>
      <c r="K7677" s="91"/>
      <c r="L7677" s="91"/>
      <c r="M7677" s="91"/>
      <c r="R7677"/>
      <c r="S7677"/>
      <c r="T7677"/>
      <c r="U7677"/>
      <c r="V7677"/>
      <c r="W7677"/>
      <c r="X7677"/>
      <c r="Y7677"/>
      <c r="Z7677"/>
      <c r="AA7677"/>
      <c r="AB7677"/>
      <c r="AC7677"/>
    </row>
    <row r="7678" spans="2:29" s="14" customFormat="1" x14ac:dyDescent="0.25">
      <c r="B7678"/>
      <c r="C7678"/>
      <c r="D7678"/>
      <c r="E7678"/>
      <c r="F7678"/>
      <c r="G7678"/>
      <c r="H7678"/>
      <c r="I7678"/>
      <c r="J7678"/>
      <c r="K7678" s="91"/>
      <c r="L7678" s="91"/>
      <c r="M7678" s="91"/>
      <c r="R7678"/>
      <c r="S7678"/>
      <c r="T7678"/>
      <c r="U7678"/>
      <c r="V7678"/>
      <c r="W7678"/>
      <c r="X7678"/>
      <c r="Y7678"/>
      <c r="Z7678"/>
      <c r="AA7678"/>
      <c r="AB7678"/>
      <c r="AC7678"/>
    </row>
    <row r="7679" spans="2:29" s="14" customFormat="1" x14ac:dyDescent="0.25">
      <c r="B7679"/>
      <c r="C7679"/>
      <c r="D7679"/>
      <c r="E7679"/>
      <c r="F7679"/>
      <c r="G7679"/>
      <c r="H7679"/>
      <c r="I7679"/>
      <c r="J7679"/>
      <c r="K7679" s="91"/>
      <c r="L7679" s="91"/>
      <c r="M7679" s="91"/>
      <c r="R7679"/>
      <c r="S7679"/>
      <c r="T7679"/>
      <c r="U7679"/>
      <c r="V7679"/>
      <c r="W7679"/>
      <c r="X7679"/>
      <c r="Y7679"/>
      <c r="Z7679"/>
      <c r="AA7679"/>
      <c r="AB7679"/>
      <c r="AC7679"/>
    </row>
    <row r="7680" spans="2:29" s="14" customFormat="1" x14ac:dyDescent="0.25">
      <c r="B7680"/>
      <c r="C7680"/>
      <c r="D7680"/>
      <c r="E7680"/>
      <c r="F7680"/>
      <c r="G7680"/>
      <c r="H7680"/>
      <c r="I7680"/>
      <c r="J7680"/>
      <c r="K7680" s="91"/>
      <c r="L7680" s="91"/>
      <c r="M7680" s="91"/>
      <c r="R7680"/>
      <c r="S7680"/>
      <c r="T7680"/>
      <c r="U7680"/>
      <c r="V7680"/>
      <c r="W7680"/>
      <c r="X7680"/>
      <c r="Y7680"/>
      <c r="Z7680"/>
      <c r="AA7680"/>
      <c r="AB7680"/>
      <c r="AC7680"/>
    </row>
    <row r="7681" spans="2:29" s="14" customFormat="1" x14ac:dyDescent="0.25">
      <c r="B7681"/>
      <c r="C7681"/>
      <c r="D7681"/>
      <c r="E7681"/>
      <c r="F7681"/>
      <c r="G7681"/>
      <c r="H7681"/>
      <c r="I7681"/>
      <c r="J7681"/>
      <c r="K7681" s="91"/>
      <c r="L7681" s="91"/>
      <c r="M7681" s="91"/>
      <c r="R7681"/>
      <c r="S7681"/>
      <c r="T7681"/>
      <c r="U7681"/>
      <c r="V7681"/>
      <c r="W7681"/>
      <c r="X7681"/>
      <c r="Y7681"/>
      <c r="Z7681"/>
      <c r="AA7681"/>
      <c r="AB7681"/>
      <c r="AC7681"/>
    </row>
    <row r="7682" spans="2:29" s="14" customFormat="1" x14ac:dyDescent="0.25">
      <c r="B7682"/>
      <c r="C7682"/>
      <c r="D7682"/>
      <c r="E7682"/>
      <c r="F7682"/>
      <c r="G7682"/>
      <c r="H7682"/>
      <c r="I7682"/>
      <c r="J7682"/>
      <c r="K7682" s="91"/>
      <c r="L7682" s="91"/>
      <c r="M7682" s="91"/>
      <c r="R7682"/>
      <c r="S7682"/>
      <c r="T7682"/>
      <c r="U7682"/>
      <c r="V7682"/>
      <c r="W7682"/>
      <c r="X7682"/>
      <c r="Y7682"/>
      <c r="Z7682"/>
      <c r="AA7682"/>
      <c r="AB7682"/>
      <c r="AC7682"/>
    </row>
    <row r="7683" spans="2:29" s="14" customFormat="1" x14ac:dyDescent="0.25">
      <c r="B7683"/>
      <c r="C7683"/>
      <c r="D7683"/>
      <c r="E7683"/>
      <c r="F7683"/>
      <c r="G7683"/>
      <c r="H7683"/>
      <c r="I7683"/>
      <c r="J7683"/>
      <c r="K7683" s="91"/>
      <c r="L7683" s="91"/>
      <c r="M7683" s="91"/>
      <c r="R7683"/>
      <c r="S7683"/>
      <c r="T7683"/>
      <c r="U7683"/>
      <c r="V7683"/>
      <c r="W7683"/>
      <c r="X7683"/>
      <c r="Y7683"/>
      <c r="Z7683"/>
      <c r="AA7683"/>
      <c r="AB7683"/>
      <c r="AC7683"/>
    </row>
    <row r="7684" spans="2:29" s="14" customFormat="1" x14ac:dyDescent="0.25">
      <c r="B7684"/>
      <c r="C7684"/>
      <c r="D7684"/>
      <c r="E7684"/>
      <c r="F7684"/>
      <c r="G7684"/>
      <c r="H7684"/>
      <c r="I7684"/>
      <c r="J7684"/>
      <c r="K7684" s="91"/>
      <c r="L7684" s="91"/>
      <c r="M7684" s="91"/>
      <c r="R7684"/>
      <c r="S7684"/>
      <c r="T7684"/>
      <c r="U7684"/>
      <c r="V7684"/>
      <c r="W7684"/>
      <c r="X7684"/>
      <c r="Y7684"/>
      <c r="Z7684"/>
      <c r="AA7684"/>
      <c r="AB7684"/>
      <c r="AC7684"/>
    </row>
    <row r="7685" spans="2:29" s="14" customFormat="1" x14ac:dyDescent="0.25">
      <c r="B7685"/>
      <c r="C7685"/>
      <c r="D7685"/>
      <c r="E7685"/>
      <c r="F7685"/>
      <c r="G7685"/>
      <c r="H7685"/>
      <c r="I7685"/>
      <c r="J7685"/>
      <c r="K7685" s="91"/>
      <c r="L7685" s="91"/>
      <c r="M7685" s="91"/>
      <c r="R7685"/>
      <c r="S7685"/>
      <c r="T7685"/>
      <c r="U7685"/>
      <c r="V7685"/>
      <c r="W7685"/>
      <c r="X7685"/>
      <c r="Y7685"/>
      <c r="Z7685"/>
      <c r="AA7685"/>
      <c r="AB7685"/>
      <c r="AC7685"/>
    </row>
    <row r="7686" spans="2:29" s="14" customFormat="1" x14ac:dyDescent="0.25">
      <c r="B7686"/>
      <c r="C7686"/>
      <c r="D7686"/>
      <c r="E7686"/>
      <c r="F7686"/>
      <c r="G7686"/>
      <c r="H7686"/>
      <c r="I7686"/>
      <c r="J7686"/>
      <c r="K7686" s="91"/>
      <c r="L7686" s="91"/>
      <c r="M7686" s="91"/>
      <c r="R7686"/>
      <c r="S7686"/>
      <c r="T7686"/>
      <c r="U7686"/>
      <c r="V7686"/>
      <c r="W7686"/>
      <c r="X7686"/>
      <c r="Y7686"/>
      <c r="Z7686"/>
      <c r="AA7686"/>
      <c r="AB7686"/>
      <c r="AC7686"/>
    </row>
    <row r="7687" spans="2:29" s="14" customFormat="1" x14ac:dyDescent="0.25">
      <c r="B7687"/>
      <c r="C7687"/>
      <c r="D7687"/>
      <c r="E7687"/>
      <c r="F7687"/>
      <c r="G7687"/>
      <c r="H7687"/>
      <c r="I7687"/>
      <c r="J7687"/>
      <c r="K7687" s="91"/>
      <c r="L7687" s="91"/>
      <c r="M7687" s="91"/>
      <c r="R7687"/>
      <c r="S7687"/>
      <c r="T7687"/>
      <c r="U7687"/>
      <c r="V7687"/>
      <c r="W7687"/>
      <c r="X7687"/>
      <c r="Y7687"/>
      <c r="Z7687"/>
      <c r="AA7687"/>
      <c r="AB7687"/>
      <c r="AC7687"/>
    </row>
    <row r="7688" spans="2:29" s="14" customFormat="1" x14ac:dyDescent="0.25">
      <c r="B7688"/>
      <c r="C7688"/>
      <c r="D7688"/>
      <c r="E7688"/>
      <c r="F7688"/>
      <c r="G7688"/>
      <c r="H7688"/>
      <c r="I7688"/>
      <c r="J7688"/>
      <c r="K7688" s="91"/>
      <c r="L7688" s="91"/>
      <c r="M7688" s="91"/>
      <c r="R7688"/>
      <c r="S7688"/>
      <c r="T7688"/>
      <c r="U7688"/>
      <c r="V7688"/>
      <c r="W7688"/>
      <c r="X7688"/>
      <c r="Y7688"/>
      <c r="Z7688"/>
      <c r="AA7688"/>
      <c r="AB7688"/>
      <c r="AC7688"/>
    </row>
    <row r="7689" spans="2:29" s="14" customFormat="1" x14ac:dyDescent="0.25">
      <c r="B7689"/>
      <c r="C7689"/>
      <c r="D7689"/>
      <c r="E7689"/>
      <c r="F7689"/>
      <c r="G7689"/>
      <c r="H7689"/>
      <c r="I7689"/>
      <c r="J7689"/>
      <c r="K7689" s="91"/>
      <c r="L7689" s="91"/>
      <c r="M7689" s="91"/>
      <c r="R7689"/>
      <c r="S7689"/>
      <c r="T7689"/>
      <c r="U7689"/>
      <c r="V7689"/>
      <c r="W7689"/>
      <c r="X7689"/>
      <c r="Y7689"/>
      <c r="Z7689"/>
      <c r="AA7689"/>
      <c r="AB7689"/>
      <c r="AC7689"/>
    </row>
    <row r="7690" spans="2:29" s="14" customFormat="1" x14ac:dyDescent="0.25">
      <c r="B7690"/>
      <c r="C7690"/>
      <c r="D7690"/>
      <c r="E7690"/>
      <c r="F7690"/>
      <c r="G7690"/>
      <c r="H7690"/>
      <c r="I7690"/>
      <c r="J7690"/>
      <c r="K7690" s="91"/>
      <c r="L7690" s="91"/>
      <c r="M7690" s="91"/>
      <c r="R7690"/>
      <c r="S7690"/>
      <c r="T7690"/>
      <c r="U7690"/>
      <c r="V7690"/>
      <c r="W7690"/>
      <c r="X7690"/>
      <c r="Y7690"/>
      <c r="Z7690"/>
      <c r="AA7690"/>
      <c r="AB7690"/>
      <c r="AC7690"/>
    </row>
    <row r="7691" spans="2:29" s="14" customFormat="1" x14ac:dyDescent="0.25">
      <c r="B7691"/>
      <c r="C7691"/>
      <c r="D7691"/>
      <c r="E7691"/>
      <c r="F7691"/>
      <c r="G7691"/>
      <c r="H7691"/>
      <c r="I7691"/>
      <c r="J7691"/>
      <c r="K7691" s="91"/>
      <c r="L7691" s="91"/>
      <c r="M7691" s="91"/>
      <c r="R7691"/>
      <c r="S7691"/>
      <c r="T7691"/>
      <c r="U7691"/>
      <c r="V7691"/>
      <c r="W7691"/>
      <c r="X7691"/>
      <c r="Y7691"/>
      <c r="Z7691"/>
      <c r="AA7691"/>
      <c r="AB7691"/>
      <c r="AC7691"/>
    </row>
    <row r="7692" spans="2:29" s="14" customFormat="1" x14ac:dyDescent="0.25">
      <c r="B7692"/>
      <c r="C7692"/>
      <c r="D7692"/>
      <c r="E7692"/>
      <c r="F7692"/>
      <c r="G7692"/>
      <c r="H7692"/>
      <c r="I7692"/>
      <c r="J7692"/>
      <c r="K7692" s="91"/>
      <c r="L7692" s="91"/>
      <c r="M7692" s="91"/>
      <c r="R7692"/>
      <c r="S7692"/>
      <c r="T7692"/>
      <c r="U7692"/>
      <c r="V7692"/>
      <c r="W7692"/>
      <c r="X7692"/>
      <c r="Y7692"/>
      <c r="Z7692"/>
      <c r="AA7692"/>
      <c r="AB7692"/>
      <c r="AC7692"/>
    </row>
    <row r="7693" spans="2:29" s="14" customFormat="1" x14ac:dyDescent="0.25">
      <c r="B7693"/>
      <c r="C7693"/>
      <c r="D7693"/>
      <c r="E7693"/>
      <c r="F7693"/>
      <c r="G7693"/>
      <c r="H7693"/>
      <c r="I7693"/>
      <c r="J7693"/>
      <c r="K7693" s="91"/>
      <c r="L7693" s="91"/>
      <c r="M7693" s="91"/>
      <c r="R7693"/>
      <c r="S7693"/>
      <c r="T7693"/>
      <c r="U7693"/>
      <c r="V7693"/>
      <c r="W7693"/>
      <c r="X7693"/>
      <c r="Y7693"/>
      <c r="Z7693"/>
      <c r="AA7693"/>
      <c r="AB7693"/>
      <c r="AC7693"/>
    </row>
    <row r="7694" spans="2:29" s="14" customFormat="1" x14ac:dyDescent="0.25">
      <c r="B7694"/>
      <c r="C7694"/>
      <c r="D7694"/>
      <c r="E7694"/>
      <c r="F7694"/>
      <c r="G7694"/>
      <c r="H7694"/>
      <c r="I7694"/>
      <c r="J7694"/>
      <c r="K7694" s="91"/>
      <c r="L7694" s="91"/>
      <c r="M7694" s="91"/>
      <c r="R7694"/>
      <c r="S7694"/>
      <c r="T7694"/>
      <c r="U7694"/>
      <c r="V7694"/>
      <c r="W7694"/>
      <c r="X7694"/>
      <c r="Y7694"/>
      <c r="Z7694"/>
      <c r="AA7694"/>
      <c r="AB7694"/>
      <c r="AC7694"/>
    </row>
    <row r="7695" spans="2:29" s="14" customFormat="1" x14ac:dyDescent="0.25">
      <c r="B7695"/>
      <c r="C7695"/>
      <c r="D7695"/>
      <c r="E7695"/>
      <c r="F7695"/>
      <c r="G7695"/>
      <c r="H7695"/>
      <c r="I7695"/>
      <c r="J7695"/>
      <c r="K7695" s="91"/>
      <c r="L7695" s="91"/>
      <c r="M7695" s="91"/>
      <c r="R7695"/>
      <c r="S7695"/>
      <c r="T7695"/>
      <c r="U7695"/>
      <c r="V7695"/>
      <c r="W7695"/>
      <c r="X7695"/>
      <c r="Y7695"/>
      <c r="Z7695"/>
      <c r="AA7695"/>
      <c r="AB7695"/>
      <c r="AC7695"/>
    </row>
    <row r="7696" spans="2:29" s="14" customFormat="1" x14ac:dyDescent="0.25">
      <c r="B7696"/>
      <c r="C7696"/>
      <c r="D7696"/>
      <c r="E7696"/>
      <c r="F7696"/>
      <c r="G7696"/>
      <c r="H7696"/>
      <c r="I7696"/>
      <c r="J7696"/>
      <c r="K7696" s="91"/>
      <c r="L7696" s="91"/>
      <c r="M7696" s="91"/>
      <c r="R7696"/>
      <c r="S7696"/>
      <c r="T7696"/>
      <c r="U7696"/>
      <c r="V7696"/>
      <c r="W7696"/>
      <c r="X7696"/>
      <c r="Y7696"/>
      <c r="Z7696"/>
      <c r="AA7696"/>
      <c r="AB7696"/>
      <c r="AC7696"/>
    </row>
    <row r="7697" spans="2:29" s="14" customFormat="1" x14ac:dyDescent="0.25">
      <c r="B7697"/>
      <c r="C7697"/>
      <c r="D7697"/>
      <c r="E7697"/>
      <c r="F7697"/>
      <c r="G7697"/>
      <c r="H7697"/>
      <c r="I7697"/>
      <c r="J7697"/>
      <c r="K7697" s="91"/>
      <c r="L7697" s="91"/>
      <c r="M7697" s="91"/>
      <c r="R7697"/>
      <c r="S7697"/>
      <c r="T7697"/>
      <c r="U7697"/>
      <c r="V7697"/>
      <c r="W7697"/>
      <c r="X7697"/>
      <c r="Y7697"/>
      <c r="Z7697"/>
      <c r="AA7697"/>
      <c r="AB7697"/>
      <c r="AC7697"/>
    </row>
    <row r="7698" spans="2:29" s="14" customFormat="1" x14ac:dyDescent="0.25">
      <c r="B7698"/>
      <c r="C7698"/>
      <c r="D7698"/>
      <c r="E7698"/>
      <c r="F7698"/>
      <c r="G7698"/>
      <c r="H7698"/>
      <c r="I7698"/>
      <c r="J7698"/>
      <c r="K7698" s="91"/>
      <c r="L7698" s="91"/>
      <c r="M7698" s="91"/>
      <c r="R7698"/>
      <c r="S7698"/>
      <c r="T7698"/>
      <c r="U7698"/>
      <c r="V7698"/>
      <c r="W7698"/>
      <c r="X7698"/>
      <c r="Y7698"/>
      <c r="Z7698"/>
      <c r="AA7698"/>
      <c r="AB7698"/>
      <c r="AC7698"/>
    </row>
    <row r="7699" spans="2:29" s="14" customFormat="1" x14ac:dyDescent="0.25">
      <c r="B7699"/>
      <c r="C7699"/>
      <c r="D7699"/>
      <c r="E7699"/>
      <c r="F7699"/>
      <c r="G7699"/>
      <c r="H7699"/>
      <c r="I7699"/>
      <c r="J7699"/>
      <c r="K7699" s="91"/>
      <c r="L7699" s="91"/>
      <c r="M7699" s="91"/>
      <c r="R7699"/>
      <c r="S7699"/>
      <c r="T7699"/>
      <c r="U7699"/>
      <c r="V7699"/>
      <c r="W7699"/>
      <c r="X7699"/>
      <c r="Y7699"/>
      <c r="Z7699"/>
      <c r="AA7699"/>
      <c r="AB7699"/>
      <c r="AC7699"/>
    </row>
    <row r="7700" spans="2:29" s="14" customFormat="1" x14ac:dyDescent="0.25">
      <c r="B7700"/>
      <c r="C7700"/>
      <c r="D7700"/>
      <c r="E7700"/>
      <c r="F7700"/>
      <c r="G7700"/>
      <c r="H7700"/>
      <c r="I7700"/>
      <c r="J7700"/>
      <c r="K7700" s="91"/>
      <c r="L7700" s="91"/>
      <c r="M7700" s="91"/>
      <c r="R7700"/>
      <c r="S7700"/>
      <c r="T7700"/>
      <c r="U7700"/>
      <c r="V7700"/>
      <c r="W7700"/>
      <c r="X7700"/>
      <c r="Y7700"/>
      <c r="Z7700"/>
      <c r="AA7700"/>
      <c r="AB7700"/>
      <c r="AC7700"/>
    </row>
    <row r="7701" spans="2:29" s="14" customFormat="1" x14ac:dyDescent="0.25">
      <c r="B7701"/>
      <c r="C7701"/>
      <c r="D7701"/>
      <c r="E7701"/>
      <c r="F7701"/>
      <c r="G7701"/>
      <c r="H7701"/>
      <c r="I7701"/>
      <c r="J7701"/>
      <c r="K7701" s="91"/>
      <c r="L7701" s="91"/>
      <c r="M7701" s="91"/>
      <c r="R7701"/>
      <c r="S7701"/>
      <c r="T7701"/>
      <c r="U7701"/>
      <c r="V7701"/>
      <c r="W7701"/>
      <c r="X7701"/>
      <c r="Y7701"/>
      <c r="Z7701"/>
      <c r="AA7701"/>
      <c r="AB7701"/>
      <c r="AC7701"/>
    </row>
    <row r="7702" spans="2:29" s="14" customFormat="1" x14ac:dyDescent="0.25">
      <c r="B7702"/>
      <c r="C7702"/>
      <c r="D7702"/>
      <c r="E7702"/>
      <c r="F7702"/>
      <c r="G7702"/>
      <c r="H7702"/>
      <c r="I7702"/>
      <c r="J7702"/>
      <c r="K7702" s="91"/>
      <c r="L7702" s="91"/>
      <c r="M7702" s="91"/>
      <c r="R7702"/>
      <c r="S7702"/>
      <c r="T7702"/>
      <c r="U7702"/>
      <c r="V7702"/>
      <c r="W7702"/>
      <c r="X7702"/>
      <c r="Y7702"/>
      <c r="Z7702"/>
      <c r="AA7702"/>
      <c r="AB7702"/>
      <c r="AC7702"/>
    </row>
    <row r="7703" spans="2:29" s="14" customFormat="1" x14ac:dyDescent="0.25">
      <c r="B7703"/>
      <c r="C7703"/>
      <c r="D7703"/>
      <c r="E7703"/>
      <c r="F7703"/>
      <c r="G7703"/>
      <c r="H7703"/>
      <c r="I7703"/>
      <c r="J7703"/>
      <c r="K7703" s="91"/>
      <c r="L7703" s="91"/>
      <c r="M7703" s="91"/>
      <c r="R7703"/>
      <c r="S7703"/>
      <c r="T7703"/>
      <c r="U7703"/>
      <c r="V7703"/>
      <c r="W7703"/>
      <c r="X7703"/>
      <c r="Y7703"/>
      <c r="Z7703"/>
      <c r="AA7703"/>
      <c r="AB7703"/>
      <c r="AC7703"/>
    </row>
    <row r="7704" spans="2:29" s="14" customFormat="1" x14ac:dyDescent="0.25">
      <c r="B7704"/>
      <c r="C7704"/>
      <c r="D7704"/>
      <c r="E7704"/>
      <c r="F7704"/>
      <c r="G7704"/>
      <c r="H7704"/>
      <c r="I7704"/>
      <c r="J7704"/>
      <c r="K7704" s="91"/>
      <c r="L7704" s="91"/>
      <c r="M7704" s="91"/>
      <c r="R7704"/>
      <c r="S7704"/>
      <c r="T7704"/>
      <c r="U7704"/>
      <c r="V7704"/>
      <c r="W7704"/>
      <c r="X7704"/>
      <c r="Y7704"/>
      <c r="Z7704"/>
      <c r="AA7704"/>
      <c r="AB7704"/>
      <c r="AC7704"/>
    </row>
    <row r="7705" spans="2:29" s="14" customFormat="1" x14ac:dyDescent="0.25">
      <c r="B7705"/>
      <c r="C7705"/>
      <c r="D7705"/>
      <c r="E7705"/>
      <c r="F7705"/>
      <c r="G7705"/>
      <c r="H7705"/>
      <c r="I7705"/>
      <c r="J7705"/>
      <c r="K7705" s="91"/>
      <c r="L7705" s="91"/>
      <c r="M7705" s="91"/>
      <c r="R7705"/>
      <c r="S7705"/>
      <c r="T7705"/>
      <c r="U7705"/>
      <c r="V7705"/>
      <c r="W7705"/>
      <c r="X7705"/>
      <c r="Y7705"/>
      <c r="Z7705"/>
      <c r="AA7705"/>
      <c r="AB7705"/>
      <c r="AC7705"/>
    </row>
    <row r="7706" spans="2:29" s="14" customFormat="1" x14ac:dyDescent="0.25">
      <c r="B7706"/>
      <c r="C7706"/>
      <c r="D7706"/>
      <c r="E7706"/>
      <c r="F7706"/>
      <c r="G7706"/>
      <c r="H7706"/>
      <c r="I7706"/>
      <c r="J7706"/>
      <c r="K7706" s="91"/>
      <c r="L7706" s="91"/>
      <c r="M7706" s="91"/>
      <c r="R7706"/>
      <c r="S7706"/>
      <c r="T7706"/>
      <c r="U7706"/>
      <c r="V7706"/>
      <c r="W7706"/>
      <c r="X7706"/>
      <c r="Y7706"/>
      <c r="Z7706"/>
      <c r="AA7706"/>
      <c r="AB7706"/>
      <c r="AC7706"/>
    </row>
    <row r="7707" spans="2:29" s="14" customFormat="1" x14ac:dyDescent="0.25">
      <c r="B7707"/>
      <c r="C7707"/>
      <c r="D7707"/>
      <c r="E7707"/>
      <c r="F7707"/>
      <c r="G7707"/>
      <c r="H7707"/>
      <c r="I7707"/>
      <c r="J7707"/>
      <c r="K7707" s="91"/>
      <c r="L7707" s="91"/>
      <c r="M7707" s="91"/>
      <c r="R7707"/>
      <c r="S7707"/>
      <c r="T7707"/>
      <c r="U7707"/>
      <c r="V7707"/>
      <c r="W7707"/>
      <c r="X7707"/>
      <c r="Y7707"/>
      <c r="Z7707"/>
      <c r="AA7707"/>
      <c r="AB7707"/>
      <c r="AC7707"/>
    </row>
    <row r="7708" spans="2:29" s="14" customFormat="1" x14ac:dyDescent="0.25">
      <c r="B7708"/>
      <c r="C7708"/>
      <c r="D7708"/>
      <c r="E7708"/>
      <c r="F7708"/>
      <c r="G7708"/>
      <c r="H7708"/>
      <c r="I7708"/>
      <c r="J7708"/>
      <c r="K7708" s="91"/>
      <c r="L7708" s="91"/>
      <c r="M7708" s="91"/>
      <c r="R7708"/>
      <c r="S7708"/>
      <c r="T7708"/>
      <c r="U7708"/>
      <c r="V7708"/>
      <c r="W7708"/>
      <c r="X7708"/>
      <c r="Y7708"/>
      <c r="Z7708"/>
      <c r="AA7708"/>
      <c r="AB7708"/>
      <c r="AC7708"/>
    </row>
    <row r="7709" spans="2:29" s="14" customFormat="1" x14ac:dyDescent="0.25">
      <c r="B7709"/>
      <c r="C7709"/>
      <c r="D7709"/>
      <c r="E7709"/>
      <c r="F7709"/>
      <c r="G7709"/>
      <c r="H7709"/>
      <c r="I7709"/>
      <c r="J7709"/>
      <c r="K7709" s="91"/>
      <c r="L7709" s="91"/>
      <c r="M7709" s="91"/>
      <c r="R7709"/>
      <c r="S7709"/>
      <c r="T7709"/>
      <c r="U7709"/>
      <c r="V7709"/>
      <c r="W7709"/>
      <c r="X7709"/>
      <c r="Y7709"/>
      <c r="Z7709"/>
      <c r="AA7709"/>
      <c r="AB7709"/>
      <c r="AC7709"/>
    </row>
    <row r="7710" spans="2:29" s="14" customFormat="1" x14ac:dyDescent="0.25">
      <c r="B7710"/>
      <c r="C7710"/>
      <c r="D7710"/>
      <c r="E7710"/>
      <c r="F7710"/>
      <c r="G7710"/>
      <c r="H7710"/>
      <c r="I7710"/>
      <c r="J7710"/>
      <c r="K7710" s="91"/>
      <c r="L7710" s="91"/>
      <c r="M7710" s="91"/>
      <c r="R7710"/>
      <c r="S7710"/>
      <c r="T7710"/>
      <c r="U7710"/>
      <c r="V7710"/>
      <c r="W7710"/>
      <c r="X7710"/>
      <c r="Y7710"/>
      <c r="Z7710"/>
      <c r="AA7710"/>
      <c r="AB7710"/>
      <c r="AC7710"/>
    </row>
    <row r="7711" spans="2:29" s="14" customFormat="1" x14ac:dyDescent="0.25">
      <c r="B7711"/>
      <c r="C7711"/>
      <c r="D7711"/>
      <c r="E7711"/>
      <c r="F7711"/>
      <c r="G7711"/>
      <c r="H7711"/>
      <c r="I7711"/>
      <c r="J7711"/>
      <c r="K7711" s="91"/>
      <c r="L7711" s="91"/>
      <c r="M7711" s="91"/>
      <c r="R7711"/>
      <c r="S7711"/>
      <c r="T7711"/>
      <c r="U7711"/>
      <c r="V7711"/>
      <c r="W7711"/>
      <c r="X7711"/>
      <c r="Y7711"/>
      <c r="Z7711"/>
      <c r="AA7711"/>
      <c r="AB7711"/>
      <c r="AC7711"/>
    </row>
    <row r="7712" spans="2:29" s="14" customFormat="1" x14ac:dyDescent="0.25">
      <c r="B7712"/>
      <c r="C7712"/>
      <c r="D7712"/>
      <c r="E7712"/>
      <c r="F7712"/>
      <c r="G7712"/>
      <c r="H7712"/>
      <c r="I7712"/>
      <c r="J7712"/>
      <c r="K7712" s="91"/>
      <c r="L7712" s="91"/>
      <c r="M7712" s="91"/>
      <c r="R7712"/>
      <c r="S7712"/>
      <c r="T7712"/>
      <c r="U7712"/>
      <c r="V7712"/>
      <c r="W7712"/>
      <c r="X7712"/>
      <c r="Y7712"/>
      <c r="Z7712"/>
      <c r="AA7712"/>
      <c r="AB7712"/>
      <c r="AC7712"/>
    </row>
    <row r="7713" spans="2:29" s="14" customFormat="1" x14ac:dyDescent="0.25">
      <c r="B7713"/>
      <c r="C7713"/>
      <c r="D7713"/>
      <c r="E7713"/>
      <c r="F7713"/>
      <c r="G7713"/>
      <c r="H7713"/>
      <c r="I7713"/>
      <c r="J7713"/>
      <c r="K7713" s="91"/>
      <c r="L7713" s="91"/>
      <c r="M7713" s="91"/>
      <c r="R7713"/>
      <c r="S7713"/>
      <c r="T7713"/>
      <c r="U7713"/>
      <c r="V7713"/>
      <c r="W7713"/>
      <c r="X7713"/>
      <c r="Y7713"/>
      <c r="Z7713"/>
      <c r="AA7713"/>
      <c r="AB7713"/>
      <c r="AC7713"/>
    </row>
    <row r="7714" spans="2:29" s="14" customFormat="1" x14ac:dyDescent="0.25">
      <c r="B7714"/>
      <c r="C7714"/>
      <c r="D7714"/>
      <c r="E7714"/>
      <c r="F7714"/>
      <c r="G7714"/>
      <c r="H7714"/>
      <c r="I7714"/>
      <c r="J7714"/>
      <c r="K7714" s="91"/>
      <c r="L7714" s="91"/>
      <c r="M7714" s="91"/>
      <c r="R7714"/>
      <c r="S7714"/>
      <c r="T7714"/>
      <c r="U7714"/>
      <c r="V7714"/>
      <c r="W7714"/>
      <c r="X7714"/>
      <c r="Y7714"/>
      <c r="Z7714"/>
      <c r="AA7714"/>
      <c r="AB7714"/>
      <c r="AC7714"/>
    </row>
    <row r="7715" spans="2:29" s="14" customFormat="1" x14ac:dyDescent="0.25">
      <c r="B7715"/>
      <c r="C7715"/>
      <c r="D7715"/>
      <c r="E7715"/>
      <c r="F7715"/>
      <c r="G7715"/>
      <c r="H7715"/>
      <c r="I7715"/>
      <c r="J7715"/>
      <c r="K7715" s="91"/>
      <c r="L7715" s="91"/>
      <c r="M7715" s="91"/>
      <c r="R7715"/>
      <c r="S7715"/>
      <c r="T7715"/>
      <c r="U7715"/>
      <c r="V7715"/>
      <c r="W7715"/>
      <c r="X7715"/>
      <c r="Y7715"/>
      <c r="Z7715"/>
      <c r="AA7715"/>
      <c r="AB7715"/>
      <c r="AC7715"/>
    </row>
    <row r="7716" spans="2:29" s="14" customFormat="1" x14ac:dyDescent="0.25">
      <c r="B7716"/>
      <c r="C7716"/>
      <c r="D7716"/>
      <c r="E7716"/>
      <c r="F7716"/>
      <c r="G7716"/>
      <c r="H7716"/>
      <c r="I7716"/>
      <c r="J7716"/>
      <c r="K7716" s="91"/>
      <c r="L7716" s="91"/>
      <c r="M7716" s="91"/>
      <c r="R7716"/>
      <c r="S7716"/>
      <c r="T7716"/>
      <c r="U7716"/>
      <c r="V7716"/>
      <c r="W7716"/>
      <c r="X7716"/>
      <c r="Y7716"/>
      <c r="Z7716"/>
      <c r="AA7716"/>
      <c r="AB7716"/>
      <c r="AC7716"/>
    </row>
    <row r="7717" spans="2:29" s="14" customFormat="1" x14ac:dyDescent="0.25">
      <c r="B7717"/>
      <c r="C7717"/>
      <c r="D7717"/>
      <c r="E7717"/>
      <c r="F7717"/>
      <c r="G7717"/>
      <c r="H7717"/>
      <c r="I7717"/>
      <c r="J7717"/>
      <c r="K7717" s="91"/>
      <c r="L7717" s="91"/>
      <c r="M7717" s="91"/>
      <c r="R7717"/>
      <c r="S7717"/>
      <c r="T7717"/>
      <c r="U7717"/>
      <c r="V7717"/>
      <c r="W7717"/>
      <c r="X7717"/>
      <c r="Y7717"/>
      <c r="Z7717"/>
      <c r="AA7717"/>
      <c r="AB7717"/>
      <c r="AC7717"/>
    </row>
    <row r="7718" spans="2:29" s="14" customFormat="1" x14ac:dyDescent="0.25">
      <c r="B7718"/>
      <c r="C7718"/>
      <c r="D7718"/>
      <c r="E7718"/>
      <c r="F7718"/>
      <c r="G7718"/>
      <c r="H7718"/>
      <c r="I7718"/>
      <c r="J7718"/>
      <c r="K7718" s="91"/>
      <c r="L7718" s="91"/>
      <c r="M7718" s="91"/>
      <c r="R7718"/>
      <c r="S7718"/>
      <c r="T7718"/>
      <c r="U7718"/>
      <c r="V7718"/>
      <c r="W7718"/>
      <c r="X7718"/>
      <c r="Y7718"/>
      <c r="Z7718"/>
      <c r="AA7718"/>
      <c r="AB7718"/>
      <c r="AC7718"/>
    </row>
    <row r="7719" spans="2:29" s="14" customFormat="1" x14ac:dyDescent="0.25">
      <c r="B7719"/>
      <c r="C7719"/>
      <c r="D7719"/>
      <c r="E7719"/>
      <c r="F7719"/>
      <c r="G7719"/>
      <c r="H7719"/>
      <c r="I7719"/>
      <c r="J7719"/>
      <c r="K7719" s="91"/>
      <c r="L7719" s="91"/>
      <c r="M7719" s="91"/>
      <c r="R7719"/>
      <c r="S7719"/>
      <c r="T7719"/>
      <c r="U7719"/>
      <c r="V7719"/>
      <c r="W7719"/>
      <c r="X7719"/>
      <c r="Y7719"/>
      <c r="Z7719"/>
      <c r="AA7719"/>
      <c r="AB7719"/>
      <c r="AC7719"/>
    </row>
    <row r="7720" spans="2:29" s="14" customFormat="1" x14ac:dyDescent="0.25">
      <c r="B7720"/>
      <c r="C7720"/>
      <c r="D7720"/>
      <c r="E7720"/>
      <c r="F7720"/>
      <c r="G7720"/>
      <c r="H7720"/>
      <c r="I7720"/>
      <c r="J7720"/>
      <c r="K7720" s="91"/>
      <c r="L7720" s="91"/>
      <c r="M7720" s="91"/>
      <c r="R7720"/>
      <c r="S7720"/>
      <c r="T7720"/>
      <c r="U7720"/>
      <c r="V7720"/>
      <c r="W7720"/>
      <c r="X7720"/>
      <c r="Y7720"/>
      <c r="Z7720"/>
      <c r="AA7720"/>
      <c r="AB7720"/>
      <c r="AC7720"/>
    </row>
    <row r="7721" spans="2:29" s="14" customFormat="1" x14ac:dyDescent="0.25">
      <c r="B7721"/>
      <c r="C7721"/>
      <c r="D7721"/>
      <c r="E7721"/>
      <c r="F7721"/>
      <c r="G7721"/>
      <c r="H7721"/>
      <c r="I7721"/>
      <c r="J7721"/>
      <c r="K7721" s="91"/>
      <c r="L7721" s="91"/>
      <c r="M7721" s="91"/>
      <c r="R7721"/>
      <c r="S7721"/>
      <c r="T7721"/>
      <c r="U7721"/>
      <c r="V7721"/>
      <c r="W7721"/>
      <c r="X7721"/>
      <c r="Y7721"/>
      <c r="Z7721"/>
      <c r="AA7721"/>
      <c r="AB7721"/>
      <c r="AC7721"/>
    </row>
    <row r="7722" spans="2:29" s="14" customFormat="1" x14ac:dyDescent="0.25">
      <c r="B7722"/>
      <c r="C7722"/>
      <c r="D7722"/>
      <c r="E7722"/>
      <c r="F7722"/>
      <c r="G7722"/>
      <c r="H7722"/>
      <c r="I7722"/>
      <c r="J7722"/>
      <c r="K7722" s="91"/>
      <c r="L7722" s="91"/>
      <c r="M7722" s="91"/>
      <c r="R7722"/>
      <c r="S7722"/>
      <c r="T7722"/>
      <c r="U7722"/>
      <c r="V7722"/>
      <c r="W7722"/>
      <c r="X7722"/>
      <c r="Y7722"/>
      <c r="Z7722"/>
      <c r="AA7722"/>
      <c r="AB7722"/>
      <c r="AC7722"/>
    </row>
    <row r="7723" spans="2:29" s="14" customFormat="1" x14ac:dyDescent="0.25">
      <c r="B7723"/>
      <c r="C7723"/>
      <c r="D7723"/>
      <c r="E7723"/>
      <c r="F7723"/>
      <c r="G7723"/>
      <c r="H7723"/>
      <c r="I7723"/>
      <c r="J7723"/>
      <c r="K7723" s="91"/>
      <c r="L7723" s="91"/>
      <c r="M7723" s="91"/>
      <c r="R7723"/>
      <c r="S7723"/>
      <c r="T7723"/>
      <c r="U7723"/>
      <c r="V7723"/>
      <c r="W7723"/>
      <c r="X7723"/>
      <c r="Y7723"/>
      <c r="Z7723"/>
      <c r="AA7723"/>
      <c r="AB7723"/>
      <c r="AC7723"/>
    </row>
    <row r="7724" spans="2:29" s="14" customFormat="1" x14ac:dyDescent="0.25">
      <c r="B7724"/>
      <c r="C7724"/>
      <c r="D7724"/>
      <c r="E7724"/>
      <c r="F7724"/>
      <c r="G7724"/>
      <c r="H7724"/>
      <c r="I7724"/>
      <c r="J7724"/>
      <c r="K7724" s="91"/>
      <c r="L7724" s="91"/>
      <c r="M7724" s="91"/>
      <c r="R7724"/>
      <c r="S7724"/>
      <c r="T7724"/>
      <c r="U7724"/>
      <c r="V7724"/>
      <c r="W7724"/>
      <c r="X7724"/>
      <c r="Y7724"/>
      <c r="Z7724"/>
      <c r="AA7724"/>
      <c r="AB7724"/>
      <c r="AC7724"/>
    </row>
    <row r="7725" spans="2:29" s="14" customFormat="1" x14ac:dyDescent="0.25">
      <c r="B7725"/>
      <c r="C7725"/>
      <c r="D7725"/>
      <c r="E7725"/>
      <c r="F7725"/>
      <c r="G7725"/>
      <c r="H7725"/>
      <c r="I7725"/>
      <c r="J7725"/>
      <c r="K7725" s="91"/>
      <c r="L7725" s="91"/>
      <c r="M7725" s="91"/>
      <c r="R7725"/>
      <c r="S7725"/>
      <c r="T7725"/>
      <c r="U7725"/>
      <c r="V7725"/>
      <c r="W7725"/>
      <c r="X7725"/>
      <c r="Y7725"/>
      <c r="Z7725"/>
      <c r="AA7725"/>
      <c r="AB7725"/>
      <c r="AC7725"/>
    </row>
    <row r="7726" spans="2:29" s="14" customFormat="1" x14ac:dyDescent="0.25">
      <c r="B7726"/>
      <c r="C7726"/>
      <c r="D7726"/>
      <c r="E7726"/>
      <c r="F7726"/>
      <c r="G7726"/>
      <c r="H7726"/>
      <c r="I7726"/>
      <c r="J7726"/>
      <c r="K7726" s="91"/>
      <c r="L7726" s="91"/>
      <c r="M7726" s="91"/>
      <c r="R7726"/>
      <c r="S7726"/>
      <c r="T7726"/>
      <c r="U7726"/>
      <c r="V7726"/>
      <c r="W7726"/>
      <c r="X7726"/>
      <c r="Y7726"/>
      <c r="Z7726"/>
      <c r="AA7726"/>
      <c r="AB7726"/>
      <c r="AC7726"/>
    </row>
    <row r="7727" spans="2:29" s="14" customFormat="1" x14ac:dyDescent="0.25">
      <c r="B7727"/>
      <c r="C7727"/>
      <c r="D7727"/>
      <c r="E7727"/>
      <c r="F7727"/>
      <c r="G7727"/>
      <c r="H7727"/>
      <c r="I7727"/>
      <c r="J7727"/>
      <c r="K7727" s="91"/>
      <c r="L7727" s="91"/>
      <c r="M7727" s="91"/>
      <c r="R7727"/>
      <c r="S7727"/>
      <c r="T7727"/>
      <c r="U7727"/>
      <c r="V7727"/>
      <c r="W7727"/>
      <c r="X7727"/>
      <c r="Y7727"/>
      <c r="Z7727"/>
      <c r="AA7727"/>
      <c r="AB7727"/>
      <c r="AC7727"/>
    </row>
    <row r="7728" spans="2:29" s="14" customFormat="1" x14ac:dyDescent="0.25">
      <c r="B7728"/>
      <c r="C7728"/>
      <c r="D7728"/>
      <c r="E7728"/>
      <c r="F7728"/>
      <c r="G7728"/>
      <c r="H7728"/>
      <c r="I7728"/>
      <c r="J7728"/>
      <c r="K7728" s="91"/>
      <c r="L7728" s="91"/>
      <c r="M7728" s="91"/>
      <c r="R7728"/>
      <c r="S7728"/>
      <c r="T7728"/>
      <c r="U7728"/>
      <c r="V7728"/>
      <c r="W7728"/>
      <c r="X7728"/>
      <c r="Y7728"/>
      <c r="Z7728"/>
      <c r="AA7728"/>
      <c r="AB7728"/>
      <c r="AC7728"/>
    </row>
    <row r="7729" spans="2:29" s="14" customFormat="1" x14ac:dyDescent="0.25">
      <c r="B7729"/>
      <c r="C7729"/>
      <c r="D7729"/>
      <c r="E7729"/>
      <c r="F7729"/>
      <c r="G7729"/>
      <c r="H7729"/>
      <c r="I7729"/>
      <c r="J7729"/>
      <c r="K7729" s="91"/>
      <c r="L7729" s="91"/>
      <c r="M7729" s="91"/>
      <c r="R7729"/>
      <c r="S7729"/>
      <c r="T7729"/>
      <c r="U7729"/>
      <c r="V7729"/>
      <c r="W7729"/>
      <c r="X7729"/>
      <c r="Y7729"/>
      <c r="Z7729"/>
      <c r="AA7729"/>
      <c r="AB7729"/>
      <c r="AC7729"/>
    </row>
    <row r="7730" spans="2:29" s="14" customFormat="1" x14ac:dyDescent="0.25">
      <c r="B7730"/>
      <c r="C7730"/>
      <c r="D7730"/>
      <c r="E7730"/>
      <c r="F7730"/>
      <c r="G7730"/>
      <c r="H7730"/>
      <c r="I7730"/>
      <c r="J7730"/>
      <c r="K7730" s="91"/>
      <c r="L7730" s="91"/>
      <c r="M7730" s="91"/>
      <c r="R7730"/>
      <c r="S7730"/>
      <c r="T7730"/>
      <c r="U7730"/>
      <c r="V7730"/>
      <c r="W7730"/>
      <c r="X7730"/>
      <c r="Y7730"/>
      <c r="Z7730"/>
      <c r="AA7730"/>
      <c r="AB7730"/>
      <c r="AC7730"/>
    </row>
    <row r="7731" spans="2:29" s="14" customFormat="1" x14ac:dyDescent="0.25">
      <c r="B7731"/>
      <c r="C7731"/>
      <c r="D7731"/>
      <c r="E7731"/>
      <c r="F7731"/>
      <c r="G7731"/>
      <c r="H7731"/>
      <c r="I7731"/>
      <c r="J7731"/>
      <c r="K7731" s="91"/>
      <c r="L7731" s="91"/>
      <c r="M7731" s="91"/>
      <c r="R7731"/>
      <c r="S7731"/>
      <c r="T7731"/>
      <c r="U7731"/>
      <c r="V7731"/>
      <c r="W7731"/>
      <c r="X7731"/>
      <c r="Y7731"/>
      <c r="Z7731"/>
      <c r="AA7731"/>
      <c r="AB7731"/>
      <c r="AC7731"/>
    </row>
    <row r="7732" spans="2:29" s="14" customFormat="1" x14ac:dyDescent="0.25">
      <c r="B7732"/>
      <c r="C7732"/>
      <c r="D7732"/>
      <c r="E7732"/>
      <c r="F7732"/>
      <c r="G7732"/>
      <c r="H7732"/>
      <c r="I7732"/>
      <c r="J7732"/>
      <c r="K7732" s="91"/>
      <c r="L7732" s="91"/>
      <c r="M7732" s="91"/>
      <c r="R7732"/>
      <c r="S7732"/>
      <c r="T7732"/>
      <c r="U7732"/>
      <c r="V7732"/>
      <c r="W7732"/>
      <c r="X7732"/>
      <c r="Y7732"/>
      <c r="Z7732"/>
      <c r="AA7732"/>
      <c r="AB7732"/>
      <c r="AC7732"/>
    </row>
    <row r="7733" spans="2:29" s="14" customFormat="1" x14ac:dyDescent="0.25">
      <c r="B7733"/>
      <c r="C7733"/>
      <c r="D7733"/>
      <c r="E7733"/>
      <c r="F7733"/>
      <c r="G7733"/>
      <c r="H7733"/>
      <c r="I7733"/>
      <c r="J7733"/>
      <c r="K7733" s="91"/>
      <c r="L7733" s="91"/>
      <c r="M7733" s="91"/>
      <c r="R7733"/>
      <c r="S7733"/>
      <c r="T7733"/>
      <c r="U7733"/>
      <c r="V7733"/>
      <c r="W7733"/>
      <c r="X7733"/>
      <c r="Y7733"/>
      <c r="Z7733"/>
      <c r="AA7733"/>
      <c r="AB7733"/>
      <c r="AC7733"/>
    </row>
    <row r="7734" spans="2:29" s="14" customFormat="1" x14ac:dyDescent="0.25">
      <c r="B7734"/>
      <c r="C7734"/>
      <c r="D7734"/>
      <c r="E7734"/>
      <c r="F7734"/>
      <c r="G7734"/>
      <c r="H7734"/>
      <c r="I7734"/>
      <c r="J7734"/>
      <c r="K7734" s="91"/>
      <c r="L7734" s="91"/>
      <c r="M7734" s="91"/>
      <c r="R7734"/>
      <c r="S7734"/>
      <c r="T7734"/>
      <c r="U7734"/>
      <c r="V7734"/>
      <c r="W7734"/>
      <c r="X7734"/>
      <c r="Y7734"/>
      <c r="Z7734"/>
      <c r="AA7734"/>
      <c r="AB7734"/>
      <c r="AC7734"/>
    </row>
    <row r="7735" spans="2:29" s="14" customFormat="1" x14ac:dyDescent="0.25">
      <c r="B7735"/>
      <c r="C7735"/>
      <c r="D7735"/>
      <c r="E7735"/>
      <c r="F7735"/>
      <c r="G7735"/>
      <c r="H7735"/>
      <c r="I7735"/>
      <c r="J7735"/>
      <c r="K7735" s="91"/>
      <c r="L7735" s="91"/>
      <c r="M7735" s="91"/>
      <c r="R7735"/>
      <c r="S7735"/>
      <c r="T7735"/>
      <c r="U7735"/>
      <c r="V7735"/>
      <c r="W7735"/>
      <c r="X7735"/>
      <c r="Y7735"/>
      <c r="Z7735"/>
      <c r="AA7735"/>
      <c r="AB7735"/>
      <c r="AC7735"/>
    </row>
    <row r="7736" spans="2:29" s="14" customFormat="1" x14ac:dyDescent="0.25">
      <c r="B7736"/>
      <c r="C7736"/>
      <c r="D7736"/>
      <c r="E7736"/>
      <c r="F7736"/>
      <c r="G7736"/>
      <c r="H7736"/>
      <c r="I7736"/>
      <c r="J7736"/>
      <c r="K7736" s="91"/>
      <c r="L7736" s="91"/>
      <c r="M7736" s="91"/>
      <c r="R7736"/>
      <c r="S7736"/>
      <c r="T7736"/>
      <c r="U7736"/>
      <c r="V7736"/>
      <c r="W7736"/>
      <c r="X7736"/>
      <c r="Y7736"/>
      <c r="Z7736"/>
      <c r="AA7736"/>
      <c r="AB7736"/>
      <c r="AC7736"/>
    </row>
    <row r="7737" spans="2:29" s="14" customFormat="1" x14ac:dyDescent="0.25">
      <c r="B7737"/>
      <c r="C7737"/>
      <c r="D7737"/>
      <c r="E7737"/>
      <c r="F7737"/>
      <c r="G7737"/>
      <c r="H7737"/>
      <c r="I7737"/>
      <c r="J7737"/>
      <c r="K7737" s="91"/>
      <c r="L7737" s="91"/>
      <c r="M7737" s="91"/>
      <c r="R7737"/>
      <c r="S7737"/>
      <c r="T7737"/>
      <c r="U7737"/>
      <c r="V7737"/>
      <c r="W7737"/>
      <c r="X7737"/>
      <c r="Y7737"/>
      <c r="Z7737"/>
      <c r="AA7737"/>
      <c r="AB7737"/>
      <c r="AC7737"/>
    </row>
    <row r="7738" spans="2:29" s="14" customFormat="1" x14ac:dyDescent="0.25">
      <c r="B7738"/>
      <c r="C7738"/>
      <c r="D7738"/>
      <c r="E7738"/>
      <c r="F7738"/>
      <c r="G7738"/>
      <c r="H7738"/>
      <c r="I7738"/>
      <c r="J7738"/>
      <c r="K7738" s="91"/>
      <c r="L7738" s="91"/>
      <c r="M7738" s="91"/>
      <c r="R7738"/>
      <c r="S7738"/>
      <c r="T7738"/>
      <c r="U7738"/>
      <c r="V7738"/>
      <c r="W7738"/>
      <c r="X7738"/>
      <c r="Y7738"/>
      <c r="Z7738"/>
      <c r="AA7738"/>
      <c r="AB7738"/>
      <c r="AC7738"/>
    </row>
    <row r="7739" spans="2:29" s="14" customFormat="1" x14ac:dyDescent="0.25">
      <c r="B7739"/>
      <c r="C7739"/>
      <c r="D7739"/>
      <c r="E7739"/>
      <c r="F7739"/>
      <c r="G7739"/>
      <c r="H7739"/>
      <c r="I7739"/>
      <c r="J7739"/>
      <c r="K7739" s="91"/>
      <c r="L7739" s="91"/>
      <c r="M7739" s="91"/>
      <c r="R7739"/>
      <c r="S7739"/>
      <c r="T7739"/>
      <c r="U7739"/>
      <c r="V7739"/>
      <c r="W7739"/>
      <c r="X7739"/>
      <c r="Y7739"/>
      <c r="Z7739"/>
      <c r="AA7739"/>
      <c r="AB7739"/>
      <c r="AC7739"/>
    </row>
    <row r="7740" spans="2:29" s="14" customFormat="1" x14ac:dyDescent="0.25">
      <c r="B7740"/>
      <c r="C7740"/>
      <c r="D7740"/>
      <c r="E7740"/>
      <c r="F7740"/>
      <c r="G7740"/>
      <c r="H7740"/>
      <c r="I7740"/>
      <c r="J7740"/>
      <c r="K7740" s="91"/>
      <c r="L7740" s="91"/>
      <c r="M7740" s="91"/>
      <c r="R7740"/>
      <c r="S7740"/>
      <c r="T7740"/>
      <c r="U7740"/>
      <c r="V7740"/>
      <c r="W7740"/>
      <c r="X7740"/>
      <c r="Y7740"/>
      <c r="Z7740"/>
      <c r="AA7740"/>
      <c r="AB7740"/>
      <c r="AC7740"/>
    </row>
    <row r="7741" spans="2:29" s="14" customFormat="1" x14ac:dyDescent="0.25">
      <c r="B7741"/>
      <c r="C7741"/>
      <c r="D7741"/>
      <c r="E7741"/>
      <c r="F7741"/>
      <c r="G7741"/>
      <c r="H7741"/>
      <c r="I7741"/>
      <c r="J7741"/>
      <c r="K7741" s="91"/>
      <c r="L7741" s="91"/>
      <c r="M7741" s="91"/>
      <c r="R7741"/>
      <c r="S7741"/>
      <c r="T7741"/>
      <c r="U7741"/>
      <c r="V7741"/>
      <c r="W7741"/>
      <c r="X7741"/>
      <c r="Y7741"/>
      <c r="Z7741"/>
      <c r="AA7741"/>
      <c r="AB7741"/>
      <c r="AC7741"/>
    </row>
    <row r="7742" spans="2:29" s="14" customFormat="1" x14ac:dyDescent="0.25">
      <c r="B7742"/>
      <c r="C7742"/>
      <c r="D7742"/>
      <c r="E7742"/>
      <c r="F7742"/>
      <c r="G7742"/>
      <c r="H7742"/>
      <c r="I7742"/>
      <c r="J7742"/>
      <c r="K7742" s="91"/>
      <c r="L7742" s="91"/>
      <c r="M7742" s="91"/>
      <c r="R7742"/>
      <c r="S7742"/>
      <c r="T7742"/>
      <c r="U7742"/>
      <c r="V7742"/>
      <c r="W7742"/>
      <c r="X7742"/>
      <c r="Y7742"/>
      <c r="Z7742"/>
      <c r="AA7742"/>
      <c r="AB7742"/>
      <c r="AC7742"/>
    </row>
    <row r="7743" spans="2:29" s="14" customFormat="1" x14ac:dyDescent="0.25">
      <c r="B7743"/>
      <c r="C7743"/>
      <c r="D7743"/>
      <c r="E7743"/>
      <c r="F7743"/>
      <c r="G7743"/>
      <c r="H7743"/>
      <c r="I7743"/>
      <c r="J7743"/>
      <c r="K7743" s="91"/>
      <c r="L7743" s="91"/>
      <c r="M7743" s="91"/>
      <c r="R7743"/>
      <c r="S7743"/>
      <c r="T7743"/>
      <c r="U7743"/>
      <c r="V7743"/>
      <c r="W7743"/>
      <c r="X7743"/>
      <c r="Y7743"/>
      <c r="Z7743"/>
      <c r="AA7743"/>
      <c r="AB7743"/>
      <c r="AC7743"/>
    </row>
    <row r="7744" spans="2:29" s="14" customFormat="1" x14ac:dyDescent="0.25">
      <c r="B7744"/>
      <c r="C7744"/>
      <c r="D7744"/>
      <c r="E7744"/>
      <c r="F7744"/>
      <c r="G7744"/>
      <c r="H7744"/>
      <c r="I7744"/>
      <c r="J7744"/>
      <c r="K7744" s="91"/>
      <c r="L7744" s="91"/>
      <c r="M7744" s="91"/>
      <c r="R7744"/>
      <c r="S7744"/>
      <c r="T7744"/>
      <c r="U7744"/>
      <c r="V7744"/>
      <c r="W7744"/>
      <c r="X7744"/>
      <c r="Y7744"/>
      <c r="Z7744"/>
      <c r="AA7744"/>
      <c r="AB7744"/>
      <c r="AC7744"/>
    </row>
    <row r="7745" spans="2:29" s="14" customFormat="1" x14ac:dyDescent="0.25">
      <c r="B7745"/>
      <c r="C7745"/>
      <c r="D7745"/>
      <c r="E7745"/>
      <c r="F7745"/>
      <c r="G7745"/>
      <c r="H7745"/>
      <c r="I7745"/>
      <c r="J7745"/>
      <c r="K7745" s="91"/>
      <c r="L7745" s="91"/>
      <c r="M7745" s="91"/>
      <c r="R7745"/>
      <c r="S7745"/>
      <c r="T7745"/>
      <c r="U7745"/>
      <c r="V7745"/>
      <c r="W7745"/>
      <c r="X7745"/>
      <c r="Y7745"/>
      <c r="Z7745"/>
      <c r="AA7745"/>
      <c r="AB7745"/>
      <c r="AC7745"/>
    </row>
    <row r="7746" spans="2:29" s="14" customFormat="1" x14ac:dyDescent="0.25">
      <c r="B7746"/>
      <c r="C7746"/>
      <c r="D7746"/>
      <c r="E7746"/>
      <c r="F7746"/>
      <c r="G7746"/>
      <c r="H7746"/>
      <c r="I7746"/>
      <c r="J7746"/>
      <c r="K7746" s="91"/>
      <c r="L7746" s="91"/>
      <c r="M7746" s="91"/>
      <c r="R7746"/>
      <c r="S7746"/>
      <c r="T7746"/>
      <c r="U7746"/>
      <c r="V7746"/>
      <c r="W7746"/>
      <c r="X7746"/>
      <c r="Y7746"/>
      <c r="Z7746"/>
      <c r="AA7746"/>
      <c r="AB7746"/>
      <c r="AC7746"/>
    </row>
    <row r="7747" spans="2:29" s="14" customFormat="1" x14ac:dyDescent="0.25">
      <c r="B7747"/>
      <c r="C7747"/>
      <c r="D7747"/>
      <c r="E7747"/>
      <c r="F7747"/>
      <c r="G7747"/>
      <c r="H7747"/>
      <c r="I7747"/>
      <c r="J7747"/>
      <c r="K7747" s="91"/>
      <c r="L7747" s="91"/>
      <c r="M7747" s="91"/>
      <c r="R7747"/>
      <c r="S7747"/>
      <c r="T7747"/>
      <c r="U7747"/>
      <c r="V7747"/>
      <c r="W7747"/>
      <c r="X7747"/>
      <c r="Y7747"/>
      <c r="Z7747"/>
      <c r="AA7747"/>
      <c r="AB7747"/>
      <c r="AC7747"/>
    </row>
    <row r="7748" spans="2:29" s="14" customFormat="1" x14ac:dyDescent="0.25">
      <c r="B7748"/>
      <c r="C7748"/>
      <c r="D7748"/>
      <c r="E7748"/>
      <c r="F7748"/>
      <c r="G7748"/>
      <c r="H7748"/>
      <c r="I7748"/>
      <c r="J7748"/>
      <c r="K7748" s="91"/>
      <c r="L7748" s="91"/>
      <c r="M7748" s="91"/>
      <c r="R7748"/>
      <c r="S7748"/>
      <c r="T7748"/>
      <c r="U7748"/>
      <c r="V7748"/>
      <c r="W7748"/>
      <c r="X7748"/>
      <c r="Y7748"/>
      <c r="Z7748"/>
      <c r="AA7748"/>
      <c r="AB7748"/>
      <c r="AC7748"/>
    </row>
    <row r="7749" spans="2:29" s="14" customFormat="1" x14ac:dyDescent="0.25">
      <c r="B7749"/>
      <c r="C7749"/>
      <c r="D7749"/>
      <c r="E7749"/>
      <c r="F7749"/>
      <c r="G7749"/>
      <c r="H7749"/>
      <c r="I7749"/>
      <c r="J7749"/>
      <c r="K7749" s="91"/>
      <c r="L7749" s="91"/>
      <c r="M7749" s="91"/>
      <c r="R7749"/>
      <c r="S7749"/>
      <c r="T7749"/>
      <c r="U7749"/>
      <c r="V7749"/>
      <c r="W7749"/>
      <c r="X7749"/>
      <c r="Y7749"/>
      <c r="Z7749"/>
      <c r="AA7749"/>
      <c r="AB7749"/>
      <c r="AC7749"/>
    </row>
    <row r="7750" spans="2:29" s="14" customFormat="1" x14ac:dyDescent="0.25">
      <c r="B7750"/>
      <c r="C7750"/>
      <c r="D7750"/>
      <c r="E7750"/>
      <c r="F7750"/>
      <c r="G7750"/>
      <c r="H7750"/>
      <c r="I7750"/>
      <c r="J7750"/>
      <c r="K7750" s="91"/>
      <c r="L7750" s="91"/>
      <c r="M7750" s="91"/>
      <c r="R7750"/>
      <c r="S7750"/>
      <c r="T7750"/>
      <c r="U7750"/>
      <c r="V7750"/>
      <c r="W7750"/>
      <c r="X7750"/>
      <c r="Y7750"/>
      <c r="Z7750"/>
      <c r="AA7750"/>
      <c r="AB7750"/>
      <c r="AC7750"/>
    </row>
    <row r="7751" spans="2:29" s="14" customFormat="1" x14ac:dyDescent="0.25">
      <c r="B7751"/>
      <c r="C7751"/>
      <c r="D7751"/>
      <c r="E7751"/>
      <c r="F7751"/>
      <c r="G7751"/>
      <c r="H7751"/>
      <c r="I7751"/>
      <c r="J7751"/>
      <c r="K7751" s="91"/>
      <c r="L7751" s="91"/>
      <c r="M7751" s="91"/>
      <c r="R7751"/>
      <c r="S7751"/>
      <c r="T7751"/>
      <c r="U7751"/>
      <c r="V7751"/>
      <c r="W7751"/>
      <c r="X7751"/>
      <c r="Y7751"/>
      <c r="Z7751"/>
      <c r="AA7751"/>
      <c r="AB7751"/>
      <c r="AC7751"/>
    </row>
    <row r="7752" spans="2:29" s="14" customFormat="1" x14ac:dyDescent="0.25">
      <c r="B7752"/>
      <c r="C7752"/>
      <c r="D7752"/>
      <c r="E7752"/>
      <c r="F7752"/>
      <c r="G7752"/>
      <c r="H7752"/>
      <c r="I7752"/>
      <c r="J7752"/>
      <c r="K7752" s="91"/>
      <c r="L7752" s="91"/>
      <c r="M7752" s="91"/>
      <c r="R7752"/>
      <c r="S7752"/>
      <c r="T7752"/>
      <c r="U7752"/>
      <c r="V7752"/>
      <c r="W7752"/>
      <c r="X7752"/>
      <c r="Y7752"/>
      <c r="Z7752"/>
      <c r="AA7752"/>
      <c r="AB7752"/>
      <c r="AC7752"/>
    </row>
    <row r="7753" spans="2:29" s="14" customFormat="1" x14ac:dyDescent="0.25">
      <c r="B7753"/>
      <c r="C7753"/>
      <c r="D7753"/>
      <c r="E7753"/>
      <c r="F7753"/>
      <c r="G7753"/>
      <c r="H7753"/>
      <c r="I7753"/>
      <c r="J7753"/>
      <c r="K7753" s="91"/>
      <c r="L7753" s="91"/>
      <c r="M7753" s="91"/>
      <c r="R7753"/>
      <c r="S7753"/>
      <c r="T7753"/>
      <c r="U7753"/>
      <c r="V7753"/>
      <c r="W7753"/>
      <c r="X7753"/>
      <c r="Y7753"/>
      <c r="Z7753"/>
      <c r="AA7753"/>
      <c r="AB7753"/>
      <c r="AC7753"/>
    </row>
    <row r="7754" spans="2:29" s="14" customFormat="1" x14ac:dyDescent="0.25">
      <c r="B7754"/>
      <c r="C7754"/>
      <c r="D7754"/>
      <c r="E7754"/>
      <c r="F7754"/>
      <c r="G7754"/>
      <c r="H7754"/>
      <c r="I7754"/>
      <c r="J7754"/>
      <c r="K7754" s="91"/>
      <c r="L7754" s="91"/>
      <c r="M7754" s="91"/>
      <c r="R7754"/>
      <c r="S7754"/>
      <c r="T7754"/>
      <c r="U7754"/>
      <c r="V7754"/>
      <c r="W7754"/>
      <c r="X7754"/>
      <c r="Y7754"/>
      <c r="Z7754"/>
      <c r="AA7754"/>
      <c r="AB7754"/>
      <c r="AC7754"/>
    </row>
    <row r="7755" spans="2:29" s="14" customFormat="1" x14ac:dyDescent="0.25">
      <c r="B7755"/>
      <c r="C7755"/>
      <c r="D7755"/>
      <c r="E7755"/>
      <c r="F7755"/>
      <c r="G7755"/>
      <c r="H7755"/>
      <c r="I7755"/>
      <c r="J7755"/>
      <c r="K7755" s="91"/>
      <c r="L7755" s="91"/>
      <c r="M7755" s="91"/>
      <c r="R7755"/>
      <c r="S7755"/>
      <c r="T7755"/>
      <c r="U7755"/>
      <c r="V7755"/>
      <c r="W7755"/>
      <c r="X7755"/>
      <c r="Y7755"/>
      <c r="Z7755"/>
      <c r="AA7755"/>
      <c r="AB7755"/>
      <c r="AC7755"/>
    </row>
    <row r="7756" spans="2:29" s="14" customFormat="1" x14ac:dyDescent="0.25">
      <c r="B7756"/>
      <c r="C7756"/>
      <c r="D7756"/>
      <c r="E7756"/>
      <c r="F7756"/>
      <c r="G7756"/>
      <c r="H7756"/>
      <c r="I7756"/>
      <c r="J7756"/>
      <c r="K7756" s="91"/>
      <c r="L7756" s="91"/>
      <c r="M7756" s="91"/>
      <c r="R7756"/>
      <c r="S7756"/>
      <c r="T7756"/>
      <c r="U7756"/>
      <c r="V7756"/>
      <c r="W7756"/>
      <c r="X7756"/>
      <c r="Y7756"/>
      <c r="Z7756"/>
      <c r="AA7756"/>
      <c r="AB7756"/>
      <c r="AC7756"/>
    </row>
    <row r="7757" spans="2:29" s="14" customFormat="1" x14ac:dyDescent="0.25">
      <c r="B7757"/>
      <c r="C7757"/>
      <c r="D7757"/>
      <c r="E7757"/>
      <c r="F7757"/>
      <c r="G7757"/>
      <c r="H7757"/>
      <c r="I7757"/>
      <c r="J7757"/>
      <c r="K7757" s="91"/>
      <c r="L7757" s="91"/>
      <c r="M7757" s="91"/>
      <c r="R7757"/>
      <c r="S7757"/>
      <c r="T7757"/>
      <c r="U7757"/>
      <c r="V7757"/>
      <c r="W7757"/>
      <c r="X7757"/>
      <c r="Y7757"/>
      <c r="Z7757"/>
      <c r="AA7757"/>
      <c r="AB7757"/>
      <c r="AC7757"/>
    </row>
    <row r="7758" spans="2:29" s="14" customFormat="1" x14ac:dyDescent="0.25">
      <c r="B7758"/>
      <c r="C7758"/>
      <c r="D7758"/>
      <c r="E7758"/>
      <c r="F7758"/>
      <c r="G7758"/>
      <c r="H7758"/>
      <c r="I7758"/>
      <c r="J7758"/>
      <c r="K7758" s="91"/>
      <c r="L7758" s="91"/>
      <c r="M7758" s="91"/>
      <c r="R7758"/>
      <c r="S7758"/>
      <c r="T7758"/>
      <c r="U7758"/>
      <c r="V7758"/>
      <c r="W7758"/>
      <c r="X7758"/>
      <c r="Y7758"/>
      <c r="Z7758"/>
      <c r="AA7758"/>
      <c r="AB7758"/>
      <c r="AC7758"/>
    </row>
    <row r="7759" spans="2:29" s="14" customFormat="1" x14ac:dyDescent="0.25">
      <c r="B7759"/>
      <c r="C7759"/>
      <c r="D7759"/>
      <c r="E7759"/>
      <c r="F7759"/>
      <c r="G7759"/>
      <c r="H7759"/>
      <c r="I7759"/>
      <c r="J7759"/>
      <c r="K7759" s="91"/>
      <c r="L7759" s="91"/>
      <c r="M7759" s="91"/>
      <c r="R7759"/>
      <c r="S7759"/>
      <c r="T7759"/>
      <c r="U7759"/>
      <c r="V7759"/>
      <c r="W7759"/>
      <c r="X7759"/>
      <c r="Y7759"/>
      <c r="Z7759"/>
      <c r="AA7759"/>
      <c r="AB7759"/>
      <c r="AC7759"/>
    </row>
    <row r="7760" spans="2:29" s="14" customFormat="1" x14ac:dyDescent="0.25">
      <c r="B7760"/>
      <c r="C7760"/>
      <c r="D7760"/>
      <c r="E7760"/>
      <c r="F7760"/>
      <c r="G7760"/>
      <c r="H7760"/>
      <c r="I7760"/>
      <c r="J7760"/>
      <c r="K7760" s="91"/>
      <c r="L7760" s="91"/>
      <c r="M7760" s="91"/>
      <c r="R7760"/>
      <c r="S7760"/>
      <c r="T7760"/>
      <c r="U7760"/>
      <c r="V7760"/>
      <c r="W7760"/>
      <c r="X7760"/>
      <c r="Y7760"/>
      <c r="Z7760"/>
      <c r="AA7760"/>
      <c r="AB7760"/>
      <c r="AC7760"/>
    </row>
    <row r="7761" spans="2:29" s="14" customFormat="1" x14ac:dyDescent="0.25">
      <c r="B7761"/>
      <c r="C7761"/>
      <c r="D7761"/>
      <c r="E7761"/>
      <c r="F7761"/>
      <c r="G7761"/>
      <c r="H7761"/>
      <c r="I7761"/>
      <c r="J7761"/>
      <c r="K7761" s="91"/>
      <c r="L7761" s="91"/>
      <c r="M7761" s="91"/>
      <c r="R7761"/>
      <c r="S7761"/>
      <c r="T7761"/>
      <c r="U7761"/>
      <c r="V7761"/>
      <c r="W7761"/>
      <c r="X7761"/>
      <c r="Y7761"/>
      <c r="Z7761"/>
      <c r="AA7761"/>
      <c r="AB7761"/>
      <c r="AC7761"/>
    </row>
    <row r="7762" spans="2:29" s="14" customFormat="1" x14ac:dyDescent="0.25">
      <c r="B7762"/>
      <c r="C7762"/>
      <c r="D7762"/>
      <c r="E7762"/>
      <c r="F7762"/>
      <c r="G7762"/>
      <c r="H7762"/>
      <c r="I7762"/>
      <c r="J7762"/>
      <c r="K7762" s="91"/>
      <c r="L7762" s="91"/>
      <c r="M7762" s="91"/>
      <c r="R7762"/>
      <c r="S7762"/>
      <c r="T7762"/>
      <c r="U7762"/>
      <c r="V7762"/>
      <c r="W7762"/>
      <c r="X7762"/>
      <c r="Y7762"/>
      <c r="Z7762"/>
      <c r="AA7762"/>
      <c r="AB7762"/>
      <c r="AC7762"/>
    </row>
    <row r="7763" spans="2:29" s="14" customFormat="1" x14ac:dyDescent="0.25">
      <c r="B7763"/>
      <c r="C7763"/>
      <c r="D7763"/>
      <c r="E7763"/>
      <c r="F7763"/>
      <c r="G7763"/>
      <c r="H7763"/>
      <c r="I7763"/>
      <c r="J7763"/>
      <c r="K7763" s="91"/>
      <c r="L7763" s="91"/>
      <c r="M7763" s="91"/>
      <c r="R7763"/>
      <c r="S7763"/>
      <c r="T7763"/>
      <c r="U7763"/>
      <c r="V7763"/>
      <c r="W7763"/>
      <c r="X7763"/>
      <c r="Y7763"/>
      <c r="Z7763"/>
      <c r="AA7763"/>
      <c r="AB7763"/>
      <c r="AC7763"/>
    </row>
    <row r="7764" spans="2:29" s="14" customFormat="1" x14ac:dyDescent="0.25">
      <c r="B7764"/>
      <c r="C7764"/>
      <c r="D7764"/>
      <c r="E7764"/>
      <c r="F7764"/>
      <c r="G7764"/>
      <c r="H7764"/>
      <c r="I7764"/>
      <c r="J7764"/>
      <c r="K7764" s="91"/>
      <c r="L7764" s="91"/>
      <c r="M7764" s="91"/>
      <c r="R7764"/>
      <c r="S7764"/>
      <c r="T7764"/>
      <c r="U7764"/>
      <c r="V7764"/>
      <c r="W7764"/>
      <c r="X7764"/>
      <c r="Y7764"/>
      <c r="Z7764"/>
      <c r="AA7764"/>
      <c r="AB7764"/>
      <c r="AC7764"/>
    </row>
    <row r="7765" spans="2:29" s="14" customFormat="1" x14ac:dyDescent="0.25">
      <c r="B7765"/>
      <c r="C7765"/>
      <c r="D7765"/>
      <c r="E7765"/>
      <c r="F7765"/>
      <c r="G7765"/>
      <c r="H7765"/>
      <c r="I7765"/>
      <c r="J7765"/>
      <c r="K7765" s="91"/>
      <c r="L7765" s="91"/>
      <c r="M7765" s="91"/>
      <c r="R7765"/>
      <c r="S7765"/>
      <c r="T7765"/>
      <c r="U7765"/>
      <c r="V7765"/>
      <c r="W7765"/>
      <c r="X7765"/>
      <c r="Y7765"/>
      <c r="Z7765"/>
      <c r="AA7765"/>
      <c r="AB7765"/>
      <c r="AC7765"/>
    </row>
    <row r="7766" spans="2:29" s="14" customFormat="1" x14ac:dyDescent="0.25">
      <c r="B7766"/>
      <c r="C7766"/>
      <c r="D7766"/>
      <c r="E7766"/>
      <c r="F7766"/>
      <c r="G7766"/>
      <c r="H7766"/>
      <c r="I7766"/>
      <c r="J7766"/>
      <c r="K7766" s="91"/>
      <c r="L7766" s="91"/>
      <c r="M7766" s="91"/>
      <c r="R7766"/>
      <c r="S7766"/>
      <c r="T7766"/>
      <c r="U7766"/>
      <c r="V7766"/>
      <c r="W7766"/>
      <c r="X7766"/>
      <c r="Y7766"/>
      <c r="Z7766"/>
      <c r="AA7766"/>
      <c r="AB7766"/>
      <c r="AC7766"/>
    </row>
    <row r="7767" spans="2:29" s="14" customFormat="1" x14ac:dyDescent="0.25">
      <c r="B7767"/>
      <c r="C7767"/>
      <c r="D7767"/>
      <c r="E7767"/>
      <c r="F7767"/>
      <c r="G7767"/>
      <c r="H7767"/>
      <c r="I7767"/>
      <c r="J7767"/>
      <c r="K7767" s="91"/>
      <c r="L7767" s="91"/>
      <c r="M7767" s="91"/>
      <c r="R7767"/>
      <c r="S7767"/>
      <c r="T7767"/>
      <c r="U7767"/>
      <c r="V7767"/>
      <c r="W7767"/>
      <c r="X7767"/>
      <c r="Y7767"/>
      <c r="Z7767"/>
      <c r="AA7767"/>
      <c r="AB7767"/>
      <c r="AC7767"/>
    </row>
    <row r="7768" spans="2:29" s="14" customFormat="1" x14ac:dyDescent="0.25">
      <c r="B7768"/>
      <c r="C7768"/>
      <c r="D7768"/>
      <c r="E7768"/>
      <c r="F7768"/>
      <c r="G7768"/>
      <c r="H7768"/>
      <c r="I7768"/>
      <c r="J7768"/>
      <c r="K7768" s="91"/>
      <c r="L7768" s="91"/>
      <c r="M7768" s="91"/>
      <c r="R7768"/>
      <c r="S7768"/>
      <c r="T7768"/>
      <c r="U7768"/>
      <c r="V7768"/>
      <c r="W7768"/>
      <c r="X7768"/>
      <c r="Y7768"/>
      <c r="Z7768"/>
      <c r="AA7768"/>
      <c r="AB7768"/>
      <c r="AC7768"/>
    </row>
    <row r="7769" spans="2:29" s="14" customFormat="1" x14ac:dyDescent="0.25">
      <c r="B7769"/>
      <c r="C7769"/>
      <c r="D7769"/>
      <c r="E7769"/>
      <c r="F7769"/>
      <c r="G7769"/>
      <c r="H7769"/>
      <c r="I7769"/>
      <c r="J7769"/>
      <c r="K7769" s="91"/>
      <c r="L7769" s="91"/>
      <c r="M7769" s="91"/>
      <c r="R7769"/>
      <c r="S7769"/>
      <c r="T7769"/>
      <c r="U7769"/>
      <c r="V7769"/>
      <c r="W7769"/>
      <c r="X7769"/>
      <c r="Y7769"/>
      <c r="Z7769"/>
      <c r="AA7769"/>
      <c r="AB7769"/>
      <c r="AC7769"/>
    </row>
    <row r="7770" spans="2:29" s="14" customFormat="1" x14ac:dyDescent="0.25">
      <c r="B7770"/>
      <c r="C7770"/>
      <c r="D7770"/>
      <c r="E7770"/>
      <c r="F7770"/>
      <c r="G7770"/>
      <c r="H7770"/>
      <c r="I7770"/>
      <c r="J7770"/>
      <c r="K7770" s="91"/>
      <c r="L7770" s="91"/>
      <c r="M7770" s="91"/>
      <c r="R7770"/>
      <c r="S7770"/>
      <c r="T7770"/>
      <c r="U7770"/>
      <c r="V7770"/>
      <c r="W7770"/>
      <c r="X7770"/>
      <c r="Y7770"/>
      <c r="Z7770"/>
      <c r="AA7770"/>
      <c r="AB7770"/>
      <c r="AC7770"/>
    </row>
    <row r="7771" spans="2:29" s="14" customFormat="1" x14ac:dyDescent="0.25">
      <c r="B7771"/>
      <c r="C7771"/>
      <c r="D7771"/>
      <c r="E7771"/>
      <c r="F7771"/>
      <c r="G7771"/>
      <c r="H7771"/>
      <c r="I7771"/>
      <c r="J7771"/>
      <c r="K7771" s="91"/>
      <c r="L7771" s="91"/>
      <c r="M7771" s="91"/>
      <c r="R7771"/>
      <c r="S7771"/>
      <c r="T7771"/>
      <c r="U7771"/>
      <c r="V7771"/>
      <c r="W7771"/>
      <c r="X7771"/>
      <c r="Y7771"/>
      <c r="Z7771"/>
      <c r="AA7771"/>
      <c r="AB7771"/>
      <c r="AC7771"/>
    </row>
    <row r="7772" spans="2:29" s="14" customFormat="1" x14ac:dyDescent="0.25">
      <c r="B7772"/>
      <c r="C7772"/>
      <c r="D7772"/>
      <c r="E7772"/>
      <c r="F7772"/>
      <c r="G7772"/>
      <c r="H7772"/>
      <c r="I7772"/>
      <c r="J7772"/>
      <c r="K7772" s="91"/>
      <c r="L7772" s="91"/>
      <c r="M7772" s="91"/>
      <c r="R7772"/>
      <c r="S7772"/>
      <c r="T7772"/>
      <c r="U7772"/>
      <c r="V7772"/>
      <c r="W7772"/>
      <c r="X7772"/>
      <c r="Y7772"/>
      <c r="Z7772"/>
      <c r="AA7772"/>
      <c r="AB7772"/>
      <c r="AC7772"/>
    </row>
    <row r="7773" spans="2:29" s="14" customFormat="1" x14ac:dyDescent="0.25">
      <c r="B7773"/>
      <c r="C7773"/>
      <c r="D7773"/>
      <c r="E7773"/>
      <c r="F7773"/>
      <c r="G7773"/>
      <c r="H7773"/>
      <c r="I7773"/>
      <c r="J7773"/>
      <c r="K7773" s="91"/>
      <c r="L7773" s="91"/>
      <c r="M7773" s="91"/>
      <c r="R7773"/>
      <c r="S7773"/>
      <c r="T7773"/>
      <c r="U7773"/>
      <c r="V7773"/>
      <c r="W7773"/>
      <c r="X7773"/>
      <c r="Y7773"/>
      <c r="Z7773"/>
      <c r="AA7773"/>
      <c r="AB7773"/>
      <c r="AC7773"/>
    </row>
    <row r="7774" spans="2:29" s="14" customFormat="1" x14ac:dyDescent="0.25">
      <c r="B7774"/>
      <c r="C7774"/>
      <c r="D7774"/>
      <c r="E7774"/>
      <c r="F7774"/>
      <c r="G7774"/>
      <c r="H7774"/>
      <c r="I7774"/>
      <c r="J7774"/>
      <c r="K7774" s="91"/>
      <c r="L7774" s="91"/>
      <c r="M7774" s="91"/>
      <c r="R7774"/>
      <c r="S7774"/>
      <c r="T7774"/>
      <c r="U7774"/>
      <c r="V7774"/>
      <c r="W7774"/>
      <c r="X7774"/>
      <c r="Y7774"/>
      <c r="Z7774"/>
      <c r="AA7774"/>
      <c r="AB7774"/>
      <c r="AC7774"/>
    </row>
    <row r="7775" spans="2:29" s="14" customFormat="1" x14ac:dyDescent="0.25">
      <c r="B7775"/>
      <c r="C7775"/>
      <c r="D7775"/>
      <c r="E7775"/>
      <c r="F7775"/>
      <c r="G7775"/>
      <c r="H7775"/>
      <c r="I7775"/>
      <c r="J7775"/>
      <c r="K7775" s="91"/>
      <c r="L7775" s="91"/>
      <c r="M7775" s="91"/>
      <c r="R7775"/>
      <c r="S7775"/>
      <c r="T7775"/>
      <c r="U7775"/>
      <c r="V7775"/>
      <c r="W7775"/>
      <c r="X7775"/>
      <c r="Y7775"/>
      <c r="Z7775"/>
      <c r="AA7775"/>
      <c r="AB7775"/>
      <c r="AC7775"/>
    </row>
    <row r="7776" spans="2:29" s="14" customFormat="1" x14ac:dyDescent="0.25">
      <c r="B7776"/>
      <c r="C7776"/>
      <c r="D7776"/>
      <c r="E7776"/>
      <c r="F7776"/>
      <c r="G7776"/>
      <c r="H7776"/>
      <c r="I7776"/>
      <c r="J7776"/>
      <c r="K7776" s="91"/>
      <c r="L7776" s="91"/>
      <c r="M7776" s="91"/>
      <c r="R7776"/>
      <c r="S7776"/>
      <c r="T7776"/>
      <c r="U7776"/>
      <c r="V7776"/>
      <c r="W7776"/>
      <c r="X7776"/>
      <c r="Y7776"/>
      <c r="Z7776"/>
      <c r="AA7776"/>
      <c r="AB7776"/>
      <c r="AC7776"/>
    </row>
    <row r="7777" spans="2:29" s="14" customFormat="1" x14ac:dyDescent="0.25">
      <c r="B7777"/>
      <c r="C7777"/>
      <c r="D7777"/>
      <c r="E7777"/>
      <c r="F7777"/>
      <c r="G7777"/>
      <c r="H7777"/>
      <c r="I7777"/>
      <c r="J7777"/>
      <c r="K7777" s="91"/>
      <c r="L7777" s="91"/>
      <c r="M7777" s="91"/>
      <c r="R7777"/>
      <c r="S7777"/>
      <c r="T7777"/>
      <c r="U7777"/>
      <c r="V7777"/>
      <c r="W7777"/>
      <c r="X7777"/>
      <c r="Y7777"/>
      <c r="Z7777"/>
      <c r="AA7777"/>
      <c r="AB7777"/>
      <c r="AC7777"/>
    </row>
    <row r="7778" spans="2:29" s="14" customFormat="1" x14ac:dyDescent="0.25">
      <c r="B7778"/>
      <c r="C7778"/>
      <c r="D7778"/>
      <c r="E7778"/>
      <c r="F7778"/>
      <c r="G7778"/>
      <c r="H7778"/>
      <c r="I7778"/>
      <c r="J7778"/>
      <c r="K7778" s="91"/>
      <c r="L7778" s="91"/>
      <c r="M7778" s="91"/>
      <c r="R7778"/>
      <c r="S7778"/>
      <c r="T7778"/>
      <c r="U7778"/>
      <c r="V7778"/>
      <c r="W7778"/>
      <c r="X7778"/>
      <c r="Y7778"/>
      <c r="Z7778"/>
      <c r="AA7778"/>
      <c r="AB7778"/>
      <c r="AC7778"/>
    </row>
    <row r="7779" spans="2:29" s="14" customFormat="1" x14ac:dyDescent="0.25">
      <c r="B7779"/>
      <c r="C7779"/>
      <c r="D7779"/>
      <c r="E7779"/>
      <c r="F7779"/>
      <c r="G7779"/>
      <c r="H7779"/>
      <c r="I7779"/>
      <c r="J7779"/>
      <c r="K7779" s="91"/>
      <c r="L7779" s="91"/>
      <c r="M7779" s="91"/>
      <c r="R7779"/>
      <c r="S7779"/>
      <c r="T7779"/>
      <c r="U7779"/>
      <c r="V7779"/>
      <c r="W7779"/>
      <c r="X7779"/>
      <c r="Y7779"/>
      <c r="Z7779"/>
      <c r="AA7779"/>
      <c r="AB7779"/>
      <c r="AC7779"/>
    </row>
    <row r="7780" spans="2:29" s="14" customFormat="1" x14ac:dyDescent="0.25">
      <c r="B7780"/>
      <c r="C7780"/>
      <c r="D7780"/>
      <c r="E7780"/>
      <c r="F7780"/>
      <c r="G7780"/>
      <c r="H7780"/>
      <c r="I7780"/>
      <c r="J7780"/>
      <c r="K7780" s="91"/>
      <c r="L7780" s="91"/>
      <c r="M7780" s="91"/>
      <c r="R7780"/>
      <c r="S7780"/>
      <c r="T7780"/>
      <c r="U7780"/>
      <c r="V7780"/>
      <c r="W7780"/>
      <c r="X7780"/>
      <c r="Y7780"/>
      <c r="Z7780"/>
      <c r="AA7780"/>
      <c r="AB7780"/>
      <c r="AC7780"/>
    </row>
    <row r="7781" spans="2:29" s="14" customFormat="1" x14ac:dyDescent="0.25">
      <c r="B7781"/>
      <c r="C7781"/>
      <c r="D7781"/>
      <c r="E7781"/>
      <c r="F7781"/>
      <c r="G7781"/>
      <c r="H7781"/>
      <c r="I7781"/>
      <c r="J7781"/>
      <c r="K7781" s="91"/>
      <c r="L7781" s="91"/>
      <c r="M7781" s="91"/>
      <c r="R7781"/>
      <c r="S7781"/>
      <c r="T7781"/>
      <c r="U7781"/>
      <c r="V7781"/>
      <c r="W7781"/>
      <c r="X7781"/>
      <c r="Y7781"/>
      <c r="Z7781"/>
      <c r="AA7781"/>
      <c r="AB7781"/>
      <c r="AC7781"/>
    </row>
    <row r="7782" spans="2:29" s="14" customFormat="1" x14ac:dyDescent="0.25">
      <c r="B7782"/>
      <c r="C7782"/>
      <c r="D7782"/>
      <c r="E7782"/>
      <c r="F7782"/>
      <c r="G7782"/>
      <c r="H7782"/>
      <c r="I7782"/>
      <c r="J7782"/>
      <c r="K7782" s="91"/>
      <c r="L7782" s="91"/>
      <c r="M7782" s="91"/>
      <c r="R7782"/>
      <c r="S7782"/>
      <c r="T7782"/>
      <c r="U7782"/>
      <c r="V7782"/>
      <c r="W7782"/>
      <c r="X7782"/>
      <c r="Y7782"/>
      <c r="Z7782"/>
      <c r="AA7782"/>
      <c r="AB7782"/>
      <c r="AC7782"/>
    </row>
    <row r="7783" spans="2:29" s="14" customFormat="1" x14ac:dyDescent="0.25">
      <c r="B7783"/>
      <c r="C7783"/>
      <c r="D7783"/>
      <c r="E7783"/>
      <c r="F7783"/>
      <c r="G7783"/>
      <c r="H7783"/>
      <c r="I7783"/>
      <c r="J7783"/>
      <c r="K7783" s="91"/>
      <c r="L7783" s="91"/>
      <c r="M7783" s="91"/>
      <c r="R7783"/>
      <c r="S7783"/>
      <c r="T7783"/>
      <c r="U7783"/>
      <c r="V7783"/>
      <c r="W7783"/>
      <c r="X7783"/>
      <c r="Y7783"/>
      <c r="Z7783"/>
      <c r="AA7783"/>
      <c r="AB7783"/>
      <c r="AC7783"/>
    </row>
    <row r="7784" spans="2:29" s="14" customFormat="1" x14ac:dyDescent="0.25">
      <c r="B7784"/>
      <c r="C7784"/>
      <c r="D7784"/>
      <c r="E7784"/>
      <c r="F7784"/>
      <c r="G7784"/>
      <c r="H7784"/>
      <c r="I7784"/>
      <c r="J7784"/>
      <c r="K7784" s="91"/>
      <c r="L7784" s="91"/>
      <c r="M7784" s="91"/>
      <c r="R7784"/>
      <c r="S7784"/>
      <c r="T7784"/>
      <c r="U7784"/>
      <c r="V7784"/>
      <c r="W7784"/>
      <c r="X7784"/>
      <c r="Y7784"/>
      <c r="Z7784"/>
      <c r="AA7784"/>
      <c r="AB7784"/>
      <c r="AC7784"/>
    </row>
    <row r="7785" spans="2:29" s="14" customFormat="1" x14ac:dyDescent="0.25">
      <c r="B7785"/>
      <c r="C7785"/>
      <c r="D7785"/>
      <c r="E7785"/>
      <c r="F7785"/>
      <c r="G7785"/>
      <c r="H7785"/>
      <c r="I7785"/>
      <c r="J7785"/>
      <c r="K7785" s="91"/>
      <c r="L7785" s="91"/>
      <c r="M7785" s="91"/>
      <c r="R7785"/>
      <c r="S7785"/>
      <c r="T7785"/>
      <c r="U7785"/>
      <c r="V7785"/>
      <c r="W7785"/>
      <c r="X7785"/>
      <c r="Y7785"/>
      <c r="Z7785"/>
      <c r="AA7785"/>
      <c r="AB7785"/>
      <c r="AC7785"/>
    </row>
    <row r="7786" spans="2:29" s="14" customFormat="1" x14ac:dyDescent="0.25">
      <c r="B7786"/>
      <c r="C7786"/>
      <c r="D7786"/>
      <c r="E7786"/>
      <c r="F7786"/>
      <c r="G7786"/>
      <c r="H7786"/>
      <c r="I7786"/>
      <c r="J7786"/>
      <c r="K7786" s="91"/>
      <c r="L7786" s="91"/>
      <c r="M7786" s="91"/>
      <c r="R7786"/>
      <c r="S7786"/>
      <c r="T7786"/>
      <c r="U7786"/>
      <c r="V7786"/>
      <c r="W7786"/>
      <c r="X7786"/>
      <c r="Y7786"/>
      <c r="Z7786"/>
      <c r="AA7786"/>
      <c r="AB7786"/>
      <c r="AC7786"/>
    </row>
    <row r="7787" spans="2:29" s="14" customFormat="1" x14ac:dyDescent="0.25">
      <c r="B7787"/>
      <c r="C7787"/>
      <c r="D7787"/>
      <c r="E7787"/>
      <c r="F7787"/>
      <c r="G7787"/>
      <c r="H7787"/>
      <c r="I7787"/>
      <c r="J7787"/>
      <c r="K7787" s="91"/>
      <c r="L7787" s="91"/>
      <c r="M7787" s="91"/>
      <c r="R7787"/>
      <c r="S7787"/>
      <c r="T7787"/>
      <c r="U7787"/>
      <c r="V7787"/>
      <c r="W7787"/>
      <c r="X7787"/>
      <c r="Y7787"/>
      <c r="Z7787"/>
      <c r="AA7787"/>
      <c r="AB7787"/>
      <c r="AC7787"/>
    </row>
    <row r="7788" spans="2:29" s="14" customFormat="1" x14ac:dyDescent="0.25">
      <c r="B7788"/>
      <c r="C7788"/>
      <c r="D7788"/>
      <c r="E7788"/>
      <c r="F7788"/>
      <c r="G7788"/>
      <c r="H7788"/>
      <c r="I7788"/>
      <c r="J7788"/>
      <c r="K7788" s="91"/>
      <c r="L7788" s="91"/>
      <c r="M7788" s="91"/>
      <c r="R7788"/>
      <c r="S7788"/>
      <c r="T7788"/>
      <c r="U7788"/>
      <c r="V7788"/>
      <c r="W7788"/>
      <c r="X7788"/>
      <c r="Y7788"/>
      <c r="Z7788"/>
      <c r="AA7788"/>
      <c r="AB7788"/>
      <c r="AC7788"/>
    </row>
    <row r="7789" spans="2:29" s="14" customFormat="1" x14ac:dyDescent="0.25">
      <c r="B7789"/>
      <c r="C7789"/>
      <c r="D7789"/>
      <c r="E7789"/>
      <c r="F7789"/>
      <c r="G7789"/>
      <c r="H7789"/>
      <c r="I7789"/>
      <c r="J7789"/>
      <c r="K7789" s="91"/>
      <c r="L7789" s="91"/>
      <c r="M7789" s="91"/>
      <c r="R7789"/>
      <c r="S7789"/>
      <c r="T7789"/>
      <c r="U7789"/>
      <c r="V7789"/>
      <c r="W7789"/>
      <c r="X7789"/>
      <c r="Y7789"/>
      <c r="Z7789"/>
      <c r="AA7789"/>
      <c r="AB7789"/>
      <c r="AC7789"/>
    </row>
    <row r="7790" spans="2:29" s="14" customFormat="1" x14ac:dyDescent="0.25">
      <c r="B7790"/>
      <c r="C7790"/>
      <c r="D7790"/>
      <c r="E7790"/>
      <c r="F7790"/>
      <c r="G7790"/>
      <c r="H7790"/>
      <c r="I7790"/>
      <c r="J7790"/>
      <c r="K7790" s="91"/>
      <c r="L7790" s="91"/>
      <c r="M7790" s="91"/>
      <c r="R7790"/>
      <c r="S7790"/>
      <c r="T7790"/>
      <c r="U7790"/>
      <c r="V7790"/>
      <c r="W7790"/>
      <c r="X7790"/>
      <c r="Y7790"/>
      <c r="Z7790"/>
      <c r="AA7790"/>
      <c r="AB7790"/>
      <c r="AC7790"/>
    </row>
    <row r="7791" spans="2:29" s="14" customFormat="1" x14ac:dyDescent="0.25">
      <c r="B7791"/>
      <c r="C7791"/>
      <c r="D7791"/>
      <c r="E7791"/>
      <c r="F7791"/>
      <c r="G7791"/>
      <c r="H7791"/>
      <c r="I7791"/>
      <c r="J7791"/>
      <c r="K7791" s="91"/>
      <c r="L7791" s="91"/>
      <c r="M7791" s="91"/>
      <c r="R7791"/>
      <c r="S7791"/>
      <c r="T7791"/>
      <c r="U7791"/>
      <c r="V7791"/>
      <c r="W7791"/>
      <c r="X7791"/>
      <c r="Y7791"/>
      <c r="Z7791"/>
      <c r="AA7791"/>
      <c r="AB7791"/>
      <c r="AC7791"/>
    </row>
    <row r="7792" spans="2:29" s="14" customFormat="1" x14ac:dyDescent="0.25">
      <c r="B7792"/>
      <c r="C7792"/>
      <c r="D7792"/>
      <c r="E7792"/>
      <c r="F7792"/>
      <c r="G7792"/>
      <c r="H7792"/>
      <c r="I7792"/>
      <c r="J7792"/>
      <c r="K7792" s="91"/>
      <c r="L7792" s="91"/>
      <c r="M7792" s="91"/>
      <c r="R7792"/>
      <c r="S7792"/>
      <c r="T7792"/>
      <c r="U7792"/>
      <c r="V7792"/>
      <c r="W7792"/>
      <c r="X7792"/>
      <c r="Y7792"/>
      <c r="Z7792"/>
      <c r="AA7792"/>
      <c r="AB7792"/>
      <c r="AC7792"/>
    </row>
    <row r="7793" spans="2:29" s="14" customFormat="1" x14ac:dyDescent="0.25">
      <c r="B7793"/>
      <c r="C7793"/>
      <c r="D7793"/>
      <c r="E7793"/>
      <c r="F7793"/>
      <c r="G7793"/>
      <c r="H7793"/>
      <c r="I7793"/>
      <c r="J7793"/>
      <c r="K7793" s="91"/>
      <c r="L7793" s="91"/>
      <c r="M7793" s="91"/>
      <c r="R7793"/>
      <c r="S7793"/>
      <c r="T7793"/>
      <c r="U7793"/>
      <c r="V7793"/>
      <c r="W7793"/>
      <c r="X7793"/>
      <c r="Y7793"/>
      <c r="Z7793"/>
      <c r="AA7793"/>
      <c r="AB7793"/>
      <c r="AC7793"/>
    </row>
    <row r="7794" spans="2:29" s="14" customFormat="1" x14ac:dyDescent="0.25">
      <c r="B7794"/>
      <c r="C7794"/>
      <c r="D7794"/>
      <c r="E7794"/>
      <c r="F7794"/>
      <c r="G7794"/>
      <c r="H7794"/>
      <c r="I7794"/>
      <c r="J7794"/>
      <c r="K7794" s="91"/>
      <c r="L7794" s="91"/>
      <c r="M7794" s="91"/>
      <c r="R7794"/>
      <c r="S7794"/>
      <c r="T7794"/>
      <c r="U7794"/>
      <c r="V7794"/>
      <c r="W7794"/>
      <c r="X7794"/>
      <c r="Y7794"/>
      <c r="Z7794"/>
      <c r="AA7794"/>
      <c r="AB7794"/>
      <c r="AC7794"/>
    </row>
    <row r="7795" spans="2:29" s="14" customFormat="1" x14ac:dyDescent="0.25">
      <c r="B7795"/>
      <c r="C7795"/>
      <c r="D7795"/>
      <c r="E7795"/>
      <c r="F7795"/>
      <c r="G7795"/>
      <c r="H7795"/>
      <c r="I7795"/>
      <c r="J7795"/>
      <c r="K7795" s="91"/>
      <c r="L7795" s="91"/>
      <c r="M7795" s="91"/>
      <c r="R7795"/>
      <c r="S7795"/>
      <c r="T7795"/>
      <c r="U7795"/>
      <c r="V7795"/>
      <c r="W7795"/>
      <c r="X7795"/>
      <c r="Y7795"/>
      <c r="Z7795"/>
      <c r="AA7795"/>
      <c r="AB7795"/>
      <c r="AC7795"/>
    </row>
    <row r="7796" spans="2:29" s="14" customFormat="1" x14ac:dyDescent="0.25">
      <c r="B7796"/>
      <c r="C7796"/>
      <c r="D7796"/>
      <c r="E7796"/>
      <c r="F7796"/>
      <c r="G7796"/>
      <c r="H7796"/>
      <c r="I7796"/>
      <c r="J7796"/>
      <c r="K7796" s="91"/>
      <c r="L7796" s="91"/>
      <c r="M7796" s="91"/>
      <c r="R7796"/>
      <c r="S7796"/>
      <c r="T7796"/>
      <c r="U7796"/>
      <c r="V7796"/>
      <c r="W7796"/>
      <c r="X7796"/>
      <c r="Y7796"/>
      <c r="Z7796"/>
      <c r="AA7796"/>
      <c r="AB7796"/>
      <c r="AC7796"/>
    </row>
    <row r="7797" spans="2:29" s="14" customFormat="1" x14ac:dyDescent="0.25">
      <c r="B7797"/>
      <c r="C7797"/>
      <c r="D7797"/>
      <c r="E7797"/>
      <c r="F7797"/>
      <c r="G7797"/>
      <c r="H7797"/>
      <c r="I7797"/>
      <c r="J7797"/>
      <c r="K7797" s="91"/>
      <c r="L7797" s="91"/>
      <c r="M7797" s="91"/>
      <c r="R7797"/>
      <c r="S7797"/>
      <c r="T7797"/>
      <c r="U7797"/>
      <c r="V7797"/>
      <c r="W7797"/>
      <c r="X7797"/>
      <c r="Y7797"/>
      <c r="Z7797"/>
      <c r="AA7797"/>
      <c r="AB7797"/>
      <c r="AC7797"/>
    </row>
    <row r="7798" spans="2:29" s="14" customFormat="1" x14ac:dyDescent="0.25">
      <c r="B7798"/>
      <c r="C7798"/>
      <c r="D7798"/>
      <c r="E7798"/>
      <c r="F7798"/>
      <c r="G7798"/>
      <c r="H7798"/>
      <c r="I7798"/>
      <c r="J7798"/>
      <c r="K7798" s="91"/>
      <c r="L7798" s="91"/>
      <c r="M7798" s="91"/>
      <c r="R7798"/>
      <c r="S7798"/>
      <c r="T7798"/>
      <c r="U7798"/>
      <c r="V7798"/>
      <c r="W7798"/>
      <c r="X7798"/>
      <c r="Y7798"/>
      <c r="Z7798"/>
      <c r="AA7798"/>
      <c r="AB7798"/>
      <c r="AC7798"/>
    </row>
    <row r="7799" spans="2:29" s="14" customFormat="1" x14ac:dyDescent="0.25">
      <c r="B7799"/>
      <c r="C7799"/>
      <c r="D7799"/>
      <c r="E7799"/>
      <c r="F7799"/>
      <c r="G7799"/>
      <c r="H7799"/>
      <c r="I7799"/>
      <c r="J7799"/>
      <c r="K7799" s="91"/>
      <c r="L7799" s="91"/>
      <c r="M7799" s="91"/>
      <c r="R7799"/>
      <c r="S7799"/>
      <c r="T7799"/>
      <c r="U7799"/>
      <c r="V7799"/>
      <c r="W7799"/>
      <c r="X7799"/>
      <c r="Y7799"/>
      <c r="Z7799"/>
      <c r="AA7799"/>
      <c r="AB7799"/>
      <c r="AC7799"/>
    </row>
    <row r="7800" spans="2:29" s="14" customFormat="1" x14ac:dyDescent="0.25">
      <c r="B7800"/>
      <c r="C7800"/>
      <c r="D7800"/>
      <c r="E7800"/>
      <c r="F7800"/>
      <c r="G7800"/>
      <c r="H7800"/>
      <c r="I7800"/>
      <c r="J7800"/>
      <c r="K7800" s="91"/>
      <c r="L7800" s="91"/>
      <c r="M7800" s="91"/>
      <c r="R7800"/>
      <c r="S7800"/>
      <c r="T7800"/>
      <c r="U7800"/>
      <c r="V7800"/>
      <c r="W7800"/>
      <c r="X7800"/>
      <c r="Y7800"/>
      <c r="Z7800"/>
      <c r="AA7800"/>
      <c r="AB7800"/>
      <c r="AC7800"/>
    </row>
    <row r="7801" spans="2:29" s="14" customFormat="1" x14ac:dyDescent="0.25">
      <c r="B7801"/>
      <c r="C7801"/>
      <c r="D7801"/>
      <c r="E7801"/>
      <c r="F7801"/>
      <c r="G7801"/>
      <c r="H7801"/>
      <c r="I7801"/>
      <c r="J7801"/>
      <c r="K7801" s="91"/>
      <c r="L7801" s="91"/>
      <c r="M7801" s="91"/>
      <c r="R7801"/>
      <c r="S7801"/>
      <c r="T7801"/>
      <c r="U7801"/>
      <c r="V7801"/>
      <c r="W7801"/>
      <c r="X7801"/>
      <c r="Y7801"/>
      <c r="Z7801"/>
      <c r="AA7801"/>
      <c r="AB7801"/>
      <c r="AC7801"/>
    </row>
    <row r="7802" spans="2:29" s="14" customFormat="1" x14ac:dyDescent="0.25">
      <c r="B7802"/>
      <c r="C7802"/>
      <c r="D7802"/>
      <c r="E7802"/>
      <c r="F7802"/>
      <c r="G7802"/>
      <c r="H7802"/>
      <c r="I7802"/>
      <c r="J7802"/>
      <c r="K7802" s="91"/>
      <c r="L7802" s="91"/>
      <c r="M7802" s="91"/>
      <c r="R7802"/>
      <c r="S7802"/>
      <c r="T7802"/>
      <c r="U7802"/>
      <c r="V7802"/>
      <c r="W7802"/>
      <c r="X7802"/>
      <c r="Y7802"/>
      <c r="Z7802"/>
      <c r="AA7802"/>
      <c r="AB7802"/>
      <c r="AC7802"/>
    </row>
    <row r="7803" spans="2:29" s="14" customFormat="1" x14ac:dyDescent="0.25">
      <c r="B7803"/>
      <c r="C7803"/>
      <c r="D7803"/>
      <c r="E7803"/>
      <c r="F7803"/>
      <c r="G7803"/>
      <c r="H7803"/>
      <c r="I7803"/>
      <c r="J7803"/>
      <c r="K7803" s="91"/>
      <c r="L7803" s="91"/>
      <c r="M7803" s="91"/>
      <c r="R7803"/>
      <c r="S7803"/>
      <c r="T7803"/>
      <c r="U7803"/>
      <c r="V7803"/>
      <c r="W7803"/>
      <c r="X7803"/>
      <c r="Y7803"/>
      <c r="Z7803"/>
      <c r="AA7803"/>
      <c r="AB7803"/>
      <c r="AC7803"/>
    </row>
    <row r="7804" spans="2:29" s="14" customFormat="1" x14ac:dyDescent="0.25">
      <c r="B7804"/>
      <c r="C7804"/>
      <c r="D7804"/>
      <c r="E7804"/>
      <c r="F7804"/>
      <c r="G7804"/>
      <c r="H7804"/>
      <c r="I7804"/>
      <c r="J7804"/>
      <c r="K7804" s="91"/>
      <c r="L7804" s="91"/>
      <c r="M7804" s="91"/>
      <c r="R7804"/>
      <c r="S7804"/>
      <c r="T7804"/>
      <c r="U7804"/>
      <c r="V7804"/>
      <c r="W7804"/>
      <c r="X7804"/>
      <c r="Y7804"/>
      <c r="Z7804"/>
      <c r="AA7804"/>
      <c r="AB7804"/>
      <c r="AC7804"/>
    </row>
    <row r="7805" spans="2:29" s="14" customFormat="1" x14ac:dyDescent="0.25">
      <c r="B7805"/>
      <c r="C7805"/>
      <c r="D7805"/>
      <c r="E7805"/>
      <c r="F7805"/>
      <c r="G7805"/>
      <c r="H7805"/>
      <c r="I7805"/>
      <c r="J7805"/>
      <c r="K7805" s="91"/>
      <c r="L7805" s="91"/>
      <c r="M7805" s="91"/>
      <c r="R7805"/>
      <c r="S7805"/>
      <c r="T7805"/>
      <c r="U7805"/>
      <c r="V7805"/>
      <c r="W7805"/>
      <c r="X7805"/>
      <c r="Y7805"/>
      <c r="Z7805"/>
      <c r="AA7805"/>
      <c r="AB7805"/>
      <c r="AC7805"/>
    </row>
    <row r="7806" spans="2:29" s="14" customFormat="1" x14ac:dyDescent="0.25">
      <c r="B7806"/>
      <c r="C7806"/>
      <c r="D7806"/>
      <c r="E7806"/>
      <c r="F7806"/>
      <c r="G7806"/>
      <c r="H7806"/>
      <c r="I7806"/>
      <c r="J7806"/>
      <c r="K7806" s="91"/>
      <c r="L7806" s="91"/>
      <c r="M7806" s="91"/>
      <c r="R7806"/>
      <c r="S7806"/>
      <c r="T7806"/>
      <c r="U7806"/>
      <c r="V7806"/>
      <c r="W7806"/>
      <c r="X7806"/>
      <c r="Y7806"/>
      <c r="Z7806"/>
      <c r="AA7806"/>
      <c r="AB7806"/>
      <c r="AC7806"/>
    </row>
    <row r="7807" spans="2:29" s="14" customFormat="1" x14ac:dyDescent="0.25">
      <c r="B7807"/>
      <c r="C7807"/>
      <c r="D7807"/>
      <c r="E7807"/>
      <c r="F7807"/>
      <c r="G7807"/>
      <c r="H7807"/>
      <c r="I7807"/>
      <c r="J7807"/>
      <c r="K7807" s="91"/>
      <c r="L7807" s="91"/>
      <c r="M7807" s="91"/>
      <c r="R7807"/>
      <c r="S7807"/>
      <c r="T7807"/>
      <c r="U7807"/>
      <c r="V7807"/>
      <c r="W7807"/>
      <c r="X7807"/>
      <c r="Y7807"/>
      <c r="Z7807"/>
      <c r="AA7807"/>
      <c r="AB7807"/>
      <c r="AC7807"/>
    </row>
    <row r="7808" spans="2:29" s="14" customFormat="1" x14ac:dyDescent="0.25">
      <c r="B7808"/>
      <c r="C7808"/>
      <c r="D7808"/>
      <c r="E7808"/>
      <c r="F7808"/>
      <c r="G7808"/>
      <c r="H7808"/>
      <c r="I7808"/>
      <c r="J7808"/>
      <c r="K7808" s="91"/>
      <c r="L7808" s="91"/>
      <c r="M7808" s="91"/>
      <c r="R7808"/>
      <c r="S7808"/>
      <c r="T7808"/>
      <c r="U7808"/>
      <c r="V7808"/>
      <c r="W7808"/>
      <c r="X7808"/>
      <c r="Y7808"/>
      <c r="Z7808"/>
      <c r="AA7808"/>
      <c r="AB7808"/>
      <c r="AC7808"/>
    </row>
    <row r="7809" spans="2:29" s="14" customFormat="1" x14ac:dyDescent="0.25">
      <c r="B7809"/>
      <c r="C7809"/>
      <c r="D7809"/>
      <c r="E7809"/>
      <c r="F7809"/>
      <c r="G7809"/>
      <c r="H7809"/>
      <c r="I7809"/>
      <c r="J7809"/>
      <c r="K7809" s="91"/>
      <c r="L7809" s="91"/>
      <c r="M7809" s="91"/>
      <c r="R7809"/>
      <c r="S7809"/>
      <c r="T7809"/>
      <c r="U7809"/>
      <c r="V7809"/>
      <c r="W7809"/>
      <c r="X7809"/>
      <c r="Y7809"/>
      <c r="Z7809"/>
      <c r="AA7809"/>
      <c r="AB7809"/>
      <c r="AC7809"/>
    </row>
    <row r="7810" spans="2:29" s="14" customFormat="1" x14ac:dyDescent="0.25">
      <c r="B7810"/>
      <c r="C7810"/>
      <c r="D7810"/>
      <c r="E7810"/>
      <c r="F7810"/>
      <c r="G7810"/>
      <c r="H7810"/>
      <c r="I7810"/>
      <c r="J7810"/>
      <c r="K7810" s="91"/>
      <c r="L7810" s="91"/>
      <c r="M7810" s="91"/>
      <c r="R7810"/>
      <c r="S7810"/>
      <c r="T7810"/>
      <c r="U7810"/>
      <c r="V7810"/>
      <c r="W7810"/>
      <c r="X7810"/>
      <c r="Y7810"/>
      <c r="Z7810"/>
      <c r="AA7810"/>
      <c r="AB7810"/>
      <c r="AC7810"/>
    </row>
    <row r="7811" spans="2:29" s="14" customFormat="1" x14ac:dyDescent="0.25">
      <c r="B7811"/>
      <c r="C7811"/>
      <c r="D7811"/>
      <c r="E7811"/>
      <c r="F7811"/>
      <c r="G7811"/>
      <c r="H7811"/>
      <c r="I7811"/>
      <c r="J7811"/>
      <c r="K7811" s="91"/>
      <c r="L7811" s="91"/>
      <c r="M7811" s="91"/>
      <c r="R7811"/>
      <c r="S7811"/>
      <c r="T7811"/>
      <c r="U7811"/>
      <c r="V7811"/>
      <c r="W7811"/>
      <c r="X7811"/>
      <c r="Y7811"/>
      <c r="Z7811"/>
      <c r="AA7811"/>
      <c r="AB7811"/>
      <c r="AC7811"/>
    </row>
    <row r="7812" spans="2:29" s="14" customFormat="1" x14ac:dyDescent="0.25">
      <c r="B7812"/>
      <c r="C7812"/>
      <c r="D7812"/>
      <c r="E7812"/>
      <c r="F7812"/>
      <c r="G7812"/>
      <c r="H7812"/>
      <c r="I7812"/>
      <c r="J7812"/>
      <c r="K7812" s="91"/>
      <c r="L7812" s="91"/>
      <c r="M7812" s="91"/>
      <c r="R7812"/>
      <c r="S7812"/>
      <c r="T7812"/>
      <c r="U7812"/>
      <c r="V7812"/>
      <c r="W7812"/>
      <c r="X7812"/>
      <c r="Y7812"/>
      <c r="Z7812"/>
      <c r="AA7812"/>
      <c r="AB7812"/>
      <c r="AC7812"/>
    </row>
    <row r="7813" spans="2:29" s="14" customFormat="1" x14ac:dyDescent="0.25">
      <c r="B7813"/>
      <c r="C7813"/>
      <c r="D7813"/>
      <c r="E7813"/>
      <c r="F7813"/>
      <c r="G7813"/>
      <c r="H7813"/>
      <c r="I7813"/>
      <c r="J7813"/>
      <c r="K7813" s="91"/>
      <c r="L7813" s="91"/>
      <c r="M7813" s="91"/>
      <c r="R7813"/>
      <c r="S7813"/>
      <c r="T7813"/>
      <c r="U7813"/>
      <c r="V7813"/>
      <c r="W7813"/>
      <c r="X7813"/>
      <c r="Y7813"/>
      <c r="Z7813"/>
      <c r="AA7813"/>
      <c r="AB7813"/>
      <c r="AC7813"/>
    </row>
    <row r="7814" spans="2:29" s="14" customFormat="1" x14ac:dyDescent="0.25">
      <c r="B7814"/>
      <c r="C7814"/>
      <c r="D7814"/>
      <c r="E7814"/>
      <c r="F7814"/>
      <c r="G7814"/>
      <c r="H7814"/>
      <c r="I7814"/>
      <c r="J7814"/>
      <c r="K7814" s="91"/>
      <c r="L7814" s="91"/>
      <c r="M7814" s="91"/>
      <c r="R7814"/>
      <c r="S7814"/>
      <c r="T7814"/>
      <c r="U7814"/>
      <c r="V7814"/>
      <c r="W7814"/>
      <c r="X7814"/>
      <c r="Y7814"/>
      <c r="Z7814"/>
      <c r="AA7814"/>
      <c r="AB7814"/>
      <c r="AC7814"/>
    </row>
    <row r="7815" spans="2:29" s="14" customFormat="1" x14ac:dyDescent="0.25">
      <c r="B7815"/>
      <c r="C7815"/>
      <c r="D7815"/>
      <c r="E7815"/>
      <c r="F7815"/>
      <c r="G7815"/>
      <c r="H7815"/>
      <c r="I7815"/>
      <c r="J7815"/>
      <c r="K7815" s="91"/>
      <c r="L7815" s="91"/>
      <c r="M7815" s="91"/>
      <c r="R7815"/>
      <c r="S7815"/>
      <c r="T7815"/>
      <c r="U7815"/>
      <c r="V7815"/>
      <c r="W7815"/>
      <c r="X7815"/>
      <c r="Y7815"/>
      <c r="Z7815"/>
      <c r="AA7815"/>
      <c r="AB7815"/>
      <c r="AC7815"/>
    </row>
    <row r="7816" spans="2:29" s="14" customFormat="1" x14ac:dyDescent="0.25">
      <c r="B7816"/>
      <c r="C7816"/>
      <c r="D7816"/>
      <c r="E7816"/>
      <c r="F7816"/>
      <c r="G7816"/>
      <c r="H7816"/>
      <c r="I7816"/>
      <c r="J7816"/>
      <c r="K7816" s="91"/>
      <c r="L7816" s="91"/>
      <c r="M7816" s="91"/>
      <c r="R7816"/>
      <c r="S7816"/>
      <c r="T7816"/>
      <c r="U7816"/>
      <c r="V7816"/>
      <c r="W7816"/>
      <c r="X7816"/>
      <c r="Y7816"/>
      <c r="Z7816"/>
      <c r="AA7816"/>
      <c r="AB7816"/>
      <c r="AC7816"/>
    </row>
    <row r="7817" spans="2:29" s="14" customFormat="1" x14ac:dyDescent="0.25">
      <c r="B7817"/>
      <c r="C7817"/>
      <c r="D7817"/>
      <c r="E7817"/>
      <c r="F7817"/>
      <c r="G7817"/>
      <c r="H7817"/>
      <c r="I7817"/>
      <c r="J7817"/>
      <c r="K7817" s="91"/>
      <c r="L7817" s="91"/>
      <c r="M7817" s="91"/>
      <c r="R7817"/>
      <c r="S7817"/>
      <c r="T7817"/>
      <c r="U7817"/>
      <c r="V7817"/>
      <c r="W7817"/>
      <c r="X7817"/>
      <c r="Y7817"/>
      <c r="Z7817"/>
      <c r="AA7817"/>
      <c r="AB7817"/>
      <c r="AC7817"/>
    </row>
    <row r="7818" spans="2:29" s="14" customFormat="1" x14ac:dyDescent="0.25">
      <c r="B7818"/>
      <c r="C7818"/>
      <c r="D7818"/>
      <c r="E7818"/>
      <c r="F7818"/>
      <c r="G7818"/>
      <c r="H7818"/>
      <c r="I7818"/>
      <c r="J7818"/>
      <c r="K7818" s="91"/>
      <c r="L7818" s="91"/>
      <c r="M7818" s="91"/>
      <c r="R7818"/>
      <c r="S7818"/>
      <c r="T7818"/>
      <c r="U7818"/>
      <c r="V7818"/>
      <c r="W7818"/>
      <c r="X7818"/>
      <c r="Y7818"/>
      <c r="Z7818"/>
      <c r="AA7818"/>
      <c r="AB7818"/>
      <c r="AC7818"/>
    </row>
    <row r="7819" spans="2:29" s="14" customFormat="1" x14ac:dyDescent="0.25">
      <c r="B7819"/>
      <c r="C7819"/>
      <c r="D7819"/>
      <c r="E7819"/>
      <c r="F7819"/>
      <c r="G7819"/>
      <c r="H7819"/>
      <c r="I7819"/>
      <c r="J7819"/>
      <c r="K7819" s="91"/>
      <c r="L7819" s="91"/>
      <c r="M7819" s="91"/>
      <c r="R7819"/>
      <c r="S7819"/>
      <c r="T7819"/>
      <c r="U7819"/>
      <c r="V7819"/>
      <c r="W7819"/>
      <c r="X7819"/>
      <c r="Y7819"/>
      <c r="Z7819"/>
      <c r="AA7819"/>
      <c r="AB7819"/>
      <c r="AC7819"/>
    </row>
    <row r="7820" spans="2:29" s="14" customFormat="1" x14ac:dyDescent="0.25">
      <c r="B7820"/>
      <c r="C7820"/>
      <c r="D7820"/>
      <c r="E7820"/>
      <c r="F7820"/>
      <c r="G7820"/>
      <c r="H7820"/>
      <c r="I7820"/>
      <c r="J7820"/>
      <c r="K7820" s="91"/>
      <c r="L7820" s="91"/>
      <c r="M7820" s="91"/>
      <c r="R7820"/>
      <c r="S7820"/>
      <c r="T7820"/>
      <c r="U7820"/>
      <c r="V7820"/>
      <c r="W7820"/>
      <c r="X7820"/>
      <c r="Y7820"/>
      <c r="Z7820"/>
      <c r="AA7820"/>
      <c r="AB7820"/>
      <c r="AC7820"/>
    </row>
    <row r="7821" spans="2:29" s="14" customFormat="1" x14ac:dyDescent="0.25">
      <c r="B7821"/>
      <c r="C7821"/>
      <c r="D7821"/>
      <c r="E7821"/>
      <c r="F7821"/>
      <c r="G7821"/>
      <c r="H7821"/>
      <c r="I7821"/>
      <c r="J7821"/>
      <c r="K7821" s="91"/>
      <c r="L7821" s="91"/>
      <c r="M7821" s="91"/>
      <c r="R7821"/>
      <c r="S7821"/>
      <c r="T7821"/>
      <c r="U7821"/>
      <c r="V7821"/>
      <c r="W7821"/>
      <c r="X7821"/>
      <c r="Y7821"/>
      <c r="Z7821"/>
      <c r="AA7821"/>
      <c r="AB7821"/>
      <c r="AC7821"/>
    </row>
    <row r="7822" spans="2:29" s="14" customFormat="1" x14ac:dyDescent="0.25">
      <c r="B7822"/>
      <c r="C7822"/>
      <c r="D7822"/>
      <c r="E7822"/>
      <c r="F7822"/>
      <c r="G7822"/>
      <c r="H7822"/>
      <c r="I7822"/>
      <c r="J7822"/>
      <c r="K7822" s="91"/>
      <c r="L7822" s="91"/>
      <c r="M7822" s="91"/>
      <c r="R7822"/>
      <c r="S7822"/>
      <c r="T7822"/>
      <c r="U7822"/>
      <c r="V7822"/>
      <c r="W7822"/>
      <c r="X7822"/>
      <c r="Y7822"/>
      <c r="Z7822"/>
      <c r="AA7822"/>
      <c r="AB7822"/>
      <c r="AC7822"/>
    </row>
    <row r="7823" spans="2:29" s="14" customFormat="1" x14ac:dyDescent="0.25">
      <c r="B7823"/>
      <c r="C7823"/>
      <c r="D7823"/>
      <c r="E7823"/>
      <c r="F7823"/>
      <c r="G7823"/>
      <c r="H7823"/>
      <c r="I7823"/>
      <c r="J7823"/>
      <c r="K7823" s="91"/>
      <c r="L7823" s="91"/>
      <c r="M7823" s="91"/>
      <c r="R7823"/>
      <c r="S7823"/>
      <c r="T7823"/>
      <c r="U7823"/>
      <c r="V7823"/>
      <c r="W7823"/>
      <c r="X7823"/>
      <c r="Y7823"/>
      <c r="Z7823"/>
      <c r="AA7823"/>
      <c r="AB7823"/>
      <c r="AC7823"/>
    </row>
    <row r="7824" spans="2:29" s="14" customFormat="1" x14ac:dyDescent="0.25">
      <c r="B7824"/>
      <c r="C7824"/>
      <c r="D7824"/>
      <c r="E7824"/>
      <c r="F7824"/>
      <c r="G7824"/>
      <c r="H7824"/>
      <c r="I7824"/>
      <c r="J7824"/>
      <c r="K7824" s="91"/>
      <c r="L7824" s="91"/>
      <c r="M7824" s="91"/>
      <c r="R7824"/>
      <c r="S7824"/>
      <c r="T7824"/>
      <c r="U7824"/>
      <c r="V7824"/>
      <c r="W7824"/>
      <c r="X7824"/>
      <c r="Y7824"/>
      <c r="Z7824"/>
      <c r="AA7824"/>
      <c r="AB7824"/>
      <c r="AC7824"/>
    </row>
    <row r="7825" spans="2:29" s="14" customFormat="1" x14ac:dyDescent="0.25">
      <c r="B7825"/>
      <c r="C7825"/>
      <c r="D7825"/>
      <c r="E7825"/>
      <c r="F7825"/>
      <c r="G7825"/>
      <c r="H7825"/>
      <c r="I7825"/>
      <c r="J7825"/>
      <c r="K7825" s="91"/>
      <c r="L7825" s="91"/>
      <c r="M7825" s="91"/>
      <c r="R7825"/>
      <c r="S7825"/>
      <c r="T7825"/>
      <c r="U7825"/>
      <c r="V7825"/>
      <c r="W7825"/>
      <c r="X7825"/>
      <c r="Y7825"/>
      <c r="Z7825"/>
      <c r="AA7825"/>
      <c r="AB7825"/>
      <c r="AC7825"/>
    </row>
    <row r="7826" spans="2:29" s="14" customFormat="1" x14ac:dyDescent="0.25">
      <c r="B7826"/>
      <c r="C7826"/>
      <c r="D7826"/>
      <c r="E7826"/>
      <c r="F7826"/>
      <c r="G7826"/>
      <c r="H7826"/>
      <c r="I7826"/>
      <c r="J7826"/>
      <c r="K7826" s="91"/>
      <c r="L7826" s="91"/>
      <c r="M7826" s="91"/>
      <c r="R7826"/>
      <c r="S7826"/>
      <c r="T7826"/>
      <c r="U7826"/>
      <c r="V7826"/>
      <c r="W7826"/>
      <c r="X7826"/>
      <c r="Y7826"/>
      <c r="Z7826"/>
      <c r="AA7826"/>
      <c r="AB7826"/>
      <c r="AC7826"/>
    </row>
    <row r="7827" spans="2:29" s="14" customFormat="1" x14ac:dyDescent="0.25">
      <c r="B7827"/>
      <c r="C7827"/>
      <c r="D7827"/>
      <c r="E7827"/>
      <c r="F7827"/>
      <c r="G7827"/>
      <c r="H7827"/>
      <c r="I7827"/>
      <c r="J7827"/>
      <c r="K7827" s="91"/>
      <c r="L7827" s="91"/>
      <c r="M7827" s="91"/>
      <c r="R7827"/>
      <c r="S7827"/>
      <c r="T7827"/>
      <c r="U7827"/>
      <c r="V7827"/>
      <c r="W7827"/>
      <c r="X7827"/>
      <c r="Y7827"/>
      <c r="Z7827"/>
      <c r="AA7827"/>
      <c r="AB7827"/>
      <c r="AC7827"/>
    </row>
    <row r="7828" spans="2:29" s="14" customFormat="1" x14ac:dyDescent="0.25">
      <c r="B7828"/>
      <c r="C7828"/>
      <c r="D7828"/>
      <c r="E7828"/>
      <c r="F7828"/>
      <c r="G7828"/>
      <c r="H7828"/>
      <c r="I7828"/>
      <c r="J7828"/>
      <c r="K7828" s="91"/>
      <c r="L7828" s="91"/>
      <c r="M7828" s="91"/>
      <c r="R7828"/>
      <c r="S7828"/>
      <c r="T7828"/>
      <c r="U7828"/>
      <c r="V7828"/>
      <c r="W7828"/>
      <c r="X7828"/>
      <c r="Y7828"/>
      <c r="Z7828"/>
      <c r="AA7828"/>
      <c r="AB7828"/>
      <c r="AC7828"/>
    </row>
    <row r="7829" spans="2:29" s="14" customFormat="1" x14ac:dyDescent="0.25">
      <c r="B7829"/>
      <c r="C7829"/>
      <c r="D7829"/>
      <c r="E7829"/>
      <c r="F7829"/>
      <c r="G7829"/>
      <c r="H7829"/>
      <c r="I7829"/>
      <c r="J7829"/>
      <c r="K7829" s="91"/>
      <c r="L7829" s="91"/>
      <c r="M7829" s="91"/>
      <c r="R7829"/>
      <c r="S7829"/>
      <c r="T7829"/>
      <c r="U7829"/>
      <c r="V7829"/>
      <c r="W7829"/>
      <c r="X7829"/>
      <c r="Y7829"/>
      <c r="Z7829"/>
      <c r="AA7829"/>
      <c r="AB7829"/>
      <c r="AC7829"/>
    </row>
    <row r="7830" spans="2:29" s="14" customFormat="1" x14ac:dyDescent="0.25">
      <c r="B7830"/>
      <c r="C7830"/>
      <c r="D7830"/>
      <c r="E7830"/>
      <c r="F7830"/>
      <c r="G7830"/>
      <c r="H7830"/>
      <c r="I7830"/>
      <c r="J7830"/>
      <c r="K7830" s="91"/>
      <c r="L7830" s="91"/>
      <c r="M7830" s="91"/>
      <c r="R7830"/>
      <c r="S7830"/>
      <c r="T7830"/>
      <c r="U7830"/>
      <c r="V7830"/>
      <c r="W7830"/>
      <c r="X7830"/>
      <c r="Y7830"/>
      <c r="Z7830"/>
      <c r="AA7830"/>
      <c r="AB7830"/>
      <c r="AC7830"/>
    </row>
    <row r="7831" spans="2:29" s="14" customFormat="1" x14ac:dyDescent="0.25">
      <c r="B7831"/>
      <c r="C7831"/>
      <c r="D7831"/>
      <c r="E7831"/>
      <c r="F7831"/>
      <c r="G7831"/>
      <c r="H7831"/>
      <c r="I7831"/>
      <c r="J7831"/>
      <c r="K7831" s="91"/>
      <c r="L7831" s="91"/>
      <c r="M7831" s="91"/>
      <c r="R7831"/>
      <c r="S7831"/>
      <c r="T7831"/>
      <c r="U7831"/>
      <c r="V7831"/>
      <c r="W7831"/>
      <c r="X7831"/>
      <c r="Y7831"/>
      <c r="Z7831"/>
      <c r="AA7831"/>
      <c r="AB7831"/>
      <c r="AC7831"/>
    </row>
    <row r="7832" spans="2:29" s="14" customFormat="1" x14ac:dyDescent="0.25">
      <c r="B7832"/>
      <c r="C7832"/>
      <c r="D7832"/>
      <c r="E7832"/>
      <c r="F7832"/>
      <c r="G7832"/>
      <c r="H7832"/>
      <c r="I7832"/>
      <c r="J7832"/>
      <c r="K7832" s="91"/>
      <c r="L7832" s="91"/>
      <c r="M7832" s="91"/>
      <c r="R7832"/>
      <c r="S7832"/>
      <c r="T7832"/>
      <c r="U7832"/>
      <c r="V7832"/>
      <c r="W7832"/>
      <c r="X7832"/>
      <c r="Y7832"/>
      <c r="Z7832"/>
      <c r="AA7832"/>
      <c r="AB7832"/>
      <c r="AC7832"/>
    </row>
    <row r="7833" spans="2:29" s="14" customFormat="1" x14ac:dyDescent="0.25">
      <c r="B7833"/>
      <c r="C7833"/>
      <c r="D7833"/>
      <c r="E7833"/>
      <c r="F7833"/>
      <c r="G7833"/>
      <c r="H7833"/>
      <c r="I7833"/>
      <c r="J7833"/>
      <c r="K7833" s="91"/>
      <c r="L7833" s="91"/>
      <c r="M7833" s="91"/>
      <c r="R7833"/>
      <c r="S7833"/>
      <c r="T7833"/>
      <c r="U7833"/>
      <c r="V7833"/>
      <c r="W7833"/>
      <c r="X7833"/>
      <c r="Y7833"/>
      <c r="Z7833"/>
      <c r="AA7833"/>
      <c r="AB7833"/>
      <c r="AC7833"/>
    </row>
    <row r="7834" spans="2:29" s="14" customFormat="1" x14ac:dyDescent="0.25">
      <c r="B7834"/>
      <c r="C7834"/>
      <c r="D7834"/>
      <c r="E7834"/>
      <c r="F7834"/>
      <c r="G7834"/>
      <c r="H7834"/>
      <c r="I7834"/>
      <c r="J7834"/>
      <c r="K7834" s="91"/>
      <c r="L7834" s="91"/>
      <c r="M7834" s="91"/>
      <c r="R7834"/>
      <c r="S7834"/>
      <c r="T7834"/>
      <c r="U7834"/>
      <c r="V7834"/>
      <c r="W7834"/>
      <c r="X7834"/>
      <c r="Y7834"/>
      <c r="Z7834"/>
      <c r="AA7834"/>
      <c r="AB7834"/>
      <c r="AC7834"/>
    </row>
    <row r="7835" spans="2:29" s="14" customFormat="1" x14ac:dyDescent="0.25">
      <c r="B7835"/>
      <c r="C7835"/>
      <c r="D7835"/>
      <c r="E7835"/>
      <c r="F7835"/>
      <c r="G7835"/>
      <c r="H7835"/>
      <c r="I7835"/>
      <c r="J7835"/>
      <c r="K7835" s="91"/>
      <c r="L7835" s="91"/>
      <c r="M7835" s="91"/>
      <c r="R7835"/>
      <c r="S7835"/>
      <c r="T7835"/>
      <c r="U7835"/>
      <c r="V7835"/>
      <c r="W7835"/>
      <c r="X7835"/>
      <c r="Y7835"/>
      <c r="Z7835"/>
      <c r="AA7835"/>
      <c r="AB7835"/>
      <c r="AC7835"/>
    </row>
    <row r="7836" spans="2:29" s="14" customFormat="1" x14ac:dyDescent="0.25">
      <c r="B7836"/>
      <c r="C7836"/>
      <c r="D7836"/>
      <c r="E7836"/>
      <c r="F7836"/>
      <c r="G7836"/>
      <c r="H7836"/>
      <c r="I7836"/>
      <c r="J7836"/>
      <c r="K7836" s="91"/>
      <c r="L7836" s="91"/>
      <c r="M7836" s="91"/>
      <c r="R7836"/>
      <c r="S7836"/>
      <c r="T7836"/>
      <c r="U7836"/>
      <c r="V7836"/>
      <c r="W7836"/>
      <c r="X7836"/>
      <c r="Y7836"/>
      <c r="Z7836"/>
      <c r="AA7836"/>
      <c r="AB7836"/>
      <c r="AC7836"/>
    </row>
    <row r="7837" spans="2:29" s="14" customFormat="1" x14ac:dyDescent="0.25">
      <c r="B7837"/>
      <c r="C7837"/>
      <c r="D7837"/>
      <c r="E7837"/>
      <c r="F7837"/>
      <c r="G7837"/>
      <c r="H7837"/>
      <c r="I7837"/>
      <c r="J7837"/>
      <c r="K7837" s="91"/>
      <c r="L7837" s="91"/>
      <c r="M7837" s="91"/>
      <c r="R7837"/>
      <c r="S7837"/>
      <c r="T7837"/>
      <c r="U7837"/>
      <c r="V7837"/>
      <c r="W7837"/>
      <c r="X7837"/>
      <c r="Y7837"/>
      <c r="Z7837"/>
      <c r="AA7837"/>
      <c r="AB7837"/>
      <c r="AC7837"/>
    </row>
    <row r="7838" spans="2:29" s="14" customFormat="1" x14ac:dyDescent="0.25">
      <c r="B7838"/>
      <c r="C7838"/>
      <c r="D7838"/>
      <c r="E7838"/>
      <c r="F7838"/>
      <c r="G7838"/>
      <c r="H7838"/>
      <c r="I7838"/>
      <c r="J7838"/>
      <c r="K7838" s="91"/>
      <c r="L7838" s="91"/>
      <c r="M7838" s="91"/>
      <c r="R7838"/>
      <c r="S7838"/>
      <c r="T7838"/>
      <c r="U7838"/>
      <c r="V7838"/>
      <c r="W7838"/>
      <c r="X7838"/>
      <c r="Y7838"/>
      <c r="Z7838"/>
      <c r="AA7838"/>
      <c r="AB7838"/>
      <c r="AC7838"/>
    </row>
    <row r="7839" spans="2:29" s="14" customFormat="1" x14ac:dyDescent="0.25">
      <c r="B7839"/>
      <c r="C7839"/>
      <c r="D7839"/>
      <c r="E7839"/>
      <c r="F7839"/>
      <c r="G7839"/>
      <c r="H7839"/>
      <c r="I7839"/>
      <c r="J7839"/>
      <c r="K7839" s="91"/>
      <c r="L7839" s="91"/>
      <c r="M7839" s="91"/>
      <c r="R7839"/>
      <c r="S7839"/>
      <c r="T7839"/>
      <c r="U7839"/>
      <c r="V7839"/>
      <c r="W7839"/>
      <c r="X7839"/>
      <c r="Y7839"/>
      <c r="Z7839"/>
      <c r="AA7839"/>
      <c r="AB7839"/>
      <c r="AC7839"/>
    </row>
    <row r="7840" spans="2:29" s="14" customFormat="1" x14ac:dyDescent="0.25">
      <c r="B7840"/>
      <c r="C7840"/>
      <c r="D7840"/>
      <c r="E7840"/>
      <c r="F7840"/>
      <c r="G7840"/>
      <c r="H7840"/>
      <c r="I7840"/>
      <c r="J7840"/>
      <c r="K7840" s="91"/>
      <c r="L7840" s="91"/>
      <c r="M7840" s="91"/>
      <c r="R7840"/>
      <c r="S7840"/>
      <c r="T7840"/>
      <c r="U7840"/>
      <c r="V7840"/>
      <c r="W7840"/>
      <c r="X7840"/>
      <c r="Y7840"/>
      <c r="Z7840"/>
      <c r="AA7840"/>
      <c r="AB7840"/>
      <c r="AC7840"/>
    </row>
    <row r="7841" spans="2:29" s="14" customFormat="1" x14ac:dyDescent="0.25">
      <c r="B7841"/>
      <c r="C7841"/>
      <c r="D7841"/>
      <c r="E7841"/>
      <c r="F7841"/>
      <c r="G7841"/>
      <c r="H7841"/>
      <c r="I7841"/>
      <c r="J7841"/>
      <c r="K7841" s="91"/>
      <c r="L7841" s="91"/>
      <c r="M7841" s="91"/>
      <c r="R7841"/>
      <c r="S7841"/>
      <c r="T7841"/>
      <c r="U7841"/>
      <c r="V7841"/>
      <c r="W7841"/>
      <c r="X7841"/>
      <c r="Y7841"/>
      <c r="Z7841"/>
      <c r="AA7841"/>
      <c r="AB7841"/>
      <c r="AC7841"/>
    </row>
    <row r="7842" spans="2:29" s="14" customFormat="1" x14ac:dyDescent="0.25">
      <c r="B7842"/>
      <c r="C7842"/>
      <c r="D7842"/>
      <c r="E7842"/>
      <c r="F7842"/>
      <c r="G7842"/>
      <c r="H7842"/>
      <c r="I7842"/>
      <c r="J7842"/>
      <c r="K7842" s="91"/>
      <c r="L7842" s="91"/>
      <c r="M7842" s="91"/>
      <c r="R7842"/>
      <c r="S7842"/>
      <c r="T7842"/>
      <c r="U7842"/>
      <c r="V7842"/>
      <c r="W7842"/>
      <c r="X7842"/>
      <c r="Y7842"/>
      <c r="Z7842"/>
      <c r="AA7842"/>
      <c r="AB7842"/>
      <c r="AC7842"/>
    </row>
    <row r="7843" spans="2:29" s="14" customFormat="1" x14ac:dyDescent="0.25">
      <c r="B7843"/>
      <c r="C7843"/>
      <c r="D7843"/>
      <c r="E7843"/>
      <c r="F7843"/>
      <c r="G7843"/>
      <c r="H7843"/>
      <c r="I7843"/>
      <c r="J7843"/>
      <c r="K7843" s="91"/>
      <c r="L7843" s="91"/>
      <c r="M7843" s="91"/>
      <c r="R7843"/>
      <c r="S7843"/>
      <c r="T7843"/>
      <c r="U7843"/>
      <c r="V7843"/>
      <c r="W7843"/>
      <c r="X7843"/>
      <c r="Y7843"/>
      <c r="Z7843"/>
      <c r="AA7843"/>
      <c r="AB7843"/>
      <c r="AC7843"/>
    </row>
    <row r="7844" spans="2:29" s="14" customFormat="1" x14ac:dyDescent="0.25">
      <c r="B7844"/>
      <c r="C7844"/>
      <c r="D7844"/>
      <c r="E7844"/>
      <c r="F7844"/>
      <c r="G7844"/>
      <c r="H7844"/>
      <c r="I7844"/>
      <c r="J7844"/>
      <c r="K7844" s="91"/>
      <c r="L7844" s="91"/>
      <c r="M7844" s="91"/>
      <c r="R7844"/>
      <c r="S7844"/>
      <c r="T7844"/>
      <c r="U7844"/>
      <c r="V7844"/>
      <c r="W7844"/>
      <c r="X7844"/>
      <c r="Y7844"/>
      <c r="Z7844"/>
      <c r="AA7844"/>
      <c r="AB7844"/>
      <c r="AC7844"/>
    </row>
    <row r="7845" spans="2:29" s="14" customFormat="1" x14ac:dyDescent="0.25">
      <c r="B7845"/>
      <c r="C7845"/>
      <c r="D7845"/>
      <c r="E7845"/>
      <c r="F7845"/>
      <c r="G7845"/>
      <c r="H7845"/>
      <c r="I7845"/>
      <c r="J7845"/>
      <c r="K7845" s="91"/>
      <c r="L7845" s="91"/>
      <c r="M7845" s="91"/>
      <c r="R7845"/>
      <c r="S7845"/>
      <c r="T7845"/>
      <c r="U7845"/>
      <c r="V7845"/>
      <c r="W7845"/>
      <c r="X7845"/>
      <c r="Y7845"/>
      <c r="Z7845"/>
      <c r="AA7845"/>
      <c r="AB7845"/>
      <c r="AC7845"/>
    </row>
    <row r="7846" spans="2:29" s="14" customFormat="1" x14ac:dyDescent="0.25">
      <c r="B7846"/>
      <c r="C7846"/>
      <c r="D7846"/>
      <c r="E7846"/>
      <c r="F7846"/>
      <c r="G7846"/>
      <c r="H7846"/>
      <c r="I7846"/>
      <c r="J7846"/>
      <c r="K7846" s="91"/>
      <c r="L7846" s="91"/>
      <c r="M7846" s="91"/>
      <c r="R7846"/>
      <c r="S7846"/>
      <c r="T7846"/>
      <c r="U7846"/>
      <c r="V7846"/>
      <c r="W7846"/>
      <c r="X7846"/>
      <c r="Y7846"/>
      <c r="Z7846"/>
      <c r="AA7846"/>
      <c r="AB7846"/>
      <c r="AC7846"/>
    </row>
    <row r="7847" spans="2:29" s="14" customFormat="1" x14ac:dyDescent="0.25">
      <c r="B7847"/>
      <c r="C7847"/>
      <c r="D7847"/>
      <c r="E7847"/>
      <c r="F7847"/>
      <c r="G7847"/>
      <c r="H7847"/>
      <c r="I7847"/>
      <c r="J7847"/>
      <c r="K7847" s="91"/>
      <c r="L7847" s="91"/>
      <c r="M7847" s="91"/>
      <c r="R7847"/>
      <c r="S7847"/>
      <c r="T7847"/>
      <c r="U7847"/>
      <c r="V7847"/>
      <c r="W7847"/>
      <c r="X7847"/>
      <c r="Y7847"/>
      <c r="Z7847"/>
      <c r="AA7847"/>
      <c r="AB7847"/>
      <c r="AC7847"/>
    </row>
    <row r="7848" spans="2:29" s="14" customFormat="1" x14ac:dyDescent="0.25">
      <c r="B7848"/>
      <c r="C7848"/>
      <c r="D7848"/>
      <c r="E7848"/>
      <c r="F7848"/>
      <c r="G7848"/>
      <c r="H7848"/>
      <c r="I7848"/>
      <c r="J7848"/>
      <c r="K7848" s="91"/>
      <c r="L7848" s="91"/>
      <c r="M7848" s="91"/>
      <c r="R7848"/>
      <c r="S7848"/>
      <c r="T7848"/>
      <c r="U7848"/>
      <c r="V7848"/>
      <c r="W7848"/>
      <c r="X7848"/>
      <c r="Y7848"/>
      <c r="Z7848"/>
      <c r="AA7848"/>
      <c r="AB7848"/>
      <c r="AC7848"/>
    </row>
    <row r="7849" spans="2:29" s="14" customFormat="1" x14ac:dyDescent="0.25">
      <c r="B7849"/>
      <c r="C7849"/>
      <c r="D7849"/>
      <c r="E7849"/>
      <c r="F7849"/>
      <c r="G7849"/>
      <c r="H7849"/>
      <c r="I7849"/>
      <c r="J7849"/>
      <c r="K7849" s="91"/>
      <c r="L7849" s="91"/>
      <c r="M7849" s="91"/>
      <c r="R7849"/>
      <c r="S7849"/>
      <c r="T7849"/>
      <c r="U7849"/>
      <c r="V7849"/>
      <c r="W7849"/>
      <c r="X7849"/>
      <c r="Y7849"/>
      <c r="Z7849"/>
      <c r="AA7849"/>
      <c r="AB7849"/>
      <c r="AC7849"/>
    </row>
    <row r="7850" spans="2:29" s="14" customFormat="1" x14ac:dyDescent="0.25">
      <c r="B7850"/>
      <c r="C7850"/>
      <c r="D7850"/>
      <c r="E7850"/>
      <c r="F7850"/>
      <c r="G7850"/>
      <c r="H7850"/>
      <c r="I7850"/>
      <c r="J7850"/>
      <c r="K7850" s="91"/>
      <c r="L7850" s="91"/>
      <c r="M7850" s="91"/>
      <c r="R7850"/>
      <c r="S7850"/>
      <c r="T7850"/>
      <c r="U7850"/>
      <c r="V7850"/>
      <c r="W7850"/>
      <c r="X7850"/>
      <c r="Y7850"/>
      <c r="Z7850"/>
      <c r="AA7850"/>
      <c r="AB7850"/>
      <c r="AC7850"/>
    </row>
    <row r="7851" spans="2:29" s="14" customFormat="1" x14ac:dyDescent="0.25">
      <c r="B7851"/>
      <c r="C7851"/>
      <c r="D7851"/>
      <c r="E7851"/>
      <c r="F7851"/>
      <c r="G7851"/>
      <c r="H7851"/>
      <c r="I7851"/>
      <c r="J7851"/>
      <c r="K7851" s="91"/>
      <c r="L7851" s="91"/>
      <c r="M7851" s="91"/>
      <c r="R7851"/>
      <c r="S7851"/>
      <c r="T7851"/>
      <c r="U7851"/>
      <c r="V7851"/>
      <c r="W7851"/>
      <c r="X7851"/>
      <c r="Y7851"/>
      <c r="Z7851"/>
      <c r="AA7851"/>
      <c r="AB7851"/>
      <c r="AC7851"/>
    </row>
    <row r="7852" spans="2:29" s="14" customFormat="1" x14ac:dyDescent="0.25">
      <c r="B7852"/>
      <c r="C7852"/>
      <c r="D7852"/>
      <c r="E7852"/>
      <c r="F7852"/>
      <c r="G7852"/>
      <c r="H7852"/>
      <c r="I7852"/>
      <c r="J7852"/>
      <c r="K7852" s="91"/>
      <c r="L7852" s="91"/>
      <c r="M7852" s="91"/>
      <c r="R7852"/>
      <c r="S7852"/>
      <c r="T7852"/>
      <c r="U7852"/>
      <c r="V7852"/>
      <c r="W7852"/>
      <c r="X7852"/>
      <c r="Y7852"/>
      <c r="Z7852"/>
      <c r="AA7852"/>
      <c r="AB7852"/>
      <c r="AC7852"/>
    </row>
    <row r="7853" spans="2:29" s="14" customFormat="1" x14ac:dyDescent="0.25">
      <c r="B7853"/>
      <c r="C7853"/>
      <c r="D7853"/>
      <c r="E7853"/>
      <c r="F7853"/>
      <c r="G7853"/>
      <c r="H7853"/>
      <c r="I7853"/>
      <c r="J7853"/>
      <c r="K7853" s="91"/>
      <c r="L7853" s="91"/>
      <c r="M7853" s="91"/>
      <c r="R7853"/>
      <c r="S7853"/>
      <c r="T7853"/>
      <c r="U7853"/>
      <c r="V7853"/>
      <c r="W7853"/>
      <c r="X7853"/>
      <c r="Y7853"/>
      <c r="Z7853"/>
      <c r="AA7853"/>
      <c r="AB7853"/>
      <c r="AC7853"/>
    </row>
    <row r="7854" spans="2:29" s="14" customFormat="1" x14ac:dyDescent="0.25">
      <c r="B7854"/>
      <c r="C7854"/>
      <c r="D7854"/>
      <c r="E7854"/>
      <c r="F7854"/>
      <c r="G7854"/>
      <c r="H7854"/>
      <c r="I7854"/>
      <c r="J7854"/>
      <c r="K7854" s="91"/>
      <c r="L7854" s="91"/>
      <c r="M7854" s="91"/>
      <c r="R7854"/>
      <c r="S7854"/>
      <c r="T7854"/>
      <c r="U7854"/>
      <c r="V7854"/>
      <c r="W7854"/>
      <c r="X7854"/>
      <c r="Y7854"/>
      <c r="Z7854"/>
      <c r="AA7854"/>
      <c r="AB7854"/>
      <c r="AC7854"/>
    </row>
    <row r="7855" spans="2:29" s="14" customFormat="1" x14ac:dyDescent="0.25">
      <c r="B7855"/>
      <c r="C7855"/>
      <c r="D7855"/>
      <c r="E7855"/>
      <c r="F7855"/>
      <c r="G7855"/>
      <c r="H7855"/>
      <c r="I7855"/>
      <c r="J7855"/>
      <c r="K7855" s="91"/>
      <c r="L7855" s="91"/>
      <c r="M7855" s="91"/>
      <c r="R7855"/>
      <c r="S7855"/>
      <c r="T7855"/>
      <c r="U7855"/>
      <c r="V7855"/>
      <c r="W7855"/>
      <c r="X7855"/>
      <c r="Y7855"/>
      <c r="Z7855"/>
      <c r="AA7855"/>
      <c r="AB7855"/>
      <c r="AC7855"/>
    </row>
    <row r="7856" spans="2:29" s="14" customFormat="1" x14ac:dyDescent="0.25">
      <c r="B7856"/>
      <c r="C7856"/>
      <c r="D7856"/>
      <c r="E7856"/>
      <c r="F7856"/>
      <c r="G7856"/>
      <c r="H7856"/>
      <c r="I7856"/>
      <c r="J7856"/>
      <c r="K7856" s="91"/>
      <c r="L7856" s="91"/>
      <c r="M7856" s="91"/>
      <c r="R7856"/>
      <c r="S7856"/>
      <c r="T7856"/>
      <c r="U7856"/>
      <c r="V7856"/>
      <c r="W7856"/>
      <c r="X7856"/>
      <c r="Y7856"/>
      <c r="Z7856"/>
      <c r="AA7856"/>
      <c r="AB7856"/>
      <c r="AC7856"/>
    </row>
    <row r="7857" spans="2:29" s="14" customFormat="1" x14ac:dyDescent="0.25">
      <c r="B7857"/>
      <c r="C7857"/>
      <c r="D7857"/>
      <c r="E7857"/>
      <c r="F7857"/>
      <c r="G7857"/>
      <c r="H7857"/>
      <c r="I7857"/>
      <c r="J7857"/>
      <c r="K7857" s="91"/>
      <c r="L7857" s="91"/>
      <c r="M7857" s="91"/>
      <c r="R7857"/>
      <c r="S7857"/>
      <c r="T7857"/>
      <c r="U7857"/>
      <c r="V7857"/>
      <c r="W7857"/>
      <c r="X7857"/>
      <c r="Y7857"/>
      <c r="Z7857"/>
      <c r="AA7857"/>
      <c r="AB7857"/>
      <c r="AC7857"/>
    </row>
    <row r="7858" spans="2:29" s="14" customFormat="1" x14ac:dyDescent="0.25">
      <c r="B7858"/>
      <c r="C7858"/>
      <c r="D7858"/>
      <c r="E7858"/>
      <c r="F7858"/>
      <c r="G7858"/>
      <c r="H7858"/>
      <c r="I7858"/>
      <c r="J7858"/>
      <c r="K7858" s="91"/>
      <c r="L7858" s="91"/>
      <c r="M7858" s="91"/>
      <c r="R7858"/>
      <c r="S7858"/>
      <c r="T7858"/>
      <c r="U7858"/>
      <c r="V7858"/>
      <c r="W7858"/>
      <c r="X7858"/>
      <c r="Y7858"/>
      <c r="Z7858"/>
      <c r="AA7858"/>
      <c r="AB7858"/>
      <c r="AC7858"/>
    </row>
    <row r="7859" spans="2:29" s="14" customFormat="1" x14ac:dyDescent="0.25">
      <c r="B7859"/>
      <c r="C7859"/>
      <c r="D7859"/>
      <c r="E7859"/>
      <c r="F7859"/>
      <c r="G7859"/>
      <c r="H7859"/>
      <c r="I7859"/>
      <c r="J7859"/>
      <c r="K7859" s="91"/>
      <c r="L7859" s="91"/>
      <c r="M7859" s="91"/>
      <c r="R7859"/>
      <c r="S7859"/>
      <c r="T7859"/>
      <c r="U7859"/>
      <c r="V7859"/>
      <c r="W7859"/>
      <c r="X7859"/>
      <c r="Y7859"/>
      <c r="Z7859"/>
      <c r="AA7859"/>
      <c r="AB7859"/>
      <c r="AC7859"/>
    </row>
    <row r="7860" spans="2:29" s="14" customFormat="1" x14ac:dyDescent="0.25">
      <c r="B7860"/>
      <c r="C7860"/>
      <c r="D7860"/>
      <c r="E7860"/>
      <c r="F7860"/>
      <c r="G7860"/>
      <c r="H7860"/>
      <c r="I7860"/>
      <c r="J7860"/>
      <c r="K7860" s="91"/>
      <c r="L7860" s="91"/>
      <c r="M7860" s="91"/>
      <c r="R7860"/>
      <c r="S7860"/>
      <c r="T7860"/>
      <c r="U7860"/>
      <c r="V7860"/>
      <c r="W7860"/>
      <c r="X7860"/>
      <c r="Y7860"/>
      <c r="Z7860"/>
      <c r="AA7860"/>
      <c r="AB7860"/>
      <c r="AC7860"/>
    </row>
    <row r="7861" spans="2:29" s="14" customFormat="1" x14ac:dyDescent="0.25">
      <c r="B7861"/>
      <c r="C7861"/>
      <c r="D7861"/>
      <c r="E7861"/>
      <c r="F7861"/>
      <c r="G7861"/>
      <c r="H7861"/>
      <c r="I7861"/>
      <c r="J7861"/>
      <c r="K7861" s="91"/>
      <c r="L7861" s="91"/>
      <c r="M7861" s="91"/>
      <c r="R7861"/>
      <c r="S7861"/>
      <c r="T7861"/>
      <c r="U7861"/>
      <c r="V7861"/>
      <c r="W7861"/>
      <c r="X7861"/>
      <c r="Y7861"/>
      <c r="Z7861"/>
      <c r="AA7861"/>
      <c r="AB7861"/>
      <c r="AC7861"/>
    </row>
    <row r="7862" spans="2:29" s="14" customFormat="1" x14ac:dyDescent="0.25">
      <c r="B7862"/>
      <c r="C7862"/>
      <c r="D7862"/>
      <c r="E7862"/>
      <c r="F7862"/>
      <c r="G7862"/>
      <c r="H7862"/>
      <c r="I7862"/>
      <c r="J7862"/>
      <c r="K7862" s="91"/>
      <c r="L7862" s="91"/>
      <c r="M7862" s="91"/>
      <c r="R7862"/>
      <c r="S7862"/>
      <c r="T7862"/>
      <c r="U7862"/>
      <c r="V7862"/>
      <c r="W7862"/>
      <c r="X7862"/>
      <c r="Y7862"/>
      <c r="Z7862"/>
      <c r="AA7862"/>
      <c r="AB7862"/>
      <c r="AC7862"/>
    </row>
    <row r="7863" spans="2:29" s="14" customFormat="1" x14ac:dyDescent="0.25">
      <c r="B7863"/>
      <c r="C7863"/>
      <c r="D7863"/>
      <c r="E7863"/>
      <c r="F7863"/>
      <c r="G7863"/>
      <c r="H7863"/>
      <c r="I7863"/>
      <c r="J7863"/>
      <c r="K7863" s="91"/>
      <c r="L7863" s="91"/>
      <c r="M7863" s="91"/>
      <c r="R7863"/>
      <c r="S7863"/>
      <c r="T7863"/>
      <c r="U7863"/>
      <c r="V7863"/>
      <c r="W7863"/>
      <c r="X7863"/>
      <c r="Y7863"/>
      <c r="Z7863"/>
      <c r="AA7863"/>
      <c r="AB7863"/>
      <c r="AC7863"/>
    </row>
    <row r="7864" spans="2:29" s="14" customFormat="1" x14ac:dyDescent="0.25">
      <c r="B7864"/>
      <c r="C7864"/>
      <c r="D7864"/>
      <c r="E7864"/>
      <c r="F7864"/>
      <c r="G7864"/>
      <c r="H7864"/>
      <c r="I7864"/>
      <c r="J7864"/>
      <c r="K7864" s="91"/>
      <c r="L7864" s="91"/>
      <c r="M7864" s="91"/>
      <c r="R7864"/>
      <c r="S7864"/>
      <c r="T7864"/>
      <c r="U7864"/>
      <c r="V7864"/>
      <c r="W7864"/>
      <c r="X7864"/>
      <c r="Y7864"/>
      <c r="Z7864"/>
      <c r="AA7864"/>
      <c r="AB7864"/>
      <c r="AC7864"/>
    </row>
    <row r="7865" spans="2:29" s="14" customFormat="1" x14ac:dyDescent="0.25">
      <c r="B7865"/>
      <c r="C7865"/>
      <c r="D7865"/>
      <c r="E7865"/>
      <c r="F7865"/>
      <c r="G7865"/>
      <c r="H7865"/>
      <c r="I7865"/>
      <c r="J7865"/>
      <c r="K7865" s="91"/>
      <c r="L7865" s="91"/>
      <c r="M7865" s="91"/>
      <c r="R7865"/>
      <c r="S7865"/>
      <c r="T7865"/>
      <c r="U7865"/>
      <c r="V7865"/>
      <c r="W7865"/>
      <c r="X7865"/>
      <c r="Y7865"/>
      <c r="Z7865"/>
      <c r="AA7865"/>
      <c r="AB7865"/>
      <c r="AC7865"/>
    </row>
    <row r="7866" spans="2:29" s="14" customFormat="1" x14ac:dyDescent="0.25">
      <c r="B7866"/>
      <c r="C7866"/>
      <c r="D7866"/>
      <c r="E7866"/>
      <c r="F7866"/>
      <c r="G7866"/>
      <c r="H7866"/>
      <c r="I7866"/>
      <c r="J7866"/>
      <c r="K7866" s="91"/>
      <c r="L7866" s="91"/>
      <c r="M7866" s="91"/>
      <c r="R7866"/>
      <c r="S7866"/>
      <c r="T7866"/>
      <c r="U7866"/>
      <c r="V7866"/>
      <c r="W7866"/>
      <c r="X7866"/>
      <c r="Y7866"/>
      <c r="Z7866"/>
      <c r="AA7866"/>
      <c r="AB7866"/>
      <c r="AC7866"/>
    </row>
    <row r="7867" spans="2:29" s="14" customFormat="1" x14ac:dyDescent="0.25">
      <c r="B7867"/>
      <c r="C7867"/>
      <c r="D7867"/>
      <c r="E7867"/>
      <c r="F7867"/>
      <c r="G7867"/>
      <c r="H7867"/>
      <c r="I7867"/>
      <c r="J7867"/>
      <c r="K7867" s="91"/>
      <c r="L7867" s="91"/>
      <c r="M7867" s="91"/>
      <c r="R7867"/>
      <c r="S7867"/>
      <c r="T7867"/>
      <c r="U7867"/>
      <c r="V7867"/>
      <c r="W7867"/>
      <c r="X7867"/>
      <c r="Y7867"/>
      <c r="Z7867"/>
      <c r="AA7867"/>
      <c r="AB7867"/>
      <c r="AC7867"/>
    </row>
    <row r="7868" spans="2:29" s="14" customFormat="1" x14ac:dyDescent="0.25">
      <c r="B7868"/>
      <c r="C7868"/>
      <c r="D7868"/>
      <c r="E7868"/>
      <c r="F7868"/>
      <c r="G7868"/>
      <c r="H7868"/>
      <c r="I7868"/>
      <c r="J7868"/>
      <c r="K7868" s="91"/>
      <c r="L7868" s="91"/>
      <c r="M7868" s="91"/>
      <c r="R7868"/>
      <c r="S7868"/>
      <c r="T7868"/>
      <c r="U7868"/>
      <c r="V7868"/>
      <c r="W7868"/>
      <c r="X7868"/>
      <c r="Y7868"/>
      <c r="Z7868"/>
      <c r="AA7868"/>
      <c r="AB7868"/>
      <c r="AC7868"/>
    </row>
    <row r="7869" spans="2:29" s="14" customFormat="1" x14ac:dyDescent="0.25">
      <c r="B7869"/>
      <c r="C7869"/>
      <c r="D7869"/>
      <c r="E7869"/>
      <c r="F7869"/>
      <c r="G7869"/>
      <c r="H7869"/>
      <c r="I7869"/>
      <c r="J7869"/>
      <c r="K7869" s="91"/>
      <c r="L7869" s="91"/>
      <c r="M7869" s="91"/>
      <c r="R7869"/>
      <c r="S7869"/>
      <c r="T7869"/>
      <c r="U7869"/>
      <c r="V7869"/>
      <c r="W7869"/>
      <c r="X7869"/>
      <c r="Y7869"/>
      <c r="Z7869"/>
      <c r="AA7869"/>
      <c r="AB7869"/>
      <c r="AC7869"/>
    </row>
    <row r="7870" spans="2:29" s="14" customFormat="1" x14ac:dyDescent="0.25">
      <c r="B7870"/>
      <c r="C7870"/>
      <c r="D7870"/>
      <c r="E7870"/>
      <c r="F7870"/>
      <c r="G7870"/>
      <c r="H7870"/>
      <c r="I7870"/>
      <c r="J7870"/>
      <c r="K7870" s="91"/>
      <c r="L7870" s="91"/>
      <c r="M7870" s="91"/>
      <c r="R7870"/>
      <c r="S7870"/>
      <c r="T7870"/>
      <c r="U7870"/>
      <c r="V7870"/>
      <c r="W7870"/>
      <c r="X7870"/>
      <c r="Y7870"/>
      <c r="Z7870"/>
      <c r="AA7870"/>
      <c r="AB7870"/>
      <c r="AC7870"/>
    </row>
    <row r="7871" spans="2:29" s="14" customFormat="1" x14ac:dyDescent="0.25">
      <c r="B7871"/>
      <c r="C7871"/>
      <c r="D7871"/>
      <c r="E7871"/>
      <c r="F7871"/>
      <c r="G7871"/>
      <c r="H7871"/>
      <c r="I7871"/>
      <c r="J7871"/>
      <c r="K7871" s="91"/>
      <c r="L7871" s="91"/>
      <c r="M7871" s="91"/>
      <c r="R7871"/>
      <c r="S7871"/>
      <c r="T7871"/>
      <c r="U7871"/>
      <c r="V7871"/>
      <c r="W7871"/>
      <c r="X7871"/>
      <c r="Y7871"/>
      <c r="Z7871"/>
      <c r="AA7871"/>
      <c r="AB7871"/>
      <c r="AC7871"/>
    </row>
    <row r="7872" spans="2:29" s="14" customFormat="1" x14ac:dyDescent="0.25">
      <c r="B7872"/>
      <c r="C7872"/>
      <c r="D7872"/>
      <c r="E7872"/>
      <c r="F7872"/>
      <c r="G7872"/>
      <c r="H7872"/>
      <c r="I7872"/>
      <c r="J7872"/>
      <c r="K7872" s="91"/>
      <c r="L7872" s="91"/>
      <c r="M7872" s="91"/>
      <c r="R7872"/>
      <c r="S7872"/>
      <c r="T7872"/>
      <c r="U7872"/>
      <c r="V7872"/>
      <c r="W7872"/>
      <c r="X7872"/>
      <c r="Y7872"/>
      <c r="Z7872"/>
      <c r="AA7872"/>
      <c r="AB7872"/>
      <c r="AC7872"/>
    </row>
    <row r="7873" spans="2:29" s="14" customFormat="1" x14ac:dyDescent="0.25">
      <c r="B7873"/>
      <c r="C7873"/>
      <c r="D7873"/>
      <c r="E7873"/>
      <c r="F7873"/>
      <c r="G7873"/>
      <c r="H7873"/>
      <c r="I7873"/>
      <c r="J7873"/>
      <c r="K7873" s="91"/>
      <c r="L7873" s="91"/>
      <c r="M7873" s="91"/>
      <c r="R7873"/>
      <c r="S7873"/>
      <c r="T7873"/>
      <c r="U7873"/>
      <c r="V7873"/>
      <c r="W7873"/>
      <c r="X7873"/>
      <c r="Y7873"/>
      <c r="Z7873"/>
      <c r="AA7873"/>
      <c r="AB7873"/>
      <c r="AC7873"/>
    </row>
    <row r="7874" spans="2:29" s="14" customFormat="1" x14ac:dyDescent="0.25">
      <c r="B7874"/>
      <c r="C7874"/>
      <c r="D7874"/>
      <c r="E7874"/>
      <c r="F7874"/>
      <c r="G7874"/>
      <c r="H7874"/>
      <c r="I7874"/>
      <c r="J7874"/>
      <c r="K7874" s="91"/>
      <c r="L7874" s="91"/>
      <c r="M7874" s="91"/>
      <c r="R7874"/>
      <c r="S7874"/>
      <c r="T7874"/>
      <c r="U7874"/>
      <c r="V7874"/>
      <c r="W7874"/>
      <c r="X7874"/>
      <c r="Y7874"/>
      <c r="Z7874"/>
      <c r="AA7874"/>
      <c r="AB7874"/>
      <c r="AC7874"/>
    </row>
    <row r="7875" spans="2:29" s="14" customFormat="1" x14ac:dyDescent="0.25">
      <c r="B7875"/>
      <c r="C7875"/>
      <c r="D7875"/>
      <c r="E7875"/>
      <c r="F7875"/>
      <c r="G7875"/>
      <c r="H7875"/>
      <c r="I7875"/>
      <c r="J7875"/>
      <c r="K7875" s="91"/>
      <c r="L7875" s="91"/>
      <c r="M7875" s="91"/>
      <c r="R7875"/>
      <c r="S7875"/>
      <c r="T7875"/>
      <c r="U7875"/>
      <c r="V7875"/>
      <c r="W7875"/>
      <c r="X7875"/>
      <c r="Y7875"/>
      <c r="Z7875"/>
      <c r="AA7875"/>
      <c r="AB7875"/>
      <c r="AC7875"/>
    </row>
    <row r="7876" spans="2:29" s="14" customFormat="1" x14ac:dyDescent="0.25">
      <c r="B7876"/>
      <c r="C7876"/>
      <c r="D7876"/>
      <c r="E7876"/>
      <c r="F7876"/>
      <c r="G7876"/>
      <c r="H7876"/>
      <c r="I7876"/>
      <c r="J7876"/>
      <c r="K7876" s="91"/>
      <c r="L7876" s="91"/>
      <c r="M7876" s="91"/>
      <c r="R7876"/>
      <c r="S7876"/>
      <c r="T7876"/>
      <c r="U7876"/>
      <c r="V7876"/>
      <c r="W7876"/>
      <c r="X7876"/>
      <c r="Y7876"/>
      <c r="Z7876"/>
      <c r="AA7876"/>
      <c r="AB7876"/>
      <c r="AC7876"/>
    </row>
    <row r="7877" spans="2:29" s="14" customFormat="1" x14ac:dyDescent="0.25">
      <c r="B7877"/>
      <c r="C7877"/>
      <c r="D7877"/>
      <c r="E7877"/>
      <c r="F7877"/>
      <c r="G7877"/>
      <c r="H7877"/>
      <c r="I7877"/>
      <c r="J7877"/>
      <c r="K7877" s="91"/>
      <c r="L7877" s="91"/>
      <c r="M7877" s="91"/>
      <c r="R7877"/>
      <c r="S7877"/>
      <c r="T7877"/>
      <c r="U7877"/>
      <c r="V7877"/>
      <c r="W7877"/>
      <c r="X7877"/>
      <c r="Y7877"/>
      <c r="Z7877"/>
      <c r="AA7877"/>
      <c r="AB7877"/>
      <c r="AC7877"/>
    </row>
    <row r="7878" spans="2:29" s="14" customFormat="1" x14ac:dyDescent="0.25">
      <c r="B7878"/>
      <c r="C7878"/>
      <c r="D7878"/>
      <c r="E7878"/>
      <c r="F7878"/>
      <c r="G7878"/>
      <c r="H7878"/>
      <c r="I7878"/>
      <c r="J7878"/>
      <c r="K7878" s="91"/>
      <c r="L7878" s="91"/>
      <c r="M7878" s="91"/>
      <c r="R7878"/>
      <c r="S7878"/>
      <c r="T7878"/>
      <c r="U7878"/>
      <c r="V7878"/>
      <c r="W7878"/>
      <c r="X7878"/>
      <c r="Y7878"/>
      <c r="Z7878"/>
      <c r="AA7878"/>
      <c r="AB7878"/>
      <c r="AC7878"/>
    </row>
    <row r="7879" spans="2:29" s="14" customFormat="1" x14ac:dyDescent="0.25">
      <c r="B7879"/>
      <c r="C7879"/>
      <c r="D7879"/>
      <c r="E7879"/>
      <c r="F7879"/>
      <c r="G7879"/>
      <c r="H7879"/>
      <c r="I7879"/>
      <c r="J7879"/>
      <c r="K7879" s="91"/>
      <c r="L7879" s="91"/>
      <c r="M7879" s="91"/>
      <c r="R7879"/>
      <c r="S7879"/>
      <c r="T7879"/>
      <c r="U7879"/>
      <c r="V7879"/>
      <c r="W7879"/>
      <c r="X7879"/>
      <c r="Y7879"/>
      <c r="Z7879"/>
      <c r="AA7879"/>
      <c r="AB7879"/>
      <c r="AC7879"/>
    </row>
    <row r="7880" spans="2:29" s="14" customFormat="1" x14ac:dyDescent="0.25">
      <c r="B7880"/>
      <c r="C7880"/>
      <c r="D7880"/>
      <c r="E7880"/>
      <c r="F7880"/>
      <c r="G7880"/>
      <c r="H7880"/>
      <c r="I7880"/>
      <c r="J7880"/>
      <c r="K7880" s="91"/>
      <c r="L7880" s="91"/>
      <c r="M7880" s="91"/>
      <c r="R7880"/>
      <c r="S7880"/>
      <c r="T7880"/>
      <c r="U7880"/>
      <c r="V7880"/>
      <c r="W7880"/>
      <c r="X7880"/>
      <c r="Y7880"/>
      <c r="Z7880"/>
      <c r="AA7880"/>
      <c r="AB7880"/>
      <c r="AC7880"/>
    </row>
    <row r="7881" spans="2:29" s="14" customFormat="1" x14ac:dyDescent="0.25">
      <c r="B7881"/>
      <c r="C7881"/>
      <c r="D7881"/>
      <c r="E7881"/>
      <c r="F7881"/>
      <c r="G7881"/>
      <c r="H7881"/>
      <c r="I7881"/>
      <c r="J7881"/>
      <c r="K7881" s="91"/>
      <c r="L7881" s="91"/>
      <c r="M7881" s="91"/>
      <c r="R7881"/>
      <c r="S7881"/>
      <c r="T7881"/>
      <c r="U7881"/>
      <c r="V7881"/>
      <c r="W7881"/>
      <c r="X7881"/>
      <c r="Y7881"/>
      <c r="Z7881"/>
      <c r="AA7881"/>
      <c r="AB7881"/>
      <c r="AC7881"/>
    </row>
    <row r="7882" spans="2:29" s="14" customFormat="1" x14ac:dyDescent="0.25">
      <c r="B7882"/>
      <c r="C7882"/>
      <c r="D7882"/>
      <c r="E7882"/>
      <c r="F7882"/>
      <c r="G7882"/>
      <c r="H7882"/>
      <c r="I7882"/>
      <c r="J7882"/>
      <c r="K7882" s="91"/>
      <c r="L7882" s="91"/>
      <c r="M7882" s="91"/>
      <c r="R7882"/>
      <c r="S7882"/>
      <c r="T7882"/>
      <c r="U7882"/>
      <c r="V7882"/>
      <c r="W7882"/>
      <c r="X7882"/>
      <c r="Y7882"/>
      <c r="Z7882"/>
      <c r="AA7882"/>
      <c r="AB7882"/>
      <c r="AC7882"/>
    </row>
    <row r="7883" spans="2:29" s="14" customFormat="1" x14ac:dyDescent="0.25">
      <c r="B7883"/>
      <c r="C7883"/>
      <c r="D7883"/>
      <c r="E7883"/>
      <c r="F7883"/>
      <c r="G7883"/>
      <c r="H7883"/>
      <c r="I7883"/>
      <c r="J7883"/>
      <c r="K7883" s="91"/>
      <c r="L7883" s="91"/>
      <c r="M7883" s="91"/>
      <c r="R7883"/>
      <c r="S7883"/>
      <c r="T7883"/>
      <c r="U7883"/>
      <c r="V7883"/>
      <c r="W7883"/>
      <c r="X7883"/>
      <c r="Y7883"/>
      <c r="Z7883"/>
      <c r="AA7883"/>
      <c r="AB7883"/>
      <c r="AC7883"/>
    </row>
    <row r="7884" spans="2:29" s="14" customFormat="1" x14ac:dyDescent="0.25">
      <c r="B7884"/>
      <c r="C7884"/>
      <c r="D7884"/>
      <c r="E7884"/>
      <c r="F7884"/>
      <c r="G7884"/>
      <c r="H7884"/>
      <c r="I7884"/>
      <c r="J7884"/>
      <c r="K7884" s="91"/>
      <c r="L7884" s="91"/>
      <c r="M7884" s="91"/>
      <c r="R7884"/>
      <c r="S7884"/>
      <c r="T7884"/>
      <c r="U7884"/>
      <c r="V7884"/>
      <c r="W7884"/>
      <c r="X7884"/>
      <c r="Y7884"/>
      <c r="Z7884"/>
      <c r="AA7884"/>
      <c r="AB7884"/>
      <c r="AC7884"/>
    </row>
    <row r="7885" spans="2:29" s="14" customFormat="1" x14ac:dyDescent="0.25">
      <c r="B7885"/>
      <c r="C7885"/>
      <c r="D7885"/>
      <c r="E7885"/>
      <c r="F7885"/>
      <c r="G7885"/>
      <c r="H7885"/>
      <c r="I7885"/>
      <c r="J7885"/>
      <c r="K7885" s="91"/>
      <c r="L7885" s="91"/>
      <c r="M7885" s="91"/>
      <c r="R7885"/>
      <c r="S7885"/>
      <c r="T7885"/>
      <c r="U7885"/>
      <c r="V7885"/>
      <c r="W7885"/>
      <c r="X7885"/>
      <c r="Y7885"/>
      <c r="Z7885"/>
      <c r="AA7885"/>
      <c r="AB7885"/>
      <c r="AC7885"/>
    </row>
    <row r="7886" spans="2:29" s="14" customFormat="1" x14ac:dyDescent="0.25">
      <c r="B7886"/>
      <c r="C7886"/>
      <c r="D7886"/>
      <c r="E7886"/>
      <c r="F7886"/>
      <c r="G7886"/>
      <c r="H7886"/>
      <c r="I7886"/>
      <c r="J7886"/>
      <c r="K7886" s="91"/>
      <c r="L7886" s="91"/>
      <c r="M7886" s="91"/>
      <c r="R7886"/>
      <c r="S7886"/>
      <c r="T7886"/>
      <c r="U7886"/>
      <c r="V7886"/>
      <c r="W7886"/>
      <c r="X7886"/>
      <c r="Y7886"/>
      <c r="Z7886"/>
      <c r="AA7886"/>
      <c r="AB7886"/>
      <c r="AC7886"/>
    </row>
    <row r="7887" spans="2:29" s="14" customFormat="1" x14ac:dyDescent="0.25">
      <c r="B7887"/>
      <c r="C7887"/>
      <c r="D7887"/>
      <c r="E7887"/>
      <c r="F7887"/>
      <c r="G7887"/>
      <c r="H7887"/>
      <c r="I7887"/>
      <c r="J7887"/>
      <c r="K7887" s="91"/>
      <c r="L7887" s="91"/>
      <c r="M7887" s="91"/>
      <c r="R7887"/>
      <c r="S7887"/>
      <c r="T7887"/>
      <c r="U7887"/>
      <c r="V7887"/>
      <c r="W7887"/>
      <c r="X7887"/>
      <c r="Y7887"/>
      <c r="Z7887"/>
      <c r="AA7887"/>
      <c r="AB7887"/>
      <c r="AC7887"/>
    </row>
    <row r="7888" spans="2:29" s="14" customFormat="1" x14ac:dyDescent="0.25">
      <c r="B7888"/>
      <c r="C7888"/>
      <c r="D7888"/>
      <c r="E7888"/>
      <c r="F7888"/>
      <c r="G7888"/>
      <c r="H7888"/>
      <c r="I7888"/>
      <c r="J7888"/>
      <c r="K7888" s="91"/>
      <c r="L7888" s="91"/>
      <c r="M7888" s="91"/>
      <c r="R7888"/>
      <c r="S7888"/>
      <c r="T7888"/>
      <c r="U7888"/>
      <c r="V7888"/>
      <c r="W7888"/>
      <c r="X7888"/>
      <c r="Y7888"/>
      <c r="Z7888"/>
      <c r="AA7888"/>
      <c r="AB7888"/>
      <c r="AC7888"/>
    </row>
    <row r="7889" spans="2:29" s="14" customFormat="1" x14ac:dyDescent="0.25">
      <c r="B7889"/>
      <c r="C7889"/>
      <c r="D7889"/>
      <c r="E7889"/>
      <c r="F7889"/>
      <c r="G7889"/>
      <c r="H7889"/>
      <c r="I7889"/>
      <c r="J7889"/>
      <c r="K7889" s="91"/>
      <c r="L7889" s="91"/>
      <c r="M7889" s="91"/>
      <c r="R7889"/>
      <c r="S7889"/>
      <c r="T7889"/>
      <c r="U7889"/>
      <c r="V7889"/>
      <c r="W7889"/>
      <c r="X7889"/>
      <c r="Y7889"/>
      <c r="Z7889"/>
      <c r="AA7889"/>
      <c r="AB7889"/>
      <c r="AC7889"/>
    </row>
    <row r="7890" spans="2:29" s="14" customFormat="1" x14ac:dyDescent="0.25">
      <c r="B7890"/>
      <c r="C7890"/>
      <c r="D7890"/>
      <c r="E7890"/>
      <c r="F7890"/>
      <c r="G7890"/>
      <c r="H7890"/>
      <c r="I7890"/>
      <c r="J7890"/>
      <c r="K7890" s="91"/>
      <c r="L7890" s="91"/>
      <c r="M7890" s="91"/>
      <c r="R7890"/>
      <c r="S7890"/>
      <c r="T7890"/>
      <c r="U7890"/>
      <c r="V7890"/>
      <c r="W7890"/>
      <c r="X7890"/>
      <c r="Y7890"/>
      <c r="Z7890"/>
      <c r="AA7890"/>
      <c r="AB7890"/>
      <c r="AC7890"/>
    </row>
    <row r="7891" spans="2:29" s="14" customFormat="1" x14ac:dyDescent="0.25">
      <c r="B7891"/>
      <c r="C7891"/>
      <c r="D7891"/>
      <c r="E7891"/>
      <c r="F7891"/>
      <c r="G7891"/>
      <c r="H7891"/>
      <c r="I7891"/>
      <c r="J7891"/>
      <c r="K7891" s="91"/>
      <c r="L7891" s="91"/>
      <c r="M7891" s="91"/>
      <c r="R7891"/>
      <c r="S7891"/>
      <c r="T7891"/>
      <c r="U7891"/>
      <c r="V7891"/>
      <c r="W7891"/>
      <c r="X7891"/>
      <c r="Y7891"/>
      <c r="Z7891"/>
      <c r="AA7891"/>
      <c r="AB7891"/>
      <c r="AC7891"/>
    </row>
    <row r="7892" spans="2:29" s="14" customFormat="1" x14ac:dyDescent="0.25">
      <c r="B7892"/>
      <c r="C7892"/>
      <c r="D7892"/>
      <c r="E7892"/>
      <c r="F7892"/>
      <c r="G7892"/>
      <c r="H7892"/>
      <c r="I7892"/>
      <c r="J7892"/>
      <c r="K7892" s="91"/>
      <c r="L7892" s="91"/>
      <c r="M7892" s="91"/>
      <c r="R7892"/>
      <c r="S7892"/>
      <c r="T7892"/>
      <c r="U7892"/>
      <c r="V7892"/>
      <c r="W7892"/>
      <c r="X7892"/>
      <c r="Y7892"/>
      <c r="Z7892"/>
      <c r="AA7892"/>
      <c r="AB7892"/>
      <c r="AC7892"/>
    </row>
    <row r="7893" spans="2:29" s="14" customFormat="1" x14ac:dyDescent="0.25">
      <c r="B7893"/>
      <c r="C7893"/>
      <c r="D7893"/>
      <c r="E7893"/>
      <c r="F7893"/>
      <c r="G7893"/>
      <c r="H7893"/>
      <c r="I7893"/>
      <c r="J7893"/>
      <c r="K7893" s="91"/>
      <c r="L7893" s="91"/>
      <c r="M7893" s="91"/>
      <c r="R7893"/>
      <c r="S7893"/>
      <c r="T7893"/>
      <c r="U7893"/>
      <c r="V7893"/>
      <c r="W7893"/>
      <c r="X7893"/>
      <c r="Y7893"/>
      <c r="Z7893"/>
      <c r="AA7893"/>
      <c r="AB7893"/>
      <c r="AC7893"/>
    </row>
    <row r="7894" spans="2:29" s="14" customFormat="1" x14ac:dyDescent="0.25">
      <c r="B7894"/>
      <c r="C7894"/>
      <c r="D7894"/>
      <c r="E7894"/>
      <c r="F7894"/>
      <c r="G7894"/>
      <c r="H7894"/>
      <c r="I7894"/>
      <c r="J7894"/>
      <c r="K7894" s="91"/>
      <c r="L7894" s="91"/>
      <c r="M7894" s="91"/>
      <c r="R7894"/>
      <c r="S7894"/>
      <c r="T7894"/>
      <c r="U7894"/>
      <c r="V7894"/>
      <c r="W7894"/>
      <c r="X7894"/>
      <c r="Y7894"/>
      <c r="Z7894"/>
      <c r="AA7894"/>
      <c r="AB7894"/>
      <c r="AC7894"/>
    </row>
    <row r="7895" spans="2:29" s="14" customFormat="1" x14ac:dyDescent="0.25">
      <c r="B7895"/>
      <c r="C7895"/>
      <c r="D7895"/>
      <c r="E7895"/>
      <c r="F7895"/>
      <c r="G7895"/>
      <c r="H7895"/>
      <c r="I7895"/>
      <c r="J7895"/>
      <c r="K7895" s="91"/>
      <c r="L7895" s="91"/>
      <c r="M7895" s="91"/>
      <c r="R7895"/>
      <c r="S7895"/>
      <c r="T7895"/>
      <c r="U7895"/>
      <c r="V7895"/>
      <c r="W7895"/>
      <c r="X7895"/>
      <c r="Y7895"/>
      <c r="Z7895"/>
      <c r="AA7895"/>
      <c r="AB7895"/>
      <c r="AC7895"/>
    </row>
    <row r="7896" spans="2:29" s="14" customFormat="1" x14ac:dyDescent="0.25">
      <c r="B7896"/>
      <c r="C7896"/>
      <c r="D7896"/>
      <c r="E7896"/>
      <c r="F7896"/>
      <c r="G7896"/>
      <c r="H7896"/>
      <c r="I7896"/>
      <c r="J7896"/>
      <c r="K7896" s="91"/>
      <c r="L7896" s="91"/>
      <c r="M7896" s="91"/>
      <c r="R7896"/>
      <c r="S7896"/>
      <c r="T7896"/>
      <c r="U7896"/>
      <c r="V7896"/>
      <c r="W7896"/>
      <c r="X7896"/>
      <c r="Y7896"/>
      <c r="Z7896"/>
      <c r="AA7896"/>
      <c r="AB7896"/>
      <c r="AC7896"/>
    </row>
    <row r="7897" spans="2:29" s="14" customFormat="1" x14ac:dyDescent="0.25">
      <c r="B7897"/>
      <c r="C7897"/>
      <c r="D7897"/>
      <c r="E7897"/>
      <c r="F7897"/>
      <c r="G7897"/>
      <c r="H7897"/>
      <c r="I7897"/>
      <c r="J7897"/>
      <c r="K7897" s="91"/>
      <c r="L7897" s="91"/>
      <c r="M7897" s="91"/>
      <c r="R7897"/>
      <c r="S7897"/>
      <c r="T7897"/>
      <c r="U7897"/>
      <c r="V7897"/>
      <c r="W7897"/>
      <c r="X7897"/>
      <c r="Y7897"/>
      <c r="Z7897"/>
      <c r="AA7897"/>
      <c r="AB7897"/>
      <c r="AC7897"/>
    </row>
    <row r="7898" spans="2:29" s="14" customFormat="1" x14ac:dyDescent="0.25">
      <c r="B7898"/>
      <c r="C7898"/>
      <c r="D7898"/>
      <c r="E7898"/>
      <c r="F7898"/>
      <c r="G7898"/>
      <c r="H7898"/>
      <c r="I7898"/>
      <c r="J7898"/>
      <c r="K7898" s="91"/>
      <c r="L7898" s="91"/>
      <c r="M7898" s="91"/>
      <c r="R7898"/>
      <c r="S7898"/>
      <c r="T7898"/>
      <c r="U7898"/>
      <c r="V7898"/>
      <c r="W7898"/>
      <c r="X7898"/>
      <c r="Y7898"/>
      <c r="Z7898"/>
      <c r="AA7898"/>
      <c r="AB7898"/>
      <c r="AC7898"/>
    </row>
    <row r="7899" spans="2:29" s="14" customFormat="1" x14ac:dyDescent="0.25">
      <c r="B7899"/>
      <c r="C7899"/>
      <c r="D7899"/>
      <c r="E7899"/>
      <c r="F7899"/>
      <c r="G7899"/>
      <c r="H7899"/>
      <c r="I7899"/>
      <c r="J7899"/>
      <c r="K7899" s="91"/>
      <c r="L7899" s="91"/>
      <c r="M7899" s="91"/>
      <c r="R7899"/>
      <c r="S7899"/>
      <c r="T7899"/>
      <c r="U7899"/>
      <c r="V7899"/>
      <c r="W7899"/>
      <c r="X7899"/>
      <c r="Y7899"/>
      <c r="Z7899"/>
      <c r="AA7899"/>
      <c r="AB7899"/>
      <c r="AC7899"/>
    </row>
    <row r="7900" spans="2:29" s="14" customFormat="1" x14ac:dyDescent="0.25">
      <c r="B7900"/>
      <c r="C7900"/>
      <c r="D7900"/>
      <c r="E7900"/>
      <c r="F7900"/>
      <c r="G7900"/>
      <c r="H7900"/>
      <c r="I7900"/>
      <c r="J7900"/>
      <c r="K7900" s="91"/>
      <c r="L7900" s="91"/>
      <c r="M7900" s="91"/>
      <c r="R7900"/>
      <c r="S7900"/>
      <c r="T7900"/>
      <c r="U7900"/>
      <c r="V7900"/>
      <c r="W7900"/>
      <c r="X7900"/>
      <c r="Y7900"/>
      <c r="Z7900"/>
      <c r="AA7900"/>
      <c r="AB7900"/>
      <c r="AC7900"/>
    </row>
    <row r="7901" spans="2:29" s="14" customFormat="1" x14ac:dyDescent="0.25">
      <c r="B7901"/>
      <c r="C7901"/>
      <c r="D7901"/>
      <c r="E7901"/>
      <c r="F7901"/>
      <c r="G7901"/>
      <c r="H7901"/>
      <c r="I7901"/>
      <c r="J7901"/>
      <c r="K7901" s="91"/>
      <c r="L7901" s="91"/>
      <c r="M7901" s="91"/>
      <c r="R7901"/>
      <c r="S7901"/>
      <c r="T7901"/>
      <c r="U7901"/>
      <c r="V7901"/>
      <c r="W7901"/>
      <c r="X7901"/>
      <c r="Y7901"/>
      <c r="Z7901"/>
      <c r="AA7901"/>
      <c r="AB7901"/>
      <c r="AC7901"/>
    </row>
    <row r="7902" spans="2:29" s="14" customFormat="1" x14ac:dyDescent="0.25">
      <c r="B7902"/>
      <c r="C7902"/>
      <c r="D7902"/>
      <c r="E7902"/>
      <c r="F7902"/>
      <c r="G7902"/>
      <c r="H7902"/>
      <c r="I7902"/>
      <c r="J7902"/>
      <c r="K7902" s="91"/>
      <c r="L7902" s="91"/>
      <c r="M7902" s="91"/>
      <c r="R7902"/>
      <c r="S7902"/>
      <c r="T7902"/>
      <c r="U7902"/>
      <c r="V7902"/>
      <c r="W7902"/>
      <c r="X7902"/>
      <c r="Y7902"/>
      <c r="Z7902"/>
      <c r="AA7902"/>
      <c r="AB7902"/>
      <c r="AC7902"/>
    </row>
    <row r="7903" spans="2:29" s="14" customFormat="1" x14ac:dyDescent="0.25">
      <c r="B7903"/>
      <c r="C7903"/>
      <c r="D7903"/>
      <c r="E7903"/>
      <c r="F7903"/>
      <c r="G7903"/>
      <c r="H7903"/>
      <c r="I7903"/>
      <c r="J7903"/>
      <c r="K7903" s="91"/>
      <c r="L7903" s="91"/>
      <c r="M7903" s="91"/>
      <c r="R7903"/>
      <c r="S7903"/>
      <c r="T7903"/>
      <c r="U7903"/>
      <c r="V7903"/>
      <c r="W7903"/>
      <c r="X7903"/>
      <c r="Y7903"/>
      <c r="Z7903"/>
      <c r="AA7903"/>
      <c r="AB7903"/>
      <c r="AC7903"/>
    </row>
    <row r="7904" spans="2:29" s="14" customFormat="1" x14ac:dyDescent="0.25">
      <c r="B7904"/>
      <c r="C7904"/>
      <c r="D7904"/>
      <c r="E7904"/>
      <c r="F7904"/>
      <c r="G7904"/>
      <c r="H7904"/>
      <c r="I7904"/>
      <c r="J7904"/>
      <c r="K7904" s="91"/>
      <c r="L7904" s="91"/>
      <c r="M7904" s="91"/>
      <c r="R7904"/>
      <c r="S7904"/>
      <c r="T7904"/>
      <c r="U7904"/>
      <c r="V7904"/>
      <c r="W7904"/>
      <c r="X7904"/>
      <c r="Y7904"/>
      <c r="Z7904"/>
      <c r="AA7904"/>
      <c r="AB7904"/>
      <c r="AC7904"/>
    </row>
    <row r="7905" spans="2:29" s="14" customFormat="1" x14ac:dyDescent="0.25">
      <c r="B7905"/>
      <c r="C7905"/>
      <c r="D7905"/>
      <c r="E7905"/>
      <c r="F7905"/>
      <c r="G7905"/>
      <c r="H7905"/>
      <c r="I7905"/>
      <c r="J7905"/>
      <c r="K7905" s="91"/>
      <c r="L7905" s="91"/>
      <c r="M7905" s="91"/>
      <c r="R7905"/>
      <c r="S7905"/>
      <c r="T7905"/>
      <c r="U7905"/>
      <c r="V7905"/>
      <c r="W7905"/>
      <c r="X7905"/>
      <c r="Y7905"/>
      <c r="Z7905"/>
      <c r="AA7905"/>
      <c r="AB7905"/>
      <c r="AC7905"/>
    </row>
    <row r="7906" spans="2:29" s="14" customFormat="1" x14ac:dyDescent="0.25">
      <c r="B7906"/>
      <c r="C7906"/>
      <c r="D7906"/>
      <c r="E7906"/>
      <c r="F7906"/>
      <c r="G7906"/>
      <c r="H7906"/>
      <c r="I7906"/>
      <c r="J7906"/>
      <c r="K7906" s="91"/>
      <c r="L7906" s="91"/>
      <c r="M7906" s="91"/>
      <c r="R7906"/>
      <c r="S7906"/>
      <c r="T7906"/>
      <c r="U7906"/>
      <c r="V7906"/>
      <c r="W7906"/>
      <c r="X7906"/>
      <c r="Y7906"/>
      <c r="Z7906"/>
      <c r="AA7906"/>
      <c r="AB7906"/>
      <c r="AC7906"/>
    </row>
    <row r="7907" spans="2:29" s="14" customFormat="1" x14ac:dyDescent="0.25">
      <c r="B7907"/>
      <c r="C7907"/>
      <c r="D7907"/>
      <c r="E7907"/>
      <c r="F7907"/>
      <c r="G7907"/>
      <c r="H7907"/>
      <c r="I7907"/>
      <c r="J7907"/>
      <c r="K7907" s="91"/>
      <c r="L7907" s="91"/>
      <c r="M7907" s="91"/>
      <c r="R7907"/>
      <c r="S7907"/>
      <c r="T7907"/>
      <c r="U7907"/>
      <c r="V7907"/>
      <c r="W7907"/>
      <c r="X7907"/>
      <c r="Y7907"/>
      <c r="Z7907"/>
      <c r="AA7907"/>
      <c r="AB7907"/>
      <c r="AC7907"/>
    </row>
    <row r="7908" spans="2:29" s="14" customFormat="1" x14ac:dyDescent="0.25">
      <c r="B7908"/>
      <c r="C7908"/>
      <c r="D7908"/>
      <c r="E7908"/>
      <c r="F7908"/>
      <c r="G7908"/>
      <c r="H7908"/>
      <c r="I7908"/>
      <c r="J7908"/>
      <c r="K7908" s="91"/>
      <c r="L7908" s="91"/>
      <c r="M7908" s="91"/>
      <c r="R7908"/>
      <c r="S7908"/>
      <c r="T7908"/>
      <c r="U7908"/>
      <c r="V7908"/>
      <c r="W7908"/>
      <c r="X7908"/>
      <c r="Y7908"/>
      <c r="Z7908"/>
      <c r="AA7908"/>
      <c r="AB7908"/>
      <c r="AC7908"/>
    </row>
    <row r="7909" spans="2:29" s="14" customFormat="1" x14ac:dyDescent="0.25">
      <c r="B7909"/>
      <c r="C7909"/>
      <c r="D7909"/>
      <c r="E7909"/>
      <c r="F7909"/>
      <c r="G7909"/>
      <c r="H7909"/>
      <c r="I7909"/>
      <c r="J7909"/>
      <c r="K7909" s="91"/>
      <c r="L7909" s="91"/>
      <c r="M7909" s="91"/>
      <c r="R7909"/>
      <c r="S7909"/>
      <c r="T7909"/>
      <c r="U7909"/>
      <c r="V7909"/>
      <c r="W7909"/>
      <c r="X7909"/>
      <c r="Y7909"/>
      <c r="Z7909"/>
      <c r="AA7909"/>
      <c r="AB7909"/>
      <c r="AC7909"/>
    </row>
    <row r="7910" spans="2:29" s="14" customFormat="1" x14ac:dyDescent="0.25">
      <c r="B7910"/>
      <c r="C7910"/>
      <c r="D7910"/>
      <c r="E7910"/>
      <c r="F7910"/>
      <c r="G7910"/>
      <c r="H7910"/>
      <c r="I7910"/>
      <c r="J7910"/>
      <c r="K7910" s="91"/>
      <c r="L7910" s="91"/>
      <c r="M7910" s="91"/>
      <c r="R7910"/>
      <c r="S7910"/>
      <c r="T7910"/>
      <c r="U7910"/>
      <c r="V7910"/>
      <c r="W7910"/>
      <c r="X7910"/>
      <c r="Y7910"/>
      <c r="Z7910"/>
      <c r="AA7910"/>
      <c r="AB7910"/>
      <c r="AC7910"/>
    </row>
    <row r="7911" spans="2:29" s="14" customFormat="1" x14ac:dyDescent="0.25">
      <c r="B7911"/>
      <c r="C7911"/>
      <c r="D7911"/>
      <c r="E7911"/>
      <c r="F7911"/>
      <c r="G7911"/>
      <c r="H7911"/>
      <c r="I7911"/>
      <c r="J7911"/>
      <c r="K7911" s="91"/>
      <c r="L7911" s="91"/>
      <c r="M7911" s="91"/>
      <c r="R7911"/>
      <c r="S7911"/>
      <c r="T7911"/>
      <c r="U7911"/>
      <c r="V7911"/>
      <c r="W7911"/>
      <c r="X7911"/>
      <c r="Y7911"/>
      <c r="Z7911"/>
      <c r="AA7911"/>
      <c r="AB7911"/>
      <c r="AC7911"/>
    </row>
    <row r="7912" spans="2:29" s="14" customFormat="1" x14ac:dyDescent="0.25">
      <c r="B7912"/>
      <c r="C7912"/>
      <c r="D7912"/>
      <c r="E7912"/>
      <c r="F7912"/>
      <c r="G7912"/>
      <c r="H7912"/>
      <c r="I7912"/>
      <c r="J7912"/>
      <c r="K7912" s="91"/>
      <c r="L7912" s="91"/>
      <c r="M7912" s="91"/>
      <c r="R7912"/>
      <c r="S7912"/>
      <c r="T7912"/>
      <c r="U7912"/>
      <c r="V7912"/>
      <c r="W7912"/>
      <c r="X7912"/>
      <c r="Y7912"/>
      <c r="Z7912"/>
      <c r="AA7912"/>
      <c r="AB7912"/>
      <c r="AC7912"/>
    </row>
    <row r="7913" spans="2:29" s="14" customFormat="1" x14ac:dyDescent="0.25">
      <c r="B7913"/>
      <c r="C7913"/>
      <c r="D7913"/>
      <c r="E7913"/>
      <c r="F7913"/>
      <c r="G7913"/>
      <c r="H7913"/>
      <c r="I7913"/>
      <c r="J7913"/>
      <c r="K7913" s="91"/>
      <c r="L7913" s="91"/>
      <c r="M7913" s="91"/>
      <c r="R7913"/>
      <c r="S7913"/>
      <c r="T7913"/>
      <c r="U7913"/>
      <c r="V7913"/>
      <c r="W7913"/>
      <c r="X7913"/>
      <c r="Y7913"/>
      <c r="Z7913"/>
      <c r="AA7913"/>
      <c r="AB7913"/>
      <c r="AC7913"/>
    </row>
    <row r="7914" spans="2:29" s="14" customFormat="1" x14ac:dyDescent="0.25">
      <c r="B7914"/>
      <c r="C7914"/>
      <c r="D7914"/>
      <c r="E7914"/>
      <c r="F7914"/>
      <c r="G7914"/>
      <c r="H7914"/>
      <c r="I7914"/>
      <c r="J7914"/>
      <c r="K7914" s="91"/>
      <c r="L7914" s="91"/>
      <c r="M7914" s="91"/>
      <c r="R7914"/>
      <c r="S7914"/>
      <c r="T7914"/>
      <c r="U7914"/>
      <c r="V7914"/>
      <c r="W7914"/>
      <c r="X7914"/>
      <c r="Y7914"/>
      <c r="Z7914"/>
      <c r="AA7914"/>
      <c r="AB7914"/>
      <c r="AC7914"/>
    </row>
    <row r="7915" spans="2:29" s="14" customFormat="1" x14ac:dyDescent="0.25">
      <c r="B7915"/>
      <c r="C7915"/>
      <c r="D7915"/>
      <c r="E7915"/>
      <c r="F7915"/>
      <c r="G7915"/>
      <c r="H7915"/>
      <c r="I7915"/>
      <c r="J7915"/>
      <c r="K7915" s="91"/>
      <c r="L7915" s="91"/>
      <c r="M7915" s="91"/>
      <c r="R7915"/>
      <c r="S7915"/>
      <c r="T7915"/>
      <c r="U7915"/>
      <c r="V7915"/>
      <c r="W7915"/>
      <c r="X7915"/>
      <c r="Y7915"/>
      <c r="Z7915"/>
      <c r="AA7915"/>
      <c r="AB7915"/>
      <c r="AC7915"/>
    </row>
    <row r="7916" spans="2:29" s="14" customFormat="1" x14ac:dyDescent="0.25">
      <c r="B7916"/>
      <c r="C7916"/>
      <c r="D7916"/>
      <c r="E7916"/>
      <c r="F7916"/>
      <c r="G7916"/>
      <c r="H7916"/>
      <c r="I7916"/>
      <c r="J7916"/>
      <c r="K7916" s="91"/>
      <c r="L7916" s="91"/>
      <c r="M7916" s="91"/>
      <c r="R7916"/>
      <c r="S7916"/>
      <c r="T7916"/>
      <c r="U7916"/>
      <c r="V7916"/>
      <c r="W7916"/>
      <c r="X7916"/>
      <c r="Y7916"/>
      <c r="Z7916"/>
      <c r="AA7916"/>
      <c r="AB7916"/>
      <c r="AC7916"/>
    </row>
    <row r="7917" spans="2:29" s="14" customFormat="1" x14ac:dyDescent="0.25">
      <c r="B7917"/>
      <c r="C7917"/>
      <c r="D7917"/>
      <c r="E7917"/>
      <c r="F7917"/>
      <c r="G7917"/>
      <c r="H7917"/>
      <c r="I7917"/>
      <c r="J7917"/>
      <c r="K7917" s="91"/>
      <c r="L7917" s="91"/>
      <c r="M7917" s="91"/>
      <c r="R7917"/>
      <c r="S7917"/>
      <c r="T7917"/>
      <c r="U7917"/>
      <c r="V7917"/>
      <c r="W7917"/>
      <c r="X7917"/>
      <c r="Y7917"/>
      <c r="Z7917"/>
      <c r="AA7917"/>
      <c r="AB7917"/>
      <c r="AC7917"/>
    </row>
    <row r="7918" spans="2:29" s="14" customFormat="1" x14ac:dyDescent="0.25">
      <c r="B7918"/>
      <c r="C7918"/>
      <c r="D7918"/>
      <c r="E7918"/>
      <c r="F7918"/>
      <c r="G7918"/>
      <c r="H7918"/>
      <c r="I7918"/>
      <c r="J7918"/>
      <c r="K7918" s="91"/>
      <c r="L7918" s="91"/>
      <c r="M7918" s="91"/>
      <c r="R7918"/>
      <c r="S7918"/>
      <c r="T7918"/>
      <c r="U7918"/>
      <c r="V7918"/>
      <c r="W7918"/>
      <c r="X7918"/>
      <c r="Y7918"/>
      <c r="Z7918"/>
      <c r="AA7918"/>
      <c r="AB7918"/>
      <c r="AC7918"/>
    </row>
    <row r="7919" spans="2:29" s="14" customFormat="1" x14ac:dyDescent="0.25">
      <c r="B7919"/>
      <c r="C7919"/>
      <c r="D7919"/>
      <c r="E7919"/>
      <c r="F7919"/>
      <c r="G7919"/>
      <c r="H7919"/>
      <c r="I7919"/>
      <c r="J7919"/>
      <c r="K7919" s="91"/>
      <c r="L7919" s="91"/>
      <c r="M7919" s="91"/>
      <c r="R7919"/>
      <c r="S7919"/>
      <c r="T7919"/>
      <c r="U7919"/>
      <c r="V7919"/>
      <c r="W7919"/>
      <c r="X7919"/>
      <c r="Y7919"/>
      <c r="Z7919"/>
      <c r="AA7919"/>
      <c r="AB7919"/>
      <c r="AC7919"/>
    </row>
    <row r="7920" spans="2:29" s="14" customFormat="1" x14ac:dyDescent="0.25">
      <c r="B7920"/>
      <c r="C7920"/>
      <c r="D7920"/>
      <c r="E7920"/>
      <c r="F7920"/>
      <c r="G7920"/>
      <c r="H7920"/>
      <c r="I7920"/>
      <c r="J7920"/>
      <c r="K7920" s="91"/>
      <c r="L7920" s="91"/>
      <c r="M7920" s="91"/>
      <c r="R7920"/>
      <c r="S7920"/>
      <c r="T7920"/>
      <c r="U7920"/>
      <c r="V7920"/>
      <c r="W7920"/>
      <c r="X7920"/>
      <c r="Y7920"/>
      <c r="Z7920"/>
      <c r="AA7920"/>
      <c r="AB7920"/>
      <c r="AC7920"/>
    </row>
    <row r="7921" spans="2:29" s="14" customFormat="1" x14ac:dyDescent="0.25">
      <c r="B7921"/>
      <c r="C7921"/>
      <c r="D7921"/>
      <c r="E7921"/>
      <c r="F7921"/>
      <c r="G7921"/>
      <c r="H7921"/>
      <c r="I7921"/>
      <c r="J7921"/>
      <c r="K7921" s="91"/>
      <c r="L7921" s="91"/>
      <c r="M7921" s="91"/>
      <c r="R7921"/>
      <c r="S7921"/>
      <c r="T7921"/>
      <c r="U7921"/>
      <c r="V7921"/>
      <c r="W7921"/>
      <c r="X7921"/>
      <c r="Y7921"/>
      <c r="Z7921"/>
      <c r="AA7921"/>
      <c r="AB7921"/>
      <c r="AC7921"/>
    </row>
    <row r="7922" spans="2:29" s="14" customFormat="1" x14ac:dyDescent="0.25">
      <c r="B7922"/>
      <c r="C7922"/>
      <c r="D7922"/>
      <c r="E7922"/>
      <c r="F7922"/>
      <c r="G7922"/>
      <c r="H7922"/>
      <c r="I7922"/>
      <c r="J7922"/>
      <c r="K7922" s="91"/>
      <c r="L7922" s="91"/>
      <c r="M7922" s="91"/>
      <c r="R7922"/>
      <c r="S7922"/>
      <c r="T7922"/>
      <c r="U7922"/>
      <c r="V7922"/>
      <c r="W7922"/>
      <c r="X7922"/>
      <c r="Y7922"/>
      <c r="Z7922"/>
      <c r="AA7922"/>
      <c r="AB7922"/>
      <c r="AC7922"/>
    </row>
    <row r="7923" spans="2:29" s="14" customFormat="1" x14ac:dyDescent="0.25">
      <c r="B7923"/>
      <c r="C7923"/>
      <c r="D7923"/>
      <c r="E7923"/>
      <c r="F7923"/>
      <c r="G7923"/>
      <c r="H7923"/>
      <c r="I7923"/>
      <c r="J7923"/>
      <c r="K7923" s="91"/>
      <c r="L7923" s="91"/>
      <c r="M7923" s="91"/>
      <c r="R7923"/>
      <c r="S7923"/>
      <c r="T7923"/>
      <c r="U7923"/>
      <c r="V7923"/>
      <c r="W7923"/>
      <c r="X7923"/>
      <c r="Y7923"/>
      <c r="Z7923"/>
      <c r="AA7923"/>
      <c r="AB7923"/>
      <c r="AC7923"/>
    </row>
    <row r="7924" spans="2:29" s="14" customFormat="1" x14ac:dyDescent="0.25">
      <c r="B7924"/>
      <c r="C7924"/>
      <c r="D7924"/>
      <c r="E7924"/>
      <c r="F7924"/>
      <c r="G7924"/>
      <c r="H7924"/>
      <c r="I7924"/>
      <c r="J7924"/>
      <c r="K7924" s="91"/>
      <c r="L7924" s="91"/>
      <c r="M7924" s="91"/>
      <c r="R7924"/>
      <c r="S7924"/>
      <c r="T7924"/>
      <c r="U7924"/>
      <c r="V7924"/>
      <c r="W7924"/>
      <c r="X7924"/>
      <c r="Y7924"/>
      <c r="Z7924"/>
      <c r="AA7924"/>
      <c r="AB7924"/>
      <c r="AC7924"/>
    </row>
    <row r="7925" spans="2:29" s="14" customFormat="1" x14ac:dyDescent="0.25">
      <c r="B7925"/>
      <c r="C7925"/>
      <c r="D7925"/>
      <c r="E7925"/>
      <c r="F7925"/>
      <c r="G7925"/>
      <c r="H7925"/>
      <c r="I7925"/>
      <c r="J7925"/>
      <c r="K7925" s="91"/>
      <c r="L7925" s="91"/>
      <c r="M7925" s="91"/>
      <c r="R7925"/>
      <c r="S7925"/>
      <c r="T7925"/>
      <c r="U7925"/>
      <c r="V7925"/>
      <c r="W7925"/>
      <c r="X7925"/>
      <c r="Y7925"/>
      <c r="Z7925"/>
      <c r="AA7925"/>
      <c r="AB7925"/>
      <c r="AC7925"/>
    </row>
    <row r="7926" spans="2:29" s="14" customFormat="1" x14ac:dyDescent="0.25">
      <c r="B7926"/>
      <c r="C7926"/>
      <c r="D7926"/>
      <c r="E7926"/>
      <c r="F7926"/>
      <c r="G7926"/>
      <c r="H7926"/>
      <c r="I7926"/>
      <c r="J7926"/>
      <c r="K7926" s="91"/>
      <c r="L7926" s="91"/>
      <c r="M7926" s="91"/>
      <c r="R7926"/>
      <c r="S7926"/>
      <c r="T7926"/>
      <c r="U7926"/>
      <c r="V7926"/>
      <c r="W7926"/>
      <c r="X7926"/>
      <c r="Y7926"/>
      <c r="Z7926"/>
      <c r="AA7926"/>
      <c r="AB7926"/>
      <c r="AC7926"/>
    </row>
    <row r="7927" spans="2:29" s="14" customFormat="1" x14ac:dyDescent="0.25">
      <c r="B7927"/>
      <c r="C7927"/>
      <c r="D7927"/>
      <c r="E7927"/>
      <c r="F7927"/>
      <c r="G7927"/>
      <c r="H7927"/>
      <c r="I7927"/>
      <c r="J7927"/>
      <c r="K7927" s="91"/>
      <c r="L7927" s="91"/>
      <c r="M7927" s="91"/>
      <c r="R7927"/>
      <c r="S7927"/>
      <c r="T7927"/>
      <c r="U7927"/>
      <c r="V7927"/>
      <c r="W7927"/>
      <c r="X7927"/>
      <c r="Y7927"/>
      <c r="Z7927"/>
      <c r="AA7927"/>
      <c r="AB7927"/>
      <c r="AC7927"/>
    </row>
    <row r="7928" spans="2:29" s="14" customFormat="1" x14ac:dyDescent="0.25">
      <c r="B7928"/>
      <c r="C7928"/>
      <c r="D7928"/>
      <c r="E7928"/>
      <c r="F7928"/>
      <c r="G7928"/>
      <c r="H7928"/>
      <c r="I7928"/>
      <c r="J7928"/>
      <c r="K7928" s="91"/>
      <c r="L7928" s="91"/>
      <c r="M7928" s="91"/>
      <c r="R7928"/>
      <c r="S7928"/>
      <c r="T7928"/>
      <c r="U7928"/>
      <c r="V7928"/>
      <c r="W7928"/>
      <c r="X7928"/>
      <c r="Y7928"/>
      <c r="Z7928"/>
      <c r="AA7928"/>
      <c r="AB7928"/>
      <c r="AC7928"/>
    </row>
    <row r="7929" spans="2:29" s="14" customFormat="1" x14ac:dyDescent="0.25">
      <c r="B7929"/>
      <c r="C7929"/>
      <c r="D7929"/>
      <c r="E7929"/>
      <c r="F7929"/>
      <c r="G7929"/>
      <c r="H7929"/>
      <c r="I7929"/>
      <c r="J7929"/>
      <c r="K7929" s="91"/>
      <c r="L7929" s="91"/>
      <c r="M7929" s="91"/>
      <c r="R7929"/>
      <c r="S7929"/>
      <c r="T7929"/>
      <c r="U7929"/>
      <c r="V7929"/>
      <c r="W7929"/>
      <c r="X7929"/>
      <c r="Y7929"/>
      <c r="Z7929"/>
      <c r="AA7929"/>
      <c r="AB7929"/>
      <c r="AC7929"/>
    </row>
    <row r="7930" spans="2:29" s="14" customFormat="1" x14ac:dyDescent="0.25">
      <c r="B7930"/>
      <c r="C7930"/>
      <c r="D7930"/>
      <c r="E7930"/>
      <c r="F7930"/>
      <c r="G7930"/>
      <c r="H7930"/>
      <c r="I7930"/>
      <c r="J7930"/>
      <c r="K7930" s="91"/>
      <c r="L7930" s="91"/>
      <c r="M7930" s="91"/>
      <c r="R7930"/>
      <c r="S7930"/>
      <c r="T7930"/>
      <c r="U7930"/>
      <c r="V7930"/>
      <c r="W7930"/>
      <c r="X7930"/>
      <c r="Y7930"/>
      <c r="Z7930"/>
      <c r="AA7930"/>
      <c r="AB7930"/>
      <c r="AC7930"/>
    </row>
    <row r="7931" spans="2:29" s="14" customFormat="1" x14ac:dyDescent="0.25">
      <c r="B7931"/>
      <c r="C7931"/>
      <c r="D7931"/>
      <c r="E7931"/>
      <c r="F7931"/>
      <c r="G7931"/>
      <c r="H7931"/>
      <c r="I7931"/>
      <c r="J7931"/>
      <c r="K7931" s="91"/>
      <c r="L7931" s="91"/>
      <c r="M7931" s="91"/>
      <c r="R7931"/>
      <c r="S7931"/>
      <c r="T7931"/>
      <c r="U7931"/>
      <c r="V7931"/>
      <c r="W7931"/>
      <c r="X7931"/>
      <c r="Y7931"/>
      <c r="Z7931"/>
      <c r="AA7931"/>
      <c r="AB7931"/>
      <c r="AC7931"/>
    </row>
    <row r="7932" spans="2:29" s="14" customFormat="1" x14ac:dyDescent="0.25">
      <c r="B7932"/>
      <c r="C7932"/>
      <c r="D7932"/>
      <c r="E7932"/>
      <c r="F7932"/>
      <c r="G7932"/>
      <c r="H7932"/>
      <c r="I7932"/>
      <c r="J7932"/>
      <c r="K7932" s="91"/>
      <c r="L7932" s="91"/>
      <c r="M7932" s="91"/>
      <c r="R7932"/>
      <c r="S7932"/>
      <c r="T7932"/>
      <c r="U7932"/>
      <c r="V7932"/>
      <c r="W7932"/>
      <c r="X7932"/>
      <c r="Y7932"/>
      <c r="Z7932"/>
      <c r="AA7932"/>
      <c r="AB7932"/>
      <c r="AC7932"/>
    </row>
    <row r="7933" spans="2:29" s="14" customFormat="1" x14ac:dyDescent="0.25">
      <c r="B7933"/>
      <c r="C7933"/>
      <c r="D7933"/>
      <c r="E7933"/>
      <c r="F7933"/>
      <c r="G7933"/>
      <c r="H7933"/>
      <c r="I7933"/>
      <c r="J7933"/>
      <c r="K7933" s="91"/>
      <c r="L7933" s="91"/>
      <c r="M7933" s="91"/>
      <c r="R7933"/>
      <c r="S7933"/>
      <c r="T7933"/>
      <c r="U7933"/>
      <c r="V7933"/>
      <c r="W7933"/>
      <c r="X7933"/>
      <c r="Y7933"/>
      <c r="Z7933"/>
      <c r="AA7933"/>
      <c r="AB7933"/>
      <c r="AC7933"/>
    </row>
    <row r="7934" spans="2:29" s="14" customFormat="1" x14ac:dyDescent="0.25">
      <c r="B7934"/>
      <c r="C7934"/>
      <c r="D7934"/>
      <c r="E7934"/>
      <c r="F7934"/>
      <c r="G7934"/>
      <c r="H7934"/>
      <c r="I7934"/>
      <c r="J7934"/>
      <c r="K7934" s="91"/>
      <c r="L7934" s="91"/>
      <c r="M7934" s="91"/>
      <c r="R7934"/>
      <c r="S7934"/>
      <c r="T7934"/>
      <c r="U7934"/>
      <c r="V7934"/>
      <c r="W7934"/>
      <c r="X7934"/>
      <c r="Y7934"/>
      <c r="Z7934"/>
      <c r="AA7934"/>
      <c r="AB7934"/>
      <c r="AC7934"/>
    </row>
    <row r="7935" spans="2:29" s="14" customFormat="1" x14ac:dyDescent="0.25">
      <c r="B7935"/>
      <c r="C7935"/>
      <c r="D7935"/>
      <c r="E7935"/>
      <c r="F7935"/>
      <c r="G7935"/>
      <c r="H7935"/>
      <c r="I7935"/>
      <c r="J7935"/>
      <c r="K7935" s="91"/>
      <c r="L7935" s="91"/>
      <c r="M7935" s="91"/>
      <c r="R7935"/>
      <c r="S7935"/>
      <c r="T7935"/>
      <c r="U7935"/>
      <c r="V7935"/>
      <c r="W7935"/>
      <c r="X7935"/>
      <c r="Y7935"/>
      <c r="Z7935"/>
      <c r="AA7935"/>
      <c r="AB7935"/>
      <c r="AC7935"/>
    </row>
    <row r="7936" spans="2:29" s="14" customFormat="1" x14ac:dyDescent="0.25">
      <c r="B7936"/>
      <c r="C7936"/>
      <c r="D7936"/>
      <c r="E7936"/>
      <c r="F7936"/>
      <c r="G7936"/>
      <c r="H7936"/>
      <c r="I7936"/>
      <c r="J7936"/>
      <c r="K7936" s="91"/>
      <c r="L7936" s="91"/>
      <c r="M7936" s="91"/>
      <c r="R7936"/>
      <c r="S7936"/>
      <c r="T7936"/>
      <c r="U7936"/>
      <c r="V7936"/>
      <c r="W7936"/>
      <c r="X7936"/>
      <c r="Y7936"/>
      <c r="Z7936"/>
      <c r="AA7936"/>
      <c r="AB7936"/>
      <c r="AC7936"/>
    </row>
    <row r="7937" spans="2:29" s="14" customFormat="1" x14ac:dyDescent="0.25">
      <c r="B7937"/>
      <c r="C7937"/>
      <c r="D7937"/>
      <c r="E7937"/>
      <c r="F7937"/>
      <c r="G7937"/>
      <c r="H7937"/>
      <c r="I7937"/>
      <c r="J7937"/>
      <c r="K7937" s="91"/>
      <c r="L7937" s="91"/>
      <c r="M7937" s="91"/>
      <c r="R7937"/>
      <c r="S7937"/>
      <c r="T7937"/>
      <c r="U7937"/>
      <c r="V7937"/>
      <c r="W7937"/>
      <c r="X7937"/>
      <c r="Y7937"/>
      <c r="Z7937"/>
      <c r="AA7937"/>
      <c r="AB7937"/>
      <c r="AC7937"/>
    </row>
    <row r="7938" spans="2:29" s="14" customFormat="1" x14ac:dyDescent="0.25">
      <c r="B7938"/>
      <c r="C7938"/>
      <c r="D7938"/>
      <c r="E7938"/>
      <c r="F7938"/>
      <c r="G7938"/>
      <c r="H7938"/>
      <c r="I7938"/>
      <c r="J7938"/>
      <c r="K7938" s="91"/>
      <c r="L7938" s="91"/>
      <c r="M7938" s="91"/>
      <c r="R7938"/>
      <c r="S7938"/>
      <c r="T7938"/>
      <c r="U7938"/>
      <c r="V7938"/>
      <c r="W7938"/>
      <c r="X7938"/>
      <c r="Y7938"/>
      <c r="Z7938"/>
      <c r="AA7938"/>
      <c r="AB7938"/>
      <c r="AC7938"/>
    </row>
    <row r="7939" spans="2:29" s="14" customFormat="1" x14ac:dyDescent="0.25">
      <c r="B7939"/>
      <c r="C7939"/>
      <c r="D7939"/>
      <c r="E7939"/>
      <c r="F7939"/>
      <c r="G7939"/>
      <c r="H7939"/>
      <c r="I7939"/>
      <c r="J7939"/>
      <c r="K7939" s="91"/>
      <c r="L7939" s="91"/>
      <c r="M7939" s="91"/>
      <c r="R7939"/>
      <c r="S7939"/>
      <c r="T7939"/>
      <c r="U7939"/>
      <c r="V7939"/>
      <c r="W7939"/>
      <c r="X7939"/>
      <c r="Y7939"/>
      <c r="Z7939"/>
      <c r="AA7939"/>
      <c r="AB7939"/>
      <c r="AC7939"/>
    </row>
    <row r="7940" spans="2:29" s="14" customFormat="1" x14ac:dyDescent="0.25">
      <c r="B7940"/>
      <c r="C7940"/>
      <c r="D7940"/>
      <c r="E7940"/>
      <c r="F7940"/>
      <c r="G7940"/>
      <c r="H7940"/>
      <c r="I7940"/>
      <c r="J7940"/>
      <c r="K7940" s="91"/>
      <c r="L7940" s="91"/>
      <c r="M7940" s="91"/>
      <c r="R7940"/>
      <c r="S7940"/>
      <c r="T7940"/>
      <c r="U7940"/>
      <c r="V7940"/>
      <c r="W7940"/>
      <c r="X7940"/>
      <c r="Y7940"/>
      <c r="Z7940"/>
      <c r="AA7940"/>
      <c r="AB7940"/>
      <c r="AC7940"/>
    </row>
    <row r="7941" spans="2:29" s="14" customFormat="1" x14ac:dyDescent="0.25">
      <c r="B7941"/>
      <c r="C7941"/>
      <c r="D7941"/>
      <c r="E7941"/>
      <c r="F7941"/>
      <c r="G7941"/>
      <c r="H7941"/>
      <c r="I7941"/>
      <c r="J7941"/>
      <c r="K7941" s="91"/>
      <c r="L7941" s="91"/>
      <c r="M7941" s="91"/>
      <c r="R7941"/>
      <c r="S7941"/>
      <c r="T7941"/>
      <c r="U7941"/>
      <c r="V7941"/>
      <c r="W7941"/>
      <c r="X7941"/>
      <c r="Y7941"/>
      <c r="Z7941"/>
      <c r="AA7941"/>
      <c r="AB7941"/>
      <c r="AC7941"/>
    </row>
    <row r="7942" spans="2:29" s="14" customFormat="1" x14ac:dyDescent="0.25">
      <c r="B7942"/>
      <c r="C7942"/>
      <c r="D7942"/>
      <c r="E7942"/>
      <c r="F7942"/>
      <c r="G7942"/>
      <c r="H7942"/>
      <c r="I7942"/>
      <c r="J7942"/>
      <c r="K7942" s="91"/>
      <c r="L7942" s="91"/>
      <c r="M7942" s="91"/>
      <c r="R7942"/>
      <c r="S7942"/>
      <c r="T7942"/>
      <c r="U7942"/>
      <c r="V7942"/>
      <c r="W7942"/>
      <c r="X7942"/>
      <c r="Y7942"/>
      <c r="Z7942"/>
      <c r="AA7942"/>
      <c r="AB7942"/>
      <c r="AC7942"/>
    </row>
    <row r="7943" spans="2:29" s="14" customFormat="1" x14ac:dyDescent="0.25">
      <c r="B7943"/>
      <c r="C7943"/>
      <c r="D7943"/>
      <c r="E7943"/>
      <c r="F7943"/>
      <c r="G7943"/>
      <c r="H7943"/>
      <c r="I7943"/>
      <c r="J7943"/>
      <c r="K7943" s="91"/>
      <c r="L7943" s="91"/>
      <c r="M7943" s="91"/>
      <c r="R7943"/>
      <c r="S7943"/>
      <c r="T7943"/>
      <c r="U7943"/>
      <c r="V7943"/>
      <c r="W7943"/>
      <c r="X7943"/>
      <c r="Y7943"/>
      <c r="Z7943"/>
      <c r="AA7943"/>
      <c r="AB7943"/>
      <c r="AC7943"/>
    </row>
    <row r="7944" spans="2:29" s="14" customFormat="1" x14ac:dyDescent="0.25">
      <c r="B7944"/>
      <c r="C7944"/>
      <c r="D7944"/>
      <c r="E7944"/>
      <c r="F7944"/>
      <c r="G7944"/>
      <c r="H7944"/>
      <c r="I7944"/>
      <c r="J7944"/>
      <c r="K7944" s="91"/>
      <c r="L7944" s="91"/>
      <c r="M7944" s="91"/>
      <c r="R7944"/>
      <c r="S7944"/>
      <c r="T7944"/>
      <c r="U7944"/>
      <c r="V7944"/>
      <c r="W7944"/>
      <c r="X7944"/>
      <c r="Y7944"/>
      <c r="Z7944"/>
      <c r="AA7944"/>
      <c r="AB7944"/>
      <c r="AC7944"/>
    </row>
    <row r="7945" spans="2:29" s="14" customFormat="1" x14ac:dyDescent="0.25">
      <c r="B7945"/>
      <c r="C7945"/>
      <c r="D7945"/>
      <c r="E7945"/>
      <c r="F7945"/>
      <c r="G7945"/>
      <c r="H7945"/>
      <c r="I7945"/>
      <c r="J7945"/>
      <c r="K7945" s="91"/>
      <c r="L7945" s="91"/>
      <c r="M7945" s="91"/>
      <c r="R7945"/>
      <c r="S7945"/>
      <c r="T7945"/>
      <c r="U7945"/>
      <c r="V7945"/>
      <c r="W7945"/>
      <c r="X7945"/>
      <c r="Y7945"/>
      <c r="Z7945"/>
      <c r="AA7945"/>
      <c r="AB7945"/>
      <c r="AC7945"/>
    </row>
    <row r="7946" spans="2:29" s="14" customFormat="1" x14ac:dyDescent="0.25">
      <c r="B7946"/>
      <c r="C7946"/>
      <c r="D7946"/>
      <c r="E7946"/>
      <c r="F7946"/>
      <c r="G7946"/>
      <c r="H7946"/>
      <c r="I7946"/>
      <c r="J7946"/>
      <c r="K7946" s="91"/>
      <c r="L7946" s="91"/>
      <c r="M7946" s="91"/>
      <c r="R7946"/>
      <c r="S7946"/>
      <c r="T7946"/>
      <c r="U7946"/>
      <c r="V7946"/>
      <c r="W7946"/>
      <c r="X7946"/>
      <c r="Y7946"/>
      <c r="Z7946"/>
      <c r="AA7946"/>
      <c r="AB7946"/>
      <c r="AC7946"/>
    </row>
    <row r="7947" spans="2:29" s="14" customFormat="1" x14ac:dyDescent="0.25">
      <c r="B7947"/>
      <c r="C7947"/>
      <c r="D7947"/>
      <c r="E7947"/>
      <c r="F7947"/>
      <c r="G7947"/>
      <c r="H7947"/>
      <c r="I7947"/>
      <c r="J7947"/>
      <c r="K7947" s="91"/>
      <c r="L7947" s="91"/>
      <c r="M7947" s="91"/>
      <c r="R7947"/>
      <c r="S7947"/>
      <c r="T7947"/>
      <c r="U7947"/>
      <c r="V7947"/>
      <c r="W7947"/>
      <c r="X7947"/>
      <c r="Y7947"/>
      <c r="Z7947"/>
      <c r="AA7947"/>
      <c r="AB7947"/>
      <c r="AC7947"/>
    </row>
    <row r="7948" spans="2:29" s="14" customFormat="1" x14ac:dyDescent="0.25">
      <c r="B7948"/>
      <c r="C7948"/>
      <c r="D7948"/>
      <c r="E7948"/>
      <c r="F7948"/>
      <c r="G7948"/>
      <c r="H7948"/>
      <c r="I7948"/>
      <c r="J7948"/>
      <c r="K7948" s="91"/>
      <c r="L7948" s="91"/>
      <c r="M7948" s="91"/>
      <c r="R7948"/>
      <c r="S7948"/>
      <c r="T7948"/>
      <c r="U7948"/>
      <c r="V7948"/>
      <c r="W7948"/>
      <c r="X7948"/>
      <c r="Y7948"/>
      <c r="Z7948"/>
      <c r="AA7948"/>
      <c r="AB7948"/>
      <c r="AC7948"/>
    </row>
    <row r="7949" spans="2:29" s="14" customFormat="1" x14ac:dyDescent="0.25">
      <c r="B7949"/>
      <c r="C7949"/>
      <c r="D7949"/>
      <c r="E7949"/>
      <c r="F7949"/>
      <c r="G7949"/>
      <c r="H7949"/>
      <c r="I7949"/>
      <c r="J7949"/>
      <c r="K7949" s="91"/>
      <c r="L7949" s="91"/>
      <c r="M7949" s="91"/>
      <c r="R7949"/>
      <c r="S7949"/>
      <c r="T7949"/>
      <c r="U7949"/>
      <c r="V7949"/>
      <c r="W7949"/>
      <c r="X7949"/>
      <c r="Y7949"/>
      <c r="Z7949"/>
      <c r="AA7949"/>
      <c r="AB7949"/>
      <c r="AC7949"/>
    </row>
    <row r="7950" spans="2:29" s="14" customFormat="1" x14ac:dyDescent="0.25">
      <c r="B7950"/>
      <c r="C7950"/>
      <c r="D7950"/>
      <c r="E7950"/>
      <c r="F7950"/>
      <c r="G7950"/>
      <c r="H7950"/>
      <c r="I7950"/>
      <c r="J7950"/>
      <c r="K7950" s="91"/>
      <c r="L7950" s="91"/>
      <c r="M7950" s="91"/>
      <c r="R7950"/>
      <c r="S7950"/>
      <c r="T7950"/>
      <c r="U7950"/>
      <c r="V7950"/>
      <c r="W7950"/>
      <c r="X7950"/>
      <c r="Y7950"/>
      <c r="Z7950"/>
      <c r="AA7950"/>
      <c r="AB7950"/>
      <c r="AC7950"/>
    </row>
    <row r="7951" spans="2:29" s="14" customFormat="1" x14ac:dyDescent="0.25">
      <c r="B7951"/>
      <c r="C7951"/>
      <c r="D7951"/>
      <c r="E7951"/>
      <c r="F7951"/>
      <c r="G7951"/>
      <c r="H7951"/>
      <c r="I7951"/>
      <c r="J7951"/>
      <c r="K7951" s="91"/>
      <c r="L7951" s="91"/>
      <c r="M7951" s="91"/>
      <c r="R7951"/>
      <c r="S7951"/>
      <c r="T7951"/>
      <c r="U7951"/>
      <c r="V7951"/>
      <c r="W7951"/>
      <c r="X7951"/>
      <c r="Y7951"/>
      <c r="Z7951"/>
      <c r="AA7951"/>
      <c r="AB7951"/>
      <c r="AC7951"/>
    </row>
    <row r="7952" spans="2:29" s="14" customFormat="1" x14ac:dyDescent="0.25">
      <c r="B7952"/>
      <c r="C7952"/>
      <c r="D7952"/>
      <c r="E7952"/>
      <c r="F7952"/>
      <c r="G7952"/>
      <c r="H7952"/>
      <c r="I7952"/>
      <c r="J7952"/>
      <c r="K7952" s="91"/>
      <c r="L7952" s="91"/>
      <c r="M7952" s="91"/>
      <c r="R7952"/>
      <c r="S7952"/>
      <c r="T7952"/>
      <c r="U7952"/>
      <c r="V7952"/>
      <c r="W7952"/>
      <c r="X7952"/>
      <c r="Y7952"/>
      <c r="Z7952"/>
      <c r="AA7952"/>
      <c r="AB7952"/>
      <c r="AC7952"/>
    </row>
    <row r="7953" spans="2:29" s="14" customFormat="1" x14ac:dyDescent="0.25">
      <c r="B7953"/>
      <c r="C7953"/>
      <c r="D7953"/>
      <c r="E7953"/>
      <c r="F7953"/>
      <c r="G7953"/>
      <c r="H7953"/>
      <c r="I7953"/>
      <c r="J7953"/>
      <c r="K7953" s="91"/>
      <c r="L7953" s="91"/>
      <c r="M7953" s="91"/>
      <c r="R7953"/>
      <c r="S7953"/>
      <c r="T7953"/>
      <c r="U7953"/>
      <c r="V7953"/>
      <c r="W7953"/>
      <c r="X7953"/>
      <c r="Y7953"/>
      <c r="Z7953"/>
      <c r="AA7953"/>
      <c r="AB7953"/>
      <c r="AC7953"/>
    </row>
    <row r="7954" spans="2:29" s="14" customFormat="1" x14ac:dyDescent="0.25">
      <c r="B7954"/>
      <c r="C7954"/>
      <c r="D7954"/>
      <c r="E7954"/>
      <c r="F7954"/>
      <c r="G7954"/>
      <c r="H7954"/>
      <c r="I7954"/>
      <c r="J7954"/>
      <c r="K7954" s="91"/>
      <c r="L7954" s="91"/>
      <c r="M7954" s="91"/>
      <c r="R7954"/>
      <c r="S7954"/>
      <c r="T7954"/>
      <c r="U7954"/>
      <c r="V7954"/>
      <c r="W7954"/>
      <c r="X7954"/>
      <c r="Y7954"/>
      <c r="Z7954"/>
      <c r="AA7954"/>
      <c r="AB7954"/>
      <c r="AC7954"/>
    </row>
    <row r="7955" spans="2:29" s="14" customFormat="1" x14ac:dyDescent="0.25">
      <c r="B7955"/>
      <c r="C7955"/>
      <c r="D7955"/>
      <c r="E7955"/>
      <c r="F7955"/>
      <c r="G7955"/>
      <c r="H7955"/>
      <c r="I7955"/>
      <c r="J7955"/>
      <c r="K7955" s="91"/>
      <c r="L7955" s="91"/>
      <c r="M7955" s="91"/>
      <c r="R7955"/>
      <c r="S7955"/>
      <c r="T7955"/>
      <c r="U7955"/>
      <c r="V7955"/>
      <c r="W7955"/>
      <c r="X7955"/>
      <c r="Y7955"/>
      <c r="Z7955"/>
      <c r="AA7955"/>
      <c r="AB7955"/>
      <c r="AC7955"/>
    </row>
    <row r="7956" spans="2:29" s="14" customFormat="1" x14ac:dyDescent="0.25">
      <c r="B7956"/>
      <c r="C7956"/>
      <c r="D7956"/>
      <c r="E7956"/>
      <c r="F7956"/>
      <c r="G7956"/>
      <c r="H7956"/>
      <c r="I7956"/>
      <c r="J7956"/>
      <c r="K7956" s="91"/>
      <c r="L7956" s="91"/>
      <c r="M7956" s="91"/>
      <c r="R7956"/>
      <c r="S7956"/>
      <c r="T7956"/>
      <c r="U7956"/>
      <c r="V7956"/>
      <c r="W7956"/>
      <c r="X7956"/>
      <c r="Y7956"/>
      <c r="Z7956"/>
      <c r="AA7956"/>
      <c r="AB7956"/>
      <c r="AC7956"/>
    </row>
    <row r="7957" spans="2:29" s="14" customFormat="1" x14ac:dyDescent="0.25">
      <c r="B7957"/>
      <c r="C7957"/>
      <c r="D7957"/>
      <c r="E7957"/>
      <c r="F7957"/>
      <c r="G7957"/>
      <c r="H7957"/>
      <c r="I7957"/>
      <c r="J7957"/>
      <c r="K7957" s="91"/>
      <c r="L7957" s="91"/>
      <c r="M7957" s="91"/>
      <c r="R7957"/>
      <c r="S7957"/>
      <c r="T7957"/>
      <c r="U7957"/>
      <c r="V7957"/>
      <c r="W7957"/>
      <c r="X7957"/>
      <c r="Y7957"/>
      <c r="Z7957"/>
      <c r="AA7957"/>
      <c r="AB7957"/>
      <c r="AC7957"/>
    </row>
    <row r="7958" spans="2:29" s="14" customFormat="1" x14ac:dyDescent="0.25">
      <c r="B7958"/>
      <c r="C7958"/>
      <c r="D7958"/>
      <c r="E7958"/>
      <c r="F7958"/>
      <c r="G7958"/>
      <c r="H7958"/>
      <c r="I7958"/>
      <c r="J7958"/>
      <c r="K7958" s="91"/>
      <c r="L7958" s="91"/>
      <c r="M7958" s="91"/>
      <c r="R7958"/>
      <c r="S7958"/>
      <c r="T7958"/>
      <c r="U7958"/>
      <c r="V7958"/>
      <c r="W7958"/>
      <c r="X7958"/>
      <c r="Y7958"/>
      <c r="Z7958"/>
      <c r="AA7958"/>
      <c r="AB7958"/>
      <c r="AC7958"/>
    </row>
    <row r="7959" spans="2:29" s="14" customFormat="1" x14ac:dyDescent="0.25">
      <c r="B7959"/>
      <c r="C7959"/>
      <c r="D7959"/>
      <c r="E7959"/>
      <c r="F7959"/>
      <c r="G7959"/>
      <c r="H7959"/>
      <c r="I7959"/>
      <c r="J7959"/>
      <c r="K7959" s="91"/>
      <c r="L7959" s="91"/>
      <c r="M7959" s="91"/>
      <c r="R7959"/>
      <c r="S7959"/>
      <c r="T7959"/>
      <c r="U7959"/>
      <c r="V7959"/>
      <c r="W7959"/>
      <c r="X7959"/>
      <c r="Y7959"/>
      <c r="Z7959"/>
      <c r="AA7959"/>
      <c r="AB7959"/>
      <c r="AC7959"/>
    </row>
    <row r="7960" spans="2:29" s="14" customFormat="1" x14ac:dyDescent="0.25">
      <c r="B7960"/>
      <c r="C7960"/>
      <c r="D7960"/>
      <c r="E7960"/>
      <c r="F7960"/>
      <c r="G7960"/>
      <c r="H7960"/>
      <c r="I7960"/>
      <c r="J7960"/>
      <c r="K7960" s="91"/>
      <c r="L7960" s="91"/>
      <c r="M7960" s="91"/>
      <c r="R7960"/>
      <c r="S7960"/>
      <c r="T7960"/>
      <c r="U7960"/>
      <c r="V7960"/>
      <c r="W7960"/>
      <c r="X7960"/>
      <c r="Y7960"/>
      <c r="Z7960"/>
      <c r="AA7960"/>
      <c r="AB7960"/>
      <c r="AC7960"/>
    </row>
    <row r="7961" spans="2:29" s="14" customFormat="1" x14ac:dyDescent="0.25">
      <c r="B7961"/>
      <c r="C7961"/>
      <c r="D7961"/>
      <c r="E7961"/>
      <c r="F7961"/>
      <c r="G7961"/>
      <c r="H7961"/>
      <c r="I7961"/>
      <c r="J7961"/>
      <c r="K7961" s="91"/>
      <c r="L7961" s="91"/>
      <c r="M7961" s="91"/>
      <c r="R7961"/>
      <c r="S7961"/>
      <c r="T7961"/>
      <c r="U7961"/>
      <c r="V7961"/>
      <c r="W7961"/>
      <c r="X7961"/>
      <c r="Y7961"/>
      <c r="Z7961"/>
      <c r="AA7961"/>
      <c r="AB7961"/>
      <c r="AC7961"/>
    </row>
    <row r="7962" spans="2:29" s="14" customFormat="1" x14ac:dyDescent="0.25">
      <c r="B7962"/>
      <c r="C7962"/>
      <c r="D7962"/>
      <c r="E7962"/>
      <c r="F7962"/>
      <c r="G7962"/>
      <c r="H7962"/>
      <c r="I7962"/>
      <c r="J7962"/>
      <c r="K7962" s="91"/>
      <c r="L7962" s="91"/>
      <c r="M7962" s="91"/>
      <c r="R7962"/>
      <c r="S7962"/>
      <c r="T7962"/>
      <c r="U7962"/>
      <c r="V7962"/>
      <c r="W7962"/>
      <c r="X7962"/>
      <c r="Y7962"/>
      <c r="Z7962"/>
      <c r="AA7962"/>
      <c r="AB7962"/>
      <c r="AC7962"/>
    </row>
    <row r="7963" spans="2:29" s="14" customFormat="1" x14ac:dyDescent="0.25">
      <c r="B7963"/>
      <c r="C7963"/>
      <c r="D7963"/>
      <c r="E7963"/>
      <c r="F7963"/>
      <c r="G7963"/>
      <c r="H7963"/>
      <c r="I7963"/>
      <c r="J7963"/>
      <c r="K7963" s="91"/>
      <c r="L7963" s="91"/>
      <c r="M7963" s="91"/>
      <c r="R7963"/>
      <c r="S7963"/>
      <c r="T7963"/>
      <c r="U7963"/>
      <c r="V7963"/>
      <c r="W7963"/>
      <c r="X7963"/>
      <c r="Y7963"/>
      <c r="Z7963"/>
      <c r="AA7963"/>
      <c r="AB7963"/>
      <c r="AC7963"/>
    </row>
    <row r="7964" spans="2:29" s="14" customFormat="1" x14ac:dyDescent="0.25">
      <c r="B7964"/>
      <c r="C7964"/>
      <c r="D7964"/>
      <c r="E7964"/>
      <c r="F7964"/>
      <c r="G7964"/>
      <c r="H7964"/>
      <c r="I7964"/>
      <c r="J7964"/>
      <c r="K7964" s="91"/>
      <c r="L7964" s="91"/>
      <c r="M7964" s="91"/>
      <c r="R7964"/>
      <c r="S7964"/>
      <c r="T7964"/>
      <c r="U7964"/>
      <c r="V7964"/>
      <c r="W7964"/>
      <c r="X7964"/>
      <c r="Y7964"/>
      <c r="Z7964"/>
      <c r="AA7964"/>
      <c r="AB7964"/>
      <c r="AC7964"/>
    </row>
    <row r="7965" spans="2:29" s="14" customFormat="1" x14ac:dyDescent="0.25">
      <c r="B7965"/>
      <c r="C7965"/>
      <c r="D7965"/>
      <c r="E7965"/>
      <c r="F7965"/>
      <c r="G7965"/>
      <c r="H7965"/>
      <c r="I7965"/>
      <c r="J7965"/>
      <c r="K7965" s="91"/>
      <c r="L7965" s="91"/>
      <c r="M7965" s="91"/>
      <c r="R7965"/>
      <c r="S7965"/>
      <c r="T7965"/>
      <c r="U7965"/>
      <c r="V7965"/>
      <c r="W7965"/>
      <c r="X7965"/>
      <c r="Y7965"/>
      <c r="Z7965"/>
      <c r="AA7965"/>
      <c r="AB7965"/>
      <c r="AC7965"/>
    </row>
    <row r="7966" spans="2:29" s="14" customFormat="1" x14ac:dyDescent="0.25">
      <c r="B7966"/>
      <c r="C7966"/>
      <c r="D7966"/>
      <c r="E7966"/>
      <c r="F7966"/>
      <c r="G7966"/>
      <c r="H7966"/>
      <c r="I7966"/>
      <c r="J7966"/>
      <c r="K7966" s="91"/>
      <c r="L7966" s="91"/>
      <c r="M7966" s="91"/>
      <c r="R7966"/>
      <c r="S7966"/>
      <c r="T7966"/>
      <c r="U7966"/>
      <c r="V7966"/>
      <c r="W7966"/>
      <c r="X7966"/>
      <c r="Y7966"/>
      <c r="Z7966"/>
      <c r="AA7966"/>
      <c r="AB7966"/>
      <c r="AC7966"/>
    </row>
    <row r="7967" spans="2:29" s="14" customFormat="1" x14ac:dyDescent="0.25">
      <c r="B7967"/>
      <c r="C7967"/>
      <c r="D7967"/>
      <c r="E7967"/>
      <c r="F7967"/>
      <c r="G7967"/>
      <c r="H7967"/>
      <c r="I7967"/>
      <c r="J7967"/>
      <c r="K7967" s="91"/>
      <c r="L7967" s="91"/>
      <c r="M7967" s="91"/>
      <c r="R7967"/>
      <c r="S7967"/>
      <c r="T7967"/>
      <c r="U7967"/>
      <c r="V7967"/>
      <c r="W7967"/>
      <c r="X7967"/>
      <c r="Y7967"/>
      <c r="Z7967"/>
      <c r="AA7967"/>
      <c r="AB7967"/>
      <c r="AC7967"/>
    </row>
    <row r="7968" spans="2:29" s="14" customFormat="1" x14ac:dyDescent="0.25">
      <c r="B7968"/>
      <c r="C7968"/>
      <c r="D7968"/>
      <c r="E7968"/>
      <c r="F7968"/>
      <c r="G7968"/>
      <c r="H7968"/>
      <c r="I7968"/>
      <c r="J7968"/>
      <c r="K7968" s="91"/>
      <c r="L7968" s="91"/>
      <c r="M7968" s="91"/>
      <c r="R7968"/>
      <c r="S7968"/>
      <c r="T7968"/>
      <c r="U7968"/>
      <c r="V7968"/>
      <c r="W7968"/>
      <c r="X7968"/>
      <c r="Y7968"/>
      <c r="Z7968"/>
      <c r="AA7968"/>
      <c r="AB7968"/>
      <c r="AC7968"/>
    </row>
    <row r="7969" spans="2:29" s="14" customFormat="1" x14ac:dyDescent="0.25">
      <c r="B7969"/>
      <c r="C7969"/>
      <c r="D7969"/>
      <c r="E7969"/>
      <c r="F7969"/>
      <c r="G7969"/>
      <c r="H7969"/>
      <c r="I7969"/>
      <c r="J7969"/>
      <c r="K7969" s="91"/>
      <c r="L7969" s="91"/>
      <c r="M7969" s="91"/>
      <c r="R7969"/>
      <c r="S7969"/>
      <c r="T7969"/>
      <c r="U7969"/>
      <c r="V7969"/>
      <c r="W7969"/>
      <c r="X7969"/>
      <c r="Y7969"/>
      <c r="Z7969"/>
      <c r="AA7969"/>
      <c r="AB7969"/>
      <c r="AC7969"/>
    </row>
    <row r="7970" spans="2:29" s="14" customFormat="1" x14ac:dyDescent="0.25">
      <c r="B7970"/>
      <c r="C7970"/>
      <c r="D7970"/>
      <c r="E7970"/>
      <c r="F7970"/>
      <c r="G7970"/>
      <c r="H7970"/>
      <c r="I7970"/>
      <c r="J7970"/>
      <c r="K7970" s="91"/>
      <c r="L7970" s="91"/>
      <c r="M7970" s="91"/>
      <c r="R7970"/>
      <c r="S7970"/>
      <c r="T7970"/>
      <c r="U7970"/>
      <c r="V7970"/>
      <c r="W7970"/>
      <c r="X7970"/>
      <c r="Y7970"/>
      <c r="Z7970"/>
      <c r="AA7970"/>
      <c r="AB7970"/>
      <c r="AC7970"/>
    </row>
    <row r="7971" spans="2:29" s="14" customFormat="1" x14ac:dyDescent="0.25">
      <c r="B7971"/>
      <c r="C7971"/>
      <c r="D7971"/>
      <c r="E7971"/>
      <c r="F7971"/>
      <c r="G7971"/>
      <c r="H7971"/>
      <c r="I7971"/>
      <c r="J7971"/>
      <c r="K7971" s="91"/>
      <c r="L7971" s="91"/>
      <c r="M7971" s="91"/>
      <c r="R7971"/>
      <c r="S7971"/>
      <c r="T7971"/>
      <c r="U7971"/>
      <c r="V7971"/>
      <c r="W7971"/>
      <c r="X7971"/>
      <c r="Y7971"/>
      <c r="Z7971"/>
      <c r="AA7971"/>
      <c r="AB7971"/>
      <c r="AC7971"/>
    </row>
    <row r="7972" spans="2:29" s="14" customFormat="1" x14ac:dyDescent="0.25">
      <c r="B7972"/>
      <c r="C7972"/>
      <c r="D7972"/>
      <c r="E7972"/>
      <c r="F7972"/>
      <c r="G7972"/>
      <c r="H7972"/>
      <c r="I7972"/>
      <c r="J7972"/>
      <c r="K7972" s="91"/>
      <c r="L7972" s="91"/>
      <c r="M7972" s="91"/>
      <c r="R7972"/>
      <c r="S7972"/>
      <c r="T7972"/>
      <c r="U7972"/>
      <c r="V7972"/>
      <c r="W7972"/>
      <c r="X7972"/>
      <c r="Y7972"/>
      <c r="Z7972"/>
      <c r="AA7972"/>
      <c r="AB7972"/>
      <c r="AC7972"/>
    </row>
    <row r="7973" spans="2:29" s="14" customFormat="1" x14ac:dyDescent="0.25">
      <c r="B7973"/>
      <c r="C7973"/>
      <c r="D7973"/>
      <c r="E7973"/>
      <c r="F7973"/>
      <c r="G7973"/>
      <c r="H7973"/>
      <c r="I7973"/>
      <c r="J7973"/>
      <c r="K7973" s="91"/>
      <c r="L7973" s="91"/>
      <c r="M7973" s="91"/>
      <c r="R7973"/>
      <c r="S7973"/>
      <c r="T7973"/>
      <c r="U7973"/>
      <c r="V7973"/>
      <c r="W7973"/>
      <c r="X7973"/>
      <c r="Y7973"/>
      <c r="Z7973"/>
      <c r="AA7973"/>
      <c r="AB7973"/>
      <c r="AC7973"/>
    </row>
    <row r="7974" spans="2:29" s="14" customFormat="1" x14ac:dyDescent="0.25">
      <c r="B7974"/>
      <c r="C7974"/>
      <c r="D7974"/>
      <c r="E7974"/>
      <c r="F7974"/>
      <c r="G7974"/>
      <c r="H7974"/>
      <c r="I7974"/>
      <c r="J7974"/>
      <c r="K7974" s="91"/>
      <c r="L7974" s="91"/>
      <c r="M7974" s="91"/>
      <c r="R7974"/>
      <c r="S7974"/>
      <c r="T7974"/>
      <c r="U7974"/>
      <c r="V7974"/>
      <c r="W7974"/>
      <c r="X7974"/>
      <c r="Y7974"/>
      <c r="Z7974"/>
      <c r="AA7974"/>
      <c r="AB7974"/>
      <c r="AC7974"/>
    </row>
    <row r="7975" spans="2:29" s="14" customFormat="1" x14ac:dyDescent="0.25">
      <c r="B7975"/>
      <c r="C7975"/>
      <c r="D7975"/>
      <c r="E7975"/>
      <c r="F7975"/>
      <c r="G7975"/>
      <c r="H7975"/>
      <c r="I7975"/>
      <c r="J7975"/>
      <c r="K7975" s="91"/>
      <c r="L7975" s="91"/>
      <c r="M7975" s="91"/>
      <c r="R7975"/>
      <c r="S7975"/>
      <c r="T7975"/>
      <c r="U7975"/>
      <c r="V7975"/>
      <c r="W7975"/>
      <c r="X7975"/>
      <c r="Y7975"/>
      <c r="Z7975"/>
      <c r="AA7975"/>
      <c r="AB7975"/>
      <c r="AC7975"/>
    </row>
    <row r="7976" spans="2:29" s="14" customFormat="1" x14ac:dyDescent="0.25">
      <c r="B7976"/>
      <c r="C7976"/>
      <c r="D7976"/>
      <c r="E7976"/>
      <c r="F7976"/>
      <c r="G7976"/>
      <c r="H7976"/>
      <c r="I7976"/>
      <c r="J7976"/>
      <c r="K7976" s="91"/>
      <c r="L7976" s="91"/>
      <c r="M7976" s="91"/>
      <c r="R7976"/>
      <c r="S7976"/>
      <c r="T7976"/>
      <c r="U7976"/>
      <c r="V7976"/>
      <c r="W7976"/>
      <c r="X7976"/>
      <c r="Y7976"/>
      <c r="Z7976"/>
      <c r="AA7976"/>
      <c r="AB7976"/>
      <c r="AC7976"/>
    </row>
    <row r="7977" spans="2:29" s="14" customFormat="1" x14ac:dyDescent="0.25">
      <c r="B7977"/>
      <c r="C7977"/>
      <c r="D7977"/>
      <c r="E7977"/>
      <c r="F7977"/>
      <c r="G7977"/>
      <c r="H7977"/>
      <c r="I7977"/>
      <c r="J7977"/>
      <c r="K7977" s="91"/>
      <c r="L7977" s="91"/>
      <c r="M7977" s="91"/>
      <c r="R7977"/>
      <c r="S7977"/>
      <c r="T7977"/>
      <c r="U7977"/>
      <c r="V7977"/>
      <c r="W7977"/>
      <c r="X7977"/>
      <c r="Y7977"/>
      <c r="Z7977"/>
      <c r="AA7977"/>
      <c r="AB7977"/>
      <c r="AC7977"/>
    </row>
    <row r="7978" spans="2:29" s="14" customFormat="1" x14ac:dyDescent="0.25">
      <c r="B7978"/>
      <c r="C7978"/>
      <c r="D7978"/>
      <c r="E7978"/>
      <c r="F7978"/>
      <c r="G7978"/>
      <c r="H7978"/>
      <c r="I7978"/>
      <c r="J7978"/>
      <c r="K7978" s="91"/>
      <c r="L7978" s="91"/>
      <c r="M7978" s="91"/>
      <c r="R7978"/>
      <c r="S7978"/>
      <c r="T7978"/>
      <c r="U7978"/>
      <c r="V7978"/>
      <c r="W7978"/>
      <c r="X7978"/>
      <c r="Y7978"/>
      <c r="Z7978"/>
      <c r="AA7978"/>
      <c r="AB7978"/>
      <c r="AC7978"/>
    </row>
    <row r="7979" spans="2:29" s="14" customFormat="1" x14ac:dyDescent="0.25">
      <c r="B7979"/>
      <c r="C7979"/>
      <c r="D7979"/>
      <c r="E7979"/>
      <c r="F7979"/>
      <c r="G7979"/>
      <c r="H7979"/>
      <c r="I7979"/>
      <c r="J7979"/>
      <c r="K7979" s="91"/>
      <c r="L7979" s="91"/>
      <c r="M7979" s="91"/>
      <c r="R7979"/>
      <c r="S7979"/>
      <c r="T7979"/>
      <c r="U7979"/>
      <c r="V7979"/>
      <c r="W7979"/>
      <c r="X7979"/>
      <c r="Y7979"/>
      <c r="Z7979"/>
      <c r="AA7979"/>
      <c r="AB7979"/>
      <c r="AC7979"/>
    </row>
    <row r="7980" spans="2:29" s="14" customFormat="1" x14ac:dyDescent="0.25">
      <c r="B7980"/>
      <c r="C7980"/>
      <c r="D7980"/>
      <c r="E7980"/>
      <c r="F7980"/>
      <c r="G7980"/>
      <c r="H7980"/>
      <c r="I7980"/>
      <c r="J7980"/>
      <c r="K7980" s="91"/>
      <c r="L7980" s="91"/>
      <c r="M7980" s="91"/>
      <c r="R7980"/>
      <c r="S7980"/>
      <c r="T7980"/>
      <c r="U7980"/>
      <c r="V7980"/>
      <c r="W7980"/>
      <c r="X7980"/>
      <c r="Y7980"/>
      <c r="Z7980"/>
      <c r="AA7980"/>
      <c r="AB7980"/>
      <c r="AC7980"/>
    </row>
    <row r="7981" spans="2:29" s="14" customFormat="1" x14ac:dyDescent="0.25">
      <c r="B7981"/>
      <c r="C7981"/>
      <c r="D7981"/>
      <c r="E7981"/>
      <c r="F7981"/>
      <c r="G7981"/>
      <c r="H7981"/>
      <c r="I7981"/>
      <c r="J7981"/>
      <c r="K7981" s="91"/>
      <c r="L7981" s="91"/>
      <c r="M7981" s="91"/>
      <c r="R7981"/>
      <c r="S7981"/>
      <c r="T7981"/>
      <c r="U7981"/>
      <c r="V7981"/>
      <c r="W7981"/>
      <c r="X7981"/>
      <c r="Y7981"/>
      <c r="Z7981"/>
      <c r="AA7981"/>
      <c r="AB7981"/>
      <c r="AC7981"/>
    </row>
    <row r="7982" spans="2:29" s="14" customFormat="1" x14ac:dyDescent="0.25">
      <c r="B7982"/>
      <c r="C7982"/>
      <c r="D7982"/>
      <c r="E7982"/>
      <c r="F7982"/>
      <c r="G7982"/>
      <c r="H7982"/>
      <c r="I7982"/>
      <c r="J7982"/>
      <c r="K7982" s="91"/>
      <c r="L7982" s="91"/>
      <c r="M7982" s="91"/>
      <c r="R7982"/>
      <c r="S7982"/>
      <c r="T7982"/>
      <c r="U7982"/>
      <c r="V7982"/>
      <c r="W7982"/>
      <c r="X7982"/>
      <c r="Y7982"/>
      <c r="Z7982"/>
      <c r="AA7982"/>
      <c r="AB7982"/>
      <c r="AC7982"/>
    </row>
    <row r="7983" spans="2:29" s="14" customFormat="1" x14ac:dyDescent="0.25">
      <c r="B7983"/>
      <c r="C7983"/>
      <c r="D7983"/>
      <c r="E7983"/>
      <c r="F7983"/>
      <c r="G7983"/>
      <c r="H7983"/>
      <c r="I7983"/>
      <c r="J7983"/>
      <c r="K7983" s="91"/>
      <c r="L7983" s="91"/>
      <c r="M7983" s="91"/>
      <c r="R7983"/>
      <c r="S7983"/>
      <c r="T7983"/>
      <c r="U7983"/>
      <c r="V7983"/>
      <c r="W7983"/>
      <c r="X7983"/>
      <c r="Y7983"/>
      <c r="Z7983"/>
      <c r="AA7983"/>
      <c r="AB7983"/>
      <c r="AC7983"/>
    </row>
    <row r="7984" spans="2:29" s="14" customFormat="1" x14ac:dyDescent="0.25">
      <c r="B7984"/>
      <c r="C7984"/>
      <c r="D7984"/>
      <c r="E7984"/>
      <c r="F7984"/>
      <c r="G7984"/>
      <c r="H7984"/>
      <c r="I7984"/>
      <c r="J7984"/>
      <c r="K7984" s="91"/>
      <c r="L7984" s="91"/>
      <c r="M7984" s="91"/>
      <c r="R7984"/>
      <c r="S7984"/>
      <c r="T7984"/>
      <c r="U7984"/>
      <c r="V7984"/>
      <c r="W7984"/>
      <c r="X7984"/>
      <c r="Y7984"/>
      <c r="Z7984"/>
      <c r="AA7984"/>
      <c r="AB7984"/>
      <c r="AC7984"/>
    </row>
    <row r="7985" spans="2:29" s="14" customFormat="1" x14ac:dyDescent="0.25">
      <c r="B7985"/>
      <c r="C7985"/>
      <c r="D7985"/>
      <c r="E7985"/>
      <c r="F7985"/>
      <c r="G7985"/>
      <c r="H7985"/>
      <c r="I7985"/>
      <c r="J7985"/>
      <c r="K7985" s="91"/>
      <c r="L7985" s="91"/>
      <c r="M7985" s="91"/>
      <c r="R7985"/>
      <c r="S7985"/>
      <c r="T7985"/>
      <c r="U7985"/>
      <c r="V7985"/>
      <c r="W7985"/>
      <c r="X7985"/>
      <c r="Y7985"/>
      <c r="Z7985"/>
      <c r="AA7985"/>
      <c r="AB7985"/>
      <c r="AC7985"/>
    </row>
    <row r="7986" spans="2:29" s="14" customFormat="1" x14ac:dyDescent="0.25">
      <c r="B7986"/>
      <c r="C7986"/>
      <c r="D7986"/>
      <c r="E7986"/>
      <c r="F7986"/>
      <c r="G7986"/>
      <c r="H7986"/>
      <c r="I7986"/>
      <c r="J7986"/>
      <c r="K7986" s="91"/>
      <c r="L7986" s="91"/>
      <c r="M7986" s="91"/>
      <c r="R7986"/>
      <c r="S7986"/>
      <c r="T7986"/>
      <c r="U7986"/>
      <c r="V7986"/>
      <c r="W7986"/>
      <c r="X7986"/>
      <c r="Y7986"/>
      <c r="Z7986"/>
      <c r="AA7986"/>
      <c r="AB7986"/>
      <c r="AC7986"/>
    </row>
    <row r="7987" spans="2:29" s="14" customFormat="1" x14ac:dyDescent="0.25">
      <c r="B7987"/>
      <c r="C7987"/>
      <c r="D7987"/>
      <c r="E7987"/>
      <c r="F7987"/>
      <c r="G7987"/>
      <c r="H7987"/>
      <c r="I7987"/>
      <c r="J7987"/>
      <c r="K7987" s="91"/>
      <c r="L7987" s="91"/>
      <c r="M7987" s="91"/>
      <c r="R7987"/>
      <c r="S7987"/>
      <c r="T7987"/>
      <c r="U7987"/>
      <c r="V7987"/>
      <c r="W7987"/>
      <c r="X7987"/>
      <c r="Y7987"/>
      <c r="Z7987"/>
      <c r="AA7987"/>
      <c r="AB7987"/>
      <c r="AC7987"/>
    </row>
    <row r="7988" spans="2:29" s="14" customFormat="1" x14ac:dyDescent="0.25">
      <c r="B7988"/>
      <c r="C7988"/>
      <c r="D7988"/>
      <c r="E7988"/>
      <c r="F7988"/>
      <c r="G7988"/>
      <c r="H7988"/>
      <c r="I7988"/>
      <c r="J7988"/>
      <c r="K7988" s="91"/>
      <c r="L7988" s="91"/>
      <c r="M7988" s="91"/>
      <c r="R7988"/>
      <c r="S7988"/>
      <c r="T7988"/>
      <c r="U7988"/>
      <c r="V7988"/>
      <c r="W7988"/>
      <c r="X7988"/>
      <c r="Y7988"/>
      <c r="Z7988"/>
      <c r="AA7988"/>
      <c r="AB7988"/>
      <c r="AC7988"/>
    </row>
    <row r="7989" spans="2:29" s="14" customFormat="1" x14ac:dyDescent="0.25">
      <c r="B7989"/>
      <c r="C7989"/>
      <c r="D7989"/>
      <c r="E7989"/>
      <c r="F7989"/>
      <c r="G7989"/>
      <c r="H7989"/>
      <c r="I7989"/>
      <c r="J7989"/>
      <c r="K7989" s="91"/>
      <c r="L7989" s="91"/>
      <c r="M7989" s="91"/>
      <c r="R7989"/>
      <c r="S7989"/>
      <c r="T7989"/>
      <c r="U7989"/>
      <c r="V7989"/>
      <c r="W7989"/>
      <c r="X7989"/>
      <c r="Y7989"/>
      <c r="Z7989"/>
      <c r="AA7989"/>
      <c r="AB7989"/>
      <c r="AC7989"/>
    </row>
    <row r="7990" spans="2:29" s="14" customFormat="1" x14ac:dyDescent="0.25">
      <c r="B7990"/>
      <c r="C7990"/>
      <c r="D7990"/>
      <c r="E7990"/>
      <c r="F7990"/>
      <c r="G7990"/>
      <c r="H7990"/>
      <c r="I7990"/>
      <c r="J7990"/>
      <c r="K7990" s="91"/>
      <c r="L7990" s="91"/>
      <c r="M7990" s="91"/>
      <c r="R7990"/>
      <c r="S7990"/>
      <c r="T7990"/>
      <c r="U7990"/>
      <c r="V7990"/>
      <c r="W7990"/>
      <c r="X7990"/>
      <c r="Y7990"/>
      <c r="Z7990"/>
      <c r="AA7990"/>
      <c r="AB7990"/>
      <c r="AC7990"/>
    </row>
    <row r="7991" spans="2:29" s="14" customFormat="1" x14ac:dyDescent="0.25">
      <c r="B7991"/>
      <c r="C7991"/>
      <c r="D7991"/>
      <c r="E7991"/>
      <c r="F7991"/>
      <c r="G7991"/>
      <c r="H7991"/>
      <c r="I7991"/>
      <c r="J7991"/>
      <c r="K7991" s="91"/>
      <c r="L7991" s="91"/>
      <c r="M7991" s="91"/>
      <c r="R7991"/>
      <c r="S7991"/>
      <c r="T7991"/>
      <c r="U7991"/>
      <c r="V7991"/>
      <c r="W7991"/>
      <c r="X7991"/>
      <c r="Y7991"/>
      <c r="Z7991"/>
      <c r="AA7991"/>
      <c r="AB7991"/>
      <c r="AC7991"/>
    </row>
    <row r="7992" spans="2:29" s="14" customFormat="1" x14ac:dyDescent="0.25">
      <c r="B7992"/>
      <c r="C7992"/>
      <c r="D7992"/>
      <c r="E7992"/>
      <c r="F7992"/>
      <c r="G7992"/>
      <c r="H7992"/>
      <c r="I7992"/>
      <c r="J7992"/>
      <c r="K7992" s="91"/>
      <c r="L7992" s="91"/>
      <c r="M7992" s="91"/>
      <c r="R7992"/>
      <c r="S7992"/>
      <c r="T7992"/>
      <c r="U7992"/>
      <c r="V7992"/>
      <c r="W7992"/>
      <c r="X7992"/>
      <c r="Y7992"/>
      <c r="Z7992"/>
      <c r="AA7992"/>
      <c r="AB7992"/>
      <c r="AC7992"/>
    </row>
    <row r="7993" spans="2:29" s="14" customFormat="1" x14ac:dyDescent="0.25">
      <c r="B7993"/>
      <c r="C7993"/>
      <c r="D7993"/>
      <c r="E7993"/>
      <c r="F7993"/>
      <c r="G7993"/>
      <c r="H7993"/>
      <c r="I7993"/>
      <c r="J7993"/>
      <c r="K7993" s="91"/>
      <c r="L7993" s="91"/>
      <c r="M7993" s="91"/>
      <c r="R7993"/>
      <c r="S7993"/>
      <c r="T7993"/>
      <c r="U7993"/>
      <c r="V7993"/>
      <c r="W7993"/>
      <c r="X7993"/>
      <c r="Y7993"/>
      <c r="Z7993"/>
      <c r="AA7993"/>
      <c r="AB7993"/>
      <c r="AC7993"/>
    </row>
    <row r="7994" spans="2:29" s="14" customFormat="1" x14ac:dyDescent="0.25">
      <c r="B7994"/>
      <c r="C7994"/>
      <c r="D7994"/>
      <c r="E7994"/>
      <c r="F7994"/>
      <c r="G7994"/>
      <c r="H7994"/>
      <c r="I7994"/>
      <c r="J7994"/>
      <c r="K7994" s="91"/>
      <c r="L7994" s="91"/>
      <c r="M7994" s="91"/>
      <c r="R7994"/>
      <c r="S7994"/>
      <c r="T7994"/>
      <c r="U7994"/>
      <c r="V7994"/>
      <c r="W7994"/>
      <c r="X7994"/>
      <c r="Y7994"/>
      <c r="Z7994"/>
      <c r="AA7994"/>
      <c r="AB7994"/>
      <c r="AC7994"/>
    </row>
    <row r="7995" spans="2:29" s="14" customFormat="1" x14ac:dyDescent="0.25">
      <c r="B7995"/>
      <c r="C7995"/>
      <c r="D7995"/>
      <c r="E7995"/>
      <c r="F7995"/>
      <c r="G7995"/>
      <c r="H7995"/>
      <c r="I7995"/>
      <c r="J7995"/>
      <c r="K7995" s="91"/>
      <c r="L7995" s="91"/>
      <c r="M7995" s="91"/>
      <c r="R7995"/>
      <c r="S7995"/>
      <c r="T7995"/>
      <c r="U7995"/>
      <c r="V7995"/>
      <c r="W7995"/>
      <c r="X7995"/>
      <c r="Y7995"/>
      <c r="Z7995"/>
      <c r="AA7995"/>
      <c r="AB7995"/>
      <c r="AC7995"/>
    </row>
    <row r="7996" spans="2:29" s="14" customFormat="1" x14ac:dyDescent="0.25">
      <c r="B7996"/>
      <c r="C7996"/>
      <c r="D7996"/>
      <c r="E7996"/>
      <c r="F7996"/>
      <c r="G7996"/>
      <c r="H7996"/>
      <c r="I7996"/>
      <c r="J7996"/>
      <c r="K7996" s="91"/>
      <c r="L7996" s="91"/>
      <c r="M7996" s="91"/>
      <c r="R7996"/>
      <c r="S7996"/>
      <c r="T7996"/>
      <c r="U7996"/>
      <c r="V7996"/>
      <c r="W7996"/>
      <c r="X7996"/>
      <c r="Y7996"/>
      <c r="Z7996"/>
      <c r="AA7996"/>
      <c r="AB7996"/>
      <c r="AC7996"/>
    </row>
    <row r="7997" spans="2:29" s="14" customFormat="1" x14ac:dyDescent="0.25">
      <c r="B7997"/>
      <c r="C7997"/>
      <c r="D7997"/>
      <c r="E7997"/>
      <c r="F7997"/>
      <c r="G7997"/>
      <c r="H7997"/>
      <c r="I7997"/>
      <c r="J7997"/>
      <c r="K7997" s="91"/>
      <c r="L7997" s="91"/>
      <c r="M7997" s="91"/>
      <c r="R7997"/>
      <c r="S7997"/>
      <c r="T7997"/>
      <c r="U7997"/>
      <c r="V7997"/>
      <c r="W7997"/>
      <c r="X7997"/>
      <c r="Y7997"/>
      <c r="Z7997"/>
      <c r="AA7997"/>
      <c r="AB7997"/>
      <c r="AC7997"/>
    </row>
    <row r="7998" spans="2:29" s="14" customFormat="1" x14ac:dyDescent="0.25">
      <c r="B7998"/>
      <c r="C7998"/>
      <c r="D7998"/>
      <c r="E7998"/>
      <c r="F7998"/>
      <c r="G7998"/>
      <c r="H7998"/>
      <c r="I7998"/>
      <c r="J7998"/>
      <c r="K7998" s="91"/>
      <c r="L7998" s="91"/>
      <c r="M7998" s="91"/>
      <c r="R7998"/>
      <c r="S7998"/>
      <c r="T7998"/>
      <c r="U7998"/>
      <c r="V7998"/>
      <c r="W7998"/>
      <c r="X7998"/>
      <c r="Y7998"/>
      <c r="Z7998"/>
      <c r="AA7998"/>
      <c r="AB7998"/>
      <c r="AC7998"/>
    </row>
    <row r="7999" spans="2:29" s="14" customFormat="1" x14ac:dyDescent="0.25">
      <c r="B7999"/>
      <c r="C7999"/>
      <c r="D7999"/>
      <c r="E7999"/>
      <c r="F7999"/>
      <c r="G7999"/>
      <c r="H7999"/>
      <c r="I7999"/>
      <c r="J7999"/>
      <c r="K7999" s="91"/>
      <c r="L7999" s="91"/>
      <c r="M7999" s="91"/>
      <c r="R7999"/>
      <c r="S7999"/>
      <c r="T7999"/>
      <c r="U7999"/>
      <c r="V7999"/>
      <c r="W7999"/>
      <c r="X7999"/>
      <c r="Y7999"/>
      <c r="Z7999"/>
      <c r="AA7999"/>
      <c r="AB7999"/>
      <c r="AC7999"/>
    </row>
    <row r="8000" spans="2:29" s="14" customFormat="1" x14ac:dyDescent="0.25">
      <c r="B8000"/>
      <c r="C8000"/>
      <c r="D8000"/>
      <c r="E8000"/>
      <c r="F8000"/>
      <c r="G8000"/>
      <c r="H8000"/>
      <c r="I8000"/>
      <c r="J8000"/>
      <c r="K8000" s="91"/>
      <c r="L8000" s="91"/>
      <c r="M8000" s="91"/>
      <c r="R8000"/>
      <c r="S8000"/>
      <c r="T8000"/>
      <c r="U8000"/>
      <c r="V8000"/>
      <c r="W8000"/>
      <c r="X8000"/>
      <c r="Y8000"/>
      <c r="Z8000"/>
      <c r="AA8000"/>
      <c r="AB8000"/>
      <c r="AC8000"/>
    </row>
    <row r="8001" spans="2:29" s="14" customFormat="1" x14ac:dyDescent="0.25">
      <c r="B8001"/>
      <c r="C8001"/>
      <c r="D8001"/>
      <c r="E8001"/>
      <c r="F8001"/>
      <c r="G8001"/>
      <c r="H8001"/>
      <c r="I8001"/>
      <c r="J8001"/>
      <c r="K8001" s="91"/>
      <c r="L8001" s="91"/>
      <c r="M8001" s="91"/>
      <c r="R8001"/>
      <c r="S8001"/>
      <c r="T8001"/>
      <c r="U8001"/>
      <c r="V8001"/>
      <c r="W8001"/>
      <c r="X8001"/>
      <c r="Y8001"/>
      <c r="Z8001"/>
      <c r="AA8001"/>
      <c r="AB8001"/>
      <c r="AC8001"/>
    </row>
    <row r="8002" spans="2:29" s="14" customFormat="1" x14ac:dyDescent="0.25">
      <c r="B8002"/>
      <c r="C8002"/>
      <c r="D8002"/>
      <c r="E8002"/>
      <c r="F8002"/>
      <c r="G8002"/>
      <c r="H8002"/>
      <c r="I8002"/>
      <c r="J8002"/>
      <c r="K8002" s="91"/>
      <c r="L8002" s="91"/>
      <c r="M8002" s="91"/>
      <c r="R8002"/>
      <c r="S8002"/>
      <c r="T8002"/>
      <c r="U8002"/>
      <c r="V8002"/>
      <c r="W8002"/>
      <c r="X8002"/>
      <c r="Y8002"/>
      <c r="Z8002"/>
      <c r="AA8002"/>
      <c r="AB8002"/>
      <c r="AC8002"/>
    </row>
    <row r="8003" spans="2:29" s="14" customFormat="1" x14ac:dyDescent="0.25">
      <c r="B8003"/>
      <c r="C8003"/>
      <c r="D8003"/>
      <c r="E8003"/>
      <c r="F8003"/>
      <c r="G8003"/>
      <c r="H8003"/>
      <c r="I8003"/>
      <c r="J8003"/>
      <c r="K8003" s="91"/>
      <c r="L8003" s="91"/>
      <c r="M8003" s="91"/>
      <c r="R8003"/>
      <c r="S8003"/>
      <c r="T8003"/>
      <c r="U8003"/>
      <c r="V8003"/>
      <c r="W8003"/>
      <c r="X8003"/>
      <c r="Y8003"/>
      <c r="Z8003"/>
      <c r="AA8003"/>
      <c r="AB8003"/>
      <c r="AC8003"/>
    </row>
    <row r="8004" spans="2:29" s="14" customFormat="1" x14ac:dyDescent="0.25">
      <c r="B8004"/>
      <c r="C8004"/>
      <c r="D8004"/>
      <c r="E8004"/>
      <c r="F8004"/>
      <c r="G8004"/>
      <c r="H8004"/>
      <c r="I8004"/>
      <c r="J8004"/>
      <c r="K8004" s="91"/>
      <c r="L8004" s="91"/>
      <c r="M8004" s="91"/>
      <c r="R8004"/>
      <c r="S8004"/>
      <c r="T8004"/>
      <c r="U8004"/>
      <c r="V8004"/>
      <c r="W8004"/>
      <c r="X8004"/>
      <c r="Y8004"/>
      <c r="Z8004"/>
      <c r="AA8004"/>
      <c r="AB8004"/>
      <c r="AC8004"/>
    </row>
    <row r="8005" spans="2:29" s="14" customFormat="1" x14ac:dyDescent="0.25">
      <c r="B8005"/>
      <c r="C8005"/>
      <c r="D8005"/>
      <c r="E8005"/>
      <c r="F8005"/>
      <c r="G8005"/>
      <c r="H8005"/>
      <c r="I8005"/>
      <c r="J8005"/>
      <c r="K8005" s="91"/>
      <c r="L8005" s="91"/>
      <c r="M8005" s="91"/>
      <c r="R8005"/>
      <c r="S8005"/>
      <c r="T8005"/>
      <c r="U8005"/>
      <c r="V8005"/>
      <c r="W8005"/>
      <c r="X8005"/>
      <c r="Y8005"/>
      <c r="Z8005"/>
      <c r="AA8005"/>
      <c r="AB8005"/>
      <c r="AC8005"/>
    </row>
    <row r="8006" spans="2:29" s="14" customFormat="1" x14ac:dyDescent="0.25">
      <c r="B8006"/>
      <c r="C8006"/>
      <c r="D8006"/>
      <c r="E8006"/>
      <c r="F8006"/>
      <c r="G8006"/>
      <c r="H8006"/>
      <c r="I8006"/>
      <c r="J8006"/>
      <c r="K8006" s="91"/>
      <c r="L8006" s="91"/>
      <c r="M8006" s="91"/>
      <c r="R8006"/>
      <c r="S8006"/>
      <c r="T8006"/>
      <c r="U8006"/>
      <c r="V8006"/>
      <c r="W8006"/>
      <c r="X8006"/>
      <c r="Y8006"/>
      <c r="Z8006"/>
      <c r="AA8006"/>
      <c r="AB8006"/>
      <c r="AC8006"/>
    </row>
    <row r="8007" spans="2:29" s="14" customFormat="1" x14ac:dyDescent="0.25">
      <c r="B8007"/>
      <c r="C8007"/>
      <c r="D8007"/>
      <c r="E8007"/>
      <c r="F8007"/>
      <c r="G8007"/>
      <c r="H8007"/>
      <c r="I8007"/>
      <c r="J8007"/>
      <c r="K8007" s="91"/>
      <c r="L8007" s="91"/>
      <c r="M8007" s="91"/>
      <c r="R8007"/>
      <c r="S8007"/>
      <c r="T8007"/>
      <c r="U8007"/>
      <c r="V8007"/>
      <c r="W8007"/>
      <c r="X8007"/>
      <c r="Y8007"/>
      <c r="Z8007"/>
      <c r="AA8007"/>
      <c r="AB8007"/>
      <c r="AC8007"/>
    </row>
    <row r="8008" spans="2:29" s="14" customFormat="1" x14ac:dyDescent="0.25">
      <c r="B8008"/>
      <c r="C8008"/>
      <c r="D8008"/>
      <c r="E8008"/>
      <c r="F8008"/>
      <c r="G8008"/>
      <c r="H8008"/>
      <c r="I8008"/>
      <c r="J8008"/>
      <c r="K8008" s="91"/>
      <c r="L8008" s="91"/>
      <c r="M8008" s="91"/>
      <c r="R8008"/>
      <c r="S8008"/>
      <c r="T8008"/>
      <c r="U8008"/>
      <c r="V8008"/>
      <c r="W8008"/>
      <c r="X8008"/>
      <c r="Y8008"/>
      <c r="Z8008"/>
      <c r="AA8008"/>
      <c r="AB8008"/>
      <c r="AC8008"/>
    </row>
    <row r="8009" spans="2:29" s="14" customFormat="1" x14ac:dyDescent="0.25">
      <c r="B8009"/>
      <c r="C8009"/>
      <c r="D8009"/>
      <c r="E8009"/>
      <c r="F8009"/>
      <c r="G8009"/>
      <c r="H8009"/>
      <c r="I8009"/>
      <c r="J8009"/>
      <c r="K8009" s="91"/>
      <c r="L8009" s="91"/>
      <c r="M8009" s="91"/>
      <c r="R8009"/>
      <c r="S8009"/>
      <c r="T8009"/>
      <c r="U8009"/>
      <c r="V8009"/>
      <c r="W8009"/>
      <c r="X8009"/>
      <c r="Y8009"/>
      <c r="Z8009"/>
      <c r="AA8009"/>
      <c r="AB8009"/>
      <c r="AC8009"/>
    </row>
    <row r="8010" spans="2:29" s="14" customFormat="1" x14ac:dyDescent="0.25">
      <c r="B8010"/>
      <c r="C8010"/>
      <c r="D8010"/>
      <c r="E8010"/>
      <c r="F8010"/>
      <c r="G8010"/>
      <c r="H8010"/>
      <c r="I8010"/>
      <c r="J8010"/>
      <c r="K8010" s="91"/>
      <c r="L8010" s="91"/>
      <c r="M8010" s="91"/>
      <c r="R8010"/>
      <c r="S8010"/>
      <c r="T8010"/>
      <c r="U8010"/>
      <c r="V8010"/>
      <c r="W8010"/>
      <c r="X8010"/>
      <c r="Y8010"/>
      <c r="Z8010"/>
      <c r="AA8010"/>
      <c r="AB8010"/>
      <c r="AC8010"/>
    </row>
    <row r="8011" spans="2:29" s="14" customFormat="1" x14ac:dyDescent="0.25">
      <c r="B8011"/>
      <c r="C8011"/>
      <c r="D8011"/>
      <c r="E8011"/>
      <c r="F8011"/>
      <c r="G8011"/>
      <c r="H8011"/>
      <c r="I8011"/>
      <c r="J8011"/>
      <c r="K8011" s="91"/>
      <c r="L8011" s="91"/>
      <c r="M8011" s="91"/>
      <c r="R8011"/>
      <c r="S8011"/>
      <c r="T8011"/>
      <c r="U8011"/>
      <c r="V8011"/>
      <c r="W8011"/>
      <c r="X8011"/>
      <c r="Y8011"/>
      <c r="Z8011"/>
      <c r="AA8011"/>
      <c r="AB8011"/>
      <c r="AC8011"/>
    </row>
    <row r="8012" spans="2:29" s="14" customFormat="1" x14ac:dyDescent="0.25">
      <c r="B8012"/>
      <c r="C8012"/>
      <c r="D8012"/>
      <c r="E8012"/>
      <c r="F8012"/>
      <c r="G8012"/>
      <c r="H8012"/>
      <c r="I8012"/>
      <c r="J8012"/>
      <c r="K8012" s="91"/>
      <c r="L8012" s="91"/>
      <c r="M8012" s="91"/>
      <c r="R8012"/>
      <c r="S8012"/>
      <c r="T8012"/>
      <c r="U8012"/>
      <c r="V8012"/>
      <c r="W8012"/>
      <c r="X8012"/>
      <c r="Y8012"/>
      <c r="Z8012"/>
      <c r="AA8012"/>
      <c r="AB8012"/>
      <c r="AC8012"/>
    </row>
    <row r="8013" spans="2:29" s="14" customFormat="1" x14ac:dyDescent="0.25">
      <c r="B8013"/>
      <c r="C8013"/>
      <c r="D8013"/>
      <c r="E8013"/>
      <c r="F8013"/>
      <c r="G8013"/>
      <c r="H8013"/>
      <c r="I8013"/>
      <c r="J8013"/>
      <c r="K8013" s="91"/>
      <c r="L8013" s="91"/>
      <c r="M8013" s="91"/>
      <c r="R8013"/>
      <c r="S8013"/>
      <c r="T8013"/>
      <c r="U8013"/>
      <c r="V8013"/>
      <c r="W8013"/>
      <c r="X8013"/>
      <c r="Y8013"/>
      <c r="Z8013"/>
      <c r="AA8013"/>
      <c r="AB8013"/>
      <c r="AC8013"/>
    </row>
    <row r="8014" spans="2:29" s="14" customFormat="1" x14ac:dyDescent="0.25">
      <c r="B8014"/>
      <c r="C8014"/>
      <c r="D8014"/>
      <c r="E8014"/>
      <c r="F8014"/>
      <c r="G8014"/>
      <c r="H8014"/>
      <c r="I8014"/>
      <c r="J8014"/>
      <c r="K8014" s="91"/>
      <c r="L8014" s="91"/>
      <c r="M8014" s="91"/>
      <c r="R8014"/>
      <c r="S8014"/>
      <c r="T8014"/>
      <c r="U8014"/>
      <c r="V8014"/>
      <c r="W8014"/>
      <c r="X8014"/>
      <c r="Y8014"/>
      <c r="Z8014"/>
      <c r="AA8014"/>
      <c r="AB8014"/>
      <c r="AC8014"/>
    </row>
    <row r="8015" spans="2:29" s="14" customFormat="1" x14ac:dyDescent="0.25">
      <c r="B8015"/>
      <c r="C8015"/>
      <c r="D8015"/>
      <c r="E8015"/>
      <c r="F8015"/>
      <c r="G8015"/>
      <c r="H8015"/>
      <c r="I8015"/>
      <c r="J8015"/>
      <c r="K8015" s="91"/>
      <c r="L8015" s="91"/>
      <c r="M8015" s="91"/>
      <c r="R8015"/>
      <c r="S8015"/>
      <c r="T8015"/>
      <c r="U8015"/>
      <c r="V8015"/>
      <c r="W8015"/>
      <c r="X8015"/>
      <c r="Y8015"/>
      <c r="Z8015"/>
      <c r="AA8015"/>
      <c r="AB8015"/>
      <c r="AC8015"/>
    </row>
    <row r="8016" spans="2:29" s="14" customFormat="1" x14ac:dyDescent="0.25">
      <c r="B8016"/>
      <c r="C8016"/>
      <c r="D8016"/>
      <c r="E8016"/>
      <c r="F8016"/>
      <c r="G8016"/>
      <c r="H8016"/>
      <c r="I8016"/>
      <c r="J8016"/>
      <c r="K8016" s="91"/>
      <c r="L8016" s="91"/>
      <c r="M8016" s="91"/>
      <c r="R8016"/>
      <c r="S8016"/>
      <c r="T8016"/>
      <c r="U8016"/>
      <c r="V8016"/>
      <c r="W8016"/>
      <c r="X8016"/>
      <c r="Y8016"/>
      <c r="Z8016"/>
      <c r="AA8016"/>
      <c r="AB8016"/>
      <c r="AC8016"/>
    </row>
    <row r="8017" spans="2:29" s="14" customFormat="1" x14ac:dyDescent="0.25">
      <c r="B8017"/>
      <c r="C8017"/>
      <c r="D8017"/>
      <c r="E8017"/>
      <c r="F8017"/>
      <c r="G8017"/>
      <c r="H8017"/>
      <c r="I8017"/>
      <c r="J8017"/>
      <c r="K8017" s="91"/>
      <c r="L8017" s="91"/>
      <c r="M8017" s="91"/>
      <c r="R8017"/>
      <c r="S8017"/>
      <c r="T8017"/>
      <c r="U8017"/>
      <c r="V8017"/>
      <c r="W8017"/>
      <c r="X8017"/>
      <c r="Y8017"/>
      <c r="Z8017"/>
      <c r="AA8017"/>
      <c r="AB8017"/>
      <c r="AC8017"/>
    </row>
    <row r="8018" spans="2:29" s="14" customFormat="1" x14ac:dyDescent="0.25">
      <c r="B8018"/>
      <c r="C8018"/>
      <c r="D8018"/>
      <c r="E8018"/>
      <c r="F8018"/>
      <c r="G8018"/>
      <c r="H8018"/>
      <c r="I8018"/>
      <c r="J8018"/>
      <c r="K8018" s="91"/>
      <c r="L8018" s="91"/>
      <c r="M8018" s="91"/>
      <c r="R8018"/>
      <c r="S8018"/>
      <c r="T8018"/>
      <c r="U8018"/>
      <c r="V8018"/>
      <c r="W8018"/>
      <c r="X8018"/>
      <c r="Y8018"/>
      <c r="Z8018"/>
      <c r="AA8018"/>
      <c r="AB8018"/>
      <c r="AC8018"/>
    </row>
    <row r="8019" spans="2:29" s="14" customFormat="1" x14ac:dyDescent="0.25">
      <c r="B8019"/>
      <c r="C8019"/>
      <c r="D8019"/>
      <c r="E8019"/>
      <c r="F8019"/>
      <c r="G8019"/>
      <c r="H8019"/>
      <c r="I8019"/>
      <c r="J8019"/>
      <c r="K8019" s="91"/>
      <c r="L8019" s="91"/>
      <c r="M8019" s="91"/>
      <c r="R8019"/>
      <c r="S8019"/>
      <c r="T8019"/>
      <c r="U8019"/>
      <c r="V8019"/>
      <c r="W8019"/>
      <c r="X8019"/>
      <c r="Y8019"/>
      <c r="Z8019"/>
      <c r="AA8019"/>
      <c r="AB8019"/>
      <c r="AC8019"/>
    </row>
    <row r="8020" spans="2:29" s="14" customFormat="1" x14ac:dyDescent="0.25">
      <c r="B8020"/>
      <c r="C8020"/>
      <c r="D8020"/>
      <c r="E8020"/>
      <c r="F8020"/>
      <c r="G8020"/>
      <c r="H8020"/>
      <c r="I8020"/>
      <c r="J8020"/>
      <c r="K8020" s="91"/>
      <c r="L8020" s="91"/>
      <c r="M8020" s="91"/>
      <c r="R8020"/>
      <c r="S8020"/>
      <c r="T8020"/>
      <c r="U8020"/>
      <c r="V8020"/>
      <c r="W8020"/>
      <c r="X8020"/>
      <c r="Y8020"/>
      <c r="Z8020"/>
      <c r="AA8020"/>
      <c r="AB8020"/>
      <c r="AC8020"/>
    </row>
    <row r="8021" spans="2:29" s="14" customFormat="1" x14ac:dyDescent="0.25">
      <c r="B8021"/>
      <c r="C8021"/>
      <c r="D8021"/>
      <c r="E8021"/>
      <c r="F8021"/>
      <c r="G8021"/>
      <c r="H8021"/>
      <c r="I8021"/>
      <c r="J8021"/>
      <c r="K8021" s="91"/>
      <c r="L8021" s="91"/>
      <c r="M8021" s="91"/>
      <c r="R8021"/>
      <c r="S8021"/>
      <c r="T8021"/>
      <c r="U8021"/>
      <c r="V8021"/>
      <c r="W8021"/>
      <c r="X8021"/>
      <c r="Y8021"/>
      <c r="Z8021"/>
      <c r="AA8021"/>
      <c r="AB8021"/>
      <c r="AC8021"/>
    </row>
    <row r="8022" spans="2:29" s="14" customFormat="1" x14ac:dyDescent="0.25">
      <c r="B8022"/>
      <c r="C8022"/>
      <c r="D8022"/>
      <c r="E8022"/>
      <c r="F8022"/>
      <c r="G8022"/>
      <c r="H8022"/>
      <c r="I8022"/>
      <c r="J8022"/>
      <c r="K8022" s="91"/>
      <c r="L8022" s="91"/>
      <c r="M8022" s="91"/>
      <c r="R8022"/>
      <c r="S8022"/>
      <c r="T8022"/>
      <c r="U8022"/>
      <c r="V8022"/>
      <c r="W8022"/>
      <c r="X8022"/>
      <c r="Y8022"/>
      <c r="Z8022"/>
      <c r="AA8022"/>
      <c r="AB8022"/>
      <c r="AC8022"/>
    </row>
    <row r="8023" spans="2:29" s="14" customFormat="1" x14ac:dyDescent="0.25">
      <c r="B8023"/>
      <c r="C8023"/>
      <c r="D8023"/>
      <c r="E8023"/>
      <c r="F8023"/>
      <c r="G8023"/>
      <c r="H8023"/>
      <c r="I8023"/>
      <c r="J8023"/>
      <c r="K8023" s="91"/>
      <c r="L8023" s="91"/>
      <c r="M8023" s="91"/>
      <c r="R8023"/>
      <c r="S8023"/>
      <c r="T8023"/>
      <c r="U8023"/>
      <c r="V8023"/>
      <c r="W8023"/>
      <c r="X8023"/>
      <c r="Y8023"/>
      <c r="Z8023"/>
      <c r="AA8023"/>
      <c r="AB8023"/>
      <c r="AC8023"/>
    </row>
    <row r="8024" spans="2:29" s="14" customFormat="1" x14ac:dyDescent="0.25">
      <c r="B8024"/>
      <c r="C8024"/>
      <c r="D8024"/>
      <c r="E8024"/>
      <c r="F8024"/>
      <c r="G8024"/>
      <c r="H8024"/>
      <c r="I8024"/>
      <c r="J8024"/>
      <c r="K8024" s="91"/>
      <c r="L8024" s="91"/>
      <c r="M8024" s="91"/>
      <c r="R8024"/>
      <c r="S8024"/>
      <c r="T8024"/>
      <c r="U8024"/>
      <c r="V8024"/>
      <c r="W8024"/>
      <c r="X8024"/>
      <c r="Y8024"/>
      <c r="Z8024"/>
      <c r="AA8024"/>
      <c r="AB8024"/>
      <c r="AC8024"/>
    </row>
    <row r="8025" spans="2:29" s="14" customFormat="1" x14ac:dyDescent="0.25">
      <c r="B8025"/>
      <c r="C8025"/>
      <c r="D8025"/>
      <c r="E8025"/>
      <c r="F8025"/>
      <c r="G8025"/>
      <c r="H8025"/>
      <c r="I8025"/>
      <c r="J8025"/>
      <c r="K8025" s="91"/>
      <c r="L8025" s="91"/>
      <c r="M8025" s="91"/>
      <c r="R8025"/>
      <c r="S8025"/>
      <c r="T8025"/>
      <c r="U8025"/>
      <c r="V8025"/>
      <c r="W8025"/>
      <c r="X8025"/>
      <c r="Y8025"/>
      <c r="Z8025"/>
      <c r="AA8025"/>
      <c r="AB8025"/>
      <c r="AC8025"/>
    </row>
    <row r="8026" spans="2:29" s="14" customFormat="1" x14ac:dyDescent="0.25">
      <c r="B8026"/>
      <c r="C8026"/>
      <c r="D8026"/>
      <c r="E8026"/>
      <c r="F8026"/>
      <c r="G8026"/>
      <c r="H8026"/>
      <c r="I8026"/>
      <c r="J8026"/>
      <c r="K8026" s="91"/>
      <c r="L8026" s="91"/>
      <c r="M8026" s="91"/>
      <c r="R8026"/>
      <c r="S8026"/>
      <c r="T8026"/>
      <c r="U8026"/>
      <c r="V8026"/>
      <c r="W8026"/>
      <c r="X8026"/>
      <c r="Y8026"/>
      <c r="Z8026"/>
      <c r="AA8026"/>
      <c r="AB8026"/>
      <c r="AC8026"/>
    </row>
    <row r="8027" spans="2:29" s="14" customFormat="1" x14ac:dyDescent="0.25">
      <c r="B8027"/>
      <c r="C8027"/>
      <c r="D8027"/>
      <c r="E8027"/>
      <c r="F8027"/>
      <c r="G8027"/>
      <c r="H8027"/>
      <c r="I8027"/>
      <c r="J8027"/>
      <c r="K8027" s="91"/>
      <c r="L8027" s="91"/>
      <c r="M8027" s="91"/>
      <c r="R8027"/>
      <c r="S8027"/>
      <c r="T8027"/>
      <c r="U8027"/>
      <c r="V8027"/>
      <c r="W8027"/>
      <c r="X8027"/>
      <c r="Y8027"/>
      <c r="Z8027"/>
      <c r="AA8027"/>
      <c r="AB8027"/>
      <c r="AC8027"/>
    </row>
    <row r="8028" spans="2:29" s="14" customFormat="1" x14ac:dyDescent="0.25">
      <c r="B8028"/>
      <c r="C8028"/>
      <c r="D8028"/>
      <c r="E8028"/>
      <c r="F8028"/>
      <c r="G8028"/>
      <c r="H8028"/>
      <c r="I8028"/>
      <c r="J8028"/>
      <c r="K8028" s="91"/>
      <c r="L8028" s="91"/>
      <c r="M8028" s="91"/>
      <c r="R8028"/>
      <c r="S8028"/>
      <c r="T8028"/>
      <c r="U8028"/>
      <c r="V8028"/>
      <c r="W8028"/>
      <c r="X8028"/>
      <c r="Y8028"/>
      <c r="Z8028"/>
      <c r="AA8028"/>
      <c r="AB8028"/>
      <c r="AC8028"/>
    </row>
    <row r="8029" spans="2:29" s="14" customFormat="1" x14ac:dyDescent="0.25">
      <c r="B8029"/>
      <c r="C8029"/>
      <c r="D8029"/>
      <c r="E8029"/>
      <c r="F8029"/>
      <c r="G8029"/>
      <c r="H8029"/>
      <c r="I8029"/>
      <c r="J8029"/>
      <c r="K8029" s="91"/>
      <c r="L8029" s="91"/>
      <c r="M8029" s="91"/>
      <c r="R8029"/>
      <c r="S8029"/>
      <c r="T8029"/>
      <c r="U8029"/>
      <c r="V8029"/>
      <c r="W8029"/>
      <c r="X8029"/>
      <c r="Y8029"/>
      <c r="Z8029"/>
      <c r="AA8029"/>
      <c r="AB8029"/>
      <c r="AC8029"/>
    </row>
    <row r="8030" spans="2:29" s="14" customFormat="1" x14ac:dyDescent="0.25">
      <c r="B8030"/>
      <c r="C8030"/>
      <c r="D8030"/>
      <c r="E8030"/>
      <c r="F8030"/>
      <c r="G8030"/>
      <c r="H8030"/>
      <c r="I8030"/>
      <c r="J8030"/>
      <c r="K8030" s="91"/>
      <c r="L8030" s="91"/>
      <c r="M8030" s="91"/>
      <c r="R8030"/>
      <c r="S8030"/>
      <c r="T8030"/>
      <c r="U8030"/>
      <c r="V8030"/>
      <c r="W8030"/>
      <c r="X8030"/>
      <c r="Y8030"/>
      <c r="Z8030"/>
      <c r="AA8030"/>
      <c r="AB8030"/>
      <c r="AC8030"/>
    </row>
    <row r="8031" spans="2:29" s="14" customFormat="1" x14ac:dyDescent="0.25">
      <c r="B8031"/>
      <c r="C8031"/>
      <c r="D8031"/>
      <c r="E8031"/>
      <c r="F8031"/>
      <c r="G8031"/>
      <c r="H8031"/>
      <c r="I8031"/>
      <c r="J8031"/>
      <c r="K8031" s="91"/>
      <c r="L8031" s="91"/>
      <c r="M8031" s="91"/>
      <c r="R8031"/>
      <c r="S8031"/>
      <c r="T8031"/>
      <c r="U8031"/>
      <c r="V8031"/>
      <c r="W8031"/>
      <c r="X8031"/>
      <c r="Y8031"/>
      <c r="Z8031"/>
      <c r="AA8031"/>
      <c r="AB8031"/>
      <c r="AC8031"/>
    </row>
    <row r="8032" spans="2:29" s="14" customFormat="1" x14ac:dyDescent="0.25">
      <c r="B8032"/>
      <c r="C8032"/>
      <c r="D8032"/>
      <c r="E8032"/>
      <c r="F8032"/>
      <c r="G8032"/>
      <c r="H8032"/>
      <c r="I8032"/>
      <c r="J8032"/>
      <c r="K8032" s="91"/>
      <c r="L8032" s="91"/>
      <c r="M8032" s="91"/>
      <c r="R8032"/>
      <c r="S8032"/>
      <c r="T8032"/>
      <c r="U8032"/>
      <c r="V8032"/>
      <c r="W8032"/>
      <c r="X8032"/>
      <c r="Y8032"/>
      <c r="Z8032"/>
      <c r="AA8032"/>
      <c r="AB8032"/>
      <c r="AC8032"/>
    </row>
    <row r="8033" spans="2:29" s="14" customFormat="1" x14ac:dyDescent="0.25">
      <c r="B8033"/>
      <c r="C8033"/>
      <c r="D8033"/>
      <c r="E8033"/>
      <c r="F8033"/>
      <c r="G8033"/>
      <c r="H8033"/>
      <c r="I8033"/>
      <c r="J8033"/>
      <c r="K8033" s="91"/>
      <c r="L8033" s="91"/>
      <c r="M8033" s="91"/>
      <c r="R8033"/>
      <c r="S8033"/>
      <c r="T8033"/>
      <c r="U8033"/>
      <c r="V8033"/>
      <c r="W8033"/>
      <c r="X8033"/>
      <c r="Y8033"/>
      <c r="Z8033"/>
      <c r="AA8033"/>
      <c r="AB8033"/>
      <c r="AC8033"/>
    </row>
    <row r="8034" spans="2:29" s="14" customFormat="1" x14ac:dyDescent="0.25">
      <c r="B8034"/>
      <c r="C8034"/>
      <c r="D8034"/>
      <c r="E8034"/>
      <c r="F8034"/>
      <c r="G8034"/>
      <c r="H8034"/>
      <c r="I8034"/>
      <c r="J8034"/>
      <c r="K8034" s="91"/>
      <c r="L8034" s="91"/>
      <c r="M8034" s="91"/>
      <c r="R8034"/>
      <c r="S8034"/>
      <c r="T8034"/>
      <c r="U8034"/>
      <c r="V8034"/>
      <c r="W8034"/>
      <c r="X8034"/>
      <c r="Y8034"/>
      <c r="Z8034"/>
      <c r="AA8034"/>
      <c r="AB8034"/>
      <c r="AC8034"/>
    </row>
    <row r="8035" spans="2:29" s="14" customFormat="1" x14ac:dyDescent="0.25">
      <c r="B8035"/>
      <c r="C8035"/>
      <c r="D8035"/>
      <c r="E8035"/>
      <c r="F8035"/>
      <c r="G8035"/>
      <c r="H8035"/>
      <c r="I8035"/>
      <c r="J8035"/>
      <c r="K8035" s="91"/>
      <c r="L8035" s="91"/>
      <c r="M8035" s="91"/>
      <c r="R8035"/>
      <c r="S8035"/>
      <c r="T8035"/>
      <c r="U8035"/>
      <c r="V8035"/>
      <c r="W8035"/>
      <c r="X8035"/>
      <c r="Y8035"/>
      <c r="Z8035"/>
      <c r="AA8035"/>
      <c r="AB8035"/>
      <c r="AC8035"/>
    </row>
    <row r="8036" spans="2:29" s="14" customFormat="1" x14ac:dyDescent="0.25">
      <c r="B8036"/>
      <c r="C8036"/>
      <c r="D8036"/>
      <c r="E8036"/>
      <c r="F8036"/>
      <c r="G8036"/>
      <c r="H8036"/>
      <c r="I8036"/>
      <c r="J8036"/>
      <c r="K8036" s="91"/>
      <c r="L8036" s="91"/>
      <c r="M8036" s="91"/>
      <c r="R8036"/>
      <c r="S8036"/>
      <c r="T8036"/>
      <c r="U8036"/>
      <c r="V8036"/>
      <c r="W8036"/>
      <c r="X8036"/>
      <c r="Y8036"/>
      <c r="Z8036"/>
      <c r="AA8036"/>
      <c r="AB8036"/>
      <c r="AC8036"/>
    </row>
    <row r="8037" spans="2:29" s="14" customFormat="1" x14ac:dyDescent="0.25">
      <c r="B8037"/>
      <c r="C8037"/>
      <c r="D8037"/>
      <c r="E8037"/>
      <c r="F8037"/>
      <c r="G8037"/>
      <c r="H8037"/>
      <c r="I8037"/>
      <c r="J8037"/>
      <c r="K8037" s="91"/>
      <c r="L8037" s="91"/>
      <c r="M8037" s="91"/>
      <c r="R8037"/>
      <c r="S8037"/>
      <c r="T8037"/>
      <c r="U8037"/>
      <c r="V8037"/>
      <c r="W8037"/>
      <c r="X8037"/>
      <c r="Y8037"/>
      <c r="Z8037"/>
      <c r="AA8037"/>
      <c r="AB8037"/>
      <c r="AC8037"/>
    </row>
    <row r="8038" spans="2:29" s="14" customFormat="1" x14ac:dyDescent="0.25">
      <c r="B8038"/>
      <c r="C8038"/>
      <c r="D8038"/>
      <c r="E8038"/>
      <c r="F8038"/>
      <c r="G8038"/>
      <c r="H8038"/>
      <c r="I8038"/>
      <c r="J8038"/>
      <c r="K8038" s="91"/>
      <c r="L8038" s="91"/>
      <c r="M8038" s="91"/>
      <c r="R8038"/>
      <c r="S8038"/>
      <c r="T8038"/>
      <c r="U8038"/>
      <c r="V8038"/>
      <c r="W8038"/>
      <c r="X8038"/>
      <c r="Y8038"/>
      <c r="Z8038"/>
      <c r="AA8038"/>
      <c r="AB8038"/>
      <c r="AC8038"/>
    </row>
    <row r="8039" spans="2:29" s="14" customFormat="1" x14ac:dyDescent="0.25">
      <c r="B8039"/>
      <c r="C8039"/>
      <c r="D8039"/>
      <c r="E8039"/>
      <c r="F8039"/>
      <c r="G8039"/>
      <c r="H8039"/>
      <c r="I8039"/>
      <c r="J8039"/>
      <c r="K8039" s="91"/>
      <c r="L8039" s="91"/>
      <c r="M8039" s="91"/>
      <c r="R8039"/>
      <c r="S8039"/>
      <c r="T8039"/>
      <c r="U8039"/>
      <c r="V8039"/>
      <c r="W8039"/>
      <c r="X8039"/>
      <c r="Y8039"/>
      <c r="Z8039"/>
      <c r="AA8039"/>
      <c r="AB8039"/>
      <c r="AC8039"/>
    </row>
    <row r="8040" spans="2:29" s="14" customFormat="1" x14ac:dyDescent="0.25">
      <c r="B8040"/>
      <c r="C8040"/>
      <c r="D8040"/>
      <c r="E8040"/>
      <c r="F8040"/>
      <c r="G8040"/>
      <c r="H8040"/>
      <c r="I8040"/>
      <c r="J8040"/>
      <c r="K8040" s="91"/>
      <c r="L8040" s="91"/>
      <c r="M8040" s="91"/>
      <c r="R8040"/>
      <c r="S8040"/>
      <c r="T8040"/>
      <c r="U8040"/>
      <c r="V8040"/>
      <c r="W8040"/>
      <c r="X8040"/>
      <c r="Y8040"/>
      <c r="Z8040"/>
      <c r="AA8040"/>
      <c r="AB8040"/>
      <c r="AC8040"/>
    </row>
    <row r="8041" spans="2:29" s="14" customFormat="1" x14ac:dyDescent="0.25">
      <c r="B8041"/>
      <c r="C8041"/>
      <c r="D8041"/>
      <c r="E8041"/>
      <c r="F8041"/>
      <c r="G8041"/>
      <c r="H8041"/>
      <c r="I8041"/>
      <c r="J8041"/>
      <c r="K8041" s="91"/>
      <c r="L8041" s="91"/>
      <c r="M8041" s="91"/>
      <c r="R8041"/>
      <c r="S8041"/>
      <c r="T8041"/>
      <c r="U8041"/>
      <c r="V8041"/>
      <c r="W8041"/>
      <c r="X8041"/>
      <c r="Y8041"/>
      <c r="Z8041"/>
      <c r="AA8041"/>
      <c r="AB8041"/>
      <c r="AC8041"/>
    </row>
    <row r="8042" spans="2:29" s="14" customFormat="1" x14ac:dyDescent="0.25">
      <c r="B8042"/>
      <c r="C8042"/>
      <c r="D8042"/>
      <c r="E8042"/>
      <c r="F8042"/>
      <c r="G8042"/>
      <c r="H8042"/>
      <c r="I8042"/>
      <c r="J8042"/>
      <c r="K8042" s="91"/>
      <c r="L8042" s="91"/>
      <c r="M8042" s="91"/>
      <c r="R8042"/>
      <c r="S8042"/>
      <c r="T8042"/>
      <c r="U8042"/>
      <c r="V8042"/>
      <c r="W8042"/>
      <c r="X8042"/>
      <c r="Y8042"/>
      <c r="Z8042"/>
      <c r="AA8042"/>
      <c r="AB8042"/>
      <c r="AC8042"/>
    </row>
    <row r="8043" spans="2:29" s="14" customFormat="1" x14ac:dyDescent="0.25">
      <c r="B8043"/>
      <c r="C8043"/>
      <c r="D8043"/>
      <c r="E8043"/>
      <c r="F8043"/>
      <c r="G8043"/>
      <c r="H8043"/>
      <c r="I8043"/>
      <c r="J8043"/>
      <c r="K8043" s="91"/>
      <c r="L8043" s="91"/>
      <c r="M8043" s="91"/>
      <c r="R8043"/>
      <c r="S8043"/>
      <c r="T8043"/>
      <c r="U8043"/>
      <c r="V8043"/>
      <c r="W8043"/>
      <c r="X8043"/>
      <c r="Y8043"/>
      <c r="Z8043"/>
      <c r="AA8043"/>
      <c r="AB8043"/>
      <c r="AC8043"/>
    </row>
    <row r="8044" spans="2:29" s="14" customFormat="1" x14ac:dyDescent="0.25">
      <c r="B8044"/>
      <c r="C8044"/>
      <c r="D8044"/>
      <c r="E8044"/>
      <c r="F8044"/>
      <c r="G8044"/>
      <c r="H8044"/>
      <c r="I8044"/>
      <c r="J8044"/>
      <c r="K8044" s="91"/>
      <c r="L8044" s="91"/>
      <c r="M8044" s="91"/>
      <c r="R8044"/>
      <c r="S8044"/>
      <c r="T8044"/>
      <c r="U8044"/>
      <c r="V8044"/>
      <c r="W8044"/>
      <c r="X8044"/>
      <c r="Y8044"/>
      <c r="Z8044"/>
      <c r="AA8044"/>
      <c r="AB8044"/>
      <c r="AC8044"/>
    </row>
    <row r="8045" spans="2:29" s="14" customFormat="1" x14ac:dyDescent="0.25">
      <c r="B8045"/>
      <c r="C8045"/>
      <c r="D8045"/>
      <c r="E8045"/>
      <c r="F8045"/>
      <c r="G8045"/>
      <c r="H8045"/>
      <c r="I8045"/>
      <c r="J8045"/>
      <c r="K8045" s="91"/>
      <c r="L8045" s="91"/>
      <c r="M8045" s="91"/>
      <c r="R8045"/>
      <c r="S8045"/>
      <c r="T8045"/>
      <c r="U8045"/>
      <c r="V8045"/>
      <c r="W8045"/>
      <c r="X8045"/>
      <c r="Y8045"/>
      <c r="Z8045"/>
      <c r="AA8045"/>
      <c r="AB8045"/>
      <c r="AC8045"/>
    </row>
    <row r="8046" spans="2:29" s="14" customFormat="1" x14ac:dyDescent="0.25">
      <c r="B8046"/>
      <c r="C8046"/>
      <c r="D8046"/>
      <c r="E8046"/>
      <c r="F8046"/>
      <c r="G8046"/>
      <c r="H8046"/>
      <c r="I8046"/>
      <c r="J8046"/>
      <c r="K8046" s="91"/>
      <c r="L8046" s="91"/>
      <c r="M8046" s="91"/>
      <c r="R8046"/>
      <c r="S8046"/>
      <c r="T8046"/>
      <c r="U8046"/>
      <c r="V8046"/>
      <c r="W8046"/>
      <c r="X8046"/>
      <c r="Y8046"/>
      <c r="Z8046"/>
      <c r="AA8046"/>
      <c r="AB8046"/>
      <c r="AC8046"/>
    </row>
    <row r="8047" spans="2:29" s="14" customFormat="1" x14ac:dyDescent="0.25">
      <c r="B8047"/>
      <c r="C8047"/>
      <c r="D8047"/>
      <c r="E8047"/>
      <c r="F8047"/>
      <c r="G8047"/>
      <c r="H8047"/>
      <c r="I8047"/>
      <c r="J8047"/>
      <c r="K8047" s="91"/>
      <c r="L8047" s="91"/>
      <c r="M8047" s="91"/>
      <c r="R8047"/>
      <c r="S8047"/>
      <c r="T8047"/>
      <c r="U8047"/>
      <c r="V8047"/>
      <c r="W8047"/>
      <c r="X8047"/>
      <c r="Y8047"/>
      <c r="Z8047"/>
      <c r="AA8047"/>
      <c r="AB8047"/>
      <c r="AC8047"/>
    </row>
    <row r="8048" spans="2:29" s="14" customFormat="1" x14ac:dyDescent="0.25">
      <c r="B8048"/>
      <c r="C8048"/>
      <c r="D8048"/>
      <c r="E8048"/>
      <c r="F8048"/>
      <c r="G8048"/>
      <c r="H8048"/>
      <c r="I8048"/>
      <c r="J8048"/>
      <c r="K8048" s="91"/>
      <c r="L8048" s="91"/>
      <c r="M8048" s="91"/>
      <c r="R8048"/>
      <c r="S8048"/>
      <c r="T8048"/>
      <c r="U8048"/>
      <c r="V8048"/>
      <c r="W8048"/>
      <c r="X8048"/>
      <c r="Y8048"/>
      <c r="Z8048"/>
      <c r="AA8048"/>
      <c r="AB8048"/>
      <c r="AC8048"/>
    </row>
    <row r="8049" spans="2:29" s="14" customFormat="1" x14ac:dyDescent="0.25">
      <c r="B8049"/>
      <c r="C8049"/>
      <c r="D8049"/>
      <c r="E8049"/>
      <c r="F8049"/>
      <c r="G8049"/>
      <c r="H8049"/>
      <c r="I8049"/>
      <c r="J8049"/>
      <c r="K8049" s="91"/>
      <c r="L8049" s="91"/>
      <c r="M8049" s="91"/>
      <c r="R8049"/>
      <c r="S8049"/>
      <c r="T8049"/>
      <c r="U8049"/>
      <c r="V8049"/>
      <c r="W8049"/>
      <c r="X8049"/>
      <c r="Y8049"/>
      <c r="Z8049"/>
      <c r="AA8049"/>
      <c r="AB8049"/>
      <c r="AC8049"/>
    </row>
    <row r="8050" spans="2:29" s="14" customFormat="1" x14ac:dyDescent="0.25">
      <c r="B8050"/>
      <c r="C8050"/>
      <c r="D8050"/>
      <c r="E8050"/>
      <c r="F8050"/>
      <c r="G8050"/>
      <c r="H8050"/>
      <c r="I8050"/>
      <c r="J8050"/>
      <c r="K8050" s="91"/>
      <c r="L8050" s="91"/>
      <c r="M8050" s="91"/>
      <c r="R8050"/>
      <c r="S8050"/>
      <c r="T8050"/>
      <c r="U8050"/>
      <c r="V8050"/>
      <c r="W8050"/>
      <c r="X8050"/>
      <c r="Y8050"/>
      <c r="Z8050"/>
      <c r="AA8050"/>
      <c r="AB8050"/>
      <c r="AC8050"/>
    </row>
    <row r="8051" spans="2:29" s="14" customFormat="1" x14ac:dyDescent="0.25">
      <c r="B8051"/>
      <c r="C8051"/>
      <c r="D8051"/>
      <c r="E8051"/>
      <c r="F8051"/>
      <c r="G8051"/>
      <c r="H8051"/>
      <c r="I8051"/>
      <c r="J8051"/>
      <c r="K8051" s="91"/>
      <c r="L8051" s="91"/>
      <c r="M8051" s="91"/>
      <c r="R8051"/>
      <c r="S8051"/>
      <c r="T8051"/>
      <c r="U8051"/>
      <c r="V8051"/>
      <c r="W8051"/>
      <c r="X8051"/>
      <c r="Y8051"/>
      <c r="Z8051"/>
      <c r="AA8051"/>
      <c r="AB8051"/>
      <c r="AC8051"/>
    </row>
    <row r="8052" spans="2:29" s="14" customFormat="1" x14ac:dyDescent="0.25">
      <c r="B8052"/>
      <c r="C8052"/>
      <c r="D8052"/>
      <c r="E8052"/>
      <c r="F8052"/>
      <c r="G8052"/>
      <c r="H8052"/>
      <c r="I8052"/>
      <c r="J8052"/>
      <c r="K8052" s="91"/>
      <c r="L8052" s="91"/>
      <c r="M8052" s="91"/>
      <c r="R8052"/>
      <c r="S8052"/>
      <c r="T8052"/>
      <c r="U8052"/>
      <c r="V8052"/>
      <c r="W8052"/>
      <c r="X8052"/>
      <c r="Y8052"/>
      <c r="Z8052"/>
      <c r="AA8052"/>
      <c r="AB8052"/>
      <c r="AC8052"/>
    </row>
    <row r="8053" spans="2:29" s="14" customFormat="1" x14ac:dyDescent="0.25">
      <c r="B8053"/>
      <c r="C8053"/>
      <c r="D8053"/>
      <c r="E8053"/>
      <c r="F8053"/>
      <c r="G8053"/>
      <c r="H8053"/>
      <c r="I8053"/>
      <c r="J8053"/>
      <c r="K8053" s="91"/>
      <c r="L8053" s="91"/>
      <c r="M8053" s="91"/>
      <c r="R8053"/>
      <c r="S8053"/>
      <c r="T8053"/>
      <c r="U8053"/>
      <c r="V8053"/>
      <c r="W8053"/>
      <c r="X8053"/>
      <c r="Y8053"/>
      <c r="Z8053"/>
      <c r="AA8053"/>
      <c r="AB8053"/>
      <c r="AC8053"/>
    </row>
    <row r="8054" spans="2:29" s="14" customFormat="1" x14ac:dyDescent="0.25">
      <c r="B8054"/>
      <c r="C8054"/>
      <c r="D8054"/>
      <c r="E8054"/>
      <c r="F8054"/>
      <c r="G8054"/>
      <c r="H8054"/>
      <c r="I8054"/>
      <c r="J8054"/>
      <c r="K8054" s="91"/>
      <c r="L8054" s="91"/>
      <c r="M8054" s="91"/>
      <c r="R8054"/>
      <c r="S8054"/>
      <c r="T8054"/>
      <c r="U8054"/>
      <c r="V8054"/>
      <c r="W8054"/>
      <c r="X8054"/>
      <c r="Y8054"/>
      <c r="Z8054"/>
      <c r="AA8054"/>
      <c r="AB8054"/>
      <c r="AC8054"/>
    </row>
    <row r="8055" spans="2:29" s="14" customFormat="1" x14ac:dyDescent="0.25">
      <c r="B8055"/>
      <c r="C8055"/>
      <c r="D8055"/>
      <c r="E8055"/>
      <c r="F8055"/>
      <c r="G8055"/>
      <c r="H8055"/>
      <c r="I8055"/>
      <c r="J8055"/>
      <c r="K8055" s="91"/>
      <c r="L8055" s="91"/>
      <c r="M8055" s="91"/>
      <c r="R8055"/>
      <c r="S8055"/>
      <c r="T8055"/>
      <c r="U8055"/>
      <c r="V8055"/>
      <c r="W8055"/>
      <c r="X8055"/>
      <c r="Y8055"/>
      <c r="Z8055"/>
      <c r="AA8055"/>
      <c r="AB8055"/>
      <c r="AC8055"/>
    </row>
    <row r="8056" spans="2:29" s="14" customFormat="1" x14ac:dyDescent="0.25">
      <c r="B8056"/>
      <c r="C8056"/>
      <c r="D8056"/>
      <c r="E8056"/>
      <c r="F8056"/>
      <c r="G8056"/>
      <c r="H8056"/>
      <c r="I8056"/>
      <c r="J8056"/>
      <c r="K8056" s="91"/>
      <c r="L8056" s="91"/>
      <c r="M8056" s="91"/>
      <c r="R8056"/>
      <c r="S8056"/>
      <c r="T8056"/>
      <c r="U8056"/>
      <c r="V8056"/>
      <c r="W8056"/>
      <c r="X8056"/>
      <c r="Y8056"/>
      <c r="Z8056"/>
      <c r="AA8056"/>
      <c r="AB8056"/>
      <c r="AC8056"/>
    </row>
    <row r="8057" spans="2:29" s="14" customFormat="1" x14ac:dyDescent="0.25">
      <c r="B8057"/>
      <c r="C8057"/>
      <c r="D8057"/>
      <c r="E8057"/>
      <c r="F8057"/>
      <c r="G8057"/>
      <c r="H8057"/>
      <c r="I8057"/>
      <c r="J8057"/>
      <c r="K8057" s="91"/>
      <c r="L8057" s="91"/>
      <c r="M8057" s="91"/>
      <c r="R8057"/>
      <c r="S8057"/>
      <c r="T8057"/>
      <c r="U8057"/>
      <c r="V8057"/>
      <c r="W8057"/>
      <c r="X8057"/>
      <c r="Y8057"/>
      <c r="Z8057"/>
      <c r="AA8057"/>
      <c r="AB8057"/>
      <c r="AC8057"/>
    </row>
    <row r="8058" spans="2:29" s="14" customFormat="1" x14ac:dyDescent="0.25">
      <c r="B8058"/>
      <c r="C8058"/>
      <c r="D8058"/>
      <c r="E8058"/>
      <c r="F8058"/>
      <c r="G8058"/>
      <c r="H8058"/>
      <c r="I8058"/>
      <c r="J8058"/>
      <c r="K8058" s="91"/>
      <c r="L8058" s="91"/>
      <c r="M8058" s="91"/>
      <c r="R8058"/>
      <c r="S8058"/>
      <c r="T8058"/>
      <c r="U8058"/>
      <c r="V8058"/>
      <c r="W8058"/>
      <c r="X8058"/>
      <c r="Y8058"/>
      <c r="Z8058"/>
      <c r="AA8058"/>
      <c r="AB8058"/>
      <c r="AC8058"/>
    </row>
    <row r="8059" spans="2:29" s="14" customFormat="1" x14ac:dyDescent="0.25">
      <c r="B8059"/>
      <c r="C8059"/>
      <c r="D8059"/>
      <c r="E8059"/>
      <c r="F8059"/>
      <c r="G8059"/>
      <c r="H8059"/>
      <c r="I8059"/>
      <c r="J8059"/>
      <c r="K8059" s="91"/>
      <c r="L8059" s="91"/>
      <c r="M8059" s="91"/>
      <c r="R8059"/>
      <c r="S8059"/>
      <c r="T8059"/>
      <c r="U8059"/>
      <c r="V8059"/>
      <c r="W8059"/>
      <c r="X8059"/>
      <c r="Y8059"/>
      <c r="Z8059"/>
      <c r="AA8059"/>
      <c r="AB8059"/>
      <c r="AC8059"/>
    </row>
    <row r="8060" spans="2:29" s="14" customFormat="1" x14ac:dyDescent="0.25">
      <c r="B8060"/>
      <c r="C8060"/>
      <c r="D8060"/>
      <c r="E8060"/>
      <c r="F8060"/>
      <c r="G8060"/>
      <c r="H8060"/>
      <c r="I8060"/>
      <c r="J8060"/>
      <c r="K8060" s="91"/>
      <c r="L8060" s="91"/>
      <c r="M8060" s="91"/>
      <c r="R8060"/>
      <c r="S8060"/>
      <c r="T8060"/>
      <c r="U8060"/>
      <c r="V8060"/>
      <c r="W8060"/>
      <c r="X8060"/>
      <c r="Y8060"/>
      <c r="Z8060"/>
      <c r="AA8060"/>
      <c r="AB8060"/>
      <c r="AC8060"/>
    </row>
    <row r="8061" spans="2:29" s="14" customFormat="1" x14ac:dyDescent="0.25">
      <c r="B8061"/>
      <c r="C8061"/>
      <c r="D8061"/>
      <c r="E8061"/>
      <c r="F8061"/>
      <c r="G8061"/>
      <c r="H8061"/>
      <c r="I8061"/>
      <c r="J8061"/>
      <c r="K8061" s="91"/>
      <c r="L8061" s="91"/>
      <c r="M8061" s="91"/>
      <c r="R8061"/>
      <c r="S8061"/>
      <c r="T8061"/>
      <c r="U8061"/>
      <c r="V8061"/>
      <c r="W8061"/>
      <c r="X8061"/>
      <c r="Y8061"/>
      <c r="Z8061"/>
      <c r="AA8061"/>
      <c r="AB8061"/>
      <c r="AC8061"/>
    </row>
    <row r="8062" spans="2:29" s="14" customFormat="1" x14ac:dyDescent="0.25">
      <c r="B8062"/>
      <c r="C8062"/>
      <c r="D8062"/>
      <c r="E8062"/>
      <c r="F8062"/>
      <c r="G8062"/>
      <c r="H8062"/>
      <c r="I8062"/>
      <c r="J8062"/>
      <c r="K8062" s="91"/>
      <c r="L8062" s="91"/>
      <c r="M8062" s="91"/>
      <c r="R8062"/>
      <c r="S8062"/>
      <c r="T8062"/>
      <c r="U8062"/>
      <c r="V8062"/>
      <c r="W8062"/>
      <c r="X8062"/>
      <c r="Y8062"/>
      <c r="Z8062"/>
      <c r="AA8062"/>
      <c r="AB8062"/>
      <c r="AC8062"/>
    </row>
    <row r="8063" spans="2:29" s="14" customFormat="1" x14ac:dyDescent="0.25">
      <c r="B8063"/>
      <c r="C8063"/>
      <c r="D8063"/>
      <c r="E8063"/>
      <c r="F8063"/>
      <c r="G8063"/>
      <c r="H8063"/>
      <c r="I8063"/>
      <c r="J8063"/>
      <c r="K8063" s="91"/>
      <c r="L8063" s="91"/>
      <c r="M8063" s="91"/>
      <c r="R8063"/>
      <c r="S8063"/>
      <c r="T8063"/>
      <c r="U8063"/>
      <c r="V8063"/>
      <c r="W8063"/>
      <c r="X8063"/>
      <c r="Y8063"/>
      <c r="Z8063"/>
      <c r="AA8063"/>
      <c r="AB8063"/>
      <c r="AC8063"/>
    </row>
    <row r="8064" spans="2:29" s="14" customFormat="1" x14ac:dyDescent="0.25">
      <c r="B8064"/>
      <c r="C8064"/>
      <c r="D8064"/>
      <c r="E8064"/>
      <c r="F8064"/>
      <c r="G8064"/>
      <c r="H8064"/>
      <c r="I8064"/>
      <c r="J8064"/>
      <c r="K8064" s="91"/>
      <c r="L8064" s="91"/>
      <c r="M8064" s="91"/>
      <c r="R8064"/>
      <c r="S8064"/>
      <c r="T8064"/>
      <c r="U8064"/>
      <c r="V8064"/>
      <c r="W8064"/>
      <c r="X8064"/>
      <c r="Y8064"/>
      <c r="Z8064"/>
      <c r="AA8064"/>
      <c r="AB8064"/>
      <c r="AC8064"/>
    </row>
    <row r="8065" spans="2:29" s="14" customFormat="1" x14ac:dyDescent="0.25">
      <c r="B8065"/>
      <c r="C8065"/>
      <c r="D8065"/>
      <c r="E8065"/>
      <c r="F8065"/>
      <c r="G8065"/>
      <c r="H8065"/>
      <c r="I8065"/>
      <c r="J8065"/>
      <c r="K8065" s="91"/>
      <c r="L8065" s="91"/>
      <c r="M8065" s="91"/>
      <c r="R8065"/>
      <c r="S8065"/>
      <c r="T8065"/>
      <c r="U8065"/>
      <c r="V8065"/>
      <c r="W8065"/>
      <c r="X8065"/>
      <c r="Y8065"/>
      <c r="Z8065"/>
      <c r="AA8065"/>
      <c r="AB8065"/>
      <c r="AC8065"/>
    </row>
    <row r="8066" spans="2:29" s="14" customFormat="1" x14ac:dyDescent="0.25">
      <c r="B8066"/>
      <c r="C8066"/>
      <c r="D8066"/>
      <c r="E8066"/>
      <c r="F8066"/>
      <c r="G8066"/>
      <c r="H8066"/>
      <c r="I8066"/>
      <c r="J8066"/>
      <c r="K8066" s="91"/>
      <c r="L8066" s="91"/>
      <c r="M8066" s="91"/>
      <c r="R8066"/>
      <c r="S8066"/>
      <c r="T8066"/>
      <c r="U8066"/>
      <c r="V8066"/>
      <c r="W8066"/>
      <c r="X8066"/>
      <c r="Y8066"/>
      <c r="Z8066"/>
      <c r="AA8066"/>
      <c r="AB8066"/>
      <c r="AC8066"/>
    </row>
    <row r="8067" spans="2:29" s="14" customFormat="1" x14ac:dyDescent="0.25">
      <c r="B8067"/>
      <c r="C8067"/>
      <c r="D8067"/>
      <c r="E8067"/>
      <c r="F8067"/>
      <c r="G8067"/>
      <c r="H8067"/>
      <c r="I8067"/>
      <c r="J8067"/>
      <c r="K8067" s="91"/>
      <c r="L8067" s="91"/>
      <c r="M8067" s="91"/>
      <c r="R8067"/>
      <c r="S8067"/>
      <c r="T8067"/>
      <c r="U8067"/>
      <c r="V8067"/>
      <c r="W8067"/>
      <c r="X8067"/>
      <c r="Y8067"/>
      <c r="Z8067"/>
      <c r="AA8067"/>
      <c r="AB8067"/>
      <c r="AC8067"/>
    </row>
    <row r="8068" spans="2:29" s="14" customFormat="1" x14ac:dyDescent="0.25">
      <c r="B8068"/>
      <c r="C8068"/>
      <c r="D8068"/>
      <c r="E8068"/>
      <c r="F8068"/>
      <c r="G8068"/>
      <c r="H8068"/>
      <c r="I8068"/>
      <c r="J8068"/>
      <c r="K8068" s="91"/>
      <c r="L8068" s="91"/>
      <c r="M8068" s="91"/>
      <c r="R8068"/>
      <c r="S8068"/>
      <c r="T8068"/>
      <c r="U8068"/>
      <c r="V8068"/>
      <c r="W8068"/>
      <c r="X8068"/>
      <c r="Y8068"/>
      <c r="Z8068"/>
      <c r="AA8068"/>
      <c r="AB8068"/>
      <c r="AC8068"/>
    </row>
    <row r="8069" spans="2:29" s="14" customFormat="1" x14ac:dyDescent="0.25">
      <c r="B8069"/>
      <c r="C8069"/>
      <c r="D8069"/>
      <c r="E8069"/>
      <c r="F8069"/>
      <c r="G8069"/>
      <c r="H8069"/>
      <c r="I8069"/>
      <c r="J8069"/>
      <c r="K8069" s="91"/>
      <c r="L8069" s="91"/>
      <c r="M8069" s="91"/>
      <c r="R8069"/>
      <c r="S8069"/>
      <c r="T8069"/>
      <c r="U8069"/>
      <c r="V8069"/>
      <c r="W8069"/>
      <c r="X8069"/>
      <c r="Y8069"/>
      <c r="Z8069"/>
      <c r="AA8069"/>
      <c r="AB8069"/>
      <c r="AC8069"/>
    </row>
    <row r="8070" spans="2:29" s="14" customFormat="1" x14ac:dyDescent="0.25">
      <c r="B8070"/>
      <c r="C8070"/>
      <c r="D8070"/>
      <c r="E8070"/>
      <c r="F8070"/>
      <c r="G8070"/>
      <c r="H8070"/>
      <c r="I8070"/>
      <c r="J8070"/>
      <c r="K8070" s="91"/>
      <c r="L8070" s="91"/>
      <c r="M8070" s="91"/>
      <c r="R8070"/>
      <c r="S8070"/>
      <c r="T8070"/>
      <c r="U8070"/>
      <c r="V8070"/>
      <c r="W8070"/>
      <c r="X8070"/>
      <c r="Y8070"/>
      <c r="Z8070"/>
      <c r="AA8070"/>
      <c r="AB8070"/>
      <c r="AC8070"/>
    </row>
    <row r="8071" spans="2:29" s="14" customFormat="1" x14ac:dyDescent="0.25">
      <c r="B8071"/>
      <c r="C8071"/>
      <c r="D8071"/>
      <c r="E8071"/>
      <c r="F8071"/>
      <c r="G8071"/>
      <c r="H8071"/>
      <c r="I8071"/>
      <c r="J8071"/>
      <c r="K8071" s="91"/>
      <c r="L8071" s="91"/>
      <c r="M8071" s="91"/>
      <c r="R8071"/>
      <c r="S8071"/>
      <c r="T8071"/>
      <c r="U8071"/>
      <c r="V8071"/>
      <c r="W8071"/>
      <c r="X8071"/>
      <c r="Y8071"/>
      <c r="Z8071"/>
      <c r="AA8071"/>
      <c r="AB8071"/>
      <c r="AC8071"/>
    </row>
    <row r="8072" spans="2:29" s="14" customFormat="1" x14ac:dyDescent="0.25">
      <c r="B8072"/>
      <c r="C8072"/>
      <c r="D8072"/>
      <c r="E8072"/>
      <c r="F8072"/>
      <c r="G8072"/>
      <c r="H8072"/>
      <c r="I8072"/>
      <c r="J8072"/>
      <c r="K8072" s="91"/>
      <c r="L8072" s="91"/>
      <c r="M8072" s="91"/>
      <c r="R8072"/>
      <c r="S8072"/>
      <c r="T8072"/>
      <c r="U8072"/>
      <c r="V8072"/>
      <c r="W8072"/>
      <c r="X8072"/>
      <c r="Y8072"/>
      <c r="Z8072"/>
      <c r="AA8072"/>
      <c r="AB8072"/>
      <c r="AC8072"/>
    </row>
    <row r="8073" spans="2:29" s="14" customFormat="1" x14ac:dyDescent="0.25">
      <c r="B8073"/>
      <c r="C8073"/>
      <c r="D8073"/>
      <c r="E8073"/>
      <c r="F8073"/>
      <c r="G8073"/>
      <c r="H8073"/>
      <c r="I8073"/>
      <c r="J8073"/>
      <c r="K8073" s="91"/>
      <c r="L8073" s="91"/>
      <c r="M8073" s="91"/>
      <c r="R8073"/>
      <c r="S8073"/>
      <c r="T8073"/>
      <c r="U8073"/>
      <c r="V8073"/>
      <c r="W8073"/>
      <c r="X8073"/>
      <c r="Y8073"/>
      <c r="Z8073"/>
      <c r="AA8073"/>
      <c r="AB8073"/>
      <c r="AC8073"/>
    </row>
    <row r="8074" spans="2:29" s="14" customFormat="1" x14ac:dyDescent="0.25">
      <c r="B8074"/>
      <c r="C8074"/>
      <c r="D8074"/>
      <c r="E8074"/>
      <c r="F8074"/>
      <c r="G8074"/>
      <c r="H8074"/>
      <c r="I8074"/>
      <c r="J8074"/>
      <c r="K8074" s="91"/>
      <c r="L8074" s="91"/>
      <c r="M8074" s="91"/>
      <c r="R8074"/>
      <c r="S8074"/>
      <c r="T8074"/>
      <c r="U8074"/>
      <c r="V8074"/>
      <c r="W8074"/>
      <c r="X8074"/>
      <c r="Y8074"/>
      <c r="Z8074"/>
      <c r="AA8074"/>
      <c r="AB8074"/>
      <c r="AC8074"/>
    </row>
    <row r="8075" spans="2:29" s="14" customFormat="1" x14ac:dyDescent="0.25">
      <c r="B8075"/>
      <c r="C8075"/>
      <c r="D8075"/>
      <c r="E8075"/>
      <c r="F8075"/>
      <c r="G8075"/>
      <c r="H8075"/>
      <c r="I8075"/>
      <c r="J8075"/>
      <c r="K8075" s="91"/>
      <c r="L8075" s="91"/>
      <c r="M8075" s="91"/>
      <c r="R8075"/>
      <c r="S8075"/>
      <c r="T8075"/>
      <c r="U8075"/>
      <c r="V8075"/>
      <c r="W8075"/>
      <c r="X8075"/>
      <c r="Y8075"/>
      <c r="Z8075"/>
      <c r="AA8075"/>
      <c r="AB8075"/>
      <c r="AC8075"/>
    </row>
    <row r="8076" spans="2:29" s="14" customFormat="1" x14ac:dyDescent="0.25">
      <c r="B8076"/>
      <c r="C8076"/>
      <c r="D8076"/>
      <c r="E8076"/>
      <c r="F8076"/>
      <c r="G8076"/>
      <c r="H8076"/>
      <c r="I8076"/>
      <c r="J8076"/>
      <c r="K8076" s="91"/>
      <c r="L8076" s="91"/>
      <c r="M8076" s="91"/>
      <c r="R8076"/>
      <c r="S8076"/>
      <c r="T8076"/>
      <c r="U8076"/>
      <c r="V8076"/>
      <c r="W8076"/>
      <c r="X8076"/>
      <c r="Y8076"/>
      <c r="Z8076"/>
      <c r="AA8076"/>
      <c r="AB8076"/>
      <c r="AC8076"/>
    </row>
    <row r="8077" spans="2:29" s="14" customFormat="1" x14ac:dyDescent="0.25">
      <c r="B8077"/>
      <c r="C8077"/>
      <c r="D8077"/>
      <c r="E8077"/>
      <c r="F8077"/>
      <c r="G8077"/>
      <c r="H8077"/>
      <c r="I8077"/>
      <c r="J8077"/>
      <c r="K8077" s="91"/>
      <c r="L8077" s="91"/>
      <c r="M8077" s="91"/>
      <c r="R8077"/>
      <c r="S8077"/>
      <c r="T8077"/>
      <c r="U8077"/>
      <c r="V8077"/>
      <c r="W8077"/>
      <c r="X8077"/>
      <c r="Y8077"/>
      <c r="Z8077"/>
      <c r="AA8077"/>
      <c r="AB8077"/>
      <c r="AC8077"/>
    </row>
    <row r="8078" spans="2:29" s="14" customFormat="1" x14ac:dyDescent="0.25">
      <c r="B8078"/>
      <c r="C8078"/>
      <c r="D8078"/>
      <c r="E8078"/>
      <c r="F8078"/>
      <c r="G8078"/>
      <c r="H8078"/>
      <c r="I8078"/>
      <c r="J8078"/>
      <c r="K8078" s="91"/>
      <c r="L8078" s="91"/>
      <c r="M8078" s="91"/>
      <c r="R8078"/>
      <c r="S8078"/>
      <c r="T8078"/>
      <c r="U8078"/>
      <c r="V8078"/>
      <c r="W8078"/>
      <c r="X8078"/>
      <c r="Y8078"/>
      <c r="Z8078"/>
      <c r="AA8078"/>
      <c r="AB8078"/>
      <c r="AC8078"/>
    </row>
    <row r="8079" spans="2:29" s="14" customFormat="1" x14ac:dyDescent="0.25">
      <c r="B8079"/>
      <c r="C8079"/>
      <c r="D8079"/>
      <c r="E8079"/>
      <c r="F8079"/>
      <c r="G8079"/>
      <c r="H8079"/>
      <c r="I8079"/>
      <c r="J8079"/>
      <c r="K8079" s="91"/>
      <c r="L8079" s="91"/>
      <c r="M8079" s="91"/>
      <c r="R8079"/>
      <c r="S8079"/>
      <c r="T8079"/>
      <c r="U8079"/>
      <c r="V8079"/>
      <c r="W8079"/>
      <c r="X8079"/>
      <c r="Y8079"/>
      <c r="Z8079"/>
      <c r="AA8079"/>
      <c r="AB8079"/>
      <c r="AC8079"/>
    </row>
    <row r="8080" spans="2:29" s="14" customFormat="1" x14ac:dyDescent="0.25">
      <c r="B8080"/>
      <c r="C8080"/>
      <c r="D8080"/>
      <c r="E8080"/>
      <c r="F8080"/>
      <c r="G8080"/>
      <c r="H8080"/>
      <c r="I8080"/>
      <c r="J8080"/>
      <c r="K8080" s="91"/>
      <c r="L8080" s="91"/>
      <c r="M8080" s="91"/>
      <c r="R8080"/>
      <c r="S8080"/>
      <c r="T8080"/>
      <c r="U8080"/>
      <c r="V8080"/>
      <c r="W8080"/>
      <c r="X8080"/>
      <c r="Y8080"/>
      <c r="Z8080"/>
      <c r="AA8080"/>
      <c r="AB8080"/>
      <c r="AC8080"/>
    </row>
    <row r="8081" spans="2:29" s="14" customFormat="1" x14ac:dyDescent="0.25">
      <c r="B8081"/>
      <c r="C8081"/>
      <c r="D8081"/>
      <c r="E8081"/>
      <c r="F8081"/>
      <c r="G8081"/>
      <c r="H8081"/>
      <c r="I8081"/>
      <c r="J8081"/>
      <c r="K8081" s="91"/>
      <c r="L8081" s="91"/>
      <c r="M8081" s="91"/>
      <c r="R8081"/>
      <c r="S8081"/>
      <c r="T8081"/>
      <c r="U8081"/>
      <c r="V8081"/>
      <c r="W8081"/>
      <c r="X8081"/>
      <c r="Y8081"/>
      <c r="Z8081"/>
      <c r="AA8081"/>
      <c r="AB8081"/>
      <c r="AC8081"/>
    </row>
    <row r="8082" spans="2:29" s="14" customFormat="1" x14ac:dyDescent="0.25">
      <c r="B8082"/>
      <c r="C8082"/>
      <c r="D8082"/>
      <c r="E8082"/>
      <c r="F8082"/>
      <c r="G8082"/>
      <c r="H8082"/>
      <c r="I8082"/>
      <c r="J8082"/>
      <c r="K8082" s="91"/>
      <c r="L8082" s="91"/>
      <c r="M8082" s="91"/>
      <c r="R8082"/>
      <c r="S8082"/>
      <c r="T8082"/>
      <c r="U8082"/>
      <c r="V8082"/>
      <c r="W8082"/>
      <c r="X8082"/>
      <c r="Y8082"/>
      <c r="Z8082"/>
      <c r="AA8082"/>
      <c r="AB8082"/>
      <c r="AC8082"/>
    </row>
    <row r="8083" spans="2:29" s="14" customFormat="1" x14ac:dyDescent="0.25">
      <c r="B8083"/>
      <c r="C8083"/>
      <c r="D8083"/>
      <c r="E8083"/>
      <c r="F8083"/>
      <c r="G8083"/>
      <c r="H8083"/>
      <c r="I8083"/>
      <c r="J8083"/>
      <c r="K8083" s="91"/>
      <c r="L8083" s="91"/>
      <c r="M8083" s="91"/>
      <c r="R8083"/>
      <c r="S8083"/>
      <c r="T8083"/>
      <c r="U8083"/>
      <c r="V8083"/>
      <c r="W8083"/>
      <c r="X8083"/>
      <c r="Y8083"/>
      <c r="Z8083"/>
      <c r="AA8083"/>
      <c r="AB8083"/>
      <c r="AC8083"/>
    </row>
    <row r="8084" spans="2:29" s="14" customFormat="1" x14ac:dyDescent="0.25">
      <c r="B8084"/>
      <c r="C8084"/>
      <c r="D8084"/>
      <c r="E8084"/>
      <c r="F8084"/>
      <c r="G8084"/>
      <c r="H8084"/>
      <c r="I8084"/>
      <c r="J8084"/>
      <c r="K8084" s="91"/>
      <c r="L8084" s="91"/>
      <c r="M8084" s="91"/>
      <c r="R8084"/>
      <c r="S8084"/>
      <c r="T8084"/>
      <c r="U8084"/>
      <c r="V8084"/>
      <c r="W8084"/>
      <c r="X8084"/>
      <c r="Y8084"/>
      <c r="Z8084"/>
      <c r="AA8084"/>
      <c r="AB8084"/>
      <c r="AC8084"/>
    </row>
    <row r="8085" spans="2:29" s="14" customFormat="1" x14ac:dyDescent="0.25">
      <c r="B8085"/>
      <c r="C8085"/>
      <c r="D8085"/>
      <c r="E8085"/>
      <c r="F8085"/>
      <c r="G8085"/>
      <c r="H8085"/>
      <c r="I8085"/>
      <c r="J8085"/>
      <c r="K8085" s="91"/>
      <c r="L8085" s="91"/>
      <c r="M8085" s="91"/>
      <c r="R8085"/>
      <c r="S8085"/>
      <c r="T8085"/>
      <c r="U8085"/>
      <c r="V8085"/>
      <c r="W8085"/>
      <c r="X8085"/>
      <c r="Y8085"/>
      <c r="Z8085"/>
      <c r="AA8085"/>
      <c r="AB8085"/>
      <c r="AC8085"/>
    </row>
    <row r="8086" spans="2:29" s="14" customFormat="1" x14ac:dyDescent="0.25">
      <c r="B8086"/>
      <c r="C8086"/>
      <c r="D8086"/>
      <c r="E8086"/>
      <c r="F8086"/>
      <c r="G8086"/>
      <c r="H8086"/>
      <c r="I8086"/>
      <c r="J8086"/>
      <c r="K8086" s="91"/>
      <c r="L8086" s="91"/>
      <c r="M8086" s="91"/>
      <c r="R8086"/>
      <c r="S8086"/>
      <c r="T8086"/>
      <c r="U8086"/>
      <c r="V8086"/>
      <c r="W8086"/>
      <c r="X8086"/>
      <c r="Y8086"/>
      <c r="Z8086"/>
      <c r="AA8086"/>
      <c r="AB8086"/>
      <c r="AC8086"/>
    </row>
    <row r="8087" spans="2:29" s="14" customFormat="1" x14ac:dyDescent="0.25">
      <c r="B8087"/>
      <c r="C8087"/>
      <c r="D8087"/>
      <c r="E8087"/>
      <c r="F8087"/>
      <c r="G8087"/>
      <c r="H8087"/>
      <c r="I8087"/>
      <c r="J8087"/>
      <c r="K8087" s="91"/>
      <c r="L8087" s="91"/>
      <c r="M8087" s="91"/>
      <c r="R8087"/>
      <c r="S8087"/>
      <c r="T8087"/>
      <c r="U8087"/>
      <c r="V8087"/>
      <c r="W8087"/>
      <c r="X8087"/>
      <c r="Y8087"/>
      <c r="Z8087"/>
      <c r="AA8087"/>
      <c r="AB8087"/>
      <c r="AC8087"/>
    </row>
    <row r="8088" spans="2:29" s="14" customFormat="1" x14ac:dyDescent="0.25">
      <c r="B8088"/>
      <c r="C8088"/>
      <c r="D8088"/>
      <c r="E8088"/>
      <c r="F8088"/>
      <c r="G8088"/>
      <c r="H8088"/>
      <c r="I8088"/>
      <c r="J8088"/>
      <c r="K8088" s="91"/>
      <c r="L8088" s="91"/>
      <c r="M8088" s="91"/>
      <c r="R8088"/>
      <c r="S8088"/>
      <c r="T8088"/>
      <c r="U8088"/>
      <c r="V8088"/>
      <c r="W8088"/>
      <c r="X8088"/>
      <c r="Y8088"/>
      <c r="Z8088"/>
      <c r="AA8088"/>
      <c r="AB8088"/>
      <c r="AC8088"/>
    </row>
    <row r="8089" spans="2:29" s="14" customFormat="1" x14ac:dyDescent="0.25">
      <c r="B8089"/>
      <c r="C8089"/>
      <c r="D8089"/>
      <c r="E8089"/>
      <c r="F8089"/>
      <c r="G8089"/>
      <c r="H8089"/>
      <c r="I8089"/>
      <c r="J8089"/>
      <c r="K8089" s="91"/>
      <c r="L8089" s="91"/>
      <c r="M8089" s="91"/>
      <c r="R8089"/>
      <c r="S8089"/>
      <c r="T8089"/>
      <c r="U8089"/>
      <c r="V8089"/>
      <c r="W8089"/>
      <c r="X8089"/>
      <c r="Y8089"/>
      <c r="Z8089"/>
      <c r="AA8089"/>
      <c r="AB8089"/>
      <c r="AC8089"/>
    </row>
    <row r="8090" spans="2:29" s="14" customFormat="1" x14ac:dyDescent="0.25">
      <c r="B8090"/>
      <c r="C8090"/>
      <c r="D8090"/>
      <c r="E8090"/>
      <c r="F8090"/>
      <c r="G8090"/>
      <c r="H8090"/>
      <c r="I8090"/>
      <c r="J8090"/>
      <c r="K8090" s="91"/>
      <c r="L8090" s="91"/>
      <c r="M8090" s="91"/>
      <c r="R8090"/>
      <c r="S8090"/>
      <c r="T8090"/>
      <c r="U8090"/>
      <c r="V8090"/>
      <c r="W8090"/>
      <c r="X8090"/>
      <c r="Y8090"/>
      <c r="Z8090"/>
      <c r="AA8090"/>
      <c r="AB8090"/>
      <c r="AC8090"/>
    </row>
    <row r="8091" spans="2:29" s="14" customFormat="1" x14ac:dyDescent="0.25">
      <c r="B8091"/>
      <c r="C8091"/>
      <c r="D8091"/>
      <c r="E8091"/>
      <c r="F8091"/>
      <c r="G8091"/>
      <c r="H8091"/>
      <c r="I8091"/>
      <c r="J8091"/>
      <c r="K8091" s="91"/>
      <c r="L8091" s="91"/>
      <c r="M8091" s="91"/>
      <c r="R8091"/>
      <c r="S8091"/>
      <c r="T8091"/>
      <c r="U8091"/>
      <c r="V8091"/>
      <c r="W8091"/>
      <c r="X8091"/>
      <c r="Y8091"/>
      <c r="Z8091"/>
      <c r="AA8091"/>
      <c r="AB8091"/>
      <c r="AC8091"/>
    </row>
    <row r="8092" spans="2:29" s="14" customFormat="1" x14ac:dyDescent="0.25">
      <c r="B8092"/>
      <c r="C8092"/>
      <c r="D8092"/>
      <c r="E8092"/>
      <c r="F8092"/>
      <c r="G8092"/>
      <c r="H8092"/>
      <c r="I8092"/>
      <c r="J8092"/>
      <c r="K8092" s="91"/>
      <c r="L8092" s="91"/>
      <c r="M8092" s="91"/>
      <c r="R8092"/>
      <c r="S8092"/>
      <c r="T8092"/>
      <c r="U8092"/>
      <c r="V8092"/>
      <c r="W8092"/>
      <c r="X8092"/>
      <c r="Y8092"/>
      <c r="Z8092"/>
      <c r="AA8092"/>
      <c r="AB8092"/>
      <c r="AC8092"/>
    </row>
    <row r="8093" spans="2:29" s="14" customFormat="1" x14ac:dyDescent="0.25">
      <c r="B8093"/>
      <c r="C8093"/>
      <c r="D8093"/>
      <c r="E8093"/>
      <c r="F8093"/>
      <c r="G8093"/>
      <c r="H8093"/>
      <c r="I8093"/>
      <c r="J8093"/>
      <c r="K8093" s="91"/>
      <c r="L8093" s="91"/>
      <c r="M8093" s="91"/>
      <c r="R8093"/>
      <c r="S8093"/>
      <c r="T8093"/>
      <c r="U8093"/>
      <c r="V8093"/>
      <c r="W8093"/>
      <c r="X8093"/>
      <c r="Y8093"/>
      <c r="Z8093"/>
      <c r="AA8093"/>
      <c r="AB8093"/>
      <c r="AC8093"/>
    </row>
    <row r="8094" spans="2:29" s="14" customFormat="1" x14ac:dyDescent="0.25">
      <c r="B8094"/>
      <c r="C8094"/>
      <c r="D8094"/>
      <c r="E8094"/>
      <c r="F8094"/>
      <c r="G8094"/>
      <c r="H8094"/>
      <c r="I8094"/>
      <c r="J8094"/>
      <c r="K8094" s="91"/>
      <c r="L8094" s="91"/>
      <c r="M8094" s="91"/>
      <c r="R8094"/>
      <c r="S8094"/>
      <c r="T8094"/>
      <c r="U8094"/>
      <c r="V8094"/>
      <c r="W8094"/>
      <c r="X8094"/>
      <c r="Y8094"/>
      <c r="Z8094"/>
      <c r="AA8094"/>
      <c r="AB8094"/>
      <c r="AC8094"/>
    </row>
    <row r="8095" spans="2:29" s="14" customFormat="1" x14ac:dyDescent="0.25">
      <c r="B8095"/>
      <c r="C8095"/>
      <c r="D8095"/>
      <c r="E8095"/>
      <c r="F8095"/>
      <c r="G8095"/>
      <c r="H8095"/>
      <c r="I8095"/>
      <c r="J8095"/>
      <c r="K8095" s="91"/>
      <c r="L8095" s="91"/>
      <c r="M8095" s="91"/>
      <c r="R8095"/>
      <c r="S8095"/>
      <c r="T8095"/>
      <c r="U8095"/>
      <c r="V8095"/>
      <c r="W8095"/>
      <c r="X8095"/>
      <c r="Y8095"/>
      <c r="Z8095"/>
      <c r="AA8095"/>
      <c r="AB8095"/>
      <c r="AC8095"/>
    </row>
    <row r="8096" spans="2:29" s="14" customFormat="1" x14ac:dyDescent="0.25">
      <c r="B8096"/>
      <c r="C8096"/>
      <c r="D8096"/>
      <c r="E8096"/>
      <c r="F8096"/>
      <c r="G8096"/>
      <c r="H8096"/>
      <c r="I8096"/>
      <c r="J8096"/>
      <c r="K8096" s="91"/>
      <c r="L8096" s="91"/>
      <c r="M8096" s="91"/>
      <c r="R8096"/>
      <c r="S8096"/>
      <c r="T8096"/>
      <c r="U8096"/>
      <c r="V8096"/>
      <c r="W8096"/>
      <c r="X8096"/>
      <c r="Y8096"/>
      <c r="Z8096"/>
      <c r="AA8096"/>
      <c r="AB8096"/>
      <c r="AC8096"/>
    </row>
    <row r="8097" spans="2:29" s="14" customFormat="1" x14ac:dyDescent="0.25">
      <c r="B8097"/>
      <c r="C8097"/>
      <c r="D8097"/>
      <c r="E8097"/>
      <c r="F8097"/>
      <c r="G8097"/>
      <c r="H8097"/>
      <c r="I8097"/>
      <c r="J8097"/>
      <c r="K8097" s="91"/>
      <c r="L8097" s="91"/>
      <c r="M8097" s="91"/>
      <c r="R8097"/>
      <c r="S8097"/>
      <c r="T8097"/>
      <c r="U8097"/>
      <c r="V8097"/>
      <c r="W8097"/>
      <c r="X8097"/>
      <c r="Y8097"/>
      <c r="Z8097"/>
      <c r="AA8097"/>
      <c r="AB8097"/>
      <c r="AC8097"/>
    </row>
    <row r="8098" spans="2:29" s="14" customFormat="1" x14ac:dyDescent="0.25">
      <c r="B8098"/>
      <c r="C8098"/>
      <c r="D8098"/>
      <c r="E8098"/>
      <c r="F8098"/>
      <c r="G8098"/>
      <c r="H8098"/>
      <c r="I8098"/>
      <c r="J8098"/>
      <c r="K8098" s="91"/>
      <c r="L8098" s="91"/>
      <c r="M8098" s="91"/>
      <c r="R8098"/>
      <c r="S8098"/>
      <c r="T8098"/>
      <c r="U8098"/>
      <c r="V8098"/>
      <c r="W8098"/>
      <c r="X8098"/>
      <c r="Y8098"/>
      <c r="Z8098"/>
      <c r="AA8098"/>
      <c r="AB8098"/>
      <c r="AC8098"/>
    </row>
    <row r="8099" spans="2:29" s="14" customFormat="1" x14ac:dyDescent="0.25">
      <c r="B8099"/>
      <c r="C8099"/>
      <c r="D8099"/>
      <c r="E8099"/>
      <c r="F8099"/>
      <c r="G8099"/>
      <c r="H8099"/>
      <c r="I8099"/>
      <c r="J8099"/>
      <c r="K8099" s="91"/>
      <c r="L8099" s="91"/>
      <c r="M8099" s="91"/>
      <c r="R8099"/>
      <c r="S8099"/>
      <c r="T8099"/>
      <c r="U8099"/>
      <c r="V8099"/>
      <c r="W8099"/>
      <c r="X8099"/>
      <c r="Y8099"/>
      <c r="Z8099"/>
      <c r="AA8099"/>
      <c r="AB8099"/>
      <c r="AC8099"/>
    </row>
    <row r="8100" spans="2:29" s="14" customFormat="1" x14ac:dyDescent="0.25">
      <c r="B8100"/>
      <c r="C8100"/>
      <c r="D8100"/>
      <c r="E8100"/>
      <c r="F8100"/>
      <c r="G8100"/>
      <c r="H8100"/>
      <c r="I8100"/>
      <c r="J8100"/>
      <c r="K8100" s="91"/>
      <c r="L8100" s="91"/>
      <c r="M8100" s="91"/>
      <c r="R8100"/>
      <c r="S8100"/>
      <c r="T8100"/>
      <c r="U8100"/>
      <c r="V8100"/>
      <c r="W8100"/>
      <c r="X8100"/>
      <c r="Y8100"/>
      <c r="Z8100"/>
      <c r="AA8100"/>
      <c r="AB8100"/>
      <c r="AC8100"/>
    </row>
    <row r="8101" spans="2:29" s="14" customFormat="1" x14ac:dyDescent="0.25">
      <c r="B8101"/>
      <c r="C8101"/>
      <c r="D8101"/>
      <c r="E8101"/>
      <c r="F8101"/>
      <c r="G8101"/>
      <c r="H8101"/>
      <c r="I8101"/>
      <c r="J8101"/>
      <c r="K8101" s="91"/>
      <c r="L8101" s="91"/>
      <c r="M8101" s="91"/>
      <c r="R8101"/>
      <c r="S8101"/>
      <c r="T8101"/>
      <c r="U8101"/>
      <c r="V8101"/>
      <c r="W8101"/>
      <c r="X8101"/>
      <c r="Y8101"/>
      <c r="Z8101"/>
      <c r="AA8101"/>
      <c r="AB8101"/>
      <c r="AC8101"/>
    </row>
    <row r="8102" spans="2:29" s="14" customFormat="1" x14ac:dyDescent="0.25">
      <c r="B8102"/>
      <c r="C8102"/>
      <c r="D8102"/>
      <c r="E8102"/>
      <c r="F8102"/>
      <c r="G8102"/>
      <c r="H8102"/>
      <c r="I8102"/>
      <c r="J8102"/>
      <c r="K8102" s="91"/>
      <c r="L8102" s="91"/>
      <c r="M8102" s="91"/>
      <c r="R8102"/>
      <c r="S8102"/>
      <c r="T8102"/>
      <c r="U8102"/>
      <c r="V8102"/>
      <c r="W8102"/>
      <c r="X8102"/>
      <c r="Y8102"/>
      <c r="Z8102"/>
      <c r="AA8102"/>
      <c r="AB8102"/>
      <c r="AC8102"/>
    </row>
    <row r="8103" spans="2:29" s="14" customFormat="1" x14ac:dyDescent="0.25">
      <c r="B8103"/>
      <c r="C8103"/>
      <c r="D8103"/>
      <c r="E8103"/>
      <c r="F8103"/>
      <c r="G8103"/>
      <c r="H8103"/>
      <c r="I8103"/>
      <c r="J8103"/>
      <c r="K8103" s="91"/>
      <c r="L8103" s="91"/>
      <c r="M8103" s="91"/>
      <c r="R8103"/>
      <c r="S8103"/>
      <c r="T8103"/>
      <c r="U8103"/>
      <c r="V8103"/>
      <c r="W8103"/>
      <c r="X8103"/>
      <c r="Y8103"/>
      <c r="Z8103"/>
      <c r="AA8103"/>
      <c r="AB8103"/>
      <c r="AC8103"/>
    </row>
    <row r="8104" spans="2:29" s="14" customFormat="1" x14ac:dyDescent="0.25">
      <c r="B8104"/>
      <c r="C8104"/>
      <c r="D8104"/>
      <c r="E8104"/>
      <c r="F8104"/>
      <c r="G8104"/>
      <c r="H8104"/>
      <c r="I8104"/>
      <c r="J8104"/>
      <c r="K8104" s="91"/>
      <c r="L8104" s="91"/>
      <c r="M8104" s="91"/>
      <c r="R8104"/>
      <c r="S8104"/>
      <c r="T8104"/>
      <c r="U8104"/>
      <c r="V8104"/>
      <c r="W8104"/>
      <c r="X8104"/>
      <c r="Y8104"/>
      <c r="Z8104"/>
      <c r="AA8104"/>
      <c r="AB8104"/>
      <c r="AC8104"/>
    </row>
    <row r="8105" spans="2:29" s="14" customFormat="1" x14ac:dyDescent="0.25">
      <c r="B8105"/>
      <c r="C8105"/>
      <c r="D8105"/>
      <c r="E8105"/>
      <c r="F8105"/>
      <c r="G8105"/>
      <c r="H8105"/>
      <c r="I8105"/>
      <c r="J8105"/>
      <c r="K8105" s="91"/>
      <c r="L8105" s="91"/>
      <c r="M8105" s="91"/>
      <c r="R8105"/>
      <c r="S8105"/>
      <c r="T8105"/>
      <c r="U8105"/>
      <c r="V8105"/>
      <c r="W8105"/>
      <c r="X8105"/>
      <c r="Y8105"/>
      <c r="Z8105"/>
      <c r="AA8105"/>
      <c r="AB8105"/>
      <c r="AC8105"/>
    </row>
    <row r="8106" spans="2:29" s="14" customFormat="1" x14ac:dyDescent="0.25">
      <c r="B8106"/>
      <c r="C8106"/>
      <c r="D8106"/>
      <c r="E8106"/>
      <c r="F8106"/>
      <c r="G8106"/>
      <c r="H8106"/>
      <c r="I8106"/>
      <c r="J8106"/>
      <c r="K8106" s="91"/>
      <c r="L8106" s="91"/>
      <c r="M8106" s="91"/>
      <c r="R8106"/>
      <c r="S8106"/>
      <c r="T8106"/>
      <c r="U8106"/>
      <c r="V8106"/>
      <c r="W8106"/>
      <c r="X8106"/>
      <c r="Y8106"/>
      <c r="Z8106"/>
      <c r="AA8106"/>
      <c r="AB8106"/>
      <c r="AC8106"/>
    </row>
    <row r="8107" spans="2:29" s="14" customFormat="1" x14ac:dyDescent="0.25">
      <c r="B8107"/>
      <c r="C8107"/>
      <c r="D8107"/>
      <c r="E8107"/>
      <c r="F8107"/>
      <c r="G8107"/>
      <c r="H8107"/>
      <c r="I8107"/>
      <c r="J8107"/>
      <c r="K8107" s="91"/>
      <c r="L8107" s="91"/>
      <c r="M8107" s="91"/>
      <c r="R8107"/>
      <c r="S8107"/>
      <c r="T8107"/>
      <c r="U8107"/>
      <c r="V8107"/>
      <c r="W8107"/>
      <c r="X8107"/>
      <c r="Y8107"/>
      <c r="Z8107"/>
      <c r="AA8107"/>
      <c r="AB8107"/>
      <c r="AC8107"/>
    </row>
    <row r="8108" spans="2:29" s="14" customFormat="1" x14ac:dyDescent="0.25">
      <c r="B8108"/>
      <c r="C8108"/>
      <c r="D8108"/>
      <c r="E8108"/>
      <c r="F8108"/>
      <c r="G8108"/>
      <c r="H8108"/>
      <c r="I8108"/>
      <c r="J8108"/>
      <c r="K8108" s="91"/>
      <c r="L8108" s="91"/>
      <c r="M8108" s="91"/>
      <c r="R8108"/>
      <c r="S8108"/>
      <c r="T8108"/>
      <c r="U8108"/>
      <c r="V8108"/>
      <c r="W8108"/>
      <c r="X8108"/>
      <c r="Y8108"/>
      <c r="Z8108"/>
      <c r="AA8108"/>
      <c r="AB8108"/>
      <c r="AC8108"/>
    </row>
    <row r="8109" spans="2:29" s="14" customFormat="1" x14ac:dyDescent="0.25">
      <c r="B8109"/>
      <c r="C8109"/>
      <c r="D8109"/>
      <c r="E8109"/>
      <c r="F8109"/>
      <c r="G8109"/>
      <c r="H8109"/>
      <c r="I8109"/>
      <c r="J8109"/>
      <c r="K8109" s="91"/>
      <c r="L8109" s="91"/>
      <c r="M8109" s="91"/>
      <c r="R8109"/>
      <c r="S8109"/>
      <c r="T8109"/>
      <c r="U8109"/>
      <c r="V8109"/>
      <c r="W8109"/>
      <c r="X8109"/>
      <c r="Y8109"/>
      <c r="Z8109"/>
      <c r="AA8109"/>
      <c r="AB8109"/>
      <c r="AC8109"/>
    </row>
    <row r="8110" spans="2:29" s="14" customFormat="1" x14ac:dyDescent="0.25">
      <c r="B8110"/>
      <c r="C8110"/>
      <c r="D8110"/>
      <c r="E8110"/>
      <c r="F8110"/>
      <c r="G8110"/>
      <c r="H8110"/>
      <c r="I8110"/>
      <c r="J8110"/>
      <c r="K8110" s="91"/>
      <c r="L8110" s="91"/>
      <c r="M8110" s="91"/>
      <c r="R8110"/>
      <c r="S8110"/>
      <c r="T8110"/>
      <c r="U8110"/>
      <c r="V8110"/>
      <c r="W8110"/>
      <c r="X8110"/>
      <c r="Y8110"/>
      <c r="Z8110"/>
      <c r="AA8110"/>
      <c r="AB8110"/>
      <c r="AC8110"/>
    </row>
    <row r="8111" spans="2:29" s="14" customFormat="1" x14ac:dyDescent="0.25">
      <c r="B8111"/>
      <c r="C8111"/>
      <c r="D8111"/>
      <c r="E8111"/>
      <c r="F8111"/>
      <c r="G8111"/>
      <c r="H8111"/>
      <c r="I8111"/>
      <c r="J8111"/>
      <c r="K8111" s="91"/>
      <c r="L8111" s="91"/>
      <c r="M8111" s="91"/>
      <c r="R8111"/>
      <c r="S8111"/>
      <c r="T8111"/>
      <c r="U8111"/>
      <c r="V8111"/>
      <c r="W8111"/>
      <c r="X8111"/>
      <c r="Y8111"/>
      <c r="Z8111"/>
      <c r="AA8111"/>
      <c r="AB8111"/>
      <c r="AC8111"/>
    </row>
    <row r="8112" spans="2:29" s="14" customFormat="1" x14ac:dyDescent="0.25">
      <c r="B8112"/>
      <c r="C8112"/>
      <c r="D8112"/>
      <c r="E8112"/>
      <c r="F8112"/>
      <c r="G8112"/>
      <c r="H8112"/>
      <c r="I8112"/>
      <c r="J8112"/>
      <c r="K8112" s="91"/>
      <c r="L8112" s="91"/>
      <c r="M8112" s="91"/>
      <c r="R8112"/>
      <c r="S8112"/>
      <c r="T8112"/>
      <c r="U8112"/>
      <c r="V8112"/>
      <c r="W8112"/>
      <c r="X8112"/>
      <c r="Y8112"/>
      <c r="Z8112"/>
      <c r="AA8112"/>
      <c r="AB8112"/>
      <c r="AC8112"/>
    </row>
    <row r="8113" spans="2:29" s="14" customFormat="1" x14ac:dyDescent="0.25">
      <c r="B8113"/>
      <c r="C8113"/>
      <c r="D8113"/>
      <c r="E8113"/>
      <c r="F8113"/>
      <c r="G8113"/>
      <c r="H8113"/>
      <c r="I8113"/>
      <c r="J8113"/>
      <c r="K8113" s="91"/>
      <c r="L8113" s="91"/>
      <c r="M8113" s="91"/>
      <c r="R8113"/>
      <c r="S8113"/>
      <c r="T8113"/>
      <c r="U8113"/>
      <c r="V8113"/>
      <c r="W8113"/>
      <c r="X8113"/>
      <c r="Y8113"/>
      <c r="Z8113"/>
      <c r="AA8113"/>
      <c r="AB8113"/>
      <c r="AC8113"/>
    </row>
    <row r="8114" spans="2:29" s="14" customFormat="1" x14ac:dyDescent="0.25">
      <c r="B8114"/>
      <c r="C8114"/>
      <c r="D8114"/>
      <c r="E8114"/>
      <c r="F8114"/>
      <c r="G8114"/>
      <c r="H8114"/>
      <c r="I8114"/>
      <c r="J8114"/>
      <c r="K8114" s="91"/>
      <c r="L8114" s="91"/>
      <c r="M8114" s="91"/>
      <c r="R8114"/>
      <c r="S8114"/>
      <c r="T8114"/>
      <c r="U8114"/>
      <c r="V8114"/>
      <c r="W8114"/>
      <c r="X8114"/>
      <c r="Y8114"/>
      <c r="Z8114"/>
      <c r="AA8114"/>
      <c r="AB8114"/>
      <c r="AC8114"/>
    </row>
    <row r="8115" spans="2:29" s="14" customFormat="1" x14ac:dyDescent="0.25">
      <c r="B8115"/>
      <c r="C8115"/>
      <c r="D8115"/>
      <c r="E8115"/>
      <c r="F8115"/>
      <c r="G8115"/>
      <c r="H8115"/>
      <c r="I8115"/>
      <c r="J8115"/>
      <c r="K8115" s="91"/>
      <c r="L8115" s="91"/>
      <c r="M8115" s="91"/>
      <c r="R8115"/>
      <c r="S8115"/>
      <c r="T8115"/>
      <c r="U8115"/>
      <c r="V8115"/>
      <c r="W8115"/>
      <c r="X8115"/>
      <c r="Y8115"/>
      <c r="Z8115"/>
      <c r="AA8115"/>
      <c r="AB8115"/>
      <c r="AC8115"/>
    </row>
    <row r="8116" spans="2:29" s="14" customFormat="1" x14ac:dyDescent="0.25">
      <c r="B8116"/>
      <c r="C8116"/>
      <c r="D8116"/>
      <c r="E8116"/>
      <c r="F8116"/>
      <c r="G8116"/>
      <c r="H8116"/>
      <c r="I8116"/>
      <c r="J8116"/>
      <c r="K8116" s="91"/>
      <c r="L8116" s="91"/>
      <c r="M8116" s="91"/>
      <c r="R8116"/>
      <c r="S8116"/>
      <c r="T8116"/>
      <c r="U8116"/>
      <c r="V8116"/>
      <c r="W8116"/>
      <c r="X8116"/>
      <c r="Y8116"/>
      <c r="Z8116"/>
      <c r="AA8116"/>
      <c r="AB8116"/>
      <c r="AC8116"/>
    </row>
    <row r="8117" spans="2:29" s="14" customFormat="1" x14ac:dyDescent="0.25">
      <c r="B8117"/>
      <c r="C8117"/>
      <c r="D8117"/>
      <c r="E8117"/>
      <c r="F8117"/>
      <c r="G8117"/>
      <c r="H8117"/>
      <c r="I8117"/>
      <c r="J8117"/>
      <c r="K8117" s="91"/>
      <c r="L8117" s="91"/>
      <c r="M8117" s="91"/>
      <c r="R8117"/>
      <c r="S8117"/>
      <c r="T8117"/>
      <c r="U8117"/>
      <c r="V8117"/>
      <c r="W8117"/>
      <c r="X8117"/>
      <c r="Y8117"/>
      <c r="Z8117"/>
      <c r="AA8117"/>
      <c r="AB8117"/>
      <c r="AC8117"/>
    </row>
    <row r="8118" spans="2:29" s="14" customFormat="1" x14ac:dyDescent="0.25">
      <c r="B8118"/>
      <c r="C8118"/>
      <c r="D8118"/>
      <c r="E8118"/>
      <c r="F8118"/>
      <c r="G8118"/>
      <c r="H8118"/>
      <c r="I8118"/>
      <c r="J8118"/>
      <c r="K8118" s="91"/>
      <c r="L8118" s="91"/>
      <c r="M8118" s="91"/>
      <c r="R8118"/>
      <c r="S8118"/>
      <c r="T8118"/>
      <c r="U8118"/>
      <c r="V8118"/>
      <c r="W8118"/>
      <c r="X8118"/>
      <c r="Y8118"/>
      <c r="Z8118"/>
      <c r="AA8118"/>
      <c r="AB8118"/>
      <c r="AC8118"/>
    </row>
    <row r="8119" spans="2:29" s="14" customFormat="1" x14ac:dyDescent="0.25">
      <c r="B8119"/>
      <c r="C8119"/>
      <c r="D8119"/>
      <c r="E8119"/>
      <c r="F8119"/>
      <c r="G8119"/>
      <c r="H8119"/>
      <c r="I8119"/>
      <c r="J8119"/>
      <c r="K8119" s="91"/>
      <c r="L8119" s="91"/>
      <c r="M8119" s="91"/>
      <c r="R8119"/>
      <c r="S8119"/>
      <c r="T8119"/>
      <c r="U8119"/>
      <c r="V8119"/>
      <c r="W8119"/>
      <c r="X8119"/>
      <c r="Y8119"/>
      <c r="Z8119"/>
      <c r="AA8119"/>
      <c r="AB8119"/>
      <c r="AC8119"/>
    </row>
    <row r="8120" spans="2:29" s="14" customFormat="1" x14ac:dyDescent="0.25">
      <c r="B8120"/>
      <c r="C8120"/>
      <c r="D8120"/>
      <c r="E8120"/>
      <c r="F8120"/>
      <c r="G8120"/>
      <c r="H8120"/>
      <c r="I8120"/>
      <c r="J8120"/>
      <c r="K8120" s="91"/>
      <c r="L8120" s="91"/>
      <c r="M8120" s="91"/>
      <c r="R8120"/>
      <c r="S8120"/>
      <c r="T8120"/>
      <c r="U8120"/>
      <c r="V8120"/>
      <c r="W8120"/>
      <c r="X8120"/>
      <c r="Y8120"/>
      <c r="Z8120"/>
      <c r="AA8120"/>
      <c r="AB8120"/>
      <c r="AC8120"/>
    </row>
    <row r="8121" spans="2:29" s="14" customFormat="1" x14ac:dyDescent="0.25">
      <c r="B8121"/>
      <c r="C8121"/>
      <c r="D8121"/>
      <c r="E8121"/>
      <c r="F8121"/>
      <c r="G8121"/>
      <c r="H8121"/>
      <c r="I8121"/>
      <c r="J8121"/>
      <c r="K8121" s="91"/>
      <c r="L8121" s="91"/>
      <c r="M8121" s="91"/>
      <c r="R8121"/>
      <c r="S8121"/>
      <c r="T8121"/>
      <c r="U8121"/>
      <c r="V8121"/>
      <c r="W8121"/>
      <c r="X8121"/>
      <c r="Y8121"/>
      <c r="Z8121"/>
      <c r="AA8121"/>
      <c r="AB8121"/>
      <c r="AC8121"/>
    </row>
    <row r="8122" spans="2:29" s="14" customFormat="1" x14ac:dyDescent="0.25">
      <c r="B8122"/>
      <c r="C8122"/>
      <c r="D8122"/>
      <c r="E8122"/>
      <c r="F8122"/>
      <c r="G8122"/>
      <c r="H8122"/>
      <c r="I8122"/>
      <c r="J8122"/>
      <c r="K8122" s="91"/>
      <c r="L8122" s="91"/>
      <c r="M8122" s="91"/>
      <c r="R8122"/>
      <c r="S8122"/>
      <c r="T8122"/>
      <c r="U8122"/>
      <c r="V8122"/>
      <c r="W8122"/>
      <c r="X8122"/>
      <c r="Y8122"/>
      <c r="Z8122"/>
      <c r="AA8122"/>
      <c r="AB8122"/>
      <c r="AC8122"/>
    </row>
    <row r="8123" spans="2:29" s="14" customFormat="1" x14ac:dyDescent="0.25">
      <c r="B8123"/>
      <c r="C8123"/>
      <c r="D8123"/>
      <c r="E8123"/>
      <c r="F8123"/>
      <c r="G8123"/>
      <c r="H8123"/>
      <c r="I8123"/>
      <c r="J8123"/>
      <c r="K8123" s="91"/>
      <c r="L8123" s="91"/>
      <c r="M8123" s="91"/>
      <c r="R8123"/>
      <c r="S8123"/>
      <c r="T8123"/>
      <c r="U8123"/>
      <c r="V8123"/>
      <c r="W8123"/>
      <c r="X8123"/>
      <c r="Y8123"/>
      <c r="Z8123"/>
      <c r="AA8123"/>
      <c r="AB8123"/>
      <c r="AC8123"/>
    </row>
    <row r="8124" spans="2:29" s="14" customFormat="1" x14ac:dyDescent="0.25">
      <c r="B8124"/>
      <c r="C8124"/>
      <c r="D8124"/>
      <c r="E8124"/>
      <c r="F8124"/>
      <c r="G8124"/>
      <c r="H8124"/>
      <c r="I8124"/>
      <c r="J8124"/>
      <c r="K8124" s="91"/>
      <c r="L8124" s="91"/>
      <c r="M8124" s="91"/>
      <c r="R8124"/>
      <c r="S8124"/>
      <c r="T8124"/>
      <c r="U8124"/>
      <c r="V8124"/>
      <c r="W8124"/>
      <c r="X8124"/>
      <c r="Y8124"/>
      <c r="Z8124"/>
      <c r="AA8124"/>
      <c r="AB8124"/>
      <c r="AC8124"/>
    </row>
    <row r="8125" spans="2:29" s="14" customFormat="1" x14ac:dyDescent="0.25">
      <c r="B8125"/>
      <c r="C8125"/>
      <c r="D8125"/>
      <c r="E8125"/>
      <c r="F8125"/>
      <c r="G8125"/>
      <c r="H8125"/>
      <c r="I8125"/>
      <c r="J8125"/>
      <c r="K8125" s="91"/>
      <c r="L8125" s="91"/>
      <c r="M8125" s="91"/>
      <c r="R8125"/>
      <c r="S8125"/>
      <c r="T8125"/>
      <c r="U8125"/>
      <c r="V8125"/>
      <c r="W8125"/>
      <c r="X8125"/>
      <c r="Y8125"/>
      <c r="Z8125"/>
      <c r="AA8125"/>
      <c r="AB8125"/>
      <c r="AC8125"/>
    </row>
    <row r="8126" spans="2:29" s="14" customFormat="1" x14ac:dyDescent="0.25">
      <c r="B8126"/>
      <c r="C8126"/>
      <c r="D8126"/>
      <c r="E8126"/>
      <c r="F8126"/>
      <c r="G8126"/>
      <c r="H8126"/>
      <c r="I8126"/>
      <c r="J8126"/>
      <c r="K8126" s="91"/>
      <c r="L8126" s="91"/>
      <c r="M8126" s="91"/>
      <c r="R8126"/>
      <c r="S8126"/>
      <c r="T8126"/>
      <c r="U8126"/>
      <c r="V8126"/>
      <c r="W8126"/>
      <c r="X8126"/>
      <c r="Y8126"/>
      <c r="Z8126"/>
      <c r="AA8126"/>
      <c r="AB8126"/>
      <c r="AC8126"/>
    </row>
    <row r="8127" spans="2:29" s="14" customFormat="1" x14ac:dyDescent="0.25">
      <c r="B8127"/>
      <c r="C8127"/>
      <c r="D8127"/>
      <c r="E8127"/>
      <c r="F8127"/>
      <c r="G8127"/>
      <c r="H8127"/>
      <c r="I8127"/>
      <c r="J8127"/>
      <c r="K8127" s="91"/>
      <c r="L8127" s="91"/>
      <c r="M8127" s="91"/>
      <c r="R8127"/>
      <c r="S8127"/>
      <c r="T8127"/>
      <c r="U8127"/>
      <c r="V8127"/>
      <c r="W8127"/>
      <c r="X8127"/>
      <c r="Y8127"/>
      <c r="Z8127"/>
      <c r="AA8127"/>
      <c r="AB8127"/>
      <c r="AC8127"/>
    </row>
    <row r="8128" spans="2:29" s="14" customFormat="1" x14ac:dyDescent="0.25">
      <c r="B8128"/>
      <c r="C8128"/>
      <c r="D8128"/>
      <c r="E8128"/>
      <c r="F8128"/>
      <c r="G8128"/>
      <c r="H8128"/>
      <c r="I8128"/>
      <c r="J8128"/>
      <c r="K8128" s="91"/>
      <c r="L8128" s="91"/>
      <c r="M8128" s="91"/>
      <c r="R8128"/>
      <c r="S8128"/>
      <c r="T8128"/>
      <c r="U8128"/>
      <c r="V8128"/>
      <c r="W8128"/>
      <c r="X8128"/>
      <c r="Y8128"/>
      <c r="Z8128"/>
      <c r="AA8128"/>
      <c r="AB8128"/>
      <c r="AC8128"/>
    </row>
    <row r="8129" spans="2:29" s="14" customFormat="1" x14ac:dyDescent="0.25">
      <c r="B8129"/>
      <c r="C8129"/>
      <c r="D8129"/>
      <c r="E8129"/>
      <c r="F8129"/>
      <c r="G8129"/>
      <c r="H8129"/>
      <c r="I8129"/>
      <c r="J8129"/>
      <c r="K8129" s="91"/>
      <c r="L8129" s="91"/>
      <c r="M8129" s="91"/>
      <c r="R8129"/>
      <c r="S8129"/>
      <c r="T8129"/>
      <c r="U8129"/>
      <c r="V8129"/>
      <c r="W8129"/>
      <c r="X8129"/>
      <c r="Y8129"/>
      <c r="Z8129"/>
      <c r="AA8129"/>
      <c r="AB8129"/>
      <c r="AC8129"/>
    </row>
    <row r="8130" spans="2:29" s="14" customFormat="1" x14ac:dyDescent="0.25">
      <c r="B8130"/>
      <c r="C8130"/>
      <c r="D8130"/>
      <c r="E8130"/>
      <c r="F8130"/>
      <c r="G8130"/>
      <c r="H8130"/>
      <c r="I8130"/>
      <c r="J8130"/>
      <c r="K8130" s="91"/>
      <c r="L8130" s="91"/>
      <c r="M8130" s="91"/>
      <c r="R8130"/>
      <c r="S8130"/>
      <c r="T8130"/>
      <c r="U8130"/>
      <c r="V8130"/>
      <c r="W8130"/>
      <c r="X8130"/>
      <c r="Y8130"/>
      <c r="Z8130"/>
      <c r="AA8130"/>
      <c r="AB8130"/>
      <c r="AC8130"/>
    </row>
    <row r="8131" spans="2:29" s="14" customFormat="1" x14ac:dyDescent="0.25">
      <c r="B8131"/>
      <c r="C8131"/>
      <c r="D8131"/>
      <c r="E8131"/>
      <c r="F8131"/>
      <c r="G8131"/>
      <c r="H8131"/>
      <c r="I8131"/>
      <c r="J8131"/>
      <c r="K8131" s="91"/>
      <c r="L8131" s="91"/>
      <c r="M8131" s="91"/>
      <c r="R8131"/>
      <c r="S8131"/>
      <c r="T8131"/>
      <c r="U8131"/>
      <c r="V8131"/>
      <c r="W8131"/>
      <c r="X8131"/>
      <c r="Y8131"/>
      <c r="Z8131"/>
      <c r="AA8131"/>
      <c r="AB8131"/>
      <c r="AC8131"/>
    </row>
    <row r="8132" spans="2:29" s="14" customFormat="1" x14ac:dyDescent="0.25">
      <c r="B8132"/>
      <c r="C8132"/>
      <c r="D8132"/>
      <c r="E8132"/>
      <c r="F8132"/>
      <c r="G8132"/>
      <c r="H8132"/>
      <c r="I8132"/>
      <c r="J8132"/>
      <c r="K8132" s="91"/>
      <c r="L8132" s="91"/>
      <c r="M8132" s="91"/>
      <c r="R8132"/>
      <c r="S8132"/>
      <c r="T8132"/>
      <c r="U8132"/>
      <c r="V8132"/>
      <c r="W8132"/>
      <c r="X8132"/>
      <c r="Y8132"/>
      <c r="Z8132"/>
      <c r="AA8132"/>
      <c r="AB8132"/>
      <c r="AC8132"/>
    </row>
    <row r="8133" spans="2:29" s="14" customFormat="1" x14ac:dyDescent="0.25">
      <c r="B8133"/>
      <c r="C8133"/>
      <c r="D8133"/>
      <c r="E8133"/>
      <c r="F8133"/>
      <c r="G8133"/>
      <c r="H8133"/>
      <c r="I8133"/>
      <c r="J8133"/>
      <c r="K8133" s="91"/>
      <c r="L8133" s="91"/>
      <c r="M8133" s="91"/>
      <c r="R8133"/>
      <c r="S8133"/>
      <c r="T8133"/>
      <c r="U8133"/>
      <c r="V8133"/>
      <c r="W8133"/>
      <c r="X8133"/>
      <c r="Y8133"/>
      <c r="Z8133"/>
      <c r="AA8133"/>
      <c r="AB8133"/>
      <c r="AC8133"/>
    </row>
    <row r="8134" spans="2:29" s="14" customFormat="1" x14ac:dyDescent="0.25">
      <c r="B8134"/>
      <c r="C8134"/>
      <c r="D8134"/>
      <c r="E8134"/>
      <c r="F8134"/>
      <c r="G8134"/>
      <c r="H8134"/>
      <c r="I8134"/>
      <c r="J8134"/>
      <c r="K8134" s="91"/>
      <c r="L8134" s="91"/>
      <c r="M8134" s="91"/>
      <c r="R8134"/>
      <c r="S8134"/>
      <c r="T8134"/>
      <c r="U8134"/>
      <c r="V8134"/>
      <c r="W8134"/>
      <c r="X8134"/>
      <c r="Y8134"/>
      <c r="Z8134"/>
      <c r="AA8134"/>
      <c r="AB8134"/>
      <c r="AC8134"/>
    </row>
    <row r="8135" spans="2:29" s="14" customFormat="1" x14ac:dyDescent="0.25">
      <c r="B8135"/>
      <c r="C8135"/>
      <c r="D8135"/>
      <c r="E8135"/>
      <c r="F8135"/>
      <c r="G8135"/>
      <c r="H8135"/>
      <c r="I8135"/>
      <c r="J8135"/>
      <c r="K8135" s="91"/>
      <c r="L8135" s="91"/>
      <c r="M8135" s="91"/>
      <c r="R8135"/>
      <c r="S8135"/>
      <c r="T8135"/>
      <c r="U8135"/>
      <c r="V8135"/>
      <c r="W8135"/>
      <c r="X8135"/>
      <c r="Y8135"/>
      <c r="Z8135"/>
      <c r="AA8135"/>
      <c r="AB8135"/>
      <c r="AC8135"/>
    </row>
    <row r="8136" spans="2:29" s="14" customFormat="1" x14ac:dyDescent="0.25">
      <c r="B8136"/>
      <c r="C8136"/>
      <c r="D8136"/>
      <c r="E8136"/>
      <c r="F8136"/>
      <c r="G8136"/>
      <c r="H8136"/>
      <c r="I8136"/>
      <c r="J8136"/>
      <c r="K8136" s="91"/>
      <c r="L8136" s="91"/>
      <c r="M8136" s="91"/>
      <c r="R8136"/>
      <c r="S8136"/>
      <c r="T8136"/>
      <c r="U8136"/>
      <c r="V8136"/>
      <c r="W8136"/>
      <c r="X8136"/>
      <c r="Y8136"/>
      <c r="Z8136"/>
      <c r="AA8136"/>
      <c r="AB8136"/>
      <c r="AC8136"/>
    </row>
    <row r="8137" spans="2:29" s="14" customFormat="1" x14ac:dyDescent="0.25">
      <c r="B8137"/>
      <c r="C8137"/>
      <c r="D8137"/>
      <c r="E8137"/>
      <c r="F8137"/>
      <c r="G8137"/>
      <c r="H8137"/>
      <c r="I8137"/>
      <c r="J8137"/>
      <c r="K8137" s="91"/>
      <c r="L8137" s="91"/>
      <c r="M8137" s="91"/>
      <c r="R8137"/>
      <c r="S8137"/>
      <c r="T8137"/>
      <c r="U8137"/>
      <c r="V8137"/>
      <c r="W8137"/>
      <c r="X8137"/>
      <c r="Y8137"/>
      <c r="Z8137"/>
      <c r="AA8137"/>
      <c r="AB8137"/>
      <c r="AC8137"/>
    </row>
    <row r="8138" spans="2:29" s="14" customFormat="1" x14ac:dyDescent="0.25">
      <c r="B8138"/>
      <c r="C8138"/>
      <c r="D8138"/>
      <c r="E8138"/>
      <c r="F8138"/>
      <c r="G8138"/>
      <c r="H8138"/>
      <c r="I8138"/>
      <c r="J8138"/>
      <c r="K8138" s="91"/>
      <c r="L8138" s="91"/>
      <c r="M8138" s="91"/>
      <c r="R8138"/>
      <c r="S8138"/>
      <c r="T8138"/>
      <c r="U8138"/>
      <c r="V8138"/>
      <c r="W8138"/>
      <c r="X8138"/>
      <c r="Y8138"/>
      <c r="Z8138"/>
      <c r="AA8138"/>
      <c r="AB8138"/>
      <c r="AC8138"/>
    </row>
    <row r="8139" spans="2:29" s="14" customFormat="1" x14ac:dyDescent="0.25">
      <c r="B8139"/>
      <c r="C8139"/>
      <c r="D8139"/>
      <c r="E8139"/>
      <c r="F8139"/>
      <c r="G8139"/>
      <c r="H8139"/>
      <c r="I8139"/>
      <c r="J8139"/>
      <c r="K8139" s="91"/>
      <c r="L8139" s="91"/>
      <c r="M8139" s="91"/>
      <c r="R8139"/>
      <c r="S8139"/>
      <c r="T8139"/>
      <c r="U8139"/>
      <c r="V8139"/>
      <c r="W8139"/>
      <c r="X8139"/>
      <c r="Y8139"/>
      <c r="Z8139"/>
      <c r="AA8139"/>
      <c r="AB8139"/>
      <c r="AC8139"/>
    </row>
    <row r="8140" spans="2:29" s="14" customFormat="1" x14ac:dyDescent="0.25">
      <c r="B8140"/>
      <c r="C8140"/>
      <c r="D8140"/>
      <c r="E8140"/>
      <c r="F8140"/>
      <c r="G8140"/>
      <c r="H8140"/>
      <c r="I8140"/>
      <c r="J8140"/>
      <c r="K8140" s="91"/>
      <c r="L8140" s="91"/>
      <c r="M8140" s="91"/>
      <c r="R8140"/>
      <c r="S8140"/>
      <c r="T8140"/>
      <c r="U8140"/>
      <c r="V8140"/>
      <c r="W8140"/>
      <c r="X8140"/>
      <c r="Y8140"/>
      <c r="Z8140"/>
      <c r="AA8140"/>
      <c r="AB8140"/>
      <c r="AC8140"/>
    </row>
    <row r="8141" spans="2:29" s="14" customFormat="1" x14ac:dyDescent="0.25">
      <c r="B8141"/>
      <c r="C8141"/>
      <c r="D8141"/>
      <c r="E8141"/>
      <c r="F8141"/>
      <c r="G8141"/>
      <c r="H8141"/>
      <c r="I8141"/>
      <c r="J8141"/>
      <c r="K8141" s="91"/>
      <c r="L8141" s="91"/>
      <c r="M8141" s="91"/>
      <c r="R8141"/>
      <c r="S8141"/>
      <c r="T8141"/>
      <c r="U8141"/>
      <c r="V8141"/>
      <c r="W8141"/>
      <c r="X8141"/>
      <c r="Y8141"/>
      <c r="Z8141"/>
      <c r="AA8141"/>
      <c r="AB8141"/>
      <c r="AC8141"/>
    </row>
    <row r="8142" spans="2:29" s="14" customFormat="1" x14ac:dyDescent="0.25">
      <c r="B8142"/>
      <c r="C8142"/>
      <c r="D8142"/>
      <c r="E8142"/>
      <c r="F8142"/>
      <c r="G8142"/>
      <c r="H8142"/>
      <c r="I8142"/>
      <c r="J8142"/>
      <c r="K8142" s="91"/>
      <c r="L8142" s="91"/>
      <c r="M8142" s="91"/>
      <c r="R8142"/>
      <c r="S8142"/>
      <c r="T8142"/>
      <c r="U8142"/>
      <c r="V8142"/>
      <c r="W8142"/>
      <c r="X8142"/>
      <c r="Y8142"/>
      <c r="Z8142"/>
      <c r="AA8142"/>
      <c r="AB8142"/>
      <c r="AC8142"/>
    </row>
    <row r="8143" spans="2:29" s="14" customFormat="1" x14ac:dyDescent="0.25">
      <c r="B8143"/>
      <c r="C8143"/>
      <c r="D8143"/>
      <c r="E8143"/>
      <c r="F8143"/>
      <c r="G8143"/>
      <c r="H8143"/>
      <c r="I8143"/>
      <c r="J8143"/>
      <c r="K8143" s="91"/>
      <c r="L8143" s="91"/>
      <c r="M8143" s="91"/>
      <c r="R8143"/>
      <c r="S8143"/>
      <c r="T8143"/>
      <c r="U8143"/>
      <c r="V8143"/>
      <c r="W8143"/>
      <c r="X8143"/>
      <c r="Y8143"/>
      <c r="Z8143"/>
      <c r="AA8143"/>
      <c r="AB8143"/>
      <c r="AC8143"/>
    </row>
    <row r="8144" spans="2:29" s="14" customFormat="1" x14ac:dyDescent="0.25">
      <c r="B8144"/>
      <c r="C8144"/>
      <c r="D8144"/>
      <c r="E8144"/>
      <c r="F8144"/>
      <c r="G8144"/>
      <c r="H8144"/>
      <c r="I8144"/>
      <c r="J8144"/>
      <c r="K8144" s="91"/>
      <c r="L8144" s="91"/>
      <c r="M8144" s="91"/>
      <c r="R8144"/>
      <c r="S8144"/>
      <c r="T8144"/>
      <c r="U8144"/>
      <c r="V8144"/>
      <c r="W8144"/>
      <c r="X8144"/>
      <c r="Y8144"/>
      <c r="Z8144"/>
      <c r="AA8144"/>
      <c r="AB8144"/>
      <c r="AC8144"/>
    </row>
    <row r="8145" spans="2:29" s="14" customFormat="1" x14ac:dyDescent="0.25">
      <c r="B8145"/>
      <c r="C8145"/>
      <c r="D8145"/>
      <c r="E8145"/>
      <c r="F8145"/>
      <c r="G8145"/>
      <c r="H8145"/>
      <c r="I8145"/>
      <c r="J8145"/>
      <c r="K8145" s="91"/>
      <c r="L8145" s="91"/>
      <c r="M8145" s="91"/>
      <c r="R8145"/>
      <c r="S8145"/>
      <c r="T8145"/>
      <c r="U8145"/>
      <c r="V8145"/>
      <c r="W8145"/>
      <c r="X8145"/>
      <c r="Y8145"/>
      <c r="Z8145"/>
      <c r="AA8145"/>
      <c r="AB8145"/>
      <c r="AC8145"/>
    </row>
    <row r="8146" spans="2:29" s="14" customFormat="1" x14ac:dyDescent="0.25">
      <c r="B8146"/>
      <c r="C8146"/>
      <c r="D8146"/>
      <c r="E8146"/>
      <c r="F8146"/>
      <c r="G8146"/>
      <c r="H8146"/>
      <c r="I8146"/>
      <c r="J8146"/>
      <c r="K8146" s="91"/>
      <c r="L8146" s="91"/>
      <c r="M8146" s="91"/>
      <c r="R8146"/>
      <c r="S8146"/>
      <c r="T8146"/>
      <c r="U8146"/>
      <c r="V8146"/>
      <c r="W8146"/>
      <c r="X8146"/>
      <c r="Y8146"/>
      <c r="Z8146"/>
      <c r="AA8146"/>
      <c r="AB8146"/>
      <c r="AC8146"/>
    </row>
    <row r="8147" spans="2:29" s="14" customFormat="1" x14ac:dyDescent="0.25">
      <c r="B8147"/>
      <c r="C8147"/>
      <c r="D8147"/>
      <c r="E8147"/>
      <c r="F8147"/>
      <c r="G8147"/>
      <c r="H8147"/>
      <c r="I8147"/>
      <c r="J8147"/>
      <c r="K8147" s="91"/>
      <c r="L8147" s="91"/>
      <c r="M8147" s="91"/>
      <c r="R8147"/>
      <c r="S8147"/>
      <c r="T8147"/>
      <c r="U8147"/>
      <c r="V8147"/>
      <c r="W8147"/>
      <c r="X8147"/>
      <c r="Y8147"/>
      <c r="Z8147"/>
      <c r="AA8147"/>
      <c r="AB8147"/>
      <c r="AC8147"/>
    </row>
    <row r="8148" spans="2:29" s="14" customFormat="1" x14ac:dyDescent="0.25">
      <c r="B8148"/>
      <c r="C8148"/>
      <c r="D8148"/>
      <c r="E8148"/>
      <c r="F8148"/>
      <c r="G8148"/>
      <c r="H8148"/>
      <c r="I8148"/>
      <c r="J8148"/>
      <c r="K8148" s="91"/>
      <c r="L8148" s="91"/>
      <c r="M8148" s="91"/>
      <c r="R8148"/>
      <c r="S8148"/>
      <c r="T8148"/>
      <c r="U8148"/>
      <c r="V8148"/>
      <c r="W8148"/>
      <c r="X8148"/>
      <c r="Y8148"/>
      <c r="Z8148"/>
      <c r="AA8148"/>
      <c r="AB8148"/>
      <c r="AC8148"/>
    </row>
    <row r="8149" spans="2:29" s="14" customFormat="1" x14ac:dyDescent="0.25">
      <c r="B8149"/>
      <c r="C8149"/>
      <c r="D8149"/>
      <c r="E8149"/>
      <c r="F8149"/>
      <c r="G8149"/>
      <c r="H8149"/>
      <c r="I8149"/>
      <c r="J8149"/>
      <c r="K8149" s="91"/>
      <c r="L8149" s="91"/>
      <c r="M8149" s="91"/>
      <c r="R8149"/>
      <c r="S8149"/>
      <c r="T8149"/>
      <c r="U8149"/>
      <c r="V8149"/>
      <c r="W8149"/>
      <c r="X8149"/>
      <c r="Y8149"/>
      <c r="Z8149"/>
      <c r="AA8149"/>
      <c r="AB8149"/>
      <c r="AC8149"/>
    </row>
    <row r="8150" spans="2:29" s="14" customFormat="1" x14ac:dyDescent="0.25">
      <c r="B8150"/>
      <c r="C8150"/>
      <c r="D8150"/>
      <c r="E8150"/>
      <c r="F8150"/>
      <c r="G8150"/>
      <c r="H8150"/>
      <c r="I8150"/>
      <c r="J8150"/>
      <c r="K8150" s="91"/>
      <c r="L8150" s="91"/>
      <c r="M8150" s="91"/>
      <c r="R8150"/>
      <c r="S8150"/>
      <c r="T8150"/>
      <c r="U8150"/>
      <c r="V8150"/>
      <c r="W8150"/>
      <c r="X8150"/>
      <c r="Y8150"/>
      <c r="Z8150"/>
      <c r="AA8150"/>
      <c r="AB8150"/>
      <c r="AC8150"/>
    </row>
    <row r="8151" spans="2:29" s="14" customFormat="1" x14ac:dyDescent="0.25">
      <c r="B8151"/>
      <c r="C8151"/>
      <c r="D8151"/>
      <c r="E8151"/>
      <c r="F8151"/>
      <c r="G8151"/>
      <c r="H8151"/>
      <c r="I8151"/>
      <c r="J8151"/>
      <c r="K8151" s="91"/>
      <c r="L8151" s="91"/>
      <c r="M8151" s="91"/>
      <c r="R8151"/>
      <c r="S8151"/>
      <c r="T8151"/>
      <c r="U8151"/>
      <c r="V8151"/>
      <c r="W8151"/>
      <c r="X8151"/>
      <c r="Y8151"/>
      <c r="Z8151"/>
      <c r="AA8151"/>
      <c r="AB8151"/>
      <c r="AC8151"/>
    </row>
    <row r="8152" spans="2:29" s="14" customFormat="1" x14ac:dyDescent="0.25">
      <c r="B8152"/>
      <c r="C8152"/>
      <c r="D8152"/>
      <c r="E8152"/>
      <c r="F8152"/>
      <c r="G8152"/>
      <c r="H8152"/>
      <c r="I8152"/>
      <c r="J8152"/>
      <c r="K8152" s="91"/>
      <c r="L8152" s="91"/>
      <c r="M8152" s="91"/>
      <c r="R8152"/>
      <c r="S8152"/>
      <c r="T8152"/>
      <c r="U8152"/>
      <c r="V8152"/>
      <c r="W8152"/>
      <c r="X8152"/>
      <c r="Y8152"/>
      <c r="Z8152"/>
      <c r="AA8152"/>
      <c r="AB8152"/>
      <c r="AC8152"/>
    </row>
    <row r="8153" spans="2:29" s="14" customFormat="1" x14ac:dyDescent="0.25">
      <c r="B8153"/>
      <c r="C8153"/>
      <c r="D8153"/>
      <c r="E8153"/>
      <c r="F8153"/>
      <c r="G8153"/>
      <c r="H8153"/>
      <c r="I8153"/>
      <c r="J8153"/>
      <c r="K8153" s="91"/>
      <c r="L8153" s="91"/>
      <c r="M8153" s="91"/>
      <c r="R8153"/>
      <c r="S8153"/>
      <c r="T8153"/>
      <c r="U8153"/>
      <c r="V8153"/>
      <c r="W8153"/>
      <c r="X8153"/>
      <c r="Y8153"/>
      <c r="Z8153"/>
      <c r="AA8153"/>
      <c r="AB8153"/>
      <c r="AC8153"/>
    </row>
    <row r="8154" spans="2:29" s="14" customFormat="1" x14ac:dyDescent="0.25">
      <c r="B8154"/>
      <c r="C8154"/>
      <c r="D8154"/>
      <c r="E8154"/>
      <c r="F8154"/>
      <c r="G8154"/>
      <c r="H8154"/>
      <c r="I8154"/>
      <c r="J8154"/>
      <c r="K8154" s="91"/>
      <c r="L8154" s="91"/>
      <c r="M8154" s="91"/>
      <c r="R8154"/>
      <c r="S8154"/>
      <c r="T8154"/>
      <c r="U8154"/>
      <c r="V8154"/>
      <c r="W8154"/>
      <c r="X8154"/>
      <c r="Y8154"/>
      <c r="Z8154"/>
      <c r="AA8154"/>
      <c r="AB8154"/>
      <c r="AC8154"/>
    </row>
    <row r="8155" spans="2:29" s="14" customFormat="1" x14ac:dyDescent="0.25">
      <c r="B8155"/>
      <c r="C8155"/>
      <c r="D8155"/>
      <c r="E8155"/>
      <c r="F8155"/>
      <c r="G8155"/>
      <c r="H8155"/>
      <c r="I8155"/>
      <c r="J8155"/>
      <c r="K8155" s="91"/>
      <c r="L8155" s="91"/>
      <c r="M8155" s="91"/>
      <c r="R8155"/>
      <c r="S8155"/>
      <c r="T8155"/>
      <c r="U8155"/>
      <c r="V8155"/>
      <c r="W8155"/>
      <c r="X8155"/>
      <c r="Y8155"/>
      <c r="Z8155"/>
      <c r="AA8155"/>
      <c r="AB8155"/>
      <c r="AC8155"/>
    </row>
    <row r="8156" spans="2:29" s="14" customFormat="1" x14ac:dyDescent="0.25">
      <c r="B8156"/>
      <c r="C8156"/>
      <c r="D8156"/>
      <c r="E8156"/>
      <c r="F8156"/>
      <c r="G8156"/>
      <c r="H8156"/>
      <c r="I8156"/>
      <c r="J8156"/>
      <c r="K8156" s="91"/>
      <c r="L8156" s="91"/>
      <c r="M8156" s="91"/>
      <c r="R8156"/>
      <c r="S8156"/>
      <c r="T8156"/>
      <c r="U8156"/>
      <c r="V8156"/>
      <c r="W8156"/>
      <c r="X8156"/>
      <c r="Y8156"/>
      <c r="Z8156"/>
      <c r="AA8156"/>
      <c r="AB8156"/>
      <c r="AC8156"/>
    </row>
    <row r="8157" spans="2:29" s="14" customFormat="1" x14ac:dyDescent="0.25">
      <c r="B8157"/>
      <c r="C8157"/>
      <c r="D8157"/>
      <c r="E8157"/>
      <c r="F8157"/>
      <c r="G8157"/>
      <c r="H8157"/>
      <c r="I8157"/>
      <c r="J8157"/>
      <c r="K8157" s="91"/>
      <c r="L8157" s="91"/>
      <c r="M8157" s="91"/>
      <c r="R8157"/>
      <c r="S8157"/>
      <c r="T8157"/>
      <c r="U8157"/>
      <c r="V8157"/>
      <c r="W8157"/>
      <c r="X8157"/>
      <c r="Y8157"/>
      <c r="Z8157"/>
      <c r="AA8157"/>
      <c r="AB8157"/>
      <c r="AC8157"/>
    </row>
    <row r="8158" spans="2:29" s="14" customFormat="1" x14ac:dyDescent="0.25">
      <c r="B8158"/>
      <c r="C8158"/>
      <c r="D8158"/>
      <c r="E8158"/>
      <c r="F8158"/>
      <c r="G8158"/>
      <c r="H8158"/>
      <c r="I8158"/>
      <c r="J8158"/>
      <c r="K8158" s="91"/>
      <c r="L8158" s="91"/>
      <c r="M8158" s="91"/>
      <c r="R8158"/>
      <c r="S8158"/>
      <c r="T8158"/>
      <c r="U8158"/>
      <c r="V8158"/>
      <c r="W8158"/>
      <c r="X8158"/>
      <c r="Y8158"/>
      <c r="Z8158"/>
      <c r="AA8158"/>
      <c r="AB8158"/>
      <c r="AC8158"/>
    </row>
    <row r="8159" spans="2:29" s="14" customFormat="1" x14ac:dyDescent="0.25">
      <c r="B8159"/>
      <c r="C8159"/>
      <c r="D8159"/>
      <c r="E8159"/>
      <c r="F8159"/>
      <c r="G8159"/>
      <c r="H8159"/>
      <c r="I8159"/>
      <c r="J8159"/>
      <c r="K8159" s="91"/>
      <c r="L8159" s="91"/>
      <c r="M8159" s="91"/>
      <c r="R8159"/>
      <c r="S8159"/>
      <c r="T8159"/>
      <c r="U8159"/>
      <c r="V8159"/>
      <c r="W8159"/>
      <c r="X8159"/>
      <c r="Y8159"/>
      <c r="Z8159"/>
      <c r="AA8159"/>
      <c r="AB8159"/>
      <c r="AC8159"/>
    </row>
    <row r="8160" spans="2:29" s="14" customFormat="1" x14ac:dyDescent="0.25">
      <c r="B8160"/>
      <c r="C8160"/>
      <c r="D8160"/>
      <c r="E8160"/>
      <c r="F8160"/>
      <c r="G8160"/>
      <c r="H8160"/>
      <c r="I8160"/>
      <c r="J8160"/>
      <c r="K8160" s="91"/>
      <c r="L8160" s="91"/>
      <c r="M8160" s="91"/>
      <c r="R8160"/>
      <c r="S8160"/>
      <c r="T8160"/>
      <c r="U8160"/>
      <c r="V8160"/>
      <c r="W8160"/>
      <c r="X8160"/>
      <c r="Y8160"/>
      <c r="Z8160"/>
      <c r="AA8160"/>
      <c r="AB8160"/>
      <c r="AC8160"/>
    </row>
    <row r="8161" spans="2:29" s="14" customFormat="1" x14ac:dyDescent="0.25">
      <c r="B8161"/>
      <c r="C8161"/>
      <c r="D8161"/>
      <c r="E8161"/>
      <c r="F8161"/>
      <c r="G8161"/>
      <c r="H8161"/>
      <c r="I8161"/>
      <c r="J8161"/>
      <c r="K8161" s="91"/>
      <c r="L8161" s="91"/>
      <c r="M8161" s="91"/>
      <c r="R8161"/>
      <c r="S8161"/>
      <c r="T8161"/>
      <c r="U8161"/>
      <c r="V8161"/>
      <c r="W8161"/>
      <c r="X8161"/>
      <c r="Y8161"/>
      <c r="Z8161"/>
      <c r="AA8161"/>
      <c r="AB8161"/>
      <c r="AC8161"/>
    </row>
    <row r="8162" spans="2:29" s="14" customFormat="1" x14ac:dyDescent="0.25">
      <c r="B8162"/>
      <c r="C8162"/>
      <c r="D8162"/>
      <c r="E8162"/>
      <c r="F8162"/>
      <c r="G8162"/>
      <c r="H8162"/>
      <c r="I8162"/>
      <c r="J8162"/>
      <c r="K8162" s="91"/>
      <c r="L8162" s="91"/>
      <c r="M8162" s="91"/>
      <c r="R8162"/>
      <c r="S8162"/>
      <c r="T8162"/>
      <c r="U8162"/>
      <c r="V8162"/>
      <c r="W8162"/>
      <c r="X8162"/>
      <c r="Y8162"/>
      <c r="Z8162"/>
      <c r="AA8162"/>
      <c r="AB8162"/>
      <c r="AC8162"/>
    </row>
    <row r="8163" spans="2:29" s="14" customFormat="1" x14ac:dyDescent="0.25">
      <c r="B8163"/>
      <c r="C8163"/>
      <c r="D8163"/>
      <c r="E8163"/>
      <c r="F8163"/>
      <c r="G8163"/>
      <c r="H8163"/>
      <c r="I8163"/>
      <c r="J8163"/>
      <c r="K8163" s="91"/>
      <c r="L8163" s="91"/>
      <c r="M8163" s="91"/>
      <c r="R8163"/>
      <c r="S8163"/>
      <c r="T8163"/>
      <c r="U8163"/>
      <c r="V8163"/>
      <c r="W8163"/>
      <c r="X8163"/>
      <c r="Y8163"/>
      <c r="Z8163"/>
      <c r="AA8163"/>
      <c r="AB8163"/>
      <c r="AC8163"/>
    </row>
    <row r="8164" spans="2:29" s="14" customFormat="1" x14ac:dyDescent="0.25">
      <c r="B8164"/>
      <c r="C8164"/>
      <c r="D8164"/>
      <c r="E8164"/>
      <c r="F8164"/>
      <c r="G8164"/>
      <c r="H8164"/>
      <c r="I8164"/>
      <c r="J8164"/>
      <c r="K8164" s="91"/>
      <c r="L8164" s="91"/>
      <c r="M8164" s="91"/>
      <c r="R8164"/>
      <c r="S8164"/>
      <c r="T8164"/>
      <c r="U8164"/>
      <c r="V8164"/>
      <c r="W8164"/>
      <c r="X8164"/>
      <c r="Y8164"/>
      <c r="Z8164"/>
      <c r="AA8164"/>
      <c r="AB8164"/>
      <c r="AC8164"/>
    </row>
    <row r="8165" spans="2:29" s="14" customFormat="1" x14ac:dyDescent="0.25">
      <c r="B8165"/>
      <c r="C8165"/>
      <c r="D8165"/>
      <c r="E8165"/>
      <c r="F8165"/>
      <c r="G8165"/>
      <c r="H8165"/>
      <c r="I8165"/>
      <c r="J8165"/>
      <c r="K8165" s="91"/>
      <c r="L8165" s="91"/>
      <c r="M8165" s="91"/>
      <c r="R8165"/>
      <c r="S8165"/>
      <c r="T8165"/>
      <c r="U8165"/>
      <c r="V8165"/>
      <c r="W8165"/>
      <c r="X8165"/>
      <c r="Y8165"/>
      <c r="Z8165"/>
      <c r="AA8165"/>
      <c r="AB8165"/>
      <c r="AC8165"/>
    </row>
    <row r="8166" spans="2:29" s="14" customFormat="1" x14ac:dyDescent="0.25">
      <c r="B8166"/>
      <c r="C8166"/>
      <c r="D8166"/>
      <c r="E8166"/>
      <c r="F8166"/>
      <c r="G8166"/>
      <c r="H8166"/>
      <c r="I8166"/>
      <c r="J8166"/>
      <c r="K8166" s="91"/>
      <c r="L8166" s="91"/>
      <c r="M8166" s="91"/>
      <c r="R8166"/>
      <c r="S8166"/>
      <c r="T8166"/>
      <c r="U8166"/>
      <c r="V8166"/>
      <c r="W8166"/>
      <c r="X8166"/>
      <c r="Y8166"/>
      <c r="Z8166"/>
      <c r="AA8166"/>
      <c r="AB8166"/>
      <c r="AC8166"/>
    </row>
    <row r="8167" spans="2:29" s="14" customFormat="1" x14ac:dyDescent="0.25">
      <c r="B8167"/>
      <c r="C8167"/>
      <c r="D8167"/>
      <c r="E8167"/>
      <c r="F8167"/>
      <c r="G8167"/>
      <c r="H8167"/>
      <c r="I8167"/>
      <c r="J8167"/>
      <c r="K8167" s="91"/>
      <c r="L8167" s="91"/>
      <c r="M8167" s="91"/>
      <c r="R8167"/>
      <c r="S8167"/>
      <c r="T8167"/>
      <c r="U8167"/>
      <c r="V8167"/>
      <c r="W8167"/>
      <c r="X8167"/>
      <c r="Y8167"/>
      <c r="Z8167"/>
      <c r="AA8167"/>
      <c r="AB8167"/>
      <c r="AC8167"/>
    </row>
    <row r="8168" spans="2:29" s="14" customFormat="1" x14ac:dyDescent="0.25">
      <c r="B8168"/>
      <c r="C8168"/>
      <c r="D8168"/>
      <c r="E8168"/>
      <c r="F8168"/>
      <c r="G8168"/>
      <c r="H8168"/>
      <c r="I8168"/>
      <c r="J8168"/>
      <c r="K8168" s="91"/>
      <c r="L8168" s="91"/>
      <c r="M8168" s="91"/>
      <c r="R8168"/>
      <c r="S8168"/>
      <c r="T8168"/>
      <c r="U8168"/>
      <c r="V8168"/>
      <c r="W8168"/>
      <c r="X8168"/>
      <c r="Y8168"/>
      <c r="Z8168"/>
      <c r="AA8168"/>
      <c r="AB8168"/>
      <c r="AC8168"/>
    </row>
    <row r="8169" spans="2:29" s="14" customFormat="1" x14ac:dyDescent="0.25">
      <c r="B8169"/>
      <c r="C8169"/>
      <c r="D8169"/>
      <c r="E8169"/>
      <c r="F8169"/>
      <c r="G8169"/>
      <c r="H8169"/>
      <c r="I8169"/>
      <c r="J8169"/>
      <c r="K8169" s="91"/>
      <c r="L8169" s="91"/>
      <c r="M8169" s="91"/>
      <c r="R8169"/>
      <c r="S8169"/>
      <c r="T8169"/>
      <c r="U8169"/>
      <c r="V8169"/>
      <c r="W8169"/>
      <c r="X8169"/>
      <c r="Y8169"/>
      <c r="Z8169"/>
      <c r="AA8169"/>
      <c r="AB8169"/>
      <c r="AC8169"/>
    </row>
    <row r="8170" spans="2:29" s="14" customFormat="1" x14ac:dyDescent="0.25">
      <c r="B8170"/>
      <c r="C8170"/>
      <c r="D8170"/>
      <c r="E8170"/>
      <c r="F8170"/>
      <c r="G8170"/>
      <c r="H8170"/>
      <c r="I8170"/>
      <c r="J8170"/>
      <c r="K8170" s="91"/>
      <c r="L8170" s="91"/>
      <c r="M8170" s="91"/>
      <c r="R8170"/>
      <c r="S8170"/>
      <c r="T8170"/>
      <c r="U8170"/>
      <c r="V8170"/>
      <c r="W8170"/>
      <c r="X8170"/>
      <c r="Y8170"/>
      <c r="Z8170"/>
      <c r="AA8170"/>
      <c r="AB8170"/>
      <c r="AC8170"/>
    </row>
    <row r="8171" spans="2:29" s="14" customFormat="1" x14ac:dyDescent="0.25">
      <c r="B8171"/>
      <c r="C8171"/>
      <c r="D8171"/>
      <c r="E8171"/>
      <c r="F8171"/>
      <c r="G8171"/>
      <c r="H8171"/>
      <c r="I8171"/>
      <c r="J8171"/>
      <c r="K8171" s="91"/>
      <c r="L8171" s="91"/>
      <c r="M8171" s="91"/>
      <c r="R8171"/>
      <c r="S8171"/>
      <c r="T8171"/>
      <c r="U8171"/>
      <c r="V8171"/>
      <c r="W8171"/>
      <c r="X8171"/>
      <c r="Y8171"/>
      <c r="Z8171"/>
      <c r="AA8171"/>
      <c r="AB8171"/>
      <c r="AC8171"/>
    </row>
    <row r="8172" spans="2:29" s="14" customFormat="1" x14ac:dyDescent="0.25">
      <c r="B8172"/>
      <c r="C8172"/>
      <c r="D8172"/>
      <c r="E8172"/>
      <c r="F8172"/>
      <c r="G8172"/>
      <c r="H8172"/>
      <c r="I8172"/>
      <c r="J8172"/>
      <c r="K8172" s="91"/>
      <c r="L8172" s="91"/>
      <c r="M8172" s="91"/>
      <c r="R8172"/>
      <c r="S8172"/>
      <c r="T8172"/>
      <c r="U8172"/>
      <c r="V8172"/>
      <c r="W8172"/>
      <c r="X8172"/>
      <c r="Y8172"/>
      <c r="Z8172"/>
      <c r="AA8172"/>
      <c r="AB8172"/>
      <c r="AC8172"/>
    </row>
    <row r="8173" spans="2:29" s="14" customFormat="1" x14ac:dyDescent="0.25">
      <c r="B8173"/>
      <c r="C8173"/>
      <c r="D8173"/>
      <c r="E8173"/>
      <c r="F8173"/>
      <c r="G8173"/>
      <c r="H8173"/>
      <c r="I8173"/>
      <c r="J8173"/>
      <c r="K8173" s="91"/>
      <c r="L8173" s="91"/>
      <c r="M8173" s="91"/>
      <c r="R8173"/>
      <c r="S8173"/>
      <c r="T8173"/>
      <c r="U8173"/>
      <c r="V8173"/>
      <c r="W8173"/>
      <c r="X8173"/>
      <c r="Y8173"/>
      <c r="Z8173"/>
      <c r="AA8173"/>
      <c r="AB8173"/>
      <c r="AC8173"/>
    </row>
    <row r="8174" spans="2:29" s="14" customFormat="1" x14ac:dyDescent="0.25">
      <c r="B8174"/>
      <c r="C8174"/>
      <c r="D8174"/>
      <c r="E8174"/>
      <c r="F8174"/>
      <c r="G8174"/>
      <c r="H8174"/>
      <c r="I8174"/>
      <c r="J8174"/>
      <c r="K8174" s="91"/>
      <c r="L8174" s="91"/>
      <c r="M8174" s="91"/>
      <c r="R8174"/>
      <c r="S8174"/>
      <c r="T8174"/>
      <c r="U8174"/>
      <c r="V8174"/>
      <c r="W8174"/>
      <c r="X8174"/>
      <c r="Y8174"/>
      <c r="Z8174"/>
      <c r="AA8174"/>
      <c r="AB8174"/>
      <c r="AC8174"/>
    </row>
    <row r="8175" spans="2:29" s="14" customFormat="1" x14ac:dyDescent="0.25">
      <c r="B8175"/>
      <c r="C8175"/>
      <c r="D8175"/>
      <c r="E8175"/>
      <c r="F8175"/>
      <c r="G8175"/>
      <c r="H8175"/>
      <c r="I8175"/>
      <c r="J8175"/>
      <c r="K8175" s="91"/>
      <c r="L8175" s="91"/>
      <c r="M8175" s="91"/>
      <c r="R8175"/>
      <c r="S8175"/>
      <c r="T8175"/>
      <c r="U8175"/>
      <c r="V8175"/>
      <c r="W8175"/>
      <c r="X8175"/>
      <c r="Y8175"/>
      <c r="Z8175"/>
      <c r="AA8175"/>
      <c r="AB8175"/>
      <c r="AC8175"/>
    </row>
    <row r="8176" spans="2:29" s="14" customFormat="1" x14ac:dyDescent="0.25">
      <c r="B8176"/>
      <c r="C8176"/>
      <c r="D8176"/>
      <c r="E8176"/>
      <c r="F8176"/>
      <c r="G8176"/>
      <c r="H8176"/>
      <c r="I8176"/>
      <c r="J8176"/>
      <c r="K8176" s="91"/>
      <c r="L8176" s="91"/>
      <c r="M8176" s="91"/>
      <c r="R8176"/>
      <c r="S8176"/>
      <c r="T8176"/>
      <c r="U8176"/>
      <c r="V8176"/>
      <c r="W8176"/>
      <c r="X8176"/>
      <c r="Y8176"/>
      <c r="Z8176"/>
      <c r="AA8176"/>
      <c r="AB8176"/>
      <c r="AC8176"/>
    </row>
    <row r="8177" spans="2:29" s="14" customFormat="1" x14ac:dyDescent="0.25">
      <c r="B8177"/>
      <c r="C8177"/>
      <c r="D8177"/>
      <c r="E8177"/>
      <c r="F8177"/>
      <c r="G8177"/>
      <c r="H8177"/>
      <c r="I8177"/>
      <c r="J8177"/>
      <c r="K8177" s="91"/>
      <c r="L8177" s="91"/>
      <c r="M8177" s="91"/>
      <c r="R8177"/>
      <c r="S8177"/>
      <c r="T8177"/>
      <c r="U8177"/>
      <c r="V8177"/>
      <c r="W8177"/>
      <c r="X8177"/>
      <c r="Y8177"/>
      <c r="Z8177"/>
      <c r="AA8177"/>
      <c r="AB8177"/>
      <c r="AC8177"/>
    </row>
    <row r="8178" spans="2:29" s="14" customFormat="1" x14ac:dyDescent="0.25">
      <c r="B8178"/>
      <c r="C8178"/>
      <c r="D8178"/>
      <c r="E8178"/>
      <c r="F8178"/>
      <c r="G8178"/>
      <c r="H8178"/>
      <c r="I8178"/>
      <c r="J8178"/>
      <c r="K8178" s="91"/>
      <c r="L8178" s="91"/>
      <c r="M8178" s="91"/>
      <c r="R8178"/>
      <c r="S8178"/>
      <c r="T8178"/>
      <c r="U8178"/>
      <c r="V8178"/>
      <c r="W8178"/>
      <c r="X8178"/>
      <c r="Y8178"/>
      <c r="Z8178"/>
      <c r="AA8178"/>
      <c r="AB8178"/>
      <c r="AC8178"/>
    </row>
    <row r="8179" spans="2:29" s="14" customFormat="1" x14ac:dyDescent="0.25">
      <c r="B8179"/>
      <c r="C8179"/>
      <c r="D8179"/>
      <c r="E8179"/>
      <c r="F8179"/>
      <c r="G8179"/>
      <c r="H8179"/>
      <c r="I8179"/>
      <c r="J8179"/>
      <c r="K8179" s="91"/>
      <c r="L8179" s="91"/>
      <c r="M8179" s="91"/>
      <c r="R8179"/>
      <c r="S8179"/>
      <c r="T8179"/>
      <c r="U8179"/>
      <c r="V8179"/>
      <c r="W8179"/>
      <c r="X8179"/>
      <c r="Y8179"/>
      <c r="Z8179"/>
      <c r="AA8179"/>
      <c r="AB8179"/>
      <c r="AC8179"/>
    </row>
    <row r="8180" spans="2:29" s="14" customFormat="1" x14ac:dyDescent="0.25">
      <c r="B8180"/>
      <c r="C8180"/>
      <c r="D8180"/>
      <c r="E8180"/>
      <c r="F8180"/>
      <c r="G8180"/>
      <c r="H8180"/>
      <c r="I8180"/>
      <c r="J8180"/>
      <c r="K8180" s="91"/>
      <c r="L8180" s="91"/>
      <c r="M8180" s="91"/>
      <c r="R8180"/>
      <c r="S8180"/>
      <c r="T8180"/>
      <c r="U8180"/>
      <c r="V8180"/>
      <c r="W8180"/>
      <c r="X8180"/>
      <c r="Y8180"/>
      <c r="Z8180"/>
      <c r="AA8180"/>
      <c r="AB8180"/>
      <c r="AC8180"/>
    </row>
    <row r="8181" spans="2:29" s="14" customFormat="1" x14ac:dyDescent="0.25">
      <c r="B8181"/>
      <c r="C8181"/>
      <c r="D8181"/>
      <c r="E8181"/>
      <c r="F8181"/>
      <c r="G8181"/>
      <c r="H8181"/>
      <c r="I8181"/>
      <c r="J8181"/>
      <c r="K8181" s="91"/>
      <c r="L8181" s="91"/>
      <c r="M8181" s="91"/>
      <c r="R8181"/>
      <c r="S8181"/>
      <c r="T8181"/>
      <c r="U8181"/>
      <c r="V8181"/>
      <c r="W8181"/>
      <c r="X8181"/>
      <c r="Y8181"/>
      <c r="Z8181"/>
      <c r="AA8181"/>
      <c r="AB8181"/>
      <c r="AC8181"/>
    </row>
    <row r="8182" spans="2:29" s="14" customFormat="1" x14ac:dyDescent="0.25">
      <c r="B8182"/>
      <c r="C8182"/>
      <c r="D8182"/>
      <c r="E8182"/>
      <c r="F8182"/>
      <c r="G8182"/>
      <c r="H8182"/>
      <c r="I8182"/>
      <c r="J8182"/>
      <c r="K8182" s="91"/>
      <c r="L8182" s="91"/>
      <c r="M8182" s="91"/>
      <c r="R8182"/>
      <c r="S8182"/>
      <c r="T8182"/>
      <c r="U8182"/>
      <c r="V8182"/>
      <c r="W8182"/>
      <c r="X8182"/>
      <c r="Y8182"/>
      <c r="Z8182"/>
      <c r="AA8182"/>
      <c r="AB8182"/>
      <c r="AC8182"/>
    </row>
    <row r="8183" spans="2:29" s="14" customFormat="1" x14ac:dyDescent="0.25">
      <c r="B8183"/>
      <c r="C8183"/>
      <c r="D8183"/>
      <c r="E8183"/>
      <c r="F8183"/>
      <c r="G8183"/>
      <c r="H8183"/>
      <c r="I8183"/>
      <c r="J8183"/>
      <c r="K8183" s="91"/>
      <c r="L8183" s="91"/>
      <c r="M8183" s="91"/>
      <c r="R8183"/>
      <c r="S8183"/>
      <c r="T8183"/>
      <c r="U8183"/>
      <c r="V8183"/>
      <c r="W8183"/>
      <c r="X8183"/>
      <c r="Y8183"/>
      <c r="Z8183"/>
      <c r="AA8183"/>
      <c r="AB8183"/>
      <c r="AC8183"/>
    </row>
    <row r="8184" spans="2:29" s="14" customFormat="1" x14ac:dyDescent="0.25">
      <c r="B8184"/>
      <c r="C8184"/>
      <c r="D8184"/>
      <c r="E8184"/>
      <c r="F8184"/>
      <c r="G8184"/>
      <c r="H8184"/>
      <c r="I8184"/>
      <c r="J8184"/>
      <c r="K8184" s="91"/>
      <c r="L8184" s="91"/>
      <c r="M8184" s="91"/>
      <c r="R8184"/>
      <c r="S8184"/>
      <c r="T8184"/>
      <c r="U8184"/>
      <c r="V8184"/>
      <c r="W8184"/>
      <c r="X8184"/>
      <c r="Y8184"/>
      <c r="Z8184"/>
      <c r="AA8184"/>
      <c r="AB8184"/>
      <c r="AC8184"/>
    </row>
    <row r="8185" spans="2:29" s="14" customFormat="1" x14ac:dyDescent="0.25">
      <c r="B8185"/>
      <c r="C8185"/>
      <c r="D8185"/>
      <c r="E8185"/>
      <c r="F8185"/>
      <c r="G8185"/>
      <c r="H8185"/>
      <c r="I8185"/>
      <c r="J8185"/>
      <c r="K8185" s="91"/>
      <c r="L8185" s="91"/>
      <c r="M8185" s="91"/>
      <c r="R8185"/>
      <c r="S8185"/>
      <c r="T8185"/>
      <c r="U8185"/>
      <c r="V8185"/>
      <c r="W8185"/>
      <c r="X8185"/>
      <c r="Y8185"/>
      <c r="Z8185"/>
      <c r="AA8185"/>
      <c r="AB8185"/>
      <c r="AC8185"/>
    </row>
    <row r="8186" spans="2:29" s="14" customFormat="1" x14ac:dyDescent="0.25">
      <c r="B8186"/>
      <c r="C8186"/>
      <c r="D8186"/>
      <c r="E8186"/>
      <c r="F8186"/>
      <c r="G8186"/>
      <c r="H8186"/>
      <c r="I8186"/>
      <c r="J8186"/>
      <c r="K8186" s="91"/>
      <c r="L8186" s="91"/>
      <c r="M8186" s="91"/>
      <c r="R8186"/>
      <c r="S8186"/>
      <c r="T8186"/>
      <c r="U8186"/>
      <c r="V8186"/>
      <c r="W8186"/>
      <c r="X8186"/>
      <c r="Y8186"/>
      <c r="Z8186"/>
      <c r="AA8186"/>
      <c r="AB8186"/>
      <c r="AC8186"/>
    </row>
    <row r="8187" spans="2:29" s="14" customFormat="1" x14ac:dyDescent="0.25">
      <c r="B8187"/>
      <c r="C8187"/>
      <c r="D8187"/>
      <c r="E8187"/>
      <c r="F8187"/>
      <c r="G8187"/>
      <c r="H8187"/>
      <c r="I8187"/>
      <c r="J8187"/>
      <c r="K8187" s="91"/>
      <c r="L8187" s="91"/>
      <c r="M8187" s="91"/>
      <c r="R8187"/>
      <c r="S8187"/>
      <c r="T8187"/>
      <c r="U8187"/>
      <c r="V8187"/>
      <c r="W8187"/>
      <c r="X8187"/>
      <c r="Y8187"/>
      <c r="Z8187"/>
      <c r="AA8187"/>
      <c r="AB8187"/>
      <c r="AC8187"/>
    </row>
    <row r="8188" spans="2:29" s="14" customFormat="1" x14ac:dyDescent="0.25">
      <c r="B8188"/>
      <c r="C8188"/>
      <c r="D8188"/>
      <c r="E8188"/>
      <c r="F8188"/>
      <c r="G8188"/>
      <c r="H8188"/>
      <c r="I8188"/>
      <c r="J8188"/>
      <c r="K8188" s="91"/>
      <c r="L8188" s="91"/>
      <c r="M8188" s="91"/>
      <c r="R8188"/>
      <c r="S8188"/>
      <c r="T8188"/>
      <c r="U8188"/>
      <c r="V8188"/>
      <c r="W8188"/>
      <c r="X8188"/>
      <c r="Y8188"/>
      <c r="Z8188"/>
      <c r="AA8188"/>
      <c r="AB8188"/>
      <c r="AC8188"/>
    </row>
    <row r="8189" spans="2:29" s="14" customFormat="1" x14ac:dyDescent="0.25">
      <c r="B8189"/>
      <c r="C8189"/>
      <c r="D8189"/>
      <c r="E8189"/>
      <c r="F8189"/>
      <c r="G8189"/>
      <c r="H8189"/>
      <c r="I8189"/>
      <c r="J8189"/>
      <c r="K8189" s="91"/>
      <c r="L8189" s="91"/>
      <c r="M8189" s="91"/>
      <c r="R8189"/>
      <c r="S8189"/>
      <c r="T8189"/>
      <c r="U8189"/>
      <c r="V8189"/>
      <c r="W8189"/>
      <c r="X8189"/>
      <c r="Y8189"/>
      <c r="Z8189"/>
      <c r="AA8189"/>
      <c r="AB8189"/>
      <c r="AC8189"/>
    </row>
    <row r="8190" spans="2:29" s="14" customFormat="1" x14ac:dyDescent="0.25">
      <c r="B8190"/>
      <c r="C8190"/>
      <c r="D8190"/>
      <c r="E8190"/>
      <c r="F8190"/>
      <c r="G8190"/>
      <c r="H8190"/>
      <c r="I8190"/>
      <c r="J8190"/>
      <c r="K8190" s="91"/>
      <c r="L8190" s="91"/>
      <c r="M8190" s="91"/>
      <c r="R8190"/>
      <c r="S8190"/>
      <c r="T8190"/>
      <c r="U8190"/>
      <c r="V8190"/>
      <c r="W8190"/>
      <c r="X8190"/>
      <c r="Y8190"/>
      <c r="Z8190"/>
      <c r="AA8190"/>
      <c r="AB8190"/>
      <c r="AC8190"/>
    </row>
    <row r="8191" spans="2:29" s="14" customFormat="1" x14ac:dyDescent="0.25">
      <c r="B8191"/>
      <c r="C8191"/>
      <c r="D8191"/>
      <c r="E8191"/>
      <c r="F8191"/>
      <c r="G8191"/>
      <c r="H8191"/>
      <c r="I8191"/>
      <c r="J8191"/>
      <c r="K8191" s="91"/>
      <c r="L8191" s="91"/>
      <c r="M8191" s="91"/>
      <c r="R8191"/>
      <c r="S8191"/>
      <c r="T8191"/>
      <c r="U8191"/>
      <c r="V8191"/>
      <c r="W8191"/>
      <c r="X8191"/>
      <c r="Y8191"/>
      <c r="Z8191"/>
      <c r="AA8191"/>
      <c r="AB8191"/>
      <c r="AC8191"/>
    </row>
    <row r="8192" spans="2:29" s="14" customFormat="1" x14ac:dyDescent="0.25">
      <c r="B8192"/>
      <c r="C8192"/>
      <c r="D8192"/>
      <c r="E8192"/>
      <c r="F8192"/>
      <c r="G8192"/>
      <c r="H8192"/>
      <c r="I8192"/>
      <c r="J8192"/>
      <c r="K8192" s="91"/>
      <c r="L8192" s="91"/>
      <c r="M8192" s="91"/>
      <c r="R8192"/>
      <c r="S8192"/>
      <c r="T8192"/>
      <c r="U8192"/>
      <c r="V8192"/>
      <c r="W8192"/>
      <c r="X8192"/>
      <c r="Y8192"/>
      <c r="Z8192"/>
      <c r="AA8192"/>
      <c r="AB8192"/>
      <c r="AC8192"/>
    </row>
    <row r="8193" spans="2:29" s="14" customFormat="1" x14ac:dyDescent="0.25">
      <c r="B8193"/>
      <c r="C8193"/>
      <c r="D8193"/>
      <c r="E8193"/>
      <c r="F8193"/>
      <c r="G8193"/>
      <c r="H8193"/>
      <c r="I8193"/>
      <c r="J8193"/>
      <c r="K8193" s="91"/>
      <c r="L8193" s="91"/>
      <c r="M8193" s="91"/>
      <c r="R8193"/>
      <c r="S8193"/>
      <c r="T8193"/>
      <c r="U8193"/>
      <c r="V8193"/>
      <c r="W8193"/>
      <c r="X8193"/>
      <c r="Y8193"/>
      <c r="Z8193"/>
      <c r="AA8193"/>
      <c r="AB8193"/>
      <c r="AC8193"/>
    </row>
    <row r="8194" spans="2:29" s="14" customFormat="1" x14ac:dyDescent="0.25">
      <c r="B8194"/>
      <c r="C8194"/>
      <c r="D8194"/>
      <c r="E8194"/>
      <c r="F8194"/>
      <c r="G8194"/>
      <c r="H8194"/>
      <c r="I8194"/>
      <c r="J8194"/>
      <c r="K8194" s="91"/>
      <c r="L8194" s="91"/>
      <c r="M8194" s="91"/>
      <c r="R8194"/>
      <c r="S8194"/>
      <c r="T8194"/>
      <c r="U8194"/>
      <c r="V8194"/>
      <c r="W8194"/>
      <c r="X8194"/>
      <c r="Y8194"/>
      <c r="Z8194"/>
      <c r="AA8194"/>
      <c r="AB8194"/>
      <c r="AC8194"/>
    </row>
    <row r="8195" spans="2:29" s="14" customFormat="1" x14ac:dyDescent="0.25">
      <c r="B8195"/>
      <c r="C8195"/>
      <c r="D8195"/>
      <c r="E8195"/>
      <c r="F8195"/>
      <c r="G8195"/>
      <c r="H8195"/>
      <c r="I8195"/>
      <c r="J8195"/>
      <c r="K8195" s="91"/>
      <c r="L8195" s="91"/>
      <c r="M8195" s="91"/>
      <c r="R8195"/>
      <c r="S8195"/>
      <c r="T8195"/>
      <c r="U8195"/>
      <c r="V8195"/>
      <c r="W8195"/>
      <c r="X8195"/>
      <c r="Y8195"/>
      <c r="Z8195"/>
      <c r="AA8195"/>
      <c r="AB8195"/>
      <c r="AC8195"/>
    </row>
    <row r="8196" spans="2:29" s="14" customFormat="1" x14ac:dyDescent="0.25">
      <c r="B8196"/>
      <c r="C8196"/>
      <c r="D8196"/>
      <c r="E8196"/>
      <c r="F8196"/>
      <c r="G8196"/>
      <c r="H8196"/>
      <c r="I8196"/>
      <c r="J8196"/>
      <c r="K8196" s="91"/>
      <c r="L8196" s="91"/>
      <c r="M8196" s="91"/>
      <c r="R8196"/>
      <c r="S8196"/>
      <c r="T8196"/>
      <c r="U8196"/>
      <c r="V8196"/>
      <c r="W8196"/>
      <c r="X8196"/>
      <c r="Y8196"/>
      <c r="Z8196"/>
      <c r="AA8196"/>
      <c r="AB8196"/>
      <c r="AC8196"/>
    </row>
    <row r="8197" spans="2:29" s="14" customFormat="1" x14ac:dyDescent="0.25">
      <c r="B8197"/>
      <c r="C8197"/>
      <c r="D8197"/>
      <c r="E8197"/>
      <c r="F8197"/>
      <c r="G8197"/>
      <c r="H8197"/>
      <c r="I8197"/>
      <c r="J8197"/>
      <c r="K8197" s="91"/>
      <c r="L8197" s="91"/>
      <c r="M8197" s="91"/>
      <c r="R8197"/>
      <c r="S8197"/>
      <c r="T8197"/>
      <c r="U8197"/>
      <c r="V8197"/>
      <c r="W8197"/>
      <c r="X8197"/>
      <c r="Y8197"/>
      <c r="Z8197"/>
      <c r="AA8197"/>
      <c r="AB8197"/>
      <c r="AC8197"/>
    </row>
    <row r="8198" spans="2:29" s="14" customFormat="1" x14ac:dyDescent="0.25">
      <c r="B8198"/>
      <c r="C8198"/>
      <c r="D8198"/>
      <c r="E8198"/>
      <c r="F8198"/>
      <c r="G8198"/>
      <c r="H8198"/>
      <c r="I8198"/>
      <c r="J8198"/>
      <c r="K8198" s="91"/>
      <c r="L8198" s="91"/>
      <c r="M8198" s="91"/>
      <c r="R8198"/>
      <c r="S8198"/>
      <c r="T8198"/>
      <c r="U8198"/>
      <c r="V8198"/>
      <c r="W8198"/>
      <c r="X8198"/>
      <c r="Y8198"/>
      <c r="Z8198"/>
      <c r="AA8198"/>
      <c r="AB8198"/>
      <c r="AC8198"/>
    </row>
    <row r="8199" spans="2:29" s="14" customFormat="1" x14ac:dyDescent="0.25">
      <c r="B8199"/>
      <c r="C8199"/>
      <c r="D8199"/>
      <c r="E8199"/>
      <c r="F8199"/>
      <c r="G8199"/>
      <c r="H8199"/>
      <c r="I8199"/>
      <c r="J8199"/>
      <c r="K8199" s="91"/>
      <c r="L8199" s="91"/>
      <c r="M8199" s="91"/>
      <c r="R8199"/>
      <c r="S8199"/>
      <c r="T8199"/>
      <c r="U8199"/>
      <c r="V8199"/>
      <c r="W8199"/>
      <c r="X8199"/>
      <c r="Y8199"/>
      <c r="Z8199"/>
      <c r="AA8199"/>
      <c r="AB8199"/>
      <c r="AC8199"/>
    </row>
    <row r="8200" spans="2:29" s="14" customFormat="1" x14ac:dyDescent="0.25">
      <c r="B8200"/>
      <c r="C8200"/>
      <c r="D8200"/>
      <c r="E8200"/>
      <c r="F8200"/>
      <c r="G8200"/>
      <c r="H8200"/>
      <c r="I8200"/>
      <c r="J8200"/>
      <c r="K8200" s="91"/>
      <c r="L8200" s="91"/>
      <c r="M8200" s="91"/>
      <c r="R8200"/>
      <c r="S8200"/>
      <c r="T8200"/>
      <c r="U8200"/>
      <c r="V8200"/>
      <c r="W8200"/>
      <c r="X8200"/>
      <c r="Y8200"/>
      <c r="Z8200"/>
      <c r="AA8200"/>
      <c r="AB8200"/>
      <c r="AC8200"/>
    </row>
    <row r="8201" spans="2:29" s="14" customFormat="1" x14ac:dyDescent="0.25">
      <c r="B8201"/>
      <c r="C8201"/>
      <c r="D8201"/>
      <c r="E8201"/>
      <c r="F8201"/>
      <c r="G8201"/>
      <c r="H8201"/>
      <c r="I8201"/>
      <c r="J8201"/>
      <c r="K8201" s="91"/>
      <c r="L8201" s="91"/>
      <c r="M8201" s="91"/>
      <c r="R8201"/>
      <c r="S8201"/>
      <c r="T8201"/>
      <c r="U8201"/>
      <c r="V8201"/>
      <c r="W8201"/>
      <c r="X8201"/>
      <c r="Y8201"/>
      <c r="Z8201"/>
      <c r="AA8201"/>
      <c r="AB8201"/>
      <c r="AC8201"/>
    </row>
    <row r="8202" spans="2:29" s="14" customFormat="1" x14ac:dyDescent="0.25">
      <c r="B8202"/>
      <c r="C8202"/>
      <c r="D8202"/>
      <c r="E8202"/>
      <c r="F8202"/>
      <c r="G8202"/>
      <c r="H8202"/>
      <c r="I8202"/>
      <c r="J8202"/>
      <c r="K8202" s="91"/>
      <c r="L8202" s="91"/>
      <c r="M8202" s="91"/>
      <c r="R8202"/>
      <c r="S8202"/>
      <c r="T8202"/>
      <c r="U8202"/>
      <c r="V8202"/>
      <c r="W8202"/>
      <c r="X8202"/>
      <c r="Y8202"/>
      <c r="Z8202"/>
      <c r="AA8202"/>
      <c r="AB8202"/>
      <c r="AC8202"/>
    </row>
    <row r="8203" spans="2:29" s="14" customFormat="1" x14ac:dyDescent="0.25">
      <c r="B8203"/>
      <c r="C8203"/>
      <c r="D8203"/>
      <c r="E8203"/>
      <c r="F8203"/>
      <c r="G8203"/>
      <c r="H8203"/>
      <c r="I8203"/>
      <c r="J8203"/>
      <c r="K8203" s="91"/>
      <c r="L8203" s="91"/>
      <c r="M8203" s="91"/>
      <c r="R8203"/>
      <c r="S8203"/>
      <c r="T8203"/>
      <c r="U8203"/>
      <c r="V8203"/>
      <c r="W8203"/>
      <c r="X8203"/>
      <c r="Y8203"/>
      <c r="Z8203"/>
      <c r="AA8203"/>
      <c r="AB8203"/>
      <c r="AC8203"/>
    </row>
    <row r="8204" spans="2:29" s="14" customFormat="1" x14ac:dyDescent="0.25">
      <c r="B8204"/>
      <c r="C8204"/>
      <c r="D8204"/>
      <c r="E8204"/>
      <c r="F8204"/>
      <c r="G8204"/>
      <c r="H8204"/>
      <c r="I8204"/>
      <c r="J8204"/>
      <c r="K8204" s="91"/>
      <c r="L8204" s="91"/>
      <c r="M8204" s="91"/>
      <c r="R8204"/>
      <c r="S8204"/>
      <c r="T8204"/>
      <c r="U8204"/>
      <c r="V8204"/>
      <c r="W8204"/>
      <c r="X8204"/>
      <c r="Y8204"/>
      <c r="Z8204"/>
      <c r="AA8204"/>
      <c r="AB8204"/>
      <c r="AC8204"/>
    </row>
    <row r="8205" spans="2:29" s="14" customFormat="1" x14ac:dyDescent="0.25">
      <c r="B8205"/>
      <c r="C8205"/>
      <c r="D8205"/>
      <c r="E8205"/>
      <c r="F8205"/>
      <c r="G8205"/>
      <c r="H8205"/>
      <c r="I8205"/>
      <c r="J8205"/>
      <c r="K8205" s="91"/>
      <c r="L8205" s="91"/>
      <c r="M8205" s="91"/>
      <c r="R8205"/>
      <c r="S8205"/>
      <c r="T8205"/>
      <c r="U8205"/>
      <c r="V8205"/>
      <c r="W8205"/>
      <c r="X8205"/>
      <c r="Y8205"/>
      <c r="Z8205"/>
      <c r="AA8205"/>
      <c r="AB8205"/>
      <c r="AC8205"/>
    </row>
    <row r="8206" spans="2:29" s="14" customFormat="1" x14ac:dyDescent="0.25">
      <c r="B8206"/>
      <c r="C8206"/>
      <c r="D8206"/>
      <c r="E8206"/>
      <c r="F8206"/>
      <c r="G8206"/>
      <c r="H8206"/>
      <c r="I8206"/>
      <c r="J8206"/>
      <c r="K8206" s="91"/>
      <c r="L8206" s="91"/>
      <c r="M8206" s="91"/>
      <c r="R8206"/>
      <c r="S8206"/>
      <c r="T8206"/>
      <c r="U8206"/>
      <c r="V8206"/>
      <c r="W8206"/>
      <c r="X8206"/>
      <c r="Y8206"/>
      <c r="Z8206"/>
      <c r="AA8206"/>
      <c r="AB8206"/>
      <c r="AC8206"/>
    </row>
    <row r="8207" spans="2:29" s="14" customFormat="1" x14ac:dyDescent="0.25">
      <c r="B8207"/>
      <c r="C8207"/>
      <c r="D8207"/>
      <c r="E8207"/>
      <c r="F8207"/>
      <c r="G8207"/>
      <c r="H8207"/>
      <c r="I8207"/>
      <c r="J8207"/>
      <c r="K8207" s="91"/>
      <c r="L8207" s="91"/>
      <c r="M8207" s="91"/>
      <c r="R8207"/>
      <c r="S8207"/>
      <c r="T8207"/>
      <c r="U8207"/>
      <c r="V8207"/>
      <c r="W8207"/>
      <c r="X8207"/>
      <c r="Y8207"/>
      <c r="Z8207"/>
      <c r="AA8207"/>
      <c r="AB8207"/>
      <c r="AC8207"/>
    </row>
    <row r="8208" spans="2:29" s="14" customFormat="1" x14ac:dyDescent="0.25">
      <c r="B8208"/>
      <c r="C8208"/>
      <c r="D8208"/>
      <c r="E8208"/>
      <c r="F8208"/>
      <c r="G8208"/>
      <c r="H8208"/>
      <c r="I8208"/>
      <c r="J8208"/>
      <c r="K8208" s="91"/>
      <c r="L8208" s="91"/>
      <c r="M8208" s="91"/>
      <c r="R8208"/>
      <c r="S8208"/>
      <c r="T8208"/>
      <c r="U8208"/>
      <c r="V8208"/>
      <c r="W8208"/>
      <c r="X8208"/>
      <c r="Y8208"/>
      <c r="Z8208"/>
      <c r="AA8208"/>
      <c r="AB8208"/>
      <c r="AC8208"/>
    </row>
    <row r="8209" spans="2:29" s="14" customFormat="1" x14ac:dyDescent="0.25">
      <c r="B8209"/>
      <c r="C8209"/>
      <c r="D8209"/>
      <c r="E8209"/>
      <c r="F8209"/>
      <c r="G8209"/>
      <c r="H8209"/>
      <c r="I8209"/>
      <c r="J8209"/>
      <c r="K8209" s="91"/>
      <c r="L8209" s="91"/>
      <c r="M8209" s="91"/>
      <c r="R8209"/>
      <c r="S8209"/>
      <c r="T8209"/>
      <c r="U8209"/>
      <c r="V8209"/>
      <c r="W8209"/>
      <c r="X8209"/>
      <c r="Y8209"/>
      <c r="Z8209"/>
      <c r="AA8209"/>
      <c r="AB8209"/>
      <c r="AC8209"/>
    </row>
    <row r="8210" spans="2:29" s="14" customFormat="1" x14ac:dyDescent="0.25">
      <c r="B8210"/>
      <c r="C8210"/>
      <c r="D8210"/>
      <c r="E8210"/>
      <c r="F8210"/>
      <c r="G8210"/>
      <c r="H8210"/>
      <c r="I8210"/>
      <c r="J8210"/>
      <c r="K8210" s="91"/>
      <c r="L8210" s="91"/>
      <c r="M8210" s="91"/>
      <c r="R8210"/>
      <c r="S8210"/>
      <c r="T8210"/>
      <c r="U8210"/>
      <c r="V8210"/>
      <c r="W8210"/>
      <c r="X8210"/>
      <c r="Y8210"/>
      <c r="Z8210"/>
      <c r="AA8210"/>
      <c r="AB8210"/>
      <c r="AC8210"/>
    </row>
    <row r="8211" spans="2:29" s="14" customFormat="1" x14ac:dyDescent="0.25">
      <c r="B8211"/>
      <c r="C8211"/>
      <c r="D8211"/>
      <c r="E8211"/>
      <c r="F8211"/>
      <c r="G8211"/>
      <c r="H8211"/>
      <c r="I8211"/>
      <c r="J8211"/>
      <c r="K8211" s="91"/>
      <c r="L8211" s="91"/>
      <c r="M8211" s="91"/>
      <c r="R8211"/>
      <c r="S8211"/>
      <c r="T8211"/>
      <c r="U8211"/>
      <c r="V8211"/>
      <c r="W8211"/>
      <c r="X8211"/>
      <c r="Y8211"/>
      <c r="Z8211"/>
      <c r="AA8211"/>
      <c r="AB8211"/>
      <c r="AC8211"/>
    </row>
    <row r="8212" spans="2:29" s="14" customFormat="1" x14ac:dyDescent="0.25">
      <c r="B8212"/>
      <c r="C8212"/>
      <c r="D8212"/>
      <c r="E8212"/>
      <c r="F8212"/>
      <c r="G8212"/>
      <c r="H8212"/>
      <c r="I8212"/>
      <c r="J8212"/>
      <c r="K8212" s="91"/>
      <c r="L8212" s="91"/>
      <c r="M8212" s="91"/>
      <c r="R8212"/>
      <c r="S8212"/>
      <c r="T8212"/>
      <c r="U8212"/>
      <c r="V8212"/>
      <c r="W8212"/>
      <c r="X8212"/>
      <c r="Y8212"/>
      <c r="Z8212"/>
      <c r="AA8212"/>
      <c r="AB8212"/>
      <c r="AC8212"/>
    </row>
    <row r="8213" spans="2:29" s="14" customFormat="1" x14ac:dyDescent="0.25">
      <c r="B8213"/>
      <c r="C8213"/>
      <c r="D8213"/>
      <c r="E8213"/>
      <c r="F8213"/>
      <c r="G8213"/>
      <c r="H8213"/>
      <c r="I8213"/>
      <c r="J8213"/>
      <c r="K8213" s="91"/>
      <c r="L8213" s="91"/>
      <c r="M8213" s="91"/>
      <c r="R8213"/>
      <c r="S8213"/>
      <c r="T8213"/>
      <c r="U8213"/>
      <c r="V8213"/>
      <c r="W8213"/>
      <c r="X8213"/>
      <c r="Y8213"/>
      <c r="Z8213"/>
      <c r="AA8213"/>
      <c r="AB8213"/>
      <c r="AC8213"/>
    </row>
    <row r="8214" spans="2:29" s="14" customFormat="1" x14ac:dyDescent="0.25">
      <c r="B8214"/>
      <c r="C8214"/>
      <c r="D8214"/>
      <c r="E8214"/>
      <c r="F8214"/>
      <c r="G8214"/>
      <c r="H8214"/>
      <c r="I8214"/>
      <c r="J8214"/>
      <c r="K8214" s="91"/>
      <c r="L8214" s="91"/>
      <c r="M8214" s="91"/>
      <c r="R8214"/>
      <c r="S8214"/>
      <c r="T8214"/>
      <c r="U8214"/>
      <c r="V8214"/>
      <c r="W8214"/>
      <c r="X8214"/>
      <c r="Y8214"/>
      <c r="Z8214"/>
      <c r="AA8214"/>
      <c r="AB8214"/>
      <c r="AC8214"/>
    </row>
    <row r="8215" spans="2:29" s="14" customFormat="1" x14ac:dyDescent="0.25">
      <c r="B8215"/>
      <c r="C8215"/>
      <c r="D8215"/>
      <c r="E8215"/>
      <c r="F8215"/>
      <c r="G8215"/>
      <c r="H8215"/>
      <c r="I8215"/>
      <c r="J8215"/>
      <c r="K8215" s="91"/>
      <c r="L8215" s="91"/>
      <c r="M8215" s="91"/>
      <c r="R8215"/>
      <c r="S8215"/>
      <c r="T8215"/>
      <c r="U8215"/>
      <c r="V8215"/>
      <c r="W8215"/>
      <c r="X8215"/>
      <c r="Y8215"/>
      <c r="Z8215"/>
      <c r="AA8215"/>
      <c r="AB8215"/>
      <c r="AC8215"/>
    </row>
    <row r="8216" spans="2:29" s="14" customFormat="1" x14ac:dyDescent="0.25">
      <c r="B8216"/>
      <c r="C8216"/>
      <c r="D8216"/>
      <c r="E8216"/>
      <c r="F8216"/>
      <c r="G8216"/>
      <c r="H8216"/>
      <c r="I8216"/>
      <c r="J8216"/>
      <c r="K8216" s="91"/>
      <c r="L8216" s="91"/>
      <c r="M8216" s="91"/>
      <c r="R8216"/>
      <c r="S8216"/>
      <c r="T8216"/>
      <c r="U8216"/>
      <c r="V8216"/>
      <c r="W8216"/>
      <c r="X8216"/>
      <c r="Y8216"/>
      <c r="Z8216"/>
      <c r="AA8216"/>
      <c r="AB8216"/>
      <c r="AC8216"/>
    </row>
    <row r="8217" spans="2:29" s="14" customFormat="1" x14ac:dyDescent="0.25">
      <c r="B8217"/>
      <c r="C8217"/>
      <c r="D8217"/>
      <c r="E8217"/>
      <c r="F8217"/>
      <c r="G8217"/>
      <c r="H8217"/>
      <c r="I8217"/>
      <c r="J8217"/>
      <c r="K8217" s="91"/>
      <c r="L8217" s="91"/>
      <c r="M8217" s="91"/>
      <c r="R8217"/>
      <c r="S8217"/>
      <c r="T8217"/>
      <c r="U8217"/>
      <c r="V8217"/>
      <c r="W8217"/>
      <c r="X8217"/>
      <c r="Y8217"/>
      <c r="Z8217"/>
      <c r="AA8217"/>
      <c r="AB8217"/>
      <c r="AC8217"/>
    </row>
    <row r="8218" spans="2:29" s="14" customFormat="1" x14ac:dyDescent="0.25">
      <c r="B8218"/>
      <c r="C8218"/>
      <c r="D8218"/>
      <c r="E8218"/>
      <c r="F8218"/>
      <c r="G8218"/>
      <c r="H8218"/>
      <c r="I8218"/>
      <c r="J8218"/>
      <c r="K8218" s="91"/>
      <c r="L8218" s="91"/>
      <c r="M8218" s="91"/>
      <c r="R8218"/>
      <c r="S8218"/>
      <c r="T8218"/>
      <c r="U8218"/>
      <c r="V8218"/>
      <c r="W8218"/>
      <c r="X8218"/>
      <c r="Y8218"/>
      <c r="Z8218"/>
      <c r="AA8218"/>
      <c r="AB8218"/>
      <c r="AC8218"/>
    </row>
    <row r="8219" spans="2:29" s="14" customFormat="1" x14ac:dyDescent="0.25">
      <c r="B8219"/>
      <c r="C8219"/>
      <c r="D8219"/>
      <c r="E8219"/>
      <c r="F8219"/>
      <c r="G8219"/>
      <c r="H8219"/>
      <c r="I8219"/>
      <c r="J8219"/>
      <c r="K8219" s="91"/>
      <c r="L8219" s="91"/>
      <c r="M8219" s="91"/>
      <c r="R8219"/>
      <c r="S8219"/>
      <c r="T8219"/>
      <c r="U8219"/>
      <c r="V8219"/>
      <c r="W8219"/>
      <c r="X8219"/>
      <c r="Y8219"/>
      <c r="Z8219"/>
      <c r="AA8219"/>
      <c r="AB8219"/>
      <c r="AC8219"/>
    </row>
    <row r="8220" spans="2:29" s="14" customFormat="1" x14ac:dyDescent="0.25">
      <c r="B8220"/>
      <c r="C8220"/>
      <c r="D8220"/>
      <c r="E8220"/>
      <c r="F8220"/>
      <c r="G8220"/>
      <c r="H8220"/>
      <c r="I8220"/>
      <c r="J8220"/>
      <c r="K8220" s="91"/>
      <c r="L8220" s="91"/>
      <c r="M8220" s="91"/>
      <c r="R8220"/>
      <c r="S8220"/>
      <c r="T8220"/>
      <c r="U8220"/>
      <c r="V8220"/>
      <c r="W8220"/>
      <c r="X8220"/>
      <c r="Y8220"/>
      <c r="Z8220"/>
      <c r="AA8220"/>
      <c r="AB8220"/>
      <c r="AC8220"/>
    </row>
    <row r="8221" spans="2:29" s="14" customFormat="1" x14ac:dyDescent="0.25">
      <c r="B8221"/>
      <c r="C8221"/>
      <c r="D8221"/>
      <c r="E8221"/>
      <c r="F8221"/>
      <c r="G8221"/>
      <c r="H8221"/>
      <c r="I8221"/>
      <c r="J8221"/>
      <c r="K8221" s="91"/>
      <c r="L8221" s="91"/>
      <c r="M8221" s="91"/>
      <c r="R8221"/>
      <c r="S8221"/>
      <c r="T8221"/>
      <c r="U8221"/>
      <c r="V8221"/>
      <c r="W8221"/>
      <c r="X8221"/>
      <c r="Y8221"/>
      <c r="Z8221"/>
      <c r="AA8221"/>
      <c r="AB8221"/>
      <c r="AC8221"/>
    </row>
    <row r="8222" spans="2:29" s="14" customFormat="1" x14ac:dyDescent="0.25">
      <c r="B8222"/>
      <c r="C8222"/>
      <c r="D8222"/>
      <c r="E8222"/>
      <c r="F8222"/>
      <c r="G8222"/>
      <c r="H8222"/>
      <c r="I8222"/>
      <c r="J8222"/>
      <c r="K8222" s="91"/>
      <c r="L8222" s="91"/>
      <c r="M8222" s="91"/>
      <c r="R8222"/>
      <c r="S8222"/>
      <c r="T8222"/>
      <c r="U8222"/>
      <c r="V8222"/>
      <c r="W8222"/>
      <c r="X8222"/>
      <c r="Y8222"/>
      <c r="Z8222"/>
      <c r="AA8222"/>
      <c r="AB8222"/>
      <c r="AC8222"/>
    </row>
    <row r="8223" spans="2:29" s="14" customFormat="1" x14ac:dyDescent="0.25">
      <c r="B8223"/>
      <c r="C8223"/>
      <c r="D8223"/>
      <c r="E8223"/>
      <c r="F8223"/>
      <c r="G8223"/>
      <c r="H8223"/>
      <c r="I8223"/>
      <c r="J8223"/>
      <c r="K8223" s="91"/>
      <c r="L8223" s="91"/>
      <c r="M8223" s="91"/>
      <c r="R8223"/>
      <c r="S8223"/>
      <c r="T8223"/>
      <c r="U8223"/>
      <c r="V8223"/>
      <c r="W8223"/>
      <c r="X8223"/>
      <c r="Y8223"/>
      <c r="Z8223"/>
      <c r="AA8223"/>
      <c r="AB8223"/>
      <c r="AC8223"/>
    </row>
    <row r="8224" spans="2:29" s="14" customFormat="1" x14ac:dyDescent="0.25">
      <c r="B8224"/>
      <c r="C8224"/>
      <c r="D8224"/>
      <c r="E8224"/>
      <c r="F8224"/>
      <c r="G8224"/>
      <c r="H8224"/>
      <c r="I8224"/>
      <c r="J8224"/>
      <c r="K8224" s="91"/>
      <c r="L8224" s="91"/>
      <c r="M8224" s="91"/>
      <c r="R8224"/>
      <c r="S8224"/>
      <c r="T8224"/>
      <c r="U8224"/>
      <c r="V8224"/>
      <c r="W8224"/>
      <c r="X8224"/>
      <c r="Y8224"/>
      <c r="Z8224"/>
      <c r="AA8224"/>
      <c r="AB8224"/>
      <c r="AC8224"/>
    </row>
    <row r="8225" spans="2:29" s="14" customFormat="1" x14ac:dyDescent="0.25">
      <c r="B8225"/>
      <c r="C8225"/>
      <c r="D8225"/>
      <c r="E8225"/>
      <c r="F8225"/>
      <c r="G8225"/>
      <c r="H8225"/>
      <c r="I8225"/>
      <c r="J8225"/>
      <c r="K8225" s="91"/>
      <c r="L8225" s="91"/>
      <c r="M8225" s="91"/>
      <c r="R8225"/>
      <c r="S8225"/>
      <c r="T8225"/>
      <c r="U8225"/>
      <c r="V8225"/>
      <c r="W8225"/>
      <c r="X8225"/>
      <c r="Y8225"/>
      <c r="Z8225"/>
      <c r="AA8225"/>
      <c r="AB8225"/>
      <c r="AC8225"/>
    </row>
    <row r="8226" spans="2:29" s="14" customFormat="1" x14ac:dyDescent="0.25">
      <c r="B8226"/>
      <c r="C8226"/>
      <c r="D8226"/>
      <c r="E8226"/>
      <c r="F8226"/>
      <c r="G8226"/>
      <c r="H8226"/>
      <c r="I8226"/>
      <c r="J8226"/>
      <c r="K8226" s="91"/>
      <c r="L8226" s="91"/>
      <c r="M8226" s="91"/>
      <c r="R8226"/>
      <c r="S8226"/>
      <c r="T8226"/>
      <c r="U8226"/>
      <c r="V8226"/>
      <c r="W8226"/>
      <c r="X8226"/>
      <c r="Y8226"/>
      <c r="Z8226"/>
      <c r="AA8226"/>
      <c r="AB8226"/>
      <c r="AC8226"/>
    </row>
    <row r="8227" spans="2:29" s="14" customFormat="1" x14ac:dyDescent="0.25">
      <c r="B8227"/>
      <c r="C8227"/>
      <c r="D8227"/>
      <c r="E8227"/>
      <c r="F8227"/>
      <c r="G8227"/>
      <c r="H8227"/>
      <c r="I8227"/>
      <c r="J8227"/>
      <c r="K8227" s="91"/>
      <c r="L8227" s="91"/>
      <c r="M8227" s="91"/>
      <c r="R8227"/>
      <c r="S8227"/>
      <c r="T8227"/>
      <c r="U8227"/>
      <c r="V8227"/>
      <c r="W8227"/>
      <c r="X8227"/>
      <c r="Y8227"/>
      <c r="Z8227"/>
      <c r="AA8227"/>
      <c r="AB8227"/>
      <c r="AC8227"/>
    </row>
    <row r="8228" spans="2:29" s="14" customFormat="1" x14ac:dyDescent="0.25">
      <c r="B8228"/>
      <c r="C8228"/>
      <c r="D8228"/>
      <c r="E8228"/>
      <c r="F8228"/>
      <c r="G8228"/>
      <c r="H8228"/>
      <c r="I8228"/>
      <c r="J8228"/>
      <c r="K8228" s="91"/>
      <c r="L8228" s="91"/>
      <c r="M8228" s="91"/>
      <c r="R8228"/>
      <c r="S8228"/>
      <c r="T8228"/>
      <c r="U8228"/>
      <c r="V8228"/>
      <c r="W8228"/>
      <c r="X8228"/>
      <c r="Y8228"/>
      <c r="Z8228"/>
      <c r="AA8228"/>
      <c r="AB8228"/>
      <c r="AC8228"/>
    </row>
    <row r="8229" spans="2:29" s="14" customFormat="1" x14ac:dyDescent="0.25">
      <c r="B8229"/>
      <c r="C8229"/>
      <c r="D8229"/>
      <c r="E8229"/>
      <c r="F8229"/>
      <c r="G8229"/>
      <c r="H8229"/>
      <c r="I8229"/>
      <c r="J8229"/>
      <c r="K8229" s="91"/>
      <c r="L8229" s="91"/>
      <c r="M8229" s="91"/>
      <c r="R8229"/>
      <c r="S8229"/>
      <c r="T8229"/>
      <c r="U8229"/>
      <c r="V8229"/>
      <c r="W8229"/>
      <c r="X8229"/>
      <c r="Y8229"/>
      <c r="Z8229"/>
      <c r="AA8229"/>
      <c r="AB8229"/>
      <c r="AC8229"/>
    </row>
    <row r="8230" spans="2:29" s="14" customFormat="1" x14ac:dyDescent="0.25">
      <c r="B8230"/>
      <c r="C8230"/>
      <c r="D8230"/>
      <c r="E8230"/>
      <c r="F8230"/>
      <c r="G8230"/>
      <c r="H8230"/>
      <c r="I8230"/>
      <c r="J8230"/>
      <c r="K8230" s="91"/>
      <c r="L8230" s="91"/>
      <c r="M8230" s="91"/>
      <c r="R8230"/>
      <c r="S8230"/>
      <c r="T8230"/>
      <c r="U8230"/>
      <c r="V8230"/>
      <c r="W8230"/>
      <c r="X8230"/>
      <c r="Y8230"/>
      <c r="Z8230"/>
      <c r="AA8230"/>
      <c r="AB8230"/>
      <c r="AC8230"/>
    </row>
    <row r="8231" spans="2:29" s="14" customFormat="1" x14ac:dyDescent="0.25">
      <c r="B8231"/>
      <c r="C8231"/>
      <c r="D8231"/>
      <c r="E8231"/>
      <c r="F8231"/>
      <c r="G8231"/>
      <c r="H8231"/>
      <c r="I8231"/>
      <c r="J8231"/>
      <c r="K8231" s="91"/>
      <c r="L8231" s="91"/>
      <c r="M8231" s="91"/>
      <c r="R8231"/>
      <c r="S8231"/>
      <c r="T8231"/>
      <c r="U8231"/>
      <c r="V8231"/>
      <c r="W8231"/>
      <c r="X8231"/>
      <c r="Y8231"/>
      <c r="Z8231"/>
      <c r="AA8231"/>
      <c r="AB8231"/>
      <c r="AC8231"/>
    </row>
    <row r="8232" spans="2:29" s="14" customFormat="1" x14ac:dyDescent="0.25">
      <c r="B8232"/>
      <c r="C8232"/>
      <c r="D8232"/>
      <c r="E8232"/>
      <c r="F8232"/>
      <c r="G8232"/>
      <c r="H8232"/>
      <c r="I8232"/>
      <c r="J8232"/>
      <c r="K8232" s="91"/>
      <c r="L8232" s="91"/>
      <c r="M8232" s="91"/>
      <c r="R8232"/>
      <c r="S8232"/>
      <c r="T8232"/>
      <c r="U8232"/>
      <c r="V8232"/>
      <c r="W8232"/>
      <c r="X8232"/>
      <c r="Y8232"/>
      <c r="Z8232"/>
      <c r="AA8232"/>
      <c r="AB8232"/>
      <c r="AC8232"/>
    </row>
    <row r="8233" spans="2:29" s="14" customFormat="1" x14ac:dyDescent="0.25">
      <c r="B8233"/>
      <c r="C8233"/>
      <c r="D8233"/>
      <c r="E8233"/>
      <c r="F8233"/>
      <c r="G8233"/>
      <c r="H8233"/>
      <c r="I8233"/>
      <c r="J8233"/>
      <c r="K8233" s="91"/>
      <c r="L8233" s="91"/>
      <c r="M8233" s="91"/>
      <c r="R8233"/>
      <c r="S8233"/>
      <c r="T8233"/>
      <c r="U8233"/>
      <c r="V8233"/>
      <c r="W8233"/>
      <c r="X8233"/>
      <c r="Y8233"/>
      <c r="Z8233"/>
      <c r="AA8233"/>
      <c r="AB8233"/>
      <c r="AC8233"/>
    </row>
    <row r="8234" spans="2:29" s="14" customFormat="1" x14ac:dyDescent="0.25">
      <c r="B8234"/>
      <c r="C8234"/>
      <c r="D8234"/>
      <c r="E8234"/>
      <c r="F8234"/>
      <c r="G8234"/>
      <c r="H8234"/>
      <c r="I8234"/>
      <c r="J8234"/>
      <c r="K8234" s="91"/>
      <c r="L8234" s="91"/>
      <c r="M8234" s="91"/>
      <c r="R8234"/>
      <c r="S8234"/>
      <c r="T8234"/>
      <c r="U8234"/>
      <c r="V8234"/>
      <c r="W8234"/>
      <c r="X8234"/>
      <c r="Y8234"/>
      <c r="Z8234"/>
      <c r="AA8234"/>
      <c r="AB8234"/>
      <c r="AC8234"/>
    </row>
    <row r="8235" spans="2:29" s="14" customFormat="1" x14ac:dyDescent="0.25">
      <c r="B8235"/>
      <c r="C8235"/>
      <c r="D8235"/>
      <c r="E8235"/>
      <c r="F8235"/>
      <c r="G8235"/>
      <c r="H8235"/>
      <c r="I8235"/>
      <c r="J8235"/>
      <c r="K8235" s="91"/>
      <c r="L8235" s="91"/>
      <c r="M8235" s="91"/>
      <c r="R8235"/>
      <c r="S8235"/>
      <c r="T8235"/>
      <c r="U8235"/>
      <c r="V8235"/>
      <c r="W8235"/>
      <c r="X8235"/>
      <c r="Y8235"/>
      <c r="Z8235"/>
      <c r="AA8235"/>
      <c r="AB8235"/>
      <c r="AC8235"/>
    </row>
    <row r="8236" spans="2:29" s="14" customFormat="1" x14ac:dyDescent="0.25">
      <c r="B8236"/>
      <c r="C8236"/>
      <c r="D8236"/>
      <c r="E8236"/>
      <c r="F8236"/>
      <c r="G8236"/>
      <c r="H8236"/>
      <c r="I8236"/>
      <c r="J8236"/>
      <c r="K8236" s="91"/>
      <c r="L8236" s="91"/>
      <c r="M8236" s="91"/>
      <c r="R8236"/>
      <c r="S8236"/>
      <c r="T8236"/>
      <c r="U8236"/>
      <c r="V8236"/>
      <c r="W8236"/>
      <c r="X8236"/>
      <c r="Y8236"/>
      <c r="Z8236"/>
      <c r="AA8236"/>
      <c r="AB8236"/>
      <c r="AC8236"/>
    </row>
    <row r="8237" spans="2:29" s="14" customFormat="1" x14ac:dyDescent="0.25">
      <c r="B8237"/>
      <c r="C8237"/>
      <c r="D8237"/>
      <c r="E8237"/>
      <c r="F8237"/>
      <c r="G8237"/>
      <c r="H8237"/>
      <c r="I8237"/>
      <c r="J8237"/>
      <c r="K8237" s="91"/>
      <c r="L8237" s="91"/>
      <c r="M8237" s="91"/>
      <c r="R8237"/>
      <c r="S8237"/>
      <c r="T8237"/>
      <c r="U8237"/>
      <c r="V8237"/>
      <c r="W8237"/>
      <c r="X8237"/>
      <c r="Y8237"/>
      <c r="Z8237"/>
      <c r="AA8237"/>
      <c r="AB8237"/>
      <c r="AC8237"/>
    </row>
    <row r="8238" spans="2:29" s="14" customFormat="1" x14ac:dyDescent="0.25">
      <c r="B8238"/>
      <c r="C8238"/>
      <c r="D8238"/>
      <c r="E8238"/>
      <c r="F8238"/>
      <c r="G8238"/>
      <c r="H8238"/>
      <c r="I8238"/>
      <c r="J8238"/>
      <c r="K8238" s="91"/>
      <c r="L8238" s="91"/>
      <c r="M8238" s="91"/>
      <c r="R8238"/>
      <c r="S8238"/>
      <c r="T8238"/>
      <c r="U8238"/>
      <c r="V8238"/>
      <c r="W8238"/>
      <c r="X8238"/>
      <c r="Y8238"/>
      <c r="Z8238"/>
      <c r="AA8238"/>
      <c r="AB8238"/>
      <c r="AC8238"/>
    </row>
    <row r="8239" spans="2:29" s="14" customFormat="1" x14ac:dyDescent="0.25">
      <c r="B8239"/>
      <c r="C8239"/>
      <c r="D8239"/>
      <c r="E8239"/>
      <c r="F8239"/>
      <c r="G8239"/>
      <c r="H8239"/>
      <c r="I8239"/>
      <c r="J8239"/>
      <c r="K8239" s="91"/>
      <c r="L8239" s="91"/>
      <c r="M8239" s="91"/>
      <c r="R8239"/>
      <c r="S8239"/>
      <c r="T8239"/>
      <c r="U8239"/>
      <c r="V8239"/>
      <c r="W8239"/>
      <c r="X8239"/>
      <c r="Y8239"/>
      <c r="Z8239"/>
      <c r="AA8239"/>
      <c r="AB8239"/>
      <c r="AC8239"/>
    </row>
    <row r="8240" spans="2:29" s="14" customFormat="1" x14ac:dyDescent="0.25">
      <c r="B8240"/>
      <c r="C8240"/>
      <c r="D8240"/>
      <c r="E8240"/>
      <c r="F8240"/>
      <c r="G8240"/>
      <c r="H8240"/>
      <c r="I8240"/>
      <c r="J8240"/>
      <c r="K8240" s="91"/>
      <c r="L8240" s="91"/>
      <c r="M8240" s="91"/>
      <c r="R8240"/>
      <c r="S8240"/>
      <c r="T8240"/>
      <c r="U8240"/>
      <c r="V8240"/>
      <c r="W8240"/>
      <c r="X8240"/>
      <c r="Y8240"/>
      <c r="Z8240"/>
      <c r="AA8240"/>
      <c r="AB8240"/>
      <c r="AC8240"/>
    </row>
    <row r="8241" spans="2:29" s="14" customFormat="1" x14ac:dyDescent="0.25">
      <c r="B8241"/>
      <c r="C8241"/>
      <c r="D8241"/>
      <c r="E8241"/>
      <c r="F8241"/>
      <c r="G8241"/>
      <c r="H8241"/>
      <c r="I8241"/>
      <c r="J8241"/>
      <c r="K8241" s="91"/>
      <c r="L8241" s="91"/>
      <c r="M8241" s="91"/>
      <c r="R8241"/>
      <c r="S8241"/>
      <c r="T8241"/>
      <c r="U8241"/>
      <c r="V8241"/>
      <c r="W8241"/>
      <c r="X8241"/>
      <c r="Y8241"/>
      <c r="Z8241"/>
      <c r="AA8241"/>
      <c r="AB8241"/>
      <c r="AC8241"/>
    </row>
    <row r="8242" spans="2:29" s="14" customFormat="1" x14ac:dyDescent="0.25">
      <c r="B8242"/>
      <c r="C8242"/>
      <c r="D8242"/>
      <c r="E8242"/>
      <c r="F8242"/>
      <c r="G8242"/>
      <c r="H8242"/>
      <c r="I8242"/>
      <c r="J8242"/>
      <c r="K8242" s="91"/>
      <c r="L8242" s="91"/>
      <c r="M8242" s="91"/>
      <c r="R8242"/>
      <c r="S8242"/>
      <c r="T8242"/>
      <c r="U8242"/>
      <c r="V8242"/>
      <c r="W8242"/>
      <c r="X8242"/>
      <c r="Y8242"/>
      <c r="Z8242"/>
      <c r="AA8242"/>
      <c r="AB8242"/>
      <c r="AC8242"/>
    </row>
    <row r="8243" spans="2:29" s="14" customFormat="1" x14ac:dyDescent="0.25">
      <c r="B8243"/>
      <c r="C8243"/>
      <c r="D8243"/>
      <c r="E8243"/>
      <c r="F8243"/>
      <c r="G8243"/>
      <c r="H8243"/>
      <c r="I8243"/>
      <c r="J8243"/>
      <c r="K8243" s="91"/>
      <c r="L8243" s="91"/>
      <c r="M8243" s="91"/>
      <c r="R8243"/>
      <c r="S8243"/>
      <c r="T8243"/>
      <c r="U8243"/>
      <c r="V8243"/>
      <c r="W8243"/>
      <c r="X8243"/>
      <c r="Y8243"/>
      <c r="Z8243"/>
      <c r="AA8243"/>
      <c r="AB8243"/>
      <c r="AC8243"/>
    </row>
    <row r="8244" spans="2:29" s="14" customFormat="1" x14ac:dyDescent="0.25">
      <c r="B8244"/>
      <c r="C8244"/>
      <c r="D8244"/>
      <c r="E8244"/>
      <c r="F8244"/>
      <c r="G8244"/>
      <c r="H8244"/>
      <c r="I8244"/>
      <c r="J8244"/>
      <c r="K8244" s="91"/>
      <c r="L8244" s="91"/>
      <c r="M8244" s="91"/>
      <c r="R8244"/>
      <c r="S8244"/>
      <c r="T8244"/>
      <c r="U8244"/>
      <c r="V8244"/>
      <c r="W8244"/>
      <c r="X8244"/>
      <c r="Y8244"/>
      <c r="Z8244"/>
      <c r="AA8244"/>
      <c r="AB8244"/>
      <c r="AC8244"/>
    </row>
    <row r="8245" spans="2:29" s="14" customFormat="1" x14ac:dyDescent="0.25">
      <c r="B8245"/>
      <c r="C8245"/>
      <c r="D8245"/>
      <c r="E8245"/>
      <c r="F8245"/>
      <c r="G8245"/>
      <c r="H8245"/>
      <c r="I8245"/>
      <c r="J8245"/>
      <c r="K8245" s="91"/>
      <c r="L8245" s="91"/>
      <c r="M8245" s="91"/>
      <c r="R8245"/>
      <c r="S8245"/>
      <c r="T8245"/>
      <c r="U8245"/>
      <c r="V8245"/>
      <c r="W8245"/>
      <c r="X8245"/>
      <c r="Y8245"/>
      <c r="Z8245"/>
      <c r="AA8245"/>
      <c r="AB8245"/>
      <c r="AC8245"/>
    </row>
    <row r="8246" spans="2:29" s="14" customFormat="1" x14ac:dyDescent="0.25">
      <c r="B8246"/>
      <c r="C8246"/>
      <c r="D8246"/>
      <c r="E8246"/>
      <c r="F8246"/>
      <c r="G8246"/>
      <c r="H8246"/>
      <c r="I8246"/>
      <c r="J8246"/>
      <c r="K8246" s="91"/>
      <c r="L8246" s="91"/>
      <c r="M8246" s="91"/>
      <c r="R8246"/>
      <c r="S8246"/>
      <c r="T8246"/>
      <c r="U8246"/>
      <c r="V8246"/>
      <c r="W8246"/>
      <c r="X8246"/>
      <c r="Y8246"/>
      <c r="Z8246"/>
      <c r="AA8246"/>
      <c r="AB8246"/>
      <c r="AC8246"/>
    </row>
    <row r="8247" spans="2:29" s="14" customFormat="1" x14ac:dyDescent="0.25">
      <c r="B8247"/>
      <c r="C8247"/>
      <c r="D8247"/>
      <c r="E8247"/>
      <c r="F8247"/>
      <c r="G8247"/>
      <c r="H8247"/>
      <c r="I8247"/>
      <c r="J8247"/>
      <c r="K8247" s="91"/>
      <c r="L8247" s="91"/>
      <c r="M8247" s="91"/>
      <c r="R8247"/>
      <c r="S8247"/>
      <c r="T8247"/>
      <c r="U8247"/>
      <c r="V8247"/>
      <c r="W8247"/>
      <c r="X8247"/>
      <c r="Y8247"/>
      <c r="Z8247"/>
      <c r="AA8247"/>
      <c r="AB8247"/>
      <c r="AC8247"/>
    </row>
    <row r="8248" spans="2:29" s="14" customFormat="1" x14ac:dyDescent="0.25">
      <c r="B8248"/>
      <c r="C8248"/>
      <c r="D8248"/>
      <c r="E8248"/>
      <c r="F8248"/>
      <c r="G8248"/>
      <c r="H8248"/>
      <c r="I8248"/>
      <c r="J8248"/>
      <c r="K8248" s="91"/>
      <c r="L8248" s="91"/>
      <c r="M8248" s="91"/>
      <c r="R8248"/>
      <c r="S8248"/>
      <c r="T8248"/>
      <c r="U8248"/>
      <c r="V8248"/>
      <c r="W8248"/>
      <c r="X8248"/>
      <c r="Y8248"/>
      <c r="Z8248"/>
      <c r="AA8248"/>
      <c r="AB8248"/>
      <c r="AC8248"/>
    </row>
    <row r="8249" spans="2:29" s="14" customFormat="1" x14ac:dyDescent="0.25">
      <c r="B8249"/>
      <c r="C8249"/>
      <c r="D8249"/>
      <c r="E8249"/>
      <c r="F8249"/>
      <c r="G8249"/>
      <c r="H8249"/>
      <c r="I8249"/>
      <c r="J8249"/>
      <c r="K8249" s="91"/>
      <c r="L8249" s="91"/>
      <c r="M8249" s="91"/>
      <c r="R8249"/>
      <c r="S8249"/>
      <c r="T8249"/>
      <c r="U8249"/>
      <c r="V8249"/>
      <c r="W8249"/>
      <c r="X8249"/>
      <c r="Y8249"/>
      <c r="Z8249"/>
      <c r="AA8249"/>
      <c r="AB8249"/>
      <c r="AC8249"/>
    </row>
    <row r="8250" spans="2:29" s="14" customFormat="1" x14ac:dyDescent="0.25">
      <c r="B8250"/>
      <c r="C8250"/>
      <c r="D8250"/>
      <c r="E8250"/>
      <c r="F8250"/>
      <c r="G8250"/>
      <c r="H8250"/>
      <c r="I8250"/>
      <c r="J8250"/>
      <c r="K8250" s="91"/>
      <c r="L8250" s="91"/>
      <c r="M8250" s="91"/>
      <c r="R8250"/>
      <c r="S8250"/>
      <c r="T8250"/>
      <c r="U8250"/>
      <c r="V8250"/>
      <c r="W8250"/>
      <c r="X8250"/>
      <c r="Y8250"/>
      <c r="Z8250"/>
      <c r="AA8250"/>
      <c r="AB8250"/>
      <c r="AC8250"/>
    </row>
    <row r="8251" spans="2:29" s="14" customFormat="1" x14ac:dyDescent="0.25">
      <c r="B8251"/>
      <c r="C8251"/>
      <c r="D8251"/>
      <c r="E8251"/>
      <c r="F8251"/>
      <c r="G8251"/>
      <c r="H8251"/>
      <c r="I8251"/>
      <c r="J8251"/>
      <c r="K8251" s="91"/>
      <c r="L8251" s="91"/>
      <c r="M8251" s="91"/>
      <c r="R8251"/>
      <c r="S8251"/>
      <c r="T8251"/>
      <c r="U8251"/>
      <c r="V8251"/>
      <c r="W8251"/>
      <c r="X8251"/>
      <c r="Y8251"/>
      <c r="Z8251"/>
      <c r="AA8251"/>
      <c r="AB8251"/>
      <c r="AC8251"/>
    </row>
    <row r="8252" spans="2:29" s="14" customFormat="1" x14ac:dyDescent="0.25">
      <c r="B8252"/>
      <c r="C8252"/>
      <c r="D8252"/>
      <c r="E8252"/>
      <c r="F8252"/>
      <c r="G8252"/>
      <c r="H8252"/>
      <c r="I8252"/>
      <c r="J8252"/>
      <c r="K8252" s="91"/>
      <c r="L8252" s="91"/>
      <c r="M8252" s="91"/>
      <c r="R8252"/>
      <c r="S8252"/>
      <c r="T8252"/>
      <c r="U8252"/>
      <c r="V8252"/>
      <c r="W8252"/>
      <c r="X8252"/>
      <c r="Y8252"/>
      <c r="Z8252"/>
      <c r="AA8252"/>
      <c r="AB8252"/>
      <c r="AC8252"/>
    </row>
    <row r="8253" spans="2:29" s="14" customFormat="1" x14ac:dyDescent="0.25">
      <c r="B8253"/>
      <c r="C8253"/>
      <c r="D8253"/>
      <c r="E8253"/>
      <c r="F8253"/>
      <c r="G8253"/>
      <c r="H8253"/>
      <c r="I8253"/>
      <c r="J8253"/>
      <c r="K8253" s="91"/>
      <c r="L8253" s="91"/>
      <c r="M8253" s="91"/>
      <c r="R8253"/>
      <c r="S8253"/>
      <c r="T8253"/>
      <c r="U8253"/>
      <c r="V8253"/>
      <c r="W8253"/>
      <c r="X8253"/>
      <c r="Y8253"/>
      <c r="Z8253"/>
      <c r="AA8253"/>
      <c r="AB8253"/>
      <c r="AC8253"/>
    </row>
    <row r="8254" spans="2:29" s="14" customFormat="1" x14ac:dyDescent="0.25">
      <c r="B8254"/>
      <c r="C8254"/>
      <c r="D8254"/>
      <c r="E8254"/>
      <c r="F8254"/>
      <c r="G8254"/>
      <c r="H8254"/>
      <c r="I8254"/>
      <c r="J8254"/>
      <c r="K8254" s="91"/>
      <c r="L8254" s="91"/>
      <c r="M8254" s="91"/>
      <c r="R8254"/>
      <c r="S8254"/>
      <c r="T8254"/>
      <c r="U8254"/>
      <c r="V8254"/>
      <c r="W8254"/>
      <c r="X8254"/>
      <c r="Y8254"/>
      <c r="Z8254"/>
      <c r="AA8254"/>
      <c r="AB8254"/>
      <c r="AC8254"/>
    </row>
    <row r="8255" spans="2:29" s="14" customFormat="1" x14ac:dyDescent="0.25">
      <c r="B8255"/>
      <c r="C8255"/>
      <c r="D8255"/>
      <c r="E8255"/>
      <c r="F8255"/>
      <c r="G8255"/>
      <c r="H8255"/>
      <c r="I8255"/>
      <c r="J8255"/>
      <c r="K8255" s="91"/>
      <c r="L8255" s="91"/>
      <c r="M8255" s="91"/>
      <c r="R8255"/>
      <c r="S8255"/>
      <c r="T8255"/>
      <c r="U8255"/>
      <c r="V8255"/>
      <c r="W8255"/>
      <c r="X8255"/>
      <c r="Y8255"/>
      <c r="Z8255"/>
      <c r="AA8255"/>
      <c r="AB8255"/>
      <c r="AC8255"/>
    </row>
    <row r="8256" spans="2:29" s="14" customFormat="1" x14ac:dyDescent="0.25">
      <c r="B8256"/>
      <c r="C8256"/>
      <c r="D8256"/>
      <c r="E8256"/>
      <c r="F8256"/>
      <c r="G8256"/>
      <c r="H8256"/>
      <c r="I8256"/>
      <c r="J8256"/>
      <c r="K8256" s="91"/>
      <c r="L8256" s="91"/>
      <c r="M8256" s="91"/>
      <c r="R8256"/>
      <c r="S8256"/>
      <c r="T8256"/>
      <c r="U8256"/>
      <c r="V8256"/>
      <c r="W8256"/>
      <c r="X8256"/>
      <c r="Y8256"/>
      <c r="Z8256"/>
      <c r="AA8256"/>
      <c r="AB8256"/>
      <c r="AC8256"/>
    </row>
    <row r="8257" spans="2:29" s="14" customFormat="1" x14ac:dyDescent="0.25">
      <c r="B8257"/>
      <c r="C8257"/>
      <c r="D8257"/>
      <c r="E8257"/>
      <c r="F8257"/>
      <c r="G8257"/>
      <c r="H8257"/>
      <c r="I8257"/>
      <c r="J8257"/>
      <c r="K8257" s="91"/>
      <c r="L8257" s="91"/>
      <c r="M8257" s="91"/>
      <c r="R8257"/>
      <c r="S8257"/>
      <c r="T8257"/>
      <c r="U8257"/>
      <c r="V8257"/>
      <c r="W8257"/>
      <c r="X8257"/>
      <c r="Y8257"/>
      <c r="Z8257"/>
      <c r="AA8257"/>
      <c r="AB8257"/>
      <c r="AC8257"/>
    </row>
    <row r="8258" spans="2:29" s="14" customFormat="1" x14ac:dyDescent="0.25">
      <c r="B8258"/>
      <c r="C8258"/>
      <c r="D8258"/>
      <c r="E8258"/>
      <c r="F8258"/>
      <c r="G8258"/>
      <c r="H8258"/>
      <c r="I8258"/>
      <c r="J8258"/>
      <c r="K8258" s="91"/>
      <c r="L8258" s="91"/>
      <c r="M8258" s="91"/>
      <c r="R8258"/>
      <c r="S8258"/>
      <c r="T8258"/>
      <c r="U8258"/>
      <c r="V8258"/>
      <c r="W8258"/>
      <c r="X8258"/>
      <c r="Y8258"/>
      <c r="Z8258"/>
      <c r="AA8258"/>
      <c r="AB8258"/>
      <c r="AC8258"/>
    </row>
    <row r="8259" spans="2:29" s="14" customFormat="1" x14ac:dyDescent="0.25">
      <c r="B8259"/>
      <c r="C8259"/>
      <c r="D8259"/>
      <c r="E8259"/>
      <c r="F8259"/>
      <c r="G8259"/>
      <c r="H8259"/>
      <c r="I8259"/>
      <c r="J8259"/>
      <c r="K8259" s="91"/>
      <c r="L8259" s="91"/>
      <c r="M8259" s="91"/>
      <c r="R8259"/>
      <c r="S8259"/>
      <c r="T8259"/>
      <c r="U8259"/>
      <c r="V8259"/>
      <c r="W8259"/>
      <c r="X8259"/>
      <c r="Y8259"/>
      <c r="Z8259"/>
      <c r="AA8259"/>
      <c r="AB8259"/>
      <c r="AC8259"/>
    </row>
    <row r="8260" spans="2:29" s="14" customFormat="1" x14ac:dyDescent="0.25">
      <c r="B8260"/>
      <c r="C8260"/>
      <c r="D8260"/>
      <c r="E8260"/>
      <c r="F8260"/>
      <c r="G8260"/>
      <c r="H8260"/>
      <c r="I8260"/>
      <c r="J8260"/>
      <c r="K8260" s="91"/>
      <c r="L8260" s="91"/>
      <c r="M8260" s="91"/>
      <c r="R8260"/>
      <c r="S8260"/>
      <c r="T8260"/>
      <c r="U8260"/>
      <c r="V8260"/>
      <c r="W8260"/>
      <c r="X8260"/>
      <c r="Y8260"/>
      <c r="Z8260"/>
      <c r="AA8260"/>
      <c r="AB8260"/>
      <c r="AC8260"/>
    </row>
    <row r="8261" spans="2:29" s="14" customFormat="1" x14ac:dyDescent="0.25">
      <c r="B8261"/>
      <c r="C8261"/>
      <c r="D8261"/>
      <c r="E8261"/>
      <c r="F8261"/>
      <c r="G8261"/>
      <c r="H8261"/>
      <c r="I8261"/>
      <c r="J8261"/>
      <c r="K8261" s="91"/>
      <c r="L8261" s="91"/>
      <c r="M8261" s="91"/>
      <c r="R8261"/>
      <c r="S8261"/>
      <c r="T8261"/>
      <c r="U8261"/>
      <c r="V8261"/>
      <c r="W8261"/>
      <c r="X8261"/>
      <c r="Y8261"/>
      <c r="Z8261"/>
      <c r="AA8261"/>
      <c r="AB8261"/>
      <c r="AC8261"/>
    </row>
    <row r="8262" spans="2:29" s="14" customFormat="1" x14ac:dyDescent="0.25">
      <c r="B8262"/>
      <c r="C8262"/>
      <c r="D8262"/>
      <c r="E8262"/>
      <c r="F8262"/>
      <c r="G8262"/>
      <c r="H8262"/>
      <c r="I8262"/>
      <c r="J8262"/>
      <c r="K8262" s="91"/>
      <c r="L8262" s="91"/>
      <c r="M8262" s="91"/>
      <c r="R8262"/>
      <c r="S8262"/>
      <c r="T8262"/>
      <c r="U8262"/>
      <c r="V8262"/>
      <c r="W8262"/>
      <c r="X8262"/>
      <c r="Y8262"/>
      <c r="Z8262"/>
      <c r="AA8262"/>
      <c r="AB8262"/>
      <c r="AC8262"/>
    </row>
    <row r="8263" spans="2:29" s="14" customFormat="1" x14ac:dyDescent="0.25">
      <c r="B8263"/>
      <c r="C8263"/>
      <c r="D8263"/>
      <c r="E8263"/>
      <c r="F8263"/>
      <c r="G8263"/>
      <c r="H8263"/>
      <c r="I8263"/>
      <c r="J8263"/>
      <c r="K8263" s="91"/>
      <c r="L8263" s="91"/>
      <c r="M8263" s="91"/>
      <c r="R8263"/>
      <c r="S8263"/>
      <c r="T8263"/>
      <c r="U8263"/>
      <c r="V8263"/>
      <c r="W8263"/>
      <c r="X8263"/>
      <c r="Y8263"/>
      <c r="Z8263"/>
      <c r="AA8263"/>
      <c r="AB8263"/>
      <c r="AC8263"/>
    </row>
    <row r="8264" spans="2:29" s="14" customFormat="1" x14ac:dyDescent="0.25">
      <c r="B8264"/>
      <c r="C8264"/>
      <c r="D8264"/>
      <c r="E8264"/>
      <c r="F8264"/>
      <c r="G8264"/>
      <c r="H8264"/>
      <c r="I8264"/>
      <c r="J8264"/>
      <c r="K8264" s="91"/>
      <c r="L8264" s="91"/>
      <c r="M8264" s="91"/>
      <c r="R8264"/>
      <c r="S8264"/>
      <c r="T8264"/>
      <c r="U8264"/>
      <c r="V8264"/>
      <c r="W8264"/>
      <c r="X8264"/>
      <c r="Y8264"/>
      <c r="Z8264"/>
      <c r="AA8264"/>
      <c r="AB8264"/>
      <c r="AC8264"/>
    </row>
    <row r="8265" spans="2:29" s="14" customFormat="1" x14ac:dyDescent="0.25">
      <c r="B8265"/>
      <c r="C8265"/>
      <c r="D8265"/>
      <c r="E8265"/>
      <c r="F8265"/>
      <c r="G8265"/>
      <c r="H8265"/>
      <c r="I8265"/>
      <c r="J8265"/>
      <c r="K8265" s="91"/>
      <c r="L8265" s="91"/>
      <c r="M8265" s="91"/>
      <c r="R8265"/>
      <c r="S8265"/>
      <c r="T8265"/>
      <c r="U8265"/>
      <c r="V8265"/>
      <c r="W8265"/>
      <c r="X8265"/>
      <c r="Y8265"/>
      <c r="Z8265"/>
      <c r="AA8265"/>
      <c r="AB8265"/>
      <c r="AC8265"/>
    </row>
    <row r="8266" spans="2:29" s="14" customFormat="1" x14ac:dyDescent="0.25">
      <c r="B8266"/>
      <c r="C8266"/>
      <c r="D8266"/>
      <c r="E8266"/>
      <c r="F8266"/>
      <c r="G8266"/>
      <c r="H8266"/>
      <c r="I8266"/>
      <c r="J8266"/>
      <c r="K8266" s="91"/>
      <c r="L8266" s="91"/>
      <c r="M8266" s="91"/>
      <c r="R8266"/>
      <c r="S8266"/>
      <c r="T8266"/>
      <c r="U8266"/>
      <c r="V8266"/>
      <c r="W8266"/>
      <c r="X8266"/>
      <c r="Y8266"/>
      <c r="Z8266"/>
      <c r="AA8266"/>
      <c r="AB8266"/>
      <c r="AC8266"/>
    </row>
    <row r="8267" spans="2:29" s="14" customFormat="1" x14ac:dyDescent="0.25">
      <c r="B8267"/>
      <c r="C8267"/>
      <c r="D8267"/>
      <c r="E8267"/>
      <c r="F8267"/>
      <c r="G8267"/>
      <c r="H8267"/>
      <c r="I8267"/>
      <c r="J8267"/>
      <c r="K8267" s="91"/>
      <c r="L8267" s="91"/>
      <c r="M8267" s="91"/>
      <c r="R8267"/>
      <c r="S8267"/>
      <c r="T8267"/>
      <c r="U8267"/>
      <c r="V8267"/>
      <c r="W8267"/>
      <c r="X8267"/>
      <c r="Y8267"/>
      <c r="Z8267"/>
      <c r="AA8267"/>
      <c r="AB8267"/>
      <c r="AC8267"/>
    </row>
    <row r="8268" spans="2:29" s="14" customFormat="1" x14ac:dyDescent="0.25">
      <c r="B8268"/>
      <c r="C8268"/>
      <c r="D8268"/>
      <c r="E8268"/>
      <c r="F8268"/>
      <c r="G8268"/>
      <c r="H8268"/>
      <c r="I8268"/>
      <c r="J8268"/>
      <c r="K8268" s="91"/>
      <c r="L8268" s="91"/>
      <c r="M8268" s="91"/>
      <c r="R8268"/>
      <c r="S8268"/>
      <c r="T8268"/>
      <c r="U8268"/>
      <c r="V8268"/>
      <c r="W8268"/>
      <c r="X8268"/>
      <c r="Y8268"/>
      <c r="Z8268"/>
      <c r="AA8268"/>
      <c r="AB8268"/>
      <c r="AC8268"/>
    </row>
    <row r="8269" spans="2:29" s="14" customFormat="1" x14ac:dyDescent="0.25">
      <c r="B8269"/>
      <c r="C8269"/>
      <c r="D8269"/>
      <c r="E8269"/>
      <c r="F8269"/>
      <c r="G8269"/>
      <c r="H8269"/>
      <c r="I8269"/>
      <c r="J8269"/>
      <c r="K8269" s="91"/>
      <c r="L8269" s="91"/>
      <c r="M8269" s="91"/>
      <c r="R8269"/>
      <c r="S8269"/>
      <c r="T8269"/>
      <c r="U8269"/>
      <c r="V8269"/>
      <c r="W8269"/>
      <c r="X8269"/>
      <c r="Y8269"/>
      <c r="Z8269"/>
      <c r="AA8269"/>
      <c r="AB8269"/>
      <c r="AC8269"/>
    </row>
    <row r="8270" spans="2:29" s="14" customFormat="1" x14ac:dyDescent="0.25">
      <c r="B8270"/>
      <c r="C8270"/>
      <c r="D8270"/>
      <c r="E8270"/>
      <c r="F8270"/>
      <c r="G8270"/>
      <c r="H8270"/>
      <c r="I8270"/>
      <c r="J8270"/>
      <c r="K8270" s="91"/>
      <c r="L8270" s="91"/>
      <c r="M8270" s="91"/>
      <c r="R8270"/>
      <c r="S8270"/>
      <c r="T8270"/>
      <c r="U8270"/>
      <c r="V8270"/>
      <c r="W8270"/>
      <c r="X8270"/>
      <c r="Y8270"/>
      <c r="Z8270"/>
      <c r="AA8270"/>
      <c r="AB8270"/>
      <c r="AC8270"/>
    </row>
    <row r="8271" spans="2:29" s="14" customFormat="1" x14ac:dyDescent="0.25">
      <c r="B8271"/>
      <c r="C8271"/>
      <c r="D8271"/>
      <c r="E8271"/>
      <c r="F8271"/>
      <c r="G8271"/>
      <c r="H8271"/>
      <c r="I8271"/>
      <c r="J8271"/>
      <c r="K8271" s="91"/>
      <c r="L8271" s="91"/>
      <c r="M8271" s="91"/>
      <c r="R8271"/>
      <c r="S8271"/>
      <c r="T8271"/>
      <c r="U8271"/>
      <c r="V8271"/>
      <c r="W8271"/>
      <c r="X8271"/>
      <c r="Y8271"/>
      <c r="Z8271"/>
      <c r="AA8271"/>
      <c r="AB8271"/>
      <c r="AC8271"/>
    </row>
    <row r="8272" spans="2:29" s="14" customFormat="1" x14ac:dyDescent="0.25">
      <c r="B8272"/>
      <c r="C8272"/>
      <c r="D8272"/>
      <c r="E8272"/>
      <c r="F8272"/>
      <c r="G8272"/>
      <c r="H8272"/>
      <c r="I8272"/>
      <c r="J8272"/>
      <c r="K8272" s="91"/>
      <c r="L8272" s="91"/>
      <c r="M8272" s="91"/>
      <c r="R8272"/>
      <c r="S8272"/>
      <c r="T8272"/>
      <c r="U8272"/>
      <c r="V8272"/>
      <c r="W8272"/>
      <c r="X8272"/>
      <c r="Y8272"/>
      <c r="Z8272"/>
      <c r="AA8272"/>
      <c r="AB8272"/>
      <c r="AC8272"/>
    </row>
    <row r="8273" spans="2:29" s="14" customFormat="1" x14ac:dyDescent="0.25">
      <c r="B8273"/>
      <c r="C8273"/>
      <c r="D8273"/>
      <c r="E8273"/>
      <c r="F8273"/>
      <c r="G8273"/>
      <c r="H8273"/>
      <c r="I8273"/>
      <c r="J8273"/>
      <c r="K8273" s="91"/>
      <c r="L8273" s="91"/>
      <c r="M8273" s="91"/>
      <c r="R8273"/>
      <c r="S8273"/>
      <c r="T8273"/>
      <c r="U8273"/>
      <c r="V8273"/>
      <c r="W8273"/>
      <c r="X8273"/>
      <c r="Y8273"/>
      <c r="Z8273"/>
      <c r="AA8273"/>
      <c r="AB8273"/>
      <c r="AC8273"/>
    </row>
    <row r="8274" spans="2:29" s="14" customFormat="1" x14ac:dyDescent="0.25">
      <c r="B8274"/>
      <c r="C8274"/>
      <c r="D8274"/>
      <c r="E8274"/>
      <c r="F8274"/>
      <c r="G8274"/>
      <c r="H8274"/>
      <c r="I8274"/>
      <c r="J8274"/>
      <c r="K8274" s="91"/>
      <c r="L8274" s="91"/>
      <c r="M8274" s="91"/>
      <c r="R8274"/>
      <c r="S8274"/>
      <c r="T8274"/>
      <c r="U8274"/>
      <c r="V8274"/>
      <c r="W8274"/>
      <c r="X8274"/>
      <c r="Y8274"/>
      <c r="Z8274"/>
      <c r="AA8274"/>
      <c r="AB8274"/>
      <c r="AC8274"/>
    </row>
    <row r="8275" spans="2:29" s="14" customFormat="1" x14ac:dyDescent="0.25">
      <c r="B8275"/>
      <c r="C8275"/>
      <c r="D8275"/>
      <c r="E8275"/>
      <c r="F8275"/>
      <c r="G8275"/>
      <c r="H8275"/>
      <c r="I8275"/>
      <c r="J8275"/>
      <c r="K8275" s="91"/>
      <c r="L8275" s="91"/>
      <c r="M8275" s="91"/>
      <c r="R8275"/>
      <c r="S8275"/>
      <c r="T8275"/>
      <c r="U8275"/>
      <c r="V8275"/>
      <c r="W8275"/>
      <c r="X8275"/>
      <c r="Y8275"/>
      <c r="Z8275"/>
      <c r="AA8275"/>
      <c r="AB8275"/>
      <c r="AC8275"/>
    </row>
    <row r="8276" spans="2:29" s="14" customFormat="1" x14ac:dyDescent="0.25">
      <c r="B8276"/>
      <c r="C8276"/>
      <c r="D8276"/>
      <c r="E8276"/>
      <c r="F8276"/>
      <c r="G8276"/>
      <c r="H8276"/>
      <c r="I8276"/>
      <c r="J8276"/>
      <c r="K8276" s="91"/>
      <c r="L8276" s="91"/>
      <c r="M8276" s="91"/>
      <c r="R8276"/>
      <c r="S8276"/>
      <c r="T8276"/>
      <c r="U8276"/>
      <c r="V8276"/>
      <c r="W8276"/>
      <c r="X8276"/>
      <c r="Y8276"/>
      <c r="Z8276"/>
      <c r="AA8276"/>
      <c r="AB8276"/>
      <c r="AC8276"/>
    </row>
    <row r="8277" spans="2:29" s="14" customFormat="1" x14ac:dyDescent="0.25">
      <c r="B8277"/>
      <c r="C8277"/>
      <c r="D8277"/>
      <c r="E8277"/>
      <c r="F8277"/>
      <c r="G8277"/>
      <c r="H8277"/>
      <c r="I8277"/>
      <c r="J8277"/>
      <c r="K8277" s="91"/>
      <c r="L8277" s="91"/>
      <c r="M8277" s="91"/>
      <c r="R8277"/>
      <c r="S8277"/>
      <c r="T8277"/>
      <c r="U8277"/>
      <c r="V8277"/>
      <c r="W8277"/>
      <c r="X8277"/>
      <c r="Y8277"/>
      <c r="Z8277"/>
      <c r="AA8277"/>
      <c r="AB8277"/>
      <c r="AC8277"/>
    </row>
    <row r="8278" spans="2:29" s="14" customFormat="1" x14ac:dyDescent="0.25">
      <c r="B8278"/>
      <c r="C8278"/>
      <c r="D8278"/>
      <c r="E8278"/>
      <c r="F8278"/>
      <c r="G8278"/>
      <c r="H8278"/>
      <c r="I8278"/>
      <c r="J8278"/>
      <c r="K8278" s="91"/>
      <c r="L8278" s="91"/>
      <c r="M8278" s="91"/>
      <c r="R8278"/>
      <c r="S8278"/>
      <c r="T8278"/>
      <c r="U8278"/>
      <c r="V8278"/>
      <c r="W8278"/>
      <c r="X8278"/>
      <c r="Y8278"/>
      <c r="Z8278"/>
      <c r="AA8278"/>
      <c r="AB8278"/>
      <c r="AC8278"/>
    </row>
    <row r="8279" spans="2:29" s="14" customFormat="1" x14ac:dyDescent="0.25">
      <c r="B8279"/>
      <c r="C8279"/>
      <c r="D8279"/>
      <c r="E8279"/>
      <c r="F8279"/>
      <c r="G8279"/>
      <c r="H8279"/>
      <c r="I8279"/>
      <c r="J8279"/>
      <c r="K8279" s="91"/>
      <c r="L8279" s="91"/>
      <c r="M8279" s="91"/>
      <c r="R8279"/>
      <c r="S8279"/>
      <c r="T8279"/>
      <c r="U8279"/>
      <c r="V8279"/>
      <c r="W8279"/>
      <c r="X8279"/>
      <c r="Y8279"/>
      <c r="Z8279"/>
      <c r="AA8279"/>
      <c r="AB8279"/>
      <c r="AC8279"/>
    </row>
    <row r="8280" spans="2:29" s="14" customFormat="1" x14ac:dyDescent="0.25">
      <c r="B8280"/>
      <c r="C8280"/>
      <c r="D8280"/>
      <c r="E8280"/>
      <c r="F8280"/>
      <c r="G8280"/>
      <c r="H8280"/>
      <c r="I8280"/>
      <c r="J8280"/>
      <c r="K8280" s="91"/>
      <c r="L8280" s="91"/>
      <c r="M8280" s="91"/>
      <c r="R8280"/>
      <c r="S8280"/>
      <c r="T8280"/>
      <c r="U8280"/>
      <c r="V8280"/>
      <c r="W8280"/>
      <c r="X8280"/>
      <c r="Y8280"/>
      <c r="Z8280"/>
      <c r="AA8280"/>
      <c r="AB8280"/>
      <c r="AC8280"/>
    </row>
    <row r="8281" spans="2:29" s="14" customFormat="1" x14ac:dyDescent="0.25">
      <c r="B8281"/>
      <c r="C8281"/>
      <c r="D8281"/>
      <c r="E8281"/>
      <c r="F8281"/>
      <c r="G8281"/>
      <c r="H8281"/>
      <c r="I8281"/>
      <c r="J8281"/>
      <c r="K8281" s="91"/>
      <c r="L8281" s="91"/>
      <c r="M8281" s="91"/>
      <c r="R8281"/>
      <c r="S8281"/>
      <c r="T8281"/>
      <c r="U8281"/>
      <c r="V8281"/>
      <c r="W8281"/>
      <c r="X8281"/>
      <c r="Y8281"/>
      <c r="Z8281"/>
      <c r="AA8281"/>
      <c r="AB8281"/>
      <c r="AC8281"/>
    </row>
    <row r="8282" spans="2:29" s="14" customFormat="1" x14ac:dyDescent="0.25">
      <c r="B8282"/>
      <c r="C8282"/>
      <c r="D8282"/>
      <c r="E8282"/>
      <c r="F8282"/>
      <c r="G8282"/>
      <c r="H8282"/>
      <c r="I8282"/>
      <c r="J8282"/>
      <c r="K8282" s="91"/>
      <c r="L8282" s="91"/>
      <c r="M8282" s="91"/>
      <c r="R8282"/>
      <c r="S8282"/>
      <c r="T8282"/>
      <c r="U8282"/>
      <c r="V8282"/>
      <c r="W8282"/>
      <c r="X8282"/>
      <c r="Y8282"/>
      <c r="Z8282"/>
      <c r="AA8282"/>
      <c r="AB8282"/>
      <c r="AC8282"/>
    </row>
    <row r="8283" spans="2:29" s="14" customFormat="1" x14ac:dyDescent="0.25">
      <c r="B8283"/>
      <c r="C8283"/>
      <c r="D8283"/>
      <c r="E8283"/>
      <c r="F8283"/>
      <c r="G8283"/>
      <c r="H8283"/>
      <c r="I8283"/>
      <c r="J8283"/>
      <c r="K8283" s="91"/>
      <c r="L8283" s="91"/>
      <c r="M8283" s="91"/>
      <c r="R8283"/>
      <c r="S8283"/>
      <c r="T8283"/>
      <c r="U8283"/>
      <c r="V8283"/>
      <c r="W8283"/>
      <c r="X8283"/>
      <c r="Y8283"/>
      <c r="Z8283"/>
      <c r="AA8283"/>
      <c r="AB8283"/>
      <c r="AC8283"/>
    </row>
    <row r="8284" spans="2:29" s="14" customFormat="1" x14ac:dyDescent="0.25">
      <c r="B8284"/>
      <c r="C8284"/>
      <c r="D8284"/>
      <c r="E8284"/>
      <c r="F8284"/>
      <c r="G8284"/>
      <c r="H8284"/>
      <c r="I8284"/>
      <c r="J8284"/>
      <c r="K8284" s="91"/>
      <c r="L8284" s="91"/>
      <c r="M8284" s="91"/>
      <c r="R8284"/>
      <c r="S8284"/>
      <c r="T8284"/>
      <c r="U8284"/>
      <c r="V8284"/>
      <c r="W8284"/>
      <c r="X8284"/>
      <c r="Y8284"/>
      <c r="Z8284"/>
      <c r="AA8284"/>
      <c r="AB8284"/>
      <c r="AC8284"/>
    </row>
    <row r="8285" spans="2:29" s="14" customFormat="1" x14ac:dyDescent="0.25">
      <c r="B8285"/>
      <c r="C8285"/>
      <c r="D8285"/>
      <c r="E8285"/>
      <c r="F8285"/>
      <c r="G8285"/>
      <c r="H8285"/>
      <c r="I8285"/>
      <c r="J8285"/>
      <c r="K8285" s="91"/>
      <c r="L8285" s="91"/>
      <c r="M8285" s="91"/>
      <c r="R8285"/>
      <c r="S8285"/>
      <c r="T8285"/>
      <c r="U8285"/>
      <c r="V8285"/>
      <c r="W8285"/>
      <c r="X8285"/>
      <c r="Y8285"/>
      <c r="Z8285"/>
      <c r="AA8285"/>
      <c r="AB8285"/>
      <c r="AC8285"/>
    </row>
    <row r="8286" spans="2:29" s="14" customFormat="1" x14ac:dyDescent="0.25">
      <c r="B8286"/>
      <c r="C8286"/>
      <c r="D8286"/>
      <c r="E8286"/>
      <c r="F8286"/>
      <c r="G8286"/>
      <c r="H8286"/>
      <c r="I8286"/>
      <c r="J8286"/>
      <c r="K8286" s="91"/>
      <c r="L8286" s="91"/>
      <c r="M8286" s="91"/>
      <c r="R8286"/>
      <c r="S8286"/>
      <c r="T8286"/>
      <c r="U8286"/>
      <c r="V8286"/>
      <c r="W8286"/>
      <c r="X8286"/>
      <c r="Y8286"/>
      <c r="Z8286"/>
      <c r="AA8286"/>
      <c r="AB8286"/>
      <c r="AC8286"/>
    </row>
    <row r="8287" spans="2:29" s="14" customFormat="1" x14ac:dyDescent="0.25">
      <c r="B8287"/>
      <c r="C8287"/>
      <c r="D8287"/>
      <c r="E8287"/>
      <c r="F8287"/>
      <c r="G8287"/>
      <c r="H8287"/>
      <c r="I8287"/>
      <c r="J8287"/>
      <c r="K8287" s="91"/>
      <c r="L8287" s="91"/>
      <c r="M8287" s="91"/>
      <c r="R8287"/>
      <c r="S8287"/>
      <c r="T8287"/>
      <c r="U8287"/>
      <c r="V8287"/>
      <c r="W8287"/>
      <c r="X8287"/>
      <c r="Y8287"/>
      <c r="Z8287"/>
      <c r="AA8287"/>
      <c r="AB8287"/>
      <c r="AC8287"/>
    </row>
    <row r="8288" spans="2:29" s="14" customFormat="1" x14ac:dyDescent="0.25">
      <c r="B8288"/>
      <c r="C8288"/>
      <c r="D8288"/>
      <c r="E8288"/>
      <c r="F8288"/>
      <c r="G8288"/>
      <c r="H8288"/>
      <c r="I8288"/>
      <c r="J8288"/>
      <c r="K8288" s="91"/>
      <c r="L8288" s="91"/>
      <c r="M8288" s="91"/>
      <c r="R8288"/>
      <c r="S8288"/>
      <c r="T8288"/>
      <c r="U8288"/>
      <c r="V8288"/>
      <c r="W8288"/>
      <c r="X8288"/>
      <c r="Y8288"/>
      <c r="Z8288"/>
      <c r="AA8288"/>
      <c r="AB8288"/>
      <c r="AC8288"/>
    </row>
    <row r="8289" spans="2:29" s="14" customFormat="1" x14ac:dyDescent="0.25">
      <c r="B8289"/>
      <c r="C8289"/>
      <c r="D8289"/>
      <c r="E8289"/>
      <c r="F8289"/>
      <c r="G8289"/>
      <c r="H8289"/>
      <c r="I8289"/>
      <c r="J8289"/>
      <c r="K8289" s="91"/>
      <c r="L8289" s="91"/>
      <c r="M8289" s="91"/>
      <c r="R8289"/>
      <c r="S8289"/>
      <c r="T8289"/>
      <c r="U8289"/>
      <c r="V8289"/>
      <c r="W8289"/>
      <c r="X8289"/>
      <c r="Y8289"/>
      <c r="Z8289"/>
      <c r="AA8289"/>
      <c r="AB8289"/>
      <c r="AC8289"/>
    </row>
    <row r="8290" spans="2:29" s="14" customFormat="1" x14ac:dyDescent="0.25">
      <c r="B8290"/>
      <c r="C8290"/>
      <c r="D8290"/>
      <c r="E8290"/>
      <c r="F8290"/>
      <c r="G8290"/>
      <c r="H8290"/>
      <c r="I8290"/>
      <c r="J8290"/>
      <c r="K8290" s="91"/>
      <c r="L8290" s="91"/>
      <c r="M8290" s="91"/>
      <c r="R8290"/>
      <c r="S8290"/>
      <c r="T8290"/>
      <c r="U8290"/>
      <c r="V8290"/>
      <c r="W8290"/>
      <c r="X8290"/>
      <c r="Y8290"/>
      <c r="Z8290"/>
      <c r="AA8290"/>
      <c r="AB8290"/>
      <c r="AC8290"/>
    </row>
    <row r="8291" spans="2:29" s="14" customFormat="1" x14ac:dyDescent="0.25">
      <c r="B8291"/>
      <c r="C8291"/>
      <c r="D8291"/>
      <c r="E8291"/>
      <c r="F8291"/>
      <c r="G8291"/>
      <c r="H8291"/>
      <c r="I8291"/>
      <c r="J8291"/>
      <c r="K8291" s="91"/>
      <c r="L8291" s="91"/>
      <c r="M8291" s="91"/>
      <c r="R8291"/>
      <c r="S8291"/>
      <c r="T8291"/>
      <c r="U8291"/>
      <c r="V8291"/>
      <c r="W8291"/>
      <c r="X8291"/>
      <c r="Y8291"/>
      <c r="Z8291"/>
      <c r="AA8291"/>
      <c r="AB8291"/>
      <c r="AC8291"/>
    </row>
    <row r="8292" spans="2:29" s="14" customFormat="1" x14ac:dyDescent="0.25">
      <c r="B8292"/>
      <c r="C8292"/>
      <c r="D8292"/>
      <c r="E8292"/>
      <c r="F8292"/>
      <c r="G8292"/>
      <c r="H8292"/>
      <c r="I8292"/>
      <c r="J8292"/>
      <c r="K8292" s="91"/>
      <c r="L8292" s="91"/>
      <c r="M8292" s="91"/>
      <c r="R8292"/>
      <c r="S8292"/>
      <c r="T8292"/>
      <c r="U8292"/>
      <c r="V8292"/>
      <c r="W8292"/>
      <c r="X8292"/>
      <c r="Y8292"/>
      <c r="Z8292"/>
      <c r="AA8292"/>
      <c r="AB8292"/>
      <c r="AC8292"/>
    </row>
    <row r="8293" spans="2:29" s="14" customFormat="1" x14ac:dyDescent="0.25">
      <c r="B8293"/>
      <c r="C8293"/>
      <c r="D8293"/>
      <c r="E8293"/>
      <c r="F8293"/>
      <c r="G8293"/>
      <c r="H8293"/>
      <c r="I8293"/>
      <c r="J8293"/>
      <c r="K8293" s="91"/>
      <c r="L8293" s="91"/>
      <c r="M8293" s="91"/>
      <c r="R8293"/>
      <c r="S8293"/>
      <c r="T8293"/>
      <c r="U8293"/>
      <c r="V8293"/>
      <c r="W8293"/>
      <c r="X8293"/>
      <c r="Y8293"/>
      <c r="Z8293"/>
      <c r="AA8293"/>
      <c r="AB8293"/>
      <c r="AC8293"/>
    </row>
    <row r="8294" spans="2:29" s="14" customFormat="1" x14ac:dyDescent="0.25">
      <c r="B8294"/>
      <c r="C8294"/>
      <c r="D8294"/>
      <c r="E8294"/>
      <c r="F8294"/>
      <c r="G8294"/>
      <c r="H8294"/>
      <c r="I8294"/>
      <c r="J8294"/>
      <c r="K8294" s="91"/>
      <c r="L8294" s="91"/>
      <c r="M8294" s="91"/>
      <c r="R8294"/>
      <c r="S8294"/>
      <c r="T8294"/>
      <c r="U8294"/>
      <c r="V8294"/>
      <c r="W8294"/>
      <c r="X8294"/>
      <c r="Y8294"/>
      <c r="Z8294"/>
      <c r="AA8294"/>
      <c r="AB8294"/>
      <c r="AC8294"/>
    </row>
    <row r="8295" spans="2:29" s="14" customFormat="1" x14ac:dyDescent="0.25">
      <c r="B8295"/>
      <c r="C8295"/>
      <c r="D8295"/>
      <c r="E8295"/>
      <c r="F8295"/>
      <c r="G8295"/>
      <c r="H8295"/>
      <c r="I8295"/>
      <c r="J8295"/>
      <c r="K8295" s="91"/>
      <c r="L8295" s="91"/>
      <c r="M8295" s="91"/>
      <c r="R8295"/>
      <c r="S8295"/>
      <c r="T8295"/>
      <c r="U8295"/>
      <c r="V8295"/>
      <c r="W8295"/>
      <c r="X8295"/>
      <c r="Y8295"/>
      <c r="Z8295"/>
      <c r="AA8295"/>
      <c r="AB8295"/>
      <c r="AC8295"/>
    </row>
    <row r="8296" spans="2:29" s="14" customFormat="1" x14ac:dyDescent="0.25">
      <c r="B8296"/>
      <c r="C8296"/>
      <c r="D8296"/>
      <c r="E8296"/>
      <c r="F8296"/>
      <c r="G8296"/>
      <c r="H8296"/>
      <c r="I8296"/>
      <c r="J8296"/>
      <c r="K8296" s="91"/>
      <c r="L8296" s="91"/>
      <c r="M8296" s="91"/>
      <c r="R8296"/>
      <c r="S8296"/>
      <c r="T8296"/>
      <c r="U8296"/>
      <c r="V8296"/>
      <c r="W8296"/>
      <c r="X8296"/>
      <c r="Y8296"/>
      <c r="Z8296"/>
      <c r="AA8296"/>
      <c r="AB8296"/>
      <c r="AC8296"/>
    </row>
    <row r="8297" spans="2:29" s="14" customFormat="1" x14ac:dyDescent="0.25">
      <c r="B8297"/>
      <c r="C8297"/>
      <c r="D8297"/>
      <c r="E8297"/>
      <c r="F8297"/>
      <c r="G8297"/>
      <c r="H8297"/>
      <c r="I8297"/>
      <c r="J8297"/>
      <c r="K8297" s="91"/>
      <c r="L8297" s="91"/>
      <c r="M8297" s="91"/>
      <c r="R8297"/>
      <c r="S8297"/>
      <c r="T8297"/>
      <c r="U8297"/>
      <c r="V8297"/>
      <c r="W8297"/>
      <c r="X8297"/>
      <c r="Y8297"/>
      <c r="Z8297"/>
      <c r="AA8297"/>
      <c r="AB8297"/>
      <c r="AC8297"/>
    </row>
    <row r="8298" spans="2:29" s="14" customFormat="1" x14ac:dyDescent="0.25">
      <c r="B8298"/>
      <c r="C8298"/>
      <c r="D8298"/>
      <c r="E8298"/>
      <c r="F8298"/>
      <c r="G8298"/>
      <c r="H8298"/>
      <c r="I8298"/>
      <c r="J8298"/>
      <c r="K8298" s="91"/>
      <c r="L8298" s="91"/>
      <c r="M8298" s="91"/>
      <c r="R8298"/>
      <c r="S8298"/>
      <c r="T8298"/>
      <c r="U8298"/>
      <c r="V8298"/>
      <c r="W8298"/>
      <c r="X8298"/>
      <c r="Y8298"/>
      <c r="Z8298"/>
      <c r="AA8298"/>
      <c r="AB8298"/>
      <c r="AC8298"/>
    </row>
    <row r="8299" spans="2:29" s="14" customFormat="1" x14ac:dyDescent="0.25">
      <c r="B8299"/>
      <c r="C8299"/>
      <c r="D8299"/>
      <c r="E8299"/>
      <c r="F8299"/>
      <c r="G8299"/>
      <c r="H8299"/>
      <c r="I8299"/>
      <c r="J8299"/>
      <c r="K8299" s="91"/>
      <c r="L8299" s="91"/>
      <c r="M8299" s="91"/>
      <c r="R8299"/>
      <c r="S8299"/>
      <c r="T8299"/>
      <c r="U8299"/>
      <c r="V8299"/>
      <c r="W8299"/>
      <c r="X8299"/>
      <c r="Y8299"/>
      <c r="Z8299"/>
      <c r="AA8299"/>
      <c r="AB8299"/>
      <c r="AC8299"/>
    </row>
    <row r="8300" spans="2:29" s="14" customFormat="1" x14ac:dyDescent="0.25">
      <c r="B8300"/>
      <c r="C8300"/>
      <c r="D8300"/>
      <c r="E8300"/>
      <c r="F8300"/>
      <c r="G8300"/>
      <c r="H8300"/>
      <c r="I8300"/>
      <c r="J8300"/>
      <c r="K8300" s="91"/>
      <c r="L8300" s="91"/>
      <c r="M8300" s="91"/>
      <c r="R8300"/>
      <c r="S8300"/>
      <c r="T8300"/>
      <c r="U8300"/>
      <c r="V8300"/>
      <c r="W8300"/>
      <c r="X8300"/>
      <c r="Y8300"/>
      <c r="Z8300"/>
      <c r="AA8300"/>
      <c r="AB8300"/>
      <c r="AC8300"/>
    </row>
    <row r="8301" spans="2:29" s="14" customFormat="1" x14ac:dyDescent="0.25">
      <c r="B8301"/>
      <c r="C8301"/>
      <c r="D8301"/>
      <c r="E8301"/>
      <c r="F8301"/>
      <c r="G8301"/>
      <c r="H8301"/>
      <c r="I8301"/>
      <c r="J8301"/>
      <c r="K8301" s="91"/>
      <c r="L8301" s="91"/>
      <c r="M8301" s="91"/>
      <c r="R8301"/>
      <c r="S8301"/>
      <c r="T8301"/>
      <c r="U8301"/>
      <c r="V8301"/>
      <c r="W8301"/>
      <c r="X8301"/>
      <c r="Y8301"/>
      <c r="Z8301"/>
      <c r="AA8301"/>
      <c r="AB8301"/>
      <c r="AC8301"/>
    </row>
    <row r="8302" spans="2:29" s="14" customFormat="1" x14ac:dyDescent="0.25">
      <c r="B8302"/>
      <c r="C8302"/>
      <c r="D8302"/>
      <c r="E8302"/>
      <c r="F8302"/>
      <c r="G8302"/>
      <c r="H8302"/>
      <c r="I8302"/>
      <c r="J8302"/>
      <c r="K8302" s="91"/>
      <c r="L8302" s="91"/>
      <c r="M8302" s="91"/>
      <c r="R8302"/>
      <c r="S8302"/>
      <c r="T8302"/>
      <c r="U8302"/>
      <c r="V8302"/>
      <c r="W8302"/>
      <c r="X8302"/>
      <c r="Y8302"/>
      <c r="Z8302"/>
      <c r="AA8302"/>
      <c r="AB8302"/>
      <c r="AC8302"/>
    </row>
    <row r="8303" spans="2:29" s="14" customFormat="1" x14ac:dyDescent="0.25">
      <c r="B8303"/>
      <c r="C8303"/>
      <c r="D8303"/>
      <c r="E8303"/>
      <c r="F8303"/>
      <c r="G8303"/>
      <c r="H8303"/>
      <c r="I8303"/>
      <c r="J8303"/>
      <c r="K8303" s="91"/>
      <c r="L8303" s="91"/>
      <c r="M8303" s="91"/>
      <c r="R8303"/>
      <c r="S8303"/>
      <c r="T8303"/>
      <c r="U8303"/>
      <c r="V8303"/>
      <c r="W8303"/>
      <c r="X8303"/>
      <c r="Y8303"/>
      <c r="Z8303"/>
      <c r="AA8303"/>
      <c r="AB8303"/>
      <c r="AC8303"/>
    </row>
    <row r="8304" spans="2:29" s="14" customFormat="1" x14ac:dyDescent="0.25">
      <c r="B8304"/>
      <c r="C8304"/>
      <c r="D8304"/>
      <c r="E8304"/>
      <c r="F8304"/>
      <c r="G8304"/>
      <c r="H8304"/>
      <c r="I8304"/>
      <c r="J8304"/>
      <c r="K8304" s="91"/>
      <c r="L8304" s="91"/>
      <c r="M8304" s="91"/>
      <c r="R8304"/>
      <c r="S8304"/>
      <c r="T8304"/>
      <c r="U8304"/>
      <c r="V8304"/>
      <c r="W8304"/>
      <c r="X8304"/>
      <c r="Y8304"/>
      <c r="Z8304"/>
      <c r="AA8304"/>
      <c r="AB8304"/>
      <c r="AC8304"/>
    </row>
    <row r="8305" spans="2:29" s="14" customFormat="1" x14ac:dyDescent="0.25">
      <c r="B8305"/>
      <c r="C8305"/>
      <c r="D8305"/>
      <c r="E8305"/>
      <c r="F8305"/>
      <c r="G8305"/>
      <c r="H8305"/>
      <c r="I8305"/>
      <c r="J8305"/>
      <c r="K8305" s="91"/>
      <c r="L8305" s="91"/>
      <c r="M8305" s="91"/>
      <c r="R8305"/>
      <c r="S8305"/>
      <c r="T8305"/>
      <c r="U8305"/>
      <c r="V8305"/>
      <c r="W8305"/>
      <c r="X8305"/>
      <c r="Y8305"/>
      <c r="Z8305"/>
      <c r="AA8305"/>
      <c r="AB8305"/>
      <c r="AC8305"/>
    </row>
    <row r="8306" spans="2:29" s="14" customFormat="1" x14ac:dyDescent="0.25">
      <c r="B8306"/>
      <c r="C8306"/>
      <c r="D8306"/>
      <c r="E8306"/>
      <c r="F8306"/>
      <c r="G8306"/>
      <c r="H8306"/>
      <c r="I8306"/>
      <c r="J8306"/>
      <c r="K8306" s="91"/>
      <c r="L8306" s="91"/>
      <c r="M8306" s="91"/>
      <c r="R8306"/>
      <c r="S8306"/>
      <c r="T8306"/>
      <c r="U8306"/>
      <c r="V8306"/>
      <c r="W8306"/>
      <c r="X8306"/>
      <c r="Y8306"/>
      <c r="Z8306"/>
      <c r="AA8306"/>
      <c r="AB8306"/>
      <c r="AC8306"/>
    </row>
    <row r="8307" spans="2:29" s="14" customFormat="1" x14ac:dyDescent="0.25">
      <c r="B8307"/>
      <c r="C8307"/>
      <c r="D8307"/>
      <c r="E8307"/>
      <c r="F8307"/>
      <c r="G8307"/>
      <c r="H8307"/>
      <c r="I8307"/>
      <c r="J8307"/>
      <c r="K8307" s="91"/>
      <c r="L8307" s="91"/>
      <c r="M8307" s="91"/>
      <c r="R8307"/>
      <c r="S8307"/>
      <c r="T8307"/>
      <c r="U8307"/>
      <c r="V8307"/>
      <c r="W8307"/>
      <c r="X8307"/>
      <c r="Y8307"/>
      <c r="Z8307"/>
      <c r="AA8307"/>
      <c r="AB8307"/>
      <c r="AC8307"/>
    </row>
    <row r="8308" spans="2:29" s="14" customFormat="1" x14ac:dyDescent="0.25">
      <c r="B8308"/>
      <c r="C8308"/>
      <c r="D8308"/>
      <c r="E8308"/>
      <c r="F8308"/>
      <c r="G8308"/>
      <c r="H8308"/>
      <c r="I8308"/>
      <c r="J8308"/>
      <c r="K8308" s="91"/>
      <c r="L8308" s="91"/>
      <c r="M8308" s="91"/>
      <c r="R8308"/>
      <c r="S8308"/>
      <c r="T8308"/>
      <c r="U8308"/>
      <c r="V8308"/>
      <c r="W8308"/>
      <c r="X8308"/>
      <c r="Y8308"/>
      <c r="Z8308"/>
      <c r="AA8308"/>
      <c r="AB8308"/>
      <c r="AC8308"/>
    </row>
    <row r="8309" spans="2:29" s="14" customFormat="1" x14ac:dyDescent="0.25">
      <c r="B8309"/>
      <c r="C8309"/>
      <c r="D8309"/>
      <c r="E8309"/>
      <c r="F8309"/>
      <c r="G8309"/>
      <c r="H8309"/>
      <c r="I8309"/>
      <c r="J8309"/>
      <c r="K8309" s="91"/>
      <c r="L8309" s="91"/>
      <c r="M8309" s="91"/>
      <c r="R8309"/>
      <c r="S8309"/>
      <c r="T8309"/>
      <c r="U8309"/>
      <c r="V8309"/>
      <c r="W8309"/>
      <c r="X8309"/>
      <c r="Y8309"/>
      <c r="Z8309"/>
      <c r="AA8309"/>
      <c r="AB8309"/>
      <c r="AC8309"/>
    </row>
    <row r="8310" spans="2:29" s="14" customFormat="1" x14ac:dyDescent="0.25">
      <c r="B8310"/>
      <c r="C8310"/>
      <c r="D8310"/>
      <c r="E8310"/>
      <c r="F8310"/>
      <c r="G8310"/>
      <c r="H8310"/>
      <c r="I8310"/>
      <c r="J8310"/>
      <c r="K8310" s="91"/>
      <c r="L8310" s="91"/>
      <c r="M8310" s="91"/>
      <c r="R8310"/>
      <c r="S8310"/>
      <c r="T8310"/>
      <c r="U8310"/>
      <c r="V8310"/>
      <c r="W8310"/>
      <c r="X8310"/>
      <c r="Y8310"/>
      <c r="Z8310"/>
      <c r="AA8310"/>
      <c r="AB8310"/>
      <c r="AC8310"/>
    </row>
    <row r="8311" spans="2:29" s="14" customFormat="1" x14ac:dyDescent="0.25">
      <c r="B8311"/>
      <c r="C8311"/>
      <c r="D8311"/>
      <c r="E8311"/>
      <c r="F8311"/>
      <c r="G8311"/>
      <c r="H8311"/>
      <c r="I8311"/>
      <c r="J8311"/>
      <c r="K8311" s="91"/>
      <c r="L8311" s="91"/>
      <c r="M8311" s="91"/>
      <c r="R8311"/>
      <c r="S8311"/>
      <c r="T8311"/>
      <c r="U8311"/>
      <c r="V8311"/>
      <c r="W8311"/>
      <c r="X8311"/>
      <c r="Y8311"/>
      <c r="Z8311"/>
      <c r="AA8311"/>
      <c r="AB8311"/>
      <c r="AC8311"/>
    </row>
    <row r="8312" spans="2:29" s="14" customFormat="1" x14ac:dyDescent="0.25">
      <c r="B8312"/>
      <c r="C8312"/>
      <c r="D8312"/>
      <c r="E8312"/>
      <c r="F8312"/>
      <c r="G8312"/>
      <c r="H8312"/>
      <c r="I8312"/>
      <c r="J8312"/>
      <c r="K8312" s="91"/>
      <c r="L8312" s="91"/>
      <c r="M8312" s="91"/>
      <c r="R8312"/>
      <c r="S8312"/>
      <c r="T8312"/>
      <c r="U8312"/>
      <c r="V8312"/>
      <c r="W8312"/>
      <c r="X8312"/>
      <c r="Y8312"/>
      <c r="Z8312"/>
      <c r="AA8312"/>
      <c r="AB8312"/>
      <c r="AC8312"/>
    </row>
    <row r="8313" spans="2:29" s="14" customFormat="1" x14ac:dyDescent="0.25">
      <c r="B8313"/>
      <c r="C8313"/>
      <c r="D8313"/>
      <c r="E8313"/>
      <c r="F8313"/>
      <c r="G8313"/>
      <c r="H8313"/>
      <c r="I8313"/>
      <c r="J8313"/>
      <c r="K8313" s="91"/>
      <c r="L8313" s="91"/>
      <c r="M8313" s="91"/>
      <c r="R8313"/>
      <c r="S8313"/>
      <c r="T8313"/>
      <c r="U8313"/>
      <c r="V8313"/>
      <c r="W8313"/>
      <c r="X8313"/>
      <c r="Y8313"/>
      <c r="Z8313"/>
      <c r="AA8313"/>
      <c r="AB8313"/>
      <c r="AC8313"/>
    </row>
    <row r="8314" spans="2:29" s="14" customFormat="1" x14ac:dyDescent="0.25">
      <c r="B8314"/>
      <c r="C8314"/>
      <c r="D8314"/>
      <c r="E8314"/>
      <c r="F8314"/>
      <c r="G8314"/>
      <c r="H8314"/>
      <c r="I8314"/>
      <c r="J8314"/>
      <c r="K8314" s="91"/>
      <c r="L8314" s="91"/>
      <c r="M8314" s="91"/>
      <c r="R8314"/>
      <c r="S8314"/>
      <c r="T8314"/>
      <c r="U8314"/>
      <c r="V8314"/>
      <c r="W8314"/>
      <c r="X8314"/>
      <c r="Y8314"/>
      <c r="Z8314"/>
      <c r="AA8314"/>
      <c r="AB8314"/>
      <c r="AC8314"/>
    </row>
    <row r="8315" spans="2:29" s="14" customFormat="1" x14ac:dyDescent="0.25">
      <c r="B8315"/>
      <c r="C8315"/>
      <c r="D8315"/>
      <c r="E8315"/>
      <c r="F8315"/>
      <c r="G8315"/>
      <c r="H8315"/>
      <c r="I8315"/>
      <c r="J8315"/>
      <c r="K8315" s="91"/>
      <c r="L8315" s="91"/>
      <c r="M8315" s="91"/>
      <c r="R8315"/>
      <c r="S8315"/>
      <c r="T8315"/>
      <c r="U8315"/>
      <c r="V8315"/>
      <c r="W8315"/>
      <c r="X8315"/>
      <c r="Y8315"/>
      <c r="Z8315"/>
      <c r="AA8315"/>
      <c r="AB8315"/>
      <c r="AC8315"/>
    </row>
    <row r="8316" spans="2:29" s="14" customFormat="1" x14ac:dyDescent="0.25">
      <c r="B8316"/>
      <c r="C8316"/>
      <c r="D8316"/>
      <c r="E8316"/>
      <c r="F8316"/>
      <c r="G8316"/>
      <c r="H8316"/>
      <c r="I8316"/>
      <c r="J8316"/>
      <c r="K8316" s="91"/>
      <c r="L8316" s="91"/>
      <c r="M8316" s="91"/>
      <c r="R8316"/>
      <c r="S8316"/>
      <c r="T8316"/>
      <c r="U8316"/>
      <c r="V8316"/>
      <c r="W8316"/>
      <c r="X8316"/>
      <c r="Y8316"/>
      <c r="Z8316"/>
      <c r="AA8316"/>
      <c r="AB8316"/>
      <c r="AC8316"/>
    </row>
    <row r="8317" spans="2:29" s="14" customFormat="1" x14ac:dyDescent="0.25">
      <c r="B8317"/>
      <c r="C8317"/>
      <c r="D8317"/>
      <c r="E8317"/>
      <c r="F8317"/>
      <c r="G8317"/>
      <c r="H8317"/>
      <c r="I8317"/>
      <c r="J8317"/>
      <c r="K8317" s="91"/>
      <c r="L8317" s="91"/>
      <c r="M8317" s="91"/>
      <c r="R8317"/>
      <c r="S8317"/>
      <c r="T8317"/>
      <c r="U8317"/>
      <c r="V8317"/>
      <c r="W8317"/>
      <c r="X8317"/>
      <c r="Y8317"/>
      <c r="Z8317"/>
      <c r="AA8317"/>
      <c r="AB8317"/>
      <c r="AC8317"/>
    </row>
    <row r="8318" spans="2:29" s="14" customFormat="1" x14ac:dyDescent="0.25">
      <c r="B8318"/>
      <c r="C8318"/>
      <c r="D8318"/>
      <c r="E8318"/>
      <c r="F8318"/>
      <c r="G8318"/>
      <c r="H8318"/>
      <c r="I8318"/>
      <c r="J8318"/>
      <c r="K8318" s="91"/>
      <c r="L8318" s="91"/>
      <c r="M8318" s="91"/>
      <c r="R8318"/>
      <c r="S8318"/>
      <c r="T8318"/>
      <c r="U8318"/>
      <c r="V8318"/>
      <c r="W8318"/>
      <c r="X8318"/>
      <c r="Y8318"/>
      <c r="Z8318"/>
      <c r="AA8318"/>
      <c r="AB8318"/>
      <c r="AC8318"/>
    </row>
    <row r="8319" spans="2:29" s="14" customFormat="1" x14ac:dyDescent="0.25">
      <c r="B8319"/>
      <c r="C8319"/>
      <c r="D8319"/>
      <c r="E8319"/>
      <c r="F8319"/>
      <c r="G8319"/>
      <c r="H8319"/>
      <c r="I8319"/>
      <c r="J8319"/>
      <c r="K8319" s="91"/>
      <c r="L8319" s="91"/>
      <c r="M8319" s="91"/>
      <c r="R8319"/>
      <c r="S8319"/>
      <c r="T8319"/>
      <c r="U8319"/>
      <c r="V8319"/>
      <c r="W8319"/>
      <c r="X8319"/>
      <c r="Y8319"/>
      <c r="Z8319"/>
      <c r="AA8319"/>
      <c r="AB8319"/>
      <c r="AC8319"/>
    </row>
    <row r="8320" spans="2:29" s="14" customFormat="1" x14ac:dyDescent="0.25">
      <c r="B8320"/>
      <c r="C8320"/>
      <c r="D8320"/>
      <c r="E8320"/>
      <c r="F8320"/>
      <c r="G8320"/>
      <c r="H8320"/>
      <c r="I8320"/>
      <c r="J8320"/>
      <c r="K8320" s="91"/>
      <c r="L8320" s="91"/>
      <c r="M8320" s="91"/>
      <c r="R8320"/>
      <c r="S8320"/>
      <c r="T8320"/>
      <c r="U8320"/>
      <c r="V8320"/>
      <c r="W8320"/>
      <c r="X8320"/>
      <c r="Y8320"/>
      <c r="Z8320"/>
      <c r="AA8320"/>
      <c r="AB8320"/>
      <c r="AC8320"/>
    </row>
    <row r="8321" spans="2:29" s="14" customFormat="1" x14ac:dyDescent="0.25">
      <c r="B8321"/>
      <c r="C8321"/>
      <c r="D8321"/>
      <c r="E8321"/>
      <c r="F8321"/>
      <c r="G8321"/>
      <c r="H8321"/>
      <c r="I8321"/>
      <c r="J8321"/>
      <c r="K8321" s="91"/>
      <c r="L8321" s="91"/>
      <c r="M8321" s="91"/>
      <c r="R8321"/>
      <c r="S8321"/>
      <c r="T8321"/>
      <c r="U8321"/>
      <c r="V8321"/>
      <c r="W8321"/>
      <c r="X8321"/>
      <c r="Y8321"/>
      <c r="Z8321"/>
      <c r="AA8321"/>
      <c r="AB8321"/>
      <c r="AC8321"/>
    </row>
    <row r="8322" spans="2:29" s="14" customFormat="1" x14ac:dyDescent="0.25">
      <c r="B8322"/>
      <c r="C8322"/>
      <c r="D8322"/>
      <c r="E8322"/>
      <c r="F8322"/>
      <c r="G8322"/>
      <c r="H8322"/>
      <c r="I8322"/>
      <c r="J8322"/>
      <c r="K8322" s="91"/>
      <c r="L8322" s="91"/>
      <c r="M8322" s="91"/>
      <c r="R8322"/>
      <c r="S8322"/>
      <c r="T8322"/>
      <c r="U8322"/>
      <c r="V8322"/>
      <c r="W8322"/>
      <c r="X8322"/>
      <c r="Y8322"/>
      <c r="Z8322"/>
      <c r="AA8322"/>
      <c r="AB8322"/>
      <c r="AC8322"/>
    </row>
    <row r="8323" spans="2:29" s="14" customFormat="1" x14ac:dyDescent="0.25">
      <c r="B8323"/>
      <c r="C8323"/>
      <c r="D8323"/>
      <c r="E8323"/>
      <c r="F8323"/>
      <c r="G8323"/>
      <c r="H8323"/>
      <c r="I8323"/>
      <c r="J8323"/>
      <c r="K8323" s="91"/>
      <c r="L8323" s="91"/>
      <c r="M8323" s="91"/>
      <c r="R8323"/>
      <c r="S8323"/>
      <c r="T8323"/>
      <c r="U8323"/>
      <c r="V8323"/>
      <c r="W8323"/>
      <c r="X8323"/>
      <c r="Y8323"/>
      <c r="Z8323"/>
      <c r="AA8323"/>
      <c r="AB8323"/>
      <c r="AC8323"/>
    </row>
    <row r="8324" spans="2:29" s="14" customFormat="1" x14ac:dyDescent="0.25">
      <c r="B8324"/>
      <c r="C8324"/>
      <c r="D8324"/>
      <c r="E8324"/>
      <c r="F8324"/>
      <c r="G8324"/>
      <c r="H8324"/>
      <c r="I8324"/>
      <c r="J8324"/>
      <c r="K8324" s="91"/>
      <c r="L8324" s="91"/>
      <c r="M8324" s="91"/>
      <c r="R8324"/>
      <c r="S8324"/>
      <c r="T8324"/>
      <c r="U8324"/>
      <c r="V8324"/>
      <c r="W8324"/>
      <c r="X8324"/>
      <c r="Y8324"/>
      <c r="Z8324"/>
      <c r="AA8324"/>
      <c r="AB8324"/>
      <c r="AC8324"/>
    </row>
    <row r="8325" spans="2:29" s="14" customFormat="1" x14ac:dyDescent="0.25">
      <c r="B8325"/>
      <c r="C8325"/>
      <c r="D8325"/>
      <c r="E8325"/>
      <c r="F8325"/>
      <c r="G8325"/>
      <c r="H8325"/>
      <c r="I8325"/>
      <c r="J8325"/>
      <c r="K8325" s="91"/>
      <c r="L8325" s="91"/>
      <c r="M8325" s="91"/>
      <c r="R8325"/>
      <c r="S8325"/>
      <c r="T8325"/>
      <c r="U8325"/>
      <c r="V8325"/>
      <c r="W8325"/>
      <c r="X8325"/>
      <c r="Y8325"/>
      <c r="Z8325"/>
      <c r="AA8325"/>
      <c r="AB8325"/>
      <c r="AC8325"/>
    </row>
    <row r="8326" spans="2:29" s="14" customFormat="1" x14ac:dyDescent="0.25">
      <c r="B8326"/>
      <c r="C8326"/>
      <c r="D8326"/>
      <c r="E8326"/>
      <c r="F8326"/>
      <c r="G8326"/>
      <c r="H8326"/>
      <c r="I8326"/>
      <c r="J8326"/>
      <c r="K8326" s="91"/>
      <c r="L8326" s="91"/>
      <c r="M8326" s="91"/>
      <c r="R8326"/>
      <c r="S8326"/>
      <c r="T8326"/>
      <c r="U8326"/>
      <c r="V8326"/>
      <c r="W8326"/>
      <c r="X8326"/>
      <c r="Y8326"/>
      <c r="Z8326"/>
      <c r="AA8326"/>
      <c r="AB8326"/>
      <c r="AC8326"/>
    </row>
    <row r="8327" spans="2:29" s="14" customFormat="1" x14ac:dyDescent="0.25">
      <c r="B8327"/>
      <c r="C8327"/>
      <c r="D8327"/>
      <c r="E8327"/>
      <c r="F8327"/>
      <c r="G8327"/>
      <c r="H8327"/>
      <c r="I8327"/>
      <c r="J8327"/>
      <c r="K8327" s="91"/>
      <c r="L8327" s="91"/>
      <c r="M8327" s="91"/>
      <c r="R8327"/>
      <c r="S8327"/>
      <c r="T8327"/>
      <c r="U8327"/>
      <c r="V8327"/>
      <c r="W8327"/>
      <c r="X8327"/>
      <c r="Y8327"/>
      <c r="Z8327"/>
      <c r="AA8327"/>
      <c r="AB8327"/>
      <c r="AC8327"/>
    </row>
    <row r="8328" spans="2:29" s="14" customFormat="1" x14ac:dyDescent="0.25">
      <c r="B8328"/>
      <c r="C8328"/>
      <c r="D8328"/>
      <c r="E8328"/>
      <c r="F8328"/>
      <c r="G8328"/>
      <c r="H8328"/>
      <c r="I8328"/>
      <c r="J8328"/>
      <c r="K8328" s="91"/>
      <c r="L8328" s="91"/>
      <c r="M8328" s="91"/>
      <c r="R8328"/>
      <c r="S8328"/>
      <c r="T8328"/>
      <c r="U8328"/>
      <c r="V8328"/>
      <c r="W8328"/>
      <c r="X8328"/>
      <c r="Y8328"/>
      <c r="Z8328"/>
      <c r="AA8328"/>
      <c r="AB8328"/>
      <c r="AC8328"/>
    </row>
    <row r="8329" spans="2:29" s="14" customFormat="1" x14ac:dyDescent="0.25">
      <c r="B8329"/>
      <c r="C8329"/>
      <c r="D8329"/>
      <c r="E8329"/>
      <c r="F8329"/>
      <c r="G8329"/>
      <c r="H8329"/>
      <c r="I8329"/>
      <c r="J8329"/>
      <c r="K8329" s="91"/>
      <c r="L8329" s="91"/>
      <c r="M8329" s="91"/>
      <c r="R8329"/>
      <c r="S8329"/>
      <c r="T8329"/>
      <c r="U8329"/>
      <c r="V8329"/>
      <c r="W8329"/>
      <c r="X8329"/>
      <c r="Y8329"/>
      <c r="Z8329"/>
      <c r="AA8329"/>
      <c r="AB8329"/>
      <c r="AC8329"/>
    </row>
    <row r="8330" spans="2:29" s="14" customFormat="1" x14ac:dyDescent="0.25">
      <c r="B8330"/>
      <c r="C8330"/>
      <c r="D8330"/>
      <c r="E8330"/>
      <c r="F8330"/>
      <c r="G8330"/>
      <c r="H8330"/>
      <c r="I8330"/>
      <c r="J8330"/>
      <c r="K8330" s="91"/>
      <c r="L8330" s="91"/>
      <c r="M8330" s="91"/>
      <c r="R8330"/>
      <c r="S8330"/>
      <c r="T8330"/>
      <c r="U8330"/>
      <c r="V8330"/>
      <c r="W8330"/>
      <c r="X8330"/>
      <c r="Y8330"/>
      <c r="Z8330"/>
      <c r="AA8330"/>
      <c r="AB8330"/>
      <c r="AC8330"/>
    </row>
    <row r="8331" spans="2:29" s="14" customFormat="1" x14ac:dyDescent="0.25">
      <c r="B8331"/>
      <c r="C8331"/>
      <c r="D8331"/>
      <c r="E8331"/>
      <c r="F8331"/>
      <c r="G8331"/>
      <c r="H8331"/>
      <c r="I8331"/>
      <c r="J8331"/>
      <c r="K8331" s="91"/>
      <c r="L8331" s="91"/>
      <c r="M8331" s="91"/>
      <c r="R8331"/>
      <c r="S8331"/>
      <c r="T8331"/>
      <c r="U8331"/>
      <c r="V8331"/>
      <c r="W8331"/>
      <c r="X8331"/>
      <c r="Y8331"/>
      <c r="Z8331"/>
      <c r="AA8331"/>
      <c r="AB8331"/>
      <c r="AC8331"/>
    </row>
    <row r="8332" spans="2:29" s="14" customFormat="1" x14ac:dyDescent="0.25">
      <c r="B8332"/>
      <c r="C8332"/>
      <c r="D8332"/>
      <c r="E8332"/>
      <c r="F8332"/>
      <c r="G8332"/>
      <c r="H8332"/>
      <c r="I8332"/>
      <c r="J8332"/>
      <c r="K8332" s="91"/>
      <c r="L8332" s="91"/>
      <c r="M8332" s="91"/>
      <c r="R8332"/>
      <c r="S8332"/>
      <c r="T8332"/>
      <c r="U8332"/>
      <c r="V8332"/>
      <c r="W8332"/>
      <c r="X8332"/>
      <c r="Y8332"/>
      <c r="Z8332"/>
      <c r="AA8332"/>
      <c r="AB8332"/>
      <c r="AC8332"/>
    </row>
    <row r="8333" spans="2:29" s="14" customFormat="1" x14ac:dyDescent="0.25">
      <c r="B8333"/>
      <c r="C8333"/>
      <c r="D8333"/>
      <c r="E8333"/>
      <c r="F8333"/>
      <c r="G8333"/>
      <c r="H8333"/>
      <c r="I8333"/>
      <c r="J8333"/>
      <c r="K8333" s="91"/>
      <c r="L8333" s="91"/>
      <c r="M8333" s="91"/>
      <c r="R8333"/>
      <c r="S8333"/>
      <c r="T8333"/>
      <c r="U8333"/>
      <c r="V8333"/>
      <c r="W8333"/>
      <c r="X8333"/>
      <c r="Y8333"/>
      <c r="Z8333"/>
      <c r="AA8333"/>
      <c r="AB8333"/>
      <c r="AC8333"/>
    </row>
    <row r="8334" spans="2:29" s="14" customFormat="1" x14ac:dyDescent="0.25">
      <c r="B8334"/>
      <c r="C8334"/>
      <c r="D8334"/>
      <c r="E8334"/>
      <c r="F8334"/>
      <c r="G8334"/>
      <c r="H8334"/>
      <c r="I8334"/>
      <c r="J8334"/>
      <c r="K8334" s="91"/>
      <c r="L8334" s="91"/>
      <c r="M8334" s="91"/>
      <c r="R8334"/>
      <c r="S8334"/>
      <c r="T8334"/>
      <c r="U8334"/>
      <c r="V8334"/>
      <c r="W8334"/>
      <c r="X8334"/>
      <c r="Y8334"/>
      <c r="Z8334"/>
      <c r="AA8334"/>
      <c r="AB8334"/>
      <c r="AC8334"/>
    </row>
    <row r="8335" spans="2:29" s="14" customFormat="1" x14ac:dyDescent="0.25">
      <c r="B8335"/>
      <c r="C8335"/>
      <c r="D8335"/>
      <c r="E8335"/>
      <c r="F8335"/>
      <c r="G8335"/>
      <c r="H8335"/>
      <c r="I8335"/>
      <c r="J8335"/>
      <c r="K8335" s="91"/>
      <c r="L8335" s="91"/>
      <c r="M8335" s="91"/>
      <c r="R8335"/>
      <c r="S8335"/>
      <c r="T8335"/>
      <c r="U8335"/>
      <c r="V8335"/>
      <c r="W8335"/>
      <c r="X8335"/>
      <c r="Y8335"/>
      <c r="Z8335"/>
      <c r="AA8335"/>
      <c r="AB8335"/>
      <c r="AC8335"/>
    </row>
    <row r="8336" spans="2:29" s="14" customFormat="1" x14ac:dyDescent="0.25">
      <c r="B8336"/>
      <c r="C8336"/>
      <c r="D8336"/>
      <c r="E8336"/>
      <c r="F8336"/>
      <c r="G8336"/>
      <c r="H8336"/>
      <c r="I8336"/>
      <c r="J8336"/>
      <c r="K8336" s="91"/>
      <c r="L8336" s="91"/>
      <c r="M8336" s="91"/>
      <c r="R8336"/>
      <c r="S8336"/>
      <c r="T8336"/>
      <c r="U8336"/>
      <c r="V8336"/>
      <c r="W8336"/>
      <c r="X8336"/>
      <c r="Y8336"/>
      <c r="Z8336"/>
      <c r="AA8336"/>
      <c r="AB8336"/>
      <c r="AC8336"/>
    </row>
    <row r="8337" spans="2:29" s="14" customFormat="1" x14ac:dyDescent="0.25">
      <c r="B8337"/>
      <c r="C8337"/>
      <c r="D8337"/>
      <c r="E8337"/>
      <c r="F8337"/>
      <c r="G8337"/>
      <c r="H8337"/>
      <c r="I8337"/>
      <c r="J8337"/>
      <c r="K8337" s="91"/>
      <c r="L8337" s="91"/>
      <c r="M8337" s="91"/>
      <c r="R8337"/>
      <c r="S8337"/>
      <c r="T8337"/>
      <c r="U8337"/>
      <c r="V8337"/>
      <c r="W8337"/>
      <c r="X8337"/>
      <c r="Y8337"/>
      <c r="Z8337"/>
      <c r="AA8337"/>
      <c r="AB8337"/>
      <c r="AC8337"/>
    </row>
    <row r="8338" spans="2:29" s="14" customFormat="1" x14ac:dyDescent="0.25">
      <c r="B8338"/>
      <c r="C8338"/>
      <c r="D8338"/>
      <c r="E8338"/>
      <c r="F8338"/>
      <c r="G8338"/>
      <c r="H8338"/>
      <c r="I8338"/>
      <c r="J8338"/>
      <c r="K8338" s="91"/>
      <c r="L8338" s="91"/>
      <c r="M8338" s="91"/>
      <c r="R8338"/>
      <c r="S8338"/>
      <c r="T8338"/>
      <c r="U8338"/>
      <c r="V8338"/>
      <c r="W8338"/>
      <c r="X8338"/>
      <c r="Y8338"/>
      <c r="Z8338"/>
      <c r="AA8338"/>
      <c r="AB8338"/>
      <c r="AC8338"/>
    </row>
    <row r="8339" spans="2:29" s="14" customFormat="1" x14ac:dyDescent="0.25">
      <c r="B8339"/>
      <c r="C8339"/>
      <c r="D8339"/>
      <c r="E8339"/>
      <c r="F8339"/>
      <c r="G8339"/>
      <c r="H8339"/>
      <c r="I8339"/>
      <c r="J8339"/>
      <c r="K8339" s="91"/>
      <c r="L8339" s="91"/>
      <c r="M8339" s="91"/>
      <c r="R8339"/>
      <c r="S8339"/>
      <c r="T8339"/>
      <c r="U8339"/>
      <c r="V8339"/>
      <c r="W8339"/>
      <c r="X8339"/>
      <c r="Y8339"/>
      <c r="Z8339"/>
      <c r="AA8339"/>
      <c r="AB8339"/>
      <c r="AC8339"/>
    </row>
    <row r="8340" spans="2:29" s="14" customFormat="1" x14ac:dyDescent="0.25">
      <c r="B8340"/>
      <c r="C8340"/>
      <c r="D8340"/>
      <c r="E8340"/>
      <c r="F8340"/>
      <c r="G8340"/>
      <c r="H8340"/>
      <c r="I8340"/>
      <c r="J8340"/>
      <c r="K8340" s="91"/>
      <c r="L8340" s="91"/>
      <c r="M8340" s="91"/>
      <c r="R8340"/>
      <c r="S8340"/>
      <c r="T8340"/>
      <c r="U8340"/>
      <c r="V8340"/>
      <c r="W8340"/>
      <c r="X8340"/>
      <c r="Y8340"/>
      <c r="Z8340"/>
      <c r="AA8340"/>
      <c r="AB8340"/>
      <c r="AC8340"/>
    </row>
    <row r="8341" spans="2:29" s="14" customFormat="1" x14ac:dyDescent="0.25">
      <c r="B8341"/>
      <c r="C8341"/>
      <c r="D8341"/>
      <c r="E8341"/>
      <c r="F8341"/>
      <c r="G8341"/>
      <c r="H8341"/>
      <c r="I8341"/>
      <c r="J8341"/>
      <c r="K8341" s="91"/>
      <c r="L8341" s="91"/>
      <c r="M8341" s="91"/>
      <c r="R8341"/>
      <c r="S8341"/>
      <c r="T8341"/>
      <c r="U8341"/>
      <c r="V8341"/>
      <c r="W8341"/>
      <c r="X8341"/>
      <c r="Y8341"/>
      <c r="Z8341"/>
      <c r="AA8341"/>
      <c r="AB8341"/>
      <c r="AC8341"/>
    </row>
    <row r="8342" spans="2:29" s="14" customFormat="1" x14ac:dyDescent="0.25">
      <c r="B8342"/>
      <c r="C8342"/>
      <c r="D8342"/>
      <c r="E8342"/>
      <c r="F8342"/>
      <c r="G8342"/>
      <c r="H8342"/>
      <c r="I8342"/>
      <c r="J8342"/>
      <c r="K8342" s="91"/>
      <c r="L8342" s="91"/>
      <c r="M8342" s="91"/>
      <c r="R8342"/>
      <c r="S8342"/>
      <c r="T8342"/>
      <c r="U8342"/>
      <c r="V8342"/>
      <c r="W8342"/>
      <c r="X8342"/>
      <c r="Y8342"/>
      <c r="Z8342"/>
      <c r="AA8342"/>
      <c r="AB8342"/>
      <c r="AC8342"/>
    </row>
    <row r="8343" spans="2:29" s="14" customFormat="1" x14ac:dyDescent="0.25">
      <c r="B8343"/>
      <c r="C8343"/>
      <c r="D8343"/>
      <c r="E8343"/>
      <c r="F8343"/>
      <c r="G8343"/>
      <c r="H8343"/>
      <c r="I8343"/>
      <c r="J8343"/>
      <c r="K8343" s="91"/>
      <c r="L8343" s="91"/>
      <c r="M8343" s="91"/>
      <c r="R8343"/>
      <c r="S8343"/>
      <c r="T8343"/>
      <c r="U8343"/>
      <c r="V8343"/>
      <c r="W8343"/>
      <c r="X8343"/>
      <c r="Y8343"/>
      <c r="Z8343"/>
      <c r="AA8343"/>
      <c r="AB8343"/>
      <c r="AC8343"/>
    </row>
    <row r="8344" spans="2:29" s="14" customFormat="1" x14ac:dyDescent="0.25">
      <c r="B8344"/>
      <c r="C8344"/>
      <c r="D8344"/>
      <c r="E8344"/>
      <c r="F8344"/>
      <c r="G8344"/>
      <c r="H8344"/>
      <c r="I8344"/>
      <c r="J8344"/>
      <c r="K8344" s="91"/>
      <c r="L8344" s="91"/>
      <c r="M8344" s="91"/>
      <c r="R8344"/>
      <c r="S8344"/>
      <c r="T8344"/>
      <c r="U8344"/>
      <c r="V8344"/>
      <c r="W8344"/>
      <c r="X8344"/>
      <c r="Y8344"/>
      <c r="Z8344"/>
      <c r="AA8344"/>
      <c r="AB8344"/>
      <c r="AC8344"/>
    </row>
    <row r="8345" spans="2:29" s="14" customFormat="1" x14ac:dyDescent="0.25">
      <c r="B8345"/>
      <c r="C8345"/>
      <c r="D8345"/>
      <c r="E8345"/>
      <c r="F8345"/>
      <c r="G8345"/>
      <c r="H8345"/>
      <c r="I8345"/>
      <c r="J8345"/>
      <c r="K8345" s="91"/>
      <c r="L8345" s="91"/>
      <c r="M8345" s="91"/>
      <c r="R8345"/>
      <c r="S8345"/>
      <c r="T8345"/>
      <c r="U8345"/>
      <c r="V8345"/>
      <c r="W8345"/>
      <c r="X8345"/>
      <c r="Y8345"/>
      <c r="Z8345"/>
      <c r="AA8345"/>
      <c r="AB8345"/>
      <c r="AC8345"/>
    </row>
    <row r="8346" spans="2:29" s="14" customFormat="1" x14ac:dyDescent="0.25">
      <c r="B8346"/>
      <c r="C8346"/>
      <c r="D8346"/>
      <c r="E8346"/>
      <c r="F8346"/>
      <c r="G8346"/>
      <c r="H8346"/>
      <c r="I8346"/>
      <c r="J8346"/>
      <c r="K8346" s="91"/>
      <c r="L8346" s="91"/>
      <c r="M8346" s="91"/>
      <c r="R8346"/>
      <c r="S8346"/>
      <c r="T8346"/>
      <c r="U8346"/>
      <c r="V8346"/>
      <c r="W8346"/>
      <c r="X8346"/>
      <c r="Y8346"/>
      <c r="Z8346"/>
      <c r="AA8346"/>
      <c r="AB8346"/>
      <c r="AC8346"/>
    </row>
    <row r="8347" spans="2:29" s="14" customFormat="1" x14ac:dyDescent="0.25">
      <c r="B8347"/>
      <c r="C8347"/>
      <c r="D8347"/>
      <c r="E8347"/>
      <c r="F8347"/>
      <c r="G8347"/>
      <c r="H8347"/>
      <c r="I8347"/>
      <c r="J8347"/>
      <c r="K8347" s="91"/>
      <c r="L8347" s="91"/>
      <c r="M8347" s="91"/>
      <c r="R8347"/>
      <c r="S8347"/>
      <c r="T8347"/>
      <c r="U8347"/>
      <c r="V8347"/>
      <c r="W8347"/>
      <c r="X8347"/>
      <c r="Y8347"/>
      <c r="Z8347"/>
      <c r="AA8347"/>
      <c r="AB8347"/>
      <c r="AC8347"/>
    </row>
    <row r="8348" spans="2:29" s="14" customFormat="1" x14ac:dyDescent="0.25">
      <c r="B8348"/>
      <c r="C8348"/>
      <c r="D8348"/>
      <c r="E8348"/>
      <c r="F8348"/>
      <c r="G8348"/>
      <c r="H8348"/>
      <c r="I8348"/>
      <c r="J8348"/>
      <c r="K8348" s="91"/>
      <c r="L8348" s="91"/>
      <c r="M8348" s="91"/>
      <c r="R8348"/>
      <c r="S8348"/>
      <c r="T8348"/>
      <c r="U8348"/>
      <c r="V8348"/>
      <c r="W8348"/>
      <c r="X8348"/>
      <c r="Y8348"/>
      <c r="Z8348"/>
      <c r="AA8348"/>
      <c r="AB8348"/>
      <c r="AC8348"/>
    </row>
    <row r="8349" spans="2:29" s="14" customFormat="1" x14ac:dyDescent="0.25">
      <c r="B8349"/>
      <c r="C8349"/>
      <c r="D8349"/>
      <c r="E8349"/>
      <c r="F8349"/>
      <c r="G8349"/>
      <c r="H8349"/>
      <c r="I8349"/>
      <c r="J8349"/>
      <c r="K8349" s="91"/>
      <c r="L8349" s="91"/>
      <c r="M8349" s="91"/>
      <c r="R8349"/>
      <c r="S8349"/>
      <c r="T8349"/>
      <c r="U8349"/>
      <c r="V8349"/>
      <c r="W8349"/>
      <c r="X8349"/>
      <c r="Y8349"/>
      <c r="Z8349"/>
      <c r="AA8349"/>
      <c r="AB8349"/>
      <c r="AC8349"/>
    </row>
    <row r="8350" spans="2:29" s="14" customFormat="1" x14ac:dyDescent="0.25">
      <c r="B8350"/>
      <c r="C8350"/>
      <c r="D8350"/>
      <c r="E8350"/>
      <c r="F8350"/>
      <c r="G8350"/>
      <c r="H8350"/>
      <c r="I8350"/>
      <c r="J8350"/>
      <c r="K8350" s="91"/>
      <c r="L8350" s="91"/>
      <c r="M8350" s="91"/>
      <c r="R8350"/>
      <c r="S8350"/>
      <c r="T8350"/>
      <c r="U8350"/>
      <c r="V8350"/>
      <c r="W8350"/>
      <c r="X8350"/>
      <c r="Y8350"/>
      <c r="Z8350"/>
      <c r="AA8350"/>
      <c r="AB8350"/>
      <c r="AC8350"/>
    </row>
    <row r="8351" spans="2:29" s="14" customFormat="1" x14ac:dyDescent="0.25">
      <c r="B8351"/>
      <c r="C8351"/>
      <c r="D8351"/>
      <c r="E8351"/>
      <c r="F8351"/>
      <c r="G8351"/>
      <c r="H8351"/>
      <c r="I8351"/>
      <c r="J8351"/>
      <c r="K8351" s="91"/>
      <c r="L8351" s="91"/>
      <c r="M8351" s="91"/>
      <c r="R8351"/>
      <c r="S8351"/>
      <c r="T8351"/>
      <c r="U8351"/>
      <c r="V8351"/>
      <c r="W8351"/>
      <c r="X8351"/>
      <c r="Y8351"/>
      <c r="Z8351"/>
      <c r="AA8351"/>
      <c r="AB8351"/>
      <c r="AC8351"/>
    </row>
    <row r="8352" spans="2:29" s="14" customFormat="1" x14ac:dyDescent="0.25">
      <c r="B8352"/>
      <c r="C8352"/>
      <c r="D8352"/>
      <c r="E8352"/>
      <c r="F8352"/>
      <c r="G8352"/>
      <c r="H8352"/>
      <c r="I8352"/>
      <c r="J8352"/>
      <c r="K8352" s="91"/>
      <c r="L8352" s="91"/>
      <c r="M8352" s="91"/>
      <c r="R8352"/>
      <c r="S8352"/>
      <c r="T8352"/>
      <c r="U8352"/>
      <c r="V8352"/>
      <c r="W8352"/>
      <c r="X8352"/>
      <c r="Y8352"/>
      <c r="Z8352"/>
      <c r="AA8352"/>
      <c r="AB8352"/>
      <c r="AC8352"/>
    </row>
    <row r="8353" spans="2:29" s="14" customFormat="1" x14ac:dyDescent="0.25">
      <c r="B8353"/>
      <c r="C8353"/>
      <c r="D8353"/>
      <c r="E8353"/>
      <c r="F8353"/>
      <c r="G8353"/>
      <c r="H8353"/>
      <c r="I8353"/>
      <c r="J8353"/>
      <c r="K8353" s="91"/>
      <c r="L8353" s="91"/>
      <c r="M8353" s="91"/>
      <c r="R8353"/>
      <c r="S8353"/>
      <c r="T8353"/>
      <c r="U8353"/>
      <c r="V8353"/>
      <c r="W8353"/>
      <c r="X8353"/>
      <c r="Y8353"/>
      <c r="Z8353"/>
      <c r="AA8353"/>
      <c r="AB8353"/>
      <c r="AC8353"/>
    </row>
    <row r="8354" spans="2:29" s="14" customFormat="1" x14ac:dyDescent="0.25">
      <c r="B8354"/>
      <c r="C8354"/>
      <c r="D8354"/>
      <c r="E8354"/>
      <c r="F8354"/>
      <c r="G8354"/>
      <c r="H8354"/>
      <c r="I8354"/>
      <c r="J8354"/>
      <c r="K8354" s="91"/>
      <c r="L8354" s="91"/>
      <c r="M8354" s="91"/>
      <c r="R8354"/>
      <c r="S8354"/>
      <c r="T8354"/>
      <c r="U8354"/>
      <c r="V8354"/>
      <c r="W8354"/>
      <c r="X8354"/>
      <c r="Y8354"/>
      <c r="Z8354"/>
      <c r="AA8354"/>
      <c r="AB8354"/>
      <c r="AC8354"/>
    </row>
    <row r="8355" spans="2:29" s="14" customFormat="1" x14ac:dyDescent="0.25">
      <c r="B8355"/>
      <c r="C8355"/>
      <c r="D8355"/>
      <c r="E8355"/>
      <c r="F8355"/>
      <c r="G8355"/>
      <c r="H8355"/>
      <c r="I8355"/>
      <c r="J8355"/>
      <c r="K8355" s="91"/>
      <c r="L8355" s="91"/>
      <c r="M8355" s="91"/>
      <c r="R8355"/>
      <c r="S8355"/>
      <c r="T8355"/>
      <c r="U8355"/>
      <c r="V8355"/>
      <c r="W8355"/>
      <c r="X8355"/>
      <c r="Y8355"/>
      <c r="Z8355"/>
      <c r="AA8355"/>
      <c r="AB8355"/>
      <c r="AC8355"/>
    </row>
    <row r="8356" spans="2:29" s="14" customFormat="1" x14ac:dyDescent="0.25">
      <c r="B8356"/>
      <c r="C8356"/>
      <c r="D8356"/>
      <c r="E8356"/>
      <c r="F8356"/>
      <c r="G8356"/>
      <c r="H8356"/>
      <c r="I8356"/>
      <c r="J8356"/>
      <c r="K8356" s="91"/>
      <c r="L8356" s="91"/>
      <c r="M8356" s="91"/>
      <c r="R8356"/>
      <c r="S8356"/>
      <c r="T8356"/>
      <c r="U8356"/>
      <c r="V8356"/>
      <c r="W8356"/>
      <c r="X8356"/>
      <c r="Y8356"/>
      <c r="Z8356"/>
      <c r="AA8356"/>
      <c r="AB8356"/>
      <c r="AC8356"/>
    </row>
    <row r="8357" spans="2:29" s="14" customFormat="1" x14ac:dyDescent="0.25">
      <c r="B8357"/>
      <c r="C8357"/>
      <c r="D8357"/>
      <c r="E8357"/>
      <c r="F8357"/>
      <c r="G8357"/>
      <c r="H8357"/>
      <c r="I8357"/>
      <c r="J8357"/>
      <c r="K8357" s="91"/>
      <c r="L8357" s="91"/>
      <c r="M8357" s="91"/>
      <c r="R8357"/>
      <c r="S8357"/>
      <c r="T8357"/>
      <c r="U8357"/>
      <c r="V8357"/>
      <c r="W8357"/>
      <c r="X8357"/>
      <c r="Y8357"/>
      <c r="Z8357"/>
      <c r="AA8357"/>
      <c r="AB8357"/>
      <c r="AC8357"/>
    </row>
    <row r="8358" spans="2:29" s="14" customFormat="1" x14ac:dyDescent="0.25">
      <c r="B8358"/>
      <c r="C8358"/>
      <c r="D8358"/>
      <c r="E8358"/>
      <c r="F8358"/>
      <c r="G8358"/>
      <c r="H8358"/>
      <c r="I8358"/>
      <c r="J8358"/>
      <c r="K8358" s="91"/>
      <c r="L8358" s="91"/>
      <c r="M8358" s="91"/>
      <c r="R8358"/>
      <c r="S8358"/>
      <c r="T8358"/>
      <c r="U8358"/>
      <c r="V8358"/>
      <c r="W8358"/>
      <c r="X8358"/>
      <c r="Y8358"/>
      <c r="Z8358"/>
      <c r="AA8358"/>
      <c r="AB8358"/>
      <c r="AC8358"/>
    </row>
    <row r="8359" spans="2:29" s="14" customFormat="1" x14ac:dyDescent="0.25">
      <c r="B8359"/>
      <c r="C8359"/>
      <c r="D8359"/>
      <c r="E8359"/>
      <c r="F8359"/>
      <c r="G8359"/>
      <c r="H8359"/>
      <c r="I8359"/>
      <c r="J8359"/>
      <c r="K8359" s="91"/>
      <c r="L8359" s="91"/>
      <c r="M8359" s="91"/>
      <c r="R8359"/>
      <c r="S8359"/>
      <c r="T8359"/>
      <c r="U8359"/>
      <c r="V8359"/>
      <c r="W8359"/>
      <c r="X8359"/>
      <c r="Y8359"/>
      <c r="Z8359"/>
      <c r="AA8359"/>
      <c r="AB8359"/>
      <c r="AC8359"/>
    </row>
    <row r="8360" spans="2:29" s="14" customFormat="1" x14ac:dyDescent="0.25">
      <c r="B8360"/>
      <c r="C8360"/>
      <c r="D8360"/>
      <c r="E8360"/>
      <c r="F8360"/>
      <c r="G8360"/>
      <c r="H8360"/>
      <c r="I8360"/>
      <c r="J8360"/>
      <c r="K8360" s="91"/>
      <c r="L8360" s="91"/>
      <c r="M8360" s="91"/>
      <c r="R8360"/>
      <c r="S8360"/>
      <c r="T8360"/>
      <c r="U8360"/>
      <c r="V8360"/>
      <c r="W8360"/>
      <c r="X8360"/>
      <c r="Y8360"/>
      <c r="Z8360"/>
      <c r="AA8360"/>
      <c r="AB8360"/>
      <c r="AC8360"/>
    </row>
    <row r="8361" spans="2:29" s="14" customFormat="1" x14ac:dyDescent="0.25">
      <c r="B8361"/>
      <c r="C8361"/>
      <c r="D8361"/>
      <c r="E8361"/>
      <c r="F8361"/>
      <c r="G8361"/>
      <c r="H8361"/>
      <c r="I8361"/>
      <c r="J8361"/>
      <c r="K8361" s="91"/>
      <c r="L8361" s="91"/>
      <c r="M8361" s="91"/>
      <c r="R8361"/>
      <c r="S8361"/>
      <c r="T8361"/>
      <c r="U8361"/>
      <c r="V8361"/>
      <c r="W8361"/>
      <c r="X8361"/>
      <c r="Y8361"/>
      <c r="Z8361"/>
      <c r="AA8361"/>
      <c r="AB8361"/>
      <c r="AC8361"/>
    </row>
    <row r="8362" spans="2:29" s="14" customFormat="1" x14ac:dyDescent="0.25">
      <c r="B8362"/>
      <c r="C8362"/>
      <c r="D8362"/>
      <c r="E8362"/>
      <c r="F8362"/>
      <c r="G8362"/>
      <c r="H8362"/>
      <c r="I8362"/>
      <c r="J8362"/>
      <c r="K8362" s="91"/>
      <c r="L8362" s="91"/>
      <c r="M8362" s="91"/>
      <c r="R8362"/>
      <c r="S8362"/>
      <c r="T8362"/>
      <c r="U8362"/>
      <c r="V8362"/>
      <c r="W8362"/>
      <c r="X8362"/>
      <c r="Y8362"/>
      <c r="Z8362"/>
      <c r="AA8362"/>
      <c r="AB8362"/>
      <c r="AC8362"/>
    </row>
    <row r="8363" spans="2:29" s="14" customFormat="1" x14ac:dyDescent="0.25">
      <c r="B8363"/>
      <c r="C8363"/>
      <c r="D8363"/>
      <c r="E8363"/>
      <c r="F8363"/>
      <c r="G8363"/>
      <c r="H8363"/>
      <c r="I8363"/>
      <c r="J8363"/>
      <c r="K8363" s="91"/>
      <c r="L8363" s="91"/>
      <c r="M8363" s="91"/>
      <c r="R8363"/>
      <c r="S8363"/>
      <c r="T8363"/>
      <c r="U8363"/>
      <c r="V8363"/>
      <c r="W8363"/>
      <c r="X8363"/>
      <c r="Y8363"/>
      <c r="Z8363"/>
      <c r="AA8363"/>
      <c r="AB8363"/>
      <c r="AC8363"/>
    </row>
    <row r="8364" spans="2:29" s="14" customFormat="1" x14ac:dyDescent="0.25">
      <c r="B8364"/>
      <c r="C8364"/>
      <c r="D8364"/>
      <c r="E8364"/>
      <c r="F8364"/>
      <c r="G8364"/>
      <c r="H8364"/>
      <c r="I8364"/>
      <c r="J8364"/>
      <c r="K8364" s="91"/>
      <c r="L8364" s="91"/>
      <c r="M8364" s="91"/>
      <c r="R8364"/>
      <c r="S8364"/>
      <c r="T8364"/>
      <c r="U8364"/>
      <c r="V8364"/>
      <c r="W8364"/>
      <c r="X8364"/>
      <c r="Y8364"/>
      <c r="Z8364"/>
      <c r="AA8364"/>
      <c r="AB8364"/>
      <c r="AC8364"/>
    </row>
    <row r="8365" spans="2:29" s="14" customFormat="1" x14ac:dyDescent="0.25">
      <c r="B8365"/>
      <c r="C8365"/>
      <c r="D8365"/>
      <c r="E8365"/>
      <c r="F8365"/>
      <c r="G8365"/>
      <c r="H8365"/>
      <c r="I8365"/>
      <c r="J8365"/>
      <c r="K8365" s="91"/>
      <c r="L8365" s="91"/>
      <c r="M8365" s="91"/>
      <c r="R8365"/>
      <c r="S8365"/>
      <c r="T8365"/>
      <c r="U8365"/>
      <c r="V8365"/>
      <c r="W8365"/>
      <c r="X8365"/>
      <c r="Y8365"/>
      <c r="Z8365"/>
      <c r="AA8365"/>
      <c r="AB8365"/>
      <c r="AC8365"/>
    </row>
    <row r="8366" spans="2:29" s="14" customFormat="1" x14ac:dyDescent="0.25">
      <c r="B8366"/>
      <c r="C8366"/>
      <c r="D8366"/>
      <c r="E8366"/>
      <c r="F8366"/>
      <c r="G8366"/>
      <c r="H8366"/>
      <c r="I8366"/>
      <c r="J8366"/>
      <c r="K8366" s="91"/>
      <c r="L8366" s="91"/>
      <c r="M8366" s="91"/>
      <c r="R8366"/>
      <c r="S8366"/>
      <c r="T8366"/>
      <c r="U8366"/>
      <c r="V8366"/>
      <c r="W8366"/>
      <c r="X8366"/>
      <c r="Y8366"/>
      <c r="Z8366"/>
      <c r="AA8366"/>
      <c r="AB8366"/>
      <c r="AC8366"/>
    </row>
    <row r="8367" spans="2:29" s="14" customFormat="1" x14ac:dyDescent="0.25">
      <c r="B8367"/>
      <c r="C8367"/>
      <c r="D8367"/>
      <c r="E8367"/>
      <c r="F8367"/>
      <c r="G8367"/>
      <c r="H8367"/>
      <c r="I8367"/>
      <c r="J8367"/>
      <c r="K8367" s="91"/>
      <c r="L8367" s="91"/>
      <c r="M8367" s="91"/>
      <c r="R8367"/>
      <c r="S8367"/>
      <c r="T8367"/>
      <c r="U8367"/>
      <c r="V8367"/>
      <c r="W8367"/>
      <c r="X8367"/>
      <c r="Y8367"/>
      <c r="Z8367"/>
      <c r="AA8367"/>
      <c r="AB8367"/>
      <c r="AC8367"/>
    </row>
    <row r="8368" spans="2:29" s="14" customFormat="1" x14ac:dyDescent="0.25">
      <c r="B8368"/>
      <c r="C8368"/>
      <c r="D8368"/>
      <c r="E8368"/>
      <c r="F8368"/>
      <c r="G8368"/>
      <c r="H8368"/>
      <c r="I8368"/>
      <c r="J8368"/>
      <c r="K8368" s="91"/>
      <c r="L8368" s="91"/>
      <c r="M8368" s="91"/>
      <c r="R8368"/>
      <c r="S8368"/>
      <c r="T8368"/>
      <c r="U8368"/>
      <c r="V8368"/>
      <c r="W8368"/>
      <c r="X8368"/>
      <c r="Y8368"/>
      <c r="Z8368"/>
      <c r="AA8368"/>
      <c r="AB8368"/>
      <c r="AC8368"/>
    </row>
    <row r="8369" spans="2:29" s="14" customFormat="1" x14ac:dyDescent="0.25">
      <c r="B8369"/>
      <c r="C8369"/>
      <c r="D8369"/>
      <c r="E8369"/>
      <c r="F8369"/>
      <c r="G8369"/>
      <c r="H8369"/>
      <c r="I8369"/>
      <c r="J8369"/>
      <c r="K8369" s="91"/>
      <c r="L8369" s="91"/>
      <c r="M8369" s="91"/>
      <c r="R8369"/>
      <c r="S8369"/>
      <c r="T8369"/>
      <c r="U8369"/>
      <c r="V8369"/>
      <c r="W8369"/>
      <c r="X8369"/>
      <c r="Y8369"/>
      <c r="Z8369"/>
      <c r="AA8369"/>
      <c r="AB8369"/>
      <c r="AC8369"/>
    </row>
    <row r="8370" spans="2:29" s="14" customFormat="1" x14ac:dyDescent="0.25">
      <c r="B8370"/>
      <c r="C8370"/>
      <c r="D8370"/>
      <c r="E8370"/>
      <c r="F8370"/>
      <c r="G8370"/>
      <c r="H8370"/>
      <c r="I8370"/>
      <c r="J8370"/>
      <c r="K8370" s="91"/>
      <c r="L8370" s="91"/>
      <c r="M8370" s="91"/>
      <c r="R8370"/>
      <c r="S8370"/>
      <c r="T8370"/>
      <c r="U8370"/>
      <c r="V8370"/>
      <c r="W8370"/>
      <c r="X8370"/>
      <c r="Y8370"/>
      <c r="Z8370"/>
      <c r="AA8370"/>
      <c r="AB8370"/>
      <c r="AC8370"/>
    </row>
    <row r="8371" spans="2:29" s="14" customFormat="1" x14ac:dyDescent="0.25">
      <c r="B8371"/>
      <c r="C8371"/>
      <c r="D8371"/>
      <c r="E8371"/>
      <c r="F8371"/>
      <c r="G8371"/>
      <c r="H8371"/>
      <c r="I8371"/>
      <c r="J8371"/>
      <c r="K8371" s="91"/>
      <c r="L8371" s="91"/>
      <c r="M8371" s="91"/>
      <c r="R8371"/>
      <c r="S8371"/>
      <c r="T8371"/>
      <c r="U8371"/>
      <c r="V8371"/>
      <c r="W8371"/>
      <c r="X8371"/>
      <c r="Y8371"/>
      <c r="Z8371"/>
      <c r="AA8371"/>
      <c r="AB8371"/>
      <c r="AC8371"/>
    </row>
    <row r="8372" spans="2:29" s="14" customFormat="1" x14ac:dyDescent="0.25">
      <c r="B8372"/>
      <c r="C8372"/>
      <c r="D8372"/>
      <c r="E8372"/>
      <c r="F8372"/>
      <c r="G8372"/>
      <c r="H8372"/>
      <c r="I8372"/>
      <c r="J8372"/>
      <c r="K8372" s="91"/>
      <c r="L8372" s="91"/>
      <c r="M8372" s="91"/>
      <c r="R8372"/>
      <c r="S8372"/>
      <c r="T8372"/>
      <c r="U8372"/>
      <c r="V8372"/>
      <c r="W8372"/>
      <c r="X8372"/>
      <c r="Y8372"/>
      <c r="Z8372"/>
      <c r="AA8372"/>
      <c r="AB8372"/>
      <c r="AC8372"/>
    </row>
    <row r="8373" spans="2:29" s="14" customFormat="1" x14ac:dyDescent="0.25">
      <c r="B8373"/>
      <c r="C8373"/>
      <c r="D8373"/>
      <c r="E8373"/>
      <c r="F8373"/>
      <c r="G8373"/>
      <c r="H8373"/>
      <c r="I8373"/>
      <c r="J8373"/>
      <c r="K8373" s="91"/>
      <c r="L8373" s="91"/>
      <c r="M8373" s="91"/>
      <c r="R8373"/>
      <c r="S8373"/>
      <c r="T8373"/>
      <c r="U8373"/>
      <c r="V8373"/>
      <c r="W8373"/>
      <c r="X8373"/>
      <c r="Y8373"/>
      <c r="Z8373"/>
      <c r="AA8373"/>
      <c r="AB8373"/>
      <c r="AC8373"/>
    </row>
    <row r="8374" spans="2:29" s="14" customFormat="1" x14ac:dyDescent="0.25">
      <c r="B8374"/>
      <c r="C8374"/>
      <c r="D8374"/>
      <c r="E8374"/>
      <c r="F8374"/>
      <c r="G8374"/>
      <c r="H8374"/>
      <c r="I8374"/>
      <c r="J8374"/>
      <c r="K8374" s="91"/>
      <c r="L8374" s="91"/>
      <c r="M8374" s="91"/>
      <c r="R8374"/>
      <c r="S8374"/>
      <c r="T8374"/>
      <c r="U8374"/>
      <c r="V8374"/>
      <c r="W8374"/>
      <c r="X8374"/>
      <c r="Y8374"/>
      <c r="Z8374"/>
      <c r="AA8374"/>
      <c r="AB8374"/>
      <c r="AC8374"/>
    </row>
    <row r="8375" spans="2:29" s="14" customFormat="1" x14ac:dyDescent="0.25">
      <c r="B8375"/>
      <c r="C8375"/>
      <c r="D8375"/>
      <c r="E8375"/>
      <c r="F8375"/>
      <c r="G8375"/>
      <c r="H8375"/>
      <c r="I8375"/>
      <c r="J8375"/>
      <c r="K8375" s="91"/>
      <c r="L8375" s="91"/>
      <c r="M8375" s="91"/>
      <c r="R8375"/>
      <c r="S8375"/>
      <c r="T8375"/>
      <c r="U8375"/>
      <c r="V8375"/>
      <c r="W8375"/>
      <c r="X8375"/>
      <c r="Y8375"/>
      <c r="Z8375"/>
      <c r="AA8375"/>
      <c r="AB8375"/>
      <c r="AC8375"/>
    </row>
    <row r="8376" spans="2:29" s="14" customFormat="1" x14ac:dyDescent="0.25">
      <c r="B8376"/>
      <c r="C8376"/>
      <c r="D8376"/>
      <c r="E8376"/>
      <c r="F8376"/>
      <c r="G8376"/>
      <c r="H8376"/>
      <c r="I8376"/>
      <c r="J8376"/>
      <c r="K8376" s="91"/>
      <c r="L8376" s="91"/>
      <c r="M8376" s="91"/>
      <c r="R8376"/>
      <c r="S8376"/>
      <c r="T8376"/>
      <c r="U8376"/>
      <c r="V8376"/>
      <c r="W8376"/>
      <c r="X8376"/>
      <c r="Y8376"/>
      <c r="Z8376"/>
      <c r="AA8376"/>
      <c r="AB8376"/>
      <c r="AC8376"/>
    </row>
    <row r="8377" spans="2:29" s="14" customFormat="1" x14ac:dyDescent="0.25">
      <c r="B8377"/>
      <c r="C8377"/>
      <c r="D8377"/>
      <c r="E8377"/>
      <c r="F8377"/>
      <c r="G8377"/>
      <c r="H8377"/>
      <c r="I8377"/>
      <c r="J8377"/>
      <c r="K8377" s="91"/>
      <c r="L8377" s="91"/>
      <c r="M8377" s="91"/>
      <c r="R8377"/>
      <c r="S8377"/>
      <c r="T8377"/>
      <c r="U8377"/>
      <c r="V8377"/>
      <c r="W8377"/>
      <c r="X8377"/>
      <c r="Y8377"/>
      <c r="Z8377"/>
      <c r="AA8377"/>
      <c r="AB8377"/>
      <c r="AC8377"/>
    </row>
    <row r="8378" spans="2:29" s="14" customFormat="1" x14ac:dyDescent="0.25">
      <c r="B8378"/>
      <c r="C8378"/>
      <c r="D8378"/>
      <c r="E8378"/>
      <c r="F8378"/>
      <c r="G8378"/>
      <c r="H8378"/>
      <c r="I8378"/>
      <c r="J8378"/>
      <c r="K8378" s="91"/>
      <c r="L8378" s="91"/>
      <c r="M8378" s="91"/>
      <c r="R8378"/>
      <c r="S8378"/>
      <c r="T8378"/>
      <c r="U8378"/>
      <c r="V8378"/>
      <c r="W8378"/>
      <c r="X8378"/>
      <c r="Y8378"/>
      <c r="Z8378"/>
      <c r="AA8378"/>
      <c r="AB8378"/>
      <c r="AC8378"/>
    </row>
    <row r="8379" spans="2:29" s="14" customFormat="1" x14ac:dyDescent="0.25">
      <c r="B8379"/>
      <c r="C8379"/>
      <c r="D8379"/>
      <c r="E8379"/>
      <c r="F8379"/>
      <c r="G8379"/>
      <c r="H8379"/>
      <c r="I8379"/>
      <c r="J8379"/>
      <c r="K8379" s="91"/>
      <c r="L8379" s="91"/>
      <c r="M8379" s="91"/>
      <c r="R8379"/>
      <c r="S8379"/>
      <c r="T8379"/>
      <c r="U8379"/>
      <c r="V8379"/>
      <c r="W8379"/>
      <c r="X8379"/>
      <c r="Y8379"/>
      <c r="Z8379"/>
      <c r="AA8379"/>
      <c r="AB8379"/>
      <c r="AC8379"/>
    </row>
    <row r="8380" spans="2:29" s="14" customFormat="1" x14ac:dyDescent="0.25">
      <c r="B8380"/>
      <c r="C8380"/>
      <c r="D8380"/>
      <c r="E8380"/>
      <c r="F8380"/>
      <c r="G8380"/>
      <c r="H8380"/>
      <c r="I8380"/>
      <c r="J8380"/>
      <c r="K8380" s="91"/>
      <c r="L8380" s="91"/>
      <c r="M8380" s="91"/>
      <c r="R8380"/>
      <c r="S8380"/>
      <c r="T8380"/>
      <c r="U8380"/>
      <c r="V8380"/>
      <c r="W8380"/>
      <c r="X8380"/>
      <c r="Y8380"/>
      <c r="Z8380"/>
      <c r="AA8380"/>
      <c r="AB8380"/>
      <c r="AC8380"/>
    </row>
    <row r="8381" spans="2:29" s="14" customFormat="1" x14ac:dyDescent="0.25">
      <c r="B8381"/>
      <c r="C8381"/>
      <c r="D8381"/>
      <c r="E8381"/>
      <c r="F8381"/>
      <c r="G8381"/>
      <c r="H8381"/>
      <c r="I8381"/>
      <c r="J8381"/>
      <c r="K8381" s="91"/>
      <c r="L8381" s="91"/>
      <c r="M8381" s="91"/>
      <c r="R8381"/>
      <c r="S8381"/>
      <c r="T8381"/>
      <c r="U8381"/>
      <c r="V8381"/>
      <c r="W8381"/>
      <c r="X8381"/>
      <c r="Y8381"/>
      <c r="Z8381"/>
      <c r="AA8381"/>
      <c r="AB8381"/>
      <c r="AC8381"/>
    </row>
    <row r="8382" spans="2:29" s="14" customFormat="1" x14ac:dyDescent="0.25">
      <c r="B8382"/>
      <c r="C8382"/>
      <c r="D8382"/>
      <c r="E8382"/>
      <c r="F8382"/>
      <c r="G8382"/>
      <c r="H8382"/>
      <c r="I8382"/>
      <c r="J8382"/>
      <c r="K8382" s="91"/>
      <c r="L8382" s="91"/>
      <c r="M8382" s="91"/>
      <c r="R8382"/>
      <c r="S8382"/>
      <c r="T8382"/>
      <c r="U8382"/>
      <c r="V8382"/>
      <c r="W8382"/>
      <c r="X8382"/>
      <c r="Y8382"/>
      <c r="Z8382"/>
      <c r="AA8382"/>
      <c r="AB8382"/>
      <c r="AC8382"/>
    </row>
    <row r="8383" spans="2:29" s="14" customFormat="1" x14ac:dyDescent="0.25">
      <c r="B8383"/>
      <c r="C8383"/>
      <c r="D8383"/>
      <c r="E8383"/>
      <c r="F8383"/>
      <c r="G8383"/>
      <c r="H8383"/>
      <c r="I8383"/>
      <c r="J8383"/>
      <c r="K8383" s="91"/>
      <c r="L8383" s="91"/>
      <c r="M8383" s="91"/>
      <c r="R8383"/>
      <c r="S8383"/>
      <c r="T8383"/>
      <c r="U8383"/>
      <c r="V8383"/>
      <c r="W8383"/>
      <c r="X8383"/>
      <c r="Y8383"/>
      <c r="Z8383"/>
      <c r="AA8383"/>
      <c r="AB8383"/>
      <c r="AC8383"/>
    </row>
    <row r="8384" spans="2:29" s="14" customFormat="1" x14ac:dyDescent="0.25">
      <c r="B8384"/>
      <c r="C8384"/>
      <c r="D8384"/>
      <c r="E8384"/>
      <c r="F8384"/>
      <c r="G8384"/>
      <c r="H8384"/>
      <c r="I8384"/>
      <c r="J8384"/>
      <c r="K8384" s="91"/>
      <c r="L8384" s="91"/>
      <c r="M8384" s="91"/>
      <c r="R8384"/>
      <c r="S8384"/>
      <c r="T8384"/>
      <c r="U8384"/>
      <c r="V8384"/>
      <c r="W8384"/>
      <c r="X8384"/>
      <c r="Y8384"/>
      <c r="Z8384"/>
      <c r="AA8384"/>
      <c r="AB8384"/>
      <c r="AC8384"/>
    </row>
    <row r="8385" spans="2:29" s="14" customFormat="1" x14ac:dyDescent="0.25">
      <c r="B8385"/>
      <c r="C8385"/>
      <c r="D8385"/>
      <c r="E8385"/>
      <c r="F8385"/>
      <c r="G8385"/>
      <c r="H8385"/>
      <c r="I8385"/>
      <c r="J8385"/>
      <c r="K8385" s="91"/>
      <c r="L8385" s="91"/>
      <c r="M8385" s="91"/>
      <c r="R8385"/>
      <c r="S8385"/>
      <c r="T8385"/>
      <c r="U8385"/>
      <c r="V8385"/>
      <c r="W8385"/>
      <c r="X8385"/>
      <c r="Y8385"/>
      <c r="Z8385"/>
      <c r="AA8385"/>
      <c r="AB8385"/>
      <c r="AC8385"/>
    </row>
    <row r="8386" spans="2:29" s="14" customFormat="1" x14ac:dyDescent="0.25">
      <c r="B8386"/>
      <c r="C8386"/>
      <c r="D8386"/>
      <c r="E8386"/>
      <c r="F8386"/>
      <c r="G8386"/>
      <c r="H8386"/>
      <c r="I8386"/>
      <c r="J8386"/>
      <c r="K8386" s="91"/>
      <c r="L8386" s="91"/>
      <c r="M8386" s="91"/>
      <c r="R8386"/>
      <c r="S8386"/>
      <c r="T8386"/>
      <c r="U8386"/>
      <c r="V8386"/>
      <c r="W8386"/>
      <c r="X8386"/>
      <c r="Y8386"/>
      <c r="Z8386"/>
      <c r="AA8386"/>
      <c r="AB8386"/>
      <c r="AC8386"/>
    </row>
    <row r="8387" spans="2:29" s="14" customFormat="1" x14ac:dyDescent="0.25">
      <c r="B8387"/>
      <c r="C8387"/>
      <c r="D8387"/>
      <c r="E8387"/>
      <c r="F8387"/>
      <c r="G8387"/>
      <c r="H8387"/>
      <c r="I8387"/>
      <c r="J8387"/>
      <c r="K8387" s="91"/>
      <c r="L8387" s="91"/>
      <c r="M8387" s="91"/>
      <c r="R8387"/>
      <c r="S8387"/>
      <c r="T8387"/>
      <c r="U8387"/>
      <c r="V8387"/>
      <c r="W8387"/>
      <c r="X8387"/>
      <c r="Y8387"/>
      <c r="Z8387"/>
      <c r="AA8387"/>
      <c r="AB8387"/>
      <c r="AC8387"/>
    </row>
    <row r="8388" spans="2:29" s="14" customFormat="1" x14ac:dyDescent="0.25">
      <c r="B8388"/>
      <c r="C8388"/>
      <c r="D8388"/>
      <c r="E8388"/>
      <c r="F8388"/>
      <c r="G8388"/>
      <c r="H8388"/>
      <c r="I8388"/>
      <c r="J8388"/>
      <c r="K8388" s="91"/>
      <c r="L8388" s="91"/>
      <c r="M8388" s="91"/>
      <c r="R8388"/>
      <c r="S8388"/>
      <c r="T8388"/>
      <c r="U8388"/>
      <c r="V8388"/>
      <c r="W8388"/>
      <c r="X8388"/>
      <c r="Y8388"/>
      <c r="Z8388"/>
      <c r="AA8388"/>
      <c r="AB8388"/>
      <c r="AC8388"/>
    </row>
    <row r="8389" spans="2:29" s="14" customFormat="1" x14ac:dyDescent="0.25">
      <c r="B8389"/>
      <c r="C8389"/>
      <c r="D8389"/>
      <c r="E8389"/>
      <c r="F8389"/>
      <c r="G8389"/>
      <c r="H8389"/>
      <c r="I8389"/>
      <c r="J8389"/>
      <c r="K8389" s="91"/>
      <c r="L8389" s="91"/>
      <c r="M8389" s="91"/>
      <c r="R8389"/>
      <c r="S8389"/>
      <c r="T8389"/>
      <c r="U8389"/>
      <c r="V8389"/>
      <c r="W8389"/>
      <c r="X8389"/>
      <c r="Y8389"/>
      <c r="Z8389"/>
      <c r="AA8389"/>
      <c r="AB8389"/>
      <c r="AC8389"/>
    </row>
    <row r="8390" spans="2:29" s="14" customFormat="1" x14ac:dyDescent="0.25">
      <c r="B8390"/>
      <c r="C8390"/>
      <c r="D8390"/>
      <c r="E8390"/>
      <c r="F8390"/>
      <c r="G8390"/>
      <c r="H8390"/>
      <c r="I8390"/>
      <c r="J8390"/>
      <c r="K8390" s="91"/>
      <c r="L8390" s="91"/>
      <c r="M8390" s="91"/>
      <c r="R8390"/>
      <c r="S8390"/>
      <c r="T8390"/>
      <c r="U8390"/>
      <c r="V8390"/>
      <c r="W8390"/>
      <c r="X8390"/>
      <c r="Y8390"/>
      <c r="Z8390"/>
      <c r="AA8390"/>
      <c r="AB8390"/>
      <c r="AC8390"/>
    </row>
    <row r="8391" spans="2:29" s="14" customFormat="1" x14ac:dyDescent="0.25">
      <c r="B8391"/>
      <c r="C8391"/>
      <c r="D8391"/>
      <c r="E8391"/>
      <c r="F8391"/>
      <c r="G8391"/>
      <c r="H8391"/>
      <c r="I8391"/>
      <c r="J8391"/>
      <c r="K8391" s="91"/>
      <c r="L8391" s="91"/>
      <c r="M8391" s="91"/>
      <c r="R8391"/>
      <c r="S8391"/>
      <c r="T8391"/>
      <c r="U8391"/>
      <c r="V8391"/>
      <c r="W8391"/>
      <c r="X8391"/>
      <c r="Y8391"/>
      <c r="Z8391"/>
      <c r="AA8391"/>
      <c r="AB8391"/>
      <c r="AC8391"/>
    </row>
    <row r="8392" spans="2:29" s="14" customFormat="1" x14ac:dyDescent="0.25">
      <c r="B8392"/>
      <c r="C8392"/>
      <c r="D8392"/>
      <c r="E8392"/>
      <c r="F8392"/>
      <c r="G8392"/>
      <c r="H8392"/>
      <c r="I8392"/>
      <c r="J8392"/>
      <c r="K8392" s="91"/>
      <c r="L8392" s="91"/>
      <c r="M8392" s="91"/>
      <c r="R8392"/>
      <c r="S8392"/>
      <c r="T8392"/>
      <c r="U8392"/>
      <c r="V8392"/>
      <c r="W8392"/>
      <c r="X8392"/>
      <c r="Y8392"/>
      <c r="Z8392"/>
      <c r="AA8392"/>
      <c r="AB8392"/>
      <c r="AC8392"/>
    </row>
    <row r="8393" spans="2:29" s="14" customFormat="1" x14ac:dyDescent="0.25">
      <c r="B8393"/>
      <c r="C8393"/>
      <c r="D8393"/>
      <c r="E8393"/>
      <c r="F8393"/>
      <c r="G8393"/>
      <c r="H8393"/>
      <c r="I8393"/>
      <c r="J8393"/>
      <c r="K8393" s="91"/>
      <c r="L8393" s="91"/>
      <c r="M8393" s="91"/>
      <c r="R8393"/>
      <c r="S8393"/>
      <c r="T8393"/>
      <c r="U8393"/>
      <c r="V8393"/>
      <c r="W8393"/>
      <c r="X8393"/>
      <c r="Y8393"/>
      <c r="Z8393"/>
      <c r="AA8393"/>
      <c r="AB8393"/>
      <c r="AC8393"/>
    </row>
    <row r="8394" spans="2:29" s="14" customFormat="1" x14ac:dyDescent="0.25">
      <c r="B8394"/>
      <c r="C8394"/>
      <c r="D8394"/>
      <c r="E8394"/>
      <c r="F8394"/>
      <c r="G8394"/>
      <c r="H8394"/>
      <c r="I8394"/>
      <c r="J8394"/>
      <c r="K8394" s="91"/>
      <c r="L8394" s="91"/>
      <c r="M8394" s="91"/>
      <c r="R8394"/>
      <c r="S8394"/>
      <c r="T8394"/>
      <c r="U8394"/>
      <c r="V8394"/>
      <c r="W8394"/>
      <c r="X8394"/>
      <c r="Y8394"/>
      <c r="Z8394"/>
      <c r="AA8394"/>
      <c r="AB8394"/>
      <c r="AC8394"/>
    </row>
    <row r="8395" spans="2:29" s="14" customFormat="1" x14ac:dyDescent="0.25">
      <c r="B8395"/>
      <c r="C8395"/>
      <c r="D8395"/>
      <c r="E8395"/>
      <c r="F8395"/>
      <c r="G8395"/>
      <c r="H8395"/>
      <c r="I8395"/>
      <c r="J8395"/>
      <c r="K8395" s="91"/>
      <c r="L8395" s="91"/>
      <c r="M8395" s="91"/>
      <c r="R8395"/>
      <c r="S8395"/>
      <c r="T8395"/>
      <c r="U8395"/>
      <c r="V8395"/>
      <c r="W8395"/>
      <c r="X8395"/>
      <c r="Y8395"/>
      <c r="Z8395"/>
      <c r="AA8395"/>
      <c r="AB8395"/>
      <c r="AC8395"/>
    </row>
    <row r="8396" spans="2:29" s="14" customFormat="1" x14ac:dyDescent="0.25">
      <c r="B8396"/>
      <c r="C8396"/>
      <c r="D8396"/>
      <c r="E8396"/>
      <c r="F8396"/>
      <c r="G8396"/>
      <c r="H8396"/>
      <c r="I8396"/>
      <c r="J8396"/>
      <c r="K8396" s="91"/>
      <c r="L8396" s="91"/>
      <c r="M8396" s="91"/>
      <c r="R8396"/>
      <c r="S8396"/>
      <c r="T8396"/>
      <c r="U8396"/>
      <c r="V8396"/>
      <c r="W8396"/>
      <c r="X8396"/>
      <c r="Y8396"/>
      <c r="Z8396"/>
      <c r="AA8396"/>
      <c r="AB8396"/>
      <c r="AC8396"/>
    </row>
    <row r="8397" spans="2:29" s="14" customFormat="1" x14ac:dyDescent="0.25">
      <c r="B8397"/>
      <c r="C8397"/>
      <c r="D8397"/>
      <c r="E8397"/>
      <c r="F8397"/>
      <c r="G8397"/>
      <c r="H8397"/>
      <c r="I8397"/>
      <c r="J8397"/>
      <c r="K8397" s="91"/>
      <c r="L8397" s="91"/>
      <c r="M8397" s="91"/>
      <c r="R8397"/>
      <c r="S8397"/>
      <c r="T8397"/>
      <c r="U8397"/>
      <c r="V8397"/>
      <c r="W8397"/>
      <c r="X8397"/>
      <c r="Y8397"/>
      <c r="Z8397"/>
      <c r="AA8397"/>
      <c r="AB8397"/>
      <c r="AC8397"/>
    </row>
    <row r="8398" spans="2:29" s="14" customFormat="1" x14ac:dyDescent="0.25">
      <c r="B8398"/>
      <c r="C8398"/>
      <c r="D8398"/>
      <c r="E8398"/>
      <c r="F8398"/>
      <c r="G8398"/>
      <c r="H8398"/>
      <c r="I8398"/>
      <c r="J8398"/>
      <c r="K8398" s="91"/>
      <c r="L8398" s="91"/>
      <c r="M8398" s="91"/>
      <c r="R8398"/>
      <c r="S8398"/>
      <c r="T8398"/>
      <c r="U8398"/>
      <c r="V8398"/>
      <c r="W8398"/>
      <c r="X8398"/>
      <c r="Y8398"/>
      <c r="Z8398"/>
      <c r="AA8398"/>
      <c r="AB8398"/>
      <c r="AC8398"/>
    </row>
    <row r="8399" spans="2:29" s="14" customFormat="1" x14ac:dyDescent="0.25">
      <c r="B8399"/>
      <c r="C8399"/>
      <c r="D8399"/>
      <c r="E8399"/>
      <c r="F8399"/>
      <c r="G8399"/>
      <c r="H8399"/>
      <c r="I8399"/>
      <c r="J8399"/>
      <c r="K8399" s="91"/>
      <c r="L8399" s="91"/>
      <c r="M8399" s="91"/>
      <c r="R8399"/>
      <c r="S8399"/>
      <c r="T8399"/>
      <c r="U8399"/>
      <c r="V8399"/>
      <c r="W8399"/>
      <c r="X8399"/>
      <c r="Y8399"/>
      <c r="Z8399"/>
      <c r="AA8399"/>
      <c r="AB8399"/>
      <c r="AC8399"/>
    </row>
    <row r="8400" spans="2:29" s="14" customFormat="1" x14ac:dyDescent="0.25">
      <c r="B8400"/>
      <c r="C8400"/>
      <c r="D8400"/>
      <c r="E8400"/>
      <c r="F8400"/>
      <c r="G8400"/>
      <c r="H8400"/>
      <c r="I8400"/>
      <c r="J8400"/>
      <c r="K8400" s="91"/>
      <c r="L8400" s="91"/>
      <c r="M8400" s="91"/>
      <c r="R8400"/>
      <c r="S8400"/>
      <c r="T8400"/>
      <c r="U8400"/>
      <c r="V8400"/>
      <c r="W8400"/>
      <c r="X8400"/>
      <c r="Y8400"/>
      <c r="Z8400"/>
      <c r="AA8400"/>
      <c r="AB8400"/>
      <c r="AC8400"/>
    </row>
    <row r="8401" spans="2:29" s="14" customFormat="1" x14ac:dyDescent="0.25">
      <c r="B8401"/>
      <c r="C8401"/>
      <c r="D8401"/>
      <c r="E8401"/>
      <c r="F8401"/>
      <c r="G8401"/>
      <c r="H8401"/>
      <c r="I8401"/>
      <c r="J8401"/>
      <c r="K8401" s="91"/>
      <c r="L8401" s="91"/>
      <c r="M8401" s="91"/>
      <c r="R8401"/>
      <c r="S8401"/>
      <c r="T8401"/>
      <c r="U8401"/>
      <c r="V8401"/>
      <c r="W8401"/>
      <c r="X8401"/>
      <c r="Y8401"/>
      <c r="Z8401"/>
      <c r="AA8401"/>
      <c r="AB8401"/>
      <c r="AC8401"/>
    </row>
    <row r="8402" spans="2:29" s="14" customFormat="1" x14ac:dyDescent="0.25">
      <c r="B8402"/>
      <c r="C8402"/>
      <c r="D8402"/>
      <c r="E8402"/>
      <c r="F8402"/>
      <c r="G8402"/>
      <c r="H8402"/>
      <c r="I8402"/>
      <c r="J8402"/>
      <c r="K8402" s="91"/>
      <c r="L8402" s="91"/>
      <c r="M8402" s="91"/>
      <c r="R8402"/>
      <c r="S8402"/>
      <c r="T8402"/>
      <c r="U8402"/>
      <c r="V8402"/>
      <c r="W8402"/>
      <c r="X8402"/>
      <c r="Y8402"/>
      <c r="Z8402"/>
      <c r="AA8402"/>
      <c r="AB8402"/>
      <c r="AC8402"/>
    </row>
    <row r="8403" spans="2:29" s="14" customFormat="1" x14ac:dyDescent="0.25">
      <c r="B8403"/>
      <c r="C8403"/>
      <c r="D8403"/>
      <c r="E8403"/>
      <c r="F8403"/>
      <c r="G8403"/>
      <c r="H8403"/>
      <c r="I8403"/>
      <c r="J8403"/>
      <c r="K8403" s="91"/>
      <c r="L8403" s="91"/>
      <c r="M8403" s="91"/>
      <c r="R8403"/>
      <c r="S8403"/>
      <c r="T8403"/>
      <c r="U8403"/>
      <c r="V8403"/>
      <c r="W8403"/>
      <c r="X8403"/>
      <c r="Y8403"/>
      <c r="Z8403"/>
      <c r="AA8403"/>
      <c r="AB8403"/>
      <c r="AC8403"/>
    </row>
    <row r="8404" spans="2:29" s="14" customFormat="1" x14ac:dyDescent="0.25">
      <c r="B8404"/>
      <c r="C8404"/>
      <c r="D8404"/>
      <c r="E8404"/>
      <c r="F8404"/>
      <c r="G8404"/>
      <c r="H8404"/>
      <c r="I8404"/>
      <c r="J8404"/>
      <c r="K8404" s="91"/>
      <c r="L8404" s="91"/>
      <c r="M8404" s="91"/>
      <c r="R8404"/>
      <c r="S8404"/>
      <c r="T8404"/>
      <c r="U8404"/>
      <c r="V8404"/>
      <c r="W8404"/>
      <c r="X8404"/>
      <c r="Y8404"/>
      <c r="Z8404"/>
      <c r="AA8404"/>
      <c r="AB8404"/>
      <c r="AC8404"/>
    </row>
    <row r="8405" spans="2:29" s="14" customFormat="1" x14ac:dyDescent="0.25">
      <c r="B8405"/>
      <c r="C8405"/>
      <c r="D8405"/>
      <c r="E8405"/>
      <c r="F8405"/>
      <c r="G8405"/>
      <c r="H8405"/>
      <c r="I8405"/>
      <c r="J8405"/>
      <c r="K8405" s="91"/>
      <c r="L8405" s="91"/>
      <c r="M8405" s="91"/>
      <c r="R8405"/>
      <c r="S8405"/>
      <c r="T8405"/>
      <c r="U8405"/>
      <c r="V8405"/>
      <c r="W8405"/>
      <c r="X8405"/>
      <c r="Y8405"/>
      <c r="Z8405"/>
      <c r="AA8405"/>
      <c r="AB8405"/>
      <c r="AC8405"/>
    </row>
    <row r="8406" spans="2:29" s="14" customFormat="1" x14ac:dyDescent="0.25">
      <c r="B8406"/>
      <c r="C8406"/>
      <c r="D8406"/>
      <c r="E8406"/>
      <c r="F8406"/>
      <c r="G8406"/>
      <c r="H8406"/>
      <c r="I8406"/>
      <c r="J8406"/>
      <c r="K8406" s="91"/>
      <c r="L8406" s="91"/>
      <c r="M8406" s="91"/>
      <c r="R8406"/>
      <c r="S8406"/>
      <c r="T8406"/>
      <c r="U8406"/>
      <c r="V8406"/>
      <c r="W8406"/>
      <c r="X8406"/>
      <c r="Y8406"/>
      <c r="Z8406"/>
      <c r="AA8406"/>
      <c r="AB8406"/>
      <c r="AC8406"/>
    </row>
    <row r="8407" spans="2:29" s="14" customFormat="1" x14ac:dyDescent="0.25">
      <c r="B8407"/>
      <c r="C8407"/>
      <c r="D8407"/>
      <c r="E8407"/>
      <c r="F8407"/>
      <c r="G8407"/>
      <c r="H8407"/>
      <c r="I8407"/>
      <c r="J8407"/>
      <c r="K8407" s="91"/>
      <c r="L8407" s="91"/>
      <c r="M8407" s="91"/>
      <c r="R8407"/>
      <c r="S8407"/>
      <c r="T8407"/>
      <c r="U8407"/>
      <c r="V8407"/>
      <c r="W8407"/>
      <c r="X8407"/>
      <c r="Y8407"/>
      <c r="Z8407"/>
      <c r="AA8407"/>
      <c r="AB8407"/>
      <c r="AC8407"/>
    </row>
    <row r="8408" spans="2:29" s="14" customFormat="1" x14ac:dyDescent="0.25">
      <c r="B8408"/>
      <c r="C8408"/>
      <c r="D8408"/>
      <c r="E8408"/>
      <c r="F8408"/>
      <c r="G8408"/>
      <c r="H8408"/>
      <c r="I8408"/>
      <c r="J8408"/>
      <c r="K8408" s="91"/>
      <c r="L8408" s="91"/>
      <c r="M8408" s="91"/>
      <c r="R8408"/>
      <c r="S8408"/>
      <c r="T8408"/>
      <c r="U8408"/>
      <c r="V8408"/>
      <c r="W8408"/>
      <c r="X8408"/>
      <c r="Y8408"/>
      <c r="Z8408"/>
      <c r="AA8408"/>
      <c r="AB8408"/>
      <c r="AC8408"/>
    </row>
    <row r="8409" spans="2:29" s="14" customFormat="1" x14ac:dyDescent="0.25">
      <c r="B8409"/>
      <c r="C8409"/>
      <c r="D8409"/>
      <c r="E8409"/>
      <c r="F8409"/>
      <c r="G8409"/>
      <c r="H8409"/>
      <c r="I8409"/>
      <c r="J8409"/>
      <c r="K8409" s="91"/>
      <c r="L8409" s="91"/>
      <c r="M8409" s="91"/>
      <c r="R8409"/>
      <c r="S8409"/>
      <c r="T8409"/>
      <c r="U8409"/>
      <c r="V8409"/>
      <c r="W8409"/>
      <c r="X8409"/>
      <c r="Y8409"/>
      <c r="Z8409"/>
      <c r="AA8409"/>
      <c r="AB8409"/>
      <c r="AC8409"/>
    </row>
    <row r="8410" spans="2:29" s="14" customFormat="1" x14ac:dyDescent="0.25">
      <c r="B8410"/>
      <c r="C8410"/>
      <c r="D8410"/>
      <c r="E8410"/>
      <c r="F8410"/>
      <c r="G8410"/>
      <c r="H8410"/>
      <c r="I8410"/>
      <c r="J8410"/>
      <c r="K8410" s="91"/>
      <c r="L8410" s="91"/>
      <c r="M8410" s="91"/>
      <c r="R8410"/>
      <c r="S8410"/>
      <c r="T8410"/>
      <c r="U8410"/>
      <c r="V8410"/>
      <c r="W8410"/>
      <c r="X8410"/>
      <c r="Y8410"/>
      <c r="Z8410"/>
      <c r="AA8410"/>
      <c r="AB8410"/>
      <c r="AC8410"/>
    </row>
    <row r="8411" spans="2:29" s="14" customFormat="1" x14ac:dyDescent="0.25">
      <c r="B8411"/>
      <c r="C8411"/>
      <c r="D8411"/>
      <c r="E8411"/>
      <c r="F8411"/>
      <c r="G8411"/>
      <c r="H8411"/>
      <c r="I8411"/>
      <c r="J8411"/>
      <c r="K8411" s="91"/>
      <c r="L8411" s="91"/>
      <c r="M8411" s="91"/>
      <c r="R8411"/>
      <c r="S8411"/>
      <c r="T8411"/>
      <c r="U8411"/>
      <c r="V8411"/>
      <c r="W8411"/>
      <c r="X8411"/>
      <c r="Y8411"/>
      <c r="Z8411"/>
      <c r="AA8411"/>
      <c r="AB8411"/>
      <c r="AC8411"/>
    </row>
    <row r="8412" spans="2:29" s="14" customFormat="1" x14ac:dyDescent="0.25">
      <c r="B8412"/>
      <c r="C8412"/>
      <c r="D8412"/>
      <c r="E8412"/>
      <c r="F8412"/>
      <c r="G8412"/>
      <c r="H8412"/>
      <c r="I8412"/>
      <c r="J8412"/>
      <c r="K8412" s="91"/>
      <c r="L8412" s="91"/>
      <c r="M8412" s="91"/>
      <c r="R8412"/>
      <c r="S8412"/>
      <c r="T8412"/>
      <c r="U8412"/>
      <c r="V8412"/>
      <c r="W8412"/>
      <c r="X8412"/>
      <c r="Y8412"/>
      <c r="Z8412"/>
      <c r="AA8412"/>
      <c r="AB8412"/>
      <c r="AC8412"/>
    </row>
    <row r="8413" spans="2:29" s="14" customFormat="1" x14ac:dyDescent="0.25">
      <c r="B8413"/>
      <c r="C8413"/>
      <c r="D8413"/>
      <c r="E8413"/>
      <c r="F8413"/>
      <c r="G8413"/>
      <c r="H8413"/>
      <c r="I8413"/>
      <c r="J8413"/>
      <c r="K8413" s="91"/>
      <c r="L8413" s="91"/>
      <c r="M8413" s="91"/>
      <c r="R8413"/>
      <c r="S8413"/>
      <c r="T8413"/>
      <c r="U8413"/>
      <c r="V8413"/>
      <c r="W8413"/>
      <c r="X8413"/>
      <c r="Y8413"/>
      <c r="Z8413"/>
      <c r="AA8413"/>
      <c r="AB8413"/>
      <c r="AC8413"/>
    </row>
    <row r="8414" spans="2:29" s="14" customFormat="1" x14ac:dyDescent="0.25">
      <c r="B8414"/>
      <c r="C8414"/>
      <c r="D8414"/>
      <c r="E8414"/>
      <c r="F8414"/>
      <c r="G8414"/>
      <c r="H8414"/>
      <c r="I8414"/>
      <c r="J8414"/>
      <c r="K8414" s="91"/>
      <c r="L8414" s="91"/>
      <c r="M8414" s="91"/>
      <c r="R8414"/>
      <c r="S8414"/>
      <c r="T8414"/>
      <c r="U8414"/>
      <c r="V8414"/>
      <c r="W8414"/>
      <c r="X8414"/>
      <c r="Y8414"/>
      <c r="Z8414"/>
      <c r="AA8414"/>
      <c r="AB8414"/>
      <c r="AC8414"/>
    </row>
    <row r="8415" spans="2:29" s="14" customFormat="1" x14ac:dyDescent="0.25">
      <c r="B8415"/>
      <c r="C8415"/>
      <c r="D8415"/>
      <c r="E8415"/>
      <c r="F8415"/>
      <c r="G8415"/>
      <c r="H8415"/>
      <c r="I8415"/>
      <c r="J8415"/>
      <c r="K8415" s="91"/>
      <c r="L8415" s="91"/>
      <c r="M8415" s="91"/>
      <c r="R8415"/>
      <c r="S8415"/>
      <c r="T8415"/>
      <c r="U8415"/>
      <c r="V8415"/>
      <c r="W8415"/>
      <c r="X8415"/>
      <c r="Y8415"/>
      <c r="Z8415"/>
      <c r="AA8415"/>
      <c r="AB8415"/>
      <c r="AC8415"/>
    </row>
    <row r="8416" spans="2:29" s="14" customFormat="1" x14ac:dyDescent="0.25">
      <c r="B8416"/>
      <c r="C8416"/>
      <c r="D8416"/>
      <c r="E8416"/>
      <c r="F8416"/>
      <c r="G8416"/>
      <c r="H8416"/>
      <c r="I8416"/>
      <c r="J8416"/>
      <c r="K8416" s="91"/>
      <c r="L8416" s="91"/>
      <c r="M8416" s="91"/>
      <c r="R8416"/>
      <c r="S8416"/>
      <c r="T8416"/>
      <c r="U8416"/>
      <c r="V8416"/>
      <c r="W8416"/>
      <c r="X8416"/>
      <c r="Y8416"/>
      <c r="Z8416"/>
      <c r="AA8416"/>
      <c r="AB8416"/>
      <c r="AC8416"/>
    </row>
    <row r="8417" spans="2:29" s="14" customFormat="1" x14ac:dyDescent="0.25">
      <c r="B8417"/>
      <c r="C8417"/>
      <c r="D8417"/>
      <c r="E8417"/>
      <c r="F8417"/>
      <c r="G8417"/>
      <c r="H8417"/>
      <c r="I8417"/>
      <c r="J8417"/>
      <c r="K8417" s="91"/>
      <c r="L8417" s="91"/>
      <c r="M8417" s="91"/>
      <c r="R8417"/>
      <c r="S8417"/>
      <c r="T8417"/>
      <c r="U8417"/>
      <c r="V8417"/>
      <c r="W8417"/>
      <c r="X8417"/>
      <c r="Y8417"/>
      <c r="Z8417"/>
      <c r="AA8417"/>
      <c r="AB8417"/>
      <c r="AC8417"/>
    </row>
    <row r="8418" spans="2:29" s="14" customFormat="1" x14ac:dyDescent="0.25">
      <c r="B8418"/>
      <c r="C8418"/>
      <c r="D8418"/>
      <c r="E8418"/>
      <c r="F8418"/>
      <c r="G8418"/>
      <c r="H8418"/>
      <c r="I8418"/>
      <c r="J8418"/>
      <c r="K8418" s="91"/>
      <c r="L8418" s="91"/>
      <c r="M8418" s="91"/>
      <c r="R8418"/>
      <c r="S8418"/>
      <c r="T8418"/>
      <c r="U8418"/>
      <c r="V8418"/>
      <c r="W8418"/>
      <c r="X8418"/>
      <c r="Y8418"/>
      <c r="Z8418"/>
      <c r="AA8418"/>
      <c r="AB8418"/>
      <c r="AC8418"/>
    </row>
    <row r="8419" spans="2:29" s="14" customFormat="1" x14ac:dyDescent="0.25">
      <c r="B8419"/>
      <c r="C8419"/>
      <c r="D8419"/>
      <c r="E8419"/>
      <c r="F8419"/>
      <c r="G8419"/>
      <c r="H8419"/>
      <c r="I8419"/>
      <c r="J8419"/>
      <c r="K8419" s="91"/>
      <c r="L8419" s="91"/>
      <c r="M8419" s="91"/>
      <c r="R8419"/>
      <c r="S8419"/>
      <c r="T8419"/>
      <c r="U8419"/>
      <c r="V8419"/>
      <c r="W8419"/>
      <c r="X8419"/>
      <c r="Y8419"/>
      <c r="Z8419"/>
      <c r="AA8419"/>
      <c r="AB8419"/>
      <c r="AC8419"/>
    </row>
    <row r="8420" spans="2:29" s="14" customFormat="1" x14ac:dyDescent="0.25">
      <c r="B8420"/>
      <c r="C8420"/>
      <c r="D8420"/>
      <c r="E8420"/>
      <c r="F8420"/>
      <c r="G8420"/>
      <c r="H8420"/>
      <c r="I8420"/>
      <c r="J8420"/>
      <c r="K8420" s="91"/>
      <c r="L8420" s="91"/>
      <c r="M8420" s="91"/>
      <c r="R8420"/>
      <c r="S8420"/>
      <c r="T8420"/>
      <c r="U8420"/>
      <c r="V8420"/>
      <c r="W8420"/>
      <c r="X8420"/>
      <c r="Y8420"/>
      <c r="Z8420"/>
      <c r="AA8420"/>
      <c r="AB8420"/>
      <c r="AC8420"/>
    </row>
    <row r="8421" spans="2:29" s="14" customFormat="1" x14ac:dyDescent="0.25">
      <c r="B8421"/>
      <c r="C8421"/>
      <c r="D8421"/>
      <c r="E8421"/>
      <c r="F8421"/>
      <c r="G8421"/>
      <c r="H8421"/>
      <c r="I8421"/>
      <c r="J8421"/>
      <c r="K8421" s="91"/>
      <c r="L8421" s="91"/>
      <c r="M8421" s="91"/>
      <c r="R8421"/>
      <c r="S8421"/>
      <c r="T8421"/>
      <c r="U8421"/>
      <c r="V8421"/>
      <c r="W8421"/>
      <c r="X8421"/>
      <c r="Y8421"/>
      <c r="Z8421"/>
      <c r="AA8421"/>
      <c r="AB8421"/>
      <c r="AC8421"/>
    </row>
    <row r="8422" spans="2:29" s="14" customFormat="1" x14ac:dyDescent="0.25">
      <c r="B8422"/>
      <c r="C8422"/>
      <c r="D8422"/>
      <c r="E8422"/>
      <c r="F8422"/>
      <c r="G8422"/>
      <c r="H8422"/>
      <c r="I8422"/>
      <c r="J8422"/>
      <c r="K8422" s="91"/>
      <c r="L8422" s="91"/>
      <c r="M8422" s="91"/>
      <c r="R8422"/>
      <c r="S8422"/>
      <c r="T8422"/>
      <c r="U8422"/>
      <c r="V8422"/>
      <c r="W8422"/>
      <c r="X8422"/>
      <c r="Y8422"/>
      <c r="Z8422"/>
      <c r="AA8422"/>
      <c r="AB8422"/>
      <c r="AC8422"/>
    </row>
    <row r="8423" spans="2:29" s="14" customFormat="1" x14ac:dyDescent="0.25">
      <c r="B8423"/>
      <c r="C8423"/>
      <c r="D8423"/>
      <c r="E8423"/>
      <c r="F8423"/>
      <c r="G8423"/>
      <c r="H8423"/>
      <c r="I8423"/>
      <c r="J8423"/>
      <c r="K8423" s="91"/>
      <c r="L8423" s="91"/>
      <c r="M8423" s="91"/>
      <c r="R8423"/>
      <c r="S8423"/>
      <c r="T8423"/>
      <c r="U8423"/>
      <c r="V8423"/>
      <c r="W8423"/>
      <c r="X8423"/>
      <c r="Y8423"/>
      <c r="Z8423"/>
      <c r="AA8423"/>
      <c r="AB8423"/>
      <c r="AC8423"/>
    </row>
    <row r="8424" spans="2:29" s="14" customFormat="1" x14ac:dyDescent="0.25">
      <c r="B8424"/>
      <c r="C8424"/>
      <c r="D8424"/>
      <c r="E8424"/>
      <c r="F8424"/>
      <c r="G8424"/>
      <c r="H8424"/>
      <c r="I8424"/>
      <c r="J8424"/>
      <c r="K8424" s="91"/>
      <c r="L8424" s="91"/>
      <c r="M8424" s="91"/>
      <c r="R8424"/>
      <c r="S8424"/>
      <c r="T8424"/>
      <c r="U8424"/>
      <c r="V8424"/>
      <c r="W8424"/>
      <c r="X8424"/>
      <c r="Y8424"/>
      <c r="Z8424"/>
      <c r="AA8424"/>
      <c r="AB8424"/>
      <c r="AC8424"/>
    </row>
    <row r="8425" spans="2:29" s="14" customFormat="1" x14ac:dyDescent="0.25">
      <c r="B8425"/>
      <c r="C8425"/>
      <c r="D8425"/>
      <c r="E8425"/>
      <c r="F8425"/>
      <c r="G8425"/>
      <c r="H8425"/>
      <c r="I8425"/>
      <c r="J8425"/>
      <c r="K8425" s="91"/>
      <c r="L8425" s="91"/>
      <c r="M8425" s="91"/>
      <c r="R8425"/>
      <c r="S8425"/>
      <c r="T8425"/>
      <c r="U8425"/>
      <c r="V8425"/>
      <c r="W8425"/>
      <c r="X8425"/>
      <c r="Y8425"/>
      <c r="Z8425"/>
      <c r="AA8425"/>
      <c r="AB8425"/>
      <c r="AC8425"/>
    </row>
    <row r="8426" spans="2:29" s="14" customFormat="1" x14ac:dyDescent="0.25">
      <c r="B8426"/>
      <c r="C8426"/>
      <c r="D8426"/>
      <c r="E8426"/>
      <c r="F8426"/>
      <c r="G8426"/>
      <c r="H8426"/>
      <c r="I8426"/>
      <c r="J8426"/>
      <c r="K8426" s="91"/>
      <c r="L8426" s="91"/>
      <c r="M8426" s="91"/>
      <c r="R8426"/>
      <c r="S8426"/>
      <c r="T8426"/>
      <c r="U8426"/>
      <c r="V8426"/>
      <c r="W8426"/>
      <c r="X8426"/>
      <c r="Y8426"/>
      <c r="Z8426"/>
      <c r="AA8426"/>
      <c r="AB8426"/>
      <c r="AC8426"/>
    </row>
    <row r="8427" spans="2:29" s="14" customFormat="1" x14ac:dyDescent="0.25">
      <c r="B8427"/>
      <c r="C8427"/>
      <c r="D8427"/>
      <c r="E8427"/>
      <c r="F8427"/>
      <c r="G8427"/>
      <c r="H8427"/>
      <c r="I8427"/>
      <c r="J8427"/>
      <c r="K8427" s="91"/>
      <c r="L8427" s="91"/>
      <c r="M8427" s="91"/>
      <c r="R8427"/>
      <c r="S8427"/>
      <c r="T8427"/>
      <c r="U8427"/>
      <c r="V8427"/>
      <c r="W8427"/>
      <c r="X8427"/>
      <c r="Y8427"/>
      <c r="Z8427"/>
      <c r="AA8427"/>
      <c r="AB8427"/>
      <c r="AC8427"/>
    </row>
    <row r="8428" spans="2:29" s="14" customFormat="1" x14ac:dyDescent="0.25">
      <c r="B8428"/>
      <c r="C8428"/>
      <c r="D8428"/>
      <c r="E8428"/>
      <c r="F8428"/>
      <c r="G8428"/>
      <c r="H8428"/>
      <c r="I8428"/>
      <c r="J8428"/>
      <c r="K8428" s="91"/>
      <c r="L8428" s="91"/>
      <c r="M8428" s="91"/>
      <c r="R8428"/>
      <c r="S8428"/>
      <c r="T8428"/>
      <c r="U8428"/>
      <c r="V8428"/>
      <c r="W8428"/>
      <c r="X8428"/>
      <c r="Y8428"/>
      <c r="Z8428"/>
      <c r="AA8428"/>
      <c r="AB8428"/>
      <c r="AC8428"/>
    </row>
    <row r="8429" spans="2:29" s="14" customFormat="1" x14ac:dyDescent="0.25">
      <c r="B8429"/>
      <c r="C8429"/>
      <c r="D8429"/>
      <c r="E8429"/>
      <c r="F8429"/>
      <c r="G8429"/>
      <c r="H8429"/>
      <c r="I8429"/>
      <c r="J8429"/>
      <c r="K8429" s="91"/>
      <c r="L8429" s="91"/>
      <c r="M8429" s="91"/>
      <c r="R8429"/>
      <c r="S8429"/>
      <c r="T8429"/>
      <c r="U8429"/>
      <c r="V8429"/>
      <c r="W8429"/>
      <c r="X8429"/>
      <c r="Y8429"/>
      <c r="Z8429"/>
      <c r="AA8429"/>
      <c r="AB8429"/>
      <c r="AC8429"/>
    </row>
    <row r="8430" spans="2:29" s="14" customFormat="1" x14ac:dyDescent="0.25">
      <c r="B8430"/>
      <c r="C8430"/>
      <c r="D8430"/>
      <c r="E8430"/>
      <c r="F8430"/>
      <c r="G8430"/>
      <c r="H8430"/>
      <c r="I8430"/>
      <c r="J8430"/>
      <c r="K8430" s="91"/>
      <c r="L8430" s="91"/>
      <c r="M8430" s="91"/>
      <c r="R8430"/>
      <c r="S8430"/>
      <c r="T8430"/>
      <c r="U8430"/>
      <c r="V8430"/>
      <c r="W8430"/>
      <c r="X8430"/>
      <c r="Y8430"/>
      <c r="Z8430"/>
      <c r="AA8430"/>
      <c r="AB8430"/>
      <c r="AC8430"/>
    </row>
    <row r="8431" spans="2:29" s="14" customFormat="1" x14ac:dyDescent="0.25">
      <c r="B8431"/>
      <c r="C8431"/>
      <c r="D8431"/>
      <c r="E8431"/>
      <c r="F8431"/>
      <c r="G8431"/>
      <c r="H8431"/>
      <c r="I8431"/>
      <c r="J8431"/>
      <c r="K8431" s="91"/>
      <c r="L8431" s="91"/>
      <c r="M8431" s="91"/>
      <c r="R8431"/>
      <c r="S8431"/>
      <c r="T8431"/>
      <c r="U8431"/>
      <c r="V8431"/>
      <c r="W8431"/>
      <c r="X8431"/>
      <c r="Y8431"/>
      <c r="Z8431"/>
      <c r="AA8431"/>
      <c r="AB8431"/>
      <c r="AC8431"/>
    </row>
    <row r="8432" spans="2:29" s="14" customFormat="1" x14ac:dyDescent="0.25">
      <c r="B8432"/>
      <c r="C8432"/>
      <c r="D8432"/>
      <c r="E8432"/>
      <c r="F8432"/>
      <c r="G8432"/>
      <c r="H8432"/>
      <c r="I8432"/>
      <c r="J8432"/>
      <c r="K8432" s="91"/>
      <c r="L8432" s="91"/>
      <c r="M8432" s="91"/>
      <c r="R8432"/>
      <c r="S8432"/>
      <c r="T8432"/>
      <c r="U8432"/>
      <c r="V8432"/>
      <c r="W8432"/>
      <c r="X8432"/>
      <c r="Y8432"/>
      <c r="Z8432"/>
      <c r="AA8432"/>
      <c r="AB8432"/>
      <c r="AC8432"/>
    </row>
    <row r="8433" spans="2:29" s="14" customFormat="1" x14ac:dyDescent="0.25">
      <c r="B8433"/>
      <c r="C8433"/>
      <c r="D8433"/>
      <c r="E8433"/>
      <c r="F8433"/>
      <c r="G8433"/>
      <c r="H8433"/>
      <c r="I8433"/>
      <c r="J8433"/>
      <c r="K8433" s="91"/>
      <c r="L8433" s="91"/>
      <c r="M8433" s="91"/>
      <c r="R8433"/>
      <c r="S8433"/>
      <c r="T8433"/>
      <c r="U8433"/>
      <c r="V8433"/>
      <c r="W8433"/>
      <c r="X8433"/>
      <c r="Y8433"/>
      <c r="Z8433"/>
      <c r="AA8433"/>
      <c r="AB8433"/>
      <c r="AC8433"/>
    </row>
    <row r="8434" spans="2:29" s="14" customFormat="1" x14ac:dyDescent="0.25">
      <c r="B8434"/>
      <c r="C8434"/>
      <c r="D8434"/>
      <c r="E8434"/>
      <c r="F8434"/>
      <c r="G8434"/>
      <c r="H8434"/>
      <c r="I8434"/>
      <c r="J8434"/>
      <c r="K8434" s="91"/>
      <c r="L8434" s="91"/>
      <c r="M8434" s="91"/>
      <c r="R8434"/>
      <c r="S8434"/>
      <c r="T8434"/>
      <c r="U8434"/>
      <c r="V8434"/>
      <c r="W8434"/>
      <c r="X8434"/>
      <c r="Y8434"/>
      <c r="Z8434"/>
      <c r="AA8434"/>
      <c r="AB8434"/>
      <c r="AC8434"/>
    </row>
    <row r="8435" spans="2:29" s="14" customFormat="1" x14ac:dyDescent="0.25">
      <c r="B8435"/>
      <c r="C8435"/>
      <c r="D8435"/>
      <c r="E8435"/>
      <c r="F8435"/>
      <c r="G8435"/>
      <c r="H8435"/>
      <c r="I8435"/>
      <c r="J8435"/>
      <c r="K8435" s="91"/>
      <c r="L8435" s="91"/>
      <c r="M8435" s="91"/>
      <c r="R8435"/>
      <c r="S8435"/>
      <c r="T8435"/>
      <c r="U8435"/>
      <c r="V8435"/>
      <c r="W8435"/>
      <c r="X8435"/>
      <c r="Y8435"/>
      <c r="Z8435"/>
      <c r="AA8435"/>
      <c r="AB8435"/>
      <c r="AC8435"/>
    </row>
    <row r="8436" spans="2:29" s="14" customFormat="1" x14ac:dyDescent="0.25">
      <c r="B8436"/>
      <c r="C8436"/>
      <c r="D8436"/>
      <c r="E8436"/>
      <c r="F8436"/>
      <c r="G8436"/>
      <c r="H8436"/>
      <c r="I8436"/>
      <c r="J8436"/>
      <c r="K8436" s="91"/>
      <c r="L8436" s="91"/>
      <c r="M8436" s="91"/>
      <c r="R8436"/>
      <c r="S8436"/>
      <c r="T8436"/>
      <c r="U8436"/>
      <c r="V8436"/>
      <c r="W8436"/>
      <c r="X8436"/>
      <c r="Y8436"/>
      <c r="Z8436"/>
      <c r="AA8436"/>
      <c r="AB8436"/>
      <c r="AC8436"/>
    </row>
    <row r="8437" spans="2:29" s="14" customFormat="1" x14ac:dyDescent="0.25">
      <c r="B8437"/>
      <c r="C8437"/>
      <c r="D8437"/>
      <c r="E8437"/>
      <c r="F8437"/>
      <c r="G8437"/>
      <c r="H8437"/>
      <c r="I8437"/>
      <c r="J8437"/>
      <c r="K8437" s="91"/>
      <c r="L8437" s="91"/>
      <c r="M8437" s="91"/>
      <c r="R8437"/>
      <c r="S8437"/>
      <c r="T8437"/>
      <c r="U8437"/>
      <c r="V8437"/>
      <c r="W8437"/>
      <c r="X8437"/>
      <c r="Y8437"/>
      <c r="Z8437"/>
      <c r="AA8437"/>
      <c r="AB8437"/>
      <c r="AC8437"/>
    </row>
    <row r="8438" spans="2:29" s="14" customFormat="1" x14ac:dyDescent="0.25">
      <c r="B8438"/>
      <c r="C8438"/>
      <c r="D8438"/>
      <c r="E8438"/>
      <c r="F8438"/>
      <c r="G8438"/>
      <c r="H8438"/>
      <c r="I8438"/>
      <c r="J8438"/>
      <c r="K8438" s="91"/>
      <c r="L8438" s="91"/>
      <c r="M8438" s="91"/>
      <c r="R8438"/>
      <c r="S8438"/>
      <c r="T8438"/>
      <c r="U8438"/>
      <c r="V8438"/>
      <c r="W8438"/>
      <c r="X8438"/>
      <c r="Y8438"/>
      <c r="Z8438"/>
      <c r="AA8438"/>
      <c r="AB8438"/>
      <c r="AC8438"/>
    </row>
    <row r="8439" spans="2:29" s="14" customFormat="1" x14ac:dyDescent="0.25">
      <c r="B8439"/>
      <c r="C8439"/>
      <c r="D8439"/>
      <c r="E8439"/>
      <c r="F8439"/>
      <c r="G8439"/>
      <c r="H8439"/>
      <c r="I8439"/>
      <c r="J8439"/>
      <c r="K8439" s="91"/>
      <c r="L8439" s="91"/>
      <c r="M8439" s="91"/>
      <c r="R8439"/>
      <c r="S8439"/>
      <c r="T8439"/>
      <c r="U8439"/>
      <c r="V8439"/>
      <c r="W8439"/>
      <c r="X8439"/>
      <c r="Y8439"/>
      <c r="Z8439"/>
      <c r="AA8439"/>
      <c r="AB8439"/>
      <c r="AC8439"/>
    </row>
    <row r="8440" spans="2:29" s="14" customFormat="1" x14ac:dyDescent="0.25">
      <c r="B8440"/>
      <c r="C8440"/>
      <c r="D8440"/>
      <c r="E8440"/>
      <c r="F8440"/>
      <c r="G8440"/>
      <c r="H8440"/>
      <c r="I8440"/>
      <c r="J8440"/>
      <c r="K8440" s="91"/>
      <c r="L8440" s="91"/>
      <c r="M8440" s="91"/>
      <c r="R8440"/>
      <c r="S8440"/>
      <c r="T8440"/>
      <c r="U8440"/>
      <c r="V8440"/>
      <c r="W8440"/>
      <c r="X8440"/>
      <c r="Y8440"/>
      <c r="Z8440"/>
      <c r="AA8440"/>
      <c r="AB8440"/>
      <c r="AC8440"/>
    </row>
    <row r="8441" spans="2:29" s="14" customFormat="1" x14ac:dyDescent="0.25">
      <c r="B8441"/>
      <c r="C8441"/>
      <c r="D8441"/>
      <c r="E8441"/>
      <c r="F8441"/>
      <c r="G8441"/>
      <c r="H8441"/>
      <c r="I8441"/>
      <c r="J8441"/>
      <c r="K8441" s="91"/>
      <c r="L8441" s="91"/>
      <c r="M8441" s="91"/>
      <c r="R8441"/>
      <c r="S8441"/>
      <c r="T8441"/>
      <c r="U8441"/>
      <c r="V8441"/>
      <c r="W8441"/>
      <c r="X8441"/>
      <c r="Y8441"/>
      <c r="Z8441"/>
      <c r="AA8441"/>
      <c r="AB8441"/>
      <c r="AC8441"/>
    </row>
    <row r="8442" spans="2:29" s="14" customFormat="1" x14ac:dyDescent="0.25">
      <c r="B8442"/>
      <c r="C8442"/>
      <c r="D8442"/>
      <c r="E8442"/>
      <c r="F8442"/>
      <c r="G8442"/>
      <c r="H8442"/>
      <c r="I8442"/>
      <c r="J8442"/>
      <c r="K8442" s="91"/>
      <c r="L8442" s="91"/>
      <c r="M8442" s="91"/>
      <c r="R8442"/>
      <c r="S8442"/>
      <c r="T8442"/>
      <c r="U8442"/>
      <c r="V8442"/>
      <c r="W8442"/>
      <c r="X8442"/>
      <c r="Y8442"/>
      <c r="Z8442"/>
      <c r="AA8442"/>
      <c r="AB8442"/>
      <c r="AC8442"/>
    </row>
    <row r="8443" spans="2:29" s="14" customFormat="1" x14ac:dyDescent="0.25">
      <c r="B8443"/>
      <c r="C8443"/>
      <c r="D8443"/>
      <c r="E8443"/>
      <c r="F8443"/>
      <c r="G8443"/>
      <c r="H8443"/>
      <c r="I8443"/>
      <c r="J8443"/>
      <c r="K8443" s="91"/>
      <c r="L8443" s="91"/>
      <c r="M8443" s="91"/>
      <c r="R8443"/>
      <c r="S8443"/>
      <c r="T8443"/>
      <c r="U8443"/>
      <c r="V8443"/>
      <c r="W8443"/>
      <c r="X8443"/>
      <c r="Y8443"/>
      <c r="Z8443"/>
      <c r="AA8443"/>
      <c r="AB8443"/>
      <c r="AC8443"/>
    </row>
    <row r="8444" spans="2:29" s="14" customFormat="1" x14ac:dyDescent="0.25">
      <c r="B8444"/>
      <c r="C8444"/>
      <c r="D8444"/>
      <c r="E8444"/>
      <c r="F8444"/>
      <c r="G8444"/>
      <c r="H8444"/>
      <c r="I8444"/>
      <c r="J8444"/>
      <c r="K8444" s="91"/>
      <c r="L8444" s="91"/>
      <c r="M8444" s="91"/>
      <c r="R8444"/>
      <c r="S8444"/>
      <c r="T8444"/>
      <c r="U8444"/>
      <c r="V8444"/>
      <c r="W8444"/>
      <c r="X8444"/>
      <c r="Y8444"/>
      <c r="Z8444"/>
      <c r="AA8444"/>
      <c r="AB8444"/>
      <c r="AC8444"/>
    </row>
    <row r="8445" spans="2:29" s="14" customFormat="1" x14ac:dyDescent="0.25">
      <c r="B8445"/>
      <c r="C8445"/>
      <c r="D8445"/>
      <c r="E8445"/>
      <c r="F8445"/>
      <c r="G8445"/>
      <c r="H8445"/>
      <c r="I8445"/>
      <c r="J8445"/>
      <c r="K8445" s="91"/>
      <c r="L8445" s="91"/>
      <c r="M8445" s="91"/>
      <c r="R8445"/>
      <c r="S8445"/>
      <c r="T8445"/>
      <c r="U8445"/>
      <c r="V8445"/>
      <c r="W8445"/>
      <c r="X8445"/>
      <c r="Y8445"/>
      <c r="Z8445"/>
      <c r="AA8445"/>
      <c r="AB8445"/>
      <c r="AC8445"/>
    </row>
    <row r="8446" spans="2:29" s="14" customFormat="1" x14ac:dyDescent="0.25">
      <c r="B8446"/>
      <c r="C8446"/>
      <c r="D8446"/>
      <c r="E8446"/>
      <c r="F8446"/>
      <c r="G8446"/>
      <c r="H8446"/>
      <c r="I8446"/>
      <c r="J8446"/>
      <c r="K8446" s="91"/>
      <c r="L8446" s="91"/>
      <c r="M8446" s="91"/>
      <c r="R8446"/>
      <c r="S8446"/>
      <c r="T8446"/>
      <c r="U8446"/>
      <c r="V8446"/>
      <c r="W8446"/>
      <c r="X8446"/>
      <c r="Y8446"/>
      <c r="Z8446"/>
      <c r="AA8446"/>
      <c r="AB8446"/>
      <c r="AC8446"/>
    </row>
    <row r="8447" spans="2:29" s="14" customFormat="1" x14ac:dyDescent="0.25">
      <c r="B8447"/>
      <c r="C8447"/>
      <c r="D8447"/>
      <c r="E8447"/>
      <c r="F8447"/>
      <c r="G8447"/>
      <c r="H8447"/>
      <c r="I8447"/>
      <c r="J8447"/>
      <c r="K8447" s="91"/>
      <c r="L8447" s="91"/>
      <c r="M8447" s="91"/>
      <c r="R8447"/>
      <c r="S8447"/>
      <c r="T8447"/>
      <c r="U8447"/>
      <c r="V8447"/>
      <c r="W8447"/>
      <c r="X8447"/>
      <c r="Y8447"/>
      <c r="Z8447"/>
      <c r="AA8447"/>
      <c r="AB8447"/>
      <c r="AC8447"/>
    </row>
    <row r="8448" spans="2:29" s="14" customFormat="1" x14ac:dyDescent="0.25">
      <c r="B8448"/>
      <c r="C8448"/>
      <c r="D8448"/>
      <c r="E8448"/>
      <c r="F8448"/>
      <c r="G8448"/>
      <c r="H8448"/>
      <c r="I8448"/>
      <c r="J8448"/>
      <c r="K8448" s="91"/>
      <c r="L8448" s="91"/>
      <c r="M8448" s="91"/>
      <c r="R8448"/>
      <c r="S8448"/>
      <c r="T8448"/>
      <c r="U8448"/>
      <c r="V8448"/>
      <c r="W8448"/>
      <c r="X8448"/>
      <c r="Y8448"/>
      <c r="Z8448"/>
      <c r="AA8448"/>
      <c r="AB8448"/>
      <c r="AC8448"/>
    </row>
    <row r="8449" spans="2:29" s="14" customFormat="1" x14ac:dyDescent="0.25">
      <c r="B8449"/>
      <c r="C8449"/>
      <c r="D8449"/>
      <c r="E8449"/>
      <c r="F8449"/>
      <c r="G8449"/>
      <c r="H8449"/>
      <c r="I8449"/>
      <c r="J8449"/>
      <c r="K8449" s="91"/>
      <c r="L8449" s="91"/>
      <c r="M8449" s="91"/>
      <c r="R8449"/>
      <c r="S8449"/>
      <c r="T8449"/>
      <c r="U8449"/>
      <c r="V8449"/>
      <c r="W8449"/>
      <c r="X8449"/>
      <c r="Y8449"/>
      <c r="Z8449"/>
      <c r="AA8449"/>
      <c r="AB8449"/>
      <c r="AC8449"/>
    </row>
    <row r="8450" spans="2:29" s="14" customFormat="1" x14ac:dyDescent="0.25">
      <c r="B8450"/>
      <c r="C8450"/>
      <c r="D8450"/>
      <c r="E8450"/>
      <c r="F8450"/>
      <c r="G8450"/>
      <c r="H8450"/>
      <c r="I8450"/>
      <c r="J8450"/>
      <c r="K8450" s="91"/>
      <c r="L8450" s="91"/>
      <c r="M8450" s="91"/>
      <c r="R8450"/>
      <c r="S8450"/>
      <c r="T8450"/>
      <c r="U8450"/>
      <c r="V8450"/>
      <c r="W8450"/>
      <c r="X8450"/>
      <c r="Y8450"/>
      <c r="Z8450"/>
      <c r="AA8450"/>
      <c r="AB8450"/>
      <c r="AC8450"/>
    </row>
    <row r="8451" spans="2:29" s="14" customFormat="1" x14ac:dyDescent="0.25">
      <c r="B8451"/>
      <c r="C8451"/>
      <c r="D8451"/>
      <c r="E8451"/>
      <c r="F8451"/>
      <c r="G8451"/>
      <c r="H8451"/>
      <c r="I8451"/>
      <c r="J8451"/>
      <c r="K8451" s="91"/>
      <c r="L8451" s="91"/>
      <c r="M8451" s="91"/>
      <c r="R8451"/>
      <c r="S8451"/>
      <c r="T8451"/>
      <c r="U8451"/>
      <c r="V8451"/>
      <c r="W8451"/>
      <c r="X8451"/>
      <c r="Y8451"/>
      <c r="Z8451"/>
      <c r="AA8451"/>
      <c r="AB8451"/>
      <c r="AC8451"/>
    </row>
    <row r="8452" spans="2:29" s="14" customFormat="1" x14ac:dyDescent="0.25">
      <c r="B8452"/>
      <c r="C8452"/>
      <c r="D8452"/>
      <c r="E8452"/>
      <c r="F8452"/>
      <c r="G8452"/>
      <c r="H8452"/>
      <c r="I8452"/>
      <c r="J8452"/>
      <c r="K8452" s="91"/>
      <c r="L8452" s="91"/>
      <c r="M8452" s="91"/>
      <c r="R8452"/>
      <c r="S8452"/>
      <c r="T8452"/>
      <c r="U8452"/>
      <c r="V8452"/>
      <c r="W8452"/>
      <c r="X8452"/>
      <c r="Y8452"/>
      <c r="Z8452"/>
      <c r="AA8452"/>
      <c r="AB8452"/>
      <c r="AC8452"/>
    </row>
    <row r="8453" spans="2:29" s="14" customFormat="1" x14ac:dyDescent="0.25">
      <c r="B8453"/>
      <c r="C8453"/>
      <c r="D8453"/>
      <c r="E8453"/>
      <c r="F8453"/>
      <c r="G8453"/>
      <c r="H8453"/>
      <c r="I8453"/>
      <c r="J8453"/>
      <c r="K8453" s="91"/>
      <c r="L8453" s="91"/>
      <c r="M8453" s="91"/>
      <c r="R8453"/>
      <c r="S8453"/>
      <c r="T8453"/>
      <c r="U8453"/>
      <c r="V8453"/>
      <c r="W8453"/>
      <c r="X8453"/>
      <c r="Y8453"/>
      <c r="Z8453"/>
      <c r="AA8453"/>
      <c r="AB8453"/>
      <c r="AC8453"/>
    </row>
    <row r="8454" spans="2:29" s="14" customFormat="1" x14ac:dyDescent="0.25">
      <c r="B8454"/>
      <c r="C8454"/>
      <c r="D8454"/>
      <c r="E8454"/>
      <c r="F8454"/>
      <c r="G8454"/>
      <c r="H8454"/>
      <c r="I8454"/>
      <c r="J8454"/>
      <c r="K8454" s="91"/>
      <c r="L8454" s="91"/>
      <c r="M8454" s="91"/>
      <c r="R8454"/>
      <c r="S8454"/>
      <c r="T8454"/>
      <c r="U8454"/>
      <c r="V8454"/>
      <c r="W8454"/>
      <c r="X8454"/>
      <c r="Y8454"/>
      <c r="Z8454"/>
      <c r="AA8454"/>
      <c r="AB8454"/>
      <c r="AC8454"/>
    </row>
    <row r="8455" spans="2:29" s="14" customFormat="1" x14ac:dyDescent="0.25">
      <c r="B8455"/>
      <c r="C8455"/>
      <c r="D8455"/>
      <c r="E8455"/>
      <c r="F8455"/>
      <c r="G8455"/>
      <c r="H8455"/>
      <c r="I8455"/>
      <c r="J8455"/>
      <c r="K8455" s="91"/>
      <c r="L8455" s="91"/>
      <c r="M8455" s="91"/>
      <c r="R8455"/>
      <c r="S8455"/>
      <c r="T8455"/>
      <c r="U8455"/>
      <c r="V8455"/>
      <c r="W8455"/>
      <c r="X8455"/>
      <c r="Y8455"/>
      <c r="Z8455"/>
      <c r="AA8455"/>
      <c r="AB8455"/>
      <c r="AC8455"/>
    </row>
    <row r="8456" spans="2:29" s="14" customFormat="1" x14ac:dyDescent="0.25">
      <c r="B8456"/>
      <c r="C8456"/>
      <c r="D8456"/>
      <c r="E8456"/>
      <c r="F8456"/>
      <c r="G8456"/>
      <c r="H8456"/>
      <c r="I8456"/>
      <c r="J8456"/>
      <c r="K8456" s="91"/>
      <c r="L8456" s="91"/>
      <c r="M8456" s="91"/>
      <c r="R8456"/>
      <c r="S8456"/>
      <c r="T8456"/>
      <c r="U8456"/>
      <c r="V8456"/>
      <c r="W8456"/>
      <c r="X8456"/>
      <c r="Y8456"/>
      <c r="Z8456"/>
      <c r="AA8456"/>
      <c r="AB8456"/>
      <c r="AC8456"/>
    </row>
    <row r="8457" spans="2:29" s="14" customFormat="1" x14ac:dyDescent="0.25">
      <c r="B8457"/>
      <c r="C8457"/>
      <c r="D8457"/>
      <c r="E8457"/>
      <c r="F8457"/>
      <c r="G8457"/>
      <c r="H8457"/>
      <c r="I8457"/>
      <c r="J8457"/>
      <c r="K8457" s="91"/>
      <c r="L8457" s="91"/>
      <c r="M8457" s="91"/>
      <c r="R8457"/>
      <c r="S8457"/>
      <c r="T8457"/>
      <c r="U8457"/>
      <c r="V8457"/>
      <c r="W8457"/>
      <c r="X8457"/>
      <c r="Y8457"/>
      <c r="Z8457"/>
      <c r="AA8457"/>
      <c r="AB8457"/>
      <c r="AC8457"/>
    </row>
    <row r="8458" spans="2:29" s="14" customFormat="1" x14ac:dyDescent="0.25">
      <c r="B8458"/>
      <c r="C8458"/>
      <c r="D8458"/>
      <c r="E8458"/>
      <c r="F8458"/>
      <c r="G8458"/>
      <c r="H8458"/>
      <c r="I8458"/>
      <c r="J8458"/>
      <c r="K8458" s="91"/>
      <c r="L8458" s="91"/>
      <c r="M8458" s="91"/>
      <c r="R8458"/>
      <c r="S8458"/>
      <c r="T8458"/>
      <c r="U8458"/>
      <c r="V8458"/>
      <c r="W8458"/>
      <c r="X8458"/>
      <c r="Y8458"/>
      <c r="Z8458"/>
      <c r="AA8458"/>
      <c r="AB8458"/>
      <c r="AC8458"/>
    </row>
    <row r="8459" spans="2:29" s="14" customFormat="1" x14ac:dyDescent="0.25">
      <c r="B8459"/>
      <c r="C8459"/>
      <c r="D8459"/>
      <c r="E8459"/>
      <c r="F8459"/>
      <c r="G8459"/>
      <c r="H8459"/>
      <c r="I8459"/>
      <c r="J8459"/>
      <c r="K8459" s="91"/>
      <c r="L8459" s="91"/>
      <c r="M8459" s="91"/>
      <c r="R8459"/>
      <c r="S8459"/>
      <c r="T8459"/>
      <c r="U8459"/>
      <c r="V8459"/>
      <c r="W8459"/>
      <c r="X8459"/>
      <c r="Y8459"/>
      <c r="Z8459"/>
      <c r="AA8459"/>
      <c r="AB8459"/>
      <c r="AC8459"/>
    </row>
    <row r="8460" spans="2:29" s="14" customFormat="1" x14ac:dyDescent="0.25">
      <c r="B8460"/>
      <c r="C8460"/>
      <c r="D8460"/>
      <c r="E8460"/>
      <c r="F8460"/>
      <c r="G8460"/>
      <c r="H8460"/>
      <c r="I8460"/>
      <c r="J8460"/>
      <c r="K8460" s="91"/>
      <c r="L8460" s="91"/>
      <c r="M8460" s="91"/>
      <c r="R8460"/>
      <c r="S8460"/>
      <c r="T8460"/>
      <c r="U8460"/>
      <c r="V8460"/>
      <c r="W8460"/>
      <c r="X8460"/>
      <c r="Y8460"/>
      <c r="Z8460"/>
      <c r="AA8460"/>
      <c r="AB8460"/>
      <c r="AC8460"/>
    </row>
    <row r="8461" spans="2:29" s="14" customFormat="1" x14ac:dyDescent="0.25">
      <c r="B8461"/>
      <c r="C8461"/>
      <c r="D8461"/>
      <c r="E8461"/>
      <c r="F8461"/>
      <c r="G8461"/>
      <c r="H8461"/>
      <c r="I8461"/>
      <c r="J8461"/>
      <c r="K8461" s="91"/>
      <c r="L8461" s="91"/>
      <c r="M8461" s="91"/>
      <c r="R8461"/>
      <c r="S8461"/>
      <c r="T8461"/>
      <c r="U8461"/>
      <c r="V8461"/>
      <c r="W8461"/>
      <c r="X8461"/>
      <c r="Y8461"/>
      <c r="Z8461"/>
      <c r="AA8461"/>
      <c r="AB8461"/>
      <c r="AC8461"/>
    </row>
    <row r="8462" spans="2:29" s="14" customFormat="1" x14ac:dyDescent="0.25">
      <c r="B8462"/>
      <c r="C8462"/>
      <c r="D8462"/>
      <c r="E8462"/>
      <c r="F8462"/>
      <c r="G8462"/>
      <c r="H8462"/>
      <c r="I8462"/>
      <c r="J8462"/>
      <c r="K8462" s="91"/>
      <c r="L8462" s="91"/>
      <c r="M8462" s="91"/>
      <c r="R8462"/>
      <c r="S8462"/>
      <c r="T8462"/>
      <c r="U8462"/>
      <c r="V8462"/>
      <c r="W8462"/>
      <c r="X8462"/>
      <c r="Y8462"/>
      <c r="Z8462"/>
      <c r="AA8462"/>
      <c r="AB8462"/>
      <c r="AC8462"/>
    </row>
    <row r="8463" spans="2:29" s="14" customFormat="1" x14ac:dyDescent="0.25">
      <c r="B8463"/>
      <c r="C8463"/>
      <c r="D8463"/>
      <c r="E8463"/>
      <c r="F8463"/>
      <c r="G8463"/>
      <c r="H8463"/>
      <c r="I8463"/>
      <c r="J8463"/>
      <c r="K8463" s="91"/>
      <c r="L8463" s="91"/>
      <c r="M8463" s="91"/>
      <c r="R8463"/>
      <c r="S8463"/>
      <c r="T8463"/>
      <c r="U8463"/>
      <c r="V8463"/>
      <c r="W8463"/>
      <c r="X8463"/>
      <c r="Y8463"/>
      <c r="Z8463"/>
      <c r="AA8463"/>
      <c r="AB8463"/>
      <c r="AC8463"/>
    </row>
    <row r="8464" spans="2:29" s="14" customFormat="1" x14ac:dyDescent="0.25">
      <c r="B8464"/>
      <c r="C8464"/>
      <c r="D8464"/>
      <c r="E8464"/>
      <c r="F8464"/>
      <c r="G8464"/>
      <c r="H8464"/>
      <c r="I8464"/>
      <c r="J8464"/>
      <c r="K8464" s="91"/>
      <c r="L8464" s="91"/>
      <c r="M8464" s="91"/>
      <c r="R8464"/>
      <c r="S8464"/>
      <c r="T8464"/>
      <c r="U8464"/>
      <c r="V8464"/>
      <c r="W8464"/>
      <c r="X8464"/>
      <c r="Y8464"/>
      <c r="Z8464"/>
      <c r="AA8464"/>
      <c r="AB8464"/>
      <c r="AC8464"/>
    </row>
    <row r="8465" spans="2:29" s="14" customFormat="1" x14ac:dyDescent="0.25">
      <c r="B8465"/>
      <c r="C8465"/>
      <c r="D8465"/>
      <c r="E8465"/>
      <c r="F8465"/>
      <c r="G8465"/>
      <c r="H8465"/>
      <c r="I8465"/>
      <c r="J8465"/>
      <c r="K8465" s="91"/>
      <c r="L8465" s="91"/>
      <c r="M8465" s="91"/>
      <c r="R8465"/>
      <c r="S8465"/>
      <c r="T8465"/>
      <c r="U8465"/>
      <c r="V8465"/>
      <c r="W8465"/>
      <c r="X8465"/>
      <c r="Y8465"/>
      <c r="Z8465"/>
      <c r="AA8465"/>
      <c r="AB8465"/>
      <c r="AC8465"/>
    </row>
    <row r="8466" spans="2:29" s="14" customFormat="1" x14ac:dyDescent="0.25">
      <c r="B8466"/>
      <c r="C8466"/>
      <c r="D8466"/>
      <c r="E8466"/>
      <c r="F8466"/>
      <c r="G8466"/>
      <c r="H8466"/>
      <c r="I8466"/>
      <c r="J8466"/>
      <c r="K8466" s="91"/>
      <c r="L8466" s="91"/>
      <c r="M8466" s="91"/>
      <c r="R8466"/>
      <c r="S8466"/>
      <c r="T8466"/>
      <c r="U8466"/>
      <c r="V8466"/>
      <c r="W8466"/>
      <c r="X8466"/>
      <c r="Y8466"/>
      <c r="Z8466"/>
      <c r="AA8466"/>
      <c r="AB8466"/>
      <c r="AC8466"/>
    </row>
    <row r="8467" spans="2:29" s="14" customFormat="1" x14ac:dyDescent="0.25">
      <c r="B8467"/>
      <c r="C8467"/>
      <c r="D8467"/>
      <c r="E8467"/>
      <c r="F8467"/>
      <c r="G8467"/>
      <c r="H8467"/>
      <c r="I8467"/>
      <c r="J8467"/>
      <c r="K8467" s="91"/>
      <c r="L8467" s="91"/>
      <c r="M8467" s="91"/>
      <c r="R8467"/>
      <c r="S8467"/>
      <c r="T8467"/>
      <c r="U8467"/>
      <c r="V8467"/>
      <c r="W8467"/>
      <c r="X8467"/>
      <c r="Y8467"/>
      <c r="Z8467"/>
      <c r="AA8467"/>
      <c r="AB8467"/>
      <c r="AC8467"/>
    </row>
    <row r="8468" spans="2:29" s="14" customFormat="1" x14ac:dyDescent="0.25">
      <c r="B8468"/>
      <c r="C8468"/>
      <c r="D8468"/>
      <c r="E8468"/>
      <c r="F8468"/>
      <c r="G8468"/>
      <c r="H8468"/>
      <c r="I8468"/>
      <c r="J8468"/>
      <c r="K8468" s="91"/>
      <c r="L8468" s="91"/>
      <c r="M8468" s="91"/>
      <c r="R8468"/>
      <c r="S8468"/>
      <c r="T8468"/>
      <c r="U8468"/>
      <c r="V8468"/>
      <c r="W8468"/>
      <c r="X8468"/>
      <c r="Y8468"/>
      <c r="Z8468"/>
      <c r="AA8468"/>
      <c r="AB8468"/>
      <c r="AC8468"/>
    </row>
    <row r="8469" spans="2:29" s="14" customFormat="1" x14ac:dyDescent="0.25">
      <c r="B8469"/>
      <c r="C8469"/>
      <c r="D8469"/>
      <c r="E8469"/>
      <c r="F8469"/>
      <c r="G8469"/>
      <c r="H8469"/>
      <c r="I8469"/>
      <c r="J8469"/>
      <c r="K8469" s="91"/>
      <c r="L8469" s="91"/>
      <c r="M8469" s="91"/>
      <c r="R8469"/>
      <c r="S8469"/>
      <c r="T8469"/>
      <c r="U8469"/>
      <c r="V8469"/>
      <c r="W8469"/>
      <c r="X8469"/>
      <c r="Y8469"/>
      <c r="Z8469"/>
      <c r="AA8469"/>
      <c r="AB8469"/>
      <c r="AC8469"/>
    </row>
    <row r="8470" spans="2:29" s="14" customFormat="1" x14ac:dyDescent="0.25">
      <c r="B8470"/>
      <c r="C8470"/>
      <c r="D8470"/>
      <c r="E8470"/>
      <c r="F8470"/>
      <c r="G8470"/>
      <c r="H8470"/>
      <c r="I8470"/>
      <c r="J8470"/>
      <c r="K8470" s="91"/>
      <c r="L8470" s="91"/>
      <c r="M8470" s="91"/>
      <c r="R8470"/>
      <c r="S8470"/>
      <c r="T8470"/>
      <c r="U8470"/>
      <c r="V8470"/>
      <c r="W8470"/>
      <c r="X8470"/>
      <c r="Y8470"/>
      <c r="Z8470"/>
      <c r="AA8470"/>
      <c r="AB8470"/>
      <c r="AC8470"/>
    </row>
    <row r="8471" spans="2:29" s="14" customFormat="1" x14ac:dyDescent="0.25">
      <c r="B8471"/>
      <c r="C8471"/>
      <c r="D8471"/>
      <c r="E8471"/>
      <c r="F8471"/>
      <c r="G8471"/>
      <c r="H8471"/>
      <c r="I8471"/>
      <c r="J8471"/>
      <c r="K8471" s="91"/>
      <c r="L8471" s="91"/>
      <c r="M8471" s="91"/>
      <c r="R8471"/>
      <c r="S8471"/>
      <c r="T8471"/>
      <c r="U8471"/>
      <c r="V8471"/>
      <c r="W8471"/>
      <c r="X8471"/>
      <c r="Y8471"/>
      <c r="Z8471"/>
      <c r="AA8471"/>
      <c r="AB8471"/>
      <c r="AC8471"/>
    </row>
    <row r="8472" spans="2:29" s="14" customFormat="1" x14ac:dyDescent="0.25">
      <c r="B8472"/>
      <c r="C8472"/>
      <c r="D8472"/>
      <c r="E8472"/>
      <c r="F8472"/>
      <c r="G8472"/>
      <c r="H8472"/>
      <c r="I8472"/>
      <c r="J8472"/>
      <c r="K8472" s="91"/>
      <c r="L8472" s="91"/>
      <c r="M8472" s="91"/>
      <c r="R8472"/>
      <c r="S8472"/>
      <c r="T8472"/>
      <c r="U8472"/>
      <c r="V8472"/>
      <c r="W8472"/>
      <c r="X8472"/>
      <c r="Y8472"/>
      <c r="Z8472"/>
      <c r="AA8472"/>
      <c r="AB8472"/>
      <c r="AC8472"/>
    </row>
    <row r="8473" spans="2:29" s="14" customFormat="1" x14ac:dyDescent="0.25">
      <c r="B8473"/>
      <c r="C8473"/>
      <c r="D8473"/>
      <c r="E8473"/>
      <c r="F8473"/>
      <c r="G8473"/>
      <c r="H8473"/>
      <c r="I8473"/>
      <c r="J8473"/>
      <c r="K8473" s="91"/>
      <c r="L8473" s="91"/>
      <c r="M8473" s="91"/>
      <c r="R8473"/>
      <c r="S8473"/>
      <c r="T8473"/>
      <c r="U8473"/>
      <c r="V8473"/>
      <c r="W8473"/>
      <c r="X8473"/>
      <c r="Y8473"/>
      <c r="Z8473"/>
      <c r="AA8473"/>
      <c r="AB8473"/>
      <c r="AC8473"/>
    </row>
    <row r="8474" spans="2:29" s="14" customFormat="1" x14ac:dyDescent="0.25">
      <c r="B8474"/>
      <c r="C8474"/>
      <c r="D8474"/>
      <c r="E8474"/>
      <c r="F8474"/>
      <c r="G8474"/>
      <c r="H8474"/>
      <c r="I8474"/>
      <c r="J8474"/>
      <c r="K8474" s="91"/>
      <c r="L8474" s="91"/>
      <c r="M8474" s="91"/>
      <c r="R8474"/>
      <c r="S8474"/>
      <c r="T8474"/>
      <c r="U8474"/>
      <c r="V8474"/>
      <c r="W8474"/>
      <c r="X8474"/>
      <c r="Y8474"/>
      <c r="Z8474"/>
      <c r="AA8474"/>
      <c r="AB8474"/>
      <c r="AC8474"/>
    </row>
    <row r="8475" spans="2:29" s="14" customFormat="1" x14ac:dyDescent="0.25">
      <c r="B8475"/>
      <c r="C8475"/>
      <c r="D8475"/>
      <c r="E8475"/>
      <c r="F8475"/>
      <c r="G8475"/>
      <c r="H8475"/>
      <c r="I8475"/>
      <c r="J8475"/>
      <c r="K8475" s="91"/>
      <c r="L8475" s="91"/>
      <c r="M8475" s="91"/>
      <c r="R8475"/>
      <c r="S8475"/>
      <c r="T8475"/>
      <c r="U8475"/>
      <c r="V8475"/>
      <c r="W8475"/>
      <c r="X8475"/>
      <c r="Y8475"/>
      <c r="Z8475"/>
      <c r="AA8475"/>
      <c r="AB8475"/>
      <c r="AC8475"/>
    </row>
    <row r="8476" spans="2:29" s="14" customFormat="1" x14ac:dyDescent="0.25">
      <c r="B8476"/>
      <c r="C8476"/>
      <c r="D8476"/>
      <c r="E8476"/>
      <c r="F8476"/>
      <c r="G8476"/>
      <c r="H8476"/>
      <c r="I8476"/>
      <c r="J8476"/>
      <c r="K8476" s="91"/>
      <c r="L8476" s="91"/>
      <c r="M8476" s="91"/>
      <c r="R8476"/>
      <c r="S8476"/>
      <c r="T8476"/>
      <c r="U8476"/>
      <c r="V8476"/>
      <c r="W8476"/>
      <c r="X8476"/>
      <c r="Y8476"/>
      <c r="Z8476"/>
      <c r="AA8476"/>
      <c r="AB8476"/>
      <c r="AC8476"/>
    </row>
    <row r="8477" spans="2:29" s="14" customFormat="1" x14ac:dyDescent="0.25">
      <c r="B8477"/>
      <c r="C8477"/>
      <c r="D8477"/>
      <c r="E8477"/>
      <c r="F8477"/>
      <c r="G8477"/>
      <c r="H8477"/>
      <c r="I8477"/>
      <c r="J8477"/>
      <c r="K8477" s="91"/>
      <c r="L8477" s="91"/>
      <c r="M8477" s="91"/>
      <c r="R8477"/>
      <c r="S8477"/>
      <c r="T8477"/>
      <c r="U8477"/>
      <c r="V8477"/>
      <c r="W8477"/>
      <c r="X8477"/>
      <c r="Y8477"/>
      <c r="Z8477"/>
      <c r="AA8477"/>
      <c r="AB8477"/>
      <c r="AC8477"/>
    </row>
    <row r="8478" spans="2:29" s="14" customFormat="1" x14ac:dyDescent="0.25">
      <c r="B8478"/>
      <c r="C8478"/>
      <c r="D8478"/>
      <c r="E8478"/>
      <c r="F8478"/>
      <c r="G8478"/>
      <c r="H8478"/>
      <c r="I8478"/>
      <c r="J8478"/>
      <c r="K8478" s="91"/>
      <c r="L8478" s="91"/>
      <c r="M8478" s="91"/>
      <c r="R8478"/>
      <c r="S8478"/>
      <c r="T8478"/>
      <c r="U8478"/>
      <c r="V8478"/>
      <c r="W8478"/>
      <c r="X8478"/>
      <c r="Y8478"/>
      <c r="Z8478"/>
      <c r="AA8478"/>
      <c r="AB8478"/>
      <c r="AC8478"/>
    </row>
    <row r="8479" spans="2:29" s="14" customFormat="1" x14ac:dyDescent="0.25">
      <c r="B8479"/>
      <c r="C8479"/>
      <c r="D8479"/>
      <c r="E8479"/>
      <c r="F8479"/>
      <c r="G8479"/>
      <c r="H8479"/>
      <c r="I8479"/>
      <c r="J8479"/>
      <c r="K8479" s="91"/>
      <c r="L8479" s="91"/>
      <c r="M8479" s="91"/>
      <c r="R8479"/>
      <c r="S8479"/>
      <c r="T8479"/>
      <c r="U8479"/>
      <c r="V8479"/>
      <c r="W8479"/>
      <c r="X8479"/>
      <c r="Y8479"/>
      <c r="Z8479"/>
      <c r="AA8479"/>
      <c r="AB8479"/>
      <c r="AC8479"/>
    </row>
    <row r="8480" spans="2:29" s="14" customFormat="1" x14ac:dyDescent="0.25">
      <c r="B8480"/>
      <c r="C8480"/>
      <c r="D8480"/>
      <c r="E8480"/>
      <c r="F8480"/>
      <c r="G8480"/>
      <c r="H8480"/>
      <c r="I8480"/>
      <c r="J8480"/>
      <c r="K8480" s="91"/>
      <c r="L8480" s="91"/>
      <c r="M8480" s="91"/>
      <c r="R8480"/>
      <c r="S8480"/>
      <c r="T8480"/>
      <c r="U8480"/>
      <c r="V8480"/>
      <c r="W8480"/>
      <c r="X8480"/>
      <c r="Y8480"/>
      <c r="Z8480"/>
      <c r="AA8480"/>
      <c r="AB8480"/>
      <c r="AC8480"/>
    </row>
    <row r="8481" spans="2:29" s="14" customFormat="1" x14ac:dyDescent="0.25">
      <c r="B8481"/>
      <c r="C8481"/>
      <c r="D8481"/>
      <c r="E8481"/>
      <c r="F8481"/>
      <c r="G8481"/>
      <c r="H8481"/>
      <c r="I8481"/>
      <c r="J8481"/>
      <c r="K8481" s="91"/>
      <c r="L8481" s="91"/>
      <c r="M8481" s="91"/>
      <c r="R8481"/>
      <c r="S8481"/>
      <c r="T8481"/>
      <c r="U8481"/>
      <c r="V8481"/>
      <c r="W8481"/>
      <c r="X8481"/>
      <c r="Y8481"/>
      <c r="Z8481"/>
      <c r="AA8481"/>
      <c r="AB8481"/>
      <c r="AC8481"/>
    </row>
    <row r="8482" spans="2:29" s="14" customFormat="1" x14ac:dyDescent="0.25">
      <c r="B8482"/>
      <c r="C8482"/>
      <c r="D8482"/>
      <c r="E8482"/>
      <c r="F8482"/>
      <c r="G8482"/>
      <c r="H8482"/>
      <c r="I8482"/>
      <c r="J8482"/>
      <c r="K8482" s="91"/>
      <c r="L8482" s="91"/>
      <c r="M8482" s="91"/>
      <c r="R8482"/>
      <c r="S8482"/>
      <c r="T8482"/>
      <c r="U8482"/>
      <c r="V8482"/>
      <c r="W8482"/>
      <c r="X8482"/>
      <c r="Y8482"/>
      <c r="Z8482"/>
      <c r="AA8482"/>
      <c r="AB8482"/>
      <c r="AC8482"/>
    </row>
    <row r="8483" spans="2:29" s="14" customFormat="1" x14ac:dyDescent="0.25">
      <c r="B8483"/>
      <c r="C8483"/>
      <c r="D8483"/>
      <c r="E8483"/>
      <c r="F8483"/>
      <c r="G8483"/>
      <c r="H8483"/>
      <c r="I8483"/>
      <c r="J8483"/>
      <c r="K8483" s="91"/>
      <c r="L8483" s="91"/>
      <c r="M8483" s="91"/>
      <c r="R8483"/>
      <c r="S8483"/>
      <c r="T8483"/>
      <c r="U8483"/>
      <c r="V8483"/>
      <c r="W8483"/>
      <c r="X8483"/>
      <c r="Y8483"/>
      <c r="Z8483"/>
      <c r="AA8483"/>
      <c r="AB8483"/>
      <c r="AC8483"/>
    </row>
    <row r="8484" spans="2:29" s="14" customFormat="1" x14ac:dyDescent="0.25">
      <c r="B8484"/>
      <c r="C8484"/>
      <c r="D8484"/>
      <c r="E8484"/>
      <c r="F8484"/>
      <c r="G8484"/>
      <c r="H8484"/>
      <c r="I8484"/>
      <c r="J8484"/>
      <c r="K8484" s="91"/>
      <c r="L8484" s="91"/>
      <c r="M8484" s="91"/>
      <c r="R8484"/>
      <c r="S8484"/>
      <c r="T8484"/>
      <c r="U8484"/>
      <c r="V8484"/>
      <c r="W8484"/>
      <c r="X8484"/>
      <c r="Y8484"/>
      <c r="Z8484"/>
      <c r="AA8484"/>
      <c r="AB8484"/>
      <c r="AC8484"/>
    </row>
    <row r="8485" spans="2:29" s="14" customFormat="1" x14ac:dyDescent="0.25">
      <c r="B8485"/>
      <c r="C8485"/>
      <c r="D8485"/>
      <c r="E8485"/>
      <c r="F8485"/>
      <c r="G8485"/>
      <c r="H8485"/>
      <c r="I8485"/>
      <c r="J8485"/>
      <c r="K8485" s="91"/>
      <c r="L8485" s="91"/>
      <c r="M8485" s="91"/>
      <c r="R8485"/>
      <c r="S8485"/>
      <c r="T8485"/>
      <c r="U8485"/>
      <c r="V8485"/>
      <c r="W8485"/>
      <c r="X8485"/>
      <c r="Y8485"/>
      <c r="Z8485"/>
      <c r="AA8485"/>
      <c r="AB8485"/>
      <c r="AC8485"/>
    </row>
    <row r="8486" spans="2:29" s="14" customFormat="1" x14ac:dyDescent="0.25">
      <c r="B8486"/>
      <c r="C8486"/>
      <c r="D8486"/>
      <c r="E8486"/>
      <c r="F8486"/>
      <c r="G8486"/>
      <c r="H8486"/>
      <c r="I8486"/>
      <c r="J8486"/>
      <c r="K8486" s="91"/>
      <c r="L8486" s="91"/>
      <c r="M8486" s="91"/>
      <c r="R8486"/>
      <c r="S8486"/>
      <c r="T8486"/>
      <c r="U8486"/>
      <c r="V8486"/>
      <c r="W8486"/>
      <c r="X8486"/>
      <c r="Y8486"/>
      <c r="Z8486"/>
      <c r="AA8486"/>
      <c r="AB8486"/>
      <c r="AC8486"/>
    </row>
    <row r="8487" spans="2:29" s="14" customFormat="1" x14ac:dyDescent="0.25">
      <c r="B8487"/>
      <c r="C8487"/>
      <c r="D8487"/>
      <c r="E8487"/>
      <c r="F8487"/>
      <c r="G8487"/>
      <c r="H8487"/>
      <c r="I8487"/>
      <c r="J8487"/>
      <c r="K8487" s="91"/>
      <c r="L8487" s="91"/>
      <c r="M8487" s="91"/>
      <c r="R8487"/>
      <c r="S8487"/>
      <c r="T8487"/>
      <c r="U8487"/>
      <c r="V8487"/>
      <c r="W8487"/>
      <c r="X8487"/>
      <c r="Y8487"/>
      <c r="Z8487"/>
      <c r="AA8487"/>
      <c r="AB8487"/>
      <c r="AC8487"/>
    </row>
    <row r="8488" spans="2:29" s="14" customFormat="1" x14ac:dyDescent="0.25">
      <c r="B8488"/>
      <c r="C8488"/>
      <c r="D8488"/>
      <c r="E8488"/>
      <c r="F8488"/>
      <c r="G8488"/>
      <c r="H8488"/>
      <c r="I8488"/>
      <c r="J8488"/>
      <c r="K8488" s="91"/>
      <c r="L8488" s="91"/>
      <c r="M8488" s="91"/>
      <c r="R8488"/>
      <c r="S8488"/>
      <c r="T8488"/>
      <c r="U8488"/>
      <c r="V8488"/>
      <c r="W8488"/>
      <c r="X8488"/>
      <c r="Y8488"/>
      <c r="Z8488"/>
      <c r="AA8488"/>
      <c r="AB8488"/>
      <c r="AC8488"/>
    </row>
    <row r="8489" spans="2:29" s="14" customFormat="1" x14ac:dyDescent="0.25">
      <c r="B8489"/>
      <c r="C8489"/>
      <c r="D8489"/>
      <c r="E8489"/>
      <c r="F8489"/>
      <c r="G8489"/>
      <c r="H8489"/>
      <c r="I8489"/>
      <c r="J8489"/>
      <c r="K8489" s="91"/>
      <c r="L8489" s="91"/>
      <c r="M8489" s="91"/>
      <c r="R8489"/>
      <c r="S8489"/>
      <c r="T8489"/>
      <c r="U8489"/>
      <c r="V8489"/>
      <c r="W8489"/>
      <c r="X8489"/>
      <c r="Y8489"/>
      <c r="Z8489"/>
      <c r="AA8489"/>
      <c r="AB8489"/>
      <c r="AC8489"/>
    </row>
    <row r="8490" spans="2:29" s="14" customFormat="1" x14ac:dyDescent="0.25">
      <c r="B8490"/>
      <c r="C8490"/>
      <c r="D8490"/>
      <c r="E8490"/>
      <c r="F8490"/>
      <c r="G8490"/>
      <c r="H8490"/>
      <c r="I8490"/>
      <c r="J8490"/>
      <c r="K8490" s="91"/>
      <c r="L8490" s="91"/>
      <c r="M8490" s="91"/>
      <c r="R8490"/>
      <c r="S8490"/>
      <c r="T8490"/>
      <c r="U8490"/>
      <c r="V8490"/>
      <c r="W8490"/>
      <c r="X8490"/>
      <c r="Y8490"/>
      <c r="Z8490"/>
      <c r="AA8490"/>
      <c r="AB8490"/>
      <c r="AC8490"/>
    </row>
    <row r="8491" spans="2:29" s="14" customFormat="1" x14ac:dyDescent="0.25">
      <c r="B8491"/>
      <c r="C8491"/>
      <c r="D8491"/>
      <c r="E8491"/>
      <c r="F8491"/>
      <c r="G8491"/>
      <c r="H8491"/>
      <c r="I8491"/>
      <c r="J8491"/>
      <c r="K8491" s="91"/>
      <c r="L8491" s="91"/>
      <c r="M8491" s="91"/>
      <c r="R8491"/>
      <c r="S8491"/>
      <c r="T8491"/>
      <c r="U8491"/>
      <c r="V8491"/>
      <c r="W8491"/>
      <c r="X8491"/>
      <c r="Y8491"/>
      <c r="Z8491"/>
      <c r="AA8491"/>
      <c r="AB8491"/>
      <c r="AC8491"/>
    </row>
    <row r="8492" spans="2:29" s="14" customFormat="1" x14ac:dyDescent="0.25">
      <c r="B8492"/>
      <c r="C8492"/>
      <c r="D8492"/>
      <c r="E8492"/>
      <c r="F8492"/>
      <c r="G8492"/>
      <c r="H8492"/>
      <c r="I8492"/>
      <c r="J8492"/>
      <c r="K8492" s="91"/>
      <c r="L8492" s="91"/>
      <c r="M8492" s="91"/>
      <c r="R8492"/>
      <c r="S8492"/>
      <c r="T8492"/>
      <c r="U8492"/>
      <c r="V8492"/>
      <c r="W8492"/>
      <c r="X8492"/>
      <c r="Y8492"/>
      <c r="Z8492"/>
      <c r="AA8492"/>
      <c r="AB8492"/>
      <c r="AC8492"/>
    </row>
    <row r="8493" spans="2:29" s="14" customFormat="1" x14ac:dyDescent="0.25">
      <c r="B8493"/>
      <c r="C8493"/>
      <c r="D8493"/>
      <c r="E8493"/>
      <c r="F8493"/>
      <c r="G8493"/>
      <c r="H8493"/>
      <c r="I8493"/>
      <c r="J8493"/>
      <c r="K8493" s="91"/>
      <c r="L8493" s="91"/>
      <c r="M8493" s="91"/>
      <c r="R8493"/>
      <c r="S8493"/>
      <c r="T8493"/>
      <c r="U8493"/>
      <c r="V8493"/>
      <c r="W8493"/>
      <c r="X8493"/>
      <c r="Y8493"/>
      <c r="Z8493"/>
      <c r="AA8493"/>
      <c r="AB8493"/>
      <c r="AC8493"/>
    </row>
    <row r="8494" spans="2:29" s="14" customFormat="1" x14ac:dyDescent="0.25">
      <c r="B8494"/>
      <c r="C8494"/>
      <c r="D8494"/>
      <c r="E8494"/>
      <c r="F8494"/>
      <c r="G8494"/>
      <c r="H8494"/>
      <c r="I8494"/>
      <c r="J8494"/>
      <c r="K8494" s="91"/>
      <c r="L8494" s="91"/>
      <c r="M8494" s="91"/>
      <c r="R8494"/>
      <c r="S8494"/>
      <c r="T8494"/>
      <c r="U8494"/>
      <c r="V8494"/>
      <c r="W8494"/>
      <c r="X8494"/>
      <c r="Y8494"/>
      <c r="Z8494"/>
      <c r="AA8494"/>
      <c r="AB8494"/>
      <c r="AC8494"/>
    </row>
    <row r="8495" spans="2:29" s="14" customFormat="1" x14ac:dyDescent="0.25">
      <c r="B8495"/>
      <c r="C8495"/>
      <c r="D8495"/>
      <c r="E8495"/>
      <c r="F8495"/>
      <c r="G8495"/>
      <c r="H8495"/>
      <c r="I8495"/>
      <c r="J8495"/>
      <c r="K8495" s="91"/>
      <c r="L8495" s="91"/>
      <c r="M8495" s="91"/>
      <c r="R8495"/>
      <c r="S8495"/>
      <c r="T8495"/>
      <c r="U8495"/>
      <c r="V8495"/>
      <c r="W8495"/>
      <c r="X8495"/>
      <c r="Y8495"/>
      <c r="Z8495"/>
      <c r="AA8495"/>
      <c r="AB8495"/>
      <c r="AC8495"/>
    </row>
    <row r="8496" spans="2:29" s="14" customFormat="1" x14ac:dyDescent="0.25">
      <c r="B8496"/>
      <c r="C8496"/>
      <c r="D8496"/>
      <c r="E8496"/>
      <c r="F8496"/>
      <c r="G8496"/>
      <c r="H8496"/>
      <c r="I8496"/>
      <c r="J8496"/>
      <c r="K8496" s="91"/>
      <c r="L8496" s="91"/>
      <c r="M8496" s="91"/>
      <c r="R8496"/>
      <c r="S8496"/>
      <c r="T8496"/>
      <c r="U8496"/>
      <c r="V8496"/>
      <c r="W8496"/>
      <c r="X8496"/>
      <c r="Y8496"/>
      <c r="Z8496"/>
      <c r="AA8496"/>
      <c r="AB8496"/>
      <c r="AC8496"/>
    </row>
    <row r="8497" spans="2:29" s="14" customFormat="1" x14ac:dyDescent="0.25">
      <c r="B8497"/>
      <c r="C8497"/>
      <c r="D8497"/>
      <c r="E8497"/>
      <c r="F8497"/>
      <c r="G8497"/>
      <c r="H8497"/>
      <c r="I8497"/>
      <c r="J8497"/>
      <c r="K8497" s="91"/>
      <c r="L8497" s="91"/>
      <c r="M8497" s="91"/>
      <c r="R8497"/>
      <c r="S8497"/>
      <c r="T8497"/>
      <c r="U8497"/>
      <c r="V8497"/>
      <c r="W8497"/>
      <c r="X8497"/>
      <c r="Y8497"/>
      <c r="Z8497"/>
      <c r="AA8497"/>
      <c r="AB8497"/>
      <c r="AC8497"/>
    </row>
    <row r="8498" spans="2:29" s="14" customFormat="1" x14ac:dyDescent="0.25">
      <c r="B8498"/>
      <c r="C8498"/>
      <c r="D8498"/>
      <c r="E8498"/>
      <c r="F8498"/>
      <c r="G8498"/>
      <c r="H8498"/>
      <c r="I8498"/>
      <c r="J8498"/>
      <c r="K8498" s="91"/>
      <c r="L8498" s="91"/>
      <c r="M8498" s="91"/>
      <c r="R8498"/>
      <c r="S8498"/>
      <c r="T8498"/>
      <c r="U8498"/>
      <c r="V8498"/>
      <c r="W8498"/>
      <c r="X8498"/>
      <c r="Y8498"/>
      <c r="Z8498"/>
      <c r="AA8498"/>
      <c r="AB8498"/>
      <c r="AC8498"/>
    </row>
    <row r="8499" spans="2:29" s="14" customFormat="1" x14ac:dyDescent="0.25">
      <c r="B8499"/>
      <c r="C8499"/>
      <c r="D8499"/>
      <c r="E8499"/>
      <c r="F8499"/>
      <c r="G8499"/>
      <c r="H8499"/>
      <c r="I8499"/>
      <c r="J8499"/>
      <c r="K8499" s="91"/>
      <c r="L8499" s="91"/>
      <c r="M8499" s="91"/>
      <c r="R8499"/>
      <c r="S8499"/>
      <c r="T8499"/>
      <c r="U8499"/>
      <c r="V8499"/>
      <c r="W8499"/>
      <c r="X8499"/>
      <c r="Y8499"/>
      <c r="Z8499"/>
      <c r="AA8499"/>
      <c r="AB8499"/>
      <c r="AC8499"/>
    </row>
    <row r="8500" spans="2:29" s="14" customFormat="1" x14ac:dyDescent="0.25">
      <c r="B8500"/>
      <c r="C8500"/>
      <c r="D8500"/>
      <c r="E8500"/>
      <c r="F8500"/>
      <c r="G8500"/>
      <c r="H8500"/>
      <c r="I8500"/>
      <c r="J8500"/>
      <c r="K8500" s="91"/>
      <c r="L8500" s="91"/>
      <c r="M8500" s="91"/>
      <c r="R8500"/>
      <c r="S8500"/>
      <c r="T8500"/>
      <c r="U8500"/>
      <c r="V8500"/>
      <c r="W8500"/>
      <c r="X8500"/>
      <c r="Y8500"/>
      <c r="Z8500"/>
      <c r="AA8500"/>
      <c r="AB8500"/>
      <c r="AC8500"/>
    </row>
    <row r="8501" spans="2:29" s="14" customFormat="1" x14ac:dyDescent="0.25">
      <c r="B8501"/>
      <c r="C8501"/>
      <c r="D8501"/>
      <c r="E8501"/>
      <c r="F8501"/>
      <c r="G8501"/>
      <c r="H8501"/>
      <c r="I8501"/>
      <c r="J8501"/>
      <c r="K8501" s="91"/>
      <c r="L8501" s="91"/>
      <c r="M8501" s="91"/>
      <c r="R8501"/>
      <c r="S8501"/>
      <c r="T8501"/>
      <c r="U8501"/>
      <c r="V8501"/>
      <c r="W8501"/>
      <c r="X8501"/>
      <c r="Y8501"/>
      <c r="Z8501"/>
      <c r="AA8501"/>
      <c r="AB8501"/>
      <c r="AC8501"/>
    </row>
    <row r="8502" spans="2:29" s="14" customFormat="1" x14ac:dyDescent="0.25">
      <c r="B8502"/>
      <c r="C8502"/>
      <c r="D8502"/>
      <c r="E8502"/>
      <c r="F8502"/>
      <c r="G8502"/>
      <c r="H8502"/>
      <c r="I8502"/>
      <c r="J8502"/>
      <c r="K8502" s="91"/>
      <c r="L8502" s="91"/>
      <c r="M8502" s="91"/>
      <c r="R8502"/>
      <c r="S8502"/>
      <c r="T8502"/>
      <c r="U8502"/>
      <c r="V8502"/>
      <c r="W8502"/>
      <c r="X8502"/>
      <c r="Y8502"/>
      <c r="Z8502"/>
      <c r="AA8502"/>
      <c r="AB8502"/>
      <c r="AC8502"/>
    </row>
    <row r="8503" spans="2:29" s="14" customFormat="1" x14ac:dyDescent="0.25">
      <c r="B8503"/>
      <c r="C8503"/>
      <c r="D8503"/>
      <c r="E8503"/>
      <c r="F8503"/>
      <c r="G8503"/>
      <c r="H8503"/>
      <c r="I8503"/>
      <c r="J8503"/>
      <c r="K8503" s="91"/>
      <c r="L8503" s="91"/>
      <c r="M8503" s="91"/>
      <c r="R8503"/>
      <c r="S8503"/>
      <c r="T8503"/>
      <c r="U8503"/>
      <c r="V8503"/>
      <c r="W8503"/>
      <c r="X8503"/>
      <c r="Y8503"/>
      <c r="Z8503"/>
      <c r="AA8503"/>
      <c r="AB8503"/>
      <c r="AC8503"/>
    </row>
    <row r="8504" spans="2:29" s="14" customFormat="1" x14ac:dyDescent="0.25">
      <c r="B8504"/>
      <c r="C8504"/>
      <c r="D8504"/>
      <c r="E8504"/>
      <c r="F8504"/>
      <c r="G8504"/>
      <c r="H8504"/>
      <c r="I8504"/>
      <c r="J8504"/>
      <c r="K8504" s="91"/>
      <c r="L8504" s="91"/>
      <c r="M8504" s="91"/>
      <c r="R8504"/>
      <c r="S8504"/>
      <c r="T8504"/>
      <c r="U8504"/>
      <c r="V8504"/>
      <c r="W8504"/>
      <c r="X8504"/>
      <c r="Y8504"/>
      <c r="Z8504"/>
      <c r="AA8504"/>
      <c r="AB8504"/>
      <c r="AC8504"/>
    </row>
    <row r="8505" spans="2:29" s="14" customFormat="1" x14ac:dyDescent="0.25">
      <c r="B8505"/>
      <c r="C8505"/>
      <c r="D8505"/>
      <c r="E8505"/>
      <c r="F8505"/>
      <c r="G8505"/>
      <c r="H8505"/>
      <c r="I8505"/>
      <c r="J8505"/>
      <c r="K8505" s="91"/>
      <c r="L8505" s="91"/>
      <c r="M8505" s="91"/>
      <c r="R8505"/>
      <c r="S8505"/>
      <c r="T8505"/>
      <c r="U8505"/>
      <c r="V8505"/>
      <c r="W8505"/>
      <c r="X8505"/>
      <c r="Y8505"/>
      <c r="Z8505"/>
      <c r="AA8505"/>
      <c r="AB8505"/>
      <c r="AC8505"/>
    </row>
    <row r="8506" spans="2:29" s="14" customFormat="1" x14ac:dyDescent="0.25">
      <c r="B8506"/>
      <c r="C8506"/>
      <c r="D8506"/>
      <c r="E8506"/>
      <c r="F8506"/>
      <c r="G8506"/>
      <c r="H8506"/>
      <c r="I8506"/>
      <c r="J8506"/>
      <c r="K8506" s="91"/>
      <c r="L8506" s="91"/>
      <c r="M8506" s="91"/>
      <c r="R8506"/>
      <c r="S8506"/>
      <c r="T8506"/>
      <c r="U8506"/>
      <c r="V8506"/>
      <c r="W8506"/>
      <c r="X8506"/>
      <c r="Y8506"/>
      <c r="Z8506"/>
      <c r="AA8506"/>
      <c r="AB8506"/>
      <c r="AC8506"/>
    </row>
    <row r="8507" spans="2:29" s="14" customFormat="1" x14ac:dyDescent="0.25">
      <c r="B8507"/>
      <c r="C8507"/>
      <c r="D8507"/>
      <c r="E8507"/>
      <c r="F8507"/>
      <c r="G8507"/>
      <c r="H8507"/>
      <c r="I8507"/>
      <c r="J8507"/>
      <c r="K8507" s="91"/>
      <c r="L8507" s="91"/>
      <c r="M8507" s="91"/>
      <c r="R8507"/>
      <c r="S8507"/>
      <c r="T8507"/>
      <c r="U8507"/>
      <c r="V8507"/>
      <c r="W8507"/>
      <c r="X8507"/>
      <c r="Y8507"/>
      <c r="Z8507"/>
      <c r="AA8507"/>
      <c r="AB8507"/>
      <c r="AC8507"/>
    </row>
    <row r="8508" spans="2:29" s="14" customFormat="1" x14ac:dyDescent="0.25">
      <c r="B8508"/>
      <c r="C8508"/>
      <c r="D8508"/>
      <c r="E8508"/>
      <c r="F8508"/>
      <c r="G8508"/>
      <c r="H8508"/>
      <c r="I8508"/>
      <c r="J8508"/>
      <c r="K8508" s="91"/>
      <c r="L8508" s="91"/>
      <c r="M8508" s="91"/>
      <c r="R8508"/>
      <c r="S8508"/>
      <c r="T8508"/>
      <c r="U8508"/>
      <c r="V8508"/>
      <c r="W8508"/>
      <c r="X8508"/>
      <c r="Y8508"/>
      <c r="Z8508"/>
      <c r="AA8508"/>
      <c r="AB8508"/>
      <c r="AC8508"/>
    </row>
    <row r="8509" spans="2:29" s="14" customFormat="1" x14ac:dyDescent="0.25">
      <c r="B8509"/>
      <c r="C8509"/>
      <c r="D8509"/>
      <c r="E8509"/>
      <c r="F8509"/>
      <c r="G8509"/>
      <c r="H8509"/>
      <c r="I8509"/>
      <c r="J8509"/>
      <c r="K8509" s="91"/>
      <c r="L8509" s="91"/>
      <c r="M8509" s="91"/>
      <c r="R8509"/>
      <c r="S8509"/>
      <c r="T8509"/>
      <c r="U8509"/>
      <c r="V8509"/>
      <c r="W8509"/>
      <c r="X8509"/>
      <c r="Y8509"/>
      <c r="Z8509"/>
      <c r="AA8509"/>
      <c r="AB8509"/>
      <c r="AC8509"/>
    </row>
    <row r="8510" spans="2:29" s="14" customFormat="1" x14ac:dyDescent="0.25">
      <c r="B8510"/>
      <c r="C8510"/>
      <c r="D8510"/>
      <c r="E8510"/>
      <c r="F8510"/>
      <c r="G8510"/>
      <c r="H8510"/>
      <c r="I8510"/>
      <c r="J8510"/>
      <c r="K8510" s="91"/>
      <c r="L8510" s="91"/>
      <c r="M8510" s="91"/>
      <c r="R8510"/>
      <c r="S8510"/>
      <c r="T8510"/>
      <c r="U8510"/>
      <c r="V8510"/>
      <c r="W8510"/>
      <c r="X8510"/>
      <c r="Y8510"/>
      <c r="Z8510"/>
      <c r="AA8510"/>
      <c r="AB8510"/>
      <c r="AC8510"/>
    </row>
    <row r="8511" spans="2:29" s="14" customFormat="1" x14ac:dyDescent="0.25">
      <c r="B8511"/>
      <c r="C8511"/>
      <c r="D8511"/>
      <c r="E8511"/>
      <c r="F8511"/>
      <c r="G8511"/>
      <c r="H8511"/>
      <c r="I8511"/>
      <c r="J8511"/>
      <c r="K8511" s="91"/>
      <c r="L8511" s="91"/>
      <c r="M8511" s="91"/>
      <c r="R8511"/>
      <c r="S8511"/>
      <c r="T8511"/>
      <c r="U8511"/>
      <c r="V8511"/>
      <c r="W8511"/>
      <c r="X8511"/>
      <c r="Y8511"/>
      <c r="Z8511"/>
      <c r="AA8511"/>
      <c r="AB8511"/>
      <c r="AC8511"/>
    </row>
    <row r="8512" spans="2:29" s="14" customFormat="1" x14ac:dyDescent="0.25">
      <c r="B8512"/>
      <c r="C8512"/>
      <c r="D8512"/>
      <c r="E8512"/>
      <c r="F8512"/>
      <c r="G8512"/>
      <c r="H8512"/>
      <c r="I8512"/>
      <c r="J8512"/>
      <c r="K8512" s="91"/>
      <c r="L8512" s="91"/>
      <c r="M8512" s="91"/>
      <c r="R8512"/>
      <c r="S8512"/>
      <c r="T8512"/>
      <c r="U8512"/>
      <c r="V8512"/>
      <c r="W8512"/>
      <c r="X8512"/>
      <c r="Y8512"/>
      <c r="Z8512"/>
      <c r="AA8512"/>
      <c r="AB8512"/>
      <c r="AC8512"/>
    </row>
    <row r="8513" spans="2:29" s="14" customFormat="1" x14ac:dyDescent="0.25">
      <c r="B8513"/>
      <c r="C8513"/>
      <c r="D8513"/>
      <c r="E8513"/>
      <c r="F8513"/>
      <c r="G8513"/>
      <c r="H8513"/>
      <c r="I8513"/>
      <c r="J8513"/>
      <c r="K8513" s="91"/>
      <c r="L8513" s="91"/>
      <c r="M8513" s="91"/>
      <c r="R8513"/>
      <c r="S8513"/>
      <c r="T8513"/>
      <c r="U8513"/>
      <c r="V8513"/>
      <c r="W8513"/>
      <c r="X8513"/>
      <c r="Y8513"/>
      <c r="Z8513"/>
      <c r="AA8513"/>
      <c r="AB8513"/>
      <c r="AC8513"/>
    </row>
    <row r="8514" spans="2:29" s="14" customFormat="1" x14ac:dyDescent="0.25">
      <c r="B8514"/>
      <c r="C8514"/>
      <c r="D8514"/>
      <c r="E8514"/>
      <c r="F8514"/>
      <c r="G8514"/>
      <c r="H8514"/>
      <c r="I8514"/>
      <c r="J8514"/>
      <c r="K8514" s="91"/>
      <c r="L8514" s="91"/>
      <c r="M8514" s="91"/>
      <c r="R8514"/>
      <c r="S8514"/>
      <c r="T8514"/>
      <c r="U8514"/>
      <c r="V8514"/>
      <c r="W8514"/>
      <c r="X8514"/>
      <c r="Y8514"/>
      <c r="Z8514"/>
      <c r="AA8514"/>
      <c r="AB8514"/>
      <c r="AC8514"/>
    </row>
    <row r="8515" spans="2:29" s="14" customFormat="1" x14ac:dyDescent="0.25">
      <c r="B8515"/>
      <c r="C8515"/>
      <c r="D8515"/>
      <c r="E8515"/>
      <c r="F8515"/>
      <c r="G8515"/>
      <c r="H8515"/>
      <c r="I8515"/>
      <c r="J8515"/>
      <c r="K8515" s="91"/>
      <c r="L8515" s="91"/>
      <c r="M8515" s="91"/>
      <c r="R8515"/>
      <c r="S8515"/>
      <c r="T8515"/>
      <c r="U8515"/>
      <c r="V8515"/>
      <c r="W8515"/>
      <c r="X8515"/>
      <c r="Y8515"/>
      <c r="Z8515"/>
      <c r="AA8515"/>
      <c r="AB8515"/>
      <c r="AC8515"/>
    </row>
    <row r="8516" spans="2:29" s="14" customFormat="1" x14ac:dyDescent="0.25">
      <c r="B8516"/>
      <c r="C8516"/>
      <c r="D8516"/>
      <c r="E8516"/>
      <c r="F8516"/>
      <c r="G8516"/>
      <c r="H8516"/>
      <c r="I8516"/>
      <c r="J8516"/>
      <c r="K8516" s="91"/>
      <c r="L8516" s="91"/>
      <c r="M8516" s="91"/>
      <c r="R8516"/>
      <c r="S8516"/>
      <c r="T8516"/>
      <c r="U8516"/>
      <c r="V8516"/>
      <c r="W8516"/>
      <c r="X8516"/>
      <c r="Y8516"/>
      <c r="Z8516"/>
      <c r="AA8516"/>
      <c r="AB8516"/>
      <c r="AC8516"/>
    </row>
    <row r="8517" spans="2:29" s="14" customFormat="1" x14ac:dyDescent="0.25">
      <c r="B8517"/>
      <c r="C8517"/>
      <c r="D8517"/>
      <c r="E8517"/>
      <c r="F8517"/>
      <c r="G8517"/>
      <c r="H8517"/>
      <c r="I8517"/>
      <c r="J8517"/>
      <c r="K8517" s="91"/>
      <c r="L8517" s="91"/>
      <c r="M8517" s="91"/>
      <c r="R8517"/>
      <c r="S8517"/>
      <c r="T8517"/>
      <c r="U8517"/>
      <c r="V8517"/>
      <c r="W8517"/>
      <c r="X8517"/>
      <c r="Y8517"/>
      <c r="Z8517"/>
      <c r="AA8517"/>
      <c r="AB8517"/>
      <c r="AC8517"/>
    </row>
    <row r="8518" spans="2:29" s="14" customFormat="1" x14ac:dyDescent="0.25">
      <c r="B8518"/>
      <c r="C8518"/>
      <c r="D8518"/>
      <c r="E8518"/>
      <c r="F8518"/>
      <c r="G8518"/>
      <c r="H8518"/>
      <c r="I8518"/>
      <c r="J8518"/>
      <c r="K8518" s="91"/>
      <c r="L8518" s="91"/>
      <c r="M8518" s="91"/>
      <c r="R8518"/>
      <c r="S8518"/>
      <c r="T8518"/>
      <c r="U8518"/>
      <c r="V8518"/>
      <c r="W8518"/>
      <c r="X8518"/>
      <c r="Y8518"/>
      <c r="Z8518"/>
      <c r="AA8518"/>
      <c r="AB8518"/>
      <c r="AC8518"/>
    </row>
    <row r="8519" spans="2:29" s="14" customFormat="1" x14ac:dyDescent="0.25">
      <c r="B8519"/>
      <c r="C8519"/>
      <c r="D8519"/>
      <c r="E8519"/>
      <c r="F8519"/>
      <c r="G8519"/>
      <c r="H8519"/>
      <c r="I8519"/>
      <c r="J8519"/>
      <c r="K8519" s="91"/>
      <c r="L8519" s="91"/>
      <c r="M8519" s="91"/>
      <c r="R8519"/>
      <c r="S8519"/>
      <c r="T8519"/>
      <c r="U8519"/>
      <c r="V8519"/>
      <c r="W8519"/>
      <c r="X8519"/>
      <c r="Y8519"/>
      <c r="Z8519"/>
      <c r="AA8519"/>
      <c r="AB8519"/>
      <c r="AC8519"/>
    </row>
    <row r="8520" spans="2:29" s="14" customFormat="1" x14ac:dyDescent="0.25">
      <c r="B8520"/>
      <c r="C8520"/>
      <c r="D8520"/>
      <c r="E8520"/>
      <c r="F8520"/>
      <c r="G8520"/>
      <c r="H8520"/>
      <c r="I8520"/>
      <c r="J8520"/>
      <c r="K8520" s="91"/>
      <c r="L8520" s="91"/>
      <c r="M8520" s="91"/>
      <c r="R8520"/>
      <c r="S8520"/>
      <c r="T8520"/>
      <c r="U8520"/>
      <c r="V8520"/>
      <c r="W8520"/>
      <c r="X8520"/>
      <c r="Y8520"/>
      <c r="Z8520"/>
      <c r="AA8520"/>
      <c r="AB8520"/>
      <c r="AC8520"/>
    </row>
    <row r="8521" spans="2:29" s="14" customFormat="1" x14ac:dyDescent="0.25">
      <c r="B8521"/>
      <c r="C8521"/>
      <c r="D8521"/>
      <c r="E8521"/>
      <c r="F8521"/>
      <c r="G8521"/>
      <c r="H8521"/>
      <c r="I8521"/>
      <c r="J8521"/>
      <c r="K8521" s="91"/>
      <c r="L8521" s="91"/>
      <c r="M8521" s="91"/>
      <c r="R8521"/>
      <c r="S8521"/>
      <c r="T8521"/>
      <c r="U8521"/>
      <c r="V8521"/>
      <c r="W8521"/>
      <c r="X8521"/>
      <c r="Y8521"/>
      <c r="Z8521"/>
      <c r="AA8521"/>
      <c r="AB8521"/>
      <c r="AC8521"/>
    </row>
    <row r="8522" spans="2:29" s="14" customFormat="1" x14ac:dyDescent="0.25">
      <c r="B8522"/>
      <c r="C8522"/>
      <c r="D8522"/>
      <c r="E8522"/>
      <c r="F8522"/>
      <c r="G8522"/>
      <c r="H8522"/>
      <c r="I8522"/>
      <c r="J8522"/>
      <c r="K8522" s="91"/>
      <c r="L8522" s="91"/>
      <c r="M8522" s="91"/>
      <c r="R8522"/>
      <c r="S8522"/>
      <c r="T8522"/>
      <c r="U8522"/>
      <c r="V8522"/>
      <c r="W8522"/>
      <c r="X8522"/>
      <c r="Y8522"/>
      <c r="Z8522"/>
      <c r="AA8522"/>
      <c r="AB8522"/>
      <c r="AC8522"/>
    </row>
    <row r="8523" spans="2:29" s="14" customFormat="1" x14ac:dyDescent="0.25">
      <c r="B8523"/>
      <c r="C8523"/>
      <c r="D8523"/>
      <c r="E8523"/>
      <c r="F8523"/>
      <c r="G8523"/>
      <c r="H8523"/>
      <c r="I8523"/>
      <c r="J8523"/>
      <c r="K8523" s="91"/>
      <c r="L8523" s="91"/>
      <c r="M8523" s="91"/>
      <c r="R8523"/>
      <c r="S8523"/>
      <c r="T8523"/>
      <c r="U8523"/>
      <c r="V8523"/>
      <c r="W8523"/>
      <c r="X8523"/>
      <c r="Y8523"/>
      <c r="Z8523"/>
      <c r="AA8523"/>
      <c r="AB8523"/>
      <c r="AC8523"/>
    </row>
    <row r="8524" spans="2:29" s="14" customFormat="1" x14ac:dyDescent="0.25">
      <c r="B8524"/>
      <c r="C8524"/>
      <c r="D8524"/>
      <c r="E8524"/>
      <c r="F8524"/>
      <c r="G8524"/>
      <c r="H8524"/>
      <c r="I8524"/>
      <c r="J8524"/>
      <c r="K8524" s="91"/>
      <c r="L8524" s="91"/>
      <c r="M8524" s="91"/>
      <c r="R8524"/>
      <c r="S8524"/>
      <c r="T8524"/>
      <c r="U8524"/>
      <c r="V8524"/>
      <c r="W8524"/>
      <c r="X8524"/>
      <c r="Y8524"/>
      <c r="Z8524"/>
      <c r="AA8524"/>
      <c r="AB8524"/>
      <c r="AC8524"/>
    </row>
    <row r="8525" spans="2:29" s="14" customFormat="1" x14ac:dyDescent="0.25">
      <c r="B8525"/>
      <c r="C8525"/>
      <c r="D8525"/>
      <c r="E8525"/>
      <c r="F8525"/>
      <c r="G8525"/>
      <c r="H8525"/>
      <c r="I8525"/>
      <c r="J8525"/>
      <c r="K8525" s="91"/>
      <c r="L8525" s="91"/>
      <c r="M8525" s="91"/>
      <c r="R8525"/>
      <c r="S8525"/>
      <c r="T8525"/>
      <c r="U8525"/>
      <c r="V8525"/>
      <c r="W8525"/>
      <c r="X8525"/>
      <c r="Y8525"/>
      <c r="Z8525"/>
      <c r="AA8525"/>
      <c r="AB8525"/>
      <c r="AC8525"/>
    </row>
    <row r="8526" spans="2:29" s="14" customFormat="1" x14ac:dyDescent="0.25">
      <c r="B8526"/>
      <c r="C8526"/>
      <c r="D8526"/>
      <c r="E8526"/>
      <c r="F8526"/>
      <c r="G8526"/>
      <c r="H8526"/>
      <c r="I8526"/>
      <c r="J8526"/>
      <c r="K8526" s="91"/>
      <c r="L8526" s="91"/>
      <c r="M8526" s="91"/>
      <c r="R8526"/>
      <c r="S8526"/>
      <c r="T8526"/>
      <c r="U8526"/>
      <c r="V8526"/>
      <c r="W8526"/>
      <c r="X8526"/>
      <c r="Y8526"/>
      <c r="Z8526"/>
      <c r="AA8526"/>
      <c r="AB8526"/>
      <c r="AC8526"/>
    </row>
    <row r="8527" spans="2:29" s="14" customFormat="1" x14ac:dyDescent="0.25">
      <c r="B8527"/>
      <c r="C8527"/>
      <c r="D8527"/>
      <c r="E8527"/>
      <c r="F8527"/>
      <c r="G8527"/>
      <c r="H8527"/>
      <c r="I8527"/>
      <c r="J8527"/>
      <c r="K8527" s="91"/>
      <c r="L8527" s="91"/>
      <c r="M8527" s="91"/>
      <c r="R8527"/>
      <c r="S8527"/>
      <c r="T8527"/>
      <c r="U8527"/>
      <c r="V8527"/>
      <c r="W8527"/>
      <c r="X8527"/>
      <c r="Y8527"/>
      <c r="Z8527"/>
      <c r="AA8527"/>
      <c r="AB8527"/>
      <c r="AC8527"/>
    </row>
    <row r="8528" spans="2:29" s="14" customFormat="1" x14ac:dyDescent="0.25">
      <c r="B8528"/>
      <c r="C8528"/>
      <c r="D8528"/>
      <c r="E8528"/>
      <c r="F8528"/>
      <c r="G8528"/>
      <c r="H8528"/>
      <c r="I8528"/>
      <c r="J8528"/>
      <c r="K8528" s="91"/>
      <c r="L8528" s="91"/>
      <c r="M8528" s="91"/>
      <c r="R8528"/>
      <c r="S8528"/>
      <c r="T8528"/>
      <c r="U8528"/>
      <c r="V8528"/>
      <c r="W8528"/>
      <c r="X8528"/>
      <c r="Y8528"/>
      <c r="Z8528"/>
      <c r="AA8528"/>
      <c r="AB8528"/>
      <c r="AC8528"/>
    </row>
    <row r="8529" spans="2:29" s="14" customFormat="1" x14ac:dyDescent="0.25">
      <c r="B8529"/>
      <c r="C8529"/>
      <c r="D8529"/>
      <c r="E8529"/>
      <c r="F8529"/>
      <c r="G8529"/>
      <c r="H8529"/>
      <c r="I8529"/>
      <c r="J8529"/>
      <c r="K8529" s="91"/>
      <c r="L8529" s="91"/>
      <c r="M8529" s="91"/>
      <c r="R8529"/>
      <c r="S8529"/>
      <c r="T8529"/>
      <c r="U8529"/>
      <c r="V8529"/>
      <c r="W8529"/>
      <c r="X8529"/>
      <c r="Y8529"/>
      <c r="Z8529"/>
      <c r="AA8529"/>
      <c r="AB8529"/>
      <c r="AC8529"/>
    </row>
    <row r="8530" spans="2:29" s="14" customFormat="1" x14ac:dyDescent="0.25">
      <c r="B8530"/>
      <c r="C8530"/>
      <c r="D8530"/>
      <c r="E8530"/>
      <c r="F8530"/>
      <c r="G8530"/>
      <c r="H8530"/>
      <c r="I8530"/>
      <c r="J8530"/>
      <c r="K8530" s="91"/>
      <c r="L8530" s="91"/>
      <c r="M8530" s="91"/>
      <c r="R8530"/>
      <c r="S8530"/>
      <c r="T8530"/>
      <c r="U8530"/>
      <c r="V8530"/>
      <c r="W8530"/>
      <c r="X8530"/>
      <c r="Y8530"/>
      <c r="Z8530"/>
      <c r="AA8530"/>
      <c r="AB8530"/>
      <c r="AC8530"/>
    </row>
    <row r="8531" spans="2:29" s="14" customFormat="1" x14ac:dyDescent="0.25">
      <c r="B8531"/>
      <c r="C8531"/>
      <c r="D8531"/>
      <c r="E8531"/>
      <c r="F8531"/>
      <c r="G8531"/>
      <c r="H8531"/>
      <c r="I8531"/>
      <c r="J8531"/>
      <c r="K8531" s="91"/>
      <c r="L8531" s="91"/>
      <c r="M8531" s="91"/>
      <c r="R8531"/>
      <c r="S8531"/>
      <c r="T8531"/>
      <c r="U8531"/>
      <c r="V8531"/>
      <c r="W8531"/>
      <c r="X8531"/>
      <c r="Y8531"/>
      <c r="Z8531"/>
      <c r="AA8531"/>
      <c r="AB8531"/>
      <c r="AC8531"/>
    </row>
    <row r="8532" spans="2:29" s="14" customFormat="1" x14ac:dyDescent="0.25">
      <c r="B8532"/>
      <c r="C8532"/>
      <c r="D8532"/>
      <c r="E8532"/>
      <c r="F8532"/>
      <c r="G8532"/>
      <c r="H8532"/>
      <c r="I8532"/>
      <c r="J8532"/>
      <c r="K8532" s="91"/>
      <c r="L8532" s="91"/>
      <c r="M8532" s="91"/>
      <c r="R8532"/>
      <c r="S8532"/>
      <c r="T8532"/>
      <c r="U8532"/>
      <c r="V8532"/>
      <c r="W8532"/>
      <c r="X8532"/>
      <c r="Y8532"/>
      <c r="Z8532"/>
      <c r="AA8532"/>
      <c r="AB8532"/>
      <c r="AC8532"/>
    </row>
    <row r="8533" spans="2:29" s="14" customFormat="1" x14ac:dyDescent="0.25">
      <c r="B8533"/>
      <c r="C8533"/>
      <c r="D8533"/>
      <c r="E8533"/>
      <c r="F8533"/>
      <c r="G8533"/>
      <c r="H8533"/>
      <c r="I8533"/>
      <c r="J8533"/>
      <c r="K8533" s="91"/>
      <c r="L8533" s="91"/>
      <c r="M8533" s="91"/>
      <c r="R8533"/>
      <c r="S8533"/>
      <c r="T8533"/>
      <c r="U8533"/>
      <c r="V8533"/>
      <c r="W8533"/>
      <c r="X8533"/>
      <c r="Y8533"/>
      <c r="Z8533"/>
      <c r="AA8533"/>
      <c r="AB8533"/>
      <c r="AC8533"/>
    </row>
    <row r="8534" spans="2:29" s="14" customFormat="1" x14ac:dyDescent="0.25">
      <c r="B8534"/>
      <c r="C8534"/>
      <c r="D8534"/>
      <c r="E8534"/>
      <c r="F8534"/>
      <c r="G8534"/>
      <c r="H8534"/>
      <c r="I8534"/>
      <c r="J8534"/>
      <c r="K8534" s="91"/>
      <c r="L8534" s="91"/>
      <c r="M8534" s="91"/>
      <c r="R8534"/>
      <c r="S8534"/>
      <c r="T8534"/>
      <c r="U8534"/>
      <c r="V8534"/>
      <c r="W8534"/>
      <c r="X8534"/>
      <c r="Y8534"/>
      <c r="Z8534"/>
      <c r="AA8534"/>
      <c r="AB8534"/>
      <c r="AC8534"/>
    </row>
    <row r="8535" spans="2:29" s="14" customFormat="1" x14ac:dyDescent="0.25">
      <c r="B8535"/>
      <c r="C8535"/>
      <c r="D8535"/>
      <c r="E8535"/>
      <c r="F8535"/>
      <c r="G8535"/>
      <c r="H8535"/>
      <c r="I8535"/>
      <c r="J8535"/>
      <c r="K8535" s="91"/>
      <c r="L8535" s="91"/>
      <c r="M8535" s="91"/>
      <c r="R8535"/>
      <c r="S8535"/>
      <c r="T8535"/>
      <c r="U8535"/>
      <c r="V8535"/>
      <c r="W8535"/>
      <c r="X8535"/>
      <c r="Y8535"/>
      <c r="Z8535"/>
      <c r="AA8535"/>
      <c r="AB8535"/>
      <c r="AC8535"/>
    </row>
    <row r="8536" spans="2:29" s="14" customFormat="1" x14ac:dyDescent="0.25">
      <c r="B8536"/>
      <c r="C8536"/>
      <c r="D8536"/>
      <c r="E8536"/>
      <c r="F8536"/>
      <c r="G8536"/>
      <c r="H8536"/>
      <c r="I8536"/>
      <c r="J8536"/>
      <c r="K8536" s="91"/>
      <c r="L8536" s="91"/>
      <c r="M8536" s="91"/>
      <c r="R8536"/>
      <c r="S8536"/>
      <c r="T8536"/>
      <c r="U8536"/>
      <c r="V8536"/>
      <c r="W8536"/>
      <c r="X8536"/>
      <c r="Y8536"/>
      <c r="Z8536"/>
      <c r="AA8536"/>
      <c r="AB8536"/>
      <c r="AC8536"/>
    </row>
    <row r="8537" spans="2:29" s="14" customFormat="1" x14ac:dyDescent="0.25">
      <c r="B8537"/>
      <c r="C8537"/>
      <c r="D8537"/>
      <c r="E8537"/>
      <c r="F8537"/>
      <c r="G8537"/>
      <c r="H8537"/>
      <c r="I8537"/>
      <c r="J8537"/>
      <c r="K8537" s="91"/>
      <c r="L8537" s="91"/>
      <c r="M8537" s="91"/>
      <c r="R8537"/>
      <c r="S8537"/>
      <c r="T8537"/>
      <c r="U8537"/>
      <c r="V8537"/>
      <c r="W8537"/>
      <c r="X8537"/>
      <c r="Y8537"/>
      <c r="Z8537"/>
      <c r="AA8537"/>
      <c r="AB8537"/>
      <c r="AC8537"/>
    </row>
    <row r="8538" spans="2:29" s="14" customFormat="1" x14ac:dyDescent="0.25">
      <c r="B8538"/>
      <c r="C8538"/>
      <c r="D8538"/>
      <c r="E8538"/>
      <c r="F8538"/>
      <c r="G8538"/>
      <c r="H8538"/>
      <c r="I8538"/>
      <c r="J8538"/>
      <c r="K8538" s="91"/>
      <c r="L8538" s="91"/>
      <c r="M8538" s="91"/>
      <c r="R8538"/>
      <c r="S8538"/>
      <c r="T8538"/>
      <c r="U8538"/>
      <c r="V8538"/>
      <c r="W8538"/>
      <c r="X8538"/>
      <c r="Y8538"/>
      <c r="Z8538"/>
      <c r="AA8538"/>
      <c r="AB8538"/>
      <c r="AC8538"/>
    </row>
    <row r="8539" spans="2:29" s="14" customFormat="1" x14ac:dyDescent="0.25">
      <c r="B8539"/>
      <c r="C8539"/>
      <c r="D8539"/>
      <c r="E8539"/>
      <c r="F8539"/>
      <c r="G8539"/>
      <c r="H8539"/>
      <c r="I8539"/>
      <c r="J8539"/>
      <c r="K8539" s="91"/>
      <c r="L8539" s="91"/>
      <c r="M8539" s="91"/>
      <c r="R8539"/>
      <c r="S8539"/>
      <c r="T8539"/>
      <c r="U8539"/>
      <c r="V8539"/>
      <c r="W8539"/>
      <c r="X8539"/>
      <c r="Y8539"/>
      <c r="Z8539"/>
      <c r="AA8539"/>
      <c r="AB8539"/>
      <c r="AC8539"/>
    </row>
    <row r="8540" spans="2:29" s="14" customFormat="1" x14ac:dyDescent="0.25">
      <c r="B8540"/>
      <c r="C8540"/>
      <c r="D8540"/>
      <c r="E8540"/>
      <c r="F8540"/>
      <c r="G8540"/>
      <c r="H8540"/>
      <c r="I8540"/>
      <c r="J8540"/>
      <c r="K8540" s="91"/>
      <c r="L8540" s="91"/>
      <c r="M8540" s="91"/>
      <c r="R8540"/>
      <c r="S8540"/>
      <c r="T8540"/>
      <c r="U8540"/>
      <c r="V8540"/>
      <c r="W8540"/>
      <c r="X8540"/>
      <c r="Y8540"/>
      <c r="Z8540"/>
      <c r="AA8540"/>
      <c r="AB8540"/>
      <c r="AC8540"/>
    </row>
    <row r="8541" spans="2:29" s="14" customFormat="1" x14ac:dyDescent="0.25">
      <c r="B8541"/>
      <c r="C8541"/>
      <c r="D8541"/>
      <c r="E8541"/>
      <c r="F8541"/>
      <c r="G8541"/>
      <c r="H8541"/>
      <c r="I8541"/>
      <c r="J8541"/>
      <c r="K8541" s="91"/>
      <c r="L8541" s="91"/>
      <c r="M8541" s="91"/>
      <c r="R8541"/>
      <c r="S8541"/>
      <c r="T8541"/>
      <c r="U8541"/>
      <c r="V8541"/>
      <c r="W8541"/>
      <c r="X8541"/>
      <c r="Y8541"/>
      <c r="Z8541"/>
      <c r="AA8541"/>
      <c r="AB8541"/>
      <c r="AC8541"/>
    </row>
    <row r="8542" spans="2:29" s="14" customFormat="1" x14ac:dyDescent="0.25">
      <c r="B8542"/>
      <c r="C8542"/>
      <c r="D8542"/>
      <c r="E8542"/>
      <c r="F8542"/>
      <c r="G8542"/>
      <c r="H8542"/>
      <c r="I8542"/>
      <c r="J8542"/>
      <c r="K8542" s="91"/>
      <c r="L8542" s="91"/>
      <c r="M8542" s="91"/>
      <c r="R8542"/>
      <c r="S8542"/>
      <c r="T8542"/>
      <c r="U8542"/>
      <c r="V8542"/>
      <c r="W8542"/>
      <c r="X8542"/>
      <c r="Y8542"/>
      <c r="Z8542"/>
      <c r="AA8542"/>
      <c r="AB8542"/>
      <c r="AC8542"/>
    </row>
    <row r="8543" spans="2:29" s="14" customFormat="1" x14ac:dyDescent="0.25">
      <c r="B8543"/>
      <c r="C8543"/>
      <c r="D8543"/>
      <c r="E8543"/>
      <c r="F8543"/>
      <c r="G8543"/>
      <c r="H8543"/>
      <c r="I8543"/>
      <c r="J8543"/>
      <c r="K8543" s="91"/>
      <c r="L8543" s="91"/>
      <c r="M8543" s="91"/>
      <c r="R8543"/>
      <c r="S8543"/>
      <c r="T8543"/>
      <c r="U8543"/>
      <c r="V8543"/>
      <c r="W8543"/>
      <c r="X8543"/>
      <c r="Y8543"/>
      <c r="Z8543"/>
      <c r="AA8543"/>
      <c r="AB8543"/>
      <c r="AC8543"/>
    </row>
    <row r="8544" spans="2:29" s="14" customFormat="1" x14ac:dyDescent="0.25">
      <c r="B8544"/>
      <c r="C8544"/>
      <c r="D8544"/>
      <c r="E8544"/>
      <c r="F8544"/>
      <c r="G8544"/>
      <c r="H8544"/>
      <c r="I8544"/>
      <c r="J8544"/>
      <c r="K8544" s="91"/>
      <c r="L8544" s="91"/>
      <c r="M8544" s="91"/>
      <c r="R8544"/>
      <c r="S8544"/>
      <c r="T8544"/>
      <c r="U8544"/>
      <c r="V8544"/>
      <c r="W8544"/>
      <c r="X8544"/>
      <c r="Y8544"/>
      <c r="Z8544"/>
      <c r="AA8544"/>
      <c r="AB8544"/>
      <c r="AC8544"/>
    </row>
    <row r="8545" spans="2:29" s="14" customFormat="1" x14ac:dyDescent="0.25">
      <c r="B8545"/>
      <c r="C8545"/>
      <c r="D8545"/>
      <c r="E8545"/>
      <c r="F8545"/>
      <c r="G8545"/>
      <c r="H8545"/>
      <c r="I8545"/>
      <c r="J8545"/>
      <c r="K8545" s="91"/>
      <c r="L8545" s="91"/>
      <c r="M8545" s="91"/>
      <c r="R8545"/>
      <c r="S8545"/>
      <c r="T8545"/>
      <c r="U8545"/>
      <c r="V8545"/>
      <c r="W8545"/>
      <c r="X8545"/>
      <c r="Y8545"/>
      <c r="Z8545"/>
      <c r="AA8545"/>
      <c r="AB8545"/>
      <c r="AC8545"/>
    </row>
    <row r="8546" spans="2:29" s="14" customFormat="1" x14ac:dyDescent="0.25">
      <c r="B8546"/>
      <c r="C8546"/>
      <c r="D8546"/>
      <c r="E8546"/>
      <c r="F8546"/>
      <c r="G8546"/>
      <c r="H8546"/>
      <c r="I8546"/>
      <c r="J8546"/>
      <c r="K8546" s="91"/>
      <c r="L8546" s="91"/>
      <c r="M8546" s="91"/>
      <c r="R8546"/>
      <c r="S8546"/>
      <c r="T8546"/>
      <c r="U8546"/>
      <c r="V8546"/>
      <c r="W8546"/>
      <c r="X8546"/>
      <c r="Y8546"/>
      <c r="Z8546"/>
      <c r="AA8546"/>
      <c r="AB8546"/>
      <c r="AC8546"/>
    </row>
    <row r="8547" spans="2:29" s="14" customFormat="1" x14ac:dyDescent="0.25">
      <c r="B8547"/>
      <c r="C8547"/>
      <c r="D8547"/>
      <c r="E8547"/>
      <c r="F8547"/>
      <c r="G8547"/>
      <c r="H8547"/>
      <c r="I8547"/>
      <c r="J8547"/>
      <c r="K8547" s="91"/>
      <c r="L8547" s="91"/>
      <c r="M8547" s="91"/>
      <c r="R8547"/>
      <c r="S8547"/>
      <c r="T8547"/>
      <c r="U8547"/>
      <c r="V8547"/>
      <c r="W8547"/>
      <c r="X8547"/>
      <c r="Y8547"/>
      <c r="Z8547"/>
      <c r="AA8547"/>
      <c r="AB8547"/>
      <c r="AC8547"/>
    </row>
    <row r="8548" spans="2:29" s="14" customFormat="1" x14ac:dyDescent="0.25">
      <c r="B8548"/>
      <c r="C8548"/>
      <c r="D8548"/>
      <c r="E8548"/>
      <c r="F8548"/>
      <c r="G8548"/>
      <c r="H8548"/>
      <c r="I8548"/>
      <c r="J8548"/>
      <c r="K8548" s="91"/>
      <c r="L8548" s="91"/>
      <c r="M8548" s="91"/>
      <c r="R8548"/>
      <c r="S8548"/>
      <c r="T8548"/>
      <c r="U8548"/>
      <c r="V8548"/>
      <c r="W8548"/>
      <c r="X8548"/>
      <c r="Y8548"/>
      <c r="Z8548"/>
      <c r="AA8548"/>
      <c r="AB8548"/>
      <c r="AC8548"/>
    </row>
    <row r="8549" spans="2:29" s="14" customFormat="1" x14ac:dyDescent="0.25">
      <c r="B8549"/>
      <c r="C8549"/>
      <c r="D8549"/>
      <c r="E8549"/>
      <c r="F8549"/>
      <c r="G8549"/>
      <c r="H8549"/>
      <c r="I8549"/>
      <c r="J8549"/>
      <c r="K8549" s="91"/>
      <c r="L8549" s="91"/>
      <c r="M8549" s="91"/>
      <c r="R8549"/>
      <c r="S8549"/>
      <c r="T8549"/>
      <c r="U8549"/>
      <c r="V8549"/>
      <c r="W8549"/>
      <c r="X8549"/>
      <c r="Y8549"/>
      <c r="Z8549"/>
      <c r="AA8549"/>
      <c r="AB8549"/>
      <c r="AC8549"/>
    </row>
    <row r="8550" spans="2:29" s="14" customFormat="1" x14ac:dyDescent="0.25">
      <c r="B8550"/>
      <c r="C8550"/>
      <c r="D8550"/>
      <c r="E8550"/>
      <c r="F8550"/>
      <c r="G8550"/>
      <c r="H8550"/>
      <c r="I8550"/>
      <c r="J8550"/>
      <c r="K8550" s="91"/>
      <c r="L8550" s="91"/>
      <c r="M8550" s="91"/>
      <c r="R8550"/>
      <c r="S8550"/>
      <c r="T8550"/>
      <c r="U8550"/>
      <c r="V8550"/>
      <c r="W8550"/>
      <c r="X8550"/>
      <c r="Y8550"/>
      <c r="Z8550"/>
      <c r="AA8550"/>
      <c r="AB8550"/>
      <c r="AC8550"/>
    </row>
    <row r="8551" spans="2:29" s="14" customFormat="1" x14ac:dyDescent="0.25">
      <c r="B8551"/>
      <c r="C8551"/>
      <c r="D8551"/>
      <c r="E8551"/>
      <c r="F8551"/>
      <c r="G8551"/>
      <c r="H8551"/>
      <c r="I8551"/>
      <c r="J8551"/>
      <c r="K8551" s="91"/>
      <c r="L8551" s="91"/>
      <c r="M8551" s="91"/>
      <c r="R8551"/>
      <c r="S8551"/>
      <c r="T8551"/>
      <c r="U8551"/>
      <c r="V8551"/>
      <c r="W8551"/>
      <c r="X8551"/>
      <c r="Y8551"/>
      <c r="Z8551"/>
      <c r="AA8551"/>
      <c r="AB8551"/>
      <c r="AC8551"/>
    </row>
    <row r="8552" spans="2:29" s="14" customFormat="1" x14ac:dyDescent="0.25">
      <c r="B8552"/>
      <c r="C8552"/>
      <c r="D8552"/>
      <c r="E8552"/>
      <c r="F8552"/>
      <c r="G8552"/>
      <c r="H8552"/>
      <c r="I8552"/>
      <c r="J8552"/>
      <c r="K8552" s="91"/>
      <c r="L8552" s="91"/>
      <c r="M8552" s="91"/>
      <c r="R8552"/>
      <c r="S8552"/>
      <c r="T8552"/>
      <c r="U8552"/>
      <c r="V8552"/>
      <c r="W8552"/>
      <c r="X8552"/>
      <c r="Y8552"/>
      <c r="Z8552"/>
      <c r="AA8552"/>
      <c r="AB8552"/>
      <c r="AC8552"/>
    </row>
    <row r="8553" spans="2:29" s="14" customFormat="1" x14ac:dyDescent="0.25">
      <c r="B8553"/>
      <c r="C8553"/>
      <c r="D8553"/>
      <c r="E8553"/>
      <c r="F8553"/>
      <c r="G8553"/>
      <c r="H8553"/>
      <c r="I8553"/>
      <c r="J8553"/>
      <c r="K8553" s="91"/>
      <c r="L8553" s="91"/>
      <c r="M8553" s="91"/>
      <c r="R8553"/>
      <c r="S8553"/>
      <c r="T8553"/>
      <c r="U8553"/>
      <c r="V8553"/>
      <c r="W8553"/>
      <c r="X8553"/>
      <c r="Y8553"/>
      <c r="Z8553"/>
      <c r="AA8553"/>
      <c r="AB8553"/>
      <c r="AC8553"/>
    </row>
    <row r="8554" spans="2:29" s="14" customFormat="1" x14ac:dyDescent="0.25">
      <c r="B8554"/>
      <c r="C8554"/>
      <c r="D8554"/>
      <c r="E8554"/>
      <c r="F8554"/>
      <c r="G8554"/>
      <c r="H8554"/>
      <c r="I8554"/>
      <c r="J8554"/>
      <c r="K8554" s="91"/>
      <c r="L8554" s="91"/>
      <c r="M8554" s="91"/>
      <c r="R8554"/>
      <c r="S8554"/>
      <c r="T8554"/>
      <c r="U8554"/>
      <c r="V8554"/>
      <c r="W8554"/>
      <c r="X8554"/>
      <c r="Y8554"/>
      <c r="Z8554"/>
      <c r="AA8554"/>
      <c r="AB8554"/>
      <c r="AC8554"/>
    </row>
    <row r="8555" spans="2:29" s="14" customFormat="1" x14ac:dyDescent="0.25">
      <c r="B8555"/>
      <c r="C8555"/>
      <c r="D8555"/>
      <c r="E8555"/>
      <c r="F8555"/>
      <c r="G8555"/>
      <c r="H8555"/>
      <c r="I8555"/>
      <c r="J8555"/>
      <c r="K8555" s="91"/>
      <c r="L8555" s="91"/>
      <c r="M8555" s="91"/>
      <c r="R8555"/>
      <c r="S8555"/>
      <c r="T8555"/>
      <c r="U8555"/>
      <c r="V8555"/>
      <c r="W8555"/>
      <c r="X8555"/>
      <c r="Y8555"/>
      <c r="Z8555"/>
      <c r="AA8555"/>
      <c r="AB8555"/>
      <c r="AC8555"/>
    </row>
    <row r="8556" spans="2:29" s="14" customFormat="1" x14ac:dyDescent="0.25">
      <c r="B8556"/>
      <c r="C8556"/>
      <c r="D8556"/>
      <c r="E8556"/>
      <c r="F8556"/>
      <c r="G8556"/>
      <c r="H8556"/>
      <c r="I8556"/>
      <c r="J8556"/>
      <c r="K8556" s="91"/>
      <c r="L8556" s="91"/>
      <c r="M8556" s="91"/>
      <c r="R8556"/>
      <c r="S8556"/>
      <c r="T8556"/>
      <c r="U8556"/>
      <c r="V8556"/>
      <c r="W8556"/>
      <c r="X8556"/>
      <c r="Y8556"/>
      <c r="Z8556"/>
      <c r="AA8556"/>
      <c r="AB8556"/>
      <c r="AC8556"/>
    </row>
    <row r="8557" spans="2:29" s="14" customFormat="1" x14ac:dyDescent="0.25">
      <c r="B8557"/>
      <c r="C8557"/>
      <c r="D8557"/>
      <c r="E8557"/>
      <c r="F8557"/>
      <c r="G8557"/>
      <c r="H8557"/>
      <c r="I8557"/>
      <c r="J8557"/>
      <c r="K8557" s="91"/>
      <c r="L8557" s="91"/>
      <c r="M8557" s="91"/>
      <c r="R8557"/>
      <c r="S8557"/>
      <c r="T8557"/>
      <c r="U8557"/>
      <c r="V8557"/>
      <c r="W8557"/>
      <c r="X8557"/>
      <c r="Y8557"/>
      <c r="Z8557"/>
      <c r="AA8557"/>
      <c r="AB8557"/>
      <c r="AC8557"/>
    </row>
    <row r="8558" spans="2:29" s="14" customFormat="1" x14ac:dyDescent="0.25">
      <c r="B8558"/>
      <c r="C8558"/>
      <c r="D8558"/>
      <c r="E8558"/>
      <c r="F8558"/>
      <c r="G8558"/>
      <c r="H8558"/>
      <c r="I8558"/>
      <c r="J8558"/>
      <c r="K8558" s="91"/>
      <c r="L8558" s="91"/>
      <c r="M8558" s="91"/>
      <c r="R8558"/>
      <c r="S8558"/>
      <c r="T8558"/>
      <c r="U8558"/>
      <c r="V8558"/>
      <c r="W8558"/>
      <c r="X8558"/>
      <c r="Y8558"/>
      <c r="Z8558"/>
      <c r="AA8558"/>
      <c r="AB8558"/>
      <c r="AC8558"/>
    </row>
    <row r="8559" spans="2:29" s="14" customFormat="1" x14ac:dyDescent="0.25">
      <c r="B8559"/>
      <c r="C8559"/>
      <c r="D8559"/>
      <c r="E8559"/>
      <c r="F8559"/>
      <c r="G8559"/>
      <c r="H8559"/>
      <c r="I8559"/>
      <c r="J8559"/>
      <c r="K8559" s="91"/>
      <c r="L8559" s="91"/>
      <c r="M8559" s="91"/>
      <c r="R8559"/>
      <c r="S8559"/>
      <c r="T8559"/>
      <c r="U8559"/>
      <c r="V8559"/>
      <c r="W8559"/>
      <c r="X8559"/>
      <c r="Y8559"/>
      <c r="Z8559"/>
      <c r="AA8559"/>
      <c r="AB8559"/>
      <c r="AC8559"/>
    </row>
    <row r="8560" spans="2:29" s="14" customFormat="1" x14ac:dyDescent="0.25">
      <c r="B8560"/>
      <c r="C8560"/>
      <c r="D8560"/>
      <c r="E8560"/>
      <c r="F8560"/>
      <c r="G8560"/>
      <c r="H8560"/>
      <c r="I8560"/>
      <c r="J8560"/>
      <c r="K8560" s="91"/>
      <c r="L8560" s="91"/>
      <c r="M8560" s="91"/>
      <c r="R8560"/>
      <c r="S8560"/>
      <c r="T8560"/>
      <c r="U8560"/>
      <c r="V8560"/>
      <c r="W8560"/>
      <c r="X8560"/>
      <c r="Y8560"/>
      <c r="Z8560"/>
      <c r="AA8560"/>
      <c r="AB8560"/>
      <c r="AC8560"/>
    </row>
    <row r="8561" spans="2:29" s="14" customFormat="1" x14ac:dyDescent="0.25">
      <c r="B8561"/>
      <c r="C8561"/>
      <c r="D8561"/>
      <c r="E8561"/>
      <c r="F8561"/>
      <c r="G8561"/>
      <c r="H8561"/>
      <c r="I8561"/>
      <c r="J8561"/>
      <c r="K8561" s="91"/>
      <c r="L8561" s="91"/>
      <c r="M8561" s="91"/>
      <c r="R8561"/>
      <c r="S8561"/>
      <c r="T8561"/>
      <c r="U8561"/>
      <c r="V8561"/>
      <c r="W8561"/>
      <c r="X8561"/>
      <c r="Y8561"/>
      <c r="Z8561"/>
      <c r="AA8561"/>
      <c r="AB8561"/>
      <c r="AC8561"/>
    </row>
    <row r="8562" spans="2:29" s="14" customFormat="1" x14ac:dyDescent="0.25">
      <c r="B8562"/>
      <c r="C8562"/>
      <c r="D8562"/>
      <c r="E8562"/>
      <c r="F8562"/>
      <c r="G8562"/>
      <c r="H8562"/>
      <c r="I8562"/>
      <c r="J8562"/>
      <c r="K8562" s="91"/>
      <c r="L8562" s="91"/>
      <c r="M8562" s="91"/>
      <c r="R8562"/>
      <c r="S8562"/>
      <c r="T8562"/>
      <c r="U8562"/>
      <c r="V8562"/>
      <c r="W8562"/>
      <c r="X8562"/>
      <c r="Y8562"/>
      <c r="Z8562"/>
      <c r="AA8562"/>
      <c r="AB8562"/>
      <c r="AC8562"/>
    </row>
    <row r="8563" spans="2:29" s="14" customFormat="1" x14ac:dyDescent="0.25">
      <c r="B8563"/>
      <c r="C8563"/>
      <c r="D8563"/>
      <c r="E8563"/>
      <c r="F8563"/>
      <c r="G8563"/>
      <c r="H8563"/>
      <c r="I8563"/>
      <c r="J8563"/>
      <c r="K8563" s="91"/>
      <c r="L8563" s="91"/>
      <c r="M8563" s="91"/>
      <c r="R8563"/>
      <c r="S8563"/>
      <c r="T8563"/>
      <c r="U8563"/>
      <c r="V8563"/>
      <c r="W8563"/>
      <c r="X8563"/>
      <c r="Y8563"/>
      <c r="Z8563"/>
      <c r="AA8563"/>
      <c r="AB8563"/>
      <c r="AC8563"/>
    </row>
    <row r="8564" spans="2:29" s="14" customFormat="1" x14ac:dyDescent="0.25">
      <c r="B8564"/>
      <c r="C8564"/>
      <c r="D8564"/>
      <c r="E8564"/>
      <c r="F8564"/>
      <c r="G8564"/>
      <c r="H8564"/>
      <c r="I8564"/>
      <c r="J8564"/>
      <c r="K8564" s="91"/>
      <c r="L8564" s="91"/>
      <c r="M8564" s="91"/>
      <c r="R8564"/>
      <c r="S8564"/>
      <c r="T8564"/>
      <c r="U8564"/>
      <c r="V8564"/>
      <c r="W8564"/>
      <c r="X8564"/>
      <c r="Y8564"/>
      <c r="Z8564"/>
      <c r="AA8564"/>
      <c r="AB8564"/>
      <c r="AC8564"/>
    </row>
    <row r="8565" spans="2:29" s="14" customFormat="1" x14ac:dyDescent="0.25">
      <c r="B8565"/>
      <c r="C8565"/>
      <c r="D8565"/>
      <c r="E8565"/>
      <c r="F8565"/>
      <c r="G8565"/>
      <c r="H8565"/>
      <c r="I8565"/>
      <c r="J8565"/>
      <c r="K8565" s="91"/>
      <c r="L8565" s="91"/>
      <c r="M8565" s="91"/>
      <c r="R8565"/>
      <c r="S8565"/>
      <c r="T8565"/>
      <c r="U8565"/>
      <c r="V8565"/>
      <c r="W8565"/>
      <c r="X8565"/>
      <c r="Y8565"/>
      <c r="Z8565"/>
      <c r="AA8565"/>
      <c r="AB8565"/>
      <c r="AC8565"/>
    </row>
    <row r="8566" spans="2:29" s="14" customFormat="1" x14ac:dyDescent="0.25">
      <c r="B8566"/>
      <c r="C8566"/>
      <c r="D8566"/>
      <c r="E8566"/>
      <c r="F8566"/>
      <c r="G8566"/>
      <c r="H8566"/>
      <c r="I8566"/>
      <c r="J8566"/>
      <c r="K8566" s="91"/>
      <c r="L8566" s="91"/>
      <c r="M8566" s="91"/>
      <c r="R8566"/>
      <c r="S8566"/>
      <c r="T8566"/>
      <c r="U8566"/>
      <c r="V8566"/>
      <c r="W8566"/>
      <c r="X8566"/>
      <c r="Y8566"/>
      <c r="Z8566"/>
      <c r="AA8566"/>
      <c r="AB8566"/>
      <c r="AC8566"/>
    </row>
    <row r="8567" spans="2:29" s="14" customFormat="1" x14ac:dyDescent="0.25">
      <c r="B8567"/>
      <c r="C8567"/>
      <c r="D8567"/>
      <c r="E8567"/>
      <c r="F8567"/>
      <c r="G8567"/>
      <c r="H8567"/>
      <c r="I8567"/>
      <c r="J8567"/>
      <c r="K8567" s="91"/>
      <c r="L8567" s="91"/>
      <c r="M8567" s="91"/>
      <c r="R8567"/>
      <c r="S8567"/>
      <c r="T8567"/>
      <c r="U8567"/>
      <c r="V8567"/>
      <c r="W8567"/>
      <c r="X8567"/>
      <c r="Y8567"/>
      <c r="Z8567"/>
      <c r="AA8567"/>
      <c r="AB8567"/>
      <c r="AC8567"/>
    </row>
    <row r="8568" spans="2:29" s="14" customFormat="1" x14ac:dyDescent="0.25">
      <c r="B8568"/>
      <c r="C8568"/>
      <c r="D8568"/>
      <c r="E8568"/>
      <c r="F8568"/>
      <c r="G8568"/>
      <c r="H8568"/>
      <c r="I8568"/>
      <c r="J8568"/>
      <c r="K8568" s="91"/>
      <c r="L8568" s="91"/>
      <c r="M8568" s="91"/>
      <c r="R8568"/>
      <c r="S8568"/>
      <c r="T8568"/>
      <c r="U8568"/>
      <c r="V8568"/>
      <c r="W8568"/>
      <c r="X8568"/>
      <c r="Y8568"/>
      <c r="Z8568"/>
      <c r="AA8568"/>
      <c r="AB8568"/>
      <c r="AC8568"/>
    </row>
    <row r="8569" spans="2:29" s="14" customFormat="1" x14ac:dyDescent="0.25">
      <c r="B8569"/>
      <c r="C8569"/>
      <c r="D8569"/>
      <c r="E8569"/>
      <c r="F8569"/>
      <c r="G8569"/>
      <c r="H8569"/>
      <c r="I8569"/>
      <c r="J8569"/>
      <c r="K8569" s="91"/>
      <c r="L8569" s="91"/>
      <c r="M8569" s="91"/>
      <c r="R8569"/>
      <c r="S8569"/>
      <c r="T8569"/>
      <c r="U8569"/>
      <c r="V8569"/>
      <c r="W8569"/>
      <c r="X8569"/>
      <c r="Y8569"/>
      <c r="Z8569"/>
      <c r="AA8569"/>
      <c r="AB8569"/>
      <c r="AC8569"/>
    </row>
    <row r="8570" spans="2:29" s="14" customFormat="1" x14ac:dyDescent="0.25">
      <c r="B8570"/>
      <c r="C8570"/>
      <c r="D8570"/>
      <c r="E8570"/>
      <c r="F8570"/>
      <c r="G8570"/>
      <c r="H8570"/>
      <c r="I8570"/>
      <c r="J8570"/>
      <c r="K8570" s="91"/>
      <c r="L8570" s="91"/>
      <c r="M8570" s="91"/>
      <c r="R8570"/>
      <c r="S8570"/>
      <c r="T8570"/>
      <c r="U8570"/>
      <c r="V8570"/>
      <c r="W8570"/>
      <c r="X8570"/>
      <c r="Y8570"/>
      <c r="Z8570"/>
      <c r="AA8570"/>
      <c r="AB8570"/>
      <c r="AC8570"/>
    </row>
    <row r="8571" spans="2:29" s="14" customFormat="1" x14ac:dyDescent="0.25">
      <c r="B8571"/>
      <c r="C8571"/>
      <c r="D8571"/>
      <c r="E8571"/>
      <c r="F8571"/>
      <c r="G8571"/>
      <c r="H8571"/>
      <c r="I8571"/>
      <c r="J8571"/>
      <c r="K8571" s="91"/>
      <c r="L8571" s="91"/>
      <c r="M8571" s="91"/>
      <c r="R8571"/>
      <c r="S8571"/>
      <c r="T8571"/>
      <c r="U8571"/>
      <c r="V8571"/>
      <c r="W8571"/>
      <c r="X8571"/>
      <c r="Y8571"/>
      <c r="Z8571"/>
      <c r="AA8571"/>
      <c r="AB8571"/>
      <c r="AC8571"/>
    </row>
    <row r="8572" spans="2:29" s="14" customFormat="1" x14ac:dyDescent="0.25">
      <c r="B8572"/>
      <c r="C8572"/>
      <c r="D8572"/>
      <c r="E8572"/>
      <c r="F8572"/>
      <c r="G8572"/>
      <c r="H8572"/>
      <c r="I8572"/>
      <c r="J8572"/>
      <c r="K8572" s="91"/>
      <c r="L8572" s="91"/>
      <c r="M8572" s="91"/>
      <c r="R8572"/>
      <c r="S8572"/>
      <c r="T8572"/>
      <c r="U8572"/>
      <c r="V8572"/>
      <c r="W8572"/>
      <c r="X8572"/>
      <c r="Y8572"/>
      <c r="Z8572"/>
      <c r="AA8572"/>
      <c r="AB8572"/>
      <c r="AC8572"/>
    </row>
    <row r="8573" spans="2:29" s="14" customFormat="1" x14ac:dyDescent="0.25">
      <c r="B8573"/>
      <c r="C8573"/>
      <c r="D8573"/>
      <c r="E8573"/>
      <c r="F8573"/>
      <c r="G8573"/>
      <c r="H8573"/>
      <c r="I8573"/>
      <c r="J8573"/>
      <c r="K8573" s="91"/>
      <c r="L8573" s="91"/>
      <c r="M8573" s="91"/>
      <c r="R8573"/>
      <c r="S8573"/>
      <c r="T8573"/>
      <c r="U8573"/>
      <c r="V8573"/>
      <c r="W8573"/>
      <c r="X8573"/>
      <c r="Y8573"/>
      <c r="Z8573"/>
      <c r="AA8573"/>
      <c r="AB8573"/>
      <c r="AC8573"/>
    </row>
    <row r="8574" spans="2:29" s="14" customFormat="1" x14ac:dyDescent="0.25">
      <c r="B8574"/>
      <c r="C8574"/>
      <c r="D8574"/>
      <c r="E8574"/>
      <c r="F8574"/>
      <c r="G8574"/>
      <c r="H8574"/>
      <c r="I8574"/>
      <c r="J8574"/>
      <c r="K8574" s="91"/>
      <c r="L8574" s="91"/>
      <c r="M8574" s="91"/>
      <c r="R8574"/>
      <c r="S8574"/>
      <c r="T8574"/>
      <c r="U8574"/>
      <c r="V8574"/>
      <c r="W8574"/>
      <c r="X8574"/>
      <c r="Y8574"/>
      <c r="Z8574"/>
      <c r="AA8574"/>
      <c r="AB8574"/>
      <c r="AC8574"/>
    </row>
    <row r="8575" spans="2:29" s="14" customFormat="1" x14ac:dyDescent="0.25">
      <c r="B8575"/>
      <c r="C8575"/>
      <c r="D8575"/>
      <c r="E8575"/>
      <c r="F8575"/>
      <c r="G8575"/>
      <c r="H8575"/>
      <c r="I8575"/>
      <c r="J8575"/>
      <c r="K8575" s="91"/>
      <c r="L8575" s="91"/>
      <c r="M8575" s="91"/>
      <c r="R8575"/>
      <c r="S8575"/>
      <c r="T8575"/>
      <c r="U8575"/>
      <c r="V8575"/>
      <c r="W8575"/>
      <c r="X8575"/>
      <c r="Y8575"/>
      <c r="Z8575"/>
      <c r="AA8575"/>
      <c r="AB8575"/>
      <c r="AC8575"/>
    </row>
    <row r="8576" spans="2:29" s="14" customFormat="1" x14ac:dyDescent="0.25">
      <c r="B8576"/>
      <c r="C8576"/>
      <c r="D8576"/>
      <c r="E8576"/>
      <c r="F8576"/>
      <c r="G8576"/>
      <c r="H8576"/>
      <c r="I8576"/>
      <c r="J8576"/>
      <c r="K8576" s="91"/>
      <c r="L8576" s="91"/>
      <c r="M8576" s="91"/>
      <c r="R8576"/>
      <c r="S8576"/>
      <c r="T8576"/>
      <c r="U8576"/>
      <c r="V8576"/>
      <c r="W8576"/>
      <c r="X8576"/>
      <c r="Y8576"/>
      <c r="Z8576"/>
      <c r="AA8576"/>
      <c r="AB8576"/>
      <c r="AC8576"/>
    </row>
    <row r="8577" spans="2:29" s="14" customFormat="1" x14ac:dyDescent="0.25">
      <c r="B8577"/>
      <c r="C8577"/>
      <c r="D8577"/>
      <c r="E8577"/>
      <c r="F8577"/>
      <c r="G8577"/>
      <c r="H8577"/>
      <c r="I8577"/>
      <c r="J8577"/>
      <c r="K8577" s="91"/>
      <c r="L8577" s="91"/>
      <c r="M8577" s="91"/>
      <c r="R8577"/>
      <c r="S8577"/>
      <c r="T8577"/>
      <c r="U8577"/>
      <c r="V8577"/>
      <c r="W8577"/>
      <c r="X8577"/>
      <c r="Y8577"/>
      <c r="Z8577"/>
      <c r="AA8577"/>
      <c r="AB8577"/>
      <c r="AC8577"/>
    </row>
    <row r="8578" spans="2:29" s="14" customFormat="1" x14ac:dyDescent="0.25">
      <c r="B8578"/>
      <c r="C8578"/>
      <c r="D8578"/>
      <c r="E8578"/>
      <c r="F8578"/>
      <c r="G8578"/>
      <c r="H8578"/>
      <c r="I8578"/>
      <c r="J8578"/>
      <c r="K8578" s="91"/>
      <c r="L8578" s="91"/>
      <c r="M8578" s="91"/>
      <c r="R8578"/>
      <c r="S8578"/>
      <c r="T8578"/>
      <c r="U8578"/>
      <c r="V8578"/>
      <c r="W8578"/>
      <c r="X8578"/>
      <c r="Y8578"/>
      <c r="Z8578"/>
      <c r="AA8578"/>
      <c r="AB8578"/>
      <c r="AC8578"/>
    </row>
    <row r="8579" spans="2:29" s="14" customFormat="1" x14ac:dyDescent="0.25">
      <c r="B8579"/>
      <c r="C8579"/>
      <c r="D8579"/>
      <c r="E8579"/>
      <c r="F8579"/>
      <c r="G8579"/>
      <c r="H8579"/>
      <c r="I8579"/>
      <c r="J8579"/>
      <c r="K8579" s="91"/>
      <c r="L8579" s="91"/>
      <c r="M8579" s="91"/>
      <c r="R8579"/>
      <c r="S8579"/>
      <c r="T8579"/>
      <c r="U8579"/>
      <c r="V8579"/>
      <c r="W8579"/>
      <c r="X8579"/>
      <c r="Y8579"/>
      <c r="Z8579"/>
      <c r="AA8579"/>
      <c r="AB8579"/>
      <c r="AC8579"/>
    </row>
    <row r="8580" spans="2:29" s="14" customFormat="1" x14ac:dyDescent="0.25">
      <c r="B8580"/>
      <c r="C8580"/>
      <c r="D8580"/>
      <c r="E8580"/>
      <c r="F8580"/>
      <c r="G8580"/>
      <c r="H8580"/>
      <c r="I8580"/>
      <c r="J8580"/>
      <c r="K8580" s="91"/>
      <c r="L8580" s="91"/>
      <c r="M8580" s="91"/>
      <c r="R8580"/>
      <c r="S8580"/>
      <c r="T8580"/>
      <c r="U8580"/>
      <c r="V8580"/>
      <c r="W8580"/>
      <c r="X8580"/>
      <c r="Y8580"/>
      <c r="Z8580"/>
      <c r="AA8580"/>
      <c r="AB8580"/>
      <c r="AC8580"/>
    </row>
    <row r="8581" spans="2:29" s="14" customFormat="1" x14ac:dyDescent="0.25">
      <c r="B8581"/>
      <c r="C8581"/>
      <c r="D8581"/>
      <c r="E8581"/>
      <c r="F8581"/>
      <c r="G8581"/>
      <c r="H8581"/>
      <c r="I8581"/>
      <c r="J8581"/>
      <c r="K8581" s="91"/>
      <c r="L8581" s="91"/>
      <c r="M8581" s="91"/>
      <c r="R8581"/>
      <c r="S8581"/>
      <c r="T8581"/>
      <c r="U8581"/>
      <c r="V8581"/>
      <c r="W8581"/>
      <c r="X8581"/>
      <c r="Y8581"/>
      <c r="Z8581"/>
      <c r="AA8581"/>
      <c r="AB8581"/>
      <c r="AC8581"/>
    </row>
    <row r="8582" spans="2:29" s="14" customFormat="1" x14ac:dyDescent="0.25">
      <c r="B8582"/>
      <c r="C8582"/>
      <c r="D8582"/>
      <c r="E8582"/>
      <c r="F8582"/>
      <c r="G8582"/>
      <c r="H8582"/>
      <c r="I8582"/>
      <c r="J8582"/>
      <c r="K8582" s="91"/>
      <c r="L8582" s="91"/>
      <c r="M8582" s="91"/>
      <c r="R8582"/>
      <c r="S8582"/>
      <c r="T8582"/>
      <c r="U8582"/>
      <c r="V8582"/>
      <c r="W8582"/>
      <c r="X8582"/>
      <c r="Y8582"/>
      <c r="Z8582"/>
      <c r="AA8582"/>
      <c r="AB8582"/>
      <c r="AC8582"/>
    </row>
    <row r="8583" spans="2:29" s="14" customFormat="1" x14ac:dyDescent="0.25">
      <c r="B8583"/>
      <c r="C8583"/>
      <c r="D8583"/>
      <c r="E8583"/>
      <c r="F8583"/>
      <c r="G8583"/>
      <c r="H8583"/>
      <c r="I8583"/>
      <c r="J8583"/>
      <c r="K8583" s="91"/>
      <c r="L8583" s="91"/>
      <c r="M8583" s="91"/>
      <c r="R8583"/>
      <c r="S8583"/>
      <c r="T8583"/>
      <c r="U8583"/>
      <c r="V8583"/>
      <c r="W8583"/>
      <c r="X8583"/>
      <c r="Y8583"/>
      <c r="Z8583"/>
      <c r="AA8583"/>
      <c r="AB8583"/>
      <c r="AC8583"/>
    </row>
    <row r="8584" spans="2:29" s="14" customFormat="1" x14ac:dyDescent="0.25">
      <c r="B8584"/>
      <c r="C8584"/>
      <c r="D8584"/>
      <c r="E8584"/>
      <c r="F8584"/>
      <c r="G8584"/>
      <c r="H8584"/>
      <c r="I8584"/>
      <c r="J8584"/>
      <c r="K8584" s="91"/>
      <c r="L8584" s="91"/>
      <c r="M8584" s="91"/>
      <c r="R8584"/>
      <c r="S8584"/>
      <c r="T8584"/>
      <c r="U8584"/>
      <c r="V8584"/>
      <c r="W8584"/>
      <c r="X8584"/>
      <c r="Y8584"/>
      <c r="Z8584"/>
      <c r="AA8584"/>
      <c r="AB8584"/>
      <c r="AC8584"/>
    </row>
    <row r="8585" spans="2:29" s="14" customFormat="1" x14ac:dyDescent="0.25">
      <c r="B8585"/>
      <c r="C8585"/>
      <c r="D8585"/>
      <c r="E8585"/>
      <c r="F8585"/>
      <c r="G8585"/>
      <c r="H8585"/>
      <c r="I8585"/>
      <c r="J8585"/>
      <c r="K8585" s="91"/>
      <c r="L8585" s="91"/>
      <c r="M8585" s="91"/>
      <c r="R8585"/>
      <c r="S8585"/>
      <c r="T8585"/>
      <c r="U8585"/>
      <c r="V8585"/>
      <c r="W8585"/>
      <c r="X8585"/>
      <c r="Y8585"/>
      <c r="Z8585"/>
      <c r="AA8585"/>
      <c r="AB8585"/>
      <c r="AC8585"/>
    </row>
    <row r="8586" spans="2:29" s="14" customFormat="1" x14ac:dyDescent="0.25">
      <c r="B8586"/>
      <c r="C8586"/>
      <c r="D8586"/>
      <c r="E8586"/>
      <c r="F8586"/>
      <c r="G8586"/>
      <c r="H8586"/>
      <c r="I8586"/>
      <c r="J8586"/>
      <c r="K8586" s="91"/>
      <c r="L8586" s="91"/>
      <c r="M8586" s="91"/>
      <c r="R8586"/>
      <c r="S8586"/>
      <c r="T8586"/>
      <c r="U8586"/>
      <c r="V8586"/>
      <c r="W8586"/>
      <c r="X8586"/>
      <c r="Y8586"/>
      <c r="Z8586"/>
      <c r="AA8586"/>
      <c r="AB8586"/>
      <c r="AC8586"/>
    </row>
    <row r="8587" spans="2:29" s="14" customFormat="1" x14ac:dyDescent="0.25">
      <c r="B8587"/>
      <c r="C8587"/>
      <c r="D8587"/>
      <c r="E8587"/>
      <c r="F8587"/>
      <c r="G8587"/>
      <c r="H8587"/>
      <c r="I8587"/>
      <c r="J8587"/>
      <c r="K8587" s="91"/>
      <c r="L8587" s="91"/>
      <c r="M8587" s="91"/>
      <c r="R8587"/>
      <c r="S8587"/>
      <c r="T8587"/>
      <c r="U8587"/>
      <c r="V8587"/>
      <c r="W8587"/>
      <c r="X8587"/>
      <c r="Y8587"/>
      <c r="Z8587"/>
      <c r="AA8587"/>
      <c r="AB8587"/>
      <c r="AC8587"/>
    </row>
    <row r="8588" spans="2:29" s="14" customFormat="1" x14ac:dyDescent="0.25">
      <c r="B8588"/>
      <c r="C8588"/>
      <c r="D8588"/>
      <c r="E8588"/>
      <c r="F8588"/>
      <c r="G8588"/>
      <c r="H8588"/>
      <c r="I8588"/>
      <c r="J8588"/>
      <c r="K8588" s="91"/>
      <c r="L8588" s="91"/>
      <c r="M8588" s="91"/>
      <c r="R8588"/>
      <c r="S8588"/>
      <c r="T8588"/>
      <c r="U8588"/>
      <c r="V8588"/>
      <c r="W8588"/>
      <c r="X8588"/>
      <c r="Y8588"/>
      <c r="Z8588"/>
      <c r="AA8588"/>
      <c r="AB8588"/>
      <c r="AC8588"/>
    </row>
    <row r="8589" spans="2:29" s="14" customFormat="1" x14ac:dyDescent="0.25">
      <c r="B8589"/>
      <c r="C8589"/>
      <c r="D8589"/>
      <c r="E8589"/>
      <c r="F8589"/>
      <c r="G8589"/>
      <c r="H8589"/>
      <c r="I8589"/>
      <c r="J8589"/>
      <c r="K8589" s="91"/>
      <c r="L8589" s="91"/>
      <c r="M8589" s="91"/>
      <c r="R8589"/>
      <c r="S8589"/>
      <c r="T8589"/>
      <c r="U8589"/>
      <c r="V8589"/>
      <c r="W8589"/>
      <c r="X8589"/>
      <c r="Y8589"/>
      <c r="Z8589"/>
      <c r="AA8589"/>
      <c r="AB8589"/>
      <c r="AC8589"/>
    </row>
    <row r="8590" spans="2:29" s="14" customFormat="1" x14ac:dyDescent="0.25">
      <c r="B8590"/>
      <c r="C8590"/>
      <c r="D8590"/>
      <c r="E8590"/>
      <c r="F8590"/>
      <c r="G8590"/>
      <c r="H8590"/>
      <c r="I8590"/>
      <c r="J8590"/>
      <c r="K8590" s="91"/>
      <c r="L8590" s="91"/>
      <c r="M8590" s="91"/>
      <c r="R8590"/>
      <c r="S8590"/>
      <c r="T8590"/>
      <c r="U8590"/>
      <c r="V8590"/>
      <c r="W8590"/>
      <c r="X8590"/>
      <c r="Y8590"/>
      <c r="Z8590"/>
      <c r="AA8590"/>
      <c r="AB8590"/>
      <c r="AC8590"/>
    </row>
    <row r="8591" spans="2:29" s="14" customFormat="1" x14ac:dyDescent="0.25">
      <c r="B8591"/>
      <c r="C8591"/>
      <c r="D8591"/>
      <c r="E8591"/>
      <c r="F8591"/>
      <c r="G8591"/>
      <c r="H8591"/>
      <c r="I8591"/>
      <c r="J8591"/>
      <c r="K8591" s="91"/>
      <c r="L8591" s="91"/>
      <c r="M8591" s="91"/>
      <c r="R8591"/>
      <c r="S8591"/>
      <c r="T8591"/>
      <c r="U8591"/>
      <c r="V8591"/>
      <c r="W8591"/>
      <c r="X8591"/>
      <c r="Y8591"/>
      <c r="Z8591"/>
      <c r="AA8591"/>
      <c r="AB8591"/>
      <c r="AC8591"/>
    </row>
    <row r="8592" spans="2:29" s="14" customFormat="1" x14ac:dyDescent="0.25">
      <c r="B8592"/>
      <c r="C8592"/>
      <c r="D8592"/>
      <c r="E8592"/>
      <c r="F8592"/>
      <c r="G8592"/>
      <c r="H8592"/>
      <c r="I8592"/>
      <c r="J8592"/>
      <c r="K8592" s="91"/>
      <c r="L8592" s="91"/>
      <c r="M8592" s="91"/>
      <c r="R8592"/>
      <c r="S8592"/>
      <c r="T8592"/>
      <c r="U8592"/>
      <c r="V8592"/>
      <c r="W8592"/>
      <c r="X8592"/>
      <c r="Y8592"/>
      <c r="Z8592"/>
      <c r="AA8592"/>
      <c r="AB8592"/>
      <c r="AC8592"/>
    </row>
    <row r="8593" spans="2:29" s="14" customFormat="1" x14ac:dyDescent="0.25">
      <c r="B8593"/>
      <c r="C8593"/>
      <c r="D8593"/>
      <c r="E8593"/>
      <c r="F8593"/>
      <c r="G8593"/>
      <c r="H8593"/>
      <c r="I8593"/>
      <c r="J8593"/>
      <c r="K8593" s="91"/>
      <c r="L8593" s="91"/>
      <c r="M8593" s="91"/>
      <c r="R8593"/>
      <c r="S8593"/>
      <c r="T8593"/>
      <c r="U8593"/>
      <c r="V8593"/>
      <c r="W8593"/>
      <c r="X8593"/>
      <c r="Y8593"/>
      <c r="Z8593"/>
      <c r="AA8593"/>
      <c r="AB8593"/>
      <c r="AC8593"/>
    </row>
    <row r="8594" spans="2:29" s="14" customFormat="1" x14ac:dyDescent="0.25">
      <c r="B8594"/>
      <c r="C8594"/>
      <c r="D8594"/>
      <c r="E8594"/>
      <c r="F8594"/>
      <c r="G8594"/>
      <c r="H8594"/>
      <c r="I8594"/>
      <c r="J8594"/>
      <c r="K8594" s="91"/>
      <c r="L8594" s="91"/>
      <c r="M8594" s="91"/>
      <c r="R8594"/>
      <c r="S8594"/>
      <c r="T8594"/>
      <c r="U8594"/>
      <c r="V8594"/>
      <c r="W8594"/>
      <c r="X8594"/>
      <c r="Y8594"/>
      <c r="Z8594"/>
      <c r="AA8594"/>
      <c r="AB8594"/>
      <c r="AC8594"/>
    </row>
    <row r="8595" spans="2:29" s="14" customFormat="1" x14ac:dyDescent="0.25">
      <c r="B8595"/>
      <c r="C8595"/>
      <c r="D8595"/>
      <c r="E8595"/>
      <c r="F8595"/>
      <c r="G8595"/>
      <c r="H8595"/>
      <c r="I8595"/>
      <c r="J8595"/>
      <c r="K8595" s="91"/>
      <c r="L8595" s="91"/>
      <c r="M8595" s="91"/>
      <c r="R8595"/>
      <c r="S8595"/>
      <c r="T8595"/>
      <c r="U8595"/>
      <c r="V8595"/>
      <c r="W8595"/>
      <c r="X8595"/>
      <c r="Y8595"/>
      <c r="Z8595"/>
      <c r="AA8595"/>
      <c r="AB8595"/>
      <c r="AC8595"/>
    </row>
    <row r="8596" spans="2:29" s="14" customFormat="1" x14ac:dyDescent="0.25">
      <c r="B8596"/>
      <c r="C8596"/>
      <c r="D8596"/>
      <c r="E8596"/>
      <c r="F8596"/>
      <c r="G8596"/>
      <c r="H8596"/>
      <c r="I8596"/>
      <c r="J8596"/>
      <c r="K8596" s="91"/>
      <c r="L8596" s="91"/>
      <c r="M8596" s="91"/>
      <c r="R8596"/>
      <c r="S8596"/>
      <c r="T8596"/>
      <c r="U8596"/>
      <c r="V8596"/>
      <c r="W8596"/>
      <c r="X8596"/>
      <c r="Y8596"/>
      <c r="Z8596"/>
      <c r="AA8596"/>
      <c r="AB8596"/>
      <c r="AC8596"/>
    </row>
    <row r="8597" spans="2:29" s="14" customFormat="1" x14ac:dyDescent="0.25">
      <c r="B8597"/>
      <c r="C8597"/>
      <c r="D8597"/>
      <c r="E8597"/>
      <c r="F8597"/>
      <c r="G8597"/>
      <c r="H8597"/>
      <c r="I8597"/>
      <c r="J8597"/>
      <c r="K8597" s="91"/>
      <c r="L8597" s="91"/>
      <c r="M8597" s="91"/>
      <c r="R8597"/>
      <c r="S8597"/>
      <c r="T8597"/>
      <c r="U8597"/>
      <c r="V8597"/>
      <c r="W8597"/>
      <c r="X8597"/>
      <c r="Y8597"/>
      <c r="Z8597"/>
      <c r="AA8597"/>
      <c r="AB8597"/>
      <c r="AC8597"/>
    </row>
    <row r="8598" spans="2:29" s="14" customFormat="1" x14ac:dyDescent="0.25">
      <c r="B8598"/>
      <c r="C8598"/>
      <c r="D8598"/>
      <c r="E8598"/>
      <c r="F8598"/>
      <c r="G8598"/>
      <c r="H8598"/>
      <c r="I8598"/>
      <c r="J8598"/>
      <c r="K8598" s="91"/>
      <c r="L8598" s="91"/>
      <c r="M8598" s="91"/>
      <c r="R8598"/>
      <c r="S8598"/>
      <c r="T8598"/>
      <c r="U8598"/>
      <c r="V8598"/>
      <c r="W8598"/>
      <c r="X8598"/>
      <c r="Y8598"/>
      <c r="Z8598"/>
      <c r="AA8598"/>
      <c r="AB8598"/>
      <c r="AC8598"/>
    </row>
    <row r="8599" spans="2:29" s="14" customFormat="1" x14ac:dyDescent="0.25">
      <c r="B8599"/>
      <c r="C8599"/>
      <c r="D8599"/>
      <c r="E8599"/>
      <c r="F8599"/>
      <c r="G8599"/>
      <c r="H8599"/>
      <c r="I8599"/>
      <c r="J8599"/>
      <c r="K8599" s="91"/>
      <c r="L8599" s="91"/>
      <c r="M8599" s="91"/>
      <c r="R8599"/>
      <c r="S8599"/>
      <c r="T8599"/>
      <c r="U8599"/>
      <c r="V8599"/>
      <c r="W8599"/>
      <c r="X8599"/>
      <c r="Y8599"/>
      <c r="Z8599"/>
      <c r="AA8599"/>
      <c r="AB8599"/>
      <c r="AC8599"/>
    </row>
    <row r="8600" spans="2:29" s="14" customFormat="1" x14ac:dyDescent="0.25">
      <c r="B8600"/>
      <c r="C8600"/>
      <c r="D8600"/>
      <c r="E8600"/>
      <c r="F8600"/>
      <c r="G8600"/>
      <c r="H8600"/>
      <c r="I8600"/>
      <c r="J8600"/>
      <c r="K8600" s="91"/>
      <c r="L8600" s="91"/>
      <c r="M8600" s="91"/>
      <c r="R8600"/>
      <c r="S8600"/>
      <c r="T8600"/>
      <c r="U8600"/>
      <c r="V8600"/>
      <c r="W8600"/>
      <c r="X8600"/>
      <c r="Y8600"/>
      <c r="Z8600"/>
      <c r="AA8600"/>
      <c r="AB8600"/>
      <c r="AC8600"/>
    </row>
    <row r="8601" spans="2:29" s="14" customFormat="1" x14ac:dyDescent="0.25">
      <c r="B8601"/>
      <c r="C8601"/>
      <c r="D8601"/>
      <c r="E8601"/>
      <c r="F8601"/>
      <c r="G8601"/>
      <c r="H8601"/>
      <c r="I8601"/>
      <c r="J8601"/>
      <c r="K8601" s="91"/>
      <c r="L8601" s="91"/>
      <c r="M8601" s="91"/>
      <c r="R8601"/>
      <c r="S8601"/>
      <c r="T8601"/>
      <c r="U8601"/>
      <c r="V8601"/>
      <c r="W8601"/>
      <c r="X8601"/>
      <c r="Y8601"/>
      <c r="Z8601"/>
      <c r="AA8601"/>
      <c r="AB8601"/>
      <c r="AC8601"/>
    </row>
    <row r="8602" spans="2:29" s="14" customFormat="1" x14ac:dyDescent="0.25">
      <c r="B8602"/>
      <c r="C8602"/>
      <c r="D8602"/>
      <c r="E8602"/>
      <c r="F8602"/>
      <c r="G8602"/>
      <c r="H8602"/>
      <c r="I8602"/>
      <c r="J8602"/>
      <c r="K8602" s="91"/>
      <c r="L8602" s="91"/>
      <c r="M8602" s="91"/>
      <c r="R8602"/>
      <c r="S8602"/>
      <c r="T8602"/>
      <c r="U8602"/>
      <c r="V8602"/>
      <c r="W8602"/>
      <c r="X8602"/>
      <c r="Y8602"/>
      <c r="Z8602"/>
      <c r="AA8602"/>
      <c r="AB8602"/>
      <c r="AC8602"/>
    </row>
    <row r="8603" spans="2:29" s="14" customFormat="1" x14ac:dyDescent="0.25">
      <c r="B8603"/>
      <c r="C8603"/>
      <c r="D8603"/>
      <c r="E8603"/>
      <c r="F8603"/>
      <c r="G8603"/>
      <c r="H8603"/>
      <c r="I8603"/>
      <c r="J8603"/>
      <c r="K8603" s="91"/>
      <c r="L8603" s="91"/>
      <c r="M8603" s="91"/>
      <c r="R8603"/>
      <c r="S8603"/>
      <c r="T8603"/>
      <c r="U8603"/>
      <c r="V8603"/>
      <c r="W8603"/>
      <c r="X8603"/>
      <c r="Y8603"/>
      <c r="Z8603"/>
      <c r="AA8603"/>
      <c r="AB8603"/>
      <c r="AC8603"/>
    </row>
    <row r="8604" spans="2:29" s="14" customFormat="1" x14ac:dyDescent="0.25">
      <c r="B8604"/>
      <c r="C8604"/>
      <c r="D8604"/>
      <c r="E8604"/>
      <c r="F8604"/>
      <c r="G8604"/>
      <c r="H8604"/>
      <c r="I8604"/>
      <c r="J8604"/>
      <c r="K8604" s="91"/>
      <c r="L8604" s="91"/>
      <c r="M8604" s="91"/>
      <c r="R8604"/>
      <c r="S8604"/>
      <c r="T8604"/>
      <c r="U8604"/>
      <c r="V8604"/>
      <c r="W8604"/>
      <c r="X8604"/>
      <c r="Y8604"/>
      <c r="Z8604"/>
      <c r="AA8604"/>
      <c r="AB8604"/>
      <c r="AC8604"/>
    </row>
    <row r="8605" spans="2:29" s="14" customFormat="1" x14ac:dyDescent="0.25">
      <c r="B8605"/>
      <c r="C8605"/>
      <c r="D8605"/>
      <c r="E8605"/>
      <c r="F8605"/>
      <c r="G8605"/>
      <c r="H8605"/>
      <c r="I8605"/>
      <c r="J8605"/>
      <c r="K8605" s="91"/>
      <c r="L8605" s="91"/>
      <c r="M8605" s="91"/>
      <c r="R8605"/>
      <c r="S8605"/>
      <c r="T8605"/>
      <c r="U8605"/>
      <c r="V8605"/>
      <c r="W8605"/>
      <c r="X8605"/>
      <c r="Y8605"/>
      <c r="Z8605"/>
      <c r="AA8605"/>
      <c r="AB8605"/>
      <c r="AC8605"/>
    </row>
    <row r="8606" spans="2:29" s="14" customFormat="1" x14ac:dyDescent="0.25">
      <c r="B8606"/>
      <c r="C8606"/>
      <c r="D8606"/>
      <c r="E8606"/>
      <c r="F8606"/>
      <c r="G8606"/>
      <c r="H8606"/>
      <c r="I8606"/>
      <c r="J8606"/>
      <c r="K8606" s="91"/>
      <c r="L8606" s="91"/>
      <c r="M8606" s="91"/>
      <c r="R8606"/>
      <c r="S8606"/>
      <c r="T8606"/>
      <c r="U8606"/>
      <c r="V8606"/>
      <c r="W8606"/>
      <c r="X8606"/>
      <c r="Y8606"/>
      <c r="Z8606"/>
      <c r="AA8606"/>
      <c r="AB8606"/>
      <c r="AC8606"/>
    </row>
    <row r="8607" spans="2:29" s="14" customFormat="1" x14ac:dyDescent="0.25">
      <c r="B8607"/>
      <c r="C8607"/>
      <c r="D8607"/>
      <c r="E8607"/>
      <c r="F8607"/>
      <c r="G8607"/>
      <c r="H8607"/>
      <c r="I8607"/>
      <c r="J8607"/>
      <c r="K8607" s="91"/>
      <c r="L8607" s="91"/>
      <c r="M8607" s="91"/>
      <c r="R8607"/>
      <c r="S8607"/>
      <c r="T8607"/>
      <c r="U8607"/>
      <c r="V8607"/>
      <c r="W8607"/>
      <c r="X8607"/>
      <c r="Y8607"/>
      <c r="Z8607"/>
      <c r="AA8607"/>
      <c r="AB8607"/>
      <c r="AC8607"/>
    </row>
    <row r="8608" spans="2:29" s="14" customFormat="1" x14ac:dyDescent="0.25">
      <c r="B8608"/>
      <c r="C8608"/>
      <c r="D8608"/>
      <c r="E8608"/>
      <c r="F8608"/>
      <c r="G8608"/>
      <c r="H8608"/>
      <c r="I8608"/>
      <c r="J8608"/>
      <c r="K8608" s="91"/>
      <c r="L8608" s="91"/>
      <c r="M8608" s="91"/>
      <c r="R8608"/>
      <c r="S8608"/>
      <c r="T8608"/>
      <c r="U8608"/>
      <c r="V8608"/>
      <c r="W8608"/>
      <c r="X8608"/>
      <c r="Y8608"/>
      <c r="Z8608"/>
      <c r="AA8608"/>
      <c r="AB8608"/>
      <c r="AC8608"/>
    </row>
    <row r="8609" spans="2:29" s="14" customFormat="1" x14ac:dyDescent="0.25">
      <c r="B8609"/>
      <c r="C8609"/>
      <c r="D8609"/>
      <c r="E8609"/>
      <c r="F8609"/>
      <c r="G8609"/>
      <c r="H8609"/>
      <c r="I8609"/>
      <c r="J8609"/>
      <c r="K8609" s="91"/>
      <c r="L8609" s="91"/>
      <c r="M8609" s="91"/>
      <c r="R8609"/>
      <c r="S8609"/>
      <c r="T8609"/>
      <c r="U8609"/>
      <c r="V8609"/>
      <c r="W8609"/>
      <c r="X8609"/>
      <c r="Y8609"/>
      <c r="Z8609"/>
      <c r="AA8609"/>
      <c r="AB8609"/>
      <c r="AC8609"/>
    </row>
    <row r="8610" spans="2:29" s="14" customFormat="1" x14ac:dyDescent="0.25">
      <c r="B8610"/>
      <c r="C8610"/>
      <c r="D8610"/>
      <c r="E8610"/>
      <c r="F8610"/>
      <c r="G8610"/>
      <c r="H8610"/>
      <c r="I8610"/>
      <c r="J8610"/>
      <c r="K8610" s="91"/>
      <c r="L8610" s="91"/>
      <c r="M8610" s="91"/>
      <c r="R8610"/>
      <c r="S8610"/>
      <c r="T8610"/>
      <c r="U8610"/>
      <c r="V8610"/>
      <c r="W8610"/>
      <c r="X8610"/>
      <c r="Y8610"/>
      <c r="Z8610"/>
      <c r="AA8610"/>
      <c r="AB8610"/>
      <c r="AC8610"/>
    </row>
    <row r="8611" spans="2:29" s="14" customFormat="1" x14ac:dyDescent="0.25">
      <c r="B8611"/>
      <c r="C8611"/>
      <c r="D8611"/>
      <c r="E8611"/>
      <c r="F8611"/>
      <c r="G8611"/>
      <c r="H8611"/>
      <c r="I8611"/>
      <c r="J8611"/>
      <c r="K8611" s="91"/>
      <c r="L8611" s="91"/>
      <c r="M8611" s="91"/>
      <c r="R8611"/>
      <c r="S8611"/>
      <c r="T8611"/>
      <c r="U8611"/>
      <c r="V8611"/>
      <c r="W8611"/>
      <c r="X8611"/>
      <c r="Y8611"/>
      <c r="Z8611"/>
      <c r="AA8611"/>
      <c r="AB8611"/>
      <c r="AC8611"/>
    </row>
    <row r="8612" spans="2:29" s="14" customFormat="1" x14ac:dyDescent="0.25">
      <c r="B8612"/>
      <c r="C8612"/>
      <c r="D8612"/>
      <c r="E8612"/>
      <c r="F8612"/>
      <c r="G8612"/>
      <c r="H8612"/>
      <c r="I8612"/>
      <c r="J8612"/>
      <c r="K8612" s="91"/>
      <c r="L8612" s="91"/>
      <c r="M8612" s="91"/>
      <c r="R8612"/>
      <c r="S8612"/>
      <c r="T8612"/>
      <c r="U8612"/>
      <c r="V8612"/>
      <c r="W8612"/>
      <c r="X8612"/>
      <c r="Y8612"/>
      <c r="Z8612"/>
      <c r="AA8612"/>
      <c r="AB8612"/>
      <c r="AC8612"/>
    </row>
    <row r="8613" spans="2:29" s="14" customFormat="1" x14ac:dyDescent="0.25">
      <c r="B8613"/>
      <c r="C8613"/>
      <c r="D8613"/>
      <c r="E8613"/>
      <c r="F8613"/>
      <c r="G8613"/>
      <c r="H8613"/>
      <c r="I8613"/>
      <c r="J8613"/>
      <c r="K8613" s="91"/>
      <c r="L8613" s="91"/>
      <c r="M8613" s="91"/>
      <c r="R8613"/>
      <c r="S8613"/>
      <c r="T8613"/>
      <c r="U8613"/>
      <c r="V8613"/>
      <c r="W8613"/>
      <c r="X8613"/>
      <c r="Y8613"/>
      <c r="Z8613"/>
      <c r="AA8613"/>
      <c r="AB8613"/>
      <c r="AC8613"/>
    </row>
    <row r="8614" spans="2:29" s="14" customFormat="1" x14ac:dyDescent="0.25">
      <c r="B8614"/>
      <c r="C8614"/>
      <c r="D8614"/>
      <c r="E8614"/>
      <c r="F8614"/>
      <c r="G8614"/>
      <c r="H8614"/>
      <c r="I8614"/>
      <c r="J8614"/>
      <c r="K8614" s="91"/>
      <c r="L8614" s="91"/>
      <c r="M8614" s="91"/>
      <c r="R8614"/>
      <c r="S8614"/>
      <c r="T8614"/>
      <c r="U8614"/>
      <c r="V8614"/>
      <c r="W8614"/>
      <c r="X8614"/>
      <c r="Y8614"/>
      <c r="Z8614"/>
      <c r="AA8614"/>
      <c r="AB8614"/>
      <c r="AC8614"/>
    </row>
    <row r="8615" spans="2:29" s="14" customFormat="1" x14ac:dyDescent="0.25">
      <c r="B8615"/>
      <c r="C8615"/>
      <c r="D8615"/>
      <c r="E8615"/>
      <c r="F8615"/>
      <c r="G8615"/>
      <c r="H8615"/>
      <c r="I8615"/>
      <c r="J8615"/>
      <c r="K8615" s="91"/>
      <c r="L8615" s="91"/>
      <c r="M8615" s="91"/>
      <c r="R8615"/>
      <c r="S8615"/>
      <c r="T8615"/>
      <c r="U8615"/>
      <c r="V8615"/>
      <c r="W8615"/>
      <c r="X8615"/>
      <c r="Y8615"/>
      <c r="Z8615"/>
      <c r="AA8615"/>
      <c r="AB8615"/>
      <c r="AC8615"/>
    </row>
    <row r="8616" spans="2:29" s="14" customFormat="1" x14ac:dyDescent="0.25">
      <c r="B8616"/>
      <c r="C8616"/>
      <c r="D8616"/>
      <c r="E8616"/>
      <c r="F8616"/>
      <c r="G8616"/>
      <c r="H8616"/>
      <c r="I8616"/>
      <c r="J8616"/>
      <c r="K8616" s="91"/>
      <c r="L8616" s="91"/>
      <c r="M8616" s="91"/>
      <c r="R8616"/>
      <c r="S8616"/>
      <c r="T8616"/>
      <c r="U8616"/>
      <c r="V8616"/>
      <c r="W8616"/>
      <c r="X8616"/>
      <c r="Y8616"/>
      <c r="Z8616"/>
      <c r="AA8616"/>
      <c r="AB8616"/>
      <c r="AC8616"/>
    </row>
    <row r="8617" spans="2:29" s="14" customFormat="1" x14ac:dyDescent="0.25">
      <c r="B8617"/>
      <c r="C8617"/>
      <c r="D8617"/>
      <c r="E8617"/>
      <c r="F8617"/>
      <c r="G8617"/>
      <c r="H8617"/>
      <c r="I8617"/>
      <c r="J8617"/>
      <c r="K8617" s="91"/>
      <c r="L8617" s="91"/>
      <c r="M8617" s="91"/>
      <c r="R8617"/>
      <c r="S8617"/>
      <c r="T8617"/>
      <c r="U8617"/>
      <c r="V8617"/>
      <c r="W8617"/>
      <c r="X8617"/>
      <c r="Y8617"/>
      <c r="Z8617"/>
      <c r="AA8617"/>
      <c r="AB8617"/>
      <c r="AC8617"/>
    </row>
    <row r="8618" spans="2:29" s="14" customFormat="1" x14ac:dyDescent="0.25">
      <c r="B8618"/>
      <c r="C8618"/>
      <c r="D8618"/>
      <c r="E8618"/>
      <c r="F8618"/>
      <c r="G8618"/>
      <c r="H8618"/>
      <c r="I8618"/>
      <c r="J8618"/>
      <c r="K8618" s="91"/>
      <c r="L8618" s="91"/>
      <c r="M8618" s="91"/>
      <c r="R8618"/>
      <c r="S8618"/>
      <c r="T8618"/>
      <c r="U8618"/>
      <c r="V8618"/>
      <c r="W8618"/>
      <c r="X8618"/>
      <c r="Y8618"/>
      <c r="Z8618"/>
      <c r="AA8618"/>
      <c r="AB8618"/>
      <c r="AC8618"/>
    </row>
    <row r="8619" spans="2:29" s="14" customFormat="1" x14ac:dyDescent="0.25">
      <c r="B8619"/>
      <c r="C8619"/>
      <c r="D8619"/>
      <c r="E8619"/>
      <c r="F8619"/>
      <c r="G8619"/>
      <c r="H8619"/>
      <c r="I8619"/>
      <c r="J8619"/>
      <c r="K8619" s="91"/>
      <c r="L8619" s="91"/>
      <c r="M8619" s="91"/>
      <c r="R8619"/>
      <c r="S8619"/>
      <c r="T8619"/>
      <c r="U8619"/>
      <c r="V8619"/>
      <c r="W8619"/>
      <c r="X8619"/>
      <c r="Y8619"/>
      <c r="Z8619"/>
      <c r="AA8619"/>
      <c r="AB8619"/>
      <c r="AC8619"/>
    </row>
    <row r="8620" spans="2:29" s="14" customFormat="1" x14ac:dyDescent="0.25">
      <c r="B8620"/>
      <c r="C8620"/>
      <c r="D8620"/>
      <c r="E8620"/>
      <c r="F8620"/>
      <c r="G8620"/>
      <c r="H8620"/>
      <c r="I8620"/>
      <c r="J8620"/>
      <c r="K8620" s="91"/>
      <c r="L8620" s="91"/>
      <c r="M8620" s="91"/>
      <c r="R8620"/>
      <c r="S8620"/>
      <c r="T8620"/>
      <c r="U8620"/>
      <c r="V8620"/>
      <c r="W8620"/>
      <c r="X8620"/>
      <c r="Y8620"/>
      <c r="Z8620"/>
      <c r="AA8620"/>
      <c r="AB8620"/>
      <c r="AC8620"/>
    </row>
    <row r="8621" spans="2:29" s="14" customFormat="1" x14ac:dyDescent="0.25">
      <c r="B8621"/>
      <c r="C8621"/>
      <c r="D8621"/>
      <c r="E8621"/>
      <c r="F8621"/>
      <c r="G8621"/>
      <c r="H8621"/>
      <c r="I8621"/>
      <c r="J8621"/>
      <c r="K8621" s="91"/>
      <c r="L8621" s="91"/>
      <c r="M8621" s="91"/>
      <c r="R8621"/>
      <c r="S8621"/>
      <c r="T8621"/>
      <c r="U8621"/>
      <c r="V8621"/>
      <c r="W8621"/>
      <c r="X8621"/>
      <c r="Y8621"/>
      <c r="Z8621"/>
      <c r="AA8621"/>
      <c r="AB8621"/>
      <c r="AC8621"/>
    </row>
    <row r="8622" spans="2:29" s="14" customFormat="1" x14ac:dyDescent="0.25">
      <c r="B8622"/>
      <c r="C8622"/>
      <c r="D8622"/>
      <c r="E8622"/>
      <c r="F8622"/>
      <c r="G8622"/>
      <c r="H8622"/>
      <c r="I8622"/>
      <c r="J8622"/>
      <c r="K8622" s="91"/>
      <c r="L8622" s="91"/>
      <c r="M8622" s="91"/>
      <c r="R8622"/>
      <c r="S8622"/>
      <c r="T8622"/>
      <c r="U8622"/>
      <c r="V8622"/>
      <c r="W8622"/>
      <c r="X8622"/>
      <c r="Y8622"/>
      <c r="Z8622"/>
      <c r="AA8622"/>
      <c r="AB8622"/>
      <c r="AC8622"/>
    </row>
    <row r="8623" spans="2:29" s="14" customFormat="1" x14ac:dyDescent="0.25">
      <c r="B8623"/>
      <c r="C8623"/>
      <c r="D8623"/>
      <c r="E8623"/>
      <c r="F8623"/>
      <c r="G8623"/>
      <c r="H8623"/>
      <c r="I8623"/>
      <c r="J8623"/>
      <c r="K8623" s="91"/>
      <c r="L8623" s="91"/>
      <c r="M8623" s="91"/>
      <c r="R8623"/>
      <c r="S8623"/>
      <c r="T8623"/>
      <c r="U8623"/>
      <c r="V8623"/>
      <c r="W8623"/>
      <c r="X8623"/>
      <c r="Y8623"/>
      <c r="Z8623"/>
      <c r="AA8623"/>
      <c r="AB8623"/>
      <c r="AC8623"/>
    </row>
    <row r="8624" spans="2:29" s="14" customFormat="1" x14ac:dyDescent="0.25">
      <c r="B8624"/>
      <c r="C8624"/>
      <c r="D8624"/>
      <c r="E8624"/>
      <c r="F8624"/>
      <c r="G8624"/>
      <c r="H8624"/>
      <c r="I8624"/>
      <c r="J8624"/>
      <c r="K8624" s="91"/>
      <c r="L8624" s="91"/>
      <c r="M8624" s="91"/>
      <c r="R8624"/>
      <c r="S8624"/>
      <c r="T8624"/>
      <c r="U8624"/>
      <c r="V8624"/>
      <c r="W8624"/>
      <c r="X8624"/>
      <c r="Y8624"/>
      <c r="Z8624"/>
      <c r="AA8624"/>
      <c r="AB8624"/>
      <c r="AC8624"/>
    </row>
    <row r="8625" spans="2:29" s="14" customFormat="1" x14ac:dyDescent="0.25">
      <c r="B8625"/>
      <c r="C8625"/>
      <c r="D8625"/>
      <c r="E8625"/>
      <c r="F8625"/>
      <c r="G8625"/>
      <c r="H8625"/>
      <c r="I8625"/>
      <c r="J8625"/>
      <c r="K8625" s="91"/>
      <c r="L8625" s="91"/>
      <c r="M8625" s="91"/>
      <c r="R8625"/>
      <c r="S8625"/>
      <c r="T8625"/>
      <c r="U8625"/>
      <c r="V8625"/>
      <c r="W8625"/>
      <c r="X8625"/>
      <c r="Y8625"/>
      <c r="Z8625"/>
      <c r="AA8625"/>
      <c r="AB8625"/>
      <c r="AC8625"/>
    </row>
    <row r="8626" spans="2:29" s="14" customFormat="1" x14ac:dyDescent="0.25">
      <c r="B8626"/>
      <c r="C8626"/>
      <c r="D8626"/>
      <c r="E8626"/>
      <c r="F8626"/>
      <c r="G8626"/>
      <c r="H8626"/>
      <c r="I8626"/>
      <c r="J8626"/>
      <c r="K8626" s="91"/>
      <c r="L8626" s="91"/>
      <c r="M8626" s="91"/>
      <c r="R8626"/>
      <c r="S8626"/>
      <c r="T8626"/>
      <c r="U8626"/>
      <c r="V8626"/>
      <c r="W8626"/>
      <c r="X8626"/>
      <c r="Y8626"/>
      <c r="Z8626"/>
      <c r="AA8626"/>
      <c r="AB8626"/>
      <c r="AC8626"/>
    </row>
    <row r="8627" spans="2:29" s="14" customFormat="1" x14ac:dyDescent="0.25">
      <c r="B8627"/>
      <c r="C8627"/>
      <c r="D8627"/>
      <c r="E8627"/>
      <c r="F8627"/>
      <c r="G8627"/>
      <c r="H8627"/>
      <c r="I8627"/>
      <c r="J8627"/>
      <c r="K8627" s="91"/>
      <c r="L8627" s="91"/>
      <c r="M8627" s="91"/>
      <c r="R8627"/>
      <c r="S8627"/>
      <c r="T8627"/>
      <c r="U8627"/>
      <c r="V8627"/>
      <c r="W8627"/>
      <c r="X8627"/>
      <c r="Y8627"/>
      <c r="Z8627"/>
      <c r="AA8627"/>
      <c r="AB8627"/>
      <c r="AC8627"/>
    </row>
    <row r="8628" spans="2:29" s="14" customFormat="1" x14ac:dyDescent="0.25">
      <c r="B8628"/>
      <c r="C8628"/>
      <c r="D8628"/>
      <c r="E8628"/>
      <c r="F8628"/>
      <c r="G8628"/>
      <c r="H8628"/>
      <c r="I8628"/>
      <c r="J8628"/>
      <c r="K8628" s="91"/>
      <c r="L8628" s="91"/>
      <c r="M8628" s="91"/>
      <c r="R8628"/>
      <c r="S8628"/>
      <c r="T8628"/>
      <c r="U8628"/>
      <c r="V8628"/>
      <c r="W8628"/>
      <c r="X8628"/>
      <c r="Y8628"/>
      <c r="Z8628"/>
      <c r="AA8628"/>
      <c r="AB8628"/>
      <c r="AC8628"/>
    </row>
    <row r="8629" spans="2:29" s="14" customFormat="1" x14ac:dyDescent="0.25">
      <c r="B8629"/>
      <c r="C8629"/>
      <c r="D8629"/>
      <c r="E8629"/>
      <c r="F8629"/>
      <c r="G8629"/>
      <c r="H8629"/>
      <c r="I8629"/>
      <c r="J8629"/>
      <c r="K8629" s="91"/>
      <c r="L8629" s="91"/>
      <c r="M8629" s="91"/>
      <c r="R8629"/>
      <c r="S8629"/>
      <c r="T8629"/>
      <c r="U8629"/>
      <c r="V8629"/>
      <c r="W8629"/>
      <c r="X8629"/>
      <c r="Y8629"/>
      <c r="Z8629"/>
      <c r="AA8629"/>
      <c r="AB8629"/>
      <c r="AC8629"/>
    </row>
    <row r="8630" spans="2:29" s="14" customFormat="1" x14ac:dyDescent="0.25">
      <c r="B8630"/>
      <c r="C8630"/>
      <c r="D8630"/>
      <c r="E8630"/>
      <c r="F8630"/>
      <c r="G8630"/>
      <c r="H8630"/>
      <c r="I8630"/>
      <c r="J8630"/>
      <c r="K8630" s="91"/>
      <c r="L8630" s="91"/>
      <c r="M8630" s="91"/>
      <c r="R8630"/>
      <c r="S8630"/>
      <c r="T8630"/>
      <c r="U8630"/>
      <c r="V8630"/>
      <c r="W8630"/>
      <c r="X8630"/>
      <c r="Y8630"/>
      <c r="Z8630"/>
      <c r="AA8630"/>
      <c r="AB8630"/>
      <c r="AC8630"/>
    </row>
    <row r="8631" spans="2:29" s="14" customFormat="1" x14ac:dyDescent="0.25">
      <c r="B8631"/>
      <c r="C8631"/>
      <c r="D8631"/>
      <c r="E8631"/>
      <c r="F8631"/>
      <c r="G8631"/>
      <c r="H8631"/>
      <c r="I8631"/>
      <c r="J8631"/>
      <c r="K8631" s="91"/>
      <c r="L8631" s="91"/>
      <c r="M8631" s="91"/>
      <c r="R8631"/>
      <c r="S8631"/>
      <c r="T8631"/>
      <c r="U8631"/>
      <c r="V8631"/>
      <c r="W8631"/>
      <c r="X8631"/>
      <c r="Y8631"/>
      <c r="Z8631"/>
      <c r="AA8631"/>
      <c r="AB8631"/>
      <c r="AC8631"/>
    </row>
    <row r="8632" spans="2:29" s="14" customFormat="1" x14ac:dyDescent="0.25">
      <c r="B8632"/>
      <c r="C8632"/>
      <c r="D8632"/>
      <c r="E8632"/>
      <c r="F8632"/>
      <c r="G8632"/>
      <c r="H8632"/>
      <c r="I8632"/>
      <c r="J8632"/>
      <c r="K8632" s="91"/>
      <c r="L8632" s="91"/>
      <c r="M8632" s="91"/>
      <c r="R8632"/>
      <c r="S8632"/>
      <c r="T8632"/>
      <c r="U8632"/>
      <c r="V8632"/>
      <c r="W8632"/>
      <c r="X8632"/>
      <c r="Y8632"/>
      <c r="Z8632"/>
      <c r="AA8632"/>
      <c r="AB8632"/>
      <c r="AC8632"/>
    </row>
    <row r="8633" spans="2:29" s="14" customFormat="1" x14ac:dyDescent="0.25">
      <c r="B8633"/>
      <c r="C8633"/>
      <c r="D8633"/>
      <c r="E8633"/>
      <c r="F8633"/>
      <c r="G8633"/>
      <c r="H8633"/>
      <c r="I8633"/>
      <c r="J8633"/>
      <c r="K8633" s="91"/>
      <c r="L8633" s="91"/>
      <c r="M8633" s="91"/>
      <c r="R8633"/>
      <c r="S8633"/>
      <c r="T8633"/>
      <c r="U8633"/>
      <c r="V8633"/>
      <c r="W8633"/>
      <c r="X8633"/>
      <c r="Y8633"/>
      <c r="Z8633"/>
      <c r="AA8633"/>
      <c r="AB8633"/>
      <c r="AC8633"/>
    </row>
    <row r="8634" spans="2:29" s="14" customFormat="1" x14ac:dyDescent="0.25">
      <c r="B8634"/>
      <c r="C8634"/>
      <c r="D8634"/>
      <c r="E8634"/>
      <c r="F8634"/>
      <c r="G8634"/>
      <c r="H8634"/>
      <c r="I8634"/>
      <c r="J8634"/>
      <c r="K8634" s="91"/>
      <c r="L8634" s="91"/>
      <c r="M8634" s="91"/>
      <c r="R8634"/>
      <c r="S8634"/>
      <c r="T8634"/>
      <c r="U8634"/>
      <c r="V8634"/>
      <c r="W8634"/>
      <c r="X8634"/>
      <c r="Y8634"/>
      <c r="Z8634"/>
      <c r="AA8634"/>
      <c r="AB8634"/>
      <c r="AC8634"/>
    </row>
    <row r="8635" spans="2:29" s="14" customFormat="1" x14ac:dyDescent="0.25">
      <c r="B8635"/>
      <c r="C8635"/>
      <c r="D8635"/>
      <c r="E8635"/>
      <c r="F8635"/>
      <c r="G8635"/>
      <c r="H8635"/>
      <c r="I8635"/>
      <c r="J8635"/>
      <c r="K8635" s="91"/>
      <c r="L8635" s="91"/>
      <c r="M8635" s="91"/>
      <c r="R8635"/>
      <c r="S8635"/>
      <c r="T8635"/>
      <c r="U8635"/>
      <c r="V8635"/>
      <c r="W8635"/>
      <c r="X8635"/>
      <c r="Y8635"/>
      <c r="Z8635"/>
      <c r="AA8635"/>
      <c r="AB8635"/>
      <c r="AC8635"/>
    </row>
    <row r="8636" spans="2:29" s="14" customFormat="1" x14ac:dyDescent="0.25">
      <c r="B8636"/>
      <c r="C8636"/>
      <c r="D8636"/>
      <c r="E8636"/>
      <c r="F8636"/>
      <c r="G8636"/>
      <c r="H8636"/>
      <c r="I8636"/>
      <c r="J8636"/>
      <c r="K8636" s="91"/>
      <c r="L8636" s="91"/>
      <c r="M8636" s="91"/>
      <c r="R8636"/>
      <c r="S8636"/>
      <c r="T8636"/>
      <c r="U8636"/>
      <c r="V8636"/>
      <c r="W8636"/>
      <c r="X8636"/>
      <c r="Y8636"/>
      <c r="Z8636"/>
      <c r="AA8636"/>
      <c r="AB8636"/>
      <c r="AC8636"/>
    </row>
    <row r="8637" spans="2:29" s="14" customFormat="1" x14ac:dyDescent="0.25">
      <c r="B8637"/>
      <c r="C8637"/>
      <c r="D8637"/>
      <c r="E8637"/>
      <c r="F8637"/>
      <c r="G8637"/>
      <c r="H8637"/>
      <c r="I8637"/>
      <c r="J8637"/>
      <c r="K8637" s="91"/>
      <c r="L8637" s="91"/>
      <c r="M8637" s="91"/>
      <c r="R8637"/>
      <c r="S8637"/>
      <c r="T8637"/>
      <c r="U8637"/>
      <c r="V8637"/>
      <c r="W8637"/>
      <c r="X8637"/>
      <c r="Y8637"/>
      <c r="Z8637"/>
      <c r="AA8637"/>
      <c r="AB8637"/>
      <c r="AC8637"/>
    </row>
    <row r="8638" spans="2:29" s="14" customFormat="1" x14ac:dyDescent="0.25">
      <c r="B8638"/>
      <c r="C8638"/>
      <c r="D8638"/>
      <c r="E8638"/>
      <c r="F8638"/>
      <c r="G8638"/>
      <c r="H8638"/>
      <c r="I8638"/>
      <c r="J8638"/>
      <c r="K8638" s="91"/>
      <c r="L8638" s="91"/>
      <c r="M8638" s="91"/>
      <c r="R8638"/>
      <c r="S8638"/>
      <c r="T8638"/>
      <c r="U8638"/>
      <c r="V8638"/>
      <c r="W8638"/>
      <c r="X8638"/>
      <c r="Y8638"/>
      <c r="Z8638"/>
      <c r="AA8638"/>
      <c r="AB8638"/>
      <c r="AC8638"/>
    </row>
    <row r="8639" spans="2:29" s="14" customFormat="1" x14ac:dyDescent="0.25">
      <c r="B8639"/>
      <c r="C8639"/>
      <c r="D8639"/>
      <c r="E8639"/>
      <c r="F8639"/>
      <c r="G8639"/>
      <c r="H8639"/>
      <c r="I8639"/>
      <c r="J8639"/>
      <c r="K8639" s="91"/>
      <c r="L8639" s="91"/>
      <c r="M8639" s="91"/>
      <c r="R8639"/>
      <c r="S8639"/>
      <c r="T8639"/>
      <c r="U8639"/>
      <c r="V8639"/>
      <c r="W8639"/>
      <c r="X8639"/>
      <c r="Y8639"/>
      <c r="Z8639"/>
      <c r="AA8639"/>
      <c r="AB8639"/>
      <c r="AC8639"/>
    </row>
    <row r="8640" spans="2:29" s="14" customFormat="1" x14ac:dyDescent="0.25">
      <c r="B8640"/>
      <c r="C8640"/>
      <c r="D8640"/>
      <c r="E8640"/>
      <c r="F8640"/>
      <c r="G8640"/>
      <c r="H8640"/>
      <c r="I8640"/>
      <c r="J8640"/>
      <c r="K8640" s="91"/>
      <c r="L8640" s="91"/>
      <c r="M8640" s="91"/>
      <c r="R8640"/>
      <c r="S8640"/>
      <c r="T8640"/>
      <c r="U8640"/>
      <c r="V8640"/>
      <c r="W8640"/>
      <c r="X8640"/>
      <c r="Y8640"/>
      <c r="Z8640"/>
      <c r="AA8640"/>
      <c r="AB8640"/>
      <c r="AC8640"/>
    </row>
    <row r="8641" spans="2:29" s="14" customFormat="1" x14ac:dyDescent="0.25">
      <c r="B8641"/>
      <c r="C8641"/>
      <c r="D8641"/>
      <c r="E8641"/>
      <c r="F8641"/>
      <c r="G8641"/>
      <c r="H8641"/>
      <c r="I8641"/>
      <c r="J8641"/>
      <c r="K8641" s="91"/>
      <c r="L8641" s="91"/>
      <c r="M8641" s="91"/>
      <c r="R8641"/>
      <c r="S8641"/>
      <c r="T8641"/>
      <c r="U8641"/>
      <c r="V8641"/>
      <c r="W8641"/>
      <c r="X8641"/>
      <c r="Y8641"/>
      <c r="Z8641"/>
      <c r="AA8641"/>
      <c r="AB8641"/>
      <c r="AC8641"/>
    </row>
    <row r="8642" spans="2:29" s="14" customFormat="1" x14ac:dyDescent="0.25">
      <c r="B8642"/>
      <c r="C8642"/>
      <c r="D8642"/>
      <c r="E8642"/>
      <c r="F8642"/>
      <c r="G8642"/>
      <c r="H8642"/>
      <c r="I8642"/>
      <c r="J8642"/>
      <c r="K8642" s="91"/>
      <c r="L8642" s="91"/>
      <c r="M8642" s="91"/>
      <c r="R8642"/>
      <c r="S8642"/>
      <c r="T8642"/>
      <c r="U8642"/>
      <c r="V8642"/>
      <c r="W8642"/>
      <c r="X8642"/>
      <c r="Y8642"/>
      <c r="Z8642"/>
      <c r="AA8642"/>
      <c r="AB8642"/>
      <c r="AC8642"/>
    </row>
    <row r="8643" spans="2:29" s="14" customFormat="1" x14ac:dyDescent="0.25">
      <c r="B8643"/>
      <c r="C8643"/>
      <c r="D8643"/>
      <c r="E8643"/>
      <c r="F8643"/>
      <c r="G8643"/>
      <c r="H8643"/>
      <c r="I8643"/>
      <c r="J8643"/>
      <c r="K8643" s="91"/>
      <c r="L8643" s="91"/>
      <c r="M8643" s="91"/>
      <c r="R8643"/>
      <c r="S8643"/>
      <c r="T8643"/>
      <c r="U8643"/>
      <c r="V8643"/>
      <c r="W8643"/>
      <c r="X8643"/>
      <c r="Y8643"/>
      <c r="Z8643"/>
      <c r="AA8643"/>
      <c r="AB8643"/>
      <c r="AC8643"/>
    </row>
    <row r="8644" spans="2:29" s="14" customFormat="1" x14ac:dyDescent="0.25">
      <c r="B8644"/>
      <c r="C8644"/>
      <c r="D8644"/>
      <c r="E8644"/>
      <c r="F8644"/>
      <c r="G8644"/>
      <c r="H8644"/>
      <c r="I8644"/>
      <c r="J8644"/>
      <c r="K8644" s="91"/>
      <c r="L8644" s="91"/>
      <c r="M8644" s="91"/>
      <c r="R8644"/>
      <c r="S8644"/>
      <c r="T8644"/>
      <c r="U8644"/>
      <c r="V8644"/>
      <c r="W8644"/>
      <c r="X8644"/>
      <c r="Y8644"/>
      <c r="Z8644"/>
      <c r="AA8644"/>
      <c r="AB8644"/>
      <c r="AC8644"/>
    </row>
    <row r="8645" spans="2:29" s="14" customFormat="1" x14ac:dyDescent="0.25">
      <c r="B8645"/>
      <c r="C8645"/>
      <c r="D8645"/>
      <c r="E8645"/>
      <c r="F8645"/>
      <c r="G8645"/>
      <c r="H8645"/>
      <c r="I8645"/>
      <c r="J8645"/>
      <c r="K8645" s="91"/>
      <c r="L8645" s="91"/>
      <c r="M8645" s="91"/>
      <c r="R8645"/>
      <c r="S8645"/>
      <c r="T8645"/>
      <c r="U8645"/>
      <c r="V8645"/>
      <c r="W8645"/>
      <c r="X8645"/>
      <c r="Y8645"/>
      <c r="Z8645"/>
      <c r="AA8645"/>
      <c r="AB8645"/>
      <c r="AC8645"/>
    </row>
    <row r="8646" spans="2:29" s="14" customFormat="1" x14ac:dyDescent="0.25">
      <c r="B8646"/>
      <c r="C8646"/>
      <c r="D8646"/>
      <c r="E8646"/>
      <c r="F8646"/>
      <c r="G8646"/>
      <c r="H8646"/>
      <c r="I8646"/>
      <c r="J8646"/>
      <c r="K8646" s="91"/>
      <c r="L8646" s="91"/>
      <c r="M8646" s="91"/>
      <c r="R8646"/>
      <c r="S8646"/>
      <c r="T8646"/>
      <c r="U8646"/>
      <c r="V8646"/>
      <c r="W8646"/>
      <c r="X8646"/>
      <c r="Y8646"/>
      <c r="Z8646"/>
      <c r="AA8646"/>
      <c r="AB8646"/>
      <c r="AC8646"/>
    </row>
    <row r="8647" spans="2:29" s="14" customFormat="1" x14ac:dyDescent="0.25">
      <c r="B8647"/>
      <c r="C8647"/>
      <c r="D8647"/>
      <c r="E8647"/>
      <c r="F8647"/>
      <c r="G8647"/>
      <c r="H8647"/>
      <c r="I8647"/>
      <c r="J8647"/>
      <c r="K8647" s="91"/>
      <c r="L8647" s="91"/>
      <c r="M8647" s="91"/>
      <c r="R8647"/>
      <c r="S8647"/>
      <c r="T8647"/>
      <c r="U8647"/>
      <c r="V8647"/>
      <c r="W8647"/>
      <c r="X8647"/>
      <c r="Y8647"/>
      <c r="Z8647"/>
      <c r="AA8647"/>
      <c r="AB8647"/>
      <c r="AC8647"/>
    </row>
    <row r="8648" spans="2:29" s="14" customFormat="1" x14ac:dyDescent="0.25">
      <c r="B8648"/>
      <c r="C8648"/>
      <c r="D8648"/>
      <c r="E8648"/>
      <c r="F8648"/>
      <c r="G8648"/>
      <c r="H8648"/>
      <c r="I8648"/>
      <c r="J8648"/>
      <c r="K8648" s="91"/>
      <c r="L8648" s="91"/>
      <c r="M8648" s="91"/>
      <c r="R8648"/>
      <c r="S8648"/>
      <c r="T8648"/>
      <c r="U8648"/>
      <c r="V8648"/>
      <c r="W8648"/>
      <c r="X8648"/>
      <c r="Y8648"/>
      <c r="Z8648"/>
      <c r="AA8648"/>
      <c r="AB8648"/>
      <c r="AC8648"/>
    </row>
    <row r="8649" spans="2:29" s="14" customFormat="1" x14ac:dyDescent="0.25">
      <c r="B8649"/>
      <c r="C8649"/>
      <c r="D8649"/>
      <c r="E8649"/>
      <c r="F8649"/>
      <c r="G8649"/>
      <c r="H8649"/>
      <c r="I8649"/>
      <c r="J8649"/>
      <c r="K8649" s="91"/>
      <c r="L8649" s="91"/>
      <c r="M8649" s="91"/>
      <c r="R8649"/>
      <c r="S8649"/>
      <c r="T8649"/>
      <c r="U8649"/>
      <c r="V8649"/>
      <c r="W8649"/>
      <c r="X8649"/>
      <c r="Y8649"/>
      <c r="Z8649"/>
      <c r="AA8649"/>
      <c r="AB8649"/>
      <c r="AC8649"/>
    </row>
    <row r="8650" spans="2:29" s="14" customFormat="1" x14ac:dyDescent="0.25">
      <c r="B8650"/>
      <c r="C8650"/>
      <c r="D8650"/>
      <c r="E8650"/>
      <c r="F8650"/>
      <c r="G8650"/>
      <c r="H8650"/>
      <c r="I8650"/>
      <c r="J8650"/>
      <c r="K8650" s="91"/>
      <c r="L8650" s="91"/>
      <c r="M8650" s="91"/>
      <c r="R8650"/>
      <c r="S8650"/>
      <c r="T8650"/>
      <c r="U8650"/>
      <c r="V8650"/>
      <c r="W8650"/>
      <c r="X8650"/>
      <c r="Y8650"/>
      <c r="Z8650"/>
      <c r="AA8650"/>
      <c r="AB8650"/>
      <c r="AC8650"/>
    </row>
    <row r="8651" spans="2:29" s="14" customFormat="1" x14ac:dyDescent="0.25">
      <c r="B8651"/>
      <c r="C8651"/>
      <c r="D8651"/>
      <c r="E8651"/>
      <c r="F8651"/>
      <c r="G8651"/>
      <c r="H8651"/>
      <c r="I8651"/>
      <c r="J8651"/>
      <c r="K8651" s="91"/>
      <c r="L8651" s="91"/>
      <c r="M8651" s="91"/>
      <c r="R8651"/>
      <c r="S8651"/>
      <c r="T8651"/>
      <c r="U8651"/>
      <c r="V8651"/>
      <c r="W8651"/>
      <c r="X8651"/>
      <c r="Y8651"/>
      <c r="Z8651"/>
      <c r="AA8651"/>
      <c r="AB8651"/>
      <c r="AC8651"/>
    </row>
    <row r="8652" spans="2:29" s="14" customFormat="1" x14ac:dyDescent="0.25">
      <c r="B8652"/>
      <c r="C8652"/>
      <c r="D8652"/>
      <c r="E8652"/>
      <c r="F8652"/>
      <c r="G8652"/>
      <c r="H8652"/>
      <c r="I8652"/>
      <c r="J8652"/>
      <c r="K8652" s="91"/>
      <c r="L8652" s="91"/>
      <c r="M8652" s="91"/>
      <c r="R8652"/>
      <c r="S8652"/>
      <c r="T8652"/>
      <c r="U8652"/>
      <c r="V8652"/>
      <c r="W8652"/>
      <c r="X8652"/>
      <c r="Y8652"/>
      <c r="Z8652"/>
      <c r="AA8652"/>
      <c r="AB8652"/>
      <c r="AC8652"/>
    </row>
    <row r="8653" spans="2:29" s="14" customFormat="1" x14ac:dyDescent="0.25">
      <c r="B8653"/>
      <c r="C8653"/>
      <c r="D8653"/>
      <c r="E8653"/>
      <c r="F8653"/>
      <c r="G8653"/>
      <c r="H8653"/>
      <c r="I8653"/>
      <c r="J8653"/>
      <c r="K8653" s="91"/>
      <c r="L8653" s="91"/>
      <c r="M8653" s="91"/>
      <c r="R8653"/>
      <c r="S8653"/>
      <c r="T8653"/>
      <c r="U8653"/>
      <c r="V8653"/>
      <c r="W8653"/>
      <c r="X8653"/>
      <c r="Y8653"/>
      <c r="Z8653"/>
      <c r="AA8653"/>
      <c r="AB8653"/>
      <c r="AC8653"/>
    </row>
    <row r="8654" spans="2:29" s="14" customFormat="1" x14ac:dyDescent="0.25">
      <c r="B8654"/>
      <c r="C8654"/>
      <c r="D8654"/>
      <c r="E8654"/>
      <c r="F8654"/>
      <c r="G8654"/>
      <c r="H8654"/>
      <c r="I8654"/>
      <c r="J8654"/>
      <c r="K8654" s="91"/>
      <c r="L8654" s="91"/>
      <c r="M8654" s="91"/>
      <c r="R8654"/>
      <c r="S8654"/>
      <c r="T8654"/>
      <c r="U8654"/>
      <c r="V8654"/>
      <c r="W8654"/>
      <c r="X8654"/>
      <c r="Y8654"/>
      <c r="Z8654"/>
      <c r="AA8654"/>
      <c r="AB8654"/>
      <c r="AC8654"/>
    </row>
    <row r="8655" spans="2:29" s="14" customFormat="1" x14ac:dyDescent="0.25">
      <c r="B8655"/>
      <c r="C8655"/>
      <c r="D8655"/>
      <c r="E8655"/>
      <c r="F8655"/>
      <c r="G8655"/>
      <c r="H8655"/>
      <c r="I8655"/>
      <c r="J8655"/>
      <c r="K8655" s="91"/>
      <c r="L8655" s="91"/>
      <c r="M8655" s="91"/>
      <c r="R8655"/>
      <c r="S8655"/>
      <c r="T8655"/>
      <c r="U8655"/>
      <c r="V8655"/>
      <c r="W8655"/>
      <c r="X8655"/>
      <c r="Y8655"/>
      <c r="Z8655"/>
      <c r="AA8655"/>
      <c r="AB8655"/>
      <c r="AC8655"/>
    </row>
    <row r="8656" spans="2:29" s="14" customFormat="1" x14ac:dyDescent="0.25">
      <c r="B8656"/>
      <c r="C8656"/>
      <c r="D8656"/>
      <c r="E8656"/>
      <c r="F8656"/>
      <c r="G8656"/>
      <c r="H8656"/>
      <c r="I8656"/>
      <c r="J8656"/>
      <c r="K8656" s="91"/>
      <c r="L8656" s="91"/>
      <c r="M8656" s="91"/>
      <c r="R8656"/>
      <c r="S8656"/>
      <c r="T8656"/>
      <c r="U8656"/>
      <c r="V8656"/>
      <c r="W8656"/>
      <c r="X8656"/>
      <c r="Y8656"/>
      <c r="Z8656"/>
      <c r="AA8656"/>
      <c r="AB8656"/>
      <c r="AC8656"/>
    </row>
    <row r="8657" spans="2:29" s="14" customFormat="1" x14ac:dyDescent="0.25">
      <c r="B8657"/>
      <c r="C8657"/>
      <c r="D8657"/>
      <c r="E8657"/>
      <c r="F8657"/>
      <c r="G8657"/>
      <c r="H8657"/>
      <c r="I8657"/>
      <c r="J8657"/>
      <c r="K8657" s="91"/>
      <c r="L8657" s="91"/>
      <c r="M8657" s="91"/>
      <c r="R8657"/>
      <c r="S8657"/>
      <c r="T8657"/>
      <c r="U8657"/>
      <c r="V8657"/>
      <c r="W8657"/>
      <c r="X8657"/>
      <c r="Y8657"/>
      <c r="Z8657"/>
      <c r="AA8657"/>
      <c r="AB8657"/>
      <c r="AC8657"/>
    </row>
    <row r="8658" spans="2:29" s="14" customFormat="1" x14ac:dyDescent="0.25">
      <c r="B8658"/>
      <c r="C8658"/>
      <c r="D8658"/>
      <c r="E8658"/>
      <c r="F8658"/>
      <c r="G8658"/>
      <c r="H8658"/>
      <c r="I8658"/>
      <c r="J8658"/>
      <c r="K8658" s="91"/>
      <c r="L8658" s="91"/>
      <c r="M8658" s="91"/>
      <c r="R8658"/>
      <c r="S8658"/>
      <c r="T8658"/>
      <c r="U8658"/>
      <c r="V8658"/>
      <c r="W8658"/>
      <c r="X8658"/>
      <c r="Y8658"/>
      <c r="Z8658"/>
      <c r="AA8658"/>
      <c r="AB8658"/>
      <c r="AC8658"/>
    </row>
    <row r="8659" spans="2:29" s="14" customFormat="1" x14ac:dyDescent="0.25">
      <c r="B8659"/>
      <c r="C8659"/>
      <c r="D8659"/>
      <c r="E8659"/>
      <c r="F8659"/>
      <c r="G8659"/>
      <c r="H8659"/>
      <c r="I8659"/>
      <c r="J8659"/>
      <c r="K8659" s="91"/>
      <c r="L8659" s="91"/>
      <c r="M8659" s="91"/>
      <c r="R8659"/>
      <c r="S8659"/>
      <c r="T8659"/>
      <c r="U8659"/>
      <c r="V8659"/>
      <c r="W8659"/>
      <c r="X8659"/>
      <c r="Y8659"/>
      <c r="Z8659"/>
      <c r="AA8659"/>
      <c r="AB8659"/>
      <c r="AC8659"/>
    </row>
    <row r="8660" spans="2:29" s="14" customFormat="1" x14ac:dyDescent="0.25">
      <c r="B8660"/>
      <c r="C8660"/>
      <c r="D8660"/>
      <c r="E8660"/>
      <c r="F8660"/>
      <c r="G8660"/>
      <c r="H8660"/>
      <c r="I8660"/>
      <c r="J8660"/>
      <c r="K8660" s="91"/>
      <c r="L8660" s="91"/>
      <c r="M8660" s="91"/>
      <c r="R8660"/>
      <c r="S8660"/>
      <c r="T8660"/>
      <c r="U8660"/>
      <c r="V8660"/>
      <c r="W8660"/>
      <c r="X8660"/>
      <c r="Y8660"/>
      <c r="Z8660"/>
      <c r="AA8660"/>
      <c r="AB8660"/>
      <c r="AC8660"/>
    </row>
    <row r="8661" spans="2:29" s="14" customFormat="1" x14ac:dyDescent="0.25">
      <c r="B8661"/>
      <c r="C8661"/>
      <c r="D8661"/>
      <c r="E8661"/>
      <c r="F8661"/>
      <c r="G8661"/>
      <c r="H8661"/>
      <c r="I8661"/>
      <c r="J8661"/>
      <c r="K8661" s="91"/>
      <c r="L8661" s="91"/>
      <c r="M8661" s="91"/>
      <c r="R8661"/>
      <c r="S8661"/>
      <c r="T8661"/>
      <c r="U8661"/>
      <c r="V8661"/>
      <c r="W8661"/>
      <c r="X8661"/>
      <c r="Y8661"/>
      <c r="Z8661"/>
      <c r="AA8661"/>
      <c r="AB8661"/>
      <c r="AC8661"/>
    </row>
    <row r="8662" spans="2:29" s="14" customFormat="1" x14ac:dyDescent="0.25">
      <c r="B8662"/>
      <c r="C8662"/>
      <c r="D8662"/>
      <c r="E8662"/>
      <c r="F8662"/>
      <c r="G8662"/>
      <c r="H8662"/>
      <c r="I8662"/>
      <c r="J8662"/>
      <c r="K8662" s="91"/>
      <c r="L8662" s="91"/>
      <c r="M8662" s="91"/>
      <c r="R8662"/>
      <c r="S8662"/>
      <c r="T8662"/>
      <c r="U8662"/>
      <c r="V8662"/>
      <c r="W8662"/>
      <c r="X8662"/>
      <c r="Y8662"/>
      <c r="Z8662"/>
      <c r="AA8662"/>
      <c r="AB8662"/>
      <c r="AC8662"/>
    </row>
    <row r="8663" spans="2:29" s="14" customFormat="1" x14ac:dyDescent="0.25">
      <c r="B8663"/>
      <c r="C8663"/>
      <c r="D8663"/>
      <c r="E8663"/>
      <c r="F8663"/>
      <c r="G8663"/>
      <c r="H8663"/>
      <c r="I8663"/>
      <c r="J8663"/>
      <c r="K8663" s="91"/>
      <c r="L8663" s="91"/>
      <c r="M8663" s="91"/>
      <c r="R8663"/>
      <c r="S8663"/>
      <c r="T8663"/>
      <c r="U8663"/>
      <c r="V8663"/>
      <c r="W8663"/>
      <c r="X8663"/>
      <c r="Y8663"/>
      <c r="Z8663"/>
      <c r="AA8663"/>
      <c r="AB8663"/>
      <c r="AC8663"/>
    </row>
    <row r="8664" spans="2:29" s="14" customFormat="1" x14ac:dyDescent="0.25">
      <c r="B8664"/>
      <c r="C8664"/>
      <c r="D8664"/>
      <c r="E8664"/>
      <c r="F8664"/>
      <c r="G8664"/>
      <c r="H8664"/>
      <c r="I8664"/>
      <c r="J8664"/>
      <c r="K8664" s="91"/>
      <c r="L8664" s="91"/>
      <c r="M8664" s="91"/>
      <c r="R8664"/>
      <c r="S8664"/>
      <c r="T8664"/>
      <c r="U8664"/>
      <c r="V8664"/>
      <c r="W8664"/>
      <c r="X8664"/>
      <c r="Y8664"/>
      <c r="Z8664"/>
      <c r="AA8664"/>
      <c r="AB8664"/>
      <c r="AC8664"/>
    </row>
    <row r="8665" spans="2:29" s="14" customFormat="1" x14ac:dyDescent="0.25">
      <c r="B8665"/>
      <c r="C8665"/>
      <c r="D8665"/>
      <c r="E8665"/>
      <c r="F8665"/>
      <c r="G8665"/>
      <c r="H8665"/>
      <c r="I8665"/>
      <c r="J8665"/>
      <c r="K8665" s="91"/>
      <c r="L8665" s="91"/>
      <c r="M8665" s="91"/>
      <c r="R8665"/>
      <c r="S8665"/>
      <c r="T8665"/>
      <c r="U8665"/>
      <c r="V8665"/>
      <c r="W8665"/>
      <c r="X8665"/>
      <c r="Y8665"/>
      <c r="Z8665"/>
      <c r="AA8665"/>
      <c r="AB8665"/>
      <c r="AC8665"/>
    </row>
    <row r="8666" spans="2:29" s="14" customFormat="1" x14ac:dyDescent="0.25">
      <c r="B8666"/>
      <c r="C8666"/>
      <c r="D8666"/>
      <c r="E8666"/>
      <c r="F8666"/>
      <c r="G8666"/>
      <c r="H8666"/>
      <c r="I8666"/>
      <c r="J8666"/>
      <c r="K8666" s="91"/>
      <c r="L8666" s="91"/>
      <c r="M8666" s="91"/>
      <c r="R8666"/>
      <c r="S8666"/>
      <c r="T8666"/>
      <c r="U8666"/>
      <c r="V8666"/>
      <c r="W8666"/>
      <c r="X8666"/>
      <c r="Y8666"/>
      <c r="Z8666"/>
      <c r="AA8666"/>
      <c r="AB8666"/>
      <c r="AC8666"/>
    </row>
    <row r="8667" spans="2:29" s="14" customFormat="1" x14ac:dyDescent="0.25">
      <c r="B8667"/>
      <c r="C8667"/>
      <c r="D8667"/>
      <c r="E8667"/>
      <c r="F8667"/>
      <c r="G8667"/>
      <c r="H8667"/>
      <c r="I8667"/>
      <c r="J8667"/>
      <c r="K8667" s="91"/>
      <c r="L8667" s="91"/>
      <c r="M8667" s="91"/>
      <c r="R8667"/>
      <c r="S8667"/>
      <c r="T8667"/>
      <c r="U8667"/>
      <c r="V8667"/>
      <c r="W8667"/>
      <c r="X8667"/>
      <c r="Y8667"/>
      <c r="Z8667"/>
      <c r="AA8667"/>
      <c r="AB8667"/>
      <c r="AC8667"/>
    </row>
    <row r="8668" spans="2:29" s="14" customFormat="1" x14ac:dyDescent="0.25">
      <c r="B8668"/>
      <c r="C8668"/>
      <c r="D8668"/>
      <c r="E8668"/>
      <c r="F8668"/>
      <c r="G8668"/>
      <c r="H8668"/>
      <c r="I8668"/>
      <c r="J8668"/>
      <c r="K8668" s="91"/>
      <c r="L8668" s="91"/>
      <c r="M8668" s="91"/>
      <c r="R8668"/>
      <c r="S8668"/>
      <c r="T8668"/>
      <c r="U8668"/>
      <c r="V8668"/>
      <c r="W8668"/>
      <c r="X8668"/>
      <c r="Y8668"/>
      <c r="Z8668"/>
      <c r="AA8668"/>
      <c r="AB8668"/>
      <c r="AC8668"/>
    </row>
    <row r="8669" spans="2:29" s="14" customFormat="1" x14ac:dyDescent="0.25">
      <c r="B8669"/>
      <c r="C8669"/>
      <c r="D8669"/>
      <c r="E8669"/>
      <c r="F8669"/>
      <c r="G8669"/>
      <c r="H8669"/>
      <c r="I8669"/>
      <c r="J8669"/>
      <c r="K8669" s="91"/>
      <c r="L8669" s="91"/>
      <c r="M8669" s="91"/>
      <c r="R8669"/>
      <c r="S8669"/>
      <c r="T8669"/>
      <c r="U8669"/>
      <c r="V8669"/>
      <c r="W8669"/>
      <c r="X8669"/>
      <c r="Y8669"/>
      <c r="Z8669"/>
      <c r="AA8669"/>
      <c r="AB8669"/>
      <c r="AC8669"/>
    </row>
    <row r="8670" spans="2:29" s="14" customFormat="1" x14ac:dyDescent="0.25">
      <c r="B8670"/>
      <c r="C8670"/>
      <c r="D8670"/>
      <c r="E8670"/>
      <c r="F8670"/>
      <c r="G8670"/>
      <c r="H8670"/>
      <c r="I8670"/>
      <c r="J8670"/>
      <c r="K8670" s="91"/>
      <c r="L8670" s="91"/>
      <c r="M8670" s="91"/>
      <c r="R8670"/>
      <c r="S8670"/>
      <c r="T8670"/>
      <c r="U8670"/>
      <c r="V8670"/>
      <c r="W8670"/>
      <c r="X8670"/>
      <c r="Y8670"/>
      <c r="Z8670"/>
      <c r="AA8670"/>
      <c r="AB8670"/>
      <c r="AC8670"/>
    </row>
    <row r="8671" spans="2:29" s="14" customFormat="1" x14ac:dyDescent="0.25">
      <c r="B8671"/>
      <c r="C8671"/>
      <c r="D8671"/>
      <c r="E8671"/>
      <c r="F8671"/>
      <c r="G8671"/>
      <c r="H8671"/>
      <c r="I8671"/>
      <c r="J8671"/>
      <c r="K8671" s="91"/>
      <c r="L8671" s="91"/>
      <c r="M8671" s="91"/>
      <c r="R8671"/>
      <c r="S8671"/>
      <c r="T8671"/>
      <c r="U8671"/>
      <c r="V8671"/>
      <c r="W8671"/>
      <c r="X8671"/>
      <c r="Y8671"/>
      <c r="Z8671"/>
      <c r="AA8671"/>
      <c r="AB8671"/>
      <c r="AC8671"/>
    </row>
    <row r="8672" spans="2:29" s="14" customFormat="1" x14ac:dyDescent="0.25">
      <c r="B8672"/>
      <c r="C8672"/>
      <c r="D8672"/>
      <c r="E8672"/>
      <c r="F8672"/>
      <c r="G8672"/>
      <c r="H8672"/>
      <c r="I8672"/>
      <c r="J8672"/>
      <c r="K8672" s="91"/>
      <c r="L8672" s="91"/>
      <c r="M8672" s="91"/>
      <c r="R8672"/>
      <c r="S8672"/>
      <c r="T8672"/>
      <c r="U8672"/>
      <c r="V8672"/>
      <c r="W8672"/>
      <c r="X8672"/>
      <c r="Y8672"/>
      <c r="Z8672"/>
      <c r="AA8672"/>
      <c r="AB8672"/>
      <c r="AC8672"/>
    </row>
    <row r="8673" spans="2:29" s="14" customFormat="1" x14ac:dyDescent="0.25">
      <c r="B8673"/>
      <c r="C8673"/>
      <c r="D8673"/>
      <c r="E8673"/>
      <c r="F8673"/>
      <c r="G8673"/>
      <c r="H8673"/>
      <c r="I8673"/>
      <c r="J8673"/>
      <c r="K8673" s="91"/>
      <c r="L8673" s="91"/>
      <c r="M8673" s="91"/>
      <c r="R8673"/>
      <c r="S8673"/>
      <c r="T8673"/>
      <c r="U8673"/>
      <c r="V8673"/>
      <c r="W8673"/>
      <c r="X8673"/>
      <c r="Y8673"/>
      <c r="Z8673"/>
      <c r="AA8673"/>
      <c r="AB8673"/>
      <c r="AC8673"/>
    </row>
    <row r="8674" spans="2:29" s="14" customFormat="1" x14ac:dyDescent="0.25">
      <c r="B8674"/>
      <c r="C8674"/>
      <c r="D8674"/>
      <c r="E8674"/>
      <c r="F8674"/>
      <c r="G8674"/>
      <c r="H8674"/>
      <c r="I8674"/>
      <c r="J8674"/>
      <c r="K8674" s="91"/>
      <c r="L8674" s="91"/>
      <c r="M8674" s="91"/>
      <c r="R8674"/>
      <c r="S8674"/>
      <c r="T8674"/>
      <c r="U8674"/>
      <c r="V8674"/>
      <c r="W8674"/>
      <c r="X8674"/>
      <c r="Y8674"/>
      <c r="Z8674"/>
      <c r="AA8674"/>
      <c r="AB8674"/>
      <c r="AC8674"/>
    </row>
    <row r="8675" spans="2:29" s="14" customFormat="1" x14ac:dyDescent="0.25">
      <c r="B8675"/>
      <c r="C8675"/>
      <c r="D8675"/>
      <c r="E8675"/>
      <c r="F8675"/>
      <c r="G8675"/>
      <c r="H8675"/>
      <c r="I8675"/>
      <c r="J8675"/>
      <c r="K8675" s="91"/>
      <c r="L8675" s="91"/>
      <c r="M8675" s="91"/>
      <c r="R8675"/>
      <c r="S8675"/>
      <c r="T8675"/>
      <c r="U8675"/>
      <c r="V8675"/>
      <c r="W8675"/>
      <c r="X8675"/>
      <c r="Y8675"/>
      <c r="Z8675"/>
      <c r="AA8675"/>
      <c r="AB8675"/>
      <c r="AC8675"/>
    </row>
    <row r="8676" spans="2:29" s="14" customFormat="1" x14ac:dyDescent="0.25">
      <c r="B8676"/>
      <c r="C8676"/>
      <c r="D8676"/>
      <c r="E8676"/>
      <c r="F8676"/>
      <c r="G8676"/>
      <c r="H8676"/>
      <c r="I8676"/>
      <c r="J8676"/>
      <c r="K8676" s="91"/>
      <c r="L8676" s="91"/>
      <c r="M8676" s="91"/>
      <c r="R8676"/>
      <c r="S8676"/>
      <c r="T8676"/>
      <c r="U8676"/>
      <c r="V8676"/>
      <c r="W8676"/>
      <c r="X8676"/>
      <c r="Y8676"/>
      <c r="Z8676"/>
      <c r="AA8676"/>
      <c r="AB8676"/>
      <c r="AC8676"/>
    </row>
    <row r="8677" spans="2:29" s="14" customFormat="1" x14ac:dyDescent="0.25">
      <c r="B8677"/>
      <c r="C8677"/>
      <c r="D8677"/>
      <c r="E8677"/>
      <c r="F8677"/>
      <c r="G8677"/>
      <c r="H8677"/>
      <c r="I8677"/>
      <c r="J8677"/>
      <c r="K8677" s="91"/>
      <c r="L8677" s="91"/>
      <c r="M8677" s="91"/>
      <c r="R8677"/>
      <c r="S8677"/>
      <c r="T8677"/>
      <c r="U8677"/>
      <c r="V8677"/>
      <c r="W8677"/>
      <c r="X8677"/>
      <c r="Y8677"/>
      <c r="Z8677"/>
      <c r="AA8677"/>
      <c r="AB8677"/>
      <c r="AC8677"/>
    </row>
    <row r="8678" spans="2:29" s="14" customFormat="1" x14ac:dyDescent="0.25">
      <c r="B8678"/>
      <c r="C8678"/>
      <c r="D8678"/>
      <c r="E8678"/>
      <c r="F8678"/>
      <c r="G8678"/>
      <c r="H8678"/>
      <c r="I8678"/>
      <c r="J8678"/>
      <c r="K8678" s="91"/>
      <c r="L8678" s="91"/>
      <c r="M8678" s="91"/>
      <c r="R8678"/>
      <c r="S8678"/>
      <c r="T8678"/>
      <c r="U8678"/>
      <c r="V8678"/>
      <c r="W8678"/>
      <c r="X8678"/>
      <c r="Y8678"/>
      <c r="Z8678"/>
      <c r="AA8678"/>
      <c r="AB8678"/>
      <c r="AC8678"/>
    </row>
    <row r="8679" spans="2:29" s="14" customFormat="1" x14ac:dyDescent="0.25">
      <c r="B8679"/>
      <c r="C8679"/>
      <c r="D8679"/>
      <c r="E8679"/>
      <c r="F8679"/>
      <c r="G8679"/>
      <c r="H8679"/>
      <c r="I8679"/>
      <c r="J8679"/>
      <c r="K8679" s="91"/>
      <c r="L8679" s="91"/>
      <c r="M8679" s="91"/>
      <c r="R8679"/>
      <c r="S8679"/>
      <c r="T8679"/>
      <c r="U8679"/>
      <c r="V8679"/>
      <c r="W8679"/>
      <c r="X8679"/>
      <c r="Y8679"/>
      <c r="Z8679"/>
      <c r="AA8679"/>
      <c r="AB8679"/>
      <c r="AC8679"/>
    </row>
    <row r="8680" spans="2:29" s="14" customFormat="1" x14ac:dyDescent="0.25">
      <c r="B8680"/>
      <c r="C8680"/>
      <c r="D8680"/>
      <c r="E8680"/>
      <c r="F8680"/>
      <c r="G8680"/>
      <c r="H8680"/>
      <c r="I8680"/>
      <c r="J8680"/>
      <c r="K8680" s="91"/>
      <c r="L8680" s="91"/>
      <c r="M8680" s="91"/>
      <c r="R8680"/>
      <c r="S8680"/>
      <c r="T8680"/>
      <c r="U8680"/>
      <c r="V8680"/>
      <c r="W8680"/>
      <c r="X8680"/>
      <c r="Y8680"/>
      <c r="Z8680"/>
      <c r="AA8680"/>
      <c r="AB8680"/>
      <c r="AC8680"/>
    </row>
    <row r="8681" spans="2:29" s="14" customFormat="1" x14ac:dyDescent="0.25">
      <c r="B8681"/>
      <c r="C8681"/>
      <c r="D8681"/>
      <c r="E8681"/>
      <c r="F8681"/>
      <c r="G8681"/>
      <c r="H8681"/>
      <c r="I8681"/>
      <c r="J8681"/>
      <c r="K8681" s="91"/>
      <c r="L8681" s="91"/>
      <c r="M8681" s="91"/>
      <c r="R8681"/>
      <c r="S8681"/>
      <c r="T8681"/>
      <c r="U8681"/>
      <c r="V8681"/>
      <c r="W8681"/>
      <c r="X8681"/>
      <c r="Y8681"/>
      <c r="Z8681"/>
      <c r="AA8681"/>
      <c r="AB8681"/>
      <c r="AC8681"/>
    </row>
    <row r="8682" spans="2:29" s="14" customFormat="1" x14ac:dyDescent="0.25">
      <c r="B8682"/>
      <c r="C8682"/>
      <c r="D8682"/>
      <c r="E8682"/>
      <c r="F8682"/>
      <c r="G8682"/>
      <c r="H8682"/>
      <c r="I8682"/>
      <c r="J8682"/>
      <c r="K8682" s="91"/>
      <c r="L8682" s="91"/>
      <c r="M8682" s="91"/>
      <c r="R8682"/>
      <c r="S8682"/>
      <c r="T8682"/>
      <c r="U8682"/>
      <c r="V8682"/>
      <c r="W8682"/>
      <c r="X8682"/>
      <c r="Y8682"/>
      <c r="Z8682"/>
      <c r="AA8682"/>
      <c r="AB8682"/>
      <c r="AC8682"/>
    </row>
    <row r="8683" spans="2:29" s="14" customFormat="1" x14ac:dyDescent="0.25">
      <c r="B8683"/>
      <c r="C8683"/>
      <c r="D8683"/>
      <c r="E8683"/>
      <c r="F8683"/>
      <c r="G8683"/>
      <c r="H8683"/>
      <c r="I8683"/>
      <c r="J8683"/>
      <c r="K8683" s="91"/>
      <c r="L8683" s="91"/>
      <c r="M8683" s="91"/>
      <c r="R8683"/>
      <c r="S8683"/>
      <c r="T8683"/>
      <c r="U8683"/>
      <c r="V8683"/>
      <c r="W8683"/>
      <c r="X8683"/>
      <c r="Y8683"/>
      <c r="Z8683"/>
      <c r="AA8683"/>
      <c r="AB8683"/>
      <c r="AC8683"/>
    </row>
    <row r="8684" spans="2:29" s="14" customFormat="1" x14ac:dyDescent="0.25">
      <c r="B8684"/>
      <c r="C8684"/>
      <c r="D8684"/>
      <c r="E8684"/>
      <c r="F8684"/>
      <c r="G8684"/>
      <c r="H8684"/>
      <c r="I8684"/>
      <c r="J8684"/>
      <c r="K8684" s="91"/>
      <c r="L8684" s="91"/>
      <c r="M8684" s="91"/>
      <c r="R8684"/>
      <c r="S8684"/>
      <c r="T8684"/>
      <c r="U8684"/>
      <c r="V8684"/>
      <c r="W8684"/>
      <c r="X8684"/>
      <c r="Y8684"/>
      <c r="Z8684"/>
      <c r="AA8684"/>
      <c r="AB8684"/>
      <c r="AC8684"/>
    </row>
    <row r="8685" spans="2:29" s="14" customFormat="1" x14ac:dyDescent="0.25">
      <c r="B8685"/>
      <c r="C8685"/>
      <c r="D8685"/>
      <c r="E8685"/>
      <c r="F8685"/>
      <c r="G8685"/>
      <c r="H8685"/>
      <c r="I8685"/>
      <c r="J8685"/>
      <c r="K8685" s="91"/>
      <c r="L8685" s="91"/>
      <c r="M8685" s="91"/>
      <c r="R8685"/>
      <c r="S8685"/>
      <c r="T8685"/>
      <c r="U8685"/>
      <c r="V8685"/>
      <c r="W8685"/>
      <c r="X8685"/>
      <c r="Y8685"/>
      <c r="Z8685"/>
      <c r="AA8685"/>
      <c r="AB8685"/>
      <c r="AC8685"/>
    </row>
    <row r="8686" spans="2:29" s="14" customFormat="1" x14ac:dyDescent="0.25">
      <c r="B8686"/>
      <c r="C8686"/>
      <c r="D8686"/>
      <c r="E8686"/>
      <c r="F8686"/>
      <c r="G8686"/>
      <c r="H8686"/>
      <c r="I8686"/>
      <c r="J8686"/>
      <c r="K8686" s="91"/>
      <c r="L8686" s="91"/>
      <c r="M8686" s="91"/>
      <c r="R8686"/>
      <c r="S8686"/>
      <c r="T8686"/>
      <c r="U8686"/>
      <c r="V8686"/>
      <c r="W8686"/>
      <c r="X8686"/>
      <c r="Y8686"/>
      <c r="Z8686"/>
      <c r="AA8686"/>
      <c r="AB8686"/>
      <c r="AC8686"/>
    </row>
    <row r="8687" spans="2:29" s="14" customFormat="1" x14ac:dyDescent="0.25">
      <c r="B8687"/>
      <c r="C8687"/>
      <c r="D8687"/>
      <c r="E8687"/>
      <c r="F8687"/>
      <c r="G8687"/>
      <c r="H8687"/>
      <c r="I8687"/>
      <c r="J8687"/>
      <c r="K8687" s="91"/>
      <c r="L8687" s="91"/>
      <c r="M8687" s="91"/>
      <c r="R8687"/>
      <c r="S8687"/>
      <c r="T8687"/>
      <c r="U8687"/>
      <c r="V8687"/>
      <c r="W8687"/>
      <c r="X8687"/>
      <c r="Y8687"/>
      <c r="Z8687"/>
      <c r="AA8687"/>
      <c r="AB8687"/>
      <c r="AC8687"/>
    </row>
    <row r="8688" spans="2:29" s="14" customFormat="1" x14ac:dyDescent="0.25">
      <c r="B8688"/>
      <c r="C8688"/>
      <c r="D8688"/>
      <c r="E8688"/>
      <c r="F8688"/>
      <c r="G8688"/>
      <c r="H8688"/>
      <c r="I8688"/>
      <c r="J8688"/>
      <c r="K8688" s="91"/>
      <c r="L8688" s="91"/>
      <c r="M8688" s="91"/>
      <c r="R8688"/>
      <c r="S8688"/>
      <c r="T8688"/>
      <c r="U8688"/>
      <c r="V8688"/>
      <c r="W8688"/>
      <c r="X8688"/>
      <c r="Y8688"/>
      <c r="Z8688"/>
      <c r="AA8688"/>
      <c r="AB8688"/>
      <c r="AC8688"/>
    </row>
    <row r="8689" spans="2:29" s="14" customFormat="1" x14ac:dyDescent="0.25">
      <c r="B8689"/>
      <c r="C8689"/>
      <c r="D8689"/>
      <c r="E8689"/>
      <c r="F8689"/>
      <c r="G8689"/>
      <c r="H8689"/>
      <c r="I8689"/>
      <c r="J8689"/>
      <c r="K8689" s="91"/>
      <c r="L8689" s="91"/>
      <c r="M8689" s="91"/>
      <c r="R8689"/>
      <c r="S8689"/>
      <c r="T8689"/>
      <c r="U8689"/>
      <c r="V8689"/>
      <c r="W8689"/>
      <c r="X8689"/>
      <c r="Y8689"/>
      <c r="Z8689"/>
      <c r="AA8689"/>
      <c r="AB8689"/>
      <c r="AC8689"/>
    </row>
    <row r="8690" spans="2:29" s="14" customFormat="1" x14ac:dyDescent="0.25">
      <c r="B8690"/>
      <c r="C8690"/>
      <c r="D8690"/>
      <c r="E8690"/>
      <c r="F8690"/>
      <c r="G8690"/>
      <c r="H8690"/>
      <c r="I8690"/>
      <c r="J8690"/>
      <c r="K8690" s="91"/>
      <c r="L8690" s="91"/>
      <c r="M8690" s="91"/>
      <c r="R8690"/>
      <c r="S8690"/>
      <c r="T8690"/>
      <c r="U8690"/>
      <c r="V8690"/>
      <c r="W8690"/>
      <c r="X8690"/>
      <c r="Y8690"/>
      <c r="Z8690"/>
      <c r="AA8690"/>
      <c r="AB8690"/>
      <c r="AC8690"/>
    </row>
    <row r="8691" spans="2:29" s="14" customFormat="1" x14ac:dyDescent="0.25">
      <c r="B8691"/>
      <c r="C8691"/>
      <c r="D8691"/>
      <c r="E8691"/>
      <c r="F8691"/>
      <c r="G8691"/>
      <c r="H8691"/>
      <c r="I8691"/>
      <c r="J8691"/>
      <c r="K8691" s="91"/>
      <c r="L8691" s="91"/>
      <c r="M8691" s="91"/>
      <c r="R8691"/>
      <c r="S8691"/>
      <c r="T8691"/>
      <c r="U8691"/>
      <c r="V8691"/>
      <c r="W8691"/>
      <c r="X8691"/>
      <c r="Y8691"/>
      <c r="Z8691"/>
      <c r="AA8691"/>
      <c r="AB8691"/>
      <c r="AC8691"/>
    </row>
    <row r="8692" spans="2:29" s="14" customFormat="1" x14ac:dyDescent="0.25">
      <c r="B8692"/>
      <c r="C8692"/>
      <c r="D8692"/>
      <c r="E8692"/>
      <c r="F8692"/>
      <c r="G8692"/>
      <c r="H8692"/>
      <c r="I8692"/>
      <c r="J8692"/>
      <c r="K8692" s="91"/>
      <c r="L8692" s="91"/>
      <c r="M8692" s="91"/>
      <c r="R8692"/>
      <c r="S8692"/>
      <c r="T8692"/>
      <c r="U8692"/>
      <c r="V8692"/>
      <c r="W8692"/>
      <c r="X8692"/>
      <c r="Y8692"/>
      <c r="Z8692"/>
      <c r="AA8692"/>
      <c r="AB8692"/>
      <c r="AC8692"/>
    </row>
    <row r="8693" spans="2:29" s="14" customFormat="1" x14ac:dyDescent="0.25">
      <c r="B8693"/>
      <c r="C8693"/>
      <c r="D8693"/>
      <c r="E8693"/>
      <c r="F8693"/>
      <c r="G8693"/>
      <c r="H8693"/>
      <c r="I8693"/>
      <c r="J8693"/>
      <c r="K8693" s="91"/>
      <c r="L8693" s="91"/>
      <c r="M8693" s="91"/>
      <c r="R8693"/>
      <c r="S8693"/>
      <c r="T8693"/>
      <c r="U8693"/>
      <c r="V8693"/>
      <c r="W8693"/>
      <c r="X8693"/>
      <c r="Y8693"/>
      <c r="Z8693"/>
      <c r="AA8693"/>
      <c r="AB8693"/>
      <c r="AC8693"/>
    </row>
    <row r="8694" spans="2:29" s="14" customFormat="1" x14ac:dyDescent="0.25">
      <c r="B8694"/>
      <c r="C8694"/>
      <c r="D8694"/>
      <c r="E8694"/>
      <c r="F8694"/>
      <c r="G8694"/>
      <c r="H8694"/>
      <c r="I8694"/>
      <c r="J8694"/>
      <c r="K8694" s="91"/>
      <c r="L8694" s="91"/>
      <c r="M8694" s="91"/>
      <c r="R8694"/>
      <c r="S8694"/>
      <c r="T8694"/>
      <c r="U8694"/>
      <c r="V8694"/>
      <c r="W8694"/>
      <c r="X8694"/>
      <c r="Y8694"/>
      <c r="Z8694"/>
      <c r="AA8694"/>
      <c r="AB8694"/>
      <c r="AC8694"/>
    </row>
    <row r="8695" spans="2:29" s="14" customFormat="1" x14ac:dyDescent="0.25">
      <c r="B8695"/>
      <c r="C8695"/>
      <c r="D8695"/>
      <c r="E8695"/>
      <c r="F8695"/>
      <c r="G8695"/>
      <c r="H8695"/>
      <c r="I8695"/>
      <c r="J8695"/>
      <c r="K8695" s="91"/>
      <c r="L8695" s="91"/>
      <c r="M8695" s="91"/>
      <c r="R8695"/>
      <c r="S8695"/>
      <c r="T8695"/>
      <c r="U8695"/>
      <c r="V8695"/>
      <c r="W8695"/>
      <c r="X8695"/>
      <c r="Y8695"/>
      <c r="Z8695"/>
      <c r="AA8695"/>
      <c r="AB8695"/>
      <c r="AC8695"/>
    </row>
    <row r="8696" spans="2:29" s="14" customFormat="1" x14ac:dyDescent="0.25">
      <c r="B8696"/>
      <c r="C8696"/>
      <c r="D8696"/>
      <c r="E8696"/>
      <c r="F8696"/>
      <c r="G8696"/>
      <c r="H8696"/>
      <c r="I8696"/>
      <c r="J8696"/>
      <c r="K8696" s="91"/>
      <c r="L8696" s="91"/>
      <c r="M8696" s="91"/>
      <c r="R8696"/>
      <c r="S8696"/>
      <c r="T8696"/>
      <c r="U8696"/>
      <c r="V8696"/>
      <c r="W8696"/>
      <c r="X8696"/>
      <c r="Y8696"/>
      <c r="Z8696"/>
      <c r="AA8696"/>
      <c r="AB8696"/>
      <c r="AC8696"/>
    </row>
    <row r="8697" spans="2:29" s="14" customFormat="1" x14ac:dyDescent="0.25">
      <c r="B8697"/>
      <c r="C8697"/>
      <c r="D8697"/>
      <c r="E8697"/>
      <c r="F8697"/>
      <c r="G8697"/>
      <c r="H8697"/>
      <c r="I8697"/>
      <c r="J8697"/>
      <c r="K8697" s="91"/>
      <c r="L8697" s="91"/>
      <c r="M8697" s="91"/>
      <c r="R8697"/>
      <c r="S8697"/>
      <c r="T8697"/>
      <c r="U8697"/>
      <c r="V8697"/>
      <c r="W8697"/>
      <c r="X8697"/>
      <c r="Y8697"/>
      <c r="Z8697"/>
      <c r="AA8697"/>
      <c r="AB8697"/>
      <c r="AC8697"/>
    </row>
    <row r="8698" spans="2:29" s="14" customFormat="1" x14ac:dyDescent="0.25">
      <c r="B8698"/>
      <c r="C8698"/>
      <c r="D8698"/>
      <c r="E8698"/>
      <c r="F8698"/>
      <c r="G8698"/>
      <c r="H8698"/>
      <c r="I8698"/>
      <c r="J8698"/>
      <c r="K8698" s="91"/>
      <c r="L8698" s="91"/>
      <c r="M8698" s="91"/>
      <c r="R8698"/>
      <c r="S8698"/>
      <c r="T8698"/>
      <c r="U8698"/>
      <c r="V8698"/>
      <c r="W8698"/>
      <c r="X8698"/>
      <c r="Y8698"/>
      <c r="Z8698"/>
      <c r="AA8698"/>
      <c r="AB8698"/>
      <c r="AC8698"/>
    </row>
    <row r="8699" spans="2:29" s="14" customFormat="1" x14ac:dyDescent="0.25">
      <c r="B8699"/>
      <c r="C8699"/>
      <c r="D8699"/>
      <c r="E8699"/>
      <c r="F8699"/>
      <c r="G8699"/>
      <c r="H8699"/>
      <c r="I8699"/>
      <c r="J8699"/>
      <c r="K8699" s="91"/>
      <c r="L8699" s="91"/>
      <c r="M8699" s="91"/>
      <c r="R8699"/>
      <c r="S8699"/>
      <c r="T8699"/>
      <c r="U8699"/>
      <c r="V8699"/>
      <c r="W8699"/>
      <c r="X8699"/>
      <c r="Y8699"/>
      <c r="Z8699"/>
      <c r="AA8699"/>
      <c r="AB8699"/>
      <c r="AC8699"/>
    </row>
    <row r="8700" spans="2:29" s="14" customFormat="1" x14ac:dyDescent="0.25">
      <c r="B8700"/>
      <c r="C8700"/>
      <c r="D8700"/>
      <c r="E8700"/>
      <c r="F8700"/>
      <c r="G8700"/>
      <c r="H8700"/>
      <c r="I8700"/>
      <c r="J8700"/>
      <c r="K8700" s="91"/>
      <c r="L8700" s="91"/>
      <c r="M8700" s="91"/>
      <c r="R8700"/>
      <c r="S8700"/>
      <c r="T8700"/>
      <c r="U8700"/>
      <c r="V8700"/>
      <c r="W8700"/>
      <c r="X8700"/>
      <c r="Y8700"/>
      <c r="Z8700"/>
      <c r="AA8700"/>
      <c r="AB8700"/>
      <c r="AC8700"/>
    </row>
    <row r="8701" spans="2:29" s="14" customFormat="1" x14ac:dyDescent="0.25">
      <c r="B8701"/>
      <c r="C8701"/>
      <c r="D8701"/>
      <c r="E8701"/>
      <c r="F8701"/>
      <c r="G8701"/>
      <c r="H8701"/>
      <c r="I8701"/>
      <c r="J8701"/>
      <c r="K8701" s="91"/>
      <c r="L8701" s="91"/>
      <c r="M8701" s="91"/>
      <c r="R8701"/>
      <c r="S8701"/>
      <c r="T8701"/>
      <c r="U8701"/>
      <c r="V8701"/>
      <c r="W8701"/>
      <c r="X8701"/>
      <c r="Y8701"/>
      <c r="Z8701"/>
      <c r="AA8701"/>
      <c r="AB8701"/>
      <c r="AC8701"/>
    </row>
    <row r="8702" spans="2:29" s="14" customFormat="1" x14ac:dyDescent="0.25">
      <c r="B8702"/>
      <c r="C8702"/>
      <c r="D8702"/>
      <c r="E8702"/>
      <c r="F8702"/>
      <c r="G8702"/>
      <c r="H8702"/>
      <c r="I8702"/>
      <c r="J8702"/>
      <c r="K8702" s="91"/>
      <c r="L8702" s="91"/>
      <c r="M8702" s="91"/>
      <c r="R8702"/>
      <c r="S8702"/>
      <c r="T8702"/>
      <c r="U8702"/>
      <c r="V8702"/>
      <c r="W8702"/>
      <c r="X8702"/>
      <c r="Y8702"/>
      <c r="Z8702"/>
      <c r="AA8702"/>
      <c r="AB8702"/>
      <c r="AC8702"/>
    </row>
    <row r="8703" spans="2:29" s="14" customFormat="1" x14ac:dyDescent="0.25">
      <c r="B8703"/>
      <c r="C8703"/>
      <c r="D8703"/>
      <c r="E8703"/>
      <c r="F8703"/>
      <c r="G8703"/>
      <c r="H8703"/>
      <c r="I8703"/>
      <c r="J8703"/>
      <c r="K8703" s="91"/>
      <c r="L8703" s="91"/>
      <c r="M8703" s="91"/>
      <c r="R8703"/>
      <c r="S8703"/>
      <c r="T8703"/>
      <c r="U8703"/>
      <c r="V8703"/>
      <c r="W8703"/>
      <c r="X8703"/>
      <c r="Y8703"/>
      <c r="Z8703"/>
      <c r="AA8703"/>
      <c r="AB8703"/>
      <c r="AC8703"/>
    </row>
    <row r="8704" spans="2:29" s="14" customFormat="1" x14ac:dyDescent="0.25">
      <c r="B8704"/>
      <c r="C8704"/>
      <c r="D8704"/>
      <c r="E8704"/>
      <c r="F8704"/>
      <c r="G8704"/>
      <c r="H8704"/>
      <c r="I8704"/>
      <c r="J8704"/>
      <c r="K8704" s="91"/>
      <c r="L8704" s="91"/>
      <c r="M8704" s="91"/>
      <c r="R8704"/>
      <c r="S8704"/>
      <c r="T8704"/>
      <c r="U8704"/>
      <c r="V8704"/>
      <c r="W8704"/>
      <c r="X8704"/>
      <c r="Y8704"/>
      <c r="Z8704"/>
      <c r="AA8704"/>
      <c r="AB8704"/>
      <c r="AC8704"/>
    </row>
    <row r="8705" spans="2:29" s="14" customFormat="1" x14ac:dyDescent="0.25">
      <c r="B8705"/>
      <c r="C8705"/>
      <c r="D8705"/>
      <c r="E8705"/>
      <c r="F8705"/>
      <c r="G8705"/>
      <c r="H8705"/>
      <c r="I8705"/>
      <c r="J8705"/>
      <c r="K8705" s="91"/>
      <c r="L8705" s="91"/>
      <c r="M8705" s="91"/>
      <c r="R8705"/>
      <c r="S8705"/>
      <c r="T8705"/>
      <c r="U8705"/>
      <c r="V8705"/>
      <c r="W8705"/>
      <c r="X8705"/>
      <c r="Y8705"/>
      <c r="Z8705"/>
      <c r="AA8705"/>
      <c r="AB8705"/>
      <c r="AC8705"/>
    </row>
    <row r="8706" spans="2:29" s="14" customFormat="1" x14ac:dyDescent="0.25">
      <c r="B8706"/>
      <c r="C8706"/>
      <c r="D8706"/>
      <c r="E8706"/>
      <c r="F8706"/>
      <c r="G8706"/>
      <c r="H8706"/>
      <c r="I8706"/>
      <c r="J8706"/>
      <c r="K8706" s="91"/>
      <c r="L8706" s="91"/>
      <c r="M8706" s="91"/>
      <c r="R8706"/>
      <c r="S8706"/>
      <c r="T8706"/>
      <c r="U8706"/>
      <c r="V8706"/>
      <c r="W8706"/>
      <c r="X8706"/>
      <c r="Y8706"/>
      <c r="Z8706"/>
      <c r="AA8706"/>
      <c r="AB8706"/>
      <c r="AC8706"/>
    </row>
    <row r="8707" spans="2:29" s="14" customFormat="1" x14ac:dyDescent="0.25">
      <c r="B8707"/>
      <c r="C8707"/>
      <c r="D8707"/>
      <c r="E8707"/>
      <c r="F8707"/>
      <c r="G8707"/>
      <c r="H8707"/>
      <c r="I8707"/>
      <c r="J8707"/>
      <c r="K8707" s="91"/>
      <c r="L8707" s="91"/>
      <c r="M8707" s="91"/>
      <c r="R8707"/>
      <c r="S8707"/>
      <c r="T8707"/>
      <c r="U8707"/>
      <c r="V8707"/>
      <c r="W8707"/>
      <c r="X8707"/>
      <c r="Y8707"/>
      <c r="Z8707"/>
      <c r="AA8707"/>
      <c r="AB8707"/>
      <c r="AC8707"/>
    </row>
    <row r="8708" spans="2:29" s="14" customFormat="1" x14ac:dyDescent="0.25">
      <c r="B8708"/>
      <c r="C8708"/>
      <c r="D8708"/>
      <c r="E8708"/>
      <c r="F8708"/>
      <c r="G8708"/>
      <c r="H8708"/>
      <c r="I8708"/>
      <c r="J8708"/>
      <c r="K8708" s="91"/>
      <c r="L8708" s="91"/>
      <c r="M8708" s="91"/>
      <c r="R8708"/>
      <c r="S8708"/>
      <c r="T8708"/>
      <c r="U8708"/>
      <c r="V8708"/>
      <c r="W8708"/>
      <c r="X8708"/>
      <c r="Y8708"/>
      <c r="Z8708"/>
      <c r="AA8708"/>
      <c r="AB8708"/>
      <c r="AC8708"/>
    </row>
    <row r="8709" spans="2:29" s="14" customFormat="1" x14ac:dyDescent="0.25">
      <c r="B8709"/>
      <c r="C8709"/>
      <c r="D8709"/>
      <c r="E8709"/>
      <c r="F8709"/>
      <c r="G8709"/>
      <c r="H8709"/>
      <c r="I8709"/>
      <c r="J8709"/>
      <c r="K8709" s="91"/>
      <c r="L8709" s="91"/>
      <c r="M8709" s="91"/>
      <c r="R8709"/>
      <c r="S8709"/>
      <c r="T8709"/>
      <c r="U8709"/>
      <c r="V8709"/>
      <c r="W8709"/>
      <c r="X8709"/>
      <c r="Y8709"/>
      <c r="Z8709"/>
      <c r="AA8709"/>
      <c r="AB8709"/>
      <c r="AC8709"/>
    </row>
    <row r="8710" spans="2:29" s="14" customFormat="1" x14ac:dyDescent="0.25">
      <c r="B8710"/>
      <c r="C8710"/>
      <c r="D8710"/>
      <c r="E8710"/>
      <c r="F8710"/>
      <c r="G8710"/>
      <c r="H8710"/>
      <c r="I8710"/>
      <c r="J8710"/>
      <c r="K8710" s="91"/>
      <c r="L8710" s="91"/>
      <c r="M8710" s="91"/>
      <c r="R8710"/>
      <c r="S8710"/>
      <c r="T8710"/>
      <c r="U8710"/>
      <c r="V8710"/>
      <c r="W8710"/>
      <c r="X8710"/>
      <c r="Y8710"/>
      <c r="Z8710"/>
      <c r="AA8710"/>
      <c r="AB8710"/>
      <c r="AC8710"/>
    </row>
    <row r="8711" spans="2:29" s="14" customFormat="1" x14ac:dyDescent="0.25">
      <c r="B8711"/>
      <c r="C8711"/>
      <c r="D8711"/>
      <c r="E8711"/>
      <c r="F8711"/>
      <c r="G8711"/>
      <c r="H8711"/>
      <c r="I8711"/>
      <c r="J8711"/>
      <c r="K8711" s="91"/>
      <c r="L8711" s="91"/>
      <c r="M8711" s="91"/>
      <c r="R8711"/>
      <c r="S8711"/>
      <c r="T8711"/>
      <c r="U8711"/>
      <c r="V8711"/>
      <c r="W8711"/>
      <c r="X8711"/>
      <c r="Y8711"/>
      <c r="Z8711"/>
      <c r="AA8711"/>
      <c r="AB8711"/>
      <c r="AC8711"/>
    </row>
    <row r="8712" spans="2:29" s="14" customFormat="1" x14ac:dyDescent="0.25">
      <c r="B8712"/>
      <c r="C8712"/>
      <c r="D8712"/>
      <c r="E8712"/>
      <c r="F8712"/>
      <c r="G8712"/>
      <c r="H8712"/>
      <c r="I8712"/>
      <c r="J8712"/>
      <c r="K8712" s="91"/>
      <c r="L8712" s="91"/>
      <c r="M8712" s="91"/>
      <c r="R8712"/>
      <c r="S8712"/>
      <c r="T8712"/>
      <c r="U8712"/>
      <c r="V8712"/>
      <c r="W8712"/>
      <c r="X8712"/>
      <c r="Y8712"/>
      <c r="Z8712"/>
      <c r="AA8712"/>
      <c r="AB8712"/>
      <c r="AC8712"/>
    </row>
    <row r="8713" spans="2:29" s="14" customFormat="1" x14ac:dyDescent="0.25">
      <c r="B8713"/>
      <c r="C8713"/>
      <c r="D8713"/>
      <c r="E8713"/>
      <c r="F8713"/>
      <c r="G8713"/>
      <c r="H8713"/>
      <c r="I8713"/>
      <c r="J8713"/>
      <c r="K8713" s="91"/>
      <c r="L8713" s="91"/>
      <c r="M8713" s="91"/>
      <c r="R8713"/>
      <c r="S8713"/>
      <c r="T8713"/>
      <c r="U8713"/>
      <c r="V8713"/>
      <c r="W8713"/>
      <c r="X8713"/>
      <c r="Y8713"/>
      <c r="Z8713"/>
      <c r="AA8713"/>
      <c r="AB8713"/>
      <c r="AC8713"/>
    </row>
    <row r="8714" spans="2:29" s="14" customFormat="1" x14ac:dyDescent="0.25">
      <c r="B8714"/>
      <c r="C8714"/>
      <c r="D8714"/>
      <c r="E8714"/>
      <c r="F8714"/>
      <c r="G8714"/>
      <c r="H8714"/>
      <c r="I8714"/>
      <c r="J8714"/>
      <c r="K8714" s="91"/>
      <c r="L8714" s="91"/>
      <c r="M8714" s="91"/>
      <c r="R8714"/>
      <c r="S8714"/>
      <c r="T8714"/>
      <c r="U8714"/>
      <c r="V8714"/>
      <c r="W8714"/>
      <c r="X8714"/>
      <c r="Y8714"/>
      <c r="Z8714"/>
      <c r="AA8714"/>
      <c r="AB8714"/>
      <c r="AC8714"/>
    </row>
    <row r="8715" spans="2:29" s="14" customFormat="1" x14ac:dyDescent="0.25">
      <c r="B8715"/>
      <c r="C8715"/>
      <c r="D8715"/>
      <c r="E8715"/>
      <c r="F8715"/>
      <c r="G8715"/>
      <c r="H8715"/>
      <c r="I8715"/>
      <c r="J8715"/>
      <c r="K8715" s="91"/>
      <c r="L8715" s="91"/>
      <c r="M8715" s="91"/>
      <c r="R8715"/>
      <c r="S8715"/>
      <c r="T8715"/>
      <c r="U8715"/>
      <c r="V8715"/>
      <c r="W8715"/>
      <c r="X8715"/>
      <c r="Y8715"/>
      <c r="Z8715"/>
      <c r="AA8715"/>
      <c r="AB8715"/>
      <c r="AC8715"/>
    </row>
    <row r="8716" spans="2:29" s="14" customFormat="1" x14ac:dyDescent="0.25">
      <c r="B8716"/>
      <c r="C8716"/>
      <c r="D8716"/>
      <c r="E8716"/>
      <c r="F8716"/>
      <c r="G8716"/>
      <c r="H8716"/>
      <c r="I8716"/>
      <c r="J8716"/>
      <c r="K8716" s="91"/>
      <c r="L8716" s="91"/>
      <c r="M8716" s="91"/>
      <c r="R8716"/>
      <c r="S8716"/>
      <c r="T8716"/>
      <c r="U8716"/>
      <c r="V8716"/>
      <c r="W8716"/>
      <c r="X8716"/>
      <c r="Y8716"/>
      <c r="Z8716"/>
      <c r="AA8716"/>
      <c r="AB8716"/>
      <c r="AC8716"/>
    </row>
    <row r="8717" spans="2:29" s="14" customFormat="1" x14ac:dyDescent="0.25">
      <c r="B8717"/>
      <c r="C8717"/>
      <c r="D8717"/>
      <c r="E8717"/>
      <c r="F8717"/>
      <c r="G8717"/>
      <c r="H8717"/>
      <c r="I8717"/>
      <c r="J8717"/>
      <c r="K8717" s="91"/>
      <c r="L8717" s="91"/>
      <c r="M8717" s="91"/>
      <c r="R8717"/>
      <c r="S8717"/>
      <c r="T8717"/>
      <c r="U8717"/>
      <c r="V8717"/>
      <c r="W8717"/>
      <c r="X8717"/>
      <c r="Y8717"/>
      <c r="Z8717"/>
      <c r="AA8717"/>
      <c r="AB8717"/>
      <c r="AC8717"/>
    </row>
    <row r="8718" spans="2:29" s="14" customFormat="1" x14ac:dyDescent="0.25">
      <c r="B8718"/>
      <c r="C8718"/>
      <c r="D8718"/>
      <c r="E8718"/>
      <c r="F8718"/>
      <c r="G8718"/>
      <c r="H8718"/>
      <c r="I8718"/>
      <c r="J8718"/>
      <c r="K8718" s="91"/>
      <c r="L8718" s="91"/>
      <c r="M8718" s="91"/>
      <c r="R8718"/>
      <c r="S8718"/>
      <c r="T8718"/>
      <c r="U8718"/>
      <c r="V8718"/>
      <c r="W8718"/>
      <c r="X8718"/>
      <c r="Y8718"/>
      <c r="Z8718"/>
      <c r="AA8718"/>
      <c r="AB8718"/>
      <c r="AC8718"/>
    </row>
    <row r="8719" spans="2:29" s="14" customFormat="1" x14ac:dyDescent="0.25">
      <c r="B8719"/>
      <c r="C8719"/>
      <c r="D8719"/>
      <c r="E8719"/>
      <c r="F8719"/>
      <c r="G8719"/>
      <c r="H8719"/>
      <c r="I8719"/>
      <c r="J8719"/>
      <c r="K8719" s="91"/>
      <c r="L8719" s="91"/>
      <c r="M8719" s="91"/>
      <c r="R8719"/>
      <c r="S8719"/>
      <c r="T8719"/>
      <c r="U8719"/>
      <c r="V8719"/>
      <c r="W8719"/>
      <c r="X8719"/>
      <c r="Y8719"/>
      <c r="Z8719"/>
      <c r="AA8719"/>
      <c r="AB8719"/>
      <c r="AC8719"/>
    </row>
    <row r="8720" spans="2:29" s="14" customFormat="1" x14ac:dyDescent="0.25">
      <c r="B8720"/>
      <c r="C8720"/>
      <c r="D8720"/>
      <c r="E8720"/>
      <c r="F8720"/>
      <c r="G8720"/>
      <c r="H8720"/>
      <c r="I8720"/>
      <c r="J8720"/>
      <c r="K8720" s="91"/>
      <c r="L8720" s="91"/>
      <c r="M8720" s="91"/>
      <c r="R8720"/>
      <c r="S8720"/>
      <c r="T8720"/>
      <c r="U8720"/>
      <c r="V8720"/>
      <c r="W8720"/>
      <c r="X8720"/>
      <c r="Y8720"/>
      <c r="Z8720"/>
      <c r="AA8720"/>
      <c r="AB8720"/>
      <c r="AC8720"/>
    </row>
    <row r="8721" spans="2:29" s="14" customFormat="1" x14ac:dyDescent="0.25">
      <c r="B8721"/>
      <c r="C8721"/>
      <c r="D8721"/>
      <c r="E8721"/>
      <c r="F8721"/>
      <c r="G8721"/>
      <c r="H8721"/>
      <c r="I8721"/>
      <c r="J8721"/>
      <c r="K8721" s="91"/>
      <c r="L8721" s="91"/>
      <c r="M8721" s="91"/>
      <c r="R8721"/>
      <c r="S8721"/>
      <c r="T8721"/>
      <c r="U8721"/>
      <c r="V8721"/>
      <c r="W8721"/>
      <c r="X8721"/>
      <c r="Y8721"/>
      <c r="Z8721"/>
      <c r="AA8721"/>
      <c r="AB8721"/>
      <c r="AC8721"/>
    </row>
    <row r="8722" spans="2:29" s="14" customFormat="1" x14ac:dyDescent="0.25">
      <c r="B8722"/>
      <c r="C8722"/>
      <c r="D8722"/>
      <c r="E8722"/>
      <c r="F8722"/>
      <c r="G8722"/>
      <c r="H8722"/>
      <c r="I8722"/>
      <c r="J8722"/>
      <c r="K8722" s="91"/>
      <c r="L8722" s="91"/>
      <c r="M8722" s="91"/>
      <c r="R8722"/>
      <c r="S8722"/>
      <c r="T8722"/>
      <c r="U8722"/>
      <c r="V8722"/>
      <c r="W8722"/>
      <c r="X8722"/>
      <c r="Y8722"/>
      <c r="Z8722"/>
      <c r="AA8722"/>
      <c r="AB8722"/>
      <c r="AC8722"/>
    </row>
    <row r="8723" spans="2:29" s="14" customFormat="1" x14ac:dyDescent="0.25">
      <c r="B8723"/>
      <c r="C8723"/>
      <c r="D8723"/>
      <c r="E8723"/>
      <c r="F8723"/>
      <c r="G8723"/>
      <c r="H8723"/>
      <c r="I8723"/>
      <c r="J8723"/>
      <c r="K8723" s="91"/>
      <c r="L8723" s="91"/>
      <c r="M8723" s="91"/>
      <c r="R8723"/>
      <c r="S8723"/>
      <c r="T8723"/>
      <c r="U8723"/>
      <c r="V8723"/>
      <c r="W8723"/>
      <c r="X8723"/>
      <c r="Y8723"/>
      <c r="Z8723"/>
      <c r="AA8723"/>
      <c r="AB8723"/>
      <c r="AC8723"/>
    </row>
    <row r="8724" spans="2:29" s="14" customFormat="1" x14ac:dyDescent="0.25">
      <c r="B8724"/>
      <c r="C8724"/>
      <c r="D8724"/>
      <c r="E8724"/>
      <c r="F8724"/>
      <c r="G8724"/>
      <c r="H8724"/>
      <c r="I8724"/>
      <c r="J8724"/>
      <c r="K8724" s="91"/>
      <c r="L8724" s="91"/>
      <c r="M8724" s="91"/>
      <c r="R8724"/>
      <c r="S8724"/>
      <c r="T8724"/>
      <c r="U8724"/>
      <c r="V8724"/>
      <c r="W8724"/>
      <c r="X8724"/>
      <c r="Y8724"/>
      <c r="Z8724"/>
      <c r="AA8724"/>
      <c r="AB8724"/>
      <c r="AC8724"/>
    </row>
    <row r="8725" spans="2:29" s="14" customFormat="1" x14ac:dyDescent="0.25">
      <c r="B8725"/>
      <c r="C8725"/>
      <c r="D8725"/>
      <c r="E8725"/>
      <c r="F8725"/>
      <c r="G8725"/>
      <c r="H8725"/>
      <c r="I8725"/>
      <c r="J8725"/>
      <c r="K8725" s="91"/>
      <c r="L8725" s="91"/>
      <c r="M8725" s="91"/>
      <c r="R8725"/>
      <c r="S8725"/>
      <c r="T8725"/>
      <c r="U8725"/>
      <c r="V8725"/>
      <c r="W8725"/>
      <c r="X8725"/>
      <c r="Y8725"/>
      <c r="Z8725"/>
      <c r="AA8725"/>
      <c r="AB8725"/>
      <c r="AC8725"/>
    </row>
    <row r="8726" spans="2:29" s="14" customFormat="1" x14ac:dyDescent="0.25">
      <c r="B8726"/>
      <c r="C8726"/>
      <c r="D8726"/>
      <c r="E8726"/>
      <c r="F8726"/>
      <c r="G8726"/>
      <c r="H8726"/>
      <c r="I8726"/>
      <c r="J8726"/>
      <c r="K8726" s="91"/>
      <c r="L8726" s="91"/>
      <c r="M8726" s="91"/>
      <c r="R8726"/>
      <c r="S8726"/>
      <c r="T8726"/>
      <c r="U8726"/>
      <c r="V8726"/>
      <c r="W8726"/>
      <c r="X8726"/>
      <c r="Y8726"/>
      <c r="Z8726"/>
      <c r="AA8726"/>
      <c r="AB8726"/>
      <c r="AC8726"/>
    </row>
    <row r="8727" spans="2:29" s="14" customFormat="1" x14ac:dyDescent="0.25">
      <c r="B8727"/>
      <c r="C8727"/>
      <c r="D8727"/>
      <c r="E8727"/>
      <c r="F8727"/>
      <c r="G8727"/>
      <c r="H8727"/>
      <c r="I8727"/>
      <c r="J8727"/>
      <c r="K8727" s="91"/>
      <c r="L8727" s="91"/>
      <c r="M8727" s="91"/>
      <c r="R8727"/>
      <c r="S8727"/>
      <c r="T8727"/>
      <c r="U8727"/>
      <c r="V8727"/>
      <c r="W8727"/>
      <c r="X8727"/>
      <c r="Y8727"/>
      <c r="Z8727"/>
      <c r="AA8727"/>
      <c r="AB8727"/>
      <c r="AC8727"/>
    </row>
    <row r="8728" spans="2:29" s="14" customFormat="1" x14ac:dyDescent="0.25">
      <c r="B8728"/>
      <c r="C8728"/>
      <c r="D8728"/>
      <c r="E8728"/>
      <c r="F8728"/>
      <c r="G8728"/>
      <c r="H8728"/>
      <c r="I8728"/>
      <c r="J8728"/>
      <c r="K8728" s="91"/>
      <c r="L8728" s="91"/>
      <c r="M8728" s="91"/>
      <c r="R8728"/>
      <c r="S8728"/>
      <c r="T8728"/>
      <c r="U8728"/>
      <c r="V8728"/>
      <c r="W8728"/>
      <c r="X8728"/>
      <c r="Y8728"/>
      <c r="Z8728"/>
      <c r="AA8728"/>
      <c r="AB8728"/>
      <c r="AC8728"/>
    </row>
    <row r="8729" spans="2:29" s="14" customFormat="1" x14ac:dyDescent="0.25">
      <c r="B8729"/>
      <c r="C8729"/>
      <c r="D8729"/>
      <c r="E8729"/>
      <c r="F8729"/>
      <c r="G8729"/>
      <c r="H8729"/>
      <c r="I8729"/>
      <c r="J8729"/>
      <c r="K8729" s="91"/>
      <c r="L8729" s="91"/>
      <c r="M8729" s="91"/>
      <c r="R8729"/>
      <c r="S8729"/>
      <c r="T8729"/>
      <c r="U8729"/>
      <c r="V8729"/>
      <c r="W8729"/>
      <c r="X8729"/>
      <c r="Y8729"/>
      <c r="Z8729"/>
      <c r="AA8729"/>
      <c r="AB8729"/>
      <c r="AC8729"/>
    </row>
    <row r="8730" spans="2:29" s="14" customFormat="1" x14ac:dyDescent="0.25">
      <c r="B8730"/>
      <c r="C8730"/>
      <c r="D8730"/>
      <c r="E8730"/>
      <c r="F8730"/>
      <c r="G8730"/>
      <c r="H8730"/>
      <c r="I8730"/>
      <c r="J8730"/>
      <c r="K8730" s="91"/>
      <c r="L8730" s="91"/>
      <c r="M8730" s="91"/>
      <c r="R8730"/>
      <c r="S8730"/>
      <c r="T8730"/>
      <c r="U8730"/>
      <c r="V8730"/>
      <c r="W8730"/>
      <c r="X8730"/>
      <c r="Y8730"/>
      <c r="Z8730"/>
      <c r="AA8730"/>
      <c r="AB8730"/>
      <c r="AC8730"/>
    </row>
    <row r="8731" spans="2:29" s="14" customFormat="1" x14ac:dyDescent="0.25">
      <c r="B8731"/>
      <c r="C8731"/>
      <c r="D8731"/>
      <c r="E8731"/>
      <c r="F8731"/>
      <c r="G8731"/>
      <c r="H8731"/>
      <c r="I8731"/>
      <c r="J8731"/>
      <c r="K8731" s="91"/>
      <c r="L8731" s="91"/>
      <c r="M8731" s="91"/>
      <c r="R8731"/>
      <c r="S8731"/>
      <c r="T8731"/>
      <c r="U8731"/>
      <c r="V8731"/>
      <c r="W8731"/>
      <c r="X8731"/>
      <c r="Y8731"/>
      <c r="Z8731"/>
      <c r="AA8731"/>
      <c r="AB8731"/>
      <c r="AC8731"/>
    </row>
    <row r="8732" spans="2:29" s="14" customFormat="1" x14ac:dyDescent="0.25">
      <c r="B8732"/>
      <c r="C8732"/>
      <c r="D8732"/>
      <c r="E8732"/>
      <c r="F8732"/>
      <c r="G8732"/>
      <c r="H8732"/>
      <c r="I8732"/>
      <c r="J8732"/>
      <c r="K8732" s="91"/>
      <c r="L8732" s="91"/>
      <c r="M8732" s="91"/>
      <c r="R8732"/>
      <c r="S8732"/>
      <c r="T8732"/>
      <c r="U8732"/>
      <c r="V8732"/>
      <c r="W8732"/>
      <c r="X8732"/>
      <c r="Y8732"/>
      <c r="Z8732"/>
      <c r="AA8732"/>
      <c r="AB8732"/>
      <c r="AC8732"/>
    </row>
    <row r="8733" spans="2:29" s="14" customFormat="1" x14ac:dyDescent="0.25">
      <c r="B8733"/>
      <c r="C8733"/>
      <c r="D8733"/>
      <c r="E8733"/>
      <c r="F8733"/>
      <c r="G8733"/>
      <c r="H8733"/>
      <c r="I8733"/>
      <c r="J8733"/>
      <c r="K8733" s="91"/>
      <c r="L8733" s="91"/>
      <c r="M8733" s="91"/>
      <c r="R8733"/>
      <c r="S8733"/>
      <c r="T8733"/>
      <c r="U8733"/>
      <c r="V8733"/>
      <c r="W8733"/>
      <c r="X8733"/>
      <c r="Y8733"/>
      <c r="Z8733"/>
      <c r="AA8733"/>
      <c r="AB8733"/>
      <c r="AC8733"/>
    </row>
    <row r="8734" spans="2:29" s="14" customFormat="1" x14ac:dyDescent="0.25">
      <c r="B8734"/>
      <c r="C8734"/>
      <c r="D8734"/>
      <c r="E8734"/>
      <c r="F8734"/>
      <c r="G8734"/>
      <c r="H8734"/>
      <c r="I8734"/>
      <c r="J8734"/>
      <c r="K8734" s="91"/>
      <c r="L8734" s="91"/>
      <c r="M8734" s="91"/>
      <c r="R8734"/>
      <c r="S8734"/>
      <c r="T8734"/>
      <c r="U8734"/>
      <c r="V8734"/>
      <c r="W8734"/>
      <c r="X8734"/>
      <c r="Y8734"/>
      <c r="Z8734"/>
      <c r="AA8734"/>
      <c r="AB8734"/>
      <c r="AC8734"/>
    </row>
    <row r="8735" spans="2:29" s="14" customFormat="1" x14ac:dyDescent="0.25">
      <c r="B8735"/>
      <c r="C8735"/>
      <c r="D8735"/>
      <c r="E8735"/>
      <c r="F8735"/>
      <c r="G8735"/>
      <c r="H8735"/>
      <c r="I8735"/>
      <c r="J8735"/>
      <c r="K8735" s="91"/>
      <c r="L8735" s="91"/>
      <c r="M8735" s="91"/>
      <c r="R8735"/>
      <c r="S8735"/>
      <c r="T8735"/>
      <c r="U8735"/>
      <c r="V8735"/>
      <c r="W8735"/>
      <c r="X8735"/>
      <c r="Y8735"/>
      <c r="Z8735"/>
      <c r="AA8735"/>
      <c r="AB8735"/>
      <c r="AC8735"/>
    </row>
    <row r="8736" spans="2:29" s="14" customFormat="1" x14ac:dyDescent="0.25">
      <c r="B8736"/>
      <c r="C8736"/>
      <c r="D8736"/>
      <c r="E8736"/>
      <c r="F8736"/>
      <c r="G8736"/>
      <c r="H8736"/>
      <c r="I8736"/>
      <c r="J8736"/>
      <c r="K8736" s="91"/>
      <c r="L8736" s="91"/>
      <c r="M8736" s="91"/>
      <c r="R8736"/>
      <c r="S8736"/>
      <c r="T8736"/>
      <c r="U8736"/>
      <c r="V8736"/>
      <c r="W8736"/>
      <c r="X8736"/>
      <c r="Y8736"/>
      <c r="Z8736"/>
      <c r="AA8736"/>
      <c r="AB8736"/>
      <c r="AC8736"/>
    </row>
    <row r="8737" spans="2:29" s="14" customFormat="1" x14ac:dyDescent="0.25">
      <c r="B8737"/>
      <c r="C8737"/>
      <c r="D8737"/>
      <c r="E8737"/>
      <c r="F8737"/>
      <c r="G8737"/>
      <c r="H8737"/>
      <c r="I8737"/>
      <c r="J8737"/>
      <c r="K8737" s="91"/>
      <c r="L8737" s="91"/>
      <c r="M8737" s="91"/>
      <c r="R8737"/>
      <c r="S8737"/>
      <c r="T8737"/>
      <c r="U8737"/>
      <c r="V8737"/>
      <c r="W8737"/>
      <c r="X8737"/>
      <c r="Y8737"/>
      <c r="Z8737"/>
      <c r="AA8737"/>
      <c r="AB8737"/>
      <c r="AC8737"/>
    </row>
    <row r="8738" spans="2:29" s="14" customFormat="1" x14ac:dyDescent="0.25">
      <c r="B8738"/>
      <c r="C8738"/>
      <c r="D8738"/>
      <c r="E8738"/>
      <c r="F8738"/>
      <c r="G8738"/>
      <c r="H8738"/>
      <c r="I8738"/>
      <c r="J8738"/>
      <c r="K8738" s="91"/>
      <c r="L8738" s="91"/>
      <c r="M8738" s="91"/>
      <c r="R8738"/>
      <c r="S8738"/>
      <c r="T8738"/>
      <c r="U8738"/>
      <c r="V8738"/>
      <c r="W8738"/>
      <c r="X8738"/>
      <c r="Y8738"/>
      <c r="Z8738"/>
      <c r="AA8738"/>
      <c r="AB8738"/>
      <c r="AC8738"/>
    </row>
    <row r="8739" spans="2:29" s="14" customFormat="1" x14ac:dyDescent="0.25">
      <c r="B8739"/>
      <c r="C8739"/>
      <c r="D8739"/>
      <c r="E8739"/>
      <c r="F8739"/>
      <c r="G8739"/>
      <c r="H8739"/>
      <c r="I8739"/>
      <c r="J8739"/>
      <c r="K8739" s="91"/>
      <c r="L8739" s="91"/>
      <c r="M8739" s="91"/>
      <c r="R8739"/>
      <c r="S8739"/>
      <c r="T8739"/>
      <c r="U8739"/>
      <c r="V8739"/>
      <c r="W8739"/>
      <c r="X8739"/>
      <c r="Y8739"/>
      <c r="Z8739"/>
      <c r="AA8739"/>
      <c r="AB8739"/>
      <c r="AC8739"/>
    </row>
    <row r="8740" spans="2:29" s="14" customFormat="1" x14ac:dyDescent="0.25">
      <c r="B8740"/>
      <c r="C8740"/>
      <c r="D8740"/>
      <c r="E8740"/>
      <c r="F8740"/>
      <c r="G8740"/>
      <c r="H8740"/>
      <c r="I8740"/>
      <c r="J8740"/>
      <c r="K8740" s="91"/>
      <c r="L8740" s="91"/>
      <c r="M8740" s="91"/>
      <c r="R8740"/>
      <c r="S8740"/>
      <c r="T8740"/>
      <c r="U8740"/>
      <c r="V8740"/>
      <c r="W8740"/>
      <c r="X8740"/>
      <c r="Y8740"/>
      <c r="Z8740"/>
      <c r="AA8740"/>
      <c r="AB8740"/>
      <c r="AC8740"/>
    </row>
    <row r="8741" spans="2:29" s="14" customFormat="1" x14ac:dyDescent="0.25">
      <c r="B8741"/>
      <c r="C8741"/>
      <c r="D8741"/>
      <c r="E8741"/>
      <c r="F8741"/>
      <c r="G8741"/>
      <c r="H8741"/>
      <c r="I8741"/>
      <c r="J8741"/>
      <c r="K8741" s="91"/>
      <c r="L8741" s="91"/>
      <c r="M8741" s="91"/>
      <c r="R8741"/>
      <c r="S8741"/>
      <c r="T8741"/>
      <c r="U8741"/>
      <c r="V8741"/>
      <c r="W8741"/>
      <c r="X8741"/>
      <c r="Y8741"/>
      <c r="Z8741"/>
      <c r="AA8741"/>
      <c r="AB8741"/>
      <c r="AC8741"/>
    </row>
    <row r="8742" spans="2:29" s="14" customFormat="1" x14ac:dyDescent="0.25">
      <c r="B8742"/>
      <c r="C8742"/>
      <c r="D8742"/>
      <c r="E8742"/>
      <c r="F8742"/>
      <c r="G8742"/>
      <c r="H8742"/>
      <c r="I8742"/>
      <c r="J8742"/>
      <c r="K8742" s="91"/>
      <c r="L8742" s="91"/>
      <c r="M8742" s="91"/>
      <c r="R8742"/>
      <c r="S8742"/>
      <c r="T8742"/>
      <c r="U8742"/>
      <c r="V8742"/>
      <c r="W8742"/>
      <c r="X8742"/>
      <c r="Y8742"/>
      <c r="Z8742"/>
      <c r="AA8742"/>
      <c r="AB8742"/>
      <c r="AC8742"/>
    </row>
    <row r="8743" spans="2:29" s="14" customFormat="1" x14ac:dyDescent="0.25">
      <c r="B8743"/>
      <c r="C8743"/>
      <c r="D8743"/>
      <c r="E8743"/>
      <c r="F8743"/>
      <c r="G8743"/>
      <c r="H8743"/>
      <c r="I8743"/>
      <c r="J8743"/>
      <c r="K8743" s="91"/>
      <c r="L8743" s="91"/>
      <c r="M8743" s="91"/>
      <c r="R8743"/>
      <c r="S8743"/>
      <c r="T8743"/>
      <c r="U8743"/>
      <c r="V8743"/>
      <c r="W8743"/>
      <c r="X8743"/>
      <c r="Y8743"/>
      <c r="Z8743"/>
      <c r="AA8743"/>
      <c r="AB8743"/>
      <c r="AC8743"/>
    </row>
    <row r="8744" spans="2:29" s="14" customFormat="1" x14ac:dyDescent="0.25">
      <c r="B8744"/>
      <c r="C8744"/>
      <c r="D8744"/>
      <c r="E8744"/>
      <c r="F8744"/>
      <c r="G8744"/>
      <c r="H8744"/>
      <c r="I8744"/>
      <c r="J8744"/>
      <c r="K8744" s="91"/>
      <c r="L8744" s="91"/>
      <c r="M8744" s="91"/>
      <c r="R8744"/>
      <c r="S8744"/>
      <c r="T8744"/>
      <c r="U8744"/>
      <c r="V8744"/>
      <c r="W8744"/>
      <c r="X8744"/>
      <c r="Y8744"/>
      <c r="Z8744"/>
      <c r="AA8744"/>
      <c r="AB8744"/>
      <c r="AC8744"/>
    </row>
    <row r="8745" spans="2:29" s="14" customFormat="1" x14ac:dyDescent="0.25">
      <c r="B8745"/>
      <c r="C8745"/>
      <c r="D8745"/>
      <c r="E8745"/>
      <c r="F8745"/>
      <c r="G8745"/>
      <c r="H8745"/>
      <c r="I8745"/>
      <c r="J8745"/>
      <c r="K8745" s="91"/>
      <c r="L8745" s="91"/>
      <c r="M8745" s="91"/>
      <c r="R8745"/>
      <c r="S8745"/>
      <c r="T8745"/>
      <c r="U8745"/>
      <c r="V8745"/>
      <c r="W8745"/>
      <c r="X8745"/>
      <c r="Y8745"/>
      <c r="Z8745"/>
      <c r="AA8745"/>
      <c r="AB8745"/>
      <c r="AC8745"/>
    </row>
    <row r="8746" spans="2:29" s="14" customFormat="1" x14ac:dyDescent="0.25">
      <c r="B8746"/>
      <c r="C8746"/>
      <c r="D8746"/>
      <c r="E8746"/>
      <c r="F8746"/>
      <c r="G8746"/>
      <c r="H8746"/>
      <c r="I8746"/>
      <c r="J8746"/>
      <c r="K8746" s="91"/>
      <c r="L8746" s="91"/>
      <c r="M8746" s="91"/>
      <c r="R8746"/>
      <c r="S8746"/>
      <c r="T8746"/>
      <c r="U8746"/>
      <c r="V8746"/>
      <c r="W8746"/>
      <c r="X8746"/>
      <c r="Y8746"/>
      <c r="Z8746"/>
      <c r="AA8746"/>
      <c r="AB8746"/>
      <c r="AC8746"/>
    </row>
    <row r="8747" spans="2:29" s="14" customFormat="1" x14ac:dyDescent="0.25">
      <c r="B8747"/>
      <c r="C8747"/>
      <c r="D8747"/>
      <c r="E8747"/>
      <c r="F8747"/>
      <c r="G8747"/>
      <c r="H8747"/>
      <c r="I8747"/>
      <c r="J8747"/>
      <c r="K8747" s="91"/>
      <c r="L8747" s="91"/>
      <c r="M8747" s="91"/>
      <c r="R8747"/>
      <c r="S8747"/>
      <c r="T8747"/>
      <c r="U8747"/>
      <c r="V8747"/>
      <c r="W8747"/>
      <c r="X8747"/>
      <c r="Y8747"/>
      <c r="Z8747"/>
      <c r="AA8747"/>
      <c r="AB8747"/>
      <c r="AC8747"/>
    </row>
    <row r="8748" spans="2:29" s="14" customFormat="1" x14ac:dyDescent="0.25">
      <c r="B8748"/>
      <c r="C8748"/>
      <c r="D8748"/>
      <c r="E8748"/>
      <c r="F8748"/>
      <c r="G8748"/>
      <c r="H8748"/>
      <c r="I8748"/>
      <c r="J8748"/>
      <c r="K8748" s="91"/>
      <c r="L8748" s="91"/>
      <c r="M8748" s="91"/>
      <c r="R8748"/>
      <c r="S8748"/>
      <c r="T8748"/>
      <c r="U8748"/>
      <c r="V8748"/>
      <c r="W8748"/>
      <c r="X8748"/>
      <c r="Y8748"/>
      <c r="Z8748"/>
      <c r="AA8748"/>
      <c r="AB8748"/>
      <c r="AC8748"/>
    </row>
    <row r="8749" spans="2:29" s="14" customFormat="1" x14ac:dyDescent="0.25">
      <c r="B8749"/>
      <c r="C8749"/>
      <c r="D8749"/>
      <c r="E8749"/>
      <c r="F8749"/>
      <c r="G8749"/>
      <c r="H8749"/>
      <c r="I8749"/>
      <c r="J8749"/>
      <c r="K8749" s="91"/>
      <c r="L8749" s="91"/>
      <c r="M8749" s="91"/>
      <c r="R8749"/>
      <c r="S8749"/>
      <c r="T8749"/>
      <c r="U8749"/>
      <c r="V8749"/>
      <c r="W8749"/>
      <c r="X8749"/>
      <c r="Y8749"/>
      <c r="Z8749"/>
      <c r="AA8749"/>
      <c r="AB8749"/>
      <c r="AC8749"/>
    </row>
    <row r="8750" spans="2:29" s="14" customFormat="1" x14ac:dyDescent="0.25">
      <c r="B8750"/>
      <c r="C8750"/>
      <c r="D8750"/>
      <c r="E8750"/>
      <c r="F8750"/>
      <c r="G8750"/>
      <c r="H8750"/>
      <c r="I8750"/>
      <c r="J8750"/>
      <c r="K8750" s="91"/>
      <c r="L8750" s="91"/>
      <c r="M8750" s="91"/>
      <c r="R8750"/>
      <c r="S8750"/>
      <c r="T8750"/>
      <c r="U8750"/>
      <c r="V8750"/>
      <c r="W8750"/>
      <c r="X8750"/>
      <c r="Y8750"/>
      <c r="Z8750"/>
      <c r="AA8750"/>
      <c r="AB8750"/>
      <c r="AC8750"/>
    </row>
    <row r="8751" spans="2:29" s="14" customFormat="1" x14ac:dyDescent="0.25">
      <c r="B8751"/>
      <c r="C8751"/>
      <c r="D8751"/>
      <c r="E8751"/>
      <c r="F8751"/>
      <c r="G8751"/>
      <c r="H8751"/>
      <c r="I8751"/>
      <c r="J8751"/>
      <c r="K8751" s="91"/>
      <c r="L8751" s="91"/>
      <c r="M8751" s="91"/>
      <c r="R8751"/>
      <c r="S8751"/>
      <c r="T8751"/>
      <c r="U8751"/>
      <c r="V8751"/>
      <c r="W8751"/>
      <c r="X8751"/>
      <c r="Y8751"/>
      <c r="Z8751"/>
      <c r="AA8751"/>
      <c r="AB8751"/>
      <c r="AC8751"/>
    </row>
    <row r="8752" spans="2:29" s="14" customFormat="1" x14ac:dyDescent="0.25">
      <c r="B8752"/>
      <c r="C8752"/>
      <c r="D8752"/>
      <c r="E8752"/>
      <c r="F8752"/>
      <c r="G8752"/>
      <c r="H8752"/>
      <c r="I8752"/>
      <c r="J8752"/>
      <c r="K8752" s="91"/>
      <c r="L8752" s="91"/>
      <c r="M8752" s="91"/>
      <c r="R8752"/>
      <c r="S8752"/>
      <c r="T8752"/>
      <c r="U8752"/>
      <c r="V8752"/>
      <c r="W8752"/>
      <c r="X8752"/>
      <c r="Y8752"/>
      <c r="Z8752"/>
      <c r="AA8752"/>
      <c r="AB8752"/>
      <c r="AC8752"/>
    </row>
    <row r="8753" spans="2:29" s="14" customFormat="1" x14ac:dyDescent="0.25">
      <c r="B8753"/>
      <c r="C8753"/>
      <c r="D8753"/>
      <c r="E8753"/>
      <c r="F8753"/>
      <c r="G8753"/>
      <c r="H8753"/>
      <c r="I8753"/>
      <c r="J8753"/>
      <c r="K8753" s="91"/>
      <c r="L8753" s="91"/>
      <c r="M8753" s="91"/>
      <c r="R8753"/>
      <c r="S8753"/>
      <c r="T8753"/>
      <c r="U8753"/>
      <c r="V8753"/>
      <c r="W8753"/>
      <c r="X8753"/>
      <c r="Y8753"/>
      <c r="Z8753"/>
      <c r="AA8753"/>
      <c r="AB8753"/>
      <c r="AC8753"/>
    </row>
    <row r="8754" spans="2:29" s="14" customFormat="1" x14ac:dyDescent="0.25">
      <c r="B8754"/>
      <c r="C8754"/>
      <c r="D8754"/>
      <c r="E8754"/>
      <c r="F8754"/>
      <c r="G8754"/>
      <c r="H8754"/>
      <c r="I8754"/>
      <c r="J8754"/>
      <c r="K8754" s="91"/>
      <c r="L8754" s="91"/>
      <c r="M8754" s="91"/>
      <c r="R8754"/>
      <c r="S8754"/>
      <c r="T8754"/>
      <c r="U8754"/>
      <c r="V8754"/>
      <c r="W8754"/>
      <c r="X8754"/>
      <c r="Y8754"/>
      <c r="Z8754"/>
      <c r="AA8754"/>
      <c r="AB8754"/>
      <c r="AC8754"/>
    </row>
    <row r="8755" spans="2:29" s="14" customFormat="1" x14ac:dyDescent="0.25">
      <c r="B8755"/>
      <c r="C8755"/>
      <c r="D8755"/>
      <c r="E8755"/>
      <c r="F8755"/>
      <c r="G8755"/>
      <c r="H8755"/>
      <c r="I8755"/>
      <c r="J8755"/>
      <c r="K8755" s="91"/>
      <c r="L8755" s="91"/>
      <c r="M8755" s="91"/>
      <c r="R8755"/>
      <c r="S8755"/>
      <c r="T8755"/>
      <c r="U8755"/>
      <c r="V8755"/>
      <c r="W8755"/>
      <c r="X8755"/>
      <c r="Y8755"/>
      <c r="Z8755"/>
      <c r="AA8755"/>
      <c r="AB8755"/>
      <c r="AC8755"/>
    </row>
    <row r="8756" spans="2:29" s="14" customFormat="1" x14ac:dyDescent="0.25">
      <c r="B8756"/>
      <c r="C8756"/>
      <c r="D8756"/>
      <c r="E8756"/>
      <c r="F8756"/>
      <c r="G8756"/>
      <c r="H8756"/>
      <c r="I8756"/>
      <c r="J8756"/>
      <c r="K8756" s="91"/>
      <c r="L8756" s="91"/>
      <c r="M8756" s="91"/>
      <c r="R8756"/>
      <c r="S8756"/>
      <c r="T8756"/>
      <c r="U8756"/>
      <c r="V8756"/>
      <c r="W8756"/>
      <c r="X8756"/>
      <c r="Y8756"/>
      <c r="Z8756"/>
      <c r="AA8756"/>
      <c r="AB8756"/>
      <c r="AC8756"/>
    </row>
    <row r="8757" spans="2:29" s="14" customFormat="1" x14ac:dyDescent="0.25">
      <c r="B8757"/>
      <c r="C8757"/>
      <c r="D8757"/>
      <c r="E8757"/>
      <c r="F8757"/>
      <c r="G8757"/>
      <c r="H8757"/>
      <c r="I8757"/>
      <c r="J8757"/>
      <c r="K8757" s="91"/>
      <c r="L8757" s="91"/>
      <c r="M8757" s="91"/>
      <c r="R8757"/>
      <c r="S8757"/>
      <c r="T8757"/>
      <c r="U8757"/>
      <c r="V8757"/>
      <c r="W8757"/>
      <c r="X8757"/>
      <c r="Y8757"/>
      <c r="Z8757"/>
      <c r="AA8757"/>
      <c r="AB8757"/>
      <c r="AC8757"/>
    </row>
    <row r="8758" spans="2:29" s="14" customFormat="1" x14ac:dyDescent="0.25">
      <c r="B8758"/>
      <c r="C8758"/>
      <c r="D8758"/>
      <c r="E8758"/>
      <c r="F8758"/>
      <c r="G8758"/>
      <c r="H8758"/>
      <c r="I8758"/>
      <c r="J8758"/>
      <c r="K8758" s="91"/>
      <c r="L8758" s="91"/>
      <c r="M8758" s="91"/>
      <c r="R8758"/>
      <c r="S8758"/>
      <c r="T8758"/>
      <c r="U8758"/>
      <c r="V8758"/>
      <c r="W8758"/>
      <c r="X8758"/>
      <c r="Y8758"/>
      <c r="Z8758"/>
      <c r="AA8758"/>
      <c r="AB8758"/>
      <c r="AC8758"/>
    </row>
    <row r="8759" spans="2:29" s="14" customFormat="1" x14ac:dyDescent="0.25">
      <c r="B8759"/>
      <c r="C8759"/>
      <c r="D8759"/>
      <c r="E8759"/>
      <c r="F8759"/>
      <c r="G8759"/>
      <c r="H8759"/>
      <c r="I8759"/>
      <c r="J8759"/>
      <c r="K8759" s="91"/>
      <c r="L8759" s="91"/>
      <c r="M8759" s="91"/>
      <c r="R8759"/>
      <c r="S8759"/>
      <c r="T8759"/>
      <c r="U8759"/>
      <c r="V8759"/>
      <c r="W8759"/>
      <c r="X8759"/>
      <c r="Y8759"/>
      <c r="Z8759"/>
      <c r="AA8759"/>
      <c r="AB8759"/>
      <c r="AC8759"/>
    </row>
    <row r="8760" spans="2:29" s="14" customFormat="1" x14ac:dyDescent="0.25">
      <c r="B8760"/>
      <c r="C8760"/>
      <c r="D8760"/>
      <c r="E8760"/>
      <c r="F8760"/>
      <c r="G8760"/>
      <c r="H8760"/>
      <c r="I8760"/>
      <c r="J8760"/>
      <c r="K8760" s="91"/>
      <c r="L8760" s="91"/>
      <c r="M8760" s="91"/>
      <c r="R8760"/>
      <c r="S8760"/>
      <c r="T8760"/>
      <c r="U8760"/>
      <c r="V8760"/>
      <c r="W8760"/>
      <c r="X8760"/>
      <c r="Y8760"/>
      <c r="Z8760"/>
      <c r="AA8760"/>
      <c r="AB8760"/>
      <c r="AC8760"/>
    </row>
    <row r="8761" spans="2:29" s="14" customFormat="1" x14ac:dyDescent="0.25">
      <c r="B8761"/>
      <c r="C8761"/>
      <c r="D8761"/>
      <c r="E8761"/>
      <c r="F8761"/>
      <c r="G8761"/>
      <c r="H8761"/>
      <c r="I8761"/>
      <c r="J8761"/>
      <c r="K8761" s="91"/>
      <c r="L8761" s="91"/>
      <c r="M8761" s="91"/>
      <c r="R8761"/>
      <c r="S8761"/>
      <c r="T8761"/>
      <c r="U8761"/>
      <c r="V8761"/>
      <c r="W8761"/>
      <c r="X8761"/>
      <c r="Y8761"/>
      <c r="Z8761"/>
      <c r="AA8761"/>
      <c r="AB8761"/>
      <c r="AC8761"/>
    </row>
    <row r="8762" spans="2:29" s="14" customFormat="1" x14ac:dyDescent="0.25">
      <c r="B8762"/>
      <c r="C8762"/>
      <c r="D8762"/>
      <c r="E8762"/>
      <c r="F8762"/>
      <c r="G8762"/>
      <c r="H8762"/>
      <c r="I8762"/>
      <c r="J8762"/>
      <c r="K8762" s="91"/>
      <c r="L8762" s="91"/>
      <c r="M8762" s="91"/>
      <c r="R8762"/>
      <c r="S8762"/>
      <c r="T8762"/>
      <c r="U8762"/>
      <c r="V8762"/>
      <c r="W8762"/>
      <c r="X8762"/>
      <c r="Y8762"/>
      <c r="Z8762"/>
      <c r="AA8762"/>
      <c r="AB8762"/>
      <c r="AC8762"/>
    </row>
    <row r="8763" spans="2:29" s="14" customFormat="1" x14ac:dyDescent="0.25">
      <c r="B8763"/>
      <c r="C8763"/>
      <c r="D8763"/>
      <c r="E8763"/>
      <c r="F8763"/>
      <c r="G8763"/>
      <c r="H8763"/>
      <c r="I8763"/>
      <c r="J8763"/>
      <c r="K8763" s="91"/>
      <c r="L8763" s="91"/>
      <c r="M8763" s="91"/>
      <c r="R8763"/>
      <c r="S8763"/>
      <c r="T8763"/>
      <c r="U8763"/>
      <c r="V8763"/>
      <c r="W8763"/>
      <c r="X8763"/>
      <c r="Y8763"/>
      <c r="Z8763"/>
      <c r="AA8763"/>
      <c r="AB8763"/>
      <c r="AC8763"/>
    </row>
    <row r="8764" spans="2:29" s="14" customFormat="1" x14ac:dyDescent="0.25">
      <c r="B8764"/>
      <c r="C8764"/>
      <c r="D8764"/>
      <c r="E8764"/>
      <c r="F8764"/>
      <c r="G8764"/>
      <c r="H8764"/>
      <c r="I8764"/>
      <c r="J8764"/>
      <c r="K8764" s="91"/>
      <c r="L8764" s="91"/>
      <c r="M8764" s="91"/>
      <c r="R8764"/>
      <c r="S8764"/>
      <c r="T8764"/>
      <c r="U8764"/>
      <c r="V8764"/>
      <c r="W8764"/>
      <c r="X8764"/>
      <c r="Y8764"/>
      <c r="Z8764"/>
      <c r="AA8764"/>
      <c r="AB8764"/>
      <c r="AC8764"/>
    </row>
    <row r="8765" spans="2:29" s="14" customFormat="1" x14ac:dyDescent="0.25">
      <c r="B8765"/>
      <c r="C8765"/>
      <c r="D8765"/>
      <c r="E8765"/>
      <c r="F8765"/>
      <c r="G8765"/>
      <c r="H8765"/>
      <c r="I8765"/>
      <c r="J8765"/>
      <c r="K8765" s="91"/>
      <c r="L8765" s="91"/>
      <c r="M8765" s="91"/>
      <c r="R8765"/>
      <c r="S8765"/>
      <c r="T8765"/>
      <c r="U8765"/>
      <c r="V8765"/>
      <c r="W8765"/>
      <c r="X8765"/>
      <c r="Y8765"/>
      <c r="Z8765"/>
      <c r="AA8765"/>
      <c r="AB8765"/>
      <c r="AC8765"/>
    </row>
    <row r="8766" spans="2:29" s="14" customFormat="1" x14ac:dyDescent="0.25">
      <c r="B8766"/>
      <c r="C8766"/>
      <c r="D8766"/>
      <c r="E8766"/>
      <c r="F8766"/>
      <c r="G8766"/>
      <c r="H8766"/>
      <c r="I8766"/>
      <c r="J8766"/>
      <c r="K8766" s="91"/>
      <c r="L8766" s="91"/>
      <c r="M8766" s="91"/>
      <c r="R8766"/>
      <c r="S8766"/>
      <c r="T8766"/>
      <c r="U8766"/>
      <c r="V8766"/>
      <c r="W8766"/>
      <c r="X8766"/>
      <c r="Y8766"/>
      <c r="Z8766"/>
      <c r="AA8766"/>
      <c r="AB8766"/>
      <c r="AC8766"/>
    </row>
    <row r="8767" spans="2:29" s="14" customFormat="1" x14ac:dyDescent="0.25">
      <c r="B8767"/>
      <c r="C8767"/>
      <c r="D8767"/>
      <c r="E8767"/>
      <c r="F8767"/>
      <c r="G8767"/>
      <c r="H8767"/>
      <c r="I8767"/>
      <c r="J8767"/>
      <c r="K8767" s="91"/>
      <c r="L8767" s="91"/>
      <c r="M8767" s="91"/>
      <c r="R8767"/>
      <c r="S8767"/>
      <c r="T8767"/>
      <c r="U8767"/>
      <c r="V8767"/>
      <c r="W8767"/>
      <c r="X8767"/>
      <c r="Y8767"/>
      <c r="Z8767"/>
      <c r="AA8767"/>
      <c r="AB8767"/>
      <c r="AC8767"/>
    </row>
    <row r="8768" spans="2:29" s="14" customFormat="1" x14ac:dyDescent="0.25">
      <c r="B8768"/>
      <c r="C8768"/>
      <c r="D8768"/>
      <c r="E8768"/>
      <c r="F8768"/>
      <c r="G8768"/>
      <c r="H8768"/>
      <c r="I8768"/>
      <c r="J8768"/>
      <c r="K8768" s="91"/>
      <c r="L8768" s="91"/>
      <c r="M8768" s="91"/>
      <c r="R8768"/>
      <c r="S8768"/>
      <c r="T8768"/>
      <c r="U8768"/>
      <c r="V8768"/>
      <c r="W8768"/>
      <c r="X8768"/>
      <c r="Y8768"/>
      <c r="Z8768"/>
      <c r="AA8768"/>
      <c r="AB8768"/>
      <c r="AC8768"/>
    </row>
    <row r="8769" spans="2:29" s="14" customFormat="1" x14ac:dyDescent="0.25">
      <c r="B8769"/>
      <c r="C8769"/>
      <c r="D8769"/>
      <c r="E8769"/>
      <c r="F8769"/>
      <c r="G8769"/>
      <c r="H8769"/>
      <c r="I8769"/>
      <c r="J8769"/>
      <c r="K8769" s="91"/>
      <c r="L8769" s="91"/>
      <c r="M8769" s="91"/>
      <c r="R8769"/>
      <c r="S8769"/>
      <c r="T8769"/>
      <c r="U8769"/>
      <c r="V8769"/>
      <c r="W8769"/>
      <c r="X8769"/>
      <c r="Y8769"/>
      <c r="Z8769"/>
      <c r="AA8769"/>
      <c r="AB8769"/>
      <c r="AC8769"/>
    </row>
    <row r="8770" spans="2:29" s="14" customFormat="1" x14ac:dyDescent="0.25">
      <c r="B8770"/>
      <c r="C8770"/>
      <c r="D8770"/>
      <c r="E8770"/>
      <c r="F8770"/>
      <c r="G8770"/>
      <c r="H8770"/>
      <c r="I8770"/>
      <c r="J8770"/>
      <c r="K8770" s="91"/>
      <c r="L8770" s="91"/>
      <c r="M8770" s="91"/>
      <c r="R8770"/>
      <c r="S8770"/>
      <c r="T8770"/>
      <c r="U8770"/>
      <c r="V8770"/>
      <c r="W8770"/>
      <c r="X8770"/>
      <c r="Y8770"/>
      <c r="Z8770"/>
      <c r="AA8770"/>
      <c r="AB8770"/>
      <c r="AC8770"/>
    </row>
    <row r="8771" spans="2:29" s="14" customFormat="1" x14ac:dyDescent="0.25">
      <c r="B8771"/>
      <c r="C8771"/>
      <c r="D8771"/>
      <c r="E8771"/>
      <c r="F8771"/>
      <c r="G8771"/>
      <c r="H8771"/>
      <c r="I8771"/>
      <c r="J8771"/>
      <c r="K8771" s="91"/>
      <c r="L8771" s="91"/>
      <c r="M8771" s="91"/>
      <c r="R8771"/>
      <c r="S8771"/>
      <c r="T8771"/>
      <c r="U8771"/>
      <c r="V8771"/>
      <c r="W8771"/>
      <c r="X8771"/>
      <c r="Y8771"/>
      <c r="Z8771"/>
      <c r="AA8771"/>
      <c r="AB8771"/>
      <c r="AC8771"/>
    </row>
    <row r="8772" spans="2:29" s="14" customFormat="1" x14ac:dyDescent="0.25">
      <c r="B8772"/>
      <c r="C8772"/>
      <c r="D8772"/>
      <c r="E8772"/>
      <c r="F8772"/>
      <c r="G8772"/>
      <c r="H8772"/>
      <c r="I8772"/>
      <c r="J8772"/>
      <c r="K8772" s="91"/>
      <c r="L8772" s="91"/>
      <c r="M8772" s="91"/>
      <c r="R8772"/>
      <c r="S8772"/>
      <c r="T8772"/>
      <c r="U8772"/>
      <c r="V8772"/>
      <c r="W8772"/>
      <c r="X8772"/>
      <c r="Y8772"/>
      <c r="Z8772"/>
      <c r="AA8772"/>
      <c r="AB8772"/>
      <c r="AC8772"/>
    </row>
    <row r="8773" spans="2:29" s="14" customFormat="1" x14ac:dyDescent="0.25">
      <c r="B8773"/>
      <c r="C8773"/>
      <c r="D8773"/>
      <c r="E8773"/>
      <c r="F8773"/>
      <c r="G8773"/>
      <c r="H8773"/>
      <c r="I8773"/>
      <c r="J8773"/>
      <c r="K8773" s="91"/>
      <c r="L8773" s="91"/>
      <c r="M8773" s="91"/>
      <c r="R8773"/>
      <c r="S8773"/>
      <c r="T8773"/>
      <c r="U8773"/>
      <c r="V8773"/>
      <c r="W8773"/>
      <c r="X8773"/>
      <c r="Y8773"/>
      <c r="Z8773"/>
      <c r="AA8773"/>
      <c r="AB8773"/>
      <c r="AC8773"/>
    </row>
    <row r="8774" spans="2:29" s="14" customFormat="1" x14ac:dyDescent="0.25">
      <c r="B8774"/>
      <c r="C8774"/>
      <c r="D8774"/>
      <c r="E8774"/>
      <c r="F8774"/>
      <c r="G8774"/>
      <c r="H8774"/>
      <c r="I8774"/>
      <c r="J8774"/>
      <c r="K8774" s="91"/>
      <c r="L8774" s="91"/>
      <c r="M8774" s="91"/>
      <c r="R8774"/>
      <c r="S8774"/>
      <c r="T8774"/>
      <c r="U8774"/>
      <c r="V8774"/>
      <c r="W8774"/>
      <c r="X8774"/>
      <c r="Y8774"/>
      <c r="Z8774"/>
      <c r="AA8774"/>
      <c r="AB8774"/>
      <c r="AC8774"/>
    </row>
    <row r="8775" spans="2:29" s="14" customFormat="1" x14ac:dyDescent="0.25">
      <c r="B8775"/>
      <c r="C8775"/>
      <c r="D8775"/>
      <c r="E8775"/>
      <c r="F8775"/>
      <c r="G8775"/>
      <c r="H8775"/>
      <c r="I8775"/>
      <c r="J8775"/>
      <c r="K8775" s="91"/>
      <c r="L8775" s="91"/>
      <c r="M8775" s="91"/>
      <c r="R8775"/>
      <c r="S8775"/>
      <c r="T8775"/>
      <c r="U8775"/>
      <c r="V8775"/>
      <c r="W8775"/>
      <c r="X8775"/>
      <c r="Y8775"/>
      <c r="Z8775"/>
      <c r="AA8775"/>
      <c r="AB8775"/>
      <c r="AC8775"/>
    </row>
    <row r="8776" spans="2:29" s="14" customFormat="1" x14ac:dyDescent="0.25">
      <c r="B8776"/>
      <c r="C8776"/>
      <c r="D8776"/>
      <c r="E8776"/>
      <c r="F8776"/>
      <c r="G8776"/>
      <c r="H8776"/>
      <c r="I8776"/>
      <c r="J8776"/>
      <c r="K8776" s="91"/>
      <c r="L8776" s="91"/>
      <c r="M8776" s="91"/>
      <c r="R8776"/>
      <c r="S8776"/>
      <c r="T8776"/>
      <c r="U8776"/>
      <c r="V8776"/>
      <c r="W8776"/>
      <c r="X8776"/>
      <c r="Y8776"/>
      <c r="Z8776"/>
      <c r="AA8776"/>
      <c r="AB8776"/>
      <c r="AC8776"/>
    </row>
    <row r="8777" spans="2:29" s="14" customFormat="1" x14ac:dyDescent="0.25">
      <c r="B8777"/>
      <c r="C8777"/>
      <c r="D8777"/>
      <c r="E8777"/>
      <c r="F8777"/>
      <c r="G8777"/>
      <c r="H8777"/>
      <c r="I8777"/>
      <c r="J8777"/>
      <c r="K8777" s="91"/>
      <c r="L8777" s="91"/>
      <c r="M8777" s="91"/>
      <c r="R8777"/>
      <c r="S8777"/>
      <c r="T8777"/>
      <c r="U8777"/>
      <c r="V8777"/>
      <c r="W8777"/>
      <c r="X8777"/>
      <c r="Y8777"/>
      <c r="Z8777"/>
      <c r="AA8777"/>
      <c r="AB8777"/>
      <c r="AC8777"/>
    </row>
    <row r="8778" spans="2:29" s="14" customFormat="1" x14ac:dyDescent="0.25">
      <c r="B8778"/>
      <c r="C8778"/>
      <c r="D8778"/>
      <c r="E8778"/>
      <c r="F8778"/>
      <c r="G8778"/>
      <c r="H8778"/>
      <c r="I8778"/>
      <c r="J8778"/>
      <c r="K8778" s="91"/>
      <c r="L8778" s="91"/>
      <c r="M8778" s="91"/>
      <c r="R8778"/>
      <c r="S8778"/>
      <c r="T8778"/>
      <c r="U8778"/>
      <c r="V8778"/>
      <c r="W8778"/>
      <c r="X8778"/>
      <c r="Y8778"/>
      <c r="Z8778"/>
      <c r="AA8778"/>
      <c r="AB8778"/>
      <c r="AC8778"/>
    </row>
    <row r="8779" spans="2:29" s="14" customFormat="1" x14ac:dyDescent="0.25">
      <c r="B8779"/>
      <c r="C8779"/>
      <c r="D8779"/>
      <c r="E8779"/>
      <c r="F8779"/>
      <c r="G8779"/>
      <c r="H8779"/>
      <c r="I8779"/>
      <c r="J8779"/>
      <c r="K8779" s="91"/>
      <c r="L8779" s="91"/>
      <c r="M8779" s="91"/>
      <c r="R8779"/>
      <c r="S8779"/>
      <c r="T8779"/>
      <c r="U8779"/>
      <c r="V8779"/>
      <c r="W8779"/>
      <c r="X8779"/>
      <c r="Y8779"/>
      <c r="Z8779"/>
      <c r="AA8779"/>
      <c r="AB8779"/>
      <c r="AC8779"/>
    </row>
    <row r="8780" spans="2:29" s="14" customFormat="1" x14ac:dyDescent="0.25">
      <c r="B8780"/>
      <c r="C8780"/>
      <c r="D8780"/>
      <c r="E8780"/>
      <c r="F8780"/>
      <c r="G8780"/>
      <c r="H8780"/>
      <c r="I8780"/>
      <c r="J8780"/>
      <c r="K8780" s="91"/>
      <c r="L8780" s="91"/>
      <c r="M8780" s="91"/>
      <c r="R8780"/>
      <c r="S8780"/>
      <c r="T8780"/>
      <c r="U8780"/>
      <c r="V8780"/>
      <c r="W8780"/>
      <c r="X8780"/>
      <c r="Y8780"/>
      <c r="Z8780"/>
      <c r="AA8780"/>
      <c r="AB8780"/>
      <c r="AC8780"/>
    </row>
    <row r="8781" spans="2:29" s="14" customFormat="1" x14ac:dyDescent="0.25">
      <c r="B8781"/>
      <c r="C8781"/>
      <c r="D8781"/>
      <c r="E8781"/>
      <c r="F8781"/>
      <c r="G8781"/>
      <c r="H8781"/>
      <c r="I8781"/>
      <c r="J8781"/>
      <c r="K8781" s="91"/>
      <c r="L8781" s="91"/>
      <c r="M8781" s="91"/>
      <c r="R8781"/>
      <c r="S8781"/>
      <c r="T8781"/>
      <c r="U8781"/>
      <c r="V8781"/>
      <c r="W8781"/>
      <c r="X8781"/>
      <c r="Y8781"/>
      <c r="Z8781"/>
      <c r="AA8781"/>
      <c r="AB8781"/>
      <c r="AC8781"/>
    </row>
    <row r="8782" spans="2:29" s="14" customFormat="1" x14ac:dyDescent="0.25">
      <c r="B8782"/>
      <c r="C8782"/>
      <c r="D8782"/>
      <c r="E8782"/>
      <c r="F8782"/>
      <c r="G8782"/>
      <c r="H8782"/>
      <c r="I8782"/>
      <c r="J8782"/>
      <c r="K8782" s="91"/>
      <c r="L8782" s="91"/>
      <c r="M8782" s="91"/>
      <c r="R8782"/>
      <c r="S8782"/>
      <c r="T8782"/>
      <c r="U8782"/>
      <c r="V8782"/>
      <c r="W8782"/>
      <c r="X8782"/>
      <c r="Y8782"/>
      <c r="Z8782"/>
      <c r="AA8782"/>
      <c r="AB8782"/>
      <c r="AC8782"/>
    </row>
    <row r="8783" spans="2:29" s="14" customFormat="1" x14ac:dyDescent="0.25">
      <c r="B8783"/>
      <c r="C8783"/>
      <c r="D8783"/>
      <c r="E8783"/>
      <c r="F8783"/>
      <c r="G8783"/>
      <c r="H8783"/>
      <c r="I8783"/>
      <c r="J8783"/>
      <c r="K8783" s="91"/>
      <c r="L8783" s="91"/>
      <c r="M8783" s="91"/>
      <c r="R8783"/>
      <c r="S8783"/>
      <c r="T8783"/>
      <c r="U8783"/>
      <c r="V8783"/>
      <c r="W8783"/>
      <c r="X8783"/>
      <c r="Y8783"/>
      <c r="Z8783"/>
      <c r="AA8783"/>
      <c r="AB8783"/>
      <c r="AC8783"/>
    </row>
    <row r="8784" spans="2:29" s="14" customFormat="1" x14ac:dyDescent="0.25">
      <c r="B8784"/>
      <c r="C8784"/>
      <c r="D8784"/>
      <c r="E8784"/>
      <c r="F8784"/>
      <c r="G8784"/>
      <c r="H8784"/>
      <c r="I8784"/>
      <c r="J8784"/>
      <c r="K8784" s="91"/>
      <c r="L8784" s="91"/>
      <c r="M8784" s="91"/>
      <c r="R8784"/>
      <c r="S8784"/>
      <c r="T8784"/>
      <c r="U8784"/>
      <c r="V8784"/>
      <c r="W8784"/>
      <c r="X8784"/>
      <c r="Y8784"/>
      <c r="Z8784"/>
      <c r="AA8784"/>
      <c r="AB8784"/>
      <c r="AC8784"/>
    </row>
    <row r="8785" spans="2:29" s="14" customFormat="1" x14ac:dyDescent="0.25">
      <c r="B8785"/>
      <c r="C8785"/>
      <c r="D8785"/>
      <c r="E8785"/>
      <c r="F8785"/>
      <c r="G8785"/>
      <c r="H8785"/>
      <c r="I8785"/>
      <c r="J8785"/>
      <c r="K8785" s="91"/>
      <c r="L8785" s="91"/>
      <c r="M8785" s="91"/>
      <c r="R8785"/>
      <c r="S8785"/>
      <c r="T8785"/>
      <c r="U8785"/>
      <c r="V8785"/>
      <c r="W8785"/>
      <c r="X8785"/>
      <c r="Y8785"/>
      <c r="Z8785"/>
      <c r="AA8785"/>
      <c r="AB8785"/>
      <c r="AC8785"/>
    </row>
    <row r="8786" spans="2:29" s="14" customFormat="1" x14ac:dyDescent="0.25">
      <c r="B8786"/>
      <c r="C8786"/>
      <c r="D8786"/>
      <c r="E8786"/>
      <c r="F8786"/>
      <c r="G8786"/>
      <c r="H8786"/>
      <c r="I8786"/>
      <c r="J8786"/>
      <c r="K8786" s="91"/>
      <c r="L8786" s="91"/>
      <c r="M8786" s="91"/>
      <c r="R8786"/>
      <c r="S8786"/>
      <c r="T8786"/>
      <c r="U8786"/>
      <c r="V8786"/>
      <c r="W8786"/>
      <c r="X8786"/>
      <c r="Y8786"/>
      <c r="Z8786"/>
      <c r="AA8786"/>
      <c r="AB8786"/>
      <c r="AC8786"/>
    </row>
    <row r="8787" spans="2:29" s="14" customFormat="1" x14ac:dyDescent="0.25">
      <c r="B8787"/>
      <c r="C8787"/>
      <c r="D8787"/>
      <c r="E8787"/>
      <c r="F8787"/>
      <c r="G8787"/>
      <c r="H8787"/>
      <c r="I8787"/>
      <c r="J8787"/>
      <c r="K8787" s="91"/>
      <c r="L8787" s="91"/>
      <c r="M8787" s="91"/>
      <c r="R8787"/>
      <c r="S8787"/>
      <c r="T8787"/>
      <c r="U8787"/>
      <c r="V8787"/>
      <c r="W8787"/>
      <c r="X8787"/>
      <c r="Y8787"/>
      <c r="Z8787"/>
      <c r="AA8787"/>
      <c r="AB8787"/>
      <c r="AC8787"/>
    </row>
    <row r="8788" spans="2:29" s="14" customFormat="1" x14ac:dyDescent="0.25">
      <c r="B8788"/>
      <c r="C8788"/>
      <c r="D8788"/>
      <c r="E8788"/>
      <c r="F8788"/>
      <c r="G8788"/>
      <c r="H8788"/>
      <c r="I8788"/>
      <c r="J8788"/>
      <c r="K8788" s="91"/>
      <c r="L8788" s="91"/>
      <c r="M8788" s="91"/>
      <c r="R8788"/>
      <c r="S8788"/>
      <c r="T8788"/>
      <c r="U8788"/>
      <c r="V8788"/>
      <c r="W8788"/>
      <c r="X8788"/>
      <c r="Y8788"/>
      <c r="Z8788"/>
      <c r="AA8788"/>
      <c r="AB8788"/>
      <c r="AC8788"/>
    </row>
    <row r="8789" spans="2:29" s="14" customFormat="1" x14ac:dyDescent="0.25">
      <c r="B8789"/>
      <c r="C8789"/>
      <c r="D8789"/>
      <c r="E8789"/>
      <c r="F8789"/>
      <c r="G8789"/>
      <c r="H8789"/>
      <c r="I8789"/>
      <c r="J8789"/>
      <c r="K8789" s="91"/>
      <c r="L8789" s="91"/>
      <c r="M8789" s="91"/>
      <c r="R8789"/>
      <c r="S8789"/>
      <c r="T8789"/>
      <c r="U8789"/>
      <c r="V8789"/>
      <c r="W8789"/>
      <c r="X8789"/>
      <c r="Y8789"/>
      <c r="Z8789"/>
      <c r="AA8789"/>
      <c r="AB8789"/>
      <c r="AC8789"/>
    </row>
    <row r="8790" spans="2:29" s="14" customFormat="1" x14ac:dyDescent="0.25">
      <c r="B8790"/>
      <c r="C8790"/>
      <c r="D8790"/>
      <c r="E8790"/>
      <c r="F8790"/>
      <c r="G8790"/>
      <c r="H8790"/>
      <c r="I8790"/>
      <c r="J8790"/>
      <c r="K8790" s="91"/>
      <c r="L8790" s="91"/>
      <c r="M8790" s="91"/>
      <c r="R8790"/>
      <c r="S8790"/>
      <c r="T8790"/>
      <c r="U8790"/>
      <c r="V8790"/>
      <c r="W8790"/>
      <c r="X8790"/>
      <c r="Y8790"/>
      <c r="Z8790"/>
      <c r="AA8790"/>
      <c r="AB8790"/>
      <c r="AC8790"/>
    </row>
    <row r="8791" spans="2:29" s="14" customFormat="1" x14ac:dyDescent="0.25">
      <c r="B8791"/>
      <c r="C8791"/>
      <c r="D8791"/>
      <c r="E8791"/>
      <c r="F8791"/>
      <c r="G8791"/>
      <c r="H8791"/>
      <c r="I8791"/>
      <c r="J8791"/>
      <c r="K8791" s="91"/>
      <c r="L8791" s="91"/>
      <c r="M8791" s="91"/>
      <c r="R8791"/>
      <c r="S8791"/>
      <c r="T8791"/>
      <c r="U8791"/>
      <c r="V8791"/>
      <c r="W8791"/>
      <c r="X8791"/>
      <c r="Y8791"/>
      <c r="Z8791"/>
      <c r="AA8791"/>
      <c r="AB8791"/>
      <c r="AC8791"/>
    </row>
    <row r="8792" spans="2:29" s="14" customFormat="1" x14ac:dyDescent="0.25">
      <c r="B8792"/>
      <c r="C8792"/>
      <c r="D8792"/>
      <c r="E8792"/>
      <c r="F8792"/>
      <c r="G8792"/>
      <c r="H8792"/>
      <c r="I8792"/>
      <c r="J8792"/>
      <c r="K8792" s="91"/>
      <c r="L8792" s="91"/>
      <c r="M8792" s="91"/>
      <c r="R8792"/>
      <c r="S8792"/>
      <c r="T8792"/>
      <c r="U8792"/>
      <c r="V8792"/>
      <c r="W8792"/>
      <c r="X8792"/>
      <c r="Y8792"/>
      <c r="Z8792"/>
      <c r="AA8792"/>
      <c r="AB8792"/>
      <c r="AC8792"/>
    </row>
    <row r="8793" spans="2:29" s="14" customFormat="1" x14ac:dyDescent="0.25">
      <c r="B8793"/>
      <c r="C8793"/>
      <c r="D8793"/>
      <c r="E8793"/>
      <c r="F8793"/>
      <c r="G8793"/>
      <c r="H8793"/>
      <c r="I8793"/>
      <c r="J8793"/>
      <c r="K8793" s="91"/>
      <c r="L8793" s="91"/>
      <c r="M8793" s="91"/>
      <c r="R8793"/>
      <c r="S8793"/>
      <c r="T8793"/>
      <c r="U8793"/>
      <c r="V8793"/>
      <c r="W8793"/>
      <c r="X8793"/>
      <c r="Y8793"/>
      <c r="Z8793"/>
      <c r="AA8793"/>
      <c r="AB8793"/>
      <c r="AC8793"/>
    </row>
    <row r="8794" spans="2:29" s="14" customFormat="1" x14ac:dyDescent="0.25">
      <c r="B8794"/>
      <c r="C8794"/>
      <c r="D8794"/>
      <c r="E8794"/>
      <c r="F8794"/>
      <c r="G8794"/>
      <c r="H8794"/>
      <c r="I8794"/>
      <c r="J8794"/>
      <c r="K8794" s="91"/>
      <c r="L8794" s="91"/>
      <c r="M8794" s="91"/>
      <c r="R8794"/>
      <c r="S8794"/>
      <c r="T8794"/>
      <c r="U8794"/>
      <c r="V8794"/>
      <c r="W8794"/>
      <c r="X8794"/>
      <c r="Y8794"/>
      <c r="Z8794"/>
      <c r="AA8794"/>
      <c r="AB8794"/>
      <c r="AC8794"/>
    </row>
    <row r="8795" spans="2:29" s="14" customFormat="1" x14ac:dyDescent="0.25">
      <c r="B8795"/>
      <c r="C8795"/>
      <c r="D8795"/>
      <c r="E8795"/>
      <c r="F8795"/>
      <c r="G8795"/>
      <c r="H8795"/>
      <c r="I8795"/>
      <c r="J8795"/>
      <c r="K8795" s="91"/>
      <c r="L8795" s="91"/>
      <c r="M8795" s="91"/>
      <c r="R8795"/>
      <c r="S8795"/>
      <c r="T8795"/>
      <c r="U8795"/>
      <c r="V8795"/>
      <c r="W8795"/>
      <c r="X8795"/>
      <c r="Y8795"/>
      <c r="Z8795"/>
      <c r="AA8795"/>
      <c r="AB8795"/>
      <c r="AC8795"/>
    </row>
    <row r="8796" spans="2:29" s="14" customFormat="1" x14ac:dyDescent="0.25">
      <c r="B8796"/>
      <c r="C8796"/>
      <c r="D8796"/>
      <c r="E8796"/>
      <c r="F8796"/>
      <c r="G8796"/>
      <c r="H8796"/>
      <c r="I8796"/>
      <c r="J8796"/>
      <c r="K8796" s="91"/>
      <c r="L8796" s="91"/>
      <c r="M8796" s="91"/>
      <c r="R8796"/>
      <c r="S8796"/>
      <c r="T8796"/>
      <c r="U8796"/>
      <c r="V8796"/>
      <c r="W8796"/>
      <c r="X8796"/>
      <c r="Y8796"/>
      <c r="Z8796"/>
      <c r="AA8796"/>
      <c r="AB8796"/>
      <c r="AC8796"/>
    </row>
    <row r="8797" spans="2:29" s="14" customFormat="1" x14ac:dyDescent="0.25">
      <c r="B8797"/>
      <c r="C8797"/>
      <c r="D8797"/>
      <c r="E8797"/>
      <c r="F8797"/>
      <c r="G8797"/>
      <c r="H8797"/>
      <c r="I8797"/>
      <c r="J8797"/>
      <c r="K8797" s="91"/>
      <c r="L8797" s="91"/>
      <c r="M8797" s="91"/>
      <c r="R8797"/>
      <c r="S8797"/>
      <c r="T8797"/>
      <c r="U8797"/>
      <c r="V8797"/>
      <c r="W8797"/>
      <c r="X8797"/>
      <c r="Y8797"/>
      <c r="Z8797"/>
      <c r="AA8797"/>
      <c r="AB8797"/>
      <c r="AC8797"/>
    </row>
    <row r="8798" spans="2:29" s="14" customFormat="1" x14ac:dyDescent="0.25">
      <c r="B8798"/>
      <c r="C8798"/>
      <c r="D8798"/>
      <c r="E8798"/>
      <c r="F8798"/>
      <c r="G8798"/>
      <c r="H8798"/>
      <c r="I8798"/>
      <c r="J8798"/>
      <c r="K8798" s="91"/>
      <c r="L8798" s="91"/>
      <c r="M8798" s="91"/>
      <c r="R8798"/>
      <c r="S8798"/>
      <c r="T8798"/>
      <c r="U8798"/>
      <c r="V8798"/>
      <c r="W8798"/>
      <c r="X8798"/>
      <c r="Y8798"/>
      <c r="Z8798"/>
      <c r="AA8798"/>
      <c r="AB8798"/>
      <c r="AC8798"/>
    </row>
    <row r="8799" spans="2:29" s="14" customFormat="1" x14ac:dyDescent="0.25">
      <c r="B8799"/>
      <c r="C8799"/>
      <c r="D8799"/>
      <c r="E8799"/>
      <c r="F8799"/>
      <c r="G8799"/>
      <c r="H8799"/>
      <c r="I8799"/>
      <c r="J8799"/>
      <c r="K8799" s="91"/>
      <c r="L8799" s="91"/>
      <c r="M8799" s="91"/>
      <c r="R8799"/>
      <c r="S8799"/>
      <c r="T8799"/>
      <c r="U8799"/>
      <c r="V8799"/>
      <c r="W8799"/>
      <c r="X8799"/>
      <c r="Y8799"/>
      <c r="Z8799"/>
      <c r="AA8799"/>
      <c r="AB8799"/>
      <c r="AC8799"/>
    </row>
    <row r="8800" spans="2:29" s="14" customFormat="1" x14ac:dyDescent="0.25">
      <c r="B8800"/>
      <c r="C8800"/>
      <c r="D8800"/>
      <c r="E8800"/>
      <c r="F8800"/>
      <c r="G8800"/>
      <c r="H8800"/>
      <c r="I8800"/>
      <c r="J8800"/>
      <c r="K8800" s="91"/>
      <c r="L8800" s="91"/>
      <c r="M8800" s="91"/>
      <c r="R8800"/>
      <c r="S8800"/>
      <c r="T8800"/>
      <c r="U8800"/>
      <c r="V8800"/>
      <c r="W8800"/>
      <c r="X8800"/>
      <c r="Y8800"/>
      <c r="Z8800"/>
      <c r="AA8800"/>
      <c r="AB8800"/>
      <c r="AC8800"/>
    </row>
    <row r="8801" spans="2:29" s="14" customFormat="1" x14ac:dyDescent="0.25">
      <c r="B8801"/>
      <c r="C8801"/>
      <c r="D8801"/>
      <c r="E8801"/>
      <c r="F8801"/>
      <c r="G8801"/>
      <c r="H8801"/>
      <c r="I8801"/>
      <c r="J8801"/>
      <c r="K8801" s="91"/>
      <c r="L8801" s="91"/>
      <c r="M8801" s="91"/>
      <c r="R8801"/>
      <c r="S8801"/>
      <c r="T8801"/>
      <c r="U8801"/>
      <c r="V8801"/>
      <c r="W8801"/>
      <c r="X8801"/>
      <c r="Y8801"/>
      <c r="Z8801"/>
      <c r="AA8801"/>
      <c r="AB8801"/>
      <c r="AC8801"/>
    </row>
    <row r="8802" spans="2:29" s="14" customFormat="1" x14ac:dyDescent="0.25">
      <c r="B8802"/>
      <c r="C8802"/>
      <c r="D8802"/>
      <c r="E8802"/>
      <c r="F8802"/>
      <c r="G8802"/>
      <c r="H8802"/>
      <c r="I8802"/>
      <c r="J8802"/>
      <c r="K8802" s="91"/>
      <c r="L8802" s="91"/>
      <c r="M8802" s="91"/>
      <c r="R8802"/>
      <c r="S8802"/>
      <c r="T8802"/>
      <c r="U8802"/>
      <c r="V8802"/>
      <c r="W8802"/>
      <c r="X8802"/>
      <c r="Y8802"/>
      <c r="Z8802"/>
      <c r="AA8802"/>
      <c r="AB8802"/>
      <c r="AC8802"/>
    </row>
    <row r="8803" spans="2:29" s="14" customFormat="1" x14ac:dyDescent="0.25">
      <c r="B8803"/>
      <c r="C8803"/>
      <c r="D8803"/>
      <c r="E8803"/>
      <c r="F8803"/>
      <c r="G8803"/>
      <c r="H8803"/>
      <c r="I8803"/>
      <c r="J8803"/>
      <c r="K8803" s="91"/>
      <c r="L8803" s="91"/>
      <c r="M8803" s="91"/>
      <c r="R8803"/>
      <c r="S8803"/>
      <c r="T8803"/>
      <c r="U8803"/>
      <c r="V8803"/>
      <c r="W8803"/>
      <c r="X8803"/>
      <c r="Y8803"/>
      <c r="Z8803"/>
      <c r="AA8803"/>
      <c r="AB8803"/>
      <c r="AC8803"/>
    </row>
    <row r="8804" spans="2:29" s="14" customFormat="1" x14ac:dyDescent="0.25">
      <c r="B8804"/>
      <c r="C8804"/>
      <c r="D8804"/>
      <c r="E8804"/>
      <c r="F8804"/>
      <c r="G8804"/>
      <c r="H8804"/>
      <c r="I8804"/>
      <c r="J8804"/>
      <c r="K8804" s="91"/>
      <c r="L8804" s="91"/>
      <c r="M8804" s="91"/>
      <c r="R8804"/>
      <c r="S8804"/>
      <c r="T8804"/>
      <c r="U8804"/>
      <c r="V8804"/>
      <c r="W8804"/>
      <c r="X8804"/>
      <c r="Y8804"/>
      <c r="Z8804"/>
      <c r="AA8804"/>
      <c r="AB8804"/>
      <c r="AC8804"/>
    </row>
    <row r="8805" spans="2:29" s="14" customFormat="1" x14ac:dyDescent="0.25">
      <c r="B8805"/>
      <c r="C8805"/>
      <c r="D8805"/>
      <c r="E8805"/>
      <c r="F8805"/>
      <c r="G8805"/>
      <c r="H8805"/>
      <c r="I8805"/>
      <c r="J8805"/>
      <c r="K8805" s="91"/>
      <c r="L8805" s="91"/>
      <c r="M8805" s="91"/>
      <c r="R8805"/>
      <c r="S8805"/>
      <c r="T8805"/>
      <c r="U8805"/>
      <c r="V8805"/>
      <c r="W8805"/>
      <c r="X8805"/>
      <c r="Y8805"/>
      <c r="Z8805"/>
      <c r="AA8805"/>
      <c r="AB8805"/>
      <c r="AC8805"/>
    </row>
    <row r="8806" spans="2:29" s="14" customFormat="1" x14ac:dyDescent="0.25">
      <c r="B8806"/>
      <c r="C8806"/>
      <c r="D8806"/>
      <c r="E8806"/>
      <c r="F8806"/>
      <c r="G8806"/>
      <c r="H8806"/>
      <c r="I8806"/>
      <c r="J8806"/>
      <c r="K8806" s="91"/>
      <c r="L8806" s="91"/>
      <c r="M8806" s="91"/>
      <c r="R8806"/>
      <c r="S8806"/>
      <c r="T8806"/>
      <c r="U8806"/>
      <c r="V8806"/>
      <c r="W8806"/>
      <c r="X8806"/>
      <c r="Y8806"/>
      <c r="Z8806"/>
      <c r="AA8806"/>
      <c r="AB8806"/>
      <c r="AC8806"/>
    </row>
    <row r="8807" spans="2:29" s="14" customFormat="1" x14ac:dyDescent="0.25">
      <c r="B8807"/>
      <c r="C8807"/>
      <c r="D8807"/>
      <c r="E8807"/>
      <c r="F8807"/>
      <c r="G8807"/>
      <c r="H8807"/>
      <c r="I8807"/>
      <c r="J8807"/>
      <c r="K8807" s="91"/>
      <c r="L8807" s="91"/>
      <c r="M8807" s="91"/>
      <c r="R8807"/>
      <c r="S8807"/>
      <c r="T8807"/>
      <c r="U8807"/>
      <c r="V8807"/>
      <c r="W8807"/>
      <c r="X8807"/>
      <c r="Y8807"/>
      <c r="Z8807"/>
      <c r="AA8807"/>
      <c r="AB8807"/>
      <c r="AC8807"/>
    </row>
    <row r="8808" spans="2:29" s="14" customFormat="1" x14ac:dyDescent="0.25">
      <c r="B8808"/>
      <c r="C8808"/>
      <c r="D8808"/>
      <c r="E8808"/>
      <c r="F8808"/>
      <c r="G8808"/>
      <c r="H8808"/>
      <c r="I8808"/>
      <c r="J8808"/>
      <c r="K8808" s="91"/>
      <c r="L8808" s="91"/>
      <c r="M8808" s="91"/>
      <c r="R8808"/>
      <c r="S8808"/>
      <c r="T8808"/>
      <c r="U8808"/>
      <c r="V8808"/>
      <c r="W8808"/>
      <c r="X8808"/>
      <c r="Y8808"/>
      <c r="Z8808"/>
      <c r="AA8808"/>
      <c r="AB8808"/>
      <c r="AC8808"/>
    </row>
    <row r="8809" spans="2:29" s="14" customFormat="1" x14ac:dyDescent="0.25">
      <c r="B8809"/>
      <c r="C8809"/>
      <c r="D8809"/>
      <c r="E8809"/>
      <c r="F8809"/>
      <c r="G8809"/>
      <c r="H8809"/>
      <c r="I8809"/>
      <c r="J8809"/>
      <c r="K8809" s="91"/>
      <c r="L8809" s="91"/>
      <c r="M8809" s="91"/>
      <c r="R8809"/>
      <c r="S8809"/>
      <c r="T8809"/>
      <c r="U8809"/>
      <c r="V8809"/>
      <c r="W8809"/>
      <c r="X8809"/>
      <c r="Y8809"/>
      <c r="Z8809"/>
      <c r="AA8809"/>
      <c r="AB8809"/>
      <c r="AC8809"/>
    </row>
    <row r="8810" spans="2:29" s="14" customFormat="1" x14ac:dyDescent="0.25">
      <c r="B8810"/>
      <c r="C8810"/>
      <c r="D8810"/>
      <c r="E8810"/>
      <c r="F8810"/>
      <c r="G8810"/>
      <c r="H8810"/>
      <c r="I8810"/>
      <c r="J8810"/>
      <c r="K8810" s="91"/>
      <c r="L8810" s="91"/>
      <c r="M8810" s="91"/>
      <c r="R8810"/>
      <c r="S8810"/>
      <c r="T8810"/>
      <c r="U8810"/>
      <c r="V8810"/>
      <c r="W8810"/>
      <c r="X8810"/>
      <c r="Y8810"/>
      <c r="Z8810"/>
      <c r="AA8810"/>
      <c r="AB8810"/>
      <c r="AC8810"/>
    </row>
    <row r="8811" spans="2:29" s="14" customFormat="1" x14ac:dyDescent="0.25">
      <c r="B8811"/>
      <c r="C8811"/>
      <c r="D8811"/>
      <c r="E8811"/>
      <c r="F8811"/>
      <c r="G8811"/>
      <c r="H8811"/>
      <c r="I8811"/>
      <c r="J8811"/>
      <c r="K8811" s="91"/>
      <c r="L8811" s="91"/>
      <c r="M8811" s="91"/>
      <c r="R8811"/>
      <c r="S8811"/>
      <c r="T8811"/>
      <c r="U8811"/>
      <c r="V8811"/>
      <c r="W8811"/>
      <c r="X8811"/>
      <c r="Y8811"/>
      <c r="Z8811"/>
      <c r="AA8811"/>
      <c r="AB8811"/>
      <c r="AC8811"/>
    </row>
    <row r="8812" spans="2:29" s="14" customFormat="1" x14ac:dyDescent="0.25">
      <c r="B8812"/>
      <c r="C8812"/>
      <c r="D8812"/>
      <c r="E8812"/>
      <c r="F8812"/>
      <c r="G8812"/>
      <c r="H8812"/>
      <c r="I8812"/>
      <c r="J8812"/>
      <c r="K8812" s="91"/>
      <c r="L8812" s="91"/>
      <c r="M8812" s="91"/>
      <c r="R8812"/>
      <c r="S8812"/>
      <c r="T8812"/>
      <c r="U8812"/>
      <c r="V8812"/>
      <c r="W8812"/>
      <c r="X8812"/>
      <c r="Y8812"/>
      <c r="Z8812"/>
      <c r="AA8812"/>
      <c r="AB8812"/>
      <c r="AC8812"/>
    </row>
    <row r="8813" spans="2:29" s="14" customFormat="1" x14ac:dyDescent="0.25">
      <c r="B8813"/>
      <c r="C8813"/>
      <c r="D8813"/>
      <c r="E8813"/>
      <c r="F8813"/>
      <c r="G8813"/>
      <c r="H8813"/>
      <c r="I8813"/>
      <c r="J8813"/>
      <c r="K8813" s="91"/>
      <c r="L8813" s="91"/>
      <c r="M8813" s="91"/>
      <c r="R8813"/>
      <c r="S8813"/>
      <c r="T8813"/>
      <c r="U8813"/>
      <c r="V8813"/>
      <c r="W8813"/>
      <c r="X8813"/>
      <c r="Y8813"/>
      <c r="Z8813"/>
      <c r="AA8813"/>
      <c r="AB8813"/>
      <c r="AC8813"/>
    </row>
    <row r="8814" spans="2:29" s="14" customFormat="1" x14ac:dyDescent="0.25">
      <c r="B8814"/>
      <c r="C8814"/>
      <c r="D8814"/>
      <c r="E8814"/>
      <c r="F8814"/>
      <c r="G8814"/>
      <c r="H8814"/>
      <c r="I8814"/>
      <c r="J8814"/>
      <c r="K8814" s="91"/>
      <c r="L8814" s="91"/>
      <c r="M8814" s="91"/>
      <c r="R8814"/>
      <c r="S8814"/>
      <c r="T8814"/>
      <c r="U8814"/>
      <c r="V8814"/>
      <c r="W8814"/>
      <c r="X8814"/>
      <c r="Y8814"/>
      <c r="Z8814"/>
      <c r="AA8814"/>
      <c r="AB8814"/>
      <c r="AC8814"/>
    </row>
    <row r="8815" spans="2:29" s="14" customFormat="1" x14ac:dyDescent="0.25">
      <c r="B8815"/>
      <c r="C8815"/>
      <c r="D8815"/>
      <c r="E8815"/>
      <c r="F8815"/>
      <c r="G8815"/>
      <c r="H8815"/>
      <c r="I8815"/>
      <c r="J8815"/>
      <c r="K8815" s="91"/>
      <c r="L8815" s="91"/>
      <c r="M8815" s="91"/>
      <c r="R8815"/>
      <c r="S8815"/>
      <c r="T8815"/>
      <c r="U8815"/>
      <c r="V8815"/>
      <c r="W8815"/>
      <c r="X8815"/>
      <c r="Y8815"/>
      <c r="Z8815"/>
      <c r="AA8815"/>
      <c r="AB8815"/>
      <c r="AC8815"/>
    </row>
    <row r="8816" spans="2:29" s="14" customFormat="1" x14ac:dyDescent="0.25">
      <c r="B8816"/>
      <c r="C8816"/>
      <c r="D8816"/>
      <c r="E8816"/>
      <c r="F8816"/>
      <c r="G8816"/>
      <c r="H8816"/>
      <c r="I8816"/>
      <c r="J8816"/>
      <c r="K8816" s="91"/>
      <c r="L8816" s="91"/>
      <c r="M8816" s="91"/>
      <c r="R8816"/>
      <c r="S8816"/>
      <c r="T8816"/>
      <c r="U8816"/>
      <c r="V8816"/>
      <c r="W8816"/>
      <c r="X8816"/>
      <c r="Y8816"/>
      <c r="Z8816"/>
      <c r="AA8816"/>
      <c r="AB8816"/>
      <c r="AC8816"/>
    </row>
    <row r="8817" spans="2:29" s="14" customFormat="1" x14ac:dyDescent="0.25">
      <c r="B8817"/>
      <c r="C8817"/>
      <c r="D8817"/>
      <c r="E8817"/>
      <c r="F8817"/>
      <c r="G8817"/>
      <c r="H8817"/>
      <c r="I8817"/>
      <c r="J8817"/>
      <c r="K8817" s="91"/>
      <c r="L8817" s="91"/>
      <c r="M8817" s="91"/>
      <c r="R8817"/>
      <c r="S8817"/>
      <c r="T8817"/>
      <c r="U8817"/>
      <c r="V8817"/>
      <c r="W8817"/>
      <c r="X8817"/>
      <c r="Y8817"/>
      <c r="Z8817"/>
      <c r="AA8817"/>
      <c r="AB8817"/>
      <c r="AC8817"/>
    </row>
    <row r="8818" spans="2:29" s="14" customFormat="1" x14ac:dyDescent="0.25">
      <c r="B8818"/>
      <c r="C8818"/>
      <c r="D8818"/>
      <c r="E8818"/>
      <c r="F8818"/>
      <c r="G8818"/>
      <c r="H8818"/>
      <c r="I8818"/>
      <c r="J8818"/>
      <c r="K8818" s="91"/>
      <c r="L8818" s="91"/>
      <c r="M8818" s="91"/>
      <c r="R8818"/>
      <c r="S8818"/>
      <c r="T8818"/>
      <c r="U8818"/>
      <c r="V8818"/>
      <c r="W8818"/>
      <c r="X8818"/>
      <c r="Y8818"/>
      <c r="Z8818"/>
      <c r="AA8818"/>
      <c r="AB8818"/>
      <c r="AC8818"/>
    </row>
    <row r="8819" spans="2:29" s="14" customFormat="1" x14ac:dyDescent="0.25">
      <c r="B8819"/>
      <c r="C8819"/>
      <c r="D8819"/>
      <c r="E8819"/>
      <c r="F8819"/>
      <c r="G8819"/>
      <c r="H8819"/>
      <c r="I8819"/>
      <c r="J8819"/>
      <c r="K8819" s="91"/>
      <c r="L8819" s="91"/>
      <c r="M8819" s="91"/>
      <c r="R8819"/>
      <c r="S8819"/>
      <c r="T8819"/>
      <c r="U8819"/>
      <c r="V8819"/>
      <c r="W8819"/>
      <c r="X8819"/>
      <c r="Y8819"/>
      <c r="Z8819"/>
      <c r="AA8819"/>
      <c r="AB8819"/>
      <c r="AC8819"/>
    </row>
    <row r="8820" spans="2:29" s="14" customFormat="1" x14ac:dyDescent="0.25">
      <c r="B8820"/>
      <c r="C8820"/>
      <c r="D8820"/>
      <c r="E8820"/>
      <c r="F8820"/>
      <c r="G8820"/>
      <c r="H8820"/>
      <c r="I8820"/>
      <c r="J8820"/>
      <c r="K8820" s="91"/>
      <c r="L8820" s="91"/>
      <c r="M8820" s="91"/>
      <c r="R8820"/>
      <c r="S8820"/>
      <c r="T8820"/>
      <c r="U8820"/>
      <c r="V8820"/>
      <c r="W8820"/>
      <c r="X8820"/>
      <c r="Y8820"/>
      <c r="Z8820"/>
      <c r="AA8820"/>
      <c r="AB8820"/>
      <c r="AC8820"/>
    </row>
    <row r="8821" spans="2:29" s="14" customFormat="1" x14ac:dyDescent="0.25">
      <c r="B8821"/>
      <c r="C8821"/>
      <c r="D8821"/>
      <c r="E8821"/>
      <c r="F8821"/>
      <c r="G8821"/>
      <c r="H8821"/>
      <c r="I8821"/>
      <c r="J8821"/>
      <c r="K8821" s="91"/>
      <c r="L8821" s="91"/>
      <c r="M8821" s="91"/>
      <c r="R8821"/>
      <c r="S8821"/>
      <c r="T8821"/>
      <c r="U8821"/>
      <c r="V8821"/>
      <c r="W8821"/>
      <c r="X8821"/>
      <c r="Y8821"/>
      <c r="Z8821"/>
      <c r="AA8821"/>
      <c r="AB8821"/>
      <c r="AC8821"/>
    </row>
    <row r="8822" spans="2:29" s="14" customFormat="1" x14ac:dyDescent="0.25">
      <c r="B8822"/>
      <c r="C8822"/>
      <c r="D8822"/>
      <c r="E8822"/>
      <c r="F8822"/>
      <c r="G8822"/>
      <c r="H8822"/>
      <c r="I8822"/>
      <c r="J8822"/>
      <c r="K8822" s="91"/>
      <c r="L8822" s="91"/>
      <c r="M8822" s="91"/>
      <c r="R8822"/>
      <c r="S8822"/>
      <c r="T8822"/>
      <c r="U8822"/>
      <c r="V8822"/>
      <c r="W8822"/>
      <c r="X8822"/>
      <c r="Y8822"/>
      <c r="Z8822"/>
      <c r="AA8822"/>
      <c r="AB8822"/>
      <c r="AC8822"/>
    </row>
    <row r="8823" spans="2:29" s="14" customFormat="1" x14ac:dyDescent="0.25">
      <c r="B8823"/>
      <c r="C8823"/>
      <c r="D8823"/>
      <c r="E8823"/>
      <c r="F8823"/>
      <c r="G8823"/>
      <c r="H8823"/>
      <c r="I8823"/>
      <c r="J8823"/>
      <c r="K8823" s="91"/>
      <c r="L8823" s="91"/>
      <c r="M8823" s="91"/>
      <c r="R8823"/>
      <c r="S8823"/>
      <c r="T8823"/>
      <c r="U8823"/>
      <c r="V8823"/>
      <c r="W8823"/>
      <c r="X8823"/>
      <c r="Y8823"/>
      <c r="Z8823"/>
      <c r="AA8823"/>
      <c r="AB8823"/>
      <c r="AC8823"/>
    </row>
    <row r="8824" spans="2:29" s="14" customFormat="1" x14ac:dyDescent="0.25">
      <c r="B8824"/>
      <c r="C8824"/>
      <c r="D8824"/>
      <c r="E8824"/>
      <c r="F8824"/>
      <c r="G8824"/>
      <c r="H8824"/>
      <c r="I8824"/>
      <c r="J8824"/>
      <c r="K8824" s="91"/>
      <c r="L8824" s="91"/>
      <c r="M8824" s="91"/>
      <c r="R8824"/>
      <c r="S8824"/>
      <c r="T8824"/>
      <c r="U8824"/>
      <c r="V8824"/>
      <c r="W8824"/>
      <c r="X8824"/>
      <c r="Y8824"/>
      <c r="Z8824"/>
      <c r="AA8824"/>
      <c r="AB8824"/>
      <c r="AC8824"/>
    </row>
    <row r="8825" spans="2:29" s="14" customFormat="1" x14ac:dyDescent="0.25">
      <c r="B8825"/>
      <c r="C8825"/>
      <c r="D8825"/>
      <c r="E8825"/>
      <c r="F8825"/>
      <c r="G8825"/>
      <c r="H8825"/>
      <c r="I8825"/>
      <c r="J8825"/>
      <c r="K8825" s="91"/>
      <c r="L8825" s="91"/>
      <c r="M8825" s="91"/>
      <c r="R8825"/>
      <c r="S8825"/>
      <c r="T8825"/>
      <c r="U8825"/>
      <c r="V8825"/>
      <c r="W8825"/>
      <c r="X8825"/>
      <c r="Y8825"/>
      <c r="Z8825"/>
      <c r="AA8825"/>
      <c r="AB8825"/>
      <c r="AC8825"/>
    </row>
    <row r="8826" spans="2:29" s="14" customFormat="1" x14ac:dyDescent="0.25">
      <c r="B8826"/>
      <c r="C8826"/>
      <c r="D8826"/>
      <c r="E8826"/>
      <c r="F8826"/>
      <c r="G8826"/>
      <c r="H8826"/>
      <c r="I8826"/>
      <c r="J8826"/>
      <c r="K8826" s="91"/>
      <c r="L8826" s="91"/>
      <c r="M8826" s="91"/>
      <c r="R8826"/>
      <c r="S8826"/>
      <c r="T8826"/>
      <c r="U8826"/>
      <c r="V8826"/>
      <c r="W8826"/>
      <c r="X8826"/>
      <c r="Y8826"/>
      <c r="Z8826"/>
      <c r="AA8826"/>
      <c r="AB8826"/>
      <c r="AC8826"/>
    </row>
    <row r="8827" spans="2:29" s="14" customFormat="1" x14ac:dyDescent="0.25">
      <c r="B8827"/>
      <c r="C8827"/>
      <c r="D8827"/>
      <c r="E8827"/>
      <c r="F8827"/>
      <c r="G8827"/>
      <c r="H8827"/>
      <c r="I8827"/>
      <c r="J8827"/>
      <c r="K8827" s="91"/>
      <c r="L8827" s="91"/>
      <c r="M8827" s="91"/>
      <c r="R8827"/>
      <c r="S8827"/>
      <c r="T8827"/>
      <c r="U8827"/>
      <c r="V8827"/>
      <c r="W8827"/>
      <c r="X8827"/>
      <c r="Y8827"/>
      <c r="Z8827"/>
      <c r="AA8827"/>
      <c r="AB8827"/>
      <c r="AC8827"/>
    </row>
    <row r="8828" spans="2:29" s="14" customFormat="1" x14ac:dyDescent="0.25">
      <c r="B8828"/>
      <c r="C8828"/>
      <c r="D8828"/>
      <c r="E8828"/>
      <c r="F8828"/>
      <c r="G8828"/>
      <c r="H8828"/>
      <c r="I8828"/>
      <c r="J8828"/>
      <c r="K8828" s="91"/>
      <c r="L8828" s="91"/>
      <c r="M8828" s="91"/>
      <c r="R8828"/>
      <c r="S8828"/>
      <c r="T8828"/>
      <c r="U8828"/>
      <c r="V8828"/>
      <c r="W8828"/>
      <c r="X8828"/>
      <c r="Y8828"/>
      <c r="Z8828"/>
      <c r="AA8828"/>
      <c r="AB8828"/>
      <c r="AC8828"/>
    </row>
    <row r="8829" spans="2:29" s="14" customFormat="1" x14ac:dyDescent="0.25">
      <c r="B8829"/>
      <c r="C8829"/>
      <c r="D8829"/>
      <c r="E8829"/>
      <c r="F8829"/>
      <c r="G8829"/>
      <c r="H8829"/>
      <c r="I8829"/>
      <c r="J8829"/>
      <c r="K8829" s="91"/>
      <c r="L8829" s="91"/>
      <c r="M8829" s="91"/>
      <c r="R8829"/>
      <c r="S8829"/>
      <c r="T8829"/>
      <c r="U8829"/>
      <c r="V8829"/>
      <c r="W8829"/>
      <c r="X8829"/>
      <c r="Y8829"/>
      <c r="Z8829"/>
      <c r="AA8829"/>
      <c r="AB8829"/>
      <c r="AC8829"/>
    </row>
    <row r="8830" spans="2:29" s="14" customFormat="1" x14ac:dyDescent="0.25">
      <c r="B8830"/>
      <c r="C8830"/>
      <c r="D8830"/>
      <c r="E8830"/>
      <c r="F8830"/>
      <c r="G8830"/>
      <c r="H8830"/>
      <c r="I8830"/>
      <c r="J8830"/>
      <c r="K8830" s="91"/>
      <c r="L8830" s="91"/>
      <c r="M8830" s="91"/>
      <c r="R8830"/>
      <c r="S8830"/>
      <c r="T8830"/>
      <c r="U8830"/>
      <c r="V8830"/>
      <c r="W8830"/>
      <c r="X8830"/>
      <c r="Y8830"/>
      <c r="Z8830"/>
      <c r="AA8830"/>
      <c r="AB8830"/>
      <c r="AC8830"/>
    </row>
    <row r="8831" spans="2:29" s="14" customFormat="1" x14ac:dyDescent="0.25">
      <c r="B8831"/>
      <c r="C8831"/>
      <c r="D8831"/>
      <c r="E8831"/>
      <c r="F8831"/>
      <c r="G8831"/>
      <c r="H8831"/>
      <c r="I8831"/>
      <c r="J8831"/>
      <c r="K8831" s="91"/>
      <c r="L8831" s="91"/>
      <c r="M8831" s="91"/>
      <c r="R8831"/>
      <c r="S8831"/>
      <c r="T8831"/>
      <c r="U8831"/>
      <c r="V8831"/>
      <c r="W8831"/>
      <c r="X8831"/>
      <c r="Y8831"/>
      <c r="Z8831"/>
      <c r="AA8831"/>
      <c r="AB8831"/>
      <c r="AC8831"/>
    </row>
    <row r="8832" spans="2:29" s="14" customFormat="1" x14ac:dyDescent="0.25">
      <c r="B8832"/>
      <c r="C8832"/>
      <c r="D8832"/>
      <c r="E8832"/>
      <c r="F8832"/>
      <c r="G8832"/>
      <c r="H8832"/>
      <c r="I8832"/>
      <c r="J8832"/>
      <c r="K8832" s="91"/>
      <c r="L8832" s="91"/>
      <c r="M8832" s="91"/>
      <c r="R8832"/>
      <c r="S8832"/>
      <c r="T8832"/>
      <c r="U8832"/>
      <c r="V8832"/>
      <c r="W8832"/>
      <c r="X8832"/>
      <c r="Y8832"/>
      <c r="Z8832"/>
      <c r="AA8832"/>
      <c r="AB8832"/>
      <c r="AC8832"/>
    </row>
    <row r="8833" spans="2:29" s="14" customFormat="1" x14ac:dyDescent="0.25">
      <c r="B8833"/>
      <c r="C8833"/>
      <c r="D8833"/>
      <c r="E8833"/>
      <c r="F8833"/>
      <c r="G8833"/>
      <c r="H8833"/>
      <c r="I8833"/>
      <c r="J8833"/>
      <c r="K8833" s="91"/>
      <c r="L8833" s="91"/>
      <c r="M8833" s="91"/>
      <c r="R8833"/>
      <c r="S8833"/>
      <c r="T8833"/>
      <c r="U8833"/>
      <c r="V8833"/>
      <c r="W8833"/>
      <c r="X8833"/>
      <c r="Y8833"/>
      <c r="Z8833"/>
      <c r="AA8833"/>
      <c r="AB8833"/>
      <c r="AC8833"/>
    </row>
    <row r="8834" spans="2:29" s="14" customFormat="1" x14ac:dyDescent="0.25">
      <c r="B8834"/>
      <c r="C8834"/>
      <c r="D8834"/>
      <c r="E8834"/>
      <c r="F8834"/>
      <c r="G8834"/>
      <c r="H8834"/>
      <c r="I8834"/>
      <c r="J8834"/>
      <c r="K8834" s="91"/>
      <c r="L8834" s="91"/>
      <c r="M8834" s="91"/>
      <c r="R8834"/>
      <c r="S8834"/>
      <c r="T8834"/>
      <c r="U8834"/>
      <c r="V8834"/>
      <c r="W8834"/>
      <c r="X8834"/>
      <c r="Y8834"/>
      <c r="Z8834"/>
      <c r="AA8834"/>
      <c r="AB8834"/>
      <c r="AC8834"/>
    </row>
    <row r="8835" spans="2:29" s="14" customFormat="1" x14ac:dyDescent="0.25">
      <c r="B8835"/>
      <c r="C8835"/>
      <c r="D8835"/>
      <c r="E8835"/>
      <c r="F8835"/>
      <c r="G8835"/>
      <c r="H8835"/>
      <c r="I8835"/>
      <c r="J8835"/>
      <c r="K8835" s="91"/>
      <c r="L8835" s="91"/>
      <c r="M8835" s="91"/>
      <c r="R8835"/>
      <c r="S8835"/>
      <c r="T8835"/>
      <c r="U8835"/>
      <c r="V8835"/>
      <c r="W8835"/>
      <c r="X8835"/>
      <c r="Y8835"/>
      <c r="Z8835"/>
      <c r="AA8835"/>
      <c r="AB8835"/>
      <c r="AC8835"/>
    </row>
    <row r="8836" spans="2:29" s="14" customFormat="1" x14ac:dyDescent="0.25">
      <c r="B8836"/>
      <c r="C8836"/>
      <c r="D8836"/>
      <c r="E8836"/>
      <c r="F8836"/>
      <c r="G8836"/>
      <c r="H8836"/>
      <c r="I8836"/>
      <c r="J8836"/>
      <c r="K8836" s="91"/>
      <c r="L8836" s="91"/>
      <c r="M8836" s="91"/>
      <c r="R8836"/>
      <c r="S8836"/>
      <c r="T8836"/>
      <c r="U8836"/>
      <c r="V8836"/>
      <c r="W8836"/>
      <c r="X8836"/>
      <c r="Y8836"/>
      <c r="Z8836"/>
      <c r="AA8836"/>
      <c r="AB8836"/>
      <c r="AC8836"/>
    </row>
    <row r="8837" spans="2:29" s="14" customFormat="1" x14ac:dyDescent="0.25">
      <c r="B8837"/>
      <c r="C8837"/>
      <c r="D8837"/>
      <c r="E8837"/>
      <c r="F8837"/>
      <c r="G8837"/>
      <c r="H8837"/>
      <c r="I8837"/>
      <c r="J8837"/>
      <c r="K8837" s="91"/>
      <c r="L8837" s="91"/>
      <c r="M8837" s="91"/>
      <c r="R8837"/>
      <c r="S8837"/>
      <c r="T8837"/>
      <c r="U8837"/>
      <c r="V8837"/>
      <c r="W8837"/>
      <c r="X8837"/>
      <c r="Y8837"/>
      <c r="Z8837"/>
      <c r="AA8837"/>
      <c r="AB8837"/>
      <c r="AC8837"/>
    </row>
    <row r="8838" spans="2:29" s="14" customFormat="1" x14ac:dyDescent="0.25">
      <c r="B8838"/>
      <c r="C8838"/>
      <c r="D8838"/>
      <c r="E8838"/>
      <c r="F8838"/>
      <c r="G8838"/>
      <c r="H8838"/>
      <c r="I8838"/>
      <c r="J8838"/>
      <c r="K8838" s="91"/>
      <c r="L8838" s="91"/>
      <c r="M8838" s="91"/>
      <c r="R8838"/>
      <c r="S8838"/>
      <c r="T8838"/>
      <c r="U8838"/>
      <c r="V8838"/>
      <c r="W8838"/>
      <c r="X8838"/>
      <c r="Y8838"/>
      <c r="Z8838"/>
      <c r="AA8838"/>
      <c r="AB8838"/>
      <c r="AC8838"/>
    </row>
    <row r="8839" spans="2:29" s="14" customFormat="1" x14ac:dyDescent="0.25">
      <c r="B8839"/>
      <c r="C8839"/>
      <c r="D8839"/>
      <c r="E8839"/>
      <c r="F8839"/>
      <c r="G8839"/>
      <c r="H8839"/>
      <c r="I8839"/>
      <c r="J8839"/>
      <c r="K8839" s="91"/>
      <c r="L8839" s="91"/>
      <c r="M8839" s="91"/>
      <c r="R8839"/>
      <c r="S8839"/>
      <c r="T8839"/>
      <c r="U8839"/>
      <c r="V8839"/>
      <c r="W8839"/>
      <c r="X8839"/>
      <c r="Y8839"/>
      <c r="Z8839"/>
      <c r="AA8839"/>
      <c r="AB8839"/>
      <c r="AC8839"/>
    </row>
    <row r="8840" spans="2:29" s="14" customFormat="1" x14ac:dyDescent="0.25">
      <c r="B8840"/>
      <c r="C8840"/>
      <c r="D8840"/>
      <c r="E8840"/>
      <c r="F8840"/>
      <c r="G8840"/>
      <c r="H8840"/>
      <c r="I8840"/>
      <c r="J8840"/>
      <c r="K8840" s="91"/>
      <c r="L8840" s="91"/>
      <c r="M8840" s="91"/>
      <c r="R8840"/>
      <c r="S8840"/>
      <c r="T8840"/>
      <c r="U8840"/>
      <c r="V8840"/>
      <c r="W8840"/>
      <c r="X8840"/>
      <c r="Y8840"/>
      <c r="Z8840"/>
      <c r="AA8840"/>
      <c r="AB8840"/>
      <c r="AC8840"/>
    </row>
    <row r="8841" spans="2:29" s="14" customFormat="1" x14ac:dyDescent="0.25">
      <c r="B8841"/>
      <c r="C8841"/>
      <c r="D8841"/>
      <c r="E8841"/>
      <c r="F8841"/>
      <c r="G8841"/>
      <c r="H8841"/>
      <c r="I8841"/>
      <c r="J8841"/>
      <c r="K8841" s="91"/>
      <c r="L8841" s="91"/>
      <c r="M8841" s="91"/>
      <c r="R8841"/>
      <c r="S8841"/>
      <c r="T8841"/>
      <c r="U8841"/>
      <c r="V8841"/>
      <c r="W8841"/>
      <c r="X8841"/>
      <c r="Y8841"/>
      <c r="Z8841"/>
      <c r="AA8841"/>
      <c r="AB8841"/>
      <c r="AC8841"/>
    </row>
    <row r="8842" spans="2:29" s="14" customFormat="1" x14ac:dyDescent="0.25">
      <c r="B8842"/>
      <c r="C8842"/>
      <c r="D8842"/>
      <c r="E8842"/>
      <c r="F8842"/>
      <c r="G8842"/>
      <c r="H8842"/>
      <c r="I8842"/>
      <c r="J8842"/>
      <c r="K8842" s="91"/>
      <c r="L8842" s="91"/>
      <c r="M8842" s="91"/>
      <c r="R8842"/>
      <c r="S8842"/>
      <c r="T8842"/>
      <c r="U8842"/>
      <c r="V8842"/>
      <c r="W8842"/>
      <c r="X8842"/>
      <c r="Y8842"/>
      <c r="Z8842"/>
      <c r="AA8842"/>
      <c r="AB8842"/>
      <c r="AC8842"/>
    </row>
    <row r="8843" spans="2:29" s="14" customFormat="1" x14ac:dyDescent="0.25">
      <c r="B8843"/>
      <c r="C8843"/>
      <c r="D8843"/>
      <c r="E8843"/>
      <c r="F8843"/>
      <c r="G8843"/>
      <c r="H8843"/>
      <c r="I8843"/>
      <c r="J8843"/>
      <c r="K8843" s="91"/>
      <c r="L8843" s="91"/>
      <c r="M8843" s="91"/>
      <c r="R8843"/>
      <c r="S8843"/>
      <c r="T8843"/>
      <c r="U8843"/>
      <c r="V8843"/>
      <c r="W8843"/>
      <c r="X8843"/>
      <c r="Y8843"/>
      <c r="Z8843"/>
      <c r="AA8843"/>
      <c r="AB8843"/>
      <c r="AC8843"/>
    </row>
    <row r="8844" spans="2:29" s="14" customFormat="1" x14ac:dyDescent="0.25">
      <c r="B8844"/>
      <c r="C8844"/>
      <c r="D8844"/>
      <c r="E8844"/>
      <c r="F8844"/>
      <c r="G8844"/>
      <c r="H8844"/>
      <c r="I8844"/>
      <c r="J8844"/>
      <c r="K8844" s="91"/>
      <c r="L8844" s="91"/>
      <c r="M8844" s="91"/>
      <c r="R8844"/>
      <c r="S8844"/>
      <c r="T8844"/>
      <c r="U8844"/>
      <c r="V8844"/>
      <c r="W8844"/>
      <c r="X8844"/>
      <c r="Y8844"/>
      <c r="Z8844"/>
      <c r="AA8844"/>
      <c r="AB8844"/>
      <c r="AC8844"/>
    </row>
    <row r="8845" spans="2:29" s="14" customFormat="1" x14ac:dyDescent="0.25">
      <c r="B8845"/>
      <c r="C8845"/>
      <c r="D8845"/>
      <c r="E8845"/>
      <c r="F8845"/>
      <c r="G8845"/>
      <c r="H8845"/>
      <c r="I8845"/>
      <c r="J8845"/>
      <c r="K8845" s="91"/>
      <c r="L8845" s="91"/>
      <c r="M8845" s="91"/>
      <c r="R8845"/>
      <c r="S8845"/>
      <c r="T8845"/>
      <c r="U8845"/>
      <c r="V8845"/>
      <c r="W8845"/>
      <c r="X8845"/>
      <c r="Y8845"/>
      <c r="Z8845"/>
      <c r="AA8845"/>
      <c r="AB8845"/>
      <c r="AC8845"/>
    </row>
    <row r="8846" spans="2:29" s="14" customFormat="1" x14ac:dyDescent="0.25">
      <c r="B8846"/>
      <c r="C8846"/>
      <c r="D8846"/>
      <c r="E8846"/>
      <c r="F8846"/>
      <c r="G8846"/>
      <c r="H8846"/>
      <c r="I8846"/>
      <c r="J8846"/>
      <c r="K8846" s="91"/>
      <c r="L8846" s="91"/>
      <c r="M8846" s="91"/>
      <c r="R8846"/>
      <c r="S8846"/>
      <c r="T8846"/>
      <c r="U8846"/>
      <c r="V8846"/>
      <c r="W8846"/>
      <c r="X8846"/>
      <c r="Y8846"/>
      <c r="Z8846"/>
      <c r="AA8846"/>
      <c r="AB8846"/>
      <c r="AC8846"/>
    </row>
    <row r="8847" spans="2:29" s="14" customFormat="1" x14ac:dyDescent="0.25">
      <c r="B8847"/>
      <c r="C8847"/>
      <c r="D8847"/>
      <c r="E8847"/>
      <c r="F8847"/>
      <c r="G8847"/>
      <c r="H8847"/>
      <c r="I8847"/>
      <c r="J8847"/>
      <c r="K8847" s="91"/>
      <c r="L8847" s="91"/>
      <c r="M8847" s="91"/>
      <c r="R8847"/>
      <c r="S8847"/>
      <c r="T8847"/>
      <c r="U8847"/>
      <c r="V8847"/>
      <c r="W8847"/>
      <c r="X8847"/>
      <c r="Y8847"/>
      <c r="Z8847"/>
      <c r="AA8847"/>
      <c r="AB8847"/>
      <c r="AC8847"/>
    </row>
    <row r="8848" spans="2:29" s="14" customFormat="1" x14ac:dyDescent="0.25">
      <c r="B8848"/>
      <c r="C8848"/>
      <c r="D8848"/>
      <c r="E8848"/>
      <c r="F8848"/>
      <c r="G8848"/>
      <c r="H8848"/>
      <c r="I8848"/>
      <c r="J8848"/>
      <c r="K8848" s="91"/>
      <c r="L8848" s="91"/>
      <c r="M8848" s="91"/>
      <c r="R8848"/>
      <c r="S8848"/>
      <c r="T8848"/>
      <c r="U8848"/>
      <c r="V8848"/>
      <c r="W8848"/>
      <c r="X8848"/>
      <c r="Y8848"/>
      <c r="Z8848"/>
      <c r="AA8848"/>
      <c r="AB8848"/>
      <c r="AC8848"/>
    </row>
    <row r="8849" spans="2:29" s="14" customFormat="1" x14ac:dyDescent="0.25">
      <c r="B8849"/>
      <c r="C8849"/>
      <c r="D8849"/>
      <c r="E8849"/>
      <c r="F8849"/>
      <c r="G8849"/>
      <c r="H8849"/>
      <c r="I8849"/>
      <c r="J8849"/>
      <c r="K8849" s="91"/>
      <c r="L8849" s="91"/>
      <c r="M8849" s="91"/>
      <c r="R8849"/>
      <c r="S8849"/>
      <c r="T8849"/>
      <c r="U8849"/>
      <c r="V8849"/>
      <c r="W8849"/>
      <c r="X8849"/>
      <c r="Y8849"/>
      <c r="Z8849"/>
      <c r="AA8849"/>
      <c r="AB8849"/>
      <c r="AC8849"/>
    </row>
    <row r="8850" spans="2:29" s="14" customFormat="1" x14ac:dyDescent="0.25">
      <c r="B8850"/>
      <c r="C8850"/>
      <c r="D8850"/>
      <c r="E8850"/>
      <c r="F8850"/>
      <c r="G8850"/>
      <c r="H8850"/>
      <c r="I8850"/>
      <c r="J8850"/>
      <c r="K8850" s="91"/>
      <c r="L8850" s="91"/>
      <c r="M8850" s="91"/>
      <c r="R8850"/>
      <c r="S8850"/>
      <c r="T8850"/>
      <c r="U8850"/>
      <c r="V8850"/>
      <c r="W8850"/>
      <c r="X8850"/>
      <c r="Y8850"/>
      <c r="Z8850"/>
      <c r="AA8850"/>
      <c r="AB8850"/>
      <c r="AC8850"/>
    </row>
    <row r="8851" spans="2:29" s="14" customFormat="1" x14ac:dyDescent="0.25">
      <c r="B8851"/>
      <c r="C8851"/>
      <c r="D8851"/>
      <c r="E8851"/>
      <c r="F8851"/>
      <c r="G8851"/>
      <c r="H8851"/>
      <c r="I8851"/>
      <c r="J8851"/>
      <c r="K8851" s="91"/>
      <c r="L8851" s="91"/>
      <c r="M8851" s="91"/>
      <c r="R8851"/>
      <c r="S8851"/>
      <c r="T8851"/>
      <c r="U8851"/>
      <c r="V8851"/>
      <c r="W8851"/>
      <c r="X8851"/>
      <c r="Y8851"/>
      <c r="Z8851"/>
      <c r="AA8851"/>
      <c r="AB8851"/>
      <c r="AC8851"/>
    </row>
    <row r="8852" spans="2:29" s="14" customFormat="1" x14ac:dyDescent="0.25">
      <c r="B8852"/>
      <c r="C8852"/>
      <c r="D8852"/>
      <c r="E8852"/>
      <c r="F8852"/>
      <c r="G8852"/>
      <c r="H8852"/>
      <c r="I8852"/>
      <c r="J8852"/>
      <c r="K8852" s="91"/>
      <c r="L8852" s="91"/>
      <c r="M8852" s="91"/>
      <c r="R8852"/>
      <c r="S8852"/>
      <c r="T8852"/>
      <c r="U8852"/>
      <c r="V8852"/>
      <c r="W8852"/>
      <c r="X8852"/>
      <c r="Y8852"/>
      <c r="Z8852"/>
      <c r="AA8852"/>
      <c r="AB8852"/>
      <c r="AC8852"/>
    </row>
    <row r="8853" spans="2:29" s="14" customFormat="1" x14ac:dyDescent="0.25">
      <c r="B8853"/>
      <c r="C8853"/>
      <c r="D8853"/>
      <c r="E8853"/>
      <c r="F8853"/>
      <c r="G8853"/>
      <c r="H8853"/>
      <c r="I8853"/>
      <c r="J8853"/>
      <c r="K8853" s="91"/>
      <c r="L8853" s="91"/>
      <c r="M8853" s="91"/>
      <c r="R8853"/>
      <c r="S8853"/>
      <c r="T8853"/>
      <c r="U8853"/>
      <c r="V8853"/>
      <c r="W8853"/>
      <c r="X8853"/>
      <c r="Y8853"/>
      <c r="Z8853"/>
      <c r="AA8853"/>
      <c r="AB8853"/>
      <c r="AC8853"/>
    </row>
    <row r="8854" spans="2:29" s="14" customFormat="1" x14ac:dyDescent="0.25">
      <c r="B8854"/>
      <c r="C8854"/>
      <c r="D8854"/>
      <c r="E8854"/>
      <c r="F8854"/>
      <c r="G8854"/>
      <c r="H8854"/>
      <c r="I8854"/>
      <c r="J8854"/>
      <c r="K8854" s="91"/>
      <c r="L8854" s="91"/>
      <c r="M8854" s="91"/>
      <c r="R8854"/>
      <c r="S8854"/>
      <c r="T8854"/>
      <c r="U8854"/>
      <c r="V8854"/>
      <c r="W8854"/>
      <c r="X8854"/>
      <c r="Y8854"/>
      <c r="Z8854"/>
      <c r="AA8854"/>
      <c r="AB8854"/>
      <c r="AC8854"/>
    </row>
    <row r="8855" spans="2:29" s="14" customFormat="1" x14ac:dyDescent="0.25">
      <c r="B8855"/>
      <c r="C8855"/>
      <c r="D8855"/>
      <c r="E8855"/>
      <c r="F8855"/>
      <c r="G8855"/>
      <c r="H8855"/>
      <c r="I8855"/>
      <c r="J8855"/>
      <c r="K8855" s="91"/>
      <c r="L8855" s="91"/>
      <c r="M8855" s="91"/>
      <c r="R8855"/>
      <c r="S8855"/>
      <c r="T8855"/>
      <c r="U8855"/>
      <c r="V8855"/>
      <c r="W8855"/>
      <c r="X8855"/>
      <c r="Y8855"/>
      <c r="Z8855"/>
      <c r="AA8855"/>
      <c r="AB8855"/>
      <c r="AC8855"/>
    </row>
    <row r="8856" spans="2:29" s="14" customFormat="1" x14ac:dyDescent="0.25">
      <c r="B8856"/>
      <c r="C8856"/>
      <c r="D8856"/>
      <c r="E8856"/>
      <c r="F8856"/>
      <c r="G8856"/>
      <c r="H8856"/>
      <c r="I8856"/>
      <c r="J8856"/>
      <c r="K8856" s="91"/>
      <c r="L8856" s="91"/>
      <c r="M8856" s="91"/>
      <c r="R8856"/>
      <c r="S8856"/>
      <c r="T8856"/>
      <c r="U8856"/>
      <c r="V8856"/>
      <c r="W8856"/>
      <c r="X8856"/>
      <c r="Y8856"/>
      <c r="Z8856"/>
      <c r="AA8856"/>
      <c r="AB8856"/>
      <c r="AC8856"/>
    </row>
    <row r="8857" spans="2:29" s="14" customFormat="1" x14ac:dyDescent="0.25">
      <c r="B8857"/>
      <c r="C8857"/>
      <c r="D8857"/>
      <c r="E8857"/>
      <c r="F8857"/>
      <c r="G8857"/>
      <c r="H8857"/>
      <c r="I8857"/>
      <c r="J8857"/>
      <c r="K8857" s="91"/>
      <c r="L8857" s="91"/>
      <c r="M8857" s="91"/>
      <c r="R8857"/>
      <c r="S8857"/>
      <c r="T8857"/>
      <c r="U8857"/>
      <c r="V8857"/>
      <c r="W8857"/>
      <c r="X8857"/>
      <c r="Y8857"/>
      <c r="Z8857"/>
      <c r="AA8857"/>
      <c r="AB8857"/>
      <c r="AC8857"/>
    </row>
    <row r="8858" spans="2:29" s="14" customFormat="1" x14ac:dyDescent="0.25">
      <c r="B8858"/>
      <c r="C8858"/>
      <c r="D8858"/>
      <c r="E8858"/>
      <c r="F8858"/>
      <c r="G8858"/>
      <c r="H8858"/>
      <c r="I8858"/>
      <c r="J8858"/>
      <c r="K8858" s="91"/>
      <c r="L8858" s="91"/>
      <c r="M8858" s="91"/>
      <c r="R8858"/>
      <c r="S8858"/>
      <c r="T8858"/>
      <c r="U8858"/>
      <c r="V8858"/>
      <c r="W8858"/>
      <c r="X8858"/>
      <c r="Y8858"/>
      <c r="Z8858"/>
      <c r="AA8858"/>
      <c r="AB8858"/>
      <c r="AC8858"/>
    </row>
    <row r="8859" spans="2:29" s="14" customFormat="1" x14ac:dyDescent="0.25">
      <c r="B8859"/>
      <c r="C8859"/>
      <c r="D8859"/>
      <c r="E8859"/>
      <c r="F8859"/>
      <c r="G8859"/>
      <c r="H8859"/>
      <c r="I8859"/>
      <c r="J8859"/>
      <c r="K8859" s="91"/>
      <c r="L8859" s="91"/>
      <c r="M8859" s="91"/>
      <c r="R8859"/>
      <c r="S8859"/>
      <c r="T8859"/>
      <c r="U8859"/>
      <c r="V8859"/>
      <c r="W8859"/>
      <c r="X8859"/>
      <c r="Y8859"/>
      <c r="Z8859"/>
      <c r="AA8859"/>
      <c r="AB8859"/>
      <c r="AC8859"/>
    </row>
    <row r="8860" spans="2:29" s="14" customFormat="1" x14ac:dyDescent="0.25">
      <c r="B8860"/>
      <c r="C8860"/>
      <c r="D8860"/>
      <c r="E8860"/>
      <c r="F8860"/>
      <c r="G8860"/>
      <c r="H8860"/>
      <c r="I8860"/>
      <c r="J8860"/>
      <c r="K8860" s="91"/>
      <c r="L8860" s="91"/>
      <c r="M8860" s="91"/>
      <c r="R8860"/>
      <c r="S8860"/>
      <c r="T8860"/>
      <c r="U8860"/>
      <c r="V8860"/>
      <c r="W8860"/>
      <c r="X8860"/>
      <c r="Y8860"/>
      <c r="Z8860"/>
      <c r="AA8860"/>
      <c r="AB8860"/>
      <c r="AC8860"/>
    </row>
    <row r="8861" spans="2:29" s="14" customFormat="1" x14ac:dyDescent="0.25">
      <c r="B8861"/>
      <c r="C8861"/>
      <c r="D8861"/>
      <c r="E8861"/>
      <c r="F8861"/>
      <c r="G8861"/>
      <c r="H8861"/>
      <c r="I8861"/>
      <c r="J8861"/>
      <c r="K8861" s="91"/>
      <c r="L8861" s="91"/>
      <c r="M8861" s="91"/>
      <c r="R8861"/>
      <c r="S8861"/>
      <c r="T8861"/>
      <c r="U8861"/>
      <c r="V8861"/>
      <c r="W8861"/>
      <c r="X8861"/>
      <c r="Y8861"/>
      <c r="Z8861"/>
      <c r="AA8861"/>
      <c r="AB8861"/>
      <c r="AC8861"/>
    </row>
    <row r="8862" spans="2:29" s="14" customFormat="1" x14ac:dyDescent="0.25">
      <c r="B8862"/>
      <c r="C8862"/>
      <c r="D8862"/>
      <c r="E8862"/>
      <c r="F8862"/>
      <c r="G8862"/>
      <c r="H8862"/>
      <c r="I8862"/>
      <c r="J8862"/>
      <c r="K8862" s="91"/>
      <c r="L8862" s="91"/>
      <c r="M8862" s="91"/>
      <c r="R8862"/>
      <c r="S8862"/>
      <c r="T8862"/>
      <c r="U8862"/>
      <c r="V8862"/>
      <c r="W8862"/>
      <c r="X8862"/>
      <c r="Y8862"/>
      <c r="Z8862"/>
      <c r="AA8862"/>
      <c r="AB8862"/>
      <c r="AC8862"/>
    </row>
    <row r="8863" spans="2:29" s="14" customFormat="1" x14ac:dyDescent="0.25">
      <c r="B8863"/>
      <c r="C8863"/>
      <c r="D8863"/>
      <c r="E8863"/>
      <c r="F8863"/>
      <c r="G8863"/>
      <c r="H8863"/>
      <c r="I8863"/>
      <c r="J8863"/>
      <c r="K8863" s="91"/>
      <c r="L8863" s="91"/>
      <c r="M8863" s="91"/>
      <c r="R8863"/>
      <c r="S8863"/>
      <c r="T8863"/>
      <c r="U8863"/>
      <c r="V8863"/>
      <c r="W8863"/>
      <c r="X8863"/>
      <c r="Y8863"/>
      <c r="Z8863"/>
      <c r="AA8863"/>
      <c r="AB8863"/>
      <c r="AC8863"/>
    </row>
    <row r="8864" spans="2:29" s="14" customFormat="1" x14ac:dyDescent="0.25">
      <c r="B8864"/>
      <c r="C8864"/>
      <c r="D8864"/>
      <c r="E8864"/>
      <c r="F8864"/>
      <c r="G8864"/>
      <c r="H8864"/>
      <c r="I8864"/>
      <c r="J8864"/>
      <c r="K8864" s="91"/>
      <c r="L8864" s="91"/>
      <c r="M8864" s="91"/>
      <c r="R8864"/>
      <c r="S8864"/>
      <c r="T8864"/>
      <c r="U8864"/>
      <c r="V8864"/>
      <c r="W8864"/>
      <c r="X8864"/>
      <c r="Y8864"/>
      <c r="Z8864"/>
      <c r="AA8864"/>
      <c r="AB8864"/>
      <c r="AC8864"/>
    </row>
    <row r="8865" spans="2:29" s="14" customFormat="1" x14ac:dyDescent="0.25">
      <c r="B8865"/>
      <c r="C8865"/>
      <c r="D8865"/>
      <c r="E8865"/>
      <c r="F8865"/>
      <c r="G8865"/>
      <c r="H8865"/>
      <c r="I8865"/>
      <c r="J8865"/>
      <c r="K8865" s="91"/>
      <c r="L8865" s="91"/>
      <c r="M8865" s="91"/>
      <c r="R8865"/>
      <c r="S8865"/>
      <c r="T8865"/>
      <c r="U8865"/>
      <c r="V8865"/>
      <c r="W8865"/>
      <c r="X8865"/>
      <c r="Y8865"/>
      <c r="Z8865"/>
      <c r="AA8865"/>
      <c r="AB8865"/>
      <c r="AC8865"/>
    </row>
    <row r="8866" spans="2:29" s="14" customFormat="1" x14ac:dyDescent="0.25">
      <c r="B8866"/>
      <c r="C8866"/>
      <c r="D8866"/>
      <c r="E8866"/>
      <c r="F8866"/>
      <c r="G8866"/>
      <c r="H8866"/>
      <c r="I8866"/>
      <c r="J8866"/>
      <c r="K8866" s="91"/>
      <c r="L8866" s="91"/>
      <c r="M8866" s="91"/>
      <c r="R8866"/>
      <c r="S8866"/>
      <c r="T8866"/>
      <c r="U8866"/>
      <c r="V8866"/>
      <c r="W8866"/>
      <c r="X8866"/>
      <c r="Y8866"/>
      <c r="Z8866"/>
      <c r="AA8866"/>
      <c r="AB8866"/>
      <c r="AC8866"/>
    </row>
    <row r="8867" spans="2:29" s="14" customFormat="1" x14ac:dyDescent="0.25">
      <c r="B8867"/>
      <c r="C8867"/>
      <c r="D8867"/>
      <c r="E8867"/>
      <c r="F8867"/>
      <c r="G8867"/>
      <c r="H8867"/>
      <c r="I8867"/>
      <c r="J8867"/>
      <c r="K8867" s="91"/>
      <c r="L8867" s="91"/>
      <c r="M8867" s="91"/>
      <c r="R8867"/>
      <c r="S8867"/>
      <c r="T8867"/>
      <c r="U8867"/>
      <c r="V8867"/>
      <c r="W8867"/>
      <c r="X8867"/>
      <c r="Y8867"/>
      <c r="Z8867"/>
      <c r="AA8867"/>
      <c r="AB8867"/>
      <c r="AC8867"/>
    </row>
    <row r="8868" spans="2:29" s="14" customFormat="1" x14ac:dyDescent="0.25">
      <c r="B8868"/>
      <c r="C8868"/>
      <c r="D8868"/>
      <c r="E8868"/>
      <c r="F8868"/>
      <c r="G8868"/>
      <c r="H8868"/>
      <c r="I8868"/>
      <c r="J8868"/>
      <c r="K8868" s="91"/>
      <c r="L8868" s="91"/>
      <c r="M8868" s="91"/>
      <c r="R8868"/>
      <c r="S8868"/>
      <c r="T8868"/>
      <c r="U8868"/>
      <c r="V8868"/>
      <c r="W8868"/>
      <c r="X8868"/>
      <c r="Y8868"/>
      <c r="Z8868"/>
      <c r="AA8868"/>
      <c r="AB8868"/>
      <c r="AC8868"/>
    </row>
    <row r="8869" spans="2:29" s="14" customFormat="1" x14ac:dyDescent="0.25">
      <c r="B8869"/>
      <c r="C8869"/>
      <c r="D8869"/>
      <c r="E8869"/>
      <c r="F8869"/>
      <c r="G8869"/>
      <c r="H8869"/>
      <c r="I8869"/>
      <c r="J8869"/>
      <c r="K8869" s="91"/>
      <c r="L8869" s="91"/>
      <c r="M8869" s="91"/>
      <c r="R8869"/>
      <c r="S8869"/>
      <c r="T8869"/>
      <c r="U8869"/>
      <c r="V8869"/>
      <c r="W8869"/>
      <c r="X8869"/>
      <c r="Y8869"/>
      <c r="Z8869"/>
      <c r="AA8869"/>
      <c r="AB8869"/>
      <c r="AC8869"/>
    </row>
    <row r="8870" spans="2:29" s="14" customFormat="1" x14ac:dyDescent="0.25">
      <c r="B8870"/>
      <c r="C8870"/>
      <c r="D8870"/>
      <c r="E8870"/>
      <c r="F8870"/>
      <c r="G8870"/>
      <c r="H8870"/>
      <c r="I8870"/>
      <c r="J8870"/>
      <c r="K8870" s="91"/>
      <c r="L8870" s="91"/>
      <c r="M8870" s="91"/>
      <c r="R8870"/>
      <c r="S8870"/>
      <c r="T8870"/>
      <c r="U8870"/>
      <c r="V8870"/>
      <c r="W8870"/>
      <c r="X8870"/>
      <c r="Y8870"/>
      <c r="Z8870"/>
      <c r="AA8870"/>
      <c r="AB8870"/>
      <c r="AC8870"/>
    </row>
    <row r="8871" spans="2:29" s="14" customFormat="1" x14ac:dyDescent="0.25">
      <c r="B8871"/>
      <c r="C8871"/>
      <c r="D8871"/>
      <c r="E8871"/>
      <c r="F8871"/>
      <c r="G8871"/>
      <c r="H8871"/>
      <c r="I8871"/>
      <c r="J8871"/>
      <c r="K8871" s="91"/>
      <c r="L8871" s="91"/>
      <c r="M8871" s="91"/>
      <c r="R8871"/>
      <c r="S8871"/>
      <c r="T8871"/>
      <c r="U8871"/>
      <c r="V8871"/>
      <c r="W8871"/>
      <c r="X8871"/>
      <c r="Y8871"/>
      <c r="Z8871"/>
      <c r="AA8871"/>
      <c r="AB8871"/>
      <c r="AC8871"/>
    </row>
    <row r="8872" spans="2:29" s="14" customFormat="1" x14ac:dyDescent="0.25">
      <c r="B8872"/>
      <c r="C8872"/>
      <c r="D8872"/>
      <c r="E8872"/>
      <c r="F8872"/>
      <c r="G8872"/>
      <c r="H8872"/>
      <c r="I8872"/>
      <c r="J8872"/>
      <c r="K8872" s="91"/>
      <c r="L8872" s="91"/>
      <c r="M8872" s="91"/>
      <c r="R8872"/>
      <c r="S8872"/>
      <c r="T8872"/>
      <c r="U8872"/>
      <c r="V8872"/>
      <c r="W8872"/>
      <c r="X8872"/>
      <c r="Y8872"/>
      <c r="Z8872"/>
      <c r="AA8872"/>
      <c r="AB8872"/>
      <c r="AC8872"/>
    </row>
    <row r="8873" spans="2:29" s="14" customFormat="1" x14ac:dyDescent="0.25">
      <c r="B8873"/>
      <c r="C8873"/>
      <c r="D8873"/>
      <c r="E8873"/>
      <c r="F8873"/>
      <c r="G8873"/>
      <c r="H8873"/>
      <c r="I8873"/>
      <c r="J8873"/>
      <c r="K8873" s="91"/>
      <c r="L8873" s="91"/>
      <c r="M8873" s="91"/>
      <c r="R8873"/>
      <c r="S8873"/>
      <c r="T8873"/>
      <c r="U8873"/>
      <c r="V8873"/>
      <c r="W8873"/>
      <c r="X8873"/>
      <c r="Y8873"/>
      <c r="Z8873"/>
      <c r="AA8873"/>
      <c r="AB8873"/>
      <c r="AC8873"/>
    </row>
    <row r="8874" spans="2:29" s="14" customFormat="1" x14ac:dyDescent="0.25">
      <c r="B8874"/>
      <c r="C8874"/>
      <c r="D8874"/>
      <c r="E8874"/>
      <c r="F8874"/>
      <c r="G8874"/>
      <c r="H8874"/>
      <c r="I8874"/>
      <c r="J8874"/>
      <c r="K8874" s="91"/>
      <c r="L8874" s="91"/>
      <c r="M8874" s="91"/>
      <c r="R8874"/>
      <c r="S8874"/>
      <c r="T8874"/>
      <c r="U8874"/>
      <c r="V8874"/>
      <c r="W8874"/>
      <c r="X8874"/>
      <c r="Y8874"/>
      <c r="Z8874"/>
      <c r="AA8874"/>
      <c r="AB8874"/>
      <c r="AC8874"/>
    </row>
    <row r="8875" spans="2:29" s="14" customFormat="1" x14ac:dyDescent="0.25">
      <c r="B8875"/>
      <c r="C8875"/>
      <c r="D8875"/>
      <c r="E8875"/>
      <c r="F8875"/>
      <c r="G8875"/>
      <c r="H8875"/>
      <c r="I8875"/>
      <c r="J8875"/>
      <c r="K8875" s="91"/>
      <c r="L8875" s="91"/>
      <c r="M8875" s="91"/>
      <c r="R8875"/>
      <c r="S8875"/>
      <c r="T8875"/>
      <c r="U8875"/>
      <c r="V8875"/>
      <c r="W8875"/>
      <c r="X8875"/>
      <c r="Y8875"/>
      <c r="Z8875"/>
      <c r="AA8875"/>
      <c r="AB8875"/>
      <c r="AC8875"/>
    </row>
    <row r="8876" spans="2:29" s="14" customFormat="1" x14ac:dyDescent="0.25">
      <c r="B8876"/>
      <c r="C8876"/>
      <c r="D8876"/>
      <c r="E8876"/>
      <c r="F8876"/>
      <c r="G8876"/>
      <c r="H8876"/>
      <c r="I8876"/>
      <c r="J8876"/>
      <c r="K8876" s="91"/>
      <c r="L8876" s="91"/>
      <c r="M8876" s="91"/>
      <c r="R8876"/>
      <c r="S8876"/>
      <c r="T8876"/>
      <c r="U8876"/>
      <c r="V8876"/>
      <c r="W8876"/>
      <c r="X8876"/>
      <c r="Y8876"/>
      <c r="Z8876"/>
      <c r="AA8876"/>
      <c r="AB8876"/>
      <c r="AC8876"/>
    </row>
    <row r="8877" spans="2:29" s="14" customFormat="1" x14ac:dyDescent="0.25">
      <c r="B8877"/>
      <c r="C8877"/>
      <c r="D8877"/>
      <c r="E8877"/>
      <c r="F8877"/>
      <c r="G8877"/>
      <c r="H8877"/>
      <c r="I8877"/>
      <c r="J8877"/>
      <c r="K8877" s="91"/>
      <c r="L8877" s="91"/>
      <c r="M8877" s="91"/>
      <c r="R8877"/>
      <c r="S8877"/>
      <c r="T8877"/>
      <c r="U8877"/>
      <c r="V8877"/>
      <c r="W8877"/>
      <c r="X8877"/>
      <c r="Y8877"/>
      <c r="Z8877"/>
      <c r="AA8877"/>
      <c r="AB8877"/>
      <c r="AC8877"/>
    </row>
    <row r="8878" spans="2:29" s="14" customFormat="1" x14ac:dyDescent="0.25">
      <c r="B8878"/>
      <c r="C8878"/>
      <c r="D8878"/>
      <c r="E8878"/>
      <c r="F8878"/>
      <c r="G8878"/>
      <c r="H8878"/>
      <c r="I8878"/>
      <c r="J8878"/>
      <c r="K8878" s="91"/>
      <c r="L8878" s="91"/>
      <c r="M8878" s="91"/>
      <c r="R8878"/>
      <c r="S8878"/>
      <c r="T8878"/>
      <c r="U8878"/>
      <c r="V8878"/>
      <c r="W8878"/>
      <c r="X8878"/>
      <c r="Y8878"/>
      <c r="Z8878"/>
      <c r="AA8878"/>
      <c r="AB8878"/>
      <c r="AC8878"/>
    </row>
    <row r="8879" spans="2:29" s="14" customFormat="1" x14ac:dyDescent="0.25">
      <c r="B8879"/>
      <c r="C8879"/>
      <c r="D8879"/>
      <c r="E8879"/>
      <c r="F8879"/>
      <c r="G8879"/>
      <c r="H8879"/>
      <c r="I8879"/>
      <c r="J8879"/>
      <c r="K8879" s="91"/>
      <c r="L8879" s="91"/>
      <c r="M8879" s="91"/>
      <c r="R8879"/>
      <c r="S8879"/>
      <c r="T8879"/>
      <c r="U8879"/>
      <c r="V8879"/>
      <c r="W8879"/>
      <c r="X8879"/>
      <c r="Y8879"/>
      <c r="Z8879"/>
      <c r="AA8879"/>
      <c r="AB8879"/>
      <c r="AC8879"/>
    </row>
    <row r="8880" spans="2:29" s="14" customFormat="1" x14ac:dyDescent="0.25">
      <c r="B8880"/>
      <c r="C8880"/>
      <c r="D8880"/>
      <c r="E8880"/>
      <c r="F8880"/>
      <c r="G8880"/>
      <c r="H8880"/>
      <c r="I8880"/>
      <c r="J8880"/>
      <c r="K8880" s="91"/>
      <c r="L8880" s="91"/>
      <c r="M8880" s="91"/>
      <c r="R8880"/>
      <c r="S8880"/>
      <c r="T8880"/>
      <c r="U8880"/>
      <c r="V8880"/>
      <c r="W8880"/>
      <c r="X8880"/>
      <c r="Y8880"/>
      <c r="Z8880"/>
      <c r="AA8880"/>
      <c r="AB8880"/>
      <c r="AC8880"/>
    </row>
    <row r="8881" spans="2:29" s="14" customFormat="1" x14ac:dyDescent="0.25">
      <c r="B8881"/>
      <c r="C8881"/>
      <c r="D8881"/>
      <c r="E8881"/>
      <c r="F8881"/>
      <c r="G8881"/>
      <c r="H8881"/>
      <c r="I8881"/>
      <c r="J8881"/>
      <c r="K8881" s="91"/>
      <c r="L8881" s="91"/>
      <c r="M8881" s="91"/>
      <c r="R8881"/>
      <c r="S8881"/>
      <c r="T8881"/>
      <c r="U8881"/>
      <c r="V8881"/>
      <c r="W8881"/>
      <c r="X8881"/>
      <c r="Y8881"/>
      <c r="Z8881"/>
      <c r="AA8881"/>
      <c r="AB8881"/>
      <c r="AC8881"/>
    </row>
    <row r="8882" spans="2:29" s="14" customFormat="1" x14ac:dyDescent="0.25">
      <c r="B8882"/>
      <c r="C8882"/>
      <c r="D8882"/>
      <c r="E8882"/>
      <c r="F8882"/>
      <c r="G8882"/>
      <c r="H8882"/>
      <c r="I8882"/>
      <c r="J8882"/>
      <c r="K8882" s="91"/>
      <c r="L8882" s="91"/>
      <c r="M8882" s="91"/>
      <c r="R8882"/>
      <c r="S8882"/>
      <c r="T8882"/>
      <c r="U8882"/>
      <c r="V8882"/>
      <c r="W8882"/>
      <c r="X8882"/>
      <c r="Y8882"/>
      <c r="Z8882"/>
      <c r="AA8882"/>
      <c r="AB8882"/>
      <c r="AC8882"/>
    </row>
    <row r="8883" spans="2:29" s="14" customFormat="1" x14ac:dyDescent="0.25">
      <c r="B8883"/>
      <c r="C8883"/>
      <c r="D8883"/>
      <c r="E8883"/>
      <c r="F8883"/>
      <c r="G8883"/>
      <c r="H8883"/>
      <c r="I8883"/>
      <c r="J8883"/>
      <c r="K8883" s="91"/>
      <c r="L8883" s="91"/>
      <c r="M8883" s="91"/>
      <c r="R8883"/>
      <c r="S8883"/>
      <c r="T8883"/>
      <c r="U8883"/>
      <c r="V8883"/>
      <c r="W8883"/>
      <c r="X8883"/>
      <c r="Y8883"/>
      <c r="Z8883"/>
      <c r="AA8883"/>
      <c r="AB8883"/>
      <c r="AC8883"/>
    </row>
    <row r="8884" spans="2:29" s="14" customFormat="1" x14ac:dyDescent="0.25">
      <c r="B8884"/>
      <c r="C8884"/>
      <c r="D8884"/>
      <c r="E8884"/>
      <c r="F8884"/>
      <c r="G8884"/>
      <c r="H8884"/>
      <c r="I8884"/>
      <c r="J8884"/>
      <c r="K8884" s="91"/>
      <c r="L8884" s="91"/>
      <c r="M8884" s="91"/>
      <c r="R8884"/>
      <c r="S8884"/>
      <c r="T8884"/>
      <c r="U8884"/>
      <c r="V8884"/>
      <c r="W8884"/>
      <c r="X8884"/>
      <c r="Y8884"/>
      <c r="Z8884"/>
      <c r="AA8884"/>
      <c r="AB8884"/>
      <c r="AC8884"/>
    </row>
    <row r="8885" spans="2:29" s="14" customFormat="1" x14ac:dyDescent="0.25">
      <c r="B8885"/>
      <c r="C8885"/>
      <c r="D8885"/>
      <c r="E8885"/>
      <c r="F8885"/>
      <c r="G8885"/>
      <c r="H8885"/>
      <c r="I8885"/>
      <c r="J8885"/>
      <c r="K8885" s="91"/>
      <c r="L8885" s="91"/>
      <c r="M8885" s="91"/>
      <c r="R8885"/>
      <c r="S8885"/>
      <c r="T8885"/>
      <c r="U8885"/>
      <c r="V8885"/>
      <c r="W8885"/>
      <c r="X8885"/>
      <c r="Y8885"/>
      <c r="Z8885"/>
      <c r="AA8885"/>
      <c r="AB8885"/>
      <c r="AC8885"/>
    </row>
    <row r="8886" spans="2:29" s="14" customFormat="1" x14ac:dyDescent="0.25">
      <c r="B8886"/>
      <c r="C8886"/>
      <c r="D8886"/>
      <c r="E8886"/>
      <c r="F8886"/>
      <c r="G8886"/>
      <c r="H8886"/>
      <c r="I8886"/>
      <c r="J8886"/>
      <c r="K8886" s="91"/>
      <c r="L8886" s="91"/>
      <c r="M8886" s="91"/>
      <c r="R8886"/>
      <c r="S8886"/>
      <c r="T8886"/>
      <c r="U8886"/>
      <c r="V8886"/>
      <c r="W8886"/>
      <c r="X8886"/>
      <c r="Y8886"/>
      <c r="Z8886"/>
      <c r="AA8886"/>
      <c r="AB8886"/>
      <c r="AC8886"/>
    </row>
    <row r="8887" spans="2:29" s="14" customFormat="1" x14ac:dyDescent="0.25">
      <c r="B8887"/>
      <c r="C8887"/>
      <c r="D8887"/>
      <c r="E8887"/>
      <c r="F8887"/>
      <c r="G8887"/>
      <c r="H8887"/>
      <c r="I8887"/>
      <c r="J8887"/>
      <c r="K8887" s="91"/>
      <c r="L8887" s="91"/>
      <c r="M8887" s="91"/>
      <c r="R8887"/>
      <c r="S8887"/>
      <c r="T8887"/>
      <c r="U8887"/>
      <c r="V8887"/>
      <c r="W8887"/>
      <c r="X8887"/>
      <c r="Y8887"/>
      <c r="Z8887"/>
      <c r="AA8887"/>
      <c r="AB8887"/>
      <c r="AC8887"/>
    </row>
    <row r="8888" spans="2:29" s="14" customFormat="1" x14ac:dyDescent="0.25">
      <c r="B8888"/>
      <c r="C8888"/>
      <c r="D8888"/>
      <c r="E8888"/>
      <c r="F8888"/>
      <c r="G8888"/>
      <c r="H8888"/>
      <c r="I8888"/>
      <c r="J8888"/>
      <c r="K8888" s="91"/>
      <c r="L8888" s="91"/>
      <c r="M8888" s="91"/>
      <c r="R8888"/>
      <c r="S8888"/>
      <c r="T8888"/>
      <c r="U8888"/>
      <c r="V8888"/>
      <c r="W8888"/>
      <c r="X8888"/>
      <c r="Y8888"/>
      <c r="Z8888"/>
      <c r="AA8888"/>
      <c r="AB8888"/>
      <c r="AC8888"/>
    </row>
    <row r="8889" spans="2:29" s="14" customFormat="1" x14ac:dyDescent="0.25">
      <c r="B8889"/>
      <c r="C8889"/>
      <c r="D8889"/>
      <c r="E8889"/>
      <c r="F8889"/>
      <c r="G8889"/>
      <c r="H8889"/>
      <c r="I8889"/>
      <c r="J8889"/>
      <c r="K8889" s="91"/>
      <c r="L8889" s="91"/>
      <c r="M8889" s="91"/>
      <c r="R8889"/>
      <c r="S8889"/>
      <c r="T8889"/>
      <c r="U8889"/>
      <c r="V8889"/>
      <c r="W8889"/>
      <c r="X8889"/>
      <c r="Y8889"/>
      <c r="Z8889"/>
      <c r="AA8889"/>
      <c r="AB8889"/>
      <c r="AC8889"/>
    </row>
    <row r="8890" spans="2:29" s="14" customFormat="1" x14ac:dyDescent="0.25">
      <c r="B8890"/>
      <c r="C8890"/>
      <c r="D8890"/>
      <c r="E8890"/>
      <c r="F8890"/>
      <c r="G8890"/>
      <c r="H8890"/>
      <c r="I8890"/>
      <c r="J8890"/>
      <c r="K8890" s="91"/>
      <c r="L8890" s="91"/>
      <c r="M8890" s="91"/>
      <c r="R8890"/>
      <c r="S8890"/>
      <c r="T8890"/>
      <c r="U8890"/>
      <c r="V8890"/>
      <c r="W8890"/>
      <c r="X8890"/>
      <c r="Y8890"/>
      <c r="Z8890"/>
      <c r="AA8890"/>
      <c r="AB8890"/>
      <c r="AC8890"/>
    </row>
    <row r="8891" spans="2:29" s="14" customFormat="1" x14ac:dyDescent="0.25">
      <c r="B8891"/>
      <c r="C8891"/>
      <c r="D8891"/>
      <c r="E8891"/>
      <c r="F8891"/>
      <c r="G8891"/>
      <c r="H8891"/>
      <c r="I8891"/>
      <c r="J8891"/>
      <c r="K8891" s="91"/>
      <c r="L8891" s="91"/>
      <c r="M8891" s="91"/>
      <c r="R8891"/>
      <c r="S8891"/>
      <c r="T8891"/>
      <c r="U8891"/>
      <c r="V8891"/>
      <c r="W8891"/>
      <c r="X8891"/>
      <c r="Y8891"/>
      <c r="Z8891"/>
      <c r="AA8891"/>
      <c r="AB8891"/>
      <c r="AC8891"/>
    </row>
    <row r="8892" spans="2:29" s="14" customFormat="1" x14ac:dyDescent="0.25">
      <c r="B8892"/>
      <c r="C8892"/>
      <c r="D8892"/>
      <c r="E8892"/>
      <c r="F8892"/>
      <c r="G8892"/>
      <c r="H8892"/>
      <c r="I8892"/>
      <c r="J8892"/>
      <c r="K8892" s="91"/>
      <c r="L8892" s="91"/>
      <c r="M8892" s="91"/>
      <c r="R8892"/>
      <c r="S8892"/>
      <c r="T8892"/>
      <c r="U8892"/>
      <c r="V8892"/>
      <c r="W8892"/>
      <c r="X8892"/>
      <c r="Y8892"/>
      <c r="Z8892"/>
      <c r="AA8892"/>
      <c r="AB8892"/>
      <c r="AC8892"/>
    </row>
    <row r="8893" spans="2:29" s="14" customFormat="1" x14ac:dyDescent="0.25">
      <c r="B8893"/>
      <c r="C8893"/>
      <c r="D8893"/>
      <c r="E8893"/>
      <c r="F8893"/>
      <c r="G8893"/>
      <c r="H8893"/>
      <c r="I8893"/>
      <c r="J8893"/>
      <c r="K8893" s="91"/>
      <c r="L8893" s="91"/>
      <c r="M8893" s="91"/>
      <c r="R8893"/>
      <c r="S8893"/>
      <c r="T8893"/>
      <c r="U8893"/>
      <c r="V8893"/>
      <c r="W8893"/>
      <c r="X8893"/>
      <c r="Y8893"/>
      <c r="Z8893"/>
      <c r="AA8893"/>
      <c r="AB8893"/>
      <c r="AC8893"/>
    </row>
    <row r="8894" spans="2:29" s="14" customFormat="1" x14ac:dyDescent="0.25">
      <c r="B8894"/>
      <c r="C8894"/>
      <c r="D8894"/>
      <c r="E8894"/>
      <c r="F8894"/>
      <c r="G8894"/>
      <c r="H8894"/>
      <c r="I8894"/>
      <c r="J8894"/>
      <c r="K8894" s="91"/>
      <c r="L8894" s="91"/>
      <c r="M8894" s="91"/>
      <c r="R8894"/>
      <c r="S8894"/>
      <c r="T8894"/>
      <c r="U8894"/>
      <c r="V8894"/>
      <c r="W8894"/>
      <c r="X8894"/>
      <c r="Y8894"/>
      <c r="Z8894"/>
      <c r="AA8894"/>
      <c r="AB8894"/>
      <c r="AC8894"/>
    </row>
    <row r="8895" spans="2:29" s="14" customFormat="1" x14ac:dyDescent="0.25">
      <c r="B8895"/>
      <c r="C8895"/>
      <c r="D8895"/>
      <c r="E8895"/>
      <c r="F8895"/>
      <c r="G8895"/>
      <c r="H8895"/>
      <c r="I8895"/>
      <c r="J8895"/>
      <c r="K8895" s="91"/>
      <c r="L8895" s="91"/>
      <c r="M8895" s="91"/>
      <c r="R8895"/>
      <c r="S8895"/>
      <c r="T8895"/>
      <c r="U8895"/>
      <c r="V8895"/>
      <c r="W8895"/>
      <c r="X8895"/>
      <c r="Y8895"/>
      <c r="Z8895"/>
      <c r="AA8895"/>
      <c r="AB8895"/>
      <c r="AC8895"/>
    </row>
    <row r="8896" spans="2:29" s="14" customFormat="1" x14ac:dyDescent="0.25">
      <c r="B8896"/>
      <c r="C8896"/>
      <c r="D8896"/>
      <c r="E8896"/>
      <c r="F8896"/>
      <c r="G8896"/>
      <c r="H8896"/>
      <c r="I8896"/>
      <c r="J8896"/>
      <c r="K8896" s="91"/>
      <c r="L8896" s="91"/>
      <c r="M8896" s="91"/>
      <c r="R8896"/>
      <c r="S8896"/>
      <c r="T8896"/>
      <c r="U8896"/>
      <c r="V8896"/>
      <c r="W8896"/>
      <c r="X8896"/>
      <c r="Y8896"/>
      <c r="Z8896"/>
      <c r="AA8896"/>
      <c r="AB8896"/>
      <c r="AC8896"/>
    </row>
    <row r="8897" spans="2:29" s="14" customFormat="1" x14ac:dyDescent="0.25">
      <c r="B8897"/>
      <c r="C8897"/>
      <c r="D8897"/>
      <c r="E8897"/>
      <c r="F8897"/>
      <c r="G8897"/>
      <c r="H8897"/>
      <c r="I8897"/>
      <c r="J8897"/>
      <c r="K8897" s="91"/>
      <c r="L8897" s="91"/>
      <c r="M8897" s="91"/>
      <c r="R8897"/>
      <c r="S8897"/>
      <c r="T8897"/>
      <c r="U8897"/>
      <c r="V8897"/>
      <c r="W8897"/>
      <c r="X8897"/>
      <c r="Y8897"/>
      <c r="Z8897"/>
      <c r="AA8897"/>
      <c r="AB8897"/>
      <c r="AC8897"/>
    </row>
    <row r="8898" spans="2:29" s="14" customFormat="1" x14ac:dyDescent="0.25">
      <c r="B8898"/>
      <c r="C8898"/>
      <c r="D8898"/>
      <c r="E8898"/>
      <c r="F8898"/>
      <c r="G8898"/>
      <c r="H8898"/>
      <c r="I8898"/>
      <c r="J8898"/>
      <c r="K8898" s="91"/>
      <c r="L8898" s="91"/>
      <c r="M8898" s="91"/>
      <c r="R8898"/>
      <c r="S8898"/>
      <c r="T8898"/>
      <c r="U8898"/>
      <c r="V8898"/>
      <c r="W8898"/>
      <c r="X8898"/>
      <c r="Y8898"/>
      <c r="Z8898"/>
      <c r="AA8898"/>
      <c r="AB8898"/>
      <c r="AC8898"/>
    </row>
    <row r="8899" spans="2:29" s="14" customFormat="1" x14ac:dyDescent="0.25">
      <c r="B8899"/>
      <c r="C8899"/>
      <c r="D8899"/>
      <c r="E8899"/>
      <c r="F8899"/>
      <c r="G8899"/>
      <c r="H8899"/>
      <c r="I8899"/>
      <c r="J8899"/>
      <c r="K8899" s="91"/>
      <c r="L8899" s="91"/>
      <c r="M8899" s="91"/>
      <c r="R8899"/>
      <c r="S8899"/>
      <c r="T8899"/>
      <c r="U8899"/>
      <c r="V8899"/>
      <c r="W8899"/>
      <c r="X8899"/>
      <c r="Y8899"/>
      <c r="Z8899"/>
      <c r="AA8899"/>
      <c r="AB8899"/>
      <c r="AC8899"/>
    </row>
    <row r="8900" spans="2:29" s="14" customFormat="1" x14ac:dyDescent="0.25">
      <c r="B8900"/>
      <c r="C8900"/>
      <c r="D8900"/>
      <c r="E8900"/>
      <c r="F8900"/>
      <c r="G8900"/>
      <c r="H8900"/>
      <c r="I8900"/>
      <c r="J8900"/>
      <c r="K8900" s="91"/>
      <c r="L8900" s="91"/>
      <c r="M8900" s="91"/>
      <c r="R8900"/>
      <c r="S8900"/>
      <c r="T8900"/>
      <c r="U8900"/>
      <c r="V8900"/>
      <c r="W8900"/>
      <c r="X8900"/>
      <c r="Y8900"/>
      <c r="Z8900"/>
      <c r="AA8900"/>
      <c r="AB8900"/>
      <c r="AC8900"/>
    </row>
    <row r="8901" spans="2:29" s="14" customFormat="1" x14ac:dyDescent="0.25">
      <c r="B8901"/>
      <c r="C8901"/>
      <c r="D8901"/>
      <c r="E8901"/>
      <c r="F8901"/>
      <c r="G8901"/>
      <c r="H8901"/>
      <c r="I8901"/>
      <c r="J8901"/>
      <c r="K8901" s="91"/>
      <c r="L8901" s="91"/>
      <c r="M8901" s="91"/>
      <c r="R8901"/>
      <c r="S8901"/>
      <c r="T8901"/>
      <c r="U8901"/>
      <c r="V8901"/>
      <c r="W8901"/>
      <c r="X8901"/>
      <c r="Y8901"/>
      <c r="Z8901"/>
      <c r="AA8901"/>
      <c r="AB8901"/>
      <c r="AC8901"/>
    </row>
    <row r="8902" spans="2:29" s="14" customFormat="1" x14ac:dyDescent="0.25">
      <c r="B8902"/>
      <c r="C8902"/>
      <c r="D8902"/>
      <c r="E8902"/>
      <c r="F8902"/>
      <c r="G8902"/>
      <c r="H8902"/>
      <c r="I8902"/>
      <c r="J8902"/>
      <c r="K8902" s="91"/>
      <c r="L8902" s="91"/>
      <c r="M8902" s="91"/>
      <c r="R8902"/>
      <c r="S8902"/>
      <c r="T8902"/>
      <c r="U8902"/>
      <c r="V8902"/>
      <c r="W8902"/>
      <c r="X8902"/>
      <c r="Y8902"/>
      <c r="Z8902"/>
      <c r="AA8902"/>
      <c r="AB8902"/>
      <c r="AC8902"/>
    </row>
    <row r="8903" spans="2:29" s="14" customFormat="1" x14ac:dyDescent="0.25">
      <c r="B8903"/>
      <c r="C8903"/>
      <c r="D8903"/>
      <c r="E8903"/>
      <c r="F8903"/>
      <c r="G8903"/>
      <c r="H8903"/>
      <c r="I8903"/>
      <c r="J8903"/>
      <c r="K8903" s="91"/>
      <c r="L8903" s="91"/>
      <c r="M8903" s="91"/>
      <c r="R8903"/>
      <c r="S8903"/>
      <c r="T8903"/>
      <c r="U8903"/>
      <c r="V8903"/>
      <c r="W8903"/>
      <c r="X8903"/>
      <c r="Y8903"/>
      <c r="Z8903"/>
      <c r="AA8903"/>
      <c r="AB8903"/>
      <c r="AC8903"/>
    </row>
    <row r="8904" spans="2:29" s="14" customFormat="1" x14ac:dyDescent="0.25">
      <c r="B8904"/>
      <c r="C8904"/>
      <c r="D8904"/>
      <c r="E8904"/>
      <c r="F8904"/>
      <c r="G8904"/>
      <c r="H8904"/>
      <c r="I8904"/>
      <c r="J8904"/>
      <c r="K8904" s="91"/>
      <c r="L8904" s="91"/>
      <c r="M8904" s="91"/>
      <c r="R8904"/>
      <c r="S8904"/>
      <c r="T8904"/>
      <c r="U8904"/>
      <c r="V8904"/>
      <c r="W8904"/>
      <c r="X8904"/>
      <c r="Y8904"/>
      <c r="Z8904"/>
      <c r="AA8904"/>
      <c r="AB8904"/>
      <c r="AC8904"/>
    </row>
    <row r="8905" spans="2:29" s="14" customFormat="1" x14ac:dyDescent="0.25">
      <c r="B8905"/>
      <c r="C8905"/>
      <c r="D8905"/>
      <c r="E8905"/>
      <c r="F8905"/>
      <c r="G8905"/>
      <c r="H8905"/>
      <c r="I8905"/>
      <c r="J8905"/>
      <c r="K8905" s="91"/>
      <c r="L8905" s="91"/>
      <c r="M8905" s="91"/>
      <c r="R8905"/>
      <c r="S8905"/>
      <c r="T8905"/>
      <c r="U8905"/>
      <c r="V8905"/>
      <c r="W8905"/>
      <c r="X8905"/>
      <c r="Y8905"/>
      <c r="Z8905"/>
      <c r="AA8905"/>
      <c r="AB8905"/>
      <c r="AC8905"/>
    </row>
    <row r="8906" spans="2:29" s="14" customFormat="1" x14ac:dyDescent="0.25">
      <c r="B8906"/>
      <c r="C8906"/>
      <c r="D8906"/>
      <c r="E8906"/>
      <c r="F8906"/>
      <c r="G8906"/>
      <c r="H8906"/>
      <c r="I8906"/>
      <c r="J8906"/>
      <c r="K8906" s="91"/>
      <c r="L8906" s="91"/>
      <c r="M8906" s="91"/>
      <c r="R8906"/>
      <c r="S8906"/>
      <c r="T8906"/>
      <c r="U8906"/>
      <c r="V8906"/>
      <c r="W8906"/>
      <c r="X8906"/>
      <c r="Y8906"/>
      <c r="Z8906"/>
      <c r="AA8906"/>
      <c r="AB8906"/>
      <c r="AC8906"/>
    </row>
    <row r="8907" spans="2:29" s="14" customFormat="1" x14ac:dyDescent="0.25">
      <c r="B8907"/>
      <c r="C8907"/>
      <c r="D8907"/>
      <c r="E8907"/>
      <c r="F8907"/>
      <c r="G8907"/>
      <c r="H8907"/>
      <c r="I8907"/>
      <c r="J8907"/>
      <c r="K8907" s="91"/>
      <c r="L8907" s="91"/>
      <c r="M8907" s="91"/>
      <c r="R8907"/>
      <c r="S8907"/>
      <c r="T8907"/>
      <c r="U8907"/>
      <c r="V8907"/>
      <c r="W8907"/>
      <c r="X8907"/>
      <c r="Y8907"/>
      <c r="Z8907"/>
      <c r="AA8907"/>
      <c r="AB8907"/>
      <c r="AC8907"/>
    </row>
    <row r="8908" spans="2:29" s="14" customFormat="1" x14ac:dyDescent="0.25">
      <c r="B8908"/>
      <c r="C8908"/>
      <c r="D8908"/>
      <c r="E8908"/>
      <c r="F8908"/>
      <c r="G8908"/>
      <c r="H8908"/>
      <c r="I8908"/>
      <c r="J8908"/>
      <c r="K8908" s="91"/>
      <c r="L8908" s="91"/>
      <c r="M8908" s="91"/>
      <c r="R8908"/>
      <c r="S8908"/>
      <c r="T8908"/>
      <c r="U8908"/>
      <c r="V8908"/>
      <c r="W8908"/>
      <c r="X8908"/>
      <c r="Y8908"/>
      <c r="Z8908"/>
      <c r="AA8908"/>
      <c r="AB8908"/>
      <c r="AC8908"/>
    </row>
    <row r="8909" spans="2:29" s="14" customFormat="1" x14ac:dyDescent="0.25">
      <c r="B8909"/>
      <c r="C8909"/>
      <c r="D8909"/>
      <c r="E8909"/>
      <c r="F8909"/>
      <c r="G8909"/>
      <c r="H8909"/>
      <c r="I8909"/>
      <c r="J8909"/>
      <c r="K8909" s="91"/>
      <c r="L8909" s="91"/>
      <c r="M8909" s="91"/>
      <c r="R8909"/>
      <c r="S8909"/>
      <c r="T8909"/>
      <c r="U8909"/>
      <c r="V8909"/>
      <c r="W8909"/>
      <c r="X8909"/>
      <c r="Y8909"/>
      <c r="Z8909"/>
      <c r="AA8909"/>
      <c r="AB8909"/>
      <c r="AC8909"/>
    </row>
    <row r="8910" spans="2:29" s="14" customFormat="1" x14ac:dyDescent="0.25">
      <c r="B8910"/>
      <c r="C8910"/>
      <c r="D8910"/>
      <c r="E8910"/>
      <c r="F8910"/>
      <c r="G8910"/>
      <c r="H8910"/>
      <c r="I8910"/>
      <c r="J8910"/>
      <c r="K8910" s="91"/>
      <c r="L8910" s="91"/>
      <c r="M8910" s="91"/>
      <c r="R8910"/>
      <c r="S8910"/>
      <c r="T8910"/>
      <c r="U8910"/>
      <c r="V8910"/>
      <c r="W8910"/>
      <c r="X8910"/>
      <c r="Y8910"/>
      <c r="Z8910"/>
      <c r="AA8910"/>
      <c r="AB8910"/>
      <c r="AC8910"/>
    </row>
    <row r="8911" spans="2:29" s="14" customFormat="1" x14ac:dyDescent="0.25">
      <c r="B8911"/>
      <c r="C8911"/>
      <c r="D8911"/>
      <c r="E8911"/>
      <c r="F8911"/>
      <c r="G8911"/>
      <c r="H8911"/>
      <c r="I8911"/>
      <c r="J8911"/>
      <c r="K8911" s="91"/>
      <c r="L8911" s="91"/>
      <c r="M8911" s="91"/>
      <c r="R8911"/>
      <c r="S8911"/>
      <c r="T8911"/>
      <c r="U8911"/>
      <c r="V8911"/>
      <c r="W8911"/>
      <c r="X8911"/>
      <c r="Y8911"/>
      <c r="Z8911"/>
      <c r="AA8911"/>
      <c r="AB8911"/>
      <c r="AC8911"/>
    </row>
    <row r="8912" spans="2:29" s="14" customFormat="1" x14ac:dyDescent="0.25">
      <c r="B8912"/>
      <c r="C8912"/>
      <c r="D8912"/>
      <c r="E8912"/>
      <c r="F8912"/>
      <c r="G8912"/>
      <c r="H8912"/>
      <c r="I8912"/>
      <c r="J8912"/>
      <c r="K8912" s="91"/>
      <c r="L8912" s="91"/>
      <c r="M8912" s="91"/>
      <c r="R8912"/>
      <c r="S8912"/>
      <c r="T8912"/>
      <c r="U8912"/>
      <c r="V8912"/>
      <c r="W8912"/>
      <c r="X8912"/>
      <c r="Y8912"/>
      <c r="Z8912"/>
      <c r="AA8912"/>
      <c r="AB8912"/>
      <c r="AC8912"/>
    </row>
    <row r="8913" spans="2:29" s="14" customFormat="1" x14ac:dyDescent="0.25">
      <c r="B8913"/>
      <c r="C8913"/>
      <c r="D8913"/>
      <c r="E8913"/>
      <c r="F8913"/>
      <c r="G8913"/>
      <c r="H8913"/>
      <c r="I8913"/>
      <c r="J8913"/>
      <c r="K8913" s="91"/>
      <c r="L8913" s="91"/>
      <c r="M8913" s="91"/>
      <c r="R8913"/>
      <c r="S8913"/>
      <c r="T8913"/>
      <c r="U8913"/>
      <c r="V8913"/>
      <c r="W8913"/>
      <c r="X8913"/>
      <c r="Y8913"/>
      <c r="Z8913"/>
      <c r="AA8913"/>
      <c r="AB8913"/>
      <c r="AC8913"/>
    </row>
    <row r="8914" spans="2:29" s="14" customFormat="1" x14ac:dyDescent="0.25">
      <c r="B8914"/>
      <c r="C8914"/>
      <c r="D8914"/>
      <c r="E8914"/>
      <c r="F8914"/>
      <c r="G8914"/>
      <c r="H8914"/>
      <c r="I8914"/>
      <c r="J8914"/>
      <c r="K8914" s="91"/>
      <c r="L8914" s="91"/>
      <c r="M8914" s="91"/>
      <c r="R8914"/>
      <c r="S8914"/>
      <c r="T8914"/>
      <c r="U8914"/>
      <c r="V8914"/>
      <c r="W8914"/>
      <c r="X8914"/>
      <c r="Y8914"/>
      <c r="Z8914"/>
      <c r="AA8914"/>
      <c r="AB8914"/>
      <c r="AC8914"/>
    </row>
    <row r="8915" spans="2:29" s="14" customFormat="1" x14ac:dyDescent="0.25">
      <c r="B8915"/>
      <c r="C8915"/>
      <c r="D8915"/>
      <c r="E8915"/>
      <c r="F8915"/>
      <c r="G8915"/>
      <c r="H8915"/>
      <c r="I8915"/>
      <c r="J8915"/>
      <c r="K8915" s="91"/>
      <c r="L8915" s="91"/>
      <c r="M8915" s="91"/>
      <c r="R8915"/>
      <c r="S8915"/>
      <c r="T8915"/>
      <c r="U8915"/>
      <c r="V8915"/>
      <c r="W8915"/>
      <c r="X8915"/>
      <c r="Y8915"/>
      <c r="Z8915"/>
      <c r="AA8915"/>
      <c r="AB8915"/>
      <c r="AC8915"/>
    </row>
    <row r="8916" spans="2:29" s="14" customFormat="1" x14ac:dyDescent="0.25">
      <c r="B8916"/>
      <c r="C8916"/>
      <c r="D8916"/>
      <c r="E8916"/>
      <c r="F8916"/>
      <c r="G8916"/>
      <c r="H8916"/>
      <c r="I8916"/>
      <c r="J8916"/>
      <c r="K8916" s="91"/>
      <c r="L8916" s="91"/>
      <c r="M8916" s="91"/>
      <c r="R8916"/>
      <c r="S8916"/>
      <c r="T8916"/>
      <c r="U8916"/>
      <c r="V8916"/>
      <c r="W8916"/>
      <c r="X8916"/>
      <c r="Y8916"/>
      <c r="Z8916"/>
      <c r="AA8916"/>
      <c r="AB8916"/>
      <c r="AC8916"/>
    </row>
    <row r="8917" spans="2:29" s="14" customFormat="1" x14ac:dyDescent="0.25">
      <c r="B8917"/>
      <c r="C8917"/>
      <c r="D8917"/>
      <c r="E8917"/>
      <c r="F8917"/>
      <c r="G8917"/>
      <c r="H8917"/>
      <c r="I8917"/>
      <c r="J8917"/>
      <c r="K8917" s="91"/>
      <c r="L8917" s="91"/>
      <c r="M8917" s="91"/>
      <c r="R8917"/>
      <c r="S8917"/>
      <c r="T8917"/>
      <c r="U8917"/>
      <c r="V8917"/>
      <c r="W8917"/>
      <c r="X8917"/>
      <c r="Y8917"/>
      <c r="Z8917"/>
      <c r="AA8917"/>
      <c r="AB8917"/>
      <c r="AC8917"/>
    </row>
    <row r="8918" spans="2:29" s="14" customFormat="1" x14ac:dyDescent="0.25">
      <c r="B8918"/>
      <c r="C8918"/>
      <c r="D8918"/>
      <c r="E8918"/>
      <c r="F8918"/>
      <c r="G8918"/>
      <c r="H8918"/>
      <c r="I8918"/>
      <c r="J8918"/>
      <c r="K8918" s="91"/>
      <c r="L8918" s="91"/>
      <c r="M8918" s="91"/>
      <c r="R8918"/>
      <c r="S8918"/>
      <c r="T8918"/>
      <c r="U8918"/>
      <c r="V8918"/>
      <c r="W8918"/>
      <c r="X8918"/>
      <c r="Y8918"/>
      <c r="Z8918"/>
      <c r="AA8918"/>
      <c r="AB8918"/>
      <c r="AC8918"/>
    </row>
    <row r="8919" spans="2:29" s="14" customFormat="1" x14ac:dyDescent="0.25">
      <c r="B8919"/>
      <c r="C8919"/>
      <c r="D8919"/>
      <c r="E8919"/>
      <c r="F8919"/>
      <c r="G8919"/>
      <c r="H8919"/>
      <c r="I8919"/>
      <c r="J8919"/>
      <c r="K8919" s="91"/>
      <c r="L8919" s="91"/>
      <c r="M8919" s="91"/>
      <c r="R8919"/>
      <c r="S8919"/>
      <c r="T8919"/>
      <c r="U8919"/>
      <c r="V8919"/>
      <c r="W8919"/>
      <c r="X8919"/>
      <c r="Y8919"/>
      <c r="Z8919"/>
      <c r="AA8919"/>
      <c r="AB8919"/>
      <c r="AC8919"/>
    </row>
    <row r="8920" spans="2:29" s="14" customFormat="1" x14ac:dyDescent="0.25">
      <c r="B8920"/>
      <c r="C8920"/>
      <c r="D8920"/>
      <c r="E8920"/>
      <c r="F8920"/>
      <c r="G8920"/>
      <c r="H8920"/>
      <c r="I8920"/>
      <c r="J8920"/>
      <c r="K8920" s="91"/>
      <c r="L8920" s="91"/>
      <c r="M8920" s="91"/>
      <c r="R8920"/>
      <c r="S8920"/>
      <c r="T8920"/>
      <c r="U8920"/>
      <c r="V8920"/>
      <c r="W8920"/>
      <c r="X8920"/>
      <c r="Y8920"/>
      <c r="Z8920"/>
      <c r="AA8920"/>
      <c r="AB8920"/>
      <c r="AC8920"/>
    </row>
    <row r="8921" spans="2:29" s="14" customFormat="1" x14ac:dyDescent="0.25">
      <c r="B8921"/>
      <c r="C8921"/>
      <c r="D8921"/>
      <c r="E8921"/>
      <c r="F8921"/>
      <c r="G8921"/>
      <c r="H8921"/>
      <c r="I8921"/>
      <c r="J8921"/>
      <c r="K8921" s="91"/>
      <c r="L8921" s="91"/>
      <c r="M8921" s="91"/>
      <c r="R8921"/>
      <c r="S8921"/>
      <c r="T8921"/>
      <c r="U8921"/>
      <c r="V8921"/>
      <c r="W8921"/>
      <c r="X8921"/>
      <c r="Y8921"/>
      <c r="Z8921"/>
      <c r="AA8921"/>
      <c r="AB8921"/>
      <c r="AC8921"/>
    </row>
    <row r="8922" spans="2:29" s="14" customFormat="1" x14ac:dyDescent="0.25">
      <c r="B8922"/>
      <c r="C8922"/>
      <c r="D8922"/>
      <c r="E8922"/>
      <c r="F8922"/>
      <c r="G8922"/>
      <c r="H8922"/>
      <c r="I8922"/>
      <c r="J8922"/>
      <c r="K8922" s="91"/>
      <c r="L8922" s="91"/>
      <c r="M8922" s="91"/>
      <c r="R8922"/>
      <c r="S8922"/>
      <c r="T8922"/>
      <c r="U8922"/>
      <c r="V8922"/>
      <c r="W8922"/>
      <c r="X8922"/>
      <c r="Y8922"/>
      <c r="Z8922"/>
      <c r="AA8922"/>
      <c r="AB8922"/>
      <c r="AC8922"/>
    </row>
    <row r="8923" spans="2:29" s="14" customFormat="1" x14ac:dyDescent="0.25">
      <c r="B8923"/>
      <c r="C8923"/>
      <c r="D8923"/>
      <c r="E8923"/>
      <c r="F8923"/>
      <c r="G8923"/>
      <c r="H8923"/>
      <c r="I8923"/>
      <c r="J8923"/>
      <c r="K8923" s="91"/>
      <c r="L8923" s="91"/>
      <c r="M8923" s="91"/>
      <c r="R8923"/>
      <c r="S8923"/>
      <c r="T8923"/>
      <c r="U8923"/>
      <c r="V8923"/>
      <c r="W8923"/>
      <c r="X8923"/>
      <c r="Y8923"/>
      <c r="Z8923"/>
      <c r="AA8923"/>
      <c r="AB8923"/>
      <c r="AC8923"/>
    </row>
    <row r="8924" spans="2:29" s="14" customFormat="1" x14ac:dyDescent="0.25">
      <c r="B8924"/>
      <c r="C8924"/>
      <c r="D8924"/>
      <c r="E8924"/>
      <c r="F8924"/>
      <c r="G8924"/>
      <c r="H8924"/>
      <c r="I8924"/>
      <c r="J8924"/>
      <c r="K8924" s="91"/>
      <c r="L8924" s="91"/>
      <c r="M8924" s="91"/>
      <c r="R8924"/>
      <c r="S8924"/>
      <c r="T8924"/>
      <c r="U8924"/>
      <c r="V8924"/>
      <c r="W8924"/>
      <c r="X8924"/>
      <c r="Y8924"/>
      <c r="Z8924"/>
      <c r="AA8924"/>
      <c r="AB8924"/>
      <c r="AC8924"/>
    </row>
    <row r="8925" spans="2:29" s="14" customFormat="1" x14ac:dyDescent="0.25">
      <c r="B8925"/>
      <c r="C8925"/>
      <c r="D8925"/>
      <c r="E8925"/>
      <c r="F8925"/>
      <c r="G8925"/>
      <c r="H8925"/>
      <c r="I8925"/>
      <c r="J8925"/>
      <c r="K8925" s="91"/>
      <c r="L8925" s="91"/>
      <c r="M8925" s="91"/>
      <c r="R8925"/>
      <c r="S8925"/>
      <c r="T8925"/>
      <c r="U8925"/>
      <c r="V8925"/>
      <c r="W8925"/>
      <c r="X8925"/>
      <c r="Y8925"/>
      <c r="Z8925"/>
      <c r="AA8925"/>
      <c r="AB8925"/>
      <c r="AC8925"/>
    </row>
    <row r="8926" spans="2:29" s="14" customFormat="1" x14ac:dyDescent="0.25">
      <c r="B8926"/>
      <c r="C8926"/>
      <c r="D8926"/>
      <c r="E8926"/>
      <c r="F8926"/>
      <c r="G8926"/>
      <c r="H8926"/>
      <c r="I8926"/>
      <c r="J8926"/>
      <c r="K8926" s="91"/>
      <c r="L8926" s="91"/>
      <c r="M8926" s="91"/>
      <c r="R8926"/>
      <c r="S8926"/>
      <c r="T8926"/>
      <c r="U8926"/>
      <c r="V8926"/>
      <c r="W8926"/>
      <c r="X8926"/>
      <c r="Y8926"/>
      <c r="Z8926"/>
      <c r="AA8926"/>
      <c r="AB8926"/>
      <c r="AC8926"/>
    </row>
    <row r="8927" spans="2:29" s="14" customFormat="1" x14ac:dyDescent="0.25">
      <c r="B8927"/>
      <c r="C8927"/>
      <c r="D8927"/>
      <c r="E8927"/>
      <c r="F8927"/>
      <c r="G8927"/>
      <c r="H8927"/>
      <c r="I8927"/>
      <c r="J8927"/>
      <c r="K8927" s="91"/>
      <c r="L8927" s="91"/>
      <c r="M8927" s="91"/>
      <c r="R8927"/>
      <c r="S8927"/>
      <c r="T8927"/>
      <c r="U8927"/>
      <c r="V8927"/>
      <c r="W8927"/>
      <c r="X8927"/>
      <c r="Y8927"/>
      <c r="Z8927"/>
      <c r="AA8927"/>
      <c r="AB8927"/>
      <c r="AC8927"/>
    </row>
    <row r="8928" spans="2:29" s="14" customFormat="1" x14ac:dyDescent="0.25">
      <c r="B8928"/>
      <c r="C8928"/>
      <c r="D8928"/>
      <c r="E8928"/>
      <c r="F8928"/>
      <c r="G8928"/>
      <c r="H8928"/>
      <c r="I8928"/>
      <c r="J8928"/>
      <c r="K8928" s="91"/>
      <c r="L8928" s="91"/>
      <c r="M8928" s="91"/>
      <c r="R8928"/>
      <c r="S8928"/>
      <c r="T8928"/>
      <c r="U8928"/>
      <c r="V8928"/>
      <c r="W8928"/>
      <c r="X8928"/>
      <c r="Y8928"/>
      <c r="Z8928"/>
      <c r="AA8928"/>
      <c r="AB8928"/>
      <c r="AC8928"/>
    </row>
    <row r="8929" spans="2:29" s="14" customFormat="1" x14ac:dyDescent="0.25">
      <c r="B8929"/>
      <c r="C8929"/>
      <c r="D8929"/>
      <c r="E8929"/>
      <c r="F8929"/>
      <c r="G8929"/>
      <c r="H8929"/>
      <c r="I8929"/>
      <c r="J8929"/>
      <c r="K8929" s="91"/>
      <c r="L8929" s="91"/>
      <c r="M8929" s="91"/>
      <c r="R8929"/>
      <c r="S8929"/>
      <c r="T8929"/>
      <c r="U8929"/>
      <c r="V8929"/>
      <c r="W8929"/>
      <c r="X8929"/>
      <c r="Y8929"/>
      <c r="Z8929"/>
      <c r="AA8929"/>
      <c r="AB8929"/>
      <c r="AC8929"/>
    </row>
    <row r="8930" spans="2:29" s="14" customFormat="1" x14ac:dyDescent="0.25">
      <c r="B8930"/>
      <c r="C8930"/>
      <c r="D8930"/>
      <c r="E8930"/>
      <c r="F8930"/>
      <c r="G8930"/>
      <c r="H8930"/>
      <c r="I8930"/>
      <c r="J8930"/>
      <c r="K8930" s="91"/>
      <c r="L8930" s="91"/>
      <c r="M8930" s="91"/>
      <c r="R8930"/>
      <c r="S8930"/>
      <c r="T8930"/>
      <c r="U8930"/>
      <c r="V8930"/>
      <c r="W8930"/>
      <c r="X8930"/>
      <c r="Y8930"/>
      <c r="Z8930"/>
      <c r="AA8930"/>
      <c r="AB8930"/>
      <c r="AC8930"/>
    </row>
    <row r="8931" spans="2:29" s="14" customFormat="1" x14ac:dyDescent="0.25">
      <c r="B8931"/>
      <c r="C8931"/>
      <c r="D8931"/>
      <c r="E8931"/>
      <c r="F8931"/>
      <c r="G8931"/>
      <c r="H8931"/>
      <c r="I8931"/>
      <c r="J8931"/>
      <c r="K8931" s="91"/>
      <c r="L8931" s="91"/>
      <c r="M8931" s="91"/>
      <c r="R8931"/>
      <c r="S8931"/>
      <c r="T8931"/>
      <c r="U8931"/>
      <c r="V8931"/>
      <c r="W8931"/>
      <c r="X8931"/>
      <c r="Y8931"/>
      <c r="Z8931"/>
      <c r="AA8931"/>
      <c r="AB8931"/>
      <c r="AC8931"/>
    </row>
    <row r="8932" spans="2:29" s="14" customFormat="1" x14ac:dyDescent="0.25">
      <c r="B8932"/>
      <c r="C8932"/>
      <c r="D8932"/>
      <c r="E8932"/>
      <c r="F8932"/>
      <c r="G8932"/>
      <c r="H8932"/>
      <c r="I8932"/>
      <c r="J8932"/>
      <c r="K8932" s="91"/>
      <c r="L8932" s="91"/>
      <c r="M8932" s="91"/>
      <c r="R8932"/>
      <c r="S8932"/>
      <c r="T8932"/>
      <c r="U8932"/>
      <c r="V8932"/>
      <c r="W8932"/>
      <c r="X8932"/>
      <c r="Y8932"/>
      <c r="Z8932"/>
      <c r="AA8932"/>
      <c r="AB8932"/>
      <c r="AC8932"/>
    </row>
    <row r="8933" spans="2:29" s="14" customFormat="1" x14ac:dyDescent="0.25">
      <c r="B8933"/>
      <c r="C8933"/>
      <c r="D8933"/>
      <c r="E8933"/>
      <c r="F8933"/>
      <c r="G8933"/>
      <c r="H8933"/>
      <c r="I8933"/>
      <c r="J8933"/>
      <c r="K8933" s="91"/>
      <c r="L8933" s="91"/>
      <c r="M8933" s="91"/>
      <c r="R8933"/>
      <c r="S8933"/>
      <c r="T8933"/>
      <c r="U8933"/>
      <c r="V8933"/>
      <c r="W8933"/>
      <c r="X8933"/>
      <c r="Y8933"/>
      <c r="Z8933"/>
      <c r="AA8933"/>
      <c r="AB8933"/>
      <c r="AC8933"/>
    </row>
    <row r="8934" spans="2:29" s="14" customFormat="1" x14ac:dyDescent="0.25">
      <c r="B8934"/>
      <c r="C8934"/>
      <c r="D8934"/>
      <c r="E8934"/>
      <c r="F8934"/>
      <c r="G8934"/>
      <c r="H8934"/>
      <c r="I8934"/>
      <c r="J8934"/>
      <c r="K8934" s="91"/>
      <c r="L8934" s="91"/>
      <c r="M8934" s="91"/>
      <c r="R8934"/>
      <c r="S8934"/>
      <c r="T8934"/>
      <c r="U8934"/>
      <c r="V8934"/>
      <c r="W8934"/>
      <c r="X8934"/>
      <c r="Y8934"/>
      <c r="Z8934"/>
      <c r="AA8934"/>
      <c r="AB8934"/>
      <c r="AC8934"/>
    </row>
    <row r="8935" spans="2:29" s="14" customFormat="1" x14ac:dyDescent="0.25">
      <c r="B8935"/>
      <c r="C8935"/>
      <c r="D8935"/>
      <c r="E8935"/>
      <c r="F8935"/>
      <c r="G8935"/>
      <c r="H8935"/>
      <c r="I8935"/>
      <c r="J8935"/>
      <c r="K8935" s="91"/>
      <c r="L8935" s="91"/>
      <c r="M8935" s="91"/>
      <c r="R8935"/>
      <c r="S8935"/>
      <c r="T8935"/>
      <c r="U8935"/>
      <c r="V8935"/>
      <c r="W8935"/>
      <c r="X8935"/>
      <c r="Y8935"/>
      <c r="Z8935"/>
      <c r="AA8935"/>
      <c r="AB8935"/>
      <c r="AC8935"/>
    </row>
    <row r="8936" spans="2:29" s="14" customFormat="1" x14ac:dyDescent="0.25">
      <c r="B8936"/>
      <c r="C8936"/>
      <c r="D8936"/>
      <c r="E8936"/>
      <c r="F8936"/>
      <c r="G8936"/>
      <c r="H8936"/>
      <c r="I8936"/>
      <c r="J8936"/>
      <c r="K8936" s="91"/>
      <c r="L8936" s="91"/>
      <c r="M8936" s="91"/>
      <c r="R8936"/>
      <c r="S8936"/>
      <c r="T8936"/>
      <c r="U8936"/>
      <c r="V8936"/>
      <c r="W8936"/>
      <c r="X8936"/>
      <c r="Y8936"/>
      <c r="Z8936"/>
      <c r="AA8936"/>
      <c r="AB8936"/>
      <c r="AC8936"/>
    </row>
    <row r="8937" spans="2:29" s="14" customFormat="1" x14ac:dyDescent="0.25">
      <c r="B8937"/>
      <c r="C8937"/>
      <c r="D8937"/>
      <c r="E8937"/>
      <c r="F8937"/>
      <c r="G8937"/>
      <c r="H8937"/>
      <c r="I8937"/>
      <c r="J8937"/>
      <c r="K8937" s="91"/>
      <c r="L8937" s="91"/>
      <c r="M8937" s="91"/>
      <c r="R8937"/>
      <c r="S8937"/>
      <c r="T8937"/>
      <c r="U8937"/>
      <c r="V8937"/>
      <c r="W8937"/>
      <c r="X8937"/>
      <c r="Y8937"/>
      <c r="Z8937"/>
      <c r="AA8937"/>
      <c r="AB8937"/>
      <c r="AC8937"/>
    </row>
    <row r="8938" spans="2:29" s="14" customFormat="1" x14ac:dyDescent="0.25">
      <c r="B8938"/>
      <c r="C8938"/>
      <c r="D8938"/>
      <c r="E8938"/>
      <c r="F8938"/>
      <c r="G8938"/>
      <c r="H8938"/>
      <c r="I8938"/>
      <c r="J8938"/>
      <c r="K8938" s="91"/>
      <c r="L8938" s="91"/>
      <c r="M8938" s="91"/>
      <c r="R8938"/>
      <c r="S8938"/>
      <c r="T8938"/>
      <c r="U8938"/>
      <c r="V8938"/>
      <c r="W8938"/>
      <c r="X8938"/>
      <c r="Y8938"/>
      <c r="Z8938"/>
      <c r="AA8938"/>
      <c r="AB8938"/>
      <c r="AC8938"/>
    </row>
    <row r="8939" spans="2:29" s="14" customFormat="1" x14ac:dyDescent="0.25">
      <c r="B8939"/>
      <c r="C8939"/>
      <c r="D8939"/>
      <c r="E8939"/>
      <c r="F8939"/>
      <c r="G8939"/>
      <c r="H8939"/>
      <c r="I8939"/>
      <c r="J8939"/>
      <c r="K8939" s="91"/>
      <c r="L8939" s="91"/>
      <c r="M8939" s="91"/>
      <c r="R8939"/>
      <c r="S8939"/>
      <c r="T8939"/>
      <c r="U8939"/>
      <c r="V8939"/>
      <c r="W8939"/>
      <c r="X8939"/>
      <c r="Y8939"/>
      <c r="Z8939"/>
      <c r="AA8939"/>
      <c r="AB8939"/>
      <c r="AC8939"/>
    </row>
    <row r="8940" spans="2:29" s="14" customFormat="1" x14ac:dyDescent="0.25">
      <c r="B8940"/>
      <c r="C8940"/>
      <c r="D8940"/>
      <c r="E8940"/>
      <c r="F8940"/>
      <c r="G8940"/>
      <c r="H8940"/>
      <c r="I8940"/>
      <c r="J8940"/>
      <c r="K8940" s="91"/>
      <c r="L8940" s="91"/>
      <c r="M8940" s="91"/>
      <c r="R8940"/>
      <c r="S8940"/>
      <c r="T8940"/>
      <c r="U8940"/>
      <c r="V8940"/>
      <c r="W8940"/>
      <c r="X8940"/>
      <c r="Y8940"/>
      <c r="Z8940"/>
      <c r="AA8940"/>
      <c r="AB8940"/>
      <c r="AC8940"/>
    </row>
    <row r="8941" spans="2:29" s="14" customFormat="1" x14ac:dyDescent="0.25">
      <c r="B8941"/>
      <c r="C8941"/>
      <c r="D8941"/>
      <c r="E8941"/>
      <c r="F8941"/>
      <c r="G8941"/>
      <c r="H8941"/>
      <c r="I8941"/>
      <c r="J8941"/>
      <c r="K8941" s="91"/>
      <c r="L8941" s="91"/>
      <c r="M8941" s="91"/>
      <c r="R8941"/>
      <c r="S8941"/>
      <c r="T8941"/>
      <c r="U8941"/>
      <c r="V8941"/>
      <c r="W8941"/>
      <c r="X8941"/>
      <c r="Y8941"/>
      <c r="Z8941"/>
      <c r="AA8941"/>
      <c r="AB8941"/>
      <c r="AC8941"/>
    </row>
    <row r="8942" spans="2:29" s="14" customFormat="1" x14ac:dyDescent="0.25">
      <c r="B8942"/>
      <c r="C8942"/>
      <c r="D8942"/>
      <c r="E8942"/>
      <c r="F8942"/>
      <c r="G8942"/>
      <c r="H8942"/>
      <c r="I8942"/>
      <c r="J8942"/>
      <c r="K8942" s="91"/>
      <c r="L8942" s="91"/>
      <c r="M8942" s="91"/>
      <c r="R8942"/>
      <c r="S8942"/>
      <c r="T8942"/>
      <c r="U8942"/>
      <c r="V8942"/>
      <c r="W8942"/>
      <c r="X8942"/>
      <c r="Y8942"/>
      <c r="Z8942"/>
      <c r="AA8942"/>
      <c r="AB8942"/>
      <c r="AC8942"/>
    </row>
    <row r="8943" spans="2:29" s="14" customFormat="1" x14ac:dyDescent="0.25">
      <c r="B8943"/>
      <c r="C8943"/>
      <c r="D8943"/>
      <c r="E8943"/>
      <c r="F8943"/>
      <c r="G8943"/>
      <c r="H8943"/>
      <c r="I8943"/>
      <c r="J8943"/>
      <c r="K8943" s="91"/>
      <c r="L8943" s="91"/>
      <c r="M8943" s="91"/>
      <c r="R8943"/>
      <c r="S8943"/>
      <c r="T8943"/>
      <c r="U8943"/>
      <c r="V8943"/>
      <c r="W8943"/>
      <c r="X8943"/>
      <c r="Y8943"/>
      <c r="Z8943"/>
      <c r="AA8943"/>
      <c r="AB8943"/>
      <c r="AC8943"/>
    </row>
    <row r="8944" spans="2:29" s="14" customFormat="1" x14ac:dyDescent="0.25">
      <c r="B8944"/>
      <c r="C8944"/>
      <c r="D8944"/>
      <c r="E8944"/>
      <c r="F8944"/>
      <c r="G8944"/>
      <c r="H8944"/>
      <c r="I8944"/>
      <c r="J8944"/>
      <c r="K8944" s="91"/>
      <c r="L8944" s="91"/>
      <c r="M8944" s="91"/>
      <c r="R8944"/>
      <c r="S8944"/>
      <c r="T8944"/>
      <c r="U8944"/>
      <c r="V8944"/>
      <c r="W8944"/>
      <c r="X8944"/>
      <c r="Y8944"/>
      <c r="Z8944"/>
      <c r="AA8944"/>
      <c r="AB8944"/>
      <c r="AC8944"/>
    </row>
    <row r="8945" spans="2:29" s="14" customFormat="1" x14ac:dyDescent="0.25">
      <c r="B8945"/>
      <c r="C8945"/>
      <c r="D8945"/>
      <c r="E8945"/>
      <c r="F8945"/>
      <c r="G8945"/>
      <c r="H8945"/>
      <c r="I8945"/>
      <c r="J8945"/>
      <c r="K8945" s="91"/>
      <c r="L8945" s="91"/>
      <c r="M8945" s="91"/>
      <c r="R8945"/>
      <c r="S8945"/>
      <c r="T8945"/>
      <c r="U8945"/>
      <c r="V8945"/>
      <c r="W8945"/>
      <c r="X8945"/>
      <c r="Y8945"/>
      <c r="Z8945"/>
      <c r="AA8945"/>
      <c r="AB8945"/>
      <c r="AC8945"/>
    </row>
    <row r="8946" spans="2:29" s="14" customFormat="1" x14ac:dyDescent="0.25">
      <c r="B8946"/>
      <c r="C8946"/>
      <c r="D8946"/>
      <c r="E8946"/>
      <c r="F8946"/>
      <c r="G8946"/>
      <c r="H8946"/>
      <c r="I8946"/>
      <c r="J8946"/>
      <c r="K8946" s="91"/>
      <c r="L8946" s="91"/>
      <c r="M8946" s="91"/>
      <c r="R8946"/>
      <c r="S8946"/>
      <c r="T8946"/>
      <c r="U8946"/>
      <c r="V8946"/>
      <c r="W8946"/>
      <c r="X8946"/>
      <c r="Y8946"/>
      <c r="Z8946"/>
      <c r="AA8946"/>
      <c r="AB8946"/>
      <c r="AC8946"/>
    </row>
    <row r="8947" spans="2:29" s="14" customFormat="1" x14ac:dyDescent="0.25">
      <c r="B8947"/>
      <c r="C8947"/>
      <c r="D8947"/>
      <c r="E8947"/>
      <c r="F8947"/>
      <c r="G8947"/>
      <c r="H8947"/>
      <c r="I8947"/>
      <c r="J8947"/>
      <c r="K8947" s="91"/>
      <c r="L8947" s="91"/>
      <c r="M8947" s="91"/>
      <c r="R8947"/>
      <c r="S8947"/>
      <c r="T8947"/>
      <c r="U8947"/>
      <c r="V8947"/>
      <c r="W8947"/>
      <c r="X8947"/>
      <c r="Y8947"/>
      <c r="Z8947"/>
      <c r="AA8947"/>
      <c r="AB8947"/>
      <c r="AC8947"/>
    </row>
    <row r="8948" spans="2:29" s="14" customFormat="1" x14ac:dyDescent="0.25">
      <c r="B8948"/>
      <c r="C8948"/>
      <c r="D8948"/>
      <c r="E8948"/>
      <c r="F8948"/>
      <c r="G8948"/>
      <c r="H8948"/>
      <c r="I8948"/>
      <c r="J8948"/>
      <c r="K8948" s="91"/>
      <c r="L8948" s="91"/>
      <c r="M8948" s="91"/>
      <c r="R8948"/>
      <c r="S8948"/>
      <c r="T8948"/>
      <c r="U8948"/>
      <c r="V8948"/>
      <c r="W8948"/>
      <c r="X8948"/>
      <c r="Y8948"/>
      <c r="Z8948"/>
      <c r="AA8948"/>
      <c r="AB8948"/>
      <c r="AC8948"/>
    </row>
    <row r="8949" spans="2:29" s="14" customFormat="1" x14ac:dyDescent="0.25">
      <c r="B8949"/>
      <c r="C8949"/>
      <c r="D8949"/>
      <c r="E8949"/>
      <c r="F8949"/>
      <c r="G8949"/>
      <c r="H8949"/>
      <c r="I8949"/>
      <c r="J8949"/>
      <c r="K8949" s="91"/>
      <c r="L8949" s="91"/>
      <c r="M8949" s="91"/>
      <c r="R8949"/>
      <c r="S8949"/>
      <c r="T8949"/>
      <c r="U8949"/>
      <c r="V8949"/>
      <c r="W8949"/>
      <c r="X8949"/>
      <c r="Y8949"/>
      <c r="Z8949"/>
      <c r="AA8949"/>
      <c r="AB8949"/>
      <c r="AC8949"/>
    </row>
    <row r="8950" spans="2:29" s="14" customFormat="1" x14ac:dyDescent="0.25">
      <c r="B8950"/>
      <c r="C8950"/>
      <c r="D8950"/>
      <c r="E8950"/>
      <c r="F8950"/>
      <c r="G8950"/>
      <c r="H8950"/>
      <c r="I8950"/>
      <c r="J8950"/>
      <c r="K8950" s="91"/>
      <c r="L8950" s="91"/>
      <c r="M8950" s="91"/>
      <c r="R8950"/>
      <c r="S8950"/>
      <c r="T8950"/>
      <c r="U8950"/>
      <c r="V8950"/>
      <c r="W8950"/>
      <c r="X8950"/>
      <c r="Y8950"/>
      <c r="Z8950"/>
      <c r="AA8950"/>
      <c r="AB8950"/>
      <c r="AC8950"/>
    </row>
    <row r="8951" spans="2:29" s="14" customFormat="1" x14ac:dyDescent="0.25">
      <c r="B8951"/>
      <c r="C8951"/>
      <c r="D8951"/>
      <c r="E8951"/>
      <c r="F8951"/>
      <c r="G8951"/>
      <c r="H8951"/>
      <c r="I8951"/>
      <c r="J8951"/>
      <c r="K8951" s="91"/>
      <c r="L8951" s="91"/>
      <c r="M8951" s="91"/>
      <c r="R8951"/>
      <c r="S8951"/>
      <c r="T8951"/>
      <c r="U8951"/>
      <c r="V8951"/>
      <c r="W8951"/>
      <c r="X8951"/>
      <c r="Y8951"/>
      <c r="Z8951"/>
      <c r="AA8951"/>
      <c r="AB8951"/>
      <c r="AC8951"/>
    </row>
    <row r="8952" spans="2:29" s="14" customFormat="1" x14ac:dyDescent="0.25">
      <c r="B8952"/>
      <c r="C8952"/>
      <c r="D8952"/>
      <c r="E8952"/>
      <c r="F8952"/>
      <c r="G8952"/>
      <c r="H8952"/>
      <c r="I8952"/>
      <c r="J8952"/>
      <c r="K8952" s="91"/>
      <c r="L8952" s="91"/>
      <c r="M8952" s="91"/>
      <c r="R8952"/>
      <c r="S8952"/>
      <c r="T8952"/>
      <c r="U8952"/>
      <c r="V8952"/>
      <c r="W8952"/>
      <c r="X8952"/>
      <c r="Y8952"/>
      <c r="Z8952"/>
      <c r="AA8952"/>
      <c r="AB8952"/>
      <c r="AC8952"/>
    </row>
    <row r="8953" spans="2:29" s="14" customFormat="1" x14ac:dyDescent="0.25">
      <c r="B8953"/>
      <c r="C8953"/>
      <c r="D8953"/>
      <c r="E8953"/>
      <c r="F8953"/>
      <c r="G8953"/>
      <c r="H8953"/>
      <c r="I8953"/>
      <c r="J8953"/>
      <c r="K8953" s="91"/>
      <c r="L8953" s="91"/>
      <c r="M8953" s="91"/>
      <c r="R8953"/>
      <c r="S8953"/>
      <c r="T8953"/>
      <c r="U8953"/>
      <c r="V8953"/>
      <c r="W8953"/>
      <c r="X8953"/>
      <c r="Y8953"/>
      <c r="Z8953"/>
      <c r="AA8953"/>
      <c r="AB8953"/>
      <c r="AC8953"/>
    </row>
    <row r="8954" spans="2:29" s="14" customFormat="1" x14ac:dyDescent="0.25">
      <c r="B8954"/>
      <c r="C8954"/>
      <c r="D8954"/>
      <c r="E8954"/>
      <c r="F8954"/>
      <c r="G8954"/>
      <c r="H8954"/>
      <c r="I8954"/>
      <c r="J8954"/>
      <c r="K8954" s="91"/>
      <c r="L8954" s="91"/>
      <c r="M8954" s="91"/>
      <c r="R8954"/>
      <c r="S8954"/>
      <c r="T8954"/>
      <c r="U8954"/>
      <c r="V8954"/>
      <c r="W8954"/>
      <c r="X8954"/>
      <c r="Y8954"/>
      <c r="Z8954"/>
      <c r="AA8954"/>
      <c r="AB8954"/>
      <c r="AC8954"/>
    </row>
    <row r="8955" spans="2:29" s="14" customFormat="1" x14ac:dyDescent="0.25">
      <c r="B8955"/>
      <c r="C8955"/>
      <c r="D8955"/>
      <c r="E8955"/>
      <c r="F8955"/>
      <c r="G8955"/>
      <c r="H8955"/>
      <c r="I8955"/>
      <c r="J8955"/>
      <c r="K8955" s="91"/>
      <c r="L8955" s="91"/>
      <c r="M8955" s="91"/>
      <c r="R8955"/>
      <c r="S8955"/>
      <c r="T8955"/>
      <c r="U8955"/>
      <c r="V8955"/>
      <c r="W8955"/>
      <c r="X8955"/>
      <c r="Y8955"/>
      <c r="Z8955"/>
      <c r="AA8955"/>
      <c r="AB8955"/>
      <c r="AC8955"/>
    </row>
    <row r="8956" spans="2:29" s="14" customFormat="1" x14ac:dyDescent="0.25">
      <c r="B8956"/>
      <c r="C8956"/>
      <c r="D8956"/>
      <c r="E8956"/>
      <c r="F8956"/>
      <c r="G8956"/>
      <c r="H8956"/>
      <c r="I8956"/>
      <c r="J8956"/>
      <c r="K8956" s="91"/>
      <c r="L8956" s="91"/>
      <c r="M8956" s="91"/>
      <c r="R8956"/>
      <c r="S8956"/>
      <c r="T8956"/>
      <c r="U8956"/>
      <c r="V8956"/>
      <c r="W8956"/>
      <c r="X8956"/>
      <c r="Y8956"/>
      <c r="Z8956"/>
      <c r="AA8956"/>
      <c r="AB8956"/>
      <c r="AC8956"/>
    </row>
    <row r="8957" spans="2:29" s="14" customFormat="1" x14ac:dyDescent="0.25">
      <c r="B8957"/>
      <c r="C8957"/>
      <c r="D8957"/>
      <c r="E8957"/>
      <c r="F8957"/>
      <c r="G8957"/>
      <c r="H8957"/>
      <c r="I8957"/>
      <c r="J8957"/>
      <c r="K8957" s="91"/>
      <c r="L8957" s="91"/>
      <c r="M8957" s="91"/>
      <c r="R8957"/>
      <c r="S8957"/>
      <c r="T8957"/>
      <c r="U8957"/>
      <c r="V8957"/>
      <c r="W8957"/>
      <c r="X8957"/>
      <c r="Y8957"/>
      <c r="Z8957"/>
      <c r="AA8957"/>
      <c r="AB8957"/>
      <c r="AC8957"/>
    </row>
    <row r="8958" spans="2:29" s="14" customFormat="1" x14ac:dyDescent="0.25">
      <c r="B8958"/>
      <c r="C8958"/>
      <c r="D8958"/>
      <c r="E8958"/>
      <c r="F8958"/>
      <c r="G8958"/>
      <c r="H8958"/>
      <c r="I8958"/>
      <c r="J8958"/>
      <c r="K8958" s="91"/>
      <c r="L8958" s="91"/>
      <c r="M8958" s="91"/>
      <c r="R8958"/>
      <c r="S8958"/>
      <c r="T8958"/>
      <c r="U8958"/>
      <c r="V8958"/>
      <c r="W8958"/>
      <c r="X8958"/>
      <c r="Y8958"/>
      <c r="Z8958"/>
      <c r="AA8958"/>
      <c r="AB8958"/>
      <c r="AC8958"/>
    </row>
    <row r="8959" spans="2:29" s="14" customFormat="1" x14ac:dyDescent="0.25">
      <c r="B8959"/>
      <c r="C8959"/>
      <c r="D8959"/>
      <c r="E8959"/>
      <c r="F8959"/>
      <c r="G8959"/>
      <c r="H8959"/>
      <c r="I8959"/>
      <c r="J8959"/>
      <c r="K8959" s="91"/>
      <c r="L8959" s="91"/>
      <c r="M8959" s="91"/>
      <c r="R8959"/>
      <c r="S8959"/>
      <c r="T8959"/>
      <c r="U8959"/>
      <c r="V8959"/>
      <c r="W8959"/>
      <c r="X8959"/>
      <c r="Y8959"/>
      <c r="Z8959"/>
      <c r="AA8959"/>
      <c r="AB8959"/>
      <c r="AC8959"/>
    </row>
    <row r="8960" spans="2:29" s="14" customFormat="1" x14ac:dyDescent="0.25">
      <c r="B8960"/>
      <c r="C8960"/>
      <c r="D8960"/>
      <c r="E8960"/>
      <c r="F8960"/>
      <c r="G8960"/>
      <c r="H8960"/>
      <c r="I8960"/>
      <c r="J8960"/>
      <c r="K8960" s="91"/>
      <c r="L8960" s="91"/>
      <c r="M8960" s="91"/>
      <c r="R8960"/>
      <c r="S8960"/>
      <c r="T8960"/>
      <c r="U8960"/>
      <c r="V8960"/>
      <c r="W8960"/>
      <c r="X8960"/>
      <c r="Y8960"/>
      <c r="Z8960"/>
      <c r="AA8960"/>
      <c r="AB8960"/>
      <c r="AC8960"/>
    </row>
    <row r="8961" spans="2:29" s="14" customFormat="1" x14ac:dyDescent="0.25">
      <c r="B8961"/>
      <c r="C8961"/>
      <c r="D8961"/>
      <c r="E8961"/>
      <c r="F8961"/>
      <c r="G8961"/>
      <c r="H8961"/>
      <c r="I8961"/>
      <c r="J8961"/>
      <c r="K8961" s="91"/>
      <c r="L8961" s="91"/>
      <c r="M8961" s="91"/>
      <c r="R8961"/>
      <c r="S8961"/>
      <c r="T8961"/>
      <c r="U8961"/>
      <c r="V8961"/>
      <c r="W8961"/>
      <c r="X8961"/>
      <c r="Y8961"/>
      <c r="Z8961"/>
      <c r="AA8961"/>
      <c r="AB8961"/>
      <c r="AC8961"/>
    </row>
    <row r="8962" spans="2:29" s="14" customFormat="1" x14ac:dyDescent="0.25">
      <c r="B8962"/>
      <c r="C8962"/>
      <c r="D8962"/>
      <c r="E8962"/>
      <c r="F8962"/>
      <c r="G8962"/>
      <c r="H8962"/>
      <c r="I8962"/>
      <c r="J8962"/>
      <c r="K8962" s="91"/>
      <c r="L8962" s="91"/>
      <c r="M8962" s="91"/>
      <c r="R8962"/>
      <c r="S8962"/>
      <c r="T8962"/>
      <c r="U8962"/>
      <c r="V8962"/>
      <c r="W8962"/>
      <c r="X8962"/>
      <c r="Y8962"/>
      <c r="Z8962"/>
      <c r="AA8962"/>
      <c r="AB8962"/>
      <c r="AC8962"/>
    </row>
    <row r="8963" spans="2:29" s="14" customFormat="1" x14ac:dyDescent="0.25">
      <c r="B8963"/>
      <c r="C8963"/>
      <c r="D8963"/>
      <c r="E8963"/>
      <c r="F8963"/>
      <c r="G8963"/>
      <c r="H8963"/>
      <c r="I8963"/>
      <c r="J8963"/>
      <c r="K8963" s="91"/>
      <c r="L8963" s="91"/>
      <c r="M8963" s="91"/>
      <c r="R8963"/>
      <c r="S8963"/>
      <c r="T8963"/>
      <c r="U8963"/>
      <c r="V8963"/>
      <c r="W8963"/>
      <c r="X8963"/>
      <c r="Y8963"/>
      <c r="Z8963"/>
      <c r="AA8963"/>
      <c r="AB8963"/>
      <c r="AC8963"/>
    </row>
    <row r="8964" spans="2:29" s="14" customFormat="1" x14ac:dyDescent="0.25">
      <c r="B8964"/>
      <c r="C8964"/>
      <c r="D8964"/>
      <c r="E8964"/>
      <c r="F8964"/>
      <c r="G8964"/>
      <c r="H8964"/>
      <c r="I8964"/>
      <c r="J8964"/>
      <c r="K8964" s="91"/>
      <c r="L8964" s="91"/>
      <c r="M8964" s="91"/>
      <c r="R8964"/>
      <c r="S8964"/>
      <c r="T8964"/>
      <c r="U8964"/>
      <c r="V8964"/>
      <c r="W8964"/>
      <c r="X8964"/>
      <c r="Y8964"/>
      <c r="Z8964"/>
      <c r="AA8964"/>
      <c r="AB8964"/>
      <c r="AC8964"/>
    </row>
    <row r="8965" spans="2:29" s="14" customFormat="1" x14ac:dyDescent="0.25">
      <c r="B8965"/>
      <c r="C8965"/>
      <c r="D8965"/>
      <c r="E8965"/>
      <c r="F8965"/>
      <c r="G8965"/>
      <c r="H8965"/>
      <c r="I8965"/>
      <c r="J8965"/>
      <c r="K8965" s="91"/>
      <c r="L8965" s="91"/>
      <c r="M8965" s="91"/>
      <c r="R8965"/>
      <c r="S8965"/>
      <c r="T8965"/>
      <c r="U8965"/>
      <c r="V8965"/>
      <c r="W8965"/>
      <c r="X8965"/>
      <c r="Y8965"/>
      <c r="Z8965"/>
      <c r="AA8965"/>
      <c r="AB8965"/>
      <c r="AC8965"/>
    </row>
    <row r="8966" spans="2:29" s="14" customFormat="1" x14ac:dyDescent="0.25">
      <c r="B8966"/>
      <c r="C8966"/>
      <c r="D8966"/>
      <c r="E8966"/>
      <c r="F8966"/>
      <c r="G8966"/>
      <c r="H8966"/>
      <c r="I8966"/>
      <c r="J8966"/>
      <c r="K8966" s="91"/>
      <c r="L8966" s="91"/>
      <c r="M8966" s="91"/>
      <c r="R8966"/>
      <c r="S8966"/>
      <c r="T8966"/>
      <c r="U8966"/>
      <c r="V8966"/>
      <c r="W8966"/>
      <c r="X8966"/>
      <c r="Y8966"/>
      <c r="Z8966"/>
      <c r="AA8966"/>
      <c r="AB8966"/>
      <c r="AC8966"/>
    </row>
    <row r="8967" spans="2:29" s="14" customFormat="1" x14ac:dyDescent="0.25">
      <c r="B8967"/>
      <c r="C8967"/>
      <c r="D8967"/>
      <c r="E8967"/>
      <c r="F8967"/>
      <c r="G8967"/>
      <c r="H8967"/>
      <c r="I8967"/>
      <c r="J8967"/>
      <c r="K8967" s="91"/>
      <c r="L8967" s="91"/>
      <c r="M8967" s="91"/>
      <c r="R8967"/>
      <c r="S8967"/>
      <c r="T8967"/>
      <c r="U8967"/>
      <c r="V8967"/>
      <c r="W8967"/>
      <c r="X8967"/>
      <c r="Y8967"/>
      <c r="Z8967"/>
      <c r="AA8967"/>
      <c r="AB8967"/>
      <c r="AC8967"/>
    </row>
    <row r="8968" spans="2:29" s="14" customFormat="1" x14ac:dyDescent="0.25">
      <c r="B8968"/>
      <c r="C8968"/>
      <c r="D8968"/>
      <c r="E8968"/>
      <c r="F8968"/>
      <c r="G8968"/>
      <c r="H8968"/>
      <c r="I8968"/>
      <c r="J8968"/>
      <c r="K8968" s="91"/>
      <c r="L8968" s="91"/>
      <c r="M8968" s="91"/>
      <c r="R8968"/>
      <c r="S8968"/>
      <c r="T8968"/>
      <c r="U8968"/>
      <c r="V8968"/>
      <c r="W8968"/>
      <c r="X8968"/>
      <c r="Y8968"/>
      <c r="Z8968"/>
      <c r="AA8968"/>
      <c r="AB8968"/>
      <c r="AC8968"/>
    </row>
    <row r="8969" spans="2:29" s="14" customFormat="1" x14ac:dyDescent="0.25">
      <c r="B8969"/>
      <c r="C8969"/>
      <c r="D8969"/>
      <c r="E8969"/>
      <c r="F8969"/>
      <c r="G8969"/>
      <c r="H8969"/>
      <c r="I8969"/>
      <c r="J8969"/>
      <c r="K8969" s="91"/>
      <c r="L8969" s="91"/>
      <c r="M8969" s="91"/>
      <c r="R8969"/>
      <c r="S8969"/>
      <c r="T8969"/>
      <c r="U8969"/>
      <c r="V8969"/>
      <c r="W8969"/>
      <c r="X8969"/>
      <c r="Y8969"/>
      <c r="Z8969"/>
      <c r="AA8969"/>
      <c r="AB8969"/>
      <c r="AC8969"/>
    </row>
    <row r="8970" spans="2:29" s="14" customFormat="1" x14ac:dyDescent="0.25">
      <c r="B8970"/>
      <c r="C8970"/>
      <c r="D8970"/>
      <c r="E8970"/>
      <c r="F8970"/>
      <c r="G8970"/>
      <c r="H8970"/>
      <c r="I8970"/>
      <c r="J8970"/>
      <c r="K8970" s="91"/>
      <c r="L8970" s="91"/>
      <c r="M8970" s="91"/>
      <c r="R8970"/>
      <c r="S8970"/>
      <c r="T8970"/>
      <c r="U8970"/>
      <c r="V8970"/>
      <c r="W8970"/>
      <c r="X8970"/>
      <c r="Y8970"/>
      <c r="Z8970"/>
      <c r="AA8970"/>
      <c r="AB8970"/>
      <c r="AC8970"/>
    </row>
    <row r="8971" spans="2:29" s="14" customFormat="1" x14ac:dyDescent="0.25">
      <c r="B8971"/>
      <c r="C8971"/>
      <c r="D8971"/>
      <c r="E8971"/>
      <c r="F8971"/>
      <c r="G8971"/>
      <c r="H8971"/>
      <c r="I8971"/>
      <c r="J8971"/>
      <c r="K8971" s="91"/>
      <c r="L8971" s="91"/>
      <c r="M8971" s="91"/>
      <c r="R8971"/>
      <c r="S8971"/>
      <c r="T8971"/>
      <c r="U8971"/>
      <c r="V8971"/>
      <c r="W8971"/>
      <c r="X8971"/>
      <c r="Y8971"/>
      <c r="Z8971"/>
      <c r="AA8971"/>
      <c r="AB8971"/>
      <c r="AC8971"/>
    </row>
    <row r="8972" spans="2:29" s="14" customFormat="1" x14ac:dyDescent="0.25">
      <c r="B8972"/>
      <c r="C8972"/>
      <c r="D8972"/>
      <c r="E8972"/>
      <c r="F8972"/>
      <c r="G8972"/>
      <c r="H8972"/>
      <c r="I8972"/>
      <c r="J8972"/>
      <c r="K8972" s="91"/>
      <c r="L8972" s="91"/>
      <c r="M8972" s="91"/>
      <c r="R8972"/>
      <c r="S8972"/>
      <c r="T8972"/>
      <c r="U8972"/>
      <c r="V8972"/>
      <c r="W8972"/>
      <c r="X8972"/>
      <c r="Y8972"/>
      <c r="Z8972"/>
      <c r="AA8972"/>
      <c r="AB8972"/>
      <c r="AC8972"/>
    </row>
    <row r="8973" spans="2:29" s="14" customFormat="1" x14ac:dyDescent="0.25">
      <c r="B8973"/>
      <c r="C8973"/>
      <c r="D8973"/>
      <c r="E8973"/>
      <c r="F8973"/>
      <c r="G8973"/>
      <c r="H8973"/>
      <c r="I8973"/>
      <c r="J8973"/>
      <c r="K8973" s="91"/>
      <c r="L8973" s="91"/>
      <c r="M8973" s="91"/>
      <c r="R8973"/>
      <c r="S8973"/>
      <c r="T8973"/>
      <c r="U8973"/>
      <c r="V8973"/>
      <c r="W8973"/>
      <c r="X8973"/>
      <c r="Y8973"/>
      <c r="Z8973"/>
      <c r="AA8973"/>
      <c r="AB8973"/>
      <c r="AC8973"/>
    </row>
    <row r="8974" spans="2:29" s="14" customFormat="1" x14ac:dyDescent="0.25">
      <c r="B8974"/>
      <c r="C8974"/>
      <c r="D8974"/>
      <c r="E8974"/>
      <c r="F8974"/>
      <c r="G8974"/>
      <c r="H8974"/>
      <c r="I8974"/>
      <c r="J8974"/>
      <c r="K8974" s="91"/>
      <c r="L8974" s="91"/>
      <c r="M8974" s="91"/>
      <c r="R8974"/>
      <c r="S8974"/>
      <c r="T8974"/>
      <c r="U8974"/>
      <c r="V8974"/>
      <c r="W8974"/>
      <c r="X8974"/>
      <c r="Y8974"/>
      <c r="Z8974"/>
      <c r="AA8974"/>
      <c r="AB8974"/>
      <c r="AC8974"/>
    </row>
    <row r="8975" spans="2:29" s="14" customFormat="1" x14ac:dyDescent="0.25">
      <c r="B8975"/>
      <c r="C8975"/>
      <c r="D8975"/>
      <c r="E8975"/>
      <c r="F8975"/>
      <c r="G8975"/>
      <c r="H8975"/>
      <c r="I8975"/>
      <c r="J8975"/>
      <c r="K8975" s="91"/>
      <c r="L8975" s="91"/>
      <c r="M8975" s="91"/>
      <c r="R8975"/>
      <c r="S8975"/>
      <c r="T8975"/>
      <c r="U8975"/>
      <c r="V8975"/>
      <c r="W8975"/>
      <c r="X8975"/>
      <c r="Y8975"/>
      <c r="Z8975"/>
      <c r="AA8975"/>
      <c r="AB8975"/>
      <c r="AC8975"/>
    </row>
    <row r="8976" spans="2:29" s="14" customFormat="1" x14ac:dyDescent="0.25">
      <c r="B8976"/>
      <c r="C8976"/>
      <c r="D8976"/>
      <c r="E8976"/>
      <c r="F8976"/>
      <c r="G8976"/>
      <c r="H8976"/>
      <c r="I8976"/>
      <c r="J8976"/>
      <c r="K8976" s="91"/>
      <c r="L8976" s="91"/>
      <c r="M8976" s="91"/>
      <c r="R8976"/>
      <c r="S8976"/>
      <c r="T8976"/>
      <c r="U8976"/>
      <c r="V8976"/>
      <c r="W8976"/>
      <c r="X8976"/>
      <c r="Y8976"/>
      <c r="Z8976"/>
      <c r="AA8976"/>
      <c r="AB8976"/>
      <c r="AC8976"/>
    </row>
    <row r="8977" spans="2:29" s="14" customFormat="1" x14ac:dyDescent="0.25">
      <c r="B8977"/>
      <c r="C8977"/>
      <c r="D8977"/>
      <c r="E8977"/>
      <c r="F8977"/>
      <c r="G8977"/>
      <c r="H8977"/>
      <c r="I8977"/>
      <c r="J8977"/>
      <c r="K8977" s="91"/>
      <c r="L8977" s="91"/>
      <c r="M8977" s="91"/>
      <c r="R8977"/>
      <c r="S8977"/>
      <c r="T8977"/>
      <c r="U8977"/>
      <c r="V8977"/>
      <c r="W8977"/>
      <c r="X8977"/>
      <c r="Y8977"/>
      <c r="Z8977"/>
      <c r="AA8977"/>
      <c r="AB8977"/>
      <c r="AC8977"/>
    </row>
    <row r="8978" spans="2:29" s="14" customFormat="1" x14ac:dyDescent="0.25">
      <c r="B8978"/>
      <c r="C8978"/>
      <c r="D8978"/>
      <c r="E8978"/>
      <c r="F8978"/>
      <c r="G8978"/>
      <c r="H8978"/>
      <c r="I8978"/>
      <c r="J8978"/>
      <c r="K8978" s="91"/>
      <c r="L8978" s="91"/>
      <c r="M8978" s="91"/>
      <c r="R8978"/>
      <c r="S8978"/>
      <c r="T8978"/>
      <c r="U8978"/>
      <c r="V8978"/>
      <c r="W8978"/>
      <c r="X8978"/>
      <c r="Y8978"/>
      <c r="Z8978"/>
      <c r="AA8978"/>
      <c r="AB8978"/>
      <c r="AC8978"/>
    </row>
    <row r="8979" spans="2:29" s="14" customFormat="1" x14ac:dyDescent="0.25">
      <c r="B8979"/>
      <c r="C8979"/>
      <c r="D8979"/>
      <c r="E8979"/>
      <c r="F8979"/>
      <c r="G8979"/>
      <c r="H8979"/>
      <c r="I8979"/>
      <c r="J8979"/>
      <c r="K8979" s="91"/>
      <c r="L8979" s="91"/>
      <c r="M8979" s="91"/>
      <c r="R8979"/>
      <c r="S8979"/>
      <c r="T8979"/>
      <c r="U8979"/>
      <c r="V8979"/>
      <c r="W8979"/>
      <c r="X8979"/>
      <c r="Y8979"/>
      <c r="Z8979"/>
      <c r="AA8979"/>
      <c r="AB8979"/>
      <c r="AC8979"/>
    </row>
    <row r="8980" spans="2:29" s="14" customFormat="1" x14ac:dyDescent="0.25">
      <c r="B8980"/>
      <c r="C8980"/>
      <c r="D8980"/>
      <c r="E8980"/>
      <c r="F8980"/>
      <c r="G8980"/>
      <c r="H8980"/>
      <c r="I8980"/>
      <c r="J8980"/>
      <c r="K8980" s="91"/>
      <c r="L8980" s="91"/>
      <c r="M8980" s="91"/>
      <c r="R8980"/>
      <c r="S8980"/>
      <c r="T8980"/>
      <c r="U8980"/>
      <c r="V8980"/>
      <c r="W8980"/>
      <c r="X8980"/>
      <c r="Y8980"/>
      <c r="Z8980"/>
      <c r="AA8980"/>
      <c r="AB8980"/>
      <c r="AC8980"/>
    </row>
    <row r="8981" spans="2:29" s="14" customFormat="1" x14ac:dyDescent="0.25">
      <c r="B8981"/>
      <c r="C8981"/>
      <c r="D8981"/>
      <c r="E8981"/>
      <c r="F8981"/>
      <c r="G8981"/>
      <c r="H8981"/>
      <c r="I8981"/>
      <c r="J8981"/>
      <c r="K8981" s="91"/>
      <c r="L8981" s="91"/>
      <c r="M8981" s="91"/>
      <c r="R8981"/>
      <c r="S8981"/>
      <c r="T8981"/>
      <c r="U8981"/>
      <c r="V8981"/>
      <c r="W8981"/>
      <c r="X8981"/>
      <c r="Y8981"/>
      <c r="Z8981"/>
      <c r="AA8981"/>
      <c r="AB8981"/>
      <c r="AC8981"/>
    </row>
    <row r="8982" spans="2:29" s="14" customFormat="1" x14ac:dyDescent="0.25">
      <c r="B8982"/>
      <c r="C8982"/>
      <c r="D8982"/>
      <c r="E8982"/>
      <c r="F8982"/>
      <c r="G8982"/>
      <c r="H8982"/>
      <c r="I8982"/>
      <c r="J8982"/>
      <c r="K8982" s="91"/>
      <c r="L8982" s="91"/>
      <c r="M8982" s="91"/>
      <c r="R8982"/>
      <c r="S8982"/>
      <c r="T8982"/>
      <c r="U8982"/>
      <c r="V8982"/>
      <c r="W8982"/>
      <c r="X8982"/>
      <c r="Y8982"/>
      <c r="Z8982"/>
      <c r="AA8982"/>
      <c r="AB8982"/>
      <c r="AC8982"/>
    </row>
    <row r="8983" spans="2:29" s="14" customFormat="1" x14ac:dyDescent="0.25">
      <c r="B8983"/>
      <c r="C8983"/>
      <c r="D8983"/>
      <c r="E8983"/>
      <c r="F8983"/>
      <c r="G8983"/>
      <c r="H8983"/>
      <c r="I8983"/>
      <c r="J8983"/>
      <c r="K8983" s="91"/>
      <c r="L8983" s="91"/>
      <c r="M8983" s="91"/>
      <c r="R8983"/>
      <c r="S8983"/>
      <c r="T8983"/>
      <c r="U8983"/>
      <c r="V8983"/>
      <c r="W8983"/>
      <c r="X8983"/>
      <c r="Y8983"/>
      <c r="Z8983"/>
      <c r="AA8983"/>
      <c r="AB8983"/>
      <c r="AC8983"/>
    </row>
    <row r="8984" spans="2:29" s="14" customFormat="1" x14ac:dyDescent="0.25">
      <c r="B8984"/>
      <c r="C8984"/>
      <c r="D8984"/>
      <c r="E8984"/>
      <c r="F8984"/>
      <c r="G8984"/>
      <c r="H8984"/>
      <c r="I8984"/>
      <c r="J8984"/>
      <c r="K8984" s="91"/>
      <c r="L8984" s="91"/>
      <c r="M8984" s="91"/>
      <c r="R8984"/>
      <c r="S8984"/>
      <c r="T8984"/>
      <c r="U8984"/>
      <c r="V8984"/>
      <c r="W8984"/>
      <c r="X8984"/>
      <c r="Y8984"/>
      <c r="Z8984"/>
      <c r="AA8984"/>
      <c r="AB8984"/>
      <c r="AC8984"/>
    </row>
    <row r="8985" spans="2:29" s="14" customFormat="1" x14ac:dyDescent="0.25">
      <c r="B8985"/>
      <c r="C8985"/>
      <c r="D8985"/>
      <c r="E8985"/>
      <c r="F8985"/>
      <c r="G8985"/>
      <c r="H8985"/>
      <c r="I8985"/>
      <c r="J8985"/>
      <c r="K8985" s="91"/>
      <c r="L8985" s="91"/>
      <c r="M8985" s="91"/>
      <c r="R8985"/>
      <c r="S8985"/>
      <c r="T8985"/>
      <c r="U8985"/>
      <c r="V8985"/>
      <c r="W8985"/>
      <c r="X8985"/>
      <c r="Y8985"/>
      <c r="Z8985"/>
      <c r="AA8985"/>
      <c r="AB8985"/>
      <c r="AC8985"/>
    </row>
    <row r="8986" spans="2:29" s="14" customFormat="1" x14ac:dyDescent="0.25">
      <c r="B8986"/>
      <c r="C8986"/>
      <c r="D8986"/>
      <c r="E8986"/>
      <c r="F8986"/>
      <c r="G8986"/>
      <c r="H8986"/>
      <c r="I8986"/>
      <c r="J8986"/>
      <c r="K8986" s="91"/>
      <c r="L8986" s="91"/>
      <c r="M8986" s="91"/>
      <c r="R8986"/>
      <c r="S8986"/>
      <c r="T8986"/>
      <c r="U8986"/>
      <c r="V8986"/>
      <c r="W8986"/>
      <c r="X8986"/>
      <c r="Y8986"/>
      <c r="Z8986"/>
      <c r="AA8986"/>
      <c r="AB8986"/>
      <c r="AC8986"/>
    </row>
    <row r="8987" spans="2:29" s="14" customFormat="1" x14ac:dyDescent="0.25">
      <c r="B8987"/>
      <c r="C8987"/>
      <c r="D8987"/>
      <c r="E8987"/>
      <c r="F8987"/>
      <c r="G8987"/>
      <c r="H8987"/>
      <c r="I8987"/>
      <c r="J8987"/>
      <c r="K8987" s="91"/>
      <c r="L8987" s="91"/>
      <c r="M8987" s="91"/>
      <c r="R8987"/>
      <c r="S8987"/>
      <c r="T8987"/>
      <c r="U8987"/>
      <c r="V8987"/>
      <c r="W8987"/>
      <c r="X8987"/>
      <c r="Y8987"/>
      <c r="Z8987"/>
      <c r="AA8987"/>
      <c r="AB8987"/>
      <c r="AC8987"/>
    </row>
    <row r="8988" spans="2:29" s="14" customFormat="1" x14ac:dyDescent="0.25">
      <c r="B8988"/>
      <c r="C8988"/>
      <c r="D8988"/>
      <c r="E8988"/>
      <c r="F8988"/>
      <c r="G8988"/>
      <c r="H8988"/>
      <c r="I8988"/>
      <c r="J8988"/>
      <c r="K8988" s="91"/>
      <c r="L8988" s="91"/>
      <c r="M8988" s="91"/>
      <c r="R8988"/>
      <c r="S8988"/>
      <c r="T8988"/>
      <c r="U8988"/>
      <c r="V8988"/>
      <c r="W8988"/>
      <c r="X8988"/>
      <c r="Y8988"/>
      <c r="Z8988"/>
      <c r="AA8988"/>
      <c r="AB8988"/>
      <c r="AC8988"/>
    </row>
    <row r="8989" spans="2:29" s="14" customFormat="1" x14ac:dyDescent="0.25">
      <c r="B8989"/>
      <c r="C8989"/>
      <c r="D8989"/>
      <c r="E8989"/>
      <c r="F8989"/>
      <c r="G8989"/>
      <c r="H8989"/>
      <c r="I8989"/>
      <c r="J8989"/>
      <c r="K8989" s="91"/>
      <c r="L8989" s="91"/>
      <c r="M8989" s="91"/>
      <c r="R8989"/>
      <c r="S8989"/>
      <c r="T8989"/>
      <c r="U8989"/>
      <c r="V8989"/>
      <c r="W8989"/>
      <c r="X8989"/>
      <c r="Y8989"/>
      <c r="Z8989"/>
      <c r="AA8989"/>
      <c r="AB8989"/>
      <c r="AC8989"/>
    </row>
    <row r="8990" spans="2:29" s="14" customFormat="1" x14ac:dyDescent="0.25">
      <c r="B8990"/>
      <c r="C8990"/>
      <c r="D8990"/>
      <c r="E8990"/>
      <c r="F8990"/>
      <c r="G8990"/>
      <c r="H8990"/>
      <c r="I8990"/>
      <c r="J8990"/>
      <c r="K8990" s="91"/>
      <c r="L8990" s="91"/>
      <c r="M8990" s="91"/>
      <c r="R8990"/>
      <c r="S8990"/>
      <c r="T8990"/>
      <c r="U8990"/>
      <c r="V8990"/>
      <c r="W8990"/>
      <c r="X8990"/>
      <c r="Y8990"/>
      <c r="Z8990"/>
      <c r="AA8990"/>
      <c r="AB8990"/>
      <c r="AC8990"/>
    </row>
    <row r="8991" spans="2:29" s="14" customFormat="1" x14ac:dyDescent="0.25">
      <c r="B8991"/>
      <c r="C8991"/>
      <c r="D8991"/>
      <c r="E8991"/>
      <c r="F8991"/>
      <c r="G8991"/>
      <c r="H8991"/>
      <c r="I8991"/>
      <c r="J8991"/>
      <c r="K8991" s="91"/>
      <c r="L8991" s="91"/>
      <c r="M8991" s="91"/>
      <c r="R8991"/>
      <c r="S8991"/>
      <c r="T8991"/>
      <c r="U8991"/>
      <c r="V8991"/>
      <c r="W8991"/>
      <c r="X8991"/>
      <c r="Y8991"/>
      <c r="Z8991"/>
      <c r="AA8991"/>
      <c r="AB8991"/>
      <c r="AC8991"/>
    </row>
    <row r="8992" spans="2:29" s="14" customFormat="1" x14ac:dyDescent="0.25">
      <c r="B8992"/>
      <c r="C8992"/>
      <c r="D8992"/>
      <c r="E8992"/>
      <c r="F8992"/>
      <c r="G8992"/>
      <c r="H8992"/>
      <c r="I8992"/>
      <c r="J8992"/>
      <c r="K8992" s="91"/>
      <c r="L8992" s="91"/>
      <c r="M8992" s="91"/>
      <c r="R8992"/>
      <c r="S8992"/>
      <c r="T8992"/>
      <c r="U8992"/>
      <c r="V8992"/>
      <c r="W8992"/>
      <c r="X8992"/>
      <c r="Y8992"/>
      <c r="Z8992"/>
      <c r="AA8992"/>
      <c r="AB8992"/>
      <c r="AC8992"/>
    </row>
    <row r="8993" spans="2:29" s="14" customFormat="1" x14ac:dyDescent="0.25">
      <c r="B8993"/>
      <c r="C8993"/>
      <c r="D8993"/>
      <c r="E8993"/>
      <c r="F8993"/>
      <c r="G8993"/>
      <c r="H8993"/>
      <c r="I8993"/>
      <c r="J8993"/>
      <c r="K8993" s="91"/>
      <c r="L8993" s="91"/>
      <c r="M8993" s="91"/>
      <c r="R8993"/>
      <c r="S8993"/>
      <c r="T8993"/>
      <c r="U8993"/>
      <c r="V8993"/>
      <c r="W8993"/>
      <c r="X8993"/>
      <c r="Y8993"/>
      <c r="Z8993"/>
      <c r="AA8993"/>
      <c r="AB8993"/>
      <c r="AC8993"/>
    </row>
    <row r="8994" spans="2:29" s="14" customFormat="1" x14ac:dyDescent="0.25">
      <c r="B8994"/>
      <c r="C8994"/>
      <c r="D8994"/>
      <c r="E8994"/>
      <c r="F8994"/>
      <c r="G8994"/>
      <c r="H8994"/>
      <c r="I8994"/>
      <c r="J8994"/>
      <c r="K8994" s="91"/>
      <c r="L8994" s="91"/>
      <c r="M8994" s="91"/>
      <c r="R8994"/>
      <c r="S8994"/>
      <c r="T8994"/>
      <c r="U8994"/>
      <c r="V8994"/>
      <c r="W8994"/>
      <c r="X8994"/>
      <c r="Y8994"/>
      <c r="Z8994"/>
      <c r="AA8994"/>
      <c r="AB8994"/>
      <c r="AC8994"/>
    </row>
    <row r="8995" spans="2:29" s="14" customFormat="1" x14ac:dyDescent="0.25">
      <c r="B8995"/>
      <c r="C8995"/>
      <c r="D8995"/>
      <c r="E8995"/>
      <c r="F8995"/>
      <c r="G8995"/>
      <c r="H8995"/>
      <c r="I8995"/>
      <c r="J8995"/>
      <c r="K8995" s="91"/>
      <c r="L8995" s="91"/>
      <c r="M8995" s="91"/>
      <c r="R8995"/>
      <c r="S8995"/>
      <c r="T8995"/>
      <c r="U8995"/>
      <c r="V8995"/>
      <c r="W8995"/>
      <c r="X8995"/>
      <c r="Y8995"/>
      <c r="Z8995"/>
      <c r="AA8995"/>
      <c r="AB8995"/>
      <c r="AC8995"/>
    </row>
    <row r="8996" spans="2:29" s="14" customFormat="1" x14ac:dyDescent="0.25">
      <c r="B8996"/>
      <c r="C8996"/>
      <c r="D8996"/>
      <c r="E8996"/>
      <c r="F8996"/>
      <c r="G8996"/>
      <c r="H8996"/>
      <c r="I8996"/>
      <c r="J8996"/>
      <c r="K8996" s="91"/>
      <c r="L8996" s="91"/>
      <c r="M8996" s="91"/>
      <c r="R8996"/>
      <c r="S8996"/>
      <c r="T8996"/>
      <c r="U8996"/>
      <c r="V8996"/>
      <c r="W8996"/>
      <c r="X8996"/>
      <c r="Y8996"/>
      <c r="Z8996"/>
      <c r="AA8996"/>
      <c r="AB8996"/>
      <c r="AC8996"/>
    </row>
    <row r="8997" spans="2:29" s="14" customFormat="1" x14ac:dyDescent="0.25">
      <c r="B8997"/>
      <c r="C8997"/>
      <c r="D8997"/>
      <c r="E8997"/>
      <c r="F8997"/>
      <c r="G8997"/>
      <c r="H8997"/>
      <c r="I8997"/>
      <c r="J8997"/>
      <c r="K8997" s="91"/>
      <c r="L8997" s="91"/>
      <c r="M8997" s="91"/>
      <c r="R8997"/>
      <c r="S8997"/>
      <c r="T8997"/>
      <c r="U8997"/>
      <c r="V8997"/>
      <c r="W8997"/>
      <c r="X8997"/>
      <c r="Y8997"/>
      <c r="Z8997"/>
      <c r="AA8997"/>
      <c r="AB8997"/>
      <c r="AC8997"/>
    </row>
    <row r="8998" spans="2:29" s="14" customFormat="1" x14ac:dyDescent="0.25">
      <c r="B8998"/>
      <c r="C8998"/>
      <c r="D8998"/>
      <c r="E8998"/>
      <c r="F8998"/>
      <c r="G8998"/>
      <c r="H8998"/>
      <c r="I8998"/>
      <c r="J8998"/>
      <c r="K8998" s="91"/>
      <c r="L8998" s="91"/>
      <c r="M8998" s="91"/>
      <c r="R8998"/>
      <c r="S8998"/>
      <c r="T8998"/>
      <c r="U8998"/>
      <c r="V8998"/>
      <c r="W8998"/>
      <c r="X8998"/>
      <c r="Y8998"/>
      <c r="Z8998"/>
      <c r="AA8998"/>
      <c r="AB8998"/>
      <c r="AC8998"/>
    </row>
    <row r="8999" spans="2:29" s="14" customFormat="1" x14ac:dyDescent="0.25">
      <c r="B8999"/>
      <c r="C8999"/>
      <c r="D8999"/>
      <c r="E8999"/>
      <c r="F8999"/>
      <c r="G8999"/>
      <c r="H8999"/>
      <c r="I8999"/>
      <c r="J8999"/>
      <c r="K8999" s="91"/>
      <c r="L8999" s="91"/>
      <c r="M8999" s="91"/>
      <c r="R8999"/>
      <c r="S8999"/>
      <c r="T8999"/>
      <c r="U8999"/>
      <c r="V8999"/>
      <c r="W8999"/>
      <c r="X8999"/>
      <c r="Y8999"/>
      <c r="Z8999"/>
      <c r="AA8999"/>
      <c r="AB8999"/>
      <c r="AC8999"/>
    </row>
    <row r="9000" spans="2:29" s="14" customFormat="1" x14ac:dyDescent="0.25">
      <c r="B9000"/>
      <c r="C9000"/>
      <c r="D9000"/>
      <c r="E9000"/>
      <c r="F9000"/>
      <c r="G9000"/>
      <c r="H9000"/>
      <c r="I9000"/>
      <c r="J9000"/>
      <c r="K9000" s="91"/>
      <c r="L9000" s="91"/>
      <c r="M9000" s="91"/>
      <c r="R9000"/>
      <c r="S9000"/>
      <c r="T9000"/>
      <c r="U9000"/>
      <c r="V9000"/>
      <c r="W9000"/>
      <c r="X9000"/>
      <c r="Y9000"/>
      <c r="Z9000"/>
      <c r="AA9000"/>
      <c r="AB9000"/>
      <c r="AC9000"/>
    </row>
    <row r="9001" spans="2:29" s="14" customFormat="1" x14ac:dyDescent="0.25">
      <c r="B9001"/>
      <c r="C9001"/>
      <c r="D9001"/>
      <c r="E9001"/>
      <c r="F9001"/>
      <c r="G9001"/>
      <c r="H9001"/>
      <c r="I9001"/>
      <c r="J9001"/>
      <c r="K9001" s="91"/>
      <c r="L9001" s="91"/>
      <c r="M9001" s="91"/>
      <c r="R9001"/>
      <c r="S9001"/>
      <c r="T9001"/>
      <c r="U9001"/>
      <c r="V9001"/>
      <c r="W9001"/>
      <c r="X9001"/>
      <c r="Y9001"/>
      <c r="Z9001"/>
      <c r="AA9001"/>
      <c r="AB9001"/>
      <c r="AC9001"/>
    </row>
    <row r="9002" spans="2:29" s="14" customFormat="1" x14ac:dyDescent="0.25">
      <c r="B9002"/>
      <c r="C9002"/>
      <c r="D9002"/>
      <c r="E9002"/>
      <c r="F9002"/>
      <c r="G9002"/>
      <c r="H9002"/>
      <c r="I9002"/>
      <c r="J9002"/>
      <c r="K9002" s="91"/>
      <c r="L9002" s="91"/>
      <c r="M9002" s="91"/>
      <c r="R9002"/>
      <c r="S9002"/>
      <c r="T9002"/>
      <c r="U9002"/>
      <c r="V9002"/>
      <c r="W9002"/>
      <c r="X9002"/>
      <c r="Y9002"/>
      <c r="Z9002"/>
      <c r="AA9002"/>
      <c r="AB9002"/>
      <c r="AC9002"/>
    </row>
    <row r="9003" spans="2:29" s="14" customFormat="1" x14ac:dyDescent="0.25">
      <c r="B9003"/>
      <c r="C9003"/>
      <c r="D9003"/>
      <c r="E9003"/>
      <c r="F9003"/>
      <c r="G9003"/>
      <c r="H9003"/>
      <c r="I9003"/>
      <c r="J9003"/>
      <c r="K9003" s="91"/>
      <c r="L9003" s="91"/>
      <c r="M9003" s="91"/>
      <c r="R9003"/>
      <c r="S9003"/>
      <c r="T9003"/>
      <c r="U9003"/>
      <c r="V9003"/>
      <c r="W9003"/>
      <c r="X9003"/>
      <c r="Y9003"/>
      <c r="Z9003"/>
      <c r="AA9003"/>
      <c r="AB9003"/>
      <c r="AC9003"/>
    </row>
    <row r="9004" spans="2:29" s="14" customFormat="1" x14ac:dyDescent="0.25">
      <c r="B9004"/>
      <c r="C9004"/>
      <c r="D9004"/>
      <c r="E9004"/>
      <c r="F9004"/>
      <c r="G9004"/>
      <c r="H9004"/>
      <c r="I9004"/>
      <c r="J9004"/>
      <c r="K9004" s="91"/>
      <c r="L9004" s="91"/>
      <c r="M9004" s="91"/>
      <c r="R9004"/>
      <c r="S9004"/>
      <c r="T9004"/>
      <c r="U9004"/>
      <c r="V9004"/>
      <c r="W9004"/>
      <c r="X9004"/>
      <c r="Y9004"/>
      <c r="Z9004"/>
      <c r="AA9004"/>
      <c r="AB9004"/>
      <c r="AC9004"/>
    </row>
    <row r="9005" spans="2:29" s="14" customFormat="1" x14ac:dyDescent="0.25">
      <c r="B9005"/>
      <c r="C9005"/>
      <c r="D9005"/>
      <c r="E9005"/>
      <c r="F9005"/>
      <c r="G9005"/>
      <c r="H9005"/>
      <c r="I9005"/>
      <c r="J9005"/>
      <c r="K9005" s="91"/>
      <c r="L9005" s="91"/>
      <c r="M9005" s="91"/>
      <c r="R9005"/>
      <c r="S9005"/>
      <c r="T9005"/>
      <c r="U9005"/>
      <c r="V9005"/>
      <c r="W9005"/>
      <c r="X9005"/>
      <c r="Y9005"/>
      <c r="Z9005"/>
      <c r="AA9005"/>
      <c r="AB9005"/>
      <c r="AC9005"/>
    </row>
    <row r="9006" spans="2:29" s="14" customFormat="1" x14ac:dyDescent="0.25">
      <c r="B9006"/>
      <c r="C9006"/>
      <c r="D9006"/>
      <c r="E9006"/>
      <c r="F9006"/>
      <c r="G9006"/>
      <c r="H9006"/>
      <c r="I9006"/>
      <c r="J9006"/>
      <c r="K9006" s="91"/>
      <c r="L9006" s="91"/>
      <c r="M9006" s="91"/>
      <c r="R9006"/>
      <c r="S9006"/>
      <c r="T9006"/>
      <c r="U9006"/>
      <c r="V9006"/>
      <c r="W9006"/>
      <c r="X9006"/>
      <c r="Y9006"/>
      <c r="Z9006"/>
      <c r="AA9006"/>
      <c r="AB9006"/>
      <c r="AC9006"/>
    </row>
    <row r="9007" spans="2:29" s="14" customFormat="1" x14ac:dyDescent="0.25">
      <c r="B9007"/>
      <c r="C9007"/>
      <c r="D9007"/>
      <c r="E9007"/>
      <c r="F9007"/>
      <c r="G9007"/>
      <c r="H9007"/>
      <c r="I9007"/>
      <c r="J9007"/>
      <c r="K9007" s="91"/>
      <c r="L9007" s="91"/>
      <c r="M9007" s="91"/>
      <c r="R9007"/>
      <c r="S9007"/>
      <c r="T9007"/>
      <c r="U9007"/>
      <c r="V9007"/>
      <c r="W9007"/>
      <c r="X9007"/>
      <c r="Y9007"/>
      <c r="Z9007"/>
      <c r="AA9007"/>
      <c r="AB9007"/>
      <c r="AC9007"/>
    </row>
    <row r="9008" spans="2:29" s="14" customFormat="1" x14ac:dyDescent="0.25">
      <c r="B9008"/>
      <c r="C9008"/>
      <c r="D9008"/>
      <c r="E9008"/>
      <c r="F9008"/>
      <c r="G9008"/>
      <c r="H9008"/>
      <c r="I9008"/>
      <c r="J9008"/>
      <c r="K9008" s="91"/>
      <c r="L9008" s="91"/>
      <c r="M9008" s="91"/>
      <c r="R9008"/>
      <c r="S9008"/>
      <c r="T9008"/>
      <c r="U9008"/>
      <c r="V9008"/>
      <c r="W9008"/>
      <c r="X9008"/>
      <c r="Y9008"/>
      <c r="Z9008"/>
      <c r="AA9008"/>
      <c r="AB9008"/>
      <c r="AC9008"/>
    </row>
    <row r="9009" spans="2:29" s="14" customFormat="1" x14ac:dyDescent="0.25">
      <c r="B9009"/>
      <c r="C9009"/>
      <c r="D9009"/>
      <c r="E9009"/>
      <c r="F9009"/>
      <c r="G9009"/>
      <c r="H9009"/>
      <c r="I9009"/>
      <c r="J9009"/>
      <c r="K9009" s="91"/>
      <c r="L9009" s="91"/>
      <c r="M9009" s="91"/>
      <c r="R9009"/>
      <c r="S9009"/>
      <c r="T9009"/>
      <c r="U9009"/>
      <c r="V9009"/>
      <c r="W9009"/>
      <c r="X9009"/>
      <c r="Y9009"/>
      <c r="Z9009"/>
      <c r="AA9009"/>
      <c r="AB9009"/>
      <c r="AC9009"/>
    </row>
    <row r="9010" spans="2:29" s="14" customFormat="1" x14ac:dyDescent="0.25">
      <c r="B9010"/>
      <c r="C9010"/>
      <c r="D9010"/>
      <c r="E9010"/>
      <c r="F9010"/>
      <c r="G9010"/>
      <c r="H9010"/>
      <c r="I9010"/>
      <c r="J9010"/>
      <c r="K9010" s="91"/>
      <c r="L9010" s="91"/>
      <c r="M9010" s="91"/>
      <c r="R9010"/>
      <c r="S9010"/>
      <c r="T9010"/>
      <c r="U9010"/>
      <c r="V9010"/>
      <c r="W9010"/>
      <c r="X9010"/>
      <c r="Y9010"/>
      <c r="Z9010"/>
      <c r="AA9010"/>
      <c r="AB9010"/>
      <c r="AC9010"/>
    </row>
    <row r="9011" spans="2:29" s="14" customFormat="1" x14ac:dyDescent="0.25">
      <c r="B9011"/>
      <c r="C9011"/>
      <c r="D9011"/>
      <c r="E9011"/>
      <c r="F9011"/>
      <c r="G9011"/>
      <c r="H9011"/>
      <c r="I9011"/>
      <c r="J9011"/>
      <c r="K9011" s="91"/>
      <c r="L9011" s="91"/>
      <c r="M9011" s="91"/>
      <c r="R9011"/>
      <c r="S9011"/>
      <c r="T9011"/>
      <c r="U9011"/>
      <c r="V9011"/>
      <c r="W9011"/>
      <c r="X9011"/>
      <c r="Y9011"/>
      <c r="Z9011"/>
      <c r="AA9011"/>
      <c r="AB9011"/>
      <c r="AC9011"/>
    </row>
    <row r="9012" spans="2:29" s="14" customFormat="1" x14ac:dyDescent="0.25">
      <c r="B9012"/>
      <c r="C9012"/>
      <c r="D9012"/>
      <c r="E9012"/>
      <c r="F9012"/>
      <c r="G9012"/>
      <c r="H9012"/>
      <c r="I9012"/>
      <c r="J9012"/>
      <c r="K9012" s="91"/>
      <c r="L9012" s="91"/>
      <c r="M9012" s="91"/>
      <c r="R9012"/>
      <c r="S9012"/>
      <c r="T9012"/>
      <c r="U9012"/>
      <c r="V9012"/>
      <c r="W9012"/>
      <c r="X9012"/>
      <c r="Y9012"/>
      <c r="Z9012"/>
      <c r="AA9012"/>
      <c r="AB9012"/>
      <c r="AC9012"/>
    </row>
    <row r="9013" spans="2:29" s="14" customFormat="1" x14ac:dyDescent="0.25">
      <c r="B9013"/>
      <c r="C9013"/>
      <c r="D9013"/>
      <c r="E9013"/>
      <c r="F9013"/>
      <c r="G9013"/>
      <c r="H9013"/>
      <c r="I9013"/>
      <c r="J9013"/>
      <c r="K9013" s="91"/>
      <c r="L9013" s="91"/>
      <c r="M9013" s="91"/>
      <c r="R9013"/>
      <c r="S9013"/>
      <c r="T9013"/>
      <c r="U9013"/>
      <c r="V9013"/>
      <c r="W9013"/>
      <c r="X9013"/>
      <c r="Y9013"/>
      <c r="Z9013"/>
      <c r="AA9013"/>
      <c r="AB9013"/>
      <c r="AC9013"/>
    </row>
    <row r="9014" spans="2:29" s="14" customFormat="1" x14ac:dyDescent="0.25">
      <c r="B9014"/>
      <c r="C9014"/>
      <c r="D9014"/>
      <c r="E9014"/>
      <c r="F9014"/>
      <c r="G9014"/>
      <c r="H9014"/>
      <c r="I9014"/>
      <c r="J9014"/>
      <c r="K9014" s="91"/>
      <c r="L9014" s="91"/>
      <c r="M9014" s="91"/>
      <c r="R9014"/>
      <c r="S9014"/>
      <c r="T9014"/>
      <c r="U9014"/>
      <c r="V9014"/>
      <c r="W9014"/>
      <c r="X9014"/>
      <c r="Y9014"/>
      <c r="Z9014"/>
      <c r="AA9014"/>
      <c r="AB9014"/>
      <c r="AC9014"/>
    </row>
    <row r="9015" spans="2:29" s="14" customFormat="1" x14ac:dyDescent="0.25">
      <c r="B9015"/>
      <c r="C9015"/>
      <c r="D9015"/>
      <c r="E9015"/>
      <c r="F9015"/>
      <c r="G9015"/>
      <c r="H9015"/>
      <c r="I9015"/>
      <c r="J9015"/>
      <c r="K9015" s="91"/>
      <c r="L9015" s="91"/>
      <c r="M9015" s="91"/>
      <c r="R9015"/>
      <c r="S9015"/>
      <c r="T9015"/>
      <c r="U9015"/>
      <c r="V9015"/>
      <c r="W9015"/>
      <c r="X9015"/>
      <c r="Y9015"/>
      <c r="Z9015"/>
      <c r="AA9015"/>
      <c r="AB9015"/>
      <c r="AC9015"/>
    </row>
    <row r="9016" spans="2:29" s="14" customFormat="1" x14ac:dyDescent="0.25">
      <c r="B9016"/>
      <c r="C9016"/>
      <c r="D9016"/>
      <c r="E9016"/>
      <c r="F9016"/>
      <c r="G9016"/>
      <c r="H9016"/>
      <c r="I9016"/>
      <c r="J9016"/>
      <c r="K9016" s="91"/>
      <c r="L9016" s="91"/>
      <c r="M9016" s="91"/>
      <c r="R9016"/>
      <c r="S9016"/>
      <c r="T9016"/>
      <c r="U9016"/>
      <c r="V9016"/>
      <c r="W9016"/>
      <c r="X9016"/>
      <c r="Y9016"/>
      <c r="Z9016"/>
      <c r="AA9016"/>
      <c r="AB9016"/>
      <c r="AC9016"/>
    </row>
    <row r="9017" spans="2:29" s="14" customFormat="1" x14ac:dyDescent="0.25">
      <c r="B9017"/>
      <c r="C9017"/>
      <c r="D9017"/>
      <c r="E9017"/>
      <c r="F9017"/>
      <c r="G9017"/>
      <c r="H9017"/>
      <c r="I9017"/>
      <c r="J9017"/>
      <c r="K9017" s="91"/>
      <c r="L9017" s="91"/>
      <c r="M9017" s="91"/>
      <c r="R9017"/>
      <c r="S9017"/>
      <c r="T9017"/>
      <c r="U9017"/>
      <c r="V9017"/>
      <c r="W9017"/>
      <c r="X9017"/>
      <c r="Y9017"/>
      <c r="Z9017"/>
      <c r="AA9017"/>
      <c r="AB9017"/>
      <c r="AC9017"/>
    </row>
    <row r="9018" spans="2:29" s="14" customFormat="1" x14ac:dyDescent="0.25">
      <c r="B9018"/>
      <c r="C9018"/>
      <c r="D9018"/>
      <c r="E9018"/>
      <c r="F9018"/>
      <c r="G9018"/>
      <c r="H9018"/>
      <c r="I9018"/>
      <c r="J9018"/>
      <c r="K9018" s="91"/>
      <c r="L9018" s="91"/>
      <c r="M9018" s="91"/>
      <c r="R9018"/>
      <c r="S9018"/>
      <c r="T9018"/>
      <c r="U9018"/>
      <c r="V9018"/>
      <c r="W9018"/>
      <c r="X9018"/>
      <c r="Y9018"/>
      <c r="Z9018"/>
      <c r="AA9018"/>
      <c r="AB9018"/>
      <c r="AC9018"/>
    </row>
    <row r="9019" spans="2:29" s="14" customFormat="1" x14ac:dyDescent="0.25">
      <c r="B9019"/>
      <c r="C9019"/>
      <c r="D9019"/>
      <c r="E9019"/>
      <c r="F9019"/>
      <c r="G9019"/>
      <c r="H9019"/>
      <c r="I9019"/>
      <c r="J9019"/>
      <c r="K9019" s="91"/>
      <c r="L9019" s="91"/>
      <c r="M9019" s="91"/>
      <c r="R9019"/>
      <c r="S9019"/>
      <c r="T9019"/>
      <c r="U9019"/>
      <c r="V9019"/>
      <c r="W9019"/>
      <c r="X9019"/>
      <c r="Y9019"/>
      <c r="Z9019"/>
      <c r="AA9019"/>
      <c r="AB9019"/>
      <c r="AC9019"/>
    </row>
    <row r="9020" spans="2:29" s="14" customFormat="1" x14ac:dyDescent="0.25">
      <c r="B9020"/>
      <c r="C9020"/>
      <c r="D9020"/>
      <c r="E9020"/>
      <c r="F9020"/>
      <c r="G9020"/>
      <c r="H9020"/>
      <c r="I9020"/>
      <c r="J9020"/>
      <c r="K9020" s="91"/>
      <c r="L9020" s="91"/>
      <c r="M9020" s="91"/>
      <c r="R9020"/>
      <c r="S9020"/>
      <c r="T9020"/>
      <c r="U9020"/>
      <c r="V9020"/>
      <c r="W9020"/>
      <c r="X9020"/>
      <c r="Y9020"/>
      <c r="Z9020"/>
      <c r="AA9020"/>
      <c r="AB9020"/>
      <c r="AC9020"/>
    </row>
    <row r="9021" spans="2:29" s="14" customFormat="1" x14ac:dyDescent="0.25">
      <c r="B9021"/>
      <c r="C9021"/>
      <c r="D9021"/>
      <c r="E9021"/>
      <c r="F9021"/>
      <c r="G9021"/>
      <c r="H9021"/>
      <c r="I9021"/>
      <c r="J9021"/>
      <c r="K9021" s="91"/>
      <c r="L9021" s="91"/>
      <c r="M9021" s="91"/>
      <c r="R9021"/>
      <c r="S9021"/>
      <c r="T9021"/>
      <c r="U9021"/>
      <c r="V9021"/>
      <c r="W9021"/>
      <c r="X9021"/>
      <c r="Y9021"/>
      <c r="Z9021"/>
      <c r="AA9021"/>
      <c r="AB9021"/>
      <c r="AC9021"/>
    </row>
    <row r="9022" spans="2:29" s="14" customFormat="1" x14ac:dyDescent="0.25">
      <c r="B9022"/>
      <c r="C9022"/>
      <c r="D9022"/>
      <c r="E9022"/>
      <c r="F9022"/>
      <c r="G9022"/>
      <c r="H9022"/>
      <c r="I9022"/>
      <c r="J9022"/>
      <c r="K9022" s="91"/>
      <c r="L9022" s="91"/>
      <c r="M9022" s="91"/>
      <c r="R9022"/>
      <c r="S9022"/>
      <c r="T9022"/>
      <c r="U9022"/>
      <c r="V9022"/>
      <c r="W9022"/>
      <c r="X9022"/>
      <c r="Y9022"/>
      <c r="Z9022"/>
      <c r="AA9022"/>
      <c r="AB9022"/>
      <c r="AC9022"/>
    </row>
    <row r="9023" spans="2:29" s="14" customFormat="1" x14ac:dyDescent="0.25">
      <c r="B9023"/>
      <c r="C9023"/>
      <c r="D9023"/>
      <c r="E9023"/>
      <c r="F9023"/>
      <c r="G9023"/>
      <c r="H9023"/>
      <c r="I9023"/>
      <c r="J9023"/>
      <c r="K9023" s="91"/>
      <c r="L9023" s="91"/>
      <c r="M9023" s="91"/>
      <c r="R9023"/>
      <c r="S9023"/>
      <c r="T9023"/>
      <c r="U9023"/>
      <c r="V9023"/>
      <c r="W9023"/>
      <c r="X9023"/>
      <c r="Y9023"/>
      <c r="Z9023"/>
      <c r="AA9023"/>
      <c r="AB9023"/>
      <c r="AC9023"/>
    </row>
    <row r="9024" spans="2:29" s="14" customFormat="1" x14ac:dyDescent="0.25">
      <c r="B9024"/>
      <c r="C9024"/>
      <c r="D9024"/>
      <c r="E9024"/>
      <c r="F9024"/>
      <c r="G9024"/>
      <c r="H9024"/>
      <c r="I9024"/>
      <c r="J9024"/>
      <c r="K9024" s="91"/>
      <c r="L9024" s="91"/>
      <c r="M9024" s="91"/>
      <c r="R9024"/>
      <c r="S9024"/>
      <c r="T9024"/>
      <c r="U9024"/>
      <c r="V9024"/>
      <c r="W9024"/>
      <c r="X9024"/>
      <c r="Y9024"/>
      <c r="Z9024"/>
      <c r="AA9024"/>
      <c r="AB9024"/>
      <c r="AC9024"/>
    </row>
    <row r="9025" spans="2:29" s="14" customFormat="1" x14ac:dyDescent="0.25">
      <c r="B9025"/>
      <c r="C9025"/>
      <c r="D9025"/>
      <c r="E9025"/>
      <c r="F9025"/>
      <c r="G9025"/>
      <c r="H9025"/>
      <c r="I9025"/>
      <c r="J9025"/>
      <c r="K9025" s="91"/>
      <c r="L9025" s="91"/>
      <c r="M9025" s="91"/>
      <c r="R9025"/>
      <c r="S9025"/>
      <c r="T9025"/>
      <c r="U9025"/>
      <c r="V9025"/>
      <c r="W9025"/>
      <c r="X9025"/>
      <c r="Y9025"/>
      <c r="Z9025"/>
      <c r="AA9025"/>
      <c r="AB9025"/>
      <c r="AC9025"/>
    </row>
    <row r="9026" spans="2:29" s="14" customFormat="1" x14ac:dyDescent="0.25">
      <c r="B9026"/>
      <c r="C9026"/>
      <c r="D9026"/>
      <c r="E9026"/>
      <c r="F9026"/>
      <c r="G9026"/>
      <c r="H9026"/>
      <c r="I9026"/>
      <c r="J9026"/>
      <c r="K9026" s="91"/>
      <c r="L9026" s="91"/>
      <c r="M9026" s="91"/>
      <c r="R9026"/>
      <c r="S9026"/>
      <c r="T9026"/>
      <c r="U9026"/>
      <c r="V9026"/>
      <c r="W9026"/>
      <c r="X9026"/>
      <c r="Y9026"/>
      <c r="Z9026"/>
      <c r="AA9026"/>
      <c r="AB9026"/>
      <c r="AC9026"/>
    </row>
    <row r="9027" spans="2:29" s="14" customFormat="1" x14ac:dyDescent="0.25">
      <c r="B9027"/>
      <c r="C9027"/>
      <c r="D9027"/>
      <c r="E9027"/>
      <c r="F9027"/>
      <c r="G9027"/>
      <c r="H9027"/>
      <c r="I9027"/>
      <c r="J9027"/>
      <c r="K9027" s="91"/>
      <c r="L9027" s="91"/>
      <c r="M9027" s="91"/>
      <c r="R9027"/>
      <c r="S9027"/>
      <c r="T9027"/>
      <c r="U9027"/>
      <c r="V9027"/>
      <c r="W9027"/>
      <c r="X9027"/>
      <c r="Y9027"/>
      <c r="Z9027"/>
      <c r="AA9027"/>
      <c r="AB9027"/>
      <c r="AC9027"/>
    </row>
    <row r="9028" spans="2:29" s="14" customFormat="1" x14ac:dyDescent="0.25">
      <c r="B9028"/>
      <c r="C9028"/>
      <c r="D9028"/>
      <c r="E9028"/>
      <c r="F9028"/>
      <c r="G9028"/>
      <c r="H9028"/>
      <c r="I9028"/>
      <c r="J9028"/>
      <c r="K9028" s="91"/>
      <c r="L9028" s="91"/>
      <c r="M9028" s="91"/>
      <c r="R9028"/>
      <c r="S9028"/>
      <c r="T9028"/>
      <c r="U9028"/>
      <c r="V9028"/>
      <c r="W9028"/>
      <c r="X9028"/>
      <c r="Y9028"/>
      <c r="Z9028"/>
      <c r="AA9028"/>
      <c r="AB9028"/>
      <c r="AC9028"/>
    </row>
    <row r="9029" spans="2:29" s="14" customFormat="1" x14ac:dyDescent="0.25">
      <c r="B9029"/>
      <c r="C9029"/>
      <c r="D9029"/>
      <c r="E9029"/>
      <c r="F9029"/>
      <c r="G9029"/>
      <c r="H9029"/>
      <c r="I9029"/>
      <c r="J9029"/>
      <c r="K9029" s="91"/>
      <c r="L9029" s="91"/>
      <c r="M9029" s="91"/>
      <c r="R9029"/>
      <c r="S9029"/>
      <c r="T9029"/>
      <c r="U9029"/>
      <c r="V9029"/>
      <c r="W9029"/>
      <c r="X9029"/>
      <c r="Y9029"/>
      <c r="Z9029"/>
      <c r="AA9029"/>
      <c r="AB9029"/>
      <c r="AC9029"/>
    </row>
    <row r="9030" spans="2:29" s="14" customFormat="1" x14ac:dyDescent="0.25">
      <c r="B9030"/>
      <c r="C9030"/>
      <c r="D9030"/>
      <c r="E9030"/>
      <c r="F9030"/>
      <c r="G9030"/>
      <c r="H9030"/>
      <c r="I9030"/>
      <c r="J9030"/>
      <c r="K9030" s="91"/>
      <c r="L9030" s="91"/>
      <c r="M9030" s="91"/>
      <c r="R9030"/>
      <c r="S9030"/>
      <c r="T9030"/>
      <c r="U9030"/>
      <c r="V9030"/>
      <c r="W9030"/>
      <c r="X9030"/>
      <c r="Y9030"/>
      <c r="Z9030"/>
      <c r="AA9030"/>
      <c r="AB9030"/>
      <c r="AC9030"/>
    </row>
    <row r="9031" spans="2:29" s="14" customFormat="1" x14ac:dyDescent="0.25">
      <c r="B9031"/>
      <c r="C9031"/>
      <c r="D9031"/>
      <c r="E9031"/>
      <c r="F9031"/>
      <c r="G9031"/>
      <c r="H9031"/>
      <c r="I9031"/>
      <c r="J9031"/>
      <c r="K9031" s="91"/>
      <c r="L9031" s="91"/>
      <c r="M9031" s="91"/>
      <c r="R9031"/>
      <c r="S9031"/>
      <c r="T9031"/>
      <c r="U9031"/>
      <c r="V9031"/>
      <c r="W9031"/>
      <c r="X9031"/>
      <c r="Y9031"/>
      <c r="Z9031"/>
      <c r="AA9031"/>
      <c r="AB9031"/>
      <c r="AC9031"/>
    </row>
    <row r="9032" spans="2:29" s="14" customFormat="1" x14ac:dyDescent="0.25">
      <c r="B9032"/>
      <c r="C9032"/>
      <c r="D9032"/>
      <c r="E9032"/>
      <c r="F9032"/>
      <c r="G9032"/>
      <c r="H9032"/>
      <c r="I9032"/>
      <c r="J9032"/>
      <c r="K9032" s="91"/>
      <c r="L9032" s="91"/>
      <c r="M9032" s="91"/>
      <c r="R9032"/>
      <c r="S9032"/>
      <c r="T9032"/>
      <c r="U9032"/>
      <c r="V9032"/>
      <c r="W9032"/>
      <c r="X9032"/>
      <c r="Y9032"/>
      <c r="Z9032"/>
      <c r="AA9032"/>
      <c r="AB9032"/>
      <c r="AC9032"/>
    </row>
    <row r="9033" spans="2:29" s="14" customFormat="1" x14ac:dyDescent="0.25">
      <c r="B9033"/>
      <c r="C9033"/>
      <c r="D9033"/>
      <c r="E9033"/>
      <c r="F9033"/>
      <c r="G9033"/>
      <c r="H9033"/>
      <c r="I9033"/>
      <c r="J9033"/>
      <c r="K9033" s="91"/>
      <c r="L9033" s="91"/>
      <c r="M9033" s="91"/>
      <c r="R9033"/>
      <c r="S9033"/>
      <c r="T9033"/>
      <c r="U9033"/>
      <c r="V9033"/>
      <c r="W9033"/>
      <c r="X9033"/>
      <c r="Y9033"/>
      <c r="Z9033"/>
      <c r="AA9033"/>
      <c r="AB9033"/>
      <c r="AC9033"/>
    </row>
    <row r="9034" spans="2:29" s="14" customFormat="1" x14ac:dyDescent="0.25">
      <c r="B9034"/>
      <c r="C9034"/>
      <c r="D9034"/>
      <c r="E9034"/>
      <c r="F9034"/>
      <c r="G9034"/>
      <c r="H9034"/>
      <c r="I9034"/>
      <c r="J9034"/>
      <c r="K9034" s="91"/>
      <c r="L9034" s="91"/>
      <c r="M9034" s="91"/>
      <c r="R9034"/>
      <c r="S9034"/>
      <c r="T9034"/>
      <c r="U9034"/>
      <c r="V9034"/>
      <c r="W9034"/>
      <c r="X9034"/>
      <c r="Y9034"/>
      <c r="Z9034"/>
      <c r="AA9034"/>
      <c r="AB9034"/>
      <c r="AC9034"/>
    </row>
    <row r="9035" spans="2:29" s="14" customFormat="1" x14ac:dyDescent="0.25">
      <c r="B9035"/>
      <c r="C9035"/>
      <c r="D9035"/>
      <c r="E9035"/>
      <c r="F9035"/>
      <c r="G9035"/>
      <c r="H9035"/>
      <c r="I9035"/>
      <c r="J9035"/>
      <c r="K9035" s="91"/>
      <c r="L9035" s="91"/>
      <c r="M9035" s="91"/>
      <c r="R9035"/>
      <c r="S9035"/>
      <c r="T9035"/>
      <c r="U9035"/>
      <c r="V9035"/>
      <c r="W9035"/>
      <c r="X9035"/>
      <c r="Y9035"/>
      <c r="Z9035"/>
      <c r="AA9035"/>
      <c r="AB9035"/>
      <c r="AC9035"/>
    </row>
    <row r="9036" spans="2:29" s="14" customFormat="1" x14ac:dyDescent="0.25">
      <c r="B9036"/>
      <c r="C9036"/>
      <c r="D9036"/>
      <c r="E9036"/>
      <c r="F9036"/>
      <c r="G9036"/>
      <c r="H9036"/>
      <c r="I9036"/>
      <c r="J9036"/>
      <c r="K9036" s="91"/>
      <c r="L9036" s="91"/>
      <c r="M9036" s="91"/>
      <c r="R9036"/>
      <c r="S9036"/>
      <c r="T9036"/>
      <c r="U9036"/>
      <c r="V9036"/>
      <c r="W9036"/>
      <c r="X9036"/>
      <c r="Y9036"/>
      <c r="Z9036"/>
      <c r="AA9036"/>
      <c r="AB9036"/>
      <c r="AC9036"/>
    </row>
    <row r="9037" spans="2:29" s="14" customFormat="1" x14ac:dyDescent="0.25">
      <c r="B9037"/>
      <c r="C9037"/>
      <c r="D9037"/>
      <c r="E9037"/>
      <c r="F9037"/>
      <c r="G9037"/>
      <c r="H9037"/>
      <c r="I9037"/>
      <c r="J9037"/>
      <c r="K9037" s="91"/>
      <c r="L9037" s="91"/>
      <c r="M9037" s="91"/>
      <c r="R9037"/>
      <c r="S9037"/>
      <c r="T9037"/>
      <c r="U9037"/>
      <c r="V9037"/>
      <c r="W9037"/>
      <c r="X9037"/>
      <c r="Y9037"/>
      <c r="Z9037"/>
      <c r="AA9037"/>
      <c r="AB9037"/>
      <c r="AC9037"/>
    </row>
    <row r="9038" spans="2:29" s="14" customFormat="1" x14ac:dyDescent="0.25">
      <c r="B9038"/>
      <c r="C9038"/>
      <c r="D9038"/>
      <c r="E9038"/>
      <c r="F9038"/>
      <c r="G9038"/>
      <c r="H9038"/>
      <c r="I9038"/>
      <c r="J9038"/>
      <c r="K9038" s="91"/>
      <c r="L9038" s="91"/>
      <c r="M9038" s="91"/>
      <c r="R9038"/>
      <c r="S9038"/>
      <c r="T9038"/>
      <c r="U9038"/>
      <c r="V9038"/>
      <c r="W9038"/>
      <c r="X9038"/>
      <c r="Y9038"/>
      <c r="Z9038"/>
      <c r="AA9038"/>
      <c r="AB9038"/>
      <c r="AC9038"/>
    </row>
    <row r="9039" spans="2:29" s="14" customFormat="1" x14ac:dyDescent="0.25">
      <c r="B9039"/>
      <c r="C9039"/>
      <c r="D9039"/>
      <c r="E9039"/>
      <c r="F9039"/>
      <c r="G9039"/>
      <c r="H9039"/>
      <c r="I9039"/>
      <c r="J9039"/>
      <c r="K9039" s="91"/>
      <c r="L9039" s="91"/>
      <c r="M9039" s="91"/>
      <c r="R9039"/>
      <c r="S9039"/>
      <c r="T9039"/>
      <c r="U9039"/>
      <c r="V9039"/>
      <c r="W9039"/>
      <c r="X9039"/>
      <c r="Y9039"/>
      <c r="Z9039"/>
      <c r="AA9039"/>
      <c r="AB9039"/>
      <c r="AC9039"/>
    </row>
    <row r="9040" spans="2:29" s="14" customFormat="1" x14ac:dyDescent="0.25">
      <c r="B9040"/>
      <c r="C9040"/>
      <c r="D9040"/>
      <c r="E9040"/>
      <c r="F9040"/>
      <c r="G9040"/>
      <c r="H9040"/>
      <c r="I9040"/>
      <c r="J9040"/>
      <c r="K9040" s="91"/>
      <c r="L9040" s="91"/>
      <c r="M9040" s="91"/>
      <c r="R9040"/>
      <c r="S9040"/>
      <c r="T9040"/>
      <c r="U9040"/>
      <c r="V9040"/>
      <c r="W9040"/>
      <c r="X9040"/>
      <c r="Y9040"/>
      <c r="Z9040"/>
      <c r="AA9040"/>
      <c r="AB9040"/>
      <c r="AC9040"/>
    </row>
    <row r="9041" spans="2:29" s="14" customFormat="1" x14ac:dyDescent="0.25">
      <c r="B9041"/>
      <c r="C9041"/>
      <c r="D9041"/>
      <c r="E9041"/>
      <c r="F9041"/>
      <c r="G9041"/>
      <c r="H9041"/>
      <c r="I9041"/>
      <c r="J9041"/>
      <c r="K9041" s="91"/>
      <c r="L9041" s="91"/>
      <c r="M9041" s="91"/>
      <c r="R9041"/>
      <c r="S9041"/>
      <c r="T9041"/>
      <c r="U9041"/>
      <c r="V9041"/>
      <c r="W9041"/>
      <c r="X9041"/>
      <c r="Y9041"/>
      <c r="Z9041"/>
      <c r="AA9041"/>
      <c r="AB9041"/>
      <c r="AC9041"/>
    </row>
    <row r="9042" spans="2:29" s="14" customFormat="1" x14ac:dyDescent="0.25">
      <c r="B9042"/>
      <c r="C9042"/>
      <c r="D9042"/>
      <c r="E9042"/>
      <c r="F9042"/>
      <c r="G9042"/>
      <c r="H9042"/>
      <c r="I9042"/>
      <c r="J9042"/>
      <c r="K9042" s="91"/>
      <c r="L9042" s="91"/>
      <c r="M9042" s="91"/>
      <c r="R9042"/>
      <c r="S9042"/>
      <c r="T9042"/>
      <c r="U9042"/>
      <c r="V9042"/>
      <c r="W9042"/>
      <c r="X9042"/>
      <c r="Y9042"/>
      <c r="Z9042"/>
      <c r="AA9042"/>
      <c r="AB9042"/>
      <c r="AC9042"/>
    </row>
    <row r="9043" spans="2:29" s="14" customFormat="1" x14ac:dyDescent="0.25">
      <c r="B9043"/>
      <c r="C9043"/>
      <c r="D9043"/>
      <c r="E9043"/>
      <c r="F9043"/>
      <c r="G9043"/>
      <c r="H9043"/>
      <c r="I9043"/>
      <c r="J9043"/>
      <c r="K9043" s="91"/>
      <c r="L9043" s="91"/>
      <c r="M9043" s="91"/>
      <c r="R9043"/>
      <c r="S9043"/>
      <c r="T9043"/>
      <c r="U9043"/>
      <c r="V9043"/>
      <c r="W9043"/>
      <c r="X9043"/>
      <c r="Y9043"/>
      <c r="Z9043"/>
      <c r="AA9043"/>
      <c r="AB9043"/>
      <c r="AC9043"/>
    </row>
    <row r="9044" spans="2:29" s="14" customFormat="1" x14ac:dyDescent="0.25">
      <c r="B9044"/>
      <c r="C9044"/>
      <c r="D9044"/>
      <c r="E9044"/>
      <c r="F9044"/>
      <c r="G9044"/>
      <c r="H9044"/>
      <c r="I9044"/>
      <c r="J9044"/>
      <c r="K9044" s="91"/>
      <c r="L9044" s="91"/>
      <c r="M9044" s="91"/>
      <c r="R9044"/>
      <c r="S9044"/>
      <c r="T9044"/>
      <c r="U9044"/>
      <c r="V9044"/>
      <c r="W9044"/>
      <c r="X9044"/>
      <c r="Y9044"/>
      <c r="Z9044"/>
      <c r="AA9044"/>
      <c r="AB9044"/>
      <c r="AC9044"/>
    </row>
    <row r="9045" spans="2:29" s="14" customFormat="1" x14ac:dyDescent="0.25">
      <c r="B9045"/>
      <c r="C9045"/>
      <c r="D9045"/>
      <c r="E9045"/>
      <c r="F9045"/>
      <c r="G9045"/>
      <c r="H9045"/>
      <c r="I9045"/>
      <c r="J9045"/>
      <c r="K9045" s="91"/>
      <c r="L9045" s="91"/>
      <c r="M9045" s="91"/>
      <c r="R9045"/>
      <c r="S9045"/>
      <c r="T9045"/>
      <c r="U9045"/>
      <c r="V9045"/>
      <c r="W9045"/>
      <c r="X9045"/>
      <c r="Y9045"/>
      <c r="Z9045"/>
      <c r="AA9045"/>
      <c r="AB9045"/>
      <c r="AC9045"/>
    </row>
    <row r="9046" spans="2:29" s="14" customFormat="1" x14ac:dyDescent="0.25">
      <c r="B9046"/>
      <c r="C9046"/>
      <c r="D9046"/>
      <c r="E9046"/>
      <c r="F9046"/>
      <c r="G9046"/>
      <c r="H9046"/>
      <c r="I9046"/>
      <c r="J9046"/>
      <c r="K9046" s="91"/>
      <c r="L9046" s="91"/>
      <c r="M9046" s="91"/>
      <c r="R9046"/>
      <c r="S9046"/>
      <c r="T9046"/>
      <c r="U9046"/>
      <c r="V9046"/>
      <c r="W9046"/>
      <c r="X9046"/>
      <c r="Y9046"/>
      <c r="Z9046"/>
      <c r="AA9046"/>
      <c r="AB9046"/>
      <c r="AC9046"/>
    </row>
    <row r="9047" spans="2:29" s="14" customFormat="1" x14ac:dyDescent="0.25">
      <c r="B9047"/>
      <c r="C9047"/>
      <c r="D9047"/>
      <c r="E9047"/>
      <c r="F9047"/>
      <c r="G9047"/>
      <c r="H9047"/>
      <c r="I9047"/>
      <c r="J9047"/>
      <c r="K9047" s="91"/>
      <c r="L9047" s="91"/>
      <c r="M9047" s="91"/>
      <c r="R9047"/>
      <c r="S9047"/>
      <c r="T9047"/>
      <c r="U9047"/>
      <c r="V9047"/>
      <c r="W9047"/>
      <c r="X9047"/>
      <c r="Y9047"/>
      <c r="Z9047"/>
      <c r="AA9047"/>
      <c r="AB9047"/>
      <c r="AC9047"/>
    </row>
    <row r="9048" spans="2:29" s="14" customFormat="1" x14ac:dyDescent="0.25">
      <c r="B9048"/>
      <c r="C9048"/>
      <c r="D9048"/>
      <c r="E9048"/>
      <c r="F9048"/>
      <c r="G9048"/>
      <c r="H9048"/>
      <c r="I9048"/>
      <c r="J9048"/>
      <c r="K9048" s="91"/>
      <c r="L9048" s="91"/>
      <c r="M9048" s="91"/>
      <c r="R9048"/>
      <c r="S9048"/>
      <c r="T9048"/>
      <c r="U9048"/>
      <c r="V9048"/>
      <c r="W9048"/>
      <c r="X9048"/>
      <c r="Y9048"/>
      <c r="Z9048"/>
      <c r="AA9048"/>
      <c r="AB9048"/>
      <c r="AC9048"/>
    </row>
    <row r="9049" spans="2:29" s="14" customFormat="1" x14ac:dyDescent="0.25">
      <c r="B9049"/>
      <c r="C9049"/>
      <c r="D9049"/>
      <c r="E9049"/>
      <c r="F9049"/>
      <c r="G9049"/>
      <c r="H9049"/>
      <c r="I9049"/>
      <c r="J9049"/>
      <c r="K9049" s="91"/>
      <c r="L9049" s="91"/>
      <c r="M9049" s="91"/>
      <c r="R9049"/>
      <c r="S9049"/>
      <c r="T9049"/>
      <c r="U9049"/>
      <c r="V9049"/>
      <c r="W9049"/>
      <c r="X9049"/>
      <c r="Y9049"/>
      <c r="Z9049"/>
      <c r="AA9049"/>
      <c r="AB9049"/>
      <c r="AC9049"/>
    </row>
    <row r="9050" spans="2:29" s="14" customFormat="1" x14ac:dyDescent="0.25">
      <c r="B9050"/>
      <c r="C9050"/>
      <c r="D9050"/>
      <c r="E9050"/>
      <c r="F9050"/>
      <c r="G9050"/>
      <c r="H9050"/>
      <c r="I9050"/>
      <c r="J9050"/>
      <c r="K9050" s="91"/>
      <c r="L9050" s="91"/>
      <c r="M9050" s="91"/>
      <c r="R9050"/>
      <c r="S9050"/>
      <c r="T9050"/>
      <c r="U9050"/>
      <c r="V9050"/>
      <c r="W9050"/>
      <c r="X9050"/>
      <c r="Y9050"/>
      <c r="Z9050"/>
      <c r="AA9050"/>
      <c r="AB9050"/>
      <c r="AC9050"/>
    </row>
    <row r="9051" spans="2:29" s="14" customFormat="1" x14ac:dyDescent="0.25">
      <c r="B9051"/>
      <c r="C9051"/>
      <c r="D9051"/>
      <c r="E9051"/>
      <c r="F9051"/>
      <c r="G9051"/>
      <c r="H9051"/>
      <c r="I9051"/>
      <c r="J9051"/>
      <c r="K9051" s="91"/>
      <c r="L9051" s="91"/>
      <c r="M9051" s="91"/>
      <c r="R9051"/>
      <c r="S9051"/>
      <c r="T9051"/>
      <c r="U9051"/>
      <c r="V9051"/>
      <c r="W9051"/>
      <c r="X9051"/>
      <c r="Y9051"/>
      <c r="Z9051"/>
      <c r="AA9051"/>
      <c r="AB9051"/>
      <c r="AC9051"/>
    </row>
    <row r="9052" spans="2:29" s="14" customFormat="1" x14ac:dyDescent="0.25">
      <c r="B9052"/>
      <c r="C9052"/>
      <c r="D9052"/>
      <c r="E9052"/>
      <c r="F9052"/>
      <c r="G9052"/>
      <c r="H9052"/>
      <c r="I9052"/>
      <c r="J9052"/>
      <c r="K9052" s="91"/>
      <c r="L9052" s="91"/>
      <c r="M9052" s="91"/>
      <c r="R9052"/>
      <c r="S9052"/>
      <c r="T9052"/>
      <c r="U9052"/>
      <c r="V9052"/>
      <c r="W9052"/>
      <c r="X9052"/>
      <c r="Y9052"/>
      <c r="Z9052"/>
      <c r="AA9052"/>
      <c r="AB9052"/>
      <c r="AC9052"/>
    </row>
    <row r="9053" spans="2:29" s="14" customFormat="1" x14ac:dyDescent="0.25">
      <c r="B9053"/>
      <c r="C9053"/>
      <c r="D9053"/>
      <c r="E9053"/>
      <c r="F9053"/>
      <c r="G9053"/>
      <c r="H9053"/>
      <c r="I9053"/>
      <c r="J9053"/>
      <c r="K9053" s="91"/>
      <c r="L9053" s="91"/>
      <c r="M9053" s="91"/>
      <c r="R9053"/>
      <c r="S9053"/>
      <c r="T9053"/>
      <c r="U9053"/>
      <c r="V9053"/>
      <c r="W9053"/>
      <c r="X9053"/>
      <c r="Y9053"/>
      <c r="Z9053"/>
      <c r="AA9053"/>
      <c r="AB9053"/>
      <c r="AC9053"/>
    </row>
    <row r="9054" spans="2:29" s="14" customFormat="1" x14ac:dyDescent="0.25">
      <c r="B9054"/>
      <c r="C9054"/>
      <c r="D9054"/>
      <c r="E9054"/>
      <c r="F9054"/>
      <c r="G9054"/>
      <c r="H9054"/>
      <c r="I9054"/>
      <c r="J9054"/>
      <c r="K9054" s="91"/>
      <c r="L9054" s="91"/>
      <c r="M9054" s="91"/>
      <c r="R9054"/>
      <c r="S9054"/>
      <c r="T9054"/>
      <c r="U9054"/>
      <c r="V9054"/>
      <c r="W9054"/>
      <c r="X9054"/>
      <c r="Y9054"/>
      <c r="Z9054"/>
      <c r="AA9054"/>
      <c r="AB9054"/>
      <c r="AC9054"/>
    </row>
    <row r="9055" spans="2:29" s="14" customFormat="1" x14ac:dyDescent="0.25">
      <c r="B9055"/>
      <c r="C9055"/>
      <c r="D9055"/>
      <c r="E9055"/>
      <c r="F9055"/>
      <c r="G9055"/>
      <c r="H9055"/>
      <c r="I9055"/>
      <c r="J9055"/>
      <c r="K9055" s="91"/>
      <c r="L9055" s="91"/>
      <c r="M9055" s="91"/>
      <c r="R9055"/>
      <c r="S9055"/>
      <c r="T9055"/>
      <c r="U9055"/>
      <c r="V9055"/>
      <c r="W9055"/>
      <c r="X9055"/>
      <c r="Y9055"/>
      <c r="Z9055"/>
      <c r="AA9055"/>
      <c r="AB9055"/>
      <c r="AC9055"/>
    </row>
    <row r="9056" spans="2:29" s="14" customFormat="1" x14ac:dyDescent="0.25">
      <c r="B9056"/>
      <c r="C9056"/>
      <c r="D9056"/>
      <c r="E9056"/>
      <c r="F9056"/>
      <c r="G9056"/>
      <c r="H9056"/>
      <c r="I9056"/>
      <c r="J9056"/>
      <c r="K9056" s="91"/>
      <c r="L9056" s="91"/>
      <c r="M9056" s="91"/>
      <c r="R9056"/>
      <c r="S9056"/>
      <c r="T9056"/>
      <c r="U9056"/>
      <c r="V9056"/>
      <c r="W9056"/>
      <c r="X9056"/>
      <c r="Y9056"/>
      <c r="Z9056"/>
      <c r="AA9056"/>
      <c r="AB9056"/>
      <c r="AC9056"/>
    </row>
    <row r="9057" spans="2:29" s="14" customFormat="1" x14ac:dyDescent="0.25">
      <c r="B9057"/>
      <c r="C9057"/>
      <c r="D9057"/>
      <c r="E9057"/>
      <c r="F9057"/>
      <c r="G9057"/>
      <c r="H9057"/>
      <c r="I9057"/>
      <c r="J9057"/>
      <c r="K9057" s="91"/>
      <c r="L9057" s="91"/>
      <c r="M9057" s="91"/>
      <c r="R9057"/>
      <c r="S9057"/>
      <c r="T9057"/>
      <c r="U9057"/>
      <c r="V9057"/>
      <c r="W9057"/>
      <c r="X9057"/>
      <c r="Y9057"/>
      <c r="Z9057"/>
      <c r="AA9057"/>
      <c r="AB9057"/>
      <c r="AC9057"/>
    </row>
    <row r="9058" spans="2:29" s="14" customFormat="1" x14ac:dyDescent="0.25">
      <c r="B9058"/>
      <c r="C9058"/>
      <c r="D9058"/>
      <c r="E9058"/>
      <c r="F9058"/>
      <c r="G9058"/>
      <c r="H9058"/>
      <c r="I9058"/>
      <c r="J9058"/>
      <c r="K9058" s="91"/>
      <c r="L9058" s="91"/>
      <c r="M9058" s="91"/>
      <c r="R9058"/>
      <c r="S9058"/>
      <c r="T9058"/>
      <c r="U9058"/>
      <c r="V9058"/>
      <c r="W9058"/>
      <c r="X9058"/>
      <c r="Y9058"/>
      <c r="Z9058"/>
      <c r="AA9058"/>
      <c r="AB9058"/>
      <c r="AC9058"/>
    </row>
    <row r="9059" spans="2:29" s="14" customFormat="1" x14ac:dyDescent="0.25">
      <c r="B9059"/>
      <c r="C9059"/>
      <c r="D9059"/>
      <c r="E9059"/>
      <c r="F9059"/>
      <c r="G9059"/>
      <c r="H9059"/>
      <c r="I9059"/>
      <c r="J9059"/>
      <c r="K9059" s="91"/>
      <c r="L9059" s="91"/>
      <c r="M9059" s="91"/>
      <c r="R9059"/>
      <c r="S9059"/>
      <c r="T9059"/>
      <c r="U9059"/>
      <c r="V9059"/>
      <c r="W9059"/>
      <c r="X9059"/>
      <c r="Y9059"/>
      <c r="Z9059"/>
      <c r="AA9059"/>
      <c r="AB9059"/>
      <c r="AC9059"/>
    </row>
    <row r="9060" spans="2:29" s="14" customFormat="1" x14ac:dyDescent="0.25">
      <c r="B9060"/>
      <c r="C9060"/>
      <c r="D9060"/>
      <c r="E9060"/>
      <c r="F9060"/>
      <c r="G9060"/>
      <c r="H9060"/>
      <c r="I9060"/>
      <c r="J9060"/>
      <c r="K9060" s="91"/>
      <c r="L9060" s="91"/>
      <c r="M9060" s="91"/>
      <c r="R9060"/>
      <c r="S9060"/>
      <c r="T9060"/>
      <c r="U9060"/>
      <c r="V9060"/>
      <c r="W9060"/>
      <c r="X9060"/>
      <c r="Y9060"/>
      <c r="Z9060"/>
      <c r="AA9060"/>
      <c r="AB9060"/>
      <c r="AC9060"/>
    </row>
    <row r="9061" spans="2:29" s="14" customFormat="1" x14ac:dyDescent="0.25">
      <c r="B9061"/>
      <c r="C9061"/>
      <c r="D9061"/>
      <c r="E9061"/>
      <c r="F9061"/>
      <c r="G9061"/>
      <c r="H9061"/>
      <c r="I9061"/>
      <c r="J9061"/>
      <c r="K9061" s="91"/>
      <c r="L9061" s="91"/>
      <c r="M9061" s="91"/>
      <c r="R9061"/>
      <c r="S9061"/>
      <c r="T9061"/>
      <c r="U9061"/>
      <c r="V9061"/>
      <c r="W9061"/>
      <c r="X9061"/>
      <c r="Y9061"/>
      <c r="Z9061"/>
      <c r="AA9061"/>
      <c r="AB9061"/>
      <c r="AC9061"/>
    </row>
    <row r="9062" spans="2:29" s="14" customFormat="1" x14ac:dyDescent="0.25">
      <c r="B9062"/>
      <c r="C9062"/>
      <c r="D9062"/>
      <c r="E9062"/>
      <c r="F9062"/>
      <c r="G9062"/>
      <c r="H9062"/>
      <c r="I9062"/>
      <c r="J9062"/>
      <c r="K9062" s="91"/>
      <c r="L9062" s="91"/>
      <c r="M9062" s="91"/>
      <c r="R9062"/>
      <c r="S9062"/>
      <c r="T9062"/>
      <c r="U9062"/>
      <c r="V9062"/>
      <c r="W9062"/>
      <c r="X9062"/>
      <c r="Y9062"/>
      <c r="Z9062"/>
      <c r="AA9062"/>
      <c r="AB9062"/>
      <c r="AC9062"/>
    </row>
    <row r="9063" spans="2:29" s="14" customFormat="1" x14ac:dyDescent="0.25">
      <c r="B9063"/>
      <c r="C9063"/>
      <c r="D9063"/>
      <c r="E9063"/>
      <c r="F9063"/>
      <c r="G9063"/>
      <c r="H9063"/>
      <c r="I9063"/>
      <c r="J9063"/>
      <c r="K9063" s="91"/>
      <c r="L9063" s="91"/>
      <c r="M9063" s="91"/>
      <c r="R9063"/>
      <c r="S9063"/>
      <c r="T9063"/>
      <c r="U9063"/>
      <c r="V9063"/>
      <c r="W9063"/>
      <c r="X9063"/>
      <c r="Y9063"/>
      <c r="Z9063"/>
      <c r="AA9063"/>
      <c r="AB9063"/>
      <c r="AC9063"/>
    </row>
    <row r="9064" spans="2:29" s="14" customFormat="1" x14ac:dyDescent="0.25">
      <c r="B9064"/>
      <c r="C9064"/>
      <c r="D9064"/>
      <c r="E9064"/>
      <c r="F9064"/>
      <c r="G9064"/>
      <c r="H9064"/>
      <c r="I9064"/>
      <c r="J9064"/>
      <c r="K9064" s="91"/>
      <c r="L9064" s="91"/>
      <c r="M9064" s="91"/>
      <c r="R9064"/>
      <c r="S9064"/>
      <c r="T9064"/>
      <c r="U9064"/>
      <c r="V9064"/>
      <c r="W9064"/>
      <c r="X9064"/>
      <c r="Y9064"/>
      <c r="Z9064"/>
      <c r="AA9064"/>
      <c r="AB9064"/>
      <c r="AC9064"/>
    </row>
    <row r="9065" spans="2:29" s="14" customFormat="1" x14ac:dyDescent="0.25">
      <c r="B9065"/>
      <c r="C9065"/>
      <c r="D9065"/>
      <c r="E9065"/>
      <c r="F9065"/>
      <c r="G9065"/>
      <c r="H9065"/>
      <c r="I9065"/>
      <c r="J9065"/>
      <c r="K9065" s="91"/>
      <c r="L9065" s="91"/>
      <c r="M9065" s="91"/>
      <c r="R9065"/>
      <c r="S9065"/>
      <c r="T9065"/>
      <c r="U9065"/>
      <c r="V9065"/>
      <c r="W9065"/>
      <c r="X9065"/>
      <c r="Y9065"/>
      <c r="Z9065"/>
      <c r="AA9065"/>
      <c r="AB9065"/>
      <c r="AC9065"/>
    </row>
    <row r="9066" spans="2:29" s="14" customFormat="1" x14ac:dyDescent="0.25">
      <c r="B9066"/>
      <c r="C9066"/>
      <c r="D9066"/>
      <c r="E9066"/>
      <c r="F9066"/>
      <c r="G9066"/>
      <c r="H9066"/>
      <c r="I9066"/>
      <c r="J9066"/>
      <c r="K9066" s="91"/>
      <c r="L9066" s="91"/>
      <c r="M9066" s="91"/>
      <c r="R9066"/>
      <c r="S9066"/>
      <c r="T9066"/>
      <c r="U9066"/>
      <c r="V9066"/>
      <c r="W9066"/>
      <c r="X9066"/>
      <c r="Y9066"/>
      <c r="Z9066"/>
      <c r="AA9066"/>
      <c r="AB9066"/>
      <c r="AC9066"/>
    </row>
    <row r="9067" spans="2:29" s="14" customFormat="1" x14ac:dyDescent="0.25">
      <c r="B9067"/>
      <c r="C9067"/>
      <c r="D9067"/>
      <c r="E9067"/>
      <c r="F9067"/>
      <c r="G9067"/>
      <c r="H9067"/>
      <c r="I9067"/>
      <c r="J9067"/>
      <c r="K9067" s="91"/>
      <c r="L9067" s="91"/>
      <c r="M9067" s="91"/>
      <c r="R9067"/>
      <c r="S9067"/>
      <c r="T9067"/>
      <c r="U9067"/>
      <c r="V9067"/>
      <c r="W9067"/>
      <c r="X9067"/>
      <c r="Y9067"/>
      <c r="Z9067"/>
      <c r="AA9067"/>
      <c r="AB9067"/>
      <c r="AC9067"/>
    </row>
    <row r="9068" spans="2:29" s="14" customFormat="1" x14ac:dyDescent="0.25">
      <c r="B9068"/>
      <c r="C9068"/>
      <c r="D9068"/>
      <c r="E9068"/>
      <c r="F9068"/>
      <c r="G9068"/>
      <c r="H9068"/>
      <c r="I9068"/>
      <c r="J9068"/>
      <c r="K9068" s="91"/>
      <c r="L9068" s="91"/>
      <c r="M9068" s="91"/>
      <c r="R9068"/>
      <c r="S9068"/>
      <c r="T9068"/>
      <c r="U9068"/>
      <c r="V9068"/>
      <c r="W9068"/>
      <c r="X9068"/>
      <c r="Y9068"/>
      <c r="Z9068"/>
      <c r="AA9068"/>
      <c r="AB9068"/>
      <c r="AC9068"/>
    </row>
    <row r="9069" spans="2:29" s="14" customFormat="1" x14ac:dyDescent="0.25">
      <c r="B9069"/>
      <c r="C9069"/>
      <c r="D9069"/>
      <c r="E9069"/>
      <c r="F9069"/>
      <c r="G9069"/>
      <c r="H9069"/>
      <c r="I9069"/>
      <c r="J9069"/>
      <c r="K9069" s="91"/>
      <c r="L9069" s="91"/>
      <c r="M9069" s="91"/>
      <c r="R9069"/>
      <c r="S9069"/>
      <c r="T9069"/>
      <c r="U9069"/>
      <c r="V9069"/>
      <c r="W9069"/>
      <c r="X9069"/>
      <c r="Y9069"/>
      <c r="Z9069"/>
      <c r="AA9069"/>
      <c r="AB9069"/>
      <c r="AC9069"/>
    </row>
    <row r="9070" spans="2:29" s="14" customFormat="1" x14ac:dyDescent="0.25">
      <c r="B9070"/>
      <c r="C9070"/>
      <c r="D9070"/>
      <c r="E9070"/>
      <c r="F9070"/>
      <c r="G9070"/>
      <c r="H9070"/>
      <c r="I9070"/>
      <c r="J9070"/>
      <c r="K9070" s="91"/>
      <c r="L9070" s="91"/>
      <c r="M9070" s="91"/>
      <c r="R9070"/>
      <c r="S9070"/>
      <c r="T9070"/>
      <c r="U9070"/>
      <c r="V9070"/>
      <c r="W9070"/>
      <c r="X9070"/>
      <c r="Y9070"/>
      <c r="Z9070"/>
      <c r="AA9070"/>
      <c r="AB9070"/>
      <c r="AC9070"/>
    </row>
    <row r="9071" spans="2:29" s="14" customFormat="1" x14ac:dyDescent="0.25">
      <c r="B9071"/>
      <c r="C9071"/>
      <c r="D9071"/>
      <c r="E9071"/>
      <c r="F9071"/>
      <c r="G9071"/>
      <c r="H9071"/>
      <c r="I9071"/>
      <c r="J9071"/>
      <c r="K9071" s="91"/>
      <c r="L9071" s="91"/>
      <c r="M9071" s="91"/>
      <c r="R9071"/>
      <c r="S9071"/>
      <c r="T9071"/>
      <c r="U9071"/>
      <c r="V9071"/>
      <c r="W9071"/>
      <c r="X9071"/>
      <c r="Y9071"/>
      <c r="Z9071"/>
      <c r="AA9071"/>
      <c r="AB9071"/>
      <c r="AC9071"/>
    </row>
    <row r="9072" spans="2:29" s="14" customFormat="1" x14ac:dyDescent="0.25">
      <c r="B9072"/>
      <c r="C9072"/>
      <c r="D9072"/>
      <c r="E9072"/>
      <c r="F9072"/>
      <c r="G9072"/>
      <c r="H9072"/>
      <c r="I9072"/>
      <c r="J9072"/>
      <c r="K9072" s="91"/>
      <c r="L9072" s="91"/>
      <c r="M9072" s="91"/>
      <c r="R9072"/>
      <c r="S9072"/>
      <c r="T9072"/>
      <c r="U9072"/>
      <c r="V9072"/>
      <c r="W9072"/>
      <c r="X9072"/>
      <c r="Y9072"/>
      <c r="Z9072"/>
      <c r="AA9072"/>
      <c r="AB9072"/>
      <c r="AC9072"/>
    </row>
    <row r="9073" spans="2:29" s="14" customFormat="1" x14ac:dyDescent="0.25">
      <c r="B9073"/>
      <c r="C9073"/>
      <c r="D9073"/>
      <c r="E9073"/>
      <c r="F9073"/>
      <c r="G9073"/>
      <c r="H9073"/>
      <c r="I9073"/>
      <c r="J9073"/>
      <c r="K9073" s="91"/>
      <c r="L9073" s="91"/>
      <c r="M9073" s="91"/>
      <c r="R9073"/>
      <c r="S9073"/>
      <c r="T9073"/>
      <c r="U9073"/>
      <c r="V9073"/>
      <c r="W9073"/>
      <c r="X9073"/>
      <c r="Y9073"/>
      <c r="Z9073"/>
      <c r="AA9073"/>
      <c r="AB9073"/>
      <c r="AC9073"/>
    </row>
    <row r="9074" spans="2:29" s="14" customFormat="1" x14ac:dyDescent="0.25">
      <c r="B9074"/>
      <c r="C9074"/>
      <c r="D9074"/>
      <c r="E9074"/>
      <c r="F9074"/>
      <c r="G9074"/>
      <c r="H9074"/>
      <c r="I9074"/>
      <c r="J9074"/>
      <c r="K9074" s="91"/>
      <c r="L9074" s="91"/>
      <c r="M9074" s="91"/>
      <c r="R9074"/>
      <c r="S9074"/>
      <c r="T9074"/>
      <c r="U9074"/>
      <c r="V9074"/>
      <c r="W9074"/>
      <c r="X9074"/>
      <c r="Y9074"/>
      <c r="Z9074"/>
      <c r="AA9074"/>
      <c r="AB9074"/>
      <c r="AC9074"/>
    </row>
    <row r="9075" spans="2:29" s="14" customFormat="1" x14ac:dyDescent="0.25">
      <c r="B9075"/>
      <c r="C9075"/>
      <c r="D9075"/>
      <c r="E9075"/>
      <c r="F9075"/>
      <c r="G9075"/>
      <c r="H9075"/>
      <c r="I9075"/>
      <c r="J9075"/>
      <c r="K9075" s="91"/>
      <c r="L9075" s="91"/>
      <c r="M9075" s="91"/>
      <c r="R9075"/>
      <c r="S9075"/>
      <c r="T9075"/>
      <c r="U9075"/>
      <c r="V9075"/>
      <c r="W9075"/>
      <c r="X9075"/>
      <c r="Y9075"/>
      <c r="Z9075"/>
      <c r="AA9075"/>
      <c r="AB9075"/>
      <c r="AC9075"/>
    </row>
    <row r="9076" spans="2:29" s="14" customFormat="1" x14ac:dyDescent="0.25">
      <c r="B9076"/>
      <c r="C9076"/>
      <c r="D9076"/>
      <c r="E9076"/>
      <c r="F9076"/>
      <c r="G9076"/>
      <c r="H9076"/>
      <c r="I9076"/>
      <c r="J9076"/>
      <c r="K9076" s="91"/>
      <c r="L9076" s="91"/>
      <c r="M9076" s="91"/>
      <c r="R9076"/>
      <c r="S9076"/>
      <c r="T9076"/>
      <c r="U9076"/>
      <c r="V9076"/>
      <c r="W9076"/>
      <c r="X9076"/>
      <c r="Y9076"/>
      <c r="Z9076"/>
      <c r="AA9076"/>
      <c r="AB9076"/>
      <c r="AC9076"/>
    </row>
    <row r="9077" spans="2:29" s="14" customFormat="1" x14ac:dyDescent="0.25">
      <c r="B9077"/>
      <c r="C9077"/>
      <c r="D9077"/>
      <c r="E9077"/>
      <c r="F9077"/>
      <c r="G9077"/>
      <c r="H9077"/>
      <c r="I9077"/>
      <c r="J9077"/>
      <c r="K9077" s="91"/>
      <c r="L9077" s="91"/>
      <c r="M9077" s="91"/>
      <c r="R9077"/>
      <c r="S9077"/>
      <c r="T9077"/>
      <c r="U9077"/>
      <c r="V9077"/>
      <c r="W9077"/>
      <c r="X9077"/>
      <c r="Y9077"/>
      <c r="Z9077"/>
      <c r="AA9077"/>
      <c r="AB9077"/>
      <c r="AC9077"/>
    </row>
    <row r="9078" spans="2:29" s="14" customFormat="1" x14ac:dyDescent="0.25">
      <c r="B9078"/>
      <c r="C9078"/>
      <c r="D9078"/>
      <c r="E9078"/>
      <c r="F9078"/>
      <c r="G9078"/>
      <c r="H9078"/>
      <c r="I9078"/>
      <c r="J9078"/>
      <c r="K9078" s="91"/>
      <c r="L9078" s="91"/>
      <c r="M9078" s="91"/>
      <c r="R9078"/>
      <c r="S9078"/>
      <c r="T9078"/>
      <c r="U9078"/>
      <c r="V9078"/>
      <c r="W9078"/>
      <c r="X9078"/>
      <c r="Y9078"/>
      <c r="Z9078"/>
      <c r="AA9078"/>
      <c r="AB9078"/>
      <c r="AC9078"/>
    </row>
    <row r="9079" spans="2:29" s="14" customFormat="1" x14ac:dyDescent="0.25">
      <c r="B9079"/>
      <c r="C9079"/>
      <c r="D9079"/>
      <c r="E9079"/>
      <c r="F9079"/>
      <c r="G9079"/>
      <c r="H9079"/>
      <c r="I9079"/>
      <c r="J9079"/>
      <c r="K9079" s="91"/>
      <c r="L9079" s="91"/>
      <c r="M9079" s="91"/>
      <c r="R9079"/>
      <c r="S9079"/>
      <c r="T9079"/>
      <c r="U9079"/>
      <c r="V9079"/>
      <c r="W9079"/>
      <c r="X9079"/>
      <c r="Y9079"/>
      <c r="Z9079"/>
      <c r="AA9079"/>
      <c r="AB9079"/>
      <c r="AC9079"/>
    </row>
    <row r="9080" spans="2:29" s="14" customFormat="1" x14ac:dyDescent="0.25">
      <c r="B9080"/>
      <c r="C9080"/>
      <c r="D9080"/>
      <c r="E9080"/>
      <c r="F9080"/>
      <c r="G9080"/>
      <c r="H9080"/>
      <c r="I9080"/>
      <c r="J9080"/>
      <c r="K9080" s="91"/>
      <c r="L9080" s="91"/>
      <c r="M9080" s="91"/>
      <c r="R9080"/>
      <c r="S9080"/>
      <c r="T9080"/>
      <c r="U9080"/>
      <c r="V9080"/>
      <c r="W9080"/>
      <c r="X9080"/>
      <c r="Y9080"/>
      <c r="Z9080"/>
      <c r="AA9080"/>
      <c r="AB9080"/>
      <c r="AC9080"/>
    </row>
    <row r="9081" spans="2:29" s="14" customFormat="1" x14ac:dyDescent="0.25">
      <c r="B9081"/>
      <c r="C9081"/>
      <c r="D9081"/>
      <c r="E9081"/>
      <c r="F9081"/>
      <c r="G9081"/>
      <c r="H9081"/>
      <c r="I9081"/>
      <c r="J9081"/>
      <c r="K9081" s="91"/>
      <c r="L9081" s="91"/>
      <c r="M9081" s="91"/>
      <c r="R9081"/>
      <c r="S9081"/>
      <c r="T9081"/>
      <c r="U9081"/>
      <c r="V9081"/>
      <c r="W9081"/>
      <c r="X9081"/>
      <c r="Y9081"/>
      <c r="Z9081"/>
      <c r="AA9081"/>
      <c r="AB9081"/>
      <c r="AC9081"/>
    </row>
    <row r="9082" spans="2:29" s="14" customFormat="1" x14ac:dyDescent="0.25">
      <c r="B9082"/>
      <c r="C9082"/>
      <c r="D9082"/>
      <c r="E9082"/>
      <c r="F9082"/>
      <c r="G9082"/>
      <c r="H9082"/>
      <c r="I9082"/>
      <c r="J9082"/>
      <c r="K9082" s="91"/>
      <c r="L9082" s="91"/>
      <c r="M9082" s="91"/>
      <c r="R9082"/>
      <c r="S9082"/>
      <c r="T9082"/>
      <c r="U9082"/>
      <c r="V9082"/>
      <c r="W9082"/>
      <c r="X9082"/>
      <c r="Y9082"/>
      <c r="Z9082"/>
      <c r="AA9082"/>
      <c r="AB9082"/>
      <c r="AC9082"/>
    </row>
    <row r="9083" spans="2:29" s="14" customFormat="1" x14ac:dyDescent="0.25">
      <c r="B9083"/>
      <c r="C9083"/>
      <c r="D9083"/>
      <c r="E9083"/>
      <c r="F9083"/>
      <c r="G9083"/>
      <c r="H9083"/>
      <c r="I9083"/>
      <c r="J9083"/>
      <c r="K9083" s="91"/>
      <c r="L9083" s="91"/>
      <c r="M9083" s="91"/>
      <c r="R9083"/>
      <c r="S9083"/>
      <c r="T9083"/>
      <c r="U9083"/>
      <c r="V9083"/>
      <c r="W9083"/>
      <c r="X9083"/>
      <c r="Y9083"/>
      <c r="Z9083"/>
      <c r="AA9083"/>
      <c r="AB9083"/>
      <c r="AC9083"/>
    </row>
    <row r="9084" spans="2:29" s="14" customFormat="1" x14ac:dyDescent="0.25">
      <c r="B9084"/>
      <c r="C9084"/>
      <c r="D9084"/>
      <c r="E9084"/>
      <c r="F9084"/>
      <c r="G9084"/>
      <c r="H9084"/>
      <c r="I9084"/>
      <c r="J9084"/>
      <c r="K9084" s="91"/>
      <c r="L9084" s="91"/>
      <c r="M9084" s="91"/>
      <c r="R9084"/>
      <c r="S9084"/>
      <c r="T9084"/>
      <c r="U9084"/>
      <c r="V9084"/>
      <c r="W9084"/>
      <c r="X9084"/>
      <c r="Y9084"/>
      <c r="Z9084"/>
      <c r="AA9084"/>
      <c r="AB9084"/>
      <c r="AC9084"/>
    </row>
    <row r="9085" spans="2:29" s="14" customFormat="1" x14ac:dyDescent="0.25">
      <c r="B9085"/>
      <c r="C9085"/>
      <c r="D9085"/>
      <c r="E9085"/>
      <c r="F9085"/>
      <c r="G9085"/>
      <c r="H9085"/>
      <c r="I9085"/>
      <c r="J9085"/>
      <c r="K9085" s="91"/>
      <c r="L9085" s="91"/>
      <c r="M9085" s="91"/>
      <c r="R9085"/>
      <c r="S9085"/>
      <c r="T9085"/>
      <c r="U9085"/>
      <c r="V9085"/>
      <c r="W9085"/>
      <c r="X9085"/>
      <c r="Y9085"/>
      <c r="Z9085"/>
      <c r="AA9085"/>
      <c r="AB9085"/>
      <c r="AC9085"/>
    </row>
    <row r="9086" spans="2:29" s="14" customFormat="1" x14ac:dyDescent="0.25">
      <c r="B9086"/>
      <c r="C9086"/>
      <c r="D9086"/>
      <c r="E9086"/>
      <c r="F9086"/>
      <c r="G9086"/>
      <c r="H9086"/>
      <c r="I9086"/>
      <c r="J9086"/>
      <c r="K9086" s="91"/>
      <c r="L9086" s="91"/>
      <c r="M9086" s="91"/>
      <c r="R9086"/>
      <c r="S9086"/>
      <c r="T9086"/>
      <c r="U9086"/>
      <c r="V9086"/>
      <c r="W9086"/>
      <c r="X9086"/>
      <c r="Y9086"/>
      <c r="Z9086"/>
      <c r="AA9086"/>
      <c r="AB9086"/>
      <c r="AC9086"/>
    </row>
    <row r="9087" spans="2:29" s="14" customFormat="1" x14ac:dyDescent="0.25">
      <c r="B9087"/>
      <c r="C9087"/>
      <c r="D9087"/>
      <c r="E9087"/>
      <c r="F9087"/>
      <c r="G9087"/>
      <c r="H9087"/>
      <c r="I9087"/>
      <c r="J9087"/>
      <c r="K9087" s="91"/>
      <c r="L9087" s="91"/>
      <c r="M9087" s="91"/>
      <c r="R9087"/>
      <c r="S9087"/>
      <c r="T9087"/>
      <c r="U9087"/>
      <c r="V9087"/>
      <c r="W9087"/>
      <c r="X9087"/>
      <c r="Y9087"/>
      <c r="Z9087"/>
      <c r="AA9087"/>
      <c r="AB9087"/>
      <c r="AC9087"/>
    </row>
    <row r="9088" spans="2:29" s="14" customFormat="1" x14ac:dyDescent="0.25">
      <c r="B9088"/>
      <c r="C9088"/>
      <c r="D9088"/>
      <c r="E9088"/>
      <c r="F9088"/>
      <c r="G9088"/>
      <c r="H9088"/>
      <c r="I9088"/>
      <c r="J9088"/>
      <c r="K9088" s="91"/>
      <c r="L9088" s="91"/>
      <c r="M9088" s="91"/>
      <c r="R9088"/>
      <c r="S9088"/>
      <c r="T9088"/>
      <c r="U9088"/>
      <c r="V9088"/>
      <c r="W9088"/>
      <c r="X9088"/>
      <c r="Y9088"/>
      <c r="Z9088"/>
      <c r="AA9088"/>
      <c r="AB9088"/>
      <c r="AC9088"/>
    </row>
    <row r="9089" spans="2:29" s="14" customFormat="1" x14ac:dyDescent="0.25">
      <c r="B9089"/>
      <c r="C9089"/>
      <c r="D9089"/>
      <c r="E9089"/>
      <c r="F9089"/>
      <c r="G9089"/>
      <c r="H9089"/>
      <c r="I9089"/>
      <c r="J9089"/>
      <c r="K9089" s="91"/>
      <c r="L9089" s="91"/>
      <c r="M9089" s="91"/>
      <c r="R9089"/>
      <c r="S9089"/>
      <c r="T9089"/>
      <c r="U9089"/>
      <c r="V9089"/>
      <c r="W9089"/>
      <c r="X9089"/>
      <c r="Y9089"/>
      <c r="Z9089"/>
      <c r="AA9089"/>
      <c r="AB9089"/>
      <c r="AC9089"/>
    </row>
    <row r="9090" spans="2:29" s="14" customFormat="1" x14ac:dyDescent="0.25">
      <c r="B9090"/>
      <c r="C9090"/>
      <c r="D9090"/>
      <c r="E9090"/>
      <c r="F9090"/>
      <c r="G9090"/>
      <c r="H9090"/>
      <c r="I9090"/>
      <c r="J9090"/>
      <c r="K9090" s="91"/>
      <c r="L9090" s="91"/>
      <c r="M9090" s="91"/>
      <c r="R9090"/>
      <c r="S9090"/>
      <c r="T9090"/>
      <c r="U9090"/>
      <c r="V9090"/>
      <c r="W9090"/>
      <c r="X9090"/>
      <c r="Y9090"/>
      <c r="Z9090"/>
      <c r="AA9090"/>
      <c r="AB9090"/>
      <c r="AC9090"/>
    </row>
    <row r="9091" spans="2:29" s="14" customFormat="1" x14ac:dyDescent="0.25">
      <c r="B9091"/>
      <c r="C9091"/>
      <c r="D9091"/>
      <c r="E9091"/>
      <c r="F9091"/>
      <c r="G9091"/>
      <c r="H9091"/>
      <c r="I9091"/>
      <c r="J9091"/>
      <c r="K9091" s="91"/>
      <c r="L9091" s="91"/>
      <c r="M9091" s="91"/>
      <c r="R9091"/>
      <c r="S9091"/>
      <c r="T9091"/>
      <c r="U9091"/>
      <c r="V9091"/>
      <c r="W9091"/>
      <c r="X9091"/>
      <c r="Y9091"/>
      <c r="Z9091"/>
      <c r="AA9091"/>
      <c r="AB9091"/>
      <c r="AC9091"/>
    </row>
    <row r="9092" spans="2:29" s="14" customFormat="1" x14ac:dyDescent="0.25">
      <c r="B9092"/>
      <c r="C9092"/>
      <c r="D9092"/>
      <c r="E9092"/>
      <c r="F9092"/>
      <c r="G9092"/>
      <c r="H9092"/>
      <c r="I9092"/>
      <c r="J9092"/>
      <c r="K9092" s="91"/>
      <c r="L9092" s="91"/>
      <c r="M9092" s="91"/>
      <c r="R9092"/>
      <c r="S9092"/>
      <c r="T9092"/>
      <c r="U9092"/>
      <c r="V9092"/>
      <c r="W9092"/>
      <c r="X9092"/>
      <c r="Y9092"/>
      <c r="Z9092"/>
      <c r="AA9092"/>
      <c r="AB9092"/>
      <c r="AC9092"/>
    </row>
    <row r="9093" spans="2:29" s="14" customFormat="1" x14ac:dyDescent="0.25">
      <c r="B9093"/>
      <c r="C9093"/>
      <c r="D9093"/>
      <c r="E9093"/>
      <c r="F9093"/>
      <c r="G9093"/>
      <c r="H9093"/>
      <c r="I9093"/>
      <c r="J9093"/>
      <c r="K9093" s="91"/>
      <c r="L9093" s="91"/>
      <c r="M9093" s="91"/>
      <c r="R9093"/>
      <c r="S9093"/>
      <c r="T9093"/>
      <c r="U9093"/>
      <c r="V9093"/>
      <c r="W9093"/>
      <c r="X9093"/>
      <c r="Y9093"/>
      <c r="Z9093"/>
      <c r="AA9093"/>
      <c r="AB9093"/>
      <c r="AC9093"/>
    </row>
    <row r="9094" spans="2:29" s="14" customFormat="1" x14ac:dyDescent="0.25">
      <c r="B9094"/>
      <c r="C9094"/>
      <c r="D9094"/>
      <c r="E9094"/>
      <c r="F9094"/>
      <c r="G9094"/>
      <c r="H9094"/>
      <c r="I9094"/>
      <c r="J9094"/>
      <c r="K9094" s="91"/>
      <c r="L9094" s="91"/>
      <c r="M9094" s="91"/>
      <c r="R9094"/>
      <c r="S9094"/>
      <c r="T9094"/>
      <c r="U9094"/>
      <c r="V9094"/>
      <c r="W9094"/>
      <c r="X9094"/>
      <c r="Y9094"/>
      <c r="Z9094"/>
      <c r="AA9094"/>
      <c r="AB9094"/>
      <c r="AC9094"/>
    </row>
    <row r="9095" spans="2:29" s="14" customFormat="1" x14ac:dyDescent="0.25">
      <c r="B9095"/>
      <c r="C9095"/>
      <c r="D9095"/>
      <c r="E9095"/>
      <c r="F9095"/>
      <c r="G9095"/>
      <c r="H9095"/>
      <c r="I9095"/>
      <c r="J9095"/>
      <c r="K9095" s="91"/>
      <c r="L9095" s="91"/>
      <c r="M9095" s="91"/>
      <c r="R9095"/>
      <c r="S9095"/>
      <c r="T9095"/>
      <c r="U9095"/>
      <c r="V9095"/>
      <c r="W9095"/>
      <c r="X9095"/>
      <c r="Y9095"/>
      <c r="Z9095"/>
      <c r="AA9095"/>
      <c r="AB9095"/>
      <c r="AC9095"/>
    </row>
    <row r="9096" spans="2:29" s="14" customFormat="1" x14ac:dyDescent="0.25">
      <c r="B9096"/>
      <c r="C9096"/>
      <c r="D9096"/>
      <c r="E9096"/>
      <c r="F9096"/>
      <c r="G9096"/>
      <c r="H9096"/>
      <c r="I9096"/>
      <c r="J9096"/>
      <c r="K9096" s="91"/>
      <c r="L9096" s="91"/>
      <c r="M9096" s="91"/>
      <c r="R9096"/>
      <c r="S9096"/>
      <c r="T9096"/>
      <c r="U9096"/>
      <c r="V9096"/>
      <c r="W9096"/>
      <c r="X9096"/>
      <c r="Y9096"/>
      <c r="Z9096"/>
      <c r="AA9096"/>
      <c r="AB9096"/>
      <c r="AC9096"/>
    </row>
    <row r="9097" spans="2:29" s="14" customFormat="1" x14ac:dyDescent="0.25">
      <c r="B9097"/>
      <c r="C9097"/>
      <c r="D9097"/>
      <c r="E9097"/>
      <c r="F9097"/>
      <c r="G9097"/>
      <c r="H9097"/>
      <c r="I9097"/>
      <c r="J9097"/>
      <c r="K9097" s="91"/>
      <c r="L9097" s="91"/>
      <c r="M9097" s="91"/>
      <c r="R9097"/>
      <c r="S9097"/>
      <c r="T9097"/>
      <c r="U9097"/>
      <c r="V9097"/>
      <c r="W9097"/>
      <c r="X9097"/>
      <c r="Y9097"/>
      <c r="Z9097"/>
      <c r="AA9097"/>
      <c r="AB9097"/>
      <c r="AC9097"/>
    </row>
    <row r="9098" spans="2:29" s="14" customFormat="1" x14ac:dyDescent="0.25">
      <c r="B9098"/>
      <c r="C9098"/>
      <c r="D9098"/>
      <c r="E9098"/>
      <c r="F9098"/>
      <c r="G9098"/>
      <c r="H9098"/>
      <c r="I9098"/>
      <c r="J9098"/>
      <c r="K9098" s="91"/>
      <c r="L9098" s="91"/>
      <c r="M9098" s="91"/>
      <c r="R9098"/>
      <c r="S9098"/>
      <c r="T9098"/>
      <c r="U9098"/>
      <c r="V9098"/>
      <c r="W9098"/>
      <c r="X9098"/>
      <c r="Y9098"/>
      <c r="Z9098"/>
      <c r="AA9098"/>
      <c r="AB9098"/>
      <c r="AC9098"/>
    </row>
    <row r="9099" spans="2:29" s="14" customFormat="1" x14ac:dyDescent="0.25">
      <c r="B9099"/>
      <c r="C9099"/>
      <c r="D9099"/>
      <c r="E9099"/>
      <c r="F9099"/>
      <c r="G9099"/>
      <c r="H9099"/>
      <c r="I9099"/>
      <c r="J9099"/>
      <c r="K9099" s="91"/>
      <c r="L9099" s="91"/>
      <c r="M9099" s="91"/>
      <c r="R9099"/>
      <c r="S9099"/>
      <c r="T9099"/>
      <c r="U9099"/>
      <c r="V9099"/>
      <c r="W9099"/>
      <c r="X9099"/>
      <c r="Y9099"/>
      <c r="Z9099"/>
      <c r="AA9099"/>
      <c r="AB9099"/>
      <c r="AC9099"/>
    </row>
    <row r="9100" spans="2:29" s="14" customFormat="1" x14ac:dyDescent="0.25">
      <c r="B9100"/>
      <c r="C9100"/>
      <c r="D9100"/>
      <c r="E9100"/>
      <c r="F9100"/>
      <c r="G9100"/>
      <c r="H9100"/>
      <c r="I9100"/>
      <c r="J9100"/>
      <c r="K9100" s="91"/>
      <c r="L9100" s="91"/>
      <c r="M9100" s="91"/>
      <c r="R9100"/>
      <c r="S9100"/>
      <c r="T9100"/>
      <c r="U9100"/>
      <c r="V9100"/>
      <c r="W9100"/>
      <c r="X9100"/>
      <c r="Y9100"/>
      <c r="Z9100"/>
      <c r="AA9100"/>
      <c r="AB9100"/>
      <c r="AC9100"/>
    </row>
    <row r="9101" spans="2:29" s="14" customFormat="1" x14ac:dyDescent="0.25">
      <c r="B9101"/>
      <c r="C9101"/>
      <c r="D9101"/>
      <c r="E9101"/>
      <c r="F9101"/>
      <c r="G9101"/>
      <c r="H9101"/>
      <c r="I9101"/>
      <c r="J9101"/>
      <c r="K9101" s="91"/>
      <c r="L9101" s="91"/>
      <c r="M9101" s="91"/>
      <c r="R9101"/>
      <c r="S9101"/>
      <c r="T9101"/>
      <c r="U9101"/>
      <c r="V9101"/>
      <c r="W9101"/>
      <c r="X9101"/>
      <c r="Y9101"/>
      <c r="Z9101"/>
      <c r="AA9101"/>
      <c r="AB9101"/>
      <c r="AC9101"/>
    </row>
    <row r="9102" spans="2:29" s="14" customFormat="1" x14ac:dyDescent="0.25">
      <c r="B9102"/>
      <c r="C9102"/>
      <c r="D9102"/>
      <c r="E9102"/>
      <c r="F9102"/>
      <c r="G9102"/>
      <c r="H9102"/>
      <c r="I9102"/>
      <c r="J9102"/>
      <c r="K9102" s="91"/>
      <c r="L9102" s="91"/>
      <c r="M9102" s="91"/>
      <c r="R9102"/>
      <c r="S9102"/>
      <c r="T9102"/>
      <c r="U9102"/>
      <c r="V9102"/>
      <c r="W9102"/>
      <c r="X9102"/>
      <c r="Y9102"/>
      <c r="Z9102"/>
      <c r="AA9102"/>
      <c r="AB9102"/>
      <c r="AC9102"/>
    </row>
    <row r="9103" spans="2:29" s="14" customFormat="1" x14ac:dyDescent="0.25">
      <c r="B9103"/>
      <c r="C9103"/>
      <c r="D9103"/>
      <c r="E9103"/>
      <c r="F9103"/>
      <c r="G9103"/>
      <c r="H9103"/>
      <c r="I9103"/>
      <c r="J9103"/>
      <c r="K9103" s="91"/>
      <c r="L9103" s="91"/>
      <c r="M9103" s="91"/>
      <c r="R9103"/>
      <c r="S9103"/>
      <c r="T9103"/>
      <c r="U9103"/>
      <c r="V9103"/>
      <c r="W9103"/>
      <c r="X9103"/>
      <c r="Y9103"/>
      <c r="Z9103"/>
      <c r="AA9103"/>
      <c r="AB9103"/>
      <c r="AC9103"/>
    </row>
    <row r="9104" spans="2:29" s="14" customFormat="1" x14ac:dyDescent="0.25">
      <c r="B9104"/>
      <c r="C9104"/>
      <c r="D9104"/>
      <c r="E9104"/>
      <c r="F9104"/>
      <c r="G9104"/>
      <c r="H9104"/>
      <c r="I9104"/>
      <c r="J9104"/>
      <c r="K9104" s="91"/>
      <c r="L9104" s="91"/>
      <c r="M9104" s="91"/>
      <c r="R9104"/>
      <c r="S9104"/>
      <c r="T9104"/>
      <c r="U9104"/>
      <c r="V9104"/>
      <c r="W9104"/>
      <c r="X9104"/>
      <c r="Y9104"/>
      <c r="Z9104"/>
      <c r="AA9104"/>
      <c r="AB9104"/>
      <c r="AC9104"/>
    </row>
    <row r="9105" spans="2:29" s="14" customFormat="1" x14ac:dyDescent="0.25">
      <c r="B9105"/>
      <c r="C9105"/>
      <c r="D9105"/>
      <c r="E9105"/>
      <c r="F9105"/>
      <c r="G9105"/>
      <c r="H9105"/>
      <c r="I9105"/>
      <c r="J9105"/>
      <c r="K9105" s="91"/>
      <c r="L9105" s="91"/>
      <c r="M9105" s="91"/>
      <c r="R9105"/>
      <c r="S9105"/>
      <c r="T9105"/>
      <c r="U9105"/>
      <c r="V9105"/>
      <c r="W9105"/>
      <c r="X9105"/>
      <c r="Y9105"/>
      <c r="Z9105"/>
      <c r="AA9105"/>
      <c r="AB9105"/>
      <c r="AC9105"/>
    </row>
    <row r="9106" spans="2:29" s="14" customFormat="1" x14ac:dyDescent="0.25">
      <c r="B9106"/>
      <c r="C9106"/>
      <c r="D9106"/>
      <c r="E9106"/>
      <c r="F9106"/>
      <c r="G9106"/>
      <c r="H9106"/>
      <c r="I9106"/>
      <c r="J9106"/>
      <c r="K9106" s="91"/>
      <c r="L9106" s="91"/>
      <c r="M9106" s="91"/>
      <c r="R9106"/>
      <c r="S9106"/>
      <c r="T9106"/>
      <c r="U9106"/>
      <c r="V9106"/>
      <c r="W9106"/>
      <c r="X9106"/>
      <c r="Y9106"/>
      <c r="Z9106"/>
      <c r="AA9106"/>
      <c r="AB9106"/>
      <c r="AC9106"/>
    </row>
    <row r="9107" spans="2:29" s="14" customFormat="1" x14ac:dyDescent="0.25">
      <c r="B9107"/>
      <c r="C9107"/>
      <c r="D9107"/>
      <c r="E9107"/>
      <c r="F9107"/>
      <c r="G9107"/>
      <c r="H9107"/>
      <c r="I9107"/>
      <c r="J9107"/>
      <c r="K9107" s="91"/>
      <c r="L9107" s="91"/>
      <c r="M9107" s="91"/>
      <c r="R9107"/>
      <c r="S9107"/>
      <c r="T9107"/>
      <c r="U9107"/>
      <c r="V9107"/>
      <c r="W9107"/>
      <c r="X9107"/>
      <c r="Y9107"/>
      <c r="Z9107"/>
      <c r="AA9107"/>
      <c r="AB9107"/>
      <c r="AC9107"/>
    </row>
    <row r="9108" spans="2:29" s="14" customFormat="1" x14ac:dyDescent="0.25">
      <c r="B9108"/>
      <c r="C9108"/>
      <c r="D9108"/>
      <c r="E9108"/>
      <c r="F9108"/>
      <c r="G9108"/>
      <c r="H9108"/>
      <c r="I9108"/>
      <c r="J9108"/>
      <c r="K9108" s="91"/>
      <c r="L9108" s="91"/>
      <c r="M9108" s="91"/>
      <c r="R9108"/>
      <c r="S9108"/>
      <c r="T9108"/>
      <c r="U9108"/>
      <c r="V9108"/>
      <c r="W9108"/>
      <c r="X9108"/>
      <c r="Y9108"/>
      <c r="Z9108"/>
      <c r="AA9108"/>
      <c r="AB9108"/>
      <c r="AC9108"/>
    </row>
    <row r="9109" spans="2:29" s="14" customFormat="1" x14ac:dyDescent="0.25">
      <c r="B9109"/>
      <c r="C9109"/>
      <c r="D9109"/>
      <c r="E9109"/>
      <c r="F9109"/>
      <c r="G9109"/>
      <c r="H9109"/>
      <c r="I9109"/>
      <c r="J9109"/>
      <c r="K9109" s="91"/>
      <c r="L9109" s="91"/>
      <c r="M9109" s="91"/>
      <c r="R9109"/>
      <c r="S9109"/>
      <c r="T9109"/>
      <c r="U9109"/>
      <c r="V9109"/>
      <c r="W9109"/>
      <c r="X9109"/>
      <c r="Y9109"/>
      <c r="Z9109"/>
      <c r="AA9109"/>
      <c r="AB9109"/>
      <c r="AC9109"/>
    </row>
    <row r="9110" spans="2:29" s="14" customFormat="1" x14ac:dyDescent="0.25">
      <c r="B9110"/>
      <c r="C9110"/>
      <c r="D9110"/>
      <c r="E9110"/>
      <c r="F9110"/>
      <c r="G9110"/>
      <c r="H9110"/>
      <c r="I9110"/>
      <c r="J9110"/>
      <c r="K9110" s="91"/>
      <c r="L9110" s="91"/>
      <c r="M9110" s="91"/>
      <c r="R9110"/>
      <c r="S9110"/>
      <c r="T9110"/>
      <c r="U9110"/>
      <c r="V9110"/>
      <c r="W9110"/>
      <c r="X9110"/>
      <c r="Y9110"/>
      <c r="Z9110"/>
      <c r="AA9110"/>
      <c r="AB9110"/>
      <c r="AC9110"/>
    </row>
    <row r="9111" spans="2:29" s="14" customFormat="1" x14ac:dyDescent="0.25">
      <c r="B9111"/>
      <c r="C9111"/>
      <c r="D9111"/>
      <c r="E9111"/>
      <c r="F9111"/>
      <c r="G9111"/>
      <c r="H9111"/>
      <c r="I9111"/>
      <c r="J9111"/>
      <c r="K9111" s="91"/>
      <c r="L9111" s="91"/>
      <c r="M9111" s="91"/>
      <c r="R9111"/>
      <c r="S9111"/>
      <c r="T9111"/>
      <c r="U9111"/>
      <c r="V9111"/>
      <c r="W9111"/>
      <c r="X9111"/>
      <c r="Y9111"/>
      <c r="Z9111"/>
      <c r="AA9111"/>
      <c r="AB9111"/>
      <c r="AC9111"/>
    </row>
    <row r="9112" spans="2:29" s="14" customFormat="1" x14ac:dyDescent="0.25">
      <c r="B9112"/>
      <c r="C9112"/>
      <c r="D9112"/>
      <c r="E9112"/>
      <c r="F9112"/>
      <c r="G9112"/>
      <c r="H9112"/>
      <c r="I9112"/>
      <c r="J9112"/>
      <c r="K9112" s="91"/>
      <c r="L9112" s="91"/>
      <c r="M9112" s="91"/>
      <c r="R9112"/>
      <c r="S9112"/>
      <c r="T9112"/>
      <c r="U9112"/>
      <c r="V9112"/>
      <c r="W9112"/>
      <c r="X9112"/>
      <c r="Y9112"/>
      <c r="Z9112"/>
      <c r="AA9112"/>
      <c r="AB9112"/>
      <c r="AC9112"/>
    </row>
    <row r="9113" spans="2:29" s="14" customFormat="1" x14ac:dyDescent="0.25">
      <c r="B9113"/>
      <c r="C9113"/>
      <c r="D9113"/>
      <c r="E9113"/>
      <c r="F9113"/>
      <c r="G9113"/>
      <c r="H9113"/>
      <c r="I9113"/>
      <c r="J9113"/>
      <c r="K9113" s="91"/>
      <c r="L9113" s="91"/>
      <c r="M9113" s="91"/>
      <c r="R9113"/>
      <c r="S9113"/>
      <c r="T9113"/>
      <c r="U9113"/>
      <c r="V9113"/>
      <c r="W9113"/>
      <c r="X9113"/>
      <c r="Y9113"/>
      <c r="Z9113"/>
      <c r="AA9113"/>
      <c r="AB9113"/>
      <c r="AC9113"/>
    </row>
    <row r="9114" spans="2:29" s="14" customFormat="1" x14ac:dyDescent="0.25">
      <c r="B9114"/>
      <c r="C9114"/>
      <c r="D9114"/>
      <c r="E9114"/>
      <c r="F9114"/>
      <c r="G9114"/>
      <c r="H9114"/>
      <c r="I9114"/>
      <c r="J9114"/>
      <c r="K9114" s="91"/>
      <c r="L9114" s="91"/>
      <c r="M9114" s="91"/>
      <c r="R9114"/>
      <c r="S9114"/>
      <c r="T9114"/>
      <c r="U9114"/>
      <c r="V9114"/>
      <c r="W9114"/>
      <c r="X9114"/>
      <c r="Y9114"/>
      <c r="Z9114"/>
      <c r="AA9114"/>
      <c r="AB9114"/>
      <c r="AC9114"/>
    </row>
    <row r="9115" spans="2:29" s="14" customFormat="1" x14ac:dyDescent="0.25">
      <c r="B9115"/>
      <c r="C9115"/>
      <c r="D9115"/>
      <c r="E9115"/>
      <c r="F9115"/>
      <c r="G9115"/>
      <c r="H9115"/>
      <c r="I9115"/>
      <c r="J9115"/>
      <c r="K9115" s="91"/>
      <c r="L9115" s="91"/>
      <c r="M9115" s="91"/>
      <c r="R9115"/>
      <c r="S9115"/>
      <c r="T9115"/>
      <c r="U9115"/>
      <c r="V9115"/>
      <c r="W9115"/>
      <c r="X9115"/>
      <c r="Y9115"/>
      <c r="Z9115"/>
      <c r="AA9115"/>
      <c r="AB9115"/>
      <c r="AC9115"/>
    </row>
    <row r="9116" spans="2:29" s="14" customFormat="1" x14ac:dyDescent="0.25">
      <c r="B9116"/>
      <c r="C9116"/>
      <c r="D9116"/>
      <c r="E9116"/>
      <c r="F9116"/>
      <c r="G9116"/>
      <c r="H9116"/>
      <c r="I9116"/>
      <c r="J9116"/>
      <c r="K9116" s="91"/>
      <c r="L9116" s="91"/>
      <c r="M9116" s="91"/>
      <c r="R9116"/>
      <c r="S9116"/>
      <c r="T9116"/>
      <c r="U9116"/>
      <c r="V9116"/>
      <c r="W9116"/>
      <c r="X9116"/>
      <c r="Y9116"/>
      <c r="Z9116"/>
      <c r="AA9116"/>
      <c r="AB9116"/>
      <c r="AC9116"/>
    </row>
    <row r="9117" spans="2:29" s="14" customFormat="1" x14ac:dyDescent="0.25">
      <c r="B9117"/>
      <c r="C9117"/>
      <c r="D9117"/>
      <c r="E9117"/>
      <c r="F9117"/>
      <c r="G9117"/>
      <c r="H9117"/>
      <c r="I9117"/>
      <c r="J9117"/>
      <c r="K9117" s="91"/>
      <c r="L9117" s="91"/>
      <c r="M9117" s="91"/>
      <c r="R9117"/>
      <c r="S9117"/>
      <c r="T9117"/>
      <c r="U9117"/>
      <c r="V9117"/>
      <c r="W9117"/>
      <c r="X9117"/>
      <c r="Y9117"/>
      <c r="Z9117"/>
      <c r="AA9117"/>
      <c r="AB9117"/>
      <c r="AC9117"/>
    </row>
    <row r="9118" spans="2:29" s="14" customFormat="1" x14ac:dyDescent="0.25">
      <c r="B9118"/>
      <c r="C9118"/>
      <c r="D9118"/>
      <c r="E9118"/>
      <c r="F9118"/>
      <c r="G9118"/>
      <c r="H9118"/>
      <c r="I9118"/>
      <c r="J9118"/>
      <c r="K9118" s="91"/>
      <c r="L9118" s="91"/>
      <c r="M9118" s="91"/>
      <c r="R9118"/>
      <c r="S9118"/>
      <c r="T9118"/>
      <c r="U9118"/>
      <c r="V9118"/>
      <c r="W9118"/>
      <c r="X9118"/>
      <c r="Y9118"/>
      <c r="Z9118"/>
      <c r="AA9118"/>
      <c r="AB9118"/>
      <c r="AC9118"/>
    </row>
    <row r="9119" spans="2:29" s="14" customFormat="1" x14ac:dyDescent="0.25">
      <c r="B9119"/>
      <c r="C9119"/>
      <c r="D9119"/>
      <c r="E9119"/>
      <c r="F9119"/>
      <c r="G9119"/>
      <c r="H9119"/>
      <c r="I9119"/>
      <c r="J9119"/>
      <c r="K9119" s="91"/>
      <c r="L9119" s="91"/>
      <c r="M9119" s="91"/>
      <c r="R9119"/>
      <c r="S9119"/>
      <c r="T9119"/>
      <c r="U9119"/>
      <c r="V9119"/>
      <c r="W9119"/>
      <c r="X9119"/>
      <c r="Y9119"/>
      <c r="Z9119"/>
      <c r="AA9119"/>
      <c r="AB9119"/>
      <c r="AC9119"/>
    </row>
    <row r="9120" spans="2:29" s="14" customFormat="1" x14ac:dyDescent="0.25">
      <c r="B9120"/>
      <c r="C9120"/>
      <c r="D9120"/>
      <c r="E9120"/>
      <c r="F9120"/>
      <c r="G9120"/>
      <c r="H9120"/>
      <c r="I9120"/>
      <c r="J9120"/>
      <c r="K9120" s="91"/>
      <c r="L9120" s="91"/>
      <c r="M9120" s="91"/>
      <c r="R9120"/>
      <c r="S9120"/>
      <c r="T9120"/>
      <c r="U9120"/>
      <c r="V9120"/>
      <c r="W9120"/>
      <c r="X9120"/>
      <c r="Y9120"/>
      <c r="Z9120"/>
      <c r="AA9120"/>
      <c r="AB9120"/>
      <c r="AC9120"/>
    </row>
    <row r="9121" spans="2:29" s="14" customFormat="1" x14ac:dyDescent="0.25">
      <c r="B9121"/>
      <c r="C9121"/>
      <c r="D9121"/>
      <c r="E9121"/>
      <c r="F9121"/>
      <c r="G9121"/>
      <c r="H9121"/>
      <c r="I9121"/>
      <c r="J9121"/>
      <c r="K9121" s="91"/>
      <c r="L9121" s="91"/>
      <c r="M9121" s="91"/>
      <c r="R9121"/>
      <c r="S9121"/>
      <c r="T9121"/>
      <c r="U9121"/>
      <c r="V9121"/>
      <c r="W9121"/>
      <c r="X9121"/>
      <c r="Y9121"/>
      <c r="Z9121"/>
      <c r="AA9121"/>
      <c r="AB9121"/>
      <c r="AC9121"/>
    </row>
    <row r="9122" spans="2:29" s="14" customFormat="1" x14ac:dyDescent="0.25">
      <c r="B9122"/>
      <c r="C9122"/>
      <c r="D9122"/>
      <c r="E9122"/>
      <c r="F9122"/>
      <c r="G9122"/>
      <c r="H9122"/>
      <c r="I9122"/>
      <c r="J9122"/>
      <c r="K9122" s="91"/>
      <c r="L9122" s="91"/>
      <c r="M9122" s="91"/>
      <c r="R9122"/>
      <c r="S9122"/>
      <c r="T9122"/>
      <c r="U9122"/>
      <c r="V9122"/>
      <c r="W9122"/>
      <c r="X9122"/>
      <c r="Y9122"/>
      <c r="Z9122"/>
      <c r="AA9122"/>
      <c r="AB9122"/>
      <c r="AC9122"/>
    </row>
    <row r="9123" spans="2:29" s="14" customFormat="1" x14ac:dyDescent="0.25">
      <c r="B9123"/>
      <c r="C9123"/>
      <c r="D9123"/>
      <c r="E9123"/>
      <c r="F9123"/>
      <c r="G9123"/>
      <c r="H9123"/>
      <c r="I9123"/>
      <c r="J9123"/>
      <c r="K9123" s="91"/>
      <c r="L9123" s="91"/>
      <c r="M9123" s="91"/>
      <c r="R9123"/>
      <c r="S9123"/>
      <c r="T9123"/>
      <c r="U9123"/>
      <c r="V9123"/>
      <c r="W9123"/>
      <c r="X9123"/>
      <c r="Y9123"/>
      <c r="Z9123"/>
      <c r="AA9123"/>
      <c r="AB9123"/>
      <c r="AC9123"/>
    </row>
    <row r="9124" spans="2:29" s="14" customFormat="1" x14ac:dyDescent="0.25">
      <c r="B9124"/>
      <c r="C9124"/>
      <c r="D9124"/>
      <c r="E9124"/>
      <c r="F9124"/>
      <c r="G9124"/>
      <c r="H9124"/>
      <c r="I9124"/>
      <c r="J9124"/>
      <c r="K9124" s="91"/>
      <c r="L9124" s="91"/>
      <c r="M9124" s="91"/>
      <c r="R9124"/>
      <c r="S9124"/>
      <c r="T9124"/>
      <c r="U9124"/>
      <c r="V9124"/>
      <c r="W9124"/>
      <c r="X9124"/>
      <c r="Y9124"/>
      <c r="Z9124"/>
      <c r="AA9124"/>
      <c r="AB9124"/>
      <c r="AC9124"/>
    </row>
    <row r="9125" spans="2:29" s="14" customFormat="1" x14ac:dyDescent="0.25">
      <c r="B9125"/>
      <c r="C9125"/>
      <c r="D9125"/>
      <c r="E9125"/>
      <c r="F9125"/>
      <c r="G9125"/>
      <c r="H9125"/>
      <c r="I9125"/>
      <c r="J9125"/>
      <c r="K9125" s="91"/>
      <c r="L9125" s="91"/>
      <c r="M9125" s="91"/>
      <c r="R9125"/>
      <c r="S9125"/>
      <c r="T9125"/>
      <c r="U9125"/>
      <c r="V9125"/>
      <c r="W9125"/>
      <c r="X9125"/>
      <c r="Y9125"/>
      <c r="Z9125"/>
      <c r="AA9125"/>
      <c r="AB9125"/>
      <c r="AC9125"/>
    </row>
    <row r="9126" spans="2:29" s="14" customFormat="1" x14ac:dyDescent="0.25">
      <c r="B9126"/>
      <c r="C9126"/>
      <c r="D9126"/>
      <c r="E9126"/>
      <c r="F9126"/>
      <c r="G9126"/>
      <c r="H9126"/>
      <c r="I9126"/>
      <c r="J9126"/>
      <c r="K9126" s="91"/>
      <c r="L9126" s="91"/>
      <c r="M9126" s="91"/>
      <c r="R9126"/>
      <c r="S9126"/>
      <c r="T9126"/>
      <c r="U9126"/>
      <c r="V9126"/>
      <c r="W9126"/>
      <c r="X9126"/>
      <c r="Y9126"/>
      <c r="Z9126"/>
      <c r="AA9126"/>
      <c r="AB9126"/>
      <c r="AC9126"/>
    </row>
    <row r="9127" spans="2:29" s="14" customFormat="1" x14ac:dyDescent="0.25">
      <c r="B9127"/>
      <c r="C9127"/>
      <c r="D9127"/>
      <c r="E9127"/>
      <c r="F9127"/>
      <c r="G9127"/>
      <c r="H9127"/>
      <c r="I9127"/>
      <c r="J9127"/>
      <c r="K9127" s="91"/>
      <c r="L9127" s="91"/>
      <c r="M9127" s="91"/>
      <c r="R9127"/>
      <c r="S9127"/>
      <c r="T9127"/>
      <c r="U9127"/>
      <c r="V9127"/>
      <c r="W9127"/>
      <c r="X9127"/>
      <c r="Y9127"/>
      <c r="Z9127"/>
      <c r="AA9127"/>
      <c r="AB9127"/>
      <c r="AC9127"/>
    </row>
    <row r="9128" spans="2:29" s="14" customFormat="1" x14ac:dyDescent="0.25">
      <c r="B9128"/>
      <c r="C9128"/>
      <c r="D9128"/>
      <c r="E9128"/>
      <c r="F9128"/>
      <c r="G9128"/>
      <c r="H9128"/>
      <c r="I9128"/>
      <c r="J9128"/>
      <c r="K9128" s="91"/>
      <c r="L9128" s="91"/>
      <c r="M9128" s="91"/>
      <c r="R9128"/>
      <c r="S9128"/>
      <c r="T9128"/>
      <c r="U9128"/>
      <c r="V9128"/>
      <c r="W9128"/>
      <c r="X9128"/>
      <c r="Y9128"/>
      <c r="Z9128"/>
      <c r="AA9128"/>
      <c r="AB9128"/>
      <c r="AC9128"/>
    </row>
    <row r="9129" spans="2:29" s="14" customFormat="1" x14ac:dyDescent="0.25">
      <c r="B9129"/>
      <c r="C9129"/>
      <c r="D9129"/>
      <c r="E9129"/>
      <c r="F9129"/>
      <c r="G9129"/>
      <c r="H9129"/>
      <c r="I9129"/>
      <c r="J9129"/>
      <c r="K9129" s="91"/>
      <c r="L9129" s="91"/>
      <c r="M9129" s="91"/>
      <c r="R9129"/>
      <c r="S9129"/>
      <c r="T9129"/>
      <c r="U9129"/>
      <c r="V9129"/>
      <c r="W9129"/>
      <c r="X9129"/>
      <c r="Y9129"/>
      <c r="Z9129"/>
      <c r="AA9129"/>
      <c r="AB9129"/>
      <c r="AC9129"/>
    </row>
    <row r="9130" spans="2:29" s="14" customFormat="1" x14ac:dyDescent="0.25">
      <c r="B9130"/>
      <c r="C9130"/>
      <c r="D9130"/>
      <c r="E9130"/>
      <c r="F9130"/>
      <c r="G9130"/>
      <c r="H9130"/>
      <c r="I9130"/>
      <c r="J9130"/>
      <c r="K9130" s="91"/>
      <c r="L9130" s="91"/>
      <c r="M9130" s="91"/>
      <c r="R9130"/>
      <c r="S9130"/>
      <c r="T9130"/>
      <c r="U9130"/>
      <c r="V9130"/>
      <c r="W9130"/>
      <c r="X9130"/>
      <c r="Y9130"/>
      <c r="Z9130"/>
      <c r="AA9130"/>
      <c r="AB9130"/>
      <c r="AC9130"/>
    </row>
    <row r="9131" spans="2:29" s="14" customFormat="1" x14ac:dyDescent="0.25">
      <c r="B9131"/>
      <c r="C9131"/>
      <c r="D9131"/>
      <c r="E9131"/>
      <c r="F9131"/>
      <c r="G9131"/>
      <c r="H9131"/>
      <c r="I9131"/>
      <c r="J9131"/>
      <c r="K9131" s="91"/>
      <c r="L9131" s="91"/>
      <c r="M9131" s="91"/>
      <c r="R9131"/>
      <c r="S9131"/>
      <c r="T9131"/>
      <c r="U9131"/>
      <c r="V9131"/>
      <c r="W9131"/>
      <c r="X9131"/>
      <c r="Y9131"/>
      <c r="Z9131"/>
      <c r="AA9131"/>
      <c r="AB9131"/>
      <c r="AC9131"/>
    </row>
    <row r="9132" spans="2:29" s="14" customFormat="1" x14ac:dyDescent="0.25">
      <c r="B9132"/>
      <c r="C9132"/>
      <c r="D9132"/>
      <c r="E9132"/>
      <c r="F9132"/>
      <c r="G9132"/>
      <c r="H9132"/>
      <c r="I9132"/>
      <c r="J9132"/>
      <c r="K9132" s="91"/>
      <c r="L9132" s="91"/>
      <c r="M9132" s="91"/>
      <c r="R9132"/>
      <c r="S9132"/>
      <c r="T9132"/>
      <c r="U9132"/>
      <c r="V9132"/>
      <c r="W9132"/>
      <c r="X9132"/>
      <c r="Y9132"/>
      <c r="Z9132"/>
      <c r="AA9132"/>
      <c r="AB9132"/>
      <c r="AC9132"/>
    </row>
    <row r="9133" spans="2:29" s="14" customFormat="1" x14ac:dyDescent="0.25">
      <c r="B9133"/>
      <c r="C9133"/>
      <c r="D9133"/>
      <c r="E9133"/>
      <c r="F9133"/>
      <c r="G9133"/>
      <c r="H9133"/>
      <c r="I9133"/>
      <c r="J9133"/>
      <c r="K9133" s="91"/>
      <c r="L9133" s="91"/>
      <c r="M9133" s="91"/>
      <c r="R9133"/>
      <c r="S9133"/>
      <c r="T9133"/>
      <c r="U9133"/>
      <c r="V9133"/>
      <c r="W9133"/>
      <c r="X9133"/>
      <c r="Y9133"/>
      <c r="Z9133"/>
      <c r="AA9133"/>
      <c r="AB9133"/>
      <c r="AC9133"/>
    </row>
    <row r="9134" spans="2:29" s="14" customFormat="1" x14ac:dyDescent="0.25">
      <c r="B9134"/>
      <c r="C9134"/>
      <c r="D9134"/>
      <c r="E9134"/>
      <c r="F9134"/>
      <c r="G9134"/>
      <c r="H9134"/>
      <c r="I9134"/>
      <c r="J9134"/>
      <c r="K9134" s="91"/>
      <c r="L9134" s="91"/>
      <c r="M9134" s="91"/>
      <c r="R9134"/>
      <c r="S9134"/>
      <c r="T9134"/>
      <c r="U9134"/>
      <c r="V9134"/>
      <c r="W9134"/>
      <c r="X9134"/>
      <c r="Y9134"/>
      <c r="Z9134"/>
      <c r="AA9134"/>
      <c r="AB9134"/>
      <c r="AC9134"/>
    </row>
    <row r="9135" spans="2:29" s="14" customFormat="1" x14ac:dyDescent="0.25">
      <c r="B9135"/>
      <c r="C9135"/>
      <c r="D9135"/>
      <c r="E9135"/>
      <c r="F9135"/>
      <c r="G9135"/>
      <c r="H9135"/>
      <c r="I9135"/>
      <c r="J9135"/>
      <c r="K9135" s="91"/>
      <c r="L9135" s="91"/>
      <c r="M9135" s="91"/>
      <c r="R9135"/>
      <c r="S9135"/>
      <c r="T9135"/>
      <c r="U9135"/>
      <c r="V9135"/>
      <c r="W9135"/>
      <c r="X9135"/>
      <c r="Y9135"/>
      <c r="Z9135"/>
      <c r="AA9135"/>
      <c r="AB9135"/>
      <c r="AC9135"/>
    </row>
    <row r="9136" spans="2:29" s="14" customFormat="1" x14ac:dyDescent="0.25">
      <c r="B9136"/>
      <c r="C9136"/>
      <c r="D9136"/>
      <c r="E9136"/>
      <c r="F9136"/>
      <c r="G9136"/>
      <c r="H9136"/>
      <c r="I9136"/>
      <c r="J9136"/>
      <c r="K9136" s="91"/>
      <c r="L9136" s="91"/>
      <c r="M9136" s="91"/>
      <c r="R9136"/>
      <c r="S9136"/>
      <c r="T9136"/>
      <c r="U9136"/>
      <c r="V9136"/>
      <c r="W9136"/>
      <c r="X9136"/>
      <c r="Y9136"/>
      <c r="Z9136"/>
      <c r="AA9136"/>
      <c r="AB9136"/>
      <c r="AC9136"/>
    </row>
    <row r="9137" spans="2:29" s="14" customFormat="1" x14ac:dyDescent="0.25">
      <c r="B9137"/>
      <c r="C9137"/>
      <c r="D9137"/>
      <c r="E9137"/>
      <c r="F9137"/>
      <c r="G9137"/>
      <c r="H9137"/>
      <c r="I9137"/>
      <c r="J9137"/>
      <c r="K9137" s="91"/>
      <c r="L9137" s="91"/>
      <c r="M9137" s="91"/>
      <c r="R9137"/>
      <c r="S9137"/>
      <c r="T9137"/>
      <c r="U9137"/>
      <c r="V9137"/>
      <c r="W9137"/>
      <c r="X9137"/>
      <c r="Y9137"/>
      <c r="Z9137"/>
      <c r="AA9137"/>
      <c r="AB9137"/>
      <c r="AC9137"/>
    </row>
    <row r="9138" spans="2:29" s="14" customFormat="1" x14ac:dyDescent="0.25">
      <c r="B9138"/>
      <c r="C9138"/>
      <c r="D9138"/>
      <c r="E9138"/>
      <c r="F9138"/>
      <c r="G9138"/>
      <c r="H9138"/>
      <c r="I9138"/>
      <c r="J9138"/>
      <c r="K9138" s="91"/>
      <c r="L9138" s="91"/>
      <c r="M9138" s="91"/>
      <c r="R9138"/>
      <c r="S9138"/>
      <c r="T9138"/>
      <c r="U9138"/>
      <c r="V9138"/>
      <c r="W9138"/>
      <c r="X9138"/>
      <c r="Y9138"/>
      <c r="Z9138"/>
      <c r="AA9138"/>
      <c r="AB9138"/>
      <c r="AC9138"/>
    </row>
    <row r="9139" spans="2:29" s="14" customFormat="1" x14ac:dyDescent="0.25">
      <c r="B9139"/>
      <c r="C9139"/>
      <c r="D9139"/>
      <c r="E9139"/>
      <c r="F9139"/>
      <c r="G9139"/>
      <c r="H9139"/>
      <c r="I9139"/>
      <c r="J9139"/>
      <c r="K9139" s="91"/>
      <c r="L9139" s="91"/>
      <c r="M9139" s="91"/>
      <c r="R9139"/>
      <c r="S9139"/>
      <c r="T9139"/>
      <c r="U9139"/>
      <c r="V9139"/>
      <c r="W9139"/>
      <c r="X9139"/>
      <c r="Y9139"/>
      <c r="Z9139"/>
      <c r="AA9139"/>
      <c r="AB9139"/>
      <c r="AC9139"/>
    </row>
    <row r="9140" spans="2:29" s="14" customFormat="1" x14ac:dyDescent="0.25">
      <c r="B9140"/>
      <c r="C9140"/>
      <c r="D9140"/>
      <c r="E9140"/>
      <c r="F9140"/>
      <c r="G9140"/>
      <c r="H9140"/>
      <c r="I9140"/>
      <c r="J9140"/>
      <c r="K9140" s="91"/>
      <c r="L9140" s="91"/>
      <c r="M9140" s="91"/>
      <c r="R9140"/>
      <c r="S9140"/>
      <c r="T9140"/>
      <c r="U9140"/>
      <c r="V9140"/>
      <c r="W9140"/>
      <c r="X9140"/>
      <c r="Y9140"/>
      <c r="Z9140"/>
      <c r="AA9140"/>
      <c r="AB9140"/>
      <c r="AC9140"/>
    </row>
    <row r="9141" spans="2:29" s="14" customFormat="1" x14ac:dyDescent="0.25">
      <c r="B9141"/>
      <c r="C9141"/>
      <c r="D9141"/>
      <c r="E9141"/>
      <c r="F9141"/>
      <c r="G9141"/>
      <c r="H9141"/>
      <c r="I9141"/>
      <c r="J9141"/>
      <c r="K9141" s="91"/>
      <c r="L9141" s="91"/>
      <c r="M9141" s="91"/>
      <c r="R9141"/>
      <c r="S9141"/>
      <c r="T9141"/>
      <c r="U9141"/>
      <c r="V9141"/>
      <c r="W9141"/>
      <c r="X9141"/>
      <c r="Y9141"/>
      <c r="Z9141"/>
      <c r="AA9141"/>
      <c r="AB9141"/>
      <c r="AC9141"/>
    </row>
    <row r="9142" spans="2:29" s="14" customFormat="1" x14ac:dyDescent="0.25">
      <c r="B9142"/>
      <c r="C9142"/>
      <c r="D9142"/>
      <c r="E9142"/>
      <c r="F9142"/>
      <c r="G9142"/>
      <c r="H9142"/>
      <c r="I9142"/>
      <c r="J9142"/>
      <c r="K9142" s="91"/>
      <c r="L9142" s="91"/>
      <c r="M9142" s="91"/>
      <c r="R9142"/>
      <c r="S9142"/>
      <c r="T9142"/>
      <c r="U9142"/>
      <c r="V9142"/>
      <c r="W9142"/>
      <c r="X9142"/>
      <c r="Y9142"/>
      <c r="Z9142"/>
      <c r="AA9142"/>
      <c r="AB9142"/>
      <c r="AC9142"/>
    </row>
    <row r="9143" spans="2:29" s="14" customFormat="1" x14ac:dyDescent="0.25">
      <c r="B9143"/>
      <c r="C9143"/>
      <c r="D9143"/>
      <c r="E9143"/>
      <c r="F9143"/>
      <c r="G9143"/>
      <c r="H9143"/>
      <c r="I9143"/>
      <c r="J9143"/>
      <c r="K9143" s="91"/>
      <c r="L9143" s="91"/>
      <c r="M9143" s="91"/>
      <c r="R9143"/>
      <c r="S9143"/>
      <c r="T9143"/>
      <c r="U9143"/>
      <c r="V9143"/>
      <c r="W9143"/>
      <c r="X9143"/>
      <c r="Y9143"/>
      <c r="Z9143"/>
      <c r="AA9143"/>
      <c r="AB9143"/>
      <c r="AC9143"/>
    </row>
    <row r="9144" spans="2:29" s="14" customFormat="1" x14ac:dyDescent="0.25">
      <c r="B9144"/>
      <c r="C9144"/>
      <c r="D9144"/>
      <c r="E9144"/>
      <c r="F9144"/>
      <c r="G9144"/>
      <c r="H9144"/>
      <c r="I9144"/>
      <c r="J9144"/>
      <c r="K9144" s="91"/>
      <c r="L9144" s="91"/>
      <c r="M9144" s="91"/>
      <c r="R9144"/>
      <c r="S9144"/>
      <c r="T9144"/>
      <c r="U9144"/>
      <c r="V9144"/>
      <c r="W9144"/>
      <c r="X9144"/>
      <c r="Y9144"/>
      <c r="Z9144"/>
      <c r="AA9144"/>
      <c r="AB9144"/>
      <c r="AC9144"/>
    </row>
    <row r="9145" spans="2:29" s="14" customFormat="1" x14ac:dyDescent="0.25">
      <c r="B9145"/>
      <c r="C9145"/>
      <c r="D9145"/>
      <c r="E9145"/>
      <c r="F9145"/>
      <c r="G9145"/>
      <c r="H9145"/>
      <c r="I9145"/>
      <c r="J9145"/>
      <c r="K9145" s="91"/>
      <c r="L9145" s="91"/>
      <c r="M9145" s="91"/>
      <c r="R9145"/>
      <c r="S9145"/>
      <c r="T9145"/>
      <c r="U9145"/>
      <c r="V9145"/>
      <c r="W9145"/>
      <c r="X9145"/>
      <c r="Y9145"/>
      <c r="Z9145"/>
      <c r="AA9145"/>
      <c r="AB9145"/>
      <c r="AC9145"/>
    </row>
    <row r="9146" spans="2:29" s="14" customFormat="1" x14ac:dyDescent="0.25">
      <c r="B9146"/>
      <c r="C9146"/>
      <c r="D9146"/>
      <c r="E9146"/>
      <c r="F9146"/>
      <c r="G9146"/>
      <c r="H9146"/>
      <c r="I9146"/>
      <c r="J9146"/>
      <c r="K9146" s="91"/>
      <c r="L9146" s="91"/>
      <c r="M9146" s="91"/>
      <c r="R9146"/>
      <c r="S9146"/>
      <c r="T9146"/>
      <c r="U9146"/>
      <c r="V9146"/>
      <c r="W9146"/>
      <c r="X9146"/>
      <c r="Y9146"/>
      <c r="Z9146"/>
      <c r="AA9146"/>
      <c r="AB9146"/>
      <c r="AC9146"/>
    </row>
    <row r="9147" spans="2:29" s="14" customFormat="1" x14ac:dyDescent="0.25">
      <c r="B9147"/>
      <c r="C9147"/>
      <c r="D9147"/>
      <c r="E9147"/>
      <c r="F9147"/>
      <c r="G9147"/>
      <c r="H9147"/>
      <c r="I9147"/>
      <c r="J9147"/>
      <c r="K9147" s="91"/>
      <c r="L9147" s="91"/>
      <c r="M9147" s="91"/>
      <c r="R9147"/>
      <c r="S9147"/>
      <c r="T9147"/>
      <c r="U9147"/>
      <c r="V9147"/>
      <c r="W9147"/>
      <c r="X9147"/>
      <c r="Y9147"/>
      <c r="Z9147"/>
      <c r="AA9147"/>
      <c r="AB9147"/>
      <c r="AC9147"/>
    </row>
    <row r="9148" spans="2:29" s="14" customFormat="1" x14ac:dyDescent="0.25">
      <c r="B9148"/>
      <c r="C9148"/>
      <c r="D9148"/>
      <c r="E9148"/>
      <c r="F9148"/>
      <c r="G9148"/>
      <c r="H9148"/>
      <c r="I9148"/>
      <c r="J9148"/>
      <c r="K9148" s="91"/>
      <c r="L9148" s="91"/>
      <c r="M9148" s="91"/>
      <c r="R9148"/>
      <c r="S9148"/>
      <c r="T9148"/>
      <c r="U9148"/>
      <c r="V9148"/>
      <c r="W9148"/>
      <c r="X9148"/>
      <c r="Y9148"/>
      <c r="Z9148"/>
      <c r="AA9148"/>
      <c r="AB9148"/>
      <c r="AC9148"/>
    </row>
    <row r="9149" spans="2:29" s="14" customFormat="1" x14ac:dyDescent="0.25">
      <c r="B9149"/>
      <c r="C9149"/>
      <c r="D9149"/>
      <c r="E9149"/>
      <c r="F9149"/>
      <c r="G9149"/>
      <c r="H9149"/>
      <c r="I9149"/>
      <c r="J9149"/>
      <c r="K9149" s="91"/>
      <c r="L9149" s="91"/>
      <c r="M9149" s="91"/>
      <c r="R9149"/>
      <c r="S9149"/>
      <c r="T9149"/>
      <c r="U9149"/>
      <c r="V9149"/>
      <c r="W9149"/>
      <c r="X9149"/>
      <c r="Y9149"/>
      <c r="Z9149"/>
      <c r="AA9149"/>
      <c r="AB9149"/>
      <c r="AC9149"/>
    </row>
    <row r="9150" spans="2:29" s="14" customFormat="1" x14ac:dyDescent="0.25">
      <c r="B9150"/>
      <c r="C9150"/>
      <c r="D9150"/>
      <c r="E9150"/>
      <c r="F9150"/>
      <c r="G9150"/>
      <c r="H9150"/>
      <c r="I9150"/>
      <c r="J9150"/>
      <c r="K9150" s="91"/>
      <c r="L9150" s="91"/>
      <c r="M9150" s="91"/>
      <c r="R9150"/>
      <c r="S9150"/>
      <c r="T9150"/>
      <c r="U9150"/>
      <c r="V9150"/>
      <c r="W9150"/>
      <c r="X9150"/>
      <c r="Y9150"/>
      <c r="Z9150"/>
      <c r="AA9150"/>
      <c r="AB9150"/>
      <c r="AC9150"/>
    </row>
    <row r="9151" spans="2:29" s="14" customFormat="1" x14ac:dyDescent="0.25">
      <c r="B9151"/>
      <c r="C9151"/>
      <c r="D9151"/>
      <c r="E9151"/>
      <c r="F9151"/>
      <c r="G9151"/>
      <c r="H9151"/>
      <c r="I9151"/>
      <c r="J9151"/>
      <c r="K9151" s="91"/>
      <c r="L9151" s="91"/>
      <c r="M9151" s="91"/>
      <c r="R9151"/>
      <c r="S9151"/>
      <c r="T9151"/>
      <c r="U9151"/>
      <c r="V9151"/>
      <c r="W9151"/>
      <c r="X9151"/>
      <c r="Y9151"/>
      <c r="Z9151"/>
      <c r="AA9151"/>
      <c r="AB9151"/>
      <c r="AC9151"/>
    </row>
    <row r="9152" spans="2:29" s="14" customFormat="1" x14ac:dyDescent="0.25">
      <c r="B9152"/>
      <c r="C9152"/>
      <c r="D9152"/>
      <c r="E9152"/>
      <c r="F9152"/>
      <c r="G9152"/>
      <c r="H9152"/>
      <c r="I9152"/>
      <c r="J9152"/>
      <c r="K9152" s="91"/>
      <c r="L9152" s="91"/>
      <c r="M9152" s="91"/>
      <c r="R9152"/>
      <c r="S9152"/>
      <c r="T9152"/>
      <c r="U9152"/>
      <c r="V9152"/>
      <c r="W9152"/>
      <c r="X9152"/>
      <c r="Y9152"/>
      <c r="Z9152"/>
      <c r="AA9152"/>
      <c r="AB9152"/>
      <c r="AC9152"/>
    </row>
    <row r="9153" spans="2:29" s="14" customFormat="1" x14ac:dyDescent="0.25">
      <c r="B9153"/>
      <c r="C9153"/>
      <c r="D9153"/>
      <c r="E9153"/>
      <c r="F9153"/>
      <c r="G9153"/>
      <c r="H9153"/>
      <c r="I9153"/>
      <c r="J9153"/>
      <c r="K9153" s="91"/>
      <c r="L9153" s="91"/>
      <c r="M9153" s="91"/>
      <c r="R9153"/>
      <c r="S9153"/>
      <c r="T9153"/>
      <c r="U9153"/>
      <c r="V9153"/>
      <c r="W9153"/>
      <c r="X9153"/>
      <c r="Y9153"/>
      <c r="Z9153"/>
      <c r="AA9153"/>
      <c r="AB9153"/>
      <c r="AC9153"/>
    </row>
    <row r="9154" spans="2:29" s="14" customFormat="1" x14ac:dyDescent="0.25">
      <c r="B9154"/>
      <c r="C9154"/>
      <c r="D9154"/>
      <c r="E9154"/>
      <c r="F9154"/>
      <c r="G9154"/>
      <c r="H9154"/>
      <c r="I9154"/>
      <c r="J9154"/>
      <c r="K9154" s="91"/>
      <c r="L9154" s="91"/>
      <c r="M9154" s="91"/>
      <c r="R9154"/>
      <c r="S9154"/>
      <c r="T9154"/>
      <c r="U9154"/>
      <c r="V9154"/>
      <c r="W9154"/>
      <c r="X9154"/>
      <c r="Y9154"/>
      <c r="Z9154"/>
      <c r="AA9154"/>
      <c r="AB9154"/>
      <c r="AC9154"/>
    </row>
    <row r="9155" spans="2:29" s="14" customFormat="1" x14ac:dyDescent="0.25">
      <c r="B9155"/>
      <c r="C9155"/>
      <c r="D9155"/>
      <c r="E9155"/>
      <c r="F9155"/>
      <c r="G9155"/>
      <c r="H9155"/>
      <c r="I9155"/>
      <c r="J9155"/>
      <c r="K9155" s="91"/>
      <c r="L9155" s="91"/>
      <c r="M9155" s="91"/>
      <c r="R9155"/>
      <c r="S9155"/>
      <c r="T9155"/>
      <c r="U9155"/>
      <c r="V9155"/>
      <c r="W9155"/>
      <c r="X9155"/>
      <c r="Y9155"/>
      <c r="Z9155"/>
      <c r="AA9155"/>
      <c r="AB9155"/>
      <c r="AC9155"/>
    </row>
    <row r="9156" spans="2:29" s="14" customFormat="1" x14ac:dyDescent="0.25">
      <c r="B9156"/>
      <c r="C9156"/>
      <c r="D9156"/>
      <c r="E9156"/>
      <c r="F9156"/>
      <c r="G9156"/>
      <c r="H9156"/>
      <c r="I9156"/>
      <c r="J9156"/>
      <c r="K9156" s="91"/>
      <c r="L9156" s="91"/>
      <c r="M9156" s="91"/>
      <c r="R9156"/>
      <c r="S9156"/>
      <c r="T9156"/>
      <c r="U9156"/>
      <c r="V9156"/>
      <c r="W9156"/>
      <c r="X9156"/>
      <c r="Y9156"/>
      <c r="Z9156"/>
      <c r="AA9156"/>
      <c r="AB9156"/>
      <c r="AC9156"/>
    </row>
    <row r="9157" spans="2:29" s="14" customFormat="1" x14ac:dyDescent="0.25">
      <c r="B9157"/>
      <c r="C9157"/>
      <c r="D9157"/>
      <c r="E9157"/>
      <c r="F9157"/>
      <c r="G9157"/>
      <c r="H9157"/>
      <c r="I9157"/>
      <c r="J9157"/>
      <c r="K9157" s="91"/>
      <c r="L9157" s="91"/>
      <c r="M9157" s="91"/>
      <c r="R9157"/>
      <c r="S9157"/>
      <c r="T9157"/>
      <c r="U9157"/>
      <c r="V9157"/>
      <c r="W9157"/>
      <c r="X9157"/>
      <c r="Y9157"/>
      <c r="Z9157"/>
      <c r="AA9157"/>
      <c r="AB9157"/>
      <c r="AC9157"/>
    </row>
    <row r="9158" spans="2:29" s="14" customFormat="1" x14ac:dyDescent="0.25">
      <c r="B9158"/>
      <c r="C9158"/>
      <c r="D9158"/>
      <c r="E9158"/>
      <c r="F9158"/>
      <c r="G9158"/>
      <c r="H9158"/>
      <c r="I9158"/>
      <c r="J9158"/>
      <c r="K9158" s="91"/>
      <c r="L9158" s="91"/>
      <c r="M9158" s="91"/>
      <c r="R9158"/>
      <c r="S9158"/>
      <c r="T9158"/>
      <c r="U9158"/>
      <c r="V9158"/>
      <c r="W9158"/>
      <c r="X9158"/>
      <c r="Y9158"/>
      <c r="Z9158"/>
      <c r="AA9158"/>
      <c r="AB9158"/>
      <c r="AC9158"/>
    </row>
    <row r="9159" spans="2:29" s="14" customFormat="1" x14ac:dyDescent="0.25">
      <c r="B9159"/>
      <c r="C9159"/>
      <c r="D9159"/>
      <c r="E9159"/>
      <c r="F9159"/>
      <c r="G9159"/>
      <c r="H9159"/>
      <c r="I9159"/>
      <c r="J9159"/>
      <c r="K9159" s="91"/>
      <c r="L9159" s="91"/>
      <c r="M9159" s="91"/>
      <c r="R9159"/>
      <c r="S9159"/>
      <c r="T9159"/>
      <c r="U9159"/>
      <c r="V9159"/>
      <c r="W9159"/>
      <c r="X9159"/>
      <c r="Y9159"/>
      <c r="Z9159"/>
      <c r="AA9159"/>
      <c r="AB9159"/>
      <c r="AC9159"/>
    </row>
    <row r="9160" spans="2:29" s="14" customFormat="1" x14ac:dyDescent="0.25">
      <c r="B9160"/>
      <c r="C9160"/>
      <c r="D9160"/>
      <c r="E9160"/>
      <c r="F9160"/>
      <c r="G9160"/>
      <c r="H9160"/>
      <c r="I9160"/>
      <c r="J9160"/>
      <c r="K9160" s="91"/>
      <c r="L9160" s="91"/>
      <c r="M9160" s="91"/>
      <c r="R9160"/>
      <c r="S9160"/>
      <c r="T9160"/>
      <c r="U9160"/>
      <c r="V9160"/>
      <c r="W9160"/>
      <c r="X9160"/>
      <c r="Y9160"/>
      <c r="Z9160"/>
      <c r="AA9160"/>
      <c r="AB9160"/>
      <c r="AC9160"/>
    </row>
    <row r="9161" spans="2:29" s="14" customFormat="1" x14ac:dyDescent="0.25">
      <c r="B9161"/>
      <c r="C9161"/>
      <c r="D9161"/>
      <c r="E9161"/>
      <c r="F9161"/>
      <c r="G9161"/>
      <c r="H9161"/>
      <c r="I9161"/>
      <c r="J9161"/>
      <c r="K9161" s="91"/>
      <c r="L9161" s="91"/>
      <c r="M9161" s="91"/>
      <c r="R9161"/>
      <c r="S9161"/>
      <c r="T9161"/>
      <c r="U9161"/>
      <c r="V9161"/>
      <c r="W9161"/>
      <c r="X9161"/>
      <c r="Y9161"/>
      <c r="Z9161"/>
      <c r="AA9161"/>
      <c r="AB9161"/>
      <c r="AC9161"/>
    </row>
    <row r="9162" spans="2:29" s="14" customFormat="1" x14ac:dyDescent="0.25">
      <c r="B9162"/>
      <c r="C9162"/>
      <c r="D9162"/>
      <c r="E9162"/>
      <c r="F9162"/>
      <c r="G9162"/>
      <c r="H9162"/>
      <c r="I9162"/>
      <c r="J9162"/>
      <c r="K9162" s="91"/>
      <c r="L9162" s="91"/>
      <c r="M9162" s="91"/>
      <c r="R9162"/>
      <c r="S9162"/>
      <c r="T9162"/>
      <c r="U9162"/>
      <c r="V9162"/>
      <c r="W9162"/>
      <c r="X9162"/>
      <c r="Y9162"/>
      <c r="Z9162"/>
      <c r="AA9162"/>
      <c r="AB9162"/>
      <c r="AC9162"/>
    </row>
    <row r="9163" spans="2:29" s="14" customFormat="1" x14ac:dyDescent="0.25">
      <c r="B9163"/>
      <c r="C9163"/>
      <c r="D9163"/>
      <c r="E9163"/>
      <c r="F9163"/>
      <c r="G9163"/>
      <c r="H9163"/>
      <c r="I9163"/>
      <c r="J9163"/>
      <c r="K9163" s="91"/>
      <c r="L9163" s="91"/>
      <c r="M9163" s="91"/>
      <c r="R9163"/>
      <c r="S9163"/>
      <c r="T9163"/>
      <c r="U9163"/>
      <c r="V9163"/>
      <c r="W9163"/>
      <c r="X9163"/>
      <c r="Y9163"/>
      <c r="Z9163"/>
      <c r="AA9163"/>
      <c r="AB9163"/>
      <c r="AC9163"/>
    </row>
    <row r="9164" spans="2:29" s="14" customFormat="1" x14ac:dyDescent="0.25">
      <c r="B9164"/>
      <c r="C9164"/>
      <c r="D9164"/>
      <c r="E9164"/>
      <c r="F9164"/>
      <c r="G9164"/>
      <c r="H9164"/>
      <c r="I9164"/>
      <c r="J9164"/>
      <c r="K9164" s="91"/>
      <c r="L9164" s="91"/>
      <c r="M9164" s="91"/>
      <c r="R9164"/>
      <c r="S9164"/>
      <c r="T9164"/>
      <c r="U9164"/>
      <c r="V9164"/>
      <c r="W9164"/>
      <c r="X9164"/>
      <c r="Y9164"/>
      <c r="Z9164"/>
      <c r="AA9164"/>
      <c r="AB9164"/>
      <c r="AC9164"/>
    </row>
    <row r="9165" spans="2:29" s="14" customFormat="1" x14ac:dyDescent="0.25">
      <c r="B9165"/>
      <c r="C9165"/>
      <c r="D9165"/>
      <c r="E9165"/>
      <c r="F9165"/>
      <c r="G9165"/>
      <c r="H9165"/>
      <c r="I9165"/>
      <c r="J9165"/>
      <c r="K9165" s="91"/>
      <c r="L9165" s="91"/>
      <c r="M9165" s="91"/>
      <c r="R9165"/>
      <c r="S9165"/>
      <c r="T9165"/>
      <c r="U9165"/>
      <c r="V9165"/>
      <c r="W9165"/>
      <c r="X9165"/>
      <c r="Y9165"/>
      <c r="Z9165"/>
      <c r="AA9165"/>
      <c r="AB9165"/>
      <c r="AC9165"/>
    </row>
    <row r="9166" spans="2:29" s="14" customFormat="1" x14ac:dyDescent="0.25">
      <c r="B9166"/>
      <c r="C9166"/>
      <c r="D9166"/>
      <c r="E9166"/>
      <c r="F9166"/>
      <c r="G9166"/>
      <c r="H9166"/>
      <c r="I9166"/>
      <c r="J9166"/>
      <c r="K9166" s="91"/>
      <c r="L9166" s="91"/>
      <c r="M9166" s="91"/>
      <c r="R9166"/>
      <c r="S9166"/>
      <c r="T9166"/>
      <c r="U9166"/>
      <c r="V9166"/>
      <c r="W9166"/>
      <c r="X9166"/>
      <c r="Y9166"/>
      <c r="Z9166"/>
      <c r="AA9166"/>
      <c r="AB9166"/>
      <c r="AC9166"/>
    </row>
    <row r="9167" spans="2:29" s="14" customFormat="1" x14ac:dyDescent="0.25">
      <c r="B9167"/>
      <c r="C9167"/>
      <c r="D9167"/>
      <c r="E9167"/>
      <c r="F9167"/>
      <c r="G9167"/>
      <c r="H9167"/>
      <c r="I9167"/>
      <c r="J9167"/>
      <c r="K9167" s="91"/>
      <c r="L9167" s="91"/>
      <c r="M9167" s="91"/>
      <c r="R9167"/>
      <c r="S9167"/>
      <c r="T9167"/>
      <c r="U9167"/>
      <c r="V9167"/>
      <c r="W9167"/>
      <c r="X9167"/>
      <c r="Y9167"/>
      <c r="Z9167"/>
      <c r="AA9167"/>
      <c r="AB9167"/>
      <c r="AC9167"/>
    </row>
    <row r="9168" spans="2:29" s="14" customFormat="1" x14ac:dyDescent="0.25">
      <c r="B9168"/>
      <c r="C9168"/>
      <c r="D9168"/>
      <c r="E9168"/>
      <c r="F9168"/>
      <c r="G9168"/>
      <c r="H9168"/>
      <c r="I9168"/>
      <c r="J9168"/>
      <c r="K9168" s="91"/>
      <c r="L9168" s="91"/>
      <c r="M9168" s="91"/>
      <c r="R9168"/>
      <c r="S9168"/>
      <c r="T9168"/>
      <c r="U9168"/>
      <c r="V9168"/>
      <c r="W9168"/>
      <c r="X9168"/>
      <c r="Y9168"/>
      <c r="Z9168"/>
      <c r="AA9168"/>
      <c r="AB9168"/>
      <c r="AC9168"/>
    </row>
    <row r="9169" spans="2:29" s="14" customFormat="1" x14ac:dyDescent="0.25">
      <c r="B9169"/>
      <c r="C9169"/>
      <c r="D9169"/>
      <c r="E9169"/>
      <c r="F9169"/>
      <c r="G9169"/>
      <c r="H9169"/>
      <c r="I9169"/>
      <c r="J9169"/>
      <c r="K9169" s="91"/>
      <c r="L9169" s="91"/>
      <c r="M9169" s="91"/>
      <c r="R9169"/>
      <c r="S9169"/>
      <c r="T9169"/>
      <c r="U9169"/>
      <c r="V9169"/>
      <c r="W9169"/>
      <c r="X9169"/>
      <c r="Y9169"/>
      <c r="Z9169"/>
      <c r="AA9169"/>
      <c r="AB9169"/>
      <c r="AC9169"/>
    </row>
    <row r="9170" spans="2:29" s="14" customFormat="1" x14ac:dyDescent="0.25">
      <c r="B9170"/>
      <c r="C9170"/>
      <c r="D9170"/>
      <c r="E9170"/>
      <c r="F9170"/>
      <c r="G9170"/>
      <c r="H9170"/>
      <c r="I9170"/>
      <c r="J9170"/>
      <c r="K9170" s="91"/>
      <c r="L9170" s="91"/>
      <c r="M9170" s="91"/>
      <c r="R9170"/>
      <c r="S9170"/>
      <c r="T9170"/>
      <c r="U9170"/>
      <c r="V9170"/>
      <c r="W9170"/>
      <c r="X9170"/>
      <c r="Y9170"/>
      <c r="Z9170"/>
      <c r="AA9170"/>
      <c r="AB9170"/>
      <c r="AC9170"/>
    </row>
    <row r="9171" spans="2:29" s="14" customFormat="1" x14ac:dyDescent="0.25">
      <c r="B9171"/>
      <c r="C9171"/>
      <c r="D9171"/>
      <c r="E9171"/>
      <c r="F9171"/>
      <c r="G9171"/>
      <c r="H9171"/>
      <c r="I9171"/>
      <c r="J9171"/>
      <c r="K9171" s="91"/>
      <c r="L9171" s="91"/>
      <c r="M9171" s="91"/>
      <c r="R9171"/>
      <c r="S9171"/>
      <c r="T9171"/>
      <c r="U9171"/>
      <c r="V9171"/>
      <c r="W9171"/>
      <c r="X9171"/>
      <c r="Y9171"/>
      <c r="Z9171"/>
      <c r="AA9171"/>
      <c r="AB9171"/>
      <c r="AC9171"/>
    </row>
    <row r="9172" spans="2:29" s="14" customFormat="1" x14ac:dyDescent="0.25">
      <c r="B9172"/>
      <c r="C9172"/>
      <c r="D9172"/>
      <c r="E9172"/>
      <c r="F9172"/>
      <c r="G9172"/>
      <c r="H9172"/>
      <c r="I9172"/>
      <c r="J9172"/>
      <c r="K9172" s="91"/>
      <c r="L9172" s="91"/>
      <c r="M9172" s="91"/>
      <c r="R9172"/>
      <c r="S9172"/>
      <c r="T9172"/>
      <c r="U9172"/>
      <c r="V9172"/>
      <c r="W9172"/>
      <c r="X9172"/>
      <c r="Y9172"/>
      <c r="Z9172"/>
      <c r="AA9172"/>
      <c r="AB9172"/>
      <c r="AC9172"/>
    </row>
    <row r="9173" spans="2:29" s="14" customFormat="1" x14ac:dyDescent="0.25">
      <c r="B9173"/>
      <c r="C9173"/>
      <c r="D9173"/>
      <c r="E9173"/>
      <c r="F9173"/>
      <c r="G9173"/>
      <c r="H9173"/>
      <c r="I9173"/>
      <c r="J9173"/>
      <c r="K9173" s="91"/>
      <c r="L9173" s="91"/>
      <c r="M9173" s="91"/>
      <c r="R9173"/>
      <c r="S9173"/>
      <c r="T9173"/>
      <c r="U9173"/>
      <c r="V9173"/>
      <c r="W9173"/>
      <c r="X9173"/>
      <c r="Y9173"/>
      <c r="Z9173"/>
      <c r="AA9173"/>
      <c r="AB9173"/>
      <c r="AC9173"/>
    </row>
    <row r="9174" spans="2:29" s="14" customFormat="1" x14ac:dyDescent="0.25">
      <c r="B9174"/>
      <c r="C9174"/>
      <c r="D9174"/>
      <c r="E9174"/>
      <c r="F9174"/>
      <c r="G9174"/>
      <c r="H9174"/>
      <c r="I9174"/>
      <c r="J9174"/>
      <c r="K9174" s="91"/>
      <c r="L9174" s="91"/>
      <c r="M9174" s="91"/>
      <c r="R9174"/>
      <c r="S9174"/>
      <c r="T9174"/>
      <c r="U9174"/>
      <c r="V9174"/>
      <c r="W9174"/>
      <c r="X9174"/>
      <c r="Y9174"/>
      <c r="Z9174"/>
      <c r="AA9174"/>
      <c r="AB9174"/>
      <c r="AC9174"/>
    </row>
    <row r="9175" spans="2:29" s="14" customFormat="1" x14ac:dyDescent="0.25">
      <c r="B9175"/>
      <c r="C9175"/>
      <c r="D9175"/>
      <c r="E9175"/>
      <c r="F9175"/>
      <c r="G9175"/>
      <c r="H9175"/>
      <c r="I9175"/>
      <c r="J9175"/>
      <c r="K9175" s="91"/>
      <c r="L9175" s="91"/>
      <c r="M9175" s="91"/>
      <c r="R9175"/>
      <c r="S9175"/>
      <c r="T9175"/>
      <c r="U9175"/>
      <c r="V9175"/>
      <c r="W9175"/>
      <c r="X9175"/>
      <c r="Y9175"/>
      <c r="Z9175"/>
      <c r="AA9175"/>
      <c r="AB9175"/>
      <c r="AC9175"/>
    </row>
    <row r="9176" spans="2:29" s="14" customFormat="1" x14ac:dyDescent="0.25">
      <c r="B9176"/>
      <c r="C9176"/>
      <c r="D9176"/>
      <c r="E9176"/>
      <c r="F9176"/>
      <c r="G9176"/>
      <c r="H9176"/>
      <c r="I9176"/>
      <c r="J9176"/>
      <c r="K9176" s="91"/>
      <c r="L9176" s="91"/>
      <c r="M9176" s="91"/>
      <c r="R9176"/>
      <c r="S9176"/>
      <c r="T9176"/>
      <c r="U9176"/>
      <c r="V9176"/>
      <c r="W9176"/>
      <c r="X9176"/>
      <c r="Y9176"/>
      <c r="Z9176"/>
      <c r="AA9176"/>
      <c r="AB9176"/>
      <c r="AC9176"/>
    </row>
    <row r="9177" spans="2:29" s="14" customFormat="1" x14ac:dyDescent="0.25">
      <c r="B9177"/>
      <c r="C9177"/>
      <c r="D9177"/>
      <c r="E9177"/>
      <c r="F9177"/>
      <c r="G9177"/>
      <c r="H9177"/>
      <c r="I9177"/>
      <c r="J9177"/>
      <c r="K9177" s="91"/>
      <c r="L9177" s="91"/>
      <c r="M9177" s="91"/>
      <c r="R9177"/>
      <c r="S9177"/>
      <c r="T9177"/>
      <c r="U9177"/>
      <c r="V9177"/>
      <c r="W9177"/>
      <c r="X9177"/>
      <c r="Y9177"/>
      <c r="Z9177"/>
      <c r="AA9177"/>
      <c r="AB9177"/>
      <c r="AC9177"/>
    </row>
    <row r="9178" spans="2:29" s="14" customFormat="1" x14ac:dyDescent="0.25">
      <c r="B9178"/>
      <c r="C9178"/>
      <c r="D9178"/>
      <c r="E9178"/>
      <c r="F9178"/>
      <c r="G9178"/>
      <c r="H9178"/>
      <c r="I9178"/>
      <c r="J9178"/>
      <c r="K9178" s="91"/>
      <c r="L9178" s="91"/>
      <c r="M9178" s="91"/>
      <c r="R9178"/>
      <c r="S9178"/>
      <c r="T9178"/>
      <c r="U9178"/>
      <c r="V9178"/>
      <c r="W9178"/>
      <c r="X9178"/>
      <c r="Y9178"/>
      <c r="Z9178"/>
      <c r="AA9178"/>
      <c r="AB9178"/>
      <c r="AC9178"/>
    </row>
    <row r="9179" spans="2:29" s="14" customFormat="1" x14ac:dyDescent="0.25">
      <c r="B9179"/>
      <c r="C9179"/>
      <c r="D9179"/>
      <c r="E9179"/>
      <c r="F9179"/>
      <c r="G9179"/>
      <c r="H9179"/>
      <c r="I9179"/>
      <c r="J9179"/>
      <c r="K9179" s="91"/>
      <c r="L9179" s="91"/>
      <c r="M9179" s="91"/>
      <c r="R9179"/>
      <c r="S9179"/>
      <c r="T9179"/>
      <c r="U9179"/>
      <c r="V9179"/>
      <c r="W9179"/>
      <c r="X9179"/>
      <c r="Y9179"/>
      <c r="Z9179"/>
      <c r="AA9179"/>
      <c r="AB9179"/>
      <c r="AC9179"/>
    </row>
    <row r="9180" spans="2:29" s="14" customFormat="1" x14ac:dyDescent="0.25">
      <c r="B9180"/>
      <c r="C9180"/>
      <c r="D9180"/>
      <c r="E9180"/>
      <c r="F9180"/>
      <c r="G9180"/>
      <c r="H9180"/>
      <c r="I9180"/>
      <c r="J9180"/>
      <c r="K9180" s="91"/>
      <c r="L9180" s="91"/>
      <c r="M9180" s="91"/>
      <c r="R9180"/>
      <c r="S9180"/>
      <c r="T9180"/>
      <c r="U9180"/>
      <c r="V9180"/>
      <c r="W9180"/>
      <c r="X9180"/>
      <c r="Y9180"/>
      <c r="Z9180"/>
      <c r="AA9180"/>
      <c r="AB9180"/>
      <c r="AC9180"/>
    </row>
    <row r="9181" spans="2:29" s="14" customFormat="1" x14ac:dyDescent="0.25">
      <c r="B9181"/>
      <c r="C9181"/>
      <c r="D9181"/>
      <c r="E9181"/>
      <c r="F9181"/>
      <c r="G9181"/>
      <c r="H9181"/>
      <c r="I9181"/>
      <c r="J9181"/>
      <c r="K9181" s="91"/>
      <c r="L9181" s="91"/>
      <c r="M9181" s="91"/>
      <c r="R9181"/>
      <c r="S9181"/>
      <c r="T9181"/>
      <c r="U9181"/>
      <c r="V9181"/>
      <c r="W9181"/>
      <c r="X9181"/>
      <c r="Y9181"/>
      <c r="Z9181"/>
      <c r="AA9181"/>
      <c r="AB9181"/>
      <c r="AC9181"/>
    </row>
    <row r="9182" spans="2:29" s="14" customFormat="1" x14ac:dyDescent="0.25">
      <c r="B9182"/>
      <c r="C9182"/>
      <c r="D9182"/>
      <c r="E9182"/>
      <c r="F9182"/>
      <c r="G9182"/>
      <c r="H9182"/>
      <c r="I9182"/>
      <c r="J9182"/>
      <c r="K9182" s="91"/>
      <c r="L9182" s="91"/>
      <c r="M9182" s="91"/>
      <c r="R9182"/>
      <c r="S9182"/>
      <c r="T9182"/>
      <c r="U9182"/>
      <c r="V9182"/>
      <c r="W9182"/>
      <c r="X9182"/>
      <c r="Y9182"/>
      <c r="Z9182"/>
      <c r="AA9182"/>
      <c r="AB9182"/>
      <c r="AC9182"/>
    </row>
    <row r="9183" spans="2:29" s="14" customFormat="1" x14ac:dyDescent="0.25">
      <c r="B9183"/>
      <c r="C9183"/>
      <c r="D9183"/>
      <c r="E9183"/>
      <c r="F9183"/>
      <c r="G9183"/>
      <c r="H9183"/>
      <c r="I9183"/>
      <c r="J9183"/>
      <c r="K9183" s="91"/>
      <c r="L9183" s="91"/>
      <c r="M9183" s="91"/>
      <c r="R9183"/>
      <c r="S9183"/>
      <c r="T9183"/>
      <c r="U9183"/>
      <c r="V9183"/>
      <c r="W9183"/>
      <c r="X9183"/>
      <c r="Y9183"/>
      <c r="Z9183"/>
      <c r="AA9183"/>
      <c r="AB9183"/>
      <c r="AC9183"/>
    </row>
    <row r="9184" spans="2:29" s="14" customFormat="1" x14ac:dyDescent="0.25">
      <c r="B9184"/>
      <c r="C9184"/>
      <c r="D9184"/>
      <c r="E9184"/>
      <c r="F9184"/>
      <c r="G9184"/>
      <c r="H9184"/>
      <c r="I9184"/>
      <c r="J9184"/>
      <c r="K9184" s="91"/>
      <c r="L9184" s="91"/>
      <c r="M9184" s="91"/>
      <c r="R9184"/>
      <c r="S9184"/>
      <c r="T9184"/>
      <c r="U9184"/>
      <c r="V9184"/>
      <c r="W9184"/>
      <c r="X9184"/>
      <c r="Y9184"/>
      <c r="Z9184"/>
      <c r="AA9184"/>
      <c r="AB9184"/>
      <c r="AC9184"/>
    </row>
    <row r="9185" spans="2:29" s="14" customFormat="1" x14ac:dyDescent="0.25">
      <c r="B9185"/>
      <c r="C9185"/>
      <c r="D9185"/>
      <c r="E9185"/>
      <c r="F9185"/>
      <c r="G9185"/>
      <c r="H9185"/>
      <c r="I9185"/>
      <c r="J9185"/>
      <c r="K9185" s="91"/>
      <c r="L9185" s="91"/>
      <c r="M9185" s="91"/>
      <c r="R9185"/>
      <c r="S9185"/>
      <c r="T9185"/>
      <c r="U9185"/>
      <c r="V9185"/>
      <c r="W9185"/>
      <c r="X9185"/>
      <c r="Y9185"/>
      <c r="Z9185"/>
      <c r="AA9185"/>
      <c r="AB9185"/>
      <c r="AC9185"/>
    </row>
    <row r="9186" spans="2:29" s="14" customFormat="1" x14ac:dyDescent="0.25">
      <c r="B9186"/>
      <c r="C9186"/>
      <c r="D9186"/>
      <c r="E9186"/>
      <c r="F9186"/>
      <c r="G9186"/>
      <c r="H9186"/>
      <c r="I9186"/>
      <c r="J9186"/>
      <c r="K9186" s="91"/>
      <c r="L9186" s="91"/>
      <c r="M9186" s="91"/>
      <c r="R9186"/>
      <c r="S9186"/>
      <c r="T9186"/>
      <c r="U9186"/>
      <c r="V9186"/>
      <c r="W9186"/>
      <c r="X9186"/>
      <c r="Y9186"/>
      <c r="Z9186"/>
      <c r="AA9186"/>
      <c r="AB9186"/>
      <c r="AC9186"/>
    </row>
    <row r="9187" spans="2:29" s="14" customFormat="1" x14ac:dyDescent="0.25">
      <c r="B9187"/>
      <c r="C9187"/>
      <c r="D9187"/>
      <c r="E9187"/>
      <c r="F9187"/>
      <c r="G9187"/>
      <c r="H9187"/>
      <c r="I9187"/>
      <c r="J9187"/>
      <c r="K9187" s="91"/>
      <c r="L9187" s="91"/>
      <c r="M9187" s="91"/>
      <c r="R9187"/>
      <c r="S9187"/>
      <c r="T9187"/>
      <c r="U9187"/>
      <c r="V9187"/>
      <c r="W9187"/>
      <c r="X9187"/>
      <c r="Y9187"/>
      <c r="Z9187"/>
      <c r="AA9187"/>
      <c r="AB9187"/>
      <c r="AC9187"/>
    </row>
    <row r="9188" spans="2:29" s="14" customFormat="1" x14ac:dyDescent="0.25">
      <c r="B9188"/>
      <c r="C9188"/>
      <c r="D9188"/>
      <c r="E9188"/>
      <c r="F9188"/>
      <c r="G9188"/>
      <c r="H9188"/>
      <c r="I9188"/>
      <c r="J9188"/>
      <c r="K9188" s="91"/>
      <c r="L9188" s="91"/>
      <c r="M9188" s="91"/>
      <c r="R9188"/>
      <c r="S9188"/>
      <c r="T9188"/>
      <c r="U9188"/>
      <c r="V9188"/>
      <c r="W9188"/>
      <c r="X9188"/>
      <c r="Y9188"/>
      <c r="Z9188"/>
      <c r="AA9188"/>
      <c r="AB9188"/>
      <c r="AC9188"/>
    </row>
    <row r="9189" spans="2:29" s="14" customFormat="1" x14ac:dyDescent="0.25">
      <c r="B9189"/>
      <c r="C9189"/>
      <c r="D9189"/>
      <c r="E9189"/>
      <c r="F9189"/>
      <c r="G9189"/>
      <c r="H9189"/>
      <c r="I9189"/>
      <c r="J9189"/>
      <c r="K9189" s="91"/>
      <c r="L9189" s="91"/>
      <c r="M9189" s="91"/>
      <c r="R9189"/>
      <c r="S9189"/>
      <c r="T9189"/>
      <c r="U9189"/>
      <c r="V9189"/>
      <c r="W9189"/>
      <c r="X9189"/>
      <c r="Y9189"/>
      <c r="Z9189"/>
      <c r="AA9189"/>
      <c r="AB9189"/>
      <c r="AC9189"/>
    </row>
    <row r="9190" spans="2:29" s="14" customFormat="1" x14ac:dyDescent="0.25">
      <c r="B9190"/>
      <c r="C9190"/>
      <c r="D9190"/>
      <c r="E9190"/>
      <c r="F9190"/>
      <c r="G9190"/>
      <c r="H9190"/>
      <c r="I9190"/>
      <c r="J9190"/>
      <c r="K9190" s="91"/>
      <c r="L9190" s="91"/>
      <c r="M9190" s="91"/>
      <c r="R9190"/>
      <c r="S9190"/>
      <c r="T9190"/>
      <c r="U9190"/>
      <c r="V9190"/>
      <c r="W9190"/>
      <c r="X9190"/>
      <c r="Y9190"/>
      <c r="Z9190"/>
      <c r="AA9190"/>
      <c r="AB9190"/>
      <c r="AC9190"/>
    </row>
    <row r="9191" spans="2:29" s="14" customFormat="1" x14ac:dyDescent="0.25">
      <c r="B9191"/>
      <c r="C9191"/>
      <c r="D9191"/>
      <c r="E9191"/>
      <c r="F9191"/>
      <c r="G9191"/>
      <c r="H9191"/>
      <c r="I9191"/>
      <c r="J9191"/>
      <c r="K9191" s="91"/>
      <c r="L9191" s="91"/>
      <c r="M9191" s="91"/>
      <c r="R9191"/>
      <c r="S9191"/>
      <c r="T9191"/>
      <c r="U9191"/>
      <c r="V9191"/>
      <c r="W9191"/>
      <c r="X9191"/>
      <c r="Y9191"/>
      <c r="Z9191"/>
      <c r="AA9191"/>
      <c r="AB9191"/>
      <c r="AC9191"/>
    </row>
    <row r="9192" spans="2:29" s="14" customFormat="1" x14ac:dyDescent="0.25">
      <c r="B9192"/>
      <c r="C9192"/>
      <c r="D9192"/>
      <c r="E9192"/>
      <c r="F9192"/>
      <c r="G9192"/>
      <c r="H9192"/>
      <c r="I9192"/>
      <c r="J9192"/>
      <c r="K9192" s="91"/>
      <c r="L9192" s="91"/>
      <c r="M9192" s="91"/>
      <c r="R9192"/>
      <c r="S9192"/>
      <c r="T9192"/>
      <c r="U9192"/>
      <c r="V9192"/>
      <c r="W9192"/>
      <c r="X9192"/>
      <c r="Y9192"/>
      <c r="Z9192"/>
      <c r="AA9192"/>
      <c r="AB9192"/>
      <c r="AC9192"/>
    </row>
    <row r="9193" spans="2:29" s="14" customFormat="1" x14ac:dyDescent="0.25">
      <c r="B9193"/>
      <c r="C9193"/>
      <c r="D9193"/>
      <c r="E9193"/>
      <c r="F9193"/>
      <c r="G9193"/>
      <c r="H9193"/>
      <c r="I9193"/>
      <c r="J9193"/>
      <c r="K9193" s="91"/>
      <c r="L9193" s="91"/>
      <c r="M9193" s="91"/>
      <c r="R9193"/>
      <c r="S9193"/>
      <c r="T9193"/>
      <c r="U9193"/>
      <c r="V9193"/>
      <c r="W9193"/>
      <c r="X9193"/>
      <c r="Y9193"/>
      <c r="Z9193"/>
      <c r="AA9193"/>
      <c r="AB9193"/>
      <c r="AC9193"/>
    </row>
    <row r="9194" spans="2:29" s="14" customFormat="1" x14ac:dyDescent="0.25">
      <c r="B9194"/>
      <c r="C9194"/>
      <c r="D9194"/>
      <c r="E9194"/>
      <c r="F9194"/>
      <c r="G9194"/>
      <c r="H9194"/>
      <c r="I9194"/>
      <c r="J9194"/>
      <c r="K9194" s="91"/>
      <c r="L9194" s="91"/>
      <c r="M9194" s="91"/>
      <c r="R9194"/>
      <c r="S9194"/>
      <c r="T9194"/>
      <c r="U9194"/>
      <c r="V9194"/>
      <c r="W9194"/>
      <c r="X9194"/>
      <c r="Y9194"/>
      <c r="Z9194"/>
      <c r="AA9194"/>
      <c r="AB9194"/>
      <c r="AC9194"/>
    </row>
    <row r="9195" spans="2:29" s="14" customFormat="1" x14ac:dyDescent="0.25">
      <c r="B9195"/>
      <c r="C9195"/>
      <c r="D9195"/>
      <c r="E9195"/>
      <c r="F9195"/>
      <c r="G9195"/>
      <c r="H9195"/>
      <c r="I9195"/>
      <c r="J9195"/>
      <c r="K9195" s="91"/>
      <c r="L9195" s="91"/>
      <c r="M9195" s="91"/>
      <c r="R9195"/>
      <c r="S9195"/>
      <c r="T9195"/>
      <c r="U9195"/>
      <c r="V9195"/>
      <c r="W9195"/>
      <c r="X9195"/>
      <c r="Y9195"/>
      <c r="Z9195"/>
      <c r="AA9195"/>
      <c r="AB9195"/>
      <c r="AC9195"/>
    </row>
    <row r="9196" spans="2:29" s="14" customFormat="1" x14ac:dyDescent="0.25">
      <c r="B9196"/>
      <c r="C9196"/>
      <c r="D9196"/>
      <c r="E9196"/>
      <c r="F9196"/>
      <c r="G9196"/>
      <c r="H9196"/>
      <c r="I9196"/>
      <c r="J9196"/>
      <c r="K9196" s="91"/>
      <c r="L9196" s="91"/>
      <c r="M9196" s="91"/>
      <c r="R9196"/>
      <c r="S9196"/>
      <c r="T9196"/>
      <c r="U9196"/>
      <c r="V9196"/>
      <c r="W9196"/>
      <c r="X9196"/>
      <c r="Y9196"/>
      <c r="Z9196"/>
      <c r="AA9196"/>
      <c r="AB9196"/>
      <c r="AC9196"/>
    </row>
    <row r="9197" spans="2:29" s="14" customFormat="1" x14ac:dyDescent="0.25">
      <c r="B9197"/>
      <c r="C9197"/>
      <c r="D9197"/>
      <c r="E9197"/>
      <c r="F9197"/>
      <c r="G9197"/>
      <c r="H9197"/>
      <c r="I9197"/>
      <c r="J9197"/>
      <c r="K9197" s="91"/>
      <c r="L9197" s="91"/>
      <c r="M9197" s="91"/>
      <c r="R9197"/>
      <c r="S9197"/>
      <c r="T9197"/>
      <c r="U9197"/>
      <c r="V9197"/>
      <c r="W9197"/>
      <c r="X9197"/>
      <c r="Y9197"/>
      <c r="Z9197"/>
      <c r="AA9197"/>
      <c r="AB9197"/>
      <c r="AC9197"/>
    </row>
    <row r="9198" spans="2:29" s="14" customFormat="1" x14ac:dyDescent="0.25">
      <c r="B9198"/>
      <c r="C9198"/>
      <c r="D9198"/>
      <c r="E9198"/>
      <c r="F9198"/>
      <c r="G9198"/>
      <c r="H9198"/>
      <c r="I9198"/>
      <c r="J9198"/>
      <c r="K9198" s="91"/>
      <c r="L9198" s="91"/>
      <c r="M9198" s="91"/>
      <c r="R9198"/>
      <c r="S9198"/>
      <c r="T9198"/>
      <c r="U9198"/>
      <c r="V9198"/>
      <c r="W9198"/>
      <c r="X9198"/>
      <c r="Y9198"/>
      <c r="Z9198"/>
      <c r="AA9198"/>
      <c r="AB9198"/>
      <c r="AC9198"/>
    </row>
    <row r="9199" spans="2:29" s="14" customFormat="1" x14ac:dyDescent="0.25">
      <c r="B9199"/>
      <c r="C9199"/>
      <c r="D9199"/>
      <c r="E9199"/>
      <c r="F9199"/>
      <c r="G9199"/>
      <c r="H9199"/>
      <c r="I9199"/>
      <c r="J9199"/>
      <c r="K9199" s="91"/>
      <c r="L9199" s="91"/>
      <c r="M9199" s="91"/>
      <c r="R9199"/>
      <c r="S9199"/>
      <c r="T9199"/>
      <c r="U9199"/>
      <c r="V9199"/>
      <c r="W9199"/>
      <c r="X9199"/>
      <c r="Y9199"/>
      <c r="Z9199"/>
      <c r="AA9199"/>
      <c r="AB9199"/>
      <c r="AC9199"/>
    </row>
    <row r="9200" spans="2:29" s="14" customFormat="1" x14ac:dyDescent="0.25">
      <c r="B9200"/>
      <c r="C9200"/>
      <c r="D9200"/>
      <c r="E9200"/>
      <c r="F9200"/>
      <c r="G9200"/>
      <c r="H9200"/>
      <c r="I9200"/>
      <c r="J9200"/>
      <c r="K9200" s="91"/>
      <c r="L9200" s="91"/>
      <c r="M9200" s="91"/>
      <c r="R9200"/>
      <c r="S9200"/>
      <c r="T9200"/>
      <c r="U9200"/>
      <c r="V9200"/>
      <c r="W9200"/>
      <c r="X9200"/>
      <c r="Y9200"/>
      <c r="Z9200"/>
      <c r="AA9200"/>
      <c r="AB9200"/>
      <c r="AC9200"/>
    </row>
    <row r="9201" spans="2:29" s="14" customFormat="1" x14ac:dyDescent="0.25">
      <c r="B9201"/>
      <c r="C9201"/>
      <c r="D9201"/>
      <c r="E9201"/>
      <c r="F9201"/>
      <c r="G9201"/>
      <c r="H9201"/>
      <c r="I9201"/>
      <c r="J9201"/>
      <c r="K9201" s="91"/>
      <c r="L9201" s="91"/>
      <c r="M9201" s="91"/>
      <c r="R9201"/>
      <c r="S9201"/>
      <c r="T9201"/>
      <c r="U9201"/>
      <c r="V9201"/>
      <c r="W9201"/>
      <c r="X9201"/>
      <c r="Y9201"/>
      <c r="Z9201"/>
      <c r="AA9201"/>
      <c r="AB9201"/>
      <c r="AC9201"/>
    </row>
    <row r="9202" spans="2:29" s="14" customFormat="1" x14ac:dyDescent="0.25">
      <c r="B9202"/>
      <c r="C9202"/>
      <c r="D9202"/>
      <c r="E9202"/>
      <c r="F9202"/>
      <c r="G9202"/>
      <c r="H9202"/>
      <c r="I9202"/>
      <c r="J9202"/>
      <c r="K9202" s="91"/>
      <c r="L9202" s="91"/>
      <c r="M9202" s="91"/>
      <c r="R9202"/>
      <c r="S9202"/>
      <c r="T9202"/>
      <c r="U9202"/>
      <c r="V9202"/>
      <c r="W9202"/>
      <c r="X9202"/>
      <c r="Y9202"/>
      <c r="Z9202"/>
      <c r="AA9202"/>
      <c r="AB9202"/>
      <c r="AC9202"/>
    </row>
    <row r="9203" spans="2:29" s="14" customFormat="1" x14ac:dyDescent="0.25">
      <c r="B9203"/>
      <c r="C9203"/>
      <c r="D9203"/>
      <c r="E9203"/>
      <c r="F9203"/>
      <c r="G9203"/>
      <c r="H9203"/>
      <c r="I9203"/>
      <c r="J9203"/>
      <c r="K9203" s="91"/>
      <c r="L9203" s="91"/>
      <c r="M9203" s="91"/>
      <c r="R9203"/>
      <c r="S9203"/>
      <c r="T9203"/>
      <c r="U9203"/>
      <c r="V9203"/>
      <c r="W9203"/>
      <c r="X9203"/>
      <c r="Y9203"/>
      <c r="Z9203"/>
      <c r="AA9203"/>
      <c r="AB9203"/>
      <c r="AC9203"/>
    </row>
    <row r="9204" spans="2:29" s="14" customFormat="1" x14ac:dyDescent="0.25">
      <c r="B9204"/>
      <c r="C9204"/>
      <c r="D9204"/>
      <c r="E9204"/>
      <c r="F9204"/>
      <c r="G9204"/>
      <c r="H9204"/>
      <c r="I9204"/>
      <c r="J9204"/>
      <c r="K9204" s="91"/>
      <c r="L9204" s="91"/>
      <c r="M9204" s="91"/>
      <c r="R9204"/>
      <c r="S9204"/>
      <c r="T9204"/>
      <c r="U9204"/>
      <c r="V9204"/>
      <c r="W9204"/>
      <c r="X9204"/>
      <c r="Y9204"/>
      <c r="Z9204"/>
      <c r="AA9204"/>
      <c r="AB9204"/>
      <c r="AC9204"/>
    </row>
    <row r="9205" spans="2:29" s="14" customFormat="1" x14ac:dyDescent="0.25">
      <c r="B9205"/>
      <c r="C9205"/>
      <c r="D9205"/>
      <c r="E9205"/>
      <c r="F9205"/>
      <c r="G9205"/>
      <c r="H9205"/>
      <c r="I9205"/>
      <c r="J9205"/>
      <c r="K9205" s="91"/>
      <c r="L9205" s="91"/>
      <c r="M9205" s="91"/>
      <c r="R9205"/>
      <c r="S9205"/>
      <c r="T9205"/>
      <c r="U9205"/>
      <c r="V9205"/>
      <c r="W9205"/>
      <c r="X9205"/>
      <c r="Y9205"/>
      <c r="Z9205"/>
      <c r="AA9205"/>
      <c r="AB9205"/>
      <c r="AC9205"/>
    </row>
    <row r="9206" spans="2:29" s="14" customFormat="1" x14ac:dyDescent="0.25">
      <c r="B9206"/>
      <c r="C9206"/>
      <c r="D9206"/>
      <c r="E9206"/>
      <c r="F9206"/>
      <c r="G9206"/>
      <c r="H9206"/>
      <c r="I9206"/>
      <c r="J9206"/>
      <c r="K9206" s="91"/>
      <c r="L9206" s="91"/>
      <c r="M9206" s="91"/>
      <c r="R9206"/>
      <c r="S9206"/>
      <c r="T9206"/>
      <c r="U9206"/>
      <c r="V9206"/>
      <c r="W9206"/>
      <c r="X9206"/>
      <c r="Y9206"/>
      <c r="Z9206"/>
      <c r="AA9206"/>
      <c r="AB9206"/>
      <c r="AC9206"/>
    </row>
    <row r="9207" spans="2:29" s="14" customFormat="1" x14ac:dyDescent="0.25">
      <c r="B9207"/>
      <c r="C9207"/>
      <c r="D9207"/>
      <c r="E9207"/>
      <c r="F9207"/>
      <c r="G9207"/>
      <c r="H9207"/>
      <c r="I9207"/>
      <c r="J9207"/>
      <c r="K9207" s="91"/>
      <c r="L9207" s="91"/>
      <c r="M9207" s="91"/>
      <c r="R9207"/>
      <c r="S9207"/>
      <c r="T9207"/>
      <c r="U9207"/>
      <c r="V9207"/>
      <c r="W9207"/>
      <c r="X9207"/>
      <c r="Y9207"/>
      <c r="Z9207"/>
      <c r="AA9207"/>
      <c r="AB9207"/>
      <c r="AC9207"/>
    </row>
    <row r="9208" spans="2:29" s="14" customFormat="1" x14ac:dyDescent="0.25">
      <c r="B9208"/>
      <c r="C9208"/>
      <c r="D9208"/>
      <c r="E9208"/>
      <c r="F9208"/>
      <c r="G9208"/>
      <c r="H9208"/>
      <c r="I9208"/>
      <c r="J9208"/>
      <c r="K9208" s="91"/>
      <c r="L9208" s="91"/>
      <c r="M9208" s="91"/>
      <c r="R9208"/>
      <c r="S9208"/>
      <c r="T9208"/>
      <c r="U9208"/>
      <c r="V9208"/>
      <c r="W9208"/>
      <c r="X9208"/>
      <c r="Y9208"/>
      <c r="Z9208"/>
      <c r="AA9208"/>
      <c r="AB9208"/>
      <c r="AC9208"/>
    </row>
    <row r="9209" spans="2:29" s="14" customFormat="1" x14ac:dyDescent="0.25">
      <c r="B9209"/>
      <c r="C9209"/>
      <c r="D9209"/>
      <c r="E9209"/>
      <c r="F9209"/>
      <c r="G9209"/>
      <c r="H9209"/>
      <c r="I9209"/>
      <c r="J9209"/>
      <c r="K9209" s="91"/>
      <c r="L9209" s="91"/>
      <c r="M9209" s="91"/>
      <c r="R9209"/>
      <c r="S9209"/>
      <c r="T9209"/>
      <c r="U9209"/>
      <c r="V9209"/>
      <c r="W9209"/>
      <c r="X9209"/>
      <c r="Y9209"/>
      <c r="Z9209"/>
      <c r="AA9209"/>
      <c r="AB9209"/>
      <c r="AC9209"/>
    </row>
    <row r="9210" spans="2:29" s="14" customFormat="1" x14ac:dyDescent="0.25">
      <c r="B9210"/>
      <c r="C9210"/>
      <c r="D9210"/>
      <c r="E9210"/>
      <c r="F9210"/>
      <c r="G9210"/>
      <c r="H9210"/>
      <c r="I9210"/>
      <c r="J9210"/>
      <c r="K9210" s="91"/>
      <c r="L9210" s="91"/>
      <c r="M9210" s="91"/>
      <c r="R9210"/>
      <c r="S9210"/>
      <c r="T9210"/>
      <c r="U9210"/>
      <c r="V9210"/>
      <c r="W9210"/>
      <c r="X9210"/>
      <c r="Y9210"/>
      <c r="Z9210"/>
      <c r="AA9210"/>
      <c r="AB9210"/>
      <c r="AC9210"/>
    </row>
    <row r="9211" spans="2:29" s="14" customFormat="1" x14ac:dyDescent="0.25">
      <c r="B9211"/>
      <c r="C9211"/>
      <c r="D9211"/>
      <c r="E9211"/>
      <c r="F9211"/>
      <c r="G9211"/>
      <c r="H9211"/>
      <c r="I9211"/>
      <c r="J9211"/>
      <c r="K9211" s="91"/>
      <c r="L9211" s="91"/>
      <c r="M9211" s="91"/>
      <c r="R9211"/>
      <c r="S9211"/>
      <c r="T9211"/>
      <c r="U9211"/>
      <c r="V9211"/>
      <c r="W9211"/>
      <c r="X9211"/>
      <c r="Y9211"/>
      <c r="Z9211"/>
      <c r="AA9211"/>
      <c r="AB9211"/>
      <c r="AC9211"/>
    </row>
    <row r="9212" spans="2:29" s="14" customFormat="1" x14ac:dyDescent="0.25">
      <c r="B9212"/>
      <c r="C9212"/>
      <c r="D9212"/>
      <c r="E9212"/>
      <c r="F9212"/>
      <c r="G9212"/>
      <c r="H9212"/>
      <c r="I9212"/>
      <c r="J9212"/>
      <c r="K9212" s="91"/>
      <c r="L9212" s="91"/>
      <c r="M9212" s="91"/>
      <c r="R9212"/>
      <c r="S9212"/>
      <c r="T9212"/>
      <c r="U9212"/>
      <c r="V9212"/>
      <c r="W9212"/>
      <c r="X9212"/>
      <c r="Y9212"/>
      <c r="Z9212"/>
      <c r="AA9212"/>
      <c r="AB9212"/>
      <c r="AC9212"/>
    </row>
    <row r="9213" spans="2:29" s="14" customFormat="1" x14ac:dyDescent="0.25">
      <c r="B9213"/>
      <c r="C9213"/>
      <c r="D9213"/>
      <c r="E9213"/>
      <c r="F9213"/>
      <c r="G9213"/>
      <c r="H9213"/>
      <c r="I9213"/>
      <c r="J9213"/>
      <c r="K9213" s="91"/>
      <c r="L9213" s="91"/>
      <c r="M9213" s="91"/>
      <c r="R9213"/>
      <c r="S9213"/>
      <c r="T9213"/>
      <c r="U9213"/>
      <c r="V9213"/>
      <c r="W9213"/>
      <c r="X9213"/>
      <c r="Y9213"/>
      <c r="Z9213"/>
      <c r="AA9213"/>
      <c r="AB9213"/>
      <c r="AC9213"/>
    </row>
    <row r="9214" spans="2:29" s="14" customFormat="1" x14ac:dyDescent="0.25">
      <c r="B9214"/>
      <c r="C9214"/>
      <c r="D9214"/>
      <c r="E9214"/>
      <c r="F9214"/>
      <c r="G9214"/>
      <c r="H9214"/>
      <c r="I9214"/>
      <c r="J9214"/>
      <c r="K9214" s="91"/>
      <c r="L9214" s="91"/>
      <c r="M9214" s="91"/>
      <c r="R9214"/>
      <c r="S9214"/>
      <c r="T9214"/>
      <c r="U9214"/>
      <c r="V9214"/>
      <c r="W9214"/>
      <c r="X9214"/>
      <c r="Y9214"/>
      <c r="Z9214"/>
      <c r="AA9214"/>
      <c r="AB9214"/>
      <c r="AC9214"/>
    </row>
    <row r="9215" spans="2:29" s="14" customFormat="1" x14ac:dyDescent="0.25">
      <c r="B9215"/>
      <c r="C9215"/>
      <c r="D9215"/>
      <c r="E9215"/>
      <c r="F9215"/>
      <c r="G9215"/>
      <c r="H9215"/>
      <c r="I9215"/>
      <c r="J9215"/>
      <c r="K9215" s="91"/>
      <c r="L9215" s="91"/>
      <c r="M9215" s="91"/>
      <c r="R9215"/>
      <c r="S9215"/>
      <c r="T9215"/>
      <c r="U9215"/>
      <c r="V9215"/>
      <c r="W9215"/>
      <c r="X9215"/>
      <c r="Y9215"/>
      <c r="Z9215"/>
      <c r="AA9215"/>
      <c r="AB9215"/>
      <c r="AC9215"/>
    </row>
    <row r="9216" spans="2:29" s="14" customFormat="1" x14ac:dyDescent="0.25">
      <c r="B9216"/>
      <c r="C9216"/>
      <c r="D9216"/>
      <c r="E9216"/>
      <c r="F9216"/>
      <c r="G9216"/>
      <c r="H9216"/>
      <c r="I9216"/>
      <c r="J9216"/>
      <c r="K9216" s="91"/>
      <c r="L9216" s="91"/>
      <c r="M9216" s="91"/>
      <c r="R9216"/>
      <c r="S9216"/>
      <c r="T9216"/>
      <c r="U9216"/>
      <c r="V9216"/>
      <c r="W9216"/>
      <c r="X9216"/>
      <c r="Y9216"/>
      <c r="Z9216"/>
      <c r="AA9216"/>
      <c r="AB9216"/>
      <c r="AC9216"/>
    </row>
    <row r="9217" spans="2:29" s="14" customFormat="1" x14ac:dyDescent="0.25">
      <c r="B9217"/>
      <c r="C9217"/>
      <c r="D9217"/>
      <c r="E9217"/>
      <c r="F9217"/>
      <c r="G9217"/>
      <c r="H9217"/>
      <c r="I9217"/>
      <c r="J9217"/>
      <c r="K9217" s="91"/>
      <c r="L9217" s="91"/>
      <c r="M9217" s="91"/>
      <c r="R9217"/>
      <c r="S9217"/>
      <c r="T9217"/>
      <c r="U9217"/>
      <c r="V9217"/>
      <c r="W9217"/>
      <c r="X9217"/>
      <c r="Y9217"/>
      <c r="Z9217"/>
      <c r="AA9217"/>
      <c r="AB9217"/>
      <c r="AC9217"/>
    </row>
    <row r="9218" spans="2:29" s="14" customFormat="1" x14ac:dyDescent="0.25">
      <c r="B9218"/>
      <c r="C9218"/>
      <c r="D9218"/>
      <c r="E9218"/>
      <c r="F9218"/>
      <c r="G9218"/>
      <c r="H9218"/>
      <c r="I9218"/>
      <c r="J9218"/>
      <c r="K9218" s="91"/>
      <c r="L9218" s="91"/>
      <c r="M9218" s="91"/>
      <c r="R9218"/>
      <c r="S9218"/>
      <c r="T9218"/>
      <c r="U9218"/>
      <c r="V9218"/>
      <c r="W9218"/>
      <c r="X9218"/>
      <c r="Y9218"/>
      <c r="Z9218"/>
      <c r="AA9218"/>
      <c r="AB9218"/>
      <c r="AC9218"/>
    </row>
    <row r="9219" spans="2:29" s="14" customFormat="1" x14ac:dyDescent="0.25">
      <c r="B9219"/>
      <c r="C9219"/>
      <c r="D9219"/>
      <c r="E9219"/>
      <c r="F9219"/>
      <c r="G9219"/>
      <c r="H9219"/>
      <c r="I9219"/>
      <c r="J9219"/>
      <c r="K9219" s="91"/>
      <c r="L9219" s="91"/>
      <c r="M9219" s="91"/>
      <c r="R9219"/>
      <c r="S9219"/>
      <c r="T9219"/>
      <c r="U9219"/>
      <c r="V9219"/>
      <c r="W9219"/>
      <c r="X9219"/>
      <c r="Y9219"/>
      <c r="Z9219"/>
      <c r="AA9219"/>
      <c r="AB9219"/>
      <c r="AC9219"/>
    </row>
    <row r="9220" spans="2:29" s="14" customFormat="1" x14ac:dyDescent="0.25">
      <c r="B9220"/>
      <c r="C9220"/>
      <c r="D9220"/>
      <c r="E9220"/>
      <c r="F9220"/>
      <c r="G9220"/>
      <c r="H9220"/>
      <c r="I9220"/>
      <c r="J9220"/>
      <c r="K9220" s="91"/>
      <c r="L9220" s="91"/>
      <c r="M9220" s="91"/>
      <c r="R9220"/>
      <c r="S9220"/>
      <c r="T9220"/>
      <c r="U9220"/>
      <c r="V9220"/>
      <c r="W9220"/>
      <c r="X9220"/>
      <c r="Y9220"/>
      <c r="Z9220"/>
      <c r="AA9220"/>
      <c r="AB9220"/>
      <c r="AC9220"/>
    </row>
    <row r="9221" spans="2:29" s="14" customFormat="1" x14ac:dyDescent="0.25">
      <c r="B9221"/>
      <c r="C9221"/>
      <c r="D9221"/>
      <c r="E9221"/>
      <c r="F9221"/>
      <c r="G9221"/>
      <c r="H9221"/>
      <c r="I9221"/>
      <c r="J9221"/>
      <c r="K9221" s="91"/>
      <c r="L9221" s="91"/>
      <c r="M9221" s="91"/>
      <c r="R9221"/>
      <c r="S9221"/>
      <c r="T9221"/>
      <c r="U9221"/>
      <c r="V9221"/>
      <c r="W9221"/>
      <c r="X9221"/>
      <c r="Y9221"/>
      <c r="Z9221"/>
      <c r="AA9221"/>
      <c r="AB9221"/>
      <c r="AC9221"/>
    </row>
    <row r="9222" spans="2:29" s="14" customFormat="1" x14ac:dyDescent="0.25">
      <c r="B9222"/>
      <c r="C9222"/>
      <c r="D9222"/>
      <c r="E9222"/>
      <c r="F9222"/>
      <c r="G9222"/>
      <c r="H9222"/>
      <c r="I9222"/>
      <c r="J9222"/>
      <c r="K9222" s="91"/>
      <c r="L9222" s="91"/>
      <c r="M9222" s="91"/>
      <c r="R9222"/>
      <c r="S9222"/>
      <c r="T9222"/>
      <c r="U9222"/>
      <c r="V9222"/>
      <c r="W9222"/>
      <c r="X9222"/>
      <c r="Y9222"/>
      <c r="Z9222"/>
      <c r="AA9222"/>
      <c r="AB9222"/>
      <c r="AC9222"/>
    </row>
    <row r="9223" spans="2:29" s="14" customFormat="1" x14ac:dyDescent="0.25">
      <c r="B9223"/>
      <c r="C9223"/>
      <c r="D9223"/>
      <c r="E9223"/>
      <c r="F9223"/>
      <c r="G9223"/>
      <c r="H9223"/>
      <c r="I9223"/>
      <c r="J9223"/>
      <c r="K9223" s="91"/>
      <c r="L9223" s="91"/>
      <c r="M9223" s="91"/>
      <c r="R9223"/>
      <c r="S9223"/>
      <c r="T9223"/>
      <c r="U9223"/>
      <c r="V9223"/>
      <c r="W9223"/>
      <c r="X9223"/>
      <c r="Y9223"/>
      <c r="Z9223"/>
      <c r="AA9223"/>
      <c r="AB9223"/>
      <c r="AC9223"/>
    </row>
    <row r="9224" spans="2:29" s="14" customFormat="1" x14ac:dyDescent="0.25">
      <c r="B9224"/>
      <c r="C9224"/>
      <c r="D9224"/>
      <c r="E9224"/>
      <c r="F9224"/>
      <c r="G9224"/>
      <c r="H9224"/>
      <c r="I9224"/>
      <c r="J9224"/>
      <c r="K9224" s="91"/>
      <c r="L9224" s="91"/>
      <c r="M9224" s="91"/>
      <c r="R9224"/>
      <c r="S9224"/>
      <c r="T9224"/>
      <c r="U9224"/>
      <c r="V9224"/>
      <c r="W9224"/>
      <c r="X9224"/>
      <c r="Y9224"/>
      <c r="Z9224"/>
      <c r="AA9224"/>
      <c r="AB9224"/>
      <c r="AC9224"/>
    </row>
    <row r="9225" spans="2:29" s="14" customFormat="1" x14ac:dyDescent="0.25">
      <c r="B9225"/>
      <c r="C9225"/>
      <c r="D9225"/>
      <c r="E9225"/>
      <c r="F9225"/>
      <c r="G9225"/>
      <c r="H9225"/>
      <c r="I9225"/>
      <c r="J9225"/>
      <c r="K9225" s="91"/>
      <c r="L9225" s="91"/>
      <c r="M9225" s="91"/>
      <c r="R9225"/>
      <c r="S9225"/>
      <c r="T9225"/>
      <c r="U9225"/>
      <c r="V9225"/>
      <c r="W9225"/>
      <c r="X9225"/>
      <c r="Y9225"/>
      <c r="Z9225"/>
      <c r="AA9225"/>
      <c r="AB9225"/>
      <c r="AC9225"/>
    </row>
    <row r="9226" spans="2:29" s="14" customFormat="1" x14ac:dyDescent="0.25">
      <c r="B9226"/>
      <c r="C9226"/>
      <c r="D9226"/>
      <c r="E9226"/>
      <c r="F9226"/>
      <c r="G9226"/>
      <c r="H9226"/>
      <c r="I9226"/>
      <c r="J9226"/>
      <c r="K9226" s="91"/>
      <c r="L9226" s="91"/>
      <c r="M9226" s="91"/>
      <c r="R9226"/>
      <c r="S9226"/>
      <c r="T9226"/>
      <c r="U9226"/>
      <c r="V9226"/>
      <c r="W9226"/>
      <c r="X9226"/>
      <c r="Y9226"/>
      <c r="Z9226"/>
      <c r="AA9226"/>
      <c r="AB9226"/>
      <c r="AC9226"/>
    </row>
    <row r="9227" spans="2:29" s="14" customFormat="1" x14ac:dyDescent="0.25">
      <c r="B9227"/>
      <c r="C9227"/>
      <c r="D9227"/>
      <c r="E9227"/>
      <c r="F9227"/>
      <c r="G9227"/>
      <c r="H9227"/>
      <c r="I9227"/>
      <c r="J9227"/>
      <c r="K9227" s="91"/>
      <c r="L9227" s="91"/>
      <c r="M9227" s="91"/>
      <c r="R9227"/>
      <c r="S9227"/>
      <c r="T9227"/>
      <c r="U9227"/>
      <c r="V9227"/>
      <c r="W9227"/>
      <c r="X9227"/>
      <c r="Y9227"/>
      <c r="Z9227"/>
      <c r="AA9227"/>
      <c r="AB9227"/>
      <c r="AC9227"/>
    </row>
    <row r="9228" spans="2:29" s="14" customFormat="1" x14ac:dyDescent="0.25">
      <c r="B9228"/>
      <c r="C9228"/>
      <c r="D9228"/>
      <c r="E9228"/>
      <c r="F9228"/>
      <c r="G9228"/>
      <c r="H9228"/>
      <c r="I9228"/>
      <c r="J9228"/>
      <c r="K9228" s="91"/>
      <c r="L9228" s="91"/>
      <c r="M9228" s="91"/>
      <c r="R9228"/>
      <c r="S9228"/>
      <c r="T9228"/>
      <c r="U9228"/>
      <c r="V9228"/>
      <c r="W9228"/>
      <c r="X9228"/>
      <c r="Y9228"/>
      <c r="Z9228"/>
      <c r="AA9228"/>
      <c r="AB9228"/>
      <c r="AC9228"/>
    </row>
    <row r="9229" spans="2:29" s="14" customFormat="1" x14ac:dyDescent="0.25">
      <c r="B9229"/>
      <c r="C9229"/>
      <c r="D9229"/>
      <c r="E9229"/>
      <c r="F9229"/>
      <c r="G9229"/>
      <c r="H9229"/>
      <c r="I9229"/>
      <c r="J9229"/>
      <c r="K9229" s="91"/>
      <c r="L9229" s="91"/>
      <c r="M9229" s="91"/>
      <c r="R9229"/>
      <c r="S9229"/>
      <c r="T9229"/>
      <c r="U9229"/>
      <c r="V9229"/>
      <c r="W9229"/>
      <c r="X9229"/>
      <c r="Y9229"/>
      <c r="Z9229"/>
      <c r="AA9229"/>
      <c r="AB9229"/>
      <c r="AC9229"/>
    </row>
    <row r="9230" spans="2:29" s="14" customFormat="1" x14ac:dyDescent="0.25">
      <c r="B9230"/>
      <c r="C9230"/>
      <c r="D9230"/>
      <c r="E9230"/>
      <c r="F9230"/>
      <c r="G9230"/>
      <c r="H9230"/>
      <c r="I9230"/>
      <c r="J9230"/>
      <c r="K9230" s="91"/>
      <c r="L9230" s="91"/>
      <c r="M9230" s="91"/>
      <c r="R9230"/>
      <c r="S9230"/>
      <c r="T9230"/>
      <c r="U9230"/>
      <c r="V9230"/>
      <c r="W9230"/>
      <c r="X9230"/>
      <c r="Y9230"/>
      <c r="Z9230"/>
      <c r="AA9230"/>
      <c r="AB9230"/>
      <c r="AC9230"/>
    </row>
    <row r="9231" spans="2:29" s="14" customFormat="1" x14ac:dyDescent="0.25">
      <c r="B9231"/>
      <c r="C9231"/>
      <c r="D9231"/>
      <c r="E9231"/>
      <c r="F9231"/>
      <c r="G9231"/>
      <c r="H9231"/>
      <c r="I9231"/>
      <c r="J9231"/>
      <c r="K9231" s="91"/>
      <c r="L9231" s="91"/>
      <c r="M9231" s="91"/>
      <c r="R9231"/>
      <c r="S9231"/>
      <c r="T9231"/>
      <c r="U9231"/>
      <c r="V9231"/>
      <c r="W9231"/>
      <c r="X9231"/>
      <c r="Y9231"/>
      <c r="Z9231"/>
      <c r="AA9231"/>
      <c r="AB9231"/>
      <c r="AC9231"/>
    </row>
    <row r="9232" spans="2:29" s="14" customFormat="1" x14ac:dyDescent="0.25">
      <c r="B9232"/>
      <c r="C9232"/>
      <c r="D9232"/>
      <c r="E9232"/>
      <c r="F9232"/>
      <c r="G9232"/>
      <c r="H9232"/>
      <c r="I9232"/>
      <c r="J9232"/>
      <c r="K9232" s="91"/>
      <c r="L9232" s="91"/>
      <c r="M9232" s="91"/>
      <c r="R9232"/>
      <c r="S9232"/>
      <c r="T9232"/>
      <c r="U9232"/>
      <c r="V9232"/>
      <c r="W9232"/>
      <c r="X9232"/>
      <c r="Y9232"/>
      <c r="Z9232"/>
      <c r="AA9232"/>
      <c r="AB9232"/>
      <c r="AC9232"/>
    </row>
    <row r="9233" spans="2:29" s="14" customFormat="1" x14ac:dyDescent="0.25">
      <c r="B9233"/>
      <c r="C9233"/>
      <c r="D9233"/>
      <c r="E9233"/>
      <c r="F9233"/>
      <c r="G9233"/>
      <c r="H9233"/>
      <c r="I9233"/>
      <c r="J9233"/>
      <c r="K9233" s="91"/>
      <c r="L9233" s="91"/>
      <c r="M9233" s="91"/>
      <c r="R9233"/>
      <c r="S9233"/>
      <c r="T9233"/>
      <c r="U9233"/>
      <c r="V9233"/>
      <c r="W9233"/>
      <c r="X9233"/>
      <c r="Y9233"/>
      <c r="Z9233"/>
      <c r="AA9233"/>
      <c r="AB9233"/>
      <c r="AC9233"/>
    </row>
    <row r="9234" spans="2:29" s="14" customFormat="1" x14ac:dyDescent="0.25">
      <c r="B9234"/>
      <c r="C9234"/>
      <c r="D9234"/>
      <c r="E9234"/>
      <c r="F9234"/>
      <c r="G9234"/>
      <c r="H9234"/>
      <c r="I9234"/>
      <c r="J9234"/>
      <c r="K9234" s="91"/>
      <c r="L9234" s="91"/>
      <c r="M9234" s="91"/>
      <c r="R9234"/>
      <c r="S9234"/>
      <c r="T9234"/>
      <c r="U9234"/>
      <c r="V9234"/>
      <c r="W9234"/>
      <c r="X9234"/>
      <c r="Y9234"/>
      <c r="Z9234"/>
      <c r="AA9234"/>
      <c r="AB9234"/>
      <c r="AC9234"/>
    </row>
    <row r="9235" spans="2:29" s="14" customFormat="1" x14ac:dyDescent="0.25">
      <c r="B9235"/>
      <c r="C9235"/>
      <c r="D9235"/>
      <c r="E9235"/>
      <c r="F9235"/>
      <c r="G9235"/>
      <c r="H9235"/>
      <c r="I9235"/>
      <c r="J9235"/>
      <c r="K9235" s="91"/>
      <c r="L9235" s="91"/>
      <c r="M9235" s="91"/>
      <c r="R9235"/>
      <c r="S9235"/>
      <c r="T9235"/>
      <c r="U9235"/>
      <c r="V9235"/>
      <c r="W9235"/>
      <c r="X9235"/>
      <c r="Y9235"/>
      <c r="Z9235"/>
      <c r="AA9235"/>
      <c r="AB9235"/>
      <c r="AC9235"/>
    </row>
    <row r="9236" spans="2:29" s="14" customFormat="1" x14ac:dyDescent="0.25">
      <c r="B9236"/>
      <c r="C9236"/>
      <c r="D9236"/>
      <c r="E9236"/>
      <c r="F9236"/>
      <c r="G9236"/>
      <c r="H9236"/>
      <c r="I9236"/>
      <c r="J9236"/>
      <c r="K9236" s="91"/>
      <c r="L9236" s="91"/>
      <c r="M9236" s="91"/>
      <c r="R9236"/>
      <c r="S9236"/>
      <c r="T9236"/>
      <c r="U9236"/>
      <c r="V9236"/>
      <c r="W9236"/>
      <c r="X9236"/>
      <c r="Y9236"/>
      <c r="Z9236"/>
      <c r="AA9236"/>
      <c r="AB9236"/>
      <c r="AC9236"/>
    </row>
    <row r="9237" spans="2:29" s="14" customFormat="1" x14ac:dyDescent="0.25">
      <c r="B9237"/>
      <c r="C9237"/>
      <c r="D9237"/>
      <c r="E9237"/>
      <c r="F9237"/>
      <c r="G9237"/>
      <c r="H9237"/>
      <c r="I9237"/>
      <c r="J9237"/>
      <c r="K9237" s="91"/>
      <c r="L9237" s="91"/>
      <c r="M9237" s="91"/>
      <c r="R9237"/>
      <c r="S9237"/>
      <c r="T9237"/>
      <c r="U9237"/>
      <c r="V9237"/>
      <c r="W9237"/>
      <c r="X9237"/>
      <c r="Y9237"/>
      <c r="Z9237"/>
      <c r="AA9237"/>
      <c r="AB9237"/>
      <c r="AC9237"/>
    </row>
    <row r="9238" spans="2:29" s="14" customFormat="1" x14ac:dyDescent="0.25">
      <c r="B9238"/>
      <c r="C9238"/>
      <c r="D9238"/>
      <c r="E9238"/>
      <c r="F9238"/>
      <c r="G9238"/>
      <c r="H9238"/>
      <c r="I9238"/>
      <c r="J9238"/>
      <c r="K9238" s="91"/>
      <c r="L9238" s="91"/>
      <c r="M9238" s="91"/>
      <c r="R9238"/>
      <c r="S9238"/>
      <c r="T9238"/>
      <c r="U9238"/>
      <c r="V9238"/>
      <c r="W9238"/>
      <c r="X9238"/>
      <c r="Y9238"/>
      <c r="Z9238"/>
      <c r="AA9238"/>
      <c r="AB9238"/>
      <c r="AC9238"/>
    </row>
    <row r="9239" spans="2:29" s="14" customFormat="1" x14ac:dyDescent="0.25">
      <c r="B9239"/>
      <c r="C9239"/>
      <c r="D9239"/>
      <c r="E9239"/>
      <c r="F9239"/>
      <c r="G9239"/>
      <c r="H9239"/>
      <c r="I9239"/>
      <c r="J9239"/>
      <c r="K9239" s="91"/>
      <c r="L9239" s="91"/>
      <c r="M9239" s="91"/>
      <c r="R9239"/>
      <c r="S9239"/>
      <c r="T9239"/>
      <c r="U9239"/>
      <c r="V9239"/>
      <c r="W9239"/>
      <c r="X9239"/>
      <c r="Y9239"/>
      <c r="Z9239"/>
      <c r="AA9239"/>
      <c r="AB9239"/>
      <c r="AC9239"/>
    </row>
    <row r="9240" spans="2:29" s="14" customFormat="1" x14ac:dyDescent="0.25">
      <c r="B9240"/>
      <c r="C9240"/>
      <c r="D9240"/>
      <c r="E9240"/>
      <c r="F9240"/>
      <c r="G9240"/>
      <c r="H9240"/>
      <c r="I9240"/>
      <c r="J9240"/>
      <c r="K9240" s="91"/>
      <c r="L9240" s="91"/>
      <c r="M9240" s="91"/>
      <c r="R9240"/>
      <c r="S9240"/>
      <c r="T9240"/>
      <c r="U9240"/>
      <c r="V9240"/>
      <c r="W9240"/>
      <c r="X9240"/>
      <c r="Y9240"/>
      <c r="Z9240"/>
      <c r="AA9240"/>
      <c r="AB9240"/>
      <c r="AC9240"/>
    </row>
    <row r="9241" spans="2:29" s="14" customFormat="1" x14ac:dyDescent="0.25">
      <c r="B9241"/>
      <c r="C9241"/>
      <c r="D9241"/>
      <c r="E9241"/>
      <c r="F9241"/>
      <c r="G9241"/>
      <c r="H9241"/>
      <c r="I9241"/>
      <c r="J9241"/>
      <c r="K9241" s="91"/>
      <c r="L9241" s="91"/>
      <c r="M9241" s="91"/>
      <c r="R9241"/>
      <c r="S9241"/>
      <c r="T9241"/>
      <c r="U9241"/>
      <c r="V9241"/>
      <c r="W9241"/>
      <c r="X9241"/>
      <c r="Y9241"/>
      <c r="Z9241"/>
      <c r="AA9241"/>
      <c r="AB9241"/>
      <c r="AC9241"/>
    </row>
    <row r="9242" spans="2:29" s="14" customFormat="1" x14ac:dyDescent="0.25">
      <c r="B9242"/>
      <c r="C9242"/>
      <c r="D9242"/>
      <c r="E9242"/>
      <c r="F9242"/>
      <c r="G9242"/>
      <c r="H9242"/>
      <c r="I9242"/>
      <c r="J9242"/>
      <c r="K9242" s="91"/>
      <c r="L9242" s="91"/>
      <c r="M9242" s="91"/>
      <c r="R9242"/>
      <c r="S9242"/>
      <c r="T9242"/>
      <c r="U9242"/>
      <c r="V9242"/>
      <c r="W9242"/>
      <c r="X9242"/>
      <c r="Y9242"/>
      <c r="Z9242"/>
      <c r="AA9242"/>
      <c r="AB9242"/>
      <c r="AC9242"/>
    </row>
    <row r="9243" spans="2:29" s="14" customFormat="1" x14ac:dyDescent="0.25">
      <c r="B9243"/>
      <c r="C9243"/>
      <c r="D9243"/>
      <c r="E9243"/>
      <c r="F9243"/>
      <c r="G9243"/>
      <c r="H9243"/>
      <c r="I9243"/>
      <c r="J9243"/>
      <c r="K9243" s="91"/>
      <c r="L9243" s="91"/>
      <c r="M9243" s="91"/>
      <c r="R9243"/>
      <c r="S9243"/>
      <c r="T9243"/>
      <c r="U9243"/>
      <c r="V9243"/>
      <c r="W9243"/>
      <c r="X9243"/>
      <c r="Y9243"/>
      <c r="Z9243"/>
      <c r="AA9243"/>
      <c r="AB9243"/>
      <c r="AC9243"/>
    </row>
    <row r="9244" spans="2:29" s="14" customFormat="1" x14ac:dyDescent="0.25">
      <c r="B9244"/>
      <c r="C9244"/>
      <c r="D9244"/>
      <c r="E9244"/>
      <c r="F9244"/>
      <c r="G9244"/>
      <c r="H9244"/>
      <c r="I9244"/>
      <c r="J9244"/>
      <c r="K9244" s="91"/>
      <c r="L9244" s="91"/>
      <c r="M9244" s="91"/>
      <c r="R9244"/>
      <c r="S9244"/>
      <c r="T9244"/>
      <c r="U9244"/>
      <c r="V9244"/>
      <c r="W9244"/>
      <c r="X9244"/>
      <c r="Y9244"/>
      <c r="Z9244"/>
      <c r="AA9244"/>
      <c r="AB9244"/>
      <c r="AC9244"/>
    </row>
    <row r="9245" spans="2:29" s="14" customFormat="1" x14ac:dyDescent="0.25">
      <c r="B9245"/>
      <c r="C9245"/>
      <c r="D9245"/>
      <c r="E9245"/>
      <c r="F9245"/>
      <c r="G9245"/>
      <c r="H9245"/>
      <c r="I9245"/>
      <c r="J9245"/>
      <c r="K9245" s="91"/>
      <c r="L9245" s="91"/>
      <c r="M9245" s="91"/>
      <c r="R9245"/>
      <c r="S9245"/>
      <c r="T9245"/>
      <c r="U9245"/>
      <c r="V9245"/>
      <c r="W9245"/>
      <c r="X9245"/>
      <c r="Y9245"/>
      <c r="Z9245"/>
      <c r="AA9245"/>
      <c r="AB9245"/>
      <c r="AC9245"/>
    </row>
    <row r="9246" spans="2:29" s="14" customFormat="1" x14ac:dyDescent="0.25">
      <c r="B9246"/>
      <c r="C9246"/>
      <c r="D9246"/>
      <c r="E9246"/>
      <c r="F9246"/>
      <c r="G9246"/>
      <c r="H9246"/>
      <c r="I9246"/>
      <c r="J9246"/>
      <c r="K9246" s="91"/>
      <c r="L9246" s="91"/>
      <c r="M9246" s="91"/>
      <c r="R9246"/>
      <c r="S9246"/>
      <c r="T9246"/>
      <c r="U9246"/>
      <c r="V9246"/>
      <c r="W9246"/>
      <c r="X9246"/>
      <c r="Y9246"/>
      <c r="Z9246"/>
      <c r="AA9246"/>
      <c r="AB9246"/>
      <c r="AC9246"/>
    </row>
    <row r="9247" spans="2:29" s="14" customFormat="1" x14ac:dyDescent="0.25">
      <c r="B9247"/>
      <c r="C9247"/>
      <c r="D9247"/>
      <c r="E9247"/>
      <c r="F9247"/>
      <c r="G9247"/>
      <c r="H9247"/>
      <c r="I9247"/>
      <c r="J9247"/>
      <c r="K9247" s="91"/>
      <c r="L9247" s="91"/>
      <c r="M9247" s="91"/>
      <c r="R9247"/>
      <c r="S9247"/>
      <c r="T9247"/>
      <c r="U9247"/>
      <c r="V9247"/>
      <c r="W9247"/>
      <c r="X9247"/>
      <c r="Y9247"/>
      <c r="Z9247"/>
      <c r="AA9247"/>
      <c r="AB9247"/>
      <c r="AC9247"/>
    </row>
    <row r="9248" spans="2:29" s="14" customFormat="1" x14ac:dyDescent="0.25">
      <c r="B9248"/>
      <c r="C9248"/>
      <c r="D9248"/>
      <c r="E9248"/>
      <c r="F9248"/>
      <c r="G9248"/>
      <c r="H9248"/>
      <c r="I9248"/>
      <c r="J9248"/>
      <c r="K9248" s="91"/>
      <c r="L9248" s="91"/>
      <c r="M9248" s="91"/>
      <c r="R9248"/>
      <c r="S9248"/>
      <c r="T9248"/>
      <c r="U9248"/>
      <c r="V9248"/>
      <c r="W9248"/>
      <c r="X9248"/>
      <c r="Y9248"/>
      <c r="Z9248"/>
      <c r="AA9248"/>
      <c r="AB9248"/>
      <c r="AC9248"/>
    </row>
    <row r="9249" spans="2:29" s="14" customFormat="1" x14ac:dyDescent="0.25">
      <c r="B9249"/>
      <c r="C9249"/>
      <c r="D9249"/>
      <c r="E9249"/>
      <c r="F9249"/>
      <c r="G9249"/>
      <c r="H9249"/>
      <c r="I9249"/>
      <c r="J9249"/>
      <c r="K9249" s="91"/>
      <c r="L9249" s="91"/>
      <c r="M9249" s="91"/>
      <c r="R9249"/>
      <c r="S9249"/>
      <c r="T9249"/>
      <c r="U9249"/>
      <c r="V9249"/>
      <c r="W9249"/>
      <c r="X9249"/>
      <c r="Y9249"/>
      <c r="Z9249"/>
      <c r="AA9249"/>
      <c r="AB9249"/>
      <c r="AC9249"/>
    </row>
    <row r="9250" spans="2:29" s="14" customFormat="1" x14ac:dyDescent="0.25">
      <c r="B9250"/>
      <c r="C9250"/>
      <c r="D9250"/>
      <c r="E9250"/>
      <c r="F9250"/>
      <c r="G9250"/>
      <c r="H9250"/>
      <c r="I9250"/>
      <c r="J9250"/>
      <c r="K9250" s="91"/>
      <c r="L9250" s="91"/>
      <c r="M9250" s="91"/>
      <c r="R9250"/>
      <c r="S9250"/>
      <c r="T9250"/>
      <c r="U9250"/>
      <c r="V9250"/>
      <c r="W9250"/>
      <c r="X9250"/>
      <c r="Y9250"/>
      <c r="Z9250"/>
      <c r="AA9250"/>
      <c r="AB9250"/>
      <c r="AC9250"/>
    </row>
    <row r="9251" spans="2:29" s="14" customFormat="1" x14ac:dyDescent="0.25">
      <c r="B9251"/>
      <c r="C9251"/>
      <c r="D9251"/>
      <c r="E9251"/>
      <c r="F9251"/>
      <c r="G9251"/>
      <c r="H9251"/>
      <c r="I9251"/>
      <c r="J9251"/>
      <c r="K9251" s="91"/>
      <c r="L9251" s="91"/>
      <c r="M9251" s="91"/>
      <c r="R9251"/>
      <c r="S9251"/>
      <c r="T9251"/>
      <c r="U9251"/>
      <c r="V9251"/>
      <c r="W9251"/>
      <c r="X9251"/>
      <c r="Y9251"/>
      <c r="Z9251"/>
      <c r="AA9251"/>
      <c r="AB9251"/>
      <c r="AC9251"/>
    </row>
    <row r="9252" spans="2:29" s="14" customFormat="1" x14ac:dyDescent="0.25">
      <c r="B9252"/>
      <c r="C9252"/>
      <c r="D9252"/>
      <c r="E9252"/>
      <c r="F9252"/>
      <c r="G9252"/>
      <c r="H9252"/>
      <c r="I9252"/>
      <c r="J9252"/>
      <c r="K9252" s="91"/>
      <c r="L9252" s="91"/>
      <c r="M9252" s="91"/>
      <c r="R9252"/>
      <c r="S9252"/>
      <c r="T9252"/>
      <c r="U9252"/>
      <c r="V9252"/>
      <c r="W9252"/>
      <c r="X9252"/>
      <c r="Y9252"/>
      <c r="Z9252"/>
      <c r="AA9252"/>
      <c r="AB9252"/>
      <c r="AC9252"/>
    </row>
    <row r="9253" spans="2:29" s="14" customFormat="1" x14ac:dyDescent="0.25">
      <c r="B9253"/>
      <c r="C9253"/>
      <c r="D9253"/>
      <c r="E9253"/>
      <c r="F9253"/>
      <c r="G9253"/>
      <c r="H9253"/>
      <c r="I9253"/>
      <c r="J9253"/>
      <c r="K9253" s="91"/>
      <c r="L9253" s="91"/>
      <c r="M9253" s="91"/>
      <c r="R9253"/>
      <c r="S9253"/>
      <c r="T9253"/>
      <c r="U9253"/>
      <c r="V9253"/>
      <c r="W9253"/>
      <c r="X9253"/>
      <c r="Y9253"/>
      <c r="Z9253"/>
      <c r="AA9253"/>
      <c r="AB9253"/>
      <c r="AC9253"/>
    </row>
    <row r="9254" spans="2:29" s="14" customFormat="1" x14ac:dyDescent="0.25">
      <c r="B9254"/>
      <c r="C9254"/>
      <c r="D9254"/>
      <c r="E9254"/>
      <c r="F9254"/>
      <c r="G9254"/>
      <c r="H9254"/>
      <c r="I9254"/>
      <c r="J9254"/>
      <c r="K9254" s="91"/>
      <c r="L9254" s="91"/>
      <c r="M9254" s="91"/>
      <c r="R9254"/>
      <c r="S9254"/>
      <c r="T9254"/>
      <c r="U9254"/>
      <c r="V9254"/>
      <c r="W9254"/>
      <c r="X9254"/>
      <c r="Y9254"/>
      <c r="Z9254"/>
      <c r="AA9254"/>
      <c r="AB9254"/>
      <c r="AC9254"/>
    </row>
    <row r="9255" spans="2:29" s="14" customFormat="1" x14ac:dyDescent="0.25">
      <c r="B9255"/>
      <c r="C9255"/>
      <c r="D9255"/>
      <c r="E9255"/>
      <c r="F9255"/>
      <c r="G9255"/>
      <c r="H9255"/>
      <c r="I9255"/>
      <c r="J9255"/>
      <c r="K9255" s="91"/>
      <c r="L9255" s="91"/>
      <c r="M9255" s="91"/>
      <c r="R9255"/>
      <c r="S9255"/>
      <c r="T9255"/>
      <c r="U9255"/>
      <c r="V9255"/>
      <c r="W9255"/>
      <c r="X9255"/>
      <c r="Y9255"/>
      <c r="Z9255"/>
      <c r="AA9255"/>
      <c r="AB9255"/>
      <c r="AC9255"/>
    </row>
    <row r="9256" spans="2:29" s="14" customFormat="1" x14ac:dyDescent="0.25">
      <c r="B9256"/>
      <c r="C9256"/>
      <c r="D9256"/>
      <c r="E9256"/>
      <c r="F9256"/>
      <c r="G9256"/>
      <c r="H9256"/>
      <c r="I9256"/>
      <c r="J9256"/>
      <c r="K9256" s="91"/>
      <c r="L9256" s="91"/>
      <c r="M9256" s="91"/>
      <c r="R9256"/>
      <c r="S9256"/>
      <c r="T9256"/>
      <c r="U9256"/>
      <c r="V9256"/>
      <c r="W9256"/>
      <c r="X9256"/>
      <c r="Y9256"/>
      <c r="Z9256"/>
      <c r="AA9256"/>
      <c r="AB9256"/>
      <c r="AC9256"/>
    </row>
    <row r="9257" spans="2:29" s="14" customFormat="1" x14ac:dyDescent="0.25">
      <c r="B9257"/>
      <c r="C9257"/>
      <c r="D9257"/>
      <c r="E9257"/>
      <c r="F9257"/>
      <c r="G9257"/>
      <c r="H9257"/>
      <c r="I9257"/>
      <c r="J9257"/>
      <c r="K9257" s="91"/>
      <c r="L9257" s="91"/>
      <c r="M9257" s="91"/>
      <c r="R9257"/>
      <c r="S9257"/>
      <c r="T9257"/>
      <c r="U9257"/>
      <c r="V9257"/>
      <c r="W9257"/>
      <c r="X9257"/>
      <c r="Y9257"/>
      <c r="Z9257"/>
      <c r="AA9257"/>
      <c r="AB9257"/>
      <c r="AC9257"/>
    </row>
    <row r="9258" spans="2:29" s="14" customFormat="1" x14ac:dyDescent="0.25">
      <c r="B9258"/>
      <c r="C9258"/>
      <c r="D9258"/>
      <c r="E9258"/>
      <c r="F9258"/>
      <c r="G9258"/>
      <c r="H9258"/>
      <c r="I9258"/>
      <c r="J9258"/>
      <c r="K9258" s="91"/>
      <c r="L9258" s="91"/>
      <c r="M9258" s="91"/>
      <c r="R9258"/>
      <c r="S9258"/>
      <c r="T9258"/>
      <c r="U9258"/>
      <c r="V9258"/>
      <c r="W9258"/>
      <c r="X9258"/>
      <c r="Y9258"/>
      <c r="Z9258"/>
      <c r="AA9258"/>
      <c r="AB9258"/>
      <c r="AC9258"/>
    </row>
    <row r="9259" spans="2:29" s="14" customFormat="1" x14ac:dyDescent="0.25">
      <c r="B9259"/>
      <c r="C9259"/>
      <c r="D9259"/>
      <c r="E9259"/>
      <c r="F9259"/>
      <c r="G9259"/>
      <c r="H9259"/>
      <c r="I9259"/>
      <c r="J9259"/>
      <c r="K9259" s="91"/>
      <c r="L9259" s="91"/>
      <c r="M9259" s="91"/>
      <c r="R9259"/>
      <c r="S9259"/>
      <c r="T9259"/>
      <c r="U9259"/>
      <c r="V9259"/>
      <c r="W9259"/>
      <c r="X9259"/>
      <c r="Y9259"/>
      <c r="Z9259"/>
      <c r="AA9259"/>
      <c r="AB9259"/>
      <c r="AC9259"/>
    </row>
    <row r="9260" spans="2:29" s="14" customFormat="1" x14ac:dyDescent="0.25">
      <c r="B9260"/>
      <c r="C9260"/>
      <c r="D9260"/>
      <c r="E9260"/>
      <c r="F9260"/>
      <c r="G9260"/>
      <c r="H9260"/>
      <c r="I9260"/>
      <c r="J9260"/>
      <c r="K9260" s="91"/>
      <c r="L9260" s="91"/>
      <c r="M9260" s="91"/>
      <c r="R9260"/>
      <c r="S9260"/>
      <c r="T9260"/>
      <c r="U9260"/>
      <c r="V9260"/>
      <c r="W9260"/>
      <c r="X9260"/>
      <c r="Y9260"/>
      <c r="Z9260"/>
      <c r="AA9260"/>
      <c r="AB9260"/>
      <c r="AC9260"/>
    </row>
    <row r="9261" spans="2:29" s="14" customFormat="1" x14ac:dyDescent="0.25">
      <c r="B9261"/>
      <c r="C9261"/>
      <c r="D9261"/>
      <c r="E9261"/>
      <c r="F9261"/>
      <c r="G9261"/>
      <c r="H9261"/>
      <c r="I9261"/>
      <c r="J9261"/>
      <c r="K9261" s="91"/>
      <c r="L9261" s="91"/>
      <c r="M9261" s="91"/>
      <c r="R9261"/>
      <c r="S9261"/>
      <c r="T9261"/>
      <c r="U9261"/>
      <c r="V9261"/>
      <c r="W9261"/>
      <c r="X9261"/>
      <c r="Y9261"/>
      <c r="Z9261"/>
      <c r="AA9261"/>
      <c r="AB9261"/>
      <c r="AC9261"/>
    </row>
    <row r="9262" spans="2:29" s="14" customFormat="1" x14ac:dyDescent="0.25">
      <c r="B9262"/>
      <c r="C9262"/>
      <c r="D9262"/>
      <c r="E9262"/>
      <c r="F9262"/>
      <c r="G9262"/>
      <c r="H9262"/>
      <c r="I9262"/>
      <c r="J9262"/>
      <c r="K9262" s="91"/>
      <c r="L9262" s="91"/>
      <c r="M9262" s="91"/>
      <c r="R9262"/>
      <c r="S9262"/>
      <c r="T9262"/>
      <c r="U9262"/>
      <c r="V9262"/>
      <c r="W9262"/>
      <c r="X9262"/>
      <c r="Y9262"/>
      <c r="Z9262"/>
      <c r="AA9262"/>
      <c r="AB9262"/>
      <c r="AC9262"/>
    </row>
    <row r="9263" spans="2:29" s="14" customFormat="1" x14ac:dyDescent="0.25">
      <c r="B9263"/>
      <c r="C9263"/>
      <c r="D9263"/>
      <c r="E9263"/>
      <c r="F9263"/>
      <c r="G9263"/>
      <c r="H9263"/>
      <c r="I9263"/>
      <c r="J9263"/>
      <c r="K9263" s="91"/>
      <c r="L9263" s="91"/>
      <c r="M9263" s="91"/>
      <c r="R9263"/>
      <c r="S9263"/>
      <c r="T9263"/>
      <c r="U9263"/>
      <c r="V9263"/>
      <c r="W9263"/>
      <c r="X9263"/>
      <c r="Y9263"/>
      <c r="Z9263"/>
      <c r="AA9263"/>
      <c r="AB9263"/>
      <c r="AC9263"/>
    </row>
    <row r="9264" spans="2:29" s="14" customFormat="1" x14ac:dyDescent="0.25">
      <c r="B9264"/>
      <c r="C9264"/>
      <c r="D9264"/>
      <c r="E9264"/>
      <c r="F9264"/>
      <c r="G9264"/>
      <c r="H9264"/>
      <c r="I9264"/>
      <c r="J9264"/>
      <c r="K9264" s="91"/>
      <c r="L9264" s="91"/>
      <c r="M9264" s="91"/>
      <c r="R9264"/>
      <c r="S9264"/>
      <c r="T9264"/>
      <c r="U9264"/>
      <c r="V9264"/>
      <c r="W9264"/>
      <c r="X9264"/>
      <c r="Y9264"/>
      <c r="Z9264"/>
      <c r="AA9264"/>
      <c r="AB9264"/>
      <c r="AC9264"/>
    </row>
    <row r="9265" spans="2:29" s="14" customFormat="1" x14ac:dyDescent="0.25">
      <c r="B9265"/>
      <c r="C9265"/>
      <c r="D9265"/>
      <c r="E9265"/>
      <c r="F9265"/>
      <c r="G9265"/>
      <c r="H9265"/>
      <c r="I9265"/>
      <c r="J9265"/>
      <c r="K9265" s="91"/>
      <c r="L9265" s="91"/>
      <c r="M9265" s="91"/>
      <c r="R9265"/>
      <c r="S9265"/>
      <c r="T9265"/>
      <c r="U9265"/>
      <c r="V9265"/>
      <c r="W9265"/>
      <c r="X9265"/>
      <c r="Y9265"/>
      <c r="Z9265"/>
      <c r="AA9265"/>
      <c r="AB9265"/>
      <c r="AC9265"/>
    </row>
    <row r="9266" spans="2:29" s="14" customFormat="1" x14ac:dyDescent="0.25">
      <c r="B9266"/>
      <c r="C9266"/>
      <c r="D9266"/>
      <c r="E9266"/>
      <c r="F9266"/>
      <c r="G9266"/>
      <c r="H9266"/>
      <c r="I9266"/>
      <c r="J9266"/>
      <c r="K9266" s="91"/>
      <c r="L9266" s="91"/>
      <c r="M9266" s="91"/>
      <c r="R9266"/>
      <c r="S9266"/>
      <c r="T9266"/>
      <c r="U9266"/>
      <c r="V9266"/>
      <c r="W9266"/>
      <c r="X9266"/>
      <c r="Y9266"/>
      <c r="Z9266"/>
      <c r="AA9266"/>
      <c r="AB9266"/>
      <c r="AC9266"/>
    </row>
    <row r="9267" spans="2:29" s="14" customFormat="1" x14ac:dyDescent="0.25">
      <c r="B9267"/>
      <c r="C9267"/>
      <c r="D9267"/>
      <c r="E9267"/>
      <c r="F9267"/>
      <c r="G9267"/>
      <c r="H9267"/>
      <c r="I9267"/>
      <c r="J9267"/>
      <c r="K9267" s="91"/>
      <c r="L9267" s="91"/>
      <c r="M9267" s="91"/>
      <c r="R9267"/>
      <c r="S9267"/>
      <c r="T9267"/>
      <c r="U9267"/>
      <c r="V9267"/>
      <c r="W9267"/>
      <c r="X9267"/>
      <c r="Y9267"/>
      <c r="Z9267"/>
      <c r="AA9267"/>
      <c r="AB9267"/>
      <c r="AC9267"/>
    </row>
    <row r="9268" spans="2:29" s="14" customFormat="1" x14ac:dyDescent="0.25">
      <c r="B9268"/>
      <c r="C9268"/>
      <c r="D9268"/>
      <c r="E9268"/>
      <c r="F9268"/>
      <c r="G9268"/>
      <c r="H9268"/>
      <c r="I9268"/>
      <c r="J9268"/>
      <c r="K9268" s="91"/>
      <c r="L9268" s="91"/>
      <c r="M9268" s="91"/>
      <c r="R9268"/>
      <c r="S9268"/>
      <c r="T9268"/>
      <c r="U9268"/>
      <c r="V9268"/>
      <c r="W9268"/>
      <c r="X9268"/>
      <c r="Y9268"/>
      <c r="Z9268"/>
      <c r="AA9268"/>
      <c r="AB9268"/>
      <c r="AC9268"/>
    </row>
    <row r="9269" spans="2:29" s="14" customFormat="1" x14ac:dyDescent="0.25">
      <c r="B9269"/>
      <c r="C9269"/>
      <c r="D9269"/>
      <c r="E9269"/>
      <c r="F9269"/>
      <c r="G9269"/>
      <c r="H9269"/>
      <c r="I9269"/>
      <c r="J9269"/>
      <c r="K9269" s="91"/>
      <c r="L9269" s="91"/>
      <c r="M9269" s="91"/>
      <c r="R9269"/>
      <c r="S9269"/>
      <c r="T9269"/>
      <c r="U9269"/>
      <c r="V9269"/>
      <c r="W9269"/>
      <c r="X9269"/>
      <c r="Y9269"/>
      <c r="Z9269"/>
      <c r="AA9269"/>
      <c r="AB9269"/>
      <c r="AC9269"/>
    </row>
    <row r="9270" spans="2:29" s="14" customFormat="1" x14ac:dyDescent="0.25">
      <c r="B9270"/>
      <c r="C9270"/>
      <c r="D9270"/>
      <c r="E9270"/>
      <c r="F9270"/>
      <c r="G9270"/>
      <c r="H9270"/>
      <c r="I9270"/>
      <c r="J9270"/>
      <c r="K9270" s="91"/>
      <c r="L9270" s="91"/>
      <c r="M9270" s="91"/>
      <c r="R9270"/>
      <c r="S9270"/>
      <c r="T9270"/>
      <c r="U9270"/>
      <c r="V9270"/>
      <c r="W9270"/>
      <c r="X9270"/>
      <c r="Y9270"/>
      <c r="Z9270"/>
      <c r="AA9270"/>
      <c r="AB9270"/>
      <c r="AC9270"/>
    </row>
    <row r="9271" spans="2:29" s="14" customFormat="1" x14ac:dyDescent="0.25">
      <c r="B9271"/>
      <c r="C9271"/>
      <c r="D9271"/>
      <c r="E9271"/>
      <c r="F9271"/>
      <c r="G9271"/>
      <c r="H9271"/>
      <c r="I9271"/>
      <c r="J9271"/>
      <c r="K9271" s="91"/>
      <c r="L9271" s="91"/>
      <c r="M9271" s="91"/>
      <c r="R9271"/>
      <c r="S9271"/>
      <c r="T9271"/>
      <c r="U9271"/>
      <c r="V9271"/>
      <c r="W9271"/>
      <c r="X9271"/>
      <c r="Y9271"/>
      <c r="Z9271"/>
      <c r="AA9271"/>
      <c r="AB9271"/>
      <c r="AC9271"/>
    </row>
    <row r="9272" spans="2:29" s="14" customFormat="1" x14ac:dyDescent="0.25">
      <c r="B9272"/>
      <c r="C9272"/>
      <c r="D9272"/>
      <c r="E9272"/>
      <c r="F9272"/>
      <c r="G9272"/>
      <c r="H9272"/>
      <c r="I9272"/>
      <c r="J9272"/>
      <c r="K9272" s="91"/>
      <c r="L9272" s="91"/>
      <c r="M9272" s="91"/>
      <c r="R9272"/>
      <c r="S9272"/>
      <c r="T9272"/>
      <c r="U9272"/>
      <c r="V9272"/>
      <c r="W9272"/>
      <c r="X9272"/>
      <c r="Y9272"/>
      <c r="Z9272"/>
      <c r="AA9272"/>
      <c r="AB9272"/>
      <c r="AC9272"/>
    </row>
    <row r="9273" spans="2:29" s="14" customFormat="1" x14ac:dyDescent="0.25">
      <c r="B9273"/>
      <c r="C9273"/>
      <c r="D9273"/>
      <c r="E9273"/>
      <c r="F9273"/>
      <c r="G9273"/>
      <c r="H9273"/>
      <c r="I9273"/>
      <c r="J9273"/>
      <c r="K9273" s="91"/>
      <c r="L9273" s="91"/>
      <c r="M9273" s="91"/>
      <c r="R9273"/>
      <c r="S9273"/>
      <c r="T9273"/>
      <c r="U9273"/>
      <c r="V9273"/>
      <c r="W9273"/>
      <c r="X9273"/>
      <c r="Y9273"/>
      <c r="Z9273"/>
      <c r="AA9273"/>
      <c r="AB9273"/>
      <c r="AC9273"/>
    </row>
    <row r="9274" spans="2:29" s="14" customFormat="1" x14ac:dyDescent="0.25">
      <c r="B9274"/>
      <c r="C9274"/>
      <c r="D9274"/>
      <c r="E9274"/>
      <c r="F9274"/>
      <c r="G9274"/>
      <c r="H9274"/>
      <c r="I9274"/>
      <c r="J9274"/>
      <c r="K9274" s="91"/>
      <c r="L9274" s="91"/>
      <c r="M9274" s="91"/>
      <c r="R9274"/>
      <c r="S9274"/>
      <c r="T9274"/>
      <c r="U9274"/>
      <c r="V9274"/>
      <c r="W9274"/>
      <c r="X9274"/>
      <c r="Y9274"/>
      <c r="Z9274"/>
      <c r="AA9274"/>
      <c r="AB9274"/>
      <c r="AC9274"/>
    </row>
    <row r="9275" spans="2:29" s="14" customFormat="1" x14ac:dyDescent="0.25">
      <c r="B9275"/>
      <c r="C9275"/>
      <c r="D9275"/>
      <c r="E9275"/>
      <c r="F9275"/>
      <c r="G9275"/>
      <c r="H9275"/>
      <c r="I9275"/>
      <c r="J9275"/>
      <c r="K9275" s="91"/>
      <c r="L9275" s="91"/>
      <c r="M9275" s="91"/>
      <c r="R9275"/>
      <c r="S9275"/>
      <c r="T9275"/>
      <c r="U9275"/>
      <c r="V9275"/>
      <c r="W9275"/>
      <c r="X9275"/>
      <c r="Y9275"/>
      <c r="Z9275"/>
      <c r="AA9275"/>
      <c r="AB9275"/>
      <c r="AC9275"/>
    </row>
    <row r="9276" spans="2:29" s="14" customFormat="1" x14ac:dyDescent="0.25">
      <c r="B9276"/>
      <c r="C9276"/>
      <c r="D9276"/>
      <c r="E9276"/>
      <c r="F9276"/>
      <c r="G9276"/>
      <c r="H9276"/>
      <c r="I9276"/>
      <c r="J9276"/>
      <c r="K9276" s="91"/>
      <c r="L9276" s="91"/>
      <c r="M9276" s="91"/>
      <c r="R9276"/>
      <c r="S9276"/>
      <c r="T9276"/>
      <c r="U9276"/>
      <c r="V9276"/>
      <c r="W9276"/>
      <c r="X9276"/>
      <c r="Y9276"/>
      <c r="Z9276"/>
      <c r="AA9276"/>
      <c r="AB9276"/>
      <c r="AC9276"/>
    </row>
    <row r="9277" spans="2:29" s="14" customFormat="1" x14ac:dyDescent="0.25">
      <c r="B9277"/>
      <c r="C9277"/>
      <c r="D9277"/>
      <c r="E9277"/>
      <c r="F9277"/>
      <c r="G9277"/>
      <c r="H9277"/>
      <c r="I9277"/>
      <c r="J9277"/>
      <c r="K9277" s="91"/>
      <c r="L9277" s="91"/>
      <c r="M9277" s="91"/>
      <c r="R9277"/>
      <c r="S9277"/>
      <c r="T9277"/>
      <c r="U9277"/>
      <c r="V9277"/>
      <c r="W9277"/>
      <c r="X9277"/>
      <c r="Y9277"/>
      <c r="Z9277"/>
      <c r="AA9277"/>
      <c r="AB9277"/>
      <c r="AC9277"/>
    </row>
    <row r="9278" spans="2:29" s="14" customFormat="1" x14ac:dyDescent="0.25">
      <c r="B9278"/>
      <c r="C9278"/>
      <c r="D9278"/>
      <c r="E9278"/>
      <c r="F9278"/>
      <c r="G9278"/>
      <c r="H9278"/>
      <c r="I9278"/>
      <c r="J9278"/>
      <c r="K9278" s="91"/>
      <c r="L9278" s="91"/>
      <c r="M9278" s="91"/>
      <c r="R9278"/>
      <c r="S9278"/>
      <c r="T9278"/>
      <c r="U9278"/>
      <c r="V9278"/>
      <c r="W9278"/>
      <c r="X9278"/>
      <c r="Y9278"/>
      <c r="Z9278"/>
      <c r="AA9278"/>
      <c r="AB9278"/>
      <c r="AC9278"/>
    </row>
    <row r="9279" spans="2:29" s="14" customFormat="1" x14ac:dyDescent="0.25">
      <c r="B9279"/>
      <c r="C9279"/>
      <c r="D9279"/>
      <c r="E9279"/>
      <c r="F9279"/>
      <c r="G9279"/>
      <c r="H9279"/>
      <c r="I9279"/>
      <c r="J9279"/>
      <c r="K9279" s="91"/>
      <c r="L9279" s="91"/>
      <c r="M9279" s="91"/>
      <c r="R9279"/>
      <c r="S9279"/>
      <c r="T9279"/>
      <c r="U9279"/>
      <c r="V9279"/>
      <c r="W9279"/>
      <c r="X9279"/>
      <c r="Y9279"/>
      <c r="Z9279"/>
      <c r="AA9279"/>
      <c r="AB9279"/>
      <c r="AC9279"/>
    </row>
    <row r="9280" spans="2:29" s="14" customFormat="1" x14ac:dyDescent="0.25">
      <c r="B9280"/>
      <c r="C9280"/>
      <c r="D9280"/>
      <c r="E9280"/>
      <c r="F9280"/>
      <c r="G9280"/>
      <c r="H9280"/>
      <c r="I9280"/>
      <c r="J9280"/>
      <c r="K9280" s="91"/>
      <c r="L9280" s="91"/>
      <c r="M9280" s="91"/>
      <c r="R9280"/>
      <c r="S9280"/>
      <c r="T9280"/>
      <c r="U9280"/>
      <c r="V9280"/>
      <c r="W9280"/>
      <c r="X9280"/>
      <c r="Y9280"/>
      <c r="Z9280"/>
      <c r="AA9280"/>
      <c r="AB9280"/>
      <c r="AC9280"/>
    </row>
    <row r="9281" spans="2:29" s="14" customFormat="1" x14ac:dyDescent="0.25">
      <c r="B9281"/>
      <c r="C9281"/>
      <c r="D9281"/>
      <c r="E9281"/>
      <c r="F9281"/>
      <c r="G9281"/>
      <c r="H9281"/>
      <c r="I9281"/>
      <c r="J9281"/>
      <c r="K9281" s="91"/>
      <c r="L9281" s="91"/>
      <c r="M9281" s="91"/>
      <c r="R9281"/>
      <c r="S9281"/>
      <c r="T9281"/>
      <c r="U9281"/>
      <c r="V9281"/>
      <c r="W9281"/>
      <c r="X9281"/>
      <c r="Y9281"/>
      <c r="Z9281"/>
      <c r="AA9281"/>
      <c r="AB9281"/>
      <c r="AC9281"/>
    </row>
    <row r="9282" spans="2:29" s="14" customFormat="1" x14ac:dyDescent="0.25">
      <c r="B9282"/>
      <c r="C9282"/>
      <c r="D9282"/>
      <c r="E9282"/>
      <c r="F9282"/>
      <c r="G9282"/>
      <c r="H9282"/>
      <c r="I9282"/>
      <c r="J9282"/>
      <c r="K9282" s="91"/>
      <c r="L9282" s="91"/>
      <c r="M9282" s="91"/>
      <c r="R9282"/>
      <c r="S9282"/>
      <c r="T9282"/>
      <c r="U9282"/>
      <c r="V9282"/>
      <c r="W9282"/>
      <c r="X9282"/>
      <c r="Y9282"/>
      <c r="Z9282"/>
      <c r="AA9282"/>
      <c r="AB9282"/>
      <c r="AC9282"/>
    </row>
    <row r="9283" spans="2:29" s="14" customFormat="1" x14ac:dyDescent="0.25">
      <c r="B9283"/>
      <c r="C9283"/>
      <c r="D9283"/>
      <c r="E9283"/>
      <c r="F9283"/>
      <c r="G9283"/>
      <c r="H9283"/>
      <c r="I9283"/>
      <c r="J9283"/>
      <c r="K9283" s="91"/>
      <c r="L9283" s="91"/>
      <c r="M9283" s="91"/>
      <c r="R9283"/>
      <c r="S9283"/>
      <c r="T9283"/>
      <c r="U9283"/>
      <c r="V9283"/>
      <c r="W9283"/>
      <c r="X9283"/>
      <c r="Y9283"/>
      <c r="Z9283"/>
      <c r="AA9283"/>
      <c r="AB9283"/>
      <c r="AC9283"/>
    </row>
    <row r="9284" spans="2:29" s="14" customFormat="1" x14ac:dyDescent="0.25">
      <c r="B9284"/>
      <c r="C9284"/>
      <c r="D9284"/>
      <c r="E9284"/>
      <c r="F9284"/>
      <c r="G9284"/>
      <c r="H9284"/>
      <c r="I9284"/>
      <c r="J9284"/>
      <c r="K9284" s="91"/>
      <c r="L9284" s="91"/>
      <c r="M9284" s="91"/>
      <c r="R9284"/>
      <c r="S9284"/>
      <c r="T9284"/>
      <c r="U9284"/>
      <c r="V9284"/>
      <c r="W9284"/>
      <c r="X9284"/>
      <c r="Y9284"/>
      <c r="Z9284"/>
      <c r="AA9284"/>
      <c r="AB9284"/>
      <c r="AC9284"/>
    </row>
    <row r="9285" spans="2:29" s="14" customFormat="1" x14ac:dyDescent="0.25">
      <c r="B9285"/>
      <c r="C9285"/>
      <c r="D9285"/>
      <c r="E9285"/>
      <c r="F9285"/>
      <c r="G9285"/>
      <c r="H9285"/>
      <c r="I9285"/>
      <c r="J9285"/>
      <c r="K9285" s="91"/>
      <c r="L9285" s="91"/>
      <c r="M9285" s="91"/>
      <c r="R9285"/>
      <c r="S9285"/>
      <c r="T9285"/>
      <c r="U9285"/>
      <c r="V9285"/>
      <c r="W9285"/>
      <c r="X9285"/>
      <c r="Y9285"/>
      <c r="Z9285"/>
      <c r="AA9285"/>
      <c r="AB9285"/>
      <c r="AC9285"/>
    </row>
    <row r="9286" spans="2:29" s="14" customFormat="1" x14ac:dyDescent="0.25">
      <c r="B9286"/>
      <c r="C9286"/>
      <c r="D9286"/>
      <c r="E9286"/>
      <c r="F9286"/>
      <c r="G9286"/>
      <c r="H9286"/>
      <c r="I9286"/>
      <c r="J9286"/>
      <c r="K9286" s="91"/>
      <c r="L9286" s="91"/>
      <c r="M9286" s="91"/>
      <c r="R9286"/>
      <c r="S9286"/>
      <c r="T9286"/>
      <c r="U9286"/>
      <c r="V9286"/>
      <c r="W9286"/>
      <c r="X9286"/>
      <c r="Y9286"/>
      <c r="Z9286"/>
      <c r="AA9286"/>
      <c r="AB9286"/>
      <c r="AC9286"/>
    </row>
    <row r="9287" spans="2:29" s="14" customFormat="1" x14ac:dyDescent="0.25">
      <c r="B9287"/>
      <c r="C9287"/>
      <c r="D9287"/>
      <c r="E9287"/>
      <c r="F9287"/>
      <c r="G9287"/>
      <c r="H9287"/>
      <c r="I9287"/>
      <c r="J9287"/>
      <c r="K9287" s="91"/>
      <c r="L9287" s="91"/>
      <c r="M9287" s="91"/>
      <c r="R9287"/>
      <c r="S9287"/>
      <c r="T9287"/>
      <c r="U9287"/>
      <c r="V9287"/>
      <c r="W9287"/>
      <c r="X9287"/>
      <c r="Y9287"/>
      <c r="Z9287"/>
      <c r="AA9287"/>
      <c r="AB9287"/>
      <c r="AC9287"/>
    </row>
    <row r="9288" spans="2:29" s="14" customFormat="1" x14ac:dyDescent="0.25">
      <c r="B9288"/>
      <c r="C9288"/>
      <c r="D9288"/>
      <c r="E9288"/>
      <c r="F9288"/>
      <c r="G9288"/>
      <c r="H9288"/>
      <c r="I9288"/>
      <c r="J9288"/>
      <c r="K9288" s="91"/>
      <c r="L9288" s="91"/>
      <c r="M9288" s="91"/>
      <c r="R9288"/>
      <c r="S9288"/>
      <c r="T9288"/>
      <c r="U9288"/>
      <c r="V9288"/>
      <c r="W9288"/>
      <c r="X9288"/>
      <c r="Y9288"/>
      <c r="Z9288"/>
      <c r="AA9288"/>
      <c r="AB9288"/>
      <c r="AC9288"/>
    </row>
    <row r="9289" spans="2:29" s="14" customFormat="1" x14ac:dyDescent="0.25">
      <c r="B9289"/>
      <c r="C9289"/>
      <c r="D9289"/>
      <c r="E9289"/>
      <c r="F9289"/>
      <c r="G9289"/>
      <c r="H9289"/>
      <c r="I9289"/>
      <c r="J9289"/>
      <c r="K9289" s="91"/>
      <c r="L9289" s="91"/>
      <c r="M9289" s="91"/>
      <c r="R9289"/>
      <c r="S9289"/>
      <c r="T9289"/>
      <c r="U9289"/>
      <c r="V9289"/>
      <c r="W9289"/>
      <c r="X9289"/>
      <c r="Y9289"/>
      <c r="Z9289"/>
      <c r="AA9289"/>
      <c r="AB9289"/>
      <c r="AC9289"/>
    </row>
    <row r="9290" spans="2:29" s="14" customFormat="1" x14ac:dyDescent="0.25">
      <c r="B9290"/>
      <c r="C9290"/>
      <c r="D9290"/>
      <c r="E9290"/>
      <c r="F9290"/>
      <c r="G9290"/>
      <c r="H9290"/>
      <c r="I9290"/>
      <c r="J9290"/>
      <c r="K9290" s="91"/>
      <c r="L9290" s="91"/>
      <c r="M9290" s="91"/>
      <c r="R9290"/>
      <c r="S9290"/>
      <c r="T9290"/>
      <c r="U9290"/>
      <c r="V9290"/>
      <c r="W9290"/>
      <c r="X9290"/>
      <c r="Y9290"/>
      <c r="Z9290"/>
      <c r="AA9290"/>
      <c r="AB9290"/>
      <c r="AC9290"/>
    </row>
    <row r="9291" spans="2:29" s="14" customFormat="1" x14ac:dyDescent="0.25">
      <c r="B9291"/>
      <c r="C9291"/>
      <c r="D9291"/>
      <c r="E9291"/>
      <c r="F9291"/>
      <c r="G9291"/>
      <c r="H9291"/>
      <c r="I9291"/>
      <c r="J9291"/>
      <c r="K9291" s="91"/>
      <c r="L9291" s="91"/>
      <c r="M9291" s="91"/>
      <c r="R9291"/>
      <c r="S9291"/>
      <c r="T9291"/>
      <c r="U9291"/>
      <c r="V9291"/>
      <c r="W9291"/>
      <c r="X9291"/>
      <c r="Y9291"/>
      <c r="Z9291"/>
      <c r="AA9291"/>
      <c r="AB9291"/>
      <c r="AC9291"/>
    </row>
    <row r="9292" spans="2:29" s="14" customFormat="1" x14ac:dyDescent="0.25">
      <c r="B9292"/>
      <c r="C9292"/>
      <c r="D9292"/>
      <c r="E9292"/>
      <c r="F9292"/>
      <c r="G9292"/>
      <c r="H9292"/>
      <c r="I9292"/>
      <c r="J9292"/>
      <c r="K9292" s="91"/>
      <c r="L9292" s="91"/>
      <c r="M9292" s="91"/>
      <c r="R9292"/>
      <c r="S9292"/>
      <c r="T9292"/>
      <c r="U9292"/>
      <c r="V9292"/>
      <c r="W9292"/>
      <c r="X9292"/>
      <c r="Y9292"/>
      <c r="Z9292"/>
      <c r="AA9292"/>
      <c r="AB9292"/>
      <c r="AC9292"/>
    </row>
    <row r="9293" spans="2:29" s="14" customFormat="1" x14ac:dyDescent="0.25">
      <c r="B9293"/>
      <c r="C9293"/>
      <c r="D9293"/>
      <c r="E9293"/>
      <c r="F9293"/>
      <c r="G9293"/>
      <c r="H9293"/>
      <c r="I9293"/>
      <c r="J9293"/>
      <c r="K9293" s="91"/>
      <c r="L9293" s="91"/>
      <c r="M9293" s="91"/>
      <c r="R9293"/>
      <c r="S9293"/>
      <c r="T9293"/>
      <c r="U9293"/>
      <c r="V9293"/>
      <c r="W9293"/>
      <c r="X9293"/>
      <c r="Y9293"/>
      <c r="Z9293"/>
      <c r="AA9293"/>
      <c r="AB9293"/>
      <c r="AC9293"/>
    </row>
    <row r="9294" spans="2:29" s="14" customFormat="1" x14ac:dyDescent="0.25">
      <c r="B9294"/>
      <c r="C9294"/>
      <c r="D9294"/>
      <c r="E9294"/>
      <c r="F9294"/>
      <c r="G9294"/>
      <c r="H9294"/>
      <c r="I9294"/>
      <c r="J9294"/>
      <c r="K9294" s="91"/>
      <c r="L9294" s="91"/>
      <c r="M9294" s="91"/>
      <c r="R9294"/>
      <c r="S9294"/>
      <c r="T9294"/>
      <c r="U9294"/>
      <c r="V9294"/>
      <c r="W9294"/>
      <c r="X9294"/>
      <c r="Y9294"/>
      <c r="Z9294"/>
      <c r="AA9294"/>
      <c r="AB9294"/>
      <c r="AC9294"/>
    </row>
    <row r="9295" spans="2:29" s="14" customFormat="1" x14ac:dyDescent="0.25">
      <c r="B9295"/>
      <c r="C9295"/>
      <c r="D9295"/>
      <c r="E9295"/>
      <c r="F9295"/>
      <c r="G9295"/>
      <c r="H9295"/>
      <c r="I9295"/>
      <c r="J9295"/>
      <c r="K9295" s="91"/>
      <c r="L9295" s="91"/>
      <c r="M9295" s="91"/>
      <c r="R9295"/>
      <c r="S9295"/>
      <c r="T9295"/>
      <c r="U9295"/>
      <c r="V9295"/>
      <c r="W9295"/>
      <c r="X9295"/>
      <c r="Y9295"/>
      <c r="Z9295"/>
      <c r="AA9295"/>
      <c r="AB9295"/>
      <c r="AC9295"/>
    </row>
    <row r="9296" spans="2:29" s="14" customFormat="1" x14ac:dyDescent="0.25">
      <c r="B9296"/>
      <c r="C9296"/>
      <c r="D9296"/>
      <c r="E9296"/>
      <c r="F9296"/>
      <c r="G9296"/>
      <c r="H9296"/>
      <c r="I9296"/>
      <c r="J9296"/>
      <c r="K9296" s="91"/>
      <c r="L9296" s="91"/>
      <c r="M9296" s="91"/>
      <c r="R9296"/>
      <c r="S9296"/>
      <c r="T9296"/>
      <c r="U9296"/>
      <c r="V9296"/>
      <c r="W9296"/>
      <c r="X9296"/>
      <c r="Y9296"/>
      <c r="Z9296"/>
      <c r="AA9296"/>
      <c r="AB9296"/>
      <c r="AC9296"/>
    </row>
    <row r="9297" spans="2:29" s="14" customFormat="1" x14ac:dyDescent="0.25">
      <c r="B9297"/>
      <c r="C9297"/>
      <c r="D9297"/>
      <c r="E9297"/>
      <c r="F9297"/>
      <c r="G9297"/>
      <c r="H9297"/>
      <c r="I9297"/>
      <c r="J9297"/>
      <c r="K9297" s="91"/>
      <c r="L9297" s="91"/>
      <c r="M9297" s="91"/>
      <c r="R9297"/>
      <c r="S9297"/>
      <c r="T9297"/>
      <c r="U9297"/>
      <c r="V9297"/>
      <c r="W9297"/>
      <c r="X9297"/>
      <c r="Y9297"/>
      <c r="Z9297"/>
      <c r="AA9297"/>
      <c r="AB9297"/>
      <c r="AC9297"/>
    </row>
    <row r="9298" spans="2:29" s="14" customFormat="1" x14ac:dyDescent="0.25">
      <c r="B9298"/>
      <c r="C9298"/>
      <c r="D9298"/>
      <c r="E9298"/>
      <c r="F9298"/>
      <c r="G9298"/>
      <c r="H9298"/>
      <c r="I9298"/>
      <c r="J9298"/>
      <c r="K9298" s="91"/>
      <c r="L9298" s="91"/>
      <c r="M9298" s="91"/>
      <c r="R9298"/>
      <c r="S9298"/>
      <c r="T9298"/>
      <c r="U9298"/>
      <c r="V9298"/>
      <c r="W9298"/>
      <c r="X9298"/>
      <c r="Y9298"/>
      <c r="Z9298"/>
      <c r="AA9298"/>
      <c r="AB9298"/>
      <c r="AC9298"/>
    </row>
    <row r="9299" spans="2:29" s="14" customFormat="1" x14ac:dyDescent="0.25">
      <c r="B9299"/>
      <c r="C9299"/>
      <c r="D9299"/>
      <c r="E9299"/>
      <c r="F9299"/>
      <c r="G9299"/>
      <c r="H9299"/>
      <c r="I9299"/>
      <c r="J9299"/>
      <c r="K9299" s="91"/>
      <c r="L9299" s="91"/>
      <c r="M9299" s="91"/>
      <c r="R9299"/>
      <c r="S9299"/>
      <c r="T9299"/>
      <c r="U9299"/>
      <c r="V9299"/>
      <c r="W9299"/>
      <c r="X9299"/>
      <c r="Y9299"/>
      <c r="Z9299"/>
      <c r="AA9299"/>
      <c r="AB9299"/>
      <c r="AC9299"/>
    </row>
    <row r="9300" spans="2:29" s="14" customFormat="1" x14ac:dyDescent="0.25">
      <c r="B9300"/>
      <c r="C9300"/>
      <c r="D9300"/>
      <c r="E9300"/>
      <c r="F9300"/>
      <c r="G9300"/>
      <c r="H9300"/>
      <c r="I9300"/>
      <c r="J9300"/>
      <c r="K9300" s="91"/>
      <c r="L9300" s="91"/>
      <c r="M9300" s="91"/>
      <c r="R9300"/>
      <c r="S9300"/>
      <c r="T9300"/>
      <c r="U9300"/>
      <c r="V9300"/>
      <c r="W9300"/>
      <c r="X9300"/>
      <c r="Y9300"/>
      <c r="Z9300"/>
      <c r="AA9300"/>
      <c r="AB9300"/>
      <c r="AC9300"/>
    </row>
    <row r="9301" spans="2:29" s="14" customFormat="1" x14ac:dyDescent="0.25">
      <c r="B9301"/>
      <c r="C9301"/>
      <c r="D9301"/>
      <c r="E9301"/>
      <c r="F9301"/>
      <c r="G9301"/>
      <c r="H9301"/>
      <c r="I9301"/>
      <c r="J9301"/>
      <c r="K9301" s="91"/>
      <c r="L9301" s="91"/>
      <c r="M9301" s="91"/>
      <c r="R9301"/>
      <c r="S9301"/>
      <c r="T9301"/>
      <c r="U9301"/>
      <c r="V9301"/>
      <c r="W9301"/>
      <c r="X9301"/>
      <c r="Y9301"/>
      <c r="Z9301"/>
      <c r="AA9301"/>
      <c r="AB9301"/>
      <c r="AC9301"/>
    </row>
    <row r="9302" spans="2:29" s="14" customFormat="1" x14ac:dyDescent="0.25">
      <c r="B9302"/>
      <c r="C9302"/>
      <c r="D9302"/>
      <c r="E9302"/>
      <c r="F9302"/>
      <c r="G9302"/>
      <c r="H9302"/>
      <c r="I9302"/>
      <c r="J9302"/>
      <c r="K9302" s="91"/>
      <c r="L9302" s="91"/>
      <c r="M9302" s="91"/>
      <c r="R9302"/>
      <c r="S9302"/>
      <c r="T9302"/>
      <c r="U9302"/>
      <c r="V9302"/>
      <c r="W9302"/>
      <c r="X9302"/>
      <c r="Y9302"/>
      <c r="Z9302"/>
      <c r="AA9302"/>
      <c r="AB9302"/>
      <c r="AC9302"/>
    </row>
    <row r="9303" spans="2:29" s="14" customFormat="1" x14ac:dyDescent="0.25">
      <c r="B9303"/>
      <c r="C9303"/>
      <c r="D9303"/>
      <c r="E9303"/>
      <c r="F9303"/>
      <c r="G9303"/>
      <c r="H9303"/>
      <c r="I9303"/>
      <c r="J9303"/>
      <c r="K9303" s="91"/>
      <c r="L9303" s="91"/>
      <c r="M9303" s="91"/>
      <c r="R9303"/>
      <c r="S9303"/>
      <c r="T9303"/>
      <c r="U9303"/>
      <c r="V9303"/>
      <c r="W9303"/>
      <c r="X9303"/>
      <c r="Y9303"/>
      <c r="Z9303"/>
      <c r="AA9303"/>
      <c r="AB9303"/>
      <c r="AC9303"/>
    </row>
    <row r="9304" spans="2:29" s="14" customFormat="1" x14ac:dyDescent="0.25">
      <c r="B9304"/>
      <c r="C9304"/>
      <c r="D9304"/>
      <c r="E9304"/>
      <c r="F9304"/>
      <c r="G9304"/>
      <c r="H9304"/>
      <c r="I9304"/>
      <c r="J9304"/>
      <c r="K9304" s="91"/>
      <c r="L9304" s="91"/>
      <c r="M9304" s="91"/>
      <c r="R9304"/>
      <c r="S9304"/>
      <c r="T9304"/>
      <c r="U9304"/>
      <c r="V9304"/>
      <c r="W9304"/>
      <c r="X9304"/>
      <c r="Y9304"/>
      <c r="Z9304"/>
      <c r="AA9304"/>
      <c r="AB9304"/>
      <c r="AC9304"/>
    </row>
    <row r="9305" spans="2:29" s="14" customFormat="1" x14ac:dyDescent="0.25">
      <c r="B9305"/>
      <c r="C9305"/>
      <c r="D9305"/>
      <c r="E9305"/>
      <c r="F9305"/>
      <c r="G9305"/>
      <c r="H9305"/>
      <c r="I9305"/>
      <c r="J9305"/>
      <c r="K9305" s="91"/>
      <c r="L9305" s="91"/>
      <c r="M9305" s="91"/>
      <c r="R9305"/>
      <c r="S9305"/>
      <c r="T9305"/>
      <c r="U9305"/>
      <c r="V9305"/>
      <c r="W9305"/>
      <c r="X9305"/>
      <c r="Y9305"/>
      <c r="Z9305"/>
      <c r="AA9305"/>
      <c r="AB9305"/>
      <c r="AC9305"/>
    </row>
    <row r="9306" spans="2:29" s="14" customFormat="1" x14ac:dyDescent="0.25">
      <c r="B9306"/>
      <c r="C9306"/>
      <c r="D9306"/>
      <c r="E9306"/>
      <c r="F9306"/>
      <c r="G9306"/>
      <c r="H9306"/>
      <c r="I9306"/>
      <c r="J9306"/>
      <c r="K9306" s="91"/>
      <c r="L9306" s="91"/>
      <c r="M9306" s="91"/>
      <c r="R9306"/>
      <c r="S9306"/>
      <c r="T9306"/>
      <c r="U9306"/>
      <c r="V9306"/>
      <c r="W9306"/>
      <c r="X9306"/>
      <c r="Y9306"/>
      <c r="Z9306"/>
      <c r="AA9306"/>
      <c r="AB9306"/>
      <c r="AC9306"/>
    </row>
    <row r="9307" spans="2:29" s="14" customFormat="1" x14ac:dyDescent="0.25">
      <c r="B9307"/>
      <c r="C9307"/>
      <c r="D9307"/>
      <c r="E9307"/>
      <c r="F9307"/>
      <c r="G9307"/>
      <c r="H9307"/>
      <c r="I9307"/>
      <c r="J9307"/>
      <c r="K9307" s="91"/>
      <c r="L9307" s="91"/>
      <c r="M9307" s="91"/>
      <c r="R9307"/>
      <c r="S9307"/>
      <c r="T9307"/>
      <c r="U9307"/>
      <c r="V9307"/>
      <c r="W9307"/>
      <c r="X9307"/>
      <c r="Y9307"/>
      <c r="Z9307"/>
      <c r="AA9307"/>
      <c r="AB9307"/>
      <c r="AC9307"/>
    </row>
    <row r="9308" spans="2:29" s="14" customFormat="1" x14ac:dyDescent="0.25">
      <c r="B9308"/>
      <c r="C9308"/>
      <c r="D9308"/>
      <c r="E9308"/>
      <c r="F9308"/>
      <c r="G9308"/>
      <c r="H9308"/>
      <c r="I9308"/>
      <c r="J9308"/>
      <c r="K9308" s="91"/>
      <c r="L9308" s="91"/>
      <c r="M9308" s="91"/>
      <c r="R9308"/>
      <c r="S9308"/>
      <c r="T9308"/>
      <c r="U9308"/>
      <c r="V9308"/>
      <c r="W9308"/>
      <c r="X9308"/>
      <c r="Y9308"/>
      <c r="Z9308"/>
      <c r="AA9308"/>
      <c r="AB9308"/>
      <c r="AC9308"/>
    </row>
    <row r="9309" spans="2:29" s="14" customFormat="1" x14ac:dyDescent="0.25">
      <c r="B9309"/>
      <c r="C9309"/>
      <c r="D9309"/>
      <c r="E9309"/>
      <c r="F9309"/>
      <c r="G9309"/>
      <c r="H9309"/>
      <c r="I9309"/>
      <c r="J9309"/>
      <c r="K9309" s="91"/>
      <c r="L9309" s="91"/>
      <c r="M9309" s="91"/>
      <c r="R9309"/>
      <c r="S9309"/>
      <c r="T9309"/>
      <c r="U9309"/>
      <c r="V9309"/>
      <c r="W9309"/>
      <c r="X9309"/>
      <c r="Y9309"/>
      <c r="Z9309"/>
      <c r="AA9309"/>
      <c r="AB9309"/>
      <c r="AC9309"/>
    </row>
    <row r="9310" spans="2:29" s="14" customFormat="1" x14ac:dyDescent="0.25">
      <c r="B9310"/>
      <c r="C9310"/>
      <c r="D9310"/>
      <c r="E9310"/>
      <c r="F9310"/>
      <c r="G9310"/>
      <c r="H9310"/>
      <c r="I9310"/>
      <c r="J9310"/>
      <c r="K9310" s="91"/>
      <c r="L9310" s="91"/>
      <c r="M9310" s="91"/>
      <c r="R9310"/>
      <c r="S9310"/>
      <c r="T9310"/>
      <c r="U9310"/>
      <c r="V9310"/>
      <c r="W9310"/>
      <c r="X9310"/>
      <c r="Y9310"/>
      <c r="Z9310"/>
      <c r="AA9310"/>
      <c r="AB9310"/>
      <c r="AC9310"/>
    </row>
    <row r="9311" spans="2:29" s="14" customFormat="1" x14ac:dyDescent="0.25">
      <c r="B9311"/>
      <c r="C9311"/>
      <c r="D9311"/>
      <c r="E9311"/>
      <c r="F9311"/>
      <c r="G9311"/>
      <c r="H9311"/>
      <c r="I9311"/>
      <c r="J9311"/>
      <c r="K9311" s="91"/>
      <c r="L9311" s="91"/>
      <c r="M9311" s="91"/>
      <c r="R9311"/>
      <c r="S9311"/>
      <c r="T9311"/>
      <c r="U9311"/>
      <c r="V9311"/>
      <c r="W9311"/>
      <c r="X9311"/>
      <c r="Y9311"/>
      <c r="Z9311"/>
      <c r="AA9311"/>
      <c r="AB9311"/>
      <c r="AC9311"/>
    </row>
    <row r="9312" spans="2:29" s="14" customFormat="1" x14ac:dyDescent="0.25">
      <c r="B9312"/>
      <c r="C9312"/>
      <c r="D9312"/>
      <c r="E9312"/>
      <c r="F9312"/>
      <c r="G9312"/>
      <c r="H9312"/>
      <c r="I9312"/>
      <c r="J9312"/>
      <c r="K9312" s="91"/>
      <c r="L9312" s="91"/>
      <c r="M9312" s="91"/>
      <c r="R9312"/>
      <c r="S9312"/>
      <c r="T9312"/>
      <c r="U9312"/>
      <c r="V9312"/>
      <c r="W9312"/>
      <c r="X9312"/>
      <c r="Y9312"/>
      <c r="Z9312"/>
      <c r="AA9312"/>
      <c r="AB9312"/>
      <c r="AC9312"/>
    </row>
    <row r="9313" spans="2:29" s="14" customFormat="1" x14ac:dyDescent="0.25">
      <c r="B9313"/>
      <c r="C9313"/>
      <c r="D9313"/>
      <c r="E9313"/>
      <c r="F9313"/>
      <c r="G9313"/>
      <c r="H9313"/>
      <c r="I9313"/>
      <c r="J9313"/>
      <c r="K9313" s="91"/>
      <c r="L9313" s="91"/>
      <c r="M9313" s="91"/>
      <c r="R9313"/>
      <c r="S9313"/>
      <c r="T9313"/>
      <c r="U9313"/>
      <c r="V9313"/>
      <c r="W9313"/>
      <c r="X9313"/>
      <c r="Y9313"/>
      <c r="Z9313"/>
      <c r="AA9313"/>
      <c r="AB9313"/>
      <c r="AC9313"/>
    </row>
    <row r="9314" spans="2:29" s="14" customFormat="1" x14ac:dyDescent="0.25">
      <c r="B9314"/>
      <c r="C9314"/>
      <c r="D9314"/>
      <c r="E9314"/>
      <c r="F9314"/>
      <c r="G9314"/>
      <c r="H9314"/>
      <c r="I9314"/>
      <c r="J9314"/>
      <c r="K9314" s="91"/>
      <c r="L9314" s="91"/>
      <c r="M9314" s="91"/>
      <c r="R9314"/>
      <c r="S9314"/>
      <c r="T9314"/>
      <c r="U9314"/>
      <c r="V9314"/>
      <c r="W9314"/>
      <c r="X9314"/>
      <c r="Y9314"/>
      <c r="Z9314"/>
      <c r="AA9314"/>
      <c r="AB9314"/>
      <c r="AC9314"/>
    </row>
    <row r="9315" spans="2:29" s="14" customFormat="1" x14ac:dyDescent="0.25">
      <c r="B9315"/>
      <c r="C9315"/>
      <c r="D9315"/>
      <c r="E9315"/>
      <c r="F9315"/>
      <c r="G9315"/>
      <c r="H9315"/>
      <c r="I9315"/>
      <c r="J9315"/>
      <c r="K9315" s="91"/>
      <c r="L9315" s="91"/>
      <c r="M9315" s="91"/>
      <c r="R9315"/>
      <c r="S9315"/>
      <c r="T9315"/>
      <c r="U9315"/>
      <c r="V9315"/>
      <c r="W9315"/>
      <c r="X9315"/>
      <c r="Y9315"/>
      <c r="Z9315"/>
      <c r="AA9315"/>
      <c r="AB9315"/>
      <c r="AC9315"/>
    </row>
    <row r="9316" spans="2:29" s="14" customFormat="1" x14ac:dyDescent="0.25">
      <c r="B9316"/>
      <c r="C9316"/>
      <c r="D9316"/>
      <c r="E9316"/>
      <c r="F9316"/>
      <c r="G9316"/>
      <c r="H9316"/>
      <c r="I9316"/>
      <c r="J9316"/>
      <c r="K9316" s="91"/>
      <c r="L9316" s="91"/>
      <c r="M9316" s="91"/>
      <c r="R9316"/>
      <c r="S9316"/>
      <c r="T9316"/>
      <c r="U9316"/>
      <c r="V9316"/>
      <c r="W9316"/>
      <c r="X9316"/>
      <c r="Y9316"/>
      <c r="Z9316"/>
      <c r="AA9316"/>
      <c r="AB9316"/>
      <c r="AC9316"/>
    </row>
    <row r="9317" spans="2:29" s="14" customFormat="1" x14ac:dyDescent="0.25">
      <c r="B9317"/>
      <c r="C9317"/>
      <c r="D9317"/>
      <c r="E9317"/>
      <c r="F9317"/>
      <c r="G9317"/>
      <c r="H9317"/>
      <c r="I9317"/>
      <c r="J9317"/>
      <c r="K9317" s="91"/>
      <c r="L9317" s="91"/>
      <c r="M9317" s="91"/>
      <c r="R9317"/>
      <c r="S9317"/>
      <c r="T9317"/>
      <c r="U9317"/>
      <c r="V9317"/>
      <c r="W9317"/>
      <c r="X9317"/>
      <c r="Y9317"/>
      <c r="Z9317"/>
      <c r="AA9317"/>
      <c r="AB9317"/>
      <c r="AC9317"/>
    </row>
    <row r="9318" spans="2:29" s="14" customFormat="1" x14ac:dyDescent="0.25">
      <c r="B9318"/>
      <c r="C9318"/>
      <c r="D9318"/>
      <c r="E9318"/>
      <c r="F9318"/>
      <c r="G9318"/>
      <c r="H9318"/>
      <c r="I9318"/>
      <c r="J9318"/>
      <c r="K9318" s="91"/>
      <c r="L9318" s="91"/>
      <c r="M9318" s="91"/>
      <c r="R9318"/>
      <c r="S9318"/>
      <c r="T9318"/>
      <c r="U9318"/>
      <c r="V9318"/>
      <c r="W9318"/>
      <c r="X9318"/>
      <c r="Y9318"/>
      <c r="Z9318"/>
      <c r="AA9318"/>
      <c r="AB9318"/>
      <c r="AC9318"/>
    </row>
    <row r="9319" spans="2:29" s="14" customFormat="1" x14ac:dyDescent="0.25">
      <c r="B9319"/>
      <c r="C9319"/>
      <c r="D9319"/>
      <c r="E9319"/>
      <c r="F9319"/>
      <c r="G9319"/>
      <c r="H9319"/>
      <c r="I9319"/>
      <c r="J9319"/>
      <c r="K9319" s="91"/>
      <c r="L9319" s="91"/>
      <c r="M9319" s="91"/>
      <c r="R9319"/>
      <c r="S9319"/>
      <c r="T9319"/>
      <c r="U9319"/>
      <c r="V9319"/>
      <c r="W9319"/>
      <c r="X9319"/>
      <c r="Y9319"/>
      <c r="Z9319"/>
      <c r="AA9319"/>
      <c r="AB9319"/>
      <c r="AC9319"/>
    </row>
    <row r="9320" spans="2:29" s="14" customFormat="1" x14ac:dyDescent="0.25">
      <c r="B9320"/>
      <c r="C9320"/>
      <c r="D9320"/>
      <c r="E9320"/>
      <c r="F9320"/>
      <c r="G9320"/>
      <c r="H9320"/>
      <c r="I9320"/>
      <c r="J9320"/>
      <c r="K9320" s="91"/>
      <c r="L9320" s="91"/>
      <c r="M9320" s="91"/>
      <c r="R9320"/>
      <c r="S9320"/>
      <c r="T9320"/>
      <c r="U9320"/>
      <c r="V9320"/>
      <c r="W9320"/>
      <c r="X9320"/>
      <c r="Y9320"/>
      <c r="Z9320"/>
      <c r="AA9320"/>
      <c r="AB9320"/>
      <c r="AC9320"/>
    </row>
    <row r="9321" spans="2:29" s="14" customFormat="1" x14ac:dyDescent="0.25">
      <c r="B9321"/>
      <c r="C9321"/>
      <c r="D9321"/>
      <c r="E9321"/>
      <c r="F9321"/>
      <c r="G9321"/>
      <c r="H9321"/>
      <c r="I9321"/>
      <c r="J9321"/>
      <c r="K9321" s="91"/>
      <c r="L9321" s="91"/>
      <c r="M9321" s="91"/>
      <c r="R9321"/>
      <c r="S9321"/>
      <c r="T9321"/>
      <c r="U9321"/>
      <c r="V9321"/>
      <c r="W9321"/>
      <c r="X9321"/>
      <c r="Y9321"/>
      <c r="Z9321"/>
      <c r="AA9321"/>
      <c r="AB9321"/>
      <c r="AC9321"/>
    </row>
    <row r="9322" spans="2:29" s="14" customFormat="1" x14ac:dyDescent="0.25">
      <c r="B9322"/>
      <c r="C9322"/>
      <c r="D9322"/>
      <c r="E9322"/>
      <c r="F9322"/>
      <c r="G9322"/>
      <c r="H9322"/>
      <c r="I9322"/>
      <c r="J9322"/>
      <c r="K9322" s="91"/>
      <c r="L9322" s="91"/>
      <c r="M9322" s="91"/>
      <c r="R9322"/>
      <c r="S9322"/>
      <c r="T9322"/>
      <c r="U9322"/>
      <c r="V9322"/>
      <c r="W9322"/>
      <c r="X9322"/>
      <c r="Y9322"/>
      <c r="Z9322"/>
      <c r="AA9322"/>
      <c r="AB9322"/>
      <c r="AC9322"/>
    </row>
    <row r="9323" spans="2:29" s="14" customFormat="1" x14ac:dyDescent="0.25">
      <c r="B9323"/>
      <c r="C9323"/>
      <c r="D9323"/>
      <c r="E9323"/>
      <c r="F9323"/>
      <c r="G9323"/>
      <c r="H9323"/>
      <c r="I9323"/>
      <c r="J9323"/>
      <c r="K9323" s="91"/>
      <c r="L9323" s="91"/>
      <c r="M9323" s="91"/>
      <c r="R9323"/>
      <c r="S9323"/>
      <c r="T9323"/>
      <c r="U9323"/>
      <c r="V9323"/>
      <c r="W9323"/>
      <c r="X9323"/>
      <c r="Y9323"/>
      <c r="Z9323"/>
      <c r="AA9323"/>
      <c r="AB9323"/>
      <c r="AC9323"/>
    </row>
    <row r="9324" spans="2:29" s="14" customFormat="1" x14ac:dyDescent="0.25">
      <c r="B9324"/>
      <c r="C9324"/>
      <c r="D9324"/>
      <c r="E9324"/>
      <c r="F9324"/>
      <c r="G9324"/>
      <c r="H9324"/>
      <c r="I9324"/>
      <c r="J9324"/>
      <c r="K9324" s="91"/>
      <c r="L9324" s="91"/>
      <c r="M9324" s="91"/>
      <c r="R9324"/>
      <c r="S9324"/>
      <c r="T9324"/>
      <c r="U9324"/>
      <c r="V9324"/>
      <c r="W9324"/>
      <c r="X9324"/>
      <c r="Y9324"/>
      <c r="Z9324"/>
      <c r="AA9324"/>
      <c r="AB9324"/>
      <c r="AC9324"/>
    </row>
    <row r="9325" spans="2:29" s="14" customFormat="1" x14ac:dyDescent="0.25">
      <c r="B9325"/>
      <c r="C9325"/>
      <c r="D9325"/>
      <c r="E9325"/>
      <c r="F9325"/>
      <c r="G9325"/>
      <c r="H9325"/>
      <c r="I9325"/>
      <c r="J9325"/>
      <c r="K9325" s="91"/>
      <c r="L9325" s="91"/>
      <c r="M9325" s="91"/>
      <c r="R9325"/>
      <c r="S9325"/>
      <c r="T9325"/>
      <c r="U9325"/>
      <c r="V9325"/>
      <c r="W9325"/>
      <c r="X9325"/>
      <c r="Y9325"/>
      <c r="Z9325"/>
      <c r="AA9325"/>
      <c r="AB9325"/>
      <c r="AC9325"/>
    </row>
    <row r="9326" spans="2:29" s="14" customFormat="1" x14ac:dyDescent="0.25">
      <c r="B9326"/>
      <c r="C9326"/>
      <c r="D9326"/>
      <c r="E9326"/>
      <c r="F9326"/>
      <c r="G9326"/>
      <c r="H9326"/>
      <c r="I9326"/>
      <c r="J9326"/>
      <c r="K9326" s="91"/>
      <c r="L9326" s="91"/>
      <c r="M9326" s="91"/>
      <c r="R9326"/>
      <c r="S9326"/>
      <c r="T9326"/>
      <c r="U9326"/>
      <c r="V9326"/>
      <c r="W9326"/>
      <c r="X9326"/>
      <c r="Y9326"/>
      <c r="Z9326"/>
      <c r="AA9326"/>
      <c r="AB9326"/>
      <c r="AC9326"/>
    </row>
    <row r="9327" spans="2:29" s="14" customFormat="1" x14ac:dyDescent="0.25">
      <c r="B9327"/>
      <c r="C9327"/>
      <c r="D9327"/>
      <c r="E9327"/>
      <c r="F9327"/>
      <c r="G9327"/>
      <c r="H9327"/>
      <c r="I9327"/>
      <c r="J9327"/>
      <c r="K9327" s="91"/>
      <c r="L9327" s="91"/>
      <c r="M9327" s="91"/>
      <c r="R9327"/>
      <c r="S9327"/>
      <c r="T9327"/>
      <c r="U9327"/>
      <c r="V9327"/>
      <c r="W9327"/>
      <c r="X9327"/>
      <c r="Y9327"/>
      <c r="Z9327"/>
      <c r="AA9327"/>
      <c r="AB9327"/>
      <c r="AC9327"/>
    </row>
    <row r="9328" spans="2:29" s="14" customFormat="1" x14ac:dyDescent="0.25">
      <c r="B9328"/>
      <c r="C9328"/>
      <c r="D9328"/>
      <c r="E9328"/>
      <c r="F9328"/>
      <c r="G9328"/>
      <c r="H9328"/>
      <c r="I9328"/>
      <c r="J9328"/>
      <c r="K9328" s="91"/>
      <c r="L9328" s="91"/>
      <c r="M9328" s="91"/>
      <c r="R9328"/>
      <c r="S9328"/>
      <c r="T9328"/>
      <c r="U9328"/>
      <c r="V9328"/>
      <c r="W9328"/>
      <c r="X9328"/>
      <c r="Y9328"/>
      <c r="Z9328"/>
      <c r="AA9328"/>
      <c r="AB9328"/>
      <c r="AC9328"/>
    </row>
    <row r="9329" spans="2:29" s="14" customFormat="1" x14ac:dyDescent="0.25">
      <c r="B9329"/>
      <c r="C9329"/>
      <c r="D9329"/>
      <c r="E9329"/>
      <c r="F9329"/>
      <c r="G9329"/>
      <c r="H9329"/>
      <c r="I9329"/>
      <c r="J9329"/>
      <c r="K9329" s="91"/>
      <c r="L9329" s="91"/>
      <c r="M9329" s="91"/>
      <c r="R9329"/>
      <c r="S9329"/>
      <c r="T9329"/>
      <c r="U9329"/>
      <c r="V9329"/>
      <c r="W9329"/>
      <c r="X9329"/>
      <c r="Y9329"/>
      <c r="Z9329"/>
      <c r="AA9329"/>
      <c r="AB9329"/>
      <c r="AC9329"/>
    </row>
    <row r="9330" spans="2:29" s="14" customFormat="1" x14ac:dyDescent="0.25">
      <c r="B9330"/>
      <c r="C9330"/>
      <c r="D9330"/>
      <c r="E9330"/>
      <c r="F9330"/>
      <c r="G9330"/>
      <c r="H9330"/>
      <c r="I9330"/>
      <c r="J9330"/>
      <c r="K9330" s="91"/>
      <c r="L9330" s="91"/>
      <c r="M9330" s="91"/>
      <c r="R9330"/>
      <c r="S9330"/>
      <c r="T9330"/>
      <c r="U9330"/>
      <c r="V9330"/>
      <c r="W9330"/>
      <c r="X9330"/>
      <c r="Y9330"/>
      <c r="Z9330"/>
      <c r="AA9330"/>
      <c r="AB9330"/>
      <c r="AC9330"/>
    </row>
    <row r="9331" spans="2:29" s="14" customFormat="1" x14ac:dyDescent="0.25">
      <c r="B9331"/>
      <c r="C9331"/>
      <c r="D9331"/>
      <c r="E9331"/>
      <c r="F9331"/>
      <c r="G9331"/>
      <c r="H9331"/>
      <c r="I9331"/>
      <c r="J9331"/>
      <c r="K9331" s="91"/>
      <c r="L9331" s="91"/>
      <c r="M9331" s="91"/>
      <c r="R9331"/>
      <c r="S9331"/>
      <c r="T9331"/>
      <c r="U9331"/>
      <c r="V9331"/>
      <c r="W9331"/>
      <c r="X9331"/>
      <c r="Y9331"/>
      <c r="Z9331"/>
      <c r="AA9331"/>
      <c r="AB9331"/>
      <c r="AC9331"/>
    </row>
    <row r="9332" spans="2:29" s="14" customFormat="1" x14ac:dyDescent="0.25">
      <c r="B9332"/>
      <c r="C9332"/>
      <c r="D9332"/>
      <c r="E9332"/>
      <c r="F9332"/>
      <c r="G9332"/>
      <c r="H9332"/>
      <c r="I9332"/>
      <c r="J9332"/>
      <c r="K9332" s="91"/>
      <c r="L9332" s="91"/>
      <c r="M9332" s="91"/>
      <c r="R9332"/>
      <c r="S9332"/>
      <c r="T9332"/>
      <c r="U9332"/>
      <c r="V9332"/>
      <c r="W9332"/>
      <c r="X9332"/>
      <c r="Y9332"/>
      <c r="Z9332"/>
      <c r="AA9332"/>
      <c r="AB9332"/>
      <c r="AC9332"/>
    </row>
    <row r="9333" spans="2:29" s="14" customFormat="1" x14ac:dyDescent="0.25">
      <c r="B9333"/>
      <c r="C9333"/>
      <c r="D9333"/>
      <c r="E9333"/>
      <c r="F9333"/>
      <c r="G9333"/>
      <c r="H9333"/>
      <c r="I9333"/>
      <c r="J9333"/>
      <c r="K9333" s="91"/>
      <c r="L9333" s="91"/>
      <c r="M9333" s="91"/>
      <c r="R9333"/>
      <c r="S9333"/>
      <c r="T9333"/>
      <c r="U9333"/>
      <c r="V9333"/>
      <c r="W9333"/>
      <c r="X9333"/>
      <c r="Y9333"/>
      <c r="Z9333"/>
      <c r="AA9333"/>
      <c r="AB9333"/>
      <c r="AC9333"/>
    </row>
    <row r="9334" spans="2:29" s="14" customFormat="1" x14ac:dyDescent="0.25">
      <c r="B9334"/>
      <c r="C9334"/>
      <c r="D9334"/>
      <c r="E9334"/>
      <c r="F9334"/>
      <c r="G9334"/>
      <c r="H9334"/>
      <c r="I9334"/>
      <c r="J9334"/>
      <c r="K9334" s="91"/>
      <c r="L9334" s="91"/>
      <c r="M9334" s="91"/>
      <c r="R9334"/>
      <c r="S9334"/>
      <c r="T9334"/>
      <c r="U9334"/>
      <c r="V9334"/>
      <c r="W9334"/>
      <c r="X9334"/>
      <c r="Y9334"/>
      <c r="Z9334"/>
      <c r="AA9334"/>
      <c r="AB9334"/>
      <c r="AC9334"/>
    </row>
    <row r="9335" spans="2:29" s="14" customFormat="1" x14ac:dyDescent="0.25">
      <c r="B9335"/>
      <c r="C9335"/>
      <c r="D9335"/>
      <c r="E9335"/>
      <c r="F9335"/>
      <c r="G9335"/>
      <c r="H9335"/>
      <c r="I9335"/>
      <c r="J9335"/>
      <c r="K9335" s="91"/>
      <c r="L9335" s="91"/>
      <c r="M9335" s="91"/>
      <c r="R9335"/>
      <c r="S9335"/>
      <c r="T9335"/>
      <c r="U9335"/>
      <c r="V9335"/>
      <c r="W9335"/>
      <c r="X9335"/>
      <c r="Y9335"/>
      <c r="Z9335"/>
      <c r="AA9335"/>
      <c r="AB9335"/>
      <c r="AC9335"/>
    </row>
    <row r="9336" spans="2:29" s="14" customFormat="1" x14ac:dyDescent="0.25">
      <c r="B9336"/>
      <c r="C9336"/>
      <c r="D9336"/>
      <c r="E9336"/>
      <c r="F9336"/>
      <c r="G9336"/>
      <c r="H9336"/>
      <c r="I9336"/>
      <c r="J9336"/>
      <c r="K9336" s="91"/>
      <c r="L9336" s="91"/>
      <c r="M9336" s="91"/>
      <c r="R9336"/>
      <c r="S9336"/>
      <c r="T9336"/>
      <c r="U9336"/>
      <c r="V9336"/>
      <c r="W9336"/>
      <c r="X9336"/>
      <c r="Y9336"/>
      <c r="Z9336"/>
      <c r="AA9336"/>
      <c r="AB9336"/>
      <c r="AC9336"/>
    </row>
    <row r="9337" spans="2:29" s="14" customFormat="1" x14ac:dyDescent="0.25">
      <c r="B9337"/>
      <c r="C9337"/>
      <c r="D9337"/>
      <c r="E9337"/>
      <c r="F9337"/>
      <c r="G9337"/>
      <c r="H9337"/>
      <c r="I9337"/>
      <c r="J9337"/>
      <c r="K9337" s="91"/>
      <c r="L9337" s="91"/>
      <c r="M9337" s="91"/>
      <c r="R9337"/>
      <c r="S9337"/>
      <c r="T9337"/>
      <c r="U9337"/>
      <c r="V9337"/>
      <c r="W9337"/>
      <c r="X9337"/>
      <c r="Y9337"/>
      <c r="Z9337"/>
      <c r="AA9337"/>
      <c r="AB9337"/>
      <c r="AC9337"/>
    </row>
    <row r="9338" spans="2:29" s="14" customFormat="1" x14ac:dyDescent="0.25">
      <c r="B9338"/>
      <c r="C9338"/>
      <c r="D9338"/>
      <c r="E9338"/>
      <c r="F9338"/>
      <c r="G9338"/>
      <c r="H9338"/>
      <c r="I9338"/>
      <c r="J9338"/>
      <c r="K9338" s="91"/>
      <c r="L9338" s="91"/>
      <c r="M9338" s="91"/>
      <c r="R9338"/>
      <c r="S9338"/>
      <c r="T9338"/>
      <c r="U9338"/>
      <c r="V9338"/>
      <c r="W9338"/>
      <c r="X9338"/>
      <c r="Y9338"/>
      <c r="Z9338"/>
      <c r="AA9338"/>
      <c r="AB9338"/>
      <c r="AC9338"/>
    </row>
    <row r="9339" spans="2:29" s="14" customFormat="1" x14ac:dyDescent="0.25">
      <c r="B9339"/>
      <c r="C9339"/>
      <c r="D9339"/>
      <c r="E9339"/>
      <c r="F9339"/>
      <c r="G9339"/>
      <c r="H9339"/>
      <c r="I9339"/>
      <c r="J9339"/>
      <c r="K9339" s="91"/>
      <c r="L9339" s="91"/>
      <c r="M9339" s="91"/>
      <c r="R9339"/>
      <c r="S9339"/>
      <c r="T9339"/>
      <c r="U9339"/>
      <c r="V9339"/>
      <c r="W9339"/>
      <c r="X9339"/>
      <c r="Y9339"/>
      <c r="Z9339"/>
      <c r="AA9339"/>
      <c r="AB9339"/>
      <c r="AC9339"/>
    </row>
    <row r="9340" spans="2:29" s="14" customFormat="1" x14ac:dyDescent="0.25">
      <c r="B9340"/>
      <c r="C9340"/>
      <c r="D9340"/>
      <c r="E9340"/>
      <c r="F9340"/>
      <c r="G9340"/>
      <c r="H9340"/>
      <c r="I9340"/>
      <c r="J9340"/>
      <c r="K9340" s="91"/>
      <c r="L9340" s="91"/>
      <c r="M9340" s="91"/>
      <c r="R9340"/>
      <c r="S9340"/>
      <c r="T9340"/>
      <c r="U9340"/>
      <c r="V9340"/>
      <c r="W9340"/>
      <c r="X9340"/>
      <c r="Y9340"/>
      <c r="Z9340"/>
      <c r="AA9340"/>
      <c r="AB9340"/>
      <c r="AC9340"/>
    </row>
    <row r="9341" spans="2:29" s="14" customFormat="1" x14ac:dyDescent="0.25">
      <c r="B9341"/>
      <c r="C9341"/>
      <c r="D9341"/>
      <c r="E9341"/>
      <c r="F9341"/>
      <c r="G9341"/>
      <c r="H9341"/>
      <c r="I9341"/>
      <c r="J9341"/>
      <c r="K9341" s="91"/>
      <c r="L9341" s="91"/>
      <c r="M9341" s="91"/>
      <c r="R9341"/>
      <c r="S9341"/>
      <c r="T9341"/>
      <c r="U9341"/>
      <c r="V9341"/>
      <c r="W9341"/>
      <c r="X9341"/>
      <c r="Y9341"/>
      <c r="Z9341"/>
      <c r="AA9341"/>
      <c r="AB9341"/>
      <c r="AC9341"/>
    </row>
    <row r="9342" spans="2:29" s="14" customFormat="1" x14ac:dyDescent="0.25">
      <c r="B9342"/>
      <c r="C9342"/>
      <c r="D9342"/>
      <c r="E9342"/>
      <c r="F9342"/>
      <c r="G9342"/>
      <c r="H9342"/>
      <c r="I9342"/>
      <c r="J9342"/>
      <c r="K9342" s="91"/>
      <c r="L9342" s="91"/>
      <c r="M9342" s="91"/>
      <c r="R9342"/>
      <c r="S9342"/>
      <c r="T9342"/>
      <c r="U9342"/>
      <c r="V9342"/>
      <c r="W9342"/>
      <c r="X9342"/>
      <c r="Y9342"/>
      <c r="Z9342"/>
      <c r="AA9342"/>
      <c r="AB9342"/>
      <c r="AC9342"/>
    </row>
    <row r="9343" spans="2:29" s="14" customFormat="1" x14ac:dyDescent="0.25">
      <c r="B9343"/>
      <c r="C9343"/>
      <c r="D9343"/>
      <c r="E9343"/>
      <c r="F9343"/>
      <c r="G9343"/>
      <c r="H9343"/>
      <c r="I9343"/>
      <c r="J9343"/>
      <c r="K9343" s="91"/>
      <c r="L9343" s="91"/>
      <c r="M9343" s="91"/>
      <c r="R9343"/>
      <c r="S9343"/>
      <c r="T9343"/>
      <c r="U9343"/>
      <c r="V9343"/>
      <c r="W9343"/>
      <c r="X9343"/>
      <c r="Y9343"/>
      <c r="Z9343"/>
      <c r="AA9343"/>
      <c r="AB9343"/>
      <c r="AC9343"/>
    </row>
    <row r="9344" spans="2:29" s="14" customFormat="1" x14ac:dyDescent="0.25">
      <c r="B9344"/>
      <c r="C9344"/>
      <c r="D9344"/>
      <c r="E9344"/>
      <c r="F9344"/>
      <c r="G9344"/>
      <c r="H9344"/>
      <c r="I9344"/>
      <c r="J9344"/>
      <c r="K9344" s="91"/>
      <c r="L9344" s="91"/>
      <c r="M9344" s="91"/>
      <c r="R9344"/>
      <c r="S9344"/>
      <c r="T9344"/>
      <c r="U9344"/>
      <c r="V9344"/>
      <c r="W9344"/>
      <c r="X9344"/>
      <c r="Y9344"/>
      <c r="Z9344"/>
      <c r="AA9344"/>
      <c r="AB9344"/>
      <c r="AC9344"/>
    </row>
    <row r="9345" spans="2:29" s="14" customFormat="1" x14ac:dyDescent="0.25">
      <c r="B9345"/>
      <c r="C9345"/>
      <c r="D9345"/>
      <c r="E9345"/>
      <c r="F9345"/>
      <c r="G9345"/>
      <c r="H9345"/>
      <c r="I9345"/>
      <c r="J9345"/>
      <c r="K9345" s="91"/>
      <c r="L9345" s="91"/>
      <c r="M9345" s="91"/>
      <c r="R9345"/>
      <c r="S9345"/>
      <c r="T9345"/>
      <c r="U9345"/>
      <c r="V9345"/>
      <c r="W9345"/>
      <c r="X9345"/>
      <c r="Y9345"/>
      <c r="Z9345"/>
      <c r="AA9345"/>
      <c r="AB9345"/>
      <c r="AC9345"/>
    </row>
    <row r="9346" spans="2:29" s="14" customFormat="1" x14ac:dyDescent="0.25">
      <c r="B9346"/>
      <c r="C9346"/>
      <c r="D9346"/>
      <c r="E9346"/>
      <c r="F9346"/>
      <c r="G9346"/>
      <c r="H9346"/>
      <c r="I9346"/>
      <c r="J9346"/>
      <c r="K9346" s="91"/>
      <c r="L9346" s="91"/>
      <c r="M9346" s="91"/>
      <c r="R9346"/>
      <c r="S9346"/>
      <c r="T9346"/>
      <c r="U9346"/>
      <c r="V9346"/>
      <c r="W9346"/>
      <c r="X9346"/>
      <c r="Y9346"/>
      <c r="Z9346"/>
      <c r="AA9346"/>
      <c r="AB9346"/>
      <c r="AC9346"/>
    </row>
    <row r="9347" spans="2:29" s="14" customFormat="1" x14ac:dyDescent="0.25">
      <c r="B9347"/>
      <c r="C9347"/>
      <c r="D9347"/>
      <c r="E9347"/>
      <c r="F9347"/>
      <c r="G9347"/>
      <c r="H9347"/>
      <c r="I9347"/>
      <c r="J9347"/>
      <c r="K9347" s="91"/>
      <c r="L9347" s="91"/>
      <c r="M9347" s="91"/>
      <c r="R9347"/>
      <c r="S9347"/>
      <c r="T9347"/>
      <c r="U9347"/>
      <c r="V9347"/>
      <c r="W9347"/>
      <c r="X9347"/>
      <c r="Y9347"/>
      <c r="Z9347"/>
      <c r="AA9347"/>
      <c r="AB9347"/>
      <c r="AC9347"/>
    </row>
    <row r="9348" spans="2:29" s="14" customFormat="1" x14ac:dyDescent="0.25">
      <c r="B9348"/>
      <c r="C9348"/>
      <c r="D9348"/>
      <c r="E9348"/>
      <c r="F9348"/>
      <c r="G9348"/>
      <c r="H9348"/>
      <c r="I9348"/>
      <c r="J9348"/>
      <c r="K9348" s="91"/>
      <c r="L9348" s="91"/>
      <c r="M9348" s="91"/>
      <c r="R9348"/>
      <c r="S9348"/>
      <c r="T9348"/>
      <c r="U9348"/>
      <c r="V9348"/>
      <c r="W9348"/>
      <c r="X9348"/>
      <c r="Y9348"/>
      <c r="Z9348"/>
      <c r="AA9348"/>
      <c r="AB9348"/>
      <c r="AC9348"/>
    </row>
    <row r="9349" spans="2:29" s="14" customFormat="1" x14ac:dyDescent="0.25">
      <c r="B9349"/>
      <c r="C9349"/>
      <c r="D9349"/>
      <c r="E9349"/>
      <c r="F9349"/>
      <c r="G9349"/>
      <c r="H9349"/>
      <c r="I9349"/>
      <c r="J9349"/>
      <c r="K9349" s="91"/>
      <c r="L9349" s="91"/>
      <c r="M9349" s="91"/>
      <c r="R9349"/>
      <c r="S9349"/>
      <c r="T9349"/>
      <c r="U9349"/>
      <c r="V9349"/>
      <c r="W9349"/>
      <c r="X9349"/>
      <c r="Y9349"/>
      <c r="Z9349"/>
      <c r="AA9349"/>
      <c r="AB9349"/>
      <c r="AC9349"/>
    </row>
    <row r="9350" spans="2:29" s="14" customFormat="1" x14ac:dyDescent="0.25">
      <c r="B9350"/>
      <c r="C9350"/>
      <c r="D9350"/>
      <c r="E9350"/>
      <c r="F9350"/>
      <c r="G9350"/>
      <c r="H9350"/>
      <c r="I9350"/>
      <c r="J9350"/>
      <c r="K9350" s="91"/>
      <c r="L9350" s="91"/>
      <c r="M9350" s="91"/>
      <c r="R9350"/>
      <c r="S9350"/>
      <c r="T9350"/>
      <c r="U9350"/>
      <c r="V9350"/>
      <c r="W9350"/>
      <c r="X9350"/>
      <c r="Y9350"/>
      <c r="Z9350"/>
      <c r="AA9350"/>
      <c r="AB9350"/>
      <c r="AC9350"/>
    </row>
    <row r="9351" spans="2:29" s="14" customFormat="1" x14ac:dyDescent="0.25">
      <c r="B9351"/>
      <c r="C9351"/>
      <c r="D9351"/>
      <c r="E9351"/>
      <c r="F9351"/>
      <c r="G9351"/>
      <c r="H9351"/>
      <c r="I9351"/>
      <c r="J9351"/>
      <c r="K9351" s="91"/>
      <c r="L9351" s="91"/>
      <c r="M9351" s="91"/>
      <c r="R9351"/>
      <c r="S9351"/>
      <c r="T9351"/>
      <c r="U9351"/>
      <c r="V9351"/>
      <c r="W9351"/>
      <c r="X9351"/>
      <c r="Y9351"/>
      <c r="Z9351"/>
      <c r="AA9351"/>
      <c r="AB9351"/>
      <c r="AC9351"/>
    </row>
    <row r="9352" spans="2:29" s="14" customFormat="1" x14ac:dyDescent="0.25">
      <c r="B9352"/>
      <c r="C9352"/>
      <c r="D9352"/>
      <c r="E9352"/>
      <c r="F9352"/>
      <c r="G9352"/>
      <c r="H9352"/>
      <c r="I9352"/>
      <c r="J9352"/>
      <c r="K9352" s="91"/>
      <c r="L9352" s="91"/>
      <c r="M9352" s="91"/>
      <c r="R9352"/>
      <c r="S9352"/>
      <c r="T9352"/>
      <c r="U9352"/>
      <c r="V9352"/>
      <c r="W9352"/>
      <c r="X9352"/>
      <c r="Y9352"/>
      <c r="Z9352"/>
      <c r="AA9352"/>
      <c r="AB9352"/>
      <c r="AC9352"/>
    </row>
    <row r="9353" spans="2:29" s="14" customFormat="1" x14ac:dyDescent="0.25">
      <c r="B9353"/>
      <c r="C9353"/>
      <c r="D9353"/>
      <c r="E9353"/>
      <c r="F9353"/>
      <c r="G9353"/>
      <c r="H9353"/>
      <c r="I9353"/>
      <c r="J9353"/>
      <c r="K9353" s="91"/>
      <c r="L9353" s="91"/>
      <c r="M9353" s="91"/>
      <c r="R9353"/>
      <c r="S9353"/>
      <c r="T9353"/>
      <c r="U9353"/>
      <c r="V9353"/>
      <c r="W9353"/>
      <c r="X9353"/>
      <c r="Y9353"/>
      <c r="Z9353"/>
      <c r="AA9353"/>
      <c r="AB9353"/>
      <c r="AC9353"/>
    </row>
    <row r="9354" spans="2:29" s="14" customFormat="1" x14ac:dyDescent="0.25">
      <c r="B9354"/>
      <c r="C9354"/>
      <c r="D9354"/>
      <c r="E9354"/>
      <c r="F9354"/>
      <c r="G9354"/>
      <c r="H9354"/>
      <c r="I9354"/>
      <c r="J9354"/>
      <c r="K9354" s="91"/>
      <c r="L9354" s="91"/>
      <c r="M9354" s="91"/>
      <c r="R9354"/>
      <c r="S9354"/>
      <c r="T9354"/>
      <c r="U9354"/>
      <c r="V9354"/>
      <c r="W9354"/>
      <c r="X9354"/>
      <c r="Y9354"/>
      <c r="Z9354"/>
      <c r="AA9354"/>
      <c r="AB9354"/>
      <c r="AC9354"/>
    </row>
    <row r="9355" spans="2:29" s="14" customFormat="1" x14ac:dyDescent="0.25">
      <c r="B9355"/>
      <c r="C9355"/>
      <c r="D9355"/>
      <c r="E9355"/>
      <c r="F9355"/>
      <c r="G9355"/>
      <c r="H9355"/>
      <c r="I9355"/>
      <c r="J9355"/>
      <c r="K9355" s="91"/>
      <c r="L9355" s="91"/>
      <c r="M9355" s="91"/>
      <c r="R9355"/>
      <c r="S9355"/>
      <c r="T9355"/>
      <c r="U9355"/>
      <c r="V9355"/>
      <c r="W9355"/>
      <c r="X9355"/>
      <c r="Y9355"/>
      <c r="Z9355"/>
      <c r="AA9355"/>
      <c r="AB9355"/>
      <c r="AC9355"/>
    </row>
    <row r="9356" spans="2:29" s="14" customFormat="1" x14ac:dyDescent="0.25">
      <c r="B9356"/>
      <c r="C9356"/>
      <c r="D9356"/>
      <c r="E9356"/>
      <c r="F9356"/>
      <c r="G9356"/>
      <c r="H9356"/>
      <c r="I9356"/>
      <c r="J9356"/>
      <c r="K9356" s="91"/>
      <c r="L9356" s="91"/>
      <c r="M9356" s="91"/>
      <c r="R9356"/>
      <c r="S9356"/>
      <c r="T9356"/>
      <c r="U9356"/>
      <c r="V9356"/>
      <c r="W9356"/>
      <c r="X9356"/>
      <c r="Y9356"/>
      <c r="Z9356"/>
      <c r="AA9356"/>
      <c r="AB9356"/>
      <c r="AC9356"/>
    </row>
    <row r="9357" spans="2:29" s="14" customFormat="1" x14ac:dyDescent="0.25">
      <c r="B9357"/>
      <c r="C9357"/>
      <c r="D9357"/>
      <c r="E9357"/>
      <c r="F9357"/>
      <c r="G9357"/>
      <c r="H9357"/>
      <c r="I9357"/>
      <c r="J9357"/>
      <c r="K9357" s="91"/>
      <c r="L9357" s="91"/>
      <c r="M9357" s="91"/>
      <c r="R9357"/>
      <c r="S9357"/>
      <c r="T9357"/>
      <c r="U9357"/>
      <c r="V9357"/>
      <c r="W9357"/>
      <c r="X9357"/>
      <c r="Y9357"/>
      <c r="Z9357"/>
      <c r="AA9357"/>
      <c r="AB9357"/>
      <c r="AC9357"/>
    </row>
    <row r="9358" spans="2:29" s="14" customFormat="1" x14ac:dyDescent="0.25">
      <c r="B9358"/>
      <c r="C9358"/>
      <c r="D9358"/>
      <c r="E9358"/>
      <c r="F9358"/>
      <c r="G9358"/>
      <c r="H9358"/>
      <c r="I9358"/>
      <c r="J9358"/>
      <c r="K9358" s="91"/>
      <c r="L9358" s="91"/>
      <c r="M9358" s="91"/>
      <c r="R9358"/>
      <c r="S9358"/>
      <c r="T9358"/>
      <c r="U9358"/>
      <c r="V9358"/>
      <c r="W9358"/>
      <c r="X9358"/>
      <c r="Y9358"/>
      <c r="Z9358"/>
      <c r="AA9358"/>
      <c r="AB9358"/>
      <c r="AC9358"/>
    </row>
    <row r="9359" spans="2:29" s="14" customFormat="1" x14ac:dyDescent="0.25">
      <c r="B9359"/>
      <c r="C9359"/>
      <c r="D9359"/>
      <c r="E9359"/>
      <c r="F9359"/>
      <c r="G9359"/>
      <c r="H9359"/>
      <c r="I9359"/>
      <c r="J9359"/>
      <c r="K9359" s="91"/>
      <c r="L9359" s="91"/>
      <c r="M9359" s="91"/>
      <c r="R9359"/>
      <c r="S9359"/>
      <c r="T9359"/>
      <c r="U9359"/>
      <c r="V9359"/>
      <c r="W9359"/>
      <c r="X9359"/>
      <c r="Y9359"/>
      <c r="Z9359"/>
      <c r="AA9359"/>
      <c r="AB9359"/>
      <c r="AC9359"/>
    </row>
    <row r="9360" spans="2:29" s="14" customFormat="1" x14ac:dyDescent="0.25">
      <c r="B9360"/>
      <c r="C9360"/>
      <c r="D9360"/>
      <c r="E9360"/>
      <c r="F9360"/>
      <c r="G9360"/>
      <c r="H9360"/>
      <c r="I9360"/>
      <c r="J9360"/>
      <c r="K9360" s="91"/>
      <c r="L9360" s="91"/>
      <c r="M9360" s="91"/>
      <c r="R9360"/>
      <c r="S9360"/>
      <c r="T9360"/>
      <c r="U9360"/>
      <c r="V9360"/>
      <c r="W9360"/>
      <c r="X9360"/>
      <c r="Y9360"/>
      <c r="Z9360"/>
      <c r="AA9360"/>
      <c r="AB9360"/>
      <c r="AC9360"/>
    </row>
    <row r="9361" spans="2:29" s="14" customFormat="1" x14ac:dyDescent="0.25">
      <c r="B9361"/>
      <c r="C9361"/>
      <c r="D9361"/>
      <c r="E9361"/>
      <c r="F9361"/>
      <c r="G9361"/>
      <c r="H9361"/>
      <c r="I9361"/>
      <c r="J9361"/>
      <c r="K9361" s="91"/>
      <c r="L9361" s="91"/>
      <c r="M9361" s="91"/>
      <c r="R9361"/>
      <c r="S9361"/>
      <c r="T9361"/>
      <c r="U9361"/>
      <c r="V9361"/>
      <c r="W9361"/>
      <c r="X9361"/>
      <c r="Y9361"/>
      <c r="Z9361"/>
      <c r="AA9361"/>
      <c r="AB9361"/>
      <c r="AC9361"/>
    </row>
    <row r="9362" spans="2:29" s="14" customFormat="1" x14ac:dyDescent="0.25">
      <c r="B9362"/>
      <c r="C9362"/>
      <c r="D9362"/>
      <c r="E9362"/>
      <c r="F9362"/>
      <c r="G9362"/>
      <c r="H9362"/>
      <c r="I9362"/>
      <c r="J9362"/>
      <c r="K9362" s="91"/>
      <c r="L9362" s="91"/>
      <c r="M9362" s="91"/>
      <c r="R9362"/>
      <c r="S9362"/>
      <c r="T9362"/>
      <c r="U9362"/>
      <c r="V9362"/>
      <c r="W9362"/>
      <c r="X9362"/>
      <c r="Y9362"/>
      <c r="Z9362"/>
      <c r="AA9362"/>
      <c r="AB9362"/>
      <c r="AC9362"/>
    </row>
    <row r="9363" spans="2:29" s="14" customFormat="1" x14ac:dyDescent="0.25">
      <c r="B9363"/>
      <c r="C9363"/>
      <c r="D9363"/>
      <c r="E9363"/>
      <c r="F9363"/>
      <c r="G9363"/>
      <c r="H9363"/>
      <c r="I9363"/>
      <c r="J9363"/>
      <c r="K9363" s="91"/>
      <c r="L9363" s="91"/>
      <c r="M9363" s="91"/>
      <c r="R9363"/>
      <c r="S9363"/>
      <c r="T9363"/>
      <c r="U9363"/>
      <c r="V9363"/>
      <c r="W9363"/>
      <c r="X9363"/>
      <c r="Y9363"/>
      <c r="Z9363"/>
      <c r="AA9363"/>
      <c r="AB9363"/>
      <c r="AC9363"/>
    </row>
    <row r="9364" spans="2:29" s="14" customFormat="1" x14ac:dyDescent="0.25">
      <c r="B9364"/>
      <c r="C9364"/>
      <c r="D9364"/>
      <c r="E9364"/>
      <c r="F9364"/>
      <c r="G9364"/>
      <c r="H9364"/>
      <c r="I9364"/>
      <c r="J9364"/>
      <c r="K9364" s="91"/>
      <c r="L9364" s="91"/>
      <c r="M9364" s="91"/>
      <c r="R9364"/>
      <c r="S9364"/>
      <c r="T9364"/>
      <c r="U9364"/>
      <c r="V9364"/>
      <c r="W9364"/>
      <c r="X9364"/>
      <c r="Y9364"/>
      <c r="Z9364"/>
      <c r="AA9364"/>
      <c r="AB9364"/>
      <c r="AC9364"/>
    </row>
    <row r="9365" spans="2:29" s="14" customFormat="1" x14ac:dyDescent="0.25">
      <c r="B9365"/>
      <c r="C9365"/>
      <c r="D9365"/>
      <c r="E9365"/>
      <c r="F9365"/>
      <c r="G9365"/>
      <c r="H9365"/>
      <c r="I9365"/>
      <c r="J9365"/>
      <c r="K9365" s="91"/>
      <c r="L9365" s="91"/>
      <c r="M9365" s="91"/>
      <c r="R9365"/>
      <c r="S9365"/>
      <c r="T9365"/>
      <c r="U9365"/>
      <c r="V9365"/>
      <c r="W9365"/>
      <c r="X9365"/>
      <c r="Y9365"/>
      <c r="Z9365"/>
      <c r="AA9365"/>
      <c r="AB9365"/>
      <c r="AC9365"/>
    </row>
    <row r="9366" spans="2:29" s="14" customFormat="1" x14ac:dyDescent="0.25">
      <c r="B9366"/>
      <c r="C9366"/>
      <c r="D9366"/>
      <c r="E9366"/>
      <c r="F9366"/>
      <c r="G9366"/>
      <c r="H9366"/>
      <c r="I9366"/>
      <c r="J9366"/>
      <c r="K9366" s="91"/>
      <c r="L9366" s="91"/>
      <c r="M9366" s="91"/>
      <c r="R9366"/>
      <c r="S9366"/>
      <c r="T9366"/>
      <c r="U9366"/>
      <c r="V9366"/>
      <c r="W9366"/>
      <c r="X9366"/>
      <c r="Y9366"/>
      <c r="Z9366"/>
      <c r="AA9366"/>
      <c r="AB9366"/>
      <c r="AC9366"/>
    </row>
    <row r="9367" spans="2:29" s="14" customFormat="1" x14ac:dyDescent="0.25">
      <c r="B9367"/>
      <c r="C9367"/>
      <c r="D9367"/>
      <c r="E9367"/>
      <c r="F9367"/>
      <c r="G9367"/>
      <c r="H9367"/>
      <c r="I9367"/>
      <c r="J9367"/>
      <c r="K9367" s="91"/>
      <c r="L9367" s="91"/>
      <c r="M9367" s="91"/>
      <c r="R9367"/>
      <c r="S9367"/>
      <c r="T9367"/>
      <c r="U9367"/>
      <c r="V9367"/>
      <c r="W9367"/>
      <c r="X9367"/>
      <c r="Y9367"/>
      <c r="Z9367"/>
      <c r="AA9367"/>
      <c r="AB9367"/>
      <c r="AC9367"/>
    </row>
    <row r="9368" spans="2:29" s="14" customFormat="1" x14ac:dyDescent="0.25">
      <c r="B9368"/>
      <c r="C9368"/>
      <c r="D9368"/>
      <c r="E9368"/>
      <c r="F9368"/>
      <c r="G9368"/>
      <c r="H9368"/>
      <c r="I9368"/>
      <c r="J9368"/>
      <c r="K9368" s="91"/>
      <c r="L9368" s="91"/>
      <c r="M9368" s="91"/>
      <c r="R9368"/>
      <c r="S9368"/>
      <c r="T9368"/>
      <c r="U9368"/>
      <c r="V9368"/>
      <c r="W9368"/>
      <c r="X9368"/>
      <c r="Y9368"/>
      <c r="Z9368"/>
      <c r="AA9368"/>
      <c r="AB9368"/>
      <c r="AC9368"/>
    </row>
    <row r="9369" spans="2:29" s="14" customFormat="1" x14ac:dyDescent="0.25">
      <c r="B9369"/>
      <c r="C9369"/>
      <c r="D9369"/>
      <c r="E9369"/>
      <c r="F9369"/>
      <c r="G9369"/>
      <c r="H9369"/>
      <c r="I9369"/>
      <c r="J9369"/>
      <c r="K9369" s="91"/>
      <c r="L9369" s="91"/>
      <c r="M9369" s="91"/>
      <c r="R9369"/>
      <c r="S9369"/>
      <c r="T9369"/>
      <c r="U9369"/>
      <c r="V9369"/>
      <c r="W9369"/>
      <c r="X9369"/>
      <c r="Y9369"/>
      <c r="Z9369"/>
      <c r="AA9369"/>
      <c r="AB9369"/>
      <c r="AC9369"/>
    </row>
    <row r="9370" spans="2:29" s="14" customFormat="1" x14ac:dyDescent="0.25">
      <c r="B9370"/>
      <c r="C9370"/>
      <c r="D9370"/>
      <c r="E9370"/>
      <c r="F9370"/>
      <c r="G9370"/>
      <c r="H9370"/>
      <c r="I9370"/>
      <c r="J9370"/>
      <c r="K9370" s="91"/>
      <c r="L9370" s="91"/>
      <c r="M9370" s="91"/>
      <c r="R9370"/>
      <c r="S9370"/>
      <c r="T9370"/>
      <c r="U9370"/>
      <c r="V9370"/>
      <c r="W9370"/>
      <c r="X9370"/>
      <c r="Y9370"/>
      <c r="Z9370"/>
      <c r="AA9370"/>
      <c r="AB9370"/>
      <c r="AC9370"/>
    </row>
    <row r="9371" spans="2:29" s="14" customFormat="1" x14ac:dyDescent="0.25">
      <c r="B9371"/>
      <c r="C9371"/>
      <c r="D9371"/>
      <c r="E9371"/>
      <c r="F9371"/>
      <c r="G9371"/>
      <c r="H9371"/>
      <c r="I9371"/>
      <c r="J9371"/>
      <c r="K9371" s="91"/>
      <c r="L9371" s="91"/>
      <c r="M9371" s="91"/>
      <c r="R9371"/>
      <c r="S9371"/>
      <c r="T9371"/>
      <c r="U9371"/>
      <c r="V9371"/>
      <c r="W9371"/>
      <c r="X9371"/>
      <c r="Y9371"/>
      <c r="Z9371"/>
      <c r="AA9371"/>
      <c r="AB9371"/>
      <c r="AC9371"/>
    </row>
    <row r="9372" spans="2:29" s="14" customFormat="1" x14ac:dyDescent="0.25">
      <c r="B9372"/>
      <c r="C9372"/>
      <c r="D9372"/>
      <c r="E9372"/>
      <c r="F9372"/>
      <c r="G9372"/>
      <c r="H9372"/>
      <c r="I9372"/>
      <c r="J9372"/>
      <c r="K9372" s="91"/>
      <c r="L9372" s="91"/>
      <c r="M9372" s="91"/>
      <c r="R9372"/>
      <c r="S9372"/>
      <c r="T9372"/>
      <c r="U9372"/>
      <c r="V9372"/>
      <c r="W9372"/>
      <c r="X9372"/>
      <c r="Y9372"/>
      <c r="Z9372"/>
      <c r="AA9372"/>
      <c r="AB9372"/>
      <c r="AC9372"/>
    </row>
    <row r="9373" spans="2:29" s="14" customFormat="1" x14ac:dyDescent="0.25">
      <c r="B9373"/>
      <c r="C9373"/>
      <c r="D9373"/>
      <c r="E9373"/>
      <c r="F9373"/>
      <c r="G9373"/>
      <c r="H9373"/>
      <c r="I9373"/>
      <c r="J9373"/>
      <c r="K9373" s="91"/>
      <c r="L9373" s="91"/>
      <c r="M9373" s="91"/>
      <c r="R9373"/>
      <c r="S9373"/>
      <c r="T9373"/>
      <c r="U9373"/>
      <c r="V9373"/>
      <c r="W9373"/>
      <c r="X9373"/>
      <c r="Y9373"/>
      <c r="Z9373"/>
      <c r="AA9373"/>
      <c r="AB9373"/>
      <c r="AC9373"/>
    </row>
    <row r="9374" spans="2:29" s="14" customFormat="1" x14ac:dyDescent="0.25">
      <c r="B9374"/>
      <c r="C9374"/>
      <c r="D9374"/>
      <c r="E9374"/>
      <c r="F9374"/>
      <c r="G9374"/>
      <c r="H9374"/>
      <c r="I9374"/>
      <c r="J9374"/>
      <c r="K9374" s="91"/>
      <c r="L9374" s="91"/>
      <c r="M9374" s="91"/>
      <c r="R9374"/>
      <c r="S9374"/>
      <c r="T9374"/>
      <c r="U9374"/>
      <c r="V9374"/>
      <c r="W9374"/>
      <c r="X9374"/>
      <c r="Y9374"/>
      <c r="Z9374"/>
      <c r="AA9374"/>
      <c r="AB9374"/>
      <c r="AC9374"/>
    </row>
    <row r="9375" spans="2:29" s="14" customFormat="1" x14ac:dyDescent="0.25">
      <c r="B9375"/>
      <c r="C9375"/>
      <c r="D9375"/>
      <c r="E9375"/>
      <c r="F9375"/>
      <c r="G9375"/>
      <c r="H9375"/>
      <c r="I9375"/>
      <c r="J9375"/>
      <c r="K9375" s="91"/>
      <c r="L9375" s="91"/>
      <c r="M9375" s="91"/>
      <c r="R9375"/>
      <c r="S9375"/>
      <c r="T9375"/>
      <c r="U9375"/>
      <c r="V9375"/>
      <c r="W9375"/>
      <c r="X9375"/>
      <c r="Y9375"/>
      <c r="Z9375"/>
      <c r="AA9375"/>
      <c r="AB9375"/>
      <c r="AC9375"/>
    </row>
    <row r="9376" spans="2:29" s="14" customFormat="1" x14ac:dyDescent="0.25">
      <c r="B9376"/>
      <c r="C9376"/>
      <c r="D9376"/>
      <c r="E9376"/>
      <c r="F9376"/>
      <c r="G9376"/>
      <c r="H9376"/>
      <c r="I9376"/>
      <c r="J9376"/>
      <c r="K9376" s="91"/>
      <c r="L9376" s="91"/>
      <c r="M9376" s="91"/>
      <c r="R9376"/>
      <c r="S9376"/>
      <c r="T9376"/>
      <c r="U9376"/>
      <c r="V9376"/>
      <c r="W9376"/>
      <c r="X9376"/>
      <c r="Y9376"/>
      <c r="Z9376"/>
      <c r="AA9376"/>
      <c r="AB9376"/>
      <c r="AC9376"/>
    </row>
    <row r="9377" spans="2:29" s="14" customFormat="1" x14ac:dyDescent="0.25">
      <c r="B9377"/>
      <c r="C9377"/>
      <c r="D9377"/>
      <c r="E9377"/>
      <c r="F9377"/>
      <c r="G9377"/>
      <c r="H9377"/>
      <c r="I9377"/>
      <c r="J9377"/>
      <c r="K9377" s="91"/>
      <c r="L9377" s="91"/>
      <c r="M9377" s="91"/>
      <c r="R9377"/>
      <c r="S9377"/>
      <c r="T9377"/>
      <c r="U9377"/>
      <c r="V9377"/>
      <c r="W9377"/>
      <c r="X9377"/>
      <c r="Y9377"/>
      <c r="Z9377"/>
      <c r="AA9377"/>
      <c r="AB9377"/>
      <c r="AC9377"/>
    </row>
    <row r="9378" spans="2:29" s="14" customFormat="1" x14ac:dyDescent="0.25">
      <c r="B9378"/>
      <c r="C9378"/>
      <c r="D9378"/>
      <c r="E9378"/>
      <c r="F9378"/>
      <c r="G9378"/>
      <c r="H9378"/>
      <c r="I9378"/>
      <c r="J9378"/>
      <c r="K9378" s="91"/>
      <c r="L9378" s="91"/>
      <c r="M9378" s="91"/>
      <c r="R9378"/>
      <c r="S9378"/>
      <c r="T9378"/>
      <c r="U9378"/>
      <c r="V9378"/>
      <c r="W9378"/>
      <c r="X9378"/>
      <c r="Y9378"/>
      <c r="Z9378"/>
      <c r="AA9378"/>
      <c r="AB9378"/>
      <c r="AC9378"/>
    </row>
    <row r="9379" spans="2:29" s="14" customFormat="1" x14ac:dyDescent="0.25">
      <c r="B9379"/>
      <c r="C9379"/>
      <c r="D9379"/>
      <c r="E9379"/>
      <c r="F9379"/>
      <c r="G9379"/>
      <c r="H9379"/>
      <c r="I9379"/>
      <c r="J9379"/>
      <c r="K9379" s="91"/>
      <c r="L9379" s="91"/>
      <c r="M9379" s="91"/>
      <c r="R9379"/>
      <c r="S9379"/>
      <c r="T9379"/>
      <c r="U9379"/>
      <c r="V9379"/>
      <c r="W9379"/>
      <c r="X9379"/>
      <c r="Y9379"/>
      <c r="Z9379"/>
      <c r="AA9379"/>
      <c r="AB9379"/>
      <c r="AC9379"/>
    </row>
    <row r="9380" spans="2:29" s="14" customFormat="1" x14ac:dyDescent="0.25">
      <c r="B9380"/>
      <c r="C9380"/>
      <c r="D9380"/>
      <c r="E9380"/>
      <c r="F9380"/>
      <c r="G9380"/>
      <c r="H9380"/>
      <c r="I9380"/>
      <c r="J9380"/>
      <c r="K9380" s="91"/>
      <c r="L9380" s="91"/>
      <c r="M9380" s="91"/>
      <c r="R9380"/>
      <c r="S9380"/>
      <c r="T9380"/>
      <c r="U9380"/>
      <c r="V9380"/>
      <c r="W9380"/>
      <c r="X9380"/>
      <c r="Y9380"/>
      <c r="Z9380"/>
      <c r="AA9380"/>
      <c r="AB9380"/>
      <c r="AC9380"/>
    </row>
    <row r="9381" spans="2:29" s="14" customFormat="1" x14ac:dyDescent="0.25">
      <c r="B9381"/>
      <c r="C9381"/>
      <c r="D9381"/>
      <c r="E9381"/>
      <c r="F9381"/>
      <c r="G9381"/>
      <c r="H9381"/>
      <c r="I9381"/>
      <c r="J9381"/>
      <c r="K9381" s="91"/>
      <c r="L9381" s="91"/>
      <c r="M9381" s="91"/>
      <c r="R9381"/>
      <c r="S9381"/>
      <c r="T9381"/>
      <c r="U9381"/>
      <c r="V9381"/>
      <c r="W9381"/>
      <c r="X9381"/>
      <c r="Y9381"/>
      <c r="Z9381"/>
      <c r="AA9381"/>
      <c r="AB9381"/>
      <c r="AC9381"/>
    </row>
    <row r="9382" spans="2:29" s="14" customFormat="1" x14ac:dyDescent="0.25">
      <c r="B9382"/>
      <c r="C9382"/>
      <c r="D9382"/>
      <c r="E9382"/>
      <c r="F9382"/>
      <c r="G9382"/>
      <c r="H9382"/>
      <c r="I9382"/>
      <c r="J9382"/>
      <c r="K9382" s="91"/>
      <c r="L9382" s="91"/>
      <c r="M9382" s="91"/>
      <c r="R9382"/>
      <c r="S9382"/>
      <c r="T9382"/>
      <c r="U9382"/>
      <c r="V9382"/>
      <c r="W9382"/>
      <c r="X9382"/>
      <c r="Y9382"/>
      <c r="Z9382"/>
      <c r="AA9382"/>
      <c r="AB9382"/>
      <c r="AC9382"/>
    </row>
    <row r="9383" spans="2:29" s="14" customFormat="1" x14ac:dyDescent="0.25">
      <c r="B9383"/>
      <c r="C9383"/>
      <c r="D9383"/>
      <c r="E9383"/>
      <c r="F9383"/>
      <c r="G9383"/>
      <c r="H9383"/>
      <c r="I9383"/>
      <c r="J9383"/>
      <c r="K9383" s="91"/>
      <c r="L9383" s="91"/>
      <c r="M9383" s="91"/>
      <c r="R9383"/>
      <c r="S9383"/>
      <c r="T9383"/>
      <c r="U9383"/>
      <c r="V9383"/>
      <c r="W9383"/>
      <c r="X9383"/>
      <c r="Y9383"/>
      <c r="Z9383"/>
      <c r="AA9383"/>
      <c r="AB9383"/>
      <c r="AC9383"/>
    </row>
    <row r="9384" spans="2:29" s="14" customFormat="1" x14ac:dyDescent="0.25">
      <c r="B9384"/>
      <c r="C9384"/>
      <c r="D9384"/>
      <c r="E9384"/>
      <c r="F9384"/>
      <c r="G9384"/>
      <c r="H9384"/>
      <c r="I9384"/>
      <c r="J9384"/>
      <c r="K9384" s="91"/>
      <c r="L9384" s="91"/>
      <c r="M9384" s="91"/>
      <c r="R9384"/>
      <c r="S9384"/>
      <c r="T9384"/>
      <c r="U9384"/>
      <c r="V9384"/>
      <c r="W9384"/>
      <c r="X9384"/>
      <c r="Y9384"/>
      <c r="Z9384"/>
      <c r="AA9384"/>
      <c r="AB9384"/>
      <c r="AC9384"/>
    </row>
    <row r="9385" spans="2:29" s="14" customFormat="1" x14ac:dyDescent="0.25">
      <c r="B9385"/>
      <c r="C9385"/>
      <c r="D9385"/>
      <c r="E9385"/>
      <c r="F9385"/>
      <c r="G9385"/>
      <c r="H9385"/>
      <c r="I9385"/>
      <c r="J9385"/>
      <c r="K9385" s="91"/>
      <c r="L9385" s="91"/>
      <c r="M9385" s="91"/>
      <c r="R9385"/>
      <c r="S9385"/>
      <c r="T9385"/>
      <c r="U9385"/>
      <c r="V9385"/>
      <c r="W9385"/>
      <c r="X9385"/>
      <c r="Y9385"/>
      <c r="Z9385"/>
      <c r="AA9385"/>
      <c r="AB9385"/>
      <c r="AC9385"/>
    </row>
    <row r="9386" spans="2:29" s="14" customFormat="1" x14ac:dyDescent="0.25">
      <c r="B9386"/>
      <c r="C9386"/>
      <c r="D9386"/>
      <c r="E9386"/>
      <c r="F9386"/>
      <c r="G9386"/>
      <c r="H9386"/>
      <c r="I9386"/>
      <c r="J9386"/>
      <c r="K9386" s="91"/>
      <c r="L9386" s="91"/>
      <c r="M9386" s="91"/>
      <c r="R9386"/>
      <c r="S9386"/>
      <c r="T9386"/>
      <c r="U9386"/>
      <c r="V9386"/>
      <c r="W9386"/>
      <c r="X9386"/>
      <c r="Y9386"/>
      <c r="Z9386"/>
      <c r="AA9386"/>
      <c r="AB9386"/>
      <c r="AC9386"/>
    </row>
    <row r="9387" spans="2:29" s="14" customFormat="1" x14ac:dyDescent="0.25">
      <c r="B9387"/>
      <c r="C9387"/>
      <c r="D9387"/>
      <c r="E9387"/>
      <c r="F9387"/>
      <c r="G9387"/>
      <c r="H9387"/>
      <c r="I9387"/>
      <c r="J9387"/>
      <c r="K9387" s="91"/>
      <c r="L9387" s="91"/>
      <c r="M9387" s="91"/>
      <c r="R9387"/>
      <c r="S9387"/>
      <c r="T9387"/>
      <c r="U9387"/>
      <c r="V9387"/>
      <c r="W9387"/>
      <c r="X9387"/>
      <c r="Y9387"/>
      <c r="Z9387"/>
      <c r="AA9387"/>
      <c r="AB9387"/>
      <c r="AC9387"/>
    </row>
    <row r="9388" spans="2:29" s="14" customFormat="1" x14ac:dyDescent="0.25">
      <c r="B9388"/>
      <c r="C9388"/>
      <c r="D9388"/>
      <c r="E9388"/>
      <c r="F9388"/>
      <c r="G9388"/>
      <c r="H9388"/>
      <c r="I9388"/>
      <c r="J9388"/>
      <c r="K9388" s="91"/>
      <c r="L9388" s="91"/>
      <c r="M9388" s="91"/>
      <c r="R9388"/>
      <c r="S9388"/>
      <c r="T9388"/>
      <c r="U9388"/>
      <c r="V9388"/>
      <c r="W9388"/>
      <c r="X9388"/>
      <c r="Y9388"/>
      <c r="Z9388"/>
      <c r="AA9388"/>
      <c r="AB9388"/>
      <c r="AC9388"/>
    </row>
    <row r="9389" spans="2:29" s="14" customFormat="1" x14ac:dyDescent="0.25">
      <c r="B9389"/>
      <c r="C9389"/>
      <c r="D9389"/>
      <c r="E9389"/>
      <c r="F9389"/>
      <c r="G9389"/>
      <c r="H9389"/>
      <c r="I9389"/>
      <c r="J9389"/>
      <c r="K9389" s="91"/>
      <c r="L9389" s="91"/>
      <c r="M9389" s="91"/>
      <c r="R9389"/>
      <c r="S9389"/>
      <c r="T9389"/>
      <c r="U9389"/>
      <c r="V9389"/>
      <c r="W9389"/>
      <c r="X9389"/>
      <c r="Y9389"/>
      <c r="Z9389"/>
      <c r="AA9389"/>
      <c r="AB9389"/>
      <c r="AC9389"/>
    </row>
    <row r="9390" spans="2:29" s="14" customFormat="1" x14ac:dyDescent="0.25">
      <c r="B9390"/>
      <c r="C9390"/>
      <c r="D9390"/>
      <c r="E9390"/>
      <c r="F9390"/>
      <c r="G9390"/>
      <c r="H9390"/>
      <c r="I9390"/>
      <c r="J9390"/>
      <c r="K9390" s="91"/>
      <c r="L9390" s="91"/>
      <c r="M9390" s="91"/>
      <c r="R9390"/>
      <c r="S9390"/>
      <c r="T9390"/>
      <c r="U9390"/>
      <c r="V9390"/>
      <c r="W9390"/>
      <c r="X9390"/>
      <c r="Y9390"/>
      <c r="Z9390"/>
      <c r="AA9390"/>
      <c r="AB9390"/>
      <c r="AC9390"/>
    </row>
    <row r="9391" spans="2:29" s="14" customFormat="1" x14ac:dyDescent="0.25">
      <c r="B9391"/>
      <c r="C9391"/>
      <c r="D9391"/>
      <c r="E9391"/>
      <c r="F9391"/>
      <c r="G9391"/>
      <c r="H9391"/>
      <c r="I9391"/>
      <c r="J9391"/>
      <c r="K9391" s="91"/>
      <c r="L9391" s="91"/>
      <c r="M9391" s="91"/>
      <c r="R9391"/>
      <c r="S9391"/>
      <c r="T9391"/>
      <c r="U9391"/>
      <c r="V9391"/>
      <c r="W9391"/>
      <c r="X9391"/>
      <c r="Y9391"/>
      <c r="Z9391"/>
      <c r="AA9391"/>
      <c r="AB9391"/>
      <c r="AC9391"/>
    </row>
    <row r="9392" spans="2:29" s="14" customFormat="1" x14ac:dyDescent="0.25">
      <c r="B9392"/>
      <c r="C9392"/>
      <c r="D9392"/>
      <c r="E9392"/>
      <c r="F9392"/>
      <c r="G9392"/>
      <c r="H9392"/>
      <c r="I9392"/>
      <c r="J9392"/>
      <c r="K9392" s="91"/>
      <c r="L9392" s="91"/>
      <c r="M9392" s="91"/>
      <c r="R9392"/>
      <c r="S9392"/>
      <c r="T9392"/>
      <c r="U9392"/>
      <c r="V9392"/>
      <c r="W9392"/>
      <c r="X9392"/>
      <c r="Y9392"/>
      <c r="Z9392"/>
      <c r="AA9392"/>
      <c r="AB9392"/>
      <c r="AC9392"/>
    </row>
    <row r="9393" spans="2:29" s="14" customFormat="1" x14ac:dyDescent="0.25">
      <c r="B9393"/>
      <c r="C9393"/>
      <c r="D9393"/>
      <c r="E9393"/>
      <c r="F9393"/>
      <c r="G9393"/>
      <c r="H9393"/>
      <c r="I9393"/>
      <c r="J9393"/>
      <c r="K9393" s="91"/>
      <c r="L9393" s="91"/>
      <c r="M9393" s="91"/>
      <c r="R9393"/>
      <c r="S9393"/>
      <c r="T9393"/>
      <c r="U9393"/>
      <c r="V9393"/>
      <c r="W9393"/>
      <c r="X9393"/>
      <c r="Y9393"/>
      <c r="Z9393"/>
      <c r="AA9393"/>
      <c r="AB9393"/>
      <c r="AC9393"/>
    </row>
    <row r="9394" spans="2:29" s="14" customFormat="1" x14ac:dyDescent="0.25">
      <c r="B9394"/>
      <c r="C9394"/>
      <c r="D9394"/>
      <c r="E9394"/>
      <c r="F9394"/>
      <c r="G9394"/>
      <c r="H9394"/>
      <c r="I9394"/>
      <c r="J9394"/>
      <c r="K9394" s="91"/>
      <c r="L9394" s="91"/>
      <c r="M9394" s="91"/>
      <c r="R9394"/>
      <c r="S9394"/>
      <c r="T9394"/>
      <c r="U9394"/>
      <c r="V9394"/>
      <c r="W9394"/>
      <c r="X9394"/>
      <c r="Y9394"/>
      <c r="Z9394"/>
      <c r="AA9394"/>
      <c r="AB9394"/>
      <c r="AC9394"/>
    </row>
    <row r="9395" spans="2:29" s="14" customFormat="1" x14ac:dyDescent="0.25">
      <c r="B9395"/>
      <c r="C9395"/>
      <c r="D9395"/>
      <c r="E9395"/>
      <c r="F9395"/>
      <c r="G9395"/>
      <c r="H9395"/>
      <c r="I9395"/>
      <c r="J9395"/>
      <c r="K9395" s="91"/>
      <c r="L9395" s="91"/>
      <c r="M9395" s="91"/>
      <c r="R9395"/>
      <c r="S9395"/>
      <c r="T9395"/>
      <c r="U9395"/>
      <c r="V9395"/>
      <c r="W9395"/>
      <c r="X9395"/>
      <c r="Y9395"/>
      <c r="Z9395"/>
      <c r="AA9395"/>
      <c r="AB9395"/>
      <c r="AC9395"/>
    </row>
    <row r="9396" spans="2:29" s="14" customFormat="1" x14ac:dyDescent="0.25">
      <c r="B9396"/>
      <c r="C9396"/>
      <c r="D9396"/>
      <c r="E9396"/>
      <c r="F9396"/>
      <c r="G9396"/>
      <c r="H9396"/>
      <c r="I9396"/>
      <c r="J9396"/>
      <c r="K9396" s="91"/>
      <c r="L9396" s="91"/>
      <c r="M9396" s="91"/>
      <c r="R9396"/>
      <c r="S9396"/>
      <c r="T9396"/>
      <c r="U9396"/>
      <c r="V9396"/>
      <c r="W9396"/>
      <c r="X9396"/>
      <c r="Y9396"/>
      <c r="Z9396"/>
      <c r="AA9396"/>
      <c r="AB9396"/>
      <c r="AC9396"/>
    </row>
    <row r="9397" spans="2:29" s="14" customFormat="1" x14ac:dyDescent="0.25">
      <c r="B9397"/>
      <c r="C9397"/>
      <c r="D9397"/>
      <c r="E9397"/>
      <c r="F9397"/>
      <c r="G9397"/>
      <c r="H9397"/>
      <c r="I9397"/>
      <c r="J9397"/>
      <c r="K9397" s="91"/>
      <c r="L9397" s="91"/>
      <c r="M9397" s="91"/>
      <c r="R9397"/>
      <c r="S9397"/>
      <c r="T9397"/>
      <c r="U9397"/>
      <c r="V9397"/>
      <c r="W9397"/>
      <c r="X9397"/>
      <c r="Y9397"/>
      <c r="Z9397"/>
      <c r="AA9397"/>
      <c r="AB9397"/>
      <c r="AC9397"/>
    </row>
    <row r="9398" spans="2:29" s="14" customFormat="1" x14ac:dyDescent="0.25">
      <c r="B9398"/>
      <c r="C9398"/>
      <c r="D9398"/>
      <c r="E9398"/>
      <c r="F9398"/>
      <c r="G9398"/>
      <c r="H9398"/>
      <c r="I9398"/>
      <c r="J9398"/>
      <c r="K9398" s="91"/>
      <c r="L9398" s="91"/>
      <c r="M9398" s="91"/>
      <c r="R9398"/>
      <c r="S9398"/>
      <c r="T9398"/>
      <c r="U9398"/>
      <c r="V9398"/>
      <c r="W9398"/>
      <c r="X9398"/>
      <c r="Y9398"/>
      <c r="Z9398"/>
      <c r="AA9398"/>
      <c r="AB9398"/>
      <c r="AC9398"/>
    </row>
    <row r="9399" spans="2:29" s="14" customFormat="1" x14ac:dyDescent="0.25">
      <c r="B9399"/>
      <c r="C9399"/>
      <c r="D9399"/>
      <c r="E9399"/>
      <c r="F9399"/>
      <c r="G9399"/>
      <c r="H9399"/>
      <c r="I9399"/>
      <c r="J9399"/>
      <c r="K9399" s="91"/>
      <c r="L9399" s="91"/>
      <c r="M9399" s="91"/>
      <c r="R9399"/>
      <c r="S9399"/>
      <c r="T9399"/>
      <c r="U9399"/>
      <c r="V9399"/>
      <c r="W9399"/>
      <c r="X9399"/>
      <c r="Y9399"/>
      <c r="Z9399"/>
      <c r="AA9399"/>
      <c r="AB9399"/>
      <c r="AC9399"/>
    </row>
    <row r="9400" spans="2:29" s="14" customFormat="1" x14ac:dyDescent="0.25">
      <c r="B9400"/>
      <c r="C9400"/>
      <c r="D9400"/>
      <c r="E9400"/>
      <c r="F9400"/>
      <c r="G9400"/>
      <c r="H9400"/>
      <c r="I9400"/>
      <c r="J9400"/>
      <c r="K9400" s="91"/>
      <c r="L9400" s="91"/>
      <c r="M9400" s="91"/>
      <c r="R9400"/>
      <c r="S9400"/>
      <c r="T9400"/>
      <c r="U9400"/>
      <c r="V9400"/>
      <c r="W9400"/>
      <c r="X9400"/>
      <c r="Y9400"/>
      <c r="Z9400"/>
      <c r="AA9400"/>
      <c r="AB9400"/>
      <c r="AC9400"/>
    </row>
    <row r="9401" spans="2:29" s="14" customFormat="1" x14ac:dyDescent="0.25">
      <c r="B9401"/>
      <c r="C9401"/>
      <c r="D9401"/>
      <c r="E9401"/>
      <c r="F9401"/>
      <c r="G9401"/>
      <c r="H9401"/>
      <c r="I9401"/>
      <c r="J9401"/>
      <c r="K9401" s="91"/>
      <c r="L9401" s="91"/>
      <c r="M9401" s="91"/>
      <c r="R9401"/>
      <c r="S9401"/>
      <c r="T9401"/>
      <c r="U9401"/>
      <c r="V9401"/>
      <c r="W9401"/>
      <c r="X9401"/>
      <c r="Y9401"/>
      <c r="Z9401"/>
      <c r="AA9401"/>
      <c r="AB9401"/>
      <c r="AC9401"/>
    </row>
    <row r="9402" spans="2:29" s="14" customFormat="1" x14ac:dyDescent="0.25">
      <c r="B9402"/>
      <c r="C9402"/>
      <c r="D9402"/>
      <c r="E9402"/>
      <c r="F9402"/>
      <c r="G9402"/>
      <c r="H9402"/>
      <c r="I9402"/>
      <c r="J9402"/>
      <c r="K9402" s="91"/>
      <c r="L9402" s="91"/>
      <c r="M9402" s="91"/>
      <c r="R9402"/>
      <c r="S9402"/>
      <c r="T9402"/>
      <c r="U9402"/>
      <c r="V9402"/>
      <c r="W9402"/>
      <c r="X9402"/>
      <c r="Y9402"/>
      <c r="Z9402"/>
      <c r="AA9402"/>
      <c r="AB9402"/>
      <c r="AC9402"/>
    </row>
    <row r="9403" spans="2:29" s="14" customFormat="1" x14ac:dyDescent="0.25">
      <c r="B9403"/>
      <c r="C9403"/>
      <c r="D9403"/>
      <c r="E9403"/>
      <c r="F9403"/>
      <c r="G9403"/>
      <c r="H9403"/>
      <c r="I9403"/>
      <c r="J9403"/>
      <c r="K9403" s="91"/>
      <c r="L9403" s="91"/>
      <c r="M9403" s="91"/>
      <c r="R9403"/>
      <c r="S9403"/>
      <c r="T9403"/>
      <c r="U9403"/>
      <c r="V9403"/>
      <c r="W9403"/>
      <c r="X9403"/>
      <c r="Y9403"/>
      <c r="Z9403"/>
      <c r="AA9403"/>
      <c r="AB9403"/>
      <c r="AC9403"/>
    </row>
    <row r="9404" spans="2:29" s="14" customFormat="1" x14ac:dyDescent="0.25">
      <c r="B9404"/>
      <c r="C9404"/>
      <c r="D9404"/>
      <c r="E9404"/>
      <c r="F9404"/>
      <c r="G9404"/>
      <c r="H9404"/>
      <c r="I9404"/>
      <c r="J9404"/>
      <c r="K9404" s="91"/>
      <c r="L9404" s="91"/>
      <c r="M9404" s="91"/>
      <c r="R9404"/>
      <c r="S9404"/>
      <c r="T9404"/>
      <c r="U9404"/>
      <c r="V9404"/>
      <c r="W9404"/>
      <c r="X9404"/>
      <c r="Y9404"/>
      <c r="Z9404"/>
      <c r="AA9404"/>
      <c r="AB9404"/>
      <c r="AC9404"/>
    </row>
    <row r="9405" spans="2:29" s="14" customFormat="1" x14ac:dyDescent="0.25">
      <c r="B9405"/>
      <c r="C9405"/>
      <c r="D9405"/>
      <c r="E9405"/>
      <c r="F9405"/>
      <c r="G9405"/>
      <c r="H9405"/>
      <c r="I9405"/>
      <c r="J9405"/>
      <c r="K9405" s="91"/>
      <c r="L9405" s="91"/>
      <c r="M9405" s="91"/>
      <c r="R9405"/>
      <c r="S9405"/>
      <c r="T9405"/>
      <c r="U9405"/>
      <c r="V9405"/>
      <c r="W9405"/>
      <c r="X9405"/>
      <c r="Y9405"/>
      <c r="Z9405"/>
      <c r="AA9405"/>
      <c r="AB9405"/>
      <c r="AC9405"/>
    </row>
    <row r="9406" spans="2:29" s="14" customFormat="1" x14ac:dyDescent="0.25">
      <c r="B9406"/>
      <c r="C9406"/>
      <c r="D9406"/>
      <c r="E9406"/>
      <c r="F9406"/>
      <c r="G9406"/>
      <c r="H9406"/>
      <c r="I9406"/>
      <c r="J9406"/>
      <c r="K9406" s="91"/>
      <c r="L9406" s="91"/>
      <c r="M9406" s="91"/>
      <c r="R9406"/>
      <c r="S9406"/>
      <c r="T9406"/>
      <c r="U9406"/>
      <c r="V9406"/>
      <c r="W9406"/>
      <c r="X9406"/>
      <c r="Y9406"/>
      <c r="Z9406"/>
      <c r="AA9406"/>
      <c r="AB9406"/>
      <c r="AC9406"/>
    </row>
    <row r="9407" spans="2:29" s="14" customFormat="1" x14ac:dyDescent="0.25">
      <c r="B9407"/>
      <c r="C9407"/>
      <c r="D9407"/>
      <c r="E9407"/>
      <c r="F9407"/>
      <c r="G9407"/>
      <c r="H9407"/>
      <c r="I9407"/>
      <c r="J9407"/>
      <c r="K9407" s="91"/>
      <c r="L9407" s="91"/>
      <c r="M9407" s="91"/>
      <c r="R9407"/>
      <c r="S9407"/>
      <c r="T9407"/>
      <c r="U9407"/>
      <c r="V9407"/>
      <c r="W9407"/>
      <c r="X9407"/>
      <c r="Y9407"/>
      <c r="Z9407"/>
      <c r="AA9407"/>
      <c r="AB9407"/>
      <c r="AC9407"/>
    </row>
    <row r="9408" spans="2:29" s="14" customFormat="1" x14ac:dyDescent="0.25">
      <c r="B9408"/>
      <c r="C9408"/>
      <c r="D9408"/>
      <c r="E9408"/>
      <c r="F9408"/>
      <c r="G9408"/>
      <c r="H9408"/>
      <c r="I9408"/>
      <c r="J9408"/>
      <c r="K9408" s="91"/>
      <c r="L9408" s="91"/>
      <c r="M9408" s="91"/>
      <c r="R9408"/>
      <c r="S9408"/>
      <c r="T9408"/>
      <c r="U9408"/>
      <c r="V9408"/>
      <c r="W9408"/>
      <c r="X9408"/>
      <c r="Y9408"/>
      <c r="Z9408"/>
      <c r="AA9408"/>
      <c r="AB9408"/>
      <c r="AC9408"/>
    </row>
    <row r="9409" spans="2:29" s="14" customFormat="1" x14ac:dyDescent="0.25">
      <c r="B9409"/>
      <c r="C9409"/>
      <c r="D9409"/>
      <c r="E9409"/>
      <c r="F9409"/>
      <c r="G9409"/>
      <c r="H9409"/>
      <c r="I9409"/>
      <c r="J9409"/>
      <c r="K9409" s="91"/>
      <c r="L9409" s="91"/>
      <c r="M9409" s="91"/>
      <c r="R9409"/>
      <c r="S9409"/>
      <c r="T9409"/>
      <c r="U9409"/>
      <c r="V9409"/>
      <c r="W9409"/>
      <c r="X9409"/>
      <c r="Y9409"/>
      <c r="Z9409"/>
      <c r="AA9409"/>
      <c r="AB9409"/>
      <c r="AC9409"/>
    </row>
    <row r="9410" spans="2:29" s="14" customFormat="1" x14ac:dyDescent="0.25">
      <c r="B9410"/>
      <c r="C9410"/>
      <c r="D9410"/>
      <c r="E9410"/>
      <c r="F9410"/>
      <c r="G9410"/>
      <c r="H9410"/>
      <c r="I9410"/>
      <c r="J9410"/>
      <c r="K9410" s="91"/>
      <c r="L9410" s="91"/>
      <c r="M9410" s="91"/>
      <c r="R9410"/>
      <c r="S9410"/>
      <c r="T9410"/>
      <c r="U9410"/>
      <c r="V9410"/>
      <c r="W9410"/>
      <c r="X9410"/>
      <c r="Y9410"/>
      <c r="Z9410"/>
      <c r="AA9410"/>
      <c r="AB9410"/>
      <c r="AC9410"/>
    </row>
    <row r="9411" spans="2:29" s="14" customFormat="1" x14ac:dyDescent="0.25">
      <c r="B9411"/>
      <c r="C9411"/>
      <c r="D9411"/>
      <c r="E9411"/>
      <c r="F9411"/>
      <c r="G9411"/>
      <c r="H9411"/>
      <c r="I9411"/>
      <c r="J9411"/>
      <c r="K9411" s="91"/>
      <c r="L9411" s="91"/>
      <c r="M9411" s="91"/>
      <c r="R9411"/>
      <c r="S9411"/>
      <c r="T9411"/>
      <c r="U9411"/>
      <c r="V9411"/>
      <c r="W9411"/>
      <c r="X9411"/>
      <c r="Y9411"/>
      <c r="Z9411"/>
      <c r="AA9411"/>
      <c r="AB9411"/>
      <c r="AC9411"/>
    </row>
    <row r="9412" spans="2:29" s="14" customFormat="1" x14ac:dyDescent="0.25">
      <c r="B9412"/>
      <c r="C9412"/>
      <c r="D9412"/>
      <c r="E9412"/>
      <c r="F9412"/>
      <c r="G9412"/>
      <c r="H9412"/>
      <c r="I9412"/>
      <c r="J9412"/>
      <c r="K9412" s="91"/>
      <c r="L9412" s="91"/>
      <c r="M9412" s="91"/>
      <c r="R9412"/>
      <c r="S9412"/>
      <c r="T9412"/>
      <c r="U9412"/>
      <c r="V9412"/>
      <c r="W9412"/>
      <c r="X9412"/>
      <c r="Y9412"/>
      <c r="Z9412"/>
      <c r="AA9412"/>
      <c r="AB9412"/>
      <c r="AC9412"/>
    </row>
    <row r="9413" spans="2:29" s="14" customFormat="1" x14ac:dyDescent="0.25">
      <c r="B9413"/>
      <c r="C9413"/>
      <c r="D9413"/>
      <c r="E9413"/>
      <c r="F9413"/>
      <c r="G9413"/>
      <c r="H9413"/>
      <c r="I9413"/>
      <c r="J9413"/>
      <c r="K9413" s="91"/>
      <c r="L9413" s="91"/>
      <c r="M9413" s="91"/>
      <c r="R9413"/>
      <c r="S9413"/>
      <c r="T9413"/>
      <c r="U9413"/>
      <c r="V9413"/>
      <c r="W9413"/>
      <c r="X9413"/>
      <c r="Y9413"/>
      <c r="Z9413"/>
      <c r="AA9413"/>
      <c r="AB9413"/>
      <c r="AC9413"/>
    </row>
    <row r="9414" spans="2:29" s="14" customFormat="1" x14ac:dyDescent="0.25">
      <c r="B9414"/>
      <c r="C9414"/>
      <c r="D9414"/>
      <c r="E9414"/>
      <c r="F9414"/>
      <c r="G9414"/>
      <c r="H9414"/>
      <c r="I9414"/>
      <c r="J9414"/>
      <c r="K9414" s="91"/>
      <c r="L9414" s="91"/>
      <c r="M9414" s="91"/>
      <c r="R9414"/>
      <c r="S9414"/>
      <c r="T9414"/>
      <c r="U9414"/>
      <c r="V9414"/>
      <c r="W9414"/>
      <c r="X9414"/>
      <c r="Y9414"/>
      <c r="Z9414"/>
      <c r="AA9414"/>
      <c r="AB9414"/>
      <c r="AC9414"/>
    </row>
    <row r="9415" spans="2:29" s="14" customFormat="1" x14ac:dyDescent="0.25">
      <c r="B9415"/>
      <c r="C9415"/>
      <c r="D9415"/>
      <c r="E9415"/>
      <c r="F9415"/>
      <c r="G9415"/>
      <c r="H9415"/>
      <c r="I9415"/>
      <c r="J9415"/>
      <c r="K9415" s="91"/>
      <c r="L9415" s="91"/>
      <c r="M9415" s="91"/>
      <c r="R9415"/>
      <c r="S9415"/>
      <c r="T9415"/>
      <c r="U9415"/>
      <c r="V9415"/>
      <c r="W9415"/>
      <c r="X9415"/>
      <c r="Y9415"/>
      <c r="Z9415"/>
      <c r="AA9415"/>
      <c r="AB9415"/>
      <c r="AC9415"/>
    </row>
    <row r="9416" spans="2:29" s="14" customFormat="1" x14ac:dyDescent="0.25">
      <c r="B9416"/>
      <c r="C9416"/>
      <c r="D9416"/>
      <c r="E9416"/>
      <c r="F9416"/>
      <c r="G9416"/>
      <c r="H9416"/>
      <c r="I9416"/>
      <c r="J9416"/>
      <c r="K9416" s="91"/>
      <c r="L9416" s="91"/>
      <c r="M9416" s="91"/>
      <c r="R9416"/>
      <c r="S9416"/>
      <c r="T9416"/>
      <c r="U9416"/>
      <c r="V9416"/>
      <c r="W9416"/>
      <c r="X9416"/>
      <c r="Y9416"/>
      <c r="Z9416"/>
      <c r="AA9416"/>
      <c r="AB9416"/>
      <c r="AC9416"/>
    </row>
    <row r="9417" spans="2:29" s="14" customFormat="1" x14ac:dyDescent="0.25">
      <c r="B9417"/>
      <c r="C9417"/>
      <c r="D9417"/>
      <c r="E9417"/>
      <c r="F9417"/>
      <c r="G9417"/>
      <c r="H9417"/>
      <c r="I9417"/>
      <c r="J9417"/>
      <c r="K9417" s="91"/>
      <c r="L9417" s="91"/>
      <c r="M9417" s="91"/>
      <c r="R9417"/>
      <c r="S9417"/>
      <c r="T9417"/>
      <c r="U9417"/>
      <c r="V9417"/>
      <c r="W9417"/>
      <c r="X9417"/>
      <c r="Y9417"/>
      <c r="Z9417"/>
      <c r="AA9417"/>
      <c r="AB9417"/>
      <c r="AC9417"/>
    </row>
    <row r="9418" spans="2:29" s="14" customFormat="1" x14ac:dyDescent="0.25">
      <c r="B9418"/>
      <c r="C9418"/>
      <c r="D9418"/>
      <c r="E9418"/>
      <c r="F9418"/>
      <c r="G9418"/>
      <c r="H9418"/>
      <c r="I9418"/>
      <c r="J9418"/>
      <c r="K9418" s="91"/>
      <c r="L9418" s="91"/>
      <c r="M9418" s="91"/>
      <c r="R9418"/>
      <c r="S9418"/>
      <c r="T9418"/>
      <c r="U9418"/>
      <c r="V9418"/>
      <c r="W9418"/>
      <c r="X9418"/>
      <c r="Y9418"/>
      <c r="Z9418"/>
      <c r="AA9418"/>
      <c r="AB9418"/>
      <c r="AC9418"/>
    </row>
    <row r="9419" spans="2:29" s="14" customFormat="1" x14ac:dyDescent="0.25">
      <c r="B9419"/>
      <c r="C9419"/>
      <c r="D9419"/>
      <c r="E9419"/>
      <c r="F9419"/>
      <c r="G9419"/>
      <c r="H9419"/>
      <c r="I9419"/>
      <c r="J9419"/>
      <c r="K9419" s="91"/>
      <c r="L9419" s="91"/>
      <c r="M9419" s="91"/>
      <c r="R9419"/>
      <c r="S9419"/>
      <c r="T9419"/>
      <c r="U9419"/>
      <c r="V9419"/>
      <c r="W9419"/>
      <c r="X9419"/>
      <c r="Y9419"/>
      <c r="Z9419"/>
      <c r="AA9419"/>
      <c r="AB9419"/>
      <c r="AC9419"/>
    </row>
    <row r="9420" spans="2:29" s="14" customFormat="1" x14ac:dyDescent="0.25">
      <c r="B9420"/>
      <c r="C9420"/>
      <c r="D9420"/>
      <c r="E9420"/>
      <c r="F9420"/>
      <c r="G9420"/>
      <c r="H9420"/>
      <c r="I9420"/>
      <c r="J9420"/>
      <c r="K9420" s="91"/>
      <c r="L9420" s="91"/>
      <c r="M9420" s="91"/>
      <c r="R9420"/>
      <c r="S9420"/>
      <c r="T9420"/>
      <c r="U9420"/>
      <c r="V9420"/>
      <c r="W9420"/>
      <c r="X9420"/>
      <c r="Y9420"/>
      <c r="Z9420"/>
      <c r="AA9420"/>
      <c r="AB9420"/>
      <c r="AC9420"/>
    </row>
    <row r="9421" spans="2:29" s="14" customFormat="1" x14ac:dyDescent="0.25">
      <c r="B9421"/>
      <c r="C9421"/>
      <c r="D9421"/>
      <c r="E9421"/>
      <c r="F9421"/>
      <c r="G9421"/>
      <c r="H9421"/>
      <c r="I9421"/>
      <c r="J9421"/>
      <c r="K9421" s="91"/>
      <c r="L9421" s="91"/>
      <c r="M9421" s="91"/>
      <c r="R9421"/>
      <c r="S9421"/>
      <c r="T9421"/>
      <c r="U9421"/>
      <c r="V9421"/>
      <c r="W9421"/>
      <c r="X9421"/>
      <c r="Y9421"/>
      <c r="Z9421"/>
      <c r="AA9421"/>
      <c r="AB9421"/>
      <c r="AC9421"/>
    </row>
    <row r="9422" spans="2:29" s="14" customFormat="1" x14ac:dyDescent="0.25">
      <c r="B9422"/>
      <c r="C9422"/>
      <c r="D9422"/>
      <c r="E9422"/>
      <c r="F9422"/>
      <c r="G9422"/>
      <c r="H9422"/>
      <c r="I9422"/>
      <c r="J9422"/>
      <c r="K9422" s="91"/>
      <c r="L9422" s="91"/>
      <c r="M9422" s="91"/>
      <c r="R9422"/>
      <c r="S9422"/>
      <c r="T9422"/>
      <c r="U9422"/>
      <c r="V9422"/>
      <c r="W9422"/>
      <c r="X9422"/>
      <c r="Y9422"/>
      <c r="Z9422"/>
      <c r="AA9422"/>
      <c r="AB9422"/>
      <c r="AC9422"/>
    </row>
    <row r="9423" spans="2:29" s="14" customFormat="1" x14ac:dyDescent="0.25">
      <c r="B9423"/>
      <c r="C9423"/>
      <c r="D9423"/>
      <c r="E9423"/>
      <c r="F9423"/>
      <c r="G9423"/>
      <c r="H9423"/>
      <c r="I9423"/>
      <c r="J9423"/>
      <c r="K9423" s="91"/>
      <c r="L9423" s="91"/>
      <c r="M9423" s="91"/>
      <c r="R9423"/>
      <c r="S9423"/>
      <c r="T9423"/>
      <c r="U9423"/>
      <c r="V9423"/>
      <c r="W9423"/>
      <c r="X9423"/>
      <c r="Y9423"/>
      <c r="Z9423"/>
      <c r="AA9423"/>
      <c r="AB9423"/>
      <c r="AC9423"/>
    </row>
    <row r="9424" spans="2:29" s="14" customFormat="1" x14ac:dyDescent="0.25">
      <c r="B9424"/>
      <c r="C9424"/>
      <c r="D9424"/>
      <c r="E9424"/>
      <c r="F9424"/>
      <c r="G9424"/>
      <c r="H9424"/>
      <c r="I9424"/>
      <c r="J9424"/>
      <c r="K9424" s="91"/>
      <c r="L9424" s="91"/>
      <c r="M9424" s="91"/>
      <c r="R9424"/>
      <c r="S9424"/>
      <c r="T9424"/>
      <c r="U9424"/>
      <c r="V9424"/>
      <c r="W9424"/>
      <c r="X9424"/>
      <c r="Y9424"/>
      <c r="Z9424"/>
      <c r="AA9424"/>
      <c r="AB9424"/>
      <c r="AC9424"/>
    </row>
    <row r="9425" spans="2:29" s="14" customFormat="1" x14ac:dyDescent="0.25">
      <c r="B9425"/>
      <c r="C9425"/>
      <c r="D9425"/>
      <c r="E9425"/>
      <c r="F9425"/>
      <c r="G9425"/>
      <c r="H9425"/>
      <c r="I9425"/>
      <c r="J9425"/>
      <c r="K9425" s="91"/>
      <c r="L9425" s="91"/>
      <c r="M9425" s="91"/>
      <c r="R9425"/>
      <c r="S9425"/>
      <c r="T9425"/>
      <c r="U9425"/>
      <c r="V9425"/>
      <c r="W9425"/>
      <c r="X9425"/>
      <c r="Y9425"/>
      <c r="Z9425"/>
      <c r="AA9425"/>
      <c r="AB9425"/>
      <c r="AC9425"/>
    </row>
    <row r="9426" spans="2:29" s="14" customFormat="1" x14ac:dyDescent="0.25">
      <c r="B9426"/>
      <c r="C9426"/>
      <c r="D9426"/>
      <c r="E9426"/>
      <c r="F9426"/>
      <c r="G9426"/>
      <c r="H9426"/>
      <c r="I9426"/>
      <c r="J9426"/>
      <c r="K9426" s="91"/>
      <c r="L9426" s="91"/>
      <c r="M9426" s="91"/>
      <c r="R9426"/>
      <c r="S9426"/>
      <c r="T9426"/>
      <c r="U9426"/>
      <c r="V9426"/>
      <c r="W9426"/>
      <c r="X9426"/>
      <c r="Y9426"/>
      <c r="Z9426"/>
      <c r="AA9426"/>
      <c r="AB9426"/>
      <c r="AC9426"/>
    </row>
    <row r="9427" spans="2:29" s="14" customFormat="1" x14ac:dyDescent="0.25">
      <c r="B9427"/>
      <c r="C9427"/>
      <c r="D9427"/>
      <c r="E9427"/>
      <c r="F9427"/>
      <c r="G9427"/>
      <c r="H9427"/>
      <c r="I9427"/>
      <c r="J9427"/>
      <c r="K9427" s="91"/>
      <c r="L9427" s="91"/>
      <c r="M9427" s="91"/>
      <c r="R9427"/>
      <c r="S9427"/>
      <c r="T9427"/>
      <c r="U9427"/>
      <c r="V9427"/>
      <c r="W9427"/>
      <c r="X9427"/>
      <c r="Y9427"/>
      <c r="Z9427"/>
      <c r="AA9427"/>
      <c r="AB9427"/>
      <c r="AC9427"/>
    </row>
    <row r="9428" spans="2:29" s="14" customFormat="1" x14ac:dyDescent="0.25">
      <c r="B9428"/>
      <c r="C9428"/>
      <c r="D9428"/>
      <c r="E9428"/>
      <c r="F9428"/>
      <c r="G9428"/>
      <c r="H9428"/>
      <c r="I9428"/>
      <c r="J9428"/>
      <c r="K9428" s="91"/>
      <c r="L9428" s="91"/>
      <c r="M9428" s="91"/>
      <c r="R9428"/>
      <c r="S9428"/>
      <c r="T9428"/>
      <c r="U9428"/>
      <c r="V9428"/>
      <c r="W9428"/>
      <c r="X9428"/>
      <c r="Y9428"/>
      <c r="Z9428"/>
      <c r="AA9428"/>
      <c r="AB9428"/>
      <c r="AC9428"/>
    </row>
    <row r="9429" spans="2:29" s="14" customFormat="1" x14ac:dyDescent="0.25">
      <c r="B9429"/>
      <c r="C9429"/>
      <c r="D9429"/>
      <c r="E9429"/>
      <c r="F9429"/>
      <c r="G9429"/>
      <c r="H9429"/>
      <c r="I9429"/>
      <c r="J9429"/>
      <c r="K9429" s="91"/>
      <c r="L9429" s="91"/>
      <c r="M9429" s="91"/>
      <c r="R9429"/>
      <c r="S9429"/>
      <c r="T9429"/>
      <c r="U9429"/>
      <c r="V9429"/>
      <c r="W9429"/>
      <c r="X9429"/>
      <c r="Y9429"/>
      <c r="Z9429"/>
      <c r="AA9429"/>
      <c r="AB9429"/>
      <c r="AC9429"/>
    </row>
    <row r="9430" spans="2:29" s="14" customFormat="1" x14ac:dyDescent="0.25">
      <c r="B9430"/>
      <c r="C9430"/>
      <c r="D9430"/>
      <c r="E9430"/>
      <c r="F9430"/>
      <c r="G9430"/>
      <c r="H9430"/>
      <c r="I9430"/>
      <c r="J9430"/>
      <c r="K9430" s="91"/>
      <c r="L9430" s="91"/>
      <c r="M9430" s="91"/>
      <c r="R9430"/>
      <c r="S9430"/>
      <c r="T9430"/>
      <c r="U9430"/>
      <c r="V9430"/>
      <c r="W9430"/>
      <c r="X9430"/>
      <c r="Y9430"/>
      <c r="Z9430"/>
      <c r="AA9430"/>
      <c r="AB9430"/>
      <c r="AC9430"/>
    </row>
    <row r="9431" spans="2:29" s="14" customFormat="1" x14ac:dyDescent="0.25">
      <c r="B9431"/>
      <c r="C9431"/>
      <c r="D9431"/>
      <c r="E9431"/>
      <c r="F9431"/>
      <c r="G9431"/>
      <c r="H9431"/>
      <c r="I9431"/>
      <c r="J9431"/>
      <c r="K9431" s="91"/>
      <c r="L9431" s="91"/>
      <c r="M9431" s="91"/>
      <c r="R9431"/>
      <c r="S9431"/>
      <c r="T9431"/>
      <c r="U9431"/>
      <c r="V9431"/>
      <c r="W9431"/>
      <c r="X9431"/>
      <c r="Y9431"/>
      <c r="Z9431"/>
      <c r="AA9431"/>
      <c r="AB9431"/>
      <c r="AC9431"/>
    </row>
    <row r="9432" spans="2:29" s="14" customFormat="1" x14ac:dyDescent="0.25">
      <c r="B9432"/>
      <c r="C9432"/>
      <c r="D9432"/>
      <c r="E9432"/>
      <c r="F9432"/>
      <c r="G9432"/>
      <c r="H9432"/>
      <c r="I9432"/>
      <c r="J9432"/>
      <c r="K9432" s="91"/>
      <c r="L9432" s="91"/>
      <c r="M9432" s="91"/>
      <c r="R9432"/>
      <c r="S9432"/>
      <c r="T9432"/>
      <c r="U9432"/>
      <c r="V9432"/>
      <c r="W9432"/>
      <c r="X9432"/>
      <c r="Y9432"/>
      <c r="Z9432"/>
      <c r="AA9432"/>
      <c r="AB9432"/>
      <c r="AC9432"/>
    </row>
    <row r="9433" spans="2:29" s="14" customFormat="1" x14ac:dyDescent="0.25">
      <c r="B9433"/>
      <c r="C9433"/>
      <c r="D9433"/>
      <c r="E9433"/>
      <c r="F9433"/>
      <c r="G9433"/>
      <c r="H9433"/>
      <c r="I9433"/>
      <c r="J9433"/>
      <c r="K9433" s="91"/>
      <c r="L9433" s="91"/>
      <c r="M9433" s="91"/>
      <c r="R9433"/>
      <c r="S9433"/>
      <c r="T9433"/>
      <c r="U9433"/>
      <c r="V9433"/>
      <c r="W9433"/>
      <c r="X9433"/>
      <c r="Y9433"/>
      <c r="Z9433"/>
      <c r="AA9433"/>
      <c r="AB9433"/>
      <c r="AC9433"/>
    </row>
    <row r="9434" spans="2:29" s="14" customFormat="1" x14ac:dyDescent="0.25">
      <c r="B9434"/>
      <c r="C9434"/>
      <c r="D9434"/>
      <c r="E9434"/>
      <c r="F9434"/>
      <c r="G9434"/>
      <c r="H9434"/>
      <c r="I9434"/>
      <c r="J9434"/>
      <c r="K9434" s="91"/>
      <c r="L9434" s="91"/>
      <c r="M9434" s="91"/>
      <c r="R9434"/>
      <c r="S9434"/>
      <c r="T9434"/>
      <c r="U9434"/>
      <c r="V9434"/>
      <c r="W9434"/>
      <c r="X9434"/>
      <c r="Y9434"/>
      <c r="Z9434"/>
      <c r="AA9434"/>
      <c r="AB9434"/>
      <c r="AC9434"/>
    </row>
    <row r="9435" spans="2:29" s="14" customFormat="1" x14ac:dyDescent="0.25">
      <c r="B9435"/>
      <c r="C9435"/>
      <c r="D9435"/>
      <c r="E9435"/>
      <c r="F9435"/>
      <c r="G9435"/>
      <c r="H9435"/>
      <c r="I9435"/>
      <c r="J9435"/>
      <c r="K9435" s="91"/>
      <c r="L9435" s="91"/>
      <c r="M9435" s="91"/>
      <c r="R9435"/>
      <c r="S9435"/>
      <c r="T9435"/>
      <c r="U9435"/>
      <c r="V9435"/>
      <c r="W9435"/>
      <c r="X9435"/>
      <c r="Y9435"/>
      <c r="Z9435"/>
      <c r="AA9435"/>
      <c r="AB9435"/>
      <c r="AC9435"/>
    </row>
    <row r="9436" spans="2:29" s="14" customFormat="1" x14ac:dyDescent="0.25">
      <c r="B9436"/>
      <c r="C9436"/>
      <c r="D9436"/>
      <c r="E9436"/>
      <c r="F9436"/>
      <c r="G9436"/>
      <c r="H9436"/>
      <c r="I9436"/>
      <c r="J9436"/>
      <c r="K9436" s="91"/>
      <c r="L9436" s="91"/>
      <c r="M9436" s="91"/>
      <c r="R9436"/>
      <c r="S9436"/>
      <c r="T9436"/>
      <c r="U9436"/>
      <c r="V9436"/>
      <c r="W9436"/>
      <c r="X9436"/>
      <c r="Y9436"/>
      <c r="Z9436"/>
      <c r="AA9436"/>
      <c r="AB9436"/>
      <c r="AC9436"/>
    </row>
    <row r="9437" spans="2:29" s="14" customFormat="1" x14ac:dyDescent="0.25">
      <c r="B9437"/>
      <c r="C9437"/>
      <c r="D9437"/>
      <c r="E9437"/>
      <c r="F9437"/>
      <c r="G9437"/>
      <c r="H9437"/>
      <c r="I9437"/>
      <c r="J9437"/>
      <c r="K9437" s="91"/>
      <c r="L9437" s="91"/>
      <c r="M9437" s="91"/>
      <c r="R9437"/>
      <c r="S9437"/>
      <c r="T9437"/>
      <c r="U9437"/>
      <c r="V9437"/>
      <c r="W9437"/>
      <c r="X9437"/>
      <c r="Y9437"/>
      <c r="Z9437"/>
      <c r="AA9437"/>
      <c r="AB9437"/>
      <c r="AC9437"/>
    </row>
    <row r="9438" spans="2:29" s="14" customFormat="1" x14ac:dyDescent="0.25">
      <c r="B9438"/>
      <c r="C9438"/>
      <c r="D9438"/>
      <c r="E9438"/>
      <c r="F9438"/>
      <c r="G9438"/>
      <c r="H9438"/>
      <c r="I9438"/>
      <c r="J9438"/>
      <c r="K9438" s="91"/>
      <c r="L9438" s="91"/>
      <c r="M9438" s="91"/>
      <c r="R9438"/>
      <c r="S9438"/>
      <c r="T9438"/>
      <c r="U9438"/>
      <c r="V9438"/>
      <c r="W9438"/>
      <c r="X9438"/>
      <c r="Y9438"/>
      <c r="Z9438"/>
      <c r="AA9438"/>
      <c r="AB9438"/>
      <c r="AC9438"/>
    </row>
    <row r="9439" spans="2:29" s="14" customFormat="1" x14ac:dyDescent="0.25">
      <c r="B9439"/>
      <c r="C9439"/>
      <c r="D9439"/>
      <c r="E9439"/>
      <c r="F9439"/>
      <c r="G9439"/>
      <c r="H9439"/>
      <c r="I9439"/>
      <c r="J9439"/>
      <c r="K9439" s="91"/>
      <c r="L9439" s="91"/>
      <c r="M9439" s="91"/>
      <c r="R9439"/>
      <c r="S9439"/>
      <c r="T9439"/>
      <c r="U9439"/>
      <c r="V9439"/>
      <c r="W9439"/>
      <c r="X9439"/>
      <c r="Y9439"/>
      <c r="Z9439"/>
      <c r="AA9439"/>
      <c r="AB9439"/>
      <c r="AC9439"/>
    </row>
    <row r="9440" spans="2:29" s="14" customFormat="1" x14ac:dyDescent="0.25">
      <c r="B9440"/>
      <c r="C9440"/>
      <c r="D9440"/>
      <c r="E9440"/>
      <c r="F9440"/>
      <c r="G9440"/>
      <c r="H9440"/>
      <c r="I9440"/>
      <c r="J9440"/>
      <c r="K9440" s="91"/>
      <c r="L9440" s="91"/>
      <c r="M9440" s="91"/>
      <c r="R9440"/>
      <c r="S9440"/>
      <c r="T9440"/>
      <c r="U9440"/>
      <c r="V9440"/>
      <c r="W9440"/>
      <c r="X9440"/>
      <c r="Y9440"/>
      <c r="Z9440"/>
      <c r="AA9440"/>
      <c r="AB9440"/>
      <c r="AC9440"/>
    </row>
    <row r="9441" spans="2:29" s="14" customFormat="1" x14ac:dyDescent="0.25">
      <c r="B9441"/>
      <c r="C9441"/>
      <c r="D9441"/>
      <c r="E9441"/>
      <c r="F9441"/>
      <c r="G9441"/>
      <c r="H9441"/>
      <c r="I9441"/>
      <c r="J9441"/>
      <c r="K9441" s="91"/>
      <c r="L9441" s="91"/>
      <c r="M9441" s="91"/>
      <c r="R9441"/>
      <c r="S9441"/>
      <c r="T9441"/>
      <c r="U9441"/>
      <c r="V9441"/>
      <c r="W9441"/>
      <c r="X9441"/>
      <c r="Y9441"/>
      <c r="Z9441"/>
      <c r="AA9441"/>
      <c r="AB9441"/>
      <c r="AC9441"/>
    </row>
    <row r="9442" spans="2:29" s="14" customFormat="1" x14ac:dyDescent="0.25">
      <c r="B9442"/>
      <c r="C9442"/>
      <c r="D9442"/>
      <c r="E9442"/>
      <c r="F9442"/>
      <c r="G9442"/>
      <c r="H9442"/>
      <c r="I9442"/>
      <c r="J9442"/>
      <c r="K9442" s="91"/>
      <c r="L9442" s="91"/>
      <c r="M9442" s="91"/>
      <c r="R9442"/>
      <c r="S9442"/>
      <c r="T9442"/>
      <c r="U9442"/>
      <c r="V9442"/>
      <c r="W9442"/>
      <c r="X9442"/>
      <c r="Y9442"/>
      <c r="Z9442"/>
      <c r="AA9442"/>
      <c r="AB9442"/>
      <c r="AC9442"/>
    </row>
    <row r="9443" spans="2:29" s="14" customFormat="1" x14ac:dyDescent="0.25">
      <c r="B9443"/>
      <c r="C9443"/>
      <c r="D9443"/>
      <c r="E9443"/>
      <c r="F9443"/>
      <c r="G9443"/>
      <c r="H9443"/>
      <c r="I9443"/>
      <c r="J9443"/>
      <c r="K9443" s="91"/>
      <c r="L9443" s="91"/>
      <c r="M9443" s="91"/>
      <c r="R9443"/>
      <c r="S9443"/>
      <c r="T9443"/>
      <c r="U9443"/>
      <c r="V9443"/>
      <c r="W9443"/>
      <c r="X9443"/>
      <c r="Y9443"/>
      <c r="Z9443"/>
      <c r="AA9443"/>
      <c r="AB9443"/>
      <c r="AC9443"/>
    </row>
    <row r="9444" spans="2:29" s="14" customFormat="1" x14ac:dyDescent="0.25">
      <c r="B9444"/>
      <c r="C9444"/>
      <c r="D9444"/>
      <c r="E9444"/>
      <c r="F9444"/>
      <c r="G9444"/>
      <c r="H9444"/>
      <c r="I9444"/>
      <c r="J9444"/>
      <c r="K9444" s="91"/>
      <c r="L9444" s="91"/>
      <c r="M9444" s="91"/>
      <c r="R9444"/>
      <c r="S9444"/>
      <c r="T9444"/>
      <c r="U9444"/>
      <c r="V9444"/>
      <c r="W9444"/>
      <c r="X9444"/>
      <c r="Y9444"/>
      <c r="Z9444"/>
      <c r="AA9444"/>
      <c r="AB9444"/>
      <c r="AC9444"/>
    </row>
    <row r="9445" spans="2:29" s="14" customFormat="1" x14ac:dyDescent="0.25">
      <c r="B9445"/>
      <c r="C9445"/>
      <c r="D9445"/>
      <c r="E9445"/>
      <c r="F9445"/>
      <c r="G9445"/>
      <c r="H9445"/>
      <c r="I9445"/>
      <c r="J9445"/>
      <c r="K9445" s="91"/>
      <c r="L9445" s="91"/>
      <c r="M9445" s="91"/>
      <c r="R9445"/>
      <c r="S9445"/>
      <c r="T9445"/>
      <c r="U9445"/>
      <c r="V9445"/>
      <c r="W9445"/>
      <c r="X9445"/>
      <c r="Y9445"/>
      <c r="Z9445"/>
      <c r="AA9445"/>
      <c r="AB9445"/>
      <c r="AC9445"/>
    </row>
    <row r="9446" spans="2:29" s="14" customFormat="1" x14ac:dyDescent="0.25">
      <c r="B9446"/>
      <c r="C9446"/>
      <c r="D9446"/>
      <c r="E9446"/>
      <c r="F9446"/>
      <c r="G9446"/>
      <c r="H9446"/>
      <c r="I9446"/>
      <c r="J9446"/>
      <c r="K9446" s="91"/>
      <c r="L9446" s="91"/>
      <c r="M9446" s="91"/>
      <c r="R9446"/>
      <c r="S9446"/>
      <c r="T9446"/>
      <c r="U9446"/>
      <c r="V9446"/>
      <c r="W9446"/>
      <c r="X9446"/>
      <c r="Y9446"/>
      <c r="Z9446"/>
      <c r="AA9446"/>
      <c r="AB9446"/>
      <c r="AC9446"/>
    </row>
    <row r="9447" spans="2:29" s="14" customFormat="1" x14ac:dyDescent="0.25">
      <c r="B9447"/>
      <c r="C9447"/>
      <c r="D9447"/>
      <c r="E9447"/>
      <c r="F9447"/>
      <c r="G9447"/>
      <c r="H9447"/>
      <c r="I9447"/>
      <c r="J9447"/>
      <c r="K9447" s="91"/>
      <c r="L9447" s="91"/>
      <c r="M9447" s="91"/>
      <c r="R9447"/>
      <c r="S9447"/>
      <c r="T9447"/>
      <c r="U9447"/>
      <c r="V9447"/>
      <c r="W9447"/>
      <c r="X9447"/>
      <c r="Y9447"/>
      <c r="Z9447"/>
      <c r="AA9447"/>
      <c r="AB9447"/>
      <c r="AC9447"/>
    </row>
    <row r="9448" spans="2:29" s="14" customFormat="1" x14ac:dyDescent="0.25">
      <c r="B9448"/>
      <c r="C9448"/>
      <c r="D9448"/>
      <c r="E9448"/>
      <c r="F9448"/>
      <c r="G9448"/>
      <c r="H9448"/>
      <c r="I9448"/>
      <c r="J9448"/>
      <c r="K9448" s="91"/>
      <c r="L9448" s="91"/>
      <c r="M9448" s="91"/>
      <c r="R9448"/>
      <c r="S9448"/>
      <c r="T9448"/>
      <c r="U9448"/>
      <c r="V9448"/>
      <c r="W9448"/>
      <c r="X9448"/>
      <c r="Y9448"/>
      <c r="Z9448"/>
      <c r="AA9448"/>
      <c r="AB9448"/>
      <c r="AC9448"/>
    </row>
    <row r="9449" spans="2:29" s="14" customFormat="1" x14ac:dyDescent="0.25">
      <c r="B9449"/>
      <c r="C9449"/>
      <c r="D9449"/>
      <c r="E9449"/>
      <c r="F9449"/>
      <c r="G9449"/>
      <c r="H9449"/>
      <c r="I9449"/>
      <c r="J9449"/>
      <c r="K9449" s="91"/>
      <c r="L9449" s="91"/>
      <c r="M9449" s="91"/>
      <c r="R9449"/>
      <c r="S9449"/>
      <c r="T9449"/>
      <c r="U9449"/>
      <c r="V9449"/>
      <c r="W9449"/>
      <c r="X9449"/>
      <c r="Y9449"/>
      <c r="Z9449"/>
      <c r="AA9449"/>
      <c r="AB9449"/>
      <c r="AC9449"/>
    </row>
    <row r="9450" spans="2:29" s="14" customFormat="1" x14ac:dyDescent="0.25">
      <c r="B9450"/>
      <c r="C9450"/>
      <c r="D9450"/>
      <c r="E9450"/>
      <c r="F9450"/>
      <c r="G9450"/>
      <c r="H9450"/>
      <c r="I9450"/>
      <c r="J9450"/>
      <c r="K9450" s="91"/>
      <c r="L9450" s="91"/>
      <c r="M9450" s="91"/>
      <c r="R9450"/>
      <c r="S9450"/>
      <c r="T9450"/>
      <c r="U9450"/>
      <c r="V9450"/>
      <c r="W9450"/>
      <c r="X9450"/>
      <c r="Y9450"/>
      <c r="Z9450"/>
      <c r="AA9450"/>
      <c r="AB9450"/>
      <c r="AC9450"/>
    </row>
    <row r="9451" spans="2:29" s="14" customFormat="1" x14ac:dyDescent="0.25">
      <c r="B9451"/>
      <c r="C9451"/>
      <c r="D9451"/>
      <c r="E9451"/>
      <c r="F9451"/>
      <c r="G9451"/>
      <c r="H9451"/>
      <c r="I9451"/>
      <c r="J9451"/>
      <c r="K9451" s="91"/>
      <c r="L9451" s="91"/>
      <c r="M9451" s="91"/>
      <c r="R9451"/>
      <c r="S9451"/>
      <c r="T9451"/>
      <c r="U9451"/>
      <c r="V9451"/>
      <c r="W9451"/>
      <c r="X9451"/>
      <c r="Y9451"/>
      <c r="Z9451"/>
      <c r="AA9451"/>
      <c r="AB9451"/>
      <c r="AC9451"/>
    </row>
    <row r="9452" spans="2:29" s="14" customFormat="1" x14ac:dyDescent="0.25">
      <c r="B9452"/>
      <c r="C9452"/>
      <c r="D9452"/>
      <c r="E9452"/>
      <c r="F9452"/>
      <c r="G9452"/>
      <c r="H9452"/>
      <c r="I9452"/>
      <c r="J9452"/>
      <c r="K9452" s="91"/>
      <c r="L9452" s="91"/>
      <c r="M9452" s="91"/>
      <c r="R9452"/>
      <c r="S9452"/>
      <c r="T9452"/>
      <c r="U9452"/>
      <c r="V9452"/>
      <c r="W9452"/>
      <c r="X9452"/>
      <c r="Y9452"/>
      <c r="Z9452"/>
      <c r="AA9452"/>
      <c r="AB9452"/>
      <c r="AC9452"/>
    </row>
    <row r="9453" spans="2:29" s="14" customFormat="1" x14ac:dyDescent="0.25">
      <c r="B9453"/>
      <c r="C9453"/>
      <c r="D9453"/>
      <c r="E9453"/>
      <c r="F9453"/>
      <c r="G9453"/>
      <c r="H9453"/>
      <c r="I9453"/>
      <c r="J9453"/>
      <c r="K9453" s="91"/>
      <c r="L9453" s="91"/>
      <c r="M9453" s="91"/>
      <c r="R9453"/>
      <c r="S9453"/>
      <c r="T9453"/>
      <c r="U9453"/>
      <c r="V9453"/>
      <c r="W9453"/>
      <c r="X9453"/>
      <c r="Y9453"/>
      <c r="Z9453"/>
      <c r="AA9453"/>
      <c r="AB9453"/>
      <c r="AC9453"/>
    </row>
    <row r="9454" spans="2:29" s="14" customFormat="1" x14ac:dyDescent="0.25">
      <c r="B9454"/>
      <c r="C9454"/>
      <c r="D9454"/>
      <c r="E9454"/>
      <c r="F9454"/>
      <c r="G9454"/>
      <c r="H9454"/>
      <c r="I9454"/>
      <c r="J9454"/>
      <c r="K9454" s="91"/>
      <c r="L9454" s="91"/>
      <c r="M9454" s="91"/>
      <c r="R9454"/>
      <c r="S9454"/>
      <c r="T9454"/>
      <c r="U9454"/>
      <c r="V9454"/>
      <c r="W9454"/>
      <c r="X9454"/>
      <c r="Y9454"/>
      <c r="Z9454"/>
      <c r="AA9454"/>
      <c r="AB9454"/>
      <c r="AC9454"/>
    </row>
    <row r="9455" spans="2:29" s="14" customFormat="1" x14ac:dyDescent="0.25">
      <c r="B9455"/>
      <c r="C9455"/>
      <c r="D9455"/>
      <c r="E9455"/>
      <c r="F9455"/>
      <c r="G9455"/>
      <c r="H9455"/>
      <c r="I9455"/>
      <c r="J9455"/>
      <c r="K9455" s="91"/>
      <c r="L9455" s="91"/>
      <c r="M9455" s="91"/>
      <c r="R9455"/>
      <c r="S9455"/>
      <c r="T9455"/>
      <c r="U9455"/>
      <c r="V9455"/>
      <c r="W9455"/>
      <c r="X9455"/>
      <c r="Y9455"/>
      <c r="Z9455"/>
      <c r="AA9455"/>
      <c r="AB9455"/>
      <c r="AC9455"/>
    </row>
    <row r="9456" spans="2:29" s="14" customFormat="1" x14ac:dyDescent="0.25">
      <c r="B9456"/>
      <c r="C9456"/>
      <c r="D9456"/>
      <c r="E9456"/>
      <c r="F9456"/>
      <c r="G9456"/>
      <c r="H9456"/>
      <c r="I9456"/>
      <c r="J9456"/>
      <c r="K9456" s="91"/>
      <c r="L9456" s="91"/>
      <c r="M9456" s="91"/>
      <c r="R9456"/>
      <c r="S9456"/>
      <c r="T9456"/>
      <c r="U9456"/>
      <c r="V9456"/>
      <c r="W9456"/>
      <c r="X9456"/>
      <c r="Y9456"/>
      <c r="Z9456"/>
      <c r="AA9456"/>
      <c r="AB9456"/>
      <c r="AC9456"/>
    </row>
    <row r="9457" spans="2:29" s="14" customFormat="1" x14ac:dyDescent="0.25">
      <c r="B9457"/>
      <c r="C9457"/>
      <c r="D9457"/>
      <c r="E9457"/>
      <c r="F9457"/>
      <c r="G9457"/>
      <c r="H9457"/>
      <c r="I9457"/>
      <c r="J9457"/>
      <c r="K9457" s="91"/>
      <c r="L9457" s="91"/>
      <c r="M9457" s="91"/>
      <c r="R9457"/>
      <c r="S9457"/>
      <c r="T9457"/>
      <c r="U9457"/>
      <c r="V9457"/>
      <c r="W9457"/>
      <c r="X9457"/>
      <c r="Y9457"/>
      <c r="Z9457"/>
      <c r="AA9457"/>
      <c r="AB9457"/>
      <c r="AC9457"/>
    </row>
    <row r="9458" spans="2:29" s="14" customFormat="1" x14ac:dyDescent="0.25">
      <c r="B9458"/>
      <c r="C9458"/>
      <c r="D9458"/>
      <c r="E9458"/>
      <c r="F9458"/>
      <c r="G9458"/>
      <c r="H9458"/>
      <c r="I9458"/>
      <c r="J9458"/>
      <c r="K9458" s="91"/>
      <c r="L9458" s="91"/>
      <c r="M9458" s="91"/>
      <c r="R9458"/>
      <c r="S9458"/>
      <c r="T9458"/>
      <c r="U9458"/>
      <c r="V9458"/>
      <c r="W9458"/>
      <c r="X9458"/>
      <c r="Y9458"/>
      <c r="Z9458"/>
      <c r="AA9458"/>
      <c r="AB9458"/>
      <c r="AC9458"/>
    </row>
    <row r="9459" spans="2:29" s="14" customFormat="1" x14ac:dyDescent="0.25">
      <c r="B9459"/>
      <c r="C9459"/>
      <c r="D9459"/>
      <c r="E9459"/>
      <c r="F9459"/>
      <c r="G9459"/>
      <c r="H9459"/>
      <c r="I9459"/>
      <c r="J9459"/>
      <c r="K9459" s="91"/>
      <c r="L9459" s="91"/>
      <c r="M9459" s="91"/>
      <c r="R9459"/>
      <c r="S9459"/>
      <c r="T9459"/>
      <c r="U9459"/>
      <c r="V9459"/>
      <c r="W9459"/>
      <c r="X9459"/>
      <c r="Y9459"/>
      <c r="Z9459"/>
      <c r="AA9459"/>
      <c r="AB9459"/>
      <c r="AC9459"/>
    </row>
    <row r="9460" spans="2:29" s="14" customFormat="1" x14ac:dyDescent="0.25">
      <c r="B9460"/>
      <c r="C9460"/>
      <c r="D9460"/>
      <c r="E9460"/>
      <c r="F9460"/>
      <c r="G9460"/>
      <c r="H9460"/>
      <c r="I9460"/>
      <c r="J9460"/>
      <c r="K9460" s="91"/>
      <c r="L9460" s="91"/>
      <c r="M9460" s="91"/>
      <c r="R9460"/>
      <c r="S9460"/>
      <c r="T9460"/>
      <c r="U9460"/>
      <c r="V9460"/>
      <c r="W9460"/>
      <c r="X9460"/>
      <c r="Y9460"/>
      <c r="Z9460"/>
      <c r="AA9460"/>
      <c r="AB9460"/>
      <c r="AC9460"/>
    </row>
    <row r="9461" spans="2:29" s="14" customFormat="1" x14ac:dyDescent="0.25">
      <c r="B9461"/>
      <c r="C9461"/>
      <c r="D9461"/>
      <c r="E9461"/>
      <c r="F9461"/>
      <c r="G9461"/>
      <c r="H9461"/>
      <c r="I9461"/>
      <c r="J9461"/>
      <c r="K9461" s="91"/>
      <c r="L9461" s="91"/>
      <c r="M9461" s="91"/>
      <c r="R9461"/>
      <c r="S9461"/>
      <c r="T9461"/>
      <c r="U9461"/>
      <c r="V9461"/>
      <c r="W9461"/>
      <c r="X9461"/>
      <c r="Y9461"/>
      <c r="Z9461"/>
      <c r="AA9461"/>
      <c r="AB9461"/>
      <c r="AC9461"/>
    </row>
    <row r="9462" spans="2:29" s="14" customFormat="1" x14ac:dyDescent="0.25">
      <c r="B9462"/>
      <c r="C9462"/>
      <c r="D9462"/>
      <c r="E9462"/>
      <c r="F9462"/>
      <c r="G9462"/>
      <c r="H9462"/>
      <c r="I9462"/>
      <c r="J9462"/>
      <c r="K9462" s="91"/>
      <c r="L9462" s="91"/>
      <c r="M9462" s="91"/>
      <c r="R9462"/>
      <c r="S9462"/>
      <c r="T9462"/>
      <c r="U9462"/>
      <c r="V9462"/>
      <c r="W9462"/>
      <c r="X9462"/>
      <c r="Y9462"/>
      <c r="Z9462"/>
      <c r="AA9462"/>
      <c r="AB9462"/>
      <c r="AC9462"/>
    </row>
    <row r="9463" spans="2:29" s="14" customFormat="1" x14ac:dyDescent="0.25">
      <c r="B9463"/>
      <c r="C9463"/>
      <c r="D9463"/>
      <c r="E9463"/>
      <c r="F9463"/>
      <c r="G9463"/>
      <c r="H9463"/>
      <c r="I9463"/>
      <c r="J9463"/>
      <c r="K9463" s="91"/>
      <c r="L9463" s="91"/>
      <c r="M9463" s="91"/>
      <c r="R9463"/>
      <c r="S9463"/>
      <c r="T9463"/>
      <c r="U9463"/>
      <c r="V9463"/>
      <c r="W9463"/>
      <c r="X9463"/>
      <c r="Y9463"/>
      <c r="Z9463"/>
      <c r="AA9463"/>
      <c r="AB9463"/>
      <c r="AC9463"/>
    </row>
    <row r="9464" spans="2:29" s="14" customFormat="1" x14ac:dyDescent="0.25">
      <c r="B9464"/>
      <c r="C9464"/>
      <c r="D9464"/>
      <c r="E9464"/>
      <c r="F9464"/>
      <c r="G9464"/>
      <c r="H9464"/>
      <c r="I9464"/>
      <c r="J9464"/>
      <c r="K9464" s="91"/>
      <c r="L9464" s="91"/>
      <c r="M9464" s="91"/>
      <c r="R9464"/>
      <c r="S9464"/>
      <c r="T9464"/>
      <c r="U9464"/>
      <c r="V9464"/>
      <c r="W9464"/>
      <c r="X9464"/>
      <c r="Y9464"/>
      <c r="Z9464"/>
      <c r="AA9464"/>
      <c r="AB9464"/>
      <c r="AC9464"/>
    </row>
    <row r="9465" spans="2:29" s="14" customFormat="1" x14ac:dyDescent="0.25">
      <c r="B9465"/>
      <c r="C9465"/>
      <c r="D9465"/>
      <c r="E9465"/>
      <c r="F9465"/>
      <c r="G9465"/>
      <c r="H9465"/>
      <c r="I9465"/>
      <c r="J9465"/>
      <c r="K9465" s="91"/>
      <c r="L9465" s="91"/>
      <c r="M9465" s="91"/>
      <c r="R9465"/>
      <c r="S9465"/>
      <c r="T9465"/>
      <c r="U9465"/>
      <c r="V9465"/>
      <c r="W9465"/>
      <c r="X9465"/>
      <c r="Y9465"/>
      <c r="Z9465"/>
      <c r="AA9465"/>
      <c r="AB9465"/>
      <c r="AC9465"/>
    </row>
    <row r="9466" spans="2:29" s="14" customFormat="1" x14ac:dyDescent="0.25">
      <c r="B9466"/>
      <c r="C9466"/>
      <c r="D9466"/>
      <c r="E9466"/>
      <c r="F9466"/>
      <c r="G9466"/>
      <c r="H9466"/>
      <c r="I9466"/>
      <c r="J9466"/>
      <c r="K9466" s="91"/>
      <c r="L9466" s="91"/>
      <c r="M9466" s="91"/>
      <c r="R9466"/>
      <c r="S9466"/>
      <c r="T9466"/>
      <c r="U9466"/>
      <c r="V9466"/>
      <c r="W9466"/>
      <c r="X9466"/>
      <c r="Y9466"/>
      <c r="Z9466"/>
      <c r="AA9466"/>
      <c r="AB9466"/>
      <c r="AC9466"/>
    </row>
    <row r="9467" spans="2:29" s="14" customFormat="1" x14ac:dyDescent="0.25">
      <c r="B9467"/>
      <c r="C9467"/>
      <c r="D9467"/>
      <c r="E9467"/>
      <c r="F9467"/>
      <c r="G9467"/>
      <c r="H9467"/>
      <c r="I9467"/>
      <c r="J9467"/>
      <c r="K9467" s="91"/>
      <c r="L9467" s="91"/>
      <c r="M9467" s="91"/>
      <c r="R9467"/>
      <c r="S9467"/>
      <c r="T9467"/>
      <c r="U9467"/>
      <c r="V9467"/>
      <c r="W9467"/>
      <c r="X9467"/>
      <c r="Y9467"/>
      <c r="Z9467"/>
      <c r="AA9467"/>
      <c r="AB9467"/>
      <c r="AC9467"/>
    </row>
    <row r="9468" spans="2:29" s="14" customFormat="1" x14ac:dyDescent="0.25">
      <c r="B9468"/>
      <c r="C9468"/>
      <c r="D9468"/>
      <c r="E9468"/>
      <c r="F9468"/>
      <c r="G9468"/>
      <c r="H9468"/>
      <c r="I9468"/>
      <c r="J9468"/>
      <c r="K9468" s="91"/>
      <c r="L9468" s="91"/>
      <c r="M9468" s="91"/>
      <c r="R9468"/>
      <c r="S9468"/>
      <c r="T9468"/>
      <c r="U9468"/>
      <c r="V9468"/>
      <c r="W9468"/>
      <c r="X9468"/>
      <c r="Y9468"/>
      <c r="Z9468"/>
      <c r="AA9468"/>
      <c r="AB9468"/>
      <c r="AC9468"/>
    </row>
    <row r="9469" spans="2:29" s="14" customFormat="1" x14ac:dyDescent="0.25">
      <c r="B9469"/>
      <c r="C9469"/>
      <c r="D9469"/>
      <c r="E9469"/>
      <c r="F9469"/>
      <c r="G9469"/>
      <c r="H9469"/>
      <c r="I9469"/>
      <c r="J9469"/>
      <c r="K9469" s="91"/>
      <c r="L9469" s="91"/>
      <c r="M9469" s="91"/>
      <c r="R9469"/>
      <c r="S9469"/>
      <c r="T9469"/>
      <c r="U9469"/>
      <c r="V9469"/>
      <c r="W9469"/>
      <c r="X9469"/>
      <c r="Y9469"/>
      <c r="Z9469"/>
      <c r="AA9469"/>
      <c r="AB9469"/>
      <c r="AC9469"/>
    </row>
    <row r="9470" spans="2:29" s="14" customFormat="1" x14ac:dyDescent="0.25">
      <c r="B9470"/>
      <c r="C9470"/>
      <c r="D9470"/>
      <c r="E9470"/>
      <c r="F9470"/>
      <c r="G9470"/>
      <c r="H9470"/>
      <c r="I9470"/>
      <c r="J9470"/>
      <c r="K9470" s="91"/>
      <c r="L9470" s="91"/>
      <c r="M9470" s="91"/>
      <c r="R9470"/>
      <c r="S9470"/>
      <c r="T9470"/>
      <c r="U9470"/>
      <c r="V9470"/>
      <c r="W9470"/>
      <c r="X9470"/>
      <c r="Y9470"/>
      <c r="Z9470"/>
      <c r="AA9470"/>
      <c r="AB9470"/>
      <c r="AC9470"/>
    </row>
    <row r="9471" spans="2:29" s="14" customFormat="1" x14ac:dyDescent="0.25">
      <c r="B9471"/>
      <c r="C9471"/>
      <c r="D9471"/>
      <c r="E9471"/>
      <c r="F9471"/>
      <c r="G9471"/>
      <c r="H9471"/>
      <c r="I9471"/>
      <c r="J9471"/>
      <c r="K9471" s="91"/>
      <c r="L9471" s="91"/>
      <c r="M9471" s="91"/>
      <c r="R9471"/>
      <c r="S9471"/>
      <c r="T9471"/>
      <c r="U9471"/>
      <c r="V9471"/>
      <c r="W9471"/>
      <c r="X9471"/>
      <c r="Y9471"/>
      <c r="Z9471"/>
      <c r="AA9471"/>
      <c r="AB9471"/>
      <c r="AC9471"/>
    </row>
    <row r="9472" spans="2:29" s="14" customFormat="1" x14ac:dyDescent="0.25">
      <c r="B9472"/>
      <c r="C9472"/>
      <c r="D9472"/>
      <c r="E9472"/>
      <c r="F9472"/>
      <c r="G9472"/>
      <c r="H9472"/>
      <c r="I9472"/>
      <c r="J9472"/>
      <c r="K9472" s="91"/>
      <c r="L9472" s="91"/>
      <c r="M9472" s="91"/>
      <c r="R9472"/>
      <c r="S9472"/>
      <c r="T9472"/>
      <c r="U9472"/>
      <c r="V9472"/>
      <c r="W9472"/>
      <c r="X9472"/>
      <c r="Y9472"/>
      <c r="Z9472"/>
      <c r="AA9472"/>
      <c r="AB9472"/>
      <c r="AC9472"/>
    </row>
    <row r="9473" spans="2:29" s="14" customFormat="1" x14ac:dyDescent="0.25">
      <c r="B9473"/>
      <c r="C9473"/>
      <c r="D9473"/>
      <c r="E9473"/>
      <c r="F9473"/>
      <c r="G9473"/>
      <c r="H9473"/>
      <c r="I9473"/>
      <c r="J9473"/>
      <c r="K9473" s="91"/>
      <c r="L9473" s="91"/>
      <c r="M9473" s="91"/>
      <c r="R9473"/>
      <c r="S9473"/>
      <c r="T9473"/>
      <c r="U9473"/>
      <c r="V9473"/>
      <c r="W9473"/>
      <c r="X9473"/>
      <c r="Y9473"/>
      <c r="Z9473"/>
      <c r="AA9473"/>
      <c r="AB9473"/>
      <c r="AC9473"/>
    </row>
    <row r="9474" spans="2:29" s="14" customFormat="1" x14ac:dyDescent="0.25">
      <c r="B9474"/>
      <c r="C9474"/>
      <c r="D9474"/>
      <c r="E9474"/>
      <c r="F9474"/>
      <c r="G9474"/>
      <c r="H9474"/>
      <c r="I9474"/>
      <c r="J9474"/>
      <c r="K9474" s="91"/>
      <c r="L9474" s="91"/>
      <c r="M9474" s="91"/>
      <c r="R9474"/>
      <c r="S9474"/>
      <c r="T9474"/>
      <c r="U9474"/>
      <c r="V9474"/>
      <c r="W9474"/>
      <c r="X9474"/>
      <c r="Y9474"/>
      <c r="Z9474"/>
      <c r="AA9474"/>
      <c r="AB9474"/>
      <c r="AC9474"/>
    </row>
    <row r="9475" spans="2:29" s="14" customFormat="1" x14ac:dyDescent="0.25">
      <c r="B9475"/>
      <c r="C9475"/>
      <c r="D9475"/>
      <c r="E9475"/>
      <c r="F9475"/>
      <c r="G9475"/>
      <c r="H9475"/>
      <c r="I9475"/>
      <c r="J9475"/>
      <c r="K9475" s="91"/>
      <c r="L9475" s="91"/>
      <c r="M9475" s="91"/>
      <c r="R9475"/>
      <c r="S9475"/>
      <c r="T9475"/>
      <c r="U9475"/>
      <c r="V9475"/>
      <c r="W9475"/>
      <c r="X9475"/>
      <c r="Y9475"/>
      <c r="Z9475"/>
      <c r="AA9475"/>
      <c r="AB9475"/>
      <c r="AC9475"/>
    </row>
    <row r="9476" spans="2:29" s="14" customFormat="1" x14ac:dyDescent="0.25">
      <c r="B9476"/>
      <c r="C9476"/>
      <c r="D9476"/>
      <c r="E9476"/>
      <c r="F9476"/>
      <c r="G9476"/>
      <c r="H9476"/>
      <c r="I9476"/>
      <c r="J9476"/>
      <c r="K9476" s="91"/>
      <c r="L9476" s="91"/>
      <c r="M9476" s="91"/>
      <c r="R9476"/>
      <c r="S9476"/>
      <c r="T9476"/>
      <c r="U9476"/>
      <c r="V9476"/>
      <c r="W9476"/>
      <c r="X9476"/>
      <c r="Y9476"/>
      <c r="Z9476"/>
      <c r="AA9476"/>
      <c r="AB9476"/>
      <c r="AC9476"/>
    </row>
    <row r="9477" spans="2:29" s="14" customFormat="1" x14ac:dyDescent="0.25">
      <c r="B9477"/>
      <c r="C9477"/>
      <c r="D9477"/>
      <c r="E9477"/>
      <c r="F9477"/>
      <c r="G9477"/>
      <c r="H9477"/>
      <c r="I9477"/>
      <c r="J9477"/>
      <c r="K9477" s="91"/>
      <c r="L9477" s="91"/>
      <c r="M9477" s="91"/>
      <c r="R9477"/>
      <c r="S9477"/>
      <c r="T9477"/>
      <c r="U9477"/>
      <c r="V9477"/>
      <c r="W9477"/>
      <c r="X9477"/>
      <c r="Y9477"/>
      <c r="Z9477"/>
      <c r="AA9477"/>
      <c r="AB9477"/>
      <c r="AC9477"/>
    </row>
    <row r="9478" spans="2:29" s="14" customFormat="1" x14ac:dyDescent="0.25">
      <c r="B9478"/>
      <c r="C9478"/>
      <c r="D9478"/>
      <c r="E9478"/>
      <c r="F9478"/>
      <c r="G9478"/>
      <c r="H9478"/>
      <c r="I9478"/>
      <c r="J9478"/>
      <c r="K9478" s="91"/>
      <c r="L9478" s="91"/>
      <c r="M9478" s="91"/>
      <c r="R9478"/>
      <c r="S9478"/>
      <c r="T9478"/>
      <c r="U9478"/>
      <c r="V9478"/>
      <c r="W9478"/>
      <c r="X9478"/>
      <c r="Y9478"/>
      <c r="Z9478"/>
      <c r="AA9478"/>
      <c r="AB9478"/>
      <c r="AC9478"/>
    </row>
    <row r="9479" spans="2:29" s="14" customFormat="1" x14ac:dyDescent="0.25">
      <c r="B9479"/>
      <c r="C9479"/>
      <c r="D9479"/>
      <c r="E9479"/>
      <c r="F9479"/>
      <c r="G9479"/>
      <c r="H9479"/>
      <c r="I9479"/>
      <c r="J9479"/>
      <c r="K9479" s="91"/>
      <c r="L9479" s="91"/>
      <c r="M9479" s="91"/>
      <c r="R9479"/>
      <c r="S9479"/>
      <c r="T9479"/>
      <c r="U9479"/>
      <c r="V9479"/>
      <c r="W9479"/>
      <c r="X9479"/>
      <c r="Y9479"/>
      <c r="Z9479"/>
      <c r="AA9479"/>
      <c r="AB9479"/>
      <c r="AC9479"/>
    </row>
    <row r="9480" spans="2:29" s="14" customFormat="1" x14ac:dyDescent="0.25">
      <c r="B9480"/>
      <c r="C9480"/>
      <c r="D9480"/>
      <c r="E9480"/>
      <c r="F9480"/>
      <c r="G9480"/>
      <c r="H9480"/>
      <c r="I9480"/>
      <c r="J9480"/>
      <c r="K9480" s="91"/>
      <c r="L9480" s="91"/>
      <c r="M9480" s="91"/>
      <c r="R9480"/>
      <c r="S9480"/>
      <c r="T9480"/>
      <c r="U9480"/>
      <c r="V9480"/>
      <c r="W9480"/>
      <c r="X9480"/>
      <c r="Y9480"/>
      <c r="Z9480"/>
      <c r="AA9480"/>
      <c r="AB9480"/>
      <c r="AC9480"/>
    </row>
    <row r="9481" spans="2:29" s="14" customFormat="1" x14ac:dyDescent="0.25">
      <c r="B9481"/>
      <c r="C9481"/>
      <c r="D9481"/>
      <c r="E9481"/>
      <c r="F9481"/>
      <c r="G9481"/>
      <c r="H9481"/>
      <c r="I9481"/>
      <c r="J9481"/>
      <c r="K9481" s="91"/>
      <c r="L9481" s="91"/>
      <c r="M9481" s="91"/>
      <c r="R9481"/>
      <c r="S9481"/>
      <c r="T9481"/>
      <c r="U9481"/>
      <c r="V9481"/>
      <c r="W9481"/>
      <c r="X9481"/>
      <c r="Y9481"/>
      <c r="Z9481"/>
      <c r="AA9481"/>
      <c r="AB9481"/>
      <c r="AC9481"/>
    </row>
    <row r="9482" spans="2:29" s="14" customFormat="1" x14ac:dyDescent="0.25">
      <c r="B9482"/>
      <c r="C9482"/>
      <c r="D9482"/>
      <c r="E9482"/>
      <c r="F9482"/>
      <c r="G9482"/>
      <c r="H9482"/>
      <c r="I9482"/>
      <c r="J9482"/>
      <c r="K9482" s="91"/>
      <c r="L9482" s="91"/>
      <c r="M9482" s="91"/>
      <c r="R9482"/>
      <c r="S9482"/>
      <c r="T9482"/>
      <c r="U9482"/>
      <c r="V9482"/>
      <c r="W9482"/>
      <c r="X9482"/>
      <c r="Y9482"/>
      <c r="Z9482"/>
      <c r="AA9482"/>
      <c r="AB9482"/>
      <c r="AC9482"/>
    </row>
    <row r="9483" spans="2:29" s="14" customFormat="1" x14ac:dyDescent="0.25">
      <c r="B9483"/>
      <c r="C9483"/>
      <c r="D9483"/>
      <c r="E9483"/>
      <c r="F9483"/>
      <c r="G9483"/>
      <c r="H9483"/>
      <c r="I9483"/>
      <c r="J9483"/>
      <c r="K9483" s="91"/>
      <c r="L9483" s="91"/>
      <c r="M9483" s="91"/>
      <c r="R9483"/>
      <c r="S9483"/>
      <c r="T9483"/>
      <c r="U9483"/>
      <c r="V9483"/>
      <c r="W9483"/>
      <c r="X9483"/>
      <c r="Y9483"/>
      <c r="Z9483"/>
      <c r="AA9483"/>
      <c r="AB9483"/>
      <c r="AC9483"/>
    </row>
    <row r="9484" spans="2:29" s="14" customFormat="1" x14ac:dyDescent="0.25">
      <c r="B9484"/>
      <c r="C9484"/>
      <c r="D9484"/>
      <c r="E9484"/>
      <c r="F9484"/>
      <c r="G9484"/>
      <c r="H9484"/>
      <c r="I9484"/>
      <c r="J9484"/>
      <c r="K9484" s="91"/>
      <c r="L9484" s="91"/>
      <c r="M9484" s="91"/>
      <c r="R9484"/>
      <c r="S9484"/>
      <c r="T9484"/>
      <c r="U9484"/>
      <c r="V9484"/>
      <c r="W9484"/>
      <c r="X9484"/>
      <c r="Y9484"/>
      <c r="Z9484"/>
      <c r="AA9484"/>
      <c r="AB9484"/>
      <c r="AC9484"/>
    </row>
    <row r="9485" spans="2:29" s="14" customFormat="1" x14ac:dyDescent="0.25">
      <c r="B9485"/>
      <c r="C9485"/>
      <c r="D9485"/>
      <c r="E9485"/>
      <c r="F9485"/>
      <c r="G9485"/>
      <c r="H9485"/>
      <c r="I9485"/>
      <c r="J9485"/>
      <c r="K9485" s="91"/>
      <c r="L9485" s="91"/>
      <c r="M9485" s="91"/>
      <c r="R9485"/>
      <c r="S9485"/>
      <c r="T9485"/>
      <c r="U9485"/>
      <c r="V9485"/>
      <c r="W9485"/>
      <c r="X9485"/>
      <c r="Y9485"/>
      <c r="Z9485"/>
      <c r="AA9485"/>
      <c r="AB9485"/>
      <c r="AC9485"/>
    </row>
    <row r="9486" spans="2:29" s="14" customFormat="1" x14ac:dyDescent="0.25">
      <c r="B9486"/>
      <c r="C9486"/>
      <c r="D9486"/>
      <c r="E9486"/>
      <c r="F9486"/>
      <c r="G9486"/>
      <c r="H9486"/>
      <c r="I9486"/>
      <c r="J9486"/>
      <c r="K9486" s="91"/>
      <c r="L9486" s="91"/>
      <c r="M9486" s="91"/>
      <c r="R9486"/>
      <c r="S9486"/>
      <c r="T9486"/>
      <c r="U9486"/>
      <c r="V9486"/>
      <c r="W9486"/>
      <c r="X9486"/>
      <c r="Y9486"/>
      <c r="Z9486"/>
      <c r="AA9486"/>
      <c r="AB9486"/>
      <c r="AC9486"/>
    </row>
    <row r="9487" spans="2:29" s="14" customFormat="1" x14ac:dyDescent="0.25">
      <c r="B9487"/>
      <c r="C9487"/>
      <c r="D9487"/>
      <c r="E9487"/>
      <c r="F9487"/>
      <c r="G9487"/>
      <c r="H9487"/>
      <c r="I9487"/>
      <c r="J9487"/>
      <c r="K9487" s="91"/>
      <c r="L9487" s="91"/>
      <c r="M9487" s="91"/>
      <c r="R9487"/>
      <c r="S9487"/>
      <c r="T9487"/>
      <c r="U9487"/>
      <c r="V9487"/>
      <c r="W9487"/>
      <c r="X9487"/>
      <c r="Y9487"/>
      <c r="Z9487"/>
      <c r="AA9487"/>
      <c r="AB9487"/>
      <c r="AC9487"/>
    </row>
    <row r="9488" spans="2:29" s="14" customFormat="1" x14ac:dyDescent="0.25">
      <c r="B9488"/>
      <c r="C9488"/>
      <c r="D9488"/>
      <c r="E9488"/>
      <c r="F9488"/>
      <c r="G9488"/>
      <c r="H9488"/>
      <c r="I9488"/>
      <c r="J9488"/>
      <c r="K9488" s="91"/>
      <c r="L9488" s="91"/>
      <c r="M9488" s="91"/>
      <c r="R9488"/>
      <c r="S9488"/>
      <c r="T9488"/>
      <c r="U9488"/>
      <c r="V9488"/>
      <c r="W9488"/>
      <c r="X9488"/>
      <c r="Y9488"/>
      <c r="Z9488"/>
      <c r="AA9488"/>
      <c r="AB9488"/>
      <c r="AC9488"/>
    </row>
    <row r="9489" spans="2:29" s="14" customFormat="1" x14ac:dyDescent="0.25">
      <c r="B9489"/>
      <c r="C9489"/>
      <c r="D9489"/>
      <c r="E9489"/>
      <c r="F9489"/>
      <c r="G9489"/>
      <c r="H9489"/>
      <c r="I9489"/>
      <c r="J9489"/>
      <c r="K9489" s="91"/>
      <c r="L9489" s="91"/>
      <c r="M9489" s="91"/>
      <c r="R9489"/>
      <c r="S9489"/>
      <c r="T9489"/>
      <c r="U9489"/>
      <c r="V9489"/>
      <c r="W9489"/>
      <c r="X9489"/>
      <c r="Y9489"/>
      <c r="Z9489"/>
      <c r="AA9489"/>
      <c r="AB9489"/>
      <c r="AC9489"/>
    </row>
    <row r="9490" spans="2:29" s="14" customFormat="1" x14ac:dyDescent="0.25">
      <c r="B9490"/>
      <c r="C9490"/>
      <c r="D9490"/>
      <c r="E9490"/>
      <c r="F9490"/>
      <c r="G9490"/>
      <c r="H9490"/>
      <c r="I9490"/>
      <c r="J9490"/>
      <c r="K9490" s="91"/>
      <c r="L9490" s="91"/>
      <c r="M9490" s="91"/>
      <c r="R9490"/>
      <c r="S9490"/>
      <c r="T9490"/>
      <c r="U9490"/>
      <c r="V9490"/>
      <c r="W9490"/>
      <c r="X9490"/>
      <c r="Y9490"/>
      <c r="Z9490"/>
      <c r="AA9490"/>
      <c r="AB9490"/>
      <c r="AC9490"/>
    </row>
    <row r="9491" spans="2:29" s="14" customFormat="1" x14ac:dyDescent="0.25">
      <c r="B9491"/>
      <c r="C9491"/>
      <c r="D9491"/>
      <c r="E9491"/>
      <c r="F9491"/>
      <c r="G9491"/>
      <c r="H9491"/>
      <c r="I9491"/>
      <c r="J9491"/>
      <c r="K9491" s="91"/>
      <c r="L9491" s="91"/>
      <c r="M9491" s="91"/>
      <c r="R9491"/>
      <c r="S9491"/>
      <c r="T9491"/>
      <c r="U9491"/>
      <c r="V9491"/>
      <c r="W9491"/>
      <c r="X9491"/>
      <c r="Y9491"/>
      <c r="Z9491"/>
      <c r="AA9491"/>
      <c r="AB9491"/>
      <c r="AC9491"/>
    </row>
    <row r="9492" spans="2:29" s="14" customFormat="1" x14ac:dyDescent="0.25">
      <c r="B9492"/>
      <c r="C9492"/>
      <c r="D9492"/>
      <c r="E9492"/>
      <c r="F9492"/>
      <c r="G9492"/>
      <c r="H9492"/>
      <c r="I9492"/>
      <c r="J9492"/>
      <c r="K9492" s="91"/>
      <c r="L9492" s="91"/>
      <c r="M9492" s="91"/>
      <c r="R9492"/>
      <c r="S9492"/>
      <c r="T9492"/>
      <c r="U9492"/>
      <c r="V9492"/>
      <c r="W9492"/>
      <c r="X9492"/>
      <c r="Y9492"/>
      <c r="Z9492"/>
      <c r="AA9492"/>
      <c r="AB9492"/>
      <c r="AC9492"/>
    </row>
    <row r="9493" spans="2:29" s="14" customFormat="1" x14ac:dyDescent="0.25">
      <c r="B9493"/>
      <c r="C9493"/>
      <c r="D9493"/>
      <c r="E9493"/>
      <c r="F9493"/>
      <c r="G9493"/>
      <c r="H9493"/>
      <c r="I9493"/>
      <c r="J9493"/>
      <c r="K9493" s="91"/>
      <c r="L9493" s="91"/>
      <c r="M9493" s="91"/>
      <c r="R9493"/>
      <c r="S9493"/>
      <c r="T9493"/>
      <c r="U9493"/>
      <c r="V9493"/>
      <c r="W9493"/>
      <c r="X9493"/>
      <c r="Y9493"/>
      <c r="Z9493"/>
      <c r="AA9493"/>
      <c r="AB9493"/>
      <c r="AC9493"/>
    </row>
    <row r="9494" spans="2:29" s="14" customFormat="1" x14ac:dyDescent="0.25">
      <c r="B9494"/>
      <c r="C9494"/>
      <c r="D9494"/>
      <c r="E9494"/>
      <c r="F9494"/>
      <c r="G9494"/>
      <c r="H9494"/>
      <c r="I9494"/>
      <c r="J9494"/>
      <c r="K9494" s="91"/>
      <c r="L9494" s="91"/>
      <c r="M9494" s="91"/>
      <c r="R9494"/>
      <c r="S9494"/>
      <c r="T9494"/>
      <c r="U9494"/>
      <c r="V9494"/>
      <c r="W9494"/>
      <c r="X9494"/>
      <c r="Y9494"/>
      <c r="Z9494"/>
      <c r="AA9494"/>
      <c r="AB9494"/>
      <c r="AC9494"/>
    </row>
    <row r="9495" spans="2:29" s="14" customFormat="1" x14ac:dyDescent="0.25">
      <c r="B9495"/>
      <c r="C9495"/>
      <c r="D9495"/>
      <c r="E9495"/>
      <c r="F9495"/>
      <c r="G9495"/>
      <c r="H9495"/>
      <c r="I9495"/>
      <c r="J9495"/>
      <c r="K9495" s="91"/>
      <c r="L9495" s="91"/>
      <c r="M9495" s="91"/>
      <c r="R9495"/>
      <c r="S9495"/>
      <c r="T9495"/>
      <c r="U9495"/>
      <c r="V9495"/>
      <c r="W9495"/>
      <c r="X9495"/>
      <c r="Y9495"/>
      <c r="Z9495"/>
      <c r="AA9495"/>
      <c r="AB9495"/>
      <c r="AC9495"/>
    </row>
    <row r="9496" spans="2:29" s="14" customFormat="1" x14ac:dyDescent="0.25">
      <c r="B9496"/>
      <c r="C9496"/>
      <c r="D9496"/>
      <c r="E9496"/>
      <c r="F9496"/>
      <c r="G9496"/>
      <c r="H9496"/>
      <c r="I9496"/>
      <c r="J9496"/>
      <c r="K9496" s="91"/>
      <c r="L9496" s="91"/>
      <c r="M9496" s="91"/>
      <c r="R9496"/>
      <c r="S9496"/>
      <c r="T9496"/>
      <c r="U9496"/>
      <c r="V9496"/>
      <c r="W9496"/>
      <c r="X9496"/>
      <c r="Y9496"/>
      <c r="Z9496"/>
      <c r="AA9496"/>
      <c r="AB9496"/>
      <c r="AC9496"/>
    </row>
    <row r="9497" spans="2:29" s="14" customFormat="1" x14ac:dyDescent="0.25">
      <c r="B9497"/>
      <c r="C9497"/>
      <c r="D9497"/>
      <c r="E9497"/>
      <c r="F9497"/>
      <c r="G9497"/>
      <c r="H9497"/>
      <c r="I9497"/>
      <c r="J9497"/>
      <c r="K9497" s="91"/>
      <c r="L9497" s="91"/>
      <c r="M9497" s="91"/>
      <c r="R9497"/>
      <c r="S9497"/>
      <c r="T9497"/>
      <c r="U9497"/>
      <c r="V9497"/>
      <c r="W9497"/>
      <c r="X9497"/>
      <c r="Y9497"/>
      <c r="Z9497"/>
      <c r="AA9497"/>
      <c r="AB9497"/>
      <c r="AC9497"/>
    </row>
    <row r="9498" spans="2:29" s="14" customFormat="1" x14ac:dyDescent="0.25">
      <c r="B9498"/>
      <c r="C9498"/>
      <c r="D9498"/>
      <c r="E9498"/>
      <c r="F9498"/>
      <c r="G9498"/>
      <c r="H9498"/>
      <c r="I9498"/>
      <c r="J9498"/>
      <c r="K9498" s="91"/>
      <c r="L9498" s="91"/>
      <c r="M9498" s="91"/>
      <c r="R9498"/>
      <c r="S9498"/>
      <c r="T9498"/>
      <c r="U9498"/>
      <c r="V9498"/>
      <c r="W9498"/>
      <c r="X9498"/>
      <c r="Y9498"/>
      <c r="Z9498"/>
      <c r="AA9498"/>
      <c r="AB9498"/>
      <c r="AC9498"/>
    </row>
    <row r="9499" spans="2:29" s="14" customFormat="1" x14ac:dyDescent="0.25">
      <c r="B9499"/>
      <c r="C9499"/>
      <c r="D9499"/>
      <c r="E9499"/>
      <c r="F9499"/>
      <c r="G9499"/>
      <c r="H9499"/>
      <c r="I9499"/>
      <c r="J9499"/>
      <c r="K9499" s="91"/>
      <c r="L9499" s="91"/>
      <c r="M9499" s="91"/>
      <c r="R9499"/>
      <c r="S9499"/>
      <c r="T9499"/>
      <c r="U9499"/>
      <c r="V9499"/>
      <c r="W9499"/>
      <c r="X9499"/>
      <c r="Y9499"/>
      <c r="Z9499"/>
      <c r="AA9499"/>
      <c r="AB9499"/>
      <c r="AC9499"/>
    </row>
    <row r="9500" spans="2:29" s="14" customFormat="1" x14ac:dyDescent="0.25">
      <c r="B9500"/>
      <c r="C9500"/>
      <c r="D9500"/>
      <c r="E9500"/>
      <c r="F9500"/>
      <c r="G9500"/>
      <c r="H9500"/>
      <c r="I9500"/>
      <c r="J9500"/>
      <c r="K9500" s="91"/>
      <c r="L9500" s="91"/>
      <c r="M9500" s="91"/>
      <c r="R9500"/>
      <c r="S9500"/>
      <c r="T9500"/>
      <c r="U9500"/>
      <c r="V9500"/>
      <c r="W9500"/>
      <c r="X9500"/>
      <c r="Y9500"/>
      <c r="Z9500"/>
      <c r="AA9500"/>
      <c r="AB9500"/>
      <c r="AC9500"/>
    </row>
    <row r="9501" spans="2:29" s="14" customFormat="1" x14ac:dyDescent="0.25">
      <c r="B9501"/>
      <c r="C9501"/>
      <c r="D9501"/>
      <c r="E9501"/>
      <c r="F9501"/>
      <c r="G9501"/>
      <c r="H9501"/>
      <c r="I9501"/>
      <c r="J9501"/>
      <c r="K9501" s="91"/>
      <c r="L9501" s="91"/>
      <c r="M9501" s="91"/>
      <c r="R9501"/>
      <c r="S9501"/>
      <c r="T9501"/>
      <c r="U9501"/>
      <c r="V9501"/>
      <c r="W9501"/>
      <c r="X9501"/>
      <c r="Y9501"/>
      <c r="Z9501"/>
      <c r="AA9501"/>
      <c r="AB9501"/>
      <c r="AC9501"/>
    </row>
    <row r="9502" spans="2:29" s="14" customFormat="1" x14ac:dyDescent="0.25">
      <c r="B9502"/>
      <c r="C9502"/>
      <c r="D9502"/>
      <c r="E9502"/>
      <c r="F9502"/>
      <c r="G9502"/>
      <c r="H9502"/>
      <c r="I9502"/>
      <c r="J9502"/>
      <c r="K9502" s="91"/>
      <c r="L9502" s="91"/>
      <c r="M9502" s="91"/>
      <c r="R9502"/>
      <c r="S9502"/>
      <c r="T9502"/>
      <c r="U9502"/>
      <c r="V9502"/>
      <c r="W9502"/>
      <c r="X9502"/>
      <c r="Y9502"/>
      <c r="Z9502"/>
      <c r="AA9502"/>
      <c r="AB9502"/>
      <c r="AC9502"/>
    </row>
    <row r="9503" spans="2:29" s="14" customFormat="1" x14ac:dyDescent="0.25">
      <c r="B9503"/>
      <c r="C9503"/>
      <c r="D9503"/>
      <c r="E9503"/>
      <c r="F9503"/>
      <c r="G9503"/>
      <c r="H9503"/>
      <c r="I9503"/>
      <c r="J9503"/>
      <c r="K9503" s="91"/>
      <c r="L9503" s="91"/>
      <c r="M9503" s="91"/>
      <c r="R9503"/>
      <c r="S9503"/>
      <c r="T9503"/>
      <c r="U9503"/>
      <c r="V9503"/>
      <c r="W9503"/>
      <c r="X9503"/>
      <c r="Y9503"/>
      <c r="Z9503"/>
      <c r="AA9503"/>
      <c r="AB9503"/>
      <c r="AC9503"/>
    </row>
    <row r="9504" spans="2:29" s="14" customFormat="1" x14ac:dyDescent="0.25">
      <c r="B9504"/>
      <c r="C9504"/>
      <c r="D9504"/>
      <c r="E9504"/>
      <c r="F9504"/>
      <c r="G9504"/>
      <c r="H9504"/>
      <c r="I9504"/>
      <c r="J9504"/>
      <c r="K9504" s="91"/>
      <c r="L9504" s="91"/>
      <c r="M9504" s="91"/>
      <c r="R9504"/>
      <c r="S9504"/>
      <c r="T9504"/>
      <c r="U9504"/>
      <c r="V9504"/>
      <c r="W9504"/>
      <c r="X9504"/>
      <c r="Y9504"/>
      <c r="Z9504"/>
      <c r="AA9504"/>
      <c r="AB9504"/>
      <c r="AC9504"/>
    </row>
    <row r="9505" spans="2:29" s="14" customFormat="1" x14ac:dyDescent="0.25">
      <c r="B9505"/>
      <c r="C9505"/>
      <c r="D9505"/>
      <c r="E9505"/>
      <c r="F9505"/>
      <c r="G9505"/>
      <c r="H9505"/>
      <c r="I9505"/>
      <c r="J9505"/>
      <c r="K9505" s="91"/>
      <c r="L9505" s="91"/>
      <c r="M9505" s="91"/>
      <c r="R9505"/>
      <c r="S9505"/>
      <c r="T9505"/>
      <c r="U9505"/>
      <c r="V9505"/>
      <c r="W9505"/>
      <c r="X9505"/>
      <c r="Y9505"/>
      <c r="Z9505"/>
      <c r="AA9505"/>
      <c r="AB9505"/>
      <c r="AC9505"/>
    </row>
    <row r="9506" spans="2:29" s="14" customFormat="1" x14ac:dyDescent="0.25">
      <c r="B9506"/>
      <c r="C9506"/>
      <c r="D9506"/>
      <c r="E9506"/>
      <c r="F9506"/>
      <c r="G9506"/>
      <c r="H9506"/>
      <c r="I9506"/>
      <c r="J9506"/>
      <c r="K9506" s="91"/>
      <c r="L9506" s="91"/>
      <c r="M9506" s="91"/>
      <c r="R9506"/>
      <c r="S9506"/>
      <c r="T9506"/>
      <c r="U9506"/>
      <c r="V9506"/>
      <c r="W9506"/>
      <c r="X9506"/>
      <c r="Y9506"/>
      <c r="Z9506"/>
      <c r="AA9506"/>
      <c r="AB9506"/>
      <c r="AC9506"/>
    </row>
    <row r="9507" spans="2:29" s="14" customFormat="1" x14ac:dyDescent="0.25">
      <c r="B9507"/>
      <c r="C9507"/>
      <c r="D9507"/>
      <c r="E9507"/>
      <c r="F9507"/>
      <c r="G9507"/>
      <c r="H9507"/>
      <c r="I9507"/>
      <c r="J9507"/>
      <c r="K9507" s="91"/>
      <c r="L9507" s="91"/>
      <c r="M9507" s="91"/>
      <c r="R9507"/>
      <c r="S9507"/>
      <c r="T9507"/>
      <c r="U9507"/>
      <c r="V9507"/>
      <c r="W9507"/>
      <c r="X9507"/>
      <c r="Y9507"/>
      <c r="Z9507"/>
      <c r="AA9507"/>
      <c r="AB9507"/>
      <c r="AC9507"/>
    </row>
    <row r="9508" spans="2:29" s="14" customFormat="1" x14ac:dyDescent="0.25">
      <c r="B9508"/>
      <c r="C9508"/>
      <c r="D9508"/>
      <c r="E9508"/>
      <c r="F9508"/>
      <c r="G9508"/>
      <c r="H9508"/>
      <c r="I9508"/>
      <c r="J9508"/>
      <c r="K9508" s="91"/>
      <c r="L9508" s="91"/>
      <c r="M9508" s="91"/>
      <c r="R9508"/>
      <c r="S9508"/>
      <c r="T9508"/>
      <c r="U9508"/>
      <c r="V9508"/>
      <c r="W9508"/>
      <c r="X9508"/>
      <c r="Y9508"/>
      <c r="Z9508"/>
      <c r="AA9508"/>
      <c r="AB9508"/>
      <c r="AC9508"/>
    </row>
    <row r="9509" spans="2:29" s="14" customFormat="1" x14ac:dyDescent="0.25">
      <c r="B9509"/>
      <c r="C9509"/>
      <c r="D9509"/>
      <c r="E9509"/>
      <c r="F9509"/>
      <c r="G9509"/>
      <c r="H9509"/>
      <c r="I9509"/>
      <c r="J9509"/>
      <c r="K9509" s="91"/>
      <c r="L9509" s="91"/>
      <c r="M9509" s="91"/>
      <c r="R9509"/>
      <c r="S9509"/>
      <c r="T9509"/>
      <c r="U9509"/>
      <c r="V9509"/>
      <c r="W9509"/>
      <c r="X9509"/>
      <c r="Y9509"/>
      <c r="Z9509"/>
      <c r="AA9509"/>
      <c r="AB9509"/>
      <c r="AC9509"/>
    </row>
    <row r="9510" spans="2:29" s="14" customFormat="1" x14ac:dyDescent="0.25">
      <c r="B9510"/>
      <c r="C9510"/>
      <c r="D9510"/>
      <c r="E9510"/>
      <c r="F9510"/>
      <c r="G9510"/>
      <c r="H9510"/>
      <c r="I9510"/>
      <c r="J9510"/>
      <c r="K9510" s="91"/>
      <c r="L9510" s="91"/>
      <c r="M9510" s="91"/>
      <c r="R9510"/>
      <c r="S9510"/>
      <c r="T9510"/>
      <c r="U9510"/>
      <c r="V9510"/>
      <c r="W9510"/>
      <c r="X9510"/>
      <c r="Y9510"/>
      <c r="Z9510"/>
      <c r="AA9510"/>
      <c r="AB9510"/>
      <c r="AC9510"/>
    </row>
    <row r="9511" spans="2:29" s="14" customFormat="1" x14ac:dyDescent="0.25">
      <c r="B9511"/>
      <c r="C9511"/>
      <c r="D9511"/>
      <c r="E9511"/>
      <c r="F9511"/>
      <c r="G9511"/>
      <c r="H9511"/>
      <c r="I9511"/>
      <c r="J9511"/>
      <c r="K9511" s="91"/>
      <c r="L9511" s="91"/>
      <c r="M9511" s="91"/>
      <c r="R9511"/>
      <c r="S9511"/>
      <c r="T9511"/>
      <c r="U9511"/>
      <c r="V9511"/>
      <c r="W9511"/>
      <c r="X9511"/>
      <c r="Y9511"/>
      <c r="Z9511"/>
      <c r="AA9511"/>
      <c r="AB9511"/>
      <c r="AC9511"/>
    </row>
    <row r="9512" spans="2:29" s="14" customFormat="1" x14ac:dyDescent="0.25">
      <c r="B9512"/>
      <c r="C9512"/>
      <c r="D9512"/>
      <c r="E9512"/>
      <c r="F9512"/>
      <c r="G9512"/>
      <c r="H9512"/>
      <c r="I9512"/>
      <c r="J9512"/>
      <c r="K9512" s="91"/>
      <c r="L9512" s="91"/>
      <c r="M9512" s="91"/>
      <c r="R9512"/>
      <c r="S9512"/>
      <c r="T9512"/>
      <c r="U9512"/>
      <c r="V9512"/>
      <c r="W9512"/>
      <c r="X9512"/>
      <c r="Y9512"/>
      <c r="Z9512"/>
      <c r="AA9512"/>
      <c r="AB9512"/>
      <c r="AC9512"/>
    </row>
    <row r="9513" spans="2:29" s="14" customFormat="1" x14ac:dyDescent="0.25">
      <c r="B9513"/>
      <c r="C9513"/>
      <c r="D9513"/>
      <c r="E9513"/>
      <c r="F9513"/>
      <c r="G9513"/>
      <c r="H9513"/>
      <c r="I9513"/>
      <c r="J9513"/>
      <c r="K9513" s="91"/>
      <c r="L9513" s="91"/>
      <c r="M9513" s="91"/>
      <c r="R9513"/>
      <c r="S9513"/>
      <c r="T9513"/>
      <c r="U9513"/>
      <c r="V9513"/>
      <c r="W9513"/>
      <c r="X9513"/>
      <c r="Y9513"/>
      <c r="Z9513"/>
      <c r="AA9513"/>
      <c r="AB9513"/>
      <c r="AC9513"/>
    </row>
    <row r="9514" spans="2:29" s="14" customFormat="1" x14ac:dyDescent="0.25">
      <c r="B9514"/>
      <c r="C9514"/>
      <c r="D9514"/>
      <c r="E9514"/>
      <c r="F9514"/>
      <c r="G9514"/>
      <c r="H9514"/>
      <c r="I9514"/>
      <c r="J9514"/>
      <c r="K9514" s="91"/>
      <c r="L9514" s="91"/>
      <c r="M9514" s="91"/>
      <c r="R9514"/>
      <c r="S9514"/>
      <c r="T9514"/>
      <c r="U9514"/>
      <c r="V9514"/>
      <c r="W9514"/>
      <c r="X9514"/>
      <c r="Y9514"/>
      <c r="Z9514"/>
      <c r="AA9514"/>
      <c r="AB9514"/>
      <c r="AC9514"/>
    </row>
    <row r="9515" spans="2:29" s="14" customFormat="1" x14ac:dyDescent="0.25">
      <c r="B9515"/>
      <c r="C9515"/>
      <c r="D9515"/>
      <c r="E9515"/>
      <c r="F9515"/>
      <c r="G9515"/>
      <c r="H9515"/>
      <c r="I9515"/>
      <c r="J9515"/>
      <c r="K9515" s="91"/>
      <c r="L9515" s="91"/>
      <c r="M9515" s="91"/>
      <c r="R9515"/>
      <c r="S9515"/>
      <c r="T9515"/>
      <c r="U9515"/>
      <c r="V9515"/>
      <c r="W9515"/>
      <c r="X9515"/>
      <c r="Y9515"/>
      <c r="Z9515"/>
      <c r="AA9515"/>
      <c r="AB9515"/>
      <c r="AC9515"/>
    </row>
    <row r="9516" spans="2:29" s="14" customFormat="1" x14ac:dyDescent="0.25">
      <c r="B9516"/>
      <c r="C9516"/>
      <c r="D9516"/>
      <c r="E9516"/>
      <c r="F9516"/>
      <c r="G9516"/>
      <c r="H9516"/>
      <c r="I9516"/>
      <c r="J9516"/>
      <c r="K9516" s="91"/>
      <c r="L9516" s="91"/>
      <c r="M9516" s="91"/>
      <c r="R9516"/>
      <c r="S9516"/>
      <c r="T9516"/>
      <c r="U9516"/>
      <c r="V9516"/>
      <c r="W9516"/>
      <c r="X9516"/>
      <c r="Y9516"/>
      <c r="Z9516"/>
      <c r="AA9516"/>
      <c r="AB9516"/>
      <c r="AC9516"/>
    </row>
    <row r="9517" spans="2:29" s="14" customFormat="1" x14ac:dyDescent="0.25">
      <c r="B9517"/>
      <c r="C9517"/>
      <c r="D9517"/>
      <c r="E9517"/>
      <c r="F9517"/>
      <c r="G9517"/>
      <c r="H9517"/>
      <c r="I9517"/>
      <c r="J9517"/>
      <c r="K9517" s="91"/>
      <c r="L9517" s="91"/>
      <c r="M9517" s="91"/>
      <c r="R9517"/>
      <c r="S9517"/>
      <c r="T9517"/>
      <c r="U9517"/>
      <c r="V9517"/>
      <c r="W9517"/>
      <c r="X9517"/>
      <c r="Y9517"/>
      <c r="Z9517"/>
      <c r="AA9517"/>
      <c r="AB9517"/>
      <c r="AC9517"/>
    </row>
    <row r="9518" spans="2:29" s="14" customFormat="1" x14ac:dyDescent="0.25">
      <c r="B9518"/>
      <c r="C9518"/>
      <c r="D9518"/>
      <c r="E9518"/>
      <c r="F9518"/>
      <c r="G9518"/>
      <c r="H9518"/>
      <c r="I9518"/>
      <c r="J9518"/>
      <c r="K9518" s="91"/>
      <c r="L9518" s="91"/>
      <c r="M9518" s="91"/>
      <c r="R9518"/>
      <c r="S9518"/>
      <c r="T9518"/>
      <c r="U9518"/>
      <c r="V9518"/>
      <c r="W9518"/>
      <c r="X9518"/>
      <c r="Y9518"/>
      <c r="Z9518"/>
      <c r="AA9518"/>
      <c r="AB9518"/>
      <c r="AC9518"/>
    </row>
    <row r="9519" spans="2:29" s="14" customFormat="1" x14ac:dyDescent="0.25">
      <c r="B9519"/>
      <c r="C9519"/>
      <c r="D9519"/>
      <c r="E9519"/>
      <c r="F9519"/>
      <c r="G9519"/>
      <c r="H9519"/>
      <c r="I9519"/>
      <c r="J9519"/>
      <c r="K9519" s="91"/>
      <c r="L9519" s="91"/>
      <c r="M9519" s="91"/>
      <c r="R9519"/>
      <c r="S9519"/>
      <c r="T9519"/>
      <c r="U9519"/>
      <c r="V9519"/>
      <c r="W9519"/>
      <c r="X9519"/>
      <c r="Y9519"/>
      <c r="Z9519"/>
      <c r="AA9519"/>
      <c r="AB9519"/>
      <c r="AC9519"/>
    </row>
    <row r="9520" spans="2:29" s="14" customFormat="1" x14ac:dyDescent="0.25">
      <c r="B9520"/>
      <c r="C9520"/>
      <c r="D9520"/>
      <c r="E9520"/>
      <c r="F9520"/>
      <c r="G9520"/>
      <c r="H9520"/>
      <c r="I9520"/>
      <c r="J9520"/>
      <c r="K9520" s="91"/>
      <c r="L9520" s="91"/>
      <c r="M9520" s="91"/>
      <c r="R9520"/>
      <c r="S9520"/>
      <c r="T9520"/>
      <c r="U9520"/>
      <c r="V9520"/>
      <c r="W9520"/>
      <c r="X9520"/>
      <c r="Y9520"/>
      <c r="Z9520"/>
      <c r="AA9520"/>
      <c r="AB9520"/>
      <c r="AC9520"/>
    </row>
    <row r="9521" spans="2:29" s="14" customFormat="1" x14ac:dyDescent="0.25">
      <c r="B9521"/>
      <c r="C9521"/>
      <c r="D9521"/>
      <c r="E9521"/>
      <c r="F9521"/>
      <c r="G9521"/>
      <c r="H9521"/>
      <c r="I9521"/>
      <c r="J9521"/>
      <c r="K9521" s="91"/>
      <c r="L9521" s="91"/>
      <c r="M9521" s="91"/>
      <c r="R9521"/>
      <c r="S9521"/>
      <c r="T9521"/>
      <c r="U9521"/>
      <c r="V9521"/>
      <c r="W9521"/>
      <c r="X9521"/>
      <c r="Y9521"/>
      <c r="Z9521"/>
      <c r="AA9521"/>
      <c r="AB9521"/>
      <c r="AC9521"/>
    </row>
    <row r="9522" spans="2:29" s="14" customFormat="1" x14ac:dyDescent="0.25">
      <c r="B9522"/>
      <c r="C9522"/>
      <c r="D9522"/>
      <c r="E9522"/>
      <c r="F9522"/>
      <c r="G9522"/>
      <c r="H9522"/>
      <c r="I9522"/>
      <c r="J9522"/>
      <c r="K9522" s="91"/>
      <c r="L9522" s="91"/>
      <c r="M9522" s="91"/>
      <c r="R9522"/>
      <c r="S9522"/>
      <c r="T9522"/>
      <c r="U9522"/>
      <c r="V9522"/>
      <c r="W9522"/>
      <c r="X9522"/>
      <c r="Y9522"/>
      <c r="Z9522"/>
      <c r="AA9522"/>
      <c r="AB9522"/>
      <c r="AC9522"/>
    </row>
    <row r="9523" spans="2:29" s="14" customFormat="1" x14ac:dyDescent="0.25">
      <c r="B9523"/>
      <c r="C9523"/>
      <c r="D9523"/>
      <c r="E9523"/>
      <c r="F9523"/>
      <c r="G9523"/>
      <c r="H9523"/>
      <c r="I9523"/>
      <c r="J9523"/>
      <c r="K9523" s="91"/>
      <c r="L9523" s="91"/>
      <c r="M9523" s="91"/>
      <c r="R9523"/>
      <c r="S9523"/>
      <c r="T9523"/>
      <c r="U9523"/>
      <c r="V9523"/>
      <c r="W9523"/>
      <c r="X9523"/>
      <c r="Y9523"/>
      <c r="Z9523"/>
      <c r="AA9523"/>
      <c r="AB9523"/>
      <c r="AC9523"/>
    </row>
    <row r="9524" spans="2:29" s="14" customFormat="1" x14ac:dyDescent="0.25">
      <c r="B9524"/>
      <c r="C9524"/>
      <c r="D9524"/>
      <c r="E9524"/>
      <c r="F9524"/>
      <c r="G9524"/>
      <c r="H9524"/>
      <c r="I9524"/>
      <c r="J9524"/>
      <c r="K9524" s="91"/>
      <c r="L9524" s="91"/>
      <c r="M9524" s="91"/>
      <c r="R9524"/>
      <c r="S9524"/>
      <c r="T9524"/>
      <c r="U9524"/>
      <c r="V9524"/>
      <c r="W9524"/>
      <c r="X9524"/>
      <c r="Y9524"/>
      <c r="Z9524"/>
      <c r="AA9524"/>
      <c r="AB9524"/>
      <c r="AC9524"/>
    </row>
    <row r="9525" spans="2:29" s="14" customFormat="1" x14ac:dyDescent="0.25">
      <c r="B9525"/>
      <c r="C9525"/>
      <c r="D9525"/>
      <c r="E9525"/>
      <c r="F9525"/>
      <c r="G9525"/>
      <c r="H9525"/>
      <c r="I9525"/>
      <c r="J9525"/>
      <c r="K9525" s="91"/>
      <c r="L9525" s="91"/>
      <c r="M9525" s="91"/>
      <c r="R9525"/>
      <c r="S9525"/>
      <c r="T9525"/>
      <c r="U9525"/>
      <c r="V9525"/>
      <c r="W9525"/>
      <c r="X9525"/>
      <c r="Y9525"/>
      <c r="Z9525"/>
      <c r="AA9525"/>
      <c r="AB9525"/>
      <c r="AC9525"/>
    </row>
    <row r="9526" spans="2:29" s="14" customFormat="1" x14ac:dyDescent="0.25">
      <c r="B9526"/>
      <c r="C9526"/>
      <c r="D9526"/>
      <c r="E9526"/>
      <c r="F9526"/>
      <c r="G9526"/>
      <c r="H9526"/>
      <c r="I9526"/>
      <c r="J9526"/>
      <c r="K9526" s="91"/>
      <c r="L9526" s="91"/>
      <c r="M9526" s="91"/>
      <c r="R9526"/>
      <c r="S9526"/>
      <c r="T9526"/>
      <c r="U9526"/>
      <c r="V9526"/>
      <c r="W9526"/>
      <c r="X9526"/>
      <c r="Y9526"/>
      <c r="Z9526"/>
      <c r="AA9526"/>
      <c r="AB9526"/>
      <c r="AC9526"/>
    </row>
    <row r="9527" spans="2:29" s="14" customFormat="1" x14ac:dyDescent="0.25">
      <c r="B9527"/>
      <c r="C9527"/>
      <c r="D9527"/>
      <c r="E9527"/>
      <c r="F9527"/>
      <c r="G9527"/>
      <c r="H9527"/>
      <c r="I9527"/>
      <c r="J9527"/>
      <c r="K9527" s="91"/>
      <c r="L9527" s="91"/>
      <c r="M9527" s="91"/>
      <c r="R9527"/>
      <c r="S9527"/>
      <c r="T9527"/>
      <c r="U9527"/>
      <c r="V9527"/>
      <c r="W9527"/>
      <c r="X9527"/>
      <c r="Y9527"/>
      <c r="Z9527"/>
      <c r="AA9527"/>
      <c r="AB9527"/>
      <c r="AC9527"/>
    </row>
    <row r="9528" spans="2:29" s="14" customFormat="1" x14ac:dyDescent="0.25">
      <c r="B9528"/>
      <c r="C9528"/>
      <c r="D9528"/>
      <c r="E9528"/>
      <c r="F9528"/>
      <c r="G9528"/>
      <c r="H9528"/>
      <c r="I9528"/>
      <c r="J9528"/>
      <c r="K9528" s="91"/>
      <c r="L9528" s="91"/>
      <c r="M9528" s="91"/>
      <c r="R9528"/>
      <c r="S9528"/>
      <c r="T9528"/>
      <c r="U9528"/>
      <c r="V9528"/>
      <c r="W9528"/>
      <c r="X9528"/>
      <c r="Y9528"/>
      <c r="Z9528"/>
      <c r="AA9528"/>
      <c r="AB9528"/>
      <c r="AC9528"/>
    </row>
    <row r="9529" spans="2:29" s="14" customFormat="1" x14ac:dyDescent="0.25">
      <c r="B9529"/>
      <c r="C9529"/>
      <c r="D9529"/>
      <c r="E9529"/>
      <c r="F9529"/>
      <c r="G9529"/>
      <c r="H9529"/>
      <c r="I9529"/>
      <c r="J9529"/>
      <c r="K9529" s="91"/>
      <c r="L9529" s="91"/>
      <c r="M9529" s="91"/>
      <c r="R9529"/>
      <c r="S9529"/>
      <c r="T9529"/>
      <c r="U9529"/>
      <c r="V9529"/>
      <c r="W9529"/>
      <c r="X9529"/>
      <c r="Y9529"/>
      <c r="Z9529"/>
      <c r="AA9529"/>
      <c r="AB9529"/>
      <c r="AC9529"/>
    </row>
    <row r="9530" spans="2:29" s="14" customFormat="1" x14ac:dyDescent="0.25">
      <c r="B9530"/>
      <c r="C9530"/>
      <c r="D9530"/>
      <c r="E9530"/>
      <c r="F9530"/>
      <c r="G9530"/>
      <c r="H9530"/>
      <c r="I9530"/>
      <c r="J9530"/>
      <c r="K9530" s="91"/>
      <c r="L9530" s="91"/>
      <c r="M9530" s="91"/>
      <c r="R9530"/>
      <c r="S9530"/>
      <c r="T9530"/>
      <c r="U9530"/>
      <c r="V9530"/>
      <c r="W9530"/>
      <c r="X9530"/>
      <c r="Y9530"/>
      <c r="Z9530"/>
      <c r="AA9530"/>
      <c r="AB9530"/>
      <c r="AC9530"/>
    </row>
    <row r="9531" spans="2:29" s="14" customFormat="1" x14ac:dyDescent="0.25">
      <c r="B9531"/>
      <c r="C9531"/>
      <c r="D9531"/>
      <c r="E9531"/>
      <c r="F9531"/>
      <c r="G9531"/>
      <c r="H9531"/>
      <c r="I9531"/>
      <c r="J9531"/>
      <c r="K9531" s="91"/>
      <c r="L9531" s="91"/>
      <c r="M9531" s="91"/>
      <c r="R9531"/>
      <c r="S9531"/>
      <c r="T9531"/>
      <c r="U9531"/>
      <c r="V9531"/>
      <c r="W9531"/>
      <c r="X9531"/>
      <c r="Y9531"/>
      <c r="Z9531"/>
      <c r="AA9531"/>
      <c r="AB9531"/>
      <c r="AC9531"/>
    </row>
    <row r="9532" spans="2:29" s="14" customFormat="1" x14ac:dyDescent="0.25">
      <c r="B9532"/>
      <c r="C9532"/>
      <c r="D9532"/>
      <c r="E9532"/>
      <c r="F9532"/>
      <c r="G9532"/>
      <c r="H9532"/>
      <c r="I9532"/>
      <c r="J9532"/>
      <c r="K9532" s="91"/>
      <c r="L9532" s="91"/>
      <c r="M9532" s="91"/>
      <c r="R9532"/>
      <c r="S9532"/>
      <c r="T9532"/>
      <c r="U9532"/>
      <c r="V9532"/>
      <c r="W9532"/>
      <c r="X9532"/>
      <c r="Y9532"/>
      <c r="Z9532"/>
      <c r="AA9532"/>
      <c r="AB9532"/>
      <c r="AC9532"/>
    </row>
    <row r="9533" spans="2:29" s="14" customFormat="1" x14ac:dyDescent="0.25">
      <c r="B9533"/>
      <c r="C9533"/>
      <c r="D9533"/>
      <c r="E9533"/>
      <c r="F9533"/>
      <c r="G9533"/>
      <c r="H9533"/>
      <c r="I9533"/>
      <c r="J9533"/>
      <c r="K9533" s="91"/>
      <c r="L9533" s="91"/>
      <c r="M9533" s="91"/>
      <c r="R9533"/>
      <c r="S9533"/>
      <c r="T9533"/>
      <c r="U9533"/>
      <c r="V9533"/>
      <c r="W9533"/>
      <c r="X9533"/>
      <c r="Y9533"/>
      <c r="Z9533"/>
      <c r="AA9533"/>
      <c r="AB9533"/>
      <c r="AC9533"/>
    </row>
    <row r="9534" spans="2:29" s="14" customFormat="1" x14ac:dyDescent="0.25">
      <c r="B9534"/>
      <c r="C9534"/>
      <c r="D9534"/>
      <c r="E9534"/>
      <c r="F9534"/>
      <c r="G9534"/>
      <c r="H9534"/>
      <c r="I9534"/>
      <c r="J9534"/>
      <c r="K9534" s="91"/>
      <c r="L9534" s="91"/>
      <c r="M9534" s="91"/>
      <c r="R9534"/>
      <c r="S9534"/>
      <c r="T9534"/>
      <c r="U9534"/>
      <c r="V9534"/>
      <c r="W9534"/>
      <c r="X9534"/>
      <c r="Y9534"/>
      <c r="Z9534"/>
      <c r="AA9534"/>
      <c r="AB9534"/>
      <c r="AC9534"/>
    </row>
    <row r="9535" spans="2:29" s="14" customFormat="1" x14ac:dyDescent="0.25">
      <c r="B9535"/>
      <c r="C9535"/>
      <c r="D9535"/>
      <c r="E9535"/>
      <c r="F9535"/>
      <c r="G9535"/>
      <c r="H9535"/>
      <c r="I9535"/>
      <c r="J9535"/>
      <c r="K9535" s="91"/>
      <c r="L9535" s="91"/>
      <c r="M9535" s="91"/>
      <c r="R9535"/>
      <c r="S9535"/>
      <c r="T9535"/>
      <c r="U9535"/>
      <c r="V9535"/>
      <c r="W9535"/>
      <c r="X9535"/>
      <c r="Y9535"/>
      <c r="Z9535"/>
      <c r="AA9535"/>
      <c r="AB9535"/>
      <c r="AC9535"/>
    </row>
    <row r="9536" spans="2:29" s="14" customFormat="1" x14ac:dyDescent="0.25">
      <c r="B9536"/>
      <c r="C9536"/>
      <c r="D9536"/>
      <c r="E9536"/>
      <c r="F9536"/>
      <c r="G9536"/>
      <c r="H9536"/>
      <c r="I9536"/>
      <c r="J9536"/>
      <c r="K9536" s="91"/>
      <c r="L9536" s="91"/>
      <c r="M9536" s="91"/>
      <c r="R9536"/>
      <c r="S9536"/>
      <c r="T9536"/>
      <c r="U9536"/>
      <c r="V9536"/>
      <c r="W9536"/>
      <c r="X9536"/>
      <c r="Y9536"/>
      <c r="Z9536"/>
      <c r="AA9536"/>
      <c r="AB9536"/>
      <c r="AC9536"/>
    </row>
    <row r="9537" spans="2:29" s="14" customFormat="1" x14ac:dyDescent="0.25">
      <c r="B9537"/>
      <c r="C9537"/>
      <c r="D9537"/>
      <c r="E9537"/>
      <c r="F9537"/>
      <c r="G9537"/>
      <c r="H9537"/>
      <c r="I9537"/>
      <c r="J9537"/>
      <c r="K9537" s="91"/>
      <c r="L9537" s="91"/>
      <c r="M9537" s="91"/>
      <c r="R9537"/>
      <c r="S9537"/>
      <c r="T9537"/>
      <c r="U9537"/>
      <c r="V9537"/>
      <c r="W9537"/>
      <c r="X9537"/>
      <c r="Y9537"/>
      <c r="Z9537"/>
      <c r="AA9537"/>
      <c r="AB9537"/>
      <c r="AC9537"/>
    </row>
    <row r="9538" spans="2:29" s="14" customFormat="1" x14ac:dyDescent="0.25">
      <c r="B9538"/>
      <c r="C9538"/>
      <c r="D9538"/>
      <c r="E9538"/>
      <c r="F9538"/>
      <c r="G9538"/>
      <c r="H9538"/>
      <c r="I9538"/>
      <c r="J9538"/>
      <c r="K9538" s="91"/>
      <c r="L9538" s="91"/>
      <c r="M9538" s="91"/>
      <c r="R9538"/>
      <c r="S9538"/>
      <c r="T9538"/>
      <c r="U9538"/>
      <c r="V9538"/>
      <c r="W9538"/>
      <c r="X9538"/>
      <c r="Y9538"/>
      <c r="Z9538"/>
      <c r="AA9538"/>
      <c r="AB9538"/>
      <c r="AC9538"/>
    </row>
    <row r="9539" spans="2:29" s="14" customFormat="1" x14ac:dyDescent="0.25">
      <c r="B9539"/>
      <c r="C9539"/>
      <c r="D9539"/>
      <c r="E9539"/>
      <c r="F9539"/>
      <c r="G9539"/>
      <c r="H9539"/>
      <c r="I9539"/>
      <c r="J9539"/>
      <c r="K9539" s="91"/>
      <c r="L9539" s="91"/>
      <c r="M9539" s="91"/>
      <c r="R9539"/>
      <c r="S9539"/>
      <c r="T9539"/>
      <c r="U9539"/>
      <c r="V9539"/>
      <c r="W9539"/>
      <c r="X9539"/>
      <c r="Y9539"/>
      <c r="Z9539"/>
      <c r="AA9539"/>
      <c r="AB9539"/>
      <c r="AC9539"/>
    </row>
    <row r="9540" spans="2:29" s="14" customFormat="1" x14ac:dyDescent="0.25">
      <c r="B9540"/>
      <c r="C9540"/>
      <c r="D9540"/>
      <c r="E9540"/>
      <c r="F9540"/>
      <c r="G9540"/>
      <c r="H9540"/>
      <c r="I9540"/>
      <c r="J9540"/>
      <c r="K9540" s="91"/>
      <c r="L9540" s="91"/>
      <c r="M9540" s="91"/>
      <c r="R9540"/>
      <c r="S9540"/>
      <c r="T9540"/>
      <c r="U9540"/>
      <c r="V9540"/>
      <c r="W9540"/>
      <c r="X9540"/>
      <c r="Y9540"/>
      <c r="Z9540"/>
      <c r="AA9540"/>
      <c r="AB9540"/>
      <c r="AC9540"/>
    </row>
    <row r="9541" spans="2:29" s="14" customFormat="1" x14ac:dyDescent="0.25">
      <c r="B9541"/>
      <c r="C9541"/>
      <c r="D9541"/>
      <c r="E9541"/>
      <c r="F9541"/>
      <c r="G9541"/>
      <c r="H9541"/>
      <c r="I9541"/>
      <c r="J9541"/>
      <c r="K9541" s="91"/>
      <c r="L9541" s="91"/>
      <c r="M9541" s="91"/>
      <c r="R9541"/>
      <c r="S9541"/>
      <c r="T9541"/>
      <c r="U9541"/>
      <c r="V9541"/>
      <c r="W9541"/>
      <c r="X9541"/>
      <c r="Y9541"/>
      <c r="Z9541"/>
      <c r="AA9541"/>
      <c r="AB9541"/>
      <c r="AC9541"/>
    </row>
    <row r="9542" spans="2:29" s="14" customFormat="1" x14ac:dyDescent="0.25">
      <c r="B9542"/>
      <c r="C9542"/>
      <c r="D9542"/>
      <c r="E9542"/>
      <c r="F9542"/>
      <c r="G9542"/>
      <c r="H9542"/>
      <c r="I9542"/>
      <c r="J9542"/>
      <c r="K9542" s="91"/>
      <c r="L9542" s="91"/>
      <c r="M9542" s="91"/>
      <c r="R9542"/>
      <c r="S9542"/>
      <c r="T9542"/>
      <c r="U9542"/>
      <c r="V9542"/>
      <c r="W9542"/>
      <c r="X9542"/>
      <c r="Y9542"/>
      <c r="Z9542"/>
      <c r="AA9542"/>
      <c r="AB9542"/>
      <c r="AC9542"/>
    </row>
    <row r="9543" spans="2:29" s="14" customFormat="1" x14ac:dyDescent="0.25">
      <c r="B9543"/>
      <c r="C9543"/>
      <c r="D9543"/>
      <c r="E9543"/>
      <c r="F9543"/>
      <c r="G9543"/>
      <c r="H9543"/>
      <c r="I9543"/>
      <c r="J9543"/>
      <c r="K9543" s="91"/>
      <c r="L9543" s="91"/>
      <c r="M9543" s="91"/>
      <c r="R9543"/>
      <c r="S9543"/>
      <c r="T9543"/>
      <c r="U9543"/>
      <c r="V9543"/>
      <c r="W9543"/>
      <c r="X9543"/>
      <c r="Y9543"/>
      <c r="Z9543"/>
      <c r="AA9543"/>
      <c r="AB9543"/>
      <c r="AC9543"/>
    </row>
    <row r="9544" spans="2:29" s="14" customFormat="1" x14ac:dyDescent="0.25">
      <c r="B9544"/>
      <c r="C9544"/>
      <c r="D9544"/>
      <c r="E9544"/>
      <c r="F9544"/>
      <c r="G9544"/>
      <c r="H9544"/>
      <c r="I9544"/>
      <c r="J9544"/>
      <c r="K9544" s="91"/>
      <c r="L9544" s="91"/>
      <c r="M9544" s="91"/>
      <c r="R9544"/>
      <c r="S9544"/>
      <c r="T9544"/>
      <c r="U9544"/>
      <c r="V9544"/>
      <c r="W9544"/>
      <c r="X9544"/>
      <c r="Y9544"/>
      <c r="Z9544"/>
      <c r="AA9544"/>
      <c r="AB9544"/>
      <c r="AC9544"/>
    </row>
    <row r="9545" spans="2:29" s="14" customFormat="1" x14ac:dyDescent="0.25">
      <c r="B9545"/>
      <c r="C9545"/>
      <c r="D9545"/>
      <c r="E9545"/>
      <c r="F9545"/>
      <c r="G9545"/>
      <c r="H9545"/>
      <c r="I9545"/>
      <c r="J9545"/>
      <c r="K9545" s="91"/>
      <c r="L9545" s="91"/>
      <c r="M9545" s="91"/>
      <c r="R9545"/>
      <c r="S9545"/>
      <c r="T9545"/>
      <c r="U9545"/>
      <c r="V9545"/>
      <c r="W9545"/>
      <c r="X9545"/>
      <c r="Y9545"/>
      <c r="Z9545"/>
      <c r="AA9545"/>
      <c r="AB9545"/>
      <c r="AC9545"/>
    </row>
    <row r="9546" spans="2:29" s="14" customFormat="1" x14ac:dyDescent="0.25">
      <c r="B9546"/>
      <c r="C9546"/>
      <c r="D9546"/>
      <c r="E9546"/>
      <c r="F9546"/>
      <c r="G9546"/>
      <c r="H9546"/>
      <c r="I9546"/>
      <c r="J9546"/>
      <c r="K9546" s="91"/>
      <c r="L9546" s="91"/>
      <c r="M9546" s="91"/>
      <c r="R9546"/>
      <c r="S9546"/>
      <c r="T9546"/>
      <c r="U9546"/>
      <c r="V9546"/>
      <c r="W9546"/>
      <c r="X9546"/>
      <c r="Y9546"/>
      <c r="Z9546"/>
      <c r="AA9546"/>
      <c r="AB9546"/>
      <c r="AC9546"/>
    </row>
    <row r="9547" spans="2:29" s="14" customFormat="1" x14ac:dyDescent="0.25">
      <c r="B9547"/>
      <c r="C9547"/>
      <c r="D9547"/>
      <c r="E9547"/>
      <c r="F9547"/>
      <c r="G9547"/>
      <c r="H9547"/>
      <c r="I9547"/>
      <c r="J9547"/>
      <c r="K9547" s="91"/>
      <c r="L9547" s="91"/>
      <c r="M9547" s="91"/>
      <c r="R9547"/>
      <c r="S9547"/>
      <c r="T9547"/>
      <c r="U9547"/>
      <c r="V9547"/>
      <c r="W9547"/>
      <c r="X9547"/>
      <c r="Y9547"/>
      <c r="Z9547"/>
      <c r="AA9547"/>
      <c r="AB9547"/>
      <c r="AC9547"/>
    </row>
    <row r="9548" spans="2:29" s="14" customFormat="1" x14ac:dyDescent="0.25">
      <c r="B9548"/>
      <c r="C9548"/>
      <c r="D9548"/>
      <c r="E9548"/>
      <c r="F9548"/>
      <c r="G9548"/>
      <c r="H9548"/>
      <c r="I9548"/>
      <c r="J9548"/>
      <c r="K9548" s="91"/>
      <c r="L9548" s="91"/>
      <c r="M9548" s="91"/>
      <c r="R9548"/>
      <c r="S9548"/>
      <c r="T9548"/>
      <c r="U9548"/>
      <c r="V9548"/>
      <c r="W9548"/>
      <c r="X9548"/>
      <c r="Y9548"/>
      <c r="Z9548"/>
      <c r="AA9548"/>
      <c r="AB9548"/>
      <c r="AC9548"/>
    </row>
    <row r="9549" spans="2:29" s="14" customFormat="1" x14ac:dyDescent="0.25">
      <c r="B9549"/>
      <c r="C9549"/>
      <c r="D9549"/>
      <c r="E9549"/>
      <c r="F9549"/>
      <c r="G9549"/>
      <c r="H9549"/>
      <c r="I9549"/>
      <c r="J9549"/>
      <c r="K9549" s="91"/>
      <c r="L9549" s="91"/>
      <c r="M9549" s="91"/>
      <c r="R9549"/>
      <c r="S9549"/>
      <c r="T9549"/>
      <c r="U9549"/>
      <c r="V9549"/>
      <c r="W9549"/>
      <c r="X9549"/>
      <c r="Y9549"/>
      <c r="Z9549"/>
      <c r="AA9549"/>
      <c r="AB9549"/>
      <c r="AC9549"/>
    </row>
    <row r="9550" spans="2:29" s="14" customFormat="1" x14ac:dyDescent="0.25">
      <c r="B9550"/>
      <c r="C9550"/>
      <c r="D9550"/>
      <c r="E9550"/>
      <c r="F9550"/>
      <c r="G9550"/>
      <c r="H9550"/>
      <c r="I9550"/>
      <c r="J9550"/>
      <c r="K9550" s="91"/>
      <c r="L9550" s="91"/>
      <c r="M9550" s="91"/>
      <c r="R9550"/>
      <c r="S9550"/>
      <c r="T9550"/>
      <c r="U9550"/>
      <c r="V9550"/>
      <c r="W9550"/>
      <c r="X9550"/>
      <c r="Y9550"/>
      <c r="Z9550"/>
      <c r="AA9550"/>
      <c r="AB9550"/>
      <c r="AC9550"/>
    </row>
    <row r="9551" spans="2:29" s="14" customFormat="1" x14ac:dyDescent="0.25">
      <c r="B9551"/>
      <c r="C9551"/>
      <c r="D9551"/>
      <c r="E9551"/>
      <c r="F9551"/>
      <c r="G9551"/>
      <c r="H9551"/>
      <c r="I9551"/>
      <c r="J9551"/>
      <c r="K9551" s="91"/>
      <c r="L9551" s="91"/>
      <c r="M9551" s="91"/>
      <c r="R9551"/>
      <c r="S9551"/>
      <c r="T9551"/>
      <c r="U9551"/>
      <c r="V9551"/>
      <c r="W9551"/>
      <c r="X9551"/>
      <c r="Y9551"/>
      <c r="Z9551"/>
      <c r="AA9551"/>
      <c r="AB9551"/>
      <c r="AC9551"/>
    </row>
    <row r="9552" spans="2:29" s="14" customFormat="1" x14ac:dyDescent="0.25">
      <c r="B9552"/>
      <c r="C9552"/>
      <c r="D9552"/>
      <c r="E9552"/>
      <c r="F9552"/>
      <c r="G9552"/>
      <c r="H9552"/>
      <c r="I9552"/>
      <c r="J9552"/>
      <c r="K9552" s="91"/>
      <c r="L9552" s="91"/>
      <c r="M9552" s="91"/>
      <c r="R9552"/>
      <c r="S9552"/>
      <c r="T9552"/>
      <c r="U9552"/>
      <c r="V9552"/>
      <c r="W9552"/>
      <c r="X9552"/>
      <c r="Y9552"/>
      <c r="Z9552"/>
      <c r="AA9552"/>
      <c r="AB9552"/>
      <c r="AC9552"/>
    </row>
    <row r="9553" spans="2:29" s="14" customFormat="1" x14ac:dyDescent="0.25">
      <c r="B9553"/>
      <c r="C9553"/>
      <c r="D9553"/>
      <c r="E9553"/>
      <c r="F9553"/>
      <c r="G9553"/>
      <c r="H9553"/>
      <c r="I9553"/>
      <c r="J9553"/>
      <c r="K9553" s="91"/>
      <c r="L9553" s="91"/>
      <c r="M9553" s="91"/>
      <c r="R9553"/>
      <c r="S9553"/>
      <c r="T9553"/>
      <c r="U9553"/>
      <c r="V9553"/>
      <c r="W9553"/>
      <c r="X9553"/>
      <c r="Y9553"/>
      <c r="Z9553"/>
      <c r="AA9553"/>
      <c r="AB9553"/>
      <c r="AC9553"/>
    </row>
    <row r="9554" spans="2:29" s="14" customFormat="1" x14ac:dyDescent="0.25">
      <c r="B9554"/>
      <c r="C9554"/>
      <c r="D9554"/>
      <c r="E9554"/>
      <c r="F9554"/>
      <c r="G9554"/>
      <c r="H9554"/>
      <c r="I9554"/>
      <c r="J9554"/>
      <c r="K9554" s="91"/>
      <c r="L9554" s="91"/>
      <c r="M9554" s="91"/>
      <c r="R9554"/>
      <c r="S9554"/>
      <c r="T9554"/>
      <c r="U9554"/>
      <c r="V9554"/>
      <c r="W9554"/>
      <c r="X9554"/>
      <c r="Y9554"/>
      <c r="Z9554"/>
      <c r="AA9554"/>
      <c r="AB9554"/>
      <c r="AC9554"/>
    </row>
    <row r="9555" spans="2:29" s="14" customFormat="1" x14ac:dyDescent="0.25">
      <c r="B9555"/>
      <c r="C9555"/>
      <c r="D9555"/>
      <c r="E9555"/>
      <c r="F9555"/>
      <c r="G9555"/>
      <c r="H9555"/>
      <c r="I9555"/>
      <c r="J9555"/>
      <c r="K9555" s="91"/>
      <c r="L9555" s="91"/>
      <c r="M9555" s="91"/>
      <c r="R9555"/>
      <c r="S9555"/>
      <c r="T9555"/>
      <c r="U9555"/>
      <c r="V9555"/>
      <c r="W9555"/>
      <c r="X9555"/>
      <c r="Y9555"/>
      <c r="Z9555"/>
      <c r="AA9555"/>
      <c r="AB9555"/>
      <c r="AC9555"/>
    </row>
    <row r="9556" spans="2:29" s="14" customFormat="1" x14ac:dyDescent="0.25">
      <c r="B9556"/>
      <c r="C9556"/>
      <c r="D9556"/>
      <c r="E9556"/>
      <c r="F9556"/>
      <c r="G9556"/>
      <c r="H9556"/>
      <c r="I9556"/>
      <c r="J9556"/>
      <c r="K9556" s="91"/>
      <c r="L9556" s="91"/>
      <c r="M9556" s="91"/>
      <c r="R9556"/>
      <c r="S9556"/>
      <c r="T9556"/>
      <c r="U9556"/>
      <c r="V9556"/>
      <c r="W9556"/>
      <c r="X9556"/>
      <c r="Y9556"/>
      <c r="Z9556"/>
      <c r="AA9556"/>
      <c r="AB9556"/>
      <c r="AC9556"/>
    </row>
    <row r="9557" spans="2:29" s="14" customFormat="1" x14ac:dyDescent="0.25">
      <c r="B9557"/>
      <c r="C9557"/>
      <c r="D9557"/>
      <c r="E9557"/>
      <c r="F9557"/>
      <c r="G9557"/>
      <c r="H9557"/>
      <c r="I9557"/>
      <c r="J9557"/>
      <c r="K9557" s="91"/>
      <c r="L9557" s="91"/>
      <c r="M9557" s="91"/>
      <c r="R9557"/>
      <c r="S9557"/>
      <c r="T9557"/>
      <c r="U9557"/>
      <c r="V9557"/>
      <c r="W9557"/>
      <c r="X9557"/>
      <c r="Y9557"/>
      <c r="Z9557"/>
      <c r="AA9557"/>
      <c r="AB9557"/>
      <c r="AC9557"/>
    </row>
    <row r="9558" spans="2:29" s="14" customFormat="1" x14ac:dyDescent="0.25">
      <c r="B9558"/>
      <c r="C9558"/>
      <c r="D9558"/>
      <c r="E9558"/>
      <c r="F9558"/>
      <c r="G9558"/>
      <c r="H9558"/>
      <c r="I9558"/>
      <c r="J9558"/>
      <c r="K9558" s="91"/>
      <c r="L9558" s="91"/>
      <c r="M9558" s="91"/>
      <c r="R9558"/>
      <c r="S9558"/>
      <c r="T9558"/>
      <c r="U9558"/>
      <c r="V9558"/>
      <c r="W9558"/>
      <c r="X9558"/>
      <c r="Y9558"/>
      <c r="Z9558"/>
      <c r="AA9558"/>
      <c r="AB9558"/>
      <c r="AC9558"/>
    </row>
    <row r="9559" spans="2:29" s="14" customFormat="1" x14ac:dyDescent="0.25">
      <c r="B9559"/>
      <c r="C9559"/>
      <c r="D9559"/>
      <c r="E9559"/>
      <c r="F9559"/>
      <c r="G9559"/>
      <c r="H9559"/>
      <c r="I9559"/>
      <c r="J9559"/>
      <c r="K9559" s="91"/>
      <c r="L9559" s="91"/>
      <c r="M9559" s="91"/>
      <c r="R9559"/>
      <c r="S9559"/>
      <c r="T9559"/>
      <c r="U9559"/>
      <c r="V9559"/>
      <c r="W9559"/>
      <c r="X9559"/>
      <c r="Y9559"/>
      <c r="Z9559"/>
      <c r="AA9559"/>
      <c r="AB9559"/>
      <c r="AC9559"/>
    </row>
    <row r="9560" spans="2:29" s="14" customFormat="1" x14ac:dyDescent="0.25">
      <c r="B9560"/>
      <c r="C9560"/>
      <c r="D9560"/>
      <c r="E9560"/>
      <c r="F9560"/>
      <c r="G9560"/>
      <c r="H9560"/>
      <c r="I9560"/>
      <c r="J9560"/>
      <c r="K9560" s="91"/>
      <c r="L9560" s="91"/>
      <c r="M9560" s="91"/>
      <c r="R9560"/>
      <c r="S9560"/>
      <c r="T9560"/>
      <c r="U9560"/>
      <c r="V9560"/>
      <c r="W9560"/>
      <c r="X9560"/>
      <c r="Y9560"/>
      <c r="Z9560"/>
      <c r="AA9560"/>
      <c r="AB9560"/>
      <c r="AC9560"/>
    </row>
    <row r="9561" spans="2:29" s="14" customFormat="1" x14ac:dyDescent="0.25">
      <c r="B9561"/>
      <c r="C9561"/>
      <c r="D9561"/>
      <c r="E9561"/>
      <c r="F9561"/>
      <c r="G9561"/>
      <c r="H9561"/>
      <c r="I9561"/>
      <c r="J9561"/>
      <c r="K9561" s="91"/>
      <c r="L9561" s="91"/>
      <c r="M9561" s="91"/>
      <c r="R9561"/>
      <c r="S9561"/>
      <c r="T9561"/>
      <c r="U9561"/>
      <c r="V9561"/>
      <c r="W9561"/>
      <c r="X9561"/>
      <c r="Y9561"/>
      <c r="Z9561"/>
      <c r="AA9561"/>
      <c r="AB9561"/>
      <c r="AC9561"/>
    </row>
    <row r="9562" spans="2:29" s="14" customFormat="1" x14ac:dyDescent="0.25">
      <c r="B9562"/>
      <c r="C9562"/>
      <c r="D9562"/>
      <c r="E9562"/>
      <c r="F9562"/>
      <c r="G9562"/>
      <c r="H9562"/>
      <c r="I9562"/>
      <c r="J9562"/>
      <c r="K9562" s="91"/>
      <c r="L9562" s="91"/>
      <c r="M9562" s="91"/>
      <c r="R9562"/>
      <c r="S9562"/>
      <c r="T9562"/>
      <c r="U9562"/>
      <c r="V9562"/>
      <c r="W9562"/>
      <c r="X9562"/>
      <c r="Y9562"/>
      <c r="Z9562"/>
      <c r="AA9562"/>
      <c r="AB9562"/>
      <c r="AC9562"/>
    </row>
    <row r="9563" spans="2:29" s="14" customFormat="1" x14ac:dyDescent="0.25">
      <c r="B9563"/>
      <c r="C9563"/>
      <c r="D9563"/>
      <c r="E9563"/>
      <c r="F9563"/>
      <c r="G9563"/>
      <c r="H9563"/>
      <c r="I9563"/>
      <c r="J9563"/>
      <c r="K9563" s="91"/>
      <c r="L9563" s="91"/>
      <c r="M9563" s="91"/>
      <c r="R9563"/>
      <c r="S9563"/>
      <c r="T9563"/>
      <c r="U9563"/>
      <c r="V9563"/>
      <c r="W9563"/>
      <c r="X9563"/>
      <c r="Y9563"/>
      <c r="Z9563"/>
      <c r="AA9563"/>
      <c r="AB9563"/>
      <c r="AC9563"/>
    </row>
    <row r="9564" spans="2:29" s="14" customFormat="1" x14ac:dyDescent="0.25">
      <c r="B9564"/>
      <c r="C9564"/>
      <c r="D9564"/>
      <c r="E9564"/>
      <c r="F9564"/>
      <c r="G9564"/>
      <c r="H9564"/>
      <c r="I9564"/>
      <c r="J9564"/>
      <c r="K9564" s="91"/>
      <c r="L9564" s="91"/>
      <c r="M9564" s="91"/>
      <c r="R9564"/>
      <c r="S9564"/>
      <c r="T9564"/>
      <c r="U9564"/>
      <c r="V9564"/>
      <c r="W9564"/>
      <c r="X9564"/>
      <c r="Y9564"/>
      <c r="Z9564"/>
      <c r="AA9564"/>
      <c r="AB9564"/>
      <c r="AC9564"/>
    </row>
    <row r="9565" spans="2:29" s="14" customFormat="1" x14ac:dyDescent="0.25">
      <c r="B9565"/>
      <c r="C9565"/>
      <c r="D9565"/>
      <c r="E9565"/>
      <c r="F9565"/>
      <c r="G9565"/>
      <c r="H9565"/>
      <c r="I9565"/>
      <c r="J9565"/>
      <c r="K9565" s="91"/>
      <c r="L9565" s="91"/>
      <c r="M9565" s="91"/>
      <c r="R9565"/>
      <c r="S9565"/>
      <c r="T9565"/>
      <c r="U9565"/>
      <c r="V9565"/>
      <c r="W9565"/>
      <c r="X9565"/>
      <c r="Y9565"/>
      <c r="Z9565"/>
      <c r="AA9565"/>
      <c r="AB9565"/>
      <c r="AC9565"/>
    </row>
    <row r="9566" spans="2:29" s="14" customFormat="1" x14ac:dyDescent="0.25">
      <c r="B9566"/>
      <c r="C9566"/>
      <c r="D9566"/>
      <c r="E9566"/>
      <c r="F9566"/>
      <c r="G9566"/>
      <c r="H9566"/>
      <c r="I9566"/>
      <c r="J9566"/>
      <c r="K9566" s="91"/>
      <c r="L9566" s="91"/>
      <c r="M9566" s="91"/>
      <c r="R9566"/>
      <c r="S9566"/>
      <c r="T9566"/>
      <c r="U9566"/>
      <c r="V9566"/>
      <c r="W9566"/>
      <c r="X9566"/>
      <c r="Y9566"/>
      <c r="Z9566"/>
      <c r="AA9566"/>
      <c r="AB9566"/>
      <c r="AC9566"/>
    </row>
    <row r="9567" spans="2:29" s="14" customFormat="1" x14ac:dyDescent="0.25">
      <c r="B9567"/>
      <c r="C9567"/>
      <c r="D9567"/>
      <c r="E9567"/>
      <c r="F9567"/>
      <c r="G9567"/>
      <c r="H9567"/>
      <c r="I9567"/>
      <c r="J9567"/>
      <c r="K9567" s="91"/>
      <c r="L9567" s="91"/>
      <c r="M9567" s="91"/>
      <c r="R9567"/>
      <c r="S9567"/>
      <c r="T9567"/>
      <c r="U9567"/>
      <c r="V9567"/>
      <c r="W9567"/>
      <c r="X9567"/>
      <c r="Y9567"/>
      <c r="Z9567"/>
      <c r="AA9567"/>
      <c r="AB9567"/>
      <c r="AC9567"/>
    </row>
    <row r="9568" spans="2:29" s="14" customFormat="1" x14ac:dyDescent="0.25">
      <c r="B9568"/>
      <c r="C9568"/>
      <c r="D9568"/>
      <c r="E9568"/>
      <c r="F9568"/>
      <c r="G9568"/>
      <c r="H9568"/>
      <c r="I9568"/>
      <c r="J9568"/>
      <c r="K9568" s="91"/>
      <c r="L9568" s="91"/>
      <c r="M9568" s="91"/>
      <c r="R9568"/>
      <c r="S9568"/>
      <c r="T9568"/>
      <c r="U9568"/>
      <c r="V9568"/>
      <c r="W9568"/>
      <c r="X9568"/>
      <c r="Y9568"/>
      <c r="Z9568"/>
      <c r="AA9568"/>
      <c r="AB9568"/>
      <c r="AC9568"/>
    </row>
    <row r="9569" spans="2:29" s="14" customFormat="1" x14ac:dyDescent="0.25">
      <c r="B9569"/>
      <c r="C9569"/>
      <c r="D9569"/>
      <c r="E9569"/>
      <c r="F9569"/>
      <c r="G9569"/>
      <c r="H9569"/>
      <c r="I9569"/>
      <c r="J9569"/>
      <c r="K9569" s="91"/>
      <c r="L9569" s="91"/>
      <c r="M9569" s="91"/>
      <c r="R9569"/>
      <c r="S9569"/>
      <c r="T9569"/>
      <c r="U9569"/>
      <c r="V9569"/>
      <c r="W9569"/>
      <c r="X9569"/>
      <c r="Y9569"/>
      <c r="Z9569"/>
      <c r="AA9569"/>
      <c r="AB9569"/>
      <c r="AC9569"/>
    </row>
    <row r="9570" spans="2:29" s="14" customFormat="1" x14ac:dyDescent="0.25">
      <c r="B9570"/>
      <c r="C9570"/>
      <c r="D9570"/>
      <c r="E9570"/>
      <c r="F9570"/>
      <c r="G9570"/>
      <c r="H9570"/>
      <c r="I9570"/>
      <c r="J9570"/>
      <c r="K9570" s="91"/>
      <c r="L9570" s="91"/>
      <c r="M9570" s="91"/>
      <c r="R9570"/>
      <c r="S9570"/>
      <c r="T9570"/>
      <c r="U9570"/>
      <c r="V9570"/>
      <c r="W9570"/>
      <c r="X9570"/>
      <c r="Y9570"/>
      <c r="Z9570"/>
      <c r="AA9570"/>
      <c r="AB9570"/>
      <c r="AC9570"/>
    </row>
    <row r="9571" spans="2:29" s="14" customFormat="1" x14ac:dyDescent="0.25">
      <c r="B9571"/>
      <c r="C9571"/>
      <c r="D9571"/>
      <c r="E9571"/>
      <c r="F9571"/>
      <c r="G9571"/>
      <c r="H9571"/>
      <c r="I9571"/>
      <c r="J9571"/>
      <c r="K9571" s="91"/>
      <c r="L9571" s="91"/>
      <c r="M9571" s="91"/>
      <c r="R9571"/>
      <c r="S9571"/>
      <c r="T9571"/>
      <c r="U9571"/>
      <c r="V9571"/>
      <c r="W9571"/>
      <c r="X9571"/>
      <c r="Y9571"/>
      <c r="Z9571"/>
      <c r="AA9571"/>
      <c r="AB9571"/>
      <c r="AC9571"/>
    </row>
    <row r="9572" spans="2:29" s="14" customFormat="1" x14ac:dyDescent="0.25">
      <c r="B9572"/>
      <c r="C9572"/>
      <c r="D9572"/>
      <c r="E9572"/>
      <c r="F9572"/>
      <c r="G9572"/>
      <c r="H9572"/>
      <c r="I9572"/>
      <c r="J9572"/>
      <c r="K9572" s="91"/>
      <c r="L9572" s="91"/>
      <c r="M9572" s="91"/>
      <c r="R9572"/>
      <c r="S9572"/>
      <c r="T9572"/>
      <c r="U9572"/>
      <c r="V9572"/>
      <c r="W9572"/>
      <c r="X9572"/>
      <c r="Y9572"/>
      <c r="Z9572"/>
      <c r="AA9572"/>
      <c r="AB9572"/>
      <c r="AC9572"/>
    </row>
    <row r="9573" spans="2:29" s="14" customFormat="1" x14ac:dyDescent="0.25">
      <c r="B9573"/>
      <c r="C9573"/>
      <c r="D9573"/>
      <c r="E9573"/>
      <c r="F9573"/>
      <c r="G9573"/>
      <c r="H9573"/>
      <c r="I9573"/>
      <c r="J9573"/>
      <c r="K9573" s="91"/>
      <c r="L9573" s="91"/>
      <c r="M9573" s="91"/>
      <c r="R9573"/>
      <c r="S9573"/>
      <c r="T9573"/>
      <c r="U9573"/>
      <c r="V9573"/>
      <c r="W9573"/>
      <c r="X9573"/>
      <c r="Y9573"/>
      <c r="Z9573"/>
      <c r="AA9573"/>
      <c r="AB9573"/>
      <c r="AC9573"/>
    </row>
    <row r="9574" spans="2:29" s="14" customFormat="1" x14ac:dyDescent="0.25">
      <c r="B9574"/>
      <c r="C9574"/>
      <c r="D9574"/>
      <c r="E9574"/>
      <c r="F9574"/>
      <c r="G9574"/>
      <c r="H9574"/>
      <c r="I9574"/>
      <c r="J9574"/>
      <c r="K9574" s="91"/>
      <c r="L9574" s="91"/>
      <c r="M9574" s="91"/>
      <c r="R9574"/>
      <c r="S9574"/>
      <c r="T9574"/>
      <c r="U9574"/>
      <c r="V9574"/>
      <c r="W9574"/>
      <c r="X9574"/>
      <c r="Y9574"/>
      <c r="Z9574"/>
      <c r="AA9574"/>
      <c r="AB9574"/>
      <c r="AC9574"/>
    </row>
    <row r="9575" spans="2:29" s="14" customFormat="1" x14ac:dyDescent="0.25">
      <c r="B9575"/>
      <c r="C9575"/>
      <c r="D9575"/>
      <c r="E9575"/>
      <c r="F9575"/>
      <c r="G9575"/>
      <c r="H9575"/>
      <c r="I9575"/>
      <c r="J9575"/>
      <c r="K9575" s="91"/>
      <c r="L9575" s="91"/>
      <c r="M9575" s="91"/>
      <c r="R9575"/>
      <c r="S9575"/>
      <c r="T9575"/>
      <c r="U9575"/>
      <c r="V9575"/>
      <c r="W9575"/>
      <c r="X9575"/>
      <c r="Y9575"/>
      <c r="Z9575"/>
      <c r="AA9575"/>
      <c r="AB9575"/>
      <c r="AC9575"/>
    </row>
    <row r="9576" spans="2:29" s="14" customFormat="1" x14ac:dyDescent="0.25">
      <c r="B9576"/>
      <c r="C9576"/>
      <c r="D9576"/>
      <c r="E9576"/>
      <c r="F9576"/>
      <c r="G9576"/>
      <c r="H9576"/>
      <c r="I9576"/>
      <c r="J9576"/>
      <c r="K9576" s="91"/>
      <c r="L9576" s="91"/>
      <c r="M9576" s="91"/>
      <c r="R9576"/>
      <c r="S9576"/>
      <c r="T9576"/>
      <c r="U9576"/>
      <c r="V9576"/>
      <c r="W9576"/>
      <c r="X9576"/>
      <c r="Y9576"/>
      <c r="Z9576"/>
      <c r="AA9576"/>
      <c r="AB9576"/>
      <c r="AC9576"/>
    </row>
    <row r="9577" spans="2:29" s="14" customFormat="1" x14ac:dyDescent="0.25">
      <c r="B9577"/>
      <c r="C9577"/>
      <c r="D9577"/>
      <c r="E9577"/>
      <c r="F9577"/>
      <c r="G9577"/>
      <c r="H9577"/>
      <c r="I9577"/>
      <c r="J9577"/>
      <c r="K9577" s="91"/>
      <c r="L9577" s="91"/>
      <c r="M9577" s="91"/>
      <c r="R9577"/>
      <c r="S9577"/>
      <c r="T9577"/>
      <c r="U9577"/>
      <c r="V9577"/>
      <c r="W9577"/>
      <c r="X9577"/>
      <c r="Y9577"/>
      <c r="Z9577"/>
      <c r="AA9577"/>
      <c r="AB9577"/>
      <c r="AC9577"/>
    </row>
    <row r="9578" spans="2:29" s="14" customFormat="1" x14ac:dyDescent="0.25">
      <c r="B9578"/>
      <c r="C9578"/>
      <c r="D9578"/>
      <c r="E9578"/>
      <c r="F9578"/>
      <c r="G9578"/>
      <c r="H9578"/>
      <c r="I9578"/>
      <c r="J9578"/>
      <c r="K9578" s="91"/>
      <c r="L9578" s="91"/>
      <c r="M9578" s="91"/>
      <c r="R9578"/>
      <c r="S9578"/>
      <c r="T9578"/>
      <c r="U9578"/>
      <c r="V9578"/>
      <c r="W9578"/>
      <c r="X9578"/>
      <c r="Y9578"/>
      <c r="Z9578"/>
      <c r="AA9578"/>
      <c r="AB9578"/>
      <c r="AC9578"/>
    </row>
    <row r="9579" spans="2:29" s="14" customFormat="1" x14ac:dyDescent="0.25">
      <c r="B9579"/>
      <c r="C9579"/>
      <c r="D9579"/>
      <c r="E9579"/>
      <c r="F9579"/>
      <c r="G9579"/>
      <c r="H9579"/>
      <c r="I9579"/>
      <c r="J9579"/>
      <c r="K9579" s="91"/>
      <c r="L9579" s="91"/>
      <c r="M9579" s="91"/>
      <c r="R9579"/>
      <c r="S9579"/>
      <c r="T9579"/>
      <c r="U9579"/>
      <c r="V9579"/>
      <c r="W9579"/>
      <c r="X9579"/>
      <c r="Y9579"/>
      <c r="Z9579"/>
      <c r="AA9579"/>
      <c r="AB9579"/>
      <c r="AC9579"/>
    </row>
    <row r="9580" spans="2:29" s="14" customFormat="1" x14ac:dyDescent="0.25">
      <c r="B9580"/>
      <c r="C9580"/>
      <c r="D9580"/>
      <c r="E9580"/>
      <c r="F9580"/>
      <c r="G9580"/>
      <c r="H9580"/>
      <c r="I9580"/>
      <c r="J9580"/>
      <c r="K9580" s="91"/>
      <c r="L9580" s="91"/>
      <c r="M9580" s="91"/>
      <c r="R9580"/>
      <c r="S9580"/>
      <c r="T9580"/>
      <c r="U9580"/>
      <c r="V9580"/>
      <c r="W9580"/>
      <c r="X9580"/>
      <c r="Y9580"/>
      <c r="Z9580"/>
      <c r="AA9580"/>
      <c r="AB9580"/>
      <c r="AC9580"/>
    </row>
    <row r="9581" spans="2:29" s="14" customFormat="1" x14ac:dyDescent="0.25">
      <c r="B9581"/>
      <c r="C9581"/>
      <c r="D9581"/>
      <c r="E9581"/>
      <c r="F9581"/>
      <c r="G9581"/>
      <c r="H9581"/>
      <c r="I9581"/>
      <c r="J9581"/>
      <c r="K9581" s="91"/>
      <c r="L9581" s="91"/>
      <c r="M9581" s="91"/>
      <c r="R9581"/>
      <c r="S9581"/>
      <c r="T9581"/>
      <c r="U9581"/>
      <c r="V9581"/>
      <c r="W9581"/>
      <c r="X9581"/>
      <c r="Y9581"/>
      <c r="Z9581"/>
      <c r="AA9581"/>
      <c r="AB9581"/>
      <c r="AC9581"/>
    </row>
    <row r="9582" spans="2:29" s="14" customFormat="1" x14ac:dyDescent="0.25">
      <c r="B9582"/>
      <c r="C9582"/>
      <c r="D9582"/>
      <c r="E9582"/>
      <c r="F9582"/>
      <c r="G9582"/>
      <c r="H9582"/>
      <c r="I9582"/>
      <c r="J9582"/>
      <c r="K9582" s="91"/>
      <c r="L9582" s="91"/>
      <c r="M9582" s="91"/>
      <c r="R9582"/>
      <c r="S9582"/>
      <c r="T9582"/>
      <c r="U9582"/>
      <c r="V9582"/>
      <c r="W9582"/>
      <c r="X9582"/>
      <c r="Y9582"/>
      <c r="Z9582"/>
      <c r="AA9582"/>
      <c r="AB9582"/>
      <c r="AC9582"/>
    </row>
    <row r="9583" spans="2:29" s="14" customFormat="1" x14ac:dyDescent="0.25">
      <c r="B9583"/>
      <c r="C9583"/>
      <c r="D9583"/>
      <c r="E9583"/>
      <c r="F9583"/>
      <c r="G9583"/>
      <c r="H9583"/>
      <c r="I9583"/>
      <c r="J9583"/>
      <c r="K9583" s="91"/>
      <c r="L9583" s="91"/>
      <c r="M9583" s="91"/>
      <c r="R9583"/>
      <c r="S9583"/>
      <c r="T9583"/>
      <c r="U9583"/>
      <c r="V9583"/>
      <c r="W9583"/>
      <c r="X9583"/>
      <c r="Y9583"/>
      <c r="Z9583"/>
      <c r="AA9583"/>
      <c r="AB9583"/>
      <c r="AC9583"/>
    </row>
    <row r="9584" spans="2:29" s="14" customFormat="1" x14ac:dyDescent="0.25">
      <c r="B9584"/>
      <c r="C9584"/>
      <c r="D9584"/>
      <c r="E9584"/>
      <c r="F9584"/>
      <c r="G9584"/>
      <c r="H9584"/>
      <c r="I9584"/>
      <c r="J9584"/>
      <c r="K9584" s="91"/>
      <c r="L9584" s="91"/>
      <c r="M9584" s="91"/>
      <c r="R9584"/>
      <c r="S9584"/>
      <c r="T9584"/>
      <c r="U9584"/>
      <c r="V9584"/>
      <c r="W9584"/>
      <c r="X9584"/>
      <c r="Y9584"/>
      <c r="Z9584"/>
      <c r="AA9584"/>
      <c r="AB9584"/>
      <c r="AC9584"/>
    </row>
    <row r="9585" spans="2:29" s="14" customFormat="1" x14ac:dyDescent="0.25">
      <c r="B9585"/>
      <c r="C9585"/>
      <c r="D9585"/>
      <c r="E9585"/>
      <c r="F9585"/>
      <c r="G9585"/>
      <c r="H9585"/>
      <c r="I9585"/>
      <c r="J9585"/>
      <c r="K9585" s="91"/>
      <c r="L9585" s="91"/>
      <c r="M9585" s="91"/>
      <c r="R9585"/>
      <c r="S9585"/>
      <c r="T9585"/>
      <c r="U9585"/>
      <c r="V9585"/>
      <c r="W9585"/>
      <c r="X9585"/>
      <c r="Y9585"/>
      <c r="Z9585"/>
      <c r="AA9585"/>
      <c r="AB9585"/>
      <c r="AC9585"/>
    </row>
    <row r="9586" spans="2:29" s="14" customFormat="1" x14ac:dyDescent="0.25">
      <c r="B9586"/>
      <c r="C9586"/>
      <c r="D9586"/>
      <c r="E9586"/>
      <c r="F9586"/>
      <c r="G9586"/>
      <c r="H9586"/>
      <c r="I9586"/>
      <c r="J9586"/>
      <c r="K9586" s="91"/>
      <c r="L9586" s="91"/>
      <c r="M9586" s="91"/>
      <c r="R9586"/>
      <c r="S9586"/>
      <c r="T9586"/>
      <c r="U9586"/>
      <c r="V9586"/>
      <c r="W9586"/>
      <c r="X9586"/>
      <c r="Y9586"/>
      <c r="Z9586"/>
      <c r="AA9586"/>
      <c r="AB9586"/>
      <c r="AC9586"/>
    </row>
    <row r="9587" spans="2:29" s="14" customFormat="1" x14ac:dyDescent="0.25">
      <c r="B9587"/>
      <c r="C9587"/>
      <c r="D9587"/>
      <c r="E9587"/>
      <c r="F9587"/>
      <c r="G9587"/>
      <c r="H9587"/>
      <c r="I9587"/>
      <c r="J9587"/>
      <c r="K9587" s="91"/>
      <c r="L9587" s="91"/>
      <c r="M9587" s="91"/>
      <c r="R9587"/>
      <c r="S9587"/>
      <c r="T9587"/>
      <c r="U9587"/>
      <c r="V9587"/>
      <c r="W9587"/>
      <c r="X9587"/>
      <c r="Y9587"/>
      <c r="Z9587"/>
      <c r="AA9587"/>
      <c r="AB9587"/>
      <c r="AC9587"/>
    </row>
    <row r="9588" spans="2:29" s="14" customFormat="1" x14ac:dyDescent="0.25">
      <c r="B9588"/>
      <c r="C9588"/>
      <c r="D9588"/>
      <c r="E9588"/>
      <c r="F9588"/>
      <c r="G9588"/>
      <c r="H9588"/>
      <c r="I9588"/>
      <c r="J9588"/>
      <c r="K9588" s="91"/>
      <c r="L9588" s="91"/>
      <c r="M9588" s="91"/>
      <c r="R9588"/>
      <c r="S9588"/>
      <c r="T9588"/>
      <c r="U9588"/>
      <c r="V9588"/>
      <c r="W9588"/>
      <c r="X9588"/>
      <c r="Y9588"/>
      <c r="Z9588"/>
      <c r="AA9588"/>
      <c r="AB9588"/>
      <c r="AC9588"/>
    </row>
    <row r="9589" spans="2:29" s="14" customFormat="1" x14ac:dyDescent="0.25">
      <c r="B9589"/>
      <c r="C9589"/>
      <c r="D9589"/>
      <c r="E9589"/>
      <c r="F9589"/>
      <c r="G9589"/>
      <c r="H9589"/>
      <c r="I9589"/>
      <c r="J9589"/>
      <c r="K9589" s="91"/>
      <c r="L9589" s="91"/>
      <c r="M9589" s="91"/>
      <c r="R9589"/>
      <c r="S9589"/>
      <c r="T9589"/>
      <c r="U9589"/>
      <c r="V9589"/>
      <c r="W9589"/>
      <c r="X9589"/>
      <c r="Y9589"/>
      <c r="Z9589"/>
      <c r="AA9589"/>
      <c r="AB9589"/>
      <c r="AC9589"/>
    </row>
    <row r="9590" spans="2:29" s="14" customFormat="1" x14ac:dyDescent="0.25">
      <c r="B9590"/>
      <c r="C9590"/>
      <c r="D9590"/>
      <c r="E9590"/>
      <c r="F9590"/>
      <c r="G9590"/>
      <c r="H9590"/>
      <c r="I9590"/>
      <c r="J9590"/>
      <c r="K9590" s="91"/>
      <c r="L9590" s="91"/>
      <c r="M9590" s="91"/>
      <c r="R9590"/>
      <c r="S9590"/>
      <c r="T9590"/>
      <c r="U9590"/>
      <c r="V9590"/>
      <c r="W9590"/>
      <c r="X9590"/>
      <c r="Y9590"/>
      <c r="Z9590"/>
      <c r="AA9590"/>
      <c r="AB9590"/>
      <c r="AC9590"/>
    </row>
    <row r="9591" spans="2:29" s="14" customFormat="1" x14ac:dyDescent="0.25">
      <c r="B9591"/>
      <c r="C9591"/>
      <c r="D9591"/>
      <c r="E9591"/>
      <c r="F9591"/>
      <c r="G9591"/>
      <c r="H9591"/>
      <c r="I9591"/>
      <c r="J9591"/>
      <c r="K9591" s="91"/>
      <c r="L9591" s="91"/>
      <c r="M9591" s="91"/>
      <c r="R9591"/>
      <c r="S9591"/>
      <c r="T9591"/>
      <c r="U9591"/>
      <c r="V9591"/>
      <c r="W9591"/>
      <c r="X9591"/>
      <c r="Y9591"/>
      <c r="Z9591"/>
      <c r="AA9591"/>
      <c r="AB9591"/>
      <c r="AC9591"/>
    </row>
    <row r="9592" spans="2:29" s="14" customFormat="1" x14ac:dyDescent="0.25">
      <c r="B9592"/>
      <c r="C9592"/>
      <c r="D9592"/>
      <c r="E9592"/>
      <c r="F9592"/>
      <c r="G9592"/>
      <c r="H9592"/>
      <c r="I9592"/>
      <c r="J9592"/>
      <c r="K9592" s="91"/>
      <c r="L9592" s="91"/>
      <c r="M9592" s="91"/>
      <c r="R9592"/>
      <c r="S9592"/>
      <c r="T9592"/>
      <c r="U9592"/>
      <c r="V9592"/>
      <c r="W9592"/>
      <c r="X9592"/>
      <c r="Y9592"/>
      <c r="Z9592"/>
      <c r="AA9592"/>
      <c r="AB9592"/>
      <c r="AC9592"/>
    </row>
    <row r="9593" spans="2:29" s="14" customFormat="1" x14ac:dyDescent="0.25">
      <c r="B9593"/>
      <c r="C9593"/>
      <c r="D9593"/>
      <c r="E9593"/>
      <c r="F9593"/>
      <c r="G9593"/>
      <c r="H9593"/>
      <c r="I9593"/>
      <c r="J9593"/>
      <c r="K9593" s="91"/>
      <c r="L9593" s="91"/>
      <c r="M9593" s="91"/>
      <c r="R9593"/>
      <c r="S9593"/>
      <c r="T9593"/>
      <c r="U9593"/>
      <c r="V9593"/>
      <c r="W9593"/>
      <c r="X9593"/>
      <c r="Y9593"/>
      <c r="Z9593"/>
      <c r="AA9593"/>
      <c r="AB9593"/>
      <c r="AC9593"/>
    </row>
    <row r="9594" spans="2:29" s="14" customFormat="1" x14ac:dyDescent="0.25">
      <c r="B9594"/>
      <c r="C9594"/>
      <c r="D9594"/>
      <c r="E9594"/>
      <c r="F9594"/>
      <c r="G9594"/>
      <c r="H9594"/>
      <c r="I9594"/>
      <c r="J9594"/>
      <c r="K9594" s="91"/>
      <c r="L9594" s="91"/>
      <c r="M9594" s="91"/>
      <c r="R9594"/>
      <c r="S9594"/>
      <c r="T9594"/>
      <c r="U9594"/>
      <c r="V9594"/>
      <c r="W9594"/>
      <c r="X9594"/>
      <c r="Y9594"/>
      <c r="Z9594"/>
      <c r="AA9594"/>
      <c r="AB9594"/>
      <c r="AC9594"/>
    </row>
    <row r="9595" spans="2:29" s="14" customFormat="1" x14ac:dyDescent="0.25">
      <c r="B9595"/>
      <c r="C9595"/>
      <c r="D9595"/>
      <c r="E9595"/>
      <c r="F9595"/>
      <c r="G9595"/>
      <c r="H9595"/>
      <c r="I9595"/>
      <c r="J9595"/>
      <c r="K9595" s="91"/>
      <c r="L9595" s="91"/>
      <c r="M9595" s="91"/>
      <c r="R9595"/>
      <c r="S9595"/>
      <c r="T9595"/>
      <c r="U9595"/>
      <c r="V9595"/>
      <c r="W9595"/>
      <c r="X9595"/>
      <c r="Y9595"/>
      <c r="Z9595"/>
      <c r="AA9595"/>
      <c r="AB9595"/>
      <c r="AC9595"/>
    </row>
    <row r="9596" spans="2:29" s="14" customFormat="1" x14ac:dyDescent="0.25">
      <c r="B9596"/>
      <c r="C9596"/>
      <c r="D9596"/>
      <c r="E9596"/>
      <c r="F9596"/>
      <c r="G9596"/>
      <c r="H9596"/>
      <c r="I9596"/>
      <c r="J9596"/>
      <c r="K9596" s="91"/>
      <c r="L9596" s="91"/>
      <c r="M9596" s="91"/>
      <c r="R9596"/>
      <c r="S9596"/>
      <c r="T9596"/>
      <c r="U9596"/>
      <c r="V9596"/>
      <c r="W9596"/>
      <c r="X9596"/>
      <c r="Y9596"/>
      <c r="Z9596"/>
      <c r="AA9596"/>
      <c r="AB9596"/>
      <c r="AC9596"/>
    </row>
    <row r="9597" spans="2:29" s="14" customFormat="1" x14ac:dyDescent="0.25">
      <c r="B9597"/>
      <c r="C9597"/>
      <c r="D9597"/>
      <c r="E9597"/>
      <c r="F9597"/>
      <c r="G9597"/>
      <c r="H9597"/>
      <c r="I9597"/>
      <c r="J9597"/>
      <c r="K9597" s="91"/>
      <c r="L9597" s="91"/>
      <c r="M9597" s="91"/>
      <c r="R9597"/>
      <c r="S9597"/>
      <c r="T9597"/>
      <c r="U9597"/>
      <c r="V9597"/>
      <c r="W9597"/>
      <c r="X9597"/>
      <c r="Y9597"/>
      <c r="Z9597"/>
      <c r="AA9597"/>
      <c r="AB9597"/>
      <c r="AC9597"/>
    </row>
    <row r="9598" spans="2:29" s="14" customFormat="1" x14ac:dyDescent="0.25">
      <c r="B9598"/>
      <c r="C9598"/>
      <c r="D9598"/>
      <c r="E9598"/>
      <c r="F9598"/>
      <c r="G9598"/>
      <c r="H9598"/>
      <c r="I9598"/>
      <c r="J9598"/>
      <c r="K9598" s="91"/>
      <c r="L9598" s="91"/>
      <c r="M9598" s="91"/>
      <c r="R9598"/>
      <c r="S9598"/>
      <c r="T9598"/>
      <c r="U9598"/>
      <c r="V9598"/>
      <c r="W9598"/>
      <c r="X9598"/>
      <c r="Y9598"/>
      <c r="Z9598"/>
      <c r="AA9598"/>
      <c r="AB9598"/>
      <c r="AC9598"/>
    </row>
    <row r="9599" spans="2:29" s="14" customFormat="1" x14ac:dyDescent="0.25">
      <c r="B9599"/>
      <c r="C9599"/>
      <c r="D9599"/>
      <c r="E9599"/>
      <c r="F9599"/>
      <c r="G9599"/>
      <c r="H9599"/>
      <c r="I9599"/>
      <c r="J9599"/>
      <c r="K9599" s="91"/>
      <c r="L9599" s="91"/>
      <c r="M9599" s="91"/>
      <c r="R9599"/>
      <c r="S9599"/>
      <c r="T9599"/>
      <c r="U9599"/>
      <c r="V9599"/>
      <c r="W9599"/>
      <c r="X9599"/>
      <c r="Y9599"/>
      <c r="Z9599"/>
      <c r="AA9599"/>
      <c r="AB9599"/>
      <c r="AC9599"/>
    </row>
    <row r="9600" spans="2:29" s="14" customFormat="1" x14ac:dyDescent="0.25">
      <c r="B9600"/>
      <c r="C9600"/>
      <c r="D9600"/>
      <c r="E9600"/>
      <c r="F9600"/>
      <c r="G9600"/>
      <c r="H9600"/>
      <c r="I9600"/>
      <c r="J9600"/>
      <c r="K9600" s="91"/>
      <c r="L9600" s="91"/>
      <c r="M9600" s="91"/>
      <c r="R9600"/>
      <c r="S9600"/>
      <c r="T9600"/>
      <c r="U9600"/>
      <c r="V9600"/>
      <c r="W9600"/>
      <c r="X9600"/>
      <c r="Y9600"/>
      <c r="Z9600"/>
      <c r="AA9600"/>
      <c r="AB9600"/>
      <c r="AC9600"/>
    </row>
    <row r="9601" spans="2:29" s="14" customFormat="1" x14ac:dyDescent="0.25">
      <c r="B9601"/>
      <c r="C9601"/>
      <c r="D9601"/>
      <c r="E9601"/>
      <c r="F9601"/>
      <c r="G9601"/>
      <c r="H9601"/>
      <c r="I9601"/>
      <c r="J9601"/>
      <c r="K9601" s="91"/>
      <c r="L9601" s="91"/>
      <c r="M9601" s="91"/>
      <c r="R9601"/>
      <c r="S9601"/>
      <c r="T9601"/>
      <c r="U9601"/>
      <c r="V9601"/>
      <c r="W9601"/>
      <c r="X9601"/>
      <c r="Y9601"/>
      <c r="Z9601"/>
      <c r="AA9601"/>
      <c r="AB9601"/>
      <c r="AC9601"/>
    </row>
    <row r="9602" spans="2:29" s="14" customFormat="1" x14ac:dyDescent="0.25">
      <c r="B9602"/>
      <c r="C9602"/>
      <c r="D9602"/>
      <c r="E9602"/>
      <c r="F9602"/>
      <c r="G9602"/>
      <c r="H9602"/>
      <c r="I9602"/>
      <c r="J9602"/>
      <c r="K9602" s="91"/>
      <c r="L9602" s="91"/>
      <c r="M9602" s="91"/>
      <c r="R9602"/>
      <c r="S9602"/>
      <c r="T9602"/>
      <c r="U9602"/>
      <c r="V9602"/>
      <c r="W9602"/>
      <c r="X9602"/>
      <c r="Y9602"/>
      <c r="Z9602"/>
      <c r="AA9602"/>
      <c r="AB9602"/>
      <c r="AC9602"/>
    </row>
    <row r="9603" spans="2:29" s="14" customFormat="1" x14ac:dyDescent="0.25">
      <c r="B9603"/>
      <c r="C9603"/>
      <c r="D9603"/>
      <c r="E9603"/>
      <c r="F9603"/>
      <c r="G9603"/>
      <c r="H9603"/>
      <c r="I9603"/>
      <c r="J9603"/>
      <c r="K9603" s="91"/>
      <c r="L9603" s="91"/>
      <c r="M9603" s="91"/>
      <c r="R9603"/>
      <c r="S9603"/>
      <c r="T9603"/>
      <c r="U9603"/>
      <c r="V9603"/>
      <c r="W9603"/>
      <c r="X9603"/>
      <c r="Y9603"/>
      <c r="Z9603"/>
      <c r="AA9603"/>
      <c r="AB9603"/>
      <c r="AC9603"/>
    </row>
    <row r="9604" spans="2:29" s="14" customFormat="1" x14ac:dyDescent="0.25">
      <c r="B9604"/>
      <c r="C9604"/>
      <c r="D9604"/>
      <c r="E9604"/>
      <c r="F9604"/>
      <c r="G9604"/>
      <c r="H9604"/>
      <c r="I9604"/>
      <c r="J9604"/>
      <c r="K9604" s="91"/>
      <c r="L9604" s="91"/>
      <c r="M9604" s="91"/>
      <c r="R9604"/>
      <c r="S9604"/>
      <c r="T9604"/>
      <c r="U9604"/>
      <c r="V9604"/>
      <c r="W9604"/>
      <c r="X9604"/>
      <c r="Y9604"/>
      <c r="Z9604"/>
      <c r="AA9604"/>
      <c r="AB9604"/>
      <c r="AC9604"/>
    </row>
    <row r="9605" spans="2:29" s="14" customFormat="1" x14ac:dyDescent="0.25">
      <c r="B9605"/>
      <c r="C9605"/>
      <c r="D9605"/>
      <c r="E9605"/>
      <c r="F9605"/>
      <c r="G9605"/>
      <c r="H9605"/>
      <c r="I9605"/>
      <c r="J9605"/>
      <c r="K9605" s="91"/>
      <c r="L9605" s="91"/>
      <c r="M9605" s="91"/>
      <c r="R9605"/>
      <c r="S9605"/>
      <c r="T9605"/>
      <c r="U9605"/>
      <c r="V9605"/>
      <c r="W9605"/>
      <c r="X9605"/>
      <c r="Y9605"/>
      <c r="Z9605"/>
      <c r="AA9605"/>
      <c r="AB9605"/>
      <c r="AC9605"/>
    </row>
    <row r="9606" spans="2:29" s="14" customFormat="1" x14ac:dyDescent="0.25">
      <c r="B9606"/>
      <c r="C9606"/>
      <c r="D9606"/>
      <c r="E9606"/>
      <c r="F9606"/>
      <c r="G9606"/>
      <c r="H9606"/>
      <c r="I9606"/>
      <c r="J9606"/>
      <c r="K9606" s="91"/>
      <c r="L9606" s="91"/>
      <c r="M9606" s="91"/>
      <c r="R9606"/>
      <c r="S9606"/>
      <c r="T9606"/>
      <c r="U9606"/>
      <c r="V9606"/>
      <c r="W9606"/>
      <c r="X9606"/>
      <c r="Y9606"/>
      <c r="Z9606"/>
      <c r="AA9606"/>
      <c r="AB9606"/>
      <c r="AC9606"/>
    </row>
    <row r="9607" spans="2:29" s="14" customFormat="1" x14ac:dyDescent="0.25">
      <c r="B9607"/>
      <c r="C9607"/>
      <c r="D9607"/>
      <c r="E9607"/>
      <c r="F9607"/>
      <c r="G9607"/>
      <c r="H9607"/>
      <c r="I9607"/>
      <c r="J9607"/>
      <c r="K9607" s="91"/>
      <c r="L9607" s="91"/>
      <c r="M9607" s="91"/>
      <c r="R9607"/>
      <c r="S9607"/>
      <c r="T9607"/>
      <c r="U9607"/>
      <c r="V9607"/>
      <c r="W9607"/>
      <c r="X9607"/>
      <c r="Y9607"/>
      <c r="Z9607"/>
      <c r="AA9607"/>
      <c r="AB9607"/>
      <c r="AC9607"/>
    </row>
    <row r="9608" spans="2:29" s="14" customFormat="1" x14ac:dyDescent="0.25">
      <c r="B9608"/>
      <c r="C9608"/>
      <c r="D9608"/>
      <c r="E9608"/>
      <c r="F9608"/>
      <c r="G9608"/>
      <c r="H9608"/>
      <c r="I9608"/>
      <c r="J9608"/>
      <c r="K9608" s="91"/>
      <c r="L9608" s="91"/>
      <c r="M9608" s="91"/>
      <c r="R9608"/>
      <c r="S9608"/>
      <c r="T9608"/>
      <c r="U9608"/>
      <c r="V9608"/>
      <c r="W9608"/>
      <c r="X9608"/>
      <c r="Y9608"/>
      <c r="Z9608"/>
      <c r="AA9608"/>
      <c r="AB9608"/>
      <c r="AC9608"/>
    </row>
    <row r="9609" spans="2:29" s="14" customFormat="1" x14ac:dyDescent="0.25">
      <c r="B9609"/>
      <c r="C9609"/>
      <c r="D9609"/>
      <c r="E9609"/>
      <c r="F9609"/>
      <c r="G9609"/>
      <c r="H9609"/>
      <c r="I9609"/>
      <c r="J9609"/>
      <c r="K9609" s="91"/>
      <c r="L9609" s="91"/>
      <c r="M9609" s="91"/>
      <c r="R9609"/>
      <c r="S9609"/>
      <c r="T9609"/>
      <c r="U9609"/>
      <c r="V9609"/>
      <c r="W9609"/>
      <c r="X9609"/>
      <c r="Y9609"/>
      <c r="Z9609"/>
      <c r="AA9609"/>
      <c r="AB9609"/>
      <c r="AC9609"/>
    </row>
    <row r="9610" spans="2:29" s="14" customFormat="1" x14ac:dyDescent="0.25">
      <c r="B9610"/>
      <c r="C9610"/>
      <c r="D9610"/>
      <c r="E9610"/>
      <c r="F9610"/>
      <c r="G9610"/>
      <c r="H9610"/>
      <c r="I9610"/>
      <c r="J9610"/>
      <c r="K9610" s="91"/>
      <c r="L9610" s="91"/>
      <c r="M9610" s="91"/>
      <c r="R9610"/>
      <c r="S9610"/>
      <c r="T9610"/>
      <c r="U9610"/>
      <c r="V9610"/>
      <c r="W9610"/>
      <c r="X9610"/>
      <c r="Y9610"/>
      <c r="Z9610"/>
      <c r="AA9610"/>
      <c r="AB9610"/>
      <c r="AC9610"/>
    </row>
    <row r="9611" spans="2:29" s="14" customFormat="1" x14ac:dyDescent="0.25">
      <c r="B9611"/>
      <c r="C9611"/>
      <c r="D9611"/>
      <c r="E9611"/>
      <c r="F9611"/>
      <c r="G9611"/>
      <c r="H9611"/>
      <c r="I9611"/>
      <c r="J9611"/>
      <c r="K9611" s="91"/>
      <c r="L9611" s="91"/>
      <c r="M9611" s="91"/>
      <c r="R9611"/>
      <c r="S9611"/>
      <c r="T9611"/>
      <c r="U9611"/>
      <c r="V9611"/>
      <c r="W9611"/>
      <c r="X9611"/>
      <c r="Y9611"/>
      <c r="Z9611"/>
      <c r="AA9611"/>
      <c r="AB9611"/>
      <c r="AC9611"/>
    </row>
    <row r="9612" spans="2:29" s="14" customFormat="1" x14ac:dyDescent="0.25">
      <c r="B9612"/>
      <c r="C9612"/>
      <c r="D9612"/>
      <c r="E9612"/>
      <c r="F9612"/>
      <c r="G9612"/>
      <c r="H9612"/>
      <c r="I9612"/>
      <c r="J9612"/>
      <c r="K9612" s="91"/>
      <c r="L9612" s="91"/>
      <c r="M9612" s="91"/>
      <c r="R9612"/>
      <c r="S9612"/>
      <c r="T9612"/>
      <c r="U9612"/>
      <c r="V9612"/>
      <c r="W9612"/>
      <c r="X9612"/>
      <c r="Y9612"/>
      <c r="Z9612"/>
      <c r="AA9612"/>
      <c r="AB9612"/>
      <c r="AC9612"/>
    </row>
    <row r="9613" spans="2:29" s="14" customFormat="1" x14ac:dyDescent="0.25">
      <c r="B9613"/>
      <c r="C9613"/>
      <c r="D9613"/>
      <c r="E9613"/>
      <c r="F9613"/>
      <c r="G9613"/>
      <c r="H9613"/>
      <c r="I9613"/>
      <c r="J9613"/>
      <c r="K9613" s="91"/>
      <c r="L9613" s="91"/>
      <c r="M9613" s="91"/>
      <c r="R9613"/>
      <c r="S9613"/>
      <c r="T9613"/>
      <c r="U9613"/>
      <c r="V9613"/>
      <c r="W9613"/>
      <c r="X9613"/>
      <c r="Y9613"/>
      <c r="Z9613"/>
      <c r="AA9613"/>
      <c r="AB9613"/>
      <c r="AC9613"/>
    </row>
    <row r="9614" spans="2:29" s="14" customFormat="1" x14ac:dyDescent="0.25">
      <c r="B9614"/>
      <c r="C9614"/>
      <c r="D9614"/>
      <c r="E9614"/>
      <c r="F9614"/>
      <c r="G9614"/>
      <c r="H9614"/>
      <c r="I9614"/>
      <c r="J9614"/>
      <c r="K9614" s="91"/>
      <c r="L9614" s="91"/>
      <c r="M9614" s="91"/>
      <c r="R9614"/>
      <c r="S9614"/>
      <c r="T9614"/>
      <c r="U9614"/>
      <c r="V9614"/>
      <c r="W9614"/>
      <c r="X9614"/>
      <c r="Y9614"/>
      <c r="Z9614"/>
      <c r="AA9614"/>
      <c r="AB9614"/>
      <c r="AC9614"/>
    </row>
    <row r="9615" spans="2:29" s="14" customFormat="1" x14ac:dyDescent="0.25">
      <c r="B9615"/>
      <c r="C9615"/>
      <c r="D9615"/>
      <c r="E9615"/>
      <c r="F9615"/>
      <c r="G9615"/>
      <c r="H9615"/>
      <c r="I9615"/>
      <c r="J9615"/>
      <c r="K9615" s="91"/>
      <c r="L9615" s="91"/>
      <c r="M9615" s="91"/>
      <c r="R9615"/>
      <c r="S9615"/>
      <c r="T9615"/>
      <c r="U9615"/>
      <c r="V9615"/>
      <c r="W9615"/>
      <c r="X9615"/>
      <c r="Y9615"/>
      <c r="Z9615"/>
      <c r="AA9615"/>
      <c r="AB9615"/>
      <c r="AC9615"/>
    </row>
    <row r="9616" spans="2:29" s="14" customFormat="1" x14ac:dyDescent="0.25">
      <c r="B9616"/>
      <c r="C9616"/>
      <c r="D9616"/>
      <c r="E9616"/>
      <c r="F9616"/>
      <c r="G9616"/>
      <c r="H9616"/>
      <c r="I9616"/>
      <c r="J9616"/>
      <c r="K9616" s="91"/>
      <c r="L9616" s="91"/>
      <c r="M9616" s="91"/>
      <c r="R9616"/>
      <c r="S9616"/>
      <c r="T9616"/>
      <c r="U9616"/>
      <c r="V9616"/>
      <c r="W9616"/>
      <c r="X9616"/>
      <c r="Y9616"/>
      <c r="Z9616"/>
      <c r="AA9616"/>
      <c r="AB9616"/>
      <c r="AC9616"/>
    </row>
    <row r="9617" spans="2:29" s="14" customFormat="1" x14ac:dyDescent="0.25">
      <c r="B9617"/>
      <c r="C9617"/>
      <c r="D9617"/>
      <c r="E9617"/>
      <c r="F9617"/>
      <c r="G9617"/>
      <c r="H9617"/>
      <c r="I9617"/>
      <c r="J9617"/>
      <c r="K9617" s="91"/>
      <c r="L9617" s="91"/>
      <c r="M9617" s="91"/>
      <c r="R9617"/>
      <c r="S9617"/>
      <c r="T9617"/>
      <c r="U9617"/>
      <c r="V9617"/>
      <c r="W9617"/>
      <c r="X9617"/>
      <c r="Y9617"/>
      <c r="Z9617"/>
      <c r="AA9617"/>
      <c r="AB9617"/>
      <c r="AC9617"/>
    </row>
    <row r="9618" spans="2:29" s="14" customFormat="1" x14ac:dyDescent="0.25">
      <c r="B9618"/>
      <c r="C9618"/>
      <c r="D9618"/>
      <c r="E9618"/>
      <c r="F9618"/>
      <c r="G9618"/>
      <c r="H9618"/>
      <c r="I9618"/>
      <c r="J9618"/>
      <c r="K9618" s="91"/>
      <c r="L9618" s="91"/>
      <c r="M9618" s="91"/>
      <c r="R9618"/>
      <c r="S9618"/>
      <c r="T9618"/>
      <c r="U9618"/>
      <c r="V9618"/>
      <c r="W9618"/>
      <c r="X9618"/>
      <c r="Y9618"/>
      <c r="Z9618"/>
      <c r="AA9618"/>
      <c r="AB9618"/>
      <c r="AC9618"/>
    </row>
    <row r="9619" spans="2:29" s="14" customFormat="1" x14ac:dyDescent="0.25">
      <c r="B9619"/>
      <c r="C9619"/>
      <c r="D9619"/>
      <c r="E9619"/>
      <c r="F9619"/>
      <c r="G9619"/>
      <c r="H9619"/>
      <c r="I9619"/>
      <c r="J9619"/>
      <c r="K9619" s="91"/>
      <c r="L9619" s="91"/>
      <c r="M9619" s="91"/>
      <c r="R9619"/>
      <c r="S9619"/>
      <c r="T9619"/>
      <c r="U9619"/>
      <c r="V9619"/>
      <c r="W9619"/>
      <c r="X9619"/>
      <c r="Y9619"/>
      <c r="Z9619"/>
      <c r="AA9619"/>
      <c r="AB9619"/>
      <c r="AC9619"/>
    </row>
    <row r="9620" spans="2:29" s="14" customFormat="1" x14ac:dyDescent="0.25">
      <c r="B9620"/>
      <c r="C9620"/>
      <c r="D9620"/>
      <c r="E9620"/>
      <c r="F9620"/>
      <c r="G9620"/>
      <c r="H9620"/>
      <c r="I9620"/>
      <c r="J9620"/>
      <c r="K9620" s="91"/>
      <c r="L9620" s="91"/>
      <c r="M9620" s="91"/>
      <c r="R9620"/>
      <c r="S9620"/>
      <c r="T9620"/>
      <c r="U9620"/>
      <c r="V9620"/>
      <c r="W9620"/>
      <c r="X9620"/>
      <c r="Y9620"/>
      <c r="Z9620"/>
      <c r="AA9620"/>
      <c r="AB9620"/>
      <c r="AC9620"/>
    </row>
    <row r="9621" spans="2:29" s="14" customFormat="1" x14ac:dyDescent="0.25">
      <c r="B9621"/>
      <c r="C9621"/>
      <c r="D9621"/>
      <c r="E9621"/>
      <c r="F9621"/>
      <c r="G9621"/>
      <c r="H9621"/>
      <c r="I9621"/>
      <c r="J9621"/>
      <c r="K9621" s="91"/>
      <c r="L9621" s="91"/>
      <c r="M9621" s="91"/>
      <c r="R9621"/>
      <c r="S9621"/>
      <c r="T9621"/>
      <c r="U9621"/>
      <c r="V9621"/>
      <c r="W9621"/>
      <c r="X9621"/>
      <c r="Y9621"/>
      <c r="Z9621"/>
      <c r="AA9621"/>
      <c r="AB9621"/>
      <c r="AC9621"/>
    </row>
    <row r="9622" spans="2:29" s="14" customFormat="1" x14ac:dyDescent="0.25">
      <c r="B9622"/>
      <c r="C9622"/>
      <c r="D9622"/>
      <c r="E9622"/>
      <c r="F9622"/>
      <c r="G9622"/>
      <c r="H9622"/>
      <c r="I9622"/>
      <c r="J9622"/>
      <c r="K9622" s="91"/>
      <c r="L9622" s="91"/>
      <c r="M9622" s="91"/>
      <c r="R9622"/>
      <c r="S9622"/>
      <c r="T9622"/>
      <c r="U9622"/>
      <c r="V9622"/>
      <c r="W9622"/>
      <c r="X9622"/>
      <c r="Y9622"/>
      <c r="Z9622"/>
      <c r="AA9622"/>
      <c r="AB9622"/>
      <c r="AC9622"/>
    </row>
    <row r="9623" spans="2:29" s="14" customFormat="1" x14ac:dyDescent="0.25">
      <c r="B9623"/>
      <c r="C9623"/>
      <c r="D9623"/>
      <c r="E9623"/>
      <c r="F9623"/>
      <c r="G9623"/>
      <c r="H9623"/>
      <c r="I9623"/>
      <c r="J9623"/>
      <c r="K9623" s="91"/>
      <c r="L9623" s="91"/>
      <c r="M9623" s="91"/>
      <c r="R9623"/>
      <c r="S9623"/>
      <c r="T9623"/>
      <c r="U9623"/>
      <c r="V9623"/>
      <c r="W9623"/>
      <c r="X9623"/>
      <c r="Y9623"/>
      <c r="Z9623"/>
      <c r="AA9623"/>
      <c r="AB9623"/>
      <c r="AC9623"/>
    </row>
    <row r="9624" spans="2:29" s="14" customFormat="1" x14ac:dyDescent="0.25">
      <c r="B9624"/>
      <c r="C9624"/>
      <c r="D9624"/>
      <c r="E9624"/>
      <c r="F9624"/>
      <c r="G9624"/>
      <c r="H9624"/>
      <c r="I9624"/>
      <c r="J9624"/>
      <c r="K9624" s="91"/>
      <c r="L9624" s="91"/>
      <c r="M9624" s="91"/>
      <c r="R9624"/>
      <c r="S9624"/>
      <c r="T9624"/>
      <c r="U9624"/>
      <c r="V9624"/>
      <c r="W9624"/>
      <c r="X9624"/>
      <c r="Y9624"/>
      <c r="Z9624"/>
      <c r="AA9624"/>
      <c r="AB9624"/>
      <c r="AC9624"/>
    </row>
    <row r="9625" spans="2:29" s="14" customFormat="1" x14ac:dyDescent="0.25">
      <c r="B9625"/>
      <c r="C9625"/>
      <c r="D9625"/>
      <c r="E9625"/>
      <c r="F9625"/>
      <c r="G9625"/>
      <c r="H9625"/>
      <c r="I9625"/>
      <c r="J9625"/>
      <c r="K9625" s="91"/>
      <c r="L9625" s="91"/>
      <c r="M9625" s="91"/>
      <c r="R9625"/>
      <c r="S9625"/>
      <c r="T9625"/>
      <c r="U9625"/>
      <c r="V9625"/>
      <c r="W9625"/>
      <c r="X9625"/>
      <c r="Y9625"/>
      <c r="Z9625"/>
      <c r="AA9625"/>
      <c r="AB9625"/>
      <c r="AC9625"/>
    </row>
    <row r="9626" spans="2:29" s="14" customFormat="1" x14ac:dyDescent="0.25">
      <c r="B9626"/>
      <c r="C9626"/>
      <c r="D9626"/>
      <c r="E9626"/>
      <c r="F9626"/>
      <c r="G9626"/>
      <c r="H9626"/>
      <c r="I9626"/>
      <c r="J9626"/>
      <c r="K9626" s="91"/>
      <c r="L9626" s="91"/>
      <c r="M9626" s="91"/>
      <c r="R9626"/>
      <c r="S9626"/>
      <c r="T9626"/>
      <c r="U9626"/>
      <c r="V9626"/>
      <c r="W9626"/>
      <c r="X9626"/>
      <c r="Y9626"/>
      <c r="Z9626"/>
      <c r="AA9626"/>
      <c r="AB9626"/>
      <c r="AC9626"/>
    </row>
    <row r="9627" spans="2:29" s="14" customFormat="1" x14ac:dyDescent="0.25">
      <c r="B9627"/>
      <c r="C9627"/>
      <c r="D9627"/>
      <c r="E9627"/>
      <c r="F9627"/>
      <c r="G9627"/>
      <c r="H9627"/>
      <c r="I9627"/>
      <c r="J9627"/>
      <c r="K9627" s="91"/>
      <c r="L9627" s="91"/>
      <c r="M9627" s="91"/>
      <c r="R9627"/>
      <c r="S9627"/>
      <c r="T9627"/>
      <c r="U9627"/>
      <c r="V9627"/>
      <c r="W9627"/>
      <c r="X9627"/>
      <c r="Y9627"/>
      <c r="Z9627"/>
      <c r="AA9627"/>
      <c r="AB9627"/>
      <c r="AC9627"/>
    </row>
    <row r="9628" spans="2:29" s="14" customFormat="1" x14ac:dyDescent="0.25">
      <c r="B9628"/>
      <c r="C9628"/>
      <c r="D9628"/>
      <c r="E9628"/>
      <c r="F9628"/>
      <c r="G9628"/>
      <c r="H9628"/>
      <c r="I9628"/>
      <c r="J9628"/>
      <c r="K9628" s="91"/>
      <c r="L9628" s="91"/>
      <c r="M9628" s="91"/>
      <c r="R9628"/>
      <c r="S9628"/>
      <c r="T9628"/>
      <c r="U9628"/>
      <c r="V9628"/>
      <c r="W9628"/>
      <c r="X9628"/>
      <c r="Y9628"/>
      <c r="Z9628"/>
      <c r="AA9628"/>
      <c r="AB9628"/>
      <c r="AC9628"/>
    </row>
    <row r="9629" spans="2:29" s="14" customFormat="1" x14ac:dyDescent="0.25">
      <c r="B9629"/>
      <c r="C9629"/>
      <c r="D9629"/>
      <c r="E9629"/>
      <c r="F9629"/>
      <c r="G9629"/>
      <c r="H9629"/>
      <c r="I9629"/>
      <c r="J9629"/>
      <c r="K9629" s="91"/>
      <c r="L9629" s="91"/>
      <c r="M9629" s="91"/>
      <c r="R9629"/>
      <c r="S9629"/>
      <c r="T9629"/>
      <c r="U9629"/>
      <c r="V9629"/>
      <c r="W9629"/>
      <c r="X9629"/>
      <c r="Y9629"/>
      <c r="Z9629"/>
      <c r="AA9629"/>
      <c r="AB9629"/>
      <c r="AC9629"/>
    </row>
    <row r="9630" spans="2:29" s="14" customFormat="1" x14ac:dyDescent="0.25">
      <c r="B9630"/>
      <c r="C9630"/>
      <c r="D9630"/>
      <c r="E9630"/>
      <c r="F9630"/>
      <c r="G9630"/>
      <c r="H9630"/>
      <c r="I9630"/>
      <c r="J9630"/>
      <c r="K9630" s="91"/>
      <c r="L9630" s="91"/>
      <c r="M9630" s="91"/>
      <c r="R9630"/>
      <c r="S9630"/>
      <c r="T9630"/>
      <c r="U9630"/>
      <c r="V9630"/>
      <c r="W9630"/>
      <c r="X9630"/>
      <c r="Y9630"/>
      <c r="Z9630"/>
      <c r="AA9630"/>
      <c r="AB9630"/>
      <c r="AC9630"/>
    </row>
    <row r="9631" spans="2:29" s="14" customFormat="1" x14ac:dyDescent="0.25">
      <c r="B9631"/>
      <c r="C9631"/>
      <c r="D9631"/>
      <c r="E9631"/>
      <c r="F9631"/>
      <c r="G9631"/>
      <c r="H9631"/>
      <c r="I9631"/>
      <c r="J9631"/>
      <c r="K9631" s="91"/>
      <c r="L9631" s="91"/>
      <c r="M9631" s="91"/>
      <c r="R9631"/>
      <c r="S9631"/>
      <c r="T9631"/>
      <c r="U9631"/>
      <c r="V9631"/>
      <c r="W9631"/>
      <c r="X9631"/>
      <c r="Y9631"/>
      <c r="Z9631"/>
      <c r="AA9631"/>
      <c r="AB9631"/>
      <c r="AC9631"/>
    </row>
    <row r="9632" spans="2:29" s="14" customFormat="1" x14ac:dyDescent="0.25">
      <c r="B9632"/>
      <c r="C9632"/>
      <c r="D9632"/>
      <c r="E9632"/>
      <c r="F9632"/>
      <c r="G9632"/>
      <c r="H9632"/>
      <c r="I9632"/>
      <c r="J9632"/>
      <c r="K9632" s="91"/>
      <c r="L9632" s="91"/>
      <c r="M9632" s="91"/>
      <c r="R9632"/>
      <c r="S9632"/>
      <c r="T9632"/>
      <c r="U9632"/>
      <c r="V9632"/>
      <c r="W9632"/>
      <c r="X9632"/>
      <c r="Y9632"/>
      <c r="Z9632"/>
      <c r="AA9632"/>
      <c r="AB9632"/>
      <c r="AC9632"/>
    </row>
    <row r="9633" spans="2:29" s="14" customFormat="1" x14ac:dyDescent="0.25">
      <c r="B9633"/>
      <c r="C9633"/>
      <c r="D9633"/>
      <c r="E9633"/>
      <c r="F9633"/>
      <c r="G9633"/>
      <c r="H9633"/>
      <c r="I9633"/>
      <c r="J9633"/>
      <c r="K9633" s="91"/>
      <c r="L9633" s="91"/>
      <c r="M9633" s="91"/>
      <c r="R9633"/>
      <c r="S9633"/>
      <c r="T9633"/>
      <c r="U9633"/>
      <c r="V9633"/>
      <c r="W9633"/>
      <c r="X9633"/>
      <c r="Y9633"/>
      <c r="Z9633"/>
      <c r="AA9633"/>
      <c r="AB9633"/>
      <c r="AC9633"/>
    </row>
    <row r="9634" spans="2:29" s="14" customFormat="1" x14ac:dyDescent="0.25">
      <c r="B9634"/>
      <c r="C9634"/>
      <c r="D9634"/>
      <c r="E9634"/>
      <c r="F9634"/>
      <c r="G9634"/>
      <c r="H9634"/>
      <c r="I9634"/>
      <c r="J9634"/>
      <c r="K9634" s="91"/>
      <c r="L9634" s="91"/>
      <c r="M9634" s="91"/>
      <c r="R9634"/>
      <c r="S9634"/>
      <c r="T9634"/>
      <c r="U9634"/>
      <c r="V9634"/>
      <c r="W9634"/>
      <c r="X9634"/>
      <c r="Y9634"/>
      <c r="Z9634"/>
      <c r="AA9634"/>
      <c r="AB9634"/>
      <c r="AC9634"/>
    </row>
    <row r="9635" spans="2:29" s="14" customFormat="1" x14ac:dyDescent="0.25">
      <c r="B9635"/>
      <c r="C9635"/>
      <c r="D9635"/>
      <c r="E9635"/>
      <c r="F9635"/>
      <c r="G9635"/>
      <c r="H9635"/>
      <c r="I9635"/>
      <c r="J9635"/>
      <c r="K9635" s="91"/>
      <c r="L9635" s="91"/>
      <c r="M9635" s="91"/>
      <c r="R9635"/>
      <c r="S9635"/>
      <c r="T9635"/>
      <c r="U9635"/>
      <c r="V9635"/>
      <c r="W9635"/>
      <c r="X9635"/>
      <c r="Y9635"/>
      <c r="Z9635"/>
      <c r="AA9635"/>
      <c r="AB9635"/>
      <c r="AC9635"/>
    </row>
    <row r="9636" spans="2:29" s="14" customFormat="1" x14ac:dyDescent="0.25">
      <c r="B9636"/>
      <c r="C9636"/>
      <c r="D9636"/>
      <c r="E9636"/>
      <c r="F9636"/>
      <c r="G9636"/>
      <c r="H9636"/>
      <c r="I9636"/>
      <c r="J9636"/>
      <c r="K9636" s="91"/>
      <c r="L9636" s="91"/>
      <c r="M9636" s="91"/>
      <c r="R9636"/>
      <c r="S9636"/>
      <c r="T9636"/>
      <c r="U9636"/>
      <c r="V9636"/>
      <c r="W9636"/>
      <c r="X9636"/>
      <c r="Y9636"/>
      <c r="Z9636"/>
      <c r="AA9636"/>
      <c r="AB9636"/>
      <c r="AC9636"/>
    </row>
    <row r="9637" spans="2:29" s="14" customFormat="1" x14ac:dyDescent="0.25">
      <c r="B9637"/>
      <c r="C9637"/>
      <c r="D9637"/>
      <c r="E9637"/>
      <c r="F9637"/>
      <c r="G9637"/>
      <c r="H9637"/>
      <c r="I9637"/>
      <c r="J9637"/>
      <c r="K9637" s="91"/>
      <c r="L9637" s="91"/>
      <c r="M9637" s="91"/>
      <c r="R9637"/>
      <c r="S9637"/>
      <c r="T9637"/>
      <c r="U9637"/>
      <c r="V9637"/>
      <c r="W9637"/>
      <c r="X9637"/>
      <c r="Y9637"/>
      <c r="Z9637"/>
      <c r="AA9637"/>
      <c r="AB9637"/>
      <c r="AC9637"/>
    </row>
    <row r="9638" spans="2:29" s="14" customFormat="1" x14ac:dyDescent="0.25">
      <c r="B9638"/>
      <c r="C9638"/>
      <c r="D9638"/>
      <c r="E9638"/>
      <c r="F9638"/>
      <c r="G9638"/>
      <c r="H9638"/>
      <c r="I9638"/>
      <c r="J9638"/>
      <c r="K9638" s="91"/>
      <c r="L9638" s="91"/>
      <c r="M9638" s="91"/>
      <c r="R9638"/>
      <c r="S9638"/>
      <c r="T9638"/>
      <c r="U9638"/>
      <c r="V9638"/>
      <c r="W9638"/>
      <c r="X9638"/>
      <c r="Y9638"/>
      <c r="Z9638"/>
      <c r="AA9638"/>
      <c r="AB9638"/>
      <c r="AC9638"/>
    </row>
    <row r="9639" spans="2:29" s="14" customFormat="1" x14ac:dyDescent="0.25">
      <c r="B9639"/>
      <c r="C9639"/>
      <c r="D9639"/>
      <c r="E9639"/>
      <c r="F9639"/>
      <c r="G9639"/>
      <c r="H9639"/>
      <c r="I9639"/>
      <c r="J9639"/>
      <c r="K9639" s="91"/>
      <c r="L9639" s="91"/>
      <c r="M9639" s="91"/>
      <c r="R9639"/>
      <c r="S9639"/>
      <c r="T9639"/>
      <c r="U9639"/>
      <c r="V9639"/>
      <c r="W9639"/>
      <c r="X9639"/>
      <c r="Y9639"/>
      <c r="Z9639"/>
      <c r="AA9639"/>
      <c r="AB9639"/>
      <c r="AC9639"/>
    </row>
    <row r="9640" spans="2:29" s="14" customFormat="1" x14ac:dyDescent="0.25">
      <c r="B9640"/>
      <c r="C9640"/>
      <c r="D9640"/>
      <c r="E9640"/>
      <c r="F9640"/>
      <c r="G9640"/>
      <c r="H9640"/>
      <c r="I9640"/>
      <c r="J9640"/>
      <c r="K9640" s="91"/>
      <c r="L9640" s="91"/>
      <c r="M9640" s="91"/>
      <c r="R9640"/>
      <c r="S9640"/>
      <c r="T9640"/>
      <c r="U9640"/>
      <c r="V9640"/>
      <c r="W9640"/>
      <c r="X9640"/>
      <c r="Y9640"/>
      <c r="Z9640"/>
      <c r="AA9640"/>
      <c r="AB9640"/>
      <c r="AC9640"/>
    </row>
    <row r="9641" spans="2:29" s="14" customFormat="1" x14ac:dyDescent="0.25">
      <c r="B9641"/>
      <c r="C9641"/>
      <c r="D9641"/>
      <c r="E9641"/>
      <c r="F9641"/>
      <c r="G9641"/>
      <c r="H9641"/>
      <c r="I9641"/>
      <c r="J9641"/>
      <c r="K9641" s="91"/>
      <c r="L9641" s="91"/>
      <c r="M9641" s="91"/>
      <c r="R9641"/>
      <c r="S9641"/>
      <c r="T9641"/>
      <c r="U9641"/>
      <c r="V9641"/>
      <c r="W9641"/>
      <c r="X9641"/>
      <c r="Y9641"/>
      <c r="Z9641"/>
      <c r="AA9641"/>
      <c r="AB9641"/>
      <c r="AC9641"/>
    </row>
    <row r="9642" spans="2:29" s="14" customFormat="1" x14ac:dyDescent="0.25">
      <c r="B9642"/>
      <c r="C9642"/>
      <c r="D9642"/>
      <c r="E9642"/>
      <c r="F9642"/>
      <c r="G9642"/>
      <c r="H9642"/>
      <c r="I9642"/>
      <c r="J9642"/>
      <c r="K9642" s="91"/>
      <c r="L9642" s="91"/>
      <c r="M9642" s="91"/>
      <c r="R9642"/>
      <c r="S9642"/>
      <c r="T9642"/>
      <c r="U9642"/>
      <c r="V9642"/>
      <c r="W9642"/>
      <c r="X9642"/>
      <c r="Y9642"/>
      <c r="Z9642"/>
      <c r="AA9642"/>
      <c r="AB9642"/>
      <c r="AC9642"/>
    </row>
    <row r="9643" spans="2:29" s="14" customFormat="1" x14ac:dyDescent="0.25">
      <c r="B9643"/>
      <c r="C9643"/>
      <c r="D9643"/>
      <c r="E9643"/>
      <c r="F9643"/>
      <c r="G9643"/>
      <c r="H9643"/>
      <c r="I9643"/>
      <c r="J9643"/>
      <c r="K9643" s="91"/>
      <c r="L9643" s="91"/>
      <c r="M9643" s="91"/>
      <c r="R9643"/>
      <c r="S9643"/>
      <c r="T9643"/>
      <c r="U9643"/>
      <c r="V9643"/>
      <c r="W9643"/>
      <c r="X9643"/>
      <c r="Y9643"/>
      <c r="Z9643"/>
      <c r="AA9643"/>
      <c r="AB9643"/>
      <c r="AC9643"/>
    </row>
    <row r="9644" spans="2:29" s="14" customFormat="1" x14ac:dyDescent="0.25">
      <c r="B9644"/>
      <c r="C9644"/>
      <c r="D9644"/>
      <c r="E9644"/>
      <c r="F9644"/>
      <c r="G9644"/>
      <c r="H9644"/>
      <c r="I9644"/>
      <c r="J9644"/>
      <c r="K9644" s="91"/>
      <c r="L9644" s="91"/>
      <c r="M9644" s="91"/>
      <c r="R9644"/>
      <c r="S9644"/>
      <c r="T9644"/>
      <c r="U9644"/>
      <c r="V9644"/>
      <c r="W9644"/>
      <c r="X9644"/>
      <c r="Y9644"/>
      <c r="Z9644"/>
      <c r="AA9644"/>
      <c r="AB9644"/>
      <c r="AC9644"/>
    </row>
    <row r="9645" spans="2:29" s="14" customFormat="1" x14ac:dyDescent="0.25">
      <c r="B9645"/>
      <c r="C9645"/>
      <c r="D9645"/>
      <c r="E9645"/>
      <c r="F9645"/>
      <c r="G9645"/>
      <c r="H9645"/>
      <c r="I9645"/>
      <c r="J9645"/>
      <c r="K9645" s="91"/>
      <c r="L9645" s="91"/>
      <c r="M9645" s="91"/>
      <c r="R9645"/>
      <c r="S9645"/>
      <c r="T9645"/>
      <c r="U9645"/>
      <c r="V9645"/>
      <c r="W9645"/>
      <c r="X9645"/>
      <c r="Y9645"/>
      <c r="Z9645"/>
      <c r="AA9645"/>
      <c r="AB9645"/>
      <c r="AC9645"/>
    </row>
    <row r="9646" spans="2:29" s="14" customFormat="1" x14ac:dyDescent="0.25">
      <c r="B9646"/>
      <c r="C9646"/>
      <c r="D9646"/>
      <c r="E9646"/>
      <c r="F9646"/>
      <c r="G9646"/>
      <c r="H9646"/>
      <c r="I9646"/>
      <c r="J9646"/>
      <c r="K9646" s="91"/>
      <c r="L9646" s="91"/>
      <c r="M9646" s="91"/>
      <c r="R9646"/>
      <c r="S9646"/>
      <c r="T9646"/>
      <c r="U9646"/>
      <c r="V9646"/>
      <c r="W9646"/>
      <c r="X9646"/>
      <c r="Y9646"/>
      <c r="Z9646"/>
      <c r="AA9646"/>
      <c r="AB9646"/>
      <c r="AC9646"/>
    </row>
    <row r="9647" spans="2:29" s="14" customFormat="1" x14ac:dyDescent="0.25">
      <c r="B9647"/>
      <c r="C9647"/>
      <c r="D9647"/>
      <c r="E9647"/>
      <c r="F9647"/>
      <c r="G9647"/>
      <c r="H9647"/>
      <c r="I9647"/>
      <c r="J9647"/>
      <c r="K9647" s="91"/>
      <c r="L9647" s="91"/>
      <c r="M9647" s="91"/>
      <c r="R9647"/>
      <c r="S9647"/>
      <c r="T9647"/>
      <c r="U9647"/>
      <c r="V9647"/>
      <c r="W9647"/>
      <c r="X9647"/>
      <c r="Y9647"/>
      <c r="Z9647"/>
      <c r="AA9647"/>
      <c r="AB9647"/>
      <c r="AC9647"/>
    </row>
    <row r="9648" spans="2:29" s="14" customFormat="1" x14ac:dyDescent="0.25">
      <c r="B9648"/>
      <c r="C9648"/>
      <c r="D9648"/>
      <c r="E9648"/>
      <c r="F9648"/>
      <c r="G9648"/>
      <c r="H9648"/>
      <c r="I9648"/>
      <c r="J9648"/>
      <c r="K9648" s="91"/>
      <c r="L9648" s="91"/>
      <c r="M9648" s="91"/>
      <c r="R9648"/>
      <c r="S9648"/>
      <c r="T9648"/>
      <c r="U9648"/>
      <c r="V9648"/>
      <c r="W9648"/>
      <c r="X9648"/>
      <c r="Y9648"/>
      <c r="Z9648"/>
      <c r="AA9648"/>
      <c r="AB9648"/>
      <c r="AC9648"/>
    </row>
    <row r="9649" spans="2:29" s="14" customFormat="1" x14ac:dyDescent="0.25">
      <c r="B9649"/>
      <c r="C9649"/>
      <c r="D9649"/>
      <c r="E9649"/>
      <c r="F9649"/>
      <c r="G9649"/>
      <c r="H9649"/>
      <c r="I9649"/>
      <c r="J9649"/>
      <c r="K9649" s="91"/>
      <c r="L9649" s="91"/>
      <c r="M9649" s="91"/>
      <c r="R9649"/>
      <c r="S9649"/>
      <c r="T9649"/>
      <c r="U9649"/>
      <c r="V9649"/>
      <c r="W9649"/>
      <c r="X9649"/>
      <c r="Y9649"/>
      <c r="Z9649"/>
      <c r="AA9649"/>
      <c r="AB9649"/>
      <c r="AC9649"/>
    </row>
    <row r="9650" spans="2:29" s="14" customFormat="1" x14ac:dyDescent="0.25">
      <c r="B9650"/>
      <c r="C9650"/>
      <c r="D9650"/>
      <c r="E9650"/>
      <c r="F9650"/>
      <c r="G9650"/>
      <c r="H9650"/>
      <c r="I9650"/>
      <c r="J9650"/>
      <c r="K9650" s="91"/>
      <c r="L9650" s="91"/>
      <c r="M9650" s="91"/>
      <c r="R9650"/>
      <c r="S9650"/>
      <c r="T9650"/>
      <c r="U9650"/>
      <c r="V9650"/>
      <c r="W9650"/>
      <c r="X9650"/>
      <c r="Y9650"/>
      <c r="Z9650"/>
      <c r="AA9650"/>
      <c r="AB9650"/>
      <c r="AC9650"/>
    </row>
    <row r="9651" spans="2:29" s="14" customFormat="1" x14ac:dyDescent="0.25">
      <c r="B9651"/>
      <c r="C9651"/>
      <c r="D9651"/>
      <c r="E9651"/>
      <c r="F9651"/>
      <c r="G9651"/>
      <c r="H9651"/>
      <c r="I9651"/>
      <c r="J9651"/>
      <c r="K9651" s="91"/>
      <c r="L9651" s="91"/>
      <c r="M9651" s="91"/>
      <c r="R9651"/>
      <c r="S9651"/>
      <c r="T9651"/>
      <c r="U9651"/>
      <c r="V9651"/>
      <c r="W9651"/>
      <c r="X9651"/>
      <c r="Y9651"/>
      <c r="Z9651"/>
      <c r="AA9651"/>
      <c r="AB9651"/>
      <c r="AC9651"/>
    </row>
    <row r="9652" spans="2:29" s="14" customFormat="1" x14ac:dyDescent="0.25">
      <c r="B9652"/>
      <c r="C9652"/>
      <c r="D9652"/>
      <c r="E9652"/>
      <c r="F9652"/>
      <c r="G9652"/>
      <c r="H9652"/>
      <c r="I9652"/>
      <c r="J9652"/>
      <c r="K9652" s="91"/>
      <c r="L9652" s="91"/>
      <c r="M9652" s="91"/>
      <c r="R9652"/>
      <c r="S9652"/>
      <c r="T9652"/>
      <c r="U9652"/>
      <c r="V9652"/>
      <c r="W9652"/>
      <c r="X9652"/>
      <c r="Y9652"/>
      <c r="Z9652"/>
      <c r="AA9652"/>
      <c r="AB9652"/>
      <c r="AC9652"/>
    </row>
    <row r="9653" spans="2:29" s="14" customFormat="1" x14ac:dyDescent="0.25">
      <c r="B9653"/>
      <c r="C9653"/>
      <c r="D9653"/>
      <c r="E9653"/>
      <c r="F9653"/>
      <c r="G9653"/>
      <c r="H9653"/>
      <c r="I9653"/>
      <c r="J9653"/>
      <c r="K9653" s="91"/>
      <c r="L9653" s="91"/>
      <c r="M9653" s="91"/>
      <c r="R9653"/>
      <c r="S9653"/>
      <c r="T9653"/>
      <c r="U9653"/>
      <c r="V9653"/>
      <c r="W9653"/>
      <c r="X9653"/>
      <c r="Y9653"/>
      <c r="Z9653"/>
      <c r="AA9653"/>
      <c r="AB9653"/>
      <c r="AC9653"/>
    </row>
    <row r="9654" spans="2:29" s="14" customFormat="1" x14ac:dyDescent="0.25">
      <c r="B9654"/>
      <c r="C9654"/>
      <c r="D9654"/>
      <c r="E9654"/>
      <c r="F9654"/>
      <c r="G9654"/>
      <c r="H9654"/>
      <c r="I9654"/>
      <c r="J9654"/>
      <c r="K9654" s="91"/>
      <c r="L9654" s="91"/>
      <c r="M9654" s="91"/>
      <c r="R9654"/>
      <c r="S9654"/>
      <c r="T9654"/>
      <c r="U9654"/>
      <c r="V9654"/>
      <c r="W9654"/>
      <c r="X9654"/>
      <c r="Y9654"/>
      <c r="Z9654"/>
      <c r="AA9654"/>
      <c r="AB9654"/>
      <c r="AC9654"/>
    </row>
    <row r="9655" spans="2:29" s="14" customFormat="1" x14ac:dyDescent="0.25">
      <c r="B9655"/>
      <c r="C9655"/>
      <c r="D9655"/>
      <c r="E9655"/>
      <c r="F9655"/>
      <c r="G9655"/>
      <c r="H9655"/>
      <c r="I9655"/>
      <c r="J9655"/>
      <c r="K9655" s="91"/>
      <c r="L9655" s="91"/>
      <c r="M9655" s="91"/>
      <c r="R9655"/>
      <c r="S9655"/>
      <c r="T9655"/>
      <c r="U9655"/>
      <c r="V9655"/>
      <c r="W9655"/>
      <c r="X9655"/>
      <c r="Y9655"/>
      <c r="Z9655"/>
      <c r="AA9655"/>
      <c r="AB9655"/>
      <c r="AC9655"/>
    </row>
    <row r="9656" spans="2:29" s="14" customFormat="1" x14ac:dyDescent="0.25">
      <c r="B9656"/>
      <c r="C9656"/>
      <c r="D9656"/>
      <c r="E9656"/>
      <c r="F9656"/>
      <c r="G9656"/>
      <c r="H9656"/>
      <c r="I9656"/>
      <c r="J9656"/>
      <c r="K9656" s="91"/>
      <c r="L9656" s="91"/>
      <c r="M9656" s="91"/>
      <c r="R9656"/>
      <c r="S9656"/>
      <c r="T9656"/>
      <c r="U9656"/>
      <c r="V9656"/>
      <c r="W9656"/>
      <c r="X9656"/>
      <c r="Y9656"/>
      <c r="Z9656"/>
      <c r="AA9656"/>
      <c r="AB9656"/>
      <c r="AC9656"/>
    </row>
    <row r="9657" spans="2:29" s="14" customFormat="1" x14ac:dyDescent="0.25">
      <c r="B9657"/>
      <c r="C9657"/>
      <c r="D9657"/>
      <c r="E9657"/>
      <c r="F9657"/>
      <c r="G9657"/>
      <c r="H9657"/>
      <c r="I9657"/>
      <c r="J9657"/>
      <c r="K9657" s="91"/>
      <c r="L9657" s="91"/>
      <c r="M9657" s="91"/>
      <c r="R9657"/>
      <c r="S9657"/>
      <c r="T9657"/>
      <c r="U9657"/>
      <c r="V9657"/>
      <c r="W9657"/>
      <c r="X9657"/>
      <c r="Y9657"/>
      <c r="Z9657"/>
      <c r="AA9657"/>
      <c r="AB9657"/>
      <c r="AC9657"/>
    </row>
    <row r="9658" spans="2:29" s="14" customFormat="1" x14ac:dyDescent="0.25">
      <c r="B9658"/>
      <c r="C9658"/>
      <c r="D9658"/>
      <c r="E9658"/>
      <c r="F9658"/>
      <c r="G9658"/>
      <c r="H9658"/>
      <c r="I9658"/>
      <c r="J9658"/>
      <c r="K9658" s="91"/>
      <c r="L9658" s="91"/>
      <c r="M9658" s="91"/>
      <c r="R9658"/>
      <c r="S9658"/>
      <c r="T9658"/>
      <c r="U9658"/>
      <c r="V9658"/>
      <c r="W9658"/>
      <c r="X9658"/>
      <c r="Y9658"/>
      <c r="Z9658"/>
      <c r="AA9658"/>
      <c r="AB9658"/>
      <c r="AC9658"/>
    </row>
    <row r="9659" spans="2:29" s="14" customFormat="1" x14ac:dyDescent="0.25">
      <c r="B9659"/>
      <c r="C9659"/>
      <c r="D9659"/>
      <c r="E9659"/>
      <c r="F9659"/>
      <c r="G9659"/>
      <c r="H9659"/>
      <c r="I9659"/>
      <c r="J9659"/>
      <c r="K9659" s="91"/>
      <c r="L9659" s="91"/>
      <c r="M9659" s="91"/>
      <c r="R9659"/>
      <c r="S9659"/>
      <c r="T9659"/>
      <c r="U9659"/>
      <c r="V9659"/>
      <c r="W9659"/>
      <c r="X9659"/>
      <c r="Y9659"/>
      <c r="Z9659"/>
      <c r="AA9659"/>
      <c r="AB9659"/>
      <c r="AC9659"/>
    </row>
    <row r="9660" spans="2:29" s="14" customFormat="1" x14ac:dyDescent="0.25">
      <c r="B9660"/>
      <c r="C9660"/>
      <c r="D9660"/>
      <c r="E9660"/>
      <c r="F9660"/>
      <c r="G9660"/>
      <c r="H9660"/>
      <c r="I9660"/>
      <c r="J9660"/>
      <c r="K9660" s="91"/>
      <c r="L9660" s="91"/>
      <c r="M9660" s="91"/>
      <c r="R9660"/>
      <c r="S9660"/>
      <c r="T9660"/>
      <c r="U9660"/>
      <c r="V9660"/>
      <c r="W9660"/>
      <c r="X9660"/>
      <c r="Y9660"/>
      <c r="Z9660"/>
      <c r="AA9660"/>
      <c r="AB9660"/>
      <c r="AC9660"/>
    </row>
    <row r="9661" spans="2:29" s="14" customFormat="1" x14ac:dyDescent="0.25">
      <c r="B9661"/>
      <c r="C9661"/>
      <c r="D9661"/>
      <c r="E9661"/>
      <c r="F9661"/>
      <c r="G9661"/>
      <c r="H9661"/>
      <c r="I9661"/>
      <c r="J9661"/>
      <c r="K9661" s="91"/>
      <c r="L9661" s="91"/>
      <c r="M9661" s="91"/>
      <c r="R9661"/>
      <c r="S9661"/>
      <c r="T9661"/>
      <c r="U9661"/>
      <c r="V9661"/>
      <c r="W9661"/>
      <c r="X9661"/>
      <c r="Y9661"/>
      <c r="Z9661"/>
      <c r="AA9661"/>
      <c r="AB9661"/>
      <c r="AC9661"/>
    </row>
    <row r="9662" spans="2:29" s="14" customFormat="1" x14ac:dyDescent="0.25">
      <c r="B9662"/>
      <c r="C9662"/>
      <c r="D9662"/>
      <c r="E9662"/>
      <c r="F9662"/>
      <c r="G9662"/>
      <c r="H9662"/>
      <c r="I9662"/>
      <c r="J9662"/>
      <c r="K9662" s="91"/>
      <c r="L9662" s="91"/>
      <c r="M9662" s="91"/>
      <c r="R9662"/>
      <c r="S9662"/>
      <c r="T9662"/>
      <c r="U9662"/>
      <c r="V9662"/>
      <c r="W9662"/>
      <c r="X9662"/>
      <c r="Y9662"/>
      <c r="Z9662"/>
      <c r="AA9662"/>
      <c r="AB9662"/>
      <c r="AC9662"/>
    </row>
    <row r="9663" spans="2:29" s="14" customFormat="1" x14ac:dyDescent="0.25">
      <c r="B9663"/>
      <c r="C9663"/>
      <c r="D9663"/>
      <c r="E9663"/>
      <c r="F9663"/>
      <c r="G9663"/>
      <c r="H9663"/>
      <c r="I9663"/>
      <c r="J9663"/>
      <c r="K9663" s="91"/>
      <c r="L9663" s="91"/>
      <c r="M9663" s="91"/>
      <c r="R9663"/>
      <c r="S9663"/>
      <c r="T9663"/>
      <c r="U9663"/>
      <c r="V9663"/>
      <c r="W9663"/>
      <c r="X9663"/>
      <c r="Y9663"/>
      <c r="Z9663"/>
      <c r="AA9663"/>
      <c r="AB9663"/>
      <c r="AC9663"/>
    </row>
    <row r="9664" spans="2:29" s="14" customFormat="1" x14ac:dyDescent="0.25">
      <c r="B9664"/>
      <c r="C9664"/>
      <c r="D9664"/>
      <c r="E9664"/>
      <c r="F9664"/>
      <c r="G9664"/>
      <c r="H9664"/>
      <c r="I9664"/>
      <c r="J9664"/>
      <c r="K9664" s="91"/>
      <c r="L9664" s="91"/>
      <c r="M9664" s="91"/>
      <c r="R9664"/>
      <c r="S9664"/>
      <c r="T9664"/>
      <c r="U9664"/>
      <c r="V9664"/>
      <c r="W9664"/>
      <c r="X9664"/>
      <c r="Y9664"/>
      <c r="Z9664"/>
      <c r="AA9664"/>
      <c r="AB9664"/>
      <c r="AC9664"/>
    </row>
    <row r="9665" spans="2:29" s="14" customFormat="1" x14ac:dyDescent="0.25">
      <c r="B9665"/>
      <c r="C9665"/>
      <c r="D9665"/>
      <c r="E9665"/>
      <c r="F9665"/>
      <c r="G9665"/>
      <c r="H9665"/>
      <c r="I9665"/>
      <c r="J9665"/>
      <c r="K9665" s="91"/>
      <c r="L9665" s="91"/>
      <c r="M9665" s="91"/>
      <c r="R9665"/>
      <c r="S9665"/>
      <c r="T9665"/>
      <c r="U9665"/>
      <c r="V9665"/>
      <c r="W9665"/>
      <c r="X9665"/>
      <c r="Y9665"/>
      <c r="Z9665"/>
      <c r="AA9665"/>
      <c r="AB9665"/>
      <c r="AC9665"/>
    </row>
    <row r="9666" spans="2:29" s="14" customFormat="1" x14ac:dyDescent="0.25">
      <c r="B9666"/>
      <c r="C9666"/>
      <c r="D9666"/>
      <c r="E9666"/>
      <c r="F9666"/>
      <c r="G9666"/>
      <c r="H9666"/>
      <c r="I9666"/>
      <c r="J9666"/>
      <c r="K9666" s="91"/>
      <c r="L9666" s="91"/>
      <c r="M9666" s="91"/>
      <c r="R9666"/>
      <c r="S9666"/>
      <c r="T9666"/>
      <c r="U9666"/>
      <c r="V9666"/>
      <c r="W9666"/>
      <c r="X9666"/>
      <c r="Y9666"/>
      <c r="Z9666"/>
      <c r="AA9666"/>
      <c r="AB9666"/>
      <c r="AC9666"/>
    </row>
    <row r="9667" spans="2:29" s="14" customFormat="1" x14ac:dyDescent="0.25">
      <c r="B9667"/>
      <c r="C9667"/>
      <c r="D9667"/>
      <c r="E9667"/>
      <c r="F9667"/>
      <c r="G9667"/>
      <c r="H9667"/>
      <c r="I9667"/>
      <c r="J9667"/>
      <c r="K9667" s="91"/>
      <c r="L9667" s="91"/>
      <c r="M9667" s="91"/>
      <c r="R9667"/>
      <c r="S9667"/>
      <c r="T9667"/>
      <c r="U9667"/>
      <c r="V9667"/>
      <c r="W9667"/>
      <c r="X9667"/>
      <c r="Y9667"/>
      <c r="Z9667"/>
      <c r="AA9667"/>
      <c r="AB9667"/>
      <c r="AC9667"/>
    </row>
    <row r="9668" spans="2:29" s="14" customFormat="1" x14ac:dyDescent="0.25">
      <c r="B9668"/>
      <c r="C9668"/>
      <c r="D9668"/>
      <c r="E9668"/>
      <c r="F9668"/>
      <c r="G9668"/>
      <c r="H9668"/>
      <c r="I9668"/>
      <c r="J9668"/>
      <c r="K9668" s="91"/>
      <c r="L9668" s="91"/>
      <c r="M9668" s="91"/>
      <c r="R9668"/>
      <c r="S9668"/>
      <c r="T9668"/>
      <c r="U9668"/>
      <c r="V9668"/>
      <c r="W9668"/>
      <c r="X9668"/>
      <c r="Y9668"/>
      <c r="Z9668"/>
      <c r="AA9668"/>
      <c r="AB9668"/>
      <c r="AC9668"/>
    </row>
    <row r="9669" spans="2:29" s="14" customFormat="1" x14ac:dyDescent="0.25">
      <c r="B9669"/>
      <c r="C9669"/>
      <c r="D9669"/>
      <c r="E9669"/>
      <c r="F9669"/>
      <c r="G9669"/>
      <c r="H9669"/>
      <c r="I9669"/>
      <c r="J9669"/>
      <c r="K9669" s="91"/>
      <c r="L9669" s="91"/>
      <c r="M9669" s="91"/>
      <c r="R9669"/>
      <c r="S9669"/>
      <c r="T9669"/>
      <c r="U9669"/>
      <c r="V9669"/>
      <c r="W9669"/>
      <c r="X9669"/>
      <c r="Y9669"/>
      <c r="Z9669"/>
      <c r="AA9669"/>
      <c r="AB9669"/>
      <c r="AC9669"/>
    </row>
    <row r="9670" spans="2:29" s="14" customFormat="1" x14ac:dyDescent="0.25">
      <c r="B9670"/>
      <c r="C9670"/>
      <c r="D9670"/>
      <c r="E9670"/>
      <c r="F9670"/>
      <c r="G9670"/>
      <c r="H9670"/>
      <c r="I9670"/>
      <c r="J9670"/>
      <c r="K9670" s="91"/>
      <c r="L9670" s="91"/>
      <c r="M9670" s="91"/>
      <c r="R9670"/>
      <c r="S9670"/>
      <c r="T9670"/>
      <c r="U9670"/>
      <c r="V9670"/>
      <c r="W9670"/>
      <c r="X9670"/>
      <c r="Y9670"/>
      <c r="Z9670"/>
      <c r="AA9670"/>
      <c r="AB9670"/>
      <c r="AC9670"/>
    </row>
    <row r="9671" spans="2:29" s="14" customFormat="1" x14ac:dyDescent="0.25">
      <c r="B9671"/>
      <c r="C9671"/>
      <c r="D9671"/>
      <c r="E9671"/>
      <c r="F9671"/>
      <c r="G9671"/>
      <c r="H9671"/>
      <c r="I9671"/>
      <c r="J9671"/>
      <c r="K9671" s="91"/>
      <c r="L9671" s="91"/>
      <c r="M9671" s="91"/>
      <c r="R9671"/>
      <c r="S9671"/>
      <c r="T9671"/>
      <c r="U9671"/>
      <c r="V9671"/>
      <c r="W9671"/>
      <c r="X9671"/>
      <c r="Y9671"/>
      <c r="Z9671"/>
      <c r="AA9671"/>
      <c r="AB9671"/>
      <c r="AC9671"/>
    </row>
    <row r="9672" spans="2:29" s="14" customFormat="1" x14ac:dyDescent="0.25">
      <c r="B9672"/>
      <c r="C9672"/>
      <c r="D9672"/>
      <c r="E9672"/>
      <c r="F9672"/>
      <c r="G9672"/>
      <c r="H9672"/>
      <c r="I9672"/>
      <c r="J9672"/>
      <c r="K9672" s="91"/>
      <c r="L9672" s="91"/>
      <c r="M9672" s="91"/>
      <c r="R9672"/>
      <c r="S9672"/>
      <c r="T9672"/>
      <c r="U9672"/>
      <c r="V9672"/>
      <c r="W9672"/>
      <c r="X9672"/>
      <c r="Y9672"/>
      <c r="Z9672"/>
      <c r="AA9672"/>
      <c r="AB9672"/>
      <c r="AC9672"/>
    </row>
    <row r="9673" spans="2:29" s="14" customFormat="1" x14ac:dyDescent="0.25">
      <c r="B9673"/>
      <c r="C9673"/>
      <c r="D9673"/>
      <c r="E9673"/>
      <c r="F9673"/>
      <c r="G9673"/>
      <c r="H9673"/>
      <c r="I9673"/>
      <c r="J9673"/>
      <c r="K9673" s="91"/>
      <c r="L9673" s="91"/>
      <c r="M9673" s="91"/>
      <c r="R9673"/>
      <c r="S9673"/>
      <c r="T9673"/>
      <c r="U9673"/>
      <c r="V9673"/>
      <c r="W9673"/>
      <c r="X9673"/>
      <c r="Y9673"/>
      <c r="Z9673"/>
      <c r="AA9673"/>
      <c r="AB9673"/>
      <c r="AC9673"/>
    </row>
    <row r="9674" spans="2:29" s="14" customFormat="1" x14ac:dyDescent="0.25">
      <c r="B9674"/>
      <c r="C9674"/>
      <c r="D9674"/>
      <c r="E9674"/>
      <c r="F9674"/>
      <c r="G9674"/>
      <c r="H9674"/>
      <c r="I9674"/>
      <c r="J9674"/>
      <c r="K9674" s="91"/>
      <c r="L9674" s="91"/>
      <c r="M9674" s="91"/>
      <c r="R9674"/>
      <c r="S9674"/>
      <c r="T9674"/>
      <c r="U9674"/>
      <c r="V9674"/>
      <c r="W9674"/>
      <c r="X9674"/>
      <c r="Y9674"/>
      <c r="Z9674"/>
      <c r="AA9674"/>
      <c r="AB9674"/>
      <c r="AC9674"/>
    </row>
    <row r="9675" spans="2:29" s="14" customFormat="1" x14ac:dyDescent="0.25">
      <c r="B9675"/>
      <c r="C9675"/>
      <c r="D9675"/>
      <c r="E9675"/>
      <c r="F9675"/>
      <c r="G9675"/>
      <c r="H9675"/>
      <c r="I9675"/>
      <c r="J9675"/>
      <c r="K9675" s="91"/>
      <c r="L9675" s="91"/>
      <c r="M9675" s="91"/>
      <c r="R9675"/>
      <c r="S9675"/>
      <c r="T9675"/>
      <c r="U9675"/>
      <c r="V9675"/>
      <c r="W9675"/>
      <c r="X9675"/>
      <c r="Y9675"/>
      <c r="Z9675"/>
      <c r="AA9675"/>
      <c r="AB9675"/>
      <c r="AC9675"/>
    </row>
    <row r="9676" spans="2:29" s="14" customFormat="1" x14ac:dyDescent="0.25">
      <c r="B9676"/>
      <c r="C9676"/>
      <c r="D9676"/>
      <c r="E9676"/>
      <c r="F9676"/>
      <c r="G9676"/>
      <c r="H9676"/>
      <c r="I9676"/>
      <c r="J9676"/>
      <c r="K9676" s="91"/>
      <c r="L9676" s="91"/>
      <c r="M9676" s="91"/>
      <c r="R9676"/>
      <c r="S9676"/>
      <c r="T9676"/>
      <c r="U9676"/>
      <c r="V9676"/>
      <c r="W9676"/>
      <c r="X9676"/>
      <c r="Y9676"/>
      <c r="Z9676"/>
      <c r="AA9676"/>
      <c r="AB9676"/>
      <c r="AC9676"/>
    </row>
    <row r="9677" spans="2:29" s="14" customFormat="1" x14ac:dyDescent="0.25">
      <c r="B9677"/>
      <c r="C9677"/>
      <c r="D9677"/>
      <c r="E9677"/>
      <c r="F9677"/>
      <c r="G9677"/>
      <c r="H9677"/>
      <c r="I9677"/>
      <c r="J9677"/>
      <c r="K9677" s="91"/>
      <c r="L9677" s="91"/>
      <c r="M9677" s="91"/>
      <c r="R9677"/>
      <c r="S9677"/>
      <c r="T9677"/>
      <c r="U9677"/>
      <c r="V9677"/>
      <c r="W9677"/>
      <c r="X9677"/>
      <c r="Y9677"/>
      <c r="Z9677"/>
      <c r="AA9677"/>
      <c r="AB9677"/>
      <c r="AC9677"/>
    </row>
    <row r="9678" spans="2:29" s="14" customFormat="1" x14ac:dyDescent="0.25">
      <c r="B9678"/>
      <c r="C9678"/>
      <c r="D9678"/>
      <c r="E9678"/>
      <c r="F9678"/>
      <c r="G9678"/>
      <c r="H9678"/>
      <c r="I9678"/>
      <c r="J9678"/>
      <c r="K9678" s="91"/>
      <c r="L9678" s="91"/>
      <c r="M9678" s="91"/>
      <c r="R9678"/>
      <c r="S9678"/>
      <c r="T9678"/>
      <c r="U9678"/>
      <c r="V9678"/>
      <c r="W9678"/>
      <c r="X9678"/>
      <c r="Y9678"/>
      <c r="Z9678"/>
      <c r="AA9678"/>
      <c r="AB9678"/>
      <c r="AC9678"/>
    </row>
    <row r="9679" spans="2:29" s="14" customFormat="1" x14ac:dyDescent="0.25">
      <c r="B9679"/>
      <c r="C9679"/>
      <c r="D9679"/>
      <c r="E9679"/>
      <c r="F9679"/>
      <c r="G9679"/>
      <c r="H9679"/>
      <c r="I9679"/>
      <c r="J9679"/>
      <c r="K9679" s="91"/>
      <c r="L9679" s="91"/>
      <c r="M9679" s="91"/>
      <c r="R9679"/>
      <c r="S9679"/>
      <c r="T9679"/>
      <c r="U9679"/>
      <c r="V9679"/>
      <c r="W9679"/>
      <c r="X9679"/>
      <c r="Y9679"/>
      <c r="Z9679"/>
      <c r="AA9679"/>
      <c r="AB9679"/>
      <c r="AC9679"/>
    </row>
    <row r="9680" spans="2:29" s="14" customFormat="1" x14ac:dyDescent="0.25">
      <c r="B9680"/>
      <c r="C9680"/>
      <c r="D9680"/>
      <c r="E9680"/>
      <c r="F9680"/>
      <c r="G9680"/>
      <c r="H9680"/>
      <c r="I9680"/>
      <c r="J9680"/>
      <c r="K9680" s="91"/>
      <c r="L9680" s="91"/>
      <c r="M9680" s="91"/>
      <c r="R9680"/>
      <c r="S9680"/>
      <c r="T9680"/>
      <c r="U9680"/>
      <c r="V9680"/>
      <c r="W9680"/>
      <c r="X9680"/>
      <c r="Y9680"/>
      <c r="Z9680"/>
      <c r="AA9680"/>
      <c r="AB9680"/>
      <c r="AC9680"/>
    </row>
    <row r="9681" spans="2:29" s="14" customFormat="1" x14ac:dyDescent="0.25">
      <c r="B9681"/>
      <c r="C9681"/>
      <c r="D9681"/>
      <c r="E9681"/>
      <c r="F9681"/>
      <c r="G9681"/>
      <c r="H9681"/>
      <c r="I9681"/>
      <c r="J9681"/>
      <c r="K9681" s="91"/>
      <c r="L9681" s="91"/>
      <c r="M9681" s="91"/>
      <c r="R9681"/>
      <c r="S9681"/>
      <c r="T9681"/>
      <c r="U9681"/>
      <c r="V9681"/>
      <c r="W9681"/>
      <c r="X9681"/>
      <c r="Y9681"/>
      <c r="Z9681"/>
      <c r="AA9681"/>
      <c r="AB9681"/>
      <c r="AC9681"/>
    </row>
    <row r="9682" spans="2:29" s="14" customFormat="1" x14ac:dyDescent="0.25">
      <c r="B9682"/>
      <c r="C9682"/>
      <c r="D9682"/>
      <c r="E9682"/>
      <c r="F9682"/>
      <c r="G9682"/>
      <c r="H9682"/>
      <c r="I9682"/>
      <c r="J9682"/>
      <c r="K9682" s="91"/>
      <c r="L9682" s="91"/>
      <c r="M9682" s="91"/>
      <c r="R9682"/>
      <c r="S9682"/>
      <c r="T9682"/>
      <c r="U9682"/>
      <c r="V9682"/>
      <c r="W9682"/>
      <c r="X9682"/>
      <c r="Y9682"/>
      <c r="Z9682"/>
      <c r="AA9682"/>
      <c r="AB9682"/>
      <c r="AC9682"/>
    </row>
    <row r="9683" spans="2:29" s="14" customFormat="1" x14ac:dyDescent="0.25">
      <c r="B9683"/>
      <c r="C9683"/>
      <c r="D9683"/>
      <c r="E9683"/>
      <c r="F9683"/>
      <c r="G9683"/>
      <c r="H9683"/>
      <c r="I9683"/>
      <c r="J9683"/>
      <c r="K9683" s="91"/>
      <c r="L9683" s="91"/>
      <c r="M9683" s="91"/>
      <c r="R9683"/>
      <c r="S9683"/>
      <c r="T9683"/>
      <c r="U9683"/>
      <c r="V9683"/>
      <c r="W9683"/>
      <c r="X9683"/>
      <c r="Y9683"/>
      <c r="Z9683"/>
      <c r="AA9683"/>
      <c r="AB9683"/>
      <c r="AC9683"/>
    </row>
    <row r="9684" spans="2:29" s="14" customFormat="1" x14ac:dyDescent="0.25">
      <c r="B9684"/>
      <c r="C9684"/>
      <c r="D9684"/>
      <c r="E9684"/>
      <c r="F9684"/>
      <c r="G9684"/>
      <c r="H9684"/>
      <c r="I9684"/>
      <c r="J9684"/>
      <c r="K9684" s="91"/>
      <c r="L9684" s="91"/>
      <c r="M9684" s="91"/>
      <c r="R9684"/>
      <c r="S9684"/>
      <c r="T9684"/>
      <c r="U9684"/>
      <c r="V9684"/>
      <c r="W9684"/>
      <c r="X9684"/>
      <c r="Y9684"/>
      <c r="Z9684"/>
      <c r="AA9684"/>
      <c r="AB9684"/>
      <c r="AC9684"/>
    </row>
    <row r="9685" spans="2:29" s="14" customFormat="1" x14ac:dyDescent="0.25">
      <c r="B9685"/>
      <c r="C9685"/>
      <c r="D9685"/>
      <c r="E9685"/>
      <c r="F9685"/>
      <c r="G9685"/>
      <c r="H9685"/>
      <c r="I9685"/>
      <c r="J9685"/>
      <c r="K9685" s="91"/>
      <c r="L9685" s="91"/>
      <c r="M9685" s="91"/>
      <c r="R9685"/>
      <c r="S9685"/>
      <c r="T9685"/>
      <c r="U9685"/>
      <c r="V9685"/>
      <c r="W9685"/>
      <c r="X9685"/>
      <c r="Y9685"/>
      <c r="Z9685"/>
      <c r="AA9685"/>
      <c r="AB9685"/>
      <c r="AC9685"/>
    </row>
    <row r="9686" spans="2:29" s="14" customFormat="1" x14ac:dyDescent="0.25">
      <c r="B9686"/>
      <c r="C9686"/>
      <c r="D9686"/>
      <c r="E9686"/>
      <c r="F9686"/>
      <c r="G9686"/>
      <c r="H9686"/>
      <c r="I9686"/>
      <c r="J9686"/>
      <c r="K9686" s="91"/>
      <c r="L9686" s="91"/>
      <c r="M9686" s="91"/>
      <c r="R9686"/>
      <c r="S9686"/>
      <c r="T9686"/>
      <c r="U9686"/>
      <c r="V9686"/>
      <c r="W9686"/>
      <c r="X9686"/>
      <c r="Y9686"/>
      <c r="Z9686"/>
      <c r="AA9686"/>
      <c r="AB9686"/>
      <c r="AC9686"/>
    </row>
    <row r="9687" spans="2:29" s="14" customFormat="1" x14ac:dyDescent="0.25">
      <c r="B9687"/>
      <c r="C9687"/>
      <c r="D9687"/>
      <c r="E9687"/>
      <c r="F9687"/>
      <c r="G9687"/>
      <c r="H9687"/>
      <c r="I9687"/>
      <c r="J9687"/>
      <c r="K9687" s="91"/>
      <c r="L9687" s="91"/>
      <c r="M9687" s="91"/>
      <c r="R9687"/>
      <c r="S9687"/>
      <c r="T9687"/>
      <c r="U9687"/>
      <c r="V9687"/>
      <c r="W9687"/>
      <c r="X9687"/>
      <c r="Y9687"/>
      <c r="Z9687"/>
      <c r="AA9687"/>
      <c r="AB9687"/>
      <c r="AC9687"/>
    </row>
    <row r="9688" spans="2:29" s="14" customFormat="1" x14ac:dyDescent="0.25">
      <c r="B9688"/>
      <c r="C9688"/>
      <c r="D9688"/>
      <c r="E9688"/>
      <c r="F9688"/>
      <c r="G9688"/>
      <c r="H9688"/>
      <c r="I9688"/>
      <c r="J9688"/>
      <c r="K9688" s="91"/>
      <c r="L9688" s="91"/>
      <c r="M9688" s="91"/>
      <c r="R9688"/>
      <c r="S9688"/>
      <c r="T9688"/>
      <c r="U9688"/>
      <c r="V9688"/>
      <c r="W9688"/>
      <c r="X9688"/>
      <c r="Y9688"/>
      <c r="Z9688"/>
      <c r="AA9688"/>
      <c r="AB9688"/>
      <c r="AC9688"/>
    </row>
    <row r="9689" spans="2:29" s="14" customFormat="1" x14ac:dyDescent="0.25">
      <c r="B9689"/>
      <c r="C9689"/>
      <c r="D9689"/>
      <c r="E9689"/>
      <c r="F9689"/>
      <c r="G9689"/>
      <c r="H9689"/>
      <c r="I9689"/>
      <c r="J9689"/>
      <c r="K9689" s="91"/>
      <c r="L9689" s="91"/>
      <c r="M9689" s="91"/>
      <c r="R9689"/>
      <c r="S9689"/>
      <c r="T9689"/>
      <c r="U9689"/>
      <c r="V9689"/>
      <c r="W9689"/>
      <c r="X9689"/>
      <c r="Y9689"/>
      <c r="Z9689"/>
      <c r="AA9689"/>
      <c r="AB9689"/>
      <c r="AC9689"/>
    </row>
    <row r="9690" spans="2:29" s="14" customFormat="1" x14ac:dyDescent="0.25">
      <c r="B9690"/>
      <c r="C9690"/>
      <c r="D9690"/>
      <c r="E9690"/>
      <c r="F9690"/>
      <c r="G9690"/>
      <c r="H9690"/>
      <c r="I9690"/>
      <c r="J9690"/>
      <c r="K9690" s="91"/>
      <c r="L9690" s="91"/>
      <c r="M9690" s="91"/>
      <c r="R9690"/>
      <c r="S9690"/>
      <c r="T9690"/>
      <c r="U9690"/>
      <c r="V9690"/>
      <c r="W9690"/>
      <c r="X9690"/>
      <c r="Y9690"/>
      <c r="Z9690"/>
      <c r="AA9690"/>
      <c r="AB9690"/>
      <c r="AC9690"/>
    </row>
    <row r="9691" spans="2:29" s="14" customFormat="1" x14ac:dyDescent="0.25">
      <c r="B9691"/>
      <c r="C9691"/>
      <c r="D9691"/>
      <c r="E9691"/>
      <c r="F9691"/>
      <c r="G9691"/>
      <c r="H9691"/>
      <c r="I9691"/>
      <c r="J9691"/>
      <c r="K9691" s="91"/>
      <c r="L9691" s="91"/>
      <c r="M9691" s="91"/>
      <c r="R9691"/>
      <c r="S9691"/>
      <c r="T9691"/>
      <c r="U9691"/>
      <c r="V9691"/>
      <c r="W9691"/>
      <c r="X9691"/>
      <c r="Y9691"/>
      <c r="Z9691"/>
      <c r="AA9691"/>
      <c r="AB9691"/>
      <c r="AC9691"/>
    </row>
    <row r="9692" spans="2:29" s="14" customFormat="1" x14ac:dyDescent="0.25">
      <c r="B9692"/>
      <c r="C9692"/>
      <c r="D9692"/>
      <c r="E9692"/>
      <c r="F9692"/>
      <c r="G9692"/>
      <c r="H9692"/>
      <c r="I9692"/>
      <c r="J9692"/>
      <c r="K9692" s="91"/>
      <c r="L9692" s="91"/>
      <c r="M9692" s="91"/>
      <c r="R9692"/>
      <c r="S9692"/>
      <c r="T9692"/>
      <c r="U9692"/>
      <c r="V9692"/>
      <c r="W9692"/>
      <c r="X9692"/>
      <c r="Y9692"/>
      <c r="Z9692"/>
      <c r="AA9692"/>
      <c r="AB9692"/>
      <c r="AC9692"/>
    </row>
    <row r="9693" spans="2:29" s="14" customFormat="1" x14ac:dyDescent="0.25">
      <c r="B9693"/>
      <c r="C9693"/>
      <c r="D9693"/>
      <c r="E9693"/>
      <c r="F9693"/>
      <c r="G9693"/>
      <c r="H9693"/>
      <c r="I9693"/>
      <c r="J9693"/>
      <c r="K9693" s="91"/>
      <c r="L9693" s="91"/>
      <c r="M9693" s="91"/>
      <c r="R9693"/>
      <c r="S9693"/>
      <c r="T9693"/>
      <c r="U9693"/>
      <c r="V9693"/>
      <c r="W9693"/>
      <c r="X9693"/>
      <c r="Y9693"/>
      <c r="Z9693"/>
      <c r="AA9693"/>
      <c r="AB9693"/>
      <c r="AC9693"/>
    </row>
    <row r="9694" spans="2:29" s="14" customFormat="1" x14ac:dyDescent="0.25">
      <c r="B9694"/>
      <c r="C9694"/>
      <c r="D9694"/>
      <c r="E9694"/>
      <c r="F9694"/>
      <c r="G9694"/>
      <c r="H9694"/>
      <c r="I9694"/>
      <c r="J9694"/>
      <c r="K9694" s="91"/>
      <c r="L9694" s="91"/>
      <c r="M9694" s="91"/>
      <c r="R9694"/>
      <c r="S9694"/>
      <c r="T9694"/>
      <c r="U9694"/>
      <c r="V9694"/>
      <c r="W9694"/>
      <c r="X9694"/>
      <c r="Y9694"/>
      <c r="Z9694"/>
      <c r="AA9694"/>
      <c r="AB9694"/>
      <c r="AC9694"/>
    </row>
    <row r="9695" spans="2:29" s="14" customFormat="1" x14ac:dyDescent="0.25">
      <c r="B9695"/>
      <c r="C9695"/>
      <c r="D9695"/>
      <c r="E9695"/>
      <c r="F9695"/>
      <c r="G9695"/>
      <c r="H9695"/>
      <c r="I9695"/>
      <c r="J9695"/>
      <c r="K9695" s="91"/>
      <c r="L9695" s="91"/>
      <c r="M9695" s="91"/>
      <c r="R9695"/>
      <c r="S9695"/>
      <c r="T9695"/>
      <c r="U9695"/>
      <c r="V9695"/>
      <c r="W9695"/>
      <c r="X9695"/>
      <c r="Y9695"/>
      <c r="Z9695"/>
      <c r="AA9695"/>
      <c r="AB9695"/>
      <c r="AC9695"/>
    </row>
    <row r="9696" spans="2:29" s="14" customFormat="1" x14ac:dyDescent="0.25">
      <c r="B9696"/>
      <c r="C9696"/>
      <c r="D9696"/>
      <c r="E9696"/>
      <c r="F9696"/>
      <c r="G9696"/>
      <c r="H9696"/>
      <c r="I9696"/>
      <c r="J9696"/>
      <c r="K9696" s="91"/>
      <c r="L9696" s="91"/>
      <c r="M9696" s="91"/>
      <c r="R9696"/>
      <c r="S9696"/>
      <c r="T9696"/>
      <c r="U9696"/>
      <c r="V9696"/>
      <c r="W9696"/>
      <c r="X9696"/>
      <c r="Y9696"/>
      <c r="Z9696"/>
      <c r="AA9696"/>
      <c r="AB9696"/>
      <c r="AC9696"/>
    </row>
    <row r="9697" spans="2:29" s="14" customFormat="1" x14ac:dyDescent="0.25">
      <c r="B9697"/>
      <c r="C9697"/>
      <c r="D9697"/>
      <c r="E9697"/>
      <c r="F9697"/>
      <c r="G9697"/>
      <c r="H9697"/>
      <c r="I9697"/>
      <c r="J9697"/>
      <c r="K9697" s="91"/>
      <c r="L9697" s="91"/>
      <c r="M9697" s="91"/>
      <c r="R9697"/>
      <c r="S9697"/>
      <c r="T9697"/>
      <c r="U9697"/>
      <c r="V9697"/>
      <c r="W9697"/>
      <c r="X9697"/>
      <c r="Y9697"/>
      <c r="Z9697"/>
      <c r="AA9697"/>
      <c r="AB9697"/>
      <c r="AC9697"/>
    </row>
    <row r="9698" spans="2:29" s="14" customFormat="1" x14ac:dyDescent="0.25">
      <c r="B9698"/>
      <c r="C9698"/>
      <c r="D9698"/>
      <c r="E9698"/>
      <c r="F9698"/>
      <c r="G9698"/>
      <c r="H9698"/>
      <c r="I9698"/>
      <c r="J9698"/>
      <c r="K9698" s="91"/>
      <c r="L9698" s="91"/>
      <c r="M9698" s="91"/>
      <c r="R9698"/>
      <c r="S9698"/>
      <c r="T9698"/>
      <c r="U9698"/>
      <c r="V9698"/>
      <c r="W9698"/>
      <c r="X9698"/>
      <c r="Y9698"/>
      <c r="Z9698"/>
      <c r="AA9698"/>
      <c r="AB9698"/>
      <c r="AC9698"/>
    </row>
    <row r="9699" spans="2:29" s="14" customFormat="1" x14ac:dyDescent="0.25">
      <c r="B9699"/>
      <c r="C9699"/>
      <c r="D9699"/>
      <c r="E9699"/>
      <c r="F9699"/>
      <c r="G9699"/>
      <c r="H9699"/>
      <c r="I9699"/>
      <c r="J9699"/>
      <c r="K9699" s="91"/>
      <c r="L9699" s="91"/>
      <c r="M9699" s="91"/>
      <c r="R9699"/>
      <c r="S9699"/>
      <c r="T9699"/>
      <c r="U9699"/>
      <c r="V9699"/>
      <c r="W9699"/>
      <c r="X9699"/>
      <c r="Y9699"/>
      <c r="Z9699"/>
      <c r="AA9699"/>
      <c r="AB9699"/>
      <c r="AC9699"/>
    </row>
    <row r="9700" spans="2:29" s="14" customFormat="1" x14ac:dyDescent="0.25">
      <c r="B9700"/>
      <c r="C9700"/>
      <c r="D9700"/>
      <c r="E9700"/>
      <c r="F9700"/>
      <c r="G9700"/>
      <c r="H9700"/>
      <c r="I9700"/>
      <c r="J9700"/>
      <c r="K9700" s="91"/>
      <c r="L9700" s="91"/>
      <c r="M9700" s="91"/>
      <c r="R9700"/>
      <c r="S9700"/>
      <c r="T9700"/>
      <c r="U9700"/>
      <c r="V9700"/>
      <c r="W9700"/>
      <c r="X9700"/>
      <c r="Y9700"/>
      <c r="Z9700"/>
      <c r="AA9700"/>
      <c r="AB9700"/>
      <c r="AC9700"/>
    </row>
    <row r="9701" spans="2:29" s="14" customFormat="1" x14ac:dyDescent="0.25">
      <c r="B9701"/>
      <c r="C9701"/>
      <c r="D9701"/>
      <c r="E9701"/>
      <c r="F9701"/>
      <c r="G9701"/>
      <c r="H9701"/>
      <c r="I9701"/>
      <c r="J9701"/>
      <c r="K9701" s="91"/>
      <c r="L9701" s="91"/>
      <c r="M9701" s="91"/>
      <c r="R9701"/>
      <c r="S9701"/>
      <c r="T9701"/>
      <c r="U9701"/>
      <c r="V9701"/>
      <c r="W9701"/>
      <c r="X9701"/>
      <c r="Y9701"/>
      <c r="Z9701"/>
      <c r="AA9701"/>
      <c r="AB9701"/>
      <c r="AC9701"/>
    </row>
    <row r="9702" spans="2:29" s="14" customFormat="1" x14ac:dyDescent="0.25">
      <c r="B9702"/>
      <c r="C9702"/>
      <c r="D9702"/>
      <c r="E9702"/>
      <c r="F9702"/>
      <c r="G9702"/>
      <c r="H9702"/>
      <c r="I9702"/>
      <c r="J9702"/>
      <c r="K9702" s="91"/>
      <c r="L9702" s="91"/>
      <c r="M9702" s="91"/>
      <c r="R9702"/>
      <c r="S9702"/>
      <c r="T9702"/>
      <c r="U9702"/>
      <c r="V9702"/>
      <c r="W9702"/>
      <c r="X9702"/>
      <c r="Y9702"/>
      <c r="Z9702"/>
      <c r="AA9702"/>
      <c r="AB9702"/>
      <c r="AC9702"/>
    </row>
    <row r="9703" spans="2:29" s="14" customFormat="1" x14ac:dyDescent="0.25">
      <c r="B9703"/>
      <c r="C9703"/>
      <c r="D9703"/>
      <c r="E9703"/>
      <c r="F9703"/>
      <c r="G9703"/>
      <c r="H9703"/>
      <c r="I9703"/>
      <c r="J9703"/>
      <c r="K9703" s="91"/>
      <c r="L9703" s="91"/>
      <c r="M9703" s="91"/>
      <c r="R9703"/>
      <c r="S9703"/>
      <c r="T9703"/>
      <c r="U9703"/>
      <c r="V9703"/>
      <c r="W9703"/>
      <c r="X9703"/>
      <c r="Y9703"/>
      <c r="Z9703"/>
      <c r="AA9703"/>
      <c r="AB9703"/>
      <c r="AC9703"/>
    </row>
    <row r="9704" spans="2:29" s="14" customFormat="1" x14ac:dyDescent="0.25">
      <c r="B9704"/>
      <c r="C9704"/>
      <c r="D9704"/>
      <c r="E9704"/>
      <c r="F9704"/>
      <c r="G9704"/>
      <c r="H9704"/>
      <c r="I9704"/>
      <c r="J9704"/>
      <c r="K9704" s="91"/>
      <c r="L9704" s="91"/>
      <c r="M9704" s="91"/>
      <c r="R9704"/>
      <c r="S9704"/>
      <c r="T9704"/>
      <c r="U9704"/>
      <c r="V9704"/>
      <c r="W9704"/>
      <c r="X9704"/>
      <c r="Y9704"/>
      <c r="Z9704"/>
      <c r="AA9704"/>
      <c r="AB9704"/>
      <c r="AC9704"/>
    </row>
    <row r="9705" spans="2:29" s="14" customFormat="1" x14ac:dyDescent="0.25">
      <c r="B9705"/>
      <c r="C9705"/>
      <c r="D9705"/>
      <c r="E9705"/>
      <c r="F9705"/>
      <c r="G9705"/>
      <c r="H9705"/>
      <c r="I9705"/>
      <c r="J9705"/>
      <c r="K9705" s="91"/>
      <c r="L9705" s="91"/>
      <c r="M9705" s="91"/>
      <c r="R9705"/>
      <c r="S9705"/>
      <c r="T9705"/>
      <c r="U9705"/>
      <c r="V9705"/>
      <c r="W9705"/>
      <c r="X9705"/>
      <c r="Y9705"/>
      <c r="Z9705"/>
      <c r="AA9705"/>
      <c r="AB9705"/>
      <c r="AC9705"/>
    </row>
    <row r="9706" spans="2:29" s="14" customFormat="1" x14ac:dyDescent="0.25">
      <c r="B9706"/>
      <c r="C9706"/>
      <c r="D9706"/>
      <c r="E9706"/>
      <c r="F9706"/>
      <c r="G9706"/>
      <c r="H9706"/>
      <c r="I9706"/>
      <c r="J9706"/>
      <c r="K9706" s="91"/>
      <c r="L9706" s="91"/>
      <c r="M9706" s="91"/>
      <c r="R9706"/>
      <c r="S9706"/>
      <c r="T9706"/>
      <c r="U9706"/>
      <c r="V9706"/>
      <c r="W9706"/>
      <c r="X9706"/>
      <c r="Y9706"/>
      <c r="Z9706"/>
      <c r="AA9706"/>
      <c r="AB9706"/>
      <c r="AC9706"/>
    </row>
    <row r="9707" spans="2:29" s="14" customFormat="1" x14ac:dyDescent="0.25">
      <c r="B9707"/>
      <c r="C9707"/>
      <c r="D9707"/>
      <c r="E9707"/>
      <c r="F9707"/>
      <c r="G9707"/>
      <c r="H9707"/>
      <c r="I9707"/>
      <c r="J9707"/>
      <c r="K9707" s="91"/>
      <c r="L9707" s="91"/>
      <c r="M9707" s="91"/>
      <c r="R9707"/>
      <c r="S9707"/>
      <c r="T9707"/>
      <c r="U9707"/>
      <c r="V9707"/>
      <c r="W9707"/>
      <c r="X9707"/>
      <c r="Y9707"/>
      <c r="Z9707"/>
      <c r="AA9707"/>
      <c r="AB9707"/>
      <c r="AC9707"/>
    </row>
    <row r="9708" spans="2:29" s="14" customFormat="1" x14ac:dyDescent="0.25">
      <c r="B9708"/>
      <c r="C9708"/>
      <c r="D9708"/>
      <c r="E9708"/>
      <c r="F9708"/>
      <c r="G9708"/>
      <c r="H9708"/>
      <c r="I9708"/>
      <c r="J9708"/>
      <c r="K9708" s="91"/>
      <c r="L9708" s="91"/>
      <c r="M9708" s="91"/>
      <c r="R9708"/>
      <c r="S9708"/>
      <c r="T9708"/>
      <c r="U9708"/>
      <c r="V9708"/>
      <c r="W9708"/>
      <c r="X9708"/>
      <c r="Y9708"/>
      <c r="Z9708"/>
      <c r="AA9708"/>
      <c r="AB9708"/>
      <c r="AC9708"/>
    </row>
    <row r="9709" spans="2:29" s="14" customFormat="1" x14ac:dyDescent="0.25">
      <c r="B9709"/>
      <c r="C9709"/>
      <c r="D9709"/>
      <c r="E9709"/>
      <c r="F9709"/>
      <c r="G9709"/>
      <c r="H9709"/>
      <c r="I9709"/>
      <c r="J9709"/>
      <c r="K9709" s="91"/>
      <c r="L9709" s="91"/>
      <c r="M9709" s="91"/>
      <c r="R9709"/>
      <c r="S9709"/>
      <c r="T9709"/>
      <c r="U9709"/>
      <c r="V9709"/>
      <c r="W9709"/>
      <c r="X9709"/>
      <c r="Y9709"/>
      <c r="Z9709"/>
      <c r="AA9709"/>
      <c r="AB9709"/>
      <c r="AC9709"/>
    </row>
    <row r="9710" spans="2:29" s="14" customFormat="1" x14ac:dyDescent="0.25">
      <c r="B9710"/>
      <c r="C9710"/>
      <c r="D9710"/>
      <c r="E9710"/>
      <c r="F9710"/>
      <c r="G9710"/>
      <c r="H9710"/>
      <c r="I9710"/>
      <c r="J9710"/>
      <c r="K9710" s="91"/>
      <c r="L9710" s="91"/>
      <c r="M9710" s="91"/>
      <c r="R9710"/>
      <c r="S9710"/>
      <c r="T9710"/>
      <c r="U9710"/>
      <c r="V9710"/>
      <c r="W9710"/>
      <c r="X9710"/>
      <c r="Y9710"/>
      <c r="Z9710"/>
      <c r="AA9710"/>
      <c r="AB9710"/>
      <c r="AC9710"/>
    </row>
    <row r="9711" spans="2:29" s="14" customFormat="1" x14ac:dyDescent="0.25">
      <c r="B9711"/>
      <c r="C9711"/>
      <c r="D9711"/>
      <c r="E9711"/>
      <c r="F9711"/>
      <c r="G9711"/>
      <c r="H9711"/>
      <c r="I9711"/>
      <c r="J9711"/>
      <c r="K9711" s="91"/>
      <c r="L9711" s="91"/>
      <c r="M9711" s="91"/>
      <c r="R9711"/>
      <c r="S9711"/>
      <c r="T9711"/>
      <c r="U9711"/>
      <c r="V9711"/>
      <c r="W9711"/>
      <c r="X9711"/>
      <c r="Y9711"/>
      <c r="Z9711"/>
      <c r="AA9711"/>
      <c r="AB9711"/>
      <c r="AC9711"/>
    </row>
    <row r="9712" spans="2:29" s="14" customFormat="1" x14ac:dyDescent="0.25">
      <c r="B9712"/>
      <c r="C9712"/>
      <c r="D9712"/>
      <c r="E9712"/>
      <c r="F9712"/>
      <c r="G9712"/>
      <c r="H9712"/>
      <c r="I9712"/>
      <c r="J9712"/>
      <c r="K9712" s="91"/>
      <c r="L9712" s="91"/>
      <c r="M9712" s="91"/>
      <c r="R9712"/>
      <c r="S9712"/>
      <c r="T9712"/>
      <c r="U9712"/>
      <c r="V9712"/>
      <c r="W9712"/>
      <c r="X9712"/>
      <c r="Y9712"/>
      <c r="Z9712"/>
      <c r="AA9712"/>
      <c r="AB9712"/>
      <c r="AC9712"/>
    </row>
    <row r="9713" spans="2:29" s="14" customFormat="1" x14ac:dyDescent="0.25">
      <c r="B9713"/>
      <c r="C9713"/>
      <c r="D9713"/>
      <c r="E9713"/>
      <c r="F9713"/>
      <c r="G9713"/>
      <c r="H9713"/>
      <c r="I9713"/>
      <c r="J9713"/>
      <c r="K9713" s="91"/>
      <c r="L9713" s="91"/>
      <c r="M9713" s="91"/>
      <c r="R9713"/>
      <c r="S9713"/>
      <c r="T9713"/>
      <c r="U9713"/>
      <c r="V9713"/>
      <c r="W9713"/>
      <c r="X9713"/>
      <c r="Y9713"/>
      <c r="Z9713"/>
      <c r="AA9713"/>
      <c r="AB9713"/>
      <c r="AC9713"/>
    </row>
    <row r="9714" spans="2:29" s="14" customFormat="1" x14ac:dyDescent="0.25">
      <c r="B9714"/>
      <c r="C9714"/>
      <c r="D9714"/>
      <c r="E9714"/>
      <c r="F9714"/>
      <c r="G9714"/>
      <c r="H9714"/>
      <c r="I9714"/>
      <c r="J9714"/>
      <c r="K9714" s="91"/>
      <c r="L9714" s="91"/>
      <c r="M9714" s="91"/>
      <c r="R9714"/>
      <c r="S9714"/>
      <c r="T9714"/>
      <c r="U9714"/>
      <c r="V9714"/>
      <c r="W9714"/>
      <c r="X9714"/>
      <c r="Y9714"/>
      <c r="Z9714"/>
      <c r="AA9714"/>
      <c r="AB9714"/>
      <c r="AC9714"/>
    </row>
    <row r="9715" spans="2:29" s="14" customFormat="1" x14ac:dyDescent="0.25">
      <c r="B9715"/>
      <c r="C9715"/>
      <c r="D9715"/>
      <c r="E9715"/>
      <c r="F9715"/>
      <c r="G9715"/>
      <c r="H9715"/>
      <c r="I9715"/>
      <c r="J9715"/>
      <c r="K9715" s="91"/>
      <c r="L9715" s="91"/>
      <c r="M9715" s="91"/>
      <c r="R9715"/>
      <c r="S9715"/>
      <c r="T9715"/>
      <c r="U9715"/>
      <c r="V9715"/>
      <c r="W9715"/>
      <c r="X9715"/>
      <c r="Y9715"/>
      <c r="Z9715"/>
      <c r="AA9715"/>
      <c r="AB9715"/>
      <c r="AC9715"/>
    </row>
    <row r="9716" spans="2:29" s="14" customFormat="1" x14ac:dyDescent="0.25">
      <c r="B9716"/>
      <c r="C9716"/>
      <c r="D9716"/>
      <c r="E9716"/>
      <c r="F9716"/>
      <c r="G9716"/>
      <c r="H9716"/>
      <c r="I9716"/>
      <c r="J9716"/>
      <c r="K9716" s="91"/>
      <c r="L9716" s="91"/>
      <c r="M9716" s="91"/>
      <c r="R9716"/>
      <c r="S9716"/>
      <c r="T9716"/>
      <c r="U9716"/>
      <c r="V9716"/>
      <c r="W9716"/>
      <c r="X9716"/>
      <c r="Y9716"/>
      <c r="Z9716"/>
      <c r="AA9716"/>
      <c r="AB9716"/>
      <c r="AC9716"/>
    </row>
    <row r="9717" spans="2:29" s="14" customFormat="1" x14ac:dyDescent="0.25">
      <c r="B9717"/>
      <c r="C9717"/>
      <c r="D9717"/>
      <c r="E9717"/>
      <c r="F9717"/>
      <c r="G9717"/>
      <c r="H9717"/>
      <c r="I9717"/>
      <c r="J9717"/>
      <c r="K9717" s="91"/>
      <c r="L9717" s="91"/>
      <c r="M9717" s="91"/>
      <c r="R9717"/>
      <c r="S9717"/>
      <c r="T9717"/>
      <c r="U9717"/>
      <c r="V9717"/>
      <c r="W9717"/>
      <c r="X9717"/>
      <c r="Y9717"/>
      <c r="Z9717"/>
      <c r="AA9717"/>
      <c r="AB9717"/>
      <c r="AC9717"/>
    </row>
    <row r="9718" spans="2:29" s="14" customFormat="1" x14ac:dyDescent="0.25">
      <c r="B9718"/>
      <c r="C9718"/>
      <c r="D9718"/>
      <c r="E9718"/>
      <c r="F9718"/>
      <c r="G9718"/>
      <c r="H9718"/>
      <c r="I9718"/>
      <c r="J9718"/>
      <c r="K9718" s="91"/>
      <c r="L9718" s="91"/>
      <c r="M9718" s="91"/>
      <c r="R9718"/>
      <c r="S9718"/>
      <c r="T9718"/>
      <c r="U9718"/>
      <c r="V9718"/>
      <c r="W9718"/>
      <c r="X9718"/>
      <c r="Y9718"/>
      <c r="Z9718"/>
      <c r="AA9718"/>
      <c r="AB9718"/>
      <c r="AC9718"/>
    </row>
    <row r="9719" spans="2:29" s="14" customFormat="1" x14ac:dyDescent="0.25">
      <c r="B9719"/>
      <c r="C9719"/>
      <c r="D9719"/>
      <c r="E9719"/>
      <c r="F9719"/>
      <c r="G9719"/>
      <c r="H9719"/>
      <c r="I9719"/>
      <c r="J9719"/>
      <c r="K9719" s="91"/>
      <c r="L9719" s="91"/>
      <c r="M9719" s="91"/>
      <c r="R9719"/>
      <c r="S9719"/>
      <c r="T9719"/>
      <c r="U9719"/>
      <c r="V9719"/>
      <c r="W9719"/>
      <c r="X9719"/>
      <c r="Y9719"/>
      <c r="Z9719"/>
      <c r="AA9719"/>
      <c r="AB9719"/>
      <c r="AC9719"/>
    </row>
    <row r="9720" spans="2:29" s="14" customFormat="1" x14ac:dyDescent="0.25">
      <c r="B9720"/>
      <c r="C9720"/>
      <c r="D9720"/>
      <c r="E9720"/>
      <c r="F9720"/>
      <c r="G9720"/>
      <c r="H9720"/>
      <c r="I9720"/>
      <c r="J9720"/>
      <c r="K9720" s="91"/>
      <c r="L9720" s="91"/>
      <c r="M9720" s="91"/>
      <c r="R9720"/>
      <c r="S9720"/>
      <c r="T9720"/>
      <c r="U9720"/>
      <c r="V9720"/>
      <c r="W9720"/>
      <c r="X9720"/>
      <c r="Y9720"/>
      <c r="Z9720"/>
      <c r="AA9720"/>
      <c r="AB9720"/>
      <c r="AC9720"/>
    </row>
    <row r="9721" spans="2:29" s="14" customFormat="1" x14ac:dyDescent="0.25">
      <c r="B9721"/>
      <c r="C9721"/>
      <c r="D9721"/>
      <c r="E9721"/>
      <c r="F9721"/>
      <c r="G9721"/>
      <c r="H9721"/>
      <c r="I9721"/>
      <c r="J9721"/>
      <c r="K9721" s="91"/>
      <c r="L9721" s="91"/>
      <c r="M9721" s="91"/>
      <c r="R9721"/>
      <c r="S9721"/>
      <c r="T9721"/>
      <c r="U9721"/>
      <c r="V9721"/>
      <c r="W9721"/>
      <c r="X9721"/>
      <c r="Y9721"/>
      <c r="Z9721"/>
      <c r="AA9721"/>
      <c r="AB9721"/>
      <c r="AC9721"/>
    </row>
    <row r="9722" spans="2:29" s="14" customFormat="1" x14ac:dyDescent="0.25">
      <c r="B9722"/>
      <c r="C9722"/>
      <c r="D9722"/>
      <c r="E9722"/>
      <c r="F9722"/>
      <c r="G9722"/>
      <c r="H9722"/>
      <c r="I9722"/>
      <c r="J9722"/>
      <c r="K9722" s="91"/>
      <c r="L9722" s="91"/>
      <c r="M9722" s="91"/>
      <c r="R9722"/>
      <c r="S9722"/>
      <c r="T9722"/>
      <c r="U9722"/>
      <c r="V9722"/>
      <c r="W9722"/>
      <c r="X9722"/>
      <c r="Y9722"/>
      <c r="Z9722"/>
      <c r="AA9722"/>
      <c r="AB9722"/>
      <c r="AC9722"/>
    </row>
    <row r="9723" spans="2:29" s="14" customFormat="1" x14ac:dyDescent="0.25">
      <c r="B9723"/>
      <c r="C9723"/>
      <c r="D9723"/>
      <c r="E9723"/>
      <c r="F9723"/>
      <c r="G9723"/>
      <c r="H9723"/>
      <c r="I9723"/>
      <c r="J9723"/>
      <c r="K9723" s="91"/>
      <c r="L9723" s="91"/>
      <c r="M9723" s="91"/>
      <c r="R9723"/>
      <c r="S9723"/>
      <c r="T9723"/>
      <c r="U9723"/>
      <c r="V9723"/>
      <c r="W9723"/>
      <c r="X9723"/>
      <c r="Y9723"/>
      <c r="Z9723"/>
      <c r="AA9723"/>
      <c r="AB9723"/>
      <c r="AC9723"/>
    </row>
    <row r="9724" spans="2:29" s="14" customFormat="1" x14ac:dyDescent="0.25">
      <c r="B9724"/>
      <c r="C9724"/>
      <c r="D9724"/>
      <c r="E9724"/>
      <c r="F9724"/>
      <c r="G9724"/>
      <c r="H9724"/>
      <c r="I9724"/>
      <c r="J9724"/>
      <c r="K9724" s="91"/>
      <c r="L9724" s="91"/>
      <c r="M9724" s="91"/>
      <c r="R9724"/>
      <c r="S9724"/>
      <c r="T9724"/>
      <c r="U9724"/>
      <c r="V9724"/>
      <c r="W9724"/>
      <c r="X9724"/>
      <c r="Y9724"/>
      <c r="Z9724"/>
      <c r="AA9724"/>
      <c r="AB9724"/>
      <c r="AC9724"/>
    </row>
    <row r="9725" spans="2:29" s="14" customFormat="1" x14ac:dyDescent="0.25">
      <c r="B9725"/>
      <c r="C9725"/>
      <c r="D9725"/>
      <c r="E9725"/>
      <c r="F9725"/>
      <c r="G9725"/>
      <c r="H9725"/>
      <c r="I9725"/>
      <c r="J9725"/>
      <c r="K9725" s="91"/>
      <c r="L9725" s="91"/>
      <c r="M9725" s="91"/>
      <c r="R9725"/>
      <c r="S9725"/>
      <c r="T9725"/>
      <c r="U9725"/>
      <c r="V9725"/>
      <c r="W9725"/>
      <c r="X9725"/>
      <c r="Y9725"/>
      <c r="Z9725"/>
      <c r="AA9725"/>
      <c r="AB9725"/>
      <c r="AC9725"/>
    </row>
    <row r="9726" spans="2:29" s="14" customFormat="1" x14ac:dyDescent="0.25">
      <c r="B9726"/>
      <c r="C9726"/>
      <c r="D9726"/>
      <c r="E9726"/>
      <c r="F9726"/>
      <c r="G9726"/>
      <c r="H9726"/>
      <c r="I9726"/>
      <c r="J9726"/>
      <c r="K9726" s="91"/>
      <c r="L9726" s="91"/>
      <c r="M9726" s="91"/>
      <c r="R9726"/>
      <c r="S9726"/>
      <c r="T9726"/>
      <c r="U9726"/>
      <c r="V9726"/>
      <c r="W9726"/>
      <c r="X9726"/>
      <c r="Y9726"/>
      <c r="Z9726"/>
      <c r="AA9726"/>
      <c r="AB9726"/>
      <c r="AC9726"/>
    </row>
    <row r="9727" spans="2:29" s="14" customFormat="1" x14ac:dyDescent="0.25">
      <c r="B9727"/>
      <c r="C9727"/>
      <c r="D9727"/>
      <c r="E9727"/>
      <c r="F9727"/>
      <c r="G9727"/>
      <c r="H9727"/>
      <c r="I9727"/>
      <c r="J9727"/>
      <c r="K9727" s="91"/>
      <c r="L9727" s="91"/>
      <c r="M9727" s="91"/>
      <c r="R9727"/>
      <c r="S9727"/>
      <c r="T9727"/>
      <c r="U9727"/>
      <c r="V9727"/>
      <c r="W9727"/>
      <c r="X9727"/>
      <c r="Y9727"/>
      <c r="Z9727"/>
      <c r="AA9727"/>
      <c r="AB9727"/>
      <c r="AC9727"/>
    </row>
    <row r="9728" spans="2:29" s="14" customFormat="1" x14ac:dyDescent="0.25">
      <c r="B9728"/>
      <c r="C9728"/>
      <c r="D9728"/>
      <c r="E9728"/>
      <c r="F9728"/>
      <c r="G9728"/>
      <c r="H9728"/>
      <c r="I9728"/>
      <c r="J9728"/>
      <c r="K9728" s="91"/>
      <c r="L9728" s="91"/>
      <c r="M9728" s="91"/>
      <c r="R9728"/>
      <c r="S9728"/>
      <c r="T9728"/>
      <c r="U9728"/>
      <c r="V9728"/>
      <c r="W9728"/>
      <c r="X9728"/>
      <c r="Y9728"/>
      <c r="Z9728"/>
      <c r="AA9728"/>
      <c r="AB9728"/>
      <c r="AC9728"/>
    </row>
    <row r="9729" spans="2:29" s="14" customFormat="1" x14ac:dyDescent="0.25">
      <c r="B9729"/>
      <c r="C9729"/>
      <c r="D9729"/>
      <c r="E9729"/>
      <c r="F9729"/>
      <c r="G9729"/>
      <c r="H9729"/>
      <c r="I9729"/>
      <c r="J9729"/>
      <c r="K9729" s="91"/>
      <c r="L9729" s="91"/>
      <c r="M9729" s="91"/>
      <c r="R9729"/>
      <c r="S9729"/>
      <c r="T9729"/>
      <c r="U9729"/>
      <c r="V9729"/>
      <c r="W9729"/>
      <c r="X9729"/>
      <c r="Y9729"/>
      <c r="Z9729"/>
      <c r="AA9729"/>
      <c r="AB9729"/>
      <c r="AC9729"/>
    </row>
    <row r="9730" spans="2:29" s="14" customFormat="1" x14ac:dyDescent="0.25">
      <c r="B9730"/>
      <c r="C9730"/>
      <c r="D9730"/>
      <c r="E9730"/>
      <c r="F9730"/>
      <c r="G9730"/>
      <c r="H9730"/>
      <c r="I9730"/>
      <c r="J9730"/>
      <c r="K9730" s="91"/>
      <c r="L9730" s="91"/>
      <c r="M9730" s="91"/>
      <c r="R9730"/>
      <c r="S9730"/>
      <c r="T9730"/>
      <c r="U9730"/>
      <c r="V9730"/>
      <c r="W9730"/>
      <c r="X9730"/>
      <c r="Y9730"/>
      <c r="Z9730"/>
      <c r="AA9730"/>
      <c r="AB9730"/>
      <c r="AC9730"/>
    </row>
    <row r="9731" spans="2:29" s="14" customFormat="1" x14ac:dyDescent="0.25">
      <c r="B9731"/>
      <c r="C9731"/>
      <c r="D9731"/>
      <c r="E9731"/>
      <c r="F9731"/>
      <c r="G9731"/>
      <c r="H9731"/>
      <c r="I9731"/>
      <c r="J9731"/>
      <c r="K9731" s="91"/>
      <c r="L9731" s="91"/>
      <c r="M9731" s="91"/>
      <c r="R9731"/>
      <c r="S9731"/>
      <c r="T9731"/>
      <c r="U9731"/>
      <c r="V9731"/>
      <c r="W9731"/>
      <c r="X9731"/>
      <c r="Y9731"/>
      <c r="Z9731"/>
      <c r="AA9731"/>
      <c r="AB9731"/>
      <c r="AC9731"/>
    </row>
    <row r="9732" spans="2:29" s="14" customFormat="1" x14ac:dyDescent="0.25">
      <c r="B9732"/>
      <c r="C9732"/>
      <c r="D9732"/>
      <c r="E9732"/>
      <c r="F9732"/>
      <c r="G9732"/>
      <c r="H9732"/>
      <c r="I9732"/>
      <c r="J9732"/>
      <c r="K9732" s="91"/>
      <c r="L9732" s="91"/>
      <c r="M9732" s="91"/>
      <c r="R9732"/>
      <c r="S9732"/>
      <c r="T9732"/>
      <c r="U9732"/>
      <c r="V9732"/>
      <c r="W9732"/>
      <c r="X9732"/>
      <c r="Y9732"/>
      <c r="Z9732"/>
      <c r="AA9732"/>
      <c r="AB9732"/>
      <c r="AC9732"/>
    </row>
    <row r="9733" spans="2:29" s="14" customFormat="1" x14ac:dyDescent="0.25">
      <c r="B9733"/>
      <c r="C9733"/>
      <c r="D9733"/>
      <c r="E9733"/>
      <c r="F9733"/>
      <c r="G9733"/>
      <c r="H9733"/>
      <c r="I9733"/>
      <c r="J9733"/>
      <c r="K9733" s="91"/>
      <c r="L9733" s="91"/>
      <c r="M9733" s="91"/>
      <c r="R9733"/>
      <c r="S9733"/>
      <c r="T9733"/>
      <c r="U9733"/>
      <c r="V9733"/>
      <c r="W9733"/>
      <c r="X9733"/>
      <c r="Y9733"/>
      <c r="Z9733"/>
      <c r="AA9733"/>
      <c r="AB9733"/>
      <c r="AC9733"/>
    </row>
    <row r="9734" spans="2:29" s="14" customFormat="1" x14ac:dyDescent="0.25">
      <c r="B9734"/>
      <c r="C9734"/>
      <c r="D9734"/>
      <c r="E9734"/>
      <c r="F9734"/>
      <c r="G9734"/>
      <c r="H9734"/>
      <c r="I9734"/>
      <c r="J9734"/>
      <c r="K9734" s="91"/>
      <c r="L9734" s="91"/>
      <c r="M9734" s="91"/>
      <c r="R9734"/>
      <c r="S9734"/>
      <c r="T9734"/>
      <c r="U9734"/>
      <c r="V9734"/>
      <c r="W9734"/>
      <c r="X9734"/>
      <c r="Y9734"/>
      <c r="Z9734"/>
      <c r="AA9734"/>
      <c r="AB9734"/>
      <c r="AC9734"/>
    </row>
    <row r="9735" spans="2:29" s="14" customFormat="1" x14ac:dyDescent="0.25">
      <c r="B9735"/>
      <c r="C9735"/>
      <c r="D9735"/>
      <c r="E9735"/>
      <c r="F9735"/>
      <c r="G9735"/>
      <c r="H9735"/>
      <c r="I9735"/>
      <c r="J9735"/>
      <c r="K9735" s="91"/>
      <c r="L9735" s="91"/>
      <c r="M9735" s="91"/>
      <c r="R9735"/>
      <c r="S9735"/>
      <c r="T9735"/>
      <c r="U9735"/>
      <c r="V9735"/>
      <c r="W9735"/>
      <c r="X9735"/>
      <c r="Y9735"/>
      <c r="Z9735"/>
      <c r="AA9735"/>
      <c r="AB9735"/>
      <c r="AC9735"/>
    </row>
    <row r="9736" spans="2:29" s="14" customFormat="1" x14ac:dyDescent="0.25">
      <c r="B9736"/>
      <c r="C9736"/>
      <c r="D9736"/>
      <c r="E9736"/>
      <c r="F9736"/>
      <c r="G9736"/>
      <c r="H9736"/>
      <c r="I9736"/>
      <c r="J9736"/>
      <c r="K9736" s="91"/>
      <c r="L9736" s="91"/>
      <c r="M9736" s="91"/>
      <c r="R9736"/>
      <c r="S9736"/>
      <c r="T9736"/>
      <c r="U9736"/>
      <c r="V9736"/>
      <c r="W9736"/>
      <c r="X9736"/>
      <c r="Y9736"/>
      <c r="Z9736"/>
      <c r="AA9736"/>
      <c r="AB9736"/>
      <c r="AC9736"/>
    </row>
    <row r="9737" spans="2:29" s="14" customFormat="1" x14ac:dyDescent="0.25">
      <c r="B9737"/>
      <c r="C9737"/>
      <c r="D9737"/>
      <c r="E9737"/>
      <c r="F9737"/>
      <c r="G9737"/>
      <c r="H9737"/>
      <c r="I9737"/>
      <c r="J9737"/>
      <c r="K9737" s="91"/>
      <c r="L9737" s="91"/>
      <c r="M9737" s="91"/>
      <c r="R9737"/>
      <c r="S9737"/>
      <c r="T9737"/>
      <c r="U9737"/>
      <c r="V9737"/>
      <c r="W9737"/>
      <c r="X9737"/>
      <c r="Y9737"/>
      <c r="Z9737"/>
      <c r="AA9737"/>
      <c r="AB9737"/>
      <c r="AC9737"/>
    </row>
    <row r="9738" spans="2:29" s="14" customFormat="1" x14ac:dyDescent="0.25">
      <c r="B9738"/>
      <c r="C9738"/>
      <c r="D9738"/>
      <c r="E9738"/>
      <c r="F9738"/>
      <c r="G9738"/>
      <c r="H9738"/>
      <c r="I9738"/>
      <c r="J9738"/>
      <c r="K9738" s="91"/>
      <c r="L9738" s="91"/>
      <c r="M9738" s="91"/>
      <c r="R9738"/>
      <c r="S9738"/>
      <c r="T9738"/>
      <c r="U9738"/>
      <c r="V9738"/>
      <c r="W9738"/>
      <c r="X9738"/>
      <c r="Y9738"/>
      <c r="Z9738"/>
      <c r="AA9738"/>
      <c r="AB9738"/>
      <c r="AC9738"/>
    </row>
    <row r="9739" spans="2:29" s="14" customFormat="1" x14ac:dyDescent="0.25">
      <c r="B9739"/>
      <c r="C9739"/>
      <c r="D9739"/>
      <c r="E9739"/>
      <c r="F9739"/>
      <c r="G9739"/>
      <c r="H9739"/>
      <c r="I9739"/>
      <c r="J9739"/>
      <c r="K9739" s="91"/>
      <c r="L9739" s="91"/>
      <c r="M9739" s="91"/>
      <c r="R9739"/>
      <c r="S9739"/>
      <c r="T9739"/>
      <c r="U9739"/>
      <c r="V9739"/>
      <c r="W9739"/>
      <c r="X9739"/>
      <c r="Y9739"/>
      <c r="Z9739"/>
      <c r="AA9739"/>
      <c r="AB9739"/>
      <c r="AC9739"/>
    </row>
    <row r="9740" spans="2:29" s="14" customFormat="1" x14ac:dyDescent="0.25">
      <c r="B9740"/>
      <c r="C9740"/>
      <c r="D9740"/>
      <c r="E9740"/>
      <c r="F9740"/>
      <c r="G9740"/>
      <c r="H9740"/>
      <c r="I9740"/>
      <c r="J9740"/>
      <c r="K9740" s="91"/>
      <c r="L9740" s="91"/>
      <c r="M9740" s="91"/>
      <c r="R9740"/>
      <c r="S9740"/>
      <c r="T9740"/>
      <c r="U9740"/>
      <c r="V9740"/>
      <c r="W9740"/>
      <c r="X9740"/>
      <c r="Y9740"/>
      <c r="Z9740"/>
      <c r="AA9740"/>
      <c r="AB9740"/>
      <c r="AC9740"/>
    </row>
    <row r="9741" spans="2:29" s="14" customFormat="1" x14ac:dyDescent="0.25">
      <c r="B9741"/>
      <c r="C9741"/>
      <c r="D9741"/>
      <c r="E9741"/>
      <c r="F9741"/>
      <c r="G9741"/>
      <c r="H9741"/>
      <c r="I9741"/>
      <c r="J9741"/>
      <c r="K9741" s="91"/>
      <c r="L9741" s="91"/>
      <c r="M9741" s="91"/>
      <c r="R9741"/>
      <c r="S9741"/>
      <c r="T9741"/>
      <c r="U9741"/>
      <c r="V9741"/>
      <c r="W9741"/>
      <c r="X9741"/>
      <c r="Y9741"/>
      <c r="Z9741"/>
      <c r="AA9741"/>
      <c r="AB9741"/>
      <c r="AC9741"/>
    </row>
    <row r="9742" spans="2:29" s="14" customFormat="1" x14ac:dyDescent="0.25">
      <c r="B9742"/>
      <c r="C9742"/>
      <c r="D9742"/>
      <c r="E9742"/>
      <c r="F9742"/>
      <c r="G9742"/>
      <c r="H9742"/>
      <c r="I9742"/>
      <c r="J9742"/>
      <c r="K9742" s="91"/>
      <c r="L9742" s="91"/>
      <c r="M9742" s="91"/>
      <c r="R9742"/>
      <c r="S9742"/>
      <c r="T9742"/>
      <c r="U9742"/>
      <c r="V9742"/>
      <c r="W9742"/>
      <c r="X9742"/>
      <c r="Y9742"/>
      <c r="Z9742"/>
      <c r="AA9742"/>
      <c r="AB9742"/>
      <c r="AC9742"/>
    </row>
    <row r="9743" spans="2:29" s="14" customFormat="1" x14ac:dyDescent="0.25">
      <c r="B9743"/>
      <c r="C9743"/>
      <c r="D9743"/>
      <c r="E9743"/>
      <c r="F9743"/>
      <c r="G9743"/>
      <c r="H9743"/>
      <c r="I9743"/>
      <c r="J9743"/>
      <c r="K9743" s="91"/>
      <c r="L9743" s="91"/>
      <c r="M9743" s="91"/>
      <c r="R9743"/>
      <c r="S9743"/>
      <c r="T9743"/>
      <c r="U9743"/>
      <c r="V9743"/>
      <c r="W9743"/>
      <c r="X9743"/>
      <c r="Y9743"/>
      <c r="Z9743"/>
      <c r="AA9743"/>
      <c r="AB9743"/>
      <c r="AC9743"/>
    </row>
    <row r="9744" spans="2:29" s="14" customFormat="1" x14ac:dyDescent="0.25">
      <c r="B9744"/>
      <c r="C9744"/>
      <c r="D9744"/>
      <c r="E9744"/>
      <c r="F9744"/>
      <c r="G9744"/>
      <c r="H9744"/>
      <c r="I9744"/>
      <c r="J9744"/>
      <c r="K9744" s="91"/>
      <c r="L9744" s="91"/>
      <c r="M9744" s="91"/>
      <c r="R9744"/>
      <c r="S9744"/>
      <c r="T9744"/>
      <c r="U9744"/>
      <c r="V9744"/>
      <c r="W9744"/>
      <c r="X9744"/>
      <c r="Y9744"/>
      <c r="Z9744"/>
      <c r="AA9744"/>
      <c r="AB9744"/>
      <c r="AC9744"/>
    </row>
    <row r="9745" spans="2:29" s="14" customFormat="1" x14ac:dyDescent="0.25">
      <c r="B9745"/>
      <c r="C9745"/>
      <c r="D9745"/>
      <c r="E9745"/>
      <c r="F9745"/>
      <c r="G9745"/>
      <c r="H9745"/>
      <c r="I9745"/>
      <c r="J9745"/>
      <c r="K9745" s="91"/>
      <c r="L9745" s="91"/>
      <c r="M9745" s="91"/>
      <c r="R9745"/>
      <c r="S9745"/>
      <c r="T9745"/>
      <c r="U9745"/>
      <c r="V9745"/>
      <c r="W9745"/>
      <c r="X9745"/>
      <c r="Y9745"/>
      <c r="Z9745"/>
      <c r="AA9745"/>
      <c r="AB9745"/>
      <c r="AC9745"/>
    </row>
    <row r="9746" spans="2:29" s="14" customFormat="1" x14ac:dyDescent="0.25">
      <c r="B9746"/>
      <c r="C9746"/>
      <c r="D9746"/>
      <c r="E9746"/>
      <c r="F9746"/>
      <c r="G9746"/>
      <c r="H9746"/>
      <c r="I9746"/>
      <c r="J9746"/>
      <c r="K9746" s="91"/>
      <c r="L9746" s="91"/>
      <c r="M9746" s="91"/>
      <c r="R9746"/>
      <c r="S9746"/>
      <c r="T9746"/>
      <c r="U9746"/>
      <c r="V9746"/>
      <c r="W9746"/>
      <c r="X9746"/>
      <c r="Y9746"/>
      <c r="Z9746"/>
      <c r="AA9746"/>
      <c r="AB9746"/>
      <c r="AC9746"/>
    </row>
    <row r="9747" spans="2:29" s="14" customFormat="1" x14ac:dyDescent="0.25">
      <c r="B9747"/>
      <c r="C9747"/>
      <c r="D9747"/>
      <c r="E9747"/>
      <c r="F9747"/>
      <c r="G9747"/>
      <c r="H9747"/>
      <c r="I9747"/>
      <c r="J9747"/>
      <c r="K9747" s="91"/>
      <c r="L9747" s="91"/>
      <c r="M9747" s="91"/>
      <c r="R9747"/>
      <c r="S9747"/>
      <c r="T9747"/>
      <c r="U9747"/>
      <c r="V9747"/>
      <c r="W9747"/>
      <c r="X9747"/>
      <c r="Y9747"/>
      <c r="Z9747"/>
      <c r="AA9747"/>
      <c r="AB9747"/>
      <c r="AC9747"/>
    </row>
    <row r="9748" spans="2:29" s="14" customFormat="1" x14ac:dyDescent="0.25">
      <c r="B9748"/>
      <c r="C9748"/>
      <c r="D9748"/>
      <c r="E9748"/>
      <c r="F9748"/>
      <c r="G9748"/>
      <c r="H9748"/>
      <c r="I9748"/>
      <c r="J9748"/>
      <c r="K9748" s="91"/>
      <c r="L9748" s="91"/>
      <c r="M9748" s="91"/>
      <c r="R9748"/>
      <c r="S9748"/>
      <c r="T9748"/>
      <c r="U9748"/>
      <c r="V9748"/>
      <c r="W9748"/>
      <c r="X9748"/>
      <c r="Y9748"/>
      <c r="Z9748"/>
      <c r="AA9748"/>
      <c r="AB9748"/>
      <c r="AC9748"/>
    </row>
    <row r="9749" spans="2:29" s="14" customFormat="1" x14ac:dyDescent="0.25">
      <c r="B9749"/>
      <c r="C9749"/>
      <c r="D9749"/>
      <c r="E9749"/>
      <c r="F9749"/>
      <c r="G9749"/>
      <c r="H9749"/>
      <c r="I9749"/>
      <c r="J9749"/>
      <c r="K9749" s="91"/>
      <c r="L9749" s="91"/>
      <c r="M9749" s="91"/>
      <c r="R9749"/>
      <c r="S9749"/>
      <c r="T9749"/>
      <c r="U9749"/>
      <c r="V9749"/>
      <c r="W9749"/>
      <c r="X9749"/>
      <c r="Y9749"/>
      <c r="Z9749"/>
      <c r="AA9749"/>
      <c r="AB9749"/>
      <c r="AC9749"/>
    </row>
    <row r="9750" spans="2:29" s="14" customFormat="1" x14ac:dyDescent="0.25">
      <c r="B9750"/>
      <c r="C9750"/>
      <c r="D9750"/>
      <c r="E9750"/>
      <c r="F9750"/>
      <c r="G9750"/>
      <c r="H9750"/>
      <c r="I9750"/>
      <c r="J9750"/>
      <c r="K9750" s="91"/>
      <c r="L9750" s="91"/>
      <c r="M9750" s="91"/>
      <c r="R9750"/>
      <c r="S9750"/>
      <c r="T9750"/>
      <c r="U9750"/>
      <c r="V9750"/>
      <c r="W9750"/>
      <c r="X9750"/>
      <c r="Y9750"/>
      <c r="Z9750"/>
      <c r="AA9750"/>
      <c r="AB9750"/>
      <c r="AC9750"/>
    </row>
    <row r="9751" spans="2:29" s="14" customFormat="1" x14ac:dyDescent="0.25">
      <c r="B9751"/>
      <c r="C9751"/>
      <c r="D9751"/>
      <c r="E9751"/>
      <c r="F9751"/>
      <c r="G9751"/>
      <c r="H9751"/>
      <c r="I9751"/>
      <c r="J9751"/>
      <c r="K9751" s="91"/>
      <c r="L9751" s="91"/>
      <c r="M9751" s="91"/>
      <c r="R9751"/>
      <c r="S9751"/>
      <c r="T9751"/>
      <c r="U9751"/>
      <c r="V9751"/>
      <c r="W9751"/>
      <c r="X9751"/>
      <c r="Y9751"/>
      <c r="Z9751"/>
      <c r="AA9751"/>
      <c r="AB9751"/>
      <c r="AC9751"/>
    </row>
    <row r="9752" spans="2:29" s="14" customFormat="1" x14ac:dyDescent="0.25">
      <c r="B9752"/>
      <c r="C9752"/>
      <c r="D9752"/>
      <c r="E9752"/>
      <c r="F9752"/>
      <c r="G9752"/>
      <c r="H9752"/>
      <c r="I9752"/>
      <c r="J9752"/>
      <c r="K9752" s="91"/>
      <c r="L9752" s="91"/>
      <c r="M9752" s="91"/>
      <c r="R9752"/>
      <c r="S9752"/>
      <c r="T9752"/>
      <c r="U9752"/>
      <c r="V9752"/>
      <c r="W9752"/>
      <c r="X9752"/>
      <c r="Y9752"/>
      <c r="Z9752"/>
      <c r="AA9752"/>
      <c r="AB9752"/>
      <c r="AC9752"/>
    </row>
    <row r="9753" spans="2:29" s="14" customFormat="1" x14ac:dyDescent="0.25">
      <c r="B9753"/>
      <c r="C9753"/>
      <c r="D9753"/>
      <c r="E9753"/>
      <c r="F9753"/>
      <c r="G9753"/>
      <c r="H9753"/>
      <c r="I9753"/>
      <c r="J9753"/>
      <c r="K9753" s="91"/>
      <c r="L9753" s="91"/>
      <c r="M9753" s="91"/>
      <c r="R9753"/>
      <c r="S9753"/>
      <c r="T9753"/>
      <c r="U9753"/>
      <c r="V9753"/>
      <c r="W9753"/>
      <c r="X9753"/>
      <c r="Y9753"/>
      <c r="Z9753"/>
      <c r="AA9753"/>
      <c r="AB9753"/>
      <c r="AC9753"/>
    </row>
    <row r="9754" spans="2:29" s="14" customFormat="1" x14ac:dyDescent="0.25">
      <c r="B9754"/>
      <c r="C9754"/>
      <c r="D9754"/>
      <c r="E9754"/>
      <c r="F9754"/>
      <c r="G9754"/>
      <c r="H9754"/>
      <c r="I9754"/>
      <c r="J9754"/>
      <c r="K9754" s="91"/>
      <c r="L9754" s="91"/>
      <c r="M9754" s="91"/>
      <c r="R9754"/>
      <c r="S9754"/>
      <c r="T9754"/>
      <c r="U9754"/>
      <c r="V9754"/>
      <c r="W9754"/>
      <c r="X9754"/>
      <c r="Y9754"/>
      <c r="Z9754"/>
      <c r="AA9754"/>
      <c r="AB9754"/>
      <c r="AC9754"/>
    </row>
    <row r="9755" spans="2:29" s="14" customFormat="1" x14ac:dyDescent="0.25">
      <c r="B9755"/>
      <c r="C9755"/>
      <c r="D9755"/>
      <c r="E9755"/>
      <c r="F9755"/>
      <c r="G9755"/>
      <c r="H9755"/>
      <c r="I9755"/>
      <c r="J9755"/>
      <c r="K9755" s="91"/>
      <c r="L9755" s="91"/>
      <c r="M9755" s="91"/>
      <c r="R9755"/>
      <c r="S9755"/>
      <c r="T9755"/>
      <c r="U9755"/>
      <c r="V9755"/>
      <c r="W9755"/>
      <c r="X9755"/>
      <c r="Y9755"/>
      <c r="Z9755"/>
      <c r="AA9755"/>
      <c r="AB9755"/>
      <c r="AC9755"/>
    </row>
    <row r="9756" spans="2:29" s="14" customFormat="1" x14ac:dyDescent="0.25">
      <c r="B9756"/>
      <c r="C9756"/>
      <c r="D9756"/>
      <c r="E9756"/>
      <c r="F9756"/>
      <c r="G9756"/>
      <c r="H9756"/>
      <c r="I9756"/>
      <c r="J9756"/>
      <c r="K9756" s="91"/>
      <c r="L9756" s="91"/>
      <c r="M9756" s="91"/>
      <c r="R9756"/>
      <c r="S9756"/>
      <c r="T9756"/>
      <c r="U9756"/>
      <c r="V9756"/>
      <c r="W9756"/>
      <c r="X9756"/>
      <c r="Y9756"/>
      <c r="Z9756"/>
      <c r="AA9756"/>
      <c r="AB9756"/>
      <c r="AC9756"/>
    </row>
    <row r="9757" spans="2:29" s="14" customFormat="1" x14ac:dyDescent="0.25">
      <c r="B9757"/>
      <c r="C9757"/>
      <c r="D9757"/>
      <c r="E9757"/>
      <c r="F9757"/>
      <c r="G9757"/>
      <c r="H9757"/>
      <c r="I9757"/>
      <c r="J9757"/>
      <c r="K9757" s="91"/>
      <c r="L9757" s="91"/>
      <c r="M9757" s="91"/>
      <c r="R9757"/>
      <c r="S9757"/>
      <c r="T9757"/>
      <c r="U9757"/>
      <c r="V9757"/>
      <c r="W9757"/>
      <c r="X9757"/>
      <c r="Y9757"/>
      <c r="Z9757"/>
      <c r="AA9757"/>
      <c r="AB9757"/>
      <c r="AC9757"/>
    </row>
    <row r="9758" spans="2:29" s="14" customFormat="1" x14ac:dyDescent="0.25">
      <c r="B9758"/>
      <c r="C9758"/>
      <c r="D9758"/>
      <c r="E9758"/>
      <c r="F9758"/>
      <c r="G9758"/>
      <c r="H9758"/>
      <c r="I9758"/>
      <c r="J9758"/>
      <c r="K9758" s="91"/>
      <c r="L9758" s="91"/>
      <c r="M9758" s="91"/>
      <c r="R9758"/>
      <c r="S9758"/>
      <c r="T9758"/>
      <c r="U9758"/>
      <c r="V9758"/>
      <c r="W9758"/>
      <c r="X9758"/>
      <c r="Y9758"/>
      <c r="Z9758"/>
      <c r="AA9758"/>
      <c r="AB9758"/>
      <c r="AC9758"/>
    </row>
    <row r="9759" spans="2:29" s="14" customFormat="1" x14ac:dyDescent="0.25">
      <c r="B9759"/>
      <c r="C9759"/>
      <c r="D9759"/>
      <c r="E9759"/>
      <c r="F9759"/>
      <c r="G9759"/>
      <c r="H9759"/>
      <c r="I9759"/>
      <c r="J9759"/>
      <c r="K9759" s="91"/>
      <c r="L9759" s="91"/>
      <c r="M9759" s="91"/>
      <c r="R9759"/>
      <c r="S9759"/>
      <c r="T9759"/>
      <c r="U9759"/>
      <c r="V9759"/>
      <c r="W9759"/>
      <c r="X9759"/>
      <c r="Y9759"/>
      <c r="Z9759"/>
      <c r="AA9759"/>
      <c r="AB9759"/>
      <c r="AC9759"/>
    </row>
    <row r="9760" spans="2:29" s="14" customFormat="1" x14ac:dyDescent="0.25">
      <c r="B9760"/>
      <c r="C9760"/>
      <c r="D9760"/>
      <c r="E9760"/>
      <c r="F9760"/>
      <c r="G9760"/>
      <c r="H9760"/>
      <c r="I9760"/>
      <c r="J9760"/>
      <c r="K9760" s="91"/>
      <c r="L9760" s="91"/>
      <c r="M9760" s="91"/>
      <c r="R9760"/>
      <c r="S9760"/>
      <c r="T9760"/>
      <c r="U9760"/>
      <c r="V9760"/>
      <c r="W9760"/>
      <c r="X9760"/>
      <c r="Y9760"/>
      <c r="Z9760"/>
      <c r="AA9760"/>
      <c r="AB9760"/>
      <c r="AC9760"/>
    </row>
    <row r="9761" spans="2:29" s="14" customFormat="1" x14ac:dyDescent="0.25">
      <c r="B9761"/>
      <c r="C9761"/>
      <c r="D9761"/>
      <c r="E9761"/>
      <c r="F9761"/>
      <c r="G9761"/>
      <c r="H9761"/>
      <c r="I9761"/>
      <c r="J9761"/>
      <c r="K9761" s="91"/>
      <c r="L9761" s="91"/>
      <c r="M9761" s="91"/>
      <c r="R9761"/>
      <c r="S9761"/>
      <c r="T9761"/>
      <c r="U9761"/>
      <c r="V9761"/>
      <c r="W9761"/>
      <c r="X9761"/>
      <c r="Y9761"/>
      <c r="Z9761"/>
      <c r="AA9761"/>
      <c r="AB9761"/>
      <c r="AC9761"/>
    </row>
    <row r="9762" spans="2:29" s="14" customFormat="1" x14ac:dyDescent="0.25">
      <c r="B9762"/>
      <c r="C9762"/>
      <c r="D9762"/>
      <c r="E9762"/>
      <c r="F9762"/>
      <c r="G9762"/>
      <c r="H9762"/>
      <c r="I9762"/>
      <c r="J9762"/>
      <c r="K9762" s="91"/>
      <c r="L9762" s="91"/>
      <c r="M9762" s="91"/>
      <c r="R9762"/>
      <c r="S9762"/>
      <c r="T9762"/>
      <c r="U9762"/>
      <c r="V9762"/>
      <c r="W9762"/>
      <c r="X9762"/>
      <c r="Y9762"/>
      <c r="Z9762"/>
      <c r="AA9762"/>
      <c r="AB9762"/>
      <c r="AC9762"/>
    </row>
    <row r="9763" spans="2:29" s="14" customFormat="1" x14ac:dyDescent="0.25">
      <c r="B9763"/>
      <c r="C9763"/>
      <c r="D9763"/>
      <c r="E9763"/>
      <c r="F9763"/>
      <c r="G9763"/>
      <c r="H9763"/>
      <c r="I9763"/>
      <c r="J9763"/>
      <c r="K9763" s="91"/>
      <c r="L9763" s="91"/>
      <c r="M9763" s="91"/>
      <c r="R9763"/>
      <c r="S9763"/>
      <c r="T9763"/>
      <c r="U9763"/>
      <c r="V9763"/>
      <c r="W9763"/>
      <c r="X9763"/>
      <c r="Y9763"/>
      <c r="Z9763"/>
      <c r="AA9763"/>
      <c r="AB9763"/>
      <c r="AC9763"/>
    </row>
    <row r="9764" spans="2:29" s="14" customFormat="1" x14ac:dyDescent="0.25">
      <c r="B9764"/>
      <c r="C9764"/>
      <c r="D9764"/>
      <c r="E9764"/>
      <c r="F9764"/>
      <c r="G9764"/>
      <c r="H9764"/>
      <c r="I9764"/>
      <c r="J9764"/>
      <c r="K9764" s="91"/>
      <c r="L9764" s="91"/>
      <c r="M9764" s="91"/>
      <c r="R9764"/>
      <c r="S9764"/>
      <c r="T9764"/>
      <c r="U9764"/>
      <c r="V9764"/>
      <c r="W9764"/>
      <c r="X9764"/>
      <c r="Y9764"/>
      <c r="Z9764"/>
      <c r="AA9764"/>
      <c r="AB9764"/>
      <c r="AC9764"/>
    </row>
    <row r="9765" spans="2:29" s="14" customFormat="1" x14ac:dyDescent="0.25">
      <c r="B9765"/>
      <c r="C9765"/>
      <c r="D9765"/>
      <c r="E9765"/>
      <c r="F9765"/>
      <c r="G9765"/>
      <c r="H9765"/>
      <c r="I9765"/>
      <c r="J9765"/>
      <c r="K9765" s="91"/>
      <c r="L9765" s="91"/>
      <c r="M9765" s="91"/>
      <c r="R9765"/>
      <c r="S9765"/>
      <c r="T9765"/>
      <c r="U9765"/>
      <c r="V9765"/>
      <c r="W9765"/>
      <c r="X9765"/>
      <c r="Y9765"/>
      <c r="Z9765"/>
      <c r="AA9765"/>
      <c r="AB9765"/>
      <c r="AC9765"/>
    </row>
    <row r="9766" spans="2:29" s="14" customFormat="1" x14ac:dyDescent="0.25">
      <c r="B9766"/>
      <c r="C9766"/>
      <c r="D9766"/>
      <c r="E9766"/>
      <c r="F9766"/>
      <c r="G9766"/>
      <c r="H9766"/>
      <c r="I9766"/>
      <c r="J9766"/>
      <c r="K9766" s="91"/>
      <c r="L9766" s="91"/>
      <c r="M9766" s="91"/>
      <c r="R9766"/>
      <c r="S9766"/>
      <c r="T9766"/>
      <c r="U9766"/>
      <c r="V9766"/>
      <c r="W9766"/>
      <c r="X9766"/>
      <c r="Y9766"/>
      <c r="Z9766"/>
      <c r="AA9766"/>
      <c r="AB9766"/>
      <c r="AC9766"/>
    </row>
    <row r="9767" spans="2:29" s="14" customFormat="1" x14ac:dyDescent="0.25">
      <c r="B9767"/>
      <c r="C9767"/>
      <c r="D9767"/>
      <c r="E9767"/>
      <c r="F9767"/>
      <c r="G9767"/>
      <c r="H9767"/>
      <c r="I9767"/>
      <c r="J9767"/>
      <c r="K9767" s="91"/>
      <c r="L9767" s="91"/>
      <c r="M9767" s="91"/>
      <c r="R9767"/>
      <c r="S9767"/>
      <c r="T9767"/>
      <c r="U9767"/>
      <c r="V9767"/>
      <c r="W9767"/>
      <c r="X9767"/>
      <c r="Y9767"/>
      <c r="Z9767"/>
      <c r="AA9767"/>
      <c r="AB9767"/>
      <c r="AC9767"/>
    </row>
    <row r="9768" spans="2:29" s="14" customFormat="1" x14ac:dyDescent="0.25">
      <c r="B9768"/>
      <c r="C9768"/>
      <c r="D9768"/>
      <c r="E9768"/>
      <c r="F9768"/>
      <c r="G9768"/>
      <c r="H9768"/>
      <c r="I9768"/>
      <c r="J9768"/>
      <c r="K9768" s="91"/>
      <c r="L9768" s="91"/>
      <c r="M9768" s="91"/>
      <c r="R9768"/>
      <c r="S9768"/>
      <c r="T9768"/>
      <c r="U9768"/>
      <c r="V9768"/>
      <c r="W9768"/>
      <c r="X9768"/>
      <c r="Y9768"/>
      <c r="Z9768"/>
      <c r="AA9768"/>
      <c r="AB9768"/>
      <c r="AC9768"/>
    </row>
    <row r="9769" spans="2:29" s="14" customFormat="1" x14ac:dyDescent="0.25">
      <c r="B9769"/>
      <c r="C9769"/>
      <c r="D9769"/>
      <c r="E9769"/>
      <c r="F9769"/>
      <c r="G9769"/>
      <c r="H9769"/>
      <c r="I9769"/>
      <c r="J9769"/>
      <c r="K9769" s="91"/>
      <c r="L9769" s="91"/>
      <c r="M9769" s="91"/>
      <c r="R9769"/>
      <c r="S9769"/>
      <c r="T9769"/>
      <c r="U9769"/>
      <c r="V9769"/>
      <c r="W9769"/>
      <c r="X9769"/>
      <c r="Y9769"/>
      <c r="Z9769"/>
      <c r="AA9769"/>
      <c r="AB9769"/>
      <c r="AC9769"/>
    </row>
    <row r="9770" spans="2:29" s="14" customFormat="1" x14ac:dyDescent="0.25">
      <c r="B9770"/>
      <c r="C9770"/>
      <c r="D9770"/>
      <c r="E9770"/>
      <c r="F9770"/>
      <c r="G9770"/>
      <c r="H9770"/>
      <c r="I9770"/>
      <c r="J9770"/>
      <c r="K9770" s="91"/>
      <c r="L9770" s="91"/>
      <c r="M9770" s="91"/>
      <c r="R9770"/>
      <c r="S9770"/>
      <c r="T9770"/>
      <c r="U9770"/>
      <c r="V9770"/>
      <c r="W9770"/>
      <c r="X9770"/>
      <c r="Y9770"/>
      <c r="Z9770"/>
      <c r="AA9770"/>
      <c r="AB9770"/>
      <c r="AC9770"/>
    </row>
    <row r="9771" spans="2:29" s="14" customFormat="1" x14ac:dyDescent="0.25">
      <c r="B9771"/>
      <c r="C9771"/>
      <c r="D9771"/>
      <c r="E9771"/>
      <c r="F9771"/>
      <c r="G9771"/>
      <c r="H9771"/>
      <c r="I9771"/>
      <c r="J9771"/>
      <c r="K9771" s="91"/>
      <c r="L9771" s="91"/>
      <c r="M9771" s="91"/>
      <c r="R9771"/>
      <c r="S9771"/>
      <c r="T9771"/>
      <c r="U9771"/>
      <c r="V9771"/>
      <c r="W9771"/>
      <c r="X9771"/>
      <c r="Y9771"/>
      <c r="Z9771"/>
      <c r="AA9771"/>
      <c r="AB9771"/>
      <c r="AC9771"/>
    </row>
    <row r="9772" spans="2:29" s="14" customFormat="1" x14ac:dyDescent="0.25">
      <c r="B9772"/>
      <c r="C9772"/>
      <c r="D9772"/>
      <c r="E9772"/>
      <c r="F9772"/>
      <c r="G9772"/>
      <c r="H9772"/>
      <c r="I9772"/>
      <c r="J9772"/>
      <c r="K9772" s="91"/>
      <c r="L9772" s="91"/>
      <c r="M9772" s="91"/>
      <c r="R9772"/>
      <c r="S9772"/>
      <c r="T9772"/>
      <c r="U9772"/>
      <c r="V9772"/>
      <c r="W9772"/>
      <c r="X9772"/>
      <c r="Y9772"/>
      <c r="Z9772"/>
      <c r="AA9772"/>
      <c r="AB9772"/>
      <c r="AC9772"/>
    </row>
    <row r="9773" spans="2:29" s="14" customFormat="1" x14ac:dyDescent="0.25">
      <c r="B9773"/>
      <c r="C9773"/>
      <c r="D9773"/>
      <c r="E9773"/>
      <c r="F9773"/>
      <c r="G9773"/>
      <c r="H9773"/>
      <c r="I9773"/>
      <c r="J9773"/>
      <c r="K9773" s="91"/>
      <c r="L9773" s="91"/>
      <c r="M9773" s="91"/>
      <c r="R9773"/>
      <c r="S9773"/>
      <c r="T9773"/>
      <c r="U9773"/>
      <c r="V9773"/>
      <c r="W9773"/>
      <c r="X9773"/>
      <c r="Y9773"/>
      <c r="Z9773"/>
      <c r="AA9773"/>
      <c r="AB9773"/>
      <c r="AC9773"/>
    </row>
    <row r="9774" spans="2:29" s="14" customFormat="1" x14ac:dyDescent="0.25">
      <c r="B9774"/>
      <c r="C9774"/>
      <c r="D9774"/>
      <c r="E9774"/>
      <c r="F9774"/>
      <c r="G9774"/>
      <c r="H9774"/>
      <c r="I9774"/>
      <c r="J9774"/>
      <c r="K9774" s="91"/>
      <c r="L9774" s="91"/>
      <c r="M9774" s="91"/>
      <c r="R9774"/>
      <c r="S9774"/>
      <c r="T9774"/>
      <c r="U9774"/>
      <c r="V9774"/>
      <c r="W9774"/>
      <c r="X9774"/>
      <c r="Y9774"/>
      <c r="Z9774"/>
      <c r="AA9774"/>
      <c r="AB9774"/>
      <c r="AC9774"/>
    </row>
    <row r="9775" spans="2:29" s="14" customFormat="1" x14ac:dyDescent="0.25">
      <c r="B9775"/>
      <c r="C9775"/>
      <c r="D9775"/>
      <c r="E9775"/>
      <c r="F9775"/>
      <c r="G9775"/>
      <c r="H9775"/>
      <c r="I9775"/>
      <c r="J9775"/>
      <c r="K9775" s="91"/>
      <c r="L9775" s="91"/>
      <c r="M9775" s="91"/>
      <c r="R9775"/>
      <c r="S9775"/>
      <c r="T9775"/>
      <c r="U9775"/>
      <c r="V9775"/>
      <c r="W9775"/>
      <c r="X9775"/>
      <c r="Y9775"/>
      <c r="Z9775"/>
      <c r="AA9775"/>
      <c r="AB9775"/>
      <c r="AC9775"/>
    </row>
    <row r="9776" spans="2:29" s="14" customFormat="1" x14ac:dyDescent="0.25">
      <c r="B9776"/>
      <c r="C9776"/>
      <c r="D9776"/>
      <c r="E9776"/>
      <c r="F9776"/>
      <c r="G9776"/>
      <c r="H9776"/>
      <c r="I9776"/>
      <c r="J9776"/>
      <c r="K9776" s="91"/>
      <c r="L9776" s="91"/>
      <c r="M9776" s="91"/>
      <c r="R9776"/>
      <c r="S9776"/>
      <c r="T9776"/>
      <c r="U9776"/>
      <c r="V9776"/>
      <c r="W9776"/>
      <c r="X9776"/>
      <c r="Y9776"/>
      <c r="Z9776"/>
      <c r="AA9776"/>
      <c r="AB9776"/>
      <c r="AC9776"/>
    </row>
    <row r="9777" spans="2:29" s="14" customFormat="1" x14ac:dyDescent="0.25">
      <c r="B9777"/>
      <c r="C9777"/>
      <c r="D9777"/>
      <c r="E9777"/>
      <c r="F9777"/>
      <c r="G9777"/>
      <c r="H9777"/>
      <c r="I9777"/>
      <c r="J9777"/>
      <c r="K9777" s="91"/>
      <c r="L9777" s="91"/>
      <c r="M9777" s="91"/>
      <c r="R9777"/>
      <c r="S9777"/>
      <c r="T9777"/>
      <c r="U9777"/>
      <c r="V9777"/>
      <c r="W9777"/>
      <c r="X9777"/>
      <c r="Y9777"/>
      <c r="Z9777"/>
      <c r="AA9777"/>
      <c r="AB9777"/>
      <c r="AC9777"/>
    </row>
    <row r="9778" spans="2:29" s="14" customFormat="1" x14ac:dyDescent="0.25">
      <c r="B9778"/>
      <c r="C9778"/>
      <c r="D9778"/>
      <c r="E9778"/>
      <c r="F9778"/>
      <c r="G9778"/>
      <c r="H9778"/>
      <c r="I9778"/>
      <c r="J9778"/>
      <c r="K9778" s="91"/>
      <c r="L9778" s="91"/>
      <c r="M9778" s="91"/>
      <c r="R9778"/>
      <c r="S9778"/>
      <c r="T9778"/>
      <c r="U9778"/>
      <c r="V9778"/>
      <c r="W9778"/>
      <c r="X9778"/>
      <c r="Y9778"/>
      <c r="Z9778"/>
      <c r="AA9778"/>
      <c r="AB9778"/>
      <c r="AC9778"/>
    </row>
    <row r="9779" spans="2:29" s="14" customFormat="1" x14ac:dyDescent="0.25">
      <c r="B9779"/>
      <c r="C9779"/>
      <c r="D9779"/>
      <c r="E9779"/>
      <c r="F9779"/>
      <c r="G9779"/>
      <c r="H9779"/>
      <c r="I9779"/>
      <c r="J9779"/>
      <c r="K9779" s="91"/>
      <c r="L9779" s="91"/>
      <c r="M9779" s="91"/>
      <c r="R9779"/>
      <c r="S9779"/>
      <c r="T9779"/>
      <c r="U9779"/>
      <c r="V9779"/>
      <c r="W9779"/>
      <c r="X9779"/>
      <c r="Y9779"/>
      <c r="Z9779"/>
      <c r="AA9779"/>
      <c r="AB9779"/>
      <c r="AC9779"/>
    </row>
    <row r="9780" spans="2:29" s="14" customFormat="1" x14ac:dyDescent="0.25">
      <c r="B9780"/>
      <c r="C9780"/>
      <c r="D9780"/>
      <c r="E9780"/>
      <c r="F9780"/>
      <c r="G9780"/>
      <c r="H9780"/>
      <c r="I9780"/>
      <c r="J9780"/>
      <c r="K9780" s="91"/>
      <c r="L9780" s="91"/>
      <c r="M9780" s="91"/>
      <c r="R9780"/>
      <c r="S9780"/>
      <c r="T9780"/>
      <c r="U9780"/>
      <c r="V9780"/>
      <c r="W9780"/>
      <c r="X9780"/>
      <c r="Y9780"/>
      <c r="Z9780"/>
      <c r="AA9780"/>
      <c r="AB9780"/>
      <c r="AC9780"/>
    </row>
    <row r="9781" spans="2:29" s="14" customFormat="1" x14ac:dyDescent="0.25">
      <c r="B9781"/>
      <c r="C9781"/>
      <c r="D9781"/>
      <c r="E9781"/>
      <c r="F9781"/>
      <c r="G9781"/>
      <c r="H9781"/>
      <c r="I9781"/>
      <c r="J9781"/>
      <c r="K9781" s="91"/>
      <c r="L9781" s="91"/>
      <c r="M9781" s="91"/>
      <c r="R9781"/>
      <c r="S9781"/>
      <c r="T9781"/>
      <c r="U9781"/>
      <c r="V9781"/>
      <c r="W9781"/>
      <c r="X9781"/>
      <c r="Y9781"/>
      <c r="Z9781"/>
      <c r="AA9781"/>
      <c r="AB9781"/>
      <c r="AC9781"/>
    </row>
    <row r="9782" spans="2:29" s="14" customFormat="1" x14ac:dyDescent="0.25">
      <c r="B9782"/>
      <c r="C9782"/>
      <c r="D9782"/>
      <c r="E9782"/>
      <c r="F9782"/>
      <c r="G9782"/>
      <c r="H9782"/>
      <c r="I9782"/>
      <c r="J9782"/>
      <c r="K9782" s="91"/>
      <c r="L9782" s="91"/>
      <c r="M9782" s="91"/>
      <c r="R9782"/>
      <c r="S9782"/>
      <c r="T9782"/>
      <c r="U9782"/>
      <c r="V9782"/>
      <c r="W9782"/>
      <c r="X9782"/>
      <c r="Y9782"/>
      <c r="Z9782"/>
      <c r="AA9782"/>
      <c r="AB9782"/>
      <c r="AC9782"/>
    </row>
    <row r="9783" spans="2:29" s="14" customFormat="1" x14ac:dyDescent="0.25">
      <c r="B9783"/>
      <c r="C9783"/>
      <c r="D9783"/>
      <c r="E9783"/>
      <c r="F9783"/>
      <c r="G9783"/>
      <c r="H9783"/>
      <c r="I9783"/>
      <c r="J9783"/>
      <c r="K9783" s="91"/>
      <c r="L9783" s="91"/>
      <c r="M9783" s="91"/>
      <c r="R9783"/>
      <c r="S9783"/>
      <c r="T9783"/>
      <c r="U9783"/>
      <c r="V9783"/>
      <c r="W9783"/>
      <c r="X9783"/>
      <c r="Y9783"/>
      <c r="Z9783"/>
      <c r="AA9783"/>
      <c r="AB9783"/>
      <c r="AC9783"/>
    </row>
    <row r="9784" spans="2:29" s="14" customFormat="1" x14ac:dyDescent="0.25">
      <c r="B9784"/>
      <c r="C9784"/>
      <c r="D9784"/>
      <c r="E9784"/>
      <c r="F9784"/>
      <c r="G9784"/>
      <c r="H9784"/>
      <c r="I9784"/>
      <c r="J9784"/>
      <c r="K9784" s="91"/>
      <c r="L9784" s="91"/>
      <c r="M9784" s="91"/>
      <c r="R9784"/>
      <c r="S9784"/>
      <c r="T9784"/>
      <c r="U9784"/>
      <c r="V9784"/>
      <c r="W9784"/>
      <c r="X9784"/>
      <c r="Y9784"/>
      <c r="Z9784"/>
      <c r="AA9784"/>
      <c r="AB9784"/>
      <c r="AC9784"/>
    </row>
    <row r="9785" spans="2:29" s="14" customFormat="1" x14ac:dyDescent="0.25">
      <c r="B9785"/>
      <c r="C9785"/>
      <c r="D9785"/>
      <c r="E9785"/>
      <c r="F9785"/>
      <c r="G9785"/>
      <c r="H9785"/>
      <c r="I9785"/>
      <c r="J9785"/>
      <c r="K9785" s="91"/>
      <c r="L9785" s="91"/>
      <c r="M9785" s="91"/>
      <c r="R9785"/>
      <c r="S9785"/>
      <c r="T9785"/>
      <c r="U9785"/>
      <c r="V9785"/>
      <c r="W9785"/>
      <c r="X9785"/>
      <c r="Y9785"/>
      <c r="Z9785"/>
      <c r="AA9785"/>
      <c r="AB9785"/>
      <c r="AC9785"/>
    </row>
    <row r="9786" spans="2:29" s="14" customFormat="1" x14ac:dyDescent="0.25">
      <c r="B9786"/>
      <c r="C9786"/>
      <c r="D9786"/>
      <c r="E9786"/>
      <c r="F9786"/>
      <c r="G9786"/>
      <c r="H9786"/>
      <c r="I9786"/>
      <c r="J9786"/>
      <c r="K9786" s="91"/>
      <c r="L9786" s="91"/>
      <c r="M9786" s="91"/>
      <c r="R9786"/>
      <c r="S9786"/>
      <c r="T9786"/>
      <c r="U9786"/>
      <c r="V9786"/>
      <c r="W9786"/>
      <c r="X9786"/>
      <c r="Y9786"/>
      <c r="Z9786"/>
      <c r="AA9786"/>
      <c r="AB9786"/>
      <c r="AC9786"/>
    </row>
    <row r="9787" spans="2:29" s="14" customFormat="1" x14ac:dyDescent="0.25">
      <c r="B9787"/>
      <c r="C9787"/>
      <c r="D9787"/>
      <c r="E9787"/>
      <c r="F9787"/>
      <c r="G9787"/>
      <c r="H9787"/>
      <c r="I9787"/>
      <c r="J9787"/>
      <c r="K9787" s="91"/>
      <c r="L9787" s="91"/>
      <c r="M9787" s="91"/>
      <c r="R9787"/>
      <c r="S9787"/>
      <c r="T9787"/>
      <c r="U9787"/>
      <c r="V9787"/>
      <c r="W9787"/>
      <c r="X9787"/>
      <c r="Y9787"/>
      <c r="Z9787"/>
      <c r="AA9787"/>
      <c r="AB9787"/>
      <c r="AC9787"/>
    </row>
    <row r="9788" spans="2:29" s="14" customFormat="1" x14ac:dyDescent="0.25">
      <c r="B9788"/>
      <c r="C9788"/>
      <c r="D9788"/>
      <c r="E9788"/>
      <c r="F9788"/>
      <c r="G9788"/>
      <c r="H9788"/>
      <c r="I9788"/>
      <c r="J9788"/>
      <c r="K9788" s="91"/>
      <c r="L9788" s="91"/>
      <c r="M9788" s="91"/>
      <c r="R9788"/>
      <c r="S9788"/>
      <c r="T9788"/>
      <c r="U9788"/>
      <c r="V9788"/>
      <c r="W9788"/>
      <c r="X9788"/>
      <c r="Y9788"/>
      <c r="Z9788"/>
      <c r="AA9788"/>
      <c r="AB9788"/>
      <c r="AC9788"/>
    </row>
    <row r="9789" spans="2:29" s="14" customFormat="1" x14ac:dyDescent="0.25">
      <c r="B9789"/>
      <c r="C9789"/>
      <c r="D9789"/>
      <c r="E9789"/>
      <c r="F9789"/>
      <c r="G9789"/>
      <c r="H9789"/>
      <c r="I9789"/>
      <c r="J9789"/>
      <c r="K9789" s="91"/>
      <c r="L9789" s="91"/>
      <c r="M9789" s="91"/>
      <c r="R9789"/>
      <c r="S9789"/>
      <c r="T9789"/>
      <c r="U9789"/>
      <c r="V9789"/>
      <c r="W9789"/>
      <c r="X9789"/>
      <c r="Y9789"/>
      <c r="Z9789"/>
      <c r="AA9789"/>
      <c r="AB9789"/>
      <c r="AC9789"/>
    </row>
    <row r="9790" spans="2:29" s="14" customFormat="1" x14ac:dyDescent="0.25">
      <c r="B9790"/>
      <c r="C9790"/>
      <c r="D9790"/>
      <c r="E9790"/>
      <c r="F9790"/>
      <c r="G9790"/>
      <c r="H9790"/>
      <c r="I9790"/>
      <c r="J9790"/>
      <c r="K9790" s="91"/>
      <c r="L9790" s="91"/>
      <c r="M9790" s="91"/>
      <c r="R9790"/>
      <c r="S9790"/>
      <c r="T9790"/>
      <c r="U9790"/>
      <c r="V9790"/>
      <c r="W9790"/>
      <c r="X9790"/>
      <c r="Y9790"/>
      <c r="Z9790"/>
      <c r="AA9790"/>
      <c r="AB9790"/>
      <c r="AC9790"/>
    </row>
    <row r="9791" spans="2:29" s="14" customFormat="1" x14ac:dyDescent="0.25">
      <c r="B9791"/>
      <c r="C9791"/>
      <c r="D9791"/>
      <c r="E9791"/>
      <c r="F9791"/>
      <c r="G9791"/>
      <c r="H9791"/>
      <c r="I9791"/>
      <c r="J9791"/>
      <c r="K9791" s="91"/>
      <c r="L9791" s="91"/>
      <c r="M9791" s="91"/>
      <c r="R9791"/>
      <c r="S9791"/>
      <c r="T9791"/>
      <c r="U9791"/>
      <c r="V9791"/>
      <c r="W9791"/>
      <c r="X9791"/>
      <c r="Y9791"/>
      <c r="Z9791"/>
      <c r="AA9791"/>
      <c r="AB9791"/>
      <c r="AC9791"/>
    </row>
    <row r="9792" spans="2:29" s="14" customFormat="1" x14ac:dyDescent="0.25">
      <c r="B9792"/>
      <c r="C9792"/>
      <c r="D9792"/>
      <c r="E9792"/>
      <c r="F9792"/>
      <c r="G9792"/>
      <c r="H9792"/>
      <c r="I9792"/>
      <c r="J9792"/>
      <c r="K9792" s="91"/>
      <c r="L9792" s="91"/>
      <c r="M9792" s="91"/>
      <c r="R9792"/>
      <c r="S9792"/>
      <c r="T9792"/>
      <c r="U9792"/>
      <c r="V9792"/>
      <c r="W9792"/>
      <c r="X9792"/>
      <c r="Y9792"/>
      <c r="Z9792"/>
      <c r="AA9792"/>
      <c r="AB9792"/>
      <c r="AC9792"/>
    </row>
    <row r="9793" spans="2:29" s="14" customFormat="1" x14ac:dyDescent="0.25">
      <c r="B9793"/>
      <c r="C9793"/>
      <c r="D9793"/>
      <c r="E9793"/>
      <c r="F9793"/>
      <c r="G9793"/>
      <c r="H9793"/>
      <c r="I9793"/>
      <c r="J9793"/>
      <c r="K9793" s="91"/>
      <c r="L9793" s="91"/>
      <c r="M9793" s="91"/>
      <c r="R9793"/>
      <c r="S9793"/>
      <c r="T9793"/>
      <c r="U9793"/>
      <c r="V9793"/>
      <c r="W9793"/>
      <c r="X9793"/>
      <c r="Y9793"/>
      <c r="Z9793"/>
      <c r="AA9793"/>
      <c r="AB9793"/>
      <c r="AC9793"/>
    </row>
    <row r="9794" spans="2:29" s="14" customFormat="1" x14ac:dyDescent="0.25">
      <c r="B9794"/>
      <c r="C9794"/>
      <c r="D9794"/>
      <c r="E9794"/>
      <c r="F9794"/>
      <c r="G9794"/>
      <c r="H9794"/>
      <c r="I9794"/>
      <c r="J9794"/>
      <c r="K9794" s="91"/>
      <c r="L9794" s="91"/>
      <c r="M9794" s="91"/>
      <c r="R9794"/>
      <c r="S9794"/>
      <c r="T9794"/>
      <c r="U9794"/>
      <c r="V9794"/>
      <c r="W9794"/>
      <c r="X9794"/>
      <c r="Y9794"/>
      <c r="Z9794"/>
      <c r="AA9794"/>
      <c r="AB9794"/>
      <c r="AC9794"/>
    </row>
    <row r="9795" spans="2:29" s="14" customFormat="1" x14ac:dyDescent="0.25">
      <c r="B9795"/>
      <c r="C9795"/>
      <c r="D9795"/>
      <c r="E9795"/>
      <c r="F9795"/>
      <c r="G9795"/>
      <c r="H9795"/>
      <c r="I9795"/>
      <c r="J9795"/>
      <c r="K9795" s="91"/>
      <c r="L9795" s="91"/>
      <c r="M9795" s="91"/>
      <c r="R9795"/>
      <c r="S9795"/>
      <c r="T9795"/>
      <c r="U9795"/>
      <c r="V9795"/>
      <c r="W9795"/>
      <c r="X9795"/>
      <c r="Y9795"/>
      <c r="Z9795"/>
      <c r="AA9795"/>
      <c r="AB9795"/>
      <c r="AC9795"/>
    </row>
    <row r="9796" spans="2:29" s="14" customFormat="1" x14ac:dyDescent="0.25">
      <c r="B9796"/>
      <c r="C9796"/>
      <c r="D9796"/>
      <c r="E9796"/>
      <c r="F9796"/>
      <c r="G9796"/>
      <c r="H9796"/>
      <c r="I9796"/>
      <c r="J9796"/>
      <c r="K9796" s="91"/>
      <c r="L9796" s="91"/>
      <c r="M9796" s="91"/>
      <c r="R9796"/>
      <c r="S9796"/>
      <c r="T9796"/>
      <c r="U9796"/>
      <c r="V9796"/>
      <c r="W9796"/>
      <c r="X9796"/>
      <c r="Y9796"/>
      <c r="Z9796"/>
      <c r="AA9796"/>
      <c r="AB9796"/>
      <c r="AC9796"/>
    </row>
    <row r="9797" spans="2:29" s="14" customFormat="1" x14ac:dyDescent="0.25">
      <c r="B9797"/>
      <c r="C9797"/>
      <c r="D9797"/>
      <c r="E9797"/>
      <c r="F9797"/>
      <c r="G9797"/>
      <c r="H9797"/>
      <c r="I9797"/>
      <c r="J9797"/>
      <c r="K9797" s="91"/>
      <c r="L9797" s="91"/>
      <c r="M9797" s="91"/>
      <c r="R9797"/>
      <c r="S9797"/>
      <c r="T9797"/>
      <c r="U9797"/>
      <c r="V9797"/>
      <c r="W9797"/>
      <c r="X9797"/>
      <c r="Y9797"/>
      <c r="Z9797"/>
      <c r="AA9797"/>
      <c r="AB9797"/>
      <c r="AC9797"/>
    </row>
    <row r="9798" spans="2:29" s="14" customFormat="1" x14ac:dyDescent="0.25">
      <c r="B9798"/>
      <c r="C9798"/>
      <c r="D9798"/>
      <c r="E9798"/>
      <c r="F9798"/>
      <c r="G9798"/>
      <c r="H9798"/>
      <c r="I9798"/>
      <c r="J9798"/>
      <c r="K9798" s="91"/>
      <c r="L9798" s="91"/>
      <c r="M9798" s="91"/>
      <c r="R9798"/>
      <c r="S9798"/>
      <c r="T9798"/>
      <c r="U9798"/>
      <c r="V9798"/>
      <c r="W9798"/>
      <c r="X9798"/>
      <c r="Y9798"/>
      <c r="Z9798"/>
      <c r="AA9798"/>
      <c r="AB9798"/>
      <c r="AC9798"/>
    </row>
    <row r="9799" spans="2:29" s="14" customFormat="1" x14ac:dyDescent="0.25">
      <c r="B9799"/>
      <c r="C9799"/>
      <c r="D9799"/>
      <c r="E9799"/>
      <c r="F9799"/>
      <c r="G9799"/>
      <c r="H9799"/>
      <c r="I9799"/>
      <c r="J9799"/>
      <c r="K9799" s="91"/>
      <c r="L9799" s="91"/>
      <c r="M9799" s="91"/>
      <c r="R9799"/>
      <c r="S9799"/>
      <c r="T9799"/>
      <c r="U9799"/>
      <c r="V9799"/>
      <c r="W9799"/>
      <c r="X9799"/>
      <c r="Y9799"/>
      <c r="Z9799"/>
      <c r="AA9799"/>
      <c r="AB9799"/>
      <c r="AC9799"/>
    </row>
    <row r="9800" spans="2:29" s="14" customFormat="1" x14ac:dyDescent="0.25">
      <c r="B9800"/>
      <c r="C9800"/>
      <c r="D9800"/>
      <c r="E9800"/>
      <c r="F9800"/>
      <c r="G9800"/>
      <c r="H9800"/>
      <c r="I9800"/>
      <c r="J9800"/>
      <c r="K9800" s="91"/>
      <c r="L9800" s="91"/>
      <c r="M9800" s="91"/>
      <c r="R9800"/>
      <c r="S9800"/>
      <c r="T9800"/>
      <c r="U9800"/>
      <c r="V9800"/>
      <c r="W9800"/>
      <c r="X9800"/>
      <c r="Y9800"/>
      <c r="Z9800"/>
      <c r="AA9800"/>
      <c r="AB9800"/>
      <c r="AC9800"/>
    </row>
    <row r="9801" spans="2:29" s="14" customFormat="1" x14ac:dyDescent="0.25">
      <c r="B9801"/>
      <c r="C9801"/>
      <c r="D9801"/>
      <c r="E9801"/>
      <c r="F9801"/>
      <c r="G9801"/>
      <c r="H9801"/>
      <c r="I9801"/>
      <c r="J9801"/>
      <c r="K9801" s="91"/>
      <c r="L9801" s="91"/>
      <c r="M9801" s="91"/>
      <c r="R9801"/>
      <c r="S9801"/>
      <c r="T9801"/>
      <c r="U9801"/>
      <c r="V9801"/>
      <c r="W9801"/>
      <c r="X9801"/>
      <c r="Y9801"/>
      <c r="Z9801"/>
      <c r="AA9801"/>
      <c r="AB9801"/>
      <c r="AC9801"/>
    </row>
    <row r="9802" spans="2:29" s="14" customFormat="1" x14ac:dyDescent="0.25">
      <c r="B9802"/>
      <c r="C9802"/>
      <c r="D9802"/>
      <c r="E9802"/>
      <c r="F9802"/>
      <c r="G9802"/>
      <c r="H9802"/>
      <c r="I9802"/>
      <c r="J9802"/>
      <c r="K9802" s="91"/>
      <c r="L9802" s="91"/>
      <c r="M9802" s="91"/>
      <c r="R9802"/>
      <c r="S9802"/>
      <c r="T9802"/>
      <c r="U9802"/>
      <c r="V9802"/>
      <c r="W9802"/>
      <c r="X9802"/>
      <c r="Y9802"/>
      <c r="Z9802"/>
      <c r="AA9802"/>
      <c r="AB9802"/>
      <c r="AC9802"/>
    </row>
    <row r="9803" spans="2:29" s="14" customFormat="1" x14ac:dyDescent="0.25">
      <c r="B9803"/>
      <c r="C9803"/>
      <c r="D9803"/>
      <c r="E9803"/>
      <c r="F9803"/>
      <c r="G9803"/>
      <c r="H9803"/>
      <c r="I9803"/>
      <c r="J9803"/>
      <c r="K9803" s="91"/>
      <c r="L9803" s="91"/>
      <c r="M9803" s="91"/>
      <c r="R9803"/>
      <c r="S9803"/>
      <c r="T9803"/>
      <c r="U9803"/>
      <c r="V9803"/>
      <c r="W9803"/>
      <c r="X9803"/>
      <c r="Y9803"/>
      <c r="Z9803"/>
      <c r="AA9803"/>
      <c r="AB9803"/>
      <c r="AC9803"/>
    </row>
    <row r="9804" spans="2:29" s="14" customFormat="1" x14ac:dyDescent="0.25">
      <c r="B9804"/>
      <c r="C9804"/>
      <c r="D9804"/>
      <c r="E9804"/>
      <c r="F9804"/>
      <c r="G9804"/>
      <c r="H9804"/>
      <c r="I9804"/>
      <c r="J9804"/>
      <c r="K9804" s="91"/>
      <c r="L9804" s="91"/>
      <c r="M9804" s="91"/>
      <c r="R9804"/>
      <c r="S9804"/>
      <c r="T9804"/>
      <c r="U9804"/>
      <c r="V9804"/>
      <c r="W9804"/>
      <c r="X9804"/>
      <c r="Y9804"/>
      <c r="Z9804"/>
      <c r="AA9804"/>
      <c r="AB9804"/>
      <c r="AC9804"/>
    </row>
    <row r="9805" spans="2:29" s="14" customFormat="1" x14ac:dyDescent="0.25">
      <c r="B9805"/>
      <c r="C9805"/>
      <c r="D9805"/>
      <c r="E9805"/>
      <c r="F9805"/>
      <c r="G9805"/>
      <c r="H9805"/>
      <c r="I9805"/>
      <c r="J9805"/>
      <c r="K9805" s="91"/>
      <c r="L9805" s="91"/>
      <c r="M9805" s="91"/>
      <c r="R9805"/>
      <c r="S9805"/>
      <c r="T9805"/>
      <c r="U9805"/>
      <c r="V9805"/>
      <c r="W9805"/>
      <c r="X9805"/>
      <c r="Y9805"/>
      <c r="Z9805"/>
      <c r="AA9805"/>
      <c r="AB9805"/>
      <c r="AC9805"/>
    </row>
    <row r="9806" spans="2:29" s="14" customFormat="1" x14ac:dyDescent="0.25">
      <c r="B9806"/>
      <c r="C9806"/>
      <c r="D9806"/>
      <c r="E9806"/>
      <c r="F9806"/>
      <c r="G9806"/>
      <c r="H9806"/>
      <c r="I9806"/>
      <c r="J9806"/>
      <c r="K9806" s="91"/>
      <c r="L9806" s="91"/>
      <c r="M9806" s="91"/>
      <c r="R9806"/>
      <c r="S9806"/>
      <c r="T9806"/>
      <c r="U9806"/>
      <c r="V9806"/>
      <c r="W9806"/>
      <c r="X9806"/>
      <c r="Y9806"/>
      <c r="Z9806"/>
      <c r="AA9806"/>
      <c r="AB9806"/>
      <c r="AC9806"/>
    </row>
    <row r="9807" spans="2:29" s="14" customFormat="1" x14ac:dyDescent="0.25">
      <c r="B9807"/>
      <c r="C9807"/>
      <c r="D9807"/>
      <c r="E9807"/>
      <c r="F9807"/>
      <c r="G9807"/>
      <c r="H9807"/>
      <c r="I9807"/>
      <c r="J9807"/>
      <c r="K9807" s="91"/>
      <c r="L9807" s="91"/>
      <c r="M9807" s="91"/>
      <c r="R9807"/>
      <c r="S9807"/>
      <c r="T9807"/>
      <c r="U9807"/>
      <c r="V9807"/>
      <c r="W9807"/>
      <c r="X9807"/>
      <c r="Y9807"/>
      <c r="Z9807"/>
      <c r="AA9807"/>
      <c r="AB9807"/>
      <c r="AC9807"/>
    </row>
    <row r="9808" spans="2:29" s="14" customFormat="1" x14ac:dyDescent="0.25">
      <c r="B9808"/>
      <c r="C9808"/>
      <c r="D9808"/>
      <c r="E9808"/>
      <c r="F9808"/>
      <c r="G9808"/>
      <c r="H9808"/>
      <c r="I9808"/>
      <c r="J9808"/>
      <c r="K9808" s="91"/>
      <c r="L9808" s="91"/>
      <c r="M9808" s="91"/>
      <c r="R9808"/>
      <c r="S9808"/>
      <c r="T9808"/>
      <c r="U9808"/>
      <c r="V9808"/>
      <c r="W9808"/>
      <c r="X9808"/>
      <c r="Y9808"/>
      <c r="Z9808"/>
      <c r="AA9808"/>
      <c r="AB9808"/>
      <c r="AC9808"/>
    </row>
    <row r="9809" spans="2:29" s="14" customFormat="1" x14ac:dyDescent="0.25">
      <c r="B9809"/>
      <c r="C9809"/>
      <c r="D9809"/>
      <c r="E9809"/>
      <c r="F9809"/>
      <c r="G9809"/>
      <c r="H9809"/>
      <c r="I9809"/>
      <c r="J9809"/>
      <c r="K9809" s="91"/>
      <c r="L9809" s="91"/>
      <c r="M9809" s="91"/>
      <c r="R9809"/>
      <c r="S9809"/>
      <c r="T9809"/>
      <c r="U9809"/>
      <c r="V9809"/>
      <c r="W9809"/>
      <c r="X9809"/>
      <c r="Y9809"/>
      <c r="Z9809"/>
      <c r="AA9809"/>
      <c r="AB9809"/>
      <c r="AC9809"/>
    </row>
    <row r="9810" spans="2:29" s="14" customFormat="1" x14ac:dyDescent="0.25">
      <c r="B9810"/>
      <c r="C9810"/>
      <c r="D9810"/>
      <c r="E9810"/>
      <c r="F9810"/>
      <c r="G9810"/>
      <c r="H9810"/>
      <c r="I9810"/>
      <c r="J9810"/>
      <c r="K9810" s="91"/>
      <c r="L9810" s="91"/>
      <c r="M9810" s="91"/>
      <c r="R9810"/>
      <c r="S9810"/>
      <c r="T9810"/>
      <c r="U9810"/>
      <c r="V9810"/>
      <c r="W9810"/>
      <c r="X9810"/>
      <c r="Y9810"/>
      <c r="Z9810"/>
      <c r="AA9810"/>
      <c r="AB9810"/>
      <c r="AC9810"/>
    </row>
    <row r="9811" spans="2:29" s="14" customFormat="1" x14ac:dyDescent="0.25">
      <c r="B9811"/>
      <c r="C9811"/>
      <c r="D9811"/>
      <c r="E9811"/>
      <c r="F9811"/>
      <c r="G9811"/>
      <c r="H9811"/>
      <c r="I9811"/>
      <c r="J9811"/>
      <c r="K9811" s="91"/>
      <c r="L9811" s="91"/>
      <c r="M9811" s="91"/>
      <c r="R9811"/>
      <c r="S9811"/>
      <c r="T9811"/>
      <c r="U9811"/>
      <c r="V9811"/>
      <c r="W9811"/>
      <c r="X9811"/>
      <c r="Y9811"/>
      <c r="Z9811"/>
      <c r="AA9811"/>
      <c r="AB9811"/>
      <c r="AC9811"/>
    </row>
    <row r="9812" spans="2:29" s="14" customFormat="1" x14ac:dyDescent="0.25">
      <c r="B9812"/>
      <c r="C9812"/>
      <c r="D9812"/>
      <c r="E9812"/>
      <c r="F9812"/>
      <c r="G9812"/>
      <c r="H9812"/>
      <c r="I9812"/>
      <c r="J9812"/>
      <c r="K9812" s="91"/>
      <c r="L9812" s="91"/>
      <c r="M9812" s="91"/>
      <c r="R9812"/>
      <c r="S9812"/>
      <c r="T9812"/>
      <c r="U9812"/>
      <c r="V9812"/>
      <c r="W9812"/>
      <c r="X9812"/>
      <c r="Y9812"/>
      <c r="Z9812"/>
      <c r="AA9812"/>
      <c r="AB9812"/>
      <c r="AC9812"/>
    </row>
    <row r="9813" spans="2:29" s="14" customFormat="1" x14ac:dyDescent="0.25">
      <c r="B9813"/>
      <c r="C9813"/>
      <c r="D9813"/>
      <c r="E9813"/>
      <c r="F9813"/>
      <c r="G9813"/>
      <c r="H9813"/>
      <c r="I9813"/>
      <c r="J9813"/>
      <c r="K9813" s="91"/>
      <c r="L9813" s="91"/>
      <c r="M9813" s="91"/>
      <c r="R9813"/>
      <c r="S9813"/>
      <c r="T9813"/>
      <c r="U9813"/>
      <c r="V9813"/>
      <c r="W9813"/>
      <c r="X9813"/>
      <c r="Y9813"/>
      <c r="Z9813"/>
      <c r="AA9813"/>
      <c r="AB9813"/>
      <c r="AC9813"/>
    </row>
    <row r="9814" spans="2:29" s="14" customFormat="1" x14ac:dyDescent="0.25">
      <c r="B9814"/>
      <c r="C9814"/>
      <c r="D9814"/>
      <c r="E9814"/>
      <c r="F9814"/>
      <c r="G9814"/>
      <c r="H9814"/>
      <c r="I9814"/>
      <c r="J9814"/>
      <c r="K9814" s="91"/>
      <c r="L9814" s="91"/>
      <c r="M9814" s="91"/>
      <c r="R9814"/>
      <c r="S9814"/>
      <c r="T9814"/>
      <c r="U9814"/>
      <c r="V9814"/>
      <c r="W9814"/>
      <c r="X9814"/>
      <c r="Y9814"/>
      <c r="Z9814"/>
      <c r="AA9814"/>
      <c r="AB9814"/>
      <c r="AC9814"/>
    </row>
    <row r="9815" spans="2:29" s="14" customFormat="1" x14ac:dyDescent="0.25">
      <c r="B9815"/>
      <c r="C9815"/>
      <c r="D9815"/>
      <c r="E9815"/>
      <c r="F9815"/>
      <c r="G9815"/>
      <c r="H9815"/>
      <c r="I9815"/>
      <c r="J9815"/>
      <c r="K9815" s="91"/>
      <c r="L9815" s="91"/>
      <c r="M9815" s="91"/>
      <c r="R9815"/>
      <c r="S9815"/>
      <c r="T9815"/>
      <c r="U9815"/>
      <c r="V9815"/>
      <c r="W9815"/>
      <c r="X9815"/>
      <c r="Y9815"/>
      <c r="Z9815"/>
      <c r="AA9815"/>
      <c r="AB9815"/>
      <c r="AC9815"/>
    </row>
    <row r="9816" spans="2:29" s="14" customFormat="1" x14ac:dyDescent="0.25">
      <c r="B9816"/>
      <c r="C9816"/>
      <c r="D9816"/>
      <c r="E9816"/>
      <c r="F9816"/>
      <c r="G9816"/>
      <c r="H9816"/>
      <c r="I9816"/>
      <c r="J9816"/>
      <c r="K9816" s="91"/>
      <c r="L9816" s="91"/>
      <c r="M9816" s="91"/>
      <c r="R9816"/>
      <c r="S9816"/>
      <c r="T9816"/>
      <c r="U9816"/>
      <c r="V9816"/>
      <c r="W9816"/>
      <c r="X9816"/>
      <c r="Y9816"/>
      <c r="Z9816"/>
      <c r="AA9816"/>
      <c r="AB9816"/>
      <c r="AC9816"/>
    </row>
    <row r="9817" spans="2:29" s="14" customFormat="1" x14ac:dyDescent="0.25">
      <c r="B9817"/>
      <c r="C9817"/>
      <c r="D9817"/>
      <c r="E9817"/>
      <c r="F9817"/>
      <c r="G9817"/>
      <c r="H9817"/>
      <c r="I9817"/>
      <c r="J9817"/>
      <c r="K9817" s="91"/>
      <c r="L9817" s="91"/>
      <c r="M9817" s="91"/>
      <c r="R9817"/>
      <c r="S9817"/>
      <c r="T9817"/>
      <c r="U9817"/>
      <c r="V9817"/>
      <c r="W9817"/>
      <c r="X9817"/>
      <c r="Y9817"/>
      <c r="Z9817"/>
      <c r="AA9817"/>
      <c r="AB9817"/>
      <c r="AC9817"/>
    </row>
    <row r="9818" spans="2:29" s="14" customFormat="1" x14ac:dyDescent="0.25">
      <c r="B9818"/>
      <c r="C9818"/>
      <c r="D9818"/>
      <c r="E9818"/>
      <c r="F9818"/>
      <c r="G9818"/>
      <c r="H9818"/>
      <c r="I9818"/>
      <c r="J9818"/>
      <c r="K9818" s="91"/>
      <c r="L9818" s="91"/>
      <c r="M9818" s="91"/>
      <c r="R9818"/>
      <c r="S9818"/>
      <c r="T9818"/>
      <c r="U9818"/>
      <c r="V9818"/>
      <c r="W9818"/>
      <c r="X9818"/>
      <c r="Y9818"/>
      <c r="Z9818"/>
      <c r="AA9818"/>
      <c r="AB9818"/>
      <c r="AC9818"/>
    </row>
    <row r="9819" spans="2:29" s="14" customFormat="1" x14ac:dyDescent="0.25">
      <c r="B9819"/>
      <c r="C9819"/>
      <c r="D9819"/>
      <c r="E9819"/>
      <c r="F9819"/>
      <c r="G9819"/>
      <c r="H9819"/>
      <c r="I9819"/>
      <c r="J9819"/>
      <c r="K9819" s="91"/>
      <c r="L9819" s="91"/>
      <c r="M9819" s="91"/>
      <c r="R9819"/>
      <c r="S9819"/>
      <c r="T9819"/>
      <c r="U9819"/>
      <c r="V9819"/>
      <c r="W9819"/>
      <c r="X9819"/>
      <c r="Y9819"/>
      <c r="Z9819"/>
      <c r="AA9819"/>
      <c r="AB9819"/>
      <c r="AC9819"/>
    </row>
    <row r="9820" spans="2:29" s="14" customFormat="1" x14ac:dyDescent="0.25">
      <c r="B9820"/>
      <c r="C9820"/>
      <c r="D9820"/>
      <c r="E9820"/>
      <c r="F9820"/>
      <c r="G9820"/>
      <c r="H9820"/>
      <c r="I9820"/>
      <c r="J9820"/>
      <c r="K9820" s="91"/>
      <c r="L9820" s="91"/>
      <c r="M9820" s="91"/>
      <c r="R9820"/>
      <c r="S9820"/>
      <c r="T9820"/>
      <c r="U9820"/>
      <c r="V9820"/>
      <c r="W9820"/>
      <c r="X9820"/>
      <c r="Y9820"/>
      <c r="Z9820"/>
      <c r="AA9820"/>
      <c r="AB9820"/>
      <c r="AC9820"/>
    </row>
    <row r="9821" spans="2:29" s="14" customFormat="1" x14ac:dyDescent="0.25">
      <c r="B9821"/>
      <c r="C9821"/>
      <c r="D9821"/>
      <c r="E9821"/>
      <c r="F9821"/>
      <c r="G9821"/>
      <c r="H9821"/>
      <c r="I9821"/>
      <c r="J9821"/>
      <c r="K9821" s="91"/>
      <c r="L9821" s="91"/>
      <c r="M9821" s="91"/>
      <c r="R9821"/>
      <c r="S9821"/>
      <c r="T9821"/>
      <c r="U9821"/>
      <c r="V9821"/>
      <c r="W9821"/>
      <c r="X9821"/>
      <c r="Y9821"/>
      <c r="Z9821"/>
      <c r="AA9821"/>
      <c r="AB9821"/>
      <c r="AC9821"/>
    </row>
    <row r="9822" spans="2:29" s="14" customFormat="1" x14ac:dyDescent="0.25">
      <c r="B9822"/>
      <c r="C9822"/>
      <c r="D9822"/>
      <c r="E9822"/>
      <c r="F9822"/>
      <c r="G9822"/>
      <c r="H9822"/>
      <c r="I9822"/>
      <c r="J9822"/>
      <c r="K9822" s="91"/>
      <c r="L9822" s="91"/>
      <c r="M9822" s="91"/>
      <c r="R9822"/>
      <c r="S9822"/>
      <c r="T9822"/>
      <c r="U9822"/>
      <c r="V9822"/>
      <c r="W9822"/>
      <c r="X9822"/>
      <c r="Y9822"/>
      <c r="Z9822"/>
      <c r="AA9822"/>
      <c r="AB9822"/>
      <c r="AC9822"/>
    </row>
    <row r="9823" spans="2:29" s="14" customFormat="1" x14ac:dyDescent="0.25">
      <c r="B9823"/>
      <c r="C9823"/>
      <c r="D9823"/>
      <c r="E9823"/>
      <c r="F9823"/>
      <c r="G9823"/>
      <c r="H9823"/>
      <c r="I9823"/>
      <c r="J9823"/>
      <c r="K9823" s="91"/>
      <c r="L9823" s="91"/>
      <c r="M9823" s="91"/>
      <c r="R9823"/>
      <c r="S9823"/>
      <c r="T9823"/>
      <c r="U9823"/>
      <c r="V9823"/>
      <c r="W9823"/>
      <c r="X9823"/>
      <c r="Y9823"/>
      <c r="Z9823"/>
      <c r="AA9823"/>
      <c r="AB9823"/>
      <c r="AC9823"/>
    </row>
    <row r="9824" spans="2:29" s="14" customFormat="1" x14ac:dyDescent="0.25">
      <c r="B9824"/>
      <c r="C9824"/>
      <c r="D9824"/>
      <c r="E9824"/>
      <c r="F9824"/>
      <c r="G9824"/>
      <c r="H9824"/>
      <c r="I9824"/>
      <c r="J9824"/>
      <c r="K9824" s="91"/>
      <c r="L9824" s="91"/>
      <c r="M9824" s="91"/>
      <c r="R9824"/>
      <c r="S9824"/>
      <c r="T9824"/>
      <c r="U9824"/>
      <c r="V9824"/>
      <c r="W9824"/>
      <c r="X9824"/>
      <c r="Y9824"/>
      <c r="Z9824"/>
      <c r="AA9824"/>
      <c r="AB9824"/>
      <c r="AC9824"/>
    </row>
    <row r="9825" spans="2:29" s="14" customFormat="1" x14ac:dyDescent="0.25">
      <c r="B9825"/>
      <c r="C9825"/>
      <c r="D9825"/>
      <c r="E9825"/>
      <c r="F9825"/>
      <c r="G9825"/>
      <c r="H9825"/>
      <c r="I9825"/>
      <c r="J9825"/>
      <c r="K9825" s="91"/>
      <c r="L9825" s="91"/>
      <c r="M9825" s="91"/>
      <c r="R9825"/>
      <c r="S9825"/>
      <c r="T9825"/>
      <c r="U9825"/>
      <c r="V9825"/>
      <c r="W9825"/>
      <c r="X9825"/>
      <c r="Y9825"/>
      <c r="Z9825"/>
      <c r="AA9825"/>
      <c r="AB9825"/>
      <c r="AC9825"/>
    </row>
    <row r="9826" spans="2:29" s="14" customFormat="1" x14ac:dyDescent="0.25">
      <c r="B9826"/>
      <c r="C9826"/>
      <c r="D9826"/>
      <c r="E9826"/>
      <c r="F9826"/>
      <c r="G9826"/>
      <c r="H9826"/>
      <c r="I9826"/>
      <c r="J9826"/>
      <c r="K9826" s="91"/>
      <c r="L9826" s="91"/>
      <c r="M9826" s="91"/>
      <c r="R9826"/>
      <c r="S9826"/>
      <c r="T9826"/>
      <c r="U9826"/>
      <c r="V9826"/>
      <c r="W9826"/>
      <c r="X9826"/>
      <c r="Y9826"/>
      <c r="Z9826"/>
      <c r="AA9826"/>
      <c r="AB9826"/>
      <c r="AC9826"/>
    </row>
    <row r="9827" spans="2:29" s="14" customFormat="1" x14ac:dyDescent="0.25">
      <c r="B9827"/>
      <c r="C9827"/>
      <c r="D9827"/>
      <c r="E9827"/>
      <c r="F9827"/>
      <c r="G9827"/>
      <c r="H9827"/>
      <c r="I9827"/>
      <c r="J9827"/>
      <c r="K9827" s="91"/>
      <c r="L9827" s="91"/>
      <c r="M9827" s="91"/>
      <c r="R9827"/>
      <c r="S9827"/>
      <c r="T9827"/>
      <c r="U9827"/>
      <c r="V9827"/>
      <c r="W9827"/>
      <c r="X9827"/>
      <c r="Y9827"/>
      <c r="Z9827"/>
      <c r="AA9827"/>
      <c r="AB9827"/>
      <c r="AC9827"/>
    </row>
    <row r="9828" spans="2:29" s="14" customFormat="1" x14ac:dyDescent="0.25">
      <c r="B9828"/>
      <c r="C9828"/>
      <c r="D9828"/>
      <c r="E9828"/>
      <c r="F9828"/>
      <c r="G9828"/>
      <c r="H9828"/>
      <c r="I9828"/>
      <c r="J9828"/>
      <c r="K9828" s="91"/>
      <c r="L9828" s="91"/>
      <c r="M9828" s="91"/>
      <c r="R9828"/>
      <c r="S9828"/>
      <c r="T9828"/>
      <c r="U9828"/>
      <c r="V9828"/>
      <c r="W9828"/>
      <c r="X9828"/>
      <c r="Y9828"/>
      <c r="Z9828"/>
      <c r="AA9828"/>
      <c r="AB9828"/>
      <c r="AC9828"/>
    </row>
    <row r="9829" spans="2:29" s="14" customFormat="1" x14ac:dyDescent="0.25">
      <c r="B9829"/>
      <c r="C9829"/>
      <c r="D9829"/>
      <c r="E9829"/>
      <c r="F9829"/>
      <c r="G9829"/>
      <c r="H9829"/>
      <c r="I9829"/>
      <c r="J9829"/>
      <c r="K9829" s="91"/>
      <c r="L9829" s="91"/>
      <c r="M9829" s="91"/>
      <c r="R9829"/>
      <c r="S9829"/>
      <c r="T9829"/>
      <c r="U9829"/>
      <c r="V9829"/>
      <c r="W9829"/>
      <c r="X9829"/>
      <c r="Y9829"/>
      <c r="Z9829"/>
      <c r="AA9829"/>
      <c r="AB9829"/>
      <c r="AC9829"/>
    </row>
    <row r="9830" spans="2:29" s="14" customFormat="1" x14ac:dyDescent="0.25">
      <c r="B9830"/>
      <c r="C9830"/>
      <c r="D9830"/>
      <c r="E9830"/>
      <c r="F9830"/>
      <c r="G9830"/>
      <c r="H9830"/>
      <c r="I9830"/>
      <c r="J9830"/>
      <c r="K9830" s="91"/>
      <c r="L9830" s="91"/>
      <c r="M9830" s="91"/>
      <c r="R9830"/>
      <c r="S9830"/>
      <c r="T9830"/>
      <c r="U9830"/>
      <c r="V9830"/>
      <c r="W9830"/>
      <c r="X9830"/>
      <c r="Y9830"/>
      <c r="Z9830"/>
      <c r="AA9830"/>
      <c r="AB9830"/>
      <c r="AC9830"/>
    </row>
    <row r="9831" spans="2:29" s="14" customFormat="1" x14ac:dyDescent="0.25">
      <c r="B9831"/>
      <c r="C9831"/>
      <c r="D9831"/>
      <c r="E9831"/>
      <c r="F9831"/>
      <c r="G9831"/>
      <c r="H9831"/>
      <c r="I9831"/>
      <c r="J9831"/>
      <c r="K9831" s="91"/>
      <c r="L9831" s="91"/>
      <c r="M9831" s="91"/>
      <c r="R9831"/>
      <c r="S9831"/>
      <c r="T9831"/>
      <c r="U9831"/>
      <c r="V9831"/>
      <c r="W9831"/>
      <c r="X9831"/>
      <c r="Y9831"/>
      <c r="Z9831"/>
      <c r="AA9831"/>
      <c r="AB9831"/>
      <c r="AC9831"/>
    </row>
    <row r="9832" spans="2:29" s="14" customFormat="1" x14ac:dyDescent="0.25">
      <c r="B9832"/>
      <c r="C9832"/>
      <c r="D9832"/>
      <c r="E9832"/>
      <c r="F9832"/>
      <c r="G9832"/>
      <c r="H9832"/>
      <c r="I9832"/>
      <c r="J9832"/>
      <c r="K9832" s="91"/>
      <c r="L9832" s="91"/>
      <c r="M9832" s="91"/>
      <c r="R9832"/>
      <c r="S9832"/>
      <c r="T9832"/>
      <c r="U9832"/>
      <c r="V9832"/>
      <c r="W9832"/>
      <c r="X9832"/>
      <c r="Y9832"/>
      <c r="Z9832"/>
      <c r="AA9832"/>
      <c r="AB9832"/>
      <c r="AC9832"/>
    </row>
    <row r="9833" spans="2:29" s="14" customFormat="1" x14ac:dyDescent="0.25">
      <c r="B9833"/>
      <c r="C9833"/>
      <c r="D9833"/>
      <c r="E9833"/>
      <c r="F9833"/>
      <c r="G9833"/>
      <c r="H9833"/>
      <c r="I9833"/>
      <c r="J9833"/>
      <c r="K9833" s="91"/>
      <c r="L9833" s="91"/>
      <c r="M9833" s="91"/>
      <c r="R9833"/>
      <c r="S9833"/>
      <c r="T9833"/>
      <c r="U9833"/>
      <c r="V9833"/>
      <c r="W9833"/>
      <c r="X9833"/>
      <c r="Y9833"/>
      <c r="Z9833"/>
      <c r="AA9833"/>
      <c r="AB9833"/>
      <c r="AC9833"/>
    </row>
    <row r="9834" spans="2:29" s="14" customFormat="1" x14ac:dyDescent="0.25">
      <c r="B9834"/>
      <c r="C9834"/>
      <c r="D9834"/>
      <c r="E9834"/>
      <c r="F9834"/>
      <c r="G9834"/>
      <c r="H9834"/>
      <c r="I9834"/>
      <c r="J9834"/>
      <c r="K9834" s="91"/>
      <c r="L9834" s="91"/>
      <c r="M9834" s="91"/>
      <c r="R9834"/>
      <c r="S9834"/>
      <c r="T9834"/>
      <c r="U9834"/>
      <c r="V9834"/>
      <c r="W9834"/>
      <c r="X9834"/>
      <c r="Y9834"/>
      <c r="Z9834"/>
      <c r="AA9834"/>
      <c r="AB9834"/>
      <c r="AC9834"/>
    </row>
    <row r="9835" spans="2:29" s="14" customFormat="1" x14ac:dyDescent="0.25">
      <c r="B9835"/>
      <c r="C9835"/>
      <c r="D9835"/>
      <c r="E9835"/>
      <c r="F9835"/>
      <c r="G9835"/>
      <c r="H9835"/>
      <c r="I9835"/>
      <c r="J9835"/>
      <c r="K9835" s="91"/>
      <c r="L9835" s="91"/>
      <c r="M9835" s="91"/>
      <c r="R9835"/>
      <c r="S9835"/>
      <c r="T9835"/>
      <c r="U9835"/>
      <c r="V9835"/>
      <c r="W9835"/>
      <c r="X9835"/>
      <c r="Y9835"/>
      <c r="Z9835"/>
      <c r="AA9835"/>
      <c r="AB9835"/>
      <c r="AC9835"/>
    </row>
    <row r="9836" spans="2:29" s="14" customFormat="1" x14ac:dyDescent="0.25">
      <c r="B9836"/>
      <c r="C9836"/>
      <c r="D9836"/>
      <c r="E9836"/>
      <c r="F9836"/>
      <c r="G9836"/>
      <c r="H9836"/>
      <c r="I9836"/>
      <c r="J9836"/>
      <c r="K9836" s="91"/>
      <c r="L9836" s="91"/>
      <c r="M9836" s="91"/>
      <c r="R9836"/>
      <c r="S9836"/>
      <c r="T9836"/>
      <c r="U9836"/>
      <c r="V9836"/>
      <c r="W9836"/>
      <c r="X9836"/>
      <c r="Y9836"/>
      <c r="Z9836"/>
      <c r="AA9836"/>
      <c r="AB9836"/>
      <c r="AC9836"/>
    </row>
    <row r="9837" spans="2:29" s="14" customFormat="1" x14ac:dyDescent="0.25">
      <c r="B9837"/>
      <c r="C9837"/>
      <c r="D9837"/>
      <c r="E9837"/>
      <c r="F9837"/>
      <c r="G9837"/>
      <c r="H9837"/>
      <c r="I9837"/>
      <c r="J9837"/>
      <c r="K9837" s="91"/>
      <c r="L9837" s="91"/>
      <c r="M9837" s="91"/>
      <c r="R9837"/>
      <c r="S9837"/>
      <c r="T9837"/>
      <c r="U9837"/>
      <c r="V9837"/>
      <c r="W9837"/>
      <c r="X9837"/>
      <c r="Y9837"/>
      <c r="Z9837"/>
      <c r="AA9837"/>
      <c r="AB9837"/>
      <c r="AC9837"/>
    </row>
    <row r="9838" spans="2:29" s="14" customFormat="1" x14ac:dyDescent="0.25">
      <c r="B9838"/>
      <c r="C9838"/>
      <c r="D9838"/>
      <c r="E9838"/>
      <c r="F9838"/>
      <c r="G9838"/>
      <c r="H9838"/>
      <c r="I9838"/>
      <c r="J9838"/>
      <c r="K9838" s="91"/>
      <c r="L9838" s="91"/>
      <c r="M9838" s="91"/>
      <c r="R9838"/>
      <c r="S9838"/>
      <c r="T9838"/>
      <c r="U9838"/>
      <c r="V9838"/>
      <c r="W9838"/>
      <c r="X9838"/>
      <c r="Y9838"/>
      <c r="Z9838"/>
      <c r="AA9838"/>
      <c r="AB9838"/>
      <c r="AC9838"/>
    </row>
    <row r="9839" spans="2:29" s="14" customFormat="1" x14ac:dyDescent="0.25">
      <c r="B9839"/>
      <c r="C9839"/>
      <c r="D9839"/>
      <c r="E9839"/>
      <c r="F9839"/>
      <c r="G9839"/>
      <c r="H9839"/>
      <c r="I9839"/>
      <c r="J9839"/>
      <c r="K9839" s="91"/>
      <c r="L9839" s="91"/>
      <c r="M9839" s="91"/>
      <c r="R9839"/>
      <c r="S9839"/>
      <c r="T9839"/>
      <c r="U9839"/>
      <c r="V9839"/>
      <c r="W9839"/>
      <c r="X9839"/>
      <c r="Y9839"/>
      <c r="Z9839"/>
      <c r="AA9839"/>
      <c r="AB9839"/>
      <c r="AC9839"/>
    </row>
    <row r="9840" spans="2:29" s="14" customFormat="1" x14ac:dyDescent="0.25">
      <c r="B9840"/>
      <c r="C9840"/>
      <c r="D9840"/>
      <c r="E9840"/>
      <c r="F9840"/>
      <c r="G9840"/>
      <c r="H9840"/>
      <c r="I9840"/>
      <c r="J9840"/>
      <c r="K9840" s="91"/>
      <c r="L9840" s="91"/>
      <c r="M9840" s="91"/>
      <c r="R9840"/>
      <c r="S9840"/>
      <c r="T9840"/>
      <c r="U9840"/>
      <c r="V9840"/>
      <c r="W9840"/>
      <c r="X9840"/>
      <c r="Y9840"/>
      <c r="Z9840"/>
      <c r="AA9840"/>
      <c r="AB9840"/>
      <c r="AC9840"/>
    </row>
    <row r="9841" spans="2:29" s="14" customFormat="1" x14ac:dyDescent="0.25">
      <c r="B9841"/>
      <c r="C9841"/>
      <c r="D9841"/>
      <c r="E9841"/>
      <c r="F9841"/>
      <c r="G9841"/>
      <c r="H9841"/>
      <c r="I9841"/>
      <c r="J9841"/>
      <c r="K9841" s="91"/>
      <c r="L9841" s="91"/>
      <c r="M9841" s="91"/>
      <c r="R9841"/>
      <c r="S9841"/>
      <c r="T9841"/>
      <c r="U9841"/>
      <c r="V9841"/>
      <c r="W9841"/>
      <c r="X9841"/>
      <c r="Y9841"/>
      <c r="Z9841"/>
      <c r="AA9841"/>
      <c r="AB9841"/>
      <c r="AC9841"/>
    </row>
    <row r="9842" spans="2:29" s="14" customFormat="1" x14ac:dyDescent="0.25">
      <c r="B9842"/>
      <c r="C9842"/>
      <c r="D9842"/>
      <c r="E9842"/>
      <c r="F9842"/>
      <c r="G9842"/>
      <c r="H9842"/>
      <c r="I9842"/>
      <c r="J9842"/>
      <c r="K9842" s="91"/>
      <c r="L9842" s="91"/>
      <c r="M9842" s="91"/>
      <c r="R9842"/>
      <c r="S9842"/>
      <c r="T9842"/>
      <c r="U9842"/>
      <c r="V9842"/>
      <c r="W9842"/>
      <c r="X9842"/>
      <c r="Y9842"/>
      <c r="Z9842"/>
      <c r="AA9842"/>
      <c r="AB9842"/>
      <c r="AC9842"/>
    </row>
    <row r="9843" spans="2:29" s="14" customFormat="1" x14ac:dyDescent="0.25">
      <c r="B9843"/>
      <c r="C9843"/>
      <c r="D9843"/>
      <c r="E9843"/>
      <c r="F9843"/>
      <c r="G9843"/>
      <c r="H9843"/>
      <c r="I9843"/>
      <c r="J9843"/>
      <c r="K9843" s="91"/>
      <c r="L9843" s="91"/>
      <c r="M9843" s="91"/>
      <c r="R9843"/>
      <c r="S9843"/>
      <c r="T9843"/>
      <c r="U9843"/>
      <c r="V9843"/>
      <c r="W9843"/>
      <c r="X9843"/>
      <c r="Y9843"/>
      <c r="Z9843"/>
      <c r="AA9843"/>
      <c r="AB9843"/>
      <c r="AC9843"/>
    </row>
    <row r="9844" spans="2:29" s="14" customFormat="1" x14ac:dyDescent="0.25">
      <c r="B9844"/>
      <c r="C9844"/>
      <c r="D9844"/>
      <c r="E9844"/>
      <c r="F9844"/>
      <c r="G9844"/>
      <c r="H9844"/>
      <c r="I9844"/>
      <c r="J9844"/>
      <c r="K9844" s="91"/>
      <c r="L9844" s="91"/>
      <c r="M9844" s="91"/>
      <c r="R9844"/>
      <c r="S9844"/>
      <c r="T9844"/>
      <c r="U9844"/>
      <c r="V9844"/>
      <c r="W9844"/>
      <c r="X9844"/>
      <c r="Y9844"/>
      <c r="Z9844"/>
      <c r="AA9844"/>
      <c r="AB9844"/>
      <c r="AC9844"/>
    </row>
    <row r="9845" spans="2:29" s="14" customFormat="1" x14ac:dyDescent="0.25">
      <c r="B9845"/>
      <c r="C9845"/>
      <c r="D9845"/>
      <c r="E9845"/>
      <c r="F9845"/>
      <c r="G9845"/>
      <c r="H9845"/>
      <c r="I9845"/>
      <c r="J9845"/>
      <c r="K9845" s="91"/>
      <c r="L9845" s="91"/>
      <c r="M9845" s="91"/>
      <c r="R9845"/>
      <c r="S9845"/>
      <c r="T9845"/>
      <c r="U9845"/>
      <c r="V9845"/>
      <c r="W9845"/>
      <c r="X9845"/>
      <c r="Y9845"/>
      <c r="Z9845"/>
      <c r="AA9845"/>
      <c r="AB9845"/>
      <c r="AC9845"/>
    </row>
    <row r="9846" spans="2:29" s="14" customFormat="1" x14ac:dyDescent="0.25">
      <c r="B9846"/>
      <c r="C9846"/>
      <c r="D9846"/>
      <c r="E9846"/>
      <c r="F9846"/>
      <c r="G9846"/>
      <c r="H9846"/>
      <c r="I9846"/>
      <c r="J9846"/>
      <c r="K9846" s="91"/>
      <c r="L9846" s="91"/>
      <c r="M9846" s="91"/>
      <c r="R9846"/>
      <c r="S9846"/>
      <c r="T9846"/>
      <c r="U9846"/>
      <c r="V9846"/>
      <c r="W9846"/>
      <c r="X9846"/>
      <c r="Y9846"/>
      <c r="Z9846"/>
      <c r="AA9846"/>
      <c r="AB9846"/>
      <c r="AC9846"/>
    </row>
    <row r="9847" spans="2:29" s="14" customFormat="1" x14ac:dyDescent="0.25">
      <c r="B9847"/>
      <c r="C9847"/>
      <c r="D9847"/>
      <c r="E9847"/>
      <c r="F9847"/>
      <c r="G9847"/>
      <c r="H9847"/>
      <c r="I9847"/>
      <c r="J9847"/>
      <c r="K9847" s="91"/>
      <c r="L9847" s="91"/>
      <c r="M9847" s="91"/>
      <c r="R9847"/>
      <c r="S9847"/>
      <c r="T9847"/>
      <c r="U9847"/>
      <c r="V9847"/>
      <c r="W9847"/>
      <c r="X9847"/>
      <c r="Y9847"/>
      <c r="Z9847"/>
      <c r="AA9847"/>
      <c r="AB9847"/>
      <c r="AC9847"/>
    </row>
    <row r="9848" spans="2:29" s="14" customFormat="1" x14ac:dyDescent="0.25">
      <c r="B9848"/>
      <c r="C9848"/>
      <c r="D9848"/>
      <c r="E9848"/>
      <c r="F9848"/>
      <c r="G9848"/>
      <c r="H9848"/>
      <c r="I9848"/>
      <c r="J9848"/>
      <c r="K9848" s="91"/>
      <c r="L9848" s="91"/>
      <c r="M9848" s="91"/>
      <c r="R9848"/>
      <c r="S9848"/>
      <c r="T9848"/>
      <c r="U9848"/>
      <c r="V9848"/>
      <c r="W9848"/>
      <c r="X9848"/>
      <c r="Y9848"/>
      <c r="Z9848"/>
      <c r="AA9848"/>
      <c r="AB9848"/>
      <c r="AC9848"/>
    </row>
    <row r="9849" spans="2:29" s="14" customFormat="1" x14ac:dyDescent="0.25">
      <c r="B9849"/>
      <c r="C9849"/>
      <c r="D9849"/>
      <c r="E9849"/>
      <c r="F9849"/>
      <c r="G9849"/>
      <c r="H9849"/>
      <c r="I9849"/>
      <c r="J9849"/>
      <c r="K9849" s="91"/>
      <c r="L9849" s="91"/>
      <c r="M9849" s="91"/>
      <c r="R9849"/>
      <c r="S9849"/>
      <c r="T9849"/>
      <c r="U9849"/>
      <c r="V9849"/>
      <c r="W9849"/>
      <c r="X9849"/>
      <c r="Y9849"/>
      <c r="Z9849"/>
      <c r="AA9849"/>
      <c r="AB9849"/>
      <c r="AC9849"/>
    </row>
    <row r="9850" spans="2:29" s="14" customFormat="1" x14ac:dyDescent="0.25">
      <c r="B9850"/>
      <c r="C9850"/>
      <c r="D9850"/>
      <c r="E9850"/>
      <c r="F9850"/>
      <c r="G9850"/>
      <c r="H9850"/>
      <c r="I9850"/>
      <c r="J9850"/>
      <c r="K9850" s="91"/>
      <c r="L9850" s="91"/>
      <c r="M9850" s="91"/>
      <c r="R9850"/>
      <c r="S9850"/>
      <c r="T9850"/>
      <c r="U9850"/>
      <c r="V9850"/>
      <c r="W9850"/>
      <c r="X9850"/>
      <c r="Y9850"/>
      <c r="Z9850"/>
      <c r="AA9850"/>
      <c r="AB9850"/>
      <c r="AC9850"/>
    </row>
    <row r="9851" spans="2:29" s="14" customFormat="1" x14ac:dyDescent="0.25">
      <c r="B9851"/>
      <c r="C9851"/>
      <c r="D9851"/>
      <c r="E9851"/>
      <c r="F9851"/>
      <c r="G9851"/>
      <c r="H9851"/>
      <c r="I9851"/>
      <c r="J9851"/>
      <c r="K9851" s="91"/>
      <c r="L9851" s="91"/>
      <c r="M9851" s="91"/>
      <c r="R9851"/>
      <c r="S9851"/>
      <c r="T9851"/>
      <c r="U9851"/>
      <c r="V9851"/>
      <c r="W9851"/>
      <c r="X9851"/>
      <c r="Y9851"/>
      <c r="Z9851"/>
      <c r="AA9851"/>
      <c r="AB9851"/>
      <c r="AC9851"/>
    </row>
    <row r="9852" spans="2:29" s="14" customFormat="1" x14ac:dyDescent="0.25">
      <c r="B9852"/>
      <c r="C9852"/>
      <c r="D9852"/>
      <c r="E9852"/>
      <c r="F9852"/>
      <c r="G9852"/>
      <c r="H9852"/>
      <c r="I9852"/>
      <c r="J9852"/>
      <c r="K9852" s="91"/>
      <c r="L9852" s="91"/>
      <c r="M9852" s="91"/>
      <c r="R9852"/>
      <c r="S9852"/>
      <c r="T9852"/>
      <c r="U9852"/>
      <c r="V9852"/>
      <c r="W9852"/>
      <c r="X9852"/>
      <c r="Y9852"/>
      <c r="Z9852"/>
      <c r="AA9852"/>
      <c r="AB9852"/>
      <c r="AC9852"/>
    </row>
    <row r="9853" spans="2:29" s="14" customFormat="1" x14ac:dyDescent="0.25">
      <c r="B9853"/>
      <c r="C9853"/>
      <c r="D9853"/>
      <c r="E9853"/>
      <c r="F9853"/>
      <c r="G9853"/>
      <c r="H9853"/>
      <c r="I9853"/>
      <c r="J9853"/>
      <c r="K9853" s="91"/>
      <c r="L9853" s="91"/>
      <c r="M9853" s="91"/>
      <c r="R9853"/>
      <c r="S9853"/>
      <c r="T9853"/>
      <c r="U9853"/>
      <c r="V9853"/>
      <c r="W9853"/>
      <c r="X9853"/>
      <c r="Y9853"/>
      <c r="Z9853"/>
      <c r="AA9853"/>
      <c r="AB9853"/>
      <c r="AC9853"/>
    </row>
    <row r="9854" spans="2:29" s="14" customFormat="1" x14ac:dyDescent="0.25">
      <c r="B9854"/>
      <c r="C9854"/>
      <c r="D9854"/>
      <c r="E9854"/>
      <c r="F9854"/>
      <c r="G9854"/>
      <c r="H9854"/>
      <c r="I9854"/>
      <c r="J9854"/>
      <c r="K9854" s="91"/>
      <c r="L9854" s="91"/>
      <c r="M9854" s="91"/>
      <c r="R9854"/>
      <c r="S9854"/>
      <c r="T9854"/>
      <c r="U9854"/>
      <c r="V9854"/>
      <c r="W9854"/>
      <c r="X9854"/>
      <c r="Y9854"/>
      <c r="Z9854"/>
      <c r="AA9854"/>
      <c r="AB9854"/>
      <c r="AC9854"/>
    </row>
    <row r="9855" spans="2:29" s="14" customFormat="1" x14ac:dyDescent="0.25">
      <c r="B9855"/>
      <c r="C9855"/>
      <c r="D9855"/>
      <c r="E9855"/>
      <c r="F9855"/>
      <c r="G9855"/>
      <c r="H9855"/>
      <c r="I9855"/>
      <c r="J9855"/>
      <c r="K9855" s="91"/>
      <c r="L9855" s="91"/>
      <c r="M9855" s="91"/>
      <c r="R9855"/>
      <c r="S9855"/>
      <c r="T9855"/>
      <c r="U9855"/>
      <c r="V9855"/>
      <c r="W9855"/>
      <c r="X9855"/>
      <c r="Y9855"/>
      <c r="Z9855"/>
      <c r="AA9855"/>
      <c r="AB9855"/>
      <c r="AC9855"/>
    </row>
    <row r="9856" spans="2:29" s="14" customFormat="1" x14ac:dyDescent="0.25">
      <c r="B9856"/>
      <c r="C9856"/>
      <c r="D9856"/>
      <c r="E9856"/>
      <c r="F9856"/>
      <c r="G9856"/>
      <c r="H9856"/>
      <c r="I9856"/>
      <c r="J9856"/>
      <c r="K9856" s="91"/>
      <c r="L9856" s="91"/>
      <c r="M9856" s="91"/>
      <c r="R9856"/>
      <c r="S9856"/>
      <c r="T9856"/>
      <c r="U9856"/>
      <c r="V9856"/>
      <c r="W9856"/>
      <c r="X9856"/>
      <c r="Y9856"/>
      <c r="Z9856"/>
      <c r="AA9856"/>
      <c r="AB9856"/>
      <c r="AC9856"/>
    </row>
    <row r="9857" spans="2:29" s="14" customFormat="1" x14ac:dyDescent="0.25">
      <c r="B9857"/>
      <c r="C9857"/>
      <c r="D9857"/>
      <c r="E9857"/>
      <c r="F9857"/>
      <c r="G9857"/>
      <c r="H9857"/>
      <c r="I9857"/>
      <c r="J9857"/>
      <c r="K9857" s="91"/>
      <c r="L9857" s="91"/>
      <c r="M9857" s="91"/>
      <c r="R9857"/>
      <c r="S9857"/>
      <c r="T9857"/>
      <c r="U9857"/>
      <c r="V9857"/>
      <c r="W9857"/>
      <c r="X9857"/>
      <c r="Y9857"/>
      <c r="Z9857"/>
      <c r="AA9857"/>
      <c r="AB9857"/>
      <c r="AC9857"/>
    </row>
    <row r="9858" spans="2:29" s="14" customFormat="1" x14ac:dyDescent="0.25">
      <c r="B9858"/>
      <c r="C9858"/>
      <c r="D9858"/>
      <c r="E9858"/>
      <c r="F9858"/>
      <c r="G9858"/>
      <c r="H9858"/>
      <c r="I9858"/>
      <c r="J9858"/>
      <c r="K9858" s="91"/>
      <c r="L9858" s="91"/>
      <c r="M9858" s="91"/>
      <c r="R9858"/>
      <c r="S9858"/>
      <c r="T9858"/>
      <c r="U9858"/>
      <c r="V9858"/>
      <c r="W9858"/>
      <c r="X9858"/>
      <c r="Y9858"/>
      <c r="Z9858"/>
      <c r="AA9858"/>
      <c r="AB9858"/>
      <c r="AC9858"/>
    </row>
    <row r="9859" spans="2:29" s="14" customFormat="1" x14ac:dyDescent="0.25">
      <c r="B9859"/>
      <c r="C9859"/>
      <c r="D9859"/>
      <c r="E9859"/>
      <c r="F9859"/>
      <c r="G9859"/>
      <c r="H9859"/>
      <c r="I9859"/>
      <c r="J9859"/>
      <c r="K9859" s="91"/>
      <c r="L9859" s="91"/>
      <c r="M9859" s="91"/>
      <c r="R9859"/>
      <c r="S9859"/>
      <c r="T9859"/>
      <c r="U9859"/>
      <c r="V9859"/>
      <c r="W9859"/>
      <c r="X9859"/>
      <c r="Y9859"/>
      <c r="Z9859"/>
      <c r="AA9859"/>
      <c r="AB9859"/>
      <c r="AC9859"/>
    </row>
    <row r="9860" spans="2:29" s="14" customFormat="1" x14ac:dyDescent="0.25">
      <c r="B9860"/>
      <c r="C9860"/>
      <c r="D9860"/>
      <c r="E9860"/>
      <c r="F9860"/>
      <c r="G9860"/>
      <c r="H9860"/>
      <c r="I9860"/>
      <c r="J9860"/>
      <c r="K9860" s="91"/>
      <c r="L9860" s="91"/>
      <c r="M9860" s="91"/>
      <c r="R9860"/>
      <c r="S9860"/>
      <c r="T9860"/>
      <c r="U9860"/>
      <c r="V9860"/>
      <c r="W9860"/>
      <c r="X9860"/>
      <c r="Y9860"/>
      <c r="Z9860"/>
      <c r="AA9860"/>
      <c r="AB9860"/>
      <c r="AC9860"/>
    </row>
    <row r="9861" spans="2:29" s="14" customFormat="1" x14ac:dyDescent="0.25">
      <c r="B9861"/>
      <c r="C9861"/>
      <c r="D9861"/>
      <c r="E9861"/>
      <c r="F9861"/>
      <c r="G9861"/>
      <c r="H9861"/>
      <c r="I9861"/>
      <c r="J9861"/>
      <c r="K9861" s="91"/>
      <c r="L9861" s="91"/>
      <c r="M9861" s="91"/>
      <c r="R9861"/>
      <c r="S9861"/>
      <c r="T9861"/>
      <c r="U9861"/>
      <c r="V9861"/>
      <c r="W9861"/>
      <c r="X9861"/>
      <c r="Y9861"/>
      <c r="Z9861"/>
      <c r="AA9861"/>
      <c r="AB9861"/>
      <c r="AC9861"/>
    </row>
    <row r="9862" spans="2:29" s="14" customFormat="1" x14ac:dyDescent="0.25">
      <c r="B9862"/>
      <c r="C9862"/>
      <c r="D9862"/>
      <c r="E9862"/>
      <c r="F9862"/>
      <c r="G9862"/>
      <c r="H9862"/>
      <c r="I9862"/>
      <c r="J9862"/>
      <c r="K9862" s="91"/>
      <c r="L9862" s="91"/>
      <c r="M9862" s="91"/>
      <c r="R9862"/>
      <c r="S9862"/>
      <c r="T9862"/>
      <c r="U9862"/>
      <c r="V9862"/>
      <c r="W9862"/>
      <c r="X9862"/>
      <c r="Y9862"/>
      <c r="Z9862"/>
      <c r="AA9862"/>
      <c r="AB9862"/>
      <c r="AC9862"/>
    </row>
    <row r="9863" spans="2:29" s="14" customFormat="1" x14ac:dyDescent="0.25">
      <c r="B9863"/>
      <c r="C9863"/>
      <c r="D9863"/>
      <c r="E9863"/>
      <c r="F9863"/>
      <c r="G9863"/>
      <c r="H9863"/>
      <c r="I9863"/>
      <c r="J9863"/>
      <c r="K9863" s="91"/>
      <c r="L9863" s="91"/>
      <c r="M9863" s="91"/>
      <c r="R9863"/>
      <c r="S9863"/>
      <c r="T9863"/>
      <c r="U9863"/>
      <c r="V9863"/>
      <c r="W9863"/>
      <c r="X9863"/>
      <c r="Y9863"/>
      <c r="Z9863"/>
      <c r="AA9863"/>
      <c r="AB9863"/>
      <c r="AC9863"/>
    </row>
    <row r="9864" spans="2:29" s="14" customFormat="1" x14ac:dyDescent="0.25">
      <c r="B9864"/>
      <c r="C9864"/>
      <c r="D9864"/>
      <c r="E9864"/>
      <c r="F9864"/>
      <c r="G9864"/>
      <c r="H9864"/>
      <c r="I9864"/>
      <c r="J9864"/>
      <c r="K9864" s="91"/>
      <c r="L9864" s="91"/>
      <c r="M9864" s="91"/>
      <c r="R9864"/>
      <c r="S9864"/>
      <c r="T9864"/>
      <c r="U9864"/>
      <c r="V9864"/>
      <c r="W9864"/>
      <c r="X9864"/>
      <c r="Y9864"/>
      <c r="Z9864"/>
      <c r="AA9864"/>
      <c r="AB9864"/>
      <c r="AC9864"/>
    </row>
    <row r="9865" spans="2:29" s="14" customFormat="1" x14ac:dyDescent="0.25">
      <c r="B9865"/>
      <c r="C9865"/>
      <c r="D9865"/>
      <c r="E9865"/>
      <c r="F9865"/>
      <c r="G9865"/>
      <c r="H9865"/>
      <c r="I9865"/>
      <c r="J9865"/>
      <c r="K9865" s="91"/>
      <c r="L9865" s="91"/>
      <c r="M9865" s="91"/>
      <c r="R9865"/>
      <c r="S9865"/>
      <c r="T9865"/>
      <c r="U9865"/>
      <c r="V9865"/>
      <c r="W9865"/>
      <c r="X9865"/>
      <c r="Y9865"/>
      <c r="Z9865"/>
      <c r="AA9865"/>
      <c r="AB9865"/>
      <c r="AC9865"/>
    </row>
    <row r="9866" spans="2:29" s="14" customFormat="1" x14ac:dyDescent="0.25">
      <c r="B9866"/>
      <c r="C9866"/>
      <c r="D9866"/>
      <c r="E9866"/>
      <c r="F9866"/>
      <c r="G9866"/>
      <c r="H9866"/>
      <c r="I9866"/>
      <c r="J9866"/>
      <c r="K9866" s="91"/>
      <c r="L9866" s="91"/>
      <c r="M9866" s="91"/>
      <c r="R9866"/>
      <c r="S9866"/>
      <c r="T9866"/>
      <c r="U9866"/>
      <c r="V9866"/>
      <c r="W9866"/>
      <c r="X9866"/>
      <c r="Y9866"/>
      <c r="Z9866"/>
      <c r="AA9866"/>
      <c r="AB9866"/>
      <c r="AC9866"/>
    </row>
    <row r="9867" spans="2:29" s="14" customFormat="1" x14ac:dyDescent="0.25">
      <c r="B9867"/>
      <c r="C9867"/>
      <c r="D9867"/>
      <c r="E9867"/>
      <c r="F9867"/>
      <c r="G9867"/>
      <c r="H9867"/>
      <c r="I9867"/>
      <c r="J9867"/>
      <c r="K9867" s="91"/>
      <c r="L9867" s="91"/>
      <c r="M9867" s="91"/>
      <c r="R9867"/>
      <c r="S9867"/>
      <c r="T9867"/>
      <c r="U9867"/>
      <c r="V9867"/>
      <c r="W9867"/>
      <c r="X9867"/>
      <c r="Y9867"/>
      <c r="Z9867"/>
      <c r="AA9867"/>
      <c r="AB9867"/>
      <c r="AC9867"/>
    </row>
    <row r="9868" spans="2:29" s="14" customFormat="1" x14ac:dyDescent="0.25">
      <c r="B9868"/>
      <c r="C9868"/>
      <c r="D9868"/>
      <c r="E9868"/>
      <c r="F9868"/>
      <c r="G9868"/>
      <c r="H9868"/>
      <c r="I9868"/>
      <c r="J9868"/>
      <c r="K9868" s="91"/>
      <c r="L9868" s="91"/>
      <c r="M9868" s="91"/>
      <c r="R9868"/>
      <c r="S9868"/>
      <c r="T9868"/>
      <c r="U9868"/>
      <c r="V9868"/>
      <c r="W9868"/>
      <c r="X9868"/>
      <c r="Y9868"/>
      <c r="Z9868"/>
      <c r="AA9868"/>
      <c r="AB9868"/>
      <c r="AC9868"/>
    </row>
    <row r="9869" spans="2:29" s="14" customFormat="1" x14ac:dyDescent="0.25">
      <c r="B9869"/>
      <c r="C9869"/>
      <c r="D9869"/>
      <c r="E9869"/>
      <c r="F9869"/>
      <c r="G9869"/>
      <c r="H9869"/>
      <c r="I9869"/>
      <c r="J9869"/>
      <c r="K9869" s="91"/>
      <c r="L9869" s="91"/>
      <c r="M9869" s="91"/>
      <c r="R9869"/>
      <c r="S9869"/>
      <c r="T9869"/>
      <c r="U9869"/>
      <c r="V9869"/>
      <c r="W9869"/>
      <c r="X9869"/>
      <c r="Y9869"/>
      <c r="Z9869"/>
      <c r="AA9869"/>
      <c r="AB9869"/>
      <c r="AC9869"/>
    </row>
    <row r="9870" spans="2:29" s="14" customFormat="1" x14ac:dyDescent="0.25">
      <c r="B9870"/>
      <c r="C9870"/>
      <c r="D9870"/>
      <c r="E9870"/>
      <c r="F9870"/>
      <c r="G9870"/>
      <c r="H9870"/>
      <c r="I9870"/>
      <c r="J9870"/>
      <c r="K9870" s="91"/>
      <c r="L9870" s="91"/>
      <c r="M9870" s="91"/>
      <c r="R9870"/>
      <c r="S9870"/>
      <c r="T9870"/>
      <c r="U9870"/>
      <c r="V9870"/>
      <c r="W9870"/>
      <c r="X9870"/>
      <c r="Y9870"/>
      <c r="Z9870"/>
      <c r="AA9870"/>
      <c r="AB9870"/>
      <c r="AC9870"/>
    </row>
    <row r="9871" spans="2:29" s="14" customFormat="1" x14ac:dyDescent="0.25">
      <c r="B9871"/>
      <c r="C9871"/>
      <c r="D9871"/>
      <c r="E9871"/>
      <c r="F9871"/>
      <c r="G9871"/>
      <c r="H9871"/>
      <c r="I9871"/>
      <c r="J9871"/>
      <c r="K9871" s="91"/>
      <c r="L9871" s="91"/>
      <c r="M9871" s="91"/>
      <c r="R9871"/>
      <c r="S9871"/>
      <c r="T9871"/>
      <c r="U9871"/>
      <c r="V9871"/>
      <c r="W9871"/>
      <c r="X9871"/>
      <c r="Y9871"/>
      <c r="Z9871"/>
      <c r="AA9871"/>
      <c r="AB9871"/>
      <c r="AC9871"/>
    </row>
    <row r="9872" spans="2:29" s="14" customFormat="1" x14ac:dyDescent="0.25">
      <c r="B9872"/>
      <c r="C9872"/>
      <c r="D9872"/>
      <c r="E9872"/>
      <c r="F9872"/>
      <c r="G9872"/>
      <c r="H9872"/>
      <c r="I9872"/>
      <c r="J9872"/>
      <c r="K9872" s="91"/>
      <c r="L9872" s="91"/>
      <c r="M9872" s="91"/>
      <c r="R9872"/>
      <c r="S9872"/>
      <c r="T9872"/>
      <c r="U9872"/>
      <c r="V9872"/>
      <c r="W9872"/>
      <c r="X9872"/>
      <c r="Y9872"/>
      <c r="Z9872"/>
      <c r="AA9872"/>
      <c r="AB9872"/>
      <c r="AC9872"/>
    </row>
    <row r="9873" spans="2:29" s="14" customFormat="1" x14ac:dyDescent="0.25">
      <c r="B9873"/>
      <c r="C9873"/>
      <c r="D9873"/>
      <c r="E9873"/>
      <c r="F9873"/>
      <c r="G9873"/>
      <c r="H9873"/>
      <c r="I9873"/>
      <c r="J9873"/>
      <c r="K9873" s="91"/>
      <c r="L9873" s="91"/>
      <c r="M9873" s="91"/>
      <c r="R9873"/>
      <c r="S9873"/>
      <c r="T9873"/>
      <c r="U9873"/>
      <c r="V9873"/>
      <c r="W9873"/>
      <c r="X9873"/>
      <c r="Y9873"/>
      <c r="Z9873"/>
      <c r="AA9873"/>
      <c r="AB9873"/>
      <c r="AC9873"/>
    </row>
    <row r="9874" spans="2:29" s="14" customFormat="1" x14ac:dyDescent="0.25">
      <c r="B9874"/>
      <c r="C9874"/>
      <c r="D9874"/>
      <c r="E9874"/>
      <c r="F9874"/>
      <c r="G9874"/>
      <c r="H9874"/>
      <c r="I9874"/>
      <c r="J9874"/>
      <c r="K9874" s="91"/>
      <c r="L9874" s="91"/>
      <c r="M9874" s="91"/>
      <c r="R9874"/>
      <c r="S9874"/>
      <c r="T9874"/>
      <c r="U9874"/>
      <c r="V9874"/>
      <c r="W9874"/>
      <c r="X9874"/>
      <c r="Y9874"/>
      <c r="Z9874"/>
      <c r="AA9874"/>
      <c r="AB9874"/>
      <c r="AC9874"/>
    </row>
    <row r="9875" spans="2:29" s="14" customFormat="1" x14ac:dyDescent="0.25">
      <c r="B9875"/>
      <c r="C9875"/>
      <c r="D9875"/>
      <c r="E9875"/>
      <c r="F9875"/>
      <c r="G9875"/>
      <c r="H9875"/>
      <c r="I9875"/>
      <c r="J9875"/>
      <c r="K9875" s="91"/>
      <c r="L9875" s="91"/>
      <c r="M9875" s="91"/>
      <c r="R9875"/>
      <c r="S9875"/>
      <c r="T9875"/>
      <c r="U9875"/>
      <c r="V9875"/>
      <c r="W9875"/>
      <c r="X9875"/>
      <c r="Y9875"/>
      <c r="Z9875"/>
      <c r="AA9875"/>
      <c r="AB9875"/>
      <c r="AC9875"/>
    </row>
    <row r="9876" spans="2:29" s="14" customFormat="1" x14ac:dyDescent="0.25">
      <c r="B9876"/>
      <c r="C9876"/>
      <c r="D9876"/>
      <c r="E9876"/>
      <c r="F9876"/>
      <c r="G9876"/>
      <c r="H9876"/>
      <c r="I9876"/>
      <c r="J9876"/>
      <c r="K9876" s="91"/>
      <c r="L9876" s="91"/>
      <c r="M9876" s="91"/>
      <c r="R9876"/>
      <c r="S9876"/>
      <c r="T9876"/>
      <c r="U9876"/>
      <c r="V9876"/>
      <c r="W9876"/>
      <c r="X9876"/>
      <c r="Y9876"/>
      <c r="Z9876"/>
      <c r="AA9876"/>
      <c r="AB9876"/>
      <c r="AC9876"/>
    </row>
    <row r="9877" spans="2:29" s="14" customFormat="1" x14ac:dyDescent="0.25">
      <c r="B9877"/>
      <c r="C9877"/>
      <c r="D9877"/>
      <c r="E9877"/>
      <c r="F9877"/>
      <c r="G9877"/>
      <c r="H9877"/>
      <c r="I9877"/>
      <c r="J9877"/>
      <c r="K9877" s="91"/>
      <c r="L9877" s="91"/>
      <c r="M9877" s="91"/>
      <c r="R9877"/>
      <c r="S9877"/>
      <c r="T9877"/>
      <c r="U9877"/>
      <c r="V9877"/>
      <c r="W9877"/>
      <c r="X9877"/>
      <c r="Y9877"/>
      <c r="Z9877"/>
      <c r="AA9877"/>
      <c r="AB9877"/>
      <c r="AC9877"/>
    </row>
    <row r="9878" spans="2:29" s="14" customFormat="1" x14ac:dyDescent="0.25">
      <c r="B9878"/>
      <c r="C9878"/>
      <c r="D9878"/>
      <c r="E9878"/>
      <c r="F9878"/>
      <c r="G9878"/>
      <c r="H9878"/>
      <c r="I9878"/>
      <c r="J9878"/>
      <c r="K9878" s="91"/>
      <c r="L9878" s="91"/>
      <c r="M9878" s="91"/>
      <c r="R9878"/>
      <c r="S9878"/>
      <c r="T9878"/>
      <c r="U9878"/>
      <c r="V9878"/>
      <c r="W9878"/>
      <c r="X9878"/>
      <c r="Y9878"/>
      <c r="Z9878"/>
      <c r="AA9878"/>
      <c r="AB9878"/>
      <c r="AC9878"/>
    </row>
    <row r="9879" spans="2:29" s="14" customFormat="1" x14ac:dyDescent="0.25">
      <c r="B9879"/>
      <c r="C9879"/>
      <c r="D9879"/>
      <c r="E9879"/>
      <c r="F9879"/>
      <c r="G9879"/>
      <c r="H9879"/>
      <c r="I9879"/>
      <c r="J9879"/>
      <c r="K9879" s="91"/>
      <c r="L9879" s="91"/>
      <c r="M9879" s="91"/>
      <c r="R9879"/>
      <c r="S9879"/>
      <c r="T9879"/>
      <c r="U9879"/>
      <c r="V9879"/>
      <c r="W9879"/>
      <c r="X9879"/>
      <c r="Y9879"/>
      <c r="Z9879"/>
      <c r="AA9879"/>
      <c r="AB9879"/>
      <c r="AC9879"/>
    </row>
    <row r="9880" spans="2:29" s="14" customFormat="1" x14ac:dyDescent="0.25">
      <c r="B9880"/>
      <c r="C9880"/>
      <c r="D9880"/>
      <c r="E9880"/>
      <c r="F9880"/>
      <c r="G9880"/>
      <c r="H9880"/>
      <c r="I9880"/>
      <c r="J9880"/>
      <c r="K9880" s="91"/>
      <c r="L9880" s="91"/>
      <c r="M9880" s="91"/>
      <c r="R9880"/>
      <c r="S9880"/>
      <c r="T9880"/>
      <c r="U9880"/>
      <c r="V9880"/>
      <c r="W9880"/>
      <c r="X9880"/>
      <c r="Y9880"/>
      <c r="Z9880"/>
      <c r="AA9880"/>
      <c r="AB9880"/>
      <c r="AC9880"/>
    </row>
    <row r="9881" spans="2:29" s="14" customFormat="1" x14ac:dyDescent="0.25">
      <c r="B9881"/>
      <c r="C9881"/>
      <c r="D9881"/>
      <c r="E9881"/>
      <c r="F9881"/>
      <c r="G9881"/>
      <c r="H9881"/>
      <c r="I9881"/>
      <c r="J9881"/>
      <c r="K9881" s="91"/>
      <c r="L9881" s="91"/>
      <c r="M9881" s="91"/>
      <c r="R9881"/>
      <c r="S9881"/>
      <c r="T9881"/>
      <c r="U9881"/>
      <c r="V9881"/>
      <c r="W9881"/>
      <c r="X9881"/>
      <c r="Y9881"/>
      <c r="Z9881"/>
      <c r="AA9881"/>
      <c r="AB9881"/>
      <c r="AC9881"/>
    </row>
    <row r="9882" spans="2:29" s="14" customFormat="1" x14ac:dyDescent="0.25">
      <c r="B9882"/>
      <c r="C9882"/>
      <c r="D9882"/>
      <c r="E9882"/>
      <c r="F9882"/>
      <c r="G9882"/>
      <c r="H9882"/>
      <c r="I9882"/>
      <c r="J9882"/>
      <c r="K9882" s="91"/>
      <c r="L9882" s="91"/>
      <c r="M9882" s="91"/>
      <c r="R9882"/>
      <c r="S9882"/>
      <c r="T9882"/>
      <c r="U9882"/>
      <c r="V9882"/>
      <c r="W9882"/>
      <c r="X9882"/>
      <c r="Y9882"/>
      <c r="Z9882"/>
      <c r="AA9882"/>
      <c r="AB9882"/>
      <c r="AC9882"/>
    </row>
    <row r="9883" spans="2:29" s="14" customFormat="1" x14ac:dyDescent="0.25">
      <c r="B9883"/>
      <c r="C9883"/>
      <c r="D9883"/>
      <c r="E9883"/>
      <c r="F9883"/>
      <c r="G9883"/>
      <c r="H9883"/>
      <c r="I9883"/>
      <c r="J9883"/>
      <c r="K9883" s="91"/>
      <c r="L9883" s="91"/>
      <c r="M9883" s="91"/>
      <c r="R9883"/>
      <c r="S9883"/>
      <c r="T9883"/>
      <c r="U9883"/>
      <c r="V9883"/>
      <c r="W9883"/>
      <c r="X9883"/>
      <c r="Y9883"/>
      <c r="Z9883"/>
      <c r="AA9883"/>
      <c r="AB9883"/>
      <c r="AC9883"/>
    </row>
    <row r="9884" spans="2:29" s="14" customFormat="1" x14ac:dyDescent="0.25">
      <c r="B9884"/>
      <c r="C9884"/>
      <c r="D9884"/>
      <c r="E9884"/>
      <c r="F9884"/>
      <c r="G9884"/>
      <c r="H9884"/>
      <c r="I9884"/>
      <c r="J9884"/>
      <c r="K9884" s="91"/>
      <c r="L9884" s="91"/>
      <c r="M9884" s="91"/>
      <c r="R9884"/>
      <c r="S9884"/>
      <c r="T9884"/>
      <c r="U9884"/>
      <c r="V9884"/>
      <c r="W9884"/>
      <c r="X9884"/>
      <c r="Y9884"/>
      <c r="Z9884"/>
      <c r="AA9884"/>
      <c r="AB9884"/>
      <c r="AC9884"/>
    </row>
    <row r="9885" spans="2:29" s="14" customFormat="1" x14ac:dyDescent="0.25">
      <c r="B9885"/>
      <c r="C9885"/>
      <c r="D9885"/>
      <c r="E9885"/>
      <c r="F9885"/>
      <c r="G9885"/>
      <c r="H9885"/>
      <c r="I9885"/>
      <c r="J9885"/>
      <c r="K9885" s="91"/>
      <c r="L9885" s="91"/>
      <c r="M9885" s="91"/>
      <c r="R9885"/>
      <c r="S9885"/>
      <c r="T9885"/>
      <c r="U9885"/>
      <c r="V9885"/>
      <c r="W9885"/>
      <c r="X9885"/>
      <c r="Y9885"/>
      <c r="Z9885"/>
      <c r="AA9885"/>
      <c r="AB9885"/>
      <c r="AC9885"/>
    </row>
    <row r="9886" spans="2:29" s="14" customFormat="1" x14ac:dyDescent="0.25">
      <c r="B9886"/>
      <c r="C9886"/>
      <c r="D9886"/>
      <c r="E9886"/>
      <c r="F9886"/>
      <c r="G9886"/>
      <c r="H9886"/>
      <c r="I9886"/>
      <c r="J9886"/>
      <c r="K9886" s="91"/>
      <c r="L9886" s="91"/>
      <c r="M9886" s="91"/>
      <c r="R9886"/>
      <c r="S9886"/>
      <c r="T9886"/>
      <c r="U9886"/>
      <c r="V9886"/>
      <c r="W9886"/>
      <c r="X9886"/>
      <c r="Y9886"/>
      <c r="Z9886"/>
      <c r="AA9886"/>
      <c r="AB9886"/>
      <c r="AC9886"/>
    </row>
    <row r="9887" spans="2:29" s="14" customFormat="1" x14ac:dyDescent="0.25">
      <c r="B9887"/>
      <c r="C9887"/>
      <c r="D9887"/>
      <c r="E9887"/>
      <c r="F9887"/>
      <c r="G9887"/>
      <c r="H9887"/>
      <c r="I9887"/>
      <c r="J9887"/>
      <c r="K9887" s="91"/>
      <c r="L9887" s="91"/>
      <c r="M9887" s="91"/>
      <c r="R9887"/>
      <c r="S9887"/>
      <c r="T9887"/>
      <c r="U9887"/>
      <c r="V9887"/>
      <c r="W9887"/>
      <c r="X9887"/>
      <c r="Y9887"/>
      <c r="Z9887"/>
      <c r="AA9887"/>
      <c r="AB9887"/>
      <c r="AC9887"/>
    </row>
    <row r="9888" spans="2:29" s="14" customFormat="1" x14ac:dyDescent="0.25">
      <c r="B9888"/>
      <c r="C9888"/>
      <c r="D9888"/>
      <c r="E9888"/>
      <c r="F9888"/>
      <c r="G9888"/>
      <c r="H9888"/>
      <c r="I9888"/>
      <c r="J9888"/>
      <c r="K9888" s="91"/>
      <c r="L9888" s="91"/>
      <c r="M9888" s="91"/>
      <c r="R9888"/>
      <c r="S9888"/>
      <c r="T9888"/>
      <c r="U9888"/>
      <c r="V9888"/>
      <c r="W9888"/>
      <c r="X9888"/>
      <c r="Y9888"/>
      <c r="Z9888"/>
      <c r="AA9888"/>
      <c r="AB9888"/>
      <c r="AC9888"/>
    </row>
    <row r="9889" spans="2:29" s="14" customFormat="1" x14ac:dyDescent="0.25">
      <c r="B9889"/>
      <c r="C9889"/>
      <c r="D9889"/>
      <c r="E9889"/>
      <c r="F9889"/>
      <c r="G9889"/>
      <c r="H9889"/>
      <c r="I9889"/>
      <c r="J9889"/>
      <c r="K9889" s="91"/>
      <c r="L9889" s="91"/>
      <c r="M9889" s="91"/>
      <c r="R9889"/>
      <c r="S9889"/>
      <c r="T9889"/>
      <c r="U9889"/>
      <c r="V9889"/>
      <c r="W9889"/>
      <c r="X9889"/>
      <c r="Y9889"/>
      <c r="Z9889"/>
      <c r="AA9889"/>
      <c r="AB9889"/>
      <c r="AC9889"/>
    </row>
    <row r="9890" spans="2:29" s="14" customFormat="1" x14ac:dyDescent="0.25">
      <c r="B9890"/>
      <c r="C9890"/>
      <c r="D9890"/>
      <c r="E9890"/>
      <c r="F9890"/>
      <c r="G9890"/>
      <c r="H9890"/>
      <c r="I9890"/>
      <c r="J9890"/>
      <c r="K9890" s="91"/>
      <c r="L9890" s="91"/>
      <c r="M9890" s="91"/>
      <c r="R9890"/>
      <c r="S9890"/>
      <c r="T9890"/>
      <c r="U9890"/>
      <c r="V9890"/>
      <c r="W9890"/>
      <c r="X9890"/>
      <c r="Y9890"/>
      <c r="Z9890"/>
      <c r="AA9890"/>
      <c r="AB9890"/>
      <c r="AC9890"/>
    </row>
    <row r="9891" spans="2:29" s="14" customFormat="1" x14ac:dyDescent="0.25">
      <c r="B9891"/>
      <c r="C9891"/>
      <c r="D9891"/>
      <c r="E9891"/>
      <c r="F9891"/>
      <c r="G9891"/>
      <c r="H9891"/>
      <c r="I9891"/>
      <c r="J9891"/>
      <c r="K9891" s="91"/>
      <c r="L9891" s="91"/>
      <c r="M9891" s="91"/>
      <c r="R9891"/>
      <c r="S9891"/>
      <c r="T9891"/>
      <c r="U9891"/>
      <c r="V9891"/>
      <c r="W9891"/>
      <c r="X9891"/>
      <c r="Y9891"/>
      <c r="Z9891"/>
      <c r="AA9891"/>
      <c r="AB9891"/>
      <c r="AC9891"/>
    </row>
    <row r="9892" spans="2:29" s="14" customFormat="1" x14ac:dyDescent="0.25">
      <c r="B9892"/>
      <c r="C9892"/>
      <c r="D9892"/>
      <c r="E9892"/>
      <c r="F9892"/>
      <c r="G9892"/>
      <c r="H9892"/>
      <c r="I9892"/>
      <c r="J9892"/>
      <c r="K9892" s="91"/>
      <c r="L9892" s="91"/>
      <c r="M9892" s="91"/>
      <c r="R9892"/>
      <c r="S9892"/>
      <c r="T9892"/>
      <c r="U9892"/>
      <c r="V9892"/>
      <c r="W9892"/>
      <c r="X9892"/>
      <c r="Y9892"/>
      <c r="Z9892"/>
      <c r="AA9892"/>
      <c r="AB9892"/>
      <c r="AC9892"/>
    </row>
    <row r="9893" spans="2:29" s="14" customFormat="1" x14ac:dyDescent="0.25">
      <c r="B9893"/>
      <c r="C9893"/>
      <c r="D9893"/>
      <c r="E9893"/>
      <c r="F9893"/>
      <c r="G9893"/>
      <c r="H9893"/>
      <c r="I9893"/>
      <c r="J9893"/>
      <c r="K9893" s="91"/>
      <c r="L9893" s="91"/>
      <c r="M9893" s="91"/>
      <c r="R9893"/>
      <c r="S9893"/>
      <c r="T9893"/>
      <c r="U9893"/>
      <c r="V9893"/>
      <c r="W9893"/>
      <c r="X9893"/>
      <c r="Y9893"/>
      <c r="Z9893"/>
      <c r="AA9893"/>
      <c r="AB9893"/>
      <c r="AC9893"/>
    </row>
    <row r="9894" spans="2:29" s="14" customFormat="1" x14ac:dyDescent="0.25">
      <c r="B9894"/>
      <c r="C9894"/>
      <c r="D9894"/>
      <c r="E9894"/>
      <c r="F9894"/>
      <c r="G9894"/>
      <c r="H9894"/>
      <c r="I9894"/>
      <c r="J9894"/>
      <c r="K9894" s="91"/>
      <c r="L9894" s="91"/>
      <c r="M9894" s="91"/>
      <c r="R9894"/>
      <c r="S9894"/>
      <c r="T9894"/>
      <c r="U9894"/>
      <c r="V9894"/>
      <c r="W9894"/>
      <c r="X9894"/>
      <c r="Y9894"/>
      <c r="Z9894"/>
      <c r="AA9894"/>
      <c r="AB9894"/>
      <c r="AC9894"/>
    </row>
    <row r="9895" spans="2:29" s="14" customFormat="1" x14ac:dyDescent="0.25">
      <c r="B9895"/>
      <c r="C9895"/>
      <c r="D9895"/>
      <c r="E9895"/>
      <c r="F9895"/>
      <c r="G9895"/>
      <c r="H9895"/>
      <c r="I9895"/>
      <c r="J9895"/>
      <c r="K9895" s="91"/>
      <c r="L9895" s="91"/>
      <c r="M9895" s="91"/>
      <c r="R9895"/>
      <c r="S9895"/>
      <c r="T9895"/>
      <c r="U9895"/>
      <c r="V9895"/>
      <c r="W9895"/>
      <c r="X9895"/>
      <c r="Y9895"/>
      <c r="Z9895"/>
      <c r="AA9895"/>
      <c r="AB9895"/>
      <c r="AC9895"/>
    </row>
    <row r="9896" spans="2:29" s="14" customFormat="1" x14ac:dyDescent="0.25">
      <c r="B9896"/>
      <c r="C9896"/>
      <c r="D9896"/>
      <c r="E9896"/>
      <c r="F9896"/>
      <c r="G9896"/>
      <c r="H9896"/>
      <c r="I9896"/>
      <c r="J9896"/>
      <c r="K9896" s="91"/>
      <c r="L9896" s="91"/>
      <c r="M9896" s="91"/>
      <c r="R9896"/>
      <c r="S9896"/>
      <c r="T9896"/>
      <c r="U9896"/>
      <c r="V9896"/>
      <c r="W9896"/>
      <c r="X9896"/>
      <c r="Y9896"/>
      <c r="Z9896"/>
      <c r="AA9896"/>
      <c r="AB9896"/>
      <c r="AC9896"/>
    </row>
    <row r="9897" spans="2:29" s="14" customFormat="1" x14ac:dyDescent="0.25">
      <c r="B9897"/>
      <c r="C9897"/>
      <c r="D9897"/>
      <c r="E9897"/>
      <c r="F9897"/>
      <c r="G9897"/>
      <c r="H9897"/>
      <c r="I9897"/>
      <c r="J9897"/>
      <c r="K9897" s="91"/>
      <c r="L9897" s="91"/>
      <c r="M9897" s="91"/>
      <c r="R9897"/>
      <c r="S9897"/>
      <c r="T9897"/>
      <c r="U9897"/>
      <c r="V9897"/>
      <c r="W9897"/>
      <c r="X9897"/>
      <c r="Y9897"/>
      <c r="Z9897"/>
      <c r="AA9897"/>
      <c r="AB9897"/>
      <c r="AC9897"/>
    </row>
    <row r="9898" spans="2:29" s="14" customFormat="1" x14ac:dyDescent="0.25">
      <c r="B9898"/>
      <c r="C9898"/>
      <c r="D9898"/>
      <c r="E9898"/>
      <c r="F9898"/>
      <c r="G9898"/>
      <c r="H9898"/>
      <c r="I9898"/>
      <c r="J9898"/>
      <c r="K9898" s="91"/>
      <c r="L9898" s="91"/>
      <c r="M9898" s="91"/>
      <c r="R9898"/>
      <c r="S9898"/>
      <c r="T9898"/>
      <c r="U9898"/>
      <c r="V9898"/>
      <c r="W9898"/>
      <c r="X9898"/>
      <c r="Y9898"/>
      <c r="Z9898"/>
      <c r="AA9898"/>
      <c r="AB9898"/>
      <c r="AC9898"/>
    </row>
    <row r="9899" spans="2:29" s="14" customFormat="1" x14ac:dyDescent="0.25">
      <c r="B9899"/>
      <c r="C9899"/>
      <c r="D9899"/>
      <c r="E9899"/>
      <c r="F9899"/>
      <c r="G9899"/>
      <c r="H9899"/>
      <c r="I9899"/>
      <c r="J9899"/>
      <c r="K9899" s="91"/>
      <c r="L9899" s="91"/>
      <c r="M9899" s="91"/>
      <c r="R9899"/>
      <c r="S9899"/>
      <c r="T9899"/>
      <c r="U9899"/>
      <c r="V9899"/>
      <c r="W9899"/>
      <c r="X9899"/>
      <c r="Y9899"/>
      <c r="Z9899"/>
      <c r="AA9899"/>
      <c r="AB9899"/>
      <c r="AC9899"/>
    </row>
    <row r="9900" spans="2:29" s="14" customFormat="1" x14ac:dyDescent="0.25">
      <c r="B9900"/>
      <c r="C9900"/>
      <c r="D9900"/>
      <c r="E9900"/>
      <c r="F9900"/>
      <c r="G9900"/>
      <c r="H9900"/>
      <c r="I9900"/>
      <c r="J9900"/>
      <c r="K9900" s="91"/>
      <c r="L9900" s="91"/>
      <c r="M9900" s="91"/>
      <c r="R9900"/>
      <c r="S9900"/>
      <c r="T9900"/>
      <c r="U9900"/>
      <c r="V9900"/>
      <c r="W9900"/>
      <c r="X9900"/>
      <c r="Y9900"/>
      <c r="Z9900"/>
      <c r="AA9900"/>
      <c r="AB9900"/>
      <c r="AC9900"/>
    </row>
    <row r="9901" spans="2:29" s="14" customFormat="1" x14ac:dyDescent="0.25">
      <c r="B9901"/>
      <c r="C9901"/>
      <c r="D9901"/>
      <c r="E9901"/>
      <c r="F9901"/>
      <c r="G9901"/>
      <c r="H9901"/>
      <c r="I9901"/>
      <c r="J9901"/>
      <c r="K9901" s="91"/>
      <c r="L9901" s="91"/>
      <c r="M9901" s="91"/>
      <c r="R9901"/>
      <c r="S9901"/>
      <c r="T9901"/>
      <c r="U9901"/>
      <c r="V9901"/>
      <c r="W9901"/>
      <c r="X9901"/>
      <c r="Y9901"/>
      <c r="Z9901"/>
      <c r="AA9901"/>
      <c r="AB9901"/>
      <c r="AC9901"/>
    </row>
    <row r="9902" spans="2:29" s="14" customFormat="1" x14ac:dyDescent="0.25">
      <c r="B9902"/>
      <c r="C9902"/>
      <c r="D9902"/>
      <c r="E9902"/>
      <c r="F9902"/>
      <c r="G9902"/>
      <c r="H9902"/>
      <c r="I9902"/>
      <c r="J9902"/>
      <c r="K9902" s="91"/>
      <c r="L9902" s="91"/>
      <c r="M9902" s="91"/>
      <c r="R9902"/>
      <c r="S9902"/>
      <c r="T9902"/>
      <c r="U9902"/>
      <c r="V9902"/>
      <c r="W9902"/>
      <c r="X9902"/>
      <c r="Y9902"/>
      <c r="Z9902"/>
      <c r="AA9902"/>
      <c r="AB9902"/>
      <c r="AC9902"/>
    </row>
    <row r="9903" spans="2:29" s="14" customFormat="1" x14ac:dyDescent="0.25">
      <c r="B9903"/>
      <c r="C9903"/>
      <c r="D9903"/>
      <c r="E9903"/>
      <c r="F9903"/>
      <c r="G9903"/>
      <c r="H9903"/>
      <c r="I9903"/>
      <c r="J9903"/>
      <c r="K9903" s="91"/>
      <c r="L9903" s="91"/>
      <c r="M9903" s="91"/>
      <c r="R9903"/>
      <c r="S9903"/>
      <c r="T9903"/>
      <c r="U9903"/>
      <c r="V9903"/>
      <c r="W9903"/>
      <c r="X9903"/>
      <c r="Y9903"/>
      <c r="Z9903"/>
      <c r="AA9903"/>
      <c r="AB9903"/>
      <c r="AC9903"/>
    </row>
    <row r="9904" spans="2:29" s="14" customFormat="1" x14ac:dyDescent="0.25">
      <c r="B9904"/>
      <c r="C9904"/>
      <c r="D9904"/>
      <c r="E9904"/>
      <c r="F9904"/>
      <c r="G9904"/>
      <c r="H9904"/>
      <c r="I9904"/>
      <c r="J9904"/>
      <c r="K9904" s="91"/>
      <c r="L9904" s="91"/>
      <c r="M9904" s="91"/>
      <c r="R9904"/>
      <c r="S9904"/>
      <c r="T9904"/>
      <c r="U9904"/>
      <c r="V9904"/>
      <c r="W9904"/>
      <c r="X9904"/>
      <c r="Y9904"/>
      <c r="Z9904"/>
      <c r="AA9904"/>
      <c r="AB9904"/>
      <c r="AC9904"/>
    </row>
    <row r="9905" spans="2:29" s="14" customFormat="1" x14ac:dyDescent="0.25">
      <c r="B9905"/>
      <c r="C9905"/>
      <c r="D9905"/>
      <c r="E9905"/>
      <c r="F9905"/>
      <c r="G9905"/>
      <c r="H9905"/>
      <c r="I9905"/>
      <c r="J9905"/>
      <c r="K9905" s="91"/>
      <c r="L9905" s="91"/>
      <c r="M9905" s="91"/>
      <c r="R9905"/>
      <c r="S9905"/>
      <c r="T9905"/>
      <c r="U9905"/>
      <c r="V9905"/>
      <c r="W9905"/>
      <c r="X9905"/>
      <c r="Y9905"/>
      <c r="Z9905"/>
      <c r="AA9905"/>
      <c r="AB9905"/>
      <c r="AC9905"/>
    </row>
    <row r="9906" spans="2:29" s="14" customFormat="1" x14ac:dyDescent="0.25">
      <c r="B9906"/>
      <c r="C9906"/>
      <c r="D9906"/>
      <c r="E9906"/>
      <c r="F9906"/>
      <c r="G9906"/>
      <c r="H9906"/>
      <c r="I9906"/>
      <c r="J9906"/>
      <c r="K9906" s="91"/>
      <c r="L9906" s="91"/>
      <c r="M9906" s="91"/>
      <c r="R9906"/>
      <c r="S9906"/>
      <c r="T9906"/>
      <c r="U9906"/>
      <c r="V9906"/>
      <c r="W9906"/>
      <c r="X9906"/>
      <c r="Y9906"/>
      <c r="Z9906"/>
      <c r="AA9906"/>
      <c r="AB9906"/>
      <c r="AC9906"/>
    </row>
    <row r="9907" spans="2:29" s="14" customFormat="1" x14ac:dyDescent="0.25">
      <c r="B9907"/>
      <c r="C9907"/>
      <c r="D9907"/>
      <c r="E9907"/>
      <c r="F9907"/>
      <c r="G9907"/>
      <c r="H9907"/>
      <c r="I9907"/>
      <c r="J9907"/>
      <c r="K9907" s="91"/>
      <c r="L9907" s="91"/>
      <c r="M9907" s="91"/>
      <c r="R9907"/>
      <c r="S9907"/>
      <c r="T9907"/>
      <c r="U9907"/>
      <c r="V9907"/>
      <c r="W9907"/>
      <c r="X9907"/>
      <c r="Y9907"/>
      <c r="Z9907"/>
      <c r="AA9907"/>
      <c r="AB9907"/>
      <c r="AC9907"/>
    </row>
    <row r="9908" spans="2:29" s="14" customFormat="1" x14ac:dyDescent="0.25">
      <c r="B9908"/>
      <c r="C9908"/>
      <c r="D9908"/>
      <c r="E9908"/>
      <c r="F9908"/>
      <c r="G9908"/>
      <c r="H9908"/>
      <c r="I9908"/>
      <c r="J9908"/>
      <c r="K9908" s="91"/>
      <c r="L9908" s="91"/>
      <c r="M9908" s="91"/>
      <c r="R9908"/>
      <c r="S9908"/>
      <c r="T9908"/>
      <c r="U9908"/>
      <c r="V9908"/>
      <c r="W9908"/>
      <c r="X9908"/>
      <c r="Y9908"/>
      <c r="Z9908"/>
      <c r="AA9908"/>
      <c r="AB9908"/>
      <c r="AC9908"/>
    </row>
    <row r="9909" spans="2:29" s="14" customFormat="1" x14ac:dyDescent="0.25">
      <c r="B9909"/>
      <c r="C9909"/>
      <c r="D9909"/>
      <c r="E9909"/>
      <c r="F9909"/>
      <c r="G9909"/>
      <c r="H9909"/>
      <c r="I9909"/>
      <c r="J9909"/>
      <c r="K9909" s="91"/>
      <c r="L9909" s="91"/>
      <c r="M9909" s="91"/>
      <c r="R9909"/>
      <c r="S9909"/>
      <c r="T9909"/>
      <c r="U9909"/>
      <c r="V9909"/>
      <c r="W9909"/>
      <c r="X9909"/>
      <c r="Y9909"/>
      <c r="Z9909"/>
      <c r="AA9909"/>
      <c r="AB9909"/>
      <c r="AC9909"/>
    </row>
    <row r="9910" spans="2:29" s="14" customFormat="1" x14ac:dyDescent="0.25">
      <c r="B9910"/>
      <c r="C9910"/>
      <c r="D9910"/>
      <c r="E9910"/>
      <c r="F9910"/>
      <c r="G9910"/>
      <c r="H9910"/>
      <c r="I9910"/>
      <c r="J9910"/>
      <c r="K9910" s="91"/>
      <c r="L9910" s="91"/>
      <c r="M9910" s="91"/>
      <c r="R9910"/>
      <c r="S9910"/>
      <c r="T9910"/>
      <c r="U9910"/>
      <c r="V9910"/>
      <c r="W9910"/>
      <c r="X9910"/>
      <c r="Y9910"/>
      <c r="Z9910"/>
      <c r="AA9910"/>
      <c r="AB9910"/>
      <c r="AC9910"/>
    </row>
    <row r="9911" spans="2:29" s="14" customFormat="1" x14ac:dyDescent="0.25">
      <c r="B9911"/>
      <c r="C9911"/>
      <c r="D9911"/>
      <c r="E9911"/>
      <c r="F9911"/>
      <c r="G9911"/>
      <c r="H9911"/>
      <c r="I9911"/>
      <c r="J9911"/>
      <c r="K9911" s="91"/>
      <c r="L9911" s="91"/>
      <c r="M9911" s="91"/>
      <c r="R9911"/>
      <c r="S9911"/>
      <c r="T9911"/>
      <c r="U9911"/>
      <c r="V9911"/>
      <c r="W9911"/>
      <c r="X9911"/>
      <c r="Y9911"/>
      <c r="Z9911"/>
      <c r="AA9911"/>
      <c r="AB9911"/>
      <c r="AC9911"/>
    </row>
    <row r="9912" spans="2:29" s="14" customFormat="1" x14ac:dyDescent="0.25">
      <c r="B9912"/>
      <c r="C9912"/>
      <c r="D9912"/>
      <c r="E9912"/>
      <c r="F9912"/>
      <c r="G9912"/>
      <c r="H9912"/>
      <c r="I9912"/>
      <c r="J9912"/>
      <c r="K9912" s="91"/>
      <c r="L9912" s="91"/>
      <c r="M9912" s="91"/>
      <c r="R9912"/>
      <c r="S9912"/>
      <c r="T9912"/>
      <c r="U9912"/>
      <c r="V9912"/>
      <c r="W9912"/>
      <c r="X9912"/>
      <c r="Y9912"/>
      <c r="Z9912"/>
      <c r="AA9912"/>
      <c r="AB9912"/>
      <c r="AC9912"/>
    </row>
    <row r="9913" spans="2:29" s="14" customFormat="1" x14ac:dyDescent="0.25">
      <c r="B9913"/>
      <c r="C9913"/>
      <c r="D9913"/>
      <c r="E9913"/>
      <c r="F9913"/>
      <c r="G9913"/>
      <c r="H9913"/>
      <c r="I9913"/>
      <c r="J9913"/>
      <c r="K9913" s="91"/>
      <c r="L9913" s="91"/>
      <c r="M9913" s="91"/>
      <c r="R9913"/>
      <c r="S9913"/>
      <c r="T9913"/>
      <c r="U9913"/>
      <c r="V9913"/>
      <c r="W9913"/>
      <c r="X9913"/>
      <c r="Y9913"/>
      <c r="Z9913"/>
      <c r="AA9913"/>
      <c r="AB9913"/>
      <c r="AC9913"/>
    </row>
    <row r="9914" spans="2:29" s="14" customFormat="1" x14ac:dyDescent="0.25">
      <c r="B9914"/>
      <c r="C9914"/>
      <c r="D9914"/>
      <c r="E9914"/>
      <c r="F9914"/>
      <c r="G9914"/>
      <c r="H9914"/>
      <c r="I9914"/>
      <c r="J9914"/>
      <c r="K9914" s="91"/>
      <c r="L9914" s="91"/>
      <c r="M9914" s="91"/>
      <c r="R9914"/>
      <c r="S9914"/>
      <c r="T9914"/>
      <c r="U9914"/>
      <c r="V9914"/>
      <c r="W9914"/>
      <c r="X9914"/>
      <c r="Y9914"/>
      <c r="Z9914"/>
      <c r="AA9914"/>
      <c r="AB9914"/>
      <c r="AC9914"/>
    </row>
    <row r="9915" spans="2:29" s="14" customFormat="1" x14ac:dyDescent="0.25">
      <c r="B9915"/>
      <c r="C9915"/>
      <c r="D9915"/>
      <c r="E9915"/>
      <c r="F9915"/>
      <c r="G9915"/>
      <c r="H9915"/>
      <c r="I9915"/>
      <c r="J9915"/>
      <c r="K9915" s="91"/>
      <c r="L9915" s="91"/>
      <c r="M9915" s="91"/>
      <c r="R9915"/>
      <c r="S9915"/>
      <c r="T9915"/>
      <c r="U9915"/>
      <c r="V9915"/>
      <c r="W9915"/>
      <c r="X9915"/>
      <c r="Y9915"/>
      <c r="Z9915"/>
      <c r="AA9915"/>
      <c r="AB9915"/>
      <c r="AC9915"/>
    </row>
    <row r="9916" spans="2:29" s="14" customFormat="1" x14ac:dyDescent="0.25">
      <c r="B9916"/>
      <c r="C9916"/>
      <c r="D9916"/>
      <c r="E9916"/>
      <c r="F9916"/>
      <c r="G9916"/>
      <c r="H9916"/>
      <c r="I9916"/>
      <c r="J9916"/>
      <c r="K9916" s="91"/>
      <c r="L9916" s="91"/>
      <c r="M9916" s="91"/>
      <c r="R9916"/>
      <c r="S9916"/>
      <c r="T9916"/>
      <c r="U9916"/>
      <c r="V9916"/>
      <c r="W9916"/>
      <c r="X9916"/>
      <c r="Y9916"/>
      <c r="Z9916"/>
      <c r="AA9916"/>
      <c r="AB9916"/>
      <c r="AC9916"/>
    </row>
    <row r="9917" spans="2:29" s="14" customFormat="1" x14ac:dyDescent="0.25">
      <c r="B9917"/>
      <c r="C9917"/>
      <c r="D9917"/>
      <c r="E9917"/>
      <c r="F9917"/>
      <c r="G9917"/>
      <c r="H9917"/>
      <c r="I9917"/>
      <c r="J9917"/>
      <c r="K9917" s="91"/>
      <c r="L9917" s="91"/>
      <c r="M9917" s="91"/>
      <c r="R9917"/>
      <c r="S9917"/>
      <c r="T9917"/>
      <c r="U9917"/>
      <c r="V9917"/>
      <c r="W9917"/>
      <c r="X9917"/>
      <c r="Y9917"/>
      <c r="Z9917"/>
      <c r="AA9917"/>
      <c r="AB9917"/>
      <c r="AC9917"/>
    </row>
    <row r="9918" spans="2:29" s="14" customFormat="1" x14ac:dyDescent="0.25">
      <c r="B9918"/>
      <c r="C9918"/>
      <c r="D9918"/>
      <c r="E9918"/>
      <c r="F9918"/>
      <c r="G9918"/>
      <c r="H9918"/>
      <c r="I9918"/>
      <c r="J9918"/>
      <c r="K9918" s="91"/>
      <c r="L9918" s="91"/>
      <c r="M9918" s="91"/>
      <c r="R9918"/>
      <c r="S9918"/>
      <c r="T9918"/>
      <c r="U9918"/>
      <c r="V9918"/>
      <c r="W9918"/>
      <c r="X9918"/>
      <c r="Y9918"/>
      <c r="Z9918"/>
      <c r="AA9918"/>
      <c r="AB9918"/>
      <c r="AC9918"/>
    </row>
    <row r="9919" spans="2:29" s="14" customFormat="1" x14ac:dyDescent="0.25">
      <c r="B9919"/>
      <c r="C9919"/>
      <c r="D9919"/>
      <c r="E9919"/>
      <c r="F9919"/>
      <c r="G9919"/>
      <c r="H9919"/>
      <c r="I9919"/>
      <c r="J9919"/>
      <c r="K9919" s="91"/>
      <c r="L9919" s="91"/>
      <c r="M9919" s="91"/>
      <c r="R9919"/>
      <c r="S9919"/>
      <c r="T9919"/>
      <c r="U9919"/>
      <c r="V9919"/>
      <c r="W9919"/>
      <c r="X9919"/>
      <c r="Y9919"/>
      <c r="Z9919"/>
      <c r="AA9919"/>
      <c r="AB9919"/>
      <c r="AC9919"/>
    </row>
    <row r="9920" spans="2:29" s="14" customFormat="1" x14ac:dyDescent="0.25">
      <c r="B9920"/>
      <c r="C9920"/>
      <c r="D9920"/>
      <c r="E9920"/>
      <c r="F9920"/>
      <c r="G9920"/>
      <c r="H9920"/>
      <c r="I9920"/>
      <c r="J9920"/>
      <c r="K9920" s="91"/>
      <c r="L9920" s="91"/>
      <c r="M9920" s="91"/>
      <c r="R9920"/>
      <c r="S9920"/>
      <c r="T9920"/>
      <c r="U9920"/>
      <c r="V9920"/>
      <c r="W9920"/>
      <c r="X9920"/>
      <c r="Y9920"/>
      <c r="Z9920"/>
      <c r="AA9920"/>
      <c r="AB9920"/>
      <c r="AC9920"/>
    </row>
    <row r="9921" spans="2:29" s="14" customFormat="1" x14ac:dyDescent="0.25">
      <c r="B9921"/>
      <c r="C9921"/>
      <c r="D9921"/>
      <c r="E9921"/>
      <c r="F9921"/>
      <c r="G9921"/>
      <c r="H9921"/>
      <c r="I9921"/>
      <c r="J9921"/>
      <c r="K9921" s="91"/>
      <c r="L9921" s="91"/>
      <c r="M9921" s="91"/>
      <c r="R9921"/>
      <c r="S9921"/>
      <c r="T9921"/>
      <c r="U9921"/>
      <c r="V9921"/>
      <c r="W9921"/>
      <c r="X9921"/>
      <c r="Y9921"/>
      <c r="Z9921"/>
      <c r="AA9921"/>
      <c r="AB9921"/>
      <c r="AC9921"/>
    </row>
    <row r="9922" spans="2:29" s="14" customFormat="1" x14ac:dyDescent="0.25">
      <c r="B9922"/>
      <c r="C9922"/>
      <c r="D9922"/>
      <c r="E9922"/>
      <c r="F9922"/>
      <c r="G9922"/>
      <c r="H9922"/>
      <c r="I9922"/>
      <c r="J9922"/>
      <c r="K9922" s="91"/>
      <c r="L9922" s="91"/>
      <c r="M9922" s="91"/>
      <c r="R9922"/>
      <c r="S9922"/>
      <c r="T9922"/>
      <c r="U9922"/>
      <c r="V9922"/>
      <c r="W9922"/>
      <c r="X9922"/>
      <c r="Y9922"/>
      <c r="Z9922"/>
      <c r="AA9922"/>
      <c r="AB9922"/>
      <c r="AC9922"/>
    </row>
    <row r="9923" spans="2:29" s="14" customFormat="1" x14ac:dyDescent="0.25">
      <c r="B9923"/>
      <c r="C9923"/>
      <c r="D9923"/>
      <c r="E9923"/>
      <c r="F9923"/>
      <c r="G9923"/>
      <c r="H9923"/>
      <c r="I9923"/>
      <c r="J9923"/>
      <c r="K9923" s="91"/>
      <c r="L9923" s="91"/>
      <c r="M9923" s="91"/>
      <c r="R9923"/>
      <c r="S9923"/>
      <c r="T9923"/>
      <c r="U9923"/>
      <c r="V9923"/>
      <c r="W9923"/>
      <c r="X9923"/>
      <c r="Y9923"/>
      <c r="Z9923"/>
      <c r="AA9923"/>
      <c r="AB9923"/>
      <c r="AC9923"/>
    </row>
    <row r="9924" spans="2:29" s="14" customFormat="1" x14ac:dyDescent="0.25">
      <c r="B9924"/>
      <c r="C9924"/>
      <c r="D9924"/>
      <c r="E9924"/>
      <c r="F9924"/>
      <c r="G9924"/>
      <c r="H9924"/>
      <c r="I9924"/>
      <c r="J9924"/>
      <c r="K9924" s="91"/>
      <c r="L9924" s="91"/>
      <c r="M9924" s="91"/>
      <c r="R9924"/>
      <c r="S9924"/>
      <c r="T9924"/>
      <c r="U9924"/>
      <c r="V9924"/>
      <c r="W9924"/>
      <c r="X9924"/>
      <c r="Y9924"/>
      <c r="Z9924"/>
      <c r="AA9924"/>
      <c r="AB9924"/>
      <c r="AC9924"/>
    </row>
    <row r="9925" spans="2:29" s="14" customFormat="1" x14ac:dyDescent="0.25">
      <c r="B9925"/>
      <c r="C9925"/>
      <c r="D9925"/>
      <c r="E9925"/>
      <c r="F9925"/>
      <c r="G9925"/>
      <c r="H9925"/>
      <c r="I9925"/>
      <c r="J9925"/>
      <c r="K9925" s="91"/>
      <c r="L9925" s="91"/>
      <c r="M9925" s="91"/>
      <c r="R9925"/>
      <c r="S9925"/>
      <c r="T9925"/>
      <c r="U9925"/>
      <c r="V9925"/>
      <c r="W9925"/>
      <c r="X9925"/>
      <c r="Y9925"/>
      <c r="Z9925"/>
      <c r="AA9925"/>
      <c r="AB9925"/>
      <c r="AC9925"/>
    </row>
    <row r="9926" spans="2:29" s="14" customFormat="1" x14ac:dyDescent="0.25">
      <c r="B9926"/>
      <c r="C9926"/>
      <c r="D9926"/>
      <c r="E9926"/>
      <c r="F9926"/>
      <c r="G9926"/>
      <c r="H9926"/>
      <c r="I9926"/>
      <c r="J9926"/>
      <c r="K9926" s="91"/>
      <c r="L9926" s="91"/>
      <c r="M9926" s="91"/>
      <c r="R9926"/>
      <c r="S9926"/>
      <c r="T9926"/>
      <c r="U9926"/>
      <c r="V9926"/>
      <c r="W9926"/>
      <c r="X9926"/>
      <c r="Y9926"/>
      <c r="Z9926"/>
      <c r="AA9926"/>
      <c r="AB9926"/>
      <c r="AC9926"/>
    </row>
    <row r="9927" spans="2:29" s="14" customFormat="1" x14ac:dyDescent="0.25">
      <c r="B9927"/>
      <c r="C9927"/>
      <c r="D9927"/>
      <c r="E9927"/>
      <c r="F9927"/>
      <c r="G9927"/>
      <c r="H9927"/>
      <c r="I9927"/>
      <c r="J9927"/>
      <c r="K9927" s="91"/>
      <c r="L9927" s="91"/>
      <c r="M9927" s="91"/>
      <c r="R9927"/>
      <c r="S9927"/>
      <c r="T9927"/>
      <c r="U9927"/>
      <c r="V9927"/>
      <c r="W9927"/>
      <c r="X9927"/>
      <c r="Y9927"/>
      <c r="Z9927"/>
      <c r="AA9927"/>
      <c r="AB9927"/>
      <c r="AC9927"/>
    </row>
    <row r="9928" spans="2:29" s="14" customFormat="1" x14ac:dyDescent="0.25">
      <c r="B9928"/>
      <c r="C9928"/>
      <c r="D9928"/>
      <c r="E9928"/>
      <c r="F9928"/>
      <c r="G9928"/>
      <c r="H9928"/>
      <c r="I9928"/>
      <c r="J9928"/>
      <c r="K9928" s="91"/>
      <c r="L9928" s="91"/>
      <c r="M9928" s="91"/>
      <c r="R9928"/>
      <c r="S9928"/>
      <c r="T9928"/>
      <c r="U9928"/>
      <c r="V9928"/>
      <c r="W9928"/>
      <c r="X9928"/>
      <c r="Y9928"/>
      <c r="Z9928"/>
      <c r="AA9928"/>
      <c r="AB9928"/>
      <c r="AC9928"/>
    </row>
    <row r="9929" spans="2:29" s="14" customFormat="1" x14ac:dyDescent="0.25">
      <c r="B9929"/>
      <c r="C9929"/>
      <c r="D9929"/>
      <c r="E9929"/>
      <c r="F9929"/>
      <c r="G9929"/>
      <c r="H9929"/>
      <c r="I9929"/>
      <c r="J9929"/>
      <c r="K9929" s="91"/>
      <c r="L9929" s="91"/>
      <c r="M9929" s="91"/>
      <c r="R9929"/>
      <c r="S9929"/>
      <c r="T9929"/>
      <c r="U9929"/>
      <c r="V9929"/>
      <c r="W9929"/>
      <c r="X9929"/>
      <c r="Y9929"/>
      <c r="Z9929"/>
      <c r="AA9929"/>
      <c r="AB9929"/>
      <c r="AC9929"/>
    </row>
    <row r="9930" spans="2:29" s="14" customFormat="1" x14ac:dyDescent="0.25">
      <c r="B9930"/>
      <c r="C9930"/>
      <c r="D9930"/>
      <c r="E9930"/>
      <c r="F9930"/>
      <c r="G9930"/>
      <c r="H9930"/>
      <c r="I9930"/>
      <c r="J9930"/>
      <c r="K9930" s="91"/>
      <c r="L9930" s="91"/>
      <c r="M9930" s="91"/>
      <c r="R9930"/>
      <c r="S9930"/>
      <c r="T9930"/>
      <c r="U9930"/>
      <c r="V9930"/>
      <c r="W9930"/>
      <c r="X9930"/>
      <c r="Y9930"/>
      <c r="Z9930"/>
      <c r="AA9930"/>
      <c r="AB9930"/>
      <c r="AC9930"/>
    </row>
    <row r="9931" spans="2:29" s="14" customFormat="1" x14ac:dyDescent="0.25">
      <c r="B9931"/>
      <c r="C9931"/>
      <c r="D9931"/>
      <c r="E9931"/>
      <c r="F9931"/>
      <c r="G9931"/>
      <c r="H9931"/>
      <c r="I9931"/>
      <c r="J9931"/>
      <c r="K9931" s="91"/>
      <c r="L9931" s="91"/>
      <c r="M9931" s="91"/>
      <c r="R9931"/>
      <c r="S9931"/>
      <c r="T9931"/>
      <c r="U9931"/>
      <c r="V9931"/>
      <c r="W9931"/>
      <c r="X9931"/>
      <c r="Y9931"/>
      <c r="Z9931"/>
      <c r="AA9931"/>
      <c r="AB9931"/>
      <c r="AC9931"/>
    </row>
    <row r="9932" spans="2:29" s="14" customFormat="1" x14ac:dyDescent="0.25">
      <c r="B9932"/>
      <c r="C9932"/>
      <c r="D9932"/>
      <c r="E9932"/>
      <c r="F9932"/>
      <c r="G9932"/>
      <c r="H9932"/>
      <c r="I9932"/>
      <c r="J9932"/>
      <c r="K9932" s="91"/>
      <c r="L9932" s="91"/>
      <c r="M9932" s="91"/>
      <c r="R9932"/>
      <c r="S9932"/>
      <c r="T9932"/>
      <c r="U9932"/>
      <c r="V9932"/>
      <c r="W9932"/>
      <c r="X9932"/>
      <c r="Y9932"/>
      <c r="Z9932"/>
      <c r="AA9932"/>
      <c r="AB9932"/>
      <c r="AC9932"/>
    </row>
    <row r="9933" spans="2:29" s="14" customFormat="1" x14ac:dyDescent="0.25">
      <c r="B9933"/>
      <c r="C9933"/>
      <c r="D9933"/>
      <c r="E9933"/>
      <c r="F9933"/>
      <c r="G9933"/>
      <c r="H9933"/>
      <c r="I9933"/>
      <c r="J9933"/>
      <c r="K9933" s="91"/>
      <c r="L9933" s="91"/>
      <c r="M9933" s="91"/>
      <c r="R9933"/>
      <c r="S9933"/>
      <c r="T9933"/>
      <c r="U9933"/>
      <c r="V9933"/>
      <c r="W9933"/>
      <c r="X9933"/>
      <c r="Y9933"/>
      <c r="Z9933"/>
      <c r="AA9933"/>
      <c r="AB9933"/>
      <c r="AC9933"/>
    </row>
    <row r="9934" spans="2:29" s="14" customFormat="1" x14ac:dyDescent="0.25">
      <c r="B9934"/>
      <c r="C9934"/>
      <c r="D9934"/>
      <c r="E9934"/>
      <c r="F9934"/>
      <c r="G9934"/>
      <c r="H9934"/>
      <c r="I9934"/>
      <c r="J9934"/>
      <c r="K9934" s="91"/>
      <c r="L9934" s="91"/>
      <c r="M9934" s="91"/>
      <c r="R9934"/>
      <c r="S9934"/>
      <c r="T9934"/>
      <c r="U9934"/>
      <c r="V9934"/>
      <c r="W9934"/>
      <c r="X9934"/>
      <c r="Y9934"/>
      <c r="Z9934"/>
      <c r="AA9934"/>
      <c r="AB9934"/>
      <c r="AC9934"/>
    </row>
    <row r="9935" spans="2:29" s="14" customFormat="1" x14ac:dyDescent="0.25">
      <c r="B9935"/>
      <c r="C9935"/>
      <c r="D9935"/>
      <c r="E9935"/>
      <c r="F9935"/>
      <c r="G9935"/>
      <c r="H9935"/>
      <c r="I9935"/>
      <c r="J9935"/>
      <c r="K9935" s="91"/>
      <c r="L9935" s="91"/>
      <c r="M9935" s="91"/>
      <c r="R9935"/>
      <c r="S9935"/>
      <c r="T9935"/>
      <c r="U9935"/>
      <c r="V9935"/>
      <c r="W9935"/>
      <c r="X9935"/>
      <c r="Y9935"/>
      <c r="Z9935"/>
      <c r="AA9935"/>
      <c r="AB9935"/>
      <c r="AC9935"/>
    </row>
    <row r="9936" spans="2:29" s="14" customFormat="1" x14ac:dyDescent="0.25">
      <c r="B9936"/>
      <c r="C9936"/>
      <c r="D9936"/>
      <c r="E9936"/>
      <c r="F9936"/>
      <c r="G9936"/>
      <c r="H9936"/>
      <c r="I9936"/>
      <c r="J9936"/>
      <c r="K9936" s="91"/>
      <c r="L9936" s="91"/>
      <c r="M9936" s="91"/>
      <c r="R9936"/>
      <c r="S9936"/>
      <c r="T9936"/>
      <c r="U9936"/>
      <c r="V9936"/>
      <c r="W9936"/>
      <c r="X9936"/>
      <c r="Y9936"/>
      <c r="Z9936"/>
      <c r="AA9936"/>
      <c r="AB9936"/>
      <c r="AC9936"/>
    </row>
    <row r="9937" spans="2:29" s="14" customFormat="1" x14ac:dyDescent="0.25">
      <c r="B9937"/>
      <c r="C9937"/>
      <c r="D9937"/>
      <c r="E9937"/>
      <c r="F9937"/>
      <c r="G9937"/>
      <c r="H9937"/>
      <c r="I9937"/>
      <c r="J9937"/>
      <c r="K9937" s="91"/>
      <c r="L9937" s="91"/>
      <c r="M9937" s="91"/>
      <c r="R9937"/>
      <c r="S9937"/>
      <c r="T9937"/>
      <c r="U9937"/>
      <c r="V9937"/>
      <c r="W9937"/>
      <c r="X9937"/>
      <c r="Y9937"/>
      <c r="Z9937"/>
      <c r="AA9937"/>
      <c r="AB9937"/>
      <c r="AC9937"/>
    </row>
    <row r="9938" spans="2:29" s="14" customFormat="1" x14ac:dyDescent="0.25">
      <c r="B9938"/>
      <c r="C9938"/>
      <c r="D9938"/>
      <c r="E9938"/>
      <c r="F9938"/>
      <c r="G9938"/>
      <c r="H9938"/>
      <c r="I9938"/>
      <c r="J9938"/>
      <c r="K9938" s="91"/>
      <c r="L9938" s="91"/>
      <c r="M9938" s="91"/>
      <c r="R9938"/>
      <c r="S9938"/>
      <c r="T9938"/>
      <c r="U9938"/>
      <c r="V9938"/>
      <c r="W9938"/>
      <c r="X9938"/>
      <c r="Y9938"/>
      <c r="Z9938"/>
      <c r="AA9938"/>
      <c r="AB9938"/>
      <c r="AC9938"/>
    </row>
    <row r="9939" spans="2:29" s="14" customFormat="1" x14ac:dyDescent="0.25">
      <c r="B9939"/>
      <c r="C9939"/>
      <c r="D9939"/>
      <c r="E9939"/>
      <c r="F9939"/>
      <c r="G9939"/>
      <c r="H9939"/>
      <c r="I9939"/>
      <c r="J9939"/>
      <c r="K9939" s="91"/>
      <c r="L9939" s="91"/>
      <c r="M9939" s="91"/>
      <c r="R9939"/>
      <c r="S9939"/>
      <c r="T9939"/>
      <c r="U9939"/>
      <c r="V9939"/>
      <c r="W9939"/>
      <c r="X9939"/>
      <c r="Y9939"/>
      <c r="Z9939"/>
      <c r="AA9939"/>
      <c r="AB9939"/>
      <c r="AC9939"/>
    </row>
    <row r="9940" spans="2:29" s="14" customFormat="1" x14ac:dyDescent="0.25">
      <c r="B9940"/>
      <c r="C9940"/>
      <c r="D9940"/>
      <c r="E9940"/>
      <c r="F9940"/>
      <c r="G9940"/>
      <c r="H9940"/>
      <c r="I9940"/>
      <c r="J9940"/>
      <c r="K9940" s="91"/>
      <c r="L9940" s="91"/>
      <c r="M9940" s="91"/>
      <c r="R9940"/>
      <c r="S9940"/>
      <c r="T9940"/>
      <c r="U9940"/>
      <c r="V9940"/>
      <c r="W9940"/>
      <c r="X9940"/>
      <c r="Y9940"/>
      <c r="Z9940"/>
      <c r="AA9940"/>
      <c r="AB9940"/>
      <c r="AC9940"/>
    </row>
    <row r="9941" spans="2:29" s="14" customFormat="1" x14ac:dyDescent="0.25">
      <c r="B9941"/>
      <c r="C9941"/>
      <c r="D9941"/>
      <c r="E9941"/>
      <c r="F9941"/>
      <c r="G9941"/>
      <c r="H9941"/>
      <c r="I9941"/>
      <c r="J9941"/>
      <c r="K9941" s="91"/>
      <c r="L9941" s="91"/>
      <c r="M9941" s="91"/>
      <c r="R9941"/>
      <c r="S9941"/>
      <c r="T9941"/>
      <c r="U9941"/>
      <c r="V9941"/>
      <c r="W9941"/>
      <c r="X9941"/>
      <c r="Y9941"/>
      <c r="Z9941"/>
      <c r="AA9941"/>
      <c r="AB9941"/>
      <c r="AC9941"/>
    </row>
    <row r="9942" spans="2:29" s="14" customFormat="1" x14ac:dyDescent="0.25">
      <c r="B9942"/>
      <c r="C9942"/>
      <c r="D9942"/>
      <c r="E9942"/>
      <c r="F9942"/>
      <c r="G9942"/>
      <c r="H9942"/>
      <c r="I9942"/>
      <c r="J9942"/>
      <c r="K9942" s="91"/>
      <c r="L9942" s="91"/>
      <c r="M9942" s="91"/>
      <c r="R9942"/>
      <c r="S9942"/>
      <c r="T9942"/>
      <c r="U9942"/>
      <c r="V9942"/>
      <c r="W9942"/>
      <c r="X9942"/>
      <c r="Y9942"/>
      <c r="Z9942"/>
      <c r="AA9942"/>
      <c r="AB9942"/>
      <c r="AC9942"/>
    </row>
    <row r="9943" spans="2:29" s="14" customFormat="1" x14ac:dyDescent="0.25">
      <c r="B9943"/>
      <c r="C9943"/>
      <c r="D9943"/>
      <c r="E9943"/>
      <c r="F9943"/>
      <c r="G9943"/>
      <c r="H9943"/>
      <c r="I9943"/>
      <c r="J9943"/>
      <c r="K9943" s="91"/>
      <c r="L9943" s="91"/>
      <c r="M9943" s="91"/>
      <c r="R9943"/>
      <c r="S9943"/>
      <c r="T9943"/>
      <c r="U9943"/>
      <c r="V9943"/>
      <c r="W9943"/>
      <c r="X9943"/>
      <c r="Y9943"/>
      <c r="Z9943"/>
      <c r="AA9943"/>
      <c r="AB9943"/>
      <c r="AC9943"/>
    </row>
    <row r="9944" spans="2:29" s="14" customFormat="1" x14ac:dyDescent="0.25">
      <c r="B9944"/>
      <c r="C9944"/>
      <c r="D9944"/>
      <c r="E9944"/>
      <c r="F9944"/>
      <c r="G9944"/>
      <c r="H9944"/>
      <c r="I9944"/>
      <c r="J9944"/>
      <c r="K9944" s="91"/>
      <c r="L9944" s="91"/>
      <c r="M9944" s="91"/>
      <c r="R9944"/>
      <c r="S9944"/>
      <c r="T9944"/>
      <c r="U9944"/>
      <c r="V9944"/>
      <c r="W9944"/>
      <c r="X9944"/>
      <c r="Y9944"/>
      <c r="Z9944"/>
      <c r="AA9944"/>
      <c r="AB9944"/>
      <c r="AC9944"/>
    </row>
    <row r="9945" spans="2:29" s="14" customFormat="1" x14ac:dyDescent="0.25">
      <c r="B9945"/>
      <c r="C9945"/>
      <c r="D9945"/>
      <c r="E9945"/>
      <c r="F9945"/>
      <c r="G9945"/>
      <c r="H9945"/>
      <c r="I9945"/>
      <c r="J9945"/>
      <c r="K9945" s="91"/>
      <c r="L9945" s="91"/>
      <c r="M9945" s="91"/>
      <c r="R9945"/>
      <c r="S9945"/>
      <c r="T9945"/>
      <c r="U9945"/>
      <c r="V9945"/>
      <c r="W9945"/>
      <c r="X9945"/>
      <c r="Y9945"/>
      <c r="Z9945"/>
      <c r="AA9945"/>
      <c r="AB9945"/>
      <c r="AC9945"/>
    </row>
    <row r="9946" spans="2:29" s="14" customFormat="1" x14ac:dyDescent="0.25">
      <c r="B9946"/>
      <c r="C9946"/>
      <c r="D9946"/>
      <c r="E9946"/>
      <c r="F9946"/>
      <c r="G9946"/>
      <c r="H9946"/>
      <c r="I9946"/>
      <c r="J9946"/>
      <c r="K9946" s="91"/>
      <c r="L9946" s="91"/>
      <c r="M9946" s="91"/>
      <c r="R9946"/>
      <c r="S9946"/>
      <c r="T9946"/>
      <c r="U9946"/>
      <c r="V9946"/>
      <c r="W9946"/>
      <c r="X9946"/>
      <c r="Y9946"/>
      <c r="Z9946"/>
      <c r="AA9946"/>
      <c r="AB9946"/>
      <c r="AC9946"/>
    </row>
    <row r="9947" spans="2:29" s="14" customFormat="1" x14ac:dyDescent="0.25">
      <c r="B9947"/>
      <c r="C9947"/>
      <c r="D9947"/>
      <c r="E9947"/>
      <c r="F9947"/>
      <c r="G9947"/>
      <c r="H9947"/>
      <c r="I9947"/>
      <c r="J9947"/>
      <c r="K9947" s="91"/>
      <c r="L9947" s="91"/>
      <c r="M9947" s="91"/>
      <c r="R9947"/>
      <c r="S9947"/>
      <c r="T9947"/>
      <c r="U9947"/>
      <c r="V9947"/>
      <c r="W9947"/>
      <c r="X9947"/>
      <c r="Y9947"/>
      <c r="Z9947"/>
      <c r="AA9947"/>
      <c r="AB9947"/>
      <c r="AC9947"/>
    </row>
    <row r="9948" spans="2:29" s="14" customFormat="1" x14ac:dyDescent="0.25">
      <c r="B9948"/>
      <c r="C9948"/>
      <c r="D9948"/>
      <c r="E9948"/>
      <c r="F9948"/>
      <c r="G9948"/>
      <c r="H9948"/>
      <c r="I9948"/>
      <c r="J9948"/>
      <c r="K9948" s="91"/>
      <c r="L9948" s="91"/>
      <c r="M9948" s="91"/>
      <c r="R9948"/>
      <c r="S9948"/>
      <c r="T9948"/>
      <c r="U9948"/>
      <c r="V9948"/>
      <c r="W9948"/>
      <c r="X9948"/>
      <c r="Y9948"/>
      <c r="Z9948"/>
      <c r="AA9948"/>
      <c r="AB9948"/>
      <c r="AC9948"/>
    </row>
    <row r="9949" spans="2:29" s="14" customFormat="1" x14ac:dyDescent="0.25">
      <c r="B9949"/>
      <c r="C9949"/>
      <c r="D9949"/>
      <c r="E9949"/>
      <c r="F9949"/>
      <c r="G9949"/>
      <c r="H9949"/>
      <c r="I9949"/>
      <c r="J9949"/>
      <c r="K9949" s="91"/>
      <c r="L9949" s="91"/>
      <c r="M9949" s="91"/>
      <c r="R9949"/>
      <c r="S9949"/>
      <c r="T9949"/>
      <c r="U9949"/>
      <c r="V9949"/>
      <c r="W9949"/>
      <c r="X9949"/>
      <c r="Y9949"/>
      <c r="Z9949"/>
      <c r="AA9949"/>
      <c r="AB9949"/>
      <c r="AC9949"/>
    </row>
    <row r="9950" spans="2:29" s="14" customFormat="1" x14ac:dyDescent="0.25">
      <c r="B9950"/>
      <c r="C9950"/>
      <c r="D9950"/>
      <c r="E9950"/>
      <c r="F9950"/>
      <c r="G9950"/>
      <c r="H9950"/>
      <c r="I9950"/>
      <c r="J9950"/>
      <c r="K9950" s="91"/>
      <c r="L9950" s="91"/>
      <c r="M9950" s="91"/>
      <c r="R9950"/>
      <c r="S9950"/>
      <c r="T9950"/>
      <c r="U9950"/>
      <c r="V9950"/>
      <c r="W9950"/>
      <c r="X9950"/>
      <c r="Y9950"/>
      <c r="Z9950"/>
      <c r="AA9950"/>
      <c r="AB9950"/>
      <c r="AC9950"/>
    </row>
    <row r="9951" spans="2:29" s="14" customFormat="1" x14ac:dyDescent="0.25">
      <c r="B9951"/>
      <c r="C9951"/>
      <c r="D9951"/>
      <c r="E9951"/>
      <c r="F9951"/>
      <c r="G9951"/>
      <c r="H9951"/>
      <c r="I9951"/>
      <c r="J9951"/>
      <c r="K9951" s="91"/>
      <c r="L9951" s="91"/>
      <c r="M9951" s="91"/>
      <c r="R9951"/>
      <c r="S9951"/>
      <c r="T9951"/>
      <c r="U9951"/>
      <c r="V9951"/>
      <c r="W9951"/>
      <c r="X9951"/>
      <c r="Y9951"/>
      <c r="Z9951"/>
      <c r="AA9951"/>
      <c r="AB9951"/>
      <c r="AC9951"/>
    </row>
    <row r="9952" spans="2:29" s="14" customFormat="1" x14ac:dyDescent="0.25">
      <c r="B9952"/>
      <c r="C9952"/>
      <c r="D9952"/>
      <c r="E9952"/>
      <c r="F9952"/>
      <c r="G9952"/>
      <c r="H9952"/>
      <c r="I9952"/>
      <c r="J9952"/>
      <c r="K9952" s="91"/>
      <c r="L9952" s="91"/>
      <c r="M9952" s="91"/>
      <c r="R9952"/>
      <c r="S9952"/>
      <c r="T9952"/>
      <c r="U9952"/>
      <c r="V9952"/>
      <c r="W9952"/>
      <c r="X9952"/>
      <c r="Y9952"/>
      <c r="Z9952"/>
      <c r="AA9952"/>
      <c r="AB9952"/>
      <c r="AC9952"/>
    </row>
    <row r="9953" spans="2:29" s="14" customFormat="1" x14ac:dyDescent="0.25">
      <c r="B9953"/>
      <c r="C9953"/>
      <c r="D9953"/>
      <c r="E9953"/>
      <c r="F9953"/>
      <c r="G9953"/>
      <c r="H9953"/>
      <c r="I9953"/>
      <c r="J9953"/>
      <c r="K9953" s="91"/>
      <c r="L9953" s="91"/>
      <c r="M9953" s="91"/>
      <c r="R9953"/>
      <c r="S9953"/>
      <c r="T9953"/>
      <c r="U9953"/>
      <c r="V9953"/>
      <c r="W9953"/>
      <c r="X9953"/>
      <c r="Y9953"/>
      <c r="Z9953"/>
      <c r="AA9953"/>
      <c r="AB9953"/>
      <c r="AC9953"/>
    </row>
    <row r="9954" spans="2:29" s="14" customFormat="1" x14ac:dyDescent="0.25">
      <c r="B9954"/>
      <c r="C9954"/>
      <c r="D9954"/>
      <c r="E9954"/>
      <c r="F9954"/>
      <c r="G9954"/>
      <c r="H9954"/>
      <c r="I9954"/>
      <c r="J9954"/>
      <c r="K9954" s="91"/>
      <c r="L9954" s="91"/>
      <c r="M9954" s="91"/>
      <c r="R9954"/>
      <c r="S9954"/>
      <c r="T9954"/>
      <c r="U9954"/>
      <c r="V9954"/>
      <c r="W9954"/>
      <c r="X9954"/>
      <c r="Y9954"/>
      <c r="Z9954"/>
      <c r="AA9954"/>
      <c r="AB9954"/>
      <c r="AC9954"/>
    </row>
    <row r="9955" spans="2:29" s="14" customFormat="1" x14ac:dyDescent="0.25">
      <c r="B9955"/>
      <c r="C9955"/>
      <c r="D9955"/>
      <c r="E9955"/>
      <c r="F9955"/>
      <c r="G9955"/>
      <c r="H9955"/>
      <c r="I9955"/>
      <c r="J9955"/>
      <c r="K9955" s="91"/>
      <c r="L9955" s="91"/>
      <c r="M9955" s="91"/>
      <c r="R9955"/>
      <c r="S9955"/>
      <c r="T9955"/>
      <c r="U9955"/>
      <c r="V9955"/>
      <c r="W9955"/>
      <c r="X9955"/>
      <c r="Y9955"/>
      <c r="Z9955"/>
      <c r="AA9955"/>
      <c r="AB9955"/>
      <c r="AC9955"/>
    </row>
    <row r="9956" spans="2:29" s="14" customFormat="1" x14ac:dyDescent="0.25">
      <c r="B9956"/>
      <c r="C9956"/>
      <c r="D9956"/>
      <c r="E9956"/>
      <c r="F9956"/>
      <c r="G9956"/>
      <c r="H9956"/>
      <c r="I9956"/>
      <c r="J9956"/>
      <c r="K9956" s="91"/>
      <c r="L9956" s="91"/>
      <c r="M9956" s="91"/>
      <c r="R9956"/>
      <c r="S9956"/>
      <c r="T9956"/>
      <c r="U9956"/>
      <c r="V9956"/>
      <c r="W9956"/>
      <c r="X9956"/>
      <c r="Y9956"/>
      <c r="Z9956"/>
      <c r="AA9956"/>
      <c r="AB9956"/>
      <c r="AC9956"/>
    </row>
    <row r="9957" spans="2:29" s="14" customFormat="1" x14ac:dyDescent="0.25">
      <c r="B9957"/>
      <c r="C9957"/>
      <c r="D9957"/>
      <c r="E9957"/>
      <c r="F9957"/>
      <c r="G9957"/>
      <c r="H9957"/>
      <c r="I9957"/>
      <c r="J9957"/>
      <c r="K9957" s="91"/>
      <c r="L9957" s="91"/>
      <c r="M9957" s="91"/>
      <c r="R9957"/>
      <c r="S9957"/>
      <c r="T9957"/>
      <c r="U9957"/>
      <c r="V9957"/>
      <c r="W9957"/>
      <c r="X9957"/>
      <c r="Y9957"/>
      <c r="Z9957"/>
      <c r="AA9957"/>
      <c r="AB9957"/>
      <c r="AC9957"/>
    </row>
    <row r="9958" spans="2:29" s="14" customFormat="1" x14ac:dyDescent="0.25">
      <c r="B9958"/>
      <c r="C9958"/>
      <c r="D9958"/>
      <c r="E9958"/>
      <c r="F9958"/>
      <c r="G9958"/>
      <c r="H9958"/>
      <c r="I9958"/>
      <c r="J9958"/>
      <c r="K9958" s="91"/>
      <c r="L9958" s="91"/>
      <c r="M9958" s="91"/>
      <c r="R9958"/>
      <c r="S9958"/>
      <c r="T9958"/>
      <c r="U9958"/>
      <c r="V9958"/>
      <c r="W9958"/>
      <c r="X9958"/>
      <c r="Y9958"/>
      <c r="Z9958"/>
      <c r="AA9958"/>
      <c r="AB9958"/>
      <c r="AC9958"/>
    </row>
    <row r="9959" spans="2:29" s="14" customFormat="1" x14ac:dyDescent="0.25">
      <c r="B9959"/>
      <c r="C9959"/>
      <c r="D9959"/>
      <c r="E9959"/>
      <c r="F9959"/>
      <c r="G9959"/>
      <c r="H9959"/>
      <c r="I9959"/>
      <c r="J9959"/>
      <c r="K9959" s="91"/>
      <c r="L9959" s="91"/>
      <c r="M9959" s="91"/>
      <c r="R9959"/>
      <c r="S9959"/>
      <c r="T9959"/>
      <c r="U9959"/>
      <c r="V9959"/>
      <c r="W9959"/>
      <c r="X9959"/>
      <c r="Y9959"/>
      <c r="Z9959"/>
      <c r="AA9959"/>
      <c r="AB9959"/>
      <c r="AC9959"/>
    </row>
    <row r="9960" spans="2:29" s="14" customFormat="1" x14ac:dyDescent="0.25">
      <c r="B9960"/>
      <c r="C9960"/>
      <c r="D9960"/>
      <c r="E9960"/>
      <c r="F9960"/>
      <c r="G9960"/>
      <c r="H9960"/>
      <c r="I9960"/>
      <c r="J9960"/>
      <c r="K9960" s="91"/>
      <c r="L9960" s="91"/>
      <c r="M9960" s="91"/>
      <c r="R9960"/>
      <c r="S9960"/>
      <c r="T9960"/>
      <c r="U9960"/>
      <c r="V9960"/>
      <c r="W9960"/>
      <c r="X9960"/>
      <c r="Y9960"/>
      <c r="Z9960"/>
      <c r="AA9960"/>
      <c r="AB9960"/>
      <c r="AC9960"/>
    </row>
    <row r="9961" spans="2:29" s="14" customFormat="1" x14ac:dyDescent="0.25">
      <c r="B9961"/>
      <c r="C9961"/>
      <c r="D9961"/>
      <c r="E9961"/>
      <c r="F9961"/>
      <c r="G9961"/>
      <c r="H9961"/>
      <c r="I9961"/>
      <c r="J9961"/>
      <c r="K9961" s="91"/>
      <c r="L9961" s="91"/>
      <c r="M9961" s="91"/>
      <c r="R9961"/>
      <c r="S9961"/>
      <c r="T9961"/>
      <c r="U9961"/>
      <c r="V9961"/>
      <c r="W9961"/>
      <c r="X9961"/>
      <c r="Y9961"/>
      <c r="Z9961"/>
      <c r="AA9961"/>
      <c r="AB9961"/>
      <c r="AC9961"/>
    </row>
    <row r="9962" spans="2:29" s="14" customFormat="1" x14ac:dyDescent="0.25">
      <c r="B9962"/>
      <c r="C9962"/>
      <c r="D9962"/>
      <c r="E9962"/>
      <c r="F9962"/>
      <c r="G9962"/>
      <c r="H9962"/>
      <c r="I9962"/>
      <c r="J9962"/>
      <c r="K9962" s="91"/>
      <c r="L9962" s="91"/>
      <c r="M9962" s="91"/>
      <c r="R9962"/>
      <c r="S9962"/>
      <c r="T9962"/>
      <c r="U9962"/>
      <c r="V9962"/>
      <c r="W9962"/>
      <c r="X9962"/>
      <c r="Y9962"/>
      <c r="Z9962"/>
      <c r="AA9962"/>
      <c r="AB9962"/>
      <c r="AC9962"/>
    </row>
    <row r="9963" spans="2:29" s="14" customFormat="1" x14ac:dyDescent="0.25">
      <c r="B9963"/>
      <c r="C9963"/>
      <c r="D9963"/>
      <c r="E9963"/>
      <c r="F9963"/>
      <c r="G9963"/>
      <c r="H9963"/>
      <c r="I9963"/>
      <c r="J9963"/>
      <c r="K9963" s="91"/>
      <c r="L9963" s="91"/>
      <c r="M9963" s="91"/>
      <c r="R9963"/>
      <c r="S9963"/>
      <c r="T9963"/>
      <c r="U9963"/>
      <c r="V9963"/>
      <c r="W9963"/>
      <c r="X9963"/>
      <c r="Y9963"/>
      <c r="Z9963"/>
      <c r="AA9963"/>
      <c r="AB9963"/>
      <c r="AC9963"/>
    </row>
    <row r="9964" spans="2:29" s="14" customFormat="1" x14ac:dyDescent="0.25">
      <c r="B9964"/>
      <c r="C9964"/>
      <c r="D9964"/>
      <c r="E9964"/>
      <c r="F9964"/>
      <c r="G9964"/>
      <c r="H9964"/>
      <c r="I9964"/>
      <c r="J9964"/>
      <c r="K9964" s="91"/>
      <c r="L9964" s="91"/>
      <c r="M9964" s="91"/>
      <c r="R9964"/>
      <c r="S9964"/>
      <c r="T9964"/>
      <c r="U9964"/>
      <c r="V9964"/>
      <c r="W9964"/>
      <c r="X9964"/>
      <c r="Y9964"/>
      <c r="Z9964"/>
      <c r="AA9964"/>
      <c r="AB9964"/>
      <c r="AC9964"/>
    </row>
    <row r="9965" spans="2:29" s="14" customFormat="1" x14ac:dyDescent="0.25">
      <c r="B9965"/>
      <c r="C9965"/>
      <c r="D9965"/>
      <c r="E9965"/>
      <c r="F9965"/>
      <c r="G9965"/>
      <c r="H9965"/>
      <c r="I9965"/>
      <c r="J9965"/>
      <c r="K9965" s="91"/>
      <c r="L9965" s="91"/>
      <c r="M9965" s="91"/>
      <c r="R9965"/>
      <c r="S9965"/>
      <c r="T9965"/>
      <c r="U9965"/>
      <c r="V9965"/>
      <c r="W9965"/>
      <c r="X9965"/>
      <c r="Y9965"/>
      <c r="Z9965"/>
      <c r="AA9965"/>
      <c r="AB9965"/>
      <c r="AC9965"/>
    </row>
    <row r="9966" spans="2:29" s="14" customFormat="1" x14ac:dyDescent="0.25">
      <c r="B9966"/>
      <c r="C9966"/>
      <c r="D9966"/>
      <c r="E9966"/>
      <c r="F9966"/>
      <c r="G9966"/>
      <c r="H9966"/>
      <c r="I9966"/>
      <c r="J9966"/>
      <c r="K9966" s="91"/>
      <c r="L9966" s="91"/>
      <c r="M9966" s="91"/>
      <c r="R9966"/>
      <c r="S9966"/>
      <c r="T9966"/>
      <c r="U9966"/>
      <c r="V9966"/>
      <c r="W9966"/>
      <c r="X9966"/>
      <c r="Y9966"/>
      <c r="Z9966"/>
      <c r="AA9966"/>
      <c r="AB9966"/>
      <c r="AC9966"/>
    </row>
    <row r="9967" spans="2:29" s="14" customFormat="1" x14ac:dyDescent="0.25">
      <c r="B9967"/>
      <c r="C9967"/>
      <c r="D9967"/>
      <c r="E9967"/>
      <c r="F9967"/>
      <c r="G9967"/>
      <c r="H9967"/>
      <c r="I9967"/>
      <c r="J9967"/>
      <c r="K9967" s="91"/>
      <c r="L9967" s="91"/>
      <c r="M9967" s="91"/>
      <c r="R9967"/>
      <c r="S9967"/>
      <c r="T9967"/>
      <c r="U9967"/>
      <c r="V9967"/>
      <c r="W9967"/>
      <c r="X9967"/>
      <c r="Y9967"/>
      <c r="Z9967"/>
      <c r="AA9967"/>
      <c r="AB9967"/>
      <c r="AC9967"/>
    </row>
    <row r="9968" spans="2:29" s="14" customFormat="1" x14ac:dyDescent="0.25">
      <c r="B9968"/>
      <c r="C9968"/>
      <c r="D9968"/>
      <c r="E9968"/>
      <c r="F9968"/>
      <c r="G9968"/>
      <c r="H9968"/>
      <c r="I9968"/>
      <c r="J9968"/>
      <c r="K9968" s="91"/>
      <c r="L9968" s="91"/>
      <c r="M9968" s="91"/>
      <c r="R9968"/>
      <c r="S9968"/>
      <c r="T9968"/>
      <c r="U9968"/>
      <c r="V9968"/>
      <c r="W9968"/>
      <c r="X9968"/>
      <c r="Y9968"/>
      <c r="Z9968"/>
      <c r="AA9968"/>
      <c r="AB9968"/>
      <c r="AC9968"/>
    </row>
    <row r="9969" spans="2:29" s="14" customFormat="1" x14ac:dyDescent="0.25">
      <c r="B9969"/>
      <c r="C9969"/>
      <c r="D9969"/>
      <c r="E9969"/>
      <c r="F9969"/>
      <c r="G9969"/>
      <c r="H9969"/>
      <c r="I9969"/>
      <c r="J9969"/>
      <c r="K9969" s="91"/>
      <c r="L9969" s="91"/>
      <c r="M9969" s="91"/>
      <c r="R9969"/>
      <c r="S9969"/>
      <c r="T9969"/>
      <c r="U9969"/>
      <c r="V9969"/>
      <c r="W9969"/>
      <c r="X9969"/>
      <c r="Y9969"/>
      <c r="Z9969"/>
      <c r="AA9969"/>
      <c r="AB9969"/>
      <c r="AC9969"/>
    </row>
    <row r="9970" spans="2:29" s="14" customFormat="1" x14ac:dyDescent="0.25">
      <c r="B9970"/>
      <c r="C9970"/>
      <c r="D9970"/>
      <c r="E9970"/>
      <c r="F9970"/>
      <c r="G9970"/>
      <c r="H9970"/>
      <c r="I9970"/>
      <c r="J9970"/>
      <c r="K9970" s="91"/>
      <c r="L9970" s="91"/>
      <c r="M9970" s="91"/>
      <c r="R9970"/>
      <c r="S9970"/>
      <c r="T9970"/>
      <c r="U9970"/>
      <c r="V9970"/>
      <c r="W9970"/>
      <c r="X9970"/>
      <c r="Y9970"/>
      <c r="Z9970"/>
      <c r="AA9970"/>
      <c r="AB9970"/>
      <c r="AC9970"/>
    </row>
    <row r="9971" spans="2:29" s="14" customFormat="1" x14ac:dyDescent="0.25">
      <c r="B9971"/>
      <c r="C9971"/>
      <c r="D9971"/>
      <c r="E9971"/>
      <c r="F9971"/>
      <c r="G9971"/>
      <c r="H9971"/>
      <c r="I9971"/>
      <c r="J9971"/>
      <c r="K9971" s="91"/>
      <c r="L9971" s="91"/>
      <c r="M9971" s="91"/>
      <c r="R9971"/>
      <c r="S9971"/>
      <c r="T9971"/>
      <c r="U9971"/>
      <c r="V9971"/>
      <c r="W9971"/>
      <c r="X9971"/>
      <c r="Y9971"/>
      <c r="Z9971"/>
      <c r="AA9971"/>
      <c r="AB9971"/>
      <c r="AC9971"/>
    </row>
    <row r="9972" spans="2:29" s="14" customFormat="1" x14ac:dyDescent="0.25">
      <c r="B9972"/>
      <c r="C9972"/>
      <c r="D9972"/>
      <c r="E9972"/>
      <c r="F9972"/>
      <c r="G9972"/>
      <c r="H9972"/>
      <c r="I9972"/>
      <c r="J9972"/>
      <c r="K9972" s="91"/>
      <c r="L9972" s="91"/>
      <c r="M9972" s="91"/>
      <c r="R9972"/>
      <c r="S9972"/>
      <c r="T9972"/>
      <c r="U9972"/>
      <c r="V9972"/>
      <c r="W9972"/>
      <c r="X9972"/>
      <c r="Y9972"/>
      <c r="Z9972"/>
      <c r="AA9972"/>
      <c r="AB9972"/>
      <c r="AC9972"/>
    </row>
    <row r="9973" spans="2:29" s="14" customFormat="1" x14ac:dyDescent="0.25">
      <c r="B9973"/>
      <c r="C9973"/>
      <c r="D9973"/>
      <c r="E9973"/>
      <c r="F9973"/>
      <c r="G9973"/>
      <c r="H9973"/>
      <c r="I9973"/>
      <c r="J9973"/>
      <c r="K9973" s="91"/>
      <c r="L9973" s="91"/>
      <c r="M9973" s="91"/>
      <c r="R9973"/>
      <c r="S9973"/>
      <c r="T9973"/>
      <c r="U9973"/>
      <c r="V9973"/>
      <c r="W9973"/>
      <c r="X9973"/>
      <c r="Y9973"/>
      <c r="Z9973"/>
      <c r="AA9973"/>
      <c r="AB9973"/>
      <c r="AC9973"/>
    </row>
    <row r="9974" spans="2:29" s="14" customFormat="1" x14ac:dyDescent="0.25">
      <c r="B9974"/>
      <c r="C9974"/>
      <c r="D9974"/>
      <c r="E9974"/>
      <c r="F9974"/>
      <c r="G9974"/>
      <c r="H9974"/>
      <c r="I9974"/>
      <c r="J9974"/>
      <c r="K9974" s="91"/>
      <c r="L9974" s="91"/>
      <c r="M9974" s="91"/>
      <c r="R9974"/>
      <c r="S9974"/>
      <c r="T9974"/>
      <c r="U9974"/>
      <c r="V9974"/>
      <c r="W9974"/>
      <c r="X9974"/>
      <c r="Y9974"/>
      <c r="Z9974"/>
      <c r="AA9974"/>
      <c r="AB9974"/>
      <c r="AC9974"/>
    </row>
    <row r="9975" spans="2:29" s="14" customFormat="1" x14ac:dyDescent="0.25">
      <c r="B9975"/>
      <c r="C9975"/>
      <c r="D9975"/>
      <c r="E9975"/>
      <c r="F9975"/>
      <c r="G9975"/>
      <c r="H9975"/>
      <c r="I9975"/>
      <c r="J9975"/>
      <c r="K9975" s="91"/>
      <c r="L9975" s="91"/>
      <c r="M9975" s="91"/>
      <c r="R9975"/>
      <c r="S9975"/>
      <c r="T9975"/>
      <c r="U9975"/>
      <c r="V9975"/>
      <c r="W9975"/>
      <c r="X9975"/>
      <c r="Y9975"/>
      <c r="Z9975"/>
      <c r="AA9975"/>
      <c r="AB9975"/>
      <c r="AC9975"/>
    </row>
    <row r="9976" spans="2:29" s="14" customFormat="1" x14ac:dyDescent="0.25">
      <c r="B9976"/>
      <c r="C9976"/>
      <c r="D9976"/>
      <c r="E9976"/>
      <c r="F9976"/>
      <c r="G9976"/>
      <c r="H9976"/>
      <c r="I9976"/>
      <c r="J9976"/>
      <c r="K9976" s="91"/>
      <c r="L9976" s="91"/>
      <c r="M9976" s="91"/>
      <c r="R9976"/>
      <c r="S9976"/>
      <c r="T9976"/>
      <c r="U9976"/>
      <c r="V9976"/>
      <c r="W9976"/>
      <c r="X9976"/>
      <c r="Y9976"/>
      <c r="Z9976"/>
      <c r="AA9976"/>
      <c r="AB9976"/>
      <c r="AC9976"/>
    </row>
    <row r="9977" spans="2:29" s="14" customFormat="1" x14ac:dyDescent="0.25">
      <c r="B9977"/>
      <c r="C9977"/>
      <c r="D9977"/>
      <c r="E9977"/>
      <c r="F9977"/>
      <c r="G9977"/>
      <c r="H9977"/>
      <c r="I9977"/>
      <c r="J9977"/>
      <c r="K9977" s="91"/>
      <c r="L9977" s="91"/>
      <c r="M9977" s="91"/>
      <c r="R9977"/>
      <c r="S9977"/>
      <c r="T9977"/>
      <c r="U9977"/>
      <c r="V9977"/>
      <c r="W9977"/>
      <c r="X9977"/>
      <c r="Y9977"/>
      <c r="Z9977"/>
      <c r="AA9977"/>
      <c r="AB9977"/>
      <c r="AC9977"/>
    </row>
    <row r="9978" spans="2:29" s="14" customFormat="1" x14ac:dyDescent="0.25">
      <c r="B9978"/>
      <c r="C9978"/>
      <c r="D9978"/>
      <c r="E9978"/>
      <c r="F9978"/>
      <c r="G9978"/>
      <c r="H9978"/>
      <c r="I9978"/>
      <c r="J9978"/>
      <c r="K9978" s="91"/>
      <c r="L9978" s="91"/>
      <c r="M9978" s="91"/>
      <c r="R9978"/>
      <c r="S9978"/>
      <c r="T9978"/>
      <c r="U9978"/>
      <c r="V9978"/>
      <c r="W9978"/>
      <c r="X9978"/>
      <c r="Y9978"/>
      <c r="Z9978"/>
      <c r="AA9978"/>
      <c r="AB9978"/>
      <c r="AC9978"/>
    </row>
    <row r="9979" spans="2:29" s="14" customFormat="1" x14ac:dyDescent="0.25">
      <c r="B9979"/>
      <c r="C9979"/>
      <c r="D9979"/>
      <c r="E9979"/>
      <c r="F9979"/>
      <c r="G9979"/>
      <c r="H9979"/>
      <c r="I9979"/>
      <c r="J9979"/>
      <c r="K9979" s="91"/>
      <c r="L9979" s="91"/>
      <c r="M9979" s="91"/>
      <c r="R9979"/>
      <c r="S9979"/>
      <c r="T9979"/>
      <c r="U9979"/>
      <c r="V9979"/>
      <c r="W9979"/>
      <c r="X9979"/>
      <c r="Y9979"/>
      <c r="Z9979"/>
      <c r="AA9979"/>
      <c r="AB9979"/>
      <c r="AC9979"/>
    </row>
    <row r="9980" spans="2:29" s="14" customFormat="1" x14ac:dyDescent="0.25">
      <c r="B9980"/>
      <c r="C9980"/>
      <c r="D9980"/>
      <c r="E9980"/>
      <c r="F9980"/>
      <c r="G9980"/>
      <c r="H9980"/>
      <c r="I9980"/>
      <c r="J9980"/>
      <c r="K9980" s="91"/>
      <c r="L9980" s="91"/>
      <c r="M9980" s="91"/>
      <c r="R9980"/>
      <c r="S9980"/>
      <c r="T9980"/>
      <c r="U9980"/>
      <c r="V9980"/>
      <c r="W9980"/>
      <c r="X9980"/>
      <c r="Y9980"/>
      <c r="Z9980"/>
      <c r="AA9980"/>
      <c r="AB9980"/>
      <c r="AC9980"/>
    </row>
    <row r="9981" spans="2:29" s="14" customFormat="1" x14ac:dyDescent="0.25">
      <c r="B9981"/>
      <c r="C9981"/>
      <c r="D9981"/>
      <c r="E9981"/>
      <c r="F9981"/>
      <c r="G9981"/>
      <c r="H9981"/>
      <c r="I9981"/>
      <c r="J9981"/>
      <c r="K9981" s="91"/>
      <c r="L9981" s="91"/>
      <c r="M9981" s="91"/>
      <c r="R9981"/>
      <c r="S9981"/>
      <c r="T9981"/>
      <c r="U9981"/>
      <c r="V9981"/>
      <c r="W9981"/>
      <c r="X9981"/>
      <c r="Y9981"/>
      <c r="Z9981"/>
      <c r="AA9981"/>
      <c r="AB9981"/>
      <c r="AC9981"/>
    </row>
    <row r="9982" spans="2:29" s="14" customFormat="1" x14ac:dyDescent="0.25">
      <c r="B9982"/>
      <c r="C9982"/>
      <c r="D9982"/>
      <c r="E9982"/>
      <c r="F9982"/>
      <c r="G9982"/>
      <c r="H9982"/>
      <c r="I9982"/>
      <c r="J9982"/>
      <c r="K9982" s="91"/>
      <c r="L9982" s="91"/>
      <c r="M9982" s="91"/>
      <c r="R9982"/>
      <c r="S9982"/>
      <c r="T9982"/>
      <c r="U9982"/>
      <c r="V9982"/>
      <c r="W9982"/>
      <c r="X9982"/>
      <c r="Y9982"/>
      <c r="Z9982"/>
      <c r="AA9982"/>
      <c r="AB9982"/>
      <c r="AC9982"/>
    </row>
    <row r="9983" spans="2:29" s="14" customFormat="1" x14ac:dyDescent="0.25">
      <c r="B9983"/>
      <c r="C9983"/>
      <c r="D9983"/>
      <c r="E9983"/>
      <c r="F9983"/>
      <c r="G9983"/>
      <c r="H9983"/>
      <c r="I9983"/>
      <c r="J9983"/>
      <c r="K9983" s="91"/>
      <c r="L9983" s="91"/>
      <c r="M9983" s="91"/>
      <c r="R9983"/>
      <c r="S9983"/>
      <c r="T9983"/>
      <c r="U9983"/>
      <c r="V9983"/>
      <c r="W9983"/>
      <c r="X9983"/>
      <c r="Y9983"/>
      <c r="Z9983"/>
      <c r="AA9983"/>
      <c r="AB9983"/>
      <c r="AC9983"/>
    </row>
    <row r="9984" spans="2:29" s="14" customFormat="1" x14ac:dyDescent="0.25">
      <c r="B9984"/>
      <c r="C9984"/>
      <c r="D9984"/>
      <c r="E9984"/>
      <c r="F9984"/>
      <c r="G9984"/>
      <c r="H9984"/>
      <c r="I9984"/>
      <c r="J9984"/>
      <c r="K9984" s="91"/>
      <c r="L9984" s="91"/>
      <c r="M9984" s="91"/>
      <c r="R9984"/>
      <c r="S9984"/>
      <c r="T9984"/>
      <c r="U9984"/>
      <c r="V9984"/>
      <c r="W9984"/>
      <c r="X9984"/>
      <c r="Y9984"/>
      <c r="Z9984"/>
      <c r="AA9984"/>
      <c r="AB9984"/>
      <c r="AC9984"/>
    </row>
    <row r="9985" spans="2:29" s="14" customFormat="1" x14ac:dyDescent="0.25">
      <c r="B9985"/>
      <c r="C9985"/>
      <c r="D9985"/>
      <c r="E9985"/>
      <c r="F9985"/>
      <c r="G9985"/>
      <c r="H9985"/>
      <c r="I9985"/>
      <c r="J9985"/>
      <c r="K9985" s="91"/>
      <c r="L9985" s="91"/>
      <c r="M9985" s="91"/>
      <c r="R9985"/>
      <c r="S9985"/>
      <c r="T9985"/>
      <c r="U9985"/>
      <c r="V9985"/>
      <c r="W9985"/>
      <c r="X9985"/>
      <c r="Y9985"/>
      <c r="Z9985"/>
      <c r="AA9985"/>
      <c r="AB9985"/>
      <c r="AC9985"/>
    </row>
    <row r="9986" spans="2:29" s="14" customFormat="1" x14ac:dyDescent="0.25">
      <c r="B9986"/>
      <c r="C9986"/>
      <c r="D9986"/>
      <c r="E9986"/>
      <c r="F9986"/>
      <c r="G9986"/>
      <c r="H9986"/>
      <c r="I9986"/>
      <c r="J9986"/>
      <c r="K9986" s="91"/>
      <c r="L9986" s="91"/>
      <c r="M9986" s="91"/>
      <c r="R9986"/>
      <c r="S9986"/>
      <c r="T9986"/>
      <c r="U9986"/>
      <c r="V9986"/>
      <c r="W9986"/>
      <c r="X9986"/>
      <c r="Y9986"/>
      <c r="Z9986"/>
      <c r="AA9986"/>
      <c r="AB9986"/>
      <c r="AC9986"/>
    </row>
    <row r="9987" spans="2:29" s="14" customFormat="1" x14ac:dyDescent="0.25">
      <c r="B9987"/>
      <c r="C9987"/>
      <c r="D9987"/>
      <c r="E9987"/>
      <c r="F9987"/>
      <c r="G9987"/>
      <c r="H9987"/>
      <c r="I9987"/>
      <c r="J9987"/>
      <c r="K9987" s="91"/>
      <c r="L9987" s="91"/>
      <c r="M9987" s="91"/>
      <c r="R9987"/>
      <c r="S9987"/>
      <c r="T9987"/>
      <c r="U9987"/>
      <c r="V9987"/>
      <c r="W9987"/>
      <c r="X9987"/>
      <c r="Y9987"/>
      <c r="Z9987"/>
      <c r="AA9987"/>
      <c r="AB9987"/>
      <c r="AC9987"/>
    </row>
    <row r="9988" spans="2:29" s="14" customFormat="1" x14ac:dyDescent="0.25">
      <c r="B9988"/>
      <c r="C9988"/>
      <c r="D9988"/>
      <c r="E9988"/>
      <c r="F9988"/>
      <c r="G9988"/>
      <c r="H9988"/>
      <c r="I9988"/>
      <c r="J9988"/>
      <c r="K9988" s="91"/>
      <c r="L9988" s="91"/>
      <c r="M9988" s="91"/>
      <c r="R9988"/>
      <c r="S9988"/>
      <c r="T9988"/>
      <c r="U9988"/>
      <c r="V9988"/>
      <c r="W9988"/>
      <c r="X9988"/>
      <c r="Y9988"/>
      <c r="Z9988"/>
      <c r="AA9988"/>
      <c r="AB9988"/>
      <c r="AC9988"/>
    </row>
    <row r="9989" spans="2:29" s="14" customFormat="1" x14ac:dyDescent="0.25">
      <c r="B9989"/>
      <c r="C9989"/>
      <c r="D9989"/>
      <c r="E9989"/>
      <c r="F9989"/>
      <c r="G9989"/>
      <c r="H9989"/>
      <c r="I9989"/>
      <c r="J9989"/>
      <c r="K9989" s="91"/>
      <c r="L9989" s="91"/>
      <c r="M9989" s="91"/>
      <c r="R9989"/>
      <c r="S9989"/>
      <c r="T9989"/>
      <c r="U9989"/>
      <c r="V9989"/>
      <c r="W9989"/>
      <c r="X9989"/>
      <c r="Y9989"/>
      <c r="Z9989"/>
      <c r="AA9989"/>
      <c r="AB9989"/>
      <c r="AC9989"/>
    </row>
    <row r="9990" spans="2:29" s="14" customFormat="1" x14ac:dyDescent="0.25">
      <c r="B9990"/>
      <c r="C9990"/>
      <c r="D9990"/>
      <c r="E9990"/>
      <c r="F9990"/>
      <c r="G9990"/>
      <c r="H9990"/>
      <c r="I9990"/>
      <c r="J9990"/>
      <c r="K9990" s="91"/>
      <c r="L9990" s="91"/>
      <c r="M9990" s="91"/>
      <c r="R9990"/>
      <c r="S9990"/>
      <c r="T9990"/>
      <c r="U9990"/>
      <c r="V9990"/>
      <c r="W9990"/>
      <c r="X9990"/>
      <c r="Y9990"/>
      <c r="Z9990"/>
      <c r="AA9990"/>
      <c r="AB9990"/>
      <c r="AC9990"/>
    </row>
    <row r="9991" spans="2:29" s="14" customFormat="1" x14ac:dyDescent="0.25">
      <c r="B9991"/>
      <c r="C9991"/>
      <c r="D9991"/>
      <c r="E9991"/>
      <c r="F9991"/>
      <c r="G9991"/>
      <c r="H9991"/>
      <c r="I9991"/>
      <c r="J9991"/>
      <c r="K9991" s="91"/>
      <c r="L9991" s="91"/>
      <c r="M9991" s="91"/>
      <c r="R9991"/>
      <c r="S9991"/>
      <c r="T9991"/>
      <c r="U9991"/>
      <c r="V9991"/>
      <c r="W9991"/>
      <c r="X9991"/>
      <c r="Y9991"/>
      <c r="Z9991"/>
      <c r="AA9991"/>
      <c r="AB9991"/>
      <c r="AC9991"/>
    </row>
    <row r="9992" spans="2:29" s="14" customFormat="1" x14ac:dyDescent="0.25">
      <c r="B9992"/>
      <c r="C9992"/>
      <c r="D9992"/>
      <c r="E9992"/>
      <c r="F9992"/>
      <c r="G9992"/>
      <c r="H9992"/>
      <c r="I9992"/>
      <c r="J9992"/>
      <c r="K9992" s="91"/>
      <c r="L9992" s="91"/>
      <c r="M9992" s="91"/>
      <c r="R9992"/>
      <c r="S9992"/>
      <c r="T9992"/>
      <c r="U9992"/>
      <c r="V9992"/>
      <c r="W9992"/>
      <c r="X9992"/>
      <c r="Y9992"/>
      <c r="Z9992"/>
      <c r="AA9992"/>
      <c r="AB9992"/>
      <c r="AC9992"/>
    </row>
    <row r="9993" spans="2:29" s="14" customFormat="1" x14ac:dyDescent="0.25">
      <c r="B9993"/>
      <c r="C9993"/>
      <c r="D9993"/>
      <c r="E9993"/>
      <c r="F9993"/>
      <c r="G9993"/>
      <c r="H9993"/>
      <c r="I9993"/>
      <c r="J9993"/>
      <c r="K9993" s="91"/>
      <c r="L9993" s="91"/>
      <c r="M9993" s="91"/>
      <c r="R9993"/>
      <c r="S9993"/>
      <c r="T9993"/>
      <c r="U9993"/>
      <c r="V9993"/>
      <c r="W9993"/>
      <c r="X9993"/>
      <c r="Y9993"/>
      <c r="Z9993"/>
      <c r="AA9993"/>
      <c r="AB9993"/>
      <c r="AC9993"/>
    </row>
    <row r="9994" spans="2:29" s="14" customFormat="1" x14ac:dyDescent="0.25">
      <c r="B9994"/>
      <c r="C9994"/>
      <c r="D9994"/>
      <c r="E9994"/>
      <c r="F9994"/>
      <c r="G9994"/>
      <c r="H9994"/>
      <c r="I9994"/>
      <c r="J9994"/>
      <c r="K9994" s="91"/>
      <c r="L9994" s="91"/>
      <c r="M9994" s="91"/>
      <c r="R9994"/>
      <c r="S9994"/>
      <c r="T9994"/>
      <c r="U9994"/>
      <c r="V9994"/>
      <c r="W9994"/>
      <c r="X9994"/>
      <c r="Y9994"/>
      <c r="Z9994"/>
      <c r="AA9994"/>
      <c r="AB9994"/>
      <c r="AC9994"/>
    </row>
    <row r="9995" spans="2:29" s="14" customFormat="1" x14ac:dyDescent="0.25">
      <c r="B9995"/>
      <c r="C9995"/>
      <c r="D9995"/>
      <c r="E9995"/>
      <c r="F9995"/>
      <c r="G9995"/>
      <c r="H9995"/>
      <c r="I9995"/>
      <c r="J9995"/>
      <c r="K9995" s="91"/>
      <c r="L9995" s="91"/>
      <c r="M9995" s="91"/>
      <c r="R9995"/>
      <c r="S9995"/>
      <c r="T9995"/>
      <c r="U9995"/>
      <c r="V9995"/>
      <c r="W9995"/>
      <c r="X9995"/>
      <c r="Y9995"/>
      <c r="Z9995"/>
      <c r="AA9995"/>
      <c r="AB9995"/>
      <c r="AC9995"/>
    </row>
    <row r="9996" spans="2:29" s="14" customFormat="1" x14ac:dyDescent="0.25">
      <c r="B9996"/>
      <c r="C9996"/>
      <c r="D9996"/>
      <c r="E9996"/>
      <c r="F9996"/>
      <c r="G9996"/>
      <c r="H9996"/>
      <c r="I9996"/>
      <c r="J9996"/>
      <c r="K9996" s="91"/>
      <c r="L9996" s="91"/>
      <c r="M9996" s="91"/>
      <c r="R9996"/>
      <c r="S9996"/>
      <c r="T9996"/>
      <c r="U9996"/>
      <c r="V9996"/>
      <c r="W9996"/>
      <c r="X9996"/>
      <c r="Y9996"/>
      <c r="Z9996"/>
      <c r="AA9996"/>
      <c r="AB9996"/>
      <c r="AC9996"/>
    </row>
    <row r="9997" spans="2:29" s="14" customFormat="1" x14ac:dyDescent="0.25">
      <c r="B9997"/>
      <c r="C9997"/>
      <c r="D9997"/>
      <c r="E9997"/>
      <c r="F9997"/>
      <c r="G9997"/>
      <c r="H9997"/>
      <c r="I9997"/>
      <c r="J9997"/>
      <c r="K9997" s="91"/>
      <c r="L9997" s="91"/>
      <c r="M9997" s="91"/>
      <c r="R9997"/>
      <c r="S9997"/>
      <c r="T9997"/>
      <c r="U9997"/>
      <c r="V9997"/>
      <c r="W9997"/>
      <c r="X9997"/>
      <c r="Y9997"/>
      <c r="Z9997"/>
      <c r="AA9997"/>
      <c r="AB9997"/>
      <c r="AC9997"/>
    </row>
    <row r="9998" spans="2:29" s="14" customFormat="1" x14ac:dyDescent="0.25">
      <c r="B9998"/>
      <c r="C9998"/>
      <c r="D9998"/>
      <c r="E9998"/>
      <c r="F9998"/>
      <c r="G9998"/>
      <c r="H9998"/>
      <c r="I9998"/>
      <c r="J9998"/>
      <c r="K9998" s="91"/>
      <c r="L9998" s="91"/>
      <c r="M9998" s="91"/>
      <c r="R9998"/>
      <c r="S9998"/>
      <c r="T9998"/>
      <c r="U9998"/>
      <c r="V9998"/>
      <c r="W9998"/>
      <c r="X9998"/>
      <c r="Y9998"/>
      <c r="Z9998"/>
      <c r="AA9998"/>
      <c r="AB9998"/>
      <c r="AC9998"/>
    </row>
    <row r="9999" spans="2:29" s="14" customFormat="1" x14ac:dyDescent="0.25">
      <c r="B9999"/>
      <c r="C9999"/>
      <c r="D9999"/>
      <c r="E9999"/>
      <c r="F9999"/>
      <c r="G9999"/>
      <c r="H9999"/>
      <c r="I9999"/>
      <c r="J9999"/>
      <c r="K9999" s="91"/>
      <c r="L9999" s="91"/>
      <c r="M9999" s="91"/>
      <c r="R9999"/>
      <c r="S9999"/>
      <c r="T9999"/>
      <c r="U9999"/>
      <c r="V9999"/>
      <c r="W9999"/>
      <c r="X9999"/>
      <c r="Y9999"/>
      <c r="Z9999"/>
      <c r="AA9999"/>
      <c r="AB9999"/>
      <c r="AC9999"/>
    </row>
    <row r="10000" spans="2:29" s="14" customFormat="1" x14ac:dyDescent="0.25">
      <c r="B10000"/>
      <c r="C10000"/>
      <c r="D10000"/>
      <c r="E10000"/>
      <c r="F10000"/>
      <c r="G10000"/>
      <c r="H10000"/>
      <c r="I10000"/>
      <c r="J10000"/>
      <c r="K10000" s="91"/>
      <c r="L10000" s="91"/>
      <c r="M10000" s="91"/>
      <c r="R10000"/>
      <c r="S10000"/>
      <c r="T10000"/>
      <c r="U10000"/>
      <c r="V10000"/>
      <c r="W10000"/>
      <c r="X10000"/>
      <c r="Y10000"/>
      <c r="Z10000"/>
      <c r="AA10000"/>
      <c r="AB10000"/>
      <c r="AC10000"/>
    </row>
    <row r="10001" spans="2:29" s="14" customFormat="1" x14ac:dyDescent="0.25">
      <c r="B10001"/>
      <c r="C10001"/>
      <c r="D10001"/>
      <c r="E10001"/>
      <c r="F10001"/>
      <c r="G10001"/>
      <c r="H10001"/>
      <c r="I10001"/>
      <c r="J10001"/>
      <c r="K10001" s="91"/>
      <c r="L10001" s="91"/>
      <c r="M10001" s="91"/>
      <c r="R10001"/>
      <c r="S10001"/>
      <c r="T10001"/>
      <c r="U10001"/>
      <c r="V10001"/>
      <c r="W10001"/>
      <c r="X10001"/>
      <c r="Y10001"/>
      <c r="Z10001"/>
      <c r="AA10001"/>
      <c r="AB10001"/>
      <c r="AC10001"/>
    </row>
    <row r="10002" spans="2:29" s="14" customFormat="1" x14ac:dyDescent="0.25">
      <c r="B10002"/>
      <c r="C10002"/>
      <c r="D10002"/>
      <c r="E10002"/>
      <c r="F10002"/>
      <c r="G10002"/>
      <c r="H10002"/>
      <c r="I10002"/>
      <c r="J10002"/>
      <c r="K10002" s="91"/>
      <c r="L10002" s="91"/>
      <c r="M10002" s="91"/>
      <c r="R10002"/>
      <c r="S10002"/>
      <c r="T10002"/>
      <c r="U10002"/>
      <c r="V10002"/>
      <c r="W10002"/>
      <c r="X10002"/>
      <c r="Y10002"/>
      <c r="Z10002"/>
      <c r="AA10002"/>
      <c r="AB10002"/>
      <c r="AC10002"/>
    </row>
    <row r="10003" spans="2:29" s="14" customFormat="1" x14ac:dyDescent="0.25">
      <c r="B10003"/>
      <c r="C10003"/>
      <c r="D10003"/>
      <c r="E10003"/>
      <c r="F10003"/>
      <c r="G10003"/>
      <c r="H10003"/>
      <c r="I10003"/>
      <c r="J10003"/>
      <c r="K10003" s="91"/>
      <c r="L10003" s="91"/>
      <c r="M10003" s="91"/>
      <c r="R10003"/>
      <c r="S10003"/>
      <c r="T10003"/>
      <c r="U10003"/>
      <c r="V10003"/>
      <c r="W10003"/>
      <c r="X10003"/>
      <c r="Y10003"/>
      <c r="Z10003"/>
      <c r="AA10003"/>
      <c r="AB10003"/>
      <c r="AC10003"/>
    </row>
    <row r="10004" spans="2:29" s="14" customFormat="1" x14ac:dyDescent="0.25">
      <c r="B10004"/>
      <c r="C10004"/>
      <c r="D10004"/>
      <c r="E10004"/>
      <c r="F10004"/>
      <c r="G10004"/>
      <c r="H10004"/>
      <c r="I10004"/>
      <c r="J10004"/>
      <c r="K10004" s="91"/>
      <c r="L10004" s="91"/>
      <c r="M10004" s="91"/>
      <c r="R10004"/>
      <c r="S10004"/>
      <c r="T10004"/>
      <c r="U10004"/>
      <c r="V10004"/>
      <c r="W10004"/>
      <c r="X10004"/>
      <c r="Y10004"/>
      <c r="Z10004"/>
      <c r="AA10004"/>
      <c r="AB10004"/>
      <c r="AC10004"/>
    </row>
    <row r="10005" spans="2:29" s="14" customFormat="1" x14ac:dyDescent="0.25">
      <c r="B10005"/>
      <c r="C10005"/>
      <c r="D10005"/>
      <c r="E10005"/>
      <c r="F10005"/>
      <c r="G10005"/>
      <c r="H10005"/>
      <c r="I10005"/>
      <c r="J10005"/>
      <c r="K10005" s="91"/>
      <c r="L10005" s="91"/>
      <c r="M10005" s="91"/>
      <c r="R10005"/>
      <c r="S10005"/>
      <c r="T10005"/>
      <c r="U10005"/>
      <c r="V10005"/>
      <c r="W10005"/>
      <c r="X10005"/>
      <c r="Y10005"/>
      <c r="Z10005"/>
      <c r="AA10005"/>
      <c r="AB10005"/>
      <c r="AC10005"/>
    </row>
    <row r="10006" spans="2:29" s="14" customFormat="1" x14ac:dyDescent="0.25">
      <c r="B10006"/>
      <c r="C10006"/>
      <c r="D10006"/>
      <c r="E10006"/>
      <c r="F10006"/>
      <c r="G10006"/>
      <c r="H10006"/>
      <c r="I10006"/>
      <c r="J10006"/>
      <c r="K10006" s="91"/>
      <c r="L10006" s="91"/>
      <c r="M10006" s="91"/>
      <c r="R10006"/>
      <c r="S10006"/>
      <c r="T10006"/>
      <c r="U10006"/>
      <c r="V10006"/>
      <c r="W10006"/>
      <c r="X10006"/>
      <c r="Y10006"/>
      <c r="Z10006"/>
      <c r="AA10006"/>
      <c r="AB10006"/>
      <c r="AC10006"/>
    </row>
    <row r="10007" spans="2:29" s="14" customFormat="1" x14ac:dyDescent="0.25">
      <c r="B10007"/>
      <c r="C10007"/>
      <c r="D10007"/>
      <c r="E10007"/>
      <c r="F10007"/>
      <c r="G10007"/>
      <c r="H10007"/>
      <c r="I10007"/>
      <c r="J10007"/>
      <c r="K10007" s="91"/>
      <c r="L10007" s="91"/>
      <c r="M10007" s="91"/>
      <c r="R10007"/>
      <c r="S10007"/>
      <c r="T10007"/>
      <c r="U10007"/>
      <c r="V10007"/>
      <c r="W10007"/>
      <c r="X10007"/>
      <c r="Y10007"/>
      <c r="Z10007"/>
      <c r="AA10007"/>
      <c r="AB10007"/>
      <c r="AC10007"/>
    </row>
    <row r="10008" spans="2:29" s="14" customFormat="1" x14ac:dyDescent="0.25">
      <c r="B10008"/>
      <c r="C10008"/>
      <c r="D10008"/>
      <c r="E10008"/>
      <c r="F10008"/>
      <c r="G10008"/>
      <c r="H10008"/>
      <c r="I10008"/>
      <c r="J10008"/>
      <c r="K10008" s="91"/>
      <c r="L10008" s="91"/>
      <c r="M10008" s="91"/>
      <c r="R10008"/>
      <c r="S10008"/>
      <c r="T10008"/>
      <c r="U10008"/>
      <c r="V10008"/>
      <c r="W10008"/>
      <c r="X10008"/>
      <c r="Y10008"/>
      <c r="Z10008"/>
      <c r="AA10008"/>
      <c r="AB10008"/>
      <c r="AC10008"/>
    </row>
    <row r="10009" spans="2:29" s="14" customFormat="1" x14ac:dyDescent="0.25">
      <c r="B10009"/>
      <c r="C10009"/>
      <c r="D10009"/>
      <c r="E10009"/>
      <c r="F10009"/>
      <c r="G10009"/>
      <c r="H10009"/>
      <c r="I10009"/>
      <c r="J10009"/>
      <c r="K10009" s="91"/>
      <c r="L10009" s="91"/>
      <c r="M10009" s="91"/>
      <c r="R10009"/>
      <c r="S10009"/>
      <c r="T10009"/>
      <c r="U10009"/>
      <c r="V10009"/>
      <c r="W10009"/>
      <c r="X10009"/>
      <c r="Y10009"/>
      <c r="Z10009"/>
      <c r="AA10009"/>
      <c r="AB10009"/>
      <c r="AC10009"/>
    </row>
    <row r="10010" spans="2:29" s="14" customFormat="1" x14ac:dyDescent="0.25">
      <c r="B10010"/>
      <c r="C10010"/>
      <c r="D10010"/>
      <c r="E10010"/>
      <c r="F10010"/>
      <c r="G10010"/>
      <c r="H10010"/>
      <c r="I10010"/>
      <c r="J10010"/>
      <c r="K10010" s="91"/>
      <c r="L10010" s="91"/>
      <c r="M10010" s="91"/>
      <c r="R10010"/>
      <c r="S10010"/>
      <c r="T10010"/>
      <c r="U10010"/>
      <c r="V10010"/>
      <c r="W10010"/>
      <c r="X10010"/>
      <c r="Y10010"/>
      <c r="Z10010"/>
      <c r="AA10010"/>
      <c r="AB10010"/>
      <c r="AC10010"/>
    </row>
    <row r="10011" spans="2:29" s="14" customFormat="1" x14ac:dyDescent="0.25">
      <c r="B10011"/>
      <c r="C10011"/>
      <c r="D10011"/>
      <c r="E10011"/>
      <c r="F10011"/>
      <c r="G10011"/>
      <c r="H10011"/>
      <c r="I10011"/>
      <c r="J10011"/>
      <c r="K10011" s="91"/>
      <c r="L10011" s="91"/>
      <c r="M10011" s="91"/>
      <c r="R10011"/>
      <c r="S10011"/>
      <c r="T10011"/>
      <c r="U10011"/>
      <c r="V10011"/>
      <c r="W10011"/>
      <c r="X10011"/>
      <c r="Y10011"/>
      <c r="Z10011"/>
      <c r="AA10011"/>
      <c r="AB10011"/>
      <c r="AC10011"/>
    </row>
    <row r="10012" spans="2:29" s="14" customFormat="1" x14ac:dyDescent="0.25">
      <c r="B10012"/>
      <c r="C10012"/>
      <c r="D10012"/>
      <c r="E10012"/>
      <c r="F10012"/>
      <c r="G10012"/>
      <c r="H10012"/>
      <c r="I10012"/>
      <c r="J10012"/>
      <c r="K10012" s="91"/>
      <c r="L10012" s="91"/>
      <c r="M10012" s="91"/>
      <c r="R10012"/>
      <c r="S10012"/>
      <c r="T10012"/>
      <c r="U10012"/>
      <c r="V10012"/>
      <c r="W10012"/>
      <c r="X10012"/>
      <c r="Y10012"/>
      <c r="Z10012"/>
      <c r="AA10012"/>
      <c r="AB10012"/>
      <c r="AC10012"/>
    </row>
    <row r="10013" spans="2:29" s="14" customFormat="1" x14ac:dyDescent="0.25">
      <c r="B10013"/>
      <c r="C10013"/>
      <c r="D10013"/>
      <c r="E10013"/>
      <c r="F10013"/>
      <c r="G10013"/>
      <c r="H10013"/>
      <c r="I10013"/>
      <c r="J10013"/>
      <c r="K10013" s="91"/>
      <c r="L10013" s="91"/>
      <c r="M10013" s="91"/>
      <c r="R10013"/>
      <c r="S10013"/>
      <c r="T10013"/>
      <c r="U10013"/>
      <c r="V10013"/>
      <c r="W10013"/>
      <c r="X10013"/>
      <c r="Y10013"/>
      <c r="Z10013"/>
      <c r="AA10013"/>
      <c r="AB10013"/>
      <c r="AC10013"/>
    </row>
    <row r="10014" spans="2:29" s="14" customFormat="1" x14ac:dyDescent="0.25">
      <c r="B10014"/>
      <c r="C10014"/>
      <c r="D10014"/>
      <c r="E10014"/>
      <c r="F10014"/>
      <c r="G10014"/>
      <c r="H10014"/>
      <c r="I10014"/>
      <c r="J10014"/>
      <c r="K10014" s="91"/>
      <c r="L10014" s="91"/>
      <c r="M10014" s="91"/>
      <c r="R10014"/>
      <c r="S10014"/>
      <c r="T10014"/>
      <c r="U10014"/>
      <c r="V10014"/>
      <c r="W10014"/>
      <c r="X10014"/>
      <c r="Y10014"/>
      <c r="Z10014"/>
      <c r="AA10014"/>
      <c r="AB10014"/>
      <c r="AC10014"/>
    </row>
    <row r="10015" spans="2:29" s="14" customFormat="1" x14ac:dyDescent="0.25">
      <c r="B10015"/>
      <c r="C10015"/>
      <c r="D10015"/>
      <c r="E10015"/>
      <c r="F10015"/>
      <c r="G10015"/>
      <c r="H10015"/>
      <c r="I10015"/>
      <c r="J10015"/>
      <c r="K10015" s="91"/>
      <c r="L10015" s="91"/>
      <c r="M10015" s="91"/>
      <c r="R10015"/>
      <c r="S10015"/>
      <c r="T10015"/>
      <c r="U10015"/>
      <c r="V10015"/>
      <c r="W10015"/>
      <c r="X10015"/>
      <c r="Y10015"/>
      <c r="Z10015"/>
      <c r="AA10015"/>
      <c r="AB10015"/>
      <c r="AC10015"/>
    </row>
    <row r="10016" spans="2:29" s="14" customFormat="1" x14ac:dyDescent="0.25">
      <c r="B10016"/>
      <c r="C10016"/>
      <c r="D10016"/>
      <c r="E10016"/>
      <c r="F10016"/>
      <c r="G10016"/>
      <c r="H10016"/>
      <c r="I10016"/>
      <c r="J10016"/>
      <c r="K10016" s="91"/>
      <c r="L10016" s="91"/>
      <c r="M10016" s="91"/>
      <c r="R10016"/>
      <c r="S10016"/>
      <c r="T10016"/>
      <c r="U10016"/>
      <c r="V10016"/>
      <c r="W10016"/>
      <c r="X10016"/>
      <c r="Y10016"/>
      <c r="Z10016"/>
      <c r="AA10016"/>
      <c r="AB10016"/>
      <c r="AC10016"/>
    </row>
    <row r="10017" spans="2:29" s="14" customFormat="1" x14ac:dyDescent="0.25">
      <c r="B10017"/>
      <c r="C10017"/>
      <c r="D10017"/>
      <c r="E10017"/>
      <c r="F10017"/>
      <c r="G10017"/>
      <c r="H10017"/>
      <c r="I10017"/>
      <c r="J10017"/>
      <c r="K10017" s="91"/>
      <c r="L10017" s="91"/>
      <c r="M10017" s="91"/>
      <c r="R10017"/>
      <c r="S10017"/>
      <c r="T10017"/>
      <c r="U10017"/>
      <c r="V10017"/>
      <c r="W10017"/>
      <c r="X10017"/>
      <c r="Y10017"/>
      <c r="Z10017"/>
      <c r="AA10017"/>
      <c r="AB10017"/>
      <c r="AC10017"/>
    </row>
    <row r="10018" spans="2:29" s="14" customFormat="1" x14ac:dyDescent="0.25">
      <c r="B10018"/>
      <c r="C10018"/>
      <c r="D10018"/>
      <c r="E10018"/>
      <c r="F10018"/>
      <c r="G10018"/>
      <c r="H10018"/>
      <c r="I10018"/>
      <c r="J10018"/>
      <c r="K10018" s="91"/>
      <c r="L10018" s="91"/>
      <c r="M10018" s="91"/>
      <c r="R10018"/>
      <c r="S10018"/>
      <c r="T10018"/>
      <c r="U10018"/>
      <c r="V10018"/>
      <c r="W10018"/>
      <c r="X10018"/>
      <c r="Y10018"/>
      <c r="Z10018"/>
      <c r="AA10018"/>
      <c r="AB10018"/>
      <c r="AC10018"/>
    </row>
    <row r="10019" spans="2:29" s="14" customFormat="1" x14ac:dyDescent="0.25">
      <c r="B10019"/>
      <c r="C10019"/>
      <c r="D10019"/>
      <c r="E10019"/>
      <c r="F10019"/>
      <c r="G10019"/>
      <c r="H10019"/>
      <c r="I10019"/>
      <c r="J10019"/>
      <c r="K10019" s="91"/>
      <c r="L10019" s="91"/>
      <c r="M10019" s="91"/>
      <c r="R10019"/>
      <c r="S10019"/>
      <c r="T10019"/>
      <c r="U10019"/>
      <c r="V10019"/>
      <c r="W10019"/>
      <c r="X10019"/>
      <c r="Y10019"/>
      <c r="Z10019"/>
      <c r="AA10019"/>
      <c r="AB10019"/>
      <c r="AC10019"/>
    </row>
    <row r="10020" spans="2:29" s="14" customFormat="1" x14ac:dyDescent="0.25">
      <c r="B10020"/>
      <c r="C10020"/>
      <c r="D10020"/>
      <c r="E10020"/>
      <c r="F10020"/>
      <c r="G10020"/>
      <c r="H10020"/>
      <c r="I10020"/>
      <c r="J10020"/>
      <c r="K10020" s="91"/>
      <c r="L10020" s="91"/>
      <c r="M10020" s="91"/>
      <c r="R10020"/>
      <c r="S10020"/>
      <c r="T10020"/>
      <c r="U10020"/>
      <c r="V10020"/>
      <c r="W10020"/>
      <c r="X10020"/>
      <c r="Y10020"/>
      <c r="Z10020"/>
      <c r="AA10020"/>
      <c r="AB10020"/>
      <c r="AC10020"/>
    </row>
    <row r="10021" spans="2:29" s="14" customFormat="1" x14ac:dyDescent="0.25">
      <c r="B10021"/>
      <c r="C10021"/>
      <c r="D10021"/>
      <c r="E10021"/>
      <c r="F10021"/>
      <c r="G10021"/>
      <c r="H10021"/>
      <c r="I10021"/>
      <c r="J10021"/>
      <c r="K10021" s="91"/>
      <c r="L10021" s="91"/>
      <c r="M10021" s="91"/>
      <c r="R10021"/>
      <c r="S10021"/>
      <c r="T10021"/>
      <c r="U10021"/>
      <c r="V10021"/>
      <c r="W10021"/>
      <c r="X10021"/>
      <c r="Y10021"/>
      <c r="Z10021"/>
      <c r="AA10021"/>
      <c r="AB10021"/>
      <c r="AC10021"/>
    </row>
    <row r="10022" spans="2:29" s="14" customFormat="1" x14ac:dyDescent="0.25">
      <c r="B10022"/>
      <c r="C10022"/>
      <c r="D10022"/>
      <c r="E10022"/>
      <c r="F10022"/>
      <c r="G10022"/>
      <c r="H10022"/>
      <c r="I10022"/>
      <c r="J10022"/>
      <c r="K10022" s="91"/>
      <c r="L10022" s="91"/>
      <c r="M10022" s="91"/>
      <c r="R10022"/>
      <c r="S10022"/>
      <c r="T10022"/>
      <c r="U10022"/>
      <c r="V10022"/>
      <c r="W10022"/>
      <c r="X10022"/>
      <c r="Y10022"/>
      <c r="Z10022"/>
      <c r="AA10022"/>
      <c r="AB10022"/>
      <c r="AC10022"/>
    </row>
    <row r="10023" spans="2:29" s="14" customFormat="1" x14ac:dyDescent="0.25">
      <c r="B10023"/>
      <c r="C10023"/>
      <c r="D10023"/>
      <c r="E10023"/>
      <c r="F10023"/>
      <c r="G10023"/>
      <c r="H10023"/>
      <c r="I10023"/>
      <c r="J10023"/>
      <c r="K10023" s="91"/>
      <c r="L10023" s="91"/>
      <c r="M10023" s="91"/>
      <c r="R10023"/>
      <c r="S10023"/>
      <c r="T10023"/>
      <c r="U10023"/>
      <c r="V10023"/>
      <c r="W10023"/>
      <c r="X10023"/>
      <c r="Y10023"/>
      <c r="Z10023"/>
      <c r="AA10023"/>
      <c r="AB10023"/>
      <c r="AC10023"/>
    </row>
    <row r="10024" spans="2:29" s="14" customFormat="1" x14ac:dyDescent="0.25">
      <c r="B10024"/>
      <c r="C10024"/>
      <c r="D10024"/>
      <c r="E10024"/>
      <c r="F10024"/>
      <c r="G10024"/>
      <c r="H10024"/>
      <c r="I10024"/>
      <c r="J10024"/>
      <c r="K10024" s="91"/>
      <c r="L10024" s="91"/>
      <c r="M10024" s="91"/>
      <c r="R10024"/>
      <c r="S10024"/>
      <c r="T10024"/>
      <c r="U10024"/>
      <c r="V10024"/>
      <c r="W10024"/>
      <c r="X10024"/>
      <c r="Y10024"/>
      <c r="Z10024"/>
      <c r="AA10024"/>
      <c r="AB10024"/>
      <c r="AC10024"/>
    </row>
    <row r="10025" spans="2:29" s="14" customFormat="1" x14ac:dyDescent="0.25">
      <c r="B10025"/>
      <c r="C10025"/>
      <c r="D10025"/>
      <c r="E10025"/>
      <c r="F10025"/>
      <c r="G10025"/>
      <c r="H10025"/>
      <c r="I10025"/>
      <c r="J10025"/>
      <c r="K10025" s="91"/>
      <c r="L10025" s="91"/>
      <c r="M10025" s="91"/>
      <c r="R10025"/>
      <c r="S10025"/>
      <c r="T10025"/>
      <c r="U10025"/>
      <c r="V10025"/>
      <c r="W10025"/>
      <c r="X10025"/>
      <c r="Y10025"/>
      <c r="Z10025"/>
      <c r="AA10025"/>
      <c r="AB10025"/>
      <c r="AC10025"/>
    </row>
    <row r="10026" spans="2:29" s="14" customFormat="1" x14ac:dyDescent="0.25">
      <c r="B10026"/>
      <c r="C10026"/>
      <c r="D10026"/>
      <c r="E10026"/>
      <c r="F10026"/>
      <c r="G10026"/>
      <c r="H10026"/>
      <c r="I10026"/>
      <c r="J10026"/>
      <c r="K10026" s="91"/>
      <c r="L10026" s="91"/>
      <c r="M10026" s="91"/>
      <c r="R10026"/>
      <c r="S10026"/>
      <c r="T10026"/>
      <c r="U10026"/>
      <c r="V10026"/>
      <c r="W10026"/>
      <c r="X10026"/>
      <c r="Y10026"/>
      <c r="Z10026"/>
      <c r="AA10026"/>
      <c r="AB10026"/>
      <c r="AC10026"/>
    </row>
    <row r="10027" spans="2:29" s="14" customFormat="1" x14ac:dyDescent="0.25">
      <c r="B10027"/>
      <c r="C10027"/>
      <c r="D10027"/>
      <c r="E10027"/>
      <c r="F10027"/>
      <c r="G10027"/>
      <c r="H10027"/>
      <c r="I10027"/>
      <c r="J10027"/>
      <c r="K10027" s="91"/>
      <c r="L10027" s="91"/>
      <c r="M10027" s="91"/>
      <c r="R10027"/>
      <c r="S10027"/>
      <c r="T10027"/>
      <c r="U10027"/>
      <c r="V10027"/>
      <c r="W10027"/>
      <c r="X10027"/>
      <c r="Y10027"/>
      <c r="Z10027"/>
      <c r="AA10027"/>
      <c r="AB10027"/>
      <c r="AC10027"/>
    </row>
    <row r="10028" spans="2:29" s="14" customFormat="1" x14ac:dyDescent="0.25">
      <c r="B10028"/>
      <c r="C10028"/>
      <c r="D10028"/>
      <c r="E10028"/>
      <c r="F10028"/>
      <c r="G10028"/>
      <c r="H10028"/>
      <c r="I10028"/>
      <c r="J10028"/>
      <c r="K10028" s="91"/>
      <c r="L10028" s="91"/>
      <c r="M10028" s="91"/>
      <c r="R10028"/>
      <c r="S10028"/>
      <c r="T10028"/>
      <c r="U10028"/>
      <c r="V10028"/>
      <c r="W10028"/>
      <c r="X10028"/>
      <c r="Y10028"/>
      <c r="Z10028"/>
      <c r="AA10028"/>
      <c r="AB10028"/>
      <c r="AC10028"/>
    </row>
    <row r="10029" spans="2:29" s="14" customFormat="1" x14ac:dyDescent="0.25">
      <c r="B10029"/>
      <c r="C10029"/>
      <c r="D10029"/>
      <c r="E10029"/>
      <c r="F10029"/>
      <c r="G10029"/>
      <c r="H10029"/>
      <c r="I10029"/>
      <c r="J10029"/>
      <c r="K10029" s="91"/>
      <c r="L10029" s="91"/>
      <c r="M10029" s="91"/>
      <c r="R10029"/>
      <c r="S10029"/>
      <c r="T10029"/>
      <c r="U10029"/>
      <c r="V10029"/>
      <c r="W10029"/>
      <c r="X10029"/>
      <c r="Y10029"/>
      <c r="Z10029"/>
      <c r="AA10029"/>
      <c r="AB10029"/>
      <c r="AC10029"/>
    </row>
    <row r="10030" spans="2:29" s="14" customFormat="1" x14ac:dyDescent="0.25">
      <c r="B10030"/>
      <c r="C10030"/>
      <c r="D10030"/>
      <c r="E10030"/>
      <c r="F10030"/>
      <c r="G10030"/>
      <c r="H10030"/>
      <c r="I10030"/>
      <c r="J10030"/>
      <c r="K10030" s="91"/>
      <c r="L10030" s="91"/>
      <c r="M10030" s="91"/>
      <c r="R10030"/>
      <c r="S10030"/>
      <c r="T10030"/>
      <c r="U10030"/>
      <c r="V10030"/>
      <c r="W10030"/>
      <c r="X10030"/>
      <c r="Y10030"/>
      <c r="Z10030"/>
      <c r="AA10030"/>
      <c r="AB10030"/>
      <c r="AC10030"/>
    </row>
    <row r="10031" spans="2:29" s="14" customFormat="1" x14ac:dyDescent="0.25">
      <c r="B10031"/>
      <c r="C10031"/>
      <c r="D10031"/>
      <c r="E10031"/>
      <c r="F10031"/>
      <c r="G10031"/>
      <c r="H10031"/>
      <c r="I10031"/>
      <c r="J10031"/>
      <c r="K10031" s="91"/>
      <c r="L10031" s="91"/>
      <c r="M10031" s="91"/>
      <c r="R10031"/>
      <c r="S10031"/>
      <c r="T10031"/>
      <c r="U10031"/>
      <c r="V10031"/>
      <c r="W10031"/>
      <c r="X10031"/>
      <c r="Y10031"/>
      <c r="Z10031"/>
      <c r="AA10031"/>
      <c r="AB10031"/>
      <c r="AC10031"/>
    </row>
    <row r="10032" spans="2:29" s="14" customFormat="1" x14ac:dyDescent="0.25">
      <c r="B10032"/>
      <c r="C10032"/>
      <c r="D10032"/>
      <c r="E10032"/>
      <c r="F10032"/>
      <c r="G10032"/>
      <c r="H10032"/>
      <c r="I10032"/>
      <c r="J10032"/>
      <c r="K10032" s="91"/>
      <c r="L10032" s="91"/>
      <c r="M10032" s="91"/>
      <c r="R10032"/>
      <c r="S10032"/>
      <c r="T10032"/>
      <c r="U10032"/>
      <c r="V10032"/>
      <c r="W10032"/>
      <c r="X10032"/>
      <c r="Y10032"/>
      <c r="Z10032"/>
      <c r="AA10032"/>
      <c r="AB10032"/>
      <c r="AC10032"/>
    </row>
    <row r="10033" spans="2:29" s="14" customFormat="1" x14ac:dyDescent="0.25">
      <c r="B10033"/>
      <c r="C10033"/>
      <c r="D10033"/>
      <c r="E10033"/>
      <c r="F10033"/>
      <c r="G10033"/>
      <c r="H10033"/>
      <c r="I10033"/>
      <c r="J10033"/>
      <c r="K10033" s="91"/>
      <c r="L10033" s="91"/>
      <c r="M10033" s="91"/>
      <c r="R10033"/>
      <c r="S10033"/>
      <c r="T10033"/>
      <c r="U10033"/>
      <c r="V10033"/>
      <c r="W10033"/>
      <c r="X10033"/>
      <c r="Y10033"/>
      <c r="Z10033"/>
      <c r="AA10033"/>
      <c r="AB10033"/>
      <c r="AC10033"/>
    </row>
    <row r="10034" spans="2:29" s="14" customFormat="1" x14ac:dyDescent="0.25">
      <c r="B10034"/>
      <c r="C10034"/>
      <c r="D10034"/>
      <c r="E10034"/>
      <c r="F10034"/>
      <c r="G10034"/>
      <c r="H10034"/>
      <c r="I10034"/>
      <c r="J10034"/>
      <c r="K10034" s="91"/>
      <c r="L10034" s="91"/>
      <c r="M10034" s="91"/>
      <c r="R10034"/>
      <c r="S10034"/>
      <c r="T10034"/>
      <c r="U10034"/>
      <c r="V10034"/>
      <c r="W10034"/>
      <c r="X10034"/>
      <c r="Y10034"/>
      <c r="Z10034"/>
      <c r="AA10034"/>
      <c r="AB10034"/>
      <c r="AC10034"/>
    </row>
    <row r="10035" spans="2:29" s="14" customFormat="1" x14ac:dyDescent="0.25">
      <c r="B10035"/>
      <c r="C10035"/>
      <c r="D10035"/>
      <c r="E10035"/>
      <c r="F10035"/>
      <c r="G10035"/>
      <c r="H10035"/>
      <c r="I10035"/>
      <c r="J10035"/>
      <c r="K10035" s="91"/>
      <c r="L10035" s="91"/>
      <c r="M10035" s="91"/>
      <c r="R10035"/>
      <c r="S10035"/>
      <c r="T10035"/>
      <c r="U10035"/>
      <c r="V10035"/>
      <c r="W10035"/>
      <c r="X10035"/>
      <c r="Y10035"/>
      <c r="Z10035"/>
      <c r="AA10035"/>
      <c r="AB10035"/>
      <c r="AC10035"/>
    </row>
    <row r="10036" spans="2:29" s="14" customFormat="1" x14ac:dyDescent="0.25">
      <c r="B10036"/>
      <c r="C10036"/>
      <c r="D10036"/>
      <c r="E10036"/>
      <c r="F10036"/>
      <c r="G10036"/>
      <c r="H10036"/>
      <c r="I10036"/>
      <c r="J10036"/>
      <c r="K10036" s="91"/>
      <c r="L10036" s="91"/>
      <c r="M10036" s="91"/>
      <c r="R10036"/>
      <c r="S10036"/>
      <c r="T10036"/>
      <c r="U10036"/>
      <c r="V10036"/>
      <c r="W10036"/>
      <c r="X10036"/>
      <c r="Y10036"/>
      <c r="Z10036"/>
      <c r="AA10036"/>
      <c r="AB10036"/>
      <c r="AC10036"/>
    </row>
    <row r="10037" spans="2:29" s="14" customFormat="1" x14ac:dyDescent="0.25">
      <c r="B10037"/>
      <c r="C10037"/>
      <c r="D10037"/>
      <c r="E10037"/>
      <c r="F10037"/>
      <c r="G10037"/>
      <c r="H10037"/>
      <c r="I10037"/>
      <c r="J10037"/>
      <c r="K10037" s="91"/>
      <c r="L10037" s="91"/>
      <c r="M10037" s="91"/>
      <c r="R10037"/>
      <c r="S10037"/>
      <c r="T10037"/>
      <c r="U10037"/>
      <c r="V10037"/>
      <c r="W10037"/>
      <c r="X10037"/>
      <c r="Y10037"/>
      <c r="Z10037"/>
      <c r="AA10037"/>
      <c r="AB10037"/>
      <c r="AC10037"/>
    </row>
    <row r="10038" spans="2:29" s="14" customFormat="1" x14ac:dyDescent="0.25">
      <c r="B10038"/>
      <c r="C10038"/>
      <c r="D10038"/>
      <c r="E10038"/>
      <c r="F10038"/>
      <c r="G10038"/>
      <c r="H10038"/>
      <c r="I10038"/>
      <c r="J10038"/>
      <c r="K10038" s="91"/>
      <c r="L10038" s="91"/>
      <c r="M10038" s="91"/>
      <c r="R10038"/>
      <c r="S10038"/>
      <c r="T10038"/>
      <c r="U10038"/>
      <c r="V10038"/>
      <c r="W10038"/>
      <c r="X10038"/>
      <c r="Y10038"/>
      <c r="Z10038"/>
      <c r="AA10038"/>
      <c r="AB10038"/>
      <c r="AC10038"/>
    </row>
    <row r="10039" spans="2:29" s="14" customFormat="1" x14ac:dyDescent="0.25">
      <c r="B10039"/>
      <c r="C10039"/>
      <c r="D10039"/>
      <c r="E10039"/>
      <c r="F10039"/>
      <c r="G10039"/>
      <c r="H10039"/>
      <c r="I10039"/>
      <c r="J10039"/>
      <c r="K10039" s="91"/>
      <c r="L10039" s="91"/>
      <c r="M10039" s="91"/>
      <c r="R10039"/>
      <c r="S10039"/>
      <c r="T10039"/>
      <c r="U10039"/>
      <c r="V10039"/>
      <c r="W10039"/>
      <c r="X10039"/>
      <c r="Y10039"/>
      <c r="Z10039"/>
      <c r="AA10039"/>
      <c r="AB10039"/>
      <c r="AC10039"/>
    </row>
    <row r="10040" spans="2:29" s="14" customFormat="1" x14ac:dyDescent="0.25">
      <c r="B10040"/>
      <c r="C10040"/>
      <c r="D10040"/>
      <c r="E10040"/>
      <c r="F10040"/>
      <c r="G10040"/>
      <c r="H10040"/>
      <c r="I10040"/>
      <c r="J10040"/>
      <c r="K10040" s="91"/>
      <c r="L10040" s="91"/>
      <c r="M10040" s="91"/>
      <c r="R10040"/>
      <c r="S10040"/>
      <c r="T10040"/>
      <c r="U10040"/>
      <c r="V10040"/>
      <c r="W10040"/>
      <c r="X10040"/>
      <c r="Y10040"/>
      <c r="Z10040"/>
      <c r="AA10040"/>
      <c r="AB10040"/>
      <c r="AC10040"/>
    </row>
    <row r="10041" spans="2:29" s="14" customFormat="1" x14ac:dyDescent="0.25">
      <c r="B10041"/>
      <c r="C10041"/>
      <c r="D10041"/>
      <c r="E10041"/>
      <c r="F10041"/>
      <c r="G10041"/>
      <c r="H10041"/>
      <c r="I10041"/>
      <c r="J10041"/>
      <c r="K10041" s="91"/>
      <c r="L10041" s="91"/>
      <c r="M10041" s="91"/>
      <c r="R10041"/>
      <c r="S10041"/>
      <c r="T10041"/>
      <c r="U10041"/>
      <c r="V10041"/>
      <c r="W10041"/>
      <c r="X10041"/>
      <c r="Y10041"/>
      <c r="Z10041"/>
      <c r="AA10041"/>
      <c r="AB10041"/>
      <c r="AC10041"/>
    </row>
    <row r="10042" spans="2:29" s="14" customFormat="1" x14ac:dyDescent="0.25">
      <c r="B10042"/>
      <c r="C10042"/>
      <c r="D10042"/>
      <c r="E10042"/>
      <c r="F10042"/>
      <c r="G10042"/>
      <c r="H10042"/>
      <c r="I10042"/>
      <c r="J10042"/>
      <c r="K10042" s="91"/>
      <c r="L10042" s="91"/>
      <c r="M10042" s="91"/>
      <c r="R10042"/>
      <c r="S10042"/>
      <c r="T10042"/>
      <c r="U10042"/>
      <c r="V10042"/>
      <c r="W10042"/>
      <c r="X10042"/>
      <c r="Y10042"/>
      <c r="Z10042"/>
      <c r="AA10042"/>
      <c r="AB10042"/>
      <c r="AC10042"/>
    </row>
    <row r="10043" spans="2:29" s="14" customFormat="1" x14ac:dyDescent="0.25">
      <c r="B10043"/>
      <c r="C10043"/>
      <c r="D10043"/>
      <c r="E10043"/>
      <c r="F10043"/>
      <c r="G10043"/>
      <c r="H10043"/>
      <c r="I10043"/>
      <c r="J10043"/>
      <c r="K10043" s="91"/>
      <c r="L10043" s="91"/>
      <c r="M10043" s="91"/>
      <c r="R10043"/>
      <c r="S10043"/>
      <c r="T10043"/>
      <c r="U10043"/>
      <c r="V10043"/>
      <c r="W10043"/>
      <c r="X10043"/>
      <c r="Y10043"/>
      <c r="Z10043"/>
      <c r="AA10043"/>
      <c r="AB10043"/>
      <c r="AC10043"/>
    </row>
    <row r="10044" spans="2:29" s="14" customFormat="1" x14ac:dyDescent="0.25">
      <c r="B10044"/>
      <c r="C10044"/>
      <c r="D10044"/>
      <c r="E10044"/>
      <c r="F10044"/>
      <c r="G10044"/>
      <c r="H10044"/>
      <c r="I10044"/>
      <c r="J10044"/>
      <c r="K10044" s="91"/>
      <c r="L10044" s="91"/>
      <c r="M10044" s="91"/>
      <c r="R10044"/>
      <c r="S10044"/>
      <c r="T10044"/>
      <c r="U10044"/>
      <c r="V10044"/>
      <c r="W10044"/>
      <c r="X10044"/>
      <c r="Y10044"/>
      <c r="Z10044"/>
      <c r="AA10044"/>
      <c r="AB10044"/>
      <c r="AC10044"/>
    </row>
    <row r="10045" spans="2:29" s="14" customFormat="1" x14ac:dyDescent="0.25">
      <c r="B10045"/>
      <c r="C10045"/>
      <c r="D10045"/>
      <c r="E10045"/>
      <c r="F10045"/>
      <c r="G10045"/>
      <c r="H10045"/>
      <c r="I10045"/>
      <c r="J10045"/>
      <c r="K10045" s="91"/>
      <c r="L10045" s="91"/>
      <c r="M10045" s="91"/>
      <c r="R10045"/>
      <c r="S10045"/>
      <c r="T10045"/>
      <c r="U10045"/>
      <c r="V10045"/>
      <c r="W10045"/>
      <c r="X10045"/>
      <c r="Y10045"/>
      <c r="Z10045"/>
      <c r="AA10045"/>
      <c r="AB10045"/>
      <c r="AC10045"/>
    </row>
    <row r="10046" spans="2:29" s="14" customFormat="1" x14ac:dyDescent="0.25">
      <c r="B10046"/>
      <c r="C10046"/>
      <c r="D10046"/>
      <c r="E10046"/>
      <c r="F10046"/>
      <c r="G10046"/>
      <c r="H10046"/>
      <c r="I10046"/>
      <c r="J10046"/>
      <c r="K10046" s="91"/>
      <c r="L10046" s="91"/>
      <c r="M10046" s="91"/>
      <c r="R10046"/>
      <c r="S10046"/>
      <c r="T10046"/>
      <c r="U10046"/>
      <c r="V10046"/>
      <c r="W10046"/>
      <c r="X10046"/>
      <c r="Y10046"/>
      <c r="Z10046"/>
      <c r="AA10046"/>
      <c r="AB10046"/>
      <c r="AC10046"/>
    </row>
    <row r="10047" spans="2:29" s="14" customFormat="1" x14ac:dyDescent="0.25">
      <c r="B10047"/>
      <c r="C10047"/>
      <c r="D10047"/>
      <c r="E10047"/>
      <c r="F10047"/>
      <c r="G10047"/>
      <c r="H10047"/>
      <c r="I10047"/>
      <c r="J10047"/>
      <c r="K10047" s="91"/>
      <c r="L10047" s="91"/>
      <c r="M10047" s="91"/>
      <c r="R10047"/>
      <c r="S10047"/>
      <c r="T10047"/>
      <c r="U10047"/>
      <c r="V10047"/>
      <c r="W10047"/>
      <c r="X10047"/>
      <c r="Y10047"/>
      <c r="Z10047"/>
      <c r="AA10047"/>
      <c r="AB10047"/>
      <c r="AC10047"/>
    </row>
    <row r="10048" spans="2:29" s="14" customFormat="1" x14ac:dyDescent="0.25">
      <c r="B10048"/>
      <c r="C10048"/>
      <c r="D10048"/>
      <c r="E10048"/>
      <c r="F10048"/>
      <c r="G10048"/>
      <c r="H10048"/>
      <c r="I10048"/>
      <c r="J10048"/>
      <c r="K10048" s="91"/>
      <c r="L10048" s="91"/>
      <c r="M10048" s="91"/>
      <c r="R10048"/>
      <c r="S10048"/>
      <c r="T10048"/>
      <c r="U10048"/>
      <c r="V10048"/>
      <c r="W10048"/>
      <c r="X10048"/>
      <c r="Y10048"/>
      <c r="Z10048"/>
      <c r="AA10048"/>
      <c r="AB10048"/>
      <c r="AC10048"/>
    </row>
    <row r="10049" spans="2:29" s="14" customFormat="1" x14ac:dyDescent="0.25">
      <c r="B10049"/>
      <c r="C10049"/>
      <c r="D10049"/>
      <c r="E10049"/>
      <c r="F10049"/>
      <c r="G10049"/>
      <c r="H10049"/>
      <c r="I10049"/>
      <c r="J10049"/>
      <c r="K10049" s="91"/>
      <c r="L10049" s="91"/>
      <c r="M10049" s="91"/>
      <c r="R10049"/>
      <c r="S10049"/>
      <c r="T10049"/>
      <c r="U10049"/>
      <c r="V10049"/>
      <c r="W10049"/>
      <c r="X10049"/>
      <c r="Y10049"/>
      <c r="Z10049"/>
      <c r="AA10049"/>
      <c r="AB10049"/>
      <c r="AC10049"/>
    </row>
    <row r="10050" spans="2:29" s="14" customFormat="1" x14ac:dyDescent="0.25">
      <c r="B10050"/>
      <c r="C10050"/>
      <c r="D10050"/>
      <c r="E10050"/>
      <c r="F10050"/>
      <c r="G10050"/>
      <c r="H10050"/>
      <c r="I10050"/>
      <c r="J10050"/>
      <c r="K10050" s="91"/>
      <c r="L10050" s="91"/>
      <c r="M10050" s="91"/>
      <c r="R10050"/>
      <c r="S10050"/>
      <c r="T10050"/>
      <c r="U10050"/>
      <c r="V10050"/>
      <c r="W10050"/>
      <c r="X10050"/>
      <c r="Y10050"/>
      <c r="Z10050"/>
      <c r="AA10050"/>
      <c r="AB10050"/>
      <c r="AC10050"/>
    </row>
    <row r="10051" spans="2:29" s="14" customFormat="1" x14ac:dyDescent="0.25">
      <c r="B10051"/>
      <c r="C10051"/>
      <c r="D10051"/>
      <c r="E10051"/>
      <c r="F10051"/>
      <c r="G10051"/>
      <c r="H10051"/>
      <c r="I10051"/>
      <c r="J10051"/>
      <c r="K10051" s="91"/>
      <c r="L10051" s="91"/>
      <c r="M10051" s="91"/>
      <c r="R10051"/>
      <c r="S10051"/>
      <c r="T10051"/>
      <c r="U10051"/>
      <c r="V10051"/>
      <c r="W10051"/>
      <c r="X10051"/>
      <c r="Y10051"/>
      <c r="Z10051"/>
      <c r="AA10051"/>
      <c r="AB10051"/>
      <c r="AC10051"/>
    </row>
    <row r="10052" spans="2:29" s="14" customFormat="1" x14ac:dyDescent="0.25">
      <c r="B10052"/>
      <c r="C10052"/>
      <c r="D10052"/>
      <c r="E10052"/>
      <c r="F10052"/>
      <c r="G10052"/>
      <c r="H10052"/>
      <c r="I10052"/>
      <c r="J10052"/>
      <c r="K10052" s="91"/>
      <c r="L10052" s="91"/>
      <c r="M10052" s="91"/>
      <c r="R10052"/>
      <c r="S10052"/>
      <c r="T10052"/>
      <c r="U10052"/>
      <c r="V10052"/>
      <c r="W10052"/>
      <c r="X10052"/>
      <c r="Y10052"/>
      <c r="Z10052"/>
      <c r="AA10052"/>
      <c r="AB10052"/>
      <c r="AC10052"/>
    </row>
    <row r="10053" spans="2:29" s="14" customFormat="1" x14ac:dyDescent="0.25">
      <c r="B10053"/>
      <c r="C10053"/>
      <c r="D10053"/>
      <c r="E10053"/>
      <c r="F10053"/>
      <c r="G10053"/>
      <c r="H10053"/>
      <c r="I10053"/>
      <c r="J10053"/>
      <c r="K10053" s="91"/>
      <c r="L10053" s="91"/>
      <c r="M10053" s="91"/>
      <c r="R10053"/>
      <c r="S10053"/>
      <c r="T10053"/>
      <c r="U10053"/>
      <c r="V10053"/>
      <c r="W10053"/>
      <c r="X10053"/>
      <c r="Y10053"/>
      <c r="Z10053"/>
      <c r="AA10053"/>
      <c r="AB10053"/>
      <c r="AC10053"/>
    </row>
    <row r="10054" spans="2:29" s="14" customFormat="1" x14ac:dyDescent="0.25">
      <c r="B10054"/>
      <c r="C10054"/>
      <c r="D10054"/>
      <c r="E10054"/>
      <c r="F10054"/>
      <c r="G10054"/>
      <c r="H10054"/>
      <c r="I10054"/>
      <c r="J10054"/>
      <c r="K10054" s="91"/>
      <c r="L10054" s="91"/>
      <c r="M10054" s="91"/>
      <c r="R10054"/>
      <c r="S10054"/>
      <c r="T10054"/>
      <c r="U10054"/>
      <c r="V10054"/>
      <c r="W10054"/>
      <c r="X10054"/>
      <c r="Y10054"/>
      <c r="Z10054"/>
      <c r="AA10054"/>
      <c r="AB10054"/>
      <c r="AC10054"/>
    </row>
    <row r="10055" spans="2:29" s="14" customFormat="1" x14ac:dyDescent="0.25">
      <c r="B10055"/>
      <c r="C10055"/>
      <c r="D10055"/>
      <c r="E10055"/>
      <c r="F10055"/>
      <c r="G10055"/>
      <c r="H10055"/>
      <c r="I10055"/>
      <c r="J10055"/>
      <c r="K10055" s="91"/>
      <c r="L10055" s="91"/>
      <c r="M10055" s="91"/>
      <c r="R10055"/>
      <c r="S10055"/>
      <c r="T10055"/>
      <c r="U10055"/>
      <c r="V10055"/>
      <c r="W10055"/>
      <c r="X10055"/>
      <c r="Y10055"/>
      <c r="Z10055"/>
      <c r="AA10055"/>
      <c r="AB10055"/>
      <c r="AC10055"/>
    </row>
    <row r="10056" spans="2:29" s="14" customFormat="1" x14ac:dyDescent="0.25">
      <c r="B10056"/>
      <c r="C10056"/>
      <c r="D10056"/>
      <c r="E10056"/>
      <c r="F10056"/>
      <c r="G10056"/>
      <c r="H10056"/>
      <c r="I10056"/>
      <c r="J10056"/>
      <c r="K10056" s="91"/>
      <c r="L10056" s="91"/>
      <c r="M10056" s="91"/>
      <c r="R10056"/>
      <c r="S10056"/>
      <c r="T10056"/>
      <c r="U10056"/>
      <c r="V10056"/>
      <c r="W10056"/>
      <c r="X10056"/>
      <c r="Y10056"/>
      <c r="Z10056"/>
      <c r="AA10056"/>
      <c r="AB10056"/>
      <c r="AC10056"/>
    </row>
    <row r="10057" spans="2:29" s="14" customFormat="1" x14ac:dyDescent="0.25">
      <c r="B10057"/>
      <c r="C10057"/>
      <c r="D10057"/>
      <c r="E10057"/>
      <c r="F10057"/>
      <c r="G10057"/>
      <c r="H10057"/>
      <c r="I10057"/>
      <c r="J10057"/>
      <c r="K10057" s="91"/>
      <c r="L10057" s="91"/>
      <c r="M10057" s="91"/>
      <c r="R10057"/>
      <c r="S10057"/>
      <c r="T10057"/>
      <c r="U10057"/>
      <c r="V10057"/>
      <c r="W10057"/>
      <c r="X10057"/>
      <c r="Y10057"/>
      <c r="Z10057"/>
      <c r="AA10057"/>
      <c r="AB10057"/>
      <c r="AC10057"/>
    </row>
    <row r="10058" spans="2:29" s="14" customFormat="1" x14ac:dyDescent="0.25">
      <c r="B10058"/>
      <c r="C10058"/>
      <c r="D10058"/>
      <c r="E10058"/>
      <c r="F10058"/>
      <c r="G10058"/>
      <c r="H10058"/>
      <c r="I10058"/>
      <c r="J10058"/>
      <c r="K10058" s="91"/>
      <c r="L10058" s="91"/>
      <c r="M10058" s="91"/>
      <c r="R10058"/>
      <c r="S10058"/>
      <c r="T10058"/>
      <c r="U10058"/>
      <c r="V10058"/>
      <c r="W10058"/>
      <c r="X10058"/>
      <c r="Y10058"/>
      <c r="Z10058"/>
      <c r="AA10058"/>
      <c r="AB10058"/>
      <c r="AC10058"/>
    </row>
    <row r="10059" spans="2:29" s="14" customFormat="1" x14ac:dyDescent="0.25">
      <c r="B10059"/>
      <c r="C10059"/>
      <c r="D10059"/>
      <c r="E10059"/>
      <c r="F10059"/>
      <c r="G10059"/>
      <c r="H10059"/>
      <c r="I10059"/>
      <c r="J10059"/>
      <c r="K10059" s="91"/>
      <c r="L10059" s="91"/>
      <c r="M10059" s="91"/>
      <c r="R10059"/>
      <c r="S10059"/>
      <c r="T10059"/>
      <c r="U10059"/>
      <c r="V10059"/>
      <c r="W10059"/>
      <c r="X10059"/>
      <c r="Y10059"/>
      <c r="Z10059"/>
      <c r="AA10059"/>
      <c r="AB10059"/>
      <c r="AC10059"/>
    </row>
    <row r="10060" spans="2:29" s="14" customFormat="1" x14ac:dyDescent="0.25">
      <c r="B10060"/>
      <c r="C10060"/>
      <c r="D10060"/>
      <c r="E10060"/>
      <c r="F10060"/>
      <c r="G10060"/>
      <c r="H10060"/>
      <c r="I10060"/>
      <c r="J10060"/>
      <c r="K10060" s="91"/>
      <c r="L10060" s="91"/>
      <c r="M10060" s="91"/>
      <c r="R10060"/>
      <c r="S10060"/>
      <c r="T10060"/>
      <c r="U10060"/>
      <c r="V10060"/>
      <c r="W10060"/>
      <c r="X10060"/>
      <c r="Y10060"/>
      <c r="Z10060"/>
      <c r="AA10060"/>
      <c r="AB10060"/>
      <c r="AC10060"/>
    </row>
    <row r="10061" spans="2:29" s="14" customFormat="1" x14ac:dyDescent="0.25">
      <c r="B10061"/>
      <c r="C10061"/>
      <c r="D10061"/>
      <c r="E10061"/>
      <c r="F10061"/>
      <c r="G10061"/>
      <c r="H10061"/>
      <c r="I10061"/>
      <c r="J10061"/>
      <c r="K10061" s="91"/>
      <c r="L10061" s="91"/>
      <c r="M10061" s="91"/>
      <c r="R10061"/>
      <c r="S10061"/>
      <c r="T10061"/>
      <c r="U10061"/>
      <c r="V10061"/>
      <c r="W10061"/>
      <c r="X10061"/>
      <c r="Y10061"/>
      <c r="Z10061"/>
      <c r="AA10061"/>
      <c r="AB10061"/>
      <c r="AC10061"/>
    </row>
    <row r="10062" spans="2:29" s="14" customFormat="1" x14ac:dyDescent="0.25">
      <c r="B10062"/>
      <c r="C10062"/>
      <c r="D10062"/>
      <c r="E10062"/>
      <c r="F10062"/>
      <c r="G10062"/>
      <c r="H10062"/>
      <c r="I10062"/>
      <c r="J10062"/>
      <c r="K10062" s="91"/>
      <c r="L10062" s="91"/>
      <c r="M10062" s="91"/>
      <c r="R10062"/>
      <c r="S10062"/>
      <c r="T10062"/>
      <c r="U10062"/>
      <c r="V10062"/>
      <c r="W10062"/>
      <c r="X10062"/>
      <c r="Y10062"/>
      <c r="Z10062"/>
      <c r="AA10062"/>
      <c r="AB10062"/>
      <c r="AC10062"/>
    </row>
    <row r="10063" spans="2:29" s="14" customFormat="1" x14ac:dyDescent="0.25">
      <c r="B10063"/>
      <c r="C10063"/>
      <c r="D10063"/>
      <c r="E10063"/>
      <c r="F10063"/>
      <c r="G10063"/>
      <c r="H10063"/>
      <c r="I10063"/>
      <c r="J10063"/>
      <c r="K10063" s="91"/>
      <c r="L10063" s="91"/>
      <c r="M10063" s="91"/>
      <c r="R10063"/>
      <c r="S10063"/>
      <c r="T10063"/>
      <c r="U10063"/>
      <c r="V10063"/>
      <c r="W10063"/>
      <c r="X10063"/>
      <c r="Y10063"/>
      <c r="Z10063"/>
      <c r="AA10063"/>
      <c r="AB10063"/>
      <c r="AC10063"/>
    </row>
    <row r="10064" spans="2:29" s="14" customFormat="1" x14ac:dyDescent="0.25">
      <c r="B10064"/>
      <c r="C10064"/>
      <c r="D10064"/>
      <c r="E10064"/>
      <c r="F10064"/>
      <c r="G10064"/>
      <c r="H10064"/>
      <c r="I10064"/>
      <c r="J10064"/>
      <c r="K10064" s="91"/>
      <c r="L10064" s="91"/>
      <c r="M10064" s="91"/>
      <c r="R10064"/>
      <c r="S10064"/>
      <c r="T10064"/>
      <c r="U10064"/>
      <c r="V10064"/>
      <c r="W10064"/>
      <c r="X10064"/>
      <c r="Y10064"/>
      <c r="Z10064"/>
      <c r="AA10064"/>
      <c r="AB10064"/>
      <c r="AC10064"/>
    </row>
    <row r="10065" spans="2:29" s="14" customFormat="1" x14ac:dyDescent="0.25">
      <c r="B10065"/>
      <c r="C10065"/>
      <c r="D10065"/>
      <c r="E10065"/>
      <c r="F10065"/>
      <c r="G10065"/>
      <c r="H10065"/>
      <c r="I10065"/>
      <c r="J10065"/>
      <c r="K10065" s="91"/>
      <c r="L10065" s="91"/>
      <c r="M10065" s="91"/>
      <c r="R10065"/>
      <c r="S10065"/>
      <c r="T10065"/>
      <c r="U10065"/>
      <c r="V10065"/>
      <c r="W10065"/>
      <c r="X10065"/>
      <c r="Y10065"/>
      <c r="Z10065"/>
      <c r="AA10065"/>
      <c r="AB10065"/>
      <c r="AC10065"/>
    </row>
    <row r="10066" spans="2:29" s="14" customFormat="1" x14ac:dyDescent="0.25">
      <c r="B10066"/>
      <c r="C10066"/>
      <c r="D10066"/>
      <c r="E10066"/>
      <c r="F10066"/>
      <c r="G10066"/>
      <c r="H10066"/>
      <c r="I10066"/>
      <c r="J10066"/>
      <c r="K10066" s="91"/>
      <c r="L10066" s="91"/>
      <c r="M10066" s="91"/>
      <c r="R10066"/>
      <c r="S10066"/>
      <c r="T10066"/>
      <c r="U10066"/>
      <c r="V10066"/>
      <c r="W10066"/>
      <c r="X10066"/>
      <c r="Y10066"/>
      <c r="Z10066"/>
      <c r="AA10066"/>
      <c r="AB10066"/>
      <c r="AC10066"/>
    </row>
    <row r="10067" spans="2:29" s="14" customFormat="1" x14ac:dyDescent="0.25">
      <c r="B10067"/>
      <c r="C10067"/>
      <c r="D10067"/>
      <c r="E10067"/>
      <c r="F10067"/>
      <c r="G10067"/>
      <c r="H10067"/>
      <c r="I10067"/>
      <c r="J10067"/>
      <c r="K10067" s="91"/>
      <c r="L10067" s="91"/>
      <c r="M10067" s="91"/>
      <c r="R10067"/>
      <c r="S10067"/>
      <c r="T10067"/>
      <c r="U10067"/>
      <c r="V10067"/>
      <c r="W10067"/>
      <c r="X10067"/>
      <c r="Y10067"/>
      <c r="Z10067"/>
      <c r="AA10067"/>
      <c r="AB10067"/>
      <c r="AC10067"/>
    </row>
    <row r="10068" spans="2:29" s="14" customFormat="1" x14ac:dyDescent="0.25">
      <c r="B10068"/>
      <c r="C10068"/>
      <c r="D10068"/>
      <c r="E10068"/>
      <c r="F10068"/>
      <c r="G10068"/>
      <c r="H10068"/>
      <c r="I10068"/>
      <c r="J10068"/>
      <c r="K10068" s="91"/>
      <c r="L10068" s="91"/>
      <c r="M10068" s="91"/>
      <c r="R10068"/>
      <c r="S10068"/>
      <c r="T10068"/>
      <c r="U10068"/>
      <c r="V10068"/>
      <c r="W10068"/>
      <c r="X10068"/>
      <c r="Y10068"/>
      <c r="Z10068"/>
      <c r="AA10068"/>
      <c r="AB10068"/>
      <c r="AC10068"/>
    </row>
    <row r="10069" spans="2:29" s="14" customFormat="1" x14ac:dyDescent="0.25">
      <c r="B10069"/>
      <c r="C10069"/>
      <c r="D10069"/>
      <c r="E10069"/>
      <c r="F10069"/>
      <c r="G10069"/>
      <c r="H10069"/>
      <c r="I10069"/>
      <c r="J10069"/>
      <c r="K10069" s="91"/>
      <c r="L10069" s="91"/>
      <c r="M10069" s="91"/>
      <c r="R10069"/>
      <c r="S10069"/>
      <c r="T10069"/>
      <c r="U10069"/>
      <c r="V10069"/>
      <c r="W10069"/>
      <c r="X10069"/>
      <c r="Y10069"/>
      <c r="Z10069"/>
      <c r="AA10069"/>
      <c r="AB10069"/>
      <c r="AC10069"/>
    </row>
    <row r="10070" spans="2:29" s="14" customFormat="1" x14ac:dyDescent="0.25">
      <c r="B10070"/>
      <c r="C10070"/>
      <c r="D10070"/>
      <c r="E10070"/>
      <c r="F10070"/>
      <c r="G10070"/>
      <c r="H10070"/>
      <c r="I10070"/>
      <c r="J10070"/>
      <c r="K10070" s="91"/>
      <c r="L10070" s="91"/>
      <c r="M10070" s="91"/>
      <c r="R10070"/>
      <c r="S10070"/>
      <c r="T10070"/>
      <c r="U10070"/>
      <c r="V10070"/>
      <c r="W10070"/>
      <c r="X10070"/>
      <c r="Y10070"/>
      <c r="Z10070"/>
      <c r="AA10070"/>
      <c r="AB10070"/>
      <c r="AC10070"/>
    </row>
    <row r="10071" spans="2:29" s="14" customFormat="1" x14ac:dyDescent="0.25">
      <c r="B10071"/>
      <c r="C10071"/>
      <c r="D10071"/>
      <c r="E10071"/>
      <c r="F10071"/>
      <c r="G10071"/>
      <c r="H10071"/>
      <c r="I10071"/>
      <c r="J10071"/>
      <c r="K10071" s="91"/>
      <c r="L10071" s="91"/>
      <c r="M10071" s="91"/>
      <c r="R10071"/>
      <c r="S10071"/>
      <c r="T10071"/>
      <c r="U10071"/>
      <c r="V10071"/>
      <c r="W10071"/>
      <c r="X10071"/>
      <c r="Y10071"/>
      <c r="Z10071"/>
      <c r="AA10071"/>
      <c r="AB10071"/>
      <c r="AC10071"/>
    </row>
    <row r="10072" spans="2:29" s="14" customFormat="1" x14ac:dyDescent="0.25">
      <c r="B10072"/>
      <c r="C10072"/>
      <c r="D10072"/>
      <c r="E10072"/>
      <c r="F10072"/>
      <c r="G10072"/>
      <c r="H10072"/>
      <c r="I10072"/>
      <c r="J10072"/>
      <c r="K10072" s="91"/>
      <c r="L10072" s="91"/>
      <c r="M10072" s="91"/>
      <c r="R10072"/>
      <c r="S10072"/>
      <c r="T10072"/>
      <c r="U10072"/>
      <c r="V10072"/>
      <c r="W10072"/>
      <c r="X10072"/>
      <c r="Y10072"/>
      <c r="Z10072"/>
      <c r="AA10072"/>
      <c r="AB10072"/>
      <c r="AC10072"/>
    </row>
    <row r="10073" spans="2:29" s="14" customFormat="1" x14ac:dyDescent="0.25">
      <c r="B10073"/>
      <c r="C10073"/>
      <c r="D10073"/>
      <c r="E10073"/>
      <c r="F10073"/>
      <c r="G10073"/>
      <c r="H10073"/>
      <c r="I10073"/>
      <c r="J10073"/>
      <c r="K10073" s="91"/>
      <c r="L10073" s="91"/>
      <c r="M10073" s="91"/>
      <c r="R10073"/>
      <c r="S10073"/>
      <c r="T10073"/>
      <c r="U10073"/>
      <c r="V10073"/>
      <c r="W10073"/>
      <c r="X10073"/>
      <c r="Y10073"/>
      <c r="Z10073"/>
      <c r="AA10073"/>
      <c r="AB10073"/>
      <c r="AC10073"/>
    </row>
    <row r="10074" spans="2:29" s="14" customFormat="1" x14ac:dyDescent="0.25">
      <c r="B10074"/>
      <c r="C10074"/>
      <c r="D10074"/>
      <c r="E10074"/>
      <c r="F10074"/>
      <c r="G10074"/>
      <c r="H10074"/>
      <c r="I10074"/>
      <c r="J10074"/>
      <c r="K10074" s="91"/>
      <c r="L10074" s="91"/>
      <c r="M10074" s="91"/>
      <c r="R10074"/>
      <c r="S10074"/>
      <c r="T10074"/>
      <c r="U10074"/>
      <c r="V10074"/>
      <c r="W10074"/>
      <c r="X10074"/>
      <c r="Y10074"/>
      <c r="Z10074"/>
      <c r="AA10074"/>
      <c r="AB10074"/>
      <c r="AC10074"/>
    </row>
    <row r="10075" spans="2:29" s="14" customFormat="1" x14ac:dyDescent="0.25">
      <c r="B10075"/>
      <c r="C10075"/>
      <c r="D10075"/>
      <c r="E10075"/>
      <c r="F10075"/>
      <c r="G10075"/>
      <c r="H10075"/>
      <c r="I10075"/>
      <c r="J10075"/>
      <c r="K10075" s="91"/>
      <c r="L10075" s="91"/>
      <c r="M10075" s="91"/>
      <c r="R10075"/>
      <c r="S10075"/>
      <c r="T10075"/>
      <c r="U10075"/>
      <c r="V10075"/>
      <c r="W10075"/>
      <c r="X10075"/>
      <c r="Y10075"/>
      <c r="Z10075"/>
      <c r="AA10075"/>
      <c r="AB10075"/>
      <c r="AC10075"/>
    </row>
    <row r="10076" spans="2:29" s="14" customFormat="1" x14ac:dyDescent="0.25">
      <c r="B10076"/>
      <c r="C10076"/>
      <c r="D10076"/>
      <c r="E10076"/>
      <c r="F10076"/>
      <c r="G10076"/>
      <c r="H10076"/>
      <c r="I10076"/>
      <c r="J10076"/>
      <c r="K10076" s="91"/>
      <c r="L10076" s="91"/>
      <c r="M10076" s="91"/>
      <c r="R10076"/>
      <c r="S10076"/>
      <c r="T10076"/>
      <c r="U10076"/>
      <c r="V10076"/>
      <c r="W10076"/>
      <c r="X10076"/>
      <c r="Y10076"/>
      <c r="Z10076"/>
      <c r="AA10076"/>
      <c r="AB10076"/>
      <c r="AC10076"/>
    </row>
    <row r="10077" spans="2:29" s="14" customFormat="1" x14ac:dyDescent="0.25">
      <c r="B10077"/>
      <c r="C10077"/>
      <c r="D10077"/>
      <c r="E10077"/>
      <c r="F10077"/>
      <c r="G10077"/>
      <c r="H10077"/>
      <c r="I10077"/>
      <c r="J10077"/>
      <c r="K10077" s="91"/>
      <c r="L10077" s="91"/>
      <c r="M10077" s="91"/>
      <c r="R10077"/>
      <c r="S10077"/>
      <c r="T10077"/>
      <c r="U10077"/>
      <c r="V10077"/>
      <c r="W10077"/>
      <c r="X10077"/>
      <c r="Y10077"/>
      <c r="Z10077"/>
      <c r="AA10077"/>
      <c r="AB10077"/>
      <c r="AC10077"/>
    </row>
    <row r="10078" spans="2:29" s="14" customFormat="1" x14ac:dyDescent="0.25">
      <c r="B10078"/>
      <c r="C10078"/>
      <c r="D10078"/>
      <c r="E10078"/>
      <c r="F10078"/>
      <c r="G10078"/>
      <c r="H10078"/>
      <c r="I10078"/>
      <c r="J10078"/>
      <c r="K10078" s="91"/>
      <c r="L10078" s="91"/>
      <c r="M10078" s="91"/>
      <c r="R10078"/>
      <c r="S10078"/>
      <c r="T10078"/>
      <c r="U10078"/>
      <c r="V10078"/>
      <c r="W10078"/>
      <c r="X10078"/>
      <c r="Y10078"/>
      <c r="Z10078"/>
      <c r="AA10078"/>
      <c r="AB10078"/>
      <c r="AC10078"/>
    </row>
    <row r="10079" spans="2:29" s="14" customFormat="1" x14ac:dyDescent="0.25">
      <c r="B10079"/>
      <c r="C10079"/>
      <c r="D10079"/>
      <c r="E10079"/>
      <c r="F10079"/>
      <c r="G10079"/>
      <c r="H10079"/>
      <c r="I10079"/>
      <c r="J10079"/>
      <c r="K10079" s="91"/>
      <c r="L10079" s="91"/>
      <c r="M10079" s="91"/>
      <c r="R10079"/>
      <c r="S10079"/>
      <c r="T10079"/>
      <c r="U10079"/>
      <c r="V10079"/>
      <c r="W10079"/>
      <c r="X10079"/>
      <c r="Y10079"/>
      <c r="Z10079"/>
      <c r="AA10079"/>
      <c r="AB10079"/>
      <c r="AC10079"/>
    </row>
    <row r="10080" spans="2:29" s="14" customFormat="1" x14ac:dyDescent="0.25">
      <c r="B10080"/>
      <c r="C10080"/>
      <c r="D10080"/>
      <c r="E10080"/>
      <c r="F10080"/>
      <c r="G10080"/>
      <c r="H10080"/>
      <c r="I10080"/>
      <c r="J10080"/>
      <c r="K10080" s="91"/>
      <c r="L10080" s="91"/>
      <c r="M10080" s="91"/>
      <c r="R10080"/>
      <c r="S10080"/>
      <c r="T10080"/>
      <c r="U10080"/>
      <c r="V10080"/>
      <c r="W10080"/>
      <c r="X10080"/>
      <c r="Y10080"/>
      <c r="Z10080"/>
      <c r="AA10080"/>
      <c r="AB10080"/>
      <c r="AC10080"/>
    </row>
    <row r="10081" spans="2:29" s="14" customFormat="1" x14ac:dyDescent="0.25">
      <c r="B10081"/>
      <c r="C10081"/>
      <c r="D10081"/>
      <c r="E10081"/>
      <c r="F10081"/>
      <c r="G10081"/>
      <c r="H10081"/>
      <c r="I10081"/>
      <c r="J10081"/>
      <c r="K10081" s="91"/>
      <c r="L10081" s="91"/>
      <c r="M10081" s="91"/>
      <c r="R10081"/>
      <c r="S10081"/>
      <c r="T10081"/>
      <c r="U10081"/>
      <c r="V10081"/>
      <c r="W10081"/>
      <c r="X10081"/>
      <c r="Y10081"/>
      <c r="Z10081"/>
      <c r="AA10081"/>
      <c r="AB10081"/>
      <c r="AC10081"/>
    </row>
    <row r="10082" spans="2:29" s="14" customFormat="1" x14ac:dyDescent="0.25">
      <c r="B10082"/>
      <c r="C10082"/>
      <c r="D10082"/>
      <c r="E10082"/>
      <c r="F10082"/>
      <c r="G10082"/>
      <c r="H10082"/>
      <c r="I10082"/>
      <c r="J10082"/>
      <c r="K10082" s="91"/>
      <c r="L10082" s="91"/>
      <c r="M10082" s="91"/>
      <c r="R10082"/>
      <c r="S10082"/>
      <c r="T10082"/>
      <c r="U10082"/>
      <c r="V10082"/>
      <c r="W10082"/>
      <c r="X10082"/>
      <c r="Y10082"/>
      <c r="Z10082"/>
      <c r="AA10082"/>
      <c r="AB10082"/>
      <c r="AC10082"/>
    </row>
    <row r="10083" spans="2:29" s="14" customFormat="1" x14ac:dyDescent="0.25">
      <c r="B10083"/>
      <c r="C10083"/>
      <c r="D10083"/>
      <c r="E10083"/>
      <c r="F10083"/>
      <c r="G10083"/>
      <c r="H10083"/>
      <c r="I10083"/>
      <c r="J10083"/>
      <c r="K10083" s="91"/>
      <c r="L10083" s="91"/>
      <c r="M10083" s="91"/>
      <c r="R10083"/>
      <c r="S10083"/>
      <c r="T10083"/>
      <c r="U10083"/>
      <c r="V10083"/>
      <c r="W10083"/>
      <c r="X10083"/>
      <c r="Y10083"/>
      <c r="Z10083"/>
      <c r="AA10083"/>
      <c r="AB10083"/>
      <c r="AC10083"/>
    </row>
    <row r="10084" spans="2:29" s="14" customFormat="1" x14ac:dyDescent="0.25">
      <c r="B10084"/>
      <c r="C10084"/>
      <c r="D10084"/>
      <c r="E10084"/>
      <c r="F10084"/>
      <c r="G10084"/>
      <c r="H10084"/>
      <c r="I10084"/>
      <c r="J10084"/>
      <c r="K10084" s="91"/>
      <c r="L10084" s="91"/>
      <c r="M10084" s="91"/>
      <c r="R10084"/>
      <c r="S10084"/>
      <c r="T10084"/>
      <c r="U10084"/>
      <c r="V10084"/>
      <c r="W10084"/>
      <c r="X10084"/>
      <c r="Y10084"/>
      <c r="Z10084"/>
      <c r="AA10084"/>
      <c r="AB10084"/>
      <c r="AC10084"/>
    </row>
    <row r="10085" spans="2:29" s="14" customFormat="1" x14ac:dyDescent="0.25">
      <c r="B10085"/>
      <c r="C10085"/>
      <c r="D10085"/>
      <c r="E10085"/>
      <c r="F10085"/>
      <c r="G10085"/>
      <c r="H10085"/>
      <c r="I10085"/>
      <c r="J10085"/>
      <c r="K10085" s="91"/>
      <c r="L10085" s="91"/>
      <c r="M10085" s="91"/>
      <c r="R10085"/>
      <c r="S10085"/>
      <c r="T10085"/>
      <c r="U10085"/>
      <c r="V10085"/>
      <c r="W10085"/>
      <c r="X10085"/>
      <c r="Y10085"/>
      <c r="Z10085"/>
      <c r="AA10085"/>
      <c r="AB10085"/>
      <c r="AC10085"/>
    </row>
    <row r="10086" spans="2:29" s="14" customFormat="1" x14ac:dyDescent="0.25">
      <c r="B10086"/>
      <c r="C10086"/>
      <c r="D10086"/>
      <c r="E10086"/>
      <c r="F10086"/>
      <c r="G10086"/>
      <c r="H10086"/>
      <c r="I10086"/>
      <c r="J10086"/>
      <c r="K10086" s="91"/>
      <c r="L10086" s="91"/>
      <c r="M10086" s="91"/>
      <c r="R10086"/>
      <c r="S10086"/>
      <c r="T10086"/>
      <c r="U10086"/>
      <c r="V10086"/>
      <c r="W10086"/>
      <c r="X10086"/>
      <c r="Y10086"/>
      <c r="Z10086"/>
      <c r="AA10086"/>
      <c r="AB10086"/>
      <c r="AC10086"/>
    </row>
    <row r="10087" spans="2:29" s="14" customFormat="1" x14ac:dyDescent="0.25">
      <c r="B10087"/>
      <c r="C10087"/>
      <c r="D10087"/>
      <c r="E10087"/>
      <c r="F10087"/>
      <c r="G10087"/>
      <c r="H10087"/>
      <c r="I10087"/>
      <c r="J10087"/>
      <c r="K10087" s="91"/>
      <c r="L10087" s="91"/>
      <c r="M10087" s="91"/>
      <c r="R10087"/>
      <c r="S10087"/>
      <c r="T10087"/>
      <c r="U10087"/>
      <c r="V10087"/>
      <c r="W10087"/>
      <c r="X10087"/>
      <c r="Y10087"/>
      <c r="Z10087"/>
      <c r="AA10087"/>
      <c r="AB10087"/>
      <c r="AC10087"/>
    </row>
    <row r="10088" spans="2:29" s="14" customFormat="1" x14ac:dyDescent="0.25">
      <c r="B10088"/>
      <c r="C10088"/>
      <c r="D10088"/>
      <c r="E10088"/>
      <c r="F10088"/>
      <c r="G10088"/>
      <c r="H10088"/>
      <c r="I10088"/>
      <c r="J10088"/>
      <c r="K10088" s="91"/>
      <c r="L10088" s="91"/>
      <c r="M10088" s="91"/>
      <c r="R10088"/>
      <c r="S10088"/>
      <c r="T10088"/>
      <c r="U10088"/>
      <c r="V10088"/>
      <c r="W10088"/>
      <c r="X10088"/>
      <c r="Y10088"/>
      <c r="Z10088"/>
      <c r="AA10088"/>
      <c r="AB10088"/>
      <c r="AC10088"/>
    </row>
    <row r="10089" spans="2:29" s="14" customFormat="1" x14ac:dyDescent="0.25">
      <c r="B10089"/>
      <c r="C10089"/>
      <c r="D10089"/>
      <c r="E10089"/>
      <c r="F10089"/>
      <c r="G10089"/>
      <c r="H10089"/>
      <c r="I10089"/>
      <c r="J10089"/>
      <c r="K10089" s="91"/>
      <c r="L10089" s="91"/>
      <c r="M10089" s="91"/>
      <c r="R10089"/>
      <c r="S10089"/>
      <c r="T10089"/>
      <c r="U10089"/>
      <c r="V10089"/>
      <c r="W10089"/>
      <c r="X10089"/>
      <c r="Y10089"/>
      <c r="Z10089"/>
      <c r="AA10089"/>
      <c r="AB10089"/>
      <c r="AC10089"/>
    </row>
    <row r="10090" spans="2:29" s="14" customFormat="1" x14ac:dyDescent="0.25">
      <c r="B10090"/>
      <c r="C10090"/>
      <c r="D10090"/>
      <c r="E10090"/>
      <c r="F10090"/>
      <c r="G10090"/>
      <c r="H10090"/>
      <c r="I10090"/>
      <c r="J10090"/>
      <c r="K10090" s="91"/>
      <c r="L10090" s="91"/>
      <c r="M10090" s="91"/>
      <c r="R10090"/>
      <c r="S10090"/>
      <c r="T10090"/>
      <c r="U10090"/>
      <c r="V10090"/>
      <c r="W10090"/>
      <c r="X10090"/>
      <c r="Y10090"/>
      <c r="Z10090"/>
      <c r="AA10090"/>
      <c r="AB10090"/>
      <c r="AC10090"/>
    </row>
    <row r="10091" spans="2:29" s="14" customFormat="1" x14ac:dyDescent="0.25">
      <c r="B10091"/>
      <c r="C10091"/>
      <c r="D10091"/>
      <c r="E10091"/>
      <c r="F10091"/>
      <c r="G10091"/>
      <c r="H10091"/>
      <c r="I10091"/>
      <c r="J10091"/>
      <c r="K10091" s="91"/>
      <c r="L10091" s="91"/>
      <c r="M10091" s="91"/>
      <c r="R10091"/>
      <c r="S10091"/>
      <c r="T10091"/>
      <c r="U10091"/>
      <c r="V10091"/>
      <c r="W10091"/>
      <c r="X10091"/>
      <c r="Y10091"/>
      <c r="Z10091"/>
      <c r="AA10091"/>
      <c r="AB10091"/>
      <c r="AC10091"/>
    </row>
    <row r="10092" spans="2:29" s="14" customFormat="1" x14ac:dyDescent="0.25">
      <c r="B10092"/>
      <c r="C10092"/>
      <c r="D10092"/>
      <c r="E10092"/>
      <c r="F10092"/>
      <c r="G10092"/>
      <c r="H10092"/>
      <c r="I10092"/>
      <c r="J10092"/>
      <c r="K10092" s="91"/>
      <c r="L10092" s="91"/>
      <c r="M10092" s="91"/>
      <c r="R10092"/>
      <c r="S10092"/>
      <c r="T10092"/>
      <c r="U10092"/>
      <c r="V10092"/>
      <c r="W10092"/>
      <c r="X10092"/>
      <c r="Y10092"/>
      <c r="Z10092"/>
      <c r="AA10092"/>
      <c r="AB10092"/>
      <c r="AC10092"/>
    </row>
    <row r="10093" spans="2:29" s="14" customFormat="1" x14ac:dyDescent="0.25">
      <c r="B10093"/>
      <c r="C10093"/>
      <c r="D10093"/>
      <c r="E10093"/>
      <c r="F10093"/>
      <c r="G10093"/>
      <c r="H10093"/>
      <c r="I10093"/>
      <c r="J10093"/>
      <c r="K10093" s="91"/>
      <c r="L10093" s="91"/>
      <c r="M10093" s="91"/>
      <c r="R10093"/>
      <c r="S10093"/>
      <c r="T10093"/>
      <c r="U10093"/>
      <c r="V10093"/>
      <c r="W10093"/>
      <c r="X10093"/>
      <c r="Y10093"/>
      <c r="Z10093"/>
      <c r="AA10093"/>
      <c r="AB10093"/>
      <c r="AC10093"/>
    </row>
    <row r="10094" spans="2:29" s="14" customFormat="1" x14ac:dyDescent="0.25">
      <c r="B10094"/>
      <c r="C10094"/>
      <c r="D10094"/>
      <c r="E10094"/>
      <c r="F10094"/>
      <c r="G10094"/>
      <c r="H10094"/>
      <c r="I10094"/>
      <c r="J10094"/>
      <c r="K10094" s="91"/>
      <c r="L10094" s="91"/>
      <c r="M10094" s="91"/>
      <c r="R10094"/>
      <c r="S10094"/>
      <c r="T10094"/>
      <c r="U10094"/>
      <c r="V10094"/>
      <c r="W10094"/>
      <c r="X10094"/>
      <c r="Y10094"/>
      <c r="Z10094"/>
      <c r="AA10094"/>
      <c r="AB10094"/>
      <c r="AC10094"/>
    </row>
    <row r="10095" spans="2:29" s="14" customFormat="1" x14ac:dyDescent="0.25">
      <c r="B10095"/>
      <c r="C10095"/>
      <c r="D10095"/>
      <c r="E10095"/>
      <c r="F10095"/>
      <c r="G10095"/>
      <c r="H10095"/>
      <c r="I10095"/>
      <c r="J10095"/>
      <c r="K10095" s="91"/>
      <c r="L10095" s="91"/>
      <c r="M10095" s="91"/>
      <c r="R10095"/>
      <c r="S10095"/>
      <c r="T10095"/>
      <c r="U10095"/>
      <c r="V10095"/>
      <c r="W10095"/>
      <c r="X10095"/>
      <c r="Y10095"/>
      <c r="Z10095"/>
      <c r="AA10095"/>
      <c r="AB10095"/>
      <c r="AC10095"/>
    </row>
    <row r="10096" spans="2:29" s="14" customFormat="1" x14ac:dyDescent="0.25">
      <c r="B10096"/>
      <c r="C10096"/>
      <c r="D10096"/>
      <c r="E10096"/>
      <c r="F10096"/>
      <c r="G10096"/>
      <c r="H10096"/>
      <c r="I10096"/>
      <c r="J10096"/>
      <c r="K10096" s="91"/>
      <c r="L10096" s="91"/>
      <c r="M10096" s="91"/>
      <c r="R10096"/>
      <c r="S10096"/>
      <c r="T10096"/>
      <c r="U10096"/>
      <c r="V10096"/>
      <c r="W10096"/>
      <c r="X10096"/>
      <c r="Y10096"/>
      <c r="Z10096"/>
      <c r="AA10096"/>
      <c r="AB10096"/>
      <c r="AC10096"/>
    </row>
    <row r="10097" spans="2:29" s="14" customFormat="1" x14ac:dyDescent="0.25">
      <c r="B10097"/>
      <c r="C10097"/>
      <c r="D10097"/>
      <c r="E10097"/>
      <c r="F10097"/>
      <c r="G10097"/>
      <c r="H10097"/>
      <c r="I10097"/>
      <c r="J10097"/>
      <c r="K10097" s="91"/>
      <c r="L10097" s="91"/>
      <c r="M10097" s="91"/>
      <c r="R10097"/>
      <c r="S10097"/>
      <c r="T10097"/>
      <c r="U10097"/>
      <c r="V10097"/>
      <c r="W10097"/>
      <c r="X10097"/>
      <c r="Y10097"/>
      <c r="Z10097"/>
      <c r="AA10097"/>
      <c r="AB10097"/>
      <c r="AC10097"/>
    </row>
    <row r="10098" spans="2:29" s="14" customFormat="1" x14ac:dyDescent="0.25">
      <c r="B10098"/>
      <c r="C10098"/>
      <c r="D10098"/>
      <c r="E10098"/>
      <c r="F10098"/>
      <c r="G10098"/>
      <c r="H10098"/>
      <c r="I10098"/>
      <c r="J10098"/>
      <c r="K10098" s="91"/>
      <c r="L10098" s="91"/>
      <c r="M10098" s="91"/>
      <c r="R10098"/>
      <c r="S10098"/>
      <c r="T10098"/>
      <c r="U10098"/>
      <c r="V10098"/>
      <c r="W10098"/>
      <c r="X10098"/>
      <c r="Y10098"/>
      <c r="Z10098"/>
      <c r="AA10098"/>
      <c r="AB10098"/>
      <c r="AC10098"/>
    </row>
    <row r="10099" spans="2:29" s="14" customFormat="1" x14ac:dyDescent="0.25">
      <c r="B10099"/>
      <c r="C10099"/>
      <c r="D10099"/>
      <c r="E10099"/>
      <c r="F10099"/>
      <c r="G10099"/>
      <c r="H10099"/>
      <c r="I10099"/>
      <c r="J10099"/>
      <c r="K10099" s="91"/>
      <c r="L10099" s="91"/>
      <c r="M10099" s="91"/>
      <c r="R10099"/>
      <c r="S10099"/>
      <c r="T10099"/>
      <c r="U10099"/>
      <c r="V10099"/>
      <c r="W10099"/>
      <c r="X10099"/>
      <c r="Y10099"/>
      <c r="Z10099"/>
      <c r="AA10099"/>
      <c r="AB10099"/>
      <c r="AC10099"/>
    </row>
    <row r="10100" spans="2:29" s="14" customFormat="1" x14ac:dyDescent="0.25">
      <c r="B10100"/>
      <c r="C10100"/>
      <c r="D10100"/>
      <c r="E10100"/>
      <c r="F10100"/>
      <c r="G10100"/>
      <c r="H10100"/>
      <c r="I10100"/>
      <c r="J10100"/>
      <c r="K10100" s="91"/>
      <c r="L10100" s="91"/>
      <c r="M10100" s="91"/>
      <c r="R10100"/>
      <c r="S10100"/>
      <c r="T10100"/>
      <c r="U10100"/>
      <c r="V10100"/>
      <c r="W10100"/>
      <c r="X10100"/>
      <c r="Y10100"/>
      <c r="Z10100"/>
      <c r="AA10100"/>
      <c r="AB10100"/>
      <c r="AC10100"/>
    </row>
    <row r="10101" spans="2:29" s="14" customFormat="1" x14ac:dyDescent="0.25">
      <c r="B10101"/>
      <c r="C10101"/>
      <c r="D10101"/>
      <c r="E10101"/>
      <c r="F10101"/>
      <c r="G10101"/>
      <c r="H10101"/>
      <c r="I10101"/>
      <c r="J10101"/>
      <c r="K10101" s="91"/>
      <c r="L10101" s="91"/>
      <c r="M10101" s="91"/>
      <c r="R10101"/>
      <c r="S10101"/>
      <c r="T10101"/>
      <c r="U10101"/>
      <c r="V10101"/>
      <c r="W10101"/>
      <c r="X10101"/>
      <c r="Y10101"/>
      <c r="Z10101"/>
      <c r="AA10101"/>
      <c r="AB10101"/>
      <c r="AC10101"/>
    </row>
    <row r="10102" spans="2:29" s="14" customFormat="1" x14ac:dyDescent="0.25">
      <c r="B10102"/>
      <c r="C10102"/>
      <c r="D10102"/>
      <c r="E10102"/>
      <c r="F10102"/>
      <c r="G10102"/>
      <c r="H10102"/>
      <c r="I10102"/>
      <c r="J10102"/>
      <c r="K10102" s="91"/>
      <c r="L10102" s="91"/>
      <c r="M10102" s="91"/>
      <c r="R10102"/>
      <c r="S10102"/>
      <c r="T10102"/>
      <c r="U10102"/>
      <c r="V10102"/>
      <c r="W10102"/>
      <c r="X10102"/>
      <c r="Y10102"/>
      <c r="Z10102"/>
      <c r="AA10102"/>
      <c r="AB10102"/>
      <c r="AC10102"/>
    </row>
    <row r="10103" spans="2:29" s="14" customFormat="1" x14ac:dyDescent="0.25">
      <c r="B10103"/>
      <c r="C10103"/>
      <c r="D10103"/>
      <c r="E10103"/>
      <c r="F10103"/>
      <c r="G10103"/>
      <c r="H10103"/>
      <c r="I10103"/>
      <c r="J10103"/>
      <c r="K10103" s="91"/>
      <c r="L10103" s="91"/>
      <c r="M10103" s="91"/>
      <c r="R10103"/>
      <c r="S10103"/>
      <c r="T10103"/>
      <c r="U10103"/>
      <c r="V10103"/>
      <c r="W10103"/>
      <c r="X10103"/>
      <c r="Y10103"/>
      <c r="Z10103"/>
      <c r="AA10103"/>
      <c r="AB10103"/>
      <c r="AC10103"/>
    </row>
    <row r="10104" spans="2:29" s="14" customFormat="1" x14ac:dyDescent="0.25">
      <c r="B10104"/>
      <c r="C10104"/>
      <c r="D10104"/>
      <c r="E10104"/>
      <c r="F10104"/>
      <c r="G10104"/>
      <c r="H10104"/>
      <c r="I10104"/>
      <c r="J10104"/>
      <c r="K10104" s="91"/>
      <c r="L10104" s="91"/>
      <c r="M10104" s="91"/>
      <c r="R10104"/>
      <c r="S10104"/>
      <c r="T10104"/>
      <c r="U10104"/>
      <c r="V10104"/>
      <c r="W10104"/>
      <c r="X10104"/>
      <c r="Y10104"/>
      <c r="Z10104"/>
      <c r="AA10104"/>
      <c r="AB10104"/>
      <c r="AC10104"/>
    </row>
    <row r="10105" spans="2:29" s="14" customFormat="1" x14ac:dyDescent="0.25">
      <c r="B10105"/>
      <c r="C10105"/>
      <c r="D10105"/>
      <c r="E10105"/>
      <c r="F10105"/>
      <c r="G10105"/>
      <c r="H10105"/>
      <c r="I10105"/>
      <c r="J10105"/>
      <c r="K10105" s="91"/>
      <c r="L10105" s="91"/>
      <c r="M10105" s="91"/>
      <c r="R10105"/>
      <c r="S10105"/>
      <c r="T10105"/>
      <c r="U10105"/>
      <c r="V10105"/>
      <c r="W10105"/>
      <c r="X10105"/>
      <c r="Y10105"/>
      <c r="Z10105"/>
      <c r="AA10105"/>
      <c r="AB10105"/>
      <c r="AC10105"/>
    </row>
    <row r="10106" spans="2:29" s="14" customFormat="1" x14ac:dyDescent="0.25">
      <c r="B10106"/>
      <c r="C10106"/>
      <c r="D10106"/>
      <c r="E10106"/>
      <c r="F10106"/>
      <c r="G10106"/>
      <c r="H10106"/>
      <c r="I10106"/>
      <c r="J10106"/>
      <c r="K10106" s="91"/>
      <c r="L10106" s="91"/>
      <c r="M10106" s="91"/>
      <c r="R10106"/>
      <c r="S10106"/>
      <c r="T10106"/>
      <c r="U10106"/>
      <c r="V10106"/>
      <c r="W10106"/>
      <c r="X10106"/>
      <c r="Y10106"/>
      <c r="Z10106"/>
      <c r="AA10106"/>
      <c r="AB10106"/>
      <c r="AC10106"/>
    </row>
    <row r="10107" spans="2:29" s="14" customFormat="1" x14ac:dyDescent="0.25">
      <c r="B10107"/>
      <c r="C10107"/>
      <c r="D10107"/>
      <c r="E10107"/>
      <c r="F10107"/>
      <c r="G10107"/>
      <c r="H10107"/>
      <c r="I10107"/>
      <c r="J10107"/>
      <c r="K10107" s="91"/>
      <c r="L10107" s="91"/>
      <c r="M10107" s="91"/>
      <c r="R10107"/>
      <c r="S10107"/>
      <c r="T10107"/>
      <c r="U10107"/>
      <c r="V10107"/>
      <c r="W10107"/>
      <c r="X10107"/>
      <c r="Y10107"/>
      <c r="Z10107"/>
      <c r="AA10107"/>
      <c r="AB10107"/>
      <c r="AC10107"/>
    </row>
    <row r="10108" spans="2:29" s="14" customFormat="1" x14ac:dyDescent="0.25">
      <c r="B10108"/>
      <c r="C10108"/>
      <c r="D10108"/>
      <c r="E10108"/>
      <c r="F10108"/>
      <c r="G10108"/>
      <c r="H10108"/>
      <c r="I10108"/>
      <c r="J10108"/>
      <c r="K10108" s="91"/>
      <c r="L10108" s="91"/>
      <c r="M10108" s="91"/>
      <c r="R10108"/>
      <c r="S10108"/>
      <c r="T10108"/>
      <c r="U10108"/>
      <c r="V10108"/>
      <c r="W10108"/>
      <c r="X10108"/>
      <c r="Y10108"/>
      <c r="Z10108"/>
      <c r="AA10108"/>
      <c r="AB10108"/>
      <c r="AC10108"/>
    </row>
    <row r="10109" spans="2:29" s="14" customFormat="1" x14ac:dyDescent="0.25">
      <c r="B10109"/>
      <c r="C10109"/>
      <c r="D10109"/>
      <c r="E10109"/>
      <c r="F10109"/>
      <c r="G10109"/>
      <c r="H10109"/>
      <c r="I10109"/>
      <c r="J10109"/>
      <c r="K10109" s="91"/>
      <c r="L10109" s="91"/>
      <c r="M10109" s="91"/>
      <c r="R10109"/>
      <c r="S10109"/>
      <c r="T10109"/>
      <c r="U10109"/>
      <c r="V10109"/>
      <c r="W10109"/>
      <c r="X10109"/>
      <c r="Y10109"/>
      <c r="Z10109"/>
      <c r="AA10109"/>
      <c r="AB10109"/>
      <c r="AC10109"/>
    </row>
    <row r="10110" spans="2:29" s="14" customFormat="1" x14ac:dyDescent="0.25">
      <c r="B10110"/>
      <c r="C10110"/>
      <c r="D10110"/>
      <c r="E10110"/>
      <c r="F10110"/>
      <c r="G10110"/>
      <c r="H10110"/>
      <c r="I10110"/>
      <c r="J10110"/>
      <c r="K10110" s="91"/>
      <c r="L10110" s="91"/>
      <c r="M10110" s="91"/>
      <c r="R10110"/>
      <c r="S10110"/>
      <c r="T10110"/>
      <c r="U10110"/>
      <c r="V10110"/>
      <c r="W10110"/>
      <c r="X10110"/>
      <c r="Y10110"/>
      <c r="Z10110"/>
      <c r="AA10110"/>
      <c r="AB10110"/>
      <c r="AC10110"/>
    </row>
    <row r="10111" spans="2:29" s="14" customFormat="1" x14ac:dyDescent="0.25">
      <c r="B10111"/>
      <c r="C10111"/>
      <c r="D10111"/>
      <c r="E10111"/>
      <c r="F10111"/>
      <c r="G10111"/>
      <c r="H10111"/>
      <c r="I10111"/>
      <c r="J10111"/>
      <c r="K10111" s="91"/>
      <c r="L10111" s="91"/>
      <c r="M10111" s="91"/>
      <c r="R10111"/>
      <c r="S10111"/>
      <c r="T10111"/>
      <c r="U10111"/>
      <c r="V10111"/>
      <c r="W10111"/>
      <c r="X10111"/>
      <c r="Y10111"/>
      <c r="Z10111"/>
      <c r="AA10111"/>
      <c r="AB10111"/>
      <c r="AC10111"/>
    </row>
    <row r="10112" spans="2:29" s="14" customFormat="1" x14ac:dyDescent="0.25">
      <c r="B10112"/>
      <c r="C10112"/>
      <c r="D10112"/>
      <c r="E10112"/>
      <c r="F10112"/>
      <c r="G10112"/>
      <c r="H10112"/>
      <c r="I10112"/>
      <c r="J10112"/>
      <c r="K10112" s="91"/>
      <c r="L10112" s="91"/>
      <c r="M10112" s="91"/>
      <c r="R10112"/>
      <c r="S10112"/>
      <c r="T10112"/>
      <c r="U10112"/>
      <c r="V10112"/>
      <c r="W10112"/>
      <c r="X10112"/>
      <c r="Y10112"/>
      <c r="Z10112"/>
      <c r="AA10112"/>
      <c r="AB10112"/>
      <c r="AC10112"/>
    </row>
    <row r="10113" spans="2:29" s="14" customFormat="1" x14ac:dyDescent="0.25">
      <c r="B10113"/>
      <c r="C10113"/>
      <c r="D10113"/>
      <c r="E10113"/>
      <c r="F10113"/>
      <c r="G10113"/>
      <c r="H10113"/>
      <c r="I10113"/>
      <c r="J10113"/>
      <c r="K10113" s="91"/>
      <c r="L10113" s="91"/>
      <c r="M10113" s="91"/>
      <c r="R10113"/>
      <c r="S10113"/>
      <c r="T10113"/>
      <c r="U10113"/>
      <c r="V10113"/>
      <c r="W10113"/>
      <c r="X10113"/>
      <c r="Y10113"/>
      <c r="Z10113"/>
      <c r="AA10113"/>
      <c r="AB10113"/>
      <c r="AC10113"/>
    </row>
    <row r="10114" spans="2:29" s="14" customFormat="1" x14ac:dyDescent="0.25">
      <c r="B10114"/>
      <c r="C10114"/>
      <c r="D10114"/>
      <c r="E10114"/>
      <c r="F10114"/>
      <c r="G10114"/>
      <c r="H10114"/>
      <c r="I10114"/>
      <c r="J10114"/>
      <c r="K10114" s="91"/>
      <c r="L10114" s="91"/>
      <c r="M10114" s="91"/>
      <c r="R10114"/>
      <c r="S10114"/>
      <c r="T10114"/>
      <c r="U10114"/>
      <c r="V10114"/>
      <c r="W10114"/>
      <c r="X10114"/>
      <c r="Y10114"/>
      <c r="Z10114"/>
      <c r="AA10114"/>
      <c r="AB10114"/>
      <c r="AC10114"/>
    </row>
    <row r="10115" spans="2:29" s="14" customFormat="1" x14ac:dyDescent="0.25">
      <c r="B10115"/>
      <c r="C10115"/>
      <c r="D10115"/>
      <c r="E10115"/>
      <c r="F10115"/>
      <c r="G10115"/>
      <c r="H10115"/>
      <c r="I10115"/>
      <c r="J10115"/>
      <c r="K10115" s="91"/>
      <c r="L10115" s="91"/>
      <c r="M10115" s="91"/>
      <c r="R10115"/>
      <c r="S10115"/>
      <c r="T10115"/>
      <c r="U10115"/>
      <c r="V10115"/>
      <c r="W10115"/>
      <c r="X10115"/>
      <c r="Y10115"/>
      <c r="Z10115"/>
      <c r="AA10115"/>
      <c r="AB10115"/>
      <c r="AC10115"/>
    </row>
    <row r="10116" spans="2:29" s="14" customFormat="1" x14ac:dyDescent="0.25">
      <c r="B10116"/>
      <c r="C10116"/>
      <c r="D10116"/>
      <c r="E10116"/>
      <c r="F10116"/>
      <c r="G10116"/>
      <c r="H10116"/>
      <c r="I10116"/>
      <c r="J10116"/>
      <c r="K10116" s="91"/>
      <c r="L10116" s="91"/>
      <c r="M10116" s="91"/>
      <c r="R10116"/>
      <c r="S10116"/>
      <c r="T10116"/>
      <c r="U10116"/>
      <c r="V10116"/>
      <c r="W10116"/>
      <c r="X10116"/>
      <c r="Y10116"/>
      <c r="Z10116"/>
      <c r="AA10116"/>
      <c r="AB10116"/>
      <c r="AC10116"/>
    </row>
    <row r="10117" spans="2:29" s="14" customFormat="1" x14ac:dyDescent="0.25">
      <c r="B10117"/>
      <c r="C10117"/>
      <c r="D10117"/>
      <c r="E10117"/>
      <c r="F10117"/>
      <c r="G10117"/>
      <c r="H10117"/>
      <c r="I10117"/>
      <c r="J10117"/>
      <c r="K10117" s="91"/>
      <c r="L10117" s="91"/>
      <c r="M10117" s="91"/>
      <c r="R10117"/>
      <c r="S10117"/>
      <c r="T10117"/>
      <c r="U10117"/>
      <c r="V10117"/>
      <c r="W10117"/>
      <c r="X10117"/>
      <c r="Y10117"/>
      <c r="Z10117"/>
      <c r="AA10117"/>
      <c r="AB10117"/>
      <c r="AC10117"/>
    </row>
    <row r="10118" spans="2:29" s="14" customFormat="1" x14ac:dyDescent="0.25">
      <c r="B10118"/>
      <c r="C10118"/>
      <c r="D10118"/>
      <c r="E10118"/>
      <c r="F10118"/>
      <c r="G10118"/>
      <c r="H10118"/>
      <c r="I10118"/>
      <c r="J10118"/>
      <c r="K10118" s="91"/>
      <c r="L10118" s="91"/>
      <c r="M10118" s="91"/>
      <c r="R10118"/>
      <c r="S10118"/>
      <c r="T10118"/>
      <c r="U10118"/>
      <c r="V10118"/>
      <c r="W10118"/>
      <c r="X10118"/>
      <c r="Y10118"/>
      <c r="Z10118"/>
      <c r="AA10118"/>
      <c r="AB10118"/>
      <c r="AC10118"/>
    </row>
    <row r="10119" spans="2:29" s="14" customFormat="1" x14ac:dyDescent="0.25">
      <c r="B10119"/>
      <c r="C10119"/>
      <c r="D10119"/>
      <c r="E10119"/>
      <c r="F10119"/>
      <c r="G10119"/>
      <c r="H10119"/>
      <c r="I10119"/>
      <c r="J10119"/>
      <c r="K10119" s="91"/>
      <c r="L10119" s="91"/>
      <c r="M10119" s="91"/>
      <c r="R10119"/>
      <c r="S10119"/>
      <c r="T10119"/>
      <c r="U10119"/>
      <c r="V10119"/>
      <c r="W10119"/>
      <c r="X10119"/>
      <c r="Y10119"/>
      <c r="Z10119"/>
      <c r="AA10119"/>
      <c r="AB10119"/>
      <c r="AC10119"/>
    </row>
    <row r="10120" spans="2:29" s="14" customFormat="1" x14ac:dyDescent="0.25">
      <c r="B10120"/>
      <c r="C10120"/>
      <c r="D10120"/>
      <c r="E10120"/>
      <c r="F10120"/>
      <c r="G10120"/>
      <c r="H10120"/>
      <c r="I10120"/>
      <c r="J10120"/>
      <c r="K10120" s="91"/>
      <c r="L10120" s="91"/>
      <c r="M10120" s="91"/>
      <c r="R10120"/>
      <c r="S10120"/>
      <c r="T10120"/>
      <c r="U10120"/>
      <c r="V10120"/>
      <c r="W10120"/>
      <c r="X10120"/>
      <c r="Y10120"/>
      <c r="Z10120"/>
      <c r="AA10120"/>
      <c r="AB10120"/>
      <c r="AC10120"/>
    </row>
    <row r="10121" spans="2:29" s="14" customFormat="1" x14ac:dyDescent="0.25">
      <c r="B10121"/>
      <c r="C10121"/>
      <c r="D10121"/>
      <c r="E10121"/>
      <c r="F10121"/>
      <c r="G10121"/>
      <c r="H10121"/>
      <c r="I10121"/>
      <c r="J10121"/>
      <c r="K10121" s="91"/>
      <c r="L10121" s="91"/>
      <c r="M10121" s="91"/>
      <c r="R10121"/>
      <c r="S10121"/>
      <c r="T10121"/>
      <c r="U10121"/>
      <c r="V10121"/>
      <c r="W10121"/>
      <c r="X10121"/>
      <c r="Y10121"/>
      <c r="Z10121"/>
      <c r="AA10121"/>
      <c r="AB10121"/>
      <c r="AC10121"/>
    </row>
    <row r="10122" spans="2:29" s="14" customFormat="1" x14ac:dyDescent="0.25">
      <c r="B10122"/>
      <c r="C10122"/>
      <c r="D10122"/>
      <c r="E10122"/>
      <c r="F10122"/>
      <c r="G10122"/>
      <c r="H10122"/>
      <c r="I10122"/>
      <c r="J10122"/>
      <c r="K10122" s="91"/>
      <c r="L10122" s="91"/>
      <c r="M10122" s="91"/>
      <c r="R10122"/>
      <c r="S10122"/>
      <c r="T10122"/>
      <c r="U10122"/>
      <c r="V10122"/>
      <c r="W10122"/>
      <c r="X10122"/>
      <c r="Y10122"/>
      <c r="Z10122"/>
      <c r="AA10122"/>
      <c r="AB10122"/>
      <c r="AC10122"/>
    </row>
    <row r="10123" spans="2:29" s="14" customFormat="1" x14ac:dyDescent="0.25">
      <c r="B10123"/>
      <c r="C10123"/>
      <c r="D10123"/>
      <c r="E10123"/>
      <c r="F10123"/>
      <c r="G10123"/>
      <c r="H10123"/>
      <c r="I10123"/>
      <c r="J10123"/>
      <c r="K10123" s="91"/>
      <c r="L10123" s="91"/>
      <c r="M10123" s="91"/>
      <c r="R10123"/>
      <c r="S10123"/>
      <c r="T10123"/>
      <c r="U10123"/>
      <c r="V10123"/>
      <c r="W10123"/>
      <c r="X10123"/>
      <c r="Y10123"/>
      <c r="Z10123"/>
      <c r="AA10123"/>
      <c r="AB10123"/>
      <c r="AC10123"/>
    </row>
    <row r="10124" spans="2:29" s="14" customFormat="1" x14ac:dyDescent="0.25">
      <c r="B10124"/>
      <c r="C10124"/>
      <c r="D10124"/>
      <c r="E10124"/>
      <c r="F10124"/>
      <c r="G10124"/>
      <c r="H10124"/>
      <c r="I10124"/>
      <c r="J10124"/>
      <c r="K10124" s="91"/>
      <c r="L10124" s="91"/>
      <c r="M10124" s="91"/>
      <c r="R10124"/>
      <c r="S10124"/>
      <c r="T10124"/>
      <c r="U10124"/>
      <c r="V10124"/>
      <c r="W10124"/>
      <c r="X10124"/>
      <c r="Y10124"/>
      <c r="Z10124"/>
      <c r="AA10124"/>
      <c r="AB10124"/>
      <c r="AC10124"/>
    </row>
    <row r="10125" spans="2:29" s="14" customFormat="1" x14ac:dyDescent="0.25">
      <c r="B10125"/>
      <c r="C10125"/>
      <c r="D10125"/>
      <c r="E10125"/>
      <c r="F10125"/>
      <c r="G10125"/>
      <c r="H10125"/>
      <c r="I10125"/>
      <c r="J10125"/>
      <c r="K10125" s="91"/>
      <c r="L10125" s="91"/>
      <c r="M10125" s="91"/>
      <c r="R10125"/>
      <c r="S10125"/>
      <c r="T10125"/>
      <c r="U10125"/>
      <c r="V10125"/>
      <c r="W10125"/>
      <c r="X10125"/>
      <c r="Y10125"/>
      <c r="Z10125"/>
      <c r="AA10125"/>
      <c r="AB10125"/>
      <c r="AC10125"/>
    </row>
    <row r="10126" spans="2:29" s="14" customFormat="1" x14ac:dyDescent="0.25">
      <c r="B10126"/>
      <c r="C10126"/>
      <c r="D10126"/>
      <c r="E10126"/>
      <c r="F10126"/>
      <c r="G10126"/>
      <c r="H10126"/>
      <c r="I10126"/>
      <c r="J10126"/>
      <c r="K10126" s="91"/>
      <c r="L10126" s="91"/>
      <c r="M10126" s="91"/>
      <c r="R10126"/>
      <c r="S10126"/>
      <c r="T10126"/>
      <c r="U10126"/>
      <c r="V10126"/>
      <c r="W10126"/>
      <c r="X10126"/>
      <c r="Y10126"/>
      <c r="Z10126"/>
      <c r="AA10126"/>
      <c r="AB10126"/>
      <c r="AC10126"/>
    </row>
    <row r="10127" spans="2:29" s="14" customFormat="1" x14ac:dyDescent="0.25">
      <c r="B10127"/>
      <c r="C10127"/>
      <c r="D10127"/>
      <c r="E10127"/>
      <c r="F10127"/>
      <c r="G10127"/>
      <c r="H10127"/>
      <c r="I10127"/>
      <c r="J10127"/>
      <c r="K10127" s="91"/>
      <c r="L10127" s="91"/>
      <c r="M10127" s="91"/>
      <c r="R10127"/>
      <c r="S10127"/>
      <c r="T10127"/>
      <c r="U10127"/>
      <c r="V10127"/>
      <c r="W10127"/>
      <c r="X10127"/>
      <c r="Y10127"/>
      <c r="Z10127"/>
      <c r="AA10127"/>
      <c r="AB10127"/>
      <c r="AC10127"/>
    </row>
    <row r="10128" spans="2:29" s="14" customFormat="1" x14ac:dyDescent="0.25">
      <c r="B10128"/>
      <c r="C10128"/>
      <c r="D10128"/>
      <c r="E10128"/>
      <c r="F10128"/>
      <c r="G10128"/>
      <c r="H10128"/>
      <c r="I10128"/>
      <c r="J10128"/>
      <c r="K10128" s="91"/>
      <c r="L10128" s="91"/>
      <c r="M10128" s="91"/>
      <c r="R10128"/>
      <c r="S10128"/>
      <c r="T10128"/>
      <c r="U10128"/>
      <c r="V10128"/>
      <c r="W10128"/>
      <c r="X10128"/>
      <c r="Y10128"/>
      <c r="Z10128"/>
      <c r="AA10128"/>
      <c r="AB10128"/>
      <c r="AC10128"/>
    </row>
    <row r="10129" spans="2:29" s="14" customFormat="1" x14ac:dyDescent="0.25">
      <c r="B10129"/>
      <c r="C10129"/>
      <c r="D10129"/>
      <c r="E10129"/>
      <c r="F10129"/>
      <c r="G10129"/>
      <c r="H10129"/>
      <c r="I10129"/>
      <c r="J10129"/>
      <c r="K10129" s="91"/>
      <c r="L10129" s="91"/>
      <c r="M10129" s="91"/>
      <c r="R10129"/>
      <c r="S10129"/>
      <c r="T10129"/>
      <c r="U10129"/>
      <c r="V10129"/>
      <c r="W10129"/>
      <c r="X10129"/>
      <c r="Y10129"/>
      <c r="Z10129"/>
      <c r="AA10129"/>
      <c r="AB10129"/>
      <c r="AC10129"/>
    </row>
    <row r="10130" spans="2:29" s="14" customFormat="1" x14ac:dyDescent="0.25">
      <c r="B10130"/>
      <c r="C10130"/>
      <c r="D10130"/>
      <c r="E10130"/>
      <c r="F10130"/>
      <c r="G10130"/>
      <c r="H10130"/>
      <c r="I10130"/>
      <c r="J10130"/>
      <c r="K10130" s="91"/>
      <c r="L10130" s="91"/>
      <c r="M10130" s="91"/>
      <c r="R10130"/>
      <c r="S10130"/>
      <c r="T10130"/>
      <c r="U10130"/>
      <c r="V10130"/>
      <c r="W10130"/>
      <c r="X10130"/>
      <c r="Y10130"/>
      <c r="Z10130"/>
      <c r="AA10130"/>
      <c r="AB10130"/>
      <c r="AC10130"/>
    </row>
    <row r="10131" spans="2:29" s="14" customFormat="1" x14ac:dyDescent="0.25">
      <c r="B10131"/>
      <c r="C10131"/>
      <c r="D10131"/>
      <c r="E10131"/>
      <c r="F10131"/>
      <c r="G10131"/>
      <c r="H10131"/>
      <c r="I10131"/>
      <c r="J10131"/>
      <c r="K10131" s="91"/>
      <c r="L10131" s="91"/>
      <c r="M10131" s="91"/>
      <c r="R10131"/>
      <c r="S10131"/>
      <c r="T10131"/>
      <c r="U10131"/>
      <c r="V10131"/>
      <c r="W10131"/>
      <c r="X10131"/>
      <c r="Y10131"/>
      <c r="Z10131"/>
      <c r="AA10131"/>
      <c r="AB10131"/>
      <c r="AC10131"/>
    </row>
    <row r="10132" spans="2:29" s="14" customFormat="1" x14ac:dyDescent="0.25">
      <c r="B10132"/>
      <c r="C10132"/>
      <c r="D10132"/>
      <c r="E10132"/>
      <c r="F10132"/>
      <c r="G10132"/>
      <c r="H10132"/>
      <c r="I10132"/>
      <c r="J10132"/>
      <c r="K10132" s="91"/>
      <c r="L10132" s="91"/>
      <c r="M10132" s="91"/>
      <c r="R10132"/>
      <c r="S10132"/>
      <c r="T10132"/>
      <c r="U10132"/>
      <c r="V10132"/>
      <c r="W10132"/>
      <c r="X10132"/>
      <c r="Y10132"/>
      <c r="Z10132"/>
      <c r="AA10132"/>
      <c r="AB10132"/>
      <c r="AC10132"/>
    </row>
    <row r="10133" spans="2:29" s="14" customFormat="1" x14ac:dyDescent="0.25">
      <c r="B10133"/>
      <c r="C10133"/>
      <c r="D10133"/>
      <c r="E10133"/>
      <c r="F10133"/>
      <c r="G10133"/>
      <c r="H10133"/>
      <c r="I10133"/>
      <c r="J10133"/>
      <c r="K10133" s="91"/>
      <c r="L10133" s="91"/>
      <c r="M10133" s="91"/>
      <c r="R10133"/>
      <c r="S10133"/>
      <c r="T10133"/>
      <c r="U10133"/>
      <c r="V10133"/>
      <c r="W10133"/>
      <c r="X10133"/>
      <c r="Y10133"/>
      <c r="Z10133"/>
      <c r="AA10133"/>
      <c r="AB10133"/>
      <c r="AC10133"/>
    </row>
    <row r="10134" spans="2:29" s="14" customFormat="1" x14ac:dyDescent="0.25">
      <c r="B10134"/>
      <c r="C10134"/>
      <c r="D10134"/>
      <c r="E10134"/>
      <c r="F10134"/>
      <c r="G10134"/>
      <c r="H10134"/>
      <c r="I10134"/>
      <c r="J10134"/>
      <c r="K10134" s="91"/>
      <c r="L10134" s="91"/>
      <c r="M10134" s="91"/>
      <c r="R10134"/>
      <c r="S10134"/>
      <c r="T10134"/>
      <c r="U10134"/>
      <c r="V10134"/>
      <c r="W10134"/>
      <c r="X10134"/>
      <c r="Y10134"/>
      <c r="Z10134"/>
      <c r="AA10134"/>
      <c r="AB10134"/>
      <c r="AC10134"/>
    </row>
    <row r="10135" spans="2:29" s="14" customFormat="1" x14ac:dyDescent="0.25">
      <c r="B10135"/>
      <c r="C10135"/>
      <c r="D10135"/>
      <c r="E10135"/>
      <c r="F10135"/>
      <c r="G10135"/>
      <c r="H10135"/>
      <c r="I10135"/>
      <c r="J10135"/>
      <c r="K10135" s="91"/>
      <c r="L10135" s="91"/>
      <c r="M10135" s="91"/>
      <c r="R10135"/>
      <c r="S10135"/>
      <c r="T10135"/>
      <c r="U10135"/>
      <c r="V10135"/>
      <c r="W10135"/>
      <c r="X10135"/>
      <c r="Y10135"/>
      <c r="Z10135"/>
      <c r="AA10135"/>
      <c r="AB10135"/>
      <c r="AC10135"/>
    </row>
    <row r="10136" spans="2:29" s="14" customFormat="1" x14ac:dyDescent="0.25">
      <c r="B10136"/>
      <c r="C10136"/>
      <c r="D10136"/>
      <c r="E10136"/>
      <c r="F10136"/>
      <c r="G10136"/>
      <c r="H10136"/>
      <c r="I10136"/>
      <c r="J10136"/>
      <c r="K10136" s="91"/>
      <c r="L10136" s="91"/>
      <c r="M10136" s="91"/>
      <c r="R10136"/>
      <c r="S10136"/>
      <c r="T10136"/>
      <c r="U10136"/>
      <c r="V10136"/>
      <c r="W10136"/>
      <c r="X10136"/>
      <c r="Y10136"/>
      <c r="Z10136"/>
      <c r="AA10136"/>
      <c r="AB10136"/>
      <c r="AC10136"/>
    </row>
    <row r="10137" spans="2:29" s="14" customFormat="1" x14ac:dyDescent="0.25">
      <c r="B10137"/>
      <c r="C10137"/>
      <c r="D10137"/>
      <c r="E10137"/>
      <c r="F10137"/>
      <c r="G10137"/>
      <c r="H10137"/>
      <c r="I10137"/>
      <c r="J10137"/>
      <c r="K10137" s="91"/>
      <c r="L10137" s="91"/>
      <c r="M10137" s="91"/>
      <c r="R10137"/>
      <c r="S10137"/>
      <c r="T10137"/>
      <c r="U10137"/>
      <c r="V10137"/>
      <c r="W10137"/>
      <c r="X10137"/>
      <c r="Y10137"/>
      <c r="Z10137"/>
      <c r="AA10137"/>
      <c r="AB10137"/>
      <c r="AC10137"/>
    </row>
    <row r="10138" spans="2:29" s="14" customFormat="1" x14ac:dyDescent="0.25">
      <c r="B10138"/>
      <c r="C10138"/>
      <c r="D10138"/>
      <c r="E10138"/>
      <c r="F10138"/>
      <c r="G10138"/>
      <c r="H10138"/>
      <c r="I10138"/>
      <c r="J10138"/>
      <c r="K10138" s="91"/>
      <c r="L10138" s="91"/>
      <c r="M10138" s="91"/>
      <c r="R10138"/>
      <c r="S10138"/>
      <c r="T10138"/>
      <c r="U10138"/>
      <c r="V10138"/>
      <c r="W10138"/>
      <c r="X10138"/>
      <c r="Y10138"/>
      <c r="Z10138"/>
      <c r="AA10138"/>
      <c r="AB10138"/>
      <c r="AC10138"/>
    </row>
    <row r="10139" spans="2:29" s="14" customFormat="1" x14ac:dyDescent="0.25">
      <c r="B10139"/>
      <c r="C10139"/>
      <c r="D10139"/>
      <c r="E10139"/>
      <c r="F10139"/>
      <c r="G10139"/>
      <c r="H10139"/>
      <c r="I10139"/>
      <c r="J10139"/>
      <c r="K10139" s="91"/>
      <c r="L10139" s="91"/>
      <c r="M10139" s="91"/>
      <c r="R10139"/>
      <c r="S10139"/>
      <c r="T10139"/>
      <c r="U10139"/>
      <c r="V10139"/>
      <c r="W10139"/>
      <c r="X10139"/>
      <c r="Y10139"/>
      <c r="Z10139"/>
      <c r="AA10139"/>
      <c r="AB10139"/>
      <c r="AC10139"/>
    </row>
    <row r="10140" spans="2:29" s="14" customFormat="1" x14ac:dyDescent="0.25">
      <c r="B10140"/>
      <c r="C10140"/>
      <c r="D10140"/>
      <c r="E10140"/>
      <c r="F10140"/>
      <c r="G10140"/>
      <c r="H10140"/>
      <c r="I10140"/>
      <c r="J10140"/>
      <c r="K10140" s="91"/>
      <c r="L10140" s="91"/>
      <c r="M10140" s="91"/>
      <c r="R10140"/>
      <c r="S10140"/>
      <c r="T10140"/>
      <c r="U10140"/>
      <c r="V10140"/>
      <c r="W10140"/>
      <c r="X10140"/>
      <c r="Y10140"/>
      <c r="Z10140"/>
      <c r="AA10140"/>
      <c r="AB10140"/>
      <c r="AC10140"/>
    </row>
    <row r="10141" spans="2:29" s="14" customFormat="1" x14ac:dyDescent="0.25">
      <c r="B10141"/>
      <c r="C10141"/>
      <c r="D10141"/>
      <c r="E10141"/>
      <c r="F10141"/>
      <c r="G10141"/>
      <c r="H10141"/>
      <c r="I10141"/>
      <c r="J10141"/>
      <c r="K10141" s="91"/>
      <c r="L10141" s="91"/>
      <c r="M10141" s="91"/>
      <c r="R10141"/>
      <c r="S10141"/>
      <c r="T10141"/>
      <c r="U10141"/>
      <c r="V10141"/>
      <c r="W10141"/>
      <c r="X10141"/>
      <c r="Y10141"/>
      <c r="Z10141"/>
      <c r="AA10141"/>
      <c r="AB10141"/>
      <c r="AC10141"/>
    </row>
    <row r="10142" spans="2:29" s="14" customFormat="1" x14ac:dyDescent="0.25">
      <c r="B10142"/>
      <c r="C10142"/>
      <c r="D10142"/>
      <c r="E10142"/>
      <c r="F10142"/>
      <c r="G10142"/>
      <c r="H10142"/>
      <c r="I10142"/>
      <c r="J10142"/>
      <c r="K10142" s="91"/>
      <c r="L10142" s="91"/>
      <c r="M10142" s="91"/>
      <c r="R10142"/>
      <c r="S10142"/>
      <c r="T10142"/>
      <c r="U10142"/>
      <c r="V10142"/>
      <c r="W10142"/>
      <c r="X10142"/>
      <c r="Y10142"/>
      <c r="Z10142"/>
      <c r="AA10142"/>
      <c r="AB10142"/>
      <c r="AC10142"/>
    </row>
    <row r="10143" spans="2:29" s="14" customFormat="1" x14ac:dyDescent="0.25">
      <c r="B10143"/>
      <c r="C10143"/>
      <c r="D10143"/>
      <c r="E10143"/>
      <c r="F10143"/>
      <c r="G10143"/>
      <c r="H10143"/>
      <c r="I10143"/>
      <c r="J10143"/>
      <c r="K10143" s="91"/>
      <c r="L10143" s="91"/>
      <c r="M10143" s="91"/>
      <c r="R10143"/>
      <c r="S10143"/>
      <c r="T10143"/>
      <c r="U10143"/>
      <c r="V10143"/>
      <c r="W10143"/>
      <c r="X10143"/>
      <c r="Y10143"/>
      <c r="Z10143"/>
      <c r="AA10143"/>
      <c r="AB10143"/>
      <c r="AC10143"/>
    </row>
    <row r="10144" spans="2:29" s="14" customFormat="1" x14ac:dyDescent="0.25">
      <c r="B10144"/>
      <c r="C10144"/>
      <c r="D10144"/>
      <c r="E10144"/>
      <c r="F10144"/>
      <c r="G10144"/>
      <c r="H10144"/>
      <c r="I10144"/>
      <c r="J10144"/>
      <c r="K10144" s="91"/>
      <c r="L10144" s="91"/>
      <c r="M10144" s="91"/>
      <c r="R10144"/>
      <c r="S10144"/>
      <c r="T10144"/>
      <c r="U10144"/>
      <c r="V10144"/>
      <c r="W10144"/>
      <c r="X10144"/>
      <c r="Y10144"/>
      <c r="Z10144"/>
      <c r="AA10144"/>
      <c r="AB10144"/>
      <c r="AC10144"/>
    </row>
    <row r="10145" spans="2:29" s="14" customFormat="1" x14ac:dyDescent="0.25">
      <c r="B10145"/>
      <c r="C10145"/>
      <c r="D10145"/>
      <c r="E10145"/>
      <c r="F10145"/>
      <c r="G10145"/>
      <c r="H10145"/>
      <c r="I10145"/>
      <c r="J10145"/>
      <c r="K10145" s="91"/>
      <c r="L10145" s="91"/>
      <c r="M10145" s="91"/>
      <c r="R10145"/>
      <c r="S10145"/>
      <c r="T10145"/>
      <c r="U10145"/>
      <c r="V10145"/>
      <c r="W10145"/>
      <c r="X10145"/>
      <c r="Y10145"/>
      <c r="Z10145"/>
      <c r="AA10145"/>
      <c r="AB10145"/>
      <c r="AC10145"/>
    </row>
    <row r="10146" spans="2:29" s="14" customFormat="1" x14ac:dyDescent="0.25">
      <c r="B10146"/>
      <c r="C10146"/>
      <c r="D10146"/>
      <c r="E10146"/>
      <c r="F10146"/>
      <c r="G10146"/>
      <c r="H10146"/>
      <c r="I10146"/>
      <c r="J10146"/>
      <c r="K10146" s="91"/>
      <c r="L10146" s="91"/>
      <c r="M10146" s="91"/>
      <c r="R10146"/>
      <c r="S10146"/>
      <c r="T10146"/>
      <c r="U10146"/>
      <c r="V10146"/>
      <c r="W10146"/>
      <c r="X10146"/>
      <c r="Y10146"/>
      <c r="Z10146"/>
      <c r="AA10146"/>
      <c r="AB10146"/>
      <c r="AC10146"/>
    </row>
    <row r="10147" spans="2:29" s="14" customFormat="1" x14ac:dyDescent="0.25">
      <c r="B10147"/>
      <c r="C10147"/>
      <c r="D10147"/>
      <c r="E10147"/>
      <c r="F10147"/>
      <c r="G10147"/>
      <c r="H10147"/>
      <c r="I10147"/>
      <c r="J10147"/>
      <c r="K10147" s="91"/>
      <c r="L10147" s="91"/>
      <c r="M10147" s="91"/>
      <c r="R10147"/>
      <c r="S10147"/>
      <c r="T10147"/>
      <c r="U10147"/>
      <c r="V10147"/>
      <c r="W10147"/>
      <c r="X10147"/>
      <c r="Y10147"/>
      <c r="Z10147"/>
      <c r="AA10147"/>
      <c r="AB10147"/>
      <c r="AC10147"/>
    </row>
    <row r="10148" spans="2:29" s="14" customFormat="1" x14ac:dyDescent="0.25">
      <c r="B10148"/>
      <c r="C10148"/>
      <c r="D10148"/>
      <c r="E10148"/>
      <c r="F10148"/>
      <c r="G10148"/>
      <c r="H10148"/>
      <c r="I10148"/>
      <c r="J10148"/>
      <c r="K10148" s="91"/>
      <c r="L10148" s="91"/>
      <c r="M10148" s="91"/>
      <c r="R10148"/>
      <c r="S10148"/>
      <c r="T10148"/>
      <c r="U10148"/>
      <c r="V10148"/>
      <c r="W10148"/>
      <c r="X10148"/>
      <c r="Y10148"/>
      <c r="Z10148"/>
      <c r="AA10148"/>
      <c r="AB10148"/>
      <c r="AC10148"/>
    </row>
    <row r="10149" spans="2:29" s="14" customFormat="1" x14ac:dyDescent="0.25">
      <c r="B10149"/>
      <c r="C10149"/>
      <c r="D10149"/>
      <c r="E10149"/>
      <c r="F10149"/>
      <c r="G10149"/>
      <c r="H10149"/>
      <c r="I10149"/>
      <c r="J10149"/>
      <c r="K10149" s="91"/>
      <c r="L10149" s="91"/>
      <c r="M10149" s="91"/>
      <c r="R10149"/>
      <c r="S10149"/>
      <c r="T10149"/>
      <c r="U10149"/>
      <c r="V10149"/>
      <c r="W10149"/>
      <c r="X10149"/>
      <c r="Y10149"/>
      <c r="Z10149"/>
      <c r="AA10149"/>
      <c r="AB10149"/>
      <c r="AC10149"/>
    </row>
    <row r="10150" spans="2:29" s="14" customFormat="1" x14ac:dyDescent="0.25">
      <c r="B10150"/>
      <c r="C10150"/>
      <c r="D10150"/>
      <c r="E10150"/>
      <c r="F10150"/>
      <c r="G10150"/>
      <c r="H10150"/>
      <c r="I10150"/>
      <c r="J10150"/>
      <c r="K10150" s="91"/>
      <c r="L10150" s="91"/>
      <c r="M10150" s="91"/>
      <c r="R10150"/>
      <c r="S10150"/>
      <c r="T10150"/>
      <c r="U10150"/>
      <c r="V10150"/>
      <c r="W10150"/>
      <c r="X10150"/>
      <c r="Y10150"/>
      <c r="Z10150"/>
      <c r="AA10150"/>
      <c r="AB10150"/>
      <c r="AC10150"/>
    </row>
    <row r="10151" spans="2:29" s="14" customFormat="1" x14ac:dyDescent="0.25">
      <c r="B10151"/>
      <c r="C10151"/>
      <c r="D10151"/>
      <c r="E10151"/>
      <c r="F10151"/>
      <c r="G10151"/>
      <c r="H10151"/>
      <c r="I10151"/>
      <c r="J10151"/>
      <c r="K10151" s="91"/>
      <c r="L10151" s="91"/>
      <c r="M10151" s="91"/>
      <c r="R10151"/>
      <c r="S10151"/>
      <c r="T10151"/>
      <c r="U10151"/>
      <c r="V10151"/>
      <c r="W10151"/>
      <c r="X10151"/>
      <c r="Y10151"/>
      <c r="Z10151"/>
      <c r="AA10151"/>
      <c r="AB10151"/>
      <c r="AC10151"/>
    </row>
    <row r="10152" spans="2:29" s="14" customFormat="1" x14ac:dyDescent="0.25">
      <c r="B10152"/>
      <c r="C10152"/>
      <c r="D10152"/>
      <c r="E10152"/>
      <c r="F10152"/>
      <c r="G10152"/>
      <c r="H10152"/>
      <c r="I10152"/>
      <c r="J10152"/>
      <c r="K10152" s="91"/>
      <c r="L10152" s="91"/>
      <c r="M10152" s="91"/>
      <c r="R10152"/>
      <c r="S10152"/>
      <c r="T10152"/>
      <c r="U10152"/>
      <c r="V10152"/>
      <c r="W10152"/>
      <c r="X10152"/>
      <c r="Y10152"/>
      <c r="Z10152"/>
      <c r="AA10152"/>
      <c r="AB10152"/>
      <c r="AC10152"/>
    </row>
    <row r="10153" spans="2:29" s="14" customFormat="1" x14ac:dyDescent="0.25">
      <c r="B10153"/>
      <c r="C10153"/>
      <c r="D10153"/>
      <c r="E10153"/>
      <c r="F10153"/>
      <c r="G10153"/>
      <c r="H10153"/>
      <c r="I10153"/>
      <c r="J10153"/>
      <c r="K10153" s="91"/>
      <c r="L10153" s="91"/>
      <c r="M10153" s="91"/>
      <c r="R10153"/>
      <c r="S10153"/>
      <c r="T10153"/>
      <c r="U10153"/>
      <c r="V10153"/>
      <c r="W10153"/>
      <c r="X10153"/>
      <c r="Y10153"/>
      <c r="Z10153"/>
      <c r="AA10153"/>
      <c r="AB10153"/>
      <c r="AC10153"/>
    </row>
    <row r="10154" spans="2:29" s="14" customFormat="1" x14ac:dyDescent="0.25">
      <c r="B10154"/>
      <c r="C10154"/>
      <c r="D10154"/>
      <c r="E10154"/>
      <c r="F10154"/>
      <c r="G10154"/>
      <c r="H10154"/>
      <c r="I10154"/>
      <c r="J10154"/>
      <c r="K10154" s="91"/>
      <c r="L10154" s="91"/>
      <c r="M10154" s="91"/>
      <c r="R10154"/>
      <c r="S10154"/>
      <c r="T10154"/>
      <c r="U10154"/>
      <c r="V10154"/>
      <c r="W10154"/>
      <c r="X10154"/>
      <c r="Y10154"/>
      <c r="Z10154"/>
      <c r="AA10154"/>
      <c r="AB10154"/>
      <c r="AC10154"/>
    </row>
    <row r="10155" spans="2:29" s="14" customFormat="1" x14ac:dyDescent="0.25">
      <c r="B10155"/>
      <c r="C10155"/>
      <c r="D10155"/>
      <c r="E10155"/>
      <c r="F10155"/>
      <c r="G10155"/>
      <c r="H10155"/>
      <c r="I10155"/>
      <c r="J10155"/>
      <c r="K10155" s="91"/>
      <c r="L10155" s="91"/>
      <c r="M10155" s="91"/>
      <c r="R10155"/>
      <c r="S10155"/>
      <c r="T10155"/>
      <c r="U10155"/>
      <c r="V10155"/>
      <c r="W10155"/>
      <c r="X10155"/>
      <c r="Y10155"/>
      <c r="Z10155"/>
      <c r="AA10155"/>
      <c r="AB10155"/>
      <c r="AC10155"/>
    </row>
    <row r="10156" spans="2:29" s="14" customFormat="1" x14ac:dyDescent="0.25">
      <c r="B10156"/>
      <c r="C10156"/>
      <c r="D10156"/>
      <c r="E10156"/>
      <c r="F10156"/>
      <c r="G10156"/>
      <c r="H10156"/>
      <c r="I10156"/>
      <c r="J10156"/>
      <c r="K10156" s="91"/>
      <c r="L10156" s="91"/>
      <c r="M10156" s="91"/>
      <c r="R10156"/>
      <c r="S10156"/>
      <c r="T10156"/>
      <c r="U10156"/>
      <c r="V10156"/>
      <c r="W10156"/>
      <c r="X10156"/>
      <c r="Y10156"/>
      <c r="Z10156"/>
      <c r="AA10156"/>
      <c r="AB10156"/>
      <c r="AC10156"/>
    </row>
    <row r="10157" spans="2:29" s="14" customFormat="1" x14ac:dyDescent="0.25">
      <c r="B10157"/>
      <c r="C10157"/>
      <c r="D10157"/>
      <c r="E10157"/>
      <c r="F10157"/>
      <c r="G10157"/>
      <c r="H10157"/>
      <c r="I10157"/>
      <c r="J10157"/>
      <c r="K10157" s="91"/>
      <c r="L10157" s="91"/>
      <c r="M10157" s="91"/>
      <c r="R10157"/>
      <c r="S10157"/>
      <c r="T10157"/>
      <c r="U10157"/>
      <c r="V10157"/>
      <c r="W10157"/>
      <c r="X10157"/>
      <c r="Y10157"/>
      <c r="Z10157"/>
      <c r="AA10157"/>
      <c r="AB10157"/>
      <c r="AC10157"/>
    </row>
    <row r="10158" spans="2:29" s="14" customFormat="1" x14ac:dyDescent="0.25">
      <c r="B10158"/>
      <c r="C10158"/>
      <c r="D10158"/>
      <c r="E10158"/>
      <c r="F10158"/>
      <c r="G10158"/>
      <c r="H10158"/>
      <c r="I10158"/>
      <c r="J10158"/>
      <c r="K10158" s="91"/>
      <c r="L10158" s="91"/>
      <c r="M10158" s="91"/>
      <c r="R10158"/>
      <c r="S10158"/>
      <c r="T10158"/>
      <c r="U10158"/>
      <c r="V10158"/>
      <c r="W10158"/>
      <c r="X10158"/>
      <c r="Y10158"/>
      <c r="Z10158"/>
      <c r="AA10158"/>
      <c r="AB10158"/>
      <c r="AC10158"/>
    </row>
    <row r="10159" spans="2:29" s="14" customFormat="1" x14ac:dyDescent="0.25">
      <c r="B10159"/>
      <c r="C10159"/>
      <c r="D10159"/>
      <c r="E10159"/>
      <c r="F10159"/>
      <c r="G10159"/>
      <c r="H10159"/>
      <c r="I10159"/>
      <c r="J10159"/>
      <c r="K10159" s="91"/>
      <c r="L10159" s="91"/>
      <c r="M10159" s="91"/>
      <c r="R10159"/>
      <c r="S10159"/>
      <c r="T10159"/>
      <c r="U10159"/>
      <c r="V10159"/>
      <c r="W10159"/>
      <c r="X10159"/>
      <c r="Y10159"/>
      <c r="Z10159"/>
      <c r="AA10159"/>
      <c r="AB10159"/>
      <c r="AC10159"/>
    </row>
    <row r="10160" spans="2:29" s="14" customFormat="1" x14ac:dyDescent="0.25">
      <c r="B10160"/>
      <c r="C10160"/>
      <c r="D10160"/>
      <c r="E10160"/>
      <c r="F10160"/>
      <c r="G10160"/>
      <c r="H10160"/>
      <c r="I10160"/>
      <c r="J10160"/>
      <c r="K10160" s="91"/>
      <c r="L10160" s="91"/>
      <c r="M10160" s="91"/>
      <c r="R10160"/>
      <c r="S10160"/>
      <c r="T10160"/>
      <c r="U10160"/>
      <c r="V10160"/>
      <c r="W10160"/>
      <c r="X10160"/>
      <c r="Y10160"/>
      <c r="Z10160"/>
      <c r="AA10160"/>
      <c r="AB10160"/>
      <c r="AC10160"/>
    </row>
    <row r="10161" spans="2:29" s="14" customFormat="1" x14ac:dyDescent="0.25">
      <c r="B10161"/>
      <c r="C10161"/>
      <c r="D10161"/>
      <c r="E10161"/>
      <c r="F10161"/>
      <c r="G10161"/>
      <c r="H10161"/>
      <c r="I10161"/>
      <c r="J10161"/>
      <c r="K10161" s="91"/>
      <c r="L10161" s="91"/>
      <c r="M10161" s="91"/>
      <c r="R10161"/>
      <c r="S10161"/>
      <c r="T10161"/>
      <c r="U10161"/>
      <c r="V10161"/>
      <c r="W10161"/>
      <c r="X10161"/>
      <c r="Y10161"/>
      <c r="Z10161"/>
      <c r="AA10161"/>
      <c r="AB10161"/>
      <c r="AC10161"/>
    </row>
    <row r="10162" spans="2:29" s="14" customFormat="1" x14ac:dyDescent="0.25">
      <c r="B10162"/>
      <c r="C10162"/>
      <c r="D10162"/>
      <c r="E10162"/>
      <c r="F10162"/>
      <c r="G10162"/>
      <c r="H10162"/>
      <c r="I10162"/>
      <c r="J10162"/>
      <c r="K10162" s="91"/>
      <c r="L10162" s="91"/>
      <c r="M10162" s="91"/>
      <c r="R10162"/>
      <c r="S10162"/>
      <c r="T10162"/>
      <c r="U10162"/>
      <c r="V10162"/>
      <c r="W10162"/>
      <c r="X10162"/>
      <c r="Y10162"/>
      <c r="Z10162"/>
      <c r="AA10162"/>
      <c r="AB10162"/>
      <c r="AC10162"/>
    </row>
    <row r="10163" spans="2:29" s="14" customFormat="1" x14ac:dyDescent="0.25">
      <c r="B10163"/>
      <c r="C10163"/>
      <c r="D10163"/>
      <c r="E10163"/>
      <c r="F10163"/>
      <c r="G10163"/>
      <c r="H10163"/>
      <c r="I10163"/>
      <c r="J10163"/>
      <c r="K10163" s="91"/>
      <c r="L10163" s="91"/>
      <c r="M10163" s="91"/>
      <c r="R10163"/>
      <c r="S10163"/>
      <c r="T10163"/>
      <c r="U10163"/>
      <c r="V10163"/>
      <c r="W10163"/>
      <c r="X10163"/>
      <c r="Y10163"/>
      <c r="Z10163"/>
      <c r="AA10163"/>
      <c r="AB10163"/>
      <c r="AC10163"/>
    </row>
    <row r="10164" spans="2:29" s="14" customFormat="1" x14ac:dyDescent="0.25">
      <c r="B10164"/>
      <c r="C10164"/>
      <c r="D10164"/>
      <c r="E10164"/>
      <c r="F10164"/>
      <c r="G10164"/>
      <c r="H10164"/>
      <c r="I10164"/>
      <c r="J10164"/>
      <c r="K10164" s="91"/>
      <c r="L10164" s="91"/>
      <c r="M10164" s="91"/>
      <c r="R10164"/>
      <c r="S10164"/>
      <c r="T10164"/>
      <c r="U10164"/>
      <c r="V10164"/>
      <c r="W10164"/>
      <c r="X10164"/>
      <c r="Y10164"/>
      <c r="Z10164"/>
      <c r="AA10164"/>
      <c r="AB10164"/>
      <c r="AC10164"/>
    </row>
    <row r="10165" spans="2:29" s="14" customFormat="1" x14ac:dyDescent="0.25">
      <c r="B10165"/>
      <c r="C10165"/>
      <c r="D10165"/>
      <c r="E10165"/>
      <c r="F10165"/>
      <c r="G10165"/>
      <c r="H10165"/>
      <c r="I10165"/>
      <c r="J10165"/>
      <c r="K10165" s="91"/>
      <c r="L10165" s="91"/>
      <c r="M10165" s="91"/>
      <c r="R10165"/>
      <c r="S10165"/>
      <c r="T10165"/>
      <c r="U10165"/>
      <c r="V10165"/>
      <c r="W10165"/>
      <c r="X10165"/>
      <c r="Y10165"/>
      <c r="Z10165"/>
      <c r="AA10165"/>
      <c r="AB10165"/>
      <c r="AC10165"/>
    </row>
    <row r="10166" spans="2:29" s="14" customFormat="1" x14ac:dyDescent="0.25">
      <c r="B10166"/>
      <c r="C10166"/>
      <c r="D10166"/>
      <c r="E10166"/>
      <c r="F10166"/>
      <c r="G10166"/>
      <c r="H10166"/>
      <c r="I10166"/>
      <c r="J10166"/>
      <c r="K10166" s="91"/>
      <c r="L10166" s="91"/>
      <c r="M10166" s="91"/>
      <c r="R10166"/>
      <c r="S10166"/>
      <c r="T10166"/>
      <c r="U10166"/>
      <c r="V10166"/>
      <c r="W10166"/>
      <c r="X10166"/>
      <c r="Y10166"/>
      <c r="Z10166"/>
      <c r="AA10166"/>
      <c r="AB10166"/>
      <c r="AC10166"/>
    </row>
    <row r="10167" spans="2:29" s="14" customFormat="1" x14ac:dyDescent="0.25">
      <c r="B10167"/>
      <c r="C10167"/>
      <c r="D10167"/>
      <c r="E10167"/>
      <c r="F10167"/>
      <c r="G10167"/>
      <c r="H10167"/>
      <c r="I10167"/>
      <c r="J10167"/>
      <c r="K10167" s="91"/>
      <c r="L10167" s="91"/>
      <c r="M10167" s="91"/>
      <c r="R10167"/>
      <c r="S10167"/>
      <c r="T10167"/>
      <c r="U10167"/>
      <c r="V10167"/>
      <c r="W10167"/>
      <c r="X10167"/>
      <c r="Y10167"/>
      <c r="Z10167"/>
      <c r="AA10167"/>
      <c r="AB10167"/>
      <c r="AC10167"/>
    </row>
    <row r="10168" spans="2:29" s="14" customFormat="1" x14ac:dyDescent="0.25">
      <c r="B10168"/>
      <c r="C10168"/>
      <c r="D10168"/>
      <c r="E10168"/>
      <c r="F10168"/>
      <c r="G10168"/>
      <c r="H10168"/>
      <c r="I10168"/>
      <c r="J10168"/>
      <c r="K10168" s="91"/>
      <c r="L10168" s="91"/>
      <c r="M10168" s="91"/>
      <c r="R10168"/>
      <c r="S10168"/>
      <c r="T10168"/>
      <c r="U10168"/>
      <c r="V10168"/>
      <c r="W10168"/>
      <c r="X10168"/>
      <c r="Y10168"/>
      <c r="Z10168"/>
      <c r="AA10168"/>
      <c r="AB10168"/>
      <c r="AC10168"/>
    </row>
    <row r="10169" spans="2:29" s="14" customFormat="1" x14ac:dyDescent="0.25">
      <c r="B10169"/>
      <c r="C10169"/>
      <c r="D10169"/>
      <c r="E10169"/>
      <c r="F10169"/>
      <c r="G10169"/>
      <c r="H10169"/>
      <c r="I10169"/>
      <c r="J10169"/>
      <c r="K10169" s="91"/>
      <c r="L10169" s="91"/>
      <c r="M10169" s="91"/>
      <c r="R10169"/>
      <c r="S10169"/>
      <c r="T10169"/>
      <c r="U10169"/>
      <c r="V10169"/>
      <c r="W10169"/>
      <c r="X10169"/>
      <c r="Y10169"/>
      <c r="Z10169"/>
      <c r="AA10169"/>
      <c r="AB10169"/>
      <c r="AC10169"/>
    </row>
    <row r="10170" spans="2:29" s="14" customFormat="1" x14ac:dyDescent="0.25">
      <c r="B10170"/>
      <c r="C10170"/>
      <c r="D10170"/>
      <c r="E10170"/>
      <c r="F10170"/>
      <c r="G10170"/>
      <c r="H10170"/>
      <c r="I10170"/>
      <c r="J10170"/>
      <c r="K10170" s="91"/>
      <c r="L10170" s="91"/>
      <c r="M10170" s="91"/>
      <c r="R10170"/>
      <c r="S10170"/>
      <c r="T10170"/>
      <c r="U10170"/>
      <c r="V10170"/>
      <c r="W10170"/>
      <c r="X10170"/>
      <c r="Y10170"/>
      <c r="Z10170"/>
      <c r="AA10170"/>
      <c r="AB10170"/>
      <c r="AC10170"/>
    </row>
    <row r="10171" spans="2:29" s="14" customFormat="1" x14ac:dyDescent="0.25">
      <c r="B10171"/>
      <c r="C10171"/>
      <c r="D10171"/>
      <c r="E10171"/>
      <c r="F10171"/>
      <c r="G10171"/>
      <c r="H10171"/>
      <c r="I10171"/>
      <c r="J10171"/>
      <c r="K10171" s="91"/>
      <c r="L10171" s="91"/>
      <c r="M10171" s="91"/>
      <c r="R10171"/>
      <c r="S10171"/>
      <c r="T10171"/>
      <c r="U10171"/>
      <c r="V10171"/>
      <c r="W10171"/>
      <c r="X10171"/>
      <c r="Y10171"/>
      <c r="Z10171"/>
      <c r="AA10171"/>
      <c r="AB10171"/>
      <c r="AC10171"/>
    </row>
    <row r="10172" spans="2:29" s="14" customFormat="1" x14ac:dyDescent="0.25">
      <c r="B10172"/>
      <c r="C10172"/>
      <c r="D10172"/>
      <c r="E10172"/>
      <c r="F10172"/>
      <c r="G10172"/>
      <c r="H10172"/>
      <c r="I10172"/>
      <c r="J10172"/>
      <c r="K10172" s="91"/>
      <c r="L10172" s="91"/>
      <c r="M10172" s="91"/>
      <c r="R10172"/>
      <c r="S10172"/>
      <c r="T10172"/>
      <c r="U10172"/>
      <c r="V10172"/>
      <c r="W10172"/>
      <c r="X10172"/>
      <c r="Y10172"/>
      <c r="Z10172"/>
      <c r="AA10172"/>
      <c r="AB10172"/>
      <c r="AC10172"/>
    </row>
    <row r="10173" spans="2:29" s="14" customFormat="1" x14ac:dyDescent="0.25">
      <c r="B10173"/>
      <c r="C10173"/>
      <c r="D10173"/>
      <c r="E10173"/>
      <c r="F10173"/>
      <c r="G10173"/>
      <c r="H10173"/>
      <c r="I10173"/>
      <c r="J10173"/>
      <c r="K10173" s="91"/>
      <c r="L10173" s="91"/>
      <c r="M10173" s="91"/>
      <c r="R10173"/>
      <c r="S10173"/>
      <c r="T10173"/>
      <c r="U10173"/>
      <c r="V10173"/>
      <c r="W10173"/>
      <c r="X10173"/>
      <c r="Y10173"/>
      <c r="Z10173"/>
      <c r="AA10173"/>
      <c r="AB10173"/>
      <c r="AC10173"/>
    </row>
    <row r="10174" spans="2:29" s="14" customFormat="1" x14ac:dyDescent="0.25">
      <c r="B10174"/>
      <c r="C10174"/>
      <c r="D10174"/>
      <c r="E10174"/>
      <c r="F10174"/>
      <c r="G10174"/>
      <c r="H10174"/>
      <c r="I10174"/>
      <c r="J10174"/>
      <c r="K10174" s="91"/>
      <c r="L10174" s="91"/>
      <c r="M10174" s="91"/>
      <c r="R10174"/>
      <c r="S10174"/>
      <c r="T10174"/>
      <c r="U10174"/>
      <c r="V10174"/>
      <c r="W10174"/>
      <c r="X10174"/>
      <c r="Y10174"/>
      <c r="Z10174"/>
      <c r="AA10174"/>
      <c r="AB10174"/>
      <c r="AC10174"/>
    </row>
    <row r="10175" spans="2:29" s="14" customFormat="1" x14ac:dyDescent="0.25">
      <c r="B10175"/>
      <c r="C10175"/>
      <c r="D10175"/>
      <c r="E10175"/>
      <c r="F10175"/>
      <c r="G10175"/>
      <c r="H10175"/>
      <c r="I10175"/>
      <c r="J10175"/>
      <c r="K10175" s="91"/>
      <c r="L10175" s="91"/>
      <c r="M10175" s="91"/>
      <c r="R10175"/>
      <c r="S10175"/>
      <c r="T10175"/>
      <c r="U10175"/>
      <c r="V10175"/>
      <c r="W10175"/>
      <c r="X10175"/>
      <c r="Y10175"/>
      <c r="Z10175"/>
      <c r="AA10175"/>
      <c r="AB10175"/>
      <c r="AC10175"/>
    </row>
    <row r="10176" spans="2:29" s="14" customFormat="1" x14ac:dyDescent="0.25">
      <c r="B10176"/>
      <c r="C10176"/>
      <c r="D10176"/>
      <c r="E10176"/>
      <c r="F10176"/>
      <c r="G10176"/>
      <c r="H10176"/>
      <c r="I10176"/>
      <c r="J10176"/>
      <c r="K10176" s="91"/>
      <c r="L10176" s="91"/>
      <c r="M10176" s="91"/>
      <c r="R10176"/>
      <c r="S10176"/>
      <c r="T10176"/>
      <c r="U10176"/>
      <c r="V10176"/>
      <c r="W10176"/>
      <c r="X10176"/>
      <c r="Y10176"/>
      <c r="Z10176"/>
      <c r="AA10176"/>
      <c r="AB10176"/>
      <c r="AC10176"/>
    </row>
    <row r="10177" spans="2:29" s="14" customFormat="1" x14ac:dyDescent="0.25">
      <c r="B10177"/>
      <c r="C10177"/>
      <c r="D10177"/>
      <c r="E10177"/>
      <c r="F10177"/>
      <c r="G10177"/>
      <c r="H10177"/>
      <c r="I10177"/>
      <c r="J10177"/>
      <c r="K10177" s="91"/>
      <c r="L10177" s="91"/>
      <c r="M10177" s="91"/>
      <c r="R10177"/>
      <c r="S10177"/>
      <c r="T10177"/>
      <c r="U10177"/>
      <c r="V10177"/>
      <c r="W10177"/>
      <c r="X10177"/>
      <c r="Y10177"/>
      <c r="Z10177"/>
      <c r="AA10177"/>
      <c r="AB10177"/>
      <c r="AC10177"/>
    </row>
    <row r="10178" spans="2:29" s="14" customFormat="1" x14ac:dyDescent="0.25">
      <c r="B10178"/>
      <c r="C10178"/>
      <c r="D10178"/>
      <c r="E10178"/>
      <c r="F10178"/>
      <c r="G10178"/>
      <c r="H10178"/>
      <c r="I10178"/>
      <c r="J10178"/>
      <c r="K10178" s="91"/>
      <c r="L10178" s="91"/>
      <c r="M10178" s="91"/>
      <c r="R10178"/>
      <c r="S10178"/>
      <c r="T10178"/>
      <c r="U10178"/>
      <c r="V10178"/>
      <c r="W10178"/>
      <c r="X10178"/>
      <c r="Y10178"/>
      <c r="Z10178"/>
      <c r="AA10178"/>
      <c r="AB10178"/>
      <c r="AC10178"/>
    </row>
    <row r="10179" spans="2:29" s="14" customFormat="1" x14ac:dyDescent="0.25">
      <c r="B10179"/>
      <c r="C10179"/>
      <c r="D10179"/>
      <c r="E10179"/>
      <c r="F10179"/>
      <c r="G10179"/>
      <c r="H10179"/>
      <c r="I10179"/>
      <c r="J10179"/>
      <c r="K10179" s="91"/>
      <c r="L10179" s="91"/>
      <c r="M10179" s="91"/>
      <c r="R10179"/>
      <c r="S10179"/>
      <c r="T10179"/>
      <c r="U10179"/>
      <c r="V10179"/>
      <c r="W10179"/>
      <c r="X10179"/>
      <c r="Y10179"/>
      <c r="Z10179"/>
      <c r="AA10179"/>
      <c r="AB10179"/>
      <c r="AC10179"/>
    </row>
    <row r="10180" spans="2:29" s="14" customFormat="1" x14ac:dyDescent="0.25">
      <c r="B10180"/>
      <c r="C10180"/>
      <c r="D10180"/>
      <c r="E10180"/>
      <c r="F10180"/>
      <c r="G10180"/>
      <c r="H10180"/>
      <c r="I10180"/>
      <c r="J10180"/>
      <c r="K10180" s="91"/>
      <c r="L10180" s="91"/>
      <c r="M10180" s="91"/>
      <c r="R10180"/>
      <c r="S10180"/>
      <c r="T10180"/>
      <c r="U10180"/>
      <c r="V10180"/>
      <c r="W10180"/>
      <c r="X10180"/>
      <c r="Y10180"/>
      <c r="Z10180"/>
      <c r="AA10180"/>
      <c r="AB10180"/>
      <c r="AC10180"/>
    </row>
    <row r="10181" spans="2:29" s="14" customFormat="1" x14ac:dyDescent="0.25">
      <c r="B10181"/>
      <c r="C10181"/>
      <c r="D10181"/>
      <c r="E10181"/>
      <c r="F10181"/>
      <c r="G10181"/>
      <c r="H10181"/>
      <c r="I10181"/>
      <c r="J10181"/>
      <c r="K10181" s="91"/>
      <c r="L10181" s="91"/>
      <c r="M10181" s="91"/>
      <c r="R10181"/>
      <c r="S10181"/>
      <c r="T10181"/>
      <c r="U10181"/>
      <c r="V10181"/>
      <c r="W10181"/>
      <c r="X10181"/>
      <c r="Y10181"/>
      <c r="Z10181"/>
      <c r="AA10181"/>
      <c r="AB10181"/>
      <c r="AC10181"/>
    </row>
    <row r="10182" spans="2:29" s="14" customFormat="1" x14ac:dyDescent="0.25">
      <c r="B10182"/>
      <c r="C10182"/>
      <c r="D10182"/>
      <c r="E10182"/>
      <c r="F10182"/>
      <c r="G10182"/>
      <c r="H10182"/>
      <c r="I10182"/>
      <c r="J10182"/>
      <c r="K10182" s="91"/>
      <c r="L10182" s="91"/>
      <c r="M10182" s="91"/>
      <c r="R10182"/>
      <c r="S10182"/>
      <c r="T10182"/>
      <c r="U10182"/>
      <c r="V10182"/>
      <c r="W10182"/>
      <c r="X10182"/>
      <c r="Y10182"/>
      <c r="Z10182"/>
      <c r="AA10182"/>
      <c r="AB10182"/>
      <c r="AC10182"/>
    </row>
    <row r="10183" spans="2:29" s="14" customFormat="1" x14ac:dyDescent="0.25">
      <c r="B10183"/>
      <c r="C10183"/>
      <c r="D10183"/>
      <c r="E10183"/>
      <c r="F10183"/>
      <c r="G10183"/>
      <c r="H10183"/>
      <c r="I10183"/>
      <c r="J10183"/>
      <c r="K10183" s="91"/>
      <c r="L10183" s="91"/>
      <c r="M10183" s="91"/>
      <c r="R10183"/>
      <c r="S10183"/>
      <c r="T10183"/>
      <c r="U10183"/>
      <c r="V10183"/>
      <c r="W10183"/>
      <c r="X10183"/>
      <c r="Y10183"/>
      <c r="Z10183"/>
      <c r="AA10183"/>
      <c r="AB10183"/>
      <c r="AC10183"/>
    </row>
    <row r="10184" spans="2:29" s="14" customFormat="1" x14ac:dyDescent="0.25">
      <c r="B10184"/>
      <c r="C10184"/>
      <c r="D10184"/>
      <c r="E10184"/>
      <c r="F10184"/>
      <c r="G10184"/>
      <c r="H10184"/>
      <c r="I10184"/>
      <c r="J10184"/>
      <c r="K10184" s="91"/>
      <c r="L10184" s="91"/>
      <c r="M10184" s="91"/>
      <c r="R10184"/>
      <c r="S10184"/>
      <c r="T10184"/>
      <c r="U10184"/>
      <c r="V10184"/>
      <c r="W10184"/>
      <c r="X10184"/>
      <c r="Y10184"/>
      <c r="Z10184"/>
      <c r="AA10184"/>
      <c r="AB10184"/>
      <c r="AC10184"/>
    </row>
    <row r="10185" spans="2:29" s="14" customFormat="1" x14ac:dyDescent="0.25">
      <c r="B10185"/>
      <c r="C10185"/>
      <c r="D10185"/>
      <c r="E10185"/>
      <c r="F10185"/>
      <c r="G10185"/>
      <c r="H10185"/>
      <c r="I10185"/>
      <c r="J10185"/>
      <c r="K10185" s="91"/>
      <c r="L10185" s="91"/>
      <c r="M10185" s="91"/>
      <c r="R10185"/>
      <c r="S10185"/>
      <c r="T10185"/>
      <c r="U10185"/>
      <c r="V10185"/>
      <c r="W10185"/>
      <c r="X10185"/>
      <c r="Y10185"/>
      <c r="Z10185"/>
      <c r="AA10185"/>
      <c r="AB10185"/>
      <c r="AC10185"/>
    </row>
    <row r="10186" spans="2:29" s="14" customFormat="1" x14ac:dyDescent="0.25">
      <c r="B10186"/>
      <c r="C10186"/>
      <c r="D10186"/>
      <c r="E10186"/>
      <c r="F10186"/>
      <c r="G10186"/>
      <c r="H10186"/>
      <c r="I10186"/>
      <c r="J10186"/>
      <c r="K10186" s="91"/>
      <c r="L10186" s="91"/>
      <c r="M10186" s="91"/>
      <c r="R10186"/>
      <c r="S10186"/>
      <c r="T10186"/>
      <c r="U10186"/>
      <c r="V10186"/>
      <c r="W10186"/>
      <c r="X10186"/>
      <c r="Y10186"/>
      <c r="Z10186"/>
      <c r="AA10186"/>
      <c r="AB10186"/>
      <c r="AC10186"/>
    </row>
    <row r="10187" spans="2:29" s="14" customFormat="1" x14ac:dyDescent="0.25">
      <c r="B10187"/>
      <c r="C10187"/>
      <c r="D10187"/>
      <c r="E10187"/>
      <c r="F10187"/>
      <c r="G10187"/>
      <c r="H10187"/>
      <c r="I10187"/>
      <c r="J10187"/>
      <c r="K10187" s="91"/>
      <c r="L10187" s="91"/>
      <c r="M10187" s="91"/>
      <c r="R10187"/>
      <c r="S10187"/>
      <c r="T10187"/>
      <c r="U10187"/>
      <c r="V10187"/>
      <c r="W10187"/>
      <c r="X10187"/>
      <c r="Y10187"/>
      <c r="Z10187"/>
      <c r="AA10187"/>
      <c r="AB10187"/>
      <c r="AC10187"/>
    </row>
    <row r="10188" spans="2:29" s="14" customFormat="1" x14ac:dyDescent="0.25">
      <c r="B10188"/>
      <c r="C10188"/>
      <c r="D10188"/>
      <c r="E10188"/>
      <c r="F10188"/>
      <c r="G10188"/>
      <c r="H10188"/>
      <c r="I10188"/>
      <c r="J10188"/>
      <c r="K10188" s="91"/>
      <c r="L10188" s="91"/>
      <c r="M10188" s="91"/>
      <c r="R10188"/>
      <c r="S10188"/>
      <c r="T10188"/>
      <c r="U10188"/>
      <c r="V10188"/>
      <c r="W10188"/>
      <c r="X10188"/>
      <c r="Y10188"/>
      <c r="Z10188"/>
      <c r="AA10188"/>
      <c r="AB10188"/>
      <c r="AC10188"/>
    </row>
    <row r="10189" spans="2:29" s="14" customFormat="1" x14ac:dyDescent="0.25">
      <c r="B10189"/>
      <c r="C10189"/>
      <c r="D10189"/>
      <c r="E10189"/>
      <c r="F10189"/>
      <c r="G10189"/>
      <c r="H10189"/>
      <c r="I10189"/>
      <c r="J10189"/>
      <c r="K10189" s="91"/>
      <c r="L10189" s="91"/>
      <c r="M10189" s="91"/>
      <c r="R10189"/>
      <c r="S10189"/>
      <c r="T10189"/>
      <c r="U10189"/>
      <c r="V10189"/>
      <c r="W10189"/>
      <c r="X10189"/>
      <c r="Y10189"/>
      <c r="Z10189"/>
      <c r="AA10189"/>
      <c r="AB10189"/>
      <c r="AC10189"/>
    </row>
    <row r="10190" spans="2:29" s="14" customFormat="1" x14ac:dyDescent="0.25">
      <c r="B10190"/>
      <c r="C10190"/>
      <c r="D10190"/>
      <c r="E10190"/>
      <c r="F10190"/>
      <c r="G10190"/>
      <c r="H10190"/>
      <c r="I10190"/>
      <c r="J10190"/>
      <c r="K10190" s="91"/>
      <c r="L10190" s="91"/>
      <c r="M10190" s="91"/>
      <c r="R10190"/>
      <c r="S10190"/>
      <c r="T10190"/>
      <c r="U10190"/>
      <c r="V10190"/>
      <c r="W10190"/>
      <c r="X10190"/>
      <c r="Y10190"/>
      <c r="Z10190"/>
      <c r="AA10190"/>
      <c r="AB10190"/>
      <c r="AC10190"/>
    </row>
    <row r="10191" spans="2:29" s="14" customFormat="1" x14ac:dyDescent="0.25">
      <c r="B10191"/>
      <c r="C10191"/>
      <c r="D10191"/>
      <c r="E10191"/>
      <c r="F10191"/>
      <c r="G10191"/>
      <c r="H10191"/>
      <c r="I10191"/>
      <c r="J10191"/>
      <c r="K10191" s="91"/>
      <c r="L10191" s="91"/>
      <c r="M10191" s="91"/>
      <c r="R10191"/>
      <c r="S10191"/>
      <c r="T10191"/>
      <c r="U10191"/>
      <c r="V10191"/>
      <c r="W10191"/>
      <c r="X10191"/>
      <c r="Y10191"/>
      <c r="Z10191"/>
      <c r="AA10191"/>
      <c r="AB10191"/>
      <c r="AC10191"/>
    </row>
    <row r="10192" spans="2:29" s="14" customFormat="1" x14ac:dyDescent="0.25">
      <c r="B10192"/>
      <c r="C10192"/>
      <c r="D10192"/>
      <c r="E10192"/>
      <c r="F10192"/>
      <c r="G10192"/>
      <c r="H10192"/>
      <c r="I10192"/>
      <c r="J10192"/>
      <c r="K10192" s="91"/>
      <c r="L10192" s="91"/>
      <c r="M10192" s="91"/>
      <c r="R10192"/>
      <c r="S10192"/>
      <c r="T10192"/>
      <c r="U10192"/>
      <c r="V10192"/>
      <c r="W10192"/>
      <c r="X10192"/>
      <c r="Y10192"/>
      <c r="Z10192"/>
      <c r="AA10192"/>
      <c r="AB10192"/>
      <c r="AC10192"/>
    </row>
    <row r="10193" spans="2:29" s="14" customFormat="1" x14ac:dyDescent="0.25">
      <c r="B10193"/>
      <c r="C10193"/>
      <c r="D10193"/>
      <c r="E10193"/>
      <c r="F10193"/>
      <c r="G10193"/>
      <c r="H10193"/>
      <c r="I10193"/>
      <c r="J10193"/>
      <c r="K10193" s="91"/>
      <c r="L10193" s="91"/>
      <c r="M10193" s="91"/>
      <c r="R10193"/>
      <c r="S10193"/>
      <c r="T10193"/>
      <c r="U10193"/>
      <c r="V10193"/>
      <c r="W10193"/>
      <c r="X10193"/>
      <c r="Y10193"/>
      <c r="Z10193"/>
      <c r="AA10193"/>
      <c r="AB10193"/>
      <c r="AC10193"/>
    </row>
    <row r="10194" spans="2:29" s="14" customFormat="1" x14ac:dyDescent="0.25">
      <c r="B10194"/>
      <c r="C10194"/>
      <c r="D10194"/>
      <c r="E10194"/>
      <c r="F10194"/>
      <c r="G10194"/>
      <c r="H10194"/>
      <c r="I10194"/>
      <c r="J10194"/>
      <c r="K10194" s="91"/>
      <c r="L10194" s="91"/>
      <c r="M10194" s="91"/>
      <c r="R10194"/>
      <c r="S10194"/>
      <c r="T10194"/>
      <c r="U10194"/>
      <c r="V10194"/>
      <c r="W10194"/>
      <c r="X10194"/>
      <c r="Y10194"/>
      <c r="Z10194"/>
      <c r="AA10194"/>
      <c r="AB10194"/>
      <c r="AC10194"/>
    </row>
    <row r="10195" spans="2:29" s="14" customFormat="1" x14ac:dyDescent="0.25">
      <c r="B10195"/>
      <c r="C10195"/>
      <c r="D10195"/>
      <c r="E10195"/>
      <c r="F10195"/>
      <c r="G10195"/>
      <c r="H10195"/>
      <c r="I10195"/>
      <c r="J10195"/>
      <c r="K10195" s="91"/>
      <c r="L10195" s="91"/>
      <c r="M10195" s="91"/>
      <c r="R10195"/>
      <c r="S10195"/>
      <c r="T10195"/>
      <c r="U10195"/>
      <c r="V10195"/>
      <c r="W10195"/>
      <c r="X10195"/>
      <c r="Y10195"/>
      <c r="Z10195"/>
      <c r="AA10195"/>
      <c r="AB10195"/>
      <c r="AC10195"/>
    </row>
    <row r="10196" spans="2:29" s="14" customFormat="1" x14ac:dyDescent="0.25">
      <c r="B10196"/>
      <c r="C10196"/>
      <c r="D10196"/>
      <c r="E10196"/>
      <c r="F10196"/>
      <c r="G10196"/>
      <c r="H10196"/>
      <c r="I10196"/>
      <c r="J10196"/>
      <c r="K10196" s="91"/>
      <c r="L10196" s="91"/>
      <c r="M10196" s="91"/>
      <c r="R10196"/>
      <c r="S10196"/>
      <c r="T10196"/>
      <c r="U10196"/>
      <c r="V10196"/>
      <c r="W10196"/>
      <c r="X10196"/>
      <c r="Y10196"/>
      <c r="Z10196"/>
      <c r="AA10196"/>
      <c r="AB10196"/>
      <c r="AC10196"/>
    </row>
    <row r="10197" spans="2:29" s="14" customFormat="1" x14ac:dyDescent="0.25">
      <c r="B10197"/>
      <c r="C10197"/>
      <c r="D10197"/>
      <c r="E10197"/>
      <c r="F10197"/>
      <c r="G10197"/>
      <c r="H10197"/>
      <c r="I10197"/>
      <c r="J10197"/>
      <c r="K10197" s="91"/>
      <c r="L10197" s="91"/>
      <c r="M10197" s="91"/>
      <c r="R10197"/>
      <c r="S10197"/>
      <c r="T10197"/>
      <c r="U10197"/>
      <c r="V10197"/>
      <c r="W10197"/>
      <c r="X10197"/>
      <c r="Y10197"/>
      <c r="Z10197"/>
      <c r="AA10197"/>
      <c r="AB10197"/>
      <c r="AC10197"/>
    </row>
    <row r="10198" spans="2:29" s="14" customFormat="1" x14ac:dyDescent="0.25">
      <c r="B10198"/>
      <c r="C10198"/>
      <c r="D10198"/>
      <c r="E10198"/>
      <c r="F10198"/>
      <c r="G10198"/>
      <c r="H10198"/>
      <c r="I10198"/>
      <c r="J10198"/>
      <c r="K10198" s="91"/>
      <c r="L10198" s="91"/>
      <c r="M10198" s="91"/>
      <c r="R10198"/>
      <c r="S10198"/>
      <c r="T10198"/>
      <c r="U10198"/>
      <c r="V10198"/>
      <c r="W10198"/>
      <c r="X10198"/>
      <c r="Y10198"/>
      <c r="Z10198"/>
      <c r="AA10198"/>
      <c r="AB10198"/>
      <c r="AC10198"/>
    </row>
    <row r="10199" spans="2:29" s="14" customFormat="1" x14ac:dyDescent="0.25">
      <c r="B10199"/>
      <c r="C10199"/>
      <c r="D10199"/>
      <c r="E10199"/>
      <c r="F10199"/>
      <c r="G10199"/>
      <c r="H10199"/>
      <c r="I10199"/>
      <c r="J10199"/>
      <c r="K10199" s="91"/>
      <c r="L10199" s="91"/>
      <c r="M10199" s="91"/>
      <c r="R10199"/>
      <c r="S10199"/>
      <c r="T10199"/>
      <c r="U10199"/>
      <c r="V10199"/>
      <c r="W10199"/>
      <c r="X10199"/>
      <c r="Y10199"/>
      <c r="Z10199"/>
      <c r="AA10199"/>
      <c r="AB10199"/>
      <c r="AC10199"/>
    </row>
    <row r="10200" spans="2:29" s="14" customFormat="1" x14ac:dyDescent="0.25">
      <c r="B10200"/>
      <c r="C10200"/>
      <c r="D10200"/>
      <c r="E10200"/>
      <c r="F10200"/>
      <c r="G10200"/>
      <c r="H10200"/>
      <c r="I10200"/>
      <c r="J10200"/>
      <c r="K10200" s="91"/>
      <c r="L10200" s="91"/>
      <c r="M10200" s="91"/>
      <c r="R10200"/>
      <c r="S10200"/>
      <c r="T10200"/>
      <c r="U10200"/>
      <c r="V10200"/>
      <c r="W10200"/>
      <c r="X10200"/>
      <c r="Y10200"/>
      <c r="Z10200"/>
      <c r="AA10200"/>
      <c r="AB10200"/>
      <c r="AC10200"/>
    </row>
    <row r="10201" spans="2:29" s="14" customFormat="1" x14ac:dyDescent="0.25">
      <c r="B10201"/>
      <c r="C10201"/>
      <c r="D10201"/>
      <c r="E10201"/>
      <c r="F10201"/>
      <c r="G10201"/>
      <c r="H10201"/>
      <c r="I10201"/>
      <c r="J10201"/>
      <c r="K10201" s="91"/>
      <c r="L10201" s="91"/>
      <c r="M10201" s="91"/>
      <c r="R10201"/>
      <c r="S10201"/>
      <c r="T10201"/>
      <c r="U10201"/>
      <c r="V10201"/>
      <c r="W10201"/>
      <c r="X10201"/>
      <c r="Y10201"/>
      <c r="Z10201"/>
      <c r="AA10201"/>
      <c r="AB10201"/>
      <c r="AC10201"/>
    </row>
    <row r="10202" spans="2:29" s="14" customFormat="1" x14ac:dyDescent="0.25">
      <c r="B10202"/>
      <c r="C10202"/>
      <c r="D10202"/>
      <c r="E10202"/>
      <c r="F10202"/>
      <c r="G10202"/>
      <c r="H10202"/>
      <c r="I10202"/>
      <c r="J10202"/>
      <c r="K10202" s="91"/>
      <c r="L10202" s="91"/>
      <c r="M10202" s="91"/>
      <c r="R10202"/>
      <c r="S10202"/>
      <c r="T10202"/>
      <c r="U10202"/>
      <c r="V10202"/>
      <c r="W10202"/>
      <c r="X10202"/>
      <c r="Y10202"/>
      <c r="Z10202"/>
      <c r="AA10202"/>
      <c r="AB10202"/>
      <c r="AC10202"/>
    </row>
    <row r="10203" spans="2:29" s="14" customFormat="1" x14ac:dyDescent="0.25">
      <c r="B10203"/>
      <c r="C10203"/>
      <c r="D10203"/>
      <c r="E10203"/>
      <c r="F10203"/>
      <c r="G10203"/>
      <c r="H10203"/>
      <c r="I10203"/>
      <c r="J10203"/>
      <c r="K10203" s="91"/>
      <c r="L10203" s="91"/>
      <c r="M10203" s="91"/>
      <c r="R10203"/>
      <c r="S10203"/>
      <c r="T10203"/>
      <c r="U10203"/>
      <c r="V10203"/>
      <c r="W10203"/>
      <c r="X10203"/>
      <c r="Y10203"/>
      <c r="Z10203"/>
      <c r="AA10203"/>
      <c r="AB10203"/>
      <c r="AC10203"/>
    </row>
    <row r="10204" spans="2:29" s="14" customFormat="1" x14ac:dyDescent="0.25">
      <c r="B10204"/>
      <c r="C10204"/>
      <c r="D10204"/>
      <c r="E10204"/>
      <c r="F10204"/>
      <c r="G10204"/>
      <c r="H10204"/>
      <c r="I10204"/>
      <c r="J10204"/>
      <c r="K10204" s="91"/>
      <c r="L10204" s="91"/>
      <c r="M10204" s="91"/>
      <c r="R10204"/>
      <c r="S10204"/>
      <c r="T10204"/>
      <c r="U10204"/>
      <c r="V10204"/>
      <c r="W10204"/>
      <c r="X10204"/>
      <c r="Y10204"/>
      <c r="Z10204"/>
      <c r="AA10204"/>
      <c r="AB10204"/>
      <c r="AC10204"/>
    </row>
    <row r="10205" spans="2:29" s="14" customFormat="1" x14ac:dyDescent="0.25">
      <c r="B10205"/>
      <c r="C10205"/>
      <c r="D10205"/>
      <c r="E10205"/>
      <c r="F10205"/>
      <c r="G10205"/>
      <c r="H10205"/>
      <c r="I10205"/>
      <c r="J10205"/>
      <c r="K10205" s="91"/>
      <c r="L10205" s="91"/>
      <c r="M10205" s="91"/>
      <c r="R10205"/>
      <c r="S10205"/>
      <c r="T10205"/>
      <c r="U10205"/>
      <c r="V10205"/>
      <c r="W10205"/>
      <c r="X10205"/>
      <c r="Y10205"/>
      <c r="Z10205"/>
      <c r="AA10205"/>
      <c r="AB10205"/>
      <c r="AC10205"/>
    </row>
    <row r="10206" spans="2:29" s="14" customFormat="1" x14ac:dyDescent="0.25">
      <c r="B10206"/>
      <c r="C10206"/>
      <c r="D10206"/>
      <c r="E10206"/>
      <c r="F10206"/>
      <c r="G10206"/>
      <c r="H10206"/>
      <c r="I10206"/>
      <c r="J10206"/>
      <c r="K10206" s="91"/>
      <c r="L10206" s="91"/>
      <c r="M10206" s="91"/>
      <c r="R10206"/>
      <c r="S10206"/>
      <c r="T10206"/>
      <c r="U10206"/>
      <c r="V10206"/>
      <c r="W10206"/>
      <c r="X10206"/>
      <c r="Y10206"/>
      <c r="Z10206"/>
      <c r="AA10206"/>
      <c r="AB10206"/>
      <c r="AC10206"/>
    </row>
    <row r="10207" spans="2:29" s="14" customFormat="1" x14ac:dyDescent="0.25">
      <c r="B10207"/>
      <c r="C10207"/>
      <c r="D10207"/>
      <c r="E10207"/>
      <c r="F10207"/>
      <c r="G10207"/>
      <c r="H10207"/>
      <c r="I10207"/>
      <c r="J10207"/>
      <c r="K10207" s="91"/>
      <c r="L10207" s="91"/>
      <c r="M10207" s="91"/>
      <c r="R10207"/>
      <c r="S10207"/>
      <c r="T10207"/>
      <c r="U10207"/>
      <c r="V10207"/>
      <c r="W10207"/>
      <c r="X10207"/>
      <c r="Y10207"/>
      <c r="Z10207"/>
      <c r="AA10207"/>
      <c r="AB10207"/>
      <c r="AC10207"/>
    </row>
    <row r="10208" spans="2:29" s="14" customFormat="1" x14ac:dyDescent="0.25">
      <c r="B10208"/>
      <c r="C10208"/>
      <c r="D10208"/>
      <c r="E10208"/>
      <c r="F10208"/>
      <c r="G10208"/>
      <c r="H10208"/>
      <c r="I10208"/>
      <c r="J10208"/>
      <c r="K10208" s="91"/>
      <c r="L10208" s="91"/>
      <c r="M10208" s="91"/>
      <c r="R10208"/>
      <c r="S10208"/>
      <c r="T10208"/>
      <c r="U10208"/>
      <c r="V10208"/>
      <c r="W10208"/>
      <c r="X10208"/>
      <c r="Y10208"/>
      <c r="Z10208"/>
      <c r="AA10208"/>
      <c r="AB10208"/>
      <c r="AC10208"/>
    </row>
    <row r="10209" spans="2:29" s="14" customFormat="1" x14ac:dyDescent="0.25">
      <c r="B10209"/>
      <c r="C10209"/>
      <c r="D10209"/>
      <c r="E10209"/>
      <c r="F10209"/>
      <c r="G10209"/>
      <c r="H10209"/>
      <c r="I10209"/>
      <c r="J10209"/>
      <c r="K10209" s="91"/>
      <c r="L10209" s="91"/>
      <c r="M10209" s="91"/>
      <c r="R10209"/>
      <c r="S10209"/>
      <c r="T10209"/>
      <c r="U10209"/>
      <c r="V10209"/>
      <c r="W10209"/>
      <c r="X10209"/>
      <c r="Y10209"/>
      <c r="Z10209"/>
      <c r="AA10209"/>
      <c r="AB10209"/>
      <c r="AC10209"/>
    </row>
    <row r="10210" spans="2:29" s="14" customFormat="1" x14ac:dyDescent="0.25">
      <c r="B10210"/>
      <c r="C10210"/>
      <c r="D10210"/>
      <c r="E10210"/>
      <c r="F10210"/>
      <c r="G10210"/>
      <c r="H10210"/>
      <c r="I10210"/>
      <c r="J10210"/>
      <c r="K10210" s="91"/>
      <c r="L10210" s="91"/>
      <c r="M10210" s="91"/>
      <c r="R10210"/>
      <c r="S10210"/>
      <c r="T10210"/>
      <c r="U10210"/>
      <c r="V10210"/>
      <c r="W10210"/>
      <c r="X10210"/>
      <c r="Y10210"/>
      <c r="Z10210"/>
      <c r="AA10210"/>
      <c r="AB10210"/>
      <c r="AC10210"/>
    </row>
    <row r="10211" spans="2:29" s="14" customFormat="1" x14ac:dyDescent="0.25">
      <c r="B10211"/>
      <c r="C10211"/>
      <c r="D10211"/>
      <c r="E10211"/>
      <c r="F10211"/>
      <c r="G10211"/>
      <c r="H10211"/>
      <c r="I10211"/>
      <c r="J10211"/>
      <c r="K10211" s="91"/>
      <c r="L10211" s="91"/>
      <c r="M10211" s="91"/>
      <c r="R10211"/>
      <c r="S10211"/>
      <c r="T10211"/>
      <c r="U10211"/>
      <c r="V10211"/>
      <c r="W10211"/>
      <c r="X10211"/>
      <c r="Y10211"/>
      <c r="Z10211"/>
      <c r="AA10211"/>
      <c r="AB10211"/>
      <c r="AC10211"/>
    </row>
    <row r="10212" spans="2:29" s="14" customFormat="1" x14ac:dyDescent="0.25">
      <c r="B10212"/>
      <c r="C10212"/>
      <c r="D10212"/>
      <c r="E10212"/>
      <c r="F10212"/>
      <c r="G10212"/>
      <c r="H10212"/>
      <c r="I10212"/>
      <c r="J10212"/>
      <c r="K10212" s="91"/>
      <c r="L10212" s="91"/>
      <c r="M10212" s="91"/>
      <c r="R10212"/>
      <c r="S10212"/>
      <c r="T10212"/>
      <c r="U10212"/>
      <c r="V10212"/>
      <c r="W10212"/>
      <c r="X10212"/>
      <c r="Y10212"/>
      <c r="Z10212"/>
      <c r="AA10212"/>
      <c r="AB10212"/>
      <c r="AC10212"/>
    </row>
    <row r="10213" spans="2:29" s="14" customFormat="1" x14ac:dyDescent="0.25">
      <c r="B10213"/>
      <c r="C10213"/>
      <c r="D10213"/>
      <c r="E10213"/>
      <c r="F10213"/>
      <c r="G10213"/>
      <c r="H10213"/>
      <c r="I10213"/>
      <c r="J10213"/>
      <c r="K10213" s="91"/>
      <c r="L10213" s="91"/>
      <c r="M10213" s="91"/>
      <c r="R10213"/>
      <c r="S10213"/>
      <c r="T10213"/>
      <c r="U10213"/>
      <c r="V10213"/>
      <c r="W10213"/>
      <c r="X10213"/>
      <c r="Y10213"/>
      <c r="Z10213"/>
      <c r="AA10213"/>
      <c r="AB10213"/>
      <c r="AC10213"/>
    </row>
    <row r="10214" spans="2:29" s="14" customFormat="1" x14ac:dyDescent="0.25">
      <c r="B10214"/>
      <c r="C10214"/>
      <c r="D10214"/>
      <c r="E10214"/>
      <c r="F10214"/>
      <c r="G10214"/>
      <c r="H10214"/>
      <c r="I10214"/>
      <c r="J10214"/>
      <c r="K10214" s="91"/>
      <c r="L10214" s="91"/>
      <c r="M10214" s="91"/>
      <c r="R10214"/>
      <c r="S10214"/>
      <c r="T10214"/>
      <c r="U10214"/>
      <c r="V10214"/>
      <c r="W10214"/>
      <c r="X10214"/>
      <c r="Y10214"/>
      <c r="Z10214"/>
      <c r="AA10214"/>
      <c r="AB10214"/>
      <c r="AC10214"/>
    </row>
    <row r="10215" spans="2:29" s="14" customFormat="1" x14ac:dyDescent="0.25">
      <c r="B10215"/>
      <c r="C10215"/>
      <c r="D10215"/>
      <c r="E10215"/>
      <c r="F10215"/>
      <c r="G10215"/>
      <c r="H10215"/>
      <c r="I10215"/>
      <c r="J10215"/>
      <c r="K10215" s="91"/>
      <c r="L10215" s="91"/>
      <c r="M10215" s="91"/>
      <c r="R10215"/>
      <c r="S10215"/>
      <c r="T10215"/>
      <c r="U10215"/>
      <c r="V10215"/>
      <c r="W10215"/>
      <c r="X10215"/>
      <c r="Y10215"/>
      <c r="Z10215"/>
      <c r="AA10215"/>
      <c r="AB10215"/>
      <c r="AC10215"/>
    </row>
    <row r="10216" spans="2:29" s="14" customFormat="1" x14ac:dyDescent="0.25">
      <c r="B10216"/>
      <c r="C10216"/>
      <c r="D10216"/>
      <c r="E10216"/>
      <c r="F10216"/>
      <c r="G10216"/>
      <c r="H10216"/>
      <c r="I10216"/>
      <c r="J10216"/>
      <c r="K10216" s="91"/>
      <c r="L10216" s="91"/>
      <c r="M10216" s="91"/>
      <c r="R10216"/>
      <c r="S10216"/>
      <c r="T10216"/>
      <c r="U10216"/>
      <c r="V10216"/>
      <c r="W10216"/>
      <c r="X10216"/>
      <c r="Y10216"/>
      <c r="Z10216"/>
      <c r="AA10216"/>
      <c r="AB10216"/>
      <c r="AC10216"/>
    </row>
    <row r="10217" spans="2:29" s="14" customFormat="1" x14ac:dyDescent="0.25">
      <c r="B10217"/>
      <c r="C10217"/>
      <c r="D10217"/>
      <c r="E10217"/>
      <c r="F10217"/>
      <c r="G10217"/>
      <c r="H10217"/>
      <c r="I10217"/>
      <c r="J10217"/>
      <c r="K10217" s="91"/>
      <c r="L10217" s="91"/>
      <c r="M10217" s="91"/>
      <c r="R10217"/>
      <c r="S10217"/>
      <c r="T10217"/>
      <c r="U10217"/>
      <c r="V10217"/>
      <c r="W10217"/>
      <c r="X10217"/>
      <c r="Y10217"/>
      <c r="Z10217"/>
      <c r="AA10217"/>
      <c r="AB10217"/>
      <c r="AC10217"/>
    </row>
    <row r="10218" spans="2:29" s="14" customFormat="1" x14ac:dyDescent="0.25">
      <c r="B10218"/>
      <c r="C10218"/>
      <c r="D10218"/>
      <c r="E10218"/>
      <c r="F10218"/>
      <c r="G10218"/>
      <c r="H10218"/>
      <c r="I10218"/>
      <c r="J10218"/>
      <c r="K10218" s="91"/>
      <c r="L10218" s="91"/>
      <c r="M10218" s="91"/>
      <c r="R10218"/>
      <c r="S10218"/>
      <c r="T10218"/>
      <c r="U10218"/>
      <c r="V10218"/>
      <c r="W10218"/>
      <c r="X10218"/>
      <c r="Y10218"/>
      <c r="Z10218"/>
      <c r="AA10218"/>
      <c r="AB10218"/>
      <c r="AC10218"/>
    </row>
    <row r="10219" spans="2:29" s="14" customFormat="1" x14ac:dyDescent="0.25">
      <c r="B10219"/>
      <c r="C10219"/>
      <c r="D10219"/>
      <c r="E10219"/>
      <c r="F10219"/>
      <c r="G10219"/>
      <c r="H10219"/>
      <c r="I10219"/>
      <c r="J10219"/>
      <c r="K10219" s="91"/>
      <c r="L10219" s="91"/>
      <c r="M10219" s="91"/>
      <c r="R10219"/>
      <c r="S10219"/>
      <c r="T10219"/>
      <c r="U10219"/>
      <c r="V10219"/>
      <c r="W10219"/>
      <c r="X10219"/>
      <c r="Y10219"/>
      <c r="Z10219"/>
      <c r="AA10219"/>
      <c r="AB10219"/>
      <c r="AC10219"/>
    </row>
    <row r="10220" spans="2:29" s="14" customFormat="1" x14ac:dyDescent="0.25">
      <c r="B10220"/>
      <c r="C10220"/>
      <c r="D10220"/>
      <c r="E10220"/>
      <c r="F10220"/>
      <c r="G10220"/>
      <c r="H10220"/>
      <c r="I10220"/>
      <c r="J10220"/>
      <c r="K10220" s="91"/>
      <c r="L10220" s="91"/>
      <c r="M10220" s="91"/>
      <c r="R10220"/>
      <c r="S10220"/>
      <c r="T10220"/>
      <c r="U10220"/>
      <c r="V10220"/>
      <c r="W10220"/>
      <c r="X10220"/>
      <c r="Y10220"/>
      <c r="Z10220"/>
      <c r="AA10220"/>
      <c r="AB10220"/>
      <c r="AC10220"/>
    </row>
    <row r="10221" spans="2:29" s="14" customFormat="1" x14ac:dyDescent="0.25">
      <c r="B10221"/>
      <c r="C10221"/>
      <c r="D10221"/>
      <c r="E10221"/>
      <c r="F10221"/>
      <c r="G10221"/>
      <c r="H10221"/>
      <c r="I10221"/>
      <c r="J10221"/>
      <c r="K10221" s="91"/>
      <c r="L10221" s="91"/>
      <c r="M10221" s="91"/>
      <c r="R10221"/>
      <c r="S10221"/>
      <c r="T10221"/>
      <c r="U10221"/>
      <c r="V10221"/>
      <c r="W10221"/>
      <c r="X10221"/>
      <c r="Y10221"/>
      <c r="Z10221"/>
      <c r="AA10221"/>
      <c r="AB10221"/>
      <c r="AC10221"/>
    </row>
    <row r="10222" spans="2:29" s="14" customFormat="1" x14ac:dyDescent="0.25">
      <c r="B10222"/>
      <c r="C10222"/>
      <c r="D10222"/>
      <c r="E10222"/>
      <c r="F10222"/>
      <c r="G10222"/>
      <c r="H10222"/>
      <c r="I10222"/>
      <c r="J10222"/>
      <c r="K10222" s="91"/>
      <c r="L10222" s="91"/>
      <c r="M10222" s="91"/>
      <c r="R10222"/>
      <c r="S10222"/>
      <c r="T10222"/>
      <c r="U10222"/>
      <c r="V10222"/>
      <c r="W10222"/>
      <c r="X10222"/>
      <c r="Y10222"/>
      <c r="Z10222"/>
      <c r="AA10222"/>
      <c r="AB10222"/>
      <c r="AC10222"/>
    </row>
    <row r="10223" spans="2:29" s="14" customFormat="1" x14ac:dyDescent="0.25">
      <c r="B10223"/>
      <c r="C10223"/>
      <c r="D10223"/>
      <c r="E10223"/>
      <c r="F10223"/>
      <c r="G10223"/>
      <c r="H10223"/>
      <c r="I10223"/>
      <c r="J10223"/>
      <c r="K10223" s="91"/>
      <c r="L10223" s="91"/>
      <c r="M10223" s="91"/>
      <c r="R10223"/>
      <c r="S10223"/>
      <c r="T10223"/>
      <c r="U10223"/>
      <c r="V10223"/>
      <c r="W10223"/>
      <c r="X10223"/>
      <c r="Y10223"/>
      <c r="Z10223"/>
      <c r="AA10223"/>
      <c r="AB10223"/>
      <c r="AC10223"/>
    </row>
    <row r="10224" spans="2:29" s="14" customFormat="1" x14ac:dyDescent="0.25">
      <c r="B10224"/>
      <c r="C10224"/>
      <c r="D10224"/>
      <c r="E10224"/>
      <c r="F10224"/>
      <c r="G10224"/>
      <c r="H10224"/>
      <c r="I10224"/>
      <c r="J10224"/>
      <c r="K10224" s="91"/>
      <c r="L10224" s="91"/>
      <c r="M10224" s="91"/>
      <c r="R10224"/>
      <c r="S10224"/>
      <c r="T10224"/>
      <c r="U10224"/>
      <c r="V10224"/>
      <c r="W10224"/>
      <c r="X10224"/>
      <c r="Y10224"/>
      <c r="Z10224"/>
      <c r="AA10224"/>
      <c r="AB10224"/>
      <c r="AC10224"/>
    </row>
    <row r="10225" spans="2:29" s="14" customFormat="1" x14ac:dyDescent="0.25">
      <c r="B10225"/>
      <c r="C10225"/>
      <c r="D10225"/>
      <c r="E10225"/>
      <c r="F10225"/>
      <c r="G10225"/>
      <c r="H10225"/>
      <c r="I10225"/>
      <c r="J10225"/>
      <c r="K10225" s="91"/>
      <c r="L10225" s="91"/>
      <c r="M10225" s="91"/>
      <c r="R10225"/>
      <c r="S10225"/>
      <c r="T10225"/>
      <c r="U10225"/>
      <c r="V10225"/>
      <c r="W10225"/>
      <c r="X10225"/>
      <c r="Y10225"/>
      <c r="Z10225"/>
      <c r="AA10225"/>
      <c r="AB10225"/>
      <c r="AC10225"/>
    </row>
    <row r="10226" spans="2:29" s="14" customFormat="1" x14ac:dyDescent="0.25">
      <c r="B10226"/>
      <c r="C10226"/>
      <c r="D10226"/>
      <c r="E10226"/>
      <c r="F10226"/>
      <c r="G10226"/>
      <c r="H10226"/>
      <c r="I10226"/>
      <c r="J10226"/>
      <c r="K10226" s="91"/>
      <c r="L10226" s="91"/>
      <c r="M10226" s="91"/>
      <c r="R10226"/>
      <c r="S10226"/>
      <c r="T10226"/>
      <c r="U10226"/>
      <c r="V10226"/>
      <c r="W10226"/>
      <c r="X10226"/>
      <c r="Y10226"/>
      <c r="Z10226"/>
      <c r="AA10226"/>
      <c r="AB10226"/>
      <c r="AC10226"/>
    </row>
    <row r="10227" spans="2:29" s="14" customFormat="1" x14ac:dyDescent="0.25">
      <c r="B10227"/>
      <c r="C10227"/>
      <c r="D10227"/>
      <c r="E10227"/>
      <c r="F10227"/>
      <c r="G10227"/>
      <c r="H10227"/>
      <c r="I10227"/>
      <c r="J10227"/>
      <c r="K10227" s="91"/>
      <c r="L10227" s="91"/>
      <c r="M10227" s="91"/>
      <c r="R10227"/>
      <c r="S10227"/>
      <c r="T10227"/>
      <c r="U10227"/>
      <c r="V10227"/>
      <c r="W10227"/>
      <c r="X10227"/>
      <c r="Y10227"/>
      <c r="Z10227"/>
      <c r="AA10227"/>
      <c r="AB10227"/>
      <c r="AC10227"/>
    </row>
    <row r="10228" spans="2:29" s="14" customFormat="1" x14ac:dyDescent="0.25">
      <c r="B10228"/>
      <c r="C10228"/>
      <c r="D10228"/>
      <c r="E10228"/>
      <c r="F10228"/>
      <c r="G10228"/>
      <c r="H10228"/>
      <c r="I10228"/>
      <c r="J10228"/>
      <c r="K10228" s="91"/>
      <c r="L10228" s="91"/>
      <c r="M10228" s="91"/>
      <c r="R10228"/>
      <c r="S10228"/>
      <c r="T10228"/>
      <c r="U10228"/>
      <c r="V10228"/>
      <c r="W10228"/>
      <c r="X10228"/>
      <c r="Y10228"/>
      <c r="Z10228"/>
      <c r="AA10228"/>
      <c r="AB10228"/>
      <c r="AC10228"/>
    </row>
    <row r="10229" spans="2:29" s="14" customFormat="1" x14ac:dyDescent="0.25">
      <c r="B10229"/>
      <c r="C10229"/>
      <c r="D10229"/>
      <c r="E10229"/>
      <c r="F10229"/>
      <c r="G10229"/>
      <c r="H10229"/>
      <c r="I10229"/>
      <c r="J10229"/>
      <c r="K10229" s="91"/>
      <c r="L10229" s="91"/>
      <c r="M10229" s="91"/>
      <c r="R10229"/>
      <c r="S10229"/>
      <c r="T10229"/>
      <c r="U10229"/>
      <c r="V10229"/>
      <c r="W10229"/>
      <c r="X10229"/>
      <c r="Y10229"/>
      <c r="Z10229"/>
      <c r="AA10229"/>
      <c r="AB10229"/>
      <c r="AC10229"/>
    </row>
    <row r="10230" spans="2:29" s="14" customFormat="1" x14ac:dyDescent="0.25">
      <c r="B10230"/>
      <c r="C10230"/>
      <c r="D10230"/>
      <c r="E10230"/>
      <c r="F10230"/>
      <c r="G10230"/>
      <c r="H10230"/>
      <c r="I10230"/>
      <c r="J10230"/>
      <c r="K10230" s="91"/>
      <c r="L10230" s="91"/>
      <c r="M10230" s="91"/>
      <c r="R10230"/>
      <c r="S10230"/>
      <c r="T10230"/>
      <c r="U10230"/>
      <c r="V10230"/>
      <c r="W10230"/>
      <c r="X10230"/>
      <c r="Y10230"/>
      <c r="Z10230"/>
      <c r="AA10230"/>
      <c r="AB10230"/>
      <c r="AC10230"/>
    </row>
    <row r="10231" spans="2:29" s="14" customFormat="1" x14ac:dyDescent="0.25">
      <c r="B10231"/>
      <c r="C10231"/>
      <c r="D10231"/>
      <c r="E10231"/>
      <c r="F10231"/>
      <c r="G10231"/>
      <c r="H10231"/>
      <c r="I10231"/>
      <c r="J10231"/>
      <c r="K10231" s="91"/>
      <c r="L10231" s="91"/>
      <c r="M10231" s="91"/>
      <c r="R10231"/>
      <c r="S10231"/>
      <c r="T10231"/>
      <c r="U10231"/>
      <c r="V10231"/>
      <c r="W10231"/>
      <c r="X10231"/>
      <c r="Y10231"/>
      <c r="Z10231"/>
      <c r="AA10231"/>
      <c r="AB10231"/>
      <c r="AC10231"/>
    </row>
    <row r="10232" spans="2:29" s="14" customFormat="1" x14ac:dyDescent="0.25">
      <c r="B10232"/>
      <c r="C10232"/>
      <c r="D10232"/>
      <c r="E10232"/>
      <c r="F10232"/>
      <c r="G10232"/>
      <c r="H10232"/>
      <c r="I10232"/>
      <c r="J10232"/>
      <c r="K10232" s="91"/>
      <c r="L10232" s="91"/>
      <c r="M10232" s="91"/>
      <c r="R10232"/>
      <c r="S10232"/>
      <c r="T10232"/>
      <c r="U10232"/>
      <c r="V10232"/>
      <c r="W10232"/>
      <c r="X10232"/>
      <c r="Y10232"/>
      <c r="Z10232"/>
      <c r="AA10232"/>
      <c r="AB10232"/>
      <c r="AC10232"/>
    </row>
    <row r="10233" spans="2:29" s="14" customFormat="1" x14ac:dyDescent="0.25">
      <c r="B10233"/>
      <c r="C10233"/>
      <c r="D10233"/>
      <c r="E10233"/>
      <c r="F10233"/>
      <c r="G10233"/>
      <c r="H10233"/>
      <c r="I10233"/>
      <c r="J10233"/>
      <c r="K10233" s="91"/>
      <c r="L10233" s="91"/>
      <c r="M10233" s="91"/>
      <c r="R10233"/>
      <c r="S10233"/>
      <c r="T10233"/>
      <c r="U10233"/>
      <c r="V10233"/>
      <c r="W10233"/>
      <c r="X10233"/>
      <c r="Y10233"/>
      <c r="Z10233"/>
      <c r="AA10233"/>
      <c r="AB10233"/>
      <c r="AC10233"/>
    </row>
    <row r="10234" spans="2:29" s="14" customFormat="1" x14ac:dyDescent="0.25">
      <c r="B10234"/>
      <c r="C10234"/>
      <c r="D10234"/>
      <c r="E10234"/>
      <c r="F10234"/>
      <c r="G10234"/>
      <c r="H10234"/>
      <c r="I10234"/>
      <c r="J10234"/>
      <c r="K10234" s="91"/>
      <c r="L10234" s="91"/>
      <c r="M10234" s="91"/>
      <c r="R10234"/>
      <c r="S10234"/>
      <c r="T10234"/>
      <c r="U10234"/>
      <c r="V10234"/>
      <c r="W10234"/>
      <c r="X10234"/>
      <c r="Y10234"/>
      <c r="Z10234"/>
      <c r="AA10234"/>
      <c r="AB10234"/>
      <c r="AC10234"/>
    </row>
    <row r="10235" spans="2:29" s="14" customFormat="1" x14ac:dyDescent="0.25">
      <c r="B10235"/>
      <c r="C10235"/>
      <c r="D10235"/>
      <c r="E10235"/>
      <c r="F10235"/>
      <c r="G10235"/>
      <c r="H10235"/>
      <c r="I10235"/>
      <c r="J10235"/>
      <c r="K10235" s="91"/>
      <c r="L10235" s="91"/>
      <c r="M10235" s="91"/>
      <c r="R10235"/>
      <c r="S10235"/>
      <c r="T10235"/>
      <c r="U10235"/>
      <c r="V10235"/>
      <c r="W10235"/>
      <c r="X10235"/>
      <c r="Y10235"/>
      <c r="Z10235"/>
      <c r="AA10235"/>
      <c r="AB10235"/>
      <c r="AC10235"/>
    </row>
    <row r="10236" spans="2:29" s="14" customFormat="1" x14ac:dyDescent="0.25">
      <c r="B10236"/>
      <c r="C10236"/>
      <c r="D10236"/>
      <c r="E10236"/>
      <c r="F10236"/>
      <c r="G10236"/>
      <c r="H10236"/>
      <c r="I10236"/>
      <c r="J10236"/>
      <c r="K10236" s="91"/>
      <c r="L10236" s="91"/>
      <c r="M10236" s="91"/>
      <c r="R10236"/>
      <c r="S10236"/>
      <c r="T10236"/>
      <c r="U10236"/>
      <c r="V10236"/>
      <c r="W10236"/>
      <c r="X10236"/>
      <c r="Y10236"/>
      <c r="Z10236"/>
      <c r="AA10236"/>
      <c r="AB10236"/>
      <c r="AC10236"/>
    </row>
    <row r="10237" spans="2:29" s="14" customFormat="1" x14ac:dyDescent="0.25">
      <c r="B10237"/>
      <c r="C10237"/>
      <c r="D10237"/>
      <c r="E10237"/>
      <c r="F10237"/>
      <c r="G10237"/>
      <c r="H10237"/>
      <c r="I10237"/>
      <c r="J10237"/>
      <c r="K10237" s="91"/>
      <c r="L10237" s="91"/>
      <c r="M10237" s="91"/>
      <c r="R10237"/>
      <c r="S10237"/>
      <c r="T10237"/>
      <c r="U10237"/>
      <c r="V10237"/>
      <c r="W10237"/>
      <c r="X10237"/>
      <c r="Y10237"/>
      <c r="Z10237"/>
      <c r="AA10237"/>
      <c r="AB10237"/>
      <c r="AC10237"/>
    </row>
    <row r="10238" spans="2:29" s="14" customFormat="1" x14ac:dyDescent="0.25">
      <c r="B10238"/>
      <c r="C10238"/>
      <c r="D10238"/>
      <c r="E10238"/>
      <c r="F10238"/>
      <c r="G10238"/>
      <c r="H10238"/>
      <c r="I10238"/>
      <c r="J10238"/>
      <c r="K10238" s="91"/>
      <c r="L10238" s="91"/>
      <c r="M10238" s="91"/>
      <c r="R10238"/>
      <c r="S10238"/>
      <c r="T10238"/>
      <c r="U10238"/>
      <c r="V10238"/>
      <c r="W10238"/>
      <c r="X10238"/>
      <c r="Y10238"/>
      <c r="Z10238"/>
      <c r="AA10238"/>
      <c r="AB10238"/>
      <c r="AC10238"/>
    </row>
    <row r="10239" spans="2:29" s="14" customFormat="1" x14ac:dyDescent="0.25">
      <c r="B10239"/>
      <c r="C10239"/>
      <c r="D10239"/>
      <c r="E10239"/>
      <c r="F10239"/>
      <c r="G10239"/>
      <c r="H10239"/>
      <c r="I10239"/>
      <c r="J10239"/>
      <c r="K10239" s="91"/>
      <c r="L10239" s="91"/>
      <c r="M10239" s="91"/>
      <c r="R10239"/>
      <c r="S10239"/>
      <c r="T10239"/>
      <c r="U10239"/>
      <c r="V10239"/>
      <c r="W10239"/>
      <c r="X10239"/>
      <c r="Y10239"/>
      <c r="Z10239"/>
      <c r="AA10239"/>
      <c r="AB10239"/>
      <c r="AC10239"/>
    </row>
    <row r="10240" spans="2:29" s="14" customFormat="1" x14ac:dyDescent="0.25">
      <c r="B10240"/>
      <c r="C10240"/>
      <c r="D10240"/>
      <c r="E10240"/>
      <c r="F10240"/>
      <c r="G10240"/>
      <c r="H10240"/>
      <c r="I10240"/>
      <c r="J10240"/>
      <c r="K10240" s="91"/>
      <c r="L10240" s="91"/>
      <c r="M10240" s="91"/>
      <c r="R10240"/>
      <c r="S10240"/>
      <c r="T10240"/>
      <c r="U10240"/>
      <c r="V10240"/>
      <c r="W10240"/>
      <c r="X10240"/>
      <c r="Y10240"/>
      <c r="Z10240"/>
      <c r="AA10240"/>
      <c r="AB10240"/>
      <c r="AC10240"/>
    </row>
    <row r="10241" spans="2:29" s="14" customFormat="1" x14ac:dyDescent="0.25">
      <c r="B10241"/>
      <c r="C10241"/>
      <c r="D10241"/>
      <c r="E10241"/>
      <c r="F10241"/>
      <c r="G10241"/>
      <c r="H10241"/>
      <c r="I10241"/>
      <c r="J10241"/>
      <c r="K10241" s="91"/>
      <c r="L10241" s="91"/>
      <c r="M10241" s="91"/>
      <c r="R10241"/>
      <c r="S10241"/>
      <c r="T10241"/>
      <c r="U10241"/>
      <c r="V10241"/>
      <c r="W10241"/>
      <c r="X10241"/>
      <c r="Y10241"/>
      <c r="Z10241"/>
      <c r="AA10241"/>
      <c r="AB10241"/>
      <c r="AC10241"/>
    </row>
    <row r="10242" spans="2:29" s="14" customFormat="1" x14ac:dyDescent="0.25">
      <c r="B10242"/>
      <c r="C10242"/>
      <c r="D10242"/>
      <c r="E10242"/>
      <c r="F10242"/>
      <c r="G10242"/>
      <c r="H10242"/>
      <c r="I10242"/>
      <c r="J10242"/>
      <c r="K10242" s="91"/>
      <c r="L10242" s="91"/>
      <c r="M10242" s="91"/>
      <c r="R10242"/>
      <c r="S10242"/>
      <c r="T10242"/>
      <c r="U10242"/>
      <c r="V10242"/>
      <c r="W10242"/>
      <c r="X10242"/>
      <c r="Y10242"/>
      <c r="Z10242"/>
      <c r="AA10242"/>
      <c r="AB10242"/>
      <c r="AC10242"/>
    </row>
    <row r="10243" spans="2:29" s="14" customFormat="1" x14ac:dyDescent="0.25">
      <c r="B10243"/>
      <c r="C10243"/>
      <c r="D10243"/>
      <c r="E10243"/>
      <c r="F10243"/>
      <c r="G10243"/>
      <c r="H10243"/>
      <c r="I10243"/>
      <c r="J10243"/>
      <c r="K10243" s="91"/>
      <c r="L10243" s="91"/>
      <c r="M10243" s="91"/>
      <c r="R10243"/>
      <c r="S10243"/>
      <c r="T10243"/>
      <c r="U10243"/>
      <c r="V10243"/>
      <c r="W10243"/>
      <c r="X10243"/>
      <c r="Y10243"/>
      <c r="Z10243"/>
      <c r="AA10243"/>
      <c r="AB10243"/>
      <c r="AC10243"/>
    </row>
    <row r="10244" spans="2:29" s="14" customFormat="1" x14ac:dyDescent="0.25">
      <c r="B10244"/>
      <c r="C10244"/>
      <c r="D10244"/>
      <c r="E10244"/>
      <c r="F10244"/>
      <c r="G10244"/>
      <c r="H10244"/>
      <c r="I10244"/>
      <c r="J10244"/>
      <c r="K10244" s="91"/>
      <c r="L10244" s="91"/>
      <c r="M10244" s="91"/>
      <c r="R10244"/>
      <c r="S10244"/>
      <c r="T10244"/>
      <c r="U10244"/>
      <c r="V10244"/>
      <c r="W10244"/>
      <c r="X10244"/>
      <c r="Y10244"/>
      <c r="Z10244"/>
      <c r="AA10244"/>
      <c r="AB10244"/>
      <c r="AC10244"/>
    </row>
    <row r="10245" spans="2:29" s="14" customFormat="1" x14ac:dyDescent="0.25">
      <c r="B10245"/>
      <c r="C10245"/>
      <c r="D10245"/>
      <c r="E10245"/>
      <c r="F10245"/>
      <c r="G10245"/>
      <c r="H10245"/>
      <c r="I10245"/>
      <c r="J10245"/>
      <c r="K10245" s="91"/>
      <c r="L10245" s="91"/>
      <c r="M10245" s="91"/>
      <c r="R10245"/>
      <c r="S10245"/>
      <c r="T10245"/>
      <c r="U10245"/>
      <c r="V10245"/>
      <c r="W10245"/>
      <c r="X10245"/>
      <c r="Y10245"/>
      <c r="Z10245"/>
      <c r="AA10245"/>
      <c r="AB10245"/>
      <c r="AC10245"/>
    </row>
    <row r="10246" spans="2:29" s="14" customFormat="1" x14ac:dyDescent="0.25">
      <c r="B10246"/>
      <c r="C10246"/>
      <c r="D10246"/>
      <c r="E10246"/>
      <c r="F10246"/>
      <c r="G10246"/>
      <c r="H10246"/>
      <c r="I10246"/>
      <c r="J10246"/>
      <c r="K10246" s="91"/>
      <c r="L10246" s="91"/>
      <c r="M10246" s="91"/>
      <c r="R10246"/>
      <c r="S10246"/>
      <c r="T10246"/>
      <c r="U10246"/>
      <c r="V10246"/>
      <c r="W10246"/>
      <c r="X10246"/>
      <c r="Y10246"/>
      <c r="Z10246"/>
      <c r="AA10246"/>
      <c r="AB10246"/>
      <c r="AC10246"/>
    </row>
    <row r="10247" spans="2:29" s="14" customFormat="1" x14ac:dyDescent="0.25">
      <c r="B10247"/>
      <c r="C10247"/>
      <c r="D10247"/>
      <c r="E10247"/>
      <c r="F10247"/>
      <c r="G10247"/>
      <c r="H10247"/>
      <c r="I10247"/>
      <c r="J10247"/>
      <c r="K10247" s="91"/>
      <c r="L10247" s="91"/>
      <c r="M10247" s="91"/>
      <c r="R10247"/>
      <c r="S10247"/>
      <c r="T10247"/>
      <c r="U10247"/>
      <c r="V10247"/>
      <c r="W10247"/>
      <c r="X10247"/>
      <c r="Y10247"/>
      <c r="Z10247"/>
      <c r="AA10247"/>
      <c r="AB10247"/>
      <c r="AC10247"/>
    </row>
    <row r="10248" spans="2:29" s="14" customFormat="1" x14ac:dyDescent="0.25">
      <c r="B10248"/>
      <c r="C10248"/>
      <c r="D10248"/>
      <c r="E10248"/>
      <c r="F10248"/>
      <c r="G10248"/>
      <c r="H10248"/>
      <c r="I10248"/>
      <c r="J10248"/>
      <c r="K10248" s="91"/>
      <c r="L10248" s="91"/>
      <c r="M10248" s="91"/>
      <c r="R10248"/>
      <c r="S10248"/>
      <c r="T10248"/>
      <c r="U10248"/>
      <c r="V10248"/>
      <c r="W10248"/>
      <c r="X10248"/>
      <c r="Y10248"/>
      <c r="Z10248"/>
      <c r="AA10248"/>
      <c r="AB10248"/>
      <c r="AC10248"/>
    </row>
    <row r="10249" spans="2:29" s="14" customFormat="1" x14ac:dyDescent="0.25">
      <c r="B10249"/>
      <c r="C10249"/>
      <c r="D10249"/>
      <c r="E10249"/>
      <c r="F10249"/>
      <c r="G10249"/>
      <c r="H10249"/>
      <c r="I10249"/>
      <c r="J10249"/>
      <c r="K10249" s="91"/>
      <c r="L10249" s="91"/>
      <c r="M10249" s="91"/>
      <c r="R10249"/>
      <c r="S10249"/>
      <c r="T10249"/>
      <c r="U10249"/>
      <c r="V10249"/>
      <c r="W10249"/>
      <c r="X10249"/>
      <c r="Y10249"/>
      <c r="Z10249"/>
      <c r="AA10249"/>
      <c r="AB10249"/>
      <c r="AC10249"/>
    </row>
    <row r="10250" spans="2:29" s="14" customFormat="1" x14ac:dyDescent="0.25">
      <c r="B10250"/>
      <c r="C10250"/>
      <c r="D10250"/>
      <c r="E10250"/>
      <c r="F10250"/>
      <c r="G10250"/>
      <c r="H10250"/>
      <c r="I10250"/>
      <c r="J10250"/>
      <c r="K10250" s="91"/>
      <c r="L10250" s="91"/>
      <c r="M10250" s="91"/>
      <c r="R10250"/>
      <c r="S10250"/>
      <c r="T10250"/>
      <c r="U10250"/>
      <c r="V10250"/>
      <c r="W10250"/>
      <c r="X10250"/>
      <c r="Y10250"/>
      <c r="Z10250"/>
      <c r="AA10250"/>
      <c r="AB10250"/>
      <c r="AC10250"/>
    </row>
    <row r="10251" spans="2:29" s="14" customFormat="1" x14ac:dyDescent="0.25">
      <c r="B10251"/>
      <c r="C10251"/>
      <c r="D10251"/>
      <c r="E10251"/>
      <c r="F10251"/>
      <c r="G10251"/>
      <c r="H10251"/>
      <c r="I10251"/>
      <c r="J10251"/>
      <c r="K10251" s="91"/>
      <c r="L10251" s="91"/>
      <c r="M10251" s="91"/>
      <c r="R10251"/>
      <c r="S10251"/>
      <c r="T10251"/>
      <c r="U10251"/>
      <c r="V10251"/>
      <c r="W10251"/>
      <c r="X10251"/>
      <c r="Y10251"/>
      <c r="Z10251"/>
      <c r="AA10251"/>
      <c r="AB10251"/>
      <c r="AC10251"/>
    </row>
    <row r="10252" spans="2:29" s="14" customFormat="1" x14ac:dyDescent="0.25">
      <c r="B10252"/>
      <c r="C10252"/>
      <c r="D10252"/>
      <c r="E10252"/>
      <c r="F10252"/>
      <c r="G10252"/>
      <c r="H10252"/>
      <c r="I10252"/>
      <c r="J10252"/>
      <c r="K10252" s="91"/>
      <c r="L10252" s="91"/>
      <c r="M10252" s="91"/>
      <c r="R10252"/>
      <c r="S10252"/>
      <c r="T10252"/>
      <c r="U10252"/>
      <c r="V10252"/>
      <c r="W10252"/>
      <c r="X10252"/>
      <c r="Y10252"/>
      <c r="Z10252"/>
      <c r="AA10252"/>
      <c r="AB10252"/>
      <c r="AC10252"/>
    </row>
    <row r="10253" spans="2:29" s="14" customFormat="1" x14ac:dyDescent="0.25">
      <c r="B10253"/>
      <c r="C10253"/>
      <c r="D10253"/>
      <c r="E10253"/>
      <c r="F10253"/>
      <c r="G10253"/>
      <c r="H10253"/>
      <c r="I10253"/>
      <c r="J10253"/>
      <c r="K10253" s="91"/>
      <c r="L10253" s="91"/>
      <c r="M10253" s="91"/>
      <c r="R10253"/>
      <c r="S10253"/>
      <c r="T10253"/>
      <c r="U10253"/>
      <c r="V10253"/>
      <c r="W10253"/>
      <c r="X10253"/>
      <c r="Y10253"/>
      <c r="Z10253"/>
      <c r="AA10253"/>
      <c r="AB10253"/>
      <c r="AC10253"/>
    </row>
    <row r="10254" spans="2:29" s="14" customFormat="1" x14ac:dyDescent="0.25">
      <c r="B10254"/>
      <c r="C10254"/>
      <c r="D10254"/>
      <c r="E10254"/>
      <c r="F10254"/>
      <c r="G10254"/>
      <c r="H10254"/>
      <c r="I10254"/>
      <c r="J10254"/>
      <c r="K10254" s="91"/>
      <c r="L10254" s="91"/>
      <c r="M10254" s="91"/>
      <c r="R10254"/>
      <c r="S10254"/>
      <c r="T10254"/>
      <c r="U10254"/>
      <c r="V10254"/>
      <c r="W10254"/>
      <c r="X10254"/>
      <c r="Y10254"/>
      <c r="Z10254"/>
      <c r="AA10254"/>
      <c r="AB10254"/>
      <c r="AC10254"/>
    </row>
    <row r="10255" spans="2:29" s="14" customFormat="1" x14ac:dyDescent="0.25">
      <c r="B10255"/>
      <c r="C10255"/>
      <c r="D10255"/>
      <c r="E10255"/>
      <c r="F10255"/>
      <c r="G10255"/>
      <c r="H10255"/>
      <c r="I10255"/>
      <c r="J10255"/>
      <c r="K10255" s="91"/>
      <c r="L10255" s="91"/>
      <c r="M10255" s="91"/>
      <c r="R10255"/>
      <c r="S10255"/>
      <c r="T10255"/>
      <c r="U10255"/>
      <c r="V10255"/>
      <c r="W10255"/>
      <c r="X10255"/>
      <c r="Y10255"/>
      <c r="Z10255"/>
      <c r="AA10255"/>
      <c r="AB10255"/>
      <c r="AC10255"/>
    </row>
    <row r="10256" spans="2:29" s="14" customFormat="1" x14ac:dyDescent="0.25">
      <c r="B10256"/>
      <c r="C10256"/>
      <c r="D10256"/>
      <c r="E10256"/>
      <c r="F10256"/>
      <c r="G10256"/>
      <c r="H10256"/>
      <c r="I10256"/>
      <c r="J10256"/>
      <c r="K10256" s="91"/>
      <c r="L10256" s="91"/>
      <c r="M10256" s="91"/>
      <c r="R10256"/>
      <c r="S10256"/>
      <c r="T10256"/>
      <c r="U10256"/>
      <c r="V10256"/>
      <c r="W10256"/>
      <c r="X10256"/>
      <c r="Y10256"/>
      <c r="Z10256"/>
      <c r="AA10256"/>
      <c r="AB10256"/>
      <c r="AC10256"/>
    </row>
    <row r="10257" spans="2:29" s="14" customFormat="1" x14ac:dyDescent="0.25">
      <c r="B10257"/>
      <c r="C10257"/>
      <c r="D10257"/>
      <c r="E10257"/>
      <c r="F10257"/>
      <c r="G10257"/>
      <c r="H10257"/>
      <c r="I10257"/>
      <c r="J10257"/>
      <c r="K10257" s="91"/>
      <c r="L10257" s="91"/>
      <c r="M10257" s="91"/>
      <c r="R10257"/>
      <c r="S10257"/>
      <c r="T10257"/>
      <c r="U10257"/>
      <c r="V10257"/>
      <c r="W10257"/>
      <c r="X10257"/>
      <c r="Y10257"/>
      <c r="Z10257"/>
      <c r="AA10257"/>
      <c r="AB10257"/>
      <c r="AC10257"/>
    </row>
    <row r="10258" spans="2:29" s="14" customFormat="1" x14ac:dyDescent="0.25">
      <c r="B10258"/>
      <c r="C10258"/>
      <c r="D10258"/>
      <c r="E10258"/>
      <c r="F10258"/>
      <c r="G10258"/>
      <c r="H10258"/>
      <c r="I10258"/>
      <c r="J10258"/>
      <c r="K10258" s="91"/>
      <c r="L10258" s="91"/>
      <c r="M10258" s="91"/>
      <c r="R10258"/>
      <c r="S10258"/>
      <c r="T10258"/>
      <c r="U10258"/>
      <c r="V10258"/>
      <c r="W10258"/>
      <c r="X10258"/>
      <c r="Y10258"/>
      <c r="Z10258"/>
      <c r="AA10258"/>
      <c r="AB10258"/>
      <c r="AC10258"/>
    </row>
    <row r="10259" spans="2:29" s="14" customFormat="1" x14ac:dyDescent="0.25">
      <c r="B10259"/>
      <c r="C10259"/>
      <c r="D10259"/>
      <c r="E10259"/>
      <c r="F10259"/>
      <c r="G10259"/>
      <c r="H10259"/>
      <c r="I10259"/>
      <c r="J10259"/>
      <c r="K10259" s="91"/>
      <c r="L10259" s="91"/>
      <c r="M10259" s="91"/>
      <c r="R10259"/>
      <c r="S10259"/>
      <c r="T10259"/>
      <c r="U10259"/>
      <c r="V10259"/>
      <c r="W10259"/>
      <c r="X10259"/>
      <c r="Y10259"/>
      <c r="Z10259"/>
      <c r="AA10259"/>
      <c r="AB10259"/>
      <c r="AC10259"/>
    </row>
    <row r="10260" spans="2:29" s="14" customFormat="1" x14ac:dyDescent="0.25">
      <c r="B10260"/>
      <c r="C10260"/>
      <c r="D10260"/>
      <c r="E10260"/>
      <c r="F10260"/>
      <c r="G10260"/>
      <c r="H10260"/>
      <c r="I10260"/>
      <c r="J10260"/>
      <c r="K10260" s="91"/>
      <c r="L10260" s="91"/>
      <c r="M10260" s="91"/>
      <c r="R10260"/>
      <c r="S10260"/>
      <c r="T10260"/>
      <c r="U10260"/>
      <c r="V10260"/>
      <c r="W10260"/>
      <c r="X10260"/>
      <c r="Y10260"/>
      <c r="Z10260"/>
      <c r="AA10260"/>
      <c r="AB10260"/>
      <c r="AC10260"/>
    </row>
    <row r="10261" spans="2:29" s="14" customFormat="1" x14ac:dyDescent="0.25">
      <c r="B10261"/>
      <c r="C10261"/>
      <c r="D10261"/>
      <c r="E10261"/>
      <c r="F10261"/>
      <c r="G10261"/>
      <c r="H10261"/>
      <c r="I10261"/>
      <c r="J10261"/>
      <c r="K10261" s="91"/>
      <c r="L10261" s="91"/>
      <c r="M10261" s="91"/>
      <c r="R10261"/>
      <c r="S10261"/>
      <c r="T10261"/>
      <c r="U10261"/>
      <c r="V10261"/>
      <c r="W10261"/>
      <c r="X10261"/>
      <c r="Y10261"/>
      <c r="Z10261"/>
      <c r="AA10261"/>
      <c r="AB10261"/>
      <c r="AC10261"/>
    </row>
    <row r="10262" spans="2:29" s="14" customFormat="1" x14ac:dyDescent="0.25">
      <c r="B10262"/>
      <c r="C10262"/>
      <c r="D10262"/>
      <c r="E10262"/>
      <c r="F10262"/>
      <c r="G10262"/>
      <c r="H10262"/>
      <c r="I10262"/>
      <c r="J10262"/>
      <c r="K10262" s="91"/>
      <c r="L10262" s="91"/>
      <c r="M10262" s="91"/>
      <c r="R10262"/>
      <c r="S10262"/>
      <c r="T10262"/>
      <c r="U10262"/>
      <c r="V10262"/>
      <c r="W10262"/>
      <c r="X10262"/>
      <c r="Y10262"/>
      <c r="Z10262"/>
      <c r="AA10262"/>
      <c r="AB10262"/>
      <c r="AC10262"/>
    </row>
    <row r="10263" spans="2:29" s="14" customFormat="1" x14ac:dyDescent="0.25">
      <c r="B10263"/>
      <c r="C10263"/>
      <c r="D10263"/>
      <c r="E10263"/>
      <c r="F10263"/>
      <c r="G10263"/>
      <c r="H10263"/>
      <c r="I10263"/>
      <c r="J10263"/>
      <c r="K10263" s="91"/>
      <c r="L10263" s="91"/>
      <c r="M10263" s="91"/>
      <c r="R10263"/>
      <c r="S10263"/>
      <c r="T10263"/>
      <c r="U10263"/>
      <c r="V10263"/>
      <c r="W10263"/>
      <c r="X10263"/>
      <c r="Y10263"/>
      <c r="Z10263"/>
      <c r="AA10263"/>
      <c r="AB10263"/>
      <c r="AC10263"/>
    </row>
    <row r="10264" spans="2:29" s="14" customFormat="1" x14ac:dyDescent="0.25">
      <c r="B10264"/>
      <c r="C10264"/>
      <c r="D10264"/>
      <c r="E10264"/>
      <c r="F10264"/>
      <c r="G10264"/>
      <c r="H10264"/>
      <c r="I10264"/>
      <c r="J10264"/>
      <c r="K10264" s="91"/>
      <c r="L10264" s="91"/>
      <c r="M10264" s="91"/>
      <c r="R10264"/>
      <c r="S10264"/>
      <c r="T10264"/>
      <c r="U10264"/>
      <c r="V10264"/>
      <c r="W10264"/>
      <c r="X10264"/>
      <c r="Y10264"/>
      <c r="Z10264"/>
      <c r="AA10264"/>
      <c r="AB10264"/>
      <c r="AC10264"/>
    </row>
    <row r="10265" spans="2:29" s="14" customFormat="1" x14ac:dyDescent="0.25">
      <c r="B10265"/>
      <c r="C10265"/>
      <c r="D10265"/>
      <c r="E10265"/>
      <c r="F10265"/>
      <c r="G10265"/>
      <c r="H10265"/>
      <c r="I10265"/>
      <c r="J10265"/>
      <c r="K10265" s="91"/>
      <c r="L10265" s="91"/>
      <c r="M10265" s="91"/>
      <c r="R10265"/>
      <c r="S10265"/>
      <c r="T10265"/>
      <c r="U10265"/>
      <c r="V10265"/>
      <c r="W10265"/>
      <c r="X10265"/>
      <c r="Y10265"/>
      <c r="Z10265"/>
      <c r="AA10265"/>
      <c r="AB10265"/>
      <c r="AC10265"/>
    </row>
    <row r="10266" spans="2:29" s="14" customFormat="1" x14ac:dyDescent="0.25">
      <c r="B10266"/>
      <c r="C10266"/>
      <c r="D10266"/>
      <c r="E10266"/>
      <c r="F10266"/>
      <c r="G10266"/>
      <c r="H10266"/>
      <c r="I10266"/>
      <c r="J10266"/>
      <c r="K10266" s="91"/>
      <c r="L10266" s="91"/>
      <c r="M10266" s="91"/>
      <c r="R10266"/>
      <c r="S10266"/>
      <c r="T10266"/>
      <c r="U10266"/>
      <c r="V10266"/>
      <c r="W10266"/>
      <c r="X10266"/>
      <c r="Y10266"/>
      <c r="Z10266"/>
      <c r="AA10266"/>
      <c r="AB10266"/>
      <c r="AC10266"/>
    </row>
    <row r="10267" spans="2:29" s="14" customFormat="1" x14ac:dyDescent="0.25">
      <c r="B10267"/>
      <c r="C10267"/>
      <c r="D10267"/>
      <c r="E10267"/>
      <c r="F10267"/>
      <c r="G10267"/>
      <c r="H10267"/>
      <c r="I10267"/>
      <c r="J10267"/>
      <c r="K10267" s="91"/>
      <c r="L10267" s="91"/>
      <c r="M10267" s="91"/>
      <c r="R10267"/>
      <c r="S10267"/>
      <c r="T10267"/>
      <c r="U10267"/>
      <c r="V10267"/>
      <c r="W10267"/>
      <c r="X10267"/>
      <c r="Y10267"/>
      <c r="Z10267"/>
      <c r="AA10267"/>
      <c r="AB10267"/>
      <c r="AC10267"/>
    </row>
    <row r="10268" spans="2:29" s="14" customFormat="1" x14ac:dyDescent="0.25">
      <c r="B10268"/>
      <c r="C10268"/>
      <c r="D10268"/>
      <c r="E10268"/>
      <c r="F10268"/>
      <c r="G10268"/>
      <c r="H10268"/>
      <c r="I10268"/>
      <c r="J10268"/>
      <c r="K10268" s="91"/>
      <c r="L10268" s="91"/>
      <c r="M10268" s="91"/>
      <c r="R10268"/>
      <c r="S10268"/>
      <c r="T10268"/>
      <c r="U10268"/>
      <c r="V10268"/>
      <c r="W10268"/>
      <c r="X10268"/>
      <c r="Y10268"/>
      <c r="Z10268"/>
      <c r="AA10268"/>
      <c r="AB10268"/>
      <c r="AC10268"/>
    </row>
    <row r="10269" spans="2:29" s="14" customFormat="1" x14ac:dyDescent="0.25">
      <c r="B10269"/>
      <c r="C10269"/>
      <c r="D10269"/>
      <c r="E10269"/>
      <c r="F10269"/>
      <c r="G10269"/>
      <c r="H10269"/>
      <c r="I10269"/>
      <c r="J10269"/>
      <c r="K10269" s="91"/>
      <c r="L10269" s="91"/>
      <c r="M10269" s="91"/>
      <c r="R10269"/>
      <c r="S10269"/>
      <c r="T10269"/>
      <c r="U10269"/>
      <c r="V10269"/>
      <c r="W10269"/>
      <c r="X10269"/>
      <c r="Y10269"/>
      <c r="Z10269"/>
      <c r="AA10269"/>
      <c r="AB10269"/>
      <c r="AC10269"/>
    </row>
    <row r="10270" spans="2:29" s="14" customFormat="1" x14ac:dyDescent="0.25">
      <c r="B10270"/>
      <c r="C10270"/>
      <c r="D10270"/>
      <c r="E10270"/>
      <c r="F10270"/>
      <c r="G10270"/>
      <c r="H10270"/>
      <c r="I10270"/>
      <c r="J10270"/>
      <c r="K10270" s="91"/>
      <c r="L10270" s="91"/>
      <c r="M10270" s="91"/>
      <c r="R10270"/>
      <c r="S10270"/>
      <c r="T10270"/>
      <c r="U10270"/>
      <c r="V10270"/>
      <c r="W10270"/>
      <c r="X10270"/>
      <c r="Y10270"/>
      <c r="Z10270"/>
      <c r="AA10270"/>
      <c r="AB10270"/>
      <c r="AC10270"/>
    </row>
    <row r="10271" spans="2:29" s="14" customFormat="1" x14ac:dyDescent="0.25">
      <c r="B10271"/>
      <c r="C10271"/>
      <c r="D10271"/>
      <c r="E10271"/>
      <c r="F10271"/>
      <c r="G10271"/>
      <c r="H10271"/>
      <c r="I10271"/>
      <c r="J10271"/>
      <c r="K10271" s="91"/>
      <c r="L10271" s="91"/>
      <c r="M10271" s="91"/>
      <c r="R10271"/>
      <c r="S10271"/>
      <c r="T10271"/>
      <c r="U10271"/>
      <c r="V10271"/>
      <c r="W10271"/>
      <c r="X10271"/>
      <c r="Y10271"/>
      <c r="Z10271"/>
      <c r="AA10271"/>
      <c r="AB10271"/>
      <c r="AC10271"/>
    </row>
    <row r="10272" spans="2:29" s="14" customFormat="1" x14ac:dyDescent="0.25">
      <c r="B10272"/>
      <c r="C10272"/>
      <c r="D10272"/>
      <c r="E10272"/>
      <c r="F10272"/>
      <c r="G10272"/>
      <c r="H10272"/>
      <c r="I10272"/>
      <c r="J10272"/>
      <c r="K10272" s="91"/>
      <c r="L10272" s="91"/>
      <c r="M10272" s="91"/>
      <c r="R10272"/>
      <c r="S10272"/>
      <c r="T10272"/>
      <c r="U10272"/>
      <c r="V10272"/>
      <c r="W10272"/>
      <c r="X10272"/>
      <c r="Y10272"/>
      <c r="Z10272"/>
      <c r="AA10272"/>
      <c r="AB10272"/>
      <c r="AC10272"/>
    </row>
    <row r="10273" spans="2:29" s="14" customFormat="1" x14ac:dyDescent="0.25">
      <c r="B10273"/>
      <c r="C10273"/>
      <c r="D10273"/>
      <c r="E10273"/>
      <c r="F10273"/>
      <c r="G10273"/>
      <c r="H10273"/>
      <c r="I10273"/>
      <c r="J10273"/>
      <c r="K10273" s="91"/>
      <c r="L10273" s="91"/>
      <c r="M10273" s="91"/>
      <c r="R10273"/>
      <c r="S10273"/>
      <c r="T10273"/>
      <c r="U10273"/>
      <c r="V10273"/>
      <c r="W10273"/>
      <c r="X10273"/>
      <c r="Y10273"/>
      <c r="Z10273"/>
      <c r="AA10273"/>
      <c r="AB10273"/>
      <c r="AC10273"/>
    </row>
    <row r="10274" spans="2:29" s="14" customFormat="1" x14ac:dyDescent="0.25">
      <c r="B10274"/>
      <c r="C10274"/>
      <c r="D10274"/>
      <c r="E10274"/>
      <c r="F10274"/>
      <c r="G10274"/>
      <c r="H10274"/>
      <c r="I10274"/>
      <c r="J10274"/>
      <c r="K10274" s="91"/>
      <c r="L10274" s="91"/>
      <c r="M10274" s="91"/>
      <c r="R10274"/>
      <c r="S10274"/>
      <c r="T10274"/>
      <c r="U10274"/>
      <c r="V10274"/>
      <c r="W10274"/>
      <c r="X10274"/>
      <c r="Y10274"/>
      <c r="Z10274"/>
      <c r="AA10274"/>
      <c r="AB10274"/>
      <c r="AC10274"/>
    </row>
    <row r="10275" spans="2:29" s="14" customFormat="1" x14ac:dyDescent="0.25">
      <c r="B10275"/>
      <c r="C10275"/>
      <c r="D10275"/>
      <c r="E10275"/>
      <c r="F10275"/>
      <c r="G10275"/>
      <c r="H10275"/>
      <c r="I10275"/>
      <c r="J10275"/>
      <c r="K10275" s="91"/>
      <c r="L10275" s="91"/>
      <c r="M10275" s="91"/>
      <c r="R10275"/>
      <c r="S10275"/>
      <c r="T10275"/>
      <c r="U10275"/>
      <c r="V10275"/>
      <c r="W10275"/>
      <c r="X10275"/>
      <c r="Y10275"/>
      <c r="Z10275"/>
      <c r="AA10275"/>
      <c r="AB10275"/>
      <c r="AC10275"/>
    </row>
    <row r="10276" spans="2:29" s="14" customFormat="1" x14ac:dyDescent="0.25">
      <c r="B10276"/>
      <c r="C10276"/>
      <c r="D10276"/>
      <c r="E10276"/>
      <c r="F10276"/>
      <c r="G10276"/>
      <c r="H10276"/>
      <c r="I10276"/>
      <c r="J10276"/>
      <c r="K10276" s="91"/>
      <c r="L10276" s="91"/>
      <c r="M10276" s="91"/>
      <c r="R10276"/>
      <c r="S10276"/>
      <c r="T10276"/>
      <c r="U10276"/>
      <c r="V10276"/>
      <c r="W10276"/>
      <c r="X10276"/>
      <c r="Y10276"/>
      <c r="Z10276"/>
      <c r="AA10276"/>
      <c r="AB10276"/>
      <c r="AC10276"/>
    </row>
    <row r="10277" spans="2:29" s="14" customFormat="1" x14ac:dyDescent="0.25">
      <c r="B10277"/>
      <c r="C10277"/>
      <c r="D10277"/>
      <c r="E10277"/>
      <c r="F10277"/>
      <c r="G10277"/>
      <c r="H10277"/>
      <c r="I10277"/>
      <c r="J10277"/>
      <c r="K10277" s="91"/>
      <c r="L10277" s="91"/>
      <c r="M10277" s="91"/>
      <c r="R10277"/>
      <c r="S10277"/>
      <c r="T10277"/>
      <c r="U10277"/>
      <c r="V10277"/>
      <c r="W10277"/>
      <c r="X10277"/>
      <c r="Y10277"/>
      <c r="Z10277"/>
      <c r="AA10277"/>
      <c r="AB10277"/>
      <c r="AC10277"/>
    </row>
    <row r="10278" spans="2:29" s="14" customFormat="1" x14ac:dyDescent="0.25">
      <c r="B10278"/>
      <c r="C10278"/>
      <c r="D10278"/>
      <c r="E10278"/>
      <c r="F10278"/>
      <c r="G10278"/>
      <c r="H10278"/>
      <c r="I10278"/>
      <c r="J10278"/>
      <c r="K10278" s="91"/>
      <c r="L10278" s="91"/>
      <c r="M10278" s="91"/>
      <c r="R10278"/>
      <c r="S10278"/>
      <c r="T10278"/>
      <c r="U10278"/>
      <c r="V10278"/>
      <c r="W10278"/>
      <c r="X10278"/>
      <c r="Y10278"/>
      <c r="Z10278"/>
      <c r="AA10278"/>
      <c r="AB10278"/>
      <c r="AC10278"/>
    </row>
    <row r="10279" spans="2:29" s="14" customFormat="1" x14ac:dyDescent="0.25">
      <c r="B10279"/>
      <c r="C10279"/>
      <c r="D10279"/>
      <c r="E10279"/>
      <c r="F10279"/>
      <c r="G10279"/>
      <c r="H10279"/>
      <c r="I10279"/>
      <c r="J10279"/>
      <c r="K10279" s="91"/>
      <c r="L10279" s="91"/>
      <c r="M10279" s="91"/>
      <c r="R10279"/>
      <c r="S10279"/>
      <c r="T10279"/>
      <c r="U10279"/>
      <c r="V10279"/>
      <c r="W10279"/>
      <c r="X10279"/>
      <c r="Y10279"/>
      <c r="Z10279"/>
      <c r="AA10279"/>
      <c r="AB10279"/>
      <c r="AC10279"/>
    </row>
    <row r="10280" spans="2:29" s="14" customFormat="1" x14ac:dyDescent="0.25">
      <c r="B10280"/>
      <c r="C10280"/>
      <c r="D10280"/>
      <c r="E10280"/>
      <c r="F10280"/>
      <c r="G10280"/>
      <c r="H10280"/>
      <c r="I10280"/>
      <c r="J10280"/>
      <c r="K10280" s="91"/>
      <c r="L10280" s="91"/>
      <c r="M10280" s="91"/>
      <c r="R10280"/>
      <c r="S10280"/>
      <c r="T10280"/>
      <c r="U10280"/>
      <c r="V10280"/>
      <c r="W10280"/>
      <c r="X10280"/>
      <c r="Y10280"/>
      <c r="Z10280"/>
      <c r="AA10280"/>
      <c r="AB10280"/>
      <c r="AC10280"/>
    </row>
    <row r="10281" spans="2:29" s="14" customFormat="1" x14ac:dyDescent="0.25">
      <c r="B10281"/>
      <c r="C10281"/>
      <c r="D10281"/>
      <c r="E10281"/>
      <c r="F10281"/>
      <c r="G10281"/>
      <c r="H10281"/>
      <c r="I10281"/>
      <c r="J10281"/>
      <c r="K10281" s="91"/>
      <c r="L10281" s="91"/>
      <c r="M10281" s="91"/>
      <c r="R10281"/>
      <c r="S10281"/>
      <c r="T10281"/>
      <c r="U10281"/>
      <c r="V10281"/>
      <c r="W10281"/>
      <c r="X10281"/>
      <c r="Y10281"/>
      <c r="Z10281"/>
      <c r="AA10281"/>
      <c r="AB10281"/>
      <c r="AC10281"/>
    </row>
    <row r="10282" spans="2:29" s="14" customFormat="1" x14ac:dyDescent="0.25">
      <c r="B10282"/>
      <c r="C10282"/>
      <c r="D10282"/>
      <c r="E10282"/>
      <c r="F10282"/>
      <c r="G10282"/>
      <c r="H10282"/>
      <c r="I10282"/>
      <c r="J10282"/>
      <c r="K10282" s="91"/>
      <c r="L10282" s="91"/>
      <c r="M10282" s="91"/>
      <c r="R10282"/>
      <c r="S10282"/>
      <c r="T10282"/>
      <c r="U10282"/>
      <c r="V10282"/>
      <c r="W10282"/>
      <c r="X10282"/>
      <c r="Y10282"/>
      <c r="Z10282"/>
      <c r="AA10282"/>
      <c r="AB10282"/>
      <c r="AC10282"/>
    </row>
    <row r="10283" spans="2:29" s="14" customFormat="1" x14ac:dyDescent="0.25">
      <c r="B10283"/>
      <c r="C10283"/>
      <c r="D10283"/>
      <c r="E10283"/>
      <c r="F10283"/>
      <c r="G10283"/>
      <c r="H10283"/>
      <c r="I10283"/>
      <c r="J10283"/>
      <c r="K10283" s="91"/>
      <c r="L10283" s="91"/>
      <c r="M10283" s="91"/>
      <c r="R10283"/>
      <c r="S10283"/>
      <c r="T10283"/>
      <c r="U10283"/>
      <c r="V10283"/>
      <c r="W10283"/>
      <c r="X10283"/>
      <c r="Y10283"/>
      <c r="Z10283"/>
      <c r="AA10283"/>
      <c r="AB10283"/>
      <c r="AC10283"/>
    </row>
    <row r="10284" spans="2:29" s="14" customFormat="1" x14ac:dyDescent="0.25">
      <c r="B10284"/>
      <c r="C10284"/>
      <c r="D10284"/>
      <c r="E10284"/>
      <c r="F10284"/>
      <c r="G10284"/>
      <c r="H10284"/>
      <c r="I10284"/>
      <c r="J10284"/>
      <c r="K10284" s="91"/>
      <c r="L10284" s="91"/>
      <c r="M10284" s="91"/>
      <c r="R10284"/>
      <c r="S10284"/>
      <c r="T10284"/>
      <c r="U10284"/>
      <c r="V10284"/>
      <c r="W10284"/>
      <c r="X10284"/>
      <c r="Y10284"/>
      <c r="Z10284"/>
      <c r="AA10284"/>
      <c r="AB10284"/>
      <c r="AC10284"/>
    </row>
    <row r="10285" spans="2:29" s="14" customFormat="1" x14ac:dyDescent="0.25">
      <c r="B10285"/>
      <c r="C10285"/>
      <c r="D10285"/>
      <c r="E10285"/>
      <c r="F10285"/>
      <c r="G10285"/>
      <c r="H10285"/>
      <c r="I10285"/>
      <c r="J10285"/>
      <c r="K10285" s="91"/>
      <c r="L10285" s="91"/>
      <c r="M10285" s="91"/>
      <c r="R10285"/>
      <c r="S10285"/>
      <c r="T10285"/>
      <c r="U10285"/>
      <c r="V10285"/>
      <c r="W10285"/>
      <c r="X10285"/>
      <c r="Y10285"/>
      <c r="Z10285"/>
      <c r="AA10285"/>
      <c r="AB10285"/>
      <c r="AC10285"/>
    </row>
    <row r="10286" spans="2:29" s="14" customFormat="1" x14ac:dyDescent="0.25">
      <c r="B10286"/>
      <c r="C10286"/>
      <c r="D10286"/>
      <c r="E10286"/>
      <c r="F10286"/>
      <c r="G10286"/>
      <c r="H10286"/>
      <c r="I10286"/>
      <c r="J10286"/>
      <c r="K10286" s="91"/>
      <c r="L10286" s="91"/>
      <c r="M10286" s="91"/>
      <c r="R10286"/>
      <c r="S10286"/>
      <c r="T10286"/>
      <c r="U10286"/>
      <c r="V10286"/>
      <c r="W10286"/>
      <c r="X10286"/>
      <c r="Y10286"/>
      <c r="Z10286"/>
      <c r="AA10286"/>
      <c r="AB10286"/>
      <c r="AC10286"/>
    </row>
    <row r="10287" spans="2:29" s="14" customFormat="1" x14ac:dyDescent="0.25">
      <c r="B10287"/>
      <c r="C10287"/>
      <c r="D10287"/>
      <c r="E10287"/>
      <c r="F10287"/>
      <c r="G10287"/>
      <c r="H10287"/>
      <c r="I10287"/>
      <c r="J10287"/>
      <c r="K10287" s="91"/>
      <c r="L10287" s="91"/>
      <c r="M10287" s="91"/>
      <c r="R10287"/>
      <c r="S10287"/>
      <c r="T10287"/>
      <c r="U10287"/>
      <c r="V10287"/>
      <c r="W10287"/>
      <c r="X10287"/>
      <c r="Y10287"/>
      <c r="Z10287"/>
      <c r="AA10287"/>
      <c r="AB10287"/>
      <c r="AC10287"/>
    </row>
    <row r="10288" spans="2:29" s="14" customFormat="1" x14ac:dyDescent="0.25">
      <c r="B10288"/>
      <c r="C10288"/>
      <c r="D10288"/>
      <c r="E10288"/>
      <c r="F10288"/>
      <c r="G10288"/>
      <c r="H10288"/>
      <c r="I10288"/>
      <c r="J10288"/>
      <c r="K10288" s="91"/>
      <c r="L10288" s="91"/>
      <c r="M10288" s="91"/>
      <c r="R10288"/>
      <c r="S10288"/>
      <c r="T10288"/>
      <c r="U10288"/>
      <c r="V10288"/>
      <c r="W10288"/>
      <c r="X10288"/>
      <c r="Y10288"/>
      <c r="Z10288"/>
      <c r="AA10288"/>
      <c r="AB10288"/>
      <c r="AC10288"/>
    </row>
    <row r="10289" spans="2:29" s="14" customFormat="1" x14ac:dyDescent="0.25">
      <c r="B10289"/>
      <c r="C10289"/>
      <c r="D10289"/>
      <c r="E10289"/>
      <c r="F10289"/>
      <c r="G10289"/>
      <c r="H10289"/>
      <c r="I10289"/>
      <c r="J10289"/>
      <c r="K10289" s="91"/>
      <c r="L10289" s="91"/>
      <c r="M10289" s="91"/>
      <c r="R10289"/>
      <c r="S10289"/>
      <c r="T10289"/>
      <c r="U10289"/>
      <c r="V10289"/>
      <c r="W10289"/>
      <c r="X10289"/>
      <c r="Y10289"/>
      <c r="Z10289"/>
      <c r="AA10289"/>
      <c r="AB10289"/>
      <c r="AC10289"/>
    </row>
    <row r="10290" spans="2:29" s="14" customFormat="1" x14ac:dyDescent="0.25">
      <c r="B10290"/>
      <c r="C10290"/>
      <c r="D10290"/>
      <c r="E10290"/>
      <c r="F10290"/>
      <c r="G10290"/>
      <c r="H10290"/>
      <c r="I10290"/>
      <c r="J10290"/>
      <c r="K10290" s="91"/>
      <c r="L10290" s="91"/>
      <c r="M10290" s="91"/>
      <c r="R10290"/>
      <c r="S10290"/>
      <c r="T10290"/>
      <c r="U10290"/>
      <c r="V10290"/>
      <c r="W10290"/>
      <c r="X10290"/>
      <c r="Y10290"/>
      <c r="Z10290"/>
      <c r="AA10290"/>
      <c r="AB10290"/>
      <c r="AC10290"/>
    </row>
    <row r="10291" spans="2:29" s="14" customFormat="1" x14ac:dyDescent="0.25">
      <c r="B10291"/>
      <c r="C10291"/>
      <c r="D10291"/>
      <c r="E10291"/>
      <c r="F10291"/>
      <c r="G10291"/>
      <c r="H10291"/>
      <c r="I10291"/>
      <c r="J10291"/>
      <c r="K10291" s="91"/>
      <c r="L10291" s="91"/>
      <c r="M10291" s="91"/>
      <c r="R10291"/>
      <c r="S10291"/>
      <c r="T10291"/>
      <c r="U10291"/>
      <c r="V10291"/>
      <c r="W10291"/>
      <c r="X10291"/>
      <c r="Y10291"/>
      <c r="Z10291"/>
      <c r="AA10291"/>
      <c r="AB10291"/>
      <c r="AC10291"/>
    </row>
    <row r="10292" spans="2:29" s="14" customFormat="1" x14ac:dyDescent="0.25">
      <c r="B10292"/>
      <c r="C10292"/>
      <c r="D10292"/>
      <c r="E10292"/>
      <c r="F10292"/>
      <c r="G10292"/>
      <c r="H10292"/>
      <c r="I10292"/>
      <c r="J10292"/>
      <c r="K10292" s="91"/>
      <c r="L10292" s="91"/>
      <c r="M10292" s="91"/>
      <c r="R10292"/>
      <c r="S10292"/>
      <c r="T10292"/>
      <c r="U10292"/>
      <c r="V10292"/>
      <c r="W10292"/>
      <c r="X10292"/>
      <c r="Y10292"/>
      <c r="Z10292"/>
      <c r="AA10292"/>
      <c r="AB10292"/>
      <c r="AC10292"/>
    </row>
    <row r="10293" spans="2:29" s="14" customFormat="1" x14ac:dyDescent="0.25">
      <c r="B10293"/>
      <c r="C10293"/>
      <c r="D10293"/>
      <c r="E10293"/>
      <c r="F10293"/>
      <c r="G10293"/>
      <c r="H10293"/>
      <c r="I10293"/>
      <c r="J10293"/>
      <c r="K10293" s="91"/>
      <c r="L10293" s="91"/>
      <c r="M10293" s="91"/>
      <c r="R10293"/>
      <c r="S10293"/>
      <c r="T10293"/>
      <c r="U10293"/>
      <c r="V10293"/>
      <c r="W10293"/>
      <c r="X10293"/>
      <c r="Y10293"/>
      <c r="Z10293"/>
      <c r="AA10293"/>
      <c r="AB10293"/>
      <c r="AC10293"/>
    </row>
    <row r="10294" spans="2:29" s="14" customFormat="1" x14ac:dyDescent="0.25">
      <c r="B10294"/>
      <c r="C10294"/>
      <c r="D10294"/>
      <c r="E10294"/>
      <c r="F10294"/>
      <c r="G10294"/>
      <c r="H10294"/>
      <c r="I10294"/>
      <c r="J10294"/>
      <c r="K10294" s="91"/>
      <c r="L10294" s="91"/>
      <c r="M10294" s="91"/>
      <c r="R10294"/>
      <c r="S10294"/>
      <c r="T10294"/>
      <c r="U10294"/>
      <c r="V10294"/>
      <c r="W10294"/>
      <c r="X10294"/>
      <c r="Y10294"/>
      <c r="Z10294"/>
      <c r="AA10294"/>
      <c r="AB10294"/>
      <c r="AC10294"/>
    </row>
    <row r="10295" spans="2:29" s="14" customFormat="1" x14ac:dyDescent="0.25">
      <c r="B10295"/>
      <c r="C10295"/>
      <c r="D10295"/>
      <c r="E10295"/>
      <c r="F10295"/>
      <c r="G10295"/>
      <c r="H10295"/>
      <c r="I10295"/>
      <c r="J10295"/>
      <c r="K10295" s="91"/>
      <c r="L10295" s="91"/>
      <c r="M10295" s="91"/>
      <c r="R10295"/>
      <c r="S10295"/>
      <c r="T10295"/>
      <c r="U10295"/>
      <c r="V10295"/>
      <c r="W10295"/>
      <c r="X10295"/>
      <c r="Y10295"/>
      <c r="Z10295"/>
      <c r="AA10295"/>
      <c r="AB10295"/>
      <c r="AC10295"/>
    </row>
    <row r="10296" spans="2:29" s="14" customFormat="1" x14ac:dyDescent="0.25">
      <c r="B10296"/>
      <c r="C10296"/>
      <c r="D10296"/>
      <c r="E10296"/>
      <c r="F10296"/>
      <c r="G10296"/>
      <c r="H10296"/>
      <c r="I10296"/>
      <c r="J10296"/>
      <c r="K10296" s="91"/>
      <c r="L10296" s="91"/>
      <c r="M10296" s="91"/>
      <c r="R10296"/>
      <c r="S10296"/>
      <c r="T10296"/>
      <c r="U10296"/>
      <c r="V10296"/>
      <c r="W10296"/>
      <c r="X10296"/>
      <c r="Y10296"/>
      <c r="Z10296"/>
      <c r="AA10296"/>
      <c r="AB10296"/>
      <c r="AC10296"/>
    </row>
    <row r="10297" spans="2:29" s="14" customFormat="1" x14ac:dyDescent="0.25">
      <c r="B10297"/>
      <c r="C10297"/>
      <c r="D10297"/>
      <c r="E10297"/>
      <c r="F10297"/>
      <c r="G10297"/>
      <c r="H10297"/>
      <c r="I10297"/>
      <c r="J10297"/>
      <c r="K10297" s="91"/>
      <c r="L10297" s="91"/>
      <c r="M10297" s="91"/>
      <c r="R10297"/>
      <c r="S10297"/>
      <c r="T10297"/>
      <c r="U10297"/>
      <c r="V10297"/>
      <c r="W10297"/>
      <c r="X10297"/>
      <c r="Y10297"/>
      <c r="Z10297"/>
      <c r="AA10297"/>
      <c r="AB10297"/>
      <c r="AC10297"/>
    </row>
    <row r="10298" spans="2:29" s="14" customFormat="1" x14ac:dyDescent="0.25">
      <c r="B10298"/>
      <c r="C10298"/>
      <c r="D10298"/>
      <c r="E10298"/>
      <c r="F10298"/>
      <c r="G10298"/>
      <c r="H10298"/>
      <c r="I10298"/>
      <c r="J10298"/>
      <c r="K10298" s="91"/>
      <c r="L10298" s="91"/>
      <c r="M10298" s="91"/>
      <c r="R10298"/>
      <c r="S10298"/>
      <c r="T10298"/>
      <c r="U10298"/>
      <c r="V10298"/>
      <c r="W10298"/>
      <c r="X10298"/>
      <c r="Y10298"/>
      <c r="Z10298"/>
      <c r="AA10298"/>
      <c r="AB10298"/>
      <c r="AC10298"/>
    </row>
    <row r="10299" spans="2:29" s="14" customFormat="1" x14ac:dyDescent="0.25">
      <c r="B10299"/>
      <c r="C10299"/>
      <c r="D10299"/>
      <c r="E10299"/>
      <c r="F10299"/>
      <c r="G10299"/>
      <c r="H10299"/>
      <c r="I10299"/>
      <c r="J10299"/>
      <c r="K10299" s="91"/>
      <c r="L10299" s="91"/>
      <c r="M10299" s="91"/>
      <c r="R10299"/>
      <c r="S10299"/>
      <c r="T10299"/>
      <c r="U10299"/>
      <c r="V10299"/>
      <c r="W10299"/>
      <c r="X10299"/>
      <c r="Y10299"/>
      <c r="Z10299"/>
      <c r="AA10299"/>
      <c r="AB10299"/>
      <c r="AC10299"/>
    </row>
    <row r="10300" spans="2:29" s="14" customFormat="1" x14ac:dyDescent="0.25">
      <c r="B10300"/>
      <c r="C10300"/>
      <c r="D10300"/>
      <c r="E10300"/>
      <c r="F10300"/>
      <c r="G10300"/>
      <c r="H10300"/>
      <c r="I10300"/>
      <c r="J10300"/>
      <c r="K10300" s="91"/>
      <c r="L10300" s="91"/>
      <c r="M10300" s="91"/>
      <c r="R10300"/>
      <c r="S10300"/>
      <c r="T10300"/>
      <c r="U10300"/>
      <c r="V10300"/>
      <c r="W10300"/>
      <c r="X10300"/>
      <c r="Y10300"/>
      <c r="Z10300"/>
      <c r="AA10300"/>
      <c r="AB10300"/>
      <c r="AC10300"/>
    </row>
    <row r="10301" spans="2:29" s="14" customFormat="1" x14ac:dyDescent="0.25">
      <c r="B10301"/>
      <c r="C10301"/>
      <c r="D10301"/>
      <c r="E10301"/>
      <c r="F10301"/>
      <c r="G10301"/>
      <c r="H10301"/>
      <c r="I10301"/>
      <c r="J10301"/>
      <c r="K10301" s="91"/>
      <c r="L10301" s="91"/>
      <c r="M10301" s="91"/>
      <c r="R10301"/>
      <c r="S10301"/>
      <c r="T10301"/>
      <c r="U10301"/>
      <c r="V10301"/>
      <c r="W10301"/>
      <c r="X10301"/>
      <c r="Y10301"/>
      <c r="Z10301"/>
      <c r="AA10301"/>
      <c r="AB10301"/>
      <c r="AC10301"/>
    </row>
    <row r="10302" spans="2:29" s="14" customFormat="1" x14ac:dyDescent="0.25">
      <c r="B10302"/>
      <c r="C10302"/>
      <c r="D10302"/>
      <c r="E10302"/>
      <c r="F10302"/>
      <c r="G10302"/>
      <c r="H10302"/>
      <c r="I10302"/>
      <c r="J10302"/>
      <c r="K10302" s="91"/>
      <c r="L10302" s="91"/>
      <c r="M10302" s="91"/>
      <c r="R10302"/>
      <c r="S10302"/>
      <c r="T10302"/>
      <c r="U10302"/>
      <c r="V10302"/>
      <c r="W10302"/>
      <c r="X10302"/>
      <c r="Y10302"/>
      <c r="Z10302"/>
      <c r="AA10302"/>
      <c r="AB10302"/>
      <c r="AC10302"/>
    </row>
    <row r="10303" spans="2:29" s="14" customFormat="1" x14ac:dyDescent="0.25">
      <c r="B10303"/>
      <c r="C10303"/>
      <c r="D10303"/>
      <c r="E10303"/>
      <c r="F10303"/>
      <c r="G10303"/>
      <c r="H10303"/>
      <c r="I10303"/>
      <c r="J10303"/>
      <c r="K10303" s="91"/>
      <c r="L10303" s="91"/>
      <c r="M10303" s="91"/>
      <c r="R10303"/>
      <c r="S10303"/>
      <c r="T10303"/>
      <c r="U10303"/>
      <c r="V10303"/>
      <c r="W10303"/>
      <c r="X10303"/>
      <c r="Y10303"/>
      <c r="Z10303"/>
      <c r="AA10303"/>
      <c r="AB10303"/>
      <c r="AC10303"/>
    </row>
    <row r="10304" spans="2:29" s="14" customFormat="1" x14ac:dyDescent="0.25">
      <c r="B10304"/>
      <c r="C10304"/>
      <c r="D10304"/>
      <c r="E10304"/>
      <c r="F10304"/>
      <c r="G10304"/>
      <c r="H10304"/>
      <c r="I10304"/>
      <c r="J10304"/>
      <c r="K10304" s="91"/>
      <c r="L10304" s="91"/>
      <c r="M10304" s="91"/>
      <c r="R10304"/>
      <c r="S10304"/>
      <c r="T10304"/>
      <c r="U10304"/>
      <c r="V10304"/>
      <c r="W10304"/>
      <c r="X10304"/>
      <c r="Y10304"/>
      <c r="Z10304"/>
      <c r="AA10304"/>
      <c r="AB10304"/>
      <c r="AC10304"/>
    </row>
    <row r="10305" spans="2:29" s="14" customFormat="1" x14ac:dyDescent="0.25">
      <c r="B10305"/>
      <c r="C10305"/>
      <c r="D10305"/>
      <c r="E10305"/>
      <c r="F10305"/>
      <c r="G10305"/>
      <c r="H10305"/>
      <c r="I10305"/>
      <c r="J10305"/>
      <c r="K10305" s="91"/>
      <c r="L10305" s="91"/>
      <c r="M10305" s="91"/>
      <c r="R10305"/>
      <c r="S10305"/>
      <c r="T10305"/>
      <c r="U10305"/>
      <c r="V10305"/>
      <c r="W10305"/>
      <c r="X10305"/>
      <c r="Y10305"/>
      <c r="Z10305"/>
      <c r="AA10305"/>
      <c r="AB10305"/>
      <c r="AC10305"/>
    </row>
    <row r="10306" spans="2:29" s="14" customFormat="1" x14ac:dyDescent="0.25">
      <c r="B10306"/>
      <c r="C10306"/>
      <c r="D10306"/>
      <c r="E10306"/>
      <c r="F10306"/>
      <c r="G10306"/>
      <c r="H10306"/>
      <c r="I10306"/>
      <c r="J10306"/>
      <c r="K10306" s="91"/>
      <c r="L10306" s="91"/>
      <c r="M10306" s="91"/>
      <c r="R10306"/>
      <c r="S10306"/>
      <c r="T10306"/>
      <c r="U10306"/>
      <c r="V10306"/>
      <c r="W10306"/>
      <c r="X10306"/>
      <c r="Y10306"/>
      <c r="Z10306"/>
      <c r="AA10306"/>
      <c r="AB10306"/>
      <c r="AC10306"/>
    </row>
    <row r="10307" spans="2:29" s="14" customFormat="1" x14ac:dyDescent="0.25">
      <c r="B10307"/>
      <c r="C10307"/>
      <c r="D10307"/>
      <c r="E10307"/>
      <c r="F10307"/>
      <c r="G10307"/>
      <c r="H10307"/>
      <c r="I10307"/>
      <c r="J10307"/>
      <c r="K10307" s="91"/>
      <c r="L10307" s="91"/>
      <c r="M10307" s="91"/>
      <c r="R10307"/>
      <c r="S10307"/>
      <c r="T10307"/>
      <c r="U10307"/>
      <c r="V10307"/>
      <c r="W10307"/>
      <c r="X10307"/>
      <c r="Y10307"/>
      <c r="Z10307"/>
      <c r="AA10307"/>
      <c r="AB10307"/>
      <c r="AC10307"/>
    </row>
    <row r="10308" spans="2:29" s="14" customFormat="1" x14ac:dyDescent="0.25">
      <c r="B10308"/>
      <c r="C10308"/>
      <c r="D10308"/>
      <c r="E10308"/>
      <c r="F10308"/>
      <c r="G10308"/>
      <c r="H10308"/>
      <c r="I10308"/>
      <c r="J10308"/>
      <c r="K10308" s="91"/>
      <c r="L10308" s="91"/>
      <c r="M10308" s="91"/>
      <c r="R10308"/>
      <c r="S10308"/>
      <c r="T10308"/>
      <c r="U10308"/>
      <c r="V10308"/>
      <c r="W10308"/>
      <c r="X10308"/>
      <c r="Y10308"/>
      <c r="Z10308"/>
      <c r="AA10308"/>
      <c r="AB10308"/>
      <c r="AC10308"/>
    </row>
    <row r="10309" spans="2:29" s="14" customFormat="1" x14ac:dyDescent="0.25">
      <c r="B10309"/>
      <c r="C10309"/>
      <c r="D10309"/>
      <c r="E10309"/>
      <c r="F10309"/>
      <c r="G10309"/>
      <c r="H10309"/>
      <c r="I10309"/>
      <c r="J10309"/>
      <c r="K10309" s="91"/>
      <c r="L10309" s="91"/>
      <c r="M10309" s="91"/>
      <c r="R10309"/>
      <c r="S10309"/>
      <c r="T10309"/>
      <c r="U10309"/>
      <c r="V10309"/>
      <c r="W10309"/>
      <c r="X10309"/>
      <c r="Y10309"/>
      <c r="Z10309"/>
      <c r="AA10309"/>
      <c r="AB10309"/>
      <c r="AC10309"/>
    </row>
    <row r="10310" spans="2:29" s="14" customFormat="1" x14ac:dyDescent="0.25">
      <c r="B10310"/>
      <c r="C10310"/>
      <c r="D10310"/>
      <c r="E10310"/>
      <c r="F10310"/>
      <c r="G10310"/>
      <c r="H10310"/>
      <c r="I10310"/>
      <c r="J10310"/>
      <c r="K10310" s="91"/>
      <c r="L10310" s="91"/>
      <c r="M10310" s="91"/>
      <c r="R10310"/>
      <c r="S10310"/>
      <c r="T10310"/>
      <c r="U10310"/>
      <c r="V10310"/>
      <c r="W10310"/>
      <c r="X10310"/>
      <c r="Y10310"/>
      <c r="Z10310"/>
      <c r="AA10310"/>
      <c r="AB10310"/>
      <c r="AC10310"/>
    </row>
    <row r="10311" spans="2:29" s="14" customFormat="1" x14ac:dyDescent="0.25">
      <c r="B10311"/>
      <c r="C10311"/>
      <c r="D10311"/>
      <c r="E10311"/>
      <c r="F10311"/>
      <c r="G10311"/>
      <c r="H10311"/>
      <c r="I10311"/>
      <c r="J10311"/>
      <c r="K10311" s="91"/>
      <c r="L10311" s="91"/>
      <c r="M10311" s="91"/>
      <c r="R10311"/>
      <c r="S10311"/>
      <c r="T10311"/>
      <c r="U10311"/>
      <c r="V10311"/>
      <c r="W10311"/>
      <c r="X10311"/>
      <c r="Y10311"/>
      <c r="Z10311"/>
      <c r="AA10311"/>
      <c r="AB10311"/>
      <c r="AC10311"/>
    </row>
    <row r="10312" spans="2:29" s="14" customFormat="1" x14ac:dyDescent="0.25">
      <c r="B10312"/>
      <c r="C10312"/>
      <c r="D10312"/>
      <c r="E10312"/>
      <c r="F10312"/>
      <c r="G10312"/>
      <c r="H10312"/>
      <c r="I10312"/>
      <c r="J10312"/>
      <c r="K10312" s="91"/>
      <c r="L10312" s="91"/>
      <c r="M10312" s="91"/>
      <c r="R10312"/>
      <c r="S10312"/>
      <c r="T10312"/>
      <c r="U10312"/>
      <c r="V10312"/>
      <c r="W10312"/>
      <c r="X10312"/>
      <c r="Y10312"/>
      <c r="Z10312"/>
      <c r="AA10312"/>
      <c r="AB10312"/>
      <c r="AC10312"/>
    </row>
    <row r="10313" spans="2:29" s="14" customFormat="1" x14ac:dyDescent="0.25">
      <c r="B10313"/>
      <c r="C10313"/>
      <c r="D10313"/>
      <c r="E10313"/>
      <c r="F10313"/>
      <c r="G10313"/>
      <c r="H10313"/>
      <c r="I10313"/>
      <c r="J10313"/>
      <c r="K10313" s="91"/>
      <c r="L10313" s="91"/>
      <c r="M10313" s="91"/>
      <c r="R10313"/>
      <c r="S10313"/>
      <c r="T10313"/>
      <c r="U10313"/>
      <c r="V10313"/>
      <c r="W10313"/>
      <c r="X10313"/>
      <c r="Y10313"/>
      <c r="Z10313"/>
      <c r="AA10313"/>
      <c r="AB10313"/>
      <c r="AC10313"/>
    </row>
    <row r="10314" spans="2:29" s="14" customFormat="1" x14ac:dyDescent="0.25">
      <c r="B10314"/>
      <c r="C10314"/>
      <c r="D10314"/>
      <c r="E10314"/>
      <c r="F10314"/>
      <c r="G10314"/>
      <c r="H10314"/>
      <c r="I10314"/>
      <c r="J10314"/>
      <c r="K10314" s="91"/>
      <c r="L10314" s="91"/>
      <c r="M10314" s="91"/>
      <c r="R10314"/>
      <c r="S10314"/>
      <c r="T10314"/>
      <c r="U10314"/>
      <c r="V10314"/>
      <c r="W10314"/>
      <c r="X10314"/>
      <c r="Y10314"/>
      <c r="Z10314"/>
      <c r="AA10314"/>
      <c r="AB10314"/>
      <c r="AC10314"/>
    </row>
    <row r="10315" spans="2:29" s="14" customFormat="1" x14ac:dyDescent="0.25">
      <c r="B10315"/>
      <c r="C10315"/>
      <c r="D10315"/>
      <c r="E10315"/>
      <c r="F10315"/>
      <c r="G10315"/>
      <c r="H10315"/>
      <c r="I10315"/>
      <c r="J10315"/>
      <c r="K10315" s="91"/>
      <c r="L10315" s="91"/>
      <c r="M10315" s="91"/>
      <c r="R10315"/>
      <c r="S10315"/>
      <c r="T10315"/>
      <c r="U10315"/>
      <c r="V10315"/>
      <c r="W10315"/>
      <c r="X10315"/>
      <c r="Y10315"/>
      <c r="Z10315"/>
      <c r="AA10315"/>
      <c r="AB10315"/>
      <c r="AC10315"/>
    </row>
    <row r="10316" spans="2:29" s="14" customFormat="1" x14ac:dyDescent="0.25">
      <c r="B10316"/>
      <c r="C10316"/>
      <c r="D10316"/>
      <c r="E10316"/>
      <c r="F10316"/>
      <c r="G10316"/>
      <c r="H10316"/>
      <c r="I10316"/>
      <c r="J10316"/>
      <c r="K10316" s="91"/>
      <c r="L10316" s="91"/>
      <c r="M10316" s="91"/>
      <c r="R10316"/>
      <c r="S10316"/>
      <c r="T10316"/>
      <c r="U10316"/>
      <c r="V10316"/>
      <c r="W10316"/>
      <c r="X10316"/>
      <c r="Y10316"/>
      <c r="Z10316"/>
      <c r="AA10316"/>
      <c r="AB10316"/>
      <c r="AC10316"/>
    </row>
    <row r="10317" spans="2:29" s="14" customFormat="1" x14ac:dyDescent="0.25">
      <c r="B10317"/>
      <c r="C10317"/>
      <c r="D10317"/>
      <c r="E10317"/>
      <c r="F10317"/>
      <c r="G10317"/>
      <c r="H10317"/>
      <c r="I10317"/>
      <c r="J10317"/>
      <c r="K10317" s="91"/>
      <c r="L10317" s="91"/>
      <c r="M10317" s="91"/>
      <c r="R10317"/>
      <c r="S10317"/>
      <c r="T10317"/>
      <c r="U10317"/>
      <c r="V10317"/>
      <c r="W10317"/>
      <c r="X10317"/>
      <c r="Y10317"/>
      <c r="Z10317"/>
      <c r="AA10317"/>
      <c r="AB10317"/>
      <c r="AC10317"/>
    </row>
    <row r="10318" spans="2:29" s="14" customFormat="1" x14ac:dyDescent="0.25">
      <c r="B10318"/>
      <c r="C10318"/>
      <c r="D10318"/>
      <c r="E10318"/>
      <c r="F10318"/>
      <c r="G10318"/>
      <c r="H10318"/>
      <c r="I10318"/>
      <c r="J10318"/>
      <c r="K10318" s="91"/>
      <c r="L10318" s="91"/>
      <c r="M10318" s="91"/>
      <c r="R10318"/>
      <c r="S10318"/>
      <c r="T10318"/>
      <c r="U10318"/>
      <c r="V10318"/>
      <c r="W10318"/>
      <c r="X10318"/>
      <c r="Y10318"/>
      <c r="Z10318"/>
      <c r="AA10318"/>
      <c r="AB10318"/>
      <c r="AC10318"/>
    </row>
    <row r="10319" spans="2:29" s="14" customFormat="1" x14ac:dyDescent="0.25">
      <c r="B10319"/>
      <c r="C10319"/>
      <c r="D10319"/>
      <c r="E10319"/>
      <c r="F10319"/>
      <c r="G10319"/>
      <c r="H10319"/>
      <c r="I10319"/>
      <c r="J10319"/>
      <c r="K10319" s="91"/>
      <c r="L10319" s="91"/>
      <c r="M10319" s="91"/>
      <c r="R10319"/>
      <c r="S10319"/>
      <c r="T10319"/>
      <c r="U10319"/>
      <c r="V10319"/>
      <c r="W10319"/>
      <c r="X10319"/>
      <c r="Y10319"/>
      <c r="Z10319"/>
      <c r="AA10319"/>
      <c r="AB10319"/>
      <c r="AC10319"/>
    </row>
    <row r="10320" spans="2:29" s="14" customFormat="1" x14ac:dyDescent="0.25">
      <c r="B10320"/>
      <c r="C10320"/>
      <c r="D10320"/>
      <c r="E10320"/>
      <c r="F10320"/>
      <c r="G10320"/>
      <c r="H10320"/>
      <c r="I10320"/>
      <c r="J10320"/>
      <c r="K10320" s="91"/>
      <c r="L10320" s="91"/>
      <c r="M10320" s="91"/>
      <c r="R10320"/>
      <c r="S10320"/>
      <c r="T10320"/>
      <c r="U10320"/>
      <c r="V10320"/>
      <c r="W10320"/>
      <c r="X10320"/>
      <c r="Y10320"/>
      <c r="Z10320"/>
      <c r="AA10320"/>
      <c r="AB10320"/>
      <c r="AC10320"/>
    </row>
    <row r="10321" spans="2:29" s="14" customFormat="1" x14ac:dyDescent="0.25">
      <c r="B10321"/>
      <c r="C10321"/>
      <c r="D10321"/>
      <c r="E10321"/>
      <c r="F10321"/>
      <c r="G10321"/>
      <c r="H10321"/>
      <c r="I10321"/>
      <c r="J10321"/>
      <c r="K10321" s="91"/>
      <c r="L10321" s="91"/>
      <c r="M10321" s="91"/>
      <c r="R10321"/>
      <c r="S10321"/>
      <c r="T10321"/>
      <c r="U10321"/>
      <c r="V10321"/>
      <c r="W10321"/>
      <c r="X10321"/>
      <c r="Y10321"/>
      <c r="Z10321"/>
      <c r="AA10321"/>
      <c r="AB10321"/>
      <c r="AC10321"/>
    </row>
    <row r="10322" spans="2:29" s="14" customFormat="1" x14ac:dyDescent="0.25">
      <c r="B10322"/>
      <c r="C10322"/>
      <c r="D10322"/>
      <c r="E10322"/>
      <c r="F10322"/>
      <c r="G10322"/>
      <c r="H10322"/>
      <c r="I10322"/>
      <c r="J10322"/>
      <c r="K10322" s="91"/>
      <c r="L10322" s="91"/>
      <c r="M10322" s="91"/>
      <c r="R10322"/>
      <c r="S10322"/>
      <c r="T10322"/>
      <c r="U10322"/>
      <c r="V10322"/>
      <c r="W10322"/>
      <c r="X10322"/>
      <c r="Y10322"/>
      <c r="Z10322"/>
      <c r="AA10322"/>
      <c r="AB10322"/>
      <c r="AC10322"/>
    </row>
    <row r="10323" spans="2:29" s="14" customFormat="1" x14ac:dyDescent="0.25">
      <c r="B10323"/>
      <c r="C10323"/>
      <c r="D10323"/>
      <c r="E10323"/>
      <c r="F10323"/>
      <c r="G10323"/>
      <c r="H10323"/>
      <c r="I10323"/>
      <c r="J10323"/>
      <c r="K10323" s="91"/>
      <c r="L10323" s="91"/>
      <c r="M10323" s="91"/>
      <c r="R10323"/>
      <c r="S10323"/>
      <c r="T10323"/>
      <c r="U10323"/>
      <c r="V10323"/>
      <c r="W10323"/>
      <c r="X10323"/>
      <c r="Y10323"/>
      <c r="Z10323"/>
      <c r="AA10323"/>
      <c r="AB10323"/>
      <c r="AC10323"/>
    </row>
    <row r="10324" spans="2:29" s="14" customFormat="1" x14ac:dyDescent="0.25">
      <c r="B10324"/>
      <c r="C10324"/>
      <c r="D10324"/>
      <c r="E10324"/>
      <c r="F10324"/>
      <c r="G10324"/>
      <c r="H10324"/>
      <c r="I10324"/>
      <c r="J10324"/>
      <c r="K10324" s="91"/>
      <c r="L10324" s="91"/>
      <c r="M10324" s="91"/>
      <c r="R10324"/>
      <c r="S10324"/>
      <c r="T10324"/>
      <c r="U10324"/>
      <c r="V10324"/>
      <c r="W10324"/>
      <c r="X10324"/>
      <c r="Y10324"/>
      <c r="Z10324"/>
      <c r="AA10324"/>
      <c r="AB10324"/>
      <c r="AC10324"/>
    </row>
    <row r="10325" spans="2:29" s="14" customFormat="1" x14ac:dyDescent="0.25">
      <c r="B10325"/>
      <c r="C10325"/>
      <c r="D10325"/>
      <c r="E10325"/>
      <c r="F10325"/>
      <c r="G10325"/>
      <c r="H10325"/>
      <c r="I10325"/>
      <c r="J10325"/>
      <c r="K10325" s="91"/>
      <c r="L10325" s="91"/>
      <c r="M10325" s="91"/>
      <c r="R10325"/>
      <c r="S10325"/>
      <c r="T10325"/>
      <c r="U10325"/>
      <c r="V10325"/>
      <c r="W10325"/>
      <c r="X10325"/>
      <c r="Y10325"/>
      <c r="Z10325"/>
      <c r="AA10325"/>
      <c r="AB10325"/>
      <c r="AC10325"/>
    </row>
    <row r="10326" spans="2:29" s="14" customFormat="1" x14ac:dyDescent="0.25">
      <c r="B10326"/>
      <c r="C10326"/>
      <c r="D10326"/>
      <c r="E10326"/>
      <c r="F10326"/>
      <c r="G10326"/>
      <c r="H10326"/>
      <c r="I10326"/>
      <c r="J10326"/>
      <c r="K10326" s="91"/>
      <c r="L10326" s="91"/>
      <c r="M10326" s="91"/>
      <c r="R10326"/>
      <c r="S10326"/>
      <c r="T10326"/>
      <c r="U10326"/>
      <c r="V10326"/>
      <c r="W10326"/>
      <c r="X10326"/>
      <c r="Y10326"/>
      <c r="Z10326"/>
      <c r="AA10326"/>
      <c r="AB10326"/>
      <c r="AC10326"/>
    </row>
    <row r="10327" spans="2:29" s="14" customFormat="1" x14ac:dyDescent="0.25">
      <c r="B10327"/>
      <c r="C10327"/>
      <c r="D10327"/>
      <c r="E10327"/>
      <c r="F10327"/>
      <c r="G10327"/>
      <c r="H10327"/>
      <c r="I10327"/>
      <c r="J10327"/>
      <c r="K10327" s="91"/>
      <c r="L10327" s="91"/>
      <c r="M10327" s="91"/>
      <c r="R10327"/>
      <c r="S10327"/>
      <c r="T10327"/>
      <c r="U10327"/>
      <c r="V10327"/>
      <c r="W10327"/>
      <c r="X10327"/>
      <c r="Y10327"/>
      <c r="Z10327"/>
      <c r="AA10327"/>
      <c r="AB10327"/>
      <c r="AC10327"/>
    </row>
    <row r="10328" spans="2:29" s="14" customFormat="1" x14ac:dyDescent="0.25">
      <c r="B10328"/>
      <c r="C10328"/>
      <c r="D10328"/>
      <c r="E10328"/>
      <c r="F10328"/>
      <c r="G10328"/>
      <c r="H10328"/>
      <c r="I10328"/>
      <c r="J10328"/>
      <c r="K10328" s="91"/>
      <c r="L10328" s="91"/>
      <c r="M10328" s="91"/>
      <c r="R10328"/>
      <c r="S10328"/>
      <c r="T10328"/>
      <c r="U10328"/>
      <c r="V10328"/>
      <c r="W10328"/>
      <c r="X10328"/>
      <c r="Y10328"/>
      <c r="Z10328"/>
      <c r="AA10328"/>
      <c r="AB10328"/>
      <c r="AC10328"/>
    </row>
    <row r="10329" spans="2:29" s="14" customFormat="1" x14ac:dyDescent="0.25">
      <c r="B10329"/>
      <c r="C10329"/>
      <c r="D10329"/>
      <c r="E10329"/>
      <c r="F10329"/>
      <c r="G10329"/>
      <c r="H10329"/>
      <c r="I10329"/>
      <c r="J10329"/>
      <c r="K10329" s="91"/>
      <c r="L10329" s="91"/>
      <c r="M10329" s="91"/>
      <c r="R10329"/>
      <c r="S10329"/>
      <c r="T10329"/>
      <c r="U10329"/>
      <c r="V10329"/>
      <c r="W10329"/>
      <c r="X10329"/>
      <c r="Y10329"/>
      <c r="Z10329"/>
      <c r="AA10329"/>
      <c r="AB10329"/>
      <c r="AC10329"/>
    </row>
    <row r="10330" spans="2:29" s="14" customFormat="1" x14ac:dyDescent="0.25">
      <c r="B10330"/>
      <c r="C10330"/>
      <c r="D10330"/>
      <c r="E10330"/>
      <c r="F10330"/>
      <c r="G10330"/>
      <c r="H10330"/>
      <c r="I10330"/>
      <c r="J10330"/>
      <c r="K10330" s="91"/>
      <c r="L10330" s="91"/>
      <c r="M10330" s="91"/>
      <c r="R10330"/>
      <c r="S10330"/>
      <c r="T10330"/>
      <c r="U10330"/>
      <c r="V10330"/>
      <c r="W10330"/>
      <c r="X10330"/>
      <c r="Y10330"/>
      <c r="Z10330"/>
      <c r="AA10330"/>
      <c r="AB10330"/>
      <c r="AC10330"/>
    </row>
    <row r="10331" spans="2:29" s="14" customFormat="1" x14ac:dyDescent="0.25">
      <c r="B10331"/>
      <c r="C10331"/>
      <c r="D10331"/>
      <c r="E10331"/>
      <c r="F10331"/>
      <c r="G10331"/>
      <c r="H10331"/>
      <c r="I10331"/>
      <c r="J10331"/>
      <c r="K10331" s="91"/>
      <c r="L10331" s="91"/>
      <c r="M10331" s="91"/>
      <c r="R10331"/>
      <c r="S10331"/>
      <c r="T10331"/>
      <c r="U10331"/>
      <c r="V10331"/>
      <c r="W10331"/>
      <c r="X10331"/>
      <c r="Y10331"/>
      <c r="Z10331"/>
      <c r="AA10331"/>
      <c r="AB10331"/>
      <c r="AC10331"/>
    </row>
    <row r="10332" spans="2:29" s="14" customFormat="1" x14ac:dyDescent="0.25">
      <c r="B10332"/>
      <c r="C10332"/>
      <c r="D10332"/>
      <c r="E10332"/>
      <c r="F10332"/>
      <c r="G10332"/>
      <c r="H10332"/>
      <c r="I10332"/>
      <c r="J10332"/>
      <c r="K10332" s="91"/>
      <c r="L10332" s="91"/>
      <c r="M10332" s="91"/>
      <c r="R10332"/>
      <c r="S10332"/>
      <c r="T10332"/>
      <c r="U10332"/>
      <c r="V10332"/>
      <c r="W10332"/>
      <c r="X10332"/>
      <c r="Y10332"/>
      <c r="Z10332"/>
      <c r="AA10332"/>
      <c r="AB10332"/>
      <c r="AC10332"/>
    </row>
    <row r="10333" spans="2:29" s="14" customFormat="1" x14ac:dyDescent="0.25">
      <c r="B10333"/>
      <c r="C10333"/>
      <c r="D10333"/>
      <c r="E10333"/>
      <c r="F10333"/>
      <c r="G10333"/>
      <c r="H10333"/>
      <c r="I10333"/>
      <c r="J10333"/>
      <c r="K10333" s="91"/>
      <c r="L10333" s="91"/>
      <c r="M10333" s="91"/>
      <c r="R10333"/>
      <c r="S10333"/>
      <c r="T10333"/>
      <c r="U10333"/>
      <c r="V10333"/>
      <c r="W10333"/>
      <c r="X10333"/>
      <c r="Y10333"/>
      <c r="Z10333"/>
      <c r="AA10333"/>
      <c r="AB10333"/>
      <c r="AC10333"/>
    </row>
    <row r="10334" spans="2:29" s="14" customFormat="1" x14ac:dyDescent="0.25">
      <c r="B10334"/>
      <c r="C10334"/>
      <c r="D10334"/>
      <c r="E10334"/>
      <c r="F10334"/>
      <c r="G10334"/>
      <c r="H10334"/>
      <c r="I10334"/>
      <c r="J10334"/>
      <c r="K10334" s="91"/>
      <c r="L10334" s="91"/>
      <c r="M10334" s="91"/>
      <c r="R10334"/>
      <c r="S10334"/>
      <c r="T10334"/>
      <c r="U10334"/>
      <c r="V10334"/>
      <c r="W10334"/>
      <c r="X10334"/>
      <c r="Y10334"/>
      <c r="Z10334"/>
      <c r="AA10334"/>
      <c r="AB10334"/>
      <c r="AC10334"/>
    </row>
    <row r="10335" spans="2:29" s="14" customFormat="1" x14ac:dyDescent="0.25">
      <c r="B10335"/>
      <c r="C10335"/>
      <c r="D10335"/>
      <c r="E10335"/>
      <c r="F10335"/>
      <c r="G10335"/>
      <c r="H10335"/>
      <c r="I10335"/>
      <c r="J10335"/>
      <c r="K10335" s="91"/>
      <c r="L10335" s="91"/>
      <c r="M10335" s="91"/>
      <c r="R10335"/>
      <c r="S10335"/>
      <c r="T10335"/>
      <c r="U10335"/>
      <c r="V10335"/>
      <c r="W10335"/>
      <c r="X10335"/>
      <c r="Y10335"/>
      <c r="Z10335"/>
      <c r="AA10335"/>
      <c r="AB10335"/>
      <c r="AC10335"/>
    </row>
    <row r="10336" spans="2:29" s="14" customFormat="1" x14ac:dyDescent="0.25">
      <c r="B10336"/>
      <c r="C10336"/>
      <c r="D10336"/>
      <c r="E10336"/>
      <c r="F10336"/>
      <c r="G10336"/>
      <c r="H10336"/>
      <c r="I10336"/>
      <c r="J10336"/>
      <c r="K10336" s="91"/>
      <c r="L10336" s="91"/>
      <c r="M10336" s="91"/>
      <c r="R10336"/>
      <c r="S10336"/>
      <c r="T10336"/>
      <c r="U10336"/>
      <c r="V10336"/>
      <c r="W10336"/>
      <c r="X10336"/>
      <c r="Y10336"/>
      <c r="Z10336"/>
      <c r="AA10336"/>
      <c r="AB10336"/>
      <c r="AC10336"/>
    </row>
    <row r="10337" spans="2:29" s="14" customFormat="1" x14ac:dyDescent="0.25">
      <c r="B10337"/>
      <c r="C10337"/>
      <c r="D10337"/>
      <c r="E10337"/>
      <c r="F10337"/>
      <c r="G10337"/>
      <c r="H10337"/>
      <c r="I10337"/>
      <c r="J10337"/>
      <c r="K10337" s="91"/>
      <c r="L10337" s="91"/>
      <c r="M10337" s="91"/>
      <c r="R10337"/>
      <c r="S10337"/>
      <c r="T10337"/>
      <c r="U10337"/>
      <c r="V10337"/>
      <c r="W10337"/>
      <c r="X10337"/>
      <c r="Y10337"/>
      <c r="Z10337"/>
      <c r="AA10337"/>
      <c r="AB10337"/>
      <c r="AC10337"/>
    </row>
    <row r="10338" spans="2:29" s="14" customFormat="1" x14ac:dyDescent="0.25">
      <c r="B10338"/>
      <c r="C10338"/>
      <c r="D10338"/>
      <c r="E10338"/>
      <c r="F10338"/>
      <c r="G10338"/>
      <c r="H10338"/>
      <c r="I10338"/>
      <c r="J10338"/>
      <c r="K10338" s="91"/>
      <c r="L10338" s="91"/>
      <c r="M10338" s="91"/>
      <c r="R10338"/>
      <c r="S10338"/>
      <c r="T10338"/>
      <c r="U10338"/>
      <c r="V10338"/>
      <c r="W10338"/>
      <c r="X10338"/>
      <c r="Y10338"/>
      <c r="Z10338"/>
      <c r="AA10338"/>
      <c r="AB10338"/>
      <c r="AC10338"/>
    </row>
    <row r="10339" spans="2:29" s="14" customFormat="1" x14ac:dyDescent="0.25">
      <c r="B10339"/>
      <c r="C10339"/>
      <c r="D10339"/>
      <c r="E10339"/>
      <c r="F10339"/>
      <c r="G10339"/>
      <c r="H10339"/>
      <c r="I10339"/>
      <c r="J10339"/>
      <c r="K10339" s="91"/>
      <c r="L10339" s="91"/>
      <c r="M10339" s="91"/>
      <c r="R10339"/>
      <c r="S10339"/>
      <c r="T10339"/>
      <c r="U10339"/>
      <c r="V10339"/>
      <c r="W10339"/>
      <c r="X10339"/>
      <c r="Y10339"/>
      <c r="Z10339"/>
      <c r="AA10339"/>
      <c r="AB10339"/>
      <c r="AC10339"/>
    </row>
    <row r="10340" spans="2:29" s="14" customFormat="1" x14ac:dyDescent="0.25">
      <c r="B10340"/>
      <c r="C10340"/>
      <c r="D10340"/>
      <c r="E10340"/>
      <c r="F10340"/>
      <c r="G10340"/>
      <c r="H10340"/>
      <c r="I10340"/>
      <c r="J10340"/>
      <c r="K10340" s="91"/>
      <c r="L10340" s="91"/>
      <c r="M10340" s="91"/>
      <c r="R10340"/>
      <c r="S10340"/>
      <c r="T10340"/>
      <c r="U10340"/>
      <c r="V10340"/>
      <c r="W10340"/>
      <c r="X10340"/>
      <c r="Y10340"/>
      <c r="Z10340"/>
      <c r="AA10340"/>
      <c r="AB10340"/>
      <c r="AC10340"/>
    </row>
    <row r="10341" spans="2:29" s="14" customFormat="1" x14ac:dyDescent="0.25">
      <c r="B10341"/>
      <c r="C10341"/>
      <c r="D10341"/>
      <c r="E10341"/>
      <c r="F10341"/>
      <c r="G10341"/>
      <c r="H10341"/>
      <c r="I10341"/>
      <c r="J10341"/>
      <c r="K10341" s="91"/>
      <c r="L10341" s="91"/>
      <c r="M10341" s="91"/>
      <c r="R10341"/>
      <c r="S10341"/>
      <c r="T10341"/>
      <c r="U10341"/>
      <c r="V10341"/>
      <c r="W10341"/>
      <c r="X10341"/>
      <c r="Y10341"/>
      <c r="Z10341"/>
      <c r="AA10341"/>
      <c r="AB10341"/>
      <c r="AC10341"/>
    </row>
    <row r="10342" spans="2:29" s="14" customFormat="1" x14ac:dyDescent="0.25">
      <c r="B10342"/>
      <c r="C10342"/>
      <c r="D10342"/>
      <c r="E10342"/>
      <c r="F10342"/>
      <c r="G10342"/>
      <c r="H10342"/>
      <c r="I10342"/>
      <c r="J10342"/>
      <c r="K10342" s="91"/>
      <c r="L10342" s="91"/>
      <c r="M10342" s="91"/>
      <c r="R10342"/>
      <c r="S10342"/>
      <c r="T10342"/>
      <c r="U10342"/>
      <c r="V10342"/>
      <c r="W10342"/>
      <c r="X10342"/>
      <c r="Y10342"/>
      <c r="Z10342"/>
      <c r="AA10342"/>
      <c r="AB10342"/>
      <c r="AC10342"/>
    </row>
    <row r="10343" spans="2:29" s="14" customFormat="1" x14ac:dyDescent="0.25">
      <c r="B10343"/>
      <c r="C10343"/>
      <c r="D10343"/>
      <c r="E10343"/>
      <c r="F10343"/>
      <c r="G10343"/>
      <c r="H10343"/>
      <c r="I10343"/>
      <c r="J10343"/>
      <c r="K10343" s="91"/>
      <c r="L10343" s="91"/>
      <c r="M10343" s="91"/>
      <c r="R10343"/>
      <c r="S10343"/>
      <c r="T10343"/>
      <c r="U10343"/>
      <c r="V10343"/>
      <c r="W10343"/>
      <c r="X10343"/>
      <c r="Y10343"/>
      <c r="Z10343"/>
      <c r="AA10343"/>
      <c r="AB10343"/>
      <c r="AC10343"/>
    </row>
    <row r="10344" spans="2:29" s="14" customFormat="1" x14ac:dyDescent="0.25">
      <c r="B10344"/>
      <c r="C10344"/>
      <c r="D10344"/>
      <c r="E10344"/>
      <c r="F10344"/>
      <c r="G10344"/>
      <c r="H10344"/>
      <c r="I10344"/>
      <c r="J10344"/>
      <c r="K10344" s="91"/>
      <c r="L10344" s="91"/>
      <c r="M10344" s="91"/>
      <c r="R10344"/>
      <c r="S10344"/>
      <c r="T10344"/>
      <c r="U10344"/>
      <c r="V10344"/>
      <c r="W10344"/>
      <c r="X10344"/>
      <c r="Y10344"/>
      <c r="Z10344"/>
      <c r="AA10344"/>
      <c r="AB10344"/>
      <c r="AC10344"/>
    </row>
    <row r="10345" spans="2:29" s="14" customFormat="1" x14ac:dyDescent="0.25">
      <c r="B10345"/>
      <c r="C10345"/>
      <c r="D10345"/>
      <c r="E10345"/>
      <c r="F10345"/>
      <c r="G10345"/>
      <c r="H10345"/>
      <c r="I10345"/>
      <c r="J10345"/>
      <c r="K10345" s="91"/>
      <c r="L10345" s="91"/>
      <c r="M10345" s="91"/>
      <c r="R10345"/>
      <c r="S10345"/>
      <c r="T10345"/>
      <c r="U10345"/>
      <c r="V10345"/>
      <c r="W10345"/>
      <c r="X10345"/>
      <c r="Y10345"/>
      <c r="Z10345"/>
      <c r="AA10345"/>
      <c r="AB10345"/>
      <c r="AC10345"/>
    </row>
    <row r="10346" spans="2:29" s="14" customFormat="1" x14ac:dyDescent="0.25">
      <c r="B10346"/>
      <c r="C10346"/>
      <c r="D10346"/>
      <c r="E10346"/>
      <c r="F10346"/>
      <c r="G10346"/>
      <c r="H10346"/>
      <c r="I10346"/>
      <c r="J10346"/>
      <c r="K10346" s="91"/>
      <c r="L10346" s="91"/>
      <c r="M10346" s="91"/>
      <c r="R10346"/>
      <c r="S10346"/>
      <c r="T10346"/>
      <c r="U10346"/>
      <c r="V10346"/>
      <c r="W10346"/>
      <c r="X10346"/>
      <c r="Y10346"/>
      <c r="Z10346"/>
      <c r="AA10346"/>
      <c r="AB10346"/>
      <c r="AC10346"/>
    </row>
    <row r="10347" spans="2:29" s="14" customFormat="1" x14ac:dyDescent="0.25">
      <c r="B10347"/>
      <c r="C10347"/>
      <c r="D10347"/>
      <c r="E10347"/>
      <c r="F10347"/>
      <c r="G10347"/>
      <c r="H10347"/>
      <c r="I10347"/>
      <c r="J10347"/>
      <c r="K10347" s="91"/>
      <c r="L10347" s="91"/>
      <c r="M10347" s="91"/>
      <c r="R10347"/>
      <c r="S10347"/>
      <c r="T10347"/>
      <c r="U10347"/>
      <c r="V10347"/>
      <c r="W10347"/>
      <c r="X10347"/>
      <c r="Y10347"/>
      <c r="Z10347"/>
      <c r="AA10347"/>
      <c r="AB10347"/>
      <c r="AC10347"/>
    </row>
    <row r="10348" spans="2:29" s="14" customFormat="1" x14ac:dyDescent="0.25">
      <c r="B10348"/>
      <c r="C10348"/>
      <c r="D10348"/>
      <c r="E10348"/>
      <c r="F10348"/>
      <c r="G10348"/>
      <c r="H10348"/>
      <c r="I10348"/>
      <c r="J10348"/>
      <c r="K10348" s="91"/>
      <c r="L10348" s="91"/>
      <c r="M10348" s="91"/>
      <c r="R10348"/>
      <c r="S10348"/>
      <c r="T10348"/>
      <c r="U10348"/>
      <c r="V10348"/>
      <c r="W10348"/>
      <c r="X10348"/>
      <c r="Y10348"/>
      <c r="Z10348"/>
      <c r="AA10348"/>
      <c r="AB10348"/>
      <c r="AC10348"/>
    </row>
    <row r="10349" spans="2:29" s="14" customFormat="1" x14ac:dyDescent="0.25">
      <c r="B10349"/>
      <c r="C10349"/>
      <c r="D10349"/>
      <c r="E10349"/>
      <c r="F10349"/>
      <c r="G10349"/>
      <c r="H10349"/>
      <c r="I10349"/>
      <c r="J10349"/>
      <c r="K10349" s="91"/>
      <c r="L10349" s="91"/>
      <c r="M10349" s="91"/>
      <c r="R10349"/>
      <c r="S10349"/>
      <c r="T10349"/>
      <c r="U10349"/>
      <c r="V10349"/>
      <c r="W10349"/>
      <c r="X10349"/>
      <c r="Y10349"/>
      <c r="Z10349"/>
      <c r="AA10349"/>
      <c r="AB10349"/>
      <c r="AC10349"/>
    </row>
    <row r="10350" spans="2:29" s="14" customFormat="1" x14ac:dyDescent="0.25">
      <c r="B10350"/>
      <c r="C10350"/>
      <c r="D10350"/>
      <c r="E10350"/>
      <c r="F10350"/>
      <c r="G10350"/>
      <c r="H10350"/>
      <c r="I10350"/>
      <c r="J10350"/>
      <c r="K10350" s="91"/>
      <c r="L10350" s="91"/>
      <c r="M10350" s="91"/>
      <c r="R10350"/>
      <c r="S10350"/>
      <c r="T10350"/>
      <c r="U10350"/>
      <c r="V10350"/>
      <c r="W10350"/>
      <c r="X10350"/>
      <c r="Y10350"/>
      <c r="Z10350"/>
      <c r="AA10350"/>
      <c r="AB10350"/>
      <c r="AC10350"/>
    </row>
    <row r="10351" spans="2:29" s="14" customFormat="1" x14ac:dyDescent="0.25">
      <c r="B10351"/>
      <c r="C10351"/>
      <c r="D10351"/>
      <c r="E10351"/>
      <c r="F10351"/>
      <c r="G10351"/>
      <c r="H10351"/>
      <c r="I10351"/>
      <c r="J10351"/>
      <c r="K10351" s="91"/>
      <c r="L10351" s="91"/>
      <c r="M10351" s="91"/>
      <c r="R10351"/>
      <c r="S10351"/>
      <c r="T10351"/>
      <c r="U10351"/>
      <c r="V10351"/>
      <c r="W10351"/>
      <c r="X10351"/>
      <c r="Y10351"/>
      <c r="Z10351"/>
      <c r="AA10351"/>
      <c r="AB10351"/>
      <c r="AC10351"/>
    </row>
    <row r="10352" spans="2:29" s="14" customFormat="1" x14ac:dyDescent="0.25">
      <c r="B10352"/>
      <c r="C10352"/>
      <c r="D10352"/>
      <c r="E10352"/>
      <c r="F10352"/>
      <c r="G10352"/>
      <c r="H10352"/>
      <c r="I10352"/>
      <c r="J10352"/>
      <c r="K10352" s="91"/>
      <c r="L10352" s="91"/>
      <c r="M10352" s="91"/>
      <c r="R10352"/>
      <c r="S10352"/>
      <c r="T10352"/>
      <c r="U10352"/>
      <c r="V10352"/>
      <c r="W10352"/>
      <c r="X10352"/>
      <c r="Y10352"/>
      <c r="Z10352"/>
      <c r="AA10352"/>
      <c r="AB10352"/>
      <c r="AC10352"/>
    </row>
    <row r="10353" spans="2:29" s="14" customFormat="1" x14ac:dyDescent="0.25">
      <c r="B10353"/>
      <c r="C10353"/>
      <c r="D10353"/>
      <c r="E10353"/>
      <c r="F10353"/>
      <c r="G10353"/>
      <c r="H10353"/>
      <c r="I10353"/>
      <c r="J10353"/>
      <c r="K10353" s="91"/>
      <c r="L10353" s="91"/>
      <c r="M10353" s="91"/>
      <c r="R10353"/>
      <c r="S10353"/>
      <c r="T10353"/>
      <c r="U10353"/>
      <c r="V10353"/>
      <c r="W10353"/>
      <c r="X10353"/>
      <c r="Y10353"/>
      <c r="Z10353"/>
      <c r="AA10353"/>
      <c r="AB10353"/>
      <c r="AC10353"/>
    </row>
    <row r="10354" spans="2:29" s="14" customFormat="1" x14ac:dyDescent="0.25">
      <c r="B10354"/>
      <c r="C10354"/>
      <c r="D10354"/>
      <c r="E10354"/>
      <c r="F10354"/>
      <c r="G10354"/>
      <c r="H10354"/>
      <c r="I10354"/>
      <c r="J10354"/>
      <c r="K10354" s="91"/>
      <c r="L10354" s="91"/>
      <c r="M10354" s="91"/>
      <c r="R10354"/>
      <c r="S10354"/>
      <c r="T10354"/>
      <c r="U10354"/>
      <c r="V10354"/>
      <c r="W10354"/>
      <c r="X10354"/>
      <c r="Y10354"/>
      <c r="Z10354"/>
      <c r="AA10354"/>
      <c r="AB10354"/>
      <c r="AC10354"/>
    </row>
    <row r="10355" spans="2:29" s="14" customFormat="1" x14ac:dyDescent="0.25">
      <c r="B10355"/>
      <c r="C10355"/>
      <c r="D10355"/>
      <c r="E10355"/>
      <c r="F10355"/>
      <c r="G10355"/>
      <c r="H10355"/>
      <c r="I10355"/>
      <c r="J10355"/>
      <c r="K10355" s="91"/>
      <c r="L10355" s="91"/>
      <c r="M10355" s="91"/>
      <c r="R10355"/>
      <c r="S10355"/>
      <c r="T10355"/>
      <c r="U10355"/>
      <c r="V10355"/>
      <c r="W10355"/>
      <c r="X10355"/>
      <c r="Y10355"/>
      <c r="Z10355"/>
      <c r="AA10355"/>
      <c r="AB10355"/>
      <c r="AC10355"/>
    </row>
    <row r="10356" spans="2:29" s="14" customFormat="1" x14ac:dyDescent="0.25">
      <c r="B10356"/>
      <c r="C10356"/>
      <c r="D10356"/>
      <c r="E10356"/>
      <c r="F10356"/>
      <c r="G10356"/>
      <c r="H10356"/>
      <c r="I10356"/>
      <c r="J10356"/>
      <c r="K10356" s="91"/>
      <c r="L10356" s="91"/>
      <c r="M10356" s="91"/>
      <c r="R10356"/>
      <c r="S10356"/>
      <c r="T10356"/>
      <c r="U10356"/>
      <c r="V10356"/>
      <c r="W10356"/>
      <c r="X10356"/>
      <c r="Y10356"/>
      <c r="Z10356"/>
      <c r="AA10356"/>
      <c r="AB10356"/>
      <c r="AC10356"/>
    </row>
    <row r="10357" spans="2:29" s="14" customFormat="1" x14ac:dyDescent="0.25">
      <c r="B10357"/>
      <c r="C10357"/>
      <c r="D10357"/>
      <c r="E10357"/>
      <c r="F10357"/>
      <c r="G10357"/>
      <c r="H10357"/>
      <c r="I10357"/>
      <c r="J10357"/>
      <c r="K10357" s="91"/>
      <c r="L10357" s="91"/>
      <c r="M10357" s="91"/>
      <c r="R10357"/>
      <c r="S10357"/>
      <c r="T10357"/>
      <c r="U10357"/>
      <c r="V10357"/>
      <c r="W10357"/>
      <c r="X10357"/>
      <c r="Y10357"/>
      <c r="Z10357"/>
      <c r="AA10357"/>
      <c r="AB10357"/>
      <c r="AC10357"/>
    </row>
    <row r="10358" spans="2:29" s="14" customFormat="1" x14ac:dyDescent="0.25">
      <c r="B10358"/>
      <c r="C10358"/>
      <c r="D10358"/>
      <c r="E10358"/>
      <c r="F10358"/>
      <c r="G10358"/>
      <c r="H10358"/>
      <c r="I10358"/>
      <c r="J10358"/>
      <c r="K10358" s="91"/>
      <c r="L10358" s="91"/>
      <c r="M10358" s="91"/>
      <c r="R10358"/>
      <c r="S10358"/>
      <c r="T10358"/>
      <c r="U10358"/>
      <c r="V10358"/>
      <c r="W10358"/>
      <c r="X10358"/>
      <c r="Y10358"/>
      <c r="Z10358"/>
      <c r="AA10358"/>
      <c r="AB10358"/>
      <c r="AC10358"/>
    </row>
    <row r="10359" spans="2:29" s="14" customFormat="1" x14ac:dyDescent="0.25">
      <c r="B10359"/>
      <c r="C10359"/>
      <c r="D10359"/>
      <c r="E10359"/>
      <c r="F10359"/>
      <c r="G10359"/>
      <c r="H10359"/>
      <c r="I10359"/>
      <c r="J10359"/>
      <c r="K10359" s="91"/>
      <c r="L10359" s="91"/>
      <c r="M10359" s="91"/>
      <c r="R10359"/>
      <c r="S10359"/>
      <c r="T10359"/>
      <c r="U10359"/>
      <c r="V10359"/>
      <c r="W10359"/>
      <c r="X10359"/>
      <c r="Y10359"/>
      <c r="Z10359"/>
      <c r="AA10359"/>
      <c r="AB10359"/>
      <c r="AC10359"/>
    </row>
    <row r="10360" spans="2:29" s="14" customFormat="1" x14ac:dyDescent="0.25">
      <c r="B10360"/>
      <c r="C10360"/>
      <c r="D10360"/>
      <c r="E10360"/>
      <c r="F10360"/>
      <c r="G10360"/>
      <c r="H10360"/>
      <c r="I10360"/>
      <c r="J10360"/>
      <c r="K10360" s="91"/>
      <c r="L10360" s="91"/>
      <c r="M10360" s="91"/>
      <c r="R10360"/>
      <c r="S10360"/>
      <c r="T10360"/>
      <c r="U10360"/>
      <c r="V10360"/>
      <c r="W10360"/>
      <c r="X10360"/>
      <c r="Y10360"/>
      <c r="Z10360"/>
      <c r="AA10360"/>
      <c r="AB10360"/>
      <c r="AC10360"/>
    </row>
    <row r="10361" spans="2:29" s="14" customFormat="1" x14ac:dyDescent="0.25">
      <c r="B10361"/>
      <c r="C10361"/>
      <c r="D10361"/>
      <c r="E10361"/>
      <c r="F10361"/>
      <c r="G10361"/>
      <c r="H10361"/>
      <c r="I10361"/>
      <c r="J10361"/>
      <c r="K10361" s="91"/>
      <c r="L10361" s="91"/>
      <c r="M10361" s="91"/>
      <c r="R10361"/>
      <c r="S10361"/>
      <c r="T10361"/>
      <c r="U10361"/>
      <c r="V10361"/>
      <c r="W10361"/>
      <c r="X10361"/>
      <c r="Y10361"/>
      <c r="Z10361"/>
      <c r="AA10361"/>
      <c r="AB10361"/>
      <c r="AC10361"/>
    </row>
    <row r="10362" spans="2:29" s="14" customFormat="1" x14ac:dyDescent="0.25">
      <c r="B10362"/>
      <c r="C10362"/>
      <c r="D10362"/>
      <c r="E10362"/>
      <c r="F10362"/>
      <c r="G10362"/>
      <c r="H10362"/>
      <c r="I10362"/>
      <c r="J10362"/>
      <c r="K10362" s="91"/>
      <c r="L10362" s="91"/>
      <c r="M10362" s="91"/>
      <c r="R10362"/>
      <c r="S10362"/>
      <c r="T10362"/>
      <c r="U10362"/>
      <c r="V10362"/>
      <c r="W10362"/>
      <c r="X10362"/>
      <c r="Y10362"/>
      <c r="Z10362"/>
      <c r="AA10362"/>
      <c r="AB10362"/>
      <c r="AC10362"/>
    </row>
    <row r="10363" spans="2:29" s="14" customFormat="1" x14ac:dyDescent="0.25">
      <c r="B10363"/>
      <c r="C10363"/>
      <c r="D10363"/>
      <c r="E10363"/>
      <c r="F10363"/>
      <c r="G10363"/>
      <c r="H10363"/>
      <c r="I10363"/>
      <c r="J10363"/>
      <c r="K10363" s="91"/>
      <c r="L10363" s="91"/>
      <c r="M10363" s="91"/>
      <c r="R10363"/>
      <c r="S10363"/>
      <c r="T10363"/>
      <c r="U10363"/>
      <c r="V10363"/>
      <c r="W10363"/>
      <c r="X10363"/>
      <c r="Y10363"/>
      <c r="Z10363"/>
      <c r="AA10363"/>
      <c r="AB10363"/>
      <c r="AC10363"/>
    </row>
    <row r="10364" spans="2:29" s="14" customFormat="1" x14ac:dyDescent="0.25">
      <c r="B10364"/>
      <c r="C10364"/>
      <c r="D10364"/>
      <c r="E10364"/>
      <c r="F10364"/>
      <c r="G10364"/>
      <c r="H10364"/>
      <c r="I10364"/>
      <c r="J10364"/>
      <c r="K10364" s="91"/>
      <c r="L10364" s="91"/>
      <c r="M10364" s="91"/>
      <c r="R10364"/>
      <c r="S10364"/>
      <c r="T10364"/>
      <c r="U10364"/>
      <c r="V10364"/>
      <c r="W10364"/>
      <c r="X10364"/>
      <c r="Y10364"/>
      <c r="Z10364"/>
      <c r="AA10364"/>
      <c r="AB10364"/>
      <c r="AC10364"/>
    </row>
    <row r="10365" spans="2:29" s="14" customFormat="1" x14ac:dyDescent="0.25">
      <c r="B10365"/>
      <c r="C10365"/>
      <c r="D10365"/>
      <c r="E10365"/>
      <c r="F10365"/>
      <c r="G10365"/>
      <c r="H10365"/>
      <c r="I10365"/>
      <c r="J10365"/>
      <c r="K10365" s="91"/>
      <c r="L10365" s="91"/>
      <c r="M10365" s="91"/>
      <c r="R10365"/>
      <c r="S10365"/>
      <c r="T10365"/>
      <c r="U10365"/>
      <c r="V10365"/>
      <c r="W10365"/>
      <c r="X10365"/>
      <c r="Y10365"/>
      <c r="Z10365"/>
      <c r="AA10365"/>
      <c r="AB10365"/>
      <c r="AC10365"/>
    </row>
    <row r="10366" spans="2:29" s="14" customFormat="1" x14ac:dyDescent="0.25">
      <c r="B10366"/>
      <c r="C10366"/>
      <c r="D10366"/>
      <c r="E10366"/>
      <c r="F10366"/>
      <c r="G10366"/>
      <c r="H10366"/>
      <c r="I10366"/>
      <c r="J10366"/>
      <c r="K10366" s="91"/>
      <c r="L10366" s="91"/>
      <c r="M10366" s="91"/>
      <c r="R10366"/>
      <c r="S10366"/>
      <c r="T10366"/>
      <c r="U10366"/>
      <c r="V10366"/>
      <c r="W10366"/>
      <c r="X10366"/>
      <c r="Y10366"/>
      <c r="Z10366"/>
      <c r="AA10366"/>
      <c r="AB10366"/>
      <c r="AC10366"/>
    </row>
    <row r="10367" spans="2:29" s="14" customFormat="1" x14ac:dyDescent="0.25">
      <c r="B10367"/>
      <c r="C10367"/>
      <c r="D10367"/>
      <c r="E10367"/>
      <c r="F10367"/>
      <c r="G10367"/>
      <c r="H10367"/>
      <c r="I10367"/>
      <c r="J10367"/>
      <c r="K10367" s="91"/>
      <c r="L10367" s="91"/>
      <c r="M10367" s="91"/>
      <c r="R10367"/>
      <c r="S10367"/>
      <c r="T10367"/>
      <c r="U10367"/>
      <c r="V10367"/>
      <c r="W10367"/>
      <c r="X10367"/>
      <c r="Y10367"/>
      <c r="Z10367"/>
      <c r="AA10367"/>
      <c r="AB10367"/>
      <c r="AC10367"/>
    </row>
    <row r="10368" spans="2:29" s="14" customFormat="1" x14ac:dyDescent="0.25">
      <c r="B10368"/>
      <c r="C10368"/>
      <c r="D10368"/>
      <c r="E10368"/>
      <c r="F10368"/>
      <c r="G10368"/>
      <c r="H10368"/>
      <c r="I10368"/>
      <c r="J10368"/>
      <c r="K10368" s="91"/>
      <c r="L10368" s="91"/>
      <c r="M10368" s="91"/>
      <c r="R10368"/>
      <c r="S10368"/>
      <c r="T10368"/>
      <c r="U10368"/>
      <c r="V10368"/>
      <c r="W10368"/>
      <c r="X10368"/>
      <c r="Y10368"/>
      <c r="Z10368"/>
      <c r="AA10368"/>
      <c r="AB10368"/>
      <c r="AC10368"/>
    </row>
    <row r="10369" spans="2:29" s="14" customFormat="1" x14ac:dyDescent="0.25">
      <c r="B10369"/>
      <c r="C10369"/>
      <c r="D10369"/>
      <c r="E10369"/>
      <c r="F10369"/>
      <c r="G10369"/>
      <c r="H10369"/>
      <c r="I10369"/>
      <c r="J10369"/>
      <c r="K10369" s="91"/>
      <c r="L10369" s="91"/>
      <c r="M10369" s="91"/>
      <c r="R10369"/>
      <c r="S10369"/>
      <c r="T10369"/>
      <c r="U10369"/>
      <c r="V10369"/>
      <c r="W10369"/>
      <c r="X10369"/>
      <c r="Y10369"/>
      <c r="Z10369"/>
      <c r="AA10369"/>
      <c r="AB10369"/>
      <c r="AC10369"/>
    </row>
    <row r="10370" spans="2:29" s="14" customFormat="1" x14ac:dyDescent="0.25">
      <c r="B10370"/>
      <c r="C10370"/>
      <c r="D10370"/>
      <c r="E10370"/>
      <c r="F10370"/>
      <c r="G10370"/>
      <c r="H10370"/>
      <c r="I10370"/>
      <c r="J10370"/>
      <c r="K10370" s="91"/>
      <c r="L10370" s="91"/>
      <c r="M10370" s="91"/>
      <c r="R10370"/>
      <c r="S10370"/>
      <c r="T10370"/>
      <c r="U10370"/>
      <c r="V10370"/>
      <c r="W10370"/>
      <c r="X10370"/>
      <c r="Y10370"/>
      <c r="Z10370"/>
      <c r="AA10370"/>
      <c r="AB10370"/>
      <c r="AC10370"/>
    </row>
    <row r="10371" spans="2:29" s="14" customFormat="1" x14ac:dyDescent="0.25">
      <c r="B10371"/>
      <c r="C10371"/>
      <c r="D10371"/>
      <c r="E10371"/>
      <c r="F10371"/>
      <c r="G10371"/>
      <c r="H10371"/>
      <c r="I10371"/>
      <c r="J10371"/>
      <c r="K10371" s="91"/>
      <c r="L10371" s="91"/>
      <c r="M10371" s="91"/>
      <c r="R10371"/>
      <c r="S10371"/>
      <c r="T10371"/>
      <c r="U10371"/>
      <c r="V10371"/>
      <c r="W10371"/>
      <c r="X10371"/>
      <c r="Y10371"/>
      <c r="Z10371"/>
      <c r="AA10371"/>
      <c r="AB10371"/>
      <c r="AC10371"/>
    </row>
    <row r="10372" spans="2:29" s="14" customFormat="1" x14ac:dyDescent="0.25">
      <c r="B10372"/>
      <c r="C10372"/>
      <c r="D10372"/>
      <c r="E10372"/>
      <c r="F10372"/>
      <c r="G10372"/>
      <c r="H10372"/>
      <c r="I10372"/>
      <c r="J10372"/>
      <c r="K10372" s="91"/>
      <c r="L10372" s="91"/>
      <c r="M10372" s="91"/>
      <c r="R10372"/>
      <c r="S10372"/>
      <c r="T10372"/>
      <c r="U10372"/>
      <c r="V10372"/>
      <c r="W10372"/>
      <c r="X10372"/>
      <c r="Y10372"/>
      <c r="Z10372"/>
      <c r="AA10372"/>
      <c r="AB10372"/>
      <c r="AC10372"/>
    </row>
    <row r="10373" spans="2:29" s="14" customFormat="1" x14ac:dyDescent="0.25">
      <c r="B10373"/>
      <c r="C10373"/>
      <c r="D10373"/>
      <c r="E10373"/>
      <c r="F10373"/>
      <c r="G10373"/>
      <c r="H10373"/>
      <c r="I10373"/>
      <c r="J10373"/>
      <c r="K10373" s="91"/>
      <c r="L10373" s="91"/>
      <c r="M10373" s="91"/>
      <c r="R10373"/>
      <c r="S10373"/>
      <c r="T10373"/>
      <c r="U10373"/>
      <c r="V10373"/>
      <c r="W10373"/>
      <c r="X10373"/>
      <c r="Y10373"/>
      <c r="Z10373"/>
      <c r="AA10373"/>
      <c r="AB10373"/>
      <c r="AC10373"/>
    </row>
    <row r="10374" spans="2:29" s="14" customFormat="1" x14ac:dyDescent="0.25">
      <c r="B10374"/>
      <c r="C10374"/>
      <c r="D10374"/>
      <c r="E10374"/>
      <c r="F10374"/>
      <c r="G10374"/>
      <c r="H10374"/>
      <c r="I10374"/>
      <c r="J10374"/>
      <c r="K10374" s="91"/>
      <c r="L10374" s="91"/>
      <c r="M10374" s="91"/>
      <c r="R10374"/>
      <c r="S10374"/>
      <c r="T10374"/>
      <c r="U10374"/>
      <c r="V10374"/>
      <c r="W10374"/>
      <c r="X10374"/>
      <c r="Y10374"/>
      <c r="Z10374"/>
      <c r="AA10374"/>
      <c r="AB10374"/>
      <c r="AC10374"/>
    </row>
    <row r="10375" spans="2:29" s="14" customFormat="1" x14ac:dyDescent="0.25">
      <c r="B10375"/>
      <c r="C10375"/>
      <c r="D10375"/>
      <c r="E10375"/>
      <c r="F10375"/>
      <c r="G10375"/>
      <c r="H10375"/>
      <c r="I10375"/>
      <c r="J10375"/>
      <c r="K10375" s="91"/>
      <c r="L10375" s="91"/>
      <c r="M10375" s="91"/>
      <c r="R10375"/>
      <c r="S10375"/>
      <c r="T10375"/>
      <c r="U10375"/>
      <c r="V10375"/>
      <c r="W10375"/>
      <c r="X10375"/>
      <c r="Y10375"/>
      <c r="Z10375"/>
      <c r="AA10375"/>
      <c r="AB10375"/>
      <c r="AC10375"/>
    </row>
    <row r="10376" spans="2:29" s="14" customFormat="1" x14ac:dyDescent="0.25">
      <c r="B10376"/>
      <c r="C10376"/>
      <c r="D10376"/>
      <c r="E10376"/>
      <c r="F10376"/>
      <c r="G10376"/>
      <c r="H10376"/>
      <c r="I10376"/>
      <c r="J10376"/>
      <c r="K10376" s="91"/>
      <c r="L10376" s="91"/>
      <c r="M10376" s="91"/>
      <c r="R10376"/>
      <c r="S10376"/>
      <c r="T10376"/>
      <c r="U10376"/>
      <c r="V10376"/>
      <c r="W10376"/>
      <c r="X10376"/>
      <c r="Y10376"/>
      <c r="Z10376"/>
      <c r="AA10376"/>
      <c r="AB10376"/>
      <c r="AC10376"/>
    </row>
    <row r="10377" spans="2:29" s="14" customFormat="1" x14ac:dyDescent="0.25">
      <c r="B10377"/>
      <c r="C10377"/>
      <c r="D10377"/>
      <c r="E10377"/>
      <c r="F10377"/>
      <c r="G10377"/>
      <c r="H10377"/>
      <c r="I10377"/>
      <c r="J10377"/>
      <c r="K10377" s="91"/>
      <c r="L10377" s="91"/>
      <c r="M10377" s="91"/>
      <c r="R10377"/>
      <c r="S10377"/>
      <c r="T10377"/>
      <c r="U10377"/>
      <c r="V10377"/>
      <c r="W10377"/>
      <c r="X10377"/>
      <c r="Y10377"/>
      <c r="Z10377"/>
      <c r="AA10377"/>
      <c r="AB10377"/>
      <c r="AC10377"/>
    </row>
    <row r="10378" spans="2:29" s="14" customFormat="1" x14ac:dyDescent="0.25">
      <c r="B10378"/>
      <c r="C10378"/>
      <c r="D10378"/>
      <c r="E10378"/>
      <c r="F10378"/>
      <c r="G10378"/>
      <c r="H10378"/>
      <c r="I10378"/>
      <c r="J10378"/>
      <c r="K10378" s="91"/>
      <c r="L10378" s="91"/>
      <c r="M10378" s="91"/>
      <c r="R10378"/>
      <c r="S10378"/>
      <c r="T10378"/>
      <c r="U10378"/>
      <c r="V10378"/>
      <c r="W10378"/>
      <c r="X10378"/>
      <c r="Y10378"/>
      <c r="Z10378"/>
      <c r="AA10378"/>
      <c r="AB10378"/>
      <c r="AC10378"/>
    </row>
    <row r="10379" spans="2:29" s="14" customFormat="1" x14ac:dyDescent="0.25">
      <c r="B10379"/>
      <c r="C10379"/>
      <c r="D10379"/>
      <c r="E10379"/>
      <c r="F10379"/>
      <c r="G10379"/>
      <c r="H10379"/>
      <c r="I10379"/>
      <c r="J10379"/>
      <c r="K10379" s="91"/>
      <c r="L10379" s="91"/>
      <c r="M10379" s="91"/>
      <c r="R10379"/>
      <c r="S10379"/>
      <c r="T10379"/>
      <c r="U10379"/>
      <c r="V10379"/>
      <c r="W10379"/>
      <c r="X10379"/>
      <c r="Y10379"/>
      <c r="Z10379"/>
      <c r="AA10379"/>
      <c r="AB10379"/>
      <c r="AC10379"/>
    </row>
    <row r="10380" spans="2:29" s="14" customFormat="1" x14ac:dyDescent="0.25">
      <c r="B10380"/>
      <c r="C10380"/>
      <c r="D10380"/>
      <c r="E10380"/>
      <c r="F10380"/>
      <c r="G10380"/>
      <c r="H10380"/>
      <c r="I10380"/>
      <c r="J10380"/>
      <c r="K10380" s="91"/>
      <c r="L10380" s="91"/>
      <c r="M10380" s="91"/>
      <c r="R10380"/>
      <c r="S10380"/>
      <c r="T10380"/>
      <c r="U10380"/>
      <c r="V10380"/>
      <c r="W10380"/>
      <c r="X10380"/>
      <c r="Y10380"/>
      <c r="Z10380"/>
      <c r="AA10380"/>
      <c r="AB10380"/>
      <c r="AC10380"/>
    </row>
    <row r="10381" spans="2:29" s="14" customFormat="1" x14ac:dyDescent="0.25">
      <c r="B10381"/>
      <c r="C10381"/>
      <c r="D10381"/>
      <c r="E10381"/>
      <c r="F10381"/>
      <c r="G10381"/>
      <c r="H10381"/>
      <c r="I10381"/>
      <c r="J10381"/>
      <c r="K10381" s="91"/>
      <c r="L10381" s="91"/>
      <c r="M10381" s="91"/>
      <c r="R10381"/>
      <c r="S10381"/>
      <c r="T10381"/>
      <c r="U10381"/>
      <c r="V10381"/>
      <c r="W10381"/>
      <c r="X10381"/>
      <c r="Y10381"/>
      <c r="Z10381"/>
      <c r="AA10381"/>
      <c r="AB10381"/>
      <c r="AC10381"/>
    </row>
    <row r="10382" spans="2:29" s="14" customFormat="1" x14ac:dyDescent="0.25">
      <c r="B10382"/>
      <c r="C10382"/>
      <c r="D10382"/>
      <c r="E10382"/>
      <c r="F10382"/>
      <c r="G10382"/>
      <c r="H10382"/>
      <c r="I10382"/>
      <c r="J10382"/>
      <c r="K10382" s="91"/>
      <c r="L10382" s="91"/>
      <c r="M10382" s="91"/>
      <c r="R10382"/>
      <c r="S10382"/>
      <c r="T10382"/>
      <c r="U10382"/>
      <c r="V10382"/>
      <c r="W10382"/>
      <c r="X10382"/>
      <c r="Y10382"/>
      <c r="Z10382"/>
      <c r="AA10382"/>
      <c r="AB10382"/>
      <c r="AC10382"/>
    </row>
    <row r="10383" spans="2:29" s="14" customFormat="1" x14ac:dyDescent="0.25">
      <c r="B10383"/>
      <c r="C10383"/>
      <c r="D10383"/>
      <c r="E10383"/>
      <c r="F10383"/>
      <c r="G10383"/>
      <c r="H10383"/>
      <c r="I10383"/>
      <c r="J10383"/>
      <c r="K10383" s="91"/>
      <c r="L10383" s="91"/>
      <c r="M10383" s="91"/>
      <c r="R10383"/>
      <c r="S10383"/>
      <c r="T10383"/>
      <c r="U10383"/>
      <c r="V10383"/>
      <c r="W10383"/>
      <c r="X10383"/>
      <c r="Y10383"/>
      <c r="Z10383"/>
      <c r="AA10383"/>
      <c r="AB10383"/>
      <c r="AC10383"/>
    </row>
    <row r="10384" spans="2:29" s="14" customFormat="1" x14ac:dyDescent="0.25">
      <c r="B10384"/>
      <c r="C10384"/>
      <c r="D10384"/>
      <c r="E10384"/>
      <c r="F10384"/>
      <c r="G10384"/>
      <c r="H10384"/>
      <c r="I10384"/>
      <c r="J10384"/>
      <c r="K10384" s="91"/>
      <c r="L10384" s="91"/>
      <c r="M10384" s="91"/>
      <c r="R10384"/>
      <c r="S10384"/>
      <c r="T10384"/>
      <c r="U10384"/>
      <c r="V10384"/>
      <c r="W10384"/>
      <c r="X10384"/>
      <c r="Y10384"/>
      <c r="Z10384"/>
      <c r="AA10384"/>
      <c r="AB10384"/>
      <c r="AC10384"/>
    </row>
    <row r="10385" spans="2:29" s="14" customFormat="1" x14ac:dyDescent="0.25">
      <c r="B10385"/>
      <c r="C10385"/>
      <c r="D10385"/>
      <c r="E10385"/>
      <c r="F10385"/>
      <c r="G10385"/>
      <c r="H10385"/>
      <c r="I10385"/>
      <c r="J10385"/>
      <c r="K10385" s="91"/>
      <c r="L10385" s="91"/>
      <c r="M10385" s="91"/>
      <c r="R10385"/>
      <c r="S10385"/>
      <c r="T10385"/>
      <c r="U10385"/>
      <c r="V10385"/>
      <c r="W10385"/>
      <c r="X10385"/>
      <c r="Y10385"/>
      <c r="Z10385"/>
      <c r="AA10385"/>
      <c r="AB10385"/>
      <c r="AC10385"/>
    </row>
    <row r="10386" spans="2:29" s="14" customFormat="1" x14ac:dyDescent="0.25">
      <c r="B10386"/>
      <c r="C10386"/>
      <c r="D10386"/>
      <c r="E10386"/>
      <c r="F10386"/>
      <c r="G10386"/>
      <c r="H10386"/>
      <c r="I10386"/>
      <c r="J10386"/>
      <c r="K10386" s="91"/>
      <c r="L10386" s="91"/>
      <c r="M10386" s="91"/>
      <c r="R10386"/>
      <c r="S10386"/>
      <c r="T10386"/>
      <c r="U10386"/>
      <c r="V10386"/>
      <c r="W10386"/>
      <c r="X10386"/>
      <c r="Y10386"/>
      <c r="Z10386"/>
      <c r="AA10386"/>
      <c r="AB10386"/>
      <c r="AC10386"/>
    </row>
    <row r="10387" spans="2:29" s="14" customFormat="1" x14ac:dyDescent="0.25">
      <c r="B10387"/>
      <c r="C10387"/>
      <c r="D10387"/>
      <c r="E10387"/>
      <c r="F10387"/>
      <c r="G10387"/>
      <c r="H10387"/>
      <c r="I10387"/>
      <c r="J10387"/>
      <c r="K10387" s="91"/>
      <c r="L10387" s="91"/>
      <c r="M10387" s="91"/>
      <c r="R10387"/>
      <c r="S10387"/>
      <c r="T10387"/>
      <c r="U10387"/>
      <c r="V10387"/>
      <c r="W10387"/>
      <c r="X10387"/>
      <c r="Y10387"/>
      <c r="Z10387"/>
      <c r="AA10387"/>
      <c r="AB10387"/>
      <c r="AC10387"/>
    </row>
    <row r="10388" spans="2:29" s="14" customFormat="1" x14ac:dyDescent="0.25">
      <c r="B10388"/>
      <c r="C10388"/>
      <c r="D10388"/>
      <c r="E10388"/>
      <c r="F10388"/>
      <c r="G10388"/>
      <c r="H10388"/>
      <c r="I10388"/>
      <c r="J10388"/>
      <c r="K10388" s="91"/>
      <c r="L10388" s="91"/>
      <c r="M10388" s="91"/>
      <c r="R10388"/>
      <c r="S10388"/>
      <c r="T10388"/>
      <c r="U10388"/>
      <c r="V10388"/>
      <c r="W10388"/>
      <c r="X10388"/>
      <c r="Y10388"/>
      <c r="Z10388"/>
      <c r="AA10388"/>
      <c r="AB10388"/>
      <c r="AC10388"/>
    </row>
    <row r="10389" spans="2:29" s="14" customFormat="1" x14ac:dyDescent="0.25">
      <c r="B10389"/>
      <c r="C10389"/>
      <c r="D10389"/>
      <c r="E10389"/>
      <c r="F10389"/>
      <c r="G10389"/>
      <c r="H10389"/>
      <c r="I10389"/>
      <c r="J10389"/>
      <c r="K10389" s="91"/>
      <c r="L10389" s="91"/>
      <c r="M10389" s="91"/>
      <c r="R10389"/>
      <c r="S10389"/>
      <c r="T10389"/>
      <c r="U10389"/>
      <c r="V10389"/>
      <c r="W10389"/>
      <c r="X10389"/>
      <c r="Y10389"/>
      <c r="Z10389"/>
      <c r="AA10389"/>
      <c r="AB10389"/>
      <c r="AC10389"/>
    </row>
    <row r="10390" spans="2:29" s="14" customFormat="1" x14ac:dyDescent="0.25">
      <c r="B10390"/>
      <c r="C10390"/>
      <c r="D10390"/>
      <c r="E10390"/>
      <c r="F10390"/>
      <c r="G10390"/>
      <c r="H10390"/>
      <c r="I10390"/>
      <c r="J10390"/>
      <c r="K10390" s="91"/>
      <c r="L10390" s="91"/>
      <c r="M10390" s="91"/>
      <c r="R10390"/>
      <c r="S10390"/>
      <c r="T10390"/>
      <c r="U10390"/>
      <c r="V10390"/>
      <c r="W10390"/>
      <c r="X10390"/>
      <c r="Y10390"/>
      <c r="Z10390"/>
      <c r="AA10390"/>
      <c r="AB10390"/>
      <c r="AC10390"/>
    </row>
    <row r="10391" spans="2:29" s="14" customFormat="1" x14ac:dyDescent="0.25">
      <c r="B10391"/>
      <c r="C10391"/>
      <c r="D10391"/>
      <c r="E10391"/>
      <c r="F10391"/>
      <c r="G10391"/>
      <c r="H10391"/>
      <c r="I10391"/>
      <c r="J10391"/>
      <c r="K10391" s="91"/>
      <c r="L10391" s="91"/>
      <c r="M10391" s="91"/>
      <c r="R10391"/>
      <c r="S10391"/>
      <c r="T10391"/>
      <c r="U10391"/>
      <c r="V10391"/>
      <c r="W10391"/>
      <c r="X10391"/>
      <c r="Y10391"/>
      <c r="Z10391"/>
      <c r="AA10391"/>
      <c r="AB10391"/>
      <c r="AC10391"/>
    </row>
    <row r="10392" spans="2:29" s="14" customFormat="1" x14ac:dyDescent="0.25">
      <c r="B10392"/>
      <c r="C10392"/>
      <c r="D10392"/>
      <c r="E10392"/>
      <c r="F10392"/>
      <c r="G10392"/>
      <c r="H10392"/>
      <c r="I10392"/>
      <c r="J10392"/>
      <c r="K10392" s="91"/>
      <c r="L10392" s="91"/>
      <c r="M10392" s="91"/>
      <c r="R10392"/>
      <c r="S10392"/>
      <c r="T10392"/>
      <c r="U10392"/>
      <c r="V10392"/>
      <c r="W10392"/>
      <c r="X10392"/>
      <c r="Y10392"/>
      <c r="Z10392"/>
      <c r="AA10392"/>
      <c r="AB10392"/>
      <c r="AC10392"/>
    </row>
    <row r="10393" spans="2:29" s="14" customFormat="1" x14ac:dyDescent="0.25">
      <c r="B10393"/>
      <c r="C10393"/>
      <c r="D10393"/>
      <c r="E10393"/>
      <c r="F10393"/>
      <c r="G10393"/>
      <c r="H10393"/>
      <c r="I10393"/>
      <c r="J10393"/>
      <c r="K10393" s="91"/>
      <c r="L10393" s="91"/>
      <c r="M10393" s="91"/>
      <c r="R10393"/>
      <c r="S10393"/>
      <c r="T10393"/>
      <c r="U10393"/>
      <c r="V10393"/>
      <c r="W10393"/>
      <c r="X10393"/>
      <c r="Y10393"/>
      <c r="Z10393"/>
      <c r="AA10393"/>
      <c r="AB10393"/>
      <c r="AC10393"/>
    </row>
    <row r="10394" spans="2:29" s="14" customFormat="1" x14ac:dyDescent="0.25">
      <c r="B10394"/>
      <c r="C10394"/>
      <c r="D10394"/>
      <c r="E10394"/>
      <c r="F10394"/>
      <c r="G10394"/>
      <c r="H10394"/>
      <c r="I10394"/>
      <c r="J10394"/>
      <c r="K10394" s="91"/>
      <c r="L10394" s="91"/>
      <c r="M10394" s="91"/>
      <c r="R10394"/>
      <c r="S10394"/>
      <c r="T10394"/>
      <c r="U10394"/>
      <c r="V10394"/>
      <c r="W10394"/>
      <c r="X10394"/>
      <c r="Y10394"/>
      <c r="Z10394"/>
      <c r="AA10394"/>
      <c r="AB10394"/>
      <c r="AC10394"/>
    </row>
    <row r="10395" spans="2:29" s="14" customFormat="1" x14ac:dyDescent="0.25">
      <c r="B10395"/>
      <c r="C10395"/>
      <c r="D10395"/>
      <c r="E10395"/>
      <c r="F10395"/>
      <c r="G10395"/>
      <c r="H10395"/>
      <c r="I10395"/>
      <c r="J10395"/>
      <c r="K10395" s="91"/>
      <c r="L10395" s="91"/>
      <c r="M10395" s="91"/>
      <c r="R10395"/>
      <c r="S10395"/>
      <c r="T10395"/>
      <c r="U10395"/>
      <c r="V10395"/>
      <c r="W10395"/>
      <c r="X10395"/>
      <c r="Y10395"/>
      <c r="Z10395"/>
      <c r="AA10395"/>
      <c r="AB10395"/>
      <c r="AC10395"/>
    </row>
    <row r="10396" spans="2:29" s="14" customFormat="1" x14ac:dyDescent="0.25">
      <c r="B10396"/>
      <c r="C10396"/>
      <c r="D10396"/>
      <c r="E10396"/>
      <c r="F10396"/>
      <c r="G10396"/>
      <c r="H10396"/>
      <c r="I10396"/>
      <c r="J10396"/>
      <c r="K10396" s="91"/>
      <c r="L10396" s="91"/>
      <c r="M10396" s="91"/>
      <c r="R10396"/>
      <c r="S10396"/>
      <c r="T10396"/>
      <c r="U10396"/>
      <c r="V10396"/>
      <c r="W10396"/>
      <c r="X10396"/>
      <c r="Y10396"/>
      <c r="Z10396"/>
      <c r="AA10396"/>
      <c r="AB10396"/>
      <c r="AC10396"/>
    </row>
    <row r="10397" spans="2:29" s="14" customFormat="1" x14ac:dyDescent="0.25">
      <c r="B10397"/>
      <c r="C10397"/>
      <c r="D10397"/>
      <c r="E10397"/>
      <c r="F10397"/>
      <c r="G10397"/>
      <c r="H10397"/>
      <c r="I10397"/>
      <c r="J10397"/>
      <c r="K10397" s="91"/>
      <c r="L10397" s="91"/>
      <c r="M10397" s="91"/>
      <c r="R10397"/>
      <c r="S10397"/>
      <c r="T10397"/>
      <c r="U10397"/>
      <c r="V10397"/>
      <c r="W10397"/>
      <c r="X10397"/>
      <c r="Y10397"/>
      <c r="Z10397"/>
      <c r="AA10397"/>
      <c r="AB10397"/>
      <c r="AC10397"/>
    </row>
    <row r="10398" spans="2:29" s="14" customFormat="1" x14ac:dyDescent="0.25">
      <c r="B10398"/>
      <c r="C10398"/>
      <c r="D10398"/>
      <c r="E10398"/>
      <c r="F10398"/>
      <c r="G10398"/>
      <c r="H10398"/>
      <c r="I10398"/>
      <c r="J10398"/>
      <c r="K10398" s="91"/>
      <c r="L10398" s="91"/>
      <c r="M10398" s="91"/>
      <c r="R10398"/>
      <c r="S10398"/>
      <c r="T10398"/>
      <c r="U10398"/>
      <c r="V10398"/>
      <c r="W10398"/>
      <c r="X10398"/>
      <c r="Y10398"/>
      <c r="Z10398"/>
      <c r="AA10398"/>
      <c r="AB10398"/>
      <c r="AC10398"/>
    </row>
    <row r="10399" spans="2:29" s="14" customFormat="1" x14ac:dyDescent="0.25">
      <c r="B10399"/>
      <c r="C10399"/>
      <c r="D10399"/>
      <c r="E10399"/>
      <c r="F10399"/>
      <c r="G10399"/>
      <c r="H10399"/>
      <c r="I10399"/>
      <c r="J10399"/>
      <c r="K10399" s="91"/>
      <c r="L10399" s="91"/>
      <c r="M10399" s="91"/>
      <c r="R10399"/>
      <c r="S10399"/>
      <c r="T10399"/>
      <c r="U10399"/>
      <c r="V10399"/>
      <c r="W10399"/>
      <c r="X10399"/>
      <c r="Y10399"/>
      <c r="Z10399"/>
      <c r="AA10399"/>
      <c r="AB10399"/>
      <c r="AC10399"/>
    </row>
    <row r="10400" spans="2:29" s="14" customFormat="1" x14ac:dyDescent="0.25">
      <c r="B10400"/>
      <c r="C10400"/>
      <c r="D10400"/>
      <c r="E10400"/>
      <c r="F10400"/>
      <c r="G10400"/>
      <c r="H10400"/>
      <c r="I10400"/>
      <c r="J10400"/>
      <c r="K10400" s="91"/>
      <c r="L10400" s="91"/>
      <c r="M10400" s="91"/>
      <c r="R10400"/>
      <c r="S10400"/>
      <c r="T10400"/>
      <c r="U10400"/>
      <c r="V10400"/>
      <c r="W10400"/>
      <c r="X10400"/>
      <c r="Y10400"/>
      <c r="Z10400"/>
      <c r="AA10400"/>
      <c r="AB10400"/>
      <c r="AC10400"/>
    </row>
    <row r="10401" spans="2:29" s="14" customFormat="1" x14ac:dyDescent="0.25">
      <c r="B10401"/>
      <c r="C10401"/>
      <c r="D10401"/>
      <c r="E10401"/>
      <c r="F10401"/>
      <c r="G10401"/>
      <c r="H10401"/>
      <c r="I10401"/>
      <c r="J10401"/>
      <c r="K10401" s="91"/>
      <c r="L10401" s="91"/>
      <c r="M10401" s="91"/>
      <c r="R10401"/>
      <c r="S10401"/>
      <c r="T10401"/>
      <c r="U10401"/>
      <c r="V10401"/>
      <c r="W10401"/>
      <c r="X10401"/>
      <c r="Y10401"/>
      <c r="Z10401"/>
      <c r="AA10401"/>
      <c r="AB10401"/>
      <c r="AC10401"/>
    </row>
    <row r="10402" spans="2:29" s="14" customFormat="1" x14ac:dyDescent="0.25">
      <c r="B10402"/>
      <c r="C10402"/>
      <c r="D10402"/>
      <c r="E10402"/>
      <c r="F10402"/>
      <c r="G10402"/>
      <c r="H10402"/>
      <c r="I10402"/>
      <c r="J10402"/>
      <c r="K10402" s="91"/>
      <c r="L10402" s="91"/>
      <c r="M10402" s="91"/>
      <c r="R10402"/>
      <c r="S10402"/>
      <c r="T10402"/>
      <c r="U10402"/>
      <c r="V10402"/>
      <c r="W10402"/>
      <c r="X10402"/>
      <c r="Y10402"/>
      <c r="Z10402"/>
      <c r="AA10402"/>
      <c r="AB10402"/>
      <c r="AC10402"/>
    </row>
    <row r="10403" spans="2:29" s="14" customFormat="1" x14ac:dyDescent="0.25">
      <c r="B10403"/>
      <c r="C10403"/>
      <c r="D10403"/>
      <c r="E10403"/>
      <c r="F10403"/>
      <c r="G10403"/>
      <c r="H10403"/>
      <c r="I10403"/>
      <c r="J10403"/>
      <c r="K10403" s="91"/>
      <c r="L10403" s="91"/>
      <c r="M10403" s="91"/>
      <c r="R10403"/>
      <c r="S10403"/>
      <c r="T10403"/>
      <c r="U10403"/>
      <c r="V10403"/>
      <c r="W10403"/>
      <c r="X10403"/>
      <c r="Y10403"/>
      <c r="Z10403"/>
      <c r="AA10403"/>
      <c r="AB10403"/>
      <c r="AC10403"/>
    </row>
    <row r="10404" spans="2:29" s="14" customFormat="1" x14ac:dyDescent="0.25">
      <c r="B10404"/>
      <c r="C10404"/>
      <c r="D10404"/>
      <c r="E10404"/>
      <c r="F10404"/>
      <c r="G10404"/>
      <c r="H10404"/>
      <c r="I10404"/>
      <c r="J10404"/>
      <c r="K10404" s="91"/>
      <c r="L10404" s="91"/>
      <c r="M10404" s="91"/>
      <c r="R10404"/>
      <c r="S10404"/>
      <c r="T10404"/>
      <c r="U10404"/>
      <c r="V10404"/>
      <c r="W10404"/>
      <c r="X10404"/>
      <c r="Y10404"/>
      <c r="Z10404"/>
      <c r="AA10404"/>
      <c r="AB10404"/>
      <c r="AC10404"/>
    </row>
    <row r="10405" spans="2:29" s="14" customFormat="1" x14ac:dyDescent="0.25">
      <c r="B10405"/>
      <c r="C10405"/>
      <c r="D10405"/>
      <c r="E10405"/>
      <c r="F10405"/>
      <c r="G10405"/>
      <c r="H10405"/>
      <c r="I10405"/>
      <c r="J10405"/>
      <c r="K10405" s="91"/>
      <c r="L10405" s="91"/>
      <c r="M10405" s="91"/>
      <c r="R10405"/>
      <c r="S10405"/>
      <c r="T10405"/>
      <c r="U10405"/>
      <c r="V10405"/>
      <c r="W10405"/>
      <c r="X10405"/>
      <c r="Y10405"/>
      <c r="Z10405"/>
      <c r="AA10405"/>
      <c r="AB10405"/>
      <c r="AC10405"/>
    </row>
    <row r="10406" spans="2:29" s="14" customFormat="1" x14ac:dyDescent="0.25">
      <c r="B10406"/>
      <c r="C10406"/>
      <c r="D10406"/>
      <c r="E10406"/>
      <c r="F10406"/>
      <c r="G10406"/>
      <c r="H10406"/>
      <c r="I10406"/>
      <c r="J10406"/>
      <c r="K10406" s="91"/>
      <c r="L10406" s="91"/>
      <c r="M10406" s="91"/>
      <c r="R10406"/>
      <c r="S10406"/>
      <c r="T10406"/>
      <c r="U10406"/>
      <c r="V10406"/>
      <c r="W10406"/>
      <c r="X10406"/>
      <c r="Y10406"/>
      <c r="Z10406"/>
      <c r="AA10406"/>
      <c r="AB10406"/>
      <c r="AC10406"/>
    </row>
    <row r="10407" spans="2:29" s="14" customFormat="1" x14ac:dyDescent="0.25">
      <c r="B10407"/>
      <c r="C10407"/>
      <c r="D10407"/>
      <c r="E10407"/>
      <c r="F10407"/>
      <c r="G10407"/>
      <c r="H10407"/>
      <c r="I10407"/>
      <c r="J10407"/>
      <c r="K10407" s="91"/>
      <c r="L10407" s="91"/>
      <c r="M10407" s="91"/>
      <c r="R10407"/>
      <c r="S10407"/>
      <c r="T10407"/>
      <c r="U10407"/>
      <c r="V10407"/>
      <c r="W10407"/>
      <c r="X10407"/>
      <c r="Y10407"/>
      <c r="Z10407"/>
      <c r="AA10407"/>
      <c r="AB10407"/>
      <c r="AC10407"/>
    </row>
    <row r="10408" spans="2:29" s="14" customFormat="1" x14ac:dyDescent="0.25">
      <c r="B10408"/>
      <c r="C10408"/>
      <c r="D10408"/>
      <c r="E10408"/>
      <c r="F10408"/>
      <c r="G10408"/>
      <c r="H10408"/>
      <c r="I10408"/>
      <c r="J10408"/>
      <c r="K10408" s="91"/>
      <c r="L10408" s="91"/>
      <c r="M10408" s="91"/>
      <c r="R10408"/>
      <c r="S10408"/>
      <c r="T10408"/>
      <c r="U10408"/>
      <c r="V10408"/>
      <c r="W10408"/>
      <c r="X10408"/>
      <c r="Y10408"/>
      <c r="Z10408"/>
      <c r="AA10408"/>
      <c r="AB10408"/>
      <c r="AC10408"/>
    </row>
    <row r="10409" spans="2:29" s="14" customFormat="1" x14ac:dyDescent="0.25">
      <c r="B10409"/>
      <c r="C10409"/>
      <c r="D10409"/>
      <c r="E10409"/>
      <c r="F10409"/>
      <c r="G10409"/>
      <c r="H10409"/>
      <c r="I10409"/>
      <c r="J10409"/>
      <c r="K10409" s="91"/>
      <c r="L10409" s="91"/>
      <c r="M10409" s="91"/>
      <c r="R10409"/>
      <c r="S10409"/>
      <c r="T10409"/>
      <c r="U10409"/>
      <c r="V10409"/>
      <c r="W10409"/>
      <c r="X10409"/>
      <c r="Y10409"/>
      <c r="Z10409"/>
      <c r="AA10409"/>
      <c r="AB10409"/>
      <c r="AC10409"/>
    </row>
    <row r="10410" spans="2:29" s="14" customFormat="1" x14ac:dyDescent="0.25">
      <c r="B10410"/>
      <c r="C10410"/>
      <c r="D10410"/>
      <c r="E10410"/>
      <c r="F10410"/>
      <c r="G10410"/>
      <c r="H10410"/>
      <c r="I10410"/>
      <c r="J10410"/>
      <c r="K10410" s="91"/>
      <c r="L10410" s="91"/>
      <c r="M10410" s="91"/>
      <c r="R10410"/>
      <c r="S10410"/>
      <c r="T10410"/>
      <c r="U10410"/>
      <c r="V10410"/>
      <c r="W10410"/>
      <c r="X10410"/>
      <c r="Y10410"/>
      <c r="Z10410"/>
      <c r="AA10410"/>
      <c r="AB10410"/>
      <c r="AC10410"/>
    </row>
    <row r="10411" spans="2:29" s="14" customFormat="1" x14ac:dyDescent="0.25">
      <c r="B10411"/>
      <c r="C10411"/>
      <c r="D10411"/>
      <c r="E10411"/>
      <c r="F10411"/>
      <c r="G10411"/>
      <c r="H10411"/>
      <c r="I10411"/>
      <c r="J10411"/>
      <c r="K10411" s="91"/>
      <c r="L10411" s="91"/>
      <c r="M10411" s="91"/>
      <c r="R10411"/>
      <c r="S10411"/>
      <c r="T10411"/>
      <c r="U10411"/>
      <c r="V10411"/>
      <c r="W10411"/>
      <c r="X10411"/>
      <c r="Y10411"/>
      <c r="Z10411"/>
      <c r="AA10411"/>
      <c r="AB10411"/>
      <c r="AC10411"/>
    </row>
    <row r="10412" spans="2:29" s="14" customFormat="1" x14ac:dyDescent="0.25">
      <c r="B10412"/>
      <c r="C10412"/>
      <c r="D10412"/>
      <c r="E10412"/>
      <c r="F10412"/>
      <c r="G10412"/>
      <c r="H10412"/>
      <c r="I10412"/>
      <c r="J10412"/>
      <c r="K10412" s="91"/>
      <c r="L10412" s="91"/>
      <c r="M10412" s="91"/>
      <c r="R10412"/>
      <c r="S10412"/>
      <c r="T10412"/>
      <c r="U10412"/>
      <c r="V10412"/>
      <c r="W10412"/>
      <c r="X10412"/>
      <c r="Y10412"/>
      <c r="Z10412"/>
      <c r="AA10412"/>
      <c r="AB10412"/>
      <c r="AC10412"/>
    </row>
    <row r="10413" spans="2:29" s="14" customFormat="1" x14ac:dyDescent="0.25">
      <c r="B10413"/>
      <c r="C10413"/>
      <c r="D10413"/>
      <c r="E10413"/>
      <c r="F10413"/>
      <c r="G10413"/>
      <c r="H10413"/>
      <c r="I10413"/>
      <c r="J10413"/>
      <c r="K10413" s="91"/>
      <c r="L10413" s="91"/>
      <c r="M10413" s="91"/>
      <c r="R10413"/>
      <c r="S10413"/>
      <c r="T10413"/>
      <c r="U10413"/>
      <c r="V10413"/>
      <c r="W10413"/>
      <c r="X10413"/>
      <c r="Y10413"/>
      <c r="Z10413"/>
      <c r="AA10413"/>
      <c r="AB10413"/>
      <c r="AC10413"/>
    </row>
    <row r="10414" spans="2:29" s="14" customFormat="1" x14ac:dyDescent="0.25">
      <c r="B10414"/>
      <c r="C10414"/>
      <c r="D10414"/>
      <c r="E10414"/>
      <c r="F10414"/>
      <c r="G10414"/>
      <c r="H10414"/>
      <c r="I10414"/>
      <c r="J10414"/>
      <c r="K10414" s="91"/>
      <c r="L10414" s="91"/>
      <c r="M10414" s="91"/>
      <c r="R10414"/>
      <c r="S10414"/>
      <c r="T10414"/>
      <c r="U10414"/>
      <c r="V10414"/>
      <c r="W10414"/>
      <c r="X10414"/>
      <c r="Y10414"/>
      <c r="Z10414"/>
      <c r="AA10414"/>
      <c r="AB10414"/>
      <c r="AC10414"/>
    </row>
    <row r="10415" spans="2:29" s="14" customFormat="1" x14ac:dyDescent="0.25">
      <c r="B10415"/>
      <c r="C10415"/>
      <c r="D10415"/>
      <c r="E10415"/>
      <c r="F10415"/>
      <c r="G10415"/>
      <c r="H10415"/>
      <c r="I10415"/>
      <c r="J10415"/>
      <c r="K10415" s="91"/>
      <c r="L10415" s="91"/>
      <c r="M10415" s="91"/>
      <c r="R10415"/>
      <c r="S10415"/>
      <c r="T10415"/>
      <c r="U10415"/>
      <c r="V10415"/>
      <c r="W10415"/>
      <c r="X10415"/>
      <c r="Y10415"/>
      <c r="Z10415"/>
      <c r="AA10415"/>
      <c r="AB10415"/>
      <c r="AC10415"/>
    </row>
    <row r="10416" spans="2:29" s="14" customFormat="1" x14ac:dyDescent="0.25">
      <c r="B10416"/>
      <c r="C10416"/>
      <c r="D10416"/>
      <c r="E10416"/>
      <c r="F10416"/>
      <c r="G10416"/>
      <c r="H10416"/>
      <c r="I10416"/>
      <c r="J10416"/>
      <c r="K10416" s="91"/>
      <c r="L10416" s="91"/>
      <c r="M10416" s="91"/>
      <c r="R10416"/>
      <c r="S10416"/>
      <c r="T10416"/>
      <c r="U10416"/>
      <c r="V10416"/>
      <c r="W10416"/>
      <c r="X10416"/>
      <c r="Y10416"/>
      <c r="Z10416"/>
      <c r="AA10416"/>
      <c r="AB10416"/>
      <c r="AC10416"/>
    </row>
    <row r="10417" spans="2:29" s="14" customFormat="1" x14ac:dyDescent="0.25">
      <c r="B10417"/>
      <c r="C10417"/>
      <c r="D10417"/>
      <c r="E10417"/>
      <c r="F10417"/>
      <c r="G10417"/>
      <c r="H10417"/>
      <c r="I10417"/>
      <c r="J10417"/>
      <c r="K10417" s="91"/>
      <c r="L10417" s="91"/>
      <c r="M10417" s="91"/>
      <c r="R10417"/>
      <c r="S10417"/>
      <c r="T10417"/>
      <c r="U10417"/>
      <c r="V10417"/>
      <c r="W10417"/>
      <c r="X10417"/>
      <c r="Y10417"/>
      <c r="Z10417"/>
      <c r="AA10417"/>
      <c r="AB10417"/>
      <c r="AC10417"/>
    </row>
    <row r="10418" spans="2:29" s="14" customFormat="1" x14ac:dyDescent="0.25">
      <c r="B10418"/>
      <c r="C10418"/>
      <c r="D10418"/>
      <c r="E10418"/>
      <c r="F10418"/>
      <c r="G10418"/>
      <c r="H10418"/>
      <c r="I10418"/>
      <c r="J10418"/>
      <c r="K10418" s="91"/>
      <c r="L10418" s="91"/>
      <c r="M10418" s="91"/>
      <c r="R10418"/>
      <c r="S10418"/>
      <c r="T10418"/>
      <c r="U10418"/>
      <c r="V10418"/>
      <c r="W10418"/>
      <c r="X10418"/>
      <c r="Y10418"/>
      <c r="Z10418"/>
      <c r="AA10418"/>
      <c r="AB10418"/>
      <c r="AC10418"/>
    </row>
    <row r="10419" spans="2:29" s="14" customFormat="1" x14ac:dyDescent="0.25">
      <c r="B10419"/>
      <c r="C10419"/>
      <c r="D10419"/>
      <c r="E10419"/>
      <c r="F10419"/>
      <c r="G10419"/>
      <c r="H10419"/>
      <c r="I10419"/>
      <c r="J10419"/>
      <c r="K10419" s="91"/>
      <c r="L10419" s="91"/>
      <c r="M10419" s="91"/>
      <c r="R10419"/>
      <c r="S10419"/>
      <c r="T10419"/>
      <c r="U10419"/>
      <c r="V10419"/>
      <c r="W10419"/>
      <c r="X10419"/>
      <c r="Y10419"/>
      <c r="Z10419"/>
      <c r="AA10419"/>
      <c r="AB10419"/>
      <c r="AC10419"/>
    </row>
    <row r="10420" spans="2:29" s="14" customFormat="1" x14ac:dyDescent="0.25">
      <c r="B10420"/>
      <c r="C10420"/>
      <c r="D10420"/>
      <c r="E10420"/>
      <c r="F10420"/>
      <c r="G10420"/>
      <c r="H10420"/>
      <c r="I10420"/>
      <c r="J10420"/>
      <c r="K10420" s="91"/>
      <c r="L10420" s="91"/>
      <c r="M10420" s="91"/>
      <c r="R10420"/>
      <c r="S10420"/>
      <c r="T10420"/>
      <c r="U10420"/>
      <c r="V10420"/>
      <c r="W10420"/>
      <c r="X10420"/>
      <c r="Y10420"/>
      <c r="Z10420"/>
      <c r="AA10420"/>
      <c r="AB10420"/>
      <c r="AC10420"/>
    </row>
    <row r="10421" spans="2:29" s="14" customFormat="1" x14ac:dyDescent="0.25">
      <c r="B10421"/>
      <c r="C10421"/>
      <c r="D10421"/>
      <c r="E10421"/>
      <c r="F10421"/>
      <c r="G10421"/>
      <c r="H10421"/>
      <c r="I10421"/>
      <c r="J10421"/>
      <c r="K10421" s="91"/>
      <c r="L10421" s="91"/>
      <c r="M10421" s="91"/>
      <c r="R10421"/>
      <c r="S10421"/>
      <c r="T10421"/>
      <c r="U10421"/>
      <c r="V10421"/>
      <c r="W10421"/>
      <c r="X10421"/>
      <c r="Y10421"/>
      <c r="Z10421"/>
      <c r="AA10421"/>
      <c r="AB10421"/>
      <c r="AC10421"/>
    </row>
    <row r="10422" spans="2:29" s="14" customFormat="1" x14ac:dyDescent="0.25">
      <c r="B10422"/>
      <c r="C10422"/>
      <c r="D10422"/>
      <c r="E10422"/>
      <c r="F10422"/>
      <c r="G10422"/>
      <c r="H10422"/>
      <c r="I10422"/>
      <c r="J10422"/>
      <c r="K10422" s="91"/>
      <c r="L10422" s="91"/>
      <c r="M10422" s="91"/>
      <c r="R10422"/>
      <c r="S10422"/>
      <c r="T10422"/>
      <c r="U10422"/>
      <c r="V10422"/>
      <c r="W10422"/>
      <c r="X10422"/>
      <c r="Y10422"/>
      <c r="Z10422"/>
      <c r="AA10422"/>
      <c r="AB10422"/>
      <c r="AC10422"/>
    </row>
    <row r="10423" spans="2:29" s="14" customFormat="1" x14ac:dyDescent="0.25">
      <c r="B10423"/>
      <c r="C10423"/>
      <c r="D10423"/>
      <c r="E10423"/>
      <c r="F10423"/>
      <c r="G10423"/>
      <c r="H10423"/>
      <c r="I10423"/>
      <c r="J10423"/>
      <c r="K10423" s="91"/>
      <c r="L10423" s="91"/>
      <c r="M10423" s="91"/>
      <c r="R10423"/>
      <c r="S10423"/>
      <c r="T10423"/>
      <c r="U10423"/>
      <c r="V10423"/>
      <c r="W10423"/>
      <c r="X10423"/>
      <c r="Y10423"/>
      <c r="Z10423"/>
      <c r="AA10423"/>
      <c r="AB10423"/>
      <c r="AC10423"/>
    </row>
    <row r="10424" spans="2:29" s="14" customFormat="1" x14ac:dyDescent="0.25">
      <c r="B10424"/>
      <c r="C10424"/>
      <c r="D10424"/>
      <c r="E10424"/>
      <c r="F10424"/>
      <c r="G10424"/>
      <c r="H10424"/>
      <c r="I10424"/>
      <c r="J10424"/>
      <c r="K10424" s="91"/>
      <c r="L10424" s="91"/>
      <c r="M10424" s="91"/>
      <c r="R10424"/>
      <c r="S10424"/>
      <c r="T10424"/>
      <c r="U10424"/>
      <c r="V10424"/>
      <c r="W10424"/>
      <c r="X10424"/>
      <c r="Y10424"/>
      <c r="Z10424"/>
      <c r="AA10424"/>
      <c r="AB10424"/>
      <c r="AC10424"/>
    </row>
    <row r="10425" spans="2:29" s="14" customFormat="1" x14ac:dyDescent="0.25">
      <c r="B10425"/>
      <c r="C10425"/>
      <c r="D10425"/>
      <c r="E10425"/>
      <c r="F10425"/>
      <c r="G10425"/>
      <c r="H10425"/>
      <c r="I10425"/>
      <c r="J10425"/>
      <c r="K10425" s="91"/>
      <c r="L10425" s="91"/>
      <c r="M10425" s="91"/>
      <c r="R10425"/>
      <c r="S10425"/>
      <c r="T10425"/>
      <c r="U10425"/>
      <c r="V10425"/>
      <c r="W10425"/>
      <c r="X10425"/>
      <c r="Y10425"/>
      <c r="Z10425"/>
      <c r="AA10425"/>
      <c r="AB10425"/>
      <c r="AC10425"/>
    </row>
    <row r="10426" spans="2:29" s="14" customFormat="1" x14ac:dyDescent="0.25">
      <c r="B10426"/>
      <c r="C10426"/>
      <c r="D10426"/>
      <c r="E10426"/>
      <c r="F10426"/>
      <c r="G10426"/>
      <c r="H10426"/>
      <c r="I10426"/>
      <c r="J10426"/>
      <c r="K10426" s="91"/>
      <c r="L10426" s="91"/>
      <c r="M10426" s="91"/>
      <c r="R10426"/>
      <c r="S10426"/>
      <c r="T10426"/>
      <c r="U10426"/>
      <c r="V10426"/>
      <c r="W10426"/>
      <c r="X10426"/>
      <c r="Y10426"/>
      <c r="Z10426"/>
      <c r="AA10426"/>
      <c r="AB10426"/>
      <c r="AC10426"/>
    </row>
    <row r="10427" spans="2:29" s="14" customFormat="1" x14ac:dyDescent="0.25">
      <c r="B10427"/>
      <c r="C10427"/>
      <c r="D10427"/>
      <c r="E10427"/>
      <c r="F10427"/>
      <c r="G10427"/>
      <c r="H10427"/>
      <c r="I10427"/>
      <c r="J10427"/>
      <c r="K10427" s="91"/>
      <c r="L10427" s="91"/>
      <c r="M10427" s="91"/>
      <c r="R10427"/>
      <c r="S10427"/>
      <c r="T10427"/>
      <c r="U10427"/>
      <c r="V10427"/>
      <c r="W10427"/>
      <c r="X10427"/>
      <c r="Y10427"/>
      <c r="Z10427"/>
      <c r="AA10427"/>
      <c r="AB10427"/>
      <c r="AC10427"/>
    </row>
    <row r="10428" spans="2:29" s="14" customFormat="1" x14ac:dyDescent="0.25">
      <c r="B10428"/>
      <c r="C10428"/>
      <c r="D10428"/>
      <c r="E10428"/>
      <c r="F10428"/>
      <c r="G10428"/>
      <c r="H10428"/>
      <c r="I10428"/>
      <c r="J10428"/>
      <c r="K10428" s="91"/>
      <c r="L10428" s="91"/>
      <c r="M10428" s="91"/>
      <c r="R10428"/>
      <c r="S10428"/>
      <c r="T10428"/>
      <c r="U10428"/>
      <c r="V10428"/>
      <c r="W10428"/>
      <c r="X10428"/>
      <c r="Y10428"/>
      <c r="Z10428"/>
      <c r="AA10428"/>
      <c r="AB10428"/>
      <c r="AC10428"/>
    </row>
    <row r="10429" spans="2:29" s="14" customFormat="1" x14ac:dyDescent="0.25">
      <c r="B10429"/>
      <c r="C10429"/>
      <c r="D10429"/>
      <c r="E10429"/>
      <c r="F10429"/>
      <c r="G10429"/>
      <c r="H10429"/>
      <c r="I10429"/>
      <c r="J10429"/>
      <c r="K10429" s="91"/>
      <c r="L10429" s="91"/>
      <c r="M10429" s="91"/>
      <c r="R10429"/>
      <c r="S10429"/>
      <c r="T10429"/>
      <c r="U10429"/>
      <c r="V10429"/>
      <c r="W10429"/>
      <c r="X10429"/>
      <c r="Y10429"/>
      <c r="Z10429"/>
      <c r="AA10429"/>
      <c r="AB10429"/>
      <c r="AC10429"/>
    </row>
    <row r="10430" spans="2:29" s="14" customFormat="1" x14ac:dyDescent="0.25">
      <c r="B10430"/>
      <c r="C10430"/>
      <c r="D10430"/>
      <c r="E10430"/>
      <c r="F10430"/>
      <c r="G10430"/>
      <c r="H10430"/>
      <c r="I10430"/>
      <c r="J10430"/>
      <c r="K10430" s="91"/>
      <c r="L10430" s="91"/>
      <c r="M10430" s="91"/>
      <c r="R10430"/>
      <c r="S10430"/>
      <c r="T10430"/>
      <c r="U10430"/>
      <c r="V10430"/>
      <c r="W10430"/>
      <c r="X10430"/>
      <c r="Y10430"/>
      <c r="Z10430"/>
      <c r="AA10430"/>
      <c r="AB10430"/>
      <c r="AC10430"/>
    </row>
    <row r="10431" spans="2:29" s="14" customFormat="1" x14ac:dyDescent="0.25">
      <c r="B10431"/>
      <c r="C10431"/>
      <c r="D10431"/>
      <c r="E10431"/>
      <c r="F10431"/>
      <c r="G10431"/>
      <c r="H10431"/>
      <c r="I10431"/>
      <c r="J10431"/>
      <c r="K10431" s="91"/>
      <c r="L10431" s="91"/>
      <c r="M10431" s="91"/>
      <c r="R10431"/>
      <c r="S10431"/>
      <c r="T10431"/>
      <c r="U10431"/>
      <c r="V10431"/>
      <c r="W10431"/>
      <c r="X10431"/>
      <c r="Y10431"/>
      <c r="Z10431"/>
      <c r="AA10431"/>
      <c r="AB10431"/>
      <c r="AC10431"/>
    </row>
    <row r="10432" spans="2:29" s="14" customFormat="1" x14ac:dyDescent="0.25">
      <c r="B10432"/>
      <c r="C10432"/>
      <c r="D10432"/>
      <c r="E10432"/>
      <c r="F10432"/>
      <c r="G10432"/>
      <c r="H10432"/>
      <c r="I10432"/>
      <c r="J10432"/>
      <c r="K10432" s="91"/>
      <c r="L10432" s="91"/>
      <c r="M10432" s="91"/>
      <c r="R10432"/>
      <c r="S10432"/>
      <c r="T10432"/>
      <c r="U10432"/>
      <c r="V10432"/>
      <c r="W10432"/>
      <c r="X10432"/>
      <c r="Y10432"/>
      <c r="Z10432"/>
      <c r="AA10432"/>
      <c r="AB10432"/>
      <c r="AC10432"/>
    </row>
    <row r="10433" spans="2:29" s="14" customFormat="1" x14ac:dyDescent="0.25">
      <c r="B10433"/>
      <c r="C10433"/>
      <c r="D10433"/>
      <c r="E10433"/>
      <c r="F10433"/>
      <c r="G10433"/>
      <c r="H10433"/>
      <c r="I10433"/>
      <c r="J10433"/>
      <c r="K10433" s="91"/>
      <c r="L10433" s="91"/>
      <c r="M10433" s="91"/>
      <c r="R10433"/>
      <c r="S10433"/>
      <c r="T10433"/>
      <c r="U10433"/>
      <c r="V10433"/>
      <c r="W10433"/>
      <c r="X10433"/>
      <c r="Y10433"/>
      <c r="Z10433"/>
      <c r="AA10433"/>
      <c r="AB10433"/>
      <c r="AC10433"/>
    </row>
    <row r="10434" spans="2:29" s="14" customFormat="1" x14ac:dyDescent="0.25">
      <c r="B10434"/>
      <c r="C10434"/>
      <c r="D10434"/>
      <c r="E10434"/>
      <c r="F10434"/>
      <c r="G10434"/>
      <c r="H10434"/>
      <c r="I10434"/>
      <c r="J10434"/>
      <c r="K10434" s="91"/>
      <c r="L10434" s="91"/>
      <c r="M10434" s="91"/>
      <c r="R10434"/>
      <c r="S10434"/>
      <c r="T10434"/>
      <c r="U10434"/>
      <c r="V10434"/>
      <c r="W10434"/>
      <c r="X10434"/>
      <c r="Y10434"/>
      <c r="Z10434"/>
      <c r="AA10434"/>
      <c r="AB10434"/>
      <c r="AC10434"/>
    </row>
    <row r="10435" spans="2:29" s="14" customFormat="1" x14ac:dyDescent="0.25">
      <c r="B10435"/>
      <c r="C10435"/>
      <c r="D10435"/>
      <c r="E10435"/>
      <c r="F10435"/>
      <c r="G10435"/>
      <c r="H10435"/>
      <c r="I10435"/>
      <c r="J10435"/>
      <c r="K10435" s="91"/>
      <c r="L10435" s="91"/>
      <c r="M10435" s="91"/>
      <c r="R10435"/>
      <c r="S10435"/>
      <c r="T10435"/>
      <c r="U10435"/>
      <c r="V10435"/>
      <c r="W10435"/>
      <c r="X10435"/>
      <c r="Y10435"/>
      <c r="Z10435"/>
      <c r="AA10435"/>
      <c r="AB10435"/>
      <c r="AC10435"/>
    </row>
    <row r="10436" spans="2:29" s="14" customFormat="1" x14ac:dyDescent="0.25">
      <c r="B10436"/>
      <c r="C10436"/>
      <c r="D10436"/>
      <c r="E10436"/>
      <c r="F10436"/>
      <c r="G10436"/>
      <c r="H10436"/>
      <c r="I10436"/>
      <c r="J10436"/>
      <c r="K10436" s="91"/>
      <c r="L10436" s="91"/>
      <c r="M10436" s="91"/>
      <c r="R10436"/>
      <c r="S10436"/>
      <c r="T10436"/>
      <c r="U10436"/>
      <c r="V10436"/>
      <c r="W10436"/>
      <c r="X10436"/>
      <c r="Y10436"/>
      <c r="Z10436"/>
      <c r="AA10436"/>
      <c r="AB10436"/>
      <c r="AC10436"/>
    </row>
    <row r="10437" spans="2:29" s="14" customFormat="1" x14ac:dyDescent="0.25">
      <c r="B10437"/>
      <c r="C10437"/>
      <c r="D10437"/>
      <c r="E10437"/>
      <c r="F10437"/>
      <c r="G10437"/>
      <c r="H10437"/>
      <c r="I10437"/>
      <c r="J10437"/>
      <c r="K10437" s="91"/>
      <c r="L10437" s="91"/>
      <c r="M10437" s="91"/>
      <c r="R10437"/>
      <c r="S10437"/>
      <c r="T10437"/>
      <c r="U10437"/>
      <c r="V10437"/>
      <c r="W10437"/>
      <c r="X10437"/>
      <c r="Y10437"/>
      <c r="Z10437"/>
      <c r="AA10437"/>
      <c r="AB10437"/>
      <c r="AC10437"/>
    </row>
    <row r="10438" spans="2:29" s="14" customFormat="1" x14ac:dyDescent="0.25">
      <c r="B10438"/>
      <c r="C10438"/>
      <c r="D10438"/>
      <c r="E10438"/>
      <c r="F10438"/>
      <c r="G10438"/>
      <c r="H10438"/>
      <c r="I10438"/>
      <c r="J10438"/>
      <c r="K10438" s="91"/>
      <c r="L10438" s="91"/>
      <c r="M10438" s="91"/>
      <c r="R10438"/>
      <c r="S10438"/>
      <c r="T10438"/>
      <c r="U10438"/>
      <c r="V10438"/>
      <c r="W10438"/>
      <c r="X10438"/>
      <c r="Y10438"/>
      <c r="Z10438"/>
      <c r="AA10438"/>
      <c r="AB10438"/>
      <c r="AC10438"/>
    </row>
    <row r="10439" spans="2:29" s="14" customFormat="1" x14ac:dyDescent="0.25">
      <c r="B10439"/>
      <c r="C10439"/>
      <c r="D10439"/>
      <c r="E10439"/>
      <c r="F10439"/>
      <c r="G10439"/>
      <c r="H10439"/>
      <c r="I10439"/>
      <c r="J10439"/>
      <c r="K10439" s="91"/>
      <c r="L10439" s="91"/>
      <c r="M10439" s="91"/>
      <c r="R10439"/>
      <c r="S10439"/>
      <c r="T10439"/>
      <c r="U10439"/>
      <c r="V10439"/>
      <c r="W10439"/>
      <c r="X10439"/>
      <c r="Y10439"/>
      <c r="Z10439"/>
      <c r="AA10439"/>
      <c r="AB10439"/>
      <c r="AC10439"/>
    </row>
    <row r="10440" spans="2:29" s="14" customFormat="1" x14ac:dyDescent="0.25">
      <c r="B10440"/>
      <c r="C10440"/>
      <c r="D10440"/>
      <c r="E10440"/>
      <c r="F10440"/>
      <c r="G10440"/>
      <c r="H10440"/>
      <c r="I10440"/>
      <c r="J10440"/>
      <c r="K10440" s="91"/>
      <c r="L10440" s="91"/>
      <c r="M10440" s="91"/>
      <c r="R10440"/>
      <c r="S10440"/>
      <c r="T10440"/>
      <c r="U10440"/>
      <c r="V10440"/>
      <c r="W10440"/>
      <c r="X10440"/>
      <c r="Y10440"/>
      <c r="Z10440"/>
      <c r="AA10440"/>
      <c r="AB10440"/>
      <c r="AC10440"/>
    </row>
    <row r="10441" spans="2:29" s="14" customFormat="1" x14ac:dyDescent="0.25">
      <c r="B10441"/>
      <c r="C10441"/>
      <c r="D10441"/>
      <c r="E10441"/>
      <c r="F10441"/>
      <c r="G10441"/>
      <c r="H10441"/>
      <c r="I10441"/>
      <c r="J10441"/>
      <c r="K10441" s="91"/>
      <c r="L10441" s="91"/>
      <c r="M10441" s="91"/>
      <c r="R10441"/>
      <c r="S10441"/>
      <c r="T10441"/>
      <c r="U10441"/>
      <c r="V10441"/>
      <c r="W10441"/>
      <c r="X10441"/>
      <c r="Y10441"/>
      <c r="Z10441"/>
      <c r="AA10441"/>
      <c r="AB10441"/>
      <c r="AC10441"/>
    </row>
    <row r="10442" spans="2:29" s="14" customFormat="1" x14ac:dyDescent="0.25">
      <c r="B10442"/>
      <c r="C10442"/>
      <c r="D10442"/>
      <c r="E10442"/>
      <c r="F10442"/>
      <c r="G10442"/>
      <c r="H10442"/>
      <c r="I10442"/>
      <c r="J10442"/>
      <c r="K10442" s="91"/>
      <c r="L10442" s="91"/>
      <c r="M10442" s="91"/>
      <c r="R10442"/>
      <c r="S10442"/>
      <c r="T10442"/>
      <c r="U10442"/>
      <c r="V10442"/>
      <c r="W10442"/>
      <c r="X10442"/>
      <c r="Y10442"/>
      <c r="Z10442"/>
      <c r="AA10442"/>
      <c r="AB10442"/>
      <c r="AC10442"/>
    </row>
    <row r="10443" spans="2:29" s="14" customFormat="1" x14ac:dyDescent="0.25">
      <c r="B10443"/>
      <c r="C10443"/>
      <c r="D10443"/>
      <c r="E10443"/>
      <c r="F10443"/>
      <c r="G10443"/>
      <c r="H10443"/>
      <c r="I10443"/>
      <c r="J10443"/>
      <c r="K10443" s="91"/>
      <c r="L10443" s="91"/>
      <c r="M10443" s="91"/>
      <c r="R10443"/>
      <c r="S10443"/>
      <c r="T10443"/>
      <c r="U10443"/>
      <c r="V10443"/>
      <c r="W10443"/>
      <c r="X10443"/>
      <c r="Y10443"/>
      <c r="Z10443"/>
      <c r="AA10443"/>
      <c r="AB10443"/>
      <c r="AC10443"/>
    </row>
    <row r="10444" spans="2:29" s="14" customFormat="1" x14ac:dyDescent="0.25">
      <c r="B10444"/>
      <c r="C10444"/>
      <c r="D10444"/>
      <c r="E10444"/>
      <c r="F10444"/>
      <c r="G10444"/>
      <c r="H10444"/>
      <c r="I10444"/>
      <c r="J10444"/>
      <c r="K10444" s="91"/>
      <c r="L10444" s="91"/>
      <c r="M10444" s="91"/>
      <c r="R10444"/>
      <c r="S10444"/>
      <c r="T10444"/>
      <c r="U10444"/>
      <c r="V10444"/>
      <c r="W10444"/>
      <c r="X10444"/>
      <c r="Y10444"/>
      <c r="Z10444"/>
      <c r="AA10444"/>
      <c r="AB10444"/>
      <c r="AC10444"/>
    </row>
    <row r="10445" spans="2:29" s="14" customFormat="1" x14ac:dyDescent="0.25">
      <c r="B10445"/>
      <c r="C10445"/>
      <c r="D10445"/>
      <c r="E10445"/>
      <c r="F10445"/>
      <c r="G10445"/>
      <c r="H10445"/>
      <c r="I10445"/>
      <c r="J10445"/>
      <c r="K10445" s="91"/>
      <c r="L10445" s="91"/>
      <c r="M10445" s="91"/>
      <c r="R10445"/>
      <c r="S10445"/>
      <c r="T10445"/>
      <c r="U10445"/>
      <c r="V10445"/>
      <c r="W10445"/>
      <c r="X10445"/>
      <c r="Y10445"/>
      <c r="Z10445"/>
      <c r="AA10445"/>
      <c r="AB10445"/>
      <c r="AC10445"/>
    </row>
    <row r="10446" spans="2:29" s="14" customFormat="1" x14ac:dyDescent="0.25">
      <c r="B10446"/>
      <c r="C10446"/>
      <c r="D10446"/>
      <c r="E10446"/>
      <c r="F10446"/>
      <c r="G10446"/>
      <c r="H10446"/>
      <c r="I10446"/>
      <c r="J10446"/>
      <c r="K10446" s="91"/>
      <c r="L10446" s="91"/>
      <c r="M10446" s="91"/>
      <c r="R10446"/>
      <c r="S10446"/>
      <c r="T10446"/>
      <c r="U10446"/>
      <c r="V10446"/>
      <c r="W10446"/>
      <c r="X10446"/>
      <c r="Y10446"/>
      <c r="Z10446"/>
      <c r="AA10446"/>
      <c r="AB10446"/>
      <c r="AC10446"/>
    </row>
    <row r="10447" spans="2:29" s="14" customFormat="1" x14ac:dyDescent="0.25">
      <c r="B10447"/>
      <c r="C10447"/>
      <c r="D10447"/>
      <c r="E10447"/>
      <c r="F10447"/>
      <c r="G10447"/>
      <c r="H10447"/>
      <c r="I10447"/>
      <c r="J10447"/>
      <c r="K10447" s="91"/>
      <c r="L10447" s="91"/>
      <c r="M10447" s="91"/>
      <c r="R10447"/>
      <c r="S10447"/>
      <c r="T10447"/>
      <c r="U10447"/>
      <c r="V10447"/>
      <c r="W10447"/>
      <c r="X10447"/>
      <c r="Y10447"/>
      <c r="Z10447"/>
      <c r="AA10447"/>
      <c r="AB10447"/>
      <c r="AC10447"/>
    </row>
    <row r="10448" spans="2:29" s="14" customFormat="1" x14ac:dyDescent="0.25">
      <c r="B10448"/>
      <c r="C10448"/>
      <c r="D10448"/>
      <c r="E10448"/>
      <c r="F10448"/>
      <c r="G10448"/>
      <c r="H10448"/>
      <c r="I10448"/>
      <c r="J10448"/>
      <c r="K10448" s="91"/>
      <c r="L10448" s="91"/>
      <c r="M10448" s="91"/>
      <c r="R10448"/>
      <c r="S10448"/>
      <c r="T10448"/>
      <c r="U10448"/>
      <c r="V10448"/>
      <c r="W10448"/>
      <c r="X10448"/>
      <c r="Y10448"/>
      <c r="Z10448"/>
      <c r="AA10448"/>
      <c r="AB10448"/>
      <c r="AC10448"/>
    </row>
    <row r="10449" spans="2:29" s="14" customFormat="1" x14ac:dyDescent="0.25">
      <c r="B10449"/>
      <c r="C10449"/>
      <c r="D10449"/>
      <c r="E10449"/>
      <c r="F10449"/>
      <c r="G10449"/>
      <c r="H10449"/>
      <c r="I10449"/>
      <c r="J10449"/>
      <c r="K10449" s="91"/>
      <c r="L10449" s="91"/>
      <c r="M10449" s="91"/>
      <c r="R10449"/>
      <c r="S10449"/>
      <c r="T10449"/>
      <c r="U10449"/>
      <c r="V10449"/>
      <c r="W10449"/>
      <c r="X10449"/>
      <c r="Y10449"/>
      <c r="Z10449"/>
      <c r="AA10449"/>
      <c r="AB10449"/>
      <c r="AC10449"/>
    </row>
    <row r="10450" spans="2:29" s="14" customFormat="1" x14ac:dyDescent="0.25">
      <c r="B10450"/>
      <c r="C10450"/>
      <c r="D10450"/>
      <c r="E10450"/>
      <c r="F10450"/>
      <c r="G10450"/>
      <c r="H10450"/>
      <c r="I10450"/>
      <c r="J10450"/>
      <c r="K10450" s="91"/>
      <c r="L10450" s="91"/>
      <c r="M10450" s="91"/>
      <c r="R10450"/>
      <c r="S10450"/>
      <c r="T10450"/>
      <c r="U10450"/>
      <c r="V10450"/>
      <c r="W10450"/>
      <c r="X10450"/>
      <c r="Y10450"/>
      <c r="Z10450"/>
      <c r="AA10450"/>
      <c r="AB10450"/>
      <c r="AC10450"/>
    </row>
    <row r="10451" spans="2:29" s="14" customFormat="1" x14ac:dyDescent="0.25">
      <c r="B10451"/>
      <c r="C10451"/>
      <c r="D10451"/>
      <c r="E10451"/>
      <c r="F10451"/>
      <c r="G10451"/>
      <c r="H10451"/>
      <c r="I10451"/>
      <c r="J10451"/>
      <c r="K10451" s="91"/>
      <c r="L10451" s="91"/>
      <c r="M10451" s="91"/>
      <c r="R10451"/>
      <c r="S10451"/>
      <c r="T10451"/>
      <c r="U10451"/>
      <c r="V10451"/>
      <c r="W10451"/>
      <c r="X10451"/>
      <c r="Y10451"/>
      <c r="Z10451"/>
      <c r="AA10451"/>
      <c r="AB10451"/>
      <c r="AC10451"/>
    </row>
    <row r="10452" spans="2:29" s="14" customFormat="1" x14ac:dyDescent="0.25">
      <c r="B10452"/>
      <c r="C10452"/>
      <c r="D10452"/>
      <c r="E10452"/>
      <c r="F10452"/>
      <c r="G10452"/>
      <c r="H10452"/>
      <c r="I10452"/>
      <c r="J10452"/>
      <c r="K10452" s="91"/>
      <c r="L10452" s="91"/>
      <c r="M10452" s="91"/>
      <c r="R10452"/>
      <c r="S10452"/>
      <c r="T10452"/>
      <c r="U10452"/>
      <c r="V10452"/>
      <c r="W10452"/>
      <c r="X10452"/>
      <c r="Y10452"/>
      <c r="Z10452"/>
      <c r="AA10452"/>
      <c r="AB10452"/>
      <c r="AC10452"/>
    </row>
    <row r="10453" spans="2:29" s="14" customFormat="1" x14ac:dyDescent="0.25">
      <c r="B10453"/>
      <c r="C10453"/>
      <c r="D10453"/>
      <c r="E10453"/>
      <c r="F10453"/>
      <c r="G10453"/>
      <c r="H10453"/>
      <c r="I10453"/>
      <c r="J10453"/>
      <c r="K10453" s="91"/>
      <c r="L10453" s="91"/>
      <c r="M10453" s="91"/>
      <c r="R10453"/>
      <c r="S10453"/>
      <c r="T10453"/>
      <c r="U10453"/>
      <c r="V10453"/>
      <c r="W10453"/>
      <c r="X10453"/>
      <c r="Y10453"/>
      <c r="Z10453"/>
      <c r="AA10453"/>
      <c r="AB10453"/>
      <c r="AC10453"/>
    </row>
    <row r="10454" spans="2:29" s="14" customFormat="1" x14ac:dyDescent="0.25">
      <c r="B10454"/>
      <c r="C10454"/>
      <c r="D10454"/>
      <c r="E10454"/>
      <c r="F10454"/>
      <c r="G10454"/>
      <c r="H10454"/>
      <c r="I10454"/>
      <c r="J10454"/>
      <c r="K10454" s="91"/>
      <c r="L10454" s="91"/>
      <c r="M10454" s="91"/>
      <c r="R10454"/>
      <c r="S10454"/>
      <c r="T10454"/>
      <c r="U10454"/>
      <c r="V10454"/>
      <c r="W10454"/>
      <c r="X10454"/>
      <c r="Y10454"/>
      <c r="Z10454"/>
      <c r="AA10454"/>
      <c r="AB10454"/>
      <c r="AC10454"/>
    </row>
    <row r="10455" spans="2:29" s="14" customFormat="1" x14ac:dyDescent="0.25">
      <c r="B10455"/>
      <c r="C10455"/>
      <c r="D10455"/>
      <c r="E10455"/>
      <c r="F10455"/>
      <c r="G10455"/>
      <c r="H10455"/>
      <c r="I10455"/>
      <c r="J10455"/>
      <c r="K10455" s="91"/>
      <c r="L10455" s="91"/>
      <c r="M10455" s="91"/>
      <c r="R10455"/>
      <c r="S10455"/>
      <c r="T10455"/>
      <c r="U10455"/>
      <c r="V10455"/>
      <c r="W10455"/>
      <c r="X10455"/>
      <c r="Y10455"/>
      <c r="Z10455"/>
      <c r="AA10455"/>
      <c r="AB10455"/>
      <c r="AC10455"/>
    </row>
    <row r="10456" spans="2:29" s="14" customFormat="1" x14ac:dyDescent="0.25">
      <c r="B10456"/>
      <c r="C10456"/>
      <c r="D10456"/>
      <c r="E10456"/>
      <c r="F10456"/>
      <c r="G10456"/>
      <c r="H10456"/>
      <c r="I10456"/>
      <c r="J10456"/>
      <c r="K10456" s="91"/>
      <c r="L10456" s="91"/>
      <c r="M10456" s="91"/>
      <c r="R10456"/>
      <c r="S10456"/>
      <c r="T10456"/>
      <c r="U10456"/>
      <c r="V10456"/>
      <c r="W10456"/>
      <c r="X10456"/>
      <c r="Y10456"/>
      <c r="Z10456"/>
      <c r="AA10456"/>
      <c r="AB10456"/>
      <c r="AC10456"/>
    </row>
    <row r="10457" spans="2:29" s="14" customFormat="1" x14ac:dyDescent="0.25">
      <c r="B10457"/>
      <c r="C10457"/>
      <c r="D10457"/>
      <c r="E10457"/>
      <c r="F10457"/>
      <c r="G10457"/>
      <c r="H10457"/>
      <c r="I10457"/>
      <c r="J10457"/>
      <c r="K10457" s="91"/>
      <c r="L10457" s="91"/>
      <c r="M10457" s="91"/>
      <c r="R10457"/>
      <c r="S10457"/>
      <c r="T10457"/>
      <c r="U10457"/>
      <c r="V10457"/>
      <c r="W10457"/>
      <c r="X10457"/>
      <c r="Y10457"/>
      <c r="Z10457"/>
      <c r="AA10457"/>
      <c r="AB10457"/>
      <c r="AC10457"/>
    </row>
    <row r="10458" spans="2:29" s="14" customFormat="1" x14ac:dyDescent="0.25">
      <c r="B10458"/>
      <c r="C10458"/>
      <c r="D10458"/>
      <c r="E10458"/>
      <c r="F10458"/>
      <c r="G10458"/>
      <c r="H10458"/>
      <c r="I10458"/>
      <c r="J10458"/>
      <c r="K10458" s="91"/>
      <c r="L10458" s="91"/>
      <c r="M10458" s="91"/>
      <c r="R10458"/>
      <c r="S10458"/>
      <c r="T10458"/>
      <c r="U10458"/>
      <c r="V10458"/>
      <c r="W10458"/>
      <c r="X10458"/>
      <c r="Y10458"/>
      <c r="Z10458"/>
      <c r="AA10458"/>
      <c r="AB10458"/>
      <c r="AC10458"/>
    </row>
    <row r="10459" spans="2:29" s="14" customFormat="1" x14ac:dyDescent="0.25">
      <c r="B10459"/>
      <c r="C10459"/>
      <c r="D10459"/>
      <c r="E10459"/>
      <c r="F10459"/>
      <c r="G10459"/>
      <c r="H10459"/>
      <c r="I10459"/>
      <c r="J10459"/>
      <c r="K10459" s="91"/>
      <c r="L10459" s="91"/>
      <c r="M10459" s="91"/>
      <c r="R10459"/>
      <c r="S10459"/>
      <c r="T10459"/>
      <c r="U10459"/>
      <c r="V10459"/>
      <c r="W10459"/>
      <c r="X10459"/>
      <c r="Y10459"/>
      <c r="Z10459"/>
      <c r="AA10459"/>
      <c r="AB10459"/>
      <c r="AC10459"/>
    </row>
    <row r="10460" spans="2:29" s="14" customFormat="1" x14ac:dyDescent="0.25">
      <c r="B10460"/>
      <c r="C10460"/>
      <c r="D10460"/>
      <c r="E10460"/>
      <c r="F10460"/>
      <c r="G10460"/>
      <c r="H10460"/>
      <c r="I10460"/>
      <c r="J10460"/>
      <c r="K10460" s="91"/>
      <c r="L10460" s="91"/>
      <c r="M10460" s="91"/>
      <c r="R10460"/>
      <c r="S10460"/>
      <c r="T10460"/>
      <c r="U10460"/>
      <c r="V10460"/>
      <c r="W10460"/>
      <c r="X10460"/>
      <c r="Y10460"/>
      <c r="Z10460"/>
      <c r="AA10460"/>
      <c r="AB10460"/>
      <c r="AC10460"/>
    </row>
    <row r="10461" spans="2:29" s="14" customFormat="1" x14ac:dyDescent="0.25">
      <c r="B10461"/>
      <c r="C10461"/>
      <c r="D10461"/>
      <c r="E10461"/>
      <c r="F10461"/>
      <c r="G10461"/>
      <c r="H10461"/>
      <c r="I10461"/>
      <c r="J10461"/>
      <c r="K10461" s="91"/>
      <c r="L10461" s="91"/>
      <c r="M10461" s="91"/>
      <c r="R10461"/>
      <c r="S10461"/>
      <c r="T10461"/>
      <c r="U10461"/>
      <c r="V10461"/>
      <c r="W10461"/>
      <c r="X10461"/>
      <c r="Y10461"/>
      <c r="Z10461"/>
      <c r="AA10461"/>
      <c r="AB10461"/>
      <c r="AC10461"/>
    </row>
    <row r="10462" spans="2:29" s="14" customFormat="1" x14ac:dyDescent="0.25">
      <c r="B10462"/>
      <c r="C10462"/>
      <c r="D10462"/>
      <c r="E10462"/>
      <c r="F10462"/>
      <c r="G10462"/>
      <c r="H10462"/>
      <c r="I10462"/>
      <c r="J10462"/>
      <c r="K10462" s="91"/>
      <c r="L10462" s="91"/>
      <c r="M10462" s="91"/>
      <c r="R10462"/>
      <c r="S10462"/>
      <c r="T10462"/>
      <c r="U10462"/>
      <c r="V10462"/>
      <c r="W10462"/>
      <c r="X10462"/>
      <c r="Y10462"/>
      <c r="Z10462"/>
      <c r="AA10462"/>
      <c r="AB10462"/>
      <c r="AC10462"/>
    </row>
    <row r="10463" spans="2:29" s="14" customFormat="1" x14ac:dyDescent="0.25">
      <c r="B10463"/>
      <c r="C10463"/>
      <c r="D10463"/>
      <c r="E10463"/>
      <c r="F10463"/>
      <c r="G10463"/>
      <c r="H10463"/>
      <c r="I10463"/>
      <c r="J10463"/>
      <c r="K10463" s="91"/>
      <c r="L10463" s="91"/>
      <c r="M10463" s="91"/>
      <c r="R10463"/>
      <c r="S10463"/>
      <c r="T10463"/>
      <c r="U10463"/>
      <c r="V10463"/>
      <c r="W10463"/>
      <c r="X10463"/>
      <c r="Y10463"/>
      <c r="Z10463"/>
      <c r="AA10463"/>
      <c r="AB10463"/>
      <c r="AC10463"/>
    </row>
    <row r="10464" spans="2:29" s="14" customFormat="1" x14ac:dyDescent="0.25">
      <c r="B10464"/>
      <c r="C10464"/>
      <c r="D10464"/>
      <c r="E10464"/>
      <c r="F10464"/>
      <c r="G10464"/>
      <c r="H10464"/>
      <c r="I10464"/>
      <c r="J10464"/>
      <c r="K10464" s="91"/>
      <c r="L10464" s="91"/>
      <c r="M10464" s="91"/>
      <c r="R10464"/>
      <c r="S10464"/>
      <c r="T10464"/>
      <c r="U10464"/>
      <c r="V10464"/>
      <c r="W10464"/>
      <c r="X10464"/>
      <c r="Y10464"/>
      <c r="Z10464"/>
      <c r="AA10464"/>
      <c r="AB10464"/>
      <c r="AC10464"/>
    </row>
    <row r="10465" spans="2:29" s="14" customFormat="1" x14ac:dyDescent="0.25">
      <c r="B10465"/>
      <c r="C10465"/>
      <c r="D10465"/>
      <c r="E10465"/>
      <c r="F10465"/>
      <c r="G10465"/>
      <c r="H10465"/>
      <c r="I10465"/>
      <c r="J10465"/>
      <c r="K10465" s="91"/>
      <c r="L10465" s="91"/>
      <c r="M10465" s="91"/>
      <c r="R10465"/>
      <c r="S10465"/>
      <c r="T10465"/>
      <c r="U10465"/>
      <c r="V10465"/>
      <c r="W10465"/>
      <c r="X10465"/>
      <c r="Y10465"/>
      <c r="Z10465"/>
      <c r="AA10465"/>
      <c r="AB10465"/>
      <c r="AC10465"/>
    </row>
    <row r="10466" spans="2:29" s="14" customFormat="1" x14ac:dyDescent="0.25">
      <c r="B10466"/>
      <c r="C10466"/>
      <c r="D10466"/>
      <c r="E10466"/>
      <c r="F10466"/>
      <c r="G10466"/>
      <c r="H10466"/>
      <c r="I10466"/>
      <c r="J10466"/>
      <c r="K10466" s="91"/>
      <c r="L10466" s="91"/>
      <c r="M10466" s="91"/>
      <c r="R10466"/>
      <c r="S10466"/>
      <c r="T10466"/>
      <c r="U10466"/>
      <c r="V10466"/>
      <c r="W10466"/>
      <c r="X10466"/>
      <c r="Y10466"/>
      <c r="Z10466"/>
      <c r="AA10466"/>
      <c r="AB10466"/>
      <c r="AC10466"/>
    </row>
    <row r="10467" spans="2:29" s="14" customFormat="1" x14ac:dyDescent="0.25">
      <c r="B10467"/>
      <c r="C10467"/>
      <c r="D10467"/>
      <c r="E10467"/>
      <c r="F10467"/>
      <c r="G10467"/>
      <c r="H10467"/>
      <c r="I10467"/>
      <c r="J10467"/>
      <c r="K10467" s="91"/>
      <c r="L10467" s="91"/>
      <c r="M10467" s="91"/>
      <c r="R10467"/>
      <c r="S10467"/>
      <c r="T10467"/>
      <c r="U10467"/>
      <c r="V10467"/>
      <c r="W10467"/>
      <c r="X10467"/>
      <c r="Y10467"/>
      <c r="Z10467"/>
      <c r="AA10467"/>
      <c r="AB10467"/>
      <c r="AC10467"/>
    </row>
    <row r="10468" spans="2:29" s="14" customFormat="1" x14ac:dyDescent="0.25">
      <c r="B10468"/>
      <c r="C10468"/>
      <c r="D10468"/>
      <c r="E10468"/>
      <c r="F10468"/>
      <c r="G10468"/>
      <c r="H10468"/>
      <c r="I10468"/>
      <c r="J10468"/>
      <c r="K10468" s="91"/>
      <c r="L10468" s="91"/>
      <c r="M10468" s="91"/>
      <c r="R10468"/>
      <c r="S10468"/>
      <c r="T10468"/>
      <c r="U10468"/>
      <c r="V10468"/>
      <c r="W10468"/>
      <c r="X10468"/>
      <c r="Y10468"/>
      <c r="Z10468"/>
      <c r="AA10468"/>
      <c r="AB10468"/>
      <c r="AC10468"/>
    </row>
    <row r="10469" spans="2:29" s="14" customFormat="1" x14ac:dyDescent="0.25">
      <c r="B10469"/>
      <c r="C10469"/>
      <c r="D10469"/>
      <c r="E10469"/>
      <c r="F10469"/>
      <c r="G10469"/>
      <c r="H10469"/>
      <c r="I10469"/>
      <c r="J10469"/>
      <c r="K10469" s="91"/>
      <c r="L10469" s="91"/>
      <c r="M10469" s="91"/>
      <c r="R10469"/>
      <c r="S10469"/>
      <c r="T10469"/>
      <c r="U10469"/>
      <c r="V10469"/>
      <c r="W10469"/>
      <c r="X10469"/>
      <c r="Y10469"/>
      <c r="Z10469"/>
      <c r="AA10469"/>
      <c r="AB10469"/>
      <c r="AC10469"/>
    </row>
    <row r="10470" spans="2:29" s="14" customFormat="1" x14ac:dyDescent="0.25">
      <c r="B10470"/>
      <c r="C10470"/>
      <c r="D10470"/>
      <c r="E10470"/>
      <c r="F10470"/>
      <c r="G10470"/>
      <c r="H10470"/>
      <c r="I10470"/>
      <c r="J10470"/>
      <c r="K10470" s="91"/>
      <c r="L10470" s="91"/>
      <c r="M10470" s="91"/>
      <c r="R10470"/>
      <c r="S10470"/>
      <c r="T10470"/>
      <c r="U10470"/>
      <c r="V10470"/>
      <c r="W10470"/>
      <c r="X10470"/>
      <c r="Y10470"/>
      <c r="Z10470"/>
      <c r="AA10470"/>
      <c r="AB10470"/>
      <c r="AC10470"/>
    </row>
    <row r="10471" spans="2:29" s="14" customFormat="1" x14ac:dyDescent="0.25">
      <c r="B10471"/>
      <c r="C10471"/>
      <c r="D10471"/>
      <c r="E10471"/>
      <c r="F10471"/>
      <c r="G10471"/>
      <c r="H10471"/>
      <c r="I10471"/>
      <c r="J10471"/>
      <c r="K10471" s="91"/>
      <c r="L10471" s="91"/>
      <c r="M10471" s="91"/>
      <c r="R10471"/>
      <c r="S10471"/>
      <c r="T10471"/>
      <c r="U10471"/>
      <c r="V10471"/>
      <c r="W10471"/>
      <c r="X10471"/>
      <c r="Y10471"/>
      <c r="Z10471"/>
      <c r="AA10471"/>
      <c r="AB10471"/>
      <c r="AC10471"/>
    </row>
    <row r="10472" spans="2:29" s="14" customFormat="1" x14ac:dyDescent="0.25">
      <c r="B10472"/>
      <c r="C10472"/>
      <c r="D10472"/>
      <c r="E10472"/>
      <c r="F10472"/>
      <c r="G10472"/>
      <c r="H10472"/>
      <c r="I10472"/>
      <c r="J10472"/>
      <c r="K10472" s="91"/>
      <c r="L10472" s="91"/>
      <c r="M10472" s="91"/>
      <c r="R10472"/>
      <c r="S10472"/>
      <c r="T10472"/>
      <c r="U10472"/>
      <c r="V10472"/>
      <c r="W10472"/>
      <c r="X10472"/>
      <c r="Y10472"/>
      <c r="Z10472"/>
      <c r="AA10472"/>
      <c r="AB10472"/>
      <c r="AC10472"/>
    </row>
    <row r="10473" spans="2:29" s="14" customFormat="1" x14ac:dyDescent="0.25">
      <c r="B10473"/>
      <c r="C10473"/>
      <c r="D10473"/>
      <c r="E10473"/>
      <c r="F10473"/>
      <c r="G10473"/>
      <c r="H10473"/>
      <c r="I10473"/>
      <c r="J10473"/>
      <c r="K10473" s="91"/>
      <c r="L10473" s="91"/>
      <c r="M10473" s="91"/>
      <c r="R10473"/>
      <c r="S10473"/>
      <c r="T10473"/>
      <c r="U10473"/>
      <c r="V10473"/>
      <c r="W10473"/>
      <c r="X10473"/>
      <c r="Y10473"/>
      <c r="Z10473"/>
      <c r="AA10473"/>
      <c r="AB10473"/>
      <c r="AC10473"/>
    </row>
    <row r="10474" spans="2:29" s="14" customFormat="1" x14ac:dyDescent="0.25">
      <c r="B10474"/>
      <c r="C10474"/>
      <c r="D10474"/>
      <c r="E10474"/>
      <c r="F10474"/>
      <c r="G10474"/>
      <c r="H10474"/>
      <c r="I10474"/>
      <c r="J10474"/>
      <c r="K10474" s="91"/>
      <c r="L10474" s="91"/>
      <c r="M10474" s="91"/>
      <c r="R10474"/>
      <c r="S10474"/>
      <c r="T10474"/>
      <c r="U10474"/>
      <c r="V10474"/>
      <c r="W10474"/>
      <c r="X10474"/>
      <c r="Y10474"/>
      <c r="Z10474"/>
      <c r="AA10474"/>
      <c r="AB10474"/>
      <c r="AC10474"/>
    </row>
    <row r="10475" spans="2:29" s="14" customFormat="1" x14ac:dyDescent="0.25">
      <c r="B10475"/>
      <c r="C10475"/>
      <c r="D10475"/>
      <c r="E10475"/>
      <c r="F10475"/>
      <c r="G10475"/>
      <c r="H10475"/>
      <c r="I10475"/>
      <c r="J10475"/>
      <c r="K10475" s="91"/>
      <c r="L10475" s="91"/>
      <c r="M10475" s="91"/>
      <c r="R10475"/>
      <c r="S10475"/>
      <c r="T10475"/>
      <c r="U10475"/>
      <c r="V10475"/>
      <c r="W10475"/>
      <c r="X10475"/>
      <c r="Y10475"/>
      <c r="Z10475"/>
      <c r="AA10475"/>
      <c r="AB10475"/>
      <c r="AC10475"/>
    </row>
    <row r="10476" spans="2:29" s="14" customFormat="1" x14ac:dyDescent="0.25">
      <c r="B10476"/>
      <c r="C10476"/>
      <c r="D10476"/>
      <c r="E10476"/>
      <c r="F10476"/>
      <c r="G10476"/>
      <c r="H10476"/>
      <c r="I10476"/>
      <c r="J10476"/>
      <c r="K10476" s="91"/>
      <c r="L10476" s="91"/>
      <c r="M10476" s="91"/>
      <c r="R10476"/>
      <c r="S10476"/>
      <c r="T10476"/>
      <c r="U10476"/>
      <c r="V10476"/>
      <c r="W10476"/>
      <c r="X10476"/>
      <c r="Y10476"/>
      <c r="Z10476"/>
      <c r="AA10476"/>
      <c r="AB10476"/>
      <c r="AC10476"/>
    </row>
    <row r="10477" spans="2:29" s="14" customFormat="1" x14ac:dyDescent="0.25">
      <c r="B10477"/>
      <c r="C10477"/>
      <c r="D10477"/>
      <c r="E10477"/>
      <c r="F10477"/>
      <c r="G10477"/>
      <c r="H10477"/>
      <c r="I10477"/>
      <c r="J10477"/>
      <c r="K10477" s="91"/>
      <c r="L10477" s="91"/>
      <c r="M10477" s="91"/>
      <c r="R10477"/>
      <c r="S10477"/>
      <c r="T10477"/>
      <c r="U10477"/>
      <c r="V10477"/>
      <c r="W10477"/>
      <c r="X10477"/>
      <c r="Y10477"/>
      <c r="Z10477"/>
      <c r="AA10477"/>
      <c r="AB10477"/>
      <c r="AC10477"/>
    </row>
    <row r="10478" spans="2:29" s="14" customFormat="1" x14ac:dyDescent="0.25">
      <c r="B10478"/>
      <c r="C10478"/>
      <c r="D10478"/>
      <c r="E10478"/>
      <c r="F10478"/>
      <c r="G10478"/>
      <c r="H10478"/>
      <c r="I10478"/>
      <c r="J10478"/>
      <c r="K10478" s="91"/>
      <c r="L10478" s="91"/>
      <c r="M10478" s="91"/>
      <c r="R10478"/>
      <c r="S10478"/>
      <c r="T10478"/>
      <c r="U10478"/>
      <c r="V10478"/>
      <c r="W10478"/>
      <c r="X10478"/>
      <c r="Y10478"/>
      <c r="Z10478"/>
      <c r="AA10478"/>
      <c r="AB10478"/>
      <c r="AC10478"/>
    </row>
    <row r="10479" spans="2:29" s="14" customFormat="1" x14ac:dyDescent="0.25">
      <c r="B10479"/>
      <c r="C10479"/>
      <c r="D10479"/>
      <c r="E10479"/>
      <c r="F10479"/>
      <c r="G10479"/>
      <c r="H10479"/>
      <c r="I10479"/>
      <c r="J10479"/>
      <c r="K10479" s="91"/>
      <c r="L10479" s="91"/>
      <c r="M10479" s="91"/>
      <c r="R10479"/>
      <c r="S10479"/>
      <c r="T10479"/>
      <c r="U10479"/>
      <c r="V10479"/>
      <c r="W10479"/>
      <c r="X10479"/>
      <c r="Y10479"/>
      <c r="Z10479"/>
      <c r="AA10479"/>
      <c r="AB10479"/>
      <c r="AC10479"/>
    </row>
    <row r="10480" spans="2:29" s="14" customFormat="1" x14ac:dyDescent="0.25">
      <c r="B10480"/>
      <c r="C10480"/>
      <c r="D10480"/>
      <c r="E10480"/>
      <c r="F10480"/>
      <c r="G10480"/>
      <c r="H10480"/>
      <c r="I10480"/>
      <c r="J10480"/>
      <c r="K10480" s="91"/>
      <c r="L10480" s="91"/>
      <c r="M10480" s="91"/>
      <c r="R10480"/>
      <c r="S10480"/>
      <c r="T10480"/>
      <c r="U10480"/>
      <c r="V10480"/>
      <c r="W10480"/>
      <c r="X10480"/>
      <c r="Y10480"/>
      <c r="Z10480"/>
      <c r="AA10480"/>
      <c r="AB10480"/>
      <c r="AC10480"/>
    </row>
    <row r="10481" spans="2:29" s="14" customFormat="1" x14ac:dyDescent="0.25">
      <c r="B10481"/>
      <c r="C10481"/>
      <c r="D10481"/>
      <c r="E10481"/>
      <c r="F10481"/>
      <c r="G10481"/>
      <c r="H10481"/>
      <c r="I10481"/>
      <c r="J10481"/>
      <c r="K10481" s="91"/>
      <c r="L10481" s="91"/>
      <c r="M10481" s="91"/>
      <c r="R10481"/>
      <c r="S10481"/>
      <c r="T10481"/>
      <c r="U10481"/>
      <c r="V10481"/>
      <c r="W10481"/>
      <c r="X10481"/>
      <c r="Y10481"/>
      <c r="Z10481"/>
      <c r="AA10481"/>
      <c r="AB10481"/>
      <c r="AC10481"/>
    </row>
    <row r="10482" spans="2:29" s="14" customFormat="1" x14ac:dyDescent="0.25">
      <c r="B10482"/>
      <c r="C10482"/>
      <c r="D10482"/>
      <c r="E10482"/>
      <c r="F10482"/>
      <c r="G10482"/>
      <c r="H10482"/>
      <c r="I10482"/>
      <c r="J10482"/>
      <c r="K10482" s="91"/>
      <c r="L10482" s="91"/>
      <c r="M10482" s="91"/>
      <c r="R10482"/>
      <c r="S10482"/>
      <c r="T10482"/>
      <c r="U10482"/>
      <c r="V10482"/>
      <c r="W10482"/>
      <c r="X10482"/>
      <c r="Y10482"/>
      <c r="Z10482"/>
      <c r="AA10482"/>
      <c r="AB10482"/>
      <c r="AC10482"/>
    </row>
    <row r="10483" spans="2:29" s="14" customFormat="1" x14ac:dyDescent="0.25">
      <c r="B10483"/>
      <c r="C10483"/>
      <c r="D10483"/>
      <c r="E10483"/>
      <c r="F10483"/>
      <c r="G10483"/>
      <c r="H10483"/>
      <c r="I10483"/>
      <c r="J10483"/>
      <c r="K10483" s="91"/>
      <c r="L10483" s="91"/>
      <c r="M10483" s="91"/>
      <c r="R10483"/>
      <c r="S10483"/>
      <c r="T10483"/>
      <c r="U10483"/>
      <c r="V10483"/>
      <c r="W10483"/>
      <c r="X10483"/>
      <c r="Y10483"/>
      <c r="Z10483"/>
      <c r="AA10483"/>
      <c r="AB10483"/>
      <c r="AC10483"/>
    </row>
    <row r="10484" spans="2:29" s="14" customFormat="1" x14ac:dyDescent="0.25">
      <c r="B10484"/>
      <c r="C10484"/>
      <c r="D10484"/>
      <c r="E10484"/>
      <c r="F10484"/>
      <c r="G10484"/>
      <c r="H10484"/>
      <c r="I10484"/>
      <c r="J10484"/>
      <c r="K10484" s="91"/>
      <c r="L10484" s="91"/>
      <c r="M10484" s="91"/>
      <c r="R10484"/>
      <c r="S10484"/>
      <c r="T10484"/>
      <c r="U10484"/>
      <c r="V10484"/>
      <c r="W10484"/>
      <c r="X10484"/>
      <c r="Y10484"/>
      <c r="Z10484"/>
      <c r="AA10484"/>
      <c r="AB10484"/>
      <c r="AC10484"/>
    </row>
    <row r="10485" spans="2:29" s="14" customFormat="1" x14ac:dyDescent="0.25">
      <c r="B10485"/>
      <c r="C10485"/>
      <c r="D10485"/>
      <c r="E10485"/>
      <c r="F10485"/>
      <c r="G10485"/>
      <c r="H10485"/>
      <c r="I10485"/>
      <c r="J10485"/>
      <c r="K10485" s="91"/>
      <c r="L10485" s="91"/>
      <c r="M10485" s="91"/>
      <c r="R10485"/>
      <c r="S10485"/>
      <c r="T10485"/>
      <c r="U10485"/>
      <c r="V10485"/>
      <c r="W10485"/>
      <c r="X10485"/>
      <c r="Y10485"/>
      <c r="Z10485"/>
      <c r="AA10485"/>
      <c r="AB10485"/>
      <c r="AC10485"/>
    </row>
    <row r="10486" spans="2:29" s="14" customFormat="1" x14ac:dyDescent="0.25">
      <c r="B10486"/>
      <c r="C10486"/>
      <c r="D10486"/>
      <c r="E10486"/>
      <c r="F10486"/>
      <c r="G10486"/>
      <c r="H10486"/>
      <c r="I10486"/>
      <c r="J10486"/>
      <c r="K10486" s="91"/>
      <c r="L10486" s="91"/>
      <c r="M10486" s="91"/>
      <c r="R10486"/>
      <c r="S10486"/>
      <c r="T10486"/>
      <c r="U10486"/>
      <c r="V10486"/>
      <c r="W10486"/>
      <c r="X10486"/>
      <c r="Y10486"/>
      <c r="Z10486"/>
      <c r="AA10486"/>
      <c r="AB10486"/>
      <c r="AC10486"/>
    </row>
    <row r="10487" spans="2:29" s="14" customFormat="1" x14ac:dyDescent="0.25">
      <c r="B10487"/>
      <c r="C10487"/>
      <c r="D10487"/>
      <c r="E10487"/>
      <c r="F10487"/>
      <c r="G10487"/>
      <c r="H10487"/>
      <c r="I10487"/>
      <c r="J10487"/>
      <c r="K10487" s="91"/>
      <c r="L10487" s="91"/>
      <c r="M10487" s="91"/>
      <c r="R10487"/>
      <c r="S10487"/>
      <c r="T10487"/>
      <c r="U10487"/>
      <c r="V10487"/>
      <c r="W10487"/>
      <c r="X10487"/>
      <c r="Y10487"/>
      <c r="Z10487"/>
      <c r="AA10487"/>
      <c r="AB10487"/>
      <c r="AC10487"/>
    </row>
    <row r="10488" spans="2:29" s="14" customFormat="1" x14ac:dyDescent="0.25">
      <c r="B10488"/>
      <c r="C10488"/>
      <c r="D10488"/>
      <c r="E10488"/>
      <c r="F10488"/>
      <c r="G10488"/>
      <c r="H10488"/>
      <c r="I10488"/>
      <c r="J10488"/>
      <c r="K10488" s="91"/>
      <c r="L10488" s="91"/>
      <c r="M10488" s="91"/>
      <c r="R10488"/>
      <c r="S10488"/>
      <c r="T10488"/>
      <c r="U10488"/>
      <c r="V10488"/>
      <c r="W10488"/>
      <c r="X10488"/>
      <c r="Y10488"/>
      <c r="Z10488"/>
      <c r="AA10488"/>
      <c r="AB10488"/>
      <c r="AC10488"/>
    </row>
    <row r="10489" spans="2:29" s="14" customFormat="1" x14ac:dyDescent="0.25">
      <c r="B10489"/>
      <c r="C10489"/>
      <c r="D10489"/>
      <c r="E10489"/>
      <c r="F10489"/>
      <c r="G10489"/>
      <c r="H10489"/>
      <c r="I10489"/>
      <c r="J10489"/>
      <c r="K10489" s="91"/>
      <c r="L10489" s="91"/>
      <c r="M10489" s="91"/>
      <c r="R10489"/>
      <c r="S10489"/>
      <c r="T10489"/>
      <c r="U10489"/>
      <c r="V10489"/>
      <c r="W10489"/>
      <c r="X10489"/>
      <c r="Y10489"/>
      <c r="Z10489"/>
      <c r="AA10489"/>
      <c r="AB10489"/>
      <c r="AC10489"/>
    </row>
    <row r="10490" spans="2:29" s="14" customFormat="1" x14ac:dyDescent="0.25">
      <c r="B10490"/>
      <c r="C10490"/>
      <c r="D10490"/>
      <c r="E10490"/>
      <c r="F10490"/>
      <c r="G10490"/>
      <c r="H10490"/>
      <c r="I10490"/>
      <c r="J10490"/>
      <c r="K10490" s="91"/>
      <c r="L10490" s="91"/>
      <c r="M10490" s="91"/>
      <c r="R10490"/>
      <c r="S10490"/>
      <c r="T10490"/>
      <c r="U10490"/>
      <c r="V10490"/>
      <c r="W10490"/>
      <c r="X10490"/>
      <c r="Y10490"/>
      <c r="Z10490"/>
      <c r="AA10490"/>
      <c r="AB10490"/>
      <c r="AC10490"/>
    </row>
    <row r="10491" spans="2:29" s="14" customFormat="1" x14ac:dyDescent="0.25">
      <c r="B10491"/>
      <c r="C10491"/>
      <c r="D10491"/>
      <c r="E10491"/>
      <c r="F10491"/>
      <c r="G10491"/>
      <c r="H10491"/>
      <c r="I10491"/>
      <c r="J10491"/>
      <c r="K10491" s="91"/>
      <c r="L10491" s="91"/>
      <c r="M10491" s="91"/>
      <c r="R10491"/>
      <c r="S10491"/>
      <c r="T10491"/>
      <c r="U10491"/>
      <c r="V10491"/>
      <c r="W10491"/>
      <c r="X10491"/>
      <c r="Y10491"/>
      <c r="Z10491"/>
      <c r="AA10491"/>
      <c r="AB10491"/>
      <c r="AC10491"/>
    </row>
    <row r="10492" spans="2:29" s="14" customFormat="1" x14ac:dyDescent="0.25">
      <c r="B10492"/>
      <c r="C10492"/>
      <c r="D10492"/>
      <c r="E10492"/>
      <c r="F10492"/>
      <c r="G10492"/>
      <c r="H10492"/>
      <c r="I10492"/>
      <c r="J10492"/>
      <c r="K10492" s="91"/>
      <c r="L10492" s="91"/>
      <c r="M10492" s="91"/>
      <c r="R10492"/>
      <c r="S10492"/>
      <c r="T10492"/>
      <c r="U10492"/>
      <c r="V10492"/>
      <c r="W10492"/>
      <c r="X10492"/>
      <c r="Y10492"/>
      <c r="Z10492"/>
      <c r="AA10492"/>
      <c r="AB10492"/>
      <c r="AC10492"/>
    </row>
    <row r="10493" spans="2:29" s="14" customFormat="1" x14ac:dyDescent="0.25">
      <c r="B10493"/>
      <c r="C10493"/>
      <c r="D10493"/>
      <c r="E10493"/>
      <c r="F10493"/>
      <c r="G10493"/>
      <c r="H10493"/>
      <c r="I10493"/>
      <c r="J10493"/>
      <c r="K10493" s="91"/>
      <c r="L10493" s="91"/>
      <c r="M10493" s="91"/>
      <c r="R10493"/>
      <c r="S10493"/>
      <c r="T10493"/>
      <c r="U10493"/>
      <c r="V10493"/>
      <c r="W10493"/>
      <c r="X10493"/>
      <c r="Y10493"/>
      <c r="Z10493"/>
      <c r="AA10493"/>
      <c r="AB10493"/>
      <c r="AC10493"/>
    </row>
    <row r="10494" spans="2:29" s="14" customFormat="1" x14ac:dyDescent="0.25">
      <c r="B10494"/>
      <c r="C10494"/>
      <c r="D10494"/>
      <c r="E10494"/>
      <c r="F10494"/>
      <c r="G10494"/>
      <c r="H10494"/>
      <c r="I10494"/>
      <c r="J10494"/>
      <c r="K10494" s="91"/>
      <c r="L10494" s="91"/>
      <c r="M10494" s="91"/>
      <c r="R10494"/>
      <c r="S10494"/>
      <c r="T10494"/>
      <c r="U10494"/>
      <c r="V10494"/>
      <c r="W10494"/>
      <c r="X10494"/>
      <c r="Y10494"/>
      <c r="Z10494"/>
      <c r="AA10494"/>
      <c r="AB10494"/>
      <c r="AC10494"/>
    </row>
    <row r="10495" spans="2:29" s="14" customFormat="1" x14ac:dyDescent="0.25">
      <c r="B10495"/>
      <c r="C10495"/>
      <c r="D10495"/>
      <c r="E10495"/>
      <c r="F10495"/>
      <c r="G10495"/>
      <c r="H10495"/>
      <c r="I10495"/>
      <c r="J10495"/>
      <c r="K10495" s="91"/>
      <c r="L10495" s="91"/>
      <c r="M10495" s="91"/>
      <c r="R10495"/>
      <c r="S10495"/>
      <c r="T10495"/>
      <c r="U10495"/>
      <c r="V10495"/>
      <c r="W10495"/>
      <c r="X10495"/>
      <c r="Y10495"/>
      <c r="Z10495"/>
      <c r="AA10495"/>
      <c r="AB10495"/>
      <c r="AC10495"/>
    </row>
    <row r="10496" spans="2:29" s="14" customFormat="1" x14ac:dyDescent="0.25">
      <c r="B10496"/>
      <c r="C10496"/>
      <c r="D10496"/>
      <c r="E10496"/>
      <c r="F10496"/>
      <c r="G10496"/>
      <c r="H10496"/>
      <c r="I10496"/>
      <c r="J10496"/>
      <c r="K10496" s="91"/>
      <c r="L10496" s="91"/>
      <c r="M10496" s="91"/>
      <c r="R10496"/>
      <c r="S10496"/>
      <c r="T10496"/>
      <c r="U10496"/>
      <c r="V10496"/>
      <c r="W10496"/>
      <c r="X10496"/>
      <c r="Y10496"/>
      <c r="Z10496"/>
      <c r="AA10496"/>
      <c r="AB10496"/>
      <c r="AC10496"/>
    </row>
    <row r="10497" spans="2:29" s="14" customFormat="1" x14ac:dyDescent="0.25">
      <c r="B10497"/>
      <c r="C10497"/>
      <c r="D10497"/>
      <c r="E10497"/>
      <c r="F10497"/>
      <c r="G10497"/>
      <c r="H10497"/>
      <c r="I10497"/>
      <c r="J10497"/>
      <c r="K10497" s="91"/>
      <c r="L10497" s="91"/>
      <c r="M10497" s="91"/>
      <c r="R10497"/>
      <c r="S10497"/>
      <c r="T10497"/>
      <c r="U10497"/>
      <c r="V10497"/>
      <c r="W10497"/>
      <c r="X10497"/>
      <c r="Y10497"/>
      <c r="Z10497"/>
      <c r="AA10497"/>
      <c r="AB10497"/>
      <c r="AC10497"/>
    </row>
    <row r="10498" spans="2:29" s="14" customFormat="1" x14ac:dyDescent="0.25">
      <c r="B10498"/>
      <c r="C10498"/>
      <c r="D10498"/>
      <c r="E10498"/>
      <c r="F10498"/>
      <c r="G10498"/>
      <c r="H10498"/>
      <c r="I10498"/>
      <c r="J10498"/>
      <c r="K10498" s="91"/>
      <c r="L10498" s="91"/>
      <c r="M10498" s="91"/>
      <c r="R10498"/>
      <c r="S10498"/>
      <c r="T10498"/>
      <c r="U10498"/>
      <c r="V10498"/>
      <c r="W10498"/>
      <c r="X10498"/>
      <c r="Y10498"/>
      <c r="Z10498"/>
      <c r="AA10498"/>
      <c r="AB10498"/>
      <c r="AC10498"/>
    </row>
    <row r="10499" spans="2:29" s="14" customFormat="1" x14ac:dyDescent="0.25">
      <c r="B10499"/>
      <c r="C10499"/>
      <c r="D10499"/>
      <c r="E10499"/>
      <c r="F10499"/>
      <c r="G10499"/>
      <c r="H10499"/>
      <c r="I10499"/>
      <c r="J10499"/>
      <c r="K10499" s="91"/>
      <c r="L10499" s="91"/>
      <c r="M10499" s="91"/>
      <c r="R10499"/>
      <c r="S10499"/>
      <c r="T10499"/>
      <c r="U10499"/>
      <c r="V10499"/>
      <c r="W10499"/>
      <c r="X10499"/>
      <c r="Y10499"/>
      <c r="Z10499"/>
      <c r="AA10499"/>
      <c r="AB10499"/>
      <c r="AC10499"/>
    </row>
    <row r="10500" spans="2:29" s="14" customFormat="1" x14ac:dyDescent="0.25">
      <c r="B10500"/>
      <c r="C10500"/>
      <c r="D10500"/>
      <c r="E10500"/>
      <c r="F10500"/>
      <c r="G10500"/>
      <c r="H10500"/>
      <c r="I10500"/>
      <c r="J10500"/>
      <c r="K10500" s="91"/>
      <c r="L10500" s="91"/>
      <c r="M10500" s="91"/>
      <c r="R10500"/>
      <c r="S10500"/>
      <c r="T10500"/>
      <c r="U10500"/>
      <c r="V10500"/>
      <c r="W10500"/>
      <c r="X10500"/>
      <c r="Y10500"/>
      <c r="Z10500"/>
      <c r="AA10500"/>
      <c r="AB10500"/>
      <c r="AC10500"/>
    </row>
    <row r="10501" spans="2:29" s="14" customFormat="1" x14ac:dyDescent="0.25">
      <c r="B10501"/>
      <c r="C10501"/>
      <c r="D10501"/>
      <c r="E10501"/>
      <c r="F10501"/>
      <c r="G10501"/>
      <c r="H10501"/>
      <c r="I10501"/>
      <c r="J10501"/>
      <c r="K10501" s="91"/>
      <c r="L10501" s="91"/>
      <c r="M10501" s="91"/>
      <c r="R10501"/>
      <c r="S10501"/>
      <c r="T10501"/>
      <c r="U10501"/>
      <c r="V10501"/>
      <c r="W10501"/>
      <c r="X10501"/>
      <c r="Y10501"/>
      <c r="Z10501"/>
      <c r="AA10501"/>
      <c r="AB10501"/>
      <c r="AC10501"/>
    </row>
    <row r="10502" spans="2:29" s="14" customFormat="1" x14ac:dyDescent="0.25">
      <c r="B10502"/>
      <c r="C10502"/>
      <c r="D10502"/>
      <c r="E10502"/>
      <c r="F10502"/>
      <c r="G10502"/>
      <c r="H10502"/>
      <c r="I10502"/>
      <c r="J10502"/>
      <c r="K10502" s="91"/>
      <c r="L10502" s="91"/>
      <c r="M10502" s="91"/>
      <c r="R10502"/>
      <c r="S10502"/>
      <c r="T10502"/>
      <c r="U10502"/>
      <c r="V10502"/>
      <c r="W10502"/>
      <c r="X10502"/>
      <c r="Y10502"/>
      <c r="Z10502"/>
      <c r="AA10502"/>
      <c r="AB10502"/>
      <c r="AC10502"/>
    </row>
    <row r="10503" spans="2:29" s="14" customFormat="1" x14ac:dyDescent="0.25">
      <c r="B10503"/>
      <c r="C10503"/>
      <c r="D10503"/>
      <c r="E10503"/>
      <c r="F10503"/>
      <c r="G10503"/>
      <c r="H10503"/>
      <c r="I10503"/>
      <c r="J10503"/>
      <c r="K10503" s="91"/>
      <c r="L10503" s="91"/>
      <c r="M10503" s="91"/>
      <c r="R10503"/>
      <c r="S10503"/>
      <c r="T10503"/>
      <c r="U10503"/>
      <c r="V10503"/>
      <c r="W10503"/>
      <c r="X10503"/>
      <c r="Y10503"/>
      <c r="Z10503"/>
      <c r="AA10503"/>
      <c r="AB10503"/>
      <c r="AC10503"/>
    </row>
    <row r="10504" spans="2:29" s="14" customFormat="1" x14ac:dyDescent="0.25">
      <c r="B10504"/>
      <c r="C10504"/>
      <c r="D10504"/>
      <c r="E10504"/>
      <c r="F10504"/>
      <c r="G10504"/>
      <c r="H10504"/>
      <c r="I10504"/>
      <c r="J10504"/>
      <c r="K10504" s="91"/>
      <c r="L10504" s="91"/>
      <c r="M10504" s="91"/>
      <c r="R10504"/>
      <c r="S10504"/>
      <c r="T10504"/>
      <c r="U10504"/>
      <c r="V10504"/>
      <c r="W10504"/>
      <c r="X10504"/>
      <c r="Y10504"/>
      <c r="Z10504"/>
      <c r="AA10504"/>
      <c r="AB10504"/>
      <c r="AC10504"/>
    </row>
    <row r="10505" spans="2:29" s="14" customFormat="1" x14ac:dyDescent="0.25">
      <c r="B10505"/>
      <c r="C10505"/>
      <c r="D10505"/>
      <c r="E10505"/>
      <c r="F10505"/>
      <c r="G10505"/>
      <c r="H10505"/>
      <c r="I10505"/>
      <c r="J10505"/>
      <c r="K10505" s="91"/>
      <c r="L10505" s="91"/>
      <c r="M10505" s="91"/>
      <c r="R10505"/>
      <c r="S10505"/>
      <c r="T10505"/>
      <c r="U10505"/>
      <c r="V10505"/>
      <c r="W10505"/>
      <c r="X10505"/>
      <c r="Y10505"/>
      <c r="Z10505"/>
      <c r="AA10505"/>
      <c r="AB10505"/>
      <c r="AC10505"/>
    </row>
    <row r="10506" spans="2:29" s="14" customFormat="1" x14ac:dyDescent="0.25">
      <c r="B10506"/>
      <c r="C10506"/>
      <c r="D10506"/>
      <c r="E10506"/>
      <c r="F10506"/>
      <c r="G10506"/>
      <c r="H10506"/>
      <c r="I10506"/>
      <c r="J10506"/>
      <c r="K10506" s="91"/>
      <c r="L10506" s="91"/>
      <c r="M10506" s="91"/>
      <c r="R10506"/>
      <c r="S10506"/>
      <c r="T10506"/>
      <c r="U10506"/>
      <c r="V10506"/>
      <c r="W10506"/>
      <c r="X10506"/>
      <c r="Y10506"/>
      <c r="Z10506"/>
      <c r="AA10506"/>
      <c r="AB10506"/>
      <c r="AC10506"/>
    </row>
    <row r="10507" spans="2:29" s="14" customFormat="1" x14ac:dyDescent="0.25">
      <c r="B10507"/>
      <c r="C10507"/>
      <c r="D10507"/>
      <c r="E10507"/>
      <c r="F10507"/>
      <c r="G10507"/>
      <c r="H10507"/>
      <c r="I10507"/>
      <c r="J10507"/>
      <c r="K10507" s="91"/>
      <c r="L10507" s="91"/>
      <c r="M10507" s="91"/>
      <c r="R10507"/>
      <c r="S10507"/>
      <c r="T10507"/>
      <c r="U10507"/>
      <c r="V10507"/>
      <c r="W10507"/>
      <c r="X10507"/>
      <c r="Y10507"/>
      <c r="Z10507"/>
      <c r="AA10507"/>
      <c r="AB10507"/>
      <c r="AC10507"/>
    </row>
    <row r="10508" spans="2:29" s="14" customFormat="1" x14ac:dyDescent="0.25">
      <c r="B10508"/>
      <c r="C10508"/>
      <c r="D10508"/>
      <c r="E10508"/>
      <c r="F10508"/>
      <c r="G10508"/>
      <c r="H10508"/>
      <c r="I10508"/>
      <c r="J10508"/>
      <c r="K10508" s="91"/>
      <c r="L10508" s="91"/>
      <c r="M10508" s="91"/>
      <c r="R10508"/>
      <c r="S10508"/>
      <c r="T10508"/>
      <c r="U10508"/>
      <c r="V10508"/>
      <c r="W10508"/>
      <c r="X10508"/>
      <c r="Y10508"/>
      <c r="Z10508"/>
      <c r="AA10508"/>
      <c r="AB10508"/>
      <c r="AC10508"/>
    </row>
    <row r="10509" spans="2:29" s="14" customFormat="1" x14ac:dyDescent="0.25">
      <c r="B10509"/>
      <c r="C10509"/>
      <c r="D10509"/>
      <c r="E10509"/>
      <c r="F10509"/>
      <c r="G10509"/>
      <c r="H10509"/>
      <c r="I10509"/>
      <c r="J10509"/>
      <c r="K10509" s="91"/>
      <c r="L10509" s="91"/>
      <c r="M10509" s="91"/>
      <c r="R10509"/>
      <c r="S10509"/>
      <c r="T10509"/>
      <c r="U10509"/>
      <c r="V10509"/>
      <c r="W10509"/>
      <c r="X10509"/>
      <c r="Y10509"/>
      <c r="Z10509"/>
      <c r="AA10509"/>
      <c r="AB10509"/>
      <c r="AC10509"/>
    </row>
    <row r="10510" spans="2:29" s="14" customFormat="1" x14ac:dyDescent="0.25">
      <c r="B10510"/>
      <c r="C10510"/>
      <c r="D10510"/>
      <c r="E10510"/>
      <c r="F10510"/>
      <c r="G10510"/>
      <c r="H10510"/>
      <c r="I10510"/>
      <c r="J10510"/>
      <c r="K10510" s="91"/>
      <c r="L10510" s="91"/>
      <c r="M10510" s="91"/>
      <c r="R10510"/>
      <c r="S10510"/>
      <c r="T10510"/>
      <c r="U10510"/>
      <c r="V10510"/>
      <c r="W10510"/>
      <c r="X10510"/>
      <c r="Y10510"/>
      <c r="Z10510"/>
      <c r="AA10510"/>
      <c r="AB10510"/>
      <c r="AC10510"/>
    </row>
    <row r="10511" spans="2:29" s="14" customFormat="1" x14ac:dyDescent="0.25">
      <c r="B10511"/>
      <c r="C10511"/>
      <c r="D10511"/>
      <c r="E10511"/>
      <c r="F10511"/>
      <c r="G10511"/>
      <c r="H10511"/>
      <c r="I10511"/>
      <c r="J10511"/>
      <c r="K10511" s="91"/>
      <c r="L10511" s="91"/>
      <c r="M10511" s="91"/>
      <c r="R10511"/>
      <c r="S10511"/>
      <c r="T10511"/>
      <c r="U10511"/>
      <c r="V10511"/>
      <c r="W10511"/>
      <c r="X10511"/>
      <c r="Y10511"/>
      <c r="Z10511"/>
      <c r="AA10511"/>
      <c r="AB10511"/>
      <c r="AC10511"/>
    </row>
    <row r="10512" spans="2:29" s="14" customFormat="1" x14ac:dyDescent="0.25">
      <c r="B10512"/>
      <c r="C10512"/>
      <c r="D10512"/>
      <c r="E10512"/>
      <c r="F10512"/>
      <c r="G10512"/>
      <c r="H10512"/>
      <c r="I10512"/>
      <c r="J10512"/>
      <c r="K10512" s="91"/>
      <c r="L10512" s="91"/>
      <c r="M10512" s="91"/>
      <c r="R10512"/>
      <c r="S10512"/>
      <c r="T10512"/>
      <c r="U10512"/>
      <c r="V10512"/>
      <c r="W10512"/>
      <c r="X10512"/>
      <c r="Y10512"/>
      <c r="Z10512"/>
      <c r="AA10512"/>
      <c r="AB10512"/>
      <c r="AC10512"/>
    </row>
    <row r="10513" spans="2:29" s="14" customFormat="1" x14ac:dyDescent="0.25">
      <c r="B10513"/>
      <c r="C10513"/>
      <c r="D10513"/>
      <c r="E10513"/>
      <c r="F10513"/>
      <c r="G10513"/>
      <c r="H10513"/>
      <c r="I10513"/>
      <c r="J10513"/>
      <c r="K10513" s="91"/>
      <c r="L10513" s="91"/>
      <c r="M10513" s="91"/>
      <c r="R10513"/>
      <c r="S10513"/>
      <c r="T10513"/>
      <c r="U10513"/>
      <c r="V10513"/>
      <c r="W10513"/>
      <c r="X10513"/>
      <c r="Y10513"/>
      <c r="Z10513"/>
      <c r="AA10513"/>
      <c r="AB10513"/>
      <c r="AC10513"/>
    </row>
    <row r="10514" spans="2:29" s="14" customFormat="1" x14ac:dyDescent="0.25">
      <c r="B10514"/>
      <c r="C10514"/>
      <c r="D10514"/>
      <c r="E10514"/>
      <c r="F10514"/>
      <c r="G10514"/>
      <c r="H10514"/>
      <c r="I10514"/>
      <c r="J10514"/>
      <c r="K10514" s="91"/>
      <c r="L10514" s="91"/>
      <c r="M10514" s="91"/>
      <c r="R10514"/>
      <c r="S10514"/>
      <c r="T10514"/>
      <c r="U10514"/>
      <c r="V10514"/>
      <c r="W10514"/>
      <c r="X10514"/>
      <c r="Y10514"/>
      <c r="Z10514"/>
      <c r="AA10514"/>
      <c r="AB10514"/>
      <c r="AC10514"/>
    </row>
    <row r="10515" spans="2:29" s="14" customFormat="1" x14ac:dyDescent="0.25">
      <c r="B10515"/>
      <c r="C10515"/>
      <c r="D10515"/>
      <c r="E10515"/>
      <c r="F10515"/>
      <c r="G10515"/>
      <c r="H10515"/>
      <c r="I10515"/>
      <c r="J10515"/>
      <c r="K10515" s="91"/>
      <c r="L10515" s="91"/>
      <c r="M10515" s="91"/>
      <c r="R10515"/>
      <c r="S10515"/>
      <c r="T10515"/>
      <c r="U10515"/>
      <c r="V10515"/>
      <c r="W10515"/>
      <c r="X10515"/>
      <c r="Y10515"/>
      <c r="Z10515"/>
      <c r="AA10515"/>
      <c r="AB10515"/>
      <c r="AC10515"/>
    </row>
    <row r="10516" spans="2:29" s="14" customFormat="1" x14ac:dyDescent="0.25">
      <c r="B10516"/>
      <c r="C10516"/>
      <c r="D10516"/>
      <c r="E10516"/>
      <c r="F10516"/>
      <c r="G10516"/>
      <c r="H10516"/>
      <c r="I10516"/>
      <c r="J10516"/>
      <c r="K10516" s="91"/>
      <c r="L10516" s="91"/>
      <c r="M10516" s="91"/>
      <c r="R10516"/>
      <c r="S10516"/>
      <c r="T10516"/>
      <c r="U10516"/>
      <c r="V10516"/>
      <c r="W10516"/>
      <c r="X10516"/>
      <c r="Y10516"/>
      <c r="Z10516"/>
      <c r="AA10516"/>
      <c r="AB10516"/>
      <c r="AC10516"/>
    </row>
    <row r="10517" spans="2:29" s="14" customFormat="1" x14ac:dyDescent="0.25">
      <c r="B10517"/>
      <c r="C10517"/>
      <c r="D10517"/>
      <c r="E10517"/>
      <c r="F10517"/>
      <c r="G10517"/>
      <c r="H10517"/>
      <c r="I10517"/>
      <c r="J10517"/>
      <c r="K10517" s="91"/>
      <c r="L10517" s="91"/>
      <c r="M10517" s="91"/>
      <c r="R10517"/>
      <c r="S10517"/>
      <c r="T10517"/>
      <c r="U10517"/>
      <c r="V10517"/>
      <c r="W10517"/>
      <c r="X10517"/>
      <c r="Y10517"/>
      <c r="Z10517"/>
      <c r="AA10517"/>
      <c r="AB10517"/>
      <c r="AC10517"/>
    </row>
    <row r="10518" spans="2:29" s="14" customFormat="1" x14ac:dyDescent="0.25">
      <c r="B10518"/>
      <c r="C10518"/>
      <c r="D10518"/>
      <c r="E10518"/>
      <c r="F10518"/>
      <c r="G10518"/>
      <c r="H10518"/>
      <c r="I10518"/>
      <c r="J10518"/>
      <c r="K10518" s="91"/>
      <c r="L10518" s="91"/>
      <c r="M10518" s="91"/>
      <c r="R10518"/>
      <c r="S10518"/>
      <c r="T10518"/>
      <c r="U10518"/>
      <c r="V10518"/>
      <c r="W10518"/>
      <c r="X10518"/>
      <c r="Y10518"/>
      <c r="Z10518"/>
      <c r="AA10518"/>
      <c r="AB10518"/>
      <c r="AC10518"/>
    </row>
    <row r="10519" spans="2:29" s="14" customFormat="1" x14ac:dyDescent="0.25">
      <c r="B10519"/>
      <c r="C10519"/>
      <c r="D10519"/>
      <c r="E10519"/>
      <c r="F10519"/>
      <c r="G10519"/>
      <c r="H10519"/>
      <c r="I10519"/>
      <c r="J10519"/>
      <c r="K10519" s="91"/>
      <c r="L10519" s="91"/>
      <c r="M10519" s="91"/>
      <c r="R10519"/>
      <c r="S10519"/>
      <c r="T10519"/>
      <c r="U10519"/>
      <c r="V10519"/>
      <c r="W10519"/>
      <c r="X10519"/>
      <c r="Y10519"/>
      <c r="Z10519"/>
      <c r="AA10519"/>
      <c r="AB10519"/>
      <c r="AC10519"/>
    </row>
    <row r="10520" spans="2:29" s="14" customFormat="1" x14ac:dyDescent="0.25">
      <c r="B10520"/>
      <c r="C10520"/>
      <c r="D10520"/>
      <c r="E10520"/>
      <c r="F10520"/>
      <c r="G10520"/>
      <c r="H10520"/>
      <c r="I10520"/>
      <c r="J10520"/>
      <c r="K10520" s="91"/>
      <c r="L10520" s="91"/>
      <c r="M10520" s="91"/>
      <c r="R10520"/>
      <c r="S10520"/>
      <c r="T10520"/>
      <c r="U10520"/>
      <c r="V10520"/>
      <c r="W10520"/>
      <c r="X10520"/>
      <c r="Y10520"/>
      <c r="Z10520"/>
      <c r="AA10520"/>
      <c r="AB10520"/>
      <c r="AC10520"/>
    </row>
    <row r="10521" spans="2:29" s="14" customFormat="1" x14ac:dyDescent="0.25">
      <c r="B10521"/>
      <c r="C10521"/>
      <c r="D10521"/>
      <c r="E10521"/>
      <c r="F10521"/>
      <c r="G10521"/>
      <c r="H10521"/>
      <c r="I10521"/>
      <c r="J10521"/>
      <c r="K10521" s="91"/>
      <c r="L10521" s="91"/>
      <c r="M10521" s="91"/>
      <c r="R10521"/>
      <c r="S10521"/>
      <c r="T10521"/>
      <c r="U10521"/>
      <c r="V10521"/>
      <c r="W10521"/>
      <c r="X10521"/>
      <c r="Y10521"/>
      <c r="Z10521"/>
      <c r="AA10521"/>
      <c r="AB10521"/>
      <c r="AC10521"/>
    </row>
    <row r="10522" spans="2:29" s="14" customFormat="1" x14ac:dyDescent="0.25">
      <c r="B10522"/>
      <c r="C10522"/>
      <c r="D10522"/>
      <c r="E10522"/>
      <c r="F10522"/>
      <c r="G10522"/>
      <c r="H10522"/>
      <c r="I10522"/>
      <c r="J10522"/>
      <c r="K10522" s="91"/>
      <c r="L10522" s="91"/>
      <c r="M10522" s="91"/>
      <c r="R10522"/>
      <c r="S10522"/>
      <c r="T10522"/>
      <c r="U10522"/>
      <c r="V10522"/>
      <c r="W10522"/>
      <c r="X10522"/>
      <c r="Y10522"/>
      <c r="Z10522"/>
      <c r="AA10522"/>
      <c r="AB10522"/>
      <c r="AC10522"/>
    </row>
    <row r="10523" spans="2:29" s="14" customFormat="1" x14ac:dyDescent="0.25">
      <c r="B10523"/>
      <c r="C10523"/>
      <c r="D10523"/>
      <c r="E10523"/>
      <c r="F10523"/>
      <c r="G10523"/>
      <c r="H10523"/>
      <c r="I10523"/>
      <c r="J10523"/>
      <c r="K10523" s="91"/>
      <c r="L10523" s="91"/>
      <c r="M10523" s="91"/>
      <c r="R10523"/>
      <c r="S10523"/>
      <c r="T10523"/>
      <c r="U10523"/>
      <c r="V10523"/>
      <c r="W10523"/>
      <c r="X10523"/>
      <c r="Y10523"/>
      <c r="Z10523"/>
      <c r="AA10523"/>
      <c r="AB10523"/>
      <c r="AC10523"/>
    </row>
    <row r="10524" spans="2:29" s="14" customFormat="1" x14ac:dyDescent="0.25">
      <c r="B10524"/>
      <c r="C10524"/>
      <c r="D10524"/>
      <c r="E10524"/>
      <c r="F10524"/>
      <c r="G10524"/>
      <c r="H10524"/>
      <c r="I10524"/>
      <c r="J10524"/>
      <c r="K10524" s="91"/>
      <c r="L10524" s="91"/>
      <c r="M10524" s="91"/>
      <c r="R10524"/>
      <c r="S10524"/>
      <c r="T10524"/>
      <c r="U10524"/>
      <c r="V10524"/>
      <c r="W10524"/>
      <c r="X10524"/>
      <c r="Y10524"/>
      <c r="Z10524"/>
      <c r="AA10524"/>
      <c r="AB10524"/>
      <c r="AC10524"/>
    </row>
    <row r="10525" spans="2:29" s="14" customFormat="1" x14ac:dyDescent="0.25">
      <c r="B10525"/>
      <c r="C10525"/>
      <c r="D10525"/>
      <c r="E10525"/>
      <c r="F10525"/>
      <c r="G10525"/>
      <c r="H10525"/>
      <c r="I10525"/>
      <c r="J10525"/>
      <c r="K10525" s="91"/>
      <c r="L10525" s="91"/>
      <c r="M10525" s="91"/>
      <c r="R10525"/>
      <c r="S10525"/>
      <c r="T10525"/>
      <c r="U10525"/>
      <c r="V10525"/>
      <c r="W10525"/>
      <c r="X10525"/>
      <c r="Y10525"/>
      <c r="Z10525"/>
      <c r="AA10525"/>
      <c r="AB10525"/>
      <c r="AC10525"/>
    </row>
    <row r="10526" spans="2:29" s="14" customFormat="1" x14ac:dyDescent="0.25">
      <c r="B10526"/>
      <c r="C10526"/>
      <c r="D10526"/>
      <c r="E10526"/>
      <c r="F10526"/>
      <c r="G10526"/>
      <c r="H10526"/>
      <c r="I10526"/>
      <c r="J10526"/>
      <c r="K10526" s="91"/>
      <c r="L10526" s="91"/>
      <c r="M10526" s="91"/>
      <c r="R10526"/>
      <c r="S10526"/>
      <c r="T10526"/>
      <c r="U10526"/>
      <c r="V10526"/>
      <c r="W10526"/>
      <c r="X10526"/>
      <c r="Y10526"/>
      <c r="Z10526"/>
      <c r="AA10526"/>
      <c r="AB10526"/>
      <c r="AC10526"/>
    </row>
    <row r="10527" spans="2:29" s="14" customFormat="1" x14ac:dyDescent="0.25">
      <c r="B10527"/>
      <c r="C10527"/>
      <c r="D10527"/>
      <c r="E10527"/>
      <c r="F10527"/>
      <c r="G10527"/>
      <c r="H10527"/>
      <c r="I10527"/>
      <c r="J10527"/>
      <c r="K10527" s="91"/>
      <c r="L10527" s="91"/>
      <c r="M10527" s="91"/>
      <c r="R10527"/>
      <c r="S10527"/>
      <c r="T10527"/>
      <c r="U10527"/>
      <c r="V10527"/>
      <c r="W10527"/>
      <c r="X10527"/>
      <c r="Y10527"/>
      <c r="Z10527"/>
      <c r="AA10527"/>
      <c r="AB10527"/>
      <c r="AC10527"/>
    </row>
    <row r="10528" spans="2:29" s="14" customFormat="1" x14ac:dyDescent="0.25">
      <c r="B10528"/>
      <c r="C10528"/>
      <c r="D10528"/>
      <c r="E10528"/>
      <c r="F10528"/>
      <c r="G10528"/>
      <c r="H10528"/>
      <c r="I10528"/>
      <c r="J10528"/>
      <c r="K10528" s="91"/>
      <c r="L10528" s="91"/>
      <c r="M10528" s="91"/>
      <c r="R10528"/>
      <c r="S10528"/>
      <c r="T10528"/>
      <c r="U10528"/>
      <c r="V10528"/>
      <c r="W10528"/>
      <c r="X10528"/>
      <c r="Y10528"/>
      <c r="Z10528"/>
      <c r="AA10528"/>
      <c r="AB10528"/>
      <c r="AC10528"/>
    </row>
    <row r="10529" spans="2:29" s="14" customFormat="1" x14ac:dyDescent="0.25">
      <c r="B10529"/>
      <c r="C10529"/>
      <c r="D10529"/>
      <c r="E10529"/>
      <c r="F10529"/>
      <c r="G10529"/>
      <c r="H10529"/>
      <c r="I10529"/>
      <c r="J10529"/>
      <c r="K10529" s="91"/>
      <c r="L10529" s="91"/>
      <c r="M10529" s="91"/>
      <c r="R10529"/>
      <c r="S10529"/>
      <c r="T10529"/>
      <c r="U10529"/>
      <c r="V10529"/>
      <c r="W10529"/>
      <c r="X10529"/>
      <c r="Y10529"/>
      <c r="Z10529"/>
      <c r="AA10529"/>
      <c r="AB10529"/>
      <c r="AC10529"/>
    </row>
    <row r="10530" spans="2:29" s="14" customFormat="1" x14ac:dyDescent="0.25">
      <c r="B10530"/>
      <c r="C10530"/>
      <c r="D10530"/>
      <c r="E10530"/>
      <c r="F10530"/>
      <c r="G10530"/>
      <c r="H10530"/>
      <c r="I10530"/>
      <c r="J10530"/>
      <c r="K10530" s="91"/>
      <c r="L10530" s="91"/>
      <c r="M10530" s="91"/>
      <c r="R10530"/>
      <c r="S10530"/>
      <c r="T10530"/>
      <c r="U10530"/>
      <c r="V10530"/>
      <c r="W10530"/>
      <c r="X10530"/>
      <c r="Y10530"/>
      <c r="Z10530"/>
      <c r="AA10530"/>
      <c r="AB10530"/>
      <c r="AC10530"/>
    </row>
    <row r="10531" spans="2:29" s="14" customFormat="1" x14ac:dyDescent="0.25">
      <c r="B10531"/>
      <c r="C10531"/>
      <c r="D10531"/>
      <c r="E10531"/>
      <c r="F10531"/>
      <c r="G10531"/>
      <c r="H10531"/>
      <c r="I10531"/>
      <c r="J10531"/>
      <c r="K10531" s="91"/>
      <c r="L10531" s="91"/>
      <c r="M10531" s="91"/>
      <c r="R10531"/>
      <c r="S10531"/>
      <c r="T10531"/>
      <c r="U10531"/>
      <c r="V10531"/>
      <c r="W10531"/>
      <c r="X10531"/>
      <c r="Y10531"/>
      <c r="Z10531"/>
      <c r="AA10531"/>
      <c r="AB10531"/>
      <c r="AC10531"/>
    </row>
    <row r="10532" spans="2:29" s="14" customFormat="1" x14ac:dyDescent="0.25">
      <c r="B10532"/>
      <c r="C10532"/>
      <c r="D10532"/>
      <c r="E10532"/>
      <c r="F10532"/>
      <c r="G10532"/>
      <c r="H10532"/>
      <c r="I10532"/>
      <c r="J10532"/>
      <c r="K10532" s="91"/>
      <c r="L10532" s="91"/>
      <c r="M10532" s="91"/>
      <c r="R10532"/>
      <c r="S10532"/>
      <c r="T10532"/>
      <c r="U10532"/>
      <c r="V10532"/>
      <c r="W10532"/>
      <c r="X10532"/>
      <c r="Y10532"/>
      <c r="Z10532"/>
      <c r="AA10532"/>
      <c r="AB10532"/>
      <c r="AC10532"/>
    </row>
    <row r="10533" spans="2:29" s="14" customFormat="1" x14ac:dyDescent="0.25">
      <c r="B10533"/>
      <c r="C10533"/>
      <c r="D10533"/>
      <c r="E10533"/>
      <c r="F10533"/>
      <c r="G10533"/>
      <c r="H10533"/>
      <c r="I10533"/>
      <c r="J10533"/>
      <c r="K10533" s="91"/>
      <c r="L10533" s="91"/>
      <c r="M10533" s="91"/>
      <c r="R10533"/>
      <c r="S10533"/>
      <c r="T10533"/>
      <c r="U10533"/>
      <c r="V10533"/>
      <c r="W10533"/>
      <c r="X10533"/>
      <c r="Y10533"/>
      <c r="Z10533"/>
      <c r="AA10533"/>
      <c r="AB10533"/>
      <c r="AC10533"/>
    </row>
    <row r="10534" spans="2:29" s="14" customFormat="1" x14ac:dyDescent="0.25">
      <c r="B10534"/>
      <c r="C10534"/>
      <c r="D10534"/>
      <c r="E10534"/>
      <c r="F10534"/>
      <c r="G10534"/>
      <c r="H10534"/>
      <c r="I10534"/>
      <c r="J10534"/>
      <c r="K10534" s="91"/>
      <c r="L10534" s="91"/>
      <c r="M10534" s="91"/>
      <c r="R10534"/>
      <c r="S10534"/>
      <c r="T10534"/>
      <c r="U10534"/>
      <c r="V10534"/>
      <c r="W10534"/>
      <c r="X10534"/>
      <c r="Y10534"/>
      <c r="Z10534"/>
      <c r="AA10534"/>
      <c r="AB10534"/>
      <c r="AC10534"/>
    </row>
    <row r="10535" spans="2:29" s="14" customFormat="1" x14ac:dyDescent="0.25">
      <c r="B10535"/>
      <c r="C10535"/>
      <c r="D10535"/>
      <c r="E10535"/>
      <c r="F10535"/>
      <c r="G10535"/>
      <c r="H10535"/>
      <c r="I10535"/>
      <c r="J10535"/>
      <c r="K10535" s="91"/>
      <c r="L10535" s="91"/>
      <c r="M10535" s="91"/>
      <c r="R10535"/>
      <c r="S10535"/>
      <c r="T10535"/>
      <c r="U10535"/>
      <c r="V10535"/>
      <c r="W10535"/>
      <c r="X10535"/>
      <c r="Y10535"/>
      <c r="Z10535"/>
      <c r="AA10535"/>
      <c r="AB10535"/>
      <c r="AC10535"/>
    </row>
    <row r="10536" spans="2:29" s="14" customFormat="1" x14ac:dyDescent="0.25">
      <c r="B10536"/>
      <c r="C10536"/>
      <c r="D10536"/>
      <c r="E10536"/>
      <c r="F10536"/>
      <c r="G10536"/>
      <c r="H10536"/>
      <c r="I10536"/>
      <c r="J10536"/>
      <c r="K10536" s="91"/>
      <c r="L10536" s="91"/>
      <c r="M10536" s="91"/>
      <c r="R10536"/>
      <c r="S10536"/>
      <c r="T10536"/>
      <c r="U10536"/>
      <c r="V10536"/>
      <c r="W10536"/>
      <c r="X10536"/>
      <c r="Y10536"/>
      <c r="Z10536"/>
      <c r="AA10536"/>
      <c r="AB10536"/>
      <c r="AC10536"/>
    </row>
    <row r="10537" spans="2:29" s="14" customFormat="1" x14ac:dyDescent="0.25">
      <c r="B10537"/>
      <c r="C10537"/>
      <c r="D10537"/>
      <c r="E10537"/>
      <c r="F10537"/>
      <c r="G10537"/>
      <c r="H10537"/>
      <c r="I10537"/>
      <c r="J10537"/>
      <c r="K10537" s="91"/>
      <c r="L10537" s="91"/>
      <c r="M10537" s="91"/>
      <c r="R10537"/>
      <c r="S10537"/>
      <c r="T10537"/>
      <c r="U10537"/>
      <c r="V10537"/>
      <c r="W10537"/>
      <c r="X10537"/>
      <c r="Y10537"/>
      <c r="Z10537"/>
      <c r="AA10537"/>
      <c r="AB10537"/>
      <c r="AC10537"/>
    </row>
    <row r="10538" spans="2:29" s="14" customFormat="1" x14ac:dyDescent="0.25">
      <c r="B10538"/>
      <c r="C10538"/>
      <c r="D10538"/>
      <c r="E10538"/>
      <c r="F10538"/>
      <c r="G10538"/>
      <c r="H10538"/>
      <c r="I10538"/>
      <c r="J10538"/>
      <c r="K10538" s="91"/>
      <c r="L10538" s="91"/>
      <c r="M10538" s="91"/>
      <c r="R10538"/>
      <c r="S10538"/>
      <c r="T10538"/>
      <c r="U10538"/>
      <c r="V10538"/>
      <c r="W10538"/>
      <c r="X10538"/>
      <c r="Y10538"/>
      <c r="Z10538"/>
      <c r="AA10538"/>
      <c r="AB10538"/>
      <c r="AC10538"/>
    </row>
    <row r="10539" spans="2:29" s="14" customFormat="1" x14ac:dyDescent="0.25">
      <c r="B10539"/>
      <c r="C10539"/>
      <c r="D10539"/>
      <c r="E10539"/>
      <c r="F10539"/>
      <c r="G10539"/>
      <c r="H10539"/>
      <c r="I10539"/>
      <c r="J10539"/>
      <c r="K10539" s="91"/>
      <c r="L10539" s="91"/>
      <c r="M10539" s="91"/>
      <c r="R10539"/>
      <c r="S10539"/>
      <c r="T10539"/>
      <c r="U10539"/>
      <c r="V10539"/>
      <c r="W10539"/>
      <c r="X10539"/>
      <c r="Y10539"/>
      <c r="Z10539"/>
      <c r="AA10539"/>
      <c r="AB10539"/>
      <c r="AC10539"/>
    </row>
    <row r="10540" spans="2:29" s="14" customFormat="1" x14ac:dyDescent="0.25">
      <c r="B10540"/>
      <c r="C10540"/>
      <c r="D10540"/>
      <c r="E10540"/>
      <c r="F10540"/>
      <c r="G10540"/>
      <c r="H10540"/>
      <c r="I10540"/>
      <c r="J10540"/>
      <c r="K10540" s="91"/>
      <c r="L10540" s="91"/>
      <c r="M10540" s="91"/>
      <c r="R10540"/>
      <c r="S10540"/>
      <c r="T10540"/>
      <c r="U10540"/>
      <c r="V10540"/>
      <c r="W10540"/>
      <c r="X10540"/>
      <c r="Y10540"/>
      <c r="Z10540"/>
      <c r="AA10540"/>
      <c r="AB10540"/>
      <c r="AC10540"/>
    </row>
    <row r="10541" spans="2:29" s="14" customFormat="1" x14ac:dyDescent="0.25">
      <c r="B10541"/>
      <c r="C10541"/>
      <c r="D10541"/>
      <c r="E10541"/>
      <c r="F10541"/>
      <c r="G10541"/>
      <c r="H10541"/>
      <c r="I10541"/>
      <c r="J10541"/>
      <c r="K10541" s="91"/>
      <c r="L10541" s="91"/>
      <c r="M10541" s="91"/>
      <c r="R10541"/>
      <c r="S10541"/>
      <c r="T10541"/>
      <c r="U10541"/>
      <c r="V10541"/>
      <c r="W10541"/>
      <c r="X10541"/>
      <c r="Y10541"/>
      <c r="Z10541"/>
      <c r="AA10541"/>
      <c r="AB10541"/>
      <c r="AC10541"/>
    </row>
    <row r="10542" spans="2:29" s="14" customFormat="1" x14ac:dyDescent="0.25">
      <c r="B10542"/>
      <c r="C10542"/>
      <c r="D10542"/>
      <c r="E10542"/>
      <c r="F10542"/>
      <c r="G10542"/>
      <c r="H10542"/>
      <c r="I10542"/>
      <c r="J10542"/>
      <c r="K10542" s="91"/>
      <c r="L10542" s="91"/>
      <c r="M10542" s="91"/>
      <c r="R10542"/>
      <c r="S10542"/>
      <c r="T10542"/>
      <c r="U10542"/>
      <c r="V10542"/>
      <c r="W10542"/>
      <c r="X10542"/>
      <c r="Y10542"/>
      <c r="Z10542"/>
      <c r="AA10542"/>
      <c r="AB10542"/>
      <c r="AC10542"/>
    </row>
    <row r="10543" spans="2:29" s="14" customFormat="1" x14ac:dyDescent="0.25">
      <c r="B10543"/>
      <c r="C10543"/>
      <c r="D10543"/>
      <c r="E10543"/>
      <c r="F10543"/>
      <c r="G10543"/>
      <c r="H10543"/>
      <c r="I10543"/>
      <c r="J10543"/>
      <c r="K10543" s="91"/>
      <c r="L10543" s="91"/>
      <c r="M10543" s="91"/>
      <c r="R10543"/>
      <c r="S10543"/>
      <c r="T10543"/>
      <c r="U10543"/>
      <c r="V10543"/>
      <c r="W10543"/>
      <c r="X10543"/>
      <c r="Y10543"/>
      <c r="Z10543"/>
      <c r="AA10543"/>
      <c r="AB10543"/>
      <c r="AC10543"/>
    </row>
    <row r="10544" spans="2:29" s="14" customFormat="1" x14ac:dyDescent="0.25">
      <c r="B10544"/>
      <c r="C10544"/>
      <c r="D10544"/>
      <c r="E10544"/>
      <c r="F10544"/>
      <c r="G10544"/>
      <c r="H10544"/>
      <c r="I10544"/>
      <c r="J10544"/>
      <c r="K10544" s="91"/>
      <c r="L10544" s="91"/>
      <c r="M10544" s="91"/>
      <c r="R10544"/>
      <c r="S10544"/>
      <c r="T10544"/>
      <c r="U10544"/>
      <c r="V10544"/>
      <c r="W10544"/>
      <c r="X10544"/>
      <c r="Y10544"/>
      <c r="Z10544"/>
      <c r="AA10544"/>
      <c r="AB10544"/>
      <c r="AC10544"/>
    </row>
    <row r="10545" spans="2:29" s="14" customFormat="1" x14ac:dyDescent="0.25">
      <c r="B10545"/>
      <c r="C10545"/>
      <c r="D10545"/>
      <c r="E10545"/>
      <c r="F10545"/>
      <c r="G10545"/>
      <c r="H10545"/>
      <c r="I10545"/>
      <c r="J10545"/>
      <c r="K10545" s="91"/>
      <c r="L10545" s="91"/>
      <c r="M10545" s="91"/>
      <c r="R10545"/>
      <c r="S10545"/>
      <c r="T10545"/>
      <c r="U10545"/>
      <c r="V10545"/>
      <c r="W10545"/>
      <c r="X10545"/>
      <c r="Y10545"/>
      <c r="Z10545"/>
      <c r="AA10545"/>
      <c r="AB10545"/>
      <c r="AC10545"/>
    </row>
    <row r="10546" spans="2:29" s="14" customFormat="1" x14ac:dyDescent="0.25">
      <c r="B10546"/>
      <c r="C10546"/>
      <c r="D10546"/>
      <c r="E10546"/>
      <c r="F10546"/>
      <c r="G10546"/>
      <c r="H10546"/>
      <c r="I10546"/>
      <c r="J10546"/>
      <c r="K10546" s="91"/>
      <c r="L10546" s="91"/>
      <c r="M10546" s="91"/>
      <c r="R10546"/>
      <c r="S10546"/>
      <c r="T10546"/>
      <c r="U10546"/>
      <c r="V10546"/>
      <c r="W10546"/>
      <c r="X10546"/>
      <c r="Y10546"/>
      <c r="Z10546"/>
      <c r="AA10546"/>
      <c r="AB10546"/>
      <c r="AC10546"/>
    </row>
    <row r="10547" spans="2:29" s="14" customFormat="1" x14ac:dyDescent="0.25">
      <c r="B10547"/>
      <c r="C10547"/>
      <c r="D10547"/>
      <c r="E10547"/>
      <c r="F10547"/>
      <c r="G10547"/>
      <c r="H10547"/>
      <c r="I10547"/>
      <c r="J10547"/>
      <c r="K10547" s="91"/>
      <c r="L10547" s="91"/>
      <c r="M10547" s="91"/>
      <c r="R10547"/>
      <c r="S10547"/>
      <c r="T10547"/>
      <c r="U10547"/>
      <c r="V10547"/>
      <c r="W10547"/>
      <c r="X10547"/>
      <c r="Y10547"/>
      <c r="Z10547"/>
      <c r="AA10547"/>
      <c r="AB10547"/>
      <c r="AC10547"/>
    </row>
    <row r="10548" spans="2:29" s="14" customFormat="1" x14ac:dyDescent="0.25">
      <c r="B10548"/>
      <c r="C10548"/>
      <c r="D10548"/>
      <c r="E10548"/>
      <c r="F10548"/>
      <c r="G10548"/>
      <c r="H10548"/>
      <c r="I10548"/>
      <c r="J10548"/>
      <c r="K10548" s="91"/>
      <c r="L10548" s="91"/>
      <c r="M10548" s="91"/>
      <c r="R10548"/>
      <c r="S10548"/>
      <c r="T10548"/>
      <c r="U10548"/>
      <c r="V10548"/>
      <c r="W10548"/>
      <c r="X10548"/>
      <c r="Y10548"/>
      <c r="Z10548"/>
      <c r="AA10548"/>
      <c r="AB10548"/>
      <c r="AC10548"/>
    </row>
    <row r="10549" spans="2:29" s="14" customFormat="1" x14ac:dyDescent="0.25">
      <c r="B10549"/>
      <c r="C10549"/>
      <c r="D10549"/>
      <c r="E10549"/>
      <c r="F10549"/>
      <c r="G10549"/>
      <c r="H10549"/>
      <c r="I10549"/>
      <c r="J10549"/>
      <c r="K10549" s="91"/>
      <c r="L10549" s="91"/>
      <c r="M10549" s="91"/>
      <c r="R10549"/>
      <c r="S10549"/>
      <c r="T10549"/>
      <c r="U10549"/>
      <c r="V10549"/>
      <c r="W10549"/>
      <c r="X10549"/>
      <c r="Y10549"/>
      <c r="Z10549"/>
      <c r="AA10549"/>
      <c r="AB10549"/>
      <c r="AC10549"/>
    </row>
    <row r="10550" spans="2:29" s="14" customFormat="1" x14ac:dyDescent="0.25">
      <c r="B10550"/>
      <c r="C10550"/>
      <c r="D10550"/>
      <c r="E10550"/>
      <c r="F10550"/>
      <c r="G10550"/>
      <c r="H10550"/>
      <c r="I10550"/>
      <c r="J10550"/>
      <c r="K10550" s="91"/>
      <c r="L10550" s="91"/>
      <c r="M10550" s="91"/>
      <c r="R10550"/>
      <c r="S10550"/>
      <c r="T10550"/>
      <c r="U10550"/>
      <c r="V10550"/>
      <c r="W10550"/>
      <c r="X10550"/>
      <c r="Y10550"/>
      <c r="Z10550"/>
      <c r="AA10550"/>
      <c r="AB10550"/>
      <c r="AC10550"/>
    </row>
    <row r="10551" spans="2:29" s="14" customFormat="1" x14ac:dyDescent="0.25">
      <c r="B10551"/>
      <c r="C10551"/>
      <c r="D10551"/>
      <c r="E10551"/>
      <c r="F10551"/>
      <c r="G10551"/>
      <c r="H10551"/>
      <c r="I10551"/>
      <c r="J10551"/>
      <c r="K10551" s="91"/>
      <c r="L10551" s="91"/>
      <c r="M10551" s="91"/>
      <c r="R10551"/>
      <c r="S10551"/>
      <c r="T10551"/>
      <c r="U10551"/>
      <c r="V10551"/>
      <c r="W10551"/>
      <c r="X10551"/>
      <c r="Y10551"/>
      <c r="Z10551"/>
      <c r="AA10551"/>
      <c r="AB10551"/>
      <c r="AC10551"/>
    </row>
    <row r="10552" spans="2:29" s="14" customFormat="1" x14ac:dyDescent="0.25">
      <c r="B10552"/>
      <c r="C10552"/>
      <c r="D10552"/>
      <c r="E10552"/>
      <c r="F10552"/>
      <c r="G10552"/>
      <c r="H10552"/>
      <c r="I10552"/>
      <c r="J10552"/>
      <c r="K10552" s="91"/>
      <c r="L10552" s="91"/>
      <c r="M10552" s="91"/>
      <c r="R10552"/>
      <c r="S10552"/>
      <c r="T10552"/>
      <c r="U10552"/>
      <c r="V10552"/>
      <c r="W10552"/>
      <c r="X10552"/>
      <c r="Y10552"/>
      <c r="Z10552"/>
      <c r="AA10552"/>
      <c r="AB10552"/>
      <c r="AC10552"/>
    </row>
    <row r="10553" spans="2:29" s="14" customFormat="1" x14ac:dyDescent="0.25">
      <c r="B10553"/>
      <c r="C10553"/>
      <c r="D10553"/>
      <c r="E10553"/>
      <c r="F10553"/>
      <c r="G10553"/>
      <c r="H10553"/>
      <c r="I10553"/>
      <c r="J10553"/>
      <c r="K10553" s="91"/>
      <c r="L10553" s="91"/>
      <c r="M10553" s="91"/>
      <c r="R10553"/>
      <c r="S10553"/>
      <c r="T10553"/>
      <c r="U10553"/>
      <c r="V10553"/>
      <c r="W10553"/>
      <c r="X10553"/>
      <c r="Y10553"/>
      <c r="Z10553"/>
      <c r="AA10553"/>
      <c r="AB10553"/>
      <c r="AC10553"/>
    </row>
    <row r="10554" spans="2:29" s="14" customFormat="1" x14ac:dyDescent="0.25">
      <c r="B10554"/>
      <c r="C10554"/>
      <c r="D10554"/>
      <c r="E10554"/>
      <c r="F10554"/>
      <c r="G10554"/>
      <c r="H10554"/>
      <c r="I10554"/>
      <c r="J10554"/>
      <c r="K10554" s="91"/>
      <c r="L10554" s="91"/>
      <c r="M10554" s="91"/>
      <c r="R10554"/>
      <c r="S10554"/>
      <c r="T10554"/>
      <c r="U10554"/>
      <c r="V10554"/>
      <c r="W10554"/>
      <c r="X10554"/>
      <c r="Y10554"/>
      <c r="Z10554"/>
      <c r="AA10554"/>
      <c r="AB10554"/>
      <c r="AC10554"/>
    </row>
    <row r="10555" spans="2:29" s="14" customFormat="1" x14ac:dyDescent="0.25">
      <c r="B10555"/>
      <c r="C10555"/>
      <c r="D10555"/>
      <c r="E10555"/>
      <c r="F10555"/>
      <c r="G10555"/>
      <c r="H10555"/>
      <c r="I10555"/>
      <c r="J10555"/>
      <c r="K10555" s="91"/>
      <c r="L10555" s="91"/>
      <c r="M10555" s="91"/>
      <c r="R10555"/>
      <c r="S10555"/>
      <c r="T10555"/>
      <c r="U10555"/>
      <c r="V10555"/>
      <c r="W10555"/>
      <c r="X10555"/>
      <c r="Y10555"/>
      <c r="Z10555"/>
      <c r="AA10555"/>
      <c r="AB10555"/>
      <c r="AC10555"/>
    </row>
    <row r="10556" spans="2:29" s="14" customFormat="1" x14ac:dyDescent="0.25">
      <c r="B10556"/>
      <c r="C10556"/>
      <c r="D10556"/>
      <c r="E10556"/>
      <c r="F10556"/>
      <c r="G10556"/>
      <c r="H10556"/>
      <c r="I10556"/>
      <c r="J10556"/>
      <c r="K10556" s="91"/>
      <c r="L10556" s="91"/>
      <c r="M10556" s="91"/>
      <c r="R10556"/>
      <c r="S10556"/>
      <c r="T10556"/>
      <c r="U10556"/>
      <c r="V10556"/>
      <c r="W10556"/>
      <c r="X10556"/>
      <c r="Y10556"/>
      <c r="Z10556"/>
      <c r="AA10556"/>
      <c r="AB10556"/>
      <c r="AC10556"/>
    </row>
    <row r="10557" spans="2:29" s="14" customFormat="1" x14ac:dyDescent="0.25">
      <c r="B10557"/>
      <c r="C10557"/>
      <c r="D10557"/>
      <c r="E10557"/>
      <c r="F10557"/>
      <c r="G10557"/>
      <c r="H10557"/>
      <c r="I10557"/>
      <c r="J10557"/>
      <c r="K10557" s="91"/>
      <c r="L10557" s="91"/>
      <c r="M10557" s="91"/>
      <c r="R10557"/>
      <c r="S10557"/>
      <c r="T10557"/>
      <c r="U10557"/>
      <c r="V10557"/>
      <c r="W10557"/>
      <c r="X10557"/>
      <c r="Y10557"/>
      <c r="Z10557"/>
      <c r="AA10557"/>
      <c r="AB10557"/>
      <c r="AC10557"/>
    </row>
    <row r="10558" spans="2:29" s="14" customFormat="1" x14ac:dyDescent="0.25">
      <c r="B10558"/>
      <c r="C10558"/>
      <c r="D10558"/>
      <c r="E10558"/>
      <c r="F10558"/>
      <c r="G10558"/>
      <c r="H10558"/>
      <c r="I10558"/>
      <c r="J10558"/>
      <c r="K10558" s="91"/>
      <c r="L10558" s="91"/>
      <c r="M10558" s="91"/>
      <c r="R10558"/>
      <c r="S10558"/>
      <c r="T10558"/>
      <c r="U10558"/>
      <c r="V10558"/>
      <c r="W10558"/>
      <c r="X10558"/>
      <c r="Y10558"/>
      <c r="Z10558"/>
      <c r="AA10558"/>
      <c r="AB10558"/>
      <c r="AC10558"/>
    </row>
    <row r="10559" spans="2:29" s="14" customFormat="1" x14ac:dyDescent="0.25">
      <c r="B10559"/>
      <c r="C10559"/>
      <c r="D10559"/>
      <c r="E10559"/>
      <c r="F10559"/>
      <c r="G10559"/>
      <c r="H10559"/>
      <c r="I10559"/>
      <c r="J10559"/>
      <c r="K10559" s="91"/>
      <c r="L10559" s="91"/>
      <c r="M10559" s="91"/>
      <c r="R10559"/>
      <c r="S10559"/>
      <c r="T10559"/>
      <c r="U10559"/>
      <c r="V10559"/>
      <c r="W10559"/>
      <c r="X10559"/>
      <c r="Y10559"/>
      <c r="Z10559"/>
      <c r="AA10559"/>
      <c r="AB10559"/>
      <c r="AC10559"/>
    </row>
    <row r="10560" spans="2:29" s="14" customFormat="1" x14ac:dyDescent="0.25">
      <c r="B10560"/>
      <c r="C10560"/>
      <c r="D10560"/>
      <c r="E10560"/>
      <c r="F10560"/>
      <c r="G10560"/>
      <c r="H10560"/>
      <c r="I10560"/>
      <c r="J10560"/>
      <c r="K10560" s="91"/>
      <c r="L10560" s="91"/>
      <c r="M10560" s="91"/>
      <c r="R10560"/>
      <c r="S10560"/>
      <c r="T10560"/>
      <c r="U10560"/>
      <c r="V10560"/>
      <c r="W10560"/>
      <c r="X10560"/>
      <c r="Y10560"/>
      <c r="Z10560"/>
      <c r="AA10560"/>
      <c r="AB10560"/>
      <c r="AC10560"/>
    </row>
    <row r="10561" spans="2:29" s="14" customFormat="1" x14ac:dyDescent="0.25">
      <c r="B10561"/>
      <c r="C10561"/>
      <c r="D10561"/>
      <c r="E10561"/>
      <c r="F10561"/>
      <c r="G10561"/>
      <c r="H10561"/>
      <c r="I10561"/>
      <c r="J10561"/>
      <c r="K10561" s="91"/>
      <c r="L10561" s="91"/>
      <c r="M10561" s="91"/>
      <c r="R10561"/>
      <c r="S10561"/>
      <c r="T10561"/>
      <c r="U10561"/>
      <c r="V10561"/>
      <c r="W10561"/>
      <c r="X10561"/>
      <c r="Y10561"/>
      <c r="Z10561"/>
      <c r="AA10561"/>
      <c r="AB10561"/>
      <c r="AC10561"/>
    </row>
    <row r="10562" spans="2:29" s="14" customFormat="1" x14ac:dyDescent="0.25">
      <c r="B10562"/>
      <c r="C10562"/>
      <c r="D10562"/>
      <c r="E10562"/>
      <c r="F10562"/>
      <c r="G10562"/>
      <c r="H10562"/>
      <c r="I10562"/>
      <c r="J10562"/>
      <c r="K10562" s="91"/>
      <c r="L10562" s="91"/>
      <c r="M10562" s="91"/>
      <c r="R10562"/>
      <c r="S10562"/>
      <c r="T10562"/>
      <c r="U10562"/>
      <c r="V10562"/>
      <c r="W10562"/>
      <c r="X10562"/>
      <c r="Y10562"/>
      <c r="Z10562"/>
      <c r="AA10562"/>
      <c r="AB10562"/>
      <c r="AC10562"/>
    </row>
    <row r="10563" spans="2:29" s="14" customFormat="1" x14ac:dyDescent="0.25">
      <c r="B10563"/>
      <c r="C10563"/>
      <c r="D10563"/>
      <c r="E10563"/>
      <c r="F10563"/>
      <c r="G10563"/>
      <c r="H10563"/>
      <c r="I10563"/>
      <c r="J10563"/>
      <c r="K10563" s="91"/>
      <c r="L10563" s="91"/>
      <c r="M10563" s="91"/>
      <c r="R10563"/>
      <c r="S10563"/>
      <c r="T10563"/>
      <c r="U10563"/>
      <c r="V10563"/>
      <c r="W10563"/>
      <c r="X10563"/>
      <c r="Y10563"/>
      <c r="Z10563"/>
      <c r="AA10563"/>
      <c r="AB10563"/>
      <c r="AC10563"/>
    </row>
    <row r="10564" spans="2:29" s="14" customFormat="1" x14ac:dyDescent="0.25">
      <c r="B10564"/>
      <c r="C10564"/>
      <c r="D10564"/>
      <c r="E10564"/>
      <c r="F10564"/>
      <c r="G10564"/>
      <c r="H10564"/>
      <c r="I10564"/>
      <c r="J10564"/>
      <c r="K10564" s="91"/>
      <c r="L10564" s="91"/>
      <c r="M10564" s="91"/>
      <c r="R10564"/>
      <c r="S10564"/>
      <c r="T10564"/>
      <c r="U10564"/>
      <c r="V10564"/>
      <c r="W10564"/>
      <c r="X10564"/>
      <c r="Y10564"/>
      <c r="Z10564"/>
      <c r="AA10564"/>
      <c r="AB10564"/>
      <c r="AC10564"/>
    </row>
    <row r="10565" spans="2:29" s="14" customFormat="1" x14ac:dyDescent="0.25">
      <c r="B10565"/>
      <c r="C10565"/>
      <c r="D10565"/>
      <c r="E10565"/>
      <c r="F10565"/>
      <c r="G10565"/>
      <c r="H10565"/>
      <c r="I10565"/>
      <c r="J10565"/>
      <c r="K10565" s="91"/>
      <c r="L10565" s="91"/>
      <c r="M10565" s="91"/>
      <c r="R10565"/>
      <c r="S10565"/>
      <c r="T10565"/>
      <c r="U10565"/>
      <c r="V10565"/>
      <c r="W10565"/>
      <c r="X10565"/>
      <c r="Y10565"/>
      <c r="Z10565"/>
      <c r="AA10565"/>
      <c r="AB10565"/>
      <c r="AC10565"/>
    </row>
    <row r="10566" spans="2:29" s="14" customFormat="1" x14ac:dyDescent="0.25">
      <c r="B10566"/>
      <c r="C10566"/>
      <c r="D10566"/>
      <c r="E10566"/>
      <c r="F10566"/>
      <c r="G10566"/>
      <c r="H10566"/>
      <c r="I10566"/>
      <c r="J10566"/>
      <c r="K10566" s="91"/>
      <c r="L10566" s="91"/>
      <c r="M10566" s="91"/>
      <c r="R10566"/>
      <c r="S10566"/>
      <c r="T10566"/>
      <c r="U10566"/>
      <c r="V10566"/>
      <c r="W10566"/>
      <c r="X10566"/>
      <c r="Y10566"/>
      <c r="Z10566"/>
      <c r="AA10566"/>
      <c r="AB10566"/>
      <c r="AC10566"/>
    </row>
    <row r="10567" spans="2:29" s="14" customFormat="1" x14ac:dyDescent="0.25">
      <c r="B10567"/>
      <c r="C10567"/>
      <c r="D10567"/>
      <c r="E10567"/>
      <c r="F10567"/>
      <c r="G10567"/>
      <c r="H10567"/>
      <c r="I10567"/>
      <c r="J10567"/>
      <c r="K10567" s="91"/>
      <c r="L10567" s="91"/>
      <c r="M10567" s="91"/>
      <c r="R10567"/>
      <c r="S10567"/>
      <c r="T10567"/>
      <c r="U10567"/>
      <c r="V10567"/>
      <c r="W10567"/>
      <c r="X10567"/>
      <c r="Y10567"/>
      <c r="Z10567"/>
      <c r="AA10567"/>
      <c r="AB10567"/>
      <c r="AC10567"/>
    </row>
    <row r="10568" spans="2:29" s="14" customFormat="1" x14ac:dyDescent="0.25">
      <c r="B10568"/>
      <c r="C10568"/>
      <c r="D10568"/>
      <c r="E10568"/>
      <c r="F10568"/>
      <c r="G10568"/>
      <c r="H10568"/>
      <c r="I10568"/>
      <c r="J10568"/>
      <c r="K10568" s="91"/>
      <c r="L10568" s="91"/>
      <c r="M10568" s="91"/>
      <c r="R10568"/>
      <c r="S10568"/>
      <c r="T10568"/>
      <c r="U10568"/>
      <c r="V10568"/>
      <c r="W10568"/>
      <c r="X10568"/>
      <c r="Y10568"/>
      <c r="Z10568"/>
      <c r="AA10568"/>
      <c r="AB10568"/>
      <c r="AC10568"/>
    </row>
    <row r="10569" spans="2:29" s="14" customFormat="1" x14ac:dyDescent="0.25">
      <c r="B10569"/>
      <c r="C10569"/>
      <c r="D10569"/>
      <c r="E10569"/>
      <c r="F10569"/>
      <c r="G10569"/>
      <c r="H10569"/>
      <c r="I10569"/>
      <c r="J10569"/>
      <c r="K10569" s="91"/>
      <c r="L10569" s="91"/>
      <c r="M10569" s="91"/>
      <c r="R10569"/>
      <c r="S10569"/>
      <c r="T10569"/>
      <c r="U10569"/>
      <c r="V10569"/>
      <c r="W10569"/>
      <c r="X10569"/>
      <c r="Y10569"/>
      <c r="Z10569"/>
      <c r="AA10569"/>
      <c r="AB10569"/>
      <c r="AC10569"/>
    </row>
    <row r="10570" spans="2:29" s="14" customFormat="1" x14ac:dyDescent="0.25">
      <c r="B10570"/>
      <c r="C10570"/>
      <c r="D10570"/>
      <c r="E10570"/>
      <c r="F10570"/>
      <c r="G10570"/>
      <c r="H10570"/>
      <c r="I10570"/>
      <c r="J10570"/>
      <c r="K10570" s="91"/>
      <c r="L10570" s="91"/>
      <c r="M10570" s="91"/>
      <c r="R10570"/>
      <c r="S10570"/>
      <c r="T10570"/>
      <c r="U10570"/>
      <c r="V10570"/>
      <c r="W10570"/>
      <c r="X10570"/>
      <c r="Y10570"/>
      <c r="Z10570"/>
      <c r="AA10570"/>
      <c r="AB10570"/>
      <c r="AC10570"/>
    </row>
    <row r="10571" spans="2:29" s="14" customFormat="1" x14ac:dyDescent="0.25">
      <c r="B10571"/>
      <c r="C10571"/>
      <c r="D10571"/>
      <c r="E10571"/>
      <c r="F10571"/>
      <c r="G10571"/>
      <c r="H10571"/>
      <c r="I10571"/>
      <c r="J10571"/>
      <c r="K10571" s="91"/>
      <c r="L10571" s="91"/>
      <c r="M10571" s="91"/>
      <c r="R10571"/>
      <c r="S10571"/>
      <c r="T10571"/>
      <c r="U10571"/>
      <c r="V10571"/>
      <c r="W10571"/>
      <c r="X10571"/>
      <c r="Y10571"/>
      <c r="Z10571"/>
      <c r="AA10571"/>
      <c r="AB10571"/>
      <c r="AC10571"/>
    </row>
    <row r="10572" spans="2:29" s="14" customFormat="1" x14ac:dyDescent="0.25">
      <c r="B10572"/>
      <c r="C10572"/>
      <c r="D10572"/>
      <c r="E10572"/>
      <c r="F10572"/>
      <c r="G10572"/>
      <c r="H10572"/>
      <c r="I10572"/>
      <c r="J10572"/>
      <c r="K10572" s="91"/>
      <c r="L10572" s="91"/>
      <c r="M10572" s="91"/>
      <c r="R10572"/>
      <c r="S10572"/>
      <c r="T10572"/>
      <c r="U10572"/>
      <c r="V10572"/>
      <c r="W10572"/>
      <c r="X10572"/>
      <c r="Y10572"/>
      <c r="Z10572"/>
      <c r="AA10572"/>
      <c r="AB10572"/>
      <c r="AC10572"/>
    </row>
    <row r="10573" spans="2:29" s="14" customFormat="1" x14ac:dyDescent="0.25">
      <c r="B10573"/>
      <c r="C10573"/>
      <c r="D10573"/>
      <c r="E10573"/>
      <c r="F10573"/>
      <c r="G10573"/>
      <c r="H10573"/>
      <c r="I10573"/>
      <c r="J10573"/>
      <c r="K10573" s="91"/>
      <c r="L10573" s="91"/>
      <c r="M10573" s="91"/>
      <c r="R10573"/>
      <c r="S10573"/>
      <c r="T10573"/>
      <c r="U10573"/>
      <c r="V10573"/>
      <c r="W10573"/>
      <c r="X10573"/>
      <c r="Y10573"/>
      <c r="Z10573"/>
      <c r="AA10573"/>
      <c r="AB10573"/>
      <c r="AC10573"/>
    </row>
    <row r="10574" spans="2:29" s="14" customFormat="1" x14ac:dyDescent="0.25">
      <c r="B10574"/>
      <c r="C10574"/>
      <c r="D10574"/>
      <c r="E10574"/>
      <c r="F10574"/>
      <c r="G10574"/>
      <c r="H10574"/>
      <c r="I10574"/>
      <c r="J10574"/>
      <c r="K10574" s="91"/>
      <c r="L10574" s="91"/>
      <c r="M10574" s="91"/>
      <c r="R10574"/>
      <c r="S10574"/>
      <c r="T10574"/>
      <c r="U10574"/>
      <c r="V10574"/>
      <c r="W10574"/>
      <c r="X10574"/>
      <c r="Y10574"/>
      <c r="Z10574"/>
      <c r="AA10574"/>
      <c r="AB10574"/>
      <c r="AC10574"/>
    </row>
    <row r="10575" spans="2:29" s="14" customFormat="1" x14ac:dyDescent="0.25">
      <c r="B10575"/>
      <c r="C10575"/>
      <c r="D10575"/>
      <c r="E10575"/>
      <c r="F10575"/>
      <c r="G10575"/>
      <c r="H10575"/>
      <c r="I10575"/>
      <c r="J10575"/>
      <c r="K10575" s="91"/>
      <c r="L10575" s="91"/>
      <c r="M10575" s="91"/>
      <c r="R10575"/>
      <c r="S10575"/>
      <c r="T10575"/>
      <c r="U10575"/>
      <c r="V10575"/>
      <c r="W10575"/>
      <c r="X10575"/>
      <c r="Y10575"/>
      <c r="Z10575"/>
      <c r="AA10575"/>
      <c r="AB10575"/>
      <c r="AC10575"/>
    </row>
    <row r="10576" spans="2:29" s="14" customFormat="1" x14ac:dyDescent="0.25">
      <c r="B10576"/>
      <c r="C10576"/>
      <c r="D10576"/>
      <c r="E10576"/>
      <c r="F10576"/>
      <c r="G10576"/>
      <c r="H10576"/>
      <c r="I10576"/>
      <c r="J10576"/>
      <c r="K10576" s="91"/>
      <c r="L10576" s="91"/>
      <c r="M10576" s="91"/>
      <c r="R10576"/>
      <c r="S10576"/>
      <c r="T10576"/>
      <c r="U10576"/>
      <c r="V10576"/>
      <c r="W10576"/>
      <c r="X10576"/>
      <c r="Y10576"/>
      <c r="Z10576"/>
      <c r="AA10576"/>
      <c r="AB10576"/>
      <c r="AC10576"/>
    </row>
    <row r="10577" spans="2:29" s="14" customFormat="1" x14ac:dyDescent="0.25">
      <c r="B10577"/>
      <c r="C10577"/>
      <c r="D10577"/>
      <c r="E10577"/>
      <c r="F10577"/>
      <c r="G10577"/>
      <c r="H10577"/>
      <c r="I10577"/>
      <c r="J10577"/>
      <c r="K10577" s="91"/>
      <c r="L10577" s="91"/>
      <c r="M10577" s="91"/>
      <c r="R10577"/>
      <c r="S10577"/>
      <c r="T10577"/>
      <c r="U10577"/>
      <c r="V10577"/>
      <c r="W10577"/>
      <c r="X10577"/>
      <c r="Y10577"/>
      <c r="Z10577"/>
      <c r="AA10577"/>
      <c r="AB10577"/>
      <c r="AC10577"/>
    </row>
    <row r="10578" spans="2:29" s="14" customFormat="1" x14ac:dyDescent="0.25">
      <c r="B10578"/>
      <c r="C10578"/>
      <c r="D10578"/>
      <c r="E10578"/>
      <c r="F10578"/>
      <c r="G10578"/>
      <c r="H10578"/>
      <c r="I10578"/>
      <c r="J10578"/>
      <c r="K10578" s="91"/>
      <c r="L10578" s="91"/>
      <c r="M10578" s="91"/>
      <c r="R10578"/>
      <c r="S10578"/>
      <c r="T10578"/>
      <c r="U10578"/>
      <c r="V10578"/>
      <c r="W10578"/>
      <c r="X10578"/>
      <c r="Y10578"/>
      <c r="Z10578"/>
      <c r="AA10578"/>
      <c r="AB10578"/>
      <c r="AC10578"/>
    </row>
    <row r="10579" spans="2:29" s="14" customFormat="1" x14ac:dyDescent="0.25">
      <c r="B10579"/>
      <c r="C10579"/>
      <c r="D10579"/>
      <c r="E10579"/>
      <c r="F10579"/>
      <c r="G10579"/>
      <c r="H10579"/>
      <c r="I10579"/>
      <c r="J10579"/>
      <c r="K10579" s="91"/>
      <c r="L10579" s="91"/>
      <c r="M10579" s="91"/>
      <c r="R10579"/>
      <c r="S10579"/>
      <c r="T10579"/>
      <c r="U10579"/>
      <c r="V10579"/>
      <c r="W10579"/>
      <c r="X10579"/>
      <c r="Y10579"/>
      <c r="Z10579"/>
      <c r="AA10579"/>
      <c r="AB10579"/>
      <c r="AC10579"/>
    </row>
    <row r="10580" spans="2:29" s="14" customFormat="1" x14ac:dyDescent="0.25">
      <c r="B10580"/>
      <c r="C10580"/>
      <c r="D10580"/>
      <c r="E10580"/>
      <c r="F10580"/>
      <c r="G10580"/>
      <c r="H10580"/>
      <c r="I10580"/>
      <c r="J10580"/>
      <c r="K10580" s="91"/>
      <c r="L10580" s="91"/>
      <c r="M10580" s="91"/>
      <c r="R10580"/>
      <c r="S10580"/>
      <c r="T10580"/>
      <c r="U10580"/>
      <c r="V10580"/>
      <c r="W10580"/>
      <c r="X10580"/>
      <c r="Y10580"/>
      <c r="Z10580"/>
      <c r="AA10580"/>
      <c r="AB10580"/>
      <c r="AC10580"/>
    </row>
    <row r="10581" spans="2:29" s="14" customFormat="1" x14ac:dyDescent="0.25">
      <c r="B10581"/>
      <c r="C10581"/>
      <c r="D10581"/>
      <c r="E10581"/>
      <c r="F10581"/>
      <c r="G10581"/>
      <c r="H10581"/>
      <c r="I10581"/>
      <c r="J10581"/>
      <c r="K10581" s="91"/>
      <c r="L10581" s="91"/>
      <c r="M10581" s="91"/>
      <c r="R10581"/>
      <c r="S10581"/>
      <c r="T10581"/>
      <c r="U10581"/>
      <c r="V10581"/>
      <c r="W10581"/>
      <c r="X10581"/>
      <c r="Y10581"/>
      <c r="Z10581"/>
      <c r="AA10581"/>
      <c r="AB10581"/>
      <c r="AC10581"/>
    </row>
    <row r="10582" spans="2:29" s="14" customFormat="1" x14ac:dyDescent="0.25">
      <c r="B10582"/>
      <c r="C10582"/>
      <c r="D10582"/>
      <c r="E10582"/>
      <c r="F10582"/>
      <c r="G10582"/>
      <c r="H10582"/>
      <c r="I10582"/>
      <c r="J10582"/>
      <c r="K10582" s="91"/>
      <c r="L10582" s="91"/>
      <c r="M10582" s="91"/>
      <c r="R10582"/>
      <c r="S10582"/>
      <c r="T10582"/>
      <c r="U10582"/>
      <c r="V10582"/>
      <c r="W10582"/>
      <c r="X10582"/>
      <c r="Y10582"/>
      <c r="Z10582"/>
      <c r="AA10582"/>
      <c r="AB10582"/>
      <c r="AC10582"/>
    </row>
    <row r="10583" spans="2:29" s="14" customFormat="1" x14ac:dyDescent="0.25">
      <c r="B10583"/>
      <c r="C10583"/>
      <c r="D10583"/>
      <c r="E10583"/>
      <c r="F10583"/>
      <c r="G10583"/>
      <c r="H10583"/>
      <c r="I10583"/>
      <c r="J10583"/>
      <c r="K10583" s="91"/>
      <c r="L10583" s="91"/>
      <c r="M10583" s="91"/>
      <c r="R10583"/>
      <c r="S10583"/>
      <c r="T10583"/>
      <c r="U10583"/>
      <c r="V10583"/>
      <c r="W10583"/>
      <c r="X10583"/>
      <c r="Y10583"/>
      <c r="Z10583"/>
      <c r="AA10583"/>
      <c r="AB10583"/>
      <c r="AC10583"/>
    </row>
    <row r="10584" spans="2:29" s="14" customFormat="1" x14ac:dyDescent="0.25">
      <c r="B10584"/>
      <c r="C10584"/>
      <c r="D10584"/>
      <c r="E10584"/>
      <c r="F10584"/>
      <c r="G10584"/>
      <c r="H10584"/>
      <c r="I10584"/>
      <c r="J10584"/>
      <c r="K10584" s="91"/>
      <c r="L10584" s="91"/>
      <c r="M10584" s="91"/>
      <c r="R10584"/>
      <c r="S10584"/>
      <c r="T10584"/>
      <c r="U10584"/>
      <c r="V10584"/>
      <c r="W10584"/>
      <c r="X10584"/>
      <c r="Y10584"/>
      <c r="Z10584"/>
      <c r="AA10584"/>
      <c r="AB10584"/>
      <c r="AC10584"/>
    </row>
    <row r="10585" spans="2:29" s="14" customFormat="1" x14ac:dyDescent="0.25">
      <c r="B10585"/>
      <c r="C10585"/>
      <c r="D10585"/>
      <c r="E10585"/>
      <c r="F10585"/>
      <c r="G10585"/>
      <c r="H10585"/>
      <c r="I10585"/>
      <c r="J10585"/>
      <c r="K10585" s="91"/>
      <c r="L10585" s="91"/>
      <c r="M10585" s="91"/>
      <c r="R10585"/>
      <c r="S10585"/>
      <c r="T10585"/>
      <c r="U10585"/>
      <c r="V10585"/>
      <c r="W10585"/>
      <c r="X10585"/>
      <c r="Y10585"/>
      <c r="Z10585"/>
      <c r="AA10585"/>
      <c r="AB10585"/>
      <c r="AC10585"/>
    </row>
    <row r="10586" spans="2:29" s="14" customFormat="1" x14ac:dyDescent="0.25">
      <c r="B10586"/>
      <c r="C10586"/>
      <c r="D10586"/>
      <c r="E10586"/>
      <c r="F10586"/>
      <c r="G10586"/>
      <c r="H10586"/>
      <c r="I10586"/>
      <c r="J10586"/>
      <c r="K10586" s="91"/>
      <c r="L10586" s="91"/>
      <c r="M10586" s="91"/>
      <c r="R10586"/>
      <c r="S10586"/>
      <c r="T10586"/>
      <c r="U10586"/>
      <c r="V10586"/>
      <c r="W10586"/>
      <c r="X10586"/>
      <c r="Y10586"/>
      <c r="Z10586"/>
      <c r="AA10586"/>
      <c r="AB10586"/>
      <c r="AC10586"/>
    </row>
    <row r="10587" spans="2:29" s="14" customFormat="1" x14ac:dyDescent="0.25">
      <c r="B10587"/>
      <c r="C10587"/>
      <c r="D10587"/>
      <c r="E10587"/>
      <c r="F10587"/>
      <c r="G10587"/>
      <c r="H10587"/>
      <c r="I10587"/>
      <c r="J10587"/>
      <c r="K10587" s="91"/>
      <c r="L10587" s="91"/>
      <c r="M10587" s="91"/>
      <c r="R10587"/>
      <c r="S10587"/>
      <c r="T10587"/>
      <c r="U10587"/>
      <c r="V10587"/>
      <c r="W10587"/>
      <c r="X10587"/>
      <c r="Y10587"/>
      <c r="Z10587"/>
      <c r="AA10587"/>
      <c r="AB10587"/>
      <c r="AC10587"/>
    </row>
    <row r="10588" spans="2:29" s="14" customFormat="1" x14ac:dyDescent="0.25">
      <c r="B10588"/>
      <c r="C10588"/>
      <c r="D10588"/>
      <c r="E10588"/>
      <c r="F10588"/>
      <c r="G10588"/>
      <c r="H10588"/>
      <c r="I10588"/>
      <c r="J10588"/>
      <c r="K10588" s="91"/>
      <c r="L10588" s="91"/>
      <c r="M10588" s="91"/>
      <c r="R10588"/>
      <c r="S10588"/>
      <c r="T10588"/>
      <c r="U10588"/>
      <c r="V10588"/>
      <c r="W10588"/>
      <c r="X10588"/>
      <c r="Y10588"/>
      <c r="Z10588"/>
      <c r="AA10588"/>
      <c r="AB10588"/>
      <c r="AC10588"/>
    </row>
    <row r="10589" spans="2:29" s="14" customFormat="1" x14ac:dyDescent="0.25">
      <c r="B10589"/>
      <c r="C10589"/>
      <c r="D10589"/>
      <c r="E10589"/>
      <c r="F10589"/>
      <c r="G10589"/>
      <c r="H10589"/>
      <c r="I10589"/>
      <c r="J10589"/>
      <c r="K10589" s="91"/>
      <c r="L10589" s="91"/>
      <c r="M10589" s="91"/>
      <c r="R10589"/>
      <c r="S10589"/>
      <c r="T10589"/>
      <c r="U10589"/>
      <c r="V10589"/>
      <c r="W10589"/>
      <c r="X10589"/>
      <c r="Y10589"/>
      <c r="Z10589"/>
      <c r="AA10589"/>
      <c r="AB10589"/>
      <c r="AC10589"/>
    </row>
    <row r="10590" spans="2:29" s="14" customFormat="1" x14ac:dyDescent="0.25">
      <c r="B10590"/>
      <c r="C10590"/>
      <c r="D10590"/>
      <c r="E10590"/>
      <c r="F10590"/>
      <c r="G10590"/>
      <c r="H10590"/>
      <c r="I10590"/>
      <c r="J10590"/>
      <c r="K10590" s="91"/>
      <c r="L10590" s="91"/>
      <c r="M10590" s="91"/>
      <c r="R10590"/>
      <c r="S10590"/>
      <c r="T10590"/>
      <c r="U10590"/>
      <c r="V10590"/>
      <c r="W10590"/>
      <c r="X10590"/>
      <c r="Y10590"/>
      <c r="Z10590"/>
      <c r="AA10590"/>
      <c r="AB10590"/>
      <c r="AC10590"/>
    </row>
    <row r="10591" spans="2:29" s="14" customFormat="1" x14ac:dyDescent="0.25">
      <c r="B10591"/>
      <c r="C10591"/>
      <c r="D10591"/>
      <c r="E10591"/>
      <c r="F10591"/>
      <c r="G10591"/>
      <c r="H10591"/>
      <c r="I10591"/>
      <c r="J10591"/>
      <c r="K10591" s="91"/>
      <c r="L10591" s="91"/>
      <c r="M10591" s="91"/>
      <c r="R10591"/>
      <c r="S10591"/>
      <c r="T10591"/>
      <c r="U10591"/>
      <c r="V10591"/>
      <c r="W10591"/>
      <c r="X10591"/>
      <c r="Y10591"/>
      <c r="Z10591"/>
      <c r="AA10591"/>
      <c r="AB10591"/>
      <c r="AC10591"/>
    </row>
    <row r="10592" spans="2:29" s="14" customFormat="1" x14ac:dyDescent="0.25">
      <c r="B10592"/>
      <c r="C10592"/>
      <c r="D10592"/>
      <c r="E10592"/>
      <c r="F10592"/>
      <c r="G10592"/>
      <c r="H10592"/>
      <c r="I10592"/>
      <c r="J10592"/>
      <c r="K10592" s="91"/>
      <c r="L10592" s="91"/>
      <c r="M10592" s="91"/>
      <c r="R10592"/>
      <c r="S10592"/>
      <c r="T10592"/>
      <c r="U10592"/>
      <c r="V10592"/>
      <c r="W10592"/>
      <c r="X10592"/>
      <c r="Y10592"/>
      <c r="Z10592"/>
      <c r="AA10592"/>
      <c r="AB10592"/>
      <c r="AC10592"/>
    </row>
    <row r="10593" spans="2:29" s="14" customFormat="1" x14ac:dyDescent="0.25">
      <c r="B10593"/>
      <c r="C10593"/>
      <c r="D10593"/>
      <c r="E10593"/>
      <c r="F10593"/>
      <c r="G10593"/>
      <c r="H10593"/>
      <c r="I10593"/>
      <c r="J10593"/>
      <c r="K10593" s="91"/>
      <c r="L10593" s="91"/>
      <c r="M10593" s="91"/>
      <c r="R10593"/>
      <c r="S10593"/>
      <c r="T10593"/>
      <c r="U10593"/>
      <c r="V10593"/>
      <c r="W10593"/>
      <c r="X10593"/>
      <c r="Y10593"/>
      <c r="Z10593"/>
      <c r="AA10593"/>
      <c r="AB10593"/>
      <c r="AC10593"/>
    </row>
    <row r="10594" spans="2:29" s="14" customFormat="1" x14ac:dyDescent="0.25">
      <c r="B10594"/>
      <c r="C10594"/>
      <c r="D10594"/>
      <c r="E10594"/>
      <c r="F10594"/>
      <c r="G10594"/>
      <c r="H10594"/>
      <c r="I10594"/>
      <c r="J10594"/>
      <c r="K10594" s="91"/>
      <c r="L10594" s="91"/>
      <c r="M10594" s="91"/>
      <c r="R10594"/>
      <c r="S10594"/>
      <c r="T10594"/>
      <c r="U10594"/>
      <c r="V10594"/>
      <c r="W10594"/>
      <c r="X10594"/>
      <c r="Y10594"/>
      <c r="Z10594"/>
      <c r="AA10594"/>
      <c r="AB10594"/>
      <c r="AC10594"/>
    </row>
    <row r="10595" spans="2:29" s="14" customFormat="1" x14ac:dyDescent="0.25">
      <c r="B10595"/>
      <c r="C10595"/>
      <c r="D10595"/>
      <c r="E10595"/>
      <c r="F10595"/>
      <c r="G10595"/>
      <c r="H10595"/>
      <c r="I10595"/>
      <c r="J10595"/>
      <c r="K10595" s="91"/>
      <c r="L10595" s="91"/>
      <c r="M10595" s="91"/>
      <c r="R10595"/>
      <c r="S10595"/>
      <c r="T10595"/>
      <c r="U10595"/>
      <c r="V10595"/>
      <c r="W10595"/>
      <c r="X10595"/>
      <c r="Y10595"/>
      <c r="Z10595"/>
      <c r="AA10595"/>
      <c r="AB10595"/>
      <c r="AC10595"/>
    </row>
    <row r="10596" spans="2:29" s="14" customFormat="1" x14ac:dyDescent="0.25">
      <c r="B10596"/>
      <c r="C10596"/>
      <c r="D10596"/>
      <c r="E10596"/>
      <c r="F10596"/>
      <c r="G10596"/>
      <c r="H10596"/>
      <c r="I10596"/>
      <c r="J10596"/>
      <c r="K10596" s="91"/>
      <c r="L10596" s="91"/>
      <c r="M10596" s="91"/>
      <c r="R10596"/>
      <c r="S10596"/>
      <c r="T10596"/>
      <c r="U10596"/>
      <c r="V10596"/>
      <c r="W10596"/>
      <c r="X10596"/>
      <c r="Y10596"/>
      <c r="Z10596"/>
      <c r="AA10596"/>
      <c r="AB10596"/>
      <c r="AC10596"/>
    </row>
    <row r="10597" spans="2:29" s="14" customFormat="1" x14ac:dyDescent="0.25">
      <c r="B10597"/>
      <c r="C10597"/>
      <c r="D10597"/>
      <c r="E10597"/>
      <c r="F10597"/>
      <c r="G10597"/>
      <c r="H10597"/>
      <c r="I10597"/>
      <c r="J10597"/>
      <c r="K10597" s="91"/>
      <c r="L10597" s="91"/>
      <c r="M10597" s="91"/>
      <c r="R10597"/>
      <c r="S10597"/>
      <c r="T10597"/>
      <c r="U10597"/>
      <c r="V10597"/>
      <c r="W10597"/>
      <c r="X10597"/>
      <c r="Y10597"/>
      <c r="Z10597"/>
      <c r="AA10597"/>
      <c r="AB10597"/>
      <c r="AC10597"/>
    </row>
    <row r="10598" spans="2:29" s="14" customFormat="1" x14ac:dyDescent="0.25">
      <c r="B10598"/>
      <c r="C10598"/>
      <c r="D10598"/>
      <c r="E10598"/>
      <c r="F10598"/>
      <c r="G10598"/>
      <c r="H10598"/>
      <c r="I10598"/>
      <c r="J10598"/>
      <c r="K10598" s="91"/>
      <c r="L10598" s="91"/>
      <c r="M10598" s="91"/>
      <c r="R10598"/>
      <c r="S10598"/>
      <c r="T10598"/>
      <c r="U10598"/>
      <c r="V10598"/>
      <c r="W10598"/>
      <c r="X10598"/>
      <c r="Y10598"/>
      <c r="Z10598"/>
      <c r="AA10598"/>
      <c r="AB10598"/>
      <c r="AC10598"/>
    </row>
    <row r="10599" spans="2:29" s="14" customFormat="1" x14ac:dyDescent="0.25">
      <c r="B10599"/>
      <c r="C10599"/>
      <c r="D10599"/>
      <c r="E10599"/>
      <c r="F10599"/>
      <c r="G10599"/>
      <c r="H10599"/>
      <c r="I10599"/>
      <c r="J10599"/>
      <c r="K10599" s="91"/>
      <c r="L10599" s="91"/>
      <c r="M10599" s="91"/>
      <c r="R10599"/>
      <c r="S10599"/>
      <c r="T10599"/>
      <c r="U10599"/>
      <c r="V10599"/>
      <c r="W10599"/>
      <c r="X10599"/>
      <c r="Y10599"/>
      <c r="Z10599"/>
      <c r="AA10599"/>
      <c r="AB10599"/>
      <c r="AC10599"/>
    </row>
    <row r="10600" spans="2:29" s="14" customFormat="1" x14ac:dyDescent="0.25">
      <c r="B10600"/>
      <c r="C10600"/>
      <c r="D10600"/>
      <c r="E10600"/>
      <c r="F10600"/>
      <c r="G10600"/>
      <c r="H10600"/>
      <c r="I10600"/>
      <c r="J10600"/>
      <c r="K10600" s="91"/>
      <c r="L10600" s="91"/>
      <c r="M10600" s="91"/>
      <c r="R10600"/>
      <c r="S10600"/>
      <c r="T10600"/>
      <c r="U10600"/>
      <c r="V10600"/>
      <c r="W10600"/>
      <c r="X10600"/>
      <c r="Y10600"/>
      <c r="Z10600"/>
      <c r="AA10600"/>
      <c r="AB10600"/>
      <c r="AC10600"/>
    </row>
    <row r="10601" spans="2:29" s="14" customFormat="1" x14ac:dyDescent="0.25">
      <c r="B10601"/>
      <c r="C10601"/>
      <c r="D10601"/>
      <c r="E10601"/>
      <c r="F10601"/>
      <c r="G10601"/>
      <c r="H10601"/>
      <c r="I10601"/>
      <c r="J10601"/>
      <c r="K10601" s="91"/>
      <c r="L10601" s="91"/>
      <c r="M10601" s="91"/>
      <c r="R10601"/>
      <c r="S10601"/>
      <c r="T10601"/>
      <c r="U10601"/>
      <c r="V10601"/>
      <c r="W10601"/>
      <c r="X10601"/>
      <c r="Y10601"/>
      <c r="Z10601"/>
      <c r="AA10601"/>
      <c r="AB10601"/>
      <c r="AC10601"/>
    </row>
    <row r="10602" spans="2:29" s="14" customFormat="1" x14ac:dyDescent="0.25">
      <c r="B10602"/>
      <c r="C10602"/>
      <c r="D10602"/>
      <c r="E10602"/>
      <c r="F10602"/>
      <c r="G10602"/>
      <c r="H10602"/>
      <c r="I10602"/>
      <c r="J10602"/>
      <c r="K10602" s="91"/>
      <c r="L10602" s="91"/>
      <c r="M10602" s="91"/>
      <c r="R10602"/>
      <c r="S10602"/>
      <c r="T10602"/>
      <c r="U10602"/>
      <c r="V10602"/>
      <c r="W10602"/>
      <c r="X10602"/>
      <c r="Y10602"/>
      <c r="Z10602"/>
      <c r="AA10602"/>
      <c r="AB10602"/>
      <c r="AC10602"/>
    </row>
    <row r="10603" spans="2:29" s="14" customFormat="1" x14ac:dyDescent="0.25">
      <c r="B10603"/>
      <c r="C10603"/>
      <c r="D10603"/>
      <c r="E10603"/>
      <c r="F10603"/>
      <c r="G10603"/>
      <c r="H10603"/>
      <c r="I10603"/>
      <c r="J10603"/>
      <c r="K10603" s="91"/>
      <c r="L10603" s="91"/>
      <c r="M10603" s="91"/>
      <c r="R10603"/>
      <c r="S10603"/>
      <c r="T10603"/>
      <c r="U10603"/>
      <c r="V10603"/>
      <c r="W10603"/>
      <c r="X10603"/>
      <c r="Y10603"/>
      <c r="Z10603"/>
      <c r="AA10603"/>
      <c r="AB10603"/>
      <c r="AC10603"/>
    </row>
    <row r="10604" spans="2:29" s="14" customFormat="1" x14ac:dyDescent="0.25">
      <c r="B10604"/>
      <c r="C10604"/>
      <c r="D10604"/>
      <c r="E10604"/>
      <c r="F10604"/>
      <c r="G10604"/>
      <c r="H10604"/>
      <c r="I10604"/>
      <c r="J10604"/>
      <c r="K10604" s="91"/>
      <c r="L10604" s="91"/>
      <c r="M10604" s="91"/>
      <c r="R10604"/>
      <c r="S10604"/>
      <c r="T10604"/>
      <c r="U10604"/>
      <c r="V10604"/>
      <c r="W10604"/>
      <c r="X10604"/>
      <c r="Y10604"/>
      <c r="Z10604"/>
      <c r="AA10604"/>
      <c r="AB10604"/>
      <c r="AC10604"/>
    </row>
    <row r="10605" spans="2:29" s="14" customFormat="1" x14ac:dyDescent="0.25">
      <c r="B10605"/>
      <c r="C10605"/>
      <c r="D10605"/>
      <c r="E10605"/>
      <c r="F10605"/>
      <c r="G10605"/>
      <c r="H10605"/>
      <c r="I10605"/>
      <c r="J10605"/>
      <c r="K10605" s="91"/>
      <c r="L10605" s="91"/>
      <c r="M10605" s="91"/>
      <c r="R10605"/>
      <c r="S10605"/>
      <c r="T10605"/>
      <c r="U10605"/>
      <c r="V10605"/>
      <c r="W10605"/>
      <c r="X10605"/>
      <c r="Y10605"/>
      <c r="Z10605"/>
      <c r="AA10605"/>
      <c r="AB10605"/>
      <c r="AC10605"/>
    </row>
    <row r="10606" spans="2:29" s="14" customFormat="1" x14ac:dyDescent="0.25">
      <c r="B10606"/>
      <c r="C10606"/>
      <c r="D10606"/>
      <c r="E10606"/>
      <c r="F10606"/>
      <c r="G10606"/>
      <c r="H10606"/>
      <c r="I10606"/>
      <c r="J10606"/>
      <c r="K10606" s="91"/>
      <c r="L10606" s="91"/>
      <c r="M10606" s="91"/>
      <c r="R10606"/>
      <c r="S10606"/>
      <c r="T10606"/>
      <c r="U10606"/>
      <c r="V10606"/>
      <c r="W10606"/>
      <c r="X10606"/>
      <c r="Y10606"/>
      <c r="Z10606"/>
      <c r="AA10606"/>
      <c r="AB10606"/>
      <c r="AC10606"/>
    </row>
    <row r="10607" spans="2:29" s="14" customFormat="1" x14ac:dyDescent="0.25">
      <c r="B10607"/>
      <c r="C10607"/>
      <c r="D10607"/>
      <c r="E10607"/>
      <c r="F10607"/>
      <c r="G10607"/>
      <c r="H10607"/>
      <c r="I10607"/>
      <c r="J10607"/>
      <c r="K10607" s="91"/>
      <c r="L10607" s="91"/>
      <c r="M10607" s="91"/>
      <c r="R10607"/>
      <c r="S10607"/>
      <c r="T10607"/>
      <c r="U10607"/>
      <c r="V10607"/>
      <c r="W10607"/>
      <c r="X10607"/>
      <c r="Y10607"/>
      <c r="Z10607"/>
      <c r="AA10607"/>
      <c r="AB10607"/>
      <c r="AC10607"/>
    </row>
    <row r="10608" spans="2:29" s="14" customFormat="1" x14ac:dyDescent="0.25">
      <c r="B10608"/>
      <c r="C10608"/>
      <c r="D10608"/>
      <c r="E10608"/>
      <c r="F10608"/>
      <c r="G10608"/>
      <c r="H10608"/>
      <c r="I10608"/>
      <c r="J10608"/>
      <c r="K10608" s="91"/>
      <c r="L10608" s="91"/>
      <c r="M10608" s="91"/>
      <c r="R10608"/>
      <c r="S10608"/>
      <c r="T10608"/>
      <c r="U10608"/>
      <c r="V10608"/>
      <c r="W10608"/>
      <c r="X10608"/>
      <c r="Y10608"/>
      <c r="Z10608"/>
      <c r="AA10608"/>
      <c r="AB10608"/>
      <c r="AC10608"/>
    </row>
    <row r="10609" spans="2:29" s="14" customFormat="1" x14ac:dyDescent="0.25">
      <c r="B10609"/>
      <c r="C10609"/>
      <c r="D10609"/>
      <c r="E10609"/>
      <c r="F10609"/>
      <c r="G10609"/>
      <c r="H10609"/>
      <c r="I10609"/>
      <c r="J10609"/>
      <c r="K10609" s="91"/>
      <c r="L10609" s="91"/>
      <c r="M10609" s="91"/>
      <c r="R10609"/>
      <c r="S10609"/>
      <c r="T10609"/>
      <c r="U10609"/>
      <c r="V10609"/>
      <c r="W10609"/>
      <c r="X10609"/>
      <c r="Y10609"/>
      <c r="Z10609"/>
      <c r="AA10609"/>
      <c r="AB10609"/>
      <c r="AC10609"/>
    </row>
    <row r="10610" spans="2:29" s="14" customFormat="1" x14ac:dyDescent="0.25">
      <c r="B10610"/>
      <c r="C10610"/>
      <c r="D10610"/>
      <c r="E10610"/>
      <c r="F10610"/>
      <c r="G10610"/>
      <c r="H10610"/>
      <c r="I10610"/>
      <c r="J10610"/>
      <c r="K10610" s="91"/>
      <c r="L10610" s="91"/>
      <c r="M10610" s="91"/>
      <c r="R10610"/>
      <c r="S10610"/>
      <c r="T10610"/>
      <c r="U10610"/>
      <c r="V10610"/>
      <c r="W10610"/>
      <c r="X10610"/>
      <c r="Y10610"/>
      <c r="Z10610"/>
      <c r="AA10610"/>
      <c r="AB10610"/>
      <c r="AC10610"/>
    </row>
    <row r="10611" spans="2:29" s="14" customFormat="1" x14ac:dyDescent="0.25">
      <c r="B10611"/>
      <c r="C10611"/>
      <c r="D10611"/>
      <c r="E10611"/>
      <c r="F10611"/>
      <c r="G10611"/>
      <c r="H10611"/>
      <c r="I10611"/>
      <c r="J10611"/>
      <c r="K10611" s="91"/>
      <c r="L10611" s="91"/>
      <c r="M10611" s="91"/>
      <c r="R10611"/>
      <c r="S10611"/>
      <c r="T10611"/>
      <c r="U10611"/>
      <c r="V10611"/>
      <c r="W10611"/>
      <c r="X10611"/>
      <c r="Y10611"/>
      <c r="Z10611"/>
      <c r="AA10611"/>
      <c r="AB10611"/>
      <c r="AC10611"/>
    </row>
    <row r="10612" spans="2:29" s="14" customFormat="1" x14ac:dyDescent="0.25">
      <c r="B10612"/>
      <c r="C10612"/>
      <c r="D10612"/>
      <c r="E10612"/>
      <c r="F10612"/>
      <c r="G10612"/>
      <c r="H10612"/>
      <c r="I10612"/>
      <c r="J10612"/>
      <c r="K10612" s="91"/>
      <c r="L10612" s="91"/>
      <c r="M10612" s="91"/>
      <c r="R10612"/>
      <c r="S10612"/>
      <c r="T10612"/>
      <c r="U10612"/>
      <c r="V10612"/>
      <c r="W10612"/>
      <c r="X10612"/>
      <c r="Y10612"/>
      <c r="Z10612"/>
      <c r="AA10612"/>
      <c r="AB10612"/>
      <c r="AC10612"/>
    </row>
    <row r="10613" spans="2:29" s="14" customFormat="1" x14ac:dyDescent="0.25">
      <c r="B10613"/>
      <c r="C10613"/>
      <c r="D10613"/>
      <c r="E10613"/>
      <c r="F10613"/>
      <c r="G10613"/>
      <c r="H10613"/>
      <c r="I10613"/>
      <c r="J10613"/>
      <c r="K10613" s="91"/>
      <c r="L10613" s="91"/>
      <c r="M10613" s="91"/>
      <c r="R10613"/>
      <c r="S10613"/>
      <c r="T10613"/>
      <c r="U10613"/>
      <c r="V10613"/>
      <c r="W10613"/>
      <c r="X10613"/>
      <c r="Y10613"/>
      <c r="Z10613"/>
      <c r="AA10613"/>
      <c r="AB10613"/>
      <c r="AC10613"/>
    </row>
    <row r="10614" spans="2:29" s="14" customFormat="1" x14ac:dyDescent="0.25">
      <c r="B10614"/>
      <c r="C10614"/>
      <c r="D10614"/>
      <c r="E10614"/>
      <c r="F10614"/>
      <c r="G10614"/>
      <c r="H10614"/>
      <c r="I10614"/>
      <c r="J10614"/>
      <c r="K10614" s="91"/>
      <c r="L10614" s="91"/>
      <c r="M10614" s="91"/>
      <c r="R10614"/>
      <c r="S10614"/>
      <c r="T10614"/>
      <c r="U10614"/>
      <c r="V10614"/>
      <c r="W10614"/>
      <c r="X10614"/>
      <c r="Y10614"/>
      <c r="Z10614"/>
      <c r="AA10614"/>
      <c r="AB10614"/>
      <c r="AC10614"/>
    </row>
    <row r="10615" spans="2:29" s="14" customFormat="1" x14ac:dyDescent="0.25">
      <c r="B10615"/>
      <c r="C10615"/>
      <c r="D10615"/>
      <c r="E10615"/>
      <c r="F10615"/>
      <c r="G10615"/>
      <c r="H10615"/>
      <c r="I10615"/>
      <c r="J10615"/>
      <c r="K10615" s="91"/>
      <c r="L10615" s="91"/>
      <c r="M10615" s="91"/>
      <c r="R10615"/>
      <c r="S10615"/>
      <c r="T10615"/>
      <c r="U10615"/>
      <c r="V10615"/>
      <c r="W10615"/>
      <c r="X10615"/>
      <c r="Y10615"/>
      <c r="Z10615"/>
      <c r="AA10615"/>
      <c r="AB10615"/>
      <c r="AC10615"/>
    </row>
    <row r="10616" spans="2:29" s="14" customFormat="1" x14ac:dyDescent="0.25">
      <c r="B10616"/>
      <c r="C10616"/>
      <c r="D10616"/>
      <c r="E10616"/>
      <c r="F10616"/>
      <c r="G10616"/>
      <c r="H10616"/>
      <c r="I10616"/>
      <c r="J10616"/>
      <c r="K10616" s="91"/>
      <c r="L10616" s="91"/>
      <c r="M10616" s="91"/>
      <c r="R10616"/>
      <c r="S10616"/>
      <c r="T10616"/>
      <c r="U10616"/>
      <c r="V10616"/>
      <c r="W10616"/>
      <c r="X10616"/>
      <c r="Y10616"/>
      <c r="Z10616"/>
      <c r="AA10616"/>
      <c r="AB10616"/>
      <c r="AC10616"/>
    </row>
    <row r="10617" spans="2:29" s="14" customFormat="1" x14ac:dyDescent="0.25">
      <c r="B10617"/>
      <c r="C10617"/>
      <c r="D10617"/>
      <c r="E10617"/>
      <c r="F10617"/>
      <c r="G10617"/>
      <c r="H10617"/>
      <c r="I10617"/>
      <c r="J10617"/>
      <c r="K10617" s="91"/>
      <c r="L10617" s="91"/>
      <c r="M10617" s="91"/>
      <c r="R10617"/>
      <c r="S10617"/>
      <c r="T10617"/>
      <c r="U10617"/>
      <c r="V10617"/>
      <c r="W10617"/>
      <c r="X10617"/>
      <c r="Y10617"/>
      <c r="Z10617"/>
      <c r="AA10617"/>
      <c r="AB10617"/>
      <c r="AC10617"/>
    </row>
    <row r="10618" spans="2:29" s="14" customFormat="1" x14ac:dyDescent="0.25">
      <c r="B10618"/>
      <c r="C10618"/>
      <c r="D10618"/>
      <c r="E10618"/>
      <c r="F10618"/>
      <c r="G10618"/>
      <c r="H10618"/>
      <c r="I10618"/>
      <c r="J10618"/>
      <c r="K10618" s="91"/>
      <c r="L10618" s="91"/>
      <c r="M10618" s="91"/>
      <c r="R10618"/>
      <c r="S10618"/>
      <c r="T10618"/>
      <c r="U10618"/>
      <c r="V10618"/>
      <c r="W10618"/>
      <c r="X10618"/>
      <c r="Y10618"/>
      <c r="Z10618"/>
      <c r="AA10618"/>
      <c r="AB10618"/>
      <c r="AC10618"/>
    </row>
    <row r="10619" spans="2:29" s="14" customFormat="1" x14ac:dyDescent="0.25">
      <c r="B10619"/>
      <c r="C10619"/>
      <c r="D10619"/>
      <c r="E10619"/>
      <c r="F10619"/>
      <c r="G10619"/>
      <c r="H10619"/>
      <c r="I10619"/>
      <c r="J10619"/>
      <c r="K10619" s="91"/>
      <c r="L10619" s="91"/>
      <c r="M10619" s="91"/>
      <c r="R10619"/>
      <c r="S10619"/>
      <c r="T10619"/>
      <c r="U10619"/>
      <c r="V10619"/>
      <c r="W10619"/>
      <c r="X10619"/>
      <c r="Y10619"/>
      <c r="Z10619"/>
      <c r="AA10619"/>
      <c r="AB10619"/>
      <c r="AC10619"/>
    </row>
    <row r="10620" spans="2:29" s="14" customFormat="1" x14ac:dyDescent="0.25">
      <c r="B10620"/>
      <c r="C10620"/>
      <c r="D10620"/>
      <c r="E10620"/>
      <c r="F10620"/>
      <c r="G10620"/>
      <c r="H10620"/>
      <c r="I10620"/>
      <c r="J10620"/>
      <c r="K10620" s="91"/>
      <c r="L10620" s="91"/>
      <c r="M10620" s="91"/>
      <c r="R10620"/>
      <c r="S10620"/>
      <c r="T10620"/>
      <c r="U10620"/>
      <c r="V10620"/>
      <c r="W10620"/>
      <c r="X10620"/>
      <c r="Y10620"/>
      <c r="Z10620"/>
      <c r="AA10620"/>
      <c r="AB10620"/>
      <c r="AC10620"/>
    </row>
    <row r="10621" spans="2:29" s="14" customFormat="1" x14ac:dyDescent="0.25">
      <c r="B10621"/>
      <c r="C10621"/>
      <c r="D10621"/>
      <c r="E10621"/>
      <c r="F10621"/>
      <c r="G10621"/>
      <c r="H10621"/>
      <c r="I10621"/>
      <c r="J10621"/>
      <c r="K10621" s="91"/>
      <c r="L10621" s="91"/>
      <c r="M10621" s="91"/>
      <c r="R10621"/>
      <c r="S10621"/>
      <c r="T10621"/>
      <c r="U10621"/>
      <c r="V10621"/>
      <c r="W10621"/>
      <c r="X10621"/>
      <c r="Y10621"/>
      <c r="Z10621"/>
      <c r="AA10621"/>
      <c r="AB10621"/>
      <c r="AC10621"/>
    </row>
    <row r="10622" spans="2:29" s="14" customFormat="1" x14ac:dyDescent="0.25">
      <c r="B10622"/>
      <c r="C10622"/>
      <c r="D10622"/>
      <c r="E10622"/>
      <c r="F10622"/>
      <c r="G10622"/>
      <c r="H10622"/>
      <c r="I10622"/>
      <c r="J10622"/>
      <c r="K10622" s="91"/>
      <c r="L10622" s="91"/>
      <c r="M10622" s="91"/>
      <c r="R10622"/>
      <c r="S10622"/>
      <c r="T10622"/>
      <c r="U10622"/>
      <c r="V10622"/>
      <c r="W10622"/>
      <c r="X10622"/>
      <c r="Y10622"/>
      <c r="Z10622"/>
      <c r="AA10622"/>
      <c r="AB10622"/>
      <c r="AC10622"/>
    </row>
    <row r="10623" spans="2:29" s="14" customFormat="1" x14ac:dyDescent="0.25">
      <c r="B10623"/>
      <c r="C10623"/>
      <c r="D10623"/>
      <c r="E10623"/>
      <c r="F10623"/>
      <c r="G10623"/>
      <c r="H10623"/>
      <c r="I10623"/>
      <c r="J10623"/>
      <c r="K10623" s="91"/>
      <c r="L10623" s="91"/>
      <c r="M10623" s="91"/>
      <c r="R10623"/>
      <c r="S10623"/>
      <c r="T10623"/>
      <c r="U10623"/>
      <c r="V10623"/>
      <c r="W10623"/>
      <c r="X10623"/>
      <c r="Y10623"/>
      <c r="Z10623"/>
      <c r="AA10623"/>
      <c r="AB10623"/>
      <c r="AC10623"/>
    </row>
    <row r="10624" spans="2:29" s="14" customFormat="1" x14ac:dyDescent="0.25">
      <c r="B10624"/>
      <c r="C10624"/>
      <c r="D10624"/>
      <c r="E10624"/>
      <c r="F10624"/>
      <c r="G10624"/>
      <c r="H10624"/>
      <c r="I10624"/>
      <c r="J10624"/>
      <c r="K10624" s="91"/>
      <c r="L10624" s="91"/>
      <c r="M10624" s="91"/>
      <c r="R10624"/>
      <c r="S10624"/>
      <c r="T10624"/>
      <c r="U10624"/>
      <c r="V10624"/>
      <c r="W10624"/>
      <c r="X10624"/>
      <c r="Y10624"/>
      <c r="Z10624"/>
      <c r="AA10624"/>
      <c r="AB10624"/>
      <c r="AC10624"/>
    </row>
    <row r="10625" spans="2:29" s="14" customFormat="1" x14ac:dyDescent="0.25">
      <c r="B10625"/>
      <c r="C10625"/>
      <c r="D10625"/>
      <c r="E10625"/>
      <c r="F10625"/>
      <c r="G10625"/>
      <c r="H10625"/>
      <c r="I10625"/>
      <c r="J10625"/>
      <c r="K10625" s="91"/>
      <c r="L10625" s="91"/>
      <c r="M10625" s="91"/>
      <c r="R10625"/>
      <c r="S10625"/>
      <c r="T10625"/>
      <c r="U10625"/>
      <c r="V10625"/>
      <c r="W10625"/>
      <c r="X10625"/>
      <c r="Y10625"/>
      <c r="Z10625"/>
      <c r="AA10625"/>
      <c r="AB10625"/>
      <c r="AC10625"/>
    </row>
    <row r="10626" spans="2:29" s="14" customFormat="1" x14ac:dyDescent="0.25">
      <c r="B10626"/>
      <c r="C10626"/>
      <c r="D10626"/>
      <c r="E10626"/>
      <c r="F10626"/>
      <c r="G10626"/>
      <c r="H10626"/>
      <c r="I10626"/>
      <c r="J10626"/>
      <c r="K10626" s="91"/>
      <c r="L10626" s="91"/>
      <c r="M10626" s="91"/>
      <c r="R10626"/>
      <c r="S10626"/>
      <c r="T10626"/>
      <c r="U10626"/>
      <c r="V10626"/>
      <c r="W10626"/>
      <c r="X10626"/>
      <c r="Y10626"/>
      <c r="Z10626"/>
      <c r="AA10626"/>
      <c r="AB10626"/>
      <c r="AC10626"/>
    </row>
    <row r="10627" spans="2:29" s="14" customFormat="1" x14ac:dyDescent="0.25">
      <c r="B10627"/>
      <c r="C10627"/>
      <c r="D10627"/>
      <c r="E10627"/>
      <c r="F10627"/>
      <c r="G10627"/>
      <c r="H10627"/>
      <c r="I10627"/>
      <c r="J10627"/>
      <c r="K10627" s="91"/>
      <c r="L10627" s="91"/>
      <c r="M10627" s="91"/>
      <c r="R10627"/>
      <c r="S10627"/>
      <c r="T10627"/>
      <c r="U10627"/>
      <c r="V10627"/>
      <c r="W10627"/>
      <c r="X10627"/>
      <c r="Y10627"/>
      <c r="Z10627"/>
      <c r="AA10627"/>
      <c r="AB10627"/>
      <c r="AC10627"/>
    </row>
    <row r="10628" spans="2:29" s="14" customFormat="1" x14ac:dyDescent="0.25">
      <c r="B10628"/>
      <c r="C10628"/>
      <c r="D10628"/>
      <c r="E10628"/>
      <c r="F10628"/>
      <c r="G10628"/>
      <c r="H10628"/>
      <c r="I10628"/>
      <c r="J10628"/>
      <c r="K10628" s="91"/>
      <c r="L10628" s="91"/>
      <c r="M10628" s="91"/>
      <c r="R10628"/>
      <c r="S10628"/>
      <c r="T10628"/>
      <c r="U10628"/>
      <c r="V10628"/>
      <c r="W10628"/>
      <c r="X10628"/>
      <c r="Y10628"/>
      <c r="Z10628"/>
      <c r="AA10628"/>
      <c r="AB10628"/>
      <c r="AC10628"/>
    </row>
    <row r="10629" spans="2:29" s="14" customFormat="1" x14ac:dyDescent="0.25">
      <c r="B10629"/>
      <c r="C10629"/>
      <c r="D10629"/>
      <c r="E10629"/>
      <c r="F10629"/>
      <c r="G10629"/>
      <c r="H10629"/>
      <c r="I10629"/>
      <c r="J10629"/>
      <c r="K10629" s="91"/>
      <c r="L10629" s="91"/>
      <c r="M10629" s="91"/>
      <c r="R10629"/>
      <c r="S10629"/>
      <c r="T10629"/>
      <c r="U10629"/>
      <c r="V10629"/>
      <c r="W10629"/>
      <c r="X10629"/>
      <c r="Y10629"/>
      <c r="Z10629"/>
      <c r="AA10629"/>
      <c r="AB10629"/>
      <c r="AC10629"/>
    </row>
    <row r="10630" spans="2:29" s="14" customFormat="1" x14ac:dyDescent="0.25">
      <c r="B10630"/>
      <c r="C10630"/>
      <c r="D10630"/>
      <c r="E10630"/>
      <c r="F10630"/>
      <c r="G10630"/>
      <c r="H10630"/>
      <c r="I10630"/>
      <c r="J10630"/>
      <c r="K10630" s="91"/>
      <c r="L10630" s="91"/>
      <c r="M10630" s="91"/>
      <c r="R10630"/>
      <c r="S10630"/>
      <c r="T10630"/>
      <c r="U10630"/>
      <c r="V10630"/>
      <c r="W10630"/>
      <c r="X10630"/>
      <c r="Y10630"/>
      <c r="Z10630"/>
      <c r="AA10630"/>
      <c r="AB10630"/>
      <c r="AC10630"/>
    </row>
    <row r="10631" spans="2:29" s="14" customFormat="1" x14ac:dyDescent="0.25">
      <c r="B10631"/>
      <c r="C10631"/>
      <c r="D10631"/>
      <c r="E10631"/>
      <c r="F10631"/>
      <c r="G10631"/>
      <c r="H10631"/>
      <c r="I10631"/>
      <c r="J10631"/>
      <c r="K10631" s="91"/>
      <c r="L10631" s="91"/>
      <c r="M10631" s="91"/>
      <c r="R10631"/>
      <c r="S10631"/>
      <c r="T10631"/>
      <c r="U10631"/>
      <c r="V10631"/>
      <c r="W10631"/>
      <c r="X10631"/>
      <c r="Y10631"/>
      <c r="Z10631"/>
      <c r="AA10631"/>
      <c r="AB10631"/>
      <c r="AC10631"/>
    </row>
    <row r="10632" spans="2:29" s="14" customFormat="1" x14ac:dyDescent="0.25">
      <c r="B10632"/>
      <c r="C10632"/>
      <c r="D10632"/>
      <c r="E10632"/>
      <c r="F10632"/>
      <c r="G10632"/>
      <c r="H10632"/>
      <c r="I10632"/>
      <c r="J10632"/>
      <c r="K10632" s="91"/>
      <c r="L10632" s="91"/>
      <c r="M10632" s="91"/>
      <c r="R10632"/>
      <c r="S10632"/>
      <c r="T10632"/>
      <c r="U10632"/>
      <c r="V10632"/>
      <c r="W10632"/>
      <c r="X10632"/>
      <c r="Y10632"/>
      <c r="Z10632"/>
      <c r="AA10632"/>
      <c r="AB10632"/>
      <c r="AC10632"/>
    </row>
    <row r="10633" spans="2:29" s="14" customFormat="1" x14ac:dyDescent="0.25">
      <c r="B10633"/>
      <c r="C10633"/>
      <c r="D10633"/>
      <c r="E10633"/>
      <c r="F10633"/>
      <c r="G10633"/>
      <c r="H10633"/>
      <c r="I10633"/>
      <c r="J10633"/>
      <c r="K10633" s="91"/>
      <c r="L10633" s="91"/>
      <c r="M10633" s="91"/>
      <c r="R10633"/>
      <c r="S10633"/>
      <c r="T10633"/>
      <c r="U10633"/>
      <c r="V10633"/>
      <c r="W10633"/>
      <c r="X10633"/>
      <c r="Y10633"/>
      <c r="Z10633"/>
      <c r="AA10633"/>
      <c r="AB10633"/>
      <c r="AC10633"/>
    </row>
    <row r="10634" spans="2:29" s="14" customFormat="1" x14ac:dyDescent="0.25">
      <c r="B10634"/>
      <c r="C10634"/>
      <c r="D10634"/>
      <c r="E10634"/>
      <c r="F10634"/>
      <c r="G10634"/>
      <c r="H10634"/>
      <c r="I10634"/>
      <c r="J10634"/>
      <c r="K10634" s="91"/>
      <c r="L10634" s="91"/>
      <c r="M10634" s="91"/>
      <c r="R10634"/>
      <c r="S10634"/>
      <c r="T10634"/>
      <c r="U10634"/>
      <c r="V10634"/>
      <c r="W10634"/>
      <c r="X10634"/>
      <c r="Y10634"/>
      <c r="Z10634"/>
      <c r="AA10634"/>
      <c r="AB10634"/>
      <c r="AC10634"/>
    </row>
    <row r="10635" spans="2:29" s="14" customFormat="1" x14ac:dyDescent="0.25">
      <c r="B10635"/>
      <c r="C10635"/>
      <c r="D10635"/>
      <c r="E10635"/>
      <c r="F10635"/>
      <c r="G10635"/>
      <c r="H10635"/>
      <c r="I10635"/>
      <c r="J10635"/>
      <c r="K10635" s="91"/>
      <c r="L10635" s="91"/>
      <c r="M10635" s="91"/>
      <c r="R10635"/>
      <c r="S10635"/>
      <c r="T10635"/>
      <c r="U10635"/>
      <c r="V10635"/>
      <c r="W10635"/>
      <c r="X10635"/>
      <c r="Y10635"/>
      <c r="Z10635"/>
      <c r="AA10635"/>
      <c r="AB10635"/>
      <c r="AC10635"/>
    </row>
    <row r="10636" spans="2:29" s="14" customFormat="1" x14ac:dyDescent="0.25">
      <c r="B10636"/>
      <c r="C10636"/>
      <c r="D10636"/>
      <c r="E10636"/>
      <c r="F10636"/>
      <c r="G10636"/>
      <c r="H10636"/>
      <c r="I10636"/>
      <c r="J10636"/>
      <c r="K10636" s="91"/>
      <c r="L10636" s="91"/>
      <c r="M10636" s="91"/>
      <c r="R10636"/>
      <c r="S10636"/>
      <c r="T10636"/>
      <c r="U10636"/>
      <c r="V10636"/>
      <c r="W10636"/>
      <c r="X10636"/>
      <c r="Y10636"/>
      <c r="Z10636"/>
      <c r="AA10636"/>
      <c r="AB10636"/>
      <c r="AC10636"/>
    </row>
    <row r="10637" spans="2:29" s="14" customFormat="1" x14ac:dyDescent="0.25">
      <c r="B10637"/>
      <c r="C10637"/>
      <c r="D10637"/>
      <c r="E10637"/>
      <c r="F10637"/>
      <c r="G10637"/>
      <c r="H10637"/>
      <c r="I10637"/>
      <c r="J10637"/>
      <c r="K10637" s="91"/>
      <c r="L10637" s="91"/>
      <c r="M10637" s="91"/>
      <c r="R10637"/>
      <c r="S10637"/>
      <c r="T10637"/>
      <c r="U10637"/>
      <c r="V10637"/>
      <c r="W10637"/>
      <c r="X10637"/>
      <c r="Y10637"/>
      <c r="Z10637"/>
      <c r="AA10637"/>
      <c r="AB10637"/>
      <c r="AC10637"/>
    </row>
    <row r="10638" spans="2:29" s="14" customFormat="1" x14ac:dyDescent="0.25">
      <c r="B10638"/>
      <c r="C10638"/>
      <c r="D10638"/>
      <c r="E10638"/>
      <c r="F10638"/>
      <c r="G10638"/>
      <c r="H10638"/>
      <c r="I10638"/>
      <c r="J10638"/>
      <c r="K10638" s="91"/>
      <c r="L10638" s="91"/>
      <c r="M10638" s="91"/>
      <c r="R10638"/>
      <c r="S10638"/>
      <c r="T10638"/>
      <c r="U10638"/>
      <c r="V10638"/>
      <c r="W10638"/>
      <c r="X10638"/>
      <c r="Y10638"/>
      <c r="Z10638"/>
      <c r="AA10638"/>
      <c r="AB10638"/>
      <c r="AC10638"/>
    </row>
    <row r="10639" spans="2:29" s="14" customFormat="1" x14ac:dyDescent="0.25">
      <c r="B10639"/>
      <c r="C10639"/>
      <c r="D10639"/>
      <c r="E10639"/>
      <c r="F10639"/>
      <c r="G10639"/>
      <c r="H10639"/>
      <c r="I10639"/>
      <c r="J10639"/>
      <c r="K10639" s="91"/>
      <c r="L10639" s="91"/>
      <c r="M10639" s="91"/>
      <c r="R10639"/>
      <c r="S10639"/>
      <c r="T10639"/>
      <c r="U10639"/>
      <c r="V10639"/>
      <c r="W10639"/>
      <c r="X10639"/>
      <c r="Y10639"/>
      <c r="Z10639"/>
      <c r="AA10639"/>
      <c r="AB10639"/>
      <c r="AC10639"/>
    </row>
    <row r="10640" spans="2:29" s="14" customFormat="1" x14ac:dyDescent="0.25">
      <c r="B10640"/>
      <c r="C10640"/>
      <c r="D10640"/>
      <c r="E10640"/>
      <c r="F10640"/>
      <c r="G10640"/>
      <c r="H10640"/>
      <c r="I10640"/>
      <c r="J10640"/>
      <c r="K10640" s="91"/>
      <c r="L10640" s="91"/>
      <c r="M10640" s="91"/>
      <c r="R10640"/>
      <c r="S10640"/>
      <c r="T10640"/>
      <c r="U10640"/>
      <c r="V10640"/>
      <c r="W10640"/>
      <c r="X10640"/>
      <c r="Y10640"/>
      <c r="Z10640"/>
      <c r="AA10640"/>
      <c r="AB10640"/>
      <c r="AC10640"/>
    </row>
    <row r="10641" spans="2:29" s="14" customFormat="1" x14ac:dyDescent="0.25">
      <c r="B10641"/>
      <c r="C10641"/>
      <c r="D10641"/>
      <c r="E10641"/>
      <c r="F10641"/>
      <c r="G10641"/>
      <c r="H10641"/>
      <c r="I10641"/>
      <c r="J10641"/>
      <c r="K10641" s="91"/>
      <c r="L10641" s="91"/>
      <c r="M10641" s="91"/>
      <c r="R10641"/>
      <c r="S10641"/>
      <c r="T10641"/>
      <c r="U10641"/>
      <c r="V10641"/>
      <c r="W10641"/>
      <c r="X10641"/>
      <c r="Y10641"/>
      <c r="Z10641"/>
      <c r="AA10641"/>
      <c r="AB10641"/>
      <c r="AC10641"/>
    </row>
    <row r="10642" spans="2:29" s="14" customFormat="1" x14ac:dyDescent="0.25">
      <c r="B10642"/>
      <c r="C10642"/>
      <c r="D10642"/>
      <c r="E10642"/>
      <c r="F10642"/>
      <c r="G10642"/>
      <c r="H10642"/>
      <c r="I10642"/>
      <c r="J10642"/>
      <c r="K10642" s="91"/>
      <c r="L10642" s="91"/>
      <c r="M10642" s="91"/>
      <c r="R10642"/>
      <c r="S10642"/>
      <c r="T10642"/>
      <c r="U10642"/>
      <c r="V10642"/>
      <c r="W10642"/>
      <c r="X10642"/>
      <c r="Y10642"/>
      <c r="Z10642"/>
      <c r="AA10642"/>
      <c r="AB10642"/>
      <c r="AC10642"/>
    </row>
    <row r="10643" spans="2:29" s="14" customFormat="1" x14ac:dyDescent="0.25">
      <c r="B10643"/>
      <c r="C10643"/>
      <c r="D10643"/>
      <c r="E10643"/>
      <c r="F10643"/>
      <c r="G10643"/>
      <c r="H10643"/>
      <c r="I10643"/>
      <c r="J10643"/>
      <c r="K10643" s="91"/>
      <c r="L10643" s="91"/>
      <c r="M10643" s="91"/>
      <c r="R10643"/>
      <c r="S10643"/>
      <c r="T10643"/>
      <c r="U10643"/>
      <c r="V10643"/>
      <c r="W10643"/>
      <c r="X10643"/>
      <c r="Y10643"/>
      <c r="Z10643"/>
      <c r="AA10643"/>
      <c r="AB10643"/>
      <c r="AC10643"/>
    </row>
    <row r="10644" spans="2:29" s="14" customFormat="1" x14ac:dyDescent="0.25">
      <c r="B10644"/>
      <c r="C10644"/>
      <c r="D10644"/>
      <c r="E10644"/>
      <c r="F10644"/>
      <c r="G10644"/>
      <c r="H10644"/>
      <c r="I10644"/>
      <c r="J10644"/>
      <c r="K10644" s="91"/>
      <c r="L10644" s="91"/>
      <c r="M10644" s="91"/>
      <c r="R10644"/>
      <c r="S10644"/>
      <c r="T10644"/>
      <c r="U10644"/>
      <c r="V10644"/>
      <c r="W10644"/>
      <c r="X10644"/>
      <c r="Y10644"/>
      <c r="Z10644"/>
      <c r="AA10644"/>
      <c r="AB10644"/>
      <c r="AC10644"/>
    </row>
    <row r="10645" spans="2:29" s="14" customFormat="1" x14ac:dyDescent="0.25">
      <c r="B10645"/>
      <c r="C10645"/>
      <c r="D10645"/>
      <c r="E10645"/>
      <c r="F10645"/>
      <c r="G10645"/>
      <c r="H10645"/>
      <c r="I10645"/>
      <c r="J10645"/>
      <c r="K10645" s="91"/>
      <c r="L10645" s="91"/>
      <c r="M10645" s="91"/>
      <c r="R10645"/>
      <c r="S10645"/>
      <c r="T10645"/>
      <c r="U10645"/>
      <c r="V10645"/>
      <c r="W10645"/>
      <c r="X10645"/>
      <c r="Y10645"/>
      <c r="Z10645"/>
      <c r="AA10645"/>
      <c r="AB10645"/>
      <c r="AC10645"/>
    </row>
    <row r="10646" spans="2:29" s="14" customFormat="1" x14ac:dyDescent="0.25">
      <c r="B10646"/>
      <c r="C10646"/>
      <c r="D10646"/>
      <c r="E10646"/>
      <c r="F10646"/>
      <c r="G10646"/>
      <c r="H10646"/>
      <c r="I10646"/>
      <c r="J10646"/>
      <c r="K10646" s="91"/>
      <c r="L10646" s="91"/>
      <c r="M10646" s="91"/>
      <c r="R10646"/>
      <c r="S10646"/>
      <c r="T10646"/>
      <c r="U10646"/>
      <c r="V10646"/>
      <c r="W10646"/>
      <c r="X10646"/>
      <c r="Y10646"/>
      <c r="Z10646"/>
      <c r="AA10646"/>
      <c r="AB10646"/>
      <c r="AC10646"/>
    </row>
    <row r="10647" spans="2:29" s="14" customFormat="1" x14ac:dyDescent="0.25">
      <c r="B10647"/>
      <c r="C10647"/>
      <c r="D10647"/>
      <c r="E10647"/>
      <c r="F10647"/>
      <c r="G10647"/>
      <c r="H10647"/>
      <c r="I10647"/>
      <c r="J10647"/>
      <c r="K10647" s="91"/>
      <c r="L10647" s="91"/>
      <c r="M10647" s="91"/>
      <c r="R10647"/>
      <c r="S10647"/>
      <c r="T10647"/>
      <c r="U10647"/>
      <c r="V10647"/>
      <c r="W10647"/>
      <c r="X10647"/>
      <c r="Y10647"/>
      <c r="Z10647"/>
      <c r="AA10647"/>
      <c r="AB10647"/>
      <c r="AC10647"/>
    </row>
    <row r="10648" spans="2:29" s="14" customFormat="1" x14ac:dyDescent="0.25">
      <c r="B10648"/>
      <c r="C10648"/>
      <c r="D10648"/>
      <c r="E10648"/>
      <c r="F10648"/>
      <c r="G10648"/>
      <c r="H10648"/>
      <c r="I10648"/>
      <c r="J10648"/>
      <c r="K10648" s="91"/>
      <c r="L10648" s="91"/>
      <c r="M10648" s="91"/>
      <c r="R10648"/>
      <c r="S10648"/>
      <c r="T10648"/>
      <c r="U10648"/>
      <c r="V10648"/>
      <c r="W10648"/>
      <c r="X10648"/>
      <c r="Y10648"/>
      <c r="Z10648"/>
      <c r="AA10648"/>
      <c r="AB10648"/>
      <c r="AC10648"/>
    </row>
    <row r="10649" spans="2:29" s="14" customFormat="1" x14ac:dyDescent="0.25">
      <c r="B10649"/>
      <c r="C10649"/>
      <c r="D10649"/>
      <c r="E10649"/>
      <c r="F10649"/>
      <c r="G10649"/>
      <c r="H10649"/>
      <c r="I10649"/>
      <c r="J10649"/>
      <c r="K10649" s="91"/>
      <c r="L10649" s="91"/>
      <c r="M10649" s="91"/>
      <c r="R10649"/>
      <c r="S10649"/>
      <c r="T10649"/>
      <c r="U10649"/>
      <c r="V10649"/>
      <c r="W10649"/>
      <c r="X10649"/>
      <c r="Y10649"/>
      <c r="Z10649"/>
      <c r="AA10649"/>
      <c r="AB10649"/>
      <c r="AC10649"/>
    </row>
    <row r="10650" spans="2:29" s="14" customFormat="1" x14ac:dyDescent="0.25">
      <c r="B10650"/>
      <c r="C10650"/>
      <c r="D10650"/>
      <c r="E10650"/>
      <c r="F10650"/>
      <c r="G10650"/>
      <c r="H10650"/>
      <c r="I10650"/>
      <c r="J10650"/>
      <c r="K10650" s="91"/>
      <c r="L10650" s="91"/>
      <c r="M10650" s="91"/>
      <c r="R10650"/>
      <c r="S10650"/>
      <c r="T10650"/>
      <c r="U10650"/>
      <c r="V10650"/>
      <c r="W10650"/>
      <c r="X10650"/>
      <c r="Y10650"/>
      <c r="Z10650"/>
      <c r="AA10650"/>
      <c r="AB10650"/>
      <c r="AC10650"/>
    </row>
    <row r="10651" spans="2:29" s="14" customFormat="1" x14ac:dyDescent="0.25">
      <c r="B10651"/>
      <c r="C10651"/>
      <c r="D10651"/>
      <c r="E10651"/>
      <c r="F10651"/>
      <c r="G10651"/>
      <c r="H10651"/>
      <c r="I10651"/>
      <c r="J10651"/>
      <c r="K10651" s="91"/>
      <c r="L10651" s="91"/>
      <c r="M10651" s="91"/>
      <c r="R10651"/>
      <c r="S10651"/>
      <c r="T10651"/>
      <c r="U10651"/>
      <c r="V10651"/>
      <c r="W10651"/>
      <c r="X10651"/>
      <c r="Y10651"/>
      <c r="Z10651"/>
      <c r="AA10651"/>
      <c r="AB10651"/>
      <c r="AC10651"/>
    </row>
    <row r="10652" spans="2:29" s="14" customFormat="1" x14ac:dyDescent="0.25">
      <c r="B10652"/>
      <c r="C10652"/>
      <c r="D10652"/>
      <c r="E10652"/>
      <c r="F10652"/>
      <c r="G10652"/>
      <c r="H10652"/>
      <c r="I10652"/>
      <c r="J10652"/>
      <c r="K10652" s="91"/>
      <c r="L10652" s="91"/>
      <c r="M10652" s="91"/>
      <c r="R10652"/>
      <c r="S10652"/>
      <c r="T10652"/>
      <c r="U10652"/>
      <c r="V10652"/>
      <c r="W10652"/>
      <c r="X10652"/>
      <c r="Y10652"/>
      <c r="Z10652"/>
      <c r="AA10652"/>
      <c r="AB10652"/>
      <c r="AC10652"/>
    </row>
    <row r="10653" spans="2:29" s="14" customFormat="1" x14ac:dyDescent="0.25">
      <c r="B10653"/>
      <c r="C10653"/>
      <c r="D10653"/>
      <c r="E10653"/>
      <c r="F10653"/>
      <c r="G10653"/>
      <c r="H10653"/>
      <c r="I10653"/>
      <c r="J10653"/>
      <c r="K10653" s="91"/>
      <c r="L10653" s="91"/>
      <c r="M10653" s="91"/>
      <c r="R10653"/>
      <c r="S10653"/>
      <c r="T10653"/>
      <c r="U10653"/>
      <c r="V10653"/>
      <c r="W10653"/>
      <c r="X10653"/>
      <c r="Y10653"/>
      <c r="Z10653"/>
      <c r="AA10653"/>
      <c r="AB10653"/>
      <c r="AC10653"/>
    </row>
    <row r="10654" spans="2:29" s="14" customFormat="1" x14ac:dyDescent="0.25">
      <c r="B10654"/>
      <c r="C10654"/>
      <c r="D10654"/>
      <c r="E10654"/>
      <c r="F10654"/>
      <c r="G10654"/>
      <c r="H10654"/>
      <c r="I10654"/>
      <c r="J10654"/>
      <c r="K10654" s="91"/>
      <c r="L10654" s="91"/>
      <c r="M10654" s="91"/>
      <c r="R10654"/>
      <c r="S10654"/>
      <c r="T10654"/>
      <c r="U10654"/>
      <c r="V10654"/>
      <c r="W10654"/>
      <c r="X10654"/>
      <c r="Y10654"/>
      <c r="Z10654"/>
      <c r="AA10654"/>
      <c r="AB10654"/>
      <c r="AC10654"/>
    </row>
    <row r="10655" spans="2:29" s="14" customFormat="1" x14ac:dyDescent="0.25">
      <c r="B10655"/>
      <c r="C10655"/>
      <c r="D10655"/>
      <c r="E10655"/>
      <c r="F10655"/>
      <c r="G10655"/>
      <c r="H10655"/>
      <c r="I10655"/>
      <c r="J10655"/>
      <c r="K10655" s="91"/>
      <c r="L10655" s="91"/>
      <c r="M10655" s="91"/>
      <c r="R10655"/>
      <c r="S10655"/>
      <c r="T10655"/>
      <c r="U10655"/>
      <c r="V10655"/>
      <c r="W10655"/>
      <c r="X10655"/>
      <c r="Y10655"/>
      <c r="Z10655"/>
      <c r="AA10655"/>
      <c r="AB10655"/>
      <c r="AC10655"/>
    </row>
    <row r="10656" spans="2:29" s="14" customFormat="1" x14ac:dyDescent="0.25">
      <c r="B10656"/>
      <c r="C10656"/>
      <c r="D10656"/>
      <c r="E10656"/>
      <c r="F10656"/>
      <c r="G10656"/>
      <c r="H10656"/>
      <c r="I10656"/>
      <c r="J10656"/>
      <c r="K10656" s="91"/>
      <c r="L10656" s="91"/>
      <c r="M10656" s="91"/>
      <c r="R10656"/>
      <c r="S10656"/>
      <c r="T10656"/>
      <c r="U10656"/>
      <c r="V10656"/>
      <c r="W10656"/>
      <c r="X10656"/>
      <c r="Y10656"/>
      <c r="Z10656"/>
      <c r="AA10656"/>
      <c r="AB10656"/>
      <c r="AC10656"/>
    </row>
    <row r="10657" spans="2:29" s="14" customFormat="1" x14ac:dyDescent="0.25">
      <c r="B10657"/>
      <c r="C10657"/>
      <c r="D10657"/>
      <c r="E10657"/>
      <c r="F10657"/>
      <c r="G10657"/>
      <c r="H10657"/>
      <c r="I10657"/>
      <c r="J10657"/>
      <c r="K10657" s="91"/>
      <c r="L10657" s="91"/>
      <c r="M10657" s="91"/>
      <c r="R10657"/>
      <c r="S10657"/>
      <c r="T10657"/>
      <c r="U10657"/>
      <c r="V10657"/>
      <c r="W10657"/>
      <c r="X10657"/>
      <c r="Y10657"/>
      <c r="Z10657"/>
      <c r="AA10657"/>
      <c r="AB10657"/>
      <c r="AC10657"/>
    </row>
    <row r="10658" spans="2:29" s="14" customFormat="1" x14ac:dyDescent="0.25">
      <c r="B10658"/>
      <c r="C10658"/>
      <c r="D10658"/>
      <c r="E10658"/>
      <c r="F10658"/>
      <c r="G10658"/>
      <c r="H10658"/>
      <c r="I10658"/>
      <c r="J10658"/>
      <c r="K10658" s="91"/>
      <c r="L10658" s="91"/>
      <c r="M10658" s="91"/>
      <c r="R10658"/>
      <c r="S10658"/>
      <c r="T10658"/>
      <c r="U10658"/>
      <c r="V10658"/>
      <c r="W10658"/>
      <c r="X10658"/>
      <c r="Y10658"/>
      <c r="Z10658"/>
      <c r="AA10658"/>
      <c r="AB10658"/>
      <c r="AC10658"/>
    </row>
    <row r="10659" spans="2:29" s="14" customFormat="1" x14ac:dyDescent="0.25">
      <c r="B10659"/>
      <c r="C10659"/>
      <c r="D10659"/>
      <c r="E10659"/>
      <c r="F10659"/>
      <c r="G10659"/>
      <c r="H10659"/>
      <c r="I10659"/>
      <c r="J10659"/>
      <c r="K10659" s="91"/>
      <c r="L10659" s="91"/>
      <c r="M10659" s="91"/>
      <c r="R10659"/>
      <c r="S10659"/>
      <c r="T10659"/>
      <c r="U10659"/>
      <c r="V10659"/>
      <c r="W10659"/>
      <c r="X10659"/>
      <c r="Y10659"/>
      <c r="Z10659"/>
      <c r="AA10659"/>
      <c r="AB10659"/>
      <c r="AC10659"/>
    </row>
    <row r="10660" spans="2:29" s="14" customFormat="1" x14ac:dyDescent="0.25">
      <c r="B10660"/>
      <c r="C10660"/>
      <c r="D10660"/>
      <c r="E10660"/>
      <c r="F10660"/>
      <c r="G10660"/>
      <c r="H10660"/>
      <c r="I10660"/>
      <c r="J10660"/>
      <c r="K10660" s="91"/>
      <c r="L10660" s="91"/>
      <c r="M10660" s="91"/>
      <c r="R10660"/>
      <c r="S10660"/>
      <c r="T10660"/>
      <c r="U10660"/>
      <c r="V10660"/>
      <c r="W10660"/>
      <c r="X10660"/>
      <c r="Y10660"/>
      <c r="Z10660"/>
      <c r="AA10660"/>
      <c r="AB10660"/>
      <c r="AC10660"/>
    </row>
    <row r="10661" spans="2:29" s="14" customFormat="1" x14ac:dyDescent="0.25">
      <c r="B10661"/>
      <c r="C10661"/>
      <c r="D10661"/>
      <c r="E10661"/>
      <c r="F10661"/>
      <c r="G10661"/>
      <c r="H10661"/>
      <c r="I10661"/>
      <c r="J10661"/>
      <c r="K10661" s="91"/>
      <c r="L10661" s="91"/>
      <c r="M10661" s="91"/>
      <c r="R10661"/>
      <c r="S10661"/>
      <c r="T10661"/>
      <c r="U10661"/>
      <c r="V10661"/>
      <c r="W10661"/>
      <c r="X10661"/>
      <c r="Y10661"/>
      <c r="Z10661"/>
      <c r="AA10661"/>
      <c r="AB10661"/>
      <c r="AC10661"/>
    </row>
    <row r="10662" spans="2:29" s="14" customFormat="1" x14ac:dyDescent="0.25">
      <c r="B10662"/>
      <c r="C10662"/>
      <c r="D10662"/>
      <c r="E10662"/>
      <c r="F10662"/>
      <c r="G10662"/>
      <c r="H10662"/>
      <c r="I10662"/>
      <c r="J10662"/>
      <c r="K10662" s="91"/>
      <c r="L10662" s="91"/>
      <c r="M10662" s="91"/>
      <c r="R10662"/>
      <c r="S10662"/>
      <c r="T10662"/>
      <c r="U10662"/>
      <c r="V10662"/>
      <c r="W10662"/>
      <c r="X10662"/>
      <c r="Y10662"/>
      <c r="Z10662"/>
      <c r="AA10662"/>
      <c r="AB10662"/>
      <c r="AC10662"/>
    </row>
    <row r="10663" spans="2:29" s="14" customFormat="1" x14ac:dyDescent="0.25">
      <c r="B10663"/>
      <c r="C10663"/>
      <c r="D10663"/>
      <c r="E10663"/>
      <c r="F10663"/>
      <c r="G10663"/>
      <c r="H10663"/>
      <c r="I10663"/>
      <c r="J10663"/>
      <c r="K10663" s="91"/>
      <c r="L10663" s="91"/>
      <c r="M10663" s="91"/>
      <c r="R10663"/>
      <c r="S10663"/>
      <c r="T10663"/>
      <c r="U10663"/>
      <c r="V10663"/>
      <c r="W10663"/>
      <c r="X10663"/>
      <c r="Y10663"/>
      <c r="Z10663"/>
      <c r="AA10663"/>
      <c r="AB10663"/>
      <c r="AC10663"/>
    </row>
    <row r="10664" spans="2:29" s="14" customFormat="1" x14ac:dyDescent="0.25">
      <c r="B10664"/>
      <c r="C10664"/>
      <c r="D10664"/>
      <c r="E10664"/>
      <c r="F10664"/>
      <c r="G10664"/>
      <c r="H10664"/>
      <c r="I10664"/>
      <c r="J10664"/>
      <c r="K10664" s="91"/>
      <c r="L10664" s="91"/>
      <c r="M10664" s="91"/>
      <c r="R10664"/>
      <c r="S10664"/>
      <c r="T10664"/>
      <c r="U10664"/>
      <c r="V10664"/>
      <c r="W10664"/>
      <c r="X10664"/>
      <c r="Y10664"/>
      <c r="Z10664"/>
      <c r="AA10664"/>
      <c r="AB10664"/>
      <c r="AC10664"/>
    </row>
    <row r="10665" spans="2:29" s="14" customFormat="1" x14ac:dyDescent="0.25">
      <c r="B10665"/>
      <c r="C10665"/>
      <c r="D10665"/>
      <c r="E10665"/>
      <c r="F10665"/>
      <c r="G10665"/>
      <c r="H10665"/>
      <c r="I10665"/>
      <c r="J10665"/>
      <c r="K10665" s="91"/>
      <c r="L10665" s="91"/>
      <c r="M10665" s="91"/>
      <c r="R10665"/>
      <c r="S10665"/>
      <c r="T10665"/>
      <c r="U10665"/>
      <c r="V10665"/>
      <c r="W10665"/>
      <c r="X10665"/>
      <c r="Y10665"/>
      <c r="Z10665"/>
      <c r="AA10665"/>
      <c r="AB10665"/>
      <c r="AC10665"/>
    </row>
    <row r="10666" spans="2:29" s="14" customFormat="1" x14ac:dyDescent="0.25">
      <c r="B10666"/>
      <c r="C10666"/>
      <c r="D10666"/>
      <c r="E10666"/>
      <c r="F10666"/>
      <c r="G10666"/>
      <c r="H10666"/>
      <c r="I10666"/>
      <c r="J10666"/>
      <c r="K10666" s="91"/>
      <c r="L10666" s="91"/>
      <c r="M10666" s="91"/>
      <c r="R10666"/>
      <c r="S10666"/>
      <c r="T10666"/>
      <c r="U10666"/>
      <c r="V10666"/>
      <c r="W10666"/>
      <c r="X10666"/>
      <c r="Y10666"/>
      <c r="Z10666"/>
      <c r="AA10666"/>
      <c r="AB10666"/>
      <c r="AC10666"/>
    </row>
    <row r="10667" spans="2:29" s="14" customFormat="1" x14ac:dyDescent="0.25">
      <c r="B10667"/>
      <c r="C10667"/>
      <c r="D10667"/>
      <c r="E10667"/>
      <c r="F10667"/>
      <c r="G10667"/>
      <c r="H10667"/>
      <c r="I10667"/>
      <c r="J10667"/>
      <c r="K10667" s="91"/>
      <c r="L10667" s="91"/>
      <c r="M10667" s="91"/>
      <c r="R10667"/>
      <c r="S10667"/>
      <c r="T10667"/>
      <c r="U10667"/>
      <c r="V10667"/>
      <c r="W10667"/>
      <c r="X10667"/>
      <c r="Y10667"/>
      <c r="Z10667"/>
      <c r="AA10667"/>
      <c r="AB10667"/>
      <c r="AC10667"/>
    </row>
    <row r="10668" spans="2:29" s="14" customFormat="1" x14ac:dyDescent="0.25">
      <c r="B10668"/>
      <c r="C10668"/>
      <c r="D10668"/>
      <c r="E10668"/>
      <c r="F10668"/>
      <c r="G10668"/>
      <c r="H10668"/>
      <c r="I10668"/>
      <c r="J10668"/>
      <c r="K10668" s="91"/>
      <c r="L10668" s="91"/>
      <c r="M10668" s="91"/>
      <c r="R10668"/>
      <c r="S10668"/>
      <c r="T10668"/>
      <c r="U10668"/>
      <c r="V10668"/>
      <c r="W10668"/>
      <c r="X10668"/>
      <c r="Y10668"/>
      <c r="Z10668"/>
      <c r="AA10668"/>
      <c r="AB10668"/>
      <c r="AC10668"/>
    </row>
    <row r="10669" spans="2:29" s="14" customFormat="1" x14ac:dyDescent="0.25">
      <c r="B10669"/>
      <c r="C10669"/>
      <c r="D10669"/>
      <c r="E10669"/>
      <c r="F10669"/>
      <c r="G10669"/>
      <c r="H10669"/>
      <c r="I10669"/>
      <c r="J10669"/>
      <c r="K10669" s="91"/>
      <c r="L10669" s="91"/>
      <c r="M10669" s="91"/>
      <c r="R10669"/>
      <c r="S10669"/>
      <c r="T10669"/>
      <c r="U10669"/>
      <c r="V10669"/>
      <c r="W10669"/>
      <c r="X10669"/>
      <c r="Y10669"/>
      <c r="Z10669"/>
      <c r="AA10669"/>
      <c r="AB10669"/>
      <c r="AC10669"/>
    </row>
    <row r="10670" spans="2:29" s="14" customFormat="1" x14ac:dyDescent="0.25">
      <c r="B10670"/>
      <c r="C10670"/>
      <c r="D10670"/>
      <c r="E10670"/>
      <c r="F10670"/>
      <c r="G10670"/>
      <c r="H10670"/>
      <c r="I10670"/>
      <c r="J10670"/>
      <c r="K10670" s="91"/>
      <c r="L10670" s="91"/>
      <c r="M10670" s="91"/>
      <c r="R10670"/>
      <c r="S10670"/>
      <c r="T10670"/>
      <c r="U10670"/>
      <c r="V10670"/>
      <c r="W10670"/>
      <c r="X10670"/>
      <c r="Y10670"/>
      <c r="Z10670"/>
      <c r="AA10670"/>
      <c r="AB10670"/>
      <c r="AC10670"/>
    </row>
    <row r="10671" spans="2:29" s="14" customFormat="1" x14ac:dyDescent="0.25">
      <c r="B10671"/>
      <c r="C10671"/>
      <c r="D10671"/>
      <c r="E10671"/>
      <c r="F10671"/>
      <c r="G10671"/>
      <c r="H10671"/>
      <c r="I10671"/>
      <c r="J10671"/>
      <c r="K10671" s="91"/>
      <c r="L10671" s="91"/>
      <c r="M10671" s="91"/>
      <c r="R10671"/>
      <c r="S10671"/>
      <c r="T10671"/>
      <c r="U10671"/>
      <c r="V10671"/>
      <c r="W10671"/>
      <c r="X10671"/>
      <c r="Y10671"/>
      <c r="Z10671"/>
      <c r="AA10671"/>
      <c r="AB10671"/>
      <c r="AC10671"/>
    </row>
    <row r="10672" spans="2:29" s="14" customFormat="1" x14ac:dyDescent="0.25">
      <c r="B10672"/>
      <c r="C10672"/>
      <c r="D10672"/>
      <c r="E10672"/>
      <c r="F10672"/>
      <c r="G10672"/>
      <c r="H10672"/>
      <c r="I10672"/>
      <c r="J10672"/>
      <c r="K10672" s="91"/>
      <c r="L10672" s="91"/>
      <c r="M10672" s="91"/>
      <c r="R10672"/>
      <c r="S10672"/>
      <c r="T10672"/>
      <c r="U10672"/>
      <c r="V10672"/>
      <c r="W10672"/>
      <c r="X10672"/>
      <c r="Y10672"/>
      <c r="Z10672"/>
      <c r="AA10672"/>
      <c r="AB10672"/>
      <c r="AC10672"/>
    </row>
    <row r="10673" spans="2:29" s="14" customFormat="1" x14ac:dyDescent="0.25">
      <c r="B10673"/>
      <c r="C10673"/>
      <c r="D10673"/>
      <c r="E10673"/>
      <c r="F10673"/>
      <c r="G10673"/>
      <c r="H10673"/>
      <c r="I10673"/>
      <c r="J10673"/>
      <c r="K10673" s="91"/>
      <c r="L10673" s="91"/>
      <c r="M10673" s="91"/>
      <c r="R10673"/>
      <c r="S10673"/>
      <c r="T10673"/>
      <c r="U10673"/>
      <c r="V10673"/>
      <c r="W10673"/>
      <c r="X10673"/>
      <c r="Y10673"/>
      <c r="Z10673"/>
      <c r="AA10673"/>
      <c r="AB10673"/>
      <c r="AC10673"/>
    </row>
    <row r="10674" spans="2:29" s="14" customFormat="1" x14ac:dyDescent="0.25">
      <c r="B10674"/>
      <c r="C10674"/>
      <c r="D10674"/>
      <c r="E10674"/>
      <c r="F10674"/>
      <c r="G10674"/>
      <c r="H10674"/>
      <c r="I10674"/>
      <c r="J10674"/>
      <c r="K10674" s="91"/>
      <c r="L10674" s="91"/>
      <c r="M10674" s="91"/>
      <c r="R10674"/>
      <c r="S10674"/>
      <c r="T10674"/>
      <c r="U10674"/>
      <c r="V10674"/>
      <c r="W10674"/>
      <c r="X10674"/>
      <c r="Y10674"/>
      <c r="Z10674"/>
      <c r="AA10674"/>
      <c r="AB10674"/>
      <c r="AC10674"/>
    </row>
    <row r="10675" spans="2:29" s="14" customFormat="1" x14ac:dyDescent="0.25">
      <c r="B10675"/>
      <c r="C10675"/>
      <c r="D10675"/>
      <c r="E10675"/>
      <c r="F10675"/>
      <c r="G10675"/>
      <c r="H10675"/>
      <c r="I10675"/>
      <c r="J10675"/>
      <c r="K10675" s="91"/>
      <c r="L10675" s="91"/>
      <c r="M10675" s="91"/>
      <c r="R10675"/>
      <c r="S10675"/>
      <c r="T10675"/>
      <c r="U10675"/>
      <c r="V10675"/>
      <c r="W10675"/>
      <c r="X10675"/>
      <c r="Y10675"/>
      <c r="Z10675"/>
      <c r="AA10675"/>
      <c r="AB10675"/>
      <c r="AC10675"/>
    </row>
    <row r="10676" spans="2:29" s="14" customFormat="1" x14ac:dyDescent="0.25">
      <c r="B10676"/>
      <c r="C10676"/>
      <c r="D10676"/>
      <c r="E10676"/>
      <c r="F10676"/>
      <c r="G10676"/>
      <c r="H10676"/>
      <c r="I10676"/>
      <c r="J10676"/>
      <c r="K10676" s="91"/>
      <c r="L10676" s="91"/>
      <c r="M10676" s="91"/>
      <c r="R10676"/>
      <c r="S10676"/>
      <c r="T10676"/>
      <c r="U10676"/>
      <c r="V10676"/>
      <c r="W10676"/>
      <c r="X10676"/>
      <c r="Y10676"/>
      <c r="Z10676"/>
      <c r="AA10676"/>
      <c r="AB10676"/>
      <c r="AC10676"/>
    </row>
    <row r="10677" spans="2:29" s="14" customFormat="1" x14ac:dyDescent="0.25">
      <c r="B10677"/>
      <c r="C10677"/>
      <c r="D10677"/>
      <c r="E10677"/>
      <c r="F10677"/>
      <c r="G10677"/>
      <c r="H10677"/>
      <c r="I10677"/>
      <c r="J10677"/>
      <c r="K10677" s="91"/>
      <c r="L10677" s="91"/>
      <c r="M10677" s="91"/>
      <c r="R10677"/>
      <c r="S10677"/>
      <c r="T10677"/>
      <c r="U10677"/>
      <c r="V10677"/>
      <c r="W10677"/>
      <c r="X10677"/>
      <c r="Y10677"/>
      <c r="Z10677"/>
      <c r="AA10677"/>
      <c r="AB10677"/>
      <c r="AC10677"/>
    </row>
    <row r="10678" spans="2:29" s="14" customFormat="1" x14ac:dyDescent="0.25">
      <c r="B10678"/>
      <c r="C10678"/>
      <c r="D10678"/>
      <c r="E10678"/>
      <c r="F10678"/>
      <c r="G10678"/>
      <c r="H10678"/>
      <c r="I10678"/>
      <c r="J10678"/>
      <c r="K10678" s="91"/>
      <c r="L10678" s="91"/>
      <c r="M10678" s="91"/>
      <c r="R10678"/>
      <c r="S10678"/>
      <c r="T10678"/>
      <c r="U10678"/>
      <c r="V10678"/>
      <c r="W10678"/>
      <c r="X10678"/>
      <c r="Y10678"/>
      <c r="Z10678"/>
      <c r="AA10678"/>
      <c r="AB10678"/>
      <c r="AC10678"/>
    </row>
    <row r="10679" spans="2:29" s="14" customFormat="1" x14ac:dyDescent="0.25">
      <c r="B10679"/>
      <c r="C10679"/>
      <c r="D10679"/>
      <c r="E10679"/>
      <c r="F10679"/>
      <c r="G10679"/>
      <c r="H10679"/>
      <c r="I10679"/>
      <c r="J10679"/>
      <c r="K10679" s="91"/>
      <c r="L10679" s="91"/>
      <c r="M10679" s="91"/>
      <c r="R10679"/>
      <c r="S10679"/>
      <c r="T10679"/>
      <c r="U10679"/>
      <c r="V10679"/>
      <c r="W10679"/>
      <c r="X10679"/>
      <c r="Y10679"/>
      <c r="Z10679"/>
      <c r="AA10679"/>
      <c r="AB10679"/>
      <c r="AC10679"/>
    </row>
    <row r="10680" spans="2:29" s="14" customFormat="1" x14ac:dyDescent="0.25">
      <c r="B10680"/>
      <c r="C10680"/>
      <c r="D10680"/>
      <c r="E10680"/>
      <c r="F10680"/>
      <c r="G10680"/>
      <c r="H10680"/>
      <c r="I10680"/>
      <c r="J10680"/>
      <c r="K10680" s="91"/>
      <c r="L10680" s="91"/>
      <c r="M10680" s="91"/>
      <c r="R10680"/>
      <c r="S10680"/>
      <c r="T10680"/>
      <c r="U10680"/>
      <c r="V10680"/>
      <c r="W10680"/>
      <c r="X10680"/>
      <c r="Y10680"/>
      <c r="Z10680"/>
      <c r="AA10680"/>
      <c r="AB10680"/>
      <c r="AC10680"/>
    </row>
    <row r="10681" spans="2:29" s="14" customFormat="1" x14ac:dyDescent="0.25">
      <c r="B10681"/>
      <c r="C10681"/>
      <c r="D10681"/>
      <c r="E10681"/>
      <c r="F10681"/>
      <c r="G10681"/>
      <c r="H10681"/>
      <c r="I10681"/>
      <c r="J10681"/>
      <c r="K10681" s="91"/>
      <c r="L10681" s="91"/>
      <c r="M10681" s="91"/>
      <c r="R10681"/>
      <c r="S10681"/>
      <c r="T10681"/>
      <c r="U10681"/>
      <c r="V10681"/>
      <c r="W10681"/>
      <c r="X10681"/>
      <c r="Y10681"/>
      <c r="Z10681"/>
      <c r="AA10681"/>
      <c r="AB10681"/>
      <c r="AC10681"/>
    </row>
    <row r="10682" spans="2:29" s="14" customFormat="1" x14ac:dyDescent="0.25">
      <c r="B10682"/>
      <c r="C10682"/>
      <c r="D10682"/>
      <c r="E10682"/>
      <c r="F10682"/>
      <c r="G10682"/>
      <c r="H10682"/>
      <c r="I10682"/>
      <c r="J10682"/>
      <c r="K10682" s="91"/>
      <c r="L10682" s="91"/>
      <c r="M10682" s="91"/>
      <c r="R10682"/>
      <c r="S10682"/>
      <c r="T10682"/>
      <c r="U10682"/>
      <c r="V10682"/>
      <c r="W10682"/>
      <c r="X10682"/>
      <c r="Y10682"/>
      <c r="Z10682"/>
      <c r="AA10682"/>
      <c r="AB10682"/>
      <c r="AC10682"/>
    </row>
    <row r="10683" spans="2:29" s="14" customFormat="1" x14ac:dyDescent="0.25">
      <c r="B10683"/>
      <c r="C10683"/>
      <c r="D10683"/>
      <c r="E10683"/>
      <c r="F10683"/>
      <c r="G10683"/>
      <c r="H10683"/>
      <c r="I10683"/>
      <c r="J10683"/>
      <c r="K10683" s="91"/>
      <c r="L10683" s="91"/>
      <c r="M10683" s="91"/>
      <c r="R10683"/>
      <c r="S10683"/>
      <c r="T10683"/>
      <c r="U10683"/>
      <c r="V10683"/>
      <c r="W10683"/>
      <c r="X10683"/>
      <c r="Y10683"/>
      <c r="Z10683"/>
      <c r="AA10683"/>
      <c r="AB10683"/>
      <c r="AC10683"/>
    </row>
    <row r="10684" spans="2:29" s="14" customFormat="1" x14ac:dyDescent="0.25">
      <c r="B10684"/>
      <c r="C10684"/>
      <c r="D10684"/>
      <c r="E10684"/>
      <c r="F10684"/>
      <c r="G10684"/>
      <c r="H10684"/>
      <c r="I10684"/>
      <c r="J10684"/>
      <c r="K10684" s="91"/>
      <c r="L10684" s="91"/>
      <c r="M10684" s="91"/>
      <c r="R10684"/>
      <c r="S10684"/>
      <c r="T10684"/>
      <c r="U10684"/>
      <c r="V10684"/>
      <c r="W10684"/>
      <c r="X10684"/>
      <c r="Y10684"/>
      <c r="Z10684"/>
      <c r="AA10684"/>
      <c r="AB10684"/>
      <c r="AC10684"/>
    </row>
    <row r="10685" spans="2:29" s="14" customFormat="1" x14ac:dyDescent="0.25">
      <c r="B10685"/>
      <c r="C10685"/>
      <c r="D10685"/>
      <c r="E10685"/>
      <c r="F10685"/>
      <c r="G10685"/>
      <c r="H10685"/>
      <c r="I10685"/>
      <c r="J10685"/>
      <c r="K10685" s="91"/>
      <c r="L10685" s="91"/>
      <c r="M10685" s="91"/>
      <c r="R10685"/>
      <c r="S10685"/>
      <c r="T10685"/>
      <c r="U10685"/>
      <c r="V10685"/>
      <c r="W10685"/>
      <c r="X10685"/>
      <c r="Y10685"/>
      <c r="Z10685"/>
      <c r="AA10685"/>
      <c r="AB10685"/>
      <c r="AC10685"/>
    </row>
    <row r="10686" spans="2:29" s="14" customFormat="1" x14ac:dyDescent="0.25">
      <c r="B10686"/>
      <c r="C10686"/>
      <c r="D10686"/>
      <c r="E10686"/>
      <c r="F10686"/>
      <c r="G10686"/>
      <c r="H10686"/>
      <c r="I10686"/>
      <c r="J10686"/>
      <c r="K10686" s="91"/>
      <c r="L10686" s="91"/>
      <c r="M10686" s="91"/>
      <c r="R10686"/>
      <c r="S10686"/>
      <c r="T10686"/>
      <c r="U10686"/>
      <c r="V10686"/>
      <c r="W10686"/>
      <c r="X10686"/>
      <c r="Y10686"/>
      <c r="Z10686"/>
      <c r="AA10686"/>
      <c r="AB10686"/>
      <c r="AC10686"/>
    </row>
    <row r="10687" spans="2:29" s="14" customFormat="1" x14ac:dyDescent="0.25">
      <c r="B10687"/>
      <c r="C10687"/>
      <c r="D10687"/>
      <c r="E10687"/>
      <c r="F10687"/>
      <c r="G10687"/>
      <c r="H10687"/>
      <c r="I10687"/>
      <c r="J10687"/>
      <c r="K10687" s="91"/>
      <c r="L10687" s="91"/>
      <c r="M10687" s="91"/>
      <c r="R10687"/>
      <c r="S10687"/>
      <c r="T10687"/>
      <c r="U10687"/>
      <c r="V10687"/>
      <c r="W10687"/>
      <c r="X10687"/>
      <c r="Y10687"/>
      <c r="Z10687"/>
      <c r="AA10687"/>
      <c r="AB10687"/>
      <c r="AC10687"/>
    </row>
    <row r="10688" spans="2:29" s="14" customFormat="1" x14ac:dyDescent="0.25">
      <c r="B10688"/>
      <c r="C10688"/>
      <c r="D10688"/>
      <c r="E10688"/>
      <c r="F10688"/>
      <c r="G10688"/>
      <c r="H10688"/>
      <c r="I10688"/>
      <c r="J10688"/>
      <c r="K10688" s="91"/>
      <c r="L10688" s="91"/>
      <c r="M10688" s="91"/>
      <c r="R10688"/>
      <c r="S10688"/>
      <c r="T10688"/>
      <c r="U10688"/>
      <c r="V10688"/>
      <c r="W10688"/>
      <c r="X10688"/>
      <c r="Y10688"/>
      <c r="Z10688"/>
      <c r="AA10688"/>
      <c r="AB10688"/>
      <c r="AC10688"/>
    </row>
    <row r="10689" spans="2:29" s="14" customFormat="1" x14ac:dyDescent="0.25">
      <c r="B10689"/>
      <c r="C10689"/>
      <c r="D10689"/>
      <c r="E10689"/>
      <c r="F10689"/>
      <c r="G10689"/>
      <c r="H10689"/>
      <c r="I10689"/>
      <c r="J10689"/>
      <c r="K10689" s="91"/>
      <c r="L10689" s="91"/>
      <c r="M10689" s="91"/>
      <c r="R10689"/>
      <c r="S10689"/>
      <c r="T10689"/>
      <c r="U10689"/>
      <c r="V10689"/>
      <c r="W10689"/>
      <c r="X10689"/>
      <c r="Y10689"/>
      <c r="Z10689"/>
      <c r="AA10689"/>
      <c r="AB10689"/>
      <c r="AC10689"/>
    </row>
    <row r="10690" spans="2:29" s="14" customFormat="1" x14ac:dyDescent="0.25">
      <c r="B10690"/>
      <c r="C10690"/>
      <c r="D10690"/>
      <c r="E10690"/>
      <c r="F10690"/>
      <c r="G10690"/>
      <c r="H10690"/>
      <c r="I10690"/>
      <c r="J10690"/>
      <c r="K10690" s="91"/>
      <c r="L10690" s="91"/>
      <c r="M10690" s="91"/>
      <c r="R10690"/>
      <c r="S10690"/>
      <c r="T10690"/>
      <c r="U10690"/>
      <c r="V10690"/>
      <c r="W10690"/>
      <c r="X10690"/>
      <c r="Y10690"/>
      <c r="Z10690"/>
      <c r="AA10690"/>
      <c r="AB10690"/>
      <c r="AC10690"/>
    </row>
    <row r="10691" spans="2:29" s="14" customFormat="1" x14ac:dyDescent="0.25">
      <c r="B10691"/>
      <c r="C10691"/>
      <c r="D10691"/>
      <c r="E10691"/>
      <c r="F10691"/>
      <c r="G10691"/>
      <c r="H10691"/>
      <c r="I10691"/>
      <c r="J10691"/>
      <c r="K10691" s="91"/>
      <c r="L10691" s="91"/>
      <c r="M10691" s="91"/>
      <c r="R10691"/>
      <c r="S10691"/>
      <c r="T10691"/>
      <c r="U10691"/>
      <c r="V10691"/>
      <c r="W10691"/>
      <c r="X10691"/>
      <c r="Y10691"/>
      <c r="Z10691"/>
      <c r="AA10691"/>
      <c r="AB10691"/>
      <c r="AC10691"/>
    </row>
    <row r="10692" spans="2:29" s="14" customFormat="1" x14ac:dyDescent="0.25">
      <c r="B10692"/>
      <c r="C10692"/>
      <c r="D10692"/>
      <c r="E10692"/>
      <c r="F10692"/>
      <c r="G10692"/>
      <c r="H10692"/>
      <c r="I10692"/>
      <c r="J10692"/>
      <c r="K10692" s="91"/>
      <c r="L10692" s="91"/>
      <c r="M10692" s="91"/>
      <c r="R10692"/>
      <c r="S10692"/>
      <c r="T10692"/>
      <c r="U10692"/>
      <c r="V10692"/>
      <c r="W10692"/>
      <c r="X10692"/>
      <c r="Y10692"/>
      <c r="Z10692"/>
      <c r="AA10692"/>
      <c r="AB10692"/>
      <c r="AC10692"/>
    </row>
    <row r="10693" spans="2:29" s="14" customFormat="1" x14ac:dyDescent="0.25">
      <c r="B10693"/>
      <c r="C10693"/>
      <c r="D10693"/>
      <c r="E10693"/>
      <c r="F10693"/>
      <c r="G10693"/>
      <c r="H10693"/>
      <c r="I10693"/>
      <c r="J10693"/>
      <c r="K10693" s="91"/>
      <c r="L10693" s="91"/>
      <c r="M10693" s="91"/>
      <c r="R10693"/>
      <c r="S10693"/>
      <c r="T10693"/>
      <c r="U10693"/>
      <c r="V10693"/>
      <c r="W10693"/>
      <c r="X10693"/>
      <c r="Y10693"/>
      <c r="Z10693"/>
      <c r="AA10693"/>
      <c r="AB10693"/>
      <c r="AC10693"/>
    </row>
    <row r="10694" spans="2:29" s="14" customFormat="1" x14ac:dyDescent="0.25">
      <c r="B10694"/>
      <c r="C10694"/>
      <c r="D10694"/>
      <c r="E10694"/>
      <c r="F10694"/>
      <c r="G10694"/>
      <c r="H10694"/>
      <c r="I10694"/>
      <c r="J10694"/>
      <c r="K10694" s="91"/>
      <c r="L10694" s="91"/>
      <c r="M10694" s="91"/>
      <c r="R10694"/>
      <c r="S10694"/>
      <c r="T10694"/>
      <c r="U10694"/>
      <c r="V10694"/>
      <c r="W10694"/>
      <c r="X10694"/>
      <c r="Y10694"/>
      <c r="Z10694"/>
      <c r="AA10694"/>
      <c r="AB10694"/>
      <c r="AC10694"/>
    </row>
    <row r="10695" spans="2:29" s="14" customFormat="1" x14ac:dyDescent="0.25">
      <c r="B10695"/>
      <c r="C10695"/>
      <c r="D10695"/>
      <c r="E10695"/>
      <c r="F10695"/>
      <c r="G10695"/>
      <c r="H10695"/>
      <c r="I10695"/>
      <c r="J10695"/>
      <c r="K10695" s="91"/>
      <c r="L10695" s="91"/>
      <c r="M10695" s="91"/>
      <c r="R10695"/>
      <c r="S10695"/>
      <c r="T10695"/>
      <c r="U10695"/>
      <c r="V10695"/>
      <c r="W10695"/>
      <c r="X10695"/>
      <c r="Y10695"/>
      <c r="Z10695"/>
      <c r="AA10695"/>
      <c r="AB10695"/>
      <c r="AC10695"/>
    </row>
    <row r="10696" spans="2:29" s="14" customFormat="1" x14ac:dyDescent="0.25">
      <c r="B10696"/>
      <c r="C10696"/>
      <c r="D10696"/>
      <c r="E10696"/>
      <c r="F10696"/>
      <c r="G10696"/>
      <c r="H10696"/>
      <c r="I10696"/>
      <c r="J10696"/>
      <c r="K10696" s="91"/>
      <c r="L10696" s="91"/>
      <c r="M10696" s="91"/>
      <c r="R10696"/>
      <c r="S10696"/>
      <c r="T10696"/>
      <c r="U10696"/>
      <c r="V10696"/>
      <c r="W10696"/>
      <c r="X10696"/>
      <c r="Y10696"/>
      <c r="Z10696"/>
      <c r="AA10696"/>
      <c r="AB10696"/>
      <c r="AC10696"/>
    </row>
    <row r="10697" spans="2:29" s="14" customFormat="1" x14ac:dyDescent="0.25">
      <c r="B10697"/>
      <c r="C10697"/>
      <c r="D10697"/>
      <c r="E10697"/>
      <c r="F10697"/>
      <c r="G10697"/>
      <c r="H10697"/>
      <c r="I10697"/>
      <c r="J10697"/>
      <c r="K10697" s="91"/>
      <c r="L10697" s="91"/>
      <c r="M10697" s="91"/>
      <c r="R10697"/>
      <c r="S10697"/>
      <c r="T10697"/>
      <c r="U10697"/>
      <c r="V10697"/>
      <c r="W10697"/>
      <c r="X10697"/>
      <c r="Y10697"/>
      <c r="Z10697"/>
      <c r="AA10697"/>
      <c r="AB10697"/>
      <c r="AC10697"/>
    </row>
    <row r="10698" spans="2:29" s="14" customFormat="1" x14ac:dyDescent="0.25">
      <c r="B10698"/>
      <c r="C10698"/>
      <c r="D10698"/>
      <c r="E10698"/>
      <c r="F10698"/>
      <c r="G10698"/>
      <c r="H10698"/>
      <c r="I10698"/>
      <c r="J10698"/>
      <c r="K10698" s="91"/>
      <c r="L10698" s="91"/>
      <c r="M10698" s="91"/>
      <c r="R10698"/>
      <c r="S10698"/>
      <c r="T10698"/>
      <c r="U10698"/>
      <c r="V10698"/>
      <c r="W10698"/>
      <c r="X10698"/>
      <c r="Y10698"/>
      <c r="Z10698"/>
      <c r="AA10698"/>
      <c r="AB10698"/>
      <c r="AC10698"/>
    </row>
    <row r="10699" spans="2:29" s="14" customFormat="1" x14ac:dyDescent="0.25">
      <c r="B10699"/>
      <c r="C10699"/>
      <c r="D10699"/>
      <c r="E10699"/>
      <c r="F10699"/>
      <c r="G10699"/>
      <c r="H10699"/>
      <c r="I10699"/>
      <c r="J10699"/>
      <c r="K10699" s="91"/>
      <c r="L10699" s="91"/>
      <c r="M10699" s="91"/>
      <c r="R10699"/>
      <c r="S10699"/>
      <c r="T10699"/>
      <c r="U10699"/>
      <c r="V10699"/>
      <c r="W10699"/>
      <c r="X10699"/>
      <c r="Y10699"/>
      <c r="Z10699"/>
      <c r="AA10699"/>
      <c r="AB10699"/>
      <c r="AC10699"/>
    </row>
    <row r="10700" spans="2:29" s="14" customFormat="1" x14ac:dyDescent="0.25">
      <c r="B10700"/>
      <c r="C10700"/>
      <c r="D10700"/>
      <c r="E10700"/>
      <c r="F10700"/>
      <c r="G10700"/>
      <c r="H10700"/>
      <c r="I10700"/>
      <c r="J10700"/>
      <c r="K10700" s="91"/>
      <c r="L10700" s="91"/>
      <c r="M10700" s="91"/>
      <c r="R10700"/>
      <c r="S10700"/>
      <c r="T10700"/>
      <c r="U10700"/>
      <c r="V10700"/>
      <c r="W10700"/>
      <c r="X10700"/>
      <c r="Y10700"/>
      <c r="Z10700"/>
      <c r="AA10700"/>
      <c r="AB10700"/>
      <c r="AC10700"/>
    </row>
    <row r="10701" spans="2:29" s="14" customFormat="1" x14ac:dyDescent="0.25">
      <c r="B10701"/>
      <c r="C10701"/>
      <c r="D10701"/>
      <c r="E10701"/>
      <c r="F10701"/>
      <c r="G10701"/>
      <c r="H10701"/>
      <c r="I10701"/>
      <c r="J10701"/>
      <c r="K10701" s="91"/>
      <c r="L10701" s="91"/>
      <c r="M10701" s="91"/>
      <c r="R10701"/>
      <c r="S10701"/>
      <c r="T10701"/>
      <c r="U10701"/>
      <c r="V10701"/>
      <c r="W10701"/>
      <c r="X10701"/>
      <c r="Y10701"/>
      <c r="Z10701"/>
      <c r="AA10701"/>
      <c r="AB10701"/>
      <c r="AC10701"/>
    </row>
    <row r="10702" spans="2:29" s="14" customFormat="1" x14ac:dyDescent="0.25">
      <c r="B10702"/>
      <c r="C10702"/>
      <c r="D10702"/>
      <c r="E10702"/>
      <c r="F10702"/>
      <c r="G10702"/>
      <c r="H10702"/>
      <c r="I10702"/>
      <c r="J10702"/>
      <c r="K10702" s="91"/>
      <c r="L10702" s="91"/>
      <c r="M10702" s="91"/>
      <c r="R10702"/>
      <c r="S10702"/>
      <c r="T10702"/>
      <c r="U10702"/>
      <c r="V10702"/>
      <c r="W10702"/>
      <c r="X10702"/>
      <c r="Y10702"/>
      <c r="Z10702"/>
      <c r="AA10702"/>
      <c r="AB10702"/>
      <c r="AC10702"/>
    </row>
    <row r="10703" spans="2:29" s="14" customFormat="1" x14ac:dyDescent="0.25">
      <c r="B10703"/>
      <c r="C10703"/>
      <c r="D10703"/>
      <c r="E10703"/>
      <c r="F10703"/>
      <c r="G10703"/>
      <c r="H10703"/>
      <c r="I10703"/>
      <c r="J10703"/>
      <c r="K10703" s="91"/>
      <c r="L10703" s="91"/>
      <c r="M10703" s="91"/>
      <c r="R10703"/>
      <c r="S10703"/>
      <c r="T10703"/>
      <c r="U10703"/>
      <c r="V10703"/>
      <c r="W10703"/>
      <c r="X10703"/>
      <c r="Y10703"/>
      <c r="Z10703"/>
      <c r="AA10703"/>
      <c r="AB10703"/>
      <c r="AC10703"/>
    </row>
    <row r="10704" spans="2:29" s="14" customFormat="1" x14ac:dyDescent="0.25">
      <c r="B10704"/>
      <c r="C10704"/>
      <c r="D10704"/>
      <c r="E10704"/>
      <c r="F10704"/>
      <c r="G10704"/>
      <c r="H10704"/>
      <c r="I10704"/>
      <c r="J10704"/>
      <c r="K10704" s="91"/>
      <c r="L10704" s="91"/>
      <c r="M10704" s="91"/>
      <c r="R10704"/>
      <c r="S10704"/>
      <c r="T10704"/>
      <c r="U10704"/>
      <c r="V10704"/>
      <c r="W10704"/>
      <c r="X10704"/>
      <c r="Y10704"/>
      <c r="Z10704"/>
      <c r="AA10704"/>
      <c r="AB10704"/>
      <c r="AC10704"/>
    </row>
    <row r="10705" spans="2:29" s="14" customFormat="1" x14ac:dyDescent="0.25">
      <c r="B10705"/>
      <c r="C10705"/>
      <c r="D10705"/>
      <c r="E10705"/>
      <c r="F10705"/>
      <c r="G10705"/>
      <c r="H10705"/>
      <c r="I10705"/>
      <c r="J10705"/>
      <c r="K10705" s="91"/>
      <c r="L10705" s="91"/>
      <c r="M10705" s="91"/>
      <c r="R10705"/>
      <c r="S10705"/>
      <c r="T10705"/>
      <c r="U10705"/>
      <c r="V10705"/>
      <c r="W10705"/>
      <c r="X10705"/>
      <c r="Y10705"/>
      <c r="Z10705"/>
      <c r="AA10705"/>
      <c r="AB10705"/>
      <c r="AC10705"/>
    </row>
    <row r="10706" spans="2:29" s="14" customFormat="1" x14ac:dyDescent="0.25">
      <c r="B10706"/>
      <c r="C10706"/>
      <c r="D10706"/>
      <c r="E10706"/>
      <c r="F10706"/>
      <c r="G10706"/>
      <c r="H10706"/>
      <c r="I10706"/>
      <c r="J10706"/>
      <c r="K10706" s="91"/>
      <c r="L10706" s="91"/>
      <c r="M10706" s="91"/>
      <c r="R10706"/>
      <c r="S10706"/>
      <c r="T10706"/>
      <c r="U10706"/>
      <c r="V10706"/>
      <c r="W10706"/>
      <c r="X10706"/>
      <c r="Y10706"/>
      <c r="Z10706"/>
      <c r="AA10706"/>
      <c r="AB10706"/>
      <c r="AC10706"/>
    </row>
    <row r="10707" spans="2:29" s="14" customFormat="1" x14ac:dyDescent="0.25">
      <c r="B10707"/>
      <c r="C10707"/>
      <c r="D10707"/>
      <c r="E10707"/>
      <c r="F10707"/>
      <c r="G10707"/>
      <c r="H10707"/>
      <c r="I10707"/>
      <c r="J10707"/>
      <c r="K10707" s="91"/>
      <c r="L10707" s="91"/>
      <c r="M10707" s="91"/>
      <c r="R10707"/>
      <c r="S10707"/>
      <c r="T10707"/>
      <c r="U10707"/>
      <c r="V10707"/>
      <c r="W10707"/>
      <c r="X10707"/>
      <c r="Y10707"/>
      <c r="Z10707"/>
      <c r="AA10707"/>
      <c r="AB10707"/>
      <c r="AC10707"/>
    </row>
    <row r="10708" spans="2:29" s="14" customFormat="1" x14ac:dyDescent="0.25">
      <c r="B10708"/>
      <c r="C10708"/>
      <c r="D10708"/>
      <c r="E10708"/>
      <c r="F10708"/>
      <c r="G10708"/>
      <c r="H10708"/>
      <c r="I10708"/>
      <c r="J10708"/>
      <c r="K10708" s="91"/>
      <c r="L10708" s="91"/>
      <c r="M10708" s="91"/>
      <c r="R10708"/>
      <c r="S10708"/>
      <c r="T10708"/>
      <c r="U10708"/>
      <c r="V10708"/>
      <c r="W10708"/>
      <c r="X10708"/>
      <c r="Y10708"/>
      <c r="Z10708"/>
      <c r="AA10708"/>
      <c r="AB10708"/>
      <c r="AC10708"/>
    </row>
    <row r="10709" spans="2:29" s="14" customFormat="1" x14ac:dyDescent="0.25">
      <c r="B10709"/>
      <c r="C10709"/>
      <c r="D10709"/>
      <c r="E10709"/>
      <c r="F10709"/>
      <c r="G10709"/>
      <c r="H10709"/>
      <c r="I10709"/>
      <c r="J10709"/>
      <c r="K10709" s="91"/>
      <c r="L10709" s="91"/>
      <c r="M10709" s="91"/>
      <c r="R10709"/>
      <c r="S10709"/>
      <c r="T10709"/>
      <c r="U10709"/>
      <c r="V10709"/>
      <c r="W10709"/>
      <c r="X10709"/>
      <c r="Y10709"/>
      <c r="Z10709"/>
      <c r="AA10709"/>
      <c r="AB10709"/>
      <c r="AC10709"/>
    </row>
    <row r="10710" spans="2:29" s="14" customFormat="1" x14ac:dyDescent="0.25">
      <c r="B10710"/>
      <c r="C10710"/>
      <c r="D10710"/>
      <c r="E10710"/>
      <c r="F10710"/>
      <c r="G10710"/>
      <c r="H10710"/>
      <c r="I10710"/>
      <c r="J10710"/>
      <c r="K10710" s="91"/>
      <c r="L10710" s="91"/>
      <c r="M10710" s="91"/>
      <c r="R10710"/>
      <c r="S10710"/>
      <c r="T10710"/>
      <c r="U10710"/>
      <c r="V10710"/>
      <c r="W10710"/>
      <c r="X10710"/>
      <c r="Y10710"/>
      <c r="Z10710"/>
      <c r="AA10710"/>
      <c r="AB10710"/>
      <c r="AC10710"/>
    </row>
    <row r="10711" spans="2:29" s="14" customFormat="1" x14ac:dyDescent="0.25">
      <c r="B10711"/>
      <c r="C10711"/>
      <c r="D10711"/>
      <c r="E10711"/>
      <c r="F10711"/>
      <c r="G10711"/>
      <c r="H10711"/>
      <c r="I10711"/>
      <c r="J10711"/>
      <c r="K10711" s="91"/>
      <c r="L10711" s="91"/>
      <c r="M10711" s="91"/>
      <c r="R10711"/>
      <c r="S10711"/>
      <c r="T10711"/>
      <c r="U10711"/>
      <c r="V10711"/>
      <c r="W10711"/>
      <c r="X10711"/>
      <c r="Y10711"/>
      <c r="Z10711"/>
      <c r="AA10711"/>
      <c r="AB10711"/>
      <c r="AC10711"/>
    </row>
    <row r="10712" spans="2:29" s="14" customFormat="1" x14ac:dyDescent="0.25">
      <c r="B10712"/>
      <c r="C10712"/>
      <c r="D10712"/>
      <c r="E10712"/>
      <c r="F10712"/>
      <c r="G10712"/>
      <c r="H10712"/>
      <c r="I10712"/>
      <c r="J10712"/>
      <c r="K10712" s="91"/>
      <c r="L10712" s="91"/>
      <c r="M10712" s="91"/>
      <c r="R10712"/>
      <c r="S10712"/>
      <c r="T10712"/>
      <c r="U10712"/>
      <c r="V10712"/>
      <c r="W10712"/>
      <c r="X10712"/>
      <c r="Y10712"/>
      <c r="Z10712"/>
      <c r="AA10712"/>
      <c r="AB10712"/>
      <c r="AC10712"/>
    </row>
    <row r="10713" spans="2:29" s="14" customFormat="1" x14ac:dyDescent="0.25">
      <c r="B10713"/>
      <c r="C10713"/>
      <c r="D10713"/>
      <c r="E10713"/>
      <c r="F10713"/>
      <c r="G10713"/>
      <c r="H10713"/>
      <c r="I10713"/>
      <c r="J10713"/>
      <c r="K10713" s="91"/>
      <c r="L10713" s="91"/>
      <c r="M10713" s="91"/>
      <c r="R10713"/>
      <c r="S10713"/>
      <c r="T10713"/>
      <c r="U10713"/>
      <c r="V10713"/>
      <c r="W10713"/>
      <c r="X10713"/>
      <c r="Y10713"/>
      <c r="Z10713"/>
      <c r="AA10713"/>
      <c r="AB10713"/>
      <c r="AC10713"/>
    </row>
    <row r="10714" spans="2:29" s="14" customFormat="1" x14ac:dyDescent="0.25">
      <c r="B10714"/>
      <c r="C10714"/>
      <c r="D10714"/>
      <c r="E10714"/>
      <c r="F10714"/>
      <c r="G10714"/>
      <c r="H10714"/>
      <c r="I10714"/>
      <c r="J10714"/>
      <c r="K10714" s="91"/>
      <c r="L10714" s="91"/>
      <c r="M10714" s="91"/>
      <c r="R10714"/>
      <c r="S10714"/>
      <c r="T10714"/>
      <c r="U10714"/>
      <c r="V10714"/>
      <c r="W10714"/>
      <c r="X10714"/>
      <c r="Y10714"/>
      <c r="Z10714"/>
      <c r="AA10714"/>
      <c r="AB10714"/>
      <c r="AC10714"/>
    </row>
    <row r="10715" spans="2:29" s="14" customFormat="1" x14ac:dyDescent="0.25">
      <c r="B10715"/>
      <c r="C10715"/>
      <c r="D10715"/>
      <c r="E10715"/>
      <c r="F10715"/>
      <c r="G10715"/>
      <c r="H10715"/>
      <c r="I10715"/>
      <c r="J10715"/>
      <c r="K10715" s="91"/>
      <c r="L10715" s="91"/>
      <c r="M10715" s="91"/>
      <c r="R10715"/>
      <c r="S10715"/>
      <c r="T10715"/>
      <c r="U10715"/>
      <c r="V10715"/>
      <c r="W10715"/>
      <c r="X10715"/>
      <c r="Y10715"/>
      <c r="Z10715"/>
      <c r="AA10715"/>
      <c r="AB10715"/>
      <c r="AC10715"/>
    </row>
    <row r="10716" spans="2:29" s="14" customFormat="1" x14ac:dyDescent="0.25">
      <c r="B10716"/>
      <c r="C10716"/>
      <c r="D10716"/>
      <c r="E10716"/>
      <c r="F10716"/>
      <c r="G10716"/>
      <c r="H10716"/>
      <c r="I10716"/>
      <c r="J10716"/>
      <c r="K10716" s="91"/>
      <c r="L10716" s="91"/>
      <c r="M10716" s="91"/>
      <c r="R10716"/>
      <c r="S10716"/>
      <c r="T10716"/>
      <c r="U10716"/>
      <c r="V10716"/>
      <c r="W10716"/>
      <c r="X10716"/>
      <c r="Y10716"/>
      <c r="Z10716"/>
      <c r="AA10716"/>
      <c r="AB10716"/>
      <c r="AC10716"/>
    </row>
    <row r="10717" spans="2:29" s="14" customFormat="1" x14ac:dyDescent="0.25">
      <c r="B10717"/>
      <c r="C10717"/>
      <c r="D10717"/>
      <c r="E10717"/>
      <c r="F10717"/>
      <c r="G10717"/>
      <c r="H10717"/>
      <c r="I10717"/>
      <c r="J10717"/>
      <c r="K10717" s="91"/>
      <c r="L10717" s="91"/>
      <c r="M10717" s="91"/>
      <c r="R10717"/>
      <c r="S10717"/>
      <c r="T10717"/>
      <c r="U10717"/>
      <c r="V10717"/>
      <c r="W10717"/>
      <c r="X10717"/>
      <c r="Y10717"/>
      <c r="Z10717"/>
      <c r="AA10717"/>
      <c r="AB10717"/>
      <c r="AC10717"/>
    </row>
    <row r="10718" spans="2:29" s="14" customFormat="1" x14ac:dyDescent="0.25">
      <c r="B10718"/>
      <c r="C10718"/>
      <c r="D10718"/>
      <c r="E10718"/>
      <c r="F10718"/>
      <c r="G10718"/>
      <c r="H10718"/>
      <c r="I10718"/>
      <c r="J10718"/>
      <c r="K10718" s="91"/>
      <c r="L10718" s="91"/>
      <c r="M10718" s="91"/>
      <c r="R10718"/>
      <c r="S10718"/>
      <c r="T10718"/>
      <c r="U10718"/>
      <c r="V10718"/>
      <c r="W10718"/>
      <c r="X10718"/>
      <c r="Y10718"/>
      <c r="Z10718"/>
      <c r="AA10718"/>
      <c r="AB10718"/>
      <c r="AC10718"/>
    </row>
    <row r="10719" spans="2:29" s="14" customFormat="1" x14ac:dyDescent="0.25">
      <c r="B10719"/>
      <c r="C10719"/>
      <c r="D10719"/>
      <c r="E10719"/>
      <c r="F10719"/>
      <c r="G10719"/>
      <c r="H10719"/>
      <c r="I10719"/>
      <c r="J10719"/>
      <c r="K10719" s="91"/>
      <c r="L10719" s="91"/>
      <c r="M10719" s="91"/>
      <c r="R10719"/>
      <c r="S10719"/>
      <c r="T10719"/>
      <c r="U10719"/>
      <c r="V10719"/>
      <c r="W10719"/>
      <c r="X10719"/>
      <c r="Y10719"/>
      <c r="Z10719"/>
      <c r="AA10719"/>
      <c r="AB10719"/>
      <c r="AC10719"/>
    </row>
    <row r="10720" spans="2:29" s="14" customFormat="1" x14ac:dyDescent="0.25">
      <c r="B10720"/>
      <c r="C10720"/>
      <c r="D10720"/>
      <c r="E10720"/>
      <c r="F10720"/>
      <c r="G10720"/>
      <c r="H10720"/>
      <c r="I10720"/>
      <c r="J10720"/>
      <c r="K10720" s="91"/>
      <c r="L10720" s="91"/>
      <c r="M10720" s="91"/>
      <c r="R10720"/>
      <c r="S10720"/>
      <c r="T10720"/>
      <c r="U10720"/>
      <c r="V10720"/>
      <c r="W10720"/>
      <c r="X10720"/>
      <c r="Y10720"/>
      <c r="Z10720"/>
      <c r="AA10720"/>
      <c r="AB10720"/>
      <c r="AC10720"/>
    </row>
    <row r="10721" spans="2:29" s="14" customFormat="1" x14ac:dyDescent="0.25">
      <c r="B10721"/>
      <c r="C10721"/>
      <c r="D10721"/>
      <c r="E10721"/>
      <c r="F10721"/>
      <c r="G10721"/>
      <c r="H10721"/>
      <c r="I10721"/>
      <c r="J10721"/>
      <c r="K10721" s="91"/>
      <c r="L10721" s="91"/>
      <c r="M10721" s="91"/>
      <c r="R10721"/>
      <c r="S10721"/>
      <c r="T10721"/>
      <c r="U10721"/>
      <c r="V10721"/>
      <c r="W10721"/>
      <c r="X10721"/>
      <c r="Y10721"/>
      <c r="Z10721"/>
      <c r="AA10721"/>
      <c r="AB10721"/>
      <c r="AC10721"/>
    </row>
    <row r="10722" spans="2:29" s="14" customFormat="1" x14ac:dyDescent="0.25">
      <c r="B10722"/>
      <c r="C10722"/>
      <c r="D10722"/>
      <c r="E10722"/>
      <c r="F10722"/>
      <c r="G10722"/>
      <c r="H10722"/>
      <c r="I10722"/>
      <c r="J10722"/>
      <c r="K10722" s="91"/>
      <c r="L10722" s="91"/>
      <c r="M10722" s="91"/>
      <c r="R10722"/>
      <c r="S10722"/>
      <c r="T10722"/>
      <c r="U10722"/>
      <c r="V10722"/>
      <c r="W10722"/>
      <c r="X10722"/>
      <c r="Y10722"/>
      <c r="Z10722"/>
      <c r="AA10722"/>
      <c r="AB10722"/>
      <c r="AC10722"/>
    </row>
    <row r="10723" spans="2:29" s="14" customFormat="1" x14ac:dyDescent="0.25">
      <c r="B10723"/>
      <c r="C10723"/>
      <c r="D10723"/>
      <c r="E10723"/>
      <c r="F10723"/>
      <c r="G10723"/>
      <c r="H10723"/>
      <c r="I10723"/>
      <c r="J10723"/>
      <c r="K10723" s="91"/>
      <c r="L10723" s="91"/>
      <c r="M10723" s="91"/>
      <c r="R10723"/>
      <c r="S10723"/>
      <c r="T10723"/>
      <c r="U10723"/>
      <c r="V10723"/>
      <c r="W10723"/>
      <c r="X10723"/>
      <c r="Y10723"/>
      <c r="Z10723"/>
      <c r="AA10723"/>
      <c r="AB10723"/>
      <c r="AC10723"/>
    </row>
    <row r="10724" spans="2:29" s="14" customFormat="1" x14ac:dyDescent="0.25">
      <c r="B10724"/>
      <c r="C10724"/>
      <c r="D10724"/>
      <c r="E10724"/>
      <c r="F10724"/>
      <c r="G10724"/>
      <c r="H10724"/>
      <c r="I10724"/>
      <c r="J10724"/>
      <c r="K10724" s="91"/>
      <c r="L10724" s="91"/>
      <c r="M10724" s="91"/>
      <c r="R10724"/>
      <c r="S10724"/>
      <c r="T10724"/>
      <c r="U10724"/>
      <c r="V10724"/>
      <c r="W10724"/>
      <c r="X10724"/>
      <c r="Y10724"/>
      <c r="Z10724"/>
      <c r="AA10724"/>
      <c r="AB10724"/>
      <c r="AC10724"/>
    </row>
    <row r="10725" spans="2:29" s="14" customFormat="1" x14ac:dyDescent="0.25">
      <c r="B10725"/>
      <c r="C10725"/>
      <c r="D10725"/>
      <c r="E10725"/>
      <c r="F10725"/>
      <c r="G10725"/>
      <c r="H10725"/>
      <c r="I10725"/>
      <c r="J10725"/>
      <c r="K10725" s="91"/>
      <c r="L10725" s="91"/>
      <c r="M10725" s="91"/>
      <c r="R10725"/>
      <c r="S10725"/>
      <c r="T10725"/>
      <c r="U10725"/>
      <c r="V10725"/>
      <c r="W10725"/>
      <c r="X10725"/>
      <c r="Y10725"/>
      <c r="Z10725"/>
      <c r="AA10725"/>
      <c r="AB10725"/>
      <c r="AC10725"/>
    </row>
    <row r="10726" spans="2:29" s="14" customFormat="1" x14ac:dyDescent="0.25">
      <c r="B10726"/>
      <c r="C10726"/>
      <c r="D10726"/>
      <c r="E10726"/>
      <c r="F10726"/>
      <c r="G10726"/>
      <c r="H10726"/>
      <c r="I10726"/>
      <c r="J10726"/>
      <c r="K10726" s="91"/>
      <c r="L10726" s="91"/>
      <c r="M10726" s="91"/>
      <c r="R10726"/>
      <c r="S10726"/>
      <c r="T10726"/>
      <c r="U10726"/>
      <c r="V10726"/>
      <c r="W10726"/>
      <c r="X10726"/>
      <c r="Y10726"/>
      <c r="Z10726"/>
      <c r="AA10726"/>
      <c r="AB10726"/>
      <c r="AC10726"/>
    </row>
    <row r="10727" spans="2:29" s="14" customFormat="1" x14ac:dyDescent="0.25">
      <c r="B10727"/>
      <c r="C10727"/>
      <c r="D10727"/>
      <c r="E10727"/>
      <c r="F10727"/>
      <c r="G10727"/>
      <c r="H10727"/>
      <c r="I10727"/>
      <c r="J10727"/>
      <c r="K10727" s="91"/>
      <c r="L10727" s="91"/>
      <c r="M10727" s="91"/>
      <c r="R10727"/>
      <c r="S10727"/>
      <c r="T10727"/>
      <c r="U10727"/>
      <c r="V10727"/>
      <c r="W10727"/>
      <c r="X10727"/>
      <c r="Y10727"/>
      <c r="Z10727"/>
      <c r="AA10727"/>
      <c r="AB10727"/>
      <c r="AC10727"/>
    </row>
    <row r="10728" spans="2:29" s="14" customFormat="1" x14ac:dyDescent="0.25">
      <c r="B10728"/>
      <c r="C10728"/>
      <c r="D10728"/>
      <c r="E10728"/>
      <c r="F10728"/>
      <c r="G10728"/>
      <c r="H10728"/>
      <c r="I10728"/>
      <c r="J10728"/>
      <c r="K10728" s="91"/>
      <c r="L10728" s="91"/>
      <c r="M10728" s="91"/>
      <c r="R10728"/>
      <c r="S10728"/>
      <c r="T10728"/>
      <c r="U10728"/>
      <c r="V10728"/>
      <c r="W10728"/>
      <c r="X10728"/>
      <c r="Y10728"/>
      <c r="Z10728"/>
      <c r="AA10728"/>
      <c r="AB10728"/>
      <c r="AC10728"/>
    </row>
    <row r="10729" spans="2:29" s="14" customFormat="1" x14ac:dyDescent="0.25">
      <c r="B10729"/>
      <c r="C10729"/>
      <c r="D10729"/>
      <c r="E10729"/>
      <c r="F10729"/>
      <c r="G10729"/>
      <c r="H10729"/>
      <c r="I10729"/>
      <c r="J10729"/>
      <c r="K10729" s="91"/>
      <c r="L10729" s="91"/>
      <c r="M10729" s="91"/>
      <c r="R10729"/>
      <c r="S10729"/>
      <c r="T10729"/>
      <c r="U10729"/>
      <c r="V10729"/>
      <c r="W10729"/>
      <c r="X10729"/>
      <c r="Y10729"/>
      <c r="Z10729"/>
      <c r="AA10729"/>
      <c r="AB10729"/>
      <c r="AC10729"/>
    </row>
    <row r="10730" spans="2:29" s="14" customFormat="1" x14ac:dyDescent="0.25">
      <c r="B10730"/>
      <c r="C10730"/>
      <c r="D10730"/>
      <c r="E10730"/>
      <c r="F10730"/>
      <c r="G10730"/>
      <c r="H10730"/>
      <c r="I10730"/>
      <c r="J10730"/>
      <c r="K10730" s="91"/>
      <c r="L10730" s="91"/>
      <c r="M10730" s="91"/>
      <c r="R10730"/>
      <c r="S10730"/>
      <c r="T10730"/>
      <c r="U10730"/>
      <c r="V10730"/>
      <c r="W10730"/>
      <c r="X10730"/>
      <c r="Y10730"/>
      <c r="Z10730"/>
      <c r="AA10730"/>
      <c r="AB10730"/>
      <c r="AC10730"/>
    </row>
    <row r="10731" spans="2:29" s="14" customFormat="1" x14ac:dyDescent="0.25">
      <c r="B10731"/>
      <c r="C10731"/>
      <c r="D10731"/>
      <c r="E10731"/>
      <c r="F10731"/>
      <c r="G10731"/>
      <c r="H10731"/>
      <c r="I10731"/>
      <c r="J10731"/>
      <c r="K10731" s="91"/>
      <c r="L10731" s="91"/>
      <c r="M10731" s="91"/>
      <c r="R10731"/>
      <c r="S10731"/>
      <c r="T10731"/>
      <c r="U10731"/>
      <c r="V10731"/>
      <c r="W10731"/>
      <c r="X10731"/>
      <c r="Y10731"/>
      <c r="Z10731"/>
      <c r="AA10731"/>
      <c r="AB10731"/>
      <c r="AC10731"/>
    </row>
    <row r="10732" spans="2:29" s="14" customFormat="1" x14ac:dyDescent="0.25">
      <c r="B10732"/>
      <c r="C10732"/>
      <c r="D10732"/>
      <c r="E10732"/>
      <c r="F10732"/>
      <c r="G10732"/>
      <c r="H10732"/>
      <c r="I10732"/>
      <c r="J10732"/>
      <c r="K10732" s="91"/>
      <c r="L10732" s="91"/>
      <c r="M10732" s="91"/>
      <c r="R10732"/>
      <c r="S10732"/>
      <c r="T10732"/>
      <c r="U10732"/>
      <c r="V10732"/>
      <c r="W10732"/>
      <c r="X10732"/>
      <c r="Y10732"/>
      <c r="Z10732"/>
      <c r="AA10732"/>
      <c r="AB10732"/>
      <c r="AC10732"/>
    </row>
    <row r="10733" spans="2:29" s="14" customFormat="1" x14ac:dyDescent="0.25">
      <c r="B10733"/>
      <c r="C10733"/>
      <c r="D10733"/>
      <c r="E10733"/>
      <c r="F10733"/>
      <c r="G10733"/>
      <c r="H10733"/>
      <c r="I10733"/>
      <c r="J10733"/>
      <c r="K10733" s="91"/>
      <c r="L10733" s="91"/>
      <c r="M10733" s="91"/>
      <c r="R10733"/>
      <c r="S10733"/>
      <c r="T10733"/>
      <c r="U10733"/>
      <c r="V10733"/>
      <c r="W10733"/>
      <c r="X10733"/>
      <c r="Y10733"/>
      <c r="Z10733"/>
      <c r="AA10733"/>
      <c r="AB10733"/>
      <c r="AC10733"/>
    </row>
    <row r="10734" spans="2:29" s="14" customFormat="1" x14ac:dyDescent="0.25">
      <c r="B10734"/>
      <c r="C10734"/>
      <c r="D10734"/>
      <c r="E10734"/>
      <c r="F10734"/>
      <c r="G10734"/>
      <c r="H10734"/>
      <c r="I10734"/>
      <c r="J10734"/>
      <c r="K10734" s="91"/>
      <c r="L10734" s="91"/>
      <c r="M10734" s="91"/>
      <c r="R10734"/>
      <c r="S10734"/>
      <c r="T10734"/>
      <c r="U10734"/>
      <c r="V10734"/>
      <c r="W10734"/>
      <c r="X10734"/>
      <c r="Y10734"/>
      <c r="Z10734"/>
      <c r="AA10734"/>
      <c r="AB10734"/>
      <c r="AC10734"/>
    </row>
    <row r="10735" spans="2:29" s="14" customFormat="1" x14ac:dyDescent="0.25">
      <c r="B10735"/>
      <c r="C10735"/>
      <c r="D10735"/>
      <c r="E10735"/>
      <c r="F10735"/>
      <c r="G10735"/>
      <c r="H10735"/>
      <c r="I10735"/>
      <c r="J10735"/>
      <c r="K10735" s="91"/>
      <c r="L10735" s="91"/>
      <c r="M10735" s="91"/>
      <c r="R10735"/>
      <c r="S10735"/>
      <c r="T10735"/>
      <c r="U10735"/>
      <c r="V10735"/>
      <c r="W10735"/>
      <c r="X10735"/>
      <c r="Y10735"/>
      <c r="Z10735"/>
      <c r="AA10735"/>
      <c r="AB10735"/>
      <c r="AC10735"/>
    </row>
    <row r="10736" spans="2:29" s="14" customFormat="1" x14ac:dyDescent="0.25">
      <c r="B10736"/>
      <c r="C10736"/>
      <c r="D10736"/>
      <c r="E10736"/>
      <c r="F10736"/>
      <c r="G10736"/>
      <c r="H10736"/>
      <c r="I10736"/>
      <c r="J10736"/>
      <c r="K10736" s="91"/>
      <c r="L10736" s="91"/>
      <c r="M10736" s="91"/>
      <c r="R10736"/>
      <c r="S10736"/>
      <c r="T10736"/>
      <c r="U10736"/>
      <c r="V10736"/>
      <c r="W10736"/>
      <c r="X10736"/>
      <c r="Y10736"/>
      <c r="Z10736"/>
      <c r="AA10736"/>
      <c r="AB10736"/>
      <c r="AC10736"/>
    </row>
    <row r="10737" spans="2:29" s="14" customFormat="1" x14ac:dyDescent="0.25">
      <c r="B10737"/>
      <c r="C10737"/>
      <c r="D10737"/>
      <c r="E10737"/>
      <c r="F10737"/>
      <c r="G10737"/>
      <c r="H10737"/>
      <c r="I10737"/>
      <c r="J10737"/>
      <c r="K10737" s="91"/>
      <c r="L10737" s="91"/>
      <c r="M10737" s="91"/>
      <c r="R10737"/>
      <c r="S10737"/>
      <c r="T10737"/>
      <c r="U10737"/>
      <c r="V10737"/>
      <c r="W10737"/>
      <c r="X10737"/>
      <c r="Y10737"/>
      <c r="Z10737"/>
      <c r="AA10737"/>
      <c r="AB10737"/>
      <c r="AC10737"/>
    </row>
    <row r="10738" spans="2:29" s="14" customFormat="1" x14ac:dyDescent="0.25">
      <c r="B10738"/>
      <c r="C10738"/>
      <c r="D10738"/>
      <c r="E10738"/>
      <c r="F10738"/>
      <c r="G10738"/>
      <c r="H10738"/>
      <c r="I10738"/>
      <c r="J10738"/>
      <c r="K10738" s="91"/>
      <c r="L10738" s="91"/>
      <c r="M10738" s="91"/>
      <c r="R10738"/>
      <c r="S10738"/>
      <c r="T10738"/>
      <c r="U10738"/>
      <c r="V10738"/>
      <c r="W10738"/>
      <c r="X10738"/>
      <c r="Y10738"/>
      <c r="Z10738"/>
      <c r="AA10738"/>
      <c r="AB10738"/>
      <c r="AC10738"/>
    </row>
    <row r="10739" spans="2:29" s="14" customFormat="1" x14ac:dyDescent="0.25">
      <c r="B10739"/>
      <c r="C10739"/>
      <c r="D10739"/>
      <c r="E10739"/>
      <c r="F10739"/>
      <c r="G10739"/>
      <c r="H10739"/>
      <c r="I10739"/>
      <c r="J10739"/>
      <c r="K10739" s="91"/>
      <c r="L10739" s="91"/>
      <c r="M10739" s="91"/>
      <c r="R10739"/>
      <c r="S10739"/>
      <c r="T10739"/>
      <c r="U10739"/>
      <c r="V10739"/>
      <c r="W10739"/>
      <c r="X10739"/>
      <c r="Y10739"/>
      <c r="Z10739"/>
      <c r="AA10739"/>
      <c r="AB10739"/>
      <c r="AC10739"/>
    </row>
    <row r="10740" spans="2:29" s="14" customFormat="1" x14ac:dyDescent="0.25">
      <c r="B10740"/>
      <c r="C10740"/>
      <c r="D10740"/>
      <c r="E10740"/>
      <c r="F10740"/>
      <c r="G10740"/>
      <c r="H10740"/>
      <c r="I10740"/>
      <c r="J10740"/>
      <c r="K10740" s="91"/>
      <c r="L10740" s="91"/>
      <c r="M10740" s="91"/>
      <c r="R10740"/>
      <c r="S10740"/>
      <c r="T10740"/>
      <c r="U10740"/>
      <c r="V10740"/>
      <c r="W10740"/>
      <c r="X10740"/>
      <c r="Y10740"/>
      <c r="Z10740"/>
      <c r="AA10740"/>
      <c r="AB10740"/>
      <c r="AC10740"/>
    </row>
    <row r="10741" spans="2:29" s="14" customFormat="1" x14ac:dyDescent="0.25">
      <c r="B10741"/>
      <c r="C10741"/>
      <c r="D10741"/>
      <c r="E10741"/>
      <c r="F10741"/>
      <c r="G10741"/>
      <c r="H10741"/>
      <c r="I10741"/>
      <c r="J10741"/>
      <c r="K10741" s="91"/>
      <c r="L10741" s="91"/>
      <c r="M10741" s="91"/>
      <c r="R10741"/>
      <c r="S10741"/>
      <c r="T10741"/>
      <c r="U10741"/>
      <c r="V10741"/>
      <c r="W10741"/>
      <c r="X10741"/>
      <c r="Y10741"/>
      <c r="Z10741"/>
      <c r="AA10741"/>
      <c r="AB10741"/>
      <c r="AC10741"/>
    </row>
    <row r="10742" spans="2:29" s="14" customFormat="1" x14ac:dyDescent="0.25">
      <c r="B10742"/>
      <c r="C10742"/>
      <c r="D10742"/>
      <c r="E10742"/>
      <c r="F10742"/>
      <c r="G10742"/>
      <c r="H10742"/>
      <c r="I10742"/>
      <c r="J10742"/>
      <c r="K10742" s="91"/>
      <c r="L10742" s="91"/>
      <c r="M10742" s="91"/>
      <c r="R10742"/>
      <c r="S10742"/>
      <c r="T10742"/>
      <c r="U10742"/>
      <c r="V10742"/>
      <c r="W10742"/>
      <c r="X10742"/>
      <c r="Y10742"/>
      <c r="Z10742"/>
      <c r="AA10742"/>
      <c r="AB10742"/>
      <c r="AC10742"/>
    </row>
    <row r="10743" spans="2:29" s="14" customFormat="1" x14ac:dyDescent="0.25">
      <c r="B10743"/>
      <c r="C10743"/>
      <c r="D10743"/>
      <c r="E10743"/>
      <c r="F10743"/>
      <c r="G10743"/>
      <c r="H10743"/>
      <c r="I10743"/>
      <c r="J10743"/>
      <c r="K10743" s="91"/>
      <c r="L10743" s="91"/>
      <c r="M10743" s="91"/>
      <c r="R10743"/>
      <c r="S10743"/>
      <c r="T10743"/>
      <c r="U10743"/>
      <c r="V10743"/>
      <c r="W10743"/>
      <c r="X10743"/>
      <c r="Y10743"/>
      <c r="Z10743"/>
      <c r="AA10743"/>
      <c r="AB10743"/>
      <c r="AC10743"/>
    </row>
    <row r="10744" spans="2:29" s="14" customFormat="1" x14ac:dyDescent="0.25">
      <c r="B10744"/>
      <c r="C10744"/>
      <c r="D10744"/>
      <c r="E10744"/>
      <c r="F10744"/>
      <c r="G10744"/>
      <c r="H10744"/>
      <c r="I10744"/>
      <c r="J10744"/>
      <c r="K10744" s="91"/>
      <c r="L10744" s="91"/>
      <c r="M10744" s="91"/>
      <c r="R10744"/>
      <c r="S10744"/>
      <c r="T10744"/>
      <c r="U10744"/>
      <c r="V10744"/>
      <c r="W10744"/>
      <c r="X10744"/>
      <c r="Y10744"/>
      <c r="Z10744"/>
      <c r="AA10744"/>
      <c r="AB10744"/>
      <c r="AC10744"/>
    </row>
    <row r="10745" spans="2:29" s="14" customFormat="1" x14ac:dyDescent="0.25">
      <c r="B10745"/>
      <c r="C10745"/>
      <c r="D10745"/>
      <c r="E10745"/>
      <c r="F10745"/>
      <c r="G10745"/>
      <c r="H10745"/>
      <c r="I10745"/>
      <c r="J10745"/>
      <c r="K10745" s="91"/>
      <c r="L10745" s="91"/>
      <c r="M10745" s="91"/>
      <c r="R10745"/>
      <c r="S10745"/>
      <c r="T10745"/>
      <c r="U10745"/>
      <c r="V10745"/>
      <c r="W10745"/>
      <c r="X10745"/>
      <c r="Y10745"/>
      <c r="Z10745"/>
      <c r="AA10745"/>
      <c r="AB10745"/>
      <c r="AC10745"/>
    </row>
    <row r="10746" spans="2:29" s="14" customFormat="1" x14ac:dyDescent="0.25">
      <c r="B10746"/>
      <c r="C10746"/>
      <c r="D10746"/>
      <c r="E10746"/>
      <c r="F10746"/>
      <c r="G10746"/>
      <c r="H10746"/>
      <c r="I10746"/>
      <c r="J10746"/>
      <c r="K10746" s="91"/>
      <c r="L10746" s="91"/>
      <c r="M10746" s="91"/>
      <c r="R10746"/>
      <c r="S10746"/>
      <c r="T10746"/>
      <c r="U10746"/>
      <c r="V10746"/>
      <c r="W10746"/>
      <c r="X10746"/>
      <c r="Y10746"/>
      <c r="Z10746"/>
      <c r="AA10746"/>
      <c r="AB10746"/>
      <c r="AC10746"/>
    </row>
    <row r="10747" spans="2:29" s="14" customFormat="1" x14ac:dyDescent="0.25">
      <c r="B10747"/>
      <c r="C10747"/>
      <c r="D10747"/>
      <c r="E10747"/>
      <c r="F10747"/>
      <c r="G10747"/>
      <c r="H10747"/>
      <c r="I10747"/>
      <c r="J10747"/>
      <c r="K10747" s="91"/>
      <c r="L10747" s="91"/>
      <c r="M10747" s="91"/>
      <c r="R10747"/>
      <c r="S10747"/>
      <c r="T10747"/>
      <c r="U10747"/>
      <c r="V10747"/>
      <c r="W10747"/>
      <c r="X10747"/>
      <c r="Y10747"/>
      <c r="Z10747"/>
      <c r="AA10747"/>
      <c r="AB10747"/>
      <c r="AC10747"/>
    </row>
    <row r="10748" spans="2:29" s="14" customFormat="1" x14ac:dyDescent="0.25">
      <c r="B10748"/>
      <c r="C10748"/>
      <c r="D10748"/>
      <c r="E10748"/>
      <c r="F10748"/>
      <c r="G10748"/>
      <c r="H10748"/>
      <c r="I10748"/>
      <c r="J10748"/>
      <c r="K10748" s="91"/>
      <c r="L10748" s="91"/>
      <c r="M10748" s="91"/>
      <c r="R10748"/>
      <c r="S10748"/>
      <c r="T10748"/>
      <c r="U10748"/>
      <c r="V10748"/>
      <c r="W10748"/>
      <c r="X10748"/>
      <c r="Y10748"/>
      <c r="Z10748"/>
      <c r="AA10748"/>
      <c r="AB10748"/>
      <c r="AC10748"/>
    </row>
    <row r="10749" spans="2:29" s="14" customFormat="1" x14ac:dyDescent="0.25">
      <c r="B10749"/>
      <c r="C10749"/>
      <c r="D10749"/>
      <c r="E10749"/>
      <c r="F10749"/>
      <c r="G10749"/>
      <c r="H10749"/>
      <c r="I10749"/>
      <c r="J10749"/>
      <c r="K10749" s="91"/>
      <c r="L10749" s="91"/>
      <c r="M10749" s="91"/>
      <c r="R10749"/>
      <c r="S10749"/>
      <c r="T10749"/>
      <c r="U10749"/>
      <c r="V10749"/>
      <c r="W10749"/>
      <c r="X10749"/>
      <c r="Y10749"/>
      <c r="Z10749"/>
      <c r="AA10749"/>
      <c r="AB10749"/>
      <c r="AC10749"/>
    </row>
    <row r="10750" spans="2:29" s="14" customFormat="1" x14ac:dyDescent="0.25">
      <c r="B10750"/>
      <c r="C10750"/>
      <c r="D10750"/>
      <c r="E10750"/>
      <c r="F10750"/>
      <c r="G10750"/>
      <c r="H10750"/>
      <c r="I10750"/>
      <c r="J10750"/>
      <c r="K10750" s="91"/>
      <c r="L10750" s="91"/>
      <c r="M10750" s="91"/>
      <c r="R10750"/>
      <c r="S10750"/>
      <c r="T10750"/>
      <c r="U10750"/>
      <c r="V10750"/>
      <c r="W10750"/>
      <c r="X10750"/>
      <c r="Y10750"/>
      <c r="Z10750"/>
      <c r="AA10750"/>
      <c r="AB10750"/>
      <c r="AC10750"/>
    </row>
    <row r="10751" spans="2:29" s="14" customFormat="1" x14ac:dyDescent="0.25">
      <c r="B10751"/>
      <c r="C10751"/>
      <c r="D10751"/>
      <c r="E10751"/>
      <c r="F10751"/>
      <c r="G10751"/>
      <c r="H10751"/>
      <c r="I10751"/>
      <c r="J10751"/>
      <c r="K10751" s="91"/>
      <c r="L10751" s="91"/>
      <c r="M10751" s="91"/>
      <c r="R10751"/>
      <c r="S10751"/>
      <c r="T10751"/>
      <c r="U10751"/>
      <c r="V10751"/>
      <c r="W10751"/>
      <c r="X10751"/>
      <c r="Y10751"/>
      <c r="Z10751"/>
      <c r="AA10751"/>
      <c r="AB10751"/>
      <c r="AC10751"/>
    </row>
    <row r="10752" spans="2:29" s="14" customFormat="1" x14ac:dyDescent="0.25">
      <c r="B10752"/>
      <c r="C10752"/>
      <c r="D10752"/>
      <c r="E10752"/>
      <c r="F10752"/>
      <c r="G10752"/>
      <c r="H10752"/>
      <c r="I10752"/>
      <c r="J10752"/>
      <c r="K10752" s="91"/>
      <c r="L10752" s="91"/>
      <c r="M10752" s="91"/>
      <c r="R10752"/>
      <c r="S10752"/>
      <c r="T10752"/>
      <c r="U10752"/>
      <c r="V10752"/>
      <c r="W10752"/>
      <c r="X10752"/>
      <c r="Y10752"/>
      <c r="Z10752"/>
      <c r="AA10752"/>
      <c r="AB10752"/>
      <c r="AC10752"/>
    </row>
    <row r="10753" spans="2:29" s="14" customFormat="1" x14ac:dyDescent="0.25">
      <c r="B10753"/>
      <c r="C10753"/>
      <c r="D10753"/>
      <c r="E10753"/>
      <c r="F10753"/>
      <c r="G10753"/>
      <c r="H10753"/>
      <c r="I10753"/>
      <c r="J10753"/>
      <c r="K10753" s="91"/>
      <c r="L10753" s="91"/>
      <c r="M10753" s="91"/>
      <c r="R10753"/>
      <c r="S10753"/>
      <c r="T10753"/>
      <c r="U10753"/>
      <c r="V10753"/>
      <c r="W10753"/>
      <c r="X10753"/>
      <c r="Y10753"/>
      <c r="Z10753"/>
      <c r="AA10753"/>
      <c r="AB10753"/>
      <c r="AC10753"/>
    </row>
    <row r="10754" spans="2:29" s="14" customFormat="1" x14ac:dyDescent="0.25">
      <c r="B10754"/>
      <c r="C10754"/>
      <c r="D10754"/>
      <c r="E10754"/>
      <c r="F10754"/>
      <c r="G10754"/>
      <c r="H10754"/>
      <c r="I10754"/>
      <c r="J10754"/>
      <c r="K10754" s="91"/>
      <c r="L10754" s="91"/>
      <c r="M10754" s="91"/>
      <c r="R10754"/>
      <c r="S10754"/>
      <c r="T10754"/>
      <c r="U10754"/>
      <c r="V10754"/>
      <c r="W10754"/>
      <c r="X10754"/>
      <c r="Y10754"/>
      <c r="Z10754"/>
      <c r="AA10754"/>
      <c r="AB10754"/>
      <c r="AC10754"/>
    </row>
    <row r="10755" spans="2:29" s="14" customFormat="1" x14ac:dyDescent="0.25">
      <c r="B10755"/>
      <c r="C10755"/>
      <c r="D10755"/>
      <c r="E10755"/>
      <c r="F10755"/>
      <c r="G10755"/>
      <c r="H10755"/>
      <c r="I10755"/>
      <c r="J10755"/>
      <c r="K10755" s="91"/>
      <c r="L10755" s="91"/>
      <c r="M10755" s="91"/>
      <c r="R10755"/>
      <c r="S10755"/>
      <c r="T10755"/>
      <c r="U10755"/>
      <c r="V10755"/>
      <c r="W10755"/>
      <c r="X10755"/>
      <c r="Y10755"/>
      <c r="Z10755"/>
      <c r="AA10755"/>
      <c r="AB10755"/>
      <c r="AC10755"/>
    </row>
    <row r="10756" spans="2:29" s="14" customFormat="1" x14ac:dyDescent="0.25">
      <c r="B10756"/>
      <c r="C10756"/>
      <c r="D10756"/>
      <c r="E10756"/>
      <c r="F10756"/>
      <c r="G10756"/>
      <c r="H10756"/>
      <c r="I10756"/>
      <c r="J10756"/>
      <c r="K10756" s="91"/>
      <c r="L10756" s="91"/>
      <c r="M10756" s="91"/>
      <c r="R10756"/>
      <c r="S10756"/>
      <c r="T10756"/>
      <c r="U10756"/>
      <c r="V10756"/>
      <c r="W10756"/>
      <c r="X10756"/>
      <c r="Y10756"/>
      <c r="Z10756"/>
      <c r="AA10756"/>
      <c r="AB10756"/>
      <c r="AC10756"/>
    </row>
    <row r="10757" spans="2:29" s="14" customFormat="1" x14ac:dyDescent="0.25">
      <c r="B10757"/>
      <c r="C10757"/>
      <c r="D10757"/>
      <c r="E10757"/>
      <c r="F10757"/>
      <c r="G10757"/>
      <c r="H10757"/>
      <c r="I10757"/>
      <c r="J10757"/>
      <c r="K10757" s="91"/>
      <c r="L10757" s="91"/>
      <c r="M10757" s="91"/>
      <c r="R10757"/>
      <c r="S10757"/>
      <c r="T10757"/>
      <c r="U10757"/>
      <c r="V10757"/>
      <c r="W10757"/>
      <c r="X10757"/>
      <c r="Y10757"/>
      <c r="Z10757"/>
      <c r="AA10757"/>
      <c r="AB10757"/>
      <c r="AC10757"/>
    </row>
    <row r="10758" spans="2:29" s="14" customFormat="1" x14ac:dyDescent="0.25">
      <c r="B10758"/>
      <c r="C10758"/>
      <c r="D10758"/>
      <c r="E10758"/>
      <c r="F10758"/>
      <c r="G10758"/>
      <c r="H10758"/>
      <c r="I10758"/>
      <c r="J10758"/>
      <c r="K10758" s="91"/>
      <c r="L10758" s="91"/>
      <c r="M10758" s="91"/>
      <c r="R10758"/>
      <c r="S10758"/>
      <c r="T10758"/>
      <c r="U10758"/>
      <c r="V10758"/>
      <c r="W10758"/>
      <c r="X10758"/>
      <c r="Y10758"/>
      <c r="Z10758"/>
      <c r="AA10758"/>
      <c r="AB10758"/>
      <c r="AC10758"/>
    </row>
    <row r="10759" spans="2:29" s="14" customFormat="1" x14ac:dyDescent="0.25">
      <c r="B10759"/>
      <c r="C10759"/>
      <c r="D10759"/>
      <c r="E10759"/>
      <c r="F10759"/>
      <c r="G10759"/>
      <c r="H10759"/>
      <c r="I10759"/>
      <c r="J10759"/>
      <c r="K10759" s="91"/>
      <c r="L10759" s="91"/>
      <c r="M10759" s="91"/>
      <c r="R10759"/>
      <c r="S10759"/>
      <c r="T10759"/>
      <c r="U10759"/>
      <c r="V10759"/>
      <c r="W10759"/>
      <c r="X10759"/>
      <c r="Y10759"/>
      <c r="Z10759"/>
      <c r="AA10759"/>
      <c r="AB10759"/>
      <c r="AC10759"/>
    </row>
    <row r="10760" spans="2:29" s="14" customFormat="1" x14ac:dyDescent="0.25">
      <c r="B10760"/>
      <c r="C10760"/>
      <c r="D10760"/>
      <c r="E10760"/>
      <c r="F10760"/>
      <c r="G10760"/>
      <c r="H10760"/>
      <c r="I10760"/>
      <c r="J10760"/>
      <c r="K10760" s="91"/>
      <c r="L10760" s="91"/>
      <c r="M10760" s="91"/>
      <c r="R10760"/>
      <c r="S10760"/>
      <c r="T10760"/>
      <c r="U10760"/>
      <c r="V10760"/>
      <c r="W10760"/>
      <c r="X10760"/>
      <c r="Y10760"/>
      <c r="Z10760"/>
      <c r="AA10760"/>
      <c r="AB10760"/>
      <c r="AC10760"/>
    </row>
    <row r="10761" spans="2:29" s="14" customFormat="1" x14ac:dyDescent="0.25">
      <c r="B10761"/>
      <c r="C10761"/>
      <c r="D10761"/>
      <c r="E10761"/>
      <c r="F10761"/>
      <c r="G10761"/>
      <c r="H10761"/>
      <c r="I10761"/>
      <c r="J10761"/>
      <c r="K10761" s="91"/>
      <c r="L10761" s="91"/>
      <c r="M10761" s="91"/>
      <c r="R10761"/>
      <c r="S10761"/>
      <c r="T10761"/>
      <c r="U10761"/>
      <c r="V10761"/>
      <c r="W10761"/>
      <c r="X10761"/>
      <c r="Y10761"/>
      <c r="Z10761"/>
      <c r="AA10761"/>
      <c r="AB10761"/>
      <c r="AC10761"/>
    </row>
    <row r="10762" spans="2:29" s="14" customFormat="1" x14ac:dyDescent="0.25">
      <c r="B10762"/>
      <c r="C10762"/>
      <c r="D10762"/>
      <c r="E10762"/>
      <c r="F10762"/>
      <c r="G10762"/>
      <c r="H10762"/>
      <c r="I10762"/>
      <c r="J10762"/>
      <c r="K10762" s="91"/>
      <c r="L10762" s="91"/>
      <c r="M10762" s="91"/>
      <c r="R10762"/>
      <c r="S10762"/>
      <c r="T10762"/>
      <c r="U10762"/>
      <c r="V10762"/>
      <c r="W10762"/>
      <c r="X10762"/>
      <c r="Y10762"/>
      <c r="Z10762"/>
      <c r="AA10762"/>
      <c r="AB10762"/>
      <c r="AC10762"/>
    </row>
    <row r="10763" spans="2:29" s="14" customFormat="1" x14ac:dyDescent="0.25">
      <c r="B10763"/>
      <c r="C10763"/>
      <c r="D10763"/>
      <c r="E10763"/>
      <c r="F10763"/>
      <c r="G10763"/>
      <c r="H10763"/>
      <c r="I10763"/>
      <c r="J10763"/>
      <c r="K10763" s="91"/>
      <c r="L10763" s="91"/>
      <c r="M10763" s="91"/>
      <c r="R10763"/>
      <c r="S10763"/>
      <c r="T10763"/>
      <c r="U10763"/>
      <c r="V10763"/>
      <c r="W10763"/>
      <c r="X10763"/>
      <c r="Y10763"/>
      <c r="Z10763"/>
      <c r="AA10763"/>
      <c r="AB10763"/>
      <c r="AC10763"/>
    </row>
    <row r="10764" spans="2:29" s="14" customFormat="1" x14ac:dyDescent="0.25">
      <c r="B10764"/>
      <c r="C10764"/>
      <c r="D10764"/>
      <c r="E10764"/>
      <c r="F10764"/>
      <c r="G10764"/>
      <c r="H10764"/>
      <c r="I10764"/>
      <c r="J10764"/>
      <c r="K10764" s="91"/>
      <c r="L10764" s="91"/>
      <c r="M10764" s="91"/>
      <c r="R10764"/>
      <c r="S10764"/>
      <c r="T10764"/>
      <c r="U10764"/>
      <c r="V10764"/>
      <c r="W10764"/>
      <c r="X10764"/>
      <c r="Y10764"/>
      <c r="Z10764"/>
      <c r="AA10764"/>
      <c r="AB10764"/>
      <c r="AC10764"/>
    </row>
    <row r="10765" spans="2:29" s="14" customFormat="1" x14ac:dyDescent="0.25">
      <c r="B10765"/>
      <c r="C10765"/>
      <c r="D10765"/>
      <c r="E10765"/>
      <c r="F10765"/>
      <c r="G10765"/>
      <c r="H10765"/>
      <c r="I10765"/>
      <c r="J10765"/>
      <c r="K10765" s="91"/>
      <c r="L10765" s="91"/>
      <c r="M10765" s="91"/>
      <c r="R10765"/>
      <c r="S10765"/>
      <c r="T10765"/>
      <c r="U10765"/>
      <c r="V10765"/>
      <c r="W10765"/>
      <c r="X10765"/>
      <c r="Y10765"/>
      <c r="Z10765"/>
      <c r="AA10765"/>
      <c r="AB10765"/>
      <c r="AC10765"/>
    </row>
    <row r="10766" spans="2:29" s="14" customFormat="1" x14ac:dyDescent="0.25">
      <c r="B10766"/>
      <c r="C10766"/>
      <c r="D10766"/>
      <c r="E10766"/>
      <c r="F10766"/>
      <c r="G10766"/>
      <c r="H10766"/>
      <c r="I10766"/>
      <c r="J10766"/>
      <c r="K10766" s="91"/>
      <c r="L10766" s="91"/>
      <c r="M10766" s="91"/>
      <c r="R10766"/>
      <c r="S10766"/>
      <c r="T10766"/>
      <c r="U10766"/>
      <c r="V10766"/>
      <c r="W10766"/>
      <c r="X10766"/>
      <c r="Y10766"/>
      <c r="Z10766"/>
      <c r="AA10766"/>
      <c r="AB10766"/>
      <c r="AC10766"/>
    </row>
    <row r="10767" spans="2:29" s="14" customFormat="1" x14ac:dyDescent="0.25">
      <c r="B10767"/>
      <c r="C10767"/>
      <c r="D10767"/>
      <c r="E10767"/>
      <c r="F10767"/>
      <c r="G10767"/>
      <c r="H10767"/>
      <c r="I10767"/>
      <c r="J10767"/>
      <c r="K10767" s="91"/>
      <c r="L10767" s="91"/>
      <c r="M10767" s="91"/>
      <c r="R10767"/>
      <c r="S10767"/>
      <c r="T10767"/>
      <c r="U10767"/>
      <c r="V10767"/>
      <c r="W10767"/>
      <c r="X10767"/>
      <c r="Y10767"/>
      <c r="Z10767"/>
      <c r="AA10767"/>
      <c r="AB10767"/>
      <c r="AC10767"/>
    </row>
    <row r="10768" spans="2:29" s="14" customFormat="1" x14ac:dyDescent="0.25">
      <c r="B10768"/>
      <c r="C10768"/>
      <c r="D10768"/>
      <c r="E10768"/>
      <c r="F10768"/>
      <c r="G10768"/>
      <c r="H10768"/>
      <c r="I10768"/>
      <c r="J10768"/>
      <c r="K10768" s="91"/>
      <c r="L10768" s="91"/>
      <c r="M10768" s="91"/>
      <c r="R10768"/>
      <c r="S10768"/>
      <c r="T10768"/>
      <c r="U10768"/>
      <c r="V10768"/>
      <c r="W10768"/>
      <c r="X10768"/>
      <c r="Y10768"/>
      <c r="Z10768"/>
      <c r="AA10768"/>
      <c r="AB10768"/>
      <c r="AC10768"/>
    </row>
    <row r="10769" spans="2:29" s="14" customFormat="1" x14ac:dyDescent="0.25">
      <c r="B10769"/>
      <c r="C10769"/>
      <c r="D10769"/>
      <c r="E10769"/>
      <c r="F10769"/>
      <c r="G10769"/>
      <c r="H10769"/>
      <c r="I10769"/>
      <c r="J10769"/>
      <c r="K10769" s="91"/>
      <c r="L10769" s="91"/>
      <c r="M10769" s="91"/>
      <c r="R10769"/>
      <c r="S10769"/>
      <c r="T10769"/>
      <c r="U10769"/>
      <c r="V10769"/>
      <c r="W10769"/>
      <c r="X10769"/>
      <c r="Y10769"/>
      <c r="Z10769"/>
      <c r="AA10769"/>
      <c r="AB10769"/>
      <c r="AC10769"/>
    </row>
    <row r="10770" spans="2:29" s="14" customFormat="1" x14ac:dyDescent="0.25">
      <c r="B10770"/>
      <c r="C10770"/>
      <c r="D10770"/>
      <c r="E10770"/>
      <c r="F10770"/>
      <c r="G10770"/>
      <c r="H10770"/>
      <c r="I10770"/>
      <c r="J10770"/>
      <c r="K10770" s="91"/>
      <c r="L10770" s="91"/>
      <c r="M10770" s="91"/>
      <c r="R10770"/>
      <c r="S10770"/>
      <c r="T10770"/>
      <c r="U10770"/>
      <c r="V10770"/>
      <c r="W10770"/>
      <c r="X10770"/>
      <c r="Y10770"/>
      <c r="Z10770"/>
      <c r="AA10770"/>
      <c r="AB10770"/>
      <c r="AC10770"/>
    </row>
    <row r="10771" spans="2:29" s="14" customFormat="1" x14ac:dyDescent="0.25">
      <c r="B10771"/>
      <c r="C10771"/>
      <c r="D10771"/>
      <c r="E10771"/>
      <c r="F10771"/>
      <c r="G10771"/>
      <c r="H10771"/>
      <c r="I10771"/>
      <c r="J10771"/>
      <c r="K10771" s="91"/>
      <c r="L10771" s="91"/>
      <c r="M10771" s="91"/>
      <c r="R10771"/>
      <c r="S10771"/>
      <c r="T10771"/>
      <c r="U10771"/>
      <c r="V10771"/>
      <c r="W10771"/>
      <c r="X10771"/>
      <c r="Y10771"/>
      <c r="Z10771"/>
      <c r="AA10771"/>
      <c r="AB10771"/>
      <c r="AC10771"/>
    </row>
    <row r="10772" spans="2:29" s="14" customFormat="1" x14ac:dyDescent="0.25">
      <c r="B10772"/>
      <c r="C10772"/>
      <c r="D10772"/>
      <c r="E10772"/>
      <c r="F10772"/>
      <c r="G10772"/>
      <c r="H10772"/>
      <c r="I10772"/>
      <c r="J10772"/>
      <c r="K10772" s="91"/>
      <c r="L10772" s="91"/>
      <c r="M10772" s="91"/>
      <c r="R10772"/>
      <c r="S10772"/>
      <c r="T10772"/>
      <c r="U10772"/>
      <c r="V10772"/>
      <c r="W10772"/>
      <c r="X10772"/>
      <c r="Y10772"/>
      <c r="Z10772"/>
      <c r="AA10772"/>
      <c r="AB10772"/>
      <c r="AC10772"/>
    </row>
    <row r="10773" spans="2:29" s="14" customFormat="1" x14ac:dyDescent="0.25">
      <c r="B10773"/>
      <c r="C10773"/>
      <c r="D10773"/>
      <c r="E10773"/>
      <c r="F10773"/>
      <c r="G10773"/>
      <c r="H10773"/>
      <c r="I10773"/>
      <c r="J10773"/>
      <c r="K10773" s="91"/>
      <c r="L10773" s="91"/>
      <c r="M10773" s="91"/>
      <c r="R10773"/>
      <c r="S10773"/>
      <c r="T10773"/>
      <c r="U10773"/>
      <c r="V10773"/>
      <c r="W10773"/>
      <c r="X10773"/>
      <c r="Y10773"/>
      <c r="Z10773"/>
      <c r="AA10773"/>
      <c r="AB10773"/>
      <c r="AC10773"/>
    </row>
    <row r="10774" spans="2:29" s="14" customFormat="1" x14ac:dyDescent="0.25">
      <c r="B10774"/>
      <c r="C10774"/>
      <c r="D10774"/>
      <c r="E10774"/>
      <c r="F10774"/>
      <c r="G10774"/>
      <c r="H10774"/>
      <c r="I10774"/>
      <c r="J10774"/>
      <c r="K10774" s="91"/>
      <c r="L10774" s="91"/>
      <c r="M10774" s="91"/>
      <c r="R10774"/>
      <c r="S10774"/>
      <c r="T10774"/>
      <c r="U10774"/>
      <c r="V10774"/>
      <c r="W10774"/>
      <c r="X10774"/>
      <c r="Y10774"/>
      <c r="Z10774"/>
      <c r="AA10774"/>
      <c r="AB10774"/>
      <c r="AC10774"/>
    </row>
    <row r="10775" spans="2:29" s="14" customFormat="1" x14ac:dyDescent="0.25">
      <c r="B10775"/>
      <c r="C10775"/>
      <c r="D10775"/>
      <c r="E10775"/>
      <c r="F10775"/>
      <c r="G10775"/>
      <c r="H10775"/>
      <c r="I10775"/>
      <c r="J10775"/>
      <c r="K10775" s="91"/>
      <c r="L10775" s="91"/>
      <c r="M10775" s="91"/>
      <c r="R10775"/>
      <c r="S10775"/>
      <c r="T10775"/>
      <c r="U10775"/>
      <c r="V10775"/>
      <c r="W10775"/>
      <c r="X10775"/>
      <c r="Y10775"/>
      <c r="Z10775"/>
      <c r="AA10775"/>
      <c r="AB10775"/>
      <c r="AC10775"/>
    </row>
    <row r="10776" spans="2:29" s="14" customFormat="1" x14ac:dyDescent="0.25">
      <c r="B10776"/>
      <c r="C10776"/>
      <c r="D10776"/>
      <c r="E10776"/>
      <c r="F10776"/>
      <c r="G10776"/>
      <c r="H10776"/>
      <c r="I10776"/>
      <c r="J10776"/>
      <c r="K10776" s="91"/>
      <c r="L10776" s="91"/>
      <c r="M10776" s="91"/>
      <c r="R10776"/>
      <c r="S10776"/>
      <c r="T10776"/>
      <c r="U10776"/>
      <c r="V10776"/>
      <c r="W10776"/>
      <c r="X10776"/>
      <c r="Y10776"/>
      <c r="Z10776"/>
      <c r="AA10776"/>
      <c r="AB10776"/>
      <c r="AC10776"/>
    </row>
    <row r="10777" spans="2:29" s="14" customFormat="1" x14ac:dyDescent="0.25">
      <c r="B10777"/>
      <c r="C10777"/>
      <c r="D10777"/>
      <c r="E10777"/>
      <c r="F10777"/>
      <c r="G10777"/>
      <c r="H10777"/>
      <c r="I10777"/>
      <c r="J10777"/>
      <c r="K10777" s="91"/>
      <c r="L10777" s="91"/>
      <c r="M10777" s="91"/>
      <c r="R10777"/>
      <c r="S10777"/>
      <c r="T10777"/>
      <c r="U10777"/>
      <c r="V10777"/>
      <c r="W10777"/>
      <c r="X10777"/>
      <c r="Y10777"/>
      <c r="Z10777"/>
      <c r="AA10777"/>
      <c r="AB10777"/>
      <c r="AC10777"/>
    </row>
    <row r="10778" spans="2:29" s="14" customFormat="1" x14ac:dyDescent="0.25">
      <c r="B10778"/>
      <c r="C10778"/>
      <c r="D10778"/>
      <c r="E10778"/>
      <c r="F10778"/>
      <c r="G10778"/>
      <c r="H10778"/>
      <c r="I10778"/>
      <c r="J10778"/>
      <c r="K10778" s="91"/>
      <c r="L10778" s="91"/>
      <c r="M10778" s="91"/>
      <c r="R10778"/>
      <c r="S10778"/>
      <c r="T10778"/>
      <c r="U10778"/>
      <c r="V10778"/>
      <c r="W10778"/>
      <c r="X10778"/>
      <c r="Y10778"/>
      <c r="Z10778"/>
      <c r="AA10778"/>
      <c r="AB10778"/>
      <c r="AC10778"/>
    </row>
    <row r="10779" spans="2:29" s="14" customFormat="1" x14ac:dyDescent="0.25">
      <c r="B10779"/>
      <c r="C10779"/>
      <c r="D10779"/>
      <c r="E10779"/>
      <c r="F10779"/>
      <c r="G10779"/>
      <c r="H10779"/>
      <c r="I10779"/>
      <c r="J10779"/>
      <c r="K10779" s="91"/>
      <c r="L10779" s="91"/>
      <c r="M10779" s="91"/>
      <c r="R10779"/>
      <c r="S10779"/>
      <c r="T10779"/>
      <c r="U10779"/>
      <c r="V10779"/>
      <c r="W10779"/>
      <c r="X10779"/>
      <c r="Y10779"/>
      <c r="Z10779"/>
      <c r="AA10779"/>
      <c r="AB10779"/>
      <c r="AC10779"/>
    </row>
    <row r="10780" spans="2:29" s="14" customFormat="1" x14ac:dyDescent="0.25">
      <c r="B10780"/>
      <c r="C10780"/>
      <c r="D10780"/>
      <c r="E10780"/>
      <c r="F10780"/>
      <c r="G10780"/>
      <c r="H10780"/>
      <c r="I10780"/>
      <c r="J10780"/>
      <c r="K10780" s="91"/>
      <c r="L10780" s="91"/>
      <c r="M10780" s="91"/>
      <c r="R10780"/>
      <c r="S10780"/>
      <c r="T10780"/>
      <c r="U10780"/>
      <c r="V10780"/>
      <c r="W10780"/>
      <c r="X10780"/>
      <c r="Y10780"/>
      <c r="Z10780"/>
      <c r="AA10780"/>
      <c r="AB10780"/>
      <c r="AC10780"/>
    </row>
    <row r="10781" spans="2:29" s="14" customFormat="1" x14ac:dyDescent="0.25">
      <c r="B10781"/>
      <c r="C10781"/>
      <c r="D10781"/>
      <c r="E10781"/>
      <c r="F10781"/>
      <c r="G10781"/>
      <c r="H10781"/>
      <c r="I10781"/>
      <c r="J10781"/>
      <c r="K10781" s="91"/>
      <c r="L10781" s="91"/>
      <c r="M10781" s="91"/>
      <c r="R10781"/>
      <c r="S10781"/>
      <c r="T10781"/>
      <c r="U10781"/>
      <c r="V10781"/>
      <c r="W10781"/>
      <c r="X10781"/>
      <c r="Y10781"/>
      <c r="Z10781"/>
      <c r="AA10781"/>
      <c r="AB10781"/>
      <c r="AC10781"/>
    </row>
    <row r="10782" spans="2:29" s="14" customFormat="1" x14ac:dyDescent="0.25">
      <c r="B10782"/>
      <c r="C10782"/>
      <c r="D10782"/>
      <c r="E10782"/>
      <c r="F10782"/>
      <c r="G10782"/>
      <c r="H10782"/>
      <c r="I10782"/>
      <c r="J10782"/>
      <c r="K10782" s="91"/>
      <c r="L10782" s="91"/>
      <c r="M10782" s="91"/>
      <c r="R10782"/>
      <c r="S10782"/>
      <c r="T10782"/>
      <c r="U10782"/>
      <c r="V10782"/>
      <c r="W10782"/>
      <c r="X10782"/>
      <c r="Y10782"/>
      <c r="Z10782"/>
      <c r="AA10782"/>
      <c r="AB10782"/>
      <c r="AC10782"/>
    </row>
    <row r="10783" spans="2:29" s="14" customFormat="1" x14ac:dyDescent="0.25">
      <c r="B10783"/>
      <c r="C10783"/>
      <c r="D10783"/>
      <c r="E10783"/>
      <c r="F10783"/>
      <c r="G10783"/>
      <c r="H10783"/>
      <c r="I10783"/>
      <c r="J10783"/>
      <c r="K10783" s="91"/>
      <c r="L10783" s="91"/>
      <c r="M10783" s="91"/>
      <c r="R10783"/>
      <c r="S10783"/>
      <c r="T10783"/>
      <c r="U10783"/>
      <c r="V10783"/>
      <c r="W10783"/>
      <c r="X10783"/>
      <c r="Y10783"/>
      <c r="Z10783"/>
      <c r="AA10783"/>
      <c r="AB10783"/>
      <c r="AC10783"/>
    </row>
    <row r="10784" spans="2:29" s="14" customFormat="1" x14ac:dyDescent="0.25">
      <c r="B10784"/>
      <c r="C10784"/>
      <c r="D10784"/>
      <c r="E10784"/>
      <c r="F10784"/>
      <c r="G10784"/>
      <c r="H10784"/>
      <c r="I10784"/>
      <c r="J10784"/>
      <c r="K10784" s="91"/>
      <c r="L10784" s="91"/>
      <c r="M10784" s="91"/>
      <c r="R10784"/>
      <c r="S10784"/>
      <c r="T10784"/>
      <c r="U10784"/>
      <c r="V10784"/>
      <c r="W10784"/>
      <c r="X10784"/>
      <c r="Y10784"/>
      <c r="Z10784"/>
      <c r="AA10784"/>
      <c r="AB10784"/>
      <c r="AC10784"/>
    </row>
    <row r="10785" spans="2:29" s="14" customFormat="1" x14ac:dyDescent="0.25">
      <c r="B10785"/>
      <c r="C10785"/>
      <c r="D10785"/>
      <c r="E10785"/>
      <c r="F10785"/>
      <c r="G10785"/>
      <c r="H10785"/>
      <c r="I10785"/>
      <c r="J10785"/>
      <c r="K10785" s="91"/>
      <c r="L10785" s="91"/>
      <c r="M10785" s="91"/>
      <c r="R10785"/>
      <c r="S10785"/>
      <c r="T10785"/>
      <c r="U10785"/>
      <c r="V10785"/>
      <c r="W10785"/>
      <c r="X10785"/>
      <c r="Y10785"/>
      <c r="Z10785"/>
      <c r="AA10785"/>
      <c r="AB10785"/>
      <c r="AC10785"/>
    </row>
    <row r="10786" spans="2:29" s="14" customFormat="1" x14ac:dyDescent="0.25">
      <c r="B10786"/>
      <c r="C10786"/>
      <c r="D10786"/>
      <c r="E10786"/>
      <c r="F10786"/>
      <c r="G10786"/>
      <c r="H10786"/>
      <c r="I10786"/>
      <c r="J10786"/>
      <c r="K10786" s="91"/>
      <c r="L10786" s="91"/>
      <c r="M10786" s="91"/>
      <c r="R10786"/>
      <c r="S10786"/>
      <c r="T10786"/>
      <c r="U10786"/>
      <c r="V10786"/>
      <c r="W10786"/>
      <c r="X10786"/>
      <c r="Y10786"/>
      <c r="Z10786"/>
      <c r="AA10786"/>
      <c r="AB10786"/>
      <c r="AC10786"/>
    </row>
    <row r="10787" spans="2:29" s="14" customFormat="1" x14ac:dyDescent="0.25">
      <c r="B10787"/>
      <c r="C10787"/>
      <c r="D10787"/>
      <c r="E10787"/>
      <c r="F10787"/>
      <c r="G10787"/>
      <c r="H10787"/>
      <c r="I10787"/>
      <c r="J10787"/>
      <c r="K10787" s="91"/>
      <c r="L10787" s="91"/>
      <c r="M10787" s="91"/>
      <c r="R10787"/>
      <c r="S10787"/>
      <c r="T10787"/>
      <c r="U10787"/>
      <c r="V10787"/>
      <c r="W10787"/>
      <c r="X10787"/>
      <c r="Y10787"/>
      <c r="Z10787"/>
      <c r="AA10787"/>
      <c r="AB10787"/>
      <c r="AC10787"/>
    </row>
    <row r="10788" spans="2:29" s="14" customFormat="1" x14ac:dyDescent="0.25">
      <c r="B10788"/>
      <c r="C10788"/>
      <c r="D10788"/>
      <c r="E10788"/>
      <c r="F10788"/>
      <c r="G10788"/>
      <c r="H10788"/>
      <c r="I10788"/>
      <c r="J10788"/>
      <c r="K10788" s="91"/>
      <c r="L10788" s="91"/>
      <c r="M10788" s="91"/>
      <c r="R10788"/>
      <c r="S10788"/>
      <c r="T10788"/>
      <c r="U10788"/>
      <c r="V10788"/>
      <c r="W10788"/>
      <c r="X10788"/>
      <c r="Y10788"/>
      <c r="Z10788"/>
      <c r="AA10788"/>
      <c r="AB10788"/>
      <c r="AC10788"/>
    </row>
    <row r="10789" spans="2:29" s="14" customFormat="1" x14ac:dyDescent="0.25">
      <c r="B10789"/>
      <c r="C10789"/>
      <c r="D10789"/>
      <c r="E10789"/>
      <c r="F10789"/>
      <c r="G10789"/>
      <c r="H10789"/>
      <c r="I10789"/>
      <c r="J10789"/>
      <c r="K10789" s="91"/>
      <c r="L10789" s="91"/>
      <c r="M10789" s="91"/>
      <c r="R10789"/>
      <c r="S10789"/>
      <c r="T10789"/>
      <c r="U10789"/>
      <c r="V10789"/>
      <c r="W10789"/>
      <c r="X10789"/>
      <c r="Y10789"/>
      <c r="Z10789"/>
      <c r="AA10789"/>
      <c r="AB10789"/>
      <c r="AC10789"/>
    </row>
    <row r="10790" spans="2:29" s="14" customFormat="1" x14ac:dyDescent="0.25">
      <c r="B10790"/>
      <c r="C10790"/>
      <c r="D10790"/>
      <c r="E10790"/>
      <c r="F10790"/>
      <c r="G10790"/>
      <c r="H10790"/>
      <c r="I10790"/>
      <c r="J10790"/>
      <c r="K10790" s="91"/>
      <c r="L10790" s="91"/>
      <c r="M10790" s="91"/>
      <c r="R10790"/>
      <c r="S10790"/>
      <c r="T10790"/>
      <c r="U10790"/>
      <c r="V10790"/>
      <c r="W10790"/>
      <c r="X10790"/>
      <c r="Y10790"/>
      <c r="Z10790"/>
      <c r="AA10790"/>
      <c r="AB10790"/>
      <c r="AC10790"/>
    </row>
    <row r="10791" spans="2:29" s="14" customFormat="1" x14ac:dyDescent="0.25">
      <c r="B10791"/>
      <c r="C10791"/>
      <c r="D10791"/>
      <c r="E10791"/>
      <c r="F10791"/>
      <c r="G10791"/>
      <c r="H10791"/>
      <c r="I10791"/>
      <c r="J10791"/>
      <c r="K10791" s="91"/>
      <c r="L10791" s="91"/>
      <c r="M10791" s="91"/>
      <c r="R10791"/>
      <c r="S10791"/>
      <c r="T10791"/>
      <c r="U10791"/>
      <c r="V10791"/>
      <c r="W10791"/>
      <c r="X10791"/>
      <c r="Y10791"/>
      <c r="Z10791"/>
      <c r="AA10791"/>
      <c r="AB10791"/>
      <c r="AC10791"/>
    </row>
    <row r="10792" spans="2:29" s="14" customFormat="1" x14ac:dyDescent="0.25">
      <c r="B10792"/>
      <c r="C10792"/>
      <c r="D10792"/>
      <c r="E10792"/>
      <c r="F10792"/>
      <c r="G10792"/>
      <c r="H10792"/>
      <c r="I10792"/>
      <c r="J10792"/>
      <c r="K10792" s="91"/>
      <c r="L10792" s="91"/>
      <c r="M10792" s="91"/>
      <c r="R10792"/>
      <c r="S10792"/>
      <c r="T10792"/>
      <c r="U10792"/>
      <c r="V10792"/>
      <c r="W10792"/>
      <c r="X10792"/>
      <c r="Y10792"/>
      <c r="Z10792"/>
      <c r="AA10792"/>
      <c r="AB10792"/>
      <c r="AC10792"/>
    </row>
    <row r="10793" spans="2:29" s="14" customFormat="1" x14ac:dyDescent="0.25">
      <c r="B10793"/>
      <c r="C10793"/>
      <c r="D10793"/>
      <c r="E10793"/>
      <c r="F10793"/>
      <c r="G10793"/>
      <c r="H10793"/>
      <c r="I10793"/>
      <c r="J10793"/>
      <c r="K10793" s="91"/>
      <c r="L10793" s="91"/>
      <c r="M10793" s="91"/>
      <c r="R10793"/>
      <c r="S10793"/>
      <c r="T10793"/>
      <c r="U10793"/>
      <c r="V10793"/>
      <c r="W10793"/>
      <c r="X10793"/>
      <c r="Y10793"/>
      <c r="Z10793"/>
      <c r="AA10793"/>
      <c r="AB10793"/>
      <c r="AC10793"/>
    </row>
    <row r="10794" spans="2:29" s="14" customFormat="1" x14ac:dyDescent="0.25">
      <c r="B10794"/>
      <c r="C10794"/>
      <c r="D10794"/>
      <c r="E10794"/>
      <c r="F10794"/>
      <c r="G10794"/>
      <c r="H10794"/>
      <c r="I10794"/>
      <c r="J10794"/>
      <c r="K10794" s="91"/>
      <c r="L10794" s="91"/>
      <c r="M10794" s="91"/>
      <c r="R10794"/>
      <c r="S10794"/>
      <c r="T10794"/>
      <c r="U10794"/>
      <c r="V10794"/>
      <c r="W10794"/>
      <c r="X10794"/>
      <c r="Y10794"/>
      <c r="Z10794"/>
      <c r="AA10794"/>
      <c r="AB10794"/>
      <c r="AC10794"/>
    </row>
    <row r="10795" spans="2:29" s="14" customFormat="1" x14ac:dyDescent="0.25">
      <c r="B10795"/>
      <c r="C10795"/>
      <c r="D10795"/>
      <c r="E10795"/>
      <c r="F10795"/>
      <c r="G10795"/>
      <c r="H10795"/>
      <c r="I10795"/>
      <c r="J10795"/>
      <c r="K10795" s="91"/>
      <c r="L10795" s="91"/>
      <c r="M10795" s="91"/>
      <c r="R10795"/>
      <c r="S10795"/>
      <c r="T10795"/>
      <c r="U10795"/>
      <c r="V10795"/>
      <c r="W10795"/>
      <c r="X10795"/>
      <c r="Y10795"/>
      <c r="Z10795"/>
      <c r="AA10795"/>
      <c r="AB10795"/>
      <c r="AC10795"/>
    </row>
    <row r="10796" spans="2:29" s="14" customFormat="1" x14ac:dyDescent="0.25">
      <c r="B10796"/>
      <c r="C10796"/>
      <c r="D10796"/>
      <c r="E10796"/>
      <c r="F10796"/>
      <c r="G10796"/>
      <c r="H10796"/>
      <c r="I10796"/>
      <c r="J10796"/>
      <c r="K10796" s="91"/>
      <c r="L10796" s="91"/>
      <c r="M10796" s="91"/>
      <c r="R10796"/>
      <c r="S10796"/>
      <c r="T10796"/>
      <c r="U10796"/>
      <c r="V10796"/>
      <c r="W10796"/>
      <c r="X10796"/>
      <c r="Y10796"/>
      <c r="Z10796"/>
      <c r="AA10796"/>
      <c r="AB10796"/>
      <c r="AC10796"/>
    </row>
    <row r="10797" spans="2:29" s="14" customFormat="1" x14ac:dyDescent="0.25">
      <c r="B10797"/>
      <c r="C10797"/>
      <c r="D10797"/>
      <c r="E10797"/>
      <c r="F10797"/>
      <c r="G10797"/>
      <c r="H10797"/>
      <c r="I10797"/>
      <c r="J10797"/>
      <c r="K10797" s="91"/>
      <c r="L10797" s="91"/>
      <c r="M10797" s="91"/>
      <c r="R10797"/>
      <c r="S10797"/>
      <c r="T10797"/>
      <c r="U10797"/>
      <c r="V10797"/>
      <c r="W10797"/>
      <c r="X10797"/>
      <c r="Y10797"/>
      <c r="Z10797"/>
      <c r="AA10797"/>
      <c r="AB10797"/>
      <c r="AC10797"/>
    </row>
    <row r="10798" spans="2:29" s="14" customFormat="1" x14ac:dyDescent="0.25">
      <c r="B10798"/>
      <c r="C10798"/>
      <c r="D10798"/>
      <c r="E10798"/>
      <c r="F10798"/>
      <c r="G10798"/>
      <c r="H10798"/>
      <c r="I10798"/>
      <c r="J10798"/>
      <c r="K10798" s="91"/>
      <c r="L10798" s="91"/>
      <c r="M10798" s="91"/>
      <c r="R10798"/>
      <c r="S10798"/>
      <c r="T10798"/>
      <c r="U10798"/>
      <c r="V10798"/>
      <c r="W10798"/>
      <c r="X10798"/>
      <c r="Y10798"/>
      <c r="Z10798"/>
      <c r="AA10798"/>
      <c r="AB10798"/>
      <c r="AC10798"/>
    </row>
    <row r="10799" spans="2:29" s="14" customFormat="1" x14ac:dyDescent="0.25">
      <c r="B10799"/>
      <c r="C10799"/>
      <c r="D10799"/>
      <c r="E10799"/>
      <c r="F10799"/>
      <c r="G10799"/>
      <c r="H10799"/>
      <c r="I10799"/>
      <c r="J10799"/>
      <c r="K10799" s="91"/>
      <c r="L10799" s="91"/>
      <c r="M10799" s="91"/>
      <c r="R10799"/>
      <c r="S10799"/>
      <c r="T10799"/>
      <c r="U10799"/>
      <c r="V10799"/>
      <c r="W10799"/>
      <c r="X10799"/>
      <c r="Y10799"/>
      <c r="Z10799"/>
      <c r="AA10799"/>
      <c r="AB10799"/>
      <c r="AC10799"/>
    </row>
    <row r="10800" spans="2:29" s="14" customFormat="1" x14ac:dyDescent="0.25">
      <c r="B10800"/>
      <c r="C10800"/>
      <c r="D10800"/>
      <c r="E10800"/>
      <c r="F10800"/>
      <c r="G10800"/>
      <c r="H10800"/>
      <c r="I10800"/>
      <c r="J10800"/>
      <c r="K10800" s="91"/>
      <c r="L10800" s="91"/>
      <c r="M10800" s="91"/>
      <c r="R10800"/>
      <c r="S10800"/>
      <c r="T10800"/>
      <c r="U10800"/>
      <c r="V10800"/>
      <c r="W10800"/>
      <c r="X10800"/>
      <c r="Y10800"/>
      <c r="Z10800"/>
      <c r="AA10800"/>
      <c r="AB10800"/>
      <c r="AC10800"/>
    </row>
    <row r="10801" spans="2:29" s="14" customFormat="1" x14ac:dyDescent="0.25">
      <c r="B10801"/>
      <c r="C10801"/>
      <c r="D10801"/>
      <c r="E10801"/>
      <c r="F10801"/>
      <c r="G10801"/>
      <c r="H10801"/>
      <c r="I10801"/>
      <c r="J10801"/>
      <c r="K10801" s="91"/>
      <c r="L10801" s="91"/>
      <c r="M10801" s="91"/>
      <c r="R10801"/>
      <c r="S10801"/>
      <c r="T10801"/>
      <c r="U10801"/>
      <c r="V10801"/>
      <c r="W10801"/>
      <c r="X10801"/>
      <c r="Y10801"/>
      <c r="Z10801"/>
      <c r="AA10801"/>
      <c r="AB10801"/>
      <c r="AC10801"/>
    </row>
    <row r="10802" spans="2:29" s="14" customFormat="1" x14ac:dyDescent="0.25">
      <c r="B10802"/>
      <c r="C10802"/>
      <c r="D10802"/>
      <c r="E10802"/>
      <c r="F10802"/>
      <c r="G10802"/>
      <c r="H10802"/>
      <c r="I10802"/>
      <c r="J10802"/>
      <c r="K10802" s="91"/>
      <c r="L10802" s="91"/>
      <c r="M10802" s="91"/>
      <c r="R10802"/>
      <c r="S10802"/>
      <c r="T10802"/>
      <c r="U10802"/>
      <c r="V10802"/>
      <c r="W10802"/>
      <c r="X10802"/>
      <c r="Y10802"/>
      <c r="Z10802"/>
      <c r="AA10802"/>
      <c r="AB10802"/>
      <c r="AC10802"/>
    </row>
    <row r="10803" spans="2:29" s="14" customFormat="1" x14ac:dyDescent="0.25">
      <c r="B10803"/>
      <c r="C10803"/>
      <c r="D10803"/>
      <c r="E10803"/>
      <c r="F10803"/>
      <c r="G10803"/>
      <c r="H10803"/>
      <c r="I10803"/>
      <c r="J10803"/>
      <c r="K10803" s="91"/>
      <c r="L10803" s="91"/>
      <c r="M10803" s="91"/>
      <c r="R10803"/>
      <c r="S10803"/>
      <c r="T10803"/>
      <c r="U10803"/>
      <c r="V10803"/>
      <c r="W10803"/>
      <c r="X10803"/>
      <c r="Y10803"/>
      <c r="Z10803"/>
      <c r="AA10803"/>
      <c r="AB10803"/>
      <c r="AC10803"/>
    </row>
    <row r="10804" spans="2:29" s="14" customFormat="1" x14ac:dyDescent="0.25">
      <c r="B10804"/>
      <c r="C10804"/>
      <c r="D10804"/>
      <c r="E10804"/>
      <c r="F10804"/>
      <c r="G10804"/>
      <c r="H10804"/>
      <c r="I10804"/>
      <c r="J10804"/>
      <c r="K10804" s="91"/>
      <c r="L10804" s="91"/>
      <c r="M10804" s="91"/>
      <c r="R10804"/>
      <c r="S10804"/>
      <c r="T10804"/>
      <c r="U10804"/>
      <c r="V10804"/>
      <c r="W10804"/>
      <c r="X10804"/>
      <c r="Y10804"/>
      <c r="Z10804"/>
      <c r="AA10804"/>
      <c r="AB10804"/>
      <c r="AC10804"/>
    </row>
    <row r="10805" spans="2:29" s="14" customFormat="1" x14ac:dyDescent="0.25">
      <c r="B10805"/>
      <c r="C10805"/>
      <c r="D10805"/>
      <c r="E10805"/>
      <c r="F10805"/>
      <c r="G10805"/>
      <c r="H10805"/>
      <c r="I10805"/>
      <c r="J10805"/>
      <c r="K10805" s="91"/>
      <c r="L10805" s="91"/>
      <c r="M10805" s="91"/>
      <c r="R10805"/>
      <c r="S10805"/>
      <c r="T10805"/>
      <c r="U10805"/>
      <c r="V10805"/>
      <c r="W10805"/>
      <c r="X10805"/>
      <c r="Y10805"/>
      <c r="Z10805"/>
      <c r="AA10805"/>
      <c r="AB10805"/>
      <c r="AC10805"/>
    </row>
    <row r="10806" spans="2:29" s="14" customFormat="1" x14ac:dyDescent="0.25">
      <c r="B10806"/>
      <c r="C10806"/>
      <c r="D10806"/>
      <c r="E10806"/>
      <c r="F10806"/>
      <c r="G10806"/>
      <c r="H10806"/>
      <c r="I10806"/>
      <c r="J10806"/>
      <c r="K10806" s="91"/>
      <c r="L10806" s="91"/>
      <c r="M10806" s="91"/>
      <c r="R10806"/>
      <c r="S10806"/>
      <c r="T10806"/>
      <c r="U10806"/>
      <c r="V10806"/>
      <c r="W10806"/>
      <c r="X10806"/>
      <c r="Y10806"/>
      <c r="Z10806"/>
      <c r="AA10806"/>
      <c r="AB10806"/>
      <c r="AC10806"/>
    </row>
    <row r="10807" spans="2:29" s="14" customFormat="1" x14ac:dyDescent="0.25">
      <c r="B10807"/>
      <c r="C10807"/>
      <c r="D10807"/>
      <c r="E10807"/>
      <c r="F10807"/>
      <c r="G10807"/>
      <c r="H10807"/>
      <c r="I10807"/>
      <c r="J10807"/>
      <c r="K10807" s="91"/>
      <c r="L10807" s="91"/>
      <c r="M10807" s="91"/>
      <c r="R10807"/>
      <c r="S10807"/>
      <c r="T10807"/>
      <c r="U10807"/>
      <c r="V10807"/>
      <c r="W10807"/>
      <c r="X10807"/>
      <c r="Y10807"/>
      <c r="Z10807"/>
      <c r="AA10807"/>
      <c r="AB10807"/>
      <c r="AC10807"/>
    </row>
    <row r="10808" spans="2:29" s="14" customFormat="1" x14ac:dyDescent="0.25">
      <c r="B10808"/>
      <c r="C10808"/>
      <c r="D10808"/>
      <c r="E10808"/>
      <c r="F10808"/>
      <c r="G10808"/>
      <c r="H10808"/>
      <c r="I10808"/>
      <c r="J10808"/>
      <c r="K10808" s="91"/>
      <c r="L10808" s="91"/>
      <c r="M10808" s="91"/>
      <c r="R10808"/>
      <c r="S10808"/>
      <c r="T10808"/>
      <c r="U10808"/>
      <c r="V10808"/>
      <c r="W10808"/>
      <c r="X10808"/>
      <c r="Y10808"/>
      <c r="Z10808"/>
      <c r="AA10808"/>
      <c r="AB10808"/>
      <c r="AC10808"/>
    </row>
    <row r="10809" spans="2:29" s="14" customFormat="1" x14ac:dyDescent="0.25">
      <c r="B10809"/>
      <c r="C10809"/>
      <c r="D10809"/>
      <c r="E10809"/>
      <c r="F10809"/>
      <c r="G10809"/>
      <c r="H10809"/>
      <c r="I10809"/>
      <c r="J10809"/>
      <c r="K10809" s="91"/>
      <c r="L10809" s="91"/>
      <c r="M10809" s="91"/>
      <c r="R10809"/>
      <c r="S10809"/>
      <c r="T10809"/>
      <c r="U10809"/>
      <c r="V10809"/>
      <c r="W10809"/>
      <c r="X10809"/>
      <c r="Y10809"/>
      <c r="Z10809"/>
      <c r="AA10809"/>
      <c r="AB10809"/>
      <c r="AC10809"/>
    </row>
    <row r="10810" spans="2:29" s="14" customFormat="1" x14ac:dyDescent="0.25">
      <c r="B10810"/>
      <c r="C10810"/>
      <c r="D10810"/>
      <c r="E10810"/>
      <c r="F10810"/>
      <c r="G10810"/>
      <c r="H10810"/>
      <c r="I10810"/>
      <c r="J10810"/>
      <c r="K10810" s="91"/>
      <c r="L10810" s="91"/>
      <c r="M10810" s="91"/>
      <c r="R10810"/>
      <c r="S10810"/>
      <c r="T10810"/>
      <c r="U10810"/>
      <c r="V10810"/>
      <c r="W10810"/>
      <c r="X10810"/>
      <c r="Y10810"/>
      <c r="Z10810"/>
      <c r="AA10810"/>
      <c r="AB10810"/>
      <c r="AC10810"/>
    </row>
    <row r="10811" spans="2:29" s="14" customFormat="1" x14ac:dyDescent="0.25">
      <c r="B10811"/>
      <c r="C10811"/>
      <c r="D10811"/>
      <c r="E10811"/>
      <c r="F10811"/>
      <c r="G10811"/>
      <c r="H10811"/>
      <c r="I10811"/>
      <c r="J10811"/>
      <c r="K10811" s="91"/>
      <c r="L10811" s="91"/>
      <c r="M10811" s="91"/>
      <c r="R10811"/>
      <c r="S10811"/>
      <c r="T10811"/>
      <c r="U10811"/>
      <c r="V10811"/>
      <c r="W10811"/>
      <c r="X10811"/>
      <c r="Y10811"/>
      <c r="Z10811"/>
      <c r="AA10811"/>
      <c r="AB10811"/>
      <c r="AC10811"/>
    </row>
    <row r="10812" spans="2:29" s="14" customFormat="1" x14ac:dyDescent="0.25">
      <c r="B10812"/>
      <c r="C10812"/>
      <c r="D10812"/>
      <c r="E10812"/>
      <c r="F10812"/>
      <c r="G10812"/>
      <c r="H10812"/>
      <c r="I10812"/>
      <c r="J10812"/>
      <c r="K10812" s="91"/>
      <c r="L10812" s="91"/>
      <c r="M10812" s="91"/>
      <c r="R10812"/>
      <c r="S10812"/>
      <c r="T10812"/>
      <c r="U10812"/>
      <c r="V10812"/>
      <c r="W10812"/>
      <c r="X10812"/>
      <c r="Y10812"/>
      <c r="Z10812"/>
      <c r="AA10812"/>
      <c r="AB10812"/>
      <c r="AC10812"/>
    </row>
    <row r="10813" spans="2:29" s="14" customFormat="1" x14ac:dyDescent="0.25">
      <c r="B10813"/>
      <c r="C10813"/>
      <c r="D10813"/>
      <c r="E10813"/>
      <c r="F10813"/>
      <c r="G10813"/>
      <c r="H10813"/>
      <c r="I10813"/>
      <c r="J10813"/>
      <c r="K10813" s="91"/>
      <c r="L10813" s="91"/>
      <c r="M10813" s="91"/>
      <c r="R10813"/>
      <c r="S10813"/>
      <c r="T10813"/>
      <c r="U10813"/>
      <c r="V10813"/>
      <c r="W10813"/>
      <c r="X10813"/>
      <c r="Y10813"/>
      <c r="Z10813"/>
      <c r="AA10813"/>
      <c r="AB10813"/>
      <c r="AC10813"/>
    </row>
    <row r="10814" spans="2:29" s="14" customFormat="1" x14ac:dyDescent="0.25">
      <c r="B10814"/>
      <c r="C10814"/>
      <c r="D10814"/>
      <c r="E10814"/>
      <c r="F10814"/>
      <c r="G10814"/>
      <c r="H10814"/>
      <c r="I10814"/>
      <c r="J10814"/>
      <c r="K10814" s="91"/>
      <c r="L10814" s="91"/>
      <c r="M10814" s="91"/>
      <c r="R10814"/>
      <c r="S10814"/>
      <c r="T10814"/>
      <c r="U10814"/>
      <c r="V10814"/>
      <c r="W10814"/>
      <c r="X10814"/>
      <c r="Y10814"/>
      <c r="Z10814"/>
      <c r="AA10814"/>
      <c r="AB10814"/>
      <c r="AC10814"/>
    </row>
    <row r="10815" spans="2:29" s="14" customFormat="1" x14ac:dyDescent="0.25">
      <c r="B10815"/>
      <c r="C10815"/>
      <c r="D10815"/>
      <c r="E10815"/>
      <c r="F10815"/>
      <c r="G10815"/>
      <c r="H10815"/>
      <c r="I10815"/>
      <c r="J10815"/>
      <c r="K10815" s="91"/>
      <c r="L10815" s="91"/>
      <c r="M10815" s="91"/>
      <c r="R10815"/>
      <c r="S10815"/>
      <c r="T10815"/>
      <c r="U10815"/>
      <c r="V10815"/>
      <c r="W10815"/>
      <c r="X10815"/>
      <c r="Y10815"/>
      <c r="Z10815"/>
      <c r="AA10815"/>
      <c r="AB10815"/>
      <c r="AC10815"/>
    </row>
    <row r="10816" spans="2:29" s="14" customFormat="1" x14ac:dyDescent="0.25">
      <c r="B10816"/>
      <c r="C10816"/>
      <c r="D10816"/>
      <c r="E10816"/>
      <c r="F10816"/>
      <c r="G10816"/>
      <c r="H10816"/>
      <c r="I10816"/>
      <c r="J10816"/>
      <c r="K10816" s="91"/>
      <c r="L10816" s="91"/>
      <c r="M10816" s="91"/>
      <c r="R10816"/>
      <c r="S10816"/>
      <c r="T10816"/>
      <c r="U10816"/>
      <c r="V10816"/>
      <c r="W10816"/>
      <c r="X10816"/>
      <c r="Y10816"/>
      <c r="Z10816"/>
      <c r="AA10816"/>
      <c r="AB10816"/>
      <c r="AC10816"/>
    </row>
    <row r="10817" spans="2:29" s="14" customFormat="1" x14ac:dyDescent="0.25">
      <c r="B10817"/>
      <c r="C10817"/>
      <c r="D10817"/>
      <c r="E10817"/>
      <c r="F10817"/>
      <c r="G10817"/>
      <c r="H10817"/>
      <c r="I10817"/>
      <c r="J10817"/>
      <c r="K10817" s="91"/>
      <c r="L10817" s="91"/>
      <c r="M10817" s="91"/>
      <c r="R10817"/>
      <c r="S10817"/>
      <c r="T10817"/>
      <c r="U10817"/>
      <c r="V10817"/>
      <c r="W10817"/>
      <c r="X10817"/>
      <c r="Y10817"/>
      <c r="Z10817"/>
      <c r="AA10817"/>
      <c r="AB10817"/>
      <c r="AC10817"/>
    </row>
    <row r="10818" spans="2:29" s="14" customFormat="1" x14ac:dyDescent="0.25">
      <c r="B10818"/>
      <c r="C10818"/>
      <c r="D10818"/>
      <c r="E10818"/>
      <c r="F10818"/>
      <c r="G10818"/>
      <c r="H10818"/>
      <c r="I10818"/>
      <c r="J10818"/>
      <c r="K10818" s="91"/>
      <c r="L10818" s="91"/>
      <c r="M10818" s="91"/>
      <c r="R10818"/>
      <c r="S10818"/>
      <c r="T10818"/>
      <c r="U10818"/>
      <c r="V10818"/>
      <c r="W10818"/>
      <c r="X10818"/>
      <c r="Y10818"/>
      <c r="Z10818"/>
      <c r="AA10818"/>
      <c r="AB10818"/>
      <c r="AC10818"/>
    </row>
    <row r="10819" spans="2:29" s="14" customFormat="1" x14ac:dyDescent="0.25">
      <c r="B10819"/>
      <c r="C10819"/>
      <c r="D10819"/>
      <c r="E10819"/>
      <c r="F10819"/>
      <c r="G10819"/>
      <c r="H10819"/>
      <c r="I10819"/>
      <c r="J10819"/>
      <c r="K10819" s="91"/>
      <c r="L10819" s="91"/>
      <c r="M10819" s="91"/>
      <c r="R10819"/>
      <c r="S10819"/>
      <c r="T10819"/>
      <c r="U10819"/>
      <c r="V10819"/>
      <c r="W10819"/>
      <c r="X10819"/>
      <c r="Y10819"/>
      <c r="Z10819"/>
      <c r="AA10819"/>
      <c r="AB10819"/>
      <c r="AC10819"/>
    </row>
    <row r="10820" spans="2:29" s="14" customFormat="1" x14ac:dyDescent="0.25">
      <c r="B10820"/>
      <c r="C10820"/>
      <c r="D10820"/>
      <c r="E10820"/>
      <c r="F10820"/>
      <c r="G10820"/>
      <c r="H10820"/>
      <c r="I10820"/>
      <c r="J10820"/>
      <c r="K10820" s="91"/>
      <c r="L10820" s="91"/>
      <c r="M10820" s="91"/>
      <c r="R10820"/>
      <c r="S10820"/>
      <c r="T10820"/>
      <c r="U10820"/>
      <c r="V10820"/>
      <c r="W10820"/>
      <c r="X10820"/>
      <c r="Y10820"/>
      <c r="Z10820"/>
      <c r="AA10820"/>
      <c r="AB10820"/>
      <c r="AC10820"/>
    </row>
    <row r="10821" spans="2:29" s="14" customFormat="1" x14ac:dyDescent="0.25">
      <c r="B10821"/>
      <c r="C10821"/>
      <c r="D10821"/>
      <c r="E10821"/>
      <c r="F10821"/>
      <c r="G10821"/>
      <c r="H10821"/>
      <c r="I10821"/>
      <c r="J10821"/>
      <c r="K10821" s="91"/>
      <c r="L10821" s="91"/>
      <c r="M10821" s="91"/>
      <c r="R10821"/>
      <c r="S10821"/>
      <c r="T10821"/>
      <c r="U10821"/>
      <c r="V10821"/>
      <c r="W10821"/>
      <c r="X10821"/>
      <c r="Y10821"/>
      <c r="Z10821"/>
      <c r="AA10821"/>
      <c r="AB10821"/>
      <c r="AC10821"/>
    </row>
    <row r="10822" spans="2:29" s="14" customFormat="1" x14ac:dyDescent="0.25">
      <c r="B10822"/>
      <c r="C10822"/>
      <c r="D10822"/>
      <c r="E10822"/>
      <c r="F10822"/>
      <c r="G10822"/>
      <c r="H10822"/>
      <c r="I10822"/>
      <c r="J10822"/>
      <c r="K10822" s="91"/>
      <c r="L10822" s="91"/>
      <c r="M10822" s="91"/>
      <c r="R10822"/>
      <c r="S10822"/>
      <c r="T10822"/>
      <c r="U10822"/>
      <c r="V10822"/>
      <c r="W10822"/>
      <c r="X10822"/>
      <c r="Y10822"/>
      <c r="Z10822"/>
      <c r="AA10822"/>
      <c r="AB10822"/>
      <c r="AC10822"/>
    </row>
    <row r="10823" spans="2:29" s="14" customFormat="1" x14ac:dyDescent="0.25">
      <c r="B10823"/>
      <c r="C10823"/>
      <c r="D10823"/>
      <c r="E10823"/>
      <c r="F10823"/>
      <c r="G10823"/>
      <c r="H10823"/>
      <c r="I10823"/>
      <c r="J10823"/>
      <c r="K10823" s="91"/>
      <c r="L10823" s="91"/>
      <c r="M10823" s="91"/>
      <c r="R10823"/>
      <c r="S10823"/>
      <c r="T10823"/>
      <c r="U10823"/>
      <c r="V10823"/>
      <c r="W10823"/>
      <c r="X10823"/>
      <c r="Y10823"/>
      <c r="Z10823"/>
      <c r="AA10823"/>
      <c r="AB10823"/>
      <c r="AC10823"/>
    </row>
    <row r="10824" spans="2:29" s="14" customFormat="1" x14ac:dyDescent="0.25">
      <c r="B10824"/>
      <c r="C10824"/>
      <c r="D10824"/>
      <c r="E10824"/>
      <c r="F10824"/>
      <c r="G10824"/>
      <c r="H10824"/>
      <c r="I10824"/>
      <c r="J10824"/>
      <c r="K10824" s="91"/>
      <c r="L10824" s="91"/>
      <c r="M10824" s="91"/>
      <c r="R10824"/>
      <c r="S10824"/>
      <c r="T10824"/>
      <c r="U10824"/>
      <c r="V10824"/>
      <c r="W10824"/>
      <c r="X10824"/>
      <c r="Y10824"/>
      <c r="Z10824"/>
      <c r="AA10824"/>
      <c r="AB10824"/>
      <c r="AC10824"/>
    </row>
    <row r="10825" spans="2:29" s="14" customFormat="1" x14ac:dyDescent="0.25">
      <c r="B10825"/>
      <c r="C10825"/>
      <c r="D10825"/>
      <c r="E10825"/>
      <c r="F10825"/>
      <c r="G10825"/>
      <c r="H10825"/>
      <c r="I10825"/>
      <c r="J10825"/>
      <c r="K10825" s="91"/>
      <c r="L10825" s="91"/>
      <c r="M10825" s="91"/>
      <c r="R10825"/>
      <c r="S10825"/>
      <c r="T10825"/>
      <c r="U10825"/>
      <c r="V10825"/>
      <c r="W10825"/>
      <c r="X10825"/>
      <c r="Y10825"/>
      <c r="Z10825"/>
      <c r="AA10825"/>
      <c r="AB10825"/>
      <c r="AC10825"/>
    </row>
    <row r="10826" spans="2:29" s="14" customFormat="1" x14ac:dyDescent="0.25">
      <c r="B10826"/>
      <c r="C10826"/>
      <c r="D10826"/>
      <c r="E10826"/>
      <c r="F10826"/>
      <c r="G10826"/>
      <c r="H10826"/>
      <c r="I10826"/>
      <c r="J10826"/>
      <c r="K10826" s="91"/>
      <c r="L10826" s="91"/>
      <c r="M10826" s="91"/>
      <c r="R10826"/>
      <c r="S10826"/>
      <c r="T10826"/>
      <c r="U10826"/>
      <c r="V10826"/>
      <c r="W10826"/>
      <c r="X10826"/>
      <c r="Y10826"/>
      <c r="Z10826"/>
      <c r="AA10826"/>
      <c r="AB10826"/>
      <c r="AC10826"/>
    </row>
    <row r="10827" spans="2:29" s="14" customFormat="1" x14ac:dyDescent="0.25">
      <c r="B10827"/>
      <c r="C10827"/>
      <c r="D10827"/>
      <c r="E10827"/>
      <c r="F10827"/>
      <c r="G10827"/>
      <c r="H10827"/>
      <c r="I10827"/>
      <c r="J10827"/>
      <c r="K10827" s="91"/>
      <c r="L10827" s="91"/>
      <c r="M10827" s="91"/>
      <c r="R10827"/>
      <c r="S10827"/>
      <c r="T10827"/>
      <c r="U10827"/>
      <c r="V10827"/>
      <c r="W10827"/>
      <c r="X10827"/>
      <c r="Y10827"/>
      <c r="Z10827"/>
      <c r="AA10827"/>
      <c r="AB10827"/>
      <c r="AC10827"/>
    </row>
    <row r="10828" spans="2:29" s="14" customFormat="1" x14ac:dyDescent="0.25">
      <c r="B10828"/>
      <c r="C10828"/>
      <c r="D10828"/>
      <c r="E10828"/>
      <c r="F10828"/>
      <c r="G10828"/>
      <c r="H10828"/>
      <c r="I10828"/>
      <c r="J10828"/>
      <c r="K10828" s="91"/>
      <c r="L10828" s="91"/>
      <c r="M10828" s="91"/>
      <c r="R10828"/>
      <c r="S10828"/>
      <c r="T10828"/>
      <c r="U10828"/>
      <c r="V10828"/>
      <c r="W10828"/>
      <c r="X10828"/>
      <c r="Y10828"/>
      <c r="Z10828"/>
      <c r="AA10828"/>
      <c r="AB10828"/>
      <c r="AC10828"/>
    </row>
    <row r="10829" spans="2:29" s="14" customFormat="1" x14ac:dyDescent="0.25">
      <c r="B10829"/>
      <c r="C10829"/>
      <c r="D10829"/>
      <c r="E10829"/>
      <c r="F10829"/>
      <c r="G10829"/>
      <c r="H10829"/>
      <c r="I10829"/>
      <c r="J10829"/>
      <c r="K10829" s="91"/>
      <c r="L10829" s="91"/>
      <c r="M10829" s="91"/>
      <c r="R10829"/>
      <c r="S10829"/>
      <c r="T10829"/>
      <c r="U10829"/>
      <c r="V10829"/>
      <c r="W10829"/>
      <c r="X10829"/>
      <c r="Y10829"/>
      <c r="Z10829"/>
      <c r="AA10829"/>
      <c r="AB10829"/>
      <c r="AC10829"/>
    </row>
    <row r="10830" spans="2:29" s="14" customFormat="1" x14ac:dyDescent="0.25">
      <c r="B10830"/>
      <c r="C10830"/>
      <c r="D10830"/>
      <c r="E10830"/>
      <c r="F10830"/>
      <c r="G10830"/>
      <c r="H10830"/>
      <c r="I10830"/>
      <c r="J10830"/>
      <c r="K10830" s="91"/>
      <c r="L10830" s="91"/>
      <c r="M10830" s="91"/>
      <c r="R10830"/>
      <c r="S10830"/>
      <c r="T10830"/>
      <c r="U10830"/>
      <c r="V10830"/>
      <c r="W10830"/>
      <c r="X10830"/>
      <c r="Y10830"/>
      <c r="Z10830"/>
      <c r="AA10830"/>
      <c r="AB10830"/>
      <c r="AC10830"/>
    </row>
    <row r="10831" spans="2:29" s="14" customFormat="1" x14ac:dyDescent="0.25">
      <c r="B10831"/>
      <c r="C10831"/>
      <c r="D10831"/>
      <c r="E10831"/>
      <c r="F10831"/>
      <c r="G10831"/>
      <c r="H10831"/>
      <c r="I10831"/>
      <c r="J10831"/>
      <c r="K10831" s="91"/>
      <c r="L10831" s="91"/>
      <c r="M10831" s="91"/>
      <c r="R10831"/>
      <c r="S10831"/>
      <c r="T10831"/>
      <c r="U10831"/>
      <c r="V10831"/>
      <c r="W10831"/>
      <c r="X10831"/>
      <c r="Y10831"/>
      <c r="Z10831"/>
      <c r="AA10831"/>
      <c r="AB10831"/>
      <c r="AC10831"/>
    </row>
    <row r="10832" spans="2:29" s="14" customFormat="1" x14ac:dyDescent="0.25">
      <c r="B10832"/>
      <c r="C10832"/>
      <c r="D10832"/>
      <c r="E10832"/>
      <c r="F10832"/>
      <c r="G10832"/>
      <c r="H10832"/>
      <c r="I10832"/>
      <c r="J10832"/>
      <c r="K10832" s="91"/>
      <c r="L10832" s="91"/>
      <c r="M10832" s="91"/>
      <c r="R10832"/>
      <c r="S10832"/>
      <c r="T10832"/>
      <c r="U10832"/>
      <c r="V10832"/>
      <c r="W10832"/>
      <c r="X10832"/>
      <c r="Y10832"/>
      <c r="Z10832"/>
      <c r="AA10832"/>
      <c r="AB10832"/>
      <c r="AC10832"/>
    </row>
    <row r="10833" spans="2:29" s="14" customFormat="1" x14ac:dyDescent="0.25">
      <c r="B10833"/>
      <c r="C10833"/>
      <c r="D10833"/>
      <c r="E10833"/>
      <c r="F10833"/>
      <c r="G10833"/>
      <c r="H10833"/>
      <c r="I10833"/>
      <c r="J10833"/>
      <c r="K10833" s="91"/>
      <c r="L10833" s="91"/>
      <c r="M10833" s="91"/>
      <c r="R10833"/>
      <c r="S10833"/>
      <c r="T10833"/>
      <c r="U10833"/>
      <c r="V10833"/>
      <c r="W10833"/>
      <c r="X10833"/>
      <c r="Y10833"/>
      <c r="Z10833"/>
      <c r="AA10833"/>
      <c r="AB10833"/>
      <c r="AC10833"/>
    </row>
    <row r="10834" spans="2:29" s="14" customFormat="1" x14ac:dyDescent="0.25">
      <c r="B10834"/>
      <c r="C10834"/>
      <c r="D10834"/>
      <c r="E10834"/>
      <c r="F10834"/>
      <c r="G10834"/>
      <c r="H10834"/>
      <c r="I10834"/>
      <c r="J10834"/>
      <c r="K10834" s="91"/>
      <c r="L10834" s="91"/>
      <c r="M10834" s="91"/>
      <c r="R10834"/>
      <c r="S10834"/>
      <c r="T10834"/>
      <c r="U10834"/>
      <c r="V10834"/>
      <c r="W10834"/>
      <c r="X10834"/>
      <c r="Y10834"/>
      <c r="Z10834"/>
      <c r="AA10834"/>
      <c r="AB10834"/>
      <c r="AC10834"/>
    </row>
    <row r="10835" spans="2:29" s="14" customFormat="1" x14ac:dyDescent="0.25">
      <c r="B10835"/>
      <c r="C10835"/>
      <c r="D10835"/>
      <c r="E10835"/>
      <c r="F10835"/>
      <c r="G10835"/>
      <c r="H10835"/>
      <c r="I10835"/>
      <c r="J10835"/>
      <c r="K10835" s="91"/>
      <c r="L10835" s="91"/>
      <c r="M10835" s="91"/>
      <c r="R10835"/>
      <c r="S10835"/>
      <c r="T10835"/>
      <c r="U10835"/>
      <c r="V10835"/>
      <c r="W10835"/>
      <c r="X10835"/>
      <c r="Y10835"/>
      <c r="Z10835"/>
      <c r="AA10835"/>
      <c r="AB10835"/>
      <c r="AC10835"/>
    </row>
    <row r="10836" spans="2:29" s="14" customFormat="1" x14ac:dyDescent="0.25">
      <c r="B10836"/>
      <c r="C10836"/>
      <c r="D10836"/>
      <c r="E10836"/>
      <c r="F10836"/>
      <c r="G10836"/>
      <c r="H10836"/>
      <c r="I10836"/>
      <c r="J10836"/>
      <c r="K10836" s="91"/>
      <c r="L10836" s="91"/>
      <c r="M10836" s="91"/>
      <c r="R10836"/>
      <c r="S10836"/>
      <c r="T10836"/>
      <c r="U10836"/>
      <c r="V10836"/>
      <c r="W10836"/>
      <c r="X10836"/>
      <c r="Y10836"/>
      <c r="Z10836"/>
      <c r="AA10836"/>
      <c r="AB10836"/>
      <c r="AC10836"/>
    </row>
    <row r="10837" spans="2:29" s="14" customFormat="1" x14ac:dyDescent="0.25">
      <c r="B10837"/>
      <c r="C10837"/>
      <c r="D10837"/>
      <c r="E10837"/>
      <c r="F10837"/>
      <c r="G10837"/>
      <c r="H10837"/>
      <c r="I10837"/>
      <c r="J10837"/>
      <c r="K10837" s="91"/>
      <c r="L10837" s="91"/>
      <c r="M10837" s="91"/>
      <c r="R10837"/>
      <c r="S10837"/>
      <c r="T10837"/>
      <c r="U10837"/>
      <c r="V10837"/>
      <c r="W10837"/>
      <c r="X10837"/>
      <c r="Y10837"/>
      <c r="Z10837"/>
      <c r="AA10837"/>
      <c r="AB10837"/>
      <c r="AC10837"/>
    </row>
    <row r="10838" spans="2:29" s="14" customFormat="1" x14ac:dyDescent="0.25">
      <c r="B10838"/>
      <c r="C10838"/>
      <c r="D10838"/>
      <c r="E10838"/>
      <c r="F10838"/>
      <c r="G10838"/>
      <c r="H10838"/>
      <c r="I10838"/>
      <c r="J10838"/>
      <c r="K10838" s="91"/>
      <c r="L10838" s="91"/>
      <c r="M10838" s="91"/>
      <c r="R10838"/>
      <c r="S10838"/>
      <c r="T10838"/>
      <c r="U10838"/>
      <c r="V10838"/>
      <c r="W10838"/>
      <c r="X10838"/>
      <c r="Y10838"/>
      <c r="Z10838"/>
      <c r="AA10838"/>
      <c r="AB10838"/>
      <c r="AC10838"/>
    </row>
    <row r="10839" spans="2:29" s="14" customFormat="1" x14ac:dyDescent="0.25">
      <c r="B10839"/>
      <c r="C10839"/>
      <c r="D10839"/>
      <c r="E10839"/>
      <c r="F10839"/>
      <c r="G10839"/>
      <c r="H10839"/>
      <c r="I10839"/>
      <c r="J10839"/>
      <c r="K10839" s="91"/>
      <c r="L10839" s="91"/>
      <c r="M10839" s="91"/>
      <c r="R10839"/>
      <c r="S10839"/>
      <c r="T10839"/>
      <c r="U10839"/>
      <c r="V10839"/>
      <c r="W10839"/>
      <c r="X10839"/>
      <c r="Y10839"/>
      <c r="Z10839"/>
      <c r="AA10839"/>
      <c r="AB10839"/>
      <c r="AC10839"/>
    </row>
    <row r="10840" spans="2:29" s="14" customFormat="1" x14ac:dyDescent="0.25">
      <c r="B10840"/>
      <c r="C10840"/>
      <c r="D10840"/>
      <c r="E10840"/>
      <c r="F10840"/>
      <c r="G10840"/>
      <c r="H10840"/>
      <c r="I10840"/>
      <c r="J10840"/>
      <c r="K10840" s="91"/>
      <c r="L10840" s="91"/>
      <c r="M10840" s="91"/>
      <c r="R10840"/>
      <c r="S10840"/>
      <c r="T10840"/>
      <c r="U10840"/>
      <c r="V10840"/>
      <c r="W10840"/>
      <c r="X10840"/>
      <c r="Y10840"/>
      <c r="Z10840"/>
      <c r="AA10840"/>
      <c r="AB10840"/>
      <c r="AC10840"/>
    </row>
    <row r="10841" spans="2:29" s="14" customFormat="1" x14ac:dyDescent="0.25">
      <c r="B10841"/>
      <c r="C10841"/>
      <c r="D10841"/>
      <c r="E10841"/>
      <c r="F10841"/>
      <c r="G10841"/>
      <c r="H10841"/>
      <c r="I10841"/>
      <c r="J10841"/>
      <c r="K10841" s="91"/>
      <c r="L10841" s="91"/>
      <c r="M10841" s="91"/>
      <c r="R10841"/>
      <c r="S10841"/>
      <c r="T10841"/>
      <c r="U10841"/>
      <c r="V10841"/>
      <c r="W10841"/>
      <c r="X10841"/>
      <c r="Y10841"/>
      <c r="Z10841"/>
      <c r="AA10841"/>
      <c r="AB10841"/>
      <c r="AC10841"/>
    </row>
    <row r="10842" spans="2:29" s="14" customFormat="1" x14ac:dyDescent="0.25">
      <c r="B10842"/>
      <c r="C10842"/>
      <c r="D10842"/>
      <c r="E10842"/>
      <c r="F10842"/>
      <c r="G10842"/>
      <c r="H10842"/>
      <c r="I10842"/>
      <c r="J10842"/>
      <c r="K10842" s="91"/>
      <c r="L10842" s="91"/>
      <c r="M10842" s="91"/>
      <c r="R10842"/>
      <c r="S10842"/>
      <c r="T10842"/>
      <c r="U10842"/>
      <c r="V10842"/>
      <c r="W10842"/>
      <c r="X10842"/>
      <c r="Y10842"/>
      <c r="Z10842"/>
      <c r="AA10842"/>
      <c r="AB10842"/>
      <c r="AC10842"/>
    </row>
    <row r="10843" spans="2:29" s="14" customFormat="1" x14ac:dyDescent="0.25">
      <c r="B10843"/>
      <c r="C10843"/>
      <c r="D10843"/>
      <c r="E10843"/>
      <c r="F10843"/>
      <c r="G10843"/>
      <c r="H10843"/>
      <c r="I10843"/>
      <c r="J10843"/>
      <c r="K10843" s="91"/>
      <c r="L10843" s="91"/>
      <c r="M10843" s="91"/>
      <c r="R10843"/>
      <c r="S10843"/>
      <c r="T10843"/>
      <c r="U10843"/>
      <c r="V10843"/>
      <c r="W10843"/>
      <c r="X10843"/>
      <c r="Y10843"/>
      <c r="Z10843"/>
      <c r="AA10843"/>
      <c r="AB10843"/>
      <c r="AC10843"/>
    </row>
    <row r="10844" spans="2:29" s="14" customFormat="1" x14ac:dyDescent="0.25">
      <c r="B10844"/>
      <c r="C10844"/>
      <c r="D10844"/>
      <c r="E10844"/>
      <c r="F10844"/>
      <c r="G10844"/>
      <c r="H10844"/>
      <c r="I10844"/>
      <c r="J10844"/>
      <c r="K10844" s="91"/>
      <c r="L10844" s="91"/>
      <c r="M10844" s="91"/>
      <c r="R10844"/>
      <c r="S10844"/>
      <c r="T10844"/>
      <c r="U10844"/>
      <c r="V10844"/>
      <c r="W10844"/>
      <c r="X10844"/>
      <c r="Y10844"/>
      <c r="Z10844"/>
      <c r="AA10844"/>
      <c r="AB10844"/>
      <c r="AC10844"/>
    </row>
    <row r="10845" spans="2:29" s="14" customFormat="1" x14ac:dyDescent="0.25">
      <c r="B10845"/>
      <c r="C10845"/>
      <c r="D10845"/>
      <c r="E10845"/>
      <c r="F10845"/>
      <c r="G10845"/>
      <c r="H10845"/>
      <c r="I10845"/>
      <c r="J10845"/>
      <c r="K10845" s="91"/>
      <c r="L10845" s="91"/>
      <c r="M10845" s="91"/>
      <c r="R10845"/>
      <c r="S10845"/>
      <c r="T10845"/>
      <c r="U10845"/>
      <c r="V10845"/>
      <c r="W10845"/>
      <c r="X10845"/>
      <c r="Y10845"/>
      <c r="Z10845"/>
      <c r="AA10845"/>
      <c r="AB10845"/>
      <c r="AC10845"/>
    </row>
    <row r="10846" spans="2:29" s="14" customFormat="1" x14ac:dyDescent="0.25">
      <c r="B10846"/>
      <c r="C10846"/>
      <c r="D10846"/>
      <c r="E10846"/>
      <c r="F10846"/>
      <c r="G10846"/>
      <c r="H10846"/>
      <c r="I10846"/>
      <c r="J10846"/>
      <c r="K10846" s="91"/>
      <c r="L10846" s="91"/>
      <c r="M10846" s="91"/>
      <c r="R10846"/>
      <c r="S10846"/>
      <c r="T10846"/>
      <c r="U10846"/>
      <c r="V10846"/>
      <c r="W10846"/>
      <c r="X10846"/>
      <c r="Y10846"/>
      <c r="Z10846"/>
      <c r="AA10846"/>
      <c r="AB10846"/>
      <c r="AC10846"/>
    </row>
    <row r="10847" spans="2:29" s="14" customFormat="1" x14ac:dyDescent="0.25">
      <c r="B10847"/>
      <c r="C10847"/>
      <c r="D10847"/>
      <c r="E10847"/>
      <c r="F10847"/>
      <c r="G10847"/>
      <c r="H10847"/>
      <c r="I10847"/>
      <c r="J10847"/>
      <c r="K10847" s="91"/>
      <c r="L10847" s="91"/>
      <c r="M10847" s="91"/>
      <c r="R10847"/>
      <c r="S10847"/>
      <c r="T10847"/>
      <c r="U10847"/>
      <c r="V10847"/>
      <c r="W10847"/>
      <c r="X10847"/>
      <c r="Y10847"/>
      <c r="Z10847"/>
      <c r="AA10847"/>
      <c r="AB10847"/>
      <c r="AC10847"/>
    </row>
    <row r="10848" spans="2:29" s="14" customFormat="1" x14ac:dyDescent="0.25">
      <c r="B10848"/>
      <c r="C10848"/>
      <c r="D10848"/>
      <c r="E10848"/>
      <c r="F10848"/>
      <c r="G10848"/>
      <c r="H10848"/>
      <c r="I10848"/>
      <c r="J10848"/>
      <c r="K10848" s="91"/>
      <c r="L10848" s="91"/>
      <c r="M10848" s="91"/>
      <c r="R10848"/>
      <c r="S10848"/>
      <c r="T10848"/>
      <c r="U10848"/>
      <c r="V10848"/>
      <c r="W10848"/>
      <c r="X10848"/>
      <c r="Y10848"/>
      <c r="Z10848"/>
      <c r="AA10848"/>
      <c r="AB10848"/>
      <c r="AC10848"/>
    </row>
    <row r="10849" spans="2:29" s="14" customFormat="1" x14ac:dyDescent="0.25">
      <c r="B10849"/>
      <c r="C10849"/>
      <c r="D10849"/>
      <c r="E10849"/>
      <c r="F10849"/>
      <c r="G10849"/>
      <c r="H10849"/>
      <c r="I10849"/>
      <c r="J10849"/>
      <c r="K10849" s="91"/>
      <c r="L10849" s="91"/>
      <c r="M10849" s="91"/>
      <c r="R10849"/>
      <c r="S10849"/>
      <c r="T10849"/>
      <c r="U10849"/>
      <c r="V10849"/>
      <c r="W10849"/>
      <c r="X10849"/>
      <c r="Y10849"/>
      <c r="Z10849"/>
      <c r="AA10849"/>
      <c r="AB10849"/>
      <c r="AC10849"/>
    </row>
    <row r="10850" spans="2:29" s="14" customFormat="1" x14ac:dyDescent="0.25">
      <c r="B10850"/>
      <c r="C10850"/>
      <c r="D10850"/>
      <c r="E10850"/>
      <c r="F10850"/>
      <c r="G10850"/>
      <c r="H10850"/>
      <c r="I10850"/>
      <c r="J10850"/>
      <c r="K10850" s="91"/>
      <c r="L10850" s="91"/>
      <c r="M10850" s="91"/>
      <c r="R10850"/>
      <c r="S10850"/>
      <c r="T10850"/>
      <c r="U10850"/>
      <c r="V10850"/>
      <c r="W10850"/>
      <c r="X10850"/>
      <c r="Y10850"/>
      <c r="Z10850"/>
      <c r="AA10850"/>
      <c r="AB10850"/>
      <c r="AC10850"/>
    </row>
    <row r="10851" spans="2:29" s="14" customFormat="1" x14ac:dyDescent="0.25">
      <c r="B10851"/>
      <c r="C10851"/>
      <c r="D10851"/>
      <c r="E10851"/>
      <c r="F10851"/>
      <c r="G10851"/>
      <c r="H10851"/>
      <c r="I10851"/>
      <c r="J10851"/>
      <c r="K10851" s="91"/>
      <c r="L10851" s="91"/>
      <c r="M10851" s="91"/>
      <c r="R10851"/>
      <c r="S10851"/>
      <c r="T10851"/>
      <c r="U10851"/>
      <c r="V10851"/>
      <c r="W10851"/>
      <c r="X10851"/>
      <c r="Y10851"/>
      <c r="Z10851"/>
      <c r="AA10851"/>
      <c r="AB10851"/>
      <c r="AC10851"/>
    </row>
    <row r="10852" spans="2:29" s="14" customFormat="1" x14ac:dyDescent="0.25">
      <c r="B10852"/>
      <c r="C10852"/>
      <c r="D10852"/>
      <c r="E10852"/>
      <c r="F10852"/>
      <c r="G10852"/>
      <c r="H10852"/>
      <c r="I10852"/>
      <c r="J10852"/>
      <c r="K10852" s="91"/>
      <c r="L10852" s="91"/>
      <c r="M10852" s="91"/>
      <c r="R10852"/>
      <c r="S10852"/>
      <c r="T10852"/>
      <c r="U10852"/>
      <c r="V10852"/>
      <c r="W10852"/>
      <c r="X10852"/>
      <c r="Y10852"/>
      <c r="Z10852"/>
      <c r="AA10852"/>
      <c r="AB10852"/>
      <c r="AC10852"/>
    </row>
    <row r="10853" spans="2:29" s="14" customFormat="1" x14ac:dyDescent="0.25">
      <c r="B10853"/>
      <c r="C10853"/>
      <c r="D10853"/>
      <c r="E10853"/>
      <c r="F10853"/>
      <c r="G10853"/>
      <c r="H10853"/>
      <c r="I10853"/>
      <c r="J10853"/>
      <c r="K10853" s="91"/>
      <c r="L10853" s="91"/>
      <c r="M10853" s="91"/>
      <c r="R10853"/>
      <c r="S10853"/>
      <c r="T10853"/>
      <c r="U10853"/>
      <c r="V10853"/>
      <c r="W10853"/>
      <c r="X10853"/>
      <c r="Y10853"/>
      <c r="Z10853"/>
      <c r="AA10853"/>
      <c r="AB10853"/>
      <c r="AC10853"/>
    </row>
    <row r="10854" spans="2:29" s="14" customFormat="1" x14ac:dyDescent="0.25">
      <c r="B10854"/>
      <c r="C10854"/>
      <c r="D10854"/>
      <c r="E10854"/>
      <c r="F10854"/>
      <c r="G10854"/>
      <c r="H10854"/>
      <c r="I10854"/>
      <c r="J10854"/>
      <c r="K10854" s="91"/>
      <c r="L10854" s="91"/>
      <c r="M10854" s="91"/>
      <c r="R10854"/>
      <c r="S10854"/>
      <c r="T10854"/>
      <c r="U10854"/>
      <c r="V10854"/>
      <c r="W10854"/>
      <c r="X10854"/>
      <c r="Y10854"/>
      <c r="Z10854"/>
      <c r="AA10854"/>
      <c r="AB10854"/>
      <c r="AC10854"/>
    </row>
    <row r="10855" spans="2:29" s="14" customFormat="1" x14ac:dyDescent="0.25">
      <c r="B10855"/>
      <c r="C10855"/>
      <c r="D10855"/>
      <c r="E10855"/>
      <c r="F10855"/>
      <c r="G10855"/>
      <c r="H10855"/>
      <c r="I10855"/>
      <c r="J10855"/>
      <c r="K10855" s="91"/>
      <c r="L10855" s="91"/>
      <c r="M10855" s="91"/>
      <c r="R10855"/>
      <c r="S10855"/>
      <c r="T10855"/>
      <c r="U10855"/>
      <c r="V10855"/>
      <c r="W10855"/>
      <c r="X10855"/>
      <c r="Y10855"/>
      <c r="Z10855"/>
      <c r="AA10855"/>
      <c r="AB10855"/>
      <c r="AC10855"/>
    </row>
    <row r="10856" spans="2:29" s="14" customFormat="1" x14ac:dyDescent="0.25">
      <c r="B10856"/>
      <c r="C10856"/>
      <c r="D10856"/>
      <c r="E10856"/>
      <c r="F10856"/>
      <c r="G10856"/>
      <c r="H10856"/>
      <c r="I10856"/>
      <c r="J10856"/>
      <c r="K10856" s="91"/>
      <c r="L10856" s="91"/>
      <c r="M10856" s="91"/>
      <c r="R10856"/>
      <c r="S10856"/>
      <c r="T10856"/>
      <c r="U10856"/>
      <c r="V10856"/>
      <c r="W10856"/>
      <c r="X10856"/>
      <c r="Y10856"/>
      <c r="Z10856"/>
      <c r="AA10856"/>
      <c r="AB10856"/>
      <c r="AC10856"/>
    </row>
    <row r="10857" spans="2:29" s="14" customFormat="1" x14ac:dyDescent="0.25">
      <c r="B10857"/>
      <c r="C10857"/>
      <c r="D10857"/>
      <c r="E10857"/>
      <c r="F10857"/>
      <c r="G10857"/>
      <c r="H10857"/>
      <c r="I10857"/>
      <c r="J10857"/>
      <c r="K10857" s="91"/>
      <c r="L10857" s="91"/>
      <c r="M10857" s="91"/>
      <c r="R10857"/>
      <c r="S10857"/>
      <c r="T10857"/>
      <c r="U10857"/>
      <c r="V10857"/>
      <c r="W10857"/>
      <c r="X10857"/>
      <c r="Y10857"/>
      <c r="Z10857"/>
      <c r="AA10857"/>
      <c r="AB10857"/>
      <c r="AC10857"/>
    </row>
    <row r="10858" spans="2:29" s="14" customFormat="1" x14ac:dyDescent="0.25">
      <c r="B10858"/>
      <c r="C10858"/>
      <c r="D10858"/>
      <c r="E10858"/>
      <c r="F10858"/>
      <c r="G10858"/>
      <c r="H10858"/>
      <c r="I10858"/>
      <c r="J10858"/>
      <c r="K10858" s="91"/>
      <c r="L10858" s="91"/>
      <c r="M10858" s="91"/>
      <c r="R10858"/>
      <c r="S10858"/>
      <c r="T10858"/>
      <c r="U10858"/>
      <c r="V10858"/>
      <c r="W10858"/>
      <c r="X10858"/>
      <c r="Y10858"/>
      <c r="Z10858"/>
      <c r="AA10858"/>
      <c r="AB10858"/>
      <c r="AC10858"/>
    </row>
    <row r="10859" spans="2:29" s="14" customFormat="1" x14ac:dyDescent="0.25">
      <c r="B10859"/>
      <c r="C10859"/>
      <c r="D10859"/>
      <c r="E10859"/>
      <c r="F10859"/>
      <c r="G10859"/>
      <c r="H10859"/>
      <c r="I10859"/>
      <c r="J10859"/>
      <c r="K10859" s="91"/>
      <c r="L10859" s="91"/>
      <c r="M10859" s="91"/>
      <c r="R10859"/>
      <c r="S10859"/>
      <c r="T10859"/>
      <c r="U10859"/>
      <c r="V10859"/>
      <c r="W10859"/>
      <c r="X10859"/>
      <c r="Y10859"/>
      <c r="Z10859"/>
      <c r="AA10859"/>
      <c r="AB10859"/>
      <c r="AC10859"/>
    </row>
    <row r="10860" spans="2:29" s="14" customFormat="1" x14ac:dyDescent="0.25">
      <c r="B10860"/>
      <c r="C10860"/>
      <c r="D10860"/>
      <c r="E10860"/>
      <c r="F10860"/>
      <c r="G10860"/>
      <c r="H10860"/>
      <c r="I10860"/>
      <c r="J10860"/>
      <c r="K10860" s="91"/>
      <c r="L10860" s="91"/>
      <c r="M10860" s="91"/>
      <c r="R10860"/>
      <c r="S10860"/>
      <c r="T10860"/>
      <c r="U10860"/>
      <c r="V10860"/>
      <c r="W10860"/>
      <c r="X10860"/>
      <c r="Y10860"/>
      <c r="Z10860"/>
      <c r="AA10860"/>
      <c r="AB10860"/>
      <c r="AC10860"/>
    </row>
    <row r="10861" spans="2:29" s="14" customFormat="1" x14ac:dyDescent="0.25">
      <c r="B10861"/>
      <c r="C10861"/>
      <c r="D10861"/>
      <c r="E10861"/>
      <c r="F10861"/>
      <c r="G10861"/>
      <c r="H10861"/>
      <c r="I10861"/>
      <c r="J10861"/>
      <c r="K10861" s="91"/>
      <c r="L10861" s="91"/>
      <c r="M10861" s="91"/>
      <c r="R10861"/>
      <c r="S10861"/>
      <c r="T10861"/>
      <c r="U10861"/>
      <c r="V10861"/>
      <c r="W10861"/>
      <c r="X10861"/>
      <c r="Y10861"/>
      <c r="Z10861"/>
      <c r="AA10861"/>
      <c r="AB10861"/>
      <c r="AC10861"/>
    </row>
    <row r="10862" spans="2:29" s="14" customFormat="1" x14ac:dyDescent="0.25">
      <c r="B10862"/>
      <c r="C10862"/>
      <c r="D10862"/>
      <c r="E10862"/>
      <c r="F10862"/>
      <c r="G10862"/>
      <c r="H10862"/>
      <c r="I10862"/>
      <c r="J10862"/>
      <c r="K10862" s="91"/>
      <c r="L10862" s="91"/>
      <c r="M10862" s="91"/>
      <c r="R10862"/>
      <c r="S10862"/>
      <c r="T10862"/>
      <c r="U10862"/>
      <c r="V10862"/>
      <c r="W10862"/>
      <c r="X10862"/>
      <c r="Y10862"/>
      <c r="Z10862"/>
      <c r="AA10862"/>
      <c r="AB10862"/>
      <c r="AC10862"/>
    </row>
    <row r="10863" spans="2:29" s="14" customFormat="1" x14ac:dyDescent="0.25">
      <c r="B10863"/>
      <c r="C10863"/>
      <c r="D10863"/>
      <c r="E10863"/>
      <c r="F10863"/>
      <c r="G10863"/>
      <c r="H10863"/>
      <c r="I10863"/>
      <c r="J10863"/>
      <c r="K10863" s="91"/>
      <c r="L10863" s="91"/>
      <c r="M10863" s="91"/>
      <c r="R10863"/>
      <c r="S10863"/>
      <c r="T10863"/>
      <c r="U10863"/>
      <c r="V10863"/>
      <c r="W10863"/>
      <c r="X10863"/>
      <c r="Y10863"/>
      <c r="Z10863"/>
      <c r="AA10863"/>
      <c r="AB10863"/>
      <c r="AC10863"/>
    </row>
    <row r="10864" spans="2:29" s="14" customFormat="1" x14ac:dyDescent="0.25">
      <c r="B10864"/>
      <c r="C10864"/>
      <c r="D10864"/>
      <c r="E10864"/>
      <c r="F10864"/>
      <c r="G10864"/>
      <c r="H10864"/>
      <c r="I10864"/>
      <c r="J10864"/>
      <c r="K10864" s="91"/>
      <c r="L10864" s="91"/>
      <c r="M10864" s="91"/>
      <c r="R10864"/>
      <c r="S10864"/>
      <c r="T10864"/>
      <c r="U10864"/>
      <c r="V10864"/>
      <c r="W10864"/>
      <c r="X10864"/>
      <c r="Y10864"/>
      <c r="Z10864"/>
      <c r="AA10864"/>
      <c r="AB10864"/>
      <c r="AC10864"/>
    </row>
    <row r="10865" spans="2:29" s="14" customFormat="1" x14ac:dyDescent="0.25">
      <c r="B10865"/>
      <c r="C10865"/>
      <c r="D10865"/>
      <c r="E10865"/>
      <c r="F10865"/>
      <c r="G10865"/>
      <c r="H10865"/>
      <c r="I10865"/>
      <c r="J10865"/>
      <c r="K10865" s="91"/>
      <c r="L10865" s="91"/>
      <c r="M10865" s="91"/>
      <c r="R10865"/>
      <c r="S10865"/>
      <c r="T10865"/>
      <c r="U10865"/>
      <c r="V10865"/>
      <c r="W10865"/>
      <c r="X10865"/>
      <c r="Y10865"/>
      <c r="Z10865"/>
      <c r="AA10865"/>
      <c r="AB10865"/>
      <c r="AC10865"/>
    </row>
    <row r="10866" spans="2:29" s="14" customFormat="1" x14ac:dyDescent="0.25">
      <c r="B10866"/>
      <c r="C10866"/>
      <c r="D10866"/>
      <c r="E10866"/>
      <c r="F10866"/>
      <c r="G10866"/>
      <c r="H10866"/>
      <c r="I10866"/>
      <c r="J10866"/>
      <c r="K10866" s="91"/>
      <c r="L10866" s="91"/>
      <c r="M10866" s="91"/>
      <c r="R10866"/>
      <c r="S10866"/>
      <c r="T10866"/>
      <c r="U10866"/>
      <c r="V10866"/>
      <c r="W10866"/>
      <c r="X10866"/>
      <c r="Y10866"/>
      <c r="Z10866"/>
      <c r="AA10866"/>
      <c r="AB10866"/>
      <c r="AC10866"/>
    </row>
    <row r="10867" spans="2:29" s="14" customFormat="1" x14ac:dyDescent="0.25">
      <c r="B10867"/>
      <c r="C10867"/>
      <c r="D10867"/>
      <c r="E10867"/>
      <c r="F10867"/>
      <c r="G10867"/>
      <c r="H10867"/>
      <c r="I10867"/>
      <c r="J10867"/>
      <c r="K10867" s="91"/>
      <c r="L10867" s="91"/>
      <c r="M10867" s="91"/>
      <c r="R10867"/>
      <c r="S10867"/>
      <c r="T10867"/>
      <c r="U10867"/>
      <c r="V10867"/>
      <c r="W10867"/>
      <c r="X10867"/>
      <c r="Y10867"/>
      <c r="Z10867"/>
      <c r="AA10867"/>
      <c r="AB10867"/>
      <c r="AC10867"/>
    </row>
    <row r="10868" spans="2:29" s="14" customFormat="1" x14ac:dyDescent="0.25">
      <c r="B10868"/>
      <c r="C10868"/>
      <c r="D10868"/>
      <c r="E10868"/>
      <c r="F10868"/>
      <c r="G10868"/>
      <c r="H10868"/>
      <c r="I10868"/>
      <c r="J10868"/>
      <c r="K10868" s="91"/>
      <c r="L10868" s="91"/>
      <c r="M10868" s="91"/>
      <c r="R10868"/>
      <c r="S10868"/>
      <c r="T10868"/>
      <c r="U10868"/>
      <c r="V10868"/>
      <c r="W10868"/>
      <c r="X10868"/>
      <c r="Y10868"/>
      <c r="Z10868"/>
      <c r="AA10868"/>
      <c r="AB10868"/>
      <c r="AC10868"/>
    </row>
    <row r="10869" spans="2:29" s="14" customFormat="1" x14ac:dyDescent="0.25">
      <c r="B10869"/>
      <c r="C10869"/>
      <c r="D10869"/>
      <c r="E10869"/>
      <c r="F10869"/>
      <c r="G10869"/>
      <c r="H10869"/>
      <c r="I10869"/>
      <c r="J10869"/>
      <c r="K10869" s="91"/>
      <c r="L10869" s="91"/>
      <c r="M10869" s="91"/>
      <c r="R10869"/>
      <c r="S10869"/>
      <c r="T10869"/>
      <c r="U10869"/>
      <c r="V10869"/>
      <c r="W10869"/>
      <c r="X10869"/>
      <c r="Y10869"/>
      <c r="Z10869"/>
      <c r="AA10869"/>
      <c r="AB10869"/>
      <c r="AC10869"/>
    </row>
    <row r="10870" spans="2:29" s="14" customFormat="1" x14ac:dyDescent="0.25">
      <c r="B10870"/>
      <c r="C10870"/>
      <c r="D10870"/>
      <c r="E10870"/>
      <c r="F10870"/>
      <c r="G10870"/>
      <c r="H10870"/>
      <c r="I10870"/>
      <c r="J10870"/>
      <c r="K10870" s="91"/>
      <c r="L10870" s="91"/>
      <c r="M10870" s="91"/>
      <c r="R10870"/>
      <c r="S10870"/>
      <c r="T10870"/>
      <c r="U10870"/>
      <c r="V10870"/>
      <c r="W10870"/>
      <c r="X10870"/>
      <c r="Y10870"/>
      <c r="Z10870"/>
      <c r="AA10870"/>
      <c r="AB10870"/>
      <c r="AC10870"/>
    </row>
    <row r="10871" spans="2:29" s="14" customFormat="1" x14ac:dyDescent="0.25">
      <c r="B10871"/>
      <c r="C10871"/>
      <c r="D10871"/>
      <c r="E10871"/>
      <c r="F10871"/>
      <c r="G10871"/>
      <c r="H10871"/>
      <c r="I10871"/>
      <c r="J10871"/>
      <c r="K10871" s="91"/>
      <c r="L10871" s="91"/>
      <c r="M10871" s="91"/>
      <c r="R10871"/>
      <c r="S10871"/>
      <c r="T10871"/>
      <c r="U10871"/>
      <c r="V10871"/>
      <c r="W10871"/>
      <c r="X10871"/>
      <c r="Y10871"/>
      <c r="Z10871"/>
      <c r="AA10871"/>
      <c r="AB10871"/>
      <c r="AC10871"/>
    </row>
    <row r="10872" spans="2:29" s="14" customFormat="1" x14ac:dyDescent="0.25">
      <c r="B10872"/>
      <c r="C10872"/>
      <c r="D10872"/>
      <c r="E10872"/>
      <c r="F10872"/>
      <c r="G10872"/>
      <c r="H10872"/>
      <c r="I10872"/>
      <c r="J10872"/>
      <c r="K10872" s="91"/>
      <c r="L10872" s="91"/>
      <c r="M10872" s="91"/>
      <c r="R10872"/>
      <c r="S10872"/>
      <c r="T10872"/>
      <c r="U10872"/>
      <c r="V10872"/>
      <c r="W10872"/>
      <c r="X10872"/>
      <c r="Y10872"/>
      <c r="Z10872"/>
      <c r="AA10872"/>
      <c r="AB10872"/>
      <c r="AC10872"/>
    </row>
    <row r="10873" spans="2:29" s="14" customFormat="1" x14ac:dyDescent="0.25">
      <c r="B10873"/>
      <c r="C10873"/>
      <c r="D10873"/>
      <c r="E10873"/>
      <c r="F10873"/>
      <c r="G10873"/>
      <c r="H10873"/>
      <c r="I10873"/>
      <c r="J10873"/>
      <c r="K10873" s="91"/>
      <c r="L10873" s="91"/>
      <c r="M10873" s="91"/>
      <c r="R10873"/>
      <c r="S10873"/>
      <c r="T10873"/>
      <c r="U10873"/>
      <c r="V10873"/>
      <c r="W10873"/>
      <c r="X10873"/>
      <c r="Y10873"/>
      <c r="Z10873"/>
      <c r="AA10873"/>
      <c r="AB10873"/>
      <c r="AC10873"/>
    </row>
    <row r="10874" spans="2:29" s="14" customFormat="1" x14ac:dyDescent="0.25">
      <c r="B10874"/>
      <c r="C10874"/>
      <c r="D10874"/>
      <c r="E10874"/>
      <c r="F10874"/>
      <c r="G10874"/>
      <c r="H10874"/>
      <c r="I10874"/>
      <c r="J10874"/>
      <c r="K10874" s="91"/>
      <c r="L10874" s="91"/>
      <c r="M10874" s="91"/>
      <c r="R10874"/>
      <c r="S10874"/>
      <c r="T10874"/>
      <c r="U10874"/>
      <c r="V10874"/>
      <c r="W10874"/>
      <c r="X10874"/>
      <c r="Y10874"/>
      <c r="Z10874"/>
      <c r="AA10874"/>
      <c r="AB10874"/>
      <c r="AC10874"/>
    </row>
    <row r="10875" spans="2:29" s="14" customFormat="1" x14ac:dyDescent="0.25">
      <c r="B10875"/>
      <c r="C10875"/>
      <c r="D10875"/>
      <c r="E10875"/>
      <c r="F10875"/>
      <c r="G10875"/>
      <c r="H10875"/>
      <c r="I10875"/>
      <c r="J10875"/>
      <c r="K10875" s="91"/>
      <c r="L10875" s="91"/>
      <c r="M10875" s="91"/>
      <c r="R10875"/>
      <c r="S10875"/>
      <c r="T10875"/>
      <c r="U10875"/>
      <c r="V10875"/>
      <c r="W10875"/>
      <c r="X10875"/>
      <c r="Y10875"/>
      <c r="Z10875"/>
      <c r="AA10875"/>
      <c r="AB10875"/>
      <c r="AC10875"/>
    </row>
    <row r="10876" spans="2:29" s="14" customFormat="1" x14ac:dyDescent="0.25">
      <c r="B10876"/>
      <c r="C10876"/>
      <c r="D10876"/>
      <c r="E10876"/>
      <c r="F10876"/>
      <c r="G10876"/>
      <c r="H10876"/>
      <c r="I10876"/>
      <c r="J10876"/>
      <c r="K10876" s="91"/>
      <c r="L10876" s="91"/>
      <c r="M10876" s="91"/>
      <c r="R10876"/>
      <c r="S10876"/>
      <c r="T10876"/>
      <c r="U10876"/>
      <c r="V10876"/>
      <c r="W10876"/>
      <c r="X10876"/>
      <c r="Y10876"/>
      <c r="Z10876"/>
      <c r="AA10876"/>
      <c r="AB10876"/>
      <c r="AC10876"/>
    </row>
    <row r="10877" spans="2:29" s="14" customFormat="1" x14ac:dyDescent="0.25">
      <c r="B10877"/>
      <c r="C10877"/>
      <c r="D10877"/>
      <c r="E10877"/>
      <c r="F10877"/>
      <c r="G10877"/>
      <c r="H10877"/>
      <c r="I10877"/>
      <c r="J10877"/>
      <c r="K10877" s="91"/>
      <c r="L10877" s="91"/>
      <c r="M10877" s="91"/>
      <c r="R10877"/>
      <c r="S10877"/>
      <c r="T10877"/>
      <c r="U10877"/>
      <c r="V10877"/>
      <c r="W10877"/>
      <c r="X10877"/>
      <c r="Y10877"/>
      <c r="Z10877"/>
      <c r="AA10877"/>
      <c r="AB10877"/>
      <c r="AC10877"/>
    </row>
    <row r="10878" spans="2:29" s="14" customFormat="1" x14ac:dyDescent="0.25">
      <c r="B10878"/>
      <c r="C10878"/>
      <c r="D10878"/>
      <c r="E10878"/>
      <c r="F10878"/>
      <c r="G10878"/>
      <c r="H10878"/>
      <c r="I10878"/>
      <c r="J10878"/>
      <c r="K10878" s="91"/>
      <c r="L10878" s="91"/>
      <c r="M10878" s="91"/>
      <c r="R10878"/>
      <c r="S10878"/>
      <c r="T10878"/>
      <c r="U10878"/>
      <c r="V10878"/>
      <c r="W10878"/>
      <c r="X10878"/>
      <c r="Y10878"/>
      <c r="Z10878"/>
      <c r="AA10878"/>
      <c r="AB10878"/>
      <c r="AC10878"/>
    </row>
    <row r="10879" spans="2:29" s="14" customFormat="1" x14ac:dyDescent="0.25">
      <c r="B10879"/>
      <c r="C10879"/>
      <c r="D10879"/>
      <c r="E10879"/>
      <c r="F10879"/>
      <c r="G10879"/>
      <c r="H10879"/>
      <c r="I10879"/>
      <c r="J10879"/>
      <c r="K10879" s="91"/>
      <c r="L10879" s="91"/>
      <c r="M10879" s="91"/>
      <c r="R10879"/>
      <c r="S10879"/>
      <c r="T10879"/>
      <c r="U10879"/>
      <c r="V10879"/>
      <c r="W10879"/>
      <c r="X10879"/>
      <c r="Y10879"/>
      <c r="Z10879"/>
      <c r="AA10879"/>
      <c r="AB10879"/>
      <c r="AC10879"/>
    </row>
    <row r="10880" spans="2:29" s="14" customFormat="1" x14ac:dyDescent="0.25">
      <c r="B10880"/>
      <c r="C10880"/>
      <c r="D10880"/>
      <c r="E10880"/>
      <c r="F10880"/>
      <c r="G10880"/>
      <c r="H10880"/>
      <c r="I10880"/>
      <c r="J10880"/>
      <c r="K10880" s="91"/>
      <c r="L10880" s="91"/>
      <c r="M10880" s="91"/>
      <c r="R10880"/>
      <c r="S10880"/>
      <c r="T10880"/>
      <c r="U10880"/>
      <c r="V10880"/>
      <c r="W10880"/>
      <c r="X10880"/>
      <c r="Y10880"/>
      <c r="Z10880"/>
      <c r="AA10880"/>
      <c r="AB10880"/>
      <c r="AC10880"/>
    </row>
    <row r="10881" spans="2:29" s="14" customFormat="1" x14ac:dyDescent="0.25">
      <c r="B10881"/>
      <c r="C10881"/>
      <c r="D10881"/>
      <c r="E10881"/>
      <c r="F10881"/>
      <c r="G10881"/>
      <c r="H10881"/>
      <c r="I10881"/>
      <c r="J10881"/>
      <c r="K10881" s="91"/>
      <c r="L10881" s="91"/>
      <c r="M10881" s="91"/>
      <c r="R10881"/>
      <c r="S10881"/>
      <c r="T10881"/>
      <c r="U10881"/>
      <c r="V10881"/>
      <c r="W10881"/>
      <c r="X10881"/>
      <c r="Y10881"/>
      <c r="Z10881"/>
      <c r="AA10881"/>
      <c r="AB10881"/>
      <c r="AC10881"/>
    </row>
    <row r="10882" spans="2:29" s="14" customFormat="1" x14ac:dyDescent="0.25">
      <c r="B10882"/>
      <c r="C10882"/>
      <c r="D10882"/>
      <c r="E10882"/>
      <c r="F10882"/>
      <c r="G10882"/>
      <c r="H10882"/>
      <c r="I10882"/>
      <c r="J10882"/>
      <c r="K10882" s="91"/>
      <c r="L10882" s="91"/>
      <c r="M10882" s="91"/>
      <c r="R10882"/>
      <c r="S10882"/>
      <c r="T10882"/>
      <c r="U10882"/>
      <c r="V10882"/>
      <c r="W10882"/>
      <c r="X10882"/>
      <c r="Y10882"/>
      <c r="Z10882"/>
      <c r="AA10882"/>
      <c r="AB10882"/>
      <c r="AC10882"/>
    </row>
    <row r="10883" spans="2:29" s="14" customFormat="1" x14ac:dyDescent="0.25">
      <c r="B10883"/>
      <c r="C10883"/>
      <c r="D10883"/>
      <c r="E10883"/>
      <c r="F10883"/>
      <c r="G10883"/>
      <c r="H10883"/>
      <c r="I10883"/>
      <c r="J10883"/>
      <c r="K10883" s="91"/>
      <c r="L10883" s="91"/>
      <c r="M10883" s="91"/>
      <c r="R10883"/>
      <c r="S10883"/>
      <c r="T10883"/>
      <c r="U10883"/>
      <c r="V10883"/>
      <c r="W10883"/>
      <c r="X10883"/>
      <c r="Y10883"/>
      <c r="Z10883"/>
      <c r="AA10883"/>
      <c r="AB10883"/>
      <c r="AC10883"/>
    </row>
    <row r="10884" spans="2:29" s="14" customFormat="1" x14ac:dyDescent="0.25">
      <c r="B10884"/>
      <c r="C10884"/>
      <c r="D10884"/>
      <c r="E10884"/>
      <c r="F10884"/>
      <c r="G10884"/>
      <c r="H10884"/>
      <c r="I10884"/>
      <c r="J10884"/>
      <c r="K10884" s="91"/>
      <c r="L10884" s="91"/>
      <c r="M10884" s="91"/>
      <c r="R10884"/>
      <c r="S10884"/>
      <c r="T10884"/>
      <c r="U10884"/>
      <c r="V10884"/>
      <c r="W10884"/>
      <c r="X10884"/>
      <c r="Y10884"/>
      <c r="Z10884"/>
      <c r="AA10884"/>
      <c r="AB10884"/>
      <c r="AC10884"/>
    </row>
    <row r="10885" spans="2:29" s="14" customFormat="1" x14ac:dyDescent="0.25">
      <c r="B10885"/>
      <c r="C10885"/>
      <c r="D10885"/>
      <c r="E10885"/>
      <c r="F10885"/>
      <c r="G10885"/>
      <c r="H10885"/>
      <c r="I10885"/>
      <c r="J10885"/>
      <c r="K10885" s="91"/>
      <c r="L10885" s="91"/>
      <c r="M10885" s="91"/>
      <c r="R10885"/>
      <c r="S10885"/>
      <c r="T10885"/>
      <c r="U10885"/>
      <c r="V10885"/>
      <c r="W10885"/>
      <c r="X10885"/>
      <c r="Y10885"/>
      <c r="Z10885"/>
      <c r="AA10885"/>
      <c r="AB10885"/>
      <c r="AC10885"/>
    </row>
    <row r="10886" spans="2:29" s="14" customFormat="1" x14ac:dyDescent="0.25">
      <c r="B10886"/>
      <c r="C10886"/>
      <c r="D10886"/>
      <c r="E10886"/>
      <c r="F10886"/>
      <c r="G10886"/>
      <c r="H10886"/>
      <c r="I10886"/>
      <c r="J10886"/>
      <c r="K10886" s="91"/>
      <c r="L10886" s="91"/>
      <c r="M10886" s="91"/>
      <c r="R10886"/>
      <c r="S10886"/>
      <c r="T10886"/>
      <c r="U10886"/>
      <c r="V10886"/>
      <c r="W10886"/>
      <c r="X10886"/>
      <c r="Y10886"/>
      <c r="Z10886"/>
      <c r="AA10886"/>
      <c r="AB10886"/>
      <c r="AC10886"/>
    </row>
    <row r="10887" spans="2:29" s="14" customFormat="1" x14ac:dyDescent="0.25">
      <c r="B10887"/>
      <c r="C10887"/>
      <c r="D10887"/>
      <c r="E10887"/>
      <c r="F10887"/>
      <c r="G10887"/>
      <c r="H10887"/>
      <c r="I10887"/>
      <c r="J10887"/>
      <c r="K10887" s="91"/>
      <c r="L10887" s="91"/>
      <c r="M10887" s="91"/>
      <c r="R10887"/>
      <c r="S10887"/>
      <c r="T10887"/>
      <c r="U10887"/>
      <c r="V10887"/>
      <c r="W10887"/>
      <c r="X10887"/>
      <c r="Y10887"/>
      <c r="Z10887"/>
      <c r="AA10887"/>
      <c r="AB10887"/>
      <c r="AC10887"/>
    </row>
    <row r="10888" spans="2:29" s="14" customFormat="1" x14ac:dyDescent="0.25">
      <c r="B10888"/>
      <c r="C10888"/>
      <c r="D10888"/>
      <c r="E10888"/>
      <c r="F10888"/>
      <c r="G10888"/>
      <c r="H10888"/>
      <c r="I10888"/>
      <c r="J10888"/>
      <c r="K10888" s="91"/>
      <c r="L10888" s="91"/>
      <c r="M10888" s="91"/>
      <c r="R10888"/>
      <c r="S10888"/>
      <c r="T10888"/>
      <c r="U10888"/>
      <c r="V10888"/>
      <c r="W10888"/>
      <c r="X10888"/>
      <c r="Y10888"/>
      <c r="Z10888"/>
      <c r="AA10888"/>
      <c r="AB10888"/>
      <c r="AC10888"/>
    </row>
    <row r="10889" spans="2:29" s="14" customFormat="1" x14ac:dyDescent="0.25">
      <c r="B10889"/>
      <c r="C10889"/>
      <c r="D10889"/>
      <c r="E10889"/>
      <c r="F10889"/>
      <c r="G10889"/>
      <c r="H10889"/>
      <c r="I10889"/>
      <c r="J10889"/>
      <c r="K10889" s="91"/>
      <c r="L10889" s="91"/>
      <c r="M10889" s="91"/>
      <c r="R10889"/>
      <c r="S10889"/>
      <c r="T10889"/>
      <c r="U10889"/>
      <c r="V10889"/>
      <c r="W10889"/>
      <c r="X10889"/>
      <c r="Y10889"/>
      <c r="Z10889"/>
      <c r="AA10889"/>
      <c r="AB10889"/>
      <c r="AC10889"/>
    </row>
    <row r="10890" spans="2:29" s="14" customFormat="1" x14ac:dyDescent="0.25">
      <c r="B10890"/>
      <c r="C10890"/>
      <c r="D10890"/>
      <c r="E10890"/>
      <c r="F10890"/>
      <c r="G10890"/>
      <c r="H10890"/>
      <c r="I10890"/>
      <c r="J10890"/>
      <c r="K10890" s="91"/>
      <c r="L10890" s="91"/>
      <c r="M10890" s="91"/>
      <c r="R10890"/>
      <c r="S10890"/>
      <c r="T10890"/>
      <c r="U10890"/>
      <c r="V10890"/>
      <c r="W10890"/>
      <c r="X10890"/>
      <c r="Y10890"/>
      <c r="Z10890"/>
      <c r="AA10890"/>
      <c r="AB10890"/>
      <c r="AC10890"/>
    </row>
    <row r="10891" spans="2:29" s="14" customFormat="1" x14ac:dyDescent="0.25">
      <c r="B10891"/>
      <c r="C10891"/>
      <c r="D10891"/>
      <c r="E10891"/>
      <c r="F10891"/>
      <c r="G10891"/>
      <c r="H10891"/>
      <c r="I10891"/>
      <c r="J10891"/>
      <c r="K10891" s="91"/>
      <c r="L10891" s="91"/>
      <c r="M10891" s="91"/>
      <c r="R10891"/>
      <c r="S10891"/>
      <c r="T10891"/>
      <c r="U10891"/>
      <c r="V10891"/>
      <c r="W10891"/>
      <c r="X10891"/>
      <c r="Y10891"/>
      <c r="Z10891"/>
      <c r="AA10891"/>
      <c r="AB10891"/>
      <c r="AC10891"/>
    </row>
    <row r="10892" spans="2:29" s="14" customFormat="1" x14ac:dyDescent="0.25">
      <c r="B10892"/>
      <c r="C10892"/>
      <c r="D10892"/>
      <c r="E10892"/>
      <c r="F10892"/>
      <c r="G10892"/>
      <c r="H10892"/>
      <c r="I10892"/>
      <c r="J10892"/>
      <c r="K10892" s="91"/>
      <c r="L10892" s="91"/>
      <c r="M10892" s="91"/>
      <c r="R10892"/>
      <c r="S10892"/>
      <c r="T10892"/>
      <c r="U10892"/>
      <c r="V10892"/>
      <c r="W10892"/>
      <c r="X10892"/>
      <c r="Y10892"/>
      <c r="Z10892"/>
      <c r="AA10892"/>
      <c r="AB10892"/>
      <c r="AC10892"/>
    </row>
    <row r="10893" spans="2:29" s="14" customFormat="1" x14ac:dyDescent="0.25">
      <c r="B10893"/>
      <c r="C10893"/>
      <c r="D10893"/>
      <c r="E10893"/>
      <c r="F10893"/>
      <c r="G10893"/>
      <c r="H10893"/>
      <c r="I10893"/>
      <c r="J10893"/>
      <c r="K10893" s="91"/>
      <c r="L10893" s="91"/>
      <c r="M10893" s="91"/>
      <c r="R10893"/>
      <c r="S10893"/>
      <c r="T10893"/>
      <c r="U10893"/>
      <c r="V10893"/>
      <c r="W10893"/>
      <c r="X10893"/>
      <c r="Y10893"/>
      <c r="Z10893"/>
      <c r="AA10893"/>
      <c r="AB10893"/>
      <c r="AC10893"/>
    </row>
    <row r="10894" spans="2:29" s="14" customFormat="1" x14ac:dyDescent="0.25">
      <c r="B10894"/>
      <c r="C10894"/>
      <c r="D10894"/>
      <c r="E10894"/>
      <c r="F10894"/>
      <c r="G10894"/>
      <c r="H10894"/>
      <c r="I10894"/>
      <c r="J10894"/>
      <c r="K10894" s="91"/>
      <c r="L10894" s="91"/>
      <c r="M10894" s="91"/>
      <c r="R10894"/>
      <c r="S10894"/>
      <c r="T10894"/>
      <c r="U10894"/>
      <c r="V10894"/>
      <c r="W10894"/>
      <c r="X10894"/>
      <c r="Y10894"/>
      <c r="Z10894"/>
      <c r="AA10894"/>
      <c r="AB10894"/>
      <c r="AC10894"/>
    </row>
    <row r="10895" spans="2:29" s="14" customFormat="1" x14ac:dyDescent="0.25">
      <c r="B10895"/>
      <c r="C10895"/>
      <c r="D10895"/>
      <c r="E10895"/>
      <c r="F10895"/>
      <c r="G10895"/>
      <c r="H10895"/>
      <c r="I10895"/>
      <c r="J10895"/>
      <c r="K10895" s="91"/>
      <c r="L10895" s="91"/>
      <c r="M10895" s="91"/>
      <c r="R10895"/>
      <c r="S10895"/>
      <c r="T10895"/>
      <c r="U10895"/>
      <c r="V10895"/>
      <c r="W10895"/>
      <c r="X10895"/>
      <c r="Y10895"/>
      <c r="Z10895"/>
      <c r="AA10895"/>
      <c r="AB10895"/>
      <c r="AC10895"/>
    </row>
    <row r="10896" spans="2:29" s="14" customFormat="1" x14ac:dyDescent="0.25">
      <c r="B10896"/>
      <c r="C10896"/>
      <c r="D10896"/>
      <c r="E10896"/>
      <c r="F10896"/>
      <c r="G10896"/>
      <c r="H10896"/>
      <c r="I10896"/>
      <c r="J10896"/>
      <c r="K10896" s="91"/>
      <c r="L10896" s="91"/>
      <c r="M10896" s="91"/>
      <c r="R10896"/>
      <c r="S10896"/>
      <c r="T10896"/>
      <c r="U10896"/>
      <c r="V10896"/>
      <c r="W10896"/>
      <c r="X10896"/>
      <c r="Y10896"/>
      <c r="Z10896"/>
      <c r="AA10896"/>
      <c r="AB10896"/>
      <c r="AC10896"/>
    </row>
    <row r="10897" spans="2:29" s="14" customFormat="1" x14ac:dyDescent="0.25">
      <c r="B10897"/>
      <c r="C10897"/>
      <c r="D10897"/>
      <c r="E10897"/>
      <c r="F10897"/>
      <c r="G10897"/>
      <c r="H10897"/>
      <c r="I10897"/>
      <c r="J10897"/>
      <c r="K10897" s="91"/>
      <c r="L10897" s="91"/>
      <c r="M10897" s="91"/>
      <c r="R10897"/>
      <c r="S10897"/>
      <c r="T10897"/>
      <c r="U10897"/>
      <c r="V10897"/>
      <c r="W10897"/>
      <c r="X10897"/>
      <c r="Y10897"/>
      <c r="Z10897"/>
      <c r="AA10897"/>
      <c r="AB10897"/>
      <c r="AC10897"/>
    </row>
    <row r="10898" spans="2:29" s="14" customFormat="1" x14ac:dyDescent="0.25">
      <c r="B10898"/>
      <c r="C10898"/>
      <c r="D10898"/>
      <c r="E10898"/>
      <c r="F10898"/>
      <c r="G10898"/>
      <c r="H10898"/>
      <c r="I10898"/>
      <c r="J10898"/>
      <c r="K10898" s="91"/>
      <c r="L10898" s="91"/>
      <c r="M10898" s="91"/>
      <c r="R10898"/>
      <c r="S10898"/>
      <c r="T10898"/>
      <c r="U10898"/>
      <c r="V10898"/>
      <c r="W10898"/>
      <c r="X10898"/>
      <c r="Y10898"/>
      <c r="Z10898"/>
      <c r="AA10898"/>
      <c r="AB10898"/>
      <c r="AC10898"/>
    </row>
    <row r="10899" spans="2:29" s="14" customFormat="1" x14ac:dyDescent="0.25">
      <c r="B10899"/>
      <c r="C10899"/>
      <c r="D10899"/>
      <c r="E10899"/>
      <c r="F10899"/>
      <c r="G10899"/>
      <c r="H10899"/>
      <c r="I10899"/>
      <c r="J10899"/>
      <c r="K10899" s="91"/>
      <c r="L10899" s="91"/>
      <c r="M10899" s="91"/>
      <c r="R10899"/>
      <c r="S10899"/>
      <c r="T10899"/>
      <c r="U10899"/>
      <c r="V10899"/>
      <c r="W10899"/>
      <c r="X10899"/>
      <c r="Y10899"/>
      <c r="Z10899"/>
      <c r="AA10899"/>
      <c r="AB10899"/>
      <c r="AC10899"/>
    </row>
    <row r="10900" spans="2:29" s="14" customFormat="1" x14ac:dyDescent="0.25">
      <c r="B10900"/>
      <c r="C10900"/>
      <c r="D10900"/>
      <c r="E10900"/>
      <c r="F10900"/>
      <c r="G10900"/>
      <c r="H10900"/>
      <c r="I10900"/>
      <c r="J10900"/>
      <c r="K10900" s="91"/>
      <c r="L10900" s="91"/>
      <c r="M10900" s="91"/>
      <c r="R10900"/>
      <c r="S10900"/>
      <c r="T10900"/>
      <c r="U10900"/>
      <c r="V10900"/>
      <c r="W10900"/>
      <c r="X10900"/>
      <c r="Y10900"/>
      <c r="Z10900"/>
      <c r="AA10900"/>
      <c r="AB10900"/>
      <c r="AC10900"/>
    </row>
    <row r="10901" spans="2:29" s="14" customFormat="1" x14ac:dyDescent="0.25">
      <c r="B10901"/>
      <c r="C10901"/>
      <c r="D10901"/>
      <c r="E10901"/>
      <c r="F10901"/>
      <c r="G10901"/>
      <c r="H10901"/>
      <c r="I10901"/>
      <c r="J10901"/>
      <c r="K10901" s="91"/>
      <c r="L10901" s="91"/>
      <c r="M10901" s="91"/>
      <c r="R10901"/>
      <c r="S10901"/>
      <c r="T10901"/>
      <c r="U10901"/>
      <c r="V10901"/>
      <c r="W10901"/>
      <c r="X10901"/>
      <c r="Y10901"/>
      <c r="Z10901"/>
      <c r="AA10901"/>
      <c r="AB10901"/>
      <c r="AC10901"/>
    </row>
    <row r="10902" spans="2:29" s="14" customFormat="1" x14ac:dyDescent="0.25">
      <c r="B10902"/>
      <c r="C10902"/>
      <c r="D10902"/>
      <c r="E10902"/>
      <c r="F10902"/>
      <c r="G10902"/>
      <c r="H10902"/>
      <c r="I10902"/>
      <c r="J10902"/>
      <c r="K10902" s="91"/>
      <c r="L10902" s="91"/>
      <c r="M10902" s="91"/>
      <c r="R10902"/>
      <c r="S10902"/>
      <c r="T10902"/>
      <c r="U10902"/>
      <c r="V10902"/>
      <c r="W10902"/>
      <c r="X10902"/>
      <c r="Y10902"/>
      <c r="Z10902"/>
      <c r="AA10902"/>
      <c r="AB10902"/>
      <c r="AC10902"/>
    </row>
    <row r="10903" spans="2:29" s="14" customFormat="1" x14ac:dyDescent="0.25">
      <c r="B10903"/>
      <c r="C10903"/>
      <c r="D10903"/>
      <c r="E10903"/>
      <c r="F10903"/>
      <c r="G10903"/>
      <c r="H10903"/>
      <c r="I10903"/>
      <c r="J10903"/>
      <c r="K10903" s="91"/>
      <c r="L10903" s="91"/>
      <c r="M10903" s="91"/>
      <c r="R10903"/>
      <c r="S10903"/>
      <c r="T10903"/>
      <c r="U10903"/>
      <c r="V10903"/>
      <c r="W10903"/>
      <c r="X10903"/>
      <c r="Y10903"/>
      <c r="Z10903"/>
      <c r="AA10903"/>
      <c r="AB10903"/>
      <c r="AC10903"/>
    </row>
    <row r="10904" spans="2:29" s="14" customFormat="1" x14ac:dyDescent="0.25">
      <c r="B10904"/>
      <c r="C10904"/>
      <c r="D10904"/>
      <c r="E10904"/>
      <c r="F10904"/>
      <c r="G10904"/>
      <c r="H10904"/>
      <c r="I10904"/>
      <c r="J10904"/>
      <c r="K10904" s="91"/>
      <c r="L10904" s="91"/>
      <c r="M10904" s="91"/>
      <c r="R10904"/>
      <c r="S10904"/>
      <c r="T10904"/>
      <c r="U10904"/>
      <c r="V10904"/>
      <c r="W10904"/>
      <c r="X10904"/>
      <c r="Y10904"/>
      <c r="Z10904"/>
      <c r="AA10904"/>
      <c r="AB10904"/>
      <c r="AC10904"/>
    </row>
    <row r="10905" spans="2:29" s="14" customFormat="1" x14ac:dyDescent="0.25">
      <c r="B10905"/>
      <c r="C10905"/>
      <c r="D10905"/>
      <c r="E10905"/>
      <c r="F10905"/>
      <c r="G10905"/>
      <c r="H10905"/>
      <c r="I10905"/>
      <c r="J10905"/>
      <c r="K10905" s="91"/>
      <c r="L10905" s="91"/>
      <c r="M10905" s="91"/>
      <c r="R10905"/>
      <c r="S10905"/>
      <c r="T10905"/>
      <c r="U10905"/>
      <c r="V10905"/>
      <c r="W10905"/>
      <c r="X10905"/>
      <c r="Y10905"/>
      <c r="Z10905"/>
      <c r="AA10905"/>
      <c r="AB10905"/>
      <c r="AC10905"/>
    </row>
    <row r="10906" spans="2:29" s="14" customFormat="1" x14ac:dyDescent="0.25">
      <c r="B10906"/>
      <c r="C10906"/>
      <c r="D10906"/>
      <c r="E10906"/>
      <c r="F10906"/>
      <c r="G10906"/>
      <c r="H10906"/>
      <c r="I10906"/>
      <c r="J10906"/>
      <c r="K10906" s="91"/>
      <c r="L10906" s="91"/>
      <c r="M10906" s="91"/>
      <c r="R10906"/>
      <c r="S10906"/>
      <c r="T10906"/>
      <c r="U10906"/>
      <c r="V10906"/>
      <c r="W10906"/>
      <c r="X10906"/>
      <c r="Y10906"/>
      <c r="Z10906"/>
      <c r="AA10906"/>
      <c r="AB10906"/>
      <c r="AC10906"/>
    </row>
    <row r="10907" spans="2:29" s="14" customFormat="1" x14ac:dyDescent="0.25">
      <c r="B10907"/>
      <c r="C10907"/>
      <c r="D10907"/>
      <c r="E10907"/>
      <c r="F10907"/>
      <c r="G10907"/>
      <c r="H10907"/>
      <c r="I10907"/>
      <c r="J10907"/>
      <c r="K10907" s="91"/>
      <c r="L10907" s="91"/>
      <c r="M10907" s="91"/>
      <c r="R10907"/>
      <c r="S10907"/>
      <c r="T10907"/>
      <c r="U10907"/>
      <c r="V10907"/>
      <c r="W10907"/>
      <c r="X10907"/>
      <c r="Y10907"/>
      <c r="Z10907"/>
      <c r="AA10907"/>
      <c r="AB10907"/>
      <c r="AC10907"/>
    </row>
    <row r="10908" spans="2:29" s="14" customFormat="1" x14ac:dyDescent="0.25">
      <c r="B10908"/>
      <c r="C10908"/>
      <c r="D10908"/>
      <c r="E10908"/>
      <c r="F10908"/>
      <c r="G10908"/>
      <c r="H10908"/>
      <c r="I10908"/>
      <c r="J10908"/>
      <c r="K10908" s="91"/>
      <c r="L10908" s="91"/>
      <c r="M10908" s="91"/>
      <c r="R10908"/>
      <c r="S10908"/>
      <c r="T10908"/>
      <c r="U10908"/>
      <c r="V10908"/>
      <c r="W10908"/>
      <c r="X10908"/>
      <c r="Y10908"/>
      <c r="Z10908"/>
      <c r="AA10908"/>
      <c r="AB10908"/>
      <c r="AC10908"/>
    </row>
    <row r="10909" spans="2:29" s="14" customFormat="1" x14ac:dyDescent="0.25">
      <c r="B10909"/>
      <c r="C10909"/>
      <c r="D10909"/>
      <c r="E10909"/>
      <c r="F10909"/>
      <c r="G10909"/>
      <c r="H10909"/>
      <c r="I10909"/>
      <c r="J10909"/>
      <c r="K10909" s="91"/>
      <c r="L10909" s="91"/>
      <c r="M10909" s="91"/>
      <c r="R10909"/>
      <c r="S10909"/>
      <c r="T10909"/>
      <c r="U10909"/>
      <c r="V10909"/>
      <c r="W10909"/>
      <c r="X10909"/>
      <c r="Y10909"/>
      <c r="Z10909"/>
      <c r="AA10909"/>
      <c r="AB10909"/>
      <c r="AC10909"/>
    </row>
    <row r="10910" spans="2:29" s="14" customFormat="1" x14ac:dyDescent="0.25">
      <c r="B10910"/>
      <c r="C10910"/>
      <c r="D10910"/>
      <c r="E10910"/>
      <c r="F10910"/>
      <c r="G10910"/>
      <c r="H10910"/>
      <c r="I10910"/>
      <c r="J10910"/>
      <c r="K10910" s="91"/>
      <c r="L10910" s="91"/>
      <c r="M10910" s="91"/>
      <c r="R10910"/>
      <c r="S10910"/>
      <c r="T10910"/>
      <c r="U10910"/>
      <c r="V10910"/>
      <c r="W10910"/>
      <c r="X10910"/>
      <c r="Y10910"/>
      <c r="Z10910"/>
      <c r="AA10910"/>
      <c r="AB10910"/>
      <c r="AC10910"/>
    </row>
    <row r="10911" spans="2:29" s="14" customFormat="1" x14ac:dyDescent="0.25">
      <c r="B10911"/>
      <c r="C10911"/>
      <c r="D10911"/>
      <c r="E10911"/>
      <c r="F10911"/>
      <c r="G10911"/>
      <c r="H10911"/>
      <c r="I10911"/>
      <c r="J10911"/>
      <c r="K10911" s="91"/>
      <c r="L10911" s="91"/>
      <c r="M10911" s="91"/>
      <c r="R10911"/>
      <c r="S10911"/>
      <c r="T10911"/>
      <c r="U10911"/>
      <c r="V10911"/>
      <c r="W10911"/>
      <c r="X10911"/>
      <c r="Y10911"/>
      <c r="Z10911"/>
      <c r="AA10911"/>
      <c r="AB10911"/>
      <c r="AC10911"/>
    </row>
    <row r="10912" spans="2:29" s="14" customFormat="1" x14ac:dyDescent="0.25">
      <c r="B10912"/>
      <c r="C10912"/>
      <c r="D10912"/>
      <c r="E10912"/>
      <c r="F10912"/>
      <c r="G10912"/>
      <c r="H10912"/>
      <c r="I10912"/>
      <c r="J10912"/>
      <c r="K10912" s="91"/>
      <c r="L10912" s="91"/>
      <c r="M10912" s="91"/>
      <c r="R10912"/>
      <c r="S10912"/>
      <c r="T10912"/>
      <c r="U10912"/>
      <c r="V10912"/>
      <c r="W10912"/>
      <c r="X10912"/>
      <c r="Y10912"/>
      <c r="Z10912"/>
      <c r="AA10912"/>
      <c r="AB10912"/>
      <c r="AC10912"/>
    </row>
    <row r="10913" spans="2:29" s="14" customFormat="1" x14ac:dyDescent="0.25">
      <c r="B10913"/>
      <c r="C10913"/>
      <c r="D10913"/>
      <c r="E10913"/>
      <c r="F10913"/>
      <c r="G10913"/>
      <c r="H10913"/>
      <c r="I10913"/>
      <c r="J10913"/>
      <c r="K10913" s="91"/>
      <c r="L10913" s="91"/>
      <c r="M10913" s="91"/>
      <c r="R10913"/>
      <c r="S10913"/>
      <c r="T10913"/>
      <c r="U10913"/>
      <c r="V10913"/>
      <c r="W10913"/>
      <c r="X10913"/>
      <c r="Y10913"/>
      <c r="Z10913"/>
      <c r="AA10913"/>
      <c r="AB10913"/>
      <c r="AC10913"/>
    </row>
    <row r="10914" spans="2:29" s="14" customFormat="1" x14ac:dyDescent="0.25">
      <c r="B10914"/>
      <c r="C10914"/>
      <c r="D10914"/>
      <c r="E10914"/>
      <c r="F10914"/>
      <c r="G10914"/>
      <c r="H10914"/>
      <c r="I10914"/>
      <c r="J10914"/>
      <c r="K10914" s="91"/>
      <c r="L10914" s="91"/>
      <c r="M10914" s="91"/>
      <c r="R10914"/>
      <c r="S10914"/>
      <c r="T10914"/>
      <c r="U10914"/>
      <c r="V10914"/>
      <c r="W10914"/>
      <c r="X10914"/>
      <c r="Y10914"/>
      <c r="Z10914"/>
      <c r="AA10914"/>
      <c r="AB10914"/>
      <c r="AC10914"/>
    </row>
    <row r="10915" spans="2:29" s="14" customFormat="1" x14ac:dyDescent="0.25">
      <c r="B10915"/>
      <c r="C10915"/>
      <c r="D10915"/>
      <c r="E10915"/>
      <c r="F10915"/>
      <c r="G10915"/>
      <c r="H10915"/>
      <c r="I10915"/>
      <c r="J10915"/>
      <c r="K10915" s="91"/>
      <c r="L10915" s="91"/>
      <c r="M10915" s="91"/>
      <c r="R10915"/>
      <c r="S10915"/>
      <c r="T10915"/>
      <c r="U10915"/>
      <c r="V10915"/>
      <c r="W10915"/>
      <c r="X10915"/>
      <c r="Y10915"/>
      <c r="Z10915"/>
      <c r="AA10915"/>
      <c r="AB10915"/>
      <c r="AC10915"/>
    </row>
    <row r="10916" spans="2:29" s="14" customFormat="1" x14ac:dyDescent="0.25">
      <c r="B10916"/>
      <c r="C10916"/>
      <c r="D10916"/>
      <c r="E10916"/>
      <c r="F10916"/>
      <c r="G10916"/>
      <c r="H10916"/>
      <c r="I10916"/>
      <c r="J10916"/>
      <c r="K10916" s="91"/>
      <c r="L10916" s="91"/>
      <c r="M10916" s="91"/>
      <c r="R10916"/>
      <c r="S10916"/>
      <c r="T10916"/>
      <c r="U10916"/>
      <c r="V10916"/>
      <c r="W10916"/>
      <c r="X10916"/>
      <c r="Y10916"/>
      <c r="Z10916"/>
      <c r="AA10916"/>
      <c r="AB10916"/>
      <c r="AC10916"/>
    </row>
    <row r="10917" spans="2:29" s="14" customFormat="1" x14ac:dyDescent="0.25">
      <c r="B10917"/>
      <c r="C10917"/>
      <c r="D10917"/>
      <c r="E10917"/>
      <c r="F10917"/>
      <c r="G10917"/>
      <c r="H10917"/>
      <c r="I10917"/>
      <c r="J10917"/>
      <c r="K10917" s="91"/>
      <c r="L10917" s="91"/>
      <c r="M10917" s="91"/>
      <c r="R10917"/>
      <c r="S10917"/>
      <c r="T10917"/>
      <c r="U10917"/>
      <c r="V10917"/>
      <c r="W10917"/>
      <c r="X10917"/>
      <c r="Y10917"/>
      <c r="Z10917"/>
      <c r="AA10917"/>
      <c r="AB10917"/>
      <c r="AC10917"/>
    </row>
    <row r="10918" spans="2:29" s="14" customFormat="1" x14ac:dyDescent="0.25">
      <c r="B10918"/>
      <c r="C10918"/>
      <c r="D10918"/>
      <c r="E10918"/>
      <c r="F10918"/>
      <c r="G10918"/>
      <c r="H10918"/>
      <c r="I10918"/>
      <c r="J10918"/>
      <c r="K10918" s="91"/>
      <c r="L10918" s="91"/>
      <c r="M10918" s="91"/>
      <c r="R10918"/>
      <c r="S10918"/>
      <c r="T10918"/>
      <c r="U10918"/>
      <c r="V10918"/>
      <c r="W10918"/>
      <c r="X10918"/>
      <c r="Y10918"/>
      <c r="Z10918"/>
      <c r="AA10918"/>
      <c r="AB10918"/>
      <c r="AC10918"/>
    </row>
    <row r="10919" spans="2:29" s="14" customFormat="1" x14ac:dyDescent="0.25">
      <c r="B10919"/>
      <c r="C10919"/>
      <c r="D10919"/>
      <c r="E10919"/>
      <c r="F10919"/>
      <c r="G10919"/>
      <c r="H10919"/>
      <c r="I10919"/>
      <c r="J10919"/>
      <c r="K10919" s="91"/>
      <c r="L10919" s="91"/>
      <c r="M10919" s="91"/>
      <c r="R10919"/>
      <c r="S10919"/>
      <c r="T10919"/>
      <c r="U10919"/>
      <c r="V10919"/>
      <c r="W10919"/>
      <c r="X10919"/>
      <c r="Y10919"/>
      <c r="Z10919"/>
      <c r="AA10919"/>
      <c r="AB10919"/>
      <c r="AC10919"/>
    </row>
    <row r="10920" spans="2:29" s="14" customFormat="1" x14ac:dyDescent="0.25">
      <c r="B10920"/>
      <c r="C10920"/>
      <c r="D10920"/>
      <c r="E10920"/>
      <c r="F10920"/>
      <c r="G10920"/>
      <c r="H10920"/>
      <c r="I10920"/>
      <c r="J10920"/>
      <c r="K10920" s="91"/>
      <c r="L10920" s="91"/>
      <c r="M10920" s="91"/>
      <c r="R10920"/>
      <c r="S10920"/>
      <c r="T10920"/>
      <c r="U10920"/>
      <c r="V10920"/>
      <c r="W10920"/>
      <c r="X10920"/>
      <c r="Y10920"/>
      <c r="Z10920"/>
      <c r="AA10920"/>
      <c r="AB10920"/>
      <c r="AC10920"/>
    </row>
    <row r="10921" spans="2:29" s="14" customFormat="1" x14ac:dyDescent="0.25">
      <c r="B10921"/>
      <c r="C10921"/>
      <c r="D10921"/>
      <c r="E10921"/>
      <c r="F10921"/>
      <c r="G10921"/>
      <c r="H10921"/>
      <c r="I10921"/>
      <c r="J10921"/>
      <c r="K10921" s="91"/>
      <c r="L10921" s="91"/>
      <c r="M10921" s="91"/>
      <c r="R10921"/>
      <c r="S10921"/>
      <c r="T10921"/>
      <c r="U10921"/>
      <c r="V10921"/>
      <c r="W10921"/>
      <c r="X10921"/>
      <c r="Y10921"/>
      <c r="Z10921"/>
      <c r="AA10921"/>
      <c r="AB10921"/>
      <c r="AC10921"/>
    </row>
    <row r="10922" spans="2:29" s="14" customFormat="1" x14ac:dyDescent="0.25">
      <c r="B10922"/>
      <c r="C10922"/>
      <c r="D10922"/>
      <c r="E10922"/>
      <c r="F10922"/>
      <c r="G10922"/>
      <c r="H10922"/>
      <c r="I10922"/>
      <c r="J10922"/>
      <c r="K10922" s="91"/>
      <c r="L10922" s="91"/>
      <c r="M10922" s="91"/>
      <c r="R10922"/>
      <c r="S10922"/>
      <c r="T10922"/>
      <c r="U10922"/>
      <c r="V10922"/>
      <c r="W10922"/>
      <c r="X10922"/>
      <c r="Y10922"/>
      <c r="Z10922"/>
      <c r="AA10922"/>
      <c r="AB10922"/>
      <c r="AC10922"/>
    </row>
    <row r="10923" spans="2:29" s="14" customFormat="1" x14ac:dyDescent="0.25">
      <c r="B10923"/>
      <c r="C10923"/>
      <c r="D10923"/>
      <c r="E10923"/>
      <c r="F10923"/>
      <c r="G10923"/>
      <c r="H10923"/>
      <c r="I10923"/>
      <c r="J10923"/>
      <c r="K10923" s="91"/>
      <c r="L10923" s="91"/>
      <c r="M10923" s="91"/>
      <c r="R10923"/>
      <c r="S10923"/>
      <c r="T10923"/>
      <c r="U10923"/>
      <c r="V10923"/>
      <c r="W10923"/>
      <c r="X10923"/>
      <c r="Y10923"/>
      <c r="Z10923"/>
      <c r="AA10923"/>
      <c r="AB10923"/>
      <c r="AC10923"/>
    </row>
    <row r="10924" spans="2:29" s="14" customFormat="1" x14ac:dyDescent="0.25">
      <c r="B10924"/>
      <c r="C10924"/>
      <c r="D10924"/>
      <c r="E10924"/>
      <c r="F10924"/>
      <c r="G10924"/>
      <c r="H10924"/>
      <c r="I10924"/>
      <c r="J10924"/>
      <c r="K10924" s="91"/>
      <c r="L10924" s="91"/>
      <c r="M10924" s="91"/>
      <c r="R10924"/>
      <c r="S10924"/>
      <c r="T10924"/>
      <c r="U10924"/>
      <c r="V10924"/>
      <c r="W10924"/>
      <c r="X10924"/>
      <c r="Y10924"/>
      <c r="Z10924"/>
      <c r="AA10924"/>
      <c r="AB10924"/>
      <c r="AC10924"/>
    </row>
    <row r="10925" spans="2:29" s="14" customFormat="1" x14ac:dyDescent="0.25">
      <c r="B10925"/>
      <c r="C10925"/>
      <c r="D10925"/>
      <c r="E10925"/>
      <c r="F10925"/>
      <c r="G10925"/>
      <c r="H10925"/>
      <c r="I10925"/>
      <c r="J10925"/>
      <c r="K10925" s="91"/>
      <c r="L10925" s="91"/>
      <c r="M10925" s="91"/>
      <c r="R10925"/>
      <c r="S10925"/>
      <c r="T10925"/>
      <c r="U10925"/>
      <c r="V10925"/>
      <c r="W10925"/>
      <c r="X10925"/>
      <c r="Y10925"/>
      <c r="Z10925"/>
      <c r="AA10925"/>
      <c r="AB10925"/>
      <c r="AC10925"/>
    </row>
    <row r="10926" spans="2:29" s="14" customFormat="1" x14ac:dyDescent="0.25">
      <c r="B10926"/>
      <c r="C10926"/>
      <c r="D10926"/>
      <c r="E10926"/>
      <c r="F10926"/>
      <c r="G10926"/>
      <c r="H10926"/>
      <c r="I10926"/>
      <c r="J10926"/>
      <c r="K10926" s="91"/>
      <c r="L10926" s="91"/>
      <c r="M10926" s="91"/>
      <c r="R10926"/>
      <c r="S10926"/>
      <c r="T10926"/>
      <c r="U10926"/>
      <c r="V10926"/>
      <c r="W10926"/>
      <c r="X10926"/>
      <c r="Y10926"/>
      <c r="Z10926"/>
      <c r="AA10926"/>
      <c r="AB10926"/>
      <c r="AC10926"/>
    </row>
    <row r="10927" spans="2:29" s="14" customFormat="1" x14ac:dyDescent="0.25">
      <c r="B10927"/>
      <c r="C10927"/>
      <c r="D10927"/>
      <c r="E10927"/>
      <c r="F10927"/>
      <c r="G10927"/>
      <c r="H10927"/>
      <c r="I10927"/>
      <c r="J10927"/>
      <c r="K10927" s="91"/>
      <c r="L10927" s="91"/>
      <c r="M10927" s="91"/>
      <c r="R10927"/>
      <c r="S10927"/>
      <c r="T10927"/>
      <c r="U10927"/>
      <c r="V10927"/>
      <c r="W10927"/>
      <c r="X10927"/>
      <c r="Y10927"/>
      <c r="Z10927"/>
      <c r="AA10927"/>
      <c r="AB10927"/>
      <c r="AC10927"/>
    </row>
    <row r="10928" spans="2:29" s="14" customFormat="1" x14ac:dyDescent="0.25">
      <c r="B10928"/>
      <c r="C10928"/>
      <c r="D10928"/>
      <c r="E10928"/>
      <c r="F10928"/>
      <c r="G10928"/>
      <c r="H10928"/>
      <c r="I10928"/>
      <c r="J10928"/>
      <c r="K10928" s="91"/>
      <c r="L10928" s="91"/>
      <c r="M10928" s="91"/>
      <c r="R10928"/>
      <c r="S10928"/>
      <c r="T10928"/>
      <c r="U10928"/>
      <c r="V10928"/>
      <c r="W10928"/>
      <c r="X10928"/>
      <c r="Y10928"/>
      <c r="Z10928"/>
      <c r="AA10928"/>
      <c r="AB10928"/>
      <c r="AC10928"/>
    </row>
    <row r="10929" spans="2:29" s="14" customFormat="1" x14ac:dyDescent="0.25">
      <c r="B10929"/>
      <c r="C10929"/>
      <c r="D10929"/>
      <c r="E10929"/>
      <c r="F10929"/>
      <c r="G10929"/>
      <c r="H10929"/>
      <c r="I10929"/>
      <c r="J10929"/>
      <c r="K10929" s="91"/>
      <c r="L10929" s="91"/>
      <c r="M10929" s="91"/>
      <c r="R10929"/>
      <c r="S10929"/>
      <c r="T10929"/>
      <c r="U10929"/>
      <c r="V10929"/>
      <c r="W10929"/>
      <c r="X10929"/>
      <c r="Y10929"/>
      <c r="Z10929"/>
      <c r="AA10929"/>
      <c r="AB10929"/>
      <c r="AC10929"/>
    </row>
    <row r="10930" spans="2:29" s="14" customFormat="1" x14ac:dyDescent="0.25">
      <c r="B10930"/>
      <c r="C10930"/>
      <c r="D10930"/>
      <c r="E10930"/>
      <c r="F10930"/>
      <c r="G10930"/>
      <c r="H10930"/>
      <c r="I10930"/>
      <c r="J10930"/>
      <c r="K10930" s="91"/>
      <c r="L10930" s="91"/>
      <c r="M10930" s="91"/>
      <c r="R10930"/>
      <c r="S10930"/>
      <c r="T10930"/>
      <c r="U10930"/>
      <c r="V10930"/>
      <c r="W10930"/>
      <c r="X10930"/>
      <c r="Y10930"/>
      <c r="Z10930"/>
      <c r="AA10930"/>
      <c r="AB10930"/>
      <c r="AC10930"/>
    </row>
    <row r="10931" spans="2:29" s="14" customFormat="1" x14ac:dyDescent="0.25">
      <c r="B10931"/>
      <c r="C10931"/>
      <c r="D10931"/>
      <c r="E10931"/>
      <c r="F10931"/>
      <c r="G10931"/>
      <c r="H10931"/>
      <c r="I10931"/>
      <c r="J10931"/>
      <c r="K10931" s="91"/>
      <c r="L10931" s="91"/>
      <c r="M10931" s="91"/>
      <c r="R10931"/>
      <c r="S10931"/>
      <c r="T10931"/>
      <c r="U10931"/>
      <c r="V10931"/>
      <c r="W10931"/>
      <c r="X10931"/>
      <c r="Y10931"/>
      <c r="Z10931"/>
      <c r="AA10931"/>
      <c r="AB10931"/>
      <c r="AC10931"/>
    </row>
    <row r="10932" spans="2:29" s="14" customFormat="1" x14ac:dyDescent="0.25">
      <c r="B10932"/>
      <c r="C10932"/>
      <c r="D10932"/>
      <c r="E10932"/>
      <c r="F10932"/>
      <c r="G10932"/>
      <c r="H10932"/>
      <c r="I10932"/>
      <c r="J10932"/>
      <c r="K10932" s="91"/>
      <c r="L10932" s="91"/>
      <c r="M10932" s="91"/>
      <c r="R10932"/>
      <c r="S10932"/>
      <c r="T10932"/>
      <c r="U10932"/>
      <c r="V10932"/>
      <c r="W10932"/>
      <c r="X10932"/>
      <c r="Y10932"/>
      <c r="Z10932"/>
      <c r="AA10932"/>
      <c r="AB10932"/>
      <c r="AC10932"/>
    </row>
    <row r="10933" spans="2:29" s="14" customFormat="1" x14ac:dyDescent="0.25">
      <c r="B10933"/>
      <c r="C10933"/>
      <c r="D10933"/>
      <c r="E10933"/>
      <c r="F10933"/>
      <c r="G10933"/>
      <c r="H10933"/>
      <c r="I10933"/>
      <c r="J10933"/>
      <c r="K10933" s="91"/>
      <c r="L10933" s="91"/>
      <c r="M10933" s="91"/>
      <c r="R10933"/>
      <c r="S10933"/>
      <c r="T10933"/>
      <c r="U10933"/>
      <c r="V10933"/>
      <c r="W10933"/>
      <c r="X10933"/>
      <c r="Y10933"/>
      <c r="Z10933"/>
      <c r="AA10933"/>
      <c r="AB10933"/>
      <c r="AC10933"/>
    </row>
    <row r="10934" spans="2:29" s="14" customFormat="1" x14ac:dyDescent="0.25">
      <c r="B10934"/>
      <c r="C10934"/>
      <c r="D10934"/>
      <c r="E10934"/>
      <c r="F10934"/>
      <c r="G10934"/>
      <c r="H10934"/>
      <c r="I10934"/>
      <c r="J10934"/>
      <c r="K10934" s="91"/>
      <c r="L10934" s="91"/>
      <c r="M10934" s="91"/>
      <c r="R10934"/>
      <c r="S10934"/>
      <c r="T10934"/>
      <c r="U10934"/>
      <c r="V10934"/>
      <c r="W10934"/>
      <c r="X10934"/>
      <c r="Y10934"/>
      <c r="Z10934"/>
      <c r="AA10934"/>
      <c r="AB10934"/>
      <c r="AC10934"/>
    </row>
    <row r="10935" spans="2:29" s="14" customFormat="1" x14ac:dyDescent="0.25">
      <c r="B10935"/>
      <c r="C10935"/>
      <c r="D10935"/>
      <c r="E10935"/>
      <c r="F10935"/>
      <c r="G10935"/>
      <c r="H10935"/>
      <c r="I10935"/>
      <c r="J10935"/>
      <c r="K10935" s="91"/>
      <c r="L10935" s="91"/>
      <c r="M10935" s="91"/>
      <c r="R10935"/>
      <c r="S10935"/>
      <c r="T10935"/>
      <c r="U10935"/>
      <c r="V10935"/>
      <c r="W10935"/>
      <c r="X10935"/>
      <c r="Y10935"/>
      <c r="Z10935"/>
      <c r="AA10935"/>
      <c r="AB10935"/>
      <c r="AC10935"/>
    </row>
    <row r="10936" spans="2:29" s="14" customFormat="1" x14ac:dyDescent="0.25">
      <c r="B10936"/>
      <c r="C10936"/>
      <c r="D10936"/>
      <c r="E10936"/>
      <c r="F10936"/>
      <c r="G10936"/>
      <c r="H10936"/>
      <c r="I10936"/>
      <c r="J10936"/>
      <c r="K10936" s="91"/>
      <c r="L10936" s="91"/>
      <c r="M10936" s="91"/>
      <c r="R10936"/>
      <c r="S10936"/>
      <c r="T10936"/>
      <c r="U10936"/>
      <c r="V10936"/>
      <c r="W10936"/>
      <c r="X10936"/>
      <c r="Y10936"/>
      <c r="Z10936"/>
      <c r="AA10936"/>
      <c r="AB10936"/>
      <c r="AC10936"/>
    </row>
    <row r="10937" spans="2:29" s="14" customFormat="1" x14ac:dyDescent="0.25">
      <c r="B10937"/>
      <c r="C10937"/>
      <c r="D10937"/>
      <c r="E10937"/>
      <c r="F10937"/>
      <c r="G10937"/>
      <c r="H10937"/>
      <c r="I10937"/>
      <c r="J10937"/>
      <c r="K10937" s="91"/>
      <c r="L10937" s="91"/>
      <c r="M10937" s="91"/>
      <c r="R10937"/>
      <c r="S10937"/>
      <c r="T10937"/>
      <c r="U10937"/>
      <c r="V10937"/>
      <c r="W10937"/>
      <c r="X10937"/>
      <c r="Y10937"/>
      <c r="Z10937"/>
      <c r="AA10937"/>
      <c r="AB10937"/>
      <c r="AC10937"/>
    </row>
    <row r="10938" spans="2:29" s="14" customFormat="1" x14ac:dyDescent="0.25">
      <c r="B10938"/>
      <c r="C10938"/>
      <c r="D10938"/>
      <c r="E10938"/>
      <c r="F10938"/>
      <c r="G10938"/>
      <c r="H10938"/>
      <c r="I10938"/>
      <c r="J10938"/>
      <c r="K10938" s="91"/>
      <c r="L10938" s="91"/>
      <c r="M10938" s="91"/>
      <c r="R10938"/>
      <c r="S10938"/>
      <c r="T10938"/>
      <c r="U10938"/>
      <c r="V10938"/>
      <c r="W10938"/>
      <c r="X10938"/>
      <c r="Y10938"/>
      <c r="Z10938"/>
      <c r="AA10938"/>
      <c r="AB10938"/>
      <c r="AC10938"/>
    </row>
    <row r="10939" spans="2:29" s="14" customFormat="1" x14ac:dyDescent="0.25">
      <c r="B10939"/>
      <c r="C10939"/>
      <c r="D10939"/>
      <c r="E10939"/>
      <c r="F10939"/>
      <c r="G10939"/>
      <c r="H10939"/>
      <c r="I10939"/>
      <c r="J10939"/>
      <c r="K10939" s="91"/>
      <c r="L10939" s="91"/>
      <c r="M10939" s="91"/>
      <c r="R10939"/>
      <c r="S10939"/>
      <c r="T10939"/>
      <c r="U10939"/>
      <c r="V10939"/>
      <c r="W10939"/>
      <c r="X10939"/>
      <c r="Y10939"/>
      <c r="Z10939"/>
      <c r="AA10939"/>
      <c r="AB10939"/>
      <c r="AC10939"/>
    </row>
    <row r="10940" spans="2:29" s="14" customFormat="1" x14ac:dyDescent="0.25">
      <c r="B10940"/>
      <c r="C10940"/>
      <c r="D10940"/>
      <c r="E10940"/>
      <c r="F10940"/>
      <c r="G10940"/>
      <c r="H10940"/>
      <c r="I10940"/>
      <c r="J10940"/>
      <c r="K10940" s="91"/>
      <c r="L10940" s="91"/>
      <c r="M10940" s="91"/>
      <c r="R10940"/>
      <c r="S10940"/>
      <c r="T10940"/>
      <c r="U10940"/>
      <c r="V10940"/>
      <c r="W10940"/>
      <c r="X10940"/>
      <c r="Y10940"/>
      <c r="Z10940"/>
      <c r="AA10940"/>
      <c r="AB10940"/>
      <c r="AC10940"/>
    </row>
    <row r="10941" spans="2:29" s="14" customFormat="1" x14ac:dyDescent="0.25">
      <c r="B10941"/>
      <c r="C10941"/>
      <c r="D10941"/>
      <c r="E10941"/>
      <c r="F10941"/>
      <c r="G10941"/>
      <c r="H10941"/>
      <c r="I10941"/>
      <c r="J10941"/>
      <c r="K10941" s="91"/>
      <c r="L10941" s="91"/>
      <c r="M10941" s="91"/>
      <c r="R10941"/>
      <c r="S10941"/>
      <c r="T10941"/>
      <c r="U10941"/>
      <c r="V10941"/>
      <c r="W10941"/>
      <c r="X10941"/>
      <c r="Y10941"/>
      <c r="Z10941"/>
      <c r="AA10941"/>
      <c r="AB10941"/>
      <c r="AC10941"/>
    </row>
    <row r="10942" spans="2:29" s="14" customFormat="1" x14ac:dyDescent="0.25">
      <c r="B10942"/>
      <c r="C10942"/>
      <c r="D10942"/>
      <c r="E10942"/>
      <c r="F10942"/>
      <c r="G10942"/>
      <c r="H10942"/>
      <c r="I10942"/>
      <c r="J10942"/>
      <c r="K10942" s="91"/>
      <c r="L10942" s="91"/>
      <c r="M10942" s="91"/>
      <c r="R10942"/>
      <c r="S10942"/>
      <c r="T10942"/>
      <c r="U10942"/>
      <c r="V10942"/>
      <c r="W10942"/>
      <c r="X10942"/>
      <c r="Y10942"/>
      <c r="Z10942"/>
      <c r="AA10942"/>
      <c r="AB10942"/>
      <c r="AC10942"/>
    </row>
    <row r="10943" spans="2:29" s="14" customFormat="1" x14ac:dyDescent="0.25">
      <c r="B10943"/>
      <c r="C10943"/>
      <c r="D10943"/>
      <c r="E10943"/>
      <c r="F10943"/>
      <c r="G10943"/>
      <c r="H10943"/>
      <c r="I10943"/>
      <c r="J10943"/>
      <c r="K10943" s="91"/>
      <c r="L10943" s="91"/>
      <c r="M10943" s="91"/>
      <c r="R10943"/>
      <c r="S10943"/>
      <c r="T10943"/>
      <c r="U10943"/>
      <c r="V10943"/>
      <c r="W10943"/>
      <c r="X10943"/>
      <c r="Y10943"/>
      <c r="Z10943"/>
      <c r="AA10943"/>
      <c r="AB10943"/>
      <c r="AC10943"/>
    </row>
    <row r="10944" spans="2:29" s="14" customFormat="1" x14ac:dyDescent="0.25">
      <c r="B10944"/>
      <c r="C10944"/>
      <c r="D10944"/>
      <c r="E10944"/>
      <c r="F10944"/>
      <c r="G10944"/>
      <c r="H10944"/>
      <c r="I10944"/>
      <c r="J10944"/>
      <c r="K10944" s="91"/>
      <c r="L10944" s="91"/>
      <c r="M10944" s="91"/>
      <c r="R10944"/>
      <c r="S10944"/>
      <c r="T10944"/>
      <c r="U10944"/>
      <c r="V10944"/>
      <c r="W10944"/>
      <c r="X10944"/>
      <c r="Y10944"/>
      <c r="Z10944"/>
      <c r="AA10944"/>
      <c r="AB10944"/>
      <c r="AC10944"/>
    </row>
    <row r="10945" spans="2:29" s="14" customFormat="1" x14ac:dyDescent="0.25">
      <c r="B10945"/>
      <c r="C10945"/>
      <c r="D10945"/>
      <c r="E10945"/>
      <c r="F10945"/>
      <c r="G10945"/>
      <c r="H10945"/>
      <c r="I10945"/>
      <c r="J10945"/>
      <c r="K10945" s="91"/>
      <c r="L10945" s="91"/>
      <c r="M10945" s="91"/>
      <c r="R10945"/>
      <c r="S10945"/>
      <c r="T10945"/>
      <c r="U10945"/>
      <c r="V10945"/>
      <c r="W10945"/>
      <c r="X10945"/>
      <c r="Y10945"/>
      <c r="Z10945"/>
      <c r="AA10945"/>
      <c r="AB10945"/>
      <c r="AC10945"/>
    </row>
    <row r="10946" spans="2:29" s="14" customFormat="1" x14ac:dyDescent="0.25">
      <c r="B10946"/>
      <c r="C10946"/>
      <c r="D10946"/>
      <c r="E10946"/>
      <c r="F10946"/>
      <c r="G10946"/>
      <c r="H10946"/>
      <c r="I10946"/>
      <c r="J10946"/>
      <c r="K10946" s="91"/>
      <c r="L10946" s="91"/>
      <c r="M10946" s="91"/>
      <c r="R10946"/>
      <c r="S10946"/>
      <c r="T10946"/>
      <c r="U10946"/>
      <c r="V10946"/>
      <c r="W10946"/>
      <c r="X10946"/>
      <c r="Y10946"/>
      <c r="Z10946"/>
      <c r="AA10946"/>
      <c r="AB10946"/>
      <c r="AC10946"/>
    </row>
    <row r="10947" spans="2:29" s="14" customFormat="1" x14ac:dyDescent="0.25">
      <c r="B10947"/>
      <c r="C10947"/>
      <c r="D10947"/>
      <c r="E10947"/>
      <c r="F10947"/>
      <c r="G10947"/>
      <c r="H10947"/>
      <c r="I10947"/>
      <c r="J10947"/>
      <c r="K10947" s="91"/>
      <c r="L10947" s="91"/>
      <c r="M10947" s="91"/>
      <c r="R10947"/>
      <c r="S10947"/>
      <c r="T10947"/>
      <c r="U10947"/>
      <c r="V10947"/>
      <c r="W10947"/>
      <c r="X10947"/>
      <c r="Y10947"/>
      <c r="Z10947"/>
      <c r="AA10947"/>
      <c r="AB10947"/>
      <c r="AC10947"/>
    </row>
    <row r="10948" spans="2:29" s="14" customFormat="1" x14ac:dyDescent="0.25">
      <c r="B10948"/>
      <c r="C10948"/>
      <c r="D10948"/>
      <c r="E10948"/>
      <c r="F10948"/>
      <c r="G10948"/>
      <c r="H10948"/>
      <c r="I10948"/>
      <c r="J10948"/>
      <c r="K10948" s="91"/>
      <c r="L10948" s="91"/>
      <c r="M10948" s="91"/>
      <c r="R10948"/>
      <c r="S10948"/>
      <c r="T10948"/>
      <c r="U10948"/>
      <c r="V10948"/>
      <c r="W10948"/>
      <c r="X10948"/>
      <c r="Y10948"/>
      <c r="Z10948"/>
      <c r="AA10948"/>
      <c r="AB10948"/>
      <c r="AC10948"/>
    </row>
    <row r="10949" spans="2:29" s="14" customFormat="1" x14ac:dyDescent="0.25">
      <c r="B10949"/>
      <c r="C10949"/>
      <c r="D10949"/>
      <c r="E10949"/>
      <c r="F10949"/>
      <c r="G10949"/>
      <c r="H10949"/>
      <c r="I10949"/>
      <c r="J10949"/>
      <c r="K10949" s="91"/>
      <c r="L10949" s="91"/>
      <c r="M10949" s="91"/>
      <c r="R10949"/>
      <c r="S10949"/>
      <c r="T10949"/>
      <c r="U10949"/>
      <c r="V10949"/>
      <c r="W10949"/>
      <c r="X10949"/>
      <c r="Y10949"/>
      <c r="Z10949"/>
      <c r="AA10949"/>
      <c r="AB10949"/>
      <c r="AC10949"/>
    </row>
    <row r="10950" spans="2:29" s="14" customFormat="1" x14ac:dyDescent="0.25">
      <c r="B10950"/>
      <c r="C10950"/>
      <c r="D10950"/>
      <c r="E10950"/>
      <c r="F10950"/>
      <c r="G10950"/>
      <c r="H10950"/>
      <c r="I10950"/>
      <c r="J10950"/>
      <c r="K10950" s="91"/>
      <c r="L10950" s="91"/>
      <c r="M10950" s="91"/>
      <c r="R10950"/>
      <c r="S10950"/>
      <c r="T10950"/>
      <c r="U10950"/>
      <c r="V10950"/>
      <c r="W10950"/>
      <c r="X10950"/>
      <c r="Y10950"/>
      <c r="Z10950"/>
      <c r="AA10950"/>
      <c r="AB10950"/>
      <c r="AC10950"/>
    </row>
    <row r="10951" spans="2:29" s="14" customFormat="1" x14ac:dyDescent="0.25">
      <c r="B10951"/>
      <c r="C10951"/>
      <c r="D10951"/>
      <c r="E10951"/>
      <c r="F10951"/>
      <c r="G10951"/>
      <c r="H10951"/>
      <c r="I10951"/>
      <c r="J10951"/>
      <c r="K10951" s="91"/>
      <c r="L10951" s="91"/>
      <c r="M10951" s="91"/>
      <c r="R10951"/>
      <c r="S10951"/>
      <c r="T10951"/>
      <c r="U10951"/>
      <c r="V10951"/>
      <c r="W10951"/>
      <c r="X10951"/>
      <c r="Y10951"/>
      <c r="Z10951"/>
      <c r="AA10951"/>
      <c r="AB10951"/>
      <c r="AC10951"/>
    </row>
    <row r="10952" spans="2:29" s="14" customFormat="1" x14ac:dyDescent="0.25">
      <c r="B10952"/>
      <c r="C10952"/>
      <c r="D10952"/>
      <c r="E10952"/>
      <c r="F10952"/>
      <c r="G10952"/>
      <c r="H10952"/>
      <c r="I10952"/>
      <c r="J10952"/>
      <c r="K10952" s="91"/>
      <c r="L10952" s="91"/>
      <c r="M10952" s="91"/>
      <c r="R10952"/>
      <c r="S10952"/>
      <c r="T10952"/>
      <c r="U10952"/>
      <c r="V10952"/>
      <c r="W10952"/>
      <c r="X10952"/>
      <c r="Y10952"/>
      <c r="Z10952"/>
      <c r="AA10952"/>
      <c r="AB10952"/>
      <c r="AC10952"/>
    </row>
    <row r="10953" spans="2:29" s="14" customFormat="1" x14ac:dyDescent="0.25">
      <c r="B10953"/>
      <c r="C10953"/>
      <c r="D10953"/>
      <c r="E10953"/>
      <c r="F10953"/>
      <c r="G10953"/>
      <c r="H10953"/>
      <c r="I10953"/>
      <c r="J10953"/>
      <c r="K10953" s="91"/>
      <c r="L10953" s="91"/>
      <c r="M10953" s="91"/>
      <c r="R10953"/>
      <c r="S10953"/>
      <c r="T10953"/>
      <c r="U10953"/>
      <c r="V10953"/>
      <c r="W10953"/>
      <c r="X10953"/>
      <c r="Y10953"/>
      <c r="Z10953"/>
      <c r="AA10953"/>
      <c r="AB10953"/>
      <c r="AC10953"/>
    </row>
    <row r="10954" spans="2:29" s="14" customFormat="1" x14ac:dyDescent="0.25">
      <c r="B10954"/>
      <c r="C10954"/>
      <c r="D10954"/>
      <c r="E10954"/>
      <c r="F10954"/>
      <c r="G10954"/>
      <c r="H10954"/>
      <c r="I10954"/>
      <c r="J10954"/>
      <c r="K10954" s="91"/>
      <c r="L10954" s="91"/>
      <c r="M10954" s="91"/>
      <c r="R10954"/>
      <c r="S10954"/>
      <c r="T10954"/>
      <c r="U10954"/>
      <c r="V10954"/>
      <c r="W10954"/>
      <c r="X10954"/>
      <c r="Y10954"/>
      <c r="Z10954"/>
      <c r="AA10954"/>
      <c r="AB10954"/>
      <c r="AC10954"/>
    </row>
    <row r="10955" spans="2:29" s="14" customFormat="1" x14ac:dyDescent="0.25">
      <c r="B10955"/>
      <c r="C10955"/>
      <c r="D10955"/>
      <c r="E10955"/>
      <c r="F10955"/>
      <c r="G10955"/>
      <c r="H10955"/>
      <c r="I10955"/>
      <c r="J10955"/>
      <c r="K10955" s="91"/>
      <c r="L10955" s="91"/>
      <c r="M10955" s="91"/>
      <c r="R10955"/>
      <c r="S10955"/>
      <c r="T10955"/>
      <c r="U10955"/>
      <c r="V10955"/>
      <c r="W10955"/>
      <c r="X10955"/>
      <c r="Y10955"/>
      <c r="Z10955"/>
      <c r="AA10955"/>
      <c r="AB10955"/>
      <c r="AC10955"/>
    </row>
    <row r="10956" spans="2:29" s="14" customFormat="1" x14ac:dyDescent="0.25">
      <c r="B10956"/>
      <c r="C10956"/>
      <c r="D10956"/>
      <c r="E10956"/>
      <c r="F10956"/>
      <c r="G10956"/>
      <c r="H10956"/>
      <c r="I10956"/>
      <c r="J10956"/>
      <c r="K10956" s="91"/>
      <c r="L10956" s="91"/>
      <c r="M10956" s="91"/>
      <c r="R10956"/>
      <c r="S10956"/>
      <c r="T10956"/>
      <c r="U10956"/>
      <c r="V10956"/>
      <c r="W10956"/>
      <c r="X10956"/>
      <c r="Y10956"/>
      <c r="Z10956"/>
      <c r="AA10956"/>
      <c r="AB10956"/>
      <c r="AC10956"/>
    </row>
    <row r="10957" spans="2:29" s="14" customFormat="1" x14ac:dyDescent="0.25">
      <c r="B10957"/>
      <c r="C10957"/>
      <c r="D10957"/>
      <c r="E10957"/>
      <c r="F10957"/>
      <c r="G10957"/>
      <c r="H10957"/>
      <c r="I10957"/>
      <c r="J10957"/>
      <c r="K10957" s="91"/>
      <c r="L10957" s="91"/>
      <c r="M10957" s="91"/>
      <c r="R10957"/>
      <c r="S10957"/>
      <c r="T10957"/>
      <c r="U10957"/>
      <c r="V10957"/>
      <c r="W10957"/>
      <c r="X10957"/>
      <c r="Y10957"/>
      <c r="Z10957"/>
      <c r="AA10957"/>
      <c r="AB10957"/>
      <c r="AC10957"/>
    </row>
    <row r="10958" spans="2:29" s="14" customFormat="1" x14ac:dyDescent="0.25">
      <c r="B10958"/>
      <c r="C10958"/>
      <c r="D10958"/>
      <c r="E10958"/>
      <c r="F10958"/>
      <c r="G10958"/>
      <c r="H10958"/>
      <c r="I10958"/>
      <c r="J10958"/>
      <c r="K10958" s="91"/>
      <c r="L10958" s="91"/>
      <c r="M10958" s="91"/>
      <c r="R10958"/>
      <c r="S10958"/>
      <c r="T10958"/>
      <c r="U10958"/>
      <c r="V10958"/>
      <c r="W10958"/>
      <c r="X10958"/>
      <c r="Y10958"/>
      <c r="Z10958"/>
      <c r="AA10958"/>
      <c r="AB10958"/>
      <c r="AC10958"/>
    </row>
    <row r="10959" spans="2:29" s="14" customFormat="1" x14ac:dyDescent="0.25">
      <c r="B10959"/>
      <c r="C10959"/>
      <c r="D10959"/>
      <c r="E10959"/>
      <c r="F10959"/>
      <c r="G10959"/>
      <c r="H10959"/>
      <c r="I10959"/>
      <c r="J10959"/>
      <c r="K10959" s="91"/>
      <c r="L10959" s="91"/>
      <c r="M10959" s="91"/>
      <c r="R10959"/>
      <c r="S10959"/>
      <c r="T10959"/>
      <c r="U10959"/>
      <c r="V10959"/>
      <c r="W10959"/>
      <c r="X10959"/>
      <c r="Y10959"/>
      <c r="Z10959"/>
      <c r="AA10959"/>
      <c r="AB10959"/>
      <c r="AC10959"/>
    </row>
    <row r="10960" spans="2:29" s="14" customFormat="1" x14ac:dyDescent="0.25">
      <c r="B10960"/>
      <c r="C10960"/>
      <c r="D10960"/>
      <c r="E10960"/>
      <c r="F10960"/>
      <c r="G10960"/>
      <c r="H10960"/>
      <c r="I10960"/>
      <c r="J10960"/>
      <c r="K10960" s="91"/>
      <c r="L10960" s="91"/>
      <c r="M10960" s="91"/>
      <c r="R10960"/>
      <c r="S10960"/>
      <c r="T10960"/>
      <c r="U10960"/>
      <c r="V10960"/>
      <c r="W10960"/>
      <c r="X10960"/>
      <c r="Y10960"/>
      <c r="Z10960"/>
      <c r="AA10960"/>
      <c r="AB10960"/>
      <c r="AC10960"/>
    </row>
    <row r="10961" spans="2:29" s="14" customFormat="1" x14ac:dyDescent="0.25">
      <c r="B10961"/>
      <c r="C10961"/>
      <c r="D10961"/>
      <c r="E10961"/>
      <c r="F10961"/>
      <c r="G10961"/>
      <c r="H10961"/>
      <c r="I10961"/>
      <c r="J10961"/>
      <c r="K10961" s="91"/>
      <c r="L10961" s="91"/>
      <c r="M10961" s="91"/>
      <c r="R10961"/>
      <c r="S10961"/>
      <c r="T10961"/>
      <c r="U10961"/>
      <c r="V10961"/>
      <c r="W10961"/>
      <c r="X10961"/>
      <c r="Y10961"/>
      <c r="Z10961"/>
      <c r="AA10961"/>
      <c r="AB10961"/>
      <c r="AC10961"/>
    </row>
    <row r="10962" spans="2:29" s="14" customFormat="1" x14ac:dyDescent="0.25">
      <c r="B10962"/>
      <c r="C10962"/>
      <c r="D10962"/>
      <c r="E10962"/>
      <c r="F10962"/>
      <c r="G10962"/>
      <c r="H10962"/>
      <c r="I10962"/>
      <c r="J10962"/>
      <c r="K10962" s="91"/>
      <c r="L10962" s="91"/>
      <c r="M10962" s="91"/>
      <c r="R10962"/>
      <c r="S10962"/>
      <c r="T10962"/>
      <c r="U10962"/>
      <c r="V10962"/>
      <c r="W10962"/>
      <c r="X10962"/>
      <c r="Y10962"/>
      <c r="Z10962"/>
      <c r="AA10962"/>
      <c r="AB10962"/>
      <c r="AC10962"/>
    </row>
    <row r="10963" spans="2:29" s="14" customFormat="1" x14ac:dyDescent="0.25">
      <c r="B10963"/>
      <c r="C10963"/>
      <c r="D10963"/>
      <c r="E10963"/>
      <c r="F10963"/>
      <c r="G10963"/>
      <c r="H10963"/>
      <c r="I10963"/>
      <c r="J10963"/>
      <c r="K10963" s="91"/>
      <c r="L10963" s="91"/>
      <c r="M10963" s="91"/>
      <c r="R10963"/>
      <c r="S10963"/>
      <c r="T10963"/>
      <c r="U10963"/>
      <c r="V10963"/>
      <c r="W10963"/>
      <c r="X10963"/>
      <c r="Y10963"/>
      <c r="Z10963"/>
      <c r="AA10963"/>
      <c r="AB10963"/>
      <c r="AC10963"/>
    </row>
    <row r="10964" spans="2:29" s="14" customFormat="1" x14ac:dyDescent="0.25">
      <c r="B10964"/>
      <c r="C10964"/>
      <c r="D10964"/>
      <c r="E10964"/>
      <c r="F10964"/>
      <c r="G10964"/>
      <c r="H10964"/>
      <c r="I10964"/>
      <c r="J10964"/>
      <c r="K10964" s="91"/>
      <c r="L10964" s="91"/>
      <c r="M10964" s="91"/>
      <c r="R10964"/>
      <c r="S10964"/>
      <c r="T10964"/>
      <c r="U10964"/>
      <c r="V10964"/>
      <c r="W10964"/>
      <c r="X10964"/>
      <c r="Y10964"/>
      <c r="Z10964"/>
      <c r="AA10964"/>
      <c r="AB10964"/>
      <c r="AC10964"/>
    </row>
    <row r="10965" spans="2:29" s="14" customFormat="1" x14ac:dyDescent="0.25">
      <c r="B10965"/>
      <c r="C10965"/>
      <c r="D10965"/>
      <c r="E10965"/>
      <c r="F10965"/>
      <c r="G10965"/>
      <c r="H10965"/>
      <c r="I10965"/>
      <c r="J10965"/>
      <c r="K10965" s="91"/>
      <c r="L10965" s="91"/>
      <c r="M10965" s="91"/>
      <c r="R10965"/>
      <c r="S10965"/>
      <c r="T10965"/>
      <c r="U10965"/>
      <c r="V10965"/>
      <c r="W10965"/>
      <c r="X10965"/>
      <c r="Y10965"/>
      <c r="Z10965"/>
      <c r="AA10965"/>
      <c r="AB10965"/>
      <c r="AC10965"/>
    </row>
    <row r="10966" spans="2:29" s="14" customFormat="1" x14ac:dyDescent="0.25">
      <c r="B10966"/>
      <c r="C10966"/>
      <c r="D10966"/>
      <c r="E10966"/>
      <c r="F10966"/>
      <c r="G10966"/>
      <c r="H10966"/>
      <c r="I10966"/>
      <c r="J10966"/>
      <c r="K10966" s="91"/>
      <c r="L10966" s="91"/>
      <c r="M10966" s="91"/>
      <c r="R10966"/>
      <c r="S10966"/>
      <c r="T10966"/>
      <c r="U10966"/>
      <c r="V10966"/>
      <c r="W10966"/>
      <c r="X10966"/>
      <c r="Y10966"/>
      <c r="Z10966"/>
      <c r="AA10966"/>
      <c r="AB10966"/>
      <c r="AC10966"/>
    </row>
    <row r="10967" spans="2:29" s="14" customFormat="1" x14ac:dyDescent="0.25">
      <c r="B10967"/>
      <c r="C10967"/>
      <c r="D10967"/>
      <c r="E10967"/>
      <c r="F10967"/>
      <c r="G10967"/>
      <c r="H10967"/>
      <c r="I10967"/>
      <c r="J10967"/>
      <c r="K10967" s="91"/>
      <c r="L10967" s="91"/>
      <c r="M10967" s="91"/>
      <c r="R10967"/>
      <c r="S10967"/>
      <c r="T10967"/>
      <c r="U10967"/>
      <c r="V10967"/>
      <c r="W10967"/>
      <c r="X10967"/>
      <c r="Y10967"/>
      <c r="Z10967"/>
      <c r="AA10967"/>
      <c r="AB10967"/>
      <c r="AC10967"/>
    </row>
    <row r="10968" spans="2:29" s="14" customFormat="1" x14ac:dyDescent="0.25">
      <c r="B10968"/>
      <c r="C10968"/>
      <c r="D10968"/>
      <c r="E10968"/>
      <c r="F10968"/>
      <c r="G10968"/>
      <c r="H10968"/>
      <c r="I10968"/>
      <c r="J10968"/>
      <c r="K10968" s="91"/>
      <c r="L10968" s="91"/>
      <c r="M10968" s="91"/>
      <c r="R10968"/>
      <c r="S10968"/>
      <c r="T10968"/>
      <c r="U10968"/>
      <c r="V10968"/>
      <c r="W10968"/>
      <c r="X10968"/>
      <c r="Y10968"/>
      <c r="Z10968"/>
      <c r="AA10968"/>
      <c r="AB10968"/>
      <c r="AC10968"/>
    </row>
    <row r="10969" spans="2:29" s="14" customFormat="1" x14ac:dyDescent="0.25">
      <c r="B10969"/>
      <c r="C10969"/>
      <c r="D10969"/>
      <c r="E10969"/>
      <c r="F10969"/>
      <c r="G10969"/>
      <c r="H10969"/>
      <c r="I10969"/>
      <c r="J10969"/>
      <c r="K10969" s="91"/>
      <c r="L10969" s="91"/>
      <c r="M10969" s="91"/>
      <c r="R10969"/>
      <c r="S10969"/>
      <c r="T10969"/>
      <c r="U10969"/>
      <c r="V10969"/>
      <c r="W10969"/>
      <c r="X10969"/>
      <c r="Y10969"/>
      <c r="Z10969"/>
      <c r="AA10969"/>
      <c r="AB10969"/>
      <c r="AC10969"/>
    </row>
    <row r="10970" spans="2:29" s="14" customFormat="1" x14ac:dyDescent="0.25">
      <c r="B10970"/>
      <c r="C10970"/>
      <c r="D10970"/>
      <c r="E10970"/>
      <c r="F10970"/>
      <c r="G10970"/>
      <c r="H10970"/>
      <c r="I10970"/>
      <c r="J10970"/>
      <c r="K10970" s="91"/>
      <c r="L10970" s="91"/>
      <c r="M10970" s="91"/>
      <c r="R10970"/>
      <c r="S10970"/>
      <c r="T10970"/>
      <c r="U10970"/>
      <c r="V10970"/>
      <c r="W10970"/>
      <c r="X10970"/>
      <c r="Y10970"/>
      <c r="Z10970"/>
      <c r="AA10970"/>
      <c r="AB10970"/>
      <c r="AC10970"/>
    </row>
    <row r="10971" spans="2:29" s="14" customFormat="1" x14ac:dyDescent="0.25">
      <c r="B10971"/>
      <c r="C10971"/>
      <c r="D10971"/>
      <c r="E10971"/>
      <c r="F10971"/>
      <c r="G10971"/>
      <c r="H10971"/>
      <c r="I10971"/>
      <c r="J10971"/>
      <c r="K10971" s="91"/>
      <c r="L10971" s="91"/>
      <c r="M10971" s="91"/>
      <c r="R10971"/>
      <c r="S10971"/>
      <c r="T10971"/>
      <c r="U10971"/>
      <c r="V10971"/>
      <c r="W10971"/>
      <c r="X10971"/>
      <c r="Y10971"/>
      <c r="Z10971"/>
      <c r="AA10971"/>
      <c r="AB10971"/>
      <c r="AC10971"/>
    </row>
    <row r="10972" spans="2:29" s="14" customFormat="1" x14ac:dyDescent="0.25">
      <c r="B10972"/>
      <c r="C10972"/>
      <c r="D10972"/>
      <c r="E10972"/>
      <c r="F10972"/>
      <c r="G10972"/>
      <c r="H10972"/>
      <c r="I10972"/>
      <c r="J10972"/>
      <c r="K10972" s="91"/>
      <c r="L10972" s="91"/>
      <c r="M10972" s="91"/>
      <c r="R10972"/>
      <c r="S10972"/>
      <c r="T10972"/>
      <c r="U10972"/>
      <c r="V10972"/>
      <c r="W10972"/>
      <c r="X10972"/>
      <c r="Y10972"/>
      <c r="Z10972"/>
      <c r="AA10972"/>
      <c r="AB10972"/>
      <c r="AC10972"/>
    </row>
    <row r="10973" spans="2:29" s="14" customFormat="1" x14ac:dyDescent="0.25">
      <c r="B10973"/>
      <c r="C10973"/>
      <c r="D10973"/>
      <c r="E10973"/>
      <c r="F10973"/>
      <c r="G10973"/>
      <c r="H10973"/>
      <c r="I10973"/>
      <c r="J10973"/>
      <c r="K10973" s="91"/>
      <c r="L10973" s="91"/>
      <c r="M10973" s="91"/>
      <c r="R10973"/>
      <c r="S10973"/>
      <c r="T10973"/>
      <c r="U10973"/>
      <c r="V10973"/>
      <c r="W10973"/>
      <c r="X10973"/>
      <c r="Y10973"/>
      <c r="Z10973"/>
      <c r="AA10973"/>
      <c r="AB10973"/>
      <c r="AC10973"/>
    </row>
    <row r="10974" spans="2:29" s="14" customFormat="1" x14ac:dyDescent="0.25">
      <c r="B10974"/>
      <c r="C10974"/>
      <c r="D10974"/>
      <c r="E10974"/>
      <c r="F10974"/>
      <c r="G10974"/>
      <c r="H10974"/>
      <c r="I10974"/>
      <c r="J10974"/>
      <c r="K10974" s="91"/>
      <c r="L10974" s="91"/>
      <c r="M10974" s="91"/>
      <c r="R10974"/>
      <c r="S10974"/>
      <c r="T10974"/>
      <c r="U10974"/>
      <c r="V10974"/>
      <c r="W10974"/>
      <c r="X10974"/>
      <c r="Y10974"/>
      <c r="Z10974"/>
      <c r="AA10974"/>
      <c r="AB10974"/>
      <c r="AC10974"/>
    </row>
    <row r="10975" spans="2:29" s="14" customFormat="1" x14ac:dyDescent="0.25">
      <c r="B10975"/>
      <c r="C10975"/>
      <c r="D10975"/>
      <c r="E10975"/>
      <c r="F10975"/>
      <c r="G10975"/>
      <c r="H10975"/>
      <c r="I10975"/>
      <c r="J10975"/>
      <c r="K10975" s="91"/>
      <c r="L10975" s="91"/>
      <c r="M10975" s="91"/>
      <c r="R10975"/>
      <c r="S10975"/>
      <c r="T10975"/>
      <c r="U10975"/>
      <c r="V10975"/>
      <c r="W10975"/>
      <c r="X10975"/>
      <c r="Y10975"/>
      <c r="Z10975"/>
      <c r="AA10975"/>
      <c r="AB10975"/>
      <c r="AC10975"/>
    </row>
    <row r="10976" spans="2:29" s="14" customFormat="1" x14ac:dyDescent="0.25">
      <c r="B10976"/>
      <c r="C10976"/>
      <c r="D10976"/>
      <c r="E10976"/>
      <c r="F10976"/>
      <c r="G10976"/>
      <c r="H10976"/>
      <c r="I10976"/>
      <c r="J10976"/>
      <c r="K10976" s="91"/>
      <c r="L10976" s="91"/>
      <c r="M10976" s="91"/>
      <c r="R10976"/>
      <c r="S10976"/>
      <c r="T10976"/>
      <c r="U10976"/>
      <c r="V10976"/>
      <c r="W10976"/>
      <c r="X10976"/>
      <c r="Y10976"/>
      <c r="Z10976"/>
      <c r="AA10976"/>
      <c r="AB10976"/>
      <c r="AC10976"/>
    </row>
    <row r="10977" spans="2:29" s="14" customFormat="1" x14ac:dyDescent="0.25">
      <c r="B10977"/>
      <c r="C10977"/>
      <c r="D10977"/>
      <c r="E10977"/>
      <c r="F10977"/>
      <c r="G10977"/>
      <c r="H10977"/>
      <c r="I10977"/>
      <c r="J10977"/>
      <c r="K10977" s="91"/>
      <c r="L10977" s="91"/>
      <c r="M10977" s="91"/>
      <c r="R10977"/>
      <c r="S10977"/>
      <c r="T10977"/>
      <c r="U10977"/>
      <c r="V10977"/>
      <c r="W10977"/>
      <c r="X10977"/>
      <c r="Y10977"/>
      <c r="Z10977"/>
      <c r="AA10977"/>
      <c r="AB10977"/>
      <c r="AC10977"/>
    </row>
    <row r="10978" spans="2:29" s="14" customFormat="1" x14ac:dyDescent="0.25">
      <c r="B10978"/>
      <c r="C10978"/>
      <c r="D10978"/>
      <c r="E10978"/>
      <c r="F10978"/>
      <c r="G10978"/>
      <c r="H10978"/>
      <c r="I10978"/>
      <c r="J10978"/>
      <c r="K10978" s="91"/>
      <c r="L10978" s="91"/>
      <c r="M10978" s="91"/>
      <c r="R10978"/>
      <c r="S10978"/>
      <c r="T10978"/>
      <c r="U10978"/>
      <c r="V10978"/>
      <c r="W10978"/>
      <c r="X10978"/>
      <c r="Y10978"/>
      <c r="Z10978"/>
      <c r="AA10978"/>
      <c r="AB10978"/>
      <c r="AC10978"/>
    </row>
    <row r="10979" spans="2:29" s="14" customFormat="1" x14ac:dyDescent="0.25">
      <c r="B10979"/>
      <c r="C10979"/>
      <c r="D10979"/>
      <c r="E10979"/>
      <c r="F10979"/>
      <c r="G10979"/>
      <c r="H10979"/>
      <c r="I10979"/>
      <c r="J10979"/>
      <c r="K10979" s="91"/>
      <c r="L10979" s="91"/>
      <c r="M10979" s="91"/>
      <c r="R10979"/>
      <c r="S10979"/>
      <c r="T10979"/>
      <c r="U10979"/>
      <c r="V10979"/>
      <c r="W10979"/>
      <c r="X10979"/>
      <c r="Y10979"/>
      <c r="Z10979"/>
      <c r="AA10979"/>
      <c r="AB10979"/>
      <c r="AC10979"/>
    </row>
    <row r="10980" spans="2:29" s="14" customFormat="1" x14ac:dyDescent="0.25">
      <c r="B10980"/>
      <c r="C10980"/>
      <c r="D10980"/>
      <c r="E10980"/>
      <c r="F10980"/>
      <c r="G10980"/>
      <c r="H10980"/>
      <c r="I10980"/>
      <c r="J10980"/>
      <c r="K10980" s="91"/>
      <c r="L10980" s="91"/>
      <c r="M10980" s="91"/>
      <c r="R10980"/>
      <c r="S10980"/>
      <c r="T10980"/>
      <c r="U10980"/>
      <c r="V10980"/>
      <c r="W10980"/>
      <c r="X10980"/>
      <c r="Y10980"/>
      <c r="Z10980"/>
      <c r="AA10980"/>
      <c r="AB10980"/>
      <c r="AC10980"/>
    </row>
    <row r="10981" spans="2:29" s="14" customFormat="1" x14ac:dyDescent="0.25">
      <c r="B10981"/>
      <c r="C10981"/>
      <c r="D10981"/>
      <c r="E10981"/>
      <c r="F10981"/>
      <c r="G10981"/>
      <c r="H10981"/>
      <c r="I10981"/>
      <c r="J10981"/>
      <c r="K10981" s="91"/>
      <c r="L10981" s="91"/>
      <c r="M10981" s="91"/>
      <c r="R10981"/>
      <c r="S10981"/>
      <c r="T10981"/>
      <c r="U10981"/>
      <c r="V10981"/>
      <c r="W10981"/>
      <c r="X10981"/>
      <c r="Y10981"/>
      <c r="Z10981"/>
      <c r="AA10981"/>
      <c r="AB10981"/>
      <c r="AC10981"/>
    </row>
    <row r="10982" spans="2:29" s="14" customFormat="1" x14ac:dyDescent="0.25">
      <c r="B10982"/>
      <c r="C10982"/>
      <c r="D10982"/>
      <c r="E10982"/>
      <c r="F10982"/>
      <c r="G10982"/>
      <c r="H10982"/>
      <c r="I10982"/>
      <c r="J10982"/>
      <c r="K10982" s="91"/>
      <c r="L10982" s="91"/>
      <c r="M10982" s="91"/>
      <c r="R10982"/>
      <c r="S10982"/>
      <c r="T10982"/>
      <c r="U10982"/>
      <c r="V10982"/>
      <c r="W10982"/>
      <c r="X10982"/>
      <c r="Y10982"/>
      <c r="Z10982"/>
      <c r="AA10982"/>
      <c r="AB10982"/>
      <c r="AC10982"/>
    </row>
    <row r="10983" spans="2:29" s="14" customFormat="1" x14ac:dyDescent="0.25">
      <c r="B10983"/>
      <c r="C10983"/>
      <c r="D10983"/>
      <c r="E10983"/>
      <c r="F10983"/>
      <c r="G10983"/>
      <c r="H10983"/>
      <c r="I10983"/>
      <c r="J10983"/>
      <c r="K10983" s="91"/>
      <c r="L10983" s="91"/>
      <c r="M10983" s="91"/>
      <c r="R10983"/>
      <c r="S10983"/>
      <c r="T10983"/>
      <c r="U10983"/>
      <c r="V10983"/>
      <c r="W10983"/>
      <c r="X10983"/>
      <c r="Y10983"/>
      <c r="Z10983"/>
      <c r="AA10983"/>
      <c r="AB10983"/>
      <c r="AC10983"/>
    </row>
    <row r="10984" spans="2:29" s="14" customFormat="1" x14ac:dyDescent="0.25">
      <c r="B10984"/>
      <c r="C10984"/>
      <c r="D10984"/>
      <c r="E10984"/>
      <c r="F10984"/>
      <c r="G10984"/>
      <c r="H10984"/>
      <c r="I10984"/>
      <c r="J10984"/>
      <c r="K10984" s="91"/>
      <c r="L10984" s="91"/>
      <c r="M10984" s="91"/>
      <c r="R10984"/>
      <c r="S10984"/>
      <c r="T10984"/>
      <c r="U10984"/>
      <c r="V10984"/>
      <c r="W10984"/>
      <c r="X10984"/>
      <c r="Y10984"/>
      <c r="Z10984"/>
      <c r="AA10984"/>
      <c r="AB10984"/>
      <c r="AC10984"/>
    </row>
    <row r="10985" spans="2:29" s="14" customFormat="1" x14ac:dyDescent="0.25">
      <c r="B10985"/>
      <c r="C10985"/>
      <c r="D10985"/>
      <c r="E10985"/>
      <c r="F10985"/>
      <c r="G10985"/>
      <c r="H10985"/>
      <c r="I10985"/>
      <c r="J10985"/>
      <c r="K10985" s="91"/>
      <c r="L10985" s="91"/>
      <c r="M10985" s="91"/>
      <c r="R10985"/>
      <c r="S10985"/>
      <c r="T10985"/>
      <c r="U10985"/>
      <c r="V10985"/>
      <c r="W10985"/>
      <c r="X10985"/>
      <c r="Y10985"/>
      <c r="Z10985"/>
      <c r="AA10985"/>
      <c r="AB10985"/>
      <c r="AC10985"/>
    </row>
    <row r="10986" spans="2:29" s="14" customFormat="1" x14ac:dyDescent="0.25">
      <c r="B10986"/>
      <c r="C10986"/>
      <c r="D10986"/>
      <c r="E10986"/>
      <c r="F10986"/>
      <c r="G10986"/>
      <c r="H10986"/>
      <c r="I10986"/>
      <c r="J10986"/>
      <c r="K10986" s="91"/>
      <c r="L10986" s="91"/>
      <c r="M10986" s="91"/>
      <c r="R10986"/>
      <c r="S10986"/>
      <c r="T10986"/>
      <c r="U10986"/>
      <c r="V10986"/>
      <c r="W10986"/>
      <c r="X10986"/>
      <c r="Y10986"/>
      <c r="Z10986"/>
      <c r="AA10986"/>
      <c r="AB10986"/>
      <c r="AC10986"/>
    </row>
    <row r="10987" spans="2:29" s="14" customFormat="1" x14ac:dyDescent="0.25">
      <c r="B10987"/>
      <c r="C10987"/>
      <c r="D10987"/>
      <c r="E10987"/>
      <c r="F10987"/>
      <c r="G10987"/>
      <c r="H10987"/>
      <c r="I10987"/>
      <c r="J10987"/>
      <c r="K10987" s="91"/>
      <c r="L10987" s="91"/>
      <c r="M10987" s="91"/>
      <c r="R10987"/>
      <c r="S10987"/>
      <c r="T10987"/>
      <c r="U10987"/>
      <c r="V10987"/>
      <c r="W10987"/>
      <c r="X10987"/>
      <c r="Y10987"/>
      <c r="Z10987"/>
      <c r="AA10987"/>
      <c r="AB10987"/>
      <c r="AC10987"/>
    </row>
    <row r="10988" spans="2:29" s="14" customFormat="1" x14ac:dyDescent="0.25">
      <c r="B10988"/>
      <c r="C10988"/>
      <c r="D10988"/>
      <c r="E10988"/>
      <c r="F10988"/>
      <c r="G10988"/>
      <c r="H10988"/>
      <c r="I10988"/>
      <c r="J10988"/>
      <c r="K10988" s="91"/>
      <c r="L10988" s="91"/>
      <c r="M10988" s="91"/>
      <c r="R10988"/>
      <c r="S10988"/>
      <c r="T10988"/>
      <c r="U10988"/>
      <c r="V10988"/>
      <c r="W10988"/>
      <c r="X10988"/>
      <c r="Y10988"/>
      <c r="Z10988"/>
      <c r="AA10988"/>
      <c r="AB10988"/>
      <c r="AC10988"/>
    </row>
    <row r="10989" spans="2:29" s="14" customFormat="1" x14ac:dyDescent="0.25">
      <c r="B10989"/>
      <c r="C10989"/>
      <c r="D10989"/>
      <c r="E10989"/>
      <c r="F10989"/>
      <c r="G10989"/>
      <c r="H10989"/>
      <c r="I10989"/>
      <c r="J10989"/>
      <c r="K10989" s="91"/>
      <c r="L10989" s="91"/>
      <c r="M10989" s="91"/>
      <c r="R10989"/>
      <c r="S10989"/>
      <c r="T10989"/>
      <c r="U10989"/>
      <c r="V10989"/>
      <c r="W10989"/>
      <c r="X10989"/>
      <c r="Y10989"/>
      <c r="Z10989"/>
      <c r="AA10989"/>
      <c r="AB10989"/>
      <c r="AC10989"/>
    </row>
    <row r="10990" spans="2:29" s="14" customFormat="1" x14ac:dyDescent="0.25">
      <c r="B10990"/>
      <c r="C10990"/>
      <c r="D10990"/>
      <c r="E10990"/>
      <c r="F10990"/>
      <c r="G10990"/>
      <c r="H10990"/>
      <c r="I10990"/>
      <c r="J10990"/>
      <c r="K10990" s="91"/>
      <c r="L10990" s="91"/>
      <c r="M10990" s="91"/>
      <c r="R10990"/>
      <c r="S10990"/>
      <c r="T10990"/>
      <c r="U10990"/>
      <c r="V10990"/>
      <c r="W10990"/>
      <c r="X10990"/>
      <c r="Y10990"/>
      <c r="Z10990"/>
      <c r="AA10990"/>
      <c r="AB10990"/>
      <c r="AC10990"/>
    </row>
    <row r="10991" spans="2:29" s="14" customFormat="1" x14ac:dyDescent="0.25">
      <c r="B10991"/>
      <c r="C10991"/>
      <c r="D10991"/>
      <c r="E10991"/>
      <c r="F10991"/>
      <c r="G10991"/>
      <c r="H10991"/>
      <c r="I10991"/>
      <c r="J10991"/>
      <c r="K10991" s="91"/>
      <c r="L10991" s="91"/>
      <c r="M10991" s="91"/>
      <c r="R10991"/>
      <c r="S10991"/>
      <c r="T10991"/>
      <c r="U10991"/>
      <c r="V10991"/>
      <c r="W10991"/>
      <c r="X10991"/>
      <c r="Y10991"/>
      <c r="Z10991"/>
      <c r="AA10991"/>
      <c r="AB10991"/>
      <c r="AC10991"/>
    </row>
    <row r="10992" spans="2:29" s="14" customFormat="1" x14ac:dyDescent="0.25">
      <c r="B10992"/>
      <c r="C10992"/>
      <c r="D10992"/>
      <c r="E10992"/>
      <c r="F10992"/>
      <c r="G10992"/>
      <c r="H10992"/>
      <c r="I10992"/>
      <c r="J10992"/>
      <c r="K10992" s="91"/>
      <c r="L10992" s="91"/>
      <c r="M10992" s="91"/>
      <c r="R10992"/>
      <c r="S10992"/>
      <c r="T10992"/>
      <c r="U10992"/>
      <c r="V10992"/>
      <c r="W10992"/>
      <c r="X10992"/>
      <c r="Y10992"/>
      <c r="Z10992"/>
      <c r="AA10992"/>
      <c r="AB10992"/>
      <c r="AC10992"/>
    </row>
    <row r="10993" spans="2:29" s="14" customFormat="1" x14ac:dyDescent="0.25">
      <c r="B10993"/>
      <c r="C10993"/>
      <c r="D10993"/>
      <c r="E10993"/>
      <c r="F10993"/>
      <c r="G10993"/>
      <c r="H10993"/>
      <c r="I10993"/>
      <c r="J10993"/>
      <c r="K10993" s="91"/>
      <c r="L10993" s="91"/>
      <c r="M10993" s="91"/>
      <c r="R10993"/>
      <c r="S10993"/>
      <c r="T10993"/>
      <c r="U10993"/>
      <c r="V10993"/>
      <c r="W10993"/>
      <c r="X10993"/>
      <c r="Y10993"/>
      <c r="Z10993"/>
      <c r="AA10993"/>
      <c r="AB10993"/>
      <c r="AC10993"/>
    </row>
    <row r="10994" spans="2:29" s="14" customFormat="1" x14ac:dyDescent="0.25">
      <c r="B10994"/>
      <c r="C10994"/>
      <c r="D10994"/>
      <c r="E10994"/>
      <c r="F10994"/>
      <c r="G10994"/>
      <c r="H10994"/>
      <c r="I10994"/>
      <c r="J10994"/>
      <c r="K10994" s="91"/>
      <c r="L10994" s="91"/>
      <c r="M10994" s="91"/>
      <c r="R10994"/>
      <c r="S10994"/>
      <c r="T10994"/>
      <c r="U10994"/>
      <c r="V10994"/>
      <c r="W10994"/>
      <c r="X10994"/>
      <c r="Y10994"/>
      <c r="Z10994"/>
      <c r="AA10994"/>
      <c r="AB10994"/>
      <c r="AC10994"/>
    </row>
    <row r="10995" spans="2:29" s="14" customFormat="1" x14ac:dyDescent="0.25">
      <c r="B10995"/>
      <c r="C10995"/>
      <c r="D10995"/>
      <c r="E10995"/>
      <c r="F10995"/>
      <c r="G10995"/>
      <c r="H10995"/>
      <c r="I10995"/>
      <c r="J10995"/>
      <c r="K10995" s="91"/>
      <c r="L10995" s="91"/>
      <c r="M10995" s="91"/>
      <c r="R10995"/>
      <c r="S10995"/>
      <c r="T10995"/>
      <c r="U10995"/>
      <c r="V10995"/>
      <c r="W10995"/>
      <c r="X10995"/>
      <c r="Y10995"/>
      <c r="Z10995"/>
      <c r="AA10995"/>
      <c r="AB10995"/>
      <c r="AC10995"/>
    </row>
    <row r="10996" spans="2:29" s="14" customFormat="1" x14ac:dyDescent="0.25">
      <c r="B10996"/>
      <c r="C10996"/>
      <c r="D10996"/>
      <c r="E10996"/>
      <c r="F10996"/>
      <c r="G10996"/>
      <c r="H10996"/>
      <c r="I10996"/>
      <c r="J10996"/>
      <c r="K10996" s="91"/>
      <c r="L10996" s="91"/>
      <c r="M10996" s="91"/>
      <c r="R10996"/>
      <c r="S10996"/>
      <c r="T10996"/>
      <c r="U10996"/>
      <c r="V10996"/>
      <c r="W10996"/>
      <c r="X10996"/>
      <c r="Y10996"/>
      <c r="Z10996"/>
      <c r="AA10996"/>
      <c r="AB10996"/>
      <c r="AC10996"/>
    </row>
    <row r="10997" spans="2:29" s="14" customFormat="1" x14ac:dyDescent="0.25">
      <c r="B10997"/>
      <c r="C10997"/>
      <c r="D10997"/>
      <c r="E10997"/>
      <c r="F10997"/>
      <c r="G10997"/>
      <c r="H10997"/>
      <c r="I10997"/>
      <c r="J10997"/>
      <c r="K10997" s="91"/>
      <c r="L10997" s="91"/>
      <c r="M10997" s="91"/>
      <c r="R10997"/>
      <c r="S10997"/>
      <c r="T10997"/>
      <c r="U10997"/>
      <c r="V10997"/>
      <c r="W10997"/>
      <c r="X10997"/>
      <c r="Y10997"/>
      <c r="Z10997"/>
      <c r="AA10997"/>
      <c r="AB10997"/>
      <c r="AC10997"/>
    </row>
    <row r="10998" spans="2:29" s="14" customFormat="1" x14ac:dyDescent="0.25">
      <c r="B10998"/>
      <c r="C10998"/>
      <c r="D10998"/>
      <c r="E10998"/>
      <c r="F10998"/>
      <c r="G10998"/>
      <c r="H10998"/>
      <c r="I10998"/>
      <c r="J10998"/>
      <c r="K10998" s="91"/>
      <c r="L10998" s="91"/>
      <c r="M10998" s="91"/>
      <c r="R10998"/>
      <c r="S10998"/>
      <c r="T10998"/>
      <c r="U10998"/>
      <c r="V10998"/>
      <c r="W10998"/>
      <c r="X10998"/>
      <c r="Y10998"/>
      <c r="Z10998"/>
      <c r="AA10998"/>
      <c r="AB10998"/>
      <c r="AC10998"/>
    </row>
    <row r="10999" spans="2:29" s="14" customFormat="1" x14ac:dyDescent="0.25">
      <c r="B10999"/>
      <c r="C10999"/>
      <c r="D10999"/>
      <c r="E10999"/>
      <c r="F10999"/>
      <c r="G10999"/>
      <c r="H10999"/>
      <c r="I10999"/>
      <c r="J10999"/>
      <c r="K10999" s="91"/>
      <c r="L10999" s="91"/>
      <c r="M10999" s="91"/>
      <c r="R10999"/>
      <c r="S10999"/>
      <c r="T10999"/>
      <c r="U10999"/>
      <c r="V10999"/>
      <c r="W10999"/>
      <c r="X10999"/>
      <c r="Y10999"/>
      <c r="Z10999"/>
      <c r="AA10999"/>
      <c r="AB10999"/>
      <c r="AC10999"/>
    </row>
    <row r="11000" spans="2:29" s="14" customFormat="1" x14ac:dyDescent="0.25">
      <c r="B11000"/>
      <c r="C11000"/>
      <c r="D11000"/>
      <c r="E11000"/>
      <c r="F11000"/>
      <c r="G11000"/>
      <c r="H11000"/>
      <c r="I11000"/>
      <c r="J11000"/>
      <c r="K11000" s="91"/>
      <c r="L11000" s="91"/>
      <c r="M11000" s="91"/>
      <c r="R11000"/>
      <c r="S11000"/>
      <c r="T11000"/>
      <c r="U11000"/>
      <c r="V11000"/>
      <c r="W11000"/>
      <c r="X11000"/>
      <c r="Y11000"/>
      <c r="Z11000"/>
      <c r="AA11000"/>
      <c r="AB11000"/>
      <c r="AC11000"/>
    </row>
    <row r="11001" spans="2:29" s="14" customFormat="1" x14ac:dyDescent="0.25">
      <c r="B11001"/>
      <c r="C11001"/>
      <c r="D11001"/>
      <c r="E11001"/>
      <c r="F11001"/>
      <c r="G11001"/>
      <c r="H11001"/>
      <c r="I11001"/>
      <c r="J11001"/>
      <c r="K11001" s="91"/>
      <c r="L11001" s="91"/>
      <c r="M11001" s="91"/>
      <c r="R11001"/>
      <c r="S11001"/>
      <c r="T11001"/>
      <c r="U11001"/>
      <c r="V11001"/>
      <c r="W11001"/>
      <c r="X11001"/>
      <c r="Y11001"/>
      <c r="Z11001"/>
      <c r="AA11001"/>
      <c r="AB11001"/>
      <c r="AC11001"/>
    </row>
    <row r="11002" spans="2:29" s="14" customFormat="1" x14ac:dyDescent="0.25">
      <c r="B11002"/>
      <c r="C11002"/>
      <c r="D11002"/>
      <c r="E11002"/>
      <c r="F11002"/>
      <c r="G11002"/>
      <c r="H11002"/>
      <c r="I11002"/>
      <c r="J11002"/>
      <c r="K11002" s="91"/>
      <c r="L11002" s="91"/>
      <c r="M11002" s="91"/>
      <c r="R11002"/>
      <c r="S11002"/>
      <c r="T11002"/>
      <c r="U11002"/>
      <c r="V11002"/>
      <c r="W11002"/>
      <c r="X11002"/>
      <c r="Y11002"/>
      <c r="Z11002"/>
      <c r="AA11002"/>
      <c r="AB11002"/>
      <c r="AC11002"/>
    </row>
    <row r="11003" spans="2:29" s="14" customFormat="1" x14ac:dyDescent="0.25">
      <c r="B11003"/>
      <c r="C11003"/>
      <c r="D11003"/>
      <c r="E11003"/>
      <c r="F11003"/>
      <c r="G11003"/>
      <c r="H11003"/>
      <c r="I11003"/>
      <c r="J11003"/>
      <c r="K11003" s="91"/>
      <c r="L11003" s="91"/>
      <c r="M11003" s="91"/>
      <c r="R11003"/>
      <c r="S11003"/>
      <c r="T11003"/>
      <c r="U11003"/>
      <c r="V11003"/>
      <c r="W11003"/>
      <c r="X11003"/>
      <c r="Y11003"/>
      <c r="Z11003"/>
      <c r="AA11003"/>
      <c r="AB11003"/>
      <c r="AC11003"/>
    </row>
    <row r="11004" spans="2:29" s="14" customFormat="1" x14ac:dyDescent="0.25">
      <c r="B11004"/>
      <c r="C11004"/>
      <c r="D11004"/>
      <c r="E11004"/>
      <c r="F11004"/>
      <c r="G11004"/>
      <c r="H11004"/>
      <c r="I11004"/>
      <c r="J11004"/>
      <c r="K11004" s="91"/>
      <c r="L11004" s="91"/>
      <c r="M11004" s="91"/>
      <c r="R11004"/>
      <c r="S11004"/>
      <c r="T11004"/>
      <c r="U11004"/>
      <c r="V11004"/>
      <c r="W11004"/>
      <c r="X11004"/>
      <c r="Y11004"/>
      <c r="Z11004"/>
      <c r="AA11004"/>
      <c r="AB11004"/>
      <c r="AC11004"/>
    </row>
    <row r="11005" spans="2:29" s="14" customFormat="1" x14ac:dyDescent="0.25">
      <c r="B11005"/>
      <c r="C11005"/>
      <c r="D11005"/>
      <c r="E11005"/>
      <c r="F11005"/>
      <c r="G11005"/>
      <c r="H11005"/>
      <c r="I11005"/>
      <c r="J11005"/>
      <c r="K11005" s="91"/>
      <c r="L11005" s="91"/>
      <c r="M11005" s="91"/>
      <c r="R11005"/>
      <c r="S11005"/>
      <c r="T11005"/>
      <c r="U11005"/>
      <c r="V11005"/>
      <c r="W11005"/>
      <c r="X11005"/>
      <c r="Y11005"/>
      <c r="Z11005"/>
      <c r="AA11005"/>
      <c r="AB11005"/>
      <c r="AC11005"/>
    </row>
    <row r="11006" spans="2:29" s="14" customFormat="1" x14ac:dyDescent="0.25">
      <c r="B11006"/>
      <c r="C11006"/>
      <c r="D11006"/>
      <c r="E11006"/>
      <c r="F11006"/>
      <c r="G11006"/>
      <c r="H11006"/>
      <c r="I11006"/>
      <c r="J11006"/>
      <c r="K11006" s="91"/>
      <c r="L11006" s="91"/>
      <c r="M11006" s="91"/>
      <c r="R11006"/>
      <c r="S11006"/>
      <c r="T11006"/>
      <c r="U11006"/>
      <c r="V11006"/>
      <c r="W11006"/>
      <c r="X11006"/>
      <c r="Y11006"/>
      <c r="Z11006"/>
      <c r="AA11006"/>
      <c r="AB11006"/>
      <c r="AC11006"/>
    </row>
    <row r="11007" spans="2:29" s="14" customFormat="1" x14ac:dyDescent="0.25">
      <c r="B11007"/>
      <c r="C11007"/>
      <c r="D11007"/>
      <c r="E11007"/>
      <c r="F11007"/>
      <c r="G11007"/>
      <c r="H11007"/>
      <c r="I11007"/>
      <c r="J11007"/>
      <c r="K11007" s="91"/>
      <c r="L11007" s="91"/>
      <c r="M11007" s="91"/>
      <c r="R11007"/>
      <c r="S11007"/>
      <c r="T11007"/>
      <c r="U11007"/>
      <c r="V11007"/>
      <c r="W11007"/>
      <c r="X11007"/>
      <c r="Y11007"/>
      <c r="Z11007"/>
      <c r="AA11007"/>
      <c r="AB11007"/>
      <c r="AC11007"/>
    </row>
    <row r="11008" spans="2:29" s="14" customFormat="1" x14ac:dyDescent="0.25">
      <c r="B11008"/>
      <c r="C11008"/>
      <c r="D11008"/>
      <c r="E11008"/>
      <c r="F11008"/>
      <c r="G11008"/>
      <c r="H11008"/>
      <c r="I11008"/>
      <c r="J11008"/>
      <c r="K11008" s="91"/>
      <c r="L11008" s="91"/>
      <c r="M11008" s="91"/>
      <c r="R11008"/>
      <c r="S11008"/>
      <c r="T11008"/>
      <c r="U11008"/>
      <c r="V11008"/>
      <c r="W11008"/>
      <c r="X11008"/>
      <c r="Y11008"/>
      <c r="Z11008"/>
      <c r="AA11008"/>
      <c r="AB11008"/>
      <c r="AC11008"/>
    </row>
    <row r="11009" spans="2:29" s="14" customFormat="1" x14ac:dyDescent="0.25">
      <c r="B11009"/>
      <c r="C11009"/>
      <c r="D11009"/>
      <c r="E11009"/>
      <c r="F11009"/>
      <c r="G11009"/>
      <c r="H11009"/>
      <c r="I11009"/>
      <c r="J11009"/>
      <c r="K11009" s="91"/>
      <c r="L11009" s="91"/>
      <c r="M11009" s="91"/>
      <c r="R11009"/>
      <c r="S11009"/>
      <c r="T11009"/>
      <c r="U11009"/>
      <c r="V11009"/>
      <c r="W11009"/>
      <c r="X11009"/>
      <c r="Y11009"/>
      <c r="Z11009"/>
      <c r="AA11009"/>
      <c r="AB11009"/>
      <c r="AC11009"/>
    </row>
    <row r="11010" spans="2:29" s="14" customFormat="1" x14ac:dyDescent="0.25">
      <c r="B11010"/>
      <c r="C11010"/>
      <c r="D11010"/>
      <c r="E11010"/>
      <c r="F11010"/>
      <c r="G11010"/>
      <c r="H11010"/>
      <c r="I11010"/>
      <c r="J11010"/>
      <c r="K11010" s="91"/>
      <c r="L11010" s="91"/>
      <c r="M11010" s="91"/>
      <c r="R11010"/>
      <c r="S11010"/>
      <c r="T11010"/>
      <c r="U11010"/>
      <c r="V11010"/>
      <c r="W11010"/>
      <c r="X11010"/>
      <c r="Y11010"/>
      <c r="Z11010"/>
      <c r="AA11010"/>
      <c r="AB11010"/>
      <c r="AC11010"/>
    </row>
    <row r="11011" spans="2:29" s="14" customFormat="1" x14ac:dyDescent="0.25">
      <c r="B11011"/>
      <c r="C11011"/>
      <c r="D11011"/>
      <c r="E11011"/>
      <c r="F11011"/>
      <c r="G11011"/>
      <c r="H11011"/>
      <c r="I11011"/>
      <c r="J11011"/>
      <c r="K11011" s="91"/>
      <c r="L11011" s="91"/>
      <c r="M11011" s="91"/>
      <c r="R11011"/>
      <c r="S11011"/>
      <c r="T11011"/>
      <c r="U11011"/>
      <c r="V11011"/>
      <c r="W11011"/>
      <c r="X11011"/>
      <c r="Y11011"/>
      <c r="Z11011"/>
      <c r="AA11011"/>
      <c r="AB11011"/>
      <c r="AC11011"/>
    </row>
    <row r="11012" spans="2:29" s="14" customFormat="1" x14ac:dyDescent="0.25">
      <c r="B11012"/>
      <c r="C11012"/>
      <c r="D11012"/>
      <c r="E11012"/>
      <c r="F11012"/>
      <c r="G11012"/>
      <c r="H11012"/>
      <c r="I11012"/>
      <c r="J11012"/>
      <c r="K11012" s="91"/>
      <c r="L11012" s="91"/>
      <c r="M11012" s="91"/>
      <c r="R11012"/>
      <c r="S11012"/>
      <c r="T11012"/>
      <c r="U11012"/>
      <c r="V11012"/>
      <c r="W11012"/>
      <c r="X11012"/>
      <c r="Y11012"/>
      <c r="Z11012"/>
      <c r="AA11012"/>
      <c r="AB11012"/>
      <c r="AC11012"/>
    </row>
    <row r="11013" spans="2:29" s="14" customFormat="1" x14ac:dyDescent="0.25">
      <c r="B11013"/>
      <c r="C11013"/>
      <c r="D11013"/>
      <c r="E11013"/>
      <c r="F11013"/>
      <c r="G11013"/>
      <c r="H11013"/>
      <c r="I11013"/>
      <c r="J11013"/>
      <c r="K11013" s="91"/>
      <c r="L11013" s="91"/>
      <c r="M11013" s="91"/>
      <c r="R11013"/>
      <c r="S11013"/>
      <c r="T11013"/>
      <c r="U11013"/>
      <c r="V11013"/>
      <c r="W11013"/>
      <c r="X11013"/>
      <c r="Y11013"/>
      <c r="Z11013"/>
      <c r="AA11013"/>
      <c r="AB11013"/>
      <c r="AC11013"/>
    </row>
    <row r="11014" spans="2:29" s="14" customFormat="1" x14ac:dyDescent="0.25">
      <c r="B11014"/>
      <c r="C11014"/>
      <c r="D11014"/>
      <c r="E11014"/>
      <c r="F11014"/>
      <c r="G11014"/>
      <c r="H11014"/>
      <c r="I11014"/>
      <c r="J11014"/>
      <c r="K11014" s="91"/>
      <c r="L11014" s="91"/>
      <c r="M11014" s="91"/>
      <c r="R11014"/>
      <c r="S11014"/>
      <c r="T11014"/>
      <c r="U11014"/>
      <c r="V11014"/>
      <c r="W11014"/>
      <c r="X11014"/>
      <c r="Y11014"/>
      <c r="Z11014"/>
      <c r="AA11014"/>
      <c r="AB11014"/>
      <c r="AC11014"/>
    </row>
    <row r="11015" spans="2:29" s="14" customFormat="1" x14ac:dyDescent="0.25">
      <c r="B11015"/>
      <c r="C11015"/>
      <c r="D11015"/>
      <c r="E11015"/>
      <c r="F11015"/>
      <c r="G11015"/>
      <c r="H11015"/>
      <c r="I11015"/>
      <c r="J11015"/>
      <c r="K11015" s="91"/>
      <c r="L11015" s="91"/>
      <c r="M11015" s="91"/>
      <c r="R11015"/>
      <c r="S11015"/>
      <c r="T11015"/>
      <c r="U11015"/>
      <c r="V11015"/>
      <c r="W11015"/>
      <c r="X11015"/>
      <c r="Y11015"/>
      <c r="Z11015"/>
      <c r="AA11015"/>
      <c r="AB11015"/>
      <c r="AC11015"/>
    </row>
    <row r="11016" spans="2:29" s="14" customFormat="1" x14ac:dyDescent="0.25">
      <c r="B11016"/>
      <c r="C11016"/>
      <c r="D11016"/>
      <c r="E11016"/>
      <c r="F11016"/>
      <c r="G11016"/>
      <c r="H11016"/>
      <c r="I11016"/>
      <c r="J11016"/>
      <c r="K11016" s="91"/>
      <c r="L11016" s="91"/>
      <c r="M11016" s="91"/>
      <c r="R11016"/>
      <c r="S11016"/>
      <c r="T11016"/>
      <c r="U11016"/>
      <c r="V11016"/>
      <c r="W11016"/>
      <c r="X11016"/>
      <c r="Y11016"/>
      <c r="Z11016"/>
      <c r="AA11016"/>
      <c r="AB11016"/>
      <c r="AC11016"/>
    </row>
    <row r="11017" spans="2:29" s="14" customFormat="1" x14ac:dyDescent="0.25">
      <c r="B11017"/>
      <c r="C11017"/>
      <c r="D11017"/>
      <c r="E11017"/>
      <c r="F11017"/>
      <c r="G11017"/>
      <c r="H11017"/>
      <c r="I11017"/>
      <c r="J11017"/>
      <c r="K11017" s="91"/>
      <c r="L11017" s="91"/>
      <c r="M11017" s="91"/>
      <c r="R11017"/>
      <c r="S11017"/>
      <c r="T11017"/>
      <c r="U11017"/>
      <c r="V11017"/>
      <c r="W11017"/>
      <c r="X11017"/>
      <c r="Y11017"/>
      <c r="Z11017"/>
      <c r="AA11017"/>
      <c r="AB11017"/>
      <c r="AC11017"/>
    </row>
    <row r="11018" spans="2:29" s="14" customFormat="1" x14ac:dyDescent="0.25">
      <c r="B11018"/>
      <c r="C11018"/>
      <c r="D11018"/>
      <c r="E11018"/>
      <c r="F11018"/>
      <c r="G11018"/>
      <c r="H11018"/>
      <c r="I11018"/>
      <c r="J11018"/>
      <c r="K11018" s="91"/>
      <c r="L11018" s="91"/>
      <c r="M11018" s="91"/>
      <c r="R11018"/>
      <c r="S11018"/>
      <c r="T11018"/>
      <c r="U11018"/>
      <c r="V11018"/>
      <c r="W11018"/>
      <c r="X11018"/>
      <c r="Y11018"/>
      <c r="Z11018"/>
      <c r="AA11018"/>
      <c r="AB11018"/>
      <c r="AC11018"/>
    </row>
    <row r="11019" spans="2:29" s="14" customFormat="1" x14ac:dyDescent="0.25">
      <c r="B11019"/>
      <c r="C11019"/>
      <c r="D11019"/>
      <c r="E11019"/>
      <c r="F11019"/>
      <c r="G11019"/>
      <c r="H11019"/>
      <c r="I11019"/>
      <c r="J11019"/>
      <c r="K11019" s="91"/>
      <c r="L11019" s="91"/>
      <c r="M11019" s="91"/>
      <c r="R11019"/>
      <c r="S11019"/>
      <c r="T11019"/>
      <c r="U11019"/>
      <c r="V11019"/>
      <c r="W11019"/>
      <c r="X11019"/>
      <c r="Y11019"/>
      <c r="Z11019"/>
      <c r="AA11019"/>
      <c r="AB11019"/>
      <c r="AC11019"/>
    </row>
    <row r="11020" spans="2:29" s="14" customFormat="1" x14ac:dyDescent="0.25">
      <c r="B11020"/>
      <c r="C11020"/>
      <c r="D11020"/>
      <c r="E11020"/>
      <c r="F11020"/>
      <c r="G11020"/>
      <c r="H11020"/>
      <c r="I11020"/>
      <c r="J11020"/>
      <c r="K11020" s="91"/>
      <c r="L11020" s="91"/>
      <c r="M11020" s="91"/>
      <c r="R11020"/>
      <c r="S11020"/>
      <c r="T11020"/>
      <c r="U11020"/>
      <c r="V11020"/>
      <c r="W11020"/>
      <c r="X11020"/>
      <c r="Y11020"/>
      <c r="Z11020"/>
      <c r="AA11020"/>
      <c r="AB11020"/>
      <c r="AC11020"/>
    </row>
    <row r="11021" spans="2:29" s="14" customFormat="1" x14ac:dyDescent="0.25">
      <c r="B11021"/>
      <c r="C11021"/>
      <c r="D11021"/>
      <c r="E11021"/>
      <c r="F11021"/>
      <c r="G11021"/>
      <c r="H11021"/>
      <c r="I11021"/>
      <c r="J11021"/>
      <c r="K11021" s="91"/>
      <c r="L11021" s="91"/>
      <c r="M11021" s="91"/>
      <c r="R11021"/>
      <c r="S11021"/>
      <c r="T11021"/>
      <c r="U11021"/>
      <c r="V11021"/>
      <c r="W11021"/>
      <c r="X11021"/>
      <c r="Y11021"/>
      <c r="Z11021"/>
      <c r="AA11021"/>
      <c r="AB11021"/>
      <c r="AC11021"/>
    </row>
    <row r="11022" spans="2:29" s="14" customFormat="1" x14ac:dyDescent="0.25">
      <c r="B11022"/>
      <c r="C11022"/>
      <c r="D11022"/>
      <c r="E11022"/>
      <c r="F11022"/>
      <c r="G11022"/>
      <c r="H11022"/>
      <c r="I11022"/>
      <c r="J11022"/>
      <c r="K11022" s="91"/>
      <c r="L11022" s="91"/>
      <c r="M11022" s="91"/>
      <c r="R11022"/>
      <c r="S11022"/>
      <c r="T11022"/>
      <c r="U11022"/>
      <c r="V11022"/>
      <c r="W11022"/>
      <c r="X11022"/>
      <c r="Y11022"/>
      <c r="Z11022"/>
      <c r="AA11022"/>
      <c r="AB11022"/>
      <c r="AC11022"/>
    </row>
    <row r="11023" spans="2:29" s="14" customFormat="1" x14ac:dyDescent="0.25">
      <c r="B11023"/>
      <c r="C11023"/>
      <c r="D11023"/>
      <c r="E11023"/>
      <c r="F11023"/>
      <c r="G11023"/>
      <c r="H11023"/>
      <c r="I11023"/>
      <c r="J11023"/>
      <c r="K11023" s="91"/>
      <c r="L11023" s="91"/>
      <c r="M11023" s="91"/>
      <c r="R11023"/>
      <c r="S11023"/>
      <c r="T11023"/>
      <c r="U11023"/>
      <c r="V11023"/>
      <c r="W11023"/>
      <c r="X11023"/>
      <c r="Y11023"/>
      <c r="Z11023"/>
      <c r="AA11023"/>
      <c r="AB11023"/>
      <c r="AC11023"/>
    </row>
    <row r="11024" spans="2:29" s="14" customFormat="1" x14ac:dyDescent="0.25">
      <c r="B11024"/>
      <c r="C11024"/>
      <c r="D11024"/>
      <c r="E11024"/>
      <c r="F11024"/>
      <c r="G11024"/>
      <c r="H11024"/>
      <c r="I11024"/>
      <c r="J11024"/>
      <c r="K11024" s="91"/>
      <c r="L11024" s="91"/>
      <c r="M11024" s="91"/>
      <c r="R11024"/>
      <c r="S11024"/>
      <c r="T11024"/>
      <c r="U11024"/>
      <c r="V11024"/>
      <c r="W11024"/>
      <c r="X11024"/>
      <c r="Y11024"/>
      <c r="Z11024"/>
      <c r="AA11024"/>
      <c r="AB11024"/>
      <c r="AC11024"/>
    </row>
    <row r="11025" spans="2:29" s="14" customFormat="1" x14ac:dyDescent="0.25">
      <c r="B11025"/>
      <c r="C11025"/>
      <c r="D11025"/>
      <c r="E11025"/>
      <c r="F11025"/>
      <c r="G11025"/>
      <c r="H11025"/>
      <c r="I11025"/>
      <c r="J11025"/>
      <c r="K11025" s="91"/>
      <c r="L11025" s="91"/>
      <c r="M11025" s="91"/>
      <c r="R11025"/>
      <c r="S11025"/>
      <c r="T11025"/>
      <c r="U11025"/>
      <c r="V11025"/>
      <c r="W11025"/>
      <c r="X11025"/>
      <c r="Y11025"/>
      <c r="Z11025"/>
      <c r="AA11025"/>
      <c r="AB11025"/>
      <c r="AC11025"/>
    </row>
    <row r="11026" spans="2:29" s="14" customFormat="1" x14ac:dyDescent="0.25">
      <c r="B11026"/>
      <c r="C11026"/>
      <c r="D11026"/>
      <c r="E11026"/>
      <c r="F11026"/>
      <c r="G11026"/>
      <c r="H11026"/>
      <c r="I11026"/>
      <c r="J11026"/>
      <c r="K11026" s="91"/>
      <c r="L11026" s="91"/>
      <c r="M11026" s="91"/>
      <c r="R11026"/>
      <c r="S11026"/>
      <c r="T11026"/>
      <c r="U11026"/>
      <c r="V11026"/>
      <c r="W11026"/>
      <c r="X11026"/>
      <c r="Y11026"/>
      <c r="Z11026"/>
      <c r="AA11026"/>
      <c r="AB11026"/>
      <c r="AC11026"/>
    </row>
    <row r="11027" spans="2:29" s="14" customFormat="1" x14ac:dyDescent="0.25">
      <c r="B11027"/>
      <c r="C11027"/>
      <c r="D11027"/>
      <c r="E11027"/>
      <c r="F11027"/>
      <c r="G11027"/>
      <c r="H11027"/>
      <c r="I11027"/>
      <c r="J11027"/>
      <c r="K11027" s="91"/>
      <c r="L11027" s="91"/>
      <c r="M11027" s="91"/>
      <c r="R11027"/>
      <c r="S11027"/>
      <c r="T11027"/>
      <c r="U11027"/>
      <c r="V11027"/>
      <c r="W11027"/>
      <c r="X11027"/>
      <c r="Y11027"/>
      <c r="Z11027"/>
      <c r="AA11027"/>
      <c r="AB11027"/>
      <c r="AC11027"/>
    </row>
    <row r="11028" spans="2:29" s="14" customFormat="1" x14ac:dyDescent="0.25">
      <c r="B11028"/>
      <c r="C11028"/>
      <c r="D11028"/>
      <c r="E11028"/>
      <c r="F11028"/>
      <c r="G11028"/>
      <c r="H11028"/>
      <c r="I11028"/>
      <c r="J11028"/>
      <c r="K11028" s="91"/>
      <c r="L11028" s="91"/>
      <c r="M11028" s="91"/>
      <c r="R11028"/>
      <c r="S11028"/>
      <c r="T11028"/>
      <c r="U11028"/>
      <c r="V11028"/>
      <c r="W11028"/>
      <c r="X11028"/>
      <c r="Y11028"/>
      <c r="Z11028"/>
      <c r="AA11028"/>
      <c r="AB11028"/>
      <c r="AC11028"/>
    </row>
    <row r="11029" spans="2:29" s="14" customFormat="1" x14ac:dyDescent="0.25">
      <c r="B11029"/>
      <c r="C11029"/>
      <c r="D11029"/>
      <c r="E11029"/>
      <c r="F11029"/>
      <c r="G11029"/>
      <c r="H11029"/>
      <c r="I11029"/>
      <c r="J11029"/>
      <c r="K11029" s="91"/>
      <c r="L11029" s="91"/>
      <c r="M11029" s="91"/>
      <c r="R11029"/>
      <c r="S11029"/>
      <c r="T11029"/>
      <c r="U11029"/>
      <c r="V11029"/>
      <c r="W11029"/>
      <c r="X11029"/>
      <c r="Y11029"/>
      <c r="Z11029"/>
      <c r="AA11029"/>
      <c r="AB11029"/>
      <c r="AC11029"/>
    </row>
    <row r="11030" spans="2:29" s="14" customFormat="1" x14ac:dyDescent="0.25">
      <c r="B11030"/>
      <c r="C11030"/>
      <c r="D11030"/>
      <c r="E11030"/>
      <c r="F11030"/>
      <c r="G11030"/>
      <c r="H11030"/>
      <c r="I11030"/>
      <c r="J11030"/>
      <c r="K11030" s="91"/>
      <c r="L11030" s="91"/>
      <c r="M11030" s="91"/>
      <c r="R11030"/>
      <c r="S11030"/>
      <c r="T11030"/>
      <c r="U11030"/>
      <c r="V11030"/>
      <c r="W11030"/>
      <c r="X11030"/>
      <c r="Y11030"/>
      <c r="Z11030"/>
      <c r="AA11030"/>
      <c r="AB11030"/>
      <c r="AC11030"/>
    </row>
    <row r="11031" spans="2:29" s="14" customFormat="1" x14ac:dyDescent="0.25">
      <c r="B11031"/>
      <c r="C11031"/>
      <c r="D11031"/>
      <c r="E11031"/>
      <c r="F11031"/>
      <c r="G11031"/>
      <c r="H11031"/>
      <c r="I11031"/>
      <c r="J11031"/>
      <c r="K11031" s="91"/>
      <c r="L11031" s="91"/>
      <c r="M11031" s="91"/>
      <c r="R11031"/>
      <c r="S11031"/>
      <c r="T11031"/>
      <c r="U11031"/>
      <c r="V11031"/>
      <c r="W11031"/>
      <c r="X11031"/>
      <c r="Y11031"/>
      <c r="Z11031"/>
      <c r="AA11031"/>
      <c r="AB11031"/>
      <c r="AC11031"/>
    </row>
    <row r="11032" spans="2:29" s="14" customFormat="1" x14ac:dyDescent="0.25">
      <c r="B11032"/>
      <c r="C11032"/>
      <c r="D11032"/>
      <c r="E11032"/>
      <c r="F11032"/>
      <c r="G11032"/>
      <c r="H11032"/>
      <c r="I11032"/>
      <c r="J11032"/>
      <c r="K11032" s="91"/>
      <c r="L11032" s="91"/>
      <c r="M11032" s="91"/>
      <c r="R11032"/>
      <c r="S11032"/>
      <c r="T11032"/>
      <c r="U11032"/>
      <c r="V11032"/>
      <c r="W11032"/>
      <c r="X11032"/>
      <c r="Y11032"/>
      <c r="Z11032"/>
      <c r="AA11032"/>
      <c r="AB11032"/>
      <c r="AC11032"/>
    </row>
    <row r="11033" spans="2:29" s="14" customFormat="1" x14ac:dyDescent="0.25">
      <c r="B11033"/>
      <c r="C11033"/>
      <c r="D11033"/>
      <c r="E11033"/>
      <c r="F11033"/>
      <c r="G11033"/>
      <c r="H11033"/>
      <c r="I11033"/>
      <c r="J11033"/>
      <c r="K11033" s="91"/>
      <c r="L11033" s="91"/>
      <c r="M11033" s="91"/>
      <c r="R11033"/>
      <c r="S11033"/>
      <c r="T11033"/>
      <c r="U11033"/>
      <c r="V11033"/>
      <c r="W11033"/>
      <c r="X11033"/>
      <c r="Y11033"/>
      <c r="Z11033"/>
      <c r="AA11033"/>
      <c r="AB11033"/>
      <c r="AC11033"/>
    </row>
    <row r="11034" spans="2:29" s="14" customFormat="1" x14ac:dyDescent="0.25">
      <c r="B11034"/>
      <c r="C11034"/>
      <c r="D11034"/>
      <c r="E11034"/>
      <c r="F11034"/>
      <c r="G11034"/>
      <c r="H11034"/>
      <c r="I11034"/>
      <c r="J11034"/>
      <c r="K11034" s="91"/>
      <c r="L11034" s="91"/>
      <c r="M11034" s="91"/>
      <c r="R11034"/>
      <c r="S11034"/>
      <c r="T11034"/>
      <c r="U11034"/>
      <c r="V11034"/>
      <c r="W11034"/>
      <c r="X11034"/>
      <c r="Y11034"/>
      <c r="Z11034"/>
      <c r="AA11034"/>
      <c r="AB11034"/>
      <c r="AC11034"/>
    </row>
    <row r="11035" spans="2:29" s="14" customFormat="1" x14ac:dyDescent="0.25">
      <c r="B11035"/>
      <c r="C11035"/>
      <c r="D11035"/>
      <c r="E11035"/>
      <c r="F11035"/>
      <c r="G11035"/>
      <c r="H11035"/>
      <c r="I11035"/>
      <c r="J11035"/>
      <c r="K11035" s="91"/>
      <c r="L11035" s="91"/>
      <c r="M11035" s="91"/>
      <c r="R11035"/>
      <c r="S11035"/>
      <c r="T11035"/>
      <c r="U11035"/>
      <c r="V11035"/>
      <c r="W11035"/>
      <c r="X11035"/>
      <c r="Y11035"/>
      <c r="Z11035"/>
      <c r="AA11035"/>
      <c r="AB11035"/>
      <c r="AC11035"/>
    </row>
    <row r="11036" spans="2:29" s="14" customFormat="1" x14ac:dyDescent="0.25">
      <c r="B11036"/>
      <c r="C11036"/>
      <c r="D11036"/>
      <c r="E11036"/>
      <c r="F11036"/>
      <c r="G11036"/>
      <c r="H11036"/>
      <c r="I11036"/>
      <c r="J11036"/>
      <c r="K11036" s="91"/>
      <c r="L11036" s="91"/>
      <c r="M11036" s="91"/>
      <c r="R11036"/>
      <c r="S11036"/>
      <c r="T11036"/>
      <c r="U11036"/>
      <c r="V11036"/>
      <c r="W11036"/>
      <c r="X11036"/>
      <c r="Y11036"/>
      <c r="Z11036"/>
      <c r="AA11036"/>
      <c r="AB11036"/>
      <c r="AC11036"/>
    </row>
    <row r="11037" spans="2:29" s="14" customFormat="1" x14ac:dyDescent="0.25">
      <c r="B11037"/>
      <c r="C11037"/>
      <c r="D11037"/>
      <c r="E11037"/>
      <c r="F11037"/>
      <c r="G11037"/>
      <c r="H11037"/>
      <c r="I11037"/>
      <c r="J11037"/>
      <c r="K11037" s="91"/>
      <c r="L11037" s="91"/>
      <c r="M11037" s="91"/>
      <c r="R11037"/>
      <c r="S11037"/>
      <c r="T11037"/>
      <c r="U11037"/>
      <c r="V11037"/>
      <c r="W11037"/>
      <c r="X11037"/>
      <c r="Y11037"/>
      <c r="Z11037"/>
      <c r="AA11037"/>
      <c r="AB11037"/>
      <c r="AC11037"/>
    </row>
    <row r="11038" spans="2:29" s="14" customFormat="1" x14ac:dyDescent="0.25">
      <c r="B11038"/>
      <c r="C11038"/>
      <c r="D11038"/>
      <c r="E11038"/>
      <c r="F11038"/>
      <c r="G11038"/>
      <c r="H11038"/>
      <c r="I11038"/>
      <c r="J11038"/>
      <c r="K11038" s="91"/>
      <c r="L11038" s="91"/>
      <c r="M11038" s="91"/>
      <c r="R11038"/>
      <c r="S11038"/>
      <c r="T11038"/>
      <c r="U11038"/>
      <c r="V11038"/>
      <c r="W11038"/>
      <c r="X11038"/>
      <c r="Y11038"/>
      <c r="Z11038"/>
      <c r="AA11038"/>
      <c r="AB11038"/>
      <c r="AC11038"/>
    </row>
    <row r="11039" spans="2:29" s="14" customFormat="1" x14ac:dyDescent="0.25">
      <c r="B11039"/>
      <c r="C11039"/>
      <c r="D11039"/>
      <c r="E11039"/>
      <c r="F11039"/>
      <c r="G11039"/>
      <c r="H11039"/>
      <c r="I11039"/>
      <c r="J11039"/>
      <c r="K11039" s="91"/>
      <c r="L11039" s="91"/>
      <c r="M11039" s="91"/>
      <c r="R11039"/>
      <c r="S11039"/>
      <c r="T11039"/>
      <c r="U11039"/>
      <c r="V11039"/>
      <c r="W11039"/>
      <c r="X11039"/>
      <c r="Y11039"/>
      <c r="Z11039"/>
      <c r="AA11039"/>
      <c r="AB11039"/>
      <c r="AC11039"/>
    </row>
    <row r="11040" spans="2:29" s="14" customFormat="1" x14ac:dyDescent="0.25">
      <c r="B11040"/>
      <c r="C11040"/>
      <c r="D11040"/>
      <c r="E11040"/>
      <c r="F11040"/>
      <c r="G11040"/>
      <c r="H11040"/>
      <c r="I11040"/>
      <c r="J11040"/>
      <c r="K11040" s="91"/>
      <c r="L11040" s="91"/>
      <c r="M11040" s="91"/>
      <c r="R11040"/>
      <c r="S11040"/>
      <c r="T11040"/>
      <c r="U11040"/>
      <c r="V11040"/>
      <c r="W11040"/>
      <c r="X11040"/>
      <c r="Y11040"/>
      <c r="Z11040"/>
      <c r="AA11040"/>
      <c r="AB11040"/>
      <c r="AC11040"/>
    </row>
    <row r="11041" spans="2:29" s="14" customFormat="1" x14ac:dyDescent="0.25">
      <c r="B11041"/>
      <c r="C11041"/>
      <c r="D11041"/>
      <c r="E11041"/>
      <c r="F11041"/>
      <c r="G11041"/>
      <c r="H11041"/>
      <c r="I11041"/>
      <c r="J11041"/>
      <c r="K11041" s="91"/>
      <c r="L11041" s="91"/>
      <c r="M11041" s="91"/>
      <c r="R11041"/>
      <c r="S11041"/>
      <c r="T11041"/>
      <c r="U11041"/>
      <c r="V11041"/>
      <c r="W11041"/>
      <c r="X11041"/>
      <c r="Y11041"/>
      <c r="Z11041"/>
      <c r="AA11041"/>
      <c r="AB11041"/>
      <c r="AC11041"/>
    </row>
    <row r="11042" spans="2:29" s="14" customFormat="1" x14ac:dyDescent="0.25">
      <c r="B11042"/>
      <c r="C11042"/>
      <c r="D11042"/>
      <c r="E11042"/>
      <c r="F11042"/>
      <c r="G11042"/>
      <c r="H11042"/>
      <c r="I11042"/>
      <c r="J11042"/>
      <c r="K11042" s="91"/>
      <c r="L11042" s="91"/>
      <c r="M11042" s="91"/>
      <c r="R11042"/>
      <c r="S11042"/>
      <c r="T11042"/>
      <c r="U11042"/>
      <c r="V11042"/>
      <c r="W11042"/>
      <c r="X11042"/>
      <c r="Y11042"/>
      <c r="Z11042"/>
      <c r="AA11042"/>
      <c r="AB11042"/>
      <c r="AC11042"/>
    </row>
    <row r="11043" spans="2:29" s="14" customFormat="1" x14ac:dyDescent="0.25">
      <c r="B11043"/>
      <c r="C11043"/>
      <c r="D11043"/>
      <c r="E11043"/>
      <c r="F11043"/>
      <c r="G11043"/>
      <c r="H11043"/>
      <c r="I11043"/>
      <c r="J11043"/>
      <c r="K11043" s="91"/>
      <c r="L11043" s="91"/>
      <c r="M11043" s="91"/>
      <c r="R11043"/>
      <c r="S11043"/>
      <c r="T11043"/>
      <c r="U11043"/>
      <c r="V11043"/>
      <c r="W11043"/>
      <c r="X11043"/>
      <c r="Y11043"/>
      <c r="Z11043"/>
      <c r="AA11043"/>
      <c r="AB11043"/>
      <c r="AC11043"/>
    </row>
    <row r="11044" spans="2:29" s="14" customFormat="1" x14ac:dyDescent="0.25">
      <c r="B11044"/>
      <c r="C11044"/>
      <c r="D11044"/>
      <c r="E11044"/>
      <c r="F11044"/>
      <c r="G11044"/>
      <c r="H11044"/>
      <c r="I11044"/>
      <c r="J11044"/>
      <c r="K11044" s="91"/>
      <c r="L11044" s="91"/>
      <c r="M11044" s="91"/>
      <c r="R11044"/>
      <c r="S11044"/>
      <c r="T11044"/>
      <c r="U11044"/>
      <c r="V11044"/>
      <c r="W11044"/>
      <c r="X11044"/>
      <c r="Y11044"/>
      <c r="Z11044"/>
      <c r="AA11044"/>
      <c r="AB11044"/>
      <c r="AC11044"/>
    </row>
    <row r="11045" spans="2:29" s="14" customFormat="1" x14ac:dyDescent="0.25">
      <c r="B11045"/>
      <c r="C11045"/>
      <c r="D11045"/>
      <c r="E11045"/>
      <c r="F11045"/>
      <c r="G11045"/>
      <c r="H11045"/>
      <c r="I11045"/>
      <c r="J11045"/>
      <c r="K11045" s="91"/>
      <c r="L11045" s="91"/>
      <c r="M11045" s="91"/>
      <c r="R11045"/>
      <c r="S11045"/>
      <c r="T11045"/>
      <c r="U11045"/>
      <c r="V11045"/>
      <c r="W11045"/>
      <c r="X11045"/>
      <c r="Y11045"/>
      <c r="Z11045"/>
      <c r="AA11045"/>
      <c r="AB11045"/>
      <c r="AC11045"/>
    </row>
    <row r="11046" spans="2:29" s="14" customFormat="1" x14ac:dyDescent="0.25">
      <c r="B11046"/>
      <c r="C11046"/>
      <c r="D11046"/>
      <c r="E11046"/>
      <c r="F11046"/>
      <c r="G11046"/>
      <c r="H11046"/>
      <c r="I11046"/>
      <c r="J11046"/>
      <c r="K11046" s="91"/>
      <c r="L11046" s="91"/>
      <c r="M11046" s="91"/>
      <c r="R11046"/>
      <c r="S11046"/>
      <c r="T11046"/>
      <c r="U11046"/>
      <c r="V11046"/>
      <c r="W11046"/>
      <c r="X11046"/>
      <c r="Y11046"/>
      <c r="Z11046"/>
      <c r="AA11046"/>
      <c r="AB11046"/>
      <c r="AC11046"/>
    </row>
    <row r="11047" spans="2:29" s="14" customFormat="1" x14ac:dyDescent="0.25">
      <c r="B11047"/>
      <c r="C11047"/>
      <c r="D11047"/>
      <c r="E11047"/>
      <c r="F11047"/>
      <c r="G11047"/>
      <c r="H11047"/>
      <c r="I11047"/>
      <c r="J11047"/>
      <c r="K11047" s="91"/>
      <c r="L11047" s="91"/>
      <c r="M11047" s="91"/>
      <c r="R11047"/>
      <c r="S11047"/>
      <c r="T11047"/>
      <c r="U11047"/>
      <c r="V11047"/>
      <c r="W11047"/>
      <c r="X11047"/>
      <c r="Y11047"/>
      <c r="Z11047"/>
      <c r="AA11047"/>
      <c r="AB11047"/>
      <c r="AC11047"/>
    </row>
    <row r="11048" spans="2:29" s="14" customFormat="1" x14ac:dyDescent="0.25">
      <c r="B11048"/>
      <c r="C11048"/>
      <c r="D11048"/>
      <c r="E11048"/>
      <c r="F11048"/>
      <c r="G11048"/>
      <c r="H11048"/>
      <c r="I11048"/>
      <c r="J11048"/>
      <c r="K11048" s="91"/>
      <c r="L11048" s="91"/>
      <c r="M11048" s="91"/>
      <c r="R11048"/>
      <c r="S11048"/>
      <c r="T11048"/>
      <c r="U11048"/>
      <c r="V11048"/>
      <c r="W11048"/>
      <c r="X11048"/>
      <c r="Y11048"/>
      <c r="Z11048"/>
      <c r="AA11048"/>
      <c r="AB11048"/>
      <c r="AC11048"/>
    </row>
    <row r="11049" spans="2:29" s="14" customFormat="1" x14ac:dyDescent="0.25">
      <c r="B11049"/>
      <c r="C11049"/>
      <c r="D11049"/>
      <c r="E11049"/>
      <c r="F11049"/>
      <c r="G11049"/>
      <c r="H11049"/>
      <c r="I11049"/>
      <c r="J11049"/>
      <c r="K11049" s="91"/>
      <c r="L11049" s="91"/>
      <c r="M11049" s="91"/>
      <c r="R11049"/>
      <c r="S11049"/>
      <c r="T11049"/>
      <c r="U11049"/>
      <c r="V11049"/>
      <c r="W11049"/>
      <c r="X11049"/>
      <c r="Y11049"/>
      <c r="Z11049"/>
      <c r="AA11049"/>
      <c r="AB11049"/>
      <c r="AC11049"/>
    </row>
    <row r="11050" spans="2:29" s="14" customFormat="1" x14ac:dyDescent="0.25">
      <c r="B11050"/>
      <c r="C11050"/>
      <c r="D11050"/>
      <c r="E11050"/>
      <c r="F11050"/>
      <c r="G11050"/>
      <c r="H11050"/>
      <c r="I11050"/>
      <c r="J11050"/>
      <c r="K11050" s="91"/>
      <c r="L11050" s="91"/>
      <c r="M11050" s="91"/>
      <c r="R11050"/>
      <c r="S11050"/>
      <c r="T11050"/>
      <c r="U11050"/>
      <c r="V11050"/>
      <c r="W11050"/>
      <c r="X11050"/>
      <c r="Y11050"/>
      <c r="Z11050"/>
      <c r="AA11050"/>
      <c r="AB11050"/>
      <c r="AC11050"/>
    </row>
    <row r="11051" spans="2:29" s="14" customFormat="1" x14ac:dyDescent="0.25">
      <c r="B11051"/>
      <c r="C11051"/>
      <c r="D11051"/>
      <c r="E11051"/>
      <c r="F11051"/>
      <c r="G11051"/>
      <c r="H11051"/>
      <c r="I11051"/>
      <c r="J11051"/>
      <c r="K11051" s="91"/>
      <c r="L11051" s="91"/>
      <c r="M11051" s="91"/>
      <c r="R11051"/>
      <c r="S11051"/>
      <c r="T11051"/>
      <c r="U11051"/>
      <c r="V11051"/>
      <c r="W11051"/>
      <c r="X11051"/>
      <c r="Y11051"/>
      <c r="Z11051"/>
      <c r="AA11051"/>
      <c r="AB11051"/>
      <c r="AC11051"/>
    </row>
    <row r="11052" spans="2:29" s="14" customFormat="1" x14ac:dyDescent="0.25">
      <c r="B11052"/>
      <c r="C11052"/>
      <c r="D11052"/>
      <c r="E11052"/>
      <c r="F11052"/>
      <c r="G11052"/>
      <c r="H11052"/>
      <c r="I11052"/>
      <c r="J11052"/>
      <c r="K11052" s="91"/>
      <c r="L11052" s="91"/>
      <c r="M11052" s="91"/>
      <c r="R11052"/>
      <c r="S11052"/>
      <c r="T11052"/>
      <c r="U11052"/>
      <c r="V11052"/>
      <c r="W11052"/>
      <c r="X11052"/>
      <c r="Y11052"/>
      <c r="Z11052"/>
      <c r="AA11052"/>
      <c r="AB11052"/>
      <c r="AC11052"/>
    </row>
    <row r="11053" spans="2:29" s="14" customFormat="1" x14ac:dyDescent="0.25">
      <c r="B11053"/>
      <c r="C11053"/>
      <c r="D11053"/>
      <c r="E11053"/>
      <c r="F11053"/>
      <c r="G11053"/>
      <c r="H11053"/>
      <c r="I11053"/>
      <c r="J11053"/>
      <c r="K11053" s="91"/>
      <c r="L11053" s="91"/>
      <c r="M11053" s="91"/>
      <c r="R11053"/>
      <c r="S11053"/>
      <c r="T11053"/>
      <c r="U11053"/>
      <c r="V11053"/>
      <c r="W11053"/>
      <c r="X11053"/>
      <c r="Y11053"/>
      <c r="Z11053"/>
      <c r="AA11053"/>
      <c r="AB11053"/>
      <c r="AC11053"/>
    </row>
    <row r="11054" spans="2:29" s="14" customFormat="1" x14ac:dyDescent="0.25">
      <c r="B11054"/>
      <c r="C11054"/>
      <c r="D11054"/>
      <c r="E11054"/>
      <c r="F11054"/>
      <c r="G11054"/>
      <c r="H11054"/>
      <c r="I11054"/>
      <c r="J11054"/>
      <c r="K11054" s="91"/>
      <c r="L11054" s="91"/>
      <c r="M11054" s="91"/>
      <c r="R11054"/>
      <c r="S11054"/>
      <c r="T11054"/>
      <c r="U11054"/>
      <c r="V11054"/>
      <c r="W11054"/>
      <c r="X11054"/>
      <c r="Y11054"/>
      <c r="Z11054"/>
      <c r="AA11054"/>
      <c r="AB11054"/>
      <c r="AC11054"/>
    </row>
    <row r="11055" spans="2:29" s="14" customFormat="1" x14ac:dyDescent="0.25">
      <c r="B11055"/>
      <c r="C11055"/>
      <c r="D11055"/>
      <c r="E11055"/>
      <c r="F11055"/>
      <c r="G11055"/>
      <c r="H11055"/>
      <c r="I11055"/>
      <c r="J11055"/>
      <c r="K11055" s="91"/>
      <c r="L11055" s="91"/>
      <c r="M11055" s="91"/>
      <c r="R11055"/>
      <c r="S11055"/>
      <c r="T11055"/>
      <c r="U11055"/>
      <c r="V11055"/>
      <c r="W11055"/>
      <c r="X11055"/>
      <c r="Y11055"/>
      <c r="Z11055"/>
      <c r="AA11055"/>
      <c r="AB11055"/>
      <c r="AC11055"/>
    </row>
    <row r="11056" spans="2:29" s="14" customFormat="1" x14ac:dyDescent="0.25">
      <c r="B11056"/>
      <c r="C11056"/>
      <c r="D11056"/>
      <c r="E11056"/>
      <c r="F11056"/>
      <c r="G11056"/>
      <c r="H11056"/>
      <c r="I11056"/>
      <c r="J11056"/>
      <c r="K11056" s="91"/>
      <c r="L11056" s="91"/>
      <c r="M11056" s="91"/>
      <c r="R11056"/>
      <c r="S11056"/>
      <c r="T11056"/>
      <c r="U11056"/>
      <c r="V11056"/>
      <c r="W11056"/>
      <c r="X11056"/>
      <c r="Y11056"/>
      <c r="Z11056"/>
      <c r="AA11056"/>
      <c r="AB11056"/>
      <c r="AC11056"/>
    </row>
    <row r="11057" spans="2:29" s="14" customFormat="1" x14ac:dyDescent="0.25">
      <c r="B11057"/>
      <c r="C11057"/>
      <c r="D11057"/>
      <c r="E11057"/>
      <c r="F11057"/>
      <c r="G11057"/>
      <c r="H11057"/>
      <c r="I11057"/>
      <c r="J11057"/>
      <c r="K11057" s="91"/>
      <c r="L11057" s="91"/>
      <c r="M11057" s="91"/>
      <c r="R11057"/>
      <c r="S11057"/>
      <c r="T11057"/>
      <c r="U11057"/>
      <c r="V11057"/>
      <c r="W11057"/>
      <c r="X11057"/>
      <c r="Y11057"/>
      <c r="Z11057"/>
      <c r="AA11057"/>
      <c r="AB11057"/>
      <c r="AC11057"/>
    </row>
    <row r="11058" spans="2:29" s="14" customFormat="1" x14ac:dyDescent="0.25">
      <c r="B11058"/>
      <c r="C11058"/>
      <c r="D11058"/>
      <c r="E11058"/>
      <c r="F11058"/>
      <c r="G11058"/>
      <c r="H11058"/>
      <c r="I11058"/>
      <c r="J11058"/>
      <c r="K11058" s="91"/>
      <c r="L11058" s="91"/>
      <c r="M11058" s="91"/>
      <c r="R11058"/>
      <c r="S11058"/>
      <c r="T11058"/>
      <c r="U11058"/>
      <c r="V11058"/>
      <c r="W11058"/>
      <c r="X11058"/>
      <c r="Y11058"/>
      <c r="Z11058"/>
      <c r="AA11058"/>
      <c r="AB11058"/>
      <c r="AC11058"/>
    </row>
    <row r="11059" spans="2:29" s="14" customFormat="1" x14ac:dyDescent="0.25">
      <c r="B11059"/>
      <c r="C11059"/>
      <c r="D11059"/>
      <c r="E11059"/>
      <c r="F11059"/>
      <c r="G11059"/>
      <c r="H11059"/>
      <c r="I11059"/>
      <c r="J11059"/>
      <c r="K11059" s="91"/>
      <c r="L11059" s="91"/>
      <c r="M11059" s="91"/>
      <c r="R11059"/>
      <c r="S11059"/>
      <c r="T11059"/>
      <c r="U11059"/>
      <c r="V11059"/>
      <c r="W11059"/>
      <c r="X11059"/>
      <c r="Y11059"/>
      <c r="Z11059"/>
      <c r="AA11059"/>
      <c r="AB11059"/>
      <c r="AC11059"/>
    </row>
    <row r="11060" spans="2:29" s="14" customFormat="1" x14ac:dyDescent="0.25">
      <c r="B11060"/>
      <c r="C11060"/>
      <c r="D11060"/>
      <c r="E11060"/>
      <c r="F11060"/>
      <c r="G11060"/>
      <c r="H11060"/>
      <c r="I11060"/>
      <c r="J11060"/>
      <c r="K11060" s="91"/>
      <c r="L11060" s="91"/>
      <c r="M11060" s="91"/>
      <c r="R11060"/>
      <c r="S11060"/>
      <c r="T11060"/>
      <c r="U11060"/>
      <c r="V11060"/>
      <c r="W11060"/>
      <c r="X11060"/>
      <c r="Y11060"/>
      <c r="Z11060"/>
      <c r="AA11060"/>
      <c r="AB11060"/>
      <c r="AC11060"/>
    </row>
    <row r="11061" spans="2:29" s="14" customFormat="1" x14ac:dyDescent="0.25">
      <c r="B11061"/>
      <c r="C11061"/>
      <c r="D11061"/>
      <c r="E11061"/>
      <c r="F11061"/>
      <c r="G11061"/>
      <c r="H11061"/>
      <c r="I11061"/>
      <c r="J11061"/>
      <c r="K11061" s="91"/>
      <c r="L11061" s="91"/>
      <c r="M11061" s="91"/>
      <c r="R11061"/>
      <c r="S11061"/>
      <c r="T11061"/>
      <c r="U11061"/>
      <c r="V11061"/>
      <c r="W11061"/>
      <c r="X11061"/>
      <c r="Y11061"/>
      <c r="Z11061"/>
      <c r="AA11061"/>
      <c r="AB11061"/>
      <c r="AC11061"/>
    </row>
    <row r="11062" spans="2:29" s="14" customFormat="1" x14ac:dyDescent="0.25">
      <c r="B11062"/>
      <c r="C11062"/>
      <c r="D11062"/>
      <c r="E11062"/>
      <c r="F11062"/>
      <c r="G11062"/>
      <c r="H11062"/>
      <c r="I11062"/>
      <c r="J11062"/>
      <c r="K11062" s="91"/>
      <c r="L11062" s="91"/>
      <c r="M11062" s="91"/>
      <c r="R11062"/>
      <c r="S11062"/>
      <c r="T11062"/>
      <c r="U11062"/>
      <c r="V11062"/>
      <c r="W11062"/>
      <c r="X11062"/>
      <c r="Y11062"/>
      <c r="Z11062"/>
      <c r="AA11062"/>
      <c r="AB11062"/>
      <c r="AC11062"/>
    </row>
    <row r="11063" spans="2:29" s="14" customFormat="1" x14ac:dyDescent="0.25">
      <c r="B11063"/>
      <c r="C11063"/>
      <c r="D11063"/>
      <c r="E11063"/>
      <c r="F11063"/>
      <c r="G11063"/>
      <c r="H11063"/>
      <c r="I11063"/>
      <c r="J11063"/>
      <c r="K11063" s="91"/>
      <c r="L11063" s="91"/>
      <c r="M11063" s="91"/>
      <c r="R11063"/>
      <c r="S11063"/>
      <c r="T11063"/>
      <c r="U11063"/>
      <c r="V11063"/>
      <c r="W11063"/>
      <c r="X11063"/>
      <c r="Y11063"/>
      <c r="Z11063"/>
      <c r="AA11063"/>
      <c r="AB11063"/>
      <c r="AC11063"/>
    </row>
    <row r="11064" spans="2:29" s="14" customFormat="1" x14ac:dyDescent="0.25">
      <c r="B11064"/>
      <c r="C11064"/>
      <c r="D11064"/>
      <c r="E11064"/>
      <c r="F11064"/>
      <c r="G11064"/>
      <c r="H11064"/>
      <c r="I11064"/>
      <c r="J11064"/>
      <c r="K11064" s="91"/>
      <c r="L11064" s="91"/>
      <c r="M11064" s="91"/>
      <c r="R11064"/>
      <c r="S11064"/>
      <c r="T11064"/>
      <c r="U11064"/>
      <c r="V11064"/>
      <c r="W11064"/>
      <c r="X11064"/>
      <c r="Y11064"/>
      <c r="Z11064"/>
      <c r="AA11064"/>
      <c r="AB11064"/>
      <c r="AC11064"/>
    </row>
    <row r="11065" spans="2:29" s="14" customFormat="1" x14ac:dyDescent="0.25">
      <c r="B11065"/>
      <c r="C11065"/>
      <c r="D11065"/>
      <c r="E11065"/>
      <c r="F11065"/>
      <c r="G11065"/>
      <c r="H11065"/>
      <c r="I11065"/>
      <c r="J11065"/>
      <c r="K11065" s="91"/>
      <c r="L11065" s="91"/>
      <c r="M11065" s="91"/>
      <c r="R11065"/>
      <c r="S11065"/>
      <c r="T11065"/>
      <c r="U11065"/>
      <c r="V11065"/>
      <c r="W11065"/>
      <c r="X11065"/>
      <c r="Y11065"/>
      <c r="Z11065"/>
      <c r="AA11065"/>
      <c r="AB11065"/>
      <c r="AC11065"/>
    </row>
    <row r="11066" spans="2:29" s="14" customFormat="1" x14ac:dyDescent="0.25">
      <c r="B11066"/>
      <c r="C11066"/>
      <c r="D11066"/>
      <c r="E11066"/>
      <c r="F11066"/>
      <c r="G11066"/>
      <c r="H11066"/>
      <c r="I11066"/>
      <c r="J11066"/>
      <c r="K11066" s="91"/>
      <c r="L11066" s="91"/>
      <c r="M11066" s="91"/>
      <c r="R11066"/>
      <c r="S11066"/>
      <c r="T11066"/>
      <c r="U11066"/>
      <c r="V11066"/>
      <c r="W11066"/>
      <c r="X11066"/>
      <c r="Y11066"/>
      <c r="Z11066"/>
      <c r="AA11066"/>
      <c r="AB11066"/>
      <c r="AC11066"/>
    </row>
    <row r="11067" spans="2:29" s="14" customFormat="1" x14ac:dyDescent="0.25">
      <c r="B11067"/>
      <c r="C11067"/>
      <c r="D11067"/>
      <c r="E11067"/>
      <c r="F11067"/>
      <c r="G11067"/>
      <c r="H11067"/>
      <c r="I11067"/>
      <c r="J11067"/>
      <c r="K11067" s="91"/>
      <c r="L11067" s="91"/>
      <c r="M11067" s="91"/>
      <c r="R11067"/>
      <c r="S11067"/>
      <c r="T11067"/>
      <c r="U11067"/>
      <c r="V11067"/>
      <c r="W11067"/>
      <c r="X11067"/>
      <c r="Y11067"/>
      <c r="Z11067"/>
      <c r="AA11067"/>
      <c r="AB11067"/>
      <c r="AC11067"/>
    </row>
    <row r="11068" spans="2:29" s="14" customFormat="1" x14ac:dyDescent="0.25">
      <c r="B11068"/>
      <c r="C11068"/>
      <c r="D11068"/>
      <c r="E11068"/>
      <c r="F11068"/>
      <c r="G11068"/>
      <c r="H11068"/>
      <c r="I11068"/>
      <c r="J11068"/>
      <c r="K11068" s="91"/>
      <c r="L11068" s="91"/>
      <c r="M11068" s="91"/>
      <c r="R11068"/>
      <c r="S11068"/>
      <c r="T11068"/>
      <c r="U11068"/>
      <c r="V11068"/>
      <c r="W11068"/>
      <c r="X11068"/>
      <c r="Y11068"/>
      <c r="Z11068"/>
      <c r="AA11068"/>
      <c r="AB11068"/>
      <c r="AC11068"/>
    </row>
    <row r="11069" spans="2:29" s="14" customFormat="1" x14ac:dyDescent="0.25">
      <c r="B11069"/>
      <c r="C11069"/>
      <c r="D11069"/>
      <c r="E11069"/>
      <c r="F11069"/>
      <c r="G11069"/>
      <c r="H11069"/>
      <c r="I11069"/>
      <c r="J11069"/>
      <c r="K11069" s="91"/>
      <c r="L11069" s="91"/>
      <c r="M11069" s="91"/>
      <c r="R11069"/>
      <c r="S11069"/>
      <c r="T11069"/>
      <c r="U11069"/>
      <c r="V11069"/>
      <c r="W11069"/>
      <c r="X11069"/>
      <c r="Y11069"/>
      <c r="Z11069"/>
      <c r="AA11069"/>
      <c r="AB11069"/>
      <c r="AC11069"/>
    </row>
    <row r="11070" spans="2:29" s="14" customFormat="1" x14ac:dyDescent="0.25">
      <c r="B11070"/>
      <c r="C11070"/>
      <c r="D11070"/>
      <c r="E11070"/>
      <c r="F11070"/>
      <c r="G11070"/>
      <c r="H11070"/>
      <c r="I11070"/>
      <c r="J11070"/>
      <c r="K11070" s="91"/>
      <c r="L11070" s="91"/>
      <c r="M11070" s="91"/>
      <c r="R11070"/>
      <c r="S11070"/>
      <c r="T11070"/>
      <c r="U11070"/>
      <c r="V11070"/>
      <c r="W11070"/>
      <c r="X11070"/>
      <c r="Y11070"/>
      <c r="Z11070"/>
      <c r="AA11070"/>
      <c r="AB11070"/>
      <c r="AC11070"/>
    </row>
    <row r="11071" spans="2:29" s="14" customFormat="1" x14ac:dyDescent="0.25">
      <c r="B11071"/>
      <c r="C11071"/>
      <c r="D11071"/>
      <c r="E11071"/>
      <c r="F11071"/>
      <c r="G11071"/>
      <c r="H11071"/>
      <c r="I11071"/>
      <c r="J11071"/>
      <c r="K11071" s="91"/>
      <c r="L11071" s="91"/>
      <c r="M11071" s="91"/>
      <c r="R11071"/>
      <c r="S11071"/>
      <c r="T11071"/>
      <c r="U11071"/>
      <c r="V11071"/>
      <c r="W11071"/>
      <c r="X11071"/>
      <c r="Y11071"/>
      <c r="Z11071"/>
      <c r="AA11071"/>
      <c r="AB11071"/>
      <c r="AC11071"/>
    </row>
    <row r="11072" spans="2:29" s="14" customFormat="1" x14ac:dyDescent="0.25">
      <c r="B11072"/>
      <c r="C11072"/>
      <c r="D11072"/>
      <c r="E11072"/>
      <c r="F11072"/>
      <c r="G11072"/>
      <c r="H11072"/>
      <c r="I11072"/>
      <c r="J11072"/>
      <c r="K11072" s="91"/>
      <c r="L11072" s="91"/>
      <c r="M11072" s="91"/>
      <c r="R11072"/>
      <c r="S11072"/>
      <c r="T11072"/>
      <c r="U11072"/>
      <c r="V11072"/>
      <c r="W11072"/>
      <c r="X11072"/>
      <c r="Y11072"/>
      <c r="Z11072"/>
      <c r="AA11072"/>
      <c r="AB11072"/>
      <c r="AC11072"/>
    </row>
    <row r="11073" spans="2:29" s="14" customFormat="1" x14ac:dyDescent="0.25">
      <c r="B11073"/>
      <c r="C11073"/>
      <c r="D11073"/>
      <c r="E11073"/>
      <c r="F11073"/>
      <c r="G11073"/>
      <c r="H11073"/>
      <c r="I11073"/>
      <c r="J11073"/>
      <c r="K11073" s="91"/>
      <c r="L11073" s="91"/>
      <c r="M11073" s="91"/>
      <c r="R11073"/>
      <c r="S11073"/>
      <c r="T11073"/>
      <c r="U11073"/>
      <c r="V11073"/>
      <c r="W11073"/>
      <c r="X11073"/>
      <c r="Y11073"/>
      <c r="Z11073"/>
      <c r="AA11073"/>
      <c r="AB11073"/>
      <c r="AC11073"/>
    </row>
    <row r="11074" spans="2:29" s="14" customFormat="1" x14ac:dyDescent="0.25">
      <c r="B11074"/>
      <c r="C11074"/>
      <c r="D11074"/>
      <c r="E11074"/>
      <c r="F11074"/>
      <c r="G11074"/>
      <c r="H11074"/>
      <c r="I11074"/>
      <c r="J11074"/>
      <c r="K11074" s="91"/>
      <c r="L11074" s="91"/>
      <c r="M11074" s="91"/>
      <c r="R11074"/>
      <c r="S11074"/>
      <c r="T11074"/>
      <c r="U11074"/>
      <c r="V11074"/>
      <c r="W11074"/>
      <c r="X11074"/>
      <c r="Y11074"/>
      <c r="Z11074"/>
      <c r="AA11074"/>
      <c r="AB11074"/>
      <c r="AC11074"/>
    </row>
    <row r="11075" spans="2:29" s="14" customFormat="1" x14ac:dyDescent="0.25">
      <c r="B11075"/>
      <c r="C11075"/>
      <c r="D11075"/>
      <c r="E11075"/>
      <c r="F11075"/>
      <c r="G11075"/>
      <c r="H11075"/>
      <c r="I11075"/>
      <c r="J11075"/>
      <c r="K11075" s="91"/>
      <c r="L11075" s="91"/>
      <c r="M11075" s="91"/>
      <c r="R11075"/>
      <c r="S11075"/>
      <c r="T11075"/>
      <c r="U11075"/>
      <c r="V11075"/>
      <c r="W11075"/>
      <c r="X11075"/>
      <c r="Y11075"/>
      <c r="Z11075"/>
      <c r="AA11075"/>
      <c r="AB11075"/>
      <c r="AC11075"/>
    </row>
    <row r="11076" spans="2:29" s="14" customFormat="1" x14ac:dyDescent="0.25">
      <c r="B11076"/>
      <c r="C11076"/>
      <c r="D11076"/>
      <c r="E11076"/>
      <c r="F11076"/>
      <c r="G11076"/>
      <c r="H11076"/>
      <c r="I11076"/>
      <c r="J11076"/>
      <c r="K11076" s="91"/>
      <c r="L11076" s="91"/>
      <c r="M11076" s="91"/>
      <c r="R11076"/>
      <c r="S11076"/>
      <c r="T11076"/>
      <c r="U11076"/>
      <c r="V11076"/>
      <c r="W11076"/>
      <c r="X11076"/>
      <c r="Y11076"/>
      <c r="Z11076"/>
      <c r="AA11076"/>
      <c r="AB11076"/>
      <c r="AC11076"/>
    </row>
    <row r="11077" spans="2:29" s="14" customFormat="1" x14ac:dyDescent="0.25">
      <c r="B11077"/>
      <c r="C11077"/>
      <c r="D11077"/>
      <c r="E11077"/>
      <c r="F11077"/>
      <c r="G11077"/>
      <c r="H11077"/>
      <c r="I11077"/>
      <c r="J11077"/>
      <c r="K11077" s="91"/>
      <c r="L11077" s="91"/>
      <c r="M11077" s="91"/>
      <c r="R11077"/>
      <c r="S11077"/>
      <c r="T11077"/>
      <c r="U11077"/>
      <c r="V11077"/>
      <c r="W11077"/>
      <c r="X11077"/>
      <c r="Y11077"/>
      <c r="Z11077"/>
      <c r="AA11077"/>
      <c r="AB11077"/>
      <c r="AC11077"/>
    </row>
    <row r="11078" spans="2:29" s="14" customFormat="1" x14ac:dyDescent="0.25">
      <c r="B11078"/>
      <c r="C11078"/>
      <c r="D11078"/>
      <c r="E11078"/>
      <c r="F11078"/>
      <c r="G11078"/>
      <c r="H11078"/>
      <c r="I11078"/>
      <c r="J11078"/>
      <c r="K11078" s="91"/>
      <c r="L11078" s="91"/>
      <c r="M11078" s="91"/>
      <c r="R11078"/>
      <c r="S11078"/>
      <c r="T11078"/>
      <c r="U11078"/>
      <c r="V11078"/>
      <c r="W11078"/>
      <c r="X11078"/>
      <c r="Y11078"/>
      <c r="Z11078"/>
      <c r="AA11078"/>
      <c r="AB11078"/>
      <c r="AC11078"/>
    </row>
    <row r="11079" spans="2:29" s="14" customFormat="1" x14ac:dyDescent="0.25">
      <c r="B11079"/>
      <c r="C11079"/>
      <c r="D11079"/>
      <c r="E11079"/>
      <c r="F11079"/>
      <c r="G11079"/>
      <c r="H11079"/>
      <c r="I11079"/>
      <c r="J11079"/>
      <c r="K11079" s="91"/>
      <c r="L11079" s="91"/>
      <c r="M11079" s="91"/>
      <c r="R11079"/>
      <c r="S11079"/>
      <c r="T11079"/>
      <c r="U11079"/>
      <c r="V11079"/>
      <c r="W11079"/>
      <c r="X11079"/>
      <c r="Y11079"/>
      <c r="Z11079"/>
      <c r="AA11079"/>
      <c r="AB11079"/>
      <c r="AC11079"/>
    </row>
    <row r="11080" spans="2:29" s="14" customFormat="1" x14ac:dyDescent="0.25">
      <c r="B11080"/>
      <c r="C11080"/>
      <c r="D11080"/>
      <c r="E11080"/>
      <c r="F11080"/>
      <c r="G11080"/>
      <c r="H11080"/>
      <c r="I11080"/>
      <c r="J11080"/>
      <c r="K11080" s="91"/>
      <c r="L11080" s="91"/>
      <c r="M11080" s="91"/>
      <c r="R11080"/>
      <c r="S11080"/>
      <c r="T11080"/>
      <c r="U11080"/>
      <c r="V11080"/>
      <c r="W11080"/>
      <c r="X11080"/>
      <c r="Y11080"/>
      <c r="Z11080"/>
      <c r="AA11080"/>
      <c r="AB11080"/>
      <c r="AC11080"/>
    </row>
    <row r="11081" spans="2:29" s="14" customFormat="1" x14ac:dyDescent="0.25">
      <c r="B11081"/>
      <c r="C11081"/>
      <c r="D11081"/>
      <c r="E11081"/>
      <c r="F11081"/>
      <c r="G11081"/>
      <c r="H11081"/>
      <c r="I11081"/>
      <c r="J11081"/>
      <c r="K11081" s="91"/>
      <c r="L11081" s="91"/>
      <c r="M11081" s="91"/>
      <c r="R11081"/>
      <c r="S11081"/>
      <c r="T11081"/>
      <c r="U11081"/>
      <c r="V11081"/>
      <c r="W11081"/>
      <c r="X11081"/>
      <c r="Y11081"/>
      <c r="Z11081"/>
      <c r="AA11081"/>
      <c r="AB11081"/>
      <c r="AC11081"/>
    </row>
    <row r="11082" spans="2:29" s="14" customFormat="1" x14ac:dyDescent="0.25">
      <c r="B11082"/>
      <c r="C11082"/>
      <c r="D11082"/>
      <c r="E11082"/>
      <c r="F11082"/>
      <c r="G11082"/>
      <c r="H11082"/>
      <c r="I11082"/>
      <c r="J11082"/>
      <c r="K11082" s="91"/>
      <c r="L11082" s="91"/>
      <c r="M11082" s="91"/>
      <c r="R11082"/>
      <c r="S11082"/>
      <c r="T11082"/>
      <c r="U11082"/>
      <c r="V11082"/>
      <c r="W11082"/>
      <c r="X11082"/>
      <c r="Y11082"/>
      <c r="Z11082"/>
      <c r="AA11082"/>
      <c r="AB11082"/>
      <c r="AC11082"/>
    </row>
    <row r="11083" spans="2:29" s="14" customFormat="1" x14ac:dyDescent="0.25">
      <c r="B11083"/>
      <c r="C11083"/>
      <c r="D11083"/>
      <c r="E11083"/>
      <c r="F11083"/>
      <c r="G11083"/>
      <c r="H11083"/>
      <c r="I11083"/>
      <c r="J11083"/>
      <c r="K11083" s="91"/>
      <c r="L11083" s="91"/>
      <c r="M11083" s="91"/>
      <c r="R11083"/>
      <c r="S11083"/>
      <c r="T11083"/>
      <c r="U11083"/>
      <c r="V11083"/>
      <c r="W11083"/>
      <c r="X11083"/>
      <c r="Y11083"/>
      <c r="Z11083"/>
      <c r="AA11083"/>
      <c r="AB11083"/>
      <c r="AC11083"/>
    </row>
    <row r="11084" spans="2:29" s="14" customFormat="1" x14ac:dyDescent="0.25">
      <c r="B11084"/>
      <c r="C11084"/>
      <c r="D11084"/>
      <c r="E11084"/>
      <c r="F11084"/>
      <c r="G11084"/>
      <c r="H11084"/>
      <c r="I11084"/>
      <c r="J11084"/>
      <c r="K11084" s="91"/>
      <c r="L11084" s="91"/>
      <c r="M11084" s="91"/>
      <c r="R11084"/>
      <c r="S11084"/>
      <c r="T11084"/>
      <c r="U11084"/>
      <c r="V11084"/>
      <c r="W11084"/>
      <c r="X11084"/>
      <c r="Y11084"/>
      <c r="Z11084"/>
      <c r="AA11084"/>
      <c r="AB11084"/>
      <c r="AC11084"/>
    </row>
    <row r="11085" spans="2:29" s="14" customFormat="1" x14ac:dyDescent="0.25">
      <c r="B11085"/>
      <c r="C11085"/>
      <c r="D11085"/>
      <c r="E11085"/>
      <c r="F11085"/>
      <c r="G11085"/>
      <c r="H11085"/>
      <c r="I11085"/>
      <c r="J11085"/>
      <c r="K11085" s="91"/>
      <c r="L11085" s="91"/>
      <c r="M11085" s="91"/>
      <c r="R11085"/>
      <c r="S11085"/>
      <c r="T11085"/>
      <c r="U11085"/>
      <c r="V11085"/>
      <c r="W11085"/>
      <c r="X11085"/>
      <c r="Y11085"/>
      <c r="Z11085"/>
      <c r="AA11085"/>
      <c r="AB11085"/>
      <c r="AC11085"/>
    </row>
    <row r="11086" spans="2:29" s="14" customFormat="1" x14ac:dyDescent="0.25">
      <c r="B11086"/>
      <c r="C11086"/>
      <c r="D11086"/>
      <c r="E11086"/>
      <c r="F11086"/>
      <c r="G11086"/>
      <c r="H11086"/>
      <c r="I11086"/>
      <c r="J11086"/>
      <c r="K11086" s="91"/>
      <c r="L11086" s="91"/>
      <c r="M11086" s="91"/>
      <c r="R11086"/>
      <c r="S11086"/>
      <c r="T11086"/>
      <c r="U11086"/>
      <c r="V11086"/>
      <c r="W11086"/>
      <c r="X11086"/>
      <c r="Y11086"/>
      <c r="Z11086"/>
      <c r="AA11086"/>
      <c r="AB11086"/>
      <c r="AC11086"/>
    </row>
    <row r="11087" spans="2:29" s="14" customFormat="1" x14ac:dyDescent="0.25">
      <c r="B11087"/>
      <c r="C11087"/>
      <c r="D11087"/>
      <c r="E11087"/>
      <c r="F11087"/>
      <c r="G11087"/>
      <c r="H11087"/>
      <c r="I11087"/>
      <c r="J11087"/>
      <c r="K11087" s="91"/>
      <c r="L11087" s="91"/>
      <c r="M11087" s="91"/>
      <c r="R11087"/>
      <c r="S11087"/>
      <c r="T11087"/>
      <c r="U11087"/>
      <c r="V11087"/>
      <c r="W11087"/>
      <c r="X11087"/>
      <c r="Y11087"/>
      <c r="Z11087"/>
      <c r="AA11087"/>
      <c r="AB11087"/>
      <c r="AC11087"/>
    </row>
    <row r="11088" spans="2:29" s="14" customFormat="1" x14ac:dyDescent="0.25">
      <c r="B11088"/>
      <c r="C11088"/>
      <c r="D11088"/>
      <c r="E11088"/>
      <c r="F11088"/>
      <c r="G11088"/>
      <c r="H11088"/>
      <c r="I11088"/>
      <c r="J11088"/>
      <c r="K11088" s="91"/>
      <c r="L11088" s="91"/>
      <c r="M11088" s="91"/>
      <c r="R11088"/>
      <c r="S11088"/>
      <c r="T11088"/>
      <c r="U11088"/>
      <c r="V11088"/>
      <c r="W11088"/>
      <c r="X11088"/>
      <c r="Y11088"/>
      <c r="Z11088"/>
      <c r="AA11088"/>
      <c r="AB11088"/>
      <c r="AC11088"/>
    </row>
    <row r="11089" spans="2:29" s="14" customFormat="1" x14ac:dyDescent="0.25">
      <c r="B11089"/>
      <c r="C11089"/>
      <c r="D11089"/>
      <c r="E11089"/>
      <c r="F11089"/>
      <c r="G11089"/>
      <c r="H11089"/>
      <c r="I11089"/>
      <c r="J11089"/>
      <c r="K11089" s="91"/>
      <c r="L11089" s="91"/>
      <c r="M11089" s="91"/>
      <c r="R11089"/>
      <c r="S11089"/>
      <c r="T11089"/>
      <c r="U11089"/>
      <c r="V11089"/>
      <c r="W11089"/>
      <c r="X11089"/>
      <c r="Y11089"/>
      <c r="Z11089"/>
      <c r="AA11089"/>
      <c r="AB11089"/>
      <c r="AC11089"/>
    </row>
    <row r="11090" spans="2:29" s="14" customFormat="1" x14ac:dyDescent="0.25">
      <c r="B11090"/>
      <c r="C11090"/>
      <c r="D11090"/>
      <c r="E11090"/>
      <c r="F11090"/>
      <c r="G11090"/>
      <c r="H11090"/>
      <c r="I11090"/>
      <c r="J11090"/>
      <c r="K11090" s="91"/>
      <c r="L11090" s="91"/>
      <c r="M11090" s="91"/>
      <c r="R11090"/>
      <c r="S11090"/>
      <c r="T11090"/>
      <c r="U11090"/>
      <c r="V11090"/>
      <c r="W11090"/>
      <c r="X11090"/>
      <c r="Y11090"/>
      <c r="Z11090"/>
      <c r="AA11090"/>
      <c r="AB11090"/>
      <c r="AC11090"/>
    </row>
    <row r="11091" spans="2:29" s="14" customFormat="1" x14ac:dyDescent="0.25">
      <c r="B11091"/>
      <c r="C11091"/>
      <c r="D11091"/>
      <c r="E11091"/>
      <c r="F11091"/>
      <c r="G11091"/>
      <c r="H11091"/>
      <c r="I11091"/>
      <c r="J11091"/>
      <c r="K11091" s="91"/>
      <c r="L11091" s="91"/>
      <c r="M11091" s="91"/>
      <c r="R11091"/>
      <c r="S11091"/>
      <c r="T11091"/>
      <c r="U11091"/>
      <c r="V11091"/>
      <c r="W11091"/>
      <c r="X11091"/>
      <c r="Y11091"/>
      <c r="Z11091"/>
      <c r="AA11091"/>
      <c r="AB11091"/>
      <c r="AC11091"/>
    </row>
    <row r="11092" spans="2:29" s="14" customFormat="1" x14ac:dyDescent="0.25">
      <c r="B11092"/>
      <c r="C11092"/>
      <c r="D11092"/>
      <c r="E11092"/>
      <c r="F11092"/>
      <c r="G11092"/>
      <c r="H11092"/>
      <c r="I11092"/>
      <c r="J11092"/>
      <c r="K11092" s="91"/>
      <c r="L11092" s="91"/>
      <c r="M11092" s="91"/>
      <c r="R11092"/>
      <c r="S11092"/>
      <c r="T11092"/>
      <c r="U11092"/>
      <c r="V11092"/>
      <c r="W11092"/>
      <c r="X11092"/>
      <c r="Y11092"/>
      <c r="Z11092"/>
      <c r="AA11092"/>
      <c r="AB11092"/>
      <c r="AC11092"/>
    </row>
    <row r="11093" spans="2:29" s="14" customFormat="1" x14ac:dyDescent="0.25">
      <c r="B11093"/>
      <c r="C11093"/>
      <c r="D11093"/>
      <c r="E11093"/>
      <c r="F11093"/>
      <c r="G11093"/>
      <c r="H11093"/>
      <c r="I11093"/>
      <c r="J11093"/>
      <c r="K11093" s="91"/>
      <c r="L11093" s="91"/>
      <c r="M11093" s="91"/>
      <c r="R11093"/>
      <c r="S11093"/>
      <c r="T11093"/>
      <c r="U11093"/>
      <c r="V11093"/>
      <c r="W11093"/>
      <c r="X11093"/>
      <c r="Y11093"/>
      <c r="Z11093"/>
      <c r="AA11093"/>
      <c r="AB11093"/>
      <c r="AC11093"/>
    </row>
    <row r="11094" spans="2:29" s="14" customFormat="1" x14ac:dyDescent="0.25">
      <c r="B11094"/>
      <c r="C11094"/>
      <c r="D11094"/>
      <c r="E11094"/>
      <c r="F11094"/>
      <c r="G11094"/>
      <c r="H11094"/>
      <c r="I11094"/>
      <c r="J11094"/>
      <c r="K11094" s="91"/>
      <c r="L11094" s="91"/>
      <c r="M11094" s="91"/>
      <c r="R11094"/>
      <c r="S11094"/>
      <c r="T11094"/>
      <c r="U11094"/>
      <c r="V11094"/>
      <c r="W11094"/>
      <c r="X11094"/>
      <c r="Y11094"/>
      <c r="Z11094"/>
      <c r="AA11094"/>
      <c r="AB11094"/>
      <c r="AC11094"/>
    </row>
    <row r="11095" spans="2:29" s="14" customFormat="1" x14ac:dyDescent="0.25">
      <c r="B11095"/>
      <c r="C11095"/>
      <c r="D11095"/>
      <c r="E11095"/>
      <c r="F11095"/>
      <c r="G11095"/>
      <c r="H11095"/>
      <c r="I11095"/>
      <c r="J11095"/>
      <c r="K11095" s="91"/>
      <c r="L11095" s="91"/>
      <c r="M11095" s="91"/>
      <c r="R11095"/>
      <c r="S11095"/>
      <c r="T11095"/>
      <c r="U11095"/>
      <c r="V11095"/>
      <c r="W11095"/>
      <c r="X11095"/>
      <c r="Y11095"/>
      <c r="Z11095"/>
      <c r="AA11095"/>
      <c r="AB11095"/>
      <c r="AC11095"/>
    </row>
    <row r="11096" spans="2:29" s="14" customFormat="1" x14ac:dyDescent="0.25">
      <c r="B11096"/>
      <c r="C11096"/>
      <c r="D11096"/>
      <c r="E11096"/>
      <c r="F11096"/>
      <c r="G11096"/>
      <c r="H11096"/>
      <c r="I11096"/>
      <c r="J11096"/>
      <c r="K11096" s="91"/>
      <c r="L11096" s="91"/>
      <c r="M11096" s="91"/>
      <c r="R11096"/>
      <c r="S11096"/>
      <c r="T11096"/>
      <c r="U11096"/>
      <c r="V11096"/>
      <c r="W11096"/>
      <c r="X11096"/>
      <c r="Y11096"/>
      <c r="Z11096"/>
      <c r="AA11096"/>
      <c r="AB11096"/>
      <c r="AC11096"/>
    </row>
    <row r="11097" spans="2:29" s="14" customFormat="1" x14ac:dyDescent="0.25">
      <c r="B11097"/>
      <c r="C11097"/>
      <c r="D11097"/>
      <c r="E11097"/>
      <c r="F11097"/>
      <c r="G11097"/>
      <c r="H11097"/>
      <c r="I11097"/>
      <c r="J11097"/>
      <c r="K11097" s="91"/>
      <c r="L11097" s="91"/>
      <c r="M11097" s="91"/>
      <c r="R11097"/>
      <c r="S11097"/>
      <c r="T11097"/>
      <c r="U11097"/>
      <c r="V11097"/>
      <c r="W11097"/>
      <c r="X11097"/>
      <c r="Y11097"/>
      <c r="Z11097"/>
      <c r="AA11097"/>
      <c r="AB11097"/>
      <c r="AC11097"/>
    </row>
    <row r="11098" spans="2:29" s="14" customFormat="1" x14ac:dyDescent="0.25">
      <c r="B11098"/>
      <c r="C11098"/>
      <c r="D11098"/>
      <c r="E11098"/>
      <c r="F11098"/>
      <c r="G11098"/>
      <c r="H11098"/>
      <c r="I11098"/>
      <c r="J11098"/>
      <c r="K11098" s="91"/>
      <c r="L11098" s="91"/>
      <c r="M11098" s="91"/>
      <c r="R11098"/>
      <c r="S11098"/>
      <c r="T11098"/>
      <c r="U11098"/>
      <c r="V11098"/>
      <c r="W11098"/>
      <c r="X11098"/>
      <c r="Y11098"/>
      <c r="Z11098"/>
      <c r="AA11098"/>
      <c r="AB11098"/>
      <c r="AC11098"/>
    </row>
    <row r="11099" spans="2:29" s="14" customFormat="1" x14ac:dyDescent="0.25">
      <c r="B11099"/>
      <c r="C11099"/>
      <c r="D11099"/>
      <c r="E11099"/>
      <c r="F11099"/>
      <c r="G11099"/>
      <c r="H11099"/>
      <c r="I11099"/>
      <c r="J11099"/>
      <c r="K11099" s="91"/>
      <c r="L11099" s="91"/>
      <c r="M11099" s="91"/>
      <c r="R11099"/>
      <c r="S11099"/>
      <c r="T11099"/>
      <c r="U11099"/>
      <c r="V11099"/>
      <c r="W11099"/>
      <c r="X11099"/>
      <c r="Y11099"/>
      <c r="Z11099"/>
      <c r="AA11099"/>
      <c r="AB11099"/>
      <c r="AC11099"/>
    </row>
    <row r="11100" spans="2:29" s="14" customFormat="1" x14ac:dyDescent="0.25">
      <c r="B11100"/>
      <c r="C11100"/>
      <c r="D11100"/>
      <c r="E11100"/>
      <c r="F11100"/>
      <c r="G11100"/>
      <c r="H11100"/>
      <c r="I11100"/>
      <c r="J11100"/>
      <c r="K11100" s="91"/>
      <c r="L11100" s="91"/>
      <c r="M11100" s="91"/>
      <c r="R11100"/>
      <c r="S11100"/>
      <c r="T11100"/>
      <c r="U11100"/>
      <c r="V11100"/>
      <c r="W11100"/>
      <c r="X11100"/>
      <c r="Y11100"/>
      <c r="Z11100"/>
      <c r="AA11100"/>
      <c r="AB11100"/>
      <c r="AC11100"/>
    </row>
    <row r="11101" spans="2:29" s="14" customFormat="1" x14ac:dyDescent="0.25">
      <c r="B11101"/>
      <c r="C11101"/>
      <c r="D11101"/>
      <c r="E11101"/>
      <c r="F11101"/>
      <c r="G11101"/>
      <c r="H11101"/>
      <c r="I11101"/>
      <c r="J11101"/>
      <c r="K11101" s="91"/>
      <c r="L11101" s="91"/>
      <c r="M11101" s="91"/>
      <c r="R11101"/>
      <c r="S11101"/>
      <c r="T11101"/>
      <c r="U11101"/>
      <c r="V11101"/>
      <c r="W11101"/>
      <c r="X11101"/>
      <c r="Y11101"/>
      <c r="Z11101"/>
      <c r="AA11101"/>
      <c r="AB11101"/>
      <c r="AC11101"/>
    </row>
    <row r="11102" spans="2:29" s="14" customFormat="1" x14ac:dyDescent="0.25">
      <c r="B11102"/>
      <c r="C11102"/>
      <c r="D11102"/>
      <c r="E11102"/>
      <c r="F11102"/>
      <c r="G11102"/>
      <c r="H11102"/>
      <c r="I11102"/>
      <c r="J11102"/>
      <c r="K11102" s="91"/>
      <c r="L11102" s="91"/>
      <c r="M11102" s="91"/>
      <c r="R11102"/>
      <c r="S11102"/>
      <c r="T11102"/>
      <c r="U11102"/>
      <c r="V11102"/>
      <c r="W11102"/>
      <c r="X11102"/>
      <c r="Y11102"/>
      <c r="Z11102"/>
      <c r="AA11102"/>
      <c r="AB11102"/>
      <c r="AC11102"/>
    </row>
    <row r="11103" spans="2:29" s="14" customFormat="1" x14ac:dyDescent="0.25">
      <c r="B11103"/>
      <c r="C11103"/>
      <c r="D11103"/>
      <c r="E11103"/>
      <c r="F11103"/>
      <c r="G11103"/>
      <c r="H11103"/>
      <c r="I11103"/>
      <c r="J11103"/>
      <c r="K11103" s="91"/>
      <c r="L11103" s="91"/>
      <c r="M11103" s="91"/>
      <c r="R11103"/>
      <c r="S11103"/>
      <c r="T11103"/>
      <c r="U11103"/>
      <c r="V11103"/>
      <c r="W11103"/>
      <c r="X11103"/>
      <c r="Y11103"/>
      <c r="Z11103"/>
      <c r="AA11103"/>
      <c r="AB11103"/>
      <c r="AC11103"/>
    </row>
    <row r="11104" spans="2:29" s="14" customFormat="1" x14ac:dyDescent="0.25">
      <c r="B11104"/>
      <c r="C11104"/>
      <c r="D11104"/>
      <c r="E11104"/>
      <c r="F11104"/>
      <c r="G11104"/>
      <c r="H11104"/>
      <c r="I11104"/>
      <c r="J11104"/>
      <c r="K11104" s="91"/>
      <c r="L11104" s="91"/>
      <c r="M11104" s="91"/>
      <c r="R11104"/>
      <c r="S11104"/>
      <c r="T11104"/>
      <c r="U11104"/>
      <c r="V11104"/>
      <c r="W11104"/>
      <c r="X11104"/>
      <c r="Y11104"/>
      <c r="Z11104"/>
      <c r="AA11104"/>
      <c r="AB11104"/>
      <c r="AC11104"/>
    </row>
    <row r="11105" spans="2:29" s="14" customFormat="1" x14ac:dyDescent="0.25">
      <c r="B11105"/>
      <c r="C11105"/>
      <c r="D11105"/>
      <c r="E11105"/>
      <c r="F11105"/>
      <c r="G11105"/>
      <c r="H11105"/>
      <c r="I11105"/>
      <c r="J11105"/>
      <c r="K11105" s="91"/>
      <c r="L11105" s="91"/>
      <c r="M11105" s="91"/>
      <c r="R11105"/>
      <c r="S11105"/>
      <c r="T11105"/>
      <c r="U11105"/>
      <c r="V11105"/>
      <c r="W11105"/>
      <c r="X11105"/>
      <c r="Y11105"/>
      <c r="Z11105"/>
      <c r="AA11105"/>
      <c r="AB11105"/>
      <c r="AC11105"/>
    </row>
    <row r="11106" spans="2:29" s="14" customFormat="1" x14ac:dyDescent="0.25">
      <c r="B11106"/>
      <c r="C11106"/>
      <c r="D11106"/>
      <c r="E11106"/>
      <c r="F11106"/>
      <c r="G11106"/>
      <c r="H11106"/>
      <c r="I11106"/>
      <c r="J11106"/>
      <c r="K11106" s="91"/>
      <c r="L11106" s="91"/>
      <c r="M11106" s="91"/>
      <c r="R11106"/>
      <c r="S11106"/>
      <c r="T11106"/>
      <c r="U11106"/>
      <c r="V11106"/>
      <c r="W11106"/>
      <c r="X11106"/>
      <c r="Y11106"/>
      <c r="Z11106"/>
      <c r="AA11106"/>
      <c r="AB11106"/>
      <c r="AC11106"/>
    </row>
    <row r="11107" spans="2:29" s="14" customFormat="1" x14ac:dyDescent="0.25">
      <c r="B11107"/>
      <c r="C11107"/>
      <c r="D11107"/>
      <c r="E11107"/>
      <c r="F11107"/>
      <c r="G11107"/>
      <c r="H11107"/>
      <c r="I11107"/>
      <c r="J11107"/>
      <c r="K11107" s="91"/>
      <c r="L11107" s="91"/>
      <c r="M11107" s="91"/>
      <c r="R11107"/>
      <c r="S11107"/>
      <c r="T11107"/>
      <c r="U11107"/>
      <c r="V11107"/>
      <c r="W11107"/>
      <c r="X11107"/>
      <c r="Y11107"/>
      <c r="Z11107"/>
      <c r="AA11107"/>
      <c r="AB11107"/>
      <c r="AC11107"/>
    </row>
    <row r="11108" spans="2:29" s="14" customFormat="1" x14ac:dyDescent="0.25">
      <c r="B11108"/>
      <c r="C11108"/>
      <c r="D11108"/>
      <c r="E11108"/>
      <c r="F11108"/>
      <c r="G11108"/>
      <c r="H11108"/>
      <c r="I11108"/>
      <c r="J11108"/>
      <c r="K11108" s="91"/>
      <c r="L11108" s="91"/>
      <c r="M11108" s="91"/>
      <c r="R11108"/>
      <c r="S11108"/>
      <c r="T11108"/>
      <c r="U11108"/>
      <c r="V11108"/>
      <c r="W11108"/>
      <c r="X11108"/>
      <c r="Y11108"/>
      <c r="Z11108"/>
      <c r="AA11108"/>
      <c r="AB11108"/>
      <c r="AC11108"/>
    </row>
    <row r="11109" spans="2:29" s="14" customFormat="1" x14ac:dyDescent="0.25">
      <c r="B11109"/>
      <c r="C11109"/>
      <c r="D11109"/>
      <c r="E11109"/>
      <c r="F11109"/>
      <c r="G11109"/>
      <c r="H11109"/>
      <c r="I11109"/>
      <c r="J11109"/>
      <c r="K11109" s="91"/>
      <c r="L11109" s="91"/>
      <c r="M11109" s="91"/>
      <c r="R11109"/>
      <c r="S11109"/>
      <c r="T11109"/>
      <c r="U11109"/>
      <c r="V11109"/>
      <c r="W11109"/>
      <c r="X11109"/>
      <c r="Y11109"/>
      <c r="Z11109"/>
      <c r="AA11109"/>
      <c r="AB11109"/>
      <c r="AC11109"/>
    </row>
    <row r="11110" spans="2:29" s="14" customFormat="1" x14ac:dyDescent="0.25">
      <c r="B11110"/>
      <c r="C11110"/>
      <c r="D11110"/>
      <c r="E11110"/>
      <c r="F11110"/>
      <c r="G11110"/>
      <c r="H11110"/>
      <c r="I11110"/>
      <c r="J11110"/>
      <c r="K11110" s="91"/>
      <c r="L11110" s="91"/>
      <c r="M11110" s="91"/>
      <c r="R11110"/>
      <c r="S11110"/>
      <c r="T11110"/>
      <c r="U11110"/>
      <c r="V11110"/>
      <c r="W11110"/>
      <c r="X11110"/>
      <c r="Y11110"/>
      <c r="Z11110"/>
      <c r="AA11110"/>
      <c r="AB11110"/>
      <c r="AC11110"/>
    </row>
    <row r="11111" spans="2:29" s="14" customFormat="1" x14ac:dyDescent="0.25">
      <c r="B11111"/>
      <c r="C11111"/>
      <c r="D11111"/>
      <c r="E11111"/>
      <c r="F11111"/>
      <c r="G11111"/>
      <c r="H11111"/>
      <c r="I11111"/>
      <c r="J11111"/>
      <c r="K11111" s="91"/>
      <c r="L11111" s="91"/>
      <c r="M11111" s="91"/>
      <c r="R11111"/>
      <c r="S11111"/>
      <c r="T11111"/>
      <c r="U11111"/>
      <c r="V11111"/>
      <c r="W11111"/>
      <c r="X11111"/>
      <c r="Y11111"/>
      <c r="Z11111"/>
      <c r="AA11111"/>
      <c r="AB11111"/>
      <c r="AC11111"/>
    </row>
    <row r="11112" spans="2:29" s="14" customFormat="1" x14ac:dyDescent="0.25">
      <c r="B11112"/>
      <c r="C11112"/>
      <c r="D11112"/>
      <c r="E11112"/>
      <c r="F11112"/>
      <c r="G11112"/>
      <c r="H11112"/>
      <c r="I11112"/>
      <c r="J11112"/>
      <c r="K11112" s="91"/>
      <c r="L11112" s="91"/>
      <c r="M11112" s="91"/>
      <c r="R11112"/>
      <c r="S11112"/>
      <c r="T11112"/>
      <c r="U11112"/>
      <c r="V11112"/>
      <c r="W11112"/>
      <c r="X11112"/>
      <c r="Y11112"/>
      <c r="Z11112"/>
      <c r="AA11112"/>
      <c r="AB11112"/>
      <c r="AC11112"/>
    </row>
    <row r="11113" spans="2:29" s="14" customFormat="1" x14ac:dyDescent="0.25">
      <c r="B11113"/>
      <c r="C11113"/>
      <c r="D11113"/>
      <c r="E11113"/>
      <c r="F11113"/>
      <c r="G11113"/>
      <c r="H11113"/>
      <c r="I11113"/>
      <c r="J11113"/>
      <c r="K11113" s="91"/>
      <c r="L11113" s="91"/>
      <c r="M11113" s="91"/>
      <c r="R11113"/>
      <c r="S11113"/>
      <c r="T11113"/>
      <c r="U11113"/>
      <c r="V11113"/>
      <c r="W11113"/>
      <c r="X11113"/>
      <c r="Y11113"/>
      <c r="Z11113"/>
      <c r="AA11113"/>
      <c r="AB11113"/>
      <c r="AC11113"/>
    </row>
    <row r="11114" spans="2:29" s="14" customFormat="1" x14ac:dyDescent="0.25">
      <c r="B11114"/>
      <c r="C11114"/>
      <c r="D11114"/>
      <c r="E11114"/>
      <c r="F11114"/>
      <c r="G11114"/>
      <c r="H11114"/>
      <c r="I11114"/>
      <c r="J11114"/>
      <c r="K11114" s="91"/>
      <c r="L11114" s="91"/>
      <c r="M11114" s="91"/>
      <c r="R11114"/>
      <c r="S11114"/>
      <c r="T11114"/>
      <c r="U11114"/>
      <c r="V11114"/>
      <c r="W11114"/>
      <c r="X11114"/>
      <c r="Y11114"/>
      <c r="Z11114"/>
      <c r="AA11114"/>
      <c r="AB11114"/>
      <c r="AC11114"/>
    </row>
    <row r="11115" spans="2:29" s="14" customFormat="1" x14ac:dyDescent="0.25">
      <c r="B11115"/>
      <c r="C11115"/>
      <c r="D11115"/>
      <c r="E11115"/>
      <c r="F11115"/>
      <c r="G11115"/>
      <c r="H11115"/>
      <c r="I11115"/>
      <c r="J11115"/>
      <c r="K11115" s="91"/>
      <c r="L11115" s="91"/>
      <c r="M11115" s="91"/>
      <c r="R11115"/>
      <c r="S11115"/>
      <c r="T11115"/>
      <c r="U11115"/>
      <c r="V11115"/>
      <c r="W11115"/>
      <c r="X11115"/>
      <c r="Y11115"/>
      <c r="Z11115"/>
      <c r="AA11115"/>
      <c r="AB11115"/>
      <c r="AC11115"/>
    </row>
    <row r="11116" spans="2:29" s="14" customFormat="1" x14ac:dyDescent="0.25">
      <c r="B11116"/>
      <c r="C11116"/>
      <c r="D11116"/>
      <c r="E11116"/>
      <c r="F11116"/>
      <c r="G11116"/>
      <c r="H11116"/>
      <c r="I11116"/>
      <c r="J11116"/>
      <c r="K11116" s="91"/>
      <c r="L11116" s="91"/>
      <c r="M11116" s="91"/>
      <c r="R11116"/>
      <c r="S11116"/>
      <c r="T11116"/>
      <c r="U11116"/>
      <c r="V11116"/>
      <c r="W11116"/>
      <c r="X11116"/>
      <c r="Y11116"/>
      <c r="Z11116"/>
      <c r="AA11116"/>
      <c r="AB11116"/>
      <c r="AC11116"/>
    </row>
    <row r="11117" spans="2:29" s="14" customFormat="1" x14ac:dyDescent="0.25">
      <c r="B11117"/>
      <c r="C11117"/>
      <c r="D11117"/>
      <c r="E11117"/>
      <c r="F11117"/>
      <c r="G11117"/>
      <c r="H11117"/>
      <c r="I11117"/>
      <c r="J11117"/>
      <c r="K11117" s="91"/>
      <c r="L11117" s="91"/>
      <c r="M11117" s="91"/>
      <c r="R11117"/>
      <c r="S11117"/>
      <c r="T11117"/>
      <c r="U11117"/>
      <c r="V11117"/>
      <c r="W11117"/>
      <c r="X11117"/>
      <c r="Y11117"/>
      <c r="Z11117"/>
      <c r="AA11117"/>
      <c r="AB11117"/>
      <c r="AC11117"/>
    </row>
    <row r="11118" spans="2:29" s="14" customFormat="1" x14ac:dyDescent="0.25">
      <c r="B11118"/>
      <c r="C11118"/>
      <c r="D11118"/>
      <c r="E11118"/>
      <c r="F11118"/>
      <c r="G11118"/>
      <c r="H11118"/>
      <c r="I11118"/>
      <c r="J11118"/>
      <c r="K11118" s="91"/>
      <c r="L11118" s="91"/>
      <c r="M11118" s="91"/>
      <c r="R11118"/>
      <c r="S11118"/>
      <c r="T11118"/>
      <c r="U11118"/>
      <c r="V11118"/>
      <c r="W11118"/>
      <c r="X11118"/>
      <c r="Y11118"/>
      <c r="Z11118"/>
      <c r="AA11118"/>
      <c r="AB11118"/>
      <c r="AC11118"/>
    </row>
    <row r="11119" spans="2:29" s="14" customFormat="1" x14ac:dyDescent="0.25">
      <c r="B11119"/>
      <c r="C11119"/>
      <c r="D11119"/>
      <c r="E11119"/>
      <c r="F11119"/>
      <c r="G11119"/>
      <c r="H11119"/>
      <c r="I11119"/>
      <c r="J11119"/>
      <c r="K11119" s="91"/>
      <c r="L11119" s="91"/>
      <c r="M11119" s="91"/>
      <c r="R11119"/>
      <c r="S11119"/>
      <c r="T11119"/>
      <c r="U11119"/>
      <c r="V11119"/>
      <c r="W11119"/>
      <c r="X11119"/>
      <c r="Y11119"/>
      <c r="Z11119"/>
      <c r="AA11119"/>
      <c r="AB11119"/>
      <c r="AC11119"/>
    </row>
    <row r="11120" spans="2:29" s="14" customFormat="1" x14ac:dyDescent="0.25">
      <c r="B11120"/>
      <c r="C11120"/>
      <c r="D11120"/>
      <c r="E11120"/>
      <c r="F11120"/>
      <c r="G11120"/>
      <c r="H11120"/>
      <c r="I11120"/>
      <c r="J11120"/>
      <c r="K11120" s="91"/>
      <c r="L11120" s="91"/>
      <c r="M11120" s="91"/>
      <c r="R11120"/>
      <c r="S11120"/>
      <c r="T11120"/>
      <c r="U11120"/>
      <c r="V11120"/>
      <c r="W11120"/>
      <c r="X11120"/>
      <c r="Y11120"/>
      <c r="Z11120"/>
      <c r="AA11120"/>
      <c r="AB11120"/>
      <c r="AC11120"/>
    </row>
    <row r="11121" spans="2:29" s="14" customFormat="1" x14ac:dyDescent="0.25">
      <c r="B11121"/>
      <c r="C11121"/>
      <c r="D11121"/>
      <c r="E11121"/>
      <c r="F11121"/>
      <c r="G11121"/>
      <c r="H11121"/>
      <c r="I11121"/>
      <c r="J11121"/>
      <c r="K11121" s="91"/>
      <c r="L11121" s="91"/>
      <c r="M11121" s="91"/>
      <c r="R11121"/>
      <c r="S11121"/>
      <c r="T11121"/>
      <c r="U11121"/>
      <c r="V11121"/>
      <c r="W11121"/>
      <c r="X11121"/>
      <c r="Y11121"/>
      <c r="Z11121"/>
      <c r="AA11121"/>
      <c r="AB11121"/>
      <c r="AC11121"/>
    </row>
    <row r="11122" spans="2:29" s="14" customFormat="1" x14ac:dyDescent="0.25">
      <c r="B11122"/>
      <c r="C11122"/>
      <c r="D11122"/>
      <c r="E11122"/>
      <c r="F11122"/>
      <c r="G11122"/>
      <c r="H11122"/>
      <c r="I11122"/>
      <c r="J11122"/>
      <c r="K11122" s="91"/>
      <c r="L11122" s="91"/>
      <c r="M11122" s="91"/>
      <c r="R11122"/>
      <c r="S11122"/>
      <c r="T11122"/>
      <c r="U11122"/>
      <c r="V11122"/>
      <c r="W11122"/>
      <c r="X11122"/>
      <c r="Y11122"/>
      <c r="Z11122"/>
      <c r="AA11122"/>
      <c r="AB11122"/>
      <c r="AC11122"/>
    </row>
    <row r="11123" spans="2:29" s="14" customFormat="1" x14ac:dyDescent="0.25">
      <c r="B11123"/>
      <c r="C11123"/>
      <c r="D11123"/>
      <c r="E11123"/>
      <c r="F11123"/>
      <c r="G11123"/>
      <c r="H11123"/>
      <c r="I11123"/>
      <c r="J11123"/>
      <c r="K11123" s="91"/>
      <c r="L11123" s="91"/>
      <c r="M11123" s="91"/>
      <c r="R11123"/>
      <c r="S11123"/>
      <c r="T11123"/>
      <c r="U11123"/>
      <c r="V11123"/>
      <c r="W11123"/>
      <c r="X11123"/>
      <c r="Y11123"/>
      <c r="Z11123"/>
      <c r="AA11123"/>
      <c r="AB11123"/>
      <c r="AC11123"/>
    </row>
    <row r="11124" spans="2:29" s="14" customFormat="1" x14ac:dyDescent="0.25">
      <c r="B11124"/>
      <c r="C11124"/>
      <c r="D11124"/>
      <c r="E11124"/>
      <c r="F11124"/>
      <c r="G11124"/>
      <c r="H11124"/>
      <c r="I11124"/>
      <c r="J11124"/>
      <c r="K11124" s="91"/>
      <c r="L11124" s="91"/>
      <c r="M11124" s="91"/>
      <c r="R11124"/>
      <c r="S11124"/>
      <c r="T11124"/>
      <c r="U11124"/>
      <c r="V11124"/>
      <c r="W11124"/>
      <c r="X11124"/>
      <c r="Y11124"/>
      <c r="Z11124"/>
      <c r="AA11124"/>
      <c r="AB11124"/>
      <c r="AC11124"/>
    </row>
    <row r="11125" spans="2:29" s="14" customFormat="1" x14ac:dyDescent="0.25">
      <c r="B11125"/>
      <c r="C11125"/>
      <c r="D11125"/>
      <c r="E11125"/>
      <c r="F11125"/>
      <c r="G11125"/>
      <c r="H11125"/>
      <c r="I11125"/>
      <c r="J11125"/>
      <c r="K11125" s="91"/>
      <c r="L11125" s="91"/>
      <c r="M11125" s="91"/>
      <c r="R11125"/>
      <c r="S11125"/>
      <c r="T11125"/>
      <c r="U11125"/>
      <c r="V11125"/>
      <c r="W11125"/>
      <c r="X11125"/>
      <c r="Y11125"/>
      <c r="Z11125"/>
      <c r="AA11125"/>
      <c r="AB11125"/>
      <c r="AC11125"/>
    </row>
    <row r="11126" spans="2:29" s="14" customFormat="1" x14ac:dyDescent="0.25">
      <c r="B11126"/>
      <c r="C11126"/>
      <c r="D11126"/>
      <c r="E11126"/>
      <c r="F11126"/>
      <c r="G11126"/>
      <c r="H11126"/>
      <c r="I11126"/>
      <c r="J11126"/>
      <c r="K11126" s="91"/>
      <c r="L11126" s="91"/>
      <c r="M11126" s="91"/>
      <c r="R11126"/>
      <c r="S11126"/>
      <c r="T11126"/>
      <c r="U11126"/>
      <c r="V11126"/>
      <c r="W11126"/>
      <c r="X11126"/>
      <c r="Y11126"/>
      <c r="Z11126"/>
      <c r="AA11126"/>
      <c r="AB11126"/>
      <c r="AC11126"/>
    </row>
    <row r="11127" spans="2:29" s="14" customFormat="1" x14ac:dyDescent="0.25">
      <c r="B11127"/>
      <c r="C11127"/>
      <c r="D11127"/>
      <c r="E11127"/>
      <c r="F11127"/>
      <c r="G11127"/>
      <c r="H11127"/>
      <c r="I11127"/>
      <c r="J11127"/>
      <c r="K11127" s="91"/>
      <c r="L11127" s="91"/>
      <c r="M11127" s="91"/>
      <c r="R11127"/>
      <c r="S11127"/>
      <c r="T11127"/>
      <c r="U11127"/>
      <c r="V11127"/>
      <c r="W11127"/>
      <c r="X11127"/>
      <c r="Y11127"/>
      <c r="Z11127"/>
      <c r="AA11127"/>
      <c r="AB11127"/>
      <c r="AC11127"/>
    </row>
    <row r="11128" spans="2:29" s="14" customFormat="1" x14ac:dyDescent="0.25">
      <c r="B11128"/>
      <c r="C11128"/>
      <c r="D11128"/>
      <c r="E11128"/>
      <c r="F11128"/>
      <c r="G11128"/>
      <c r="H11128"/>
      <c r="I11128"/>
      <c r="J11128"/>
      <c r="K11128" s="91"/>
      <c r="L11128" s="91"/>
      <c r="M11128" s="91"/>
      <c r="R11128"/>
      <c r="S11128"/>
      <c r="T11128"/>
      <c r="U11128"/>
      <c r="V11128"/>
      <c r="W11128"/>
      <c r="X11128"/>
      <c r="Y11128"/>
      <c r="Z11128"/>
      <c r="AA11128"/>
      <c r="AB11128"/>
      <c r="AC11128"/>
    </row>
    <row r="11129" spans="2:29" s="14" customFormat="1" x14ac:dyDescent="0.25">
      <c r="B11129"/>
      <c r="C11129"/>
      <c r="D11129"/>
      <c r="E11129"/>
      <c r="F11129"/>
      <c r="G11129"/>
      <c r="H11129"/>
      <c r="I11129"/>
      <c r="J11129"/>
      <c r="K11129" s="91"/>
      <c r="L11129" s="91"/>
      <c r="M11129" s="91"/>
      <c r="R11129"/>
      <c r="S11129"/>
      <c r="T11129"/>
      <c r="U11129"/>
      <c r="V11129"/>
      <c r="W11129"/>
      <c r="X11129"/>
      <c r="Y11129"/>
      <c r="Z11129"/>
      <c r="AA11129"/>
      <c r="AB11129"/>
      <c r="AC11129"/>
    </row>
    <row r="11130" spans="2:29" s="14" customFormat="1" x14ac:dyDescent="0.25">
      <c r="B11130"/>
      <c r="C11130"/>
      <c r="D11130"/>
      <c r="E11130"/>
      <c r="F11130"/>
      <c r="G11130"/>
      <c r="H11130"/>
      <c r="I11130"/>
      <c r="J11130"/>
      <c r="K11130" s="91"/>
      <c r="L11130" s="91"/>
      <c r="M11130" s="91"/>
      <c r="R11130"/>
      <c r="S11130"/>
      <c r="T11130"/>
      <c r="U11130"/>
      <c r="V11130"/>
      <c r="W11130"/>
      <c r="X11130"/>
      <c r="Y11130"/>
      <c r="Z11130"/>
      <c r="AA11130"/>
      <c r="AB11130"/>
      <c r="AC11130"/>
    </row>
    <row r="11131" spans="2:29" s="14" customFormat="1" x14ac:dyDescent="0.25">
      <c r="B11131"/>
      <c r="C11131"/>
      <c r="D11131"/>
      <c r="E11131"/>
      <c r="F11131"/>
      <c r="G11131"/>
      <c r="H11131"/>
      <c r="I11131"/>
      <c r="J11131"/>
      <c r="K11131" s="91"/>
      <c r="L11131" s="91"/>
      <c r="M11131" s="91"/>
      <c r="R11131"/>
      <c r="S11131"/>
      <c r="T11131"/>
      <c r="U11131"/>
      <c r="V11131"/>
      <c r="W11131"/>
      <c r="X11131"/>
      <c r="Y11131"/>
      <c r="Z11131"/>
      <c r="AA11131"/>
      <c r="AB11131"/>
      <c r="AC11131"/>
    </row>
    <row r="11132" spans="2:29" s="14" customFormat="1" x14ac:dyDescent="0.25">
      <c r="B11132"/>
      <c r="C11132"/>
      <c r="D11132"/>
      <c r="E11132"/>
      <c r="F11132"/>
      <c r="G11132"/>
      <c r="H11132"/>
      <c r="I11132"/>
      <c r="J11132"/>
      <c r="K11132" s="91"/>
      <c r="L11132" s="91"/>
      <c r="M11132" s="91"/>
      <c r="R11132"/>
      <c r="S11132"/>
      <c r="T11132"/>
      <c r="U11132"/>
      <c r="V11132"/>
      <c r="W11132"/>
      <c r="X11132"/>
      <c r="Y11132"/>
      <c r="Z11132"/>
      <c r="AA11132"/>
      <c r="AB11132"/>
      <c r="AC11132"/>
    </row>
    <row r="11133" spans="2:29" s="14" customFormat="1" x14ac:dyDescent="0.25">
      <c r="B11133"/>
      <c r="C11133"/>
      <c r="D11133"/>
      <c r="E11133"/>
      <c r="F11133"/>
      <c r="G11133"/>
      <c r="H11133"/>
      <c r="I11133"/>
      <c r="J11133"/>
      <c r="K11133" s="91"/>
      <c r="L11133" s="91"/>
      <c r="M11133" s="91"/>
      <c r="R11133"/>
      <c r="S11133"/>
      <c r="T11133"/>
      <c r="U11133"/>
      <c r="V11133"/>
      <c r="W11133"/>
      <c r="X11133"/>
      <c r="Y11133"/>
      <c r="Z11133"/>
      <c r="AA11133"/>
      <c r="AB11133"/>
      <c r="AC11133"/>
    </row>
    <row r="11134" spans="2:29" s="14" customFormat="1" x14ac:dyDescent="0.25">
      <c r="B11134"/>
      <c r="C11134"/>
      <c r="D11134"/>
      <c r="E11134"/>
      <c r="F11134"/>
      <c r="G11134"/>
      <c r="H11134"/>
      <c r="I11134"/>
      <c r="J11134"/>
      <c r="K11134" s="91"/>
      <c r="L11134" s="91"/>
      <c r="M11134" s="91"/>
      <c r="R11134"/>
      <c r="S11134"/>
      <c r="T11134"/>
      <c r="U11134"/>
      <c r="V11134"/>
      <c r="W11134"/>
      <c r="X11134"/>
      <c r="Y11134"/>
      <c r="Z11134"/>
      <c r="AA11134"/>
      <c r="AB11134"/>
      <c r="AC11134"/>
    </row>
    <row r="11135" spans="2:29" s="14" customFormat="1" x14ac:dyDescent="0.25">
      <c r="B11135"/>
      <c r="C11135"/>
      <c r="D11135"/>
      <c r="E11135"/>
      <c r="F11135"/>
      <c r="G11135"/>
      <c r="H11135"/>
      <c r="I11135"/>
      <c r="J11135"/>
      <c r="K11135" s="91"/>
      <c r="L11135" s="91"/>
      <c r="M11135" s="91"/>
      <c r="R11135"/>
      <c r="S11135"/>
      <c r="T11135"/>
      <c r="U11135"/>
      <c r="V11135"/>
      <c r="W11135"/>
      <c r="X11135"/>
      <c r="Y11135"/>
      <c r="Z11135"/>
      <c r="AA11135"/>
      <c r="AB11135"/>
      <c r="AC11135"/>
    </row>
    <row r="11136" spans="2:29" s="14" customFormat="1" x14ac:dyDescent="0.25">
      <c r="B11136"/>
      <c r="C11136"/>
      <c r="D11136"/>
      <c r="E11136"/>
      <c r="F11136"/>
      <c r="G11136"/>
      <c r="H11136"/>
      <c r="I11136"/>
      <c r="J11136"/>
      <c r="K11136" s="91"/>
      <c r="L11136" s="91"/>
      <c r="M11136" s="91"/>
      <c r="R11136"/>
      <c r="S11136"/>
      <c r="T11136"/>
      <c r="U11136"/>
      <c r="V11136"/>
      <c r="W11136"/>
      <c r="X11136"/>
      <c r="Y11136"/>
      <c r="Z11136"/>
      <c r="AA11136"/>
      <c r="AB11136"/>
      <c r="AC11136"/>
    </row>
    <row r="11137" spans="2:29" s="14" customFormat="1" x14ac:dyDescent="0.25">
      <c r="B11137"/>
      <c r="C11137"/>
      <c r="D11137"/>
      <c r="E11137"/>
      <c r="F11137"/>
      <c r="G11137"/>
      <c r="H11137"/>
      <c r="I11137"/>
      <c r="J11137"/>
      <c r="K11137" s="91"/>
      <c r="L11137" s="91"/>
      <c r="M11137" s="91"/>
      <c r="R11137"/>
      <c r="S11137"/>
      <c r="T11137"/>
      <c r="U11137"/>
      <c r="V11137"/>
      <c r="W11137"/>
      <c r="X11137"/>
      <c r="Y11137"/>
      <c r="Z11137"/>
      <c r="AA11137"/>
      <c r="AB11137"/>
      <c r="AC11137"/>
    </row>
    <row r="11138" spans="2:29" s="14" customFormat="1" x14ac:dyDescent="0.25">
      <c r="B11138"/>
      <c r="C11138"/>
      <c r="D11138"/>
      <c r="E11138"/>
      <c r="F11138"/>
      <c r="G11138"/>
      <c r="H11138"/>
      <c r="I11138"/>
      <c r="J11138"/>
      <c r="K11138" s="91"/>
      <c r="L11138" s="91"/>
      <c r="M11138" s="91"/>
      <c r="R11138"/>
      <c r="S11138"/>
      <c r="T11138"/>
      <c r="U11138"/>
      <c r="V11138"/>
      <c r="W11138"/>
      <c r="X11138"/>
      <c r="Y11138"/>
      <c r="Z11138"/>
      <c r="AA11138"/>
      <c r="AB11138"/>
      <c r="AC11138"/>
    </row>
    <row r="11139" spans="2:29" s="14" customFormat="1" x14ac:dyDescent="0.25">
      <c r="B11139"/>
      <c r="C11139"/>
      <c r="D11139"/>
      <c r="E11139"/>
      <c r="F11139"/>
      <c r="G11139"/>
      <c r="H11139"/>
      <c r="I11139"/>
      <c r="J11139"/>
      <c r="K11139" s="91"/>
      <c r="L11139" s="91"/>
      <c r="M11139" s="91"/>
      <c r="R11139"/>
      <c r="S11139"/>
      <c r="T11139"/>
      <c r="U11139"/>
      <c r="V11139"/>
      <c r="W11139"/>
      <c r="X11139"/>
      <c r="Y11139"/>
      <c r="Z11139"/>
      <c r="AA11139"/>
      <c r="AB11139"/>
      <c r="AC11139"/>
    </row>
    <row r="11140" spans="2:29" s="14" customFormat="1" x14ac:dyDescent="0.25">
      <c r="B11140"/>
      <c r="C11140"/>
      <c r="D11140"/>
      <c r="E11140"/>
      <c r="F11140"/>
      <c r="G11140"/>
      <c r="H11140"/>
      <c r="I11140"/>
      <c r="J11140"/>
      <c r="K11140" s="91"/>
      <c r="L11140" s="91"/>
      <c r="M11140" s="91"/>
      <c r="R11140"/>
      <c r="S11140"/>
      <c r="T11140"/>
      <c r="U11140"/>
      <c r="V11140"/>
      <c r="W11140"/>
      <c r="X11140"/>
      <c r="Y11140"/>
      <c r="Z11140"/>
      <c r="AA11140"/>
      <c r="AB11140"/>
      <c r="AC11140"/>
    </row>
    <row r="11141" spans="2:29" s="14" customFormat="1" x14ac:dyDescent="0.25">
      <c r="B11141"/>
      <c r="C11141"/>
      <c r="D11141"/>
      <c r="E11141"/>
      <c r="F11141"/>
      <c r="G11141"/>
      <c r="H11141"/>
      <c r="I11141"/>
      <c r="J11141"/>
      <c r="K11141" s="91"/>
      <c r="L11141" s="91"/>
      <c r="M11141" s="91"/>
      <c r="R11141"/>
      <c r="S11141"/>
      <c r="T11141"/>
      <c r="U11141"/>
      <c r="V11141"/>
      <c r="W11141"/>
      <c r="X11141"/>
      <c r="Y11141"/>
      <c r="Z11141"/>
      <c r="AA11141"/>
      <c r="AB11141"/>
      <c r="AC11141"/>
    </row>
    <row r="11142" spans="2:29" s="14" customFormat="1" x14ac:dyDescent="0.25">
      <c r="B11142"/>
      <c r="C11142"/>
      <c r="D11142"/>
      <c r="E11142"/>
      <c r="F11142"/>
      <c r="G11142"/>
      <c r="H11142"/>
      <c r="I11142"/>
      <c r="J11142"/>
      <c r="K11142" s="91"/>
      <c r="L11142" s="91"/>
      <c r="M11142" s="91"/>
      <c r="R11142"/>
      <c r="S11142"/>
      <c r="T11142"/>
      <c r="U11142"/>
      <c r="V11142"/>
      <c r="W11142"/>
      <c r="X11142"/>
      <c r="Y11142"/>
      <c r="Z11142"/>
      <c r="AA11142"/>
      <c r="AB11142"/>
      <c r="AC11142"/>
    </row>
    <row r="11143" spans="2:29" s="14" customFormat="1" x14ac:dyDescent="0.25">
      <c r="B11143"/>
      <c r="C11143"/>
      <c r="D11143"/>
      <c r="E11143"/>
      <c r="F11143"/>
      <c r="G11143"/>
      <c r="H11143"/>
      <c r="I11143"/>
      <c r="J11143"/>
      <c r="K11143" s="91"/>
      <c r="L11143" s="91"/>
      <c r="M11143" s="91"/>
      <c r="R11143"/>
      <c r="S11143"/>
      <c r="T11143"/>
      <c r="U11143"/>
      <c r="V11143"/>
      <c r="W11143"/>
      <c r="X11143"/>
      <c r="Y11143"/>
      <c r="Z11143"/>
      <c r="AA11143"/>
      <c r="AB11143"/>
      <c r="AC11143"/>
    </row>
    <row r="11144" spans="2:29" s="14" customFormat="1" x14ac:dyDescent="0.25">
      <c r="B11144"/>
      <c r="C11144"/>
      <c r="D11144"/>
      <c r="E11144"/>
      <c r="F11144"/>
      <c r="G11144"/>
      <c r="H11144"/>
      <c r="I11144"/>
      <c r="J11144"/>
      <c r="K11144" s="91"/>
      <c r="L11144" s="91"/>
      <c r="M11144" s="91"/>
      <c r="R11144"/>
      <c r="S11144"/>
      <c r="T11144"/>
      <c r="U11144"/>
      <c r="V11144"/>
      <c r="W11144"/>
      <c r="X11144"/>
      <c r="Y11144"/>
      <c r="Z11144"/>
      <c r="AA11144"/>
      <c r="AB11144"/>
      <c r="AC11144"/>
    </row>
    <row r="11145" spans="2:29" s="14" customFormat="1" x14ac:dyDescent="0.25">
      <c r="B11145"/>
      <c r="C11145"/>
      <c r="D11145"/>
      <c r="E11145"/>
      <c r="F11145"/>
      <c r="G11145"/>
      <c r="H11145"/>
      <c r="I11145"/>
      <c r="J11145"/>
      <c r="K11145" s="91"/>
      <c r="L11145" s="91"/>
      <c r="M11145" s="91"/>
      <c r="R11145"/>
      <c r="S11145"/>
      <c r="T11145"/>
      <c r="U11145"/>
      <c r="V11145"/>
      <c r="W11145"/>
      <c r="X11145"/>
      <c r="Y11145"/>
      <c r="Z11145"/>
      <c r="AA11145"/>
      <c r="AB11145"/>
      <c r="AC11145"/>
    </row>
    <row r="11146" spans="2:29" s="14" customFormat="1" x14ac:dyDescent="0.25">
      <c r="B11146"/>
      <c r="C11146"/>
      <c r="D11146"/>
      <c r="E11146"/>
      <c r="F11146"/>
      <c r="G11146"/>
      <c r="H11146"/>
      <c r="I11146"/>
      <c r="J11146"/>
      <c r="K11146" s="91"/>
      <c r="L11146" s="91"/>
      <c r="M11146" s="91"/>
      <c r="R11146"/>
      <c r="S11146"/>
      <c r="T11146"/>
      <c r="U11146"/>
      <c r="V11146"/>
      <c r="W11146"/>
      <c r="X11146"/>
      <c r="Y11146"/>
      <c r="Z11146"/>
      <c r="AA11146"/>
      <c r="AB11146"/>
      <c r="AC11146"/>
    </row>
    <row r="11147" spans="2:29" s="14" customFormat="1" x14ac:dyDescent="0.25">
      <c r="B11147"/>
      <c r="C11147"/>
      <c r="D11147"/>
      <c r="E11147"/>
      <c r="F11147"/>
      <c r="G11147"/>
      <c r="H11147"/>
      <c r="I11147"/>
      <c r="J11147"/>
      <c r="K11147" s="91"/>
      <c r="L11147" s="91"/>
      <c r="M11147" s="91"/>
      <c r="R11147"/>
      <c r="S11147"/>
      <c r="T11147"/>
      <c r="U11147"/>
      <c r="V11147"/>
      <c r="W11147"/>
      <c r="X11147"/>
      <c r="Y11147"/>
      <c r="Z11147"/>
      <c r="AA11147"/>
      <c r="AB11147"/>
      <c r="AC11147"/>
    </row>
    <row r="11148" spans="2:29" s="14" customFormat="1" x14ac:dyDescent="0.25">
      <c r="B11148"/>
      <c r="C11148"/>
      <c r="D11148"/>
      <c r="E11148"/>
      <c r="F11148"/>
      <c r="G11148"/>
      <c r="H11148"/>
      <c r="I11148"/>
      <c r="J11148"/>
      <c r="K11148" s="91"/>
      <c r="L11148" s="91"/>
      <c r="M11148" s="91"/>
      <c r="R11148"/>
      <c r="S11148"/>
      <c r="T11148"/>
      <c r="U11148"/>
      <c r="V11148"/>
      <c r="W11148"/>
      <c r="X11148"/>
      <c r="Y11148"/>
      <c r="Z11148"/>
      <c r="AA11148"/>
      <c r="AB11148"/>
      <c r="AC11148"/>
    </row>
    <row r="11149" spans="2:29" s="14" customFormat="1" x14ac:dyDescent="0.25">
      <c r="B11149"/>
      <c r="C11149"/>
      <c r="D11149"/>
      <c r="E11149"/>
      <c r="F11149"/>
      <c r="G11149"/>
      <c r="H11149"/>
      <c r="I11149"/>
      <c r="J11149"/>
      <c r="K11149" s="91"/>
      <c r="L11149" s="91"/>
      <c r="M11149" s="91"/>
      <c r="R11149"/>
      <c r="S11149"/>
      <c r="T11149"/>
      <c r="U11149"/>
      <c r="V11149"/>
      <c r="W11149"/>
      <c r="X11149"/>
      <c r="Y11149"/>
      <c r="Z11149"/>
      <c r="AA11149"/>
      <c r="AB11149"/>
      <c r="AC11149"/>
    </row>
    <row r="11150" spans="2:29" s="14" customFormat="1" x14ac:dyDescent="0.25">
      <c r="B11150"/>
      <c r="C11150"/>
      <c r="D11150"/>
      <c r="E11150"/>
      <c r="F11150"/>
      <c r="G11150"/>
      <c r="H11150"/>
      <c r="I11150"/>
      <c r="J11150"/>
      <c r="K11150" s="91"/>
      <c r="L11150" s="91"/>
      <c r="M11150" s="91"/>
      <c r="R11150"/>
      <c r="S11150"/>
      <c r="T11150"/>
      <c r="U11150"/>
      <c r="V11150"/>
      <c r="W11150"/>
      <c r="X11150"/>
      <c r="Y11150"/>
      <c r="Z11150"/>
      <c r="AA11150"/>
      <c r="AB11150"/>
      <c r="AC11150"/>
    </row>
    <row r="11151" spans="2:29" s="14" customFormat="1" x14ac:dyDescent="0.25">
      <c r="B11151"/>
      <c r="C11151"/>
      <c r="D11151"/>
      <c r="E11151"/>
      <c r="F11151"/>
      <c r="G11151"/>
      <c r="H11151"/>
      <c r="I11151"/>
      <c r="J11151"/>
      <c r="K11151" s="91"/>
      <c r="L11151" s="91"/>
      <c r="M11151" s="91"/>
      <c r="R11151"/>
      <c r="S11151"/>
      <c r="T11151"/>
      <c r="U11151"/>
      <c r="V11151"/>
      <c r="W11151"/>
      <c r="X11151"/>
      <c r="Y11151"/>
      <c r="Z11151"/>
      <c r="AA11151"/>
      <c r="AB11151"/>
      <c r="AC11151"/>
    </row>
    <row r="11152" spans="2:29" s="14" customFormat="1" x14ac:dyDescent="0.25">
      <c r="B11152"/>
      <c r="C11152"/>
      <c r="D11152"/>
      <c r="E11152"/>
      <c r="F11152"/>
      <c r="G11152"/>
      <c r="H11152"/>
      <c r="I11152"/>
      <c r="J11152"/>
      <c r="K11152" s="91"/>
      <c r="L11152" s="91"/>
      <c r="M11152" s="91"/>
      <c r="R11152"/>
      <c r="S11152"/>
      <c r="T11152"/>
      <c r="U11152"/>
      <c r="V11152"/>
      <c r="W11152"/>
      <c r="X11152"/>
      <c r="Y11152"/>
      <c r="Z11152"/>
      <c r="AA11152"/>
      <c r="AB11152"/>
      <c r="AC11152"/>
    </row>
    <row r="11153" spans="2:29" s="14" customFormat="1" x14ac:dyDescent="0.25">
      <c r="B11153"/>
      <c r="C11153"/>
      <c r="D11153"/>
      <c r="E11153"/>
      <c r="F11153"/>
      <c r="G11153"/>
      <c r="H11153"/>
      <c r="I11153"/>
      <c r="J11153"/>
      <c r="K11153" s="91"/>
      <c r="L11153" s="91"/>
      <c r="M11153" s="91"/>
      <c r="R11153"/>
      <c r="S11153"/>
      <c r="T11153"/>
      <c r="U11153"/>
      <c r="V11153"/>
      <c r="W11153"/>
      <c r="X11153"/>
      <c r="Y11153"/>
      <c r="Z11153"/>
      <c r="AA11153"/>
      <c r="AB11153"/>
      <c r="AC11153"/>
    </row>
    <row r="11154" spans="2:29" s="14" customFormat="1" x14ac:dyDescent="0.25">
      <c r="B11154"/>
      <c r="C11154"/>
      <c r="D11154"/>
      <c r="E11154"/>
      <c r="F11154"/>
      <c r="G11154"/>
      <c r="H11154"/>
      <c r="I11154"/>
      <c r="J11154"/>
      <c r="K11154" s="91"/>
      <c r="L11154" s="91"/>
      <c r="M11154" s="91"/>
      <c r="R11154"/>
      <c r="S11154"/>
      <c r="T11154"/>
      <c r="U11154"/>
      <c r="V11154"/>
      <c r="W11154"/>
      <c r="X11154"/>
      <c r="Y11154"/>
      <c r="Z11154"/>
      <c r="AA11154"/>
      <c r="AB11154"/>
      <c r="AC11154"/>
    </row>
    <row r="11155" spans="2:29" s="14" customFormat="1" x14ac:dyDescent="0.25">
      <c r="B11155"/>
      <c r="C11155"/>
      <c r="D11155"/>
      <c r="E11155"/>
      <c r="F11155"/>
      <c r="G11155"/>
      <c r="H11155"/>
      <c r="I11155"/>
      <c r="J11155"/>
      <c r="K11155" s="91"/>
      <c r="L11155" s="91"/>
      <c r="M11155" s="91"/>
      <c r="R11155"/>
      <c r="S11155"/>
      <c r="T11155"/>
      <c r="U11155"/>
      <c r="V11155"/>
      <c r="W11155"/>
      <c r="X11155"/>
      <c r="Y11155"/>
      <c r="Z11155"/>
      <c r="AA11155"/>
      <c r="AB11155"/>
      <c r="AC11155"/>
    </row>
    <row r="11156" spans="2:29" s="14" customFormat="1" x14ac:dyDescent="0.25">
      <c r="B11156"/>
      <c r="C11156"/>
      <c r="D11156"/>
      <c r="E11156"/>
      <c r="F11156"/>
      <c r="G11156"/>
      <c r="H11156"/>
      <c r="I11156"/>
      <c r="J11156"/>
      <c r="K11156" s="91"/>
      <c r="L11156" s="91"/>
      <c r="M11156" s="91"/>
      <c r="R11156"/>
      <c r="S11156"/>
      <c r="T11156"/>
      <c r="U11156"/>
      <c r="V11156"/>
      <c r="W11156"/>
      <c r="X11156"/>
      <c r="Y11156"/>
      <c r="Z11156"/>
      <c r="AA11156"/>
      <c r="AB11156"/>
      <c r="AC11156"/>
    </row>
    <row r="11157" spans="2:29" s="14" customFormat="1" x14ac:dyDescent="0.25">
      <c r="B11157"/>
      <c r="C11157"/>
      <c r="D11157"/>
      <c r="E11157"/>
      <c r="F11157"/>
      <c r="G11157"/>
      <c r="H11157"/>
      <c r="I11157"/>
      <c r="J11157"/>
      <c r="K11157" s="91"/>
      <c r="L11157" s="91"/>
      <c r="M11157" s="91"/>
      <c r="R11157"/>
      <c r="S11157"/>
      <c r="T11157"/>
      <c r="U11157"/>
      <c r="V11157"/>
      <c r="W11157"/>
      <c r="X11157"/>
      <c r="Y11157"/>
      <c r="Z11157"/>
      <c r="AA11157"/>
      <c r="AB11157"/>
      <c r="AC11157"/>
    </row>
    <row r="11158" spans="2:29" s="14" customFormat="1" x14ac:dyDescent="0.25">
      <c r="B11158"/>
      <c r="C11158"/>
      <c r="D11158"/>
      <c r="E11158"/>
      <c r="F11158"/>
      <c r="G11158"/>
      <c r="H11158"/>
      <c r="I11158"/>
      <c r="J11158"/>
      <c r="K11158" s="91"/>
      <c r="L11158" s="91"/>
      <c r="M11158" s="91"/>
      <c r="R11158"/>
      <c r="S11158"/>
      <c r="T11158"/>
      <c r="U11158"/>
      <c r="V11158"/>
      <c r="W11158"/>
      <c r="X11158"/>
      <c r="Y11158"/>
      <c r="Z11158"/>
      <c r="AA11158"/>
      <c r="AB11158"/>
      <c r="AC11158"/>
    </row>
    <row r="11159" spans="2:29" s="14" customFormat="1" x14ac:dyDescent="0.25">
      <c r="B11159"/>
      <c r="C11159"/>
      <c r="D11159"/>
      <c r="E11159"/>
      <c r="F11159"/>
      <c r="G11159"/>
      <c r="H11159"/>
      <c r="I11159"/>
      <c r="J11159"/>
      <c r="K11159" s="91"/>
      <c r="L11159" s="91"/>
      <c r="M11159" s="91"/>
      <c r="R11159"/>
      <c r="S11159"/>
      <c r="T11159"/>
      <c r="U11159"/>
      <c r="V11159"/>
      <c r="W11159"/>
      <c r="X11159"/>
      <c r="Y11159"/>
      <c r="Z11159"/>
      <c r="AA11159"/>
      <c r="AB11159"/>
      <c r="AC11159"/>
    </row>
    <row r="11160" spans="2:29" s="14" customFormat="1" x14ac:dyDescent="0.25">
      <c r="B11160"/>
      <c r="C11160"/>
      <c r="D11160"/>
      <c r="E11160"/>
      <c r="F11160"/>
      <c r="G11160"/>
      <c r="H11160"/>
      <c r="I11160"/>
      <c r="J11160"/>
      <c r="K11160" s="91"/>
      <c r="L11160" s="91"/>
      <c r="M11160" s="91"/>
      <c r="R11160"/>
      <c r="S11160"/>
      <c r="T11160"/>
      <c r="U11160"/>
      <c r="V11160"/>
      <c r="W11160"/>
      <c r="X11160"/>
      <c r="Y11160"/>
      <c r="Z11160"/>
      <c r="AA11160"/>
      <c r="AB11160"/>
      <c r="AC11160"/>
    </row>
    <row r="11161" spans="2:29" s="14" customFormat="1" x14ac:dyDescent="0.25">
      <c r="B11161"/>
      <c r="C11161"/>
      <c r="D11161"/>
      <c r="E11161"/>
      <c r="F11161"/>
      <c r="G11161"/>
      <c r="H11161"/>
      <c r="I11161"/>
      <c r="J11161"/>
      <c r="K11161" s="91"/>
      <c r="L11161" s="91"/>
      <c r="M11161" s="91"/>
      <c r="R11161"/>
      <c r="S11161"/>
      <c r="T11161"/>
      <c r="U11161"/>
      <c r="V11161"/>
      <c r="W11161"/>
      <c r="X11161"/>
      <c r="Y11161"/>
      <c r="Z11161"/>
      <c r="AA11161"/>
      <c r="AB11161"/>
      <c r="AC11161"/>
    </row>
    <row r="11162" spans="2:29" s="14" customFormat="1" x14ac:dyDescent="0.25">
      <c r="B11162"/>
      <c r="C11162"/>
      <c r="D11162"/>
      <c r="E11162"/>
      <c r="F11162"/>
      <c r="G11162"/>
      <c r="H11162"/>
      <c r="I11162"/>
      <c r="J11162"/>
      <c r="K11162" s="91"/>
      <c r="L11162" s="91"/>
      <c r="M11162" s="91"/>
      <c r="R11162"/>
      <c r="S11162"/>
      <c r="T11162"/>
      <c r="U11162"/>
      <c r="V11162"/>
      <c r="W11162"/>
      <c r="X11162"/>
      <c r="Y11162"/>
      <c r="Z11162"/>
      <c r="AA11162"/>
      <c r="AB11162"/>
      <c r="AC11162"/>
    </row>
    <row r="11163" spans="2:29" s="14" customFormat="1" x14ac:dyDescent="0.25">
      <c r="B11163"/>
      <c r="C11163"/>
      <c r="D11163"/>
      <c r="E11163"/>
      <c r="F11163"/>
      <c r="G11163"/>
      <c r="H11163"/>
      <c r="I11163"/>
      <c r="J11163"/>
      <c r="K11163" s="91"/>
      <c r="L11163" s="91"/>
      <c r="M11163" s="91"/>
      <c r="R11163"/>
      <c r="S11163"/>
      <c r="T11163"/>
      <c r="U11163"/>
      <c r="V11163"/>
      <c r="W11163"/>
      <c r="X11163"/>
      <c r="Y11163"/>
      <c r="Z11163"/>
      <c r="AA11163"/>
      <c r="AB11163"/>
      <c r="AC11163"/>
    </row>
    <row r="11164" spans="2:29" s="14" customFormat="1" x14ac:dyDescent="0.25">
      <c r="B11164"/>
      <c r="C11164"/>
      <c r="D11164"/>
      <c r="E11164"/>
      <c r="F11164"/>
      <c r="G11164"/>
      <c r="H11164"/>
      <c r="I11164"/>
      <c r="J11164"/>
      <c r="K11164" s="91"/>
      <c r="L11164" s="91"/>
      <c r="M11164" s="91"/>
      <c r="R11164"/>
      <c r="S11164"/>
      <c r="T11164"/>
      <c r="U11164"/>
      <c r="V11164"/>
      <c r="W11164"/>
      <c r="X11164"/>
      <c r="Y11164"/>
      <c r="Z11164"/>
      <c r="AA11164"/>
      <c r="AB11164"/>
      <c r="AC11164"/>
    </row>
    <row r="11165" spans="2:29" s="14" customFormat="1" x14ac:dyDescent="0.25">
      <c r="B11165"/>
      <c r="C11165"/>
      <c r="D11165"/>
      <c r="E11165"/>
      <c r="F11165"/>
      <c r="G11165"/>
      <c r="H11165"/>
      <c r="I11165"/>
      <c r="J11165"/>
      <c r="K11165" s="91"/>
      <c r="L11165" s="91"/>
      <c r="M11165" s="91"/>
      <c r="R11165"/>
      <c r="S11165"/>
      <c r="T11165"/>
      <c r="U11165"/>
      <c r="V11165"/>
      <c r="W11165"/>
      <c r="X11165"/>
      <c r="Y11165"/>
      <c r="Z11165"/>
      <c r="AA11165"/>
      <c r="AB11165"/>
      <c r="AC11165"/>
    </row>
    <row r="11166" spans="2:29" s="14" customFormat="1" x14ac:dyDescent="0.25">
      <c r="B11166"/>
      <c r="C11166"/>
      <c r="D11166"/>
      <c r="E11166"/>
      <c r="F11166"/>
      <c r="G11166"/>
      <c r="H11166"/>
      <c r="I11166"/>
      <c r="J11166"/>
      <c r="K11166" s="91"/>
      <c r="L11166" s="91"/>
      <c r="M11166" s="91"/>
      <c r="R11166"/>
      <c r="S11166"/>
      <c r="T11166"/>
      <c r="U11166"/>
      <c r="V11166"/>
      <c r="W11166"/>
      <c r="X11166"/>
      <c r="Y11166"/>
      <c r="Z11166"/>
      <c r="AA11166"/>
      <c r="AB11166"/>
      <c r="AC11166"/>
    </row>
    <row r="11167" spans="2:29" s="14" customFormat="1" x14ac:dyDescent="0.25">
      <c r="B11167"/>
      <c r="C11167"/>
      <c r="D11167"/>
      <c r="E11167"/>
      <c r="F11167"/>
      <c r="G11167"/>
      <c r="H11167"/>
      <c r="I11167"/>
      <c r="J11167"/>
      <c r="K11167" s="91"/>
      <c r="L11167" s="91"/>
      <c r="M11167" s="91"/>
      <c r="R11167"/>
      <c r="S11167"/>
      <c r="T11167"/>
      <c r="U11167"/>
      <c r="V11167"/>
      <c r="W11167"/>
      <c r="X11167"/>
      <c r="Y11167"/>
      <c r="Z11167"/>
      <c r="AA11167"/>
      <c r="AB11167"/>
      <c r="AC11167"/>
    </row>
    <row r="11168" spans="2:29" s="14" customFormat="1" x14ac:dyDescent="0.25">
      <c r="B11168"/>
      <c r="C11168"/>
      <c r="D11168"/>
      <c r="E11168"/>
      <c r="F11168"/>
      <c r="G11168"/>
      <c r="H11168"/>
      <c r="I11168"/>
      <c r="J11168"/>
      <c r="K11168" s="91"/>
      <c r="L11168" s="91"/>
      <c r="M11168" s="91"/>
      <c r="R11168"/>
      <c r="S11168"/>
      <c r="T11168"/>
      <c r="U11168"/>
      <c r="V11168"/>
      <c r="W11168"/>
      <c r="X11168"/>
      <c r="Y11168"/>
      <c r="Z11168"/>
      <c r="AA11168"/>
      <c r="AB11168"/>
      <c r="AC11168"/>
    </row>
    <row r="11169" spans="2:29" s="14" customFormat="1" x14ac:dyDescent="0.25">
      <c r="B11169"/>
      <c r="C11169"/>
      <c r="D11169"/>
      <c r="E11169"/>
      <c r="F11169"/>
      <c r="G11169"/>
      <c r="H11169"/>
      <c r="I11169"/>
      <c r="J11169"/>
      <c r="K11169" s="91"/>
      <c r="L11169" s="91"/>
      <c r="M11169" s="91"/>
      <c r="R11169"/>
      <c r="S11169"/>
      <c r="T11169"/>
      <c r="U11169"/>
      <c r="V11169"/>
      <c r="W11169"/>
      <c r="X11169"/>
      <c r="Y11169"/>
      <c r="Z11169"/>
      <c r="AA11169"/>
      <c r="AB11169"/>
      <c r="AC11169"/>
    </row>
    <row r="11170" spans="2:29" s="14" customFormat="1" x14ac:dyDescent="0.25">
      <c r="B11170"/>
      <c r="C11170"/>
      <c r="D11170"/>
      <c r="E11170"/>
      <c r="F11170"/>
      <c r="G11170"/>
      <c r="H11170"/>
      <c r="I11170"/>
      <c r="J11170"/>
      <c r="K11170" s="91"/>
      <c r="L11170" s="91"/>
      <c r="M11170" s="91"/>
      <c r="R11170"/>
      <c r="S11170"/>
      <c r="T11170"/>
      <c r="U11170"/>
      <c r="V11170"/>
      <c r="W11170"/>
      <c r="X11170"/>
      <c r="Y11170"/>
      <c r="Z11170"/>
      <c r="AA11170"/>
      <c r="AB11170"/>
      <c r="AC11170"/>
    </row>
    <row r="11171" spans="2:29" s="14" customFormat="1" x14ac:dyDescent="0.25">
      <c r="B11171"/>
      <c r="C11171"/>
      <c r="D11171"/>
      <c r="E11171"/>
      <c r="F11171"/>
      <c r="G11171"/>
      <c r="H11171"/>
      <c r="I11171"/>
      <c r="J11171"/>
      <c r="K11171" s="91"/>
      <c r="L11171" s="91"/>
      <c r="M11171" s="91"/>
      <c r="R11171"/>
      <c r="S11171"/>
      <c r="T11171"/>
      <c r="U11171"/>
      <c r="V11171"/>
      <c r="W11171"/>
      <c r="X11171"/>
      <c r="Y11171"/>
      <c r="Z11171"/>
      <c r="AA11171"/>
      <c r="AB11171"/>
      <c r="AC11171"/>
    </row>
    <row r="11172" spans="2:29" s="14" customFormat="1" x14ac:dyDescent="0.25">
      <c r="B11172"/>
      <c r="C11172"/>
      <c r="D11172"/>
      <c r="E11172"/>
      <c r="F11172"/>
      <c r="G11172"/>
      <c r="H11172"/>
      <c r="I11172"/>
      <c r="J11172"/>
      <c r="K11172" s="91"/>
      <c r="L11172" s="91"/>
      <c r="M11172" s="91"/>
      <c r="R11172"/>
      <c r="S11172"/>
      <c r="T11172"/>
      <c r="U11172"/>
      <c r="V11172"/>
      <c r="W11172"/>
      <c r="X11172"/>
      <c r="Y11172"/>
      <c r="Z11172"/>
      <c r="AA11172"/>
      <c r="AB11172"/>
      <c r="AC11172"/>
    </row>
    <row r="11173" spans="2:29" s="14" customFormat="1" x14ac:dyDescent="0.25">
      <c r="B11173"/>
      <c r="C11173"/>
      <c r="D11173"/>
      <c r="E11173"/>
      <c r="F11173"/>
      <c r="G11173"/>
      <c r="H11173"/>
      <c r="I11173"/>
      <c r="J11173"/>
      <c r="K11173" s="91"/>
      <c r="L11173" s="91"/>
      <c r="M11173" s="91"/>
      <c r="R11173"/>
      <c r="S11173"/>
      <c r="T11173"/>
      <c r="U11173"/>
      <c r="V11173"/>
      <c r="W11173"/>
      <c r="X11173"/>
      <c r="Y11173"/>
      <c r="Z11173"/>
      <c r="AA11173"/>
      <c r="AB11173"/>
      <c r="AC11173"/>
    </row>
    <row r="11174" spans="2:29" s="14" customFormat="1" x14ac:dyDescent="0.25">
      <c r="B11174"/>
      <c r="C11174"/>
      <c r="D11174"/>
      <c r="E11174"/>
      <c r="F11174"/>
      <c r="G11174"/>
      <c r="H11174"/>
      <c r="I11174"/>
      <c r="J11174"/>
      <c r="K11174" s="91"/>
      <c r="L11174" s="91"/>
      <c r="M11174" s="91"/>
      <c r="R11174"/>
      <c r="S11174"/>
      <c r="T11174"/>
      <c r="U11174"/>
      <c r="V11174"/>
      <c r="W11174"/>
      <c r="X11174"/>
      <c r="Y11174"/>
      <c r="Z11174"/>
      <c r="AA11174"/>
      <c r="AB11174"/>
      <c r="AC11174"/>
    </row>
    <row r="11175" spans="2:29" s="14" customFormat="1" x14ac:dyDescent="0.25">
      <c r="B11175"/>
      <c r="C11175"/>
      <c r="D11175"/>
      <c r="E11175"/>
      <c r="F11175"/>
      <c r="G11175"/>
      <c r="H11175"/>
      <c r="I11175"/>
      <c r="J11175"/>
      <c r="K11175" s="91"/>
      <c r="L11175" s="91"/>
      <c r="M11175" s="91"/>
      <c r="R11175"/>
      <c r="S11175"/>
      <c r="T11175"/>
      <c r="U11175"/>
      <c r="V11175"/>
      <c r="W11175"/>
      <c r="X11175"/>
      <c r="Y11175"/>
      <c r="Z11175"/>
      <c r="AA11175"/>
      <c r="AB11175"/>
      <c r="AC11175"/>
    </row>
    <row r="11176" spans="2:29" s="14" customFormat="1" x14ac:dyDescent="0.25">
      <c r="B11176"/>
      <c r="C11176"/>
      <c r="D11176"/>
      <c r="E11176"/>
      <c r="F11176"/>
      <c r="G11176"/>
      <c r="H11176"/>
      <c r="I11176"/>
      <c r="J11176"/>
      <c r="K11176" s="91"/>
      <c r="L11176" s="91"/>
      <c r="M11176" s="91"/>
      <c r="R11176"/>
      <c r="S11176"/>
      <c r="T11176"/>
      <c r="U11176"/>
      <c r="V11176"/>
      <c r="W11176"/>
      <c r="X11176"/>
      <c r="Y11176"/>
      <c r="Z11176"/>
      <c r="AA11176"/>
      <c r="AB11176"/>
      <c r="AC11176"/>
    </row>
    <row r="11177" spans="2:29" s="14" customFormat="1" x14ac:dyDescent="0.25">
      <c r="B11177"/>
      <c r="C11177"/>
      <c r="D11177"/>
      <c r="E11177"/>
      <c r="F11177"/>
      <c r="G11177"/>
      <c r="H11177"/>
      <c r="I11177"/>
      <c r="J11177"/>
      <c r="K11177" s="91"/>
      <c r="L11177" s="91"/>
      <c r="M11177" s="91"/>
      <c r="R11177"/>
      <c r="S11177"/>
      <c r="T11177"/>
      <c r="U11177"/>
      <c r="V11177"/>
      <c r="W11177"/>
      <c r="X11177"/>
      <c r="Y11177"/>
      <c r="Z11177"/>
      <c r="AA11177"/>
      <c r="AB11177"/>
      <c r="AC11177"/>
    </row>
    <row r="11178" spans="2:29" s="14" customFormat="1" x14ac:dyDescent="0.25">
      <c r="B11178"/>
      <c r="C11178"/>
      <c r="D11178"/>
      <c r="E11178"/>
      <c r="F11178"/>
      <c r="G11178"/>
      <c r="H11178"/>
      <c r="I11178"/>
      <c r="J11178"/>
      <c r="K11178" s="91"/>
      <c r="L11178" s="91"/>
      <c r="M11178" s="91"/>
      <c r="R11178"/>
      <c r="S11178"/>
      <c r="T11178"/>
      <c r="U11178"/>
      <c r="V11178"/>
      <c r="W11178"/>
      <c r="X11178"/>
      <c r="Y11178"/>
      <c r="Z11178"/>
      <c r="AA11178"/>
      <c r="AB11178"/>
      <c r="AC11178"/>
    </row>
    <row r="11179" spans="2:29" s="14" customFormat="1" x14ac:dyDescent="0.25">
      <c r="B11179"/>
      <c r="C11179"/>
      <c r="D11179"/>
      <c r="E11179"/>
      <c r="F11179"/>
      <c r="G11179"/>
      <c r="H11179"/>
      <c r="I11179"/>
      <c r="J11179"/>
      <c r="K11179" s="91"/>
      <c r="L11179" s="91"/>
      <c r="M11179" s="91"/>
      <c r="R11179"/>
      <c r="S11179"/>
      <c r="T11179"/>
      <c r="U11179"/>
      <c r="V11179"/>
      <c r="W11179"/>
      <c r="X11179"/>
      <c r="Y11179"/>
      <c r="Z11179"/>
      <c r="AA11179"/>
      <c r="AB11179"/>
      <c r="AC11179"/>
    </row>
    <row r="11180" spans="2:29" s="14" customFormat="1" x14ac:dyDescent="0.25">
      <c r="B11180"/>
      <c r="C11180"/>
      <c r="D11180"/>
      <c r="E11180"/>
      <c r="F11180"/>
      <c r="G11180"/>
      <c r="H11180"/>
      <c r="I11180"/>
      <c r="J11180"/>
      <c r="K11180" s="91"/>
      <c r="L11180" s="91"/>
      <c r="M11180" s="91"/>
      <c r="R11180"/>
      <c r="S11180"/>
      <c r="T11180"/>
      <c r="U11180"/>
      <c r="V11180"/>
      <c r="W11180"/>
      <c r="X11180"/>
      <c r="Y11180"/>
      <c r="Z11180"/>
      <c r="AA11180"/>
      <c r="AB11180"/>
      <c r="AC11180"/>
    </row>
    <row r="11181" spans="2:29" s="14" customFormat="1" x14ac:dyDescent="0.25">
      <c r="B11181"/>
      <c r="C11181"/>
      <c r="D11181"/>
      <c r="E11181"/>
      <c r="F11181"/>
      <c r="G11181"/>
      <c r="H11181"/>
      <c r="I11181"/>
      <c r="J11181"/>
      <c r="K11181" s="91"/>
      <c r="L11181" s="91"/>
      <c r="M11181" s="91"/>
      <c r="R11181"/>
      <c r="S11181"/>
      <c r="T11181"/>
      <c r="U11181"/>
      <c r="V11181"/>
      <c r="W11181"/>
      <c r="X11181"/>
      <c r="Y11181"/>
      <c r="Z11181"/>
      <c r="AA11181"/>
      <c r="AB11181"/>
      <c r="AC11181"/>
    </row>
    <row r="11182" spans="2:29" s="14" customFormat="1" x14ac:dyDescent="0.25">
      <c r="B11182"/>
      <c r="C11182"/>
      <c r="D11182"/>
      <c r="E11182"/>
      <c r="F11182"/>
      <c r="G11182"/>
      <c r="H11182"/>
      <c r="I11182"/>
      <c r="J11182"/>
      <c r="K11182" s="91"/>
      <c r="L11182" s="91"/>
      <c r="M11182" s="91"/>
      <c r="R11182"/>
      <c r="S11182"/>
      <c r="T11182"/>
      <c r="U11182"/>
      <c r="V11182"/>
      <c r="W11182"/>
      <c r="X11182"/>
      <c r="Y11182"/>
      <c r="Z11182"/>
      <c r="AA11182"/>
      <c r="AB11182"/>
      <c r="AC11182"/>
    </row>
    <row r="11183" spans="2:29" s="14" customFormat="1" x14ac:dyDescent="0.25">
      <c r="B11183"/>
      <c r="C11183"/>
      <c r="D11183"/>
      <c r="E11183"/>
      <c r="F11183"/>
      <c r="G11183"/>
      <c r="H11183"/>
      <c r="I11183"/>
      <c r="J11183"/>
      <c r="K11183" s="91"/>
      <c r="L11183" s="91"/>
      <c r="M11183" s="91"/>
      <c r="R11183"/>
      <c r="S11183"/>
      <c r="T11183"/>
      <c r="U11183"/>
      <c r="V11183"/>
      <c r="W11183"/>
      <c r="X11183"/>
      <c r="Y11183"/>
      <c r="Z11183"/>
      <c r="AA11183"/>
      <c r="AB11183"/>
      <c r="AC11183"/>
    </row>
    <row r="11184" spans="2:29" s="14" customFormat="1" x14ac:dyDescent="0.25">
      <c r="B11184"/>
      <c r="C11184"/>
      <c r="D11184"/>
      <c r="E11184"/>
      <c r="F11184"/>
      <c r="G11184"/>
      <c r="H11184"/>
      <c r="I11184"/>
      <c r="J11184"/>
      <c r="K11184" s="91"/>
      <c r="L11184" s="91"/>
      <c r="M11184" s="91"/>
      <c r="R11184"/>
      <c r="S11184"/>
      <c r="T11184"/>
      <c r="U11184"/>
      <c r="V11184"/>
      <c r="W11184"/>
      <c r="X11184"/>
      <c r="Y11184"/>
      <c r="Z11184"/>
      <c r="AA11184"/>
      <c r="AB11184"/>
      <c r="AC11184"/>
    </row>
    <row r="11185" spans="2:29" s="14" customFormat="1" x14ac:dyDescent="0.25">
      <c r="B11185"/>
      <c r="C11185"/>
      <c r="D11185"/>
      <c r="E11185"/>
      <c r="F11185"/>
      <c r="G11185"/>
      <c r="H11185"/>
      <c r="I11185"/>
      <c r="J11185"/>
      <c r="K11185" s="91"/>
      <c r="L11185" s="91"/>
      <c r="M11185" s="91"/>
      <c r="R11185"/>
      <c r="S11185"/>
      <c r="T11185"/>
      <c r="U11185"/>
      <c r="V11185"/>
      <c r="W11185"/>
      <c r="X11185"/>
      <c r="Y11185"/>
      <c r="Z11185"/>
      <c r="AA11185"/>
      <c r="AB11185"/>
      <c r="AC11185"/>
    </row>
    <row r="11186" spans="2:29" s="14" customFormat="1" x14ac:dyDescent="0.25">
      <c r="B11186"/>
      <c r="C11186"/>
      <c r="D11186"/>
      <c r="E11186"/>
      <c r="F11186"/>
      <c r="G11186"/>
      <c r="H11186"/>
      <c r="I11186"/>
      <c r="J11186"/>
      <c r="K11186" s="91"/>
      <c r="L11186" s="91"/>
      <c r="M11186" s="91"/>
      <c r="R11186"/>
      <c r="S11186"/>
      <c r="T11186"/>
      <c r="U11186"/>
      <c r="V11186"/>
      <c r="W11186"/>
      <c r="X11186"/>
      <c r="Y11186"/>
      <c r="Z11186"/>
      <c r="AA11186"/>
      <c r="AB11186"/>
      <c r="AC11186"/>
    </row>
    <row r="11187" spans="2:29" s="14" customFormat="1" x14ac:dyDescent="0.25">
      <c r="B11187"/>
      <c r="C11187"/>
      <c r="D11187"/>
      <c r="E11187"/>
      <c r="F11187"/>
      <c r="G11187"/>
      <c r="H11187"/>
      <c r="I11187"/>
      <c r="J11187"/>
      <c r="K11187" s="91"/>
      <c r="L11187" s="91"/>
      <c r="M11187" s="91"/>
      <c r="R11187"/>
      <c r="S11187"/>
      <c r="T11187"/>
      <c r="U11187"/>
      <c r="V11187"/>
      <c r="W11187"/>
      <c r="X11187"/>
      <c r="Y11187"/>
      <c r="Z11187"/>
      <c r="AA11187"/>
      <c r="AB11187"/>
      <c r="AC11187"/>
    </row>
    <row r="11188" spans="2:29" s="14" customFormat="1" x14ac:dyDescent="0.25">
      <c r="B11188"/>
      <c r="C11188"/>
      <c r="D11188"/>
      <c r="E11188"/>
      <c r="F11188"/>
      <c r="G11188"/>
      <c r="H11188"/>
      <c r="I11188"/>
      <c r="J11188"/>
      <c r="K11188" s="91"/>
      <c r="L11188" s="91"/>
      <c r="M11188" s="91"/>
      <c r="R11188"/>
      <c r="S11188"/>
      <c r="T11188"/>
      <c r="U11188"/>
      <c r="V11188"/>
      <c r="W11188"/>
      <c r="X11188"/>
      <c r="Y11188"/>
      <c r="Z11188"/>
      <c r="AA11188"/>
      <c r="AB11188"/>
      <c r="AC11188"/>
    </row>
    <row r="11189" spans="2:29" s="14" customFormat="1" x14ac:dyDescent="0.25">
      <c r="B11189"/>
      <c r="C11189"/>
      <c r="D11189"/>
      <c r="E11189"/>
      <c r="F11189"/>
      <c r="G11189"/>
      <c r="H11189"/>
      <c r="I11189"/>
      <c r="J11189"/>
      <c r="K11189" s="91"/>
      <c r="L11189" s="91"/>
      <c r="M11189" s="91"/>
      <c r="R11189"/>
      <c r="S11189"/>
      <c r="T11189"/>
      <c r="U11189"/>
      <c r="V11189"/>
      <c r="W11189"/>
      <c r="X11189"/>
      <c r="Y11189"/>
      <c r="Z11189"/>
      <c r="AA11189"/>
      <c r="AB11189"/>
      <c r="AC11189"/>
    </row>
    <row r="11190" spans="2:29" s="14" customFormat="1" x14ac:dyDescent="0.25">
      <c r="B11190"/>
      <c r="C11190"/>
      <c r="D11190"/>
      <c r="E11190"/>
      <c r="F11190"/>
      <c r="G11190"/>
      <c r="H11190"/>
      <c r="I11190"/>
      <c r="J11190"/>
      <c r="K11190" s="91"/>
      <c r="L11190" s="91"/>
      <c r="M11190" s="91"/>
      <c r="R11190"/>
      <c r="S11190"/>
      <c r="T11190"/>
      <c r="U11190"/>
      <c r="V11190"/>
      <c r="W11190"/>
      <c r="X11190"/>
      <c r="Y11190"/>
      <c r="Z11190"/>
      <c r="AA11190"/>
      <c r="AB11190"/>
      <c r="AC11190"/>
    </row>
    <row r="11191" spans="2:29" s="14" customFormat="1" x14ac:dyDescent="0.25">
      <c r="B11191"/>
      <c r="C11191"/>
      <c r="D11191"/>
      <c r="E11191"/>
      <c r="F11191"/>
      <c r="G11191"/>
      <c r="H11191"/>
      <c r="I11191"/>
      <c r="J11191"/>
      <c r="K11191" s="91"/>
      <c r="L11191" s="91"/>
      <c r="M11191" s="91"/>
      <c r="R11191"/>
      <c r="S11191"/>
      <c r="T11191"/>
      <c r="U11191"/>
      <c r="V11191"/>
      <c r="W11191"/>
      <c r="X11191"/>
      <c r="Y11191"/>
      <c r="Z11191"/>
      <c r="AA11191"/>
      <c r="AB11191"/>
      <c r="AC11191"/>
    </row>
    <row r="11192" spans="2:29" s="14" customFormat="1" x14ac:dyDescent="0.25">
      <c r="B11192"/>
      <c r="C11192"/>
      <c r="D11192"/>
      <c r="E11192"/>
      <c r="F11192"/>
      <c r="G11192"/>
      <c r="H11192"/>
      <c r="I11192"/>
      <c r="J11192"/>
      <c r="K11192" s="91"/>
      <c r="L11192" s="91"/>
      <c r="M11192" s="91"/>
      <c r="R11192"/>
      <c r="S11192"/>
      <c r="T11192"/>
      <c r="U11192"/>
      <c r="V11192"/>
      <c r="W11192"/>
      <c r="X11192"/>
      <c r="Y11192"/>
      <c r="Z11192"/>
      <c r="AA11192"/>
      <c r="AB11192"/>
      <c r="AC11192"/>
    </row>
    <row r="11193" spans="2:29" s="14" customFormat="1" x14ac:dyDescent="0.25">
      <c r="B11193"/>
      <c r="C11193"/>
      <c r="D11193"/>
      <c r="E11193"/>
      <c r="F11193"/>
      <c r="G11193"/>
      <c r="H11193"/>
      <c r="I11193"/>
      <c r="J11193"/>
      <c r="K11193" s="91"/>
      <c r="L11193" s="91"/>
      <c r="M11193" s="91"/>
      <c r="R11193"/>
      <c r="S11193"/>
      <c r="T11193"/>
      <c r="U11193"/>
      <c r="V11193"/>
      <c r="W11193"/>
      <c r="X11193"/>
      <c r="Y11193"/>
      <c r="Z11193"/>
      <c r="AA11193"/>
      <c r="AB11193"/>
      <c r="AC11193"/>
    </row>
    <row r="11194" spans="2:29" s="14" customFormat="1" x14ac:dyDescent="0.25">
      <c r="B11194"/>
      <c r="C11194"/>
      <c r="D11194"/>
      <c r="E11194"/>
      <c r="F11194"/>
      <c r="G11194"/>
      <c r="H11194"/>
      <c r="I11194"/>
      <c r="J11194"/>
      <c r="K11194" s="91"/>
      <c r="L11194" s="91"/>
      <c r="M11194" s="91"/>
      <c r="R11194"/>
      <c r="S11194"/>
      <c r="T11194"/>
      <c r="U11194"/>
      <c r="V11194"/>
      <c r="W11194"/>
      <c r="X11194"/>
      <c r="Y11194"/>
      <c r="Z11194"/>
      <c r="AA11194"/>
      <c r="AB11194"/>
      <c r="AC11194"/>
    </row>
    <row r="11195" spans="2:29" s="14" customFormat="1" x14ac:dyDescent="0.25">
      <c r="B11195"/>
      <c r="C11195"/>
      <c r="D11195"/>
      <c r="E11195"/>
      <c r="F11195"/>
      <c r="G11195"/>
      <c r="H11195"/>
      <c r="I11195"/>
      <c r="J11195"/>
      <c r="K11195" s="91"/>
      <c r="L11195" s="91"/>
      <c r="M11195" s="91"/>
      <c r="R11195"/>
      <c r="S11195"/>
      <c r="T11195"/>
      <c r="U11195"/>
      <c r="V11195"/>
      <c r="W11195"/>
      <c r="X11195"/>
      <c r="Y11195"/>
      <c r="Z11195"/>
      <c r="AA11195"/>
      <c r="AB11195"/>
      <c r="AC11195"/>
    </row>
    <row r="11196" spans="2:29" s="14" customFormat="1" x14ac:dyDescent="0.25">
      <c r="B11196"/>
      <c r="C11196"/>
      <c r="D11196"/>
      <c r="E11196"/>
      <c r="F11196"/>
      <c r="G11196"/>
      <c r="H11196"/>
      <c r="I11196"/>
      <c r="J11196"/>
      <c r="K11196" s="91"/>
      <c r="L11196" s="91"/>
      <c r="M11196" s="91"/>
      <c r="R11196"/>
      <c r="S11196"/>
      <c r="T11196"/>
      <c r="U11196"/>
      <c r="V11196"/>
      <c r="W11196"/>
      <c r="X11196"/>
      <c r="Y11196"/>
      <c r="Z11196"/>
      <c r="AA11196"/>
      <c r="AB11196"/>
      <c r="AC11196"/>
    </row>
    <row r="11197" spans="2:29" s="14" customFormat="1" x14ac:dyDescent="0.25">
      <c r="B11197"/>
      <c r="C11197"/>
      <c r="D11197"/>
      <c r="E11197"/>
      <c r="F11197"/>
      <c r="G11197"/>
      <c r="H11197"/>
      <c r="I11197"/>
      <c r="J11197"/>
      <c r="K11197" s="91"/>
      <c r="L11197" s="91"/>
      <c r="M11197" s="91"/>
      <c r="R11197"/>
      <c r="S11197"/>
      <c r="T11197"/>
      <c r="U11197"/>
      <c r="V11197"/>
      <c r="W11197"/>
      <c r="X11197"/>
      <c r="Y11197"/>
      <c r="Z11197"/>
      <c r="AA11197"/>
      <c r="AB11197"/>
      <c r="AC11197"/>
    </row>
    <row r="11198" spans="2:29" s="14" customFormat="1" x14ac:dyDescent="0.25">
      <c r="B11198"/>
      <c r="C11198"/>
      <c r="D11198"/>
      <c r="E11198"/>
      <c r="F11198"/>
      <c r="G11198"/>
      <c r="H11198"/>
      <c r="I11198"/>
      <c r="J11198"/>
      <c r="K11198" s="91"/>
      <c r="L11198" s="91"/>
      <c r="M11198" s="91"/>
      <c r="R11198"/>
      <c r="S11198"/>
      <c r="T11198"/>
      <c r="U11198"/>
      <c r="V11198"/>
      <c r="W11198"/>
      <c r="X11198"/>
      <c r="Y11198"/>
      <c r="Z11198"/>
      <c r="AA11198"/>
      <c r="AB11198"/>
      <c r="AC11198"/>
    </row>
    <row r="11199" spans="2:29" s="14" customFormat="1" x14ac:dyDescent="0.25">
      <c r="B11199"/>
      <c r="C11199"/>
      <c r="D11199"/>
      <c r="E11199"/>
      <c r="F11199"/>
      <c r="G11199"/>
      <c r="H11199"/>
      <c r="I11199"/>
      <c r="J11199"/>
      <c r="K11199" s="91"/>
      <c r="L11199" s="91"/>
      <c r="M11199" s="91"/>
      <c r="R11199"/>
      <c r="S11199"/>
      <c r="T11199"/>
      <c r="U11199"/>
      <c r="V11199"/>
      <c r="W11199"/>
      <c r="X11199"/>
      <c r="Y11199"/>
      <c r="Z11199"/>
      <c r="AA11199"/>
      <c r="AB11199"/>
      <c r="AC11199"/>
    </row>
    <row r="11200" spans="2:29" s="14" customFormat="1" x14ac:dyDescent="0.25">
      <c r="B11200"/>
      <c r="C11200"/>
      <c r="D11200"/>
      <c r="E11200"/>
      <c r="F11200"/>
      <c r="G11200"/>
      <c r="H11200"/>
      <c r="I11200"/>
      <c r="J11200"/>
      <c r="K11200" s="91"/>
      <c r="L11200" s="91"/>
      <c r="M11200" s="91"/>
      <c r="R11200"/>
      <c r="S11200"/>
      <c r="T11200"/>
      <c r="U11200"/>
      <c r="V11200"/>
      <c r="W11200"/>
      <c r="X11200"/>
      <c r="Y11200"/>
      <c r="Z11200"/>
      <c r="AA11200"/>
      <c r="AB11200"/>
      <c r="AC11200"/>
    </row>
    <row r="11201" spans="2:29" s="14" customFormat="1" x14ac:dyDescent="0.25">
      <c r="B11201"/>
      <c r="C11201"/>
      <c r="D11201"/>
      <c r="E11201"/>
      <c r="F11201"/>
      <c r="G11201"/>
      <c r="H11201"/>
      <c r="I11201"/>
      <c r="J11201"/>
      <c r="K11201" s="91"/>
      <c r="L11201" s="91"/>
      <c r="M11201" s="91"/>
      <c r="R11201"/>
      <c r="S11201"/>
      <c r="T11201"/>
      <c r="U11201"/>
      <c r="V11201"/>
      <c r="W11201"/>
      <c r="X11201"/>
      <c r="Y11201"/>
      <c r="Z11201"/>
      <c r="AA11201"/>
      <c r="AB11201"/>
      <c r="AC11201"/>
    </row>
    <row r="11202" spans="2:29" s="14" customFormat="1" x14ac:dyDescent="0.25">
      <c r="B11202"/>
      <c r="C11202"/>
      <c r="D11202"/>
      <c r="E11202"/>
      <c r="F11202"/>
      <c r="G11202"/>
      <c r="H11202"/>
      <c r="I11202"/>
      <c r="J11202"/>
      <c r="K11202" s="91"/>
      <c r="L11202" s="91"/>
      <c r="M11202" s="91"/>
      <c r="R11202"/>
      <c r="S11202"/>
      <c r="T11202"/>
      <c r="U11202"/>
      <c r="V11202"/>
      <c r="W11202"/>
      <c r="X11202"/>
      <c r="Y11202"/>
      <c r="Z11202"/>
      <c r="AA11202"/>
      <c r="AB11202"/>
      <c r="AC11202"/>
    </row>
    <row r="11203" spans="2:29" s="14" customFormat="1" x14ac:dyDescent="0.25">
      <c r="B11203"/>
      <c r="C11203"/>
      <c r="D11203"/>
      <c r="E11203"/>
      <c r="F11203"/>
      <c r="G11203"/>
      <c r="H11203"/>
      <c r="I11203"/>
      <c r="J11203"/>
      <c r="K11203" s="91"/>
      <c r="L11203" s="91"/>
      <c r="M11203" s="91"/>
      <c r="R11203"/>
      <c r="S11203"/>
      <c r="T11203"/>
      <c r="U11203"/>
      <c r="V11203"/>
      <c r="W11203"/>
      <c r="X11203"/>
      <c r="Y11203"/>
      <c r="Z11203"/>
      <c r="AA11203"/>
      <c r="AB11203"/>
      <c r="AC11203"/>
    </row>
    <row r="11204" spans="2:29" s="14" customFormat="1" x14ac:dyDescent="0.25">
      <c r="B11204"/>
      <c r="C11204"/>
      <c r="D11204"/>
      <c r="E11204"/>
      <c r="F11204"/>
      <c r="G11204"/>
      <c r="H11204"/>
      <c r="I11204"/>
      <c r="J11204"/>
      <c r="K11204" s="91"/>
      <c r="L11204" s="91"/>
      <c r="M11204" s="91"/>
      <c r="R11204"/>
      <c r="S11204"/>
      <c r="T11204"/>
      <c r="U11204"/>
      <c r="V11204"/>
      <c r="W11204"/>
      <c r="X11204"/>
      <c r="Y11204"/>
      <c r="Z11204"/>
      <c r="AA11204"/>
      <c r="AB11204"/>
      <c r="AC11204"/>
    </row>
    <row r="11205" spans="2:29" s="14" customFormat="1" x14ac:dyDescent="0.25">
      <c r="B11205"/>
      <c r="C11205"/>
      <c r="D11205"/>
      <c r="E11205"/>
      <c r="F11205"/>
      <c r="G11205"/>
      <c r="H11205"/>
      <c r="I11205"/>
      <c r="J11205"/>
      <c r="K11205" s="91"/>
      <c r="L11205" s="91"/>
      <c r="M11205" s="91"/>
      <c r="R11205"/>
      <c r="S11205"/>
      <c r="T11205"/>
      <c r="U11205"/>
      <c r="V11205"/>
      <c r="W11205"/>
      <c r="X11205"/>
      <c r="Y11205"/>
      <c r="Z11205"/>
      <c r="AA11205"/>
      <c r="AB11205"/>
      <c r="AC11205"/>
    </row>
    <row r="11206" spans="2:29" s="14" customFormat="1" x14ac:dyDescent="0.25">
      <c r="B11206"/>
      <c r="C11206"/>
      <c r="D11206"/>
      <c r="E11206"/>
      <c r="F11206"/>
      <c r="G11206"/>
      <c r="H11206"/>
      <c r="I11206"/>
      <c r="J11206"/>
      <c r="K11206" s="91"/>
      <c r="L11206" s="91"/>
      <c r="M11206" s="91"/>
      <c r="R11206"/>
      <c r="S11206"/>
      <c r="T11206"/>
      <c r="U11206"/>
      <c r="V11206"/>
      <c r="W11206"/>
      <c r="X11206"/>
      <c r="Y11206"/>
      <c r="Z11206"/>
      <c r="AA11206"/>
      <c r="AB11206"/>
      <c r="AC11206"/>
    </row>
    <row r="11207" spans="2:29" s="14" customFormat="1" x14ac:dyDescent="0.25">
      <c r="B11207"/>
      <c r="C11207"/>
      <c r="D11207"/>
      <c r="E11207"/>
      <c r="F11207"/>
      <c r="G11207"/>
      <c r="H11207"/>
      <c r="I11207"/>
      <c r="J11207"/>
      <c r="K11207" s="91"/>
      <c r="L11207" s="91"/>
      <c r="M11207" s="91"/>
      <c r="R11207"/>
      <c r="S11207"/>
      <c r="T11207"/>
      <c r="U11207"/>
      <c r="V11207"/>
      <c r="W11207"/>
      <c r="X11207"/>
      <c r="Y11207"/>
      <c r="Z11207"/>
      <c r="AA11207"/>
      <c r="AB11207"/>
      <c r="AC11207"/>
    </row>
    <row r="11208" spans="2:29" s="14" customFormat="1" x14ac:dyDescent="0.25">
      <c r="B11208"/>
      <c r="C11208"/>
      <c r="D11208"/>
      <c r="E11208"/>
      <c r="F11208"/>
      <c r="G11208"/>
      <c r="H11208"/>
      <c r="I11208"/>
      <c r="J11208"/>
      <c r="K11208" s="91"/>
      <c r="L11208" s="91"/>
      <c r="M11208" s="91"/>
      <c r="R11208"/>
      <c r="S11208"/>
      <c r="T11208"/>
      <c r="U11208"/>
      <c r="V11208"/>
      <c r="W11208"/>
      <c r="X11208"/>
      <c r="Y11208"/>
      <c r="Z11208"/>
      <c r="AA11208"/>
      <c r="AB11208"/>
      <c r="AC11208"/>
    </row>
    <row r="11209" spans="2:29" s="14" customFormat="1" x14ac:dyDescent="0.25">
      <c r="B11209"/>
      <c r="C11209"/>
      <c r="D11209"/>
      <c r="E11209"/>
      <c r="F11209"/>
      <c r="G11209"/>
      <c r="H11209"/>
      <c r="I11209"/>
      <c r="J11209"/>
      <c r="K11209" s="91"/>
      <c r="L11209" s="91"/>
      <c r="M11209" s="91"/>
      <c r="R11209"/>
      <c r="S11209"/>
      <c r="T11209"/>
      <c r="U11209"/>
      <c r="V11209"/>
      <c r="W11209"/>
      <c r="X11209"/>
      <c r="Y11209"/>
      <c r="Z11209"/>
      <c r="AA11209"/>
      <c r="AB11209"/>
      <c r="AC11209"/>
    </row>
    <row r="11210" spans="2:29" s="14" customFormat="1" x14ac:dyDescent="0.25">
      <c r="B11210"/>
      <c r="C11210"/>
      <c r="D11210"/>
      <c r="E11210"/>
      <c r="F11210"/>
      <c r="G11210"/>
      <c r="H11210"/>
      <c r="I11210"/>
      <c r="J11210"/>
      <c r="K11210" s="91"/>
      <c r="L11210" s="91"/>
      <c r="M11210" s="91"/>
      <c r="R11210"/>
      <c r="S11210"/>
      <c r="T11210"/>
      <c r="U11210"/>
      <c r="V11210"/>
      <c r="W11210"/>
      <c r="X11210"/>
      <c r="Y11210"/>
      <c r="Z11210"/>
      <c r="AA11210"/>
      <c r="AB11210"/>
      <c r="AC11210"/>
    </row>
    <row r="11211" spans="2:29" s="14" customFormat="1" x14ac:dyDescent="0.25">
      <c r="B11211"/>
      <c r="C11211"/>
      <c r="D11211"/>
      <c r="E11211"/>
      <c r="F11211"/>
      <c r="G11211"/>
      <c r="H11211"/>
      <c r="I11211"/>
      <c r="J11211"/>
      <c r="K11211" s="91"/>
      <c r="L11211" s="91"/>
      <c r="M11211" s="91"/>
      <c r="R11211"/>
      <c r="S11211"/>
      <c r="T11211"/>
      <c r="U11211"/>
      <c r="V11211"/>
      <c r="W11211"/>
      <c r="X11211"/>
      <c r="Y11211"/>
      <c r="Z11211"/>
      <c r="AA11211"/>
      <c r="AB11211"/>
      <c r="AC11211"/>
    </row>
    <row r="11212" spans="2:29" s="14" customFormat="1" x14ac:dyDescent="0.25">
      <c r="B11212"/>
      <c r="C11212"/>
      <c r="D11212"/>
      <c r="E11212"/>
      <c r="F11212"/>
      <c r="G11212"/>
      <c r="H11212"/>
      <c r="I11212"/>
      <c r="J11212"/>
      <c r="K11212" s="91"/>
      <c r="L11212" s="91"/>
      <c r="M11212" s="91"/>
      <c r="R11212"/>
      <c r="S11212"/>
      <c r="T11212"/>
      <c r="U11212"/>
      <c r="V11212"/>
      <c r="W11212"/>
      <c r="X11212"/>
      <c r="Y11212"/>
      <c r="Z11212"/>
      <c r="AA11212"/>
      <c r="AB11212"/>
      <c r="AC11212"/>
    </row>
    <row r="11213" spans="2:29" s="14" customFormat="1" x14ac:dyDescent="0.25">
      <c r="B11213"/>
      <c r="C11213"/>
      <c r="D11213"/>
      <c r="E11213"/>
      <c r="F11213"/>
      <c r="G11213"/>
      <c r="H11213"/>
      <c r="I11213"/>
      <c r="J11213"/>
      <c r="K11213" s="91"/>
      <c r="L11213" s="91"/>
      <c r="M11213" s="91"/>
      <c r="R11213"/>
      <c r="S11213"/>
      <c r="T11213"/>
      <c r="U11213"/>
      <c r="V11213"/>
      <c r="W11213"/>
      <c r="X11213"/>
      <c r="Y11213"/>
      <c r="Z11213"/>
      <c r="AA11213"/>
      <c r="AB11213"/>
      <c r="AC11213"/>
    </row>
    <row r="11214" spans="2:29" s="14" customFormat="1" x14ac:dyDescent="0.25">
      <c r="B11214"/>
      <c r="C11214"/>
      <c r="D11214"/>
      <c r="E11214"/>
      <c r="F11214"/>
      <c r="G11214"/>
      <c r="H11214"/>
      <c r="I11214"/>
      <c r="J11214"/>
      <c r="K11214" s="91"/>
      <c r="L11214" s="91"/>
      <c r="M11214" s="91"/>
      <c r="R11214"/>
      <c r="S11214"/>
      <c r="T11214"/>
      <c r="U11214"/>
      <c r="V11214"/>
      <c r="W11214"/>
      <c r="X11214"/>
      <c r="Y11214"/>
      <c r="Z11214"/>
      <c r="AA11214"/>
      <c r="AB11214"/>
      <c r="AC11214"/>
    </row>
    <row r="11215" spans="2:29" s="14" customFormat="1" x14ac:dyDescent="0.25">
      <c r="B11215"/>
      <c r="C11215"/>
      <c r="D11215"/>
      <c r="E11215"/>
      <c r="F11215"/>
      <c r="G11215"/>
      <c r="H11215"/>
      <c r="I11215"/>
      <c r="J11215"/>
      <c r="K11215" s="91"/>
      <c r="L11215" s="91"/>
      <c r="M11215" s="91"/>
      <c r="R11215"/>
      <c r="S11215"/>
      <c r="T11215"/>
      <c r="U11215"/>
      <c r="V11215"/>
      <c r="W11215"/>
      <c r="X11215"/>
      <c r="Y11215"/>
      <c r="Z11215"/>
      <c r="AA11215"/>
      <c r="AB11215"/>
      <c r="AC11215"/>
    </row>
    <row r="11216" spans="2:29" s="14" customFormat="1" x14ac:dyDescent="0.25">
      <c r="B11216"/>
      <c r="C11216"/>
      <c r="D11216"/>
      <c r="E11216"/>
      <c r="F11216"/>
      <c r="G11216"/>
      <c r="H11216"/>
      <c r="I11216"/>
      <c r="J11216"/>
      <c r="K11216" s="91"/>
      <c r="L11216" s="91"/>
      <c r="M11216" s="91"/>
      <c r="R11216"/>
      <c r="S11216"/>
      <c r="T11216"/>
      <c r="U11216"/>
      <c r="V11216"/>
      <c r="W11216"/>
      <c r="X11216"/>
      <c r="Y11216"/>
      <c r="Z11216"/>
      <c r="AA11216"/>
      <c r="AB11216"/>
      <c r="AC11216"/>
    </row>
    <row r="11217" spans="2:29" s="14" customFormat="1" x14ac:dyDescent="0.25">
      <c r="B11217"/>
      <c r="C11217"/>
      <c r="D11217"/>
      <c r="E11217"/>
      <c r="F11217"/>
      <c r="G11217"/>
      <c r="H11217"/>
      <c r="I11217"/>
      <c r="J11217"/>
      <c r="K11217" s="91"/>
      <c r="L11217" s="91"/>
      <c r="M11217" s="91"/>
      <c r="R11217"/>
      <c r="S11217"/>
      <c r="T11217"/>
      <c r="U11217"/>
      <c r="V11217"/>
      <c r="W11217"/>
      <c r="X11217"/>
      <c r="Y11217"/>
      <c r="Z11217"/>
      <c r="AA11217"/>
      <c r="AB11217"/>
      <c r="AC11217"/>
    </row>
    <row r="11218" spans="2:29" s="14" customFormat="1" x14ac:dyDescent="0.25">
      <c r="B11218"/>
      <c r="C11218"/>
      <c r="D11218"/>
      <c r="E11218"/>
      <c r="F11218"/>
      <c r="G11218"/>
      <c r="H11218"/>
      <c r="I11218"/>
      <c r="J11218"/>
      <c r="K11218" s="91"/>
      <c r="L11218" s="91"/>
      <c r="M11218" s="91"/>
      <c r="R11218"/>
      <c r="S11218"/>
      <c r="T11218"/>
      <c r="U11218"/>
      <c r="V11218"/>
      <c r="W11218"/>
      <c r="X11218"/>
      <c r="Y11218"/>
      <c r="Z11218"/>
      <c r="AA11218"/>
      <c r="AB11218"/>
      <c r="AC11218"/>
    </row>
    <row r="11219" spans="2:29" s="14" customFormat="1" x14ac:dyDescent="0.25">
      <c r="B11219"/>
      <c r="C11219"/>
      <c r="D11219"/>
      <c r="E11219"/>
      <c r="F11219"/>
      <c r="G11219"/>
      <c r="H11219"/>
      <c r="I11219"/>
      <c r="J11219"/>
      <c r="K11219" s="91"/>
      <c r="L11219" s="91"/>
      <c r="M11219" s="91"/>
      <c r="R11219"/>
      <c r="S11219"/>
      <c r="T11219"/>
      <c r="U11219"/>
      <c r="V11219"/>
      <c r="W11219"/>
      <c r="X11219"/>
      <c r="Y11219"/>
      <c r="Z11219"/>
      <c r="AA11219"/>
      <c r="AB11219"/>
      <c r="AC11219"/>
    </row>
    <row r="11220" spans="2:29" s="14" customFormat="1" x14ac:dyDescent="0.25">
      <c r="B11220"/>
      <c r="C11220"/>
      <c r="D11220"/>
      <c r="E11220"/>
      <c r="F11220"/>
      <c r="G11220"/>
      <c r="H11220"/>
      <c r="I11220"/>
      <c r="J11220"/>
      <c r="K11220" s="91"/>
      <c r="L11220" s="91"/>
      <c r="M11220" s="91"/>
      <c r="R11220"/>
      <c r="S11220"/>
      <c r="T11220"/>
      <c r="U11220"/>
      <c r="V11220"/>
      <c r="W11220"/>
      <c r="X11220"/>
      <c r="Y11220"/>
      <c r="Z11220"/>
      <c r="AA11220"/>
      <c r="AB11220"/>
      <c r="AC11220"/>
    </row>
    <row r="11221" spans="2:29" s="14" customFormat="1" x14ac:dyDescent="0.25">
      <c r="B11221"/>
      <c r="C11221"/>
      <c r="D11221"/>
      <c r="E11221"/>
      <c r="F11221"/>
      <c r="G11221"/>
      <c r="H11221"/>
      <c r="I11221"/>
      <c r="J11221"/>
      <c r="K11221" s="91"/>
      <c r="L11221" s="91"/>
      <c r="M11221" s="91"/>
      <c r="R11221"/>
      <c r="S11221"/>
      <c r="T11221"/>
      <c r="U11221"/>
      <c r="V11221"/>
      <c r="W11221"/>
      <c r="X11221"/>
      <c r="Y11221"/>
      <c r="Z11221"/>
      <c r="AA11221"/>
      <c r="AB11221"/>
      <c r="AC11221"/>
    </row>
    <row r="11222" spans="2:29" s="14" customFormat="1" x14ac:dyDescent="0.25">
      <c r="B11222"/>
      <c r="C11222"/>
      <c r="D11222"/>
      <c r="E11222"/>
      <c r="F11222"/>
      <c r="G11222"/>
      <c r="H11222"/>
      <c r="I11222"/>
      <c r="J11222"/>
      <c r="K11222" s="91"/>
      <c r="L11222" s="91"/>
      <c r="M11222" s="91"/>
      <c r="R11222"/>
      <c r="S11222"/>
      <c r="T11222"/>
      <c r="U11222"/>
      <c r="V11222"/>
      <c r="W11222"/>
      <c r="X11222"/>
      <c r="Y11222"/>
      <c r="Z11222"/>
      <c r="AA11222"/>
      <c r="AB11222"/>
      <c r="AC11222"/>
    </row>
    <row r="11223" spans="2:29" s="14" customFormat="1" x14ac:dyDescent="0.25">
      <c r="B11223"/>
      <c r="C11223"/>
      <c r="D11223"/>
      <c r="E11223"/>
      <c r="F11223"/>
      <c r="G11223"/>
      <c r="H11223"/>
      <c r="I11223"/>
      <c r="J11223"/>
      <c r="K11223" s="91"/>
      <c r="L11223" s="91"/>
      <c r="M11223" s="91"/>
      <c r="R11223"/>
      <c r="S11223"/>
      <c r="T11223"/>
      <c r="U11223"/>
      <c r="V11223"/>
      <c r="W11223"/>
      <c r="X11223"/>
      <c r="Y11223"/>
      <c r="Z11223"/>
      <c r="AA11223"/>
      <c r="AB11223"/>
      <c r="AC11223"/>
    </row>
    <row r="11224" spans="2:29" s="14" customFormat="1" x14ac:dyDescent="0.25">
      <c r="B11224"/>
      <c r="C11224"/>
      <c r="D11224"/>
      <c r="E11224"/>
      <c r="F11224"/>
      <c r="G11224"/>
      <c r="H11224"/>
      <c r="I11224"/>
      <c r="J11224"/>
      <c r="K11224" s="91"/>
      <c r="L11224" s="91"/>
      <c r="M11224" s="91"/>
      <c r="R11224"/>
      <c r="S11224"/>
      <c r="T11224"/>
      <c r="U11224"/>
      <c r="V11224"/>
      <c r="W11224"/>
      <c r="X11224"/>
      <c r="Y11224"/>
      <c r="Z11224"/>
      <c r="AA11224"/>
      <c r="AB11224"/>
      <c r="AC11224"/>
    </row>
    <row r="11225" spans="2:29" s="14" customFormat="1" x14ac:dyDescent="0.25">
      <c r="B11225"/>
      <c r="C11225"/>
      <c r="D11225"/>
      <c r="E11225"/>
      <c r="F11225"/>
      <c r="G11225"/>
      <c r="H11225"/>
      <c r="I11225"/>
      <c r="J11225"/>
      <c r="K11225" s="91"/>
      <c r="L11225" s="91"/>
      <c r="M11225" s="91"/>
      <c r="R11225"/>
      <c r="S11225"/>
      <c r="T11225"/>
      <c r="U11225"/>
      <c r="V11225"/>
      <c r="W11225"/>
      <c r="X11225"/>
      <c r="Y11225"/>
      <c r="Z11225"/>
      <c r="AA11225"/>
      <c r="AB11225"/>
      <c r="AC11225"/>
    </row>
    <row r="11226" spans="2:29" s="14" customFormat="1" x14ac:dyDescent="0.25">
      <c r="B11226"/>
      <c r="C11226"/>
      <c r="D11226"/>
      <c r="E11226"/>
      <c r="F11226"/>
      <c r="G11226"/>
      <c r="H11226"/>
      <c r="I11226"/>
      <c r="J11226"/>
      <c r="K11226" s="91"/>
      <c r="L11226" s="91"/>
      <c r="M11226" s="91"/>
      <c r="R11226"/>
      <c r="S11226"/>
      <c r="T11226"/>
      <c r="U11226"/>
      <c r="V11226"/>
      <c r="W11226"/>
      <c r="X11226"/>
      <c r="Y11226"/>
      <c r="Z11226"/>
      <c r="AA11226"/>
      <c r="AB11226"/>
      <c r="AC11226"/>
    </row>
    <row r="11227" spans="2:29" s="14" customFormat="1" x14ac:dyDescent="0.25">
      <c r="B11227"/>
      <c r="C11227"/>
      <c r="D11227"/>
      <c r="E11227"/>
      <c r="F11227"/>
      <c r="G11227"/>
      <c r="H11227"/>
      <c r="I11227"/>
      <c r="J11227"/>
      <c r="K11227" s="91"/>
      <c r="L11227" s="91"/>
      <c r="M11227" s="91"/>
      <c r="R11227"/>
      <c r="S11227"/>
      <c r="T11227"/>
      <c r="U11227"/>
      <c r="V11227"/>
      <c r="W11227"/>
      <c r="X11227"/>
      <c r="Y11227"/>
      <c r="Z11227"/>
      <c r="AA11227"/>
      <c r="AB11227"/>
      <c r="AC11227"/>
    </row>
    <row r="11228" spans="2:29" s="14" customFormat="1" x14ac:dyDescent="0.25">
      <c r="B11228"/>
      <c r="C11228"/>
      <c r="D11228"/>
      <c r="E11228"/>
      <c r="F11228"/>
      <c r="G11228"/>
      <c r="H11228"/>
      <c r="I11228"/>
      <c r="J11228"/>
      <c r="K11228" s="91"/>
      <c r="L11228" s="91"/>
      <c r="M11228" s="91"/>
      <c r="R11228"/>
      <c r="S11228"/>
      <c r="T11228"/>
      <c r="U11228"/>
      <c r="V11228"/>
      <c r="W11228"/>
      <c r="X11228"/>
      <c r="Y11228"/>
      <c r="Z11228"/>
      <c r="AA11228"/>
      <c r="AB11228"/>
      <c r="AC11228"/>
    </row>
    <row r="11229" spans="2:29" s="14" customFormat="1" x14ac:dyDescent="0.25">
      <c r="B11229"/>
      <c r="C11229"/>
      <c r="D11229"/>
      <c r="E11229"/>
      <c r="F11229"/>
      <c r="G11229"/>
      <c r="H11229"/>
      <c r="I11229"/>
      <c r="J11229"/>
      <c r="K11229" s="91"/>
      <c r="L11229" s="91"/>
      <c r="M11229" s="91"/>
      <c r="R11229"/>
      <c r="S11229"/>
      <c r="T11229"/>
      <c r="U11229"/>
      <c r="V11229"/>
      <c r="W11229"/>
      <c r="X11229"/>
      <c r="Y11229"/>
      <c r="Z11229"/>
      <c r="AA11229"/>
      <c r="AB11229"/>
      <c r="AC11229"/>
    </row>
    <row r="11230" spans="2:29" s="14" customFormat="1" x14ac:dyDescent="0.25">
      <c r="B11230"/>
      <c r="C11230"/>
      <c r="D11230"/>
      <c r="E11230"/>
      <c r="F11230"/>
      <c r="G11230"/>
      <c r="H11230"/>
      <c r="I11230"/>
      <c r="J11230"/>
      <c r="K11230" s="91"/>
      <c r="L11230" s="91"/>
      <c r="M11230" s="91"/>
      <c r="R11230"/>
      <c r="S11230"/>
      <c r="T11230"/>
      <c r="U11230"/>
      <c r="V11230"/>
      <c r="W11230"/>
      <c r="X11230"/>
      <c r="Y11230"/>
      <c r="Z11230"/>
      <c r="AA11230"/>
      <c r="AB11230"/>
      <c r="AC11230"/>
    </row>
    <row r="11231" spans="2:29" s="14" customFormat="1" x14ac:dyDescent="0.25">
      <c r="B11231"/>
      <c r="C11231"/>
      <c r="D11231"/>
      <c r="E11231"/>
      <c r="F11231"/>
      <c r="G11231"/>
      <c r="H11231"/>
      <c r="I11231"/>
      <c r="J11231"/>
      <c r="K11231" s="91"/>
      <c r="L11231" s="91"/>
      <c r="M11231" s="91"/>
      <c r="R11231"/>
      <c r="S11231"/>
      <c r="T11231"/>
      <c r="U11231"/>
      <c r="V11231"/>
      <c r="W11231"/>
      <c r="X11231"/>
      <c r="Y11231"/>
      <c r="Z11231"/>
      <c r="AA11231"/>
      <c r="AB11231"/>
      <c r="AC11231"/>
    </row>
    <row r="11232" spans="2:29" s="14" customFormat="1" x14ac:dyDescent="0.25">
      <c r="B11232"/>
      <c r="C11232"/>
      <c r="D11232"/>
      <c r="E11232"/>
      <c r="F11232"/>
      <c r="G11232"/>
      <c r="H11232"/>
      <c r="I11232"/>
      <c r="J11232"/>
      <c r="K11232" s="91"/>
      <c r="L11232" s="91"/>
      <c r="M11232" s="91"/>
      <c r="R11232"/>
      <c r="S11232"/>
      <c r="T11232"/>
      <c r="U11232"/>
      <c r="V11232"/>
      <c r="W11232"/>
      <c r="X11232"/>
      <c r="Y11232"/>
      <c r="Z11232"/>
      <c r="AA11232"/>
      <c r="AB11232"/>
      <c r="AC11232"/>
    </row>
    <row r="11233" spans="2:29" s="14" customFormat="1" x14ac:dyDescent="0.25">
      <c r="B11233"/>
      <c r="C11233"/>
      <c r="D11233"/>
      <c r="E11233"/>
      <c r="F11233"/>
      <c r="G11233"/>
      <c r="H11233"/>
      <c r="I11233"/>
      <c r="J11233"/>
      <c r="K11233" s="91"/>
      <c r="L11233" s="91"/>
      <c r="M11233" s="91"/>
      <c r="R11233"/>
      <c r="S11233"/>
      <c r="T11233"/>
      <c r="U11233"/>
      <c r="V11233"/>
      <c r="W11233"/>
      <c r="X11233"/>
      <c r="Y11233"/>
      <c r="Z11233"/>
      <c r="AA11233"/>
      <c r="AB11233"/>
      <c r="AC11233"/>
    </row>
    <row r="11234" spans="2:29" s="14" customFormat="1" x14ac:dyDescent="0.25">
      <c r="B11234"/>
      <c r="C11234"/>
      <c r="D11234"/>
      <c r="E11234"/>
      <c r="F11234"/>
      <c r="G11234"/>
      <c r="H11234"/>
      <c r="I11234"/>
      <c r="J11234"/>
      <c r="K11234" s="91"/>
      <c r="L11234" s="91"/>
      <c r="M11234" s="91"/>
      <c r="R11234"/>
      <c r="S11234"/>
      <c r="T11234"/>
      <c r="U11234"/>
      <c r="V11234"/>
      <c r="W11234"/>
      <c r="X11234"/>
      <c r="Y11234"/>
      <c r="Z11234"/>
      <c r="AA11234"/>
      <c r="AB11234"/>
      <c r="AC11234"/>
    </row>
    <row r="11235" spans="2:29" s="14" customFormat="1" x14ac:dyDescent="0.25">
      <c r="B11235"/>
      <c r="C11235"/>
      <c r="D11235"/>
      <c r="E11235"/>
      <c r="F11235"/>
      <c r="G11235"/>
      <c r="H11235"/>
      <c r="I11235"/>
      <c r="J11235"/>
      <c r="K11235" s="91"/>
      <c r="L11235" s="91"/>
      <c r="M11235" s="91"/>
      <c r="R11235"/>
      <c r="S11235"/>
      <c r="T11235"/>
      <c r="U11235"/>
      <c r="V11235"/>
      <c r="W11235"/>
      <c r="X11235"/>
      <c r="Y11235"/>
      <c r="Z11235"/>
      <c r="AA11235"/>
      <c r="AB11235"/>
      <c r="AC11235"/>
    </row>
    <row r="11236" spans="2:29" s="14" customFormat="1" x14ac:dyDescent="0.25">
      <c r="B11236"/>
      <c r="C11236"/>
      <c r="D11236"/>
      <c r="E11236"/>
      <c r="F11236"/>
      <c r="G11236"/>
      <c r="H11236"/>
      <c r="I11236"/>
      <c r="J11236"/>
      <c r="K11236" s="91"/>
      <c r="L11236" s="91"/>
      <c r="M11236" s="91"/>
      <c r="R11236"/>
      <c r="S11236"/>
      <c r="T11236"/>
      <c r="U11236"/>
      <c r="V11236"/>
      <c r="W11236"/>
      <c r="X11236"/>
      <c r="Y11236"/>
      <c r="Z11236"/>
      <c r="AA11236"/>
      <c r="AB11236"/>
      <c r="AC11236"/>
    </row>
    <row r="11237" spans="2:29" s="14" customFormat="1" x14ac:dyDescent="0.25">
      <c r="B11237"/>
      <c r="C11237"/>
      <c r="D11237"/>
      <c r="E11237"/>
      <c r="F11237"/>
      <c r="G11237"/>
      <c r="H11237"/>
      <c r="I11237"/>
      <c r="J11237"/>
      <c r="K11237" s="91"/>
      <c r="L11237" s="91"/>
      <c r="M11237" s="91"/>
      <c r="R11237"/>
      <c r="S11237"/>
      <c r="T11237"/>
      <c r="U11237"/>
      <c r="V11237"/>
      <c r="W11237"/>
      <c r="X11237"/>
      <c r="Y11237"/>
      <c r="Z11237"/>
      <c r="AA11237"/>
      <c r="AB11237"/>
      <c r="AC11237"/>
    </row>
    <row r="11238" spans="2:29" s="14" customFormat="1" x14ac:dyDescent="0.25">
      <c r="B11238"/>
      <c r="C11238"/>
      <c r="D11238"/>
      <c r="E11238"/>
      <c r="F11238"/>
      <c r="G11238"/>
      <c r="H11238"/>
      <c r="I11238"/>
      <c r="J11238"/>
      <c r="K11238" s="91"/>
      <c r="L11238" s="91"/>
      <c r="M11238" s="91"/>
      <c r="R11238"/>
      <c r="S11238"/>
      <c r="T11238"/>
      <c r="U11238"/>
      <c r="V11238"/>
      <c r="W11238"/>
      <c r="X11238"/>
      <c r="Y11238"/>
      <c r="Z11238"/>
      <c r="AA11238"/>
      <c r="AB11238"/>
      <c r="AC11238"/>
    </row>
    <row r="11239" spans="2:29" s="14" customFormat="1" x14ac:dyDescent="0.25">
      <c r="B11239"/>
      <c r="C11239"/>
      <c r="D11239"/>
      <c r="E11239"/>
      <c r="F11239"/>
      <c r="G11239"/>
      <c r="H11239"/>
      <c r="I11239"/>
      <c r="J11239"/>
      <c r="K11239" s="91"/>
      <c r="L11239" s="91"/>
      <c r="M11239" s="91"/>
      <c r="R11239"/>
      <c r="S11239"/>
      <c r="T11239"/>
      <c r="U11239"/>
      <c r="V11239"/>
      <c r="W11239"/>
      <c r="X11239"/>
      <c r="Y11239"/>
      <c r="Z11239"/>
      <c r="AA11239"/>
      <c r="AB11239"/>
      <c r="AC11239"/>
    </row>
    <row r="11240" spans="2:29" s="14" customFormat="1" x14ac:dyDescent="0.25">
      <c r="B11240"/>
      <c r="C11240"/>
      <c r="D11240"/>
      <c r="E11240"/>
      <c r="F11240"/>
      <c r="G11240"/>
      <c r="H11240"/>
      <c r="I11240"/>
      <c r="J11240"/>
      <c r="K11240" s="91"/>
      <c r="L11240" s="91"/>
      <c r="M11240" s="91"/>
      <c r="R11240"/>
      <c r="S11240"/>
      <c r="T11240"/>
      <c r="U11240"/>
      <c r="V11240"/>
      <c r="W11240"/>
      <c r="X11240"/>
      <c r="Y11240"/>
      <c r="Z11240"/>
      <c r="AA11240"/>
      <c r="AB11240"/>
      <c r="AC11240"/>
    </row>
    <row r="11241" spans="2:29" s="14" customFormat="1" x14ac:dyDescent="0.25">
      <c r="B11241"/>
      <c r="C11241"/>
      <c r="D11241"/>
      <c r="E11241"/>
      <c r="F11241"/>
      <c r="G11241"/>
      <c r="H11241"/>
      <c r="I11241"/>
      <c r="J11241"/>
      <c r="K11241" s="91"/>
      <c r="L11241" s="91"/>
      <c r="M11241" s="91"/>
      <c r="R11241"/>
      <c r="S11241"/>
      <c r="T11241"/>
      <c r="U11241"/>
      <c r="V11241"/>
      <c r="W11241"/>
      <c r="X11241"/>
      <c r="Y11241"/>
      <c r="Z11241"/>
      <c r="AA11241"/>
      <c r="AB11241"/>
      <c r="AC11241"/>
    </row>
    <row r="11242" spans="2:29" s="14" customFormat="1" x14ac:dyDescent="0.25">
      <c r="B11242"/>
      <c r="C11242"/>
      <c r="D11242"/>
      <c r="E11242"/>
      <c r="F11242"/>
      <c r="G11242"/>
      <c r="H11242"/>
      <c r="I11242"/>
      <c r="J11242"/>
      <c r="K11242" s="91"/>
      <c r="L11242" s="91"/>
      <c r="M11242" s="91"/>
      <c r="R11242"/>
      <c r="S11242"/>
      <c r="T11242"/>
      <c r="U11242"/>
      <c r="V11242"/>
      <c r="W11242"/>
      <c r="X11242"/>
      <c r="Y11242"/>
      <c r="Z11242"/>
      <c r="AA11242"/>
      <c r="AB11242"/>
      <c r="AC11242"/>
    </row>
    <row r="11243" spans="2:29" s="14" customFormat="1" x14ac:dyDescent="0.25">
      <c r="B11243"/>
      <c r="C11243"/>
      <c r="D11243"/>
      <c r="E11243"/>
      <c r="F11243"/>
      <c r="G11243"/>
      <c r="H11243"/>
      <c r="I11243"/>
      <c r="J11243"/>
      <c r="K11243" s="91"/>
      <c r="L11243" s="91"/>
      <c r="M11243" s="91"/>
      <c r="R11243"/>
      <c r="S11243"/>
      <c r="T11243"/>
      <c r="U11243"/>
      <c r="V11243"/>
      <c r="W11243"/>
      <c r="X11243"/>
      <c r="Y11243"/>
      <c r="Z11243"/>
      <c r="AA11243"/>
      <c r="AB11243"/>
      <c r="AC11243"/>
    </row>
    <row r="11244" spans="2:29" s="14" customFormat="1" x14ac:dyDescent="0.25">
      <c r="B11244"/>
      <c r="C11244"/>
      <c r="D11244"/>
      <c r="E11244"/>
      <c r="F11244"/>
      <c r="G11244"/>
      <c r="H11244"/>
      <c r="I11244"/>
      <c r="J11244"/>
      <c r="K11244" s="91"/>
      <c r="L11244" s="91"/>
      <c r="M11244" s="91"/>
      <c r="R11244"/>
      <c r="S11244"/>
      <c r="T11244"/>
      <c r="U11244"/>
      <c r="V11244"/>
      <c r="W11244"/>
      <c r="X11244"/>
      <c r="Y11244"/>
      <c r="Z11244"/>
      <c r="AA11244"/>
      <c r="AB11244"/>
      <c r="AC11244"/>
    </row>
    <row r="11245" spans="2:29" s="14" customFormat="1" x14ac:dyDescent="0.25">
      <c r="B11245"/>
      <c r="C11245"/>
      <c r="D11245"/>
      <c r="E11245"/>
      <c r="F11245"/>
      <c r="G11245"/>
      <c r="H11245"/>
      <c r="I11245"/>
      <c r="J11245"/>
      <c r="K11245" s="91"/>
      <c r="L11245" s="91"/>
      <c r="M11245" s="91"/>
      <c r="R11245"/>
      <c r="S11245"/>
      <c r="T11245"/>
      <c r="U11245"/>
      <c r="V11245"/>
      <c r="W11245"/>
      <c r="X11245"/>
      <c r="Y11245"/>
      <c r="Z11245"/>
      <c r="AA11245"/>
      <c r="AB11245"/>
      <c r="AC11245"/>
    </row>
    <row r="11246" spans="2:29" s="14" customFormat="1" x14ac:dyDescent="0.25">
      <c r="B11246"/>
      <c r="C11246"/>
      <c r="D11246"/>
      <c r="E11246"/>
      <c r="F11246"/>
      <c r="G11246"/>
      <c r="H11246"/>
      <c r="I11246"/>
      <c r="J11246"/>
      <c r="K11246" s="91"/>
      <c r="L11246" s="91"/>
      <c r="M11246" s="91"/>
      <c r="R11246"/>
      <c r="S11246"/>
      <c r="T11246"/>
      <c r="U11246"/>
      <c r="V11246"/>
      <c r="W11246"/>
      <c r="X11246"/>
      <c r="Y11246"/>
      <c r="Z11246"/>
      <c r="AA11246"/>
      <c r="AB11246"/>
      <c r="AC11246"/>
    </row>
    <row r="11247" spans="2:29" s="14" customFormat="1" x14ac:dyDescent="0.25">
      <c r="B11247"/>
      <c r="C11247"/>
      <c r="D11247"/>
      <c r="E11247"/>
      <c r="F11247"/>
      <c r="G11247"/>
      <c r="H11247"/>
      <c r="I11247"/>
      <c r="J11247"/>
      <c r="K11247" s="91"/>
      <c r="L11247" s="91"/>
      <c r="M11247" s="91"/>
      <c r="R11247"/>
      <c r="S11247"/>
      <c r="T11247"/>
      <c r="U11247"/>
      <c r="V11247"/>
      <c r="W11247"/>
      <c r="X11247"/>
      <c r="Y11247"/>
      <c r="Z11247"/>
      <c r="AA11247"/>
      <c r="AB11247"/>
      <c r="AC11247"/>
    </row>
    <row r="11248" spans="2:29" s="14" customFormat="1" x14ac:dyDescent="0.25">
      <c r="B11248"/>
      <c r="C11248"/>
      <c r="D11248"/>
      <c r="E11248"/>
      <c r="F11248"/>
      <c r="G11248"/>
      <c r="H11248"/>
      <c r="I11248"/>
      <c r="J11248"/>
      <c r="K11248" s="91"/>
      <c r="L11248" s="91"/>
      <c r="M11248" s="91"/>
      <c r="R11248"/>
      <c r="S11248"/>
      <c r="T11248"/>
      <c r="U11248"/>
      <c r="V11248"/>
      <c r="W11248"/>
      <c r="X11248"/>
      <c r="Y11248"/>
      <c r="Z11248"/>
      <c r="AA11248"/>
      <c r="AB11248"/>
      <c r="AC11248"/>
    </row>
    <row r="11249" spans="2:29" s="14" customFormat="1" x14ac:dyDescent="0.25">
      <c r="B11249"/>
      <c r="C11249"/>
      <c r="D11249"/>
      <c r="E11249"/>
      <c r="F11249"/>
      <c r="G11249"/>
      <c r="H11249"/>
      <c r="I11249"/>
      <c r="J11249"/>
      <c r="K11249" s="91"/>
      <c r="L11249" s="91"/>
      <c r="M11249" s="91"/>
      <c r="R11249"/>
      <c r="S11249"/>
      <c r="T11249"/>
      <c r="U11249"/>
      <c r="V11249"/>
      <c r="W11249"/>
      <c r="X11249"/>
      <c r="Y11249"/>
      <c r="Z11249"/>
      <c r="AA11249"/>
      <c r="AB11249"/>
      <c r="AC11249"/>
    </row>
    <row r="11250" spans="2:29" s="14" customFormat="1" x14ac:dyDescent="0.25">
      <c r="B11250"/>
      <c r="C11250"/>
      <c r="D11250"/>
      <c r="E11250"/>
      <c r="F11250"/>
      <c r="G11250"/>
      <c r="H11250"/>
      <c r="I11250"/>
      <c r="J11250"/>
      <c r="K11250" s="91"/>
      <c r="L11250" s="91"/>
      <c r="M11250" s="91"/>
      <c r="R11250"/>
      <c r="S11250"/>
      <c r="T11250"/>
      <c r="U11250"/>
      <c r="V11250"/>
      <c r="W11250"/>
      <c r="X11250"/>
      <c r="Y11250"/>
      <c r="Z11250"/>
      <c r="AA11250"/>
      <c r="AB11250"/>
      <c r="AC11250"/>
    </row>
    <row r="11251" spans="2:29" s="14" customFormat="1" x14ac:dyDescent="0.25">
      <c r="B11251"/>
      <c r="C11251"/>
      <c r="D11251"/>
      <c r="E11251"/>
      <c r="F11251"/>
      <c r="G11251"/>
      <c r="H11251"/>
      <c r="I11251"/>
      <c r="J11251"/>
      <c r="K11251" s="91"/>
      <c r="L11251" s="91"/>
      <c r="M11251" s="91"/>
      <c r="R11251"/>
      <c r="S11251"/>
      <c r="T11251"/>
      <c r="U11251"/>
      <c r="V11251"/>
      <c r="W11251"/>
      <c r="X11251"/>
      <c r="Y11251"/>
      <c r="Z11251"/>
      <c r="AA11251"/>
      <c r="AB11251"/>
      <c r="AC11251"/>
    </row>
    <row r="11252" spans="2:29" s="14" customFormat="1" x14ac:dyDescent="0.25">
      <c r="B11252"/>
      <c r="C11252"/>
      <c r="D11252"/>
      <c r="E11252"/>
      <c r="F11252"/>
      <c r="G11252"/>
      <c r="H11252"/>
      <c r="I11252"/>
      <c r="J11252"/>
      <c r="K11252" s="91"/>
      <c r="L11252" s="91"/>
      <c r="M11252" s="91"/>
      <c r="R11252"/>
      <c r="S11252"/>
      <c r="T11252"/>
      <c r="U11252"/>
      <c r="V11252"/>
      <c r="W11252"/>
      <c r="X11252"/>
      <c r="Y11252"/>
      <c r="Z11252"/>
      <c r="AA11252"/>
      <c r="AB11252"/>
      <c r="AC11252"/>
    </row>
    <row r="11253" spans="2:29" s="14" customFormat="1" x14ac:dyDescent="0.25">
      <c r="B11253"/>
      <c r="C11253"/>
      <c r="D11253"/>
      <c r="E11253"/>
      <c r="F11253"/>
      <c r="G11253"/>
      <c r="H11253"/>
      <c r="I11253"/>
      <c r="J11253"/>
      <c r="K11253" s="91"/>
      <c r="L11253" s="91"/>
      <c r="M11253" s="91"/>
      <c r="R11253"/>
      <c r="S11253"/>
      <c r="T11253"/>
      <c r="U11253"/>
      <c r="V11253"/>
      <c r="W11253"/>
      <c r="X11253"/>
      <c r="Y11253"/>
      <c r="Z11253"/>
      <c r="AA11253"/>
      <c r="AB11253"/>
      <c r="AC11253"/>
    </row>
    <row r="11254" spans="2:29" s="14" customFormat="1" x14ac:dyDescent="0.25">
      <c r="B11254"/>
      <c r="C11254"/>
      <c r="D11254"/>
      <c r="E11254"/>
      <c r="F11254"/>
      <c r="G11254"/>
      <c r="H11254"/>
      <c r="I11254"/>
      <c r="J11254"/>
      <c r="K11254" s="91"/>
      <c r="L11254" s="91"/>
      <c r="M11254" s="91"/>
      <c r="R11254"/>
      <c r="S11254"/>
      <c r="T11254"/>
      <c r="U11254"/>
      <c r="V11254"/>
      <c r="W11254"/>
      <c r="X11254"/>
      <c r="Y11254"/>
      <c r="Z11254"/>
      <c r="AA11254"/>
      <c r="AB11254"/>
      <c r="AC11254"/>
    </row>
    <row r="11255" spans="2:29" s="14" customFormat="1" x14ac:dyDescent="0.25">
      <c r="B11255"/>
      <c r="C11255"/>
      <c r="D11255"/>
      <c r="E11255"/>
      <c r="F11255"/>
      <c r="G11255"/>
      <c r="H11255"/>
      <c r="I11255"/>
      <c r="J11255"/>
      <c r="K11255" s="91"/>
      <c r="L11255" s="91"/>
      <c r="M11255" s="91"/>
      <c r="R11255"/>
      <c r="S11255"/>
      <c r="T11255"/>
      <c r="U11255"/>
      <c r="V11255"/>
      <c r="W11255"/>
      <c r="X11255"/>
      <c r="Y11255"/>
      <c r="Z11255"/>
      <c r="AA11255"/>
      <c r="AB11255"/>
      <c r="AC11255"/>
    </row>
    <row r="11256" spans="2:29" s="14" customFormat="1" x14ac:dyDescent="0.25">
      <c r="B11256"/>
      <c r="C11256"/>
      <c r="D11256"/>
      <c r="E11256"/>
      <c r="F11256"/>
      <c r="G11256"/>
      <c r="H11256"/>
      <c r="I11256"/>
      <c r="J11256"/>
      <c r="K11256" s="91"/>
      <c r="L11256" s="91"/>
      <c r="M11256" s="91"/>
      <c r="R11256"/>
      <c r="S11256"/>
      <c r="T11256"/>
      <c r="U11256"/>
      <c r="V11256"/>
      <c r="W11256"/>
      <c r="X11256"/>
      <c r="Y11256"/>
      <c r="Z11256"/>
      <c r="AA11256"/>
      <c r="AB11256"/>
      <c r="AC11256"/>
    </row>
    <row r="11257" spans="2:29" s="14" customFormat="1" x14ac:dyDescent="0.25">
      <c r="B11257"/>
      <c r="C11257"/>
      <c r="D11257"/>
      <c r="E11257"/>
      <c r="F11257"/>
      <c r="G11257"/>
      <c r="H11257"/>
      <c r="I11257"/>
      <c r="J11257"/>
      <c r="K11257" s="91"/>
      <c r="L11257" s="91"/>
      <c r="M11257" s="91"/>
      <c r="R11257"/>
      <c r="S11257"/>
      <c r="T11257"/>
      <c r="U11257"/>
      <c r="V11257"/>
      <c r="W11257"/>
      <c r="X11257"/>
      <c r="Y11257"/>
      <c r="Z11257"/>
      <c r="AA11257"/>
      <c r="AB11257"/>
      <c r="AC11257"/>
    </row>
    <row r="11258" spans="2:29" s="14" customFormat="1" x14ac:dyDescent="0.25">
      <c r="B11258"/>
      <c r="C11258"/>
      <c r="D11258"/>
      <c r="E11258"/>
      <c r="F11258"/>
      <c r="G11258"/>
      <c r="H11258"/>
      <c r="I11258"/>
      <c r="J11258"/>
      <c r="K11258" s="91"/>
      <c r="L11258" s="91"/>
      <c r="M11258" s="91"/>
      <c r="R11258"/>
      <c r="S11258"/>
      <c r="T11258"/>
      <c r="U11258"/>
      <c r="V11258"/>
      <c r="W11258"/>
      <c r="X11258"/>
      <c r="Y11258"/>
      <c r="Z11258"/>
      <c r="AA11258"/>
      <c r="AB11258"/>
      <c r="AC11258"/>
    </row>
    <row r="11259" spans="2:29" s="14" customFormat="1" x14ac:dyDescent="0.25">
      <c r="B11259"/>
      <c r="C11259"/>
      <c r="D11259"/>
      <c r="E11259"/>
      <c r="F11259"/>
      <c r="G11259"/>
      <c r="H11259"/>
      <c r="I11259"/>
      <c r="J11259"/>
      <c r="K11259" s="91"/>
      <c r="L11259" s="91"/>
      <c r="M11259" s="91"/>
      <c r="R11259"/>
      <c r="S11259"/>
      <c r="T11259"/>
      <c r="U11259"/>
      <c r="V11259"/>
      <c r="W11259"/>
      <c r="X11259"/>
      <c r="Y11259"/>
      <c r="Z11259"/>
      <c r="AA11259"/>
      <c r="AB11259"/>
      <c r="AC11259"/>
    </row>
    <row r="11260" spans="2:29" s="14" customFormat="1" x14ac:dyDescent="0.25">
      <c r="B11260"/>
      <c r="C11260"/>
      <c r="D11260"/>
      <c r="E11260"/>
      <c r="F11260"/>
      <c r="G11260"/>
      <c r="H11260"/>
      <c r="I11260"/>
      <c r="J11260"/>
      <c r="K11260" s="91"/>
      <c r="L11260" s="91"/>
      <c r="M11260" s="91"/>
      <c r="R11260"/>
      <c r="S11260"/>
      <c r="T11260"/>
      <c r="U11260"/>
      <c r="V11260"/>
      <c r="W11260"/>
      <c r="X11260"/>
      <c r="Y11260"/>
      <c r="Z11260"/>
      <c r="AA11260"/>
      <c r="AB11260"/>
      <c r="AC11260"/>
    </row>
    <row r="11261" spans="2:29" s="14" customFormat="1" x14ac:dyDescent="0.25">
      <c r="B11261"/>
      <c r="C11261"/>
      <c r="D11261"/>
      <c r="E11261"/>
      <c r="F11261"/>
      <c r="G11261"/>
      <c r="H11261"/>
      <c r="I11261"/>
      <c r="J11261"/>
      <c r="K11261" s="91"/>
      <c r="L11261" s="91"/>
      <c r="M11261" s="91"/>
      <c r="R11261"/>
      <c r="S11261"/>
      <c r="T11261"/>
      <c r="U11261"/>
      <c r="V11261"/>
      <c r="W11261"/>
      <c r="X11261"/>
      <c r="Y11261"/>
      <c r="Z11261"/>
      <c r="AA11261"/>
      <c r="AB11261"/>
      <c r="AC11261"/>
    </row>
    <row r="11262" spans="2:29" s="14" customFormat="1" x14ac:dyDescent="0.25">
      <c r="B11262"/>
      <c r="C11262"/>
      <c r="D11262"/>
      <c r="E11262"/>
      <c r="F11262"/>
      <c r="G11262"/>
      <c r="H11262"/>
      <c r="I11262"/>
      <c r="J11262"/>
      <c r="K11262" s="91"/>
      <c r="L11262" s="91"/>
      <c r="M11262" s="91"/>
      <c r="R11262"/>
      <c r="S11262"/>
      <c r="T11262"/>
      <c r="U11262"/>
      <c r="V11262"/>
      <c r="W11262"/>
      <c r="X11262"/>
      <c r="Y11262"/>
      <c r="Z11262"/>
      <c r="AA11262"/>
      <c r="AB11262"/>
      <c r="AC11262"/>
    </row>
    <row r="11263" spans="2:29" s="14" customFormat="1" x14ac:dyDescent="0.25">
      <c r="B11263"/>
      <c r="C11263"/>
      <c r="D11263"/>
      <c r="E11263"/>
      <c r="F11263"/>
      <c r="G11263"/>
      <c r="H11263"/>
      <c r="I11263"/>
      <c r="J11263"/>
      <c r="K11263" s="91"/>
      <c r="L11263" s="91"/>
      <c r="M11263" s="91"/>
      <c r="R11263"/>
      <c r="S11263"/>
      <c r="T11263"/>
      <c r="U11263"/>
      <c r="V11263"/>
      <c r="W11263"/>
      <c r="X11263"/>
      <c r="Y11263"/>
      <c r="Z11263"/>
      <c r="AA11263"/>
      <c r="AB11263"/>
      <c r="AC11263"/>
    </row>
    <row r="11264" spans="2:29" s="14" customFormat="1" x14ac:dyDescent="0.25">
      <c r="B11264"/>
      <c r="C11264"/>
      <c r="D11264"/>
      <c r="E11264"/>
      <c r="F11264"/>
      <c r="G11264"/>
      <c r="H11264"/>
      <c r="I11264"/>
      <c r="J11264"/>
      <c r="K11264" s="91"/>
      <c r="L11264" s="91"/>
      <c r="M11264" s="91"/>
      <c r="R11264"/>
      <c r="S11264"/>
      <c r="T11264"/>
      <c r="U11264"/>
      <c r="V11264"/>
      <c r="W11264"/>
      <c r="X11264"/>
      <c r="Y11264"/>
      <c r="Z11264"/>
      <c r="AA11264"/>
      <c r="AB11264"/>
      <c r="AC11264"/>
    </row>
    <row r="11265" spans="2:29" s="14" customFormat="1" x14ac:dyDescent="0.25">
      <c r="B11265"/>
      <c r="C11265"/>
      <c r="D11265"/>
      <c r="E11265"/>
      <c r="F11265"/>
      <c r="G11265"/>
      <c r="H11265"/>
      <c r="I11265"/>
      <c r="J11265"/>
      <c r="K11265" s="91"/>
      <c r="L11265" s="91"/>
      <c r="M11265" s="91"/>
      <c r="R11265"/>
      <c r="S11265"/>
      <c r="T11265"/>
      <c r="U11265"/>
      <c r="V11265"/>
      <c r="W11265"/>
      <c r="X11265"/>
      <c r="Y11265"/>
      <c r="Z11265"/>
      <c r="AA11265"/>
      <c r="AB11265"/>
      <c r="AC11265"/>
    </row>
    <row r="11266" spans="2:29" s="14" customFormat="1" x14ac:dyDescent="0.25">
      <c r="B11266"/>
      <c r="C11266"/>
      <c r="D11266"/>
      <c r="E11266"/>
      <c r="F11266"/>
      <c r="G11266"/>
      <c r="H11266"/>
      <c r="I11266"/>
      <c r="J11266"/>
      <c r="K11266" s="91"/>
      <c r="L11266" s="91"/>
      <c r="M11266" s="91"/>
      <c r="R11266"/>
      <c r="S11266"/>
      <c r="T11266"/>
      <c r="U11266"/>
      <c r="V11266"/>
      <c r="W11266"/>
      <c r="X11266"/>
      <c r="Y11266"/>
      <c r="Z11266"/>
      <c r="AA11266"/>
      <c r="AB11266"/>
      <c r="AC11266"/>
    </row>
    <row r="11267" spans="2:29" s="14" customFormat="1" x14ac:dyDescent="0.25">
      <c r="B11267"/>
      <c r="C11267"/>
      <c r="D11267"/>
      <c r="E11267"/>
      <c r="F11267"/>
      <c r="G11267"/>
      <c r="H11267"/>
      <c r="I11267"/>
      <c r="J11267"/>
      <c r="K11267" s="91"/>
      <c r="L11267" s="91"/>
      <c r="M11267" s="91"/>
      <c r="R11267"/>
      <c r="S11267"/>
      <c r="T11267"/>
      <c r="U11267"/>
      <c r="V11267"/>
      <c r="W11267"/>
      <c r="X11267"/>
      <c r="Y11267"/>
      <c r="Z11267"/>
      <c r="AA11267"/>
      <c r="AB11267"/>
      <c r="AC11267"/>
    </row>
    <row r="11268" spans="2:29" s="14" customFormat="1" x14ac:dyDescent="0.25">
      <c r="B11268"/>
      <c r="C11268"/>
      <c r="D11268"/>
      <c r="E11268"/>
      <c r="F11268"/>
      <c r="G11268"/>
      <c r="H11268"/>
      <c r="I11268"/>
      <c r="J11268"/>
      <c r="K11268" s="91"/>
      <c r="L11268" s="91"/>
      <c r="M11268" s="91"/>
      <c r="R11268"/>
      <c r="S11268"/>
      <c r="T11268"/>
      <c r="U11268"/>
      <c r="V11268"/>
      <c r="W11268"/>
      <c r="X11268"/>
      <c r="Y11268"/>
      <c r="Z11268"/>
      <c r="AA11268"/>
      <c r="AB11268"/>
      <c r="AC11268"/>
    </row>
    <row r="11269" spans="2:29" s="14" customFormat="1" x14ac:dyDescent="0.25">
      <c r="B11269"/>
      <c r="C11269"/>
      <c r="D11269"/>
      <c r="E11269"/>
      <c r="F11269"/>
      <c r="G11269"/>
      <c r="H11269"/>
      <c r="I11269"/>
      <c r="J11269"/>
      <c r="K11269" s="91"/>
      <c r="L11269" s="91"/>
      <c r="M11269" s="91"/>
      <c r="R11269"/>
      <c r="S11269"/>
      <c r="T11269"/>
      <c r="U11269"/>
      <c r="V11269"/>
      <c r="W11269"/>
      <c r="X11269"/>
      <c r="Y11269"/>
      <c r="Z11269"/>
      <c r="AA11269"/>
      <c r="AB11269"/>
      <c r="AC11269"/>
    </row>
    <row r="11270" spans="2:29" s="14" customFormat="1" x14ac:dyDescent="0.25">
      <c r="B11270"/>
      <c r="C11270"/>
      <c r="D11270"/>
      <c r="E11270"/>
      <c r="F11270"/>
      <c r="G11270"/>
      <c r="H11270"/>
      <c r="I11270"/>
      <c r="J11270"/>
      <c r="K11270" s="91"/>
      <c r="L11270" s="91"/>
      <c r="M11270" s="91"/>
      <c r="R11270"/>
      <c r="S11270"/>
      <c r="T11270"/>
      <c r="U11270"/>
      <c r="V11270"/>
      <c r="W11270"/>
      <c r="X11270"/>
      <c r="Y11270"/>
      <c r="Z11270"/>
      <c r="AA11270"/>
      <c r="AB11270"/>
      <c r="AC11270"/>
    </row>
    <row r="11271" spans="2:29" s="14" customFormat="1" x14ac:dyDescent="0.25">
      <c r="B11271"/>
      <c r="C11271"/>
      <c r="D11271"/>
      <c r="E11271"/>
      <c r="F11271"/>
      <c r="G11271"/>
      <c r="H11271"/>
      <c r="I11271"/>
      <c r="J11271"/>
      <c r="K11271" s="91"/>
      <c r="L11271" s="91"/>
      <c r="M11271" s="91"/>
      <c r="R11271"/>
      <c r="S11271"/>
      <c r="T11271"/>
      <c r="U11271"/>
      <c r="V11271"/>
      <c r="W11271"/>
      <c r="X11271"/>
      <c r="Y11271"/>
      <c r="Z11271"/>
      <c r="AA11271"/>
      <c r="AB11271"/>
      <c r="AC11271"/>
    </row>
    <row r="11272" spans="2:29" s="14" customFormat="1" x14ac:dyDescent="0.25">
      <c r="B11272"/>
      <c r="C11272"/>
      <c r="D11272"/>
      <c r="E11272"/>
      <c r="F11272"/>
      <c r="G11272"/>
      <c r="H11272"/>
      <c r="I11272"/>
      <c r="J11272"/>
      <c r="K11272" s="91"/>
      <c r="L11272" s="91"/>
      <c r="M11272" s="91"/>
      <c r="R11272"/>
      <c r="S11272"/>
      <c r="T11272"/>
      <c r="U11272"/>
      <c r="V11272"/>
      <c r="W11272"/>
      <c r="X11272"/>
      <c r="Y11272"/>
      <c r="Z11272"/>
      <c r="AA11272"/>
      <c r="AB11272"/>
      <c r="AC11272"/>
    </row>
    <row r="11273" spans="2:29" s="14" customFormat="1" x14ac:dyDescent="0.25">
      <c r="B11273"/>
      <c r="C11273"/>
      <c r="D11273"/>
      <c r="E11273"/>
      <c r="F11273"/>
      <c r="G11273"/>
      <c r="H11273"/>
      <c r="I11273"/>
      <c r="J11273"/>
      <c r="K11273" s="91"/>
      <c r="L11273" s="91"/>
      <c r="M11273" s="91"/>
      <c r="R11273"/>
      <c r="S11273"/>
      <c r="T11273"/>
      <c r="U11273"/>
      <c r="V11273"/>
      <c r="W11273"/>
      <c r="X11273"/>
      <c r="Y11273"/>
      <c r="Z11273"/>
      <c r="AA11273"/>
      <c r="AB11273"/>
      <c r="AC11273"/>
    </row>
    <row r="11274" spans="2:29" s="14" customFormat="1" x14ac:dyDescent="0.25">
      <c r="B11274"/>
      <c r="C11274"/>
      <c r="D11274"/>
      <c r="E11274"/>
      <c r="F11274"/>
      <c r="G11274"/>
      <c r="H11274"/>
      <c r="I11274"/>
      <c r="J11274"/>
      <c r="K11274" s="91"/>
      <c r="L11274" s="91"/>
      <c r="M11274" s="91"/>
      <c r="R11274"/>
      <c r="S11274"/>
      <c r="T11274"/>
      <c r="U11274"/>
      <c r="V11274"/>
      <c r="W11274"/>
      <c r="X11274"/>
      <c r="Y11274"/>
      <c r="Z11274"/>
      <c r="AA11274"/>
      <c r="AB11274"/>
      <c r="AC11274"/>
    </row>
    <row r="11275" spans="2:29" s="14" customFormat="1" x14ac:dyDescent="0.25">
      <c r="B11275"/>
      <c r="C11275"/>
      <c r="D11275"/>
      <c r="E11275"/>
      <c r="F11275"/>
      <c r="G11275"/>
      <c r="H11275"/>
      <c r="I11275"/>
      <c r="J11275"/>
      <c r="K11275" s="91"/>
      <c r="L11275" s="91"/>
      <c r="M11275" s="91"/>
      <c r="R11275"/>
      <c r="S11275"/>
      <c r="T11275"/>
      <c r="U11275"/>
      <c r="V11275"/>
      <c r="W11275"/>
      <c r="X11275"/>
      <c r="Y11275"/>
      <c r="Z11275"/>
      <c r="AA11275"/>
      <c r="AB11275"/>
      <c r="AC11275"/>
    </row>
    <row r="11276" spans="2:29" s="14" customFormat="1" x14ac:dyDescent="0.25">
      <c r="B11276"/>
      <c r="C11276"/>
      <c r="D11276"/>
      <c r="E11276"/>
      <c r="F11276"/>
      <c r="G11276"/>
      <c r="H11276"/>
      <c r="I11276"/>
      <c r="J11276"/>
      <c r="K11276" s="91"/>
      <c r="L11276" s="91"/>
      <c r="M11276" s="91"/>
      <c r="R11276"/>
      <c r="S11276"/>
      <c r="T11276"/>
      <c r="U11276"/>
      <c r="V11276"/>
      <c r="W11276"/>
      <c r="X11276"/>
      <c r="Y11276"/>
      <c r="Z11276"/>
      <c r="AA11276"/>
      <c r="AB11276"/>
      <c r="AC11276"/>
    </row>
    <row r="11277" spans="2:29" s="14" customFormat="1" x14ac:dyDescent="0.25">
      <c r="B11277"/>
      <c r="C11277"/>
      <c r="D11277"/>
      <c r="E11277"/>
      <c r="F11277"/>
      <c r="G11277"/>
      <c r="H11277"/>
      <c r="I11277"/>
      <c r="J11277"/>
      <c r="K11277" s="91"/>
      <c r="L11277" s="91"/>
      <c r="M11277" s="91"/>
      <c r="R11277"/>
      <c r="S11277"/>
      <c r="T11277"/>
      <c r="U11277"/>
      <c r="V11277"/>
      <c r="W11277"/>
      <c r="X11277"/>
      <c r="Y11277"/>
      <c r="Z11277"/>
      <c r="AA11277"/>
      <c r="AB11277"/>
      <c r="AC11277"/>
    </row>
    <row r="11278" spans="2:29" s="14" customFormat="1" x14ac:dyDescent="0.25">
      <c r="B11278"/>
      <c r="C11278"/>
      <c r="D11278"/>
      <c r="E11278"/>
      <c r="F11278"/>
      <c r="G11278"/>
      <c r="H11278"/>
      <c r="I11278"/>
      <c r="J11278"/>
      <c r="K11278" s="91"/>
      <c r="L11278" s="91"/>
      <c r="M11278" s="91"/>
      <c r="R11278"/>
      <c r="S11278"/>
      <c r="T11278"/>
      <c r="U11278"/>
      <c r="V11278"/>
      <c r="W11278"/>
      <c r="X11278"/>
      <c r="Y11278"/>
      <c r="Z11278"/>
      <c r="AA11278"/>
      <c r="AB11278"/>
      <c r="AC11278"/>
    </row>
    <row r="11279" spans="2:29" s="14" customFormat="1" x14ac:dyDescent="0.25">
      <c r="B11279"/>
      <c r="C11279"/>
      <c r="D11279"/>
      <c r="E11279"/>
      <c r="F11279"/>
      <c r="G11279"/>
      <c r="H11279"/>
      <c r="I11279"/>
      <c r="J11279"/>
      <c r="K11279" s="91"/>
      <c r="L11279" s="91"/>
      <c r="M11279" s="91"/>
      <c r="R11279"/>
      <c r="S11279"/>
      <c r="T11279"/>
      <c r="U11279"/>
      <c r="V11279"/>
      <c r="W11279"/>
      <c r="X11279"/>
      <c r="Y11279"/>
      <c r="Z11279"/>
      <c r="AA11279"/>
      <c r="AB11279"/>
      <c r="AC11279"/>
    </row>
    <row r="11280" spans="2:29" s="14" customFormat="1" x14ac:dyDescent="0.25">
      <c r="B11280"/>
      <c r="C11280"/>
      <c r="D11280"/>
      <c r="E11280"/>
      <c r="F11280"/>
      <c r="G11280"/>
      <c r="H11280"/>
      <c r="I11280"/>
      <c r="J11280"/>
      <c r="K11280" s="91"/>
      <c r="L11280" s="91"/>
      <c r="M11280" s="91"/>
      <c r="R11280"/>
      <c r="S11280"/>
      <c r="T11280"/>
      <c r="U11280"/>
      <c r="V11280"/>
      <c r="W11280"/>
      <c r="X11280"/>
      <c r="Y11280"/>
      <c r="Z11280"/>
      <c r="AA11280"/>
      <c r="AB11280"/>
      <c r="AC11280"/>
    </row>
    <row r="11281" spans="2:29" s="14" customFormat="1" x14ac:dyDescent="0.25">
      <c r="B11281"/>
      <c r="C11281"/>
      <c r="D11281"/>
      <c r="E11281"/>
      <c r="F11281"/>
      <c r="G11281"/>
      <c r="H11281"/>
      <c r="I11281"/>
      <c r="J11281"/>
      <c r="K11281" s="91"/>
      <c r="L11281" s="91"/>
      <c r="M11281" s="91"/>
      <c r="R11281"/>
      <c r="S11281"/>
      <c r="T11281"/>
      <c r="U11281"/>
      <c r="V11281"/>
      <c r="W11281"/>
      <c r="X11281"/>
      <c r="Y11281"/>
      <c r="Z11281"/>
      <c r="AA11281"/>
      <c r="AB11281"/>
      <c r="AC11281"/>
    </row>
    <row r="11282" spans="2:29" s="14" customFormat="1" x14ac:dyDescent="0.25">
      <c r="B11282"/>
      <c r="C11282"/>
      <c r="D11282"/>
      <c r="E11282"/>
      <c r="F11282"/>
      <c r="G11282"/>
      <c r="H11282"/>
      <c r="I11282"/>
      <c r="J11282"/>
      <c r="K11282" s="91"/>
      <c r="L11282" s="91"/>
      <c r="M11282" s="91"/>
      <c r="R11282"/>
      <c r="S11282"/>
      <c r="T11282"/>
      <c r="U11282"/>
      <c r="V11282"/>
      <c r="W11282"/>
      <c r="X11282"/>
      <c r="Y11282"/>
      <c r="Z11282"/>
      <c r="AA11282"/>
      <c r="AB11282"/>
      <c r="AC11282"/>
    </row>
    <row r="11283" spans="2:29" s="14" customFormat="1" x14ac:dyDescent="0.25">
      <c r="B11283"/>
      <c r="C11283"/>
      <c r="D11283"/>
      <c r="E11283"/>
      <c r="F11283"/>
      <c r="G11283"/>
      <c r="H11283"/>
      <c r="I11283"/>
      <c r="J11283"/>
      <c r="K11283" s="91"/>
      <c r="L11283" s="91"/>
      <c r="M11283" s="91"/>
      <c r="R11283"/>
      <c r="S11283"/>
      <c r="T11283"/>
      <c r="U11283"/>
      <c r="V11283"/>
      <c r="W11283"/>
      <c r="X11283"/>
      <c r="Y11283"/>
      <c r="Z11283"/>
      <c r="AA11283"/>
      <c r="AB11283"/>
      <c r="AC11283"/>
    </row>
    <row r="11284" spans="2:29" s="14" customFormat="1" x14ac:dyDescent="0.25">
      <c r="B11284"/>
      <c r="C11284"/>
      <c r="D11284"/>
      <c r="E11284"/>
      <c r="F11284"/>
      <c r="G11284"/>
      <c r="H11284"/>
      <c r="I11284"/>
      <c r="J11284"/>
      <c r="K11284" s="91"/>
      <c r="L11284" s="91"/>
      <c r="M11284" s="91"/>
      <c r="R11284"/>
      <c r="S11284"/>
      <c r="T11284"/>
      <c r="U11284"/>
      <c r="V11284"/>
      <c r="W11284"/>
      <c r="X11284"/>
      <c r="Y11284"/>
      <c r="Z11284"/>
      <c r="AA11284"/>
      <c r="AB11284"/>
      <c r="AC11284"/>
    </row>
    <row r="11285" spans="2:29" s="14" customFormat="1" x14ac:dyDescent="0.25">
      <c r="B11285"/>
      <c r="C11285"/>
      <c r="D11285"/>
      <c r="E11285"/>
      <c r="F11285"/>
      <c r="G11285"/>
      <c r="H11285"/>
      <c r="I11285"/>
      <c r="J11285"/>
      <c r="K11285" s="91"/>
      <c r="L11285" s="91"/>
      <c r="M11285" s="91"/>
      <c r="R11285"/>
      <c r="S11285"/>
      <c r="T11285"/>
      <c r="U11285"/>
      <c r="V11285"/>
      <c r="W11285"/>
      <c r="X11285"/>
      <c r="Y11285"/>
      <c r="Z11285"/>
      <c r="AA11285"/>
      <c r="AB11285"/>
      <c r="AC11285"/>
    </row>
    <row r="11286" spans="2:29" s="14" customFormat="1" x14ac:dyDescent="0.25">
      <c r="B11286"/>
      <c r="C11286"/>
      <c r="D11286"/>
      <c r="E11286"/>
      <c r="F11286"/>
      <c r="G11286"/>
      <c r="H11286"/>
      <c r="I11286"/>
      <c r="J11286"/>
      <c r="K11286" s="91"/>
      <c r="L11286" s="91"/>
      <c r="M11286" s="91"/>
      <c r="R11286"/>
      <c r="S11286"/>
      <c r="T11286"/>
      <c r="U11286"/>
      <c r="V11286"/>
      <c r="W11286"/>
      <c r="X11286"/>
      <c r="Y11286"/>
      <c r="Z11286"/>
      <c r="AA11286"/>
      <c r="AB11286"/>
      <c r="AC11286"/>
    </row>
    <row r="11287" spans="2:29" s="14" customFormat="1" x14ac:dyDescent="0.25">
      <c r="B11287"/>
      <c r="C11287"/>
      <c r="D11287"/>
      <c r="E11287"/>
      <c r="F11287"/>
      <c r="G11287"/>
      <c r="H11287"/>
      <c r="I11287"/>
      <c r="J11287"/>
      <c r="K11287" s="91"/>
      <c r="L11287" s="91"/>
      <c r="M11287" s="91"/>
      <c r="R11287"/>
      <c r="S11287"/>
      <c r="T11287"/>
      <c r="U11287"/>
      <c r="V11287"/>
      <c r="W11287"/>
      <c r="X11287"/>
      <c r="Y11287"/>
      <c r="Z11287"/>
      <c r="AA11287"/>
      <c r="AB11287"/>
      <c r="AC11287"/>
    </row>
    <row r="11288" spans="2:29" s="14" customFormat="1" x14ac:dyDescent="0.25">
      <c r="B11288"/>
      <c r="C11288"/>
      <c r="D11288"/>
      <c r="E11288"/>
      <c r="F11288"/>
      <c r="G11288"/>
      <c r="H11288"/>
      <c r="I11288"/>
      <c r="J11288"/>
      <c r="K11288" s="91"/>
      <c r="L11288" s="91"/>
      <c r="M11288" s="91"/>
      <c r="R11288"/>
      <c r="S11288"/>
      <c r="T11288"/>
      <c r="U11288"/>
      <c r="V11288"/>
      <c r="W11288"/>
      <c r="X11288"/>
      <c r="Y11288"/>
      <c r="Z11288"/>
      <c r="AA11288"/>
      <c r="AB11288"/>
      <c r="AC11288"/>
    </row>
    <row r="11289" spans="2:29" s="14" customFormat="1" x14ac:dyDescent="0.25">
      <c r="B11289"/>
      <c r="C11289"/>
      <c r="D11289"/>
      <c r="E11289"/>
      <c r="F11289"/>
      <c r="G11289"/>
      <c r="H11289"/>
      <c r="I11289"/>
      <c r="J11289"/>
      <c r="K11289" s="91"/>
      <c r="L11289" s="91"/>
      <c r="M11289" s="91"/>
      <c r="R11289"/>
      <c r="S11289"/>
      <c r="T11289"/>
      <c r="U11289"/>
      <c r="V11289"/>
      <c r="W11289"/>
      <c r="X11289"/>
      <c r="Y11289"/>
      <c r="Z11289"/>
      <c r="AA11289"/>
      <c r="AB11289"/>
      <c r="AC11289"/>
    </row>
    <row r="11290" spans="2:29" s="14" customFormat="1" x14ac:dyDescent="0.25">
      <c r="B11290"/>
      <c r="C11290"/>
      <c r="D11290"/>
      <c r="E11290"/>
      <c r="F11290"/>
      <c r="G11290"/>
      <c r="H11290"/>
      <c r="I11290"/>
      <c r="J11290"/>
      <c r="K11290" s="91"/>
      <c r="L11290" s="91"/>
      <c r="M11290" s="91"/>
      <c r="R11290"/>
      <c r="S11290"/>
      <c r="T11290"/>
      <c r="U11290"/>
      <c r="V11290"/>
      <c r="W11290"/>
      <c r="X11290"/>
      <c r="Y11290"/>
      <c r="Z11290"/>
      <c r="AA11290"/>
      <c r="AB11290"/>
      <c r="AC11290"/>
    </row>
    <row r="11291" spans="2:29" s="14" customFormat="1" x14ac:dyDescent="0.25">
      <c r="B11291"/>
      <c r="C11291"/>
      <c r="D11291"/>
      <c r="E11291"/>
      <c r="F11291"/>
      <c r="G11291"/>
      <c r="H11291"/>
      <c r="I11291"/>
      <c r="J11291"/>
      <c r="K11291" s="91"/>
      <c r="L11291" s="91"/>
      <c r="M11291" s="91"/>
      <c r="R11291"/>
      <c r="S11291"/>
      <c r="T11291"/>
      <c r="U11291"/>
      <c r="V11291"/>
      <c r="W11291"/>
      <c r="X11291"/>
      <c r="Y11291"/>
      <c r="Z11291"/>
      <c r="AA11291"/>
      <c r="AB11291"/>
      <c r="AC11291"/>
    </row>
    <row r="11292" spans="2:29" s="14" customFormat="1" x14ac:dyDescent="0.25">
      <c r="B11292"/>
      <c r="C11292"/>
      <c r="D11292"/>
      <c r="E11292"/>
      <c r="F11292"/>
      <c r="G11292"/>
      <c r="H11292"/>
      <c r="I11292"/>
      <c r="J11292"/>
      <c r="K11292" s="91"/>
      <c r="L11292" s="91"/>
      <c r="M11292" s="91"/>
      <c r="R11292"/>
      <c r="S11292"/>
      <c r="T11292"/>
      <c r="U11292"/>
      <c r="V11292"/>
      <c r="W11292"/>
      <c r="X11292"/>
      <c r="Y11292"/>
      <c r="Z11292"/>
      <c r="AA11292"/>
      <c r="AB11292"/>
      <c r="AC11292"/>
    </row>
    <row r="11293" spans="2:29" s="14" customFormat="1" x14ac:dyDescent="0.25">
      <c r="B11293"/>
      <c r="C11293"/>
      <c r="D11293"/>
      <c r="E11293"/>
      <c r="F11293"/>
      <c r="G11293"/>
      <c r="H11293"/>
      <c r="I11293"/>
      <c r="J11293"/>
      <c r="K11293" s="91"/>
      <c r="L11293" s="91"/>
      <c r="M11293" s="91"/>
      <c r="R11293"/>
      <c r="S11293"/>
      <c r="T11293"/>
      <c r="U11293"/>
      <c r="V11293"/>
      <c r="W11293"/>
      <c r="X11293"/>
      <c r="Y11293"/>
      <c r="Z11293"/>
      <c r="AA11293"/>
      <c r="AB11293"/>
      <c r="AC11293"/>
    </row>
    <row r="11294" spans="2:29" s="14" customFormat="1" x14ac:dyDescent="0.25">
      <c r="B11294"/>
      <c r="C11294"/>
      <c r="D11294"/>
      <c r="E11294"/>
      <c r="F11294"/>
      <c r="G11294"/>
      <c r="H11294"/>
      <c r="I11294"/>
      <c r="J11294"/>
      <c r="K11294" s="91"/>
      <c r="L11294" s="91"/>
      <c r="M11294" s="91"/>
      <c r="R11294"/>
      <c r="S11294"/>
      <c r="T11294"/>
      <c r="U11294"/>
      <c r="V11294"/>
      <c r="W11294"/>
      <c r="X11294"/>
      <c r="Y11294"/>
      <c r="Z11294"/>
      <c r="AA11294"/>
      <c r="AB11294"/>
      <c r="AC11294"/>
    </row>
    <row r="11295" spans="2:29" s="14" customFormat="1" x14ac:dyDescent="0.25">
      <c r="B11295"/>
      <c r="C11295"/>
      <c r="D11295"/>
      <c r="E11295"/>
      <c r="F11295"/>
      <c r="G11295"/>
      <c r="H11295"/>
      <c r="I11295"/>
      <c r="J11295"/>
      <c r="K11295" s="91"/>
      <c r="L11295" s="91"/>
      <c r="M11295" s="91"/>
      <c r="R11295"/>
      <c r="S11295"/>
      <c r="T11295"/>
      <c r="U11295"/>
      <c r="V11295"/>
      <c r="W11295"/>
      <c r="X11295"/>
      <c r="Y11295"/>
      <c r="Z11295"/>
      <c r="AA11295"/>
      <c r="AB11295"/>
      <c r="AC11295"/>
    </row>
    <row r="11296" spans="2:29" s="14" customFormat="1" x14ac:dyDescent="0.25">
      <c r="B11296"/>
      <c r="C11296"/>
      <c r="D11296"/>
      <c r="E11296"/>
      <c r="F11296"/>
      <c r="G11296"/>
      <c r="H11296"/>
      <c r="I11296"/>
      <c r="J11296"/>
      <c r="K11296" s="91"/>
      <c r="L11296" s="91"/>
      <c r="M11296" s="91"/>
      <c r="R11296"/>
      <c r="S11296"/>
      <c r="T11296"/>
      <c r="U11296"/>
      <c r="V11296"/>
      <c r="W11296"/>
      <c r="X11296"/>
      <c r="Y11296"/>
      <c r="Z11296"/>
      <c r="AA11296"/>
      <c r="AB11296"/>
      <c r="AC11296"/>
    </row>
    <row r="11297" spans="2:29" s="14" customFormat="1" x14ac:dyDescent="0.25">
      <c r="B11297"/>
      <c r="C11297"/>
      <c r="D11297"/>
      <c r="E11297"/>
      <c r="F11297"/>
      <c r="G11297"/>
      <c r="H11297"/>
      <c r="I11297"/>
      <c r="J11297"/>
      <c r="K11297" s="91"/>
      <c r="L11297" s="91"/>
      <c r="M11297" s="91"/>
      <c r="R11297"/>
      <c r="S11297"/>
      <c r="T11297"/>
      <c r="U11297"/>
      <c r="V11297"/>
      <c r="W11297"/>
      <c r="X11297"/>
      <c r="Y11297"/>
      <c r="Z11297"/>
      <c r="AA11297"/>
      <c r="AB11297"/>
      <c r="AC11297"/>
    </row>
    <row r="11298" spans="2:29" s="14" customFormat="1" x14ac:dyDescent="0.25">
      <c r="B11298"/>
      <c r="C11298"/>
      <c r="D11298"/>
      <c r="E11298"/>
      <c r="F11298"/>
      <c r="G11298"/>
      <c r="H11298"/>
      <c r="I11298"/>
      <c r="J11298"/>
      <c r="K11298" s="91"/>
      <c r="L11298" s="91"/>
      <c r="M11298" s="91"/>
      <c r="R11298"/>
      <c r="S11298"/>
      <c r="T11298"/>
      <c r="U11298"/>
      <c r="V11298"/>
      <c r="W11298"/>
      <c r="X11298"/>
      <c r="Y11298"/>
      <c r="Z11298"/>
      <c r="AA11298"/>
      <c r="AB11298"/>
      <c r="AC11298"/>
    </row>
    <row r="11299" spans="2:29" s="14" customFormat="1" x14ac:dyDescent="0.25">
      <c r="B11299"/>
      <c r="C11299"/>
      <c r="D11299"/>
      <c r="E11299"/>
      <c r="F11299"/>
      <c r="G11299"/>
      <c r="H11299"/>
      <c r="I11299"/>
      <c r="J11299"/>
      <c r="K11299" s="91"/>
      <c r="L11299" s="91"/>
      <c r="M11299" s="91"/>
      <c r="R11299"/>
      <c r="S11299"/>
      <c r="T11299"/>
      <c r="U11299"/>
      <c r="V11299"/>
      <c r="W11299"/>
      <c r="X11299"/>
      <c r="Y11299"/>
      <c r="Z11299"/>
      <c r="AA11299"/>
      <c r="AB11299"/>
      <c r="AC11299"/>
    </row>
    <row r="11300" spans="2:29" s="14" customFormat="1" x14ac:dyDescent="0.25">
      <c r="B11300"/>
      <c r="C11300"/>
      <c r="D11300"/>
      <c r="E11300"/>
      <c r="F11300"/>
      <c r="G11300"/>
      <c r="H11300"/>
      <c r="I11300"/>
      <c r="J11300"/>
      <c r="K11300" s="91"/>
      <c r="L11300" s="91"/>
      <c r="M11300" s="91"/>
      <c r="R11300"/>
      <c r="S11300"/>
      <c r="T11300"/>
      <c r="U11300"/>
      <c r="V11300"/>
      <c r="W11300"/>
      <c r="X11300"/>
      <c r="Y11300"/>
      <c r="Z11300"/>
      <c r="AA11300"/>
      <c r="AB11300"/>
      <c r="AC11300"/>
    </row>
    <row r="11301" spans="2:29" s="14" customFormat="1" x14ac:dyDescent="0.25">
      <c r="B11301"/>
      <c r="C11301"/>
      <c r="D11301"/>
      <c r="E11301"/>
      <c r="F11301"/>
      <c r="G11301"/>
      <c r="H11301"/>
      <c r="I11301"/>
      <c r="J11301"/>
      <c r="K11301" s="91"/>
      <c r="L11301" s="91"/>
      <c r="M11301" s="91"/>
      <c r="R11301"/>
      <c r="S11301"/>
      <c r="T11301"/>
      <c r="U11301"/>
      <c r="V11301"/>
      <c r="W11301"/>
      <c r="X11301"/>
      <c r="Y11301"/>
      <c r="Z11301"/>
      <c r="AA11301"/>
      <c r="AB11301"/>
      <c r="AC11301"/>
    </row>
    <row r="11302" spans="2:29" s="14" customFormat="1" x14ac:dyDescent="0.25">
      <c r="B11302"/>
      <c r="C11302"/>
      <c r="D11302"/>
      <c r="E11302"/>
      <c r="F11302"/>
      <c r="G11302"/>
      <c r="H11302"/>
      <c r="I11302"/>
      <c r="J11302"/>
      <c r="K11302" s="91"/>
      <c r="L11302" s="91"/>
      <c r="M11302" s="91"/>
      <c r="R11302"/>
      <c r="S11302"/>
      <c r="T11302"/>
      <c r="U11302"/>
      <c r="V11302"/>
      <c r="W11302"/>
      <c r="X11302"/>
      <c r="Y11302"/>
      <c r="Z11302"/>
      <c r="AA11302"/>
      <c r="AB11302"/>
      <c r="AC11302"/>
    </row>
    <row r="11303" spans="2:29" s="14" customFormat="1" x14ac:dyDescent="0.25">
      <c r="B11303"/>
      <c r="C11303"/>
      <c r="D11303"/>
      <c r="E11303"/>
      <c r="F11303"/>
      <c r="G11303"/>
      <c r="H11303"/>
      <c r="I11303"/>
      <c r="J11303"/>
      <c r="K11303" s="91"/>
      <c r="L11303" s="91"/>
      <c r="M11303" s="91"/>
      <c r="R11303"/>
      <c r="S11303"/>
      <c r="T11303"/>
      <c r="U11303"/>
      <c r="V11303"/>
      <c r="W11303"/>
      <c r="X11303"/>
      <c r="Y11303"/>
      <c r="Z11303"/>
      <c r="AA11303"/>
      <c r="AB11303"/>
      <c r="AC11303"/>
    </row>
    <row r="11304" spans="2:29" s="14" customFormat="1" x14ac:dyDescent="0.25">
      <c r="B11304"/>
      <c r="C11304"/>
      <c r="D11304"/>
      <c r="E11304"/>
      <c r="F11304"/>
      <c r="G11304"/>
      <c r="H11304"/>
      <c r="I11304"/>
      <c r="J11304"/>
      <c r="K11304" s="91"/>
      <c r="L11304" s="91"/>
      <c r="M11304" s="91"/>
      <c r="R11304"/>
      <c r="S11304"/>
      <c r="T11304"/>
      <c r="U11304"/>
      <c r="V11304"/>
      <c r="W11304"/>
      <c r="X11304"/>
      <c r="Y11304"/>
      <c r="Z11304"/>
      <c r="AA11304"/>
      <c r="AB11304"/>
      <c r="AC11304"/>
    </row>
    <row r="11305" spans="2:29" s="14" customFormat="1" x14ac:dyDescent="0.25">
      <c r="B11305"/>
      <c r="C11305"/>
      <c r="D11305"/>
      <c r="E11305"/>
      <c r="F11305"/>
      <c r="G11305"/>
      <c r="H11305"/>
      <c r="I11305"/>
      <c r="J11305"/>
      <c r="K11305" s="91"/>
      <c r="L11305" s="91"/>
      <c r="M11305" s="91"/>
      <c r="R11305"/>
      <c r="S11305"/>
      <c r="T11305"/>
      <c r="U11305"/>
      <c r="V11305"/>
      <c r="W11305"/>
      <c r="X11305"/>
      <c r="Y11305"/>
      <c r="Z11305"/>
      <c r="AA11305"/>
      <c r="AB11305"/>
      <c r="AC11305"/>
    </row>
    <row r="11306" spans="2:29" s="14" customFormat="1" x14ac:dyDescent="0.25">
      <c r="B11306"/>
      <c r="C11306"/>
      <c r="D11306"/>
      <c r="E11306"/>
      <c r="F11306"/>
      <c r="G11306"/>
      <c r="H11306"/>
      <c r="I11306"/>
      <c r="J11306"/>
      <c r="K11306" s="91"/>
      <c r="L11306" s="91"/>
      <c r="M11306" s="91"/>
      <c r="R11306"/>
      <c r="S11306"/>
      <c r="T11306"/>
      <c r="U11306"/>
      <c r="V11306"/>
      <c r="W11306"/>
      <c r="X11306"/>
      <c r="Y11306"/>
      <c r="Z11306"/>
      <c r="AA11306"/>
      <c r="AB11306"/>
      <c r="AC11306"/>
    </row>
    <row r="11307" spans="2:29" s="14" customFormat="1" x14ac:dyDescent="0.25">
      <c r="B11307"/>
      <c r="C11307"/>
      <c r="D11307"/>
      <c r="E11307"/>
      <c r="F11307"/>
      <c r="G11307"/>
      <c r="H11307"/>
      <c r="I11307"/>
      <c r="J11307"/>
      <c r="K11307" s="91"/>
      <c r="L11307" s="91"/>
      <c r="M11307" s="91"/>
      <c r="R11307"/>
      <c r="S11307"/>
      <c r="T11307"/>
      <c r="U11307"/>
      <c r="V11307"/>
      <c r="W11307"/>
      <c r="X11307"/>
      <c r="Y11307"/>
      <c r="Z11307"/>
      <c r="AA11307"/>
      <c r="AB11307"/>
      <c r="AC11307"/>
    </row>
    <row r="11308" spans="2:29" s="14" customFormat="1" x14ac:dyDescent="0.25">
      <c r="B11308"/>
      <c r="C11308"/>
      <c r="D11308"/>
      <c r="E11308"/>
      <c r="F11308"/>
      <c r="G11308"/>
      <c r="H11308"/>
      <c r="I11308"/>
      <c r="J11308"/>
      <c r="K11308" s="91"/>
      <c r="L11308" s="91"/>
      <c r="M11308" s="91"/>
      <c r="R11308"/>
      <c r="S11308"/>
      <c r="T11308"/>
      <c r="U11308"/>
      <c r="V11308"/>
      <c r="W11308"/>
      <c r="X11308"/>
      <c r="Y11308"/>
      <c r="Z11308"/>
      <c r="AA11308"/>
      <c r="AB11308"/>
      <c r="AC11308"/>
    </row>
    <row r="11309" spans="2:29" s="14" customFormat="1" x14ac:dyDescent="0.25">
      <c r="B11309"/>
      <c r="C11309"/>
      <c r="D11309"/>
      <c r="E11309"/>
      <c r="F11309"/>
      <c r="G11309"/>
      <c r="H11309"/>
      <c r="I11309"/>
      <c r="J11309"/>
      <c r="K11309" s="91"/>
      <c r="L11309" s="91"/>
      <c r="M11309" s="91"/>
      <c r="R11309"/>
      <c r="S11309"/>
      <c r="T11309"/>
      <c r="U11309"/>
      <c r="V11309"/>
      <c r="W11309"/>
      <c r="X11309"/>
      <c r="Y11309"/>
      <c r="Z11309"/>
      <c r="AA11309"/>
      <c r="AB11309"/>
      <c r="AC11309"/>
    </row>
    <row r="11310" spans="2:29" s="14" customFormat="1" x14ac:dyDescent="0.25">
      <c r="B11310"/>
      <c r="C11310"/>
      <c r="D11310"/>
      <c r="E11310"/>
      <c r="F11310"/>
      <c r="G11310"/>
      <c r="H11310"/>
      <c r="I11310"/>
      <c r="J11310"/>
      <c r="K11310" s="91"/>
      <c r="L11310" s="91"/>
      <c r="M11310" s="91"/>
      <c r="R11310"/>
      <c r="S11310"/>
      <c r="T11310"/>
      <c r="U11310"/>
      <c r="V11310"/>
      <c r="W11310"/>
      <c r="X11310"/>
      <c r="Y11310"/>
      <c r="Z11310"/>
      <c r="AA11310"/>
      <c r="AB11310"/>
      <c r="AC11310"/>
    </row>
    <row r="11311" spans="2:29" s="14" customFormat="1" x14ac:dyDescent="0.25">
      <c r="B11311"/>
      <c r="C11311"/>
      <c r="D11311"/>
      <c r="E11311"/>
      <c r="F11311"/>
      <c r="G11311"/>
      <c r="H11311"/>
      <c r="I11311"/>
      <c r="J11311"/>
      <c r="K11311" s="91"/>
      <c r="L11311" s="91"/>
      <c r="M11311" s="91"/>
      <c r="R11311"/>
      <c r="S11311"/>
      <c r="T11311"/>
      <c r="U11311"/>
      <c r="V11311"/>
      <c r="W11311"/>
      <c r="X11311"/>
      <c r="Y11311"/>
      <c r="Z11311"/>
      <c r="AA11311"/>
      <c r="AB11311"/>
      <c r="AC11311"/>
    </row>
    <row r="11312" spans="2:29" s="14" customFormat="1" x14ac:dyDescent="0.25">
      <c r="B11312"/>
      <c r="C11312"/>
      <c r="D11312"/>
      <c r="E11312"/>
      <c r="F11312"/>
      <c r="G11312"/>
      <c r="H11312"/>
      <c r="I11312"/>
      <c r="J11312"/>
      <c r="K11312" s="91"/>
      <c r="L11312" s="91"/>
      <c r="M11312" s="91"/>
      <c r="R11312"/>
      <c r="S11312"/>
      <c r="T11312"/>
      <c r="U11312"/>
      <c r="V11312"/>
      <c r="W11312"/>
      <c r="X11312"/>
      <c r="Y11312"/>
      <c r="Z11312"/>
      <c r="AA11312"/>
      <c r="AB11312"/>
      <c r="AC11312"/>
    </row>
    <row r="11313" spans="2:29" s="14" customFormat="1" x14ac:dyDescent="0.25">
      <c r="B11313"/>
      <c r="C11313"/>
      <c r="D11313"/>
      <c r="E11313"/>
      <c r="F11313"/>
      <c r="G11313"/>
      <c r="H11313"/>
      <c r="I11313"/>
      <c r="J11313"/>
      <c r="K11313" s="91"/>
      <c r="L11313" s="91"/>
      <c r="M11313" s="91"/>
      <c r="R11313"/>
      <c r="S11313"/>
      <c r="T11313"/>
      <c r="U11313"/>
      <c r="V11313"/>
      <c r="W11313"/>
      <c r="X11313"/>
      <c r="Y11313"/>
      <c r="Z11313"/>
      <c r="AA11313"/>
      <c r="AB11313"/>
      <c r="AC11313"/>
    </row>
    <row r="11314" spans="2:29" s="14" customFormat="1" x14ac:dyDescent="0.25">
      <c r="B11314"/>
      <c r="C11314"/>
      <c r="D11314"/>
      <c r="E11314"/>
      <c r="F11314"/>
      <c r="G11314"/>
      <c r="H11314"/>
      <c r="I11314"/>
      <c r="J11314"/>
      <c r="K11314" s="91"/>
      <c r="L11314" s="91"/>
      <c r="M11314" s="91"/>
      <c r="R11314"/>
      <c r="S11314"/>
      <c r="T11314"/>
      <c r="U11314"/>
      <c r="V11314"/>
      <c r="W11314"/>
      <c r="X11314"/>
      <c r="Y11314"/>
      <c r="Z11314"/>
      <c r="AA11314"/>
      <c r="AB11314"/>
      <c r="AC11314"/>
    </row>
    <row r="11315" spans="2:29" s="14" customFormat="1" x14ac:dyDescent="0.25">
      <c r="B11315"/>
      <c r="C11315"/>
      <c r="D11315"/>
      <c r="E11315"/>
      <c r="F11315"/>
      <c r="G11315"/>
      <c r="H11315"/>
      <c r="I11315"/>
      <c r="J11315"/>
      <c r="K11315" s="91"/>
      <c r="L11315" s="91"/>
      <c r="M11315" s="91"/>
      <c r="R11315"/>
      <c r="S11315"/>
      <c r="T11315"/>
      <c r="U11315"/>
      <c r="V11315"/>
      <c r="W11315"/>
      <c r="X11315"/>
      <c r="Y11315"/>
      <c r="Z11315"/>
      <c r="AA11315"/>
      <c r="AB11315"/>
      <c r="AC11315"/>
    </row>
    <row r="11316" spans="2:29" s="14" customFormat="1" x14ac:dyDescent="0.25">
      <c r="B11316"/>
      <c r="C11316"/>
      <c r="D11316"/>
      <c r="E11316"/>
      <c r="F11316"/>
      <c r="G11316"/>
      <c r="H11316"/>
      <c r="I11316"/>
      <c r="J11316"/>
      <c r="K11316" s="91"/>
      <c r="L11316" s="91"/>
      <c r="M11316" s="91"/>
      <c r="R11316"/>
      <c r="S11316"/>
      <c r="T11316"/>
      <c r="U11316"/>
      <c r="V11316"/>
      <c r="W11316"/>
      <c r="X11316"/>
      <c r="Y11316"/>
      <c r="Z11316"/>
      <c r="AA11316"/>
      <c r="AB11316"/>
      <c r="AC11316"/>
    </row>
    <row r="11317" spans="2:29" s="14" customFormat="1" x14ac:dyDescent="0.25">
      <c r="B11317"/>
      <c r="C11317"/>
      <c r="D11317"/>
      <c r="E11317"/>
      <c r="F11317"/>
      <c r="G11317"/>
      <c r="H11317"/>
      <c r="I11317"/>
      <c r="J11317"/>
      <c r="K11317" s="91"/>
      <c r="L11317" s="91"/>
      <c r="M11317" s="91"/>
      <c r="R11317"/>
      <c r="S11317"/>
      <c r="T11317"/>
      <c r="U11317"/>
      <c r="V11317"/>
      <c r="W11317"/>
      <c r="X11317"/>
      <c r="Y11317"/>
      <c r="Z11317"/>
      <c r="AA11317"/>
      <c r="AB11317"/>
      <c r="AC11317"/>
    </row>
    <row r="11318" spans="2:29" s="14" customFormat="1" x14ac:dyDescent="0.25">
      <c r="B11318"/>
      <c r="C11318"/>
      <c r="D11318"/>
      <c r="E11318"/>
      <c r="F11318"/>
      <c r="G11318"/>
      <c r="H11318"/>
      <c r="I11318"/>
      <c r="J11318"/>
      <c r="K11318" s="91"/>
      <c r="L11318" s="91"/>
      <c r="M11318" s="91"/>
      <c r="R11318"/>
      <c r="S11318"/>
      <c r="T11318"/>
      <c r="U11318"/>
      <c r="V11318"/>
      <c r="W11318"/>
      <c r="X11318"/>
      <c r="Y11318"/>
      <c r="Z11318"/>
      <c r="AA11318"/>
      <c r="AB11318"/>
      <c r="AC11318"/>
    </row>
    <row r="11319" spans="2:29" s="14" customFormat="1" x14ac:dyDescent="0.25">
      <c r="B11319"/>
      <c r="C11319"/>
      <c r="D11319"/>
      <c r="E11319"/>
      <c r="F11319"/>
      <c r="G11319"/>
      <c r="H11319"/>
      <c r="I11319"/>
      <c r="J11319"/>
      <c r="K11319" s="91"/>
      <c r="L11319" s="91"/>
      <c r="M11319" s="91"/>
      <c r="R11319"/>
      <c r="S11319"/>
      <c r="T11319"/>
      <c r="U11319"/>
      <c r="V11319"/>
      <c r="W11319"/>
      <c r="X11319"/>
      <c r="Y11319"/>
      <c r="Z11319"/>
      <c r="AA11319"/>
      <c r="AB11319"/>
      <c r="AC11319"/>
    </row>
    <row r="11320" spans="2:29" s="14" customFormat="1" x14ac:dyDescent="0.25">
      <c r="B11320"/>
      <c r="C11320"/>
      <c r="D11320"/>
      <c r="E11320"/>
      <c r="F11320"/>
      <c r="G11320"/>
      <c r="H11320"/>
      <c r="I11320"/>
      <c r="J11320"/>
      <c r="K11320" s="91"/>
      <c r="L11320" s="91"/>
      <c r="M11320" s="91"/>
      <c r="R11320"/>
      <c r="S11320"/>
      <c r="T11320"/>
      <c r="U11320"/>
      <c r="V11320"/>
      <c r="W11320"/>
      <c r="X11320"/>
      <c r="Y11320"/>
      <c r="Z11320"/>
      <c r="AA11320"/>
      <c r="AB11320"/>
      <c r="AC11320"/>
    </row>
    <row r="11321" spans="2:29" s="14" customFormat="1" x14ac:dyDescent="0.25">
      <c r="B11321"/>
      <c r="C11321"/>
      <c r="D11321"/>
      <c r="E11321"/>
      <c r="F11321"/>
      <c r="G11321"/>
      <c r="H11321"/>
      <c r="I11321"/>
      <c r="J11321"/>
      <c r="K11321" s="91"/>
      <c r="L11321" s="91"/>
      <c r="M11321" s="91"/>
      <c r="R11321"/>
      <c r="S11321"/>
      <c r="T11321"/>
      <c r="U11321"/>
      <c r="V11321"/>
      <c r="W11321"/>
      <c r="X11321"/>
      <c r="Y11321"/>
      <c r="Z11321"/>
      <c r="AA11321"/>
      <c r="AB11321"/>
      <c r="AC11321"/>
    </row>
    <row r="11322" spans="2:29" s="14" customFormat="1" x14ac:dyDescent="0.25">
      <c r="B11322"/>
      <c r="C11322"/>
      <c r="D11322"/>
      <c r="E11322"/>
      <c r="F11322"/>
      <c r="G11322"/>
      <c r="H11322"/>
      <c r="I11322"/>
      <c r="J11322"/>
      <c r="K11322" s="91"/>
      <c r="L11322" s="91"/>
      <c r="M11322" s="91"/>
      <c r="R11322"/>
      <c r="S11322"/>
      <c r="T11322"/>
      <c r="U11322"/>
      <c r="V11322"/>
      <c r="W11322"/>
      <c r="X11322"/>
      <c r="Y11322"/>
      <c r="Z11322"/>
      <c r="AA11322"/>
      <c r="AB11322"/>
      <c r="AC11322"/>
    </row>
    <row r="11323" spans="2:29" s="14" customFormat="1" x14ac:dyDescent="0.25">
      <c r="B11323"/>
      <c r="C11323"/>
      <c r="D11323"/>
      <c r="E11323"/>
      <c r="F11323"/>
      <c r="G11323"/>
      <c r="H11323"/>
      <c r="I11323"/>
      <c r="J11323"/>
      <c r="K11323" s="91"/>
      <c r="L11323" s="91"/>
      <c r="M11323" s="91"/>
      <c r="R11323"/>
      <c r="S11323"/>
      <c r="T11323"/>
      <c r="U11323"/>
      <c r="V11323"/>
      <c r="W11323"/>
      <c r="X11323"/>
      <c r="Y11323"/>
      <c r="Z11323"/>
      <c r="AA11323"/>
      <c r="AB11323"/>
      <c r="AC11323"/>
    </row>
    <row r="11324" spans="2:29" s="14" customFormat="1" x14ac:dyDescent="0.25">
      <c r="B11324"/>
      <c r="C11324"/>
      <c r="D11324"/>
      <c r="E11324"/>
      <c r="F11324"/>
      <c r="G11324"/>
      <c r="H11324"/>
      <c r="I11324"/>
      <c r="J11324"/>
      <c r="K11324" s="91"/>
      <c r="L11324" s="91"/>
      <c r="M11324" s="91"/>
      <c r="R11324"/>
      <c r="S11324"/>
      <c r="T11324"/>
      <c r="U11324"/>
      <c r="V11324"/>
      <c r="W11324"/>
      <c r="X11324"/>
      <c r="Y11324"/>
      <c r="Z11324"/>
      <c r="AA11324"/>
      <c r="AB11324"/>
      <c r="AC11324"/>
    </row>
    <row r="11325" spans="2:29" s="14" customFormat="1" x14ac:dyDescent="0.25">
      <c r="B11325"/>
      <c r="C11325"/>
      <c r="D11325"/>
      <c r="E11325"/>
      <c r="F11325"/>
      <c r="G11325"/>
      <c r="H11325"/>
      <c r="I11325"/>
      <c r="J11325"/>
      <c r="K11325" s="91"/>
      <c r="L11325" s="91"/>
      <c r="M11325" s="91"/>
      <c r="R11325"/>
      <c r="S11325"/>
      <c r="T11325"/>
      <c r="U11325"/>
      <c r="V11325"/>
      <c r="W11325"/>
      <c r="X11325"/>
      <c r="Y11325"/>
      <c r="Z11325"/>
      <c r="AA11325"/>
      <c r="AB11325"/>
      <c r="AC11325"/>
    </row>
    <row r="11326" spans="2:29" s="14" customFormat="1" x14ac:dyDescent="0.25">
      <c r="B11326"/>
      <c r="C11326"/>
      <c r="D11326"/>
      <c r="E11326"/>
      <c r="F11326"/>
      <c r="G11326"/>
      <c r="H11326"/>
      <c r="I11326"/>
      <c r="J11326"/>
      <c r="K11326" s="91"/>
      <c r="L11326" s="91"/>
      <c r="M11326" s="91"/>
      <c r="R11326"/>
      <c r="S11326"/>
      <c r="T11326"/>
      <c r="U11326"/>
      <c r="V11326"/>
      <c r="W11326"/>
      <c r="X11326"/>
      <c r="Y11326"/>
      <c r="Z11326"/>
      <c r="AA11326"/>
      <c r="AB11326"/>
      <c r="AC11326"/>
    </row>
    <row r="11327" spans="2:29" s="14" customFormat="1" x14ac:dyDescent="0.25">
      <c r="B11327"/>
      <c r="C11327"/>
      <c r="D11327"/>
      <c r="E11327"/>
      <c r="F11327"/>
      <c r="G11327"/>
      <c r="H11327"/>
      <c r="I11327"/>
      <c r="J11327"/>
      <c r="K11327" s="91"/>
      <c r="L11327" s="91"/>
      <c r="M11327" s="91"/>
      <c r="R11327"/>
      <c r="S11327"/>
      <c r="T11327"/>
      <c r="U11327"/>
      <c r="V11327"/>
      <c r="W11327"/>
      <c r="X11327"/>
      <c r="Y11327"/>
      <c r="Z11327"/>
      <c r="AA11327"/>
      <c r="AB11327"/>
      <c r="AC11327"/>
    </row>
    <row r="11328" spans="2:29" s="14" customFormat="1" x14ac:dyDescent="0.25">
      <c r="B11328"/>
      <c r="C11328"/>
      <c r="D11328"/>
      <c r="E11328"/>
      <c r="F11328"/>
      <c r="G11328"/>
      <c r="H11328"/>
      <c r="I11328"/>
      <c r="J11328"/>
      <c r="K11328" s="91"/>
      <c r="L11328" s="91"/>
      <c r="M11328" s="91"/>
      <c r="R11328"/>
      <c r="S11328"/>
      <c r="T11328"/>
      <c r="U11328"/>
      <c r="V11328"/>
      <c r="W11328"/>
      <c r="X11328"/>
      <c r="Y11328"/>
      <c r="Z11328"/>
      <c r="AA11328"/>
      <c r="AB11328"/>
      <c r="AC11328"/>
    </row>
    <row r="11329" spans="2:29" s="14" customFormat="1" x14ac:dyDescent="0.25">
      <c r="B11329"/>
      <c r="C11329"/>
      <c r="D11329"/>
      <c r="E11329"/>
      <c r="F11329"/>
      <c r="G11329"/>
      <c r="H11329"/>
      <c r="I11329"/>
      <c r="J11329"/>
      <c r="K11329" s="91"/>
      <c r="L11329" s="91"/>
      <c r="M11329" s="91"/>
      <c r="R11329"/>
      <c r="S11329"/>
      <c r="T11329"/>
      <c r="U11329"/>
      <c r="V11329"/>
      <c r="W11329"/>
      <c r="X11329"/>
      <c r="Y11329"/>
      <c r="Z11329"/>
      <c r="AA11329"/>
      <c r="AB11329"/>
      <c r="AC11329"/>
    </row>
    <row r="11330" spans="2:29" s="14" customFormat="1" x14ac:dyDescent="0.25">
      <c r="B11330"/>
      <c r="C11330"/>
      <c r="D11330"/>
      <c r="E11330"/>
      <c r="F11330"/>
      <c r="G11330"/>
      <c r="H11330"/>
      <c r="I11330"/>
      <c r="J11330"/>
      <c r="K11330" s="91"/>
      <c r="L11330" s="91"/>
      <c r="M11330" s="91"/>
      <c r="R11330"/>
      <c r="S11330"/>
      <c r="T11330"/>
      <c r="U11330"/>
      <c r="V11330"/>
      <c r="W11330"/>
      <c r="X11330"/>
      <c r="Y11330"/>
      <c r="Z11330"/>
      <c r="AA11330"/>
      <c r="AB11330"/>
      <c r="AC11330"/>
    </row>
    <row r="11331" spans="2:29" s="14" customFormat="1" x14ac:dyDescent="0.25">
      <c r="B11331"/>
      <c r="C11331"/>
      <c r="D11331"/>
      <c r="E11331"/>
      <c r="F11331"/>
      <c r="G11331"/>
      <c r="H11331"/>
      <c r="I11331"/>
      <c r="J11331"/>
      <c r="K11331" s="91"/>
      <c r="L11331" s="91"/>
      <c r="M11331" s="91"/>
      <c r="R11331"/>
      <c r="S11331"/>
      <c r="T11331"/>
      <c r="U11331"/>
      <c r="V11331"/>
      <c r="W11331"/>
      <c r="X11331"/>
      <c r="Y11331"/>
      <c r="Z11331"/>
      <c r="AA11331"/>
      <c r="AB11331"/>
      <c r="AC11331"/>
    </row>
    <row r="11332" spans="2:29" s="14" customFormat="1" x14ac:dyDescent="0.25">
      <c r="B11332"/>
      <c r="C11332"/>
      <c r="D11332"/>
      <c r="E11332"/>
      <c r="F11332"/>
      <c r="G11332"/>
      <c r="H11332"/>
      <c r="I11332"/>
      <c r="J11332"/>
      <c r="K11332" s="91"/>
      <c r="L11332" s="91"/>
      <c r="M11332" s="91"/>
      <c r="R11332"/>
      <c r="S11332"/>
      <c r="T11332"/>
      <c r="U11332"/>
      <c r="V11332"/>
      <c r="W11332"/>
      <c r="X11332"/>
      <c r="Y11332"/>
      <c r="Z11332"/>
      <c r="AA11332"/>
      <c r="AB11332"/>
      <c r="AC11332"/>
    </row>
    <row r="11333" spans="2:29" s="14" customFormat="1" x14ac:dyDescent="0.25">
      <c r="B11333"/>
      <c r="C11333"/>
      <c r="D11333"/>
      <c r="E11333"/>
      <c r="F11333"/>
      <c r="G11333"/>
      <c r="H11333"/>
      <c r="I11333"/>
      <c r="J11333"/>
      <c r="K11333" s="91"/>
      <c r="L11333" s="91"/>
      <c r="M11333" s="91"/>
      <c r="R11333"/>
      <c r="S11333"/>
      <c r="T11333"/>
      <c r="U11333"/>
      <c r="V11333"/>
      <c r="W11333"/>
      <c r="X11333"/>
      <c r="Y11333"/>
      <c r="Z11333"/>
      <c r="AA11333"/>
      <c r="AB11333"/>
      <c r="AC11333"/>
    </row>
    <row r="11334" spans="2:29" s="14" customFormat="1" x14ac:dyDescent="0.25">
      <c r="B11334"/>
      <c r="C11334"/>
      <c r="D11334"/>
      <c r="E11334"/>
      <c r="F11334"/>
      <c r="G11334"/>
      <c r="H11334"/>
      <c r="I11334"/>
      <c r="J11334"/>
      <c r="K11334" s="91"/>
      <c r="L11334" s="91"/>
      <c r="M11334" s="91"/>
      <c r="R11334"/>
      <c r="S11334"/>
      <c r="T11334"/>
      <c r="U11334"/>
      <c r="V11334"/>
      <c r="W11334"/>
      <c r="X11334"/>
      <c r="Y11334"/>
      <c r="Z11334"/>
      <c r="AA11334"/>
      <c r="AB11334"/>
      <c r="AC11334"/>
    </row>
    <row r="11335" spans="2:29" s="14" customFormat="1" x14ac:dyDescent="0.25">
      <c r="B11335"/>
      <c r="C11335"/>
      <c r="D11335"/>
      <c r="E11335"/>
      <c r="F11335"/>
      <c r="G11335"/>
      <c r="H11335"/>
      <c r="I11335"/>
      <c r="J11335"/>
      <c r="K11335" s="91"/>
      <c r="L11335" s="91"/>
      <c r="M11335" s="91"/>
      <c r="R11335"/>
      <c r="S11335"/>
      <c r="T11335"/>
      <c r="U11335"/>
      <c r="V11335"/>
      <c r="W11335"/>
      <c r="X11335"/>
      <c r="Y11335"/>
      <c r="Z11335"/>
      <c r="AA11335"/>
      <c r="AB11335"/>
      <c r="AC11335"/>
    </row>
    <row r="11336" spans="2:29" s="14" customFormat="1" x14ac:dyDescent="0.25">
      <c r="B11336"/>
      <c r="C11336"/>
      <c r="D11336"/>
      <c r="E11336"/>
      <c r="F11336"/>
      <c r="G11336"/>
      <c r="H11336"/>
      <c r="I11336"/>
      <c r="J11336"/>
      <c r="K11336" s="91"/>
      <c r="L11336" s="91"/>
      <c r="M11336" s="91"/>
      <c r="R11336"/>
      <c r="S11336"/>
      <c r="T11336"/>
      <c r="U11336"/>
      <c r="V11336"/>
      <c r="W11336"/>
      <c r="X11336"/>
      <c r="Y11336"/>
      <c r="Z11336"/>
      <c r="AA11336"/>
      <c r="AB11336"/>
      <c r="AC11336"/>
    </row>
    <row r="11337" spans="2:29" s="14" customFormat="1" x14ac:dyDescent="0.25">
      <c r="B11337"/>
      <c r="C11337"/>
      <c r="D11337"/>
      <c r="E11337"/>
      <c r="F11337"/>
      <c r="G11337"/>
      <c r="H11337"/>
      <c r="I11337"/>
      <c r="J11337"/>
      <c r="K11337" s="91"/>
      <c r="L11337" s="91"/>
      <c r="M11337" s="91"/>
      <c r="R11337"/>
      <c r="S11337"/>
      <c r="T11337"/>
      <c r="U11337"/>
      <c r="V11337"/>
      <c r="W11337"/>
      <c r="X11337"/>
      <c r="Y11337"/>
      <c r="Z11337"/>
      <c r="AA11337"/>
      <c r="AB11337"/>
      <c r="AC11337"/>
    </row>
    <row r="11338" spans="2:29" s="14" customFormat="1" x14ac:dyDescent="0.25">
      <c r="B11338"/>
      <c r="C11338"/>
      <c r="D11338"/>
      <c r="E11338"/>
      <c r="F11338"/>
      <c r="G11338"/>
      <c r="H11338"/>
      <c r="I11338"/>
      <c r="J11338"/>
      <c r="K11338" s="91"/>
      <c r="L11338" s="91"/>
      <c r="M11338" s="91"/>
      <c r="R11338"/>
      <c r="S11338"/>
      <c r="T11338"/>
      <c r="U11338"/>
      <c r="V11338"/>
      <c r="W11338"/>
      <c r="X11338"/>
      <c r="Y11338"/>
      <c r="Z11338"/>
      <c r="AA11338"/>
      <c r="AB11338"/>
      <c r="AC11338"/>
    </row>
    <row r="11339" spans="2:29" s="14" customFormat="1" x14ac:dyDescent="0.25">
      <c r="B11339"/>
      <c r="C11339"/>
      <c r="D11339"/>
      <c r="E11339"/>
      <c r="F11339"/>
      <c r="G11339"/>
      <c r="H11339"/>
      <c r="I11339"/>
      <c r="J11339"/>
      <c r="K11339" s="91"/>
      <c r="L11339" s="91"/>
      <c r="M11339" s="91"/>
      <c r="R11339"/>
      <c r="S11339"/>
      <c r="T11339"/>
      <c r="U11339"/>
      <c r="V11339"/>
      <c r="W11339"/>
      <c r="X11339"/>
      <c r="Y11339"/>
      <c r="Z11339"/>
      <c r="AA11339"/>
      <c r="AB11339"/>
      <c r="AC11339"/>
    </row>
    <row r="11340" spans="2:29" s="14" customFormat="1" x14ac:dyDescent="0.25">
      <c r="B11340"/>
      <c r="C11340"/>
      <c r="D11340"/>
      <c r="E11340"/>
      <c r="F11340"/>
      <c r="G11340"/>
      <c r="H11340"/>
      <c r="I11340"/>
      <c r="J11340"/>
      <c r="K11340" s="91"/>
      <c r="L11340" s="91"/>
      <c r="M11340" s="91"/>
      <c r="R11340"/>
      <c r="S11340"/>
      <c r="T11340"/>
      <c r="U11340"/>
      <c r="V11340"/>
      <c r="W11340"/>
      <c r="X11340"/>
      <c r="Y11340"/>
      <c r="Z11340"/>
      <c r="AA11340"/>
      <c r="AB11340"/>
      <c r="AC11340"/>
    </row>
    <row r="11341" spans="2:29" s="14" customFormat="1" x14ac:dyDescent="0.25">
      <c r="B11341"/>
      <c r="C11341"/>
      <c r="D11341"/>
      <c r="E11341"/>
      <c r="F11341"/>
      <c r="G11341"/>
      <c r="H11341"/>
      <c r="I11341"/>
      <c r="J11341"/>
      <c r="K11341" s="91"/>
      <c r="L11341" s="91"/>
      <c r="M11341" s="91"/>
      <c r="R11341"/>
      <c r="S11341"/>
      <c r="T11341"/>
      <c r="U11341"/>
      <c r="V11341"/>
      <c r="W11341"/>
      <c r="X11341"/>
      <c r="Y11341"/>
      <c r="Z11341"/>
      <c r="AA11341"/>
      <c r="AB11341"/>
      <c r="AC11341"/>
    </row>
    <row r="11342" spans="2:29" s="14" customFormat="1" x14ac:dyDescent="0.25">
      <c r="B11342"/>
      <c r="C11342"/>
      <c r="D11342"/>
      <c r="E11342"/>
      <c r="F11342"/>
      <c r="G11342"/>
      <c r="H11342"/>
      <c r="I11342"/>
      <c r="J11342"/>
      <c r="K11342" s="91"/>
      <c r="L11342" s="91"/>
      <c r="M11342" s="91"/>
      <c r="R11342"/>
      <c r="S11342"/>
      <c r="T11342"/>
      <c r="U11342"/>
      <c r="V11342"/>
      <c r="W11342"/>
      <c r="X11342"/>
      <c r="Y11342"/>
      <c r="Z11342"/>
      <c r="AA11342"/>
      <c r="AB11342"/>
      <c r="AC11342"/>
    </row>
    <row r="11343" spans="2:29" s="14" customFormat="1" x14ac:dyDescent="0.25">
      <c r="B11343"/>
      <c r="C11343"/>
      <c r="D11343"/>
      <c r="E11343"/>
      <c r="F11343"/>
      <c r="G11343"/>
      <c r="H11343"/>
      <c r="I11343"/>
      <c r="J11343"/>
      <c r="K11343" s="91"/>
      <c r="L11343" s="91"/>
      <c r="M11343" s="91"/>
      <c r="R11343"/>
      <c r="S11343"/>
      <c r="T11343"/>
      <c r="U11343"/>
      <c r="V11343"/>
      <c r="W11343"/>
      <c r="X11343"/>
      <c r="Y11343"/>
      <c r="Z11343"/>
      <c r="AA11343"/>
      <c r="AB11343"/>
      <c r="AC11343"/>
    </row>
    <row r="11344" spans="2:29" s="14" customFormat="1" x14ac:dyDescent="0.25">
      <c r="B11344"/>
      <c r="C11344"/>
      <c r="D11344"/>
      <c r="E11344"/>
      <c r="F11344"/>
      <c r="G11344"/>
      <c r="H11344"/>
      <c r="I11344"/>
      <c r="J11344"/>
      <c r="K11344" s="91"/>
      <c r="L11344" s="91"/>
      <c r="M11344" s="91"/>
      <c r="R11344"/>
      <c r="S11344"/>
      <c r="T11344"/>
      <c r="U11344"/>
      <c r="V11344"/>
      <c r="W11344"/>
      <c r="X11344"/>
      <c r="Y11344"/>
      <c r="Z11344"/>
      <c r="AA11344"/>
      <c r="AB11344"/>
      <c r="AC11344"/>
    </row>
    <row r="11345" spans="2:29" s="14" customFormat="1" x14ac:dyDescent="0.25">
      <c r="B11345"/>
      <c r="C11345"/>
      <c r="D11345"/>
      <c r="E11345"/>
      <c r="F11345"/>
      <c r="G11345"/>
      <c r="H11345"/>
      <c r="I11345"/>
      <c r="J11345"/>
      <c r="K11345" s="91"/>
      <c r="L11345" s="91"/>
      <c r="M11345" s="91"/>
      <c r="R11345"/>
      <c r="S11345"/>
      <c r="T11345"/>
      <c r="U11345"/>
      <c r="V11345"/>
      <c r="W11345"/>
      <c r="X11345"/>
      <c r="Y11345"/>
      <c r="Z11345"/>
      <c r="AA11345"/>
      <c r="AB11345"/>
      <c r="AC11345"/>
    </row>
    <row r="11346" spans="2:29" s="14" customFormat="1" x14ac:dyDescent="0.25">
      <c r="B11346"/>
      <c r="C11346"/>
      <c r="D11346"/>
      <c r="E11346"/>
      <c r="F11346"/>
      <c r="G11346"/>
      <c r="H11346"/>
      <c r="I11346"/>
      <c r="J11346"/>
      <c r="K11346" s="91"/>
      <c r="L11346" s="91"/>
      <c r="M11346" s="91"/>
      <c r="R11346"/>
      <c r="S11346"/>
      <c r="T11346"/>
      <c r="U11346"/>
      <c r="V11346"/>
      <c r="W11346"/>
      <c r="X11346"/>
      <c r="Y11346"/>
      <c r="Z11346"/>
      <c r="AA11346"/>
      <c r="AB11346"/>
      <c r="AC11346"/>
    </row>
    <row r="11347" spans="2:29" s="14" customFormat="1" x14ac:dyDescent="0.25">
      <c r="B11347"/>
      <c r="C11347"/>
      <c r="D11347"/>
      <c r="E11347"/>
      <c r="F11347"/>
      <c r="G11347"/>
      <c r="H11347"/>
      <c r="I11347"/>
      <c r="J11347"/>
      <c r="K11347" s="91"/>
      <c r="L11347" s="91"/>
      <c r="M11347" s="91"/>
      <c r="R11347"/>
      <c r="S11347"/>
      <c r="T11347"/>
      <c r="U11347"/>
      <c r="V11347"/>
      <c r="W11347"/>
      <c r="X11347"/>
      <c r="Y11347"/>
      <c r="Z11347"/>
      <c r="AA11347"/>
      <c r="AB11347"/>
      <c r="AC11347"/>
    </row>
    <row r="11348" spans="2:29" s="14" customFormat="1" x14ac:dyDescent="0.25">
      <c r="B11348"/>
      <c r="C11348"/>
      <c r="D11348"/>
      <c r="E11348"/>
      <c r="F11348"/>
      <c r="G11348"/>
      <c r="H11348"/>
      <c r="I11348"/>
      <c r="J11348"/>
      <c r="K11348" s="91"/>
      <c r="L11348" s="91"/>
      <c r="M11348" s="91"/>
      <c r="R11348"/>
      <c r="S11348"/>
      <c r="T11348"/>
      <c r="U11348"/>
      <c r="V11348"/>
      <c r="W11348"/>
      <c r="X11348"/>
      <c r="Y11348"/>
      <c r="Z11348"/>
      <c r="AA11348"/>
      <c r="AB11348"/>
      <c r="AC11348"/>
    </row>
    <row r="11349" spans="2:29" s="14" customFormat="1" x14ac:dyDescent="0.25">
      <c r="B11349"/>
      <c r="C11349"/>
      <c r="D11349"/>
      <c r="E11349"/>
      <c r="F11349"/>
      <c r="G11349"/>
      <c r="H11349"/>
      <c r="I11349"/>
      <c r="J11349"/>
      <c r="K11349" s="91"/>
      <c r="L11349" s="91"/>
      <c r="M11349" s="91"/>
      <c r="R11349"/>
      <c r="S11349"/>
      <c r="T11349"/>
      <c r="U11349"/>
      <c r="V11349"/>
      <c r="W11349"/>
      <c r="X11349"/>
      <c r="Y11349"/>
      <c r="Z11349"/>
      <c r="AA11349"/>
      <c r="AB11349"/>
      <c r="AC11349"/>
    </row>
    <row r="11350" spans="2:29" s="14" customFormat="1" x14ac:dyDescent="0.25">
      <c r="B11350"/>
      <c r="C11350"/>
      <c r="D11350"/>
      <c r="E11350"/>
      <c r="F11350"/>
      <c r="G11350"/>
      <c r="H11350"/>
      <c r="I11350"/>
      <c r="J11350"/>
      <c r="K11350" s="91"/>
      <c r="L11350" s="91"/>
      <c r="M11350" s="91"/>
      <c r="R11350"/>
      <c r="S11350"/>
      <c r="T11350"/>
      <c r="U11350"/>
      <c r="V11350"/>
      <c r="W11350"/>
      <c r="X11350"/>
      <c r="Y11350"/>
      <c r="Z11350"/>
      <c r="AA11350"/>
      <c r="AB11350"/>
      <c r="AC11350"/>
    </row>
    <row r="11351" spans="2:29" s="14" customFormat="1" x14ac:dyDescent="0.25">
      <c r="B11351"/>
      <c r="C11351"/>
      <c r="D11351"/>
      <c r="E11351"/>
      <c r="F11351"/>
      <c r="G11351"/>
      <c r="H11351"/>
      <c r="I11351"/>
      <c r="J11351"/>
      <c r="K11351" s="91"/>
      <c r="L11351" s="91"/>
      <c r="M11351" s="91"/>
      <c r="R11351"/>
      <c r="S11351"/>
      <c r="T11351"/>
      <c r="U11351"/>
      <c r="V11351"/>
      <c r="W11351"/>
      <c r="X11351"/>
      <c r="Y11351"/>
      <c r="Z11351"/>
      <c r="AA11351"/>
      <c r="AB11351"/>
      <c r="AC11351"/>
    </row>
    <row r="11352" spans="2:29" s="14" customFormat="1" x14ac:dyDescent="0.25">
      <c r="B11352"/>
      <c r="C11352"/>
      <c r="D11352"/>
      <c r="E11352"/>
      <c r="F11352"/>
      <c r="G11352"/>
      <c r="H11352"/>
      <c r="I11352"/>
      <c r="J11352"/>
      <c r="K11352" s="91"/>
      <c r="L11352" s="91"/>
      <c r="M11352" s="91"/>
      <c r="R11352"/>
      <c r="S11352"/>
      <c r="T11352"/>
      <c r="U11352"/>
      <c r="V11352"/>
      <c r="W11352"/>
      <c r="X11352"/>
      <c r="Y11352"/>
      <c r="Z11352"/>
      <c r="AA11352"/>
      <c r="AB11352"/>
      <c r="AC11352"/>
    </row>
    <row r="11353" spans="2:29" s="14" customFormat="1" x14ac:dyDescent="0.25">
      <c r="B11353"/>
      <c r="C11353"/>
      <c r="D11353"/>
      <c r="E11353"/>
      <c r="F11353"/>
      <c r="G11353"/>
      <c r="H11353"/>
      <c r="I11353"/>
      <c r="J11353"/>
      <c r="K11353" s="91"/>
      <c r="L11353" s="91"/>
      <c r="M11353" s="91"/>
      <c r="R11353"/>
      <c r="S11353"/>
      <c r="T11353"/>
      <c r="U11353"/>
      <c r="V11353"/>
      <c r="W11353"/>
      <c r="X11353"/>
      <c r="Y11353"/>
      <c r="Z11353"/>
      <c r="AA11353"/>
      <c r="AB11353"/>
      <c r="AC11353"/>
    </row>
    <row r="11354" spans="2:29" s="14" customFormat="1" x14ac:dyDescent="0.25">
      <c r="B11354"/>
      <c r="C11354"/>
      <c r="D11354"/>
      <c r="E11354"/>
      <c r="F11354"/>
      <c r="G11354"/>
      <c r="H11354"/>
      <c r="I11354"/>
      <c r="J11354"/>
      <c r="K11354" s="91"/>
      <c r="L11354" s="91"/>
      <c r="M11354" s="91"/>
      <c r="R11354"/>
      <c r="S11354"/>
      <c r="T11354"/>
      <c r="U11354"/>
      <c r="V11354"/>
      <c r="W11354"/>
      <c r="X11354"/>
      <c r="Y11354"/>
      <c r="Z11354"/>
      <c r="AA11354"/>
      <c r="AB11354"/>
      <c r="AC11354"/>
    </row>
    <row r="11355" spans="2:29" s="14" customFormat="1" x14ac:dyDescent="0.25">
      <c r="B11355"/>
      <c r="C11355"/>
      <c r="D11355"/>
      <c r="E11355"/>
      <c r="F11355"/>
      <c r="G11355"/>
      <c r="H11355"/>
      <c r="I11355"/>
      <c r="J11355"/>
      <c r="K11355" s="91"/>
      <c r="L11355" s="91"/>
      <c r="M11355" s="91"/>
      <c r="R11355"/>
      <c r="S11355"/>
      <c r="T11355"/>
      <c r="U11355"/>
      <c r="V11355"/>
      <c r="W11355"/>
      <c r="X11355"/>
      <c r="Y11355"/>
      <c r="Z11355"/>
      <c r="AA11355"/>
      <c r="AB11355"/>
      <c r="AC11355"/>
    </row>
    <row r="11356" spans="2:29" s="14" customFormat="1" x14ac:dyDescent="0.25">
      <c r="B11356"/>
      <c r="C11356"/>
      <c r="D11356"/>
      <c r="E11356"/>
      <c r="F11356"/>
      <c r="G11356"/>
      <c r="H11356"/>
      <c r="I11356"/>
      <c r="J11356"/>
      <c r="K11356" s="91"/>
      <c r="L11356" s="91"/>
      <c r="M11356" s="91"/>
      <c r="R11356"/>
      <c r="S11356"/>
      <c r="T11356"/>
      <c r="U11356"/>
      <c r="V11356"/>
      <c r="W11356"/>
      <c r="X11356"/>
      <c r="Y11356"/>
      <c r="Z11356"/>
      <c r="AA11356"/>
      <c r="AB11356"/>
      <c r="AC11356"/>
    </row>
    <row r="11357" spans="2:29" s="14" customFormat="1" x14ac:dyDescent="0.25">
      <c r="B11357"/>
      <c r="C11357"/>
      <c r="D11357"/>
      <c r="E11357"/>
      <c r="F11357"/>
      <c r="G11357"/>
      <c r="H11357"/>
      <c r="I11357"/>
      <c r="J11357"/>
      <c r="K11357" s="91"/>
      <c r="L11357" s="91"/>
      <c r="M11357" s="91"/>
      <c r="R11357"/>
      <c r="S11357"/>
      <c r="T11357"/>
      <c r="U11357"/>
      <c r="V11357"/>
      <c r="W11357"/>
      <c r="X11357"/>
      <c r="Y11357"/>
      <c r="Z11357"/>
      <c r="AA11357"/>
      <c r="AB11357"/>
      <c r="AC11357"/>
    </row>
    <row r="11358" spans="2:29" s="14" customFormat="1" x14ac:dyDescent="0.25">
      <c r="B11358"/>
      <c r="C11358"/>
      <c r="D11358"/>
      <c r="E11358"/>
      <c r="F11358"/>
      <c r="G11358"/>
      <c r="H11358"/>
      <c r="I11358"/>
      <c r="J11358"/>
      <c r="K11358" s="91"/>
      <c r="L11358" s="91"/>
      <c r="M11358" s="91"/>
      <c r="R11358"/>
      <c r="S11358"/>
      <c r="T11358"/>
      <c r="U11358"/>
      <c r="V11358"/>
      <c r="W11358"/>
      <c r="X11358"/>
      <c r="Y11358"/>
      <c r="Z11358"/>
      <c r="AA11358"/>
      <c r="AB11358"/>
      <c r="AC11358"/>
    </row>
    <row r="11359" spans="2:29" s="14" customFormat="1" x14ac:dyDescent="0.25">
      <c r="B11359"/>
      <c r="C11359"/>
      <c r="D11359"/>
      <c r="E11359"/>
      <c r="F11359"/>
      <c r="G11359"/>
      <c r="H11359"/>
      <c r="I11359"/>
      <c r="J11359"/>
      <c r="K11359" s="91"/>
      <c r="L11359" s="91"/>
      <c r="M11359" s="91"/>
      <c r="R11359"/>
      <c r="S11359"/>
      <c r="T11359"/>
      <c r="U11359"/>
      <c r="V11359"/>
      <c r="W11359"/>
      <c r="X11359"/>
      <c r="Y11359"/>
      <c r="Z11359"/>
      <c r="AA11359"/>
      <c r="AB11359"/>
      <c r="AC11359"/>
    </row>
    <row r="11360" spans="2:29" s="14" customFormat="1" x14ac:dyDescent="0.25">
      <c r="B11360"/>
      <c r="C11360"/>
      <c r="D11360"/>
      <c r="E11360"/>
      <c r="F11360"/>
      <c r="G11360"/>
      <c r="H11360"/>
      <c r="I11360"/>
      <c r="J11360"/>
      <c r="K11360" s="91"/>
      <c r="L11360" s="91"/>
      <c r="M11360" s="91"/>
      <c r="R11360"/>
      <c r="S11360"/>
      <c r="T11360"/>
      <c r="U11360"/>
      <c r="V11360"/>
      <c r="W11360"/>
      <c r="X11360"/>
      <c r="Y11360"/>
      <c r="Z11360"/>
      <c r="AA11360"/>
      <c r="AB11360"/>
      <c r="AC11360"/>
    </row>
    <row r="11361" spans="2:29" s="14" customFormat="1" x14ac:dyDescent="0.25">
      <c r="B11361"/>
      <c r="C11361"/>
      <c r="D11361"/>
      <c r="E11361"/>
      <c r="F11361"/>
      <c r="G11361"/>
      <c r="H11361"/>
      <c r="I11361"/>
      <c r="J11361"/>
      <c r="K11361" s="91"/>
      <c r="L11361" s="91"/>
      <c r="M11361" s="91"/>
      <c r="R11361"/>
      <c r="S11361"/>
      <c r="T11361"/>
      <c r="U11361"/>
      <c r="V11361"/>
      <c r="W11361"/>
      <c r="X11361"/>
      <c r="Y11361"/>
      <c r="Z11361"/>
      <c r="AA11361"/>
      <c r="AB11361"/>
      <c r="AC11361"/>
    </row>
    <row r="11362" spans="2:29" s="14" customFormat="1" x14ac:dyDescent="0.25">
      <c r="B11362"/>
      <c r="C11362"/>
      <c r="D11362"/>
      <c r="E11362"/>
      <c r="F11362"/>
      <c r="G11362"/>
      <c r="H11362"/>
      <c r="I11362"/>
      <c r="J11362"/>
      <c r="K11362" s="91"/>
      <c r="L11362" s="91"/>
      <c r="M11362" s="91"/>
      <c r="R11362"/>
      <c r="S11362"/>
      <c r="T11362"/>
      <c r="U11362"/>
      <c r="V11362"/>
      <c r="W11362"/>
      <c r="X11362"/>
      <c r="Y11362"/>
      <c r="Z11362"/>
      <c r="AA11362"/>
      <c r="AB11362"/>
      <c r="AC11362"/>
    </row>
    <row r="11363" spans="2:29" s="14" customFormat="1" x14ac:dyDescent="0.25">
      <c r="B11363"/>
      <c r="C11363"/>
      <c r="D11363"/>
      <c r="E11363"/>
      <c r="F11363"/>
      <c r="G11363"/>
      <c r="H11363"/>
      <c r="I11363"/>
      <c r="J11363"/>
      <c r="K11363" s="91"/>
      <c r="L11363" s="91"/>
      <c r="M11363" s="91"/>
      <c r="R11363"/>
      <c r="S11363"/>
      <c r="T11363"/>
      <c r="U11363"/>
      <c r="V11363"/>
      <c r="W11363"/>
      <c r="X11363"/>
      <c r="Y11363"/>
      <c r="Z11363"/>
      <c r="AA11363"/>
      <c r="AB11363"/>
      <c r="AC11363"/>
    </row>
    <row r="11364" spans="2:29" s="14" customFormat="1" x14ac:dyDescent="0.25">
      <c r="B11364"/>
      <c r="C11364"/>
      <c r="D11364"/>
      <c r="E11364"/>
      <c r="F11364"/>
      <c r="G11364"/>
      <c r="H11364"/>
      <c r="I11364"/>
      <c r="J11364"/>
      <c r="K11364" s="91"/>
      <c r="L11364" s="91"/>
      <c r="M11364" s="91"/>
      <c r="R11364"/>
      <c r="S11364"/>
      <c r="T11364"/>
      <c r="U11364"/>
      <c r="V11364"/>
      <c r="W11364"/>
      <c r="X11364"/>
      <c r="Y11364"/>
      <c r="Z11364"/>
      <c r="AA11364"/>
      <c r="AB11364"/>
      <c r="AC11364"/>
    </row>
    <row r="11365" spans="2:29" s="14" customFormat="1" x14ac:dyDescent="0.25">
      <c r="B11365"/>
      <c r="C11365"/>
      <c r="D11365"/>
      <c r="E11365"/>
      <c r="F11365"/>
      <c r="G11365"/>
      <c r="H11365"/>
      <c r="I11365"/>
      <c r="J11365"/>
      <c r="K11365" s="91"/>
      <c r="L11365" s="91"/>
      <c r="M11365" s="91"/>
      <c r="R11365"/>
      <c r="S11365"/>
      <c r="T11365"/>
      <c r="U11365"/>
      <c r="V11365"/>
      <c r="W11365"/>
      <c r="X11365"/>
      <c r="Y11365"/>
      <c r="Z11365"/>
      <c r="AA11365"/>
      <c r="AB11365"/>
      <c r="AC11365"/>
    </row>
    <row r="11366" spans="2:29" s="14" customFormat="1" x14ac:dyDescent="0.25">
      <c r="B11366"/>
      <c r="C11366"/>
      <c r="D11366"/>
      <c r="E11366"/>
      <c r="F11366"/>
      <c r="G11366"/>
      <c r="H11366"/>
      <c r="I11366"/>
      <c r="J11366"/>
      <c r="K11366" s="91"/>
      <c r="L11366" s="91"/>
      <c r="M11366" s="91"/>
      <c r="R11366"/>
      <c r="S11366"/>
      <c r="T11366"/>
      <c r="U11366"/>
      <c r="V11366"/>
      <c r="W11366"/>
      <c r="X11366"/>
      <c r="Y11366"/>
      <c r="Z11366"/>
      <c r="AA11366"/>
      <c r="AB11366"/>
      <c r="AC11366"/>
    </row>
    <row r="11367" spans="2:29" s="14" customFormat="1" x14ac:dyDescent="0.25">
      <c r="B11367"/>
      <c r="C11367"/>
      <c r="D11367"/>
      <c r="E11367"/>
      <c r="F11367"/>
      <c r="G11367"/>
      <c r="H11367"/>
      <c r="I11367"/>
      <c r="J11367"/>
      <c r="K11367" s="91"/>
      <c r="L11367" s="91"/>
      <c r="M11367" s="91"/>
      <c r="R11367"/>
      <c r="S11367"/>
      <c r="T11367"/>
      <c r="U11367"/>
      <c r="V11367"/>
      <c r="W11367"/>
      <c r="X11367"/>
      <c r="Y11367"/>
      <c r="Z11367"/>
      <c r="AA11367"/>
      <c r="AB11367"/>
      <c r="AC11367"/>
    </row>
    <row r="11368" spans="2:29" s="14" customFormat="1" x14ac:dyDescent="0.25">
      <c r="B11368"/>
      <c r="C11368"/>
      <c r="D11368"/>
      <c r="E11368"/>
      <c r="F11368"/>
      <c r="G11368"/>
      <c r="H11368"/>
      <c r="I11368"/>
      <c r="J11368"/>
      <c r="K11368" s="91"/>
      <c r="L11368" s="91"/>
      <c r="M11368" s="91"/>
      <c r="R11368"/>
      <c r="S11368"/>
      <c r="T11368"/>
      <c r="U11368"/>
      <c r="V11368"/>
      <c r="W11368"/>
      <c r="X11368"/>
      <c r="Y11368"/>
      <c r="Z11368"/>
      <c r="AA11368"/>
      <c r="AB11368"/>
      <c r="AC11368"/>
    </row>
    <row r="11369" spans="2:29" s="14" customFormat="1" x14ac:dyDescent="0.25">
      <c r="B11369"/>
      <c r="C11369"/>
      <c r="D11369"/>
      <c r="E11369"/>
      <c r="F11369"/>
      <c r="G11369"/>
      <c r="H11369"/>
      <c r="I11369"/>
      <c r="J11369"/>
      <c r="K11369" s="91"/>
      <c r="L11369" s="91"/>
      <c r="M11369" s="91"/>
      <c r="R11369"/>
      <c r="S11369"/>
      <c r="T11369"/>
      <c r="U11369"/>
      <c r="V11369"/>
      <c r="W11369"/>
      <c r="X11369"/>
      <c r="Y11369"/>
      <c r="Z11369"/>
      <c r="AA11369"/>
      <c r="AB11369"/>
      <c r="AC11369"/>
    </row>
    <row r="11370" spans="2:29" s="14" customFormat="1" x14ac:dyDescent="0.25">
      <c r="B11370"/>
      <c r="C11370"/>
      <c r="D11370"/>
      <c r="E11370"/>
      <c r="F11370"/>
      <c r="G11370"/>
      <c r="H11370"/>
      <c r="I11370"/>
      <c r="J11370"/>
      <c r="K11370" s="91"/>
      <c r="L11370" s="91"/>
      <c r="M11370" s="91"/>
      <c r="R11370"/>
      <c r="S11370"/>
      <c r="T11370"/>
      <c r="U11370"/>
      <c r="V11370"/>
      <c r="W11370"/>
      <c r="X11370"/>
      <c r="Y11370"/>
      <c r="Z11370"/>
      <c r="AA11370"/>
      <c r="AB11370"/>
      <c r="AC11370"/>
    </row>
    <row r="11371" spans="2:29" s="14" customFormat="1" x14ac:dyDescent="0.25">
      <c r="B11371"/>
      <c r="C11371"/>
      <c r="D11371"/>
      <c r="E11371"/>
      <c r="F11371"/>
      <c r="G11371"/>
      <c r="H11371"/>
      <c r="I11371"/>
      <c r="J11371"/>
      <c r="K11371" s="91"/>
      <c r="L11371" s="91"/>
      <c r="M11371" s="91"/>
      <c r="R11371"/>
      <c r="S11371"/>
      <c r="T11371"/>
      <c r="U11371"/>
      <c r="V11371"/>
      <c r="W11371"/>
      <c r="X11371"/>
      <c r="Y11371"/>
      <c r="Z11371"/>
      <c r="AA11371"/>
      <c r="AB11371"/>
      <c r="AC11371"/>
    </row>
    <row r="11372" spans="2:29" s="14" customFormat="1" x14ac:dyDescent="0.25">
      <c r="B11372"/>
      <c r="C11372"/>
      <c r="D11372"/>
      <c r="E11372"/>
      <c r="F11372"/>
      <c r="G11372"/>
      <c r="H11372"/>
      <c r="I11372"/>
      <c r="J11372"/>
      <c r="K11372" s="91"/>
      <c r="L11372" s="91"/>
      <c r="M11372" s="91"/>
      <c r="R11372"/>
      <c r="S11372"/>
      <c r="T11372"/>
      <c r="U11372"/>
      <c r="V11372"/>
      <c r="W11372"/>
      <c r="X11372"/>
      <c r="Y11372"/>
      <c r="Z11372"/>
      <c r="AA11372"/>
      <c r="AB11372"/>
      <c r="AC11372"/>
    </row>
    <row r="11373" spans="2:29" s="14" customFormat="1" x14ac:dyDescent="0.25">
      <c r="B11373"/>
      <c r="C11373"/>
      <c r="D11373"/>
      <c r="E11373"/>
      <c r="F11373"/>
      <c r="G11373"/>
      <c r="H11373"/>
      <c r="I11373"/>
      <c r="J11373"/>
      <c r="K11373" s="91"/>
      <c r="L11373" s="91"/>
      <c r="M11373" s="91"/>
      <c r="R11373"/>
      <c r="S11373"/>
      <c r="T11373"/>
      <c r="U11373"/>
      <c r="V11373"/>
      <c r="W11373"/>
      <c r="X11373"/>
      <c r="Y11373"/>
      <c r="Z11373"/>
      <c r="AA11373"/>
      <c r="AB11373"/>
      <c r="AC11373"/>
    </row>
    <row r="11374" spans="2:29" s="14" customFormat="1" x14ac:dyDescent="0.25">
      <c r="B11374"/>
      <c r="C11374"/>
      <c r="D11374"/>
      <c r="E11374"/>
      <c r="F11374"/>
      <c r="G11374"/>
      <c r="H11374"/>
      <c r="I11374"/>
      <c r="J11374"/>
      <c r="K11374" s="91"/>
      <c r="L11374" s="91"/>
      <c r="M11374" s="91"/>
      <c r="R11374"/>
      <c r="S11374"/>
      <c r="T11374"/>
      <c r="U11374"/>
      <c r="V11374"/>
      <c r="W11374"/>
      <c r="X11374"/>
      <c r="Y11374"/>
      <c r="Z11374"/>
      <c r="AA11374"/>
      <c r="AB11374"/>
      <c r="AC11374"/>
    </row>
    <row r="11375" spans="2:29" s="14" customFormat="1" x14ac:dyDescent="0.25">
      <c r="B11375"/>
      <c r="C11375"/>
      <c r="D11375"/>
      <c r="E11375"/>
      <c r="F11375"/>
      <c r="G11375"/>
      <c r="H11375"/>
      <c r="I11375"/>
      <c r="J11375"/>
      <c r="K11375" s="91"/>
      <c r="L11375" s="91"/>
      <c r="M11375" s="91"/>
      <c r="R11375"/>
      <c r="S11375"/>
      <c r="T11375"/>
      <c r="U11375"/>
      <c r="V11375"/>
      <c r="W11375"/>
      <c r="X11375"/>
      <c r="Y11375"/>
      <c r="Z11375"/>
      <c r="AA11375"/>
      <c r="AB11375"/>
      <c r="AC11375"/>
    </row>
    <row r="11376" spans="2:29" s="14" customFormat="1" x14ac:dyDescent="0.25">
      <c r="B11376"/>
      <c r="C11376"/>
      <c r="D11376"/>
      <c r="E11376"/>
      <c r="F11376"/>
      <c r="G11376"/>
      <c r="H11376"/>
      <c r="I11376"/>
      <c r="J11376"/>
      <c r="K11376" s="91"/>
      <c r="L11376" s="91"/>
      <c r="M11376" s="91"/>
      <c r="R11376"/>
      <c r="S11376"/>
      <c r="T11376"/>
      <c r="U11376"/>
      <c r="V11376"/>
      <c r="W11376"/>
      <c r="X11376"/>
      <c r="Y11376"/>
      <c r="Z11376"/>
      <c r="AA11376"/>
      <c r="AB11376"/>
      <c r="AC11376"/>
    </row>
    <row r="11377" spans="2:29" s="14" customFormat="1" x14ac:dyDescent="0.25">
      <c r="B11377"/>
      <c r="C11377"/>
      <c r="D11377"/>
      <c r="E11377"/>
      <c r="F11377"/>
      <c r="G11377"/>
      <c r="H11377"/>
      <c r="I11377"/>
      <c r="J11377"/>
      <c r="K11377" s="91"/>
      <c r="L11377" s="91"/>
      <c r="M11377" s="91"/>
      <c r="R11377"/>
      <c r="S11377"/>
      <c r="T11377"/>
      <c r="U11377"/>
      <c r="V11377"/>
      <c r="W11377"/>
      <c r="X11377"/>
      <c r="Y11377"/>
      <c r="Z11377"/>
      <c r="AA11377"/>
      <c r="AB11377"/>
      <c r="AC11377"/>
    </row>
    <row r="11378" spans="2:29" s="14" customFormat="1" x14ac:dyDescent="0.25">
      <c r="B11378"/>
      <c r="C11378"/>
      <c r="D11378"/>
      <c r="E11378"/>
      <c r="F11378"/>
      <c r="G11378"/>
      <c r="H11378"/>
      <c r="I11378"/>
      <c r="J11378"/>
      <c r="K11378" s="91"/>
      <c r="L11378" s="91"/>
      <c r="M11378" s="91"/>
      <c r="R11378"/>
      <c r="S11378"/>
      <c r="T11378"/>
      <c r="U11378"/>
      <c r="V11378"/>
      <c r="W11378"/>
      <c r="X11378"/>
      <c r="Y11378"/>
      <c r="Z11378"/>
      <c r="AA11378"/>
      <c r="AB11378"/>
      <c r="AC11378"/>
    </row>
    <row r="11379" spans="2:29" s="14" customFormat="1" x14ac:dyDescent="0.25">
      <c r="B11379"/>
      <c r="C11379"/>
      <c r="D11379"/>
      <c r="E11379"/>
      <c r="F11379"/>
      <c r="G11379"/>
      <c r="H11379"/>
      <c r="I11379"/>
      <c r="J11379"/>
      <c r="K11379" s="91"/>
      <c r="L11379" s="91"/>
      <c r="M11379" s="91"/>
      <c r="R11379"/>
      <c r="S11379"/>
      <c r="T11379"/>
      <c r="U11379"/>
      <c r="V11379"/>
      <c r="W11379"/>
      <c r="X11379"/>
      <c r="Y11379"/>
      <c r="Z11379"/>
      <c r="AA11379"/>
      <c r="AB11379"/>
      <c r="AC11379"/>
    </row>
    <row r="11380" spans="2:29" s="14" customFormat="1" x14ac:dyDescent="0.25">
      <c r="B11380"/>
      <c r="C11380"/>
      <c r="D11380"/>
      <c r="E11380"/>
      <c r="F11380"/>
      <c r="G11380"/>
      <c r="H11380"/>
      <c r="I11380"/>
      <c r="J11380"/>
      <c r="K11380" s="91"/>
      <c r="L11380" s="91"/>
      <c r="M11380" s="91"/>
      <c r="R11380"/>
      <c r="S11380"/>
      <c r="T11380"/>
      <c r="U11380"/>
      <c r="V11380"/>
      <c r="W11380"/>
      <c r="X11380"/>
      <c r="Y11380"/>
      <c r="Z11380"/>
      <c r="AA11380"/>
      <c r="AB11380"/>
      <c r="AC11380"/>
    </row>
    <row r="11381" spans="2:29" s="14" customFormat="1" x14ac:dyDescent="0.25">
      <c r="B11381"/>
      <c r="C11381"/>
      <c r="D11381"/>
      <c r="E11381"/>
      <c r="F11381"/>
      <c r="G11381"/>
      <c r="H11381"/>
      <c r="I11381"/>
      <c r="J11381"/>
      <c r="K11381" s="91"/>
      <c r="L11381" s="91"/>
      <c r="M11381" s="91"/>
      <c r="R11381"/>
      <c r="S11381"/>
      <c r="T11381"/>
      <c r="U11381"/>
      <c r="V11381"/>
      <c r="W11381"/>
      <c r="X11381"/>
      <c r="Y11381"/>
      <c r="Z11381"/>
      <c r="AA11381"/>
      <c r="AB11381"/>
      <c r="AC11381"/>
    </row>
    <row r="11382" spans="2:29" s="14" customFormat="1" x14ac:dyDescent="0.25">
      <c r="B11382"/>
      <c r="C11382"/>
      <c r="D11382"/>
      <c r="E11382"/>
      <c r="F11382"/>
      <c r="G11382"/>
      <c r="H11382"/>
      <c r="I11382"/>
      <c r="J11382"/>
      <c r="K11382" s="91"/>
      <c r="L11382" s="91"/>
      <c r="M11382" s="91"/>
      <c r="R11382"/>
      <c r="S11382"/>
      <c r="T11382"/>
      <c r="U11382"/>
      <c r="V11382"/>
      <c r="W11382"/>
      <c r="X11382"/>
      <c r="Y11382"/>
      <c r="Z11382"/>
      <c r="AA11382"/>
      <c r="AB11382"/>
      <c r="AC11382"/>
    </row>
    <row r="11383" spans="2:29" s="14" customFormat="1" x14ac:dyDescent="0.25">
      <c r="B11383"/>
      <c r="C11383"/>
      <c r="D11383"/>
      <c r="E11383"/>
      <c r="F11383"/>
      <c r="G11383"/>
      <c r="H11383"/>
      <c r="I11383"/>
      <c r="J11383"/>
      <c r="K11383" s="91"/>
      <c r="L11383" s="91"/>
      <c r="M11383" s="91"/>
      <c r="R11383"/>
      <c r="S11383"/>
      <c r="T11383"/>
      <c r="U11383"/>
      <c r="V11383"/>
      <c r="W11383"/>
      <c r="X11383"/>
      <c r="Y11383"/>
      <c r="Z11383"/>
      <c r="AA11383"/>
      <c r="AB11383"/>
      <c r="AC11383"/>
    </row>
    <row r="11384" spans="2:29" s="14" customFormat="1" x14ac:dyDescent="0.25">
      <c r="B11384"/>
      <c r="C11384"/>
      <c r="D11384"/>
      <c r="E11384"/>
      <c r="F11384"/>
      <c r="G11384"/>
      <c r="H11384"/>
      <c r="I11384"/>
      <c r="J11384"/>
      <c r="K11384" s="91"/>
      <c r="L11384" s="91"/>
      <c r="M11384" s="91"/>
      <c r="R11384"/>
      <c r="S11384"/>
      <c r="T11384"/>
      <c r="U11384"/>
      <c r="V11384"/>
      <c r="W11384"/>
      <c r="X11384"/>
      <c r="Y11384"/>
      <c r="Z11384"/>
      <c r="AA11384"/>
      <c r="AB11384"/>
      <c r="AC11384"/>
    </row>
    <row r="11385" spans="2:29" s="14" customFormat="1" x14ac:dyDescent="0.25">
      <c r="B11385"/>
      <c r="C11385"/>
      <c r="D11385"/>
      <c r="E11385"/>
      <c r="F11385"/>
      <c r="G11385"/>
      <c r="H11385"/>
      <c r="I11385"/>
      <c r="J11385"/>
      <c r="K11385" s="91"/>
      <c r="L11385" s="91"/>
      <c r="M11385" s="91"/>
      <c r="R11385"/>
      <c r="S11385"/>
      <c r="T11385"/>
      <c r="U11385"/>
      <c r="V11385"/>
      <c r="W11385"/>
      <c r="X11385"/>
      <c r="Y11385"/>
      <c r="Z11385"/>
      <c r="AA11385"/>
      <c r="AB11385"/>
      <c r="AC11385"/>
    </row>
    <row r="11386" spans="2:29" s="14" customFormat="1" x14ac:dyDescent="0.25">
      <c r="B11386"/>
      <c r="C11386"/>
      <c r="D11386"/>
      <c r="E11386"/>
      <c r="F11386"/>
      <c r="G11386"/>
      <c r="H11386"/>
      <c r="I11386"/>
      <c r="J11386"/>
      <c r="K11386" s="91"/>
      <c r="L11386" s="91"/>
      <c r="M11386" s="91"/>
      <c r="R11386"/>
      <c r="S11386"/>
      <c r="T11386"/>
      <c r="U11386"/>
      <c r="V11386"/>
      <c r="W11386"/>
      <c r="X11386"/>
      <c r="Y11386"/>
      <c r="Z11386"/>
      <c r="AA11386"/>
      <c r="AB11386"/>
      <c r="AC11386"/>
    </row>
    <row r="11387" spans="2:29" s="14" customFormat="1" x14ac:dyDescent="0.25">
      <c r="B11387"/>
      <c r="C11387"/>
      <c r="D11387"/>
      <c r="E11387"/>
      <c r="F11387"/>
      <c r="G11387"/>
      <c r="H11387"/>
      <c r="I11387"/>
      <c r="J11387"/>
      <c r="K11387" s="91"/>
      <c r="L11387" s="91"/>
      <c r="M11387" s="91"/>
      <c r="R11387"/>
      <c r="S11387"/>
      <c r="T11387"/>
      <c r="U11387"/>
      <c r="V11387"/>
      <c r="W11387"/>
      <c r="X11387"/>
      <c r="Y11387"/>
      <c r="Z11387"/>
      <c r="AA11387"/>
      <c r="AB11387"/>
      <c r="AC11387"/>
    </row>
    <row r="11388" spans="2:29" s="14" customFormat="1" x14ac:dyDescent="0.25">
      <c r="B11388"/>
      <c r="C11388"/>
      <c r="D11388"/>
      <c r="E11388"/>
      <c r="F11388"/>
      <c r="G11388"/>
      <c r="H11388"/>
      <c r="I11388"/>
      <c r="J11388"/>
      <c r="K11388" s="91"/>
      <c r="L11388" s="91"/>
      <c r="M11388" s="91"/>
      <c r="R11388"/>
      <c r="S11388"/>
      <c r="T11388"/>
      <c r="U11388"/>
      <c r="V11388"/>
      <c r="W11388"/>
      <c r="X11388"/>
      <c r="Y11388"/>
      <c r="Z11388"/>
      <c r="AA11388"/>
      <c r="AB11388"/>
      <c r="AC11388"/>
    </row>
    <row r="11389" spans="2:29" s="14" customFormat="1" x14ac:dyDescent="0.25">
      <c r="B11389"/>
      <c r="C11389"/>
      <c r="D11389"/>
      <c r="E11389"/>
      <c r="F11389"/>
      <c r="G11389"/>
      <c r="H11389"/>
      <c r="I11389"/>
      <c r="J11389"/>
      <c r="K11389" s="91"/>
      <c r="L11389" s="91"/>
      <c r="M11389" s="91"/>
      <c r="R11389"/>
      <c r="S11389"/>
      <c r="T11389"/>
      <c r="U11389"/>
      <c r="V11389"/>
      <c r="W11389"/>
      <c r="X11389"/>
      <c r="Y11389"/>
      <c r="Z11389"/>
      <c r="AA11389"/>
      <c r="AB11389"/>
      <c r="AC11389"/>
    </row>
    <row r="11390" spans="2:29" s="14" customFormat="1" x14ac:dyDescent="0.25">
      <c r="B11390"/>
      <c r="C11390"/>
      <c r="D11390"/>
      <c r="E11390"/>
      <c r="F11390"/>
      <c r="G11390"/>
      <c r="H11390"/>
      <c r="I11390"/>
      <c r="J11390"/>
      <c r="K11390" s="91"/>
      <c r="L11390" s="91"/>
      <c r="M11390" s="91"/>
      <c r="R11390"/>
      <c r="S11390"/>
      <c r="T11390"/>
      <c r="U11390"/>
      <c r="V11390"/>
      <c r="W11390"/>
      <c r="X11390"/>
      <c r="Y11390"/>
      <c r="Z11390"/>
      <c r="AA11390"/>
      <c r="AB11390"/>
      <c r="AC11390"/>
    </row>
    <row r="11391" spans="2:29" s="14" customFormat="1" x14ac:dyDescent="0.25">
      <c r="B11391"/>
      <c r="C11391"/>
      <c r="D11391"/>
      <c r="E11391"/>
      <c r="F11391"/>
      <c r="G11391"/>
      <c r="H11391"/>
      <c r="I11391"/>
      <c r="J11391"/>
      <c r="K11391" s="91"/>
      <c r="L11391" s="91"/>
      <c r="M11391" s="91"/>
      <c r="R11391"/>
      <c r="S11391"/>
      <c r="T11391"/>
      <c r="U11391"/>
      <c r="V11391"/>
      <c r="W11391"/>
      <c r="X11391"/>
      <c r="Y11391"/>
      <c r="Z11391"/>
      <c r="AA11391"/>
      <c r="AB11391"/>
      <c r="AC11391"/>
    </row>
    <row r="11392" spans="2:29" s="14" customFormat="1" x14ac:dyDescent="0.25">
      <c r="B11392"/>
      <c r="C11392"/>
      <c r="D11392"/>
      <c r="E11392"/>
      <c r="F11392"/>
      <c r="G11392"/>
      <c r="H11392"/>
      <c r="I11392"/>
      <c r="J11392"/>
      <c r="K11392" s="91"/>
      <c r="L11392" s="91"/>
      <c r="M11392" s="91"/>
      <c r="R11392"/>
      <c r="S11392"/>
      <c r="T11392"/>
      <c r="U11392"/>
      <c r="V11392"/>
      <c r="W11392"/>
      <c r="X11392"/>
      <c r="Y11392"/>
      <c r="Z11392"/>
      <c r="AA11392"/>
      <c r="AB11392"/>
      <c r="AC11392"/>
    </row>
    <row r="11393" spans="2:29" s="14" customFormat="1" x14ac:dyDescent="0.25">
      <c r="B11393"/>
      <c r="C11393"/>
      <c r="D11393"/>
      <c r="E11393"/>
      <c r="F11393"/>
      <c r="G11393"/>
      <c r="H11393"/>
      <c r="I11393"/>
      <c r="J11393"/>
      <c r="K11393" s="91"/>
      <c r="L11393" s="91"/>
      <c r="M11393" s="91"/>
      <c r="R11393"/>
      <c r="S11393"/>
      <c r="T11393"/>
      <c r="U11393"/>
      <c r="V11393"/>
      <c r="W11393"/>
      <c r="X11393"/>
      <c r="Y11393"/>
      <c r="Z11393"/>
      <c r="AA11393"/>
      <c r="AB11393"/>
      <c r="AC11393"/>
    </row>
    <row r="11394" spans="2:29" s="14" customFormat="1" x14ac:dyDescent="0.25">
      <c r="B11394"/>
      <c r="C11394"/>
      <c r="D11394"/>
      <c r="E11394"/>
      <c r="F11394"/>
      <c r="G11394"/>
      <c r="H11394"/>
      <c r="I11394"/>
      <c r="J11394"/>
      <c r="K11394" s="91"/>
      <c r="L11394" s="91"/>
      <c r="M11394" s="91"/>
      <c r="R11394"/>
      <c r="S11394"/>
      <c r="T11394"/>
      <c r="U11394"/>
      <c r="V11394"/>
      <c r="W11394"/>
      <c r="X11394"/>
      <c r="Y11394"/>
      <c r="Z11394"/>
      <c r="AA11394"/>
      <c r="AB11394"/>
      <c r="AC11394"/>
    </row>
    <row r="11395" spans="2:29" s="14" customFormat="1" x14ac:dyDescent="0.25">
      <c r="B11395"/>
      <c r="C11395"/>
      <c r="D11395"/>
      <c r="E11395"/>
      <c r="F11395"/>
      <c r="G11395"/>
      <c r="H11395"/>
      <c r="I11395"/>
      <c r="J11395"/>
      <c r="K11395" s="91"/>
      <c r="L11395" s="91"/>
      <c r="M11395" s="91"/>
      <c r="R11395"/>
      <c r="S11395"/>
      <c r="T11395"/>
      <c r="U11395"/>
      <c r="V11395"/>
      <c r="W11395"/>
      <c r="X11395"/>
      <c r="Y11395"/>
      <c r="Z11395"/>
      <c r="AA11395"/>
      <c r="AB11395"/>
      <c r="AC11395"/>
    </row>
    <row r="11396" spans="2:29" s="14" customFormat="1" x14ac:dyDescent="0.25">
      <c r="B11396"/>
      <c r="C11396"/>
      <c r="D11396"/>
      <c r="E11396"/>
      <c r="F11396"/>
      <c r="G11396"/>
      <c r="H11396"/>
      <c r="I11396"/>
      <c r="J11396"/>
      <c r="K11396" s="91"/>
      <c r="L11396" s="91"/>
      <c r="M11396" s="91"/>
      <c r="R11396"/>
      <c r="S11396"/>
      <c r="T11396"/>
      <c r="U11396"/>
      <c r="V11396"/>
      <c r="W11396"/>
      <c r="X11396"/>
      <c r="Y11396"/>
      <c r="Z11396"/>
      <c r="AA11396"/>
      <c r="AB11396"/>
      <c r="AC11396"/>
    </row>
    <row r="11397" spans="2:29" s="14" customFormat="1" x14ac:dyDescent="0.25">
      <c r="B11397"/>
      <c r="C11397"/>
      <c r="D11397"/>
      <c r="E11397"/>
      <c r="F11397"/>
      <c r="G11397"/>
      <c r="H11397"/>
      <c r="I11397"/>
      <c r="J11397"/>
      <c r="K11397" s="91"/>
      <c r="L11397" s="91"/>
      <c r="M11397" s="91"/>
      <c r="R11397"/>
      <c r="S11397"/>
      <c r="T11397"/>
      <c r="U11397"/>
      <c r="V11397"/>
      <c r="W11397"/>
      <c r="X11397"/>
      <c r="Y11397"/>
      <c r="Z11397"/>
      <c r="AA11397"/>
      <c r="AB11397"/>
      <c r="AC11397"/>
    </row>
    <row r="11398" spans="2:29" s="14" customFormat="1" x14ac:dyDescent="0.25">
      <c r="B11398"/>
      <c r="C11398"/>
      <c r="D11398"/>
      <c r="E11398"/>
      <c r="F11398"/>
      <c r="G11398"/>
      <c r="H11398"/>
      <c r="I11398"/>
      <c r="J11398"/>
      <c r="K11398" s="91"/>
      <c r="L11398" s="91"/>
      <c r="M11398" s="91"/>
      <c r="R11398"/>
      <c r="S11398"/>
      <c r="T11398"/>
      <c r="U11398"/>
      <c r="V11398"/>
      <c r="W11398"/>
      <c r="X11398"/>
      <c r="Y11398"/>
      <c r="Z11398"/>
      <c r="AA11398"/>
      <c r="AB11398"/>
      <c r="AC11398"/>
    </row>
    <row r="11399" spans="2:29" s="14" customFormat="1" x14ac:dyDescent="0.25">
      <c r="B11399"/>
      <c r="C11399"/>
      <c r="D11399"/>
      <c r="E11399"/>
      <c r="F11399"/>
      <c r="G11399"/>
      <c r="H11399"/>
      <c r="I11399"/>
      <c r="J11399"/>
      <c r="K11399" s="91"/>
      <c r="L11399" s="91"/>
      <c r="M11399" s="91"/>
      <c r="R11399"/>
      <c r="S11399"/>
      <c r="T11399"/>
      <c r="U11399"/>
      <c r="V11399"/>
      <c r="W11399"/>
      <c r="X11399"/>
      <c r="Y11399"/>
      <c r="Z11399"/>
      <c r="AA11399"/>
      <c r="AB11399"/>
      <c r="AC11399"/>
    </row>
    <row r="11400" spans="2:29" s="14" customFormat="1" x14ac:dyDescent="0.25">
      <c r="B11400"/>
      <c r="C11400"/>
      <c r="D11400"/>
      <c r="E11400"/>
      <c r="F11400"/>
      <c r="G11400"/>
      <c r="H11400"/>
      <c r="I11400"/>
      <c r="J11400"/>
      <c r="K11400" s="91"/>
      <c r="L11400" s="91"/>
      <c r="M11400" s="91"/>
      <c r="R11400"/>
      <c r="S11400"/>
      <c r="T11400"/>
      <c r="U11400"/>
      <c r="V11400"/>
      <c r="W11400"/>
      <c r="X11400"/>
      <c r="Y11400"/>
      <c r="Z11400"/>
      <c r="AA11400"/>
      <c r="AB11400"/>
      <c r="AC11400"/>
    </row>
    <row r="11401" spans="2:29" s="14" customFormat="1" x14ac:dyDescent="0.25">
      <c r="B11401"/>
      <c r="C11401"/>
      <c r="D11401"/>
      <c r="E11401"/>
      <c r="F11401"/>
      <c r="G11401"/>
      <c r="H11401"/>
      <c r="I11401"/>
      <c r="J11401"/>
      <c r="K11401" s="91"/>
      <c r="L11401" s="91"/>
      <c r="M11401" s="91"/>
      <c r="R11401"/>
      <c r="S11401"/>
      <c r="T11401"/>
      <c r="U11401"/>
      <c r="V11401"/>
      <c r="W11401"/>
      <c r="X11401"/>
      <c r="Y11401"/>
      <c r="Z11401"/>
      <c r="AA11401"/>
      <c r="AB11401"/>
      <c r="AC11401"/>
    </row>
    <row r="11402" spans="2:29" s="14" customFormat="1" x14ac:dyDescent="0.25">
      <c r="B11402"/>
      <c r="C11402"/>
      <c r="D11402"/>
      <c r="E11402"/>
      <c r="F11402"/>
      <c r="G11402"/>
      <c r="H11402"/>
      <c r="I11402"/>
      <c r="J11402"/>
      <c r="K11402" s="91"/>
      <c r="L11402" s="91"/>
      <c r="M11402" s="91"/>
      <c r="R11402"/>
      <c r="S11402"/>
      <c r="T11402"/>
      <c r="U11402"/>
      <c r="V11402"/>
      <c r="W11402"/>
      <c r="X11402"/>
      <c r="Y11402"/>
      <c r="Z11402"/>
      <c r="AA11402"/>
      <c r="AB11402"/>
      <c r="AC11402"/>
    </row>
    <row r="11403" spans="2:29" s="14" customFormat="1" x14ac:dyDescent="0.25">
      <c r="B11403"/>
      <c r="C11403"/>
      <c r="D11403"/>
      <c r="E11403"/>
      <c r="F11403"/>
      <c r="G11403"/>
      <c r="H11403"/>
      <c r="I11403"/>
      <c r="J11403"/>
      <c r="K11403" s="91"/>
      <c r="L11403" s="91"/>
      <c r="M11403" s="91"/>
      <c r="R11403"/>
      <c r="S11403"/>
      <c r="T11403"/>
      <c r="U11403"/>
      <c r="V11403"/>
      <c r="W11403"/>
      <c r="X11403"/>
      <c r="Y11403"/>
      <c r="Z11403"/>
      <c r="AA11403"/>
      <c r="AB11403"/>
      <c r="AC11403"/>
    </row>
    <row r="11404" spans="2:29" s="14" customFormat="1" x14ac:dyDescent="0.25">
      <c r="B11404"/>
      <c r="C11404"/>
      <c r="D11404"/>
      <c r="E11404"/>
      <c r="F11404"/>
      <c r="G11404"/>
      <c r="H11404"/>
      <c r="I11404"/>
      <c r="J11404"/>
      <c r="K11404" s="91"/>
      <c r="L11404" s="91"/>
      <c r="M11404" s="91"/>
      <c r="R11404"/>
      <c r="S11404"/>
      <c r="T11404"/>
      <c r="U11404"/>
      <c r="V11404"/>
      <c r="W11404"/>
      <c r="X11404"/>
      <c r="Y11404"/>
      <c r="Z11404"/>
      <c r="AA11404"/>
      <c r="AB11404"/>
      <c r="AC11404"/>
    </row>
    <row r="11405" spans="2:29" s="14" customFormat="1" x14ac:dyDescent="0.25">
      <c r="B11405"/>
      <c r="C11405"/>
      <c r="D11405"/>
      <c r="E11405"/>
      <c r="F11405"/>
      <c r="G11405"/>
      <c r="H11405"/>
      <c r="I11405"/>
      <c r="J11405"/>
      <c r="K11405" s="91"/>
      <c r="L11405" s="91"/>
      <c r="M11405" s="91"/>
      <c r="R11405"/>
      <c r="S11405"/>
      <c r="T11405"/>
      <c r="U11405"/>
      <c r="V11405"/>
      <c r="W11405"/>
      <c r="X11405"/>
      <c r="Y11405"/>
      <c r="Z11405"/>
      <c r="AA11405"/>
      <c r="AB11405"/>
      <c r="AC11405"/>
    </row>
    <row r="11406" spans="2:29" s="14" customFormat="1" x14ac:dyDescent="0.25">
      <c r="B11406"/>
      <c r="C11406"/>
      <c r="D11406"/>
      <c r="E11406"/>
      <c r="F11406"/>
      <c r="G11406"/>
      <c r="H11406"/>
      <c r="I11406"/>
      <c r="J11406"/>
      <c r="K11406" s="91"/>
      <c r="L11406" s="91"/>
      <c r="M11406" s="91"/>
      <c r="R11406"/>
      <c r="S11406"/>
      <c r="T11406"/>
      <c r="U11406"/>
      <c r="V11406"/>
      <c r="W11406"/>
      <c r="X11406"/>
      <c r="Y11406"/>
      <c r="Z11406"/>
      <c r="AA11406"/>
      <c r="AB11406"/>
      <c r="AC11406"/>
    </row>
    <row r="11407" spans="2:29" s="14" customFormat="1" x14ac:dyDescent="0.25">
      <c r="B11407"/>
      <c r="C11407"/>
      <c r="D11407"/>
      <c r="E11407"/>
      <c r="F11407"/>
      <c r="G11407"/>
      <c r="H11407"/>
      <c r="I11407"/>
      <c r="J11407"/>
      <c r="K11407" s="91"/>
      <c r="L11407" s="91"/>
      <c r="M11407" s="91"/>
      <c r="R11407"/>
      <c r="S11407"/>
      <c r="T11407"/>
      <c r="U11407"/>
      <c r="V11407"/>
      <c r="W11407"/>
      <c r="X11407"/>
      <c r="Y11407"/>
      <c r="Z11407"/>
      <c r="AA11407"/>
      <c r="AB11407"/>
      <c r="AC11407"/>
    </row>
    <row r="11408" spans="2:29" s="14" customFormat="1" x14ac:dyDescent="0.25">
      <c r="B11408"/>
      <c r="C11408"/>
      <c r="D11408"/>
      <c r="E11408"/>
      <c r="F11408"/>
      <c r="G11408"/>
      <c r="H11408"/>
      <c r="I11408"/>
      <c r="J11408"/>
      <c r="K11408" s="91"/>
      <c r="L11408" s="91"/>
      <c r="M11408" s="91"/>
      <c r="R11408"/>
      <c r="S11408"/>
      <c r="T11408"/>
      <c r="U11408"/>
      <c r="V11408"/>
      <c r="W11408"/>
      <c r="X11408"/>
      <c r="Y11408"/>
      <c r="Z11408"/>
      <c r="AA11408"/>
      <c r="AB11408"/>
      <c r="AC11408"/>
    </row>
    <row r="11409" spans="2:29" s="14" customFormat="1" x14ac:dyDescent="0.25">
      <c r="B11409"/>
      <c r="C11409"/>
      <c r="D11409"/>
      <c r="E11409"/>
      <c r="F11409"/>
      <c r="G11409"/>
      <c r="H11409"/>
      <c r="I11409"/>
      <c r="J11409"/>
      <c r="K11409" s="91"/>
      <c r="L11409" s="91"/>
      <c r="M11409" s="91"/>
      <c r="R11409"/>
      <c r="S11409"/>
      <c r="T11409"/>
      <c r="U11409"/>
      <c r="V11409"/>
      <c r="W11409"/>
      <c r="X11409"/>
      <c r="Y11409"/>
      <c r="Z11409"/>
      <c r="AA11409"/>
      <c r="AB11409"/>
      <c r="AC11409"/>
    </row>
    <row r="11410" spans="2:29" s="14" customFormat="1" x14ac:dyDescent="0.25">
      <c r="B11410"/>
      <c r="C11410"/>
      <c r="D11410"/>
      <c r="E11410"/>
      <c r="F11410"/>
      <c r="G11410"/>
      <c r="H11410"/>
      <c r="I11410"/>
      <c r="J11410"/>
      <c r="K11410" s="91"/>
      <c r="L11410" s="91"/>
      <c r="M11410" s="91"/>
      <c r="R11410"/>
      <c r="S11410"/>
      <c r="T11410"/>
      <c r="U11410"/>
      <c r="V11410"/>
      <c r="W11410"/>
      <c r="X11410"/>
      <c r="Y11410"/>
      <c r="Z11410"/>
      <c r="AA11410"/>
      <c r="AB11410"/>
      <c r="AC11410"/>
    </row>
    <row r="11411" spans="2:29" s="14" customFormat="1" x14ac:dyDescent="0.25">
      <c r="B11411"/>
      <c r="C11411"/>
      <c r="D11411"/>
      <c r="E11411"/>
      <c r="F11411"/>
      <c r="G11411"/>
      <c r="H11411"/>
      <c r="I11411"/>
      <c r="J11411"/>
      <c r="K11411" s="91"/>
      <c r="L11411" s="91"/>
      <c r="M11411" s="91"/>
      <c r="R11411"/>
      <c r="S11411"/>
      <c r="T11411"/>
      <c r="U11411"/>
      <c r="V11411"/>
      <c r="W11411"/>
      <c r="X11411"/>
      <c r="Y11411"/>
      <c r="Z11411"/>
      <c r="AA11411"/>
      <c r="AB11411"/>
      <c r="AC11411"/>
    </row>
    <row r="11412" spans="2:29" s="14" customFormat="1" x14ac:dyDescent="0.25">
      <c r="B11412"/>
      <c r="C11412"/>
      <c r="D11412"/>
      <c r="E11412"/>
      <c r="F11412"/>
      <c r="G11412"/>
      <c r="H11412"/>
      <c r="I11412"/>
      <c r="J11412"/>
      <c r="K11412" s="91"/>
      <c r="L11412" s="91"/>
      <c r="M11412" s="91"/>
      <c r="R11412"/>
      <c r="S11412"/>
      <c r="T11412"/>
      <c r="U11412"/>
      <c r="V11412"/>
      <c r="W11412"/>
      <c r="X11412"/>
      <c r="Y11412"/>
      <c r="Z11412"/>
      <c r="AA11412"/>
      <c r="AB11412"/>
      <c r="AC11412"/>
    </row>
    <row r="11413" spans="2:29" s="14" customFormat="1" x14ac:dyDescent="0.25">
      <c r="B11413"/>
      <c r="C11413"/>
      <c r="D11413"/>
      <c r="E11413"/>
      <c r="F11413"/>
      <c r="G11413"/>
      <c r="H11413"/>
      <c r="I11413"/>
      <c r="J11413"/>
      <c r="K11413" s="91"/>
      <c r="L11413" s="91"/>
      <c r="M11413" s="91"/>
      <c r="R11413"/>
      <c r="S11413"/>
      <c r="T11413"/>
      <c r="U11413"/>
      <c r="V11413"/>
      <c r="W11413"/>
      <c r="X11413"/>
      <c r="Y11413"/>
      <c r="Z11413"/>
      <c r="AA11413"/>
      <c r="AB11413"/>
      <c r="AC11413"/>
    </row>
    <row r="11414" spans="2:29" s="14" customFormat="1" x14ac:dyDescent="0.25">
      <c r="B11414"/>
      <c r="C11414"/>
      <c r="D11414"/>
      <c r="E11414"/>
      <c r="F11414"/>
      <c r="G11414"/>
      <c r="H11414"/>
      <c r="I11414"/>
      <c r="J11414"/>
      <c r="K11414" s="91"/>
      <c r="L11414" s="91"/>
      <c r="M11414" s="91"/>
      <c r="R11414"/>
      <c r="S11414"/>
      <c r="T11414"/>
      <c r="U11414"/>
      <c r="V11414"/>
      <c r="W11414"/>
      <c r="X11414"/>
      <c r="Y11414"/>
      <c r="Z11414"/>
      <c r="AA11414"/>
      <c r="AB11414"/>
      <c r="AC11414"/>
    </row>
    <row r="11415" spans="2:29" s="14" customFormat="1" x14ac:dyDescent="0.25">
      <c r="B11415"/>
      <c r="C11415"/>
      <c r="D11415"/>
      <c r="E11415"/>
      <c r="F11415"/>
      <c r="G11415"/>
      <c r="H11415"/>
      <c r="I11415"/>
      <c r="J11415"/>
      <c r="K11415" s="91"/>
      <c r="L11415" s="91"/>
      <c r="M11415" s="91"/>
      <c r="R11415"/>
      <c r="S11415"/>
      <c r="T11415"/>
      <c r="U11415"/>
      <c r="V11415"/>
      <c r="W11415"/>
      <c r="X11415"/>
      <c r="Y11415"/>
      <c r="Z11415"/>
      <c r="AA11415"/>
      <c r="AB11415"/>
      <c r="AC11415"/>
    </row>
    <row r="11416" spans="2:29" s="14" customFormat="1" x14ac:dyDescent="0.25">
      <c r="B11416"/>
      <c r="C11416"/>
      <c r="D11416"/>
      <c r="E11416"/>
      <c r="F11416"/>
      <c r="G11416"/>
      <c r="H11416"/>
      <c r="I11416"/>
      <c r="J11416"/>
      <c r="K11416" s="91"/>
      <c r="L11416" s="91"/>
      <c r="M11416" s="91"/>
      <c r="R11416"/>
      <c r="S11416"/>
      <c r="T11416"/>
      <c r="U11416"/>
      <c r="V11416"/>
      <c r="W11416"/>
      <c r="X11416"/>
      <c r="Y11416"/>
      <c r="Z11416"/>
      <c r="AA11416"/>
      <c r="AB11416"/>
      <c r="AC11416"/>
    </row>
    <row r="11417" spans="2:29" s="14" customFormat="1" x14ac:dyDescent="0.25">
      <c r="B11417"/>
      <c r="C11417"/>
      <c r="D11417"/>
      <c r="E11417"/>
      <c r="F11417"/>
      <c r="G11417"/>
      <c r="H11417"/>
      <c r="I11417"/>
      <c r="J11417"/>
      <c r="K11417" s="91"/>
      <c r="L11417" s="91"/>
      <c r="M11417" s="91"/>
      <c r="R11417"/>
      <c r="S11417"/>
      <c r="T11417"/>
      <c r="U11417"/>
      <c r="V11417"/>
      <c r="W11417"/>
      <c r="X11417"/>
      <c r="Y11417"/>
      <c r="Z11417"/>
      <c r="AA11417"/>
      <c r="AB11417"/>
      <c r="AC11417"/>
    </row>
    <row r="11418" spans="2:29" s="14" customFormat="1" x14ac:dyDescent="0.25">
      <c r="B11418"/>
      <c r="C11418"/>
      <c r="D11418"/>
      <c r="E11418"/>
      <c r="F11418"/>
      <c r="G11418"/>
      <c r="H11418"/>
      <c r="I11418"/>
      <c r="J11418"/>
      <c r="K11418" s="91"/>
      <c r="L11418" s="91"/>
      <c r="M11418" s="91"/>
      <c r="R11418"/>
      <c r="S11418"/>
      <c r="T11418"/>
      <c r="U11418"/>
      <c r="V11418"/>
      <c r="W11418"/>
      <c r="X11418"/>
      <c r="Y11418"/>
      <c r="Z11418"/>
      <c r="AA11418"/>
      <c r="AB11418"/>
      <c r="AC11418"/>
    </row>
    <row r="11419" spans="2:29" s="14" customFormat="1" x14ac:dyDescent="0.25">
      <c r="B11419"/>
      <c r="C11419"/>
      <c r="D11419"/>
      <c r="E11419"/>
      <c r="F11419"/>
      <c r="G11419"/>
      <c r="H11419"/>
      <c r="I11419"/>
      <c r="J11419"/>
      <c r="K11419" s="91"/>
      <c r="L11419" s="91"/>
      <c r="M11419" s="91"/>
      <c r="R11419"/>
      <c r="S11419"/>
      <c r="T11419"/>
      <c r="U11419"/>
      <c r="V11419"/>
      <c r="W11419"/>
      <c r="X11419"/>
      <c r="Y11419"/>
      <c r="Z11419"/>
      <c r="AA11419"/>
      <c r="AB11419"/>
      <c r="AC11419"/>
    </row>
    <row r="11420" spans="2:29" s="14" customFormat="1" x14ac:dyDescent="0.25">
      <c r="B11420"/>
      <c r="C11420"/>
      <c r="D11420"/>
      <c r="E11420"/>
      <c r="F11420"/>
      <c r="G11420"/>
      <c r="H11420"/>
      <c r="I11420"/>
      <c r="J11420"/>
      <c r="K11420" s="91"/>
      <c r="L11420" s="91"/>
      <c r="M11420" s="91"/>
      <c r="R11420"/>
      <c r="S11420"/>
      <c r="T11420"/>
      <c r="U11420"/>
      <c r="V11420"/>
      <c r="W11420"/>
      <c r="X11420"/>
      <c r="Y11420"/>
      <c r="Z11420"/>
      <c r="AA11420"/>
      <c r="AB11420"/>
      <c r="AC11420"/>
    </row>
    <row r="11421" spans="2:29" s="14" customFormat="1" x14ac:dyDescent="0.25">
      <c r="B11421"/>
      <c r="C11421"/>
      <c r="D11421"/>
      <c r="E11421"/>
      <c r="F11421"/>
      <c r="G11421"/>
      <c r="H11421"/>
      <c r="I11421"/>
      <c r="J11421"/>
      <c r="K11421" s="91"/>
      <c r="L11421" s="91"/>
      <c r="M11421" s="91"/>
      <c r="R11421"/>
      <c r="S11421"/>
      <c r="T11421"/>
      <c r="U11421"/>
      <c r="V11421"/>
      <c r="W11421"/>
      <c r="X11421"/>
      <c r="Y11421"/>
      <c r="Z11421"/>
      <c r="AA11421"/>
      <c r="AB11421"/>
      <c r="AC11421"/>
    </row>
    <row r="11422" spans="2:29" s="14" customFormat="1" x14ac:dyDescent="0.25">
      <c r="B11422"/>
      <c r="C11422"/>
      <c r="D11422"/>
      <c r="E11422"/>
      <c r="F11422"/>
      <c r="G11422"/>
      <c r="H11422"/>
      <c r="I11422"/>
      <c r="J11422"/>
      <c r="K11422" s="91"/>
      <c r="L11422" s="91"/>
      <c r="M11422" s="91"/>
      <c r="R11422"/>
      <c r="S11422"/>
      <c r="T11422"/>
      <c r="U11422"/>
      <c r="V11422"/>
      <c r="W11422"/>
      <c r="X11422"/>
      <c r="Y11422"/>
      <c r="Z11422"/>
      <c r="AA11422"/>
      <c r="AB11422"/>
      <c r="AC11422"/>
    </row>
    <row r="11423" spans="2:29" s="14" customFormat="1" x14ac:dyDescent="0.25">
      <c r="B11423"/>
      <c r="C11423"/>
      <c r="D11423"/>
      <c r="E11423"/>
      <c r="F11423"/>
      <c r="G11423"/>
      <c r="H11423"/>
      <c r="I11423"/>
      <c r="J11423"/>
      <c r="K11423" s="91"/>
      <c r="L11423" s="91"/>
      <c r="M11423" s="91"/>
      <c r="R11423"/>
      <c r="S11423"/>
      <c r="T11423"/>
      <c r="U11423"/>
      <c r="V11423"/>
      <c r="W11423"/>
      <c r="X11423"/>
      <c r="Y11423"/>
      <c r="Z11423"/>
      <c r="AA11423"/>
      <c r="AB11423"/>
      <c r="AC11423"/>
    </row>
    <row r="11424" spans="2:29" s="14" customFormat="1" x14ac:dyDescent="0.25">
      <c r="B11424"/>
      <c r="C11424"/>
      <c r="D11424"/>
      <c r="E11424"/>
      <c r="F11424"/>
      <c r="G11424"/>
      <c r="H11424"/>
      <c r="I11424"/>
      <c r="J11424"/>
      <c r="K11424" s="91"/>
      <c r="L11424" s="91"/>
      <c r="M11424" s="91"/>
      <c r="R11424"/>
      <c r="S11424"/>
      <c r="T11424"/>
      <c r="U11424"/>
      <c r="V11424"/>
      <c r="W11424"/>
      <c r="X11424"/>
      <c r="Y11424"/>
      <c r="Z11424"/>
      <c r="AA11424"/>
      <c r="AB11424"/>
      <c r="AC11424"/>
    </row>
    <row r="11425" spans="2:29" s="14" customFormat="1" x14ac:dyDescent="0.25">
      <c r="B11425"/>
      <c r="C11425"/>
      <c r="D11425"/>
      <c r="E11425"/>
      <c r="F11425"/>
      <c r="G11425"/>
      <c r="H11425"/>
      <c r="I11425"/>
      <c r="J11425"/>
      <c r="K11425" s="91"/>
      <c r="L11425" s="91"/>
      <c r="M11425" s="91"/>
      <c r="R11425"/>
      <c r="S11425"/>
      <c r="T11425"/>
      <c r="U11425"/>
      <c r="V11425"/>
      <c r="W11425"/>
      <c r="X11425"/>
      <c r="Y11425"/>
      <c r="Z11425"/>
      <c r="AA11425"/>
      <c r="AB11425"/>
      <c r="AC11425"/>
    </row>
    <row r="11426" spans="2:29" s="14" customFormat="1" x14ac:dyDescent="0.25">
      <c r="B11426"/>
      <c r="C11426"/>
      <c r="D11426"/>
      <c r="E11426"/>
      <c r="F11426"/>
      <c r="G11426"/>
      <c r="H11426"/>
      <c r="I11426"/>
      <c r="J11426"/>
      <c r="K11426" s="91"/>
      <c r="L11426" s="91"/>
      <c r="M11426" s="91"/>
      <c r="R11426"/>
      <c r="S11426"/>
      <c r="T11426"/>
      <c r="U11426"/>
      <c r="V11426"/>
      <c r="W11426"/>
      <c r="X11426"/>
      <c r="Y11426"/>
      <c r="Z11426"/>
      <c r="AA11426"/>
      <c r="AB11426"/>
      <c r="AC11426"/>
    </row>
    <row r="11427" spans="2:29" s="14" customFormat="1" x14ac:dyDescent="0.25">
      <c r="B11427"/>
      <c r="C11427"/>
      <c r="D11427"/>
      <c r="E11427"/>
      <c r="F11427"/>
      <c r="G11427"/>
      <c r="H11427"/>
      <c r="I11427"/>
      <c r="J11427"/>
      <c r="K11427" s="91"/>
      <c r="L11427" s="91"/>
      <c r="M11427" s="91"/>
      <c r="R11427"/>
      <c r="S11427"/>
      <c r="T11427"/>
      <c r="U11427"/>
      <c r="V11427"/>
      <c r="W11427"/>
      <c r="X11427"/>
      <c r="Y11427"/>
      <c r="Z11427"/>
      <c r="AA11427"/>
      <c r="AB11427"/>
      <c r="AC11427"/>
    </row>
    <row r="11428" spans="2:29" s="14" customFormat="1" x14ac:dyDescent="0.25">
      <c r="B11428"/>
      <c r="C11428"/>
      <c r="D11428"/>
      <c r="E11428"/>
      <c r="F11428"/>
      <c r="G11428"/>
      <c r="H11428"/>
      <c r="I11428"/>
      <c r="J11428"/>
      <c r="K11428" s="91"/>
      <c r="L11428" s="91"/>
      <c r="M11428" s="91"/>
      <c r="R11428"/>
      <c r="S11428"/>
      <c r="T11428"/>
      <c r="U11428"/>
      <c r="V11428"/>
      <c r="W11428"/>
      <c r="X11428"/>
      <c r="Y11428"/>
      <c r="Z11428"/>
      <c r="AA11428"/>
      <c r="AB11428"/>
      <c r="AC11428"/>
    </row>
    <row r="11429" spans="2:29" s="14" customFormat="1" x14ac:dyDescent="0.25">
      <c r="B11429"/>
      <c r="C11429"/>
      <c r="D11429"/>
      <c r="E11429"/>
      <c r="F11429"/>
      <c r="G11429"/>
      <c r="H11429"/>
      <c r="I11429"/>
      <c r="J11429"/>
      <c r="K11429" s="91"/>
      <c r="L11429" s="91"/>
      <c r="M11429" s="91"/>
      <c r="R11429"/>
      <c r="S11429"/>
      <c r="T11429"/>
      <c r="U11429"/>
      <c r="V11429"/>
      <c r="W11429"/>
      <c r="X11429"/>
      <c r="Y11429"/>
      <c r="Z11429"/>
      <c r="AA11429"/>
      <c r="AB11429"/>
      <c r="AC11429"/>
    </row>
    <row r="11430" spans="2:29" s="14" customFormat="1" x14ac:dyDescent="0.25">
      <c r="B11430"/>
      <c r="C11430"/>
      <c r="D11430"/>
      <c r="E11430"/>
      <c r="F11430"/>
      <c r="G11430"/>
      <c r="H11430"/>
      <c r="I11430"/>
      <c r="J11430"/>
      <c r="K11430" s="91"/>
      <c r="L11430" s="91"/>
      <c r="M11430" s="91"/>
      <c r="R11430"/>
      <c r="S11430"/>
      <c r="T11430"/>
      <c r="U11430"/>
      <c r="V11430"/>
      <c r="W11430"/>
      <c r="X11430"/>
      <c r="Y11430"/>
      <c r="Z11430"/>
      <c r="AA11430"/>
      <c r="AB11430"/>
      <c r="AC11430"/>
    </row>
    <row r="11431" spans="2:29" s="14" customFormat="1" x14ac:dyDescent="0.25">
      <c r="B11431"/>
      <c r="C11431"/>
      <c r="D11431"/>
      <c r="E11431"/>
      <c r="F11431"/>
      <c r="G11431"/>
      <c r="H11431"/>
      <c r="I11431"/>
      <c r="J11431"/>
      <c r="K11431" s="91"/>
      <c r="L11431" s="91"/>
      <c r="M11431" s="91"/>
      <c r="R11431"/>
      <c r="S11431"/>
      <c r="T11431"/>
      <c r="U11431"/>
      <c r="V11431"/>
      <c r="W11431"/>
      <c r="X11431"/>
      <c r="Y11431"/>
      <c r="Z11431"/>
      <c r="AA11431"/>
      <c r="AB11431"/>
      <c r="AC11431"/>
    </row>
    <row r="11432" spans="2:29" s="14" customFormat="1" x14ac:dyDescent="0.25">
      <c r="B11432"/>
      <c r="C11432"/>
      <c r="D11432"/>
      <c r="E11432"/>
      <c r="F11432"/>
      <c r="G11432"/>
      <c r="H11432"/>
      <c r="I11432"/>
      <c r="J11432"/>
      <c r="K11432" s="91"/>
      <c r="L11432" s="91"/>
      <c r="M11432" s="91"/>
      <c r="R11432"/>
      <c r="S11432"/>
      <c r="T11432"/>
      <c r="U11432"/>
      <c r="V11432"/>
      <c r="W11432"/>
      <c r="X11432"/>
      <c r="Y11432"/>
      <c r="Z11432"/>
      <c r="AA11432"/>
      <c r="AB11432"/>
      <c r="AC11432"/>
    </row>
    <row r="11433" spans="2:29" s="14" customFormat="1" x14ac:dyDescent="0.25">
      <c r="B11433"/>
      <c r="C11433"/>
      <c r="D11433"/>
      <c r="E11433"/>
      <c r="F11433"/>
      <c r="G11433"/>
      <c r="H11433"/>
      <c r="I11433"/>
      <c r="J11433"/>
      <c r="K11433" s="91"/>
      <c r="L11433" s="91"/>
      <c r="M11433" s="91"/>
      <c r="R11433"/>
      <c r="S11433"/>
      <c r="T11433"/>
      <c r="U11433"/>
      <c r="V11433"/>
      <c r="W11433"/>
      <c r="X11433"/>
      <c r="Y11433"/>
      <c r="Z11433"/>
      <c r="AA11433"/>
      <c r="AB11433"/>
      <c r="AC11433"/>
    </row>
    <row r="11434" spans="2:29" s="14" customFormat="1" x14ac:dyDescent="0.25">
      <c r="B11434"/>
      <c r="C11434"/>
      <c r="D11434"/>
      <c r="E11434"/>
      <c r="F11434"/>
      <c r="G11434"/>
      <c r="H11434"/>
      <c r="I11434"/>
      <c r="J11434"/>
      <c r="K11434" s="91"/>
      <c r="L11434" s="91"/>
      <c r="M11434" s="91"/>
      <c r="R11434"/>
      <c r="S11434"/>
      <c r="T11434"/>
      <c r="U11434"/>
      <c r="V11434"/>
      <c r="W11434"/>
      <c r="X11434"/>
      <c r="Y11434"/>
      <c r="Z11434"/>
      <c r="AA11434"/>
      <c r="AB11434"/>
      <c r="AC11434"/>
    </row>
    <row r="11435" spans="2:29" s="14" customFormat="1" x14ac:dyDescent="0.25">
      <c r="B11435"/>
      <c r="C11435"/>
      <c r="D11435"/>
      <c r="E11435"/>
      <c r="F11435"/>
      <c r="G11435"/>
      <c r="H11435"/>
      <c r="I11435"/>
      <c r="J11435"/>
      <c r="K11435" s="91"/>
      <c r="L11435" s="91"/>
      <c r="M11435" s="91"/>
      <c r="R11435"/>
      <c r="S11435"/>
      <c r="T11435"/>
      <c r="U11435"/>
      <c r="V11435"/>
      <c r="W11435"/>
      <c r="X11435"/>
      <c r="Y11435"/>
      <c r="Z11435"/>
      <c r="AA11435"/>
      <c r="AB11435"/>
      <c r="AC11435"/>
    </row>
    <row r="11436" spans="2:29" s="14" customFormat="1" x14ac:dyDescent="0.25">
      <c r="B11436"/>
      <c r="C11436"/>
      <c r="D11436"/>
      <c r="E11436"/>
      <c r="F11436"/>
      <c r="G11436"/>
      <c r="H11436"/>
      <c r="I11436"/>
      <c r="J11436"/>
      <c r="K11436" s="91"/>
      <c r="L11436" s="91"/>
      <c r="M11436" s="91"/>
      <c r="R11436"/>
      <c r="S11436"/>
      <c r="T11436"/>
      <c r="U11436"/>
      <c r="V11436"/>
      <c r="W11436"/>
      <c r="X11436"/>
      <c r="Y11436"/>
      <c r="Z11436"/>
      <c r="AA11436"/>
      <c r="AB11436"/>
      <c r="AC11436"/>
    </row>
    <row r="11437" spans="2:29" s="14" customFormat="1" x14ac:dyDescent="0.25">
      <c r="B11437"/>
      <c r="C11437"/>
      <c r="D11437"/>
      <c r="E11437"/>
      <c r="F11437"/>
      <c r="G11437"/>
      <c r="H11437"/>
      <c r="I11437"/>
      <c r="J11437"/>
      <c r="K11437" s="91"/>
      <c r="L11437" s="91"/>
      <c r="M11437" s="91"/>
      <c r="R11437"/>
      <c r="S11437"/>
      <c r="T11437"/>
      <c r="U11437"/>
      <c r="V11437"/>
      <c r="W11437"/>
      <c r="X11437"/>
      <c r="Y11437"/>
      <c r="Z11437"/>
      <c r="AA11437"/>
      <c r="AB11437"/>
      <c r="AC11437"/>
    </row>
    <row r="11438" spans="2:29" s="14" customFormat="1" x14ac:dyDescent="0.25">
      <c r="B11438"/>
      <c r="C11438"/>
      <c r="D11438"/>
      <c r="E11438"/>
      <c r="F11438"/>
      <c r="G11438"/>
      <c r="H11438"/>
      <c r="I11438"/>
      <c r="J11438"/>
      <c r="K11438" s="91"/>
      <c r="L11438" s="91"/>
      <c r="M11438" s="91"/>
      <c r="R11438"/>
      <c r="S11438"/>
      <c r="T11438"/>
      <c r="U11438"/>
      <c r="V11438"/>
      <c r="W11438"/>
      <c r="X11438"/>
      <c r="Y11438"/>
      <c r="Z11438"/>
      <c r="AA11438"/>
      <c r="AB11438"/>
      <c r="AC11438"/>
    </row>
    <row r="11439" spans="2:29" s="14" customFormat="1" x14ac:dyDescent="0.25">
      <c r="B11439"/>
      <c r="C11439"/>
      <c r="D11439"/>
      <c r="E11439"/>
      <c r="F11439"/>
      <c r="G11439"/>
      <c r="H11439"/>
      <c r="I11439"/>
      <c r="J11439"/>
      <c r="K11439" s="91"/>
      <c r="L11439" s="91"/>
      <c r="M11439" s="91"/>
      <c r="R11439"/>
      <c r="S11439"/>
      <c r="T11439"/>
      <c r="U11439"/>
      <c r="V11439"/>
      <c r="W11439"/>
      <c r="X11439"/>
      <c r="Y11439"/>
      <c r="Z11439"/>
      <c r="AA11439"/>
      <c r="AB11439"/>
      <c r="AC11439"/>
    </row>
    <row r="11440" spans="2:29" s="14" customFormat="1" x14ac:dyDescent="0.25">
      <c r="B11440"/>
      <c r="C11440"/>
      <c r="D11440"/>
      <c r="E11440"/>
      <c r="F11440"/>
      <c r="G11440"/>
      <c r="H11440"/>
      <c r="I11440"/>
      <c r="J11440"/>
      <c r="K11440" s="91"/>
      <c r="L11440" s="91"/>
      <c r="M11440" s="91"/>
      <c r="R11440"/>
      <c r="S11440"/>
      <c r="T11440"/>
      <c r="U11440"/>
      <c r="V11440"/>
      <c r="W11440"/>
      <c r="X11440"/>
      <c r="Y11440"/>
      <c r="Z11440"/>
      <c r="AA11440"/>
      <c r="AB11440"/>
      <c r="AC11440"/>
    </row>
    <row r="11441" spans="2:29" s="14" customFormat="1" x14ac:dyDescent="0.25">
      <c r="B11441"/>
      <c r="C11441"/>
      <c r="D11441"/>
      <c r="E11441"/>
      <c r="F11441"/>
      <c r="G11441"/>
      <c r="H11441"/>
      <c r="I11441"/>
      <c r="J11441"/>
      <c r="K11441" s="91"/>
      <c r="L11441" s="91"/>
      <c r="M11441" s="91"/>
      <c r="R11441"/>
      <c r="S11441"/>
      <c r="T11441"/>
      <c r="U11441"/>
      <c r="V11441"/>
      <c r="W11441"/>
      <c r="X11441"/>
      <c r="Y11441"/>
      <c r="Z11441"/>
      <c r="AA11441"/>
      <c r="AB11441"/>
      <c r="AC11441"/>
    </row>
    <row r="11442" spans="2:29" s="14" customFormat="1" x14ac:dyDescent="0.25">
      <c r="B11442"/>
      <c r="C11442"/>
      <c r="D11442"/>
      <c r="E11442"/>
      <c r="F11442"/>
      <c r="G11442"/>
      <c r="H11442"/>
      <c r="I11442"/>
      <c r="J11442"/>
      <c r="K11442" s="91"/>
      <c r="L11442" s="91"/>
      <c r="M11442" s="91"/>
      <c r="R11442"/>
      <c r="S11442"/>
      <c r="T11442"/>
      <c r="U11442"/>
      <c r="V11442"/>
      <c r="W11442"/>
      <c r="X11442"/>
      <c r="Y11442"/>
      <c r="Z11442"/>
      <c r="AA11442"/>
      <c r="AB11442"/>
      <c r="AC11442"/>
    </row>
    <row r="11443" spans="2:29" s="14" customFormat="1" x14ac:dyDescent="0.25">
      <c r="B11443"/>
      <c r="C11443"/>
      <c r="D11443"/>
      <c r="E11443"/>
      <c r="F11443"/>
      <c r="G11443"/>
      <c r="H11443"/>
      <c r="I11443"/>
      <c r="J11443"/>
      <c r="K11443" s="91"/>
      <c r="L11443" s="91"/>
      <c r="M11443" s="91"/>
      <c r="R11443"/>
      <c r="S11443"/>
      <c r="T11443"/>
      <c r="U11443"/>
      <c r="V11443"/>
      <c r="W11443"/>
      <c r="X11443"/>
      <c r="Y11443"/>
      <c r="Z11443"/>
      <c r="AA11443"/>
      <c r="AB11443"/>
      <c r="AC11443"/>
    </row>
    <row r="11444" spans="2:29" s="14" customFormat="1" x14ac:dyDescent="0.25">
      <c r="B11444"/>
      <c r="C11444"/>
      <c r="D11444"/>
      <c r="E11444"/>
      <c r="F11444"/>
      <c r="G11444"/>
      <c r="H11444"/>
      <c r="I11444"/>
      <c r="J11444"/>
      <c r="K11444" s="91"/>
      <c r="L11444" s="91"/>
      <c r="M11444" s="91"/>
      <c r="R11444"/>
      <c r="S11444"/>
      <c r="T11444"/>
      <c r="U11444"/>
      <c r="V11444"/>
      <c r="W11444"/>
      <c r="X11444"/>
      <c r="Y11444"/>
      <c r="Z11444"/>
      <c r="AA11444"/>
      <c r="AB11444"/>
      <c r="AC11444"/>
    </row>
    <row r="11445" spans="2:29" s="14" customFormat="1" x14ac:dyDescent="0.25">
      <c r="B11445"/>
      <c r="C11445"/>
      <c r="D11445"/>
      <c r="E11445"/>
      <c r="F11445"/>
      <c r="G11445"/>
      <c r="H11445"/>
      <c r="I11445"/>
      <c r="J11445"/>
      <c r="K11445" s="91"/>
      <c r="L11445" s="91"/>
      <c r="M11445" s="91"/>
      <c r="R11445"/>
      <c r="S11445"/>
      <c r="T11445"/>
      <c r="U11445"/>
      <c r="V11445"/>
      <c r="W11445"/>
      <c r="X11445"/>
      <c r="Y11445"/>
      <c r="Z11445"/>
      <c r="AA11445"/>
      <c r="AB11445"/>
      <c r="AC11445"/>
    </row>
    <row r="11446" spans="2:29" s="14" customFormat="1" x14ac:dyDescent="0.25">
      <c r="B11446"/>
      <c r="C11446"/>
      <c r="D11446"/>
      <c r="E11446"/>
      <c r="F11446"/>
      <c r="G11446"/>
      <c r="H11446"/>
      <c r="I11446"/>
      <c r="J11446"/>
      <c r="K11446" s="91"/>
      <c r="L11446" s="91"/>
      <c r="M11446" s="91"/>
      <c r="R11446"/>
      <c r="S11446"/>
      <c r="T11446"/>
      <c r="U11446"/>
      <c r="V11446"/>
      <c r="W11446"/>
      <c r="X11446"/>
      <c r="Y11446"/>
      <c r="Z11446"/>
      <c r="AA11446"/>
      <c r="AB11446"/>
      <c r="AC11446"/>
    </row>
    <row r="11447" spans="2:29" s="14" customFormat="1" x14ac:dyDescent="0.25">
      <c r="B11447"/>
      <c r="C11447"/>
      <c r="D11447"/>
      <c r="E11447"/>
      <c r="F11447"/>
      <c r="G11447"/>
      <c r="H11447"/>
      <c r="I11447"/>
      <c r="J11447"/>
      <c r="K11447" s="91"/>
      <c r="L11447" s="91"/>
      <c r="M11447" s="91"/>
      <c r="R11447"/>
      <c r="S11447"/>
      <c r="T11447"/>
      <c r="U11447"/>
      <c r="V11447"/>
      <c r="W11447"/>
      <c r="X11447"/>
      <c r="Y11447"/>
      <c r="Z11447"/>
      <c r="AA11447"/>
      <c r="AB11447"/>
      <c r="AC11447"/>
    </row>
    <row r="11448" spans="2:29" s="14" customFormat="1" x14ac:dyDescent="0.25">
      <c r="B11448"/>
      <c r="C11448"/>
      <c r="D11448"/>
      <c r="E11448"/>
      <c r="F11448"/>
      <c r="G11448"/>
      <c r="H11448"/>
      <c r="I11448"/>
      <c r="J11448"/>
      <c r="K11448" s="91"/>
      <c r="L11448" s="91"/>
      <c r="M11448" s="91"/>
      <c r="R11448"/>
      <c r="S11448"/>
      <c r="T11448"/>
      <c r="U11448"/>
      <c r="V11448"/>
      <c r="W11448"/>
      <c r="X11448"/>
      <c r="Y11448"/>
      <c r="Z11448"/>
      <c r="AA11448"/>
      <c r="AB11448"/>
      <c r="AC11448"/>
    </row>
    <row r="11449" spans="2:29" s="14" customFormat="1" x14ac:dyDescent="0.25">
      <c r="B11449"/>
      <c r="C11449"/>
      <c r="D11449"/>
      <c r="E11449"/>
      <c r="F11449"/>
      <c r="G11449"/>
      <c r="H11449"/>
      <c r="I11449"/>
      <c r="J11449"/>
      <c r="K11449" s="91"/>
      <c r="L11449" s="91"/>
      <c r="M11449" s="91"/>
      <c r="R11449"/>
      <c r="S11449"/>
      <c r="T11449"/>
      <c r="U11449"/>
      <c r="V11449"/>
      <c r="W11449"/>
      <c r="X11449"/>
      <c r="Y11449"/>
      <c r="Z11449"/>
      <c r="AA11449"/>
      <c r="AB11449"/>
      <c r="AC11449"/>
    </row>
    <row r="11450" spans="2:29" s="14" customFormat="1" x14ac:dyDescent="0.25">
      <c r="B11450"/>
      <c r="C11450"/>
      <c r="D11450"/>
      <c r="E11450"/>
      <c r="F11450"/>
      <c r="G11450"/>
      <c r="H11450"/>
      <c r="I11450"/>
      <c r="J11450"/>
      <c r="K11450" s="91"/>
      <c r="L11450" s="91"/>
      <c r="M11450" s="91"/>
      <c r="R11450"/>
      <c r="S11450"/>
      <c r="T11450"/>
      <c r="U11450"/>
      <c r="V11450"/>
      <c r="W11450"/>
      <c r="X11450"/>
      <c r="Y11450"/>
      <c r="Z11450"/>
      <c r="AA11450"/>
      <c r="AB11450"/>
      <c r="AC11450"/>
    </row>
    <row r="11451" spans="2:29" s="14" customFormat="1" x14ac:dyDescent="0.25">
      <c r="B11451"/>
      <c r="C11451"/>
      <c r="D11451"/>
      <c r="E11451"/>
      <c r="F11451"/>
      <c r="G11451"/>
      <c r="H11451"/>
      <c r="I11451"/>
      <c r="J11451"/>
      <c r="K11451" s="91"/>
      <c r="L11451" s="91"/>
      <c r="M11451" s="91"/>
      <c r="R11451"/>
      <c r="S11451"/>
      <c r="T11451"/>
      <c r="U11451"/>
      <c r="V11451"/>
      <c r="W11451"/>
      <c r="X11451"/>
      <c r="Y11451"/>
      <c r="Z11451"/>
      <c r="AA11451"/>
      <c r="AB11451"/>
      <c r="AC11451"/>
    </row>
    <row r="11452" spans="2:29" s="14" customFormat="1" x14ac:dyDescent="0.25">
      <c r="B11452"/>
      <c r="C11452"/>
      <c r="D11452"/>
      <c r="E11452"/>
      <c r="F11452"/>
      <c r="G11452"/>
      <c r="H11452"/>
      <c r="I11452"/>
      <c r="J11452"/>
      <c r="K11452" s="91"/>
      <c r="L11452" s="91"/>
      <c r="M11452" s="91"/>
      <c r="R11452"/>
      <c r="S11452"/>
      <c r="T11452"/>
      <c r="U11452"/>
      <c r="V11452"/>
      <c r="W11452"/>
      <c r="X11452"/>
      <c r="Y11452"/>
      <c r="Z11452"/>
      <c r="AA11452"/>
      <c r="AB11452"/>
      <c r="AC11452"/>
    </row>
    <row r="11453" spans="2:29" s="14" customFormat="1" x14ac:dyDescent="0.25">
      <c r="B11453"/>
      <c r="C11453"/>
      <c r="D11453"/>
      <c r="E11453"/>
      <c r="F11453"/>
      <c r="G11453"/>
      <c r="H11453"/>
      <c r="I11453"/>
      <c r="J11453"/>
      <c r="K11453" s="91"/>
      <c r="L11453" s="91"/>
      <c r="M11453" s="91"/>
      <c r="R11453"/>
      <c r="S11453"/>
      <c r="T11453"/>
      <c r="U11453"/>
      <c r="V11453"/>
      <c r="W11453"/>
      <c r="X11453"/>
      <c r="Y11453"/>
      <c r="Z11453"/>
      <c r="AA11453"/>
      <c r="AB11453"/>
      <c r="AC11453"/>
    </row>
    <row r="11454" spans="2:29" s="14" customFormat="1" x14ac:dyDescent="0.25">
      <c r="B11454"/>
      <c r="C11454"/>
      <c r="D11454"/>
      <c r="E11454"/>
      <c r="F11454"/>
      <c r="G11454"/>
      <c r="H11454"/>
      <c r="I11454"/>
      <c r="J11454"/>
      <c r="K11454" s="91"/>
      <c r="L11454" s="91"/>
      <c r="M11454" s="91"/>
      <c r="R11454"/>
      <c r="S11454"/>
      <c r="T11454"/>
      <c r="U11454"/>
      <c r="V11454"/>
      <c r="W11454"/>
      <c r="X11454"/>
      <c r="Y11454"/>
      <c r="Z11454"/>
      <c r="AA11454"/>
      <c r="AB11454"/>
      <c r="AC11454"/>
    </row>
    <row r="11455" spans="2:29" s="14" customFormat="1" x14ac:dyDescent="0.25">
      <c r="B11455"/>
      <c r="C11455"/>
      <c r="D11455"/>
      <c r="E11455"/>
      <c r="F11455"/>
      <c r="G11455"/>
      <c r="H11455"/>
      <c r="I11455"/>
      <c r="J11455"/>
      <c r="K11455" s="91"/>
      <c r="L11455" s="91"/>
      <c r="M11455" s="91"/>
      <c r="R11455"/>
      <c r="S11455"/>
      <c r="T11455"/>
      <c r="U11455"/>
      <c r="V11455"/>
      <c r="W11455"/>
      <c r="X11455"/>
      <c r="Y11455"/>
      <c r="Z11455"/>
      <c r="AA11455"/>
      <c r="AB11455"/>
      <c r="AC11455"/>
    </row>
    <row r="11456" spans="2:29" s="14" customFormat="1" x14ac:dyDescent="0.25">
      <c r="B11456"/>
      <c r="C11456"/>
      <c r="D11456"/>
      <c r="E11456"/>
      <c r="F11456"/>
      <c r="G11456"/>
      <c r="H11456"/>
      <c r="I11456"/>
      <c r="J11456"/>
      <c r="K11456" s="91"/>
      <c r="L11456" s="91"/>
      <c r="M11456" s="91"/>
      <c r="R11456"/>
      <c r="S11456"/>
      <c r="T11456"/>
      <c r="U11456"/>
      <c r="V11456"/>
      <c r="W11456"/>
      <c r="X11456"/>
      <c r="Y11456"/>
      <c r="Z11456"/>
      <c r="AA11456"/>
      <c r="AB11456"/>
      <c r="AC11456"/>
    </row>
    <row r="11457" spans="2:29" s="14" customFormat="1" x14ac:dyDescent="0.25">
      <c r="B11457"/>
      <c r="C11457"/>
      <c r="D11457"/>
      <c r="E11457"/>
      <c r="F11457"/>
      <c r="G11457"/>
      <c r="H11457"/>
      <c r="I11457"/>
      <c r="J11457"/>
      <c r="K11457" s="91"/>
      <c r="L11457" s="91"/>
      <c r="M11457" s="91"/>
      <c r="R11457"/>
      <c r="S11457"/>
      <c r="T11457"/>
      <c r="U11457"/>
      <c r="V11457"/>
      <c r="W11457"/>
      <c r="X11457"/>
      <c r="Y11457"/>
      <c r="Z11457"/>
      <c r="AA11457"/>
      <c r="AB11457"/>
      <c r="AC11457"/>
    </row>
    <row r="11458" spans="2:29" s="14" customFormat="1" x14ac:dyDescent="0.25">
      <c r="B11458"/>
      <c r="C11458"/>
      <c r="D11458"/>
      <c r="E11458"/>
      <c r="F11458"/>
      <c r="G11458"/>
      <c r="H11458"/>
      <c r="I11458"/>
      <c r="J11458"/>
      <c r="K11458" s="91"/>
      <c r="L11458" s="91"/>
      <c r="M11458" s="91"/>
      <c r="R11458"/>
      <c r="S11458"/>
      <c r="T11458"/>
      <c r="U11458"/>
      <c r="V11458"/>
      <c r="W11458"/>
      <c r="X11458"/>
      <c r="Y11458"/>
      <c r="Z11458"/>
      <c r="AA11458"/>
      <c r="AB11458"/>
      <c r="AC11458"/>
    </row>
    <row r="11459" spans="2:29" s="14" customFormat="1" x14ac:dyDescent="0.25">
      <c r="B11459"/>
      <c r="C11459"/>
      <c r="D11459"/>
      <c r="E11459"/>
      <c r="F11459"/>
      <c r="G11459"/>
      <c r="H11459"/>
      <c r="I11459"/>
      <c r="J11459"/>
      <c r="K11459" s="91"/>
      <c r="L11459" s="91"/>
      <c r="M11459" s="91"/>
      <c r="R11459"/>
      <c r="S11459"/>
      <c r="T11459"/>
      <c r="U11459"/>
      <c r="V11459"/>
      <c r="W11459"/>
      <c r="X11459"/>
      <c r="Y11459"/>
      <c r="Z11459"/>
      <c r="AA11459"/>
      <c r="AB11459"/>
      <c r="AC11459"/>
    </row>
    <row r="11460" spans="2:29" s="14" customFormat="1" x14ac:dyDescent="0.25">
      <c r="B11460"/>
      <c r="C11460"/>
      <c r="D11460"/>
      <c r="E11460"/>
      <c r="F11460"/>
      <c r="G11460"/>
      <c r="H11460"/>
      <c r="I11460"/>
      <c r="J11460"/>
      <c r="K11460" s="91"/>
      <c r="L11460" s="91"/>
      <c r="M11460" s="91"/>
      <c r="R11460"/>
      <c r="S11460"/>
      <c r="T11460"/>
      <c r="U11460"/>
      <c r="V11460"/>
      <c r="W11460"/>
      <c r="X11460"/>
      <c r="Y11460"/>
      <c r="Z11460"/>
      <c r="AA11460"/>
      <c r="AB11460"/>
      <c r="AC11460"/>
    </row>
    <row r="11461" spans="2:29" s="14" customFormat="1" x14ac:dyDescent="0.25">
      <c r="B11461"/>
      <c r="C11461"/>
      <c r="D11461"/>
      <c r="E11461"/>
      <c r="F11461"/>
      <c r="G11461"/>
      <c r="H11461"/>
      <c r="I11461"/>
      <c r="J11461"/>
      <c r="K11461" s="91"/>
      <c r="L11461" s="91"/>
      <c r="M11461" s="91"/>
      <c r="R11461"/>
      <c r="S11461"/>
      <c r="T11461"/>
      <c r="U11461"/>
      <c r="V11461"/>
      <c r="W11461"/>
      <c r="X11461"/>
      <c r="Y11461"/>
      <c r="Z11461"/>
      <c r="AA11461"/>
      <c r="AB11461"/>
      <c r="AC11461"/>
    </row>
    <row r="11462" spans="2:29" s="14" customFormat="1" x14ac:dyDescent="0.25">
      <c r="B11462"/>
      <c r="C11462"/>
      <c r="D11462"/>
      <c r="E11462"/>
      <c r="F11462"/>
      <c r="G11462"/>
      <c r="H11462"/>
      <c r="I11462"/>
      <c r="J11462"/>
      <c r="K11462" s="91"/>
      <c r="L11462" s="91"/>
      <c r="M11462" s="91"/>
      <c r="R11462"/>
      <c r="S11462"/>
      <c r="T11462"/>
      <c r="U11462"/>
      <c r="V11462"/>
      <c r="W11462"/>
      <c r="X11462"/>
      <c r="Y11462"/>
      <c r="Z11462"/>
      <c r="AA11462"/>
      <c r="AB11462"/>
      <c r="AC11462"/>
    </row>
    <row r="11463" spans="2:29" s="14" customFormat="1" x14ac:dyDescent="0.25">
      <c r="B11463"/>
      <c r="C11463"/>
      <c r="D11463"/>
      <c r="E11463"/>
      <c r="F11463"/>
      <c r="G11463"/>
      <c r="H11463"/>
      <c r="I11463"/>
      <c r="J11463"/>
      <c r="K11463" s="91"/>
      <c r="L11463" s="91"/>
      <c r="M11463" s="91"/>
      <c r="R11463"/>
      <c r="S11463"/>
      <c r="T11463"/>
      <c r="U11463"/>
      <c r="V11463"/>
      <c r="W11463"/>
      <c r="X11463"/>
      <c r="Y11463"/>
      <c r="Z11463"/>
      <c r="AA11463"/>
      <c r="AB11463"/>
      <c r="AC11463"/>
    </row>
    <row r="11464" spans="2:29" s="14" customFormat="1" x14ac:dyDescent="0.25">
      <c r="B11464"/>
      <c r="C11464"/>
      <c r="D11464"/>
      <c r="E11464"/>
      <c r="F11464"/>
      <c r="G11464"/>
      <c r="H11464"/>
      <c r="I11464"/>
      <c r="J11464"/>
      <c r="K11464" s="91"/>
      <c r="L11464" s="91"/>
      <c r="M11464" s="91"/>
      <c r="R11464"/>
      <c r="S11464"/>
      <c r="T11464"/>
      <c r="U11464"/>
      <c r="V11464"/>
      <c r="W11464"/>
      <c r="X11464"/>
      <c r="Y11464"/>
      <c r="Z11464"/>
      <c r="AA11464"/>
      <c r="AB11464"/>
      <c r="AC11464"/>
    </row>
    <row r="11465" spans="2:29" s="14" customFormat="1" x14ac:dyDescent="0.25">
      <c r="B11465"/>
      <c r="C11465"/>
      <c r="D11465"/>
      <c r="E11465"/>
      <c r="F11465"/>
      <c r="G11465"/>
      <c r="H11465"/>
      <c r="I11465"/>
      <c r="J11465"/>
      <c r="K11465" s="91"/>
      <c r="L11465" s="91"/>
      <c r="M11465" s="91"/>
      <c r="R11465"/>
      <c r="S11465"/>
      <c r="T11465"/>
      <c r="U11465"/>
      <c r="V11465"/>
      <c r="W11465"/>
      <c r="X11465"/>
      <c r="Y11465"/>
      <c r="Z11465"/>
      <c r="AA11465"/>
      <c r="AB11465"/>
      <c r="AC11465"/>
    </row>
    <row r="11466" spans="2:29" s="14" customFormat="1" x14ac:dyDescent="0.25">
      <c r="B11466"/>
      <c r="C11466"/>
      <c r="D11466"/>
      <c r="E11466"/>
      <c r="F11466"/>
      <c r="G11466"/>
      <c r="H11466"/>
      <c r="I11466"/>
      <c r="J11466"/>
      <c r="K11466" s="91"/>
      <c r="L11466" s="91"/>
      <c r="M11466" s="91"/>
      <c r="R11466"/>
      <c r="S11466"/>
      <c r="T11466"/>
      <c r="U11466"/>
      <c r="V11466"/>
      <c r="W11466"/>
      <c r="X11466"/>
      <c r="Y11466"/>
      <c r="Z11466"/>
      <c r="AA11466"/>
      <c r="AB11466"/>
      <c r="AC11466"/>
    </row>
    <row r="11467" spans="2:29" s="14" customFormat="1" x14ac:dyDescent="0.25">
      <c r="B11467"/>
      <c r="C11467"/>
      <c r="D11467"/>
      <c r="E11467"/>
      <c r="F11467"/>
      <c r="G11467"/>
      <c r="H11467"/>
      <c r="I11467"/>
      <c r="J11467"/>
      <c r="K11467" s="91"/>
      <c r="L11467" s="91"/>
      <c r="M11467" s="91"/>
      <c r="R11467"/>
      <c r="S11467"/>
      <c r="T11467"/>
      <c r="U11467"/>
      <c r="V11467"/>
      <c r="W11467"/>
      <c r="X11467"/>
      <c r="Y11467"/>
      <c r="Z11467"/>
      <c r="AA11467"/>
      <c r="AB11467"/>
      <c r="AC11467"/>
    </row>
    <row r="11468" spans="2:29" s="14" customFormat="1" x14ac:dyDescent="0.25">
      <c r="B11468"/>
      <c r="C11468"/>
      <c r="D11468"/>
      <c r="E11468"/>
      <c r="F11468"/>
      <c r="G11468"/>
      <c r="H11468"/>
      <c r="I11468"/>
      <c r="J11468"/>
      <c r="K11468" s="91"/>
      <c r="L11468" s="91"/>
      <c r="M11468" s="91"/>
      <c r="R11468"/>
      <c r="S11468"/>
      <c r="T11468"/>
      <c r="U11468"/>
      <c r="V11468"/>
      <c r="W11468"/>
      <c r="X11468"/>
      <c r="Y11468"/>
      <c r="Z11468"/>
      <c r="AA11468"/>
      <c r="AB11468"/>
      <c r="AC11468"/>
    </row>
    <row r="11469" spans="2:29" s="14" customFormat="1" x14ac:dyDescent="0.25">
      <c r="B11469"/>
      <c r="C11469"/>
      <c r="D11469"/>
      <c r="E11469"/>
      <c r="F11469"/>
      <c r="G11469"/>
      <c r="H11469"/>
      <c r="I11469"/>
      <c r="J11469"/>
      <c r="K11469" s="91"/>
      <c r="L11469" s="91"/>
      <c r="M11469" s="91"/>
      <c r="R11469"/>
      <c r="S11469"/>
      <c r="T11469"/>
      <c r="U11469"/>
      <c r="V11469"/>
      <c r="W11469"/>
      <c r="X11469"/>
      <c r="Y11469"/>
      <c r="Z11469"/>
      <c r="AA11469"/>
      <c r="AB11469"/>
      <c r="AC11469"/>
    </row>
    <row r="11470" spans="2:29" s="14" customFormat="1" x14ac:dyDescent="0.25">
      <c r="B11470"/>
      <c r="C11470"/>
      <c r="D11470"/>
      <c r="E11470"/>
      <c r="F11470"/>
      <c r="G11470"/>
      <c r="H11470"/>
      <c r="I11470"/>
      <c r="J11470"/>
      <c r="K11470" s="91"/>
      <c r="L11470" s="91"/>
      <c r="M11470" s="91"/>
      <c r="R11470"/>
      <c r="S11470"/>
      <c r="T11470"/>
      <c r="U11470"/>
      <c r="V11470"/>
      <c r="W11470"/>
      <c r="X11470"/>
      <c r="Y11470"/>
      <c r="Z11470"/>
      <c r="AA11470"/>
      <c r="AB11470"/>
      <c r="AC11470"/>
    </row>
    <row r="11471" spans="2:29" s="14" customFormat="1" x14ac:dyDescent="0.25">
      <c r="B11471"/>
      <c r="C11471"/>
      <c r="D11471"/>
      <c r="E11471"/>
      <c r="F11471"/>
      <c r="G11471"/>
      <c r="H11471"/>
      <c r="I11471"/>
      <c r="J11471"/>
      <c r="K11471" s="91"/>
      <c r="L11471" s="91"/>
      <c r="M11471" s="91"/>
      <c r="R11471"/>
      <c r="S11471"/>
      <c r="T11471"/>
      <c r="U11471"/>
      <c r="V11471"/>
      <c r="W11471"/>
      <c r="X11471"/>
      <c r="Y11471"/>
      <c r="Z11471"/>
      <c r="AA11471"/>
      <c r="AB11471"/>
      <c r="AC11471"/>
    </row>
    <row r="11472" spans="2:29" s="14" customFormat="1" x14ac:dyDescent="0.25">
      <c r="B11472"/>
      <c r="C11472"/>
      <c r="D11472"/>
      <c r="E11472"/>
      <c r="F11472"/>
      <c r="G11472"/>
      <c r="H11472"/>
      <c r="I11472"/>
      <c r="J11472"/>
      <c r="K11472" s="91"/>
      <c r="L11472" s="91"/>
      <c r="M11472" s="91"/>
      <c r="R11472"/>
      <c r="S11472"/>
      <c r="T11472"/>
      <c r="U11472"/>
      <c r="V11472"/>
      <c r="W11472"/>
      <c r="X11472"/>
      <c r="Y11472"/>
      <c r="Z11472"/>
      <c r="AA11472"/>
      <c r="AB11472"/>
      <c r="AC11472"/>
    </row>
    <row r="11473" spans="2:29" s="14" customFormat="1" x14ac:dyDescent="0.25">
      <c r="B11473"/>
      <c r="C11473"/>
      <c r="D11473"/>
      <c r="E11473"/>
      <c r="F11473"/>
      <c r="G11473"/>
      <c r="H11473"/>
      <c r="I11473"/>
      <c r="J11473"/>
      <c r="K11473" s="91"/>
      <c r="L11473" s="91"/>
      <c r="M11473" s="91"/>
      <c r="R11473"/>
      <c r="S11473"/>
      <c r="T11473"/>
      <c r="U11473"/>
      <c r="V11473"/>
      <c r="W11473"/>
      <c r="X11473"/>
      <c r="Y11473"/>
      <c r="Z11473"/>
      <c r="AA11473"/>
      <c r="AB11473"/>
      <c r="AC11473"/>
    </row>
    <row r="11474" spans="2:29" s="14" customFormat="1" x14ac:dyDescent="0.25">
      <c r="B11474"/>
      <c r="C11474"/>
      <c r="D11474"/>
      <c r="E11474"/>
      <c r="F11474"/>
      <c r="G11474"/>
      <c r="H11474"/>
      <c r="I11474"/>
      <c r="J11474"/>
      <c r="K11474" s="91"/>
      <c r="L11474" s="91"/>
      <c r="M11474" s="91"/>
      <c r="R11474"/>
      <c r="S11474"/>
      <c r="T11474"/>
      <c r="U11474"/>
      <c r="V11474"/>
      <c r="W11474"/>
      <c r="X11474"/>
      <c r="Y11474"/>
      <c r="Z11474"/>
      <c r="AA11474"/>
      <c r="AB11474"/>
      <c r="AC11474"/>
    </row>
    <row r="11475" spans="2:29" s="14" customFormat="1" x14ac:dyDescent="0.25">
      <c r="B11475"/>
      <c r="C11475"/>
      <c r="D11475"/>
      <c r="E11475"/>
      <c r="F11475"/>
      <c r="G11475"/>
      <c r="H11475"/>
      <c r="I11475"/>
      <c r="J11475"/>
      <c r="K11475" s="91"/>
      <c r="L11475" s="91"/>
      <c r="M11475" s="91"/>
      <c r="R11475"/>
      <c r="S11475"/>
      <c r="T11475"/>
      <c r="U11475"/>
      <c r="V11475"/>
      <c r="W11475"/>
      <c r="X11475"/>
      <c r="Y11475"/>
      <c r="Z11475"/>
      <c r="AA11475"/>
      <c r="AB11475"/>
      <c r="AC11475"/>
    </row>
    <row r="11476" spans="2:29" s="14" customFormat="1" x14ac:dyDescent="0.25">
      <c r="B11476"/>
      <c r="C11476"/>
      <c r="D11476"/>
      <c r="E11476"/>
      <c r="F11476"/>
      <c r="G11476"/>
      <c r="H11476"/>
      <c r="I11476"/>
      <c r="J11476"/>
      <c r="K11476" s="91"/>
      <c r="L11476" s="91"/>
      <c r="M11476" s="91"/>
      <c r="R11476"/>
      <c r="S11476"/>
      <c r="T11476"/>
      <c r="U11476"/>
      <c r="V11476"/>
      <c r="W11476"/>
      <c r="X11476"/>
      <c r="Y11476"/>
      <c r="Z11476"/>
      <c r="AA11476"/>
      <c r="AB11476"/>
      <c r="AC11476"/>
    </row>
    <row r="11477" spans="2:29" s="14" customFormat="1" x14ac:dyDescent="0.25">
      <c r="B11477"/>
      <c r="C11477"/>
      <c r="D11477"/>
      <c r="E11477"/>
      <c r="F11477"/>
      <c r="G11477"/>
      <c r="H11477"/>
      <c r="I11477"/>
      <c r="J11477"/>
      <c r="K11477" s="91"/>
      <c r="L11477" s="91"/>
      <c r="M11477" s="91"/>
      <c r="R11477"/>
      <c r="S11477"/>
      <c r="T11477"/>
      <c r="U11477"/>
      <c r="V11477"/>
      <c r="W11477"/>
      <c r="X11477"/>
      <c r="Y11477"/>
      <c r="Z11477"/>
      <c r="AA11477"/>
      <c r="AB11477"/>
      <c r="AC11477"/>
    </row>
    <row r="11478" spans="2:29" s="14" customFormat="1" x14ac:dyDescent="0.25">
      <c r="B11478"/>
      <c r="C11478"/>
      <c r="D11478"/>
      <c r="E11478"/>
      <c r="F11478"/>
      <c r="G11478"/>
      <c r="H11478"/>
      <c r="I11478"/>
      <c r="J11478"/>
      <c r="K11478" s="91"/>
      <c r="L11478" s="91"/>
      <c r="M11478" s="91"/>
      <c r="R11478"/>
      <c r="S11478"/>
      <c r="T11478"/>
      <c r="U11478"/>
      <c r="V11478"/>
      <c r="W11478"/>
      <c r="X11478"/>
      <c r="Y11478"/>
      <c r="Z11478"/>
      <c r="AA11478"/>
      <c r="AB11478"/>
      <c r="AC11478"/>
    </row>
    <row r="11479" spans="2:29" s="14" customFormat="1" x14ac:dyDescent="0.25">
      <c r="B11479"/>
      <c r="C11479"/>
      <c r="D11479"/>
      <c r="E11479"/>
      <c r="F11479"/>
      <c r="G11479"/>
      <c r="H11479"/>
      <c r="I11479"/>
      <c r="J11479"/>
      <c r="K11479" s="91"/>
      <c r="L11479" s="91"/>
      <c r="M11479" s="91"/>
      <c r="R11479"/>
      <c r="S11479"/>
      <c r="T11479"/>
      <c r="U11479"/>
      <c r="V11479"/>
      <c r="W11479"/>
      <c r="X11479"/>
      <c r="Y11479"/>
      <c r="Z11479"/>
      <c r="AA11479"/>
      <c r="AB11479"/>
      <c r="AC11479"/>
    </row>
    <row r="11480" spans="2:29" s="14" customFormat="1" x14ac:dyDescent="0.25">
      <c r="B11480"/>
      <c r="C11480"/>
      <c r="D11480"/>
      <c r="E11480"/>
      <c r="F11480"/>
      <c r="G11480"/>
      <c r="H11480"/>
      <c r="I11480"/>
      <c r="J11480"/>
      <c r="K11480" s="91"/>
      <c r="L11480" s="91"/>
      <c r="M11480" s="91"/>
      <c r="R11480"/>
      <c r="S11480"/>
      <c r="T11480"/>
      <c r="U11480"/>
      <c r="V11480"/>
      <c r="W11480"/>
      <c r="X11480"/>
      <c r="Y11480"/>
      <c r="Z11480"/>
      <c r="AA11480"/>
      <c r="AB11480"/>
      <c r="AC11480"/>
    </row>
    <row r="11481" spans="2:29" s="14" customFormat="1" x14ac:dyDescent="0.25">
      <c r="B11481"/>
      <c r="C11481"/>
      <c r="D11481"/>
      <c r="E11481"/>
      <c r="F11481"/>
      <c r="G11481"/>
      <c r="H11481"/>
      <c r="I11481"/>
      <c r="J11481"/>
      <c r="K11481" s="91"/>
      <c r="L11481" s="91"/>
      <c r="M11481" s="91"/>
      <c r="R11481"/>
      <c r="S11481"/>
      <c r="T11481"/>
      <c r="U11481"/>
      <c r="V11481"/>
      <c r="W11481"/>
      <c r="X11481"/>
      <c r="Y11481"/>
      <c r="Z11481"/>
      <c r="AA11481"/>
      <c r="AB11481"/>
      <c r="AC11481"/>
    </row>
    <row r="11482" spans="2:29" s="14" customFormat="1" x14ac:dyDescent="0.25">
      <c r="B11482"/>
      <c r="C11482"/>
      <c r="D11482"/>
      <c r="E11482"/>
      <c r="F11482"/>
      <c r="G11482"/>
      <c r="H11482"/>
      <c r="I11482"/>
      <c r="J11482"/>
      <c r="K11482" s="91"/>
      <c r="L11482" s="91"/>
      <c r="M11482" s="91"/>
      <c r="R11482"/>
      <c r="S11482"/>
      <c r="T11482"/>
      <c r="U11482"/>
      <c r="V11482"/>
      <c r="W11482"/>
      <c r="X11482"/>
      <c r="Y11482"/>
      <c r="Z11482"/>
      <c r="AA11482"/>
      <c r="AB11482"/>
      <c r="AC11482"/>
    </row>
    <row r="11483" spans="2:29" s="14" customFormat="1" x14ac:dyDescent="0.25">
      <c r="B11483"/>
      <c r="C11483"/>
      <c r="D11483"/>
      <c r="E11483"/>
      <c r="F11483"/>
      <c r="G11483"/>
      <c r="H11483"/>
      <c r="I11483"/>
      <c r="J11483"/>
      <c r="K11483" s="91"/>
      <c r="L11483" s="91"/>
      <c r="M11483" s="91"/>
      <c r="R11483"/>
      <c r="S11483"/>
      <c r="T11483"/>
      <c r="U11483"/>
      <c r="V11483"/>
      <c r="W11483"/>
      <c r="X11483"/>
      <c r="Y11483"/>
      <c r="Z11483"/>
      <c r="AA11483"/>
      <c r="AB11483"/>
      <c r="AC11483"/>
    </row>
    <row r="11484" spans="2:29" s="14" customFormat="1" x14ac:dyDescent="0.25">
      <c r="B11484"/>
      <c r="C11484"/>
      <c r="D11484"/>
      <c r="E11484"/>
      <c r="F11484"/>
      <c r="G11484"/>
      <c r="H11484"/>
      <c r="I11484"/>
      <c r="J11484"/>
      <c r="K11484" s="91"/>
      <c r="L11484" s="91"/>
      <c r="M11484" s="91"/>
      <c r="R11484"/>
      <c r="S11484"/>
      <c r="T11484"/>
      <c r="U11484"/>
      <c r="V11484"/>
      <c r="W11484"/>
      <c r="X11484"/>
      <c r="Y11484"/>
      <c r="Z11484"/>
      <c r="AA11484"/>
      <c r="AB11484"/>
      <c r="AC11484"/>
    </row>
    <row r="11485" spans="2:29" s="14" customFormat="1" x14ac:dyDescent="0.25">
      <c r="B11485"/>
      <c r="C11485"/>
      <c r="D11485"/>
      <c r="E11485"/>
      <c r="F11485"/>
      <c r="G11485"/>
      <c r="H11485"/>
      <c r="I11485"/>
      <c r="J11485"/>
      <c r="K11485" s="91"/>
      <c r="L11485" s="91"/>
      <c r="M11485" s="91"/>
      <c r="R11485"/>
      <c r="S11485"/>
      <c r="T11485"/>
      <c r="U11485"/>
      <c r="V11485"/>
      <c r="W11485"/>
      <c r="X11485"/>
      <c r="Y11485"/>
      <c r="Z11485"/>
      <c r="AA11485"/>
      <c r="AB11485"/>
      <c r="AC11485"/>
    </row>
    <row r="11486" spans="2:29" s="14" customFormat="1" x14ac:dyDescent="0.25">
      <c r="B11486"/>
      <c r="C11486"/>
      <c r="D11486"/>
      <c r="E11486"/>
      <c r="F11486"/>
      <c r="G11486"/>
      <c r="H11486"/>
      <c r="I11486"/>
      <c r="J11486"/>
      <c r="K11486" s="91"/>
      <c r="L11486" s="91"/>
      <c r="M11486" s="91"/>
      <c r="R11486"/>
      <c r="S11486"/>
      <c r="T11486"/>
      <c r="U11486"/>
      <c r="V11486"/>
      <c r="W11486"/>
      <c r="X11486"/>
      <c r="Y11486"/>
      <c r="Z11486"/>
      <c r="AA11486"/>
      <c r="AB11486"/>
      <c r="AC11486"/>
    </row>
    <row r="11487" spans="2:29" s="14" customFormat="1" x14ac:dyDescent="0.25">
      <c r="B11487"/>
      <c r="C11487"/>
      <c r="D11487"/>
      <c r="E11487"/>
      <c r="F11487"/>
      <c r="G11487"/>
      <c r="H11487"/>
      <c r="I11487"/>
      <c r="J11487"/>
      <c r="K11487" s="91"/>
      <c r="L11487" s="91"/>
      <c r="M11487" s="91"/>
      <c r="R11487"/>
      <c r="S11487"/>
      <c r="T11487"/>
      <c r="U11487"/>
      <c r="V11487"/>
      <c r="W11487"/>
      <c r="X11487"/>
      <c r="Y11487"/>
      <c r="Z11487"/>
      <c r="AA11487"/>
      <c r="AB11487"/>
      <c r="AC11487"/>
    </row>
    <row r="11488" spans="2:29" s="14" customFormat="1" x14ac:dyDescent="0.25">
      <c r="B11488"/>
      <c r="C11488"/>
      <c r="D11488"/>
      <c r="E11488"/>
      <c r="F11488"/>
      <c r="G11488"/>
      <c r="H11488"/>
      <c r="I11488"/>
      <c r="J11488"/>
      <c r="K11488" s="91"/>
      <c r="L11488" s="91"/>
      <c r="M11488" s="91"/>
      <c r="R11488"/>
      <c r="S11488"/>
      <c r="T11488"/>
      <c r="U11488"/>
      <c r="V11488"/>
      <c r="W11488"/>
      <c r="X11488"/>
      <c r="Y11488"/>
      <c r="Z11488"/>
      <c r="AA11488"/>
      <c r="AB11488"/>
      <c r="AC11488"/>
    </row>
    <row r="11489" spans="2:29" s="14" customFormat="1" x14ac:dyDescent="0.25">
      <c r="B11489"/>
      <c r="C11489"/>
      <c r="D11489"/>
      <c r="E11489"/>
      <c r="F11489"/>
      <c r="G11489"/>
      <c r="H11489"/>
      <c r="I11489"/>
      <c r="J11489"/>
      <c r="K11489" s="91"/>
      <c r="L11489" s="91"/>
      <c r="M11489" s="91"/>
      <c r="R11489"/>
      <c r="S11489"/>
      <c r="T11489"/>
      <c r="U11489"/>
      <c r="V11489"/>
      <c r="W11489"/>
      <c r="X11489"/>
      <c r="Y11489"/>
      <c r="Z11489"/>
      <c r="AA11489"/>
      <c r="AB11489"/>
      <c r="AC11489"/>
    </row>
    <row r="11490" spans="2:29" s="14" customFormat="1" x14ac:dyDescent="0.25">
      <c r="B11490"/>
      <c r="C11490"/>
      <c r="D11490"/>
      <c r="E11490"/>
      <c r="F11490"/>
      <c r="G11490"/>
      <c r="H11490"/>
      <c r="I11490"/>
      <c r="J11490"/>
      <c r="K11490" s="91"/>
      <c r="L11490" s="91"/>
      <c r="M11490" s="91"/>
      <c r="R11490"/>
      <c r="S11490"/>
      <c r="T11490"/>
      <c r="U11490"/>
      <c r="V11490"/>
      <c r="W11490"/>
      <c r="X11490"/>
      <c r="Y11490"/>
      <c r="Z11490"/>
      <c r="AA11490"/>
      <c r="AB11490"/>
      <c r="AC11490"/>
    </row>
    <row r="11491" spans="2:29" s="14" customFormat="1" x14ac:dyDescent="0.25">
      <c r="B11491"/>
      <c r="C11491"/>
      <c r="D11491"/>
      <c r="E11491"/>
      <c r="F11491"/>
      <c r="G11491"/>
      <c r="H11491"/>
      <c r="I11491"/>
      <c r="J11491"/>
      <c r="K11491" s="91"/>
      <c r="L11491" s="91"/>
      <c r="M11491" s="91"/>
      <c r="R11491"/>
      <c r="S11491"/>
      <c r="T11491"/>
      <c r="U11491"/>
      <c r="V11491"/>
      <c r="W11491"/>
      <c r="X11491"/>
      <c r="Y11491"/>
      <c r="Z11491"/>
      <c r="AA11491"/>
      <c r="AB11491"/>
      <c r="AC11491"/>
    </row>
    <row r="11492" spans="2:29" s="14" customFormat="1" x14ac:dyDescent="0.25">
      <c r="B11492"/>
      <c r="C11492"/>
      <c r="D11492"/>
      <c r="E11492"/>
      <c r="F11492"/>
      <c r="G11492"/>
      <c r="H11492"/>
      <c r="I11492"/>
      <c r="J11492"/>
      <c r="K11492" s="91"/>
      <c r="L11492" s="91"/>
      <c r="M11492" s="91"/>
      <c r="R11492"/>
      <c r="S11492"/>
      <c r="T11492"/>
      <c r="U11492"/>
      <c r="V11492"/>
      <c r="W11492"/>
      <c r="X11492"/>
      <c r="Y11492"/>
      <c r="Z11492"/>
      <c r="AA11492"/>
      <c r="AB11492"/>
      <c r="AC11492"/>
    </row>
    <row r="11493" spans="2:29" s="14" customFormat="1" x14ac:dyDescent="0.25">
      <c r="B11493"/>
      <c r="C11493"/>
      <c r="D11493"/>
      <c r="E11493"/>
      <c r="F11493"/>
      <c r="G11493"/>
      <c r="H11493"/>
      <c r="I11493"/>
      <c r="J11493"/>
      <c r="K11493" s="91"/>
      <c r="L11493" s="91"/>
      <c r="M11493" s="91"/>
      <c r="R11493"/>
      <c r="S11493"/>
      <c r="T11493"/>
      <c r="U11493"/>
      <c r="V11493"/>
      <c r="W11493"/>
      <c r="X11493"/>
      <c r="Y11493"/>
      <c r="Z11493"/>
      <c r="AA11493"/>
      <c r="AB11493"/>
      <c r="AC11493"/>
    </row>
    <row r="11494" spans="2:29" s="14" customFormat="1" x14ac:dyDescent="0.25">
      <c r="B11494"/>
      <c r="C11494"/>
      <c r="D11494"/>
      <c r="E11494"/>
      <c r="F11494"/>
      <c r="G11494"/>
      <c r="H11494"/>
      <c r="I11494"/>
      <c r="J11494"/>
      <c r="K11494" s="91"/>
      <c r="L11494" s="91"/>
      <c r="M11494" s="91"/>
      <c r="R11494"/>
      <c r="S11494"/>
      <c r="T11494"/>
      <c r="U11494"/>
      <c r="V11494"/>
      <c r="W11494"/>
      <c r="X11494"/>
      <c r="Y11494"/>
      <c r="Z11494"/>
      <c r="AA11494"/>
      <c r="AB11494"/>
      <c r="AC11494"/>
    </row>
    <row r="11495" spans="2:29" s="14" customFormat="1" x14ac:dyDescent="0.25">
      <c r="B11495"/>
      <c r="C11495"/>
      <c r="D11495"/>
      <c r="E11495"/>
      <c r="F11495"/>
      <c r="G11495"/>
      <c r="H11495"/>
      <c r="I11495"/>
      <c r="J11495"/>
      <c r="K11495" s="91"/>
      <c r="L11495" s="91"/>
      <c r="M11495" s="91"/>
      <c r="R11495"/>
      <c r="S11495"/>
      <c r="T11495"/>
      <c r="U11495"/>
      <c r="V11495"/>
      <c r="W11495"/>
      <c r="X11495"/>
      <c r="Y11495"/>
      <c r="Z11495"/>
      <c r="AA11495"/>
      <c r="AB11495"/>
      <c r="AC11495"/>
    </row>
    <row r="11496" spans="2:29" s="14" customFormat="1" x14ac:dyDescent="0.25">
      <c r="B11496"/>
      <c r="C11496"/>
      <c r="D11496"/>
      <c r="E11496"/>
      <c r="F11496"/>
      <c r="G11496"/>
      <c r="H11496"/>
      <c r="I11496"/>
      <c r="J11496"/>
      <c r="K11496" s="91"/>
      <c r="L11496" s="91"/>
      <c r="M11496" s="91"/>
      <c r="R11496"/>
      <c r="S11496"/>
      <c r="T11496"/>
      <c r="U11496"/>
      <c r="V11496"/>
      <c r="W11496"/>
      <c r="X11496"/>
      <c r="Y11496"/>
      <c r="Z11496"/>
      <c r="AA11496"/>
      <c r="AB11496"/>
      <c r="AC11496"/>
    </row>
    <row r="11497" spans="2:29" s="14" customFormat="1" x14ac:dyDescent="0.25">
      <c r="B11497"/>
      <c r="C11497"/>
      <c r="D11497"/>
      <c r="E11497"/>
      <c r="F11497"/>
      <c r="G11497"/>
      <c r="H11497"/>
      <c r="I11497"/>
      <c r="J11497"/>
      <c r="K11497" s="91"/>
      <c r="L11497" s="91"/>
      <c r="M11497" s="91"/>
      <c r="R11497"/>
      <c r="S11497"/>
      <c r="T11497"/>
      <c r="U11497"/>
      <c r="V11497"/>
      <c r="W11497"/>
      <c r="X11497"/>
      <c r="Y11497"/>
      <c r="Z11497"/>
      <c r="AA11497"/>
      <c r="AB11497"/>
      <c r="AC11497"/>
    </row>
    <row r="11498" spans="2:29" s="14" customFormat="1" x14ac:dyDescent="0.25">
      <c r="B11498"/>
      <c r="C11498"/>
      <c r="D11498"/>
      <c r="E11498"/>
      <c r="F11498"/>
      <c r="G11498"/>
      <c r="H11498"/>
      <c r="I11498"/>
      <c r="J11498"/>
      <c r="K11498" s="91"/>
      <c r="L11498" s="91"/>
      <c r="M11498" s="91"/>
      <c r="R11498"/>
      <c r="S11498"/>
      <c r="T11498"/>
      <c r="U11498"/>
      <c r="V11498"/>
      <c r="W11498"/>
      <c r="X11498"/>
      <c r="Y11498"/>
      <c r="Z11498"/>
      <c r="AA11498"/>
      <c r="AB11498"/>
      <c r="AC11498"/>
    </row>
    <row r="11499" spans="2:29" s="14" customFormat="1" x14ac:dyDescent="0.25">
      <c r="B11499"/>
      <c r="C11499"/>
      <c r="D11499"/>
      <c r="E11499"/>
      <c r="F11499"/>
      <c r="G11499"/>
      <c r="H11499"/>
      <c r="I11499"/>
      <c r="J11499"/>
      <c r="K11499" s="91"/>
      <c r="L11499" s="91"/>
      <c r="M11499" s="91"/>
      <c r="R11499"/>
      <c r="S11499"/>
      <c r="T11499"/>
      <c r="U11499"/>
      <c r="V11499"/>
      <c r="W11499"/>
      <c r="X11499"/>
      <c r="Y11499"/>
      <c r="Z11499"/>
      <c r="AA11499"/>
      <c r="AB11499"/>
      <c r="AC11499"/>
    </row>
    <row r="11500" spans="2:29" s="14" customFormat="1" x14ac:dyDescent="0.25">
      <c r="B11500"/>
      <c r="C11500"/>
      <c r="D11500"/>
      <c r="E11500"/>
      <c r="F11500"/>
      <c r="G11500"/>
      <c r="H11500"/>
      <c r="I11500"/>
      <c r="J11500"/>
      <c r="K11500" s="91"/>
      <c r="L11500" s="91"/>
      <c r="M11500" s="91"/>
      <c r="R11500"/>
      <c r="S11500"/>
      <c r="T11500"/>
      <c r="U11500"/>
      <c r="V11500"/>
      <c r="W11500"/>
      <c r="X11500"/>
      <c r="Y11500"/>
      <c r="Z11500"/>
      <c r="AA11500"/>
      <c r="AB11500"/>
      <c r="AC11500"/>
    </row>
    <row r="11501" spans="2:29" s="14" customFormat="1" x14ac:dyDescent="0.25">
      <c r="B11501"/>
      <c r="C11501"/>
      <c r="D11501"/>
      <c r="E11501"/>
      <c r="F11501"/>
      <c r="G11501"/>
      <c r="H11501"/>
      <c r="I11501"/>
      <c r="J11501"/>
      <c r="K11501" s="91"/>
      <c r="L11501" s="91"/>
      <c r="M11501" s="91"/>
      <c r="R11501"/>
      <c r="S11501"/>
      <c r="T11501"/>
      <c r="U11501"/>
      <c r="V11501"/>
      <c r="W11501"/>
      <c r="X11501"/>
      <c r="Y11501"/>
      <c r="Z11501"/>
      <c r="AA11501"/>
      <c r="AB11501"/>
      <c r="AC11501"/>
    </row>
    <row r="11502" spans="2:29" s="14" customFormat="1" x14ac:dyDescent="0.25">
      <c r="B11502"/>
      <c r="C11502"/>
      <c r="D11502"/>
      <c r="E11502"/>
      <c r="F11502"/>
      <c r="G11502"/>
      <c r="H11502"/>
      <c r="I11502"/>
      <c r="J11502"/>
      <c r="K11502" s="91"/>
      <c r="L11502" s="91"/>
      <c r="M11502" s="91"/>
      <c r="R11502"/>
      <c r="S11502"/>
      <c r="T11502"/>
      <c r="U11502"/>
      <c r="V11502"/>
      <c r="W11502"/>
      <c r="X11502"/>
      <c r="Y11502"/>
      <c r="Z11502"/>
      <c r="AA11502"/>
      <c r="AB11502"/>
      <c r="AC11502"/>
    </row>
    <row r="11503" spans="2:29" s="14" customFormat="1" x14ac:dyDescent="0.25">
      <c r="B11503"/>
      <c r="C11503"/>
      <c r="D11503"/>
      <c r="E11503"/>
      <c r="F11503"/>
      <c r="G11503"/>
      <c r="H11503"/>
      <c r="I11503"/>
      <c r="J11503"/>
      <c r="K11503" s="91"/>
      <c r="L11503" s="91"/>
      <c r="M11503" s="91"/>
      <c r="R11503"/>
      <c r="S11503"/>
      <c r="T11503"/>
      <c r="U11503"/>
      <c r="V11503"/>
      <c r="W11503"/>
      <c r="X11503"/>
      <c r="Y11503"/>
      <c r="Z11503"/>
      <c r="AA11503"/>
      <c r="AB11503"/>
      <c r="AC11503"/>
    </row>
    <row r="11504" spans="2:29" s="14" customFormat="1" x14ac:dyDescent="0.25">
      <c r="B11504"/>
      <c r="C11504"/>
      <c r="D11504"/>
      <c r="E11504"/>
      <c r="F11504"/>
      <c r="G11504"/>
      <c r="H11504"/>
      <c r="I11504"/>
      <c r="J11504"/>
      <c r="K11504" s="91"/>
      <c r="L11504" s="91"/>
      <c r="M11504" s="91"/>
      <c r="R11504"/>
      <c r="S11504"/>
      <c r="T11504"/>
      <c r="U11504"/>
      <c r="V11504"/>
      <c r="W11504"/>
      <c r="X11504"/>
      <c r="Y11504"/>
      <c r="Z11504"/>
      <c r="AA11504"/>
      <c r="AB11504"/>
      <c r="AC11504"/>
    </row>
    <row r="11505" spans="2:29" s="14" customFormat="1" x14ac:dyDescent="0.25">
      <c r="B11505"/>
      <c r="C11505"/>
      <c r="D11505"/>
      <c r="E11505"/>
      <c r="F11505"/>
      <c r="G11505"/>
      <c r="H11505"/>
      <c r="I11505"/>
      <c r="J11505"/>
      <c r="K11505" s="91"/>
      <c r="L11505" s="91"/>
      <c r="M11505" s="91"/>
      <c r="R11505"/>
      <c r="S11505"/>
      <c r="T11505"/>
      <c r="U11505"/>
      <c r="V11505"/>
      <c r="W11505"/>
      <c r="X11505"/>
      <c r="Y11505"/>
      <c r="Z11505"/>
      <c r="AA11505"/>
      <c r="AB11505"/>
      <c r="AC11505"/>
    </row>
    <row r="11506" spans="2:29" s="14" customFormat="1" x14ac:dyDescent="0.25">
      <c r="B11506"/>
      <c r="C11506"/>
      <c r="D11506"/>
      <c r="E11506"/>
      <c r="F11506"/>
      <c r="G11506"/>
      <c r="H11506"/>
      <c r="I11506"/>
      <c r="J11506"/>
      <c r="K11506" s="91"/>
      <c r="L11506" s="91"/>
      <c r="M11506" s="91"/>
      <c r="R11506"/>
      <c r="S11506"/>
      <c r="T11506"/>
      <c r="U11506"/>
      <c r="V11506"/>
      <c r="W11506"/>
      <c r="X11506"/>
      <c r="Y11506"/>
      <c r="Z11506"/>
      <c r="AA11506"/>
      <c r="AB11506"/>
      <c r="AC11506"/>
    </row>
    <row r="11507" spans="2:29" s="14" customFormat="1" x14ac:dyDescent="0.25">
      <c r="B11507"/>
      <c r="C11507"/>
      <c r="D11507"/>
      <c r="E11507"/>
      <c r="F11507"/>
      <c r="G11507"/>
      <c r="H11507"/>
      <c r="I11507"/>
      <c r="J11507"/>
      <c r="K11507" s="91"/>
      <c r="L11507" s="91"/>
      <c r="M11507" s="91"/>
      <c r="R11507"/>
      <c r="S11507"/>
      <c r="T11507"/>
      <c r="U11507"/>
      <c r="V11507"/>
      <c r="W11507"/>
      <c r="X11507"/>
      <c r="Y11507"/>
      <c r="Z11507"/>
      <c r="AA11507"/>
      <c r="AB11507"/>
      <c r="AC11507"/>
    </row>
    <row r="11508" spans="2:29" s="14" customFormat="1" x14ac:dyDescent="0.25">
      <c r="B11508"/>
      <c r="C11508"/>
      <c r="D11508"/>
      <c r="E11508"/>
      <c r="F11508"/>
      <c r="G11508"/>
      <c r="H11508"/>
      <c r="I11508"/>
      <c r="J11508"/>
      <c r="K11508" s="91"/>
      <c r="L11508" s="91"/>
      <c r="M11508" s="91"/>
      <c r="R11508"/>
      <c r="S11508"/>
      <c r="T11508"/>
      <c r="U11508"/>
      <c r="V11508"/>
      <c r="W11508"/>
      <c r="X11508"/>
      <c r="Y11508"/>
      <c r="Z11508"/>
      <c r="AA11508"/>
      <c r="AB11508"/>
      <c r="AC11508"/>
    </row>
    <row r="11509" spans="2:29" s="14" customFormat="1" x14ac:dyDescent="0.25">
      <c r="B11509"/>
      <c r="C11509"/>
      <c r="D11509"/>
      <c r="E11509"/>
      <c r="F11509"/>
      <c r="G11509"/>
      <c r="H11509"/>
      <c r="I11509"/>
      <c r="J11509"/>
      <c r="K11509" s="91"/>
      <c r="L11509" s="91"/>
      <c r="M11509" s="91"/>
      <c r="R11509"/>
      <c r="S11509"/>
      <c r="T11509"/>
      <c r="U11509"/>
      <c r="V11509"/>
      <c r="W11509"/>
      <c r="X11509"/>
      <c r="Y11509"/>
      <c r="Z11509"/>
      <c r="AA11509"/>
      <c r="AB11509"/>
      <c r="AC11509"/>
    </row>
    <row r="11510" spans="2:29" s="14" customFormat="1" x14ac:dyDescent="0.25">
      <c r="B11510"/>
      <c r="C11510"/>
      <c r="D11510"/>
      <c r="E11510"/>
      <c r="F11510"/>
      <c r="G11510"/>
      <c r="H11510"/>
      <c r="I11510"/>
      <c r="J11510"/>
      <c r="K11510" s="91"/>
      <c r="L11510" s="91"/>
      <c r="M11510" s="91"/>
      <c r="R11510"/>
      <c r="S11510"/>
      <c r="T11510"/>
      <c r="U11510"/>
      <c r="V11510"/>
      <c r="W11510"/>
      <c r="X11510"/>
      <c r="Y11510"/>
      <c r="Z11510"/>
      <c r="AA11510"/>
      <c r="AB11510"/>
      <c r="AC11510"/>
    </row>
    <row r="11511" spans="2:29" s="14" customFormat="1" x14ac:dyDescent="0.25">
      <c r="B11511"/>
      <c r="C11511"/>
      <c r="D11511"/>
      <c r="E11511"/>
      <c r="F11511"/>
      <c r="G11511"/>
      <c r="H11511"/>
      <c r="I11511"/>
      <c r="J11511"/>
      <c r="K11511" s="91"/>
      <c r="L11511" s="91"/>
      <c r="M11511" s="91"/>
      <c r="R11511"/>
      <c r="S11511"/>
      <c r="T11511"/>
      <c r="U11511"/>
      <c r="V11511"/>
      <c r="W11511"/>
      <c r="X11511"/>
      <c r="Y11511"/>
      <c r="Z11511"/>
      <c r="AA11511"/>
      <c r="AB11511"/>
      <c r="AC11511"/>
    </row>
    <row r="11512" spans="2:29" s="14" customFormat="1" x14ac:dyDescent="0.25">
      <c r="B11512"/>
      <c r="C11512"/>
      <c r="D11512"/>
      <c r="E11512"/>
      <c r="F11512"/>
      <c r="G11512"/>
      <c r="H11512"/>
      <c r="I11512"/>
      <c r="J11512"/>
      <c r="K11512" s="91"/>
      <c r="L11512" s="91"/>
      <c r="M11512" s="91"/>
      <c r="R11512"/>
      <c r="S11512"/>
      <c r="T11512"/>
      <c r="U11512"/>
      <c r="V11512"/>
      <c r="W11512"/>
      <c r="X11512"/>
      <c r="Y11512"/>
      <c r="Z11512"/>
      <c r="AA11512"/>
      <c r="AB11512"/>
      <c r="AC11512"/>
    </row>
    <row r="11513" spans="2:29" s="14" customFormat="1" x14ac:dyDescent="0.25">
      <c r="B11513"/>
      <c r="C11513"/>
      <c r="D11513"/>
      <c r="E11513"/>
      <c r="F11513"/>
      <c r="G11513"/>
      <c r="H11513"/>
      <c r="I11513"/>
      <c r="J11513"/>
      <c r="K11513" s="91"/>
      <c r="L11513" s="91"/>
      <c r="M11513" s="91"/>
      <c r="R11513"/>
      <c r="S11513"/>
      <c r="T11513"/>
      <c r="U11513"/>
      <c r="V11513"/>
      <c r="W11513"/>
      <c r="X11513"/>
      <c r="Y11513"/>
      <c r="Z11513"/>
      <c r="AA11513"/>
      <c r="AB11513"/>
      <c r="AC11513"/>
    </row>
    <row r="11514" spans="2:29" s="14" customFormat="1" x14ac:dyDescent="0.25">
      <c r="B11514"/>
      <c r="C11514"/>
      <c r="D11514"/>
      <c r="E11514"/>
      <c r="F11514"/>
      <c r="G11514"/>
      <c r="H11514"/>
      <c r="I11514"/>
      <c r="J11514"/>
      <c r="K11514" s="91"/>
      <c r="L11514" s="91"/>
      <c r="M11514" s="91"/>
      <c r="R11514"/>
      <c r="S11514"/>
      <c r="T11514"/>
      <c r="U11514"/>
      <c r="V11514"/>
      <c r="W11514"/>
      <c r="X11514"/>
      <c r="Y11514"/>
      <c r="Z11514"/>
      <c r="AA11514"/>
      <c r="AB11514"/>
      <c r="AC11514"/>
    </row>
    <row r="11515" spans="2:29" s="14" customFormat="1" x14ac:dyDescent="0.25">
      <c r="B11515"/>
      <c r="C11515"/>
      <c r="D11515"/>
      <c r="E11515"/>
      <c r="F11515"/>
      <c r="G11515"/>
      <c r="H11515"/>
      <c r="I11515"/>
      <c r="J11515"/>
      <c r="K11515" s="91"/>
      <c r="L11515" s="91"/>
      <c r="M11515" s="91"/>
      <c r="R11515"/>
      <c r="S11515"/>
      <c r="T11515"/>
      <c r="U11515"/>
      <c r="V11515"/>
      <c r="W11515"/>
      <c r="X11515"/>
      <c r="Y11515"/>
      <c r="Z11515"/>
      <c r="AA11515"/>
      <c r="AB11515"/>
      <c r="AC11515"/>
    </row>
    <row r="11516" spans="2:29" s="14" customFormat="1" x14ac:dyDescent="0.25">
      <c r="B11516"/>
      <c r="C11516"/>
      <c r="D11516"/>
      <c r="E11516"/>
      <c r="F11516"/>
      <c r="G11516"/>
      <c r="H11516"/>
      <c r="I11516"/>
      <c r="J11516"/>
      <c r="K11516" s="91"/>
      <c r="L11516" s="91"/>
      <c r="M11516" s="91"/>
      <c r="R11516"/>
      <c r="S11516"/>
      <c r="T11516"/>
      <c r="U11516"/>
      <c r="V11516"/>
      <c r="W11516"/>
      <c r="X11516"/>
      <c r="Y11516"/>
      <c r="Z11516"/>
      <c r="AA11516"/>
      <c r="AB11516"/>
      <c r="AC11516"/>
    </row>
    <row r="11517" spans="2:29" s="14" customFormat="1" x14ac:dyDescent="0.25">
      <c r="B11517"/>
      <c r="C11517"/>
      <c r="D11517"/>
      <c r="E11517"/>
      <c r="F11517"/>
      <c r="G11517"/>
      <c r="H11517"/>
      <c r="I11517"/>
      <c r="J11517"/>
      <c r="K11517" s="91"/>
      <c r="L11517" s="91"/>
      <c r="M11517" s="91"/>
      <c r="R11517"/>
      <c r="S11517"/>
      <c r="T11517"/>
      <c r="U11517"/>
      <c r="V11517"/>
      <c r="W11517"/>
      <c r="X11517"/>
      <c r="Y11517"/>
      <c r="Z11517"/>
      <c r="AA11517"/>
      <c r="AB11517"/>
      <c r="AC11517"/>
    </row>
    <row r="11518" spans="2:29" s="14" customFormat="1" x14ac:dyDescent="0.25">
      <c r="B11518"/>
      <c r="C11518"/>
      <c r="D11518"/>
      <c r="E11518"/>
      <c r="F11518"/>
      <c r="G11518"/>
      <c r="H11518"/>
      <c r="I11518"/>
      <c r="J11518"/>
      <c r="K11518" s="91"/>
      <c r="L11518" s="91"/>
      <c r="M11518" s="91"/>
      <c r="R11518"/>
      <c r="S11518"/>
      <c r="T11518"/>
      <c r="U11518"/>
      <c r="V11518"/>
      <c r="W11518"/>
      <c r="X11518"/>
      <c r="Y11518"/>
      <c r="Z11518"/>
      <c r="AA11518"/>
      <c r="AB11518"/>
      <c r="AC11518"/>
    </row>
    <row r="11519" spans="2:29" s="14" customFormat="1" x14ac:dyDescent="0.25">
      <c r="B11519"/>
      <c r="C11519"/>
      <c r="D11519"/>
      <c r="E11519"/>
      <c r="F11519"/>
      <c r="G11519"/>
      <c r="H11519"/>
      <c r="I11519"/>
      <c r="J11519"/>
      <c r="K11519" s="91"/>
      <c r="L11519" s="91"/>
      <c r="M11519" s="91"/>
      <c r="R11519"/>
      <c r="S11519"/>
      <c r="T11519"/>
      <c r="U11519"/>
      <c r="V11519"/>
      <c r="W11519"/>
      <c r="X11519"/>
      <c r="Y11519"/>
      <c r="Z11519"/>
      <c r="AA11519"/>
      <c r="AB11519"/>
      <c r="AC11519"/>
    </row>
    <row r="11520" spans="2:29" s="14" customFormat="1" x14ac:dyDescent="0.25">
      <c r="B11520"/>
      <c r="C11520"/>
      <c r="D11520"/>
      <c r="E11520"/>
      <c r="F11520"/>
      <c r="G11520"/>
      <c r="H11520"/>
      <c r="I11520"/>
      <c r="J11520"/>
      <c r="K11520" s="91"/>
      <c r="L11520" s="91"/>
      <c r="M11520" s="91"/>
      <c r="R11520"/>
      <c r="S11520"/>
      <c r="T11520"/>
      <c r="U11520"/>
      <c r="V11520"/>
      <c r="W11520"/>
      <c r="X11520"/>
      <c r="Y11520"/>
      <c r="Z11520"/>
      <c r="AA11520"/>
      <c r="AB11520"/>
      <c r="AC11520"/>
    </row>
    <row r="11521" spans="2:29" s="14" customFormat="1" x14ac:dyDescent="0.25">
      <c r="B11521"/>
      <c r="C11521"/>
      <c r="D11521"/>
      <c r="E11521"/>
      <c r="F11521"/>
      <c r="G11521"/>
      <c r="H11521"/>
      <c r="I11521"/>
      <c r="J11521"/>
      <c r="K11521" s="91"/>
      <c r="L11521" s="91"/>
      <c r="M11521" s="91"/>
      <c r="R11521"/>
      <c r="S11521"/>
      <c r="T11521"/>
      <c r="U11521"/>
      <c r="V11521"/>
      <c r="W11521"/>
      <c r="X11521"/>
      <c r="Y11521"/>
      <c r="Z11521"/>
      <c r="AA11521"/>
      <c r="AB11521"/>
      <c r="AC11521"/>
    </row>
    <row r="11522" spans="2:29" s="14" customFormat="1" x14ac:dyDescent="0.25">
      <c r="B11522"/>
      <c r="C11522"/>
      <c r="D11522"/>
      <c r="E11522"/>
      <c r="F11522"/>
      <c r="G11522"/>
      <c r="H11522"/>
      <c r="I11522"/>
      <c r="J11522"/>
      <c r="K11522" s="91"/>
      <c r="L11522" s="91"/>
      <c r="M11522" s="91"/>
      <c r="R11522"/>
      <c r="S11522"/>
      <c r="T11522"/>
      <c r="U11522"/>
      <c r="V11522"/>
      <c r="W11522"/>
      <c r="X11522"/>
      <c r="Y11522"/>
      <c r="Z11522"/>
      <c r="AA11522"/>
      <c r="AB11522"/>
      <c r="AC11522"/>
    </row>
    <row r="11523" spans="2:29" s="14" customFormat="1" x14ac:dyDescent="0.25">
      <c r="B11523"/>
      <c r="C11523"/>
      <c r="D11523"/>
      <c r="E11523"/>
      <c r="F11523"/>
      <c r="G11523"/>
      <c r="H11523"/>
      <c r="I11523"/>
      <c r="J11523"/>
      <c r="K11523" s="91"/>
      <c r="L11523" s="91"/>
      <c r="M11523" s="91"/>
      <c r="R11523"/>
      <c r="S11523"/>
      <c r="T11523"/>
      <c r="U11523"/>
      <c r="V11523"/>
      <c r="W11523"/>
      <c r="X11523"/>
      <c r="Y11523"/>
      <c r="Z11523"/>
      <c r="AA11523"/>
      <c r="AB11523"/>
      <c r="AC11523"/>
    </row>
    <row r="11524" spans="2:29" s="14" customFormat="1" x14ac:dyDescent="0.25">
      <c r="B11524"/>
      <c r="C11524"/>
      <c r="D11524"/>
      <c r="E11524"/>
      <c r="F11524"/>
      <c r="G11524"/>
      <c r="H11524"/>
      <c r="I11524"/>
      <c r="J11524"/>
      <c r="K11524" s="91"/>
      <c r="L11524" s="91"/>
      <c r="M11524" s="91"/>
      <c r="R11524"/>
      <c r="S11524"/>
      <c r="T11524"/>
      <c r="U11524"/>
      <c r="V11524"/>
      <c r="W11524"/>
      <c r="X11524"/>
      <c r="Y11524"/>
      <c r="Z11524"/>
      <c r="AA11524"/>
      <c r="AB11524"/>
      <c r="AC11524"/>
    </row>
    <row r="11525" spans="2:29" s="14" customFormat="1" x14ac:dyDescent="0.25">
      <c r="B11525"/>
      <c r="C11525"/>
      <c r="D11525"/>
      <c r="E11525"/>
      <c r="F11525"/>
      <c r="G11525"/>
      <c r="H11525"/>
      <c r="I11525"/>
      <c r="J11525"/>
      <c r="K11525" s="91"/>
      <c r="L11525" s="91"/>
      <c r="M11525" s="91"/>
      <c r="R11525"/>
      <c r="S11525"/>
      <c r="T11525"/>
      <c r="U11525"/>
      <c r="V11525"/>
      <c r="W11525"/>
      <c r="X11525"/>
      <c r="Y11525"/>
      <c r="Z11525"/>
      <c r="AA11525"/>
      <c r="AB11525"/>
      <c r="AC11525"/>
    </row>
    <row r="11526" spans="2:29" s="14" customFormat="1" x14ac:dyDescent="0.25">
      <c r="B11526"/>
      <c r="C11526"/>
      <c r="D11526"/>
      <c r="E11526"/>
      <c r="F11526"/>
      <c r="G11526"/>
      <c r="H11526"/>
      <c r="I11526"/>
      <c r="J11526"/>
      <c r="K11526" s="91"/>
      <c r="L11526" s="91"/>
      <c r="M11526" s="91"/>
      <c r="R11526"/>
      <c r="S11526"/>
      <c r="T11526"/>
      <c r="U11526"/>
      <c r="V11526"/>
      <c r="W11526"/>
      <c r="X11526"/>
      <c r="Y11526"/>
      <c r="Z11526"/>
      <c r="AA11526"/>
      <c r="AB11526"/>
      <c r="AC11526"/>
    </row>
    <row r="11527" spans="2:29" s="14" customFormat="1" x14ac:dyDescent="0.25">
      <c r="B11527"/>
      <c r="C11527"/>
      <c r="D11527"/>
      <c r="E11527"/>
      <c r="F11527"/>
      <c r="G11527"/>
      <c r="H11527"/>
      <c r="I11527"/>
      <c r="J11527"/>
      <c r="K11527" s="91"/>
      <c r="L11527" s="91"/>
      <c r="M11527" s="91"/>
      <c r="R11527"/>
      <c r="S11527"/>
      <c r="T11527"/>
      <c r="U11527"/>
      <c r="V11527"/>
      <c r="W11527"/>
      <c r="X11527"/>
      <c r="Y11527"/>
      <c r="Z11527"/>
      <c r="AA11527"/>
      <c r="AB11527"/>
      <c r="AC11527"/>
    </row>
    <row r="11528" spans="2:29" s="14" customFormat="1" x14ac:dyDescent="0.25">
      <c r="B11528"/>
      <c r="C11528"/>
      <c r="D11528"/>
      <c r="E11528"/>
      <c r="F11528"/>
      <c r="G11528"/>
      <c r="H11528"/>
      <c r="I11528"/>
      <c r="J11528"/>
      <c r="K11528" s="91"/>
      <c r="L11528" s="91"/>
      <c r="M11528" s="91"/>
      <c r="R11528"/>
      <c r="S11528"/>
      <c r="T11528"/>
      <c r="U11528"/>
      <c r="V11528"/>
      <c r="W11528"/>
      <c r="X11528"/>
      <c r="Y11528"/>
      <c r="Z11528"/>
      <c r="AA11528"/>
      <c r="AB11528"/>
      <c r="AC11528"/>
    </row>
    <row r="11529" spans="2:29" s="14" customFormat="1" x14ac:dyDescent="0.25">
      <c r="B11529"/>
      <c r="C11529"/>
      <c r="D11529"/>
      <c r="E11529"/>
      <c r="F11529"/>
      <c r="G11529"/>
      <c r="H11529"/>
      <c r="I11529"/>
      <c r="J11529"/>
      <c r="K11529" s="91"/>
      <c r="L11529" s="91"/>
      <c r="M11529" s="91"/>
      <c r="R11529"/>
      <c r="S11529"/>
      <c r="T11529"/>
      <c r="U11529"/>
      <c r="V11529"/>
      <c r="W11529"/>
      <c r="X11529"/>
      <c r="Y11529"/>
      <c r="Z11529"/>
      <c r="AA11529"/>
      <c r="AB11529"/>
      <c r="AC11529"/>
    </row>
    <row r="11530" spans="2:29" s="14" customFormat="1" x14ac:dyDescent="0.25">
      <c r="B11530"/>
      <c r="C11530"/>
      <c r="D11530"/>
      <c r="E11530"/>
      <c r="F11530"/>
      <c r="G11530"/>
      <c r="H11530"/>
      <c r="I11530"/>
      <c r="J11530"/>
      <c r="K11530" s="91"/>
      <c r="L11530" s="91"/>
      <c r="M11530" s="91"/>
      <c r="R11530"/>
      <c r="S11530"/>
      <c r="T11530"/>
      <c r="U11530"/>
      <c r="V11530"/>
      <c r="W11530"/>
      <c r="X11530"/>
      <c r="Y11530"/>
      <c r="Z11530"/>
      <c r="AA11530"/>
      <c r="AB11530"/>
      <c r="AC11530"/>
    </row>
    <row r="11531" spans="2:29" s="14" customFormat="1" x14ac:dyDescent="0.25">
      <c r="B11531"/>
      <c r="C11531"/>
      <c r="D11531"/>
      <c r="E11531"/>
      <c r="F11531"/>
      <c r="G11531"/>
      <c r="H11531"/>
      <c r="I11531"/>
      <c r="J11531"/>
      <c r="K11531" s="91"/>
      <c r="L11531" s="91"/>
      <c r="M11531" s="91"/>
      <c r="R11531"/>
      <c r="S11531"/>
      <c r="T11531"/>
      <c r="U11531"/>
      <c r="V11531"/>
      <c r="W11531"/>
      <c r="X11531"/>
      <c r="Y11531"/>
      <c r="Z11531"/>
      <c r="AA11531"/>
      <c r="AB11531"/>
      <c r="AC11531"/>
    </row>
    <row r="11532" spans="2:29" s="14" customFormat="1" x14ac:dyDescent="0.25">
      <c r="B11532"/>
      <c r="C11532"/>
      <c r="D11532"/>
      <c r="E11532"/>
      <c r="F11532"/>
      <c r="G11532"/>
      <c r="H11532"/>
      <c r="I11532"/>
      <c r="J11532"/>
      <c r="K11532" s="91"/>
      <c r="L11532" s="91"/>
      <c r="M11532" s="91"/>
      <c r="R11532"/>
      <c r="S11532"/>
      <c r="T11532"/>
      <c r="U11532"/>
      <c r="V11532"/>
      <c r="W11532"/>
      <c r="X11532"/>
      <c r="Y11532"/>
      <c r="Z11532"/>
      <c r="AA11532"/>
      <c r="AB11532"/>
      <c r="AC11532"/>
    </row>
    <row r="11533" spans="2:29" s="14" customFormat="1" x14ac:dyDescent="0.25">
      <c r="B11533"/>
      <c r="C11533"/>
      <c r="D11533"/>
      <c r="E11533"/>
      <c r="F11533"/>
      <c r="G11533"/>
      <c r="H11533"/>
      <c r="I11533"/>
      <c r="J11533"/>
      <c r="K11533" s="91"/>
      <c r="L11533" s="91"/>
      <c r="M11533" s="91"/>
      <c r="R11533"/>
      <c r="S11533"/>
      <c r="T11533"/>
      <c r="U11533"/>
      <c r="V11533"/>
      <c r="W11533"/>
      <c r="X11533"/>
      <c r="Y11533"/>
      <c r="Z11533"/>
      <c r="AA11533"/>
      <c r="AB11533"/>
      <c r="AC11533"/>
    </row>
    <row r="11534" spans="2:29" s="14" customFormat="1" x14ac:dyDescent="0.25">
      <c r="B11534"/>
      <c r="C11534"/>
      <c r="D11534"/>
      <c r="E11534"/>
      <c r="F11534"/>
      <c r="G11534"/>
      <c r="H11534"/>
      <c r="I11534"/>
      <c r="J11534"/>
      <c r="K11534" s="91"/>
      <c r="L11534" s="91"/>
      <c r="M11534" s="91"/>
      <c r="R11534"/>
      <c r="S11534"/>
      <c r="T11534"/>
      <c r="U11534"/>
      <c r="V11534"/>
      <c r="W11534"/>
      <c r="X11534"/>
      <c r="Y11534"/>
      <c r="Z11534"/>
      <c r="AA11534"/>
      <c r="AB11534"/>
      <c r="AC11534"/>
    </row>
    <row r="11535" spans="2:29" s="14" customFormat="1" x14ac:dyDescent="0.25">
      <c r="B11535"/>
      <c r="C11535"/>
      <c r="D11535"/>
      <c r="E11535"/>
      <c r="F11535"/>
      <c r="G11535"/>
      <c r="H11535"/>
      <c r="I11535"/>
      <c r="J11535"/>
      <c r="K11535" s="91"/>
      <c r="L11535" s="91"/>
      <c r="M11535" s="91"/>
      <c r="R11535"/>
      <c r="S11535"/>
      <c r="T11535"/>
      <c r="U11535"/>
      <c r="V11535"/>
      <c r="W11535"/>
      <c r="X11535"/>
      <c r="Y11535"/>
      <c r="Z11535"/>
      <c r="AA11535"/>
      <c r="AB11535"/>
      <c r="AC11535"/>
    </row>
    <row r="11536" spans="2:29" s="14" customFormat="1" x14ac:dyDescent="0.25">
      <c r="B11536"/>
      <c r="C11536"/>
      <c r="D11536"/>
      <c r="E11536"/>
      <c r="F11536"/>
      <c r="G11536"/>
      <c r="H11536"/>
      <c r="I11536"/>
      <c r="J11536"/>
      <c r="K11536" s="91"/>
      <c r="L11536" s="91"/>
      <c r="M11536" s="91"/>
      <c r="R11536"/>
      <c r="S11536"/>
      <c r="T11536"/>
      <c r="U11536"/>
      <c r="V11536"/>
      <c r="W11536"/>
      <c r="X11536"/>
      <c r="Y11536"/>
      <c r="Z11536"/>
      <c r="AA11536"/>
      <c r="AB11536"/>
      <c r="AC11536"/>
    </row>
    <row r="11537" spans="2:29" s="14" customFormat="1" x14ac:dyDescent="0.25">
      <c r="B11537"/>
      <c r="C11537"/>
      <c r="D11537"/>
      <c r="E11537"/>
      <c r="F11537"/>
      <c r="G11537"/>
      <c r="H11537"/>
      <c r="I11537"/>
      <c r="J11537"/>
      <c r="K11537" s="91"/>
      <c r="L11537" s="91"/>
      <c r="M11537" s="91"/>
      <c r="R11537"/>
      <c r="S11537"/>
      <c r="T11537"/>
      <c r="U11537"/>
      <c r="V11537"/>
      <c r="W11537"/>
      <c r="X11537"/>
      <c r="Y11537"/>
      <c r="Z11537"/>
      <c r="AA11537"/>
      <c r="AB11537"/>
      <c r="AC11537"/>
    </row>
    <row r="11538" spans="2:29" s="14" customFormat="1" x14ac:dyDescent="0.25">
      <c r="B11538"/>
      <c r="C11538"/>
      <c r="D11538"/>
      <c r="E11538"/>
      <c r="F11538"/>
      <c r="G11538"/>
      <c r="H11538"/>
      <c r="I11538"/>
      <c r="J11538"/>
      <c r="K11538" s="91"/>
      <c r="L11538" s="91"/>
      <c r="M11538" s="91"/>
      <c r="R11538"/>
      <c r="S11538"/>
      <c r="T11538"/>
      <c r="U11538"/>
      <c r="V11538"/>
      <c r="W11538"/>
      <c r="X11538"/>
      <c r="Y11538"/>
      <c r="Z11538"/>
      <c r="AA11538"/>
      <c r="AB11538"/>
      <c r="AC11538"/>
    </row>
    <row r="11539" spans="2:29" s="14" customFormat="1" x14ac:dyDescent="0.25">
      <c r="B11539"/>
      <c r="C11539"/>
      <c r="D11539"/>
      <c r="E11539"/>
      <c r="F11539"/>
      <c r="G11539"/>
      <c r="H11539"/>
      <c r="I11539"/>
      <c r="J11539"/>
      <c r="K11539" s="91"/>
      <c r="L11539" s="91"/>
      <c r="M11539" s="91"/>
      <c r="R11539"/>
      <c r="S11539"/>
      <c r="T11539"/>
      <c r="U11539"/>
      <c r="V11539"/>
      <c r="W11539"/>
      <c r="X11539"/>
      <c r="Y11539"/>
      <c r="Z11539"/>
      <c r="AA11539"/>
      <c r="AB11539"/>
      <c r="AC11539"/>
    </row>
    <row r="11540" spans="2:29" s="14" customFormat="1" x14ac:dyDescent="0.25">
      <c r="B11540"/>
      <c r="C11540"/>
      <c r="D11540"/>
      <c r="E11540"/>
      <c r="F11540"/>
      <c r="G11540"/>
      <c r="H11540"/>
      <c r="I11540"/>
      <c r="J11540"/>
      <c r="K11540" s="91"/>
      <c r="L11540" s="91"/>
      <c r="M11540" s="91"/>
      <c r="R11540"/>
      <c r="S11540"/>
      <c r="T11540"/>
      <c r="U11540"/>
      <c r="V11540"/>
      <c r="W11540"/>
      <c r="X11540"/>
      <c r="Y11540"/>
      <c r="Z11540"/>
      <c r="AA11540"/>
      <c r="AB11540"/>
      <c r="AC11540"/>
    </row>
    <row r="11541" spans="2:29" s="14" customFormat="1" x14ac:dyDescent="0.25">
      <c r="B11541"/>
      <c r="C11541"/>
      <c r="D11541"/>
      <c r="E11541"/>
      <c r="F11541"/>
      <c r="G11541"/>
      <c r="H11541"/>
      <c r="I11541"/>
      <c r="J11541"/>
      <c r="K11541" s="91"/>
      <c r="L11541" s="91"/>
      <c r="M11541" s="91"/>
      <c r="R11541"/>
      <c r="S11541"/>
      <c r="T11541"/>
      <c r="U11541"/>
      <c r="V11541"/>
      <c r="W11541"/>
      <c r="X11541"/>
      <c r="Y11541"/>
      <c r="Z11541"/>
      <c r="AA11541"/>
      <c r="AB11541"/>
      <c r="AC11541"/>
    </row>
    <row r="11542" spans="2:29" s="14" customFormat="1" x14ac:dyDescent="0.25">
      <c r="B11542"/>
      <c r="C11542"/>
      <c r="D11542"/>
      <c r="E11542"/>
      <c r="F11542"/>
      <c r="G11542"/>
      <c r="H11542"/>
      <c r="I11542"/>
      <c r="J11542"/>
      <c r="K11542" s="91"/>
      <c r="L11542" s="91"/>
      <c r="M11542" s="91"/>
      <c r="R11542"/>
      <c r="S11542"/>
      <c r="T11542"/>
      <c r="U11542"/>
      <c r="V11542"/>
      <c r="W11542"/>
      <c r="X11542"/>
      <c r="Y11542"/>
      <c r="Z11542"/>
      <c r="AA11542"/>
      <c r="AB11542"/>
      <c r="AC11542"/>
    </row>
    <row r="11543" spans="2:29" s="14" customFormat="1" x14ac:dyDescent="0.25">
      <c r="B11543"/>
      <c r="C11543"/>
      <c r="D11543"/>
      <c r="E11543"/>
      <c r="F11543"/>
      <c r="G11543"/>
      <c r="H11543"/>
      <c r="I11543"/>
      <c r="J11543"/>
      <c r="K11543" s="91"/>
      <c r="L11543" s="91"/>
      <c r="M11543" s="91"/>
      <c r="R11543"/>
      <c r="S11543"/>
      <c r="T11543"/>
      <c r="U11543"/>
      <c r="V11543"/>
      <c r="W11543"/>
      <c r="X11543"/>
      <c r="Y11543"/>
      <c r="Z11543"/>
      <c r="AA11543"/>
      <c r="AB11543"/>
      <c r="AC11543"/>
    </row>
    <row r="11544" spans="2:29" s="14" customFormat="1" x14ac:dyDescent="0.25">
      <c r="B11544"/>
      <c r="C11544"/>
      <c r="D11544"/>
      <c r="E11544"/>
      <c r="F11544"/>
      <c r="G11544"/>
      <c r="H11544"/>
      <c r="I11544"/>
      <c r="J11544"/>
      <c r="K11544" s="91"/>
      <c r="L11544" s="91"/>
      <c r="M11544" s="91"/>
      <c r="R11544"/>
      <c r="S11544"/>
      <c r="T11544"/>
      <c r="U11544"/>
      <c r="V11544"/>
      <c r="W11544"/>
      <c r="X11544"/>
      <c r="Y11544"/>
      <c r="Z11544"/>
      <c r="AA11544"/>
      <c r="AB11544"/>
      <c r="AC11544"/>
    </row>
    <row r="11545" spans="2:29" s="14" customFormat="1" x14ac:dyDescent="0.25">
      <c r="B11545"/>
      <c r="C11545"/>
      <c r="D11545"/>
      <c r="E11545"/>
      <c r="F11545"/>
      <c r="G11545"/>
      <c r="H11545"/>
      <c r="I11545"/>
      <c r="J11545"/>
      <c r="K11545" s="91"/>
      <c r="L11545" s="91"/>
      <c r="M11545" s="91"/>
      <c r="R11545"/>
      <c r="S11545"/>
      <c r="T11545"/>
      <c r="U11545"/>
      <c r="V11545"/>
      <c r="W11545"/>
      <c r="X11545"/>
      <c r="Y11545"/>
      <c r="Z11545"/>
      <c r="AA11545"/>
      <c r="AB11545"/>
      <c r="AC11545"/>
    </row>
    <row r="11546" spans="2:29" s="14" customFormat="1" x14ac:dyDescent="0.25">
      <c r="B11546"/>
      <c r="C11546"/>
      <c r="D11546"/>
      <c r="E11546"/>
      <c r="F11546"/>
      <c r="G11546"/>
      <c r="H11546"/>
      <c r="I11546"/>
      <c r="J11546"/>
      <c r="K11546" s="91"/>
      <c r="L11546" s="91"/>
      <c r="M11546" s="91"/>
      <c r="R11546"/>
      <c r="S11546"/>
      <c r="T11546"/>
      <c r="U11546"/>
      <c r="V11546"/>
      <c r="W11546"/>
      <c r="X11546"/>
      <c r="Y11546"/>
      <c r="Z11546"/>
      <c r="AA11546"/>
      <c r="AB11546"/>
      <c r="AC11546"/>
    </row>
    <row r="11547" spans="2:29" s="14" customFormat="1" x14ac:dyDescent="0.25">
      <c r="B11547"/>
      <c r="C11547"/>
      <c r="D11547"/>
      <c r="E11547"/>
      <c r="F11547"/>
      <c r="G11547"/>
      <c r="H11547"/>
      <c r="I11547"/>
      <c r="J11547"/>
      <c r="K11547" s="91"/>
      <c r="L11547" s="91"/>
      <c r="M11547" s="91"/>
      <c r="R11547"/>
      <c r="S11547"/>
      <c r="T11547"/>
      <c r="U11547"/>
      <c r="V11547"/>
      <c r="W11547"/>
      <c r="X11547"/>
      <c r="Y11547"/>
      <c r="Z11547"/>
      <c r="AA11547"/>
      <c r="AB11547"/>
      <c r="AC11547"/>
    </row>
    <row r="11548" spans="2:29" s="14" customFormat="1" x14ac:dyDescent="0.25">
      <c r="B11548"/>
      <c r="C11548"/>
      <c r="D11548"/>
      <c r="E11548"/>
      <c r="F11548"/>
      <c r="G11548"/>
      <c r="H11548"/>
      <c r="I11548"/>
      <c r="J11548"/>
      <c r="K11548" s="91"/>
      <c r="L11548" s="91"/>
      <c r="M11548" s="91"/>
      <c r="R11548"/>
      <c r="S11548"/>
      <c r="T11548"/>
      <c r="U11548"/>
      <c r="V11548"/>
      <c r="W11548"/>
      <c r="X11548"/>
      <c r="Y11548"/>
      <c r="Z11548"/>
      <c r="AA11548"/>
      <c r="AB11548"/>
      <c r="AC11548"/>
    </row>
    <row r="11549" spans="2:29" s="14" customFormat="1" x14ac:dyDescent="0.25">
      <c r="B11549"/>
      <c r="C11549"/>
      <c r="D11549"/>
      <c r="E11549"/>
      <c r="F11549"/>
      <c r="G11549"/>
      <c r="H11549"/>
      <c r="I11549"/>
      <c r="J11549"/>
      <c r="K11549" s="91"/>
      <c r="L11549" s="91"/>
      <c r="M11549" s="91"/>
      <c r="R11549"/>
      <c r="S11549"/>
      <c r="T11549"/>
      <c r="U11549"/>
      <c r="V11549"/>
      <c r="W11549"/>
      <c r="X11549"/>
      <c r="Y11549"/>
      <c r="Z11549"/>
      <c r="AA11549"/>
      <c r="AB11549"/>
      <c r="AC11549"/>
    </row>
    <row r="11550" spans="2:29" s="14" customFormat="1" x14ac:dyDescent="0.25">
      <c r="B11550"/>
      <c r="C11550"/>
      <c r="D11550"/>
      <c r="E11550"/>
      <c r="F11550"/>
      <c r="G11550"/>
      <c r="H11550"/>
      <c r="I11550"/>
      <c r="J11550"/>
      <c r="K11550" s="91"/>
      <c r="L11550" s="91"/>
      <c r="M11550" s="91"/>
      <c r="R11550"/>
      <c r="S11550"/>
      <c r="T11550"/>
      <c r="U11550"/>
      <c r="V11550"/>
      <c r="W11550"/>
      <c r="X11550"/>
      <c r="Y11550"/>
      <c r="Z11550"/>
      <c r="AA11550"/>
      <c r="AB11550"/>
      <c r="AC11550"/>
    </row>
    <row r="11551" spans="2:29" s="14" customFormat="1" x14ac:dyDescent="0.25">
      <c r="B11551"/>
      <c r="C11551"/>
      <c r="D11551"/>
      <c r="E11551"/>
      <c r="F11551"/>
      <c r="G11551"/>
      <c r="H11551"/>
      <c r="I11551"/>
      <c r="J11551"/>
      <c r="K11551" s="91"/>
      <c r="L11551" s="91"/>
      <c r="M11551" s="91"/>
      <c r="R11551"/>
      <c r="S11551"/>
      <c r="T11551"/>
      <c r="U11551"/>
      <c r="V11551"/>
      <c r="W11551"/>
      <c r="X11551"/>
      <c r="Y11551"/>
      <c r="Z11551"/>
      <c r="AA11551"/>
      <c r="AB11551"/>
      <c r="AC11551"/>
    </row>
    <row r="11552" spans="2:29" s="14" customFormat="1" x14ac:dyDescent="0.25">
      <c r="B11552"/>
      <c r="C11552"/>
      <c r="D11552"/>
      <c r="E11552"/>
      <c r="F11552"/>
      <c r="G11552"/>
      <c r="H11552"/>
      <c r="I11552"/>
      <c r="J11552"/>
      <c r="K11552" s="91"/>
      <c r="L11552" s="91"/>
      <c r="M11552" s="91"/>
      <c r="R11552"/>
      <c r="S11552"/>
      <c r="T11552"/>
      <c r="U11552"/>
      <c r="V11552"/>
      <c r="W11552"/>
      <c r="X11552"/>
      <c r="Y11552"/>
      <c r="Z11552"/>
      <c r="AA11552"/>
      <c r="AB11552"/>
      <c r="AC11552"/>
    </row>
    <row r="11553" spans="2:29" s="14" customFormat="1" x14ac:dyDescent="0.25">
      <c r="B11553"/>
      <c r="C11553"/>
      <c r="D11553"/>
      <c r="E11553"/>
      <c r="F11553"/>
      <c r="G11553"/>
      <c r="H11553"/>
      <c r="I11553"/>
      <c r="J11553"/>
      <c r="K11553" s="91"/>
      <c r="L11553" s="91"/>
      <c r="M11553" s="91"/>
      <c r="R11553"/>
      <c r="S11553"/>
      <c r="T11553"/>
      <c r="U11553"/>
      <c r="V11553"/>
      <c r="W11553"/>
      <c r="X11553"/>
      <c r="Y11553"/>
      <c r="Z11553"/>
      <c r="AA11553"/>
      <c r="AB11553"/>
      <c r="AC11553"/>
    </row>
    <row r="11554" spans="2:29" s="14" customFormat="1" x14ac:dyDescent="0.25">
      <c r="B11554"/>
      <c r="C11554"/>
      <c r="D11554"/>
      <c r="E11554"/>
      <c r="F11554"/>
      <c r="G11554"/>
      <c r="H11554"/>
      <c r="I11554"/>
      <c r="J11554"/>
      <c r="K11554" s="91"/>
      <c r="L11554" s="91"/>
      <c r="M11554" s="91"/>
      <c r="R11554"/>
      <c r="S11554"/>
      <c r="T11554"/>
      <c r="U11554"/>
      <c r="V11554"/>
      <c r="W11554"/>
      <c r="X11554"/>
      <c r="Y11554"/>
      <c r="Z11554"/>
      <c r="AA11554"/>
      <c r="AB11554"/>
      <c r="AC11554"/>
    </row>
    <row r="11555" spans="2:29" s="14" customFormat="1" x14ac:dyDescent="0.25">
      <c r="B11555"/>
      <c r="C11555"/>
      <c r="D11555"/>
      <c r="E11555"/>
      <c r="F11555"/>
      <c r="G11555"/>
      <c r="H11555"/>
      <c r="I11555"/>
      <c r="J11555"/>
      <c r="K11555" s="91"/>
      <c r="L11555" s="91"/>
      <c r="M11555" s="91"/>
      <c r="R11555"/>
      <c r="S11555"/>
      <c r="T11555"/>
      <c r="U11555"/>
      <c r="V11555"/>
      <c r="W11555"/>
      <c r="X11555"/>
      <c r="Y11555"/>
      <c r="Z11555"/>
      <c r="AA11555"/>
      <c r="AB11555"/>
      <c r="AC11555"/>
    </row>
    <row r="11556" spans="2:29" s="14" customFormat="1" x14ac:dyDescent="0.25">
      <c r="B11556"/>
      <c r="C11556"/>
      <c r="D11556"/>
      <c r="E11556"/>
      <c r="F11556"/>
      <c r="G11556"/>
      <c r="H11556"/>
      <c r="I11556"/>
      <c r="J11556"/>
      <c r="K11556" s="91"/>
      <c r="L11556" s="91"/>
      <c r="M11556" s="91"/>
      <c r="R11556"/>
      <c r="S11556"/>
      <c r="T11556"/>
      <c r="U11556"/>
      <c r="V11556"/>
      <c r="W11556"/>
      <c r="X11556"/>
      <c r="Y11556"/>
      <c r="Z11556"/>
      <c r="AA11556"/>
      <c r="AB11556"/>
      <c r="AC11556"/>
    </row>
    <row r="11557" spans="2:29" s="14" customFormat="1" x14ac:dyDescent="0.25">
      <c r="B11557"/>
      <c r="C11557"/>
      <c r="D11557"/>
      <c r="E11557"/>
      <c r="F11557"/>
      <c r="G11557"/>
      <c r="H11557"/>
      <c r="I11557"/>
      <c r="J11557"/>
      <c r="K11557" s="91"/>
      <c r="L11557" s="91"/>
      <c r="M11557" s="91"/>
      <c r="R11557"/>
      <c r="S11557"/>
      <c r="T11557"/>
      <c r="U11557"/>
      <c r="V11557"/>
      <c r="W11557"/>
      <c r="X11557"/>
      <c r="Y11557"/>
      <c r="Z11557"/>
      <c r="AA11557"/>
      <c r="AB11557"/>
      <c r="AC11557"/>
    </row>
    <row r="11558" spans="2:29" s="14" customFormat="1" x14ac:dyDescent="0.25">
      <c r="B11558"/>
      <c r="C11558"/>
      <c r="D11558"/>
      <c r="E11558"/>
      <c r="F11558"/>
      <c r="G11558"/>
      <c r="H11558"/>
      <c r="I11558"/>
      <c r="J11558"/>
      <c r="K11558" s="91"/>
      <c r="L11558" s="91"/>
      <c r="M11558" s="91"/>
      <c r="R11558"/>
      <c r="S11558"/>
      <c r="T11558"/>
      <c r="U11558"/>
      <c r="V11558"/>
      <c r="W11558"/>
      <c r="X11558"/>
      <c r="Y11558"/>
      <c r="Z11558"/>
      <c r="AA11558"/>
      <c r="AB11558"/>
      <c r="AC11558"/>
    </row>
    <row r="11559" spans="2:29" s="14" customFormat="1" x14ac:dyDescent="0.25">
      <c r="B11559"/>
      <c r="C11559"/>
      <c r="D11559"/>
      <c r="E11559"/>
      <c r="F11559"/>
      <c r="G11559"/>
      <c r="H11559"/>
      <c r="I11559"/>
      <c r="J11559"/>
      <c r="K11559" s="91"/>
      <c r="L11559" s="91"/>
      <c r="M11559" s="91"/>
      <c r="R11559"/>
      <c r="S11559"/>
      <c r="T11559"/>
      <c r="U11559"/>
      <c r="V11559"/>
      <c r="W11559"/>
      <c r="X11559"/>
      <c r="Y11559"/>
      <c r="Z11559"/>
      <c r="AA11559"/>
      <c r="AB11559"/>
      <c r="AC11559"/>
    </row>
    <row r="11560" spans="2:29" s="14" customFormat="1" x14ac:dyDescent="0.25">
      <c r="B11560"/>
      <c r="C11560"/>
      <c r="D11560"/>
      <c r="E11560"/>
      <c r="F11560"/>
      <c r="G11560"/>
      <c r="H11560"/>
      <c r="I11560"/>
      <c r="J11560"/>
      <c r="K11560" s="91"/>
      <c r="L11560" s="91"/>
      <c r="M11560" s="91"/>
      <c r="R11560"/>
      <c r="S11560"/>
      <c r="T11560"/>
      <c r="U11560"/>
      <c r="V11560"/>
      <c r="W11560"/>
      <c r="X11560"/>
      <c r="Y11560"/>
      <c r="Z11560"/>
      <c r="AA11560"/>
      <c r="AB11560"/>
      <c r="AC11560"/>
    </row>
    <row r="11561" spans="2:29" s="14" customFormat="1" x14ac:dyDescent="0.25">
      <c r="B11561"/>
      <c r="C11561"/>
      <c r="D11561"/>
      <c r="E11561"/>
      <c r="F11561"/>
      <c r="G11561"/>
      <c r="H11561"/>
      <c r="I11561"/>
      <c r="J11561"/>
      <c r="K11561" s="91"/>
      <c r="L11561" s="91"/>
      <c r="M11561" s="91"/>
      <c r="R11561"/>
      <c r="S11561"/>
      <c r="T11561"/>
      <c r="U11561"/>
      <c r="V11561"/>
      <c r="W11561"/>
      <c r="X11561"/>
      <c r="Y11561"/>
      <c r="Z11561"/>
      <c r="AA11561"/>
      <c r="AB11561"/>
      <c r="AC11561"/>
    </row>
    <row r="11562" spans="2:29" s="14" customFormat="1" x14ac:dyDescent="0.25">
      <c r="B11562"/>
      <c r="C11562"/>
      <c r="D11562"/>
      <c r="E11562"/>
      <c r="F11562"/>
      <c r="G11562"/>
      <c r="H11562"/>
      <c r="I11562"/>
      <c r="J11562"/>
      <c r="K11562" s="91"/>
      <c r="L11562" s="91"/>
      <c r="M11562" s="91"/>
      <c r="R11562"/>
      <c r="S11562"/>
      <c r="T11562"/>
      <c r="U11562"/>
      <c r="V11562"/>
      <c r="W11562"/>
      <c r="X11562"/>
      <c r="Y11562"/>
      <c r="Z11562"/>
      <c r="AA11562"/>
      <c r="AB11562"/>
      <c r="AC11562"/>
    </row>
    <row r="11563" spans="2:29" s="14" customFormat="1" x14ac:dyDescent="0.25">
      <c r="B11563"/>
      <c r="C11563"/>
      <c r="D11563"/>
      <c r="E11563"/>
      <c r="F11563"/>
      <c r="G11563"/>
      <c r="H11563"/>
      <c r="I11563"/>
      <c r="J11563"/>
      <c r="K11563" s="91"/>
      <c r="L11563" s="91"/>
      <c r="M11563" s="91"/>
      <c r="R11563"/>
      <c r="S11563"/>
      <c r="T11563"/>
      <c r="U11563"/>
      <c r="V11563"/>
      <c r="W11563"/>
      <c r="X11563"/>
      <c r="Y11563"/>
      <c r="Z11563"/>
      <c r="AA11563"/>
      <c r="AB11563"/>
      <c r="AC11563"/>
    </row>
    <row r="11564" spans="2:29" s="14" customFormat="1" x14ac:dyDescent="0.25">
      <c r="B11564"/>
      <c r="C11564"/>
      <c r="D11564"/>
      <c r="E11564"/>
      <c r="F11564"/>
      <c r="G11564"/>
      <c r="H11564"/>
      <c r="I11564"/>
      <c r="J11564"/>
      <c r="K11564" s="91"/>
      <c r="L11564" s="91"/>
      <c r="M11564" s="91"/>
      <c r="R11564"/>
      <c r="S11564"/>
      <c r="T11564"/>
      <c r="U11564"/>
      <c r="V11564"/>
      <c r="W11564"/>
      <c r="X11564"/>
      <c r="Y11564"/>
      <c r="Z11564"/>
      <c r="AA11564"/>
      <c r="AB11564"/>
      <c r="AC11564"/>
    </row>
    <row r="11565" spans="2:29" s="14" customFormat="1" x14ac:dyDescent="0.25">
      <c r="B11565"/>
      <c r="C11565"/>
      <c r="D11565"/>
      <c r="E11565"/>
      <c r="F11565"/>
      <c r="G11565"/>
      <c r="H11565"/>
      <c r="I11565"/>
      <c r="J11565"/>
      <c r="K11565" s="91"/>
      <c r="L11565" s="91"/>
      <c r="M11565" s="91"/>
      <c r="R11565"/>
      <c r="S11565"/>
      <c r="T11565"/>
      <c r="U11565"/>
      <c r="V11565"/>
      <c r="W11565"/>
      <c r="X11565"/>
      <c r="Y11565"/>
      <c r="Z11565"/>
      <c r="AA11565"/>
      <c r="AB11565"/>
      <c r="AC11565"/>
    </row>
    <row r="11566" spans="2:29" s="14" customFormat="1" x14ac:dyDescent="0.25">
      <c r="B11566"/>
      <c r="C11566"/>
      <c r="D11566"/>
      <c r="E11566"/>
      <c r="F11566"/>
      <c r="G11566"/>
      <c r="H11566"/>
      <c r="I11566"/>
      <c r="J11566"/>
      <c r="K11566" s="91"/>
      <c r="L11566" s="91"/>
      <c r="M11566" s="91"/>
      <c r="R11566"/>
      <c r="S11566"/>
      <c r="T11566"/>
      <c r="U11566"/>
      <c r="V11566"/>
      <c r="W11566"/>
      <c r="X11566"/>
      <c r="Y11566"/>
      <c r="Z11566"/>
      <c r="AA11566"/>
      <c r="AB11566"/>
      <c r="AC11566"/>
    </row>
    <row r="11567" spans="2:29" s="14" customFormat="1" x14ac:dyDescent="0.25">
      <c r="B11567"/>
      <c r="C11567"/>
      <c r="D11567"/>
      <c r="E11567"/>
      <c r="F11567"/>
      <c r="G11567"/>
      <c r="H11567"/>
      <c r="I11567"/>
      <c r="J11567"/>
      <c r="K11567" s="91"/>
      <c r="L11567" s="91"/>
      <c r="M11567" s="91"/>
      <c r="R11567"/>
      <c r="S11567"/>
      <c r="T11567"/>
      <c r="U11567"/>
      <c r="V11567"/>
      <c r="W11567"/>
      <c r="X11567"/>
      <c r="Y11567"/>
      <c r="Z11567"/>
      <c r="AA11567"/>
      <c r="AB11567"/>
      <c r="AC11567"/>
    </row>
    <row r="11568" spans="2:29" s="14" customFormat="1" x14ac:dyDescent="0.25">
      <c r="B11568"/>
      <c r="C11568"/>
      <c r="D11568"/>
      <c r="E11568"/>
      <c r="F11568"/>
      <c r="G11568"/>
      <c r="H11568"/>
      <c r="I11568"/>
      <c r="J11568"/>
      <c r="K11568" s="91"/>
      <c r="L11568" s="91"/>
      <c r="M11568" s="91"/>
      <c r="R11568"/>
      <c r="S11568"/>
      <c r="T11568"/>
      <c r="U11568"/>
      <c r="V11568"/>
      <c r="W11568"/>
      <c r="X11568"/>
      <c r="Y11568"/>
      <c r="Z11568"/>
      <c r="AA11568"/>
      <c r="AB11568"/>
      <c r="AC11568"/>
    </row>
    <row r="11569" spans="2:29" s="14" customFormat="1" x14ac:dyDescent="0.25">
      <c r="B11569"/>
      <c r="C11569"/>
      <c r="D11569"/>
      <c r="E11569"/>
      <c r="F11569"/>
      <c r="G11569"/>
      <c r="H11569"/>
      <c r="I11569"/>
      <c r="J11569"/>
      <c r="K11569" s="91"/>
      <c r="L11569" s="91"/>
      <c r="M11569" s="91"/>
      <c r="R11569"/>
      <c r="S11569"/>
      <c r="T11569"/>
      <c r="U11569"/>
      <c r="V11569"/>
      <c r="W11569"/>
      <c r="X11569"/>
      <c r="Y11569"/>
      <c r="Z11569"/>
      <c r="AA11569"/>
      <c r="AB11569"/>
      <c r="AC11569"/>
    </row>
    <row r="11570" spans="2:29" s="14" customFormat="1" x14ac:dyDescent="0.25">
      <c r="B11570"/>
      <c r="C11570"/>
      <c r="D11570"/>
      <c r="E11570"/>
      <c r="F11570"/>
      <c r="G11570"/>
      <c r="H11570"/>
      <c r="I11570"/>
      <c r="J11570"/>
      <c r="K11570" s="91"/>
      <c r="L11570" s="91"/>
      <c r="M11570" s="91"/>
      <c r="R11570"/>
      <c r="S11570"/>
      <c r="T11570"/>
      <c r="U11570"/>
      <c r="V11570"/>
      <c r="W11570"/>
      <c r="X11570"/>
      <c r="Y11570"/>
      <c r="Z11570"/>
      <c r="AA11570"/>
      <c r="AB11570"/>
      <c r="AC11570"/>
    </row>
    <row r="11571" spans="2:29" s="14" customFormat="1" x14ac:dyDescent="0.25">
      <c r="B11571"/>
      <c r="C11571"/>
      <c r="D11571"/>
      <c r="E11571"/>
      <c r="F11571"/>
      <c r="G11571"/>
      <c r="H11571"/>
      <c r="I11571"/>
      <c r="J11571"/>
      <c r="K11571" s="91"/>
      <c r="L11571" s="91"/>
      <c r="M11571" s="91"/>
      <c r="R11571"/>
      <c r="S11571"/>
      <c r="T11571"/>
      <c r="U11571"/>
      <c r="V11571"/>
      <c r="W11571"/>
      <c r="X11571"/>
      <c r="Y11571"/>
      <c r="Z11571"/>
      <c r="AA11571"/>
      <c r="AB11571"/>
      <c r="AC11571"/>
    </row>
    <row r="11572" spans="2:29" s="14" customFormat="1" x14ac:dyDescent="0.25">
      <c r="B11572"/>
      <c r="C11572"/>
      <c r="D11572"/>
      <c r="E11572"/>
      <c r="F11572"/>
      <c r="G11572"/>
      <c r="H11572"/>
      <c r="I11572"/>
      <c r="J11572"/>
      <c r="K11572" s="91"/>
      <c r="L11572" s="91"/>
      <c r="M11572" s="91"/>
      <c r="R11572"/>
      <c r="S11572"/>
      <c r="T11572"/>
      <c r="U11572"/>
      <c r="V11572"/>
      <c r="W11572"/>
      <c r="X11572"/>
      <c r="Y11572"/>
      <c r="Z11572"/>
      <c r="AA11572"/>
      <c r="AB11572"/>
      <c r="AC11572"/>
    </row>
    <row r="11573" spans="2:29" s="14" customFormat="1" x14ac:dyDescent="0.25">
      <c r="B11573"/>
      <c r="C11573"/>
      <c r="D11573"/>
      <c r="E11573"/>
      <c r="F11573"/>
      <c r="G11573"/>
      <c r="H11573"/>
      <c r="I11573"/>
      <c r="J11573"/>
      <c r="K11573" s="91"/>
      <c r="L11573" s="91"/>
      <c r="M11573" s="91"/>
      <c r="R11573"/>
      <c r="S11573"/>
      <c r="T11573"/>
      <c r="U11573"/>
      <c r="V11573"/>
      <c r="W11573"/>
      <c r="X11573"/>
      <c r="Y11573"/>
      <c r="Z11573"/>
      <c r="AA11573"/>
      <c r="AB11573"/>
      <c r="AC11573"/>
    </row>
    <row r="11574" spans="2:29" s="14" customFormat="1" x14ac:dyDescent="0.25">
      <c r="B11574"/>
      <c r="C11574"/>
      <c r="D11574"/>
      <c r="E11574"/>
      <c r="F11574"/>
      <c r="G11574"/>
      <c r="H11574"/>
      <c r="I11574"/>
      <c r="J11574"/>
      <c r="K11574" s="91"/>
      <c r="L11574" s="91"/>
      <c r="M11574" s="91"/>
      <c r="R11574"/>
      <c r="S11574"/>
      <c r="T11574"/>
      <c r="U11574"/>
      <c r="V11574"/>
      <c r="W11574"/>
      <c r="X11574"/>
      <c r="Y11574"/>
      <c r="Z11574"/>
      <c r="AA11574"/>
      <c r="AB11574"/>
      <c r="AC11574"/>
    </row>
    <row r="11575" spans="2:29" s="14" customFormat="1" x14ac:dyDescent="0.25">
      <c r="B11575"/>
      <c r="C11575"/>
      <c r="D11575"/>
      <c r="E11575"/>
      <c r="F11575"/>
      <c r="G11575"/>
      <c r="H11575"/>
      <c r="I11575"/>
      <c r="J11575"/>
      <c r="K11575" s="91"/>
      <c r="L11575" s="91"/>
      <c r="M11575" s="91"/>
      <c r="R11575"/>
      <c r="S11575"/>
      <c r="T11575"/>
      <c r="U11575"/>
      <c r="V11575"/>
      <c r="W11575"/>
      <c r="X11575"/>
      <c r="Y11575"/>
      <c r="Z11575"/>
      <c r="AA11575"/>
      <c r="AB11575"/>
      <c r="AC11575"/>
    </row>
    <row r="11576" spans="2:29" s="14" customFormat="1" x14ac:dyDescent="0.25">
      <c r="B11576"/>
      <c r="C11576"/>
      <c r="D11576"/>
      <c r="E11576"/>
      <c r="F11576"/>
      <c r="G11576"/>
      <c r="H11576"/>
      <c r="I11576"/>
      <c r="J11576"/>
      <c r="K11576" s="91"/>
      <c r="L11576" s="91"/>
      <c r="M11576" s="91"/>
      <c r="R11576"/>
      <c r="S11576"/>
      <c r="T11576"/>
      <c r="U11576"/>
      <c r="V11576"/>
      <c r="W11576"/>
      <c r="X11576"/>
      <c r="Y11576"/>
      <c r="Z11576"/>
      <c r="AA11576"/>
      <c r="AB11576"/>
      <c r="AC11576"/>
    </row>
    <row r="11577" spans="2:29" s="14" customFormat="1" x14ac:dyDescent="0.25">
      <c r="B11577"/>
      <c r="C11577"/>
      <c r="D11577"/>
      <c r="E11577"/>
      <c r="F11577"/>
      <c r="G11577"/>
      <c r="H11577"/>
      <c r="I11577"/>
      <c r="J11577"/>
      <c r="K11577" s="91"/>
      <c r="L11577" s="91"/>
      <c r="M11577" s="91"/>
      <c r="R11577"/>
      <c r="S11577"/>
      <c r="T11577"/>
      <c r="U11577"/>
      <c r="V11577"/>
      <c r="W11577"/>
      <c r="X11577"/>
      <c r="Y11577"/>
      <c r="Z11577"/>
      <c r="AA11577"/>
      <c r="AB11577"/>
      <c r="AC11577"/>
    </row>
    <row r="11578" spans="2:29" s="14" customFormat="1" x14ac:dyDescent="0.25">
      <c r="B11578"/>
      <c r="C11578"/>
      <c r="D11578"/>
      <c r="E11578"/>
      <c r="F11578"/>
      <c r="G11578"/>
      <c r="H11578"/>
      <c r="I11578"/>
      <c r="J11578"/>
      <c r="K11578" s="91"/>
      <c r="L11578" s="91"/>
      <c r="M11578" s="91"/>
      <c r="R11578"/>
      <c r="S11578"/>
      <c r="T11578"/>
      <c r="U11578"/>
      <c r="V11578"/>
      <c r="W11578"/>
      <c r="X11578"/>
      <c r="Y11578"/>
      <c r="Z11578"/>
      <c r="AA11578"/>
      <c r="AB11578"/>
      <c r="AC11578"/>
    </row>
    <row r="11579" spans="2:29" s="14" customFormat="1" x14ac:dyDescent="0.25">
      <c r="B11579"/>
      <c r="C11579"/>
      <c r="D11579"/>
      <c r="E11579"/>
      <c r="F11579"/>
      <c r="G11579"/>
      <c r="H11579"/>
      <c r="I11579"/>
      <c r="J11579"/>
      <c r="K11579" s="91"/>
      <c r="L11579" s="91"/>
      <c r="M11579" s="91"/>
      <c r="R11579"/>
      <c r="S11579"/>
      <c r="T11579"/>
      <c r="U11579"/>
      <c r="V11579"/>
      <c r="W11579"/>
      <c r="X11579"/>
      <c r="Y11579"/>
      <c r="Z11579"/>
      <c r="AA11579"/>
      <c r="AB11579"/>
      <c r="AC11579"/>
    </row>
    <row r="11580" spans="2:29" s="14" customFormat="1" x14ac:dyDescent="0.25">
      <c r="B11580"/>
      <c r="C11580"/>
      <c r="D11580"/>
      <c r="E11580"/>
      <c r="F11580"/>
      <c r="G11580"/>
      <c r="H11580"/>
      <c r="I11580"/>
      <c r="J11580"/>
      <c r="K11580" s="91"/>
      <c r="L11580" s="91"/>
      <c r="M11580" s="91"/>
      <c r="R11580"/>
      <c r="S11580"/>
      <c r="T11580"/>
      <c r="U11580"/>
      <c r="V11580"/>
      <c r="W11580"/>
      <c r="X11580"/>
      <c r="Y11580"/>
      <c r="Z11580"/>
      <c r="AA11580"/>
      <c r="AB11580"/>
      <c r="AC11580"/>
    </row>
    <row r="11581" spans="2:29" s="14" customFormat="1" x14ac:dyDescent="0.25">
      <c r="B11581"/>
      <c r="C11581"/>
      <c r="D11581"/>
      <c r="E11581"/>
      <c r="F11581"/>
      <c r="G11581"/>
      <c r="H11581"/>
      <c r="I11581"/>
      <c r="J11581"/>
      <c r="K11581" s="91"/>
      <c r="L11581" s="91"/>
      <c r="M11581" s="91"/>
      <c r="R11581"/>
      <c r="S11581"/>
      <c r="T11581"/>
      <c r="U11581"/>
      <c r="V11581"/>
      <c r="W11581"/>
      <c r="X11581"/>
      <c r="Y11581"/>
      <c r="Z11581"/>
      <c r="AA11581"/>
      <c r="AB11581"/>
      <c r="AC11581"/>
    </row>
    <row r="11582" spans="2:29" s="14" customFormat="1" x14ac:dyDescent="0.25">
      <c r="B11582"/>
      <c r="C11582"/>
      <c r="D11582"/>
      <c r="E11582"/>
      <c r="F11582"/>
      <c r="G11582"/>
      <c r="H11582"/>
      <c r="I11582"/>
      <c r="J11582"/>
      <c r="K11582" s="91"/>
      <c r="L11582" s="91"/>
      <c r="M11582" s="91"/>
      <c r="R11582"/>
      <c r="S11582"/>
      <c r="T11582"/>
      <c r="U11582"/>
      <c r="V11582"/>
      <c r="W11582"/>
      <c r="X11582"/>
      <c r="Y11582"/>
      <c r="Z11582"/>
      <c r="AA11582"/>
      <c r="AB11582"/>
      <c r="AC11582"/>
    </row>
    <row r="11583" spans="2:29" s="14" customFormat="1" x14ac:dyDescent="0.25">
      <c r="B11583"/>
      <c r="C11583"/>
      <c r="D11583"/>
      <c r="E11583"/>
      <c r="F11583"/>
      <c r="G11583"/>
      <c r="H11583"/>
      <c r="I11583"/>
      <c r="J11583"/>
      <c r="K11583" s="91"/>
      <c r="L11583" s="91"/>
      <c r="M11583" s="91"/>
      <c r="R11583"/>
      <c r="S11583"/>
      <c r="T11583"/>
      <c r="U11583"/>
      <c r="V11583"/>
      <c r="W11583"/>
      <c r="X11583"/>
      <c r="Y11583"/>
      <c r="Z11583"/>
      <c r="AA11583"/>
      <c r="AB11583"/>
      <c r="AC11583"/>
    </row>
    <row r="11584" spans="2:29" s="14" customFormat="1" x14ac:dyDescent="0.25">
      <c r="B11584"/>
      <c r="C11584"/>
      <c r="D11584"/>
      <c r="E11584"/>
      <c r="F11584"/>
      <c r="G11584"/>
      <c r="H11584"/>
      <c r="I11584"/>
      <c r="J11584"/>
      <c r="K11584" s="91"/>
      <c r="L11584" s="91"/>
      <c r="M11584" s="91"/>
      <c r="R11584"/>
      <c r="S11584"/>
      <c r="T11584"/>
      <c r="U11584"/>
      <c r="V11584"/>
      <c r="W11584"/>
      <c r="X11584"/>
      <c r="Y11584"/>
      <c r="Z11584"/>
      <c r="AA11584"/>
      <c r="AB11584"/>
      <c r="AC11584"/>
    </row>
    <row r="11585" spans="2:29" s="14" customFormat="1" x14ac:dyDescent="0.25">
      <c r="B11585"/>
      <c r="C11585"/>
      <c r="D11585"/>
      <c r="E11585"/>
      <c r="F11585"/>
      <c r="G11585"/>
      <c r="H11585"/>
      <c r="I11585"/>
      <c r="J11585"/>
      <c r="K11585" s="91"/>
      <c r="L11585" s="91"/>
      <c r="M11585" s="91"/>
      <c r="R11585"/>
      <c r="S11585"/>
      <c r="T11585"/>
      <c r="U11585"/>
      <c r="V11585"/>
      <c r="W11585"/>
      <c r="X11585"/>
      <c r="Y11585"/>
      <c r="Z11585"/>
      <c r="AA11585"/>
      <c r="AB11585"/>
      <c r="AC11585"/>
    </row>
    <row r="11586" spans="2:29" s="14" customFormat="1" x14ac:dyDescent="0.25">
      <c r="B11586"/>
      <c r="C11586"/>
      <c r="D11586"/>
      <c r="E11586"/>
      <c r="F11586"/>
      <c r="G11586"/>
      <c r="H11586"/>
      <c r="I11586"/>
      <c r="J11586"/>
      <c r="K11586" s="91"/>
      <c r="L11586" s="91"/>
      <c r="M11586" s="91"/>
      <c r="R11586"/>
      <c r="S11586"/>
      <c r="T11586"/>
      <c r="U11586"/>
      <c r="V11586"/>
      <c r="W11586"/>
      <c r="X11586"/>
      <c r="Y11586"/>
      <c r="Z11586"/>
      <c r="AA11586"/>
      <c r="AB11586"/>
      <c r="AC11586"/>
    </row>
    <row r="11587" spans="2:29" s="14" customFormat="1" x14ac:dyDescent="0.25">
      <c r="B11587"/>
      <c r="C11587"/>
      <c r="D11587"/>
      <c r="E11587"/>
      <c r="F11587"/>
      <c r="G11587"/>
      <c r="H11587"/>
      <c r="I11587"/>
      <c r="J11587"/>
      <c r="K11587" s="91"/>
      <c r="L11587" s="91"/>
      <c r="M11587" s="91"/>
      <c r="R11587"/>
      <c r="S11587"/>
      <c r="T11587"/>
      <c r="U11587"/>
      <c r="V11587"/>
      <c r="W11587"/>
      <c r="X11587"/>
      <c r="Y11587"/>
      <c r="Z11587"/>
      <c r="AA11587"/>
      <c r="AB11587"/>
      <c r="AC11587"/>
    </row>
    <row r="11588" spans="2:29" s="14" customFormat="1" x14ac:dyDescent="0.25">
      <c r="B11588"/>
      <c r="C11588"/>
      <c r="D11588"/>
      <c r="E11588"/>
      <c r="F11588"/>
      <c r="G11588"/>
      <c r="H11588"/>
      <c r="I11588"/>
      <c r="J11588"/>
      <c r="K11588" s="91"/>
      <c r="L11588" s="91"/>
      <c r="M11588" s="91"/>
      <c r="R11588"/>
      <c r="S11588"/>
      <c r="T11588"/>
      <c r="U11588"/>
      <c r="V11588"/>
      <c r="W11588"/>
      <c r="X11588"/>
      <c r="Y11588"/>
      <c r="Z11588"/>
      <c r="AA11588"/>
      <c r="AB11588"/>
      <c r="AC11588"/>
    </row>
    <row r="11589" spans="2:29" s="14" customFormat="1" x14ac:dyDescent="0.25">
      <c r="B11589"/>
      <c r="C11589"/>
      <c r="D11589"/>
      <c r="E11589"/>
      <c r="F11589"/>
      <c r="G11589"/>
      <c r="H11589"/>
      <c r="I11589"/>
      <c r="J11589"/>
      <c r="K11589" s="91"/>
      <c r="L11589" s="91"/>
      <c r="M11589" s="91"/>
      <c r="R11589"/>
      <c r="S11589"/>
      <c r="T11589"/>
      <c r="U11589"/>
      <c r="V11589"/>
      <c r="W11589"/>
      <c r="X11589"/>
      <c r="Y11589"/>
      <c r="Z11589"/>
      <c r="AA11589"/>
      <c r="AB11589"/>
      <c r="AC11589"/>
    </row>
    <row r="11590" spans="2:29" s="14" customFormat="1" x14ac:dyDescent="0.25">
      <c r="B11590"/>
      <c r="C11590"/>
      <c r="D11590"/>
      <c r="E11590"/>
      <c r="F11590"/>
      <c r="G11590"/>
      <c r="H11590"/>
      <c r="I11590"/>
      <c r="J11590"/>
      <c r="K11590" s="91"/>
      <c r="L11590" s="91"/>
      <c r="M11590" s="91"/>
      <c r="R11590"/>
      <c r="S11590"/>
      <c r="T11590"/>
      <c r="U11590"/>
      <c r="V11590"/>
      <c r="W11590"/>
      <c r="X11590"/>
      <c r="Y11590"/>
      <c r="Z11590"/>
      <c r="AA11590"/>
      <c r="AB11590"/>
      <c r="AC11590"/>
    </row>
    <row r="11591" spans="2:29" s="14" customFormat="1" x14ac:dyDescent="0.25">
      <c r="B11591"/>
      <c r="C11591"/>
      <c r="D11591"/>
      <c r="E11591"/>
      <c r="F11591"/>
      <c r="G11591"/>
      <c r="H11591"/>
      <c r="I11591"/>
      <c r="J11591"/>
      <c r="K11591" s="91"/>
      <c r="L11591" s="91"/>
      <c r="M11591" s="91"/>
      <c r="R11591"/>
      <c r="S11591"/>
      <c r="T11591"/>
      <c r="U11591"/>
      <c r="V11591"/>
      <c r="W11591"/>
      <c r="X11591"/>
      <c r="Y11591"/>
      <c r="Z11591"/>
      <c r="AA11591"/>
      <c r="AB11591"/>
      <c r="AC11591"/>
    </row>
    <row r="11592" spans="2:29" s="14" customFormat="1" x14ac:dyDescent="0.25">
      <c r="B11592"/>
      <c r="C11592"/>
      <c r="D11592"/>
      <c r="E11592"/>
      <c r="F11592"/>
      <c r="G11592"/>
      <c r="H11592"/>
      <c r="I11592"/>
      <c r="J11592"/>
      <c r="K11592" s="91"/>
      <c r="L11592" s="91"/>
      <c r="M11592" s="91"/>
      <c r="R11592"/>
      <c r="S11592"/>
      <c r="T11592"/>
      <c r="U11592"/>
      <c r="V11592"/>
      <c r="W11592"/>
      <c r="X11592"/>
      <c r="Y11592"/>
      <c r="Z11592"/>
      <c r="AA11592"/>
      <c r="AB11592"/>
      <c r="AC11592"/>
    </row>
    <row r="11593" spans="2:29" s="14" customFormat="1" x14ac:dyDescent="0.25">
      <c r="B11593"/>
      <c r="C11593"/>
      <c r="D11593"/>
      <c r="E11593"/>
      <c r="F11593"/>
      <c r="G11593"/>
      <c r="H11593"/>
      <c r="I11593"/>
      <c r="J11593"/>
      <c r="K11593" s="91"/>
      <c r="L11593" s="91"/>
      <c r="M11593" s="91"/>
      <c r="R11593"/>
      <c r="S11593"/>
      <c r="T11593"/>
      <c r="U11593"/>
      <c r="V11593"/>
      <c r="W11593"/>
      <c r="X11593"/>
      <c r="Y11593"/>
      <c r="Z11593"/>
      <c r="AA11593"/>
      <c r="AB11593"/>
      <c r="AC11593"/>
    </row>
    <row r="11594" spans="2:29" s="14" customFormat="1" x14ac:dyDescent="0.25">
      <c r="B11594"/>
      <c r="C11594"/>
      <c r="D11594"/>
      <c r="E11594"/>
      <c r="F11594"/>
      <c r="G11594"/>
      <c r="H11594"/>
      <c r="I11594"/>
      <c r="J11594"/>
      <c r="K11594" s="91"/>
      <c r="L11594" s="91"/>
      <c r="M11594" s="91"/>
      <c r="R11594"/>
      <c r="S11594"/>
      <c r="T11594"/>
      <c r="U11594"/>
      <c r="V11594"/>
      <c r="W11594"/>
      <c r="X11594"/>
      <c r="Y11594"/>
      <c r="Z11594"/>
      <c r="AA11594"/>
      <c r="AB11594"/>
      <c r="AC11594"/>
    </row>
    <row r="11595" spans="2:29" s="14" customFormat="1" x14ac:dyDescent="0.25">
      <c r="B11595"/>
      <c r="C11595"/>
      <c r="D11595"/>
      <c r="E11595"/>
      <c r="F11595"/>
      <c r="G11595"/>
      <c r="H11595"/>
      <c r="I11595"/>
      <c r="J11595"/>
      <c r="K11595" s="91"/>
      <c r="L11595" s="91"/>
      <c r="M11595" s="91"/>
      <c r="R11595"/>
      <c r="S11595"/>
      <c r="T11595"/>
      <c r="U11595"/>
      <c r="V11595"/>
      <c r="W11595"/>
      <c r="X11595"/>
      <c r="Y11595"/>
      <c r="Z11595"/>
      <c r="AA11595"/>
      <c r="AB11595"/>
      <c r="AC11595"/>
    </row>
    <row r="11596" spans="2:29" s="14" customFormat="1" x14ac:dyDescent="0.25">
      <c r="B11596"/>
      <c r="C11596"/>
      <c r="D11596"/>
      <c r="E11596"/>
      <c r="F11596"/>
      <c r="G11596"/>
      <c r="H11596"/>
      <c r="I11596"/>
      <c r="J11596"/>
      <c r="K11596" s="91"/>
      <c r="L11596" s="91"/>
      <c r="M11596" s="91"/>
      <c r="R11596"/>
      <c r="S11596"/>
      <c r="T11596"/>
      <c r="U11596"/>
      <c r="V11596"/>
      <c r="W11596"/>
      <c r="X11596"/>
      <c r="Y11596"/>
      <c r="Z11596"/>
      <c r="AA11596"/>
      <c r="AB11596"/>
      <c r="AC11596"/>
    </row>
    <row r="11597" spans="2:29" s="14" customFormat="1" x14ac:dyDescent="0.25">
      <c r="B11597"/>
      <c r="C11597"/>
      <c r="D11597"/>
      <c r="E11597"/>
      <c r="F11597"/>
      <c r="G11597"/>
      <c r="H11597"/>
      <c r="I11597"/>
      <c r="J11597"/>
      <c r="K11597" s="91"/>
      <c r="L11597" s="91"/>
      <c r="M11597" s="91"/>
      <c r="R11597"/>
      <c r="S11597"/>
      <c r="T11597"/>
      <c r="U11597"/>
      <c r="V11597"/>
      <c r="W11597"/>
      <c r="X11597"/>
      <c r="Y11597"/>
      <c r="Z11597"/>
      <c r="AA11597"/>
      <c r="AB11597"/>
      <c r="AC11597"/>
    </row>
    <row r="11598" spans="2:29" s="14" customFormat="1" x14ac:dyDescent="0.25">
      <c r="B11598"/>
      <c r="C11598"/>
      <c r="D11598"/>
      <c r="E11598"/>
      <c r="F11598"/>
      <c r="G11598"/>
      <c r="H11598"/>
      <c r="I11598"/>
      <c r="J11598"/>
      <c r="K11598" s="91"/>
      <c r="L11598" s="91"/>
      <c r="M11598" s="91"/>
      <c r="R11598"/>
      <c r="S11598"/>
      <c r="T11598"/>
      <c r="U11598"/>
      <c r="V11598"/>
      <c r="W11598"/>
      <c r="X11598"/>
      <c r="Y11598"/>
      <c r="Z11598"/>
      <c r="AA11598"/>
      <c r="AB11598"/>
      <c r="AC11598"/>
    </row>
    <row r="11599" spans="2:29" s="14" customFormat="1" x14ac:dyDescent="0.25">
      <c r="B11599"/>
      <c r="C11599"/>
      <c r="D11599"/>
      <c r="E11599"/>
      <c r="F11599"/>
      <c r="G11599"/>
      <c r="H11599"/>
      <c r="I11599"/>
      <c r="J11599"/>
      <c r="K11599" s="91"/>
      <c r="L11599" s="91"/>
      <c r="M11599" s="91"/>
      <c r="R11599"/>
      <c r="S11599"/>
      <c r="T11599"/>
      <c r="U11599"/>
      <c r="V11599"/>
      <c r="W11599"/>
      <c r="X11599"/>
      <c r="Y11599"/>
      <c r="Z11599"/>
      <c r="AA11599"/>
      <c r="AB11599"/>
      <c r="AC11599"/>
    </row>
    <row r="11600" spans="2:29" s="14" customFormat="1" x14ac:dyDescent="0.25">
      <c r="B11600"/>
      <c r="C11600"/>
      <c r="D11600"/>
      <c r="E11600"/>
      <c r="F11600"/>
      <c r="G11600"/>
      <c r="H11600"/>
      <c r="I11600"/>
      <c r="J11600"/>
      <c r="K11600" s="91"/>
      <c r="L11600" s="91"/>
      <c r="M11600" s="91"/>
      <c r="R11600"/>
      <c r="S11600"/>
      <c r="T11600"/>
      <c r="U11600"/>
      <c r="V11600"/>
      <c r="W11600"/>
      <c r="X11600"/>
      <c r="Y11600"/>
      <c r="Z11600"/>
      <c r="AA11600"/>
      <c r="AB11600"/>
      <c r="AC11600"/>
    </row>
    <row r="11601" spans="2:29" s="14" customFormat="1" x14ac:dyDescent="0.25">
      <c r="B11601"/>
      <c r="C11601"/>
      <c r="D11601"/>
      <c r="E11601"/>
      <c r="F11601"/>
      <c r="G11601"/>
      <c r="H11601"/>
      <c r="I11601"/>
      <c r="J11601"/>
      <c r="K11601" s="91"/>
      <c r="L11601" s="91"/>
      <c r="M11601" s="91"/>
      <c r="R11601"/>
      <c r="S11601"/>
      <c r="T11601"/>
      <c r="U11601"/>
      <c r="V11601"/>
      <c r="W11601"/>
      <c r="X11601"/>
      <c r="Y11601"/>
      <c r="Z11601"/>
      <c r="AA11601"/>
      <c r="AB11601"/>
      <c r="AC11601"/>
    </row>
    <row r="11602" spans="2:29" s="14" customFormat="1" x14ac:dyDescent="0.25">
      <c r="B11602"/>
      <c r="C11602"/>
      <c r="D11602"/>
      <c r="E11602"/>
      <c r="F11602"/>
      <c r="G11602"/>
      <c r="H11602"/>
      <c r="I11602"/>
      <c r="J11602"/>
      <c r="K11602" s="91"/>
      <c r="L11602" s="91"/>
      <c r="M11602" s="91"/>
      <c r="R11602"/>
      <c r="S11602"/>
      <c r="T11602"/>
      <c r="U11602"/>
      <c r="V11602"/>
      <c r="W11602"/>
      <c r="X11602"/>
      <c r="Y11602"/>
      <c r="Z11602"/>
      <c r="AA11602"/>
      <c r="AB11602"/>
      <c r="AC11602"/>
    </row>
    <row r="11603" spans="2:29" s="14" customFormat="1" x14ac:dyDescent="0.25">
      <c r="B11603"/>
      <c r="C11603"/>
      <c r="D11603"/>
      <c r="E11603"/>
      <c r="F11603"/>
      <c r="G11603"/>
      <c r="H11603"/>
      <c r="I11603"/>
      <c r="J11603"/>
      <c r="K11603" s="91"/>
      <c r="L11603" s="91"/>
      <c r="M11603" s="91"/>
      <c r="R11603"/>
      <c r="S11603"/>
      <c r="T11603"/>
      <c r="U11603"/>
      <c r="V11603"/>
      <c r="W11603"/>
      <c r="X11603"/>
      <c r="Y11603"/>
      <c r="Z11603"/>
      <c r="AA11603"/>
      <c r="AB11603"/>
      <c r="AC11603"/>
    </row>
    <row r="11604" spans="2:29" s="14" customFormat="1" x14ac:dyDescent="0.25">
      <c r="B11604"/>
      <c r="C11604"/>
      <c r="D11604"/>
      <c r="E11604"/>
      <c r="F11604"/>
      <c r="G11604"/>
      <c r="H11604"/>
      <c r="I11604"/>
      <c r="J11604"/>
      <c r="K11604" s="91"/>
      <c r="L11604" s="91"/>
      <c r="M11604" s="91"/>
      <c r="R11604"/>
      <c r="S11604"/>
      <c r="T11604"/>
      <c r="U11604"/>
      <c r="V11604"/>
      <c r="W11604"/>
      <c r="X11604"/>
      <c r="Y11604"/>
      <c r="Z11604"/>
      <c r="AA11604"/>
      <c r="AB11604"/>
      <c r="AC11604"/>
    </row>
    <row r="11605" spans="2:29" s="14" customFormat="1" x14ac:dyDescent="0.25">
      <c r="B11605"/>
      <c r="C11605"/>
      <c r="D11605"/>
      <c r="E11605"/>
      <c r="F11605"/>
      <c r="G11605"/>
      <c r="H11605"/>
      <c r="I11605"/>
      <c r="J11605"/>
      <c r="K11605" s="91"/>
      <c r="L11605" s="91"/>
      <c r="M11605" s="91"/>
      <c r="R11605"/>
      <c r="S11605"/>
      <c r="T11605"/>
      <c r="U11605"/>
      <c r="V11605"/>
      <c r="W11605"/>
      <c r="X11605"/>
      <c r="Y11605"/>
      <c r="Z11605"/>
      <c r="AA11605"/>
      <c r="AB11605"/>
      <c r="AC11605"/>
    </row>
    <row r="11606" spans="2:29" s="14" customFormat="1" x14ac:dyDescent="0.25">
      <c r="B11606"/>
      <c r="C11606"/>
      <c r="D11606"/>
      <c r="E11606"/>
      <c r="F11606"/>
      <c r="G11606"/>
      <c r="H11606"/>
      <c r="I11606"/>
      <c r="J11606"/>
      <c r="K11606" s="91"/>
      <c r="L11606" s="91"/>
      <c r="M11606" s="91"/>
      <c r="R11606"/>
      <c r="S11606"/>
      <c r="T11606"/>
      <c r="U11606"/>
      <c r="V11606"/>
      <c r="W11606"/>
      <c r="X11606"/>
      <c r="Y11606"/>
      <c r="Z11606"/>
      <c r="AA11606"/>
      <c r="AB11606"/>
      <c r="AC11606"/>
    </row>
    <row r="11607" spans="2:29" s="14" customFormat="1" x14ac:dyDescent="0.25">
      <c r="B11607"/>
      <c r="C11607"/>
      <c r="D11607"/>
      <c r="E11607"/>
      <c r="F11607"/>
      <c r="G11607"/>
      <c r="H11607"/>
      <c r="I11607"/>
      <c r="J11607"/>
      <c r="K11607" s="91"/>
      <c r="L11607" s="91"/>
      <c r="M11607" s="91"/>
      <c r="R11607"/>
      <c r="S11607"/>
      <c r="T11607"/>
      <c r="U11607"/>
      <c r="V11607"/>
      <c r="W11607"/>
      <c r="X11607"/>
      <c r="Y11607"/>
      <c r="Z11607"/>
      <c r="AA11607"/>
      <c r="AB11607"/>
      <c r="AC11607"/>
    </row>
    <row r="11608" spans="2:29" s="14" customFormat="1" x14ac:dyDescent="0.25">
      <c r="B11608"/>
      <c r="C11608"/>
      <c r="D11608"/>
      <c r="E11608"/>
      <c r="F11608"/>
      <c r="G11608"/>
      <c r="H11608"/>
      <c r="I11608"/>
      <c r="J11608"/>
      <c r="K11608" s="91"/>
      <c r="L11608" s="91"/>
      <c r="M11608" s="91"/>
      <c r="R11608"/>
      <c r="S11608"/>
      <c r="T11608"/>
      <c r="U11608"/>
      <c r="V11608"/>
      <c r="W11608"/>
      <c r="X11608"/>
      <c r="Y11608"/>
      <c r="Z11608"/>
      <c r="AA11608"/>
      <c r="AB11608"/>
      <c r="AC11608"/>
    </row>
    <row r="11609" spans="2:29" s="14" customFormat="1" x14ac:dyDescent="0.25">
      <c r="B11609"/>
      <c r="C11609"/>
      <c r="D11609"/>
      <c r="E11609"/>
      <c r="F11609"/>
      <c r="G11609"/>
      <c r="H11609"/>
      <c r="I11609"/>
      <c r="J11609"/>
      <c r="K11609" s="91"/>
      <c r="L11609" s="91"/>
      <c r="M11609" s="91"/>
      <c r="R11609"/>
      <c r="S11609"/>
      <c r="T11609"/>
      <c r="U11609"/>
      <c r="V11609"/>
      <c r="W11609"/>
      <c r="X11609"/>
      <c r="Y11609"/>
      <c r="Z11609"/>
      <c r="AA11609"/>
      <c r="AB11609"/>
      <c r="AC11609"/>
    </row>
    <row r="11610" spans="2:29" s="14" customFormat="1" x14ac:dyDescent="0.25">
      <c r="B11610"/>
      <c r="C11610"/>
      <c r="D11610"/>
      <c r="E11610"/>
      <c r="F11610"/>
      <c r="G11610"/>
      <c r="H11610"/>
      <c r="I11610"/>
      <c r="J11610"/>
      <c r="K11610" s="91"/>
      <c r="L11610" s="91"/>
      <c r="M11610" s="91"/>
      <c r="R11610"/>
      <c r="S11610"/>
      <c r="T11610"/>
      <c r="U11610"/>
      <c r="V11610"/>
      <c r="W11610"/>
      <c r="X11610"/>
      <c r="Y11610"/>
      <c r="Z11610"/>
      <c r="AA11610"/>
      <c r="AB11610"/>
      <c r="AC11610"/>
    </row>
    <row r="11611" spans="2:29" s="14" customFormat="1" x14ac:dyDescent="0.25">
      <c r="B11611"/>
      <c r="C11611"/>
      <c r="D11611"/>
      <c r="E11611"/>
      <c r="F11611"/>
      <c r="G11611"/>
      <c r="H11611"/>
      <c r="I11611"/>
      <c r="J11611"/>
      <c r="K11611" s="91"/>
      <c r="L11611" s="91"/>
      <c r="M11611" s="91"/>
      <c r="R11611"/>
      <c r="S11611"/>
      <c r="T11611"/>
      <c r="U11611"/>
      <c r="V11611"/>
      <c r="W11611"/>
      <c r="X11611"/>
      <c r="Y11611"/>
      <c r="Z11611"/>
      <c r="AA11611"/>
      <c r="AB11611"/>
      <c r="AC11611"/>
    </row>
    <row r="11612" spans="2:29" s="14" customFormat="1" x14ac:dyDescent="0.25">
      <c r="B11612"/>
      <c r="C11612"/>
      <c r="D11612"/>
      <c r="E11612"/>
      <c r="F11612"/>
      <c r="G11612"/>
      <c r="H11612"/>
      <c r="I11612"/>
      <c r="J11612"/>
      <c r="K11612" s="91"/>
      <c r="L11612" s="91"/>
      <c r="M11612" s="91"/>
      <c r="R11612"/>
      <c r="S11612"/>
      <c r="T11612"/>
      <c r="U11612"/>
      <c r="V11612"/>
      <c r="W11612"/>
      <c r="X11612"/>
      <c r="Y11612"/>
      <c r="Z11612"/>
      <c r="AA11612"/>
      <c r="AB11612"/>
      <c r="AC11612"/>
    </row>
    <row r="11613" spans="2:29" s="14" customFormat="1" x14ac:dyDescent="0.25">
      <c r="B11613"/>
      <c r="C11613"/>
      <c r="D11613"/>
      <c r="E11613"/>
      <c r="F11613"/>
      <c r="G11613"/>
      <c r="H11613"/>
      <c r="I11613"/>
      <c r="J11613"/>
      <c r="K11613" s="91"/>
      <c r="L11613" s="91"/>
      <c r="M11613" s="91"/>
      <c r="R11613"/>
      <c r="S11613"/>
      <c r="T11613"/>
      <c r="U11613"/>
      <c r="V11613"/>
      <c r="W11613"/>
      <c r="X11613"/>
      <c r="Y11613"/>
      <c r="Z11613"/>
      <c r="AA11613"/>
      <c r="AB11613"/>
      <c r="AC11613"/>
    </row>
    <row r="11614" spans="2:29" s="14" customFormat="1" x14ac:dyDescent="0.25">
      <c r="B11614"/>
      <c r="C11614"/>
      <c r="D11614"/>
      <c r="E11614"/>
      <c r="F11614"/>
      <c r="G11614"/>
      <c r="H11614"/>
      <c r="I11614"/>
      <c r="J11614"/>
      <c r="K11614" s="91"/>
      <c r="L11614" s="91"/>
      <c r="M11614" s="91"/>
      <c r="R11614"/>
      <c r="S11614"/>
      <c r="T11614"/>
      <c r="U11614"/>
      <c r="V11614"/>
      <c r="W11614"/>
      <c r="X11614"/>
      <c r="Y11614"/>
      <c r="Z11614"/>
      <c r="AA11614"/>
      <c r="AB11614"/>
      <c r="AC11614"/>
    </row>
    <row r="11615" spans="2:29" s="14" customFormat="1" x14ac:dyDescent="0.25">
      <c r="B11615"/>
      <c r="C11615"/>
      <c r="D11615"/>
      <c r="E11615"/>
      <c r="F11615"/>
      <c r="G11615"/>
      <c r="H11615"/>
      <c r="I11615"/>
      <c r="J11615"/>
      <c r="K11615" s="91"/>
      <c r="L11615" s="91"/>
      <c r="M11615" s="91"/>
      <c r="R11615"/>
      <c r="S11615"/>
      <c r="T11615"/>
      <c r="U11615"/>
      <c r="V11615"/>
      <c r="W11615"/>
      <c r="X11615"/>
      <c r="Y11615"/>
      <c r="Z11615"/>
      <c r="AA11615"/>
      <c r="AB11615"/>
      <c r="AC11615"/>
    </row>
    <row r="11616" spans="2:29" s="14" customFormat="1" x14ac:dyDescent="0.25">
      <c r="B11616"/>
      <c r="C11616"/>
      <c r="D11616"/>
      <c r="E11616"/>
      <c r="F11616"/>
      <c r="G11616"/>
      <c r="H11616"/>
      <c r="I11616"/>
      <c r="J11616"/>
      <c r="K11616" s="91"/>
      <c r="L11616" s="91"/>
      <c r="M11616" s="91"/>
      <c r="R11616"/>
      <c r="S11616"/>
      <c r="T11616"/>
      <c r="U11616"/>
      <c r="V11616"/>
      <c r="W11616"/>
      <c r="X11616"/>
      <c r="Y11616"/>
      <c r="Z11616"/>
      <c r="AA11616"/>
      <c r="AB11616"/>
      <c r="AC11616"/>
    </row>
    <row r="11617" spans="2:29" s="14" customFormat="1" x14ac:dyDescent="0.25">
      <c r="B11617"/>
      <c r="C11617"/>
      <c r="D11617"/>
      <c r="E11617"/>
      <c r="F11617"/>
      <c r="G11617"/>
      <c r="H11617"/>
      <c r="I11617"/>
      <c r="J11617"/>
      <c r="K11617" s="91"/>
      <c r="L11617" s="91"/>
      <c r="M11617" s="91"/>
      <c r="R11617"/>
      <c r="S11617"/>
      <c r="T11617"/>
      <c r="U11617"/>
      <c r="V11617"/>
      <c r="W11617"/>
      <c r="X11617"/>
      <c r="Y11617"/>
      <c r="Z11617"/>
      <c r="AA11617"/>
      <c r="AB11617"/>
      <c r="AC11617"/>
    </row>
    <row r="11618" spans="2:29" s="14" customFormat="1" x14ac:dyDescent="0.25">
      <c r="B11618"/>
      <c r="C11618"/>
      <c r="D11618"/>
      <c r="E11618"/>
      <c r="F11618"/>
      <c r="G11618"/>
      <c r="H11618"/>
      <c r="I11618"/>
      <c r="J11618"/>
      <c r="K11618" s="91"/>
      <c r="L11618" s="91"/>
      <c r="M11618" s="91"/>
      <c r="R11618"/>
      <c r="S11618"/>
      <c r="T11618"/>
      <c r="U11618"/>
      <c r="V11618"/>
      <c r="W11618"/>
      <c r="X11618"/>
      <c r="Y11618"/>
      <c r="Z11618"/>
      <c r="AA11618"/>
      <c r="AB11618"/>
      <c r="AC11618"/>
    </row>
    <row r="11619" spans="2:29" s="14" customFormat="1" x14ac:dyDescent="0.25">
      <c r="B11619"/>
      <c r="C11619"/>
      <c r="D11619"/>
      <c r="E11619"/>
      <c r="F11619"/>
      <c r="G11619"/>
      <c r="H11619"/>
      <c r="I11619"/>
      <c r="J11619"/>
      <c r="K11619" s="91"/>
      <c r="L11619" s="91"/>
      <c r="M11619" s="91"/>
      <c r="R11619"/>
      <c r="S11619"/>
      <c r="T11619"/>
      <c r="U11619"/>
      <c r="V11619"/>
      <c r="W11619"/>
      <c r="X11619"/>
      <c r="Y11619"/>
      <c r="Z11619"/>
      <c r="AA11619"/>
      <c r="AB11619"/>
      <c r="AC11619"/>
    </row>
    <row r="11620" spans="2:29" s="14" customFormat="1" x14ac:dyDescent="0.25">
      <c r="B11620"/>
      <c r="C11620"/>
      <c r="D11620"/>
      <c r="E11620"/>
      <c r="F11620"/>
      <c r="G11620"/>
      <c r="H11620"/>
      <c r="I11620"/>
      <c r="J11620"/>
      <c r="K11620" s="91"/>
      <c r="L11620" s="91"/>
      <c r="M11620" s="91"/>
      <c r="R11620"/>
      <c r="S11620"/>
      <c r="T11620"/>
      <c r="U11620"/>
      <c r="V11620"/>
      <c r="W11620"/>
      <c r="X11620"/>
      <c r="Y11620"/>
      <c r="Z11620"/>
      <c r="AA11620"/>
      <c r="AB11620"/>
      <c r="AC11620"/>
    </row>
    <row r="11621" spans="2:29" s="14" customFormat="1" x14ac:dyDescent="0.25">
      <c r="B11621"/>
      <c r="C11621"/>
      <c r="D11621"/>
      <c r="E11621"/>
      <c r="F11621"/>
      <c r="G11621"/>
      <c r="H11621"/>
      <c r="I11621"/>
      <c r="J11621"/>
      <c r="K11621" s="91"/>
      <c r="L11621" s="91"/>
      <c r="M11621" s="91"/>
      <c r="R11621"/>
      <c r="S11621"/>
      <c r="T11621"/>
      <c r="U11621"/>
      <c r="V11621"/>
      <c r="W11621"/>
      <c r="X11621"/>
      <c r="Y11621"/>
      <c r="Z11621"/>
      <c r="AA11621"/>
      <c r="AB11621"/>
      <c r="AC11621"/>
    </row>
    <row r="11622" spans="2:29" s="14" customFormat="1" x14ac:dyDescent="0.25">
      <c r="B11622"/>
      <c r="C11622"/>
      <c r="D11622"/>
      <c r="E11622"/>
      <c r="F11622"/>
      <c r="G11622"/>
      <c r="H11622"/>
      <c r="I11622"/>
      <c r="J11622"/>
      <c r="K11622" s="91"/>
      <c r="L11622" s="91"/>
      <c r="M11622" s="91"/>
      <c r="R11622"/>
      <c r="S11622"/>
      <c r="T11622"/>
      <c r="U11622"/>
      <c r="V11622"/>
      <c r="W11622"/>
      <c r="X11622"/>
      <c r="Y11622"/>
      <c r="Z11622"/>
      <c r="AA11622"/>
      <c r="AB11622"/>
      <c r="AC11622"/>
    </row>
    <row r="11623" spans="2:29" s="14" customFormat="1" x14ac:dyDescent="0.25">
      <c r="B11623"/>
      <c r="C11623"/>
      <c r="D11623"/>
      <c r="E11623"/>
      <c r="F11623"/>
      <c r="G11623"/>
      <c r="H11623"/>
      <c r="I11623"/>
      <c r="J11623"/>
      <c r="K11623" s="91"/>
      <c r="L11623" s="91"/>
      <c r="M11623" s="91"/>
      <c r="R11623"/>
      <c r="S11623"/>
      <c r="T11623"/>
      <c r="U11623"/>
      <c r="V11623"/>
      <c r="W11623"/>
      <c r="X11623"/>
      <c r="Y11623"/>
      <c r="Z11623"/>
      <c r="AA11623"/>
      <c r="AB11623"/>
      <c r="AC11623"/>
    </row>
    <row r="11624" spans="2:29" s="14" customFormat="1" x14ac:dyDescent="0.25">
      <c r="B11624"/>
      <c r="C11624"/>
      <c r="D11624"/>
      <c r="E11624"/>
      <c r="F11624"/>
      <c r="G11624"/>
      <c r="H11624"/>
      <c r="I11624"/>
      <c r="J11624"/>
      <c r="K11624" s="91"/>
      <c r="L11624" s="91"/>
      <c r="M11624" s="91"/>
      <c r="R11624"/>
      <c r="S11624"/>
      <c r="T11624"/>
      <c r="U11624"/>
      <c r="V11624"/>
      <c r="W11624"/>
      <c r="X11624"/>
      <c r="Y11624"/>
      <c r="Z11624"/>
      <c r="AA11624"/>
      <c r="AB11624"/>
      <c r="AC11624"/>
    </row>
    <row r="11625" spans="2:29" s="14" customFormat="1" x14ac:dyDescent="0.25">
      <c r="B11625"/>
      <c r="C11625"/>
      <c r="D11625"/>
      <c r="E11625"/>
      <c r="F11625"/>
      <c r="G11625"/>
      <c r="H11625"/>
      <c r="I11625"/>
      <c r="J11625"/>
      <c r="K11625" s="91"/>
      <c r="L11625" s="91"/>
      <c r="M11625" s="91"/>
      <c r="R11625"/>
      <c r="S11625"/>
      <c r="T11625"/>
      <c r="U11625"/>
      <c r="V11625"/>
      <c r="W11625"/>
      <c r="X11625"/>
      <c r="Y11625"/>
      <c r="Z11625"/>
      <c r="AA11625"/>
      <c r="AB11625"/>
      <c r="AC11625"/>
    </row>
    <row r="11626" spans="2:29" s="14" customFormat="1" x14ac:dyDescent="0.25">
      <c r="B11626"/>
      <c r="C11626"/>
      <c r="D11626"/>
      <c r="E11626"/>
      <c r="F11626"/>
      <c r="G11626"/>
      <c r="H11626"/>
      <c r="I11626"/>
      <c r="J11626"/>
      <c r="K11626" s="91"/>
      <c r="L11626" s="91"/>
      <c r="M11626" s="91"/>
      <c r="R11626"/>
      <c r="S11626"/>
      <c r="T11626"/>
      <c r="U11626"/>
      <c r="V11626"/>
      <c r="W11626"/>
      <c r="X11626"/>
      <c r="Y11626"/>
      <c r="Z11626"/>
      <c r="AA11626"/>
      <c r="AB11626"/>
      <c r="AC11626"/>
    </row>
    <row r="11627" spans="2:29" s="14" customFormat="1" x14ac:dyDescent="0.25">
      <c r="B11627"/>
      <c r="C11627"/>
      <c r="D11627"/>
      <c r="E11627"/>
      <c r="F11627"/>
      <c r="G11627"/>
      <c r="H11627"/>
      <c r="I11627"/>
      <c r="J11627"/>
      <c r="K11627" s="91"/>
      <c r="L11627" s="91"/>
      <c r="M11627" s="91"/>
      <c r="R11627"/>
      <c r="S11627"/>
      <c r="T11627"/>
      <c r="U11627"/>
      <c r="V11627"/>
      <c r="W11627"/>
      <c r="X11627"/>
      <c r="Y11627"/>
      <c r="Z11627"/>
      <c r="AA11627"/>
      <c r="AB11627"/>
      <c r="AC11627"/>
    </row>
    <row r="11628" spans="2:29" s="14" customFormat="1" x14ac:dyDescent="0.25">
      <c r="B11628"/>
      <c r="C11628"/>
      <c r="D11628"/>
      <c r="E11628"/>
      <c r="F11628"/>
      <c r="G11628"/>
      <c r="H11628"/>
      <c r="I11628"/>
      <c r="J11628"/>
      <c r="K11628" s="91"/>
      <c r="L11628" s="91"/>
      <c r="M11628" s="91"/>
      <c r="R11628"/>
      <c r="S11628"/>
      <c r="T11628"/>
      <c r="U11628"/>
      <c r="V11628"/>
      <c r="W11628"/>
      <c r="X11628"/>
      <c r="Y11628"/>
      <c r="Z11628"/>
      <c r="AA11628"/>
      <c r="AB11628"/>
      <c r="AC11628"/>
    </row>
    <row r="11629" spans="2:29" s="14" customFormat="1" x14ac:dyDescent="0.25">
      <c r="B11629"/>
      <c r="C11629"/>
      <c r="D11629"/>
      <c r="E11629"/>
      <c r="F11629"/>
      <c r="G11629"/>
      <c r="H11629"/>
      <c r="I11629"/>
      <c r="J11629"/>
      <c r="K11629" s="91"/>
      <c r="L11629" s="91"/>
      <c r="M11629" s="91"/>
      <c r="R11629"/>
      <c r="S11629"/>
      <c r="T11629"/>
      <c r="U11629"/>
      <c r="V11629"/>
      <c r="W11629"/>
      <c r="X11629"/>
      <c r="Y11629"/>
      <c r="Z11629"/>
      <c r="AA11629"/>
      <c r="AB11629"/>
      <c r="AC11629"/>
    </row>
    <row r="11630" spans="2:29" s="14" customFormat="1" x14ac:dyDescent="0.25">
      <c r="B11630"/>
      <c r="C11630"/>
      <c r="D11630"/>
      <c r="E11630"/>
      <c r="F11630"/>
      <c r="G11630"/>
      <c r="H11630"/>
      <c r="I11630"/>
      <c r="J11630"/>
      <c r="K11630" s="91"/>
      <c r="L11630" s="91"/>
      <c r="M11630" s="91"/>
      <c r="R11630"/>
      <c r="S11630"/>
      <c r="T11630"/>
      <c r="U11630"/>
      <c r="V11630"/>
      <c r="W11630"/>
      <c r="X11630"/>
      <c r="Y11630"/>
      <c r="Z11630"/>
      <c r="AA11630"/>
      <c r="AB11630"/>
      <c r="AC11630"/>
    </row>
    <row r="11631" spans="2:29" s="14" customFormat="1" x14ac:dyDescent="0.25">
      <c r="B11631"/>
      <c r="C11631"/>
      <c r="D11631"/>
      <c r="E11631"/>
      <c r="F11631"/>
      <c r="G11631"/>
      <c r="H11631"/>
      <c r="I11631"/>
      <c r="J11631"/>
      <c r="K11631" s="91"/>
      <c r="L11631" s="91"/>
      <c r="M11631" s="91"/>
      <c r="R11631"/>
      <c r="S11631"/>
      <c r="T11631"/>
      <c r="U11631"/>
      <c r="V11631"/>
      <c r="W11631"/>
      <c r="X11631"/>
      <c r="Y11631"/>
      <c r="Z11631"/>
      <c r="AA11631"/>
      <c r="AB11631"/>
      <c r="AC11631"/>
    </row>
    <row r="11632" spans="2:29" s="14" customFormat="1" x14ac:dyDescent="0.25">
      <c r="B11632"/>
      <c r="C11632"/>
      <c r="D11632"/>
      <c r="E11632"/>
      <c r="F11632"/>
      <c r="G11632"/>
      <c r="H11632"/>
      <c r="I11632"/>
      <c r="J11632"/>
      <c r="K11632" s="91"/>
      <c r="L11632" s="91"/>
      <c r="M11632" s="91"/>
      <c r="R11632"/>
      <c r="S11632"/>
      <c r="T11632"/>
      <c r="U11632"/>
      <c r="V11632"/>
      <c r="W11632"/>
      <c r="X11632"/>
      <c r="Y11632"/>
      <c r="Z11632"/>
      <c r="AA11632"/>
      <c r="AB11632"/>
      <c r="AC11632"/>
    </row>
    <row r="11633" spans="2:29" s="14" customFormat="1" x14ac:dyDescent="0.25">
      <c r="B11633"/>
      <c r="C11633"/>
      <c r="D11633"/>
      <c r="E11633"/>
      <c r="F11633"/>
      <c r="G11633"/>
      <c r="H11633"/>
      <c r="I11633"/>
      <c r="J11633"/>
      <c r="K11633" s="91"/>
      <c r="L11633" s="91"/>
      <c r="M11633" s="91"/>
      <c r="R11633"/>
      <c r="S11633"/>
      <c r="T11633"/>
      <c r="U11633"/>
      <c r="V11633"/>
      <c r="W11633"/>
      <c r="X11633"/>
      <c r="Y11633"/>
      <c r="Z11633"/>
      <c r="AA11633"/>
      <c r="AB11633"/>
      <c r="AC11633"/>
    </row>
    <row r="11634" spans="2:29" s="14" customFormat="1" x14ac:dyDescent="0.25">
      <c r="B11634"/>
      <c r="C11634"/>
      <c r="D11634"/>
      <c r="E11634"/>
      <c r="F11634"/>
      <c r="G11634"/>
      <c r="H11634"/>
      <c r="I11634"/>
      <c r="J11634"/>
      <c r="K11634" s="91"/>
      <c r="L11634" s="91"/>
      <c r="M11634" s="91"/>
      <c r="R11634"/>
      <c r="S11634"/>
      <c r="T11634"/>
      <c r="U11634"/>
      <c r="V11634"/>
      <c r="W11634"/>
      <c r="X11634"/>
      <c r="Y11634"/>
      <c r="Z11634"/>
      <c r="AA11634"/>
      <c r="AB11634"/>
      <c r="AC11634"/>
    </row>
    <row r="11635" spans="2:29" s="14" customFormat="1" x14ac:dyDescent="0.25">
      <c r="B11635"/>
      <c r="C11635"/>
      <c r="D11635"/>
      <c r="E11635"/>
      <c r="F11635"/>
      <c r="G11635"/>
      <c r="H11635"/>
      <c r="I11635"/>
      <c r="J11635"/>
      <c r="K11635" s="91"/>
      <c r="L11635" s="91"/>
      <c r="M11635" s="91"/>
      <c r="R11635"/>
      <c r="S11635"/>
      <c r="T11635"/>
      <c r="U11635"/>
      <c r="V11635"/>
      <c r="W11635"/>
      <c r="X11635"/>
      <c r="Y11635"/>
      <c r="Z11635"/>
      <c r="AA11635"/>
      <c r="AB11635"/>
      <c r="AC11635"/>
    </row>
    <row r="11636" spans="2:29" s="14" customFormat="1" x14ac:dyDescent="0.25">
      <c r="B11636"/>
      <c r="C11636"/>
      <c r="D11636"/>
      <c r="E11636"/>
      <c r="F11636"/>
      <c r="G11636"/>
      <c r="H11636"/>
      <c r="I11636"/>
      <c r="J11636"/>
      <c r="K11636" s="91"/>
      <c r="L11636" s="91"/>
      <c r="M11636" s="91"/>
      <c r="R11636"/>
      <c r="S11636"/>
      <c r="T11636"/>
      <c r="U11636"/>
      <c r="V11636"/>
      <c r="W11636"/>
      <c r="X11636"/>
      <c r="Y11636"/>
      <c r="Z11636"/>
      <c r="AA11636"/>
      <c r="AB11636"/>
      <c r="AC11636"/>
    </row>
    <row r="11637" spans="2:29" s="14" customFormat="1" x14ac:dyDescent="0.25">
      <c r="B11637"/>
      <c r="C11637"/>
      <c r="D11637"/>
      <c r="E11637"/>
      <c r="F11637"/>
      <c r="G11637"/>
      <c r="H11637"/>
      <c r="I11637"/>
      <c r="J11637"/>
      <c r="K11637" s="91"/>
      <c r="L11637" s="91"/>
      <c r="M11637" s="91"/>
      <c r="R11637"/>
      <c r="S11637"/>
      <c r="T11637"/>
      <c r="U11637"/>
      <c r="V11637"/>
      <c r="W11637"/>
      <c r="X11637"/>
      <c r="Y11637"/>
      <c r="Z11637"/>
      <c r="AA11637"/>
      <c r="AB11637"/>
      <c r="AC11637"/>
    </row>
    <row r="11638" spans="2:29" s="14" customFormat="1" x14ac:dyDescent="0.25">
      <c r="B11638"/>
      <c r="C11638"/>
      <c r="D11638"/>
      <c r="E11638"/>
      <c r="F11638"/>
      <c r="G11638"/>
      <c r="H11638"/>
      <c r="I11638"/>
      <c r="J11638"/>
      <c r="K11638" s="91"/>
      <c r="L11638" s="91"/>
      <c r="M11638" s="91"/>
      <c r="R11638"/>
      <c r="S11638"/>
      <c r="T11638"/>
      <c r="U11638"/>
      <c r="V11638"/>
      <c r="W11638"/>
      <c r="X11638"/>
      <c r="Y11638"/>
      <c r="Z11638"/>
      <c r="AA11638"/>
      <c r="AB11638"/>
      <c r="AC11638"/>
    </row>
    <row r="11639" spans="2:29" s="14" customFormat="1" x14ac:dyDescent="0.25">
      <c r="B11639"/>
      <c r="C11639"/>
      <c r="D11639"/>
      <c r="E11639"/>
      <c r="F11639"/>
      <c r="G11639"/>
      <c r="H11639"/>
      <c r="I11639"/>
      <c r="J11639"/>
      <c r="K11639" s="91"/>
      <c r="L11639" s="91"/>
      <c r="M11639" s="91"/>
      <c r="R11639"/>
      <c r="S11639"/>
      <c r="T11639"/>
      <c r="U11639"/>
      <c r="V11639"/>
      <c r="W11639"/>
      <c r="X11639"/>
      <c r="Y11639"/>
      <c r="Z11639"/>
      <c r="AA11639"/>
      <c r="AB11639"/>
      <c r="AC11639"/>
    </row>
    <row r="11640" spans="2:29" s="14" customFormat="1" x14ac:dyDescent="0.25">
      <c r="B11640"/>
      <c r="C11640"/>
      <c r="D11640"/>
      <c r="E11640"/>
      <c r="F11640"/>
      <c r="G11640"/>
      <c r="H11640"/>
      <c r="I11640"/>
      <c r="J11640"/>
      <c r="K11640" s="91"/>
      <c r="L11640" s="91"/>
      <c r="M11640" s="91"/>
      <c r="R11640"/>
      <c r="S11640"/>
      <c r="T11640"/>
      <c r="U11640"/>
      <c r="V11640"/>
      <c r="W11640"/>
      <c r="X11640"/>
      <c r="Y11640"/>
      <c r="Z11640"/>
      <c r="AA11640"/>
      <c r="AB11640"/>
      <c r="AC11640"/>
    </row>
    <row r="11641" spans="2:29" s="14" customFormat="1" x14ac:dyDescent="0.25">
      <c r="B11641"/>
      <c r="C11641"/>
      <c r="D11641"/>
      <c r="E11641"/>
      <c r="F11641"/>
      <c r="G11641"/>
      <c r="H11641"/>
      <c r="I11641"/>
      <c r="J11641"/>
      <c r="K11641" s="91"/>
      <c r="L11641" s="91"/>
      <c r="M11641" s="91"/>
      <c r="R11641"/>
      <c r="S11641"/>
      <c r="T11641"/>
      <c r="U11641"/>
      <c r="V11641"/>
      <c r="W11641"/>
      <c r="X11641"/>
      <c r="Y11641"/>
      <c r="Z11641"/>
      <c r="AA11641"/>
      <c r="AB11641"/>
      <c r="AC11641"/>
    </row>
    <row r="11642" spans="2:29" s="14" customFormat="1" x14ac:dyDescent="0.25">
      <c r="B11642"/>
      <c r="C11642"/>
      <c r="D11642"/>
      <c r="E11642"/>
      <c r="F11642"/>
      <c r="G11642"/>
      <c r="H11642"/>
      <c r="I11642"/>
      <c r="J11642"/>
      <c r="K11642" s="91"/>
      <c r="L11642" s="91"/>
      <c r="M11642" s="91"/>
      <c r="R11642"/>
      <c r="S11642"/>
      <c r="T11642"/>
      <c r="U11642"/>
      <c r="V11642"/>
      <c r="W11642"/>
      <c r="X11642"/>
      <c r="Y11642"/>
      <c r="Z11642"/>
      <c r="AA11642"/>
      <c r="AB11642"/>
      <c r="AC11642"/>
    </row>
    <row r="11643" spans="2:29" s="14" customFormat="1" x14ac:dyDescent="0.25">
      <c r="B11643"/>
      <c r="C11643"/>
      <c r="D11643"/>
      <c r="E11643"/>
      <c r="F11643"/>
      <c r="G11643"/>
      <c r="H11643"/>
      <c r="I11643"/>
      <c r="J11643"/>
      <c r="K11643" s="91"/>
      <c r="L11643" s="91"/>
      <c r="M11643" s="91"/>
      <c r="R11643"/>
      <c r="S11643"/>
      <c r="T11643"/>
      <c r="U11643"/>
      <c r="V11643"/>
      <c r="W11643"/>
      <c r="X11643"/>
      <c r="Y11643"/>
      <c r="Z11643"/>
      <c r="AA11643"/>
      <c r="AB11643"/>
      <c r="AC11643"/>
    </row>
    <row r="11644" spans="2:29" s="14" customFormat="1" x14ac:dyDescent="0.25">
      <c r="B11644"/>
      <c r="C11644"/>
      <c r="D11644"/>
      <c r="E11644"/>
      <c r="F11644"/>
      <c r="G11644"/>
      <c r="H11644"/>
      <c r="I11644"/>
      <c r="J11644"/>
      <c r="K11644" s="91"/>
      <c r="L11644" s="91"/>
      <c r="M11644" s="91"/>
      <c r="R11644"/>
      <c r="S11644"/>
      <c r="T11644"/>
      <c r="U11644"/>
      <c r="V11644"/>
      <c r="W11644"/>
      <c r="X11644"/>
      <c r="Y11644"/>
      <c r="Z11644"/>
      <c r="AA11644"/>
      <c r="AB11644"/>
      <c r="AC11644"/>
    </row>
    <row r="11645" spans="2:29" s="14" customFormat="1" x14ac:dyDescent="0.25">
      <c r="B11645"/>
      <c r="C11645"/>
      <c r="D11645"/>
      <c r="E11645"/>
      <c r="F11645"/>
      <c r="G11645"/>
      <c r="H11645"/>
      <c r="I11645"/>
      <c r="J11645"/>
      <c r="K11645" s="91"/>
      <c r="L11645" s="91"/>
      <c r="M11645" s="91"/>
      <c r="R11645"/>
      <c r="S11645"/>
      <c r="T11645"/>
      <c r="U11645"/>
      <c r="V11645"/>
      <c r="W11645"/>
      <c r="X11645"/>
      <c r="Y11645"/>
      <c r="Z11645"/>
      <c r="AA11645"/>
      <c r="AB11645"/>
      <c r="AC11645"/>
    </row>
    <row r="11646" spans="2:29" s="14" customFormat="1" x14ac:dyDescent="0.25">
      <c r="B11646"/>
      <c r="C11646"/>
      <c r="D11646"/>
      <c r="E11646"/>
      <c r="F11646"/>
      <c r="G11646"/>
      <c r="H11646"/>
      <c r="I11646"/>
      <c r="J11646"/>
      <c r="K11646" s="91"/>
      <c r="L11646" s="91"/>
      <c r="M11646" s="91"/>
      <c r="R11646"/>
      <c r="S11646"/>
      <c r="T11646"/>
      <c r="U11646"/>
      <c r="V11646"/>
      <c r="W11646"/>
      <c r="X11646"/>
      <c r="Y11646"/>
      <c r="Z11646"/>
      <c r="AA11646"/>
      <c r="AB11646"/>
      <c r="AC11646"/>
    </row>
    <row r="11647" spans="2:29" s="14" customFormat="1" x14ac:dyDescent="0.25">
      <c r="B11647"/>
      <c r="C11647"/>
      <c r="D11647"/>
      <c r="E11647"/>
      <c r="F11647"/>
      <c r="G11647"/>
      <c r="H11647"/>
      <c r="I11647"/>
      <c r="J11647"/>
      <c r="K11647" s="91"/>
      <c r="L11647" s="91"/>
      <c r="M11647" s="91"/>
      <c r="R11647"/>
      <c r="S11647"/>
      <c r="T11647"/>
      <c r="U11647"/>
      <c r="V11647"/>
      <c r="W11647"/>
      <c r="X11647"/>
      <c r="Y11647"/>
      <c r="Z11647"/>
      <c r="AA11647"/>
      <c r="AB11647"/>
      <c r="AC11647"/>
    </row>
    <row r="11648" spans="2:29" s="14" customFormat="1" x14ac:dyDescent="0.25">
      <c r="B11648"/>
      <c r="C11648"/>
      <c r="D11648"/>
      <c r="E11648"/>
      <c r="F11648"/>
      <c r="G11648"/>
      <c r="H11648"/>
      <c r="I11648"/>
      <c r="J11648"/>
      <c r="K11648" s="91"/>
      <c r="L11648" s="91"/>
      <c r="M11648" s="91"/>
      <c r="R11648"/>
      <c r="S11648"/>
      <c r="T11648"/>
      <c r="U11648"/>
      <c r="V11648"/>
      <c r="W11648"/>
      <c r="X11648"/>
      <c r="Y11648"/>
      <c r="Z11648"/>
      <c r="AA11648"/>
      <c r="AB11648"/>
      <c r="AC11648"/>
    </row>
    <row r="11649" spans="2:29" s="14" customFormat="1" x14ac:dyDescent="0.25">
      <c r="B11649"/>
      <c r="C11649"/>
      <c r="D11649"/>
      <c r="E11649"/>
      <c r="F11649"/>
      <c r="G11649"/>
      <c r="H11649"/>
      <c r="I11649"/>
      <c r="J11649"/>
      <c r="K11649" s="91"/>
      <c r="L11649" s="91"/>
      <c r="M11649" s="91"/>
      <c r="R11649"/>
      <c r="S11649"/>
      <c r="T11649"/>
      <c r="U11649"/>
      <c r="V11649"/>
      <c r="W11649"/>
      <c r="X11649"/>
      <c r="Y11649"/>
      <c r="Z11649"/>
      <c r="AA11649"/>
      <c r="AB11649"/>
      <c r="AC11649"/>
    </row>
    <row r="11650" spans="2:29" s="14" customFormat="1" x14ac:dyDescent="0.25">
      <c r="B11650"/>
      <c r="C11650"/>
      <c r="D11650"/>
      <c r="E11650"/>
      <c r="F11650"/>
      <c r="G11650"/>
      <c r="H11650"/>
      <c r="I11650"/>
      <c r="J11650"/>
      <c r="K11650" s="91"/>
      <c r="L11650" s="91"/>
      <c r="M11650" s="91"/>
      <c r="R11650"/>
      <c r="S11650"/>
      <c r="T11650"/>
      <c r="U11650"/>
      <c r="V11650"/>
      <c r="W11650"/>
      <c r="X11650"/>
      <c r="Y11650"/>
      <c r="Z11650"/>
      <c r="AA11650"/>
      <c r="AB11650"/>
      <c r="AC11650"/>
    </row>
    <row r="11651" spans="2:29" s="14" customFormat="1" x14ac:dyDescent="0.25">
      <c r="B11651"/>
      <c r="C11651"/>
      <c r="D11651"/>
      <c r="E11651"/>
      <c r="F11651"/>
      <c r="G11651"/>
      <c r="H11651"/>
      <c r="I11651"/>
      <c r="J11651"/>
      <c r="K11651" s="91"/>
      <c r="L11651" s="91"/>
      <c r="M11651" s="91"/>
      <c r="R11651"/>
      <c r="S11651"/>
      <c r="T11651"/>
      <c r="U11651"/>
      <c r="V11651"/>
      <c r="W11651"/>
      <c r="X11651"/>
      <c r="Y11651"/>
      <c r="Z11651"/>
      <c r="AA11651"/>
      <c r="AB11651"/>
      <c r="AC11651"/>
    </row>
    <row r="11652" spans="2:29" s="14" customFormat="1" x14ac:dyDescent="0.25">
      <c r="B11652"/>
      <c r="C11652"/>
      <c r="D11652"/>
      <c r="E11652"/>
      <c r="F11652"/>
      <c r="G11652"/>
      <c r="H11652"/>
      <c r="I11652"/>
      <c r="J11652"/>
      <c r="K11652" s="91"/>
      <c r="L11652" s="91"/>
      <c r="M11652" s="91"/>
      <c r="R11652"/>
      <c r="S11652"/>
      <c r="T11652"/>
      <c r="U11652"/>
      <c r="V11652"/>
      <c r="W11652"/>
      <c r="X11652"/>
      <c r="Y11652"/>
      <c r="Z11652"/>
      <c r="AA11652"/>
      <c r="AB11652"/>
      <c r="AC11652"/>
    </row>
    <row r="11653" spans="2:29" s="14" customFormat="1" x14ac:dyDescent="0.25">
      <c r="B11653"/>
      <c r="C11653"/>
      <c r="D11653"/>
      <c r="E11653"/>
      <c r="F11653"/>
      <c r="G11653"/>
      <c r="H11653"/>
      <c r="I11653"/>
      <c r="J11653"/>
      <c r="K11653" s="91"/>
      <c r="L11653" s="91"/>
      <c r="M11653" s="91"/>
      <c r="R11653"/>
      <c r="S11653"/>
      <c r="T11653"/>
      <c r="U11653"/>
      <c r="V11653"/>
      <c r="W11653"/>
      <c r="X11653"/>
      <c r="Y11653"/>
      <c r="Z11653"/>
      <c r="AA11653"/>
      <c r="AB11653"/>
      <c r="AC11653"/>
    </row>
    <row r="11654" spans="2:29" s="14" customFormat="1" x14ac:dyDescent="0.25">
      <c r="B11654"/>
      <c r="C11654"/>
      <c r="D11654"/>
      <c r="E11654"/>
      <c r="F11654"/>
      <c r="G11654"/>
      <c r="H11654"/>
      <c r="I11654"/>
      <c r="J11654"/>
      <c r="K11654" s="91"/>
      <c r="L11654" s="91"/>
      <c r="M11654" s="91"/>
      <c r="R11654"/>
      <c r="S11654"/>
      <c r="T11654"/>
      <c r="U11654"/>
      <c r="V11654"/>
      <c r="W11654"/>
      <c r="X11654"/>
      <c r="Y11654"/>
      <c r="Z11654"/>
      <c r="AA11654"/>
      <c r="AB11654"/>
      <c r="AC11654"/>
    </row>
    <row r="11655" spans="2:29" s="14" customFormat="1" x14ac:dyDescent="0.25">
      <c r="B11655"/>
      <c r="C11655"/>
      <c r="D11655"/>
      <c r="E11655"/>
      <c r="F11655"/>
      <c r="G11655"/>
      <c r="H11655"/>
      <c r="I11655"/>
      <c r="J11655"/>
      <c r="K11655" s="91"/>
      <c r="L11655" s="91"/>
      <c r="M11655" s="91"/>
      <c r="R11655"/>
      <c r="S11655"/>
      <c r="T11655"/>
      <c r="U11655"/>
      <c r="V11655"/>
      <c r="W11655"/>
      <c r="X11655"/>
      <c r="Y11655"/>
      <c r="Z11655"/>
      <c r="AA11655"/>
      <c r="AB11655"/>
      <c r="AC11655"/>
    </row>
    <row r="11656" spans="2:29" s="14" customFormat="1" x14ac:dyDescent="0.25">
      <c r="B11656"/>
      <c r="C11656"/>
      <c r="D11656"/>
      <c r="E11656"/>
      <c r="F11656"/>
      <c r="G11656"/>
      <c r="H11656"/>
      <c r="I11656"/>
      <c r="J11656"/>
      <c r="K11656" s="91"/>
      <c r="L11656" s="91"/>
      <c r="M11656" s="91"/>
      <c r="R11656"/>
      <c r="S11656"/>
      <c r="T11656"/>
      <c r="U11656"/>
      <c r="V11656"/>
      <c r="W11656"/>
      <c r="X11656"/>
      <c r="Y11656"/>
      <c r="Z11656"/>
      <c r="AA11656"/>
      <c r="AB11656"/>
      <c r="AC11656"/>
    </row>
    <row r="11657" spans="2:29" s="14" customFormat="1" x14ac:dyDescent="0.25">
      <c r="B11657"/>
      <c r="C11657"/>
      <c r="D11657"/>
      <c r="E11657"/>
      <c r="F11657"/>
      <c r="G11657"/>
      <c r="H11657"/>
      <c r="I11657"/>
      <c r="J11657"/>
      <c r="K11657" s="91"/>
      <c r="L11657" s="91"/>
      <c r="M11657" s="91"/>
      <c r="R11657"/>
      <c r="S11657"/>
      <c r="T11657"/>
      <c r="U11657"/>
      <c r="V11657"/>
      <c r="W11657"/>
      <c r="X11657"/>
      <c r="Y11657"/>
      <c r="Z11657"/>
      <c r="AA11657"/>
      <c r="AB11657"/>
      <c r="AC11657"/>
    </row>
    <row r="11658" spans="2:29" s="14" customFormat="1" x14ac:dyDescent="0.25">
      <c r="B11658"/>
      <c r="C11658"/>
      <c r="D11658"/>
      <c r="E11658"/>
      <c r="F11658"/>
      <c r="G11658"/>
      <c r="H11658"/>
      <c r="I11658"/>
      <c r="J11658"/>
      <c r="K11658" s="91"/>
      <c r="L11658" s="91"/>
      <c r="M11658" s="91"/>
      <c r="R11658"/>
      <c r="S11658"/>
      <c r="T11658"/>
      <c r="U11658"/>
      <c r="V11658"/>
      <c r="W11658"/>
      <c r="X11658"/>
      <c r="Y11658"/>
      <c r="Z11658"/>
      <c r="AA11658"/>
      <c r="AB11658"/>
      <c r="AC11658"/>
    </row>
    <row r="11659" spans="2:29" s="14" customFormat="1" x14ac:dyDescent="0.25">
      <c r="B11659"/>
      <c r="C11659"/>
      <c r="D11659"/>
      <c r="E11659"/>
      <c r="F11659"/>
      <c r="G11659"/>
      <c r="H11659"/>
      <c r="I11659"/>
      <c r="J11659"/>
      <c r="K11659" s="91"/>
      <c r="L11659" s="91"/>
      <c r="M11659" s="91"/>
      <c r="R11659"/>
      <c r="S11659"/>
      <c r="T11659"/>
      <c r="U11659"/>
      <c r="V11659"/>
      <c r="W11659"/>
      <c r="X11659"/>
      <c r="Y11659"/>
      <c r="Z11659"/>
      <c r="AA11659"/>
      <c r="AB11659"/>
      <c r="AC11659"/>
    </row>
    <row r="11660" spans="2:29" s="14" customFormat="1" x14ac:dyDescent="0.25">
      <c r="B11660"/>
      <c r="C11660"/>
      <c r="D11660"/>
      <c r="E11660"/>
      <c r="F11660"/>
      <c r="G11660"/>
      <c r="H11660"/>
      <c r="I11660"/>
      <c r="J11660"/>
      <c r="K11660" s="91"/>
      <c r="L11660" s="91"/>
      <c r="M11660" s="91"/>
      <c r="R11660"/>
      <c r="S11660"/>
      <c r="T11660"/>
      <c r="U11660"/>
      <c r="V11660"/>
      <c r="W11660"/>
      <c r="X11660"/>
      <c r="Y11660"/>
      <c r="Z11660"/>
      <c r="AA11660"/>
      <c r="AB11660"/>
      <c r="AC11660"/>
    </row>
    <row r="11661" spans="2:29" s="14" customFormat="1" x14ac:dyDescent="0.25">
      <c r="B11661"/>
      <c r="C11661"/>
      <c r="D11661"/>
      <c r="E11661"/>
      <c r="F11661"/>
      <c r="G11661"/>
      <c r="H11661"/>
      <c r="I11661"/>
      <c r="J11661"/>
      <c r="K11661" s="91"/>
      <c r="L11661" s="91"/>
      <c r="M11661" s="91"/>
      <c r="R11661"/>
      <c r="S11661"/>
      <c r="T11661"/>
      <c r="U11661"/>
      <c r="V11661"/>
      <c r="W11661"/>
      <c r="X11661"/>
      <c r="Y11661"/>
      <c r="Z11661"/>
      <c r="AA11661"/>
      <c r="AB11661"/>
      <c r="AC11661"/>
    </row>
    <row r="11662" spans="2:29" s="14" customFormat="1" x14ac:dyDescent="0.25">
      <c r="B11662"/>
      <c r="C11662"/>
      <c r="D11662"/>
      <c r="E11662"/>
      <c r="F11662"/>
      <c r="G11662"/>
      <c r="H11662"/>
      <c r="I11662"/>
      <c r="J11662"/>
      <c r="K11662" s="91"/>
      <c r="L11662" s="91"/>
      <c r="M11662" s="91"/>
      <c r="R11662"/>
      <c r="S11662"/>
      <c r="T11662"/>
      <c r="U11662"/>
      <c r="V11662"/>
      <c r="W11662"/>
      <c r="X11662"/>
      <c r="Y11662"/>
      <c r="Z11662"/>
      <c r="AA11662"/>
      <c r="AB11662"/>
      <c r="AC11662"/>
    </row>
    <row r="11663" spans="2:29" s="14" customFormat="1" x14ac:dyDescent="0.25">
      <c r="B11663"/>
      <c r="C11663"/>
      <c r="D11663"/>
      <c r="E11663"/>
      <c r="F11663"/>
      <c r="G11663"/>
      <c r="H11663"/>
      <c r="I11663"/>
      <c r="J11663"/>
      <c r="K11663" s="91"/>
      <c r="L11663" s="91"/>
      <c r="M11663" s="91"/>
      <c r="R11663"/>
      <c r="S11663"/>
      <c r="T11663"/>
      <c r="U11663"/>
      <c r="V11663"/>
      <c r="W11663"/>
      <c r="X11663"/>
      <c r="Y11663"/>
      <c r="Z11663"/>
      <c r="AA11663"/>
      <c r="AB11663"/>
      <c r="AC11663"/>
    </row>
    <row r="11664" spans="2:29" s="14" customFormat="1" x14ac:dyDescent="0.25">
      <c r="B11664"/>
      <c r="C11664"/>
      <c r="D11664"/>
      <c r="E11664"/>
      <c r="F11664"/>
      <c r="G11664"/>
      <c r="H11664"/>
      <c r="I11664"/>
      <c r="J11664"/>
      <c r="K11664" s="91"/>
      <c r="L11664" s="91"/>
      <c r="M11664" s="91"/>
      <c r="R11664"/>
      <c r="S11664"/>
      <c r="T11664"/>
      <c r="U11664"/>
      <c r="V11664"/>
      <c r="W11664"/>
      <c r="X11664"/>
      <c r="Y11664"/>
      <c r="Z11664"/>
      <c r="AA11664"/>
      <c r="AB11664"/>
      <c r="AC11664"/>
    </row>
    <row r="11665" spans="2:29" s="14" customFormat="1" x14ac:dyDescent="0.25">
      <c r="B11665"/>
      <c r="C11665"/>
      <c r="D11665"/>
      <c r="E11665"/>
      <c r="F11665"/>
      <c r="G11665"/>
      <c r="H11665"/>
      <c r="I11665"/>
      <c r="J11665"/>
      <c r="K11665" s="91"/>
      <c r="L11665" s="91"/>
      <c r="M11665" s="91"/>
      <c r="R11665"/>
      <c r="S11665"/>
      <c r="T11665"/>
      <c r="U11665"/>
      <c r="V11665"/>
      <c r="W11665"/>
      <c r="X11665"/>
      <c r="Y11665"/>
      <c r="Z11665"/>
      <c r="AA11665"/>
      <c r="AB11665"/>
      <c r="AC11665"/>
    </row>
    <row r="11666" spans="2:29" s="14" customFormat="1" x14ac:dyDescent="0.25">
      <c r="B11666"/>
      <c r="C11666"/>
      <c r="D11666"/>
      <c r="E11666"/>
      <c r="F11666"/>
      <c r="G11666"/>
      <c r="H11666"/>
      <c r="I11666"/>
      <c r="J11666"/>
      <c r="K11666" s="91"/>
      <c r="L11666" s="91"/>
      <c r="M11666" s="91"/>
      <c r="R11666"/>
      <c r="S11666"/>
      <c r="T11666"/>
      <c r="U11666"/>
      <c r="V11666"/>
      <c r="W11666"/>
      <c r="X11666"/>
      <c r="Y11666"/>
      <c r="Z11666"/>
      <c r="AA11666"/>
      <c r="AB11666"/>
      <c r="AC11666"/>
    </row>
    <row r="11667" spans="2:29" s="14" customFormat="1" x14ac:dyDescent="0.25">
      <c r="B11667"/>
      <c r="C11667"/>
      <c r="D11667"/>
      <c r="E11667"/>
      <c r="F11667"/>
      <c r="G11667"/>
      <c r="H11667"/>
      <c r="I11667"/>
      <c r="J11667"/>
      <c r="K11667" s="91"/>
      <c r="L11667" s="91"/>
      <c r="M11667" s="91"/>
      <c r="R11667"/>
      <c r="S11667"/>
      <c r="T11667"/>
      <c r="U11667"/>
      <c r="V11667"/>
      <c r="W11667"/>
      <c r="X11667"/>
      <c r="Y11667"/>
      <c r="Z11667"/>
      <c r="AA11667"/>
      <c r="AB11667"/>
      <c r="AC11667"/>
    </row>
    <row r="11668" spans="2:29" s="14" customFormat="1" x14ac:dyDescent="0.25">
      <c r="B11668"/>
      <c r="C11668"/>
      <c r="D11668"/>
      <c r="E11668"/>
      <c r="F11668"/>
      <c r="G11668"/>
      <c r="H11668"/>
      <c r="I11668"/>
      <c r="J11668"/>
      <c r="K11668" s="91"/>
      <c r="L11668" s="91"/>
      <c r="M11668" s="91"/>
      <c r="R11668"/>
      <c r="S11668"/>
      <c r="T11668"/>
      <c r="U11668"/>
      <c r="V11668"/>
      <c r="W11668"/>
      <c r="X11668"/>
      <c r="Y11668"/>
      <c r="Z11668"/>
      <c r="AA11668"/>
      <c r="AB11668"/>
      <c r="AC11668"/>
    </row>
    <row r="11669" spans="2:29" s="14" customFormat="1" x14ac:dyDescent="0.25">
      <c r="B11669"/>
      <c r="C11669"/>
      <c r="D11669"/>
      <c r="E11669"/>
      <c r="F11669"/>
      <c r="G11669"/>
      <c r="H11669"/>
      <c r="I11669"/>
      <c r="J11669"/>
      <c r="K11669" s="91"/>
      <c r="L11669" s="91"/>
      <c r="M11669" s="91"/>
      <c r="R11669"/>
      <c r="S11669"/>
      <c r="T11669"/>
      <c r="U11669"/>
      <c r="V11669"/>
      <c r="W11669"/>
      <c r="X11669"/>
      <c r="Y11669"/>
      <c r="Z11669"/>
      <c r="AA11669"/>
      <c r="AB11669"/>
      <c r="AC11669"/>
    </row>
    <row r="11670" spans="2:29" s="14" customFormat="1" x14ac:dyDescent="0.25">
      <c r="B11670"/>
      <c r="C11670"/>
      <c r="D11670"/>
      <c r="E11670"/>
      <c r="F11670"/>
      <c r="G11670"/>
      <c r="H11670"/>
      <c r="I11670"/>
      <c r="J11670"/>
      <c r="K11670" s="91"/>
      <c r="L11670" s="91"/>
      <c r="M11670" s="91"/>
      <c r="R11670"/>
      <c r="S11670"/>
      <c r="T11670"/>
      <c r="U11670"/>
      <c r="V11670"/>
      <c r="W11670"/>
      <c r="X11670"/>
      <c r="Y11670"/>
      <c r="Z11670"/>
      <c r="AA11670"/>
      <c r="AB11670"/>
      <c r="AC11670"/>
    </row>
    <row r="11671" spans="2:29" s="14" customFormat="1" x14ac:dyDescent="0.25">
      <c r="B11671"/>
      <c r="C11671"/>
      <c r="D11671"/>
      <c r="E11671"/>
      <c r="F11671"/>
      <c r="G11671"/>
      <c r="H11671"/>
      <c r="I11671"/>
      <c r="J11671"/>
      <c r="K11671" s="91"/>
      <c r="L11671" s="91"/>
      <c r="M11671" s="91"/>
      <c r="R11671"/>
      <c r="S11671"/>
      <c r="T11671"/>
      <c r="U11671"/>
      <c r="V11671"/>
      <c r="W11671"/>
      <c r="X11671"/>
      <c r="Y11671"/>
      <c r="Z11671"/>
      <c r="AA11671"/>
      <c r="AB11671"/>
      <c r="AC11671"/>
    </row>
    <row r="11672" spans="2:29" s="14" customFormat="1" x14ac:dyDescent="0.25">
      <c r="B11672"/>
      <c r="C11672"/>
      <c r="D11672"/>
      <c r="E11672"/>
      <c r="F11672"/>
      <c r="G11672"/>
      <c r="H11672"/>
      <c r="I11672"/>
      <c r="J11672"/>
      <c r="K11672" s="91"/>
      <c r="L11672" s="91"/>
      <c r="M11672" s="91"/>
      <c r="R11672"/>
      <c r="S11672"/>
      <c r="T11672"/>
      <c r="U11672"/>
      <c r="V11672"/>
      <c r="W11672"/>
      <c r="X11672"/>
      <c r="Y11672"/>
      <c r="Z11672"/>
      <c r="AA11672"/>
      <c r="AB11672"/>
      <c r="AC11672"/>
    </row>
    <row r="11673" spans="2:29" s="14" customFormat="1" x14ac:dyDescent="0.25">
      <c r="B11673"/>
      <c r="C11673"/>
      <c r="D11673"/>
      <c r="E11673"/>
      <c r="F11673"/>
      <c r="G11673"/>
      <c r="H11673"/>
      <c r="I11673"/>
      <c r="J11673"/>
      <c r="K11673" s="91"/>
      <c r="L11673" s="91"/>
      <c r="M11673" s="91"/>
      <c r="R11673"/>
      <c r="S11673"/>
      <c r="T11673"/>
      <c r="U11673"/>
      <c r="V11673"/>
      <c r="W11673"/>
      <c r="X11673"/>
      <c r="Y11673"/>
      <c r="Z11673"/>
      <c r="AA11673"/>
      <c r="AB11673"/>
      <c r="AC11673"/>
    </row>
    <row r="11674" spans="2:29" s="14" customFormat="1" x14ac:dyDescent="0.25">
      <c r="B11674"/>
      <c r="C11674"/>
      <c r="D11674"/>
      <c r="E11674"/>
      <c r="F11674"/>
      <c r="G11674"/>
      <c r="H11674"/>
      <c r="I11674"/>
      <c r="J11674"/>
      <c r="K11674" s="91"/>
      <c r="L11674" s="91"/>
      <c r="M11674" s="91"/>
      <c r="R11674"/>
      <c r="S11674"/>
      <c r="T11674"/>
      <c r="U11674"/>
      <c r="V11674"/>
      <c r="W11674"/>
      <c r="X11674"/>
      <c r="Y11674"/>
      <c r="Z11674"/>
      <c r="AA11674"/>
      <c r="AB11674"/>
      <c r="AC11674"/>
    </row>
    <row r="11675" spans="2:29" s="14" customFormat="1" x14ac:dyDescent="0.25">
      <c r="B11675"/>
      <c r="C11675"/>
      <c r="D11675"/>
      <c r="E11675"/>
      <c r="F11675"/>
      <c r="G11675"/>
      <c r="H11675"/>
      <c r="I11675"/>
      <c r="J11675"/>
      <c r="K11675" s="91"/>
      <c r="L11675" s="91"/>
      <c r="M11675" s="91"/>
      <c r="R11675"/>
      <c r="S11675"/>
      <c r="T11675"/>
      <c r="U11675"/>
      <c r="V11675"/>
      <c r="W11675"/>
      <c r="X11675"/>
      <c r="Y11675"/>
      <c r="Z11675"/>
      <c r="AA11675"/>
      <c r="AB11675"/>
      <c r="AC11675"/>
    </row>
    <row r="11676" spans="2:29" s="14" customFormat="1" x14ac:dyDescent="0.25">
      <c r="B11676"/>
      <c r="C11676"/>
      <c r="D11676"/>
      <c r="E11676"/>
      <c r="F11676"/>
      <c r="G11676"/>
      <c r="H11676"/>
      <c r="I11676"/>
      <c r="J11676"/>
      <c r="K11676" s="91"/>
      <c r="L11676" s="91"/>
      <c r="M11676" s="91"/>
      <c r="R11676"/>
      <c r="S11676"/>
      <c r="T11676"/>
      <c r="U11676"/>
      <c r="V11676"/>
      <c r="W11676"/>
      <c r="X11676"/>
      <c r="Y11676"/>
      <c r="Z11676"/>
      <c r="AA11676"/>
      <c r="AB11676"/>
      <c r="AC11676"/>
    </row>
    <row r="11677" spans="2:29" s="14" customFormat="1" x14ac:dyDescent="0.25">
      <c r="B11677"/>
      <c r="C11677"/>
      <c r="D11677"/>
      <c r="E11677"/>
      <c r="F11677"/>
      <c r="G11677"/>
      <c r="H11677"/>
      <c r="I11677"/>
      <c r="J11677"/>
      <c r="K11677" s="91"/>
      <c r="L11677" s="91"/>
      <c r="M11677" s="91"/>
      <c r="R11677"/>
      <c r="S11677"/>
      <c r="T11677"/>
      <c r="U11677"/>
      <c r="V11677"/>
      <c r="W11677"/>
      <c r="X11677"/>
      <c r="Y11677"/>
      <c r="Z11677"/>
      <c r="AA11677"/>
      <c r="AB11677"/>
      <c r="AC11677"/>
    </row>
    <row r="11678" spans="2:29" s="14" customFormat="1" x14ac:dyDescent="0.25">
      <c r="B11678"/>
      <c r="C11678"/>
      <c r="D11678"/>
      <c r="E11678"/>
      <c r="F11678"/>
      <c r="G11678"/>
      <c r="H11678"/>
      <c r="I11678"/>
      <c r="J11678"/>
      <c r="K11678" s="91"/>
      <c r="L11678" s="91"/>
      <c r="M11678" s="91"/>
      <c r="R11678"/>
      <c r="S11678"/>
      <c r="T11678"/>
      <c r="U11678"/>
      <c r="V11678"/>
      <c r="W11678"/>
      <c r="X11678"/>
      <c r="Y11678"/>
      <c r="Z11678"/>
      <c r="AA11678"/>
      <c r="AB11678"/>
      <c r="AC11678"/>
    </row>
    <row r="11679" spans="2:29" s="14" customFormat="1" x14ac:dyDescent="0.25">
      <c r="B11679"/>
      <c r="C11679"/>
      <c r="D11679"/>
      <c r="E11679"/>
      <c r="F11679"/>
      <c r="G11679"/>
      <c r="H11679"/>
      <c r="I11679"/>
      <c r="J11679"/>
      <c r="K11679" s="91"/>
      <c r="L11679" s="91"/>
      <c r="M11679" s="91"/>
      <c r="R11679"/>
      <c r="S11679"/>
      <c r="T11679"/>
      <c r="U11679"/>
      <c r="V11679"/>
      <c r="W11679"/>
      <c r="X11679"/>
      <c r="Y11679"/>
      <c r="Z11679"/>
      <c r="AA11679"/>
      <c r="AB11679"/>
      <c r="AC11679"/>
    </row>
    <row r="11680" spans="2:29" s="14" customFormat="1" x14ac:dyDescent="0.25">
      <c r="B11680"/>
      <c r="C11680"/>
      <c r="D11680"/>
      <c r="E11680"/>
      <c r="F11680"/>
      <c r="G11680"/>
      <c r="H11680"/>
      <c r="I11680"/>
      <c r="J11680"/>
      <c r="K11680" s="91"/>
      <c r="L11680" s="91"/>
      <c r="M11680" s="91"/>
      <c r="R11680"/>
      <c r="S11680"/>
      <c r="T11680"/>
      <c r="U11680"/>
      <c r="V11680"/>
      <c r="W11680"/>
      <c r="X11680"/>
      <c r="Y11680"/>
      <c r="Z11680"/>
      <c r="AA11680"/>
      <c r="AB11680"/>
      <c r="AC11680"/>
    </row>
    <row r="11681" spans="2:29" s="14" customFormat="1" x14ac:dyDescent="0.25">
      <c r="B11681"/>
      <c r="C11681"/>
      <c r="D11681"/>
      <c r="E11681"/>
      <c r="F11681"/>
      <c r="G11681"/>
      <c r="H11681"/>
      <c r="I11681"/>
      <c r="J11681"/>
      <c r="K11681" s="91"/>
      <c r="L11681" s="91"/>
      <c r="M11681" s="91"/>
      <c r="R11681"/>
      <c r="S11681"/>
      <c r="T11681"/>
      <c r="U11681"/>
      <c r="V11681"/>
      <c r="W11681"/>
      <c r="X11681"/>
      <c r="Y11681"/>
      <c r="Z11681"/>
      <c r="AA11681"/>
      <c r="AB11681"/>
      <c r="AC11681"/>
    </row>
    <row r="11682" spans="2:29" s="14" customFormat="1" x14ac:dyDescent="0.25">
      <c r="B11682"/>
      <c r="C11682"/>
      <c r="D11682"/>
      <c r="E11682"/>
      <c r="F11682"/>
      <c r="G11682"/>
      <c r="H11682"/>
      <c r="I11682"/>
      <c r="J11682"/>
      <c r="K11682" s="91"/>
      <c r="L11682" s="91"/>
      <c r="M11682" s="91"/>
      <c r="R11682"/>
      <c r="S11682"/>
      <c r="T11682"/>
      <c r="U11682"/>
      <c r="V11682"/>
      <c r="W11682"/>
      <c r="X11682"/>
      <c r="Y11682"/>
      <c r="Z11682"/>
      <c r="AA11682"/>
      <c r="AB11682"/>
      <c r="AC11682"/>
    </row>
    <row r="11683" spans="2:29" s="14" customFormat="1" x14ac:dyDescent="0.25">
      <c r="B11683"/>
      <c r="C11683"/>
      <c r="D11683"/>
      <c r="E11683"/>
      <c r="F11683"/>
      <c r="G11683"/>
      <c r="H11683"/>
      <c r="I11683"/>
      <c r="J11683"/>
      <c r="K11683" s="91"/>
      <c r="L11683" s="91"/>
      <c r="M11683" s="91"/>
      <c r="R11683"/>
      <c r="S11683"/>
      <c r="T11683"/>
      <c r="U11683"/>
      <c r="V11683"/>
      <c r="W11683"/>
      <c r="X11683"/>
      <c r="Y11683"/>
      <c r="Z11683"/>
      <c r="AA11683"/>
      <c r="AB11683"/>
      <c r="AC11683"/>
    </row>
    <row r="11684" spans="2:29" s="14" customFormat="1" x14ac:dyDescent="0.25">
      <c r="B11684"/>
      <c r="C11684"/>
      <c r="D11684"/>
      <c r="E11684"/>
      <c r="F11684"/>
      <c r="G11684"/>
      <c r="H11684"/>
      <c r="I11684"/>
      <c r="J11684"/>
      <c r="K11684" s="91"/>
      <c r="L11684" s="91"/>
      <c r="M11684" s="91"/>
      <c r="R11684"/>
      <c r="S11684"/>
      <c r="T11684"/>
      <c r="U11684"/>
      <c r="V11684"/>
      <c r="W11684"/>
      <c r="X11684"/>
      <c r="Y11684"/>
      <c r="Z11684"/>
      <c r="AA11684"/>
      <c r="AB11684"/>
      <c r="AC11684"/>
    </row>
    <row r="11685" spans="2:29" s="14" customFormat="1" x14ac:dyDescent="0.25">
      <c r="B11685"/>
      <c r="C11685"/>
      <c r="D11685"/>
      <c r="E11685"/>
      <c r="F11685"/>
      <c r="G11685"/>
      <c r="H11685"/>
      <c r="I11685"/>
      <c r="J11685"/>
      <c r="K11685" s="91"/>
      <c r="L11685" s="91"/>
      <c r="M11685" s="91"/>
      <c r="R11685"/>
      <c r="S11685"/>
      <c r="T11685"/>
      <c r="U11685"/>
      <c r="V11685"/>
      <c r="W11685"/>
      <c r="X11685"/>
      <c r="Y11685"/>
      <c r="Z11685"/>
      <c r="AA11685"/>
      <c r="AB11685"/>
      <c r="AC11685"/>
    </row>
    <row r="11686" spans="2:29" s="14" customFormat="1" x14ac:dyDescent="0.25">
      <c r="B11686"/>
      <c r="C11686"/>
      <c r="D11686"/>
      <c r="E11686"/>
      <c r="F11686"/>
      <c r="G11686"/>
      <c r="H11686"/>
      <c r="I11686"/>
      <c r="J11686"/>
      <c r="K11686" s="91"/>
      <c r="L11686" s="91"/>
      <c r="M11686" s="91"/>
      <c r="R11686"/>
      <c r="S11686"/>
      <c r="T11686"/>
      <c r="U11686"/>
      <c r="V11686"/>
      <c r="W11686"/>
      <c r="X11686"/>
      <c r="Y11686"/>
      <c r="Z11686"/>
      <c r="AA11686"/>
      <c r="AB11686"/>
      <c r="AC11686"/>
    </row>
    <row r="11687" spans="2:29" s="14" customFormat="1" x14ac:dyDescent="0.25">
      <c r="B11687"/>
      <c r="C11687"/>
      <c r="D11687"/>
      <c r="E11687"/>
      <c r="F11687"/>
      <c r="G11687"/>
      <c r="H11687"/>
      <c r="I11687"/>
      <c r="J11687"/>
      <c r="K11687" s="91"/>
      <c r="L11687" s="91"/>
      <c r="M11687" s="91"/>
      <c r="R11687"/>
      <c r="S11687"/>
      <c r="T11687"/>
      <c r="U11687"/>
      <c r="V11687"/>
      <c r="W11687"/>
      <c r="X11687"/>
      <c r="Y11687"/>
      <c r="Z11687"/>
      <c r="AA11687"/>
      <c r="AB11687"/>
      <c r="AC11687"/>
    </row>
    <row r="11688" spans="2:29" s="14" customFormat="1" x14ac:dyDescent="0.25">
      <c r="B11688"/>
      <c r="C11688"/>
      <c r="D11688"/>
      <c r="E11688"/>
      <c r="F11688"/>
      <c r="G11688"/>
      <c r="H11688"/>
      <c r="I11688"/>
      <c r="J11688"/>
      <c r="K11688" s="91"/>
      <c r="L11688" s="91"/>
      <c r="M11688" s="91"/>
      <c r="R11688"/>
      <c r="S11688"/>
      <c r="T11688"/>
      <c r="U11688"/>
      <c r="V11688"/>
      <c r="W11688"/>
      <c r="X11688"/>
      <c r="Y11688"/>
      <c r="Z11688"/>
      <c r="AA11688"/>
      <c r="AB11688"/>
      <c r="AC11688"/>
    </row>
    <row r="11689" spans="2:29" s="14" customFormat="1" x14ac:dyDescent="0.25">
      <c r="B11689"/>
      <c r="C11689"/>
      <c r="D11689"/>
      <c r="E11689"/>
      <c r="F11689"/>
      <c r="G11689"/>
      <c r="H11689"/>
      <c r="I11689"/>
      <c r="J11689"/>
      <c r="K11689" s="91"/>
      <c r="L11689" s="91"/>
      <c r="M11689" s="91"/>
      <c r="R11689"/>
      <c r="S11689"/>
      <c r="T11689"/>
      <c r="U11689"/>
      <c r="V11689"/>
      <c r="W11689"/>
      <c r="X11689"/>
      <c r="Y11689"/>
      <c r="Z11689"/>
      <c r="AA11689"/>
      <c r="AB11689"/>
      <c r="AC11689"/>
    </row>
    <row r="11690" spans="2:29" s="14" customFormat="1" x14ac:dyDescent="0.25">
      <c r="B11690"/>
      <c r="C11690"/>
      <c r="D11690"/>
      <c r="E11690"/>
      <c r="F11690"/>
      <c r="G11690"/>
      <c r="H11690"/>
      <c r="I11690"/>
      <c r="J11690"/>
      <c r="K11690" s="91"/>
      <c r="L11690" s="91"/>
      <c r="M11690" s="91"/>
      <c r="R11690"/>
      <c r="S11690"/>
      <c r="T11690"/>
      <c r="U11690"/>
      <c r="V11690"/>
      <c r="W11690"/>
      <c r="X11690"/>
      <c r="Y11690"/>
      <c r="Z11690"/>
      <c r="AA11690"/>
      <c r="AB11690"/>
      <c r="AC11690"/>
    </row>
    <row r="11691" spans="2:29" s="14" customFormat="1" x14ac:dyDescent="0.25">
      <c r="B11691"/>
      <c r="C11691"/>
      <c r="D11691"/>
      <c r="E11691"/>
      <c r="F11691"/>
      <c r="G11691"/>
      <c r="H11691"/>
      <c r="I11691"/>
      <c r="J11691"/>
      <c r="K11691" s="91"/>
      <c r="L11691" s="91"/>
      <c r="M11691" s="91"/>
      <c r="R11691"/>
      <c r="S11691"/>
      <c r="T11691"/>
      <c r="U11691"/>
      <c r="V11691"/>
      <c r="W11691"/>
      <c r="X11691"/>
      <c r="Y11691"/>
      <c r="Z11691"/>
      <c r="AA11691"/>
      <c r="AB11691"/>
      <c r="AC11691"/>
    </row>
    <row r="11692" spans="2:29" s="14" customFormat="1" x14ac:dyDescent="0.25">
      <c r="B11692"/>
      <c r="C11692"/>
      <c r="D11692"/>
      <c r="E11692"/>
      <c r="F11692"/>
      <c r="G11692"/>
      <c r="H11692"/>
      <c r="I11692"/>
      <c r="J11692"/>
      <c r="K11692" s="91"/>
      <c r="L11692" s="91"/>
      <c r="M11692" s="91"/>
      <c r="R11692"/>
      <c r="S11692"/>
      <c r="T11692"/>
      <c r="U11692"/>
      <c r="V11692"/>
      <c r="W11692"/>
      <c r="X11692"/>
      <c r="Y11692"/>
      <c r="Z11692"/>
      <c r="AA11692"/>
      <c r="AB11692"/>
      <c r="AC11692"/>
    </row>
    <row r="11693" spans="2:29" s="14" customFormat="1" x14ac:dyDescent="0.25">
      <c r="B11693"/>
      <c r="C11693"/>
      <c r="D11693"/>
      <c r="E11693"/>
      <c r="F11693"/>
      <c r="G11693"/>
      <c r="H11693"/>
      <c r="I11693"/>
      <c r="J11693"/>
      <c r="K11693" s="91"/>
      <c r="L11693" s="91"/>
      <c r="M11693" s="91"/>
      <c r="R11693"/>
      <c r="S11693"/>
      <c r="T11693"/>
      <c r="U11693"/>
      <c r="V11693"/>
      <c r="W11693"/>
      <c r="X11693"/>
      <c r="Y11693"/>
      <c r="Z11693"/>
      <c r="AA11693"/>
      <c r="AB11693"/>
      <c r="AC11693"/>
    </row>
    <row r="11694" spans="2:29" s="14" customFormat="1" x14ac:dyDescent="0.25">
      <c r="B11694"/>
      <c r="C11694"/>
      <c r="D11694"/>
      <c r="E11694"/>
      <c r="F11694"/>
      <c r="G11694"/>
      <c r="H11694"/>
      <c r="I11694"/>
      <c r="J11694"/>
      <c r="K11694" s="91"/>
      <c r="L11694" s="91"/>
      <c r="M11694" s="91"/>
      <c r="R11694"/>
      <c r="S11694"/>
      <c r="T11694"/>
      <c r="U11694"/>
      <c r="V11694"/>
      <c r="W11694"/>
      <c r="X11694"/>
      <c r="Y11694"/>
      <c r="Z11694"/>
      <c r="AA11694"/>
      <c r="AB11694"/>
      <c r="AC11694"/>
    </row>
    <row r="11695" spans="2:29" s="14" customFormat="1" x14ac:dyDescent="0.25">
      <c r="B11695"/>
      <c r="C11695"/>
      <c r="D11695"/>
      <c r="E11695"/>
      <c r="F11695"/>
      <c r="G11695"/>
      <c r="H11695"/>
      <c r="I11695"/>
      <c r="J11695"/>
      <c r="K11695" s="91"/>
      <c r="L11695" s="91"/>
      <c r="M11695" s="91"/>
      <c r="R11695"/>
      <c r="S11695"/>
      <c r="T11695"/>
      <c r="U11695"/>
      <c r="V11695"/>
      <c r="W11695"/>
      <c r="X11695"/>
      <c r="Y11695"/>
      <c r="Z11695"/>
      <c r="AA11695"/>
      <c r="AB11695"/>
      <c r="AC11695"/>
    </row>
    <row r="11696" spans="2:29" s="14" customFormat="1" x14ac:dyDescent="0.25">
      <c r="B11696"/>
      <c r="C11696"/>
      <c r="D11696"/>
      <c r="E11696"/>
      <c r="F11696"/>
      <c r="G11696"/>
      <c r="H11696"/>
      <c r="I11696"/>
      <c r="J11696"/>
      <c r="K11696" s="91"/>
      <c r="L11696" s="91"/>
      <c r="M11696" s="91"/>
      <c r="R11696"/>
      <c r="S11696"/>
      <c r="T11696"/>
      <c r="U11696"/>
      <c r="V11696"/>
      <c r="W11696"/>
      <c r="X11696"/>
      <c r="Y11696"/>
      <c r="Z11696"/>
      <c r="AA11696"/>
      <c r="AB11696"/>
      <c r="AC11696"/>
    </row>
    <row r="11697" spans="2:29" s="14" customFormat="1" x14ac:dyDescent="0.25">
      <c r="B11697"/>
      <c r="C11697"/>
      <c r="D11697"/>
      <c r="E11697"/>
      <c r="F11697"/>
      <c r="G11697"/>
      <c r="H11697"/>
      <c r="I11697"/>
      <c r="J11697"/>
      <c r="K11697" s="91"/>
      <c r="L11697" s="91"/>
      <c r="M11697" s="91"/>
      <c r="R11697"/>
      <c r="S11697"/>
      <c r="T11697"/>
      <c r="U11697"/>
      <c r="V11697"/>
      <c r="W11697"/>
      <c r="X11697"/>
      <c r="Y11697"/>
      <c r="Z11697"/>
      <c r="AA11697"/>
      <c r="AB11697"/>
      <c r="AC11697"/>
    </row>
    <row r="11698" spans="2:29" s="14" customFormat="1" x14ac:dyDescent="0.25">
      <c r="B11698"/>
      <c r="C11698"/>
      <c r="D11698"/>
      <c r="E11698"/>
      <c r="F11698"/>
      <c r="G11698"/>
      <c r="H11698"/>
      <c r="I11698"/>
      <c r="J11698"/>
      <c r="K11698" s="91"/>
      <c r="L11698" s="91"/>
      <c r="M11698" s="91"/>
      <c r="R11698"/>
      <c r="S11698"/>
      <c r="T11698"/>
      <c r="U11698"/>
      <c r="V11698"/>
      <c r="W11698"/>
      <c r="X11698"/>
      <c r="Y11698"/>
      <c r="Z11698"/>
      <c r="AA11698"/>
      <c r="AB11698"/>
      <c r="AC11698"/>
    </row>
    <row r="11699" spans="2:29" s="14" customFormat="1" x14ac:dyDescent="0.25">
      <c r="B11699"/>
      <c r="C11699"/>
      <c r="D11699"/>
      <c r="E11699"/>
      <c r="F11699"/>
      <c r="G11699"/>
      <c r="H11699"/>
      <c r="I11699"/>
      <c r="J11699"/>
      <c r="K11699" s="91"/>
      <c r="L11699" s="91"/>
      <c r="M11699" s="91"/>
      <c r="R11699"/>
      <c r="S11699"/>
      <c r="T11699"/>
      <c r="U11699"/>
      <c r="V11699"/>
      <c r="W11699"/>
      <c r="X11699"/>
      <c r="Y11699"/>
      <c r="Z11699"/>
      <c r="AA11699"/>
      <c r="AB11699"/>
      <c r="AC11699"/>
    </row>
    <row r="11700" spans="2:29" s="14" customFormat="1" x14ac:dyDescent="0.25">
      <c r="B11700"/>
      <c r="C11700"/>
      <c r="D11700"/>
      <c r="E11700"/>
      <c r="F11700"/>
      <c r="G11700"/>
      <c r="H11700"/>
      <c r="I11700"/>
      <c r="J11700"/>
      <c r="K11700" s="91"/>
      <c r="L11700" s="91"/>
      <c r="M11700" s="91"/>
      <c r="R11700"/>
      <c r="S11700"/>
      <c r="T11700"/>
      <c r="U11700"/>
      <c r="V11700"/>
      <c r="W11700"/>
      <c r="X11700"/>
      <c r="Y11700"/>
      <c r="Z11700"/>
      <c r="AA11700"/>
      <c r="AB11700"/>
      <c r="AC11700"/>
    </row>
    <row r="11701" spans="2:29" s="14" customFormat="1" x14ac:dyDescent="0.25">
      <c r="B11701"/>
      <c r="C11701"/>
      <c r="D11701"/>
      <c r="E11701"/>
      <c r="F11701"/>
      <c r="G11701"/>
      <c r="H11701"/>
      <c r="I11701"/>
      <c r="J11701"/>
      <c r="K11701" s="91"/>
      <c r="L11701" s="91"/>
      <c r="M11701" s="91"/>
      <c r="R11701"/>
      <c r="S11701"/>
      <c r="T11701"/>
      <c r="U11701"/>
      <c r="V11701"/>
      <c r="W11701"/>
      <c r="X11701"/>
      <c r="Y11701"/>
      <c r="Z11701"/>
      <c r="AA11701"/>
      <c r="AB11701"/>
      <c r="AC11701"/>
    </row>
    <row r="11702" spans="2:29" s="14" customFormat="1" x14ac:dyDescent="0.25">
      <c r="B11702"/>
      <c r="C11702"/>
      <c r="D11702"/>
      <c r="E11702"/>
      <c r="F11702"/>
      <c r="G11702"/>
      <c r="H11702"/>
      <c r="I11702"/>
      <c r="J11702"/>
      <c r="K11702" s="91"/>
      <c r="L11702" s="91"/>
      <c r="M11702" s="91"/>
      <c r="R11702"/>
      <c r="S11702"/>
      <c r="T11702"/>
      <c r="U11702"/>
      <c r="V11702"/>
      <c r="W11702"/>
      <c r="X11702"/>
      <c r="Y11702"/>
      <c r="Z11702"/>
      <c r="AA11702"/>
      <c r="AB11702"/>
      <c r="AC11702"/>
    </row>
    <row r="11703" spans="2:29" s="14" customFormat="1" x14ac:dyDescent="0.25">
      <c r="B11703"/>
      <c r="C11703"/>
      <c r="D11703"/>
      <c r="E11703"/>
      <c r="F11703"/>
      <c r="G11703"/>
      <c r="H11703"/>
      <c r="I11703"/>
      <c r="J11703"/>
      <c r="K11703" s="91"/>
      <c r="L11703" s="91"/>
      <c r="M11703" s="91"/>
      <c r="R11703"/>
      <c r="S11703"/>
      <c r="T11703"/>
      <c r="U11703"/>
      <c r="V11703"/>
      <c r="W11703"/>
      <c r="X11703"/>
      <c r="Y11703"/>
      <c r="Z11703"/>
      <c r="AA11703"/>
      <c r="AB11703"/>
      <c r="AC11703"/>
    </row>
    <row r="11704" spans="2:29" s="14" customFormat="1" x14ac:dyDescent="0.25">
      <c r="B11704"/>
      <c r="C11704"/>
      <c r="D11704"/>
      <c r="E11704"/>
      <c r="F11704"/>
      <c r="G11704"/>
      <c r="H11704"/>
      <c r="I11704"/>
      <c r="J11704"/>
      <c r="K11704" s="91"/>
      <c r="L11704" s="91"/>
      <c r="M11704" s="91"/>
      <c r="R11704"/>
      <c r="S11704"/>
      <c r="T11704"/>
      <c r="U11704"/>
      <c r="V11704"/>
      <c r="W11704"/>
      <c r="X11704"/>
      <c r="Y11704"/>
      <c r="Z11704"/>
      <c r="AA11704"/>
      <c r="AB11704"/>
      <c r="AC11704"/>
    </row>
    <row r="11705" spans="2:29" s="14" customFormat="1" x14ac:dyDescent="0.25">
      <c r="B11705"/>
      <c r="C11705"/>
      <c r="D11705"/>
      <c r="E11705"/>
      <c r="F11705"/>
      <c r="G11705"/>
      <c r="H11705"/>
      <c r="I11705"/>
      <c r="J11705"/>
      <c r="K11705" s="91"/>
      <c r="L11705" s="91"/>
      <c r="M11705" s="91"/>
      <c r="R11705"/>
      <c r="S11705"/>
      <c r="T11705"/>
      <c r="U11705"/>
      <c r="V11705"/>
      <c r="W11705"/>
      <c r="X11705"/>
      <c r="Y11705"/>
      <c r="Z11705"/>
      <c r="AA11705"/>
      <c r="AB11705"/>
      <c r="AC11705"/>
    </row>
    <row r="11706" spans="2:29" s="14" customFormat="1" x14ac:dyDescent="0.25">
      <c r="B11706"/>
      <c r="C11706"/>
      <c r="D11706"/>
      <c r="E11706"/>
      <c r="F11706"/>
      <c r="G11706"/>
      <c r="H11706"/>
      <c r="I11706"/>
      <c r="J11706"/>
      <c r="K11706" s="91"/>
      <c r="L11706" s="91"/>
      <c r="M11706" s="91"/>
      <c r="R11706"/>
      <c r="S11706"/>
      <c r="T11706"/>
      <c r="U11706"/>
      <c r="V11706"/>
      <c r="W11706"/>
      <c r="X11706"/>
      <c r="Y11706"/>
      <c r="Z11706"/>
      <c r="AA11706"/>
      <c r="AB11706"/>
      <c r="AC11706"/>
    </row>
    <row r="11707" spans="2:29" s="14" customFormat="1" x14ac:dyDescent="0.25">
      <c r="B11707"/>
      <c r="C11707"/>
      <c r="D11707"/>
      <c r="E11707"/>
      <c r="F11707"/>
      <c r="G11707"/>
      <c r="H11707"/>
      <c r="I11707"/>
      <c r="J11707"/>
      <c r="K11707" s="91"/>
      <c r="L11707" s="91"/>
      <c r="M11707" s="91"/>
      <c r="R11707"/>
      <c r="S11707"/>
      <c r="T11707"/>
      <c r="U11707"/>
      <c r="V11707"/>
      <c r="W11707"/>
      <c r="X11707"/>
      <c r="Y11707"/>
      <c r="Z11707"/>
      <c r="AA11707"/>
      <c r="AB11707"/>
      <c r="AC11707"/>
    </row>
    <row r="11708" spans="2:29" s="14" customFormat="1" x14ac:dyDescent="0.25">
      <c r="B11708"/>
      <c r="C11708"/>
      <c r="D11708"/>
      <c r="E11708"/>
      <c r="F11708"/>
      <c r="G11708"/>
      <c r="H11708"/>
      <c r="I11708"/>
      <c r="J11708"/>
      <c r="K11708" s="91"/>
      <c r="L11708" s="91"/>
      <c r="M11708" s="91"/>
      <c r="R11708"/>
      <c r="S11708"/>
      <c r="T11708"/>
      <c r="U11708"/>
      <c r="V11708"/>
      <c r="W11708"/>
      <c r="X11708"/>
      <c r="Y11708"/>
      <c r="Z11708"/>
      <c r="AA11708"/>
      <c r="AB11708"/>
      <c r="AC11708"/>
    </row>
    <row r="11709" spans="2:29" s="14" customFormat="1" x14ac:dyDescent="0.25">
      <c r="B11709"/>
      <c r="C11709"/>
      <c r="D11709"/>
      <c r="E11709"/>
      <c r="F11709"/>
      <c r="G11709"/>
      <c r="H11709"/>
      <c r="I11709"/>
      <c r="J11709"/>
      <c r="K11709" s="91"/>
      <c r="L11709" s="91"/>
      <c r="M11709" s="91"/>
      <c r="R11709"/>
      <c r="S11709"/>
      <c r="T11709"/>
      <c r="U11709"/>
      <c r="V11709"/>
      <c r="W11709"/>
      <c r="X11709"/>
      <c r="Y11709"/>
      <c r="Z11709"/>
      <c r="AA11709"/>
      <c r="AB11709"/>
      <c r="AC11709"/>
    </row>
    <row r="11710" spans="2:29" s="14" customFormat="1" x14ac:dyDescent="0.25">
      <c r="B11710"/>
      <c r="C11710"/>
      <c r="D11710"/>
      <c r="E11710"/>
      <c r="F11710"/>
      <c r="G11710"/>
      <c r="H11710"/>
      <c r="I11710"/>
      <c r="J11710"/>
      <c r="K11710" s="91"/>
      <c r="L11710" s="91"/>
      <c r="M11710" s="91"/>
      <c r="R11710"/>
      <c r="S11710"/>
      <c r="T11710"/>
      <c r="U11710"/>
      <c r="V11710"/>
      <c r="W11710"/>
      <c r="X11710"/>
      <c r="Y11710"/>
      <c r="Z11710"/>
      <c r="AA11710"/>
      <c r="AB11710"/>
      <c r="AC11710"/>
    </row>
    <row r="11711" spans="2:29" s="14" customFormat="1" x14ac:dyDescent="0.25">
      <c r="B11711"/>
      <c r="C11711"/>
      <c r="D11711"/>
      <c r="E11711"/>
      <c r="F11711"/>
      <c r="G11711"/>
      <c r="H11711"/>
      <c r="I11711"/>
      <c r="J11711"/>
      <c r="K11711" s="91"/>
      <c r="L11711" s="91"/>
      <c r="M11711" s="91"/>
      <c r="R11711"/>
      <c r="S11711"/>
      <c r="T11711"/>
      <c r="U11711"/>
      <c r="V11711"/>
      <c r="W11711"/>
      <c r="X11711"/>
      <c r="Y11711"/>
      <c r="Z11711"/>
      <c r="AA11711"/>
      <c r="AB11711"/>
      <c r="AC11711"/>
    </row>
    <row r="11712" spans="2:29" s="14" customFormat="1" x14ac:dyDescent="0.25">
      <c r="B11712"/>
      <c r="C11712"/>
      <c r="D11712"/>
      <c r="E11712"/>
      <c r="F11712"/>
      <c r="G11712"/>
      <c r="H11712"/>
      <c r="I11712"/>
      <c r="J11712"/>
      <c r="K11712" s="91"/>
      <c r="L11712" s="91"/>
      <c r="M11712" s="91"/>
      <c r="R11712"/>
      <c r="S11712"/>
      <c r="T11712"/>
      <c r="U11712"/>
      <c r="V11712"/>
      <c r="W11712"/>
      <c r="X11712"/>
      <c r="Y11712"/>
      <c r="Z11712"/>
      <c r="AA11712"/>
      <c r="AB11712"/>
      <c r="AC11712"/>
    </row>
    <row r="11713" spans="2:29" s="14" customFormat="1" x14ac:dyDescent="0.25">
      <c r="B11713"/>
      <c r="C11713"/>
      <c r="D11713"/>
      <c r="E11713"/>
      <c r="F11713"/>
      <c r="G11713"/>
      <c r="H11713"/>
      <c r="I11713"/>
      <c r="J11713"/>
      <c r="K11713" s="91"/>
      <c r="L11713" s="91"/>
      <c r="M11713" s="91"/>
      <c r="R11713"/>
      <c r="S11713"/>
      <c r="T11713"/>
      <c r="U11713"/>
      <c r="V11713"/>
      <c r="W11713"/>
      <c r="X11713"/>
      <c r="Y11713"/>
      <c r="Z11713"/>
      <c r="AA11713"/>
      <c r="AB11713"/>
      <c r="AC11713"/>
    </row>
    <row r="11714" spans="2:29" s="14" customFormat="1" x14ac:dyDescent="0.25">
      <c r="B11714"/>
      <c r="C11714"/>
      <c r="D11714"/>
      <c r="E11714"/>
      <c r="F11714"/>
      <c r="G11714"/>
      <c r="H11714"/>
      <c r="I11714"/>
      <c r="J11714"/>
      <c r="K11714" s="91"/>
      <c r="L11714" s="91"/>
      <c r="M11714" s="91"/>
      <c r="R11714"/>
      <c r="S11714"/>
      <c r="T11714"/>
      <c r="U11714"/>
      <c r="V11714"/>
      <c r="W11714"/>
      <c r="X11714"/>
      <c r="Y11714"/>
      <c r="Z11714"/>
      <c r="AA11714"/>
      <c r="AB11714"/>
      <c r="AC11714"/>
    </row>
    <row r="11715" spans="2:29" s="14" customFormat="1" x14ac:dyDescent="0.25">
      <c r="B11715"/>
      <c r="C11715"/>
      <c r="D11715"/>
      <c r="E11715"/>
      <c r="F11715"/>
      <c r="G11715"/>
      <c r="H11715"/>
      <c r="I11715"/>
      <c r="J11715"/>
      <c r="K11715" s="91"/>
      <c r="L11715" s="91"/>
      <c r="M11715" s="91"/>
      <c r="R11715"/>
      <c r="S11715"/>
      <c r="T11715"/>
      <c r="U11715"/>
      <c r="V11715"/>
      <c r="W11715"/>
      <c r="X11715"/>
      <c r="Y11715"/>
      <c r="Z11715"/>
      <c r="AA11715"/>
      <c r="AB11715"/>
      <c r="AC11715"/>
    </row>
    <row r="11716" spans="2:29" s="14" customFormat="1" x14ac:dyDescent="0.25">
      <c r="B11716"/>
      <c r="C11716"/>
      <c r="D11716"/>
      <c r="E11716"/>
      <c r="F11716"/>
      <c r="G11716"/>
      <c r="H11716"/>
      <c r="I11716"/>
      <c r="J11716"/>
      <c r="K11716" s="91"/>
      <c r="L11716" s="91"/>
      <c r="M11716" s="91"/>
      <c r="R11716"/>
      <c r="S11716"/>
      <c r="T11716"/>
      <c r="U11716"/>
      <c r="V11716"/>
      <c r="W11716"/>
      <c r="X11716"/>
      <c r="Y11716"/>
      <c r="Z11716"/>
      <c r="AA11716"/>
      <c r="AB11716"/>
      <c r="AC11716"/>
    </row>
    <row r="11717" spans="2:29" s="14" customFormat="1" x14ac:dyDescent="0.25">
      <c r="B11717"/>
      <c r="C11717"/>
      <c r="D11717"/>
      <c r="E11717"/>
      <c r="F11717"/>
      <c r="G11717"/>
      <c r="H11717"/>
      <c r="I11717"/>
      <c r="J11717"/>
      <c r="K11717" s="91"/>
      <c r="L11717" s="91"/>
      <c r="M11717" s="91"/>
      <c r="R11717"/>
      <c r="S11717"/>
      <c r="T11717"/>
      <c r="U11717"/>
      <c r="V11717"/>
      <c r="W11717"/>
      <c r="X11717"/>
      <c r="Y11717"/>
      <c r="Z11717"/>
      <c r="AA11717"/>
      <c r="AB11717"/>
      <c r="AC11717"/>
    </row>
    <row r="11718" spans="2:29" s="14" customFormat="1" x14ac:dyDescent="0.25">
      <c r="B11718"/>
      <c r="C11718"/>
      <c r="D11718"/>
      <c r="E11718"/>
      <c r="F11718"/>
      <c r="G11718"/>
      <c r="H11718"/>
      <c r="I11718"/>
      <c r="J11718"/>
      <c r="K11718" s="91"/>
      <c r="L11718" s="91"/>
      <c r="M11718" s="91"/>
      <c r="R11718"/>
      <c r="S11718"/>
      <c r="T11718"/>
      <c r="U11718"/>
      <c r="V11718"/>
      <c r="W11718"/>
      <c r="X11718"/>
      <c r="Y11718"/>
      <c r="Z11718"/>
      <c r="AA11718"/>
      <c r="AB11718"/>
      <c r="AC11718"/>
    </row>
    <row r="11719" spans="2:29" s="14" customFormat="1" x14ac:dyDescent="0.25">
      <c r="B11719"/>
      <c r="C11719"/>
      <c r="D11719"/>
      <c r="E11719"/>
      <c r="F11719"/>
      <c r="G11719"/>
      <c r="H11719"/>
      <c r="I11719"/>
      <c r="J11719"/>
      <c r="K11719" s="91"/>
      <c r="L11719" s="91"/>
      <c r="M11719" s="91"/>
      <c r="R11719"/>
      <c r="S11719"/>
      <c r="T11719"/>
      <c r="U11719"/>
      <c r="V11719"/>
      <c r="W11719"/>
      <c r="X11719"/>
      <c r="Y11719"/>
      <c r="Z11719"/>
      <c r="AA11719"/>
      <c r="AB11719"/>
      <c r="AC11719"/>
    </row>
    <row r="11720" spans="2:29" s="14" customFormat="1" x14ac:dyDescent="0.25">
      <c r="B11720"/>
      <c r="C11720"/>
      <c r="D11720"/>
      <c r="E11720"/>
      <c r="F11720"/>
      <c r="G11720"/>
      <c r="H11720"/>
      <c r="I11720"/>
      <c r="J11720"/>
      <c r="K11720" s="91"/>
      <c r="L11720" s="91"/>
      <c r="M11720" s="91"/>
      <c r="R11720"/>
      <c r="S11720"/>
      <c r="T11720"/>
      <c r="U11720"/>
      <c r="V11720"/>
      <c r="W11720"/>
      <c r="X11720"/>
      <c r="Y11720"/>
      <c r="Z11720"/>
      <c r="AA11720"/>
      <c r="AB11720"/>
      <c r="AC11720"/>
    </row>
    <row r="11721" spans="2:29" s="14" customFormat="1" x14ac:dyDescent="0.25">
      <c r="B11721"/>
      <c r="C11721"/>
      <c r="D11721"/>
      <c r="E11721"/>
      <c r="F11721"/>
      <c r="G11721"/>
      <c r="H11721"/>
      <c r="I11721"/>
      <c r="J11721"/>
      <c r="K11721" s="91"/>
      <c r="L11721" s="91"/>
      <c r="M11721" s="91"/>
      <c r="R11721"/>
      <c r="S11721"/>
      <c r="T11721"/>
      <c r="U11721"/>
      <c r="V11721"/>
      <c r="W11721"/>
      <c r="X11721"/>
      <c r="Y11721"/>
      <c r="Z11721"/>
      <c r="AA11721"/>
      <c r="AB11721"/>
      <c r="AC11721"/>
    </row>
    <row r="11722" spans="2:29" s="14" customFormat="1" x14ac:dyDescent="0.25">
      <c r="B11722"/>
      <c r="C11722"/>
      <c r="D11722"/>
      <c r="E11722"/>
      <c r="F11722"/>
      <c r="G11722"/>
      <c r="H11722"/>
      <c r="I11722"/>
      <c r="J11722"/>
      <c r="K11722" s="91"/>
      <c r="L11722" s="91"/>
      <c r="M11722" s="91"/>
      <c r="R11722"/>
      <c r="S11722"/>
      <c r="T11722"/>
      <c r="U11722"/>
      <c r="V11722"/>
      <c r="W11722"/>
      <c r="X11722"/>
      <c r="Y11722"/>
      <c r="Z11722"/>
      <c r="AA11722"/>
      <c r="AB11722"/>
      <c r="AC11722"/>
    </row>
    <row r="11723" spans="2:29" s="14" customFormat="1" x14ac:dyDescent="0.25">
      <c r="B11723"/>
      <c r="C11723"/>
      <c r="D11723"/>
      <c r="E11723"/>
      <c r="F11723"/>
      <c r="G11723"/>
      <c r="H11723"/>
      <c r="I11723"/>
      <c r="J11723"/>
      <c r="K11723" s="91"/>
      <c r="L11723" s="91"/>
      <c r="M11723" s="91"/>
      <c r="R11723"/>
      <c r="S11723"/>
      <c r="T11723"/>
      <c r="U11723"/>
      <c r="V11723"/>
      <c r="W11723"/>
      <c r="X11723"/>
      <c r="Y11723"/>
      <c r="Z11723"/>
      <c r="AA11723"/>
      <c r="AB11723"/>
      <c r="AC11723"/>
    </row>
    <row r="11724" spans="2:29" s="14" customFormat="1" x14ac:dyDescent="0.25">
      <c r="B11724"/>
      <c r="C11724"/>
      <c r="D11724"/>
      <c r="E11724"/>
      <c r="F11724"/>
      <c r="G11724"/>
      <c r="H11724"/>
      <c r="I11724"/>
      <c r="J11724"/>
      <c r="K11724" s="91"/>
      <c r="L11724" s="91"/>
      <c r="M11724" s="91"/>
      <c r="R11724"/>
      <c r="S11724"/>
      <c r="T11724"/>
      <c r="U11724"/>
      <c r="V11724"/>
      <c r="W11724"/>
      <c r="X11724"/>
      <c r="Y11724"/>
      <c r="Z11724"/>
      <c r="AA11724"/>
      <c r="AB11724"/>
      <c r="AC11724"/>
    </row>
    <row r="11725" spans="2:29" s="14" customFormat="1" x14ac:dyDescent="0.25">
      <c r="B11725"/>
      <c r="C11725"/>
      <c r="D11725"/>
      <c r="E11725"/>
      <c r="F11725"/>
      <c r="G11725"/>
      <c r="H11725"/>
      <c r="I11725"/>
      <c r="J11725"/>
      <c r="K11725" s="91"/>
      <c r="L11725" s="91"/>
      <c r="M11725" s="91"/>
      <c r="R11725"/>
      <c r="S11725"/>
      <c r="T11725"/>
      <c r="U11725"/>
      <c r="V11725"/>
      <c r="W11725"/>
      <c r="X11725"/>
      <c r="Y11725"/>
      <c r="Z11725"/>
      <c r="AA11725"/>
      <c r="AB11725"/>
      <c r="AC11725"/>
    </row>
    <row r="11726" spans="2:29" s="14" customFormat="1" x14ac:dyDescent="0.25">
      <c r="B11726"/>
      <c r="C11726"/>
      <c r="D11726"/>
      <c r="E11726"/>
      <c r="F11726"/>
      <c r="G11726"/>
      <c r="H11726"/>
      <c r="I11726"/>
      <c r="J11726"/>
      <c r="K11726" s="91"/>
      <c r="L11726" s="91"/>
      <c r="M11726" s="91"/>
      <c r="R11726"/>
      <c r="S11726"/>
      <c r="T11726"/>
      <c r="U11726"/>
      <c r="V11726"/>
      <c r="W11726"/>
      <c r="X11726"/>
      <c r="Y11726"/>
      <c r="Z11726"/>
      <c r="AA11726"/>
      <c r="AB11726"/>
      <c r="AC11726"/>
    </row>
    <row r="11727" spans="2:29" s="14" customFormat="1" x14ac:dyDescent="0.25">
      <c r="B11727"/>
      <c r="C11727"/>
      <c r="D11727"/>
      <c r="E11727"/>
      <c r="F11727"/>
      <c r="G11727"/>
      <c r="H11727"/>
      <c r="I11727"/>
      <c r="J11727"/>
      <c r="K11727" s="91"/>
      <c r="L11727" s="91"/>
      <c r="M11727" s="91"/>
      <c r="R11727"/>
      <c r="S11727"/>
      <c r="T11727"/>
      <c r="U11727"/>
      <c r="V11727"/>
      <c r="W11727"/>
      <c r="X11727"/>
      <c r="Y11727"/>
      <c r="Z11727"/>
      <c r="AA11727"/>
      <c r="AB11727"/>
      <c r="AC11727"/>
    </row>
    <row r="11728" spans="2:29" s="14" customFormat="1" x14ac:dyDescent="0.25">
      <c r="B11728"/>
      <c r="C11728"/>
      <c r="D11728"/>
      <c r="E11728"/>
      <c r="F11728"/>
      <c r="G11728"/>
      <c r="H11728"/>
      <c r="I11728"/>
      <c r="J11728"/>
      <c r="K11728" s="91"/>
      <c r="L11728" s="91"/>
      <c r="M11728" s="91"/>
      <c r="R11728"/>
      <c r="S11728"/>
      <c r="T11728"/>
      <c r="U11728"/>
      <c r="V11728"/>
      <c r="W11728"/>
      <c r="X11728"/>
      <c r="Y11728"/>
      <c r="Z11728"/>
      <c r="AA11728"/>
      <c r="AB11728"/>
      <c r="AC11728"/>
    </row>
    <row r="11729" spans="2:29" s="14" customFormat="1" x14ac:dyDescent="0.25">
      <c r="B11729"/>
      <c r="C11729"/>
      <c r="D11729"/>
      <c r="E11729"/>
      <c r="F11729"/>
      <c r="G11729"/>
      <c r="H11729"/>
      <c r="I11729"/>
      <c r="J11729"/>
      <c r="K11729" s="91"/>
      <c r="L11729" s="91"/>
      <c r="M11729" s="91"/>
      <c r="R11729"/>
      <c r="S11729"/>
      <c r="T11729"/>
      <c r="U11729"/>
      <c r="V11729"/>
      <c r="W11729"/>
      <c r="X11729"/>
      <c r="Y11729"/>
      <c r="Z11729"/>
      <c r="AA11729"/>
      <c r="AB11729"/>
      <c r="AC11729"/>
    </row>
    <row r="11730" spans="2:29" s="14" customFormat="1" x14ac:dyDescent="0.25">
      <c r="B11730"/>
      <c r="C11730"/>
      <c r="D11730"/>
      <c r="E11730"/>
      <c r="F11730"/>
      <c r="G11730"/>
      <c r="H11730"/>
      <c r="I11730"/>
      <c r="J11730"/>
      <c r="K11730" s="91"/>
      <c r="L11730" s="91"/>
      <c r="M11730" s="91"/>
      <c r="R11730"/>
      <c r="S11730"/>
      <c r="T11730"/>
      <c r="U11730"/>
      <c r="V11730"/>
      <c r="W11730"/>
      <c r="X11730"/>
      <c r="Y11730"/>
      <c r="Z11730"/>
      <c r="AA11730"/>
      <c r="AB11730"/>
      <c r="AC11730"/>
    </row>
    <row r="11731" spans="2:29" s="14" customFormat="1" x14ac:dyDescent="0.25">
      <c r="B11731"/>
      <c r="C11731"/>
      <c r="D11731"/>
      <c r="E11731"/>
      <c r="F11731"/>
      <c r="G11731"/>
      <c r="H11731"/>
      <c r="I11731"/>
      <c r="J11731"/>
      <c r="K11731" s="91"/>
      <c r="L11731" s="91"/>
      <c r="M11731" s="91"/>
      <c r="R11731"/>
      <c r="S11731"/>
      <c r="T11731"/>
      <c r="U11731"/>
      <c r="V11731"/>
      <c r="W11731"/>
      <c r="X11731"/>
      <c r="Y11731"/>
      <c r="Z11731"/>
      <c r="AA11731"/>
      <c r="AB11731"/>
      <c r="AC11731"/>
    </row>
    <row r="11732" spans="2:29" s="14" customFormat="1" x14ac:dyDescent="0.25">
      <c r="B11732"/>
      <c r="C11732"/>
      <c r="D11732"/>
      <c r="E11732"/>
      <c r="F11732"/>
      <c r="G11732"/>
      <c r="H11732"/>
      <c r="I11732"/>
      <c r="J11732"/>
      <c r="K11732" s="91"/>
      <c r="L11732" s="91"/>
      <c r="M11732" s="91"/>
      <c r="R11732"/>
      <c r="S11732"/>
      <c r="T11732"/>
      <c r="U11732"/>
      <c r="V11732"/>
      <c r="W11732"/>
      <c r="X11732"/>
      <c r="Y11732"/>
      <c r="Z11732"/>
      <c r="AA11732"/>
      <c r="AB11732"/>
      <c r="AC11732"/>
    </row>
    <row r="11733" spans="2:29" s="14" customFormat="1" x14ac:dyDescent="0.25">
      <c r="B11733"/>
      <c r="C11733"/>
      <c r="D11733"/>
      <c r="E11733"/>
      <c r="F11733"/>
      <c r="G11733"/>
      <c r="H11733"/>
      <c r="I11733"/>
      <c r="J11733"/>
      <c r="K11733" s="91"/>
      <c r="L11733" s="91"/>
      <c r="M11733" s="91"/>
      <c r="R11733"/>
      <c r="S11733"/>
      <c r="T11733"/>
      <c r="U11733"/>
      <c r="V11733"/>
      <c r="W11733"/>
      <c r="X11733"/>
      <c r="Y11733"/>
      <c r="Z11733"/>
      <c r="AA11733"/>
      <c r="AB11733"/>
      <c r="AC11733"/>
    </row>
    <row r="11734" spans="2:29" s="14" customFormat="1" x14ac:dyDescent="0.25">
      <c r="B11734"/>
      <c r="C11734"/>
      <c r="D11734"/>
      <c r="E11734"/>
      <c r="F11734"/>
      <c r="G11734"/>
      <c r="H11734"/>
      <c r="I11734"/>
      <c r="J11734"/>
      <c r="K11734" s="91"/>
      <c r="L11734" s="91"/>
      <c r="M11734" s="91"/>
      <c r="R11734"/>
      <c r="S11734"/>
      <c r="T11734"/>
      <c r="U11734"/>
      <c r="V11734"/>
      <c r="W11734"/>
      <c r="X11734"/>
      <c r="Y11734"/>
      <c r="Z11734"/>
      <c r="AA11734"/>
      <c r="AB11734"/>
      <c r="AC11734"/>
    </row>
    <row r="11735" spans="2:29" s="14" customFormat="1" x14ac:dyDescent="0.25">
      <c r="B11735"/>
      <c r="C11735"/>
      <c r="D11735"/>
      <c r="E11735"/>
      <c r="F11735"/>
      <c r="G11735"/>
      <c r="H11735"/>
      <c r="I11735"/>
      <c r="J11735"/>
      <c r="K11735" s="91"/>
      <c r="L11735" s="91"/>
      <c r="M11735" s="91"/>
      <c r="R11735"/>
      <c r="S11735"/>
      <c r="T11735"/>
      <c r="U11735"/>
      <c r="V11735"/>
      <c r="W11735"/>
      <c r="X11735"/>
      <c r="Y11735"/>
      <c r="Z11735"/>
      <c r="AA11735"/>
      <c r="AB11735"/>
      <c r="AC11735"/>
    </row>
    <row r="11736" spans="2:29" s="14" customFormat="1" x14ac:dyDescent="0.25">
      <c r="B11736"/>
      <c r="C11736"/>
      <c r="D11736"/>
      <c r="E11736"/>
      <c r="F11736"/>
      <c r="G11736"/>
      <c r="H11736"/>
      <c r="I11736"/>
      <c r="J11736"/>
      <c r="K11736" s="91"/>
      <c r="L11736" s="91"/>
      <c r="M11736" s="91"/>
      <c r="R11736"/>
      <c r="S11736"/>
      <c r="T11736"/>
      <c r="U11736"/>
      <c r="V11736"/>
      <c r="W11736"/>
      <c r="X11736"/>
      <c r="Y11736"/>
      <c r="Z11736"/>
      <c r="AA11736"/>
      <c r="AB11736"/>
      <c r="AC11736"/>
    </row>
    <row r="11737" spans="2:29" s="14" customFormat="1" x14ac:dyDescent="0.25">
      <c r="B11737"/>
      <c r="C11737"/>
      <c r="D11737"/>
      <c r="E11737"/>
      <c r="F11737"/>
      <c r="G11737"/>
      <c r="H11737"/>
      <c r="I11737"/>
      <c r="J11737"/>
      <c r="K11737" s="91"/>
      <c r="L11737" s="91"/>
      <c r="M11737" s="91"/>
      <c r="R11737"/>
      <c r="S11737"/>
      <c r="T11737"/>
      <c r="U11737"/>
      <c r="V11737"/>
      <c r="W11737"/>
      <c r="X11737"/>
      <c r="Y11737"/>
      <c r="Z11737"/>
      <c r="AA11737"/>
      <c r="AB11737"/>
      <c r="AC11737"/>
    </row>
    <row r="11738" spans="2:29" s="14" customFormat="1" x14ac:dyDescent="0.25">
      <c r="B11738"/>
      <c r="C11738"/>
      <c r="D11738"/>
      <c r="E11738"/>
      <c r="F11738"/>
      <c r="G11738"/>
      <c r="H11738"/>
      <c r="I11738"/>
      <c r="J11738"/>
      <c r="K11738" s="91"/>
      <c r="L11738" s="91"/>
      <c r="M11738" s="91"/>
      <c r="R11738"/>
      <c r="S11738"/>
      <c r="T11738"/>
      <c r="U11738"/>
      <c r="V11738"/>
      <c r="W11738"/>
      <c r="X11738"/>
      <c r="Y11738"/>
      <c r="Z11738"/>
      <c r="AA11738"/>
      <c r="AB11738"/>
      <c r="AC11738"/>
    </row>
    <row r="11739" spans="2:29" s="14" customFormat="1" x14ac:dyDescent="0.25">
      <c r="B11739"/>
      <c r="C11739"/>
      <c r="D11739"/>
      <c r="E11739"/>
      <c r="F11739"/>
      <c r="G11739"/>
      <c r="H11739"/>
      <c r="I11739"/>
      <c r="J11739"/>
      <c r="K11739" s="91"/>
      <c r="L11739" s="91"/>
      <c r="M11739" s="91"/>
      <c r="R11739"/>
      <c r="S11739"/>
      <c r="T11739"/>
      <c r="U11739"/>
      <c r="V11739"/>
      <c r="W11739"/>
      <c r="X11739"/>
      <c r="Y11739"/>
      <c r="Z11739"/>
      <c r="AA11739"/>
      <c r="AB11739"/>
      <c r="AC11739"/>
    </row>
    <row r="11740" spans="2:29" s="14" customFormat="1" x14ac:dyDescent="0.25">
      <c r="B11740"/>
      <c r="C11740"/>
      <c r="D11740"/>
      <c r="E11740"/>
      <c r="F11740"/>
      <c r="G11740"/>
      <c r="H11740"/>
      <c r="I11740"/>
      <c r="J11740"/>
      <c r="K11740" s="91"/>
      <c r="L11740" s="91"/>
      <c r="M11740" s="91"/>
      <c r="R11740"/>
      <c r="S11740"/>
      <c r="T11740"/>
      <c r="U11740"/>
      <c r="V11740"/>
      <c r="W11740"/>
      <c r="X11740"/>
      <c r="Y11740"/>
      <c r="Z11740"/>
      <c r="AA11740"/>
      <c r="AB11740"/>
      <c r="AC11740"/>
    </row>
    <row r="11741" spans="2:29" s="14" customFormat="1" x14ac:dyDescent="0.25">
      <c r="B11741"/>
      <c r="C11741"/>
      <c r="D11741"/>
      <c r="E11741"/>
      <c r="F11741"/>
      <c r="G11741"/>
      <c r="H11741"/>
      <c r="I11741"/>
      <c r="J11741"/>
      <c r="K11741" s="91"/>
      <c r="L11741" s="91"/>
      <c r="M11741" s="91"/>
      <c r="R11741"/>
      <c r="S11741"/>
      <c r="T11741"/>
      <c r="U11741"/>
      <c r="V11741"/>
      <c r="W11741"/>
      <c r="X11741"/>
      <c r="Y11741"/>
      <c r="Z11741"/>
      <c r="AA11741"/>
      <c r="AB11741"/>
      <c r="AC11741"/>
    </row>
    <row r="11742" spans="2:29" s="14" customFormat="1" x14ac:dyDescent="0.25">
      <c r="B11742"/>
      <c r="C11742"/>
      <c r="D11742"/>
      <c r="E11742"/>
      <c r="F11742"/>
      <c r="G11742"/>
      <c r="H11742"/>
      <c r="I11742"/>
      <c r="J11742"/>
      <c r="K11742" s="91"/>
      <c r="L11742" s="91"/>
      <c r="M11742" s="91"/>
      <c r="R11742"/>
      <c r="S11742"/>
      <c r="T11742"/>
      <c r="U11742"/>
      <c r="V11742"/>
      <c r="W11742"/>
      <c r="X11742"/>
      <c r="Y11742"/>
      <c r="Z11742"/>
      <c r="AA11742"/>
      <c r="AB11742"/>
      <c r="AC11742"/>
    </row>
    <row r="11743" spans="2:29" s="14" customFormat="1" x14ac:dyDescent="0.25">
      <c r="B11743"/>
      <c r="C11743"/>
      <c r="D11743"/>
      <c r="E11743"/>
      <c r="F11743"/>
      <c r="G11743"/>
      <c r="H11743"/>
      <c r="I11743"/>
      <c r="J11743"/>
      <c r="K11743" s="91"/>
      <c r="L11743" s="91"/>
      <c r="M11743" s="91"/>
      <c r="R11743"/>
      <c r="S11743"/>
      <c r="T11743"/>
      <c r="U11743"/>
      <c r="V11743"/>
      <c r="W11743"/>
      <c r="X11743"/>
      <c r="Y11743"/>
      <c r="Z11743"/>
      <c r="AA11743"/>
      <c r="AB11743"/>
      <c r="AC11743"/>
    </row>
    <row r="11744" spans="2:29" s="14" customFormat="1" x14ac:dyDescent="0.25">
      <c r="B11744"/>
      <c r="C11744"/>
      <c r="D11744"/>
      <c r="E11744"/>
      <c r="F11744"/>
      <c r="G11744"/>
      <c r="H11744"/>
      <c r="I11744"/>
      <c r="J11744"/>
      <c r="K11744" s="91"/>
      <c r="L11744" s="91"/>
      <c r="M11744" s="91"/>
      <c r="R11744"/>
      <c r="S11744"/>
      <c r="T11744"/>
      <c r="U11744"/>
      <c r="V11744"/>
      <c r="W11744"/>
      <c r="X11744"/>
      <c r="Y11744"/>
      <c r="Z11744"/>
      <c r="AA11744"/>
      <c r="AB11744"/>
      <c r="AC11744"/>
    </row>
    <row r="11745" spans="2:29" s="14" customFormat="1" x14ac:dyDescent="0.25">
      <c r="B11745"/>
      <c r="C11745"/>
      <c r="D11745"/>
      <c r="E11745"/>
      <c r="F11745"/>
      <c r="G11745"/>
      <c r="H11745"/>
      <c r="I11745"/>
      <c r="J11745"/>
      <c r="K11745" s="91"/>
      <c r="L11745" s="91"/>
      <c r="M11745" s="91"/>
      <c r="R11745"/>
      <c r="S11745"/>
      <c r="T11745"/>
      <c r="U11745"/>
      <c r="V11745"/>
      <c r="W11745"/>
      <c r="X11745"/>
      <c r="Y11745"/>
      <c r="Z11745"/>
      <c r="AA11745"/>
      <c r="AB11745"/>
      <c r="AC11745"/>
    </row>
    <row r="11746" spans="2:29" s="14" customFormat="1" x14ac:dyDescent="0.25">
      <c r="B11746"/>
      <c r="C11746"/>
      <c r="D11746"/>
      <c r="E11746"/>
      <c r="F11746"/>
      <c r="G11746"/>
      <c r="H11746"/>
      <c r="I11746"/>
      <c r="J11746"/>
      <c r="K11746" s="91"/>
      <c r="L11746" s="91"/>
      <c r="M11746" s="91"/>
      <c r="R11746"/>
      <c r="S11746"/>
      <c r="T11746"/>
      <c r="U11746"/>
      <c r="V11746"/>
      <c r="W11746"/>
      <c r="X11746"/>
      <c r="Y11746"/>
      <c r="Z11746"/>
      <c r="AA11746"/>
      <c r="AB11746"/>
      <c r="AC11746"/>
    </row>
    <row r="11747" spans="2:29" s="14" customFormat="1" x14ac:dyDescent="0.25">
      <c r="B11747"/>
      <c r="C11747"/>
      <c r="D11747"/>
      <c r="E11747"/>
      <c r="F11747"/>
      <c r="G11747"/>
      <c r="H11747"/>
      <c r="I11747"/>
      <c r="J11747"/>
      <c r="K11747" s="91"/>
      <c r="L11747" s="91"/>
      <c r="M11747" s="91"/>
      <c r="R11747"/>
      <c r="S11747"/>
      <c r="T11747"/>
      <c r="U11747"/>
      <c r="V11747"/>
      <c r="W11747"/>
      <c r="X11747"/>
      <c r="Y11747"/>
      <c r="Z11747"/>
      <c r="AA11747"/>
      <c r="AB11747"/>
      <c r="AC11747"/>
    </row>
    <row r="11748" spans="2:29" s="14" customFormat="1" x14ac:dyDescent="0.25">
      <c r="B11748"/>
      <c r="C11748"/>
      <c r="D11748"/>
      <c r="E11748"/>
      <c r="F11748"/>
      <c r="G11748"/>
      <c r="H11748"/>
      <c r="I11748"/>
      <c r="J11748"/>
      <c r="K11748" s="91"/>
      <c r="L11748" s="91"/>
      <c r="M11748" s="91"/>
      <c r="R11748"/>
      <c r="S11748"/>
      <c r="T11748"/>
      <c r="U11748"/>
      <c r="V11748"/>
      <c r="W11748"/>
      <c r="X11748"/>
      <c r="Y11748"/>
      <c r="Z11748"/>
      <c r="AA11748"/>
      <c r="AB11748"/>
      <c r="AC11748"/>
    </row>
    <row r="11749" spans="2:29" s="14" customFormat="1" x14ac:dyDescent="0.25">
      <c r="B11749"/>
      <c r="C11749"/>
      <c r="D11749"/>
      <c r="E11749"/>
      <c r="F11749"/>
      <c r="G11749"/>
      <c r="H11749"/>
      <c r="I11749"/>
      <c r="J11749"/>
      <c r="K11749" s="91"/>
      <c r="L11749" s="91"/>
      <c r="M11749" s="91"/>
      <c r="R11749"/>
      <c r="S11749"/>
      <c r="T11749"/>
      <c r="U11749"/>
      <c r="V11749"/>
      <c r="W11749"/>
      <c r="X11749"/>
      <c r="Y11749"/>
      <c r="Z11749"/>
      <c r="AA11749"/>
      <c r="AB11749"/>
      <c r="AC11749"/>
    </row>
    <row r="11750" spans="2:29" s="14" customFormat="1" x14ac:dyDescent="0.25">
      <c r="B11750"/>
      <c r="C11750"/>
      <c r="D11750"/>
      <c r="E11750"/>
      <c r="F11750"/>
      <c r="G11750"/>
      <c r="H11750"/>
      <c r="I11750"/>
      <c r="J11750"/>
      <c r="K11750" s="91"/>
      <c r="L11750" s="91"/>
      <c r="M11750" s="91"/>
      <c r="R11750"/>
      <c r="S11750"/>
      <c r="T11750"/>
      <c r="U11750"/>
      <c r="V11750"/>
      <c r="W11750"/>
      <c r="X11750"/>
      <c r="Y11750"/>
      <c r="Z11750"/>
      <c r="AA11750"/>
      <c r="AB11750"/>
      <c r="AC11750"/>
    </row>
    <row r="11751" spans="2:29" s="14" customFormat="1" x14ac:dyDescent="0.25">
      <c r="B11751"/>
      <c r="C11751"/>
      <c r="D11751"/>
      <c r="E11751"/>
      <c r="F11751"/>
      <c r="G11751"/>
      <c r="H11751"/>
      <c r="I11751"/>
      <c r="J11751"/>
      <c r="K11751" s="91"/>
      <c r="L11751" s="91"/>
      <c r="M11751" s="91"/>
      <c r="R11751"/>
      <c r="S11751"/>
      <c r="T11751"/>
      <c r="U11751"/>
      <c r="V11751"/>
      <c r="W11751"/>
      <c r="X11751"/>
      <c r="Y11751"/>
      <c r="Z11751"/>
      <c r="AA11751"/>
      <c r="AB11751"/>
      <c r="AC11751"/>
    </row>
    <row r="11752" spans="2:29" s="14" customFormat="1" x14ac:dyDescent="0.25">
      <c r="B11752"/>
      <c r="C11752"/>
      <c r="D11752"/>
      <c r="E11752"/>
      <c r="F11752"/>
      <c r="G11752"/>
      <c r="H11752"/>
      <c r="I11752"/>
      <c r="J11752"/>
      <c r="K11752" s="91"/>
      <c r="L11752" s="91"/>
      <c r="M11752" s="91"/>
      <c r="R11752"/>
      <c r="S11752"/>
      <c r="T11752"/>
      <c r="U11752"/>
      <c r="V11752"/>
      <c r="W11752"/>
      <c r="X11752"/>
      <c r="Y11752"/>
      <c r="Z11752"/>
      <c r="AA11752"/>
      <c r="AB11752"/>
      <c r="AC11752"/>
    </row>
    <row r="11753" spans="2:29" s="14" customFormat="1" x14ac:dyDescent="0.25">
      <c r="B11753"/>
      <c r="C11753"/>
      <c r="D11753"/>
      <c r="E11753"/>
      <c r="F11753"/>
      <c r="G11753"/>
      <c r="H11753"/>
      <c r="I11753"/>
      <c r="J11753"/>
      <c r="K11753" s="91"/>
      <c r="L11753" s="91"/>
      <c r="M11753" s="91"/>
      <c r="R11753"/>
      <c r="S11753"/>
      <c r="T11753"/>
      <c r="U11753"/>
      <c r="V11753"/>
      <c r="W11753"/>
      <c r="X11753"/>
      <c r="Y11753"/>
      <c r="Z11753"/>
      <c r="AA11753"/>
      <c r="AB11753"/>
      <c r="AC11753"/>
    </row>
    <row r="11754" spans="2:29" s="14" customFormat="1" x14ac:dyDescent="0.25">
      <c r="B11754"/>
      <c r="C11754"/>
      <c r="D11754"/>
      <c r="E11754"/>
      <c r="F11754"/>
      <c r="G11754"/>
      <c r="H11754"/>
      <c r="I11754"/>
      <c r="J11754"/>
      <c r="K11754" s="91"/>
      <c r="L11754" s="91"/>
      <c r="M11754" s="91"/>
      <c r="R11754"/>
      <c r="S11754"/>
      <c r="T11754"/>
      <c r="U11754"/>
      <c r="V11754"/>
      <c r="W11754"/>
      <c r="X11754"/>
      <c r="Y11754"/>
      <c r="Z11754"/>
      <c r="AA11754"/>
      <c r="AB11754"/>
      <c r="AC11754"/>
    </row>
    <row r="11755" spans="2:29" s="14" customFormat="1" x14ac:dyDescent="0.25">
      <c r="B11755"/>
      <c r="C11755"/>
      <c r="D11755"/>
      <c r="E11755"/>
      <c r="F11755"/>
      <c r="G11755"/>
      <c r="H11755"/>
      <c r="I11755"/>
      <c r="J11755"/>
      <c r="K11755" s="91"/>
      <c r="L11755" s="91"/>
      <c r="M11755" s="91"/>
      <c r="R11755"/>
      <c r="S11755"/>
      <c r="T11755"/>
      <c r="U11755"/>
      <c r="V11755"/>
      <c r="W11755"/>
      <c r="X11755"/>
      <c r="Y11755"/>
      <c r="Z11755"/>
      <c r="AA11755"/>
      <c r="AB11755"/>
      <c r="AC11755"/>
    </row>
    <row r="11756" spans="2:29" s="14" customFormat="1" x14ac:dyDescent="0.25">
      <c r="B11756"/>
      <c r="C11756"/>
      <c r="D11756"/>
      <c r="E11756"/>
      <c r="F11756"/>
      <c r="G11756"/>
      <c r="H11756"/>
      <c r="I11756"/>
      <c r="J11756"/>
      <c r="K11756" s="91"/>
      <c r="L11756" s="91"/>
      <c r="M11756" s="91"/>
      <c r="R11756"/>
      <c r="S11756"/>
      <c r="T11756"/>
      <c r="U11756"/>
      <c r="V11756"/>
      <c r="W11756"/>
      <c r="X11756"/>
      <c r="Y11756"/>
      <c r="Z11756"/>
      <c r="AA11756"/>
      <c r="AB11756"/>
      <c r="AC11756"/>
    </row>
    <row r="11757" spans="2:29" s="14" customFormat="1" x14ac:dyDescent="0.25">
      <c r="B11757"/>
      <c r="C11757"/>
      <c r="D11757"/>
      <c r="E11757"/>
      <c r="F11757"/>
      <c r="G11757"/>
      <c r="H11757"/>
      <c r="I11757"/>
      <c r="J11757"/>
      <c r="K11757" s="91"/>
      <c r="L11757" s="91"/>
      <c r="M11757" s="91"/>
      <c r="R11757"/>
      <c r="S11757"/>
      <c r="T11757"/>
      <c r="U11757"/>
      <c r="V11757"/>
      <c r="W11757"/>
      <c r="X11757"/>
      <c r="Y11757"/>
      <c r="Z11757"/>
      <c r="AA11757"/>
      <c r="AB11757"/>
      <c r="AC11757"/>
    </row>
    <row r="11758" spans="2:29" s="14" customFormat="1" x14ac:dyDescent="0.25">
      <c r="B11758"/>
      <c r="C11758"/>
      <c r="D11758"/>
      <c r="E11758"/>
      <c r="F11758"/>
      <c r="G11758"/>
      <c r="H11758"/>
      <c r="I11758"/>
      <c r="J11758"/>
      <c r="K11758" s="91"/>
      <c r="L11758" s="91"/>
      <c r="M11758" s="91"/>
      <c r="R11758"/>
      <c r="S11758"/>
      <c r="T11758"/>
      <c r="U11758"/>
      <c r="V11758"/>
      <c r="W11758"/>
      <c r="X11758"/>
      <c r="Y11758"/>
      <c r="Z11758"/>
      <c r="AA11758"/>
      <c r="AB11758"/>
      <c r="AC11758"/>
    </row>
    <row r="11759" spans="2:29" s="14" customFormat="1" x14ac:dyDescent="0.25">
      <c r="B11759"/>
      <c r="C11759"/>
      <c r="D11759"/>
      <c r="E11759"/>
      <c r="F11759"/>
      <c r="G11759"/>
      <c r="H11759"/>
      <c r="I11759"/>
      <c r="J11759"/>
      <c r="K11759" s="91"/>
      <c r="L11759" s="91"/>
      <c r="M11759" s="91"/>
      <c r="R11759"/>
      <c r="S11759"/>
      <c r="T11759"/>
      <c r="U11759"/>
      <c r="V11759"/>
      <c r="W11759"/>
      <c r="X11759"/>
      <c r="Y11759"/>
      <c r="Z11759"/>
      <c r="AA11759"/>
      <c r="AB11759"/>
      <c r="AC11759"/>
    </row>
    <row r="11760" spans="2:29" s="14" customFormat="1" x14ac:dyDescent="0.25">
      <c r="B11760"/>
      <c r="C11760"/>
      <c r="D11760"/>
      <c r="E11760"/>
      <c r="F11760"/>
      <c r="G11760"/>
      <c r="H11760"/>
      <c r="I11760"/>
      <c r="J11760"/>
      <c r="K11760" s="91"/>
      <c r="L11760" s="91"/>
      <c r="M11760" s="91"/>
      <c r="R11760"/>
      <c r="S11760"/>
      <c r="T11760"/>
      <c r="U11760"/>
      <c r="V11760"/>
      <c r="W11760"/>
      <c r="X11760"/>
      <c r="Y11760"/>
      <c r="Z11760"/>
      <c r="AA11760"/>
      <c r="AB11760"/>
      <c r="AC11760"/>
    </row>
    <row r="11761" spans="2:29" s="14" customFormat="1" x14ac:dyDescent="0.25">
      <c r="B11761"/>
      <c r="C11761"/>
      <c r="D11761"/>
      <c r="E11761"/>
      <c r="F11761"/>
      <c r="G11761"/>
      <c r="H11761"/>
      <c r="I11761"/>
      <c r="J11761"/>
      <c r="K11761" s="91"/>
      <c r="L11761" s="91"/>
      <c r="M11761" s="91"/>
      <c r="R11761"/>
      <c r="S11761"/>
      <c r="T11761"/>
      <c r="U11761"/>
      <c r="V11761"/>
      <c r="W11761"/>
      <c r="X11761"/>
      <c r="Y11761"/>
      <c r="Z11761"/>
      <c r="AA11761"/>
      <c r="AB11761"/>
      <c r="AC11761"/>
    </row>
    <row r="11762" spans="2:29" s="14" customFormat="1" x14ac:dyDescent="0.25">
      <c r="B11762"/>
      <c r="C11762"/>
      <c r="D11762"/>
      <c r="E11762"/>
      <c r="F11762"/>
      <c r="G11762"/>
      <c r="H11762"/>
      <c r="I11762"/>
      <c r="J11762"/>
      <c r="K11762" s="91"/>
      <c r="L11762" s="91"/>
      <c r="M11762" s="91"/>
      <c r="R11762"/>
      <c r="S11762"/>
      <c r="T11762"/>
      <c r="U11762"/>
      <c r="V11762"/>
      <c r="W11762"/>
      <c r="X11762"/>
      <c r="Y11762"/>
      <c r="Z11762"/>
      <c r="AA11762"/>
      <c r="AB11762"/>
      <c r="AC11762"/>
    </row>
    <row r="11763" spans="2:29" s="14" customFormat="1" x14ac:dyDescent="0.25">
      <c r="B11763"/>
      <c r="C11763"/>
      <c r="D11763"/>
      <c r="E11763"/>
      <c r="F11763"/>
      <c r="G11763"/>
      <c r="H11763"/>
      <c r="I11763"/>
      <c r="J11763"/>
      <c r="K11763" s="91"/>
      <c r="L11763" s="91"/>
      <c r="M11763" s="91"/>
      <c r="R11763"/>
      <c r="S11763"/>
      <c r="T11763"/>
      <c r="U11763"/>
      <c r="V11763"/>
      <c r="W11763"/>
      <c r="X11763"/>
      <c r="Y11763"/>
      <c r="Z11763"/>
      <c r="AA11763"/>
      <c r="AB11763"/>
      <c r="AC11763"/>
    </row>
    <row r="11764" spans="2:29" s="14" customFormat="1" x14ac:dyDescent="0.25">
      <c r="B11764"/>
      <c r="C11764"/>
      <c r="D11764"/>
      <c r="E11764"/>
      <c r="F11764"/>
      <c r="G11764"/>
      <c r="H11764"/>
      <c r="I11764"/>
      <c r="J11764"/>
      <c r="K11764" s="91"/>
      <c r="L11764" s="91"/>
      <c r="M11764" s="91"/>
      <c r="R11764"/>
      <c r="S11764"/>
      <c r="T11764"/>
      <c r="U11764"/>
      <c r="V11764"/>
      <c r="W11764"/>
      <c r="X11764"/>
      <c r="Y11764"/>
      <c r="Z11764"/>
      <c r="AA11764"/>
      <c r="AB11764"/>
      <c r="AC11764"/>
    </row>
    <row r="11765" spans="2:29" s="14" customFormat="1" x14ac:dyDescent="0.25">
      <c r="B11765"/>
      <c r="C11765"/>
      <c r="D11765"/>
      <c r="E11765"/>
      <c r="F11765"/>
      <c r="G11765"/>
      <c r="H11765"/>
      <c r="I11765"/>
      <c r="J11765"/>
      <c r="K11765" s="91"/>
      <c r="L11765" s="91"/>
      <c r="M11765" s="91"/>
      <c r="R11765"/>
      <c r="S11765"/>
      <c r="T11765"/>
      <c r="U11765"/>
      <c r="V11765"/>
      <c r="W11765"/>
      <c r="X11765"/>
      <c r="Y11765"/>
      <c r="Z11765"/>
      <c r="AA11765"/>
      <c r="AB11765"/>
      <c r="AC11765"/>
    </row>
    <row r="11766" spans="2:29" s="14" customFormat="1" x14ac:dyDescent="0.25">
      <c r="B11766"/>
      <c r="C11766"/>
      <c r="D11766"/>
      <c r="E11766"/>
      <c r="F11766"/>
      <c r="G11766"/>
      <c r="H11766"/>
      <c r="I11766"/>
      <c r="J11766"/>
      <c r="K11766" s="91"/>
      <c r="L11766" s="91"/>
      <c r="M11766" s="91"/>
      <c r="R11766"/>
      <c r="S11766"/>
      <c r="T11766"/>
      <c r="U11766"/>
      <c r="V11766"/>
      <c r="W11766"/>
      <c r="X11766"/>
      <c r="Y11766"/>
      <c r="Z11766"/>
      <c r="AA11766"/>
      <c r="AB11766"/>
      <c r="AC11766"/>
    </row>
    <row r="11767" spans="2:29" s="14" customFormat="1" x14ac:dyDescent="0.25">
      <c r="B11767"/>
      <c r="C11767"/>
      <c r="D11767"/>
      <c r="E11767"/>
      <c r="F11767"/>
      <c r="G11767"/>
      <c r="H11767"/>
      <c r="I11767"/>
      <c r="J11767"/>
      <c r="K11767" s="91"/>
      <c r="L11767" s="91"/>
      <c r="M11767" s="91"/>
      <c r="R11767"/>
      <c r="S11767"/>
      <c r="T11767"/>
      <c r="U11767"/>
      <c r="V11767"/>
      <c r="W11767"/>
      <c r="X11767"/>
      <c r="Y11767"/>
      <c r="Z11767"/>
      <c r="AA11767"/>
      <c r="AB11767"/>
      <c r="AC11767"/>
    </row>
    <row r="11768" spans="2:29" s="14" customFormat="1" x14ac:dyDescent="0.25">
      <c r="B11768"/>
      <c r="C11768"/>
      <c r="D11768"/>
      <c r="E11768"/>
      <c r="F11768"/>
      <c r="G11768"/>
      <c r="H11768"/>
      <c r="I11768"/>
      <c r="J11768"/>
      <c r="K11768" s="91"/>
      <c r="L11768" s="91"/>
      <c r="M11768" s="91"/>
      <c r="R11768"/>
      <c r="S11768"/>
      <c r="T11768"/>
      <c r="U11768"/>
      <c r="V11768"/>
      <c r="W11768"/>
      <c r="X11768"/>
      <c r="Y11768"/>
      <c r="Z11768"/>
      <c r="AA11768"/>
      <c r="AB11768"/>
      <c r="AC11768"/>
    </row>
    <row r="11769" spans="2:29" s="14" customFormat="1" x14ac:dyDescent="0.25">
      <c r="B11769"/>
      <c r="C11769"/>
      <c r="D11769"/>
      <c r="E11769"/>
      <c r="F11769"/>
      <c r="G11769"/>
      <c r="H11769"/>
      <c r="I11769"/>
      <c r="J11769"/>
      <c r="K11769" s="91"/>
      <c r="L11769" s="91"/>
      <c r="M11769" s="91"/>
      <c r="R11769"/>
      <c r="S11769"/>
      <c r="T11769"/>
      <c r="U11769"/>
      <c r="V11769"/>
      <c r="W11769"/>
      <c r="X11769"/>
      <c r="Y11769"/>
      <c r="Z11769"/>
      <c r="AA11769"/>
      <c r="AB11769"/>
      <c r="AC11769"/>
    </row>
    <row r="11770" spans="2:29" s="14" customFormat="1" x14ac:dyDescent="0.25">
      <c r="B11770"/>
      <c r="C11770"/>
      <c r="D11770"/>
      <c r="E11770"/>
      <c r="F11770"/>
      <c r="G11770"/>
      <c r="H11770"/>
      <c r="I11770"/>
      <c r="J11770"/>
      <c r="K11770" s="91"/>
      <c r="L11770" s="91"/>
      <c r="M11770" s="91"/>
      <c r="R11770"/>
      <c r="S11770"/>
      <c r="T11770"/>
      <c r="U11770"/>
      <c r="V11770"/>
      <c r="W11770"/>
      <c r="X11770"/>
      <c r="Y11770"/>
      <c r="Z11770"/>
      <c r="AA11770"/>
      <c r="AB11770"/>
      <c r="AC11770"/>
    </row>
    <row r="11771" spans="2:29" s="14" customFormat="1" x14ac:dyDescent="0.25">
      <c r="B11771"/>
      <c r="C11771"/>
      <c r="D11771"/>
      <c r="E11771"/>
      <c r="F11771"/>
      <c r="G11771"/>
      <c r="H11771"/>
      <c r="I11771"/>
      <c r="J11771"/>
      <c r="K11771" s="91"/>
      <c r="L11771" s="91"/>
      <c r="M11771" s="91"/>
      <c r="R11771"/>
      <c r="S11771"/>
      <c r="T11771"/>
      <c r="U11771"/>
      <c r="V11771"/>
      <c r="W11771"/>
      <c r="X11771"/>
      <c r="Y11771"/>
      <c r="Z11771"/>
      <c r="AA11771"/>
      <c r="AB11771"/>
      <c r="AC11771"/>
    </row>
    <row r="11772" spans="2:29" s="14" customFormat="1" x14ac:dyDescent="0.25">
      <c r="B11772"/>
      <c r="C11772"/>
      <c r="D11772"/>
      <c r="E11772"/>
      <c r="F11772"/>
      <c r="G11772"/>
      <c r="H11772"/>
      <c r="I11772"/>
      <c r="J11772"/>
      <c r="K11772" s="91"/>
      <c r="L11772" s="91"/>
      <c r="M11772" s="91"/>
      <c r="R11772"/>
      <c r="S11772"/>
      <c r="T11772"/>
      <c r="U11772"/>
      <c r="V11772"/>
      <c r="W11772"/>
      <c r="X11772"/>
      <c r="Y11772"/>
      <c r="Z11772"/>
      <c r="AA11772"/>
      <c r="AB11772"/>
      <c r="AC11772"/>
    </row>
    <row r="11773" spans="2:29" s="14" customFormat="1" x14ac:dyDescent="0.25">
      <c r="B11773"/>
      <c r="C11773"/>
      <c r="D11773"/>
      <c r="E11773"/>
      <c r="F11773"/>
      <c r="G11773"/>
      <c r="H11773"/>
      <c r="I11773"/>
      <c r="J11773"/>
      <c r="K11773" s="91"/>
      <c r="L11773" s="91"/>
      <c r="M11773" s="91"/>
      <c r="R11773"/>
      <c r="S11773"/>
      <c r="T11773"/>
      <c r="U11773"/>
      <c r="V11773"/>
      <c r="W11773"/>
      <c r="X11773"/>
      <c r="Y11773"/>
      <c r="Z11773"/>
      <c r="AA11773"/>
      <c r="AB11773"/>
      <c r="AC11773"/>
    </row>
    <row r="11774" spans="2:29" s="14" customFormat="1" x14ac:dyDescent="0.25">
      <c r="B11774"/>
      <c r="C11774"/>
      <c r="D11774"/>
      <c r="E11774"/>
      <c r="F11774"/>
      <c r="G11774"/>
      <c r="H11774"/>
      <c r="I11774"/>
      <c r="J11774"/>
      <c r="K11774" s="91"/>
      <c r="L11774" s="91"/>
      <c r="M11774" s="91"/>
      <c r="R11774"/>
      <c r="S11774"/>
      <c r="T11774"/>
      <c r="U11774"/>
      <c r="V11774"/>
      <c r="W11774"/>
      <c r="X11774"/>
      <c r="Y11774"/>
      <c r="Z11774"/>
      <c r="AA11774"/>
      <c r="AB11774"/>
      <c r="AC11774"/>
    </row>
    <row r="11775" spans="2:29" s="14" customFormat="1" x14ac:dyDescent="0.25">
      <c r="B11775"/>
      <c r="C11775"/>
      <c r="D11775"/>
      <c r="E11775"/>
      <c r="F11775"/>
      <c r="G11775"/>
      <c r="H11775"/>
      <c r="I11775"/>
      <c r="J11775"/>
      <c r="K11775" s="91"/>
      <c r="L11775" s="91"/>
      <c r="M11775" s="91"/>
      <c r="R11775"/>
      <c r="S11775"/>
      <c r="T11775"/>
      <c r="U11775"/>
      <c r="V11775"/>
      <c r="W11775"/>
      <c r="X11775"/>
      <c r="Y11775"/>
      <c r="Z11775"/>
      <c r="AA11775"/>
      <c r="AB11775"/>
      <c r="AC11775"/>
    </row>
    <row r="11776" spans="2:29" s="14" customFormat="1" x14ac:dyDescent="0.25">
      <c r="B11776"/>
      <c r="C11776"/>
      <c r="D11776"/>
      <c r="E11776"/>
      <c r="F11776"/>
      <c r="G11776"/>
      <c r="H11776"/>
      <c r="I11776"/>
      <c r="J11776"/>
      <c r="K11776" s="91"/>
      <c r="L11776" s="91"/>
      <c r="M11776" s="91"/>
      <c r="R11776"/>
      <c r="S11776"/>
      <c r="T11776"/>
      <c r="U11776"/>
      <c r="V11776"/>
      <c r="W11776"/>
      <c r="X11776"/>
      <c r="Y11776"/>
      <c r="Z11776"/>
      <c r="AA11776"/>
      <c r="AB11776"/>
      <c r="AC11776"/>
    </row>
    <row r="11777" spans="2:29" s="14" customFormat="1" x14ac:dyDescent="0.25">
      <c r="B11777"/>
      <c r="C11777"/>
      <c r="D11777"/>
      <c r="E11777"/>
      <c r="F11777"/>
      <c r="G11777"/>
      <c r="H11777"/>
      <c r="I11777"/>
      <c r="J11777"/>
      <c r="K11777" s="91"/>
      <c r="L11777" s="91"/>
      <c r="M11777" s="91"/>
      <c r="R11777"/>
      <c r="S11777"/>
      <c r="T11777"/>
      <c r="U11777"/>
      <c r="V11777"/>
      <c r="W11777"/>
      <c r="X11777"/>
      <c r="Y11777"/>
      <c r="Z11777"/>
      <c r="AA11777"/>
      <c r="AB11777"/>
      <c r="AC11777"/>
    </row>
    <row r="11778" spans="2:29" s="14" customFormat="1" x14ac:dyDescent="0.25">
      <c r="B11778"/>
      <c r="C11778"/>
      <c r="D11778"/>
      <c r="E11778"/>
      <c r="F11778"/>
      <c r="G11778"/>
      <c r="H11778"/>
      <c r="I11778"/>
      <c r="J11778"/>
      <c r="K11778" s="91"/>
      <c r="L11778" s="91"/>
      <c r="M11778" s="91"/>
      <c r="R11778"/>
      <c r="S11778"/>
      <c r="T11778"/>
      <c r="U11778"/>
      <c r="V11778"/>
      <c r="W11778"/>
      <c r="X11778"/>
      <c r="Y11778"/>
      <c r="Z11778"/>
      <c r="AA11778"/>
      <c r="AB11778"/>
      <c r="AC11778"/>
    </row>
    <row r="11779" spans="2:29" s="14" customFormat="1" x14ac:dyDescent="0.25">
      <c r="B11779"/>
      <c r="C11779"/>
      <c r="D11779"/>
      <c r="E11779"/>
      <c r="F11779"/>
      <c r="G11779"/>
      <c r="H11779"/>
      <c r="I11779"/>
      <c r="J11779"/>
      <c r="K11779" s="91"/>
      <c r="L11779" s="91"/>
      <c r="M11779" s="91"/>
      <c r="R11779"/>
      <c r="S11779"/>
      <c r="T11779"/>
      <c r="U11779"/>
      <c r="V11779"/>
      <c r="W11779"/>
      <c r="X11779"/>
      <c r="Y11779"/>
      <c r="Z11779"/>
      <c r="AA11779"/>
      <c r="AB11779"/>
      <c r="AC11779"/>
    </row>
    <row r="11780" spans="2:29" s="14" customFormat="1" x14ac:dyDescent="0.25">
      <c r="B11780"/>
      <c r="C11780"/>
      <c r="D11780"/>
      <c r="E11780"/>
      <c r="F11780"/>
      <c r="G11780"/>
      <c r="H11780"/>
      <c r="I11780"/>
      <c r="J11780"/>
      <c r="K11780" s="91"/>
      <c r="L11780" s="91"/>
      <c r="M11780" s="91"/>
      <c r="R11780"/>
      <c r="S11780"/>
      <c r="T11780"/>
      <c r="U11780"/>
      <c r="V11780"/>
      <c r="W11780"/>
      <c r="X11780"/>
      <c r="Y11780"/>
      <c r="Z11780"/>
      <c r="AA11780"/>
      <c r="AB11780"/>
      <c r="AC11780"/>
    </row>
    <row r="11781" spans="2:29" s="14" customFormat="1" x14ac:dyDescent="0.25">
      <c r="B11781"/>
      <c r="C11781"/>
      <c r="D11781"/>
      <c r="E11781"/>
      <c r="F11781"/>
      <c r="G11781"/>
      <c r="H11781"/>
      <c r="I11781"/>
      <c r="J11781"/>
      <c r="K11781" s="91"/>
      <c r="L11781" s="91"/>
      <c r="M11781" s="91"/>
      <c r="R11781"/>
      <c r="S11781"/>
      <c r="T11781"/>
      <c r="U11781"/>
      <c r="V11781"/>
      <c r="W11781"/>
      <c r="X11781"/>
      <c r="Y11781"/>
      <c r="Z11781"/>
      <c r="AA11781"/>
      <c r="AB11781"/>
      <c r="AC11781"/>
    </row>
    <row r="11782" spans="2:29" s="14" customFormat="1" x14ac:dyDescent="0.25">
      <c r="B11782"/>
      <c r="C11782"/>
      <c r="D11782"/>
      <c r="E11782"/>
      <c r="F11782"/>
      <c r="G11782"/>
      <c r="H11782"/>
      <c r="I11782"/>
      <c r="J11782"/>
      <c r="K11782" s="91"/>
      <c r="L11782" s="91"/>
      <c r="M11782" s="91"/>
      <c r="R11782"/>
      <c r="S11782"/>
      <c r="T11782"/>
      <c r="U11782"/>
      <c r="V11782"/>
      <c r="W11782"/>
      <c r="X11782"/>
      <c r="Y11782"/>
      <c r="Z11782"/>
      <c r="AA11782"/>
      <c r="AB11782"/>
      <c r="AC11782"/>
    </row>
    <row r="11783" spans="2:29" s="14" customFormat="1" x14ac:dyDescent="0.25">
      <c r="B11783"/>
      <c r="C11783"/>
      <c r="D11783"/>
      <c r="E11783"/>
      <c r="F11783"/>
      <c r="G11783"/>
      <c r="H11783"/>
      <c r="I11783"/>
      <c r="J11783"/>
      <c r="K11783" s="91"/>
      <c r="L11783" s="91"/>
      <c r="M11783" s="91"/>
      <c r="R11783"/>
      <c r="S11783"/>
      <c r="T11783"/>
      <c r="U11783"/>
      <c r="V11783"/>
      <c r="W11783"/>
      <c r="X11783"/>
      <c r="Y11783"/>
      <c r="Z11783"/>
      <c r="AA11783"/>
      <c r="AB11783"/>
      <c r="AC11783"/>
    </row>
    <row r="11784" spans="2:29" s="14" customFormat="1" x14ac:dyDescent="0.25">
      <c r="B11784"/>
      <c r="C11784"/>
      <c r="D11784"/>
      <c r="E11784"/>
      <c r="F11784"/>
      <c r="G11784"/>
      <c r="H11784"/>
      <c r="I11784"/>
      <c r="J11784"/>
      <c r="K11784" s="91"/>
      <c r="L11784" s="91"/>
      <c r="M11784" s="91"/>
      <c r="R11784"/>
      <c r="S11784"/>
      <c r="T11784"/>
      <c r="U11784"/>
      <c r="V11784"/>
      <c r="W11784"/>
      <c r="X11784"/>
      <c r="Y11784"/>
      <c r="Z11784"/>
      <c r="AA11784"/>
      <c r="AB11784"/>
      <c r="AC11784"/>
    </row>
    <row r="11785" spans="2:29" s="14" customFormat="1" x14ac:dyDescent="0.25">
      <c r="B11785"/>
      <c r="C11785"/>
      <c r="D11785"/>
      <c r="E11785"/>
      <c r="F11785"/>
      <c r="G11785"/>
      <c r="H11785"/>
      <c r="I11785"/>
      <c r="J11785"/>
      <c r="K11785" s="91"/>
      <c r="L11785" s="91"/>
      <c r="M11785" s="91"/>
      <c r="R11785"/>
      <c r="S11785"/>
      <c r="T11785"/>
      <c r="U11785"/>
      <c r="V11785"/>
      <c r="W11785"/>
      <c r="X11785"/>
      <c r="Y11785"/>
      <c r="Z11785"/>
      <c r="AA11785"/>
      <c r="AB11785"/>
      <c r="AC11785"/>
    </row>
    <row r="11786" spans="2:29" s="14" customFormat="1" x14ac:dyDescent="0.25">
      <c r="B11786"/>
      <c r="C11786"/>
      <c r="D11786"/>
      <c r="E11786"/>
      <c r="F11786"/>
      <c r="G11786"/>
      <c r="H11786"/>
      <c r="I11786"/>
      <c r="J11786"/>
      <c r="K11786" s="91"/>
      <c r="L11786" s="91"/>
      <c r="M11786" s="91"/>
      <c r="R11786"/>
      <c r="S11786"/>
      <c r="T11786"/>
      <c r="U11786"/>
      <c r="V11786"/>
      <c r="W11786"/>
      <c r="X11786"/>
      <c r="Y11786"/>
      <c r="Z11786"/>
      <c r="AA11786"/>
      <c r="AB11786"/>
      <c r="AC11786"/>
    </row>
    <row r="11787" spans="2:29" s="14" customFormat="1" x14ac:dyDescent="0.25">
      <c r="B11787"/>
      <c r="C11787"/>
      <c r="D11787"/>
      <c r="E11787"/>
      <c r="F11787"/>
      <c r="G11787"/>
      <c r="H11787"/>
      <c r="I11787"/>
      <c r="J11787"/>
      <c r="K11787" s="91"/>
      <c r="L11787" s="91"/>
      <c r="M11787" s="91"/>
      <c r="R11787"/>
      <c r="S11787"/>
      <c r="T11787"/>
      <c r="U11787"/>
      <c r="V11787"/>
      <c r="W11787"/>
      <c r="X11787"/>
      <c r="Y11787"/>
      <c r="Z11787"/>
      <c r="AA11787"/>
      <c r="AB11787"/>
      <c r="AC11787"/>
    </row>
    <row r="11788" spans="2:29" s="14" customFormat="1" x14ac:dyDescent="0.25">
      <c r="B11788"/>
      <c r="C11788"/>
      <c r="D11788"/>
      <c r="E11788"/>
      <c r="F11788"/>
      <c r="G11788"/>
      <c r="H11788"/>
      <c r="I11788"/>
      <c r="J11788"/>
      <c r="K11788" s="91"/>
      <c r="L11788" s="91"/>
      <c r="M11788" s="91"/>
      <c r="R11788"/>
      <c r="S11788"/>
      <c r="T11788"/>
      <c r="U11788"/>
      <c r="V11788"/>
      <c r="W11788"/>
      <c r="X11788"/>
      <c r="Y11788"/>
      <c r="Z11788"/>
      <c r="AA11788"/>
      <c r="AB11788"/>
      <c r="AC11788"/>
    </row>
    <row r="11789" spans="2:29" s="14" customFormat="1" x14ac:dyDescent="0.25">
      <c r="B11789"/>
      <c r="C11789"/>
      <c r="D11789"/>
      <c r="E11789"/>
      <c r="F11789"/>
      <c r="G11789"/>
      <c r="H11789"/>
      <c r="I11789"/>
      <c r="J11789"/>
      <c r="K11789" s="91"/>
      <c r="L11789" s="91"/>
      <c r="M11789" s="91"/>
      <c r="R11789"/>
      <c r="S11789"/>
      <c r="T11789"/>
      <c r="U11789"/>
      <c r="V11789"/>
      <c r="W11789"/>
      <c r="X11789"/>
      <c r="Y11789"/>
      <c r="Z11789"/>
      <c r="AA11789"/>
      <c r="AB11789"/>
      <c r="AC11789"/>
    </row>
    <row r="11790" spans="2:29" s="14" customFormat="1" x14ac:dyDescent="0.25">
      <c r="B11790"/>
      <c r="C11790"/>
      <c r="D11790"/>
      <c r="E11790"/>
      <c r="F11790"/>
      <c r="G11790"/>
      <c r="H11790"/>
      <c r="I11790"/>
      <c r="J11790"/>
      <c r="K11790" s="91"/>
      <c r="L11790" s="91"/>
      <c r="M11790" s="91"/>
      <c r="R11790"/>
      <c r="S11790"/>
      <c r="T11790"/>
      <c r="U11790"/>
      <c r="V11790"/>
      <c r="W11790"/>
      <c r="X11790"/>
      <c r="Y11790"/>
      <c r="Z11790"/>
      <c r="AA11790"/>
      <c r="AB11790"/>
      <c r="AC11790"/>
    </row>
    <row r="11791" spans="2:29" s="14" customFormat="1" x14ac:dyDescent="0.25">
      <c r="B11791"/>
      <c r="C11791"/>
      <c r="D11791"/>
      <c r="E11791"/>
      <c r="F11791"/>
      <c r="G11791"/>
      <c r="H11791"/>
      <c r="I11791"/>
      <c r="J11791"/>
      <c r="K11791" s="91"/>
      <c r="L11791" s="91"/>
      <c r="M11791" s="91"/>
      <c r="R11791"/>
      <c r="S11791"/>
      <c r="T11791"/>
      <c r="U11791"/>
      <c r="V11791"/>
      <c r="W11791"/>
      <c r="X11791"/>
      <c r="Y11791"/>
      <c r="Z11791"/>
      <c r="AA11791"/>
      <c r="AB11791"/>
      <c r="AC11791"/>
    </row>
    <row r="11792" spans="2:29" s="14" customFormat="1" x14ac:dyDescent="0.25">
      <c r="B11792"/>
      <c r="C11792"/>
      <c r="D11792"/>
      <c r="E11792"/>
      <c r="F11792"/>
      <c r="G11792"/>
      <c r="H11792"/>
      <c r="I11792"/>
      <c r="J11792"/>
      <c r="K11792" s="91"/>
      <c r="L11792" s="91"/>
      <c r="M11792" s="91"/>
      <c r="R11792"/>
      <c r="S11792"/>
      <c r="T11792"/>
      <c r="U11792"/>
      <c r="V11792"/>
      <c r="W11792"/>
      <c r="X11792"/>
      <c r="Y11792"/>
      <c r="Z11792"/>
      <c r="AA11792"/>
      <c r="AB11792"/>
      <c r="AC11792"/>
    </row>
    <row r="11793" spans="2:29" s="14" customFormat="1" x14ac:dyDescent="0.25">
      <c r="B11793"/>
      <c r="C11793"/>
      <c r="D11793"/>
      <c r="E11793"/>
      <c r="F11793"/>
      <c r="G11793"/>
      <c r="H11793"/>
      <c r="I11793"/>
      <c r="J11793"/>
      <c r="K11793" s="91"/>
      <c r="L11793" s="91"/>
      <c r="M11793" s="91"/>
      <c r="R11793"/>
      <c r="S11793"/>
      <c r="T11793"/>
      <c r="U11793"/>
      <c r="V11793"/>
      <c r="W11793"/>
      <c r="X11793"/>
      <c r="Y11793"/>
      <c r="Z11793"/>
      <c r="AA11793"/>
      <c r="AB11793"/>
      <c r="AC11793"/>
    </row>
    <row r="11794" spans="2:29" s="14" customFormat="1" x14ac:dyDescent="0.25">
      <c r="B11794"/>
      <c r="C11794"/>
      <c r="D11794"/>
      <c r="E11794"/>
      <c r="F11794"/>
      <c r="G11794"/>
      <c r="H11794"/>
      <c r="I11794"/>
      <c r="J11794"/>
      <c r="K11794" s="91"/>
      <c r="L11794" s="91"/>
      <c r="M11794" s="91"/>
      <c r="R11794"/>
      <c r="S11794"/>
      <c r="T11794"/>
      <c r="U11794"/>
      <c r="V11794"/>
      <c r="W11794"/>
      <c r="X11794"/>
      <c r="Y11794"/>
      <c r="Z11794"/>
      <c r="AA11794"/>
      <c r="AB11794"/>
      <c r="AC11794"/>
    </row>
    <row r="11795" spans="2:29" s="14" customFormat="1" x14ac:dyDescent="0.25">
      <c r="B11795"/>
      <c r="C11795"/>
      <c r="D11795"/>
      <c r="E11795"/>
      <c r="F11795"/>
      <c r="G11795"/>
      <c r="H11795"/>
      <c r="I11795"/>
      <c r="J11795"/>
      <c r="K11795" s="91"/>
      <c r="L11795" s="91"/>
      <c r="M11795" s="91"/>
      <c r="R11795"/>
      <c r="S11795"/>
      <c r="T11795"/>
      <c r="U11795"/>
      <c r="V11795"/>
      <c r="W11795"/>
      <c r="X11795"/>
      <c r="Y11795"/>
      <c r="Z11795"/>
      <c r="AA11795"/>
      <c r="AB11795"/>
      <c r="AC11795"/>
    </row>
    <row r="11796" spans="2:29" s="14" customFormat="1" x14ac:dyDescent="0.25">
      <c r="B11796"/>
      <c r="C11796"/>
      <c r="D11796"/>
      <c r="E11796"/>
      <c r="F11796"/>
      <c r="G11796"/>
      <c r="H11796"/>
      <c r="I11796"/>
      <c r="J11796"/>
      <c r="K11796" s="91"/>
      <c r="L11796" s="91"/>
      <c r="M11796" s="91"/>
      <c r="R11796"/>
      <c r="S11796"/>
      <c r="T11796"/>
      <c r="U11796"/>
      <c r="V11796"/>
      <c r="W11796"/>
      <c r="X11796"/>
      <c r="Y11796"/>
      <c r="Z11796"/>
      <c r="AA11796"/>
      <c r="AB11796"/>
      <c r="AC11796"/>
    </row>
    <row r="11797" spans="2:29" s="14" customFormat="1" x14ac:dyDescent="0.25">
      <c r="B11797"/>
      <c r="C11797"/>
      <c r="D11797"/>
      <c r="E11797"/>
      <c r="F11797"/>
      <c r="G11797"/>
      <c r="H11797"/>
      <c r="I11797"/>
      <c r="J11797"/>
      <c r="K11797" s="91"/>
      <c r="L11797" s="91"/>
      <c r="M11797" s="91"/>
      <c r="R11797"/>
      <c r="S11797"/>
      <c r="T11797"/>
      <c r="U11797"/>
      <c r="V11797"/>
      <c r="W11797"/>
      <c r="X11797"/>
      <c r="Y11797"/>
      <c r="Z11797"/>
      <c r="AA11797"/>
      <c r="AB11797"/>
      <c r="AC11797"/>
    </row>
    <row r="11798" spans="2:29" s="14" customFormat="1" x14ac:dyDescent="0.25">
      <c r="B11798"/>
      <c r="C11798"/>
      <c r="D11798"/>
      <c r="E11798"/>
      <c r="F11798"/>
      <c r="G11798"/>
      <c r="H11798"/>
      <c r="I11798"/>
      <c r="J11798"/>
      <c r="K11798" s="91"/>
      <c r="L11798" s="91"/>
      <c r="M11798" s="91"/>
      <c r="R11798"/>
      <c r="S11798"/>
      <c r="T11798"/>
      <c r="U11798"/>
      <c r="V11798"/>
      <c r="W11798"/>
      <c r="X11798"/>
      <c r="Y11798"/>
      <c r="Z11798"/>
      <c r="AA11798"/>
      <c r="AB11798"/>
      <c r="AC11798"/>
    </row>
    <row r="11799" spans="2:29" s="14" customFormat="1" x14ac:dyDescent="0.25">
      <c r="B11799"/>
      <c r="C11799"/>
      <c r="D11799"/>
      <c r="E11799"/>
      <c r="F11799"/>
      <c r="G11799"/>
      <c r="H11799"/>
      <c r="I11799"/>
      <c r="J11799"/>
      <c r="K11799" s="91"/>
      <c r="L11799" s="91"/>
      <c r="M11799" s="91"/>
      <c r="R11799"/>
      <c r="S11799"/>
      <c r="T11799"/>
      <c r="U11799"/>
      <c r="V11799"/>
      <c r="W11799"/>
      <c r="X11799"/>
      <c r="Y11799"/>
      <c r="Z11799"/>
      <c r="AA11799"/>
      <c r="AB11799"/>
      <c r="AC11799"/>
    </row>
    <row r="11800" spans="2:29" s="14" customFormat="1" x14ac:dyDescent="0.25">
      <c r="B11800"/>
      <c r="C11800"/>
      <c r="D11800"/>
      <c r="E11800"/>
      <c r="F11800"/>
      <c r="G11800"/>
      <c r="H11800"/>
      <c r="I11800"/>
      <c r="J11800"/>
      <c r="K11800" s="91"/>
      <c r="L11800" s="91"/>
      <c r="M11800" s="91"/>
      <c r="R11800"/>
      <c r="S11800"/>
      <c r="T11800"/>
      <c r="U11800"/>
      <c r="V11800"/>
      <c r="W11800"/>
      <c r="X11800"/>
      <c r="Y11800"/>
      <c r="Z11800"/>
      <c r="AA11800"/>
      <c r="AB11800"/>
      <c r="AC11800"/>
    </row>
    <row r="11801" spans="2:29" s="14" customFormat="1" x14ac:dyDescent="0.25">
      <c r="B11801"/>
      <c r="C11801"/>
      <c r="D11801"/>
      <c r="E11801"/>
      <c r="F11801"/>
      <c r="G11801"/>
      <c r="H11801"/>
      <c r="I11801"/>
      <c r="J11801"/>
      <c r="K11801" s="91"/>
      <c r="L11801" s="91"/>
      <c r="M11801" s="91"/>
      <c r="R11801"/>
      <c r="S11801"/>
      <c r="T11801"/>
      <c r="U11801"/>
      <c r="V11801"/>
      <c r="W11801"/>
      <c r="X11801"/>
      <c r="Y11801"/>
      <c r="Z11801"/>
      <c r="AA11801"/>
      <c r="AB11801"/>
      <c r="AC11801"/>
    </row>
    <row r="11802" spans="2:29" s="14" customFormat="1" x14ac:dyDescent="0.25">
      <c r="B11802"/>
      <c r="C11802"/>
      <c r="D11802"/>
      <c r="E11802"/>
      <c r="F11802"/>
      <c r="G11802"/>
      <c r="H11802"/>
      <c r="I11802"/>
      <c r="J11802"/>
      <c r="K11802" s="91"/>
      <c r="L11802" s="91"/>
      <c r="M11802" s="91"/>
      <c r="R11802"/>
      <c r="S11802"/>
      <c r="T11802"/>
      <c r="U11802"/>
      <c r="V11802"/>
      <c r="W11802"/>
      <c r="X11802"/>
      <c r="Y11802"/>
      <c r="Z11802"/>
      <c r="AA11802"/>
      <c r="AB11802"/>
      <c r="AC11802"/>
    </row>
    <row r="11803" spans="2:29" s="14" customFormat="1" x14ac:dyDescent="0.25">
      <c r="B11803"/>
      <c r="C11803"/>
      <c r="D11803"/>
      <c r="E11803"/>
      <c r="F11803"/>
      <c r="G11803"/>
      <c r="H11803"/>
      <c r="I11803"/>
      <c r="J11803"/>
      <c r="K11803" s="91"/>
      <c r="L11803" s="91"/>
      <c r="M11803" s="91"/>
      <c r="R11803"/>
      <c r="S11803"/>
      <c r="T11803"/>
      <c r="U11803"/>
      <c r="V11803"/>
      <c r="W11803"/>
      <c r="X11803"/>
      <c r="Y11803"/>
      <c r="Z11803"/>
      <c r="AA11803"/>
      <c r="AB11803"/>
      <c r="AC11803"/>
    </row>
    <row r="11804" spans="2:29" s="14" customFormat="1" x14ac:dyDescent="0.25">
      <c r="B11804"/>
      <c r="C11804"/>
      <c r="D11804"/>
      <c r="E11804"/>
      <c r="F11804"/>
      <c r="G11804"/>
      <c r="H11804"/>
      <c r="I11804"/>
      <c r="J11804"/>
      <c r="K11804" s="91"/>
      <c r="L11804" s="91"/>
      <c r="M11804" s="91"/>
      <c r="R11804"/>
      <c r="S11804"/>
      <c r="T11804"/>
      <c r="U11804"/>
      <c r="V11804"/>
      <c r="W11804"/>
      <c r="X11804"/>
      <c r="Y11804"/>
      <c r="Z11804"/>
      <c r="AA11804"/>
      <c r="AB11804"/>
      <c r="AC11804"/>
    </row>
    <row r="11805" spans="2:29" s="14" customFormat="1" x14ac:dyDescent="0.25">
      <c r="B11805"/>
      <c r="C11805"/>
      <c r="D11805"/>
      <c r="E11805"/>
      <c r="F11805"/>
      <c r="G11805"/>
      <c r="H11805"/>
      <c r="I11805"/>
      <c r="J11805"/>
      <c r="K11805" s="91"/>
      <c r="L11805" s="91"/>
      <c r="M11805" s="91"/>
      <c r="R11805"/>
      <c r="S11805"/>
      <c r="T11805"/>
      <c r="U11805"/>
      <c r="V11805"/>
      <c r="W11805"/>
      <c r="X11805"/>
      <c r="Y11805"/>
      <c r="Z11805"/>
      <c r="AA11805"/>
      <c r="AB11805"/>
      <c r="AC11805"/>
    </row>
    <row r="11806" spans="2:29" s="14" customFormat="1" x14ac:dyDescent="0.25">
      <c r="B11806"/>
      <c r="C11806"/>
      <c r="D11806"/>
      <c r="E11806"/>
      <c r="F11806"/>
      <c r="G11806"/>
      <c r="H11806"/>
      <c r="I11806"/>
      <c r="J11806"/>
      <c r="K11806" s="91"/>
      <c r="L11806" s="91"/>
      <c r="M11806" s="91"/>
      <c r="R11806"/>
      <c r="S11806"/>
      <c r="T11806"/>
      <c r="U11806"/>
      <c r="V11806"/>
      <c r="W11806"/>
      <c r="X11806"/>
      <c r="Y11806"/>
      <c r="Z11806"/>
      <c r="AA11806"/>
      <c r="AB11806"/>
      <c r="AC11806"/>
    </row>
    <row r="11807" spans="2:29" s="14" customFormat="1" x14ac:dyDescent="0.25">
      <c r="B11807"/>
      <c r="C11807"/>
      <c r="D11807"/>
      <c r="E11807"/>
      <c r="F11807"/>
      <c r="G11807"/>
      <c r="H11807"/>
      <c r="I11807"/>
      <c r="J11807"/>
      <c r="K11807" s="91"/>
      <c r="L11807" s="91"/>
      <c r="M11807" s="91"/>
      <c r="R11807"/>
      <c r="S11807"/>
      <c r="T11807"/>
      <c r="U11807"/>
      <c r="V11807"/>
      <c r="W11807"/>
      <c r="X11807"/>
      <c r="Y11807"/>
      <c r="Z11807"/>
      <c r="AA11807"/>
      <c r="AB11807"/>
      <c r="AC11807"/>
    </row>
    <row r="11808" spans="2:29" s="14" customFormat="1" x14ac:dyDescent="0.25">
      <c r="B11808"/>
      <c r="C11808"/>
      <c r="D11808"/>
      <c r="E11808"/>
      <c r="F11808"/>
      <c r="G11808"/>
      <c r="H11808"/>
      <c r="I11808"/>
      <c r="J11808"/>
      <c r="K11808" s="91"/>
      <c r="L11808" s="91"/>
      <c r="M11808" s="91"/>
      <c r="R11808"/>
      <c r="S11808"/>
      <c r="T11808"/>
      <c r="U11808"/>
      <c r="V11808"/>
      <c r="W11808"/>
      <c r="X11808"/>
      <c r="Y11808"/>
      <c r="Z11808"/>
      <c r="AA11808"/>
      <c r="AB11808"/>
      <c r="AC11808"/>
    </row>
    <row r="11809" spans="2:29" s="14" customFormat="1" x14ac:dyDescent="0.25">
      <c r="B11809"/>
      <c r="C11809"/>
      <c r="D11809"/>
      <c r="E11809"/>
      <c r="F11809"/>
      <c r="G11809"/>
      <c r="H11809"/>
      <c r="I11809"/>
      <c r="J11809"/>
      <c r="K11809" s="91"/>
      <c r="L11809" s="91"/>
      <c r="M11809" s="91"/>
      <c r="R11809"/>
      <c r="S11809"/>
      <c r="T11809"/>
      <c r="U11809"/>
      <c r="V11809"/>
      <c r="W11809"/>
      <c r="X11809"/>
      <c r="Y11809"/>
      <c r="Z11809"/>
      <c r="AA11809"/>
      <c r="AB11809"/>
      <c r="AC11809"/>
    </row>
    <row r="11810" spans="2:29" s="14" customFormat="1" x14ac:dyDescent="0.25">
      <c r="B11810"/>
      <c r="C11810"/>
      <c r="D11810"/>
      <c r="E11810"/>
      <c r="F11810"/>
      <c r="G11810"/>
      <c r="H11810"/>
      <c r="I11810"/>
      <c r="J11810"/>
      <c r="K11810" s="91"/>
      <c r="L11810" s="91"/>
      <c r="M11810" s="91"/>
      <c r="R11810"/>
      <c r="S11810"/>
      <c r="T11810"/>
      <c r="U11810"/>
      <c r="V11810"/>
      <c r="W11810"/>
      <c r="X11810"/>
      <c r="Y11810"/>
      <c r="Z11810"/>
      <c r="AA11810"/>
      <c r="AB11810"/>
      <c r="AC11810"/>
    </row>
    <row r="11811" spans="2:29" s="14" customFormat="1" x14ac:dyDescent="0.25">
      <c r="B11811"/>
      <c r="C11811"/>
      <c r="D11811"/>
      <c r="E11811"/>
      <c r="F11811"/>
      <c r="G11811"/>
      <c r="H11811"/>
      <c r="I11811"/>
      <c r="J11811"/>
      <c r="K11811" s="91"/>
      <c r="L11811" s="91"/>
      <c r="M11811" s="91"/>
      <c r="R11811"/>
      <c r="S11811"/>
      <c r="T11811"/>
      <c r="U11811"/>
      <c r="V11811"/>
      <c r="W11811"/>
      <c r="X11811"/>
      <c r="Y11811"/>
      <c r="Z11811"/>
      <c r="AA11811"/>
      <c r="AB11811"/>
      <c r="AC11811"/>
    </row>
    <row r="11812" spans="2:29" s="14" customFormat="1" x14ac:dyDescent="0.25">
      <c r="B11812"/>
      <c r="C11812"/>
      <c r="D11812"/>
      <c r="E11812"/>
      <c r="F11812"/>
      <c r="G11812"/>
      <c r="H11812"/>
      <c r="I11812"/>
      <c r="J11812"/>
      <c r="K11812" s="91"/>
      <c r="L11812" s="91"/>
      <c r="M11812" s="91"/>
      <c r="R11812"/>
      <c r="S11812"/>
      <c r="T11812"/>
      <c r="U11812"/>
      <c r="V11812"/>
      <c r="W11812"/>
      <c r="X11812"/>
      <c r="Y11812"/>
      <c r="Z11812"/>
      <c r="AA11812"/>
      <c r="AB11812"/>
      <c r="AC11812"/>
    </row>
    <row r="11813" spans="2:29" s="14" customFormat="1" x14ac:dyDescent="0.25">
      <c r="B11813"/>
      <c r="C11813"/>
      <c r="D11813"/>
      <c r="E11813"/>
      <c r="F11813"/>
      <c r="G11813"/>
      <c r="H11813"/>
      <c r="I11813"/>
      <c r="J11813"/>
      <c r="K11813" s="91"/>
      <c r="L11813" s="91"/>
      <c r="M11813" s="91"/>
      <c r="R11813"/>
      <c r="S11813"/>
      <c r="T11813"/>
      <c r="U11813"/>
      <c r="V11813"/>
      <c r="W11813"/>
      <c r="X11813"/>
      <c r="Y11813"/>
      <c r="Z11813"/>
      <c r="AA11813"/>
      <c r="AB11813"/>
      <c r="AC11813"/>
    </row>
    <row r="11814" spans="2:29" s="14" customFormat="1" x14ac:dyDescent="0.25">
      <c r="B11814"/>
      <c r="C11814"/>
      <c r="D11814"/>
      <c r="E11814"/>
      <c r="F11814"/>
      <c r="G11814"/>
      <c r="H11814"/>
      <c r="I11814"/>
      <c r="J11814"/>
      <c r="K11814" s="91"/>
      <c r="L11814" s="91"/>
      <c r="M11814" s="91"/>
      <c r="R11814"/>
      <c r="S11814"/>
      <c r="T11814"/>
      <c r="U11814"/>
      <c r="V11814"/>
      <c r="W11814"/>
      <c r="X11814"/>
      <c r="Y11814"/>
      <c r="Z11814"/>
      <c r="AA11814"/>
      <c r="AB11814"/>
      <c r="AC11814"/>
    </row>
    <row r="11815" spans="2:29" s="14" customFormat="1" x14ac:dyDescent="0.25">
      <c r="B11815"/>
      <c r="C11815"/>
      <c r="D11815"/>
      <c r="E11815"/>
      <c r="F11815"/>
      <c r="G11815"/>
      <c r="H11815"/>
      <c r="I11815"/>
      <c r="J11815"/>
      <c r="K11815" s="91"/>
      <c r="L11815" s="91"/>
      <c r="M11815" s="91"/>
      <c r="R11815"/>
      <c r="S11815"/>
      <c r="T11815"/>
      <c r="U11815"/>
      <c r="V11815"/>
      <c r="W11815"/>
      <c r="X11815"/>
      <c r="Y11815"/>
      <c r="Z11815"/>
      <c r="AA11815"/>
      <c r="AB11815"/>
      <c r="AC11815"/>
    </row>
    <row r="11816" spans="2:29" s="14" customFormat="1" x14ac:dyDescent="0.25">
      <c r="B11816"/>
      <c r="C11816"/>
      <c r="D11816"/>
      <c r="E11816"/>
      <c r="F11816"/>
      <c r="G11816"/>
      <c r="H11816"/>
      <c r="I11816"/>
      <c r="J11816"/>
      <c r="K11816" s="91"/>
      <c r="L11816" s="91"/>
      <c r="M11816" s="91"/>
      <c r="R11816"/>
      <c r="S11816"/>
      <c r="T11816"/>
      <c r="U11816"/>
      <c r="V11816"/>
      <c r="W11816"/>
      <c r="X11816"/>
      <c r="Y11816"/>
      <c r="Z11816"/>
      <c r="AA11816"/>
      <c r="AB11816"/>
      <c r="AC11816"/>
    </row>
    <row r="11817" spans="2:29" s="14" customFormat="1" x14ac:dyDescent="0.25">
      <c r="B11817"/>
      <c r="C11817"/>
      <c r="D11817"/>
      <c r="E11817"/>
      <c r="F11817"/>
      <c r="G11817"/>
      <c r="H11817"/>
      <c r="I11817"/>
      <c r="J11817"/>
      <c r="K11817" s="91"/>
      <c r="L11817" s="91"/>
      <c r="M11817" s="91"/>
      <c r="R11817"/>
      <c r="S11817"/>
      <c r="T11817"/>
      <c r="U11817"/>
      <c r="V11817"/>
      <c r="W11817"/>
      <c r="X11817"/>
      <c r="Y11817"/>
      <c r="Z11817"/>
      <c r="AA11817"/>
      <c r="AB11817"/>
      <c r="AC11817"/>
    </row>
    <row r="11818" spans="2:29" s="14" customFormat="1" x14ac:dyDescent="0.25">
      <c r="B11818"/>
      <c r="C11818"/>
      <c r="D11818"/>
      <c r="E11818"/>
      <c r="F11818"/>
      <c r="G11818"/>
      <c r="H11818"/>
      <c r="I11818"/>
      <c r="J11818"/>
      <c r="K11818" s="91"/>
      <c r="L11818" s="91"/>
      <c r="M11818" s="91"/>
      <c r="R11818"/>
      <c r="S11818"/>
      <c r="T11818"/>
      <c r="U11818"/>
      <c r="V11818"/>
      <c r="W11818"/>
      <c r="X11818"/>
      <c r="Y11818"/>
      <c r="Z11818"/>
      <c r="AA11818"/>
      <c r="AB11818"/>
      <c r="AC11818"/>
    </row>
    <row r="11819" spans="2:29" s="14" customFormat="1" x14ac:dyDescent="0.25">
      <c r="B11819"/>
      <c r="C11819"/>
      <c r="D11819"/>
      <c r="E11819"/>
      <c r="F11819"/>
      <c r="G11819"/>
      <c r="H11819"/>
      <c r="I11819"/>
      <c r="J11819"/>
      <c r="K11819" s="91"/>
      <c r="L11819" s="91"/>
      <c r="M11819" s="91"/>
      <c r="R11819"/>
      <c r="S11819"/>
      <c r="T11819"/>
      <c r="U11819"/>
      <c r="V11819"/>
      <c r="W11819"/>
      <c r="X11819"/>
      <c r="Y11819"/>
      <c r="Z11819"/>
      <c r="AA11819"/>
      <c r="AB11819"/>
      <c r="AC11819"/>
    </row>
    <row r="11820" spans="2:29" s="14" customFormat="1" x14ac:dyDescent="0.25">
      <c r="B11820"/>
      <c r="C11820"/>
      <c r="D11820"/>
      <c r="E11820"/>
      <c r="F11820"/>
      <c r="G11820"/>
      <c r="H11820"/>
      <c r="I11820"/>
      <c r="J11820"/>
      <c r="K11820" s="91"/>
      <c r="L11820" s="91"/>
      <c r="M11820" s="91"/>
      <c r="R11820"/>
      <c r="S11820"/>
      <c r="T11820"/>
      <c r="U11820"/>
      <c r="V11820"/>
      <c r="W11820"/>
      <c r="X11820"/>
      <c r="Y11820"/>
      <c r="Z11820"/>
      <c r="AA11820"/>
      <c r="AB11820"/>
      <c r="AC11820"/>
    </row>
    <row r="11821" spans="2:29" s="14" customFormat="1" x14ac:dyDescent="0.25">
      <c r="B11821"/>
      <c r="C11821"/>
      <c r="D11821"/>
      <c r="E11821"/>
      <c r="F11821"/>
      <c r="G11821"/>
      <c r="H11821"/>
      <c r="I11821"/>
      <c r="J11821"/>
      <c r="K11821" s="91"/>
      <c r="L11821" s="91"/>
      <c r="M11821" s="91"/>
      <c r="R11821"/>
      <c r="S11821"/>
      <c r="T11821"/>
      <c r="U11821"/>
      <c r="V11821"/>
      <c r="W11821"/>
      <c r="X11821"/>
      <c r="Y11821"/>
      <c r="Z11821"/>
      <c r="AA11821"/>
      <c r="AB11821"/>
      <c r="AC11821"/>
    </row>
    <row r="11822" spans="2:29" s="14" customFormat="1" x14ac:dyDescent="0.25">
      <c r="B11822"/>
      <c r="C11822"/>
      <c r="D11822"/>
      <c r="E11822"/>
      <c r="F11822"/>
      <c r="G11822"/>
      <c r="H11822"/>
      <c r="I11822"/>
      <c r="J11822"/>
      <c r="K11822" s="91"/>
      <c r="L11822" s="91"/>
      <c r="M11822" s="91"/>
      <c r="R11822"/>
      <c r="S11822"/>
      <c r="T11822"/>
      <c r="U11822"/>
      <c r="V11822"/>
      <c r="W11822"/>
      <c r="X11822"/>
      <c r="Y11822"/>
      <c r="Z11822"/>
      <c r="AA11822"/>
      <c r="AB11822"/>
      <c r="AC11822"/>
    </row>
    <row r="11823" spans="2:29" s="14" customFormat="1" x14ac:dyDescent="0.25">
      <c r="B11823"/>
      <c r="C11823"/>
      <c r="D11823"/>
      <c r="E11823"/>
      <c r="F11823"/>
      <c r="G11823"/>
      <c r="H11823"/>
      <c r="I11823"/>
      <c r="J11823"/>
      <c r="K11823" s="91"/>
      <c r="L11823" s="91"/>
      <c r="M11823" s="91"/>
      <c r="R11823"/>
      <c r="S11823"/>
      <c r="T11823"/>
      <c r="U11823"/>
      <c r="V11823"/>
      <c r="W11823"/>
      <c r="X11823"/>
      <c r="Y11823"/>
      <c r="Z11823"/>
      <c r="AA11823"/>
      <c r="AB11823"/>
      <c r="AC11823"/>
    </row>
    <row r="11824" spans="2:29" s="14" customFormat="1" x14ac:dyDescent="0.25">
      <c r="B11824"/>
      <c r="C11824"/>
      <c r="D11824"/>
      <c r="E11824"/>
      <c r="F11824"/>
      <c r="G11824"/>
      <c r="H11824"/>
      <c r="I11824"/>
      <c r="J11824"/>
      <c r="K11824" s="91"/>
      <c r="L11824" s="91"/>
      <c r="M11824" s="91"/>
      <c r="R11824"/>
      <c r="S11824"/>
      <c r="T11824"/>
      <c r="U11824"/>
      <c r="V11824"/>
      <c r="W11824"/>
      <c r="X11824"/>
      <c r="Y11824"/>
      <c r="Z11824"/>
      <c r="AA11824"/>
      <c r="AB11824"/>
      <c r="AC11824"/>
    </row>
    <row r="11825" spans="2:29" s="14" customFormat="1" x14ac:dyDescent="0.25">
      <c r="B11825"/>
      <c r="C11825"/>
      <c r="D11825"/>
      <c r="E11825"/>
      <c r="F11825"/>
      <c r="G11825"/>
      <c r="H11825"/>
      <c r="I11825"/>
      <c r="J11825"/>
      <c r="K11825" s="91"/>
      <c r="L11825" s="91"/>
      <c r="M11825" s="91"/>
      <c r="R11825"/>
      <c r="S11825"/>
      <c r="T11825"/>
      <c r="U11825"/>
      <c r="V11825"/>
      <c r="W11825"/>
      <c r="X11825"/>
      <c r="Y11825"/>
      <c r="Z11825"/>
      <c r="AA11825"/>
      <c r="AB11825"/>
      <c r="AC11825"/>
    </row>
    <row r="11826" spans="2:29" s="14" customFormat="1" x14ac:dyDescent="0.25">
      <c r="B11826"/>
      <c r="C11826"/>
      <c r="D11826"/>
      <c r="E11826"/>
      <c r="F11826"/>
      <c r="G11826"/>
      <c r="H11826"/>
      <c r="I11826"/>
      <c r="J11826"/>
      <c r="K11826" s="91"/>
      <c r="L11826" s="91"/>
      <c r="M11826" s="91"/>
      <c r="R11826"/>
      <c r="S11826"/>
      <c r="T11826"/>
      <c r="U11826"/>
      <c r="V11826"/>
      <c r="W11826"/>
      <c r="X11826"/>
      <c r="Y11826"/>
      <c r="Z11826"/>
      <c r="AA11826"/>
      <c r="AB11826"/>
      <c r="AC11826"/>
    </row>
    <row r="11827" spans="2:29" s="14" customFormat="1" x14ac:dyDescent="0.25">
      <c r="B11827"/>
      <c r="C11827"/>
      <c r="D11827"/>
      <c r="E11827"/>
      <c r="F11827"/>
      <c r="G11827"/>
      <c r="H11827"/>
      <c r="I11827"/>
      <c r="J11827"/>
      <c r="K11827" s="91"/>
      <c r="L11827" s="91"/>
      <c r="M11827" s="91"/>
      <c r="R11827"/>
      <c r="S11827"/>
      <c r="T11827"/>
      <c r="U11827"/>
      <c r="V11827"/>
      <c r="W11827"/>
      <c r="X11827"/>
      <c r="Y11827"/>
      <c r="Z11827"/>
      <c r="AA11827"/>
      <c r="AB11827"/>
      <c r="AC11827"/>
    </row>
    <row r="11828" spans="2:29" s="14" customFormat="1" x14ac:dyDescent="0.25">
      <c r="B11828"/>
      <c r="C11828"/>
      <c r="D11828"/>
      <c r="E11828"/>
      <c r="F11828"/>
      <c r="G11828"/>
      <c r="H11828"/>
      <c r="I11828"/>
      <c r="J11828"/>
      <c r="K11828" s="91"/>
      <c r="L11828" s="91"/>
      <c r="M11828" s="91"/>
      <c r="R11828"/>
      <c r="S11828"/>
      <c r="T11828"/>
      <c r="U11828"/>
      <c r="V11828"/>
      <c r="W11828"/>
      <c r="X11828"/>
      <c r="Y11828"/>
      <c r="Z11828"/>
      <c r="AA11828"/>
      <c r="AB11828"/>
      <c r="AC11828"/>
    </row>
    <row r="11829" spans="2:29" s="14" customFormat="1" x14ac:dyDescent="0.25">
      <c r="B11829"/>
      <c r="C11829"/>
      <c r="D11829"/>
      <c r="E11829"/>
      <c r="F11829"/>
      <c r="G11829"/>
      <c r="H11829"/>
      <c r="I11829"/>
      <c r="J11829"/>
      <c r="K11829" s="91"/>
      <c r="L11829" s="91"/>
      <c r="M11829" s="91"/>
      <c r="R11829"/>
      <c r="S11829"/>
      <c r="T11829"/>
      <c r="U11829"/>
      <c r="V11829"/>
      <c r="W11829"/>
      <c r="X11829"/>
      <c r="Y11829"/>
      <c r="Z11829"/>
      <c r="AA11829"/>
      <c r="AB11829"/>
      <c r="AC11829"/>
    </row>
    <row r="11830" spans="2:29" s="14" customFormat="1" x14ac:dyDescent="0.25">
      <c r="B11830"/>
      <c r="C11830"/>
      <c r="D11830"/>
      <c r="E11830"/>
      <c r="F11830"/>
      <c r="G11830"/>
      <c r="H11830"/>
      <c r="I11830"/>
      <c r="J11830"/>
      <c r="K11830" s="91"/>
      <c r="L11830" s="91"/>
      <c r="M11830" s="91"/>
      <c r="R11830"/>
      <c r="S11830"/>
      <c r="T11830"/>
      <c r="U11830"/>
      <c r="V11830"/>
      <c r="W11830"/>
      <c r="X11830"/>
      <c r="Y11830"/>
      <c r="Z11830"/>
      <c r="AA11830"/>
      <c r="AB11830"/>
      <c r="AC11830"/>
    </row>
    <row r="11831" spans="2:29" s="14" customFormat="1" x14ac:dyDescent="0.25">
      <c r="B11831"/>
      <c r="C11831"/>
      <c r="D11831"/>
      <c r="E11831"/>
      <c r="F11831"/>
      <c r="G11831"/>
      <c r="H11831"/>
      <c r="I11831"/>
      <c r="J11831"/>
      <c r="K11831" s="91"/>
      <c r="L11831" s="91"/>
      <c r="M11831" s="91"/>
      <c r="R11831"/>
      <c r="S11831"/>
      <c r="T11831"/>
      <c r="U11831"/>
      <c r="V11831"/>
      <c r="W11831"/>
      <c r="X11831"/>
      <c r="Y11831"/>
      <c r="Z11831"/>
      <c r="AA11831"/>
      <c r="AB11831"/>
      <c r="AC11831"/>
    </row>
    <row r="11832" spans="2:29" s="14" customFormat="1" x14ac:dyDescent="0.25">
      <c r="B11832"/>
      <c r="C11832"/>
      <c r="D11832"/>
      <c r="E11832"/>
      <c r="F11832"/>
      <c r="G11832"/>
      <c r="H11832"/>
      <c r="I11832"/>
      <c r="J11832"/>
      <c r="K11832" s="91"/>
      <c r="L11832" s="91"/>
      <c r="M11832" s="91"/>
      <c r="R11832"/>
      <c r="S11832"/>
      <c r="T11832"/>
      <c r="U11832"/>
      <c r="V11832"/>
      <c r="W11832"/>
      <c r="X11832"/>
      <c r="Y11832"/>
      <c r="Z11832"/>
      <c r="AA11832"/>
      <c r="AB11832"/>
      <c r="AC11832"/>
    </row>
    <row r="11833" spans="2:29" s="14" customFormat="1" x14ac:dyDescent="0.25">
      <c r="B11833"/>
      <c r="C11833"/>
      <c r="D11833"/>
      <c r="E11833"/>
      <c r="F11833"/>
      <c r="G11833"/>
      <c r="H11833"/>
      <c r="I11833"/>
      <c r="J11833"/>
      <c r="K11833" s="91"/>
      <c r="L11833" s="91"/>
      <c r="M11833" s="91"/>
      <c r="R11833"/>
      <c r="S11833"/>
      <c r="T11833"/>
      <c r="U11833"/>
      <c r="V11833"/>
      <c r="W11833"/>
      <c r="X11833"/>
      <c r="Y11833"/>
      <c r="Z11833"/>
      <c r="AA11833"/>
      <c r="AB11833"/>
      <c r="AC11833"/>
    </row>
    <row r="11834" spans="2:29" s="14" customFormat="1" x14ac:dyDescent="0.25">
      <c r="B11834"/>
      <c r="C11834"/>
      <c r="D11834"/>
      <c r="E11834"/>
      <c r="F11834"/>
      <c r="G11834"/>
      <c r="H11834"/>
      <c r="I11834"/>
      <c r="J11834"/>
      <c r="K11834" s="91"/>
      <c r="L11834" s="91"/>
      <c r="M11834" s="91"/>
      <c r="R11834"/>
      <c r="S11834"/>
      <c r="T11834"/>
      <c r="U11834"/>
      <c r="V11834"/>
      <c r="W11834"/>
      <c r="X11834"/>
      <c r="Y11834"/>
      <c r="Z11834"/>
      <c r="AA11834"/>
      <c r="AB11834"/>
      <c r="AC11834"/>
    </row>
    <row r="11835" spans="2:29" s="14" customFormat="1" x14ac:dyDescent="0.25">
      <c r="B11835"/>
      <c r="C11835"/>
      <c r="D11835"/>
      <c r="E11835"/>
      <c r="F11835"/>
      <c r="G11835"/>
      <c r="H11835"/>
      <c r="I11835"/>
      <c r="J11835"/>
      <c r="K11835" s="91"/>
      <c r="L11835" s="91"/>
      <c r="M11835" s="91"/>
      <c r="R11835"/>
      <c r="S11835"/>
      <c r="T11835"/>
      <c r="U11835"/>
      <c r="V11835"/>
      <c r="W11835"/>
      <c r="X11835"/>
      <c r="Y11835"/>
      <c r="Z11835"/>
      <c r="AA11835"/>
      <c r="AB11835"/>
      <c r="AC11835"/>
    </row>
    <row r="11836" spans="2:29" s="14" customFormat="1" x14ac:dyDescent="0.25">
      <c r="B11836"/>
      <c r="C11836"/>
      <c r="D11836"/>
      <c r="E11836"/>
      <c r="F11836"/>
      <c r="G11836"/>
      <c r="H11836"/>
      <c r="I11836"/>
      <c r="J11836"/>
      <c r="K11836" s="91"/>
      <c r="L11836" s="91"/>
      <c r="M11836" s="91"/>
      <c r="R11836"/>
      <c r="S11836"/>
      <c r="T11836"/>
      <c r="U11836"/>
      <c r="V11836"/>
      <c r="W11836"/>
      <c r="X11836"/>
      <c r="Y11836"/>
      <c r="Z11836"/>
      <c r="AA11836"/>
      <c r="AB11836"/>
      <c r="AC11836"/>
    </row>
    <row r="11837" spans="2:29" s="14" customFormat="1" x14ac:dyDescent="0.25">
      <c r="B11837"/>
      <c r="C11837"/>
      <c r="D11837"/>
      <c r="E11837"/>
      <c r="F11837"/>
      <c r="G11837"/>
      <c r="H11837"/>
      <c r="I11837"/>
      <c r="J11837"/>
      <c r="K11837" s="91"/>
      <c r="L11837" s="91"/>
      <c r="M11837" s="91"/>
      <c r="R11837"/>
      <c r="S11837"/>
      <c r="T11837"/>
      <c r="U11837"/>
      <c r="V11837"/>
      <c r="W11837"/>
      <c r="X11837"/>
      <c r="Y11837"/>
      <c r="Z11837"/>
      <c r="AA11837"/>
      <c r="AB11837"/>
      <c r="AC11837"/>
    </row>
    <row r="11838" spans="2:29" s="14" customFormat="1" x14ac:dyDescent="0.25">
      <c r="B11838"/>
      <c r="C11838"/>
      <c r="D11838"/>
      <c r="E11838"/>
      <c r="F11838"/>
      <c r="G11838"/>
      <c r="H11838"/>
      <c r="I11838"/>
      <c r="J11838"/>
      <c r="K11838" s="91"/>
      <c r="L11838" s="91"/>
      <c r="M11838" s="91"/>
      <c r="R11838"/>
      <c r="S11838"/>
      <c r="T11838"/>
      <c r="U11838"/>
      <c r="V11838"/>
      <c r="W11838"/>
      <c r="X11838"/>
      <c r="Y11838"/>
      <c r="Z11838"/>
      <c r="AA11838"/>
      <c r="AB11838"/>
      <c r="AC11838"/>
    </row>
    <row r="11839" spans="2:29" s="14" customFormat="1" x14ac:dyDescent="0.25">
      <c r="B11839"/>
      <c r="C11839"/>
      <c r="D11839"/>
      <c r="E11839"/>
      <c r="F11839"/>
      <c r="G11839"/>
      <c r="H11839"/>
      <c r="I11839"/>
      <c r="J11839"/>
      <c r="K11839" s="91"/>
      <c r="L11839" s="91"/>
      <c r="M11839" s="91"/>
      <c r="R11839"/>
      <c r="S11839"/>
      <c r="T11839"/>
      <c r="U11839"/>
      <c r="V11839"/>
      <c r="W11839"/>
      <c r="X11839"/>
      <c r="Y11839"/>
      <c r="Z11839"/>
      <c r="AA11839"/>
      <c r="AB11839"/>
      <c r="AC11839"/>
    </row>
    <row r="11840" spans="2:29" s="14" customFormat="1" x14ac:dyDescent="0.25">
      <c r="B11840"/>
      <c r="C11840"/>
      <c r="D11840"/>
      <c r="E11840"/>
      <c r="F11840"/>
      <c r="G11840"/>
      <c r="H11840"/>
      <c r="I11840"/>
      <c r="J11840"/>
      <c r="K11840" s="91"/>
      <c r="L11840" s="91"/>
      <c r="M11840" s="91"/>
      <c r="R11840"/>
      <c r="S11840"/>
      <c r="T11840"/>
      <c r="U11840"/>
      <c r="V11840"/>
      <c r="W11840"/>
      <c r="X11840"/>
      <c r="Y11840"/>
      <c r="Z11840"/>
      <c r="AA11840"/>
      <c r="AB11840"/>
      <c r="AC11840"/>
    </row>
    <row r="11841" spans="2:29" s="14" customFormat="1" x14ac:dyDescent="0.25">
      <c r="B11841"/>
      <c r="C11841"/>
      <c r="D11841"/>
      <c r="E11841"/>
      <c r="F11841"/>
      <c r="G11841"/>
      <c r="H11841"/>
      <c r="I11841"/>
      <c r="J11841"/>
      <c r="K11841" s="91"/>
      <c r="L11841" s="91"/>
      <c r="M11841" s="91"/>
      <c r="R11841"/>
      <c r="S11841"/>
      <c r="T11841"/>
      <c r="U11841"/>
      <c r="V11841"/>
      <c r="W11841"/>
      <c r="X11841"/>
      <c r="Y11841"/>
      <c r="Z11841"/>
      <c r="AA11841"/>
      <c r="AB11841"/>
      <c r="AC11841"/>
    </row>
    <row r="11842" spans="2:29" s="14" customFormat="1" x14ac:dyDescent="0.25">
      <c r="B11842"/>
      <c r="C11842"/>
      <c r="D11842"/>
      <c r="E11842"/>
      <c r="F11842"/>
      <c r="G11842"/>
      <c r="H11842"/>
      <c r="I11842"/>
      <c r="J11842"/>
      <c r="K11842" s="91"/>
      <c r="L11842" s="91"/>
      <c r="M11842" s="91"/>
      <c r="R11842"/>
      <c r="S11842"/>
      <c r="T11842"/>
      <c r="U11842"/>
      <c r="V11842"/>
      <c r="W11842"/>
      <c r="X11842"/>
      <c r="Y11842"/>
      <c r="Z11842"/>
      <c r="AA11842"/>
      <c r="AB11842"/>
      <c r="AC11842"/>
    </row>
    <row r="11843" spans="2:29" s="14" customFormat="1" x14ac:dyDescent="0.25">
      <c r="B11843"/>
      <c r="C11843"/>
      <c r="D11843"/>
      <c r="E11843"/>
      <c r="F11843"/>
      <c r="G11843"/>
      <c r="H11843"/>
      <c r="I11843"/>
      <c r="J11843"/>
      <c r="K11843" s="91"/>
      <c r="L11843" s="91"/>
      <c r="M11843" s="91"/>
      <c r="R11843"/>
      <c r="S11843"/>
      <c r="T11843"/>
      <c r="U11843"/>
      <c r="V11843"/>
      <c r="W11843"/>
      <c r="X11843"/>
      <c r="Y11843"/>
      <c r="Z11843"/>
      <c r="AA11843"/>
      <c r="AB11843"/>
      <c r="AC11843"/>
    </row>
    <row r="11844" spans="2:29" s="14" customFormat="1" x14ac:dyDescent="0.25">
      <c r="B11844"/>
      <c r="C11844"/>
      <c r="D11844"/>
      <c r="E11844"/>
      <c r="F11844"/>
      <c r="G11844"/>
      <c r="H11844"/>
      <c r="I11844"/>
      <c r="J11844"/>
      <c r="K11844" s="91"/>
      <c r="L11844" s="91"/>
      <c r="M11844" s="91"/>
      <c r="R11844"/>
      <c r="S11844"/>
      <c r="T11844"/>
      <c r="U11844"/>
      <c r="V11844"/>
      <c r="W11844"/>
      <c r="X11844"/>
      <c r="Y11844"/>
      <c r="Z11844"/>
      <c r="AA11844"/>
      <c r="AB11844"/>
      <c r="AC11844"/>
    </row>
    <row r="11845" spans="2:29" s="14" customFormat="1" x14ac:dyDescent="0.25">
      <c r="B11845"/>
      <c r="C11845"/>
      <c r="D11845"/>
      <c r="E11845"/>
      <c r="F11845"/>
      <c r="G11845"/>
      <c r="H11845"/>
      <c r="I11845"/>
      <c r="J11845"/>
      <c r="K11845" s="91"/>
      <c r="L11845" s="91"/>
      <c r="M11845" s="91"/>
      <c r="R11845"/>
      <c r="S11845"/>
      <c r="T11845"/>
      <c r="U11845"/>
      <c r="V11845"/>
      <c r="W11845"/>
      <c r="X11845"/>
      <c r="Y11845"/>
      <c r="Z11845"/>
      <c r="AA11845"/>
      <c r="AB11845"/>
      <c r="AC11845"/>
    </row>
    <row r="11846" spans="2:29" s="14" customFormat="1" x14ac:dyDescent="0.25">
      <c r="B11846"/>
      <c r="C11846"/>
      <c r="D11846"/>
      <c r="E11846"/>
      <c r="F11846"/>
      <c r="G11846"/>
      <c r="H11846"/>
      <c r="I11846"/>
      <c r="J11846"/>
      <c r="K11846" s="91"/>
      <c r="L11846" s="91"/>
      <c r="M11846" s="91"/>
      <c r="R11846"/>
      <c r="S11846"/>
      <c r="T11846"/>
      <c r="U11846"/>
      <c r="V11846"/>
      <c r="W11846"/>
      <c r="X11846"/>
      <c r="Y11846"/>
      <c r="Z11846"/>
      <c r="AA11846"/>
      <c r="AB11846"/>
      <c r="AC11846"/>
    </row>
    <row r="11847" spans="2:29" s="14" customFormat="1" x14ac:dyDescent="0.25">
      <c r="B11847"/>
      <c r="C11847"/>
      <c r="D11847"/>
      <c r="E11847"/>
      <c r="F11847"/>
      <c r="G11847"/>
      <c r="H11847"/>
      <c r="I11847"/>
      <c r="J11847"/>
      <c r="K11847" s="91"/>
      <c r="L11847" s="91"/>
      <c r="M11847" s="91"/>
      <c r="R11847"/>
      <c r="S11847"/>
      <c r="T11847"/>
      <c r="U11847"/>
      <c r="V11847"/>
      <c r="W11847"/>
      <c r="X11847"/>
      <c r="Y11847"/>
      <c r="Z11847"/>
      <c r="AA11847"/>
      <c r="AB11847"/>
      <c r="AC11847"/>
    </row>
    <row r="11848" spans="2:29" s="14" customFormat="1" x14ac:dyDescent="0.25">
      <c r="B11848"/>
      <c r="C11848"/>
      <c r="D11848"/>
      <c r="E11848"/>
      <c r="F11848"/>
      <c r="G11848"/>
      <c r="H11848"/>
      <c r="I11848"/>
      <c r="J11848"/>
      <c r="K11848" s="91"/>
      <c r="L11848" s="91"/>
      <c r="M11848" s="91"/>
      <c r="R11848"/>
      <c r="S11848"/>
      <c r="T11848"/>
      <c r="U11848"/>
      <c r="V11848"/>
      <c r="W11848"/>
      <c r="X11848"/>
      <c r="Y11848"/>
      <c r="Z11848"/>
      <c r="AA11848"/>
      <c r="AB11848"/>
      <c r="AC11848"/>
    </row>
    <row r="11849" spans="2:29" s="14" customFormat="1" x14ac:dyDescent="0.25">
      <c r="B11849"/>
      <c r="C11849"/>
      <c r="D11849"/>
      <c r="E11849"/>
      <c r="F11849"/>
      <c r="G11849"/>
      <c r="H11849"/>
      <c r="I11849"/>
      <c r="J11849"/>
      <c r="K11849" s="91"/>
      <c r="L11849" s="91"/>
      <c r="M11849" s="91"/>
      <c r="R11849"/>
      <c r="S11849"/>
      <c r="T11849"/>
      <c r="U11849"/>
      <c r="V11849"/>
      <c r="W11849"/>
      <c r="X11849"/>
      <c r="Y11849"/>
      <c r="Z11849"/>
      <c r="AA11849"/>
      <c r="AB11849"/>
      <c r="AC11849"/>
    </row>
    <row r="11850" spans="2:29" s="14" customFormat="1" x14ac:dyDescent="0.25">
      <c r="B11850"/>
      <c r="C11850"/>
      <c r="D11850"/>
      <c r="E11850"/>
      <c r="F11850"/>
      <c r="G11850"/>
      <c r="H11850"/>
      <c r="I11850"/>
      <c r="J11850"/>
      <c r="K11850" s="91"/>
      <c r="L11850" s="91"/>
      <c r="M11850" s="91"/>
      <c r="R11850"/>
      <c r="S11850"/>
      <c r="T11850"/>
      <c r="U11850"/>
      <c r="V11850"/>
      <c r="W11850"/>
      <c r="X11850"/>
      <c r="Y11850"/>
      <c r="Z11850"/>
      <c r="AA11850"/>
      <c r="AB11850"/>
      <c r="AC11850"/>
    </row>
    <row r="11851" spans="2:29" s="14" customFormat="1" x14ac:dyDescent="0.25">
      <c r="B11851"/>
      <c r="C11851"/>
      <c r="D11851"/>
      <c r="E11851"/>
      <c r="F11851"/>
      <c r="G11851"/>
      <c r="H11851"/>
      <c r="I11851"/>
      <c r="J11851"/>
      <c r="K11851" s="91"/>
      <c r="L11851" s="91"/>
      <c r="M11851" s="91"/>
      <c r="R11851"/>
      <c r="S11851"/>
      <c r="T11851"/>
      <c r="U11851"/>
      <c r="V11851"/>
      <c r="W11851"/>
      <c r="X11851"/>
      <c r="Y11851"/>
      <c r="Z11851"/>
      <c r="AA11851"/>
      <c r="AB11851"/>
      <c r="AC11851"/>
    </row>
    <row r="11852" spans="2:29" s="14" customFormat="1" x14ac:dyDescent="0.25">
      <c r="B11852"/>
      <c r="C11852"/>
      <c r="D11852"/>
      <c r="E11852"/>
      <c r="F11852"/>
      <c r="G11852"/>
      <c r="H11852"/>
      <c r="I11852"/>
      <c r="J11852"/>
      <c r="K11852" s="91"/>
      <c r="L11852" s="91"/>
      <c r="M11852" s="91"/>
      <c r="R11852"/>
      <c r="S11852"/>
      <c r="T11852"/>
      <c r="U11852"/>
      <c r="V11852"/>
      <c r="W11852"/>
      <c r="X11852"/>
      <c r="Y11852"/>
      <c r="Z11852"/>
      <c r="AA11852"/>
      <c r="AB11852"/>
      <c r="AC11852"/>
    </row>
    <row r="11853" spans="2:29" s="14" customFormat="1" x14ac:dyDescent="0.25">
      <c r="B11853"/>
      <c r="C11853"/>
      <c r="D11853"/>
      <c r="E11853"/>
      <c r="F11853"/>
      <c r="G11853"/>
      <c r="H11853"/>
      <c r="I11853"/>
      <c r="J11853"/>
      <c r="K11853" s="91"/>
      <c r="L11853" s="91"/>
      <c r="M11853" s="91"/>
      <c r="R11853"/>
      <c r="S11853"/>
      <c r="T11853"/>
      <c r="U11853"/>
      <c r="V11853"/>
      <c r="W11853"/>
      <c r="X11853"/>
      <c r="Y11853"/>
      <c r="Z11853"/>
      <c r="AA11853"/>
      <c r="AB11853"/>
      <c r="AC11853"/>
    </row>
    <row r="11854" spans="2:29" s="14" customFormat="1" x14ac:dyDescent="0.25">
      <c r="B11854"/>
      <c r="C11854"/>
      <c r="D11854"/>
      <c r="E11854"/>
      <c r="F11854"/>
      <c r="G11854"/>
      <c r="H11854"/>
      <c r="I11854"/>
      <c r="J11854"/>
      <c r="K11854" s="91"/>
      <c r="L11854" s="91"/>
      <c r="M11854" s="91"/>
      <c r="R11854"/>
      <c r="S11854"/>
      <c r="T11854"/>
      <c r="U11854"/>
      <c r="V11854"/>
      <c r="W11854"/>
      <c r="X11854"/>
      <c r="Y11854"/>
      <c r="Z11854"/>
      <c r="AA11854"/>
      <c r="AB11854"/>
      <c r="AC11854"/>
    </row>
    <row r="11855" spans="2:29" s="14" customFormat="1" x14ac:dyDescent="0.25">
      <c r="B11855"/>
      <c r="C11855"/>
      <c r="D11855"/>
      <c r="E11855"/>
      <c r="F11855"/>
      <c r="G11855"/>
      <c r="H11855"/>
      <c r="I11855"/>
      <c r="J11855"/>
      <c r="K11855" s="91"/>
      <c r="L11855" s="91"/>
      <c r="M11855" s="91"/>
      <c r="R11855"/>
      <c r="S11855"/>
      <c r="T11855"/>
      <c r="U11855"/>
      <c r="V11855"/>
      <c r="W11855"/>
      <c r="X11855"/>
      <c r="Y11855"/>
      <c r="Z11855"/>
      <c r="AA11855"/>
      <c r="AB11855"/>
      <c r="AC11855"/>
    </row>
    <row r="11856" spans="2:29" s="14" customFormat="1" x14ac:dyDescent="0.25">
      <c r="B11856"/>
      <c r="C11856"/>
      <c r="D11856"/>
      <c r="E11856"/>
      <c r="F11856"/>
      <c r="G11856"/>
      <c r="H11856"/>
      <c r="I11856"/>
      <c r="J11856"/>
      <c r="K11856" s="91"/>
      <c r="L11856" s="91"/>
      <c r="M11856" s="91"/>
      <c r="R11856"/>
      <c r="S11856"/>
      <c r="T11856"/>
      <c r="U11856"/>
      <c r="V11856"/>
      <c r="W11856"/>
      <c r="X11856"/>
      <c r="Y11856"/>
      <c r="Z11856"/>
      <c r="AA11856"/>
      <c r="AB11856"/>
      <c r="AC11856"/>
    </row>
    <row r="11857" spans="2:29" s="14" customFormat="1" x14ac:dyDescent="0.25">
      <c r="B11857"/>
      <c r="C11857"/>
      <c r="D11857"/>
      <c r="E11857"/>
      <c r="F11857"/>
      <c r="G11857"/>
      <c r="H11857"/>
      <c r="I11857"/>
      <c r="J11857"/>
      <c r="K11857" s="91"/>
      <c r="L11857" s="91"/>
      <c r="M11857" s="91"/>
      <c r="R11857"/>
      <c r="S11857"/>
      <c r="T11857"/>
      <c r="U11857"/>
      <c r="V11857"/>
      <c r="W11857"/>
      <c r="X11857"/>
      <c r="Y11857"/>
      <c r="Z11857"/>
      <c r="AA11857"/>
      <c r="AB11857"/>
      <c r="AC11857"/>
    </row>
    <row r="11858" spans="2:29" s="14" customFormat="1" x14ac:dyDescent="0.25">
      <c r="B11858"/>
      <c r="C11858"/>
      <c r="D11858"/>
      <c r="E11858"/>
      <c r="F11858"/>
      <c r="G11858"/>
      <c r="H11858"/>
      <c r="I11858"/>
      <c r="J11858"/>
      <c r="K11858" s="91"/>
      <c r="L11858" s="91"/>
      <c r="M11858" s="91"/>
      <c r="R11858"/>
      <c r="S11858"/>
      <c r="T11858"/>
      <c r="U11858"/>
      <c r="V11858"/>
      <c r="W11858"/>
      <c r="X11858"/>
      <c r="Y11858"/>
      <c r="Z11858"/>
      <c r="AA11858"/>
      <c r="AB11858"/>
      <c r="AC11858"/>
    </row>
    <row r="11859" spans="2:29" s="14" customFormat="1" x14ac:dyDescent="0.25">
      <c r="B11859"/>
      <c r="C11859"/>
      <c r="D11859"/>
      <c r="E11859"/>
      <c r="F11859"/>
      <c r="G11859"/>
      <c r="H11859"/>
      <c r="I11859"/>
      <c r="J11859"/>
      <c r="K11859" s="91"/>
      <c r="L11859" s="91"/>
      <c r="M11859" s="91"/>
      <c r="R11859"/>
      <c r="S11859"/>
      <c r="T11859"/>
      <c r="U11859"/>
      <c r="V11859"/>
      <c r="W11859"/>
      <c r="X11859"/>
      <c r="Y11859"/>
      <c r="Z11859"/>
      <c r="AA11859"/>
      <c r="AB11859"/>
      <c r="AC11859"/>
    </row>
    <row r="11860" spans="2:29" s="14" customFormat="1" x14ac:dyDescent="0.25">
      <c r="B11860"/>
      <c r="C11860"/>
      <c r="D11860"/>
      <c r="E11860"/>
      <c r="F11860"/>
      <c r="G11860"/>
      <c r="H11860"/>
      <c r="I11860"/>
      <c r="J11860"/>
      <c r="K11860" s="91"/>
      <c r="L11860" s="91"/>
      <c r="M11860" s="91"/>
      <c r="R11860"/>
      <c r="S11860"/>
      <c r="T11860"/>
      <c r="U11860"/>
      <c r="V11860"/>
      <c r="W11860"/>
      <c r="X11860"/>
      <c r="Y11860"/>
      <c r="Z11860"/>
      <c r="AA11860"/>
      <c r="AB11860"/>
      <c r="AC11860"/>
    </row>
    <row r="11861" spans="2:29" s="14" customFormat="1" x14ac:dyDescent="0.25">
      <c r="B11861"/>
      <c r="C11861"/>
      <c r="D11861"/>
      <c r="E11861"/>
      <c r="F11861"/>
      <c r="G11861"/>
      <c r="H11861"/>
      <c r="I11861"/>
      <c r="J11861"/>
      <c r="K11861" s="91"/>
      <c r="L11861" s="91"/>
      <c r="M11861" s="91"/>
      <c r="R11861"/>
      <c r="S11861"/>
      <c r="T11861"/>
      <c r="U11861"/>
      <c r="V11861"/>
      <c r="W11861"/>
      <c r="X11861"/>
      <c r="Y11861"/>
      <c r="Z11861"/>
      <c r="AA11861"/>
      <c r="AB11861"/>
      <c r="AC11861"/>
    </row>
    <row r="11862" spans="2:29" s="14" customFormat="1" x14ac:dyDescent="0.25">
      <c r="B11862"/>
      <c r="C11862"/>
      <c r="D11862"/>
      <c r="E11862"/>
      <c r="F11862"/>
      <c r="G11862"/>
      <c r="H11862"/>
      <c r="I11862"/>
      <c r="J11862"/>
      <c r="K11862" s="91"/>
      <c r="L11862" s="91"/>
      <c r="M11862" s="91"/>
      <c r="R11862"/>
      <c r="S11862"/>
      <c r="T11862"/>
      <c r="U11862"/>
      <c r="V11862"/>
      <c r="W11862"/>
      <c r="X11862"/>
      <c r="Y11862"/>
      <c r="Z11862"/>
      <c r="AA11862"/>
      <c r="AB11862"/>
      <c r="AC11862"/>
    </row>
    <row r="11863" spans="2:29" s="14" customFormat="1" x14ac:dyDescent="0.25">
      <c r="B11863"/>
      <c r="C11863"/>
      <c r="D11863"/>
      <c r="E11863"/>
      <c r="F11863"/>
      <c r="G11863"/>
      <c r="H11863"/>
      <c r="I11863"/>
      <c r="J11863"/>
      <c r="K11863" s="91"/>
      <c r="L11863" s="91"/>
      <c r="M11863" s="91"/>
      <c r="R11863"/>
      <c r="S11863"/>
      <c r="T11863"/>
      <c r="U11863"/>
      <c r="V11863"/>
      <c r="W11863"/>
      <c r="X11863"/>
      <c r="Y11863"/>
      <c r="Z11863"/>
      <c r="AA11863"/>
      <c r="AB11863"/>
      <c r="AC11863"/>
    </row>
    <row r="11864" spans="2:29" s="14" customFormat="1" x14ac:dyDescent="0.25">
      <c r="B11864"/>
      <c r="C11864"/>
      <c r="D11864"/>
      <c r="E11864"/>
      <c r="F11864"/>
      <c r="G11864"/>
      <c r="H11864"/>
      <c r="I11864"/>
      <c r="J11864"/>
      <c r="K11864" s="91"/>
      <c r="L11864" s="91"/>
      <c r="M11864" s="91"/>
      <c r="R11864"/>
      <c r="S11864"/>
      <c r="T11864"/>
      <c r="U11864"/>
      <c r="V11864"/>
      <c r="W11864"/>
      <c r="X11864"/>
      <c r="Y11864"/>
      <c r="Z11864"/>
      <c r="AA11864"/>
      <c r="AB11864"/>
      <c r="AC11864"/>
    </row>
    <row r="11865" spans="2:29" s="14" customFormat="1" x14ac:dyDescent="0.25">
      <c r="B11865"/>
      <c r="C11865"/>
      <c r="D11865"/>
      <c r="E11865"/>
      <c r="F11865"/>
      <c r="G11865"/>
      <c r="H11865"/>
      <c r="I11865"/>
      <c r="J11865"/>
      <c r="K11865" s="91"/>
      <c r="L11865" s="91"/>
      <c r="M11865" s="91"/>
      <c r="R11865"/>
      <c r="S11865"/>
      <c r="T11865"/>
      <c r="U11865"/>
      <c r="V11865"/>
      <c r="W11865"/>
      <c r="X11865"/>
      <c r="Y11865"/>
      <c r="Z11865"/>
      <c r="AA11865"/>
      <c r="AB11865"/>
      <c r="AC11865"/>
    </row>
    <row r="11866" spans="2:29" s="14" customFormat="1" x14ac:dyDescent="0.25">
      <c r="B11866"/>
      <c r="C11866"/>
      <c r="D11866"/>
      <c r="E11866"/>
      <c r="F11866"/>
      <c r="G11866"/>
      <c r="H11866"/>
      <c r="I11866"/>
      <c r="J11866"/>
      <c r="K11866" s="91"/>
      <c r="L11866" s="91"/>
      <c r="M11866" s="91"/>
      <c r="R11866"/>
      <c r="S11866"/>
      <c r="T11866"/>
      <c r="U11866"/>
      <c r="V11866"/>
      <c r="W11866"/>
      <c r="X11866"/>
      <c r="Y11866"/>
      <c r="Z11866"/>
      <c r="AA11866"/>
      <c r="AB11866"/>
      <c r="AC11866"/>
    </row>
    <row r="11867" spans="2:29" s="14" customFormat="1" x14ac:dyDescent="0.25">
      <c r="B11867"/>
      <c r="C11867"/>
      <c r="D11867"/>
      <c r="E11867"/>
      <c r="F11867"/>
      <c r="G11867"/>
      <c r="H11867"/>
      <c r="I11867"/>
      <c r="J11867"/>
      <c r="K11867" s="91"/>
      <c r="L11867" s="91"/>
      <c r="M11867" s="91"/>
      <c r="R11867"/>
      <c r="S11867"/>
      <c r="T11867"/>
      <c r="U11867"/>
      <c r="V11867"/>
      <c r="W11867"/>
      <c r="X11867"/>
      <c r="Y11867"/>
      <c r="Z11867"/>
      <c r="AA11867"/>
      <c r="AB11867"/>
      <c r="AC11867"/>
    </row>
    <row r="11868" spans="2:29" s="14" customFormat="1" x14ac:dyDescent="0.25">
      <c r="B11868"/>
      <c r="C11868"/>
      <c r="D11868"/>
      <c r="E11868"/>
      <c r="F11868"/>
      <c r="G11868"/>
      <c r="H11868"/>
      <c r="I11868"/>
      <c r="J11868"/>
      <c r="K11868" s="91"/>
      <c r="L11868" s="91"/>
      <c r="M11868" s="91"/>
      <c r="R11868"/>
      <c r="S11868"/>
      <c r="T11868"/>
      <c r="U11868"/>
      <c r="V11868"/>
      <c r="W11868"/>
      <c r="X11868"/>
      <c r="Y11868"/>
      <c r="Z11868"/>
      <c r="AA11868"/>
      <c r="AB11868"/>
      <c r="AC11868"/>
    </row>
    <row r="11869" spans="2:29" s="14" customFormat="1" x14ac:dyDescent="0.25">
      <c r="B11869"/>
      <c r="C11869"/>
      <c r="D11869"/>
      <c r="E11869"/>
      <c r="F11869"/>
      <c r="G11869"/>
      <c r="H11869"/>
      <c r="I11869"/>
      <c r="J11869"/>
      <c r="K11869" s="91"/>
      <c r="L11869" s="91"/>
      <c r="M11869" s="91"/>
      <c r="R11869"/>
      <c r="S11869"/>
      <c r="T11869"/>
      <c r="U11869"/>
      <c r="V11869"/>
      <c r="W11869"/>
      <c r="X11869"/>
      <c r="Y11869"/>
      <c r="Z11869"/>
      <c r="AA11869"/>
      <c r="AB11869"/>
      <c r="AC11869"/>
    </row>
    <row r="11870" spans="2:29" s="14" customFormat="1" x14ac:dyDescent="0.25">
      <c r="B11870"/>
      <c r="C11870"/>
      <c r="D11870"/>
      <c r="E11870"/>
      <c r="F11870"/>
      <c r="G11870"/>
      <c r="H11870"/>
      <c r="I11870"/>
      <c r="J11870"/>
      <c r="K11870" s="91"/>
      <c r="L11870" s="91"/>
      <c r="M11870" s="91"/>
      <c r="R11870"/>
      <c r="S11870"/>
      <c r="T11870"/>
      <c r="U11870"/>
      <c r="V11870"/>
      <c r="W11870"/>
      <c r="X11870"/>
      <c r="Y11870"/>
      <c r="Z11870"/>
      <c r="AA11870"/>
      <c r="AB11870"/>
      <c r="AC11870"/>
    </row>
    <row r="11871" spans="2:29" s="14" customFormat="1" x14ac:dyDescent="0.25">
      <c r="B11871"/>
      <c r="C11871"/>
      <c r="D11871"/>
      <c r="E11871"/>
      <c r="F11871"/>
      <c r="G11871"/>
      <c r="H11871"/>
      <c r="I11871"/>
      <c r="J11871"/>
      <c r="K11871" s="91"/>
      <c r="L11871" s="91"/>
      <c r="M11871" s="91"/>
      <c r="R11871"/>
      <c r="S11871"/>
      <c r="T11871"/>
      <c r="U11871"/>
      <c r="V11871"/>
      <c r="W11871"/>
      <c r="X11871"/>
      <c r="Y11871"/>
      <c r="Z11871"/>
      <c r="AA11871"/>
      <c r="AB11871"/>
      <c r="AC11871"/>
    </row>
    <row r="11872" spans="2:29" s="14" customFormat="1" x14ac:dyDescent="0.25">
      <c r="B11872"/>
      <c r="C11872"/>
      <c r="D11872"/>
      <c r="E11872"/>
      <c r="F11872"/>
      <c r="G11872"/>
      <c r="H11872"/>
      <c r="I11872"/>
      <c r="J11872"/>
      <c r="K11872" s="91"/>
      <c r="L11872" s="91"/>
      <c r="M11872" s="91"/>
      <c r="R11872"/>
      <c r="S11872"/>
      <c r="T11872"/>
      <c r="U11872"/>
      <c r="V11872"/>
      <c r="W11872"/>
      <c r="X11872"/>
      <c r="Y11872"/>
      <c r="Z11872"/>
      <c r="AA11872"/>
      <c r="AB11872"/>
      <c r="AC11872"/>
    </row>
    <row r="11873" spans="2:29" s="14" customFormat="1" x14ac:dyDescent="0.25">
      <c r="B11873"/>
      <c r="C11873"/>
      <c r="D11873"/>
      <c r="E11873"/>
      <c r="F11873"/>
      <c r="G11873"/>
      <c r="H11873"/>
      <c r="I11873"/>
      <c r="J11873"/>
      <c r="K11873" s="91"/>
      <c r="L11873" s="91"/>
      <c r="M11873" s="91"/>
      <c r="R11873"/>
      <c r="S11873"/>
      <c r="T11873"/>
      <c r="U11873"/>
      <c r="V11873"/>
      <c r="W11873"/>
      <c r="X11873"/>
      <c r="Y11873"/>
      <c r="Z11873"/>
      <c r="AA11873"/>
      <c r="AB11873"/>
      <c r="AC11873"/>
    </row>
    <row r="11874" spans="2:29" s="14" customFormat="1" x14ac:dyDescent="0.25">
      <c r="B11874"/>
      <c r="C11874"/>
      <c r="D11874"/>
      <c r="E11874"/>
      <c r="F11874"/>
      <c r="G11874"/>
      <c r="H11874"/>
      <c r="I11874"/>
      <c r="J11874"/>
      <c r="K11874" s="91"/>
      <c r="L11874" s="91"/>
      <c r="M11874" s="91"/>
      <c r="R11874"/>
      <c r="S11874"/>
      <c r="T11874"/>
      <c r="U11874"/>
      <c r="V11874"/>
      <c r="W11874"/>
      <c r="X11874"/>
      <c r="Y11874"/>
      <c r="Z11874"/>
      <c r="AA11874"/>
      <c r="AB11874"/>
      <c r="AC11874"/>
    </row>
    <row r="11875" spans="2:29" s="14" customFormat="1" x14ac:dyDescent="0.25">
      <c r="B11875"/>
      <c r="C11875"/>
      <c r="D11875"/>
      <c r="E11875"/>
      <c r="F11875"/>
      <c r="G11875"/>
      <c r="H11875"/>
      <c r="I11875"/>
      <c r="J11875"/>
      <c r="K11875" s="91"/>
      <c r="L11875" s="91"/>
      <c r="M11875" s="91"/>
      <c r="R11875"/>
      <c r="S11875"/>
      <c r="T11875"/>
      <c r="U11875"/>
      <c r="V11875"/>
      <c r="W11875"/>
      <c r="X11875"/>
      <c r="Y11875"/>
      <c r="Z11875"/>
      <c r="AA11875"/>
      <c r="AB11875"/>
      <c r="AC11875"/>
    </row>
    <row r="11876" spans="2:29" s="14" customFormat="1" x14ac:dyDescent="0.25">
      <c r="B11876"/>
      <c r="C11876"/>
      <c r="D11876"/>
      <c r="E11876"/>
      <c r="F11876"/>
      <c r="G11876"/>
      <c r="H11876"/>
      <c r="I11876"/>
      <c r="J11876"/>
      <c r="K11876" s="91"/>
      <c r="L11876" s="91"/>
      <c r="M11876" s="91"/>
      <c r="R11876"/>
      <c r="S11876"/>
      <c r="T11876"/>
      <c r="U11876"/>
      <c r="V11876"/>
      <c r="W11876"/>
      <c r="X11876"/>
      <c r="Y11876"/>
      <c r="Z11876"/>
      <c r="AA11876"/>
      <c r="AB11876"/>
      <c r="AC11876"/>
    </row>
    <row r="11877" spans="2:29" s="14" customFormat="1" x14ac:dyDescent="0.25">
      <c r="B11877"/>
      <c r="C11877"/>
      <c r="D11877"/>
      <c r="E11877"/>
      <c r="F11877"/>
      <c r="G11877"/>
      <c r="H11877"/>
      <c r="I11877"/>
      <c r="J11877"/>
      <c r="K11877" s="91"/>
      <c r="L11877" s="91"/>
      <c r="M11877" s="91"/>
      <c r="R11877"/>
      <c r="S11877"/>
      <c r="T11877"/>
      <c r="U11877"/>
      <c r="V11877"/>
      <c r="W11877"/>
      <c r="X11877"/>
      <c r="Y11877"/>
      <c r="Z11877"/>
      <c r="AA11877"/>
      <c r="AB11877"/>
      <c r="AC11877"/>
    </row>
    <row r="11878" spans="2:29" s="14" customFormat="1" x14ac:dyDescent="0.25">
      <c r="B11878"/>
      <c r="C11878"/>
      <c r="D11878"/>
      <c r="E11878"/>
      <c r="F11878"/>
      <c r="G11878"/>
      <c r="H11878"/>
      <c r="I11878"/>
      <c r="J11878"/>
      <c r="K11878" s="91"/>
      <c r="L11878" s="91"/>
      <c r="M11878" s="91"/>
      <c r="R11878"/>
      <c r="S11878"/>
      <c r="T11878"/>
      <c r="U11878"/>
      <c r="V11878"/>
      <c r="W11878"/>
      <c r="X11878"/>
      <c r="Y11878"/>
      <c r="Z11878"/>
      <c r="AA11878"/>
      <c r="AB11878"/>
      <c r="AC11878"/>
    </row>
    <row r="11879" spans="2:29" s="14" customFormat="1" x14ac:dyDescent="0.25">
      <c r="B11879"/>
      <c r="C11879"/>
      <c r="D11879"/>
      <c r="E11879"/>
      <c r="F11879"/>
      <c r="G11879"/>
      <c r="H11879"/>
      <c r="I11879"/>
      <c r="J11879"/>
      <c r="K11879" s="91"/>
      <c r="L11879" s="91"/>
      <c r="M11879" s="91"/>
      <c r="R11879"/>
      <c r="S11879"/>
      <c r="T11879"/>
      <c r="U11879"/>
      <c r="V11879"/>
      <c r="W11879"/>
      <c r="X11879"/>
      <c r="Y11879"/>
      <c r="Z11879"/>
      <c r="AA11879"/>
      <c r="AB11879"/>
      <c r="AC11879"/>
    </row>
    <row r="11880" spans="2:29" s="14" customFormat="1" x14ac:dyDescent="0.25">
      <c r="B11880"/>
      <c r="C11880"/>
      <c r="D11880"/>
      <c r="E11880"/>
      <c r="F11880"/>
      <c r="G11880"/>
      <c r="H11880"/>
      <c r="I11880"/>
      <c r="J11880"/>
      <c r="K11880" s="91"/>
      <c r="L11880" s="91"/>
      <c r="M11880" s="91"/>
      <c r="R11880"/>
      <c r="S11880"/>
      <c r="T11880"/>
      <c r="U11880"/>
      <c r="V11880"/>
      <c r="W11880"/>
      <c r="X11880"/>
      <c r="Y11880"/>
      <c r="Z11880"/>
      <c r="AA11880"/>
      <c r="AB11880"/>
      <c r="AC11880"/>
    </row>
    <row r="11881" spans="2:29" s="14" customFormat="1" x14ac:dyDescent="0.25">
      <c r="B11881"/>
      <c r="C11881"/>
      <c r="D11881"/>
      <c r="E11881"/>
      <c r="F11881"/>
      <c r="G11881"/>
      <c r="H11881"/>
      <c r="I11881"/>
      <c r="J11881"/>
      <c r="K11881" s="91"/>
      <c r="L11881" s="91"/>
      <c r="M11881" s="91"/>
      <c r="R11881"/>
      <c r="S11881"/>
      <c r="T11881"/>
      <c r="U11881"/>
      <c r="V11881"/>
      <c r="W11881"/>
      <c r="X11881"/>
      <c r="Y11881"/>
      <c r="Z11881"/>
      <c r="AA11881"/>
      <c r="AB11881"/>
      <c r="AC11881"/>
    </row>
    <row r="11882" spans="2:29" s="14" customFormat="1" x14ac:dyDescent="0.25">
      <c r="B11882"/>
      <c r="C11882"/>
      <c r="D11882"/>
      <c r="E11882"/>
      <c r="F11882"/>
      <c r="G11882"/>
      <c r="H11882"/>
      <c r="I11882"/>
      <c r="J11882"/>
      <c r="K11882" s="91"/>
      <c r="L11882" s="91"/>
      <c r="M11882" s="91"/>
      <c r="R11882"/>
      <c r="S11882"/>
      <c r="T11882"/>
      <c r="U11882"/>
      <c r="V11882"/>
      <c r="W11882"/>
      <c r="X11882"/>
      <c r="Y11882"/>
      <c r="Z11882"/>
      <c r="AA11882"/>
      <c r="AB11882"/>
      <c r="AC11882"/>
    </row>
    <row r="11883" spans="2:29" s="14" customFormat="1" x14ac:dyDescent="0.25">
      <c r="B11883"/>
      <c r="C11883"/>
      <c r="D11883"/>
      <c r="E11883"/>
      <c r="F11883"/>
      <c r="G11883"/>
      <c r="H11883"/>
      <c r="I11883"/>
      <c r="J11883"/>
      <c r="K11883" s="91"/>
      <c r="L11883" s="91"/>
      <c r="M11883" s="91"/>
      <c r="R11883"/>
      <c r="S11883"/>
      <c r="T11883"/>
      <c r="U11883"/>
      <c r="V11883"/>
      <c r="W11883"/>
      <c r="X11883"/>
      <c r="Y11883"/>
      <c r="Z11883"/>
      <c r="AA11883"/>
      <c r="AB11883"/>
      <c r="AC11883"/>
    </row>
    <row r="11884" spans="2:29" s="14" customFormat="1" x14ac:dyDescent="0.25">
      <c r="B11884"/>
      <c r="C11884"/>
      <c r="D11884"/>
      <c r="E11884"/>
      <c r="F11884"/>
      <c r="G11884"/>
      <c r="H11884"/>
      <c r="I11884"/>
      <c r="J11884"/>
      <c r="K11884" s="91"/>
      <c r="L11884" s="91"/>
      <c r="M11884" s="91"/>
      <c r="R11884"/>
      <c r="S11884"/>
      <c r="T11884"/>
      <c r="U11884"/>
      <c r="V11884"/>
      <c r="W11884"/>
      <c r="X11884"/>
      <c r="Y11884"/>
      <c r="Z11884"/>
      <c r="AA11884"/>
      <c r="AB11884"/>
      <c r="AC11884"/>
    </row>
    <row r="11885" spans="2:29" s="14" customFormat="1" x14ac:dyDescent="0.25">
      <c r="B11885"/>
      <c r="C11885"/>
      <c r="D11885"/>
      <c r="E11885"/>
      <c r="F11885"/>
      <c r="G11885"/>
      <c r="H11885"/>
      <c r="I11885"/>
      <c r="J11885"/>
      <c r="K11885" s="91"/>
      <c r="L11885" s="91"/>
      <c r="M11885" s="91"/>
      <c r="R11885"/>
      <c r="S11885"/>
      <c r="T11885"/>
      <c r="U11885"/>
      <c r="V11885"/>
      <c r="W11885"/>
      <c r="X11885"/>
      <c r="Y11885"/>
      <c r="Z11885"/>
      <c r="AA11885"/>
      <c r="AB11885"/>
      <c r="AC11885"/>
    </row>
    <row r="11886" spans="2:29" s="14" customFormat="1" x14ac:dyDescent="0.25">
      <c r="B11886"/>
      <c r="C11886"/>
      <c r="D11886"/>
      <c r="E11886"/>
      <c r="F11886"/>
      <c r="G11886"/>
      <c r="H11886"/>
      <c r="I11886"/>
      <c r="J11886"/>
      <c r="K11886" s="91"/>
      <c r="L11886" s="91"/>
      <c r="M11886" s="91"/>
      <c r="R11886"/>
      <c r="S11886"/>
      <c r="T11886"/>
      <c r="U11886"/>
      <c r="V11886"/>
      <c r="W11886"/>
      <c r="X11886"/>
      <c r="Y11886"/>
      <c r="Z11886"/>
      <c r="AA11886"/>
      <c r="AB11886"/>
      <c r="AC11886"/>
    </row>
    <row r="11887" spans="2:29" s="14" customFormat="1" x14ac:dyDescent="0.25">
      <c r="B11887"/>
      <c r="C11887"/>
      <c r="D11887"/>
      <c r="E11887"/>
      <c r="F11887"/>
      <c r="G11887"/>
      <c r="H11887"/>
      <c r="I11887"/>
      <c r="J11887"/>
      <c r="K11887" s="91"/>
      <c r="L11887" s="91"/>
      <c r="M11887" s="91"/>
      <c r="R11887"/>
      <c r="S11887"/>
      <c r="T11887"/>
      <c r="U11887"/>
      <c r="V11887"/>
      <c r="W11887"/>
      <c r="X11887"/>
      <c r="Y11887"/>
      <c r="Z11887"/>
      <c r="AA11887"/>
      <c r="AB11887"/>
      <c r="AC11887"/>
    </row>
    <row r="11888" spans="2:29" s="14" customFormat="1" x14ac:dyDescent="0.25">
      <c r="B11888"/>
      <c r="C11888"/>
      <c r="D11888"/>
      <c r="E11888"/>
      <c r="F11888"/>
      <c r="G11888"/>
      <c r="H11888"/>
      <c r="I11888"/>
      <c r="J11888"/>
      <c r="K11888" s="91"/>
      <c r="L11888" s="91"/>
      <c r="M11888" s="91"/>
      <c r="R11888"/>
      <c r="S11888"/>
      <c r="T11888"/>
      <c r="U11888"/>
      <c r="V11888"/>
      <c r="W11888"/>
      <c r="X11888"/>
      <c r="Y11888"/>
      <c r="Z11888"/>
      <c r="AA11888"/>
      <c r="AB11888"/>
      <c r="AC11888"/>
    </row>
    <row r="11889" spans="2:29" s="14" customFormat="1" x14ac:dyDescent="0.25">
      <c r="B11889"/>
      <c r="C11889"/>
      <c r="D11889"/>
      <c r="E11889"/>
      <c r="F11889"/>
      <c r="G11889"/>
      <c r="H11889"/>
      <c r="I11889"/>
      <c r="J11889"/>
      <c r="K11889" s="91"/>
      <c r="L11889" s="91"/>
      <c r="M11889" s="91"/>
      <c r="R11889"/>
      <c r="S11889"/>
      <c r="T11889"/>
      <c r="U11889"/>
      <c r="V11889"/>
      <c r="W11889"/>
      <c r="X11889"/>
      <c r="Y11889"/>
      <c r="Z11889"/>
      <c r="AA11889"/>
      <c r="AB11889"/>
      <c r="AC11889"/>
    </row>
    <row r="11890" spans="2:29" s="14" customFormat="1" x14ac:dyDescent="0.25">
      <c r="B11890"/>
      <c r="C11890"/>
      <c r="D11890"/>
      <c r="E11890"/>
      <c r="F11890"/>
      <c r="G11890"/>
      <c r="H11890"/>
      <c r="I11890"/>
      <c r="J11890"/>
      <c r="K11890" s="91"/>
      <c r="L11890" s="91"/>
      <c r="M11890" s="91"/>
      <c r="R11890"/>
      <c r="S11890"/>
      <c r="T11890"/>
      <c r="U11890"/>
      <c r="V11890"/>
      <c r="W11890"/>
      <c r="X11890"/>
      <c r="Y11890"/>
      <c r="Z11890"/>
      <c r="AA11890"/>
      <c r="AB11890"/>
      <c r="AC11890"/>
    </row>
    <row r="11891" spans="2:29" s="14" customFormat="1" x14ac:dyDescent="0.25">
      <c r="B11891"/>
      <c r="C11891"/>
      <c r="D11891"/>
      <c r="E11891"/>
      <c r="F11891"/>
      <c r="G11891"/>
      <c r="H11891"/>
      <c r="I11891"/>
      <c r="J11891"/>
      <c r="K11891" s="91"/>
      <c r="L11891" s="91"/>
      <c r="M11891" s="91"/>
      <c r="R11891"/>
      <c r="S11891"/>
      <c r="T11891"/>
      <c r="U11891"/>
      <c r="V11891"/>
      <c r="W11891"/>
      <c r="X11891"/>
      <c r="Y11891"/>
      <c r="Z11891"/>
      <c r="AA11891"/>
      <c r="AB11891"/>
      <c r="AC11891"/>
    </row>
    <row r="11892" spans="2:29" s="14" customFormat="1" x14ac:dyDescent="0.25">
      <c r="B11892"/>
      <c r="C11892"/>
      <c r="D11892"/>
      <c r="E11892"/>
      <c r="F11892"/>
      <c r="G11892"/>
      <c r="H11892"/>
      <c r="I11892"/>
      <c r="J11892"/>
      <c r="K11892" s="91"/>
      <c r="L11892" s="91"/>
      <c r="M11892" s="91"/>
      <c r="R11892"/>
      <c r="S11892"/>
      <c r="T11892"/>
      <c r="U11892"/>
      <c r="V11892"/>
      <c r="W11892"/>
      <c r="X11892"/>
      <c r="Y11892"/>
      <c r="Z11892"/>
      <c r="AA11892"/>
      <c r="AB11892"/>
      <c r="AC11892"/>
    </row>
    <row r="11893" spans="2:29" s="14" customFormat="1" x14ac:dyDescent="0.25">
      <c r="B11893"/>
      <c r="C11893"/>
      <c r="D11893"/>
      <c r="E11893"/>
      <c r="F11893"/>
      <c r="G11893"/>
      <c r="H11893"/>
      <c r="I11893"/>
      <c r="J11893"/>
      <c r="K11893" s="91"/>
      <c r="L11893" s="91"/>
      <c r="M11893" s="91"/>
      <c r="R11893"/>
      <c r="S11893"/>
      <c r="T11893"/>
      <c r="U11893"/>
      <c r="V11893"/>
      <c r="W11893"/>
      <c r="X11893"/>
      <c r="Y11893"/>
      <c r="Z11893"/>
      <c r="AA11893"/>
      <c r="AB11893"/>
      <c r="AC11893"/>
    </row>
    <row r="11894" spans="2:29" s="14" customFormat="1" x14ac:dyDescent="0.25">
      <c r="B11894"/>
      <c r="C11894"/>
      <c r="D11894"/>
      <c r="E11894"/>
      <c r="F11894"/>
      <c r="G11894"/>
      <c r="H11894"/>
      <c r="I11894"/>
      <c r="J11894"/>
      <c r="K11894" s="91"/>
      <c r="L11894" s="91"/>
      <c r="M11894" s="91"/>
      <c r="R11894"/>
      <c r="S11894"/>
      <c r="T11894"/>
      <c r="U11894"/>
      <c r="V11894"/>
      <c r="W11894"/>
      <c r="X11894"/>
      <c r="Y11894"/>
      <c r="Z11894"/>
      <c r="AA11894"/>
      <c r="AB11894"/>
      <c r="AC11894"/>
    </row>
    <row r="11895" spans="2:29" s="14" customFormat="1" x14ac:dyDescent="0.25">
      <c r="B11895"/>
      <c r="C11895"/>
      <c r="D11895"/>
      <c r="E11895"/>
      <c r="F11895"/>
      <c r="G11895"/>
      <c r="H11895"/>
      <c r="I11895"/>
      <c r="J11895"/>
      <c r="K11895" s="91"/>
      <c r="L11895" s="91"/>
      <c r="M11895" s="91"/>
      <c r="R11895"/>
      <c r="S11895"/>
      <c r="T11895"/>
      <c r="U11895"/>
      <c r="V11895"/>
      <c r="W11895"/>
      <c r="X11895"/>
      <c r="Y11895"/>
      <c r="Z11895"/>
      <c r="AA11895"/>
      <c r="AB11895"/>
      <c r="AC11895"/>
    </row>
    <row r="11896" spans="2:29" s="14" customFormat="1" x14ac:dyDescent="0.25">
      <c r="B11896"/>
      <c r="C11896"/>
      <c r="D11896"/>
      <c r="E11896"/>
      <c r="F11896"/>
      <c r="G11896"/>
      <c r="H11896"/>
      <c r="I11896"/>
      <c r="J11896"/>
      <c r="K11896" s="91"/>
      <c r="L11896" s="91"/>
      <c r="M11896" s="91"/>
      <c r="R11896"/>
      <c r="S11896"/>
      <c r="T11896"/>
      <c r="U11896"/>
      <c r="V11896"/>
      <c r="W11896"/>
      <c r="X11896"/>
      <c r="Y11896"/>
      <c r="Z11896"/>
      <c r="AA11896"/>
      <c r="AB11896"/>
      <c r="AC11896"/>
    </row>
    <row r="11897" spans="2:29" s="14" customFormat="1" x14ac:dyDescent="0.25">
      <c r="B11897"/>
      <c r="C11897"/>
      <c r="D11897"/>
      <c r="E11897"/>
      <c r="F11897"/>
      <c r="G11897"/>
      <c r="H11897"/>
      <c r="I11897"/>
      <c r="J11897"/>
      <c r="K11897" s="91"/>
      <c r="L11897" s="91"/>
      <c r="M11897" s="91"/>
      <c r="R11897"/>
      <c r="S11897"/>
      <c r="T11897"/>
      <c r="U11897"/>
      <c r="V11897"/>
      <c r="W11897"/>
      <c r="X11897"/>
      <c r="Y11897"/>
      <c r="Z11897"/>
      <c r="AA11897"/>
      <c r="AB11897"/>
      <c r="AC11897"/>
    </row>
    <row r="11898" spans="2:29" s="14" customFormat="1" x14ac:dyDescent="0.25">
      <c r="B11898"/>
      <c r="C11898"/>
      <c r="D11898"/>
      <c r="E11898"/>
      <c r="F11898"/>
      <c r="G11898"/>
      <c r="H11898"/>
      <c r="I11898"/>
      <c r="J11898"/>
      <c r="K11898" s="91"/>
      <c r="L11898" s="91"/>
      <c r="M11898" s="91"/>
      <c r="R11898"/>
      <c r="S11898"/>
      <c r="T11898"/>
      <c r="U11898"/>
      <c r="V11898"/>
      <c r="W11898"/>
      <c r="X11898"/>
      <c r="Y11898"/>
      <c r="Z11898"/>
      <c r="AA11898"/>
      <c r="AB11898"/>
      <c r="AC11898"/>
    </row>
    <row r="11899" spans="2:29" s="14" customFormat="1" x14ac:dyDescent="0.25">
      <c r="B11899"/>
      <c r="C11899"/>
      <c r="D11899"/>
      <c r="E11899"/>
      <c r="F11899"/>
      <c r="G11899"/>
      <c r="H11899"/>
      <c r="I11899"/>
      <c r="J11899"/>
      <c r="K11899" s="91"/>
      <c r="L11899" s="91"/>
      <c r="M11899" s="91"/>
      <c r="R11899"/>
      <c r="S11899"/>
      <c r="T11899"/>
      <c r="U11899"/>
      <c r="V11899"/>
      <c r="W11899"/>
      <c r="X11899"/>
      <c r="Y11899"/>
      <c r="Z11899"/>
      <c r="AA11899"/>
      <c r="AB11899"/>
      <c r="AC11899"/>
    </row>
    <row r="11900" spans="2:29" s="14" customFormat="1" x14ac:dyDescent="0.25">
      <c r="B11900"/>
      <c r="C11900"/>
      <c r="D11900"/>
      <c r="E11900"/>
      <c r="F11900"/>
      <c r="G11900"/>
      <c r="H11900"/>
      <c r="I11900"/>
      <c r="J11900"/>
      <c r="K11900" s="91"/>
      <c r="L11900" s="91"/>
      <c r="M11900" s="91"/>
      <c r="R11900"/>
      <c r="S11900"/>
      <c r="T11900"/>
      <c r="U11900"/>
      <c r="V11900"/>
      <c r="W11900"/>
      <c r="X11900"/>
      <c r="Y11900"/>
      <c r="Z11900"/>
      <c r="AA11900"/>
      <c r="AB11900"/>
      <c r="AC11900"/>
    </row>
    <row r="11901" spans="2:29" s="14" customFormat="1" x14ac:dyDescent="0.25">
      <c r="B11901"/>
      <c r="C11901"/>
      <c r="D11901"/>
      <c r="E11901"/>
      <c r="F11901"/>
      <c r="G11901"/>
      <c r="H11901"/>
      <c r="I11901"/>
      <c r="J11901"/>
      <c r="K11901" s="91"/>
      <c r="L11901" s="91"/>
      <c r="M11901" s="91"/>
      <c r="R11901"/>
      <c r="S11901"/>
      <c r="T11901"/>
      <c r="U11901"/>
      <c r="V11901"/>
      <c r="W11901"/>
      <c r="X11901"/>
      <c r="Y11901"/>
      <c r="Z11901"/>
      <c r="AA11901"/>
      <c r="AB11901"/>
      <c r="AC11901"/>
    </row>
    <row r="11902" spans="2:29" s="14" customFormat="1" x14ac:dyDescent="0.25">
      <c r="B11902"/>
      <c r="C11902"/>
      <c r="D11902"/>
      <c r="E11902"/>
      <c r="F11902"/>
      <c r="G11902"/>
      <c r="H11902"/>
      <c r="I11902"/>
      <c r="J11902"/>
      <c r="K11902" s="91"/>
      <c r="L11902" s="91"/>
      <c r="M11902" s="91"/>
      <c r="R11902"/>
      <c r="S11902"/>
      <c r="T11902"/>
      <c r="U11902"/>
      <c r="V11902"/>
      <c r="W11902"/>
      <c r="X11902"/>
      <c r="Y11902"/>
      <c r="Z11902"/>
      <c r="AA11902"/>
      <c r="AB11902"/>
      <c r="AC11902"/>
    </row>
    <row r="11903" spans="2:29" s="14" customFormat="1" x14ac:dyDescent="0.25">
      <c r="B11903"/>
      <c r="C11903"/>
      <c r="D11903"/>
      <c r="E11903"/>
      <c r="F11903"/>
      <c r="G11903"/>
      <c r="H11903"/>
      <c r="I11903"/>
      <c r="J11903"/>
      <c r="K11903" s="91"/>
      <c r="L11903" s="91"/>
      <c r="M11903" s="91"/>
      <c r="R11903"/>
      <c r="S11903"/>
      <c r="T11903"/>
      <c r="U11903"/>
      <c r="V11903"/>
      <c r="W11903"/>
      <c r="X11903"/>
      <c r="Y11903"/>
      <c r="Z11903"/>
      <c r="AA11903"/>
      <c r="AB11903"/>
      <c r="AC11903"/>
    </row>
    <row r="11904" spans="2:29" s="14" customFormat="1" x14ac:dyDescent="0.25">
      <c r="B11904"/>
      <c r="C11904"/>
      <c r="D11904"/>
      <c r="E11904"/>
      <c r="F11904"/>
      <c r="G11904"/>
      <c r="H11904"/>
      <c r="I11904"/>
      <c r="J11904"/>
      <c r="K11904" s="91"/>
      <c r="L11904" s="91"/>
      <c r="M11904" s="91"/>
      <c r="R11904"/>
      <c r="S11904"/>
      <c r="T11904"/>
      <c r="U11904"/>
      <c r="V11904"/>
      <c r="W11904"/>
      <c r="X11904"/>
      <c r="Y11904"/>
      <c r="Z11904"/>
      <c r="AA11904"/>
      <c r="AB11904"/>
      <c r="AC11904"/>
    </row>
    <row r="11905" spans="2:29" s="14" customFormat="1" x14ac:dyDescent="0.25">
      <c r="B11905"/>
      <c r="C11905"/>
      <c r="D11905"/>
      <c r="E11905"/>
      <c r="F11905"/>
      <c r="G11905"/>
      <c r="H11905"/>
      <c r="I11905"/>
      <c r="J11905"/>
      <c r="K11905" s="91"/>
      <c r="L11905" s="91"/>
      <c r="M11905" s="91"/>
      <c r="R11905"/>
      <c r="S11905"/>
      <c r="T11905"/>
      <c r="U11905"/>
      <c r="V11905"/>
      <c r="W11905"/>
      <c r="X11905"/>
      <c r="Y11905"/>
      <c r="Z11905"/>
      <c r="AA11905"/>
      <c r="AB11905"/>
      <c r="AC11905"/>
    </row>
    <row r="11906" spans="2:29" s="14" customFormat="1" x14ac:dyDescent="0.25">
      <c r="B11906"/>
      <c r="C11906"/>
      <c r="D11906"/>
      <c r="E11906"/>
      <c r="F11906"/>
      <c r="G11906"/>
      <c r="H11906"/>
      <c r="I11906"/>
      <c r="J11906"/>
      <c r="K11906" s="91"/>
      <c r="L11906" s="91"/>
      <c r="M11906" s="91"/>
      <c r="R11906"/>
      <c r="S11906"/>
      <c r="T11906"/>
      <c r="U11906"/>
      <c r="V11906"/>
      <c r="W11906"/>
      <c r="X11906"/>
      <c r="Y11906"/>
      <c r="Z11906"/>
      <c r="AA11906"/>
      <c r="AB11906"/>
      <c r="AC11906"/>
    </row>
    <row r="11907" spans="2:29" s="14" customFormat="1" x14ac:dyDescent="0.25">
      <c r="B11907"/>
      <c r="C11907"/>
      <c r="D11907"/>
      <c r="E11907"/>
      <c r="F11907"/>
      <c r="G11907"/>
      <c r="H11907"/>
      <c r="I11907"/>
      <c r="J11907"/>
      <c r="K11907" s="91"/>
      <c r="L11907" s="91"/>
      <c r="M11907" s="91"/>
      <c r="R11907"/>
      <c r="S11907"/>
      <c r="T11907"/>
      <c r="U11907"/>
      <c r="V11907"/>
      <c r="W11907"/>
      <c r="X11907"/>
      <c r="Y11907"/>
      <c r="Z11907"/>
      <c r="AA11907"/>
      <c r="AB11907"/>
      <c r="AC11907"/>
    </row>
    <row r="11908" spans="2:29" s="14" customFormat="1" x14ac:dyDescent="0.25">
      <c r="B11908"/>
      <c r="C11908"/>
      <c r="D11908"/>
      <c r="E11908"/>
      <c r="F11908"/>
      <c r="G11908"/>
      <c r="H11908"/>
      <c r="I11908"/>
      <c r="J11908"/>
      <c r="K11908" s="91"/>
      <c r="L11908" s="91"/>
      <c r="M11908" s="91"/>
      <c r="R11908"/>
      <c r="S11908"/>
      <c r="T11908"/>
      <c r="U11908"/>
      <c r="V11908"/>
      <c r="W11908"/>
      <c r="X11908"/>
      <c r="Y11908"/>
      <c r="Z11908"/>
      <c r="AA11908"/>
      <c r="AB11908"/>
      <c r="AC11908"/>
    </row>
    <row r="11909" spans="2:29" s="14" customFormat="1" x14ac:dyDescent="0.25">
      <c r="B11909"/>
      <c r="C11909"/>
      <c r="D11909"/>
      <c r="E11909"/>
      <c r="F11909"/>
      <c r="G11909"/>
      <c r="H11909"/>
      <c r="I11909"/>
      <c r="J11909"/>
      <c r="K11909" s="91"/>
      <c r="L11909" s="91"/>
      <c r="M11909" s="91"/>
      <c r="R11909"/>
      <c r="S11909"/>
      <c r="T11909"/>
      <c r="U11909"/>
      <c r="V11909"/>
      <c r="W11909"/>
      <c r="X11909"/>
      <c r="Y11909"/>
      <c r="Z11909"/>
      <c r="AA11909"/>
      <c r="AB11909"/>
      <c r="AC11909"/>
    </row>
    <row r="11910" spans="2:29" s="14" customFormat="1" x14ac:dyDescent="0.25">
      <c r="B11910"/>
      <c r="C11910"/>
      <c r="D11910"/>
      <c r="E11910"/>
      <c r="F11910"/>
      <c r="G11910"/>
      <c r="H11910"/>
      <c r="I11910"/>
      <c r="J11910"/>
      <c r="K11910" s="91"/>
      <c r="L11910" s="91"/>
      <c r="M11910" s="91"/>
      <c r="R11910"/>
      <c r="S11910"/>
      <c r="T11910"/>
      <c r="U11910"/>
      <c r="V11910"/>
      <c r="W11910"/>
      <c r="X11910"/>
      <c r="Y11910"/>
      <c r="Z11910"/>
      <c r="AA11910"/>
      <c r="AB11910"/>
      <c r="AC11910"/>
    </row>
    <row r="11911" spans="2:29" s="14" customFormat="1" x14ac:dyDescent="0.25">
      <c r="B11911"/>
      <c r="C11911"/>
      <c r="D11911"/>
      <c r="E11911"/>
      <c r="F11911"/>
      <c r="G11911"/>
      <c r="H11911"/>
      <c r="I11911"/>
      <c r="J11911"/>
      <c r="K11911" s="91"/>
      <c r="L11911" s="91"/>
      <c r="M11911" s="91"/>
      <c r="R11911"/>
      <c r="S11911"/>
      <c r="T11911"/>
      <c r="U11911"/>
      <c r="V11911"/>
      <c r="W11911"/>
      <c r="X11911"/>
      <c r="Y11911"/>
      <c r="Z11911"/>
      <c r="AA11911"/>
      <c r="AB11911"/>
      <c r="AC11911"/>
    </row>
    <row r="11912" spans="2:29" s="14" customFormat="1" x14ac:dyDescent="0.25">
      <c r="B11912"/>
      <c r="C11912"/>
      <c r="D11912"/>
      <c r="E11912"/>
      <c r="F11912"/>
      <c r="G11912"/>
      <c r="H11912"/>
      <c r="I11912"/>
      <c r="J11912"/>
      <c r="K11912" s="91"/>
      <c r="L11912" s="91"/>
      <c r="M11912" s="91"/>
      <c r="R11912"/>
      <c r="S11912"/>
      <c r="T11912"/>
      <c r="U11912"/>
      <c r="V11912"/>
      <c r="W11912"/>
      <c r="X11912"/>
      <c r="Y11912"/>
      <c r="Z11912"/>
      <c r="AA11912"/>
      <c r="AB11912"/>
      <c r="AC11912"/>
    </row>
    <row r="11913" spans="2:29" s="14" customFormat="1" x14ac:dyDescent="0.25">
      <c r="B11913"/>
      <c r="C11913"/>
      <c r="D11913"/>
      <c r="E11913"/>
      <c r="F11913"/>
      <c r="G11913"/>
      <c r="H11913"/>
      <c r="I11913"/>
      <c r="J11913"/>
      <c r="K11913" s="91"/>
      <c r="L11913" s="91"/>
      <c r="M11913" s="91"/>
      <c r="R11913"/>
      <c r="S11913"/>
      <c r="T11913"/>
      <c r="U11913"/>
      <c r="V11913"/>
      <c r="W11913"/>
      <c r="X11913"/>
      <c r="Y11913"/>
      <c r="Z11913"/>
      <c r="AA11913"/>
      <c r="AB11913"/>
      <c r="AC11913"/>
    </row>
    <row r="11914" spans="2:29" s="14" customFormat="1" x14ac:dyDescent="0.25">
      <c r="B11914"/>
      <c r="C11914"/>
      <c r="D11914"/>
      <c r="E11914"/>
      <c r="F11914"/>
      <c r="G11914"/>
      <c r="H11914"/>
      <c r="I11914"/>
      <c r="J11914"/>
      <c r="K11914" s="91"/>
      <c r="L11914" s="91"/>
      <c r="M11914" s="91"/>
      <c r="R11914"/>
      <c r="S11914"/>
      <c r="T11914"/>
      <c r="U11914"/>
      <c r="V11914"/>
      <c r="W11914"/>
      <c r="X11914"/>
      <c r="Y11914"/>
      <c r="Z11914"/>
      <c r="AA11914"/>
      <c r="AB11914"/>
      <c r="AC11914"/>
    </row>
    <row r="11915" spans="2:29" s="14" customFormat="1" x14ac:dyDescent="0.25">
      <c r="B11915"/>
      <c r="C11915"/>
      <c r="D11915"/>
      <c r="E11915"/>
      <c r="F11915"/>
      <c r="G11915"/>
      <c r="H11915"/>
      <c r="I11915"/>
      <c r="J11915"/>
      <c r="K11915" s="91"/>
      <c r="L11915" s="91"/>
      <c r="M11915" s="91"/>
      <c r="R11915"/>
      <c r="S11915"/>
      <c r="T11915"/>
      <c r="U11915"/>
      <c r="V11915"/>
      <c r="W11915"/>
      <c r="X11915"/>
      <c r="Y11915"/>
      <c r="Z11915"/>
      <c r="AA11915"/>
      <c r="AB11915"/>
      <c r="AC11915"/>
    </row>
    <row r="11916" spans="2:29" s="14" customFormat="1" x14ac:dyDescent="0.25">
      <c r="B11916"/>
      <c r="C11916"/>
      <c r="D11916"/>
      <c r="E11916"/>
      <c r="F11916"/>
      <c r="G11916"/>
      <c r="H11916"/>
      <c r="I11916"/>
      <c r="J11916"/>
      <c r="K11916" s="91"/>
      <c r="L11916" s="91"/>
      <c r="M11916" s="91"/>
      <c r="R11916"/>
      <c r="S11916"/>
      <c r="T11916"/>
      <c r="U11916"/>
      <c r="V11916"/>
      <c r="W11916"/>
      <c r="X11916"/>
      <c r="Y11916"/>
      <c r="Z11916"/>
      <c r="AA11916"/>
      <c r="AB11916"/>
      <c r="AC11916"/>
    </row>
    <row r="11917" spans="2:29" s="14" customFormat="1" x14ac:dyDescent="0.25">
      <c r="B11917"/>
      <c r="C11917"/>
      <c r="D11917"/>
      <c r="E11917"/>
      <c r="F11917"/>
      <c r="G11917"/>
      <c r="H11917"/>
      <c r="I11917"/>
      <c r="J11917"/>
      <c r="K11917" s="91"/>
      <c r="L11917" s="91"/>
      <c r="M11917" s="91"/>
      <c r="R11917"/>
      <c r="S11917"/>
      <c r="T11917"/>
      <c r="U11917"/>
      <c r="V11917"/>
      <c r="W11917"/>
      <c r="X11917"/>
      <c r="Y11917"/>
      <c r="Z11917"/>
      <c r="AA11917"/>
      <c r="AB11917"/>
      <c r="AC11917"/>
    </row>
    <row r="11918" spans="2:29" s="14" customFormat="1" x14ac:dyDescent="0.25">
      <c r="B11918"/>
      <c r="C11918"/>
      <c r="D11918"/>
      <c r="E11918"/>
      <c r="F11918"/>
      <c r="G11918"/>
      <c r="H11918"/>
      <c r="I11918"/>
      <c r="J11918"/>
      <c r="K11918" s="91"/>
      <c r="L11918" s="91"/>
      <c r="M11918" s="91"/>
      <c r="R11918"/>
      <c r="S11918"/>
      <c r="T11918"/>
      <c r="U11918"/>
      <c r="V11918"/>
      <c r="W11918"/>
      <c r="X11918"/>
      <c r="Y11918"/>
      <c r="Z11918"/>
      <c r="AA11918"/>
      <c r="AB11918"/>
      <c r="AC11918"/>
    </row>
    <row r="11919" spans="2:29" s="14" customFormat="1" x14ac:dyDescent="0.25">
      <c r="B11919"/>
      <c r="C11919"/>
      <c r="D11919"/>
      <c r="E11919"/>
      <c r="F11919"/>
      <c r="G11919"/>
      <c r="H11919"/>
      <c r="I11919"/>
      <c r="J11919"/>
      <c r="K11919" s="91"/>
      <c r="L11919" s="91"/>
      <c r="M11919" s="91"/>
      <c r="R11919"/>
      <c r="S11919"/>
      <c r="T11919"/>
      <c r="U11919"/>
      <c r="V11919"/>
      <c r="W11919"/>
      <c r="X11919"/>
      <c r="Y11919"/>
      <c r="Z11919"/>
      <c r="AA11919"/>
      <c r="AB11919"/>
      <c r="AC11919"/>
    </row>
    <row r="11920" spans="2:29" s="14" customFormat="1" x14ac:dyDescent="0.25">
      <c r="B11920"/>
      <c r="C11920"/>
      <c r="D11920"/>
      <c r="E11920"/>
      <c r="F11920"/>
      <c r="G11920"/>
      <c r="H11920"/>
      <c r="I11920"/>
      <c r="J11920"/>
      <c r="K11920" s="91"/>
      <c r="L11920" s="91"/>
      <c r="M11920" s="91"/>
      <c r="R11920"/>
      <c r="S11920"/>
      <c r="T11920"/>
      <c r="U11920"/>
      <c r="V11920"/>
      <c r="W11920"/>
      <c r="X11920"/>
      <c r="Y11920"/>
      <c r="Z11920"/>
      <c r="AA11920"/>
      <c r="AB11920"/>
      <c r="AC11920"/>
    </row>
    <row r="11921" spans="2:29" s="14" customFormat="1" x14ac:dyDescent="0.25">
      <c r="B11921"/>
      <c r="C11921"/>
      <c r="D11921"/>
      <c r="E11921"/>
      <c r="F11921"/>
      <c r="G11921"/>
      <c r="H11921"/>
      <c r="I11921"/>
      <c r="J11921"/>
      <c r="K11921" s="91"/>
      <c r="L11921" s="91"/>
      <c r="M11921" s="91"/>
      <c r="R11921"/>
      <c r="S11921"/>
      <c r="T11921"/>
      <c r="U11921"/>
      <c r="V11921"/>
      <c r="W11921"/>
      <c r="X11921"/>
      <c r="Y11921"/>
      <c r="Z11921"/>
      <c r="AA11921"/>
      <c r="AB11921"/>
      <c r="AC11921"/>
    </row>
    <row r="11922" spans="2:29" s="14" customFormat="1" x14ac:dyDescent="0.25">
      <c r="B11922"/>
      <c r="C11922"/>
      <c r="D11922"/>
      <c r="E11922"/>
      <c r="F11922"/>
      <c r="G11922"/>
      <c r="H11922"/>
      <c r="I11922"/>
      <c r="J11922"/>
      <c r="K11922" s="91"/>
      <c r="L11922" s="91"/>
      <c r="M11922" s="91"/>
      <c r="R11922"/>
      <c r="S11922"/>
      <c r="T11922"/>
      <c r="U11922"/>
      <c r="V11922"/>
      <c r="W11922"/>
      <c r="X11922"/>
      <c r="Y11922"/>
      <c r="Z11922"/>
      <c r="AA11922"/>
      <c r="AB11922"/>
      <c r="AC11922"/>
    </row>
    <row r="11923" spans="2:29" s="14" customFormat="1" x14ac:dyDescent="0.25">
      <c r="B11923"/>
      <c r="C11923"/>
      <c r="D11923"/>
      <c r="E11923"/>
      <c r="F11923"/>
      <c r="G11923"/>
      <c r="H11923"/>
      <c r="I11923"/>
      <c r="J11923"/>
      <c r="K11923" s="91"/>
      <c r="L11923" s="91"/>
      <c r="M11923" s="91"/>
      <c r="R11923"/>
      <c r="S11923"/>
      <c r="T11923"/>
      <c r="U11923"/>
      <c r="V11923"/>
      <c r="W11923"/>
      <c r="X11923"/>
      <c r="Y11923"/>
      <c r="Z11923"/>
      <c r="AA11923"/>
      <c r="AB11923"/>
      <c r="AC11923"/>
    </row>
    <row r="11924" spans="2:29" s="14" customFormat="1" x14ac:dyDescent="0.25">
      <c r="B11924"/>
      <c r="C11924"/>
      <c r="D11924"/>
      <c r="E11924"/>
      <c r="F11924"/>
      <c r="G11924"/>
      <c r="H11924"/>
      <c r="I11924"/>
      <c r="J11924"/>
      <c r="K11924" s="91"/>
      <c r="L11924" s="91"/>
      <c r="M11924" s="91"/>
      <c r="R11924"/>
      <c r="S11924"/>
      <c r="T11924"/>
      <c r="U11924"/>
      <c r="V11924"/>
      <c r="W11924"/>
      <c r="X11924"/>
      <c r="Y11924"/>
      <c r="Z11924"/>
      <c r="AA11924"/>
      <c r="AB11924"/>
      <c r="AC11924"/>
    </row>
    <row r="11925" spans="2:29" s="14" customFormat="1" x14ac:dyDescent="0.25">
      <c r="B11925"/>
      <c r="C11925"/>
      <c r="D11925"/>
      <c r="E11925"/>
      <c r="F11925"/>
      <c r="G11925"/>
      <c r="H11925"/>
      <c r="I11925"/>
      <c r="J11925"/>
      <c r="K11925" s="91"/>
      <c r="L11925" s="91"/>
      <c r="M11925" s="91"/>
      <c r="R11925"/>
      <c r="S11925"/>
      <c r="T11925"/>
      <c r="U11925"/>
      <c r="V11925"/>
      <c r="W11925"/>
      <c r="X11925"/>
      <c r="Y11925"/>
      <c r="Z11925"/>
      <c r="AA11925"/>
      <c r="AB11925"/>
      <c r="AC11925"/>
    </row>
    <row r="11926" spans="2:29" s="14" customFormat="1" x14ac:dyDescent="0.25">
      <c r="B11926"/>
      <c r="C11926"/>
      <c r="D11926"/>
      <c r="E11926"/>
      <c r="F11926"/>
      <c r="G11926"/>
      <c r="H11926"/>
      <c r="I11926"/>
      <c r="J11926"/>
      <c r="K11926" s="91"/>
      <c r="L11926" s="91"/>
      <c r="M11926" s="91"/>
      <c r="R11926"/>
      <c r="S11926"/>
      <c r="T11926"/>
      <c r="U11926"/>
      <c r="V11926"/>
      <c r="W11926"/>
      <c r="X11926"/>
      <c r="Y11926"/>
      <c r="Z11926"/>
      <c r="AA11926"/>
      <c r="AB11926"/>
      <c r="AC11926"/>
    </row>
    <row r="11927" spans="2:29" s="14" customFormat="1" x14ac:dyDescent="0.25">
      <c r="B11927"/>
      <c r="C11927"/>
      <c r="D11927"/>
      <c r="E11927"/>
      <c r="F11927"/>
      <c r="G11927"/>
      <c r="H11927"/>
      <c r="I11927"/>
      <c r="J11927"/>
      <c r="K11927" s="91"/>
      <c r="L11927" s="91"/>
      <c r="M11927" s="91"/>
      <c r="R11927"/>
      <c r="S11927"/>
      <c r="T11927"/>
      <c r="U11927"/>
      <c r="V11927"/>
      <c r="W11927"/>
      <c r="X11927"/>
      <c r="Y11927"/>
      <c r="Z11927"/>
      <c r="AA11927"/>
      <c r="AB11927"/>
      <c r="AC11927"/>
    </row>
    <row r="11928" spans="2:29" s="14" customFormat="1" x14ac:dyDescent="0.25">
      <c r="B11928"/>
      <c r="C11928"/>
      <c r="D11928"/>
      <c r="E11928"/>
      <c r="F11928"/>
      <c r="G11928"/>
      <c r="H11928"/>
      <c r="I11928"/>
      <c r="J11928"/>
      <c r="K11928" s="91"/>
      <c r="L11928" s="91"/>
      <c r="M11928" s="91"/>
      <c r="R11928"/>
      <c r="S11928"/>
      <c r="T11928"/>
      <c r="U11928"/>
      <c r="V11928"/>
      <c r="W11928"/>
      <c r="X11928"/>
      <c r="Y11928"/>
      <c r="Z11928"/>
      <c r="AA11928"/>
      <c r="AB11928"/>
      <c r="AC11928"/>
    </row>
    <row r="11929" spans="2:29" s="14" customFormat="1" x14ac:dyDescent="0.25">
      <c r="B11929"/>
      <c r="C11929"/>
      <c r="D11929"/>
      <c r="E11929"/>
      <c r="F11929"/>
      <c r="G11929"/>
      <c r="H11929"/>
      <c r="I11929"/>
      <c r="J11929"/>
      <c r="K11929" s="91"/>
      <c r="L11929" s="91"/>
      <c r="M11929" s="91"/>
      <c r="R11929"/>
      <c r="S11929"/>
      <c r="T11929"/>
      <c r="U11929"/>
      <c r="V11929"/>
      <c r="W11929"/>
      <c r="X11929"/>
      <c r="Y11929"/>
      <c r="Z11929"/>
      <c r="AA11929"/>
      <c r="AB11929"/>
      <c r="AC11929"/>
    </row>
    <row r="11930" spans="2:29" s="14" customFormat="1" x14ac:dyDescent="0.25">
      <c r="B11930"/>
      <c r="C11930"/>
      <c r="D11930"/>
      <c r="E11930"/>
      <c r="F11930"/>
      <c r="G11930"/>
      <c r="H11930"/>
      <c r="I11930"/>
      <c r="J11930"/>
      <c r="K11930" s="91"/>
      <c r="L11930" s="91"/>
      <c r="M11930" s="91"/>
      <c r="R11930"/>
      <c r="S11930"/>
      <c r="T11930"/>
      <c r="U11930"/>
      <c r="V11930"/>
      <c r="W11930"/>
      <c r="X11930"/>
      <c r="Y11930"/>
      <c r="Z11930"/>
      <c r="AA11930"/>
      <c r="AB11930"/>
      <c r="AC11930"/>
    </row>
    <row r="11931" spans="2:29" s="14" customFormat="1" x14ac:dyDescent="0.25">
      <c r="B11931"/>
      <c r="C11931"/>
      <c r="D11931"/>
      <c r="E11931"/>
      <c r="F11931"/>
      <c r="G11931"/>
      <c r="H11931"/>
      <c r="I11931"/>
      <c r="J11931"/>
      <c r="K11931" s="91"/>
      <c r="L11931" s="91"/>
      <c r="M11931" s="91"/>
      <c r="R11931"/>
      <c r="S11931"/>
      <c r="T11931"/>
      <c r="U11931"/>
      <c r="V11931"/>
      <c r="W11931"/>
      <c r="X11931"/>
      <c r="Y11931"/>
      <c r="Z11931"/>
      <c r="AA11931"/>
      <c r="AB11931"/>
      <c r="AC11931"/>
    </row>
    <row r="11932" spans="2:29" s="14" customFormat="1" x14ac:dyDescent="0.25">
      <c r="B11932"/>
      <c r="C11932"/>
      <c r="D11932"/>
      <c r="E11932"/>
      <c r="F11932"/>
      <c r="G11932"/>
      <c r="H11932"/>
      <c r="I11932"/>
      <c r="J11932"/>
      <c r="K11932" s="91"/>
      <c r="L11932" s="91"/>
      <c r="M11932" s="91"/>
      <c r="R11932"/>
      <c r="S11932"/>
      <c r="T11932"/>
      <c r="U11932"/>
      <c r="V11932"/>
      <c r="W11932"/>
      <c r="X11932"/>
      <c r="Y11932"/>
      <c r="Z11932"/>
      <c r="AA11932"/>
      <c r="AB11932"/>
      <c r="AC11932"/>
    </row>
    <row r="11933" spans="2:29" s="14" customFormat="1" x14ac:dyDescent="0.25">
      <c r="B11933"/>
      <c r="C11933"/>
      <c r="D11933"/>
      <c r="E11933"/>
      <c r="F11933"/>
      <c r="G11933"/>
      <c r="H11933"/>
      <c r="I11933"/>
      <c r="J11933"/>
      <c r="K11933" s="91"/>
      <c r="L11933" s="91"/>
      <c r="M11933" s="91"/>
      <c r="R11933"/>
      <c r="S11933"/>
      <c r="T11933"/>
      <c r="U11933"/>
      <c r="V11933"/>
      <c r="W11933"/>
      <c r="X11933"/>
      <c r="Y11933"/>
      <c r="Z11933"/>
      <c r="AA11933"/>
      <c r="AB11933"/>
      <c r="AC11933"/>
    </row>
    <row r="11934" spans="2:29" s="14" customFormat="1" x14ac:dyDescent="0.25">
      <c r="B11934"/>
      <c r="C11934"/>
      <c r="D11934"/>
      <c r="E11934"/>
      <c r="F11934"/>
      <c r="G11934"/>
      <c r="H11934"/>
      <c r="I11934"/>
      <c r="J11934"/>
      <c r="K11934" s="91"/>
      <c r="L11934" s="91"/>
      <c r="M11934" s="91"/>
      <c r="R11934"/>
      <c r="S11934"/>
      <c r="T11934"/>
      <c r="U11934"/>
      <c r="V11934"/>
      <c r="W11934"/>
      <c r="X11934"/>
      <c r="Y11934"/>
      <c r="Z11934"/>
      <c r="AA11934"/>
      <c r="AB11934"/>
      <c r="AC11934"/>
    </row>
    <row r="11935" spans="2:29" s="14" customFormat="1" x14ac:dyDescent="0.25">
      <c r="B11935"/>
      <c r="C11935"/>
      <c r="D11935"/>
      <c r="E11935"/>
      <c r="F11935"/>
      <c r="G11935"/>
      <c r="H11935"/>
      <c r="I11935"/>
      <c r="J11935"/>
      <c r="K11935" s="91"/>
      <c r="L11935" s="91"/>
      <c r="M11935" s="91"/>
      <c r="R11935"/>
      <c r="S11935"/>
      <c r="T11935"/>
      <c r="U11935"/>
      <c r="V11935"/>
      <c r="W11935"/>
      <c r="X11935"/>
      <c r="Y11935"/>
      <c r="Z11935"/>
      <c r="AA11935"/>
      <c r="AB11935"/>
      <c r="AC11935"/>
    </row>
    <row r="11936" spans="2:29" s="14" customFormat="1" x14ac:dyDescent="0.25">
      <c r="B11936"/>
      <c r="C11936"/>
      <c r="D11936"/>
      <c r="E11936"/>
      <c r="F11936"/>
      <c r="G11936"/>
      <c r="H11936"/>
      <c r="I11936"/>
      <c r="J11936"/>
      <c r="K11936" s="91"/>
      <c r="L11936" s="91"/>
      <c r="M11936" s="91"/>
      <c r="R11936"/>
      <c r="S11936"/>
      <c r="T11936"/>
      <c r="U11936"/>
      <c r="V11936"/>
      <c r="W11936"/>
      <c r="X11936"/>
      <c r="Y11936"/>
      <c r="Z11936"/>
      <c r="AA11936"/>
      <c r="AB11936"/>
      <c r="AC11936"/>
    </row>
    <row r="11937" spans="2:29" s="14" customFormat="1" x14ac:dyDescent="0.25">
      <c r="B11937"/>
      <c r="C11937"/>
      <c r="D11937"/>
      <c r="E11937"/>
      <c r="F11937"/>
      <c r="G11937"/>
      <c r="H11937"/>
      <c r="I11937"/>
      <c r="J11937"/>
      <c r="K11937" s="91"/>
      <c r="L11937" s="91"/>
      <c r="M11937" s="91"/>
      <c r="R11937"/>
      <c r="S11937"/>
      <c r="T11937"/>
      <c r="U11937"/>
      <c r="V11937"/>
      <c r="W11937"/>
      <c r="X11937"/>
      <c r="Y11937"/>
      <c r="Z11937"/>
      <c r="AA11937"/>
      <c r="AB11937"/>
      <c r="AC11937"/>
    </row>
    <row r="11938" spans="2:29" s="14" customFormat="1" x14ac:dyDescent="0.25">
      <c r="B11938"/>
      <c r="C11938"/>
      <c r="D11938"/>
      <c r="E11938"/>
      <c r="F11938"/>
      <c r="G11938"/>
      <c r="H11938"/>
      <c r="I11938"/>
      <c r="J11938"/>
      <c r="K11938" s="91"/>
      <c r="L11938" s="91"/>
      <c r="M11938" s="91"/>
      <c r="R11938"/>
      <c r="S11938"/>
      <c r="T11938"/>
      <c r="U11938"/>
      <c r="V11938"/>
      <c r="W11938"/>
      <c r="X11938"/>
      <c r="Y11938"/>
      <c r="Z11938"/>
      <c r="AA11938"/>
      <c r="AB11938"/>
      <c r="AC11938"/>
    </row>
    <row r="11939" spans="2:29" s="14" customFormat="1" x14ac:dyDescent="0.25">
      <c r="B11939"/>
      <c r="C11939"/>
      <c r="D11939"/>
      <c r="E11939"/>
      <c r="F11939"/>
      <c r="G11939"/>
      <c r="H11939"/>
      <c r="I11939"/>
      <c r="J11939"/>
      <c r="K11939" s="91"/>
      <c r="L11939" s="91"/>
      <c r="M11939" s="91"/>
      <c r="R11939"/>
      <c r="S11939"/>
      <c r="T11939"/>
      <c r="U11939"/>
      <c r="V11939"/>
      <c r="W11939"/>
      <c r="X11939"/>
      <c r="Y11939"/>
      <c r="Z11939"/>
      <c r="AA11939"/>
      <c r="AB11939"/>
      <c r="AC11939"/>
    </row>
    <row r="11940" spans="2:29" s="14" customFormat="1" x14ac:dyDescent="0.25">
      <c r="B11940"/>
      <c r="C11940"/>
      <c r="D11940"/>
      <c r="E11940"/>
      <c r="F11940"/>
      <c r="G11940"/>
      <c r="H11940"/>
      <c r="I11940"/>
      <c r="J11940"/>
      <c r="K11940" s="91"/>
      <c r="L11940" s="91"/>
      <c r="M11940" s="91"/>
      <c r="R11940"/>
      <c r="S11940"/>
      <c r="T11940"/>
      <c r="U11940"/>
      <c r="V11940"/>
      <c r="W11940"/>
      <c r="X11940"/>
      <c r="Y11940"/>
      <c r="Z11940"/>
      <c r="AA11940"/>
      <c r="AB11940"/>
      <c r="AC11940"/>
    </row>
    <row r="11941" spans="2:29" s="14" customFormat="1" x14ac:dyDescent="0.25">
      <c r="B11941"/>
      <c r="C11941"/>
      <c r="D11941"/>
      <c r="E11941"/>
      <c r="F11941"/>
      <c r="G11941"/>
      <c r="H11941"/>
      <c r="I11941"/>
      <c r="J11941"/>
      <c r="K11941" s="91"/>
      <c r="L11941" s="91"/>
      <c r="M11941" s="91"/>
      <c r="R11941"/>
      <c r="S11941"/>
      <c r="T11941"/>
      <c r="U11941"/>
      <c r="V11941"/>
      <c r="W11941"/>
      <c r="X11941"/>
      <c r="Y11941"/>
      <c r="Z11941"/>
      <c r="AA11941"/>
      <c r="AB11941"/>
      <c r="AC11941"/>
    </row>
    <row r="11942" spans="2:29" s="14" customFormat="1" x14ac:dyDescent="0.25">
      <c r="B11942"/>
      <c r="C11942"/>
      <c r="D11942"/>
      <c r="E11942"/>
      <c r="F11942"/>
      <c r="G11942"/>
      <c r="H11942"/>
      <c r="I11942"/>
      <c r="J11942"/>
      <c r="K11942" s="91"/>
      <c r="L11942" s="91"/>
      <c r="M11942" s="91"/>
      <c r="R11942"/>
      <c r="S11942"/>
      <c r="T11942"/>
      <c r="U11942"/>
      <c r="V11942"/>
      <c r="W11942"/>
      <c r="X11942"/>
      <c r="Y11942"/>
      <c r="Z11942"/>
      <c r="AA11942"/>
      <c r="AB11942"/>
      <c r="AC11942"/>
    </row>
    <row r="11943" spans="2:29" s="14" customFormat="1" x14ac:dyDescent="0.25">
      <c r="B11943"/>
      <c r="C11943"/>
      <c r="D11943"/>
      <c r="E11943"/>
      <c r="F11943"/>
      <c r="G11943"/>
      <c r="H11943"/>
      <c r="I11943"/>
      <c r="J11943"/>
      <c r="K11943" s="91"/>
      <c r="L11943" s="91"/>
      <c r="M11943" s="91"/>
      <c r="R11943"/>
      <c r="S11943"/>
      <c r="T11943"/>
      <c r="U11943"/>
      <c r="V11943"/>
      <c r="W11943"/>
      <c r="X11943"/>
      <c r="Y11943"/>
      <c r="Z11943"/>
      <c r="AA11943"/>
      <c r="AB11943"/>
      <c r="AC11943"/>
    </row>
    <row r="11944" spans="2:29" s="14" customFormat="1" x14ac:dyDescent="0.25">
      <c r="B11944"/>
      <c r="C11944"/>
      <c r="D11944"/>
      <c r="E11944"/>
      <c r="F11944"/>
      <c r="G11944"/>
      <c r="H11944"/>
      <c r="I11944"/>
      <c r="J11944"/>
      <c r="K11944" s="91"/>
      <c r="L11944" s="91"/>
      <c r="M11944" s="91"/>
      <c r="R11944"/>
      <c r="S11944"/>
      <c r="T11944"/>
      <c r="U11944"/>
      <c r="V11944"/>
      <c r="W11944"/>
      <c r="X11944"/>
      <c r="Y11944"/>
      <c r="Z11944"/>
      <c r="AA11944"/>
      <c r="AB11944"/>
      <c r="AC11944"/>
    </row>
    <row r="11945" spans="2:29" s="14" customFormat="1" x14ac:dyDescent="0.25">
      <c r="B11945"/>
      <c r="C11945"/>
      <c r="D11945"/>
      <c r="E11945"/>
      <c r="F11945"/>
      <c r="G11945"/>
      <c r="H11945"/>
      <c r="I11945"/>
      <c r="J11945"/>
      <c r="K11945" s="91"/>
      <c r="L11945" s="91"/>
      <c r="M11945" s="91"/>
      <c r="R11945"/>
      <c r="S11945"/>
      <c r="T11945"/>
      <c r="U11945"/>
      <c r="V11945"/>
      <c r="W11945"/>
      <c r="X11945"/>
      <c r="Y11945"/>
      <c r="Z11945"/>
      <c r="AA11945"/>
      <c r="AB11945"/>
      <c r="AC11945"/>
    </row>
    <row r="11946" spans="2:29" s="14" customFormat="1" x14ac:dyDescent="0.25">
      <c r="B11946"/>
      <c r="C11946"/>
      <c r="D11946"/>
      <c r="E11946"/>
      <c r="F11946"/>
      <c r="G11946"/>
      <c r="H11946"/>
      <c r="I11946"/>
      <c r="J11946"/>
      <c r="K11946" s="91"/>
      <c r="L11946" s="91"/>
      <c r="M11946" s="91"/>
      <c r="R11946"/>
      <c r="S11946"/>
      <c r="T11946"/>
      <c r="U11946"/>
      <c r="V11946"/>
      <c r="W11946"/>
      <c r="X11946"/>
      <c r="Y11946"/>
      <c r="Z11946"/>
      <c r="AA11946"/>
      <c r="AB11946"/>
      <c r="AC11946"/>
    </row>
    <row r="11947" spans="2:29" s="14" customFormat="1" x14ac:dyDescent="0.25">
      <c r="B11947"/>
      <c r="C11947"/>
      <c r="D11947"/>
      <c r="E11947"/>
      <c r="F11947"/>
      <c r="G11947"/>
      <c r="H11947"/>
      <c r="I11947"/>
      <c r="J11947"/>
      <c r="K11947" s="91"/>
      <c r="L11947" s="91"/>
      <c r="M11947" s="91"/>
      <c r="R11947"/>
      <c r="S11947"/>
      <c r="T11947"/>
      <c r="U11947"/>
      <c r="V11947"/>
      <c r="W11947"/>
      <c r="X11947"/>
      <c r="Y11947"/>
      <c r="Z11947"/>
      <c r="AA11947"/>
      <c r="AB11947"/>
      <c r="AC11947"/>
    </row>
    <row r="11948" spans="2:29" s="14" customFormat="1" x14ac:dyDescent="0.25">
      <c r="B11948"/>
      <c r="C11948"/>
      <c r="D11948"/>
      <c r="E11948"/>
      <c r="F11948"/>
      <c r="G11948"/>
      <c r="H11948"/>
      <c r="I11948"/>
      <c r="J11948"/>
      <c r="K11948" s="91"/>
      <c r="L11948" s="91"/>
      <c r="M11948" s="91"/>
      <c r="R11948"/>
      <c r="S11948"/>
      <c r="T11948"/>
      <c r="U11948"/>
      <c r="V11948"/>
      <c r="W11948"/>
      <c r="X11948"/>
      <c r="Y11948"/>
      <c r="Z11948"/>
      <c r="AA11948"/>
      <c r="AB11948"/>
      <c r="AC11948"/>
    </row>
    <row r="11949" spans="2:29" s="14" customFormat="1" x14ac:dyDescent="0.25">
      <c r="B11949"/>
      <c r="C11949"/>
      <c r="D11949"/>
      <c r="E11949"/>
      <c r="F11949"/>
      <c r="G11949"/>
      <c r="H11949"/>
      <c r="I11949"/>
      <c r="J11949"/>
      <c r="K11949" s="91"/>
      <c r="L11949" s="91"/>
      <c r="M11949" s="91"/>
      <c r="R11949"/>
      <c r="S11949"/>
      <c r="T11949"/>
      <c r="U11949"/>
      <c r="V11949"/>
      <c r="W11949"/>
      <c r="X11949"/>
      <c r="Y11949"/>
      <c r="Z11949"/>
      <c r="AA11949"/>
      <c r="AB11949"/>
      <c r="AC11949"/>
    </row>
    <row r="11950" spans="2:29" s="14" customFormat="1" x14ac:dyDescent="0.25">
      <c r="B11950"/>
      <c r="C11950"/>
      <c r="D11950"/>
      <c r="E11950"/>
      <c r="F11950"/>
      <c r="G11950"/>
      <c r="H11950"/>
      <c r="I11950"/>
      <c r="J11950"/>
      <c r="K11950" s="91"/>
      <c r="L11950" s="91"/>
      <c r="M11950" s="91"/>
      <c r="R11950"/>
      <c r="S11950"/>
      <c r="T11950"/>
      <c r="U11950"/>
      <c r="V11950"/>
      <c r="W11950"/>
      <c r="X11950"/>
      <c r="Y11950"/>
      <c r="Z11950"/>
      <c r="AA11950"/>
      <c r="AB11950"/>
      <c r="AC11950"/>
    </row>
    <row r="11951" spans="2:29" s="14" customFormat="1" x14ac:dyDescent="0.25">
      <c r="B11951"/>
      <c r="C11951"/>
      <c r="D11951"/>
      <c r="E11951"/>
      <c r="F11951"/>
      <c r="G11951"/>
      <c r="H11951"/>
      <c r="I11951"/>
      <c r="J11951"/>
      <c r="K11951" s="91"/>
      <c r="L11951" s="91"/>
      <c r="M11951" s="91"/>
      <c r="R11951"/>
      <c r="S11951"/>
      <c r="T11951"/>
      <c r="U11951"/>
      <c r="V11951"/>
      <c r="W11951"/>
      <c r="X11951"/>
      <c r="Y11951"/>
      <c r="Z11951"/>
      <c r="AA11951"/>
      <c r="AB11951"/>
      <c r="AC11951"/>
    </row>
    <row r="11952" spans="2:29" s="14" customFormat="1" x14ac:dyDescent="0.25">
      <c r="B11952"/>
      <c r="C11952"/>
      <c r="D11952"/>
      <c r="E11952"/>
      <c r="F11952"/>
      <c r="G11952"/>
      <c r="H11952"/>
      <c r="I11952"/>
      <c r="J11952"/>
      <c r="K11952" s="91"/>
      <c r="L11952" s="91"/>
      <c r="M11952" s="91"/>
      <c r="R11952"/>
      <c r="S11952"/>
      <c r="T11952"/>
      <c r="U11952"/>
      <c r="V11952"/>
      <c r="W11952"/>
      <c r="X11952"/>
      <c r="Y11952"/>
      <c r="Z11952"/>
      <c r="AA11952"/>
      <c r="AB11952"/>
      <c r="AC11952"/>
    </row>
    <row r="11953" spans="2:29" s="14" customFormat="1" x14ac:dyDescent="0.25">
      <c r="B11953"/>
      <c r="C11953"/>
      <c r="D11953"/>
      <c r="E11953"/>
      <c r="F11953"/>
      <c r="G11953"/>
      <c r="H11953"/>
      <c r="I11953"/>
      <c r="J11953"/>
      <c r="K11953" s="91"/>
      <c r="L11953" s="91"/>
      <c r="M11953" s="91"/>
      <c r="R11953"/>
      <c r="S11953"/>
      <c r="T11953"/>
      <c r="U11953"/>
      <c r="V11953"/>
      <c r="W11953"/>
      <c r="X11953"/>
      <c r="Y11953"/>
      <c r="Z11953"/>
      <c r="AA11953"/>
      <c r="AB11953"/>
      <c r="AC11953"/>
    </row>
    <row r="11954" spans="2:29" s="14" customFormat="1" x14ac:dyDescent="0.25">
      <c r="B11954"/>
      <c r="C11954"/>
      <c r="D11954"/>
      <c r="E11954"/>
      <c r="F11954"/>
      <c r="G11954"/>
      <c r="H11954"/>
      <c r="I11954"/>
      <c r="J11954"/>
      <c r="K11954" s="91"/>
      <c r="L11954" s="91"/>
      <c r="M11954" s="91"/>
      <c r="R11954"/>
      <c r="S11954"/>
      <c r="T11954"/>
      <c r="U11954"/>
      <c r="V11954"/>
      <c r="W11954"/>
      <c r="X11954"/>
      <c r="Y11954"/>
      <c r="Z11954"/>
      <c r="AA11954"/>
      <c r="AB11954"/>
      <c r="AC11954"/>
    </row>
    <row r="11955" spans="2:29" s="14" customFormat="1" x14ac:dyDescent="0.25">
      <c r="B11955"/>
      <c r="C11955"/>
      <c r="D11955"/>
      <c r="E11955"/>
      <c r="F11955"/>
      <c r="G11955"/>
      <c r="H11955"/>
      <c r="I11955"/>
      <c r="J11955"/>
      <c r="K11955" s="91"/>
      <c r="L11955" s="91"/>
      <c r="M11955" s="91"/>
      <c r="R11955"/>
      <c r="S11955"/>
      <c r="T11955"/>
      <c r="U11955"/>
      <c r="V11955"/>
      <c r="W11955"/>
      <c r="X11955"/>
      <c r="Y11955"/>
      <c r="Z11955"/>
      <c r="AA11955"/>
      <c r="AB11955"/>
      <c r="AC11955"/>
    </row>
    <row r="11956" spans="2:29" s="14" customFormat="1" x14ac:dyDescent="0.25">
      <c r="B11956"/>
      <c r="C11956"/>
      <c r="D11956"/>
      <c r="E11956"/>
      <c r="F11956"/>
      <c r="G11956"/>
      <c r="H11956"/>
      <c r="I11956"/>
      <c r="J11956"/>
      <c r="K11956" s="91"/>
      <c r="L11956" s="91"/>
      <c r="M11956" s="91"/>
      <c r="R11956"/>
      <c r="S11956"/>
      <c r="T11956"/>
      <c r="U11956"/>
      <c r="V11956"/>
      <c r="W11956"/>
      <c r="X11956"/>
      <c r="Y11956"/>
      <c r="Z11956"/>
      <c r="AA11956"/>
      <c r="AB11956"/>
      <c r="AC11956"/>
    </row>
    <row r="11957" spans="2:29" s="14" customFormat="1" x14ac:dyDescent="0.25">
      <c r="B11957"/>
      <c r="C11957"/>
      <c r="D11957"/>
      <c r="E11957"/>
      <c r="F11957"/>
      <c r="G11957"/>
      <c r="H11957"/>
      <c r="I11957"/>
      <c r="J11957"/>
      <c r="K11957" s="91"/>
      <c r="L11957" s="91"/>
      <c r="M11957" s="91"/>
      <c r="R11957"/>
      <c r="S11957"/>
      <c r="T11957"/>
      <c r="U11957"/>
      <c r="V11957"/>
      <c r="W11957"/>
      <c r="X11957"/>
      <c r="Y11957"/>
      <c r="Z11957"/>
      <c r="AA11957"/>
      <c r="AB11957"/>
      <c r="AC11957"/>
    </row>
    <row r="11958" spans="2:29" s="14" customFormat="1" x14ac:dyDescent="0.25">
      <c r="B11958"/>
      <c r="C11958"/>
      <c r="D11958"/>
      <c r="E11958"/>
      <c r="F11958"/>
      <c r="G11958"/>
      <c r="H11958"/>
      <c r="I11958"/>
      <c r="J11958"/>
      <c r="K11958" s="91"/>
      <c r="L11958" s="91"/>
      <c r="M11958" s="91"/>
      <c r="R11958"/>
      <c r="S11958"/>
      <c r="T11958"/>
      <c r="U11958"/>
      <c r="V11958"/>
      <c r="W11958"/>
      <c r="X11958"/>
      <c r="Y11958"/>
      <c r="Z11958"/>
      <c r="AA11958"/>
      <c r="AB11958"/>
      <c r="AC11958"/>
    </row>
    <row r="11959" spans="2:29" s="14" customFormat="1" x14ac:dyDescent="0.25">
      <c r="B11959"/>
      <c r="C11959"/>
      <c r="D11959"/>
      <c r="E11959"/>
      <c r="F11959"/>
      <c r="G11959"/>
      <c r="H11959"/>
      <c r="I11959"/>
      <c r="J11959"/>
      <c r="K11959" s="91"/>
      <c r="L11959" s="91"/>
      <c r="M11959" s="91"/>
      <c r="R11959"/>
      <c r="S11959"/>
      <c r="T11959"/>
      <c r="U11959"/>
      <c r="V11959"/>
      <c r="W11959"/>
      <c r="X11959"/>
      <c r="Y11959"/>
      <c r="Z11959"/>
      <c r="AA11959"/>
      <c r="AB11959"/>
      <c r="AC11959"/>
    </row>
    <row r="11960" spans="2:29" s="14" customFormat="1" x14ac:dyDescent="0.25">
      <c r="B11960"/>
      <c r="C11960"/>
      <c r="D11960"/>
      <c r="E11960"/>
      <c r="F11960"/>
      <c r="G11960"/>
      <c r="H11960"/>
      <c r="I11960"/>
      <c r="J11960"/>
      <c r="K11960" s="91"/>
      <c r="L11960" s="91"/>
      <c r="M11960" s="91"/>
      <c r="R11960"/>
      <c r="S11960"/>
      <c r="T11960"/>
      <c r="U11960"/>
      <c r="V11960"/>
      <c r="W11960"/>
      <c r="X11960"/>
      <c r="Y11960"/>
      <c r="Z11960"/>
      <c r="AA11960"/>
      <c r="AB11960"/>
      <c r="AC11960"/>
    </row>
    <row r="11961" spans="2:29" s="14" customFormat="1" x14ac:dyDescent="0.25">
      <c r="B11961"/>
      <c r="C11961"/>
      <c r="D11961"/>
      <c r="E11961"/>
      <c r="F11961"/>
      <c r="G11961"/>
      <c r="H11961"/>
      <c r="I11961"/>
      <c r="J11961"/>
      <c r="K11961" s="91"/>
      <c r="L11961" s="91"/>
      <c r="M11961" s="91"/>
      <c r="R11961"/>
      <c r="S11961"/>
      <c r="T11961"/>
      <c r="U11961"/>
      <c r="V11961"/>
      <c r="W11961"/>
      <c r="X11961"/>
      <c r="Y11961"/>
      <c r="Z11961"/>
      <c r="AA11961"/>
      <c r="AB11961"/>
      <c r="AC11961"/>
    </row>
    <row r="11962" spans="2:29" s="14" customFormat="1" x14ac:dyDescent="0.25">
      <c r="B11962"/>
      <c r="C11962"/>
      <c r="D11962"/>
      <c r="E11962"/>
      <c r="F11962"/>
      <c r="G11962"/>
      <c r="H11962"/>
      <c r="I11962"/>
      <c r="J11962"/>
      <c r="K11962" s="91"/>
      <c r="L11962" s="91"/>
      <c r="M11962" s="91"/>
      <c r="R11962"/>
      <c r="S11962"/>
      <c r="T11962"/>
      <c r="U11962"/>
      <c r="V11962"/>
      <c r="W11962"/>
      <c r="X11962"/>
      <c r="Y11962"/>
      <c r="Z11962"/>
      <c r="AA11962"/>
      <c r="AB11962"/>
      <c r="AC11962"/>
    </row>
    <row r="11963" spans="2:29" s="14" customFormat="1" x14ac:dyDescent="0.25">
      <c r="B11963"/>
      <c r="C11963"/>
      <c r="D11963"/>
      <c r="E11963"/>
      <c r="F11963"/>
      <c r="G11963"/>
      <c r="H11963"/>
      <c r="I11963"/>
      <c r="J11963"/>
      <c r="K11963" s="91"/>
      <c r="L11963" s="91"/>
      <c r="M11963" s="91"/>
      <c r="R11963"/>
      <c r="S11963"/>
      <c r="T11963"/>
      <c r="U11963"/>
      <c r="V11963"/>
      <c r="W11963"/>
      <c r="X11963"/>
      <c r="Y11963"/>
      <c r="Z11963"/>
      <c r="AA11963"/>
      <c r="AB11963"/>
      <c r="AC11963"/>
    </row>
    <row r="11964" spans="2:29" s="14" customFormat="1" x14ac:dyDescent="0.25">
      <c r="B11964"/>
      <c r="C11964"/>
      <c r="D11964"/>
      <c r="E11964"/>
      <c r="F11964"/>
      <c r="G11964"/>
      <c r="H11964"/>
      <c r="I11964"/>
      <c r="J11964"/>
      <c r="K11964" s="91"/>
      <c r="L11964" s="91"/>
      <c r="M11964" s="91"/>
      <c r="R11964"/>
      <c r="S11964"/>
      <c r="T11964"/>
      <c r="U11964"/>
      <c r="V11964"/>
      <c r="W11964"/>
      <c r="X11964"/>
      <c r="Y11964"/>
      <c r="Z11964"/>
      <c r="AA11964"/>
      <c r="AB11964"/>
      <c r="AC11964"/>
    </row>
    <row r="11965" spans="2:29" s="14" customFormat="1" x14ac:dyDescent="0.25">
      <c r="B11965"/>
      <c r="C11965"/>
      <c r="D11965"/>
      <c r="E11965"/>
      <c r="F11965"/>
      <c r="G11965"/>
      <c r="H11965"/>
      <c r="I11965"/>
      <c r="J11965"/>
      <c r="K11965" s="91"/>
      <c r="L11965" s="91"/>
      <c r="M11965" s="91"/>
      <c r="R11965"/>
      <c r="S11965"/>
      <c r="T11965"/>
      <c r="U11965"/>
      <c r="V11965"/>
      <c r="W11965"/>
      <c r="X11965"/>
      <c r="Y11965"/>
      <c r="Z11965"/>
      <c r="AA11965"/>
      <c r="AB11965"/>
      <c r="AC11965"/>
    </row>
    <row r="11966" spans="2:29" s="14" customFormat="1" x14ac:dyDescent="0.25">
      <c r="B11966"/>
      <c r="C11966"/>
      <c r="D11966"/>
      <c r="E11966"/>
      <c r="F11966"/>
      <c r="G11966"/>
      <c r="H11966"/>
      <c r="I11966"/>
      <c r="J11966"/>
      <c r="K11966" s="91"/>
      <c r="L11966" s="91"/>
      <c r="M11966" s="91"/>
      <c r="R11966"/>
      <c r="S11966"/>
      <c r="T11966"/>
      <c r="U11966"/>
      <c r="V11966"/>
      <c r="W11966"/>
      <c r="X11966"/>
      <c r="Y11966"/>
      <c r="Z11966"/>
      <c r="AA11966"/>
      <c r="AB11966"/>
      <c r="AC11966"/>
    </row>
    <row r="11967" spans="2:29" s="14" customFormat="1" x14ac:dyDescent="0.25">
      <c r="B11967"/>
      <c r="C11967"/>
      <c r="D11967"/>
      <c r="E11967"/>
      <c r="F11967"/>
      <c r="G11967"/>
      <c r="H11967"/>
      <c r="I11967"/>
      <c r="J11967"/>
      <c r="K11967" s="91"/>
      <c r="L11967" s="91"/>
      <c r="M11967" s="91"/>
      <c r="R11967"/>
      <c r="S11967"/>
      <c r="T11967"/>
      <c r="U11967"/>
      <c r="V11967"/>
      <c r="W11967"/>
      <c r="X11967"/>
      <c r="Y11967"/>
      <c r="Z11967"/>
      <c r="AA11967"/>
      <c r="AB11967"/>
      <c r="AC11967"/>
    </row>
    <row r="11968" spans="2:29" s="14" customFormat="1" x14ac:dyDescent="0.25">
      <c r="B11968"/>
      <c r="C11968"/>
      <c r="D11968"/>
      <c r="E11968"/>
      <c r="F11968"/>
      <c r="G11968"/>
      <c r="H11968"/>
      <c r="I11968"/>
      <c r="J11968"/>
      <c r="K11968" s="91"/>
      <c r="L11968" s="91"/>
      <c r="M11968" s="91"/>
      <c r="R11968"/>
      <c r="S11968"/>
      <c r="T11968"/>
      <c r="U11968"/>
      <c r="V11968"/>
      <c r="W11968"/>
      <c r="X11968"/>
      <c r="Y11968"/>
      <c r="Z11968"/>
      <c r="AA11968"/>
      <c r="AB11968"/>
      <c r="AC11968"/>
    </row>
    <row r="11969" spans="2:29" s="14" customFormat="1" x14ac:dyDescent="0.25">
      <c r="B11969"/>
      <c r="C11969"/>
      <c r="D11969"/>
      <c r="E11969"/>
      <c r="F11969"/>
      <c r="G11969"/>
      <c r="H11969"/>
      <c r="I11969"/>
      <c r="J11969"/>
      <c r="K11969" s="91"/>
      <c r="L11969" s="91"/>
      <c r="M11969" s="91"/>
      <c r="R11969"/>
      <c r="S11969"/>
      <c r="T11969"/>
      <c r="U11969"/>
      <c r="V11969"/>
      <c r="W11969"/>
      <c r="X11969"/>
      <c r="Y11969"/>
      <c r="Z11969"/>
      <c r="AA11969"/>
      <c r="AB11969"/>
      <c r="AC11969"/>
    </row>
    <row r="11970" spans="2:29" s="14" customFormat="1" x14ac:dyDescent="0.25">
      <c r="B11970"/>
      <c r="C11970"/>
      <c r="D11970"/>
      <c r="E11970"/>
      <c r="F11970"/>
      <c r="G11970"/>
      <c r="H11970"/>
      <c r="I11970"/>
      <c r="J11970"/>
      <c r="K11970" s="91"/>
      <c r="L11970" s="91"/>
      <c r="M11970" s="91"/>
      <c r="R11970"/>
      <c r="S11970"/>
      <c r="T11970"/>
      <c r="U11970"/>
      <c r="V11970"/>
      <c r="W11970"/>
      <c r="X11970"/>
      <c r="Y11970"/>
      <c r="Z11970"/>
      <c r="AA11970"/>
      <c r="AB11970"/>
      <c r="AC11970"/>
    </row>
    <row r="11971" spans="2:29" s="14" customFormat="1" x14ac:dyDescent="0.25">
      <c r="B11971"/>
      <c r="C11971"/>
      <c r="D11971"/>
      <c r="E11971"/>
      <c r="F11971"/>
      <c r="G11971"/>
      <c r="H11971"/>
      <c r="I11971"/>
      <c r="J11971"/>
      <c r="K11971" s="91"/>
      <c r="L11971" s="91"/>
      <c r="M11971" s="91"/>
      <c r="R11971"/>
      <c r="S11971"/>
      <c r="T11971"/>
      <c r="U11971"/>
      <c r="V11971"/>
      <c r="W11971"/>
      <c r="X11971"/>
      <c r="Y11971"/>
      <c r="Z11971"/>
      <c r="AA11971"/>
      <c r="AB11971"/>
      <c r="AC11971"/>
    </row>
    <row r="11972" spans="2:29" s="14" customFormat="1" x14ac:dyDescent="0.25">
      <c r="B11972"/>
      <c r="C11972"/>
      <c r="D11972"/>
      <c r="E11972"/>
      <c r="F11972"/>
      <c r="G11972"/>
      <c r="H11972"/>
      <c r="I11972"/>
      <c r="J11972"/>
      <c r="K11972" s="91"/>
      <c r="L11972" s="91"/>
      <c r="M11972" s="91"/>
      <c r="R11972"/>
      <c r="S11972"/>
      <c r="T11972"/>
      <c r="U11972"/>
      <c r="V11972"/>
      <c r="W11972"/>
      <c r="X11972"/>
      <c r="Y11972"/>
      <c r="Z11972"/>
      <c r="AA11972"/>
      <c r="AB11972"/>
      <c r="AC11972"/>
    </row>
    <row r="11973" spans="2:29" s="14" customFormat="1" x14ac:dyDescent="0.25">
      <c r="B11973"/>
      <c r="C11973"/>
      <c r="D11973"/>
      <c r="E11973"/>
      <c r="F11973"/>
      <c r="G11973"/>
      <c r="H11973"/>
      <c r="I11973"/>
      <c r="J11973"/>
      <c r="K11973" s="91"/>
      <c r="L11973" s="91"/>
      <c r="M11973" s="91"/>
      <c r="R11973"/>
      <c r="S11973"/>
      <c r="T11973"/>
      <c r="U11973"/>
      <c r="V11973"/>
      <c r="W11973"/>
      <c r="X11973"/>
      <c r="Y11973"/>
      <c r="Z11973"/>
      <c r="AA11973"/>
      <c r="AB11973"/>
      <c r="AC11973"/>
    </row>
    <row r="11974" spans="2:29" s="14" customFormat="1" x14ac:dyDescent="0.25">
      <c r="B11974"/>
      <c r="C11974"/>
      <c r="D11974"/>
      <c r="E11974"/>
      <c r="F11974"/>
      <c r="G11974"/>
      <c r="H11974"/>
      <c r="I11974"/>
      <c r="J11974"/>
      <c r="K11974" s="91"/>
      <c r="L11974" s="91"/>
      <c r="M11974" s="91"/>
      <c r="R11974"/>
      <c r="S11974"/>
      <c r="T11974"/>
      <c r="U11974"/>
      <c r="V11974"/>
      <c r="W11974"/>
      <c r="X11974"/>
      <c r="Y11974"/>
      <c r="Z11974"/>
      <c r="AA11974"/>
      <c r="AB11974"/>
      <c r="AC11974"/>
    </row>
    <row r="11975" spans="2:29" s="14" customFormat="1" x14ac:dyDescent="0.25">
      <c r="B11975"/>
      <c r="C11975"/>
      <c r="D11975"/>
      <c r="E11975"/>
      <c r="F11975"/>
      <c r="G11975"/>
      <c r="H11975"/>
      <c r="I11975"/>
      <c r="J11975"/>
      <c r="K11975" s="91"/>
      <c r="L11975" s="91"/>
      <c r="M11975" s="91"/>
      <c r="R11975"/>
      <c r="S11975"/>
      <c r="T11975"/>
      <c r="U11975"/>
      <c r="V11975"/>
      <c r="W11975"/>
      <c r="X11975"/>
      <c r="Y11975"/>
      <c r="Z11975"/>
      <c r="AA11975"/>
      <c r="AB11975"/>
      <c r="AC11975"/>
    </row>
    <row r="11976" spans="2:29" s="14" customFormat="1" x14ac:dyDescent="0.25">
      <c r="B11976"/>
      <c r="C11976"/>
      <c r="D11976"/>
      <c r="E11976"/>
      <c r="F11976"/>
      <c r="G11976"/>
      <c r="H11976"/>
      <c r="I11976"/>
      <c r="J11976"/>
      <c r="K11976" s="91"/>
      <c r="L11976" s="91"/>
      <c r="M11976" s="91"/>
      <c r="R11976"/>
      <c r="S11976"/>
      <c r="T11976"/>
      <c r="U11976"/>
      <c r="V11976"/>
      <c r="W11976"/>
      <c r="X11976"/>
      <c r="Y11976"/>
      <c r="Z11976"/>
      <c r="AA11976"/>
      <c r="AB11976"/>
      <c r="AC11976"/>
    </row>
    <row r="11977" spans="2:29" s="14" customFormat="1" x14ac:dyDescent="0.25">
      <c r="B11977"/>
      <c r="C11977"/>
      <c r="D11977"/>
      <c r="E11977"/>
      <c r="F11977"/>
      <c r="G11977"/>
      <c r="H11977"/>
      <c r="I11977"/>
      <c r="J11977"/>
      <c r="K11977" s="91"/>
      <c r="L11977" s="91"/>
      <c r="M11977" s="91"/>
      <c r="R11977"/>
      <c r="S11977"/>
      <c r="T11977"/>
      <c r="U11977"/>
      <c r="V11977"/>
      <c r="W11977"/>
      <c r="X11977"/>
      <c r="Y11977"/>
      <c r="Z11977"/>
      <c r="AA11977"/>
      <c r="AB11977"/>
      <c r="AC11977"/>
    </row>
    <row r="11978" spans="2:29" s="14" customFormat="1" x14ac:dyDescent="0.25">
      <c r="B11978"/>
      <c r="C11978"/>
      <c r="D11978"/>
      <c r="E11978"/>
      <c r="F11978"/>
      <c r="G11978"/>
      <c r="H11978"/>
      <c r="I11978"/>
      <c r="J11978"/>
      <c r="K11978" s="91"/>
      <c r="L11978" s="91"/>
      <c r="M11978" s="91"/>
      <c r="R11978"/>
      <c r="S11978"/>
      <c r="T11978"/>
      <c r="U11978"/>
      <c r="V11978"/>
      <c r="W11978"/>
      <c r="X11978"/>
      <c r="Y11978"/>
      <c r="Z11978"/>
      <c r="AA11978"/>
      <c r="AB11978"/>
      <c r="AC11978"/>
    </row>
    <row r="11979" spans="2:29" s="14" customFormat="1" x14ac:dyDescent="0.25">
      <c r="B11979"/>
      <c r="C11979"/>
      <c r="D11979"/>
      <c r="E11979"/>
      <c r="F11979"/>
      <c r="G11979"/>
      <c r="H11979"/>
      <c r="I11979"/>
      <c r="J11979"/>
      <c r="K11979" s="91"/>
      <c r="L11979" s="91"/>
      <c r="M11979" s="91"/>
      <c r="R11979"/>
      <c r="S11979"/>
      <c r="T11979"/>
      <c r="U11979"/>
      <c r="V11979"/>
      <c r="W11979"/>
      <c r="X11979"/>
      <c r="Y11979"/>
      <c r="Z11979"/>
      <c r="AA11979"/>
      <c r="AB11979"/>
      <c r="AC11979"/>
    </row>
    <row r="11980" spans="2:29" s="14" customFormat="1" x14ac:dyDescent="0.25">
      <c r="B11980"/>
      <c r="C11980"/>
      <c r="D11980"/>
      <c r="E11980"/>
      <c r="F11980"/>
      <c r="G11980"/>
      <c r="H11980"/>
      <c r="I11980"/>
      <c r="J11980"/>
      <c r="K11980" s="91"/>
      <c r="L11980" s="91"/>
      <c r="M11980" s="91"/>
      <c r="R11980"/>
      <c r="S11980"/>
      <c r="T11980"/>
      <c r="U11980"/>
      <c r="V11980"/>
      <c r="W11980"/>
      <c r="X11980"/>
      <c r="Y11980"/>
      <c r="Z11980"/>
      <c r="AA11980"/>
      <c r="AB11980"/>
      <c r="AC11980"/>
    </row>
    <row r="11981" spans="2:29" s="14" customFormat="1" x14ac:dyDescent="0.25">
      <c r="B11981"/>
      <c r="C11981"/>
      <c r="D11981"/>
      <c r="E11981"/>
      <c r="F11981"/>
      <c r="G11981"/>
      <c r="H11981"/>
      <c r="I11981"/>
      <c r="J11981"/>
      <c r="K11981" s="91"/>
      <c r="L11981" s="91"/>
      <c r="M11981" s="91"/>
      <c r="R11981"/>
      <c r="S11981"/>
      <c r="T11981"/>
      <c r="U11981"/>
      <c r="V11981"/>
      <c r="W11981"/>
      <c r="X11981"/>
      <c r="Y11981"/>
      <c r="Z11981"/>
      <c r="AA11981"/>
      <c r="AB11981"/>
      <c r="AC11981"/>
    </row>
    <row r="11982" spans="2:29" s="14" customFormat="1" x14ac:dyDescent="0.25">
      <c r="B11982"/>
      <c r="C11982"/>
      <c r="D11982"/>
      <c r="E11982"/>
      <c r="F11982"/>
      <c r="G11982"/>
      <c r="H11982"/>
      <c r="I11982"/>
      <c r="J11982"/>
      <c r="K11982" s="91"/>
      <c r="L11982" s="91"/>
      <c r="M11982" s="91"/>
      <c r="R11982"/>
      <c r="S11982"/>
      <c r="T11982"/>
      <c r="U11982"/>
      <c r="V11982"/>
      <c r="W11982"/>
      <c r="X11982"/>
      <c r="Y11982"/>
      <c r="Z11982"/>
      <c r="AA11982"/>
      <c r="AB11982"/>
      <c r="AC11982"/>
    </row>
    <row r="11983" spans="2:29" s="14" customFormat="1" x14ac:dyDescent="0.25">
      <c r="B11983"/>
      <c r="C11983"/>
      <c r="D11983"/>
      <c r="E11983"/>
      <c r="F11983"/>
      <c r="G11983"/>
      <c r="H11983"/>
      <c r="I11983"/>
      <c r="J11983"/>
      <c r="K11983" s="91"/>
      <c r="L11983" s="91"/>
      <c r="M11983" s="91"/>
      <c r="R11983"/>
      <c r="S11983"/>
      <c r="T11983"/>
      <c r="U11983"/>
      <c r="V11983"/>
      <c r="W11983"/>
      <c r="X11983"/>
      <c r="Y11983"/>
      <c r="Z11983"/>
      <c r="AA11983"/>
      <c r="AB11983"/>
      <c r="AC11983"/>
    </row>
    <row r="11984" spans="2:29" s="14" customFormat="1" x14ac:dyDescent="0.25">
      <c r="B11984"/>
      <c r="C11984"/>
      <c r="D11984"/>
      <c r="E11984"/>
      <c r="F11984"/>
      <c r="G11984"/>
      <c r="H11984"/>
      <c r="I11984"/>
      <c r="J11984"/>
      <c r="K11984" s="91"/>
      <c r="L11984" s="91"/>
      <c r="M11984" s="91"/>
      <c r="R11984"/>
      <c r="S11984"/>
      <c r="T11984"/>
      <c r="U11984"/>
      <c r="V11984"/>
      <c r="W11984"/>
      <c r="X11984"/>
      <c r="Y11984"/>
      <c r="Z11984"/>
      <c r="AA11984"/>
      <c r="AB11984"/>
      <c r="AC11984"/>
    </row>
    <row r="11985" spans="2:29" s="14" customFormat="1" x14ac:dyDescent="0.25">
      <c r="B11985"/>
      <c r="C11985"/>
      <c r="D11985"/>
      <c r="E11985"/>
      <c r="F11985"/>
      <c r="G11985"/>
      <c r="H11985"/>
      <c r="I11985"/>
      <c r="J11985"/>
      <c r="K11985" s="91"/>
      <c r="L11985" s="91"/>
      <c r="M11985" s="91"/>
      <c r="R11985"/>
      <c r="S11985"/>
      <c r="T11985"/>
      <c r="U11985"/>
      <c r="V11985"/>
      <c r="W11985"/>
      <c r="X11985"/>
      <c r="Y11985"/>
      <c r="Z11985"/>
      <c r="AA11985"/>
      <c r="AB11985"/>
      <c r="AC11985"/>
    </row>
    <row r="11986" spans="2:29" s="14" customFormat="1" x14ac:dyDescent="0.25">
      <c r="B11986"/>
      <c r="C11986"/>
      <c r="D11986"/>
      <c r="E11986"/>
      <c r="F11986"/>
      <c r="G11986"/>
      <c r="H11986"/>
      <c r="I11986"/>
      <c r="J11986"/>
      <c r="K11986" s="91"/>
      <c r="L11986" s="91"/>
      <c r="M11986" s="91"/>
      <c r="R11986"/>
      <c r="S11986"/>
      <c r="T11986"/>
      <c r="U11986"/>
      <c r="V11986"/>
      <c r="W11986"/>
      <c r="X11986"/>
      <c r="Y11986"/>
      <c r="Z11986"/>
      <c r="AA11986"/>
      <c r="AB11986"/>
      <c r="AC11986"/>
    </row>
    <row r="11987" spans="2:29" s="14" customFormat="1" x14ac:dyDescent="0.25">
      <c r="B11987"/>
      <c r="C11987"/>
      <c r="D11987"/>
      <c r="E11987"/>
      <c r="F11987"/>
      <c r="G11987"/>
      <c r="H11987"/>
      <c r="I11987"/>
      <c r="J11987"/>
      <c r="K11987" s="91"/>
      <c r="L11987" s="91"/>
      <c r="M11987" s="91"/>
      <c r="R11987"/>
      <c r="S11987"/>
      <c r="T11987"/>
      <c r="U11987"/>
      <c r="V11987"/>
      <c r="W11987"/>
      <c r="X11987"/>
      <c r="Y11987"/>
      <c r="Z11987"/>
      <c r="AA11987"/>
      <c r="AB11987"/>
      <c r="AC11987"/>
    </row>
    <row r="11988" spans="2:29" s="14" customFormat="1" x14ac:dyDescent="0.25">
      <c r="B11988"/>
      <c r="C11988"/>
      <c r="D11988"/>
      <c r="E11988"/>
      <c r="F11988"/>
      <c r="G11988"/>
      <c r="H11988"/>
      <c r="I11988"/>
      <c r="J11988"/>
      <c r="K11988" s="91"/>
      <c r="L11988" s="91"/>
      <c r="M11988" s="91"/>
      <c r="R11988"/>
      <c r="S11988"/>
      <c r="T11988"/>
      <c r="U11988"/>
      <c r="V11988"/>
      <c r="W11988"/>
      <c r="X11988"/>
      <c r="Y11988"/>
      <c r="Z11988"/>
      <c r="AA11988"/>
      <c r="AB11988"/>
      <c r="AC11988"/>
    </row>
    <row r="11989" spans="2:29" s="14" customFormat="1" x14ac:dyDescent="0.25">
      <c r="B11989"/>
      <c r="C11989"/>
      <c r="D11989"/>
      <c r="E11989"/>
      <c r="F11989"/>
      <c r="G11989"/>
      <c r="H11989"/>
      <c r="I11989"/>
      <c r="J11989"/>
      <c r="K11989" s="91"/>
      <c r="L11989" s="91"/>
      <c r="M11989" s="91"/>
      <c r="R11989"/>
      <c r="S11989"/>
      <c r="T11989"/>
      <c r="U11989"/>
      <c r="V11989"/>
      <c r="W11989"/>
      <c r="X11989"/>
      <c r="Y11989"/>
      <c r="Z11989"/>
      <c r="AA11989"/>
      <c r="AB11989"/>
      <c r="AC11989"/>
    </row>
    <row r="11990" spans="2:29" s="14" customFormat="1" x14ac:dyDescent="0.25">
      <c r="B11990"/>
      <c r="C11990"/>
      <c r="D11990"/>
      <c r="E11990"/>
      <c r="F11990"/>
      <c r="G11990"/>
      <c r="H11990"/>
      <c r="I11990"/>
      <c r="J11990"/>
      <c r="K11990" s="91"/>
      <c r="L11990" s="91"/>
      <c r="M11990" s="91"/>
      <c r="R11990"/>
      <c r="S11990"/>
      <c r="T11990"/>
      <c r="U11990"/>
      <c r="V11990"/>
      <c r="W11990"/>
      <c r="X11990"/>
      <c r="Y11990"/>
      <c r="Z11990"/>
      <c r="AA11990"/>
      <c r="AB11990"/>
      <c r="AC11990"/>
    </row>
    <row r="11991" spans="2:29" s="14" customFormat="1" x14ac:dyDescent="0.25">
      <c r="B11991"/>
      <c r="C11991"/>
      <c r="D11991"/>
      <c r="E11991"/>
      <c r="F11991"/>
      <c r="G11991"/>
      <c r="H11991"/>
      <c r="I11991"/>
      <c r="J11991"/>
      <c r="K11991" s="91"/>
      <c r="L11991" s="91"/>
      <c r="M11991" s="91"/>
      <c r="R11991"/>
      <c r="S11991"/>
      <c r="T11991"/>
      <c r="U11991"/>
      <c r="V11991"/>
      <c r="W11991"/>
      <c r="X11991"/>
      <c r="Y11991"/>
      <c r="Z11991"/>
      <c r="AA11991"/>
      <c r="AB11991"/>
      <c r="AC11991"/>
    </row>
    <row r="11992" spans="2:29" s="14" customFormat="1" x14ac:dyDescent="0.25">
      <c r="B11992"/>
      <c r="C11992"/>
      <c r="D11992"/>
      <c r="E11992"/>
      <c r="F11992"/>
      <c r="G11992"/>
      <c r="H11992"/>
      <c r="I11992"/>
      <c r="J11992"/>
      <c r="K11992" s="91"/>
      <c r="L11992" s="91"/>
      <c r="M11992" s="91"/>
      <c r="R11992"/>
      <c r="S11992"/>
      <c r="T11992"/>
      <c r="U11992"/>
      <c r="V11992"/>
      <c r="W11992"/>
      <c r="X11992"/>
      <c r="Y11992"/>
      <c r="Z11992"/>
      <c r="AA11992"/>
      <c r="AB11992"/>
      <c r="AC11992"/>
    </row>
    <row r="11993" spans="2:29" s="14" customFormat="1" x14ac:dyDescent="0.25">
      <c r="B11993"/>
      <c r="C11993"/>
      <c r="D11993"/>
      <c r="E11993"/>
      <c r="F11993"/>
      <c r="G11993"/>
      <c r="H11993"/>
      <c r="I11993"/>
      <c r="J11993"/>
      <c r="K11993" s="91"/>
      <c r="L11993" s="91"/>
      <c r="M11993" s="91"/>
      <c r="R11993"/>
      <c r="S11993"/>
      <c r="T11993"/>
      <c r="U11993"/>
      <c r="V11993"/>
      <c r="W11993"/>
      <c r="X11993"/>
      <c r="Y11993"/>
      <c r="Z11993"/>
      <c r="AA11993"/>
      <c r="AB11993"/>
      <c r="AC11993"/>
    </row>
    <row r="11994" spans="2:29" s="14" customFormat="1" x14ac:dyDescent="0.25">
      <c r="B11994"/>
      <c r="C11994"/>
      <c r="D11994"/>
      <c r="E11994"/>
      <c r="F11994"/>
      <c r="G11994"/>
      <c r="H11994"/>
      <c r="I11994"/>
      <c r="J11994"/>
      <c r="K11994" s="91"/>
      <c r="L11994" s="91"/>
      <c r="M11994" s="91"/>
      <c r="R11994"/>
      <c r="S11994"/>
      <c r="T11994"/>
      <c r="U11994"/>
      <c r="V11994"/>
      <c r="W11994"/>
      <c r="X11994"/>
      <c r="Y11994"/>
      <c r="Z11994"/>
      <c r="AA11994"/>
      <c r="AB11994"/>
      <c r="AC11994"/>
    </row>
    <row r="11995" spans="2:29" s="14" customFormat="1" x14ac:dyDescent="0.25">
      <c r="B11995"/>
      <c r="C11995"/>
      <c r="D11995"/>
      <c r="E11995"/>
      <c r="F11995"/>
      <c r="G11995"/>
      <c r="H11995"/>
      <c r="I11995"/>
      <c r="J11995"/>
      <c r="K11995" s="91"/>
      <c r="L11995" s="91"/>
      <c r="M11995" s="91"/>
      <c r="R11995"/>
      <c r="S11995"/>
      <c r="T11995"/>
      <c r="U11995"/>
      <c r="V11995"/>
      <c r="W11995"/>
      <c r="X11995"/>
      <c r="Y11995"/>
      <c r="Z11995"/>
      <c r="AA11995"/>
      <c r="AB11995"/>
      <c r="AC11995"/>
    </row>
    <row r="11996" spans="2:29" s="14" customFormat="1" x14ac:dyDescent="0.25">
      <c r="B11996"/>
      <c r="C11996"/>
      <c r="D11996"/>
      <c r="E11996"/>
      <c r="F11996"/>
      <c r="G11996"/>
      <c r="H11996"/>
      <c r="I11996"/>
      <c r="J11996"/>
      <c r="K11996" s="91"/>
      <c r="L11996" s="91"/>
      <c r="M11996" s="91"/>
      <c r="R11996"/>
      <c r="S11996"/>
      <c r="T11996"/>
      <c r="U11996"/>
      <c r="V11996"/>
      <c r="W11996"/>
      <c r="X11996"/>
      <c r="Y11996"/>
      <c r="Z11996"/>
      <c r="AA11996"/>
      <c r="AB11996"/>
      <c r="AC11996"/>
    </row>
    <row r="11997" spans="2:29" s="14" customFormat="1" x14ac:dyDescent="0.25">
      <c r="B11997"/>
      <c r="C11997"/>
      <c r="D11997"/>
      <c r="E11997"/>
      <c r="F11997"/>
      <c r="G11997"/>
      <c r="H11997"/>
      <c r="I11997"/>
      <c r="J11997"/>
      <c r="K11997" s="91"/>
      <c r="L11997" s="91"/>
      <c r="M11997" s="91"/>
      <c r="R11997"/>
      <c r="S11997"/>
      <c r="T11997"/>
      <c r="U11997"/>
      <c r="V11997"/>
      <c r="W11997"/>
      <c r="X11997"/>
      <c r="Y11997"/>
      <c r="Z11997"/>
      <c r="AA11997"/>
      <c r="AB11997"/>
      <c r="AC11997"/>
    </row>
    <row r="11998" spans="2:29" s="14" customFormat="1" x14ac:dyDescent="0.25">
      <c r="B11998"/>
      <c r="C11998"/>
      <c r="D11998"/>
      <c r="E11998"/>
      <c r="F11998"/>
      <c r="G11998"/>
      <c r="H11998"/>
      <c r="I11998"/>
      <c r="J11998"/>
      <c r="K11998" s="91"/>
      <c r="L11998" s="91"/>
      <c r="M11998" s="91"/>
      <c r="R11998"/>
      <c r="S11998"/>
      <c r="T11998"/>
      <c r="U11998"/>
      <c r="V11998"/>
      <c r="W11998"/>
      <c r="X11998"/>
      <c r="Y11998"/>
      <c r="Z11998"/>
      <c r="AA11998"/>
      <c r="AB11998"/>
      <c r="AC11998"/>
    </row>
    <row r="11999" spans="2:29" s="14" customFormat="1" x14ac:dyDescent="0.25">
      <c r="B11999"/>
      <c r="C11999"/>
      <c r="D11999"/>
      <c r="E11999"/>
      <c r="F11999"/>
      <c r="G11999"/>
      <c r="H11999"/>
      <c r="I11999"/>
      <c r="J11999"/>
      <c r="K11999" s="91"/>
      <c r="L11999" s="91"/>
      <c r="M11999" s="91"/>
      <c r="R11999"/>
      <c r="S11999"/>
      <c r="T11999"/>
      <c r="U11999"/>
      <c r="V11999"/>
      <c r="W11999"/>
      <c r="X11999"/>
      <c r="Y11999"/>
      <c r="Z11999"/>
      <c r="AA11999"/>
      <c r="AB11999"/>
      <c r="AC11999"/>
    </row>
    <row r="12000" spans="2:29" s="14" customFormat="1" x14ac:dyDescent="0.25">
      <c r="B12000"/>
      <c r="C12000"/>
      <c r="D12000"/>
      <c r="E12000"/>
      <c r="F12000"/>
      <c r="G12000"/>
      <c r="H12000"/>
      <c r="I12000"/>
      <c r="J12000"/>
      <c r="K12000" s="91"/>
      <c r="L12000" s="91"/>
      <c r="M12000" s="91"/>
      <c r="R12000"/>
      <c r="S12000"/>
      <c r="T12000"/>
      <c r="U12000"/>
      <c r="V12000"/>
      <c r="W12000"/>
      <c r="X12000"/>
      <c r="Y12000"/>
      <c r="Z12000"/>
      <c r="AA12000"/>
      <c r="AB12000"/>
      <c r="AC12000"/>
    </row>
    <row r="12001" spans="2:29" s="14" customFormat="1" x14ac:dyDescent="0.25">
      <c r="B12001"/>
      <c r="C12001"/>
      <c r="D12001"/>
      <c r="E12001"/>
      <c r="F12001"/>
      <c r="G12001"/>
      <c r="H12001"/>
      <c r="I12001"/>
      <c r="J12001"/>
      <c r="K12001" s="91"/>
      <c r="L12001" s="91"/>
      <c r="M12001" s="91"/>
      <c r="R12001"/>
      <c r="S12001"/>
      <c r="T12001"/>
      <c r="U12001"/>
      <c r="V12001"/>
      <c r="W12001"/>
      <c r="X12001"/>
      <c r="Y12001"/>
      <c r="Z12001"/>
      <c r="AA12001"/>
      <c r="AB12001"/>
      <c r="AC12001"/>
    </row>
    <row r="12002" spans="2:29" s="14" customFormat="1" x14ac:dyDescent="0.25">
      <c r="B12002"/>
      <c r="C12002"/>
      <c r="D12002"/>
      <c r="E12002"/>
      <c r="F12002"/>
      <c r="G12002"/>
      <c r="H12002"/>
      <c r="I12002"/>
      <c r="J12002"/>
      <c r="K12002" s="91"/>
      <c r="L12002" s="91"/>
      <c r="M12002" s="91"/>
      <c r="R12002"/>
      <c r="S12002"/>
      <c r="T12002"/>
      <c r="U12002"/>
      <c r="V12002"/>
      <c r="W12002"/>
      <c r="X12002"/>
      <c r="Y12002"/>
      <c r="Z12002"/>
      <c r="AA12002"/>
      <c r="AB12002"/>
      <c r="AC12002"/>
    </row>
    <row r="12003" spans="2:29" s="14" customFormat="1" x14ac:dyDescent="0.25">
      <c r="B12003"/>
      <c r="C12003"/>
      <c r="D12003"/>
      <c r="E12003"/>
      <c r="F12003"/>
      <c r="G12003"/>
      <c r="H12003"/>
      <c r="I12003"/>
      <c r="J12003"/>
      <c r="K12003" s="91"/>
      <c r="L12003" s="91"/>
      <c r="M12003" s="91"/>
      <c r="R12003"/>
      <c r="S12003"/>
      <c r="T12003"/>
      <c r="U12003"/>
      <c r="V12003"/>
      <c r="W12003"/>
      <c r="X12003"/>
      <c r="Y12003"/>
      <c r="Z12003"/>
      <c r="AA12003"/>
      <c r="AB12003"/>
      <c r="AC12003"/>
    </row>
    <row r="12004" spans="2:29" s="14" customFormat="1" x14ac:dyDescent="0.25">
      <c r="B12004"/>
      <c r="C12004"/>
      <c r="D12004"/>
      <c r="E12004"/>
      <c r="F12004"/>
      <c r="G12004"/>
      <c r="H12004"/>
      <c r="I12004"/>
      <c r="J12004"/>
      <c r="K12004" s="91"/>
      <c r="L12004" s="91"/>
      <c r="M12004" s="91"/>
      <c r="R12004"/>
      <c r="S12004"/>
      <c r="T12004"/>
      <c r="U12004"/>
      <c r="V12004"/>
      <c r="W12004"/>
      <c r="X12004"/>
      <c r="Y12004"/>
      <c r="Z12004"/>
      <c r="AA12004"/>
      <c r="AB12004"/>
      <c r="AC12004"/>
    </row>
    <row r="12005" spans="2:29" s="14" customFormat="1" x14ac:dyDescent="0.25">
      <c r="B12005"/>
      <c r="C12005"/>
      <c r="D12005"/>
      <c r="E12005"/>
      <c r="F12005"/>
      <c r="G12005"/>
      <c r="H12005"/>
      <c r="I12005"/>
      <c r="J12005"/>
      <c r="K12005" s="91"/>
      <c r="L12005" s="91"/>
      <c r="M12005" s="91"/>
      <c r="R12005"/>
      <c r="S12005"/>
      <c r="T12005"/>
      <c r="U12005"/>
      <c r="V12005"/>
      <c r="W12005"/>
      <c r="X12005"/>
      <c r="Y12005"/>
      <c r="Z12005"/>
      <c r="AA12005"/>
      <c r="AB12005"/>
      <c r="AC12005"/>
    </row>
    <row r="12006" spans="2:29" s="14" customFormat="1" x14ac:dyDescent="0.25">
      <c r="B12006"/>
      <c r="C12006"/>
      <c r="D12006"/>
      <c r="E12006"/>
      <c r="F12006"/>
      <c r="G12006"/>
      <c r="H12006"/>
      <c r="I12006"/>
      <c r="J12006"/>
      <c r="K12006" s="91"/>
      <c r="L12006" s="91"/>
      <c r="M12006" s="91"/>
      <c r="R12006"/>
      <c r="S12006"/>
      <c r="T12006"/>
      <c r="U12006"/>
      <c r="V12006"/>
      <c r="W12006"/>
      <c r="X12006"/>
      <c r="Y12006"/>
      <c r="Z12006"/>
      <c r="AA12006"/>
      <c r="AB12006"/>
      <c r="AC12006"/>
    </row>
    <row r="12007" spans="2:29" s="14" customFormat="1" x14ac:dyDescent="0.25">
      <c r="B12007"/>
      <c r="C12007"/>
      <c r="D12007"/>
      <c r="E12007"/>
      <c r="F12007"/>
      <c r="G12007"/>
      <c r="H12007"/>
      <c r="I12007"/>
      <c r="J12007"/>
      <c r="K12007" s="91"/>
      <c r="L12007" s="91"/>
      <c r="M12007" s="91"/>
      <c r="R12007"/>
      <c r="S12007"/>
      <c r="T12007"/>
      <c r="U12007"/>
      <c r="V12007"/>
      <c r="W12007"/>
      <c r="X12007"/>
      <c r="Y12007"/>
      <c r="Z12007"/>
      <c r="AA12007"/>
      <c r="AB12007"/>
      <c r="AC12007"/>
    </row>
    <row r="12008" spans="2:29" s="14" customFormat="1" x14ac:dyDescent="0.25">
      <c r="B12008"/>
      <c r="C12008"/>
      <c r="D12008"/>
      <c r="E12008"/>
      <c r="F12008"/>
      <c r="G12008"/>
      <c r="H12008"/>
      <c r="I12008"/>
      <c r="J12008"/>
      <c r="K12008" s="91"/>
      <c r="L12008" s="91"/>
      <c r="M12008" s="91"/>
      <c r="R12008"/>
      <c r="S12008"/>
      <c r="T12008"/>
      <c r="U12008"/>
      <c r="V12008"/>
      <c r="W12008"/>
      <c r="X12008"/>
      <c r="Y12008"/>
      <c r="Z12008"/>
      <c r="AA12008"/>
      <c r="AB12008"/>
      <c r="AC12008"/>
    </row>
    <row r="12009" spans="2:29" s="14" customFormat="1" x14ac:dyDescent="0.25">
      <c r="B12009"/>
      <c r="C12009"/>
      <c r="D12009"/>
      <c r="E12009"/>
      <c r="F12009"/>
      <c r="G12009"/>
      <c r="H12009"/>
      <c r="I12009"/>
      <c r="J12009"/>
      <c r="K12009" s="91"/>
      <c r="L12009" s="91"/>
      <c r="M12009" s="91"/>
      <c r="R12009"/>
      <c r="S12009"/>
      <c r="T12009"/>
      <c r="U12009"/>
      <c r="V12009"/>
      <c r="W12009"/>
      <c r="X12009"/>
      <c r="Y12009"/>
      <c r="Z12009"/>
      <c r="AA12009"/>
      <c r="AB12009"/>
      <c r="AC12009"/>
    </row>
    <row r="12010" spans="2:29" s="14" customFormat="1" x14ac:dyDescent="0.25">
      <c r="B12010"/>
      <c r="C12010"/>
      <c r="D12010"/>
      <c r="E12010"/>
      <c r="F12010"/>
      <c r="G12010"/>
      <c r="H12010"/>
      <c r="I12010"/>
      <c r="J12010"/>
      <c r="K12010" s="91"/>
      <c r="L12010" s="91"/>
      <c r="M12010" s="91"/>
      <c r="R12010"/>
      <c r="S12010"/>
      <c r="T12010"/>
      <c r="U12010"/>
      <c r="V12010"/>
      <c r="W12010"/>
      <c r="X12010"/>
      <c r="Y12010"/>
      <c r="Z12010"/>
      <c r="AA12010"/>
      <c r="AB12010"/>
      <c r="AC12010"/>
    </row>
    <row r="12011" spans="2:29" s="14" customFormat="1" x14ac:dyDescent="0.25">
      <c r="B12011"/>
      <c r="C12011"/>
      <c r="D12011"/>
      <c r="E12011"/>
      <c r="F12011"/>
      <c r="G12011"/>
      <c r="H12011"/>
      <c r="I12011"/>
      <c r="J12011"/>
      <c r="K12011" s="91"/>
      <c r="L12011" s="91"/>
      <c r="M12011" s="91"/>
      <c r="R12011"/>
      <c r="S12011"/>
      <c r="T12011"/>
      <c r="U12011"/>
      <c r="V12011"/>
      <c r="W12011"/>
      <c r="X12011"/>
      <c r="Y12011"/>
      <c r="Z12011"/>
      <c r="AA12011"/>
      <c r="AB12011"/>
      <c r="AC12011"/>
    </row>
    <row r="12012" spans="2:29" s="14" customFormat="1" x14ac:dyDescent="0.25">
      <c r="B12012"/>
      <c r="C12012"/>
      <c r="D12012"/>
      <c r="E12012"/>
      <c r="F12012"/>
      <c r="G12012"/>
      <c r="H12012"/>
      <c r="I12012"/>
      <c r="J12012"/>
      <c r="K12012" s="91"/>
      <c r="L12012" s="91"/>
      <c r="M12012" s="91"/>
      <c r="R12012"/>
      <c r="S12012"/>
      <c r="T12012"/>
      <c r="U12012"/>
      <c r="V12012"/>
      <c r="W12012"/>
      <c r="X12012"/>
      <c r="Y12012"/>
      <c r="Z12012"/>
      <c r="AA12012"/>
      <c r="AB12012"/>
      <c r="AC12012"/>
    </row>
    <row r="12013" spans="2:29" s="14" customFormat="1" x14ac:dyDescent="0.25">
      <c r="B12013"/>
      <c r="C12013"/>
      <c r="D12013"/>
      <c r="E12013"/>
      <c r="F12013"/>
      <c r="G12013"/>
      <c r="H12013"/>
      <c r="I12013"/>
      <c r="J12013"/>
      <c r="K12013" s="91"/>
      <c r="L12013" s="91"/>
      <c r="M12013" s="91"/>
      <c r="R12013"/>
      <c r="S12013"/>
      <c r="T12013"/>
      <c r="U12013"/>
      <c r="V12013"/>
      <c r="W12013"/>
      <c r="X12013"/>
      <c r="Y12013"/>
      <c r="Z12013"/>
      <c r="AA12013"/>
      <c r="AB12013"/>
      <c r="AC12013"/>
    </row>
    <row r="12014" spans="2:29" s="14" customFormat="1" x14ac:dyDescent="0.25">
      <c r="B12014"/>
      <c r="C12014"/>
      <c r="D12014"/>
      <c r="E12014"/>
      <c r="F12014"/>
      <c r="G12014"/>
      <c r="H12014"/>
      <c r="I12014"/>
      <c r="J12014"/>
      <c r="K12014" s="91"/>
      <c r="L12014" s="91"/>
      <c r="M12014" s="91"/>
      <c r="R12014"/>
      <c r="S12014"/>
      <c r="T12014"/>
      <c r="U12014"/>
      <c r="V12014"/>
      <c r="W12014"/>
      <c r="X12014"/>
      <c r="Y12014"/>
      <c r="Z12014"/>
      <c r="AA12014"/>
      <c r="AB12014"/>
      <c r="AC12014"/>
    </row>
    <row r="12015" spans="2:29" s="14" customFormat="1" x14ac:dyDescent="0.25">
      <c r="B12015"/>
      <c r="C12015"/>
      <c r="D12015"/>
      <c r="E12015"/>
      <c r="F12015"/>
      <c r="G12015"/>
      <c r="H12015"/>
      <c r="I12015"/>
      <c r="J12015"/>
      <c r="K12015" s="91"/>
      <c r="L12015" s="91"/>
      <c r="M12015" s="91"/>
      <c r="R12015"/>
      <c r="S12015"/>
      <c r="T12015"/>
      <c r="U12015"/>
      <c r="V12015"/>
      <c r="W12015"/>
      <c r="X12015"/>
      <c r="Y12015"/>
      <c r="Z12015"/>
      <c r="AA12015"/>
      <c r="AB12015"/>
      <c r="AC12015"/>
    </row>
    <row r="12016" spans="2:29" s="14" customFormat="1" x14ac:dyDescent="0.25">
      <c r="B12016"/>
      <c r="C12016"/>
      <c r="D12016"/>
      <c r="E12016"/>
      <c r="F12016"/>
      <c r="G12016"/>
      <c r="H12016"/>
      <c r="I12016"/>
      <c r="J12016"/>
      <c r="K12016" s="91"/>
      <c r="L12016" s="91"/>
      <c r="M12016" s="91"/>
      <c r="R12016"/>
      <c r="S12016"/>
      <c r="T12016"/>
      <c r="U12016"/>
      <c r="V12016"/>
      <c r="W12016"/>
      <c r="X12016"/>
      <c r="Y12016"/>
      <c r="Z12016"/>
      <c r="AA12016"/>
      <c r="AB12016"/>
      <c r="AC12016"/>
    </row>
    <row r="12017" spans="2:29" s="14" customFormat="1" x14ac:dyDescent="0.25">
      <c r="B12017"/>
      <c r="C12017"/>
      <c r="D12017"/>
      <c r="E12017"/>
      <c r="F12017"/>
      <c r="G12017"/>
      <c r="H12017"/>
      <c r="I12017"/>
      <c r="J12017"/>
      <c r="K12017" s="91"/>
      <c r="L12017" s="91"/>
      <c r="M12017" s="91"/>
      <c r="R12017"/>
      <c r="S12017"/>
      <c r="T12017"/>
      <c r="U12017"/>
      <c r="V12017"/>
      <c r="W12017"/>
      <c r="X12017"/>
      <c r="Y12017"/>
      <c r="Z12017"/>
      <c r="AA12017"/>
      <c r="AB12017"/>
      <c r="AC12017"/>
    </row>
    <row r="12018" spans="2:29" s="14" customFormat="1" x14ac:dyDescent="0.25">
      <c r="B12018"/>
      <c r="C12018"/>
      <c r="D12018"/>
      <c r="E12018"/>
      <c r="F12018"/>
      <c r="G12018"/>
      <c r="H12018"/>
      <c r="I12018"/>
      <c r="J12018"/>
      <c r="K12018" s="91"/>
      <c r="L12018" s="91"/>
      <c r="M12018" s="91"/>
      <c r="R12018"/>
      <c r="S12018"/>
      <c r="T12018"/>
      <c r="U12018"/>
      <c r="V12018"/>
      <c r="W12018"/>
      <c r="X12018"/>
      <c r="Y12018"/>
      <c r="Z12018"/>
      <c r="AA12018"/>
      <c r="AB12018"/>
      <c r="AC12018"/>
    </row>
    <row r="12019" spans="2:29" s="14" customFormat="1" x14ac:dyDescent="0.25">
      <c r="B12019"/>
      <c r="C12019"/>
      <c r="D12019"/>
      <c r="E12019"/>
      <c r="F12019"/>
      <c r="G12019"/>
      <c r="H12019"/>
      <c r="I12019"/>
      <c r="J12019"/>
      <c r="K12019" s="91"/>
      <c r="L12019" s="91"/>
      <c r="M12019" s="91"/>
      <c r="R12019"/>
      <c r="S12019"/>
      <c r="T12019"/>
      <c r="U12019"/>
      <c r="V12019"/>
      <c r="W12019"/>
      <c r="X12019"/>
      <c r="Y12019"/>
      <c r="Z12019"/>
      <c r="AA12019"/>
      <c r="AB12019"/>
      <c r="AC12019"/>
    </row>
    <row r="12020" spans="2:29" s="14" customFormat="1" x14ac:dyDescent="0.25">
      <c r="B12020"/>
      <c r="C12020"/>
      <c r="D12020"/>
      <c r="E12020"/>
      <c r="F12020"/>
      <c r="G12020"/>
      <c r="H12020"/>
      <c r="I12020"/>
      <c r="J12020"/>
      <c r="K12020" s="91"/>
      <c r="L12020" s="91"/>
      <c r="M12020" s="91"/>
      <c r="R12020"/>
      <c r="S12020"/>
      <c r="T12020"/>
      <c r="U12020"/>
      <c r="V12020"/>
      <c r="W12020"/>
      <c r="X12020"/>
      <c r="Y12020"/>
      <c r="Z12020"/>
      <c r="AA12020"/>
      <c r="AB12020"/>
      <c r="AC12020"/>
    </row>
    <row r="12021" spans="2:29" s="14" customFormat="1" x14ac:dyDescent="0.25">
      <c r="B12021"/>
      <c r="C12021"/>
      <c r="D12021"/>
      <c r="E12021"/>
      <c r="F12021"/>
      <c r="G12021"/>
      <c r="H12021"/>
      <c r="I12021"/>
      <c r="J12021"/>
      <c r="K12021" s="91"/>
      <c r="L12021" s="91"/>
      <c r="M12021" s="91"/>
      <c r="R12021"/>
      <c r="S12021"/>
      <c r="T12021"/>
      <c r="U12021"/>
      <c r="V12021"/>
      <c r="W12021"/>
      <c r="X12021"/>
      <c r="Y12021"/>
      <c r="Z12021"/>
      <c r="AA12021"/>
      <c r="AB12021"/>
      <c r="AC12021"/>
    </row>
    <row r="12022" spans="2:29" s="14" customFormat="1" x14ac:dyDescent="0.25">
      <c r="B12022"/>
      <c r="C12022"/>
      <c r="D12022"/>
      <c r="E12022"/>
      <c r="F12022"/>
      <c r="G12022"/>
      <c r="H12022"/>
      <c r="I12022"/>
      <c r="J12022"/>
      <c r="K12022" s="91"/>
      <c r="L12022" s="91"/>
      <c r="M12022" s="91"/>
      <c r="R12022"/>
      <c r="S12022"/>
      <c r="T12022"/>
      <c r="U12022"/>
      <c r="V12022"/>
      <c r="W12022"/>
      <c r="X12022"/>
      <c r="Y12022"/>
      <c r="Z12022"/>
      <c r="AA12022"/>
      <c r="AB12022"/>
      <c r="AC12022"/>
    </row>
    <row r="12023" spans="2:29" s="14" customFormat="1" x14ac:dyDescent="0.25">
      <c r="B12023"/>
      <c r="C12023"/>
      <c r="D12023"/>
      <c r="E12023"/>
      <c r="F12023"/>
      <c r="G12023"/>
      <c r="H12023"/>
      <c r="I12023"/>
      <c r="J12023"/>
      <c r="K12023" s="91"/>
      <c r="L12023" s="91"/>
      <c r="M12023" s="91"/>
      <c r="R12023"/>
      <c r="S12023"/>
      <c r="T12023"/>
      <c r="U12023"/>
      <c r="V12023"/>
      <c r="W12023"/>
      <c r="X12023"/>
      <c r="Y12023"/>
      <c r="Z12023"/>
      <c r="AA12023"/>
      <c r="AB12023"/>
      <c r="AC12023"/>
    </row>
    <row r="12024" spans="2:29" s="14" customFormat="1" x14ac:dyDescent="0.25">
      <c r="B12024"/>
      <c r="C12024"/>
      <c r="D12024"/>
      <c r="E12024"/>
      <c r="F12024"/>
      <c r="G12024"/>
      <c r="H12024"/>
      <c r="I12024"/>
      <c r="J12024"/>
      <c r="K12024" s="91"/>
      <c r="L12024" s="91"/>
      <c r="M12024" s="91"/>
      <c r="R12024"/>
      <c r="S12024"/>
      <c r="T12024"/>
      <c r="U12024"/>
      <c r="V12024"/>
      <c r="W12024"/>
      <c r="X12024"/>
      <c r="Y12024"/>
      <c r="Z12024"/>
      <c r="AA12024"/>
      <c r="AB12024"/>
      <c r="AC12024"/>
    </row>
    <row r="12025" spans="2:29" s="14" customFormat="1" x14ac:dyDescent="0.25">
      <c r="B12025"/>
      <c r="C12025"/>
      <c r="D12025"/>
      <c r="E12025"/>
      <c r="F12025"/>
      <c r="G12025"/>
      <c r="H12025"/>
      <c r="I12025"/>
      <c r="J12025"/>
      <c r="K12025" s="91"/>
      <c r="L12025" s="91"/>
      <c r="M12025" s="91"/>
      <c r="R12025"/>
      <c r="S12025"/>
      <c r="T12025"/>
      <c r="U12025"/>
      <c r="V12025"/>
      <c r="W12025"/>
      <c r="X12025"/>
      <c r="Y12025"/>
      <c r="Z12025"/>
      <c r="AA12025"/>
      <c r="AB12025"/>
      <c r="AC12025"/>
    </row>
    <row r="12026" spans="2:29" s="14" customFormat="1" x14ac:dyDescent="0.25">
      <c r="B12026"/>
      <c r="C12026"/>
      <c r="D12026"/>
      <c r="E12026"/>
      <c r="F12026"/>
      <c r="G12026"/>
      <c r="H12026"/>
      <c r="I12026"/>
      <c r="J12026"/>
      <c r="K12026" s="91"/>
      <c r="L12026" s="91"/>
      <c r="M12026" s="91"/>
      <c r="R12026"/>
      <c r="S12026"/>
      <c r="T12026"/>
      <c r="U12026"/>
      <c r="V12026"/>
      <c r="W12026"/>
      <c r="X12026"/>
      <c r="Y12026"/>
      <c r="Z12026"/>
      <c r="AA12026"/>
      <c r="AB12026"/>
      <c r="AC12026"/>
    </row>
    <row r="12027" spans="2:29" s="14" customFormat="1" x14ac:dyDescent="0.25">
      <c r="B12027"/>
      <c r="C12027"/>
      <c r="D12027"/>
      <c r="E12027"/>
      <c r="F12027"/>
      <c r="G12027"/>
      <c r="H12027"/>
      <c r="I12027"/>
      <c r="J12027"/>
      <c r="K12027" s="91"/>
      <c r="L12027" s="91"/>
      <c r="M12027" s="91"/>
      <c r="R12027"/>
      <c r="S12027"/>
      <c r="T12027"/>
      <c r="U12027"/>
      <c r="V12027"/>
      <c r="W12027"/>
      <c r="X12027"/>
      <c r="Y12027"/>
      <c r="Z12027"/>
      <c r="AA12027"/>
      <c r="AB12027"/>
      <c r="AC12027"/>
    </row>
    <row r="12028" spans="2:29" s="14" customFormat="1" x14ac:dyDescent="0.25">
      <c r="B12028"/>
      <c r="C12028"/>
      <c r="D12028"/>
      <c r="E12028"/>
      <c r="F12028"/>
      <c r="G12028"/>
      <c r="H12028"/>
      <c r="I12028"/>
      <c r="J12028"/>
      <c r="K12028" s="91"/>
      <c r="L12028" s="91"/>
      <c r="M12028" s="91"/>
      <c r="R12028"/>
      <c r="S12028"/>
      <c r="T12028"/>
      <c r="U12028"/>
      <c r="V12028"/>
      <c r="W12028"/>
      <c r="X12028"/>
      <c r="Y12028"/>
      <c r="Z12028"/>
      <c r="AA12028"/>
      <c r="AB12028"/>
      <c r="AC12028"/>
    </row>
    <row r="12029" spans="2:29" s="14" customFormat="1" x14ac:dyDescent="0.25">
      <c r="B12029"/>
      <c r="C12029"/>
      <c r="D12029"/>
      <c r="E12029"/>
      <c r="F12029"/>
      <c r="G12029"/>
      <c r="H12029"/>
      <c r="I12029"/>
      <c r="J12029"/>
      <c r="K12029" s="91"/>
      <c r="L12029" s="91"/>
      <c r="M12029" s="91"/>
      <c r="R12029"/>
      <c r="S12029"/>
      <c r="T12029"/>
      <c r="U12029"/>
      <c r="V12029"/>
      <c r="W12029"/>
      <c r="X12029"/>
      <c r="Y12029"/>
      <c r="Z12029"/>
      <c r="AA12029"/>
      <c r="AB12029"/>
      <c r="AC12029"/>
    </row>
    <row r="12030" spans="2:29" s="14" customFormat="1" x14ac:dyDescent="0.25">
      <c r="B12030"/>
      <c r="C12030"/>
      <c r="D12030"/>
      <c r="E12030"/>
      <c r="F12030"/>
      <c r="G12030"/>
      <c r="H12030"/>
      <c r="I12030"/>
      <c r="J12030"/>
      <c r="K12030" s="91"/>
      <c r="L12030" s="91"/>
      <c r="M12030" s="91"/>
      <c r="R12030"/>
      <c r="S12030"/>
      <c r="T12030"/>
      <c r="U12030"/>
      <c r="V12030"/>
      <c r="W12030"/>
      <c r="X12030"/>
      <c r="Y12030"/>
      <c r="Z12030"/>
      <c r="AA12030"/>
      <c r="AB12030"/>
      <c r="AC12030"/>
    </row>
    <row r="12031" spans="2:29" s="14" customFormat="1" x14ac:dyDescent="0.25">
      <c r="B12031"/>
      <c r="C12031"/>
      <c r="D12031"/>
      <c r="E12031"/>
      <c r="F12031"/>
      <c r="G12031"/>
      <c r="H12031"/>
      <c r="I12031"/>
      <c r="J12031"/>
      <c r="K12031" s="91"/>
      <c r="L12031" s="91"/>
      <c r="M12031" s="91"/>
      <c r="R12031"/>
      <c r="S12031"/>
      <c r="T12031"/>
      <c r="U12031"/>
      <c r="V12031"/>
      <c r="W12031"/>
      <c r="X12031"/>
      <c r="Y12031"/>
      <c r="Z12031"/>
      <c r="AA12031"/>
      <c r="AB12031"/>
      <c r="AC12031"/>
    </row>
    <row r="12032" spans="2:29" s="14" customFormat="1" x14ac:dyDescent="0.25">
      <c r="B12032"/>
      <c r="C12032"/>
      <c r="D12032"/>
      <c r="E12032"/>
      <c r="F12032"/>
      <c r="G12032"/>
      <c r="H12032"/>
      <c r="I12032"/>
      <c r="J12032"/>
      <c r="K12032" s="91"/>
      <c r="L12032" s="91"/>
      <c r="M12032" s="91"/>
      <c r="R12032"/>
      <c r="S12032"/>
      <c r="T12032"/>
      <c r="U12032"/>
      <c r="V12032"/>
      <c r="W12032"/>
      <c r="X12032"/>
      <c r="Y12032"/>
      <c r="Z12032"/>
      <c r="AA12032"/>
      <c r="AB12032"/>
      <c r="AC12032"/>
    </row>
    <row r="12033" spans="2:29" s="14" customFormat="1" x14ac:dyDescent="0.25">
      <c r="B12033"/>
      <c r="C12033"/>
      <c r="D12033"/>
      <c r="E12033"/>
      <c r="F12033"/>
      <c r="G12033"/>
      <c r="H12033"/>
      <c r="I12033"/>
      <c r="J12033"/>
      <c r="K12033" s="91"/>
      <c r="L12033" s="91"/>
      <c r="M12033" s="91"/>
      <c r="R12033"/>
      <c r="S12033"/>
      <c r="T12033"/>
      <c r="U12033"/>
      <c r="V12033"/>
      <c r="W12033"/>
      <c r="X12033"/>
      <c r="Y12033"/>
      <c r="Z12033"/>
      <c r="AA12033"/>
      <c r="AB12033"/>
      <c r="AC12033"/>
    </row>
    <row r="12034" spans="2:29" s="14" customFormat="1" x14ac:dyDescent="0.25">
      <c r="B12034"/>
      <c r="C12034"/>
      <c r="D12034"/>
      <c r="E12034"/>
      <c r="F12034"/>
      <c r="G12034"/>
      <c r="H12034"/>
      <c r="I12034"/>
      <c r="J12034"/>
      <c r="K12034" s="91"/>
      <c r="L12034" s="91"/>
      <c r="M12034" s="91"/>
      <c r="R12034"/>
      <c r="S12034"/>
      <c r="T12034"/>
      <c r="U12034"/>
      <c r="V12034"/>
      <c r="W12034"/>
      <c r="X12034"/>
      <c r="Y12034"/>
      <c r="Z12034"/>
      <c r="AA12034"/>
      <c r="AB12034"/>
      <c r="AC12034"/>
    </row>
    <row r="12035" spans="2:29" s="14" customFormat="1" x14ac:dyDescent="0.25">
      <c r="B12035"/>
      <c r="C12035"/>
      <c r="D12035"/>
      <c r="E12035"/>
      <c r="F12035"/>
      <c r="G12035"/>
      <c r="H12035"/>
      <c r="I12035"/>
      <c r="J12035"/>
      <c r="K12035" s="91"/>
      <c r="L12035" s="91"/>
      <c r="M12035" s="91"/>
      <c r="R12035"/>
      <c r="S12035"/>
      <c r="T12035"/>
      <c r="U12035"/>
      <c r="V12035"/>
      <c r="W12035"/>
      <c r="X12035"/>
      <c r="Y12035"/>
      <c r="Z12035"/>
      <c r="AA12035"/>
      <c r="AB12035"/>
      <c r="AC12035"/>
    </row>
    <row r="12036" spans="2:29" s="14" customFormat="1" x14ac:dyDescent="0.25">
      <c r="B12036"/>
      <c r="C12036"/>
      <c r="D12036"/>
      <c r="E12036"/>
      <c r="F12036"/>
      <c r="G12036"/>
      <c r="H12036"/>
      <c r="I12036"/>
      <c r="J12036"/>
      <c r="K12036" s="91"/>
      <c r="L12036" s="91"/>
      <c r="M12036" s="91"/>
      <c r="R12036"/>
      <c r="S12036"/>
      <c r="T12036"/>
      <c r="U12036"/>
      <c r="V12036"/>
      <c r="W12036"/>
      <c r="X12036"/>
      <c r="Y12036"/>
      <c r="Z12036"/>
      <c r="AA12036"/>
      <c r="AB12036"/>
      <c r="AC12036"/>
    </row>
    <row r="12037" spans="2:29" s="14" customFormat="1" x14ac:dyDescent="0.25">
      <c r="B12037"/>
      <c r="C12037"/>
      <c r="D12037"/>
      <c r="E12037"/>
      <c r="F12037"/>
      <c r="G12037"/>
      <c r="H12037"/>
      <c r="I12037"/>
      <c r="J12037"/>
      <c r="K12037" s="91"/>
      <c r="L12037" s="91"/>
      <c r="M12037" s="91"/>
      <c r="R12037"/>
      <c r="S12037"/>
      <c r="T12037"/>
      <c r="U12037"/>
      <c r="V12037"/>
      <c r="W12037"/>
      <c r="X12037"/>
      <c r="Y12037"/>
      <c r="Z12037"/>
      <c r="AA12037"/>
      <c r="AB12037"/>
      <c r="AC12037"/>
    </row>
    <row r="12038" spans="2:29" s="14" customFormat="1" x14ac:dyDescent="0.25">
      <c r="B12038"/>
      <c r="C12038"/>
      <c r="D12038"/>
      <c r="E12038"/>
      <c r="F12038"/>
      <c r="G12038"/>
      <c r="H12038"/>
      <c r="I12038"/>
      <c r="J12038"/>
      <c r="K12038" s="91"/>
      <c r="L12038" s="91"/>
      <c r="M12038" s="91"/>
      <c r="R12038"/>
      <c r="S12038"/>
      <c r="T12038"/>
      <c r="U12038"/>
      <c r="V12038"/>
      <c r="W12038"/>
      <c r="X12038"/>
      <c r="Y12038"/>
      <c r="Z12038"/>
      <c r="AA12038"/>
      <c r="AB12038"/>
      <c r="AC12038"/>
    </row>
    <row r="12039" spans="2:29" s="14" customFormat="1" x14ac:dyDescent="0.25">
      <c r="B12039"/>
      <c r="C12039"/>
      <c r="D12039"/>
      <c r="E12039"/>
      <c r="F12039"/>
      <c r="G12039"/>
      <c r="H12039"/>
      <c r="I12039"/>
      <c r="J12039"/>
      <c r="K12039" s="91"/>
      <c r="L12039" s="91"/>
      <c r="M12039" s="91"/>
      <c r="R12039"/>
      <c r="S12039"/>
      <c r="T12039"/>
      <c r="U12039"/>
      <c r="V12039"/>
      <c r="W12039"/>
      <c r="X12039"/>
      <c r="Y12039"/>
      <c r="Z12039"/>
      <c r="AA12039"/>
      <c r="AB12039"/>
      <c r="AC12039"/>
    </row>
    <row r="12040" spans="2:29" s="14" customFormat="1" x14ac:dyDescent="0.25">
      <c r="B12040"/>
      <c r="C12040"/>
      <c r="D12040"/>
      <c r="E12040"/>
      <c r="F12040"/>
      <c r="G12040"/>
      <c r="H12040"/>
      <c r="I12040"/>
      <c r="J12040"/>
      <c r="K12040" s="91"/>
      <c r="L12040" s="91"/>
      <c r="M12040" s="91"/>
      <c r="R12040"/>
      <c r="S12040"/>
      <c r="T12040"/>
      <c r="U12040"/>
      <c r="V12040"/>
      <c r="W12040"/>
      <c r="X12040"/>
      <c r="Y12040"/>
      <c r="Z12040"/>
      <c r="AA12040"/>
      <c r="AB12040"/>
      <c r="AC12040"/>
    </row>
    <row r="12041" spans="2:29" s="14" customFormat="1" x14ac:dyDescent="0.25">
      <c r="B12041"/>
      <c r="C12041"/>
      <c r="D12041"/>
      <c r="E12041"/>
      <c r="F12041"/>
      <c r="G12041"/>
      <c r="H12041"/>
      <c r="I12041"/>
      <c r="J12041"/>
      <c r="K12041" s="91"/>
      <c r="L12041" s="91"/>
      <c r="M12041" s="91"/>
      <c r="R12041"/>
      <c r="S12041"/>
      <c r="T12041"/>
      <c r="U12041"/>
      <c r="V12041"/>
      <c r="W12041"/>
      <c r="X12041"/>
      <c r="Y12041"/>
      <c r="Z12041"/>
      <c r="AA12041"/>
      <c r="AB12041"/>
      <c r="AC12041"/>
    </row>
    <row r="12042" spans="2:29" s="14" customFormat="1" x14ac:dyDescent="0.25">
      <c r="B12042"/>
      <c r="C12042"/>
      <c r="D12042"/>
      <c r="E12042"/>
      <c r="F12042"/>
      <c r="G12042"/>
      <c r="H12042"/>
      <c r="I12042"/>
      <c r="J12042"/>
      <c r="K12042" s="91"/>
      <c r="L12042" s="91"/>
      <c r="M12042" s="91"/>
      <c r="R12042"/>
      <c r="S12042"/>
      <c r="T12042"/>
      <c r="U12042"/>
      <c r="V12042"/>
      <c r="W12042"/>
      <c r="X12042"/>
      <c r="Y12042"/>
      <c r="Z12042"/>
      <c r="AA12042"/>
      <c r="AB12042"/>
      <c r="AC12042"/>
    </row>
    <row r="12043" spans="2:29" s="14" customFormat="1" x14ac:dyDescent="0.25">
      <c r="B12043"/>
      <c r="C12043"/>
      <c r="D12043"/>
      <c r="E12043"/>
      <c r="F12043"/>
      <c r="G12043"/>
      <c r="H12043"/>
      <c r="I12043"/>
      <c r="J12043"/>
      <c r="K12043" s="91"/>
      <c r="L12043" s="91"/>
      <c r="M12043" s="91"/>
      <c r="R12043"/>
      <c r="S12043"/>
      <c r="T12043"/>
      <c r="U12043"/>
      <c r="V12043"/>
      <c r="W12043"/>
      <c r="X12043"/>
      <c r="Y12043"/>
      <c r="Z12043"/>
      <c r="AA12043"/>
      <c r="AB12043"/>
      <c r="AC12043"/>
    </row>
    <row r="12044" spans="2:29" s="14" customFormat="1" x14ac:dyDescent="0.25">
      <c r="B12044"/>
      <c r="C12044"/>
      <c r="D12044"/>
      <c r="E12044"/>
      <c r="F12044"/>
      <c r="G12044"/>
      <c r="H12044"/>
      <c r="I12044"/>
      <c r="J12044"/>
      <c r="K12044" s="91"/>
      <c r="L12044" s="91"/>
      <c r="M12044" s="91"/>
      <c r="R12044"/>
      <c r="S12044"/>
      <c r="T12044"/>
      <c r="U12044"/>
      <c r="V12044"/>
      <c r="W12044"/>
      <c r="X12044"/>
      <c r="Y12044"/>
      <c r="Z12044"/>
      <c r="AA12044"/>
      <c r="AB12044"/>
      <c r="AC12044"/>
    </row>
    <row r="12045" spans="2:29" s="14" customFormat="1" x14ac:dyDescent="0.25">
      <c r="B12045"/>
      <c r="C12045"/>
      <c r="D12045"/>
      <c r="E12045"/>
      <c r="F12045"/>
      <c r="G12045"/>
      <c r="H12045"/>
      <c r="I12045"/>
      <c r="J12045"/>
      <c r="K12045" s="91"/>
      <c r="L12045" s="91"/>
      <c r="M12045" s="91"/>
      <c r="R12045"/>
      <c r="S12045"/>
      <c r="T12045"/>
      <c r="U12045"/>
      <c r="V12045"/>
      <c r="W12045"/>
      <c r="X12045"/>
      <c r="Y12045"/>
      <c r="Z12045"/>
      <c r="AA12045"/>
      <c r="AB12045"/>
      <c r="AC12045"/>
    </row>
    <row r="12046" spans="2:29" s="14" customFormat="1" x14ac:dyDescent="0.25">
      <c r="B12046"/>
      <c r="C12046"/>
      <c r="D12046"/>
      <c r="E12046"/>
      <c r="F12046"/>
      <c r="G12046"/>
      <c r="H12046"/>
      <c r="I12046"/>
      <c r="J12046"/>
      <c r="K12046" s="91"/>
      <c r="L12046" s="91"/>
      <c r="M12046" s="91"/>
      <c r="R12046"/>
      <c r="S12046"/>
      <c r="T12046"/>
      <c r="U12046"/>
      <c r="V12046"/>
      <c r="W12046"/>
      <c r="X12046"/>
      <c r="Y12046"/>
      <c r="Z12046"/>
      <c r="AA12046"/>
      <c r="AB12046"/>
      <c r="AC12046"/>
    </row>
    <row r="12047" spans="2:29" s="14" customFormat="1" x14ac:dyDescent="0.25">
      <c r="B12047"/>
      <c r="C12047"/>
      <c r="D12047"/>
      <c r="E12047"/>
      <c r="F12047"/>
      <c r="G12047"/>
      <c r="H12047"/>
      <c r="I12047"/>
      <c r="J12047"/>
      <c r="K12047" s="91"/>
      <c r="L12047" s="91"/>
      <c r="M12047" s="91"/>
      <c r="R12047"/>
      <c r="S12047"/>
      <c r="T12047"/>
      <c r="U12047"/>
      <c r="V12047"/>
      <c r="W12047"/>
      <c r="X12047"/>
      <c r="Y12047"/>
      <c r="Z12047"/>
      <c r="AA12047"/>
      <c r="AB12047"/>
      <c r="AC12047"/>
    </row>
    <row r="12048" spans="2:29" s="14" customFormat="1" x14ac:dyDescent="0.25">
      <c r="B12048"/>
      <c r="C12048"/>
      <c r="D12048"/>
      <c r="E12048"/>
      <c r="F12048"/>
      <c r="G12048"/>
      <c r="H12048"/>
      <c r="I12048"/>
      <c r="J12048"/>
      <c r="K12048" s="91"/>
      <c r="L12048" s="91"/>
      <c r="M12048" s="91"/>
      <c r="R12048"/>
      <c r="S12048"/>
      <c r="T12048"/>
      <c r="U12048"/>
      <c r="V12048"/>
      <c r="W12048"/>
      <c r="X12048"/>
      <c r="Y12048"/>
      <c r="Z12048"/>
      <c r="AA12048"/>
      <c r="AB12048"/>
      <c r="AC12048"/>
    </row>
    <row r="12049" spans="2:29" s="14" customFormat="1" x14ac:dyDescent="0.25">
      <c r="B12049"/>
      <c r="C12049"/>
      <c r="D12049"/>
      <c r="E12049"/>
      <c r="F12049"/>
      <c r="G12049"/>
      <c r="H12049"/>
      <c r="I12049"/>
      <c r="J12049"/>
      <c r="K12049" s="91"/>
      <c r="L12049" s="91"/>
      <c r="M12049" s="91"/>
      <c r="R12049"/>
      <c r="S12049"/>
      <c r="T12049"/>
      <c r="U12049"/>
      <c r="V12049"/>
      <c r="W12049"/>
      <c r="X12049"/>
      <c r="Y12049"/>
      <c r="Z12049"/>
      <c r="AA12049"/>
      <c r="AB12049"/>
      <c r="AC12049"/>
    </row>
    <row r="12050" spans="2:29" s="14" customFormat="1" x14ac:dyDescent="0.25">
      <c r="B12050"/>
      <c r="C12050"/>
      <c r="D12050"/>
      <c r="E12050"/>
      <c r="F12050"/>
      <c r="G12050"/>
      <c r="H12050"/>
      <c r="I12050"/>
      <c r="J12050"/>
      <c r="K12050" s="91"/>
      <c r="L12050" s="91"/>
      <c r="M12050" s="91"/>
      <c r="R12050"/>
      <c r="S12050"/>
      <c r="T12050"/>
      <c r="U12050"/>
      <c r="V12050"/>
      <c r="W12050"/>
      <c r="X12050"/>
      <c r="Y12050"/>
      <c r="Z12050"/>
      <c r="AA12050"/>
      <c r="AB12050"/>
      <c r="AC12050"/>
    </row>
    <row r="12051" spans="2:29" s="14" customFormat="1" x14ac:dyDescent="0.25">
      <c r="B12051"/>
      <c r="C12051"/>
      <c r="D12051"/>
      <c r="E12051"/>
      <c r="F12051"/>
      <c r="G12051"/>
      <c r="H12051"/>
      <c r="I12051"/>
      <c r="J12051"/>
      <c r="K12051" s="91"/>
      <c r="L12051" s="91"/>
      <c r="M12051" s="91"/>
      <c r="R12051"/>
      <c r="S12051"/>
      <c r="T12051"/>
      <c r="U12051"/>
      <c r="V12051"/>
      <c r="W12051"/>
      <c r="X12051"/>
      <c r="Y12051"/>
      <c r="Z12051"/>
      <c r="AA12051"/>
      <c r="AB12051"/>
      <c r="AC12051"/>
    </row>
    <row r="12052" spans="2:29" s="14" customFormat="1" x14ac:dyDescent="0.25">
      <c r="B12052"/>
      <c r="C12052"/>
      <c r="D12052"/>
      <c r="E12052"/>
      <c r="F12052"/>
      <c r="G12052"/>
      <c r="H12052"/>
      <c r="I12052"/>
      <c r="J12052"/>
      <c r="K12052" s="91"/>
      <c r="L12052" s="91"/>
      <c r="M12052" s="91"/>
      <c r="R12052"/>
      <c r="S12052"/>
      <c r="T12052"/>
      <c r="U12052"/>
      <c r="V12052"/>
      <c r="W12052"/>
      <c r="X12052"/>
      <c r="Y12052"/>
      <c r="Z12052"/>
      <c r="AA12052"/>
      <c r="AB12052"/>
      <c r="AC12052"/>
    </row>
    <row r="12053" spans="2:29" s="14" customFormat="1" x14ac:dyDescent="0.25">
      <c r="B12053"/>
      <c r="C12053"/>
      <c r="D12053"/>
      <c r="E12053"/>
      <c r="F12053"/>
      <c r="G12053"/>
      <c r="H12053"/>
      <c r="I12053"/>
      <c r="J12053"/>
      <c r="K12053" s="91"/>
      <c r="L12053" s="91"/>
      <c r="M12053" s="91"/>
      <c r="R12053"/>
      <c r="S12053"/>
      <c r="T12053"/>
      <c r="U12053"/>
      <c r="V12053"/>
      <c r="W12053"/>
      <c r="X12053"/>
      <c r="Y12053"/>
      <c r="Z12053"/>
      <c r="AA12053"/>
      <c r="AB12053"/>
      <c r="AC12053"/>
    </row>
    <row r="12054" spans="2:29" s="14" customFormat="1" x14ac:dyDescent="0.25">
      <c r="B12054"/>
      <c r="C12054"/>
      <c r="D12054"/>
      <c r="E12054"/>
      <c r="F12054"/>
      <c r="G12054"/>
      <c r="H12054"/>
      <c r="I12054"/>
      <c r="J12054"/>
      <c r="K12054" s="91"/>
      <c r="L12054" s="91"/>
      <c r="M12054" s="91"/>
      <c r="R12054"/>
      <c r="S12054"/>
      <c r="T12054"/>
      <c r="U12054"/>
      <c r="V12054"/>
      <c r="W12054"/>
      <c r="X12054"/>
      <c r="Y12054"/>
      <c r="Z12054"/>
      <c r="AA12054"/>
      <c r="AB12054"/>
      <c r="AC12054"/>
    </row>
    <row r="12055" spans="2:29" s="14" customFormat="1" x14ac:dyDescent="0.25">
      <c r="B12055"/>
      <c r="C12055"/>
      <c r="D12055"/>
      <c r="E12055"/>
      <c r="F12055"/>
      <c r="G12055"/>
      <c r="H12055"/>
      <c r="I12055"/>
      <c r="J12055"/>
      <c r="K12055" s="91"/>
      <c r="L12055" s="91"/>
      <c r="M12055" s="91"/>
      <c r="R12055"/>
      <c r="S12055"/>
      <c r="T12055"/>
      <c r="U12055"/>
      <c r="V12055"/>
      <c r="W12055"/>
      <c r="X12055"/>
      <c r="Y12055"/>
      <c r="Z12055"/>
      <c r="AA12055"/>
      <c r="AB12055"/>
      <c r="AC12055"/>
    </row>
    <row r="12056" spans="2:29" s="14" customFormat="1" x14ac:dyDescent="0.25">
      <c r="B12056"/>
      <c r="C12056"/>
      <c r="D12056"/>
      <c r="E12056"/>
      <c r="F12056"/>
      <c r="G12056"/>
      <c r="H12056"/>
      <c r="I12056"/>
      <c r="J12056"/>
      <c r="K12056" s="91"/>
      <c r="L12056" s="91"/>
      <c r="M12056" s="91"/>
      <c r="R12056"/>
      <c r="S12056"/>
      <c r="T12056"/>
      <c r="U12056"/>
      <c r="V12056"/>
      <c r="W12056"/>
      <c r="X12056"/>
      <c r="Y12056"/>
      <c r="Z12056"/>
      <c r="AA12056"/>
      <c r="AB12056"/>
      <c r="AC12056"/>
    </row>
    <row r="12057" spans="2:29" s="14" customFormat="1" x14ac:dyDescent="0.25">
      <c r="B12057"/>
      <c r="C12057"/>
      <c r="D12057"/>
      <c r="E12057"/>
      <c r="F12057"/>
      <c r="G12057"/>
      <c r="H12057"/>
      <c r="I12057"/>
      <c r="J12057"/>
      <c r="K12057" s="91"/>
      <c r="L12057" s="91"/>
      <c r="M12057" s="91"/>
      <c r="R12057"/>
      <c r="S12057"/>
      <c r="T12057"/>
      <c r="U12057"/>
      <c r="V12057"/>
      <c r="W12057"/>
      <c r="X12057"/>
      <c r="Y12057"/>
      <c r="Z12057"/>
      <c r="AA12057"/>
      <c r="AB12057"/>
      <c r="AC12057"/>
    </row>
    <row r="12058" spans="2:29" s="14" customFormat="1" x14ac:dyDescent="0.25">
      <c r="B12058"/>
      <c r="C12058"/>
      <c r="D12058"/>
      <c r="E12058"/>
      <c r="F12058"/>
      <c r="G12058"/>
      <c r="H12058"/>
      <c r="I12058"/>
      <c r="J12058"/>
      <c r="K12058" s="91"/>
      <c r="L12058" s="91"/>
      <c r="M12058" s="91"/>
      <c r="R12058"/>
      <c r="S12058"/>
      <c r="T12058"/>
      <c r="U12058"/>
      <c r="V12058"/>
      <c r="W12058"/>
      <c r="X12058"/>
      <c r="Y12058"/>
      <c r="Z12058"/>
      <c r="AA12058"/>
      <c r="AB12058"/>
      <c r="AC12058"/>
    </row>
    <row r="12059" spans="2:29" s="14" customFormat="1" x14ac:dyDescent="0.25">
      <c r="B12059"/>
      <c r="C12059"/>
      <c r="D12059"/>
      <c r="E12059"/>
      <c r="F12059"/>
      <c r="G12059"/>
      <c r="H12059"/>
      <c r="I12059"/>
      <c r="J12059"/>
      <c r="K12059" s="91"/>
      <c r="L12059" s="91"/>
      <c r="M12059" s="91"/>
      <c r="R12059"/>
      <c r="S12059"/>
      <c r="T12059"/>
      <c r="U12059"/>
      <c r="V12059"/>
      <c r="W12059"/>
      <c r="X12059"/>
      <c r="Y12059"/>
      <c r="Z12059"/>
      <c r="AA12059"/>
      <c r="AB12059"/>
      <c r="AC12059"/>
    </row>
    <row r="12060" spans="2:29" s="14" customFormat="1" x14ac:dyDescent="0.25">
      <c r="B12060"/>
      <c r="C12060"/>
      <c r="D12060"/>
      <c r="E12060"/>
      <c r="F12060"/>
      <c r="G12060"/>
      <c r="H12060"/>
      <c r="I12060"/>
      <c r="J12060"/>
      <c r="K12060" s="91"/>
      <c r="L12060" s="91"/>
      <c r="M12060" s="91"/>
      <c r="R12060"/>
      <c r="S12060"/>
      <c r="T12060"/>
      <c r="U12060"/>
      <c r="V12060"/>
      <c r="W12060"/>
      <c r="X12060"/>
      <c r="Y12060"/>
      <c r="Z12060"/>
      <c r="AA12060"/>
      <c r="AB12060"/>
      <c r="AC12060"/>
    </row>
    <row r="12061" spans="2:29" s="14" customFormat="1" x14ac:dyDescent="0.25">
      <c r="B12061"/>
      <c r="C12061"/>
      <c r="D12061"/>
      <c r="E12061"/>
      <c r="F12061"/>
      <c r="G12061"/>
      <c r="H12061"/>
      <c r="I12061"/>
      <c r="J12061"/>
      <c r="K12061" s="91"/>
      <c r="L12061" s="91"/>
      <c r="M12061" s="91"/>
      <c r="R12061"/>
      <c r="S12061"/>
      <c r="T12061"/>
      <c r="U12061"/>
      <c r="V12061"/>
      <c r="W12061"/>
      <c r="X12061"/>
      <c r="Y12061"/>
      <c r="Z12061"/>
      <c r="AA12061"/>
      <c r="AB12061"/>
      <c r="AC12061"/>
    </row>
    <row r="12062" spans="2:29" s="14" customFormat="1" x14ac:dyDescent="0.25">
      <c r="B12062"/>
      <c r="C12062"/>
      <c r="D12062"/>
      <c r="E12062"/>
      <c r="F12062"/>
      <c r="G12062"/>
      <c r="H12062"/>
      <c r="I12062"/>
      <c r="J12062"/>
      <c r="K12062" s="91"/>
      <c r="L12062" s="91"/>
      <c r="M12062" s="91"/>
      <c r="R12062"/>
      <c r="S12062"/>
      <c r="T12062"/>
      <c r="U12062"/>
      <c r="V12062"/>
      <c r="W12062"/>
      <c r="X12062"/>
      <c r="Y12062"/>
      <c r="Z12062"/>
      <c r="AA12062"/>
      <c r="AB12062"/>
      <c r="AC12062"/>
    </row>
    <row r="12063" spans="2:29" s="14" customFormat="1" x14ac:dyDescent="0.25">
      <c r="B12063"/>
      <c r="C12063"/>
      <c r="D12063"/>
      <c r="E12063"/>
      <c r="F12063"/>
      <c r="G12063"/>
      <c r="H12063"/>
      <c r="I12063"/>
      <c r="J12063"/>
      <c r="K12063" s="91"/>
      <c r="L12063" s="91"/>
      <c r="M12063" s="91"/>
      <c r="R12063"/>
      <c r="S12063"/>
      <c r="T12063"/>
      <c r="U12063"/>
      <c r="V12063"/>
      <c r="W12063"/>
      <c r="X12063"/>
      <c r="Y12063"/>
      <c r="Z12063"/>
      <c r="AA12063"/>
      <c r="AB12063"/>
      <c r="AC12063"/>
    </row>
    <row r="12064" spans="2:29" s="14" customFormat="1" x14ac:dyDescent="0.25">
      <c r="B12064"/>
      <c r="C12064"/>
      <c r="D12064"/>
      <c r="E12064"/>
      <c r="F12064"/>
      <c r="G12064"/>
      <c r="H12064"/>
      <c r="I12064"/>
      <c r="J12064"/>
      <c r="K12064" s="91"/>
      <c r="L12064" s="91"/>
      <c r="M12064" s="91"/>
      <c r="R12064"/>
      <c r="S12064"/>
      <c r="T12064"/>
      <c r="U12064"/>
      <c r="V12064"/>
      <c r="W12064"/>
      <c r="X12064"/>
      <c r="Y12064"/>
      <c r="Z12064"/>
      <c r="AA12064"/>
      <c r="AB12064"/>
      <c r="AC12064"/>
    </row>
    <row r="12065" spans="2:29" s="14" customFormat="1" x14ac:dyDescent="0.25">
      <c r="B12065"/>
      <c r="C12065"/>
      <c r="D12065"/>
      <c r="E12065"/>
      <c r="F12065"/>
      <c r="G12065"/>
      <c r="H12065"/>
      <c r="I12065"/>
      <c r="J12065"/>
      <c r="K12065" s="91"/>
      <c r="L12065" s="91"/>
      <c r="M12065" s="91"/>
      <c r="R12065"/>
      <c r="S12065"/>
      <c r="T12065"/>
      <c r="U12065"/>
      <c r="V12065"/>
      <c r="W12065"/>
      <c r="X12065"/>
      <c r="Y12065"/>
      <c r="Z12065"/>
      <c r="AA12065"/>
      <c r="AB12065"/>
      <c r="AC12065"/>
    </row>
    <row r="12066" spans="2:29" s="14" customFormat="1" x14ac:dyDescent="0.25">
      <c r="B12066"/>
      <c r="C12066"/>
      <c r="D12066"/>
      <c r="E12066"/>
      <c r="F12066"/>
      <c r="G12066"/>
      <c r="H12066"/>
      <c r="I12066"/>
      <c r="J12066"/>
      <c r="K12066" s="91"/>
      <c r="L12066" s="91"/>
      <c r="M12066" s="91"/>
      <c r="R12066"/>
      <c r="S12066"/>
      <c r="T12066"/>
      <c r="U12066"/>
      <c r="V12066"/>
      <c r="W12066"/>
      <c r="X12066"/>
      <c r="Y12066"/>
      <c r="Z12066"/>
      <c r="AA12066"/>
      <c r="AB12066"/>
      <c r="AC12066"/>
    </row>
    <row r="12067" spans="2:29" s="14" customFormat="1" x14ac:dyDescent="0.25">
      <c r="B12067"/>
      <c r="C12067"/>
      <c r="D12067"/>
      <c r="E12067"/>
      <c r="F12067"/>
      <c r="G12067"/>
      <c r="H12067"/>
      <c r="I12067"/>
      <c r="J12067"/>
      <c r="K12067" s="91"/>
      <c r="L12067" s="91"/>
      <c r="M12067" s="91"/>
      <c r="R12067"/>
      <c r="S12067"/>
      <c r="T12067"/>
      <c r="U12067"/>
      <c r="V12067"/>
      <c r="W12067"/>
      <c r="X12067"/>
      <c r="Y12067"/>
      <c r="Z12067"/>
      <c r="AA12067"/>
      <c r="AB12067"/>
      <c r="AC12067"/>
    </row>
    <row r="12068" spans="2:29" s="14" customFormat="1" x14ac:dyDescent="0.25">
      <c r="B12068"/>
      <c r="C12068"/>
      <c r="D12068"/>
      <c r="E12068"/>
      <c r="F12068"/>
      <c r="G12068"/>
      <c r="H12068"/>
      <c r="I12068"/>
      <c r="J12068"/>
      <c r="K12068" s="91"/>
      <c r="L12068" s="91"/>
      <c r="M12068" s="91"/>
      <c r="R12068"/>
      <c r="S12068"/>
      <c r="T12068"/>
      <c r="U12068"/>
      <c r="V12068"/>
      <c r="W12068"/>
      <c r="X12068"/>
      <c r="Y12068"/>
      <c r="Z12068"/>
      <c r="AA12068"/>
      <c r="AB12068"/>
      <c r="AC12068"/>
    </row>
    <row r="12069" spans="2:29" s="14" customFormat="1" x14ac:dyDescent="0.25">
      <c r="B12069"/>
      <c r="C12069"/>
      <c r="D12069"/>
      <c r="E12069"/>
      <c r="F12069"/>
      <c r="G12069"/>
      <c r="H12069"/>
      <c r="I12069"/>
      <c r="J12069"/>
      <c r="K12069" s="91"/>
      <c r="L12069" s="91"/>
      <c r="M12069" s="91"/>
      <c r="R12069"/>
      <c r="S12069"/>
      <c r="T12069"/>
      <c r="U12069"/>
      <c r="V12069"/>
      <c r="W12069"/>
      <c r="X12069"/>
      <c r="Y12069"/>
      <c r="Z12069"/>
      <c r="AA12069"/>
      <c r="AB12069"/>
      <c r="AC12069"/>
    </row>
    <row r="12070" spans="2:29" s="14" customFormat="1" x14ac:dyDescent="0.25">
      <c r="B12070"/>
      <c r="C12070"/>
      <c r="D12070"/>
      <c r="E12070"/>
      <c r="F12070"/>
      <c r="G12070"/>
      <c r="H12070"/>
      <c r="I12070"/>
      <c r="J12070"/>
      <c r="K12070" s="91"/>
      <c r="L12070" s="91"/>
      <c r="M12070" s="91"/>
      <c r="R12070"/>
      <c r="S12070"/>
      <c r="T12070"/>
      <c r="U12070"/>
      <c r="V12070"/>
      <c r="W12070"/>
      <c r="X12070"/>
      <c r="Y12070"/>
      <c r="Z12070"/>
      <c r="AA12070"/>
      <c r="AB12070"/>
      <c r="AC12070"/>
    </row>
    <row r="12071" spans="2:29" s="14" customFormat="1" x14ac:dyDescent="0.25">
      <c r="B12071"/>
      <c r="C12071"/>
      <c r="D12071"/>
      <c r="E12071"/>
      <c r="F12071"/>
      <c r="G12071"/>
      <c r="H12071"/>
      <c r="I12071"/>
      <c r="J12071"/>
      <c r="K12071" s="91"/>
      <c r="L12071" s="91"/>
      <c r="M12071" s="91"/>
      <c r="R12071"/>
      <c r="S12071"/>
      <c r="T12071"/>
      <c r="U12071"/>
      <c r="V12071"/>
      <c r="W12071"/>
      <c r="X12071"/>
      <c r="Y12071"/>
      <c r="Z12071"/>
      <c r="AA12071"/>
      <c r="AB12071"/>
      <c r="AC12071"/>
    </row>
    <row r="12072" spans="2:29" s="14" customFormat="1" x14ac:dyDescent="0.25">
      <c r="B12072"/>
      <c r="C12072"/>
      <c r="D12072"/>
      <c r="E12072"/>
      <c r="F12072"/>
      <c r="G12072"/>
      <c r="H12072"/>
      <c r="I12072"/>
      <c r="J12072"/>
      <c r="K12072" s="91"/>
      <c r="L12072" s="91"/>
      <c r="M12072" s="91"/>
      <c r="R12072"/>
      <c r="S12072"/>
      <c r="T12072"/>
      <c r="U12072"/>
      <c r="V12072"/>
      <c r="W12072"/>
      <c r="X12072"/>
      <c r="Y12072"/>
      <c r="Z12072"/>
      <c r="AA12072"/>
      <c r="AB12072"/>
      <c r="AC12072"/>
    </row>
    <row r="12073" spans="2:29" s="14" customFormat="1" x14ac:dyDescent="0.25">
      <c r="B12073"/>
      <c r="C12073"/>
      <c r="D12073"/>
      <c r="E12073"/>
      <c r="F12073"/>
      <c r="G12073"/>
      <c r="H12073"/>
      <c r="I12073"/>
      <c r="J12073"/>
      <c r="K12073" s="91"/>
      <c r="L12073" s="91"/>
      <c r="M12073" s="91"/>
      <c r="R12073"/>
      <c r="S12073"/>
      <c r="T12073"/>
      <c r="U12073"/>
      <c r="V12073"/>
      <c r="W12073"/>
      <c r="X12073"/>
      <c r="Y12073"/>
      <c r="Z12073"/>
      <c r="AA12073"/>
      <c r="AB12073"/>
      <c r="AC12073"/>
    </row>
    <row r="12074" spans="2:29" s="14" customFormat="1" x14ac:dyDescent="0.25">
      <c r="B12074"/>
      <c r="C12074"/>
      <c r="D12074"/>
      <c r="E12074"/>
      <c r="F12074"/>
      <c r="G12074"/>
      <c r="H12074"/>
      <c r="I12074"/>
      <c r="J12074"/>
      <c r="K12074" s="91"/>
      <c r="L12074" s="91"/>
      <c r="M12074" s="91"/>
      <c r="R12074"/>
      <c r="S12074"/>
      <c r="T12074"/>
      <c r="U12074"/>
      <c r="V12074"/>
      <c r="W12074"/>
      <c r="X12074"/>
      <c r="Y12074"/>
      <c r="Z12074"/>
      <c r="AA12074"/>
      <c r="AB12074"/>
      <c r="AC12074"/>
    </row>
    <row r="12075" spans="2:29" s="14" customFormat="1" x14ac:dyDescent="0.25">
      <c r="B12075"/>
      <c r="C12075"/>
      <c r="D12075"/>
      <c r="E12075"/>
      <c r="F12075"/>
      <c r="G12075"/>
      <c r="H12075"/>
      <c r="I12075"/>
      <c r="J12075"/>
      <c r="K12075" s="91"/>
      <c r="L12075" s="91"/>
      <c r="M12075" s="91"/>
      <c r="R12075"/>
      <c r="S12075"/>
      <c r="T12075"/>
      <c r="U12075"/>
      <c r="V12075"/>
      <c r="W12075"/>
      <c r="X12075"/>
      <c r="Y12075"/>
      <c r="Z12075"/>
      <c r="AA12075"/>
      <c r="AB12075"/>
      <c r="AC12075"/>
    </row>
    <row r="12076" spans="2:29" s="14" customFormat="1" x14ac:dyDescent="0.25">
      <c r="B12076"/>
      <c r="C12076"/>
      <c r="D12076"/>
      <c r="E12076"/>
      <c r="F12076"/>
      <c r="G12076"/>
      <c r="H12076"/>
      <c r="I12076"/>
      <c r="J12076"/>
      <c r="K12076" s="91"/>
      <c r="L12076" s="91"/>
      <c r="M12076" s="91"/>
      <c r="R12076"/>
      <c r="S12076"/>
      <c r="T12076"/>
      <c r="U12076"/>
      <c r="V12076"/>
      <c r="W12076"/>
      <c r="X12076"/>
      <c r="Y12076"/>
      <c r="Z12076"/>
      <c r="AA12076"/>
      <c r="AB12076"/>
      <c r="AC12076"/>
    </row>
    <row r="12077" spans="2:29" s="14" customFormat="1" x14ac:dyDescent="0.25">
      <c r="B12077"/>
      <c r="C12077"/>
      <c r="D12077"/>
      <c r="E12077"/>
      <c r="F12077"/>
      <c r="G12077"/>
      <c r="H12077"/>
      <c r="I12077"/>
      <c r="J12077"/>
      <c r="K12077" s="91"/>
      <c r="L12077" s="91"/>
      <c r="M12077" s="91"/>
      <c r="R12077"/>
      <c r="S12077"/>
      <c r="T12077"/>
      <c r="U12077"/>
      <c r="V12077"/>
      <c r="W12077"/>
      <c r="X12077"/>
      <c r="Y12077"/>
      <c r="Z12077"/>
      <c r="AA12077"/>
      <c r="AB12077"/>
      <c r="AC12077"/>
    </row>
    <row r="12078" spans="2:29" s="14" customFormat="1" x14ac:dyDescent="0.25">
      <c r="B12078"/>
      <c r="C12078"/>
      <c r="D12078"/>
      <c r="E12078"/>
      <c r="F12078"/>
      <c r="G12078"/>
      <c r="H12078"/>
      <c r="I12078"/>
      <c r="J12078"/>
      <c r="K12078" s="91"/>
      <c r="L12078" s="91"/>
      <c r="M12078" s="91"/>
      <c r="R12078"/>
      <c r="S12078"/>
      <c r="T12078"/>
      <c r="U12078"/>
      <c r="V12078"/>
      <c r="W12078"/>
      <c r="X12078"/>
      <c r="Y12078"/>
      <c r="Z12078"/>
      <c r="AA12078"/>
      <c r="AB12078"/>
      <c r="AC12078"/>
    </row>
    <row r="12079" spans="2:29" s="14" customFormat="1" x14ac:dyDescent="0.25">
      <c r="B12079"/>
      <c r="C12079"/>
      <c r="D12079"/>
      <c r="E12079"/>
      <c r="F12079"/>
      <c r="G12079"/>
      <c r="H12079"/>
      <c r="I12079"/>
      <c r="J12079"/>
      <c r="K12079" s="91"/>
      <c r="L12079" s="91"/>
      <c r="M12079" s="91"/>
      <c r="R12079"/>
      <c r="S12079"/>
      <c r="T12079"/>
      <c r="U12079"/>
      <c r="V12079"/>
      <c r="W12079"/>
      <c r="X12079"/>
      <c r="Y12079"/>
      <c r="Z12079"/>
      <c r="AA12079"/>
      <c r="AB12079"/>
      <c r="AC12079"/>
    </row>
    <row r="12080" spans="2:29" s="14" customFormat="1" x14ac:dyDescent="0.25">
      <c r="B12080"/>
      <c r="C12080"/>
      <c r="D12080"/>
      <c r="E12080"/>
      <c r="F12080"/>
      <c r="G12080"/>
      <c r="H12080"/>
      <c r="I12080"/>
      <c r="J12080"/>
      <c r="K12080" s="91"/>
      <c r="L12080" s="91"/>
      <c r="M12080" s="91"/>
      <c r="R12080"/>
      <c r="S12080"/>
      <c r="T12080"/>
      <c r="U12080"/>
      <c r="V12080"/>
      <c r="W12080"/>
      <c r="X12080"/>
      <c r="Y12080"/>
      <c r="Z12080"/>
      <c r="AA12080"/>
      <c r="AB12080"/>
      <c r="AC12080"/>
    </row>
    <row r="12081" spans="2:29" s="14" customFormat="1" x14ac:dyDescent="0.25">
      <c r="B12081"/>
      <c r="C12081"/>
      <c r="D12081"/>
      <c r="E12081"/>
      <c r="F12081"/>
      <c r="G12081"/>
      <c r="H12081"/>
      <c r="I12081"/>
      <c r="J12081"/>
      <c r="K12081" s="91"/>
      <c r="L12081" s="91"/>
      <c r="M12081" s="91"/>
      <c r="R12081"/>
      <c r="S12081"/>
      <c r="T12081"/>
      <c r="U12081"/>
      <c r="V12081"/>
      <c r="W12081"/>
      <c r="X12081"/>
      <c r="Y12081"/>
      <c r="Z12081"/>
      <c r="AA12081"/>
      <c r="AB12081"/>
      <c r="AC12081"/>
    </row>
    <row r="12082" spans="2:29" s="14" customFormat="1" x14ac:dyDescent="0.25">
      <c r="B12082"/>
      <c r="C12082"/>
      <c r="D12082"/>
      <c r="E12082"/>
      <c r="F12082"/>
      <c r="G12082"/>
      <c r="H12082"/>
      <c r="I12082"/>
      <c r="J12082"/>
      <c r="K12082" s="91"/>
      <c r="L12082" s="91"/>
      <c r="M12082" s="91"/>
      <c r="R12082"/>
      <c r="S12082"/>
      <c r="T12082"/>
      <c r="U12082"/>
      <c r="V12082"/>
      <c r="W12082"/>
      <c r="X12082"/>
      <c r="Y12082"/>
      <c r="Z12082"/>
      <c r="AA12082"/>
      <c r="AB12082"/>
      <c r="AC12082"/>
    </row>
    <row r="12083" spans="2:29" s="14" customFormat="1" x14ac:dyDescent="0.25">
      <c r="B12083"/>
      <c r="C12083"/>
      <c r="D12083"/>
      <c r="E12083"/>
      <c r="F12083"/>
      <c r="G12083"/>
      <c r="H12083"/>
      <c r="I12083"/>
      <c r="J12083"/>
      <c r="K12083" s="91"/>
      <c r="L12083" s="91"/>
      <c r="M12083" s="91"/>
      <c r="R12083"/>
      <c r="S12083"/>
      <c r="T12083"/>
      <c r="U12083"/>
      <c r="V12083"/>
      <c r="W12083"/>
      <c r="X12083"/>
      <c r="Y12083"/>
      <c r="Z12083"/>
      <c r="AA12083"/>
      <c r="AB12083"/>
      <c r="AC12083"/>
    </row>
    <row r="12084" spans="2:29" s="14" customFormat="1" x14ac:dyDescent="0.25">
      <c r="B12084"/>
      <c r="C12084"/>
      <c r="D12084"/>
      <c r="E12084"/>
      <c r="F12084"/>
      <c r="G12084"/>
      <c r="H12084"/>
      <c r="I12084"/>
      <c r="J12084"/>
      <c r="K12084" s="91"/>
      <c r="L12084" s="91"/>
      <c r="M12084" s="91"/>
      <c r="R12084"/>
      <c r="S12084"/>
      <c r="T12084"/>
      <c r="U12084"/>
      <c r="V12084"/>
      <c r="W12084"/>
      <c r="X12084"/>
      <c r="Y12084"/>
      <c r="Z12084"/>
      <c r="AA12084"/>
      <c r="AB12084"/>
      <c r="AC12084"/>
    </row>
    <row r="12085" spans="2:29" s="14" customFormat="1" x14ac:dyDescent="0.25">
      <c r="B12085"/>
      <c r="C12085"/>
      <c r="D12085"/>
      <c r="E12085"/>
      <c r="F12085"/>
      <c r="G12085"/>
      <c r="H12085"/>
      <c r="I12085"/>
      <c r="J12085"/>
      <c r="K12085" s="91"/>
      <c r="L12085" s="91"/>
      <c r="M12085" s="91"/>
      <c r="R12085"/>
      <c r="S12085"/>
      <c r="T12085"/>
      <c r="U12085"/>
      <c r="V12085"/>
      <c r="W12085"/>
      <c r="X12085"/>
      <c r="Y12085"/>
      <c r="Z12085"/>
      <c r="AA12085"/>
      <c r="AB12085"/>
      <c r="AC12085"/>
    </row>
    <row r="12086" spans="2:29" s="14" customFormat="1" x14ac:dyDescent="0.25">
      <c r="B12086"/>
      <c r="C12086"/>
      <c r="D12086"/>
      <c r="E12086"/>
      <c r="F12086"/>
      <c r="G12086"/>
      <c r="H12086"/>
      <c r="I12086"/>
      <c r="J12086"/>
      <c r="K12086" s="91"/>
      <c r="L12086" s="91"/>
      <c r="M12086" s="91"/>
      <c r="R12086"/>
      <c r="S12086"/>
      <c r="T12086"/>
      <c r="U12086"/>
      <c r="V12086"/>
      <c r="W12086"/>
      <c r="X12086"/>
      <c r="Y12086"/>
      <c r="Z12086"/>
      <c r="AA12086"/>
      <c r="AB12086"/>
      <c r="AC12086"/>
    </row>
    <row r="12087" spans="2:29" s="14" customFormat="1" x14ac:dyDescent="0.25">
      <c r="B12087"/>
      <c r="C12087"/>
      <c r="D12087"/>
      <c r="E12087"/>
      <c r="F12087"/>
      <c r="G12087"/>
      <c r="H12087"/>
      <c r="I12087"/>
      <c r="J12087"/>
      <c r="K12087" s="91"/>
      <c r="L12087" s="91"/>
      <c r="M12087" s="91"/>
      <c r="R12087"/>
      <c r="S12087"/>
      <c r="T12087"/>
      <c r="U12087"/>
      <c r="V12087"/>
      <c r="W12087"/>
      <c r="X12087"/>
      <c r="Y12087"/>
      <c r="Z12087"/>
      <c r="AA12087"/>
      <c r="AB12087"/>
      <c r="AC12087"/>
    </row>
    <row r="12088" spans="2:29" s="14" customFormat="1" x14ac:dyDescent="0.25">
      <c r="B12088"/>
      <c r="C12088"/>
      <c r="D12088"/>
      <c r="E12088"/>
      <c r="F12088"/>
      <c r="G12088"/>
      <c r="H12088"/>
      <c r="I12088"/>
      <c r="J12088"/>
      <c r="K12088" s="91"/>
      <c r="L12088" s="91"/>
      <c r="M12088" s="91"/>
      <c r="R12088"/>
      <c r="S12088"/>
      <c r="T12088"/>
      <c r="U12088"/>
      <c r="V12088"/>
      <c r="W12088"/>
      <c r="X12088"/>
      <c r="Y12088"/>
      <c r="Z12088"/>
      <c r="AA12088"/>
      <c r="AB12088"/>
      <c r="AC12088"/>
    </row>
    <row r="12089" spans="2:29" s="14" customFormat="1" x14ac:dyDescent="0.25">
      <c r="B12089"/>
      <c r="C12089"/>
      <c r="D12089"/>
      <c r="E12089"/>
      <c r="F12089"/>
      <c r="G12089"/>
      <c r="H12089"/>
      <c r="I12089"/>
      <c r="J12089"/>
      <c r="K12089" s="91"/>
      <c r="L12089" s="91"/>
      <c r="M12089" s="91"/>
      <c r="R12089"/>
      <c r="S12089"/>
      <c r="T12089"/>
      <c r="U12089"/>
      <c r="V12089"/>
      <c r="W12089"/>
      <c r="X12089"/>
      <c r="Y12089"/>
      <c r="Z12089"/>
      <c r="AA12089"/>
      <c r="AB12089"/>
      <c r="AC12089"/>
    </row>
    <row r="12090" spans="2:29" s="14" customFormat="1" x14ac:dyDescent="0.25">
      <c r="B12090"/>
      <c r="C12090"/>
      <c r="D12090"/>
      <c r="E12090"/>
      <c r="F12090"/>
      <c r="G12090"/>
      <c r="H12090"/>
      <c r="I12090"/>
      <c r="J12090"/>
      <c r="K12090" s="91"/>
      <c r="L12090" s="91"/>
      <c r="M12090" s="91"/>
      <c r="R12090"/>
      <c r="S12090"/>
      <c r="T12090"/>
      <c r="U12090"/>
      <c r="V12090"/>
      <c r="W12090"/>
      <c r="X12090"/>
      <c r="Y12090"/>
      <c r="Z12090"/>
      <c r="AA12090"/>
      <c r="AB12090"/>
      <c r="AC12090"/>
    </row>
    <row r="12091" spans="2:29" s="14" customFormat="1" x14ac:dyDescent="0.25">
      <c r="B12091"/>
      <c r="C12091"/>
      <c r="D12091"/>
      <c r="E12091"/>
      <c r="F12091"/>
      <c r="G12091"/>
      <c r="H12091"/>
      <c r="I12091"/>
      <c r="J12091"/>
      <c r="K12091" s="91"/>
      <c r="L12091" s="91"/>
      <c r="M12091" s="91"/>
      <c r="R12091"/>
      <c r="S12091"/>
      <c r="T12091"/>
      <c r="U12091"/>
      <c r="V12091"/>
      <c r="W12091"/>
      <c r="X12091"/>
      <c r="Y12091"/>
      <c r="Z12091"/>
      <c r="AA12091"/>
      <c r="AB12091"/>
      <c r="AC12091"/>
    </row>
    <row r="12092" spans="2:29" s="14" customFormat="1" x14ac:dyDescent="0.25">
      <c r="B12092"/>
      <c r="C12092"/>
      <c r="D12092"/>
      <c r="E12092"/>
      <c r="F12092"/>
      <c r="G12092"/>
      <c r="H12092"/>
      <c r="I12092"/>
      <c r="J12092"/>
      <c r="K12092" s="91"/>
      <c r="L12092" s="91"/>
      <c r="M12092" s="91"/>
      <c r="R12092"/>
      <c r="S12092"/>
      <c r="T12092"/>
      <c r="U12092"/>
      <c r="V12092"/>
      <c r="W12092"/>
      <c r="X12092"/>
      <c r="Y12092"/>
      <c r="Z12092"/>
      <c r="AA12092"/>
      <c r="AB12092"/>
      <c r="AC12092"/>
    </row>
    <row r="12093" spans="2:29" s="14" customFormat="1" x14ac:dyDescent="0.25">
      <c r="B12093"/>
      <c r="C12093"/>
      <c r="D12093"/>
      <c r="E12093"/>
      <c r="F12093"/>
      <c r="G12093"/>
      <c r="H12093"/>
      <c r="I12093"/>
      <c r="J12093"/>
      <c r="K12093" s="91"/>
      <c r="L12093" s="91"/>
      <c r="M12093" s="91"/>
      <c r="R12093"/>
      <c r="S12093"/>
      <c r="T12093"/>
      <c r="U12093"/>
      <c r="V12093"/>
      <c r="W12093"/>
      <c r="X12093"/>
      <c r="Y12093"/>
      <c r="Z12093"/>
      <c r="AA12093"/>
      <c r="AB12093"/>
      <c r="AC12093"/>
    </row>
    <row r="12094" spans="2:29" s="14" customFormat="1" x14ac:dyDescent="0.25">
      <c r="B12094"/>
      <c r="C12094"/>
      <c r="D12094"/>
      <c r="E12094"/>
      <c r="F12094"/>
      <c r="G12094"/>
      <c r="H12094"/>
      <c r="I12094"/>
      <c r="J12094"/>
      <c r="K12094" s="91"/>
      <c r="L12094" s="91"/>
      <c r="M12094" s="91"/>
      <c r="R12094"/>
      <c r="S12094"/>
      <c r="T12094"/>
      <c r="U12094"/>
      <c r="V12094"/>
      <c r="W12094"/>
      <c r="X12094"/>
      <c r="Y12094"/>
      <c r="Z12094"/>
      <c r="AA12094"/>
      <c r="AB12094"/>
      <c r="AC12094"/>
    </row>
    <row r="12095" spans="2:29" s="14" customFormat="1" x14ac:dyDescent="0.25">
      <c r="B12095"/>
      <c r="C12095"/>
      <c r="D12095"/>
      <c r="E12095"/>
      <c r="F12095"/>
      <c r="G12095"/>
      <c r="H12095"/>
      <c r="I12095"/>
      <c r="J12095"/>
      <c r="K12095" s="91"/>
      <c r="L12095" s="91"/>
      <c r="M12095" s="91"/>
      <c r="R12095"/>
      <c r="S12095"/>
      <c r="T12095"/>
      <c r="U12095"/>
      <c r="V12095"/>
      <c r="W12095"/>
      <c r="X12095"/>
      <c r="Y12095"/>
      <c r="Z12095"/>
      <c r="AA12095"/>
      <c r="AB12095"/>
      <c r="AC12095"/>
    </row>
    <row r="12096" spans="2:29" s="14" customFormat="1" x14ac:dyDescent="0.25">
      <c r="B12096"/>
      <c r="C12096"/>
      <c r="D12096"/>
      <c r="E12096"/>
      <c r="F12096"/>
      <c r="G12096"/>
      <c r="H12096"/>
      <c r="I12096"/>
      <c r="J12096"/>
      <c r="K12096" s="91"/>
      <c r="L12096" s="91"/>
      <c r="M12096" s="91"/>
      <c r="R12096"/>
      <c r="S12096"/>
      <c r="T12096"/>
      <c r="U12096"/>
      <c r="V12096"/>
      <c r="W12096"/>
      <c r="X12096"/>
      <c r="Y12096"/>
      <c r="Z12096"/>
      <c r="AA12096"/>
      <c r="AB12096"/>
      <c r="AC12096"/>
    </row>
    <row r="12097" spans="2:29" s="14" customFormat="1" x14ac:dyDescent="0.25">
      <c r="B12097"/>
      <c r="C12097"/>
      <c r="D12097"/>
      <c r="E12097"/>
      <c r="F12097"/>
      <c r="G12097"/>
      <c r="H12097"/>
      <c r="I12097"/>
      <c r="J12097"/>
      <c r="K12097" s="91"/>
      <c r="L12097" s="91"/>
      <c r="M12097" s="91"/>
      <c r="R12097"/>
      <c r="S12097"/>
      <c r="T12097"/>
      <c r="U12097"/>
      <c r="V12097"/>
      <c r="W12097"/>
      <c r="X12097"/>
      <c r="Y12097"/>
      <c r="Z12097"/>
      <c r="AA12097"/>
      <c r="AB12097"/>
      <c r="AC12097"/>
    </row>
    <row r="12098" spans="2:29" s="14" customFormat="1" x14ac:dyDescent="0.25">
      <c r="B12098"/>
      <c r="C12098"/>
      <c r="D12098"/>
      <c r="E12098"/>
      <c r="F12098"/>
      <c r="G12098"/>
      <c r="H12098"/>
      <c r="I12098"/>
      <c r="J12098"/>
      <c r="K12098" s="91"/>
      <c r="L12098" s="91"/>
      <c r="M12098" s="91"/>
      <c r="R12098"/>
      <c r="S12098"/>
      <c r="T12098"/>
      <c r="U12098"/>
      <c r="V12098"/>
      <c r="W12098"/>
      <c r="X12098"/>
      <c r="Y12098"/>
      <c r="Z12098"/>
      <c r="AA12098"/>
      <c r="AB12098"/>
      <c r="AC12098"/>
    </row>
    <row r="12099" spans="2:29" s="14" customFormat="1" x14ac:dyDescent="0.25">
      <c r="B12099"/>
      <c r="C12099"/>
      <c r="D12099"/>
      <c r="E12099"/>
      <c r="F12099"/>
      <c r="G12099"/>
      <c r="H12099"/>
      <c r="I12099"/>
      <c r="J12099"/>
      <c r="K12099" s="91"/>
      <c r="L12099" s="91"/>
      <c r="M12099" s="91"/>
      <c r="R12099"/>
      <c r="S12099"/>
      <c r="T12099"/>
      <c r="U12099"/>
      <c r="V12099"/>
      <c r="W12099"/>
      <c r="X12099"/>
      <c r="Y12099"/>
      <c r="Z12099"/>
      <c r="AA12099"/>
      <c r="AB12099"/>
      <c r="AC12099"/>
    </row>
    <row r="12100" spans="2:29" s="14" customFormat="1" x14ac:dyDescent="0.25">
      <c r="B12100"/>
      <c r="C12100"/>
      <c r="D12100"/>
      <c r="E12100"/>
      <c r="F12100"/>
      <c r="G12100"/>
      <c r="H12100"/>
      <c r="I12100"/>
      <c r="J12100"/>
      <c r="K12100" s="91"/>
      <c r="L12100" s="91"/>
      <c r="M12100" s="91"/>
      <c r="R12100"/>
      <c r="S12100"/>
      <c r="T12100"/>
      <c r="U12100"/>
      <c r="V12100"/>
      <c r="W12100"/>
      <c r="X12100"/>
      <c r="Y12100"/>
      <c r="Z12100"/>
      <c r="AA12100"/>
      <c r="AB12100"/>
      <c r="AC12100"/>
    </row>
    <row r="12101" spans="2:29" s="14" customFormat="1" x14ac:dyDescent="0.25">
      <c r="B12101"/>
      <c r="C12101"/>
      <c r="D12101"/>
      <c r="E12101"/>
      <c r="F12101"/>
      <c r="G12101"/>
      <c r="H12101"/>
      <c r="I12101"/>
      <c r="J12101"/>
      <c r="K12101" s="91"/>
      <c r="L12101" s="91"/>
      <c r="M12101" s="91"/>
      <c r="R12101"/>
      <c r="S12101"/>
      <c r="T12101"/>
      <c r="U12101"/>
      <c r="V12101"/>
      <c r="W12101"/>
      <c r="X12101"/>
      <c r="Y12101"/>
      <c r="Z12101"/>
      <c r="AA12101"/>
      <c r="AB12101"/>
      <c r="AC12101"/>
    </row>
    <row r="12102" spans="2:29" s="14" customFormat="1" x14ac:dyDescent="0.25">
      <c r="B12102"/>
      <c r="C12102"/>
      <c r="D12102"/>
      <c r="E12102"/>
      <c r="F12102"/>
      <c r="G12102"/>
      <c r="H12102"/>
      <c r="I12102"/>
      <c r="J12102"/>
      <c r="K12102" s="91"/>
      <c r="L12102" s="91"/>
      <c r="M12102" s="91"/>
      <c r="R12102"/>
      <c r="S12102"/>
      <c r="T12102"/>
      <c r="U12102"/>
      <c r="V12102"/>
      <c r="W12102"/>
      <c r="X12102"/>
      <c r="Y12102"/>
      <c r="Z12102"/>
      <c r="AA12102"/>
      <c r="AB12102"/>
      <c r="AC12102"/>
    </row>
    <row r="12103" spans="2:29" s="14" customFormat="1" x14ac:dyDescent="0.25">
      <c r="B12103"/>
      <c r="C12103"/>
      <c r="D12103"/>
      <c r="E12103"/>
      <c r="F12103"/>
      <c r="G12103"/>
      <c r="H12103"/>
      <c r="I12103"/>
      <c r="J12103"/>
      <c r="K12103" s="91"/>
      <c r="L12103" s="91"/>
      <c r="M12103" s="91"/>
      <c r="R12103"/>
      <c r="S12103"/>
      <c r="T12103"/>
      <c r="U12103"/>
      <c r="V12103"/>
      <c r="W12103"/>
      <c r="X12103"/>
      <c r="Y12103"/>
      <c r="Z12103"/>
      <c r="AA12103"/>
      <c r="AB12103"/>
      <c r="AC12103"/>
    </row>
    <row r="12104" spans="2:29" s="14" customFormat="1" x14ac:dyDescent="0.25">
      <c r="B12104"/>
      <c r="C12104"/>
      <c r="D12104"/>
      <c r="E12104"/>
      <c r="F12104"/>
      <c r="G12104"/>
      <c r="H12104"/>
      <c r="I12104"/>
      <c r="J12104"/>
      <c r="K12104" s="91"/>
      <c r="L12104" s="91"/>
      <c r="M12104" s="91"/>
      <c r="R12104"/>
      <c r="S12104"/>
      <c r="T12104"/>
      <c r="U12104"/>
      <c r="V12104"/>
      <c r="W12104"/>
      <c r="X12104"/>
      <c r="Y12104"/>
      <c r="Z12104"/>
      <c r="AA12104"/>
      <c r="AB12104"/>
      <c r="AC12104"/>
    </row>
    <row r="12105" spans="2:29" s="14" customFormat="1" x14ac:dyDescent="0.25">
      <c r="B12105"/>
      <c r="C12105"/>
      <c r="D12105"/>
      <c r="E12105"/>
      <c r="F12105"/>
      <c r="G12105"/>
      <c r="H12105"/>
      <c r="I12105"/>
      <c r="J12105"/>
      <c r="K12105" s="91"/>
      <c r="L12105" s="91"/>
      <c r="M12105" s="91"/>
      <c r="R12105"/>
      <c r="S12105"/>
      <c r="T12105"/>
      <c r="U12105"/>
      <c r="V12105"/>
      <c r="W12105"/>
      <c r="X12105"/>
      <c r="Y12105"/>
      <c r="Z12105"/>
      <c r="AA12105"/>
      <c r="AB12105"/>
      <c r="AC12105"/>
    </row>
    <row r="12106" spans="2:29" s="14" customFormat="1" x14ac:dyDescent="0.25">
      <c r="B12106"/>
      <c r="C12106"/>
      <c r="D12106"/>
      <c r="E12106"/>
      <c r="F12106"/>
      <c r="G12106"/>
      <c r="H12106"/>
      <c r="I12106"/>
      <c r="J12106"/>
      <c r="K12106" s="91"/>
      <c r="L12106" s="91"/>
      <c r="M12106" s="91"/>
      <c r="R12106"/>
      <c r="S12106"/>
      <c r="T12106"/>
      <c r="U12106"/>
      <c r="V12106"/>
      <c r="W12106"/>
      <c r="X12106"/>
      <c r="Y12106"/>
      <c r="Z12106"/>
      <c r="AA12106"/>
      <c r="AB12106"/>
      <c r="AC12106"/>
    </row>
    <row r="12107" spans="2:29" s="14" customFormat="1" x14ac:dyDescent="0.25">
      <c r="B12107"/>
      <c r="C12107"/>
      <c r="D12107"/>
      <c r="E12107"/>
      <c r="F12107"/>
      <c r="G12107"/>
      <c r="H12107"/>
      <c r="I12107"/>
      <c r="J12107"/>
      <c r="K12107" s="91"/>
      <c r="L12107" s="91"/>
      <c r="M12107" s="91"/>
      <c r="R12107"/>
      <c r="S12107"/>
      <c r="T12107"/>
      <c r="U12107"/>
      <c r="V12107"/>
      <c r="W12107"/>
      <c r="X12107"/>
      <c r="Y12107"/>
      <c r="Z12107"/>
      <c r="AA12107"/>
      <c r="AB12107"/>
      <c r="AC12107"/>
    </row>
    <row r="12108" spans="2:29" s="14" customFormat="1" x14ac:dyDescent="0.25">
      <c r="B12108"/>
      <c r="C12108"/>
      <c r="D12108"/>
      <c r="E12108"/>
      <c r="F12108"/>
      <c r="G12108"/>
      <c r="H12108"/>
      <c r="I12108"/>
      <c r="J12108"/>
      <c r="K12108" s="91"/>
      <c r="L12108" s="91"/>
      <c r="M12108" s="91"/>
      <c r="R12108"/>
      <c r="S12108"/>
      <c r="T12108"/>
      <c r="U12108"/>
      <c r="V12108"/>
      <c r="W12108"/>
      <c r="X12108"/>
      <c r="Y12108"/>
      <c r="Z12108"/>
      <c r="AA12108"/>
      <c r="AB12108"/>
      <c r="AC12108"/>
    </row>
    <row r="12109" spans="2:29" s="14" customFormat="1" x14ac:dyDescent="0.25">
      <c r="B12109"/>
      <c r="C12109"/>
      <c r="D12109"/>
      <c r="E12109"/>
      <c r="F12109"/>
      <c r="G12109"/>
      <c r="H12109"/>
      <c r="I12109"/>
      <c r="J12109"/>
      <c r="K12109" s="91"/>
      <c r="L12109" s="91"/>
      <c r="M12109" s="91"/>
      <c r="R12109"/>
      <c r="S12109"/>
      <c r="T12109"/>
      <c r="U12109"/>
      <c r="V12109"/>
      <c r="W12109"/>
      <c r="X12109"/>
      <c r="Y12109"/>
      <c r="Z12109"/>
      <c r="AA12109"/>
      <c r="AB12109"/>
      <c r="AC12109"/>
    </row>
    <row r="12110" spans="2:29" s="14" customFormat="1" x14ac:dyDescent="0.25">
      <c r="B12110"/>
      <c r="C12110"/>
      <c r="D12110"/>
      <c r="E12110"/>
      <c r="F12110"/>
      <c r="G12110"/>
      <c r="H12110"/>
      <c r="I12110"/>
      <c r="J12110"/>
      <c r="K12110" s="91"/>
      <c r="L12110" s="91"/>
      <c r="M12110" s="91"/>
      <c r="R12110"/>
      <c r="S12110"/>
      <c r="T12110"/>
      <c r="U12110"/>
      <c r="V12110"/>
      <c r="W12110"/>
      <c r="X12110"/>
      <c r="Y12110"/>
      <c r="Z12110"/>
      <c r="AA12110"/>
      <c r="AB12110"/>
      <c r="AC12110"/>
    </row>
    <row r="12111" spans="2:29" s="14" customFormat="1" x14ac:dyDescent="0.25">
      <c r="B12111"/>
      <c r="C12111"/>
      <c r="D12111"/>
      <c r="E12111"/>
      <c r="F12111"/>
      <c r="G12111"/>
      <c r="H12111"/>
      <c r="I12111"/>
      <c r="J12111"/>
      <c r="K12111" s="91"/>
      <c r="L12111" s="91"/>
      <c r="M12111" s="91"/>
      <c r="R12111"/>
      <c r="S12111"/>
      <c r="T12111"/>
      <c r="U12111"/>
      <c r="V12111"/>
      <c r="W12111"/>
      <c r="X12111"/>
      <c r="Y12111"/>
      <c r="Z12111"/>
      <c r="AA12111"/>
      <c r="AB12111"/>
      <c r="AC12111"/>
    </row>
    <row r="12112" spans="2:29" s="14" customFormat="1" x14ac:dyDescent="0.25">
      <c r="B12112"/>
      <c r="C12112"/>
      <c r="D12112"/>
      <c r="E12112"/>
      <c r="F12112"/>
      <c r="G12112"/>
      <c r="H12112"/>
      <c r="I12112"/>
      <c r="J12112"/>
      <c r="K12112" s="91"/>
      <c r="L12112" s="91"/>
      <c r="M12112" s="91"/>
      <c r="R12112"/>
      <c r="S12112"/>
      <c r="T12112"/>
      <c r="U12112"/>
      <c r="V12112"/>
      <c r="W12112"/>
      <c r="X12112"/>
      <c r="Y12112"/>
      <c r="Z12112"/>
      <c r="AA12112"/>
      <c r="AB12112"/>
      <c r="AC12112"/>
    </row>
    <row r="12113" spans="2:29" s="14" customFormat="1" x14ac:dyDescent="0.25">
      <c r="B12113"/>
      <c r="C12113"/>
      <c r="D12113"/>
      <c r="E12113"/>
      <c r="F12113"/>
      <c r="G12113"/>
      <c r="H12113"/>
      <c r="I12113"/>
      <c r="J12113"/>
      <c r="K12113" s="91"/>
      <c r="L12113" s="91"/>
      <c r="M12113" s="91"/>
      <c r="R12113"/>
      <c r="S12113"/>
      <c r="T12113"/>
      <c r="U12113"/>
      <c r="V12113"/>
      <c r="W12113"/>
      <c r="X12113"/>
      <c r="Y12113"/>
      <c r="Z12113"/>
      <c r="AA12113"/>
      <c r="AB12113"/>
      <c r="AC12113"/>
    </row>
    <row r="12114" spans="2:29" s="14" customFormat="1" x14ac:dyDescent="0.25">
      <c r="B12114"/>
      <c r="C12114"/>
      <c r="D12114"/>
      <c r="E12114"/>
      <c r="F12114"/>
      <c r="G12114"/>
      <c r="H12114"/>
      <c r="I12114"/>
      <c r="J12114"/>
      <c r="K12114" s="91"/>
      <c r="L12114" s="91"/>
      <c r="M12114" s="91"/>
      <c r="R12114"/>
      <c r="S12114"/>
      <c r="T12114"/>
      <c r="U12114"/>
      <c r="V12114"/>
      <c r="W12114"/>
      <c r="X12114"/>
      <c r="Y12114"/>
      <c r="Z12114"/>
      <c r="AA12114"/>
      <c r="AB12114"/>
      <c r="AC12114"/>
    </row>
    <row r="12115" spans="2:29" s="14" customFormat="1" x14ac:dyDescent="0.25">
      <c r="B12115"/>
      <c r="C12115"/>
      <c r="D12115"/>
      <c r="E12115"/>
      <c r="F12115"/>
      <c r="G12115"/>
      <c r="H12115"/>
      <c r="I12115"/>
      <c r="J12115"/>
      <c r="K12115" s="91"/>
      <c r="L12115" s="91"/>
      <c r="M12115" s="91"/>
      <c r="R12115"/>
      <c r="S12115"/>
      <c r="T12115"/>
      <c r="U12115"/>
      <c r="V12115"/>
      <c r="W12115"/>
      <c r="X12115"/>
      <c r="Y12115"/>
      <c r="Z12115"/>
      <c r="AA12115"/>
      <c r="AB12115"/>
      <c r="AC12115"/>
    </row>
    <row r="12116" spans="2:29" s="14" customFormat="1" x14ac:dyDescent="0.25">
      <c r="B12116"/>
      <c r="C12116"/>
      <c r="D12116"/>
      <c r="E12116"/>
      <c r="F12116"/>
      <c r="G12116"/>
      <c r="H12116"/>
      <c r="I12116"/>
      <c r="J12116"/>
      <c r="K12116" s="91"/>
      <c r="L12116" s="91"/>
      <c r="M12116" s="91"/>
      <c r="R12116"/>
      <c r="S12116"/>
      <c r="T12116"/>
      <c r="U12116"/>
      <c r="V12116"/>
      <c r="W12116"/>
      <c r="X12116"/>
      <c r="Y12116"/>
      <c r="Z12116"/>
      <c r="AA12116"/>
      <c r="AB12116"/>
      <c r="AC12116"/>
    </row>
    <row r="12117" spans="2:29" s="14" customFormat="1" x14ac:dyDescent="0.25">
      <c r="B12117"/>
      <c r="C12117"/>
      <c r="D12117"/>
      <c r="E12117"/>
      <c r="F12117"/>
      <c r="G12117"/>
      <c r="H12117"/>
      <c r="I12117"/>
      <c r="J12117"/>
      <c r="K12117" s="91"/>
      <c r="L12117" s="91"/>
      <c r="M12117" s="91"/>
      <c r="R12117"/>
      <c r="S12117"/>
      <c r="T12117"/>
      <c r="U12117"/>
      <c r="V12117"/>
      <c r="W12117"/>
      <c r="X12117"/>
      <c r="Y12117"/>
      <c r="Z12117"/>
      <c r="AA12117"/>
      <c r="AB12117"/>
      <c r="AC12117"/>
    </row>
    <row r="12118" spans="2:29" s="14" customFormat="1" x14ac:dyDescent="0.25">
      <c r="B12118"/>
      <c r="C12118"/>
      <c r="D12118"/>
      <c r="E12118"/>
      <c r="F12118"/>
      <c r="G12118"/>
      <c r="H12118"/>
      <c r="I12118"/>
      <c r="J12118"/>
      <c r="K12118" s="91"/>
      <c r="L12118" s="91"/>
      <c r="M12118" s="91"/>
      <c r="R12118"/>
      <c r="S12118"/>
      <c r="T12118"/>
      <c r="U12118"/>
      <c r="V12118"/>
      <c r="W12118"/>
      <c r="X12118"/>
      <c r="Y12118"/>
      <c r="Z12118"/>
      <c r="AA12118"/>
      <c r="AB12118"/>
      <c r="AC12118"/>
    </row>
    <row r="12119" spans="2:29" s="14" customFormat="1" x14ac:dyDescent="0.25">
      <c r="B12119"/>
      <c r="C12119"/>
      <c r="D12119"/>
      <c r="E12119"/>
      <c r="F12119"/>
      <c r="G12119"/>
      <c r="H12119"/>
      <c r="I12119"/>
      <c r="J12119"/>
      <c r="K12119" s="91"/>
      <c r="L12119" s="91"/>
      <c r="M12119" s="91"/>
      <c r="R12119"/>
      <c r="S12119"/>
      <c r="T12119"/>
      <c r="U12119"/>
      <c r="V12119"/>
      <c r="W12119"/>
      <c r="X12119"/>
      <c r="Y12119"/>
      <c r="Z12119"/>
      <c r="AA12119"/>
      <c r="AB12119"/>
      <c r="AC12119"/>
    </row>
    <row r="12120" spans="2:29" s="14" customFormat="1" x14ac:dyDescent="0.25">
      <c r="B12120"/>
      <c r="C12120"/>
      <c r="D12120"/>
      <c r="E12120"/>
      <c r="F12120"/>
      <c r="G12120"/>
      <c r="H12120"/>
      <c r="I12120"/>
      <c r="J12120"/>
      <c r="K12120" s="91"/>
      <c r="L12120" s="91"/>
      <c r="M12120" s="91"/>
      <c r="R12120"/>
      <c r="S12120"/>
      <c r="T12120"/>
      <c r="U12120"/>
      <c r="V12120"/>
      <c r="W12120"/>
      <c r="X12120"/>
      <c r="Y12120"/>
      <c r="Z12120"/>
      <c r="AA12120"/>
      <c r="AB12120"/>
      <c r="AC12120"/>
    </row>
    <row r="12121" spans="2:29" s="14" customFormat="1" x14ac:dyDescent="0.25">
      <c r="B12121"/>
      <c r="C12121"/>
      <c r="D12121"/>
      <c r="E12121"/>
      <c r="F12121"/>
      <c r="G12121"/>
      <c r="H12121"/>
      <c r="I12121"/>
      <c r="J12121"/>
      <c r="K12121" s="91"/>
      <c r="L12121" s="91"/>
      <c r="M12121" s="91"/>
      <c r="R12121"/>
      <c r="S12121"/>
      <c r="T12121"/>
      <c r="U12121"/>
      <c r="V12121"/>
      <c r="W12121"/>
      <c r="X12121"/>
      <c r="Y12121"/>
      <c r="Z12121"/>
      <c r="AA12121"/>
      <c r="AB12121"/>
      <c r="AC12121"/>
    </row>
    <row r="12122" spans="2:29" s="14" customFormat="1" x14ac:dyDescent="0.25">
      <c r="B12122"/>
      <c r="C12122"/>
      <c r="D12122"/>
      <c r="E12122"/>
      <c r="F12122"/>
      <c r="G12122"/>
      <c r="H12122"/>
      <c r="I12122"/>
      <c r="J12122"/>
      <c r="K12122" s="91"/>
      <c r="L12122" s="91"/>
      <c r="M12122" s="91"/>
      <c r="R12122"/>
      <c r="S12122"/>
      <c r="T12122"/>
      <c r="U12122"/>
      <c r="V12122"/>
      <c r="W12122"/>
      <c r="X12122"/>
      <c r="Y12122"/>
      <c r="Z12122"/>
      <c r="AA12122"/>
      <c r="AB12122"/>
      <c r="AC12122"/>
    </row>
    <row r="12123" spans="2:29" s="14" customFormat="1" x14ac:dyDescent="0.25">
      <c r="B12123"/>
      <c r="C12123"/>
      <c r="D12123"/>
      <c r="E12123"/>
      <c r="F12123"/>
      <c r="G12123"/>
      <c r="H12123"/>
      <c r="I12123"/>
      <c r="J12123"/>
      <c r="K12123" s="91"/>
      <c r="L12123" s="91"/>
      <c r="M12123" s="91"/>
      <c r="R12123"/>
      <c r="S12123"/>
      <c r="T12123"/>
      <c r="U12123"/>
      <c r="V12123"/>
      <c r="W12123"/>
      <c r="X12123"/>
      <c r="Y12123"/>
      <c r="Z12123"/>
      <c r="AA12123"/>
      <c r="AB12123"/>
      <c r="AC12123"/>
    </row>
    <row r="12124" spans="2:29" s="14" customFormat="1" x14ac:dyDescent="0.25">
      <c r="B12124"/>
      <c r="C12124"/>
      <c r="D12124"/>
      <c r="E12124"/>
      <c r="F12124"/>
      <c r="G12124"/>
      <c r="H12124"/>
      <c r="I12124"/>
      <c r="J12124"/>
      <c r="K12124" s="91"/>
      <c r="L12124" s="91"/>
      <c r="M12124" s="91"/>
      <c r="R12124"/>
      <c r="S12124"/>
      <c r="T12124"/>
      <c r="U12124"/>
      <c r="V12124"/>
      <c r="W12124"/>
      <c r="X12124"/>
      <c r="Y12124"/>
      <c r="Z12124"/>
      <c r="AA12124"/>
      <c r="AB12124"/>
      <c r="AC12124"/>
    </row>
    <row r="12125" spans="2:29" s="14" customFormat="1" x14ac:dyDescent="0.25">
      <c r="B12125"/>
      <c r="C12125"/>
      <c r="D12125"/>
      <c r="E12125"/>
      <c r="F12125"/>
      <c r="G12125"/>
      <c r="H12125"/>
      <c r="I12125"/>
      <c r="J12125"/>
      <c r="K12125" s="91"/>
      <c r="L12125" s="91"/>
      <c r="M12125" s="91"/>
      <c r="R12125"/>
      <c r="S12125"/>
      <c r="T12125"/>
      <c r="U12125"/>
      <c r="V12125"/>
      <c r="W12125"/>
      <c r="X12125"/>
      <c r="Y12125"/>
      <c r="Z12125"/>
      <c r="AA12125"/>
      <c r="AB12125"/>
      <c r="AC12125"/>
    </row>
    <row r="12126" spans="2:29" s="14" customFormat="1" x14ac:dyDescent="0.25">
      <c r="B12126"/>
      <c r="C12126"/>
      <c r="D12126"/>
      <c r="E12126"/>
      <c r="F12126"/>
      <c r="G12126"/>
      <c r="H12126"/>
      <c r="I12126"/>
      <c r="J12126"/>
      <c r="K12126" s="91"/>
      <c r="L12126" s="91"/>
      <c r="M12126" s="91"/>
      <c r="R12126"/>
      <c r="S12126"/>
      <c r="T12126"/>
      <c r="U12126"/>
      <c r="V12126"/>
      <c r="W12126"/>
      <c r="X12126"/>
      <c r="Y12126"/>
      <c r="Z12126"/>
      <c r="AA12126"/>
      <c r="AB12126"/>
      <c r="AC12126"/>
    </row>
    <row r="12127" spans="2:29" s="14" customFormat="1" x14ac:dyDescent="0.25">
      <c r="B12127"/>
      <c r="C12127"/>
      <c r="D12127"/>
      <c r="E12127"/>
      <c r="F12127"/>
      <c r="G12127"/>
      <c r="H12127"/>
      <c r="I12127"/>
      <c r="J12127"/>
      <c r="K12127" s="91"/>
      <c r="L12127" s="91"/>
      <c r="M12127" s="91"/>
      <c r="R12127"/>
      <c r="S12127"/>
      <c r="T12127"/>
      <c r="U12127"/>
      <c r="V12127"/>
      <c r="W12127"/>
      <c r="X12127"/>
      <c r="Y12127"/>
      <c r="Z12127"/>
      <c r="AA12127"/>
      <c r="AB12127"/>
      <c r="AC12127"/>
    </row>
    <row r="12128" spans="2:29" s="14" customFormat="1" x14ac:dyDescent="0.25">
      <c r="B12128"/>
      <c r="C12128"/>
      <c r="D12128"/>
      <c r="E12128"/>
      <c r="F12128"/>
      <c r="G12128"/>
      <c r="H12128"/>
      <c r="I12128"/>
      <c r="J12128"/>
      <c r="K12128" s="91"/>
      <c r="L12128" s="91"/>
      <c r="M12128" s="91"/>
      <c r="R12128"/>
      <c r="S12128"/>
      <c r="T12128"/>
      <c r="U12128"/>
      <c r="V12128"/>
      <c r="W12128"/>
      <c r="X12128"/>
      <c r="Y12128"/>
      <c r="Z12128"/>
      <c r="AA12128"/>
      <c r="AB12128"/>
      <c r="AC12128"/>
    </row>
    <row r="12129" spans="2:29" s="14" customFormat="1" x14ac:dyDescent="0.25">
      <c r="B12129"/>
      <c r="C12129"/>
      <c r="D12129"/>
      <c r="E12129"/>
      <c r="F12129"/>
      <c r="G12129"/>
      <c r="H12129"/>
      <c r="I12129"/>
      <c r="J12129"/>
      <c r="K12129" s="91"/>
      <c r="L12129" s="91"/>
      <c r="M12129" s="91"/>
      <c r="R12129"/>
      <c r="S12129"/>
      <c r="T12129"/>
      <c r="U12129"/>
      <c r="V12129"/>
      <c r="W12129"/>
      <c r="X12129"/>
      <c r="Y12129"/>
      <c r="Z12129"/>
      <c r="AA12129"/>
      <c r="AB12129"/>
      <c r="AC12129"/>
    </row>
    <row r="12130" spans="2:29" s="14" customFormat="1" x14ac:dyDescent="0.25">
      <c r="B12130"/>
      <c r="C12130"/>
      <c r="D12130"/>
      <c r="E12130"/>
      <c r="F12130"/>
      <c r="G12130"/>
      <c r="H12130"/>
      <c r="I12130"/>
      <c r="J12130"/>
      <c r="K12130" s="91"/>
      <c r="L12130" s="91"/>
      <c r="M12130" s="91"/>
      <c r="R12130"/>
      <c r="S12130"/>
      <c r="T12130"/>
      <c r="U12130"/>
      <c r="V12130"/>
      <c r="W12130"/>
      <c r="X12130"/>
      <c r="Y12130"/>
      <c r="Z12130"/>
      <c r="AA12130"/>
      <c r="AB12130"/>
      <c r="AC12130"/>
    </row>
    <row r="12131" spans="2:29" s="14" customFormat="1" x14ac:dyDescent="0.25">
      <c r="B12131"/>
      <c r="C12131"/>
      <c r="D12131"/>
      <c r="E12131"/>
      <c r="F12131"/>
      <c r="G12131"/>
      <c r="H12131"/>
      <c r="I12131"/>
      <c r="J12131"/>
      <c r="K12131" s="91"/>
      <c r="L12131" s="91"/>
      <c r="M12131" s="91"/>
      <c r="R12131"/>
      <c r="S12131"/>
      <c r="T12131"/>
      <c r="U12131"/>
      <c r="V12131"/>
      <c r="W12131"/>
      <c r="X12131"/>
      <c r="Y12131"/>
      <c r="Z12131"/>
      <c r="AA12131"/>
      <c r="AB12131"/>
      <c r="AC12131"/>
    </row>
    <row r="12132" spans="2:29" s="14" customFormat="1" x14ac:dyDescent="0.25">
      <c r="B12132"/>
      <c r="C12132"/>
      <c r="D12132"/>
      <c r="E12132"/>
      <c r="F12132"/>
      <c r="G12132"/>
      <c r="H12132"/>
      <c r="I12132"/>
      <c r="J12132"/>
      <c r="K12132" s="91"/>
      <c r="L12132" s="91"/>
      <c r="M12132" s="91"/>
      <c r="R12132"/>
      <c r="S12132"/>
      <c r="T12132"/>
      <c r="U12132"/>
      <c r="V12132"/>
      <c r="W12132"/>
      <c r="X12132"/>
      <c r="Y12132"/>
      <c r="Z12132"/>
      <c r="AA12132"/>
      <c r="AB12132"/>
      <c r="AC12132"/>
    </row>
    <row r="12133" spans="2:29" s="14" customFormat="1" x14ac:dyDescent="0.25">
      <c r="B12133"/>
      <c r="C12133"/>
      <c r="D12133"/>
      <c r="E12133"/>
      <c r="F12133"/>
      <c r="G12133"/>
      <c r="H12133"/>
      <c r="I12133"/>
      <c r="J12133"/>
      <c r="K12133" s="91"/>
      <c r="L12133" s="91"/>
      <c r="M12133" s="91"/>
      <c r="R12133"/>
      <c r="S12133"/>
      <c r="T12133"/>
      <c r="U12133"/>
      <c r="V12133"/>
      <c r="W12133"/>
      <c r="X12133"/>
      <c r="Y12133"/>
      <c r="Z12133"/>
      <c r="AA12133"/>
      <c r="AB12133"/>
      <c r="AC12133"/>
    </row>
    <row r="12134" spans="2:29" s="14" customFormat="1" x14ac:dyDescent="0.25">
      <c r="B12134"/>
      <c r="C12134"/>
      <c r="D12134"/>
      <c r="E12134"/>
      <c r="F12134"/>
      <c r="G12134"/>
      <c r="H12134"/>
      <c r="I12134"/>
      <c r="J12134"/>
      <c r="K12134" s="91"/>
      <c r="L12134" s="91"/>
      <c r="M12134" s="91"/>
      <c r="R12134"/>
      <c r="S12134"/>
      <c r="T12134"/>
      <c r="U12134"/>
      <c r="V12134"/>
      <c r="W12134"/>
      <c r="X12134"/>
      <c r="Y12134"/>
      <c r="Z12134"/>
      <c r="AA12134"/>
      <c r="AB12134"/>
      <c r="AC12134"/>
    </row>
    <row r="12135" spans="2:29" s="14" customFormat="1" x14ac:dyDescent="0.25">
      <c r="B12135"/>
      <c r="C12135"/>
      <c r="D12135"/>
      <c r="E12135"/>
      <c r="F12135"/>
      <c r="G12135"/>
      <c r="H12135"/>
      <c r="I12135"/>
      <c r="J12135"/>
      <c r="K12135" s="91"/>
      <c r="L12135" s="91"/>
      <c r="M12135" s="91"/>
      <c r="R12135"/>
      <c r="S12135"/>
      <c r="T12135"/>
      <c r="U12135"/>
      <c r="V12135"/>
      <c r="W12135"/>
      <c r="X12135"/>
      <c r="Y12135"/>
      <c r="Z12135"/>
      <c r="AA12135"/>
      <c r="AB12135"/>
      <c r="AC12135"/>
    </row>
    <row r="12136" spans="2:29" s="14" customFormat="1" x14ac:dyDescent="0.25">
      <c r="B12136"/>
      <c r="C12136"/>
      <c r="D12136"/>
      <c r="E12136"/>
      <c r="F12136"/>
      <c r="G12136"/>
      <c r="H12136"/>
      <c r="I12136"/>
      <c r="J12136"/>
      <c r="K12136" s="91"/>
      <c r="L12136" s="91"/>
      <c r="M12136" s="91"/>
      <c r="R12136"/>
      <c r="S12136"/>
      <c r="T12136"/>
      <c r="U12136"/>
      <c r="V12136"/>
      <c r="W12136"/>
      <c r="X12136"/>
      <c r="Y12136"/>
      <c r="Z12136"/>
      <c r="AA12136"/>
      <c r="AB12136"/>
      <c r="AC12136"/>
    </row>
    <row r="12137" spans="2:29" s="14" customFormat="1" x14ac:dyDescent="0.25">
      <c r="B12137"/>
      <c r="C12137"/>
      <c r="D12137"/>
      <c r="E12137"/>
      <c r="F12137"/>
      <c r="G12137"/>
      <c r="H12137"/>
      <c r="I12137"/>
      <c r="J12137"/>
      <c r="K12137" s="91"/>
      <c r="L12137" s="91"/>
      <c r="M12137" s="91"/>
      <c r="R12137"/>
      <c r="S12137"/>
      <c r="T12137"/>
      <c r="U12137"/>
      <c r="V12137"/>
      <c r="W12137"/>
      <c r="X12137"/>
      <c r="Y12137"/>
      <c r="Z12137"/>
      <c r="AA12137"/>
      <c r="AB12137"/>
      <c r="AC12137"/>
    </row>
    <row r="12138" spans="2:29" s="14" customFormat="1" x14ac:dyDescent="0.25">
      <c r="B12138"/>
      <c r="C12138"/>
      <c r="D12138"/>
      <c r="E12138"/>
      <c r="F12138"/>
      <c r="G12138"/>
      <c r="H12138"/>
      <c r="I12138"/>
      <c r="J12138"/>
      <c r="K12138" s="91"/>
      <c r="L12138" s="91"/>
      <c r="M12138" s="91"/>
      <c r="R12138"/>
      <c r="S12138"/>
      <c r="T12138"/>
      <c r="U12138"/>
      <c r="V12138"/>
      <c r="W12138"/>
      <c r="X12138"/>
      <c r="Y12138"/>
      <c r="Z12138"/>
      <c r="AA12138"/>
      <c r="AB12138"/>
      <c r="AC12138"/>
    </row>
    <row r="12139" spans="2:29" s="14" customFormat="1" x14ac:dyDescent="0.25">
      <c r="B12139"/>
      <c r="C12139"/>
      <c r="D12139"/>
      <c r="E12139"/>
      <c r="F12139"/>
      <c r="G12139"/>
      <c r="H12139"/>
      <c r="I12139"/>
      <c r="J12139"/>
      <c r="K12139" s="91"/>
      <c r="L12139" s="91"/>
      <c r="M12139" s="91"/>
      <c r="R12139"/>
      <c r="S12139"/>
      <c r="T12139"/>
      <c r="U12139"/>
      <c r="V12139"/>
      <c r="W12139"/>
      <c r="X12139"/>
      <c r="Y12139"/>
      <c r="Z12139"/>
      <c r="AA12139"/>
      <c r="AB12139"/>
      <c r="AC12139"/>
    </row>
    <row r="12140" spans="2:29" s="14" customFormat="1" x14ac:dyDescent="0.25">
      <c r="B12140"/>
      <c r="C12140"/>
      <c r="D12140"/>
      <c r="E12140"/>
      <c r="F12140"/>
      <c r="G12140"/>
      <c r="H12140"/>
      <c r="I12140"/>
      <c r="J12140"/>
      <c r="K12140" s="91"/>
      <c r="L12140" s="91"/>
      <c r="M12140" s="91"/>
      <c r="R12140"/>
      <c r="S12140"/>
      <c r="T12140"/>
      <c r="U12140"/>
      <c r="V12140"/>
      <c r="W12140"/>
      <c r="X12140"/>
      <c r="Y12140"/>
      <c r="Z12140"/>
      <c r="AA12140"/>
      <c r="AB12140"/>
      <c r="AC12140"/>
    </row>
    <row r="12141" spans="2:29" s="14" customFormat="1" x14ac:dyDescent="0.25">
      <c r="B12141"/>
      <c r="C12141"/>
      <c r="D12141"/>
      <c r="E12141"/>
      <c r="F12141"/>
      <c r="G12141"/>
      <c r="H12141"/>
      <c r="I12141"/>
      <c r="J12141"/>
      <c r="K12141" s="91"/>
      <c r="L12141" s="91"/>
      <c r="M12141" s="91"/>
      <c r="R12141"/>
      <c r="S12141"/>
      <c r="T12141"/>
      <c r="U12141"/>
      <c r="V12141"/>
      <c r="W12141"/>
      <c r="X12141"/>
      <c r="Y12141"/>
      <c r="Z12141"/>
      <c r="AA12141"/>
      <c r="AB12141"/>
      <c r="AC12141"/>
    </row>
    <row r="12142" spans="2:29" s="14" customFormat="1" x14ac:dyDescent="0.25">
      <c r="B12142"/>
      <c r="C12142"/>
      <c r="D12142"/>
      <c r="E12142"/>
      <c r="F12142"/>
      <c r="G12142"/>
      <c r="H12142"/>
      <c r="I12142"/>
      <c r="J12142"/>
      <c r="K12142" s="91"/>
      <c r="L12142" s="91"/>
      <c r="M12142" s="91"/>
      <c r="R12142"/>
      <c r="S12142"/>
      <c r="T12142"/>
      <c r="U12142"/>
      <c r="V12142"/>
      <c r="W12142"/>
      <c r="X12142"/>
      <c r="Y12142"/>
      <c r="Z12142"/>
      <c r="AA12142"/>
      <c r="AB12142"/>
      <c r="AC12142"/>
    </row>
    <row r="12143" spans="2:29" s="14" customFormat="1" x14ac:dyDescent="0.25">
      <c r="B12143"/>
      <c r="C12143"/>
      <c r="D12143"/>
      <c r="E12143"/>
      <c r="F12143"/>
      <c r="G12143"/>
      <c r="H12143"/>
      <c r="I12143"/>
      <c r="J12143"/>
      <c r="K12143" s="91"/>
      <c r="L12143" s="91"/>
      <c r="M12143" s="91"/>
      <c r="R12143"/>
      <c r="S12143"/>
      <c r="T12143"/>
      <c r="U12143"/>
      <c r="V12143"/>
      <c r="W12143"/>
      <c r="X12143"/>
      <c r="Y12143"/>
      <c r="Z12143"/>
      <c r="AA12143"/>
      <c r="AB12143"/>
      <c r="AC12143"/>
    </row>
    <row r="12144" spans="2:29" s="14" customFormat="1" x14ac:dyDescent="0.25">
      <c r="B12144"/>
      <c r="C12144"/>
      <c r="D12144"/>
      <c r="E12144"/>
      <c r="F12144"/>
      <c r="G12144"/>
      <c r="H12144"/>
      <c r="I12144"/>
      <c r="J12144"/>
      <c r="K12144" s="91"/>
      <c r="L12144" s="91"/>
      <c r="M12144" s="91"/>
      <c r="R12144"/>
      <c r="S12144"/>
      <c r="T12144"/>
      <c r="U12144"/>
      <c r="V12144"/>
      <c r="W12144"/>
      <c r="X12144"/>
      <c r="Y12144"/>
      <c r="Z12144"/>
      <c r="AA12144"/>
      <c r="AB12144"/>
      <c r="AC12144"/>
    </row>
    <row r="12145" spans="2:29" s="14" customFormat="1" x14ac:dyDescent="0.25">
      <c r="B12145"/>
      <c r="C12145"/>
      <c r="D12145"/>
      <c r="E12145"/>
      <c r="F12145"/>
      <c r="G12145"/>
      <c r="H12145"/>
      <c r="I12145"/>
      <c r="J12145"/>
      <c r="K12145" s="91"/>
      <c r="L12145" s="91"/>
      <c r="M12145" s="91"/>
      <c r="R12145"/>
      <c r="S12145"/>
      <c r="T12145"/>
      <c r="U12145"/>
      <c r="V12145"/>
      <c r="W12145"/>
      <c r="X12145"/>
      <c r="Y12145"/>
      <c r="Z12145"/>
      <c r="AA12145"/>
      <c r="AB12145"/>
      <c r="AC12145"/>
    </row>
    <row r="12146" spans="2:29" s="14" customFormat="1" x14ac:dyDescent="0.25">
      <c r="B12146"/>
      <c r="C12146"/>
      <c r="D12146"/>
      <c r="E12146"/>
      <c r="F12146"/>
      <c r="G12146"/>
      <c r="H12146"/>
      <c r="I12146"/>
      <c r="J12146"/>
      <c r="K12146" s="91"/>
      <c r="L12146" s="91"/>
      <c r="M12146" s="91"/>
      <c r="R12146"/>
      <c r="S12146"/>
      <c r="T12146"/>
      <c r="U12146"/>
      <c r="V12146"/>
      <c r="W12146"/>
      <c r="X12146"/>
      <c r="Y12146"/>
      <c r="Z12146"/>
      <c r="AA12146"/>
      <c r="AB12146"/>
      <c r="AC12146"/>
    </row>
    <row r="12147" spans="2:29" s="14" customFormat="1" x14ac:dyDescent="0.25">
      <c r="B12147"/>
      <c r="C12147"/>
      <c r="D12147"/>
      <c r="E12147"/>
      <c r="F12147"/>
      <c r="G12147"/>
      <c r="H12147"/>
      <c r="I12147"/>
      <c r="J12147"/>
      <c r="K12147" s="91"/>
      <c r="L12147" s="91"/>
      <c r="M12147" s="91"/>
      <c r="R12147"/>
      <c r="S12147"/>
      <c r="T12147"/>
      <c r="U12147"/>
      <c r="V12147"/>
      <c r="W12147"/>
      <c r="X12147"/>
      <c r="Y12147"/>
      <c r="Z12147"/>
      <c r="AA12147"/>
      <c r="AB12147"/>
      <c r="AC12147"/>
    </row>
    <row r="12148" spans="2:29" s="14" customFormat="1" x14ac:dyDescent="0.25">
      <c r="B12148"/>
      <c r="C12148"/>
      <c r="D12148"/>
      <c r="E12148"/>
      <c r="F12148"/>
      <c r="G12148"/>
      <c r="H12148"/>
      <c r="I12148"/>
      <c r="J12148"/>
      <c r="K12148" s="91"/>
      <c r="L12148" s="91"/>
      <c r="M12148" s="91"/>
      <c r="R12148"/>
      <c r="S12148"/>
      <c r="T12148"/>
      <c r="U12148"/>
      <c r="V12148"/>
      <c r="W12148"/>
      <c r="X12148"/>
      <c r="Y12148"/>
      <c r="Z12148"/>
      <c r="AA12148"/>
      <c r="AB12148"/>
      <c r="AC12148"/>
    </row>
    <row r="12149" spans="2:29" s="14" customFormat="1" x14ac:dyDescent="0.25">
      <c r="B12149"/>
      <c r="C12149"/>
      <c r="D12149"/>
      <c r="E12149"/>
      <c r="F12149"/>
      <c r="G12149"/>
      <c r="H12149"/>
      <c r="I12149"/>
      <c r="J12149"/>
      <c r="K12149" s="91"/>
      <c r="L12149" s="91"/>
      <c r="M12149" s="91"/>
      <c r="R12149"/>
      <c r="S12149"/>
      <c r="T12149"/>
      <c r="U12149"/>
      <c r="V12149"/>
      <c r="W12149"/>
      <c r="X12149"/>
      <c r="Y12149"/>
      <c r="Z12149"/>
      <c r="AA12149"/>
      <c r="AB12149"/>
      <c r="AC12149"/>
    </row>
    <row r="12150" spans="2:29" s="14" customFormat="1" x14ac:dyDescent="0.25">
      <c r="B12150"/>
      <c r="C12150"/>
      <c r="D12150"/>
      <c r="E12150"/>
      <c r="F12150"/>
      <c r="G12150"/>
      <c r="H12150"/>
      <c r="I12150"/>
      <c r="J12150"/>
      <c r="K12150" s="91"/>
      <c r="L12150" s="91"/>
      <c r="M12150" s="91"/>
      <c r="R12150"/>
      <c r="S12150"/>
      <c r="T12150"/>
      <c r="U12150"/>
      <c r="V12150"/>
      <c r="W12150"/>
      <c r="X12150"/>
      <c r="Y12150"/>
      <c r="Z12150"/>
      <c r="AA12150"/>
      <c r="AB12150"/>
      <c r="AC12150"/>
    </row>
    <row r="12151" spans="2:29" s="14" customFormat="1" x14ac:dyDescent="0.25">
      <c r="B12151"/>
      <c r="C12151"/>
      <c r="D12151"/>
      <c r="E12151"/>
      <c r="F12151"/>
      <c r="G12151"/>
      <c r="H12151"/>
      <c r="I12151"/>
      <c r="J12151"/>
      <c r="K12151" s="91"/>
      <c r="L12151" s="91"/>
      <c r="M12151" s="91"/>
      <c r="R12151"/>
      <c r="S12151"/>
      <c r="T12151"/>
      <c r="U12151"/>
      <c r="V12151"/>
      <c r="W12151"/>
      <c r="X12151"/>
      <c r="Y12151"/>
      <c r="Z12151"/>
      <c r="AA12151"/>
      <c r="AB12151"/>
      <c r="AC12151"/>
    </row>
    <row r="12152" spans="2:29" s="14" customFormat="1" x14ac:dyDescent="0.25">
      <c r="B12152"/>
      <c r="C12152"/>
      <c r="D12152"/>
      <c r="E12152"/>
      <c r="F12152"/>
      <c r="G12152"/>
      <c r="H12152"/>
      <c r="I12152"/>
      <c r="J12152"/>
      <c r="K12152" s="91"/>
      <c r="L12152" s="91"/>
      <c r="M12152" s="91"/>
      <c r="R12152"/>
      <c r="S12152"/>
      <c r="T12152"/>
      <c r="U12152"/>
      <c r="V12152"/>
      <c r="W12152"/>
      <c r="X12152"/>
      <c r="Y12152"/>
      <c r="Z12152"/>
      <c r="AA12152"/>
      <c r="AB12152"/>
      <c r="AC12152"/>
    </row>
    <row r="12153" spans="2:29" s="14" customFormat="1" x14ac:dyDescent="0.25">
      <c r="B12153"/>
      <c r="C12153"/>
      <c r="D12153"/>
      <c r="E12153"/>
      <c r="F12153"/>
      <c r="G12153"/>
      <c r="H12153"/>
      <c r="I12153"/>
      <c r="J12153"/>
      <c r="K12153" s="91"/>
      <c r="L12153" s="91"/>
      <c r="M12153" s="91"/>
      <c r="R12153"/>
      <c r="S12153"/>
      <c r="T12153"/>
      <c r="U12153"/>
      <c r="V12153"/>
      <c r="W12153"/>
      <c r="X12153"/>
      <c r="Y12153"/>
      <c r="Z12153"/>
      <c r="AA12153"/>
      <c r="AB12153"/>
      <c r="AC12153"/>
    </row>
    <row r="12154" spans="2:29" s="14" customFormat="1" x14ac:dyDescent="0.25">
      <c r="B12154"/>
      <c r="C12154"/>
      <c r="D12154"/>
      <c r="E12154"/>
      <c r="F12154"/>
      <c r="G12154"/>
      <c r="H12154"/>
      <c r="I12154"/>
      <c r="J12154"/>
      <c r="K12154" s="91"/>
      <c r="L12154" s="91"/>
      <c r="M12154" s="91"/>
      <c r="R12154"/>
      <c r="S12154"/>
      <c r="T12154"/>
      <c r="U12154"/>
      <c r="V12154"/>
      <c r="W12154"/>
      <c r="X12154"/>
      <c r="Y12154"/>
      <c r="Z12154"/>
      <c r="AA12154"/>
      <c r="AB12154"/>
      <c r="AC12154"/>
    </row>
    <row r="12155" spans="2:29" s="14" customFormat="1" x14ac:dyDescent="0.25">
      <c r="B12155"/>
      <c r="C12155"/>
      <c r="D12155"/>
      <c r="E12155"/>
      <c r="F12155"/>
      <c r="G12155"/>
      <c r="H12155"/>
      <c r="I12155"/>
      <c r="J12155"/>
      <c r="K12155" s="91"/>
      <c r="L12155" s="91"/>
      <c r="M12155" s="91"/>
      <c r="R12155"/>
      <c r="S12155"/>
      <c r="T12155"/>
      <c r="U12155"/>
      <c r="V12155"/>
      <c r="W12155"/>
      <c r="X12155"/>
      <c r="Y12155"/>
      <c r="Z12155"/>
      <c r="AA12155"/>
      <c r="AB12155"/>
      <c r="AC12155"/>
    </row>
    <row r="12156" spans="2:29" s="14" customFormat="1" x14ac:dyDescent="0.25">
      <c r="B12156"/>
      <c r="C12156"/>
      <c r="D12156"/>
      <c r="E12156"/>
      <c r="F12156"/>
      <c r="G12156"/>
      <c r="H12156"/>
      <c r="I12156"/>
      <c r="J12156"/>
      <c r="K12156" s="91"/>
      <c r="L12156" s="91"/>
      <c r="M12156" s="91"/>
      <c r="R12156"/>
      <c r="S12156"/>
      <c r="T12156"/>
      <c r="U12156"/>
      <c r="V12156"/>
      <c r="W12156"/>
      <c r="X12156"/>
      <c r="Y12156"/>
      <c r="Z12156"/>
      <c r="AA12156"/>
      <c r="AB12156"/>
      <c r="AC12156"/>
    </row>
    <row r="12157" spans="2:29" s="14" customFormat="1" x14ac:dyDescent="0.25">
      <c r="B12157"/>
      <c r="C12157"/>
      <c r="D12157"/>
      <c r="E12157"/>
      <c r="F12157"/>
      <c r="G12157"/>
      <c r="H12157"/>
      <c r="I12157"/>
      <c r="J12157"/>
      <c r="K12157" s="91"/>
      <c r="L12157" s="91"/>
      <c r="M12157" s="91"/>
      <c r="R12157"/>
      <c r="S12157"/>
      <c r="T12157"/>
      <c r="U12157"/>
      <c r="V12157"/>
      <c r="W12157"/>
      <c r="X12157"/>
      <c r="Y12157"/>
      <c r="Z12157"/>
      <c r="AA12157"/>
      <c r="AB12157"/>
      <c r="AC12157"/>
    </row>
    <row r="12158" spans="2:29" s="14" customFormat="1" x14ac:dyDescent="0.25">
      <c r="B12158"/>
      <c r="C12158"/>
      <c r="D12158"/>
      <c r="E12158"/>
      <c r="F12158"/>
      <c r="G12158"/>
      <c r="H12158"/>
      <c r="I12158"/>
      <c r="J12158"/>
      <c r="K12158" s="91"/>
      <c r="L12158" s="91"/>
      <c r="M12158" s="91"/>
      <c r="R12158"/>
      <c r="S12158"/>
      <c r="T12158"/>
      <c r="U12158"/>
      <c r="V12158"/>
      <c r="W12158"/>
      <c r="X12158"/>
      <c r="Y12158"/>
      <c r="Z12158"/>
      <c r="AA12158"/>
      <c r="AB12158"/>
      <c r="AC12158"/>
    </row>
    <row r="12159" spans="2:29" s="14" customFormat="1" x14ac:dyDescent="0.25">
      <c r="B12159"/>
      <c r="C12159"/>
      <c r="D12159"/>
      <c r="E12159"/>
      <c r="F12159"/>
      <c r="G12159"/>
      <c r="H12159"/>
      <c r="I12159"/>
      <c r="J12159"/>
      <c r="K12159" s="91"/>
      <c r="L12159" s="91"/>
      <c r="M12159" s="91"/>
      <c r="R12159"/>
      <c r="S12159"/>
      <c r="T12159"/>
      <c r="U12159"/>
      <c r="V12159"/>
      <c r="W12159"/>
      <c r="X12159"/>
      <c r="Y12159"/>
      <c r="Z12159"/>
      <c r="AA12159"/>
      <c r="AB12159"/>
      <c r="AC12159"/>
    </row>
    <row r="12160" spans="2:29" s="14" customFormat="1" x14ac:dyDescent="0.25">
      <c r="B12160"/>
      <c r="C12160"/>
      <c r="D12160"/>
      <c r="E12160"/>
      <c r="F12160"/>
      <c r="G12160"/>
      <c r="H12160"/>
      <c r="I12160"/>
      <c r="J12160"/>
      <c r="K12160" s="91"/>
      <c r="L12160" s="91"/>
      <c r="M12160" s="91"/>
      <c r="R12160"/>
      <c r="S12160"/>
      <c r="T12160"/>
      <c r="U12160"/>
      <c r="V12160"/>
      <c r="W12160"/>
      <c r="X12160"/>
      <c r="Y12160"/>
      <c r="Z12160"/>
      <c r="AA12160"/>
      <c r="AB12160"/>
      <c r="AC12160"/>
    </row>
    <row r="12161" spans="2:29" s="14" customFormat="1" x14ac:dyDescent="0.25">
      <c r="B12161"/>
      <c r="C12161"/>
      <c r="D12161"/>
      <c r="E12161"/>
      <c r="F12161"/>
      <c r="G12161"/>
      <c r="H12161"/>
      <c r="I12161"/>
      <c r="J12161"/>
      <c r="K12161" s="91"/>
      <c r="L12161" s="91"/>
      <c r="M12161" s="91"/>
      <c r="R12161"/>
      <c r="S12161"/>
      <c r="T12161"/>
      <c r="U12161"/>
      <c r="V12161"/>
      <c r="W12161"/>
      <c r="X12161"/>
      <c r="Y12161"/>
      <c r="Z12161"/>
      <c r="AA12161"/>
      <c r="AB12161"/>
      <c r="AC12161"/>
    </row>
    <row r="12162" spans="2:29" s="14" customFormat="1" x14ac:dyDescent="0.25">
      <c r="B12162"/>
      <c r="C12162"/>
      <c r="D12162"/>
      <c r="E12162"/>
      <c r="F12162"/>
      <c r="G12162"/>
      <c r="H12162"/>
      <c r="I12162"/>
      <c r="J12162"/>
      <c r="K12162" s="91"/>
      <c r="L12162" s="91"/>
      <c r="M12162" s="91"/>
      <c r="R12162"/>
      <c r="S12162"/>
      <c r="T12162"/>
      <c r="U12162"/>
      <c r="V12162"/>
      <c r="W12162"/>
      <c r="X12162"/>
      <c r="Y12162"/>
      <c r="Z12162"/>
      <c r="AA12162"/>
      <c r="AB12162"/>
      <c r="AC12162"/>
    </row>
    <row r="12163" spans="2:29" s="14" customFormat="1" x14ac:dyDescent="0.25">
      <c r="B12163"/>
      <c r="C12163"/>
      <c r="D12163"/>
      <c r="E12163"/>
      <c r="F12163"/>
      <c r="G12163"/>
      <c r="H12163"/>
      <c r="I12163"/>
      <c r="J12163"/>
      <c r="K12163" s="91"/>
      <c r="L12163" s="91"/>
      <c r="M12163" s="91"/>
      <c r="R12163"/>
      <c r="S12163"/>
      <c r="T12163"/>
      <c r="U12163"/>
      <c r="V12163"/>
      <c r="W12163"/>
      <c r="X12163"/>
      <c r="Y12163"/>
      <c r="Z12163"/>
      <c r="AA12163"/>
      <c r="AB12163"/>
      <c r="AC12163"/>
    </row>
    <row r="12164" spans="2:29" s="14" customFormat="1" x14ac:dyDescent="0.25">
      <c r="B12164"/>
      <c r="C12164"/>
      <c r="D12164"/>
      <c r="E12164"/>
      <c r="F12164"/>
      <c r="G12164"/>
      <c r="H12164"/>
      <c r="I12164"/>
      <c r="J12164"/>
      <c r="K12164" s="91"/>
      <c r="L12164" s="91"/>
      <c r="M12164" s="91"/>
      <c r="R12164"/>
      <c r="S12164"/>
      <c r="T12164"/>
      <c r="U12164"/>
      <c r="V12164"/>
      <c r="W12164"/>
      <c r="X12164"/>
      <c r="Y12164"/>
      <c r="Z12164"/>
      <c r="AA12164"/>
      <c r="AB12164"/>
      <c r="AC12164"/>
    </row>
    <row r="12165" spans="2:29" s="14" customFormat="1" x14ac:dyDescent="0.25">
      <c r="B12165"/>
      <c r="C12165"/>
      <c r="D12165"/>
      <c r="E12165"/>
      <c r="F12165"/>
      <c r="G12165"/>
      <c r="H12165"/>
      <c r="I12165"/>
      <c r="J12165"/>
      <c r="K12165" s="91"/>
      <c r="L12165" s="91"/>
      <c r="M12165" s="91"/>
      <c r="R12165"/>
      <c r="S12165"/>
      <c r="T12165"/>
      <c r="U12165"/>
      <c r="V12165"/>
      <c r="W12165"/>
      <c r="X12165"/>
      <c r="Y12165"/>
      <c r="Z12165"/>
      <c r="AA12165"/>
      <c r="AB12165"/>
      <c r="AC12165"/>
    </row>
    <row r="12166" spans="2:29" s="14" customFormat="1" x14ac:dyDescent="0.25">
      <c r="B12166"/>
      <c r="C12166"/>
      <c r="D12166"/>
      <c r="E12166"/>
      <c r="F12166"/>
      <c r="G12166"/>
      <c r="H12166"/>
      <c r="I12166"/>
      <c r="J12166"/>
      <c r="K12166" s="91"/>
      <c r="L12166" s="91"/>
      <c r="M12166" s="91"/>
      <c r="R12166"/>
      <c r="S12166"/>
      <c r="T12166"/>
      <c r="U12166"/>
      <c r="V12166"/>
      <c r="W12166"/>
      <c r="X12166"/>
      <c r="Y12166"/>
      <c r="Z12166"/>
      <c r="AA12166"/>
      <c r="AB12166"/>
      <c r="AC12166"/>
    </row>
    <row r="12167" spans="2:29" s="14" customFormat="1" x14ac:dyDescent="0.25">
      <c r="B12167"/>
      <c r="C12167"/>
      <c r="D12167"/>
      <c r="E12167"/>
      <c r="F12167"/>
      <c r="G12167"/>
      <c r="H12167"/>
      <c r="I12167"/>
      <c r="J12167"/>
      <c r="K12167" s="91"/>
      <c r="L12167" s="91"/>
      <c r="M12167" s="91"/>
      <c r="R12167"/>
      <c r="S12167"/>
      <c r="T12167"/>
      <c r="U12167"/>
      <c r="V12167"/>
      <c r="W12167"/>
      <c r="X12167"/>
      <c r="Y12167"/>
      <c r="Z12167"/>
      <c r="AA12167"/>
      <c r="AB12167"/>
      <c r="AC12167"/>
    </row>
    <row r="12168" spans="2:29" s="14" customFormat="1" x14ac:dyDescent="0.25">
      <c r="B12168"/>
      <c r="C12168"/>
      <c r="D12168"/>
      <c r="E12168"/>
      <c r="F12168"/>
      <c r="G12168"/>
      <c r="H12168"/>
      <c r="I12168"/>
      <c r="J12168"/>
      <c r="K12168" s="91"/>
      <c r="L12168" s="91"/>
      <c r="M12168" s="91"/>
      <c r="R12168"/>
      <c r="S12168"/>
      <c r="T12168"/>
      <c r="U12168"/>
      <c r="V12168"/>
      <c r="W12168"/>
      <c r="X12168"/>
      <c r="Y12168"/>
      <c r="Z12168"/>
      <c r="AA12168"/>
      <c r="AB12168"/>
      <c r="AC12168"/>
    </row>
    <row r="12169" spans="2:29" s="14" customFormat="1" x14ac:dyDescent="0.25">
      <c r="B12169"/>
      <c r="C12169"/>
      <c r="D12169"/>
      <c r="E12169"/>
      <c r="F12169"/>
      <c r="G12169"/>
      <c r="H12169"/>
      <c r="I12169"/>
      <c r="J12169"/>
      <c r="K12169" s="91"/>
      <c r="L12169" s="91"/>
      <c r="M12169" s="91"/>
      <c r="R12169"/>
      <c r="S12169"/>
      <c r="T12169"/>
      <c r="U12169"/>
      <c r="V12169"/>
      <c r="W12169"/>
      <c r="X12169"/>
      <c r="Y12169"/>
      <c r="Z12169"/>
      <c r="AA12169"/>
      <c r="AB12169"/>
      <c r="AC12169"/>
    </row>
    <row r="12170" spans="2:29" s="14" customFormat="1" x14ac:dyDescent="0.25">
      <c r="B12170"/>
      <c r="C12170"/>
      <c r="D12170"/>
      <c r="E12170"/>
      <c r="F12170"/>
      <c r="G12170"/>
      <c r="H12170"/>
      <c r="I12170"/>
      <c r="J12170"/>
      <c r="K12170" s="91"/>
      <c r="L12170" s="91"/>
      <c r="M12170" s="91"/>
      <c r="R12170"/>
      <c r="S12170"/>
      <c r="T12170"/>
      <c r="U12170"/>
      <c r="V12170"/>
      <c r="W12170"/>
      <c r="X12170"/>
      <c r="Y12170"/>
      <c r="Z12170"/>
      <c r="AA12170"/>
      <c r="AB12170"/>
      <c r="AC12170"/>
    </row>
    <row r="12171" spans="2:29" s="14" customFormat="1" x14ac:dyDescent="0.25">
      <c r="B12171"/>
      <c r="C12171"/>
      <c r="D12171"/>
      <c r="E12171"/>
      <c r="F12171"/>
      <c r="G12171"/>
      <c r="H12171"/>
      <c r="I12171"/>
      <c r="J12171"/>
      <c r="K12171" s="91"/>
      <c r="L12171" s="91"/>
      <c r="M12171" s="91"/>
      <c r="R12171"/>
      <c r="S12171"/>
      <c r="T12171"/>
      <c r="U12171"/>
      <c r="V12171"/>
      <c r="W12171"/>
      <c r="X12171"/>
      <c r="Y12171"/>
      <c r="Z12171"/>
      <c r="AA12171"/>
      <c r="AB12171"/>
      <c r="AC12171"/>
    </row>
    <row r="12172" spans="2:29" s="14" customFormat="1" x14ac:dyDescent="0.25">
      <c r="B12172"/>
      <c r="C12172"/>
      <c r="D12172"/>
      <c r="E12172"/>
      <c r="F12172"/>
      <c r="G12172"/>
      <c r="H12172"/>
      <c r="I12172"/>
      <c r="J12172"/>
      <c r="K12172" s="91"/>
      <c r="L12172" s="91"/>
      <c r="M12172" s="91"/>
      <c r="R12172"/>
      <c r="S12172"/>
      <c r="T12172"/>
      <c r="U12172"/>
      <c r="V12172"/>
      <c r="W12172"/>
      <c r="X12172"/>
      <c r="Y12172"/>
      <c r="Z12172"/>
      <c r="AA12172"/>
      <c r="AB12172"/>
      <c r="AC12172"/>
    </row>
    <row r="12173" spans="2:29" s="14" customFormat="1" x14ac:dyDescent="0.25">
      <c r="B12173"/>
      <c r="C12173"/>
      <c r="D12173"/>
      <c r="E12173"/>
      <c r="F12173"/>
      <c r="G12173"/>
      <c r="H12173"/>
      <c r="I12173"/>
      <c r="J12173"/>
      <c r="K12173" s="91"/>
      <c r="L12173" s="91"/>
      <c r="M12173" s="91"/>
      <c r="R12173"/>
      <c r="S12173"/>
      <c r="T12173"/>
      <c r="U12173"/>
      <c r="V12173"/>
      <c r="W12173"/>
      <c r="X12173"/>
      <c r="Y12173"/>
      <c r="Z12173"/>
      <c r="AA12173"/>
      <c r="AB12173"/>
      <c r="AC12173"/>
    </row>
    <row r="12174" spans="2:29" s="14" customFormat="1" x14ac:dyDescent="0.25">
      <c r="B12174"/>
      <c r="C12174"/>
      <c r="D12174"/>
      <c r="E12174"/>
      <c r="F12174"/>
      <c r="G12174"/>
      <c r="H12174"/>
      <c r="I12174"/>
      <c r="J12174"/>
      <c r="K12174" s="91"/>
      <c r="L12174" s="91"/>
      <c r="M12174" s="91"/>
      <c r="R12174"/>
      <c r="S12174"/>
      <c r="T12174"/>
      <c r="U12174"/>
      <c r="V12174"/>
      <c r="W12174"/>
      <c r="X12174"/>
      <c r="Y12174"/>
      <c r="Z12174"/>
      <c r="AA12174"/>
      <c r="AB12174"/>
      <c r="AC12174"/>
    </row>
    <row r="12175" spans="2:29" s="14" customFormat="1" x14ac:dyDescent="0.25">
      <c r="B12175"/>
      <c r="C12175"/>
      <c r="D12175"/>
      <c r="E12175"/>
      <c r="F12175"/>
      <c r="G12175"/>
      <c r="H12175"/>
      <c r="I12175"/>
      <c r="J12175"/>
      <c r="K12175" s="91"/>
      <c r="L12175" s="91"/>
      <c r="M12175" s="91"/>
      <c r="R12175"/>
      <c r="S12175"/>
      <c r="T12175"/>
      <c r="U12175"/>
      <c r="V12175"/>
      <c r="W12175"/>
      <c r="X12175"/>
      <c r="Y12175"/>
      <c r="Z12175"/>
      <c r="AA12175"/>
      <c r="AB12175"/>
      <c r="AC12175"/>
    </row>
    <row r="12176" spans="2:29" s="14" customFormat="1" x14ac:dyDescent="0.25">
      <c r="B12176"/>
      <c r="C12176"/>
      <c r="D12176"/>
      <c r="E12176"/>
      <c r="F12176"/>
      <c r="G12176"/>
      <c r="H12176"/>
      <c r="I12176"/>
      <c r="J12176"/>
      <c r="K12176" s="91"/>
      <c r="L12176" s="91"/>
      <c r="M12176" s="91"/>
      <c r="R12176"/>
      <c r="S12176"/>
      <c r="T12176"/>
      <c r="U12176"/>
      <c r="V12176"/>
      <c r="W12176"/>
      <c r="X12176"/>
      <c r="Y12176"/>
      <c r="Z12176"/>
      <c r="AA12176"/>
      <c r="AB12176"/>
      <c r="AC12176"/>
    </row>
    <row r="12177" spans="2:29" s="14" customFormat="1" x14ac:dyDescent="0.25">
      <c r="B12177"/>
      <c r="C12177"/>
      <c r="D12177"/>
      <c r="E12177"/>
      <c r="F12177"/>
      <c r="G12177"/>
      <c r="H12177"/>
      <c r="I12177"/>
      <c r="J12177"/>
      <c r="K12177" s="91"/>
      <c r="L12177" s="91"/>
      <c r="M12177" s="91"/>
      <c r="R12177"/>
      <c r="S12177"/>
      <c r="T12177"/>
      <c r="U12177"/>
      <c r="V12177"/>
      <c r="W12177"/>
      <c r="X12177"/>
      <c r="Y12177"/>
      <c r="Z12177"/>
      <c r="AA12177"/>
      <c r="AB12177"/>
      <c r="AC12177"/>
    </row>
    <row r="12178" spans="2:29" s="14" customFormat="1" x14ac:dyDescent="0.25">
      <c r="B12178"/>
      <c r="C12178"/>
      <c r="D12178"/>
      <c r="E12178"/>
      <c r="F12178"/>
      <c r="G12178"/>
      <c r="H12178"/>
      <c r="I12178"/>
      <c r="J12178"/>
      <c r="K12178" s="91"/>
      <c r="L12178" s="91"/>
      <c r="M12178" s="91"/>
      <c r="R12178"/>
      <c r="S12178"/>
      <c r="T12178"/>
      <c r="U12178"/>
      <c r="V12178"/>
      <c r="W12178"/>
      <c r="X12178"/>
      <c r="Y12178"/>
      <c r="Z12178"/>
      <c r="AA12178"/>
      <c r="AB12178"/>
      <c r="AC12178"/>
    </row>
    <row r="12179" spans="2:29" s="14" customFormat="1" x14ac:dyDescent="0.25">
      <c r="B12179"/>
      <c r="C12179"/>
      <c r="D12179"/>
      <c r="E12179"/>
      <c r="F12179"/>
      <c r="G12179"/>
      <c r="H12179"/>
      <c r="I12179"/>
      <c r="J12179"/>
      <c r="K12179" s="91"/>
      <c r="L12179" s="91"/>
      <c r="M12179" s="91"/>
      <c r="R12179"/>
      <c r="S12179"/>
      <c r="T12179"/>
      <c r="U12179"/>
      <c r="V12179"/>
      <c r="W12179"/>
      <c r="X12179"/>
      <c r="Y12179"/>
      <c r="Z12179"/>
      <c r="AA12179"/>
      <c r="AB12179"/>
      <c r="AC12179"/>
    </row>
    <row r="12180" spans="2:29" s="14" customFormat="1" x14ac:dyDescent="0.25">
      <c r="B12180"/>
      <c r="C12180"/>
      <c r="D12180"/>
      <c r="E12180"/>
      <c r="F12180"/>
      <c r="G12180"/>
      <c r="H12180"/>
      <c r="I12180"/>
      <c r="J12180"/>
      <c r="K12180" s="91"/>
      <c r="L12180" s="91"/>
      <c r="M12180" s="91"/>
      <c r="R12180"/>
      <c r="S12180"/>
      <c r="T12180"/>
      <c r="U12180"/>
      <c r="V12180"/>
      <c r="W12180"/>
      <c r="X12180"/>
      <c r="Y12180"/>
      <c r="Z12180"/>
      <c r="AA12180"/>
      <c r="AB12180"/>
      <c r="AC12180"/>
    </row>
    <row r="12181" spans="2:29" s="14" customFormat="1" x14ac:dyDescent="0.25">
      <c r="B12181"/>
      <c r="C12181"/>
      <c r="D12181"/>
      <c r="E12181"/>
      <c r="F12181"/>
      <c r="G12181"/>
      <c r="H12181"/>
      <c r="I12181"/>
      <c r="J12181"/>
      <c r="K12181" s="91"/>
      <c r="L12181" s="91"/>
      <c r="M12181" s="91"/>
      <c r="R12181"/>
      <c r="S12181"/>
      <c r="T12181"/>
      <c r="U12181"/>
      <c r="V12181"/>
      <c r="W12181"/>
      <c r="X12181"/>
      <c r="Y12181"/>
      <c r="Z12181"/>
      <c r="AA12181"/>
      <c r="AB12181"/>
      <c r="AC12181"/>
    </row>
    <row r="12182" spans="2:29" s="14" customFormat="1" x14ac:dyDescent="0.25">
      <c r="B12182"/>
      <c r="C12182"/>
      <c r="D12182"/>
      <c r="E12182"/>
      <c r="F12182"/>
      <c r="G12182"/>
      <c r="H12182"/>
      <c r="I12182"/>
      <c r="J12182"/>
      <c r="K12182" s="91"/>
      <c r="L12182" s="91"/>
      <c r="M12182" s="91"/>
      <c r="R12182"/>
      <c r="S12182"/>
      <c r="T12182"/>
      <c r="U12182"/>
      <c r="V12182"/>
      <c r="W12182"/>
      <c r="X12182"/>
      <c r="Y12182"/>
      <c r="Z12182"/>
      <c r="AA12182"/>
      <c r="AB12182"/>
      <c r="AC12182"/>
    </row>
    <row r="12183" spans="2:29" s="14" customFormat="1" x14ac:dyDescent="0.25">
      <c r="B12183"/>
      <c r="C12183"/>
      <c r="D12183"/>
      <c r="E12183"/>
      <c r="F12183"/>
      <c r="G12183"/>
      <c r="H12183"/>
      <c r="I12183"/>
      <c r="J12183"/>
      <c r="K12183" s="91"/>
      <c r="L12183" s="91"/>
      <c r="M12183" s="91"/>
      <c r="R12183"/>
      <c r="S12183"/>
      <c r="T12183"/>
      <c r="U12183"/>
      <c r="V12183"/>
      <c r="W12183"/>
      <c r="X12183"/>
      <c r="Y12183"/>
      <c r="Z12183"/>
      <c r="AA12183"/>
      <c r="AB12183"/>
      <c r="AC12183"/>
    </row>
    <row r="12184" spans="2:29" s="14" customFormat="1" x14ac:dyDescent="0.25">
      <c r="B12184"/>
      <c r="C12184"/>
      <c r="D12184"/>
      <c r="E12184"/>
      <c r="F12184"/>
      <c r="G12184"/>
      <c r="H12184"/>
      <c r="I12184"/>
      <c r="J12184"/>
      <c r="K12184" s="91"/>
      <c r="L12184" s="91"/>
      <c r="M12184" s="91"/>
      <c r="R12184"/>
      <c r="S12184"/>
      <c r="T12184"/>
      <c r="U12184"/>
      <c r="V12184"/>
      <c r="W12184"/>
      <c r="X12184"/>
      <c r="Y12184"/>
      <c r="Z12184"/>
      <c r="AA12184"/>
      <c r="AB12184"/>
      <c r="AC12184"/>
    </row>
    <row r="12185" spans="2:29" s="14" customFormat="1" x14ac:dyDescent="0.25">
      <c r="B12185"/>
      <c r="C12185"/>
      <c r="D12185"/>
      <c r="E12185"/>
      <c r="F12185"/>
      <c r="G12185"/>
      <c r="H12185"/>
      <c r="I12185"/>
      <c r="J12185"/>
      <c r="K12185" s="91"/>
      <c r="L12185" s="91"/>
      <c r="M12185" s="91"/>
      <c r="R12185"/>
      <c r="S12185"/>
      <c r="T12185"/>
      <c r="U12185"/>
      <c r="V12185"/>
      <c r="W12185"/>
      <c r="X12185"/>
      <c r="Y12185"/>
      <c r="Z12185"/>
      <c r="AA12185"/>
      <c r="AB12185"/>
      <c r="AC12185"/>
    </row>
    <row r="12186" spans="2:29" s="14" customFormat="1" x14ac:dyDescent="0.25">
      <c r="B12186"/>
      <c r="C12186"/>
      <c r="D12186"/>
      <c r="E12186"/>
      <c r="F12186"/>
      <c r="G12186"/>
      <c r="H12186"/>
      <c r="I12186"/>
      <c r="J12186"/>
      <c r="K12186" s="91"/>
      <c r="L12186" s="91"/>
      <c r="M12186" s="91"/>
      <c r="R12186"/>
      <c r="S12186"/>
      <c r="T12186"/>
      <c r="U12186"/>
      <c r="V12186"/>
      <c r="W12186"/>
      <c r="X12186"/>
      <c r="Y12186"/>
      <c r="Z12186"/>
      <c r="AA12186"/>
      <c r="AB12186"/>
      <c r="AC12186"/>
    </row>
    <row r="12187" spans="2:29" s="14" customFormat="1" x14ac:dyDescent="0.25">
      <c r="B12187"/>
      <c r="C12187"/>
      <c r="D12187"/>
      <c r="E12187"/>
      <c r="F12187"/>
      <c r="G12187"/>
      <c r="H12187"/>
      <c r="I12187"/>
      <c r="J12187"/>
      <c r="K12187" s="91"/>
      <c r="L12187" s="91"/>
      <c r="M12187" s="91"/>
      <c r="R12187"/>
      <c r="S12187"/>
      <c r="T12187"/>
      <c r="U12187"/>
      <c r="V12187"/>
      <c r="W12187"/>
      <c r="X12187"/>
      <c r="Y12187"/>
      <c r="Z12187"/>
      <c r="AA12187"/>
      <c r="AB12187"/>
      <c r="AC12187"/>
    </row>
    <row r="12188" spans="2:29" s="14" customFormat="1" x14ac:dyDescent="0.25">
      <c r="B12188"/>
      <c r="C12188"/>
      <c r="D12188"/>
      <c r="E12188"/>
      <c r="F12188"/>
      <c r="G12188"/>
      <c r="H12188"/>
      <c r="I12188"/>
      <c r="J12188"/>
      <c r="K12188" s="91"/>
      <c r="L12188" s="91"/>
      <c r="M12188" s="91"/>
      <c r="R12188"/>
      <c r="S12188"/>
      <c r="T12188"/>
      <c r="U12188"/>
      <c r="V12188"/>
      <c r="W12188"/>
      <c r="X12188"/>
      <c r="Y12188"/>
      <c r="Z12188"/>
      <c r="AA12188"/>
      <c r="AB12188"/>
      <c r="AC12188"/>
    </row>
    <row r="12189" spans="2:29" s="14" customFormat="1" x14ac:dyDescent="0.25">
      <c r="B12189"/>
      <c r="C12189"/>
      <c r="D12189"/>
      <c r="E12189"/>
      <c r="F12189"/>
      <c r="G12189"/>
      <c r="H12189"/>
      <c r="I12189"/>
      <c r="J12189"/>
      <c r="K12189" s="91"/>
      <c r="L12189" s="91"/>
      <c r="M12189" s="91"/>
      <c r="R12189"/>
      <c r="S12189"/>
      <c r="T12189"/>
      <c r="U12189"/>
      <c r="V12189"/>
      <c r="W12189"/>
      <c r="X12189"/>
      <c r="Y12189"/>
      <c r="Z12189"/>
      <c r="AA12189"/>
      <c r="AB12189"/>
      <c r="AC12189"/>
    </row>
    <row r="12190" spans="2:29" s="14" customFormat="1" x14ac:dyDescent="0.25">
      <c r="B12190"/>
      <c r="C12190"/>
      <c r="D12190"/>
      <c r="E12190"/>
      <c r="F12190"/>
      <c r="G12190"/>
      <c r="H12190"/>
      <c r="I12190"/>
      <c r="J12190"/>
      <c r="K12190" s="91"/>
      <c r="L12190" s="91"/>
      <c r="M12190" s="91"/>
      <c r="R12190"/>
      <c r="S12190"/>
      <c r="T12190"/>
      <c r="U12190"/>
      <c r="V12190"/>
      <c r="W12190"/>
      <c r="X12190"/>
      <c r="Y12190"/>
      <c r="Z12190"/>
      <c r="AA12190"/>
      <c r="AB12190"/>
      <c r="AC12190"/>
    </row>
    <row r="12191" spans="2:29" s="14" customFormat="1" x14ac:dyDescent="0.25">
      <c r="B12191"/>
      <c r="C12191"/>
      <c r="D12191"/>
      <c r="E12191"/>
      <c r="F12191"/>
      <c r="G12191"/>
      <c r="H12191"/>
      <c r="I12191"/>
      <c r="J12191"/>
      <c r="K12191" s="91"/>
      <c r="L12191" s="91"/>
      <c r="M12191" s="91"/>
      <c r="R12191"/>
      <c r="S12191"/>
      <c r="T12191"/>
      <c r="U12191"/>
      <c r="V12191"/>
      <c r="W12191"/>
      <c r="X12191"/>
      <c r="Y12191"/>
      <c r="Z12191"/>
      <c r="AA12191"/>
      <c r="AB12191"/>
      <c r="AC12191"/>
    </row>
    <row r="12192" spans="2:29" s="14" customFormat="1" x14ac:dyDescent="0.25">
      <c r="B12192"/>
      <c r="C12192"/>
      <c r="D12192"/>
      <c r="E12192"/>
      <c r="F12192"/>
      <c r="G12192"/>
      <c r="H12192"/>
      <c r="I12192"/>
      <c r="J12192"/>
      <c r="K12192" s="91"/>
      <c r="L12192" s="91"/>
      <c r="M12192" s="91"/>
      <c r="R12192"/>
      <c r="S12192"/>
      <c r="T12192"/>
      <c r="U12192"/>
      <c r="V12192"/>
      <c r="W12192"/>
      <c r="X12192"/>
      <c r="Y12192"/>
      <c r="Z12192"/>
      <c r="AA12192"/>
      <c r="AB12192"/>
      <c r="AC12192"/>
    </row>
    <row r="12193" spans="2:29" s="14" customFormat="1" x14ac:dyDescent="0.25">
      <c r="B12193"/>
      <c r="C12193"/>
      <c r="D12193"/>
      <c r="E12193"/>
      <c r="F12193"/>
      <c r="G12193"/>
      <c r="H12193"/>
      <c r="I12193"/>
      <c r="J12193"/>
      <c r="K12193" s="91"/>
      <c r="L12193" s="91"/>
      <c r="M12193" s="91"/>
      <c r="R12193"/>
      <c r="S12193"/>
      <c r="T12193"/>
      <c r="U12193"/>
      <c r="V12193"/>
      <c r="W12193"/>
      <c r="X12193"/>
      <c r="Y12193"/>
      <c r="Z12193"/>
      <c r="AA12193"/>
      <c r="AB12193"/>
      <c r="AC12193"/>
    </row>
    <row r="12194" spans="2:29" s="14" customFormat="1" x14ac:dyDescent="0.25">
      <c r="B12194"/>
      <c r="C12194"/>
      <c r="D12194"/>
      <c r="E12194"/>
      <c r="F12194"/>
      <c r="G12194"/>
      <c r="H12194"/>
      <c r="I12194"/>
      <c r="J12194"/>
      <c r="K12194" s="91"/>
      <c r="L12194" s="91"/>
      <c r="M12194" s="91"/>
      <c r="R12194"/>
      <c r="S12194"/>
      <c r="T12194"/>
      <c r="U12194"/>
      <c r="V12194"/>
      <c r="W12194"/>
      <c r="X12194"/>
      <c r="Y12194"/>
      <c r="Z12194"/>
      <c r="AA12194"/>
      <c r="AB12194"/>
      <c r="AC12194"/>
    </row>
    <row r="12195" spans="2:29" s="14" customFormat="1" x14ac:dyDescent="0.25">
      <c r="B12195"/>
      <c r="C12195"/>
      <c r="D12195"/>
      <c r="E12195"/>
      <c r="F12195"/>
      <c r="G12195"/>
      <c r="H12195"/>
      <c r="I12195"/>
      <c r="J12195"/>
      <c r="K12195" s="91"/>
      <c r="L12195" s="91"/>
      <c r="M12195" s="91"/>
      <c r="R12195"/>
      <c r="S12195"/>
      <c r="T12195"/>
      <c r="U12195"/>
      <c r="V12195"/>
      <c r="W12195"/>
      <c r="X12195"/>
      <c r="Y12195"/>
      <c r="Z12195"/>
      <c r="AA12195"/>
      <c r="AB12195"/>
      <c r="AC12195"/>
    </row>
    <row r="12196" spans="2:29" s="14" customFormat="1" x14ac:dyDescent="0.25">
      <c r="B12196"/>
      <c r="C12196"/>
      <c r="D12196"/>
      <c r="E12196"/>
      <c r="F12196"/>
      <c r="G12196"/>
      <c r="H12196"/>
      <c r="I12196"/>
      <c r="J12196"/>
      <c r="K12196" s="91"/>
      <c r="L12196" s="91"/>
      <c r="M12196" s="91"/>
      <c r="R12196"/>
      <c r="S12196"/>
      <c r="T12196"/>
      <c r="U12196"/>
      <c r="V12196"/>
      <c r="W12196"/>
      <c r="X12196"/>
      <c r="Y12196"/>
      <c r="Z12196"/>
      <c r="AA12196"/>
      <c r="AB12196"/>
      <c r="AC12196"/>
    </row>
    <row r="12197" spans="2:29" s="14" customFormat="1" x14ac:dyDescent="0.25">
      <c r="B12197"/>
      <c r="C12197"/>
      <c r="D12197"/>
      <c r="E12197"/>
      <c r="F12197"/>
      <c r="G12197"/>
      <c r="H12197"/>
      <c r="I12197"/>
      <c r="J12197"/>
      <c r="K12197" s="91"/>
      <c r="L12197" s="91"/>
      <c r="M12197" s="91"/>
      <c r="R12197"/>
      <c r="S12197"/>
      <c r="T12197"/>
      <c r="U12197"/>
      <c r="V12197"/>
      <c r="W12197"/>
      <c r="X12197"/>
      <c r="Y12197"/>
      <c r="Z12197"/>
      <c r="AA12197"/>
      <c r="AB12197"/>
      <c r="AC12197"/>
    </row>
    <row r="12198" spans="2:29" s="14" customFormat="1" x14ac:dyDescent="0.25">
      <c r="B12198"/>
      <c r="C12198"/>
      <c r="D12198"/>
      <c r="E12198"/>
      <c r="F12198"/>
      <c r="G12198"/>
      <c r="H12198"/>
      <c r="I12198"/>
      <c r="J12198"/>
      <c r="K12198" s="91"/>
      <c r="L12198" s="91"/>
      <c r="M12198" s="91"/>
      <c r="R12198"/>
      <c r="S12198"/>
      <c r="T12198"/>
      <c r="U12198"/>
      <c r="V12198"/>
      <c r="W12198"/>
      <c r="X12198"/>
      <c r="Y12198"/>
      <c r="Z12198"/>
      <c r="AA12198"/>
      <c r="AB12198"/>
      <c r="AC12198"/>
    </row>
    <row r="12199" spans="2:29" s="14" customFormat="1" x14ac:dyDescent="0.25">
      <c r="B12199"/>
      <c r="C12199"/>
      <c r="D12199"/>
      <c r="E12199"/>
      <c r="F12199"/>
      <c r="G12199"/>
      <c r="H12199"/>
      <c r="I12199"/>
      <c r="J12199"/>
      <c r="K12199" s="91"/>
      <c r="L12199" s="91"/>
      <c r="M12199" s="91"/>
      <c r="R12199"/>
      <c r="S12199"/>
      <c r="T12199"/>
      <c r="U12199"/>
      <c r="V12199"/>
      <c r="W12199"/>
      <c r="X12199"/>
      <c r="Y12199"/>
      <c r="Z12199"/>
      <c r="AA12199"/>
      <c r="AB12199"/>
      <c r="AC12199"/>
    </row>
    <row r="12200" spans="2:29" s="14" customFormat="1" x14ac:dyDescent="0.25">
      <c r="B12200"/>
      <c r="C12200"/>
      <c r="D12200"/>
      <c r="E12200"/>
      <c r="F12200"/>
      <c r="G12200"/>
      <c r="H12200"/>
      <c r="I12200"/>
      <c r="J12200"/>
      <c r="K12200" s="91"/>
      <c r="L12200" s="91"/>
      <c r="M12200" s="91"/>
      <c r="R12200"/>
      <c r="S12200"/>
      <c r="T12200"/>
      <c r="U12200"/>
      <c r="V12200"/>
      <c r="W12200"/>
      <c r="X12200"/>
      <c r="Y12200"/>
      <c r="Z12200"/>
      <c r="AA12200"/>
      <c r="AB12200"/>
      <c r="AC12200"/>
    </row>
    <row r="12201" spans="2:29" s="14" customFormat="1" x14ac:dyDescent="0.25">
      <c r="B12201"/>
      <c r="C12201"/>
      <c r="D12201"/>
      <c r="E12201"/>
      <c r="F12201"/>
      <c r="G12201"/>
      <c r="H12201"/>
      <c r="I12201"/>
      <c r="J12201"/>
      <c r="K12201" s="91"/>
      <c r="L12201" s="91"/>
      <c r="M12201" s="91"/>
      <c r="R12201"/>
      <c r="S12201"/>
      <c r="T12201"/>
      <c r="U12201"/>
      <c r="V12201"/>
      <c r="W12201"/>
      <c r="X12201"/>
      <c r="Y12201"/>
      <c r="Z12201"/>
      <c r="AA12201"/>
      <c r="AB12201"/>
      <c r="AC12201"/>
    </row>
    <row r="12202" spans="2:29" s="14" customFormat="1" x14ac:dyDescent="0.25">
      <c r="B12202"/>
      <c r="C12202"/>
      <c r="D12202"/>
      <c r="E12202"/>
      <c r="F12202"/>
      <c r="G12202"/>
      <c r="H12202"/>
      <c r="I12202"/>
      <c r="J12202"/>
      <c r="K12202" s="91"/>
      <c r="L12202" s="91"/>
      <c r="M12202" s="91"/>
      <c r="R12202"/>
      <c r="S12202"/>
      <c r="T12202"/>
      <c r="U12202"/>
      <c r="V12202"/>
      <c r="W12202"/>
      <c r="X12202"/>
      <c r="Y12202"/>
      <c r="Z12202"/>
      <c r="AA12202"/>
      <c r="AB12202"/>
      <c r="AC12202"/>
    </row>
    <row r="12203" spans="2:29" s="14" customFormat="1" x14ac:dyDescent="0.25">
      <c r="B12203"/>
      <c r="C12203"/>
      <c r="D12203"/>
      <c r="E12203"/>
      <c r="F12203"/>
      <c r="G12203"/>
      <c r="H12203"/>
      <c r="I12203"/>
      <c r="J12203"/>
      <c r="K12203" s="91"/>
      <c r="L12203" s="91"/>
      <c r="M12203" s="91"/>
      <c r="R12203"/>
      <c r="S12203"/>
      <c r="T12203"/>
      <c r="U12203"/>
      <c r="V12203"/>
      <c r="W12203"/>
      <c r="X12203"/>
      <c r="Y12203"/>
      <c r="Z12203"/>
      <c r="AA12203"/>
      <c r="AB12203"/>
      <c r="AC12203"/>
    </row>
    <row r="12204" spans="2:29" s="14" customFormat="1" x14ac:dyDescent="0.25">
      <c r="B12204"/>
      <c r="C12204"/>
      <c r="D12204"/>
      <c r="E12204"/>
      <c r="F12204"/>
      <c r="G12204"/>
      <c r="H12204"/>
      <c r="I12204"/>
      <c r="J12204"/>
      <c r="K12204" s="91"/>
      <c r="L12204" s="91"/>
      <c r="M12204" s="91"/>
      <c r="R12204"/>
      <c r="S12204"/>
      <c r="T12204"/>
      <c r="U12204"/>
      <c r="V12204"/>
      <c r="W12204"/>
      <c r="X12204"/>
      <c r="Y12204"/>
      <c r="Z12204"/>
      <c r="AA12204"/>
      <c r="AB12204"/>
      <c r="AC12204"/>
    </row>
    <row r="12205" spans="2:29" s="14" customFormat="1" x14ac:dyDescent="0.25">
      <c r="B12205"/>
      <c r="C12205"/>
      <c r="D12205"/>
      <c r="E12205"/>
      <c r="F12205"/>
      <c r="G12205"/>
      <c r="H12205"/>
      <c r="I12205"/>
      <c r="J12205"/>
      <c r="K12205" s="91"/>
      <c r="L12205" s="91"/>
      <c r="M12205" s="91"/>
      <c r="R12205"/>
      <c r="S12205"/>
      <c r="T12205"/>
      <c r="U12205"/>
      <c r="V12205"/>
      <c r="W12205"/>
      <c r="X12205"/>
      <c r="Y12205"/>
      <c r="Z12205"/>
      <c r="AA12205"/>
      <c r="AB12205"/>
      <c r="AC12205"/>
    </row>
    <row r="12206" spans="2:29" s="14" customFormat="1" x14ac:dyDescent="0.25">
      <c r="B12206"/>
      <c r="C12206"/>
      <c r="D12206"/>
      <c r="E12206"/>
      <c r="F12206"/>
      <c r="G12206"/>
      <c r="H12206"/>
      <c r="I12206"/>
      <c r="J12206"/>
      <c r="K12206" s="91"/>
      <c r="L12206" s="91"/>
      <c r="M12206" s="91"/>
      <c r="R12206"/>
      <c r="S12206"/>
      <c r="T12206"/>
      <c r="U12206"/>
      <c r="V12206"/>
      <c r="W12206"/>
      <c r="X12206"/>
      <c r="Y12206"/>
      <c r="Z12206"/>
      <c r="AA12206"/>
      <c r="AB12206"/>
      <c r="AC12206"/>
    </row>
    <row r="12207" spans="2:29" s="14" customFormat="1" x14ac:dyDescent="0.25">
      <c r="B12207"/>
      <c r="C12207"/>
      <c r="D12207"/>
      <c r="E12207"/>
      <c r="F12207"/>
      <c r="G12207"/>
      <c r="H12207"/>
      <c r="I12207"/>
      <c r="J12207"/>
      <c r="K12207" s="91"/>
      <c r="L12207" s="91"/>
      <c r="M12207" s="91"/>
      <c r="R12207"/>
      <c r="S12207"/>
      <c r="T12207"/>
      <c r="U12207"/>
      <c r="V12207"/>
      <c r="W12207"/>
      <c r="X12207"/>
      <c r="Y12207"/>
      <c r="Z12207"/>
      <c r="AA12207"/>
      <c r="AB12207"/>
      <c r="AC12207"/>
    </row>
    <row r="12208" spans="2:29" s="14" customFormat="1" x14ac:dyDescent="0.25">
      <c r="B12208"/>
      <c r="C12208"/>
      <c r="D12208"/>
      <c r="E12208"/>
      <c r="F12208"/>
      <c r="G12208"/>
      <c r="H12208"/>
      <c r="I12208"/>
      <c r="J12208"/>
      <c r="K12208" s="91"/>
      <c r="L12208" s="91"/>
      <c r="M12208" s="91"/>
      <c r="R12208"/>
      <c r="S12208"/>
      <c r="T12208"/>
      <c r="U12208"/>
      <c r="V12208"/>
      <c r="W12208"/>
      <c r="X12208"/>
      <c r="Y12208"/>
      <c r="Z12208"/>
      <c r="AA12208"/>
      <c r="AB12208"/>
      <c r="AC12208"/>
    </row>
    <row r="12209" spans="2:29" s="14" customFormat="1" x14ac:dyDescent="0.25">
      <c r="B12209"/>
      <c r="C12209"/>
      <c r="D12209"/>
      <c r="E12209"/>
      <c r="F12209"/>
      <c r="G12209"/>
      <c r="H12209"/>
      <c r="I12209"/>
      <c r="J12209"/>
      <c r="K12209" s="91"/>
      <c r="L12209" s="91"/>
      <c r="M12209" s="91"/>
      <c r="R12209"/>
      <c r="S12209"/>
      <c r="T12209"/>
      <c r="U12209"/>
      <c r="V12209"/>
      <c r="W12209"/>
      <c r="X12209"/>
      <c r="Y12209"/>
      <c r="Z12209"/>
      <c r="AA12209"/>
      <c r="AB12209"/>
      <c r="AC12209"/>
    </row>
    <row r="12210" spans="2:29" s="14" customFormat="1" x14ac:dyDescent="0.25">
      <c r="B12210"/>
      <c r="C12210"/>
      <c r="D12210"/>
      <c r="E12210"/>
      <c r="F12210"/>
      <c r="G12210"/>
      <c r="H12210"/>
      <c r="I12210"/>
      <c r="J12210"/>
      <c r="K12210" s="91"/>
      <c r="L12210" s="91"/>
      <c r="M12210" s="91"/>
      <c r="R12210"/>
      <c r="S12210"/>
      <c r="T12210"/>
      <c r="U12210"/>
      <c r="V12210"/>
      <c r="W12210"/>
      <c r="X12210"/>
      <c r="Y12210"/>
      <c r="Z12210"/>
      <c r="AA12210"/>
      <c r="AB12210"/>
      <c r="AC12210"/>
    </row>
    <row r="12211" spans="2:29" s="14" customFormat="1" x14ac:dyDescent="0.25">
      <c r="B12211"/>
      <c r="C12211"/>
      <c r="D12211"/>
      <c r="E12211"/>
      <c r="F12211"/>
      <c r="G12211"/>
      <c r="H12211"/>
      <c r="I12211"/>
      <c r="J12211"/>
      <c r="K12211" s="91"/>
      <c r="L12211" s="91"/>
      <c r="M12211" s="91"/>
      <c r="R12211"/>
      <c r="S12211"/>
      <c r="T12211"/>
      <c r="U12211"/>
      <c r="V12211"/>
      <c r="W12211"/>
      <c r="X12211"/>
      <c r="Y12211"/>
      <c r="Z12211"/>
      <c r="AA12211"/>
      <c r="AB12211"/>
      <c r="AC12211"/>
    </row>
    <row r="12212" spans="2:29" s="14" customFormat="1" x14ac:dyDescent="0.25">
      <c r="B12212"/>
      <c r="C12212"/>
      <c r="D12212"/>
      <c r="E12212"/>
      <c r="F12212"/>
      <c r="G12212"/>
      <c r="H12212"/>
      <c r="I12212"/>
      <c r="J12212"/>
      <c r="K12212" s="91"/>
      <c r="L12212" s="91"/>
      <c r="M12212" s="91"/>
      <c r="R12212"/>
      <c r="S12212"/>
      <c r="T12212"/>
      <c r="U12212"/>
      <c r="V12212"/>
      <c r="W12212"/>
      <c r="X12212"/>
      <c r="Y12212"/>
      <c r="Z12212"/>
      <c r="AA12212"/>
      <c r="AB12212"/>
      <c r="AC12212"/>
    </row>
    <row r="12213" spans="2:29" s="14" customFormat="1" x14ac:dyDescent="0.25">
      <c r="B12213"/>
      <c r="C12213"/>
      <c r="D12213"/>
      <c r="E12213"/>
      <c r="F12213"/>
      <c r="G12213"/>
      <c r="H12213"/>
      <c r="I12213"/>
      <c r="J12213"/>
      <c r="K12213" s="91"/>
      <c r="L12213" s="91"/>
      <c r="M12213" s="91"/>
      <c r="R12213"/>
      <c r="S12213"/>
      <c r="T12213"/>
      <c r="U12213"/>
      <c r="V12213"/>
      <c r="W12213"/>
      <c r="X12213"/>
      <c r="Y12213"/>
      <c r="Z12213"/>
      <c r="AA12213"/>
      <c r="AB12213"/>
      <c r="AC12213"/>
    </row>
    <row r="12214" spans="2:29" s="14" customFormat="1" x14ac:dyDescent="0.25">
      <c r="B12214"/>
      <c r="C12214"/>
      <c r="D12214"/>
      <c r="E12214"/>
      <c r="F12214"/>
      <c r="G12214"/>
      <c r="H12214"/>
      <c r="I12214"/>
      <c r="J12214"/>
      <c r="K12214" s="91"/>
      <c r="L12214" s="91"/>
      <c r="M12214" s="91"/>
      <c r="R12214"/>
      <c r="S12214"/>
      <c r="T12214"/>
      <c r="U12214"/>
      <c r="V12214"/>
      <c r="W12214"/>
      <c r="X12214"/>
      <c r="Y12214"/>
      <c r="Z12214"/>
      <c r="AA12214"/>
      <c r="AB12214"/>
      <c r="AC12214"/>
    </row>
    <row r="12215" spans="2:29" s="14" customFormat="1" x14ac:dyDescent="0.25">
      <c r="B12215"/>
      <c r="C12215"/>
      <c r="D12215"/>
      <c r="E12215"/>
      <c r="F12215"/>
      <c r="G12215"/>
      <c r="H12215"/>
      <c r="I12215"/>
      <c r="J12215"/>
      <c r="K12215" s="91"/>
      <c r="L12215" s="91"/>
      <c r="M12215" s="91"/>
      <c r="R12215"/>
      <c r="S12215"/>
      <c r="T12215"/>
      <c r="U12215"/>
      <c r="V12215"/>
      <c r="W12215"/>
      <c r="X12215"/>
      <c r="Y12215"/>
      <c r="Z12215"/>
      <c r="AA12215"/>
      <c r="AB12215"/>
      <c r="AC12215"/>
    </row>
    <row r="12216" spans="2:29" s="14" customFormat="1" x14ac:dyDescent="0.25">
      <c r="B12216"/>
      <c r="C12216"/>
      <c r="D12216"/>
      <c r="E12216"/>
      <c r="F12216"/>
      <c r="G12216"/>
      <c r="H12216"/>
      <c r="I12216"/>
      <c r="J12216"/>
      <c r="K12216" s="91"/>
      <c r="L12216" s="91"/>
      <c r="M12216" s="91"/>
      <c r="R12216"/>
      <c r="S12216"/>
      <c r="T12216"/>
      <c r="U12216"/>
      <c r="V12216"/>
      <c r="W12216"/>
      <c r="X12216"/>
      <c r="Y12216"/>
      <c r="Z12216"/>
      <c r="AA12216"/>
      <c r="AB12216"/>
      <c r="AC12216"/>
    </row>
    <row r="12217" spans="2:29" s="14" customFormat="1" x14ac:dyDescent="0.25">
      <c r="B12217"/>
      <c r="C12217"/>
      <c r="D12217"/>
      <c r="E12217"/>
      <c r="F12217"/>
      <c r="G12217"/>
      <c r="H12217"/>
      <c r="I12217"/>
      <c r="J12217"/>
      <c r="K12217" s="91"/>
      <c r="L12217" s="91"/>
      <c r="M12217" s="91"/>
      <c r="R12217"/>
      <c r="S12217"/>
      <c r="T12217"/>
      <c r="U12217"/>
      <c r="V12217"/>
      <c r="W12217"/>
      <c r="X12217"/>
      <c r="Y12217"/>
      <c r="Z12217"/>
      <c r="AA12217"/>
      <c r="AB12217"/>
      <c r="AC12217"/>
    </row>
    <row r="12218" spans="2:29" s="14" customFormat="1" x14ac:dyDescent="0.25">
      <c r="B12218"/>
      <c r="C12218"/>
      <c r="D12218"/>
      <c r="E12218"/>
      <c r="F12218"/>
      <c r="G12218"/>
      <c r="H12218"/>
      <c r="I12218"/>
      <c r="J12218"/>
      <c r="K12218" s="91"/>
      <c r="L12218" s="91"/>
      <c r="M12218" s="91"/>
      <c r="R12218"/>
      <c r="S12218"/>
      <c r="T12218"/>
      <c r="U12218"/>
      <c r="V12218"/>
      <c r="W12218"/>
      <c r="X12218"/>
      <c r="Y12218"/>
      <c r="Z12218"/>
      <c r="AA12218"/>
      <c r="AB12218"/>
      <c r="AC12218"/>
    </row>
    <row r="12219" spans="2:29" s="14" customFormat="1" x14ac:dyDescent="0.25">
      <c r="B12219"/>
      <c r="C12219"/>
      <c r="D12219"/>
      <c r="E12219"/>
      <c r="F12219"/>
      <c r="G12219"/>
      <c r="H12219"/>
      <c r="I12219"/>
      <c r="J12219"/>
      <c r="K12219" s="91"/>
      <c r="L12219" s="91"/>
      <c r="M12219" s="91"/>
      <c r="R12219"/>
      <c r="S12219"/>
      <c r="T12219"/>
      <c r="U12219"/>
      <c r="V12219"/>
      <c r="W12219"/>
      <c r="X12219"/>
      <c r="Y12219"/>
      <c r="Z12219"/>
      <c r="AA12219"/>
      <c r="AB12219"/>
      <c r="AC12219"/>
    </row>
    <row r="12220" spans="2:29" s="14" customFormat="1" x14ac:dyDescent="0.25">
      <c r="B12220"/>
      <c r="C12220"/>
      <c r="D12220"/>
      <c r="E12220"/>
      <c r="F12220"/>
      <c r="G12220"/>
      <c r="H12220"/>
      <c r="I12220"/>
      <c r="J12220"/>
      <c r="K12220" s="91"/>
      <c r="L12220" s="91"/>
      <c r="M12220" s="91"/>
      <c r="R12220"/>
      <c r="S12220"/>
      <c r="T12220"/>
      <c r="U12220"/>
      <c r="V12220"/>
      <c r="W12220"/>
      <c r="X12220"/>
      <c r="Y12220"/>
      <c r="Z12220"/>
      <c r="AA12220"/>
      <c r="AB12220"/>
      <c r="AC12220"/>
    </row>
    <row r="12221" spans="2:29" s="14" customFormat="1" x14ac:dyDescent="0.25">
      <c r="B12221"/>
      <c r="C12221"/>
      <c r="D12221"/>
      <c r="E12221"/>
      <c r="F12221"/>
      <c r="G12221"/>
      <c r="H12221"/>
      <c r="I12221"/>
      <c r="J12221"/>
      <c r="K12221" s="91"/>
      <c r="L12221" s="91"/>
      <c r="M12221" s="91"/>
      <c r="R12221"/>
      <c r="S12221"/>
      <c r="T12221"/>
      <c r="U12221"/>
      <c r="V12221"/>
      <c r="W12221"/>
      <c r="X12221"/>
      <c r="Y12221"/>
      <c r="Z12221"/>
      <c r="AA12221"/>
      <c r="AB12221"/>
      <c r="AC12221"/>
    </row>
    <row r="12222" spans="2:29" s="14" customFormat="1" x14ac:dyDescent="0.25">
      <c r="B12222"/>
      <c r="C12222"/>
      <c r="D12222"/>
      <c r="E12222"/>
      <c r="F12222"/>
      <c r="G12222"/>
      <c r="H12222"/>
      <c r="I12222"/>
      <c r="J12222"/>
      <c r="K12222" s="91"/>
      <c r="L12222" s="91"/>
      <c r="M12222" s="91"/>
      <c r="R12222"/>
      <c r="S12222"/>
      <c r="T12222"/>
      <c r="U12222"/>
      <c r="V12222"/>
      <c r="W12222"/>
      <c r="X12222"/>
      <c r="Y12222"/>
      <c r="Z12222"/>
      <c r="AA12222"/>
      <c r="AB12222"/>
      <c r="AC12222"/>
    </row>
    <row r="12223" spans="2:29" s="14" customFormat="1" x14ac:dyDescent="0.25">
      <c r="B12223"/>
      <c r="C12223"/>
      <c r="D12223"/>
      <c r="E12223"/>
      <c r="F12223"/>
      <c r="G12223"/>
      <c r="H12223"/>
      <c r="I12223"/>
      <c r="J12223"/>
      <c r="K12223" s="91"/>
      <c r="L12223" s="91"/>
      <c r="M12223" s="91"/>
      <c r="R12223"/>
      <c r="S12223"/>
      <c r="T12223"/>
      <c r="U12223"/>
      <c r="V12223"/>
      <c r="W12223"/>
      <c r="X12223"/>
      <c r="Y12223"/>
      <c r="Z12223"/>
      <c r="AA12223"/>
      <c r="AB12223"/>
      <c r="AC12223"/>
    </row>
    <row r="12224" spans="2:29" s="14" customFormat="1" x14ac:dyDescent="0.25">
      <c r="B12224"/>
      <c r="C12224"/>
      <c r="D12224"/>
      <c r="E12224"/>
      <c r="F12224"/>
      <c r="G12224"/>
      <c r="H12224"/>
      <c r="I12224"/>
      <c r="J12224"/>
      <c r="K12224" s="91"/>
      <c r="L12224" s="91"/>
      <c r="M12224" s="91"/>
      <c r="R12224"/>
      <c r="S12224"/>
      <c r="T12224"/>
      <c r="U12224"/>
      <c r="V12224"/>
      <c r="W12224"/>
      <c r="X12224"/>
      <c r="Y12224"/>
      <c r="Z12224"/>
      <c r="AA12224"/>
      <c r="AB12224"/>
      <c r="AC12224"/>
    </row>
    <row r="12225" spans="2:29" s="14" customFormat="1" x14ac:dyDescent="0.25">
      <c r="B12225"/>
      <c r="C12225"/>
      <c r="D12225"/>
      <c r="E12225"/>
      <c r="F12225"/>
      <c r="G12225"/>
      <c r="H12225"/>
      <c r="I12225"/>
      <c r="J12225"/>
      <c r="K12225" s="91"/>
      <c r="L12225" s="91"/>
      <c r="M12225" s="91"/>
      <c r="R12225"/>
      <c r="S12225"/>
      <c r="T12225"/>
      <c r="U12225"/>
      <c r="V12225"/>
      <c r="W12225"/>
      <c r="X12225"/>
      <c r="Y12225"/>
      <c r="Z12225"/>
      <c r="AA12225"/>
      <c r="AB12225"/>
      <c r="AC12225"/>
    </row>
    <row r="12226" spans="2:29" s="14" customFormat="1" x14ac:dyDescent="0.25">
      <c r="B12226"/>
      <c r="C12226"/>
      <c r="D12226"/>
      <c r="E12226"/>
      <c r="F12226"/>
      <c r="G12226"/>
      <c r="H12226"/>
      <c r="I12226"/>
      <c r="J12226"/>
      <c r="K12226" s="91"/>
      <c r="L12226" s="91"/>
      <c r="M12226" s="91"/>
      <c r="R12226"/>
      <c r="S12226"/>
      <c r="T12226"/>
      <c r="U12226"/>
      <c r="V12226"/>
      <c r="W12226"/>
      <c r="X12226"/>
      <c r="Y12226"/>
      <c r="Z12226"/>
      <c r="AA12226"/>
      <c r="AB12226"/>
      <c r="AC12226"/>
    </row>
    <row r="12227" spans="2:29" s="14" customFormat="1" x14ac:dyDescent="0.25">
      <c r="B12227"/>
      <c r="C12227"/>
      <c r="D12227"/>
      <c r="E12227"/>
      <c r="F12227"/>
      <c r="G12227"/>
      <c r="H12227"/>
      <c r="I12227"/>
      <c r="J12227"/>
      <c r="K12227" s="91"/>
      <c r="L12227" s="91"/>
      <c r="M12227" s="91"/>
      <c r="R12227"/>
      <c r="S12227"/>
      <c r="T12227"/>
      <c r="U12227"/>
      <c r="V12227"/>
      <c r="W12227"/>
      <c r="X12227"/>
      <c r="Y12227"/>
      <c r="Z12227"/>
      <c r="AA12227"/>
      <c r="AB12227"/>
      <c r="AC12227"/>
    </row>
    <row r="12228" spans="2:29" s="14" customFormat="1" x14ac:dyDescent="0.25">
      <c r="B12228"/>
      <c r="C12228"/>
      <c r="D12228"/>
      <c r="E12228"/>
      <c r="F12228"/>
      <c r="G12228"/>
      <c r="H12228"/>
      <c r="I12228"/>
      <c r="J12228"/>
      <c r="K12228" s="91"/>
      <c r="L12228" s="91"/>
      <c r="M12228" s="91"/>
      <c r="R12228"/>
      <c r="S12228"/>
      <c r="T12228"/>
      <c r="U12228"/>
      <c r="V12228"/>
      <c r="W12228"/>
      <c r="X12228"/>
      <c r="Y12228"/>
      <c r="Z12228"/>
      <c r="AA12228"/>
      <c r="AB12228"/>
      <c r="AC12228"/>
    </row>
    <row r="12229" spans="2:29" s="14" customFormat="1" x14ac:dyDescent="0.25">
      <c r="B12229"/>
      <c r="C12229"/>
      <c r="D12229"/>
      <c r="E12229"/>
      <c r="F12229"/>
      <c r="G12229"/>
      <c r="H12229"/>
      <c r="I12229"/>
      <c r="J12229"/>
      <c r="K12229" s="91"/>
      <c r="L12229" s="91"/>
      <c r="M12229" s="91"/>
      <c r="R12229"/>
      <c r="S12229"/>
      <c r="T12229"/>
      <c r="U12229"/>
      <c r="V12229"/>
      <c r="W12229"/>
      <c r="X12229"/>
      <c r="Y12229"/>
      <c r="Z12229"/>
      <c r="AA12229"/>
      <c r="AB12229"/>
      <c r="AC12229"/>
    </row>
    <row r="12230" spans="2:29" s="14" customFormat="1" x14ac:dyDescent="0.25">
      <c r="B12230"/>
      <c r="C12230"/>
      <c r="D12230"/>
      <c r="E12230"/>
      <c r="F12230"/>
      <c r="G12230"/>
      <c r="H12230"/>
      <c r="I12230"/>
      <c r="J12230"/>
      <c r="K12230" s="91"/>
      <c r="L12230" s="91"/>
      <c r="M12230" s="91"/>
      <c r="R12230"/>
      <c r="S12230"/>
      <c r="T12230"/>
      <c r="U12230"/>
      <c r="V12230"/>
      <c r="W12230"/>
      <c r="X12230"/>
      <c r="Y12230"/>
      <c r="Z12230"/>
      <c r="AA12230"/>
      <c r="AB12230"/>
      <c r="AC12230"/>
    </row>
    <row r="12231" spans="2:29" s="14" customFormat="1" x14ac:dyDescent="0.25">
      <c r="B12231"/>
      <c r="C12231"/>
      <c r="D12231"/>
      <c r="E12231"/>
      <c r="F12231"/>
      <c r="G12231"/>
      <c r="H12231"/>
      <c r="I12231"/>
      <c r="J12231"/>
      <c r="K12231" s="91"/>
      <c r="L12231" s="91"/>
      <c r="M12231" s="91"/>
      <c r="R12231"/>
      <c r="S12231"/>
      <c r="T12231"/>
      <c r="U12231"/>
      <c r="V12231"/>
      <c r="W12231"/>
      <c r="X12231"/>
      <c r="Y12231"/>
      <c r="Z12231"/>
      <c r="AA12231"/>
      <c r="AB12231"/>
      <c r="AC12231"/>
    </row>
    <row r="12232" spans="2:29" s="14" customFormat="1" x14ac:dyDescent="0.25">
      <c r="B12232"/>
      <c r="C12232"/>
      <c r="D12232"/>
      <c r="E12232"/>
      <c r="F12232"/>
      <c r="G12232"/>
      <c r="H12232"/>
      <c r="I12232"/>
      <c r="J12232"/>
      <c r="K12232" s="91"/>
      <c r="L12232" s="91"/>
      <c r="M12232" s="91"/>
      <c r="R12232"/>
      <c r="S12232"/>
      <c r="T12232"/>
      <c r="U12232"/>
      <c r="V12232"/>
      <c r="W12232"/>
      <c r="X12232"/>
      <c r="Y12232"/>
      <c r="Z12232"/>
      <c r="AA12232"/>
      <c r="AB12232"/>
      <c r="AC12232"/>
    </row>
    <row r="12233" spans="2:29" s="14" customFormat="1" x14ac:dyDescent="0.25">
      <c r="B12233"/>
      <c r="C12233"/>
      <c r="D12233"/>
      <c r="E12233"/>
      <c r="F12233"/>
      <c r="G12233"/>
      <c r="H12233"/>
      <c r="I12233"/>
      <c r="J12233"/>
      <c r="K12233" s="91"/>
      <c r="L12233" s="91"/>
      <c r="M12233" s="91"/>
      <c r="R12233"/>
      <c r="S12233"/>
      <c r="T12233"/>
      <c r="U12233"/>
      <c r="V12233"/>
      <c r="W12233"/>
      <c r="X12233"/>
      <c r="Y12233"/>
      <c r="Z12233"/>
      <c r="AA12233"/>
      <c r="AB12233"/>
      <c r="AC12233"/>
    </row>
    <row r="12234" spans="2:29" s="14" customFormat="1" x14ac:dyDescent="0.25">
      <c r="B12234"/>
      <c r="C12234"/>
      <c r="D12234"/>
      <c r="E12234"/>
      <c r="F12234"/>
      <c r="G12234"/>
      <c r="H12234"/>
      <c r="I12234"/>
      <c r="J12234"/>
      <c r="K12234" s="91"/>
      <c r="L12234" s="91"/>
      <c r="M12234" s="91"/>
      <c r="R12234"/>
      <c r="S12234"/>
      <c r="T12234"/>
      <c r="U12234"/>
      <c r="V12234"/>
      <c r="W12234"/>
      <c r="X12234"/>
      <c r="Y12234"/>
      <c r="Z12234"/>
      <c r="AA12234"/>
      <c r="AB12234"/>
      <c r="AC12234"/>
    </row>
    <row r="12235" spans="2:29" s="14" customFormat="1" x14ac:dyDescent="0.25">
      <c r="B12235"/>
      <c r="C12235"/>
      <c r="D12235"/>
      <c r="E12235"/>
      <c r="F12235"/>
      <c r="G12235"/>
      <c r="H12235"/>
      <c r="I12235"/>
      <c r="J12235"/>
      <c r="K12235" s="91"/>
      <c r="L12235" s="91"/>
      <c r="M12235" s="91"/>
      <c r="R12235"/>
      <c r="S12235"/>
      <c r="T12235"/>
      <c r="U12235"/>
      <c r="V12235"/>
      <c r="W12235"/>
      <c r="X12235"/>
      <c r="Y12235"/>
      <c r="Z12235"/>
      <c r="AA12235"/>
      <c r="AB12235"/>
      <c r="AC12235"/>
    </row>
    <row r="12236" spans="2:29" s="14" customFormat="1" x14ac:dyDescent="0.25">
      <c r="B12236"/>
      <c r="C12236"/>
      <c r="D12236"/>
      <c r="E12236"/>
      <c r="F12236"/>
      <c r="G12236"/>
      <c r="H12236"/>
      <c r="I12236"/>
      <c r="J12236"/>
      <c r="K12236" s="91"/>
      <c r="L12236" s="91"/>
      <c r="M12236" s="91"/>
      <c r="R12236"/>
      <c r="S12236"/>
      <c r="T12236"/>
      <c r="U12236"/>
      <c r="V12236"/>
      <c r="W12236"/>
      <c r="X12236"/>
      <c r="Y12236"/>
      <c r="Z12236"/>
      <c r="AA12236"/>
      <c r="AB12236"/>
      <c r="AC12236"/>
    </row>
    <row r="12237" spans="2:29" s="14" customFormat="1" x14ac:dyDescent="0.25">
      <c r="B12237"/>
      <c r="C12237"/>
      <c r="D12237"/>
      <c r="E12237"/>
      <c r="F12237"/>
      <c r="G12237"/>
      <c r="H12237"/>
      <c r="I12237"/>
      <c r="J12237"/>
      <c r="K12237" s="91"/>
      <c r="L12237" s="91"/>
      <c r="M12237" s="91"/>
      <c r="R12237"/>
      <c r="S12237"/>
      <c r="T12237"/>
      <c r="U12237"/>
      <c r="V12237"/>
      <c r="W12237"/>
      <c r="X12237"/>
      <c r="Y12237"/>
      <c r="Z12237"/>
      <c r="AA12237"/>
      <c r="AB12237"/>
      <c r="AC12237"/>
    </row>
    <row r="12238" spans="2:29" s="14" customFormat="1" x14ac:dyDescent="0.25">
      <c r="B12238"/>
      <c r="C12238"/>
      <c r="D12238"/>
      <c r="E12238"/>
      <c r="F12238"/>
      <c r="G12238"/>
      <c r="H12238"/>
      <c r="I12238"/>
      <c r="J12238"/>
      <c r="K12238" s="91"/>
      <c r="L12238" s="91"/>
      <c r="M12238" s="91"/>
      <c r="R12238"/>
      <c r="S12238"/>
      <c r="T12238"/>
      <c r="U12238"/>
      <c r="V12238"/>
      <c r="W12238"/>
      <c r="X12238"/>
      <c r="Y12238"/>
      <c r="Z12238"/>
      <c r="AA12238"/>
      <c r="AB12238"/>
      <c r="AC12238"/>
    </row>
    <row r="12239" spans="2:29" s="14" customFormat="1" x14ac:dyDescent="0.25">
      <c r="B12239"/>
      <c r="C12239"/>
      <c r="D12239"/>
      <c r="E12239"/>
      <c r="F12239"/>
      <c r="G12239"/>
      <c r="H12239"/>
      <c r="I12239"/>
      <c r="J12239"/>
      <c r="K12239" s="91"/>
      <c r="L12239" s="91"/>
      <c r="M12239" s="91"/>
      <c r="R12239"/>
      <c r="S12239"/>
      <c r="T12239"/>
      <c r="U12239"/>
      <c r="V12239"/>
      <c r="W12239"/>
      <c r="X12239"/>
      <c r="Y12239"/>
      <c r="Z12239"/>
      <c r="AA12239"/>
      <c r="AB12239"/>
      <c r="AC12239"/>
    </row>
    <row r="12240" spans="2:29" s="14" customFormat="1" x14ac:dyDescent="0.25">
      <c r="B12240"/>
      <c r="C12240"/>
      <c r="D12240"/>
      <c r="E12240"/>
      <c r="F12240"/>
      <c r="G12240"/>
      <c r="H12240"/>
      <c r="I12240"/>
      <c r="J12240"/>
      <c r="K12240" s="91"/>
      <c r="L12240" s="91"/>
      <c r="M12240" s="91"/>
      <c r="R12240"/>
      <c r="S12240"/>
      <c r="T12240"/>
      <c r="U12240"/>
      <c r="V12240"/>
      <c r="W12240"/>
      <c r="X12240"/>
      <c r="Y12240"/>
      <c r="Z12240"/>
      <c r="AA12240"/>
      <c r="AB12240"/>
      <c r="AC12240"/>
    </row>
    <row r="12241" spans="2:29" s="14" customFormat="1" x14ac:dyDescent="0.25">
      <c r="B12241"/>
      <c r="C12241"/>
      <c r="D12241"/>
      <c r="E12241"/>
      <c r="F12241"/>
      <c r="G12241"/>
      <c r="H12241"/>
      <c r="I12241"/>
      <c r="J12241"/>
      <c r="K12241" s="91"/>
      <c r="L12241" s="91"/>
      <c r="M12241" s="91"/>
      <c r="R12241"/>
      <c r="S12241"/>
      <c r="T12241"/>
      <c r="U12241"/>
      <c r="V12241"/>
      <c r="W12241"/>
      <c r="X12241"/>
      <c r="Y12241"/>
      <c r="Z12241"/>
      <c r="AA12241"/>
      <c r="AB12241"/>
      <c r="AC12241"/>
    </row>
    <row r="12242" spans="2:29" s="14" customFormat="1" x14ac:dyDescent="0.25">
      <c r="B12242"/>
      <c r="C12242"/>
      <c r="D12242"/>
      <c r="E12242"/>
      <c r="F12242"/>
      <c r="G12242"/>
      <c r="H12242"/>
      <c r="I12242"/>
      <c r="J12242"/>
      <c r="K12242" s="91"/>
      <c r="L12242" s="91"/>
      <c r="M12242" s="91"/>
      <c r="R12242"/>
      <c r="S12242"/>
      <c r="T12242"/>
      <c r="U12242"/>
      <c r="V12242"/>
      <c r="W12242"/>
      <c r="X12242"/>
      <c r="Y12242"/>
      <c r="Z12242"/>
      <c r="AA12242"/>
      <c r="AB12242"/>
      <c r="AC12242"/>
    </row>
    <row r="12243" spans="2:29" s="14" customFormat="1" x14ac:dyDescent="0.25">
      <c r="B12243"/>
      <c r="C12243"/>
      <c r="D12243"/>
      <c r="E12243"/>
      <c r="F12243"/>
      <c r="G12243"/>
      <c r="H12243"/>
      <c r="I12243"/>
      <c r="J12243"/>
      <c r="K12243" s="91"/>
      <c r="L12243" s="91"/>
      <c r="M12243" s="91"/>
      <c r="R12243"/>
      <c r="S12243"/>
      <c r="T12243"/>
      <c r="U12243"/>
      <c r="V12243"/>
      <c r="W12243"/>
      <c r="X12243"/>
      <c r="Y12243"/>
      <c r="Z12243"/>
      <c r="AA12243"/>
      <c r="AB12243"/>
      <c r="AC12243"/>
    </row>
    <row r="12244" spans="2:29" s="14" customFormat="1" x14ac:dyDescent="0.25">
      <c r="B12244"/>
      <c r="C12244"/>
      <c r="D12244"/>
      <c r="E12244"/>
      <c r="F12244"/>
      <c r="G12244"/>
      <c r="H12244"/>
      <c r="I12244"/>
      <c r="J12244"/>
      <c r="K12244" s="91"/>
      <c r="L12244" s="91"/>
      <c r="M12244" s="91"/>
      <c r="R12244"/>
      <c r="S12244"/>
      <c r="T12244"/>
      <c r="U12244"/>
      <c r="V12244"/>
      <c r="W12244"/>
      <c r="X12244"/>
      <c r="Y12244"/>
      <c r="Z12244"/>
      <c r="AA12244"/>
      <c r="AB12244"/>
      <c r="AC12244"/>
    </row>
    <row r="12245" spans="2:29" s="14" customFormat="1" x14ac:dyDescent="0.25">
      <c r="B12245"/>
      <c r="C12245"/>
      <c r="D12245"/>
      <c r="E12245"/>
      <c r="F12245"/>
      <c r="G12245"/>
      <c r="H12245"/>
      <c r="I12245"/>
      <c r="J12245"/>
      <c r="K12245" s="91"/>
      <c r="L12245" s="91"/>
      <c r="M12245" s="91"/>
      <c r="R12245"/>
      <c r="S12245"/>
      <c r="T12245"/>
      <c r="U12245"/>
      <c r="V12245"/>
      <c r="W12245"/>
      <c r="X12245"/>
      <c r="Y12245"/>
      <c r="Z12245"/>
      <c r="AA12245"/>
      <c r="AB12245"/>
      <c r="AC12245"/>
    </row>
    <row r="12246" spans="2:29" s="14" customFormat="1" x14ac:dyDescent="0.25">
      <c r="B12246"/>
      <c r="C12246"/>
      <c r="D12246"/>
      <c r="E12246"/>
      <c r="F12246"/>
      <c r="G12246"/>
      <c r="H12246"/>
      <c r="I12246"/>
      <c r="J12246"/>
      <c r="K12246" s="91"/>
      <c r="L12246" s="91"/>
      <c r="M12246" s="91"/>
      <c r="R12246"/>
      <c r="S12246"/>
      <c r="T12246"/>
      <c r="U12246"/>
      <c r="V12246"/>
      <c r="W12246"/>
      <c r="X12246"/>
      <c r="Y12246"/>
      <c r="Z12246"/>
      <c r="AA12246"/>
      <c r="AB12246"/>
      <c r="AC12246"/>
    </row>
    <row r="12247" spans="2:29" s="14" customFormat="1" x14ac:dyDescent="0.25">
      <c r="B12247"/>
      <c r="C12247"/>
      <c r="D12247"/>
      <c r="E12247"/>
      <c r="F12247"/>
      <c r="G12247"/>
      <c r="H12247"/>
      <c r="I12247"/>
      <c r="J12247"/>
      <c r="K12247" s="91"/>
      <c r="L12247" s="91"/>
      <c r="M12247" s="91"/>
      <c r="R12247"/>
      <c r="S12247"/>
      <c r="T12247"/>
      <c r="U12247"/>
      <c r="V12247"/>
      <c r="W12247"/>
      <c r="X12247"/>
      <c r="Y12247"/>
      <c r="Z12247"/>
      <c r="AA12247"/>
      <c r="AB12247"/>
      <c r="AC12247"/>
    </row>
    <row r="12248" spans="2:29" s="14" customFormat="1" x14ac:dyDescent="0.25">
      <c r="B12248"/>
      <c r="C12248"/>
      <c r="D12248"/>
      <c r="E12248"/>
      <c r="F12248"/>
      <c r="G12248"/>
      <c r="H12248"/>
      <c r="I12248"/>
      <c r="J12248"/>
      <c r="K12248" s="91"/>
      <c r="L12248" s="91"/>
      <c r="M12248" s="91"/>
      <c r="R12248"/>
      <c r="S12248"/>
      <c r="T12248"/>
      <c r="U12248"/>
      <c r="V12248"/>
      <c r="W12248"/>
      <c r="X12248"/>
      <c r="Y12248"/>
      <c r="Z12248"/>
      <c r="AA12248"/>
      <c r="AB12248"/>
      <c r="AC12248"/>
    </row>
    <row r="12249" spans="2:29" s="14" customFormat="1" x14ac:dyDescent="0.25">
      <c r="B12249"/>
      <c r="C12249"/>
      <c r="D12249"/>
      <c r="E12249"/>
      <c r="F12249"/>
      <c r="G12249"/>
      <c r="H12249"/>
      <c r="I12249"/>
      <c r="J12249"/>
      <c r="K12249" s="91"/>
      <c r="L12249" s="91"/>
      <c r="M12249" s="91"/>
      <c r="R12249"/>
      <c r="S12249"/>
      <c r="T12249"/>
      <c r="U12249"/>
      <c r="V12249"/>
      <c r="W12249"/>
      <c r="X12249"/>
      <c r="Y12249"/>
      <c r="Z12249"/>
      <c r="AA12249"/>
      <c r="AB12249"/>
      <c r="AC12249"/>
    </row>
    <row r="12250" spans="2:29" s="14" customFormat="1" x14ac:dyDescent="0.25">
      <c r="B12250"/>
      <c r="C12250"/>
      <c r="D12250"/>
      <c r="E12250"/>
      <c r="F12250"/>
      <c r="G12250"/>
      <c r="H12250"/>
      <c r="I12250"/>
      <c r="J12250"/>
      <c r="K12250" s="91"/>
      <c r="L12250" s="91"/>
      <c r="M12250" s="91"/>
      <c r="R12250"/>
      <c r="S12250"/>
      <c r="T12250"/>
      <c r="U12250"/>
      <c r="V12250"/>
      <c r="W12250"/>
      <c r="X12250"/>
      <c r="Y12250"/>
      <c r="Z12250"/>
      <c r="AA12250"/>
      <c r="AB12250"/>
      <c r="AC12250"/>
    </row>
    <row r="12251" spans="2:29" s="14" customFormat="1" x14ac:dyDescent="0.25">
      <c r="B12251"/>
      <c r="C12251"/>
      <c r="D12251"/>
      <c r="E12251"/>
      <c r="F12251"/>
      <c r="G12251"/>
      <c r="H12251"/>
      <c r="I12251"/>
      <c r="J12251"/>
      <c r="K12251" s="91"/>
      <c r="L12251" s="91"/>
      <c r="M12251" s="91"/>
      <c r="R12251"/>
      <c r="S12251"/>
      <c r="T12251"/>
      <c r="U12251"/>
      <c r="V12251"/>
      <c r="W12251"/>
      <c r="X12251"/>
      <c r="Y12251"/>
      <c r="Z12251"/>
      <c r="AA12251"/>
      <c r="AB12251"/>
      <c r="AC12251"/>
    </row>
    <row r="12252" spans="2:29" s="14" customFormat="1" x14ac:dyDescent="0.25">
      <c r="B12252"/>
      <c r="C12252"/>
      <c r="D12252"/>
      <c r="E12252"/>
      <c r="F12252"/>
      <c r="G12252"/>
      <c r="H12252"/>
      <c r="I12252"/>
      <c r="J12252"/>
      <c r="K12252" s="91"/>
      <c r="L12252" s="91"/>
      <c r="M12252" s="91"/>
      <c r="R12252"/>
      <c r="S12252"/>
      <c r="T12252"/>
      <c r="U12252"/>
      <c r="V12252"/>
      <c r="W12252"/>
      <c r="X12252"/>
      <c r="Y12252"/>
      <c r="Z12252"/>
      <c r="AA12252"/>
      <c r="AB12252"/>
      <c r="AC12252"/>
    </row>
    <row r="12253" spans="2:29" s="14" customFormat="1" x14ac:dyDescent="0.25">
      <c r="B12253"/>
      <c r="C12253"/>
      <c r="D12253"/>
      <c r="E12253"/>
      <c r="F12253"/>
      <c r="G12253"/>
      <c r="H12253"/>
      <c r="I12253"/>
      <c r="J12253"/>
      <c r="K12253" s="91"/>
      <c r="L12253" s="91"/>
      <c r="M12253" s="91"/>
      <c r="R12253"/>
      <c r="S12253"/>
      <c r="T12253"/>
      <c r="U12253"/>
      <c r="V12253"/>
      <c r="W12253"/>
      <c r="X12253"/>
      <c r="Y12253"/>
      <c r="Z12253"/>
      <c r="AA12253"/>
      <c r="AB12253"/>
      <c r="AC12253"/>
    </row>
    <row r="12254" spans="2:29" s="14" customFormat="1" x14ac:dyDescent="0.25">
      <c r="B12254"/>
      <c r="C12254"/>
      <c r="D12254"/>
      <c r="E12254"/>
      <c r="F12254"/>
      <c r="G12254"/>
      <c r="H12254"/>
      <c r="I12254"/>
      <c r="J12254"/>
      <c r="K12254" s="91"/>
      <c r="L12254" s="91"/>
      <c r="M12254" s="91"/>
      <c r="R12254"/>
      <c r="S12254"/>
      <c r="T12254"/>
      <c r="U12254"/>
      <c r="V12254"/>
      <c r="W12254"/>
      <c r="X12254"/>
      <c r="Y12254"/>
      <c r="Z12254"/>
      <c r="AA12254"/>
      <c r="AB12254"/>
      <c r="AC12254"/>
    </row>
    <row r="12255" spans="2:29" s="14" customFormat="1" x14ac:dyDescent="0.25">
      <c r="B12255"/>
      <c r="C12255"/>
      <c r="D12255"/>
      <c r="E12255"/>
      <c r="F12255"/>
      <c r="G12255"/>
      <c r="H12255"/>
      <c r="I12255"/>
      <c r="J12255"/>
      <c r="K12255" s="91"/>
      <c r="L12255" s="91"/>
      <c r="M12255" s="91"/>
      <c r="R12255"/>
      <c r="S12255"/>
      <c r="T12255"/>
      <c r="U12255"/>
      <c r="V12255"/>
      <c r="W12255"/>
      <c r="X12255"/>
      <c r="Y12255"/>
      <c r="Z12255"/>
      <c r="AA12255"/>
      <c r="AB12255"/>
      <c r="AC12255"/>
    </row>
    <row r="12256" spans="2:29" s="14" customFormat="1" x14ac:dyDescent="0.25">
      <c r="B12256"/>
      <c r="C12256"/>
      <c r="D12256"/>
      <c r="E12256"/>
      <c r="F12256"/>
      <c r="G12256"/>
      <c r="H12256"/>
      <c r="I12256"/>
      <c r="J12256"/>
      <c r="K12256" s="91"/>
      <c r="L12256" s="91"/>
      <c r="M12256" s="91"/>
      <c r="R12256"/>
      <c r="S12256"/>
      <c r="T12256"/>
      <c r="U12256"/>
      <c r="V12256"/>
      <c r="W12256"/>
      <c r="X12256"/>
      <c r="Y12256"/>
      <c r="Z12256"/>
      <c r="AA12256"/>
      <c r="AB12256"/>
      <c r="AC12256"/>
    </row>
    <row r="12257" spans="2:29" s="14" customFormat="1" x14ac:dyDescent="0.25">
      <c r="B12257"/>
      <c r="C12257"/>
      <c r="D12257"/>
      <c r="E12257"/>
      <c r="F12257"/>
      <c r="G12257"/>
      <c r="H12257"/>
      <c r="I12257"/>
      <c r="J12257"/>
      <c r="K12257" s="91"/>
      <c r="L12257" s="91"/>
      <c r="M12257" s="91"/>
      <c r="R12257"/>
      <c r="S12257"/>
      <c r="T12257"/>
      <c r="U12257"/>
      <c r="V12257"/>
      <c r="W12257"/>
      <c r="X12257"/>
      <c r="Y12257"/>
      <c r="Z12257"/>
      <c r="AA12257"/>
      <c r="AB12257"/>
      <c r="AC12257"/>
    </row>
    <row r="12258" spans="2:29" s="14" customFormat="1" x14ac:dyDescent="0.25">
      <c r="B12258"/>
      <c r="C12258"/>
      <c r="D12258"/>
      <c r="E12258"/>
      <c r="F12258"/>
      <c r="G12258"/>
      <c r="H12258"/>
      <c r="I12258"/>
      <c r="J12258"/>
      <c r="K12258" s="91"/>
      <c r="L12258" s="91"/>
      <c r="M12258" s="91"/>
      <c r="R12258"/>
      <c r="S12258"/>
      <c r="T12258"/>
      <c r="U12258"/>
      <c r="V12258"/>
      <c r="W12258"/>
      <c r="X12258"/>
      <c r="Y12258"/>
      <c r="Z12258"/>
      <c r="AA12258"/>
      <c r="AB12258"/>
      <c r="AC12258"/>
    </row>
    <row r="12259" spans="2:29" s="14" customFormat="1" x14ac:dyDescent="0.25">
      <c r="B12259"/>
      <c r="C12259"/>
      <c r="D12259"/>
      <c r="E12259"/>
      <c r="F12259"/>
      <c r="G12259"/>
      <c r="H12259"/>
      <c r="I12259"/>
      <c r="J12259"/>
      <c r="K12259" s="91"/>
      <c r="L12259" s="91"/>
      <c r="M12259" s="91"/>
      <c r="R12259"/>
      <c r="S12259"/>
      <c r="T12259"/>
      <c r="U12259"/>
      <c r="V12259"/>
      <c r="W12259"/>
      <c r="X12259"/>
      <c r="Y12259"/>
      <c r="Z12259"/>
      <c r="AA12259"/>
      <c r="AB12259"/>
      <c r="AC12259"/>
    </row>
    <row r="12260" spans="2:29" s="14" customFormat="1" x14ac:dyDescent="0.25">
      <c r="B12260"/>
      <c r="C12260"/>
      <c r="D12260"/>
      <c r="E12260"/>
      <c r="F12260"/>
      <c r="G12260"/>
      <c r="H12260"/>
      <c r="I12260"/>
      <c r="J12260"/>
      <c r="K12260" s="91"/>
      <c r="L12260" s="91"/>
      <c r="M12260" s="91"/>
      <c r="R12260"/>
      <c r="S12260"/>
      <c r="T12260"/>
      <c r="U12260"/>
      <c r="V12260"/>
      <c r="W12260"/>
      <c r="X12260"/>
      <c r="Y12260"/>
      <c r="Z12260"/>
      <c r="AA12260"/>
      <c r="AB12260"/>
      <c r="AC12260"/>
    </row>
    <row r="12261" spans="2:29" s="14" customFormat="1" x14ac:dyDescent="0.25">
      <c r="B12261"/>
      <c r="C12261"/>
      <c r="D12261"/>
      <c r="E12261"/>
      <c r="F12261"/>
      <c r="G12261"/>
      <c r="H12261"/>
      <c r="I12261"/>
      <c r="J12261"/>
      <c r="K12261" s="91"/>
      <c r="L12261" s="91"/>
      <c r="M12261" s="91"/>
      <c r="R12261"/>
      <c r="S12261"/>
      <c r="T12261"/>
      <c r="U12261"/>
      <c r="V12261"/>
      <c r="W12261"/>
      <c r="X12261"/>
      <c r="Y12261"/>
      <c r="Z12261"/>
      <c r="AA12261"/>
      <c r="AB12261"/>
      <c r="AC12261"/>
    </row>
    <row r="12262" spans="2:29" s="14" customFormat="1" x14ac:dyDescent="0.25">
      <c r="B12262"/>
      <c r="C12262"/>
      <c r="D12262"/>
      <c r="E12262"/>
      <c r="F12262"/>
      <c r="G12262"/>
      <c r="H12262"/>
      <c r="I12262"/>
      <c r="J12262"/>
      <c r="K12262" s="91"/>
      <c r="L12262" s="91"/>
      <c r="M12262" s="91"/>
      <c r="R12262"/>
      <c r="S12262"/>
      <c r="T12262"/>
      <c r="U12262"/>
      <c r="V12262"/>
      <c r="W12262"/>
      <c r="X12262"/>
      <c r="Y12262"/>
      <c r="Z12262"/>
      <c r="AA12262"/>
      <c r="AB12262"/>
      <c r="AC12262"/>
    </row>
    <row r="12263" spans="2:29" s="14" customFormat="1" x14ac:dyDescent="0.25">
      <c r="B12263"/>
      <c r="C12263"/>
      <c r="D12263"/>
      <c r="E12263"/>
      <c r="F12263"/>
      <c r="G12263"/>
      <c r="H12263"/>
      <c r="I12263"/>
      <c r="J12263"/>
      <c r="K12263" s="91"/>
      <c r="L12263" s="91"/>
      <c r="M12263" s="91"/>
      <c r="R12263"/>
      <c r="S12263"/>
      <c r="T12263"/>
      <c r="U12263"/>
      <c r="V12263"/>
      <c r="W12263"/>
      <c r="X12263"/>
      <c r="Y12263"/>
      <c r="Z12263"/>
      <c r="AA12263"/>
      <c r="AB12263"/>
      <c r="AC12263"/>
    </row>
    <row r="12264" spans="2:29" s="14" customFormat="1" x14ac:dyDescent="0.25">
      <c r="B12264"/>
      <c r="C12264"/>
      <c r="D12264"/>
      <c r="E12264"/>
      <c r="F12264"/>
      <c r="G12264"/>
      <c r="H12264"/>
      <c r="I12264"/>
      <c r="J12264"/>
      <c r="K12264" s="91"/>
      <c r="L12264" s="91"/>
      <c r="M12264" s="91"/>
      <c r="R12264"/>
      <c r="S12264"/>
      <c r="T12264"/>
      <c r="U12264"/>
      <c r="V12264"/>
      <c r="W12264"/>
      <c r="X12264"/>
      <c r="Y12264"/>
      <c r="Z12264"/>
      <c r="AA12264"/>
      <c r="AB12264"/>
      <c r="AC12264"/>
    </row>
    <row r="12265" spans="2:29" s="14" customFormat="1" x14ac:dyDescent="0.25">
      <c r="B12265"/>
      <c r="C12265"/>
      <c r="D12265"/>
      <c r="E12265"/>
      <c r="F12265"/>
      <c r="G12265"/>
      <c r="H12265"/>
      <c r="I12265"/>
      <c r="J12265"/>
      <c r="K12265" s="91"/>
      <c r="L12265" s="91"/>
      <c r="M12265" s="91"/>
      <c r="R12265"/>
      <c r="S12265"/>
      <c r="T12265"/>
      <c r="U12265"/>
      <c r="V12265"/>
      <c r="W12265"/>
      <c r="X12265"/>
      <c r="Y12265"/>
      <c r="Z12265"/>
      <c r="AA12265"/>
      <c r="AB12265"/>
      <c r="AC12265"/>
    </row>
    <row r="12266" spans="2:29" s="14" customFormat="1" x14ac:dyDescent="0.25">
      <c r="B12266"/>
      <c r="C12266"/>
      <c r="D12266"/>
      <c r="E12266"/>
      <c r="F12266"/>
      <c r="G12266"/>
      <c r="H12266"/>
      <c r="I12266"/>
      <c r="J12266"/>
      <c r="K12266" s="91"/>
      <c r="L12266" s="91"/>
      <c r="M12266" s="91"/>
      <c r="R12266"/>
      <c r="S12266"/>
      <c r="T12266"/>
      <c r="U12266"/>
      <c r="V12266"/>
      <c r="W12266"/>
      <c r="X12266"/>
      <c r="Y12266"/>
      <c r="Z12266"/>
      <c r="AA12266"/>
      <c r="AB12266"/>
      <c r="AC12266"/>
    </row>
    <row r="12267" spans="2:29" s="14" customFormat="1" x14ac:dyDescent="0.25">
      <c r="B12267"/>
      <c r="C12267"/>
      <c r="D12267"/>
      <c r="E12267"/>
      <c r="F12267"/>
      <c r="G12267"/>
      <c r="H12267"/>
      <c r="I12267"/>
      <c r="J12267"/>
      <c r="K12267" s="91"/>
      <c r="L12267" s="91"/>
      <c r="M12267" s="91"/>
      <c r="R12267"/>
      <c r="S12267"/>
      <c r="T12267"/>
      <c r="U12267"/>
      <c r="V12267"/>
      <c r="W12267"/>
      <c r="X12267"/>
      <c r="Y12267"/>
      <c r="Z12267"/>
      <c r="AA12267"/>
      <c r="AB12267"/>
      <c r="AC12267"/>
    </row>
    <row r="12268" spans="2:29" s="14" customFormat="1" x14ac:dyDescent="0.25">
      <c r="B12268"/>
      <c r="C12268"/>
      <c r="D12268"/>
      <c r="E12268"/>
      <c r="F12268"/>
      <c r="G12268"/>
      <c r="H12268"/>
      <c r="I12268"/>
      <c r="J12268"/>
      <c r="K12268" s="91"/>
      <c r="L12268" s="91"/>
      <c r="M12268" s="91"/>
      <c r="R12268"/>
      <c r="S12268"/>
      <c r="T12268"/>
      <c r="U12268"/>
      <c r="V12268"/>
      <c r="W12268"/>
      <c r="X12268"/>
      <c r="Y12268"/>
      <c r="Z12268"/>
      <c r="AA12268"/>
      <c r="AB12268"/>
      <c r="AC12268"/>
    </row>
    <row r="12269" spans="2:29" s="14" customFormat="1" x14ac:dyDescent="0.25">
      <c r="B12269"/>
      <c r="C12269"/>
      <c r="D12269"/>
      <c r="E12269"/>
      <c r="F12269"/>
      <c r="G12269"/>
      <c r="H12269"/>
      <c r="I12269"/>
      <c r="J12269"/>
      <c r="K12269" s="91"/>
      <c r="L12269" s="91"/>
      <c r="M12269" s="91"/>
      <c r="R12269"/>
      <c r="S12269"/>
      <c r="T12269"/>
      <c r="U12269"/>
      <c r="V12269"/>
      <c r="W12269"/>
      <c r="X12269"/>
      <c r="Y12269"/>
      <c r="Z12269"/>
      <c r="AA12269"/>
      <c r="AB12269"/>
      <c r="AC12269"/>
    </row>
    <row r="12270" spans="2:29" s="14" customFormat="1" x14ac:dyDescent="0.25">
      <c r="B12270"/>
      <c r="C12270"/>
      <c r="D12270"/>
      <c r="E12270"/>
      <c r="F12270"/>
      <c r="G12270"/>
      <c r="H12270"/>
      <c r="I12270"/>
      <c r="J12270"/>
      <c r="K12270" s="91"/>
      <c r="L12270" s="91"/>
      <c r="M12270" s="91"/>
      <c r="R12270"/>
      <c r="S12270"/>
      <c r="T12270"/>
      <c r="U12270"/>
      <c r="V12270"/>
      <c r="W12270"/>
      <c r="X12270"/>
      <c r="Y12270"/>
      <c r="Z12270"/>
      <c r="AA12270"/>
      <c r="AB12270"/>
      <c r="AC12270"/>
    </row>
    <row r="12271" spans="2:29" s="14" customFormat="1" x14ac:dyDescent="0.25">
      <c r="B12271"/>
      <c r="C12271"/>
      <c r="D12271"/>
      <c r="E12271"/>
      <c r="F12271"/>
      <c r="G12271"/>
      <c r="H12271"/>
      <c r="I12271"/>
      <c r="J12271"/>
      <c r="K12271" s="91"/>
      <c r="L12271" s="91"/>
      <c r="M12271" s="91"/>
      <c r="R12271"/>
      <c r="S12271"/>
      <c r="T12271"/>
      <c r="U12271"/>
      <c r="V12271"/>
      <c r="W12271"/>
      <c r="X12271"/>
      <c r="Y12271"/>
      <c r="Z12271"/>
      <c r="AA12271"/>
      <c r="AB12271"/>
      <c r="AC12271"/>
    </row>
    <row r="12272" spans="2:29" s="14" customFormat="1" x14ac:dyDescent="0.25">
      <c r="B12272"/>
      <c r="C12272"/>
      <c r="D12272"/>
      <c r="E12272"/>
      <c r="F12272"/>
      <c r="G12272"/>
      <c r="H12272"/>
      <c r="I12272"/>
      <c r="J12272"/>
      <c r="K12272" s="91"/>
      <c r="L12272" s="91"/>
      <c r="M12272" s="91"/>
      <c r="R12272"/>
      <c r="S12272"/>
      <c r="T12272"/>
      <c r="U12272"/>
      <c r="V12272"/>
      <c r="W12272"/>
      <c r="X12272"/>
      <c r="Y12272"/>
      <c r="Z12272"/>
      <c r="AA12272"/>
      <c r="AB12272"/>
      <c r="AC12272"/>
    </row>
    <row r="12273" spans="2:29" s="14" customFormat="1" x14ac:dyDescent="0.25">
      <c r="B12273"/>
      <c r="C12273"/>
      <c r="D12273"/>
      <c r="E12273"/>
      <c r="F12273"/>
      <c r="G12273"/>
      <c r="H12273"/>
      <c r="I12273"/>
      <c r="J12273"/>
      <c r="K12273" s="91"/>
      <c r="L12273" s="91"/>
      <c r="M12273" s="91"/>
      <c r="R12273"/>
      <c r="S12273"/>
      <c r="T12273"/>
      <c r="U12273"/>
      <c r="V12273"/>
      <c r="W12273"/>
      <c r="X12273"/>
      <c r="Y12273"/>
      <c r="Z12273"/>
      <c r="AA12273"/>
      <c r="AB12273"/>
      <c r="AC12273"/>
    </row>
    <row r="12274" spans="2:29" s="14" customFormat="1" x14ac:dyDescent="0.25">
      <c r="B12274"/>
      <c r="C12274"/>
      <c r="D12274"/>
      <c r="E12274"/>
      <c r="F12274"/>
      <c r="G12274"/>
      <c r="H12274"/>
      <c r="I12274"/>
      <c r="J12274"/>
      <c r="K12274" s="91"/>
      <c r="L12274" s="91"/>
      <c r="M12274" s="91"/>
      <c r="R12274"/>
      <c r="S12274"/>
      <c r="T12274"/>
      <c r="U12274"/>
      <c r="V12274"/>
      <c r="W12274"/>
      <c r="X12274"/>
      <c r="Y12274"/>
      <c r="Z12274"/>
      <c r="AA12274"/>
      <c r="AB12274"/>
      <c r="AC12274"/>
    </row>
    <row r="12275" spans="2:29" s="14" customFormat="1" x14ac:dyDescent="0.25">
      <c r="B12275"/>
      <c r="C12275"/>
      <c r="D12275"/>
      <c r="E12275"/>
      <c r="F12275"/>
      <c r="G12275"/>
      <c r="H12275"/>
      <c r="I12275"/>
      <c r="J12275"/>
      <c r="K12275" s="91"/>
      <c r="L12275" s="91"/>
      <c r="M12275" s="91"/>
      <c r="R12275"/>
      <c r="S12275"/>
      <c r="T12275"/>
      <c r="U12275"/>
      <c r="V12275"/>
      <c r="W12275"/>
      <c r="X12275"/>
      <c r="Y12275"/>
      <c r="Z12275"/>
      <c r="AA12275"/>
      <c r="AB12275"/>
      <c r="AC12275"/>
    </row>
    <row r="12276" spans="2:29" s="14" customFormat="1" x14ac:dyDescent="0.25">
      <c r="B12276"/>
      <c r="C12276"/>
      <c r="D12276"/>
      <c r="E12276"/>
      <c r="F12276"/>
      <c r="G12276"/>
      <c r="H12276"/>
      <c r="I12276"/>
      <c r="J12276"/>
      <c r="K12276" s="91"/>
      <c r="L12276" s="91"/>
      <c r="M12276" s="91"/>
      <c r="R12276"/>
      <c r="S12276"/>
      <c r="T12276"/>
      <c r="U12276"/>
      <c r="V12276"/>
      <c r="W12276"/>
      <c r="X12276"/>
      <c r="Y12276"/>
      <c r="Z12276"/>
      <c r="AA12276"/>
      <c r="AB12276"/>
      <c r="AC12276"/>
    </row>
    <row r="12277" spans="2:29" s="14" customFormat="1" x14ac:dyDescent="0.25">
      <c r="B12277"/>
      <c r="C12277"/>
      <c r="D12277"/>
      <c r="E12277"/>
      <c r="F12277"/>
      <c r="G12277"/>
      <c r="H12277"/>
      <c r="I12277"/>
      <c r="J12277"/>
      <c r="K12277" s="91"/>
      <c r="L12277" s="91"/>
      <c r="M12277" s="91"/>
      <c r="R12277"/>
      <c r="S12277"/>
      <c r="T12277"/>
      <c r="U12277"/>
      <c r="V12277"/>
      <c r="W12277"/>
      <c r="X12277"/>
      <c r="Y12277"/>
      <c r="Z12277"/>
      <c r="AA12277"/>
      <c r="AB12277"/>
      <c r="AC12277"/>
    </row>
    <row r="12278" spans="2:29" s="14" customFormat="1" x14ac:dyDescent="0.25">
      <c r="B12278"/>
      <c r="C12278"/>
      <c r="D12278"/>
      <c r="E12278"/>
      <c r="F12278"/>
      <c r="G12278"/>
      <c r="H12278"/>
      <c r="I12278"/>
      <c r="J12278"/>
      <c r="K12278" s="91"/>
      <c r="L12278" s="91"/>
      <c r="M12278" s="91"/>
      <c r="R12278"/>
      <c r="S12278"/>
      <c r="T12278"/>
      <c r="U12278"/>
      <c r="V12278"/>
      <c r="W12278"/>
      <c r="X12278"/>
      <c r="Y12278"/>
      <c r="Z12278"/>
      <c r="AA12278"/>
      <c r="AB12278"/>
      <c r="AC12278"/>
    </row>
    <row r="12279" spans="2:29" s="14" customFormat="1" x14ac:dyDescent="0.25">
      <c r="B12279"/>
      <c r="C12279"/>
      <c r="D12279"/>
      <c r="E12279"/>
      <c r="F12279"/>
      <c r="G12279"/>
      <c r="H12279"/>
      <c r="I12279"/>
      <c r="J12279"/>
      <c r="K12279" s="91"/>
      <c r="L12279" s="91"/>
      <c r="M12279" s="91"/>
      <c r="R12279"/>
      <c r="S12279"/>
      <c r="T12279"/>
      <c r="U12279"/>
      <c r="V12279"/>
      <c r="W12279"/>
      <c r="X12279"/>
      <c r="Y12279"/>
      <c r="Z12279"/>
      <c r="AA12279"/>
      <c r="AB12279"/>
      <c r="AC12279"/>
    </row>
    <row r="12280" spans="2:29" s="14" customFormat="1" x14ac:dyDescent="0.25">
      <c r="B12280"/>
      <c r="C12280"/>
      <c r="D12280"/>
      <c r="E12280"/>
      <c r="F12280"/>
      <c r="G12280"/>
      <c r="H12280"/>
      <c r="I12280"/>
      <c r="J12280"/>
      <c r="K12280" s="91"/>
      <c r="L12280" s="91"/>
      <c r="M12280" s="91"/>
      <c r="R12280"/>
      <c r="S12280"/>
      <c r="T12280"/>
      <c r="U12280"/>
      <c r="V12280"/>
      <c r="W12280"/>
      <c r="X12280"/>
      <c r="Y12280"/>
      <c r="Z12280"/>
      <c r="AA12280"/>
      <c r="AB12280"/>
      <c r="AC12280"/>
    </row>
    <row r="12281" spans="2:29" s="14" customFormat="1" x14ac:dyDescent="0.25">
      <c r="B12281"/>
      <c r="C12281"/>
      <c r="D12281"/>
      <c r="E12281"/>
      <c r="F12281"/>
      <c r="G12281"/>
      <c r="H12281"/>
      <c r="I12281"/>
      <c r="J12281"/>
      <c r="K12281" s="91"/>
      <c r="L12281" s="91"/>
      <c r="M12281" s="91"/>
      <c r="R12281"/>
      <c r="S12281"/>
      <c r="T12281"/>
      <c r="U12281"/>
      <c r="V12281"/>
      <c r="W12281"/>
      <c r="X12281"/>
      <c r="Y12281"/>
      <c r="Z12281"/>
      <c r="AA12281"/>
      <c r="AB12281"/>
      <c r="AC12281"/>
    </row>
    <row r="12282" spans="2:29" s="14" customFormat="1" x14ac:dyDescent="0.25">
      <c r="B12282"/>
      <c r="C12282"/>
      <c r="D12282"/>
      <c r="E12282"/>
      <c r="F12282"/>
      <c r="G12282"/>
      <c r="H12282"/>
      <c r="I12282"/>
      <c r="J12282"/>
      <c r="K12282" s="91"/>
      <c r="L12282" s="91"/>
      <c r="M12282" s="91"/>
      <c r="R12282"/>
      <c r="S12282"/>
      <c r="T12282"/>
      <c r="U12282"/>
      <c r="V12282"/>
      <c r="W12282"/>
      <c r="X12282"/>
      <c r="Y12282"/>
      <c r="Z12282"/>
      <c r="AA12282"/>
      <c r="AB12282"/>
      <c r="AC12282"/>
    </row>
    <row r="12283" spans="2:29" s="14" customFormat="1" x14ac:dyDescent="0.25">
      <c r="B12283"/>
      <c r="C12283"/>
      <c r="D12283"/>
      <c r="E12283"/>
      <c r="F12283"/>
      <c r="G12283"/>
      <c r="H12283"/>
      <c r="I12283"/>
      <c r="J12283"/>
      <c r="K12283" s="91"/>
      <c r="L12283" s="91"/>
      <c r="M12283" s="91"/>
      <c r="R12283"/>
      <c r="S12283"/>
      <c r="T12283"/>
      <c r="U12283"/>
      <c r="V12283"/>
      <c r="W12283"/>
      <c r="X12283"/>
      <c r="Y12283"/>
      <c r="Z12283"/>
      <c r="AA12283"/>
      <c r="AB12283"/>
      <c r="AC12283"/>
    </row>
    <row r="12284" spans="2:29" s="14" customFormat="1" x14ac:dyDescent="0.25">
      <c r="B12284"/>
      <c r="C12284"/>
      <c r="D12284"/>
      <c r="E12284"/>
      <c r="F12284"/>
      <c r="G12284"/>
      <c r="H12284"/>
      <c r="I12284"/>
      <c r="J12284"/>
      <c r="K12284" s="91"/>
      <c r="L12284" s="91"/>
      <c r="M12284" s="91"/>
      <c r="R12284"/>
      <c r="S12284"/>
      <c r="T12284"/>
      <c r="U12284"/>
      <c r="V12284"/>
      <c r="W12284"/>
      <c r="X12284"/>
      <c r="Y12284"/>
      <c r="Z12284"/>
      <c r="AA12284"/>
      <c r="AB12284"/>
      <c r="AC12284"/>
    </row>
    <row r="12285" spans="2:29" s="14" customFormat="1" x14ac:dyDescent="0.25">
      <c r="B12285"/>
      <c r="C12285"/>
      <c r="D12285"/>
      <c r="E12285"/>
      <c r="F12285"/>
      <c r="G12285"/>
      <c r="H12285"/>
      <c r="I12285"/>
      <c r="J12285"/>
      <c r="K12285" s="91"/>
      <c r="L12285" s="91"/>
      <c r="M12285" s="91"/>
      <c r="R12285"/>
      <c r="S12285"/>
      <c r="T12285"/>
      <c r="U12285"/>
      <c r="V12285"/>
      <c r="W12285"/>
      <c r="X12285"/>
      <c r="Y12285"/>
      <c r="Z12285"/>
      <c r="AA12285"/>
      <c r="AB12285"/>
      <c r="AC12285"/>
    </row>
    <row r="12286" spans="2:29" s="14" customFormat="1" x14ac:dyDescent="0.25">
      <c r="B12286"/>
      <c r="C12286"/>
      <c r="D12286"/>
      <c r="E12286"/>
      <c r="F12286"/>
      <c r="G12286"/>
      <c r="H12286"/>
      <c r="I12286"/>
      <c r="J12286"/>
      <c r="K12286" s="91"/>
      <c r="L12286" s="91"/>
      <c r="M12286" s="91"/>
      <c r="R12286"/>
      <c r="S12286"/>
      <c r="T12286"/>
      <c r="U12286"/>
      <c r="V12286"/>
      <c r="W12286"/>
      <c r="X12286"/>
      <c r="Y12286"/>
      <c r="Z12286"/>
      <c r="AA12286"/>
      <c r="AB12286"/>
      <c r="AC12286"/>
    </row>
    <row r="12287" spans="2:29" s="14" customFormat="1" x14ac:dyDescent="0.25">
      <c r="B12287"/>
      <c r="C12287"/>
      <c r="D12287"/>
      <c r="E12287"/>
      <c r="F12287"/>
      <c r="G12287"/>
      <c r="H12287"/>
      <c r="I12287"/>
      <c r="J12287"/>
      <c r="K12287" s="91"/>
      <c r="L12287" s="91"/>
      <c r="M12287" s="91"/>
      <c r="R12287"/>
      <c r="S12287"/>
      <c r="T12287"/>
      <c r="U12287"/>
      <c r="V12287"/>
      <c r="W12287"/>
      <c r="X12287"/>
      <c r="Y12287"/>
      <c r="Z12287"/>
      <c r="AA12287"/>
      <c r="AB12287"/>
      <c r="AC12287"/>
    </row>
    <row r="12288" spans="2:29" s="14" customFormat="1" x14ac:dyDescent="0.25">
      <c r="B12288"/>
      <c r="C12288"/>
      <c r="D12288"/>
      <c r="E12288"/>
      <c r="F12288"/>
      <c r="G12288"/>
      <c r="H12288"/>
      <c r="I12288"/>
      <c r="J12288"/>
      <c r="K12288" s="91"/>
      <c r="L12288" s="91"/>
      <c r="M12288" s="91"/>
      <c r="R12288"/>
      <c r="S12288"/>
      <c r="T12288"/>
      <c r="U12288"/>
      <c r="V12288"/>
      <c r="W12288"/>
      <c r="X12288"/>
      <c r="Y12288"/>
      <c r="Z12288"/>
      <c r="AA12288"/>
      <c r="AB12288"/>
      <c r="AC12288"/>
    </row>
    <row r="12289" spans="2:29" s="14" customFormat="1" x14ac:dyDescent="0.25">
      <c r="B12289"/>
      <c r="C12289"/>
      <c r="D12289"/>
      <c r="E12289"/>
      <c r="F12289"/>
      <c r="G12289"/>
      <c r="H12289"/>
      <c r="I12289"/>
      <c r="J12289"/>
      <c r="K12289" s="91"/>
      <c r="L12289" s="91"/>
      <c r="M12289" s="91"/>
      <c r="R12289"/>
      <c r="S12289"/>
      <c r="T12289"/>
      <c r="U12289"/>
      <c r="V12289"/>
      <c r="W12289"/>
      <c r="X12289"/>
      <c r="Y12289"/>
      <c r="Z12289"/>
      <c r="AA12289"/>
      <c r="AB12289"/>
      <c r="AC12289"/>
    </row>
    <row r="12290" spans="2:29" s="14" customFormat="1" x14ac:dyDescent="0.25">
      <c r="B12290"/>
      <c r="C12290"/>
      <c r="D12290"/>
      <c r="E12290"/>
      <c r="F12290"/>
      <c r="G12290"/>
      <c r="H12290"/>
      <c r="I12290"/>
      <c r="J12290"/>
      <c r="K12290" s="91"/>
      <c r="L12290" s="91"/>
      <c r="M12290" s="91"/>
      <c r="R12290"/>
      <c r="S12290"/>
      <c r="T12290"/>
      <c r="U12290"/>
      <c r="V12290"/>
      <c r="W12290"/>
      <c r="X12290"/>
      <c r="Y12290"/>
      <c r="Z12290"/>
      <c r="AA12290"/>
      <c r="AB12290"/>
      <c r="AC12290"/>
    </row>
    <row r="12291" spans="2:29" s="14" customFormat="1" x14ac:dyDescent="0.25">
      <c r="B12291"/>
      <c r="C12291"/>
      <c r="D12291"/>
      <c r="E12291"/>
      <c r="F12291"/>
      <c r="G12291"/>
      <c r="H12291"/>
      <c r="I12291"/>
      <c r="J12291"/>
      <c r="K12291" s="91"/>
      <c r="L12291" s="91"/>
      <c r="M12291" s="91"/>
      <c r="R12291"/>
      <c r="S12291"/>
      <c r="T12291"/>
      <c r="U12291"/>
      <c r="V12291"/>
      <c r="W12291"/>
      <c r="X12291"/>
      <c r="Y12291"/>
      <c r="Z12291"/>
      <c r="AA12291"/>
      <c r="AB12291"/>
      <c r="AC12291"/>
    </row>
    <row r="12292" spans="2:29" s="14" customFormat="1" x14ac:dyDescent="0.25">
      <c r="B12292"/>
      <c r="C12292"/>
      <c r="D12292"/>
      <c r="E12292"/>
      <c r="F12292"/>
      <c r="G12292"/>
      <c r="H12292"/>
      <c r="I12292"/>
      <c r="J12292"/>
      <c r="K12292" s="91"/>
      <c r="L12292" s="91"/>
      <c r="M12292" s="91"/>
      <c r="R12292"/>
      <c r="S12292"/>
      <c r="T12292"/>
      <c r="U12292"/>
      <c r="V12292"/>
      <c r="W12292"/>
      <c r="X12292"/>
      <c r="Y12292"/>
      <c r="Z12292"/>
      <c r="AA12292"/>
      <c r="AB12292"/>
      <c r="AC12292"/>
    </row>
    <row r="12293" spans="2:29" s="14" customFormat="1" x14ac:dyDescent="0.25">
      <c r="B12293"/>
      <c r="C12293"/>
      <c r="D12293"/>
      <c r="E12293"/>
      <c r="F12293"/>
      <c r="G12293"/>
      <c r="H12293"/>
      <c r="I12293"/>
      <c r="J12293"/>
      <c r="K12293" s="91"/>
      <c r="L12293" s="91"/>
      <c r="M12293" s="91"/>
      <c r="R12293"/>
      <c r="S12293"/>
      <c r="T12293"/>
      <c r="U12293"/>
      <c r="V12293"/>
      <c r="W12293"/>
      <c r="X12293"/>
      <c r="Y12293"/>
      <c r="Z12293"/>
      <c r="AA12293"/>
      <c r="AB12293"/>
      <c r="AC12293"/>
    </row>
    <row r="12294" spans="2:29" s="14" customFormat="1" x14ac:dyDescent="0.25">
      <c r="B12294"/>
      <c r="C12294"/>
      <c r="D12294"/>
      <c r="E12294"/>
      <c r="F12294"/>
      <c r="G12294"/>
      <c r="H12294"/>
      <c r="I12294"/>
      <c r="J12294"/>
      <c r="K12294" s="91"/>
      <c r="L12294" s="91"/>
      <c r="M12294" s="91"/>
      <c r="R12294"/>
      <c r="S12294"/>
      <c r="T12294"/>
      <c r="U12294"/>
      <c r="V12294"/>
      <c r="W12294"/>
      <c r="X12294"/>
      <c r="Y12294"/>
      <c r="Z12294"/>
      <c r="AA12294"/>
      <c r="AB12294"/>
      <c r="AC12294"/>
    </row>
    <row r="12295" spans="2:29" s="14" customFormat="1" x14ac:dyDescent="0.25">
      <c r="B12295"/>
      <c r="C12295"/>
      <c r="D12295"/>
      <c r="E12295"/>
      <c r="F12295"/>
      <c r="G12295"/>
      <c r="H12295"/>
      <c r="I12295"/>
      <c r="J12295"/>
      <c r="K12295" s="91"/>
      <c r="L12295" s="91"/>
      <c r="M12295" s="91"/>
      <c r="R12295"/>
      <c r="S12295"/>
      <c r="T12295"/>
      <c r="U12295"/>
      <c r="V12295"/>
      <c r="W12295"/>
      <c r="X12295"/>
      <c r="Y12295"/>
      <c r="Z12295"/>
      <c r="AA12295"/>
      <c r="AB12295"/>
      <c r="AC12295"/>
    </row>
    <row r="12296" spans="2:29" s="14" customFormat="1" x14ac:dyDescent="0.25">
      <c r="B12296"/>
      <c r="C12296"/>
      <c r="D12296"/>
      <c r="E12296"/>
      <c r="F12296"/>
      <c r="G12296"/>
      <c r="H12296"/>
      <c r="I12296"/>
      <c r="J12296"/>
      <c r="K12296" s="91"/>
      <c r="L12296" s="91"/>
      <c r="M12296" s="91"/>
      <c r="R12296"/>
      <c r="S12296"/>
      <c r="T12296"/>
      <c r="U12296"/>
      <c r="V12296"/>
      <c r="W12296"/>
      <c r="X12296"/>
      <c r="Y12296"/>
      <c r="Z12296"/>
      <c r="AA12296"/>
      <c r="AB12296"/>
      <c r="AC12296"/>
    </row>
    <row r="12297" spans="2:29" s="14" customFormat="1" x14ac:dyDescent="0.25">
      <c r="B12297"/>
      <c r="C12297"/>
      <c r="D12297"/>
      <c r="E12297"/>
      <c r="F12297"/>
      <c r="G12297"/>
      <c r="H12297"/>
      <c r="I12297"/>
      <c r="J12297"/>
      <c r="K12297" s="91"/>
      <c r="L12297" s="91"/>
      <c r="M12297" s="91"/>
      <c r="R12297"/>
      <c r="S12297"/>
      <c r="T12297"/>
      <c r="U12297"/>
      <c r="V12297"/>
      <c r="W12297"/>
      <c r="X12297"/>
      <c r="Y12297"/>
      <c r="Z12297"/>
      <c r="AA12297"/>
      <c r="AB12297"/>
      <c r="AC12297"/>
    </row>
    <row r="12298" spans="2:29" s="14" customFormat="1" x14ac:dyDescent="0.25">
      <c r="B12298"/>
      <c r="C12298"/>
      <c r="D12298"/>
      <c r="E12298"/>
      <c r="F12298"/>
      <c r="G12298"/>
      <c r="H12298"/>
      <c r="I12298"/>
      <c r="J12298"/>
      <c r="K12298" s="91"/>
      <c r="L12298" s="91"/>
      <c r="M12298" s="91"/>
      <c r="R12298"/>
      <c r="S12298"/>
      <c r="T12298"/>
      <c r="U12298"/>
      <c r="V12298"/>
      <c r="W12298"/>
      <c r="X12298"/>
      <c r="Y12298"/>
      <c r="Z12298"/>
      <c r="AA12298"/>
      <c r="AB12298"/>
      <c r="AC12298"/>
    </row>
    <row r="12299" spans="2:29" s="14" customFormat="1" x14ac:dyDescent="0.25">
      <c r="B12299"/>
      <c r="C12299"/>
      <c r="D12299"/>
      <c r="E12299"/>
      <c r="F12299"/>
      <c r="G12299"/>
      <c r="H12299"/>
      <c r="I12299"/>
      <c r="J12299"/>
      <c r="K12299" s="91"/>
      <c r="L12299" s="91"/>
      <c r="M12299" s="91"/>
      <c r="R12299"/>
      <c r="S12299"/>
      <c r="T12299"/>
      <c r="U12299"/>
      <c r="V12299"/>
      <c r="W12299"/>
      <c r="X12299"/>
      <c r="Y12299"/>
      <c r="Z12299"/>
      <c r="AA12299"/>
      <c r="AB12299"/>
      <c r="AC12299"/>
    </row>
    <row r="12300" spans="2:29" s="14" customFormat="1" x14ac:dyDescent="0.25">
      <c r="B12300"/>
      <c r="C12300"/>
      <c r="D12300"/>
      <c r="E12300"/>
      <c r="F12300"/>
      <c r="G12300"/>
      <c r="H12300"/>
      <c r="I12300"/>
      <c r="J12300"/>
      <c r="K12300" s="91"/>
      <c r="L12300" s="91"/>
      <c r="M12300" s="91"/>
      <c r="R12300"/>
      <c r="S12300"/>
      <c r="T12300"/>
      <c r="U12300"/>
      <c r="V12300"/>
      <c r="W12300"/>
      <c r="X12300"/>
      <c r="Y12300"/>
      <c r="Z12300"/>
      <c r="AA12300"/>
      <c r="AB12300"/>
      <c r="AC12300"/>
    </row>
    <row r="12301" spans="2:29" s="14" customFormat="1" x14ac:dyDescent="0.25">
      <c r="B12301"/>
      <c r="C12301"/>
      <c r="D12301"/>
      <c r="E12301"/>
      <c r="F12301"/>
      <c r="G12301"/>
      <c r="H12301"/>
      <c r="I12301"/>
      <c r="J12301"/>
      <c r="K12301" s="91"/>
      <c r="L12301" s="91"/>
      <c r="M12301" s="91"/>
      <c r="R12301"/>
      <c r="S12301"/>
      <c r="T12301"/>
      <c r="U12301"/>
      <c r="V12301"/>
      <c r="W12301"/>
      <c r="X12301"/>
      <c r="Y12301"/>
      <c r="Z12301"/>
      <c r="AA12301"/>
      <c r="AB12301"/>
      <c r="AC12301"/>
    </row>
    <row r="12302" spans="2:29" s="14" customFormat="1" x14ac:dyDescent="0.25">
      <c r="B12302"/>
      <c r="C12302"/>
      <c r="D12302"/>
      <c r="E12302"/>
      <c r="F12302"/>
      <c r="G12302"/>
      <c r="H12302"/>
      <c r="I12302"/>
      <c r="J12302"/>
      <c r="K12302" s="91"/>
      <c r="L12302" s="91"/>
      <c r="M12302" s="91"/>
      <c r="R12302"/>
      <c r="S12302"/>
      <c r="T12302"/>
      <c r="U12302"/>
      <c r="V12302"/>
      <c r="W12302"/>
      <c r="X12302"/>
      <c r="Y12302"/>
      <c r="Z12302"/>
      <c r="AA12302"/>
      <c r="AB12302"/>
      <c r="AC12302"/>
    </row>
    <row r="12303" spans="2:29" s="14" customFormat="1" x14ac:dyDescent="0.25">
      <c r="B12303"/>
      <c r="C12303"/>
      <c r="D12303"/>
      <c r="E12303"/>
      <c r="F12303"/>
      <c r="G12303"/>
      <c r="H12303"/>
      <c r="I12303"/>
      <c r="J12303"/>
      <c r="K12303" s="91"/>
      <c r="L12303" s="91"/>
      <c r="M12303" s="91"/>
      <c r="R12303"/>
      <c r="S12303"/>
      <c r="T12303"/>
      <c r="U12303"/>
      <c r="V12303"/>
      <c r="W12303"/>
      <c r="X12303"/>
      <c r="Y12303"/>
      <c r="Z12303"/>
      <c r="AA12303"/>
      <c r="AB12303"/>
      <c r="AC12303"/>
    </row>
    <row r="12304" spans="2:29" s="14" customFormat="1" x14ac:dyDescent="0.25">
      <c r="B12304"/>
      <c r="C12304"/>
      <c r="D12304"/>
      <c r="E12304"/>
      <c r="F12304"/>
      <c r="G12304"/>
      <c r="H12304"/>
      <c r="I12304"/>
      <c r="J12304"/>
      <c r="K12304" s="91"/>
      <c r="L12304" s="91"/>
      <c r="M12304" s="91"/>
      <c r="R12304"/>
      <c r="S12304"/>
      <c r="T12304"/>
      <c r="U12304"/>
      <c r="V12304"/>
      <c r="W12304"/>
      <c r="X12304"/>
      <c r="Y12304"/>
      <c r="Z12304"/>
      <c r="AA12304"/>
      <c r="AB12304"/>
      <c r="AC12304"/>
    </row>
    <row r="12305" spans="2:29" s="14" customFormat="1" x14ac:dyDescent="0.25">
      <c r="B12305"/>
      <c r="C12305"/>
      <c r="D12305"/>
      <c r="E12305"/>
      <c r="F12305"/>
      <c r="G12305"/>
      <c r="H12305"/>
      <c r="I12305"/>
      <c r="J12305"/>
      <c r="K12305" s="91"/>
      <c r="L12305" s="91"/>
      <c r="M12305" s="91"/>
      <c r="R12305"/>
      <c r="S12305"/>
      <c r="T12305"/>
      <c r="U12305"/>
      <c r="V12305"/>
      <c r="W12305"/>
      <c r="X12305"/>
      <c r="Y12305"/>
      <c r="Z12305"/>
      <c r="AA12305"/>
      <c r="AB12305"/>
      <c r="AC12305"/>
    </row>
    <row r="12306" spans="2:29" s="14" customFormat="1" x14ac:dyDescent="0.25">
      <c r="B12306"/>
      <c r="C12306"/>
      <c r="D12306"/>
      <c r="E12306"/>
      <c r="F12306"/>
      <c r="G12306"/>
      <c r="H12306"/>
      <c r="I12306"/>
      <c r="J12306"/>
      <c r="K12306" s="91"/>
      <c r="L12306" s="91"/>
      <c r="M12306" s="91"/>
      <c r="R12306"/>
      <c r="S12306"/>
      <c r="T12306"/>
      <c r="U12306"/>
      <c r="V12306"/>
      <c r="W12306"/>
      <c r="X12306"/>
      <c r="Y12306"/>
      <c r="Z12306"/>
      <c r="AA12306"/>
      <c r="AB12306"/>
      <c r="AC12306"/>
    </row>
    <row r="12307" spans="2:29" s="14" customFormat="1" x14ac:dyDescent="0.25">
      <c r="B12307"/>
      <c r="C12307"/>
      <c r="D12307"/>
      <c r="E12307"/>
      <c r="F12307"/>
      <c r="G12307"/>
      <c r="H12307"/>
      <c r="I12307"/>
      <c r="J12307"/>
      <c r="K12307" s="91"/>
      <c r="L12307" s="91"/>
      <c r="M12307" s="91"/>
      <c r="R12307"/>
      <c r="S12307"/>
      <c r="T12307"/>
      <c r="U12307"/>
      <c r="V12307"/>
      <c r="W12307"/>
      <c r="X12307"/>
      <c r="Y12307"/>
      <c r="Z12307"/>
      <c r="AA12307"/>
      <c r="AB12307"/>
      <c r="AC12307"/>
    </row>
    <row r="12308" spans="2:29" s="14" customFormat="1" x14ac:dyDescent="0.25">
      <c r="B12308"/>
      <c r="C12308"/>
      <c r="D12308"/>
      <c r="E12308"/>
      <c r="F12308"/>
      <c r="G12308"/>
      <c r="H12308"/>
      <c r="I12308"/>
      <c r="J12308"/>
      <c r="K12308" s="91"/>
      <c r="L12308" s="91"/>
      <c r="M12308" s="91"/>
      <c r="R12308"/>
      <c r="S12308"/>
      <c r="T12308"/>
      <c r="U12308"/>
      <c r="V12308"/>
      <c r="W12308"/>
      <c r="X12308"/>
      <c r="Y12308"/>
      <c r="Z12308"/>
      <c r="AA12308"/>
      <c r="AB12308"/>
      <c r="AC12308"/>
    </row>
    <row r="12309" spans="2:29" s="14" customFormat="1" x14ac:dyDescent="0.25">
      <c r="B12309"/>
      <c r="C12309"/>
      <c r="D12309"/>
      <c r="E12309"/>
      <c r="F12309"/>
      <c r="G12309"/>
      <c r="H12309"/>
      <c r="I12309"/>
      <c r="J12309"/>
      <c r="K12309" s="91"/>
      <c r="L12309" s="91"/>
      <c r="M12309" s="91"/>
      <c r="R12309"/>
      <c r="S12309"/>
      <c r="T12309"/>
      <c r="U12309"/>
      <c r="V12309"/>
      <c r="W12309"/>
      <c r="X12309"/>
      <c r="Y12309"/>
      <c r="Z12309"/>
      <c r="AA12309"/>
      <c r="AB12309"/>
      <c r="AC12309"/>
    </row>
    <row r="12310" spans="2:29" s="14" customFormat="1" x14ac:dyDescent="0.25">
      <c r="B12310"/>
      <c r="C12310"/>
      <c r="D12310"/>
      <c r="E12310"/>
      <c r="F12310"/>
      <c r="G12310"/>
      <c r="H12310"/>
      <c r="I12310"/>
      <c r="J12310"/>
      <c r="K12310" s="91"/>
      <c r="L12310" s="91"/>
      <c r="M12310" s="91"/>
      <c r="R12310"/>
      <c r="S12310"/>
      <c r="T12310"/>
      <c r="U12310"/>
      <c r="V12310"/>
      <c r="W12310"/>
      <c r="X12310"/>
      <c r="Y12310"/>
      <c r="Z12310"/>
      <c r="AA12310"/>
      <c r="AB12310"/>
      <c r="AC12310"/>
    </row>
    <row r="12311" spans="2:29" s="14" customFormat="1" x14ac:dyDescent="0.25">
      <c r="B12311"/>
      <c r="C12311"/>
      <c r="D12311"/>
      <c r="E12311"/>
      <c r="F12311"/>
      <c r="G12311"/>
      <c r="H12311"/>
      <c r="I12311"/>
      <c r="J12311"/>
      <c r="K12311" s="91"/>
      <c r="L12311" s="91"/>
      <c r="M12311" s="91"/>
      <c r="R12311"/>
      <c r="S12311"/>
      <c r="T12311"/>
      <c r="U12311"/>
      <c r="V12311"/>
      <c r="W12311"/>
      <c r="X12311"/>
      <c r="Y12311"/>
      <c r="Z12311"/>
      <c r="AA12311"/>
      <c r="AB12311"/>
      <c r="AC12311"/>
    </row>
    <row r="12312" spans="2:29" s="14" customFormat="1" x14ac:dyDescent="0.25">
      <c r="B12312"/>
      <c r="C12312"/>
      <c r="D12312"/>
      <c r="E12312"/>
      <c r="F12312"/>
      <c r="G12312"/>
      <c r="H12312"/>
      <c r="I12312"/>
      <c r="J12312"/>
      <c r="K12312" s="91"/>
      <c r="L12312" s="91"/>
      <c r="M12312" s="91"/>
      <c r="R12312"/>
      <c r="S12312"/>
      <c r="T12312"/>
      <c r="U12312"/>
      <c r="V12312"/>
      <c r="W12312"/>
      <c r="X12312"/>
      <c r="Y12312"/>
      <c r="Z12312"/>
      <c r="AA12312"/>
      <c r="AB12312"/>
      <c r="AC12312"/>
    </row>
    <row r="12313" spans="2:29" s="14" customFormat="1" x14ac:dyDescent="0.25">
      <c r="B12313"/>
      <c r="C12313"/>
      <c r="D12313"/>
      <c r="E12313"/>
      <c r="F12313"/>
      <c r="G12313"/>
      <c r="H12313"/>
      <c r="I12313"/>
      <c r="J12313"/>
      <c r="K12313" s="91"/>
      <c r="L12313" s="91"/>
      <c r="M12313" s="91"/>
      <c r="R12313"/>
      <c r="S12313"/>
      <c r="T12313"/>
      <c r="U12313"/>
      <c r="V12313"/>
      <c r="W12313"/>
      <c r="X12313"/>
      <c r="Y12313"/>
      <c r="Z12313"/>
      <c r="AA12313"/>
      <c r="AB12313"/>
      <c r="AC12313"/>
    </row>
    <row r="12314" spans="2:29" s="14" customFormat="1" x14ac:dyDescent="0.25">
      <c r="B12314"/>
      <c r="C12314"/>
      <c r="D12314"/>
      <c r="E12314"/>
      <c r="F12314"/>
      <c r="G12314"/>
      <c r="H12314"/>
      <c r="I12314"/>
      <c r="J12314"/>
      <c r="K12314" s="91"/>
      <c r="L12314" s="91"/>
      <c r="M12314" s="91"/>
      <c r="R12314"/>
      <c r="S12314"/>
      <c r="T12314"/>
      <c r="U12314"/>
      <c r="V12314"/>
      <c r="W12314"/>
      <c r="X12314"/>
      <c r="Y12314"/>
      <c r="Z12314"/>
      <c r="AA12314"/>
      <c r="AB12314"/>
      <c r="AC12314"/>
    </row>
    <row r="12315" spans="2:29" s="14" customFormat="1" x14ac:dyDescent="0.25">
      <c r="B12315"/>
      <c r="C12315"/>
      <c r="D12315"/>
      <c r="E12315"/>
      <c r="F12315"/>
      <c r="G12315"/>
      <c r="H12315"/>
      <c r="I12315"/>
      <c r="J12315"/>
      <c r="K12315" s="91"/>
      <c r="L12315" s="91"/>
      <c r="M12315" s="91"/>
      <c r="R12315"/>
      <c r="S12315"/>
      <c r="T12315"/>
      <c r="U12315"/>
      <c r="V12315"/>
      <c r="W12315"/>
      <c r="X12315"/>
      <c r="Y12315"/>
      <c r="Z12315"/>
      <c r="AA12315"/>
      <c r="AB12315"/>
      <c r="AC12315"/>
    </row>
    <row r="12316" spans="2:29" s="14" customFormat="1" x14ac:dyDescent="0.25">
      <c r="B12316"/>
      <c r="C12316"/>
      <c r="D12316"/>
      <c r="E12316"/>
      <c r="F12316"/>
      <c r="G12316"/>
      <c r="H12316"/>
      <c r="I12316"/>
      <c r="J12316"/>
      <c r="K12316" s="91"/>
      <c r="L12316" s="91"/>
      <c r="M12316" s="91"/>
      <c r="R12316"/>
      <c r="S12316"/>
      <c r="T12316"/>
      <c r="U12316"/>
      <c r="V12316"/>
      <c r="W12316"/>
      <c r="X12316"/>
      <c r="Y12316"/>
      <c r="Z12316"/>
      <c r="AA12316"/>
      <c r="AB12316"/>
      <c r="AC12316"/>
    </row>
    <row r="12317" spans="2:29" s="14" customFormat="1" x14ac:dyDescent="0.25">
      <c r="B12317"/>
      <c r="C12317"/>
      <c r="D12317"/>
      <c r="E12317"/>
      <c r="F12317"/>
      <c r="G12317"/>
      <c r="H12317"/>
      <c r="I12317"/>
      <c r="J12317"/>
      <c r="K12317" s="91"/>
      <c r="L12317" s="91"/>
      <c r="M12317" s="91"/>
      <c r="R12317"/>
      <c r="S12317"/>
      <c r="T12317"/>
      <c r="U12317"/>
      <c r="V12317"/>
      <c r="W12317"/>
      <c r="X12317"/>
      <c r="Y12317"/>
      <c r="Z12317"/>
      <c r="AA12317"/>
      <c r="AB12317"/>
      <c r="AC12317"/>
    </row>
    <row r="12318" spans="2:29" s="14" customFormat="1" x14ac:dyDescent="0.25">
      <c r="B12318"/>
      <c r="C12318"/>
      <c r="D12318"/>
      <c r="E12318"/>
      <c r="F12318"/>
      <c r="G12318"/>
      <c r="H12318"/>
      <c r="I12318"/>
      <c r="J12318"/>
      <c r="K12318" s="91"/>
      <c r="L12318" s="91"/>
      <c r="M12318" s="91"/>
      <c r="R12318"/>
      <c r="S12318"/>
      <c r="T12318"/>
      <c r="U12318"/>
      <c r="V12318"/>
      <c r="W12318"/>
      <c r="X12318"/>
      <c r="Y12318"/>
      <c r="Z12318"/>
      <c r="AA12318"/>
      <c r="AB12318"/>
      <c r="AC12318"/>
    </row>
    <row r="12319" spans="2:29" s="14" customFormat="1" x14ac:dyDescent="0.25">
      <c r="B12319"/>
      <c r="C12319"/>
      <c r="D12319"/>
      <c r="E12319"/>
      <c r="F12319"/>
      <c r="G12319"/>
      <c r="H12319"/>
      <c r="I12319"/>
      <c r="J12319"/>
      <c r="K12319" s="91"/>
      <c r="L12319" s="91"/>
      <c r="M12319" s="91"/>
      <c r="R12319"/>
      <c r="S12319"/>
      <c r="T12319"/>
      <c r="U12319"/>
      <c r="V12319"/>
      <c r="W12319"/>
      <c r="X12319"/>
      <c r="Y12319"/>
      <c r="Z12319"/>
      <c r="AA12319"/>
      <c r="AB12319"/>
      <c r="AC12319"/>
    </row>
    <row r="12320" spans="2:29" s="14" customFormat="1" x14ac:dyDescent="0.25">
      <c r="B12320"/>
      <c r="C12320"/>
      <c r="D12320"/>
      <c r="E12320"/>
      <c r="F12320"/>
      <c r="G12320"/>
      <c r="H12320"/>
      <c r="I12320"/>
      <c r="J12320"/>
      <c r="K12320" s="91"/>
      <c r="L12320" s="91"/>
      <c r="M12320" s="91"/>
      <c r="R12320"/>
      <c r="S12320"/>
      <c r="T12320"/>
      <c r="U12320"/>
      <c r="V12320"/>
      <c r="W12320"/>
      <c r="X12320"/>
      <c r="Y12320"/>
      <c r="Z12320"/>
      <c r="AA12320"/>
      <c r="AB12320"/>
      <c r="AC12320"/>
    </row>
    <row r="12321" spans="2:29" s="14" customFormat="1" x14ac:dyDescent="0.25">
      <c r="B12321"/>
      <c r="C12321"/>
      <c r="D12321"/>
      <c r="E12321"/>
      <c r="F12321"/>
      <c r="G12321"/>
      <c r="H12321"/>
      <c r="I12321"/>
      <c r="J12321"/>
      <c r="K12321" s="91"/>
      <c r="L12321" s="91"/>
      <c r="M12321" s="91"/>
      <c r="R12321"/>
      <c r="S12321"/>
      <c r="T12321"/>
      <c r="U12321"/>
      <c r="V12321"/>
      <c r="W12321"/>
      <c r="X12321"/>
      <c r="Y12321"/>
      <c r="Z12321"/>
      <c r="AA12321"/>
      <c r="AB12321"/>
      <c r="AC12321"/>
    </row>
    <row r="12322" spans="2:29" s="14" customFormat="1" x14ac:dyDescent="0.25">
      <c r="B12322"/>
      <c r="C12322"/>
      <c r="D12322"/>
      <c r="E12322"/>
      <c r="F12322"/>
      <c r="G12322"/>
      <c r="H12322"/>
      <c r="I12322"/>
      <c r="J12322"/>
      <c r="K12322" s="91"/>
      <c r="L12322" s="91"/>
      <c r="M12322" s="91"/>
      <c r="R12322"/>
      <c r="S12322"/>
      <c r="T12322"/>
      <c r="U12322"/>
      <c r="V12322"/>
      <c r="W12322"/>
      <c r="X12322"/>
      <c r="Y12322"/>
      <c r="Z12322"/>
      <c r="AA12322"/>
      <c r="AB12322"/>
      <c r="AC12322"/>
    </row>
    <row r="12323" spans="2:29" s="14" customFormat="1" x14ac:dyDescent="0.25">
      <c r="B12323"/>
      <c r="C12323"/>
      <c r="D12323"/>
      <c r="E12323"/>
      <c r="F12323"/>
      <c r="G12323"/>
      <c r="H12323"/>
      <c r="I12323"/>
      <c r="J12323"/>
      <c r="K12323" s="91"/>
      <c r="L12323" s="91"/>
      <c r="M12323" s="91"/>
      <c r="R12323"/>
      <c r="S12323"/>
      <c r="T12323"/>
      <c r="U12323"/>
      <c r="V12323"/>
      <c r="W12323"/>
      <c r="X12323"/>
      <c r="Y12323"/>
      <c r="Z12323"/>
      <c r="AA12323"/>
      <c r="AB12323"/>
      <c r="AC12323"/>
    </row>
    <row r="12324" spans="2:29" s="14" customFormat="1" x14ac:dyDescent="0.25">
      <c r="B12324"/>
      <c r="C12324"/>
      <c r="D12324"/>
      <c r="E12324"/>
      <c r="F12324"/>
      <c r="G12324"/>
      <c r="H12324"/>
      <c r="I12324"/>
      <c r="J12324"/>
      <c r="K12324" s="91"/>
      <c r="L12324" s="91"/>
      <c r="M12324" s="91"/>
      <c r="R12324"/>
      <c r="S12324"/>
      <c r="T12324"/>
      <c r="U12324"/>
      <c r="V12324"/>
      <c r="W12324"/>
      <c r="X12324"/>
      <c r="Y12324"/>
      <c r="Z12324"/>
      <c r="AA12324"/>
      <c r="AB12324"/>
      <c r="AC12324"/>
    </row>
    <row r="12325" spans="2:29" s="14" customFormat="1" x14ac:dyDescent="0.25">
      <c r="B12325"/>
      <c r="C12325"/>
      <c r="D12325"/>
      <c r="E12325"/>
      <c r="F12325"/>
      <c r="G12325"/>
      <c r="H12325"/>
      <c r="I12325"/>
      <c r="J12325"/>
      <c r="K12325" s="91"/>
      <c r="L12325" s="91"/>
      <c r="M12325" s="91"/>
      <c r="R12325"/>
      <c r="S12325"/>
      <c r="T12325"/>
      <c r="U12325"/>
      <c r="V12325"/>
      <c r="W12325"/>
      <c r="X12325"/>
      <c r="Y12325"/>
      <c r="Z12325"/>
      <c r="AA12325"/>
      <c r="AB12325"/>
      <c r="AC12325"/>
    </row>
    <row r="12326" spans="2:29" s="14" customFormat="1" x14ac:dyDescent="0.25">
      <c r="B12326"/>
      <c r="C12326"/>
      <c r="D12326"/>
      <c r="E12326"/>
      <c r="F12326"/>
      <c r="G12326"/>
      <c r="H12326"/>
      <c r="I12326"/>
      <c r="J12326"/>
      <c r="K12326" s="91"/>
      <c r="L12326" s="91"/>
      <c r="M12326" s="91"/>
      <c r="R12326"/>
      <c r="S12326"/>
      <c r="T12326"/>
      <c r="U12326"/>
      <c r="V12326"/>
      <c r="W12326"/>
      <c r="X12326"/>
      <c r="Y12326"/>
      <c r="Z12326"/>
      <c r="AA12326"/>
      <c r="AB12326"/>
      <c r="AC12326"/>
    </row>
    <row r="12327" spans="2:29" s="14" customFormat="1" x14ac:dyDescent="0.25">
      <c r="B12327"/>
      <c r="C12327"/>
      <c r="D12327"/>
      <c r="E12327"/>
      <c r="F12327"/>
      <c r="G12327"/>
      <c r="H12327"/>
      <c r="I12327"/>
      <c r="J12327"/>
      <c r="K12327" s="91"/>
      <c r="L12327" s="91"/>
      <c r="M12327" s="91"/>
      <c r="R12327"/>
      <c r="S12327"/>
      <c r="T12327"/>
      <c r="U12327"/>
      <c r="V12327"/>
      <c r="W12327"/>
      <c r="X12327"/>
      <c r="Y12327"/>
      <c r="Z12327"/>
      <c r="AA12327"/>
      <c r="AB12327"/>
      <c r="AC12327"/>
    </row>
    <row r="12328" spans="2:29" s="14" customFormat="1" x14ac:dyDescent="0.25">
      <c r="B12328"/>
      <c r="C12328"/>
      <c r="D12328"/>
      <c r="E12328"/>
      <c r="F12328"/>
      <c r="G12328"/>
      <c r="H12328"/>
      <c r="I12328"/>
      <c r="J12328"/>
      <c r="K12328" s="91"/>
      <c r="L12328" s="91"/>
      <c r="M12328" s="91"/>
      <c r="R12328"/>
      <c r="S12328"/>
      <c r="T12328"/>
      <c r="U12328"/>
      <c r="V12328"/>
      <c r="W12328"/>
      <c r="X12328"/>
      <c r="Y12328"/>
      <c r="Z12328"/>
      <c r="AA12328"/>
      <c r="AB12328"/>
      <c r="AC12328"/>
    </row>
    <row r="12329" spans="2:29" s="14" customFormat="1" x14ac:dyDescent="0.25">
      <c r="B12329"/>
      <c r="C12329"/>
      <c r="D12329"/>
      <c r="E12329"/>
      <c r="F12329"/>
      <c r="G12329"/>
      <c r="H12329"/>
      <c r="I12329"/>
      <c r="J12329"/>
      <c r="K12329" s="91"/>
      <c r="L12329" s="91"/>
      <c r="M12329" s="91"/>
      <c r="R12329"/>
      <c r="S12329"/>
      <c r="T12329"/>
      <c r="U12329"/>
      <c r="V12329"/>
      <c r="W12329"/>
      <c r="X12329"/>
      <c r="Y12329"/>
      <c r="Z12329"/>
      <c r="AA12329"/>
      <c r="AB12329"/>
      <c r="AC12329"/>
    </row>
    <row r="12330" spans="2:29" s="14" customFormat="1" x14ac:dyDescent="0.25">
      <c r="B12330"/>
      <c r="C12330"/>
      <c r="D12330"/>
      <c r="E12330"/>
      <c r="F12330"/>
      <c r="G12330"/>
      <c r="H12330"/>
      <c r="I12330"/>
      <c r="J12330"/>
      <c r="K12330" s="91"/>
      <c r="L12330" s="91"/>
      <c r="M12330" s="91"/>
      <c r="R12330"/>
      <c r="S12330"/>
      <c r="T12330"/>
      <c r="U12330"/>
      <c r="V12330"/>
      <c r="W12330"/>
      <c r="X12330"/>
      <c r="Y12330"/>
      <c r="Z12330"/>
      <c r="AA12330"/>
      <c r="AB12330"/>
      <c r="AC12330"/>
    </row>
    <row r="12331" spans="2:29" s="14" customFormat="1" x14ac:dyDescent="0.25">
      <c r="B12331"/>
      <c r="C12331"/>
      <c r="D12331"/>
      <c r="E12331"/>
      <c r="F12331"/>
      <c r="G12331"/>
      <c r="H12331"/>
      <c r="I12331"/>
      <c r="J12331"/>
      <c r="K12331" s="91"/>
      <c r="L12331" s="91"/>
      <c r="M12331" s="91"/>
      <c r="R12331"/>
      <c r="S12331"/>
      <c r="T12331"/>
      <c r="U12331"/>
      <c r="V12331"/>
      <c r="W12331"/>
      <c r="X12331"/>
      <c r="Y12331"/>
      <c r="Z12331"/>
      <c r="AA12331"/>
      <c r="AB12331"/>
      <c r="AC12331"/>
    </row>
    <row r="12332" spans="2:29" s="14" customFormat="1" x14ac:dyDescent="0.25">
      <c r="B12332"/>
      <c r="C12332"/>
      <c r="D12332"/>
      <c r="E12332"/>
      <c r="F12332"/>
      <c r="G12332"/>
      <c r="H12332"/>
      <c r="I12332"/>
      <c r="J12332"/>
      <c r="K12332" s="91"/>
      <c r="L12332" s="91"/>
      <c r="M12332" s="91"/>
      <c r="R12332"/>
      <c r="S12332"/>
      <c r="T12332"/>
      <c r="U12332"/>
      <c r="V12332"/>
      <c r="W12332"/>
      <c r="X12332"/>
      <c r="Y12332"/>
      <c r="Z12332"/>
      <c r="AA12332"/>
      <c r="AB12332"/>
      <c r="AC12332"/>
    </row>
    <row r="12333" spans="2:29" s="14" customFormat="1" x14ac:dyDescent="0.25">
      <c r="B12333"/>
      <c r="C12333"/>
      <c r="D12333"/>
      <c r="E12333"/>
      <c r="F12333"/>
      <c r="G12333"/>
      <c r="H12333"/>
      <c r="I12333"/>
      <c r="J12333"/>
      <c r="K12333" s="91"/>
      <c r="L12333" s="91"/>
      <c r="M12333" s="91"/>
      <c r="R12333"/>
      <c r="S12333"/>
      <c r="T12333"/>
      <c r="U12333"/>
      <c r="V12333"/>
      <c r="W12333"/>
      <c r="X12333"/>
      <c r="Y12333"/>
      <c r="Z12333"/>
      <c r="AA12333"/>
      <c r="AB12333"/>
      <c r="AC12333"/>
    </row>
    <row r="12334" spans="2:29" s="14" customFormat="1" x14ac:dyDescent="0.25">
      <c r="B12334"/>
      <c r="C12334"/>
      <c r="D12334"/>
      <c r="E12334"/>
      <c r="F12334"/>
      <c r="G12334"/>
      <c r="H12334"/>
      <c r="I12334"/>
      <c r="J12334"/>
      <c r="K12334" s="91"/>
      <c r="L12334" s="91"/>
      <c r="M12334" s="91"/>
      <c r="R12334"/>
      <c r="S12334"/>
      <c r="T12334"/>
      <c r="U12334"/>
      <c r="V12334"/>
      <c r="W12334"/>
      <c r="X12334"/>
      <c r="Y12334"/>
      <c r="Z12334"/>
      <c r="AA12334"/>
      <c r="AB12334"/>
      <c r="AC12334"/>
    </row>
    <row r="12335" spans="2:29" s="14" customFormat="1" x14ac:dyDescent="0.25">
      <c r="B12335"/>
      <c r="C12335"/>
      <c r="D12335"/>
      <c r="E12335"/>
      <c r="F12335"/>
      <c r="G12335"/>
      <c r="H12335"/>
      <c r="I12335"/>
      <c r="J12335"/>
      <c r="K12335" s="91"/>
      <c r="L12335" s="91"/>
      <c r="M12335" s="91"/>
      <c r="R12335"/>
      <c r="S12335"/>
      <c r="T12335"/>
      <c r="U12335"/>
      <c r="V12335"/>
      <c r="W12335"/>
      <c r="X12335"/>
      <c r="Y12335"/>
      <c r="Z12335"/>
      <c r="AA12335"/>
      <c r="AB12335"/>
      <c r="AC12335"/>
    </row>
    <row r="12336" spans="2:29" s="14" customFormat="1" x14ac:dyDescent="0.25">
      <c r="B12336"/>
      <c r="C12336"/>
      <c r="D12336"/>
      <c r="E12336"/>
      <c r="F12336"/>
      <c r="G12336"/>
      <c r="H12336"/>
      <c r="I12336"/>
      <c r="J12336"/>
      <c r="K12336" s="91"/>
      <c r="L12336" s="91"/>
      <c r="M12336" s="91"/>
      <c r="R12336"/>
      <c r="S12336"/>
      <c r="T12336"/>
      <c r="U12336"/>
      <c r="V12336"/>
      <c r="W12336"/>
      <c r="X12336"/>
      <c r="Y12336"/>
      <c r="Z12336"/>
      <c r="AA12336"/>
      <c r="AB12336"/>
      <c r="AC12336"/>
    </row>
    <row r="12337" spans="2:29" s="14" customFormat="1" x14ac:dyDescent="0.25">
      <c r="B12337"/>
      <c r="C12337"/>
      <c r="D12337"/>
      <c r="E12337"/>
      <c r="F12337"/>
      <c r="G12337"/>
      <c r="H12337"/>
      <c r="I12337"/>
      <c r="J12337"/>
      <c r="K12337" s="91"/>
      <c r="L12337" s="91"/>
      <c r="M12337" s="91"/>
      <c r="R12337"/>
      <c r="S12337"/>
      <c r="T12337"/>
      <c r="U12337"/>
      <c r="V12337"/>
      <c r="W12337"/>
      <c r="X12337"/>
      <c r="Y12337"/>
      <c r="Z12337"/>
      <c r="AA12337"/>
      <c r="AB12337"/>
      <c r="AC12337"/>
    </row>
    <row r="12338" spans="2:29" s="14" customFormat="1" x14ac:dyDescent="0.25">
      <c r="B12338"/>
      <c r="C12338"/>
      <c r="D12338"/>
      <c r="E12338"/>
      <c r="F12338"/>
      <c r="G12338"/>
      <c r="H12338"/>
      <c r="I12338"/>
      <c r="J12338"/>
      <c r="K12338" s="91"/>
      <c r="L12338" s="91"/>
      <c r="M12338" s="91"/>
      <c r="R12338"/>
      <c r="S12338"/>
      <c r="T12338"/>
      <c r="U12338"/>
      <c r="V12338"/>
      <c r="W12338"/>
      <c r="X12338"/>
      <c r="Y12338"/>
      <c r="Z12338"/>
      <c r="AA12338"/>
      <c r="AB12338"/>
      <c r="AC12338"/>
    </row>
    <row r="12339" spans="2:29" s="14" customFormat="1" x14ac:dyDescent="0.25">
      <c r="B12339"/>
      <c r="C12339"/>
      <c r="D12339"/>
      <c r="E12339"/>
      <c r="F12339"/>
      <c r="G12339"/>
      <c r="H12339"/>
      <c r="I12339"/>
      <c r="J12339"/>
      <c r="K12339" s="91"/>
      <c r="L12339" s="91"/>
      <c r="M12339" s="91"/>
      <c r="R12339"/>
      <c r="S12339"/>
      <c r="T12339"/>
      <c r="U12339"/>
      <c r="V12339"/>
      <c r="W12339"/>
      <c r="X12339"/>
      <c r="Y12339"/>
      <c r="Z12339"/>
      <c r="AA12339"/>
      <c r="AB12339"/>
      <c r="AC12339"/>
    </row>
    <row r="12340" spans="2:29" s="14" customFormat="1" x14ac:dyDescent="0.25">
      <c r="B12340"/>
      <c r="C12340"/>
      <c r="D12340"/>
      <c r="E12340"/>
      <c r="F12340"/>
      <c r="G12340"/>
      <c r="H12340"/>
      <c r="I12340"/>
      <c r="J12340"/>
      <c r="K12340" s="91"/>
      <c r="L12340" s="91"/>
      <c r="M12340" s="91"/>
      <c r="R12340"/>
      <c r="S12340"/>
      <c r="T12340"/>
      <c r="U12340"/>
      <c r="V12340"/>
      <c r="W12340"/>
      <c r="X12340"/>
      <c r="Y12340"/>
      <c r="Z12340"/>
      <c r="AA12340"/>
      <c r="AB12340"/>
      <c r="AC12340"/>
    </row>
    <row r="12341" spans="2:29" s="14" customFormat="1" x14ac:dyDescent="0.25">
      <c r="B12341"/>
      <c r="C12341"/>
      <c r="D12341"/>
      <c r="E12341"/>
      <c r="F12341"/>
      <c r="G12341"/>
      <c r="H12341"/>
      <c r="I12341"/>
      <c r="J12341"/>
      <c r="K12341" s="91"/>
      <c r="L12341" s="91"/>
      <c r="M12341" s="91"/>
      <c r="R12341"/>
      <c r="S12341"/>
      <c r="T12341"/>
      <c r="U12341"/>
      <c r="V12341"/>
      <c r="W12341"/>
      <c r="X12341"/>
      <c r="Y12341"/>
      <c r="Z12341"/>
      <c r="AA12341"/>
      <c r="AB12341"/>
      <c r="AC12341"/>
    </row>
    <row r="12342" spans="2:29" s="14" customFormat="1" x14ac:dyDescent="0.25">
      <c r="B12342"/>
      <c r="C12342"/>
      <c r="D12342"/>
      <c r="E12342"/>
      <c r="F12342"/>
      <c r="G12342"/>
      <c r="H12342"/>
      <c r="I12342"/>
      <c r="J12342"/>
      <c r="K12342" s="91"/>
      <c r="L12342" s="91"/>
      <c r="M12342" s="91"/>
      <c r="R12342"/>
      <c r="S12342"/>
      <c r="T12342"/>
      <c r="U12342"/>
      <c r="V12342"/>
      <c r="W12342"/>
      <c r="X12342"/>
      <c r="Y12342"/>
      <c r="Z12342"/>
      <c r="AA12342"/>
      <c r="AB12342"/>
      <c r="AC12342"/>
    </row>
    <row r="12343" spans="2:29" s="14" customFormat="1" x14ac:dyDescent="0.25">
      <c r="B12343"/>
      <c r="C12343"/>
      <c r="D12343"/>
      <c r="E12343"/>
      <c r="F12343"/>
      <c r="G12343"/>
      <c r="H12343"/>
      <c r="I12343"/>
      <c r="J12343"/>
      <c r="K12343" s="91"/>
      <c r="L12343" s="91"/>
      <c r="M12343" s="91"/>
      <c r="R12343"/>
      <c r="S12343"/>
      <c r="T12343"/>
      <c r="U12343"/>
      <c r="V12343"/>
      <c r="W12343"/>
      <c r="X12343"/>
      <c r="Y12343"/>
      <c r="Z12343"/>
      <c r="AA12343"/>
      <c r="AB12343"/>
      <c r="AC12343"/>
    </row>
    <row r="12344" spans="2:29" s="14" customFormat="1" x14ac:dyDescent="0.25">
      <c r="B12344"/>
      <c r="C12344"/>
      <c r="D12344"/>
      <c r="E12344"/>
      <c r="F12344"/>
      <c r="G12344"/>
      <c r="H12344"/>
      <c r="I12344"/>
      <c r="J12344"/>
      <c r="K12344" s="91"/>
      <c r="L12344" s="91"/>
      <c r="M12344" s="91"/>
      <c r="R12344"/>
      <c r="S12344"/>
      <c r="T12344"/>
      <c r="U12344"/>
      <c r="V12344"/>
      <c r="W12344"/>
      <c r="X12344"/>
      <c r="Y12344"/>
      <c r="Z12344"/>
      <c r="AA12344"/>
      <c r="AB12344"/>
      <c r="AC12344"/>
    </row>
    <row r="12345" spans="2:29" s="14" customFormat="1" x14ac:dyDescent="0.25">
      <c r="B12345"/>
      <c r="C12345"/>
      <c r="D12345"/>
      <c r="E12345"/>
      <c r="F12345"/>
      <c r="G12345"/>
      <c r="H12345"/>
      <c r="I12345"/>
      <c r="J12345"/>
      <c r="K12345" s="91"/>
      <c r="L12345" s="91"/>
      <c r="M12345" s="91"/>
      <c r="R12345"/>
      <c r="S12345"/>
      <c r="T12345"/>
      <c r="U12345"/>
      <c r="V12345"/>
      <c r="W12345"/>
      <c r="X12345"/>
      <c r="Y12345"/>
      <c r="Z12345"/>
      <c r="AA12345"/>
      <c r="AB12345"/>
      <c r="AC12345"/>
    </row>
    <row r="12346" spans="2:29" s="14" customFormat="1" x14ac:dyDescent="0.25">
      <c r="B12346"/>
      <c r="C12346"/>
      <c r="D12346"/>
      <c r="E12346"/>
      <c r="F12346"/>
      <c r="G12346"/>
      <c r="H12346"/>
      <c r="I12346"/>
      <c r="J12346"/>
      <c r="K12346" s="91"/>
      <c r="L12346" s="91"/>
      <c r="M12346" s="91"/>
      <c r="R12346"/>
      <c r="S12346"/>
      <c r="T12346"/>
      <c r="U12346"/>
      <c r="V12346"/>
      <c r="W12346"/>
      <c r="X12346"/>
      <c r="Y12346"/>
      <c r="Z12346"/>
      <c r="AA12346"/>
      <c r="AB12346"/>
      <c r="AC12346"/>
    </row>
    <row r="12347" spans="2:29" s="14" customFormat="1" x14ac:dyDescent="0.25">
      <c r="B12347"/>
      <c r="C12347"/>
      <c r="D12347"/>
      <c r="E12347"/>
      <c r="F12347"/>
      <c r="G12347"/>
      <c r="H12347"/>
      <c r="I12347"/>
      <c r="J12347"/>
      <c r="K12347" s="91"/>
      <c r="L12347" s="91"/>
      <c r="M12347" s="91"/>
      <c r="R12347"/>
      <c r="S12347"/>
      <c r="T12347"/>
      <c r="U12347"/>
      <c r="V12347"/>
      <c r="W12347"/>
      <c r="X12347"/>
      <c r="Y12347"/>
      <c r="Z12347"/>
      <c r="AA12347"/>
      <c r="AB12347"/>
      <c r="AC12347"/>
    </row>
    <row r="12348" spans="2:29" s="14" customFormat="1" x14ac:dyDescent="0.25">
      <c r="B12348"/>
      <c r="C12348"/>
      <c r="D12348"/>
      <c r="E12348"/>
      <c r="F12348"/>
      <c r="G12348"/>
      <c r="H12348"/>
      <c r="I12348"/>
      <c r="J12348"/>
      <c r="K12348" s="91"/>
      <c r="L12348" s="91"/>
      <c r="M12348" s="91"/>
      <c r="R12348"/>
      <c r="S12348"/>
      <c r="T12348"/>
      <c r="U12348"/>
      <c r="V12348"/>
      <c r="W12348"/>
      <c r="X12348"/>
      <c r="Y12348"/>
      <c r="Z12348"/>
      <c r="AA12348"/>
      <c r="AB12348"/>
      <c r="AC12348"/>
    </row>
    <row r="12349" spans="2:29" s="14" customFormat="1" x14ac:dyDescent="0.25">
      <c r="B12349"/>
      <c r="C12349"/>
      <c r="D12349"/>
      <c r="E12349"/>
      <c r="F12349"/>
      <c r="G12349"/>
      <c r="H12349"/>
      <c r="I12349"/>
      <c r="J12349"/>
      <c r="K12349" s="91"/>
      <c r="L12349" s="91"/>
      <c r="M12349" s="91"/>
      <c r="R12349"/>
      <c r="S12349"/>
      <c r="T12349"/>
      <c r="U12349"/>
      <c r="V12349"/>
      <c r="W12349"/>
      <c r="X12349"/>
      <c r="Y12349"/>
      <c r="Z12349"/>
      <c r="AA12349"/>
      <c r="AB12349"/>
      <c r="AC12349"/>
    </row>
    <row r="12350" spans="2:29" s="14" customFormat="1" x14ac:dyDescent="0.25">
      <c r="B12350"/>
      <c r="C12350"/>
      <c r="D12350"/>
      <c r="E12350"/>
      <c r="F12350"/>
      <c r="G12350"/>
      <c r="H12350"/>
      <c r="I12350"/>
      <c r="J12350"/>
      <c r="K12350" s="91"/>
      <c r="L12350" s="91"/>
      <c r="M12350" s="91"/>
      <c r="R12350"/>
      <c r="S12350"/>
      <c r="T12350"/>
      <c r="U12350"/>
      <c r="V12350"/>
      <c r="W12350"/>
      <c r="X12350"/>
      <c r="Y12350"/>
      <c r="Z12350"/>
      <c r="AA12350"/>
      <c r="AB12350"/>
      <c r="AC12350"/>
    </row>
    <row r="12351" spans="2:29" s="14" customFormat="1" x14ac:dyDescent="0.25">
      <c r="B12351"/>
      <c r="C12351"/>
      <c r="D12351"/>
      <c r="E12351"/>
      <c r="F12351"/>
      <c r="G12351"/>
      <c r="H12351"/>
      <c r="I12351"/>
      <c r="J12351"/>
      <c r="K12351" s="91"/>
      <c r="L12351" s="91"/>
      <c r="M12351" s="91"/>
      <c r="R12351"/>
      <c r="S12351"/>
      <c r="T12351"/>
      <c r="U12351"/>
      <c r="V12351"/>
      <c r="W12351"/>
      <c r="X12351"/>
      <c r="Y12351"/>
      <c r="Z12351"/>
      <c r="AA12351"/>
      <c r="AB12351"/>
      <c r="AC12351"/>
    </row>
    <row r="12352" spans="2:29" s="14" customFormat="1" x14ac:dyDescent="0.25">
      <c r="B12352"/>
      <c r="C12352"/>
      <c r="D12352"/>
      <c r="E12352"/>
      <c r="F12352"/>
      <c r="G12352"/>
      <c r="H12352"/>
      <c r="I12352"/>
      <c r="J12352"/>
      <c r="K12352" s="91"/>
      <c r="L12352" s="91"/>
      <c r="M12352" s="91"/>
      <c r="R12352"/>
      <c r="S12352"/>
      <c r="T12352"/>
      <c r="U12352"/>
      <c r="V12352"/>
      <c r="W12352"/>
      <c r="X12352"/>
      <c r="Y12352"/>
      <c r="Z12352"/>
      <c r="AA12352"/>
      <c r="AB12352"/>
      <c r="AC12352"/>
    </row>
    <row r="12353" spans="2:29" s="14" customFormat="1" x14ac:dyDescent="0.25">
      <c r="B12353"/>
      <c r="C12353"/>
      <c r="D12353"/>
      <c r="E12353"/>
      <c r="F12353"/>
      <c r="G12353"/>
      <c r="H12353"/>
      <c r="I12353"/>
      <c r="J12353"/>
      <c r="K12353" s="91"/>
      <c r="L12353" s="91"/>
      <c r="M12353" s="91"/>
      <c r="R12353"/>
      <c r="S12353"/>
      <c r="T12353"/>
      <c r="U12353"/>
      <c r="V12353"/>
      <c r="W12353"/>
      <c r="X12353"/>
      <c r="Y12353"/>
      <c r="Z12353"/>
      <c r="AA12353"/>
      <c r="AB12353"/>
      <c r="AC12353"/>
    </row>
    <row r="12354" spans="2:29" s="14" customFormat="1" x14ac:dyDescent="0.25">
      <c r="B12354"/>
      <c r="C12354"/>
      <c r="D12354"/>
      <c r="E12354"/>
      <c r="F12354"/>
      <c r="G12354"/>
      <c r="H12354"/>
      <c r="I12354"/>
      <c r="J12354"/>
      <c r="K12354" s="91"/>
      <c r="L12354" s="91"/>
      <c r="M12354" s="91"/>
      <c r="R12354"/>
      <c r="S12354"/>
      <c r="T12354"/>
      <c r="U12354"/>
      <c r="V12354"/>
      <c r="W12354"/>
      <c r="X12354"/>
      <c r="Y12354"/>
      <c r="Z12354"/>
      <c r="AA12354"/>
      <c r="AB12354"/>
      <c r="AC12354"/>
    </row>
    <row r="12355" spans="2:29" s="14" customFormat="1" x14ac:dyDescent="0.25">
      <c r="B12355"/>
      <c r="C12355"/>
      <c r="D12355"/>
      <c r="E12355"/>
      <c r="F12355"/>
      <c r="G12355"/>
      <c r="H12355"/>
      <c r="I12355"/>
      <c r="J12355"/>
      <c r="K12355" s="91"/>
      <c r="L12355" s="91"/>
      <c r="M12355" s="91"/>
      <c r="R12355"/>
      <c r="S12355"/>
      <c r="T12355"/>
      <c r="U12355"/>
      <c r="V12355"/>
      <c r="W12355"/>
      <c r="X12355"/>
      <c r="Y12355"/>
      <c r="Z12355"/>
      <c r="AA12355"/>
      <c r="AB12355"/>
      <c r="AC12355"/>
    </row>
    <row r="12356" spans="2:29" s="14" customFormat="1" x14ac:dyDescent="0.25">
      <c r="B12356"/>
      <c r="C12356"/>
      <c r="D12356"/>
      <c r="E12356"/>
      <c r="F12356"/>
      <c r="G12356"/>
      <c r="H12356"/>
      <c r="I12356"/>
      <c r="J12356"/>
      <c r="K12356" s="91"/>
      <c r="L12356" s="91"/>
      <c r="M12356" s="91"/>
      <c r="R12356"/>
      <c r="S12356"/>
      <c r="T12356"/>
      <c r="U12356"/>
      <c r="V12356"/>
      <c r="W12356"/>
      <c r="X12356"/>
      <c r="Y12356"/>
      <c r="Z12356"/>
      <c r="AA12356"/>
      <c r="AB12356"/>
      <c r="AC12356"/>
    </row>
    <row r="12357" spans="2:29" s="14" customFormat="1" x14ac:dyDescent="0.25">
      <c r="B12357"/>
      <c r="C12357"/>
      <c r="D12357"/>
      <c r="E12357"/>
      <c r="F12357"/>
      <c r="G12357"/>
      <c r="H12357"/>
      <c r="I12357"/>
      <c r="J12357"/>
      <c r="K12357" s="91"/>
      <c r="L12357" s="91"/>
      <c r="M12357" s="91"/>
      <c r="R12357"/>
      <c r="S12357"/>
      <c r="T12357"/>
      <c r="U12357"/>
      <c r="V12357"/>
      <c r="W12357"/>
      <c r="X12357"/>
      <c r="Y12357"/>
      <c r="Z12357"/>
      <c r="AA12357"/>
      <c r="AB12357"/>
      <c r="AC12357"/>
    </row>
    <row r="12358" spans="2:29" s="14" customFormat="1" x14ac:dyDescent="0.25">
      <c r="B12358"/>
      <c r="C12358"/>
      <c r="D12358"/>
      <c r="E12358"/>
      <c r="F12358"/>
      <c r="G12358"/>
      <c r="H12358"/>
      <c r="I12358"/>
      <c r="J12358"/>
      <c r="K12358" s="91"/>
      <c r="L12358" s="91"/>
      <c r="M12358" s="91"/>
      <c r="R12358"/>
      <c r="S12358"/>
      <c r="T12358"/>
      <c r="U12358"/>
      <c r="V12358"/>
      <c r="W12358"/>
      <c r="X12358"/>
      <c r="Y12358"/>
      <c r="Z12358"/>
      <c r="AA12358"/>
      <c r="AB12358"/>
      <c r="AC12358"/>
    </row>
    <row r="12359" spans="2:29" s="14" customFormat="1" x14ac:dyDescent="0.25">
      <c r="B12359"/>
      <c r="C12359"/>
      <c r="D12359"/>
      <c r="E12359"/>
      <c r="F12359"/>
      <c r="G12359"/>
      <c r="H12359"/>
      <c r="I12359"/>
      <c r="J12359"/>
      <c r="K12359" s="91"/>
      <c r="L12359" s="91"/>
      <c r="M12359" s="91"/>
      <c r="R12359"/>
      <c r="S12359"/>
      <c r="T12359"/>
      <c r="U12359"/>
      <c r="V12359"/>
      <c r="W12359"/>
      <c r="X12359"/>
      <c r="Y12359"/>
      <c r="Z12359"/>
      <c r="AA12359"/>
      <c r="AB12359"/>
      <c r="AC12359"/>
    </row>
    <row r="12360" spans="2:29" s="14" customFormat="1" x14ac:dyDescent="0.25">
      <c r="B12360"/>
      <c r="C12360"/>
      <c r="D12360"/>
      <c r="E12360"/>
      <c r="F12360"/>
      <c r="G12360"/>
      <c r="H12360"/>
      <c r="I12360"/>
      <c r="J12360"/>
      <c r="K12360" s="91"/>
      <c r="L12360" s="91"/>
      <c r="M12360" s="91"/>
      <c r="R12360"/>
      <c r="S12360"/>
      <c r="T12360"/>
      <c r="U12360"/>
      <c r="V12360"/>
      <c r="W12360"/>
      <c r="X12360"/>
      <c r="Y12360"/>
      <c r="Z12360"/>
      <c r="AA12360"/>
      <c r="AB12360"/>
      <c r="AC12360"/>
    </row>
    <row r="12361" spans="2:29" s="14" customFormat="1" x14ac:dyDescent="0.25">
      <c r="B12361"/>
      <c r="C12361"/>
      <c r="D12361"/>
      <c r="E12361"/>
      <c r="F12361"/>
      <c r="G12361"/>
      <c r="H12361"/>
      <c r="I12361"/>
      <c r="J12361"/>
      <c r="K12361" s="91"/>
      <c r="L12361" s="91"/>
      <c r="M12361" s="91"/>
      <c r="R12361"/>
      <c r="S12361"/>
      <c r="T12361"/>
      <c r="U12361"/>
      <c r="V12361"/>
      <c r="W12361"/>
      <c r="X12361"/>
      <c r="Y12361"/>
      <c r="Z12361"/>
      <c r="AA12361"/>
      <c r="AB12361"/>
      <c r="AC12361"/>
    </row>
    <row r="12362" spans="2:29" s="14" customFormat="1" x14ac:dyDescent="0.25">
      <c r="B12362"/>
      <c r="C12362"/>
      <c r="D12362"/>
      <c r="E12362"/>
      <c r="F12362"/>
      <c r="G12362"/>
      <c r="H12362"/>
      <c r="I12362"/>
      <c r="J12362"/>
      <c r="K12362" s="91"/>
      <c r="L12362" s="91"/>
      <c r="M12362" s="91"/>
      <c r="R12362"/>
      <c r="S12362"/>
      <c r="T12362"/>
      <c r="U12362"/>
      <c r="V12362"/>
      <c r="W12362"/>
      <c r="X12362"/>
      <c r="Y12362"/>
      <c r="Z12362"/>
      <c r="AA12362"/>
      <c r="AB12362"/>
      <c r="AC12362"/>
    </row>
    <row r="12363" spans="2:29" s="14" customFormat="1" x14ac:dyDescent="0.25">
      <c r="B12363"/>
      <c r="C12363"/>
      <c r="D12363"/>
      <c r="E12363"/>
      <c r="F12363"/>
      <c r="G12363"/>
      <c r="H12363"/>
      <c r="I12363"/>
      <c r="J12363"/>
      <c r="K12363" s="91"/>
      <c r="L12363" s="91"/>
      <c r="M12363" s="91"/>
      <c r="R12363"/>
      <c r="S12363"/>
      <c r="T12363"/>
      <c r="U12363"/>
      <c r="V12363"/>
      <c r="W12363"/>
      <c r="X12363"/>
      <c r="Y12363"/>
      <c r="Z12363"/>
      <c r="AA12363"/>
      <c r="AB12363"/>
      <c r="AC12363"/>
    </row>
    <row r="12364" spans="2:29" s="14" customFormat="1" x14ac:dyDescent="0.25">
      <c r="B12364"/>
      <c r="C12364"/>
      <c r="D12364"/>
      <c r="E12364"/>
      <c r="F12364"/>
      <c r="G12364"/>
      <c r="H12364"/>
      <c r="I12364"/>
      <c r="J12364"/>
      <c r="K12364" s="91"/>
      <c r="L12364" s="91"/>
      <c r="M12364" s="91"/>
      <c r="R12364"/>
      <c r="S12364"/>
      <c r="T12364"/>
      <c r="U12364"/>
      <c r="V12364"/>
      <c r="W12364"/>
      <c r="X12364"/>
      <c r="Y12364"/>
      <c r="Z12364"/>
      <c r="AA12364"/>
      <c r="AB12364"/>
      <c r="AC12364"/>
    </row>
    <row r="12365" spans="2:29" s="14" customFormat="1" x14ac:dyDescent="0.25">
      <c r="B12365"/>
      <c r="C12365"/>
      <c r="D12365"/>
      <c r="E12365"/>
      <c r="F12365"/>
      <c r="G12365"/>
      <c r="H12365"/>
      <c r="I12365"/>
      <c r="J12365"/>
      <c r="K12365" s="91"/>
      <c r="L12365" s="91"/>
      <c r="M12365" s="91"/>
      <c r="R12365"/>
      <c r="S12365"/>
      <c r="T12365"/>
      <c r="U12365"/>
      <c r="V12365"/>
      <c r="W12365"/>
      <c r="X12365"/>
      <c r="Y12365"/>
      <c r="Z12365"/>
      <c r="AA12365"/>
      <c r="AB12365"/>
      <c r="AC12365"/>
    </row>
    <row r="12366" spans="2:29" s="14" customFormat="1" x14ac:dyDescent="0.25">
      <c r="B12366"/>
      <c r="C12366"/>
      <c r="D12366"/>
      <c r="E12366"/>
      <c r="F12366"/>
      <c r="G12366"/>
      <c r="H12366"/>
      <c r="I12366"/>
      <c r="J12366"/>
      <c r="K12366" s="91"/>
      <c r="L12366" s="91"/>
      <c r="M12366" s="91"/>
      <c r="R12366"/>
      <c r="S12366"/>
      <c r="T12366"/>
      <c r="U12366"/>
      <c r="V12366"/>
      <c r="W12366"/>
      <c r="X12366"/>
      <c r="Y12366"/>
      <c r="Z12366"/>
      <c r="AA12366"/>
      <c r="AB12366"/>
      <c r="AC12366"/>
    </row>
    <row r="12367" spans="2:29" s="14" customFormat="1" x14ac:dyDescent="0.25">
      <c r="B12367"/>
      <c r="C12367"/>
      <c r="D12367"/>
      <c r="E12367"/>
      <c r="F12367"/>
      <c r="G12367"/>
      <c r="H12367"/>
      <c r="I12367"/>
      <c r="J12367"/>
      <c r="K12367" s="91"/>
      <c r="L12367" s="91"/>
      <c r="M12367" s="91"/>
      <c r="R12367"/>
      <c r="S12367"/>
      <c r="T12367"/>
      <c r="U12367"/>
      <c r="V12367"/>
      <c r="W12367"/>
      <c r="X12367"/>
      <c r="Y12367"/>
      <c r="Z12367"/>
      <c r="AA12367"/>
      <c r="AB12367"/>
      <c r="AC12367"/>
    </row>
    <row r="12368" spans="2:29" s="14" customFormat="1" x14ac:dyDescent="0.25">
      <c r="B12368"/>
      <c r="C12368"/>
      <c r="D12368"/>
      <c r="E12368"/>
      <c r="F12368"/>
      <c r="G12368"/>
      <c r="H12368"/>
      <c r="I12368"/>
      <c r="J12368"/>
      <c r="K12368" s="91"/>
      <c r="L12368" s="91"/>
      <c r="M12368" s="91"/>
      <c r="R12368"/>
      <c r="S12368"/>
      <c r="T12368"/>
      <c r="U12368"/>
      <c r="V12368"/>
      <c r="W12368"/>
      <c r="X12368"/>
      <c r="Y12368"/>
      <c r="Z12368"/>
      <c r="AA12368"/>
      <c r="AB12368"/>
      <c r="AC12368"/>
    </row>
    <row r="12369" spans="2:29" s="14" customFormat="1" x14ac:dyDescent="0.25">
      <c r="B12369"/>
      <c r="C12369"/>
      <c r="D12369"/>
      <c r="E12369"/>
      <c r="F12369"/>
      <c r="G12369"/>
      <c r="H12369"/>
      <c r="I12369"/>
      <c r="J12369"/>
      <c r="K12369" s="91"/>
      <c r="L12369" s="91"/>
      <c r="M12369" s="91"/>
      <c r="R12369"/>
      <c r="S12369"/>
      <c r="T12369"/>
      <c r="U12369"/>
      <c r="V12369"/>
      <c r="W12369"/>
      <c r="X12369"/>
      <c r="Y12369"/>
      <c r="Z12369"/>
      <c r="AA12369"/>
      <c r="AB12369"/>
      <c r="AC12369"/>
    </row>
    <row r="12370" spans="2:29" s="14" customFormat="1" x14ac:dyDescent="0.25">
      <c r="B12370"/>
      <c r="C12370"/>
      <c r="D12370"/>
      <c r="E12370"/>
      <c r="F12370"/>
      <c r="G12370"/>
      <c r="H12370"/>
      <c r="I12370"/>
      <c r="J12370"/>
      <c r="K12370" s="91"/>
      <c r="L12370" s="91"/>
      <c r="M12370" s="91"/>
      <c r="R12370"/>
      <c r="S12370"/>
      <c r="T12370"/>
      <c r="U12370"/>
      <c r="V12370"/>
      <c r="W12370"/>
      <c r="X12370"/>
      <c r="Y12370"/>
      <c r="Z12370"/>
      <c r="AA12370"/>
      <c r="AB12370"/>
      <c r="AC12370"/>
    </row>
    <row r="12371" spans="2:29" s="14" customFormat="1" x14ac:dyDescent="0.25">
      <c r="B12371"/>
      <c r="C12371"/>
      <c r="D12371"/>
      <c r="E12371"/>
      <c r="F12371"/>
      <c r="G12371"/>
      <c r="H12371"/>
      <c r="I12371"/>
      <c r="J12371"/>
      <c r="K12371" s="91"/>
      <c r="L12371" s="91"/>
      <c r="M12371" s="91"/>
      <c r="R12371"/>
      <c r="S12371"/>
      <c r="T12371"/>
      <c r="U12371"/>
      <c r="V12371"/>
      <c r="W12371"/>
      <c r="X12371"/>
      <c r="Y12371"/>
      <c r="Z12371"/>
      <c r="AA12371"/>
      <c r="AB12371"/>
      <c r="AC12371"/>
    </row>
    <row r="12372" spans="2:29" s="14" customFormat="1" x14ac:dyDescent="0.25">
      <c r="B12372"/>
      <c r="C12372"/>
      <c r="D12372"/>
      <c r="E12372"/>
      <c r="F12372"/>
      <c r="G12372"/>
      <c r="H12372"/>
      <c r="I12372"/>
      <c r="J12372"/>
      <c r="K12372" s="91"/>
      <c r="L12372" s="91"/>
      <c r="M12372" s="91"/>
      <c r="R12372"/>
      <c r="S12372"/>
      <c r="T12372"/>
      <c r="U12372"/>
      <c r="V12372"/>
      <c r="W12372"/>
      <c r="X12372"/>
      <c r="Y12372"/>
      <c r="Z12372"/>
      <c r="AA12372"/>
      <c r="AB12372"/>
      <c r="AC12372"/>
    </row>
    <row r="12373" spans="2:29" s="14" customFormat="1" x14ac:dyDescent="0.25">
      <c r="B12373"/>
      <c r="C12373"/>
      <c r="D12373"/>
      <c r="E12373"/>
      <c r="F12373"/>
      <c r="G12373"/>
      <c r="H12373"/>
      <c r="I12373"/>
      <c r="J12373"/>
      <c r="K12373" s="91"/>
      <c r="L12373" s="91"/>
      <c r="M12373" s="91"/>
      <c r="R12373"/>
      <c r="S12373"/>
      <c r="T12373"/>
      <c r="U12373"/>
      <c r="V12373"/>
      <c r="W12373"/>
      <c r="X12373"/>
      <c r="Y12373"/>
      <c r="Z12373"/>
      <c r="AA12373"/>
      <c r="AB12373"/>
      <c r="AC12373"/>
    </row>
    <row r="12374" spans="2:29" s="14" customFormat="1" x14ac:dyDescent="0.25">
      <c r="B12374"/>
      <c r="C12374"/>
      <c r="D12374"/>
      <c r="E12374"/>
      <c r="F12374"/>
      <c r="G12374"/>
      <c r="H12374"/>
      <c r="I12374"/>
      <c r="J12374"/>
      <c r="K12374" s="91"/>
      <c r="L12374" s="91"/>
      <c r="M12374" s="91"/>
      <c r="R12374"/>
      <c r="S12374"/>
      <c r="T12374"/>
      <c r="U12374"/>
      <c r="V12374"/>
      <c r="W12374"/>
      <c r="X12374"/>
      <c r="Y12374"/>
      <c r="Z12374"/>
      <c r="AA12374"/>
      <c r="AB12374"/>
      <c r="AC12374"/>
    </row>
    <row r="12375" spans="2:29" s="14" customFormat="1" x14ac:dyDescent="0.25">
      <c r="B12375"/>
      <c r="C12375"/>
      <c r="D12375"/>
      <c r="E12375"/>
      <c r="F12375"/>
      <c r="G12375"/>
      <c r="H12375"/>
      <c r="I12375"/>
      <c r="J12375"/>
      <c r="K12375" s="91"/>
      <c r="L12375" s="91"/>
      <c r="M12375" s="91"/>
      <c r="R12375"/>
      <c r="S12375"/>
      <c r="T12375"/>
      <c r="U12375"/>
      <c r="V12375"/>
      <c r="W12375"/>
      <c r="X12375"/>
      <c r="Y12375"/>
      <c r="Z12375"/>
      <c r="AA12375"/>
      <c r="AB12375"/>
      <c r="AC12375"/>
    </row>
    <row r="12376" spans="2:29" s="14" customFormat="1" x14ac:dyDescent="0.25">
      <c r="B12376"/>
      <c r="C12376"/>
      <c r="D12376"/>
      <c r="E12376"/>
      <c r="F12376"/>
      <c r="G12376"/>
      <c r="H12376"/>
      <c r="I12376"/>
      <c r="J12376"/>
      <c r="K12376" s="91"/>
      <c r="L12376" s="91"/>
      <c r="M12376" s="91"/>
      <c r="R12376"/>
      <c r="S12376"/>
      <c r="T12376"/>
      <c r="U12376"/>
      <c r="V12376"/>
      <c r="W12376"/>
      <c r="X12376"/>
      <c r="Y12376"/>
      <c r="Z12376"/>
      <c r="AA12376"/>
      <c r="AB12376"/>
      <c r="AC12376"/>
    </row>
    <row r="12377" spans="2:29" s="14" customFormat="1" x14ac:dyDescent="0.25">
      <c r="B12377"/>
      <c r="C12377"/>
      <c r="D12377"/>
      <c r="E12377"/>
      <c r="F12377"/>
      <c r="G12377"/>
      <c r="H12377"/>
      <c r="I12377"/>
      <c r="J12377"/>
      <c r="K12377" s="91"/>
      <c r="L12377" s="91"/>
      <c r="M12377" s="91"/>
      <c r="R12377"/>
      <c r="S12377"/>
      <c r="T12377"/>
      <c r="U12377"/>
      <c r="V12377"/>
      <c r="W12377"/>
      <c r="X12377"/>
      <c r="Y12377"/>
      <c r="Z12377"/>
      <c r="AA12377"/>
      <c r="AB12377"/>
      <c r="AC12377"/>
    </row>
    <row r="12378" spans="2:29" s="14" customFormat="1" x14ac:dyDescent="0.25">
      <c r="B12378"/>
      <c r="C12378"/>
      <c r="D12378"/>
      <c r="E12378"/>
      <c r="F12378"/>
      <c r="G12378"/>
      <c r="H12378"/>
      <c r="I12378"/>
      <c r="J12378"/>
      <c r="K12378" s="91"/>
      <c r="L12378" s="91"/>
      <c r="M12378" s="91"/>
      <c r="R12378"/>
      <c r="S12378"/>
      <c r="T12378"/>
      <c r="U12378"/>
      <c r="V12378"/>
      <c r="W12378"/>
      <c r="X12378"/>
      <c r="Y12378"/>
      <c r="Z12378"/>
      <c r="AA12378"/>
      <c r="AB12378"/>
      <c r="AC12378"/>
    </row>
    <row r="12379" spans="2:29" s="14" customFormat="1" x14ac:dyDescent="0.25">
      <c r="B12379"/>
      <c r="C12379"/>
      <c r="D12379"/>
      <c r="E12379"/>
      <c r="F12379"/>
      <c r="G12379"/>
      <c r="H12379"/>
      <c r="I12379"/>
      <c r="J12379"/>
      <c r="K12379" s="91"/>
      <c r="L12379" s="91"/>
      <c r="M12379" s="91"/>
      <c r="R12379"/>
      <c r="S12379"/>
      <c r="T12379"/>
      <c r="U12379"/>
      <c r="V12379"/>
      <c r="W12379"/>
      <c r="X12379"/>
      <c r="Y12379"/>
      <c r="Z12379"/>
      <c r="AA12379"/>
      <c r="AB12379"/>
      <c r="AC12379"/>
    </row>
    <row r="12380" spans="2:29" s="14" customFormat="1" x14ac:dyDescent="0.25">
      <c r="B12380"/>
      <c r="C12380"/>
      <c r="D12380"/>
      <c r="E12380"/>
      <c r="F12380"/>
      <c r="G12380"/>
      <c r="H12380"/>
      <c r="I12380"/>
      <c r="J12380"/>
      <c r="K12380" s="91"/>
      <c r="L12380" s="91"/>
      <c r="M12380" s="91"/>
      <c r="R12380"/>
      <c r="S12380"/>
      <c r="T12380"/>
      <c r="U12380"/>
      <c r="V12380"/>
      <c r="W12380"/>
      <c r="X12380"/>
      <c r="Y12380"/>
      <c r="Z12380"/>
      <c r="AA12380"/>
      <c r="AB12380"/>
      <c r="AC12380"/>
    </row>
    <row r="12381" spans="2:29" s="14" customFormat="1" x14ac:dyDescent="0.25">
      <c r="B12381"/>
      <c r="C12381"/>
      <c r="D12381"/>
      <c r="E12381"/>
      <c r="F12381"/>
      <c r="G12381"/>
      <c r="H12381"/>
      <c r="I12381"/>
      <c r="J12381"/>
      <c r="K12381" s="91"/>
      <c r="L12381" s="91"/>
      <c r="M12381" s="91"/>
      <c r="R12381"/>
      <c r="S12381"/>
      <c r="T12381"/>
      <c r="U12381"/>
      <c r="V12381"/>
      <c r="W12381"/>
      <c r="X12381"/>
      <c r="Y12381"/>
      <c r="Z12381"/>
      <c r="AA12381"/>
      <c r="AB12381"/>
      <c r="AC12381"/>
    </row>
    <row r="12382" spans="2:29" s="14" customFormat="1" x14ac:dyDescent="0.25">
      <c r="B12382"/>
      <c r="C12382"/>
      <c r="D12382"/>
      <c r="E12382"/>
      <c r="F12382"/>
      <c r="G12382"/>
      <c r="H12382"/>
      <c r="I12382"/>
      <c r="J12382"/>
      <c r="K12382" s="91"/>
      <c r="L12382" s="91"/>
      <c r="M12382" s="91"/>
      <c r="R12382"/>
      <c r="S12382"/>
      <c r="T12382"/>
      <c r="U12382"/>
      <c r="V12382"/>
      <c r="W12382"/>
      <c r="X12382"/>
      <c r="Y12382"/>
      <c r="Z12382"/>
      <c r="AA12382"/>
      <c r="AB12382"/>
      <c r="AC12382"/>
    </row>
    <row r="12383" spans="2:29" s="14" customFormat="1" x14ac:dyDescent="0.25">
      <c r="B12383"/>
      <c r="C12383"/>
      <c r="D12383"/>
      <c r="E12383"/>
      <c r="F12383"/>
      <c r="G12383"/>
      <c r="H12383"/>
      <c r="I12383"/>
      <c r="J12383"/>
      <c r="K12383" s="91"/>
      <c r="L12383" s="91"/>
      <c r="M12383" s="91"/>
      <c r="R12383"/>
      <c r="S12383"/>
      <c r="T12383"/>
      <c r="U12383"/>
      <c r="V12383"/>
      <c r="W12383"/>
      <c r="X12383"/>
      <c r="Y12383"/>
      <c r="Z12383"/>
      <c r="AA12383"/>
      <c r="AB12383"/>
      <c r="AC12383"/>
    </row>
    <row r="12384" spans="2:29" s="14" customFormat="1" x14ac:dyDescent="0.25">
      <c r="B12384"/>
      <c r="C12384"/>
      <c r="D12384"/>
      <c r="E12384"/>
      <c r="F12384"/>
      <c r="G12384"/>
      <c r="H12384"/>
      <c r="I12384"/>
      <c r="J12384"/>
      <c r="K12384" s="91"/>
      <c r="L12384" s="91"/>
      <c r="M12384" s="91"/>
      <c r="R12384"/>
      <c r="S12384"/>
      <c r="T12384"/>
      <c r="U12384"/>
      <c r="V12384"/>
      <c r="W12384"/>
      <c r="X12384"/>
      <c r="Y12384"/>
      <c r="Z12384"/>
      <c r="AA12384"/>
      <c r="AB12384"/>
      <c r="AC12384"/>
    </row>
    <row r="12385" spans="2:29" s="14" customFormat="1" x14ac:dyDescent="0.25">
      <c r="B12385"/>
      <c r="C12385"/>
      <c r="D12385"/>
      <c r="E12385"/>
      <c r="F12385"/>
      <c r="G12385"/>
      <c r="H12385"/>
      <c r="I12385"/>
      <c r="J12385"/>
      <c r="K12385" s="91"/>
      <c r="L12385" s="91"/>
      <c r="M12385" s="91"/>
      <c r="R12385"/>
      <c r="S12385"/>
      <c r="T12385"/>
      <c r="U12385"/>
      <c r="V12385"/>
      <c r="W12385"/>
      <c r="X12385"/>
      <c r="Y12385"/>
      <c r="Z12385"/>
      <c r="AA12385"/>
      <c r="AB12385"/>
      <c r="AC12385"/>
    </row>
    <row r="12386" spans="2:29" s="14" customFormat="1" x14ac:dyDescent="0.25">
      <c r="B12386"/>
      <c r="C12386"/>
      <c r="D12386"/>
      <c r="E12386"/>
      <c r="F12386"/>
      <c r="G12386"/>
      <c r="H12386"/>
      <c r="I12386"/>
      <c r="J12386"/>
      <c r="K12386" s="91"/>
      <c r="L12386" s="91"/>
      <c r="M12386" s="91"/>
      <c r="R12386"/>
      <c r="S12386"/>
      <c r="T12386"/>
      <c r="U12386"/>
      <c r="V12386"/>
      <c r="W12386"/>
      <c r="X12386"/>
      <c r="Y12386"/>
      <c r="Z12386"/>
      <c r="AA12386"/>
      <c r="AB12386"/>
      <c r="AC12386"/>
    </row>
    <row r="12387" spans="2:29" s="14" customFormat="1" x14ac:dyDescent="0.25">
      <c r="B12387"/>
      <c r="C12387"/>
      <c r="D12387"/>
      <c r="E12387"/>
      <c r="F12387"/>
      <c r="G12387"/>
      <c r="H12387"/>
      <c r="I12387"/>
      <c r="J12387"/>
      <c r="K12387" s="91"/>
      <c r="L12387" s="91"/>
      <c r="M12387" s="91"/>
      <c r="R12387"/>
      <c r="S12387"/>
      <c r="T12387"/>
      <c r="U12387"/>
      <c r="V12387"/>
      <c r="W12387"/>
      <c r="X12387"/>
      <c r="Y12387"/>
      <c r="Z12387"/>
      <c r="AA12387"/>
      <c r="AB12387"/>
      <c r="AC12387"/>
    </row>
    <row r="12388" spans="2:29" s="14" customFormat="1" x14ac:dyDescent="0.25">
      <c r="B12388"/>
      <c r="C12388"/>
      <c r="D12388"/>
      <c r="E12388"/>
      <c r="F12388"/>
      <c r="G12388"/>
      <c r="H12388"/>
      <c r="I12388"/>
      <c r="J12388"/>
      <c r="K12388" s="91"/>
      <c r="L12388" s="91"/>
      <c r="M12388" s="91"/>
      <c r="R12388"/>
      <c r="S12388"/>
      <c r="T12388"/>
      <c r="U12388"/>
      <c r="V12388"/>
      <c r="W12388"/>
      <c r="X12388"/>
      <c r="Y12388"/>
      <c r="Z12388"/>
      <c r="AA12388"/>
      <c r="AB12388"/>
      <c r="AC12388"/>
    </row>
    <row r="12389" spans="2:29" s="14" customFormat="1" x14ac:dyDescent="0.25">
      <c r="B12389"/>
      <c r="C12389"/>
      <c r="D12389"/>
      <c r="E12389"/>
      <c r="F12389"/>
      <c r="G12389"/>
      <c r="H12389"/>
      <c r="I12389"/>
      <c r="J12389"/>
      <c r="K12389" s="91"/>
      <c r="L12389" s="91"/>
      <c r="M12389" s="91"/>
      <c r="R12389"/>
      <c r="S12389"/>
      <c r="T12389"/>
      <c r="U12389"/>
      <c r="V12389"/>
      <c r="W12389"/>
      <c r="X12389"/>
      <c r="Y12389"/>
      <c r="Z12389"/>
      <c r="AA12389"/>
      <c r="AB12389"/>
      <c r="AC12389"/>
    </row>
    <row r="12390" spans="2:29" s="14" customFormat="1" x14ac:dyDescent="0.25">
      <c r="B12390"/>
      <c r="C12390"/>
      <c r="D12390"/>
      <c r="E12390"/>
      <c r="F12390"/>
      <c r="G12390"/>
      <c r="H12390"/>
      <c r="I12390"/>
      <c r="J12390"/>
      <c r="K12390" s="91"/>
      <c r="L12390" s="91"/>
      <c r="M12390" s="91"/>
      <c r="R12390"/>
      <c r="S12390"/>
      <c r="T12390"/>
      <c r="U12390"/>
      <c r="V12390"/>
      <c r="W12390"/>
      <c r="X12390"/>
      <c r="Y12390"/>
      <c r="Z12390"/>
      <c r="AA12390"/>
      <c r="AB12390"/>
      <c r="AC12390"/>
    </row>
    <row r="12391" spans="2:29" s="14" customFormat="1" x14ac:dyDescent="0.25">
      <c r="B12391"/>
      <c r="C12391"/>
      <c r="D12391"/>
      <c r="E12391"/>
      <c r="F12391"/>
      <c r="G12391"/>
      <c r="H12391"/>
      <c r="I12391"/>
      <c r="J12391"/>
      <c r="K12391" s="91"/>
      <c r="L12391" s="91"/>
      <c r="M12391" s="91"/>
      <c r="R12391"/>
      <c r="S12391"/>
      <c r="T12391"/>
      <c r="U12391"/>
      <c r="V12391"/>
      <c r="W12391"/>
      <c r="X12391"/>
      <c r="Y12391"/>
      <c r="Z12391"/>
      <c r="AA12391"/>
      <c r="AB12391"/>
      <c r="AC12391"/>
    </row>
    <row r="12392" spans="2:29" s="14" customFormat="1" x14ac:dyDescent="0.25">
      <c r="B12392"/>
      <c r="C12392"/>
      <c r="D12392"/>
      <c r="E12392"/>
      <c r="F12392"/>
      <c r="G12392"/>
      <c r="H12392"/>
      <c r="I12392"/>
      <c r="J12392"/>
      <c r="K12392" s="91"/>
      <c r="L12392" s="91"/>
      <c r="M12392" s="91"/>
      <c r="R12392"/>
      <c r="S12392"/>
      <c r="T12392"/>
      <c r="U12392"/>
      <c r="V12392"/>
      <c r="W12392"/>
      <c r="X12392"/>
      <c r="Y12392"/>
      <c r="Z12392"/>
      <c r="AA12392"/>
      <c r="AB12392"/>
      <c r="AC12392"/>
    </row>
    <row r="12393" spans="2:29" s="14" customFormat="1" x14ac:dyDescent="0.25">
      <c r="B12393"/>
      <c r="C12393"/>
      <c r="D12393"/>
      <c r="E12393"/>
      <c r="F12393"/>
      <c r="G12393"/>
      <c r="H12393"/>
      <c r="I12393"/>
      <c r="J12393"/>
      <c r="K12393" s="91"/>
      <c r="L12393" s="91"/>
      <c r="M12393" s="91"/>
      <c r="R12393"/>
      <c r="S12393"/>
      <c r="T12393"/>
      <c r="U12393"/>
      <c r="V12393"/>
      <c r="W12393"/>
      <c r="X12393"/>
      <c r="Y12393"/>
      <c r="Z12393"/>
      <c r="AA12393"/>
      <c r="AB12393"/>
      <c r="AC12393"/>
    </row>
    <row r="12394" spans="2:29" s="14" customFormat="1" x14ac:dyDescent="0.25">
      <c r="B12394"/>
      <c r="C12394"/>
      <c r="D12394"/>
      <c r="E12394"/>
      <c r="F12394"/>
      <c r="G12394"/>
      <c r="H12394"/>
      <c r="I12394"/>
      <c r="J12394"/>
      <c r="K12394" s="91"/>
      <c r="L12394" s="91"/>
      <c r="M12394" s="91"/>
      <c r="R12394"/>
      <c r="S12394"/>
      <c r="T12394"/>
      <c r="U12394"/>
      <c r="V12394"/>
      <c r="W12394"/>
      <c r="X12394"/>
      <c r="Y12394"/>
      <c r="Z12394"/>
      <c r="AA12394"/>
      <c r="AB12394"/>
      <c r="AC12394"/>
    </row>
    <row r="12395" spans="2:29" s="14" customFormat="1" x14ac:dyDescent="0.25">
      <c r="B12395"/>
      <c r="C12395"/>
      <c r="D12395"/>
      <c r="E12395"/>
      <c r="F12395"/>
      <c r="G12395"/>
      <c r="H12395"/>
      <c r="I12395"/>
      <c r="J12395"/>
      <c r="K12395" s="91"/>
      <c r="L12395" s="91"/>
      <c r="M12395" s="91"/>
      <c r="R12395"/>
      <c r="S12395"/>
      <c r="T12395"/>
      <c r="U12395"/>
      <c r="V12395"/>
      <c r="W12395"/>
      <c r="X12395"/>
      <c r="Y12395"/>
      <c r="Z12395"/>
      <c r="AA12395"/>
      <c r="AB12395"/>
      <c r="AC12395"/>
    </row>
    <row r="12396" spans="2:29" s="14" customFormat="1" x14ac:dyDescent="0.25">
      <c r="B12396"/>
      <c r="C12396"/>
      <c r="D12396"/>
      <c r="E12396"/>
      <c r="F12396"/>
      <c r="G12396"/>
      <c r="H12396"/>
      <c r="I12396"/>
      <c r="J12396"/>
      <c r="K12396" s="91"/>
      <c r="L12396" s="91"/>
      <c r="M12396" s="91"/>
      <c r="R12396"/>
      <c r="S12396"/>
      <c r="T12396"/>
      <c r="U12396"/>
      <c r="V12396"/>
      <c r="W12396"/>
      <c r="X12396"/>
      <c r="Y12396"/>
      <c r="Z12396"/>
      <c r="AA12396"/>
      <c r="AB12396"/>
      <c r="AC12396"/>
    </row>
    <row r="12397" spans="2:29" s="14" customFormat="1" x14ac:dyDescent="0.25">
      <c r="B12397"/>
      <c r="C12397"/>
      <c r="D12397"/>
      <c r="E12397"/>
      <c r="F12397"/>
      <c r="G12397"/>
      <c r="H12397"/>
      <c r="I12397"/>
      <c r="J12397"/>
      <c r="K12397" s="91"/>
      <c r="L12397" s="91"/>
      <c r="M12397" s="91"/>
      <c r="R12397"/>
      <c r="S12397"/>
      <c r="T12397"/>
      <c r="U12397"/>
      <c r="V12397"/>
      <c r="W12397"/>
      <c r="X12397"/>
      <c r="Y12397"/>
      <c r="Z12397"/>
      <c r="AA12397"/>
      <c r="AB12397"/>
      <c r="AC12397"/>
    </row>
    <row r="12398" spans="2:29" s="14" customFormat="1" x14ac:dyDescent="0.25">
      <c r="B12398"/>
      <c r="C12398"/>
      <c r="D12398"/>
      <c r="E12398"/>
      <c r="F12398"/>
      <c r="G12398"/>
      <c r="H12398"/>
      <c r="I12398"/>
      <c r="J12398"/>
      <c r="K12398" s="91"/>
      <c r="L12398" s="91"/>
      <c r="M12398" s="91"/>
      <c r="R12398"/>
      <c r="S12398"/>
      <c r="T12398"/>
      <c r="U12398"/>
      <c r="V12398"/>
      <c r="W12398"/>
      <c r="X12398"/>
      <c r="Y12398"/>
      <c r="Z12398"/>
      <c r="AA12398"/>
      <c r="AB12398"/>
      <c r="AC12398"/>
    </row>
    <row r="12399" spans="2:29" s="14" customFormat="1" x14ac:dyDescent="0.25">
      <c r="B12399"/>
      <c r="C12399"/>
      <c r="D12399"/>
      <c r="E12399"/>
      <c r="F12399"/>
      <c r="G12399"/>
      <c r="H12399"/>
      <c r="I12399"/>
      <c r="J12399"/>
      <c r="K12399" s="91"/>
      <c r="L12399" s="91"/>
      <c r="M12399" s="91"/>
      <c r="R12399"/>
      <c r="S12399"/>
      <c r="T12399"/>
      <c r="U12399"/>
      <c r="V12399"/>
      <c r="W12399"/>
      <c r="X12399"/>
      <c r="Y12399"/>
      <c r="Z12399"/>
      <c r="AA12399"/>
      <c r="AB12399"/>
      <c r="AC12399"/>
    </row>
    <row r="12400" spans="2:29" s="14" customFormat="1" x14ac:dyDescent="0.25">
      <c r="B12400"/>
      <c r="C12400"/>
      <c r="D12400"/>
      <c r="E12400"/>
      <c r="F12400"/>
      <c r="G12400"/>
      <c r="H12400"/>
      <c r="I12400"/>
      <c r="J12400"/>
      <c r="K12400" s="91"/>
      <c r="L12400" s="91"/>
      <c r="M12400" s="91"/>
      <c r="R12400"/>
      <c r="S12400"/>
      <c r="T12400"/>
      <c r="U12400"/>
      <c r="V12400"/>
      <c r="W12400"/>
      <c r="X12400"/>
      <c r="Y12400"/>
      <c r="Z12400"/>
      <c r="AA12400"/>
      <c r="AB12400"/>
      <c r="AC12400"/>
    </row>
    <row r="12401" spans="2:29" s="14" customFormat="1" x14ac:dyDescent="0.25">
      <c r="B12401"/>
      <c r="C12401"/>
      <c r="D12401"/>
      <c r="E12401"/>
      <c r="F12401"/>
      <c r="G12401"/>
      <c r="H12401"/>
      <c r="I12401"/>
      <c r="J12401"/>
      <c r="K12401" s="91"/>
      <c r="L12401" s="91"/>
      <c r="M12401" s="91"/>
      <c r="R12401"/>
      <c r="S12401"/>
      <c r="T12401"/>
      <c r="U12401"/>
      <c r="V12401"/>
      <c r="W12401"/>
      <c r="X12401"/>
      <c r="Y12401"/>
      <c r="Z12401"/>
      <c r="AA12401"/>
      <c r="AB12401"/>
      <c r="AC12401"/>
    </row>
    <row r="12402" spans="2:29" s="14" customFormat="1" x14ac:dyDescent="0.25">
      <c r="B12402"/>
      <c r="C12402"/>
      <c r="D12402"/>
      <c r="E12402"/>
      <c r="F12402"/>
      <c r="G12402"/>
      <c r="H12402"/>
      <c r="I12402"/>
      <c r="J12402"/>
      <c r="K12402" s="91"/>
      <c r="L12402" s="91"/>
      <c r="M12402" s="91"/>
      <c r="R12402"/>
      <c r="S12402"/>
      <c r="T12402"/>
      <c r="U12402"/>
      <c r="V12402"/>
      <c r="W12402"/>
      <c r="X12402"/>
      <c r="Y12402"/>
      <c r="Z12402"/>
      <c r="AA12402"/>
      <c r="AB12402"/>
      <c r="AC12402"/>
    </row>
    <row r="12403" spans="2:29" s="14" customFormat="1" x14ac:dyDescent="0.25">
      <c r="B12403"/>
      <c r="C12403"/>
      <c r="D12403"/>
      <c r="E12403"/>
      <c r="F12403"/>
      <c r="G12403"/>
      <c r="H12403"/>
      <c r="I12403"/>
      <c r="J12403"/>
      <c r="K12403" s="91"/>
      <c r="L12403" s="91"/>
      <c r="M12403" s="91"/>
      <c r="R12403"/>
      <c r="S12403"/>
      <c r="T12403"/>
      <c r="U12403"/>
      <c r="V12403"/>
      <c r="W12403"/>
      <c r="X12403"/>
      <c r="Y12403"/>
      <c r="Z12403"/>
      <c r="AA12403"/>
      <c r="AB12403"/>
      <c r="AC12403"/>
    </row>
    <row r="12404" spans="2:29" s="14" customFormat="1" x14ac:dyDescent="0.25">
      <c r="B12404"/>
      <c r="C12404"/>
      <c r="D12404"/>
      <c r="E12404"/>
      <c r="F12404"/>
      <c r="G12404"/>
      <c r="H12404"/>
      <c r="I12404"/>
      <c r="J12404"/>
      <c r="K12404" s="91"/>
      <c r="L12404" s="91"/>
      <c r="M12404" s="91"/>
      <c r="R12404"/>
      <c r="S12404"/>
      <c r="T12404"/>
      <c r="U12404"/>
      <c r="V12404"/>
      <c r="W12404"/>
      <c r="X12404"/>
      <c r="Y12404"/>
      <c r="Z12404"/>
      <c r="AA12404"/>
      <c r="AB12404"/>
      <c r="AC12404"/>
    </row>
    <row r="12405" spans="2:29" s="14" customFormat="1" x14ac:dyDescent="0.25">
      <c r="B12405"/>
      <c r="C12405"/>
      <c r="D12405"/>
      <c r="E12405"/>
      <c r="F12405"/>
      <c r="G12405"/>
      <c r="H12405"/>
      <c r="I12405"/>
      <c r="J12405"/>
      <c r="K12405" s="91"/>
      <c r="L12405" s="91"/>
      <c r="M12405" s="91"/>
      <c r="R12405"/>
      <c r="S12405"/>
      <c r="T12405"/>
      <c r="U12405"/>
      <c r="V12405"/>
      <c r="W12405"/>
      <c r="X12405"/>
      <c r="Y12405"/>
      <c r="Z12405"/>
      <c r="AA12405"/>
      <c r="AB12405"/>
      <c r="AC12405"/>
    </row>
    <row r="12406" spans="2:29" s="14" customFormat="1" x14ac:dyDescent="0.25">
      <c r="B12406"/>
      <c r="C12406"/>
      <c r="D12406"/>
      <c r="E12406"/>
      <c r="F12406"/>
      <c r="G12406"/>
      <c r="H12406"/>
      <c r="I12406"/>
      <c r="J12406"/>
      <c r="K12406" s="91"/>
      <c r="L12406" s="91"/>
      <c r="M12406" s="91"/>
      <c r="R12406"/>
      <c r="S12406"/>
      <c r="T12406"/>
      <c r="U12406"/>
      <c r="V12406"/>
      <c r="W12406"/>
      <c r="X12406"/>
      <c r="Y12406"/>
      <c r="Z12406"/>
      <c r="AA12406"/>
      <c r="AB12406"/>
      <c r="AC12406"/>
    </row>
    <row r="12407" spans="2:29" s="14" customFormat="1" x14ac:dyDescent="0.25">
      <c r="B12407"/>
      <c r="C12407"/>
      <c r="D12407"/>
      <c r="E12407"/>
      <c r="F12407"/>
      <c r="G12407"/>
      <c r="H12407"/>
      <c r="I12407"/>
      <c r="J12407"/>
      <c r="K12407" s="91"/>
      <c r="L12407" s="91"/>
      <c r="M12407" s="91"/>
      <c r="R12407"/>
      <c r="S12407"/>
      <c r="T12407"/>
      <c r="U12407"/>
      <c r="V12407"/>
      <c r="W12407"/>
      <c r="X12407"/>
      <c r="Y12407"/>
      <c r="Z12407"/>
      <c r="AA12407"/>
      <c r="AB12407"/>
      <c r="AC12407"/>
    </row>
    <row r="12408" spans="2:29" s="14" customFormat="1" x14ac:dyDescent="0.25">
      <c r="B12408"/>
      <c r="C12408"/>
      <c r="D12408"/>
      <c r="E12408"/>
      <c r="F12408"/>
      <c r="G12408"/>
      <c r="H12408"/>
      <c r="I12408"/>
      <c r="J12408"/>
      <c r="K12408" s="91"/>
      <c r="L12408" s="91"/>
      <c r="M12408" s="91"/>
      <c r="R12408"/>
      <c r="S12408"/>
      <c r="T12408"/>
      <c r="U12408"/>
      <c r="V12408"/>
      <c r="W12408"/>
      <c r="X12408"/>
      <c r="Y12408"/>
      <c r="Z12408"/>
      <c r="AA12408"/>
      <c r="AB12408"/>
      <c r="AC12408"/>
    </row>
    <row r="12409" spans="2:29" s="14" customFormat="1" x14ac:dyDescent="0.25">
      <c r="B12409"/>
      <c r="C12409"/>
      <c r="D12409"/>
      <c r="E12409"/>
      <c r="F12409"/>
      <c r="G12409"/>
      <c r="H12409"/>
      <c r="I12409"/>
      <c r="J12409"/>
      <c r="K12409" s="91"/>
      <c r="L12409" s="91"/>
      <c r="M12409" s="91"/>
      <c r="R12409"/>
      <c r="S12409"/>
      <c r="T12409"/>
      <c r="U12409"/>
      <c r="V12409"/>
      <c r="W12409"/>
      <c r="X12409"/>
      <c r="Y12409"/>
      <c r="Z12409"/>
      <c r="AA12409"/>
      <c r="AB12409"/>
      <c r="AC12409"/>
    </row>
    <row r="12410" spans="2:29" s="14" customFormat="1" x14ac:dyDescent="0.25">
      <c r="B12410"/>
      <c r="C12410"/>
      <c r="D12410"/>
      <c r="E12410"/>
      <c r="F12410"/>
      <c r="G12410"/>
      <c r="H12410"/>
      <c r="I12410"/>
      <c r="J12410"/>
      <c r="K12410" s="91"/>
      <c r="L12410" s="91"/>
      <c r="M12410" s="91"/>
      <c r="R12410"/>
      <c r="S12410"/>
      <c r="T12410"/>
      <c r="U12410"/>
      <c r="V12410"/>
      <c r="W12410"/>
      <c r="X12410"/>
      <c r="Y12410"/>
      <c r="Z12410"/>
      <c r="AA12410"/>
      <c r="AB12410"/>
      <c r="AC12410"/>
    </row>
    <row r="12411" spans="2:29" s="14" customFormat="1" x14ac:dyDescent="0.25">
      <c r="B12411"/>
      <c r="C12411"/>
      <c r="D12411"/>
      <c r="E12411"/>
      <c r="F12411"/>
      <c r="G12411"/>
      <c r="H12411"/>
      <c r="I12411"/>
      <c r="J12411"/>
      <c r="K12411" s="91"/>
      <c r="L12411" s="91"/>
      <c r="M12411" s="91"/>
      <c r="R12411"/>
      <c r="S12411"/>
      <c r="T12411"/>
      <c r="U12411"/>
      <c r="V12411"/>
      <c r="W12411"/>
      <c r="X12411"/>
      <c r="Y12411"/>
      <c r="Z12411"/>
      <c r="AA12411"/>
      <c r="AB12411"/>
      <c r="AC12411"/>
    </row>
    <row r="12412" spans="2:29" s="14" customFormat="1" x14ac:dyDescent="0.25">
      <c r="B12412"/>
      <c r="C12412"/>
      <c r="D12412"/>
      <c r="E12412"/>
      <c r="F12412"/>
      <c r="G12412"/>
      <c r="H12412"/>
      <c r="I12412"/>
      <c r="J12412"/>
      <c r="K12412" s="91"/>
      <c r="L12412" s="91"/>
      <c r="M12412" s="91"/>
      <c r="R12412"/>
      <c r="S12412"/>
      <c r="T12412"/>
      <c r="U12412"/>
      <c r="V12412"/>
      <c r="W12412"/>
      <c r="X12412"/>
      <c r="Y12412"/>
      <c r="Z12412"/>
      <c r="AA12412"/>
      <c r="AB12412"/>
      <c r="AC12412"/>
    </row>
    <row r="12413" spans="2:29" s="14" customFormat="1" x14ac:dyDescent="0.25">
      <c r="B12413"/>
      <c r="C12413"/>
      <c r="D12413"/>
      <c r="E12413"/>
      <c r="F12413"/>
      <c r="G12413"/>
      <c r="H12413"/>
      <c r="I12413"/>
      <c r="J12413"/>
      <c r="K12413" s="91"/>
      <c r="L12413" s="91"/>
      <c r="M12413" s="91"/>
      <c r="R12413"/>
      <c r="S12413"/>
      <c r="T12413"/>
      <c r="U12413"/>
      <c r="V12413"/>
      <c r="W12413"/>
      <c r="X12413"/>
      <c r="Y12413"/>
      <c r="Z12413"/>
      <c r="AA12413"/>
      <c r="AB12413"/>
      <c r="AC12413"/>
    </row>
    <row r="12414" spans="2:29" s="14" customFormat="1" x14ac:dyDescent="0.25">
      <c r="B12414"/>
      <c r="C12414"/>
      <c r="D12414"/>
      <c r="E12414"/>
      <c r="F12414"/>
      <c r="G12414"/>
      <c r="H12414"/>
      <c r="I12414"/>
      <c r="J12414"/>
      <c r="K12414" s="91"/>
      <c r="L12414" s="91"/>
      <c r="M12414" s="91"/>
      <c r="R12414"/>
      <c r="S12414"/>
      <c r="T12414"/>
      <c r="U12414"/>
      <c r="V12414"/>
      <c r="W12414"/>
      <c r="X12414"/>
      <c r="Y12414"/>
      <c r="Z12414"/>
      <c r="AA12414"/>
      <c r="AB12414"/>
      <c r="AC12414"/>
    </row>
    <row r="12415" spans="2:29" s="14" customFormat="1" x14ac:dyDescent="0.25">
      <c r="B12415"/>
      <c r="C12415"/>
      <c r="D12415"/>
      <c r="E12415"/>
      <c r="F12415"/>
      <c r="G12415"/>
      <c r="H12415"/>
      <c r="I12415"/>
      <c r="J12415"/>
      <c r="K12415" s="91"/>
      <c r="L12415" s="91"/>
      <c r="M12415" s="91"/>
      <c r="R12415"/>
      <c r="S12415"/>
      <c r="T12415"/>
      <c r="U12415"/>
      <c r="V12415"/>
      <c r="W12415"/>
      <c r="X12415"/>
      <c r="Y12415"/>
      <c r="Z12415"/>
      <c r="AA12415"/>
      <c r="AB12415"/>
      <c r="AC12415"/>
    </row>
    <row r="12416" spans="2:29" s="14" customFormat="1" x14ac:dyDescent="0.25">
      <c r="B12416"/>
      <c r="C12416"/>
      <c r="D12416"/>
      <c r="E12416"/>
      <c r="F12416"/>
      <c r="G12416"/>
      <c r="H12416"/>
      <c r="I12416"/>
      <c r="J12416"/>
      <c r="K12416" s="91"/>
      <c r="L12416" s="91"/>
      <c r="M12416" s="91"/>
      <c r="R12416"/>
      <c r="S12416"/>
      <c r="T12416"/>
      <c r="U12416"/>
      <c r="V12416"/>
      <c r="W12416"/>
      <c r="X12416"/>
      <c r="Y12416"/>
      <c r="Z12416"/>
      <c r="AA12416"/>
      <c r="AB12416"/>
      <c r="AC12416"/>
    </row>
    <row r="12417" spans="2:29" s="14" customFormat="1" x14ac:dyDescent="0.25">
      <c r="B12417"/>
      <c r="C12417"/>
      <c r="D12417"/>
      <c r="E12417"/>
      <c r="F12417"/>
      <c r="G12417"/>
      <c r="H12417"/>
      <c r="I12417"/>
      <c r="J12417"/>
      <c r="K12417" s="91"/>
      <c r="L12417" s="91"/>
      <c r="M12417" s="91"/>
      <c r="R12417"/>
      <c r="S12417"/>
      <c r="T12417"/>
      <c r="U12417"/>
      <c r="V12417"/>
      <c r="W12417"/>
      <c r="X12417"/>
      <c r="Y12417"/>
      <c r="Z12417"/>
      <c r="AA12417"/>
      <c r="AB12417"/>
      <c r="AC12417"/>
    </row>
    <row r="12418" spans="2:29" s="14" customFormat="1" x14ac:dyDescent="0.25">
      <c r="B12418"/>
      <c r="C12418"/>
      <c r="D12418"/>
      <c r="E12418"/>
      <c r="F12418"/>
      <c r="G12418"/>
      <c r="H12418"/>
      <c r="I12418"/>
      <c r="J12418"/>
      <c r="K12418" s="91"/>
      <c r="L12418" s="91"/>
      <c r="M12418" s="91"/>
      <c r="R12418"/>
      <c r="S12418"/>
      <c r="T12418"/>
      <c r="U12418"/>
      <c r="V12418"/>
      <c r="W12418"/>
      <c r="X12418"/>
      <c r="Y12418"/>
      <c r="Z12418"/>
      <c r="AA12418"/>
      <c r="AB12418"/>
      <c r="AC12418"/>
    </row>
    <row r="12419" spans="2:29" s="14" customFormat="1" x14ac:dyDescent="0.25">
      <c r="B12419"/>
      <c r="C12419"/>
      <c r="D12419"/>
      <c r="E12419"/>
      <c r="F12419"/>
      <c r="G12419"/>
      <c r="H12419"/>
      <c r="I12419"/>
      <c r="J12419"/>
      <c r="K12419" s="91"/>
      <c r="L12419" s="91"/>
      <c r="M12419" s="91"/>
      <c r="R12419"/>
      <c r="S12419"/>
      <c r="T12419"/>
      <c r="U12419"/>
      <c r="V12419"/>
      <c r="W12419"/>
      <c r="X12419"/>
      <c r="Y12419"/>
      <c r="Z12419"/>
      <c r="AA12419"/>
      <c r="AB12419"/>
      <c r="AC12419"/>
    </row>
    <row r="12420" spans="2:29" s="14" customFormat="1" x14ac:dyDescent="0.25">
      <c r="B12420"/>
      <c r="C12420"/>
      <c r="D12420"/>
      <c r="E12420"/>
      <c r="F12420"/>
      <c r="G12420"/>
      <c r="H12420"/>
      <c r="I12420"/>
      <c r="J12420"/>
      <c r="K12420" s="91"/>
      <c r="L12420" s="91"/>
      <c r="M12420" s="91"/>
      <c r="R12420"/>
      <c r="S12420"/>
      <c r="T12420"/>
      <c r="U12420"/>
      <c r="V12420"/>
      <c r="W12420"/>
      <c r="X12420"/>
      <c r="Y12420"/>
      <c r="Z12420"/>
      <c r="AA12420"/>
      <c r="AB12420"/>
      <c r="AC12420"/>
    </row>
    <row r="12421" spans="2:29" s="14" customFormat="1" x14ac:dyDescent="0.25">
      <c r="B12421"/>
      <c r="C12421"/>
      <c r="D12421"/>
      <c r="E12421"/>
      <c r="F12421"/>
      <c r="G12421"/>
      <c r="H12421"/>
      <c r="I12421"/>
      <c r="J12421"/>
      <c r="K12421" s="91"/>
      <c r="L12421" s="91"/>
      <c r="M12421" s="91"/>
      <c r="R12421"/>
      <c r="S12421"/>
      <c r="T12421"/>
      <c r="U12421"/>
      <c r="V12421"/>
      <c r="W12421"/>
      <c r="X12421"/>
      <c r="Y12421"/>
      <c r="Z12421"/>
      <c r="AA12421"/>
      <c r="AB12421"/>
      <c r="AC12421"/>
    </row>
    <row r="12422" spans="2:29" s="14" customFormat="1" x14ac:dyDescent="0.25">
      <c r="B12422"/>
      <c r="C12422"/>
      <c r="D12422"/>
      <c r="E12422"/>
      <c r="F12422"/>
      <c r="G12422"/>
      <c r="H12422"/>
      <c r="I12422"/>
      <c r="J12422"/>
      <c r="K12422" s="91"/>
      <c r="L12422" s="91"/>
      <c r="M12422" s="91"/>
      <c r="R12422"/>
      <c r="S12422"/>
      <c r="T12422"/>
      <c r="U12422"/>
      <c r="V12422"/>
      <c r="W12422"/>
      <c r="X12422"/>
      <c r="Y12422"/>
      <c r="Z12422"/>
      <c r="AA12422"/>
      <c r="AB12422"/>
      <c r="AC12422"/>
    </row>
    <row r="12423" spans="2:29" s="14" customFormat="1" x14ac:dyDescent="0.25">
      <c r="B12423"/>
      <c r="C12423"/>
      <c r="D12423"/>
      <c r="E12423"/>
      <c r="F12423"/>
      <c r="G12423"/>
      <c r="H12423"/>
      <c r="I12423"/>
      <c r="J12423"/>
      <c r="K12423" s="91"/>
      <c r="L12423" s="91"/>
      <c r="M12423" s="91"/>
      <c r="R12423"/>
      <c r="S12423"/>
      <c r="T12423"/>
      <c r="U12423"/>
      <c r="V12423"/>
      <c r="W12423"/>
      <c r="X12423"/>
      <c r="Y12423"/>
      <c r="Z12423"/>
      <c r="AA12423"/>
      <c r="AB12423"/>
      <c r="AC12423"/>
    </row>
    <row r="12424" spans="2:29" s="14" customFormat="1" x14ac:dyDescent="0.25">
      <c r="B12424"/>
      <c r="C12424"/>
      <c r="D12424"/>
      <c r="E12424"/>
      <c r="F12424"/>
      <c r="G12424"/>
      <c r="H12424"/>
      <c r="I12424"/>
      <c r="J12424"/>
      <c r="K12424" s="91"/>
      <c r="L12424" s="91"/>
      <c r="M12424" s="91"/>
      <c r="R12424"/>
      <c r="S12424"/>
      <c r="T12424"/>
      <c r="U12424"/>
      <c r="V12424"/>
      <c r="W12424"/>
      <c r="X12424"/>
      <c r="Y12424"/>
      <c r="Z12424"/>
      <c r="AA12424"/>
      <c r="AB12424"/>
      <c r="AC12424"/>
    </row>
    <row r="12425" spans="2:29" s="14" customFormat="1" x14ac:dyDescent="0.25">
      <c r="B12425"/>
      <c r="C12425"/>
      <c r="D12425"/>
      <c r="E12425"/>
      <c r="F12425"/>
      <c r="G12425"/>
      <c r="H12425"/>
      <c r="I12425"/>
      <c r="J12425"/>
      <c r="K12425" s="91"/>
      <c r="L12425" s="91"/>
      <c r="M12425" s="91"/>
      <c r="R12425"/>
      <c r="S12425"/>
      <c r="T12425"/>
      <c r="U12425"/>
      <c r="V12425"/>
      <c r="W12425"/>
      <c r="X12425"/>
      <c r="Y12425"/>
      <c r="Z12425"/>
      <c r="AA12425"/>
      <c r="AB12425"/>
      <c r="AC12425"/>
    </row>
    <row r="12426" spans="2:29" s="14" customFormat="1" x14ac:dyDescent="0.25">
      <c r="B12426"/>
      <c r="C12426"/>
      <c r="D12426"/>
      <c r="E12426"/>
      <c r="F12426"/>
      <c r="G12426"/>
      <c r="H12426"/>
      <c r="I12426"/>
      <c r="J12426"/>
      <c r="K12426" s="91"/>
      <c r="L12426" s="91"/>
      <c r="M12426" s="91"/>
      <c r="R12426"/>
      <c r="S12426"/>
      <c r="T12426"/>
      <c r="U12426"/>
      <c r="V12426"/>
      <c r="W12426"/>
      <c r="X12426"/>
      <c r="Y12426"/>
      <c r="Z12426"/>
      <c r="AA12426"/>
      <c r="AB12426"/>
      <c r="AC12426"/>
    </row>
    <row r="12427" spans="2:29" s="14" customFormat="1" x14ac:dyDescent="0.25">
      <c r="B12427"/>
      <c r="C12427"/>
      <c r="D12427"/>
      <c r="E12427"/>
      <c r="F12427"/>
      <c r="G12427"/>
      <c r="H12427"/>
      <c r="I12427"/>
      <c r="J12427"/>
      <c r="K12427" s="91"/>
      <c r="L12427" s="91"/>
      <c r="M12427" s="91"/>
      <c r="R12427"/>
      <c r="S12427"/>
      <c r="T12427"/>
      <c r="U12427"/>
      <c r="V12427"/>
      <c r="W12427"/>
      <c r="X12427"/>
      <c r="Y12427"/>
      <c r="Z12427"/>
      <c r="AA12427"/>
      <c r="AB12427"/>
      <c r="AC12427"/>
    </row>
    <row r="12428" spans="2:29" s="14" customFormat="1" x14ac:dyDescent="0.25">
      <c r="B12428"/>
      <c r="C12428"/>
      <c r="D12428"/>
      <c r="E12428"/>
      <c r="F12428"/>
      <c r="G12428"/>
      <c r="H12428"/>
      <c r="I12428"/>
      <c r="J12428"/>
      <c r="K12428" s="91"/>
      <c r="L12428" s="91"/>
      <c r="M12428" s="91"/>
      <c r="R12428"/>
      <c r="S12428"/>
      <c r="T12428"/>
      <c r="U12428"/>
      <c r="V12428"/>
      <c r="W12428"/>
      <c r="X12428"/>
      <c r="Y12428"/>
      <c r="Z12428"/>
      <c r="AA12428"/>
      <c r="AB12428"/>
      <c r="AC12428"/>
    </row>
    <row r="12429" spans="2:29" s="14" customFormat="1" x14ac:dyDescent="0.25">
      <c r="B12429"/>
      <c r="C12429"/>
      <c r="D12429"/>
      <c r="E12429"/>
      <c r="F12429"/>
      <c r="G12429"/>
      <c r="H12429"/>
      <c r="I12429"/>
      <c r="J12429"/>
      <c r="K12429" s="91"/>
      <c r="L12429" s="91"/>
      <c r="M12429" s="91"/>
      <c r="R12429"/>
      <c r="S12429"/>
      <c r="T12429"/>
      <c r="U12429"/>
      <c r="V12429"/>
      <c r="W12429"/>
      <c r="X12429"/>
      <c r="Y12429"/>
      <c r="Z12429"/>
      <c r="AA12429"/>
      <c r="AB12429"/>
      <c r="AC12429"/>
    </row>
    <row r="12430" spans="2:29" s="14" customFormat="1" x14ac:dyDescent="0.25">
      <c r="B12430"/>
      <c r="C12430"/>
      <c r="D12430"/>
      <c r="E12430"/>
      <c r="F12430"/>
      <c r="G12430"/>
      <c r="H12430"/>
      <c r="I12430"/>
      <c r="J12430"/>
      <c r="K12430" s="91"/>
      <c r="L12430" s="91"/>
      <c r="M12430" s="91"/>
      <c r="R12430"/>
      <c r="S12430"/>
      <c r="T12430"/>
      <c r="U12430"/>
      <c r="V12430"/>
      <c r="W12430"/>
      <c r="X12430"/>
      <c r="Y12430"/>
      <c r="Z12430"/>
      <c r="AA12430"/>
      <c r="AB12430"/>
      <c r="AC12430"/>
    </row>
    <row r="12431" spans="2:29" s="14" customFormat="1" x14ac:dyDescent="0.25">
      <c r="B12431"/>
      <c r="C12431"/>
      <c r="D12431"/>
      <c r="E12431"/>
      <c r="F12431"/>
      <c r="G12431"/>
      <c r="H12431"/>
      <c r="I12431"/>
      <c r="J12431"/>
      <c r="K12431" s="91"/>
      <c r="L12431" s="91"/>
      <c r="M12431" s="91"/>
      <c r="R12431"/>
      <c r="S12431"/>
      <c r="T12431"/>
      <c r="U12431"/>
      <c r="V12431"/>
      <c r="W12431"/>
      <c r="X12431"/>
      <c r="Y12431"/>
      <c r="Z12431"/>
      <c r="AA12431"/>
      <c r="AB12431"/>
      <c r="AC12431"/>
    </row>
    <row r="12432" spans="2:29" s="14" customFormat="1" x14ac:dyDescent="0.25">
      <c r="B12432"/>
      <c r="C12432"/>
      <c r="D12432"/>
      <c r="E12432"/>
      <c r="F12432"/>
      <c r="G12432"/>
      <c r="H12432"/>
      <c r="I12432"/>
      <c r="J12432"/>
      <c r="K12432" s="91"/>
      <c r="L12432" s="91"/>
      <c r="M12432" s="91"/>
      <c r="R12432"/>
      <c r="S12432"/>
      <c r="T12432"/>
      <c r="U12432"/>
      <c r="V12432"/>
      <c r="W12432"/>
      <c r="X12432"/>
      <c r="Y12432"/>
      <c r="Z12432"/>
      <c r="AA12432"/>
      <c r="AB12432"/>
      <c r="AC12432"/>
    </row>
    <row r="12433" spans="2:29" s="14" customFormat="1" x14ac:dyDescent="0.25">
      <c r="B12433"/>
      <c r="C12433"/>
      <c r="D12433"/>
      <c r="E12433"/>
      <c r="F12433"/>
      <c r="G12433"/>
      <c r="H12433"/>
      <c r="I12433"/>
      <c r="J12433"/>
      <c r="K12433" s="91"/>
      <c r="L12433" s="91"/>
      <c r="M12433" s="91"/>
      <c r="R12433"/>
      <c r="S12433"/>
      <c r="T12433"/>
      <c r="U12433"/>
      <c r="V12433"/>
      <c r="W12433"/>
      <c r="X12433"/>
      <c r="Y12433"/>
      <c r="Z12433"/>
      <c r="AA12433"/>
      <c r="AB12433"/>
      <c r="AC12433"/>
    </row>
    <row r="12434" spans="2:29" s="14" customFormat="1" x14ac:dyDescent="0.25">
      <c r="B12434"/>
      <c r="C12434"/>
      <c r="D12434"/>
      <c r="E12434"/>
      <c r="F12434"/>
      <c r="G12434"/>
      <c r="H12434"/>
      <c r="I12434"/>
      <c r="J12434"/>
      <c r="K12434" s="91"/>
      <c r="L12434" s="91"/>
      <c r="M12434" s="91"/>
      <c r="R12434"/>
      <c r="S12434"/>
      <c r="T12434"/>
      <c r="U12434"/>
      <c r="V12434"/>
      <c r="W12434"/>
      <c r="X12434"/>
      <c r="Y12434"/>
      <c r="Z12434"/>
      <c r="AA12434"/>
      <c r="AB12434"/>
      <c r="AC12434"/>
    </row>
    <row r="12435" spans="2:29" s="14" customFormat="1" x14ac:dyDescent="0.25">
      <c r="B12435"/>
      <c r="C12435"/>
      <c r="D12435"/>
      <c r="E12435"/>
      <c r="F12435"/>
      <c r="G12435"/>
      <c r="H12435"/>
      <c r="I12435"/>
      <c r="J12435"/>
      <c r="K12435" s="91"/>
      <c r="L12435" s="91"/>
      <c r="M12435" s="91"/>
      <c r="R12435"/>
      <c r="S12435"/>
      <c r="T12435"/>
      <c r="U12435"/>
      <c r="V12435"/>
      <c r="W12435"/>
      <c r="X12435"/>
      <c r="Y12435"/>
      <c r="Z12435"/>
      <c r="AA12435"/>
      <c r="AB12435"/>
      <c r="AC12435"/>
    </row>
    <row r="12436" spans="2:29" s="14" customFormat="1" x14ac:dyDescent="0.25">
      <c r="B12436"/>
      <c r="C12436"/>
      <c r="D12436"/>
      <c r="E12436"/>
      <c r="F12436"/>
      <c r="G12436"/>
      <c r="H12436"/>
      <c r="I12436"/>
      <c r="J12436"/>
      <c r="K12436" s="91"/>
      <c r="L12436" s="91"/>
      <c r="M12436" s="91"/>
      <c r="R12436"/>
      <c r="S12436"/>
      <c r="T12436"/>
      <c r="U12436"/>
      <c r="V12436"/>
      <c r="W12436"/>
      <c r="X12436"/>
      <c r="Y12436"/>
      <c r="Z12436"/>
      <c r="AA12436"/>
      <c r="AB12436"/>
      <c r="AC12436"/>
    </row>
    <row r="12437" spans="2:29" s="14" customFormat="1" x14ac:dyDescent="0.25">
      <c r="B12437"/>
      <c r="C12437"/>
      <c r="D12437"/>
      <c r="E12437"/>
      <c r="F12437"/>
      <c r="G12437"/>
      <c r="H12437"/>
      <c r="I12437"/>
      <c r="J12437"/>
      <c r="K12437" s="91"/>
      <c r="L12437" s="91"/>
      <c r="M12437" s="91"/>
      <c r="R12437"/>
      <c r="S12437"/>
      <c r="T12437"/>
      <c r="U12437"/>
      <c r="V12437"/>
      <c r="W12437"/>
      <c r="X12437"/>
      <c r="Y12437"/>
      <c r="Z12437"/>
      <c r="AA12437"/>
      <c r="AB12437"/>
      <c r="AC12437"/>
    </row>
    <row r="12438" spans="2:29" s="14" customFormat="1" x14ac:dyDescent="0.25">
      <c r="B12438"/>
      <c r="C12438"/>
      <c r="D12438"/>
      <c r="E12438"/>
      <c r="F12438"/>
      <c r="G12438"/>
      <c r="H12438"/>
      <c r="I12438"/>
      <c r="J12438"/>
      <c r="K12438" s="91"/>
      <c r="L12438" s="91"/>
      <c r="M12438" s="91"/>
      <c r="R12438"/>
      <c r="S12438"/>
      <c r="T12438"/>
      <c r="U12438"/>
      <c r="V12438"/>
      <c r="W12438"/>
      <c r="X12438"/>
      <c r="Y12438"/>
      <c r="Z12438"/>
      <c r="AA12438"/>
      <c r="AB12438"/>
      <c r="AC12438"/>
    </row>
    <row r="12439" spans="2:29" s="14" customFormat="1" x14ac:dyDescent="0.25">
      <c r="B12439"/>
      <c r="C12439"/>
      <c r="D12439"/>
      <c r="E12439"/>
      <c r="F12439"/>
      <c r="G12439"/>
      <c r="H12439"/>
      <c r="I12439"/>
      <c r="J12439"/>
      <c r="K12439" s="91"/>
      <c r="L12439" s="91"/>
      <c r="M12439" s="91"/>
      <c r="R12439"/>
      <c r="S12439"/>
      <c r="T12439"/>
      <c r="U12439"/>
      <c r="V12439"/>
      <c r="W12439"/>
      <c r="X12439"/>
      <c r="Y12439"/>
      <c r="Z12439"/>
      <c r="AA12439"/>
      <c r="AB12439"/>
      <c r="AC12439"/>
    </row>
    <row r="12440" spans="2:29" s="14" customFormat="1" x14ac:dyDescent="0.25">
      <c r="B12440"/>
      <c r="C12440"/>
      <c r="D12440"/>
      <c r="E12440"/>
      <c r="F12440"/>
      <c r="G12440"/>
      <c r="H12440"/>
      <c r="I12440"/>
      <c r="J12440"/>
      <c r="K12440" s="91"/>
      <c r="L12440" s="91"/>
      <c r="M12440" s="91"/>
      <c r="R12440"/>
      <c r="S12440"/>
      <c r="T12440"/>
      <c r="U12440"/>
      <c r="V12440"/>
      <c r="W12440"/>
      <c r="X12440"/>
      <c r="Y12440"/>
      <c r="Z12440"/>
      <c r="AA12440"/>
      <c r="AB12440"/>
      <c r="AC12440"/>
    </row>
    <row r="12441" spans="2:29" s="14" customFormat="1" x14ac:dyDescent="0.25">
      <c r="B12441"/>
      <c r="C12441"/>
      <c r="D12441"/>
      <c r="E12441"/>
      <c r="F12441"/>
      <c r="G12441"/>
      <c r="H12441"/>
      <c r="I12441"/>
      <c r="J12441"/>
      <c r="K12441" s="91"/>
      <c r="L12441" s="91"/>
      <c r="M12441" s="91"/>
      <c r="R12441"/>
      <c r="S12441"/>
      <c r="T12441"/>
      <c r="U12441"/>
      <c r="V12441"/>
      <c r="W12441"/>
      <c r="X12441"/>
      <c r="Y12441"/>
      <c r="Z12441"/>
      <c r="AA12441"/>
      <c r="AB12441"/>
      <c r="AC12441"/>
    </row>
    <row r="12442" spans="2:29" s="14" customFormat="1" x14ac:dyDescent="0.25">
      <c r="B12442"/>
      <c r="C12442"/>
      <c r="D12442"/>
      <c r="E12442"/>
      <c r="F12442"/>
      <c r="G12442"/>
      <c r="H12442"/>
      <c r="I12442"/>
      <c r="J12442"/>
      <c r="K12442" s="91"/>
      <c r="L12442" s="91"/>
      <c r="M12442" s="91"/>
      <c r="R12442"/>
      <c r="S12442"/>
      <c r="T12442"/>
      <c r="U12442"/>
      <c r="V12442"/>
      <c r="W12442"/>
      <c r="X12442"/>
      <c r="Y12442"/>
      <c r="Z12442"/>
      <c r="AA12442"/>
      <c r="AB12442"/>
      <c r="AC12442"/>
    </row>
    <row r="12443" spans="2:29" s="14" customFormat="1" x14ac:dyDescent="0.25">
      <c r="B12443"/>
      <c r="C12443"/>
      <c r="D12443"/>
      <c r="E12443"/>
      <c r="F12443"/>
      <c r="G12443"/>
      <c r="H12443"/>
      <c r="I12443"/>
      <c r="J12443"/>
      <c r="K12443" s="91"/>
      <c r="L12443" s="91"/>
      <c r="M12443" s="91"/>
      <c r="R12443"/>
      <c r="S12443"/>
      <c r="T12443"/>
      <c r="U12443"/>
      <c r="V12443"/>
      <c r="W12443"/>
      <c r="X12443"/>
      <c r="Y12443"/>
      <c r="Z12443"/>
      <c r="AA12443"/>
      <c r="AB12443"/>
      <c r="AC12443"/>
    </row>
    <row r="12444" spans="2:29" s="14" customFormat="1" x14ac:dyDescent="0.25">
      <c r="B12444"/>
      <c r="C12444"/>
      <c r="D12444"/>
      <c r="E12444"/>
      <c r="F12444"/>
      <c r="G12444"/>
      <c r="H12444"/>
      <c r="I12444"/>
      <c r="J12444"/>
      <c r="K12444" s="91"/>
      <c r="L12444" s="91"/>
      <c r="M12444" s="91"/>
      <c r="R12444"/>
      <c r="S12444"/>
      <c r="T12444"/>
      <c r="U12444"/>
      <c r="V12444"/>
      <c r="W12444"/>
      <c r="X12444"/>
      <c r="Y12444"/>
      <c r="Z12444"/>
      <c r="AA12444"/>
      <c r="AB12444"/>
      <c r="AC12444"/>
    </row>
    <row r="12445" spans="2:29" s="14" customFormat="1" x14ac:dyDescent="0.25">
      <c r="B12445"/>
      <c r="C12445"/>
      <c r="D12445"/>
      <c r="E12445"/>
      <c r="F12445"/>
      <c r="G12445"/>
      <c r="H12445"/>
      <c r="I12445"/>
      <c r="J12445"/>
      <c r="K12445" s="91"/>
      <c r="L12445" s="91"/>
      <c r="M12445" s="91"/>
      <c r="R12445"/>
      <c r="S12445"/>
      <c r="T12445"/>
      <c r="U12445"/>
      <c r="V12445"/>
      <c r="W12445"/>
      <c r="X12445"/>
      <c r="Y12445"/>
      <c r="Z12445"/>
      <c r="AA12445"/>
      <c r="AB12445"/>
      <c r="AC12445"/>
    </row>
    <row r="12446" spans="2:29" s="14" customFormat="1" x14ac:dyDescent="0.25">
      <c r="B12446"/>
      <c r="C12446"/>
      <c r="D12446"/>
      <c r="E12446"/>
      <c r="F12446"/>
      <c r="G12446"/>
      <c r="H12446"/>
      <c r="I12446"/>
      <c r="J12446"/>
      <c r="K12446" s="91"/>
      <c r="L12446" s="91"/>
      <c r="M12446" s="91"/>
      <c r="R12446"/>
      <c r="S12446"/>
      <c r="T12446"/>
      <c r="U12446"/>
      <c r="V12446"/>
      <c r="W12446"/>
      <c r="X12446"/>
      <c r="Y12446"/>
      <c r="Z12446"/>
      <c r="AA12446"/>
      <c r="AB12446"/>
      <c r="AC12446"/>
    </row>
    <row r="12447" spans="2:29" s="14" customFormat="1" x14ac:dyDescent="0.25">
      <c r="B12447"/>
      <c r="C12447"/>
      <c r="D12447"/>
      <c r="E12447"/>
      <c r="F12447"/>
      <c r="G12447"/>
      <c r="H12447"/>
      <c r="I12447"/>
      <c r="J12447"/>
      <c r="K12447" s="91"/>
      <c r="L12447" s="91"/>
      <c r="M12447" s="91"/>
      <c r="R12447"/>
      <c r="S12447"/>
      <c r="T12447"/>
      <c r="U12447"/>
      <c r="V12447"/>
      <c r="W12447"/>
      <c r="X12447"/>
      <c r="Y12447"/>
      <c r="Z12447"/>
      <c r="AA12447"/>
      <c r="AB12447"/>
      <c r="AC12447"/>
    </row>
    <row r="12448" spans="2:29" s="14" customFormat="1" x14ac:dyDescent="0.25">
      <c r="B12448"/>
      <c r="C12448"/>
      <c r="D12448"/>
      <c r="E12448"/>
      <c r="F12448"/>
      <c r="G12448"/>
      <c r="H12448"/>
      <c r="I12448"/>
      <c r="J12448"/>
      <c r="K12448" s="91"/>
      <c r="L12448" s="91"/>
      <c r="M12448" s="91"/>
      <c r="R12448"/>
      <c r="S12448"/>
      <c r="T12448"/>
      <c r="U12448"/>
      <c r="V12448"/>
      <c r="W12448"/>
      <c r="X12448"/>
      <c r="Y12448"/>
      <c r="Z12448"/>
      <c r="AA12448"/>
      <c r="AB12448"/>
      <c r="AC12448"/>
    </row>
    <row r="12449" spans="2:29" s="14" customFormat="1" x14ac:dyDescent="0.25">
      <c r="B12449"/>
      <c r="C12449"/>
      <c r="D12449"/>
      <c r="E12449"/>
      <c r="F12449"/>
      <c r="G12449"/>
      <c r="H12449"/>
      <c r="I12449"/>
      <c r="J12449"/>
      <c r="K12449" s="91"/>
      <c r="L12449" s="91"/>
      <c r="M12449" s="91"/>
      <c r="R12449"/>
      <c r="S12449"/>
      <c r="T12449"/>
      <c r="U12449"/>
      <c r="V12449"/>
      <c r="W12449"/>
      <c r="X12449"/>
      <c r="Y12449"/>
      <c r="Z12449"/>
      <c r="AA12449"/>
      <c r="AB12449"/>
      <c r="AC12449"/>
    </row>
    <row r="12450" spans="2:29" s="14" customFormat="1" x14ac:dyDescent="0.25">
      <c r="B12450"/>
      <c r="C12450"/>
      <c r="D12450"/>
      <c r="E12450"/>
      <c r="F12450"/>
      <c r="G12450"/>
      <c r="H12450"/>
      <c r="I12450"/>
      <c r="J12450"/>
      <c r="K12450" s="91"/>
      <c r="L12450" s="91"/>
      <c r="M12450" s="91"/>
      <c r="R12450"/>
      <c r="S12450"/>
      <c r="T12450"/>
      <c r="U12450"/>
      <c r="V12450"/>
      <c r="W12450"/>
      <c r="X12450"/>
      <c r="Y12450"/>
      <c r="Z12450"/>
      <c r="AA12450"/>
      <c r="AB12450"/>
      <c r="AC12450"/>
    </row>
    <row r="12451" spans="2:29" s="14" customFormat="1" x14ac:dyDescent="0.25">
      <c r="B12451"/>
      <c r="C12451"/>
      <c r="D12451"/>
      <c r="E12451"/>
      <c r="F12451"/>
      <c r="G12451"/>
      <c r="H12451"/>
      <c r="I12451"/>
      <c r="J12451"/>
      <c r="K12451" s="91"/>
      <c r="L12451" s="91"/>
      <c r="M12451" s="91"/>
      <c r="R12451"/>
      <c r="S12451"/>
      <c r="T12451"/>
      <c r="U12451"/>
      <c r="V12451"/>
      <c r="W12451"/>
      <c r="X12451"/>
      <c r="Y12451"/>
      <c r="Z12451"/>
      <c r="AA12451"/>
      <c r="AB12451"/>
      <c r="AC12451"/>
    </row>
    <row r="12452" spans="2:29" s="14" customFormat="1" x14ac:dyDescent="0.25">
      <c r="B12452"/>
      <c r="C12452"/>
      <c r="D12452"/>
      <c r="E12452"/>
      <c r="F12452"/>
      <c r="G12452"/>
      <c r="H12452"/>
      <c r="I12452"/>
      <c r="J12452"/>
      <c r="K12452" s="91"/>
      <c r="L12452" s="91"/>
      <c r="M12452" s="91"/>
      <c r="R12452"/>
      <c r="S12452"/>
      <c r="T12452"/>
      <c r="U12452"/>
      <c r="V12452"/>
      <c r="W12452"/>
      <c r="X12452"/>
      <c r="Y12452"/>
      <c r="Z12452"/>
      <c r="AA12452"/>
      <c r="AB12452"/>
      <c r="AC12452"/>
    </row>
    <row r="12453" spans="2:29" s="14" customFormat="1" x14ac:dyDescent="0.25">
      <c r="B12453"/>
      <c r="C12453"/>
      <c r="D12453"/>
      <c r="E12453"/>
      <c r="F12453"/>
      <c r="G12453"/>
      <c r="H12453"/>
      <c r="I12453"/>
      <c r="J12453"/>
      <c r="K12453" s="91"/>
      <c r="L12453" s="91"/>
      <c r="M12453" s="91"/>
      <c r="R12453"/>
      <c r="S12453"/>
      <c r="T12453"/>
      <c r="U12453"/>
      <c r="V12453"/>
      <c r="W12453"/>
      <c r="X12453"/>
      <c r="Y12453"/>
      <c r="Z12453"/>
      <c r="AA12453"/>
      <c r="AB12453"/>
      <c r="AC12453"/>
    </row>
    <row r="12454" spans="2:29" s="14" customFormat="1" x14ac:dyDescent="0.25">
      <c r="B12454"/>
      <c r="C12454"/>
      <c r="D12454"/>
      <c r="E12454"/>
      <c r="F12454"/>
      <c r="G12454"/>
      <c r="H12454"/>
      <c r="I12454"/>
      <c r="J12454"/>
      <c r="K12454" s="91"/>
      <c r="L12454" s="91"/>
      <c r="M12454" s="91"/>
      <c r="R12454"/>
      <c r="S12454"/>
      <c r="T12454"/>
      <c r="U12454"/>
      <c r="V12454"/>
      <c r="W12454"/>
      <c r="X12454"/>
      <c r="Y12454"/>
      <c r="Z12454"/>
      <c r="AA12454"/>
      <c r="AB12454"/>
      <c r="AC12454"/>
    </row>
    <row r="12455" spans="2:29" s="14" customFormat="1" x14ac:dyDescent="0.25">
      <c r="B12455"/>
      <c r="C12455"/>
      <c r="D12455"/>
      <c r="E12455"/>
      <c r="F12455"/>
      <c r="G12455"/>
      <c r="H12455"/>
      <c r="I12455"/>
      <c r="J12455"/>
      <c r="K12455" s="91"/>
      <c r="L12455" s="91"/>
      <c r="M12455" s="91"/>
      <c r="R12455"/>
      <c r="S12455"/>
      <c r="T12455"/>
      <c r="U12455"/>
      <c r="V12455"/>
      <c r="W12455"/>
      <c r="X12455"/>
      <c r="Y12455"/>
      <c r="Z12455"/>
      <c r="AA12455"/>
      <c r="AB12455"/>
      <c r="AC12455"/>
    </row>
    <row r="12456" spans="2:29" s="14" customFormat="1" x14ac:dyDescent="0.25">
      <c r="B12456"/>
      <c r="C12456"/>
      <c r="D12456"/>
      <c r="E12456"/>
      <c r="F12456"/>
      <c r="G12456"/>
      <c r="H12456"/>
      <c r="I12456"/>
      <c r="J12456"/>
      <c r="K12456" s="91"/>
      <c r="L12456" s="91"/>
      <c r="M12456" s="91"/>
      <c r="R12456"/>
      <c r="S12456"/>
      <c r="T12456"/>
      <c r="U12456"/>
      <c r="V12456"/>
      <c r="W12456"/>
      <c r="X12456"/>
      <c r="Y12456"/>
      <c r="Z12456"/>
      <c r="AA12456"/>
      <c r="AB12456"/>
      <c r="AC12456"/>
    </row>
    <row r="12457" spans="2:29" s="14" customFormat="1" x14ac:dyDescent="0.25">
      <c r="B12457"/>
      <c r="C12457"/>
      <c r="D12457"/>
      <c r="E12457"/>
      <c r="F12457"/>
      <c r="G12457"/>
      <c r="H12457"/>
      <c r="I12457"/>
      <c r="J12457"/>
      <c r="K12457" s="91"/>
      <c r="L12457" s="91"/>
      <c r="M12457" s="91"/>
      <c r="R12457"/>
      <c r="S12457"/>
      <c r="T12457"/>
      <c r="U12457"/>
      <c r="V12457"/>
      <c r="W12457"/>
      <c r="X12457"/>
      <c r="Y12457"/>
      <c r="Z12457"/>
      <c r="AA12457"/>
      <c r="AB12457"/>
      <c r="AC12457"/>
    </row>
    <row r="12458" spans="2:29" s="14" customFormat="1" x14ac:dyDescent="0.25">
      <c r="B12458"/>
      <c r="C12458"/>
      <c r="D12458"/>
      <c r="E12458"/>
      <c r="F12458"/>
      <c r="G12458"/>
      <c r="H12458"/>
      <c r="I12458"/>
      <c r="J12458"/>
      <c r="K12458" s="91"/>
      <c r="L12458" s="91"/>
      <c r="M12458" s="91"/>
      <c r="R12458"/>
      <c r="S12458"/>
      <c r="T12458"/>
      <c r="U12458"/>
      <c r="V12458"/>
      <c r="W12458"/>
      <c r="X12458"/>
      <c r="Y12458"/>
      <c r="Z12458"/>
      <c r="AA12458"/>
      <c r="AB12458"/>
      <c r="AC12458"/>
    </row>
    <row r="12459" spans="2:29" s="14" customFormat="1" x14ac:dyDescent="0.25">
      <c r="B12459"/>
      <c r="C12459"/>
      <c r="D12459"/>
      <c r="E12459"/>
      <c r="F12459"/>
      <c r="G12459"/>
      <c r="H12459"/>
      <c r="I12459"/>
      <c r="J12459"/>
      <c r="K12459" s="91"/>
      <c r="L12459" s="91"/>
      <c r="M12459" s="91"/>
      <c r="R12459"/>
      <c r="S12459"/>
      <c r="T12459"/>
      <c r="U12459"/>
      <c r="V12459"/>
      <c r="W12459"/>
      <c r="X12459"/>
      <c r="Y12459"/>
      <c r="Z12459"/>
      <c r="AA12459"/>
      <c r="AB12459"/>
      <c r="AC12459"/>
    </row>
    <row r="12460" spans="2:29" s="14" customFormat="1" x14ac:dyDescent="0.25">
      <c r="B12460"/>
      <c r="C12460"/>
      <c r="D12460"/>
      <c r="E12460"/>
      <c r="F12460"/>
      <c r="G12460"/>
      <c r="H12460"/>
      <c r="I12460"/>
      <c r="J12460"/>
      <c r="K12460" s="91"/>
      <c r="L12460" s="91"/>
      <c r="M12460" s="91"/>
      <c r="R12460"/>
      <c r="S12460"/>
      <c r="T12460"/>
      <c r="U12460"/>
      <c r="V12460"/>
      <c r="W12460"/>
      <c r="X12460"/>
      <c r="Y12460"/>
      <c r="Z12460"/>
      <c r="AA12460"/>
      <c r="AB12460"/>
      <c r="AC12460"/>
    </row>
    <row r="12461" spans="2:29" s="14" customFormat="1" x14ac:dyDescent="0.25">
      <c r="B12461"/>
      <c r="C12461"/>
      <c r="D12461"/>
      <c r="E12461"/>
      <c r="F12461"/>
      <c r="G12461"/>
      <c r="H12461"/>
      <c r="I12461"/>
      <c r="J12461"/>
      <c r="K12461" s="91"/>
      <c r="L12461" s="91"/>
      <c r="M12461" s="91"/>
      <c r="R12461"/>
      <c r="S12461"/>
      <c r="T12461"/>
      <c r="U12461"/>
      <c r="V12461"/>
      <c r="W12461"/>
      <c r="X12461"/>
      <c r="Y12461"/>
      <c r="Z12461"/>
      <c r="AA12461"/>
      <c r="AB12461"/>
      <c r="AC12461"/>
    </row>
    <row r="12462" spans="2:29" s="14" customFormat="1" x14ac:dyDescent="0.25">
      <c r="B12462"/>
      <c r="C12462"/>
      <c r="D12462"/>
      <c r="E12462"/>
      <c r="F12462"/>
      <c r="G12462"/>
      <c r="H12462"/>
      <c r="I12462"/>
      <c r="J12462"/>
      <c r="K12462" s="91"/>
      <c r="L12462" s="91"/>
      <c r="M12462" s="91"/>
      <c r="R12462"/>
      <c r="S12462"/>
      <c r="T12462"/>
      <c r="U12462"/>
      <c r="V12462"/>
      <c r="W12462"/>
      <c r="X12462"/>
      <c r="Y12462"/>
      <c r="Z12462"/>
      <c r="AA12462"/>
      <c r="AB12462"/>
      <c r="AC12462"/>
    </row>
    <row r="12463" spans="2:29" s="14" customFormat="1" x14ac:dyDescent="0.25">
      <c r="B12463"/>
      <c r="C12463"/>
      <c r="D12463"/>
      <c r="E12463"/>
      <c r="F12463"/>
      <c r="G12463"/>
      <c r="H12463"/>
      <c r="I12463"/>
      <c r="J12463"/>
      <c r="K12463" s="91"/>
      <c r="L12463" s="91"/>
      <c r="M12463" s="91"/>
      <c r="R12463"/>
      <c r="S12463"/>
      <c r="T12463"/>
      <c r="U12463"/>
      <c r="V12463"/>
      <c r="W12463"/>
      <c r="X12463"/>
      <c r="Y12463"/>
      <c r="Z12463"/>
      <c r="AA12463"/>
      <c r="AB12463"/>
      <c r="AC12463"/>
    </row>
    <row r="12464" spans="2:29" s="14" customFormat="1" x14ac:dyDescent="0.25">
      <c r="B12464"/>
      <c r="C12464"/>
      <c r="D12464"/>
      <c r="E12464"/>
      <c r="F12464"/>
      <c r="G12464"/>
      <c r="H12464"/>
      <c r="I12464"/>
      <c r="J12464"/>
      <c r="K12464" s="91"/>
      <c r="L12464" s="91"/>
      <c r="M12464" s="91"/>
      <c r="R12464"/>
      <c r="S12464"/>
      <c r="T12464"/>
      <c r="U12464"/>
      <c r="V12464"/>
      <c r="W12464"/>
      <c r="X12464"/>
      <c r="Y12464"/>
      <c r="Z12464"/>
      <c r="AA12464"/>
      <c r="AB12464"/>
      <c r="AC12464"/>
    </row>
    <row r="12465" spans="2:29" s="14" customFormat="1" x14ac:dyDescent="0.25">
      <c r="B12465"/>
      <c r="C12465"/>
      <c r="D12465"/>
      <c r="E12465"/>
      <c r="F12465"/>
      <c r="G12465"/>
      <c r="H12465"/>
      <c r="I12465"/>
      <c r="J12465"/>
      <c r="K12465" s="91"/>
      <c r="L12465" s="91"/>
      <c r="M12465" s="91"/>
      <c r="R12465"/>
      <c r="S12465"/>
      <c r="T12465"/>
      <c r="U12465"/>
      <c r="V12465"/>
      <c r="W12465"/>
      <c r="X12465"/>
      <c r="Y12465"/>
      <c r="Z12465"/>
      <c r="AA12465"/>
      <c r="AB12465"/>
      <c r="AC12465"/>
    </row>
    <row r="12466" spans="2:29" s="14" customFormat="1" x14ac:dyDescent="0.25">
      <c r="B12466"/>
      <c r="C12466"/>
      <c r="D12466"/>
      <c r="E12466"/>
      <c r="F12466"/>
      <c r="G12466"/>
      <c r="H12466"/>
      <c r="I12466"/>
      <c r="J12466"/>
      <c r="K12466" s="91"/>
      <c r="L12466" s="91"/>
      <c r="M12466" s="91"/>
      <c r="R12466"/>
      <c r="S12466"/>
      <c r="T12466"/>
      <c r="U12466"/>
      <c r="V12466"/>
      <c r="W12466"/>
      <c r="X12466"/>
      <c r="Y12466"/>
      <c r="Z12466"/>
      <c r="AA12466"/>
      <c r="AB12466"/>
      <c r="AC12466"/>
    </row>
    <row r="12467" spans="2:29" s="14" customFormat="1" x14ac:dyDescent="0.25">
      <c r="B12467"/>
      <c r="C12467"/>
      <c r="D12467"/>
      <c r="E12467"/>
      <c r="F12467"/>
      <c r="G12467"/>
      <c r="H12467"/>
      <c r="I12467"/>
      <c r="J12467"/>
      <c r="K12467" s="91"/>
      <c r="L12467" s="91"/>
      <c r="M12467" s="91"/>
      <c r="R12467"/>
      <c r="S12467"/>
      <c r="T12467"/>
      <c r="U12467"/>
      <c r="V12467"/>
      <c r="W12467"/>
      <c r="X12467"/>
      <c r="Y12467"/>
      <c r="Z12467"/>
      <c r="AA12467"/>
      <c r="AB12467"/>
      <c r="AC12467"/>
    </row>
    <row r="12468" spans="2:29" s="14" customFormat="1" x14ac:dyDescent="0.25">
      <c r="B12468"/>
      <c r="C12468"/>
      <c r="D12468"/>
      <c r="E12468"/>
      <c r="F12468"/>
      <c r="G12468"/>
      <c r="H12468"/>
      <c r="I12468"/>
      <c r="J12468"/>
      <c r="K12468" s="91"/>
      <c r="L12468" s="91"/>
      <c r="M12468" s="91"/>
      <c r="R12468"/>
      <c r="S12468"/>
      <c r="T12468"/>
      <c r="U12468"/>
      <c r="V12468"/>
      <c r="W12468"/>
      <c r="X12468"/>
      <c r="Y12468"/>
      <c r="Z12468"/>
      <c r="AA12468"/>
      <c r="AB12468"/>
      <c r="AC12468"/>
    </row>
    <row r="12469" spans="2:29" s="14" customFormat="1" x14ac:dyDescent="0.25">
      <c r="B12469"/>
      <c r="C12469"/>
      <c r="D12469"/>
      <c r="E12469"/>
      <c r="F12469"/>
      <c r="G12469"/>
      <c r="H12469"/>
      <c r="I12469"/>
      <c r="J12469"/>
      <c r="K12469" s="91"/>
      <c r="L12469" s="91"/>
      <c r="M12469" s="91"/>
      <c r="R12469"/>
      <c r="S12469"/>
      <c r="T12469"/>
      <c r="U12469"/>
      <c r="V12469"/>
      <c r="W12469"/>
      <c r="X12469"/>
      <c r="Y12469"/>
      <c r="Z12469"/>
      <c r="AA12469"/>
      <c r="AB12469"/>
      <c r="AC12469"/>
    </row>
    <row r="12470" spans="2:29" s="14" customFormat="1" x14ac:dyDescent="0.25">
      <c r="B12470"/>
      <c r="C12470"/>
      <c r="D12470"/>
      <c r="E12470"/>
      <c r="F12470"/>
      <c r="G12470"/>
      <c r="H12470"/>
      <c r="I12470"/>
      <c r="J12470"/>
      <c r="K12470" s="91"/>
      <c r="L12470" s="91"/>
      <c r="M12470" s="91"/>
      <c r="R12470"/>
      <c r="S12470"/>
      <c r="T12470"/>
      <c r="U12470"/>
      <c r="V12470"/>
      <c r="W12470"/>
      <c r="X12470"/>
      <c r="Y12470"/>
      <c r="Z12470"/>
      <c r="AA12470"/>
      <c r="AB12470"/>
      <c r="AC12470"/>
    </row>
    <row r="12471" spans="2:29" s="14" customFormat="1" x14ac:dyDescent="0.25">
      <c r="B12471"/>
      <c r="C12471"/>
      <c r="D12471"/>
      <c r="E12471"/>
      <c r="F12471"/>
      <c r="G12471"/>
      <c r="H12471"/>
      <c r="I12471"/>
      <c r="J12471"/>
      <c r="K12471" s="91"/>
      <c r="L12471" s="91"/>
      <c r="M12471" s="91"/>
      <c r="R12471"/>
      <c r="S12471"/>
      <c r="T12471"/>
      <c r="U12471"/>
      <c r="V12471"/>
      <c r="W12471"/>
      <c r="X12471"/>
      <c r="Y12471"/>
      <c r="Z12471"/>
      <c r="AA12471"/>
      <c r="AB12471"/>
      <c r="AC12471"/>
    </row>
    <row r="12472" spans="2:29" s="14" customFormat="1" x14ac:dyDescent="0.25">
      <c r="B12472"/>
      <c r="C12472"/>
      <c r="D12472"/>
      <c r="E12472"/>
      <c r="F12472"/>
      <c r="G12472"/>
      <c r="H12472"/>
      <c r="I12472"/>
      <c r="J12472"/>
      <c r="K12472" s="91"/>
      <c r="L12472" s="91"/>
      <c r="M12472" s="91"/>
      <c r="R12472"/>
      <c r="S12472"/>
      <c r="T12472"/>
      <c r="U12472"/>
      <c r="V12472"/>
      <c r="W12472"/>
      <c r="X12472"/>
      <c r="Y12472"/>
      <c r="Z12472"/>
      <c r="AA12472"/>
      <c r="AB12472"/>
      <c r="AC12472"/>
    </row>
    <row r="12473" spans="2:29" s="14" customFormat="1" x14ac:dyDescent="0.25">
      <c r="B12473"/>
      <c r="C12473"/>
      <c r="D12473"/>
      <c r="E12473"/>
      <c r="F12473"/>
      <c r="G12473"/>
      <c r="H12473"/>
      <c r="I12473"/>
      <c r="J12473"/>
      <c r="K12473" s="91"/>
      <c r="L12473" s="91"/>
      <c r="M12473" s="91"/>
      <c r="R12473"/>
      <c r="S12473"/>
      <c r="T12473"/>
      <c r="U12473"/>
      <c r="V12473"/>
      <c r="W12473"/>
      <c r="X12473"/>
      <c r="Y12473"/>
      <c r="Z12473"/>
      <c r="AA12473"/>
      <c r="AB12473"/>
      <c r="AC12473"/>
    </row>
    <row r="12474" spans="2:29" s="14" customFormat="1" x14ac:dyDescent="0.25">
      <c r="B12474"/>
      <c r="C12474"/>
      <c r="D12474"/>
      <c r="E12474"/>
      <c r="F12474"/>
      <c r="G12474"/>
      <c r="H12474"/>
      <c r="I12474"/>
      <c r="J12474"/>
      <c r="K12474" s="91"/>
      <c r="L12474" s="91"/>
      <c r="M12474" s="91"/>
      <c r="R12474"/>
      <c r="S12474"/>
      <c r="T12474"/>
      <c r="U12474"/>
      <c r="V12474"/>
      <c r="W12474"/>
      <c r="X12474"/>
      <c r="Y12474"/>
      <c r="Z12474"/>
      <c r="AA12474"/>
      <c r="AB12474"/>
      <c r="AC12474"/>
    </row>
    <row r="12475" spans="2:29" s="14" customFormat="1" x14ac:dyDescent="0.25">
      <c r="B12475"/>
      <c r="C12475"/>
      <c r="D12475"/>
      <c r="E12475"/>
      <c r="F12475"/>
      <c r="G12475"/>
      <c r="H12475"/>
      <c r="I12475"/>
      <c r="J12475"/>
      <c r="K12475" s="91"/>
      <c r="L12475" s="91"/>
      <c r="M12475" s="91"/>
      <c r="R12475"/>
      <c r="S12475"/>
      <c r="T12475"/>
      <c r="U12475"/>
      <c r="V12475"/>
      <c r="W12475"/>
      <c r="X12475"/>
      <c r="Y12475"/>
      <c r="Z12475"/>
      <c r="AA12475"/>
      <c r="AB12475"/>
      <c r="AC12475"/>
    </row>
    <row r="12476" spans="2:29" s="14" customFormat="1" x14ac:dyDescent="0.25">
      <c r="B12476"/>
      <c r="C12476"/>
      <c r="D12476"/>
      <c r="E12476"/>
      <c r="F12476"/>
      <c r="G12476"/>
      <c r="H12476"/>
      <c r="I12476"/>
      <c r="J12476"/>
      <c r="K12476" s="91"/>
      <c r="L12476" s="91"/>
      <c r="M12476" s="91"/>
      <c r="R12476"/>
      <c r="S12476"/>
      <c r="T12476"/>
      <c r="U12476"/>
      <c r="V12476"/>
      <c r="W12476"/>
      <c r="X12476"/>
      <c r="Y12476"/>
      <c r="Z12476"/>
      <c r="AA12476"/>
      <c r="AB12476"/>
      <c r="AC12476"/>
    </row>
    <row r="12477" spans="2:29" s="14" customFormat="1" x14ac:dyDescent="0.25">
      <c r="B12477"/>
      <c r="C12477"/>
      <c r="D12477"/>
      <c r="E12477"/>
      <c r="F12477"/>
      <c r="G12477"/>
      <c r="H12477"/>
      <c r="I12477"/>
      <c r="J12477"/>
      <c r="K12477" s="91"/>
      <c r="L12477" s="91"/>
      <c r="M12477" s="91"/>
      <c r="R12477"/>
      <c r="S12477"/>
      <c r="T12477"/>
      <c r="U12477"/>
      <c r="V12477"/>
      <c r="W12477"/>
      <c r="X12477"/>
      <c r="Y12477"/>
      <c r="Z12477"/>
      <c r="AA12477"/>
      <c r="AB12477"/>
      <c r="AC12477"/>
    </row>
    <row r="12478" spans="2:29" s="14" customFormat="1" x14ac:dyDescent="0.25">
      <c r="B12478"/>
      <c r="C12478"/>
      <c r="D12478"/>
      <c r="E12478"/>
      <c r="F12478"/>
      <c r="G12478"/>
      <c r="H12478"/>
      <c r="I12478"/>
      <c r="J12478"/>
      <c r="K12478" s="91"/>
      <c r="L12478" s="91"/>
      <c r="M12478" s="91"/>
      <c r="R12478"/>
      <c r="S12478"/>
      <c r="T12478"/>
      <c r="U12478"/>
      <c r="V12478"/>
      <c r="W12478"/>
      <c r="X12478"/>
      <c r="Y12478"/>
      <c r="Z12478"/>
      <c r="AA12478"/>
      <c r="AB12478"/>
      <c r="AC12478"/>
    </row>
    <row r="12479" spans="2:29" s="14" customFormat="1" x14ac:dyDescent="0.25">
      <c r="B12479"/>
      <c r="C12479"/>
      <c r="D12479"/>
      <c r="E12479"/>
      <c r="F12479"/>
      <c r="G12479"/>
      <c r="H12479"/>
      <c r="I12479"/>
      <c r="J12479"/>
      <c r="K12479" s="91"/>
      <c r="L12479" s="91"/>
      <c r="M12479" s="91"/>
      <c r="R12479"/>
      <c r="S12479"/>
      <c r="T12479"/>
      <c r="U12479"/>
      <c r="V12479"/>
      <c r="W12479"/>
      <c r="X12479"/>
      <c r="Y12479"/>
      <c r="Z12479"/>
      <c r="AA12479"/>
      <c r="AB12479"/>
      <c r="AC12479"/>
    </row>
    <row r="12480" spans="2:29" s="14" customFormat="1" x14ac:dyDescent="0.25">
      <c r="B12480"/>
      <c r="C12480"/>
      <c r="D12480"/>
      <c r="E12480"/>
      <c r="F12480"/>
      <c r="G12480"/>
      <c r="H12480"/>
      <c r="I12480"/>
      <c r="J12480"/>
      <c r="K12480" s="91"/>
      <c r="L12480" s="91"/>
      <c r="M12480" s="91"/>
      <c r="R12480"/>
      <c r="S12480"/>
      <c r="T12480"/>
      <c r="U12480"/>
      <c r="V12480"/>
      <c r="W12480"/>
      <c r="X12480"/>
      <c r="Y12480"/>
      <c r="Z12480"/>
      <c r="AA12480"/>
      <c r="AB12480"/>
      <c r="AC12480"/>
    </row>
    <row r="12481" spans="2:29" s="14" customFormat="1" x14ac:dyDescent="0.25">
      <c r="B12481"/>
      <c r="C12481"/>
      <c r="D12481"/>
      <c r="E12481"/>
      <c r="F12481"/>
      <c r="G12481"/>
      <c r="H12481"/>
      <c r="I12481"/>
      <c r="J12481"/>
      <c r="K12481" s="91"/>
      <c r="L12481" s="91"/>
      <c r="M12481" s="91"/>
      <c r="R12481"/>
      <c r="S12481"/>
      <c r="T12481"/>
      <c r="U12481"/>
      <c r="V12481"/>
      <c r="W12481"/>
      <c r="X12481"/>
      <c r="Y12481"/>
      <c r="Z12481"/>
      <c r="AA12481"/>
      <c r="AB12481"/>
      <c r="AC12481"/>
    </row>
    <row r="12482" spans="2:29" s="14" customFormat="1" x14ac:dyDescent="0.25">
      <c r="B12482"/>
      <c r="C12482"/>
      <c r="D12482"/>
      <c r="E12482"/>
      <c r="F12482"/>
      <c r="G12482"/>
      <c r="H12482"/>
      <c r="I12482"/>
      <c r="J12482"/>
      <c r="K12482" s="91"/>
      <c r="L12482" s="91"/>
      <c r="M12482" s="91"/>
      <c r="R12482"/>
      <c r="S12482"/>
      <c r="T12482"/>
      <c r="U12482"/>
      <c r="V12482"/>
      <c r="W12482"/>
      <c r="X12482"/>
      <c r="Y12482"/>
      <c r="Z12482"/>
      <c r="AA12482"/>
      <c r="AB12482"/>
      <c r="AC12482"/>
    </row>
    <row r="12483" spans="2:29" s="14" customFormat="1" x14ac:dyDescent="0.25">
      <c r="B12483"/>
      <c r="C12483"/>
      <c r="D12483"/>
      <c r="E12483"/>
      <c r="F12483"/>
      <c r="G12483"/>
      <c r="H12483"/>
      <c r="I12483"/>
      <c r="J12483"/>
      <c r="K12483" s="91"/>
      <c r="L12483" s="91"/>
      <c r="M12483" s="91"/>
      <c r="R12483"/>
      <c r="S12483"/>
      <c r="T12483"/>
      <c r="U12483"/>
      <c r="V12483"/>
      <c r="W12483"/>
      <c r="X12483"/>
      <c r="Y12483"/>
      <c r="Z12483"/>
      <c r="AA12483"/>
      <c r="AB12483"/>
      <c r="AC12483"/>
    </row>
    <row r="12484" spans="2:29" s="14" customFormat="1" x14ac:dyDescent="0.25">
      <c r="B12484"/>
      <c r="C12484"/>
      <c r="D12484"/>
      <c r="E12484"/>
      <c r="F12484"/>
      <c r="G12484"/>
      <c r="H12484"/>
      <c r="I12484"/>
      <c r="J12484"/>
      <c r="K12484" s="91"/>
      <c r="L12484" s="91"/>
      <c r="M12484" s="91"/>
      <c r="R12484"/>
      <c r="S12484"/>
      <c r="T12484"/>
      <c r="U12484"/>
      <c r="V12484"/>
      <c r="W12484"/>
      <c r="X12484"/>
      <c r="Y12484"/>
      <c r="Z12484"/>
      <c r="AA12484"/>
      <c r="AB12484"/>
      <c r="AC12484"/>
    </row>
    <row r="12485" spans="2:29" s="14" customFormat="1" x14ac:dyDescent="0.25">
      <c r="B12485"/>
      <c r="C12485"/>
      <c r="D12485"/>
      <c r="E12485"/>
      <c r="F12485"/>
      <c r="G12485"/>
      <c r="H12485"/>
      <c r="I12485"/>
      <c r="J12485"/>
      <c r="K12485" s="91"/>
      <c r="L12485" s="91"/>
      <c r="M12485" s="91"/>
      <c r="R12485"/>
      <c r="S12485"/>
      <c r="T12485"/>
      <c r="U12485"/>
      <c r="V12485"/>
      <c r="W12485"/>
      <c r="X12485"/>
      <c r="Y12485"/>
      <c r="Z12485"/>
      <c r="AA12485"/>
      <c r="AB12485"/>
      <c r="AC12485"/>
    </row>
    <row r="12486" spans="2:29" s="14" customFormat="1" x14ac:dyDescent="0.25">
      <c r="B12486"/>
      <c r="C12486"/>
      <c r="D12486"/>
      <c r="E12486"/>
      <c r="F12486"/>
      <c r="G12486"/>
      <c r="H12486"/>
      <c r="I12486"/>
      <c r="J12486"/>
      <c r="K12486" s="91"/>
      <c r="L12486" s="91"/>
      <c r="M12486" s="91"/>
      <c r="R12486"/>
      <c r="S12486"/>
      <c r="T12486"/>
      <c r="U12486"/>
      <c r="V12486"/>
      <c r="W12486"/>
      <c r="X12486"/>
      <c r="Y12486"/>
      <c r="Z12486"/>
      <c r="AA12486"/>
      <c r="AB12486"/>
      <c r="AC12486"/>
    </row>
    <row r="12487" spans="2:29" s="14" customFormat="1" x14ac:dyDescent="0.25">
      <c r="B12487"/>
      <c r="C12487"/>
      <c r="D12487"/>
      <c r="E12487"/>
      <c r="F12487"/>
      <c r="G12487"/>
      <c r="H12487"/>
      <c r="I12487"/>
      <c r="J12487"/>
      <c r="K12487" s="91"/>
      <c r="L12487" s="91"/>
      <c r="M12487" s="91"/>
      <c r="R12487"/>
      <c r="S12487"/>
      <c r="T12487"/>
      <c r="U12487"/>
      <c r="V12487"/>
      <c r="W12487"/>
      <c r="X12487"/>
      <c r="Y12487"/>
      <c r="Z12487"/>
      <c r="AA12487"/>
      <c r="AB12487"/>
      <c r="AC12487"/>
    </row>
    <row r="12488" spans="2:29" s="14" customFormat="1" x14ac:dyDescent="0.25">
      <c r="B12488"/>
      <c r="C12488"/>
      <c r="D12488"/>
      <c r="E12488"/>
      <c r="F12488"/>
      <c r="G12488"/>
      <c r="H12488"/>
      <c r="I12488"/>
      <c r="J12488"/>
      <c r="K12488" s="91"/>
      <c r="L12488" s="91"/>
      <c r="M12488" s="91"/>
      <c r="R12488"/>
      <c r="S12488"/>
      <c r="T12488"/>
      <c r="U12488"/>
      <c r="V12488"/>
      <c r="W12488"/>
      <c r="X12488"/>
      <c r="Y12488"/>
      <c r="Z12488"/>
      <c r="AA12488"/>
      <c r="AB12488"/>
      <c r="AC12488"/>
    </row>
    <row r="12489" spans="2:29" s="14" customFormat="1" x14ac:dyDescent="0.25">
      <c r="B12489"/>
      <c r="C12489"/>
      <c r="D12489"/>
      <c r="E12489"/>
      <c r="F12489"/>
      <c r="G12489"/>
      <c r="H12489"/>
      <c r="I12489"/>
      <c r="J12489"/>
      <c r="K12489" s="91"/>
      <c r="L12489" s="91"/>
      <c r="M12489" s="91"/>
      <c r="R12489"/>
      <c r="S12489"/>
      <c r="T12489"/>
      <c r="U12489"/>
      <c r="V12489"/>
      <c r="W12489"/>
      <c r="X12489"/>
      <c r="Y12489"/>
      <c r="Z12489"/>
      <c r="AA12489"/>
      <c r="AB12489"/>
      <c r="AC12489"/>
    </row>
    <row r="12490" spans="2:29" s="14" customFormat="1" x14ac:dyDescent="0.25">
      <c r="B12490"/>
      <c r="C12490"/>
      <c r="D12490"/>
      <c r="E12490"/>
      <c r="F12490"/>
      <c r="G12490"/>
      <c r="H12490"/>
      <c r="I12490"/>
      <c r="J12490"/>
      <c r="K12490" s="91"/>
      <c r="L12490" s="91"/>
      <c r="M12490" s="91"/>
      <c r="R12490"/>
      <c r="S12490"/>
      <c r="T12490"/>
      <c r="U12490"/>
      <c r="V12490"/>
      <c r="W12490"/>
      <c r="X12490"/>
      <c r="Y12490"/>
      <c r="Z12490"/>
      <c r="AA12490"/>
      <c r="AB12490"/>
      <c r="AC12490"/>
    </row>
    <row r="12491" spans="2:29" s="14" customFormat="1" x14ac:dyDescent="0.25">
      <c r="B12491"/>
      <c r="C12491"/>
      <c r="D12491"/>
      <c r="E12491"/>
      <c r="F12491"/>
      <c r="G12491"/>
      <c r="H12491"/>
      <c r="I12491"/>
      <c r="J12491"/>
      <c r="K12491" s="91"/>
      <c r="L12491" s="91"/>
      <c r="M12491" s="91"/>
      <c r="R12491"/>
      <c r="S12491"/>
      <c r="T12491"/>
      <c r="U12491"/>
      <c r="V12491"/>
      <c r="W12491"/>
      <c r="X12491"/>
      <c r="Y12491"/>
      <c r="Z12491"/>
      <c r="AA12491"/>
      <c r="AB12491"/>
      <c r="AC12491"/>
    </row>
    <row r="12492" spans="2:29" s="14" customFormat="1" x14ac:dyDescent="0.25">
      <c r="B12492"/>
      <c r="C12492"/>
      <c r="D12492"/>
      <c r="E12492"/>
      <c r="F12492"/>
      <c r="G12492"/>
      <c r="H12492"/>
      <c r="I12492"/>
      <c r="J12492"/>
      <c r="K12492" s="91"/>
      <c r="L12492" s="91"/>
      <c r="M12492" s="91"/>
      <c r="R12492"/>
      <c r="S12492"/>
      <c r="T12492"/>
      <c r="U12492"/>
      <c r="V12492"/>
      <c r="W12492"/>
      <c r="X12492"/>
      <c r="Y12492"/>
      <c r="Z12492"/>
      <c r="AA12492"/>
      <c r="AB12492"/>
      <c r="AC12492"/>
    </row>
    <row r="12493" spans="2:29" s="14" customFormat="1" x14ac:dyDescent="0.25">
      <c r="B12493"/>
      <c r="C12493"/>
      <c r="D12493"/>
      <c r="E12493"/>
      <c r="F12493"/>
      <c r="G12493"/>
      <c r="H12493"/>
      <c r="I12493"/>
      <c r="J12493"/>
      <c r="K12493" s="91"/>
      <c r="L12493" s="91"/>
      <c r="M12493" s="91"/>
      <c r="R12493"/>
      <c r="S12493"/>
      <c r="T12493"/>
      <c r="U12493"/>
      <c r="V12493"/>
      <c r="W12493"/>
      <c r="X12493"/>
      <c r="Y12493"/>
      <c r="Z12493"/>
      <c r="AA12493"/>
      <c r="AB12493"/>
      <c r="AC12493"/>
    </row>
    <row r="12494" spans="2:29" s="14" customFormat="1" x14ac:dyDescent="0.25">
      <c r="B12494"/>
      <c r="C12494"/>
      <c r="D12494"/>
      <c r="E12494"/>
      <c r="F12494"/>
      <c r="G12494"/>
      <c r="H12494"/>
      <c r="I12494"/>
      <c r="J12494"/>
      <c r="K12494" s="91"/>
      <c r="L12494" s="91"/>
      <c r="M12494" s="91"/>
      <c r="R12494"/>
      <c r="S12494"/>
      <c r="T12494"/>
      <c r="U12494"/>
      <c r="V12494"/>
      <c r="W12494"/>
      <c r="X12494"/>
      <c r="Y12494"/>
      <c r="Z12494"/>
      <c r="AA12494"/>
      <c r="AB12494"/>
      <c r="AC12494"/>
    </row>
    <row r="12495" spans="2:29" s="14" customFormat="1" x14ac:dyDescent="0.25">
      <c r="B12495"/>
      <c r="C12495"/>
      <c r="D12495"/>
      <c r="E12495"/>
      <c r="F12495"/>
      <c r="G12495"/>
      <c r="H12495"/>
      <c r="I12495"/>
      <c r="J12495"/>
      <c r="K12495" s="91"/>
      <c r="L12495" s="91"/>
      <c r="M12495" s="91"/>
      <c r="R12495"/>
      <c r="S12495"/>
      <c r="T12495"/>
      <c r="U12495"/>
      <c r="V12495"/>
      <c r="W12495"/>
      <c r="X12495"/>
      <c r="Y12495"/>
      <c r="Z12495"/>
      <c r="AA12495"/>
      <c r="AB12495"/>
      <c r="AC12495"/>
    </row>
    <row r="12496" spans="2:29" s="14" customFormat="1" x14ac:dyDescent="0.25">
      <c r="B12496"/>
      <c r="C12496"/>
      <c r="D12496"/>
      <c r="E12496"/>
      <c r="F12496"/>
      <c r="G12496"/>
      <c r="H12496"/>
      <c r="I12496"/>
      <c r="J12496"/>
      <c r="K12496" s="91"/>
      <c r="L12496" s="91"/>
      <c r="M12496" s="91"/>
      <c r="R12496"/>
      <c r="S12496"/>
      <c r="T12496"/>
      <c r="U12496"/>
      <c r="V12496"/>
      <c r="W12496"/>
      <c r="X12496"/>
      <c r="Y12496"/>
      <c r="Z12496"/>
      <c r="AA12496"/>
      <c r="AB12496"/>
      <c r="AC12496"/>
    </row>
    <row r="12497" spans="2:29" s="14" customFormat="1" x14ac:dyDescent="0.25">
      <c r="B12497"/>
      <c r="C12497"/>
      <c r="D12497"/>
      <c r="E12497"/>
      <c r="F12497"/>
      <c r="G12497"/>
      <c r="H12497"/>
      <c r="I12497"/>
      <c r="J12497"/>
      <c r="K12497" s="91"/>
      <c r="L12497" s="91"/>
      <c r="M12497" s="91"/>
      <c r="R12497"/>
      <c r="S12497"/>
      <c r="T12497"/>
      <c r="U12497"/>
      <c r="V12497"/>
      <c r="W12497"/>
      <c r="X12497"/>
      <c r="Y12497"/>
      <c r="Z12497"/>
      <c r="AA12497"/>
      <c r="AB12497"/>
      <c r="AC12497"/>
    </row>
    <row r="12498" spans="2:29" s="14" customFormat="1" x14ac:dyDescent="0.25">
      <c r="B12498"/>
      <c r="C12498"/>
      <c r="D12498"/>
      <c r="E12498"/>
      <c r="F12498"/>
      <c r="G12498"/>
      <c r="H12498"/>
      <c r="I12498"/>
      <c r="J12498"/>
      <c r="K12498" s="91"/>
      <c r="L12498" s="91"/>
      <c r="M12498" s="91"/>
      <c r="R12498"/>
      <c r="S12498"/>
      <c r="T12498"/>
      <c r="U12498"/>
      <c r="V12498"/>
      <c r="W12498"/>
      <c r="X12498"/>
      <c r="Y12498"/>
      <c r="Z12498"/>
      <c r="AA12498"/>
      <c r="AB12498"/>
      <c r="AC12498"/>
    </row>
    <row r="12499" spans="2:29" s="14" customFormat="1" x14ac:dyDescent="0.25">
      <c r="B12499"/>
      <c r="C12499"/>
      <c r="D12499"/>
      <c r="E12499"/>
      <c r="F12499"/>
      <c r="G12499"/>
      <c r="H12499"/>
      <c r="I12499"/>
      <c r="J12499"/>
      <c r="K12499" s="91"/>
      <c r="L12499" s="91"/>
      <c r="M12499" s="91"/>
      <c r="R12499"/>
      <c r="S12499"/>
      <c r="T12499"/>
      <c r="U12499"/>
      <c r="V12499"/>
      <c r="W12499"/>
      <c r="X12499"/>
      <c r="Y12499"/>
      <c r="Z12499"/>
      <c r="AA12499"/>
      <c r="AB12499"/>
      <c r="AC12499"/>
    </row>
    <row r="12500" spans="2:29" s="14" customFormat="1" x14ac:dyDescent="0.25">
      <c r="B12500"/>
      <c r="C12500"/>
      <c r="D12500"/>
      <c r="E12500"/>
      <c r="F12500"/>
      <c r="G12500"/>
      <c r="H12500"/>
      <c r="I12500"/>
      <c r="J12500"/>
      <c r="K12500" s="91"/>
      <c r="L12500" s="91"/>
      <c r="M12500" s="91"/>
      <c r="R12500"/>
      <c r="S12500"/>
      <c r="T12500"/>
      <c r="U12500"/>
      <c r="V12500"/>
      <c r="W12500"/>
      <c r="X12500"/>
      <c r="Y12500"/>
      <c r="Z12500"/>
      <c r="AA12500"/>
      <c r="AB12500"/>
      <c r="AC12500"/>
    </row>
    <row r="12501" spans="2:29" s="14" customFormat="1" x14ac:dyDescent="0.25">
      <c r="B12501"/>
      <c r="C12501"/>
      <c r="D12501"/>
      <c r="E12501"/>
      <c r="F12501"/>
      <c r="G12501"/>
      <c r="H12501"/>
      <c r="I12501"/>
      <c r="J12501"/>
      <c r="K12501" s="91"/>
      <c r="L12501" s="91"/>
      <c r="M12501" s="91"/>
      <c r="R12501"/>
      <c r="S12501"/>
      <c r="T12501"/>
      <c r="U12501"/>
      <c r="V12501"/>
      <c r="W12501"/>
      <c r="X12501"/>
      <c r="Y12501"/>
      <c r="Z12501"/>
      <c r="AA12501"/>
      <c r="AB12501"/>
      <c r="AC12501"/>
    </row>
    <row r="12502" spans="2:29" s="14" customFormat="1" x14ac:dyDescent="0.25">
      <c r="B12502"/>
      <c r="C12502"/>
      <c r="D12502"/>
      <c r="E12502"/>
      <c r="F12502"/>
      <c r="G12502"/>
      <c r="H12502"/>
      <c r="I12502"/>
      <c r="J12502"/>
      <c r="K12502" s="91"/>
      <c r="L12502" s="91"/>
      <c r="M12502" s="91"/>
      <c r="R12502"/>
      <c r="S12502"/>
      <c r="T12502"/>
      <c r="U12502"/>
      <c r="V12502"/>
      <c r="W12502"/>
      <c r="X12502"/>
      <c r="Y12502"/>
      <c r="Z12502"/>
      <c r="AA12502"/>
      <c r="AB12502"/>
      <c r="AC12502"/>
    </row>
    <row r="12503" spans="2:29" s="14" customFormat="1" x14ac:dyDescent="0.25">
      <c r="B12503"/>
      <c r="C12503"/>
      <c r="D12503"/>
      <c r="E12503"/>
      <c r="F12503"/>
      <c r="G12503"/>
      <c r="H12503"/>
      <c r="I12503"/>
      <c r="J12503"/>
      <c r="K12503" s="91"/>
      <c r="L12503" s="91"/>
      <c r="M12503" s="91"/>
      <c r="R12503"/>
      <c r="S12503"/>
      <c r="T12503"/>
      <c r="U12503"/>
      <c r="V12503"/>
      <c r="W12503"/>
      <c r="X12503"/>
      <c r="Y12503"/>
      <c r="Z12503"/>
      <c r="AA12503"/>
      <c r="AB12503"/>
      <c r="AC12503"/>
    </row>
    <row r="12504" spans="2:29" s="14" customFormat="1" x14ac:dyDescent="0.25">
      <c r="B12504"/>
      <c r="C12504"/>
      <c r="D12504"/>
      <c r="E12504"/>
      <c r="F12504"/>
      <c r="G12504"/>
      <c r="H12504"/>
      <c r="I12504"/>
      <c r="J12504"/>
      <c r="K12504" s="91"/>
      <c r="L12504" s="91"/>
      <c r="M12504" s="91"/>
      <c r="R12504"/>
      <c r="S12504"/>
      <c r="T12504"/>
      <c r="U12504"/>
      <c r="V12504"/>
      <c r="W12504"/>
      <c r="X12504"/>
      <c r="Y12504"/>
      <c r="Z12504"/>
      <c r="AA12504"/>
      <c r="AB12504"/>
      <c r="AC12504"/>
    </row>
    <row r="12505" spans="2:29" s="14" customFormat="1" x14ac:dyDescent="0.25">
      <c r="B12505"/>
      <c r="C12505"/>
      <c r="D12505"/>
      <c r="E12505"/>
      <c r="F12505"/>
      <c r="G12505"/>
      <c r="H12505"/>
      <c r="I12505"/>
      <c r="J12505"/>
      <c r="K12505" s="91"/>
      <c r="L12505" s="91"/>
      <c r="M12505" s="91"/>
      <c r="R12505"/>
      <c r="S12505"/>
      <c r="T12505"/>
      <c r="U12505"/>
      <c r="V12505"/>
      <c r="W12505"/>
      <c r="X12505"/>
      <c r="Y12505"/>
      <c r="Z12505"/>
      <c r="AA12505"/>
      <c r="AB12505"/>
      <c r="AC12505"/>
    </row>
    <row r="12506" spans="2:29" s="14" customFormat="1" x14ac:dyDescent="0.25">
      <c r="B12506"/>
      <c r="C12506"/>
      <c r="D12506"/>
      <c r="E12506"/>
      <c r="F12506"/>
      <c r="G12506"/>
      <c r="H12506"/>
      <c r="I12506"/>
      <c r="J12506"/>
      <c r="K12506" s="91"/>
      <c r="L12506" s="91"/>
      <c r="M12506" s="91"/>
      <c r="R12506"/>
      <c r="S12506"/>
      <c r="T12506"/>
      <c r="U12506"/>
      <c r="V12506"/>
      <c r="W12506"/>
      <c r="X12506"/>
      <c r="Y12506"/>
      <c r="Z12506"/>
      <c r="AA12506"/>
      <c r="AB12506"/>
      <c r="AC12506"/>
    </row>
    <row r="12507" spans="2:29" s="14" customFormat="1" x14ac:dyDescent="0.25">
      <c r="B12507"/>
      <c r="C12507"/>
      <c r="D12507"/>
      <c r="E12507"/>
      <c r="F12507"/>
      <c r="G12507"/>
      <c r="H12507"/>
      <c r="I12507"/>
      <c r="J12507"/>
      <c r="K12507" s="91"/>
      <c r="L12507" s="91"/>
      <c r="M12507" s="91"/>
      <c r="R12507"/>
      <c r="S12507"/>
      <c r="T12507"/>
      <c r="U12507"/>
      <c r="V12507"/>
      <c r="W12507"/>
      <c r="X12507"/>
      <c r="Y12507"/>
      <c r="Z12507"/>
      <c r="AA12507"/>
      <c r="AB12507"/>
      <c r="AC12507"/>
    </row>
    <row r="12508" spans="2:29" s="14" customFormat="1" x14ac:dyDescent="0.25">
      <c r="B12508"/>
      <c r="C12508"/>
      <c r="D12508"/>
      <c r="E12508"/>
      <c r="F12508"/>
      <c r="G12508"/>
      <c r="H12508"/>
      <c r="I12508"/>
      <c r="J12508"/>
      <c r="K12508" s="91"/>
      <c r="L12508" s="91"/>
      <c r="M12508" s="91"/>
      <c r="R12508"/>
      <c r="S12508"/>
      <c r="T12508"/>
      <c r="U12508"/>
      <c r="V12508"/>
      <c r="W12508"/>
      <c r="X12508"/>
      <c r="Y12508"/>
      <c r="Z12508"/>
      <c r="AA12508"/>
      <c r="AB12508"/>
      <c r="AC12508"/>
    </row>
    <row r="12509" spans="2:29" s="14" customFormat="1" x14ac:dyDescent="0.25">
      <c r="B12509"/>
      <c r="C12509"/>
      <c r="D12509"/>
      <c r="E12509"/>
      <c r="F12509"/>
      <c r="G12509"/>
      <c r="H12509"/>
      <c r="I12509"/>
      <c r="J12509"/>
      <c r="K12509" s="91"/>
      <c r="L12509" s="91"/>
      <c r="M12509" s="91"/>
      <c r="R12509"/>
      <c r="S12509"/>
      <c r="T12509"/>
      <c r="U12509"/>
      <c r="V12509"/>
      <c r="W12509"/>
      <c r="X12509"/>
      <c r="Y12509"/>
      <c r="Z12509"/>
      <c r="AA12509"/>
      <c r="AB12509"/>
      <c r="AC12509"/>
    </row>
    <row r="12510" spans="2:29" s="14" customFormat="1" x14ac:dyDescent="0.25">
      <c r="B12510"/>
      <c r="C12510"/>
      <c r="D12510"/>
      <c r="E12510"/>
      <c r="F12510"/>
      <c r="G12510"/>
      <c r="H12510"/>
      <c r="I12510"/>
      <c r="J12510"/>
      <c r="K12510" s="91"/>
      <c r="L12510" s="91"/>
      <c r="M12510" s="91"/>
      <c r="R12510"/>
      <c r="S12510"/>
      <c r="T12510"/>
      <c r="U12510"/>
      <c r="V12510"/>
      <c r="W12510"/>
      <c r="X12510"/>
      <c r="Y12510"/>
      <c r="Z12510"/>
      <c r="AA12510"/>
      <c r="AB12510"/>
      <c r="AC12510"/>
    </row>
    <row r="12511" spans="2:29" s="14" customFormat="1" x14ac:dyDescent="0.25">
      <c r="B12511"/>
      <c r="C12511"/>
      <c r="D12511"/>
      <c r="E12511"/>
      <c r="F12511"/>
      <c r="G12511"/>
      <c r="H12511"/>
      <c r="I12511"/>
      <c r="J12511"/>
      <c r="K12511" s="91"/>
      <c r="L12511" s="91"/>
      <c r="M12511" s="91"/>
      <c r="R12511"/>
      <c r="S12511"/>
      <c r="T12511"/>
      <c r="U12511"/>
      <c r="V12511"/>
      <c r="W12511"/>
      <c r="X12511"/>
      <c r="Y12511"/>
      <c r="Z12511"/>
      <c r="AA12511"/>
      <c r="AB12511"/>
      <c r="AC12511"/>
    </row>
    <row r="12512" spans="2:29" s="14" customFormat="1" x14ac:dyDescent="0.25">
      <c r="B12512"/>
      <c r="C12512"/>
      <c r="D12512"/>
      <c r="E12512"/>
      <c r="F12512"/>
      <c r="G12512"/>
      <c r="H12512"/>
      <c r="I12512"/>
      <c r="J12512"/>
      <c r="K12512" s="91"/>
      <c r="L12512" s="91"/>
      <c r="M12512" s="91"/>
      <c r="R12512"/>
      <c r="S12512"/>
      <c r="T12512"/>
      <c r="U12512"/>
      <c r="V12512"/>
      <c r="W12512"/>
      <c r="X12512"/>
      <c r="Y12512"/>
      <c r="Z12512"/>
      <c r="AA12512"/>
      <c r="AB12512"/>
      <c r="AC12512"/>
    </row>
    <row r="12513" spans="2:29" s="14" customFormat="1" x14ac:dyDescent="0.25">
      <c r="B12513"/>
      <c r="C12513"/>
      <c r="D12513"/>
      <c r="E12513"/>
      <c r="F12513"/>
      <c r="G12513"/>
      <c r="H12513"/>
      <c r="I12513"/>
      <c r="J12513"/>
      <c r="K12513" s="91"/>
      <c r="L12513" s="91"/>
      <c r="M12513" s="91"/>
      <c r="R12513"/>
      <c r="S12513"/>
      <c r="T12513"/>
      <c r="U12513"/>
      <c r="V12513"/>
      <c r="W12513"/>
      <c r="X12513"/>
      <c r="Y12513"/>
      <c r="Z12513"/>
      <c r="AA12513"/>
      <c r="AB12513"/>
      <c r="AC12513"/>
    </row>
    <row r="12514" spans="2:29" s="14" customFormat="1" x14ac:dyDescent="0.25">
      <c r="B12514"/>
      <c r="C12514"/>
      <c r="D12514"/>
      <c r="E12514"/>
      <c r="F12514"/>
      <c r="G12514"/>
      <c r="H12514"/>
      <c r="I12514"/>
      <c r="J12514"/>
      <c r="K12514" s="91"/>
      <c r="L12514" s="91"/>
      <c r="M12514" s="91"/>
      <c r="R12514"/>
      <c r="S12514"/>
      <c r="T12514"/>
      <c r="U12514"/>
      <c r="V12514"/>
      <c r="W12514"/>
      <c r="X12514"/>
      <c r="Y12514"/>
      <c r="Z12514"/>
      <c r="AA12514"/>
      <c r="AB12514"/>
      <c r="AC12514"/>
    </row>
    <row r="12515" spans="2:29" s="14" customFormat="1" x14ac:dyDescent="0.25">
      <c r="B12515"/>
      <c r="C12515"/>
      <c r="D12515"/>
      <c r="E12515"/>
      <c r="F12515"/>
      <c r="G12515"/>
      <c r="H12515"/>
      <c r="I12515"/>
      <c r="J12515"/>
      <c r="K12515" s="91"/>
      <c r="L12515" s="91"/>
      <c r="M12515" s="91"/>
      <c r="R12515"/>
      <c r="S12515"/>
      <c r="T12515"/>
      <c r="U12515"/>
      <c r="V12515"/>
      <c r="W12515"/>
      <c r="X12515"/>
      <c r="Y12515"/>
      <c r="Z12515"/>
      <c r="AA12515"/>
      <c r="AB12515"/>
      <c r="AC12515"/>
    </row>
    <row r="12516" spans="2:29" s="14" customFormat="1" x14ac:dyDescent="0.25">
      <c r="B12516"/>
      <c r="C12516"/>
      <c r="D12516"/>
      <c r="E12516"/>
      <c r="F12516"/>
      <c r="G12516"/>
      <c r="H12516"/>
      <c r="I12516"/>
      <c r="J12516"/>
      <c r="K12516" s="91"/>
      <c r="L12516" s="91"/>
      <c r="M12516" s="91"/>
      <c r="R12516"/>
      <c r="S12516"/>
      <c r="T12516"/>
      <c r="U12516"/>
      <c r="V12516"/>
      <c r="W12516"/>
      <c r="X12516"/>
      <c r="Y12516"/>
      <c r="Z12516"/>
      <c r="AA12516"/>
      <c r="AB12516"/>
      <c r="AC12516"/>
    </row>
    <row r="12517" spans="2:29" s="14" customFormat="1" x14ac:dyDescent="0.25">
      <c r="B12517"/>
      <c r="C12517"/>
      <c r="D12517"/>
      <c r="E12517"/>
      <c r="F12517"/>
      <c r="G12517"/>
      <c r="H12517"/>
      <c r="I12517"/>
      <c r="J12517"/>
      <c r="K12517" s="91"/>
      <c r="L12517" s="91"/>
      <c r="M12517" s="91"/>
      <c r="R12517"/>
      <c r="S12517"/>
      <c r="T12517"/>
      <c r="U12517"/>
      <c r="V12517"/>
      <c r="W12517"/>
      <c r="X12517"/>
      <c r="Y12517"/>
      <c r="Z12517"/>
      <c r="AA12517"/>
      <c r="AB12517"/>
      <c r="AC12517"/>
    </row>
    <row r="12518" spans="2:29" s="14" customFormat="1" x14ac:dyDescent="0.25">
      <c r="B12518"/>
      <c r="C12518"/>
      <c r="D12518"/>
      <c r="E12518"/>
      <c r="F12518"/>
      <c r="G12518"/>
      <c r="H12518"/>
      <c r="I12518"/>
      <c r="J12518"/>
      <c r="K12518" s="91"/>
      <c r="L12518" s="91"/>
      <c r="M12518" s="91"/>
      <c r="R12518"/>
      <c r="S12518"/>
      <c r="T12518"/>
      <c r="U12518"/>
      <c r="V12518"/>
      <c r="W12518"/>
      <c r="X12518"/>
      <c r="Y12518"/>
      <c r="Z12518"/>
      <c r="AA12518"/>
      <c r="AB12518"/>
      <c r="AC12518"/>
    </row>
    <row r="12519" spans="2:29" s="14" customFormat="1" x14ac:dyDescent="0.25">
      <c r="B12519"/>
      <c r="C12519"/>
      <c r="D12519"/>
      <c r="E12519"/>
      <c r="F12519"/>
      <c r="G12519"/>
      <c r="H12519"/>
      <c r="I12519"/>
      <c r="J12519"/>
      <c r="K12519" s="91"/>
      <c r="L12519" s="91"/>
      <c r="M12519" s="91"/>
      <c r="R12519"/>
      <c r="S12519"/>
      <c r="T12519"/>
      <c r="U12519"/>
      <c r="V12519"/>
      <c r="W12519"/>
      <c r="X12519"/>
      <c r="Y12519"/>
      <c r="Z12519"/>
      <c r="AA12519"/>
      <c r="AB12519"/>
      <c r="AC12519"/>
    </row>
    <row r="12520" spans="2:29" s="14" customFormat="1" x14ac:dyDescent="0.25">
      <c r="B12520"/>
      <c r="C12520"/>
      <c r="D12520"/>
      <c r="E12520"/>
      <c r="F12520"/>
      <c r="G12520"/>
      <c r="H12520"/>
      <c r="I12520"/>
      <c r="J12520"/>
      <c r="K12520" s="91"/>
      <c r="L12520" s="91"/>
      <c r="M12520" s="91"/>
      <c r="R12520"/>
      <c r="S12520"/>
      <c r="T12520"/>
      <c r="U12520"/>
      <c r="V12520"/>
      <c r="W12520"/>
      <c r="X12520"/>
      <c r="Y12520"/>
      <c r="Z12520"/>
      <c r="AA12520"/>
      <c r="AB12520"/>
      <c r="AC12520"/>
    </row>
    <row r="12521" spans="2:29" s="14" customFormat="1" x14ac:dyDescent="0.25">
      <c r="B12521"/>
      <c r="C12521"/>
      <c r="D12521"/>
      <c r="E12521"/>
      <c r="F12521"/>
      <c r="G12521"/>
      <c r="H12521"/>
      <c r="I12521"/>
      <c r="J12521"/>
      <c r="K12521" s="91"/>
      <c r="L12521" s="91"/>
      <c r="M12521" s="91"/>
      <c r="R12521"/>
      <c r="S12521"/>
      <c r="T12521"/>
      <c r="U12521"/>
      <c r="V12521"/>
      <c r="W12521"/>
      <c r="X12521"/>
      <c r="Y12521"/>
      <c r="Z12521"/>
      <c r="AA12521"/>
      <c r="AB12521"/>
      <c r="AC12521"/>
    </row>
    <row r="12522" spans="2:29" s="14" customFormat="1" x14ac:dyDescent="0.25">
      <c r="B12522"/>
      <c r="C12522"/>
      <c r="D12522"/>
      <c r="E12522"/>
      <c r="F12522"/>
      <c r="G12522"/>
      <c r="H12522"/>
      <c r="I12522"/>
      <c r="J12522"/>
      <c r="K12522" s="91"/>
      <c r="L12522" s="91"/>
      <c r="M12522" s="91"/>
      <c r="R12522"/>
      <c r="S12522"/>
      <c r="T12522"/>
      <c r="U12522"/>
      <c r="V12522"/>
      <c r="W12522"/>
      <c r="X12522"/>
      <c r="Y12522"/>
      <c r="Z12522"/>
      <c r="AA12522"/>
      <c r="AB12522"/>
      <c r="AC12522"/>
    </row>
    <row r="12523" spans="2:29" s="14" customFormat="1" x14ac:dyDescent="0.25">
      <c r="B12523"/>
      <c r="C12523"/>
      <c r="D12523"/>
      <c r="E12523"/>
      <c r="F12523"/>
      <c r="G12523"/>
      <c r="H12523"/>
      <c r="I12523"/>
      <c r="J12523"/>
      <c r="K12523" s="91"/>
      <c r="L12523" s="91"/>
      <c r="M12523" s="91"/>
      <c r="R12523"/>
      <c r="S12523"/>
      <c r="T12523"/>
      <c r="U12523"/>
      <c r="V12523"/>
      <c r="W12523"/>
      <c r="X12523"/>
      <c r="Y12523"/>
      <c r="Z12523"/>
      <c r="AA12523"/>
      <c r="AB12523"/>
      <c r="AC12523"/>
    </row>
    <row r="12524" spans="2:29" s="14" customFormat="1" x14ac:dyDescent="0.25">
      <c r="B12524"/>
      <c r="C12524"/>
      <c r="D12524"/>
      <c r="E12524"/>
      <c r="F12524"/>
      <c r="G12524"/>
      <c r="H12524"/>
      <c r="I12524"/>
      <c r="J12524"/>
      <c r="K12524" s="91"/>
      <c r="L12524" s="91"/>
      <c r="M12524" s="91"/>
      <c r="R12524"/>
      <c r="S12524"/>
      <c r="T12524"/>
      <c r="U12524"/>
      <c r="V12524"/>
      <c r="W12524"/>
      <c r="X12524"/>
      <c r="Y12524"/>
      <c r="Z12524"/>
      <c r="AA12524"/>
      <c r="AB12524"/>
      <c r="AC12524"/>
    </row>
    <row r="12525" spans="2:29" s="14" customFormat="1" x14ac:dyDescent="0.25">
      <c r="B12525"/>
      <c r="C12525"/>
      <c r="D12525"/>
      <c r="E12525"/>
      <c r="F12525"/>
      <c r="G12525"/>
      <c r="H12525"/>
      <c r="I12525"/>
      <c r="J12525"/>
      <c r="K12525" s="91"/>
      <c r="L12525" s="91"/>
      <c r="M12525" s="91"/>
      <c r="R12525"/>
      <c r="S12525"/>
      <c r="T12525"/>
      <c r="U12525"/>
      <c r="V12525"/>
      <c r="W12525"/>
      <c r="X12525"/>
      <c r="Y12525"/>
      <c r="Z12525"/>
      <c r="AA12525"/>
      <c r="AB12525"/>
      <c r="AC12525"/>
    </row>
    <row r="12526" spans="2:29" s="14" customFormat="1" x14ac:dyDescent="0.25">
      <c r="B12526"/>
      <c r="C12526"/>
      <c r="D12526"/>
      <c r="E12526"/>
      <c r="F12526"/>
      <c r="G12526"/>
      <c r="H12526"/>
      <c r="I12526"/>
      <c r="J12526"/>
      <c r="K12526" s="91"/>
      <c r="L12526" s="91"/>
      <c r="M12526" s="91"/>
      <c r="R12526"/>
      <c r="S12526"/>
      <c r="T12526"/>
      <c r="U12526"/>
      <c r="V12526"/>
      <c r="W12526"/>
      <c r="X12526"/>
      <c r="Y12526"/>
      <c r="Z12526"/>
      <c r="AA12526"/>
      <c r="AB12526"/>
      <c r="AC12526"/>
    </row>
    <row r="12527" spans="2:29" s="14" customFormat="1" x14ac:dyDescent="0.25">
      <c r="B12527"/>
      <c r="C12527"/>
      <c r="D12527"/>
      <c r="E12527"/>
      <c r="F12527"/>
      <c r="G12527"/>
      <c r="H12527"/>
      <c r="I12527"/>
      <c r="J12527"/>
      <c r="K12527" s="91"/>
      <c r="L12527" s="91"/>
      <c r="M12527" s="91"/>
      <c r="R12527"/>
      <c r="S12527"/>
      <c r="T12527"/>
      <c r="U12527"/>
      <c r="V12527"/>
      <c r="W12527"/>
      <c r="X12527"/>
      <c r="Y12527"/>
      <c r="Z12527"/>
      <c r="AA12527"/>
      <c r="AB12527"/>
      <c r="AC12527"/>
    </row>
    <row r="12528" spans="2:29" s="14" customFormat="1" x14ac:dyDescent="0.25">
      <c r="B12528"/>
      <c r="C12528"/>
      <c r="D12528"/>
      <c r="E12528"/>
      <c r="F12528"/>
      <c r="G12528"/>
      <c r="H12528"/>
      <c r="I12528"/>
      <c r="J12528"/>
      <c r="K12528" s="91"/>
      <c r="L12528" s="91"/>
      <c r="M12528" s="91"/>
      <c r="R12528"/>
      <c r="S12528"/>
      <c r="T12528"/>
      <c r="U12528"/>
      <c r="V12528"/>
      <c r="W12528"/>
      <c r="X12528"/>
      <c r="Y12528"/>
      <c r="Z12528"/>
      <c r="AA12528"/>
      <c r="AB12528"/>
      <c r="AC12528"/>
    </row>
    <row r="12529" spans="2:29" s="14" customFormat="1" x14ac:dyDescent="0.25">
      <c r="B12529"/>
      <c r="C12529"/>
      <c r="D12529"/>
      <c r="E12529"/>
      <c r="F12529"/>
      <c r="G12529"/>
      <c r="H12529"/>
      <c r="I12529"/>
      <c r="J12529"/>
      <c r="K12529" s="91"/>
      <c r="L12529" s="91"/>
      <c r="M12529" s="91"/>
      <c r="R12529"/>
      <c r="S12529"/>
      <c r="T12529"/>
      <c r="U12529"/>
      <c r="V12529"/>
      <c r="W12529"/>
      <c r="X12529"/>
      <c r="Y12529"/>
      <c r="Z12529"/>
      <c r="AA12529"/>
      <c r="AB12529"/>
      <c r="AC12529"/>
    </row>
    <row r="12530" spans="2:29" s="14" customFormat="1" x14ac:dyDescent="0.25">
      <c r="B12530"/>
      <c r="C12530"/>
      <c r="D12530"/>
      <c r="E12530"/>
      <c r="F12530"/>
      <c r="G12530"/>
      <c r="H12530"/>
      <c r="I12530"/>
      <c r="J12530"/>
      <c r="K12530" s="91"/>
      <c r="L12530" s="91"/>
      <c r="M12530" s="91"/>
      <c r="R12530"/>
      <c r="S12530"/>
      <c r="T12530"/>
      <c r="U12530"/>
      <c r="V12530"/>
      <c r="W12530"/>
      <c r="X12530"/>
      <c r="Y12530"/>
      <c r="Z12530"/>
      <c r="AA12530"/>
      <c r="AB12530"/>
      <c r="AC12530"/>
    </row>
    <row r="12531" spans="2:29" s="14" customFormat="1" x14ac:dyDescent="0.25">
      <c r="B12531"/>
      <c r="C12531"/>
      <c r="D12531"/>
      <c r="E12531"/>
      <c r="F12531"/>
      <c r="G12531"/>
      <c r="H12531"/>
      <c r="I12531"/>
      <c r="J12531"/>
      <c r="K12531" s="91"/>
      <c r="L12531" s="91"/>
      <c r="M12531" s="91"/>
      <c r="R12531"/>
      <c r="S12531"/>
      <c r="T12531"/>
      <c r="U12531"/>
      <c r="V12531"/>
      <c r="W12531"/>
      <c r="X12531"/>
      <c r="Y12531"/>
      <c r="Z12531"/>
      <c r="AA12531"/>
      <c r="AB12531"/>
      <c r="AC12531"/>
    </row>
    <row r="12532" spans="2:29" s="14" customFormat="1" x14ac:dyDescent="0.25">
      <c r="B12532"/>
      <c r="C12532"/>
      <c r="D12532"/>
      <c r="E12532"/>
      <c r="F12532"/>
      <c r="G12532"/>
      <c r="H12532"/>
      <c r="I12532"/>
      <c r="J12532"/>
      <c r="K12532" s="91"/>
      <c r="L12532" s="91"/>
      <c r="M12532" s="91"/>
      <c r="R12532"/>
      <c r="S12532"/>
      <c r="T12532"/>
      <c r="U12532"/>
      <c r="V12532"/>
      <c r="W12532"/>
      <c r="X12532"/>
      <c r="Y12532"/>
      <c r="Z12532"/>
      <c r="AA12532"/>
      <c r="AB12532"/>
      <c r="AC12532"/>
    </row>
    <row r="12533" spans="2:29" s="14" customFormat="1" x14ac:dyDescent="0.25">
      <c r="B12533"/>
      <c r="C12533"/>
      <c r="D12533"/>
      <c r="E12533"/>
      <c r="F12533"/>
      <c r="G12533"/>
      <c r="H12533"/>
      <c r="I12533"/>
      <c r="J12533"/>
      <c r="K12533" s="91"/>
      <c r="L12533" s="91"/>
      <c r="M12533" s="91"/>
      <c r="R12533"/>
      <c r="S12533"/>
      <c r="T12533"/>
      <c r="U12533"/>
      <c r="V12533"/>
      <c r="W12533"/>
      <c r="X12533"/>
      <c r="Y12533"/>
      <c r="Z12533"/>
      <c r="AA12533"/>
      <c r="AB12533"/>
      <c r="AC12533"/>
    </row>
    <row r="12534" spans="2:29" s="14" customFormat="1" x14ac:dyDescent="0.25">
      <c r="B12534"/>
      <c r="C12534"/>
      <c r="D12534"/>
      <c r="E12534"/>
      <c r="F12534"/>
      <c r="G12534"/>
      <c r="H12534"/>
      <c r="I12534"/>
      <c r="J12534"/>
      <c r="K12534" s="91"/>
      <c r="L12534" s="91"/>
      <c r="M12534" s="91"/>
      <c r="R12534"/>
      <c r="S12534"/>
      <c r="T12534"/>
      <c r="U12534"/>
      <c r="V12534"/>
      <c r="W12534"/>
      <c r="X12534"/>
      <c r="Y12534"/>
      <c r="Z12534"/>
      <c r="AA12534"/>
      <c r="AB12534"/>
      <c r="AC12534"/>
    </row>
    <row r="12535" spans="2:29" s="14" customFormat="1" x14ac:dyDescent="0.25">
      <c r="B12535"/>
      <c r="C12535"/>
      <c r="D12535"/>
      <c r="E12535"/>
      <c r="F12535"/>
      <c r="G12535"/>
      <c r="H12535"/>
      <c r="I12535"/>
      <c r="J12535"/>
      <c r="K12535" s="91"/>
      <c r="L12535" s="91"/>
      <c r="M12535" s="91"/>
      <c r="R12535"/>
      <c r="S12535"/>
      <c r="T12535"/>
      <c r="U12535"/>
      <c r="V12535"/>
      <c r="W12535"/>
      <c r="X12535"/>
      <c r="Y12535"/>
      <c r="Z12535"/>
      <c r="AA12535"/>
      <c r="AB12535"/>
      <c r="AC12535"/>
    </row>
    <row r="12536" spans="2:29" s="14" customFormat="1" x14ac:dyDescent="0.25">
      <c r="B12536"/>
      <c r="C12536"/>
      <c r="D12536"/>
      <c r="E12536"/>
      <c r="F12536"/>
      <c r="G12536"/>
      <c r="H12536"/>
      <c r="I12536"/>
      <c r="J12536"/>
      <c r="K12536" s="91"/>
      <c r="L12536" s="91"/>
      <c r="M12536" s="91"/>
      <c r="R12536"/>
      <c r="S12536"/>
      <c r="T12536"/>
      <c r="U12536"/>
      <c r="V12536"/>
      <c r="W12536"/>
      <c r="X12536"/>
      <c r="Y12536"/>
      <c r="Z12536"/>
      <c r="AA12536"/>
      <c r="AB12536"/>
      <c r="AC12536"/>
    </row>
    <row r="12537" spans="2:29" s="14" customFormat="1" x14ac:dyDescent="0.25">
      <c r="B12537"/>
      <c r="C12537"/>
      <c r="D12537"/>
      <c r="E12537"/>
      <c r="F12537"/>
      <c r="G12537"/>
      <c r="H12537"/>
      <c r="I12537"/>
      <c r="J12537"/>
      <c r="K12537" s="91"/>
      <c r="L12537" s="91"/>
      <c r="M12537" s="91"/>
      <c r="R12537"/>
      <c r="S12537"/>
      <c r="T12537"/>
      <c r="U12537"/>
      <c r="V12537"/>
      <c r="W12537"/>
      <c r="X12537"/>
      <c r="Y12537"/>
      <c r="Z12537"/>
      <c r="AA12537"/>
      <c r="AB12537"/>
      <c r="AC12537"/>
    </row>
    <row r="12538" spans="2:29" s="14" customFormat="1" x14ac:dyDescent="0.25">
      <c r="B12538"/>
      <c r="C12538"/>
      <c r="D12538"/>
      <c r="E12538"/>
      <c r="F12538"/>
      <c r="G12538"/>
      <c r="H12538"/>
      <c r="I12538"/>
      <c r="J12538"/>
      <c r="K12538" s="91"/>
      <c r="L12538" s="91"/>
      <c r="M12538" s="91"/>
      <c r="R12538"/>
      <c r="S12538"/>
      <c r="T12538"/>
      <c r="U12538"/>
      <c r="V12538"/>
      <c r="W12538"/>
      <c r="X12538"/>
      <c r="Y12538"/>
      <c r="Z12538"/>
      <c r="AA12538"/>
      <c r="AB12538"/>
      <c r="AC12538"/>
    </row>
    <row r="12539" spans="2:29" s="14" customFormat="1" x14ac:dyDescent="0.25">
      <c r="B12539"/>
      <c r="C12539"/>
      <c r="D12539"/>
      <c r="E12539"/>
      <c r="F12539"/>
      <c r="G12539"/>
      <c r="H12539"/>
      <c r="I12539"/>
      <c r="J12539"/>
      <c r="K12539" s="91"/>
      <c r="L12539" s="91"/>
      <c r="M12539" s="91"/>
      <c r="R12539"/>
      <c r="S12539"/>
      <c r="T12539"/>
      <c r="U12539"/>
      <c r="V12539"/>
      <c r="W12539"/>
      <c r="X12539"/>
      <c r="Y12539"/>
      <c r="Z12539"/>
      <c r="AA12539"/>
      <c r="AB12539"/>
      <c r="AC12539"/>
    </row>
    <row r="12540" spans="2:29" s="14" customFormat="1" x14ac:dyDescent="0.25">
      <c r="B12540"/>
      <c r="C12540"/>
      <c r="D12540"/>
      <c r="E12540"/>
      <c r="F12540"/>
      <c r="G12540"/>
      <c r="H12540"/>
      <c r="I12540"/>
      <c r="J12540"/>
      <c r="K12540" s="91"/>
      <c r="L12540" s="91"/>
      <c r="M12540" s="91"/>
      <c r="R12540"/>
      <c r="S12540"/>
      <c r="T12540"/>
      <c r="U12540"/>
      <c r="V12540"/>
      <c r="W12540"/>
      <c r="X12540"/>
      <c r="Y12540"/>
      <c r="Z12540"/>
      <c r="AA12540"/>
      <c r="AB12540"/>
      <c r="AC12540"/>
    </row>
    <row r="12541" spans="2:29" s="14" customFormat="1" x14ac:dyDescent="0.25">
      <c r="B12541"/>
      <c r="C12541"/>
      <c r="D12541"/>
      <c r="E12541"/>
      <c r="F12541"/>
      <c r="G12541"/>
      <c r="H12541"/>
      <c r="I12541"/>
      <c r="J12541"/>
      <c r="K12541" s="91"/>
      <c r="L12541" s="91"/>
      <c r="M12541" s="91"/>
      <c r="R12541"/>
      <c r="S12541"/>
      <c r="T12541"/>
      <c r="U12541"/>
      <c r="V12541"/>
      <c r="W12541"/>
      <c r="X12541"/>
      <c r="Y12541"/>
      <c r="Z12541"/>
      <c r="AA12541"/>
      <c r="AB12541"/>
      <c r="AC12541"/>
    </row>
    <row r="12542" spans="2:29" s="14" customFormat="1" x14ac:dyDescent="0.25">
      <c r="B12542"/>
      <c r="C12542"/>
      <c r="D12542"/>
      <c r="E12542"/>
      <c r="F12542"/>
      <c r="G12542"/>
      <c r="H12542"/>
      <c r="I12542"/>
      <c r="J12542"/>
      <c r="K12542" s="91"/>
      <c r="L12542" s="91"/>
      <c r="M12542" s="91"/>
      <c r="R12542"/>
      <c r="S12542"/>
      <c r="T12542"/>
      <c r="U12542"/>
      <c r="V12542"/>
      <c r="W12542"/>
      <c r="X12542"/>
      <c r="Y12542"/>
      <c r="Z12542"/>
      <c r="AA12542"/>
      <c r="AB12542"/>
      <c r="AC12542"/>
    </row>
    <row r="12543" spans="2:29" s="14" customFormat="1" x14ac:dyDescent="0.25">
      <c r="B12543"/>
      <c r="C12543"/>
      <c r="D12543"/>
      <c r="E12543"/>
      <c r="F12543"/>
      <c r="G12543"/>
      <c r="H12543"/>
      <c r="I12543"/>
      <c r="J12543"/>
      <c r="K12543" s="91"/>
      <c r="L12543" s="91"/>
      <c r="M12543" s="91"/>
      <c r="R12543"/>
      <c r="S12543"/>
      <c r="T12543"/>
      <c r="U12543"/>
      <c r="V12543"/>
      <c r="W12543"/>
      <c r="X12543"/>
      <c r="Y12543"/>
      <c r="Z12543"/>
      <c r="AA12543"/>
      <c r="AB12543"/>
      <c r="AC12543"/>
    </row>
    <row r="12544" spans="2:29" s="14" customFormat="1" x14ac:dyDescent="0.25">
      <c r="B12544"/>
      <c r="C12544"/>
      <c r="D12544"/>
      <c r="E12544"/>
      <c r="F12544"/>
      <c r="G12544"/>
      <c r="H12544"/>
      <c r="I12544"/>
      <c r="J12544"/>
      <c r="K12544" s="91"/>
      <c r="L12544" s="91"/>
      <c r="M12544" s="91"/>
      <c r="R12544"/>
      <c r="S12544"/>
      <c r="T12544"/>
      <c r="U12544"/>
      <c r="V12544"/>
      <c r="W12544"/>
      <c r="X12544"/>
      <c r="Y12544"/>
      <c r="Z12544"/>
      <c r="AA12544"/>
      <c r="AB12544"/>
      <c r="AC12544"/>
    </row>
    <row r="12545" spans="2:29" s="14" customFormat="1" x14ac:dyDescent="0.25">
      <c r="B12545"/>
      <c r="C12545"/>
      <c r="D12545"/>
      <c r="E12545"/>
      <c r="F12545"/>
      <c r="G12545"/>
      <c r="H12545"/>
      <c r="I12545"/>
      <c r="J12545"/>
      <c r="K12545" s="91"/>
      <c r="L12545" s="91"/>
      <c r="M12545" s="91"/>
      <c r="R12545"/>
      <c r="S12545"/>
      <c r="T12545"/>
      <c r="U12545"/>
      <c r="V12545"/>
      <c r="W12545"/>
      <c r="X12545"/>
      <c r="Y12545"/>
      <c r="Z12545"/>
      <c r="AA12545"/>
      <c r="AB12545"/>
      <c r="AC12545"/>
    </row>
    <row r="12546" spans="2:29" s="14" customFormat="1" x14ac:dyDescent="0.25">
      <c r="B12546"/>
      <c r="C12546"/>
      <c r="D12546"/>
      <c r="E12546"/>
      <c r="F12546"/>
      <c r="G12546"/>
      <c r="H12546"/>
      <c r="I12546"/>
      <c r="J12546"/>
      <c r="K12546" s="91"/>
      <c r="L12546" s="91"/>
      <c r="M12546" s="91"/>
      <c r="R12546"/>
      <c r="S12546"/>
      <c r="T12546"/>
      <c r="U12546"/>
      <c r="V12546"/>
      <c r="W12546"/>
      <c r="X12546"/>
      <c r="Y12546"/>
      <c r="Z12546"/>
      <c r="AA12546"/>
      <c r="AB12546"/>
      <c r="AC12546"/>
    </row>
    <row r="12547" spans="2:29" s="14" customFormat="1" x14ac:dyDescent="0.25">
      <c r="B12547"/>
      <c r="C12547"/>
      <c r="D12547"/>
      <c r="E12547"/>
      <c r="F12547"/>
      <c r="G12547"/>
      <c r="H12547"/>
      <c r="I12547"/>
      <c r="J12547"/>
      <c r="K12547" s="91"/>
      <c r="L12547" s="91"/>
      <c r="M12547" s="91"/>
      <c r="R12547"/>
      <c r="S12547"/>
      <c r="T12547"/>
      <c r="U12547"/>
      <c r="V12547"/>
      <c r="W12547"/>
      <c r="X12547"/>
      <c r="Y12547"/>
      <c r="Z12547"/>
      <c r="AA12547"/>
      <c r="AB12547"/>
      <c r="AC12547"/>
    </row>
    <row r="12548" spans="2:29" s="14" customFormat="1" x14ac:dyDescent="0.25">
      <c r="B12548"/>
      <c r="C12548"/>
      <c r="D12548"/>
      <c r="E12548"/>
      <c r="F12548"/>
      <c r="G12548"/>
      <c r="H12548"/>
      <c r="I12548"/>
      <c r="J12548"/>
      <c r="K12548" s="91"/>
      <c r="L12548" s="91"/>
      <c r="M12548" s="91"/>
      <c r="R12548"/>
      <c r="S12548"/>
      <c r="T12548"/>
      <c r="U12548"/>
      <c r="V12548"/>
      <c r="W12548"/>
      <c r="X12548"/>
      <c r="Y12548"/>
      <c r="Z12548"/>
      <c r="AA12548"/>
      <c r="AB12548"/>
      <c r="AC12548"/>
    </row>
    <row r="12549" spans="2:29" s="14" customFormat="1" x14ac:dyDescent="0.25">
      <c r="B12549"/>
      <c r="C12549"/>
      <c r="D12549"/>
      <c r="E12549"/>
      <c r="F12549"/>
      <c r="G12549"/>
      <c r="H12549"/>
      <c r="I12549"/>
      <c r="J12549"/>
      <c r="K12549" s="91"/>
      <c r="L12549" s="91"/>
      <c r="M12549" s="91"/>
      <c r="R12549"/>
      <c r="S12549"/>
      <c r="T12549"/>
      <c r="U12549"/>
      <c r="V12549"/>
      <c r="W12549"/>
      <c r="X12549"/>
      <c r="Y12549"/>
      <c r="Z12549"/>
      <c r="AA12549"/>
      <c r="AB12549"/>
      <c r="AC12549"/>
    </row>
    <row r="12550" spans="2:29" s="14" customFormat="1" x14ac:dyDescent="0.25">
      <c r="B12550"/>
      <c r="C12550"/>
      <c r="D12550"/>
      <c r="E12550"/>
      <c r="F12550"/>
      <c r="G12550"/>
      <c r="H12550"/>
      <c r="I12550"/>
      <c r="J12550"/>
      <c r="K12550" s="91"/>
      <c r="L12550" s="91"/>
      <c r="M12550" s="91"/>
      <c r="R12550"/>
      <c r="S12550"/>
      <c r="T12550"/>
      <c r="U12550"/>
      <c r="V12550"/>
      <c r="W12550"/>
      <c r="X12550"/>
      <c r="Y12550"/>
      <c r="Z12550"/>
      <c r="AA12550"/>
      <c r="AB12550"/>
      <c r="AC12550"/>
    </row>
    <row r="12551" spans="2:29" s="14" customFormat="1" x14ac:dyDescent="0.25">
      <c r="B12551"/>
      <c r="C12551"/>
      <c r="D12551"/>
      <c r="E12551"/>
      <c r="F12551"/>
      <c r="G12551"/>
      <c r="H12551"/>
      <c r="I12551"/>
      <c r="J12551"/>
      <c r="K12551" s="91"/>
      <c r="L12551" s="91"/>
      <c r="M12551" s="91"/>
      <c r="R12551"/>
      <c r="S12551"/>
      <c r="T12551"/>
      <c r="U12551"/>
      <c r="V12551"/>
      <c r="W12551"/>
      <c r="X12551"/>
      <c r="Y12551"/>
      <c r="Z12551"/>
      <c r="AA12551"/>
      <c r="AB12551"/>
      <c r="AC12551"/>
    </row>
    <row r="12552" spans="2:29" s="14" customFormat="1" x14ac:dyDescent="0.25">
      <c r="B12552"/>
      <c r="C12552"/>
      <c r="D12552"/>
      <c r="E12552"/>
      <c r="F12552"/>
      <c r="G12552"/>
      <c r="H12552"/>
      <c r="I12552"/>
      <c r="J12552"/>
      <c r="K12552" s="91"/>
      <c r="L12552" s="91"/>
      <c r="M12552" s="91"/>
      <c r="R12552"/>
      <c r="S12552"/>
      <c r="T12552"/>
      <c r="U12552"/>
      <c r="V12552"/>
      <c r="W12552"/>
      <c r="X12552"/>
      <c r="Y12552"/>
      <c r="Z12552"/>
      <c r="AA12552"/>
      <c r="AB12552"/>
      <c r="AC12552"/>
    </row>
    <row r="12553" spans="2:29" s="14" customFormat="1" x14ac:dyDescent="0.25">
      <c r="B12553"/>
      <c r="C12553"/>
      <c r="D12553"/>
      <c r="E12553"/>
      <c r="F12553"/>
      <c r="G12553"/>
      <c r="H12553"/>
      <c r="I12553"/>
      <c r="J12553"/>
      <c r="K12553" s="91"/>
      <c r="L12553" s="91"/>
      <c r="M12553" s="91"/>
      <c r="R12553"/>
      <c r="S12553"/>
      <c r="T12553"/>
      <c r="U12553"/>
      <c r="V12553"/>
      <c r="W12553"/>
      <c r="X12553"/>
      <c r="Y12553"/>
      <c r="Z12553"/>
      <c r="AA12553"/>
      <c r="AB12553"/>
      <c r="AC12553"/>
    </row>
    <row r="12554" spans="2:29" s="14" customFormat="1" x14ac:dyDescent="0.25">
      <c r="B12554"/>
      <c r="C12554"/>
      <c r="D12554"/>
      <c r="E12554"/>
      <c r="F12554"/>
      <c r="G12554"/>
      <c r="H12554"/>
      <c r="I12554"/>
      <c r="J12554"/>
      <c r="K12554" s="91"/>
      <c r="L12554" s="91"/>
      <c r="M12554" s="91"/>
      <c r="R12554"/>
      <c r="S12554"/>
      <c r="T12554"/>
      <c r="U12554"/>
      <c r="V12554"/>
      <c r="W12554"/>
      <c r="X12554"/>
      <c r="Y12554"/>
      <c r="Z12554"/>
      <c r="AA12554"/>
      <c r="AB12554"/>
      <c r="AC12554"/>
    </row>
    <row r="12555" spans="2:29" s="14" customFormat="1" x14ac:dyDescent="0.25">
      <c r="B12555"/>
      <c r="C12555"/>
      <c r="D12555"/>
      <c r="E12555"/>
      <c r="F12555"/>
      <c r="G12555"/>
      <c r="H12555"/>
      <c r="I12555"/>
      <c r="J12555"/>
      <c r="K12555" s="91"/>
      <c r="L12555" s="91"/>
      <c r="M12555" s="91"/>
      <c r="R12555"/>
      <c r="S12555"/>
      <c r="T12555"/>
      <c r="U12555"/>
      <c r="V12555"/>
      <c r="W12555"/>
      <c r="X12555"/>
      <c r="Y12555"/>
      <c r="Z12555"/>
      <c r="AA12555"/>
      <c r="AB12555"/>
      <c r="AC12555"/>
    </row>
    <row r="12556" spans="2:29" s="14" customFormat="1" x14ac:dyDescent="0.25">
      <c r="B12556"/>
      <c r="C12556"/>
      <c r="D12556"/>
      <c r="E12556"/>
      <c r="F12556"/>
      <c r="G12556"/>
      <c r="H12556"/>
      <c r="I12556"/>
      <c r="J12556"/>
      <c r="K12556" s="91"/>
      <c r="L12556" s="91"/>
      <c r="M12556" s="91"/>
      <c r="R12556"/>
      <c r="S12556"/>
      <c r="T12556"/>
      <c r="U12556"/>
      <c r="V12556"/>
      <c r="W12556"/>
      <c r="X12556"/>
      <c r="Y12556"/>
      <c r="Z12556"/>
      <c r="AA12556"/>
      <c r="AB12556"/>
      <c r="AC12556"/>
    </row>
    <row r="12557" spans="2:29" s="14" customFormat="1" x14ac:dyDescent="0.25">
      <c r="B12557"/>
      <c r="C12557"/>
      <c r="D12557"/>
      <c r="E12557"/>
      <c r="F12557"/>
      <c r="G12557"/>
      <c r="H12557"/>
      <c r="I12557"/>
      <c r="J12557"/>
      <c r="K12557" s="91"/>
      <c r="L12557" s="91"/>
      <c r="M12557" s="91"/>
      <c r="R12557"/>
      <c r="S12557"/>
      <c r="T12557"/>
      <c r="U12557"/>
      <c r="V12557"/>
      <c r="W12557"/>
      <c r="X12557"/>
      <c r="Y12557"/>
      <c r="Z12557"/>
      <c r="AA12557"/>
      <c r="AB12557"/>
      <c r="AC12557"/>
    </row>
    <row r="12558" spans="2:29" s="14" customFormat="1" x14ac:dyDescent="0.25">
      <c r="B12558"/>
      <c r="C12558"/>
      <c r="D12558"/>
      <c r="E12558"/>
      <c r="F12558"/>
      <c r="G12558"/>
      <c r="H12558"/>
      <c r="I12558"/>
      <c r="J12558"/>
      <c r="K12558" s="91"/>
      <c r="L12558" s="91"/>
      <c r="M12558" s="91"/>
      <c r="R12558"/>
      <c r="S12558"/>
      <c r="T12558"/>
      <c r="U12558"/>
      <c r="V12558"/>
      <c r="W12558"/>
      <c r="X12558"/>
      <c r="Y12558"/>
      <c r="Z12558"/>
      <c r="AA12558"/>
      <c r="AB12558"/>
      <c r="AC12558"/>
    </row>
    <row r="12559" spans="2:29" s="14" customFormat="1" x14ac:dyDescent="0.25">
      <c r="B12559"/>
      <c r="C12559"/>
      <c r="D12559"/>
      <c r="E12559"/>
      <c r="F12559"/>
      <c r="G12559"/>
      <c r="H12559"/>
      <c r="I12559"/>
      <c r="J12559"/>
      <c r="K12559" s="91"/>
      <c r="L12559" s="91"/>
      <c r="M12559" s="91"/>
      <c r="R12559"/>
      <c r="S12559"/>
      <c r="T12559"/>
      <c r="U12559"/>
      <c r="V12559"/>
      <c r="W12559"/>
      <c r="X12559"/>
      <c r="Y12559"/>
      <c r="Z12559"/>
      <c r="AA12559"/>
      <c r="AB12559"/>
      <c r="AC12559"/>
    </row>
    <row r="12560" spans="2:29" s="14" customFormat="1" x14ac:dyDescent="0.25">
      <c r="B12560"/>
      <c r="C12560"/>
      <c r="D12560"/>
      <c r="E12560"/>
      <c r="F12560"/>
      <c r="G12560"/>
      <c r="H12560"/>
      <c r="I12560"/>
      <c r="J12560"/>
      <c r="K12560" s="91"/>
      <c r="L12560" s="91"/>
      <c r="M12560" s="91"/>
      <c r="R12560"/>
      <c r="S12560"/>
      <c r="T12560"/>
      <c r="U12560"/>
      <c r="V12560"/>
      <c r="W12560"/>
      <c r="X12560"/>
      <c r="Y12560"/>
      <c r="Z12560"/>
      <c r="AA12560"/>
      <c r="AB12560"/>
      <c r="AC12560"/>
    </row>
    <row r="12561" spans="2:29" s="14" customFormat="1" x14ac:dyDescent="0.25">
      <c r="B12561"/>
      <c r="C12561"/>
      <c r="D12561"/>
      <c r="E12561"/>
      <c r="F12561"/>
      <c r="G12561"/>
      <c r="H12561"/>
      <c r="I12561"/>
      <c r="J12561"/>
      <c r="K12561" s="91"/>
      <c r="L12561" s="91"/>
      <c r="M12561" s="91"/>
      <c r="R12561"/>
      <c r="S12561"/>
      <c r="T12561"/>
      <c r="U12561"/>
      <c r="V12561"/>
      <c r="W12561"/>
      <c r="X12561"/>
      <c r="Y12561"/>
      <c r="Z12561"/>
      <c r="AA12561"/>
      <c r="AB12561"/>
      <c r="AC12561"/>
    </row>
    <row r="12562" spans="2:29" s="14" customFormat="1" x14ac:dyDescent="0.25">
      <c r="B12562"/>
      <c r="C12562"/>
      <c r="D12562"/>
      <c r="E12562"/>
      <c r="F12562"/>
      <c r="G12562"/>
      <c r="H12562"/>
      <c r="I12562"/>
      <c r="J12562"/>
      <c r="K12562" s="91"/>
      <c r="L12562" s="91"/>
      <c r="M12562" s="91"/>
      <c r="R12562"/>
      <c r="S12562"/>
      <c r="T12562"/>
      <c r="U12562"/>
      <c r="V12562"/>
      <c r="W12562"/>
      <c r="X12562"/>
      <c r="Y12562"/>
      <c r="Z12562"/>
      <c r="AA12562"/>
      <c r="AB12562"/>
      <c r="AC12562"/>
    </row>
    <row r="12563" spans="2:29" s="14" customFormat="1" x14ac:dyDescent="0.25">
      <c r="B12563"/>
      <c r="C12563"/>
      <c r="D12563"/>
      <c r="E12563"/>
      <c r="F12563"/>
      <c r="G12563"/>
      <c r="H12563"/>
      <c r="I12563"/>
      <c r="J12563"/>
      <c r="K12563" s="91"/>
      <c r="L12563" s="91"/>
      <c r="M12563" s="91"/>
      <c r="R12563"/>
      <c r="S12563"/>
      <c r="T12563"/>
      <c r="U12563"/>
      <c r="V12563"/>
      <c r="W12563"/>
      <c r="X12563"/>
      <c r="Y12563"/>
      <c r="Z12563"/>
      <c r="AA12563"/>
      <c r="AB12563"/>
      <c r="AC12563"/>
    </row>
    <row r="12564" spans="2:29" s="14" customFormat="1" x14ac:dyDescent="0.25">
      <c r="B12564"/>
      <c r="C12564"/>
      <c r="D12564"/>
      <c r="E12564"/>
      <c r="F12564"/>
      <c r="G12564"/>
      <c r="H12564"/>
      <c r="I12564"/>
      <c r="J12564"/>
      <c r="K12564" s="91"/>
      <c r="L12564" s="91"/>
      <c r="M12564" s="91"/>
      <c r="R12564"/>
      <c r="S12564"/>
      <c r="T12564"/>
      <c r="U12564"/>
      <c r="V12564"/>
      <c r="W12564"/>
      <c r="X12564"/>
      <c r="Y12564"/>
      <c r="Z12564"/>
      <c r="AA12564"/>
      <c r="AB12564"/>
      <c r="AC12564"/>
    </row>
    <row r="12565" spans="2:29" s="14" customFormat="1" x14ac:dyDescent="0.25">
      <c r="B12565"/>
      <c r="C12565"/>
      <c r="D12565"/>
      <c r="E12565"/>
      <c r="F12565"/>
      <c r="G12565"/>
      <c r="H12565"/>
      <c r="I12565"/>
      <c r="J12565"/>
      <c r="K12565" s="91"/>
      <c r="L12565" s="91"/>
      <c r="M12565" s="91"/>
      <c r="R12565"/>
      <c r="S12565"/>
      <c r="T12565"/>
      <c r="U12565"/>
      <c r="V12565"/>
      <c r="W12565"/>
      <c r="X12565"/>
      <c r="Y12565"/>
      <c r="Z12565"/>
      <c r="AA12565"/>
      <c r="AB12565"/>
      <c r="AC12565"/>
    </row>
    <row r="12566" spans="2:29" s="14" customFormat="1" x14ac:dyDescent="0.25">
      <c r="B12566"/>
      <c r="C12566"/>
      <c r="D12566"/>
      <c r="E12566"/>
      <c r="F12566"/>
      <c r="G12566"/>
      <c r="H12566"/>
      <c r="I12566"/>
      <c r="J12566"/>
      <c r="K12566" s="91"/>
      <c r="L12566" s="91"/>
      <c r="M12566" s="91"/>
      <c r="R12566"/>
      <c r="S12566"/>
      <c r="T12566"/>
      <c r="U12566"/>
      <c r="V12566"/>
      <c r="W12566"/>
      <c r="X12566"/>
      <c r="Y12566"/>
      <c r="Z12566"/>
      <c r="AA12566"/>
      <c r="AB12566"/>
      <c r="AC12566"/>
    </row>
    <row r="12567" spans="2:29" s="14" customFormat="1" x14ac:dyDescent="0.25">
      <c r="B12567"/>
      <c r="C12567"/>
      <c r="D12567"/>
      <c r="E12567"/>
      <c r="F12567"/>
      <c r="G12567"/>
      <c r="H12567"/>
      <c r="I12567"/>
      <c r="J12567"/>
      <c r="K12567" s="91"/>
      <c r="L12567" s="91"/>
      <c r="M12567" s="91"/>
      <c r="R12567"/>
      <c r="S12567"/>
      <c r="T12567"/>
      <c r="U12567"/>
      <c r="V12567"/>
      <c r="W12567"/>
      <c r="X12567"/>
      <c r="Y12567"/>
      <c r="Z12567"/>
      <c r="AA12567"/>
      <c r="AB12567"/>
      <c r="AC12567"/>
    </row>
    <row r="12568" spans="2:29" s="14" customFormat="1" x14ac:dyDescent="0.25">
      <c r="B12568"/>
      <c r="C12568"/>
      <c r="D12568"/>
      <c r="E12568"/>
      <c r="F12568"/>
      <c r="G12568"/>
      <c r="H12568"/>
      <c r="I12568"/>
      <c r="J12568"/>
      <c r="K12568" s="91"/>
      <c r="L12568" s="91"/>
      <c r="M12568" s="91"/>
      <c r="R12568"/>
      <c r="S12568"/>
      <c r="T12568"/>
      <c r="U12568"/>
      <c r="V12568"/>
      <c r="W12568"/>
      <c r="X12568"/>
      <c r="Y12568"/>
      <c r="Z12568"/>
      <c r="AA12568"/>
      <c r="AB12568"/>
      <c r="AC12568"/>
    </row>
    <row r="12569" spans="2:29" s="14" customFormat="1" x14ac:dyDescent="0.25">
      <c r="B12569"/>
      <c r="C12569"/>
      <c r="D12569"/>
      <c r="E12569"/>
      <c r="F12569"/>
      <c r="G12569"/>
      <c r="H12569"/>
      <c r="I12569"/>
      <c r="J12569"/>
      <c r="K12569" s="91"/>
      <c r="L12569" s="91"/>
      <c r="M12569" s="91"/>
      <c r="R12569"/>
      <c r="S12569"/>
      <c r="T12569"/>
      <c r="U12569"/>
      <c r="V12569"/>
      <c r="W12569"/>
      <c r="X12569"/>
      <c r="Y12569"/>
      <c r="Z12569"/>
      <c r="AA12569"/>
      <c r="AB12569"/>
      <c r="AC12569"/>
    </row>
    <row r="12570" spans="2:29" s="14" customFormat="1" x14ac:dyDescent="0.25">
      <c r="B12570"/>
      <c r="C12570"/>
      <c r="D12570"/>
      <c r="E12570"/>
      <c r="F12570"/>
      <c r="G12570"/>
      <c r="H12570"/>
      <c r="I12570"/>
      <c r="J12570"/>
      <c r="K12570" s="91"/>
      <c r="L12570" s="91"/>
      <c r="M12570" s="91"/>
      <c r="R12570"/>
      <c r="S12570"/>
      <c r="T12570"/>
      <c r="U12570"/>
      <c r="V12570"/>
      <c r="W12570"/>
      <c r="X12570"/>
      <c r="Y12570"/>
      <c r="Z12570"/>
      <c r="AA12570"/>
      <c r="AB12570"/>
      <c r="AC12570"/>
    </row>
    <row r="12571" spans="2:29" s="14" customFormat="1" x14ac:dyDescent="0.25">
      <c r="B12571"/>
      <c r="C12571"/>
      <c r="D12571"/>
      <c r="E12571"/>
      <c r="F12571"/>
      <c r="G12571"/>
      <c r="H12571"/>
      <c r="I12571"/>
      <c r="J12571"/>
      <c r="K12571" s="91"/>
      <c r="L12571" s="91"/>
      <c r="M12571" s="91"/>
      <c r="R12571"/>
      <c r="S12571"/>
      <c r="T12571"/>
      <c r="U12571"/>
      <c r="V12571"/>
      <c r="W12571"/>
      <c r="X12571"/>
      <c r="Y12571"/>
      <c r="Z12571"/>
      <c r="AA12571"/>
      <c r="AB12571"/>
      <c r="AC12571"/>
    </row>
    <row r="12572" spans="2:29" s="14" customFormat="1" x14ac:dyDescent="0.25">
      <c r="B12572"/>
      <c r="C12572"/>
      <c r="D12572"/>
      <c r="E12572"/>
      <c r="F12572"/>
      <c r="G12572"/>
      <c r="H12572"/>
      <c r="I12572"/>
      <c r="J12572"/>
      <c r="K12572" s="91"/>
      <c r="L12572" s="91"/>
      <c r="M12572" s="91"/>
      <c r="R12572"/>
      <c r="S12572"/>
      <c r="T12572"/>
      <c r="U12572"/>
      <c r="V12572"/>
      <c r="W12572"/>
      <c r="X12572"/>
      <c r="Y12572"/>
      <c r="Z12572"/>
      <c r="AA12572"/>
      <c r="AB12572"/>
      <c r="AC12572"/>
    </row>
    <row r="12573" spans="2:29" s="14" customFormat="1" x14ac:dyDescent="0.25">
      <c r="B12573"/>
      <c r="C12573"/>
      <c r="D12573"/>
      <c r="E12573"/>
      <c r="F12573"/>
      <c r="G12573"/>
      <c r="H12573"/>
      <c r="I12573"/>
      <c r="J12573"/>
      <c r="K12573" s="91"/>
      <c r="L12573" s="91"/>
      <c r="M12573" s="91"/>
      <c r="R12573"/>
      <c r="S12573"/>
      <c r="T12573"/>
      <c r="U12573"/>
      <c r="V12573"/>
      <c r="W12573"/>
      <c r="X12573"/>
      <c r="Y12573"/>
      <c r="Z12573"/>
      <c r="AA12573"/>
      <c r="AB12573"/>
      <c r="AC12573"/>
    </row>
    <row r="12574" spans="2:29" s="14" customFormat="1" x14ac:dyDescent="0.25">
      <c r="B12574"/>
      <c r="C12574"/>
      <c r="D12574"/>
      <c r="E12574"/>
      <c r="F12574"/>
      <c r="G12574"/>
      <c r="H12574"/>
      <c r="I12574"/>
      <c r="J12574"/>
      <c r="K12574" s="91"/>
      <c r="L12574" s="91"/>
      <c r="M12574" s="91"/>
      <c r="R12574"/>
      <c r="S12574"/>
      <c r="T12574"/>
      <c r="U12574"/>
      <c r="V12574"/>
      <c r="W12574"/>
      <c r="X12574"/>
      <c r="Y12574"/>
      <c r="Z12574"/>
      <c r="AA12574"/>
      <c r="AB12574"/>
      <c r="AC12574"/>
    </row>
    <row r="12575" spans="2:29" s="14" customFormat="1" x14ac:dyDescent="0.25">
      <c r="B12575"/>
      <c r="C12575"/>
      <c r="D12575"/>
      <c r="E12575"/>
      <c r="F12575"/>
      <c r="G12575"/>
      <c r="H12575"/>
      <c r="I12575"/>
      <c r="J12575"/>
      <c r="K12575" s="91"/>
      <c r="L12575" s="91"/>
      <c r="M12575" s="91"/>
      <c r="R12575"/>
      <c r="S12575"/>
      <c r="T12575"/>
      <c r="U12575"/>
      <c r="V12575"/>
      <c r="W12575"/>
      <c r="X12575"/>
      <c r="Y12575"/>
      <c r="Z12575"/>
      <c r="AA12575"/>
      <c r="AB12575"/>
      <c r="AC12575"/>
    </row>
    <row r="12576" spans="2:29" s="14" customFormat="1" x14ac:dyDescent="0.25">
      <c r="B12576"/>
      <c r="C12576"/>
      <c r="D12576"/>
      <c r="E12576"/>
      <c r="F12576"/>
      <c r="G12576"/>
      <c r="H12576"/>
      <c r="I12576"/>
      <c r="J12576"/>
      <c r="K12576" s="91"/>
      <c r="L12576" s="91"/>
      <c r="M12576" s="91"/>
      <c r="R12576"/>
      <c r="S12576"/>
      <c r="T12576"/>
      <c r="U12576"/>
      <c r="V12576"/>
      <c r="W12576"/>
      <c r="X12576"/>
      <c r="Y12576"/>
      <c r="Z12576"/>
      <c r="AA12576"/>
      <c r="AB12576"/>
      <c r="AC12576"/>
    </row>
    <row r="12577" spans="2:29" s="14" customFormat="1" x14ac:dyDescent="0.25">
      <c r="B12577"/>
      <c r="C12577"/>
      <c r="D12577"/>
      <c r="E12577"/>
      <c r="F12577"/>
      <c r="G12577"/>
      <c r="H12577"/>
      <c r="I12577"/>
      <c r="J12577"/>
      <c r="K12577" s="91"/>
      <c r="L12577" s="91"/>
      <c r="M12577" s="91"/>
      <c r="R12577"/>
      <c r="S12577"/>
      <c r="T12577"/>
      <c r="U12577"/>
      <c r="V12577"/>
      <c r="W12577"/>
      <c r="X12577"/>
      <c r="Y12577"/>
      <c r="Z12577"/>
      <c r="AA12577"/>
      <c r="AB12577"/>
      <c r="AC12577"/>
    </row>
    <row r="12578" spans="2:29" s="14" customFormat="1" x14ac:dyDescent="0.25">
      <c r="B12578"/>
      <c r="C12578"/>
      <c r="D12578"/>
      <c r="E12578"/>
      <c r="F12578"/>
      <c r="G12578"/>
      <c r="H12578"/>
      <c r="I12578"/>
      <c r="J12578"/>
      <c r="K12578" s="91"/>
      <c r="L12578" s="91"/>
      <c r="M12578" s="91"/>
      <c r="R12578"/>
      <c r="S12578"/>
      <c r="T12578"/>
      <c r="U12578"/>
      <c r="V12578"/>
      <c r="W12578"/>
      <c r="X12578"/>
      <c r="Y12578"/>
      <c r="Z12578"/>
      <c r="AA12578"/>
      <c r="AB12578"/>
      <c r="AC12578"/>
    </row>
    <row r="12579" spans="2:29" s="14" customFormat="1" x14ac:dyDescent="0.25">
      <c r="B12579"/>
      <c r="C12579"/>
      <c r="D12579"/>
      <c r="E12579"/>
      <c r="F12579"/>
      <c r="G12579"/>
      <c r="H12579"/>
      <c r="I12579"/>
      <c r="J12579"/>
      <c r="K12579" s="91"/>
      <c r="L12579" s="91"/>
      <c r="M12579" s="91"/>
      <c r="R12579"/>
      <c r="S12579"/>
      <c r="T12579"/>
      <c r="U12579"/>
      <c r="V12579"/>
      <c r="W12579"/>
      <c r="X12579"/>
      <c r="Y12579"/>
      <c r="Z12579"/>
      <c r="AA12579"/>
      <c r="AB12579"/>
      <c r="AC12579"/>
    </row>
    <row r="12580" spans="2:29" s="14" customFormat="1" x14ac:dyDescent="0.25">
      <c r="B12580"/>
      <c r="C12580"/>
      <c r="D12580"/>
      <c r="E12580"/>
      <c r="F12580"/>
      <c r="G12580"/>
      <c r="H12580"/>
      <c r="I12580"/>
      <c r="J12580"/>
      <c r="K12580" s="91"/>
      <c r="L12580" s="91"/>
      <c r="M12580" s="91"/>
      <c r="R12580"/>
      <c r="S12580"/>
      <c r="T12580"/>
      <c r="U12580"/>
      <c r="V12580"/>
      <c r="W12580"/>
      <c r="X12580"/>
      <c r="Y12580"/>
      <c r="Z12580"/>
      <c r="AA12580"/>
      <c r="AB12580"/>
      <c r="AC12580"/>
    </row>
    <row r="12581" spans="2:29" s="14" customFormat="1" x14ac:dyDescent="0.25">
      <c r="B12581"/>
      <c r="C12581"/>
      <c r="D12581"/>
      <c r="E12581"/>
      <c r="F12581"/>
      <c r="G12581"/>
      <c r="H12581"/>
      <c r="I12581"/>
      <c r="J12581"/>
      <c r="K12581" s="91"/>
      <c r="L12581" s="91"/>
      <c r="M12581" s="91"/>
      <c r="R12581"/>
      <c r="S12581"/>
      <c r="T12581"/>
      <c r="U12581"/>
      <c r="V12581"/>
      <c r="W12581"/>
      <c r="X12581"/>
      <c r="Y12581"/>
      <c r="Z12581"/>
      <c r="AA12581"/>
      <c r="AB12581"/>
      <c r="AC12581"/>
    </row>
    <row r="12582" spans="2:29" s="14" customFormat="1" x14ac:dyDescent="0.25">
      <c r="B12582"/>
      <c r="C12582"/>
      <c r="D12582"/>
      <c r="E12582"/>
      <c r="F12582"/>
      <c r="G12582"/>
      <c r="H12582"/>
      <c r="I12582"/>
      <c r="J12582"/>
      <c r="K12582" s="91"/>
      <c r="L12582" s="91"/>
      <c r="M12582" s="91"/>
      <c r="R12582"/>
      <c r="S12582"/>
      <c r="T12582"/>
      <c r="U12582"/>
      <c r="V12582"/>
      <c r="W12582"/>
      <c r="X12582"/>
      <c r="Y12582"/>
      <c r="Z12582"/>
      <c r="AA12582"/>
      <c r="AB12582"/>
      <c r="AC12582"/>
    </row>
    <row r="12583" spans="2:29" s="14" customFormat="1" x14ac:dyDescent="0.25">
      <c r="B12583"/>
      <c r="C12583"/>
      <c r="D12583"/>
      <c r="E12583"/>
      <c r="F12583"/>
      <c r="G12583"/>
      <c r="H12583"/>
      <c r="I12583"/>
      <c r="J12583"/>
      <c r="K12583" s="91"/>
      <c r="L12583" s="91"/>
      <c r="M12583" s="91"/>
      <c r="R12583"/>
      <c r="S12583"/>
      <c r="T12583"/>
      <c r="U12583"/>
      <c r="V12583"/>
      <c r="W12583"/>
      <c r="X12583"/>
      <c r="Y12583"/>
      <c r="Z12583"/>
      <c r="AA12583"/>
      <c r="AB12583"/>
      <c r="AC12583"/>
    </row>
    <row r="12584" spans="2:29" s="14" customFormat="1" x14ac:dyDescent="0.25">
      <c r="B12584"/>
      <c r="C12584"/>
      <c r="D12584"/>
      <c r="E12584"/>
      <c r="F12584"/>
      <c r="G12584"/>
      <c r="H12584"/>
      <c r="I12584"/>
      <c r="J12584"/>
      <c r="K12584" s="91"/>
      <c r="L12584" s="91"/>
      <c r="M12584" s="91"/>
      <c r="R12584"/>
      <c r="S12584"/>
      <c r="T12584"/>
      <c r="U12584"/>
      <c r="V12584"/>
      <c r="W12584"/>
      <c r="X12584"/>
      <c r="Y12584"/>
      <c r="Z12584"/>
      <c r="AA12584"/>
      <c r="AB12584"/>
      <c r="AC12584"/>
    </row>
    <row r="12585" spans="2:29" s="14" customFormat="1" x14ac:dyDescent="0.25">
      <c r="B12585"/>
      <c r="C12585"/>
      <c r="D12585"/>
      <c r="E12585"/>
      <c r="F12585"/>
      <c r="G12585"/>
      <c r="H12585"/>
      <c r="I12585"/>
      <c r="J12585"/>
      <c r="K12585" s="91"/>
      <c r="L12585" s="91"/>
      <c r="M12585" s="91"/>
      <c r="R12585"/>
      <c r="S12585"/>
      <c r="T12585"/>
      <c r="U12585"/>
      <c r="V12585"/>
      <c r="W12585"/>
      <c r="X12585"/>
      <c r="Y12585"/>
      <c r="Z12585"/>
      <c r="AA12585"/>
      <c r="AB12585"/>
      <c r="AC12585"/>
    </row>
    <row r="12586" spans="2:29" s="14" customFormat="1" x14ac:dyDescent="0.25">
      <c r="B12586"/>
      <c r="C12586"/>
      <c r="D12586"/>
      <c r="E12586"/>
      <c r="F12586"/>
      <c r="G12586"/>
      <c r="H12586"/>
      <c r="I12586"/>
      <c r="J12586"/>
      <c r="K12586" s="91"/>
      <c r="L12586" s="91"/>
      <c r="M12586" s="91"/>
      <c r="R12586"/>
      <c r="S12586"/>
      <c r="T12586"/>
      <c r="U12586"/>
      <c r="V12586"/>
      <c r="W12586"/>
      <c r="X12586"/>
      <c r="Y12586"/>
      <c r="Z12586"/>
      <c r="AA12586"/>
      <c r="AB12586"/>
      <c r="AC12586"/>
    </row>
    <row r="12587" spans="2:29" s="14" customFormat="1" x14ac:dyDescent="0.25">
      <c r="B12587"/>
      <c r="C12587"/>
      <c r="D12587"/>
      <c r="E12587"/>
      <c r="F12587"/>
      <c r="G12587"/>
      <c r="H12587"/>
      <c r="I12587"/>
      <c r="J12587"/>
      <c r="K12587" s="91"/>
      <c r="L12587" s="91"/>
      <c r="M12587" s="91"/>
      <c r="R12587"/>
      <c r="S12587"/>
      <c r="T12587"/>
      <c r="U12587"/>
      <c r="V12587"/>
      <c r="W12587"/>
      <c r="X12587"/>
      <c r="Y12587"/>
      <c r="Z12587"/>
      <c r="AA12587"/>
      <c r="AB12587"/>
      <c r="AC12587"/>
    </row>
    <row r="12588" spans="2:29" s="14" customFormat="1" x14ac:dyDescent="0.25">
      <c r="B12588"/>
      <c r="C12588"/>
      <c r="D12588"/>
      <c r="E12588"/>
      <c r="F12588"/>
      <c r="G12588"/>
      <c r="H12588"/>
      <c r="I12588"/>
      <c r="J12588"/>
      <c r="K12588" s="91"/>
      <c r="L12588" s="91"/>
      <c r="M12588" s="91"/>
      <c r="R12588"/>
      <c r="S12588"/>
      <c r="T12588"/>
      <c r="U12588"/>
      <c r="V12588"/>
      <c r="W12588"/>
      <c r="X12588"/>
      <c r="Y12588"/>
      <c r="Z12588"/>
      <c r="AA12588"/>
      <c r="AB12588"/>
      <c r="AC12588"/>
    </row>
    <row r="12589" spans="2:29" s="14" customFormat="1" x14ac:dyDescent="0.25">
      <c r="B12589"/>
      <c r="C12589"/>
      <c r="D12589"/>
      <c r="E12589"/>
      <c r="F12589"/>
      <c r="G12589"/>
      <c r="H12589"/>
      <c r="I12589"/>
      <c r="J12589"/>
      <c r="K12589" s="91"/>
      <c r="L12589" s="91"/>
      <c r="M12589" s="91"/>
      <c r="R12589"/>
      <c r="S12589"/>
      <c r="T12589"/>
      <c r="U12589"/>
      <c r="V12589"/>
      <c r="W12589"/>
      <c r="X12589"/>
      <c r="Y12589"/>
      <c r="Z12589"/>
      <c r="AA12589"/>
      <c r="AB12589"/>
      <c r="AC12589"/>
    </row>
    <row r="12590" spans="2:29" s="14" customFormat="1" x14ac:dyDescent="0.25">
      <c r="B12590"/>
      <c r="C12590"/>
      <c r="D12590"/>
      <c r="E12590"/>
      <c r="F12590"/>
      <c r="G12590"/>
      <c r="H12590"/>
      <c r="I12590"/>
      <c r="J12590"/>
      <c r="K12590" s="91"/>
      <c r="L12590" s="91"/>
      <c r="M12590" s="91"/>
      <c r="R12590"/>
      <c r="S12590"/>
      <c r="T12590"/>
      <c r="U12590"/>
      <c r="V12590"/>
      <c r="W12590"/>
      <c r="X12590"/>
      <c r="Y12590"/>
      <c r="Z12590"/>
      <c r="AA12590"/>
      <c r="AB12590"/>
      <c r="AC12590"/>
    </row>
    <row r="12591" spans="2:29" s="14" customFormat="1" x14ac:dyDescent="0.25">
      <c r="B12591"/>
      <c r="C12591"/>
      <c r="D12591"/>
      <c r="E12591"/>
      <c r="F12591"/>
      <c r="G12591"/>
      <c r="H12591"/>
      <c r="I12591"/>
      <c r="J12591"/>
      <c r="K12591" s="91"/>
      <c r="L12591" s="91"/>
      <c r="M12591" s="91"/>
      <c r="R12591"/>
      <c r="S12591"/>
      <c r="T12591"/>
      <c r="U12591"/>
      <c r="V12591"/>
      <c r="W12591"/>
      <c r="X12591"/>
      <c r="Y12591"/>
      <c r="Z12591"/>
      <c r="AA12591"/>
      <c r="AB12591"/>
      <c r="AC12591"/>
    </row>
    <row r="12592" spans="2:29" s="14" customFormat="1" x14ac:dyDescent="0.25">
      <c r="B12592"/>
      <c r="C12592"/>
      <c r="D12592"/>
      <c r="E12592"/>
      <c r="F12592"/>
      <c r="G12592"/>
      <c r="H12592"/>
      <c r="I12592"/>
      <c r="J12592"/>
      <c r="K12592" s="91"/>
      <c r="L12592" s="91"/>
      <c r="M12592" s="91"/>
      <c r="R12592"/>
      <c r="S12592"/>
      <c r="T12592"/>
      <c r="U12592"/>
      <c r="V12592"/>
      <c r="W12592"/>
      <c r="X12592"/>
      <c r="Y12592"/>
      <c r="Z12592"/>
      <c r="AA12592"/>
      <c r="AB12592"/>
      <c r="AC12592"/>
    </row>
    <row r="12593" spans="2:29" s="14" customFormat="1" x14ac:dyDescent="0.25">
      <c r="B12593"/>
      <c r="C12593"/>
      <c r="D12593"/>
      <c r="E12593"/>
      <c r="F12593"/>
      <c r="G12593"/>
      <c r="H12593"/>
      <c r="I12593"/>
      <c r="J12593"/>
      <c r="K12593" s="91"/>
      <c r="L12593" s="91"/>
      <c r="M12593" s="91"/>
      <c r="R12593"/>
      <c r="S12593"/>
      <c r="T12593"/>
      <c r="U12593"/>
      <c r="V12593"/>
      <c r="W12593"/>
      <c r="X12593"/>
      <c r="Y12593"/>
      <c r="Z12593"/>
      <c r="AA12593"/>
      <c r="AB12593"/>
      <c r="AC12593"/>
    </row>
    <row r="12594" spans="2:29" s="14" customFormat="1" x14ac:dyDescent="0.25">
      <c r="B12594"/>
      <c r="C12594"/>
      <c r="D12594"/>
      <c r="E12594"/>
      <c r="F12594"/>
      <c r="G12594"/>
      <c r="H12594"/>
      <c r="I12594"/>
      <c r="J12594"/>
      <c r="K12594" s="91"/>
      <c r="L12594" s="91"/>
      <c r="M12594" s="91"/>
      <c r="R12594"/>
      <c r="S12594"/>
      <c r="T12594"/>
      <c r="U12594"/>
      <c r="V12594"/>
      <c r="W12594"/>
      <c r="X12594"/>
      <c r="Y12594"/>
      <c r="Z12594"/>
      <c r="AA12594"/>
      <c r="AB12594"/>
      <c r="AC12594"/>
    </row>
    <row r="12595" spans="2:29" s="14" customFormat="1" x14ac:dyDescent="0.25">
      <c r="B12595"/>
      <c r="C12595"/>
      <c r="D12595"/>
      <c r="E12595"/>
      <c r="F12595"/>
      <c r="G12595"/>
      <c r="H12595"/>
      <c r="I12595"/>
      <c r="J12595"/>
      <c r="K12595" s="91"/>
      <c r="L12595" s="91"/>
      <c r="M12595" s="91"/>
      <c r="R12595"/>
      <c r="S12595"/>
      <c r="T12595"/>
      <c r="U12595"/>
      <c r="V12595"/>
      <c r="W12595"/>
      <c r="X12595"/>
      <c r="Y12595"/>
      <c r="Z12595"/>
      <c r="AA12595"/>
      <c r="AB12595"/>
      <c r="AC12595"/>
    </row>
    <row r="12596" spans="2:29" s="14" customFormat="1" x14ac:dyDescent="0.25">
      <c r="B12596"/>
      <c r="C12596"/>
      <c r="D12596"/>
      <c r="E12596"/>
      <c r="F12596"/>
      <c r="G12596"/>
      <c r="H12596"/>
      <c r="I12596"/>
      <c r="J12596"/>
      <c r="K12596" s="91"/>
      <c r="L12596" s="91"/>
      <c r="M12596" s="91"/>
      <c r="R12596"/>
      <c r="S12596"/>
      <c r="T12596"/>
      <c r="U12596"/>
      <c r="V12596"/>
      <c r="W12596"/>
      <c r="X12596"/>
      <c r="Y12596"/>
      <c r="Z12596"/>
      <c r="AA12596"/>
      <c r="AB12596"/>
      <c r="AC12596"/>
    </row>
    <row r="12597" spans="2:29" s="14" customFormat="1" x14ac:dyDescent="0.25">
      <c r="B12597"/>
      <c r="C12597"/>
      <c r="D12597"/>
      <c r="E12597"/>
      <c r="F12597"/>
      <c r="G12597"/>
      <c r="H12597"/>
      <c r="I12597"/>
      <c r="J12597"/>
      <c r="K12597" s="91"/>
      <c r="L12597" s="91"/>
      <c r="M12597" s="91"/>
      <c r="R12597"/>
      <c r="S12597"/>
      <c r="T12597"/>
      <c r="U12597"/>
      <c r="V12597"/>
      <c r="W12597"/>
      <c r="X12597"/>
      <c r="Y12597"/>
      <c r="Z12597"/>
      <c r="AA12597"/>
      <c r="AB12597"/>
      <c r="AC12597"/>
    </row>
    <row r="12598" spans="2:29" s="14" customFormat="1" x14ac:dyDescent="0.25">
      <c r="B12598"/>
      <c r="C12598"/>
      <c r="D12598"/>
      <c r="E12598"/>
      <c r="F12598"/>
      <c r="G12598"/>
      <c r="H12598"/>
      <c r="I12598"/>
      <c r="J12598"/>
      <c r="K12598" s="91"/>
      <c r="L12598" s="91"/>
      <c r="M12598" s="91"/>
      <c r="R12598"/>
      <c r="S12598"/>
      <c r="T12598"/>
      <c r="U12598"/>
      <c r="V12598"/>
      <c r="W12598"/>
      <c r="X12598"/>
      <c r="Y12598"/>
      <c r="Z12598"/>
      <c r="AA12598"/>
      <c r="AB12598"/>
      <c r="AC12598"/>
    </row>
    <row r="12599" spans="2:29" s="14" customFormat="1" x14ac:dyDescent="0.25">
      <c r="B12599"/>
      <c r="C12599"/>
      <c r="D12599"/>
      <c r="E12599"/>
      <c r="F12599"/>
      <c r="G12599"/>
      <c r="H12599"/>
      <c r="I12599"/>
      <c r="J12599"/>
      <c r="K12599" s="91"/>
      <c r="L12599" s="91"/>
      <c r="M12599" s="91"/>
      <c r="R12599"/>
      <c r="S12599"/>
      <c r="T12599"/>
      <c r="U12599"/>
      <c r="V12599"/>
      <c r="W12599"/>
      <c r="X12599"/>
      <c r="Y12599"/>
      <c r="Z12599"/>
      <c r="AA12599"/>
      <c r="AB12599"/>
      <c r="AC12599"/>
    </row>
    <row r="12600" spans="2:29" s="14" customFormat="1" x14ac:dyDescent="0.25">
      <c r="B12600"/>
      <c r="C12600"/>
      <c r="D12600"/>
      <c r="E12600"/>
      <c r="F12600"/>
      <c r="G12600"/>
      <c r="H12600"/>
      <c r="I12600"/>
      <c r="J12600"/>
      <c r="K12600" s="91"/>
      <c r="L12600" s="91"/>
      <c r="M12600" s="91"/>
      <c r="R12600"/>
      <c r="S12600"/>
      <c r="T12600"/>
      <c r="U12600"/>
      <c r="V12600"/>
      <c r="W12600"/>
      <c r="X12600"/>
      <c r="Y12600"/>
      <c r="Z12600"/>
      <c r="AA12600"/>
      <c r="AB12600"/>
      <c r="AC12600"/>
    </row>
    <row r="12601" spans="2:29" s="14" customFormat="1" x14ac:dyDescent="0.25">
      <c r="B12601"/>
      <c r="C12601"/>
      <c r="D12601"/>
      <c r="E12601"/>
      <c r="F12601"/>
      <c r="G12601"/>
      <c r="H12601"/>
      <c r="I12601"/>
      <c r="J12601"/>
      <c r="K12601" s="91"/>
      <c r="L12601" s="91"/>
      <c r="M12601" s="91"/>
      <c r="R12601"/>
      <c r="S12601"/>
      <c r="T12601"/>
      <c r="U12601"/>
      <c r="V12601"/>
      <c r="W12601"/>
      <c r="X12601"/>
      <c r="Y12601"/>
      <c r="Z12601"/>
      <c r="AA12601"/>
      <c r="AB12601"/>
      <c r="AC12601"/>
    </row>
    <row r="12602" spans="2:29" s="14" customFormat="1" x14ac:dyDescent="0.25">
      <c r="B12602"/>
      <c r="C12602"/>
      <c r="D12602"/>
      <c r="E12602"/>
      <c r="F12602"/>
      <c r="G12602"/>
      <c r="H12602"/>
      <c r="I12602"/>
      <c r="J12602"/>
      <c r="K12602" s="91"/>
      <c r="L12602" s="91"/>
      <c r="M12602" s="91"/>
      <c r="R12602"/>
      <c r="S12602"/>
      <c r="T12602"/>
      <c r="U12602"/>
      <c r="V12602"/>
      <c r="W12602"/>
      <c r="X12602"/>
      <c r="Y12602"/>
      <c r="Z12602"/>
      <c r="AA12602"/>
      <c r="AB12602"/>
      <c r="AC12602"/>
    </row>
    <row r="12603" spans="2:29" s="14" customFormat="1" x14ac:dyDescent="0.25">
      <c r="B12603"/>
      <c r="C12603"/>
      <c r="D12603"/>
      <c r="E12603"/>
      <c r="F12603"/>
      <c r="G12603"/>
      <c r="H12603"/>
      <c r="I12603"/>
      <c r="J12603"/>
      <c r="K12603" s="91"/>
      <c r="L12603" s="91"/>
      <c r="M12603" s="91"/>
      <c r="R12603"/>
      <c r="S12603"/>
      <c r="T12603"/>
      <c r="U12603"/>
      <c r="V12603"/>
      <c r="W12603"/>
      <c r="X12603"/>
      <c r="Y12603"/>
      <c r="Z12603"/>
      <c r="AA12603"/>
      <c r="AB12603"/>
      <c r="AC12603"/>
    </row>
    <row r="12604" spans="2:29" s="14" customFormat="1" x14ac:dyDescent="0.25">
      <c r="B12604"/>
      <c r="C12604"/>
      <c r="D12604"/>
      <c r="E12604"/>
      <c r="F12604"/>
      <c r="G12604"/>
      <c r="H12604"/>
      <c r="I12604"/>
      <c r="J12604"/>
      <c r="K12604" s="91"/>
      <c r="L12604" s="91"/>
      <c r="M12604" s="91"/>
      <c r="R12604"/>
      <c r="S12604"/>
      <c r="T12604"/>
      <c r="U12604"/>
      <c r="V12604"/>
      <c r="W12604"/>
      <c r="X12604"/>
      <c r="Y12604"/>
      <c r="Z12604"/>
      <c r="AA12604"/>
      <c r="AB12604"/>
      <c r="AC12604"/>
    </row>
    <row r="12605" spans="2:29" s="14" customFormat="1" x14ac:dyDescent="0.25">
      <c r="B12605"/>
      <c r="C12605"/>
      <c r="D12605"/>
      <c r="E12605"/>
      <c r="F12605"/>
      <c r="G12605"/>
      <c r="H12605"/>
      <c r="I12605"/>
      <c r="J12605"/>
      <c r="K12605" s="91"/>
      <c r="L12605" s="91"/>
      <c r="M12605" s="91"/>
      <c r="R12605"/>
      <c r="S12605"/>
      <c r="T12605"/>
      <c r="U12605"/>
      <c r="V12605"/>
      <c r="W12605"/>
      <c r="X12605"/>
      <c r="Y12605"/>
      <c r="Z12605"/>
      <c r="AA12605"/>
      <c r="AB12605"/>
      <c r="AC12605"/>
    </row>
    <row r="12606" spans="2:29" s="14" customFormat="1" x14ac:dyDescent="0.25">
      <c r="B12606"/>
      <c r="C12606"/>
      <c r="D12606"/>
      <c r="E12606"/>
      <c r="F12606"/>
      <c r="G12606"/>
      <c r="H12606"/>
      <c r="I12606"/>
      <c r="J12606"/>
      <c r="K12606" s="91"/>
      <c r="L12606" s="91"/>
      <c r="M12606" s="91"/>
      <c r="R12606"/>
      <c r="S12606"/>
      <c r="T12606"/>
      <c r="U12606"/>
      <c r="V12606"/>
      <c r="W12606"/>
      <c r="X12606"/>
      <c r="Y12606"/>
      <c r="Z12606"/>
      <c r="AA12606"/>
      <c r="AB12606"/>
      <c r="AC12606"/>
    </row>
    <row r="12607" spans="2:29" s="14" customFormat="1" x14ac:dyDescent="0.25">
      <c r="B12607"/>
      <c r="C12607"/>
      <c r="D12607"/>
      <c r="E12607"/>
      <c r="F12607"/>
      <c r="G12607"/>
      <c r="H12607"/>
      <c r="I12607"/>
      <c r="J12607"/>
      <c r="K12607" s="91"/>
      <c r="L12607" s="91"/>
      <c r="M12607" s="91"/>
      <c r="R12607"/>
      <c r="S12607"/>
      <c r="T12607"/>
      <c r="U12607"/>
      <c r="V12607"/>
      <c r="W12607"/>
      <c r="X12607"/>
      <c r="Y12607"/>
      <c r="Z12607"/>
      <c r="AA12607"/>
      <c r="AB12607"/>
      <c r="AC12607"/>
    </row>
    <row r="12608" spans="2:29" s="14" customFormat="1" x14ac:dyDescent="0.25">
      <c r="B12608"/>
      <c r="C12608"/>
      <c r="D12608"/>
      <c r="E12608"/>
      <c r="F12608"/>
      <c r="G12608"/>
      <c r="H12608"/>
      <c r="I12608"/>
      <c r="J12608"/>
      <c r="K12608" s="91"/>
      <c r="L12608" s="91"/>
      <c r="M12608" s="91"/>
      <c r="R12608"/>
      <c r="S12608"/>
      <c r="T12608"/>
      <c r="U12608"/>
      <c r="V12608"/>
      <c r="W12608"/>
      <c r="X12608"/>
      <c r="Y12608"/>
      <c r="Z12608"/>
      <c r="AA12608"/>
      <c r="AB12608"/>
      <c r="AC12608"/>
    </row>
    <row r="12609" spans="2:29" s="14" customFormat="1" x14ac:dyDescent="0.25">
      <c r="B12609"/>
      <c r="C12609"/>
      <c r="D12609"/>
      <c r="E12609"/>
      <c r="F12609"/>
      <c r="G12609"/>
      <c r="H12609"/>
      <c r="I12609"/>
      <c r="J12609"/>
      <c r="K12609" s="91"/>
      <c r="L12609" s="91"/>
      <c r="M12609" s="91"/>
      <c r="R12609"/>
      <c r="S12609"/>
      <c r="T12609"/>
      <c r="U12609"/>
      <c r="V12609"/>
      <c r="W12609"/>
      <c r="X12609"/>
      <c r="Y12609"/>
      <c r="Z12609"/>
      <c r="AA12609"/>
      <c r="AB12609"/>
      <c r="AC12609"/>
    </row>
    <row r="12610" spans="2:29" s="14" customFormat="1" x14ac:dyDescent="0.25">
      <c r="B12610"/>
      <c r="C12610"/>
      <c r="D12610"/>
      <c r="E12610"/>
      <c r="F12610"/>
      <c r="G12610"/>
      <c r="H12610"/>
      <c r="I12610"/>
      <c r="J12610"/>
      <c r="K12610" s="91"/>
      <c r="L12610" s="91"/>
      <c r="M12610" s="91"/>
      <c r="R12610"/>
      <c r="S12610"/>
      <c r="T12610"/>
      <c r="U12610"/>
      <c r="V12610"/>
      <c r="W12610"/>
      <c r="X12610"/>
      <c r="Y12610"/>
      <c r="Z12610"/>
      <c r="AA12610"/>
      <c r="AB12610"/>
      <c r="AC12610"/>
    </row>
    <row r="12611" spans="2:29" s="14" customFormat="1" x14ac:dyDescent="0.25">
      <c r="B12611"/>
      <c r="C12611"/>
      <c r="D12611"/>
      <c r="E12611"/>
      <c r="F12611"/>
      <c r="G12611"/>
      <c r="H12611"/>
      <c r="I12611"/>
      <c r="J12611"/>
      <c r="K12611" s="91"/>
      <c r="L12611" s="91"/>
      <c r="M12611" s="91"/>
      <c r="R12611"/>
      <c r="S12611"/>
      <c r="T12611"/>
      <c r="U12611"/>
      <c r="V12611"/>
      <c r="W12611"/>
      <c r="X12611"/>
      <c r="Y12611"/>
      <c r="Z12611"/>
      <c r="AA12611"/>
      <c r="AB12611"/>
      <c r="AC12611"/>
    </row>
    <row r="12612" spans="2:29" s="14" customFormat="1" x14ac:dyDescent="0.25">
      <c r="B12612"/>
      <c r="C12612"/>
      <c r="D12612"/>
      <c r="E12612"/>
      <c r="F12612"/>
      <c r="G12612"/>
      <c r="H12612"/>
      <c r="I12612"/>
      <c r="J12612"/>
      <c r="K12612" s="91"/>
      <c r="L12612" s="91"/>
      <c r="M12612" s="91"/>
      <c r="R12612"/>
      <c r="S12612"/>
      <c r="T12612"/>
      <c r="U12612"/>
      <c r="V12612"/>
      <c r="W12612"/>
      <c r="X12612"/>
      <c r="Y12612"/>
      <c r="Z12612"/>
      <c r="AA12612"/>
      <c r="AB12612"/>
      <c r="AC12612"/>
    </row>
    <row r="12613" spans="2:29" s="14" customFormat="1" x14ac:dyDescent="0.25">
      <c r="B12613"/>
      <c r="C12613"/>
      <c r="D12613"/>
      <c r="E12613"/>
      <c r="F12613"/>
      <c r="G12613"/>
      <c r="H12613"/>
      <c r="I12613"/>
      <c r="J12613"/>
      <c r="K12613" s="91"/>
      <c r="L12613" s="91"/>
      <c r="M12613" s="91"/>
      <c r="R12613"/>
      <c r="S12613"/>
      <c r="T12613"/>
      <c r="U12613"/>
      <c r="V12613"/>
      <c r="W12613"/>
      <c r="X12613"/>
      <c r="Y12613"/>
      <c r="Z12613"/>
      <c r="AA12613"/>
      <c r="AB12613"/>
      <c r="AC12613"/>
    </row>
    <row r="12614" spans="2:29" s="14" customFormat="1" x14ac:dyDescent="0.25">
      <c r="B12614"/>
      <c r="C12614"/>
      <c r="D12614"/>
      <c r="E12614"/>
      <c r="F12614"/>
      <c r="G12614"/>
      <c r="H12614"/>
      <c r="I12614"/>
      <c r="J12614"/>
      <c r="K12614" s="91"/>
      <c r="L12614" s="91"/>
      <c r="M12614" s="91"/>
      <c r="R12614"/>
      <c r="S12614"/>
      <c r="T12614"/>
      <c r="U12614"/>
      <c r="V12614"/>
      <c r="W12614"/>
      <c r="X12614"/>
      <c r="Y12614"/>
      <c r="Z12614"/>
      <c r="AA12614"/>
      <c r="AB12614"/>
      <c r="AC12614"/>
    </row>
    <row r="12615" spans="2:29" s="14" customFormat="1" x14ac:dyDescent="0.25">
      <c r="B12615"/>
      <c r="C12615"/>
      <c r="D12615"/>
      <c r="E12615"/>
      <c r="F12615"/>
      <c r="G12615"/>
      <c r="H12615"/>
      <c r="I12615"/>
      <c r="J12615"/>
      <c r="K12615" s="91"/>
      <c r="L12615" s="91"/>
      <c r="M12615" s="91"/>
      <c r="R12615"/>
      <c r="S12615"/>
      <c r="T12615"/>
      <c r="U12615"/>
      <c r="V12615"/>
      <c r="W12615"/>
      <c r="X12615"/>
      <c r="Y12615"/>
      <c r="Z12615"/>
      <c r="AA12615"/>
      <c r="AB12615"/>
      <c r="AC12615"/>
    </row>
    <row r="12616" spans="2:29" s="14" customFormat="1" x14ac:dyDescent="0.25">
      <c r="B12616"/>
      <c r="C12616"/>
      <c r="D12616"/>
      <c r="E12616"/>
      <c r="F12616"/>
      <c r="G12616"/>
      <c r="H12616"/>
      <c r="I12616"/>
      <c r="J12616"/>
      <c r="K12616" s="91"/>
      <c r="L12616" s="91"/>
      <c r="M12616" s="91"/>
      <c r="R12616"/>
      <c r="S12616"/>
      <c r="T12616"/>
      <c r="U12616"/>
      <c r="V12616"/>
      <c r="W12616"/>
      <c r="X12616"/>
      <c r="Y12616"/>
      <c r="Z12616"/>
      <c r="AA12616"/>
      <c r="AB12616"/>
      <c r="AC12616"/>
    </row>
    <row r="12617" spans="2:29" s="14" customFormat="1" x14ac:dyDescent="0.25">
      <c r="B12617"/>
      <c r="C12617"/>
      <c r="D12617"/>
      <c r="E12617"/>
      <c r="F12617"/>
      <c r="G12617"/>
      <c r="H12617"/>
      <c r="I12617"/>
      <c r="J12617"/>
      <c r="K12617" s="91"/>
      <c r="L12617" s="91"/>
      <c r="M12617" s="91"/>
      <c r="R12617"/>
      <c r="S12617"/>
      <c r="T12617"/>
      <c r="U12617"/>
      <c r="V12617"/>
      <c r="W12617"/>
      <c r="X12617"/>
      <c r="Y12617"/>
      <c r="Z12617"/>
      <c r="AA12617"/>
      <c r="AB12617"/>
      <c r="AC12617"/>
    </row>
    <row r="12618" spans="2:29" s="14" customFormat="1" x14ac:dyDescent="0.25">
      <c r="B12618"/>
      <c r="C12618"/>
      <c r="D12618"/>
      <c r="E12618"/>
      <c r="F12618"/>
      <c r="G12618"/>
      <c r="H12618"/>
      <c r="I12618"/>
      <c r="J12618"/>
      <c r="K12618" s="91"/>
      <c r="L12618" s="91"/>
      <c r="M12618" s="91"/>
      <c r="R12618"/>
      <c r="S12618"/>
      <c r="T12618"/>
      <c r="U12618"/>
      <c r="V12618"/>
      <c r="W12618"/>
      <c r="X12618"/>
      <c r="Y12618"/>
      <c r="Z12618"/>
      <c r="AA12618"/>
      <c r="AB12618"/>
      <c r="AC12618"/>
    </row>
    <row r="12619" spans="2:29" s="14" customFormat="1" x14ac:dyDescent="0.25">
      <c r="B12619"/>
      <c r="C12619"/>
      <c r="D12619"/>
      <c r="E12619"/>
      <c r="F12619"/>
      <c r="G12619"/>
      <c r="H12619"/>
      <c r="I12619"/>
      <c r="J12619"/>
      <c r="K12619" s="91"/>
      <c r="L12619" s="91"/>
      <c r="M12619" s="91"/>
      <c r="R12619"/>
      <c r="S12619"/>
      <c r="T12619"/>
      <c r="U12619"/>
      <c r="V12619"/>
      <c r="W12619"/>
      <c r="X12619"/>
      <c r="Y12619"/>
      <c r="Z12619"/>
      <c r="AA12619"/>
      <c r="AB12619"/>
      <c r="AC12619"/>
    </row>
    <row r="12620" spans="2:29" s="14" customFormat="1" x14ac:dyDescent="0.25">
      <c r="B12620"/>
      <c r="C12620"/>
      <c r="D12620"/>
      <c r="E12620"/>
      <c r="F12620"/>
      <c r="G12620"/>
      <c r="H12620"/>
      <c r="I12620"/>
      <c r="J12620"/>
      <c r="K12620" s="91"/>
      <c r="L12620" s="91"/>
      <c r="M12620" s="91"/>
      <c r="R12620"/>
      <c r="S12620"/>
      <c r="T12620"/>
      <c r="U12620"/>
      <c r="V12620"/>
      <c r="W12620"/>
      <c r="X12620"/>
      <c r="Y12620"/>
      <c r="Z12620"/>
      <c r="AA12620"/>
      <c r="AB12620"/>
      <c r="AC12620"/>
    </row>
    <row r="12621" spans="2:29" s="14" customFormat="1" x14ac:dyDescent="0.25">
      <c r="B12621"/>
      <c r="C12621"/>
      <c r="D12621"/>
      <c r="E12621"/>
      <c r="F12621"/>
      <c r="G12621"/>
      <c r="H12621"/>
      <c r="I12621"/>
      <c r="J12621"/>
      <c r="K12621" s="91"/>
      <c r="L12621" s="91"/>
      <c r="M12621" s="91"/>
      <c r="R12621"/>
      <c r="S12621"/>
      <c r="T12621"/>
      <c r="U12621"/>
      <c r="V12621"/>
      <c r="W12621"/>
      <c r="X12621"/>
      <c r="Y12621"/>
      <c r="Z12621"/>
      <c r="AA12621"/>
      <c r="AB12621"/>
      <c r="AC12621"/>
    </row>
    <row r="12622" spans="2:29" s="14" customFormat="1" x14ac:dyDescent="0.25">
      <c r="B12622"/>
      <c r="C12622"/>
      <c r="D12622"/>
      <c r="E12622"/>
      <c r="F12622"/>
      <c r="G12622"/>
      <c r="H12622"/>
      <c r="I12622"/>
      <c r="J12622"/>
      <c r="K12622" s="91"/>
      <c r="L12622" s="91"/>
      <c r="M12622" s="91"/>
      <c r="R12622"/>
      <c r="S12622"/>
      <c r="T12622"/>
      <c r="U12622"/>
      <c r="V12622"/>
      <c r="W12622"/>
      <c r="X12622"/>
      <c r="Y12622"/>
      <c r="Z12622"/>
      <c r="AA12622"/>
      <c r="AB12622"/>
      <c r="AC12622"/>
    </row>
    <row r="12623" spans="2:29" s="14" customFormat="1" x14ac:dyDescent="0.25">
      <c r="B12623"/>
      <c r="C12623"/>
      <c r="D12623"/>
      <c r="E12623"/>
      <c r="F12623"/>
      <c r="G12623"/>
      <c r="H12623"/>
      <c r="I12623"/>
      <c r="J12623"/>
      <c r="K12623" s="91"/>
      <c r="L12623" s="91"/>
      <c r="M12623" s="91"/>
      <c r="R12623"/>
      <c r="S12623"/>
      <c r="T12623"/>
      <c r="U12623"/>
      <c r="V12623"/>
      <c r="W12623"/>
      <c r="X12623"/>
      <c r="Y12623"/>
      <c r="Z12623"/>
      <c r="AA12623"/>
      <c r="AB12623"/>
      <c r="AC12623"/>
    </row>
    <row r="12624" spans="2:29" s="14" customFormat="1" x14ac:dyDescent="0.25">
      <c r="B12624"/>
      <c r="C12624"/>
      <c r="D12624"/>
      <c r="E12624"/>
      <c r="F12624"/>
      <c r="G12624"/>
      <c r="H12624"/>
      <c r="I12624"/>
      <c r="J12624"/>
      <c r="K12624" s="91"/>
      <c r="L12624" s="91"/>
      <c r="M12624" s="91"/>
      <c r="R12624"/>
      <c r="S12624"/>
      <c r="T12624"/>
      <c r="U12624"/>
      <c r="V12624"/>
      <c r="W12624"/>
      <c r="X12624"/>
      <c r="Y12624"/>
      <c r="Z12624"/>
      <c r="AA12624"/>
      <c r="AB12624"/>
      <c r="AC12624"/>
    </row>
    <row r="12625" spans="2:29" s="14" customFormat="1" x14ac:dyDescent="0.25">
      <c r="B12625"/>
      <c r="C12625"/>
      <c r="D12625"/>
      <c r="E12625"/>
      <c r="F12625"/>
      <c r="G12625"/>
      <c r="H12625"/>
      <c r="I12625"/>
      <c r="J12625"/>
      <c r="K12625" s="91"/>
      <c r="L12625" s="91"/>
      <c r="M12625" s="91"/>
      <c r="R12625"/>
      <c r="S12625"/>
      <c r="T12625"/>
      <c r="U12625"/>
      <c r="V12625"/>
      <c r="W12625"/>
      <c r="X12625"/>
      <c r="Y12625"/>
      <c r="Z12625"/>
      <c r="AA12625"/>
      <c r="AB12625"/>
      <c r="AC12625"/>
    </row>
    <row r="12626" spans="2:29" s="14" customFormat="1" x14ac:dyDescent="0.25">
      <c r="B12626"/>
      <c r="C12626"/>
      <c r="D12626"/>
      <c r="E12626"/>
      <c r="F12626"/>
      <c r="G12626"/>
      <c r="H12626"/>
      <c r="I12626"/>
      <c r="J12626"/>
      <c r="K12626" s="91"/>
      <c r="L12626" s="91"/>
      <c r="M12626" s="91"/>
      <c r="R12626"/>
      <c r="S12626"/>
      <c r="T12626"/>
      <c r="U12626"/>
      <c r="V12626"/>
      <c r="W12626"/>
      <c r="X12626"/>
      <c r="Y12626"/>
      <c r="Z12626"/>
      <c r="AA12626"/>
      <c r="AB12626"/>
      <c r="AC12626"/>
    </row>
    <row r="12627" spans="2:29" s="14" customFormat="1" x14ac:dyDescent="0.25">
      <c r="B12627"/>
      <c r="C12627"/>
      <c r="D12627"/>
      <c r="E12627"/>
      <c r="F12627"/>
      <c r="G12627"/>
      <c r="H12627"/>
      <c r="I12627"/>
      <c r="J12627"/>
      <c r="K12627" s="91"/>
      <c r="L12627" s="91"/>
      <c r="M12627" s="91"/>
      <c r="R12627"/>
      <c r="S12627"/>
      <c r="T12627"/>
      <c r="U12627"/>
      <c r="V12627"/>
      <c r="W12627"/>
      <c r="X12627"/>
      <c r="Y12627"/>
      <c r="Z12627"/>
      <c r="AA12627"/>
      <c r="AB12627"/>
      <c r="AC12627"/>
    </row>
    <row r="12628" spans="2:29" s="14" customFormat="1" x14ac:dyDescent="0.25">
      <c r="B12628"/>
      <c r="C12628"/>
      <c r="D12628"/>
      <c r="E12628"/>
      <c r="F12628"/>
      <c r="G12628"/>
      <c r="H12628"/>
      <c r="I12628"/>
      <c r="J12628"/>
      <c r="K12628" s="91"/>
      <c r="L12628" s="91"/>
      <c r="M12628" s="91"/>
      <c r="R12628"/>
      <c r="S12628"/>
      <c r="T12628"/>
      <c r="U12628"/>
      <c r="V12628"/>
      <c r="W12628"/>
      <c r="X12628"/>
      <c r="Y12628"/>
      <c r="Z12628"/>
      <c r="AA12628"/>
      <c r="AB12628"/>
      <c r="AC12628"/>
    </row>
    <row r="12629" spans="2:29" s="14" customFormat="1" x14ac:dyDescent="0.25">
      <c r="B12629"/>
      <c r="C12629"/>
      <c r="D12629"/>
      <c r="E12629"/>
      <c r="F12629"/>
      <c r="G12629"/>
      <c r="H12629"/>
      <c r="I12629"/>
      <c r="J12629"/>
      <c r="K12629" s="91"/>
      <c r="L12629" s="91"/>
      <c r="M12629" s="91"/>
      <c r="R12629"/>
      <c r="S12629"/>
      <c r="T12629"/>
      <c r="U12629"/>
      <c r="V12629"/>
      <c r="W12629"/>
      <c r="X12629"/>
      <c r="Y12629"/>
      <c r="Z12629"/>
      <c r="AA12629"/>
      <c r="AB12629"/>
      <c r="AC12629"/>
    </row>
    <row r="12630" spans="2:29" s="14" customFormat="1" x14ac:dyDescent="0.25">
      <c r="B12630"/>
      <c r="C12630"/>
      <c r="D12630"/>
      <c r="E12630"/>
      <c r="F12630"/>
      <c r="G12630"/>
      <c r="H12630"/>
      <c r="I12630"/>
      <c r="J12630"/>
      <c r="K12630" s="91"/>
      <c r="L12630" s="91"/>
      <c r="M12630" s="91"/>
      <c r="R12630"/>
      <c r="S12630"/>
      <c r="T12630"/>
      <c r="U12630"/>
      <c r="V12630"/>
      <c r="W12630"/>
      <c r="X12630"/>
      <c r="Y12630"/>
      <c r="Z12630"/>
      <c r="AA12630"/>
      <c r="AB12630"/>
      <c r="AC12630"/>
    </row>
    <row r="12631" spans="2:29" s="14" customFormat="1" x14ac:dyDescent="0.25">
      <c r="B12631"/>
      <c r="C12631"/>
      <c r="D12631"/>
      <c r="E12631"/>
      <c r="F12631"/>
      <c r="G12631"/>
      <c r="H12631"/>
      <c r="I12631"/>
      <c r="J12631"/>
      <c r="K12631" s="91"/>
      <c r="L12631" s="91"/>
      <c r="M12631" s="91"/>
      <c r="R12631"/>
      <c r="S12631"/>
      <c r="T12631"/>
      <c r="U12631"/>
      <c r="V12631"/>
      <c r="W12631"/>
      <c r="X12631"/>
      <c r="Y12631"/>
      <c r="Z12631"/>
      <c r="AA12631"/>
      <c r="AB12631"/>
      <c r="AC12631"/>
    </row>
    <row r="12632" spans="2:29" s="14" customFormat="1" x14ac:dyDescent="0.25">
      <c r="B12632"/>
      <c r="C12632"/>
      <c r="D12632"/>
      <c r="E12632"/>
      <c r="F12632"/>
      <c r="G12632"/>
      <c r="H12632"/>
      <c r="I12632"/>
      <c r="J12632"/>
      <c r="K12632" s="91"/>
      <c r="L12632" s="91"/>
      <c r="M12632" s="91"/>
      <c r="R12632"/>
      <c r="S12632"/>
      <c r="T12632"/>
      <c r="U12632"/>
      <c r="V12632"/>
      <c r="W12632"/>
      <c r="X12632"/>
      <c r="Y12632"/>
      <c r="Z12632"/>
      <c r="AA12632"/>
      <c r="AB12632"/>
      <c r="AC12632"/>
    </row>
    <row r="12633" spans="2:29" s="14" customFormat="1" x14ac:dyDescent="0.25">
      <c r="B12633"/>
      <c r="C12633"/>
      <c r="D12633"/>
      <c r="E12633"/>
      <c r="F12633"/>
      <c r="G12633"/>
      <c r="H12633"/>
      <c r="I12633"/>
      <c r="J12633"/>
      <c r="K12633" s="91"/>
      <c r="L12633" s="91"/>
      <c r="M12633" s="91"/>
      <c r="R12633"/>
      <c r="S12633"/>
      <c r="T12633"/>
      <c r="U12633"/>
      <c r="V12633"/>
      <c r="W12633"/>
      <c r="X12633"/>
      <c r="Y12633"/>
      <c r="Z12633"/>
      <c r="AA12633"/>
      <c r="AB12633"/>
      <c r="AC12633"/>
    </row>
    <row r="12634" spans="2:29" s="14" customFormat="1" x14ac:dyDescent="0.25">
      <c r="B12634"/>
      <c r="C12634"/>
      <c r="D12634"/>
      <c r="E12634"/>
      <c r="F12634"/>
      <c r="G12634"/>
      <c r="H12634"/>
      <c r="I12634"/>
      <c r="J12634"/>
      <c r="K12634" s="91"/>
      <c r="L12634" s="91"/>
      <c r="M12634" s="91"/>
      <c r="R12634"/>
      <c r="S12634"/>
      <c r="T12634"/>
      <c r="U12634"/>
      <c r="V12634"/>
      <c r="W12634"/>
      <c r="X12634"/>
      <c r="Y12634"/>
      <c r="Z12634"/>
      <c r="AA12634"/>
      <c r="AB12634"/>
      <c r="AC12634"/>
    </row>
    <row r="12635" spans="2:29" s="14" customFormat="1" x14ac:dyDescent="0.25">
      <c r="B12635"/>
      <c r="C12635"/>
      <c r="D12635"/>
      <c r="E12635"/>
      <c r="F12635"/>
      <c r="G12635"/>
      <c r="H12635"/>
      <c r="I12635"/>
      <c r="J12635"/>
      <c r="K12635" s="91"/>
      <c r="L12635" s="91"/>
      <c r="M12635" s="91"/>
      <c r="R12635"/>
      <c r="S12635"/>
      <c r="T12635"/>
      <c r="U12635"/>
      <c r="V12635"/>
      <c r="W12635"/>
      <c r="X12635"/>
      <c r="Y12635"/>
      <c r="Z12635"/>
      <c r="AA12635"/>
      <c r="AB12635"/>
      <c r="AC12635"/>
    </row>
    <row r="12636" spans="2:29" s="14" customFormat="1" x14ac:dyDescent="0.25">
      <c r="B12636"/>
      <c r="C12636"/>
      <c r="D12636"/>
      <c r="E12636"/>
      <c r="F12636"/>
      <c r="G12636"/>
      <c r="H12636"/>
      <c r="I12636"/>
      <c r="J12636"/>
      <c r="K12636" s="91"/>
      <c r="L12636" s="91"/>
      <c r="M12636" s="91"/>
      <c r="R12636"/>
      <c r="S12636"/>
      <c r="T12636"/>
      <c r="U12636"/>
      <c r="V12636"/>
      <c r="W12636"/>
      <c r="X12636"/>
      <c r="Y12636"/>
      <c r="Z12636"/>
      <c r="AA12636"/>
      <c r="AB12636"/>
      <c r="AC12636"/>
    </row>
    <row r="12637" spans="2:29" s="14" customFormat="1" x14ac:dyDescent="0.25">
      <c r="B12637"/>
      <c r="C12637"/>
      <c r="D12637"/>
      <c r="E12637"/>
      <c r="F12637"/>
      <c r="G12637"/>
      <c r="H12637"/>
      <c r="I12637"/>
      <c r="J12637"/>
      <c r="K12637" s="91"/>
      <c r="L12637" s="91"/>
      <c r="M12637" s="91"/>
      <c r="R12637"/>
      <c r="S12637"/>
      <c r="T12637"/>
      <c r="U12637"/>
      <c r="V12637"/>
      <c r="W12637"/>
      <c r="X12637"/>
      <c r="Y12637"/>
      <c r="Z12637"/>
      <c r="AA12637"/>
      <c r="AB12637"/>
      <c r="AC12637"/>
    </row>
    <row r="12638" spans="2:29" s="14" customFormat="1" x14ac:dyDescent="0.25">
      <c r="B12638"/>
      <c r="C12638"/>
      <c r="D12638"/>
      <c r="E12638"/>
      <c r="F12638"/>
      <c r="G12638"/>
      <c r="H12638"/>
      <c r="I12638"/>
      <c r="J12638"/>
      <c r="K12638" s="91"/>
      <c r="L12638" s="91"/>
      <c r="M12638" s="91"/>
      <c r="R12638"/>
      <c r="S12638"/>
      <c r="T12638"/>
      <c r="U12638"/>
      <c r="V12638"/>
      <c r="W12638"/>
      <c r="X12638"/>
      <c r="Y12638"/>
      <c r="Z12638"/>
      <c r="AA12638"/>
      <c r="AB12638"/>
      <c r="AC12638"/>
    </row>
    <row r="12639" spans="2:29" s="14" customFormat="1" x14ac:dyDescent="0.25">
      <c r="B12639"/>
      <c r="C12639"/>
      <c r="D12639"/>
      <c r="E12639"/>
      <c r="F12639"/>
      <c r="G12639"/>
      <c r="H12639"/>
      <c r="I12639"/>
      <c r="J12639"/>
      <c r="K12639" s="91"/>
      <c r="L12639" s="91"/>
      <c r="M12639" s="91"/>
      <c r="R12639"/>
      <c r="S12639"/>
      <c r="T12639"/>
      <c r="U12639"/>
      <c r="V12639"/>
      <c r="W12639"/>
      <c r="X12639"/>
      <c r="Y12639"/>
      <c r="Z12639"/>
      <c r="AA12639"/>
      <c r="AB12639"/>
      <c r="AC12639"/>
    </row>
    <row r="12640" spans="2:29" s="14" customFormat="1" x14ac:dyDescent="0.25">
      <c r="B12640"/>
      <c r="C12640"/>
      <c r="D12640"/>
      <c r="E12640"/>
      <c r="F12640"/>
      <c r="G12640"/>
      <c r="H12640"/>
      <c r="I12640"/>
      <c r="J12640"/>
      <c r="K12640" s="91"/>
      <c r="L12640" s="91"/>
      <c r="M12640" s="91"/>
      <c r="R12640"/>
      <c r="S12640"/>
      <c r="T12640"/>
      <c r="U12640"/>
      <c r="V12640"/>
      <c r="W12640"/>
      <c r="X12640"/>
      <c r="Y12640"/>
      <c r="Z12640"/>
      <c r="AA12640"/>
      <c r="AB12640"/>
      <c r="AC12640"/>
    </row>
    <row r="12641" spans="2:29" s="14" customFormat="1" x14ac:dyDescent="0.25">
      <c r="B12641"/>
      <c r="C12641"/>
      <c r="D12641"/>
      <c r="E12641"/>
      <c r="F12641"/>
      <c r="G12641"/>
      <c r="H12641"/>
      <c r="I12641"/>
      <c r="J12641"/>
      <c r="K12641" s="91"/>
      <c r="L12641" s="91"/>
      <c r="M12641" s="91"/>
      <c r="R12641"/>
      <c r="S12641"/>
      <c r="T12641"/>
      <c r="U12641"/>
      <c r="V12641"/>
      <c r="W12641"/>
      <c r="X12641"/>
      <c r="Y12641"/>
      <c r="Z12641"/>
      <c r="AA12641"/>
      <c r="AB12641"/>
      <c r="AC12641"/>
    </row>
    <row r="12642" spans="2:29" s="14" customFormat="1" x14ac:dyDescent="0.25">
      <c r="B12642"/>
      <c r="C12642"/>
      <c r="D12642"/>
      <c r="E12642"/>
      <c r="F12642"/>
      <c r="G12642"/>
      <c r="H12642"/>
      <c r="I12642"/>
      <c r="J12642"/>
      <c r="K12642" s="91"/>
      <c r="L12642" s="91"/>
      <c r="M12642" s="91"/>
      <c r="R12642"/>
      <c r="S12642"/>
      <c r="T12642"/>
      <c r="U12642"/>
      <c r="V12642"/>
      <c r="W12642"/>
      <c r="X12642"/>
      <c r="Y12642"/>
      <c r="Z12642"/>
      <c r="AA12642"/>
      <c r="AB12642"/>
      <c r="AC12642"/>
    </row>
    <row r="12643" spans="2:29" s="14" customFormat="1" x14ac:dyDescent="0.25">
      <c r="B12643"/>
      <c r="C12643"/>
      <c r="D12643"/>
      <c r="E12643"/>
      <c r="F12643"/>
      <c r="G12643"/>
      <c r="H12643"/>
      <c r="I12643"/>
      <c r="J12643"/>
      <c r="K12643" s="91"/>
      <c r="L12643" s="91"/>
      <c r="M12643" s="91"/>
      <c r="R12643"/>
      <c r="S12643"/>
      <c r="T12643"/>
      <c r="U12643"/>
      <c r="V12643"/>
      <c r="W12643"/>
      <c r="X12643"/>
      <c r="Y12643"/>
      <c r="Z12643"/>
      <c r="AA12643"/>
      <c r="AB12643"/>
      <c r="AC12643"/>
    </row>
    <row r="12644" spans="2:29" s="14" customFormat="1" x14ac:dyDescent="0.25">
      <c r="B12644"/>
      <c r="C12644"/>
      <c r="D12644"/>
      <c r="E12644"/>
      <c r="F12644"/>
      <c r="G12644"/>
      <c r="H12644"/>
      <c r="I12644"/>
      <c r="J12644"/>
      <c r="K12644" s="91"/>
      <c r="L12644" s="91"/>
      <c r="M12644" s="91"/>
      <c r="R12644"/>
      <c r="S12644"/>
      <c r="T12644"/>
      <c r="U12644"/>
      <c r="V12644"/>
      <c r="W12644"/>
      <c r="X12644"/>
      <c r="Y12644"/>
      <c r="Z12644"/>
      <c r="AA12644"/>
      <c r="AB12644"/>
      <c r="AC12644"/>
    </row>
    <row r="12645" spans="2:29" s="14" customFormat="1" x14ac:dyDescent="0.25">
      <c r="B12645"/>
      <c r="C12645"/>
      <c r="D12645"/>
      <c r="E12645"/>
      <c r="F12645"/>
      <c r="G12645"/>
      <c r="H12645"/>
      <c r="I12645"/>
      <c r="J12645"/>
      <c r="K12645" s="91"/>
      <c r="L12645" s="91"/>
      <c r="M12645" s="91"/>
      <c r="R12645"/>
      <c r="S12645"/>
      <c r="T12645"/>
      <c r="U12645"/>
      <c r="V12645"/>
      <c r="W12645"/>
      <c r="X12645"/>
      <c r="Y12645"/>
      <c r="Z12645"/>
      <c r="AA12645"/>
      <c r="AB12645"/>
      <c r="AC12645"/>
    </row>
    <row r="12646" spans="2:29" s="14" customFormat="1" x14ac:dyDescent="0.25">
      <c r="B12646"/>
      <c r="C12646"/>
      <c r="D12646"/>
      <c r="E12646"/>
      <c r="F12646"/>
      <c r="G12646"/>
      <c r="H12646"/>
      <c r="I12646"/>
      <c r="J12646"/>
      <c r="K12646" s="91"/>
      <c r="L12646" s="91"/>
      <c r="M12646" s="91"/>
      <c r="R12646"/>
      <c r="S12646"/>
      <c r="T12646"/>
      <c r="U12646"/>
      <c r="V12646"/>
      <c r="W12646"/>
      <c r="X12646"/>
      <c r="Y12646"/>
      <c r="Z12646"/>
      <c r="AA12646"/>
      <c r="AB12646"/>
      <c r="AC12646"/>
    </row>
    <row r="12647" spans="2:29" s="14" customFormat="1" x14ac:dyDescent="0.25">
      <c r="B12647"/>
      <c r="C12647"/>
      <c r="D12647"/>
      <c r="E12647"/>
      <c r="F12647"/>
      <c r="G12647"/>
      <c r="H12647"/>
      <c r="I12647"/>
      <c r="J12647"/>
      <c r="K12647" s="91"/>
      <c r="L12647" s="91"/>
      <c r="M12647" s="91"/>
      <c r="R12647"/>
      <c r="S12647"/>
      <c r="T12647"/>
      <c r="U12647"/>
      <c r="V12647"/>
      <c r="W12647"/>
      <c r="X12647"/>
      <c r="Y12647"/>
      <c r="Z12647"/>
      <c r="AA12647"/>
      <c r="AB12647"/>
      <c r="AC12647"/>
    </row>
    <row r="12648" spans="2:29" s="14" customFormat="1" x14ac:dyDescent="0.25">
      <c r="B12648"/>
      <c r="C12648"/>
      <c r="D12648"/>
      <c r="E12648"/>
      <c r="F12648"/>
      <c r="G12648"/>
      <c r="H12648"/>
      <c r="I12648"/>
      <c r="J12648"/>
      <c r="K12648" s="91"/>
      <c r="L12648" s="91"/>
      <c r="M12648" s="91"/>
      <c r="R12648"/>
      <c r="S12648"/>
      <c r="T12648"/>
      <c r="U12648"/>
      <c r="V12648"/>
      <c r="W12648"/>
      <c r="X12648"/>
      <c r="Y12648"/>
      <c r="Z12648"/>
      <c r="AA12648"/>
      <c r="AB12648"/>
      <c r="AC12648"/>
    </row>
    <row r="12649" spans="2:29" s="14" customFormat="1" x14ac:dyDescent="0.25">
      <c r="B12649"/>
      <c r="C12649"/>
      <c r="D12649"/>
      <c r="E12649"/>
      <c r="F12649"/>
      <c r="G12649"/>
      <c r="H12649"/>
      <c r="I12649"/>
      <c r="J12649"/>
      <c r="K12649" s="91"/>
      <c r="L12649" s="91"/>
      <c r="M12649" s="91"/>
      <c r="R12649"/>
      <c r="S12649"/>
      <c r="T12649"/>
      <c r="U12649"/>
      <c r="V12649"/>
      <c r="W12649"/>
      <c r="X12649"/>
      <c r="Y12649"/>
      <c r="Z12649"/>
      <c r="AA12649"/>
      <c r="AB12649"/>
      <c r="AC12649"/>
    </row>
    <row r="12650" spans="2:29" s="14" customFormat="1" x14ac:dyDescent="0.25">
      <c r="B12650"/>
      <c r="C12650"/>
      <c r="D12650"/>
      <c r="E12650"/>
      <c r="F12650"/>
      <c r="G12650"/>
      <c r="H12650"/>
      <c r="I12650"/>
      <c r="J12650"/>
      <c r="K12650" s="91"/>
      <c r="L12650" s="91"/>
      <c r="M12650" s="91"/>
      <c r="R12650"/>
      <c r="S12650"/>
      <c r="T12650"/>
      <c r="U12650"/>
      <c r="V12650"/>
      <c r="W12650"/>
      <c r="X12650"/>
      <c r="Y12650"/>
      <c r="Z12650"/>
      <c r="AA12650"/>
      <c r="AB12650"/>
      <c r="AC12650"/>
    </row>
    <row r="12651" spans="2:29" s="14" customFormat="1" x14ac:dyDescent="0.25">
      <c r="B12651"/>
      <c r="C12651"/>
      <c r="D12651"/>
      <c r="E12651"/>
      <c r="F12651"/>
      <c r="G12651"/>
      <c r="H12651"/>
      <c r="I12651"/>
      <c r="J12651"/>
      <c r="K12651" s="91"/>
      <c r="L12651" s="91"/>
      <c r="M12651" s="91"/>
      <c r="R12651"/>
      <c r="S12651"/>
      <c r="T12651"/>
      <c r="U12651"/>
      <c r="V12651"/>
      <c r="W12651"/>
      <c r="X12651"/>
      <c r="Y12651"/>
      <c r="Z12651"/>
      <c r="AA12651"/>
      <c r="AB12651"/>
      <c r="AC12651"/>
    </row>
    <row r="12652" spans="2:29" s="14" customFormat="1" x14ac:dyDescent="0.25">
      <c r="B12652"/>
      <c r="C12652"/>
      <c r="D12652"/>
      <c r="E12652"/>
      <c r="F12652"/>
      <c r="G12652"/>
      <c r="H12652"/>
      <c r="I12652"/>
      <c r="J12652"/>
      <c r="K12652" s="91"/>
      <c r="L12652" s="91"/>
      <c r="M12652" s="91"/>
      <c r="R12652"/>
      <c r="S12652"/>
      <c r="T12652"/>
      <c r="U12652"/>
      <c r="V12652"/>
      <c r="W12652"/>
      <c r="X12652"/>
      <c r="Y12652"/>
      <c r="Z12652"/>
      <c r="AA12652"/>
      <c r="AB12652"/>
      <c r="AC12652"/>
    </row>
    <row r="12653" spans="2:29" s="14" customFormat="1" x14ac:dyDescent="0.25">
      <c r="B12653"/>
      <c r="C12653"/>
      <c r="D12653"/>
      <c r="E12653"/>
      <c r="F12653"/>
      <c r="G12653"/>
      <c r="H12653"/>
      <c r="I12653"/>
      <c r="J12653"/>
      <c r="K12653" s="91"/>
      <c r="L12653" s="91"/>
      <c r="M12653" s="91"/>
      <c r="R12653"/>
      <c r="S12653"/>
      <c r="T12653"/>
      <c r="U12653"/>
      <c r="V12653"/>
      <c r="W12653"/>
      <c r="X12653"/>
      <c r="Y12653"/>
      <c r="Z12653"/>
      <c r="AA12653"/>
      <c r="AB12653"/>
      <c r="AC12653"/>
    </row>
    <row r="12654" spans="2:29" s="14" customFormat="1" x14ac:dyDescent="0.25">
      <c r="B12654"/>
      <c r="C12654"/>
      <c r="D12654"/>
      <c r="E12654"/>
      <c r="F12654"/>
      <c r="G12654"/>
      <c r="H12654"/>
      <c r="I12654"/>
      <c r="J12654"/>
      <c r="K12654" s="91"/>
      <c r="L12654" s="91"/>
      <c r="M12654" s="91"/>
      <c r="R12654"/>
      <c r="S12654"/>
      <c r="T12654"/>
      <c r="U12654"/>
      <c r="V12654"/>
      <c r="W12654"/>
      <c r="X12654"/>
      <c r="Y12654"/>
      <c r="Z12654"/>
      <c r="AA12654"/>
      <c r="AB12654"/>
      <c r="AC12654"/>
    </row>
    <row r="12655" spans="2:29" s="14" customFormat="1" x14ac:dyDescent="0.25">
      <c r="B12655"/>
      <c r="C12655"/>
      <c r="D12655"/>
      <c r="E12655"/>
      <c r="F12655"/>
      <c r="G12655"/>
      <c r="H12655"/>
      <c r="I12655"/>
      <c r="J12655"/>
      <c r="K12655" s="91"/>
      <c r="L12655" s="91"/>
      <c r="M12655" s="91"/>
      <c r="R12655"/>
      <c r="S12655"/>
      <c r="T12655"/>
      <c r="U12655"/>
      <c r="V12655"/>
      <c r="W12655"/>
      <c r="X12655"/>
      <c r="Y12655"/>
      <c r="Z12655"/>
      <c r="AA12655"/>
      <c r="AB12655"/>
      <c r="AC12655"/>
    </row>
    <row r="12656" spans="2:29" s="14" customFormat="1" x14ac:dyDescent="0.25">
      <c r="B12656"/>
      <c r="C12656"/>
      <c r="D12656"/>
      <c r="E12656"/>
      <c r="F12656"/>
      <c r="G12656"/>
      <c r="H12656"/>
      <c r="I12656"/>
      <c r="J12656"/>
      <c r="K12656" s="91"/>
      <c r="L12656" s="91"/>
      <c r="M12656" s="91"/>
      <c r="R12656"/>
      <c r="S12656"/>
      <c r="T12656"/>
      <c r="U12656"/>
      <c r="V12656"/>
      <c r="W12656"/>
      <c r="X12656"/>
      <c r="Y12656"/>
      <c r="Z12656"/>
      <c r="AA12656"/>
      <c r="AB12656"/>
      <c r="AC12656"/>
    </row>
    <row r="12657" spans="2:29" s="14" customFormat="1" x14ac:dyDescent="0.25">
      <c r="B12657"/>
      <c r="C12657"/>
      <c r="D12657"/>
      <c r="E12657"/>
      <c r="F12657"/>
      <c r="G12657"/>
      <c r="H12657"/>
      <c r="I12657"/>
      <c r="J12657"/>
      <c r="K12657" s="91"/>
      <c r="L12657" s="91"/>
      <c r="M12657" s="91"/>
      <c r="R12657"/>
      <c r="S12657"/>
      <c r="T12657"/>
      <c r="U12657"/>
      <c r="V12657"/>
      <c r="W12657"/>
      <c r="X12657"/>
      <c r="Y12657"/>
      <c r="Z12657"/>
      <c r="AA12657"/>
      <c r="AB12657"/>
      <c r="AC12657"/>
    </row>
    <row r="12658" spans="2:29" s="14" customFormat="1" x14ac:dyDescent="0.25">
      <c r="B12658"/>
      <c r="C12658"/>
      <c r="D12658"/>
      <c r="E12658"/>
      <c r="F12658"/>
      <c r="G12658"/>
      <c r="H12658"/>
      <c r="I12658"/>
      <c r="J12658"/>
      <c r="K12658" s="91"/>
      <c r="L12658" s="91"/>
      <c r="M12658" s="91"/>
      <c r="R12658"/>
      <c r="S12658"/>
      <c r="T12658"/>
      <c r="U12658"/>
      <c r="V12658"/>
      <c r="W12658"/>
      <c r="X12658"/>
      <c r="Y12658"/>
      <c r="Z12658"/>
      <c r="AA12658"/>
      <c r="AB12658"/>
      <c r="AC12658"/>
    </row>
    <row r="12659" spans="2:29" s="14" customFormat="1" x14ac:dyDescent="0.25">
      <c r="B12659"/>
      <c r="C12659"/>
      <c r="D12659"/>
      <c r="E12659"/>
      <c r="F12659"/>
      <c r="G12659"/>
      <c r="H12659"/>
      <c r="I12659"/>
      <c r="J12659"/>
      <c r="K12659" s="91"/>
      <c r="L12659" s="91"/>
      <c r="M12659" s="91"/>
      <c r="R12659"/>
      <c r="S12659"/>
      <c r="T12659"/>
      <c r="U12659"/>
      <c r="V12659"/>
      <c r="W12659"/>
      <c r="X12659"/>
      <c r="Y12659"/>
      <c r="Z12659"/>
      <c r="AA12659"/>
      <c r="AB12659"/>
      <c r="AC12659"/>
    </row>
    <row r="12660" spans="2:29" s="14" customFormat="1" x14ac:dyDescent="0.25">
      <c r="B12660"/>
      <c r="C12660"/>
      <c r="D12660"/>
      <c r="E12660"/>
      <c r="F12660"/>
      <c r="G12660"/>
      <c r="H12660"/>
      <c r="I12660"/>
      <c r="J12660"/>
      <c r="K12660" s="91"/>
      <c r="L12660" s="91"/>
      <c r="M12660" s="91"/>
      <c r="R12660"/>
      <c r="S12660"/>
      <c r="T12660"/>
      <c r="U12660"/>
      <c r="V12660"/>
      <c r="W12660"/>
      <c r="X12660"/>
      <c r="Y12660"/>
      <c r="Z12660"/>
      <c r="AA12660"/>
      <c r="AB12660"/>
      <c r="AC12660"/>
    </row>
    <row r="12661" spans="2:29" s="14" customFormat="1" x14ac:dyDescent="0.25">
      <c r="B12661"/>
      <c r="C12661"/>
      <c r="D12661"/>
      <c r="E12661"/>
      <c r="F12661"/>
      <c r="G12661"/>
      <c r="H12661"/>
      <c r="I12661"/>
      <c r="J12661"/>
      <c r="K12661" s="91"/>
      <c r="L12661" s="91"/>
      <c r="M12661" s="91"/>
      <c r="R12661"/>
      <c r="S12661"/>
      <c r="T12661"/>
      <c r="U12661"/>
      <c r="V12661"/>
      <c r="W12661"/>
      <c r="X12661"/>
      <c r="Y12661"/>
      <c r="Z12661"/>
      <c r="AA12661"/>
      <c r="AB12661"/>
      <c r="AC12661"/>
    </row>
    <row r="12662" spans="2:29" s="14" customFormat="1" x14ac:dyDescent="0.25">
      <c r="B12662"/>
      <c r="C12662"/>
      <c r="D12662"/>
      <c r="E12662"/>
      <c r="F12662"/>
      <c r="G12662"/>
      <c r="H12662"/>
      <c r="I12662"/>
      <c r="J12662"/>
      <c r="K12662" s="91"/>
      <c r="L12662" s="91"/>
      <c r="M12662" s="91"/>
      <c r="R12662"/>
      <c r="S12662"/>
      <c r="T12662"/>
      <c r="U12662"/>
      <c r="V12662"/>
      <c r="W12662"/>
      <c r="X12662"/>
      <c r="Y12662"/>
      <c r="Z12662"/>
      <c r="AA12662"/>
      <c r="AB12662"/>
      <c r="AC12662"/>
    </row>
    <row r="12663" spans="2:29" s="14" customFormat="1" x14ac:dyDescent="0.25">
      <c r="B12663"/>
      <c r="C12663"/>
      <c r="D12663"/>
      <c r="E12663"/>
      <c r="F12663"/>
      <c r="G12663"/>
      <c r="H12663"/>
      <c r="I12663"/>
      <c r="J12663"/>
      <c r="K12663" s="91"/>
      <c r="L12663" s="91"/>
      <c r="M12663" s="91"/>
      <c r="R12663"/>
      <c r="S12663"/>
      <c r="T12663"/>
      <c r="U12663"/>
      <c r="V12663"/>
      <c r="W12663"/>
      <c r="X12663"/>
      <c r="Y12663"/>
      <c r="Z12663"/>
      <c r="AA12663"/>
      <c r="AB12663"/>
      <c r="AC12663"/>
    </row>
    <row r="12664" spans="2:29" s="14" customFormat="1" x14ac:dyDescent="0.25">
      <c r="B12664"/>
      <c r="C12664"/>
      <c r="D12664"/>
      <c r="E12664"/>
      <c r="F12664"/>
      <c r="G12664"/>
      <c r="H12664"/>
      <c r="I12664"/>
      <c r="J12664"/>
      <c r="K12664" s="91"/>
      <c r="L12664" s="91"/>
      <c r="M12664" s="91"/>
      <c r="R12664"/>
      <c r="S12664"/>
      <c r="T12664"/>
      <c r="U12664"/>
      <c r="V12664"/>
      <c r="W12664"/>
      <c r="X12664"/>
      <c r="Y12664"/>
      <c r="Z12664"/>
      <c r="AA12664"/>
      <c r="AB12664"/>
      <c r="AC12664"/>
    </row>
    <row r="12665" spans="2:29" s="14" customFormat="1" x14ac:dyDescent="0.25">
      <c r="B12665"/>
      <c r="C12665"/>
      <c r="D12665"/>
      <c r="E12665"/>
      <c r="F12665"/>
      <c r="G12665"/>
      <c r="H12665"/>
      <c r="I12665"/>
      <c r="J12665"/>
      <c r="K12665" s="91"/>
      <c r="L12665" s="91"/>
      <c r="M12665" s="91"/>
      <c r="R12665"/>
      <c r="S12665"/>
      <c r="T12665"/>
      <c r="U12665"/>
      <c r="V12665"/>
      <c r="W12665"/>
      <c r="X12665"/>
      <c r="Y12665"/>
      <c r="Z12665"/>
      <c r="AA12665"/>
      <c r="AB12665"/>
      <c r="AC12665"/>
    </row>
    <row r="12666" spans="2:29" s="14" customFormat="1" x14ac:dyDescent="0.25">
      <c r="B12666"/>
      <c r="C12666"/>
      <c r="D12666"/>
      <c r="E12666"/>
      <c r="F12666"/>
      <c r="G12666"/>
      <c r="H12666"/>
      <c r="I12666"/>
      <c r="J12666"/>
      <c r="K12666" s="91"/>
      <c r="L12666" s="91"/>
      <c r="M12666" s="91"/>
      <c r="R12666"/>
      <c r="S12666"/>
      <c r="T12666"/>
      <c r="U12666"/>
      <c r="V12666"/>
      <c r="W12666"/>
      <c r="X12666"/>
      <c r="Y12666"/>
      <c r="Z12666"/>
      <c r="AA12666"/>
      <c r="AB12666"/>
      <c r="AC12666"/>
    </row>
    <row r="12667" spans="2:29" s="14" customFormat="1" x14ac:dyDescent="0.25">
      <c r="B12667"/>
      <c r="C12667"/>
      <c r="D12667"/>
      <c r="E12667"/>
      <c r="F12667"/>
      <c r="G12667"/>
      <c r="H12667"/>
      <c r="I12667"/>
      <c r="J12667"/>
      <c r="K12667" s="91"/>
      <c r="L12667" s="91"/>
      <c r="M12667" s="91"/>
      <c r="R12667"/>
      <c r="S12667"/>
      <c r="T12667"/>
      <c r="U12667"/>
      <c r="V12667"/>
      <c r="W12667"/>
      <c r="X12667"/>
      <c r="Y12667"/>
      <c r="Z12667"/>
      <c r="AA12667"/>
      <c r="AB12667"/>
      <c r="AC12667"/>
    </row>
    <row r="12668" spans="2:29" s="14" customFormat="1" x14ac:dyDescent="0.25">
      <c r="B12668"/>
      <c r="C12668"/>
      <c r="D12668"/>
      <c r="E12668"/>
      <c r="F12668"/>
      <c r="G12668"/>
      <c r="H12668"/>
      <c r="I12668"/>
      <c r="J12668"/>
      <c r="K12668" s="91"/>
      <c r="L12668" s="91"/>
      <c r="M12668" s="91"/>
      <c r="R12668"/>
      <c r="S12668"/>
      <c r="T12668"/>
      <c r="U12668"/>
      <c r="V12668"/>
      <c r="W12668"/>
      <c r="X12668"/>
      <c r="Y12668"/>
      <c r="Z12668"/>
      <c r="AA12668"/>
      <c r="AB12668"/>
      <c r="AC12668"/>
    </row>
    <row r="12669" spans="2:29" s="14" customFormat="1" x14ac:dyDescent="0.25">
      <c r="B12669"/>
      <c r="C12669"/>
      <c r="D12669"/>
      <c r="E12669"/>
      <c r="F12669"/>
      <c r="G12669"/>
      <c r="H12669"/>
      <c r="I12669"/>
      <c r="J12669"/>
      <c r="K12669" s="91"/>
      <c r="L12669" s="91"/>
      <c r="M12669" s="91"/>
      <c r="R12669"/>
      <c r="S12669"/>
      <c r="T12669"/>
      <c r="U12669"/>
      <c r="V12669"/>
      <c r="W12669"/>
      <c r="X12669"/>
      <c r="Y12669"/>
      <c r="Z12669"/>
      <c r="AA12669"/>
      <c r="AB12669"/>
      <c r="AC12669"/>
    </row>
    <row r="12670" spans="2:29" s="14" customFormat="1" x14ac:dyDescent="0.25">
      <c r="B12670"/>
      <c r="C12670"/>
      <c r="D12670"/>
      <c r="E12670"/>
      <c r="F12670"/>
      <c r="G12670"/>
      <c r="H12670"/>
      <c r="I12670"/>
      <c r="J12670"/>
      <c r="K12670" s="91"/>
      <c r="L12670" s="91"/>
      <c r="M12670" s="91"/>
      <c r="R12670"/>
      <c r="S12670"/>
      <c r="T12670"/>
      <c r="U12670"/>
      <c r="V12670"/>
      <c r="W12670"/>
      <c r="X12670"/>
      <c r="Y12670"/>
      <c r="Z12670"/>
      <c r="AA12670"/>
      <c r="AB12670"/>
      <c r="AC12670"/>
    </row>
    <row r="12671" spans="2:29" s="14" customFormat="1" x14ac:dyDescent="0.25">
      <c r="B12671"/>
      <c r="C12671"/>
      <c r="D12671"/>
      <c r="E12671"/>
      <c r="F12671"/>
      <c r="G12671"/>
      <c r="H12671"/>
      <c r="I12671"/>
      <c r="J12671"/>
      <c r="K12671" s="91"/>
      <c r="L12671" s="91"/>
      <c r="M12671" s="91"/>
      <c r="R12671"/>
      <c r="S12671"/>
      <c r="T12671"/>
      <c r="U12671"/>
      <c r="V12671"/>
      <c r="W12671"/>
      <c r="X12671"/>
      <c r="Y12671"/>
      <c r="Z12671"/>
      <c r="AA12671"/>
      <c r="AB12671"/>
      <c r="AC12671"/>
    </row>
    <row r="12672" spans="2:29" s="14" customFormat="1" x14ac:dyDescent="0.25">
      <c r="B12672"/>
      <c r="C12672"/>
      <c r="D12672"/>
      <c r="E12672"/>
      <c r="F12672"/>
      <c r="G12672"/>
      <c r="H12672"/>
      <c r="I12672"/>
      <c r="J12672"/>
      <c r="K12672" s="91"/>
      <c r="L12672" s="91"/>
      <c r="M12672" s="91"/>
      <c r="R12672"/>
      <c r="S12672"/>
      <c r="T12672"/>
      <c r="U12672"/>
      <c r="V12672"/>
      <c r="W12672"/>
      <c r="X12672"/>
      <c r="Y12672"/>
      <c r="Z12672"/>
      <c r="AA12672"/>
      <c r="AB12672"/>
      <c r="AC12672"/>
    </row>
    <row r="12673" spans="2:29" s="14" customFormat="1" x14ac:dyDescent="0.25">
      <c r="B12673"/>
      <c r="C12673"/>
      <c r="D12673"/>
      <c r="E12673"/>
      <c r="F12673"/>
      <c r="G12673"/>
      <c r="H12673"/>
      <c r="I12673"/>
      <c r="J12673"/>
      <c r="K12673" s="91"/>
      <c r="L12673" s="91"/>
      <c r="M12673" s="91"/>
      <c r="R12673"/>
      <c r="S12673"/>
      <c r="T12673"/>
      <c r="U12673"/>
      <c r="V12673"/>
      <c r="W12673"/>
      <c r="X12673"/>
      <c r="Y12673"/>
      <c r="Z12673"/>
      <c r="AA12673"/>
      <c r="AB12673"/>
      <c r="AC12673"/>
    </row>
    <row r="12674" spans="2:29" s="14" customFormat="1" x14ac:dyDescent="0.25">
      <c r="B12674"/>
      <c r="C12674"/>
      <c r="D12674"/>
      <c r="E12674"/>
      <c r="F12674"/>
      <c r="G12674"/>
      <c r="H12674"/>
      <c r="I12674"/>
      <c r="J12674"/>
      <c r="K12674" s="91"/>
      <c r="L12674" s="91"/>
      <c r="M12674" s="91"/>
      <c r="R12674"/>
      <c r="S12674"/>
      <c r="T12674"/>
      <c r="U12674"/>
      <c r="V12674"/>
      <c r="W12674"/>
      <c r="X12674"/>
      <c r="Y12674"/>
      <c r="Z12674"/>
      <c r="AA12674"/>
      <c r="AB12674"/>
      <c r="AC12674"/>
    </row>
    <row r="12675" spans="2:29" s="14" customFormat="1" x14ac:dyDescent="0.25">
      <c r="B12675"/>
      <c r="C12675"/>
      <c r="D12675"/>
      <c r="E12675"/>
      <c r="F12675"/>
      <c r="G12675"/>
      <c r="H12675"/>
      <c r="I12675"/>
      <c r="J12675"/>
      <c r="K12675" s="91"/>
      <c r="L12675" s="91"/>
      <c r="M12675" s="91"/>
      <c r="R12675"/>
      <c r="S12675"/>
      <c r="T12675"/>
      <c r="U12675"/>
      <c r="V12675"/>
      <c r="W12675"/>
      <c r="X12675"/>
      <c r="Y12675"/>
      <c r="Z12675"/>
      <c r="AA12675"/>
      <c r="AB12675"/>
      <c r="AC12675"/>
    </row>
    <row r="12676" spans="2:29" s="14" customFormat="1" x14ac:dyDescent="0.25">
      <c r="B12676"/>
      <c r="C12676"/>
      <c r="D12676"/>
      <c r="E12676"/>
      <c r="F12676"/>
      <c r="G12676"/>
      <c r="H12676"/>
      <c r="I12676"/>
      <c r="J12676"/>
      <c r="K12676" s="91"/>
      <c r="L12676" s="91"/>
      <c r="M12676" s="91"/>
      <c r="R12676"/>
      <c r="S12676"/>
      <c r="T12676"/>
      <c r="U12676"/>
      <c r="V12676"/>
      <c r="W12676"/>
      <c r="X12676"/>
      <c r="Y12676"/>
      <c r="Z12676"/>
      <c r="AA12676"/>
      <c r="AB12676"/>
      <c r="AC12676"/>
    </row>
    <row r="12677" spans="2:29" s="14" customFormat="1" x14ac:dyDescent="0.25">
      <c r="B12677"/>
      <c r="C12677"/>
      <c r="D12677"/>
      <c r="E12677"/>
      <c r="F12677"/>
      <c r="G12677"/>
      <c r="H12677"/>
      <c r="I12677"/>
      <c r="J12677"/>
      <c r="K12677" s="91"/>
      <c r="L12677" s="91"/>
      <c r="M12677" s="91"/>
      <c r="R12677"/>
      <c r="S12677"/>
      <c r="T12677"/>
      <c r="U12677"/>
      <c r="V12677"/>
      <c r="W12677"/>
      <c r="X12677"/>
      <c r="Y12677"/>
      <c r="Z12677"/>
      <c r="AA12677"/>
      <c r="AB12677"/>
      <c r="AC12677"/>
    </row>
    <row r="12678" spans="2:29" s="14" customFormat="1" x14ac:dyDescent="0.25">
      <c r="B12678"/>
      <c r="C12678"/>
      <c r="D12678"/>
      <c r="E12678"/>
      <c r="F12678"/>
      <c r="G12678"/>
      <c r="H12678"/>
      <c r="I12678"/>
      <c r="J12678"/>
      <c r="K12678" s="91"/>
      <c r="L12678" s="91"/>
      <c r="M12678" s="91"/>
      <c r="R12678"/>
      <c r="S12678"/>
      <c r="T12678"/>
      <c r="U12678"/>
      <c r="V12678"/>
      <c r="W12678"/>
      <c r="X12678"/>
      <c r="Y12678"/>
      <c r="Z12678"/>
      <c r="AA12678"/>
      <c r="AB12678"/>
      <c r="AC12678"/>
    </row>
    <row r="12679" spans="2:29" s="14" customFormat="1" x14ac:dyDescent="0.25">
      <c r="B12679"/>
      <c r="C12679"/>
      <c r="D12679"/>
      <c r="E12679"/>
      <c r="F12679"/>
      <c r="G12679"/>
      <c r="H12679"/>
      <c r="I12679"/>
      <c r="J12679"/>
      <c r="K12679" s="91"/>
      <c r="L12679" s="91"/>
      <c r="M12679" s="91"/>
      <c r="R12679"/>
      <c r="S12679"/>
      <c r="T12679"/>
      <c r="U12679"/>
      <c r="V12679"/>
      <c r="W12679"/>
      <c r="X12679"/>
      <c r="Y12679"/>
      <c r="Z12679"/>
      <c r="AA12679"/>
      <c r="AB12679"/>
      <c r="AC12679"/>
    </row>
    <row r="12680" spans="2:29" s="14" customFormat="1" x14ac:dyDescent="0.25">
      <c r="B12680"/>
      <c r="C12680"/>
      <c r="D12680"/>
      <c r="E12680"/>
      <c r="F12680"/>
      <c r="G12680"/>
      <c r="H12680"/>
      <c r="I12680"/>
      <c r="J12680"/>
      <c r="K12680" s="91"/>
      <c r="L12680" s="91"/>
      <c r="M12680" s="91"/>
      <c r="R12680"/>
      <c r="S12680"/>
      <c r="T12680"/>
      <c r="U12680"/>
      <c r="V12680"/>
      <c r="W12680"/>
      <c r="X12680"/>
      <c r="Y12680"/>
      <c r="Z12680"/>
      <c r="AA12680"/>
      <c r="AB12680"/>
      <c r="AC12680"/>
    </row>
    <row r="12681" spans="2:29" s="14" customFormat="1" x14ac:dyDescent="0.25">
      <c r="B12681"/>
      <c r="C12681"/>
      <c r="D12681"/>
      <c r="E12681"/>
      <c r="F12681"/>
      <c r="G12681"/>
      <c r="H12681"/>
      <c r="I12681"/>
      <c r="J12681"/>
      <c r="K12681" s="91"/>
      <c r="L12681" s="91"/>
      <c r="M12681" s="91"/>
      <c r="R12681"/>
      <c r="S12681"/>
      <c r="T12681"/>
      <c r="U12681"/>
      <c r="V12681"/>
      <c r="W12681"/>
      <c r="X12681"/>
      <c r="Y12681"/>
      <c r="Z12681"/>
      <c r="AA12681"/>
      <c r="AB12681"/>
      <c r="AC12681"/>
    </row>
    <row r="12682" spans="2:29" s="14" customFormat="1" x14ac:dyDescent="0.25">
      <c r="B12682"/>
      <c r="C12682"/>
      <c r="D12682"/>
      <c r="E12682"/>
      <c r="F12682"/>
      <c r="G12682"/>
      <c r="H12682"/>
      <c r="I12682"/>
      <c r="J12682"/>
      <c r="K12682" s="91"/>
      <c r="L12682" s="91"/>
      <c r="M12682" s="91"/>
      <c r="R12682"/>
      <c r="S12682"/>
      <c r="T12682"/>
      <c r="U12682"/>
      <c r="V12682"/>
      <c r="W12682"/>
      <c r="X12682"/>
      <c r="Y12682"/>
      <c r="Z12682"/>
      <c r="AA12682"/>
      <c r="AB12682"/>
      <c r="AC12682"/>
    </row>
    <row r="12683" spans="2:29" s="14" customFormat="1" x14ac:dyDescent="0.25">
      <c r="B12683"/>
      <c r="C12683"/>
      <c r="D12683"/>
      <c r="E12683"/>
      <c r="F12683"/>
      <c r="G12683"/>
      <c r="H12683"/>
      <c r="I12683"/>
      <c r="J12683"/>
      <c r="K12683" s="91"/>
      <c r="L12683" s="91"/>
      <c r="M12683" s="91"/>
      <c r="R12683"/>
      <c r="S12683"/>
      <c r="T12683"/>
      <c r="U12683"/>
      <c r="V12683"/>
      <c r="W12683"/>
      <c r="X12683"/>
      <c r="Y12683"/>
      <c r="Z12683"/>
      <c r="AA12683"/>
      <c r="AB12683"/>
      <c r="AC12683"/>
    </row>
    <row r="12684" spans="2:29" s="14" customFormat="1" x14ac:dyDescent="0.25">
      <c r="B12684"/>
      <c r="C12684"/>
      <c r="D12684"/>
      <c r="E12684"/>
      <c r="F12684"/>
      <c r="G12684"/>
      <c r="H12684"/>
      <c r="I12684"/>
      <c r="J12684"/>
      <c r="K12684" s="91"/>
      <c r="L12684" s="91"/>
      <c r="M12684" s="91"/>
      <c r="R12684"/>
      <c r="S12684"/>
      <c r="T12684"/>
      <c r="U12684"/>
      <c r="V12684"/>
      <c r="W12684"/>
      <c r="X12684"/>
      <c r="Y12684"/>
      <c r="Z12684"/>
      <c r="AA12684"/>
      <c r="AB12684"/>
      <c r="AC12684"/>
    </row>
    <row r="12685" spans="2:29" s="14" customFormat="1" x14ac:dyDescent="0.25">
      <c r="B12685"/>
      <c r="C12685"/>
      <c r="D12685"/>
      <c r="E12685"/>
      <c r="F12685"/>
      <c r="G12685"/>
      <c r="H12685"/>
      <c r="I12685"/>
      <c r="J12685"/>
      <c r="K12685" s="91"/>
      <c r="L12685" s="91"/>
      <c r="M12685" s="91"/>
      <c r="R12685"/>
      <c r="S12685"/>
      <c r="T12685"/>
      <c r="U12685"/>
      <c r="V12685"/>
      <c r="W12685"/>
      <c r="X12685"/>
      <c r="Y12685"/>
      <c r="Z12685"/>
      <c r="AA12685"/>
      <c r="AB12685"/>
      <c r="AC12685"/>
    </row>
    <row r="12686" spans="2:29" s="14" customFormat="1" x14ac:dyDescent="0.25">
      <c r="B12686"/>
      <c r="C12686"/>
      <c r="D12686"/>
      <c r="E12686"/>
      <c r="F12686"/>
      <c r="G12686"/>
      <c r="H12686"/>
      <c r="I12686"/>
      <c r="J12686"/>
      <c r="K12686" s="91"/>
      <c r="L12686" s="91"/>
      <c r="M12686" s="91"/>
      <c r="R12686"/>
      <c r="S12686"/>
      <c r="T12686"/>
      <c r="U12686"/>
      <c r="V12686"/>
      <c r="W12686"/>
      <c r="X12686"/>
      <c r="Y12686"/>
      <c r="Z12686"/>
      <c r="AA12686"/>
      <c r="AB12686"/>
      <c r="AC12686"/>
    </row>
    <row r="12687" spans="2:29" s="14" customFormat="1" x14ac:dyDescent="0.25">
      <c r="B12687"/>
      <c r="C12687"/>
      <c r="D12687"/>
      <c r="E12687"/>
      <c r="F12687"/>
      <c r="G12687"/>
      <c r="H12687"/>
      <c r="I12687"/>
      <c r="J12687"/>
      <c r="K12687" s="91"/>
      <c r="L12687" s="91"/>
      <c r="M12687" s="91"/>
      <c r="R12687"/>
      <c r="S12687"/>
      <c r="T12687"/>
      <c r="U12687"/>
      <c r="V12687"/>
      <c r="W12687"/>
      <c r="X12687"/>
      <c r="Y12687"/>
      <c r="Z12687"/>
      <c r="AA12687"/>
      <c r="AB12687"/>
      <c r="AC12687"/>
    </row>
    <row r="12688" spans="2:29" s="14" customFormat="1" x14ac:dyDescent="0.25">
      <c r="B12688"/>
      <c r="C12688"/>
      <c r="D12688"/>
      <c r="E12688"/>
      <c r="F12688"/>
      <c r="G12688"/>
      <c r="H12688"/>
      <c r="I12688"/>
      <c r="J12688"/>
      <c r="K12688" s="91"/>
      <c r="L12688" s="91"/>
      <c r="M12688" s="91"/>
      <c r="R12688"/>
      <c r="S12688"/>
      <c r="T12688"/>
      <c r="U12688"/>
      <c r="V12688"/>
      <c r="W12688"/>
      <c r="X12688"/>
      <c r="Y12688"/>
      <c r="Z12688"/>
      <c r="AA12688"/>
      <c r="AB12688"/>
      <c r="AC12688"/>
    </row>
    <row r="12689" spans="2:29" s="14" customFormat="1" x14ac:dyDescent="0.25">
      <c r="B12689"/>
      <c r="C12689"/>
      <c r="D12689"/>
      <c r="E12689"/>
      <c r="F12689"/>
      <c r="G12689"/>
      <c r="H12689"/>
      <c r="I12689"/>
      <c r="J12689"/>
      <c r="K12689" s="91"/>
      <c r="L12689" s="91"/>
      <c r="M12689" s="91"/>
      <c r="R12689"/>
      <c r="S12689"/>
      <c r="T12689"/>
      <c r="U12689"/>
      <c r="V12689"/>
      <c r="W12689"/>
      <c r="X12689"/>
      <c r="Y12689"/>
      <c r="Z12689"/>
      <c r="AA12689"/>
      <c r="AB12689"/>
      <c r="AC12689"/>
    </row>
    <row r="12690" spans="2:29" s="14" customFormat="1" x14ac:dyDescent="0.25">
      <c r="B12690"/>
      <c r="C12690"/>
      <c r="D12690"/>
      <c r="E12690"/>
      <c r="F12690"/>
      <c r="G12690"/>
      <c r="H12690"/>
      <c r="I12690"/>
      <c r="J12690"/>
      <c r="K12690" s="91"/>
      <c r="L12690" s="91"/>
      <c r="M12690" s="91"/>
      <c r="R12690"/>
      <c r="S12690"/>
      <c r="T12690"/>
      <c r="U12690"/>
      <c r="V12690"/>
      <c r="W12690"/>
      <c r="X12690"/>
      <c r="Y12690"/>
      <c r="Z12690"/>
      <c r="AA12690"/>
      <c r="AB12690"/>
      <c r="AC12690"/>
    </row>
    <row r="12691" spans="2:29" s="14" customFormat="1" x14ac:dyDescent="0.25">
      <c r="B12691"/>
      <c r="C12691"/>
      <c r="D12691"/>
      <c r="E12691"/>
      <c r="F12691"/>
      <c r="G12691"/>
      <c r="H12691"/>
      <c r="I12691"/>
      <c r="J12691"/>
      <c r="K12691" s="91"/>
      <c r="L12691" s="91"/>
      <c r="M12691" s="91"/>
      <c r="R12691"/>
      <c r="S12691"/>
      <c r="T12691"/>
      <c r="U12691"/>
      <c r="V12691"/>
      <c r="W12691"/>
      <c r="X12691"/>
      <c r="Y12691"/>
      <c r="Z12691"/>
      <c r="AA12691"/>
      <c r="AB12691"/>
      <c r="AC12691"/>
    </row>
    <row r="12692" spans="2:29" s="14" customFormat="1" x14ac:dyDescent="0.25">
      <c r="B12692"/>
      <c r="C12692"/>
      <c r="D12692"/>
      <c r="E12692"/>
      <c r="F12692"/>
      <c r="G12692"/>
      <c r="H12692"/>
      <c r="I12692"/>
      <c r="J12692"/>
      <c r="K12692" s="91"/>
      <c r="L12692" s="91"/>
      <c r="M12692" s="91"/>
      <c r="R12692"/>
      <c r="S12692"/>
      <c r="T12692"/>
      <c r="U12692"/>
      <c r="V12692"/>
      <c r="W12692"/>
      <c r="X12692"/>
      <c r="Y12692"/>
      <c r="Z12692"/>
      <c r="AA12692"/>
      <c r="AB12692"/>
      <c r="AC12692"/>
    </row>
    <row r="12693" spans="2:29" s="14" customFormat="1" x14ac:dyDescent="0.25">
      <c r="B12693"/>
      <c r="C12693"/>
      <c r="D12693"/>
      <c r="E12693"/>
      <c r="F12693"/>
      <c r="G12693"/>
      <c r="H12693"/>
      <c r="I12693"/>
      <c r="J12693"/>
      <c r="K12693" s="91"/>
      <c r="L12693" s="91"/>
      <c r="M12693" s="91"/>
      <c r="R12693"/>
      <c r="S12693"/>
      <c r="T12693"/>
      <c r="U12693"/>
      <c r="V12693"/>
      <c r="W12693"/>
      <c r="X12693"/>
      <c r="Y12693"/>
      <c r="Z12693"/>
      <c r="AA12693"/>
      <c r="AB12693"/>
      <c r="AC12693"/>
    </row>
    <row r="12694" spans="2:29" s="14" customFormat="1" x14ac:dyDescent="0.25">
      <c r="B12694"/>
      <c r="C12694"/>
      <c r="D12694"/>
      <c r="E12694"/>
      <c r="F12694"/>
      <c r="G12694"/>
      <c r="H12694"/>
      <c r="I12694"/>
      <c r="J12694"/>
      <c r="K12694" s="91"/>
      <c r="L12694" s="91"/>
      <c r="M12694" s="91"/>
      <c r="R12694"/>
      <c r="S12694"/>
      <c r="T12694"/>
      <c r="U12694"/>
      <c r="V12694"/>
      <c r="W12694"/>
      <c r="X12694"/>
      <c r="Y12694"/>
      <c r="Z12694"/>
      <c r="AA12694"/>
      <c r="AB12694"/>
      <c r="AC12694"/>
    </row>
    <row r="12695" spans="2:29" s="14" customFormat="1" x14ac:dyDescent="0.25">
      <c r="B12695"/>
      <c r="C12695"/>
      <c r="D12695"/>
      <c r="E12695"/>
      <c r="F12695"/>
      <c r="G12695"/>
      <c r="H12695"/>
      <c r="I12695"/>
      <c r="J12695"/>
      <c r="K12695" s="91"/>
      <c r="L12695" s="91"/>
      <c r="M12695" s="91"/>
      <c r="R12695"/>
      <c r="S12695"/>
      <c r="T12695"/>
      <c r="U12695"/>
      <c r="V12695"/>
      <c r="W12695"/>
      <c r="X12695"/>
      <c r="Y12695"/>
      <c r="Z12695"/>
      <c r="AA12695"/>
      <c r="AB12695"/>
      <c r="AC12695"/>
    </row>
    <row r="12696" spans="2:29" s="14" customFormat="1" x14ac:dyDescent="0.25">
      <c r="B12696"/>
      <c r="C12696"/>
      <c r="D12696"/>
      <c r="E12696"/>
      <c r="F12696"/>
      <c r="G12696"/>
      <c r="H12696"/>
      <c r="I12696"/>
      <c r="J12696"/>
      <c r="K12696" s="91"/>
      <c r="L12696" s="91"/>
      <c r="M12696" s="91"/>
      <c r="R12696"/>
      <c r="S12696"/>
      <c r="T12696"/>
      <c r="U12696"/>
      <c r="V12696"/>
      <c r="W12696"/>
      <c r="X12696"/>
      <c r="Y12696"/>
      <c r="Z12696"/>
      <c r="AA12696"/>
      <c r="AB12696"/>
      <c r="AC12696"/>
    </row>
    <row r="12697" spans="2:29" s="14" customFormat="1" x14ac:dyDescent="0.25">
      <c r="B12697"/>
      <c r="C12697"/>
      <c r="D12697"/>
      <c r="E12697"/>
      <c r="F12697"/>
      <c r="G12697"/>
      <c r="H12697"/>
      <c r="I12697"/>
      <c r="J12697"/>
      <c r="K12697" s="91"/>
      <c r="L12697" s="91"/>
      <c r="M12697" s="91"/>
      <c r="R12697"/>
      <c r="S12697"/>
      <c r="T12697"/>
      <c r="U12697"/>
      <c r="V12697"/>
      <c r="W12697"/>
      <c r="X12697"/>
      <c r="Y12697"/>
      <c r="Z12697"/>
      <c r="AA12697"/>
      <c r="AB12697"/>
      <c r="AC12697"/>
    </row>
    <row r="12698" spans="2:29" s="14" customFormat="1" x14ac:dyDescent="0.25">
      <c r="B12698"/>
      <c r="C12698"/>
      <c r="D12698"/>
      <c r="E12698"/>
      <c r="F12698"/>
      <c r="G12698"/>
      <c r="H12698"/>
      <c r="I12698"/>
      <c r="J12698"/>
      <c r="K12698" s="91"/>
      <c r="L12698" s="91"/>
      <c r="M12698" s="91"/>
      <c r="R12698"/>
      <c r="S12698"/>
      <c r="T12698"/>
      <c r="U12698"/>
      <c r="V12698"/>
      <c r="W12698"/>
      <c r="X12698"/>
      <c r="Y12698"/>
      <c r="Z12698"/>
      <c r="AA12698"/>
      <c r="AB12698"/>
      <c r="AC12698"/>
    </row>
    <row r="12699" spans="2:29" s="14" customFormat="1" x14ac:dyDescent="0.25">
      <c r="B12699"/>
      <c r="C12699"/>
      <c r="D12699"/>
      <c r="E12699"/>
      <c r="F12699"/>
      <c r="G12699"/>
      <c r="H12699"/>
      <c r="I12699"/>
      <c r="J12699"/>
      <c r="K12699" s="91"/>
      <c r="L12699" s="91"/>
      <c r="M12699" s="91"/>
      <c r="R12699"/>
      <c r="S12699"/>
      <c r="T12699"/>
      <c r="U12699"/>
      <c r="V12699"/>
      <c r="W12699"/>
      <c r="X12699"/>
      <c r="Y12699"/>
      <c r="Z12699"/>
      <c r="AA12699"/>
      <c r="AB12699"/>
      <c r="AC12699"/>
    </row>
    <row r="12700" spans="2:29" s="14" customFormat="1" x14ac:dyDescent="0.25">
      <c r="B12700"/>
      <c r="C12700"/>
      <c r="D12700"/>
      <c r="E12700"/>
      <c r="F12700"/>
      <c r="G12700"/>
      <c r="H12700"/>
      <c r="I12700"/>
      <c r="J12700"/>
      <c r="K12700" s="91"/>
      <c r="L12700" s="91"/>
      <c r="M12700" s="91"/>
      <c r="R12700"/>
      <c r="S12700"/>
      <c r="T12700"/>
      <c r="U12700"/>
      <c r="V12700"/>
      <c r="W12700"/>
      <c r="X12700"/>
      <c r="Y12700"/>
      <c r="Z12700"/>
      <c r="AA12700"/>
      <c r="AB12700"/>
      <c r="AC12700"/>
    </row>
    <row r="12701" spans="2:29" s="14" customFormat="1" x14ac:dyDescent="0.25">
      <c r="B12701"/>
      <c r="C12701"/>
      <c r="D12701"/>
      <c r="E12701"/>
      <c r="F12701"/>
      <c r="G12701"/>
      <c r="H12701"/>
      <c r="I12701"/>
      <c r="J12701"/>
      <c r="K12701" s="91"/>
      <c r="L12701" s="91"/>
      <c r="M12701" s="91"/>
      <c r="R12701"/>
      <c r="S12701"/>
      <c r="T12701"/>
      <c r="U12701"/>
      <c r="V12701"/>
      <c r="W12701"/>
      <c r="X12701"/>
      <c r="Y12701"/>
      <c r="Z12701"/>
      <c r="AA12701"/>
      <c r="AB12701"/>
      <c r="AC12701"/>
    </row>
    <row r="12702" spans="2:29" s="14" customFormat="1" x14ac:dyDescent="0.25">
      <c r="B12702"/>
      <c r="C12702"/>
      <c r="D12702"/>
      <c r="E12702"/>
      <c r="F12702"/>
      <c r="G12702"/>
      <c r="H12702"/>
      <c r="I12702"/>
      <c r="J12702"/>
      <c r="K12702" s="91"/>
      <c r="L12702" s="91"/>
      <c r="M12702" s="91"/>
      <c r="R12702"/>
      <c r="S12702"/>
      <c r="T12702"/>
      <c r="U12702"/>
      <c r="V12702"/>
      <c r="W12702"/>
      <c r="X12702"/>
      <c r="Y12702"/>
      <c r="Z12702"/>
      <c r="AA12702"/>
      <c r="AB12702"/>
      <c r="AC12702"/>
    </row>
    <row r="12703" spans="2:29" s="14" customFormat="1" x14ac:dyDescent="0.25">
      <c r="B12703"/>
      <c r="C12703"/>
      <c r="D12703"/>
      <c r="E12703"/>
      <c r="F12703"/>
      <c r="G12703"/>
      <c r="H12703"/>
      <c r="I12703"/>
      <c r="J12703"/>
      <c r="K12703" s="91"/>
      <c r="L12703" s="91"/>
      <c r="M12703" s="91"/>
      <c r="R12703"/>
      <c r="S12703"/>
      <c r="T12703"/>
      <c r="U12703"/>
      <c r="V12703"/>
      <c r="W12703"/>
      <c r="X12703"/>
      <c r="Y12703"/>
      <c r="Z12703"/>
      <c r="AA12703"/>
      <c r="AB12703"/>
      <c r="AC12703"/>
    </row>
    <row r="12704" spans="2:29" s="14" customFormat="1" x14ac:dyDescent="0.25">
      <c r="B12704"/>
      <c r="C12704"/>
      <c r="D12704"/>
      <c r="E12704"/>
      <c r="F12704"/>
      <c r="G12704"/>
      <c r="H12704"/>
      <c r="I12704"/>
      <c r="J12704"/>
      <c r="K12704" s="91"/>
      <c r="L12704" s="91"/>
      <c r="M12704" s="91"/>
      <c r="R12704"/>
      <c r="S12704"/>
      <c r="T12704"/>
      <c r="U12704"/>
      <c r="V12704"/>
      <c r="W12704"/>
      <c r="X12704"/>
      <c r="Y12704"/>
      <c r="Z12704"/>
      <c r="AA12704"/>
      <c r="AB12704"/>
      <c r="AC12704"/>
    </row>
    <row r="12705" spans="2:29" s="14" customFormat="1" x14ac:dyDescent="0.25">
      <c r="B12705"/>
      <c r="C12705"/>
      <c r="D12705"/>
      <c r="E12705"/>
      <c r="F12705"/>
      <c r="G12705"/>
      <c r="H12705"/>
      <c r="I12705"/>
      <c r="J12705"/>
      <c r="K12705" s="91"/>
      <c r="L12705" s="91"/>
      <c r="M12705" s="91"/>
      <c r="R12705"/>
      <c r="S12705"/>
      <c r="T12705"/>
      <c r="U12705"/>
      <c r="V12705"/>
      <c r="W12705"/>
      <c r="X12705"/>
      <c r="Y12705"/>
      <c r="Z12705"/>
      <c r="AA12705"/>
      <c r="AB12705"/>
      <c r="AC12705"/>
    </row>
    <row r="12706" spans="2:29" s="14" customFormat="1" x14ac:dyDescent="0.25">
      <c r="B12706"/>
      <c r="C12706"/>
      <c r="D12706"/>
      <c r="E12706"/>
      <c r="F12706"/>
      <c r="G12706"/>
      <c r="H12706"/>
      <c r="I12706"/>
      <c r="J12706"/>
      <c r="K12706" s="91"/>
      <c r="L12706" s="91"/>
      <c r="M12706" s="91"/>
      <c r="R12706"/>
      <c r="S12706"/>
      <c r="T12706"/>
      <c r="U12706"/>
      <c r="V12706"/>
      <c r="W12706"/>
      <c r="X12706"/>
      <c r="Y12706"/>
      <c r="Z12706"/>
      <c r="AA12706"/>
      <c r="AB12706"/>
      <c r="AC12706"/>
    </row>
    <row r="12707" spans="2:29" s="14" customFormat="1" x14ac:dyDescent="0.25">
      <c r="B12707"/>
      <c r="C12707"/>
      <c r="D12707"/>
      <c r="E12707"/>
      <c r="F12707"/>
      <c r="G12707"/>
      <c r="H12707"/>
      <c r="I12707"/>
      <c r="J12707"/>
      <c r="K12707" s="91"/>
      <c r="L12707" s="91"/>
      <c r="M12707" s="91"/>
      <c r="R12707"/>
      <c r="S12707"/>
      <c r="T12707"/>
      <c r="U12707"/>
      <c r="V12707"/>
      <c r="W12707"/>
      <c r="X12707"/>
      <c r="Y12707"/>
      <c r="Z12707"/>
      <c r="AA12707"/>
      <c r="AB12707"/>
      <c r="AC12707"/>
    </row>
    <row r="12708" spans="2:29" s="14" customFormat="1" x14ac:dyDescent="0.25">
      <c r="B12708"/>
      <c r="C12708"/>
      <c r="D12708"/>
      <c r="E12708"/>
      <c r="F12708"/>
      <c r="G12708"/>
      <c r="H12708"/>
      <c r="I12708"/>
      <c r="J12708"/>
      <c r="K12708" s="91"/>
      <c r="L12708" s="91"/>
      <c r="M12708" s="91"/>
      <c r="R12708"/>
      <c r="S12708"/>
      <c r="T12708"/>
      <c r="U12708"/>
      <c r="V12708"/>
      <c r="W12708"/>
      <c r="X12708"/>
      <c r="Y12708"/>
      <c r="Z12708"/>
      <c r="AA12708"/>
      <c r="AB12708"/>
      <c r="AC12708"/>
    </row>
    <row r="12709" spans="2:29" s="14" customFormat="1" x14ac:dyDescent="0.25">
      <c r="B12709"/>
      <c r="C12709"/>
      <c r="D12709"/>
      <c r="E12709"/>
      <c r="F12709"/>
      <c r="G12709"/>
      <c r="H12709"/>
      <c r="I12709"/>
      <c r="J12709"/>
      <c r="K12709" s="91"/>
      <c r="L12709" s="91"/>
      <c r="M12709" s="91"/>
      <c r="R12709"/>
      <c r="S12709"/>
      <c r="T12709"/>
      <c r="U12709"/>
      <c r="V12709"/>
      <c r="W12709"/>
      <c r="X12709"/>
      <c r="Y12709"/>
      <c r="Z12709"/>
      <c r="AA12709"/>
      <c r="AB12709"/>
      <c r="AC12709"/>
    </row>
    <row r="12710" spans="2:29" s="14" customFormat="1" x14ac:dyDescent="0.25">
      <c r="B12710"/>
      <c r="C12710"/>
      <c r="D12710"/>
      <c r="E12710"/>
      <c r="F12710"/>
      <c r="G12710"/>
      <c r="H12710"/>
      <c r="I12710"/>
      <c r="J12710"/>
      <c r="K12710" s="91"/>
      <c r="L12710" s="91"/>
      <c r="M12710" s="91"/>
      <c r="R12710"/>
      <c r="S12710"/>
      <c r="T12710"/>
      <c r="U12710"/>
      <c r="V12710"/>
      <c r="W12710"/>
      <c r="X12710"/>
      <c r="Y12710"/>
      <c r="Z12710"/>
      <c r="AA12710"/>
      <c r="AB12710"/>
      <c r="AC12710"/>
    </row>
    <row r="12711" spans="2:29" s="14" customFormat="1" x14ac:dyDescent="0.25">
      <c r="B12711"/>
      <c r="C12711"/>
      <c r="D12711"/>
      <c r="E12711"/>
      <c r="F12711"/>
      <c r="G12711"/>
      <c r="H12711"/>
      <c r="I12711"/>
      <c r="J12711"/>
      <c r="K12711" s="91"/>
      <c r="L12711" s="91"/>
      <c r="M12711" s="91"/>
      <c r="R12711"/>
      <c r="S12711"/>
      <c r="T12711"/>
      <c r="U12711"/>
      <c r="V12711"/>
      <c r="W12711"/>
      <c r="X12711"/>
      <c r="Y12711"/>
      <c r="Z12711"/>
      <c r="AA12711"/>
      <c r="AB12711"/>
      <c r="AC12711"/>
    </row>
    <row r="12712" spans="2:29" s="14" customFormat="1" x14ac:dyDescent="0.25">
      <c r="B12712"/>
      <c r="C12712"/>
      <c r="D12712"/>
      <c r="E12712"/>
      <c r="F12712"/>
      <c r="G12712"/>
      <c r="H12712"/>
      <c r="I12712"/>
      <c r="J12712"/>
      <c r="K12712" s="91"/>
      <c r="L12712" s="91"/>
      <c r="M12712" s="91"/>
      <c r="R12712"/>
      <c r="S12712"/>
      <c r="T12712"/>
      <c r="U12712"/>
      <c r="V12712"/>
      <c r="W12712"/>
      <c r="X12712"/>
      <c r="Y12712"/>
      <c r="Z12712"/>
      <c r="AA12712"/>
      <c r="AB12712"/>
      <c r="AC12712"/>
    </row>
    <row r="12713" spans="2:29" s="14" customFormat="1" x14ac:dyDescent="0.25">
      <c r="B12713"/>
      <c r="C12713"/>
      <c r="D12713"/>
      <c r="E12713"/>
      <c r="F12713"/>
      <c r="G12713"/>
      <c r="H12713"/>
      <c r="I12713"/>
      <c r="J12713"/>
      <c r="K12713" s="91"/>
      <c r="L12713" s="91"/>
      <c r="M12713" s="91"/>
      <c r="R12713"/>
      <c r="S12713"/>
      <c r="T12713"/>
      <c r="U12713"/>
      <c r="V12713"/>
      <c r="W12713"/>
      <c r="X12713"/>
      <c r="Y12713"/>
      <c r="Z12713"/>
      <c r="AA12713"/>
      <c r="AB12713"/>
      <c r="AC12713"/>
    </row>
    <row r="12714" spans="2:29" s="14" customFormat="1" x14ac:dyDescent="0.25">
      <c r="B12714"/>
      <c r="C12714"/>
      <c r="D12714"/>
      <c r="E12714"/>
      <c r="F12714"/>
      <c r="G12714"/>
      <c r="H12714"/>
      <c r="I12714"/>
      <c r="J12714"/>
      <c r="K12714" s="91"/>
      <c r="L12714" s="91"/>
      <c r="M12714" s="91"/>
      <c r="R12714"/>
      <c r="S12714"/>
      <c r="T12714"/>
      <c r="U12714"/>
      <c r="V12714"/>
      <c r="W12714"/>
      <c r="X12714"/>
      <c r="Y12714"/>
      <c r="Z12714"/>
      <c r="AA12714"/>
      <c r="AB12714"/>
      <c r="AC12714"/>
    </row>
    <row r="12715" spans="2:29" s="14" customFormat="1" x14ac:dyDescent="0.25">
      <c r="B12715"/>
      <c r="C12715"/>
      <c r="D12715"/>
      <c r="E12715"/>
      <c r="F12715"/>
      <c r="G12715"/>
      <c r="H12715"/>
      <c r="I12715"/>
      <c r="J12715"/>
      <c r="K12715" s="91"/>
      <c r="L12715" s="91"/>
      <c r="M12715" s="91"/>
      <c r="R12715"/>
      <c r="S12715"/>
      <c r="T12715"/>
      <c r="U12715"/>
      <c r="V12715"/>
      <c r="W12715"/>
      <c r="X12715"/>
      <c r="Y12715"/>
      <c r="Z12715"/>
      <c r="AA12715"/>
      <c r="AB12715"/>
      <c r="AC12715"/>
    </row>
    <row r="12716" spans="2:29" s="14" customFormat="1" x14ac:dyDescent="0.25">
      <c r="B12716"/>
      <c r="C12716"/>
      <c r="D12716"/>
      <c r="E12716"/>
      <c r="F12716"/>
      <c r="G12716"/>
      <c r="H12716"/>
      <c r="I12716"/>
      <c r="J12716"/>
      <c r="K12716" s="91"/>
      <c r="L12716" s="91"/>
      <c r="M12716" s="91"/>
      <c r="R12716"/>
      <c r="S12716"/>
      <c r="T12716"/>
      <c r="U12716"/>
      <c r="V12716"/>
      <c r="W12716"/>
      <c r="X12716"/>
      <c r="Y12716"/>
      <c r="Z12716"/>
      <c r="AA12716"/>
      <c r="AB12716"/>
      <c r="AC12716"/>
    </row>
    <row r="12717" spans="2:29" s="14" customFormat="1" x14ac:dyDescent="0.25">
      <c r="B12717"/>
      <c r="C12717"/>
      <c r="D12717"/>
      <c r="E12717"/>
      <c r="F12717"/>
      <c r="G12717"/>
      <c r="H12717"/>
      <c r="I12717"/>
      <c r="J12717"/>
      <c r="K12717" s="91"/>
      <c r="L12717" s="91"/>
      <c r="M12717" s="91"/>
      <c r="R12717"/>
      <c r="S12717"/>
      <c r="T12717"/>
      <c r="U12717"/>
      <c r="V12717"/>
      <c r="W12717"/>
      <c r="X12717"/>
      <c r="Y12717"/>
      <c r="Z12717"/>
      <c r="AA12717"/>
      <c r="AB12717"/>
      <c r="AC12717"/>
    </row>
    <row r="12718" spans="2:29" s="14" customFormat="1" x14ac:dyDescent="0.25">
      <c r="B12718"/>
      <c r="C12718"/>
      <c r="D12718"/>
      <c r="E12718"/>
      <c r="F12718"/>
      <c r="G12718"/>
      <c r="H12718"/>
      <c r="I12718"/>
      <c r="J12718"/>
      <c r="K12718" s="91"/>
      <c r="L12718" s="91"/>
      <c r="M12718" s="91"/>
      <c r="R12718"/>
      <c r="S12718"/>
      <c r="T12718"/>
      <c r="U12718"/>
      <c r="V12718"/>
      <c r="W12718"/>
      <c r="X12718"/>
      <c r="Y12718"/>
      <c r="Z12718"/>
      <c r="AA12718"/>
      <c r="AB12718"/>
      <c r="AC12718"/>
    </row>
    <row r="12719" spans="2:29" s="14" customFormat="1" x14ac:dyDescent="0.25">
      <c r="B12719"/>
      <c r="C12719"/>
      <c r="D12719"/>
      <c r="E12719"/>
      <c r="F12719"/>
      <c r="G12719"/>
      <c r="H12719"/>
      <c r="I12719"/>
      <c r="J12719"/>
      <c r="K12719" s="91"/>
      <c r="L12719" s="91"/>
      <c r="M12719" s="91"/>
      <c r="R12719"/>
      <c r="S12719"/>
      <c r="T12719"/>
      <c r="U12719"/>
      <c r="V12719"/>
      <c r="W12719"/>
      <c r="X12719"/>
      <c r="Y12719"/>
      <c r="Z12719"/>
      <c r="AA12719"/>
      <c r="AB12719"/>
      <c r="AC12719"/>
    </row>
    <row r="12720" spans="2:29" s="14" customFormat="1" x14ac:dyDescent="0.25">
      <c r="B12720"/>
      <c r="C12720"/>
      <c r="D12720"/>
      <c r="E12720"/>
      <c r="F12720"/>
      <c r="G12720"/>
      <c r="H12720"/>
      <c r="I12720"/>
      <c r="J12720"/>
      <c r="K12720" s="91"/>
      <c r="L12720" s="91"/>
      <c r="M12720" s="91"/>
      <c r="R12720"/>
      <c r="S12720"/>
      <c r="T12720"/>
      <c r="U12720"/>
      <c r="V12720"/>
      <c r="W12720"/>
      <c r="X12720"/>
      <c r="Y12720"/>
      <c r="Z12720"/>
      <c r="AA12720"/>
      <c r="AB12720"/>
      <c r="AC12720"/>
    </row>
    <row r="12721" spans="2:29" s="14" customFormat="1" x14ac:dyDescent="0.25">
      <c r="B12721"/>
      <c r="C12721"/>
      <c r="D12721"/>
      <c r="E12721"/>
      <c r="F12721"/>
      <c r="G12721"/>
      <c r="H12721"/>
      <c r="I12721"/>
      <c r="J12721"/>
      <c r="K12721" s="91"/>
      <c r="L12721" s="91"/>
      <c r="M12721" s="91"/>
      <c r="R12721"/>
      <c r="S12721"/>
      <c r="T12721"/>
      <c r="U12721"/>
      <c r="V12721"/>
      <c r="W12721"/>
      <c r="X12721"/>
      <c r="Y12721"/>
      <c r="Z12721"/>
      <c r="AA12721"/>
      <c r="AB12721"/>
      <c r="AC12721"/>
    </row>
    <row r="12722" spans="2:29" s="14" customFormat="1" x14ac:dyDescent="0.25">
      <c r="B12722"/>
      <c r="C12722"/>
      <c r="D12722"/>
      <c r="E12722"/>
      <c r="F12722"/>
      <c r="G12722"/>
      <c r="H12722"/>
      <c r="I12722"/>
      <c r="J12722"/>
      <c r="K12722" s="91"/>
      <c r="L12722" s="91"/>
      <c r="M12722" s="91"/>
      <c r="R12722"/>
      <c r="S12722"/>
      <c r="T12722"/>
      <c r="U12722"/>
      <c r="V12722"/>
      <c r="W12722"/>
      <c r="X12722"/>
      <c r="Y12722"/>
      <c r="Z12722"/>
      <c r="AA12722"/>
      <c r="AB12722"/>
      <c r="AC12722"/>
    </row>
    <row r="12723" spans="2:29" s="14" customFormat="1" x14ac:dyDescent="0.25">
      <c r="B12723"/>
      <c r="C12723"/>
      <c r="D12723"/>
      <c r="E12723"/>
      <c r="F12723"/>
      <c r="G12723"/>
      <c r="H12723"/>
      <c r="I12723"/>
      <c r="J12723"/>
      <c r="K12723" s="91"/>
      <c r="L12723" s="91"/>
      <c r="M12723" s="91"/>
      <c r="R12723"/>
      <c r="S12723"/>
      <c r="T12723"/>
      <c r="U12723"/>
      <c r="V12723"/>
      <c r="W12723"/>
      <c r="X12723"/>
      <c r="Y12723"/>
      <c r="Z12723"/>
      <c r="AA12723"/>
      <c r="AB12723"/>
      <c r="AC12723"/>
    </row>
    <row r="12724" spans="2:29" s="14" customFormat="1" x14ac:dyDescent="0.25">
      <c r="B12724"/>
      <c r="C12724"/>
      <c r="D12724"/>
      <c r="E12724"/>
      <c r="F12724"/>
      <c r="G12724"/>
      <c r="H12724"/>
      <c r="I12724"/>
      <c r="J12724"/>
      <c r="K12724" s="91"/>
      <c r="L12724" s="91"/>
      <c r="M12724" s="91"/>
      <c r="R12724"/>
      <c r="S12724"/>
      <c r="T12724"/>
      <c r="U12724"/>
      <c r="V12724"/>
      <c r="W12724"/>
      <c r="X12724"/>
      <c r="Y12724"/>
      <c r="Z12724"/>
      <c r="AA12724"/>
      <c r="AB12724"/>
      <c r="AC12724"/>
    </row>
    <row r="12725" spans="2:29" s="14" customFormat="1" x14ac:dyDescent="0.25">
      <c r="B12725"/>
      <c r="C12725"/>
      <c r="D12725"/>
      <c r="E12725"/>
      <c r="F12725"/>
      <c r="G12725"/>
      <c r="H12725"/>
      <c r="I12725"/>
      <c r="J12725"/>
      <c r="K12725" s="91"/>
      <c r="L12725" s="91"/>
      <c r="M12725" s="91"/>
      <c r="R12725"/>
      <c r="S12725"/>
      <c r="T12725"/>
      <c r="U12725"/>
      <c r="V12725"/>
      <c r="W12725"/>
      <c r="X12725"/>
      <c r="Y12725"/>
      <c r="Z12725"/>
      <c r="AA12725"/>
      <c r="AB12725"/>
      <c r="AC12725"/>
    </row>
    <row r="12726" spans="2:29" s="14" customFormat="1" x14ac:dyDescent="0.25">
      <c r="B12726"/>
      <c r="C12726"/>
      <c r="D12726"/>
      <c r="E12726"/>
      <c r="F12726"/>
      <c r="G12726"/>
      <c r="H12726"/>
      <c r="I12726"/>
      <c r="J12726"/>
      <c r="K12726" s="91"/>
      <c r="L12726" s="91"/>
      <c r="M12726" s="91"/>
      <c r="R12726"/>
      <c r="S12726"/>
      <c r="T12726"/>
      <c r="U12726"/>
      <c r="V12726"/>
      <c r="W12726"/>
      <c r="X12726"/>
      <c r="Y12726"/>
      <c r="Z12726"/>
      <c r="AA12726"/>
      <c r="AB12726"/>
      <c r="AC12726"/>
    </row>
    <row r="12727" spans="2:29" s="14" customFormat="1" x14ac:dyDescent="0.25">
      <c r="B12727"/>
      <c r="C12727"/>
      <c r="D12727"/>
      <c r="E12727"/>
      <c r="F12727"/>
      <c r="G12727"/>
      <c r="H12727"/>
      <c r="I12727"/>
      <c r="J12727"/>
      <c r="K12727" s="91"/>
      <c r="L12727" s="91"/>
      <c r="M12727" s="91"/>
      <c r="R12727"/>
      <c r="S12727"/>
      <c r="T12727"/>
      <c r="U12727"/>
      <c r="V12727"/>
      <c r="W12727"/>
      <c r="X12727"/>
      <c r="Y12727"/>
      <c r="Z12727"/>
      <c r="AA12727"/>
      <c r="AB12727"/>
      <c r="AC12727"/>
    </row>
    <row r="12728" spans="2:29" s="14" customFormat="1" x14ac:dyDescent="0.25">
      <c r="B12728"/>
      <c r="C12728"/>
      <c r="D12728"/>
      <c r="E12728"/>
      <c r="F12728"/>
      <c r="G12728"/>
      <c r="H12728"/>
      <c r="I12728"/>
      <c r="J12728"/>
      <c r="K12728" s="91"/>
      <c r="L12728" s="91"/>
      <c r="M12728" s="91"/>
      <c r="R12728"/>
      <c r="S12728"/>
      <c r="T12728"/>
      <c r="U12728"/>
      <c r="V12728"/>
      <c r="W12728"/>
      <c r="X12728"/>
      <c r="Y12728"/>
      <c r="Z12728"/>
      <c r="AA12728"/>
      <c r="AB12728"/>
      <c r="AC12728"/>
    </row>
    <row r="12729" spans="2:29" s="14" customFormat="1" x14ac:dyDescent="0.25">
      <c r="B12729"/>
      <c r="C12729"/>
      <c r="D12729"/>
      <c r="E12729"/>
      <c r="F12729"/>
      <c r="G12729"/>
      <c r="H12729"/>
      <c r="I12729"/>
      <c r="J12729"/>
      <c r="K12729" s="91"/>
      <c r="L12729" s="91"/>
      <c r="M12729" s="91"/>
      <c r="R12729"/>
      <c r="S12729"/>
      <c r="T12729"/>
      <c r="U12729"/>
      <c r="V12729"/>
      <c r="W12729"/>
      <c r="X12729"/>
      <c r="Y12729"/>
      <c r="Z12729"/>
      <c r="AA12729"/>
      <c r="AB12729"/>
      <c r="AC12729"/>
    </row>
    <row r="12730" spans="2:29" s="14" customFormat="1" x14ac:dyDescent="0.25">
      <c r="B12730"/>
      <c r="C12730"/>
      <c r="D12730"/>
      <c r="E12730"/>
      <c r="F12730"/>
      <c r="G12730"/>
      <c r="H12730"/>
      <c r="I12730"/>
      <c r="J12730"/>
      <c r="K12730" s="91"/>
      <c r="L12730" s="91"/>
      <c r="M12730" s="91"/>
      <c r="R12730"/>
      <c r="S12730"/>
      <c r="T12730"/>
      <c r="U12730"/>
      <c r="V12730"/>
      <c r="W12730"/>
      <c r="X12730"/>
      <c r="Y12730"/>
      <c r="Z12730"/>
      <c r="AA12730"/>
      <c r="AB12730"/>
      <c r="AC12730"/>
    </row>
    <row r="12731" spans="2:29" s="14" customFormat="1" x14ac:dyDescent="0.25">
      <c r="B12731"/>
      <c r="C12731"/>
      <c r="D12731"/>
      <c r="E12731"/>
      <c r="F12731"/>
      <c r="G12731"/>
      <c r="H12731"/>
      <c r="I12731"/>
      <c r="J12731"/>
      <c r="K12731" s="91"/>
      <c r="L12731" s="91"/>
      <c r="M12731" s="91"/>
      <c r="R12731"/>
      <c r="S12731"/>
      <c r="T12731"/>
      <c r="U12731"/>
      <c r="V12731"/>
      <c r="W12731"/>
      <c r="X12731"/>
      <c r="Y12731"/>
      <c r="Z12731"/>
      <c r="AA12731"/>
      <c r="AB12731"/>
      <c r="AC12731"/>
    </row>
    <row r="12732" spans="2:29" s="14" customFormat="1" x14ac:dyDescent="0.25">
      <c r="B12732"/>
      <c r="C12732"/>
      <c r="D12732"/>
      <c r="E12732"/>
      <c r="F12732"/>
      <c r="G12732"/>
      <c r="H12732"/>
      <c r="I12732"/>
      <c r="J12732"/>
      <c r="K12732" s="91"/>
      <c r="L12732" s="91"/>
      <c r="M12732" s="91"/>
      <c r="R12732"/>
      <c r="S12732"/>
      <c r="T12732"/>
      <c r="U12732"/>
      <c r="V12732"/>
      <c r="W12732"/>
      <c r="X12732"/>
      <c r="Y12732"/>
      <c r="Z12732"/>
      <c r="AA12732"/>
      <c r="AB12732"/>
      <c r="AC12732"/>
    </row>
    <row r="12733" spans="2:29" s="14" customFormat="1" x14ac:dyDescent="0.25">
      <c r="B12733"/>
      <c r="C12733"/>
      <c r="D12733"/>
      <c r="E12733"/>
      <c r="F12733"/>
      <c r="G12733"/>
      <c r="H12733"/>
      <c r="I12733"/>
      <c r="J12733"/>
      <c r="K12733" s="91"/>
      <c r="L12733" s="91"/>
      <c r="M12733" s="91"/>
      <c r="R12733"/>
      <c r="S12733"/>
      <c r="T12733"/>
      <c r="U12733"/>
      <c r="V12733"/>
      <c r="W12733"/>
      <c r="X12733"/>
      <c r="Y12733"/>
      <c r="Z12733"/>
      <c r="AA12733"/>
      <c r="AB12733"/>
      <c r="AC12733"/>
    </row>
    <row r="12734" spans="2:29" s="14" customFormat="1" x14ac:dyDescent="0.25">
      <c r="B12734"/>
      <c r="C12734"/>
      <c r="D12734"/>
      <c r="E12734"/>
      <c r="F12734"/>
      <c r="G12734"/>
      <c r="H12734"/>
      <c r="I12734"/>
      <c r="J12734"/>
      <c r="K12734" s="91"/>
      <c r="L12734" s="91"/>
      <c r="M12734" s="91"/>
      <c r="R12734"/>
      <c r="S12734"/>
      <c r="T12734"/>
      <c r="U12734"/>
      <c r="V12734"/>
      <c r="W12734"/>
      <c r="X12734"/>
      <c r="Y12734"/>
      <c r="Z12734"/>
      <c r="AA12734"/>
      <c r="AB12734"/>
      <c r="AC12734"/>
    </row>
    <row r="12735" spans="2:29" s="14" customFormat="1" x14ac:dyDescent="0.25">
      <c r="B12735"/>
      <c r="C12735"/>
      <c r="D12735"/>
      <c r="E12735"/>
      <c r="F12735"/>
      <c r="G12735"/>
      <c r="H12735"/>
      <c r="I12735"/>
      <c r="J12735"/>
      <c r="K12735" s="91"/>
      <c r="L12735" s="91"/>
      <c r="M12735" s="91"/>
      <c r="R12735"/>
      <c r="S12735"/>
      <c r="T12735"/>
      <c r="U12735"/>
      <c r="V12735"/>
      <c r="W12735"/>
      <c r="X12735"/>
      <c r="Y12735"/>
      <c r="Z12735"/>
      <c r="AA12735"/>
      <c r="AB12735"/>
      <c r="AC12735"/>
    </row>
    <row r="12736" spans="2:29" s="14" customFormat="1" x14ac:dyDescent="0.25">
      <c r="B12736"/>
      <c r="C12736"/>
      <c r="D12736"/>
      <c r="E12736"/>
      <c r="F12736"/>
      <c r="G12736"/>
      <c r="H12736"/>
      <c r="I12736"/>
      <c r="J12736"/>
      <c r="K12736" s="91"/>
      <c r="L12736" s="91"/>
      <c r="M12736" s="91"/>
      <c r="R12736"/>
      <c r="S12736"/>
      <c r="T12736"/>
      <c r="U12736"/>
      <c r="V12736"/>
      <c r="W12736"/>
      <c r="X12736"/>
      <c r="Y12736"/>
      <c r="Z12736"/>
      <c r="AA12736"/>
      <c r="AB12736"/>
      <c r="AC12736"/>
    </row>
    <row r="12737" spans="2:29" s="14" customFormat="1" x14ac:dyDescent="0.25">
      <c r="B12737"/>
      <c r="C12737"/>
      <c r="D12737"/>
      <c r="E12737"/>
      <c r="F12737"/>
      <c r="G12737"/>
      <c r="H12737"/>
      <c r="I12737"/>
      <c r="J12737"/>
      <c r="K12737" s="91"/>
      <c r="L12737" s="91"/>
      <c r="M12737" s="91"/>
      <c r="R12737"/>
      <c r="S12737"/>
      <c r="T12737"/>
      <c r="U12737"/>
      <c r="V12737"/>
      <c r="W12737"/>
      <c r="X12737"/>
      <c r="Y12737"/>
      <c r="Z12737"/>
      <c r="AA12737"/>
      <c r="AB12737"/>
      <c r="AC12737"/>
    </row>
    <row r="12738" spans="2:29" s="14" customFormat="1" x14ac:dyDescent="0.25">
      <c r="B12738"/>
      <c r="C12738"/>
      <c r="D12738"/>
      <c r="E12738"/>
      <c r="F12738"/>
      <c r="G12738"/>
      <c r="H12738"/>
      <c r="I12738"/>
      <c r="J12738"/>
      <c r="K12738" s="91"/>
      <c r="L12738" s="91"/>
      <c r="M12738" s="91"/>
      <c r="R12738"/>
      <c r="S12738"/>
      <c r="T12738"/>
      <c r="U12738"/>
      <c r="V12738"/>
      <c r="W12738"/>
      <c r="X12738"/>
      <c r="Y12738"/>
      <c r="Z12738"/>
      <c r="AA12738"/>
      <c r="AB12738"/>
      <c r="AC12738"/>
    </row>
    <row r="12739" spans="2:29" s="14" customFormat="1" x14ac:dyDescent="0.25">
      <c r="B12739"/>
      <c r="C12739"/>
      <c r="D12739"/>
      <c r="E12739"/>
      <c r="F12739"/>
      <c r="G12739"/>
      <c r="H12739"/>
      <c r="I12739"/>
      <c r="J12739"/>
      <c r="K12739" s="91"/>
      <c r="L12739" s="91"/>
      <c r="M12739" s="91"/>
      <c r="R12739"/>
      <c r="S12739"/>
      <c r="T12739"/>
      <c r="U12739"/>
      <c r="V12739"/>
      <c r="W12739"/>
      <c r="X12739"/>
      <c r="Y12739"/>
      <c r="Z12739"/>
      <c r="AA12739"/>
      <c r="AB12739"/>
      <c r="AC12739"/>
    </row>
    <row r="12740" spans="2:29" s="14" customFormat="1" x14ac:dyDescent="0.25">
      <c r="B12740"/>
      <c r="C12740"/>
      <c r="D12740"/>
      <c r="E12740"/>
      <c r="F12740"/>
      <c r="G12740"/>
      <c r="H12740"/>
      <c r="I12740"/>
      <c r="J12740"/>
      <c r="K12740" s="91"/>
      <c r="L12740" s="91"/>
      <c r="M12740" s="91"/>
      <c r="R12740"/>
      <c r="S12740"/>
      <c r="T12740"/>
      <c r="U12740"/>
      <c r="V12740"/>
      <c r="W12740"/>
      <c r="X12740"/>
      <c r="Y12740"/>
      <c r="Z12740"/>
      <c r="AA12740"/>
      <c r="AB12740"/>
      <c r="AC12740"/>
    </row>
    <row r="12741" spans="2:29" s="14" customFormat="1" x14ac:dyDescent="0.25">
      <c r="B12741"/>
      <c r="C12741"/>
      <c r="D12741"/>
      <c r="E12741"/>
      <c r="F12741"/>
      <c r="G12741"/>
      <c r="H12741"/>
      <c r="I12741"/>
      <c r="J12741"/>
      <c r="K12741" s="91"/>
      <c r="L12741" s="91"/>
      <c r="M12741" s="91"/>
      <c r="R12741"/>
      <c r="S12741"/>
      <c r="T12741"/>
      <c r="U12741"/>
      <c r="V12741"/>
      <c r="W12741"/>
      <c r="X12741"/>
      <c r="Y12741"/>
      <c r="Z12741"/>
      <c r="AA12741"/>
      <c r="AB12741"/>
      <c r="AC12741"/>
    </row>
    <row r="12742" spans="2:29" s="14" customFormat="1" x14ac:dyDescent="0.25">
      <c r="B12742"/>
      <c r="C12742"/>
      <c r="D12742"/>
      <c r="E12742"/>
      <c r="F12742"/>
      <c r="G12742"/>
      <c r="H12742"/>
      <c r="I12742"/>
      <c r="J12742"/>
      <c r="K12742" s="91"/>
      <c r="L12742" s="91"/>
      <c r="M12742" s="91"/>
      <c r="R12742"/>
      <c r="S12742"/>
      <c r="T12742"/>
      <c r="U12742"/>
      <c r="V12742"/>
      <c r="W12742"/>
      <c r="X12742"/>
      <c r="Y12742"/>
      <c r="Z12742"/>
      <c r="AA12742"/>
      <c r="AB12742"/>
      <c r="AC12742"/>
    </row>
    <row r="12743" spans="2:29" s="14" customFormat="1" x14ac:dyDescent="0.25">
      <c r="B12743"/>
      <c r="C12743"/>
      <c r="D12743"/>
      <c r="E12743"/>
      <c r="F12743"/>
      <c r="G12743"/>
      <c r="H12743"/>
      <c r="I12743"/>
      <c r="J12743"/>
      <c r="K12743" s="91"/>
      <c r="L12743" s="91"/>
      <c r="M12743" s="91"/>
      <c r="R12743"/>
      <c r="S12743"/>
      <c r="T12743"/>
      <c r="U12743"/>
      <c r="V12743"/>
      <c r="W12743"/>
      <c r="X12743"/>
      <c r="Y12743"/>
      <c r="Z12743"/>
      <c r="AA12743"/>
      <c r="AB12743"/>
      <c r="AC12743"/>
    </row>
    <row r="12744" spans="2:29" s="14" customFormat="1" x14ac:dyDescent="0.25">
      <c r="B12744"/>
      <c r="C12744"/>
      <c r="D12744"/>
      <c r="E12744"/>
      <c r="F12744"/>
      <c r="G12744"/>
      <c r="H12744"/>
      <c r="I12744"/>
      <c r="J12744"/>
      <c r="K12744" s="91"/>
      <c r="L12744" s="91"/>
      <c r="M12744" s="91"/>
      <c r="R12744"/>
      <c r="S12744"/>
      <c r="T12744"/>
      <c r="U12744"/>
      <c r="V12744"/>
      <c r="W12744"/>
      <c r="X12744"/>
      <c r="Y12744"/>
      <c r="Z12744"/>
      <c r="AA12744"/>
      <c r="AB12744"/>
      <c r="AC12744"/>
    </row>
    <row r="12745" spans="2:29" s="14" customFormat="1" x14ac:dyDescent="0.25">
      <c r="B12745"/>
      <c r="C12745"/>
      <c r="D12745"/>
      <c r="E12745"/>
      <c r="F12745"/>
      <c r="G12745"/>
      <c r="H12745"/>
      <c r="I12745"/>
      <c r="J12745"/>
      <c r="K12745" s="91"/>
      <c r="L12745" s="91"/>
      <c r="M12745" s="91"/>
      <c r="R12745"/>
      <c r="S12745"/>
      <c r="T12745"/>
      <c r="U12745"/>
      <c r="V12745"/>
      <c r="W12745"/>
      <c r="X12745"/>
      <c r="Y12745"/>
      <c r="Z12745"/>
      <c r="AA12745"/>
      <c r="AB12745"/>
      <c r="AC12745"/>
    </row>
    <row r="12746" spans="2:29" s="14" customFormat="1" x14ac:dyDescent="0.25">
      <c r="B12746"/>
      <c r="C12746"/>
      <c r="D12746"/>
      <c r="E12746"/>
      <c r="F12746"/>
      <c r="G12746"/>
      <c r="H12746"/>
      <c r="I12746"/>
      <c r="J12746"/>
      <c r="K12746" s="91"/>
      <c r="L12746" s="91"/>
      <c r="M12746" s="91"/>
      <c r="R12746"/>
      <c r="S12746"/>
      <c r="T12746"/>
      <c r="U12746"/>
      <c r="V12746"/>
      <c r="W12746"/>
      <c r="X12746"/>
      <c r="Y12746"/>
      <c r="Z12746"/>
      <c r="AA12746"/>
      <c r="AB12746"/>
      <c r="AC12746"/>
    </row>
    <row r="12747" spans="2:29" s="14" customFormat="1" x14ac:dyDescent="0.25">
      <c r="B12747"/>
      <c r="C12747"/>
      <c r="D12747"/>
      <c r="E12747"/>
      <c r="F12747"/>
      <c r="G12747"/>
      <c r="H12747"/>
      <c r="I12747"/>
      <c r="J12747"/>
      <c r="K12747" s="91"/>
      <c r="L12747" s="91"/>
      <c r="M12747" s="91"/>
      <c r="R12747"/>
      <c r="S12747"/>
      <c r="T12747"/>
      <c r="U12747"/>
      <c r="V12747"/>
      <c r="W12747"/>
      <c r="X12747"/>
      <c r="Y12747"/>
      <c r="Z12747"/>
      <c r="AA12747"/>
      <c r="AB12747"/>
      <c r="AC12747"/>
    </row>
    <row r="12748" spans="2:29" s="14" customFormat="1" x14ac:dyDescent="0.25">
      <c r="B12748"/>
      <c r="C12748"/>
      <c r="D12748"/>
      <c r="E12748"/>
      <c r="F12748"/>
      <c r="G12748"/>
      <c r="H12748"/>
      <c r="I12748"/>
      <c r="J12748"/>
      <c r="K12748" s="91"/>
      <c r="L12748" s="91"/>
      <c r="M12748" s="91"/>
      <c r="R12748"/>
      <c r="S12748"/>
      <c r="T12748"/>
      <c r="U12748"/>
      <c r="V12748"/>
      <c r="W12748"/>
      <c r="X12748"/>
      <c r="Y12748"/>
      <c r="Z12748"/>
      <c r="AA12748"/>
      <c r="AB12748"/>
      <c r="AC12748"/>
    </row>
    <row r="12749" spans="2:29" s="14" customFormat="1" x14ac:dyDescent="0.25">
      <c r="B12749"/>
      <c r="C12749"/>
      <c r="D12749"/>
      <c r="E12749"/>
      <c r="F12749"/>
      <c r="G12749"/>
      <c r="H12749"/>
      <c r="I12749"/>
      <c r="J12749"/>
      <c r="K12749" s="91"/>
      <c r="L12749" s="91"/>
      <c r="M12749" s="91"/>
      <c r="R12749"/>
      <c r="S12749"/>
      <c r="T12749"/>
      <c r="U12749"/>
      <c r="V12749"/>
      <c r="W12749"/>
      <c r="X12749"/>
      <c r="Y12749"/>
      <c r="Z12749"/>
      <c r="AA12749"/>
      <c r="AB12749"/>
      <c r="AC12749"/>
    </row>
    <row r="12750" spans="2:29" s="14" customFormat="1" x14ac:dyDescent="0.25">
      <c r="B12750"/>
      <c r="C12750"/>
      <c r="D12750"/>
      <c r="E12750"/>
      <c r="F12750"/>
      <c r="G12750"/>
      <c r="H12750"/>
      <c r="I12750"/>
      <c r="J12750"/>
      <c r="K12750" s="91"/>
      <c r="L12750" s="91"/>
      <c r="M12750" s="91"/>
      <c r="R12750"/>
      <c r="S12750"/>
      <c r="T12750"/>
      <c r="U12750"/>
      <c r="V12750"/>
      <c r="W12750"/>
      <c r="X12750"/>
      <c r="Y12750"/>
      <c r="Z12750"/>
      <c r="AA12750"/>
      <c r="AB12750"/>
      <c r="AC12750"/>
    </row>
    <row r="12751" spans="2:29" s="14" customFormat="1" x14ac:dyDescent="0.25">
      <c r="B12751"/>
      <c r="C12751"/>
      <c r="D12751"/>
      <c r="E12751"/>
      <c r="F12751"/>
      <c r="G12751"/>
      <c r="H12751"/>
      <c r="I12751"/>
      <c r="J12751"/>
      <c r="K12751" s="91"/>
      <c r="L12751" s="91"/>
      <c r="M12751" s="91"/>
      <c r="R12751"/>
      <c r="S12751"/>
      <c r="T12751"/>
      <c r="U12751"/>
      <c r="V12751"/>
      <c r="W12751"/>
      <c r="X12751"/>
      <c r="Y12751"/>
      <c r="Z12751"/>
      <c r="AA12751"/>
      <c r="AB12751"/>
      <c r="AC12751"/>
    </row>
    <row r="12752" spans="2:29" s="14" customFormat="1" x14ac:dyDescent="0.25">
      <c r="B12752"/>
      <c r="C12752"/>
      <c r="D12752"/>
      <c r="E12752"/>
      <c r="F12752"/>
      <c r="G12752"/>
      <c r="H12752"/>
      <c r="I12752"/>
      <c r="J12752"/>
      <c r="K12752" s="91"/>
      <c r="L12752" s="91"/>
      <c r="M12752" s="91"/>
      <c r="R12752"/>
      <c r="S12752"/>
      <c r="T12752"/>
      <c r="U12752"/>
      <c r="V12752"/>
      <c r="W12752"/>
      <c r="X12752"/>
      <c r="Y12752"/>
      <c r="Z12752"/>
      <c r="AA12752"/>
      <c r="AB12752"/>
      <c r="AC12752"/>
    </row>
    <row r="12753" spans="2:29" s="14" customFormat="1" x14ac:dyDescent="0.25">
      <c r="B12753"/>
      <c r="C12753"/>
      <c r="D12753"/>
      <c r="E12753"/>
      <c r="F12753"/>
      <c r="G12753"/>
      <c r="H12753"/>
      <c r="I12753"/>
      <c r="J12753"/>
      <c r="K12753" s="91"/>
      <c r="L12753" s="91"/>
      <c r="M12753" s="91"/>
      <c r="R12753"/>
      <c r="S12753"/>
      <c r="T12753"/>
      <c r="U12753"/>
      <c r="V12753"/>
      <c r="W12753"/>
      <c r="X12753"/>
      <c r="Y12753"/>
      <c r="Z12753"/>
      <c r="AA12753"/>
      <c r="AB12753"/>
      <c r="AC12753"/>
    </row>
    <row r="12754" spans="2:29" s="14" customFormat="1" x14ac:dyDescent="0.25">
      <c r="B12754"/>
      <c r="C12754"/>
      <c r="D12754"/>
      <c r="E12754"/>
      <c r="F12754"/>
      <c r="G12754"/>
      <c r="H12754"/>
      <c r="I12754"/>
      <c r="J12754"/>
      <c r="K12754" s="91"/>
      <c r="L12754" s="91"/>
      <c r="M12754" s="91"/>
      <c r="R12754"/>
      <c r="S12754"/>
      <c r="T12754"/>
      <c r="U12754"/>
      <c r="V12754"/>
      <c r="W12754"/>
      <c r="X12754"/>
      <c r="Y12754"/>
      <c r="Z12754"/>
      <c r="AA12754"/>
      <c r="AB12754"/>
      <c r="AC12754"/>
    </row>
    <row r="12755" spans="2:29" s="14" customFormat="1" x14ac:dyDescent="0.25">
      <c r="B12755"/>
      <c r="C12755"/>
      <c r="D12755"/>
      <c r="E12755"/>
      <c r="F12755"/>
      <c r="G12755"/>
      <c r="H12755"/>
      <c r="I12755"/>
      <c r="J12755"/>
      <c r="K12755" s="91"/>
      <c r="L12755" s="91"/>
      <c r="M12755" s="91"/>
      <c r="R12755"/>
      <c r="S12755"/>
      <c r="T12755"/>
      <c r="U12755"/>
      <c r="V12755"/>
      <c r="W12755"/>
      <c r="X12755"/>
      <c r="Y12755"/>
      <c r="Z12755"/>
      <c r="AA12755"/>
      <c r="AB12755"/>
      <c r="AC12755"/>
    </row>
    <row r="12756" spans="2:29" s="14" customFormat="1" x14ac:dyDescent="0.25">
      <c r="B12756"/>
      <c r="C12756"/>
      <c r="D12756"/>
      <c r="E12756"/>
      <c r="F12756"/>
      <c r="G12756"/>
      <c r="H12756"/>
      <c r="I12756"/>
      <c r="J12756"/>
      <c r="K12756" s="91"/>
      <c r="L12756" s="91"/>
      <c r="M12756" s="91"/>
      <c r="R12756"/>
      <c r="S12756"/>
      <c r="T12756"/>
      <c r="U12756"/>
      <c r="V12756"/>
      <c r="W12756"/>
      <c r="X12756"/>
      <c r="Y12756"/>
      <c r="Z12756"/>
      <c r="AA12756"/>
      <c r="AB12756"/>
      <c r="AC12756"/>
    </row>
    <row r="12757" spans="2:29" s="14" customFormat="1" x14ac:dyDescent="0.25">
      <c r="B12757"/>
      <c r="C12757"/>
      <c r="D12757"/>
      <c r="E12757"/>
      <c r="F12757"/>
      <c r="G12757"/>
      <c r="H12757"/>
      <c r="I12757"/>
      <c r="J12757"/>
      <c r="K12757" s="91"/>
      <c r="L12757" s="91"/>
      <c r="M12757" s="91"/>
      <c r="R12757"/>
      <c r="S12757"/>
      <c r="T12757"/>
      <c r="U12757"/>
      <c r="V12757"/>
      <c r="W12757"/>
      <c r="X12757"/>
      <c r="Y12757"/>
      <c r="Z12757"/>
      <c r="AA12757"/>
      <c r="AB12757"/>
      <c r="AC12757"/>
    </row>
    <row r="12758" spans="2:29" s="14" customFormat="1" x14ac:dyDescent="0.25">
      <c r="B12758"/>
      <c r="C12758"/>
      <c r="D12758"/>
      <c r="E12758"/>
      <c r="F12758"/>
      <c r="G12758"/>
      <c r="H12758"/>
      <c r="I12758"/>
      <c r="J12758"/>
      <c r="K12758" s="91"/>
      <c r="L12758" s="91"/>
      <c r="M12758" s="91"/>
      <c r="R12758"/>
      <c r="S12758"/>
      <c r="T12758"/>
      <c r="U12758"/>
      <c r="V12758"/>
      <c r="W12758"/>
      <c r="X12758"/>
      <c r="Y12758"/>
      <c r="Z12758"/>
      <c r="AA12758"/>
      <c r="AB12758"/>
      <c r="AC12758"/>
    </row>
    <row r="12759" spans="2:29" s="14" customFormat="1" x14ac:dyDescent="0.25">
      <c r="B12759"/>
      <c r="C12759"/>
      <c r="D12759"/>
      <c r="E12759"/>
      <c r="F12759"/>
      <c r="G12759"/>
      <c r="H12759"/>
      <c r="I12759"/>
      <c r="J12759"/>
      <c r="K12759" s="91"/>
      <c r="L12759" s="91"/>
      <c r="M12759" s="91"/>
      <c r="R12759"/>
      <c r="S12759"/>
      <c r="T12759"/>
      <c r="U12759"/>
      <c r="V12759"/>
      <c r="W12759"/>
      <c r="X12759"/>
      <c r="Y12759"/>
      <c r="Z12759"/>
      <c r="AA12759"/>
      <c r="AB12759"/>
      <c r="AC12759"/>
    </row>
    <row r="12760" spans="2:29" s="14" customFormat="1" x14ac:dyDescent="0.25">
      <c r="B12760"/>
      <c r="C12760"/>
      <c r="D12760"/>
      <c r="E12760"/>
      <c r="F12760"/>
      <c r="G12760"/>
      <c r="H12760"/>
      <c r="I12760"/>
      <c r="J12760"/>
      <c r="K12760" s="91"/>
      <c r="L12760" s="91"/>
      <c r="M12760" s="91"/>
      <c r="R12760"/>
      <c r="S12760"/>
      <c r="T12760"/>
      <c r="U12760"/>
      <c r="V12760"/>
      <c r="W12760"/>
      <c r="X12760"/>
      <c r="Y12760"/>
      <c r="Z12760"/>
      <c r="AA12760"/>
      <c r="AB12760"/>
      <c r="AC12760"/>
    </row>
    <row r="12761" spans="2:29" s="14" customFormat="1" x14ac:dyDescent="0.25">
      <c r="B12761"/>
      <c r="C12761"/>
      <c r="D12761"/>
      <c r="E12761"/>
      <c r="F12761"/>
      <c r="G12761"/>
      <c r="H12761"/>
      <c r="I12761"/>
      <c r="J12761"/>
      <c r="K12761" s="91"/>
      <c r="L12761" s="91"/>
      <c r="M12761" s="91"/>
      <c r="R12761"/>
      <c r="S12761"/>
      <c r="T12761"/>
      <c r="U12761"/>
      <c r="V12761"/>
      <c r="W12761"/>
      <c r="X12761"/>
      <c r="Y12761"/>
      <c r="Z12761"/>
      <c r="AA12761"/>
      <c r="AB12761"/>
      <c r="AC12761"/>
    </row>
    <row r="12762" spans="2:29" s="14" customFormat="1" x14ac:dyDescent="0.25">
      <c r="B12762"/>
      <c r="C12762"/>
      <c r="D12762"/>
      <c r="E12762"/>
      <c r="F12762"/>
      <c r="G12762"/>
      <c r="H12762"/>
      <c r="I12762"/>
      <c r="J12762"/>
      <c r="K12762" s="91"/>
      <c r="L12762" s="91"/>
      <c r="M12762" s="91"/>
      <c r="R12762"/>
      <c r="S12762"/>
      <c r="T12762"/>
      <c r="U12762"/>
      <c r="V12762"/>
      <c r="W12762"/>
      <c r="X12762"/>
      <c r="Y12762"/>
      <c r="Z12762"/>
      <c r="AA12762"/>
      <c r="AB12762"/>
      <c r="AC12762"/>
    </row>
    <row r="12763" spans="2:29" s="14" customFormat="1" x14ac:dyDescent="0.25">
      <c r="B12763"/>
      <c r="C12763"/>
      <c r="D12763"/>
      <c r="E12763"/>
      <c r="F12763"/>
      <c r="G12763"/>
      <c r="H12763"/>
      <c r="I12763"/>
      <c r="J12763"/>
      <c r="K12763" s="91"/>
      <c r="L12763" s="91"/>
      <c r="M12763" s="91"/>
      <c r="R12763"/>
      <c r="S12763"/>
      <c r="T12763"/>
      <c r="U12763"/>
      <c r="V12763"/>
      <c r="W12763"/>
      <c r="X12763"/>
      <c r="Y12763"/>
      <c r="Z12763"/>
      <c r="AA12763"/>
      <c r="AB12763"/>
      <c r="AC12763"/>
    </row>
    <row r="12764" spans="2:29" s="14" customFormat="1" x14ac:dyDescent="0.25">
      <c r="B12764"/>
      <c r="C12764"/>
      <c r="D12764"/>
      <c r="E12764"/>
      <c r="F12764"/>
      <c r="G12764"/>
      <c r="H12764"/>
      <c r="I12764"/>
      <c r="J12764"/>
      <c r="K12764" s="91"/>
      <c r="L12764" s="91"/>
      <c r="M12764" s="91"/>
      <c r="R12764"/>
      <c r="S12764"/>
      <c r="T12764"/>
      <c r="U12764"/>
      <c r="V12764"/>
      <c r="W12764"/>
      <c r="X12764"/>
      <c r="Y12764"/>
      <c r="Z12764"/>
      <c r="AA12764"/>
      <c r="AB12764"/>
      <c r="AC12764"/>
    </row>
    <row r="12765" spans="2:29" s="14" customFormat="1" x14ac:dyDescent="0.25">
      <c r="B12765"/>
      <c r="C12765"/>
      <c r="D12765"/>
      <c r="E12765"/>
      <c r="F12765"/>
      <c r="G12765"/>
      <c r="H12765"/>
      <c r="I12765"/>
      <c r="J12765"/>
      <c r="K12765" s="91"/>
      <c r="L12765" s="91"/>
      <c r="M12765" s="91"/>
      <c r="R12765"/>
      <c r="S12765"/>
      <c r="T12765"/>
      <c r="U12765"/>
      <c r="V12765"/>
      <c r="W12765"/>
      <c r="X12765"/>
      <c r="Y12765"/>
      <c r="Z12765"/>
      <c r="AA12765"/>
      <c r="AB12765"/>
      <c r="AC12765"/>
    </row>
    <row r="12766" spans="2:29" s="14" customFormat="1" x14ac:dyDescent="0.25">
      <c r="B12766"/>
      <c r="C12766"/>
      <c r="D12766"/>
      <c r="E12766"/>
      <c r="F12766"/>
      <c r="G12766"/>
      <c r="H12766"/>
      <c r="I12766"/>
      <c r="J12766"/>
      <c r="K12766" s="91"/>
      <c r="L12766" s="91"/>
      <c r="M12766" s="91"/>
      <c r="R12766"/>
      <c r="S12766"/>
      <c r="T12766"/>
      <c r="U12766"/>
      <c r="V12766"/>
      <c r="W12766"/>
      <c r="X12766"/>
      <c r="Y12766"/>
      <c r="Z12766"/>
      <c r="AA12766"/>
      <c r="AB12766"/>
      <c r="AC12766"/>
    </row>
    <row r="12767" spans="2:29" s="14" customFormat="1" x14ac:dyDescent="0.25">
      <c r="B12767"/>
      <c r="C12767"/>
      <c r="D12767"/>
      <c r="E12767"/>
      <c r="F12767"/>
      <c r="G12767"/>
      <c r="H12767"/>
      <c r="I12767"/>
      <c r="J12767"/>
      <c r="K12767" s="91"/>
      <c r="L12767" s="91"/>
      <c r="M12767" s="91"/>
      <c r="R12767"/>
      <c r="S12767"/>
      <c r="T12767"/>
      <c r="U12767"/>
      <c r="V12767"/>
      <c r="W12767"/>
      <c r="X12767"/>
      <c r="Y12767"/>
      <c r="Z12767"/>
      <c r="AA12767"/>
      <c r="AB12767"/>
      <c r="AC12767"/>
    </row>
    <row r="12768" spans="2:29" s="14" customFormat="1" x14ac:dyDescent="0.25">
      <c r="B12768"/>
      <c r="C12768"/>
      <c r="D12768"/>
      <c r="E12768"/>
      <c r="F12768"/>
      <c r="G12768"/>
      <c r="H12768"/>
      <c r="I12768"/>
      <c r="J12768"/>
      <c r="K12768" s="91"/>
      <c r="L12768" s="91"/>
      <c r="M12768" s="91"/>
      <c r="R12768"/>
      <c r="S12768"/>
      <c r="T12768"/>
      <c r="U12768"/>
      <c r="V12768"/>
      <c r="W12768"/>
      <c r="X12768"/>
      <c r="Y12768"/>
      <c r="Z12768"/>
      <c r="AA12768"/>
      <c r="AB12768"/>
      <c r="AC12768"/>
    </row>
    <row r="12769" spans="2:29" s="14" customFormat="1" x14ac:dyDescent="0.25">
      <c r="B12769"/>
      <c r="C12769"/>
      <c r="D12769"/>
      <c r="E12769"/>
      <c r="F12769"/>
      <c r="G12769"/>
      <c r="H12769"/>
      <c r="I12769"/>
      <c r="J12769"/>
      <c r="K12769" s="91"/>
      <c r="L12769" s="91"/>
      <c r="M12769" s="91"/>
      <c r="R12769"/>
      <c r="S12769"/>
      <c r="T12769"/>
      <c r="U12769"/>
      <c r="V12769"/>
      <c r="W12769"/>
      <c r="X12769"/>
      <c r="Y12769"/>
      <c r="Z12769"/>
      <c r="AA12769"/>
      <c r="AB12769"/>
      <c r="AC12769"/>
    </row>
    <row r="12770" spans="2:29" s="14" customFormat="1" x14ac:dyDescent="0.25">
      <c r="B12770"/>
      <c r="C12770"/>
      <c r="D12770"/>
      <c r="E12770"/>
      <c r="F12770"/>
      <c r="G12770"/>
      <c r="H12770"/>
      <c r="I12770"/>
      <c r="J12770"/>
      <c r="K12770" s="91"/>
      <c r="L12770" s="91"/>
      <c r="M12770" s="91"/>
      <c r="R12770"/>
      <c r="S12770"/>
      <c r="T12770"/>
      <c r="U12770"/>
      <c r="V12770"/>
      <c r="W12770"/>
      <c r="X12770"/>
      <c r="Y12770"/>
      <c r="Z12770"/>
      <c r="AA12770"/>
      <c r="AB12770"/>
      <c r="AC12770"/>
    </row>
    <row r="12771" spans="2:29" s="14" customFormat="1" x14ac:dyDescent="0.25">
      <c r="B12771"/>
      <c r="C12771"/>
      <c r="D12771"/>
      <c r="E12771"/>
      <c r="F12771"/>
      <c r="G12771"/>
      <c r="H12771"/>
      <c r="I12771"/>
      <c r="J12771"/>
      <c r="K12771" s="91"/>
      <c r="L12771" s="91"/>
      <c r="M12771" s="91"/>
      <c r="R12771"/>
      <c r="S12771"/>
      <c r="T12771"/>
      <c r="U12771"/>
      <c r="V12771"/>
      <c r="W12771"/>
      <c r="X12771"/>
      <c r="Y12771"/>
      <c r="Z12771"/>
      <c r="AA12771"/>
      <c r="AB12771"/>
      <c r="AC12771"/>
    </row>
    <row r="12772" spans="2:29" s="14" customFormat="1" x14ac:dyDescent="0.25">
      <c r="B12772"/>
      <c r="C12772"/>
      <c r="D12772"/>
      <c r="E12772"/>
      <c r="F12772"/>
      <c r="G12772"/>
      <c r="H12772"/>
      <c r="I12772"/>
      <c r="J12772"/>
      <c r="K12772" s="91"/>
      <c r="L12772" s="91"/>
      <c r="M12772" s="91"/>
      <c r="R12772"/>
      <c r="S12772"/>
      <c r="T12772"/>
      <c r="U12772"/>
      <c r="V12772"/>
      <c r="W12772"/>
      <c r="X12772"/>
      <c r="Y12772"/>
      <c r="Z12772"/>
      <c r="AA12772"/>
      <c r="AB12772"/>
      <c r="AC12772"/>
    </row>
    <row r="12773" spans="2:29" s="14" customFormat="1" x14ac:dyDescent="0.25">
      <c r="B12773"/>
      <c r="C12773"/>
      <c r="D12773"/>
      <c r="E12773"/>
      <c r="F12773"/>
      <c r="G12773"/>
      <c r="H12773"/>
      <c r="I12773"/>
      <c r="J12773"/>
      <c r="K12773" s="91"/>
      <c r="L12773" s="91"/>
      <c r="M12773" s="91"/>
      <c r="R12773"/>
      <c r="S12773"/>
      <c r="T12773"/>
      <c r="U12773"/>
      <c r="V12773"/>
      <c r="W12773"/>
      <c r="X12773"/>
      <c r="Y12773"/>
      <c r="Z12773"/>
      <c r="AA12773"/>
      <c r="AB12773"/>
      <c r="AC12773"/>
    </row>
    <row r="12774" spans="2:29" s="14" customFormat="1" x14ac:dyDescent="0.25">
      <c r="B12774"/>
      <c r="C12774"/>
      <c r="D12774"/>
      <c r="E12774"/>
      <c r="F12774"/>
      <c r="G12774"/>
      <c r="H12774"/>
      <c r="I12774"/>
      <c r="J12774"/>
      <c r="K12774" s="91"/>
      <c r="L12774" s="91"/>
      <c r="M12774" s="91"/>
      <c r="R12774"/>
      <c r="S12774"/>
      <c r="T12774"/>
      <c r="U12774"/>
      <c r="V12774"/>
      <c r="W12774"/>
      <c r="X12774"/>
      <c r="Y12774"/>
      <c r="Z12774"/>
      <c r="AA12774"/>
      <c r="AB12774"/>
      <c r="AC12774"/>
    </row>
    <row r="12775" spans="2:29" s="14" customFormat="1" x14ac:dyDescent="0.25">
      <c r="B12775"/>
      <c r="C12775"/>
      <c r="D12775"/>
      <c r="E12775"/>
      <c r="F12775"/>
      <c r="G12775"/>
      <c r="H12775"/>
      <c r="I12775"/>
      <c r="J12775"/>
      <c r="K12775" s="91"/>
      <c r="L12775" s="91"/>
      <c r="M12775" s="91"/>
      <c r="R12775"/>
      <c r="S12775"/>
      <c r="T12775"/>
      <c r="U12775"/>
      <c r="V12775"/>
      <c r="W12775"/>
      <c r="X12775"/>
      <c r="Y12775"/>
      <c r="Z12775"/>
      <c r="AA12775"/>
      <c r="AB12775"/>
      <c r="AC12775"/>
    </row>
    <row r="12776" spans="2:29" s="14" customFormat="1" x14ac:dyDescent="0.25">
      <c r="B12776"/>
      <c r="C12776"/>
      <c r="D12776"/>
      <c r="E12776"/>
      <c r="F12776"/>
      <c r="G12776"/>
      <c r="H12776"/>
      <c r="I12776"/>
      <c r="J12776"/>
      <c r="K12776" s="91"/>
      <c r="L12776" s="91"/>
      <c r="M12776" s="91"/>
      <c r="R12776"/>
      <c r="S12776"/>
      <c r="T12776"/>
      <c r="U12776"/>
      <c r="V12776"/>
      <c r="W12776"/>
      <c r="X12776"/>
      <c r="Y12776"/>
      <c r="Z12776"/>
      <c r="AA12776"/>
      <c r="AB12776"/>
      <c r="AC12776"/>
    </row>
    <row r="12777" spans="2:29" s="14" customFormat="1" x14ac:dyDescent="0.25">
      <c r="B12777"/>
      <c r="C12777"/>
      <c r="D12777"/>
      <c r="E12777"/>
      <c r="F12777"/>
      <c r="G12777"/>
      <c r="H12777"/>
      <c r="I12777"/>
      <c r="J12777"/>
      <c r="K12777" s="91"/>
      <c r="L12777" s="91"/>
      <c r="M12777" s="91"/>
      <c r="R12777"/>
      <c r="S12777"/>
      <c r="T12777"/>
      <c r="U12777"/>
      <c r="V12777"/>
      <c r="W12777"/>
      <c r="X12777"/>
      <c r="Y12777"/>
      <c r="Z12777"/>
      <c r="AA12777"/>
      <c r="AB12777"/>
      <c r="AC12777"/>
    </row>
    <row r="12778" spans="2:29" s="14" customFormat="1" x14ac:dyDescent="0.25">
      <c r="B12778"/>
      <c r="C12778"/>
      <c r="D12778"/>
      <c r="E12778"/>
      <c r="F12778"/>
      <c r="G12778"/>
      <c r="H12778"/>
      <c r="I12778"/>
      <c r="J12778"/>
      <c r="K12778" s="91"/>
      <c r="L12778" s="91"/>
      <c r="M12778" s="91"/>
      <c r="R12778"/>
      <c r="S12778"/>
      <c r="T12778"/>
      <c r="U12778"/>
      <c r="V12778"/>
      <c r="W12778"/>
      <c r="X12778"/>
      <c r="Y12778"/>
      <c r="Z12778"/>
      <c r="AA12778"/>
      <c r="AB12778"/>
      <c r="AC12778"/>
    </row>
    <row r="12779" spans="2:29" s="14" customFormat="1" x14ac:dyDescent="0.25">
      <c r="B12779"/>
      <c r="C12779"/>
      <c r="D12779"/>
      <c r="E12779"/>
      <c r="F12779"/>
      <c r="G12779"/>
      <c r="H12779"/>
      <c r="I12779"/>
      <c r="J12779"/>
      <c r="K12779" s="91"/>
      <c r="L12779" s="91"/>
      <c r="M12779" s="91"/>
      <c r="R12779"/>
      <c r="S12779"/>
      <c r="T12779"/>
      <c r="U12779"/>
      <c r="V12779"/>
      <c r="W12779"/>
      <c r="X12779"/>
      <c r="Y12779"/>
      <c r="Z12779"/>
      <c r="AA12779"/>
      <c r="AB12779"/>
      <c r="AC12779"/>
    </row>
    <row r="12780" spans="2:29" s="14" customFormat="1" x14ac:dyDescent="0.25">
      <c r="B12780"/>
      <c r="C12780"/>
      <c r="D12780"/>
      <c r="E12780"/>
      <c r="F12780"/>
      <c r="G12780"/>
      <c r="H12780"/>
      <c r="I12780"/>
      <c r="J12780"/>
      <c r="K12780" s="91"/>
      <c r="L12780" s="91"/>
      <c r="M12780" s="91"/>
      <c r="R12780"/>
      <c r="S12780"/>
      <c r="T12780"/>
      <c r="U12780"/>
      <c r="V12780"/>
      <c r="W12780"/>
      <c r="X12780"/>
      <c r="Y12780"/>
      <c r="Z12780"/>
      <c r="AA12780"/>
      <c r="AB12780"/>
      <c r="AC12780"/>
    </row>
    <row r="12781" spans="2:29" s="14" customFormat="1" x14ac:dyDescent="0.25">
      <c r="B12781"/>
      <c r="C12781"/>
      <c r="D12781"/>
      <c r="E12781"/>
      <c r="F12781"/>
      <c r="G12781"/>
      <c r="H12781"/>
      <c r="I12781"/>
      <c r="J12781"/>
      <c r="K12781" s="91"/>
      <c r="L12781" s="91"/>
      <c r="M12781" s="91"/>
      <c r="R12781"/>
      <c r="S12781"/>
      <c r="T12781"/>
      <c r="U12781"/>
      <c r="V12781"/>
      <c r="W12781"/>
      <c r="X12781"/>
      <c r="Y12781"/>
      <c r="Z12781"/>
      <c r="AA12781"/>
      <c r="AB12781"/>
      <c r="AC12781"/>
    </row>
    <row r="12782" spans="2:29" s="14" customFormat="1" x14ac:dyDescent="0.25">
      <c r="B12782"/>
      <c r="C12782"/>
      <c r="D12782"/>
      <c r="E12782"/>
      <c r="F12782"/>
      <c r="G12782"/>
      <c r="H12782"/>
      <c r="I12782"/>
      <c r="J12782"/>
      <c r="K12782" s="91"/>
      <c r="L12782" s="91"/>
      <c r="M12782" s="91"/>
      <c r="R12782"/>
      <c r="S12782"/>
      <c r="T12782"/>
      <c r="U12782"/>
      <c r="V12782"/>
      <c r="W12782"/>
      <c r="X12782"/>
      <c r="Y12782"/>
      <c r="Z12782"/>
      <c r="AA12782"/>
      <c r="AB12782"/>
      <c r="AC12782"/>
    </row>
    <row r="12783" spans="2:29" s="14" customFormat="1" x14ac:dyDescent="0.25">
      <c r="B12783"/>
      <c r="C12783"/>
      <c r="D12783"/>
      <c r="E12783"/>
      <c r="F12783"/>
      <c r="G12783"/>
      <c r="H12783"/>
      <c r="I12783"/>
      <c r="J12783"/>
      <c r="K12783" s="91"/>
      <c r="L12783" s="91"/>
      <c r="M12783" s="91"/>
      <c r="R12783"/>
      <c r="S12783"/>
      <c r="T12783"/>
      <c r="U12783"/>
      <c r="V12783"/>
      <c r="W12783"/>
      <c r="X12783"/>
      <c r="Y12783"/>
      <c r="Z12783"/>
      <c r="AA12783"/>
      <c r="AB12783"/>
      <c r="AC12783"/>
    </row>
    <row r="12784" spans="2:29" s="14" customFormat="1" x14ac:dyDescent="0.25">
      <c r="B12784"/>
      <c r="C12784"/>
      <c r="D12784"/>
      <c r="E12784"/>
      <c r="F12784"/>
      <c r="G12784"/>
      <c r="H12784"/>
      <c r="I12784"/>
      <c r="J12784"/>
      <c r="K12784" s="91"/>
      <c r="L12784" s="91"/>
      <c r="M12784" s="91"/>
      <c r="R12784"/>
      <c r="S12784"/>
      <c r="T12784"/>
      <c r="U12784"/>
      <c r="V12784"/>
      <c r="W12784"/>
      <c r="X12784"/>
      <c r="Y12784"/>
      <c r="Z12784"/>
      <c r="AA12784"/>
      <c r="AB12784"/>
      <c r="AC12784"/>
    </row>
    <row r="12785" spans="2:29" s="14" customFormat="1" x14ac:dyDescent="0.25">
      <c r="B12785"/>
      <c r="C12785"/>
      <c r="D12785"/>
      <c r="E12785"/>
      <c r="F12785"/>
      <c r="G12785"/>
      <c r="H12785"/>
      <c r="I12785"/>
      <c r="J12785"/>
      <c r="K12785" s="91"/>
      <c r="L12785" s="91"/>
      <c r="M12785" s="91"/>
      <c r="R12785"/>
      <c r="S12785"/>
      <c r="T12785"/>
      <c r="U12785"/>
      <c r="V12785"/>
      <c r="W12785"/>
      <c r="X12785"/>
      <c r="Y12785"/>
      <c r="Z12785"/>
      <c r="AA12785"/>
      <c r="AB12785"/>
      <c r="AC12785"/>
    </row>
    <row r="12786" spans="2:29" s="14" customFormat="1" x14ac:dyDescent="0.25">
      <c r="B12786"/>
      <c r="C12786"/>
      <c r="D12786"/>
      <c r="E12786"/>
      <c r="F12786"/>
      <c r="G12786"/>
      <c r="H12786"/>
      <c r="I12786"/>
      <c r="J12786"/>
      <c r="K12786" s="91"/>
      <c r="L12786" s="91"/>
      <c r="M12786" s="91"/>
      <c r="R12786"/>
      <c r="S12786"/>
      <c r="T12786"/>
      <c r="U12786"/>
      <c r="V12786"/>
      <c r="W12786"/>
      <c r="X12786"/>
      <c r="Y12786"/>
      <c r="Z12786"/>
      <c r="AA12786"/>
      <c r="AB12786"/>
      <c r="AC12786"/>
    </row>
    <row r="12787" spans="2:29" s="14" customFormat="1" x14ac:dyDescent="0.25">
      <c r="B12787"/>
      <c r="C12787"/>
      <c r="D12787"/>
      <c r="E12787"/>
      <c r="F12787"/>
      <c r="G12787"/>
      <c r="H12787"/>
      <c r="I12787"/>
      <c r="J12787"/>
      <c r="K12787" s="91"/>
      <c r="L12787" s="91"/>
      <c r="M12787" s="91"/>
      <c r="R12787"/>
      <c r="S12787"/>
      <c r="T12787"/>
      <c r="U12787"/>
      <c r="V12787"/>
      <c r="W12787"/>
      <c r="X12787"/>
      <c r="Y12787"/>
      <c r="Z12787"/>
      <c r="AA12787"/>
      <c r="AB12787"/>
      <c r="AC12787"/>
    </row>
    <row r="12788" spans="2:29" s="14" customFormat="1" x14ac:dyDescent="0.25">
      <c r="B12788"/>
      <c r="C12788"/>
      <c r="D12788"/>
      <c r="E12788"/>
      <c r="F12788"/>
      <c r="G12788"/>
      <c r="H12788"/>
      <c r="I12788"/>
      <c r="J12788"/>
      <c r="K12788" s="91"/>
      <c r="L12788" s="91"/>
      <c r="M12788" s="91"/>
      <c r="R12788"/>
      <c r="S12788"/>
      <c r="T12788"/>
      <c r="U12788"/>
      <c r="V12788"/>
      <c r="W12788"/>
      <c r="X12788"/>
      <c r="Y12788"/>
      <c r="Z12788"/>
      <c r="AA12788"/>
      <c r="AB12788"/>
      <c r="AC12788"/>
    </row>
    <row r="12789" spans="2:29" s="14" customFormat="1" x14ac:dyDescent="0.25">
      <c r="B12789"/>
      <c r="C12789"/>
      <c r="D12789"/>
      <c r="E12789"/>
      <c r="F12789"/>
      <c r="G12789"/>
      <c r="H12789"/>
      <c r="I12789"/>
      <c r="J12789"/>
      <c r="K12789" s="91"/>
      <c r="L12789" s="91"/>
      <c r="M12789" s="91"/>
      <c r="R12789"/>
      <c r="S12789"/>
      <c r="T12789"/>
      <c r="U12789"/>
      <c r="V12789"/>
      <c r="W12789"/>
      <c r="X12789"/>
      <c r="Y12789"/>
      <c r="Z12789"/>
      <c r="AA12789"/>
      <c r="AB12789"/>
      <c r="AC12789"/>
    </row>
    <row r="12790" spans="2:29" s="14" customFormat="1" x14ac:dyDescent="0.25">
      <c r="B12790"/>
      <c r="C12790"/>
      <c r="D12790"/>
      <c r="E12790"/>
      <c r="F12790"/>
      <c r="G12790"/>
      <c r="H12790"/>
      <c r="I12790"/>
      <c r="J12790"/>
      <c r="K12790" s="91"/>
      <c r="L12790" s="91"/>
      <c r="M12790" s="91"/>
      <c r="R12790"/>
      <c r="S12790"/>
      <c r="T12790"/>
      <c r="U12790"/>
      <c r="V12790"/>
      <c r="W12790"/>
      <c r="X12790"/>
      <c r="Y12790"/>
      <c r="Z12790"/>
      <c r="AA12790"/>
      <c r="AB12790"/>
      <c r="AC12790"/>
    </row>
    <row r="12791" spans="2:29" s="14" customFormat="1" x14ac:dyDescent="0.25">
      <c r="B12791"/>
      <c r="C12791"/>
      <c r="D12791"/>
      <c r="E12791"/>
      <c r="F12791"/>
      <c r="G12791"/>
      <c r="H12791"/>
      <c r="I12791"/>
      <c r="J12791"/>
      <c r="K12791" s="91"/>
      <c r="L12791" s="91"/>
      <c r="M12791" s="91"/>
      <c r="R12791"/>
      <c r="S12791"/>
      <c r="T12791"/>
      <c r="U12791"/>
      <c r="V12791"/>
      <c r="W12791"/>
      <c r="X12791"/>
      <c r="Y12791"/>
      <c r="Z12791"/>
      <c r="AA12791"/>
      <c r="AB12791"/>
      <c r="AC12791"/>
    </row>
    <row r="12792" spans="2:29" s="14" customFormat="1" x14ac:dyDescent="0.25">
      <c r="B12792"/>
      <c r="C12792"/>
      <c r="D12792"/>
      <c r="E12792"/>
      <c r="F12792"/>
      <c r="G12792"/>
      <c r="H12792"/>
      <c r="I12792"/>
      <c r="J12792"/>
      <c r="K12792" s="91"/>
      <c r="L12792" s="91"/>
      <c r="M12792" s="91"/>
      <c r="R12792"/>
      <c r="S12792"/>
      <c r="T12792"/>
      <c r="U12792"/>
      <c r="V12792"/>
      <c r="W12792"/>
      <c r="X12792"/>
      <c r="Y12792"/>
      <c r="Z12792"/>
      <c r="AA12792"/>
      <c r="AB12792"/>
      <c r="AC12792"/>
    </row>
    <row r="12793" spans="2:29" s="14" customFormat="1" x14ac:dyDescent="0.25">
      <c r="B12793"/>
      <c r="C12793"/>
      <c r="D12793"/>
      <c r="E12793"/>
      <c r="F12793"/>
      <c r="G12793"/>
      <c r="H12793"/>
      <c r="I12793"/>
      <c r="J12793"/>
      <c r="K12793" s="91"/>
      <c r="L12793" s="91"/>
      <c r="M12793" s="91"/>
      <c r="R12793"/>
      <c r="S12793"/>
      <c r="T12793"/>
      <c r="U12793"/>
      <c r="V12793"/>
      <c r="W12793"/>
      <c r="X12793"/>
      <c r="Y12793"/>
      <c r="Z12793"/>
      <c r="AA12793"/>
      <c r="AB12793"/>
      <c r="AC12793"/>
    </row>
    <row r="12794" spans="2:29" s="14" customFormat="1" x14ac:dyDescent="0.25">
      <c r="B12794"/>
      <c r="C12794"/>
      <c r="D12794"/>
      <c r="E12794"/>
      <c r="F12794"/>
      <c r="G12794"/>
      <c r="H12794"/>
      <c r="I12794"/>
      <c r="J12794"/>
      <c r="K12794" s="91"/>
      <c r="L12794" s="91"/>
      <c r="M12794" s="91"/>
      <c r="R12794"/>
      <c r="S12794"/>
      <c r="T12794"/>
      <c r="U12794"/>
      <c r="V12794"/>
      <c r="W12794"/>
      <c r="X12794"/>
      <c r="Y12794"/>
      <c r="Z12794"/>
      <c r="AA12794"/>
      <c r="AB12794"/>
      <c r="AC12794"/>
    </row>
    <row r="12795" spans="2:29" s="14" customFormat="1" x14ac:dyDescent="0.25">
      <c r="B12795"/>
      <c r="C12795"/>
      <c r="D12795"/>
      <c r="E12795"/>
      <c r="F12795"/>
      <c r="G12795"/>
      <c r="H12795"/>
      <c r="I12795"/>
      <c r="J12795"/>
      <c r="K12795" s="91"/>
      <c r="L12795" s="91"/>
      <c r="M12795" s="91"/>
      <c r="R12795"/>
      <c r="S12795"/>
      <c r="T12795"/>
      <c r="U12795"/>
      <c r="V12795"/>
      <c r="W12795"/>
      <c r="X12795"/>
      <c r="Y12795"/>
      <c r="Z12795"/>
      <c r="AA12795"/>
      <c r="AB12795"/>
      <c r="AC12795"/>
    </row>
    <row r="12796" spans="2:29" s="14" customFormat="1" x14ac:dyDescent="0.25">
      <c r="B12796"/>
      <c r="C12796"/>
      <c r="D12796"/>
      <c r="E12796"/>
      <c r="F12796"/>
      <c r="G12796"/>
      <c r="H12796"/>
      <c r="I12796"/>
      <c r="J12796"/>
      <c r="K12796" s="91"/>
      <c r="L12796" s="91"/>
      <c r="M12796" s="91"/>
      <c r="R12796"/>
      <c r="S12796"/>
      <c r="T12796"/>
      <c r="U12796"/>
      <c r="V12796"/>
      <c r="W12796"/>
      <c r="X12796"/>
      <c r="Y12796"/>
      <c r="Z12796"/>
      <c r="AA12796"/>
      <c r="AB12796"/>
      <c r="AC12796"/>
    </row>
    <row r="12797" spans="2:29" s="14" customFormat="1" x14ac:dyDescent="0.25">
      <c r="B12797"/>
      <c r="C12797"/>
      <c r="D12797"/>
      <c r="E12797"/>
      <c r="F12797"/>
      <c r="G12797"/>
      <c r="H12797"/>
      <c r="I12797"/>
      <c r="J12797"/>
      <c r="K12797" s="91"/>
      <c r="L12797" s="91"/>
      <c r="M12797" s="91"/>
      <c r="R12797"/>
      <c r="S12797"/>
      <c r="T12797"/>
      <c r="U12797"/>
      <c r="V12797"/>
      <c r="W12797"/>
      <c r="X12797"/>
      <c r="Y12797"/>
      <c r="Z12797"/>
      <c r="AA12797"/>
      <c r="AB12797"/>
      <c r="AC12797"/>
    </row>
    <row r="12798" spans="2:29" s="14" customFormat="1" x14ac:dyDescent="0.25">
      <c r="B12798"/>
      <c r="C12798"/>
      <c r="D12798"/>
      <c r="E12798"/>
      <c r="F12798"/>
      <c r="G12798"/>
      <c r="H12798"/>
      <c r="I12798"/>
      <c r="J12798"/>
      <c r="K12798" s="91"/>
      <c r="L12798" s="91"/>
      <c r="M12798" s="91"/>
      <c r="R12798"/>
      <c r="S12798"/>
      <c r="T12798"/>
      <c r="U12798"/>
      <c r="V12798"/>
      <c r="W12798"/>
      <c r="X12798"/>
      <c r="Y12798"/>
      <c r="Z12798"/>
      <c r="AA12798"/>
      <c r="AB12798"/>
      <c r="AC12798"/>
    </row>
    <row r="12799" spans="2:29" s="14" customFormat="1" x14ac:dyDescent="0.25">
      <c r="B12799"/>
      <c r="C12799"/>
      <c r="D12799"/>
      <c r="E12799"/>
      <c r="F12799"/>
      <c r="G12799"/>
      <c r="H12799"/>
      <c r="I12799"/>
      <c r="J12799"/>
      <c r="K12799" s="91"/>
      <c r="L12799" s="91"/>
      <c r="M12799" s="91"/>
      <c r="R12799"/>
      <c r="S12799"/>
      <c r="T12799"/>
      <c r="U12799"/>
      <c r="V12799"/>
      <c r="W12799"/>
      <c r="X12799"/>
      <c r="Y12799"/>
      <c r="Z12799"/>
      <c r="AA12799"/>
      <c r="AB12799"/>
      <c r="AC12799"/>
    </row>
    <row r="12800" spans="2:29" s="14" customFormat="1" x14ac:dyDescent="0.25">
      <c r="B12800"/>
      <c r="C12800"/>
      <c r="D12800"/>
      <c r="E12800"/>
      <c r="F12800"/>
      <c r="G12800"/>
      <c r="H12800"/>
      <c r="I12800"/>
      <c r="J12800"/>
      <c r="K12800" s="91"/>
      <c r="L12800" s="91"/>
      <c r="M12800" s="91"/>
      <c r="R12800"/>
      <c r="S12800"/>
      <c r="T12800"/>
      <c r="U12800"/>
      <c r="V12800"/>
      <c r="W12800"/>
      <c r="X12800"/>
      <c r="Y12800"/>
      <c r="Z12800"/>
      <c r="AA12800"/>
      <c r="AB12800"/>
      <c r="AC12800"/>
    </row>
    <row r="12801" spans="2:29" s="14" customFormat="1" x14ac:dyDescent="0.25">
      <c r="B12801"/>
      <c r="C12801"/>
      <c r="D12801"/>
      <c r="E12801"/>
      <c r="F12801"/>
      <c r="G12801"/>
      <c r="H12801"/>
      <c r="I12801"/>
      <c r="J12801"/>
      <c r="K12801" s="91"/>
      <c r="L12801" s="91"/>
      <c r="M12801" s="91"/>
      <c r="R12801"/>
      <c r="S12801"/>
      <c r="T12801"/>
      <c r="U12801"/>
      <c r="V12801"/>
      <c r="W12801"/>
      <c r="X12801"/>
      <c r="Y12801"/>
      <c r="Z12801"/>
      <c r="AA12801"/>
      <c r="AB12801"/>
      <c r="AC12801"/>
    </row>
    <row r="12802" spans="2:29" s="14" customFormat="1" x14ac:dyDescent="0.25">
      <c r="B12802"/>
      <c r="C12802"/>
      <c r="D12802"/>
      <c r="E12802"/>
      <c r="F12802"/>
      <c r="G12802"/>
      <c r="H12802"/>
      <c r="I12802"/>
      <c r="J12802"/>
      <c r="K12802" s="91"/>
      <c r="L12802" s="91"/>
      <c r="M12802" s="91"/>
      <c r="R12802"/>
      <c r="S12802"/>
      <c r="T12802"/>
      <c r="U12802"/>
      <c r="V12802"/>
      <c r="W12802"/>
      <c r="X12802"/>
      <c r="Y12802"/>
      <c r="Z12802"/>
      <c r="AA12802"/>
      <c r="AB12802"/>
      <c r="AC12802"/>
    </row>
    <row r="12803" spans="2:29" s="14" customFormat="1" x14ac:dyDescent="0.25">
      <c r="B12803"/>
      <c r="C12803"/>
      <c r="D12803"/>
      <c r="E12803"/>
      <c r="F12803"/>
      <c r="G12803"/>
      <c r="H12803"/>
      <c r="I12803"/>
      <c r="J12803"/>
      <c r="K12803" s="91"/>
      <c r="L12803" s="91"/>
      <c r="M12803" s="91"/>
      <c r="R12803"/>
      <c r="S12803"/>
      <c r="T12803"/>
      <c r="U12803"/>
      <c r="V12803"/>
      <c r="W12803"/>
      <c r="X12803"/>
      <c r="Y12803"/>
      <c r="Z12803"/>
      <c r="AA12803"/>
      <c r="AB12803"/>
      <c r="AC12803"/>
    </row>
    <row r="12804" spans="2:29" s="14" customFormat="1" x14ac:dyDescent="0.25">
      <c r="B12804"/>
      <c r="C12804"/>
      <c r="D12804"/>
      <c r="E12804"/>
      <c r="F12804"/>
      <c r="G12804"/>
      <c r="H12804"/>
      <c r="I12804"/>
      <c r="J12804"/>
      <c r="K12804" s="91"/>
      <c r="L12804" s="91"/>
      <c r="M12804" s="91"/>
      <c r="R12804"/>
      <c r="S12804"/>
      <c r="T12804"/>
      <c r="U12804"/>
      <c r="V12804"/>
      <c r="W12804"/>
      <c r="X12804"/>
      <c r="Y12804"/>
      <c r="Z12804"/>
      <c r="AA12804"/>
      <c r="AB12804"/>
      <c r="AC12804"/>
    </row>
    <row r="12805" spans="2:29" s="14" customFormat="1" x14ac:dyDescent="0.25">
      <c r="B12805"/>
      <c r="C12805"/>
      <c r="D12805"/>
      <c r="E12805"/>
      <c r="F12805"/>
      <c r="G12805"/>
      <c r="H12805"/>
      <c r="I12805"/>
      <c r="J12805"/>
      <c r="K12805" s="91"/>
      <c r="L12805" s="91"/>
      <c r="M12805" s="91"/>
      <c r="R12805"/>
      <c r="S12805"/>
      <c r="T12805"/>
      <c r="U12805"/>
      <c r="V12805"/>
      <c r="W12805"/>
      <c r="X12805"/>
      <c r="Y12805"/>
      <c r="Z12805"/>
      <c r="AA12805"/>
      <c r="AB12805"/>
      <c r="AC12805"/>
    </row>
    <row r="12806" spans="2:29" s="14" customFormat="1" x14ac:dyDescent="0.25">
      <c r="B12806"/>
      <c r="C12806"/>
      <c r="D12806"/>
      <c r="E12806"/>
      <c r="F12806"/>
      <c r="G12806"/>
      <c r="H12806"/>
      <c r="I12806"/>
      <c r="J12806"/>
      <c r="K12806" s="91"/>
      <c r="L12806" s="91"/>
      <c r="M12806" s="91"/>
      <c r="R12806"/>
      <c r="S12806"/>
      <c r="T12806"/>
      <c r="U12806"/>
      <c r="V12806"/>
      <c r="W12806"/>
      <c r="X12806"/>
      <c r="Y12806"/>
      <c r="Z12806"/>
      <c r="AA12806"/>
      <c r="AB12806"/>
      <c r="AC12806"/>
    </row>
    <row r="12807" spans="2:29" s="14" customFormat="1" x14ac:dyDescent="0.25">
      <c r="B12807"/>
      <c r="C12807"/>
      <c r="D12807"/>
      <c r="E12807"/>
      <c r="F12807"/>
      <c r="G12807"/>
      <c r="H12807"/>
      <c r="I12807"/>
      <c r="J12807"/>
      <c r="K12807" s="91"/>
      <c r="L12807" s="91"/>
      <c r="M12807" s="91"/>
      <c r="R12807"/>
      <c r="S12807"/>
      <c r="T12807"/>
      <c r="U12807"/>
      <c r="V12807"/>
      <c r="W12807"/>
      <c r="X12807"/>
      <c r="Y12807"/>
      <c r="Z12807"/>
      <c r="AA12807"/>
      <c r="AB12807"/>
      <c r="AC12807"/>
    </row>
    <row r="12808" spans="2:29" s="14" customFormat="1" x14ac:dyDescent="0.25">
      <c r="B12808"/>
      <c r="C12808"/>
      <c r="D12808"/>
      <c r="E12808"/>
      <c r="F12808"/>
      <c r="G12808"/>
      <c r="H12808"/>
      <c r="I12808"/>
      <c r="J12808"/>
      <c r="K12808" s="91"/>
      <c r="L12808" s="91"/>
      <c r="M12808" s="91"/>
      <c r="R12808"/>
      <c r="S12808"/>
      <c r="T12808"/>
      <c r="U12808"/>
      <c r="V12808"/>
      <c r="W12808"/>
      <c r="X12808"/>
      <c r="Y12808"/>
      <c r="Z12808"/>
      <c r="AA12808"/>
      <c r="AB12808"/>
      <c r="AC12808"/>
    </row>
    <row r="12809" spans="2:29" s="14" customFormat="1" x14ac:dyDescent="0.25">
      <c r="B12809"/>
      <c r="C12809"/>
      <c r="D12809"/>
      <c r="E12809"/>
      <c r="F12809"/>
      <c r="G12809"/>
      <c r="H12809"/>
      <c r="I12809"/>
      <c r="J12809"/>
      <c r="K12809" s="91"/>
      <c r="L12809" s="91"/>
      <c r="M12809" s="91"/>
      <c r="R12809"/>
      <c r="S12809"/>
      <c r="T12809"/>
      <c r="U12809"/>
      <c r="V12809"/>
      <c r="W12809"/>
      <c r="X12809"/>
      <c r="Y12809"/>
      <c r="Z12809"/>
      <c r="AA12809"/>
      <c r="AB12809"/>
      <c r="AC12809"/>
    </row>
    <row r="12810" spans="2:29" s="14" customFormat="1" x14ac:dyDescent="0.25">
      <c r="B12810"/>
      <c r="C12810"/>
      <c r="D12810"/>
      <c r="E12810"/>
      <c r="F12810"/>
      <c r="G12810"/>
      <c r="H12810"/>
      <c r="I12810"/>
      <c r="J12810"/>
      <c r="K12810" s="91"/>
      <c r="L12810" s="91"/>
      <c r="M12810" s="91"/>
      <c r="R12810"/>
      <c r="S12810"/>
      <c r="T12810"/>
      <c r="U12810"/>
      <c r="V12810"/>
      <c r="W12810"/>
      <c r="X12810"/>
      <c r="Y12810"/>
      <c r="Z12810"/>
      <c r="AA12810"/>
      <c r="AB12810"/>
      <c r="AC12810"/>
    </row>
    <row r="12811" spans="2:29" s="14" customFormat="1" x14ac:dyDescent="0.25">
      <c r="B12811"/>
      <c r="C12811"/>
      <c r="D12811"/>
      <c r="E12811"/>
      <c r="F12811"/>
      <c r="G12811"/>
      <c r="H12811"/>
      <c r="I12811"/>
      <c r="J12811"/>
      <c r="K12811" s="91"/>
      <c r="L12811" s="91"/>
      <c r="M12811" s="91"/>
      <c r="R12811"/>
      <c r="S12811"/>
      <c r="T12811"/>
      <c r="U12811"/>
      <c r="V12811"/>
      <c r="W12811"/>
      <c r="X12811"/>
      <c r="Y12811"/>
      <c r="Z12811"/>
      <c r="AA12811"/>
      <c r="AB12811"/>
      <c r="AC12811"/>
    </row>
    <row r="12812" spans="2:29" s="14" customFormat="1" x14ac:dyDescent="0.25">
      <c r="B12812"/>
      <c r="C12812"/>
      <c r="D12812"/>
      <c r="E12812"/>
      <c r="F12812"/>
      <c r="G12812"/>
      <c r="H12812"/>
      <c r="I12812"/>
      <c r="J12812"/>
      <c r="K12812" s="91"/>
      <c r="L12812" s="91"/>
      <c r="M12812" s="91"/>
      <c r="R12812"/>
      <c r="S12812"/>
      <c r="T12812"/>
      <c r="U12812"/>
      <c r="V12812"/>
      <c r="W12812"/>
      <c r="X12812"/>
      <c r="Y12812"/>
      <c r="Z12812"/>
      <c r="AA12812"/>
      <c r="AB12812"/>
      <c r="AC12812"/>
    </row>
    <row r="12813" spans="2:29" s="14" customFormat="1" x14ac:dyDescent="0.25">
      <c r="B12813"/>
      <c r="C12813"/>
      <c r="D12813"/>
      <c r="E12813"/>
      <c r="F12813"/>
      <c r="G12813"/>
      <c r="H12813"/>
      <c r="I12813"/>
      <c r="J12813"/>
      <c r="K12813" s="91"/>
      <c r="L12813" s="91"/>
      <c r="M12813" s="91"/>
      <c r="R12813"/>
      <c r="S12813"/>
      <c r="T12813"/>
      <c r="U12813"/>
      <c r="V12813"/>
      <c r="W12813"/>
      <c r="X12813"/>
      <c r="Y12813"/>
      <c r="Z12813"/>
      <c r="AA12813"/>
      <c r="AB12813"/>
      <c r="AC12813"/>
    </row>
    <row r="12814" spans="2:29" s="14" customFormat="1" x14ac:dyDescent="0.25">
      <c r="B12814"/>
      <c r="C12814"/>
      <c r="D12814"/>
      <c r="E12814"/>
      <c r="F12814"/>
      <c r="G12814"/>
      <c r="H12814"/>
      <c r="I12814"/>
      <c r="J12814"/>
      <c r="K12814" s="91"/>
      <c r="L12814" s="91"/>
      <c r="M12814" s="91"/>
      <c r="R12814"/>
      <c r="S12814"/>
      <c r="T12814"/>
      <c r="U12814"/>
      <c r="V12814"/>
      <c r="W12814"/>
      <c r="X12814"/>
      <c r="Y12814"/>
      <c r="Z12814"/>
      <c r="AA12814"/>
      <c r="AB12814"/>
      <c r="AC12814"/>
    </row>
    <row r="12815" spans="2:29" s="14" customFormat="1" x14ac:dyDescent="0.25">
      <c r="B12815"/>
      <c r="C12815"/>
      <c r="D12815"/>
      <c r="E12815"/>
      <c r="F12815"/>
      <c r="G12815"/>
      <c r="H12815"/>
      <c r="I12815"/>
      <c r="J12815"/>
      <c r="K12815" s="91"/>
      <c r="L12815" s="91"/>
      <c r="M12815" s="91"/>
      <c r="R12815"/>
      <c r="S12815"/>
      <c r="T12815"/>
      <c r="U12815"/>
      <c r="V12815"/>
      <c r="W12815"/>
      <c r="X12815"/>
      <c r="Y12815"/>
      <c r="Z12815"/>
      <c r="AA12815"/>
      <c r="AB12815"/>
      <c r="AC12815"/>
    </row>
    <row r="12816" spans="2:29" s="14" customFormat="1" x14ac:dyDescent="0.25">
      <c r="B12816"/>
      <c r="C12816"/>
      <c r="D12816"/>
      <c r="E12816"/>
      <c r="F12816"/>
      <c r="G12816"/>
      <c r="H12816"/>
      <c r="I12816"/>
      <c r="J12816"/>
      <c r="K12816" s="91"/>
      <c r="L12816" s="91"/>
      <c r="M12816" s="91"/>
      <c r="R12816"/>
      <c r="S12816"/>
      <c r="T12816"/>
      <c r="U12816"/>
      <c r="V12816"/>
      <c r="W12816"/>
      <c r="X12816"/>
      <c r="Y12816"/>
      <c r="Z12816"/>
      <c r="AA12816"/>
      <c r="AB12816"/>
      <c r="AC12816"/>
    </row>
    <row r="12817" spans="2:29" s="14" customFormat="1" x14ac:dyDescent="0.25">
      <c r="B12817"/>
      <c r="C12817"/>
      <c r="D12817"/>
      <c r="E12817"/>
      <c r="F12817"/>
      <c r="G12817"/>
      <c r="H12817"/>
      <c r="I12817"/>
      <c r="J12817"/>
      <c r="K12817" s="91"/>
      <c r="L12817" s="91"/>
      <c r="M12817" s="91"/>
      <c r="R12817"/>
      <c r="S12817"/>
      <c r="T12817"/>
      <c r="U12817"/>
      <c r="V12817"/>
      <c r="W12817"/>
      <c r="X12817"/>
      <c r="Y12817"/>
      <c r="Z12817"/>
      <c r="AA12817"/>
      <c r="AB12817"/>
      <c r="AC12817"/>
    </row>
    <row r="12818" spans="2:29" s="14" customFormat="1" x14ac:dyDescent="0.25">
      <c r="B12818"/>
      <c r="C12818"/>
      <c r="D12818"/>
      <c r="E12818"/>
      <c r="F12818"/>
      <c r="G12818"/>
      <c r="H12818"/>
      <c r="I12818"/>
      <c r="J12818"/>
      <c r="K12818" s="91"/>
      <c r="L12818" s="91"/>
      <c r="M12818" s="91"/>
      <c r="R12818"/>
      <c r="S12818"/>
      <c r="T12818"/>
      <c r="U12818"/>
      <c r="V12818"/>
      <c r="W12818"/>
      <c r="X12818"/>
      <c r="Y12818"/>
      <c r="Z12818"/>
      <c r="AA12818"/>
      <c r="AB12818"/>
      <c r="AC12818"/>
    </row>
    <row r="12819" spans="2:29" s="14" customFormat="1" x14ac:dyDescent="0.25">
      <c r="B12819"/>
      <c r="C12819"/>
      <c r="D12819"/>
      <c r="E12819"/>
      <c r="F12819"/>
      <c r="G12819"/>
      <c r="H12819"/>
      <c r="I12819"/>
      <c r="J12819"/>
      <c r="K12819" s="91"/>
      <c r="L12819" s="91"/>
      <c r="M12819" s="91"/>
      <c r="R12819"/>
      <c r="S12819"/>
      <c r="T12819"/>
      <c r="U12819"/>
      <c r="V12819"/>
      <c r="W12819"/>
      <c r="X12819"/>
      <c r="Y12819"/>
      <c r="Z12819"/>
      <c r="AA12819"/>
      <c r="AB12819"/>
      <c r="AC12819"/>
    </row>
    <row r="12820" spans="2:29" s="14" customFormat="1" x14ac:dyDescent="0.25">
      <c r="B12820"/>
      <c r="C12820"/>
      <c r="D12820"/>
      <c r="E12820"/>
      <c r="F12820"/>
      <c r="G12820"/>
      <c r="H12820"/>
      <c r="I12820"/>
      <c r="J12820"/>
      <c r="K12820" s="91"/>
      <c r="L12820" s="91"/>
      <c r="M12820" s="91"/>
      <c r="R12820"/>
      <c r="S12820"/>
      <c r="T12820"/>
      <c r="U12820"/>
      <c r="V12820"/>
      <c r="W12820"/>
      <c r="X12820"/>
      <c r="Y12820"/>
      <c r="Z12820"/>
      <c r="AA12820"/>
      <c r="AB12820"/>
      <c r="AC12820"/>
    </row>
    <row r="12821" spans="2:29" s="14" customFormat="1" x14ac:dyDescent="0.25">
      <c r="B12821"/>
      <c r="C12821"/>
      <c r="D12821"/>
      <c r="E12821"/>
      <c r="F12821"/>
      <c r="G12821"/>
      <c r="H12821"/>
      <c r="I12821"/>
      <c r="J12821"/>
      <c r="K12821" s="91"/>
      <c r="L12821" s="91"/>
      <c r="M12821" s="91"/>
      <c r="R12821"/>
      <c r="S12821"/>
      <c r="T12821"/>
      <c r="U12821"/>
      <c r="V12821"/>
      <c r="W12821"/>
      <c r="X12821"/>
      <c r="Y12821"/>
      <c r="Z12821"/>
      <c r="AA12821"/>
      <c r="AB12821"/>
      <c r="AC12821"/>
    </row>
    <row r="12822" spans="2:29" s="14" customFormat="1" x14ac:dyDescent="0.25">
      <c r="B12822"/>
      <c r="C12822"/>
      <c r="D12822"/>
      <c r="E12822"/>
      <c r="F12822"/>
      <c r="G12822"/>
      <c r="H12822"/>
      <c r="I12822"/>
      <c r="J12822"/>
      <c r="K12822" s="91"/>
      <c r="L12822" s="91"/>
      <c r="M12822" s="91"/>
      <c r="R12822"/>
      <c r="S12822"/>
      <c r="T12822"/>
      <c r="U12822"/>
      <c r="V12822"/>
      <c r="W12822"/>
      <c r="X12822"/>
      <c r="Y12822"/>
      <c r="Z12822"/>
      <c r="AA12822"/>
      <c r="AB12822"/>
      <c r="AC12822"/>
    </row>
    <row r="12823" spans="2:29" s="14" customFormat="1" x14ac:dyDescent="0.25">
      <c r="B12823"/>
      <c r="C12823"/>
      <c r="D12823"/>
      <c r="E12823"/>
      <c r="F12823"/>
      <c r="G12823"/>
      <c r="H12823"/>
      <c r="I12823"/>
      <c r="J12823"/>
      <c r="K12823" s="91"/>
      <c r="L12823" s="91"/>
      <c r="M12823" s="91"/>
      <c r="R12823"/>
      <c r="S12823"/>
      <c r="T12823"/>
      <c r="U12823"/>
      <c r="V12823"/>
      <c r="W12823"/>
      <c r="X12823"/>
      <c r="Y12823"/>
      <c r="Z12823"/>
      <c r="AA12823"/>
      <c r="AB12823"/>
      <c r="AC12823"/>
    </row>
    <row r="12824" spans="2:29" s="14" customFormat="1" x14ac:dyDescent="0.25">
      <c r="B12824"/>
      <c r="C12824"/>
      <c r="D12824"/>
      <c r="E12824"/>
      <c r="F12824"/>
      <c r="G12824"/>
      <c r="H12824"/>
      <c r="I12824"/>
      <c r="J12824"/>
      <c r="K12824" s="91"/>
      <c r="L12824" s="91"/>
      <c r="M12824" s="91"/>
      <c r="R12824"/>
      <c r="S12824"/>
      <c r="T12824"/>
      <c r="U12824"/>
      <c r="V12824"/>
      <c r="W12824"/>
      <c r="X12824"/>
      <c r="Y12824"/>
      <c r="Z12824"/>
      <c r="AA12824"/>
      <c r="AB12824"/>
      <c r="AC12824"/>
    </row>
    <row r="12825" spans="2:29" s="14" customFormat="1" x14ac:dyDescent="0.25">
      <c r="B12825"/>
      <c r="C12825"/>
      <c r="D12825"/>
      <c r="E12825"/>
      <c r="F12825"/>
      <c r="G12825"/>
      <c r="H12825"/>
      <c r="I12825"/>
      <c r="J12825"/>
      <c r="K12825" s="91"/>
      <c r="L12825" s="91"/>
      <c r="M12825" s="91"/>
      <c r="R12825"/>
      <c r="S12825"/>
      <c r="T12825"/>
      <c r="U12825"/>
      <c r="V12825"/>
      <c r="W12825"/>
      <c r="X12825"/>
      <c r="Y12825"/>
      <c r="Z12825"/>
      <c r="AA12825"/>
      <c r="AB12825"/>
      <c r="AC12825"/>
    </row>
    <row r="12826" spans="2:29" s="14" customFormat="1" x14ac:dyDescent="0.25">
      <c r="B12826"/>
      <c r="C12826"/>
      <c r="D12826"/>
      <c r="E12826"/>
      <c r="F12826"/>
      <c r="G12826"/>
      <c r="H12826"/>
      <c r="I12826"/>
      <c r="J12826"/>
      <c r="K12826" s="91"/>
      <c r="L12826" s="91"/>
      <c r="M12826" s="91"/>
      <c r="R12826"/>
      <c r="S12826"/>
      <c r="T12826"/>
      <c r="U12826"/>
      <c r="V12826"/>
      <c r="W12826"/>
      <c r="X12826"/>
      <c r="Y12826"/>
      <c r="Z12826"/>
      <c r="AA12826"/>
      <c r="AB12826"/>
      <c r="AC12826"/>
    </row>
    <row r="12827" spans="2:29" s="14" customFormat="1" x14ac:dyDescent="0.25">
      <c r="B12827"/>
      <c r="C12827"/>
      <c r="D12827"/>
      <c r="E12827"/>
      <c r="F12827"/>
      <c r="G12827"/>
      <c r="H12827"/>
      <c r="I12827"/>
      <c r="J12827"/>
      <c r="K12827" s="91"/>
      <c r="L12827" s="91"/>
      <c r="M12827" s="91"/>
      <c r="R12827"/>
      <c r="S12827"/>
      <c r="T12827"/>
      <c r="U12827"/>
      <c r="V12827"/>
      <c r="W12827"/>
      <c r="X12827"/>
      <c r="Y12827"/>
      <c r="Z12827"/>
      <c r="AA12827"/>
      <c r="AB12827"/>
      <c r="AC12827"/>
    </row>
    <row r="12828" spans="2:29" s="14" customFormat="1" x14ac:dyDescent="0.25">
      <c r="B12828"/>
      <c r="C12828"/>
      <c r="D12828"/>
      <c r="E12828"/>
      <c r="F12828"/>
      <c r="G12828"/>
      <c r="H12828"/>
      <c r="I12828"/>
      <c r="J12828"/>
      <c r="K12828" s="91"/>
      <c r="L12828" s="91"/>
      <c r="M12828" s="91"/>
      <c r="R12828"/>
      <c r="S12828"/>
      <c r="T12828"/>
      <c r="U12828"/>
      <c r="V12828"/>
      <c r="W12828"/>
      <c r="X12828"/>
      <c r="Y12828"/>
      <c r="Z12828"/>
      <c r="AA12828"/>
      <c r="AB12828"/>
      <c r="AC12828"/>
    </row>
    <row r="12829" spans="2:29" s="14" customFormat="1" x14ac:dyDescent="0.25">
      <c r="B12829"/>
      <c r="C12829"/>
      <c r="D12829"/>
      <c r="E12829"/>
      <c r="F12829"/>
      <c r="G12829"/>
      <c r="H12829"/>
      <c r="I12829"/>
      <c r="J12829"/>
      <c r="K12829" s="91"/>
      <c r="L12829" s="91"/>
      <c r="M12829" s="91"/>
      <c r="R12829"/>
      <c r="S12829"/>
      <c r="T12829"/>
      <c r="U12829"/>
      <c r="V12829"/>
      <c r="W12829"/>
      <c r="X12829"/>
      <c r="Y12829"/>
      <c r="Z12829"/>
      <c r="AA12829"/>
      <c r="AB12829"/>
      <c r="AC12829"/>
    </row>
    <row r="12830" spans="2:29" s="14" customFormat="1" x14ac:dyDescent="0.25">
      <c r="B12830"/>
      <c r="C12830"/>
      <c r="D12830"/>
      <c r="E12830"/>
      <c r="F12830"/>
      <c r="G12830"/>
      <c r="H12830"/>
      <c r="I12830"/>
      <c r="J12830"/>
      <c r="K12830" s="91"/>
      <c r="L12830" s="91"/>
      <c r="M12830" s="91"/>
      <c r="R12830"/>
      <c r="S12830"/>
      <c r="T12830"/>
      <c r="U12830"/>
      <c r="V12830"/>
      <c r="W12830"/>
      <c r="X12830"/>
      <c r="Y12830"/>
      <c r="Z12830"/>
      <c r="AA12830"/>
      <c r="AB12830"/>
      <c r="AC12830"/>
    </row>
    <row r="12831" spans="2:29" s="14" customFormat="1" x14ac:dyDescent="0.25">
      <c r="B12831"/>
      <c r="C12831"/>
      <c r="D12831"/>
      <c r="E12831"/>
      <c r="F12831"/>
      <c r="G12831"/>
      <c r="H12831"/>
      <c r="I12831"/>
      <c r="J12831"/>
      <c r="K12831" s="91"/>
      <c r="L12831" s="91"/>
      <c r="M12831" s="91"/>
      <c r="R12831"/>
      <c r="S12831"/>
      <c r="T12831"/>
      <c r="U12831"/>
      <c r="V12831"/>
      <c r="W12831"/>
      <c r="X12831"/>
      <c r="Y12831"/>
      <c r="Z12831"/>
      <c r="AA12831"/>
      <c r="AB12831"/>
      <c r="AC12831"/>
    </row>
    <row r="12832" spans="2:29" s="14" customFormat="1" x14ac:dyDescent="0.25">
      <c r="B12832"/>
      <c r="C12832"/>
      <c r="D12832"/>
      <c r="E12832"/>
      <c r="F12832"/>
      <c r="G12832"/>
      <c r="H12832"/>
      <c r="I12832"/>
      <c r="J12832"/>
      <c r="K12832" s="91"/>
      <c r="L12832" s="91"/>
      <c r="M12832" s="91"/>
      <c r="R12832"/>
      <c r="S12832"/>
      <c r="T12832"/>
      <c r="U12832"/>
      <c r="V12832"/>
      <c r="W12832"/>
      <c r="X12832"/>
      <c r="Y12832"/>
      <c r="Z12832"/>
      <c r="AA12832"/>
      <c r="AB12832"/>
      <c r="AC12832"/>
    </row>
    <row r="12833" spans="2:29" s="14" customFormat="1" x14ac:dyDescent="0.25">
      <c r="B12833"/>
      <c r="C12833"/>
      <c r="D12833"/>
      <c r="E12833"/>
      <c r="F12833"/>
      <c r="G12833"/>
      <c r="H12833"/>
      <c r="I12833"/>
      <c r="J12833"/>
      <c r="K12833" s="91"/>
      <c r="L12833" s="91"/>
      <c r="M12833" s="91"/>
      <c r="R12833"/>
      <c r="S12833"/>
      <c r="T12833"/>
      <c r="U12833"/>
      <c r="V12833"/>
      <c r="W12833"/>
      <c r="X12833"/>
      <c r="Y12833"/>
      <c r="Z12833"/>
      <c r="AA12833"/>
      <c r="AB12833"/>
      <c r="AC12833"/>
    </row>
    <row r="12834" spans="2:29" s="14" customFormat="1" x14ac:dyDescent="0.25">
      <c r="B12834"/>
      <c r="C12834"/>
      <c r="D12834"/>
      <c r="E12834"/>
      <c r="F12834"/>
      <c r="G12834"/>
      <c r="H12834"/>
      <c r="I12834"/>
      <c r="J12834"/>
      <c r="K12834" s="91"/>
      <c r="L12834" s="91"/>
      <c r="M12834" s="91"/>
      <c r="R12834"/>
      <c r="S12834"/>
      <c r="T12834"/>
      <c r="U12834"/>
      <c r="V12834"/>
      <c r="W12834"/>
      <c r="X12834"/>
      <c r="Y12834"/>
      <c r="Z12834"/>
      <c r="AA12834"/>
      <c r="AB12834"/>
      <c r="AC12834"/>
    </row>
    <row r="12835" spans="2:29" s="14" customFormat="1" x14ac:dyDescent="0.25">
      <c r="B12835"/>
      <c r="C12835"/>
      <c r="D12835"/>
      <c r="E12835"/>
      <c r="F12835"/>
      <c r="G12835"/>
      <c r="H12835"/>
      <c r="I12835"/>
      <c r="J12835"/>
      <c r="K12835" s="91"/>
      <c r="L12835" s="91"/>
      <c r="M12835" s="91"/>
      <c r="R12835"/>
      <c r="S12835"/>
      <c r="T12835"/>
      <c r="U12835"/>
      <c r="V12835"/>
      <c r="W12835"/>
      <c r="X12835"/>
      <c r="Y12835"/>
      <c r="Z12835"/>
      <c r="AA12835"/>
      <c r="AB12835"/>
      <c r="AC12835"/>
    </row>
    <row r="12836" spans="2:29" s="14" customFormat="1" x14ac:dyDescent="0.25">
      <c r="B12836"/>
      <c r="C12836"/>
      <c r="D12836"/>
      <c r="E12836"/>
      <c r="F12836"/>
      <c r="G12836"/>
      <c r="H12836"/>
      <c r="I12836"/>
      <c r="J12836"/>
      <c r="K12836" s="91"/>
      <c r="L12836" s="91"/>
      <c r="M12836" s="91"/>
      <c r="R12836"/>
      <c r="S12836"/>
      <c r="T12836"/>
      <c r="U12836"/>
      <c r="V12836"/>
      <c r="W12836"/>
      <c r="X12836"/>
      <c r="Y12836"/>
      <c r="Z12836"/>
      <c r="AA12836"/>
      <c r="AB12836"/>
      <c r="AC12836"/>
    </row>
    <row r="12837" spans="2:29" s="14" customFormat="1" x14ac:dyDescent="0.25">
      <c r="B12837"/>
      <c r="C12837"/>
      <c r="D12837"/>
      <c r="E12837"/>
      <c r="F12837"/>
      <c r="G12837"/>
      <c r="H12837"/>
      <c r="I12837"/>
      <c r="J12837"/>
      <c r="K12837" s="91"/>
      <c r="L12837" s="91"/>
      <c r="M12837" s="91"/>
      <c r="R12837"/>
      <c r="S12837"/>
      <c r="T12837"/>
      <c r="U12837"/>
      <c r="V12837"/>
      <c r="W12837"/>
      <c r="X12837"/>
      <c r="Y12837"/>
      <c r="Z12837"/>
      <c r="AA12837"/>
      <c r="AB12837"/>
      <c r="AC12837"/>
    </row>
    <row r="12838" spans="2:29" s="14" customFormat="1" x14ac:dyDescent="0.25">
      <c r="B12838"/>
      <c r="C12838"/>
      <c r="D12838"/>
      <c r="E12838"/>
      <c r="F12838"/>
      <c r="G12838"/>
      <c r="H12838"/>
      <c r="I12838"/>
      <c r="J12838"/>
      <c r="K12838" s="91"/>
      <c r="L12838" s="91"/>
      <c r="M12838" s="91"/>
      <c r="R12838"/>
      <c r="S12838"/>
      <c r="T12838"/>
      <c r="U12838"/>
      <c r="V12838"/>
      <c r="W12838"/>
      <c r="X12838"/>
      <c r="Y12838"/>
      <c r="Z12838"/>
      <c r="AA12838"/>
      <c r="AB12838"/>
      <c r="AC12838"/>
    </row>
    <row r="12839" spans="2:29" s="14" customFormat="1" x14ac:dyDescent="0.25">
      <c r="B12839"/>
      <c r="C12839"/>
      <c r="D12839"/>
      <c r="E12839"/>
      <c r="F12839"/>
      <c r="G12839"/>
      <c r="H12839"/>
      <c r="I12839"/>
      <c r="J12839"/>
      <c r="K12839" s="91"/>
      <c r="L12839" s="91"/>
      <c r="M12839" s="91"/>
      <c r="R12839"/>
      <c r="S12839"/>
      <c r="T12839"/>
      <c r="U12839"/>
      <c r="V12839"/>
      <c r="W12839"/>
      <c r="X12839"/>
      <c r="Y12839"/>
      <c r="Z12839"/>
      <c r="AA12839"/>
      <c r="AB12839"/>
      <c r="AC12839"/>
    </row>
    <row r="12840" spans="2:29" s="14" customFormat="1" x14ac:dyDescent="0.25">
      <c r="B12840"/>
      <c r="C12840"/>
      <c r="D12840"/>
      <c r="E12840"/>
      <c r="F12840"/>
      <c r="G12840"/>
      <c r="H12840"/>
      <c r="I12840"/>
      <c r="J12840"/>
      <c r="K12840" s="91"/>
      <c r="L12840" s="91"/>
      <c r="M12840" s="91"/>
      <c r="R12840"/>
      <c r="S12840"/>
      <c r="T12840"/>
      <c r="U12840"/>
      <c r="V12840"/>
      <c r="W12840"/>
      <c r="X12840"/>
      <c r="Y12840"/>
      <c r="Z12840"/>
      <c r="AA12840"/>
      <c r="AB12840"/>
      <c r="AC12840"/>
    </row>
    <row r="12841" spans="2:29" s="14" customFormat="1" x14ac:dyDescent="0.25">
      <c r="B12841"/>
      <c r="C12841"/>
      <c r="D12841"/>
      <c r="E12841"/>
      <c r="F12841"/>
      <c r="G12841"/>
      <c r="H12841"/>
      <c r="I12841"/>
      <c r="J12841"/>
      <c r="K12841" s="91"/>
      <c r="L12841" s="91"/>
      <c r="M12841" s="91"/>
      <c r="R12841"/>
      <c r="S12841"/>
      <c r="T12841"/>
      <c r="U12841"/>
      <c r="V12841"/>
      <c r="W12841"/>
      <c r="X12841"/>
      <c r="Y12841"/>
      <c r="Z12841"/>
      <c r="AA12841"/>
      <c r="AB12841"/>
      <c r="AC12841"/>
    </row>
    <row r="12842" spans="2:29" s="14" customFormat="1" x14ac:dyDescent="0.25">
      <c r="B12842"/>
      <c r="C12842"/>
      <c r="D12842"/>
      <c r="E12842"/>
      <c r="F12842"/>
      <c r="G12842"/>
      <c r="H12842"/>
      <c r="I12842"/>
      <c r="J12842"/>
      <c r="K12842" s="91"/>
      <c r="L12842" s="91"/>
      <c r="M12842" s="91"/>
      <c r="R12842"/>
      <c r="S12842"/>
      <c r="T12842"/>
      <c r="U12842"/>
      <c r="V12842"/>
      <c r="W12842"/>
      <c r="X12842"/>
      <c r="Y12842"/>
      <c r="Z12842"/>
      <c r="AA12842"/>
      <c r="AB12842"/>
      <c r="AC12842"/>
    </row>
    <row r="12843" spans="2:29" s="14" customFormat="1" x14ac:dyDescent="0.25">
      <c r="B12843"/>
      <c r="C12843"/>
      <c r="D12843"/>
      <c r="E12843"/>
      <c r="F12843"/>
      <c r="G12843"/>
      <c r="H12843"/>
      <c r="I12843"/>
      <c r="J12843"/>
      <c r="K12843" s="91"/>
      <c r="L12843" s="91"/>
      <c r="M12843" s="91"/>
      <c r="R12843"/>
      <c r="S12843"/>
      <c r="T12843"/>
      <c r="U12843"/>
      <c r="V12843"/>
      <c r="W12843"/>
      <c r="X12843"/>
      <c r="Y12843"/>
      <c r="Z12843"/>
      <c r="AA12843"/>
      <c r="AB12843"/>
      <c r="AC12843"/>
    </row>
    <row r="12844" spans="2:29" s="14" customFormat="1" x14ac:dyDescent="0.25">
      <c r="B12844"/>
      <c r="C12844"/>
      <c r="D12844"/>
      <c r="E12844"/>
      <c r="F12844"/>
      <c r="G12844"/>
      <c r="H12844"/>
      <c r="I12844"/>
      <c r="J12844"/>
      <c r="K12844" s="91"/>
      <c r="L12844" s="91"/>
      <c r="M12844" s="91"/>
      <c r="R12844"/>
      <c r="S12844"/>
      <c r="T12844"/>
      <c r="U12844"/>
      <c r="V12844"/>
      <c r="W12844"/>
      <c r="X12844"/>
      <c r="Y12844"/>
      <c r="Z12844"/>
      <c r="AA12844"/>
      <c r="AB12844"/>
      <c r="AC12844"/>
    </row>
    <row r="12845" spans="2:29" s="14" customFormat="1" x14ac:dyDescent="0.25">
      <c r="B12845"/>
      <c r="C12845"/>
      <c r="D12845"/>
      <c r="E12845"/>
      <c r="F12845"/>
      <c r="G12845"/>
      <c r="H12845"/>
      <c r="I12845"/>
      <c r="J12845"/>
      <c r="K12845" s="91"/>
      <c r="L12845" s="91"/>
      <c r="M12845" s="91"/>
      <c r="R12845"/>
      <c r="S12845"/>
      <c r="T12845"/>
      <c r="U12845"/>
      <c r="V12845"/>
      <c r="W12845"/>
      <c r="X12845"/>
      <c r="Y12845"/>
      <c r="Z12845"/>
      <c r="AA12845"/>
      <c r="AB12845"/>
      <c r="AC12845"/>
    </row>
    <row r="12846" spans="2:29" s="14" customFormat="1" x14ac:dyDescent="0.25">
      <c r="B12846"/>
      <c r="C12846"/>
      <c r="D12846"/>
      <c r="E12846"/>
      <c r="F12846"/>
      <c r="G12846"/>
      <c r="H12846"/>
      <c r="I12846"/>
      <c r="J12846"/>
      <c r="K12846" s="91"/>
      <c r="L12846" s="91"/>
      <c r="M12846" s="91"/>
      <c r="R12846"/>
      <c r="S12846"/>
      <c r="T12846"/>
      <c r="U12846"/>
      <c r="V12846"/>
      <c r="W12846"/>
      <c r="X12846"/>
      <c r="Y12846"/>
      <c r="Z12846"/>
      <c r="AA12846"/>
      <c r="AB12846"/>
      <c r="AC12846"/>
    </row>
    <row r="12847" spans="2:29" s="14" customFormat="1" x14ac:dyDescent="0.25">
      <c r="B12847"/>
      <c r="C12847"/>
      <c r="D12847"/>
      <c r="E12847"/>
      <c r="F12847"/>
      <c r="G12847"/>
      <c r="H12847"/>
      <c r="I12847"/>
      <c r="J12847"/>
      <c r="K12847" s="91"/>
      <c r="L12847" s="91"/>
      <c r="M12847" s="91"/>
      <c r="R12847"/>
      <c r="S12847"/>
      <c r="T12847"/>
      <c r="U12847"/>
      <c r="V12847"/>
      <c r="W12847"/>
      <c r="X12847"/>
      <c r="Y12847"/>
      <c r="Z12847"/>
      <c r="AA12847"/>
      <c r="AB12847"/>
      <c r="AC12847"/>
    </row>
    <row r="12848" spans="2:29" s="14" customFormat="1" x14ac:dyDescent="0.25">
      <c r="B12848"/>
      <c r="C12848"/>
      <c r="D12848"/>
      <c r="E12848"/>
      <c r="F12848"/>
      <c r="G12848"/>
      <c r="H12848"/>
      <c r="I12848"/>
      <c r="J12848"/>
      <c r="K12848" s="91"/>
      <c r="L12848" s="91"/>
      <c r="M12848" s="91"/>
      <c r="R12848"/>
      <c r="S12848"/>
      <c r="T12848"/>
      <c r="U12848"/>
      <c r="V12848"/>
      <c r="W12848"/>
      <c r="X12848"/>
      <c r="Y12848"/>
      <c r="Z12848"/>
      <c r="AA12848"/>
      <c r="AB12848"/>
      <c r="AC12848"/>
    </row>
    <row r="12849" spans="2:29" s="14" customFormat="1" x14ac:dyDescent="0.25">
      <c r="B12849"/>
      <c r="C12849"/>
      <c r="D12849"/>
      <c r="E12849"/>
      <c r="F12849"/>
      <c r="G12849"/>
      <c r="H12849"/>
      <c r="I12849"/>
      <c r="J12849"/>
      <c r="K12849" s="91"/>
      <c r="L12849" s="91"/>
      <c r="M12849" s="91"/>
      <c r="R12849"/>
      <c r="S12849"/>
      <c r="T12849"/>
      <c r="U12849"/>
      <c r="V12849"/>
      <c r="W12849"/>
      <c r="X12849"/>
      <c r="Y12849"/>
      <c r="Z12849"/>
      <c r="AA12849"/>
      <c r="AB12849"/>
      <c r="AC12849"/>
    </row>
    <row r="12850" spans="2:29" s="14" customFormat="1" x14ac:dyDescent="0.25">
      <c r="B12850"/>
      <c r="C12850"/>
      <c r="D12850"/>
      <c r="E12850"/>
      <c r="F12850"/>
      <c r="G12850"/>
      <c r="H12850"/>
      <c r="I12850"/>
      <c r="J12850"/>
      <c r="K12850" s="91"/>
      <c r="L12850" s="91"/>
      <c r="M12850" s="91"/>
      <c r="R12850"/>
      <c r="S12850"/>
      <c r="T12850"/>
      <c r="U12850"/>
      <c r="V12850"/>
      <c r="W12850"/>
      <c r="X12850"/>
      <c r="Y12850"/>
      <c r="Z12850"/>
      <c r="AA12850"/>
      <c r="AB12850"/>
      <c r="AC12850"/>
    </row>
    <row r="12851" spans="2:29" s="14" customFormat="1" x14ac:dyDescent="0.25">
      <c r="B12851"/>
      <c r="C12851"/>
      <c r="D12851"/>
      <c r="E12851"/>
      <c r="F12851"/>
      <c r="G12851"/>
      <c r="H12851"/>
      <c r="I12851"/>
      <c r="J12851"/>
      <c r="K12851" s="91"/>
      <c r="L12851" s="91"/>
      <c r="M12851" s="91"/>
      <c r="R12851"/>
      <c r="S12851"/>
      <c r="T12851"/>
      <c r="U12851"/>
      <c r="V12851"/>
      <c r="W12851"/>
      <c r="X12851"/>
      <c r="Y12851"/>
      <c r="Z12851"/>
      <c r="AA12851"/>
      <c r="AB12851"/>
      <c r="AC12851"/>
    </row>
    <row r="12852" spans="2:29" s="14" customFormat="1" x14ac:dyDescent="0.25">
      <c r="B12852"/>
      <c r="C12852"/>
      <c r="D12852"/>
      <c r="E12852"/>
      <c r="F12852"/>
      <c r="G12852"/>
      <c r="H12852"/>
      <c r="I12852"/>
      <c r="J12852"/>
      <c r="K12852" s="91"/>
      <c r="L12852" s="91"/>
      <c r="M12852" s="91"/>
      <c r="R12852"/>
      <c r="S12852"/>
      <c r="T12852"/>
      <c r="U12852"/>
      <c r="V12852"/>
      <c r="W12852"/>
      <c r="X12852"/>
      <c r="Y12852"/>
      <c r="Z12852"/>
      <c r="AA12852"/>
      <c r="AB12852"/>
      <c r="AC12852"/>
    </row>
    <row r="12853" spans="2:29" s="14" customFormat="1" x14ac:dyDescent="0.25">
      <c r="B12853"/>
      <c r="C12853"/>
      <c r="D12853"/>
      <c r="E12853"/>
      <c r="F12853"/>
      <c r="G12853"/>
      <c r="H12853"/>
      <c r="I12853"/>
      <c r="J12853"/>
      <c r="K12853" s="91"/>
      <c r="L12853" s="91"/>
      <c r="M12853" s="91"/>
      <c r="R12853"/>
      <c r="S12853"/>
      <c r="T12853"/>
      <c r="U12853"/>
      <c r="V12853"/>
      <c r="W12853"/>
      <c r="X12853"/>
      <c r="Y12853"/>
      <c r="Z12853"/>
      <c r="AA12853"/>
      <c r="AB12853"/>
      <c r="AC12853"/>
    </row>
    <row r="12854" spans="2:29" s="14" customFormat="1" x14ac:dyDescent="0.25">
      <c r="B12854"/>
      <c r="C12854"/>
      <c r="D12854"/>
      <c r="E12854"/>
      <c r="F12854"/>
      <c r="G12854"/>
      <c r="H12854"/>
      <c r="I12854"/>
      <c r="J12854"/>
      <c r="K12854" s="91"/>
      <c r="L12854" s="91"/>
      <c r="M12854" s="91"/>
      <c r="R12854"/>
      <c r="S12854"/>
      <c r="T12854"/>
      <c r="U12854"/>
      <c r="V12854"/>
      <c r="W12854"/>
      <c r="X12854"/>
      <c r="Y12854"/>
      <c r="Z12854"/>
      <c r="AA12854"/>
      <c r="AB12854"/>
      <c r="AC12854"/>
    </row>
    <row r="12855" spans="2:29" s="14" customFormat="1" x14ac:dyDescent="0.25">
      <c r="B12855"/>
      <c r="C12855"/>
      <c r="D12855"/>
      <c r="E12855"/>
      <c r="F12855"/>
      <c r="G12855"/>
      <c r="H12855"/>
      <c r="I12855"/>
      <c r="J12855"/>
      <c r="K12855" s="91"/>
      <c r="L12855" s="91"/>
      <c r="M12855" s="91"/>
      <c r="R12855"/>
      <c r="S12855"/>
      <c r="T12855"/>
      <c r="U12855"/>
      <c r="V12855"/>
      <c r="W12855"/>
      <c r="X12855"/>
      <c r="Y12855"/>
      <c r="Z12855"/>
      <c r="AA12855"/>
      <c r="AB12855"/>
      <c r="AC12855"/>
    </row>
    <row r="12856" spans="2:29" s="14" customFormat="1" x14ac:dyDescent="0.25">
      <c r="B12856"/>
      <c r="C12856"/>
      <c r="D12856"/>
      <c r="E12856"/>
      <c r="F12856"/>
      <c r="G12856"/>
      <c r="H12856"/>
      <c r="I12856"/>
      <c r="J12856"/>
      <c r="K12856" s="91"/>
      <c r="L12856" s="91"/>
      <c r="M12856" s="91"/>
      <c r="R12856"/>
      <c r="S12856"/>
      <c r="T12856"/>
      <c r="U12856"/>
      <c r="V12856"/>
      <c r="W12856"/>
      <c r="X12856"/>
      <c r="Y12856"/>
      <c r="Z12856"/>
      <c r="AA12856"/>
      <c r="AB12856"/>
      <c r="AC12856"/>
    </row>
    <row r="12857" spans="2:29" s="14" customFormat="1" x14ac:dyDescent="0.25">
      <c r="B12857"/>
      <c r="C12857"/>
      <c r="D12857"/>
      <c r="E12857"/>
      <c r="F12857"/>
      <c r="G12857"/>
      <c r="H12857"/>
      <c r="I12857"/>
      <c r="J12857"/>
      <c r="K12857" s="91"/>
      <c r="L12857" s="91"/>
      <c r="M12857" s="91"/>
      <c r="R12857"/>
      <c r="S12857"/>
      <c r="T12857"/>
      <c r="U12857"/>
      <c r="V12857"/>
      <c r="W12857"/>
      <c r="X12857"/>
      <c r="Y12857"/>
      <c r="Z12857"/>
      <c r="AA12857"/>
      <c r="AB12857"/>
      <c r="AC12857"/>
    </row>
    <row r="12858" spans="2:29" s="14" customFormat="1" x14ac:dyDescent="0.25">
      <c r="B12858"/>
      <c r="C12858"/>
      <c r="D12858"/>
      <c r="E12858"/>
      <c r="F12858"/>
      <c r="G12858"/>
      <c r="H12858"/>
      <c r="I12858"/>
      <c r="J12858"/>
      <c r="K12858" s="91"/>
      <c r="L12858" s="91"/>
      <c r="M12858" s="91"/>
      <c r="R12858"/>
      <c r="S12858"/>
      <c r="T12858"/>
      <c r="U12858"/>
      <c r="V12858"/>
      <c r="W12858"/>
      <c r="X12858"/>
      <c r="Y12858"/>
      <c r="Z12858"/>
      <c r="AA12858"/>
      <c r="AB12858"/>
      <c r="AC12858"/>
    </row>
    <row r="12859" spans="2:29" s="14" customFormat="1" x14ac:dyDescent="0.25">
      <c r="B12859"/>
      <c r="C12859"/>
      <c r="D12859"/>
      <c r="E12859"/>
      <c r="F12859"/>
      <c r="G12859"/>
      <c r="H12859"/>
      <c r="I12859"/>
      <c r="J12859"/>
      <c r="K12859" s="91"/>
      <c r="L12859" s="91"/>
      <c r="M12859" s="91"/>
      <c r="R12859"/>
      <c r="S12859"/>
      <c r="T12859"/>
      <c r="U12859"/>
      <c r="V12859"/>
      <c r="W12859"/>
      <c r="X12859"/>
      <c r="Y12859"/>
      <c r="Z12859"/>
      <c r="AA12859"/>
      <c r="AB12859"/>
      <c r="AC12859"/>
    </row>
    <row r="12860" spans="2:29" s="14" customFormat="1" x14ac:dyDescent="0.25">
      <c r="B12860"/>
      <c r="C12860"/>
      <c r="D12860"/>
      <c r="E12860"/>
      <c r="F12860"/>
      <c r="G12860"/>
      <c r="H12860"/>
      <c r="I12860"/>
      <c r="J12860"/>
      <c r="K12860" s="91"/>
      <c r="L12860" s="91"/>
      <c r="M12860" s="91"/>
      <c r="R12860"/>
      <c r="S12860"/>
      <c r="T12860"/>
      <c r="U12860"/>
      <c r="V12860"/>
      <c r="W12860"/>
      <c r="X12860"/>
      <c r="Y12860"/>
      <c r="Z12860"/>
      <c r="AA12860"/>
      <c r="AB12860"/>
      <c r="AC12860"/>
    </row>
    <row r="12861" spans="2:29" s="14" customFormat="1" x14ac:dyDescent="0.25">
      <c r="B12861"/>
      <c r="C12861"/>
      <c r="D12861"/>
      <c r="E12861"/>
      <c r="F12861"/>
      <c r="G12861"/>
      <c r="H12861"/>
      <c r="I12861"/>
      <c r="J12861"/>
      <c r="K12861" s="91"/>
      <c r="L12861" s="91"/>
      <c r="M12861" s="91"/>
      <c r="R12861"/>
      <c r="S12861"/>
      <c r="T12861"/>
      <c r="U12861"/>
      <c r="V12861"/>
      <c r="W12861"/>
      <c r="X12861"/>
      <c r="Y12861"/>
      <c r="Z12861"/>
      <c r="AA12861"/>
      <c r="AB12861"/>
      <c r="AC12861"/>
    </row>
    <row r="12862" spans="2:29" s="14" customFormat="1" x14ac:dyDescent="0.25">
      <c r="B12862"/>
      <c r="C12862"/>
      <c r="D12862"/>
      <c r="E12862"/>
      <c r="F12862"/>
      <c r="G12862"/>
      <c r="H12862"/>
      <c r="I12862"/>
      <c r="J12862"/>
      <c r="K12862" s="91"/>
      <c r="L12862" s="91"/>
      <c r="M12862" s="91"/>
      <c r="R12862"/>
      <c r="S12862"/>
      <c r="T12862"/>
      <c r="U12862"/>
      <c r="V12862"/>
      <c r="W12862"/>
      <c r="X12862"/>
      <c r="Y12862"/>
      <c r="Z12862"/>
      <c r="AA12862"/>
      <c r="AB12862"/>
      <c r="AC12862"/>
    </row>
    <row r="12863" spans="2:29" s="14" customFormat="1" x14ac:dyDescent="0.25">
      <c r="B12863"/>
      <c r="C12863"/>
      <c r="D12863"/>
      <c r="E12863"/>
      <c r="F12863"/>
      <c r="G12863"/>
      <c r="H12863"/>
      <c r="I12863"/>
      <c r="J12863"/>
      <c r="K12863" s="91"/>
      <c r="L12863" s="91"/>
      <c r="M12863" s="91"/>
      <c r="R12863"/>
      <c r="S12863"/>
      <c r="T12863"/>
      <c r="U12863"/>
      <c r="V12863"/>
      <c r="W12863"/>
      <c r="X12863"/>
      <c r="Y12863"/>
      <c r="Z12863"/>
      <c r="AA12863"/>
      <c r="AB12863"/>
      <c r="AC12863"/>
    </row>
    <row r="12864" spans="2:29" s="14" customFormat="1" x14ac:dyDescent="0.25">
      <c r="B12864"/>
      <c r="C12864"/>
      <c r="D12864"/>
      <c r="E12864"/>
      <c r="F12864"/>
      <c r="G12864"/>
      <c r="H12864"/>
      <c r="I12864"/>
      <c r="J12864"/>
      <c r="K12864" s="91"/>
      <c r="L12864" s="91"/>
      <c r="M12864" s="91"/>
      <c r="R12864"/>
      <c r="S12864"/>
      <c r="T12864"/>
      <c r="U12864"/>
      <c r="V12864"/>
      <c r="W12864"/>
      <c r="X12864"/>
      <c r="Y12864"/>
      <c r="Z12864"/>
      <c r="AA12864"/>
      <c r="AB12864"/>
      <c r="AC12864"/>
    </row>
    <row r="12865" spans="2:29" s="14" customFormat="1" x14ac:dyDescent="0.25">
      <c r="B12865"/>
      <c r="C12865"/>
      <c r="D12865"/>
      <c r="E12865"/>
      <c r="F12865"/>
      <c r="G12865"/>
      <c r="H12865"/>
      <c r="I12865"/>
      <c r="J12865"/>
      <c r="K12865" s="91"/>
      <c r="L12865" s="91"/>
      <c r="M12865" s="91"/>
      <c r="R12865"/>
      <c r="S12865"/>
      <c r="T12865"/>
      <c r="U12865"/>
      <c r="V12865"/>
      <c r="W12865"/>
      <c r="X12865"/>
      <c r="Y12865"/>
      <c r="Z12865"/>
      <c r="AA12865"/>
      <c r="AB12865"/>
      <c r="AC12865"/>
    </row>
    <row r="12866" spans="2:29" s="14" customFormat="1" x14ac:dyDescent="0.25">
      <c r="B12866"/>
      <c r="C12866"/>
      <c r="D12866"/>
      <c r="E12866"/>
      <c r="F12866"/>
      <c r="G12866"/>
      <c r="H12866"/>
      <c r="I12866"/>
      <c r="J12866"/>
      <c r="K12866" s="91"/>
      <c r="L12866" s="91"/>
      <c r="M12866" s="91"/>
      <c r="R12866"/>
      <c r="S12866"/>
      <c r="T12866"/>
      <c r="U12866"/>
      <c r="V12866"/>
      <c r="W12866"/>
      <c r="X12866"/>
      <c r="Y12866"/>
      <c r="Z12866"/>
      <c r="AA12866"/>
      <c r="AB12866"/>
      <c r="AC12866"/>
    </row>
    <row r="12867" spans="2:29" s="14" customFormat="1" x14ac:dyDescent="0.25">
      <c r="B12867"/>
      <c r="C12867"/>
      <c r="D12867"/>
      <c r="E12867"/>
      <c r="F12867"/>
      <c r="G12867"/>
      <c r="H12867"/>
      <c r="I12867"/>
      <c r="J12867"/>
      <c r="K12867" s="91"/>
      <c r="L12867" s="91"/>
      <c r="M12867" s="91"/>
      <c r="R12867"/>
      <c r="S12867"/>
      <c r="T12867"/>
      <c r="U12867"/>
      <c r="V12867"/>
      <c r="W12867"/>
      <c r="X12867"/>
      <c r="Y12867"/>
      <c r="Z12867"/>
      <c r="AA12867"/>
      <c r="AB12867"/>
      <c r="AC12867"/>
    </row>
    <row r="12868" spans="2:29" s="14" customFormat="1" x14ac:dyDescent="0.25">
      <c r="B12868"/>
      <c r="C12868"/>
      <c r="D12868"/>
      <c r="E12868"/>
      <c r="F12868"/>
      <c r="G12868"/>
      <c r="H12868"/>
      <c r="I12868"/>
      <c r="J12868"/>
      <c r="K12868" s="91"/>
      <c r="L12868" s="91"/>
      <c r="M12868" s="91"/>
      <c r="R12868"/>
      <c r="S12868"/>
      <c r="T12868"/>
      <c r="U12868"/>
      <c r="V12868"/>
      <c r="W12868"/>
      <c r="X12868"/>
      <c r="Y12868"/>
      <c r="Z12868"/>
      <c r="AA12868"/>
      <c r="AB12868"/>
      <c r="AC12868"/>
    </row>
    <row r="12869" spans="2:29" s="14" customFormat="1" x14ac:dyDescent="0.25">
      <c r="B12869"/>
      <c r="C12869"/>
      <c r="D12869"/>
      <c r="E12869"/>
      <c r="F12869"/>
      <c r="G12869"/>
      <c r="H12869"/>
      <c r="I12869"/>
      <c r="J12869"/>
      <c r="K12869" s="91"/>
      <c r="L12869" s="91"/>
      <c r="M12869" s="91"/>
      <c r="R12869"/>
      <c r="S12869"/>
      <c r="T12869"/>
      <c r="U12869"/>
      <c r="V12869"/>
      <c r="W12869"/>
      <c r="X12869"/>
      <c r="Y12869"/>
      <c r="Z12869"/>
      <c r="AA12869"/>
      <c r="AB12869"/>
      <c r="AC12869"/>
    </row>
    <row r="12870" spans="2:29" s="14" customFormat="1" x14ac:dyDescent="0.25">
      <c r="B12870"/>
      <c r="C12870"/>
      <c r="D12870"/>
      <c r="E12870"/>
      <c r="F12870"/>
      <c r="G12870"/>
      <c r="H12870"/>
      <c r="I12870"/>
      <c r="J12870"/>
      <c r="K12870" s="91"/>
      <c r="L12870" s="91"/>
      <c r="M12870" s="91"/>
      <c r="R12870"/>
      <c r="S12870"/>
      <c r="T12870"/>
      <c r="U12870"/>
      <c r="V12870"/>
      <c r="W12870"/>
      <c r="X12870"/>
      <c r="Y12870"/>
      <c r="Z12870"/>
      <c r="AA12870"/>
      <c r="AB12870"/>
      <c r="AC12870"/>
    </row>
    <row r="12871" spans="2:29" s="14" customFormat="1" x14ac:dyDescent="0.25">
      <c r="B12871"/>
      <c r="C12871"/>
      <c r="D12871"/>
      <c r="E12871"/>
      <c r="F12871"/>
      <c r="G12871"/>
      <c r="H12871"/>
      <c r="I12871"/>
      <c r="J12871"/>
      <c r="K12871" s="91"/>
      <c r="L12871" s="91"/>
      <c r="M12871" s="91"/>
      <c r="R12871"/>
      <c r="S12871"/>
      <c r="T12871"/>
      <c r="U12871"/>
      <c r="V12871"/>
      <c r="W12871"/>
      <c r="X12871"/>
      <c r="Y12871"/>
      <c r="Z12871"/>
      <c r="AA12871"/>
      <c r="AB12871"/>
      <c r="AC12871"/>
    </row>
    <row r="12872" spans="2:29" s="14" customFormat="1" x14ac:dyDescent="0.25">
      <c r="B12872"/>
      <c r="C12872"/>
      <c r="D12872"/>
      <c r="E12872"/>
      <c r="F12872"/>
      <c r="G12872"/>
      <c r="H12872"/>
      <c r="I12872"/>
      <c r="J12872"/>
      <c r="K12872" s="91"/>
      <c r="L12872" s="91"/>
      <c r="M12872" s="91"/>
      <c r="R12872"/>
      <c r="S12872"/>
      <c r="T12872"/>
      <c r="U12872"/>
      <c r="V12872"/>
      <c r="W12872"/>
      <c r="X12872"/>
      <c r="Y12872"/>
      <c r="Z12872"/>
      <c r="AA12872"/>
      <c r="AB12872"/>
      <c r="AC12872"/>
    </row>
    <row r="12873" spans="2:29" s="14" customFormat="1" x14ac:dyDescent="0.25">
      <c r="B12873"/>
      <c r="C12873"/>
      <c r="D12873"/>
      <c r="E12873"/>
      <c r="F12873"/>
      <c r="G12873"/>
      <c r="H12873"/>
      <c r="I12873"/>
      <c r="J12873"/>
      <c r="K12873" s="91"/>
      <c r="L12873" s="91"/>
      <c r="M12873" s="91"/>
      <c r="R12873"/>
      <c r="S12873"/>
      <c r="T12873"/>
      <c r="U12873"/>
      <c r="V12873"/>
      <c r="W12873"/>
      <c r="X12873"/>
      <c r="Y12873"/>
      <c r="Z12873"/>
      <c r="AA12873"/>
      <c r="AB12873"/>
      <c r="AC12873"/>
    </row>
    <row r="12874" spans="2:29" s="14" customFormat="1" x14ac:dyDescent="0.25">
      <c r="B12874"/>
      <c r="C12874"/>
      <c r="D12874"/>
      <c r="E12874"/>
      <c r="F12874"/>
      <c r="G12874"/>
      <c r="H12874"/>
      <c r="I12874"/>
      <c r="J12874"/>
      <c r="K12874" s="91"/>
      <c r="L12874" s="91"/>
      <c r="M12874" s="91"/>
      <c r="R12874"/>
      <c r="S12874"/>
      <c r="T12874"/>
      <c r="U12874"/>
      <c r="V12874"/>
      <c r="W12874"/>
      <c r="X12874"/>
      <c r="Y12874"/>
      <c r="Z12874"/>
      <c r="AA12874"/>
      <c r="AB12874"/>
      <c r="AC12874"/>
    </row>
    <row r="12875" spans="2:29" s="14" customFormat="1" x14ac:dyDescent="0.25">
      <c r="B12875"/>
      <c r="C12875"/>
      <c r="D12875"/>
      <c r="E12875"/>
      <c r="F12875"/>
      <c r="G12875"/>
      <c r="H12875"/>
      <c r="I12875"/>
      <c r="J12875"/>
      <c r="K12875" s="91"/>
      <c r="L12875" s="91"/>
      <c r="M12875" s="91"/>
      <c r="R12875"/>
      <c r="S12875"/>
      <c r="T12875"/>
      <c r="U12875"/>
      <c r="V12875"/>
      <c r="W12875"/>
      <c r="X12875"/>
      <c r="Y12875"/>
      <c r="Z12875"/>
      <c r="AA12875"/>
      <c r="AB12875"/>
      <c r="AC12875"/>
    </row>
    <row r="12876" spans="2:29" s="14" customFormat="1" x14ac:dyDescent="0.25">
      <c r="B12876"/>
      <c r="C12876"/>
      <c r="D12876"/>
      <c r="E12876"/>
      <c r="F12876"/>
      <c r="G12876"/>
      <c r="H12876"/>
      <c r="I12876"/>
      <c r="J12876"/>
      <c r="K12876" s="91"/>
      <c r="L12876" s="91"/>
      <c r="M12876" s="91"/>
      <c r="R12876"/>
      <c r="S12876"/>
      <c r="T12876"/>
      <c r="U12876"/>
      <c r="V12876"/>
      <c r="W12876"/>
      <c r="X12876"/>
      <c r="Y12876"/>
      <c r="Z12876"/>
      <c r="AA12876"/>
      <c r="AB12876"/>
      <c r="AC12876"/>
    </row>
    <row r="12877" spans="2:29" s="14" customFormat="1" x14ac:dyDescent="0.25">
      <c r="B12877"/>
      <c r="C12877"/>
      <c r="D12877"/>
      <c r="E12877"/>
      <c r="F12877"/>
      <c r="G12877"/>
      <c r="H12877"/>
      <c r="I12877"/>
      <c r="J12877"/>
      <c r="K12877" s="91"/>
      <c r="L12877" s="91"/>
      <c r="M12877" s="91"/>
      <c r="R12877"/>
      <c r="S12877"/>
      <c r="T12877"/>
      <c r="U12877"/>
      <c r="V12877"/>
      <c r="W12877"/>
      <c r="X12877"/>
      <c r="Y12877"/>
      <c r="Z12877"/>
      <c r="AA12877"/>
      <c r="AB12877"/>
      <c r="AC12877"/>
    </row>
    <row r="12878" spans="2:29" s="14" customFormat="1" x14ac:dyDescent="0.25">
      <c r="B12878"/>
      <c r="C12878"/>
      <c r="D12878"/>
      <c r="E12878"/>
      <c r="F12878"/>
      <c r="G12878"/>
      <c r="H12878"/>
      <c r="I12878"/>
      <c r="J12878"/>
      <c r="K12878" s="91"/>
      <c r="L12878" s="91"/>
      <c r="M12878" s="91"/>
      <c r="R12878"/>
      <c r="S12878"/>
      <c r="T12878"/>
      <c r="U12878"/>
      <c r="V12878"/>
      <c r="W12878"/>
      <c r="X12878"/>
      <c r="Y12878"/>
      <c r="Z12878"/>
      <c r="AA12878"/>
      <c r="AB12878"/>
      <c r="AC12878"/>
    </row>
    <row r="12879" spans="2:29" s="14" customFormat="1" x14ac:dyDescent="0.25">
      <c r="B12879"/>
      <c r="C12879"/>
      <c r="D12879"/>
      <c r="E12879"/>
      <c r="F12879"/>
      <c r="G12879"/>
      <c r="H12879"/>
      <c r="I12879"/>
      <c r="J12879"/>
      <c r="K12879" s="91"/>
      <c r="L12879" s="91"/>
      <c r="M12879" s="91"/>
      <c r="R12879"/>
      <c r="S12879"/>
      <c r="T12879"/>
      <c r="U12879"/>
      <c r="V12879"/>
      <c r="W12879"/>
      <c r="X12879"/>
      <c r="Y12879"/>
      <c r="Z12879"/>
      <c r="AA12879"/>
      <c r="AB12879"/>
      <c r="AC12879"/>
    </row>
    <row r="12880" spans="2:29" s="14" customFormat="1" x14ac:dyDescent="0.25">
      <c r="B12880"/>
      <c r="C12880"/>
      <c r="D12880"/>
      <c r="E12880"/>
      <c r="F12880"/>
      <c r="G12880"/>
      <c r="H12880"/>
      <c r="I12880"/>
      <c r="J12880"/>
      <c r="K12880" s="91"/>
      <c r="L12880" s="91"/>
      <c r="M12880" s="91"/>
      <c r="R12880"/>
      <c r="S12880"/>
      <c r="T12880"/>
      <c r="U12880"/>
      <c r="V12880"/>
      <c r="W12880"/>
      <c r="X12880"/>
      <c r="Y12880"/>
      <c r="Z12880"/>
      <c r="AA12880"/>
      <c r="AB12880"/>
      <c r="AC12880"/>
    </row>
    <row r="12881" spans="2:29" s="14" customFormat="1" x14ac:dyDescent="0.25">
      <c r="B12881"/>
      <c r="C12881"/>
      <c r="D12881"/>
      <c r="E12881"/>
      <c r="F12881"/>
      <c r="G12881"/>
      <c r="H12881"/>
      <c r="I12881"/>
      <c r="J12881"/>
      <c r="K12881" s="91"/>
      <c r="L12881" s="91"/>
      <c r="M12881" s="91"/>
      <c r="R12881"/>
      <c r="S12881"/>
      <c r="T12881"/>
      <c r="U12881"/>
      <c r="V12881"/>
      <c r="W12881"/>
      <c r="X12881"/>
      <c r="Y12881"/>
      <c r="Z12881"/>
      <c r="AA12881"/>
      <c r="AB12881"/>
      <c r="AC12881"/>
    </row>
    <row r="12882" spans="2:29" s="14" customFormat="1" x14ac:dyDescent="0.25">
      <c r="B12882"/>
      <c r="C12882"/>
      <c r="D12882"/>
      <c r="E12882"/>
      <c r="F12882"/>
      <c r="G12882"/>
      <c r="H12882"/>
      <c r="I12882"/>
      <c r="J12882"/>
      <c r="K12882" s="91"/>
      <c r="L12882" s="91"/>
      <c r="M12882" s="91"/>
      <c r="R12882"/>
      <c r="S12882"/>
      <c r="T12882"/>
      <c r="U12882"/>
      <c r="V12882"/>
      <c r="W12882"/>
      <c r="X12882"/>
      <c r="Y12882"/>
      <c r="Z12882"/>
      <c r="AA12882"/>
      <c r="AB12882"/>
      <c r="AC12882"/>
    </row>
    <row r="12883" spans="2:29" s="14" customFormat="1" x14ac:dyDescent="0.25">
      <c r="B12883"/>
      <c r="C12883"/>
      <c r="D12883"/>
      <c r="E12883"/>
      <c r="F12883"/>
      <c r="G12883"/>
      <c r="H12883"/>
      <c r="I12883"/>
      <c r="J12883"/>
      <c r="K12883" s="91"/>
      <c r="L12883" s="91"/>
      <c r="M12883" s="91"/>
      <c r="R12883"/>
      <c r="S12883"/>
      <c r="T12883"/>
      <c r="U12883"/>
      <c r="V12883"/>
      <c r="W12883"/>
      <c r="X12883"/>
      <c r="Y12883"/>
      <c r="Z12883"/>
      <c r="AA12883"/>
      <c r="AB12883"/>
      <c r="AC12883"/>
    </row>
    <row r="12884" spans="2:29" s="14" customFormat="1" x14ac:dyDescent="0.25">
      <c r="B12884"/>
      <c r="C12884"/>
      <c r="D12884"/>
      <c r="E12884"/>
      <c r="F12884"/>
      <c r="G12884"/>
      <c r="H12884"/>
      <c r="I12884"/>
      <c r="J12884"/>
      <c r="K12884" s="91"/>
      <c r="L12884" s="91"/>
      <c r="M12884" s="91"/>
      <c r="R12884"/>
      <c r="S12884"/>
      <c r="T12884"/>
      <c r="U12884"/>
      <c r="V12884"/>
      <c r="W12884"/>
      <c r="X12884"/>
      <c r="Y12884"/>
      <c r="Z12884"/>
      <c r="AA12884"/>
      <c r="AB12884"/>
      <c r="AC12884"/>
    </row>
    <row r="12885" spans="2:29" s="14" customFormat="1" x14ac:dyDescent="0.25">
      <c r="B12885"/>
      <c r="C12885"/>
      <c r="D12885"/>
      <c r="E12885"/>
      <c r="F12885"/>
      <c r="G12885"/>
      <c r="H12885"/>
      <c r="I12885"/>
      <c r="J12885"/>
      <c r="K12885" s="91"/>
      <c r="L12885" s="91"/>
      <c r="M12885" s="91"/>
      <c r="R12885"/>
      <c r="S12885"/>
      <c r="T12885"/>
      <c r="U12885"/>
      <c r="V12885"/>
      <c r="W12885"/>
      <c r="X12885"/>
      <c r="Y12885"/>
      <c r="Z12885"/>
      <c r="AA12885"/>
      <c r="AB12885"/>
      <c r="AC12885"/>
    </row>
    <row r="12886" spans="2:29" s="14" customFormat="1" x14ac:dyDescent="0.25">
      <c r="B12886"/>
      <c r="C12886"/>
      <c r="D12886"/>
      <c r="E12886"/>
      <c r="F12886"/>
      <c r="G12886"/>
      <c r="H12886"/>
      <c r="I12886"/>
      <c r="J12886"/>
      <c r="K12886" s="91"/>
      <c r="L12886" s="91"/>
      <c r="M12886" s="91"/>
      <c r="R12886"/>
      <c r="S12886"/>
      <c r="T12886"/>
      <c r="U12886"/>
      <c r="V12886"/>
      <c r="W12886"/>
      <c r="X12886"/>
      <c r="Y12886"/>
      <c r="Z12886"/>
      <c r="AA12886"/>
      <c r="AB12886"/>
      <c r="AC12886"/>
    </row>
    <row r="12887" spans="2:29" s="14" customFormat="1" x14ac:dyDescent="0.25">
      <c r="B12887"/>
      <c r="C12887"/>
      <c r="D12887"/>
      <c r="E12887"/>
      <c r="F12887"/>
      <c r="G12887"/>
      <c r="H12887"/>
      <c r="I12887"/>
      <c r="J12887"/>
      <c r="K12887" s="91"/>
      <c r="L12887" s="91"/>
      <c r="M12887" s="91"/>
      <c r="R12887"/>
      <c r="S12887"/>
      <c r="T12887"/>
      <c r="U12887"/>
      <c r="V12887"/>
      <c r="W12887"/>
      <c r="X12887"/>
      <c r="Y12887"/>
      <c r="Z12887"/>
      <c r="AA12887"/>
      <c r="AB12887"/>
      <c r="AC12887"/>
    </row>
    <row r="12888" spans="2:29" s="14" customFormat="1" x14ac:dyDescent="0.25">
      <c r="B12888"/>
      <c r="C12888"/>
      <c r="D12888"/>
      <c r="E12888"/>
      <c r="F12888"/>
      <c r="G12888"/>
      <c r="H12888"/>
      <c r="I12888"/>
      <c r="J12888"/>
      <c r="K12888" s="91"/>
      <c r="L12888" s="91"/>
      <c r="M12888" s="91"/>
      <c r="R12888"/>
      <c r="S12888"/>
      <c r="T12888"/>
      <c r="U12888"/>
      <c r="V12888"/>
      <c r="W12888"/>
      <c r="X12888"/>
      <c r="Y12888"/>
      <c r="Z12888"/>
      <c r="AA12888"/>
      <c r="AB12888"/>
      <c r="AC12888"/>
    </row>
    <row r="12889" spans="2:29" s="14" customFormat="1" x14ac:dyDescent="0.25">
      <c r="B12889"/>
      <c r="C12889"/>
      <c r="D12889"/>
      <c r="E12889"/>
      <c r="F12889"/>
      <c r="G12889"/>
      <c r="H12889"/>
      <c r="I12889"/>
      <c r="J12889"/>
      <c r="K12889" s="91"/>
      <c r="L12889" s="91"/>
      <c r="M12889" s="91"/>
      <c r="R12889"/>
      <c r="S12889"/>
      <c r="T12889"/>
      <c r="U12889"/>
      <c r="V12889"/>
      <c r="W12889"/>
      <c r="X12889"/>
      <c r="Y12889"/>
      <c r="Z12889"/>
      <c r="AA12889"/>
      <c r="AB12889"/>
      <c r="AC12889"/>
    </row>
    <row r="12890" spans="2:29" s="14" customFormat="1" x14ac:dyDescent="0.25">
      <c r="B12890"/>
      <c r="C12890"/>
      <c r="D12890"/>
      <c r="E12890"/>
      <c r="F12890"/>
      <c r="G12890"/>
      <c r="H12890"/>
      <c r="I12890"/>
      <c r="J12890"/>
      <c r="K12890" s="91"/>
      <c r="L12890" s="91"/>
      <c r="M12890" s="91"/>
      <c r="R12890"/>
      <c r="S12890"/>
      <c r="T12890"/>
      <c r="U12890"/>
      <c r="V12890"/>
      <c r="W12890"/>
      <c r="X12890"/>
      <c r="Y12890"/>
      <c r="Z12890"/>
      <c r="AA12890"/>
      <c r="AB12890"/>
      <c r="AC12890"/>
    </row>
    <row r="12891" spans="2:29" s="14" customFormat="1" x14ac:dyDescent="0.25">
      <c r="B12891"/>
      <c r="C12891"/>
      <c r="D12891"/>
      <c r="E12891"/>
      <c r="F12891"/>
      <c r="G12891"/>
      <c r="H12891"/>
      <c r="I12891"/>
      <c r="J12891"/>
      <c r="K12891" s="91"/>
      <c r="L12891" s="91"/>
      <c r="M12891" s="91"/>
      <c r="R12891"/>
      <c r="S12891"/>
      <c r="T12891"/>
      <c r="U12891"/>
      <c r="V12891"/>
      <c r="W12891"/>
      <c r="X12891"/>
      <c r="Y12891"/>
      <c r="Z12891"/>
      <c r="AA12891"/>
      <c r="AB12891"/>
      <c r="AC12891"/>
    </row>
    <row r="12892" spans="2:29" s="14" customFormat="1" x14ac:dyDescent="0.25">
      <c r="B12892"/>
      <c r="C12892"/>
      <c r="D12892"/>
      <c r="E12892"/>
      <c r="F12892"/>
      <c r="G12892"/>
      <c r="H12892"/>
      <c r="I12892"/>
      <c r="J12892"/>
      <c r="K12892" s="91"/>
      <c r="L12892" s="91"/>
      <c r="M12892" s="91"/>
      <c r="R12892"/>
      <c r="S12892"/>
      <c r="T12892"/>
      <c r="U12892"/>
      <c r="V12892"/>
      <c r="W12892"/>
      <c r="X12892"/>
      <c r="Y12892"/>
      <c r="Z12892"/>
      <c r="AA12892"/>
      <c r="AB12892"/>
      <c r="AC12892"/>
    </row>
    <row r="12893" spans="2:29" s="14" customFormat="1" x14ac:dyDescent="0.25">
      <c r="B12893"/>
      <c r="C12893"/>
      <c r="D12893"/>
      <c r="E12893"/>
      <c r="F12893"/>
      <c r="G12893"/>
      <c r="H12893"/>
      <c r="I12893"/>
      <c r="J12893"/>
      <c r="K12893" s="91"/>
      <c r="L12893" s="91"/>
      <c r="M12893" s="91"/>
      <c r="R12893"/>
      <c r="S12893"/>
      <c r="T12893"/>
      <c r="U12893"/>
      <c r="V12893"/>
      <c r="W12893"/>
      <c r="X12893"/>
      <c r="Y12893"/>
      <c r="Z12893"/>
      <c r="AA12893"/>
      <c r="AB12893"/>
      <c r="AC12893"/>
    </row>
    <row r="12894" spans="2:29" s="14" customFormat="1" x14ac:dyDescent="0.25">
      <c r="B12894"/>
      <c r="C12894"/>
      <c r="D12894"/>
      <c r="E12894"/>
      <c r="F12894"/>
      <c r="G12894"/>
      <c r="H12894"/>
      <c r="I12894"/>
      <c r="J12894"/>
      <c r="K12894" s="91"/>
      <c r="L12894" s="91"/>
      <c r="M12894" s="91"/>
      <c r="R12894"/>
      <c r="S12894"/>
      <c r="T12894"/>
      <c r="U12894"/>
      <c r="V12894"/>
      <c r="W12894"/>
      <c r="X12894"/>
      <c r="Y12894"/>
      <c r="Z12894"/>
      <c r="AA12894"/>
      <c r="AB12894"/>
      <c r="AC12894"/>
    </row>
    <row r="12895" spans="2:29" s="14" customFormat="1" x14ac:dyDescent="0.25">
      <c r="B12895"/>
      <c r="C12895"/>
      <c r="D12895"/>
      <c r="E12895"/>
      <c r="F12895"/>
      <c r="G12895"/>
      <c r="H12895"/>
      <c r="I12895"/>
      <c r="J12895"/>
      <c r="K12895" s="91"/>
      <c r="L12895" s="91"/>
      <c r="M12895" s="91"/>
      <c r="R12895"/>
      <c r="S12895"/>
      <c r="T12895"/>
      <c r="U12895"/>
      <c r="V12895"/>
      <c r="W12895"/>
      <c r="X12895"/>
      <c r="Y12895"/>
      <c r="Z12895"/>
      <c r="AA12895"/>
      <c r="AB12895"/>
      <c r="AC12895"/>
    </row>
    <row r="12896" spans="2:29" s="14" customFormat="1" x14ac:dyDescent="0.25">
      <c r="B12896"/>
      <c r="C12896"/>
      <c r="D12896"/>
      <c r="E12896"/>
      <c r="F12896"/>
      <c r="G12896"/>
      <c r="H12896"/>
      <c r="I12896"/>
      <c r="J12896"/>
      <c r="K12896" s="91"/>
      <c r="L12896" s="91"/>
      <c r="M12896" s="91"/>
      <c r="R12896"/>
      <c r="S12896"/>
      <c r="T12896"/>
      <c r="U12896"/>
      <c r="V12896"/>
      <c r="W12896"/>
      <c r="X12896"/>
      <c r="Y12896"/>
      <c r="Z12896"/>
      <c r="AA12896"/>
      <c r="AB12896"/>
      <c r="AC12896"/>
    </row>
    <row r="12897" spans="2:29" s="14" customFormat="1" x14ac:dyDescent="0.25">
      <c r="B12897"/>
      <c r="C12897"/>
      <c r="D12897"/>
      <c r="E12897"/>
      <c r="F12897"/>
      <c r="G12897"/>
      <c r="H12897"/>
      <c r="I12897"/>
      <c r="J12897"/>
      <c r="K12897" s="91"/>
      <c r="L12897" s="91"/>
      <c r="M12897" s="91"/>
      <c r="R12897"/>
      <c r="S12897"/>
      <c r="T12897"/>
      <c r="U12897"/>
      <c r="V12897"/>
      <c r="W12897"/>
      <c r="X12897"/>
      <c r="Y12897"/>
      <c r="Z12897"/>
      <c r="AA12897"/>
      <c r="AB12897"/>
      <c r="AC12897"/>
    </row>
    <row r="12898" spans="2:29" s="14" customFormat="1" x14ac:dyDescent="0.25">
      <c r="B12898"/>
      <c r="C12898"/>
      <c r="D12898"/>
      <c r="E12898"/>
      <c r="F12898"/>
      <c r="G12898"/>
      <c r="H12898"/>
      <c r="I12898"/>
      <c r="J12898"/>
      <c r="K12898" s="91"/>
      <c r="L12898" s="91"/>
      <c r="M12898" s="91"/>
      <c r="R12898"/>
      <c r="S12898"/>
      <c r="T12898"/>
      <c r="U12898"/>
      <c r="V12898"/>
      <c r="W12898"/>
      <c r="X12898"/>
      <c r="Y12898"/>
      <c r="Z12898"/>
      <c r="AA12898"/>
      <c r="AB12898"/>
      <c r="AC12898"/>
    </row>
    <row r="12899" spans="2:29" s="14" customFormat="1" x14ac:dyDescent="0.25">
      <c r="B12899"/>
      <c r="C12899"/>
      <c r="D12899"/>
      <c r="E12899"/>
      <c r="F12899"/>
      <c r="G12899"/>
      <c r="H12899"/>
      <c r="I12899"/>
      <c r="J12899"/>
      <c r="K12899" s="91"/>
      <c r="L12899" s="91"/>
      <c r="M12899" s="91"/>
      <c r="R12899"/>
      <c r="S12899"/>
      <c r="T12899"/>
      <c r="U12899"/>
      <c r="V12899"/>
      <c r="W12899"/>
      <c r="X12899"/>
      <c r="Y12899"/>
      <c r="Z12899"/>
      <c r="AA12899"/>
      <c r="AB12899"/>
      <c r="AC12899"/>
    </row>
    <row r="12900" spans="2:29" s="14" customFormat="1" x14ac:dyDescent="0.25">
      <c r="B12900"/>
      <c r="C12900"/>
      <c r="D12900"/>
      <c r="E12900"/>
      <c r="F12900"/>
      <c r="G12900"/>
      <c r="H12900"/>
      <c r="I12900"/>
      <c r="J12900"/>
      <c r="K12900" s="91"/>
      <c r="L12900" s="91"/>
      <c r="M12900" s="91"/>
      <c r="R12900"/>
      <c r="S12900"/>
      <c r="T12900"/>
      <c r="U12900"/>
      <c r="V12900"/>
      <c r="W12900"/>
      <c r="X12900"/>
      <c r="Y12900"/>
      <c r="Z12900"/>
      <c r="AA12900"/>
      <c r="AB12900"/>
      <c r="AC12900"/>
    </row>
    <row r="12901" spans="2:29" s="14" customFormat="1" x14ac:dyDescent="0.25">
      <c r="B12901"/>
      <c r="C12901"/>
      <c r="D12901"/>
      <c r="E12901"/>
      <c r="F12901"/>
      <c r="G12901"/>
      <c r="H12901"/>
      <c r="I12901"/>
      <c r="J12901"/>
      <c r="K12901" s="91"/>
      <c r="L12901" s="91"/>
      <c r="M12901" s="91"/>
      <c r="R12901"/>
      <c r="S12901"/>
      <c r="T12901"/>
      <c r="U12901"/>
      <c r="V12901"/>
      <c r="W12901"/>
      <c r="X12901"/>
      <c r="Y12901"/>
      <c r="Z12901"/>
      <c r="AA12901"/>
      <c r="AB12901"/>
      <c r="AC12901"/>
    </row>
    <row r="12902" spans="2:29" s="14" customFormat="1" x14ac:dyDescent="0.25">
      <c r="B12902"/>
      <c r="C12902"/>
      <c r="D12902"/>
      <c r="E12902"/>
      <c r="F12902"/>
      <c r="G12902"/>
      <c r="H12902"/>
      <c r="I12902"/>
      <c r="J12902"/>
      <c r="K12902" s="91"/>
      <c r="L12902" s="91"/>
      <c r="M12902" s="91"/>
      <c r="R12902"/>
      <c r="S12902"/>
      <c r="T12902"/>
      <c r="U12902"/>
      <c r="V12902"/>
      <c r="W12902"/>
      <c r="X12902"/>
      <c r="Y12902"/>
      <c r="Z12902"/>
      <c r="AA12902"/>
      <c r="AB12902"/>
      <c r="AC12902"/>
    </row>
    <row r="12903" spans="2:29" s="14" customFormat="1" x14ac:dyDescent="0.25">
      <c r="B12903"/>
      <c r="C12903"/>
      <c r="D12903"/>
      <c r="E12903"/>
      <c r="F12903"/>
      <c r="G12903"/>
      <c r="H12903"/>
      <c r="I12903"/>
      <c r="J12903"/>
      <c r="K12903" s="91"/>
      <c r="L12903" s="91"/>
      <c r="M12903" s="91"/>
      <c r="R12903"/>
      <c r="S12903"/>
      <c r="T12903"/>
      <c r="U12903"/>
      <c r="V12903"/>
      <c r="W12903"/>
      <c r="X12903"/>
      <c r="Y12903"/>
      <c r="Z12903"/>
      <c r="AA12903"/>
      <c r="AB12903"/>
      <c r="AC12903"/>
    </row>
    <row r="12904" spans="2:29" s="14" customFormat="1" x14ac:dyDescent="0.25">
      <c r="B12904"/>
      <c r="C12904"/>
      <c r="D12904"/>
      <c r="E12904"/>
      <c r="F12904"/>
      <c r="G12904"/>
      <c r="H12904"/>
      <c r="I12904"/>
      <c r="J12904"/>
      <c r="K12904" s="91"/>
      <c r="L12904" s="91"/>
      <c r="M12904" s="91"/>
      <c r="R12904"/>
      <c r="S12904"/>
      <c r="T12904"/>
      <c r="U12904"/>
      <c r="V12904"/>
      <c r="W12904"/>
      <c r="X12904"/>
      <c r="Y12904"/>
      <c r="Z12904"/>
      <c r="AA12904"/>
      <c r="AB12904"/>
      <c r="AC12904"/>
    </row>
    <row r="12905" spans="2:29" s="14" customFormat="1" x14ac:dyDescent="0.25">
      <c r="B12905"/>
      <c r="C12905"/>
      <c r="D12905"/>
      <c r="E12905"/>
      <c r="F12905"/>
      <c r="G12905"/>
      <c r="H12905"/>
      <c r="I12905"/>
      <c r="J12905"/>
      <c r="K12905" s="91"/>
      <c r="L12905" s="91"/>
      <c r="M12905" s="91"/>
      <c r="R12905"/>
      <c r="S12905"/>
      <c r="T12905"/>
      <c r="U12905"/>
      <c r="V12905"/>
      <c r="W12905"/>
      <c r="X12905"/>
      <c r="Y12905"/>
      <c r="Z12905"/>
      <c r="AA12905"/>
      <c r="AB12905"/>
      <c r="AC12905"/>
    </row>
    <row r="12906" spans="2:29" s="14" customFormat="1" x14ac:dyDescent="0.25">
      <c r="B12906"/>
      <c r="C12906"/>
      <c r="D12906"/>
      <c r="E12906"/>
      <c r="F12906"/>
      <c r="G12906"/>
      <c r="H12906"/>
      <c r="I12906"/>
      <c r="J12906"/>
      <c r="K12906" s="91"/>
      <c r="L12906" s="91"/>
      <c r="M12906" s="91"/>
      <c r="R12906"/>
      <c r="S12906"/>
      <c r="T12906"/>
      <c r="U12906"/>
      <c r="V12906"/>
      <c r="W12906"/>
      <c r="X12906"/>
      <c r="Y12906"/>
      <c r="Z12906"/>
      <c r="AA12906"/>
      <c r="AB12906"/>
      <c r="AC12906"/>
    </row>
    <row r="12907" spans="2:29" s="14" customFormat="1" x14ac:dyDescent="0.25">
      <c r="B12907"/>
      <c r="C12907"/>
      <c r="D12907"/>
      <c r="E12907"/>
      <c r="F12907"/>
      <c r="G12907"/>
      <c r="H12907"/>
      <c r="I12907"/>
      <c r="J12907"/>
      <c r="K12907" s="91"/>
      <c r="L12907" s="91"/>
      <c r="M12907" s="91"/>
      <c r="R12907"/>
      <c r="S12907"/>
      <c r="T12907"/>
      <c r="U12907"/>
      <c r="V12907"/>
      <c r="W12907"/>
      <c r="X12907"/>
      <c r="Y12907"/>
      <c r="Z12907"/>
      <c r="AA12907"/>
      <c r="AB12907"/>
      <c r="AC12907"/>
    </row>
    <row r="12908" spans="2:29" s="14" customFormat="1" x14ac:dyDescent="0.25">
      <c r="B12908"/>
      <c r="C12908"/>
      <c r="D12908"/>
      <c r="E12908"/>
      <c r="F12908"/>
      <c r="G12908"/>
      <c r="H12908"/>
      <c r="I12908"/>
      <c r="J12908"/>
      <c r="K12908" s="91"/>
      <c r="L12908" s="91"/>
      <c r="M12908" s="91"/>
      <c r="R12908"/>
      <c r="S12908"/>
      <c r="T12908"/>
      <c r="U12908"/>
      <c r="V12908"/>
      <c r="W12908"/>
      <c r="X12908"/>
      <c r="Y12908"/>
      <c r="Z12908"/>
      <c r="AA12908"/>
      <c r="AB12908"/>
      <c r="AC12908"/>
    </row>
    <row r="12909" spans="2:29" s="14" customFormat="1" x14ac:dyDescent="0.25">
      <c r="B12909"/>
      <c r="C12909"/>
      <c r="D12909"/>
      <c r="E12909"/>
      <c r="F12909"/>
      <c r="G12909"/>
      <c r="H12909"/>
      <c r="I12909"/>
      <c r="J12909"/>
      <c r="K12909" s="91"/>
      <c r="L12909" s="91"/>
      <c r="M12909" s="91"/>
      <c r="R12909"/>
      <c r="S12909"/>
      <c r="T12909"/>
      <c r="U12909"/>
      <c r="V12909"/>
      <c r="W12909"/>
      <c r="X12909"/>
      <c r="Y12909"/>
      <c r="Z12909"/>
      <c r="AA12909"/>
      <c r="AB12909"/>
      <c r="AC12909"/>
    </row>
    <row r="12910" spans="2:29" s="14" customFormat="1" x14ac:dyDescent="0.25">
      <c r="B12910"/>
      <c r="C12910"/>
      <c r="D12910"/>
      <c r="E12910"/>
      <c r="F12910"/>
      <c r="G12910"/>
      <c r="H12910"/>
      <c r="I12910"/>
      <c r="J12910"/>
      <c r="K12910" s="91"/>
      <c r="L12910" s="91"/>
      <c r="M12910" s="91"/>
      <c r="R12910"/>
      <c r="S12910"/>
      <c r="T12910"/>
      <c r="U12910"/>
      <c r="V12910"/>
      <c r="W12910"/>
      <c r="X12910"/>
      <c r="Y12910"/>
      <c r="Z12910"/>
      <c r="AA12910"/>
      <c r="AB12910"/>
      <c r="AC12910"/>
    </row>
    <row r="12911" spans="2:29" s="14" customFormat="1" x14ac:dyDescent="0.25">
      <c r="B12911"/>
      <c r="C12911"/>
      <c r="D12911"/>
      <c r="E12911"/>
      <c r="F12911"/>
      <c r="G12911"/>
      <c r="H12911"/>
      <c r="I12911"/>
      <c r="J12911"/>
      <c r="K12911" s="91"/>
      <c r="L12911" s="91"/>
      <c r="M12911" s="91"/>
      <c r="R12911"/>
      <c r="S12911"/>
      <c r="T12911"/>
      <c r="U12911"/>
      <c r="V12911"/>
      <c r="W12911"/>
      <c r="X12911"/>
      <c r="Y12911"/>
      <c r="Z12911"/>
      <c r="AA12911"/>
      <c r="AB12911"/>
      <c r="AC12911"/>
    </row>
    <row r="12912" spans="2:29" s="14" customFormat="1" x14ac:dyDescent="0.25">
      <c r="B12912"/>
      <c r="C12912"/>
      <c r="D12912"/>
      <c r="E12912"/>
      <c r="F12912"/>
      <c r="G12912"/>
      <c r="H12912"/>
      <c r="I12912"/>
      <c r="J12912"/>
      <c r="K12912" s="91"/>
      <c r="L12912" s="91"/>
      <c r="M12912" s="91"/>
      <c r="R12912"/>
      <c r="S12912"/>
      <c r="T12912"/>
      <c r="U12912"/>
      <c r="V12912"/>
      <c r="W12912"/>
      <c r="X12912"/>
      <c r="Y12912"/>
      <c r="Z12912"/>
      <c r="AA12912"/>
      <c r="AB12912"/>
      <c r="AC12912"/>
    </row>
    <row r="12913" spans="2:29" s="14" customFormat="1" x14ac:dyDescent="0.25">
      <c r="B12913"/>
      <c r="C12913"/>
      <c r="D12913"/>
      <c r="E12913"/>
      <c r="F12913"/>
      <c r="G12913"/>
      <c r="H12913"/>
      <c r="I12913"/>
      <c r="J12913"/>
      <c r="K12913" s="91"/>
      <c r="L12913" s="91"/>
      <c r="M12913" s="91"/>
      <c r="R12913"/>
      <c r="S12913"/>
      <c r="T12913"/>
      <c r="U12913"/>
      <c r="V12913"/>
      <c r="W12913"/>
      <c r="X12913"/>
      <c r="Y12913"/>
      <c r="Z12913"/>
      <c r="AA12913"/>
      <c r="AB12913"/>
      <c r="AC12913"/>
    </row>
    <row r="12914" spans="2:29" s="14" customFormat="1" x14ac:dyDescent="0.25">
      <c r="B12914"/>
      <c r="C12914"/>
      <c r="D12914"/>
      <c r="E12914"/>
      <c r="F12914"/>
      <c r="G12914"/>
      <c r="H12914"/>
      <c r="I12914"/>
      <c r="J12914"/>
      <c r="K12914" s="91"/>
      <c r="L12914" s="91"/>
      <c r="M12914" s="91"/>
      <c r="R12914"/>
      <c r="S12914"/>
      <c r="T12914"/>
      <c r="U12914"/>
      <c r="V12914"/>
      <c r="W12914"/>
      <c r="X12914"/>
      <c r="Y12914"/>
      <c r="Z12914"/>
      <c r="AA12914"/>
      <c r="AB12914"/>
      <c r="AC12914"/>
    </row>
    <row r="12915" spans="2:29" s="14" customFormat="1" x14ac:dyDescent="0.25">
      <c r="B12915"/>
      <c r="C12915"/>
      <c r="D12915"/>
      <c r="E12915"/>
      <c r="F12915"/>
      <c r="G12915"/>
      <c r="H12915"/>
      <c r="I12915"/>
      <c r="J12915"/>
      <c r="K12915" s="91"/>
      <c r="L12915" s="91"/>
      <c r="M12915" s="91"/>
      <c r="R12915"/>
      <c r="S12915"/>
      <c r="T12915"/>
      <c r="U12915"/>
      <c r="V12915"/>
      <c r="W12915"/>
      <c r="X12915"/>
      <c r="Y12915"/>
      <c r="Z12915"/>
      <c r="AA12915"/>
      <c r="AB12915"/>
      <c r="AC12915"/>
    </row>
    <row r="12916" spans="2:29" s="14" customFormat="1" x14ac:dyDescent="0.25">
      <c r="B12916"/>
      <c r="C12916"/>
      <c r="D12916"/>
      <c r="E12916"/>
      <c r="F12916"/>
      <c r="G12916"/>
      <c r="H12916"/>
      <c r="I12916"/>
      <c r="J12916"/>
      <c r="K12916" s="91"/>
      <c r="L12916" s="91"/>
      <c r="M12916" s="91"/>
      <c r="R12916"/>
      <c r="S12916"/>
      <c r="T12916"/>
      <c r="U12916"/>
      <c r="V12916"/>
      <c r="W12916"/>
      <c r="X12916"/>
      <c r="Y12916"/>
      <c r="Z12916"/>
      <c r="AA12916"/>
      <c r="AB12916"/>
      <c r="AC12916"/>
    </row>
    <row r="12917" spans="2:29" s="14" customFormat="1" x14ac:dyDescent="0.25">
      <c r="B12917"/>
      <c r="C12917"/>
      <c r="D12917"/>
      <c r="E12917"/>
      <c r="F12917"/>
      <c r="G12917"/>
      <c r="H12917"/>
      <c r="I12917"/>
      <c r="J12917"/>
      <c r="K12917" s="91"/>
      <c r="L12917" s="91"/>
      <c r="M12917" s="91"/>
      <c r="R12917"/>
      <c r="S12917"/>
      <c r="T12917"/>
      <c r="U12917"/>
      <c r="V12917"/>
      <c r="W12917"/>
      <c r="X12917"/>
      <c r="Y12917"/>
      <c r="Z12917"/>
      <c r="AA12917"/>
      <c r="AB12917"/>
      <c r="AC12917"/>
    </row>
    <row r="12918" spans="2:29" s="14" customFormat="1" x14ac:dyDescent="0.25">
      <c r="B12918"/>
      <c r="C12918"/>
      <c r="D12918"/>
      <c r="E12918"/>
      <c r="F12918"/>
      <c r="G12918"/>
      <c r="H12918"/>
      <c r="I12918"/>
      <c r="J12918"/>
      <c r="K12918" s="91"/>
      <c r="L12918" s="91"/>
      <c r="M12918" s="91"/>
      <c r="R12918"/>
      <c r="S12918"/>
      <c r="T12918"/>
      <c r="U12918"/>
      <c r="V12918"/>
      <c r="W12918"/>
      <c r="X12918"/>
      <c r="Y12918"/>
      <c r="Z12918"/>
      <c r="AA12918"/>
      <c r="AB12918"/>
      <c r="AC12918"/>
    </row>
    <row r="12919" spans="2:29" s="14" customFormat="1" x14ac:dyDescent="0.25">
      <c r="B12919"/>
      <c r="C12919"/>
      <c r="D12919"/>
      <c r="E12919"/>
      <c r="F12919"/>
      <c r="G12919"/>
      <c r="H12919"/>
      <c r="I12919"/>
      <c r="J12919"/>
      <c r="K12919" s="91"/>
      <c r="L12919" s="91"/>
      <c r="M12919" s="91"/>
      <c r="R12919"/>
      <c r="S12919"/>
      <c r="T12919"/>
      <c r="U12919"/>
      <c r="V12919"/>
      <c r="W12919"/>
      <c r="X12919"/>
      <c r="Y12919"/>
      <c r="Z12919"/>
      <c r="AA12919"/>
      <c r="AB12919"/>
      <c r="AC12919"/>
    </row>
    <row r="12920" spans="2:29" s="14" customFormat="1" x14ac:dyDescent="0.25">
      <c r="B12920"/>
      <c r="C12920"/>
      <c r="D12920"/>
      <c r="E12920"/>
      <c r="F12920"/>
      <c r="G12920"/>
      <c r="H12920"/>
      <c r="I12920"/>
      <c r="J12920"/>
      <c r="K12920" s="91"/>
      <c r="L12920" s="91"/>
      <c r="M12920" s="91"/>
      <c r="R12920"/>
      <c r="S12920"/>
      <c r="T12920"/>
      <c r="U12920"/>
      <c r="V12920"/>
      <c r="W12920"/>
      <c r="X12920"/>
      <c r="Y12920"/>
      <c r="Z12920"/>
      <c r="AA12920"/>
      <c r="AB12920"/>
      <c r="AC12920"/>
    </row>
    <row r="12921" spans="2:29" s="14" customFormat="1" x14ac:dyDescent="0.25">
      <c r="B12921"/>
      <c r="C12921"/>
      <c r="D12921"/>
      <c r="E12921"/>
      <c r="F12921"/>
      <c r="G12921"/>
      <c r="H12921"/>
      <c r="I12921"/>
      <c r="J12921"/>
      <c r="K12921" s="91"/>
      <c r="L12921" s="91"/>
      <c r="M12921" s="91"/>
      <c r="R12921"/>
      <c r="S12921"/>
      <c r="T12921"/>
      <c r="U12921"/>
      <c r="V12921"/>
      <c r="W12921"/>
      <c r="X12921"/>
      <c r="Y12921"/>
      <c r="Z12921"/>
      <c r="AA12921"/>
      <c r="AB12921"/>
      <c r="AC12921"/>
    </row>
    <row r="12922" spans="2:29" s="14" customFormat="1" x14ac:dyDescent="0.25">
      <c r="B12922"/>
      <c r="C12922"/>
      <c r="D12922"/>
      <c r="E12922"/>
      <c r="F12922"/>
      <c r="G12922"/>
      <c r="H12922"/>
      <c r="I12922"/>
      <c r="J12922"/>
      <c r="K12922" s="91"/>
      <c r="L12922" s="91"/>
      <c r="M12922" s="91"/>
      <c r="R12922"/>
      <c r="S12922"/>
      <c r="T12922"/>
      <c r="U12922"/>
      <c r="V12922"/>
      <c r="W12922"/>
      <c r="X12922"/>
      <c r="Y12922"/>
      <c r="Z12922"/>
      <c r="AA12922"/>
      <c r="AB12922"/>
      <c r="AC12922"/>
    </row>
    <row r="12923" spans="2:29" s="14" customFormat="1" x14ac:dyDescent="0.25">
      <c r="B12923"/>
      <c r="C12923"/>
      <c r="D12923"/>
      <c r="E12923"/>
      <c r="F12923"/>
      <c r="G12923"/>
      <c r="H12923"/>
      <c r="I12923"/>
      <c r="J12923"/>
      <c r="K12923" s="91"/>
      <c r="L12923" s="91"/>
      <c r="M12923" s="91"/>
      <c r="R12923"/>
      <c r="S12923"/>
      <c r="T12923"/>
      <c r="U12923"/>
      <c r="V12923"/>
      <c r="W12923"/>
      <c r="X12923"/>
      <c r="Y12923"/>
      <c r="Z12923"/>
      <c r="AA12923"/>
      <c r="AB12923"/>
      <c r="AC12923"/>
    </row>
    <row r="12924" spans="2:29" s="14" customFormat="1" x14ac:dyDescent="0.25">
      <c r="B12924"/>
      <c r="C12924"/>
      <c r="D12924"/>
      <c r="E12924"/>
      <c r="F12924"/>
      <c r="G12924"/>
      <c r="H12924"/>
      <c r="I12924"/>
      <c r="J12924"/>
      <c r="K12924" s="91"/>
      <c r="L12924" s="91"/>
      <c r="M12924" s="91"/>
      <c r="R12924"/>
      <c r="S12924"/>
      <c r="T12924"/>
      <c r="U12924"/>
      <c r="V12924"/>
      <c r="W12924"/>
      <c r="X12924"/>
      <c r="Y12924"/>
      <c r="Z12924"/>
      <c r="AA12924"/>
      <c r="AB12924"/>
      <c r="AC12924"/>
    </row>
    <row r="12925" spans="2:29" s="14" customFormat="1" x14ac:dyDescent="0.25">
      <c r="B12925"/>
      <c r="C12925"/>
      <c r="D12925"/>
      <c r="E12925"/>
      <c r="F12925"/>
      <c r="G12925"/>
      <c r="H12925"/>
      <c r="I12925"/>
      <c r="J12925"/>
      <c r="K12925" s="91"/>
      <c r="L12925" s="91"/>
      <c r="M12925" s="91"/>
      <c r="R12925"/>
      <c r="S12925"/>
      <c r="T12925"/>
      <c r="U12925"/>
      <c r="V12925"/>
      <c r="W12925"/>
      <c r="X12925"/>
      <c r="Y12925"/>
      <c r="Z12925"/>
      <c r="AA12925"/>
      <c r="AB12925"/>
      <c r="AC12925"/>
    </row>
    <row r="12926" spans="2:29" s="14" customFormat="1" x14ac:dyDescent="0.25">
      <c r="B12926"/>
      <c r="C12926"/>
      <c r="D12926"/>
      <c r="E12926"/>
      <c r="F12926"/>
      <c r="G12926"/>
      <c r="H12926"/>
      <c r="I12926"/>
      <c r="J12926"/>
      <c r="K12926" s="91"/>
      <c r="L12926" s="91"/>
      <c r="M12926" s="91"/>
      <c r="R12926"/>
      <c r="S12926"/>
      <c r="T12926"/>
      <c r="U12926"/>
      <c r="V12926"/>
      <c r="W12926"/>
      <c r="X12926"/>
      <c r="Y12926"/>
      <c r="Z12926"/>
      <c r="AA12926"/>
      <c r="AB12926"/>
      <c r="AC12926"/>
    </row>
    <row r="12927" spans="2:29" s="14" customFormat="1" x14ac:dyDescent="0.25">
      <c r="B12927"/>
      <c r="C12927"/>
      <c r="D12927"/>
      <c r="E12927"/>
      <c r="F12927"/>
      <c r="G12927"/>
      <c r="H12927"/>
      <c r="I12927"/>
      <c r="J12927"/>
      <c r="K12927" s="91"/>
      <c r="L12927" s="91"/>
      <c r="M12927" s="91"/>
      <c r="R12927"/>
      <c r="S12927"/>
      <c r="T12927"/>
      <c r="U12927"/>
      <c r="V12927"/>
      <c r="W12927"/>
      <c r="X12927"/>
      <c r="Y12927"/>
      <c r="Z12927"/>
      <c r="AA12927"/>
      <c r="AB12927"/>
      <c r="AC12927"/>
    </row>
    <row r="12928" spans="2:29" s="14" customFormat="1" x14ac:dyDescent="0.25">
      <c r="B12928"/>
      <c r="C12928"/>
      <c r="D12928"/>
      <c r="E12928"/>
      <c r="F12928"/>
      <c r="G12928"/>
      <c r="H12928"/>
      <c r="I12928"/>
      <c r="J12928"/>
      <c r="K12928" s="91"/>
      <c r="L12928" s="91"/>
      <c r="M12928" s="91"/>
      <c r="R12928"/>
      <c r="S12928"/>
      <c r="T12928"/>
      <c r="U12928"/>
      <c r="V12928"/>
      <c r="W12928"/>
      <c r="X12928"/>
      <c r="Y12928"/>
      <c r="Z12928"/>
      <c r="AA12928"/>
      <c r="AB12928"/>
      <c r="AC12928"/>
    </row>
    <row r="12929" spans="2:29" s="14" customFormat="1" x14ac:dyDescent="0.25">
      <c r="B12929"/>
      <c r="C12929"/>
      <c r="D12929"/>
      <c r="E12929"/>
      <c r="F12929"/>
      <c r="G12929"/>
      <c r="H12929"/>
      <c r="I12929"/>
      <c r="J12929"/>
      <c r="K12929" s="91"/>
      <c r="L12929" s="91"/>
      <c r="M12929" s="91"/>
      <c r="R12929"/>
      <c r="S12929"/>
      <c r="T12929"/>
      <c r="U12929"/>
      <c r="V12929"/>
      <c r="W12929"/>
      <c r="X12929"/>
      <c r="Y12929"/>
      <c r="Z12929"/>
      <c r="AA12929"/>
      <c r="AB12929"/>
      <c r="AC12929"/>
    </row>
    <row r="12930" spans="2:29" s="14" customFormat="1" x14ac:dyDescent="0.25">
      <c r="B12930"/>
      <c r="C12930"/>
      <c r="D12930"/>
      <c r="E12930"/>
      <c r="F12930"/>
      <c r="G12930"/>
      <c r="H12930"/>
      <c r="I12930"/>
      <c r="J12930"/>
      <c r="K12930" s="91"/>
      <c r="L12930" s="91"/>
      <c r="M12930" s="91"/>
      <c r="R12930"/>
      <c r="S12930"/>
      <c r="T12930"/>
      <c r="U12930"/>
      <c r="V12930"/>
      <c r="W12930"/>
      <c r="X12930"/>
      <c r="Y12930"/>
      <c r="Z12930"/>
      <c r="AA12930"/>
      <c r="AB12930"/>
      <c r="AC12930"/>
    </row>
    <row r="12931" spans="2:29" s="14" customFormat="1" x14ac:dyDescent="0.25">
      <c r="B12931"/>
      <c r="C12931"/>
      <c r="D12931"/>
      <c r="E12931"/>
      <c r="F12931"/>
      <c r="G12931"/>
      <c r="H12931"/>
      <c r="I12931"/>
      <c r="J12931"/>
      <c r="K12931" s="91"/>
      <c r="L12931" s="91"/>
      <c r="M12931" s="91"/>
      <c r="R12931"/>
      <c r="S12931"/>
      <c r="T12931"/>
      <c r="U12931"/>
      <c r="V12931"/>
      <c r="W12931"/>
      <c r="X12931"/>
      <c r="Y12931"/>
      <c r="Z12931"/>
      <c r="AA12931"/>
      <c r="AB12931"/>
      <c r="AC12931"/>
    </row>
    <row r="12932" spans="2:29" s="14" customFormat="1" x14ac:dyDescent="0.25">
      <c r="B12932"/>
      <c r="C12932"/>
      <c r="D12932"/>
      <c r="E12932"/>
      <c r="F12932"/>
      <c r="G12932"/>
      <c r="H12932"/>
      <c r="I12932"/>
      <c r="J12932"/>
      <c r="K12932" s="91"/>
      <c r="L12932" s="91"/>
      <c r="M12932" s="91"/>
      <c r="R12932"/>
      <c r="S12932"/>
      <c r="T12932"/>
      <c r="U12932"/>
      <c r="V12932"/>
      <c r="W12932"/>
      <c r="X12932"/>
      <c r="Y12932"/>
      <c r="Z12932"/>
      <c r="AA12932"/>
      <c r="AB12932"/>
      <c r="AC12932"/>
    </row>
    <row r="12933" spans="2:29" s="14" customFormat="1" x14ac:dyDescent="0.25">
      <c r="B12933"/>
      <c r="C12933"/>
      <c r="D12933"/>
      <c r="E12933"/>
      <c r="F12933"/>
      <c r="G12933"/>
      <c r="H12933"/>
      <c r="I12933"/>
      <c r="J12933"/>
      <c r="K12933" s="91"/>
      <c r="L12933" s="91"/>
      <c r="M12933" s="91"/>
      <c r="R12933"/>
      <c r="S12933"/>
      <c r="T12933"/>
      <c r="U12933"/>
      <c r="V12933"/>
      <c r="W12933"/>
      <c r="X12933"/>
      <c r="Y12933"/>
      <c r="Z12933"/>
      <c r="AA12933"/>
      <c r="AB12933"/>
      <c r="AC12933"/>
    </row>
    <row r="12934" spans="2:29" s="14" customFormat="1" x14ac:dyDescent="0.25">
      <c r="B12934"/>
      <c r="C12934"/>
      <c r="D12934"/>
      <c r="E12934"/>
      <c r="F12934"/>
      <c r="G12934"/>
      <c r="H12934"/>
      <c r="I12934"/>
      <c r="J12934"/>
      <c r="K12934" s="91"/>
      <c r="L12934" s="91"/>
      <c r="M12934" s="91"/>
      <c r="R12934"/>
      <c r="S12934"/>
      <c r="T12934"/>
      <c r="U12934"/>
      <c r="V12934"/>
      <c r="W12934"/>
      <c r="X12934"/>
      <c r="Y12934"/>
      <c r="Z12934"/>
      <c r="AA12934"/>
      <c r="AB12934"/>
      <c r="AC12934"/>
    </row>
    <row r="12935" spans="2:29" s="14" customFormat="1" x14ac:dyDescent="0.25">
      <c r="B12935"/>
      <c r="C12935"/>
      <c r="D12935"/>
      <c r="E12935"/>
      <c r="F12935"/>
      <c r="G12935"/>
      <c r="H12935"/>
      <c r="I12935"/>
      <c r="J12935"/>
      <c r="K12935" s="91"/>
      <c r="L12935" s="91"/>
      <c r="M12935" s="91"/>
      <c r="R12935"/>
      <c r="S12935"/>
      <c r="T12935"/>
      <c r="U12935"/>
      <c r="V12935"/>
      <c r="W12935"/>
      <c r="X12935"/>
      <c r="Y12935"/>
      <c r="Z12935"/>
      <c r="AA12935"/>
      <c r="AB12935"/>
      <c r="AC12935"/>
    </row>
    <row r="12936" spans="2:29" s="14" customFormat="1" x14ac:dyDescent="0.25">
      <c r="B12936"/>
      <c r="C12936"/>
      <c r="D12936"/>
      <c r="E12936"/>
      <c r="F12936"/>
      <c r="G12936"/>
      <c r="H12936"/>
      <c r="I12936"/>
      <c r="J12936"/>
      <c r="K12936" s="91"/>
      <c r="L12936" s="91"/>
      <c r="M12936" s="91"/>
      <c r="R12936"/>
      <c r="S12936"/>
      <c r="T12936"/>
      <c r="U12936"/>
      <c r="V12936"/>
      <c r="W12936"/>
      <c r="X12936"/>
      <c r="Y12936"/>
      <c r="Z12936"/>
      <c r="AA12936"/>
      <c r="AB12936"/>
      <c r="AC12936"/>
    </row>
    <row r="12937" spans="2:29" s="14" customFormat="1" x14ac:dyDescent="0.25">
      <c r="B12937"/>
      <c r="C12937"/>
      <c r="D12937"/>
      <c r="E12937"/>
      <c r="F12937"/>
      <c r="G12937"/>
      <c r="H12937"/>
      <c r="I12937"/>
      <c r="J12937"/>
      <c r="K12937" s="91"/>
      <c r="L12937" s="91"/>
      <c r="M12937" s="91"/>
      <c r="R12937"/>
      <c r="S12937"/>
      <c r="T12937"/>
      <c r="U12937"/>
      <c r="V12937"/>
      <c r="W12937"/>
      <c r="X12937"/>
      <c r="Y12937"/>
      <c r="Z12937"/>
      <c r="AA12937"/>
      <c r="AB12937"/>
      <c r="AC12937"/>
    </row>
    <row r="12938" spans="2:29" s="14" customFormat="1" x14ac:dyDescent="0.25">
      <c r="B12938"/>
      <c r="C12938"/>
      <c r="D12938"/>
      <c r="E12938"/>
      <c r="F12938"/>
      <c r="G12938"/>
      <c r="H12938"/>
      <c r="I12938"/>
      <c r="J12938"/>
      <c r="K12938" s="91"/>
      <c r="L12938" s="91"/>
      <c r="M12938" s="91"/>
      <c r="R12938"/>
      <c r="S12938"/>
      <c r="T12938"/>
      <c r="U12938"/>
      <c r="V12938"/>
      <c r="W12938"/>
      <c r="X12938"/>
      <c r="Y12938"/>
      <c r="Z12938"/>
      <c r="AA12938"/>
      <c r="AB12938"/>
      <c r="AC12938"/>
    </row>
    <row r="12939" spans="2:29" s="14" customFormat="1" x14ac:dyDescent="0.25">
      <c r="B12939"/>
      <c r="C12939"/>
      <c r="D12939"/>
      <c r="E12939"/>
      <c r="F12939"/>
      <c r="G12939"/>
      <c r="H12939"/>
      <c r="I12939"/>
      <c r="J12939"/>
      <c r="K12939" s="91"/>
      <c r="L12939" s="91"/>
      <c r="M12939" s="91"/>
      <c r="R12939"/>
      <c r="S12939"/>
      <c r="T12939"/>
      <c r="U12939"/>
      <c r="V12939"/>
      <c r="W12939"/>
      <c r="X12939"/>
      <c r="Y12939"/>
      <c r="Z12939"/>
      <c r="AA12939"/>
      <c r="AB12939"/>
      <c r="AC12939"/>
    </row>
    <row r="12940" spans="2:29" s="14" customFormat="1" x14ac:dyDescent="0.25">
      <c r="B12940"/>
      <c r="C12940"/>
      <c r="D12940"/>
      <c r="E12940"/>
      <c r="F12940"/>
      <c r="G12940"/>
      <c r="H12940"/>
      <c r="I12940"/>
      <c r="J12940"/>
      <c r="K12940" s="91"/>
      <c r="L12940" s="91"/>
      <c r="M12940" s="91"/>
      <c r="R12940"/>
      <c r="S12940"/>
      <c r="T12940"/>
      <c r="U12940"/>
      <c r="V12940"/>
      <c r="W12940"/>
      <c r="X12940"/>
      <c r="Y12940"/>
      <c r="Z12940"/>
      <c r="AA12940"/>
      <c r="AB12940"/>
      <c r="AC12940"/>
    </row>
    <row r="12941" spans="2:29" s="14" customFormat="1" x14ac:dyDescent="0.25">
      <c r="B12941"/>
      <c r="C12941"/>
      <c r="D12941"/>
      <c r="E12941"/>
      <c r="F12941"/>
      <c r="G12941"/>
      <c r="H12941"/>
      <c r="I12941"/>
      <c r="J12941"/>
      <c r="K12941" s="91"/>
      <c r="L12941" s="91"/>
      <c r="M12941" s="91"/>
      <c r="R12941"/>
      <c r="S12941"/>
      <c r="T12941"/>
      <c r="U12941"/>
      <c r="V12941"/>
      <c r="W12941"/>
      <c r="X12941"/>
      <c r="Y12941"/>
      <c r="Z12941"/>
      <c r="AA12941"/>
      <c r="AB12941"/>
      <c r="AC12941"/>
    </row>
    <row r="12942" spans="2:29" s="14" customFormat="1" x14ac:dyDescent="0.25">
      <c r="B12942"/>
      <c r="C12942"/>
      <c r="D12942"/>
      <c r="E12942"/>
      <c r="F12942"/>
      <c r="G12942"/>
      <c r="H12942"/>
      <c r="I12942"/>
      <c r="J12942"/>
      <c r="K12942" s="91"/>
      <c r="L12942" s="91"/>
      <c r="M12942" s="91"/>
      <c r="R12942"/>
      <c r="S12942"/>
      <c r="T12942"/>
      <c r="U12942"/>
      <c r="V12942"/>
      <c r="W12942"/>
      <c r="X12942"/>
      <c r="Y12942"/>
      <c r="Z12942"/>
      <c r="AA12942"/>
      <c r="AB12942"/>
      <c r="AC12942"/>
    </row>
    <row r="12943" spans="2:29" s="14" customFormat="1" x14ac:dyDescent="0.25">
      <c r="B12943"/>
      <c r="C12943"/>
      <c r="D12943"/>
      <c r="E12943"/>
      <c r="F12943"/>
      <c r="G12943"/>
      <c r="H12943"/>
      <c r="I12943"/>
      <c r="J12943"/>
      <c r="K12943" s="91"/>
      <c r="L12943" s="91"/>
      <c r="M12943" s="91"/>
      <c r="R12943"/>
      <c r="S12943"/>
      <c r="T12943"/>
      <c r="U12943"/>
      <c r="V12943"/>
      <c r="W12943"/>
      <c r="X12943"/>
      <c r="Y12943"/>
      <c r="Z12943"/>
      <c r="AA12943"/>
      <c r="AB12943"/>
      <c r="AC12943"/>
    </row>
    <row r="12944" spans="2:29" s="14" customFormat="1" x14ac:dyDescent="0.25">
      <c r="B12944"/>
      <c r="C12944"/>
      <c r="D12944"/>
      <c r="E12944"/>
      <c r="F12944"/>
      <c r="G12944"/>
      <c r="H12944"/>
      <c r="I12944"/>
      <c r="J12944"/>
      <c r="K12944" s="91"/>
      <c r="L12944" s="91"/>
      <c r="M12944" s="91"/>
      <c r="R12944"/>
      <c r="S12944"/>
      <c r="T12944"/>
      <c r="U12944"/>
      <c r="V12944"/>
      <c r="W12944"/>
      <c r="X12944"/>
      <c r="Y12944"/>
      <c r="Z12944"/>
      <c r="AA12944"/>
      <c r="AB12944"/>
      <c r="AC12944"/>
    </row>
    <row r="12945" spans="2:29" s="14" customFormat="1" x14ac:dyDescent="0.25">
      <c r="B12945"/>
      <c r="C12945"/>
      <c r="D12945"/>
      <c r="E12945"/>
      <c r="F12945"/>
      <c r="G12945"/>
      <c r="H12945"/>
      <c r="I12945"/>
      <c r="J12945"/>
      <c r="K12945" s="91"/>
      <c r="L12945" s="91"/>
      <c r="M12945" s="91"/>
      <c r="R12945"/>
      <c r="S12945"/>
      <c r="T12945"/>
      <c r="U12945"/>
      <c r="V12945"/>
      <c r="W12945"/>
      <c r="X12945"/>
      <c r="Y12945"/>
      <c r="Z12945"/>
      <c r="AA12945"/>
      <c r="AB12945"/>
      <c r="AC12945"/>
    </row>
    <row r="12946" spans="2:29" s="14" customFormat="1" x14ac:dyDescent="0.25">
      <c r="B12946"/>
      <c r="C12946"/>
      <c r="D12946"/>
      <c r="E12946"/>
      <c r="F12946"/>
      <c r="G12946"/>
      <c r="H12946"/>
      <c r="I12946"/>
      <c r="J12946"/>
      <c r="K12946" s="91"/>
      <c r="L12946" s="91"/>
      <c r="M12946" s="91"/>
      <c r="R12946"/>
      <c r="S12946"/>
      <c r="T12946"/>
      <c r="U12946"/>
      <c r="V12946"/>
      <c r="W12946"/>
      <c r="X12946"/>
      <c r="Y12946"/>
      <c r="Z12946"/>
      <c r="AA12946"/>
      <c r="AB12946"/>
      <c r="AC12946"/>
    </row>
    <row r="12947" spans="2:29" s="14" customFormat="1" x14ac:dyDescent="0.25">
      <c r="B12947"/>
      <c r="C12947"/>
      <c r="D12947"/>
      <c r="E12947"/>
      <c r="F12947"/>
      <c r="G12947"/>
      <c r="H12947"/>
      <c r="I12947"/>
      <c r="J12947"/>
      <c r="K12947" s="91"/>
      <c r="L12947" s="91"/>
      <c r="M12947" s="91"/>
      <c r="R12947"/>
      <c r="S12947"/>
      <c r="T12947"/>
      <c r="U12947"/>
      <c r="V12947"/>
      <c r="W12947"/>
      <c r="X12947"/>
      <c r="Y12947"/>
      <c r="Z12947"/>
      <c r="AA12947"/>
      <c r="AB12947"/>
      <c r="AC12947"/>
    </row>
    <row r="12948" spans="2:29" s="14" customFormat="1" x14ac:dyDescent="0.25">
      <c r="B12948"/>
      <c r="C12948"/>
      <c r="D12948"/>
      <c r="E12948"/>
      <c r="F12948"/>
      <c r="G12948"/>
      <c r="H12948"/>
      <c r="I12948"/>
      <c r="J12948"/>
      <c r="K12948" s="91"/>
      <c r="L12948" s="91"/>
      <c r="M12948" s="91"/>
      <c r="R12948"/>
      <c r="S12948"/>
      <c r="T12948"/>
      <c r="U12948"/>
      <c r="V12948"/>
      <c r="W12948"/>
      <c r="X12948"/>
      <c r="Y12948"/>
      <c r="Z12948"/>
      <c r="AA12948"/>
      <c r="AB12948"/>
      <c r="AC12948"/>
    </row>
    <row r="12949" spans="2:29" s="14" customFormat="1" x14ac:dyDescent="0.25">
      <c r="B12949"/>
      <c r="C12949"/>
      <c r="D12949"/>
      <c r="E12949"/>
      <c r="F12949"/>
      <c r="G12949"/>
      <c r="H12949"/>
      <c r="I12949"/>
      <c r="J12949"/>
      <c r="K12949" s="91"/>
      <c r="L12949" s="91"/>
      <c r="M12949" s="91"/>
      <c r="R12949"/>
      <c r="S12949"/>
      <c r="T12949"/>
      <c r="U12949"/>
      <c r="V12949"/>
      <c r="W12949"/>
      <c r="X12949"/>
      <c r="Y12949"/>
      <c r="Z12949"/>
      <c r="AA12949"/>
      <c r="AB12949"/>
      <c r="AC12949"/>
    </row>
    <row r="12950" spans="2:29" s="14" customFormat="1" x14ac:dyDescent="0.25">
      <c r="B12950"/>
      <c r="C12950"/>
      <c r="D12950"/>
      <c r="E12950"/>
      <c r="F12950"/>
      <c r="G12950"/>
      <c r="H12950"/>
      <c r="I12950"/>
      <c r="J12950"/>
      <c r="K12950" s="91"/>
      <c r="L12950" s="91"/>
      <c r="M12950" s="91"/>
      <c r="R12950"/>
      <c r="S12950"/>
      <c r="T12950"/>
      <c r="U12950"/>
      <c r="V12950"/>
      <c r="W12950"/>
      <c r="X12950"/>
      <c r="Y12950"/>
      <c r="Z12950"/>
      <c r="AA12950"/>
      <c r="AB12950"/>
      <c r="AC12950"/>
    </row>
    <row r="12951" spans="2:29" s="14" customFormat="1" x14ac:dyDescent="0.25">
      <c r="B12951"/>
      <c r="C12951"/>
      <c r="D12951"/>
      <c r="E12951"/>
      <c r="F12951"/>
      <c r="G12951"/>
      <c r="H12951"/>
      <c r="I12951"/>
      <c r="J12951"/>
      <c r="K12951" s="91"/>
      <c r="L12951" s="91"/>
      <c r="M12951" s="91"/>
      <c r="R12951"/>
      <c r="S12951"/>
      <c r="T12951"/>
      <c r="U12951"/>
      <c r="V12951"/>
      <c r="W12951"/>
      <c r="X12951"/>
      <c r="Y12951"/>
      <c r="Z12951"/>
      <c r="AA12951"/>
      <c r="AB12951"/>
      <c r="AC12951"/>
    </row>
    <row r="12952" spans="2:29" s="14" customFormat="1" x14ac:dyDescent="0.25">
      <c r="B12952"/>
      <c r="C12952"/>
      <c r="D12952"/>
      <c r="E12952"/>
      <c r="F12952"/>
      <c r="G12952"/>
      <c r="H12952"/>
      <c r="I12952"/>
      <c r="J12952"/>
      <c r="K12952" s="91"/>
      <c r="L12952" s="91"/>
      <c r="M12952" s="91"/>
      <c r="R12952"/>
      <c r="S12952"/>
      <c r="T12952"/>
      <c r="U12952"/>
      <c r="V12952"/>
      <c r="W12952"/>
      <c r="X12952"/>
      <c r="Y12952"/>
      <c r="Z12952"/>
      <c r="AA12952"/>
      <c r="AB12952"/>
      <c r="AC12952"/>
    </row>
    <row r="12953" spans="2:29" s="14" customFormat="1" x14ac:dyDescent="0.25">
      <c r="B12953"/>
      <c r="C12953"/>
      <c r="D12953"/>
      <c r="E12953"/>
      <c r="F12953"/>
      <c r="G12953"/>
      <c r="H12953"/>
      <c r="I12953"/>
      <c r="J12953"/>
      <c r="K12953" s="91"/>
      <c r="L12953" s="91"/>
      <c r="M12953" s="91"/>
      <c r="R12953"/>
      <c r="S12953"/>
      <c r="T12953"/>
      <c r="U12953"/>
      <c r="V12953"/>
      <c r="W12953"/>
      <c r="X12953"/>
      <c r="Y12953"/>
      <c r="Z12953"/>
      <c r="AA12953"/>
      <c r="AB12953"/>
      <c r="AC12953"/>
    </row>
    <row r="12954" spans="2:29" s="14" customFormat="1" x14ac:dyDescent="0.25">
      <c r="B12954"/>
      <c r="C12954"/>
      <c r="D12954"/>
      <c r="E12954"/>
      <c r="F12954"/>
      <c r="G12954"/>
      <c r="H12954"/>
      <c r="I12954"/>
      <c r="J12954"/>
      <c r="K12954" s="91"/>
      <c r="L12954" s="91"/>
      <c r="M12954" s="91"/>
      <c r="R12954"/>
      <c r="S12954"/>
      <c r="T12954"/>
      <c r="U12954"/>
      <c r="V12954"/>
      <c r="W12954"/>
      <c r="X12954"/>
      <c r="Y12954"/>
      <c r="Z12954"/>
      <c r="AA12954"/>
      <c r="AB12954"/>
      <c r="AC12954"/>
    </row>
    <row r="12955" spans="2:29" s="14" customFormat="1" x14ac:dyDescent="0.25">
      <c r="B12955"/>
      <c r="C12955"/>
      <c r="D12955"/>
      <c r="E12955"/>
      <c r="F12955"/>
      <c r="G12955"/>
      <c r="H12955"/>
      <c r="I12955"/>
      <c r="J12955"/>
      <c r="K12955" s="91"/>
      <c r="L12955" s="91"/>
      <c r="M12955" s="91"/>
      <c r="R12955"/>
      <c r="S12955"/>
      <c r="T12955"/>
      <c r="U12955"/>
      <c r="V12955"/>
      <c r="W12955"/>
      <c r="X12955"/>
      <c r="Y12955"/>
      <c r="Z12955"/>
      <c r="AA12955"/>
      <c r="AB12955"/>
      <c r="AC12955"/>
    </row>
    <row r="12956" spans="2:29" s="14" customFormat="1" x14ac:dyDescent="0.25">
      <c r="B12956"/>
      <c r="C12956"/>
      <c r="D12956"/>
      <c r="E12956"/>
      <c r="F12956"/>
      <c r="G12956"/>
      <c r="H12956"/>
      <c r="I12956"/>
      <c r="J12956"/>
      <c r="K12956" s="91"/>
      <c r="L12956" s="91"/>
      <c r="M12956" s="91"/>
      <c r="R12956"/>
      <c r="S12956"/>
      <c r="T12956"/>
      <c r="U12956"/>
      <c r="V12956"/>
      <c r="W12956"/>
      <c r="X12956"/>
      <c r="Y12956"/>
      <c r="Z12956"/>
      <c r="AA12956"/>
      <c r="AB12956"/>
      <c r="AC12956"/>
    </row>
    <row r="12957" spans="2:29" s="14" customFormat="1" x14ac:dyDescent="0.25">
      <c r="B12957"/>
      <c r="C12957"/>
      <c r="D12957"/>
      <c r="E12957"/>
      <c r="F12957"/>
      <c r="G12957"/>
      <c r="H12957"/>
      <c r="I12957"/>
      <c r="J12957"/>
      <c r="K12957" s="91"/>
      <c r="L12957" s="91"/>
      <c r="M12957" s="91"/>
      <c r="R12957"/>
      <c r="S12957"/>
      <c r="T12957"/>
      <c r="U12957"/>
      <c r="V12957"/>
      <c r="W12957"/>
      <c r="X12957"/>
      <c r="Y12957"/>
      <c r="Z12957"/>
      <c r="AA12957"/>
      <c r="AB12957"/>
      <c r="AC12957"/>
    </row>
    <row r="12958" spans="2:29" s="14" customFormat="1" x14ac:dyDescent="0.25">
      <c r="B12958"/>
      <c r="C12958"/>
      <c r="D12958"/>
      <c r="E12958"/>
      <c r="F12958"/>
      <c r="G12958"/>
      <c r="H12958"/>
      <c r="I12958"/>
      <c r="J12958"/>
      <c r="K12958" s="91"/>
      <c r="L12958" s="91"/>
      <c r="M12958" s="91"/>
      <c r="R12958"/>
      <c r="S12958"/>
      <c r="T12958"/>
      <c r="U12958"/>
      <c r="V12958"/>
      <c r="W12958"/>
      <c r="X12958"/>
      <c r="Y12958"/>
      <c r="Z12958"/>
      <c r="AA12958"/>
      <c r="AB12958"/>
      <c r="AC12958"/>
    </row>
    <row r="12959" spans="2:29" s="14" customFormat="1" x14ac:dyDescent="0.25">
      <c r="B12959"/>
      <c r="C12959"/>
      <c r="D12959"/>
      <c r="E12959"/>
      <c r="F12959"/>
      <c r="G12959"/>
      <c r="H12959"/>
      <c r="I12959"/>
      <c r="J12959"/>
      <c r="K12959" s="91"/>
      <c r="L12959" s="91"/>
      <c r="M12959" s="91"/>
      <c r="R12959"/>
      <c r="S12959"/>
      <c r="T12959"/>
      <c r="U12959"/>
      <c r="V12959"/>
      <c r="W12959"/>
      <c r="X12959"/>
      <c r="Y12959"/>
      <c r="Z12959"/>
      <c r="AA12959"/>
      <c r="AB12959"/>
      <c r="AC12959"/>
    </row>
    <row r="12960" spans="2:29" s="14" customFormat="1" x14ac:dyDescent="0.25">
      <c r="B12960"/>
      <c r="C12960"/>
      <c r="D12960"/>
      <c r="E12960"/>
      <c r="F12960"/>
      <c r="G12960"/>
      <c r="H12960"/>
      <c r="I12960"/>
      <c r="J12960"/>
      <c r="K12960" s="91"/>
      <c r="L12960" s="91"/>
      <c r="M12960" s="91"/>
      <c r="R12960"/>
      <c r="S12960"/>
      <c r="T12960"/>
      <c r="U12960"/>
      <c r="V12960"/>
      <c r="W12960"/>
      <c r="X12960"/>
      <c r="Y12960"/>
      <c r="Z12960"/>
      <c r="AA12960"/>
      <c r="AB12960"/>
      <c r="AC12960"/>
    </row>
    <row r="12961" spans="2:29" s="14" customFormat="1" x14ac:dyDescent="0.25">
      <c r="B12961"/>
      <c r="C12961"/>
      <c r="D12961"/>
      <c r="E12961"/>
      <c r="F12961"/>
      <c r="G12961"/>
      <c r="H12961"/>
      <c r="I12961"/>
      <c r="J12961"/>
      <c r="K12961" s="91"/>
      <c r="L12961" s="91"/>
      <c r="M12961" s="91"/>
      <c r="R12961"/>
      <c r="S12961"/>
      <c r="T12961"/>
      <c r="U12961"/>
      <c r="V12961"/>
      <c r="W12961"/>
      <c r="X12961"/>
      <c r="Y12961"/>
      <c r="Z12961"/>
      <c r="AA12961"/>
      <c r="AB12961"/>
      <c r="AC12961"/>
    </row>
    <row r="12962" spans="2:29" s="14" customFormat="1" x14ac:dyDescent="0.25">
      <c r="B12962"/>
      <c r="C12962"/>
      <c r="D12962"/>
      <c r="E12962"/>
      <c r="F12962"/>
      <c r="G12962"/>
      <c r="H12962"/>
      <c r="I12962"/>
      <c r="J12962"/>
      <c r="K12962" s="91"/>
      <c r="L12962" s="91"/>
      <c r="M12962" s="91"/>
      <c r="R12962"/>
      <c r="S12962"/>
      <c r="T12962"/>
      <c r="U12962"/>
      <c r="V12962"/>
      <c r="W12962"/>
      <c r="X12962"/>
      <c r="Y12962"/>
      <c r="Z12962"/>
      <c r="AA12962"/>
      <c r="AB12962"/>
      <c r="AC12962"/>
    </row>
    <row r="12963" spans="2:29" s="14" customFormat="1" x14ac:dyDescent="0.25">
      <c r="B12963"/>
      <c r="C12963"/>
      <c r="D12963"/>
      <c r="E12963"/>
      <c r="F12963"/>
      <c r="G12963"/>
      <c r="H12963"/>
      <c r="I12963"/>
      <c r="J12963"/>
      <c r="K12963" s="91"/>
      <c r="L12963" s="91"/>
      <c r="M12963" s="91"/>
      <c r="R12963"/>
      <c r="S12963"/>
      <c r="T12963"/>
      <c r="U12963"/>
      <c r="V12963"/>
      <c r="W12963"/>
      <c r="X12963"/>
      <c r="Y12963"/>
      <c r="Z12963"/>
      <c r="AA12963"/>
      <c r="AB12963"/>
      <c r="AC12963"/>
    </row>
    <row r="12964" spans="2:29" s="14" customFormat="1" x14ac:dyDescent="0.25">
      <c r="B12964"/>
      <c r="C12964"/>
      <c r="D12964"/>
      <c r="E12964"/>
      <c r="F12964"/>
      <c r="G12964"/>
      <c r="H12964"/>
      <c r="I12964"/>
      <c r="J12964"/>
      <c r="K12964" s="91"/>
      <c r="L12964" s="91"/>
      <c r="M12964" s="91"/>
      <c r="R12964"/>
      <c r="S12964"/>
      <c r="T12964"/>
      <c r="U12964"/>
      <c r="V12964"/>
      <c r="W12964"/>
      <c r="X12964"/>
      <c r="Y12964"/>
      <c r="Z12964"/>
      <c r="AA12964"/>
      <c r="AB12964"/>
      <c r="AC12964"/>
    </row>
    <row r="12965" spans="2:29" s="14" customFormat="1" x14ac:dyDescent="0.25">
      <c r="B12965"/>
      <c r="C12965"/>
      <c r="D12965"/>
      <c r="E12965"/>
      <c r="F12965"/>
      <c r="G12965"/>
      <c r="H12965"/>
      <c r="I12965"/>
      <c r="J12965"/>
      <c r="K12965" s="91"/>
      <c r="L12965" s="91"/>
      <c r="M12965" s="91"/>
      <c r="R12965"/>
      <c r="S12965"/>
      <c r="T12965"/>
      <c r="U12965"/>
      <c r="V12965"/>
      <c r="W12965"/>
      <c r="X12965"/>
      <c r="Y12965"/>
      <c r="Z12965"/>
      <c r="AA12965"/>
      <c r="AB12965"/>
      <c r="AC12965"/>
    </row>
    <row r="12966" spans="2:29" s="14" customFormat="1" x14ac:dyDescent="0.25">
      <c r="B12966"/>
      <c r="C12966"/>
      <c r="D12966"/>
      <c r="E12966"/>
      <c r="F12966"/>
      <c r="G12966"/>
      <c r="H12966"/>
      <c r="I12966"/>
      <c r="J12966"/>
      <c r="K12966" s="91"/>
      <c r="L12966" s="91"/>
      <c r="M12966" s="91"/>
      <c r="R12966"/>
      <c r="S12966"/>
      <c r="T12966"/>
      <c r="U12966"/>
      <c r="V12966"/>
      <c r="W12966"/>
      <c r="X12966"/>
      <c r="Y12966"/>
      <c r="Z12966"/>
      <c r="AA12966"/>
      <c r="AB12966"/>
      <c r="AC12966"/>
    </row>
    <row r="12967" spans="2:29" s="14" customFormat="1" x14ac:dyDescent="0.25">
      <c r="B12967"/>
      <c r="C12967"/>
      <c r="D12967"/>
      <c r="E12967"/>
      <c r="F12967"/>
      <c r="G12967"/>
      <c r="H12967"/>
      <c r="I12967"/>
      <c r="J12967"/>
      <c r="K12967" s="91"/>
      <c r="L12967" s="91"/>
      <c r="M12967" s="91"/>
      <c r="R12967"/>
      <c r="S12967"/>
      <c r="T12967"/>
      <c r="U12967"/>
      <c r="V12967"/>
      <c r="W12967"/>
      <c r="X12967"/>
      <c r="Y12967"/>
      <c r="Z12967"/>
      <c r="AA12967"/>
      <c r="AB12967"/>
      <c r="AC12967"/>
    </row>
    <row r="12968" spans="2:29" s="14" customFormat="1" x14ac:dyDescent="0.25">
      <c r="B12968"/>
      <c r="C12968"/>
      <c r="D12968"/>
      <c r="E12968"/>
      <c r="F12968"/>
      <c r="G12968"/>
      <c r="H12968"/>
      <c r="I12968"/>
      <c r="J12968"/>
      <c r="K12968" s="91"/>
      <c r="L12968" s="91"/>
      <c r="M12968" s="91"/>
      <c r="R12968"/>
      <c r="S12968"/>
      <c r="T12968"/>
      <c r="U12968"/>
      <c r="V12968"/>
      <c r="W12968"/>
      <c r="X12968"/>
      <c r="Y12968"/>
      <c r="Z12968"/>
      <c r="AA12968"/>
      <c r="AB12968"/>
      <c r="AC12968"/>
    </row>
    <row r="12969" spans="2:29" s="14" customFormat="1" x14ac:dyDescent="0.25">
      <c r="B12969"/>
      <c r="C12969"/>
      <c r="D12969"/>
      <c r="E12969"/>
      <c r="F12969"/>
      <c r="G12969"/>
      <c r="H12969"/>
      <c r="I12969"/>
      <c r="J12969"/>
      <c r="K12969" s="91"/>
      <c r="L12969" s="91"/>
      <c r="M12969" s="91"/>
      <c r="R12969"/>
      <c r="S12969"/>
      <c r="T12969"/>
      <c r="U12969"/>
      <c r="V12969"/>
      <c r="W12969"/>
      <c r="X12969"/>
      <c r="Y12969"/>
      <c r="Z12969"/>
      <c r="AA12969"/>
      <c r="AB12969"/>
      <c r="AC12969"/>
    </row>
    <row r="12970" spans="2:29" s="14" customFormat="1" x14ac:dyDescent="0.25">
      <c r="B12970"/>
      <c r="C12970"/>
      <c r="D12970"/>
      <c r="E12970"/>
      <c r="F12970"/>
      <c r="G12970"/>
      <c r="H12970"/>
      <c r="I12970"/>
      <c r="J12970"/>
      <c r="K12970" s="91"/>
      <c r="L12970" s="91"/>
      <c r="M12970" s="91"/>
      <c r="R12970"/>
      <c r="S12970"/>
      <c r="T12970"/>
      <c r="U12970"/>
      <c r="V12970"/>
      <c r="W12970"/>
      <c r="X12970"/>
      <c r="Y12970"/>
      <c r="Z12970"/>
      <c r="AA12970"/>
      <c r="AB12970"/>
      <c r="AC12970"/>
    </row>
    <row r="12971" spans="2:29" s="14" customFormat="1" x14ac:dyDescent="0.25">
      <c r="B12971"/>
      <c r="C12971"/>
      <c r="D12971"/>
      <c r="E12971"/>
      <c r="F12971"/>
      <c r="G12971"/>
      <c r="H12971"/>
      <c r="I12971"/>
      <c r="J12971"/>
      <c r="K12971" s="91"/>
      <c r="L12971" s="91"/>
      <c r="M12971" s="91"/>
      <c r="R12971"/>
      <c r="S12971"/>
      <c r="T12971"/>
      <c r="U12971"/>
      <c r="V12971"/>
      <c r="W12971"/>
      <c r="X12971"/>
      <c r="Y12971"/>
      <c r="Z12971"/>
      <c r="AA12971"/>
      <c r="AB12971"/>
      <c r="AC12971"/>
    </row>
    <row r="12972" spans="2:29" s="14" customFormat="1" x14ac:dyDescent="0.25">
      <c r="B12972"/>
      <c r="C12972"/>
      <c r="D12972"/>
      <c r="E12972"/>
      <c r="F12972"/>
      <c r="G12972"/>
      <c r="H12972"/>
      <c r="I12972"/>
      <c r="J12972"/>
      <c r="K12972" s="91"/>
      <c r="L12972" s="91"/>
      <c r="M12972" s="91"/>
      <c r="R12972"/>
      <c r="S12972"/>
      <c r="T12972"/>
      <c r="U12972"/>
      <c r="V12972"/>
      <c r="W12972"/>
      <c r="X12972"/>
      <c r="Y12972"/>
      <c r="Z12972"/>
      <c r="AA12972"/>
      <c r="AB12972"/>
      <c r="AC12972"/>
    </row>
    <row r="12973" spans="2:29" s="14" customFormat="1" x14ac:dyDescent="0.25">
      <c r="B12973"/>
      <c r="C12973"/>
      <c r="D12973"/>
      <c r="E12973"/>
      <c r="F12973"/>
      <c r="G12973"/>
      <c r="H12973"/>
      <c r="I12973"/>
      <c r="J12973"/>
      <c r="K12973" s="91"/>
      <c r="L12973" s="91"/>
      <c r="M12973" s="91"/>
      <c r="R12973"/>
      <c r="S12973"/>
      <c r="T12973"/>
      <c r="U12973"/>
      <c r="V12973"/>
      <c r="W12973"/>
      <c r="X12973"/>
      <c r="Y12973"/>
      <c r="Z12973"/>
      <c r="AA12973"/>
      <c r="AB12973"/>
      <c r="AC12973"/>
    </row>
    <row r="12974" spans="2:29" s="14" customFormat="1" x14ac:dyDescent="0.25">
      <c r="B12974"/>
      <c r="C12974"/>
      <c r="D12974"/>
      <c r="E12974"/>
      <c r="F12974"/>
      <c r="G12974"/>
      <c r="H12974"/>
      <c r="I12974"/>
      <c r="J12974"/>
      <c r="K12974" s="91"/>
      <c r="L12974" s="91"/>
      <c r="M12974" s="91"/>
      <c r="R12974"/>
      <c r="S12974"/>
      <c r="T12974"/>
      <c r="U12974"/>
      <c r="V12974"/>
      <c r="W12974"/>
      <c r="X12974"/>
      <c r="Y12974"/>
      <c r="Z12974"/>
      <c r="AA12974"/>
      <c r="AB12974"/>
      <c r="AC12974"/>
    </row>
    <row r="12975" spans="2:29" s="14" customFormat="1" x14ac:dyDescent="0.25">
      <c r="B12975"/>
      <c r="C12975"/>
      <c r="D12975"/>
      <c r="E12975"/>
      <c r="F12975"/>
      <c r="G12975"/>
      <c r="H12975"/>
      <c r="I12975"/>
      <c r="J12975"/>
      <c r="K12975" s="91"/>
      <c r="L12975" s="91"/>
      <c r="M12975" s="91"/>
      <c r="R12975"/>
      <c r="S12975"/>
      <c r="T12975"/>
      <c r="U12975"/>
      <c r="V12975"/>
      <c r="W12975"/>
      <c r="X12975"/>
      <c r="Y12975"/>
      <c r="Z12975"/>
      <c r="AA12975"/>
      <c r="AB12975"/>
      <c r="AC12975"/>
    </row>
    <row r="12976" spans="2:29" s="14" customFormat="1" x14ac:dyDescent="0.25">
      <c r="B12976"/>
      <c r="C12976"/>
      <c r="D12976"/>
      <c r="E12976"/>
      <c r="F12976"/>
      <c r="G12976"/>
      <c r="H12976"/>
      <c r="I12976"/>
      <c r="J12976"/>
      <c r="K12976" s="91"/>
      <c r="L12976" s="91"/>
      <c r="M12976" s="91"/>
      <c r="R12976"/>
      <c r="S12976"/>
      <c r="T12976"/>
      <c r="U12976"/>
      <c r="V12976"/>
      <c r="W12976"/>
      <c r="X12976"/>
      <c r="Y12976"/>
      <c r="Z12976"/>
      <c r="AA12976"/>
      <c r="AB12976"/>
      <c r="AC12976"/>
    </row>
    <row r="12977" spans="2:29" s="14" customFormat="1" x14ac:dyDescent="0.25">
      <c r="B12977"/>
      <c r="C12977"/>
      <c r="D12977"/>
      <c r="E12977"/>
      <c r="F12977"/>
      <c r="G12977"/>
      <c r="H12977"/>
      <c r="I12977"/>
      <c r="J12977"/>
      <c r="K12977" s="91"/>
      <c r="L12977" s="91"/>
      <c r="M12977" s="91"/>
      <c r="R12977"/>
      <c r="S12977"/>
      <c r="T12977"/>
      <c r="U12977"/>
      <c r="V12977"/>
      <c r="W12977"/>
      <c r="X12977"/>
      <c r="Y12977"/>
      <c r="Z12977"/>
      <c r="AA12977"/>
      <c r="AB12977"/>
      <c r="AC12977"/>
    </row>
    <row r="12978" spans="2:29" s="14" customFormat="1" x14ac:dyDescent="0.25">
      <c r="B12978"/>
      <c r="C12978"/>
      <c r="D12978"/>
      <c r="E12978"/>
      <c r="F12978"/>
      <c r="G12978"/>
      <c r="H12978"/>
      <c r="I12978"/>
      <c r="J12978"/>
      <c r="K12978" s="91"/>
      <c r="L12978" s="91"/>
      <c r="M12978" s="91"/>
      <c r="R12978"/>
      <c r="S12978"/>
      <c r="T12978"/>
      <c r="U12978"/>
      <c r="V12978"/>
      <c r="W12978"/>
      <c r="X12978"/>
      <c r="Y12978"/>
      <c r="Z12978"/>
      <c r="AA12978"/>
      <c r="AB12978"/>
      <c r="AC12978"/>
    </row>
    <row r="12979" spans="2:29" s="14" customFormat="1" x14ac:dyDescent="0.25">
      <c r="B12979"/>
      <c r="C12979"/>
      <c r="D12979"/>
      <c r="E12979"/>
      <c r="F12979"/>
      <c r="G12979"/>
      <c r="H12979"/>
      <c r="I12979"/>
      <c r="J12979"/>
      <c r="K12979" s="91"/>
      <c r="L12979" s="91"/>
      <c r="M12979" s="91"/>
      <c r="R12979"/>
      <c r="S12979"/>
      <c r="T12979"/>
      <c r="U12979"/>
      <c r="V12979"/>
      <c r="W12979"/>
      <c r="X12979"/>
      <c r="Y12979"/>
      <c r="Z12979"/>
      <c r="AA12979"/>
      <c r="AB12979"/>
      <c r="AC12979"/>
    </row>
    <row r="12980" spans="2:29" s="14" customFormat="1" x14ac:dyDescent="0.25">
      <c r="B12980"/>
      <c r="C12980"/>
      <c r="D12980"/>
      <c r="E12980"/>
      <c r="F12980"/>
      <c r="G12980"/>
      <c r="H12980"/>
      <c r="I12980"/>
      <c r="J12980"/>
      <c r="K12980" s="91"/>
      <c r="L12980" s="91"/>
      <c r="M12980" s="91"/>
      <c r="R12980"/>
      <c r="S12980"/>
      <c r="T12980"/>
      <c r="U12980"/>
      <c r="V12980"/>
      <c r="W12980"/>
      <c r="X12980"/>
      <c r="Y12980"/>
      <c r="Z12980"/>
      <c r="AA12980"/>
      <c r="AB12980"/>
      <c r="AC12980"/>
    </row>
    <row r="12981" spans="2:29" s="14" customFormat="1" x14ac:dyDescent="0.25">
      <c r="B12981"/>
      <c r="C12981"/>
      <c r="D12981"/>
      <c r="E12981"/>
      <c r="F12981"/>
      <c r="G12981"/>
      <c r="H12981"/>
      <c r="I12981"/>
      <c r="J12981"/>
      <c r="K12981" s="91"/>
      <c r="L12981" s="91"/>
      <c r="M12981" s="91"/>
      <c r="R12981"/>
      <c r="S12981"/>
      <c r="T12981"/>
      <c r="U12981"/>
      <c r="V12981"/>
      <c r="W12981"/>
      <c r="X12981"/>
      <c r="Y12981"/>
      <c r="Z12981"/>
      <c r="AA12981"/>
      <c r="AB12981"/>
      <c r="AC12981"/>
    </row>
    <row r="12982" spans="2:29" s="14" customFormat="1" x14ac:dyDescent="0.25">
      <c r="B12982"/>
      <c r="C12982"/>
      <c r="D12982"/>
      <c r="E12982"/>
      <c r="F12982"/>
      <c r="G12982"/>
      <c r="H12982"/>
      <c r="I12982"/>
      <c r="J12982"/>
      <c r="K12982" s="91"/>
      <c r="L12982" s="91"/>
      <c r="M12982" s="91"/>
      <c r="R12982"/>
      <c r="S12982"/>
      <c r="T12982"/>
      <c r="U12982"/>
      <c r="V12982"/>
      <c r="W12982"/>
      <c r="X12982"/>
      <c r="Y12982"/>
      <c r="Z12982"/>
      <c r="AA12982"/>
      <c r="AB12982"/>
      <c r="AC12982"/>
    </row>
    <row r="12983" spans="2:29" s="14" customFormat="1" x14ac:dyDescent="0.25">
      <c r="B12983"/>
      <c r="C12983"/>
      <c r="D12983"/>
      <c r="E12983"/>
      <c r="F12983"/>
      <c r="G12983"/>
      <c r="H12983"/>
      <c r="I12983"/>
      <c r="J12983"/>
      <c r="K12983" s="91"/>
      <c r="L12983" s="91"/>
      <c r="M12983" s="91"/>
      <c r="R12983"/>
      <c r="S12983"/>
      <c r="T12983"/>
      <c r="U12983"/>
      <c r="V12983"/>
      <c r="W12983"/>
      <c r="X12983"/>
      <c r="Y12983"/>
      <c r="Z12983"/>
      <c r="AA12983"/>
      <c r="AB12983"/>
      <c r="AC12983"/>
    </row>
    <row r="12984" spans="2:29" s="14" customFormat="1" x14ac:dyDescent="0.25">
      <c r="B12984"/>
      <c r="C12984"/>
      <c r="D12984"/>
      <c r="E12984"/>
      <c r="F12984"/>
      <c r="G12984"/>
      <c r="H12984"/>
      <c r="I12984"/>
      <c r="J12984"/>
      <c r="K12984" s="91"/>
      <c r="L12984" s="91"/>
      <c r="M12984" s="91"/>
      <c r="R12984"/>
      <c r="S12984"/>
      <c r="T12984"/>
      <c r="U12984"/>
      <c r="V12984"/>
      <c r="W12984"/>
      <c r="X12984"/>
      <c r="Y12984"/>
      <c r="Z12984"/>
      <c r="AA12984"/>
      <c r="AB12984"/>
      <c r="AC12984"/>
    </row>
    <row r="12985" spans="2:29" s="14" customFormat="1" x14ac:dyDescent="0.25">
      <c r="B12985"/>
      <c r="C12985"/>
      <c r="D12985"/>
      <c r="E12985"/>
      <c r="F12985"/>
      <c r="G12985"/>
      <c r="H12985"/>
      <c r="I12985"/>
      <c r="J12985"/>
      <c r="K12985" s="91"/>
      <c r="L12985" s="91"/>
      <c r="M12985" s="91"/>
      <c r="R12985"/>
      <c r="S12985"/>
      <c r="T12985"/>
      <c r="U12985"/>
      <c r="V12985"/>
      <c r="W12985"/>
      <c r="X12985"/>
      <c r="Y12985"/>
      <c r="Z12985"/>
      <c r="AA12985"/>
      <c r="AB12985"/>
      <c r="AC12985"/>
    </row>
    <row r="12986" spans="2:29" s="14" customFormat="1" x14ac:dyDescent="0.25">
      <c r="B12986"/>
      <c r="C12986"/>
      <c r="D12986"/>
      <c r="E12986"/>
      <c r="F12986"/>
      <c r="G12986"/>
      <c r="H12986"/>
      <c r="I12986"/>
      <c r="J12986"/>
      <c r="K12986" s="91"/>
      <c r="L12986" s="91"/>
      <c r="M12986" s="91"/>
      <c r="R12986"/>
      <c r="S12986"/>
      <c r="T12986"/>
      <c r="U12986"/>
      <c r="V12986"/>
      <c r="W12986"/>
      <c r="X12986"/>
      <c r="Y12986"/>
      <c r="Z12986"/>
      <c r="AA12986"/>
      <c r="AB12986"/>
      <c r="AC12986"/>
    </row>
    <row r="12987" spans="2:29" s="14" customFormat="1" x14ac:dyDescent="0.25">
      <c r="B12987"/>
      <c r="C12987"/>
      <c r="D12987"/>
      <c r="E12987"/>
      <c r="F12987"/>
      <c r="G12987"/>
      <c r="H12987"/>
      <c r="I12987"/>
      <c r="J12987"/>
      <c r="K12987" s="91"/>
      <c r="L12987" s="91"/>
      <c r="M12987" s="91"/>
      <c r="R12987"/>
      <c r="S12987"/>
      <c r="T12987"/>
      <c r="U12987"/>
      <c r="V12987"/>
      <c r="W12987"/>
      <c r="X12987"/>
      <c r="Y12987"/>
      <c r="Z12987"/>
      <c r="AA12987"/>
      <c r="AB12987"/>
      <c r="AC12987"/>
    </row>
    <row r="12988" spans="2:29" s="14" customFormat="1" x14ac:dyDescent="0.25">
      <c r="B12988"/>
      <c r="C12988"/>
      <c r="D12988"/>
      <c r="E12988"/>
      <c r="F12988"/>
      <c r="G12988"/>
      <c r="H12988"/>
      <c r="I12988"/>
      <c r="J12988"/>
      <c r="K12988" s="91"/>
      <c r="L12988" s="91"/>
      <c r="M12988" s="91"/>
      <c r="R12988"/>
      <c r="S12988"/>
      <c r="T12988"/>
      <c r="U12988"/>
      <c r="V12988"/>
      <c r="W12988"/>
      <c r="X12988"/>
      <c r="Y12988"/>
      <c r="Z12988"/>
      <c r="AA12988"/>
      <c r="AB12988"/>
      <c r="AC12988"/>
    </row>
    <row r="12989" spans="2:29" s="14" customFormat="1" x14ac:dyDescent="0.25">
      <c r="B12989"/>
      <c r="C12989"/>
      <c r="D12989"/>
      <c r="E12989"/>
      <c r="F12989"/>
      <c r="G12989"/>
      <c r="H12989"/>
      <c r="I12989"/>
      <c r="J12989"/>
      <c r="K12989" s="91"/>
      <c r="L12989" s="91"/>
      <c r="M12989" s="91"/>
      <c r="R12989"/>
      <c r="S12989"/>
      <c r="T12989"/>
      <c r="U12989"/>
      <c r="V12989"/>
      <c r="W12989"/>
      <c r="X12989"/>
      <c r="Y12989"/>
      <c r="Z12989"/>
      <c r="AA12989"/>
      <c r="AB12989"/>
      <c r="AC12989"/>
    </row>
    <row r="12990" spans="2:29" s="14" customFormat="1" x14ac:dyDescent="0.25">
      <c r="B12990"/>
      <c r="C12990"/>
      <c r="D12990"/>
      <c r="E12990"/>
      <c r="F12990"/>
      <c r="G12990"/>
      <c r="H12990"/>
      <c r="I12990"/>
      <c r="J12990"/>
      <c r="K12990" s="91"/>
      <c r="L12990" s="91"/>
      <c r="M12990" s="91"/>
      <c r="R12990"/>
      <c r="S12990"/>
      <c r="T12990"/>
      <c r="U12990"/>
      <c r="V12990"/>
      <c r="W12990"/>
      <c r="X12990"/>
      <c r="Y12990"/>
      <c r="Z12990"/>
      <c r="AA12990"/>
      <c r="AB12990"/>
      <c r="AC12990"/>
    </row>
    <row r="12991" spans="2:29" s="14" customFormat="1" x14ac:dyDescent="0.25">
      <c r="B12991"/>
      <c r="C12991"/>
      <c r="D12991"/>
      <c r="E12991"/>
      <c r="F12991"/>
      <c r="G12991"/>
      <c r="H12991"/>
      <c r="I12991"/>
      <c r="J12991"/>
      <c r="K12991" s="91"/>
      <c r="L12991" s="91"/>
      <c r="M12991" s="91"/>
      <c r="R12991"/>
      <c r="S12991"/>
      <c r="T12991"/>
      <c r="U12991"/>
      <c r="V12991"/>
      <c r="W12991"/>
      <c r="X12991"/>
      <c r="Y12991"/>
      <c r="Z12991"/>
      <c r="AA12991"/>
      <c r="AB12991"/>
      <c r="AC12991"/>
    </row>
    <row r="12992" spans="2:29" s="14" customFormat="1" x14ac:dyDescent="0.25">
      <c r="B12992"/>
      <c r="C12992"/>
      <c r="D12992"/>
      <c r="E12992"/>
      <c r="F12992"/>
      <c r="G12992"/>
      <c r="H12992"/>
      <c r="I12992"/>
      <c r="J12992"/>
      <c r="K12992" s="91"/>
      <c r="L12992" s="91"/>
      <c r="M12992" s="91"/>
      <c r="R12992"/>
      <c r="S12992"/>
      <c r="T12992"/>
      <c r="U12992"/>
      <c r="V12992"/>
      <c r="W12992"/>
      <c r="X12992"/>
      <c r="Y12992"/>
      <c r="Z12992"/>
      <c r="AA12992"/>
      <c r="AB12992"/>
      <c r="AC12992"/>
    </row>
    <row r="12993" spans="2:29" s="14" customFormat="1" x14ac:dyDescent="0.25">
      <c r="B12993"/>
      <c r="C12993"/>
      <c r="D12993"/>
      <c r="E12993"/>
      <c r="F12993"/>
      <c r="G12993"/>
      <c r="H12993"/>
      <c r="I12993"/>
      <c r="J12993"/>
      <c r="K12993" s="91"/>
      <c r="L12993" s="91"/>
      <c r="M12993" s="91"/>
      <c r="R12993"/>
      <c r="S12993"/>
      <c r="T12993"/>
      <c r="U12993"/>
      <c r="V12993"/>
      <c r="W12993"/>
      <c r="X12993"/>
      <c r="Y12993"/>
      <c r="Z12993"/>
      <c r="AA12993"/>
      <c r="AB12993"/>
      <c r="AC12993"/>
    </row>
    <row r="12994" spans="2:29" s="14" customFormat="1" x14ac:dyDescent="0.25">
      <c r="B12994"/>
      <c r="C12994"/>
      <c r="D12994"/>
      <c r="E12994"/>
      <c r="F12994"/>
      <c r="G12994"/>
      <c r="H12994"/>
      <c r="I12994"/>
      <c r="J12994"/>
      <c r="K12994" s="91"/>
      <c r="L12994" s="91"/>
      <c r="M12994" s="91"/>
      <c r="R12994"/>
      <c r="S12994"/>
      <c r="T12994"/>
      <c r="U12994"/>
      <c r="V12994"/>
      <c r="W12994"/>
      <c r="X12994"/>
      <c r="Y12994"/>
      <c r="Z12994"/>
      <c r="AA12994"/>
      <c r="AB12994"/>
      <c r="AC12994"/>
    </row>
    <row r="12995" spans="2:29" s="14" customFormat="1" x14ac:dyDescent="0.25">
      <c r="B12995"/>
      <c r="C12995"/>
      <c r="D12995"/>
      <c r="E12995"/>
      <c r="F12995"/>
      <c r="G12995"/>
      <c r="H12995"/>
      <c r="I12995"/>
      <c r="J12995"/>
      <c r="K12995" s="91"/>
      <c r="L12995" s="91"/>
      <c r="M12995" s="91"/>
      <c r="R12995"/>
      <c r="S12995"/>
      <c r="T12995"/>
      <c r="U12995"/>
      <c r="V12995"/>
      <c r="W12995"/>
      <c r="X12995"/>
      <c r="Y12995"/>
      <c r="Z12995"/>
      <c r="AA12995"/>
      <c r="AB12995"/>
      <c r="AC12995"/>
    </row>
    <row r="12996" spans="2:29" s="14" customFormat="1" x14ac:dyDescent="0.25">
      <c r="B12996"/>
      <c r="C12996"/>
      <c r="D12996"/>
      <c r="E12996"/>
      <c r="F12996"/>
      <c r="G12996"/>
      <c r="H12996"/>
      <c r="I12996"/>
      <c r="J12996"/>
      <c r="K12996" s="91"/>
      <c r="L12996" s="91"/>
      <c r="M12996" s="91"/>
      <c r="R12996"/>
      <c r="S12996"/>
      <c r="T12996"/>
      <c r="U12996"/>
      <c r="V12996"/>
      <c r="W12996"/>
      <c r="X12996"/>
      <c r="Y12996"/>
      <c r="Z12996"/>
      <c r="AA12996"/>
      <c r="AB12996"/>
      <c r="AC12996"/>
    </row>
    <row r="12997" spans="2:29" s="14" customFormat="1" x14ac:dyDescent="0.25">
      <c r="B12997"/>
      <c r="C12997"/>
      <c r="D12997"/>
      <c r="E12997"/>
      <c r="F12997"/>
      <c r="G12997"/>
      <c r="H12997"/>
      <c r="I12997"/>
      <c r="J12997"/>
      <c r="K12997" s="91"/>
      <c r="L12997" s="91"/>
      <c r="M12997" s="91"/>
      <c r="R12997"/>
      <c r="S12997"/>
      <c r="T12997"/>
      <c r="U12997"/>
      <c r="V12997"/>
      <c r="W12997"/>
      <c r="X12997"/>
      <c r="Y12997"/>
      <c r="Z12997"/>
      <c r="AA12997"/>
      <c r="AB12997"/>
      <c r="AC12997"/>
    </row>
    <row r="12998" spans="2:29" s="14" customFormat="1" x14ac:dyDescent="0.25">
      <c r="B12998"/>
      <c r="C12998"/>
      <c r="D12998"/>
      <c r="E12998"/>
      <c r="F12998"/>
      <c r="G12998"/>
      <c r="H12998"/>
      <c r="I12998"/>
      <c r="J12998"/>
      <c r="K12998" s="91"/>
      <c r="L12998" s="91"/>
      <c r="M12998" s="91"/>
      <c r="R12998"/>
      <c r="S12998"/>
      <c r="T12998"/>
      <c r="U12998"/>
      <c r="V12998"/>
      <c r="W12998"/>
      <c r="X12998"/>
      <c r="Y12998"/>
      <c r="Z12998"/>
      <c r="AA12998"/>
      <c r="AB12998"/>
      <c r="AC12998"/>
    </row>
    <row r="12999" spans="2:29" s="14" customFormat="1" x14ac:dyDescent="0.25">
      <c r="B12999"/>
      <c r="C12999"/>
      <c r="D12999"/>
      <c r="E12999"/>
      <c r="F12999"/>
      <c r="G12999"/>
      <c r="H12999"/>
      <c r="I12999"/>
      <c r="J12999"/>
      <c r="K12999" s="91"/>
      <c r="L12999" s="91"/>
      <c r="M12999" s="91"/>
      <c r="R12999"/>
      <c r="S12999"/>
      <c r="T12999"/>
      <c r="U12999"/>
      <c r="V12999"/>
      <c r="W12999"/>
      <c r="X12999"/>
      <c r="Y12999"/>
      <c r="Z12999"/>
      <c r="AA12999"/>
      <c r="AB12999"/>
      <c r="AC12999"/>
    </row>
    <row r="13000" spans="2:29" s="14" customFormat="1" x14ac:dyDescent="0.25">
      <c r="B13000"/>
      <c r="C13000"/>
      <c r="D13000"/>
      <c r="E13000"/>
      <c r="F13000"/>
      <c r="G13000"/>
      <c r="H13000"/>
      <c r="I13000"/>
      <c r="J13000"/>
      <c r="K13000" s="91"/>
      <c r="L13000" s="91"/>
      <c r="M13000" s="91"/>
      <c r="R13000"/>
      <c r="S13000"/>
      <c r="T13000"/>
      <c r="U13000"/>
      <c r="V13000"/>
      <c r="W13000"/>
      <c r="X13000"/>
      <c r="Y13000"/>
      <c r="Z13000"/>
      <c r="AA13000"/>
      <c r="AB13000"/>
      <c r="AC13000"/>
    </row>
    <row r="13001" spans="2:29" s="14" customFormat="1" x14ac:dyDescent="0.25">
      <c r="B13001"/>
      <c r="C13001"/>
      <c r="D13001"/>
      <c r="E13001"/>
      <c r="F13001"/>
      <c r="G13001"/>
      <c r="H13001"/>
      <c r="I13001"/>
      <c r="J13001"/>
      <c r="K13001" s="91"/>
      <c r="L13001" s="91"/>
      <c r="M13001" s="91"/>
      <c r="R13001"/>
      <c r="S13001"/>
      <c r="T13001"/>
      <c r="U13001"/>
      <c r="V13001"/>
      <c r="W13001"/>
      <c r="X13001"/>
      <c r="Y13001"/>
      <c r="Z13001"/>
      <c r="AA13001"/>
      <c r="AB13001"/>
      <c r="AC13001"/>
    </row>
    <row r="13002" spans="2:29" s="14" customFormat="1" x14ac:dyDescent="0.25">
      <c r="B13002"/>
      <c r="C13002"/>
      <c r="D13002"/>
      <c r="E13002"/>
      <c r="F13002"/>
      <c r="G13002"/>
      <c r="H13002"/>
      <c r="I13002"/>
      <c r="J13002"/>
      <c r="K13002" s="91"/>
      <c r="L13002" s="91"/>
      <c r="M13002" s="91"/>
      <c r="R13002"/>
      <c r="S13002"/>
      <c r="T13002"/>
      <c r="U13002"/>
      <c r="V13002"/>
      <c r="W13002"/>
      <c r="X13002"/>
      <c r="Y13002"/>
      <c r="Z13002"/>
      <c r="AA13002"/>
      <c r="AB13002"/>
      <c r="AC13002"/>
    </row>
    <row r="13003" spans="2:29" s="14" customFormat="1" x14ac:dyDescent="0.25">
      <c r="B13003"/>
      <c r="C13003"/>
      <c r="D13003"/>
      <c r="E13003"/>
      <c r="F13003"/>
      <c r="G13003"/>
      <c r="H13003"/>
      <c r="I13003"/>
      <c r="J13003"/>
      <c r="K13003" s="91"/>
      <c r="L13003" s="91"/>
      <c r="M13003" s="91"/>
      <c r="R13003"/>
      <c r="S13003"/>
      <c r="T13003"/>
      <c r="U13003"/>
      <c r="V13003"/>
      <c r="W13003"/>
      <c r="X13003"/>
      <c r="Y13003"/>
      <c r="Z13003"/>
      <c r="AA13003"/>
      <c r="AB13003"/>
      <c r="AC13003"/>
    </row>
    <row r="13004" spans="2:29" s="14" customFormat="1" x14ac:dyDescent="0.25">
      <c r="B13004"/>
      <c r="C13004"/>
      <c r="D13004"/>
      <c r="E13004"/>
      <c r="F13004"/>
      <c r="G13004"/>
      <c r="H13004"/>
      <c r="I13004"/>
      <c r="J13004"/>
      <c r="K13004" s="91"/>
      <c r="L13004" s="91"/>
      <c r="M13004" s="91"/>
      <c r="R13004"/>
      <c r="S13004"/>
      <c r="T13004"/>
      <c r="U13004"/>
      <c r="V13004"/>
      <c r="W13004"/>
      <c r="X13004"/>
      <c r="Y13004"/>
      <c r="Z13004"/>
      <c r="AA13004"/>
      <c r="AB13004"/>
      <c r="AC13004"/>
    </row>
    <row r="13005" spans="2:29" s="14" customFormat="1" x14ac:dyDescent="0.25">
      <c r="B13005"/>
      <c r="C13005"/>
      <c r="D13005"/>
      <c r="E13005"/>
      <c r="F13005"/>
      <c r="G13005"/>
      <c r="H13005"/>
      <c r="I13005"/>
      <c r="J13005"/>
      <c r="K13005" s="91"/>
      <c r="L13005" s="91"/>
      <c r="M13005" s="91"/>
      <c r="R13005"/>
      <c r="S13005"/>
      <c r="T13005"/>
      <c r="U13005"/>
      <c r="V13005"/>
      <c r="W13005"/>
      <c r="X13005"/>
      <c r="Y13005"/>
      <c r="Z13005"/>
      <c r="AA13005"/>
      <c r="AB13005"/>
      <c r="AC13005"/>
    </row>
    <row r="13006" spans="2:29" s="14" customFormat="1" x14ac:dyDescent="0.25">
      <c r="B13006"/>
      <c r="C13006"/>
      <c r="D13006"/>
      <c r="E13006"/>
      <c r="F13006"/>
      <c r="G13006"/>
      <c r="H13006"/>
      <c r="I13006"/>
      <c r="J13006"/>
      <c r="K13006" s="91"/>
      <c r="L13006" s="91"/>
      <c r="M13006" s="91"/>
      <c r="R13006"/>
      <c r="S13006"/>
      <c r="T13006"/>
      <c r="U13006"/>
      <c r="V13006"/>
      <c r="W13006"/>
      <c r="X13006"/>
      <c r="Y13006"/>
      <c r="Z13006"/>
      <c r="AA13006"/>
      <c r="AB13006"/>
      <c r="AC13006"/>
    </row>
    <row r="13007" spans="2:29" s="14" customFormat="1" x14ac:dyDescent="0.25">
      <c r="B13007"/>
      <c r="C13007"/>
      <c r="D13007"/>
      <c r="E13007"/>
      <c r="F13007"/>
      <c r="G13007"/>
      <c r="H13007"/>
      <c r="I13007"/>
      <c r="J13007"/>
      <c r="K13007" s="91"/>
      <c r="L13007" s="91"/>
      <c r="M13007" s="91"/>
      <c r="R13007"/>
      <c r="S13007"/>
      <c r="T13007"/>
      <c r="U13007"/>
      <c r="V13007"/>
      <c r="W13007"/>
      <c r="X13007"/>
      <c r="Y13007"/>
      <c r="Z13007"/>
      <c r="AA13007"/>
      <c r="AB13007"/>
      <c r="AC13007"/>
    </row>
    <row r="13008" spans="2:29" s="14" customFormat="1" x14ac:dyDescent="0.25">
      <c r="B13008"/>
      <c r="C13008"/>
      <c r="D13008"/>
      <c r="E13008"/>
      <c r="F13008"/>
      <c r="G13008"/>
      <c r="H13008"/>
      <c r="I13008"/>
      <c r="J13008"/>
      <c r="K13008" s="91"/>
      <c r="L13008" s="91"/>
      <c r="M13008" s="91"/>
      <c r="R13008"/>
      <c r="S13008"/>
      <c r="T13008"/>
      <c r="U13008"/>
      <c r="V13008"/>
      <c r="W13008"/>
      <c r="X13008"/>
      <c r="Y13008"/>
      <c r="Z13008"/>
      <c r="AA13008"/>
      <c r="AB13008"/>
      <c r="AC13008"/>
    </row>
    <row r="13009" spans="2:29" s="14" customFormat="1" x14ac:dyDescent="0.25">
      <c r="B13009"/>
      <c r="C13009"/>
      <c r="D13009"/>
      <c r="E13009"/>
      <c r="F13009"/>
      <c r="G13009"/>
      <c r="H13009"/>
      <c r="I13009"/>
      <c r="J13009"/>
      <c r="K13009" s="91"/>
      <c r="L13009" s="91"/>
      <c r="M13009" s="91"/>
      <c r="R13009"/>
      <c r="S13009"/>
      <c r="T13009"/>
      <c r="U13009"/>
      <c r="V13009"/>
      <c r="W13009"/>
      <c r="X13009"/>
      <c r="Y13009"/>
      <c r="Z13009"/>
      <c r="AA13009"/>
      <c r="AB13009"/>
      <c r="AC13009"/>
    </row>
    <row r="13010" spans="2:29" s="14" customFormat="1" x14ac:dyDescent="0.25">
      <c r="B13010"/>
      <c r="C13010"/>
      <c r="D13010"/>
      <c r="E13010"/>
      <c r="F13010"/>
      <c r="G13010"/>
      <c r="H13010"/>
      <c r="I13010"/>
      <c r="J13010"/>
      <c r="K13010" s="91"/>
      <c r="L13010" s="91"/>
      <c r="M13010" s="91"/>
      <c r="R13010"/>
      <c r="S13010"/>
      <c r="T13010"/>
      <c r="U13010"/>
      <c r="V13010"/>
      <c r="W13010"/>
      <c r="X13010"/>
      <c r="Y13010"/>
      <c r="Z13010"/>
      <c r="AA13010"/>
      <c r="AB13010"/>
      <c r="AC13010"/>
    </row>
    <row r="13011" spans="2:29" s="14" customFormat="1" x14ac:dyDescent="0.25">
      <c r="B13011"/>
      <c r="C13011"/>
      <c r="D13011"/>
      <c r="E13011"/>
      <c r="F13011"/>
      <c r="G13011"/>
      <c r="H13011"/>
      <c r="I13011"/>
      <c r="J13011"/>
      <c r="K13011" s="91"/>
      <c r="L13011" s="91"/>
      <c r="M13011" s="91"/>
      <c r="R13011"/>
      <c r="S13011"/>
      <c r="T13011"/>
      <c r="U13011"/>
      <c r="V13011"/>
      <c r="W13011"/>
      <c r="X13011"/>
      <c r="Y13011"/>
      <c r="Z13011"/>
      <c r="AA13011"/>
      <c r="AB13011"/>
      <c r="AC13011"/>
    </row>
    <row r="13012" spans="2:29" s="14" customFormat="1" x14ac:dyDescent="0.25">
      <c r="B13012"/>
      <c r="C13012"/>
      <c r="D13012"/>
      <c r="E13012"/>
      <c r="F13012"/>
      <c r="G13012"/>
      <c r="H13012"/>
      <c r="I13012"/>
      <c r="J13012"/>
      <c r="K13012" s="91"/>
      <c r="L13012" s="91"/>
      <c r="M13012" s="91"/>
      <c r="R13012"/>
      <c r="S13012"/>
      <c r="T13012"/>
      <c r="U13012"/>
      <c r="V13012"/>
      <c r="W13012"/>
      <c r="X13012"/>
      <c r="Y13012"/>
      <c r="Z13012"/>
      <c r="AA13012"/>
      <c r="AB13012"/>
      <c r="AC13012"/>
    </row>
    <row r="13013" spans="2:29" s="14" customFormat="1" x14ac:dyDescent="0.25">
      <c r="B13013"/>
      <c r="C13013"/>
      <c r="D13013"/>
      <c r="E13013"/>
      <c r="F13013"/>
      <c r="G13013"/>
      <c r="H13013"/>
      <c r="I13013"/>
      <c r="J13013"/>
      <c r="K13013" s="91"/>
      <c r="L13013" s="91"/>
      <c r="M13013" s="91"/>
      <c r="R13013"/>
      <c r="S13013"/>
      <c r="T13013"/>
      <c r="U13013"/>
      <c r="V13013"/>
      <c r="W13013"/>
      <c r="X13013"/>
      <c r="Y13013"/>
      <c r="Z13013"/>
      <c r="AA13013"/>
      <c r="AB13013"/>
      <c r="AC13013"/>
    </row>
    <row r="13014" spans="2:29" s="14" customFormat="1" x14ac:dyDescent="0.25">
      <c r="B13014"/>
      <c r="C13014"/>
      <c r="D13014"/>
      <c r="E13014"/>
      <c r="F13014"/>
      <c r="G13014"/>
      <c r="H13014"/>
      <c r="I13014"/>
      <c r="J13014"/>
      <c r="K13014" s="91"/>
      <c r="L13014" s="91"/>
      <c r="M13014" s="91"/>
      <c r="R13014"/>
      <c r="S13014"/>
      <c r="T13014"/>
      <c r="U13014"/>
      <c r="V13014"/>
      <c r="W13014"/>
      <c r="X13014"/>
      <c r="Y13014"/>
      <c r="Z13014"/>
      <c r="AA13014"/>
      <c r="AB13014"/>
      <c r="AC13014"/>
    </row>
    <row r="13015" spans="2:29" s="14" customFormat="1" x14ac:dyDescent="0.25">
      <c r="B13015"/>
      <c r="C13015"/>
      <c r="D13015"/>
      <c r="E13015"/>
      <c r="F13015"/>
      <c r="G13015"/>
      <c r="H13015"/>
      <c r="I13015"/>
      <c r="J13015"/>
      <c r="K13015" s="91"/>
      <c r="L13015" s="91"/>
      <c r="M13015" s="91"/>
      <c r="R13015"/>
      <c r="S13015"/>
      <c r="T13015"/>
      <c r="U13015"/>
      <c r="V13015"/>
      <c r="W13015"/>
      <c r="X13015"/>
      <c r="Y13015"/>
      <c r="Z13015"/>
      <c r="AA13015"/>
      <c r="AB13015"/>
      <c r="AC13015"/>
    </row>
    <row r="13016" spans="2:29" s="14" customFormat="1" x14ac:dyDescent="0.25">
      <c r="B13016"/>
      <c r="C13016"/>
      <c r="D13016"/>
      <c r="E13016"/>
      <c r="F13016"/>
      <c r="G13016"/>
      <c r="H13016"/>
      <c r="I13016"/>
      <c r="J13016"/>
      <c r="K13016" s="91"/>
      <c r="L13016" s="91"/>
      <c r="M13016" s="91"/>
      <c r="R13016"/>
      <c r="S13016"/>
      <c r="T13016"/>
      <c r="U13016"/>
      <c r="V13016"/>
      <c r="W13016"/>
      <c r="X13016"/>
      <c r="Y13016"/>
      <c r="Z13016"/>
      <c r="AA13016"/>
      <c r="AB13016"/>
      <c r="AC13016"/>
    </row>
    <row r="13017" spans="2:29" s="14" customFormat="1" x14ac:dyDescent="0.25">
      <c r="B13017"/>
      <c r="C13017"/>
      <c r="D13017"/>
      <c r="E13017"/>
      <c r="F13017"/>
      <c r="G13017"/>
      <c r="H13017"/>
      <c r="I13017"/>
      <c r="J13017"/>
      <c r="K13017" s="91"/>
      <c r="L13017" s="91"/>
      <c r="M13017" s="91"/>
      <c r="R13017"/>
      <c r="S13017"/>
      <c r="T13017"/>
      <c r="U13017"/>
      <c r="V13017"/>
      <c r="W13017"/>
      <c r="X13017"/>
      <c r="Y13017"/>
      <c r="Z13017"/>
      <c r="AA13017"/>
      <c r="AB13017"/>
      <c r="AC13017"/>
    </row>
    <row r="13018" spans="2:29" s="14" customFormat="1" x14ac:dyDescent="0.25">
      <c r="B13018"/>
      <c r="C13018"/>
      <c r="D13018"/>
      <c r="E13018"/>
      <c r="F13018"/>
      <c r="G13018"/>
      <c r="H13018"/>
      <c r="I13018"/>
      <c r="J13018"/>
      <c r="K13018" s="91"/>
      <c r="L13018" s="91"/>
      <c r="M13018" s="91"/>
      <c r="R13018"/>
      <c r="S13018"/>
      <c r="T13018"/>
      <c r="U13018"/>
      <c r="V13018"/>
      <c r="W13018"/>
      <c r="X13018"/>
      <c r="Y13018"/>
      <c r="Z13018"/>
      <c r="AA13018"/>
      <c r="AB13018"/>
      <c r="AC13018"/>
    </row>
    <row r="13019" spans="2:29" s="14" customFormat="1" x14ac:dyDescent="0.25">
      <c r="B13019"/>
      <c r="C13019"/>
      <c r="D13019"/>
      <c r="E13019"/>
      <c r="F13019"/>
      <c r="G13019"/>
      <c r="H13019"/>
      <c r="I13019"/>
      <c r="J13019"/>
      <c r="K13019" s="91"/>
      <c r="L13019" s="91"/>
      <c r="M13019" s="91"/>
      <c r="R13019"/>
      <c r="S13019"/>
      <c r="T13019"/>
      <c r="U13019"/>
      <c r="V13019"/>
      <c r="W13019"/>
      <c r="X13019"/>
      <c r="Y13019"/>
      <c r="Z13019"/>
      <c r="AA13019"/>
      <c r="AB13019"/>
      <c r="AC13019"/>
    </row>
    <row r="13020" spans="2:29" s="14" customFormat="1" x14ac:dyDescent="0.25">
      <c r="B13020"/>
      <c r="C13020"/>
      <c r="D13020"/>
      <c r="E13020"/>
      <c r="F13020"/>
      <c r="G13020"/>
      <c r="H13020"/>
      <c r="I13020"/>
      <c r="J13020"/>
      <c r="K13020" s="91"/>
      <c r="L13020" s="91"/>
      <c r="M13020" s="91"/>
      <c r="R13020"/>
      <c r="S13020"/>
      <c r="T13020"/>
      <c r="U13020"/>
      <c r="V13020"/>
      <c r="W13020"/>
      <c r="X13020"/>
      <c r="Y13020"/>
      <c r="Z13020"/>
      <c r="AA13020"/>
      <c r="AB13020"/>
      <c r="AC13020"/>
    </row>
    <row r="13021" spans="2:29" s="14" customFormat="1" x14ac:dyDescent="0.25">
      <c r="B13021"/>
      <c r="C13021"/>
      <c r="D13021"/>
      <c r="E13021"/>
      <c r="F13021"/>
      <c r="G13021"/>
      <c r="H13021"/>
      <c r="I13021"/>
      <c r="J13021"/>
      <c r="K13021" s="91"/>
      <c r="L13021" s="91"/>
      <c r="M13021" s="91"/>
      <c r="R13021"/>
      <c r="S13021"/>
      <c r="T13021"/>
      <c r="U13021"/>
      <c r="V13021"/>
      <c r="W13021"/>
      <c r="X13021"/>
      <c r="Y13021"/>
      <c r="Z13021"/>
      <c r="AA13021"/>
      <c r="AB13021"/>
      <c r="AC13021"/>
    </row>
    <row r="13022" spans="2:29" s="14" customFormat="1" x14ac:dyDescent="0.25">
      <c r="B13022"/>
      <c r="C13022"/>
      <c r="D13022"/>
      <c r="E13022"/>
      <c r="F13022"/>
      <c r="G13022"/>
      <c r="H13022"/>
      <c r="I13022"/>
      <c r="J13022"/>
      <c r="K13022" s="91"/>
      <c r="L13022" s="91"/>
      <c r="M13022" s="91"/>
      <c r="R13022"/>
      <c r="S13022"/>
      <c r="T13022"/>
      <c r="U13022"/>
      <c r="V13022"/>
      <c r="W13022"/>
      <c r="X13022"/>
      <c r="Y13022"/>
      <c r="Z13022"/>
      <c r="AA13022"/>
      <c r="AB13022"/>
      <c r="AC13022"/>
    </row>
    <row r="13023" spans="2:29" s="14" customFormat="1" x14ac:dyDescent="0.25">
      <c r="B13023"/>
      <c r="C13023"/>
      <c r="D13023"/>
      <c r="E13023"/>
      <c r="F13023"/>
      <c r="G13023"/>
      <c r="H13023"/>
      <c r="I13023"/>
      <c r="J13023"/>
      <c r="K13023" s="91"/>
      <c r="L13023" s="91"/>
      <c r="M13023" s="91"/>
      <c r="R13023"/>
      <c r="S13023"/>
      <c r="T13023"/>
      <c r="U13023"/>
      <c r="V13023"/>
      <c r="W13023"/>
      <c r="X13023"/>
      <c r="Y13023"/>
      <c r="Z13023"/>
      <c r="AA13023"/>
      <c r="AB13023"/>
      <c r="AC13023"/>
    </row>
    <row r="13024" spans="2:29" s="14" customFormat="1" x14ac:dyDescent="0.25">
      <c r="B13024"/>
      <c r="C13024"/>
      <c r="D13024"/>
      <c r="E13024"/>
      <c r="F13024"/>
      <c r="G13024"/>
      <c r="H13024"/>
      <c r="I13024"/>
      <c r="J13024"/>
      <c r="K13024" s="91"/>
      <c r="L13024" s="91"/>
      <c r="M13024" s="91"/>
      <c r="R13024"/>
      <c r="S13024"/>
      <c r="T13024"/>
      <c r="U13024"/>
      <c r="V13024"/>
      <c r="W13024"/>
      <c r="X13024"/>
      <c r="Y13024"/>
      <c r="Z13024"/>
      <c r="AA13024"/>
      <c r="AB13024"/>
      <c r="AC13024"/>
    </row>
    <row r="13025" spans="2:29" s="14" customFormat="1" x14ac:dyDescent="0.25">
      <c r="B13025"/>
      <c r="C13025"/>
      <c r="D13025"/>
      <c r="E13025"/>
      <c r="F13025"/>
      <c r="G13025"/>
      <c r="H13025"/>
      <c r="I13025"/>
      <c r="J13025"/>
      <c r="K13025" s="91"/>
      <c r="L13025" s="91"/>
      <c r="M13025" s="91"/>
      <c r="R13025"/>
      <c r="S13025"/>
      <c r="T13025"/>
      <c r="U13025"/>
      <c r="V13025"/>
      <c r="W13025"/>
      <c r="X13025"/>
      <c r="Y13025"/>
      <c r="Z13025"/>
      <c r="AA13025"/>
      <c r="AB13025"/>
      <c r="AC13025"/>
    </row>
    <row r="13026" spans="2:29" s="14" customFormat="1" x14ac:dyDescent="0.25">
      <c r="B13026"/>
      <c r="C13026"/>
      <c r="D13026"/>
      <c r="E13026"/>
      <c r="F13026"/>
      <c r="G13026"/>
      <c r="H13026"/>
      <c r="I13026"/>
      <c r="J13026"/>
      <c r="K13026" s="91"/>
      <c r="L13026" s="91"/>
      <c r="M13026" s="91"/>
      <c r="R13026"/>
      <c r="S13026"/>
      <c r="T13026"/>
      <c r="U13026"/>
      <c r="V13026"/>
      <c r="W13026"/>
      <c r="X13026"/>
      <c r="Y13026"/>
      <c r="Z13026"/>
      <c r="AA13026"/>
      <c r="AB13026"/>
      <c r="AC13026"/>
    </row>
    <row r="13027" spans="2:29" s="14" customFormat="1" x14ac:dyDescent="0.25">
      <c r="B13027"/>
      <c r="C13027"/>
      <c r="D13027"/>
      <c r="E13027"/>
      <c r="F13027"/>
      <c r="G13027"/>
      <c r="H13027"/>
      <c r="I13027"/>
      <c r="J13027"/>
      <c r="K13027" s="91"/>
      <c r="L13027" s="91"/>
      <c r="M13027" s="91"/>
      <c r="R13027"/>
      <c r="S13027"/>
      <c r="T13027"/>
      <c r="U13027"/>
      <c r="V13027"/>
      <c r="W13027"/>
      <c r="X13027"/>
      <c r="Y13027"/>
      <c r="Z13027"/>
      <c r="AA13027"/>
      <c r="AB13027"/>
      <c r="AC13027"/>
    </row>
    <row r="13028" spans="2:29" s="14" customFormat="1" x14ac:dyDescent="0.25">
      <c r="B13028"/>
      <c r="C13028"/>
      <c r="D13028"/>
      <c r="E13028"/>
      <c r="F13028"/>
      <c r="G13028"/>
      <c r="H13028"/>
      <c r="I13028"/>
      <c r="J13028"/>
      <c r="K13028" s="91"/>
      <c r="L13028" s="91"/>
      <c r="M13028" s="91"/>
      <c r="R13028"/>
      <c r="S13028"/>
      <c r="T13028"/>
      <c r="U13028"/>
      <c r="V13028"/>
      <c r="W13028"/>
      <c r="X13028"/>
      <c r="Y13028"/>
      <c r="Z13028"/>
      <c r="AA13028"/>
      <c r="AB13028"/>
      <c r="AC13028"/>
    </row>
    <row r="13029" spans="2:29" s="14" customFormat="1" x14ac:dyDescent="0.25">
      <c r="B13029"/>
      <c r="C13029"/>
      <c r="D13029"/>
      <c r="E13029"/>
      <c r="F13029"/>
      <c r="G13029"/>
      <c r="H13029"/>
      <c r="I13029"/>
      <c r="J13029"/>
      <c r="K13029" s="91"/>
      <c r="L13029" s="91"/>
      <c r="M13029" s="91"/>
      <c r="R13029"/>
      <c r="S13029"/>
      <c r="T13029"/>
      <c r="U13029"/>
      <c r="V13029"/>
      <c r="W13029"/>
      <c r="X13029"/>
      <c r="Y13029"/>
      <c r="Z13029"/>
      <c r="AA13029"/>
      <c r="AB13029"/>
      <c r="AC13029"/>
    </row>
    <row r="13030" spans="2:29" s="14" customFormat="1" x14ac:dyDescent="0.25">
      <c r="B13030"/>
      <c r="C13030"/>
      <c r="D13030"/>
      <c r="E13030"/>
      <c r="F13030"/>
      <c r="G13030"/>
      <c r="H13030"/>
      <c r="I13030"/>
      <c r="J13030"/>
      <c r="K13030" s="91"/>
      <c r="L13030" s="91"/>
      <c r="M13030" s="91"/>
      <c r="R13030"/>
      <c r="S13030"/>
      <c r="T13030"/>
      <c r="U13030"/>
      <c r="V13030"/>
      <c r="W13030"/>
      <c r="X13030"/>
      <c r="Y13030"/>
      <c r="Z13030"/>
      <c r="AA13030"/>
      <c r="AB13030"/>
      <c r="AC13030"/>
    </row>
    <row r="13031" spans="2:29" s="14" customFormat="1" x14ac:dyDescent="0.25">
      <c r="B13031"/>
      <c r="C13031"/>
      <c r="D13031"/>
      <c r="E13031"/>
      <c r="F13031"/>
      <c r="G13031"/>
      <c r="H13031"/>
      <c r="I13031"/>
      <c r="J13031"/>
      <c r="K13031" s="91"/>
      <c r="L13031" s="91"/>
      <c r="M13031" s="91"/>
      <c r="R13031"/>
      <c r="S13031"/>
      <c r="T13031"/>
      <c r="U13031"/>
      <c r="V13031"/>
      <c r="W13031"/>
      <c r="X13031"/>
      <c r="Y13031"/>
      <c r="Z13031"/>
      <c r="AA13031"/>
      <c r="AB13031"/>
      <c r="AC13031"/>
    </row>
    <row r="13032" spans="2:29" s="14" customFormat="1" x14ac:dyDescent="0.25">
      <c r="B13032"/>
      <c r="C13032"/>
      <c r="D13032"/>
      <c r="E13032"/>
      <c r="F13032"/>
      <c r="G13032"/>
      <c r="H13032"/>
      <c r="I13032"/>
      <c r="J13032"/>
      <c r="K13032" s="91"/>
      <c r="L13032" s="91"/>
      <c r="M13032" s="91"/>
      <c r="R13032"/>
      <c r="S13032"/>
      <c r="T13032"/>
      <c r="U13032"/>
      <c r="V13032"/>
      <c r="W13032"/>
      <c r="X13032"/>
      <c r="Y13032"/>
      <c r="Z13032"/>
      <c r="AA13032"/>
      <c r="AB13032"/>
      <c r="AC13032"/>
    </row>
    <row r="13033" spans="2:29" s="14" customFormat="1" x14ac:dyDescent="0.25">
      <c r="B13033"/>
      <c r="C13033"/>
      <c r="D13033"/>
      <c r="E13033"/>
      <c r="F13033"/>
      <c r="G13033"/>
      <c r="H13033"/>
      <c r="I13033"/>
      <c r="J13033"/>
      <c r="K13033" s="91"/>
      <c r="L13033" s="91"/>
      <c r="M13033" s="91"/>
      <c r="R13033"/>
      <c r="S13033"/>
      <c r="T13033"/>
      <c r="U13033"/>
      <c r="V13033"/>
      <c r="W13033"/>
      <c r="X13033"/>
      <c r="Y13033"/>
      <c r="Z13033"/>
      <c r="AA13033"/>
      <c r="AB13033"/>
      <c r="AC13033"/>
    </row>
    <row r="13034" spans="2:29" s="14" customFormat="1" x14ac:dyDescent="0.25">
      <c r="B13034"/>
      <c r="C13034"/>
      <c r="D13034"/>
      <c r="E13034"/>
      <c r="F13034"/>
      <c r="G13034"/>
      <c r="H13034"/>
      <c r="I13034"/>
      <c r="J13034"/>
      <c r="K13034" s="91"/>
      <c r="L13034" s="91"/>
      <c r="M13034" s="91"/>
      <c r="R13034"/>
      <c r="S13034"/>
      <c r="T13034"/>
      <c r="U13034"/>
      <c r="V13034"/>
      <c r="W13034"/>
      <c r="X13034"/>
      <c r="Y13034"/>
      <c r="Z13034"/>
      <c r="AA13034"/>
      <c r="AB13034"/>
      <c r="AC13034"/>
    </row>
    <row r="13035" spans="2:29" s="14" customFormat="1" x14ac:dyDescent="0.25">
      <c r="B13035"/>
      <c r="C13035"/>
      <c r="D13035"/>
      <c r="E13035"/>
      <c r="F13035"/>
      <c r="G13035"/>
      <c r="H13035"/>
      <c r="I13035"/>
      <c r="J13035"/>
      <c r="K13035" s="91"/>
      <c r="L13035" s="91"/>
      <c r="M13035" s="91"/>
      <c r="R13035"/>
      <c r="S13035"/>
      <c r="T13035"/>
      <c r="U13035"/>
      <c r="V13035"/>
      <c r="W13035"/>
      <c r="X13035"/>
      <c r="Y13035"/>
      <c r="Z13035"/>
      <c r="AA13035"/>
      <c r="AB13035"/>
      <c r="AC13035"/>
    </row>
    <row r="13036" spans="2:29" s="14" customFormat="1" x14ac:dyDescent="0.25">
      <c r="B13036"/>
      <c r="C13036"/>
      <c r="D13036"/>
      <c r="E13036"/>
      <c r="F13036"/>
      <c r="G13036"/>
      <c r="H13036"/>
      <c r="I13036"/>
      <c r="J13036"/>
      <c r="K13036" s="91"/>
      <c r="L13036" s="91"/>
      <c r="M13036" s="91"/>
      <c r="R13036"/>
      <c r="S13036"/>
      <c r="T13036"/>
      <c r="U13036"/>
      <c r="V13036"/>
      <c r="W13036"/>
      <c r="X13036"/>
      <c r="Y13036"/>
      <c r="Z13036"/>
      <c r="AA13036"/>
      <c r="AB13036"/>
      <c r="AC13036"/>
    </row>
    <row r="13037" spans="2:29" s="14" customFormat="1" x14ac:dyDescent="0.25">
      <c r="B13037"/>
      <c r="C13037"/>
      <c r="D13037"/>
      <c r="E13037"/>
      <c r="F13037"/>
      <c r="G13037"/>
      <c r="H13037"/>
      <c r="I13037"/>
      <c r="J13037"/>
      <c r="K13037" s="91"/>
      <c r="L13037" s="91"/>
      <c r="M13037" s="91"/>
      <c r="R13037"/>
      <c r="S13037"/>
      <c r="T13037"/>
      <c r="U13037"/>
      <c r="V13037"/>
      <c r="W13037"/>
      <c r="X13037"/>
      <c r="Y13037"/>
      <c r="Z13037"/>
      <c r="AA13037"/>
      <c r="AB13037"/>
      <c r="AC13037"/>
    </row>
    <row r="13038" spans="2:29" s="14" customFormat="1" x14ac:dyDescent="0.25">
      <c r="B13038"/>
      <c r="C13038"/>
      <c r="D13038"/>
      <c r="E13038"/>
      <c r="F13038"/>
      <c r="G13038"/>
      <c r="H13038"/>
      <c r="I13038"/>
      <c r="J13038"/>
      <c r="K13038" s="91"/>
      <c r="L13038" s="91"/>
      <c r="M13038" s="91"/>
      <c r="R13038"/>
      <c r="S13038"/>
      <c r="T13038"/>
      <c r="U13038"/>
      <c r="V13038"/>
      <c r="W13038"/>
      <c r="X13038"/>
      <c r="Y13038"/>
      <c r="Z13038"/>
      <c r="AA13038"/>
      <c r="AB13038"/>
      <c r="AC13038"/>
    </row>
    <row r="13039" spans="2:29" s="14" customFormat="1" x14ac:dyDescent="0.25">
      <c r="B13039"/>
      <c r="C13039"/>
      <c r="D13039"/>
      <c r="E13039"/>
      <c r="F13039"/>
      <c r="G13039"/>
      <c r="H13039"/>
      <c r="I13039"/>
      <c r="J13039"/>
      <c r="K13039" s="91"/>
      <c r="L13039" s="91"/>
      <c r="M13039" s="91"/>
      <c r="R13039"/>
      <c r="S13039"/>
      <c r="T13039"/>
      <c r="U13039"/>
      <c r="V13039"/>
      <c r="W13039"/>
      <c r="X13039"/>
      <c r="Y13039"/>
      <c r="Z13039"/>
      <c r="AA13039"/>
      <c r="AB13039"/>
      <c r="AC13039"/>
    </row>
    <row r="13040" spans="2:29" s="14" customFormat="1" x14ac:dyDescent="0.25">
      <c r="B13040"/>
      <c r="C13040"/>
      <c r="D13040"/>
      <c r="E13040"/>
      <c r="F13040"/>
      <c r="G13040"/>
      <c r="H13040"/>
      <c r="I13040"/>
      <c r="J13040"/>
      <c r="K13040" s="91"/>
      <c r="L13040" s="91"/>
      <c r="M13040" s="91"/>
      <c r="R13040"/>
      <c r="S13040"/>
      <c r="T13040"/>
      <c r="U13040"/>
      <c r="V13040"/>
      <c r="W13040"/>
      <c r="X13040"/>
      <c r="Y13040"/>
      <c r="Z13040"/>
      <c r="AA13040"/>
      <c r="AB13040"/>
      <c r="AC13040"/>
    </row>
    <row r="13041" spans="2:29" s="14" customFormat="1" x14ac:dyDescent="0.25">
      <c r="B13041"/>
      <c r="C13041"/>
      <c r="D13041"/>
      <c r="E13041"/>
      <c r="F13041"/>
      <c r="G13041"/>
      <c r="H13041"/>
      <c r="I13041"/>
      <c r="J13041"/>
      <c r="K13041" s="91"/>
      <c r="L13041" s="91"/>
      <c r="M13041" s="91"/>
      <c r="R13041"/>
      <c r="S13041"/>
      <c r="T13041"/>
      <c r="U13041"/>
      <c r="V13041"/>
      <c r="W13041"/>
      <c r="X13041"/>
      <c r="Y13041"/>
      <c r="Z13041"/>
      <c r="AA13041"/>
      <c r="AB13041"/>
      <c r="AC13041"/>
    </row>
    <row r="13042" spans="2:29" s="14" customFormat="1" x14ac:dyDescent="0.25">
      <c r="B13042"/>
      <c r="C13042"/>
      <c r="D13042"/>
      <c r="E13042"/>
      <c r="F13042"/>
      <c r="G13042"/>
      <c r="H13042"/>
      <c r="I13042"/>
      <c r="J13042"/>
      <c r="K13042" s="91"/>
      <c r="L13042" s="91"/>
      <c r="M13042" s="91"/>
      <c r="R13042"/>
      <c r="S13042"/>
      <c r="T13042"/>
      <c r="U13042"/>
      <c r="V13042"/>
      <c r="W13042"/>
      <c r="X13042"/>
      <c r="Y13042"/>
      <c r="Z13042"/>
      <c r="AA13042"/>
      <c r="AB13042"/>
      <c r="AC13042"/>
    </row>
    <row r="13043" spans="2:29" s="14" customFormat="1" x14ac:dyDescent="0.25">
      <c r="B13043"/>
      <c r="C13043"/>
      <c r="D13043"/>
      <c r="E13043"/>
      <c r="F13043"/>
      <c r="G13043"/>
      <c r="H13043"/>
      <c r="I13043"/>
      <c r="J13043"/>
      <c r="K13043" s="91"/>
      <c r="L13043" s="91"/>
      <c r="M13043" s="91"/>
      <c r="R13043"/>
      <c r="S13043"/>
      <c r="T13043"/>
      <c r="U13043"/>
      <c r="V13043"/>
      <c r="W13043"/>
      <c r="X13043"/>
      <c r="Y13043"/>
      <c r="Z13043"/>
      <c r="AA13043"/>
      <c r="AB13043"/>
      <c r="AC13043"/>
    </row>
    <row r="13044" spans="2:29" s="14" customFormat="1" x14ac:dyDescent="0.25">
      <c r="B13044"/>
      <c r="C13044"/>
      <c r="D13044"/>
      <c r="E13044"/>
      <c r="F13044"/>
      <c r="G13044"/>
      <c r="H13044"/>
      <c r="I13044"/>
      <c r="J13044"/>
      <c r="K13044" s="91"/>
      <c r="L13044" s="91"/>
      <c r="M13044" s="91"/>
      <c r="R13044"/>
      <c r="S13044"/>
      <c r="T13044"/>
      <c r="U13044"/>
      <c r="V13044"/>
      <c r="W13044"/>
      <c r="X13044"/>
      <c r="Y13044"/>
      <c r="Z13044"/>
      <c r="AA13044"/>
      <c r="AB13044"/>
      <c r="AC13044"/>
    </row>
    <row r="13045" spans="2:29" s="14" customFormat="1" x14ac:dyDescent="0.25">
      <c r="B13045"/>
      <c r="C13045"/>
      <c r="D13045"/>
      <c r="E13045"/>
      <c r="F13045"/>
      <c r="G13045"/>
      <c r="H13045"/>
      <c r="I13045"/>
      <c r="J13045"/>
      <c r="K13045" s="91"/>
      <c r="L13045" s="91"/>
      <c r="M13045" s="91"/>
      <c r="R13045"/>
      <c r="S13045"/>
      <c r="T13045"/>
      <c r="U13045"/>
      <c r="V13045"/>
      <c r="W13045"/>
      <c r="X13045"/>
      <c r="Y13045"/>
      <c r="Z13045"/>
      <c r="AA13045"/>
      <c r="AB13045"/>
      <c r="AC13045"/>
    </row>
    <row r="13046" spans="2:29" s="14" customFormat="1" x14ac:dyDescent="0.25">
      <c r="B13046"/>
      <c r="C13046"/>
      <c r="D13046"/>
      <c r="E13046"/>
      <c r="F13046"/>
      <c r="G13046"/>
      <c r="H13046"/>
      <c r="I13046"/>
      <c r="J13046"/>
      <c r="K13046" s="91"/>
      <c r="L13046" s="91"/>
      <c r="M13046" s="91"/>
      <c r="R13046"/>
      <c r="S13046"/>
      <c r="T13046"/>
      <c r="U13046"/>
      <c r="V13046"/>
      <c r="W13046"/>
      <c r="X13046"/>
      <c r="Y13046"/>
      <c r="Z13046"/>
      <c r="AA13046"/>
      <c r="AB13046"/>
      <c r="AC13046"/>
    </row>
    <row r="13047" spans="2:29" s="14" customFormat="1" x14ac:dyDescent="0.25">
      <c r="B13047"/>
      <c r="C13047"/>
      <c r="D13047"/>
      <c r="E13047"/>
      <c r="F13047"/>
      <c r="G13047"/>
      <c r="H13047"/>
      <c r="I13047"/>
      <c r="J13047"/>
      <c r="K13047" s="91"/>
      <c r="L13047" s="91"/>
      <c r="M13047" s="91"/>
      <c r="R13047"/>
      <c r="S13047"/>
      <c r="T13047"/>
      <c r="U13047"/>
      <c r="V13047"/>
      <c r="W13047"/>
      <c r="X13047"/>
      <c r="Y13047"/>
      <c r="Z13047"/>
      <c r="AA13047"/>
      <c r="AB13047"/>
      <c r="AC13047"/>
    </row>
    <row r="13048" spans="2:29" s="14" customFormat="1" x14ac:dyDescent="0.25">
      <c r="B13048"/>
      <c r="C13048"/>
      <c r="D13048"/>
      <c r="E13048"/>
      <c r="F13048"/>
      <c r="G13048"/>
      <c r="H13048"/>
      <c r="I13048"/>
      <c r="J13048"/>
      <c r="K13048" s="91"/>
      <c r="L13048" s="91"/>
      <c r="M13048" s="91"/>
      <c r="R13048"/>
      <c r="S13048"/>
      <c r="T13048"/>
      <c r="U13048"/>
      <c r="V13048"/>
      <c r="W13048"/>
      <c r="X13048"/>
      <c r="Y13048"/>
      <c r="Z13048"/>
      <c r="AA13048"/>
      <c r="AB13048"/>
      <c r="AC13048"/>
    </row>
    <row r="13049" spans="2:29" s="14" customFormat="1" x14ac:dyDescent="0.25">
      <c r="B13049"/>
      <c r="C13049"/>
      <c r="D13049"/>
      <c r="E13049"/>
      <c r="F13049"/>
      <c r="G13049"/>
      <c r="H13049"/>
      <c r="I13049"/>
      <c r="J13049"/>
      <c r="K13049" s="91"/>
      <c r="L13049" s="91"/>
      <c r="M13049" s="91"/>
      <c r="R13049"/>
      <c r="S13049"/>
      <c r="T13049"/>
      <c r="U13049"/>
      <c r="V13049"/>
      <c r="W13049"/>
      <c r="X13049"/>
      <c r="Y13049"/>
      <c r="Z13049"/>
      <c r="AA13049"/>
      <c r="AB13049"/>
      <c r="AC13049"/>
    </row>
    <row r="13050" spans="2:29" s="14" customFormat="1" x14ac:dyDescent="0.25">
      <c r="B13050"/>
      <c r="C13050"/>
      <c r="D13050"/>
      <c r="E13050"/>
      <c r="F13050"/>
      <c r="G13050"/>
      <c r="H13050"/>
      <c r="I13050"/>
      <c r="J13050"/>
      <c r="K13050" s="91"/>
      <c r="L13050" s="91"/>
      <c r="M13050" s="91"/>
      <c r="R13050"/>
      <c r="S13050"/>
      <c r="T13050"/>
      <c r="U13050"/>
      <c r="V13050"/>
      <c r="W13050"/>
      <c r="X13050"/>
      <c r="Y13050"/>
      <c r="Z13050"/>
      <c r="AA13050"/>
      <c r="AB13050"/>
      <c r="AC13050"/>
    </row>
    <row r="13051" spans="2:29" s="14" customFormat="1" x14ac:dyDescent="0.25">
      <c r="B13051"/>
      <c r="C13051"/>
      <c r="D13051"/>
      <c r="E13051"/>
      <c r="F13051"/>
      <c r="G13051"/>
      <c r="H13051"/>
      <c r="I13051"/>
      <c r="J13051"/>
      <c r="K13051" s="91"/>
      <c r="L13051" s="91"/>
      <c r="M13051" s="91"/>
      <c r="R13051"/>
      <c r="S13051"/>
      <c r="T13051"/>
      <c r="U13051"/>
      <c r="V13051"/>
      <c r="W13051"/>
      <c r="X13051"/>
      <c r="Y13051"/>
      <c r="Z13051"/>
      <c r="AA13051"/>
      <c r="AB13051"/>
      <c r="AC13051"/>
    </row>
    <row r="13052" spans="2:29" s="14" customFormat="1" x14ac:dyDescent="0.25">
      <c r="B13052"/>
      <c r="C13052"/>
      <c r="D13052"/>
      <c r="E13052"/>
      <c r="F13052"/>
      <c r="G13052"/>
      <c r="H13052"/>
      <c r="I13052"/>
      <c r="J13052"/>
      <c r="K13052" s="91"/>
      <c r="L13052" s="91"/>
      <c r="M13052" s="91"/>
      <c r="R13052"/>
      <c r="S13052"/>
      <c r="T13052"/>
      <c r="U13052"/>
      <c r="V13052"/>
      <c r="W13052"/>
      <c r="X13052"/>
      <c r="Y13052"/>
      <c r="Z13052"/>
      <c r="AA13052"/>
      <c r="AB13052"/>
      <c r="AC13052"/>
    </row>
    <row r="13053" spans="2:29" s="14" customFormat="1" x14ac:dyDescent="0.25">
      <c r="B13053"/>
      <c r="C13053"/>
      <c r="D13053"/>
      <c r="E13053"/>
      <c r="F13053"/>
      <c r="G13053"/>
      <c r="H13053"/>
      <c r="I13053"/>
      <c r="J13053"/>
      <c r="K13053" s="91"/>
      <c r="L13053" s="91"/>
      <c r="M13053" s="91"/>
      <c r="R13053"/>
      <c r="S13053"/>
      <c r="T13053"/>
      <c r="U13053"/>
      <c r="V13053"/>
      <c r="W13053"/>
      <c r="X13053"/>
      <c r="Y13053"/>
      <c r="Z13053"/>
      <c r="AA13053"/>
      <c r="AB13053"/>
      <c r="AC13053"/>
    </row>
    <row r="13054" spans="2:29" s="14" customFormat="1" x14ac:dyDescent="0.25">
      <c r="B13054"/>
      <c r="C13054"/>
      <c r="D13054"/>
      <c r="E13054"/>
      <c r="F13054"/>
      <c r="G13054"/>
      <c r="H13054"/>
      <c r="I13054"/>
      <c r="J13054"/>
      <c r="K13054" s="91"/>
      <c r="L13054" s="91"/>
      <c r="M13054" s="91"/>
      <c r="R13054"/>
      <c r="S13054"/>
      <c r="T13054"/>
      <c r="U13054"/>
      <c r="V13054"/>
      <c r="W13054"/>
      <c r="X13054"/>
      <c r="Y13054"/>
      <c r="Z13054"/>
      <c r="AA13054"/>
      <c r="AB13054"/>
      <c r="AC13054"/>
    </row>
    <row r="13055" spans="2:29" s="14" customFormat="1" x14ac:dyDescent="0.25">
      <c r="B13055"/>
      <c r="C13055"/>
      <c r="D13055"/>
      <c r="E13055"/>
      <c r="F13055"/>
      <c r="G13055"/>
      <c r="H13055"/>
      <c r="I13055"/>
      <c r="J13055"/>
      <c r="K13055" s="91"/>
      <c r="L13055" s="91"/>
      <c r="M13055" s="91"/>
      <c r="R13055"/>
      <c r="S13055"/>
      <c r="T13055"/>
      <c r="U13055"/>
      <c r="V13055"/>
      <c r="W13055"/>
      <c r="X13055"/>
      <c r="Y13055"/>
      <c r="Z13055"/>
      <c r="AA13055"/>
      <c r="AB13055"/>
      <c r="AC13055"/>
    </row>
    <row r="13056" spans="2:29" s="14" customFormat="1" x14ac:dyDescent="0.25">
      <c r="B13056"/>
      <c r="C13056"/>
      <c r="D13056"/>
      <c r="E13056"/>
      <c r="F13056"/>
      <c r="G13056"/>
      <c r="H13056"/>
      <c r="I13056"/>
      <c r="J13056"/>
      <c r="K13056" s="91"/>
      <c r="L13056" s="91"/>
      <c r="M13056" s="91"/>
      <c r="R13056"/>
      <c r="S13056"/>
      <c r="T13056"/>
      <c r="U13056"/>
      <c r="V13056"/>
      <c r="W13056"/>
      <c r="X13056"/>
      <c r="Y13056"/>
      <c r="Z13056"/>
      <c r="AA13056"/>
      <c r="AB13056"/>
      <c r="AC13056"/>
    </row>
    <row r="13057" spans="2:29" s="14" customFormat="1" x14ac:dyDescent="0.25">
      <c r="B13057"/>
      <c r="C13057"/>
      <c r="D13057"/>
      <c r="E13057"/>
      <c r="F13057"/>
      <c r="G13057"/>
      <c r="H13057"/>
      <c r="I13057"/>
      <c r="J13057"/>
      <c r="K13057" s="91"/>
      <c r="L13057" s="91"/>
      <c r="M13057" s="91"/>
      <c r="R13057"/>
      <c r="S13057"/>
      <c r="T13057"/>
      <c r="U13057"/>
      <c r="V13057"/>
      <c r="W13057"/>
      <c r="X13057"/>
      <c r="Y13057"/>
      <c r="Z13057"/>
      <c r="AA13057"/>
      <c r="AB13057"/>
      <c r="AC13057"/>
    </row>
    <row r="13058" spans="2:29" s="14" customFormat="1" x14ac:dyDescent="0.25">
      <c r="B13058"/>
      <c r="C13058"/>
      <c r="D13058"/>
      <c r="E13058"/>
      <c r="F13058"/>
      <c r="G13058"/>
      <c r="H13058"/>
      <c r="I13058"/>
      <c r="J13058"/>
      <c r="K13058" s="91"/>
      <c r="L13058" s="91"/>
      <c r="M13058" s="91"/>
      <c r="R13058"/>
      <c r="S13058"/>
      <c r="T13058"/>
      <c r="U13058"/>
      <c r="V13058"/>
      <c r="W13058"/>
      <c r="X13058"/>
      <c r="Y13058"/>
      <c r="Z13058"/>
      <c r="AA13058"/>
      <c r="AB13058"/>
      <c r="AC13058"/>
    </row>
    <row r="13059" spans="2:29" s="14" customFormat="1" x14ac:dyDescent="0.25">
      <c r="B13059"/>
      <c r="C13059"/>
      <c r="D13059"/>
      <c r="E13059"/>
      <c r="F13059"/>
      <c r="G13059"/>
      <c r="H13059"/>
      <c r="I13059"/>
      <c r="J13059"/>
      <c r="K13059" s="91"/>
      <c r="L13059" s="91"/>
      <c r="M13059" s="91"/>
      <c r="R13059"/>
      <c r="S13059"/>
      <c r="T13059"/>
      <c r="U13059"/>
      <c r="V13059"/>
      <c r="W13059"/>
      <c r="X13059"/>
      <c r="Y13059"/>
      <c r="Z13059"/>
      <c r="AA13059"/>
      <c r="AB13059"/>
      <c r="AC13059"/>
    </row>
    <row r="13060" spans="2:29" s="14" customFormat="1" x14ac:dyDescent="0.25">
      <c r="B13060"/>
      <c r="C13060"/>
      <c r="D13060"/>
      <c r="E13060"/>
      <c r="F13060"/>
      <c r="G13060"/>
      <c r="H13060"/>
      <c r="I13060"/>
      <c r="J13060"/>
      <c r="K13060" s="91"/>
      <c r="L13060" s="91"/>
      <c r="M13060" s="91"/>
      <c r="R13060"/>
      <c r="S13060"/>
      <c r="T13060"/>
      <c r="U13060"/>
      <c r="V13060"/>
      <c r="W13060"/>
      <c r="X13060"/>
      <c r="Y13060"/>
      <c r="Z13060"/>
      <c r="AA13060"/>
      <c r="AB13060"/>
      <c r="AC13060"/>
    </row>
    <row r="13061" spans="2:29" s="14" customFormat="1" x14ac:dyDescent="0.25">
      <c r="B13061"/>
      <c r="C13061"/>
      <c r="D13061"/>
      <c r="E13061"/>
      <c r="F13061"/>
      <c r="G13061"/>
      <c r="H13061"/>
      <c r="I13061"/>
      <c r="J13061"/>
      <c r="K13061" s="91"/>
      <c r="L13061" s="91"/>
      <c r="M13061" s="91"/>
      <c r="R13061"/>
      <c r="S13061"/>
      <c r="T13061"/>
      <c r="U13061"/>
      <c r="V13061"/>
      <c r="W13061"/>
      <c r="X13061"/>
      <c r="Y13061"/>
      <c r="Z13061"/>
      <c r="AA13061"/>
      <c r="AB13061"/>
      <c r="AC13061"/>
    </row>
    <row r="13062" spans="2:29" s="14" customFormat="1" x14ac:dyDescent="0.25">
      <c r="B13062"/>
      <c r="C13062"/>
      <c r="D13062"/>
      <c r="E13062"/>
      <c r="F13062"/>
      <c r="G13062"/>
      <c r="H13062"/>
      <c r="I13062"/>
      <c r="J13062"/>
      <c r="K13062" s="91"/>
      <c r="L13062" s="91"/>
      <c r="M13062" s="91"/>
      <c r="R13062"/>
      <c r="S13062"/>
      <c r="T13062"/>
      <c r="U13062"/>
      <c r="V13062"/>
      <c r="W13062"/>
      <c r="X13062"/>
      <c r="Y13062"/>
      <c r="Z13062"/>
      <c r="AA13062"/>
      <c r="AB13062"/>
      <c r="AC13062"/>
    </row>
    <row r="13063" spans="2:29" s="14" customFormat="1" x14ac:dyDescent="0.25">
      <c r="B13063"/>
      <c r="C13063"/>
      <c r="D13063"/>
      <c r="E13063"/>
      <c r="F13063"/>
      <c r="G13063"/>
      <c r="H13063"/>
      <c r="I13063"/>
      <c r="J13063"/>
      <c r="K13063" s="91"/>
      <c r="L13063" s="91"/>
      <c r="M13063" s="91"/>
      <c r="R13063"/>
      <c r="S13063"/>
      <c r="T13063"/>
      <c r="U13063"/>
      <c r="V13063"/>
      <c r="W13063"/>
      <c r="X13063"/>
      <c r="Y13063"/>
      <c r="Z13063"/>
      <c r="AA13063"/>
      <c r="AB13063"/>
      <c r="AC13063"/>
    </row>
    <row r="13064" spans="2:29" s="14" customFormat="1" x14ac:dyDescent="0.25">
      <c r="B13064"/>
      <c r="C13064"/>
      <c r="D13064"/>
      <c r="E13064"/>
      <c r="F13064"/>
      <c r="G13064"/>
      <c r="H13064"/>
      <c r="I13064"/>
      <c r="J13064"/>
      <c r="K13064" s="91"/>
      <c r="L13064" s="91"/>
      <c r="M13064" s="91"/>
      <c r="R13064"/>
      <c r="S13064"/>
      <c r="T13064"/>
      <c r="U13064"/>
      <c r="V13064"/>
      <c r="W13064"/>
      <c r="X13064"/>
      <c r="Y13064"/>
      <c r="Z13064"/>
      <c r="AA13064"/>
      <c r="AB13064"/>
      <c r="AC13064"/>
    </row>
    <row r="13065" spans="2:29" s="14" customFormat="1" x14ac:dyDescent="0.25">
      <c r="B13065"/>
      <c r="C13065"/>
      <c r="D13065"/>
      <c r="E13065"/>
      <c r="F13065"/>
      <c r="G13065"/>
      <c r="H13065"/>
      <c r="I13065"/>
      <c r="J13065"/>
      <c r="K13065" s="91"/>
      <c r="L13065" s="91"/>
      <c r="M13065" s="91"/>
      <c r="R13065"/>
      <c r="S13065"/>
      <c r="T13065"/>
      <c r="U13065"/>
      <c r="V13065"/>
      <c r="W13065"/>
      <c r="X13065"/>
      <c r="Y13065"/>
      <c r="Z13065"/>
      <c r="AA13065"/>
      <c r="AB13065"/>
      <c r="AC13065"/>
    </row>
    <row r="13066" spans="2:29" s="14" customFormat="1" x14ac:dyDescent="0.25">
      <c r="B13066"/>
      <c r="C13066"/>
      <c r="D13066"/>
      <c r="E13066"/>
      <c r="F13066"/>
      <c r="G13066"/>
      <c r="H13066"/>
      <c r="I13066"/>
      <c r="J13066"/>
      <c r="K13066" s="91"/>
      <c r="L13066" s="91"/>
      <c r="M13066" s="91"/>
      <c r="R13066"/>
      <c r="S13066"/>
      <c r="T13066"/>
      <c r="U13066"/>
      <c r="V13066"/>
      <c r="W13066"/>
      <c r="X13066"/>
      <c r="Y13066"/>
      <c r="Z13066"/>
      <c r="AA13066"/>
      <c r="AB13066"/>
      <c r="AC13066"/>
    </row>
    <row r="13067" spans="2:29" s="14" customFormat="1" x14ac:dyDescent="0.25">
      <c r="B13067"/>
      <c r="C13067"/>
      <c r="D13067"/>
      <c r="E13067"/>
      <c r="F13067"/>
      <c r="G13067"/>
      <c r="H13067"/>
      <c r="I13067"/>
      <c r="J13067"/>
      <c r="K13067" s="91"/>
      <c r="L13067" s="91"/>
      <c r="M13067" s="91"/>
      <c r="R13067"/>
      <c r="S13067"/>
      <c r="T13067"/>
      <c r="U13067"/>
      <c r="V13067"/>
      <c r="W13067"/>
      <c r="X13067"/>
      <c r="Y13067"/>
      <c r="Z13067"/>
      <c r="AA13067"/>
      <c r="AB13067"/>
      <c r="AC13067"/>
    </row>
    <row r="13068" spans="2:29" s="14" customFormat="1" x14ac:dyDescent="0.25">
      <c r="B13068"/>
      <c r="C13068"/>
      <c r="D13068"/>
      <c r="E13068"/>
      <c r="F13068"/>
      <c r="G13068"/>
      <c r="H13068"/>
      <c r="I13068"/>
      <c r="J13068"/>
      <c r="K13068" s="91"/>
      <c r="L13068" s="91"/>
      <c r="M13068" s="91"/>
      <c r="R13068"/>
      <c r="S13068"/>
      <c r="T13068"/>
      <c r="U13068"/>
      <c r="V13068"/>
      <c r="W13068"/>
      <c r="X13068"/>
      <c r="Y13068"/>
      <c r="Z13068"/>
      <c r="AA13068"/>
      <c r="AB13068"/>
      <c r="AC13068"/>
    </row>
    <row r="13069" spans="2:29" s="14" customFormat="1" x14ac:dyDescent="0.25">
      <c r="B13069"/>
      <c r="C13069"/>
      <c r="D13069"/>
      <c r="E13069"/>
      <c r="F13069"/>
      <c r="G13069"/>
      <c r="H13069"/>
      <c r="I13069"/>
      <c r="J13069"/>
      <c r="K13069" s="91"/>
      <c r="L13069" s="91"/>
      <c r="M13069" s="91"/>
      <c r="R13069"/>
      <c r="S13069"/>
      <c r="T13069"/>
      <c r="U13069"/>
      <c r="V13069"/>
      <c r="W13069"/>
      <c r="X13069"/>
      <c r="Y13069"/>
      <c r="Z13069"/>
      <c r="AA13069"/>
      <c r="AB13069"/>
      <c r="AC13069"/>
    </row>
    <row r="13070" spans="2:29" s="14" customFormat="1" x14ac:dyDescent="0.25">
      <c r="B13070"/>
      <c r="C13070"/>
      <c r="D13070"/>
      <c r="E13070"/>
      <c r="F13070"/>
      <c r="G13070"/>
      <c r="H13070"/>
      <c r="I13070"/>
      <c r="J13070"/>
      <c r="K13070" s="91"/>
      <c r="L13070" s="91"/>
      <c r="M13070" s="91"/>
      <c r="R13070"/>
      <c r="S13070"/>
      <c r="T13070"/>
      <c r="U13070"/>
      <c r="V13070"/>
      <c r="W13070"/>
      <c r="X13070"/>
      <c r="Y13070"/>
      <c r="Z13070"/>
      <c r="AA13070"/>
      <c r="AB13070"/>
      <c r="AC13070"/>
    </row>
    <row r="13071" spans="2:29" s="14" customFormat="1" x14ac:dyDescent="0.25">
      <c r="B13071"/>
      <c r="C13071"/>
      <c r="D13071"/>
      <c r="E13071"/>
      <c r="F13071"/>
      <c r="G13071"/>
      <c r="H13071"/>
      <c r="I13071"/>
      <c r="J13071"/>
      <c r="K13071" s="91"/>
      <c r="L13071" s="91"/>
      <c r="M13071" s="91"/>
      <c r="R13071"/>
      <c r="S13071"/>
      <c r="T13071"/>
      <c r="U13071"/>
      <c r="V13071"/>
      <c r="W13071"/>
      <c r="X13071"/>
      <c r="Y13071"/>
      <c r="Z13071"/>
      <c r="AA13071"/>
      <c r="AB13071"/>
      <c r="AC13071"/>
    </row>
    <row r="13072" spans="2:29" s="14" customFormat="1" x14ac:dyDescent="0.25">
      <c r="B13072"/>
      <c r="C13072"/>
      <c r="D13072"/>
      <c r="E13072"/>
      <c r="F13072"/>
      <c r="G13072"/>
      <c r="H13072"/>
      <c r="I13072"/>
      <c r="J13072"/>
      <c r="K13072" s="91"/>
      <c r="L13072" s="91"/>
      <c r="M13072" s="91"/>
      <c r="R13072"/>
      <c r="S13072"/>
      <c r="T13072"/>
      <c r="U13072"/>
      <c r="V13072"/>
      <c r="W13072"/>
      <c r="X13072"/>
      <c r="Y13072"/>
      <c r="Z13072"/>
      <c r="AA13072"/>
      <c r="AB13072"/>
      <c r="AC13072"/>
    </row>
    <row r="13073" spans="2:29" s="14" customFormat="1" x14ac:dyDescent="0.25">
      <c r="B13073"/>
      <c r="C13073"/>
      <c r="D13073"/>
      <c r="E13073"/>
      <c r="F13073"/>
      <c r="G13073"/>
      <c r="H13073"/>
      <c r="I13073"/>
      <c r="J13073"/>
      <c r="K13073" s="91"/>
      <c r="L13073" s="91"/>
      <c r="M13073" s="91"/>
      <c r="R13073"/>
      <c r="S13073"/>
      <c r="T13073"/>
      <c r="U13073"/>
      <c r="V13073"/>
      <c r="W13073"/>
      <c r="X13073"/>
      <c r="Y13073"/>
      <c r="Z13073"/>
      <c r="AA13073"/>
      <c r="AB13073"/>
      <c r="AC13073"/>
    </row>
    <row r="13074" spans="2:29" s="14" customFormat="1" x14ac:dyDescent="0.25">
      <c r="B13074"/>
      <c r="C13074"/>
      <c r="D13074"/>
      <c r="E13074"/>
      <c r="F13074"/>
      <c r="G13074"/>
      <c r="H13074"/>
      <c r="I13074"/>
      <c r="J13074"/>
      <c r="K13074" s="91"/>
      <c r="L13074" s="91"/>
      <c r="M13074" s="91"/>
      <c r="R13074"/>
      <c r="S13074"/>
      <c r="T13074"/>
      <c r="U13074"/>
      <c r="V13074"/>
      <c r="W13074"/>
      <c r="X13074"/>
      <c r="Y13074"/>
      <c r="Z13074"/>
      <c r="AA13074"/>
      <c r="AB13074"/>
      <c r="AC13074"/>
    </row>
    <row r="13075" spans="2:29" s="14" customFormat="1" x14ac:dyDescent="0.25">
      <c r="B13075"/>
      <c r="C13075"/>
      <c r="D13075"/>
      <c r="E13075"/>
      <c r="F13075"/>
      <c r="G13075"/>
      <c r="H13075"/>
      <c r="I13075"/>
      <c r="J13075"/>
      <c r="K13075" s="91"/>
      <c r="L13075" s="91"/>
      <c r="M13075" s="91"/>
      <c r="R13075"/>
      <c r="S13075"/>
      <c r="T13075"/>
      <c r="U13075"/>
      <c r="V13075"/>
      <c r="W13075"/>
      <c r="X13075"/>
      <c r="Y13075"/>
      <c r="Z13075"/>
      <c r="AA13075"/>
      <c r="AB13075"/>
      <c r="AC13075"/>
    </row>
    <row r="13076" spans="2:29" s="14" customFormat="1" x14ac:dyDescent="0.25">
      <c r="B13076"/>
      <c r="C13076"/>
      <c r="D13076"/>
      <c r="E13076"/>
      <c r="F13076"/>
      <c r="G13076"/>
      <c r="H13076"/>
      <c r="I13076"/>
      <c r="J13076"/>
      <c r="K13076" s="91"/>
      <c r="L13076" s="91"/>
      <c r="M13076" s="91"/>
      <c r="R13076"/>
      <c r="S13076"/>
      <c r="T13076"/>
      <c r="U13076"/>
      <c r="V13076"/>
      <c r="W13076"/>
      <c r="X13076"/>
      <c r="Y13076"/>
      <c r="Z13076"/>
      <c r="AA13076"/>
      <c r="AB13076"/>
      <c r="AC13076"/>
    </row>
    <row r="13077" spans="2:29" s="14" customFormat="1" x14ac:dyDescent="0.25">
      <c r="B13077"/>
      <c r="C13077"/>
      <c r="D13077"/>
      <c r="E13077"/>
      <c r="F13077"/>
      <c r="G13077"/>
      <c r="H13077"/>
      <c r="I13077"/>
      <c r="J13077"/>
      <c r="K13077" s="91"/>
      <c r="L13077" s="91"/>
      <c r="M13077" s="91"/>
      <c r="R13077"/>
      <c r="S13077"/>
      <c r="T13077"/>
      <c r="U13077"/>
      <c r="V13077"/>
      <c r="W13077"/>
      <c r="X13077"/>
      <c r="Y13077"/>
      <c r="Z13077"/>
      <c r="AA13077"/>
      <c r="AB13077"/>
      <c r="AC13077"/>
    </row>
    <row r="13078" spans="2:29" s="14" customFormat="1" x14ac:dyDescent="0.25">
      <c r="B13078"/>
      <c r="C13078"/>
      <c r="D13078"/>
      <c r="E13078"/>
      <c r="F13078"/>
      <c r="G13078"/>
      <c r="H13078"/>
      <c r="I13078"/>
      <c r="J13078"/>
      <c r="K13078" s="91"/>
      <c r="L13078" s="91"/>
      <c r="M13078" s="91"/>
      <c r="R13078"/>
      <c r="S13078"/>
      <c r="T13078"/>
      <c r="U13078"/>
      <c r="V13078"/>
      <c r="W13078"/>
      <c r="X13078"/>
      <c r="Y13078"/>
      <c r="Z13078"/>
      <c r="AA13078"/>
      <c r="AB13078"/>
      <c r="AC13078"/>
    </row>
    <row r="13079" spans="2:29" s="14" customFormat="1" x14ac:dyDescent="0.25">
      <c r="B13079"/>
      <c r="C13079"/>
      <c r="D13079"/>
      <c r="E13079"/>
      <c r="F13079"/>
      <c r="G13079"/>
      <c r="H13079"/>
      <c r="I13079"/>
      <c r="J13079"/>
      <c r="K13079" s="91"/>
      <c r="L13079" s="91"/>
      <c r="M13079" s="91"/>
      <c r="R13079"/>
      <c r="S13079"/>
      <c r="T13079"/>
      <c r="U13079"/>
      <c r="V13079"/>
      <c r="W13079"/>
      <c r="X13079"/>
      <c r="Y13079"/>
      <c r="Z13079"/>
      <c r="AA13079"/>
      <c r="AB13079"/>
      <c r="AC13079"/>
    </row>
    <row r="13080" spans="2:29" s="14" customFormat="1" x14ac:dyDescent="0.25">
      <c r="B13080"/>
      <c r="C13080"/>
      <c r="D13080"/>
      <c r="E13080"/>
      <c r="F13080"/>
      <c r="G13080"/>
      <c r="H13080"/>
      <c r="I13080"/>
      <c r="J13080"/>
      <c r="K13080" s="91"/>
      <c r="L13080" s="91"/>
      <c r="M13080" s="91"/>
      <c r="R13080"/>
      <c r="S13080"/>
      <c r="T13080"/>
      <c r="U13080"/>
      <c r="V13080"/>
      <c r="W13080"/>
      <c r="X13080"/>
      <c r="Y13080"/>
      <c r="Z13080"/>
      <c r="AA13080"/>
      <c r="AB13080"/>
      <c r="AC13080"/>
    </row>
    <row r="13081" spans="2:29" s="14" customFormat="1" x14ac:dyDescent="0.25">
      <c r="B13081"/>
      <c r="C13081"/>
      <c r="D13081"/>
      <c r="E13081"/>
      <c r="F13081"/>
      <c r="G13081"/>
      <c r="H13081"/>
      <c r="I13081"/>
      <c r="J13081"/>
      <c r="K13081" s="91"/>
      <c r="L13081" s="91"/>
      <c r="M13081" s="91"/>
      <c r="R13081"/>
      <c r="S13081"/>
      <c r="T13081"/>
      <c r="U13081"/>
      <c r="V13081"/>
      <c r="W13081"/>
      <c r="X13081"/>
      <c r="Y13081"/>
      <c r="Z13081"/>
      <c r="AA13081"/>
      <c r="AB13081"/>
      <c r="AC13081"/>
    </row>
    <row r="13082" spans="2:29" s="14" customFormat="1" x14ac:dyDescent="0.25">
      <c r="B13082"/>
      <c r="C13082"/>
      <c r="D13082"/>
      <c r="E13082"/>
      <c r="F13082"/>
      <c r="G13082"/>
      <c r="H13082"/>
      <c r="I13082"/>
      <c r="J13082"/>
      <c r="K13082" s="91"/>
      <c r="L13082" s="91"/>
      <c r="M13082" s="91"/>
      <c r="R13082"/>
      <c r="S13082"/>
      <c r="T13082"/>
      <c r="U13082"/>
      <c r="V13082"/>
      <c r="W13082"/>
      <c r="X13082"/>
      <c r="Y13082"/>
      <c r="Z13082"/>
      <c r="AA13082"/>
      <c r="AB13082"/>
      <c r="AC13082"/>
    </row>
    <row r="13083" spans="2:29" s="14" customFormat="1" x14ac:dyDescent="0.25">
      <c r="B13083"/>
      <c r="C13083"/>
      <c r="D13083"/>
      <c r="E13083"/>
      <c r="F13083"/>
      <c r="G13083"/>
      <c r="H13083"/>
      <c r="I13083"/>
      <c r="J13083"/>
      <c r="K13083" s="91"/>
      <c r="L13083" s="91"/>
      <c r="M13083" s="91"/>
      <c r="R13083"/>
      <c r="S13083"/>
      <c r="T13083"/>
      <c r="U13083"/>
      <c r="V13083"/>
      <c r="W13083"/>
      <c r="X13083"/>
      <c r="Y13083"/>
      <c r="Z13083"/>
      <c r="AA13083"/>
      <c r="AB13083"/>
      <c r="AC13083"/>
    </row>
    <row r="13084" spans="2:29" s="14" customFormat="1" x14ac:dyDescent="0.25">
      <c r="B13084"/>
      <c r="C13084"/>
      <c r="D13084"/>
      <c r="E13084"/>
      <c r="F13084"/>
      <c r="G13084"/>
      <c r="H13084"/>
      <c r="I13084"/>
      <c r="J13084"/>
      <c r="K13084" s="91"/>
      <c r="L13084" s="91"/>
      <c r="M13084" s="91"/>
      <c r="R13084"/>
      <c r="S13084"/>
      <c r="T13084"/>
      <c r="U13084"/>
      <c r="V13084"/>
      <c r="W13084"/>
      <c r="X13084"/>
      <c r="Y13084"/>
      <c r="Z13084"/>
      <c r="AA13084"/>
      <c r="AB13084"/>
      <c r="AC13084"/>
    </row>
    <row r="13085" spans="2:29" s="14" customFormat="1" x14ac:dyDescent="0.25">
      <c r="B13085"/>
      <c r="C13085"/>
      <c r="D13085"/>
      <c r="E13085"/>
      <c r="F13085"/>
      <c r="G13085"/>
      <c r="H13085"/>
      <c r="I13085"/>
      <c r="J13085"/>
      <c r="K13085" s="91"/>
      <c r="L13085" s="91"/>
      <c r="M13085" s="91"/>
      <c r="R13085"/>
      <c r="S13085"/>
      <c r="T13085"/>
      <c r="U13085"/>
      <c r="V13085"/>
      <c r="W13085"/>
      <c r="X13085"/>
      <c r="Y13085"/>
      <c r="Z13085"/>
      <c r="AA13085"/>
      <c r="AB13085"/>
      <c r="AC13085"/>
    </row>
    <row r="13086" spans="2:29" s="14" customFormat="1" x14ac:dyDescent="0.25">
      <c r="B13086"/>
      <c r="C13086"/>
      <c r="D13086"/>
      <c r="E13086"/>
      <c r="F13086"/>
      <c r="G13086"/>
      <c r="H13086"/>
      <c r="I13086"/>
      <c r="J13086"/>
      <c r="K13086" s="91"/>
      <c r="L13086" s="91"/>
      <c r="M13086" s="91"/>
      <c r="R13086"/>
      <c r="S13086"/>
      <c r="T13086"/>
      <c r="U13086"/>
      <c r="V13086"/>
      <c r="W13086"/>
      <c r="X13086"/>
      <c r="Y13086"/>
      <c r="Z13086"/>
      <c r="AA13086"/>
      <c r="AB13086"/>
      <c r="AC13086"/>
    </row>
    <row r="13087" spans="2:29" s="14" customFormat="1" x14ac:dyDescent="0.25">
      <c r="B13087"/>
      <c r="C13087"/>
      <c r="D13087"/>
      <c r="E13087"/>
      <c r="F13087"/>
      <c r="G13087"/>
      <c r="H13087"/>
      <c r="I13087"/>
      <c r="J13087"/>
      <c r="K13087" s="91"/>
      <c r="L13087" s="91"/>
      <c r="M13087" s="91"/>
      <c r="R13087"/>
      <c r="S13087"/>
      <c r="T13087"/>
      <c r="U13087"/>
      <c r="V13087"/>
      <c r="W13087"/>
      <c r="X13087"/>
      <c r="Y13087"/>
      <c r="Z13087"/>
      <c r="AA13087"/>
      <c r="AB13087"/>
      <c r="AC13087"/>
    </row>
    <row r="13088" spans="2:29" s="14" customFormat="1" x14ac:dyDescent="0.25">
      <c r="B13088"/>
      <c r="C13088"/>
      <c r="D13088"/>
      <c r="E13088"/>
      <c r="F13088"/>
      <c r="G13088"/>
      <c r="H13088"/>
      <c r="I13088"/>
      <c r="J13088"/>
      <c r="K13088" s="91"/>
      <c r="L13088" s="91"/>
      <c r="M13088" s="91"/>
      <c r="R13088"/>
      <c r="S13088"/>
      <c r="T13088"/>
      <c r="U13088"/>
      <c r="V13088"/>
      <c r="W13088"/>
      <c r="X13088"/>
      <c r="Y13088"/>
      <c r="Z13088"/>
      <c r="AA13088"/>
      <c r="AB13088"/>
      <c r="AC13088"/>
    </row>
    <row r="13089" spans="2:29" s="14" customFormat="1" x14ac:dyDescent="0.25">
      <c r="B13089"/>
      <c r="C13089"/>
      <c r="D13089"/>
      <c r="E13089"/>
      <c r="F13089"/>
      <c r="G13089"/>
      <c r="H13089"/>
      <c r="I13089"/>
      <c r="J13089"/>
      <c r="K13089" s="91"/>
      <c r="L13089" s="91"/>
      <c r="M13089" s="91"/>
      <c r="R13089"/>
      <c r="S13089"/>
      <c r="T13089"/>
      <c r="U13089"/>
      <c r="V13089"/>
      <c r="W13089"/>
      <c r="X13089"/>
      <c r="Y13089"/>
      <c r="Z13089"/>
      <c r="AA13089"/>
      <c r="AB13089"/>
      <c r="AC13089"/>
    </row>
    <row r="13090" spans="2:29" s="14" customFormat="1" x14ac:dyDescent="0.25">
      <c r="B13090"/>
      <c r="C13090"/>
      <c r="D13090"/>
      <c r="E13090"/>
      <c r="F13090"/>
      <c r="G13090"/>
      <c r="H13090"/>
      <c r="I13090"/>
      <c r="J13090"/>
      <c r="K13090" s="91"/>
      <c r="L13090" s="91"/>
      <c r="M13090" s="91"/>
      <c r="R13090"/>
      <c r="S13090"/>
      <c r="T13090"/>
      <c r="U13090"/>
      <c r="V13090"/>
      <c r="W13090"/>
      <c r="X13090"/>
      <c r="Y13090"/>
      <c r="Z13090"/>
      <c r="AA13090"/>
      <c r="AB13090"/>
      <c r="AC13090"/>
    </row>
    <row r="13091" spans="2:29" s="14" customFormat="1" x14ac:dyDescent="0.25">
      <c r="B13091"/>
      <c r="C13091"/>
      <c r="D13091"/>
      <c r="E13091"/>
      <c r="F13091"/>
      <c r="G13091"/>
      <c r="H13091"/>
      <c r="I13091"/>
      <c r="J13091"/>
      <c r="K13091" s="91"/>
      <c r="L13091" s="91"/>
      <c r="M13091" s="91"/>
      <c r="R13091"/>
      <c r="S13091"/>
      <c r="T13091"/>
      <c r="U13091"/>
      <c r="V13091"/>
      <c r="W13091"/>
      <c r="X13091"/>
      <c r="Y13091"/>
      <c r="Z13091"/>
      <c r="AA13091"/>
      <c r="AB13091"/>
      <c r="AC13091"/>
    </row>
    <row r="13092" spans="2:29" s="14" customFormat="1" x14ac:dyDescent="0.25">
      <c r="B13092"/>
      <c r="C13092"/>
      <c r="D13092"/>
      <c r="E13092"/>
      <c r="F13092"/>
      <c r="G13092"/>
      <c r="H13092"/>
      <c r="I13092"/>
      <c r="J13092"/>
      <c r="K13092" s="91"/>
      <c r="L13092" s="91"/>
      <c r="M13092" s="91"/>
      <c r="R13092"/>
      <c r="S13092"/>
      <c r="T13092"/>
      <c r="U13092"/>
      <c r="V13092"/>
      <c r="W13092"/>
      <c r="X13092"/>
      <c r="Y13092"/>
      <c r="Z13092"/>
      <c r="AA13092"/>
      <c r="AB13092"/>
      <c r="AC13092"/>
    </row>
    <row r="13093" spans="2:29" s="14" customFormat="1" x14ac:dyDescent="0.25">
      <c r="B13093"/>
      <c r="C13093"/>
      <c r="D13093"/>
      <c r="E13093"/>
      <c r="F13093"/>
      <c r="G13093"/>
      <c r="H13093"/>
      <c r="I13093"/>
      <c r="J13093"/>
      <c r="K13093" s="91"/>
      <c r="L13093" s="91"/>
      <c r="M13093" s="91"/>
      <c r="R13093"/>
      <c r="S13093"/>
      <c r="T13093"/>
      <c r="U13093"/>
      <c r="V13093"/>
      <c r="W13093"/>
      <c r="X13093"/>
      <c r="Y13093"/>
      <c r="Z13093"/>
      <c r="AA13093"/>
      <c r="AB13093"/>
      <c r="AC13093"/>
    </row>
    <row r="13094" spans="2:29" s="14" customFormat="1" x14ac:dyDescent="0.25">
      <c r="B13094"/>
      <c r="C13094"/>
      <c r="D13094"/>
      <c r="E13094"/>
      <c r="F13094"/>
      <c r="G13094"/>
      <c r="H13094"/>
      <c r="I13094"/>
      <c r="J13094"/>
      <c r="K13094" s="91"/>
      <c r="L13094" s="91"/>
      <c r="M13094" s="91"/>
      <c r="R13094"/>
      <c r="S13094"/>
      <c r="T13094"/>
      <c r="U13094"/>
      <c r="V13094"/>
      <c r="W13094"/>
      <c r="X13094"/>
      <c r="Y13094"/>
      <c r="Z13094"/>
      <c r="AA13094"/>
      <c r="AB13094"/>
      <c r="AC13094"/>
    </row>
    <row r="13095" spans="2:29" s="14" customFormat="1" x14ac:dyDescent="0.25">
      <c r="B13095"/>
      <c r="C13095"/>
      <c r="D13095"/>
      <c r="E13095"/>
      <c r="F13095"/>
      <c r="G13095"/>
      <c r="H13095"/>
      <c r="I13095"/>
      <c r="J13095"/>
      <c r="K13095" s="91"/>
      <c r="L13095" s="91"/>
      <c r="M13095" s="91"/>
      <c r="R13095"/>
      <c r="S13095"/>
      <c r="T13095"/>
      <c r="U13095"/>
      <c r="V13095"/>
      <c r="W13095"/>
      <c r="X13095"/>
      <c r="Y13095"/>
      <c r="Z13095"/>
      <c r="AA13095"/>
      <c r="AB13095"/>
      <c r="AC13095"/>
    </row>
    <row r="13096" spans="2:29" s="14" customFormat="1" x14ac:dyDescent="0.25">
      <c r="B13096"/>
      <c r="C13096"/>
      <c r="D13096"/>
      <c r="E13096"/>
      <c r="F13096"/>
      <c r="G13096"/>
      <c r="H13096"/>
      <c r="I13096"/>
      <c r="J13096"/>
      <c r="K13096" s="91"/>
      <c r="L13096" s="91"/>
      <c r="M13096" s="91"/>
      <c r="R13096"/>
      <c r="S13096"/>
      <c r="T13096"/>
      <c r="U13096"/>
      <c r="V13096"/>
      <c r="W13096"/>
      <c r="X13096"/>
      <c r="Y13096"/>
      <c r="Z13096"/>
      <c r="AA13096"/>
      <c r="AB13096"/>
      <c r="AC13096"/>
    </row>
    <row r="13097" spans="2:29" s="14" customFormat="1" x14ac:dyDescent="0.25">
      <c r="B13097"/>
      <c r="C13097"/>
      <c r="D13097"/>
      <c r="E13097"/>
      <c r="F13097"/>
      <c r="G13097"/>
      <c r="H13097"/>
      <c r="I13097"/>
      <c r="J13097"/>
      <c r="K13097" s="91"/>
      <c r="L13097" s="91"/>
      <c r="M13097" s="91"/>
      <c r="R13097"/>
      <c r="S13097"/>
      <c r="T13097"/>
      <c r="U13097"/>
      <c r="V13097"/>
      <c r="W13097"/>
      <c r="X13097"/>
      <c r="Y13097"/>
      <c r="Z13097"/>
      <c r="AA13097"/>
      <c r="AB13097"/>
      <c r="AC13097"/>
    </row>
    <row r="13098" spans="2:29" s="14" customFormat="1" x14ac:dyDescent="0.25">
      <c r="B13098"/>
      <c r="C13098"/>
      <c r="D13098"/>
      <c r="E13098"/>
      <c r="F13098"/>
      <c r="G13098"/>
      <c r="H13098"/>
      <c r="I13098"/>
      <c r="J13098"/>
      <c r="K13098" s="91"/>
      <c r="L13098" s="91"/>
      <c r="M13098" s="91"/>
      <c r="R13098"/>
      <c r="S13098"/>
      <c r="T13098"/>
      <c r="U13098"/>
      <c r="V13098"/>
      <c r="W13098"/>
      <c r="X13098"/>
      <c r="Y13098"/>
      <c r="Z13098"/>
      <c r="AA13098"/>
      <c r="AB13098"/>
      <c r="AC13098"/>
    </row>
    <row r="13099" spans="2:29" s="14" customFormat="1" x14ac:dyDescent="0.25">
      <c r="B13099"/>
      <c r="C13099"/>
      <c r="D13099"/>
      <c r="E13099"/>
      <c r="F13099"/>
      <c r="G13099"/>
      <c r="H13099"/>
      <c r="I13099"/>
      <c r="J13099"/>
      <c r="K13099" s="91"/>
      <c r="L13099" s="91"/>
      <c r="M13099" s="91"/>
      <c r="R13099"/>
      <c r="S13099"/>
      <c r="T13099"/>
      <c r="U13099"/>
      <c r="V13099"/>
      <c r="W13099"/>
      <c r="X13099"/>
      <c r="Y13099"/>
      <c r="Z13099"/>
      <c r="AA13099"/>
      <c r="AB13099"/>
      <c r="AC13099"/>
    </row>
    <row r="13100" spans="2:29" s="14" customFormat="1" x14ac:dyDescent="0.25">
      <c r="B13100"/>
      <c r="C13100"/>
      <c r="D13100"/>
      <c r="E13100"/>
      <c r="F13100"/>
      <c r="G13100"/>
      <c r="H13100"/>
      <c r="I13100"/>
      <c r="J13100"/>
      <c r="K13100" s="91"/>
      <c r="L13100" s="91"/>
      <c r="M13100" s="91"/>
      <c r="R13100"/>
      <c r="S13100"/>
      <c r="T13100"/>
      <c r="U13100"/>
      <c r="V13100"/>
      <c r="W13100"/>
      <c r="X13100"/>
      <c r="Y13100"/>
      <c r="Z13100"/>
      <c r="AA13100"/>
      <c r="AB13100"/>
      <c r="AC13100"/>
    </row>
    <row r="13101" spans="2:29" s="14" customFormat="1" x14ac:dyDescent="0.25">
      <c r="B13101"/>
      <c r="C13101"/>
      <c r="D13101"/>
      <c r="E13101"/>
      <c r="F13101"/>
      <c r="G13101"/>
      <c r="H13101"/>
      <c r="I13101"/>
      <c r="J13101"/>
      <c r="K13101" s="91"/>
      <c r="L13101" s="91"/>
      <c r="M13101" s="91"/>
      <c r="R13101"/>
      <c r="S13101"/>
      <c r="T13101"/>
      <c r="U13101"/>
      <c r="V13101"/>
      <c r="W13101"/>
      <c r="X13101"/>
      <c r="Y13101"/>
      <c r="Z13101"/>
      <c r="AA13101"/>
      <c r="AB13101"/>
      <c r="AC13101"/>
    </row>
    <row r="13102" spans="2:29" s="14" customFormat="1" x14ac:dyDescent="0.25">
      <c r="B13102"/>
      <c r="C13102"/>
      <c r="D13102"/>
      <c r="E13102"/>
      <c r="F13102"/>
      <c r="G13102"/>
      <c r="H13102"/>
      <c r="I13102"/>
      <c r="J13102"/>
      <c r="K13102" s="91"/>
      <c r="L13102" s="91"/>
      <c r="M13102" s="91"/>
      <c r="R13102"/>
      <c r="S13102"/>
      <c r="T13102"/>
      <c r="U13102"/>
      <c r="V13102"/>
      <c r="W13102"/>
      <c r="X13102"/>
      <c r="Y13102"/>
      <c r="Z13102"/>
      <c r="AA13102"/>
      <c r="AB13102"/>
      <c r="AC13102"/>
    </row>
    <row r="13103" spans="2:29" s="14" customFormat="1" x14ac:dyDescent="0.25">
      <c r="B13103"/>
      <c r="C13103"/>
      <c r="D13103"/>
      <c r="E13103"/>
      <c r="F13103"/>
      <c r="G13103"/>
      <c r="H13103"/>
      <c r="I13103"/>
      <c r="J13103"/>
      <c r="K13103" s="91"/>
      <c r="L13103" s="91"/>
      <c r="M13103" s="91"/>
      <c r="R13103"/>
      <c r="S13103"/>
      <c r="T13103"/>
      <c r="U13103"/>
      <c r="V13103"/>
      <c r="W13103"/>
      <c r="X13103"/>
      <c r="Y13103"/>
      <c r="Z13103"/>
      <c r="AA13103"/>
      <c r="AB13103"/>
      <c r="AC13103"/>
    </row>
    <row r="13104" spans="2:29" s="14" customFormat="1" x14ac:dyDescent="0.25">
      <c r="B13104"/>
      <c r="C13104"/>
      <c r="D13104"/>
      <c r="E13104"/>
      <c r="F13104"/>
      <c r="G13104"/>
      <c r="H13104"/>
      <c r="I13104"/>
      <c r="J13104"/>
      <c r="K13104" s="91"/>
      <c r="L13104" s="91"/>
      <c r="M13104" s="91"/>
      <c r="R13104"/>
      <c r="S13104"/>
      <c r="T13104"/>
      <c r="U13104"/>
      <c r="V13104"/>
      <c r="W13104"/>
      <c r="X13104"/>
      <c r="Y13104"/>
      <c r="Z13104"/>
      <c r="AA13104"/>
      <c r="AB13104"/>
      <c r="AC13104"/>
    </row>
    <row r="13105" spans="2:29" s="14" customFormat="1" x14ac:dyDescent="0.25">
      <c r="B13105"/>
      <c r="C13105"/>
      <c r="D13105"/>
      <c r="E13105"/>
      <c r="F13105"/>
      <c r="G13105"/>
      <c r="H13105"/>
      <c r="I13105"/>
      <c r="J13105"/>
      <c r="K13105" s="91"/>
      <c r="L13105" s="91"/>
      <c r="M13105" s="91"/>
      <c r="R13105"/>
      <c r="S13105"/>
      <c r="T13105"/>
      <c r="U13105"/>
      <c r="V13105"/>
      <c r="W13105"/>
      <c r="X13105"/>
      <c r="Y13105"/>
      <c r="Z13105"/>
      <c r="AA13105"/>
      <c r="AB13105"/>
      <c r="AC13105"/>
    </row>
    <row r="13106" spans="2:29" s="14" customFormat="1" x14ac:dyDescent="0.25">
      <c r="B13106"/>
      <c r="C13106"/>
      <c r="D13106"/>
      <c r="E13106"/>
      <c r="F13106"/>
      <c r="G13106"/>
      <c r="H13106"/>
      <c r="I13106"/>
      <c r="J13106"/>
      <c r="K13106" s="91"/>
      <c r="L13106" s="91"/>
      <c r="M13106" s="91"/>
      <c r="R13106"/>
      <c r="S13106"/>
      <c r="T13106"/>
      <c r="U13106"/>
      <c r="V13106"/>
      <c r="W13106"/>
      <c r="X13106"/>
      <c r="Y13106"/>
      <c r="Z13106"/>
      <c r="AA13106"/>
      <c r="AB13106"/>
      <c r="AC13106"/>
    </row>
    <row r="13107" spans="2:29" s="14" customFormat="1" x14ac:dyDescent="0.25">
      <c r="B13107"/>
      <c r="C13107"/>
      <c r="D13107"/>
      <c r="E13107"/>
      <c r="F13107"/>
      <c r="G13107"/>
      <c r="H13107"/>
      <c r="I13107"/>
      <c r="J13107"/>
      <c r="K13107" s="91"/>
      <c r="L13107" s="91"/>
      <c r="M13107" s="91"/>
      <c r="R13107"/>
      <c r="S13107"/>
      <c r="T13107"/>
      <c r="U13107"/>
      <c r="V13107"/>
      <c r="W13107"/>
      <c r="X13107"/>
      <c r="Y13107"/>
      <c r="Z13107"/>
      <c r="AA13107"/>
      <c r="AB13107"/>
      <c r="AC13107"/>
    </row>
    <row r="13108" spans="2:29" s="14" customFormat="1" x14ac:dyDescent="0.25">
      <c r="B13108"/>
      <c r="C13108"/>
      <c r="D13108"/>
      <c r="E13108"/>
      <c r="F13108"/>
      <c r="G13108"/>
      <c r="H13108"/>
      <c r="I13108"/>
      <c r="J13108"/>
      <c r="K13108" s="91"/>
      <c r="L13108" s="91"/>
      <c r="M13108" s="91"/>
      <c r="R13108"/>
      <c r="S13108"/>
      <c r="T13108"/>
      <c r="U13108"/>
      <c r="V13108"/>
      <c r="W13108"/>
      <c r="X13108"/>
      <c r="Y13108"/>
      <c r="Z13108"/>
      <c r="AA13108"/>
      <c r="AB13108"/>
      <c r="AC13108"/>
    </row>
    <row r="13109" spans="2:29" s="14" customFormat="1" x14ac:dyDescent="0.25">
      <c r="B13109"/>
      <c r="C13109"/>
      <c r="D13109"/>
      <c r="E13109"/>
      <c r="F13109"/>
      <c r="G13109"/>
      <c r="H13109"/>
      <c r="I13109"/>
      <c r="J13109"/>
      <c r="K13109" s="91"/>
      <c r="L13109" s="91"/>
      <c r="M13109" s="91"/>
      <c r="R13109"/>
      <c r="S13109"/>
      <c r="T13109"/>
      <c r="U13109"/>
      <c r="V13109"/>
      <c r="W13109"/>
      <c r="X13109"/>
      <c r="Y13109"/>
      <c r="Z13109"/>
      <c r="AA13109"/>
      <c r="AB13109"/>
      <c r="AC13109"/>
    </row>
    <row r="13110" spans="2:29" s="14" customFormat="1" x14ac:dyDescent="0.25">
      <c r="B13110"/>
      <c r="C13110"/>
      <c r="D13110"/>
      <c r="E13110"/>
      <c r="F13110"/>
      <c r="G13110"/>
      <c r="H13110"/>
      <c r="I13110"/>
      <c r="J13110"/>
      <c r="K13110" s="91"/>
      <c r="L13110" s="91"/>
      <c r="M13110" s="91"/>
      <c r="R13110"/>
      <c r="S13110"/>
      <c r="T13110"/>
      <c r="U13110"/>
      <c r="V13110"/>
      <c r="W13110"/>
      <c r="X13110"/>
      <c r="Y13110"/>
      <c r="Z13110"/>
      <c r="AA13110"/>
      <c r="AB13110"/>
      <c r="AC13110"/>
    </row>
    <row r="13111" spans="2:29" s="14" customFormat="1" x14ac:dyDescent="0.25">
      <c r="B13111"/>
      <c r="C13111"/>
      <c r="D13111"/>
      <c r="E13111"/>
      <c r="F13111"/>
      <c r="G13111"/>
      <c r="H13111"/>
      <c r="I13111"/>
      <c r="J13111"/>
      <c r="K13111" s="91"/>
      <c r="L13111" s="91"/>
      <c r="M13111" s="91"/>
      <c r="R13111"/>
      <c r="S13111"/>
      <c r="T13111"/>
      <c r="U13111"/>
      <c r="V13111"/>
      <c r="W13111"/>
      <c r="X13111"/>
      <c r="Y13111"/>
      <c r="Z13111"/>
      <c r="AA13111"/>
      <c r="AB13111"/>
      <c r="AC13111"/>
    </row>
    <row r="13112" spans="2:29" s="14" customFormat="1" x14ac:dyDescent="0.25">
      <c r="B13112"/>
      <c r="C13112"/>
      <c r="D13112"/>
      <c r="E13112"/>
      <c r="F13112"/>
      <c r="G13112"/>
      <c r="H13112"/>
      <c r="I13112"/>
      <c r="J13112"/>
      <c r="K13112" s="91"/>
      <c r="L13112" s="91"/>
      <c r="M13112" s="91"/>
      <c r="R13112"/>
      <c r="S13112"/>
      <c r="T13112"/>
      <c r="U13112"/>
      <c r="V13112"/>
      <c r="W13112"/>
      <c r="X13112"/>
      <c r="Y13112"/>
      <c r="Z13112"/>
      <c r="AA13112"/>
      <c r="AB13112"/>
      <c r="AC13112"/>
    </row>
    <row r="13113" spans="2:29" s="14" customFormat="1" x14ac:dyDescent="0.25">
      <c r="B13113"/>
      <c r="C13113"/>
      <c r="D13113"/>
      <c r="E13113"/>
      <c r="F13113"/>
      <c r="G13113"/>
      <c r="H13113"/>
      <c r="I13113"/>
      <c r="J13113"/>
      <c r="K13113" s="91"/>
      <c r="L13113" s="91"/>
      <c r="M13113" s="91"/>
      <c r="R13113"/>
      <c r="S13113"/>
      <c r="T13113"/>
      <c r="U13113"/>
      <c r="V13113"/>
      <c r="W13113"/>
      <c r="X13113"/>
      <c r="Y13113"/>
      <c r="Z13113"/>
      <c r="AA13113"/>
      <c r="AB13113"/>
      <c r="AC13113"/>
    </row>
    <row r="13114" spans="2:29" s="14" customFormat="1" x14ac:dyDescent="0.25">
      <c r="B13114"/>
      <c r="C13114"/>
      <c r="D13114"/>
      <c r="E13114"/>
      <c r="F13114"/>
      <c r="G13114"/>
      <c r="H13114"/>
      <c r="I13114"/>
      <c r="J13114"/>
      <c r="K13114" s="91"/>
      <c r="L13114" s="91"/>
      <c r="M13114" s="91"/>
      <c r="R13114"/>
      <c r="S13114"/>
      <c r="T13114"/>
      <c r="U13114"/>
      <c r="V13114"/>
      <c r="W13114"/>
      <c r="X13114"/>
      <c r="Y13114"/>
      <c r="Z13114"/>
      <c r="AA13114"/>
      <c r="AB13114"/>
      <c r="AC13114"/>
    </row>
    <row r="13115" spans="2:29" s="14" customFormat="1" x14ac:dyDescent="0.25">
      <c r="B13115"/>
      <c r="C13115"/>
      <c r="D13115"/>
      <c r="E13115"/>
      <c r="F13115"/>
      <c r="G13115"/>
      <c r="H13115"/>
      <c r="I13115"/>
      <c r="J13115"/>
      <c r="K13115" s="91"/>
      <c r="L13115" s="91"/>
      <c r="M13115" s="91"/>
      <c r="R13115"/>
      <c r="S13115"/>
      <c r="T13115"/>
      <c r="U13115"/>
      <c r="V13115"/>
      <c r="W13115"/>
      <c r="X13115"/>
      <c r="Y13115"/>
      <c r="Z13115"/>
      <c r="AA13115"/>
      <c r="AB13115"/>
      <c r="AC13115"/>
    </row>
    <row r="13116" spans="2:29" s="14" customFormat="1" x14ac:dyDescent="0.25">
      <c r="B13116"/>
      <c r="C13116"/>
      <c r="D13116"/>
      <c r="E13116"/>
      <c r="F13116"/>
      <c r="G13116"/>
      <c r="H13116"/>
      <c r="I13116"/>
      <c r="J13116"/>
      <c r="K13116" s="91"/>
      <c r="L13116" s="91"/>
      <c r="M13116" s="91"/>
      <c r="R13116"/>
      <c r="S13116"/>
      <c r="T13116"/>
      <c r="U13116"/>
      <c r="V13116"/>
      <c r="W13116"/>
      <c r="X13116"/>
      <c r="Y13116"/>
      <c r="Z13116"/>
      <c r="AA13116"/>
      <c r="AB13116"/>
      <c r="AC13116"/>
    </row>
    <row r="13117" spans="2:29" s="14" customFormat="1" x14ac:dyDescent="0.25">
      <c r="B13117"/>
      <c r="C13117"/>
      <c r="D13117"/>
      <c r="E13117"/>
      <c r="F13117"/>
      <c r="G13117"/>
      <c r="H13117"/>
      <c r="I13117"/>
      <c r="J13117"/>
      <c r="K13117" s="91"/>
      <c r="L13117" s="91"/>
      <c r="M13117" s="91"/>
      <c r="R13117"/>
      <c r="S13117"/>
      <c r="T13117"/>
      <c r="U13117"/>
      <c r="V13117"/>
      <c r="W13117"/>
      <c r="X13117"/>
      <c r="Y13117"/>
      <c r="Z13117"/>
      <c r="AA13117"/>
      <c r="AB13117"/>
      <c r="AC13117"/>
    </row>
    <row r="13118" spans="2:29" s="14" customFormat="1" x14ac:dyDescent="0.25">
      <c r="B13118"/>
      <c r="C13118"/>
      <c r="D13118"/>
      <c r="E13118"/>
      <c r="F13118"/>
      <c r="G13118"/>
      <c r="H13118"/>
      <c r="I13118"/>
      <c r="J13118"/>
      <c r="K13118" s="91"/>
      <c r="L13118" s="91"/>
      <c r="M13118" s="91"/>
      <c r="R13118"/>
      <c r="S13118"/>
      <c r="T13118"/>
      <c r="U13118"/>
      <c r="V13118"/>
      <c r="W13118"/>
      <c r="X13118"/>
      <c r="Y13118"/>
      <c r="Z13118"/>
      <c r="AA13118"/>
      <c r="AB13118"/>
      <c r="AC13118"/>
    </row>
    <row r="13119" spans="2:29" s="14" customFormat="1" x14ac:dyDescent="0.25">
      <c r="B13119"/>
      <c r="C13119"/>
      <c r="D13119"/>
      <c r="E13119"/>
      <c r="F13119"/>
      <c r="G13119"/>
      <c r="H13119"/>
      <c r="I13119"/>
      <c r="J13119"/>
      <c r="K13119" s="91"/>
      <c r="L13119" s="91"/>
      <c r="M13119" s="91"/>
      <c r="R13119"/>
      <c r="S13119"/>
      <c r="T13119"/>
      <c r="U13119"/>
      <c r="V13119"/>
      <c r="W13119"/>
      <c r="X13119"/>
      <c r="Y13119"/>
      <c r="Z13119"/>
      <c r="AA13119"/>
      <c r="AB13119"/>
      <c r="AC13119"/>
    </row>
    <row r="13120" spans="2:29" s="14" customFormat="1" x14ac:dyDescent="0.25">
      <c r="B13120"/>
      <c r="C13120"/>
      <c r="D13120"/>
      <c r="E13120"/>
      <c r="F13120"/>
      <c r="G13120"/>
      <c r="H13120"/>
      <c r="I13120"/>
      <c r="J13120"/>
      <c r="K13120" s="91"/>
      <c r="L13120" s="91"/>
      <c r="M13120" s="91"/>
      <c r="R13120"/>
      <c r="S13120"/>
      <c r="T13120"/>
      <c r="U13120"/>
      <c r="V13120"/>
      <c r="W13120"/>
      <c r="X13120"/>
      <c r="Y13120"/>
      <c r="Z13120"/>
      <c r="AA13120"/>
      <c r="AB13120"/>
      <c r="AC13120"/>
    </row>
    <row r="13121" spans="2:29" s="14" customFormat="1" x14ac:dyDescent="0.25">
      <c r="B13121"/>
      <c r="C13121"/>
      <c r="D13121"/>
      <c r="E13121"/>
      <c r="F13121"/>
      <c r="G13121"/>
      <c r="H13121"/>
      <c r="I13121"/>
      <c r="J13121"/>
      <c r="K13121" s="91"/>
      <c r="L13121" s="91"/>
      <c r="M13121" s="91"/>
      <c r="R13121"/>
      <c r="S13121"/>
      <c r="T13121"/>
      <c r="U13121"/>
      <c r="V13121"/>
      <c r="W13121"/>
      <c r="X13121"/>
      <c r="Y13121"/>
      <c r="Z13121"/>
      <c r="AA13121"/>
      <c r="AB13121"/>
      <c r="AC13121"/>
    </row>
    <row r="13122" spans="2:29" s="14" customFormat="1" x14ac:dyDescent="0.25">
      <c r="B13122"/>
      <c r="C13122"/>
      <c r="D13122"/>
      <c r="E13122"/>
      <c r="F13122"/>
      <c r="G13122"/>
      <c r="H13122"/>
      <c r="I13122"/>
      <c r="J13122"/>
      <c r="K13122" s="91"/>
      <c r="L13122" s="91"/>
      <c r="M13122" s="91"/>
      <c r="R13122"/>
      <c r="S13122"/>
      <c r="T13122"/>
      <c r="U13122"/>
      <c r="V13122"/>
      <c r="W13122"/>
      <c r="X13122"/>
      <c r="Y13122"/>
      <c r="Z13122"/>
      <c r="AA13122"/>
      <c r="AB13122"/>
      <c r="AC13122"/>
    </row>
    <row r="13123" spans="2:29" s="14" customFormat="1" x14ac:dyDescent="0.25">
      <c r="B13123"/>
      <c r="C13123"/>
      <c r="D13123"/>
      <c r="E13123"/>
      <c r="F13123"/>
      <c r="G13123"/>
      <c r="H13123"/>
      <c r="I13123"/>
      <c r="J13123"/>
      <c r="K13123" s="91"/>
      <c r="L13123" s="91"/>
      <c r="M13123" s="91"/>
      <c r="R13123"/>
      <c r="S13123"/>
      <c r="T13123"/>
      <c r="U13123"/>
      <c r="V13123"/>
      <c r="W13123"/>
      <c r="X13123"/>
      <c r="Y13123"/>
      <c r="Z13123"/>
      <c r="AA13123"/>
      <c r="AB13123"/>
      <c r="AC13123"/>
    </row>
    <row r="13124" spans="2:29" s="14" customFormat="1" x14ac:dyDescent="0.25">
      <c r="B13124"/>
      <c r="C13124"/>
      <c r="D13124"/>
      <c r="E13124"/>
      <c r="F13124"/>
      <c r="G13124"/>
      <c r="H13124"/>
      <c r="I13124"/>
      <c r="J13124"/>
      <c r="K13124" s="91"/>
      <c r="L13124" s="91"/>
      <c r="M13124" s="91"/>
      <c r="R13124"/>
      <c r="S13124"/>
      <c r="T13124"/>
      <c r="U13124"/>
      <c r="V13124"/>
      <c r="W13124"/>
      <c r="X13124"/>
      <c r="Y13124"/>
      <c r="Z13124"/>
      <c r="AA13124"/>
      <c r="AB13124"/>
      <c r="AC13124"/>
    </row>
    <row r="13125" spans="2:29" s="14" customFormat="1" x14ac:dyDescent="0.25">
      <c r="B13125"/>
      <c r="C13125"/>
      <c r="D13125"/>
      <c r="E13125"/>
      <c r="F13125"/>
      <c r="G13125"/>
      <c r="H13125"/>
      <c r="I13125"/>
      <c r="J13125"/>
      <c r="K13125" s="91"/>
      <c r="L13125" s="91"/>
      <c r="M13125" s="91"/>
      <c r="R13125"/>
      <c r="S13125"/>
      <c r="T13125"/>
      <c r="U13125"/>
      <c r="V13125"/>
      <c r="W13125"/>
      <c r="X13125"/>
      <c r="Y13125"/>
      <c r="Z13125"/>
      <c r="AA13125"/>
      <c r="AB13125"/>
      <c r="AC13125"/>
    </row>
    <row r="13126" spans="2:29" s="14" customFormat="1" x14ac:dyDescent="0.25">
      <c r="B13126"/>
      <c r="C13126"/>
      <c r="D13126"/>
      <c r="E13126"/>
      <c r="F13126"/>
      <c r="G13126"/>
      <c r="H13126"/>
      <c r="I13126"/>
      <c r="J13126"/>
      <c r="K13126" s="91"/>
      <c r="L13126" s="91"/>
      <c r="M13126" s="91"/>
      <c r="R13126"/>
      <c r="S13126"/>
      <c r="T13126"/>
      <c r="U13126"/>
      <c r="V13126"/>
      <c r="W13126"/>
      <c r="X13126"/>
      <c r="Y13126"/>
      <c r="Z13126"/>
      <c r="AA13126"/>
      <c r="AB13126"/>
      <c r="AC13126"/>
    </row>
    <row r="13127" spans="2:29" s="14" customFormat="1" x14ac:dyDescent="0.25">
      <c r="B13127"/>
      <c r="C13127"/>
      <c r="D13127"/>
      <c r="E13127"/>
      <c r="F13127"/>
      <c r="G13127"/>
      <c r="H13127"/>
      <c r="I13127"/>
      <c r="J13127"/>
      <c r="K13127" s="91"/>
      <c r="L13127" s="91"/>
      <c r="M13127" s="91"/>
      <c r="R13127"/>
      <c r="S13127"/>
      <c r="T13127"/>
      <c r="U13127"/>
      <c r="V13127"/>
      <c r="W13127"/>
      <c r="X13127"/>
      <c r="Y13127"/>
      <c r="Z13127"/>
      <c r="AA13127"/>
      <c r="AB13127"/>
      <c r="AC13127"/>
    </row>
    <row r="13128" spans="2:29" s="14" customFormat="1" x14ac:dyDescent="0.25">
      <c r="B13128"/>
      <c r="C13128"/>
      <c r="D13128"/>
      <c r="E13128"/>
      <c r="F13128"/>
      <c r="G13128"/>
      <c r="H13128"/>
      <c r="I13128"/>
      <c r="J13128"/>
      <c r="K13128" s="91"/>
      <c r="L13128" s="91"/>
      <c r="M13128" s="91"/>
      <c r="R13128"/>
      <c r="S13128"/>
      <c r="T13128"/>
      <c r="U13128"/>
      <c r="V13128"/>
      <c r="W13128"/>
      <c r="X13128"/>
      <c r="Y13128"/>
      <c r="Z13128"/>
      <c r="AA13128"/>
      <c r="AB13128"/>
      <c r="AC13128"/>
    </row>
    <row r="13129" spans="2:29" s="14" customFormat="1" x14ac:dyDescent="0.25">
      <c r="B13129"/>
      <c r="C13129"/>
      <c r="D13129"/>
      <c r="E13129"/>
      <c r="F13129"/>
      <c r="G13129"/>
      <c r="H13129"/>
      <c r="I13129"/>
      <c r="J13129"/>
      <c r="K13129" s="91"/>
      <c r="L13129" s="91"/>
      <c r="M13129" s="91"/>
      <c r="R13129"/>
      <c r="S13129"/>
      <c r="T13129"/>
      <c r="U13129"/>
      <c r="V13129"/>
      <c r="W13129"/>
      <c r="X13129"/>
      <c r="Y13129"/>
      <c r="Z13129"/>
      <c r="AA13129"/>
      <c r="AB13129"/>
      <c r="AC13129"/>
    </row>
    <row r="13130" spans="2:29" s="14" customFormat="1" x14ac:dyDescent="0.25">
      <c r="B13130"/>
      <c r="C13130"/>
      <c r="D13130"/>
      <c r="E13130"/>
      <c r="F13130"/>
      <c r="G13130"/>
      <c r="H13130"/>
      <c r="I13130"/>
      <c r="J13130"/>
      <c r="K13130" s="91"/>
      <c r="L13130" s="91"/>
      <c r="M13130" s="91"/>
      <c r="R13130"/>
      <c r="S13130"/>
      <c r="T13130"/>
      <c r="U13130"/>
      <c r="V13130"/>
      <c r="W13130"/>
      <c r="X13130"/>
      <c r="Y13130"/>
      <c r="Z13130"/>
      <c r="AA13130"/>
      <c r="AB13130"/>
      <c r="AC13130"/>
    </row>
    <row r="13131" spans="2:29" s="14" customFormat="1" x14ac:dyDescent="0.25">
      <c r="B13131"/>
      <c r="C13131"/>
      <c r="D13131"/>
      <c r="E13131"/>
      <c r="F13131"/>
      <c r="G13131"/>
      <c r="H13131"/>
      <c r="I13131"/>
      <c r="J13131"/>
      <c r="K13131" s="91"/>
      <c r="L13131" s="91"/>
      <c r="M13131" s="91"/>
      <c r="R13131"/>
      <c r="S13131"/>
      <c r="T13131"/>
      <c r="U13131"/>
      <c r="V13131"/>
      <c r="W13131"/>
      <c r="X13131"/>
      <c r="Y13131"/>
      <c r="Z13131"/>
      <c r="AA13131"/>
      <c r="AB13131"/>
      <c r="AC13131"/>
    </row>
    <row r="13132" spans="2:29" s="14" customFormat="1" x14ac:dyDescent="0.25">
      <c r="B13132"/>
      <c r="C13132"/>
      <c r="D13132"/>
      <c r="E13132"/>
      <c r="F13132"/>
      <c r="G13132"/>
      <c r="H13132"/>
      <c r="I13132"/>
      <c r="J13132"/>
      <c r="K13132" s="91"/>
      <c r="L13132" s="91"/>
      <c r="M13132" s="91"/>
      <c r="R13132"/>
      <c r="S13132"/>
      <c r="T13132"/>
      <c r="U13132"/>
      <c r="V13132"/>
      <c r="W13132"/>
      <c r="X13132"/>
      <c r="Y13132"/>
      <c r="Z13132"/>
      <c r="AA13132"/>
      <c r="AB13132"/>
      <c r="AC13132"/>
    </row>
    <row r="13133" spans="2:29" s="14" customFormat="1" x14ac:dyDescent="0.25">
      <c r="B13133"/>
      <c r="C13133"/>
      <c r="D13133"/>
      <c r="E13133"/>
      <c r="F13133"/>
      <c r="G13133"/>
      <c r="H13133"/>
      <c r="I13133"/>
      <c r="J13133"/>
      <c r="K13133" s="91"/>
      <c r="L13133" s="91"/>
      <c r="M13133" s="91"/>
      <c r="R13133"/>
      <c r="S13133"/>
      <c r="T13133"/>
      <c r="U13133"/>
      <c r="V13133"/>
      <c r="W13133"/>
      <c r="X13133"/>
      <c r="Y13133"/>
      <c r="Z13133"/>
      <c r="AA13133"/>
      <c r="AB13133"/>
      <c r="AC13133"/>
    </row>
    <row r="13134" spans="2:29" s="14" customFormat="1" x14ac:dyDescent="0.25">
      <c r="B13134"/>
      <c r="C13134"/>
      <c r="D13134"/>
      <c r="E13134"/>
      <c r="F13134"/>
      <c r="G13134"/>
      <c r="H13134"/>
      <c r="I13134"/>
      <c r="J13134"/>
      <c r="K13134" s="91"/>
      <c r="L13134" s="91"/>
      <c r="M13134" s="91"/>
      <c r="R13134"/>
      <c r="S13134"/>
      <c r="T13134"/>
      <c r="U13134"/>
      <c r="V13134"/>
      <c r="W13134"/>
      <c r="X13134"/>
      <c r="Y13134"/>
      <c r="Z13134"/>
      <c r="AA13134"/>
      <c r="AB13134"/>
      <c r="AC13134"/>
    </row>
    <row r="13135" spans="2:29" s="14" customFormat="1" x14ac:dyDescent="0.25">
      <c r="B13135"/>
      <c r="C13135"/>
      <c r="D13135"/>
      <c r="E13135"/>
      <c r="F13135"/>
      <c r="G13135"/>
      <c r="H13135"/>
      <c r="I13135"/>
      <c r="J13135"/>
      <c r="K13135" s="91"/>
      <c r="L13135" s="91"/>
      <c r="M13135" s="91"/>
      <c r="R13135"/>
      <c r="S13135"/>
      <c r="T13135"/>
      <c r="U13135"/>
      <c r="V13135"/>
      <c r="W13135"/>
      <c r="X13135"/>
      <c r="Y13135"/>
      <c r="Z13135"/>
      <c r="AA13135"/>
      <c r="AB13135"/>
      <c r="AC13135"/>
    </row>
    <row r="13136" spans="2:29" s="14" customFormat="1" x14ac:dyDescent="0.25">
      <c r="B13136"/>
      <c r="C13136"/>
      <c r="D13136"/>
      <c r="E13136"/>
      <c r="F13136"/>
      <c r="G13136"/>
      <c r="H13136"/>
      <c r="I13136"/>
      <c r="J13136"/>
      <c r="K13136" s="91"/>
      <c r="L13136" s="91"/>
      <c r="M13136" s="91"/>
      <c r="R13136"/>
      <c r="S13136"/>
      <c r="T13136"/>
      <c r="U13136"/>
      <c r="V13136"/>
      <c r="W13136"/>
      <c r="X13136"/>
      <c r="Y13136"/>
      <c r="Z13136"/>
      <c r="AA13136"/>
      <c r="AB13136"/>
      <c r="AC13136"/>
    </row>
    <row r="13137" spans="2:29" s="14" customFormat="1" x14ac:dyDescent="0.25">
      <c r="B13137"/>
      <c r="C13137"/>
      <c r="D13137"/>
      <c r="E13137"/>
      <c r="F13137"/>
      <c r="G13137"/>
      <c r="H13137"/>
      <c r="I13137"/>
      <c r="J13137"/>
      <c r="K13137" s="91"/>
      <c r="L13137" s="91"/>
      <c r="M13137" s="91"/>
      <c r="R13137"/>
      <c r="S13137"/>
      <c r="T13137"/>
      <c r="U13137"/>
      <c r="V13137"/>
      <c r="W13137"/>
      <c r="X13137"/>
      <c r="Y13137"/>
      <c r="Z13137"/>
      <c r="AA13137"/>
      <c r="AB13137"/>
      <c r="AC13137"/>
    </row>
    <row r="13138" spans="2:29" s="14" customFormat="1" x14ac:dyDescent="0.25">
      <c r="B13138"/>
      <c r="C13138"/>
      <c r="D13138"/>
      <c r="E13138"/>
      <c r="F13138"/>
      <c r="G13138"/>
      <c r="H13138"/>
      <c r="I13138"/>
      <c r="J13138"/>
      <c r="K13138" s="91"/>
      <c r="L13138" s="91"/>
      <c r="M13138" s="91"/>
      <c r="R13138"/>
      <c r="S13138"/>
      <c r="T13138"/>
      <c r="U13138"/>
      <c r="V13138"/>
      <c r="W13138"/>
      <c r="X13138"/>
      <c r="Y13138"/>
      <c r="Z13138"/>
      <c r="AA13138"/>
      <c r="AB13138"/>
      <c r="AC13138"/>
    </row>
    <row r="13139" spans="2:29" s="14" customFormat="1" x14ac:dyDescent="0.25">
      <c r="B13139"/>
      <c r="C13139"/>
      <c r="D13139"/>
      <c r="E13139"/>
      <c r="F13139"/>
      <c r="G13139"/>
      <c r="H13139"/>
      <c r="I13139"/>
      <c r="J13139"/>
      <c r="K13139" s="91"/>
      <c r="L13139" s="91"/>
      <c r="M13139" s="91"/>
      <c r="R13139"/>
      <c r="S13139"/>
      <c r="T13139"/>
      <c r="U13139"/>
      <c r="V13139"/>
      <c r="W13139"/>
      <c r="X13139"/>
      <c r="Y13139"/>
      <c r="Z13139"/>
      <c r="AA13139"/>
      <c r="AB13139"/>
      <c r="AC13139"/>
    </row>
    <row r="13140" spans="2:29" s="14" customFormat="1" x14ac:dyDescent="0.25">
      <c r="B13140"/>
      <c r="C13140"/>
      <c r="D13140"/>
      <c r="E13140"/>
      <c r="F13140"/>
      <c r="G13140"/>
      <c r="H13140"/>
      <c r="I13140"/>
      <c r="J13140"/>
      <c r="K13140" s="91"/>
      <c r="L13140" s="91"/>
      <c r="M13140" s="91"/>
      <c r="R13140"/>
      <c r="S13140"/>
      <c r="T13140"/>
      <c r="U13140"/>
      <c r="V13140"/>
      <c r="W13140"/>
      <c r="X13140"/>
      <c r="Y13140"/>
      <c r="Z13140"/>
      <c r="AA13140"/>
      <c r="AB13140"/>
      <c r="AC13140"/>
    </row>
    <row r="13141" spans="2:29" s="14" customFormat="1" x14ac:dyDescent="0.25">
      <c r="B13141"/>
      <c r="C13141"/>
      <c r="D13141"/>
      <c r="E13141"/>
      <c r="F13141"/>
      <c r="G13141"/>
      <c r="H13141"/>
      <c r="I13141"/>
      <c r="J13141"/>
      <c r="K13141" s="91"/>
      <c r="L13141" s="91"/>
      <c r="M13141" s="91"/>
      <c r="R13141"/>
      <c r="S13141"/>
      <c r="T13141"/>
      <c r="U13141"/>
      <c r="V13141"/>
      <c r="W13141"/>
      <c r="X13141"/>
      <c r="Y13141"/>
      <c r="Z13141"/>
      <c r="AA13141"/>
      <c r="AB13141"/>
      <c r="AC13141"/>
    </row>
    <row r="13142" spans="2:29" s="14" customFormat="1" x14ac:dyDescent="0.25">
      <c r="B13142"/>
      <c r="C13142"/>
      <c r="D13142"/>
      <c r="E13142"/>
      <c r="F13142"/>
      <c r="G13142"/>
      <c r="H13142"/>
      <c r="I13142"/>
      <c r="J13142"/>
      <c r="K13142" s="91"/>
      <c r="L13142" s="91"/>
      <c r="M13142" s="91"/>
      <c r="R13142"/>
      <c r="S13142"/>
      <c r="T13142"/>
      <c r="U13142"/>
      <c r="V13142"/>
      <c r="W13142"/>
      <c r="X13142"/>
      <c r="Y13142"/>
      <c r="Z13142"/>
      <c r="AA13142"/>
      <c r="AB13142"/>
      <c r="AC13142"/>
    </row>
    <row r="13143" spans="2:29" s="14" customFormat="1" x14ac:dyDescent="0.25">
      <c r="B13143"/>
      <c r="C13143"/>
      <c r="D13143"/>
      <c r="E13143"/>
      <c r="F13143"/>
      <c r="G13143"/>
      <c r="H13143"/>
      <c r="I13143"/>
      <c r="J13143"/>
      <c r="K13143" s="91"/>
      <c r="L13143" s="91"/>
      <c r="M13143" s="91"/>
      <c r="R13143"/>
      <c r="S13143"/>
      <c r="T13143"/>
      <c r="U13143"/>
      <c r="V13143"/>
      <c r="W13143"/>
      <c r="X13143"/>
      <c r="Y13143"/>
      <c r="Z13143"/>
      <c r="AA13143"/>
      <c r="AB13143"/>
      <c r="AC13143"/>
    </row>
    <row r="13144" spans="2:29" s="14" customFormat="1" x14ac:dyDescent="0.25">
      <c r="B13144"/>
      <c r="C13144"/>
      <c r="D13144"/>
      <c r="E13144"/>
      <c r="F13144"/>
      <c r="G13144"/>
      <c r="H13144"/>
      <c r="I13144"/>
      <c r="J13144"/>
      <c r="K13144" s="91"/>
      <c r="L13144" s="91"/>
      <c r="M13144" s="91"/>
      <c r="R13144"/>
      <c r="S13144"/>
      <c r="T13144"/>
      <c r="U13144"/>
      <c r="V13144"/>
      <c r="W13144"/>
      <c r="X13144"/>
      <c r="Y13144"/>
      <c r="Z13144"/>
      <c r="AA13144"/>
      <c r="AB13144"/>
      <c r="AC13144"/>
    </row>
    <row r="13145" spans="2:29" s="14" customFormat="1" x14ac:dyDescent="0.25">
      <c r="B13145"/>
      <c r="C13145"/>
      <c r="D13145"/>
      <c r="E13145"/>
      <c r="F13145"/>
      <c r="G13145"/>
      <c r="H13145"/>
      <c r="I13145"/>
      <c r="J13145"/>
      <c r="K13145" s="91"/>
      <c r="L13145" s="91"/>
      <c r="M13145" s="91"/>
      <c r="R13145"/>
      <c r="S13145"/>
      <c r="T13145"/>
      <c r="U13145"/>
      <c r="V13145"/>
      <c r="W13145"/>
      <c r="X13145"/>
      <c r="Y13145"/>
      <c r="Z13145"/>
      <c r="AA13145"/>
      <c r="AB13145"/>
      <c r="AC13145"/>
    </row>
    <row r="13146" spans="2:29" s="14" customFormat="1" x14ac:dyDescent="0.25">
      <c r="B13146"/>
      <c r="C13146"/>
      <c r="D13146"/>
      <c r="E13146"/>
      <c r="F13146"/>
      <c r="G13146"/>
      <c r="H13146"/>
      <c r="I13146"/>
      <c r="J13146"/>
      <c r="K13146" s="91"/>
      <c r="L13146" s="91"/>
      <c r="M13146" s="91"/>
      <c r="R13146"/>
      <c r="S13146"/>
      <c r="T13146"/>
      <c r="U13146"/>
      <c r="V13146"/>
      <c r="W13146"/>
      <c r="X13146"/>
      <c r="Y13146"/>
      <c r="Z13146"/>
      <c r="AA13146"/>
      <c r="AB13146"/>
      <c r="AC13146"/>
    </row>
    <row r="13147" spans="2:29" s="14" customFormat="1" x14ac:dyDescent="0.25">
      <c r="B13147"/>
      <c r="C13147"/>
      <c r="D13147"/>
      <c r="E13147"/>
      <c r="F13147"/>
      <c r="G13147"/>
      <c r="H13147"/>
      <c r="I13147"/>
      <c r="J13147"/>
      <c r="K13147" s="91"/>
      <c r="L13147" s="91"/>
      <c r="M13147" s="91"/>
      <c r="R13147"/>
      <c r="S13147"/>
      <c r="T13147"/>
      <c r="U13147"/>
      <c r="V13147"/>
      <c r="W13147"/>
      <c r="X13147"/>
      <c r="Y13147"/>
      <c r="Z13147"/>
      <c r="AA13147"/>
      <c r="AB13147"/>
      <c r="AC13147"/>
    </row>
    <row r="13148" spans="2:29" s="14" customFormat="1" x14ac:dyDescent="0.25">
      <c r="B13148"/>
      <c r="C13148"/>
      <c r="D13148"/>
      <c r="E13148"/>
      <c r="F13148"/>
      <c r="G13148"/>
      <c r="H13148"/>
      <c r="I13148"/>
      <c r="J13148"/>
      <c r="K13148" s="91"/>
      <c r="L13148" s="91"/>
      <c r="M13148" s="91"/>
      <c r="R13148"/>
      <c r="S13148"/>
      <c r="T13148"/>
      <c r="U13148"/>
      <c r="V13148"/>
      <c r="W13148"/>
      <c r="X13148"/>
      <c r="Y13148"/>
      <c r="Z13148"/>
      <c r="AA13148"/>
      <c r="AB13148"/>
      <c r="AC13148"/>
    </row>
    <row r="13149" spans="2:29" s="14" customFormat="1" x14ac:dyDescent="0.25">
      <c r="B13149"/>
      <c r="C13149"/>
      <c r="D13149"/>
      <c r="E13149"/>
      <c r="F13149"/>
      <c r="G13149"/>
      <c r="H13149"/>
      <c r="I13149"/>
      <c r="J13149"/>
      <c r="K13149" s="91"/>
      <c r="L13149" s="91"/>
      <c r="M13149" s="91"/>
      <c r="R13149"/>
      <c r="S13149"/>
      <c r="T13149"/>
      <c r="U13149"/>
      <c r="V13149"/>
      <c r="W13149"/>
      <c r="X13149"/>
      <c r="Y13149"/>
      <c r="Z13149"/>
      <c r="AA13149"/>
      <c r="AB13149"/>
      <c r="AC13149"/>
    </row>
    <row r="13150" spans="2:29" s="14" customFormat="1" x14ac:dyDescent="0.25">
      <c r="B13150"/>
      <c r="C13150"/>
      <c r="D13150"/>
      <c r="E13150"/>
      <c r="F13150"/>
      <c r="G13150"/>
      <c r="H13150"/>
      <c r="I13150"/>
      <c r="J13150"/>
      <c r="K13150" s="91"/>
      <c r="L13150" s="91"/>
      <c r="M13150" s="91"/>
      <c r="R13150"/>
      <c r="S13150"/>
      <c r="T13150"/>
      <c r="U13150"/>
      <c r="V13150"/>
      <c r="W13150"/>
      <c r="X13150"/>
      <c r="Y13150"/>
      <c r="Z13150"/>
      <c r="AA13150"/>
      <c r="AB13150"/>
      <c r="AC13150"/>
    </row>
    <row r="13151" spans="2:29" s="14" customFormat="1" x14ac:dyDescent="0.25">
      <c r="B13151"/>
      <c r="C13151"/>
      <c r="D13151"/>
      <c r="E13151"/>
      <c r="F13151"/>
      <c r="G13151"/>
      <c r="H13151"/>
      <c r="I13151"/>
      <c r="J13151"/>
      <c r="K13151" s="91"/>
      <c r="L13151" s="91"/>
      <c r="M13151" s="91"/>
      <c r="R13151"/>
      <c r="S13151"/>
      <c r="T13151"/>
      <c r="U13151"/>
      <c r="V13151"/>
      <c r="W13151"/>
      <c r="X13151"/>
      <c r="Y13151"/>
      <c r="Z13151"/>
      <c r="AA13151"/>
      <c r="AB13151"/>
      <c r="AC13151"/>
    </row>
    <row r="13152" spans="2:29" s="14" customFormat="1" x14ac:dyDescent="0.25">
      <c r="B13152"/>
      <c r="C13152"/>
      <c r="D13152"/>
      <c r="E13152"/>
      <c r="F13152"/>
      <c r="G13152"/>
      <c r="H13152"/>
      <c r="I13152"/>
      <c r="J13152"/>
      <c r="K13152" s="91"/>
      <c r="L13152" s="91"/>
      <c r="M13152" s="91"/>
      <c r="R13152"/>
      <c r="S13152"/>
      <c r="T13152"/>
      <c r="U13152"/>
      <c r="V13152"/>
      <c r="W13152"/>
      <c r="X13152"/>
      <c r="Y13152"/>
      <c r="Z13152"/>
      <c r="AA13152"/>
      <c r="AB13152"/>
      <c r="AC13152"/>
    </row>
    <row r="13153" spans="2:29" s="14" customFormat="1" x14ac:dyDescent="0.25">
      <c r="B13153"/>
      <c r="C13153"/>
      <c r="D13153"/>
      <c r="E13153"/>
      <c r="F13153"/>
      <c r="G13153"/>
      <c r="H13153"/>
      <c r="I13153"/>
      <c r="J13153"/>
      <c r="K13153" s="91"/>
      <c r="L13153" s="91"/>
      <c r="M13153" s="91"/>
      <c r="R13153"/>
      <c r="S13153"/>
      <c r="T13153"/>
      <c r="U13153"/>
      <c r="V13153"/>
      <c r="W13153"/>
      <c r="X13153"/>
      <c r="Y13153"/>
      <c r="Z13153"/>
      <c r="AA13153"/>
      <c r="AB13153"/>
      <c r="AC13153"/>
    </row>
    <row r="13154" spans="2:29" s="14" customFormat="1" x14ac:dyDescent="0.25">
      <c r="B13154"/>
      <c r="C13154"/>
      <c r="D13154"/>
      <c r="E13154"/>
      <c r="F13154"/>
      <c r="G13154"/>
      <c r="H13154"/>
      <c r="I13154"/>
      <c r="J13154"/>
      <c r="K13154" s="91"/>
      <c r="L13154" s="91"/>
      <c r="M13154" s="91"/>
      <c r="R13154"/>
      <c r="S13154"/>
      <c r="T13154"/>
      <c r="U13154"/>
      <c r="V13154"/>
      <c r="W13154"/>
      <c r="X13154"/>
      <c r="Y13154"/>
      <c r="Z13154"/>
      <c r="AA13154"/>
      <c r="AB13154"/>
      <c r="AC13154"/>
    </row>
    <row r="13155" spans="2:29" s="14" customFormat="1" x14ac:dyDescent="0.25">
      <c r="B13155"/>
      <c r="C13155"/>
      <c r="D13155"/>
      <c r="E13155"/>
      <c r="F13155"/>
      <c r="G13155"/>
      <c r="H13155"/>
      <c r="I13155"/>
      <c r="J13155"/>
      <c r="K13155" s="91"/>
      <c r="L13155" s="91"/>
      <c r="M13155" s="91"/>
      <c r="R13155"/>
      <c r="S13155"/>
      <c r="T13155"/>
      <c r="U13155"/>
      <c r="V13155"/>
      <c r="W13155"/>
      <c r="X13155"/>
      <c r="Y13155"/>
      <c r="Z13155"/>
      <c r="AA13155"/>
      <c r="AB13155"/>
      <c r="AC13155"/>
    </row>
    <row r="13156" spans="2:29" s="14" customFormat="1" x14ac:dyDescent="0.25">
      <c r="B13156"/>
      <c r="C13156"/>
      <c r="D13156"/>
      <c r="E13156"/>
      <c r="F13156"/>
      <c r="G13156"/>
      <c r="H13156"/>
      <c r="I13156"/>
      <c r="J13156"/>
      <c r="K13156" s="91"/>
      <c r="L13156" s="91"/>
      <c r="M13156" s="91"/>
      <c r="R13156"/>
      <c r="S13156"/>
      <c r="T13156"/>
      <c r="U13156"/>
      <c r="V13156"/>
      <c r="W13156"/>
      <c r="X13156"/>
      <c r="Y13156"/>
      <c r="Z13156"/>
      <c r="AA13156"/>
      <c r="AB13156"/>
      <c r="AC13156"/>
    </row>
    <row r="13157" spans="2:29" s="14" customFormat="1" x14ac:dyDescent="0.25">
      <c r="B13157"/>
      <c r="C13157"/>
      <c r="D13157"/>
      <c r="E13157"/>
      <c r="F13157"/>
      <c r="G13157"/>
      <c r="H13157"/>
      <c r="I13157"/>
      <c r="J13157"/>
      <c r="K13157" s="91"/>
      <c r="L13157" s="91"/>
      <c r="M13157" s="91"/>
      <c r="R13157"/>
      <c r="S13157"/>
      <c r="T13157"/>
      <c r="U13157"/>
      <c r="V13157"/>
      <c r="W13157"/>
      <c r="X13157"/>
      <c r="Y13157"/>
      <c r="Z13157"/>
      <c r="AA13157"/>
      <c r="AB13157"/>
      <c r="AC13157"/>
    </row>
    <row r="13158" spans="2:29" s="14" customFormat="1" x14ac:dyDescent="0.25">
      <c r="B13158"/>
      <c r="C13158"/>
      <c r="D13158"/>
      <c r="E13158"/>
      <c r="F13158"/>
      <c r="G13158"/>
      <c r="H13158"/>
      <c r="I13158"/>
      <c r="J13158"/>
      <c r="K13158" s="91"/>
      <c r="L13158" s="91"/>
      <c r="M13158" s="91"/>
      <c r="R13158"/>
      <c r="S13158"/>
      <c r="T13158"/>
      <c r="U13158"/>
      <c r="V13158"/>
      <c r="W13158"/>
      <c r="X13158"/>
      <c r="Y13158"/>
      <c r="Z13158"/>
      <c r="AA13158"/>
      <c r="AB13158"/>
      <c r="AC13158"/>
    </row>
    <row r="13159" spans="2:29" s="14" customFormat="1" x14ac:dyDescent="0.25">
      <c r="B13159"/>
      <c r="C13159"/>
      <c r="D13159"/>
      <c r="E13159"/>
      <c r="F13159"/>
      <c r="G13159"/>
      <c r="H13159"/>
      <c r="I13159"/>
      <c r="J13159"/>
      <c r="K13159" s="91"/>
      <c r="L13159" s="91"/>
      <c r="M13159" s="91"/>
      <c r="R13159"/>
      <c r="S13159"/>
      <c r="T13159"/>
      <c r="U13159"/>
      <c r="V13159"/>
      <c r="W13159"/>
      <c r="X13159"/>
      <c r="Y13159"/>
      <c r="Z13159"/>
      <c r="AA13159"/>
      <c r="AB13159"/>
      <c r="AC13159"/>
    </row>
    <row r="13160" spans="2:29" s="14" customFormat="1" x14ac:dyDescent="0.25">
      <c r="B13160"/>
      <c r="C13160"/>
      <c r="D13160"/>
      <c r="E13160"/>
      <c r="F13160"/>
      <c r="G13160"/>
      <c r="H13160"/>
      <c r="I13160"/>
      <c r="J13160"/>
      <c r="K13160" s="91"/>
      <c r="L13160" s="91"/>
      <c r="M13160" s="91"/>
      <c r="R13160"/>
      <c r="S13160"/>
      <c r="T13160"/>
      <c r="U13160"/>
      <c r="V13160"/>
      <c r="W13160"/>
      <c r="X13160"/>
      <c r="Y13160"/>
      <c r="Z13160"/>
      <c r="AA13160"/>
      <c r="AB13160"/>
      <c r="AC13160"/>
    </row>
    <row r="13161" spans="2:29" s="14" customFormat="1" x14ac:dyDescent="0.25">
      <c r="B13161"/>
      <c r="C13161"/>
      <c r="D13161"/>
      <c r="E13161"/>
      <c r="F13161"/>
      <c r="G13161"/>
      <c r="H13161"/>
      <c r="I13161"/>
      <c r="J13161"/>
      <c r="K13161" s="91"/>
      <c r="L13161" s="91"/>
      <c r="M13161" s="91"/>
      <c r="R13161"/>
      <c r="S13161"/>
      <c r="T13161"/>
      <c r="U13161"/>
      <c r="V13161"/>
      <c r="W13161"/>
      <c r="X13161"/>
      <c r="Y13161"/>
      <c r="Z13161"/>
      <c r="AA13161"/>
      <c r="AB13161"/>
      <c r="AC13161"/>
    </row>
    <row r="13162" spans="2:29" s="14" customFormat="1" x14ac:dyDescent="0.25">
      <c r="B13162"/>
      <c r="C13162"/>
      <c r="D13162"/>
      <c r="E13162"/>
      <c r="F13162"/>
      <c r="G13162"/>
      <c r="H13162"/>
      <c r="I13162"/>
      <c r="J13162"/>
      <c r="K13162" s="91"/>
      <c r="L13162" s="91"/>
      <c r="M13162" s="91"/>
      <c r="R13162"/>
      <c r="S13162"/>
      <c r="T13162"/>
      <c r="U13162"/>
      <c r="V13162"/>
      <c r="W13162"/>
      <c r="X13162"/>
      <c r="Y13162"/>
      <c r="Z13162"/>
      <c r="AA13162"/>
      <c r="AB13162"/>
      <c r="AC13162"/>
    </row>
    <row r="13163" spans="2:29" s="14" customFormat="1" x14ac:dyDescent="0.25">
      <c r="B13163"/>
      <c r="C13163"/>
      <c r="D13163"/>
      <c r="E13163"/>
      <c r="F13163"/>
      <c r="G13163"/>
      <c r="H13163"/>
      <c r="I13163"/>
      <c r="J13163"/>
      <c r="K13163" s="91"/>
      <c r="L13163" s="91"/>
      <c r="M13163" s="91"/>
      <c r="R13163"/>
      <c r="S13163"/>
      <c r="T13163"/>
      <c r="U13163"/>
      <c r="V13163"/>
      <c r="W13163"/>
      <c r="X13163"/>
      <c r="Y13163"/>
      <c r="Z13163"/>
      <c r="AA13163"/>
      <c r="AB13163"/>
      <c r="AC13163"/>
    </row>
    <row r="13164" spans="2:29" s="14" customFormat="1" x14ac:dyDescent="0.25">
      <c r="B13164"/>
      <c r="C13164"/>
      <c r="D13164"/>
      <c r="E13164"/>
      <c r="F13164"/>
      <c r="G13164"/>
      <c r="H13164"/>
      <c r="I13164"/>
      <c r="J13164"/>
      <c r="K13164" s="91"/>
      <c r="L13164" s="91"/>
      <c r="M13164" s="91"/>
      <c r="R13164"/>
      <c r="S13164"/>
      <c r="T13164"/>
      <c r="U13164"/>
      <c r="V13164"/>
      <c r="W13164"/>
      <c r="X13164"/>
      <c r="Y13164"/>
      <c r="Z13164"/>
      <c r="AA13164"/>
      <c r="AB13164"/>
      <c r="AC13164"/>
    </row>
    <row r="13165" spans="2:29" s="14" customFormat="1" x14ac:dyDescent="0.25">
      <c r="B13165"/>
      <c r="C13165"/>
      <c r="D13165"/>
      <c r="E13165"/>
      <c r="F13165"/>
      <c r="G13165"/>
      <c r="H13165"/>
      <c r="I13165"/>
      <c r="J13165"/>
      <c r="K13165" s="91"/>
      <c r="L13165" s="91"/>
      <c r="M13165" s="91"/>
      <c r="R13165"/>
      <c r="S13165"/>
      <c r="T13165"/>
      <c r="U13165"/>
      <c r="V13165"/>
      <c r="W13165"/>
      <c r="X13165"/>
      <c r="Y13165"/>
      <c r="Z13165"/>
      <c r="AA13165"/>
      <c r="AB13165"/>
      <c r="AC13165"/>
    </row>
    <row r="13166" spans="2:29" s="14" customFormat="1" x14ac:dyDescent="0.25">
      <c r="B13166"/>
      <c r="C13166"/>
      <c r="D13166"/>
      <c r="E13166"/>
      <c r="F13166"/>
      <c r="G13166"/>
      <c r="H13166"/>
      <c r="I13166"/>
      <c r="J13166"/>
      <c r="K13166" s="91"/>
      <c r="L13166" s="91"/>
      <c r="M13166" s="91"/>
      <c r="R13166"/>
      <c r="S13166"/>
      <c r="T13166"/>
      <c r="U13166"/>
      <c r="V13166"/>
      <c r="W13166"/>
      <c r="X13166"/>
      <c r="Y13166"/>
      <c r="Z13166"/>
      <c r="AA13166"/>
      <c r="AB13166"/>
      <c r="AC13166"/>
    </row>
    <row r="13167" spans="2:29" s="14" customFormat="1" x14ac:dyDescent="0.25">
      <c r="B13167"/>
      <c r="C13167"/>
      <c r="D13167"/>
      <c r="E13167"/>
      <c r="F13167"/>
      <c r="G13167"/>
      <c r="H13167"/>
      <c r="I13167"/>
      <c r="J13167"/>
      <c r="K13167" s="91"/>
      <c r="L13167" s="91"/>
      <c r="M13167" s="91"/>
      <c r="R13167"/>
      <c r="S13167"/>
      <c r="T13167"/>
      <c r="U13167"/>
      <c r="V13167"/>
      <c r="W13167"/>
      <c r="X13167"/>
      <c r="Y13167"/>
      <c r="Z13167"/>
      <c r="AA13167"/>
      <c r="AB13167"/>
      <c r="AC13167"/>
    </row>
    <row r="13168" spans="2:29" s="14" customFormat="1" x14ac:dyDescent="0.25">
      <c r="B13168"/>
      <c r="C13168"/>
      <c r="D13168"/>
      <c r="E13168"/>
      <c r="F13168"/>
      <c r="G13168"/>
      <c r="H13168"/>
      <c r="I13168"/>
      <c r="J13168"/>
      <c r="K13168" s="91"/>
      <c r="L13168" s="91"/>
      <c r="M13168" s="91"/>
      <c r="R13168"/>
      <c r="S13168"/>
      <c r="T13168"/>
      <c r="U13168"/>
      <c r="V13168"/>
      <c r="W13168"/>
      <c r="X13168"/>
      <c r="Y13168"/>
      <c r="Z13168"/>
      <c r="AA13168"/>
      <c r="AB13168"/>
      <c r="AC13168"/>
    </row>
    <row r="13169" spans="2:29" s="14" customFormat="1" x14ac:dyDescent="0.25">
      <c r="B13169"/>
      <c r="C13169"/>
      <c r="D13169"/>
      <c r="E13169"/>
      <c r="F13169"/>
      <c r="G13169"/>
      <c r="H13169"/>
      <c r="I13169"/>
      <c r="J13169"/>
      <c r="K13169" s="91"/>
      <c r="L13169" s="91"/>
      <c r="M13169" s="91"/>
      <c r="R13169"/>
      <c r="S13169"/>
      <c r="T13169"/>
      <c r="U13169"/>
      <c r="V13169"/>
      <c r="W13169"/>
      <c r="X13169"/>
      <c r="Y13169"/>
      <c r="Z13169"/>
      <c r="AA13169"/>
      <c r="AB13169"/>
      <c r="AC13169"/>
    </row>
    <row r="13170" spans="2:29" s="14" customFormat="1" x14ac:dyDescent="0.25">
      <c r="B13170"/>
      <c r="C13170"/>
      <c r="D13170"/>
      <c r="E13170"/>
      <c r="F13170"/>
      <c r="G13170"/>
      <c r="H13170"/>
      <c r="I13170"/>
      <c r="J13170"/>
      <c r="K13170" s="91"/>
      <c r="L13170" s="91"/>
      <c r="M13170" s="91"/>
      <c r="R13170"/>
      <c r="S13170"/>
      <c r="T13170"/>
      <c r="U13170"/>
      <c r="V13170"/>
      <c r="W13170"/>
      <c r="X13170"/>
      <c r="Y13170"/>
      <c r="Z13170"/>
      <c r="AA13170"/>
      <c r="AB13170"/>
      <c r="AC13170"/>
    </row>
    <row r="13171" spans="2:29" s="14" customFormat="1" x14ac:dyDescent="0.25">
      <c r="B13171"/>
      <c r="C13171"/>
      <c r="D13171"/>
      <c r="E13171"/>
      <c r="F13171"/>
      <c r="G13171"/>
      <c r="H13171"/>
      <c r="I13171"/>
      <c r="J13171"/>
      <c r="K13171" s="91"/>
      <c r="L13171" s="91"/>
      <c r="M13171" s="91"/>
      <c r="R13171"/>
      <c r="S13171"/>
      <c r="T13171"/>
      <c r="U13171"/>
      <c r="V13171"/>
      <c r="W13171"/>
      <c r="X13171"/>
      <c r="Y13171"/>
      <c r="Z13171"/>
      <c r="AA13171"/>
      <c r="AB13171"/>
      <c r="AC13171"/>
    </row>
    <row r="13172" spans="2:29" s="14" customFormat="1" x14ac:dyDescent="0.25">
      <c r="B13172"/>
      <c r="C13172"/>
      <c r="D13172"/>
      <c r="E13172"/>
      <c r="F13172"/>
      <c r="G13172"/>
      <c r="H13172"/>
      <c r="I13172"/>
      <c r="J13172"/>
      <c r="K13172" s="91"/>
      <c r="L13172" s="91"/>
      <c r="M13172" s="91"/>
      <c r="R13172"/>
      <c r="S13172"/>
      <c r="T13172"/>
      <c r="U13172"/>
      <c r="V13172"/>
      <c r="W13172"/>
      <c r="X13172"/>
      <c r="Y13172"/>
      <c r="Z13172"/>
      <c r="AA13172"/>
      <c r="AB13172"/>
      <c r="AC13172"/>
    </row>
    <row r="13173" spans="2:29" s="14" customFormat="1" x14ac:dyDescent="0.25">
      <c r="B13173"/>
      <c r="C13173"/>
      <c r="D13173"/>
      <c r="E13173"/>
      <c r="F13173"/>
      <c r="G13173"/>
      <c r="H13173"/>
      <c r="I13173"/>
      <c r="J13173"/>
      <c r="K13173" s="91"/>
      <c r="L13173" s="91"/>
      <c r="M13173" s="91"/>
      <c r="R13173"/>
      <c r="S13173"/>
      <c r="T13173"/>
      <c r="U13173"/>
      <c r="V13173"/>
      <c r="W13173"/>
      <c r="X13173"/>
      <c r="Y13173"/>
      <c r="Z13173"/>
      <c r="AA13173"/>
      <c r="AB13173"/>
      <c r="AC13173"/>
    </row>
    <row r="13174" spans="2:29" s="14" customFormat="1" x14ac:dyDescent="0.25">
      <c r="B13174"/>
      <c r="C13174"/>
      <c r="D13174"/>
      <c r="E13174"/>
      <c r="F13174"/>
      <c r="G13174"/>
      <c r="H13174"/>
      <c r="I13174"/>
      <c r="J13174"/>
      <c r="K13174" s="91"/>
      <c r="L13174" s="91"/>
      <c r="M13174" s="91"/>
      <c r="R13174"/>
      <c r="S13174"/>
      <c r="T13174"/>
      <c r="U13174"/>
      <c r="V13174"/>
      <c r="W13174"/>
      <c r="X13174"/>
      <c r="Y13174"/>
      <c r="Z13174"/>
      <c r="AA13174"/>
      <c r="AB13174"/>
      <c r="AC13174"/>
    </row>
    <row r="13175" spans="2:29" s="14" customFormat="1" x14ac:dyDescent="0.25">
      <c r="B13175"/>
      <c r="C13175"/>
      <c r="D13175"/>
      <c r="E13175"/>
      <c r="F13175"/>
      <c r="G13175"/>
      <c r="H13175"/>
      <c r="I13175"/>
      <c r="J13175"/>
      <c r="K13175" s="91"/>
      <c r="L13175" s="91"/>
      <c r="M13175" s="91"/>
      <c r="R13175"/>
      <c r="S13175"/>
      <c r="T13175"/>
      <c r="U13175"/>
      <c r="V13175"/>
      <c r="W13175"/>
      <c r="X13175"/>
      <c r="Y13175"/>
      <c r="Z13175"/>
      <c r="AA13175"/>
      <c r="AB13175"/>
      <c r="AC13175"/>
    </row>
    <row r="13176" spans="2:29" s="14" customFormat="1" x14ac:dyDescent="0.25">
      <c r="B13176"/>
      <c r="C13176"/>
      <c r="D13176"/>
      <c r="E13176"/>
      <c r="F13176"/>
      <c r="G13176"/>
      <c r="H13176"/>
      <c r="I13176"/>
      <c r="J13176"/>
      <c r="K13176" s="91"/>
      <c r="L13176" s="91"/>
      <c r="M13176" s="91"/>
      <c r="R13176"/>
      <c r="S13176"/>
      <c r="T13176"/>
      <c r="U13176"/>
      <c r="V13176"/>
      <c r="W13176"/>
      <c r="X13176"/>
      <c r="Y13176"/>
      <c r="Z13176"/>
      <c r="AA13176"/>
      <c r="AB13176"/>
      <c r="AC13176"/>
    </row>
    <row r="13177" spans="2:29" s="14" customFormat="1" x14ac:dyDescent="0.25">
      <c r="B13177"/>
      <c r="C13177"/>
      <c r="D13177"/>
      <c r="E13177"/>
      <c r="F13177"/>
      <c r="G13177"/>
      <c r="H13177"/>
      <c r="I13177"/>
      <c r="J13177"/>
      <c r="K13177" s="91"/>
      <c r="L13177" s="91"/>
      <c r="M13177" s="91"/>
      <c r="R13177"/>
      <c r="S13177"/>
      <c r="T13177"/>
      <c r="U13177"/>
      <c r="V13177"/>
      <c r="W13177"/>
      <c r="X13177"/>
      <c r="Y13177"/>
      <c r="Z13177"/>
      <c r="AA13177"/>
      <c r="AB13177"/>
      <c r="AC13177"/>
    </row>
    <row r="13178" spans="2:29" s="14" customFormat="1" x14ac:dyDescent="0.25">
      <c r="B13178"/>
      <c r="C13178"/>
      <c r="D13178"/>
      <c r="E13178"/>
      <c r="F13178"/>
      <c r="G13178"/>
      <c r="H13178"/>
      <c r="I13178"/>
      <c r="J13178"/>
      <c r="K13178" s="91"/>
      <c r="L13178" s="91"/>
      <c r="M13178" s="91"/>
      <c r="R13178"/>
      <c r="S13178"/>
      <c r="T13178"/>
      <c r="U13178"/>
      <c r="V13178"/>
      <c r="W13178"/>
      <c r="X13178"/>
      <c r="Y13178"/>
      <c r="Z13178"/>
      <c r="AA13178"/>
      <c r="AB13178"/>
      <c r="AC13178"/>
    </row>
    <row r="13179" spans="2:29" s="14" customFormat="1" x14ac:dyDescent="0.25">
      <c r="B13179"/>
      <c r="C13179"/>
      <c r="D13179"/>
      <c r="E13179"/>
      <c r="F13179"/>
      <c r="G13179"/>
      <c r="H13179"/>
      <c r="I13179"/>
      <c r="J13179"/>
      <c r="K13179" s="91"/>
      <c r="L13179" s="91"/>
      <c r="M13179" s="91"/>
      <c r="R13179"/>
      <c r="S13179"/>
      <c r="T13179"/>
      <c r="U13179"/>
      <c r="V13179"/>
      <c r="W13179"/>
      <c r="X13179"/>
      <c r="Y13179"/>
      <c r="Z13179"/>
      <c r="AA13179"/>
      <c r="AB13179"/>
      <c r="AC13179"/>
    </row>
    <row r="13180" spans="2:29" s="14" customFormat="1" x14ac:dyDescent="0.25">
      <c r="B13180"/>
      <c r="C13180"/>
      <c r="D13180"/>
      <c r="E13180"/>
      <c r="F13180"/>
      <c r="G13180"/>
      <c r="H13180"/>
      <c r="I13180"/>
      <c r="J13180"/>
      <c r="K13180" s="91"/>
      <c r="L13180" s="91"/>
      <c r="M13180" s="91"/>
      <c r="R13180"/>
      <c r="S13180"/>
      <c r="T13180"/>
      <c r="U13180"/>
      <c r="V13180"/>
      <c r="W13180"/>
      <c r="X13180"/>
      <c r="Y13180"/>
      <c r="Z13180"/>
      <c r="AA13180"/>
      <c r="AB13180"/>
      <c r="AC13180"/>
    </row>
    <row r="13181" spans="2:29" s="14" customFormat="1" x14ac:dyDescent="0.25">
      <c r="B13181"/>
      <c r="C13181"/>
      <c r="D13181"/>
      <c r="E13181"/>
      <c r="F13181"/>
      <c r="G13181"/>
      <c r="H13181"/>
      <c r="I13181"/>
      <c r="J13181"/>
      <c r="K13181" s="91"/>
      <c r="L13181" s="91"/>
      <c r="M13181" s="91"/>
      <c r="R13181"/>
      <c r="S13181"/>
      <c r="T13181"/>
      <c r="U13181"/>
      <c r="V13181"/>
      <c r="W13181"/>
      <c r="X13181"/>
      <c r="Y13181"/>
      <c r="Z13181"/>
      <c r="AA13181"/>
      <c r="AB13181"/>
      <c r="AC13181"/>
    </row>
    <row r="13182" spans="2:29" s="14" customFormat="1" x14ac:dyDescent="0.25">
      <c r="B13182"/>
      <c r="C13182"/>
      <c r="D13182"/>
      <c r="E13182"/>
      <c r="F13182"/>
      <c r="G13182"/>
      <c r="H13182"/>
      <c r="I13182"/>
      <c r="J13182"/>
      <c r="K13182" s="91"/>
      <c r="L13182" s="91"/>
      <c r="M13182" s="91"/>
      <c r="R13182"/>
      <c r="S13182"/>
      <c r="T13182"/>
      <c r="U13182"/>
      <c r="V13182"/>
      <c r="W13182"/>
      <c r="X13182"/>
      <c r="Y13182"/>
      <c r="Z13182"/>
      <c r="AA13182"/>
      <c r="AB13182"/>
      <c r="AC13182"/>
    </row>
    <row r="13183" spans="2:29" s="14" customFormat="1" x14ac:dyDescent="0.25">
      <c r="B13183"/>
      <c r="C13183"/>
      <c r="D13183"/>
      <c r="E13183"/>
      <c r="F13183"/>
      <c r="G13183"/>
      <c r="H13183"/>
      <c r="I13183"/>
      <c r="J13183"/>
      <c r="K13183" s="91"/>
      <c r="L13183" s="91"/>
      <c r="M13183" s="91"/>
      <c r="R13183"/>
      <c r="S13183"/>
      <c r="T13183"/>
      <c r="U13183"/>
      <c r="V13183"/>
      <c r="W13183"/>
      <c r="X13183"/>
      <c r="Y13183"/>
      <c r="Z13183"/>
      <c r="AA13183"/>
      <c r="AB13183"/>
      <c r="AC13183"/>
    </row>
    <row r="13184" spans="2:29" s="14" customFormat="1" x14ac:dyDescent="0.25">
      <c r="B13184"/>
      <c r="C13184"/>
      <c r="D13184"/>
      <c r="E13184"/>
      <c r="F13184"/>
      <c r="G13184"/>
      <c r="H13184"/>
      <c r="I13184"/>
      <c r="J13184"/>
      <c r="K13184" s="91"/>
      <c r="L13184" s="91"/>
      <c r="M13184" s="91"/>
      <c r="R13184"/>
      <c r="S13184"/>
      <c r="T13184"/>
      <c r="U13184"/>
      <c r="V13184"/>
      <c r="W13184"/>
      <c r="X13184"/>
      <c r="Y13184"/>
      <c r="Z13184"/>
      <c r="AA13184"/>
      <c r="AB13184"/>
      <c r="AC13184"/>
    </row>
    <row r="13185" spans="2:29" s="14" customFormat="1" x14ac:dyDescent="0.25">
      <c r="B13185"/>
      <c r="C13185"/>
      <c r="D13185"/>
      <c r="E13185"/>
      <c r="F13185"/>
      <c r="G13185"/>
      <c r="H13185"/>
      <c r="I13185"/>
      <c r="J13185"/>
      <c r="K13185" s="91"/>
      <c r="L13185" s="91"/>
      <c r="M13185" s="91"/>
      <c r="R13185"/>
      <c r="S13185"/>
      <c r="T13185"/>
      <c r="U13185"/>
      <c r="V13185"/>
      <c r="W13185"/>
      <c r="X13185"/>
      <c r="Y13185"/>
      <c r="Z13185"/>
      <c r="AA13185"/>
      <c r="AB13185"/>
      <c r="AC13185"/>
    </row>
    <row r="13186" spans="2:29" s="14" customFormat="1" x14ac:dyDescent="0.25">
      <c r="B13186"/>
      <c r="C13186"/>
      <c r="D13186"/>
      <c r="E13186"/>
      <c r="F13186"/>
      <c r="G13186"/>
      <c r="H13186"/>
      <c r="I13186"/>
      <c r="J13186"/>
      <c r="K13186" s="91"/>
      <c r="L13186" s="91"/>
      <c r="M13186" s="91"/>
      <c r="R13186"/>
      <c r="S13186"/>
      <c r="T13186"/>
      <c r="U13186"/>
      <c r="V13186"/>
      <c r="W13186"/>
      <c r="X13186"/>
      <c r="Y13186"/>
      <c r="Z13186"/>
      <c r="AA13186"/>
      <c r="AB13186"/>
      <c r="AC13186"/>
    </row>
    <row r="13187" spans="2:29" s="14" customFormat="1" x14ac:dyDescent="0.25">
      <c r="B13187"/>
      <c r="C13187"/>
      <c r="D13187"/>
      <c r="E13187"/>
      <c r="F13187"/>
      <c r="G13187"/>
      <c r="H13187"/>
      <c r="I13187"/>
      <c r="J13187"/>
      <c r="K13187" s="91"/>
      <c r="L13187" s="91"/>
      <c r="M13187" s="91"/>
      <c r="R13187"/>
      <c r="S13187"/>
      <c r="T13187"/>
      <c r="U13187"/>
      <c r="V13187"/>
      <c r="W13187"/>
      <c r="X13187"/>
      <c r="Y13187"/>
      <c r="Z13187"/>
      <c r="AA13187"/>
      <c r="AB13187"/>
      <c r="AC13187"/>
    </row>
    <row r="13188" spans="2:29" s="14" customFormat="1" x14ac:dyDescent="0.25">
      <c r="B13188"/>
      <c r="C13188"/>
      <c r="D13188"/>
      <c r="E13188"/>
      <c r="F13188"/>
      <c r="G13188"/>
      <c r="H13188"/>
      <c r="I13188"/>
      <c r="J13188"/>
      <c r="K13188" s="91"/>
      <c r="L13188" s="91"/>
      <c r="M13188" s="91"/>
      <c r="R13188"/>
      <c r="S13188"/>
      <c r="T13188"/>
      <c r="U13188"/>
      <c r="V13188"/>
      <c r="W13188"/>
      <c r="X13188"/>
      <c r="Y13188"/>
      <c r="Z13188"/>
      <c r="AA13188"/>
      <c r="AB13188"/>
      <c r="AC13188"/>
    </row>
    <row r="13189" spans="2:29" s="14" customFormat="1" x14ac:dyDescent="0.25">
      <c r="B13189"/>
      <c r="C13189"/>
      <c r="D13189"/>
      <c r="E13189"/>
      <c r="F13189"/>
      <c r="G13189"/>
      <c r="H13189"/>
      <c r="I13189"/>
      <c r="J13189"/>
      <c r="K13189" s="91"/>
      <c r="L13189" s="91"/>
      <c r="M13189" s="91"/>
      <c r="R13189"/>
      <c r="S13189"/>
      <c r="T13189"/>
      <c r="U13189"/>
      <c r="V13189"/>
      <c r="W13189"/>
      <c r="X13189"/>
      <c r="Y13189"/>
      <c r="Z13189"/>
      <c r="AA13189"/>
      <c r="AB13189"/>
      <c r="AC13189"/>
    </row>
    <row r="13190" spans="2:29" s="14" customFormat="1" x14ac:dyDescent="0.25">
      <c r="B13190"/>
      <c r="C13190"/>
      <c r="D13190"/>
      <c r="E13190"/>
      <c r="F13190"/>
      <c r="G13190"/>
      <c r="H13190"/>
      <c r="I13190"/>
      <c r="J13190"/>
      <c r="K13190" s="91"/>
      <c r="L13190" s="91"/>
      <c r="M13190" s="91"/>
      <c r="R13190"/>
      <c r="S13190"/>
      <c r="T13190"/>
      <c r="U13190"/>
      <c r="V13190"/>
      <c r="W13190"/>
      <c r="X13190"/>
      <c r="Y13190"/>
      <c r="Z13190"/>
      <c r="AA13190"/>
      <c r="AB13190"/>
      <c r="AC13190"/>
    </row>
    <row r="13191" spans="2:29" s="14" customFormat="1" x14ac:dyDescent="0.25">
      <c r="B13191"/>
      <c r="C13191"/>
      <c r="D13191"/>
      <c r="E13191"/>
      <c r="F13191"/>
      <c r="G13191"/>
      <c r="H13191"/>
      <c r="I13191"/>
      <c r="J13191"/>
      <c r="K13191" s="91"/>
      <c r="L13191" s="91"/>
      <c r="M13191" s="91"/>
      <c r="R13191"/>
      <c r="S13191"/>
      <c r="T13191"/>
      <c r="U13191"/>
      <c r="V13191"/>
      <c r="W13191"/>
      <c r="X13191"/>
      <c r="Y13191"/>
      <c r="Z13191"/>
      <c r="AA13191"/>
      <c r="AB13191"/>
      <c r="AC13191"/>
    </row>
    <row r="13192" spans="2:29" s="14" customFormat="1" x14ac:dyDescent="0.25">
      <c r="B13192"/>
      <c r="C13192"/>
      <c r="D13192"/>
      <c r="E13192"/>
      <c r="F13192"/>
      <c r="G13192"/>
      <c r="H13192"/>
      <c r="I13192"/>
      <c r="J13192"/>
      <c r="K13192" s="91"/>
      <c r="L13192" s="91"/>
      <c r="M13192" s="91"/>
      <c r="R13192"/>
      <c r="S13192"/>
      <c r="T13192"/>
      <c r="U13192"/>
      <c r="V13192"/>
      <c r="W13192"/>
      <c r="X13192"/>
      <c r="Y13192"/>
      <c r="Z13192"/>
      <c r="AA13192"/>
      <c r="AB13192"/>
      <c r="AC13192"/>
    </row>
    <row r="13193" spans="2:29" s="14" customFormat="1" x14ac:dyDescent="0.25">
      <c r="B13193"/>
      <c r="C13193"/>
      <c r="D13193"/>
      <c r="E13193"/>
      <c r="F13193"/>
      <c r="G13193"/>
      <c r="H13193"/>
      <c r="I13193"/>
      <c r="J13193"/>
      <c r="K13193" s="91"/>
      <c r="L13193" s="91"/>
      <c r="M13193" s="91"/>
      <c r="R13193"/>
      <c r="S13193"/>
      <c r="T13193"/>
      <c r="U13193"/>
      <c r="V13193"/>
      <c r="W13193"/>
      <c r="X13193"/>
      <c r="Y13193"/>
      <c r="Z13193"/>
      <c r="AA13193"/>
      <c r="AB13193"/>
      <c r="AC13193"/>
    </row>
    <row r="13194" spans="2:29" s="14" customFormat="1" x14ac:dyDescent="0.25">
      <c r="B13194"/>
      <c r="C13194"/>
      <c r="D13194"/>
      <c r="E13194"/>
      <c r="F13194"/>
      <c r="G13194"/>
      <c r="H13194"/>
      <c r="I13194"/>
      <c r="J13194"/>
      <c r="K13194" s="91"/>
      <c r="L13194" s="91"/>
      <c r="M13194" s="91"/>
      <c r="R13194"/>
      <c r="S13194"/>
      <c r="T13194"/>
      <c r="U13194"/>
      <c r="V13194"/>
      <c r="W13194"/>
      <c r="X13194"/>
      <c r="Y13194"/>
      <c r="Z13194"/>
      <c r="AA13194"/>
      <c r="AB13194"/>
      <c r="AC13194"/>
    </row>
    <row r="13195" spans="2:29" s="14" customFormat="1" x14ac:dyDescent="0.25">
      <c r="B13195"/>
      <c r="C13195"/>
      <c r="D13195"/>
      <c r="E13195"/>
      <c r="F13195"/>
      <c r="G13195"/>
      <c r="H13195"/>
      <c r="I13195"/>
      <c r="J13195"/>
      <c r="K13195" s="91"/>
      <c r="L13195" s="91"/>
      <c r="M13195" s="91"/>
      <c r="R13195"/>
      <c r="S13195"/>
      <c r="T13195"/>
      <c r="U13195"/>
      <c r="V13195"/>
      <c r="W13195"/>
      <c r="X13195"/>
      <c r="Y13195"/>
      <c r="Z13195"/>
      <c r="AA13195"/>
      <c r="AB13195"/>
      <c r="AC13195"/>
    </row>
    <row r="13196" spans="2:29" s="14" customFormat="1" x14ac:dyDescent="0.25">
      <c r="B13196"/>
      <c r="C13196"/>
      <c r="D13196"/>
      <c r="E13196"/>
      <c r="F13196"/>
      <c r="G13196"/>
      <c r="H13196"/>
      <c r="I13196"/>
      <c r="J13196"/>
      <c r="K13196" s="91"/>
      <c r="L13196" s="91"/>
      <c r="M13196" s="91"/>
      <c r="R13196"/>
      <c r="S13196"/>
      <c r="T13196"/>
      <c r="U13196"/>
      <c r="V13196"/>
      <c r="W13196"/>
      <c r="X13196"/>
      <c r="Y13196"/>
      <c r="Z13196"/>
      <c r="AA13196"/>
      <c r="AB13196"/>
      <c r="AC13196"/>
    </row>
    <row r="13197" spans="2:29" s="14" customFormat="1" x14ac:dyDescent="0.25">
      <c r="B13197"/>
      <c r="C13197"/>
      <c r="D13197"/>
      <c r="E13197"/>
      <c r="F13197"/>
      <c r="G13197"/>
      <c r="H13197"/>
      <c r="I13197"/>
      <c r="J13197"/>
      <c r="K13197" s="91"/>
      <c r="L13197" s="91"/>
      <c r="M13197" s="91"/>
      <c r="R13197"/>
      <c r="S13197"/>
      <c r="T13197"/>
      <c r="U13197"/>
      <c r="V13197"/>
      <c r="W13197"/>
      <c r="X13197"/>
      <c r="Y13197"/>
      <c r="Z13197"/>
      <c r="AA13197"/>
      <c r="AB13197"/>
      <c r="AC13197"/>
    </row>
    <row r="13198" spans="2:29" s="14" customFormat="1" x14ac:dyDescent="0.25">
      <c r="B13198"/>
      <c r="C13198"/>
      <c r="D13198"/>
      <c r="E13198"/>
      <c r="F13198"/>
      <c r="G13198"/>
      <c r="H13198"/>
      <c r="I13198"/>
      <c r="J13198"/>
      <c r="K13198" s="91"/>
      <c r="L13198" s="91"/>
      <c r="M13198" s="91"/>
      <c r="R13198"/>
      <c r="S13198"/>
      <c r="T13198"/>
      <c r="U13198"/>
      <c r="V13198"/>
      <c r="W13198"/>
      <c r="X13198"/>
      <c r="Y13198"/>
      <c r="Z13198"/>
      <c r="AA13198"/>
      <c r="AB13198"/>
      <c r="AC13198"/>
    </row>
    <row r="13199" spans="2:29" s="14" customFormat="1" x14ac:dyDescent="0.25">
      <c r="B13199"/>
      <c r="C13199"/>
      <c r="D13199"/>
      <c r="E13199"/>
      <c r="F13199"/>
      <c r="G13199"/>
      <c r="H13199"/>
      <c r="I13199"/>
      <c r="J13199"/>
      <c r="K13199" s="91"/>
      <c r="L13199" s="91"/>
      <c r="M13199" s="91"/>
      <c r="R13199"/>
      <c r="S13199"/>
      <c r="T13199"/>
      <c r="U13199"/>
      <c r="V13199"/>
      <c r="W13199"/>
      <c r="X13199"/>
      <c r="Y13199"/>
      <c r="Z13199"/>
      <c r="AA13199"/>
      <c r="AB13199"/>
      <c r="AC13199"/>
    </row>
    <row r="13200" spans="2:29" s="14" customFormat="1" x14ac:dyDescent="0.25">
      <c r="B13200"/>
      <c r="C13200"/>
      <c r="D13200"/>
      <c r="E13200"/>
      <c r="F13200"/>
      <c r="G13200"/>
      <c r="H13200"/>
      <c r="I13200"/>
      <c r="J13200"/>
      <c r="K13200" s="91"/>
      <c r="L13200" s="91"/>
      <c r="M13200" s="91"/>
      <c r="R13200"/>
      <c r="S13200"/>
      <c r="T13200"/>
      <c r="U13200"/>
      <c r="V13200"/>
      <c r="W13200"/>
      <c r="X13200"/>
      <c r="Y13200"/>
      <c r="Z13200"/>
      <c r="AA13200"/>
      <c r="AB13200"/>
      <c r="AC13200"/>
    </row>
    <row r="13201" spans="2:29" s="14" customFormat="1" x14ac:dyDescent="0.25">
      <c r="B13201"/>
      <c r="C13201"/>
      <c r="D13201"/>
      <c r="E13201"/>
      <c r="F13201"/>
      <c r="G13201"/>
      <c r="H13201"/>
      <c r="I13201"/>
      <c r="J13201"/>
      <c r="K13201" s="91"/>
      <c r="L13201" s="91"/>
      <c r="M13201" s="91"/>
      <c r="R13201"/>
      <c r="S13201"/>
      <c r="T13201"/>
      <c r="U13201"/>
      <c r="V13201"/>
      <c r="W13201"/>
      <c r="X13201"/>
      <c r="Y13201"/>
      <c r="Z13201"/>
      <c r="AA13201"/>
      <c r="AB13201"/>
      <c r="AC13201"/>
    </row>
    <row r="13202" spans="2:29" s="14" customFormat="1" x14ac:dyDescent="0.25">
      <c r="B13202"/>
      <c r="C13202"/>
      <c r="D13202"/>
      <c r="E13202"/>
      <c r="F13202"/>
      <c r="G13202"/>
      <c r="H13202"/>
      <c r="I13202"/>
      <c r="J13202"/>
      <c r="K13202" s="91"/>
      <c r="L13202" s="91"/>
      <c r="M13202" s="91"/>
      <c r="R13202"/>
      <c r="S13202"/>
      <c r="T13202"/>
      <c r="U13202"/>
      <c r="V13202"/>
      <c r="W13202"/>
      <c r="X13202"/>
      <c r="Y13202"/>
      <c r="Z13202"/>
      <c r="AA13202"/>
      <c r="AB13202"/>
      <c r="AC13202"/>
    </row>
    <row r="13203" spans="2:29" s="14" customFormat="1" x14ac:dyDescent="0.25">
      <c r="B13203"/>
      <c r="C13203"/>
      <c r="D13203"/>
      <c r="E13203"/>
      <c r="F13203"/>
      <c r="G13203"/>
      <c r="H13203"/>
      <c r="I13203"/>
      <c r="J13203"/>
      <c r="K13203" s="91"/>
      <c r="L13203" s="91"/>
      <c r="M13203" s="91"/>
      <c r="R13203"/>
      <c r="S13203"/>
      <c r="T13203"/>
      <c r="U13203"/>
      <c r="V13203"/>
      <c r="W13203"/>
      <c r="X13203"/>
      <c r="Y13203"/>
      <c r="Z13203"/>
      <c r="AA13203"/>
      <c r="AB13203"/>
      <c r="AC13203"/>
    </row>
    <row r="13204" spans="2:29" s="14" customFormat="1" x14ac:dyDescent="0.25">
      <c r="B13204"/>
      <c r="C13204"/>
      <c r="D13204"/>
      <c r="E13204"/>
      <c r="F13204"/>
      <c r="G13204"/>
      <c r="H13204"/>
      <c r="I13204"/>
      <c r="J13204"/>
      <c r="K13204" s="91"/>
      <c r="L13204" s="91"/>
      <c r="M13204" s="91"/>
      <c r="R13204"/>
      <c r="S13204"/>
      <c r="T13204"/>
      <c r="U13204"/>
      <c r="V13204"/>
      <c r="W13204"/>
      <c r="X13204"/>
      <c r="Y13204"/>
      <c r="Z13204"/>
      <c r="AA13204"/>
      <c r="AB13204"/>
      <c r="AC13204"/>
    </row>
    <row r="13205" spans="2:29" s="14" customFormat="1" x14ac:dyDescent="0.25">
      <c r="B13205"/>
      <c r="C13205"/>
      <c r="D13205"/>
      <c r="E13205"/>
      <c r="F13205"/>
      <c r="G13205"/>
      <c r="H13205"/>
      <c r="I13205"/>
      <c r="J13205"/>
      <c r="K13205" s="91"/>
      <c r="L13205" s="91"/>
      <c r="M13205" s="91"/>
      <c r="R13205"/>
      <c r="S13205"/>
      <c r="T13205"/>
      <c r="U13205"/>
      <c r="V13205"/>
      <c r="W13205"/>
      <c r="X13205"/>
      <c r="Y13205"/>
      <c r="Z13205"/>
      <c r="AA13205"/>
      <c r="AB13205"/>
      <c r="AC13205"/>
    </row>
    <row r="13206" spans="2:29" s="14" customFormat="1" x14ac:dyDescent="0.25">
      <c r="B13206"/>
      <c r="C13206"/>
      <c r="D13206"/>
      <c r="E13206"/>
      <c r="F13206"/>
      <c r="G13206"/>
      <c r="H13206"/>
      <c r="I13206"/>
      <c r="J13206"/>
      <c r="K13206" s="91"/>
      <c r="L13206" s="91"/>
      <c r="M13206" s="91"/>
      <c r="R13206"/>
      <c r="S13206"/>
      <c r="T13206"/>
      <c r="U13206"/>
      <c r="V13206"/>
      <c r="W13206"/>
      <c r="X13206"/>
      <c r="Y13206"/>
      <c r="Z13206"/>
      <c r="AA13206"/>
      <c r="AB13206"/>
      <c r="AC13206"/>
    </row>
    <row r="13207" spans="2:29" s="14" customFormat="1" x14ac:dyDescent="0.25">
      <c r="B13207"/>
      <c r="C13207"/>
      <c r="D13207"/>
      <c r="E13207"/>
      <c r="F13207"/>
      <c r="G13207"/>
      <c r="H13207"/>
      <c r="I13207"/>
      <c r="J13207"/>
      <c r="K13207" s="91"/>
      <c r="L13207" s="91"/>
      <c r="M13207" s="91"/>
      <c r="R13207"/>
      <c r="S13207"/>
      <c r="T13207"/>
      <c r="U13207"/>
      <c r="V13207"/>
      <c r="W13207"/>
      <c r="X13207"/>
      <c r="Y13207"/>
      <c r="Z13207"/>
      <c r="AA13207"/>
      <c r="AB13207"/>
      <c r="AC13207"/>
    </row>
    <row r="13208" spans="2:29" s="14" customFormat="1" x14ac:dyDescent="0.25">
      <c r="B13208"/>
      <c r="C13208"/>
      <c r="D13208"/>
      <c r="E13208"/>
      <c r="F13208"/>
      <c r="G13208"/>
      <c r="H13208"/>
      <c r="I13208"/>
      <c r="J13208"/>
      <c r="K13208" s="91"/>
      <c r="L13208" s="91"/>
      <c r="M13208" s="91"/>
      <c r="R13208"/>
      <c r="S13208"/>
      <c r="T13208"/>
      <c r="U13208"/>
      <c r="V13208"/>
      <c r="W13208"/>
      <c r="X13208"/>
      <c r="Y13208"/>
      <c r="Z13208"/>
      <c r="AA13208"/>
      <c r="AB13208"/>
      <c r="AC13208"/>
    </row>
    <row r="13209" spans="2:29" s="14" customFormat="1" x14ac:dyDescent="0.25">
      <c r="B13209"/>
      <c r="C13209"/>
      <c r="D13209"/>
      <c r="E13209"/>
      <c r="F13209"/>
      <c r="G13209"/>
      <c r="H13209"/>
      <c r="I13209"/>
      <c r="J13209"/>
      <c r="K13209" s="91"/>
      <c r="L13209" s="91"/>
      <c r="M13209" s="91"/>
      <c r="R13209"/>
      <c r="S13209"/>
      <c r="T13209"/>
      <c r="U13209"/>
      <c r="V13209"/>
      <c r="W13209"/>
      <c r="X13209"/>
      <c r="Y13209"/>
      <c r="Z13209"/>
      <c r="AA13209"/>
      <c r="AB13209"/>
      <c r="AC13209"/>
    </row>
    <row r="13210" spans="2:29" s="14" customFormat="1" x14ac:dyDescent="0.25">
      <c r="B13210"/>
      <c r="C13210"/>
      <c r="D13210"/>
      <c r="E13210"/>
      <c r="F13210"/>
      <c r="G13210"/>
      <c r="H13210"/>
      <c r="I13210"/>
      <c r="J13210"/>
      <c r="K13210" s="91"/>
      <c r="L13210" s="91"/>
      <c r="M13210" s="91"/>
      <c r="R13210"/>
      <c r="S13210"/>
      <c r="T13210"/>
      <c r="U13210"/>
      <c r="V13210"/>
      <c r="W13210"/>
      <c r="X13210"/>
      <c r="Y13210"/>
      <c r="Z13210"/>
      <c r="AA13210"/>
      <c r="AB13210"/>
      <c r="AC13210"/>
    </row>
    <row r="13211" spans="2:29" s="14" customFormat="1" x14ac:dyDescent="0.25">
      <c r="B13211"/>
      <c r="C13211"/>
      <c r="D13211"/>
      <c r="E13211"/>
      <c r="F13211"/>
      <c r="G13211"/>
      <c r="H13211"/>
      <c r="I13211"/>
      <c r="J13211"/>
      <c r="K13211" s="91"/>
      <c r="L13211" s="91"/>
      <c r="M13211" s="91"/>
      <c r="R13211"/>
      <c r="S13211"/>
      <c r="T13211"/>
      <c r="U13211"/>
      <c r="V13211"/>
      <c r="W13211"/>
      <c r="X13211"/>
      <c r="Y13211"/>
      <c r="Z13211"/>
      <c r="AA13211"/>
      <c r="AB13211"/>
      <c r="AC13211"/>
    </row>
    <row r="13212" spans="2:29" s="14" customFormat="1" x14ac:dyDescent="0.25">
      <c r="B13212"/>
      <c r="C13212"/>
      <c r="D13212"/>
      <c r="E13212"/>
      <c r="F13212"/>
      <c r="G13212"/>
      <c r="H13212"/>
      <c r="I13212"/>
      <c r="J13212"/>
      <c r="K13212" s="91"/>
      <c r="L13212" s="91"/>
      <c r="M13212" s="91"/>
      <c r="R13212"/>
      <c r="S13212"/>
      <c r="T13212"/>
      <c r="U13212"/>
      <c r="V13212"/>
      <c r="W13212"/>
      <c r="X13212"/>
      <c r="Y13212"/>
      <c r="Z13212"/>
      <c r="AA13212"/>
      <c r="AB13212"/>
      <c r="AC13212"/>
    </row>
    <row r="13213" spans="2:29" s="14" customFormat="1" x14ac:dyDescent="0.25">
      <c r="B13213"/>
      <c r="C13213"/>
      <c r="D13213"/>
      <c r="E13213"/>
      <c r="F13213"/>
      <c r="G13213"/>
      <c r="H13213"/>
      <c r="I13213"/>
      <c r="J13213"/>
      <c r="K13213" s="91"/>
      <c r="L13213" s="91"/>
      <c r="M13213" s="91"/>
      <c r="R13213"/>
      <c r="S13213"/>
      <c r="T13213"/>
      <c r="U13213"/>
      <c r="V13213"/>
      <c r="W13213"/>
      <c r="X13213"/>
      <c r="Y13213"/>
      <c r="Z13213"/>
      <c r="AA13213"/>
      <c r="AB13213"/>
      <c r="AC13213"/>
    </row>
    <row r="13214" spans="2:29" s="14" customFormat="1" x14ac:dyDescent="0.25">
      <c r="B13214"/>
      <c r="C13214"/>
      <c r="D13214"/>
      <c r="E13214"/>
      <c r="F13214"/>
      <c r="G13214"/>
      <c r="H13214"/>
      <c r="I13214"/>
      <c r="J13214"/>
      <c r="K13214" s="91"/>
      <c r="L13214" s="91"/>
      <c r="M13214" s="91"/>
      <c r="R13214"/>
      <c r="S13214"/>
      <c r="T13214"/>
      <c r="U13214"/>
      <c r="V13214"/>
      <c r="W13214"/>
      <c r="X13214"/>
      <c r="Y13214"/>
      <c r="Z13214"/>
      <c r="AA13214"/>
      <c r="AB13214"/>
      <c r="AC13214"/>
    </row>
    <row r="13215" spans="2:29" s="14" customFormat="1" x14ac:dyDescent="0.25">
      <c r="B13215"/>
      <c r="C13215"/>
      <c r="D13215"/>
      <c r="E13215"/>
      <c r="F13215"/>
      <c r="G13215"/>
      <c r="H13215"/>
      <c r="I13215"/>
      <c r="J13215"/>
      <c r="K13215" s="91"/>
      <c r="L13215" s="91"/>
      <c r="M13215" s="91"/>
      <c r="R13215"/>
      <c r="S13215"/>
      <c r="T13215"/>
      <c r="U13215"/>
      <c r="V13215"/>
      <c r="W13215"/>
      <c r="X13215"/>
      <c r="Y13215"/>
      <c r="Z13215"/>
      <c r="AA13215"/>
      <c r="AB13215"/>
      <c r="AC13215"/>
    </row>
    <row r="13216" spans="2:29" s="14" customFormat="1" x14ac:dyDescent="0.25">
      <c r="B13216"/>
      <c r="C13216"/>
      <c r="D13216"/>
      <c r="E13216"/>
      <c r="F13216"/>
      <c r="G13216"/>
      <c r="H13216"/>
      <c r="I13216"/>
      <c r="J13216"/>
      <c r="K13216" s="91"/>
      <c r="L13216" s="91"/>
      <c r="M13216" s="91"/>
      <c r="R13216"/>
      <c r="S13216"/>
      <c r="T13216"/>
      <c r="U13216"/>
      <c r="V13216"/>
      <c r="W13216"/>
      <c r="X13216"/>
      <c r="Y13216"/>
      <c r="Z13216"/>
      <c r="AA13216"/>
      <c r="AB13216"/>
      <c r="AC13216"/>
    </row>
    <row r="13217" spans="2:29" s="14" customFormat="1" x14ac:dyDescent="0.25">
      <c r="B13217"/>
      <c r="C13217"/>
      <c r="D13217"/>
      <c r="E13217"/>
      <c r="F13217"/>
      <c r="G13217"/>
      <c r="H13217"/>
      <c r="I13217"/>
      <c r="J13217"/>
      <c r="K13217" s="91"/>
      <c r="L13217" s="91"/>
      <c r="M13217" s="91"/>
      <c r="R13217"/>
      <c r="S13217"/>
      <c r="T13217"/>
      <c r="U13217"/>
      <c r="V13217"/>
      <c r="W13217"/>
      <c r="X13217"/>
      <c r="Y13217"/>
      <c r="Z13217"/>
      <c r="AA13217"/>
      <c r="AB13217"/>
      <c r="AC13217"/>
    </row>
    <row r="13218" spans="2:29" s="14" customFormat="1" x14ac:dyDescent="0.25">
      <c r="B13218"/>
      <c r="C13218"/>
      <c r="D13218"/>
      <c r="E13218"/>
      <c r="F13218"/>
      <c r="G13218"/>
      <c r="H13218"/>
      <c r="I13218"/>
      <c r="J13218"/>
      <c r="K13218" s="91"/>
      <c r="L13218" s="91"/>
      <c r="M13218" s="91"/>
      <c r="R13218"/>
      <c r="S13218"/>
      <c r="T13218"/>
      <c r="U13218"/>
      <c r="V13218"/>
      <c r="W13218"/>
      <c r="X13218"/>
      <c r="Y13218"/>
      <c r="Z13218"/>
      <c r="AA13218"/>
      <c r="AB13218"/>
      <c r="AC13218"/>
    </row>
    <row r="13219" spans="2:29" s="14" customFormat="1" x14ac:dyDescent="0.25">
      <c r="B13219"/>
      <c r="C13219"/>
      <c r="D13219"/>
      <c r="E13219"/>
      <c r="F13219"/>
      <c r="G13219"/>
      <c r="H13219"/>
      <c r="I13219"/>
      <c r="J13219"/>
      <c r="K13219" s="91"/>
      <c r="L13219" s="91"/>
      <c r="M13219" s="91"/>
      <c r="R13219"/>
      <c r="S13219"/>
      <c r="T13219"/>
      <c r="U13219"/>
      <c r="V13219"/>
      <c r="W13219"/>
      <c r="X13219"/>
      <c r="Y13219"/>
      <c r="Z13219"/>
      <c r="AA13219"/>
      <c r="AB13219"/>
      <c r="AC13219"/>
    </row>
    <row r="13220" spans="2:29" s="14" customFormat="1" x14ac:dyDescent="0.25">
      <c r="B13220"/>
      <c r="C13220"/>
      <c r="D13220"/>
      <c r="E13220"/>
      <c r="F13220"/>
      <c r="G13220"/>
      <c r="H13220"/>
      <c r="I13220"/>
      <c r="J13220"/>
      <c r="K13220" s="91"/>
      <c r="L13220" s="91"/>
      <c r="M13220" s="91"/>
      <c r="R13220"/>
      <c r="S13220"/>
      <c r="T13220"/>
      <c r="U13220"/>
      <c r="V13220"/>
      <c r="W13220"/>
      <c r="X13220"/>
      <c r="Y13220"/>
      <c r="Z13220"/>
      <c r="AA13220"/>
      <c r="AB13220"/>
      <c r="AC13220"/>
    </row>
    <row r="13221" spans="2:29" s="14" customFormat="1" x14ac:dyDescent="0.25">
      <c r="B13221"/>
      <c r="C13221"/>
      <c r="D13221"/>
      <c r="E13221"/>
      <c r="F13221"/>
      <c r="G13221"/>
      <c r="H13221"/>
      <c r="I13221"/>
      <c r="J13221"/>
      <c r="K13221" s="91"/>
      <c r="L13221" s="91"/>
      <c r="M13221" s="91"/>
      <c r="R13221"/>
      <c r="S13221"/>
      <c r="T13221"/>
      <c r="U13221"/>
      <c r="V13221"/>
      <c r="W13221"/>
      <c r="X13221"/>
      <c r="Y13221"/>
      <c r="Z13221"/>
      <c r="AA13221"/>
      <c r="AB13221"/>
      <c r="AC13221"/>
    </row>
    <row r="13222" spans="2:29" s="14" customFormat="1" x14ac:dyDescent="0.25">
      <c r="B13222"/>
      <c r="C13222"/>
      <c r="D13222"/>
      <c r="E13222"/>
      <c r="F13222"/>
      <c r="G13222"/>
      <c r="H13222"/>
      <c r="I13222"/>
      <c r="J13222"/>
      <c r="K13222" s="91"/>
      <c r="L13222" s="91"/>
      <c r="M13222" s="91"/>
      <c r="R13222"/>
      <c r="S13222"/>
      <c r="T13222"/>
      <c r="U13222"/>
      <c r="V13222"/>
      <c r="W13222"/>
      <c r="X13222"/>
      <c r="Y13222"/>
      <c r="Z13222"/>
      <c r="AA13222"/>
      <c r="AB13222"/>
      <c r="AC13222"/>
    </row>
    <row r="13223" spans="2:29" s="14" customFormat="1" x14ac:dyDescent="0.25">
      <c r="B13223"/>
      <c r="C13223"/>
      <c r="D13223"/>
      <c r="E13223"/>
      <c r="F13223"/>
      <c r="G13223"/>
      <c r="H13223"/>
      <c r="I13223"/>
      <c r="J13223"/>
      <c r="K13223" s="91"/>
      <c r="L13223" s="91"/>
      <c r="M13223" s="91"/>
      <c r="R13223"/>
      <c r="S13223"/>
      <c r="T13223"/>
      <c r="U13223"/>
      <c r="V13223"/>
      <c r="W13223"/>
      <c r="X13223"/>
      <c r="Y13223"/>
      <c r="Z13223"/>
      <c r="AA13223"/>
      <c r="AB13223"/>
      <c r="AC13223"/>
    </row>
    <row r="13224" spans="2:29" s="14" customFormat="1" x14ac:dyDescent="0.25">
      <c r="B13224"/>
      <c r="C13224"/>
      <c r="D13224"/>
      <c r="E13224"/>
      <c r="F13224"/>
      <c r="G13224"/>
      <c r="H13224"/>
      <c r="I13224"/>
      <c r="J13224"/>
      <c r="K13224" s="91"/>
      <c r="L13224" s="91"/>
      <c r="M13224" s="91"/>
      <c r="R13224"/>
      <c r="S13224"/>
      <c r="T13224"/>
      <c r="U13224"/>
      <c r="V13224"/>
      <c r="W13224"/>
      <c r="X13224"/>
      <c r="Y13224"/>
      <c r="Z13224"/>
      <c r="AA13224"/>
      <c r="AB13224"/>
      <c r="AC13224"/>
    </row>
    <row r="13225" spans="2:29" s="14" customFormat="1" x14ac:dyDescent="0.25">
      <c r="B13225"/>
      <c r="C13225"/>
      <c r="D13225"/>
      <c r="E13225"/>
      <c r="F13225"/>
      <c r="G13225"/>
      <c r="H13225"/>
      <c r="I13225"/>
      <c r="J13225"/>
      <c r="K13225" s="91"/>
      <c r="L13225" s="91"/>
      <c r="M13225" s="91"/>
      <c r="R13225"/>
      <c r="S13225"/>
      <c r="T13225"/>
      <c r="U13225"/>
      <c r="V13225"/>
      <c r="W13225"/>
      <c r="X13225"/>
      <c r="Y13225"/>
      <c r="Z13225"/>
      <c r="AA13225"/>
      <c r="AB13225"/>
      <c r="AC13225"/>
    </row>
    <row r="13226" spans="2:29" s="14" customFormat="1" x14ac:dyDescent="0.25">
      <c r="B13226"/>
      <c r="C13226"/>
      <c r="D13226"/>
      <c r="E13226"/>
      <c r="F13226"/>
      <c r="G13226"/>
      <c r="H13226"/>
      <c r="I13226"/>
      <c r="J13226"/>
      <c r="K13226" s="91"/>
      <c r="L13226" s="91"/>
      <c r="M13226" s="91"/>
      <c r="R13226"/>
      <c r="S13226"/>
      <c r="T13226"/>
      <c r="U13226"/>
      <c r="V13226"/>
      <c r="W13226"/>
      <c r="X13226"/>
      <c r="Y13226"/>
      <c r="Z13226"/>
      <c r="AA13226"/>
      <c r="AB13226"/>
      <c r="AC13226"/>
    </row>
    <row r="13227" spans="2:29" s="14" customFormat="1" x14ac:dyDescent="0.25">
      <c r="B13227"/>
      <c r="C13227"/>
      <c r="D13227"/>
      <c r="E13227"/>
      <c r="F13227"/>
      <c r="G13227"/>
      <c r="H13227"/>
      <c r="I13227"/>
      <c r="J13227"/>
      <c r="K13227" s="91"/>
      <c r="L13227" s="91"/>
      <c r="M13227" s="91"/>
      <c r="R13227"/>
      <c r="S13227"/>
      <c r="T13227"/>
      <c r="U13227"/>
      <c r="V13227"/>
      <c r="W13227"/>
      <c r="X13227"/>
      <c r="Y13227"/>
      <c r="Z13227"/>
      <c r="AA13227"/>
      <c r="AB13227"/>
      <c r="AC13227"/>
    </row>
    <row r="13228" spans="2:29" s="14" customFormat="1" x14ac:dyDescent="0.25">
      <c r="B13228"/>
      <c r="C13228"/>
      <c r="D13228"/>
      <c r="E13228"/>
      <c r="F13228"/>
      <c r="G13228"/>
      <c r="H13228"/>
      <c r="I13228"/>
      <c r="J13228"/>
      <c r="K13228" s="91"/>
      <c r="L13228" s="91"/>
      <c r="M13228" s="91"/>
      <c r="R13228"/>
      <c r="S13228"/>
      <c r="T13228"/>
      <c r="U13228"/>
      <c r="V13228"/>
      <c r="W13228"/>
      <c r="X13228"/>
      <c r="Y13228"/>
      <c r="Z13228"/>
      <c r="AA13228"/>
      <c r="AB13228"/>
      <c r="AC13228"/>
    </row>
    <row r="13229" spans="2:29" s="14" customFormat="1" x14ac:dyDescent="0.25">
      <c r="B13229"/>
      <c r="C13229"/>
      <c r="D13229"/>
      <c r="E13229"/>
      <c r="F13229"/>
      <c r="G13229"/>
      <c r="H13229"/>
      <c r="I13229"/>
      <c r="J13229"/>
      <c r="K13229" s="91"/>
      <c r="L13229" s="91"/>
      <c r="M13229" s="91"/>
      <c r="R13229"/>
      <c r="S13229"/>
      <c r="T13229"/>
      <c r="U13229"/>
      <c r="V13229"/>
      <c r="W13229"/>
      <c r="X13229"/>
      <c r="Y13229"/>
      <c r="Z13229"/>
      <c r="AA13229"/>
      <c r="AB13229"/>
      <c r="AC13229"/>
    </row>
    <row r="13230" spans="2:29" s="14" customFormat="1" x14ac:dyDescent="0.25">
      <c r="B13230"/>
      <c r="C13230"/>
      <c r="D13230"/>
      <c r="E13230"/>
      <c r="F13230"/>
      <c r="G13230"/>
      <c r="H13230"/>
      <c r="I13230"/>
      <c r="J13230"/>
      <c r="K13230" s="91"/>
      <c r="L13230" s="91"/>
      <c r="M13230" s="91"/>
      <c r="R13230"/>
      <c r="S13230"/>
      <c r="T13230"/>
      <c r="U13230"/>
      <c r="V13230"/>
      <c r="W13230"/>
      <c r="X13230"/>
      <c r="Y13230"/>
      <c r="Z13230"/>
      <c r="AA13230"/>
      <c r="AB13230"/>
      <c r="AC13230"/>
    </row>
    <row r="13231" spans="2:29" s="14" customFormat="1" x14ac:dyDescent="0.25">
      <c r="B13231"/>
      <c r="C13231"/>
      <c r="D13231"/>
      <c r="E13231"/>
      <c r="F13231"/>
      <c r="G13231"/>
      <c r="H13231"/>
      <c r="I13231"/>
      <c r="J13231"/>
      <c r="K13231" s="91"/>
      <c r="L13231" s="91"/>
      <c r="M13231" s="91"/>
      <c r="R13231"/>
      <c r="S13231"/>
      <c r="T13231"/>
      <c r="U13231"/>
      <c r="V13231"/>
      <c r="W13231"/>
      <c r="X13231"/>
      <c r="Y13231"/>
      <c r="Z13231"/>
      <c r="AA13231"/>
      <c r="AB13231"/>
      <c r="AC13231"/>
    </row>
    <row r="13232" spans="2:29" s="14" customFormat="1" x14ac:dyDescent="0.25">
      <c r="B13232"/>
      <c r="C13232"/>
      <c r="D13232"/>
      <c r="E13232"/>
      <c r="F13232"/>
      <c r="G13232"/>
      <c r="H13232"/>
      <c r="I13232"/>
      <c r="J13232"/>
      <c r="K13232" s="91"/>
      <c r="L13232" s="91"/>
      <c r="M13232" s="91"/>
      <c r="R13232"/>
      <c r="S13232"/>
      <c r="T13232"/>
      <c r="U13232"/>
      <c r="V13232"/>
      <c r="W13232"/>
      <c r="X13232"/>
      <c r="Y13232"/>
      <c r="Z13232"/>
      <c r="AA13232"/>
      <c r="AB13232"/>
      <c r="AC13232"/>
    </row>
    <row r="13233" spans="2:29" s="14" customFormat="1" x14ac:dyDescent="0.25">
      <c r="B13233"/>
      <c r="C13233"/>
      <c r="D13233"/>
      <c r="E13233"/>
      <c r="F13233"/>
      <c r="G13233"/>
      <c r="H13233"/>
      <c r="I13233"/>
      <c r="J13233"/>
      <c r="K13233" s="91"/>
      <c r="L13233" s="91"/>
      <c r="M13233" s="91"/>
      <c r="R13233"/>
      <c r="S13233"/>
      <c r="T13233"/>
      <c r="U13233"/>
      <c r="V13233"/>
      <c r="W13233"/>
      <c r="X13233"/>
      <c r="Y13233"/>
      <c r="Z13233"/>
      <c r="AA13233"/>
      <c r="AB13233"/>
      <c r="AC13233"/>
    </row>
    <row r="13234" spans="2:29" s="14" customFormat="1" x14ac:dyDescent="0.25">
      <c r="B13234"/>
      <c r="C13234"/>
      <c r="D13234"/>
      <c r="E13234"/>
      <c r="F13234"/>
      <c r="G13234"/>
      <c r="H13234"/>
      <c r="I13234"/>
      <c r="J13234"/>
      <c r="K13234" s="91"/>
      <c r="L13234" s="91"/>
      <c r="M13234" s="91"/>
      <c r="R13234"/>
      <c r="S13234"/>
      <c r="T13234"/>
      <c r="U13234"/>
      <c r="V13234"/>
      <c r="W13234"/>
      <c r="X13234"/>
      <c r="Y13234"/>
      <c r="Z13234"/>
      <c r="AA13234"/>
      <c r="AB13234"/>
      <c r="AC13234"/>
    </row>
    <row r="13235" spans="2:29" s="14" customFormat="1" x14ac:dyDescent="0.25">
      <c r="B13235"/>
      <c r="C13235"/>
      <c r="D13235"/>
      <c r="E13235"/>
      <c r="F13235"/>
      <c r="G13235"/>
      <c r="H13235"/>
      <c r="I13235"/>
      <c r="J13235"/>
      <c r="K13235" s="91"/>
      <c r="L13235" s="91"/>
      <c r="M13235" s="91"/>
      <c r="R13235"/>
      <c r="S13235"/>
      <c r="T13235"/>
      <c r="U13235"/>
      <c r="V13235"/>
      <c r="W13235"/>
      <c r="X13235"/>
      <c r="Y13235"/>
      <c r="Z13235"/>
      <c r="AA13235"/>
      <c r="AB13235"/>
      <c r="AC13235"/>
    </row>
    <row r="13236" spans="2:29" s="14" customFormat="1" x14ac:dyDescent="0.25">
      <c r="B13236"/>
      <c r="C13236"/>
      <c r="D13236"/>
      <c r="E13236"/>
      <c r="F13236"/>
      <c r="G13236"/>
      <c r="H13236"/>
      <c r="I13236"/>
      <c r="J13236"/>
      <c r="K13236" s="91"/>
      <c r="L13236" s="91"/>
      <c r="M13236" s="91"/>
      <c r="R13236"/>
      <c r="S13236"/>
      <c r="T13236"/>
      <c r="U13236"/>
      <c r="V13236"/>
      <c r="W13236"/>
      <c r="X13236"/>
      <c r="Y13236"/>
      <c r="Z13236"/>
      <c r="AA13236"/>
      <c r="AB13236"/>
      <c r="AC13236"/>
    </row>
    <row r="13237" spans="2:29" s="14" customFormat="1" x14ac:dyDescent="0.25">
      <c r="B13237"/>
      <c r="C13237"/>
      <c r="D13237"/>
      <c r="E13237"/>
      <c r="F13237"/>
      <c r="G13237"/>
      <c r="H13237"/>
      <c r="I13237"/>
      <c r="J13237"/>
      <c r="K13237" s="91"/>
      <c r="L13237" s="91"/>
      <c r="M13237" s="91"/>
      <c r="R13237"/>
      <c r="S13237"/>
      <c r="T13237"/>
      <c r="U13237"/>
      <c r="V13237"/>
      <c r="W13237"/>
      <c r="X13237"/>
      <c r="Y13237"/>
      <c r="Z13237"/>
      <c r="AA13237"/>
      <c r="AB13237"/>
      <c r="AC13237"/>
    </row>
    <row r="13238" spans="2:29" s="14" customFormat="1" x14ac:dyDescent="0.25">
      <c r="B13238"/>
      <c r="C13238"/>
      <c r="D13238"/>
      <c r="E13238"/>
      <c r="F13238"/>
      <c r="G13238"/>
      <c r="H13238"/>
      <c r="I13238"/>
      <c r="J13238"/>
      <c r="K13238" s="91"/>
      <c r="L13238" s="91"/>
      <c r="M13238" s="91"/>
      <c r="R13238"/>
      <c r="S13238"/>
      <c r="T13238"/>
      <c r="U13238"/>
      <c r="V13238"/>
      <c r="W13238"/>
      <c r="X13238"/>
      <c r="Y13238"/>
      <c r="Z13238"/>
      <c r="AA13238"/>
      <c r="AB13238"/>
      <c r="AC13238"/>
    </row>
    <row r="13239" spans="2:29" s="14" customFormat="1" x14ac:dyDescent="0.25">
      <c r="B13239"/>
      <c r="C13239"/>
      <c r="D13239"/>
      <c r="E13239"/>
      <c r="F13239"/>
      <c r="G13239"/>
      <c r="H13239"/>
      <c r="I13239"/>
      <c r="J13239"/>
      <c r="K13239" s="91"/>
      <c r="L13239" s="91"/>
      <c r="M13239" s="91"/>
      <c r="R13239"/>
      <c r="S13239"/>
      <c r="T13239"/>
      <c r="U13239"/>
      <c r="V13239"/>
      <c r="W13239"/>
      <c r="X13239"/>
      <c r="Y13239"/>
      <c r="Z13239"/>
      <c r="AA13239"/>
      <c r="AB13239"/>
      <c r="AC13239"/>
    </row>
    <row r="13240" spans="2:29" s="14" customFormat="1" x14ac:dyDescent="0.25">
      <c r="B13240"/>
      <c r="C13240"/>
      <c r="D13240"/>
      <c r="E13240"/>
      <c r="F13240"/>
      <c r="G13240"/>
      <c r="H13240"/>
      <c r="I13240"/>
      <c r="J13240"/>
      <c r="K13240" s="91"/>
      <c r="L13240" s="91"/>
      <c r="M13240" s="91"/>
      <c r="R13240"/>
      <c r="S13240"/>
      <c r="T13240"/>
      <c r="U13240"/>
      <c r="V13240"/>
      <c r="W13240"/>
      <c r="X13240"/>
      <c r="Y13240"/>
      <c r="Z13240"/>
      <c r="AA13240"/>
      <c r="AB13240"/>
      <c r="AC13240"/>
    </row>
    <row r="13241" spans="2:29" s="14" customFormat="1" x14ac:dyDescent="0.25">
      <c r="B13241"/>
      <c r="C13241"/>
      <c r="D13241"/>
      <c r="E13241"/>
      <c r="F13241"/>
      <c r="G13241"/>
      <c r="H13241"/>
      <c r="I13241"/>
      <c r="J13241"/>
      <c r="K13241" s="91"/>
      <c r="L13241" s="91"/>
      <c r="M13241" s="91"/>
      <c r="R13241"/>
      <c r="S13241"/>
      <c r="T13241"/>
      <c r="U13241"/>
      <c r="V13241"/>
      <c r="W13241"/>
      <c r="X13241"/>
      <c r="Y13241"/>
      <c r="Z13241"/>
      <c r="AA13241"/>
      <c r="AB13241"/>
      <c r="AC13241"/>
    </row>
    <row r="13242" spans="2:29" s="14" customFormat="1" x14ac:dyDescent="0.25">
      <c r="B13242"/>
      <c r="C13242"/>
      <c r="D13242"/>
      <c r="E13242"/>
      <c r="F13242"/>
      <c r="G13242"/>
      <c r="H13242"/>
      <c r="I13242"/>
      <c r="J13242"/>
      <c r="K13242" s="91"/>
      <c r="L13242" s="91"/>
      <c r="M13242" s="91"/>
      <c r="R13242"/>
      <c r="S13242"/>
      <c r="T13242"/>
      <c r="U13242"/>
      <c r="V13242"/>
      <c r="W13242"/>
      <c r="X13242"/>
      <c r="Y13242"/>
      <c r="Z13242"/>
      <c r="AA13242"/>
      <c r="AB13242"/>
      <c r="AC13242"/>
    </row>
    <row r="13243" spans="2:29" s="14" customFormat="1" x14ac:dyDescent="0.25">
      <c r="B13243"/>
      <c r="C13243"/>
      <c r="D13243"/>
      <c r="E13243"/>
      <c r="F13243"/>
      <c r="G13243"/>
      <c r="H13243"/>
      <c r="I13243"/>
      <c r="J13243"/>
      <c r="K13243" s="91"/>
      <c r="L13243" s="91"/>
      <c r="M13243" s="91"/>
      <c r="R13243"/>
      <c r="S13243"/>
      <c r="T13243"/>
      <c r="U13243"/>
      <c r="V13243"/>
      <c r="W13243"/>
      <c r="X13243"/>
      <c r="Y13243"/>
      <c r="Z13243"/>
      <c r="AA13243"/>
      <c r="AB13243"/>
      <c r="AC13243"/>
    </row>
    <row r="13244" spans="2:29" s="14" customFormat="1" x14ac:dyDescent="0.25">
      <c r="B13244"/>
      <c r="C13244"/>
      <c r="D13244"/>
      <c r="E13244"/>
      <c r="F13244"/>
      <c r="G13244"/>
      <c r="H13244"/>
      <c r="I13244"/>
      <c r="J13244"/>
      <c r="K13244" s="91"/>
      <c r="L13244" s="91"/>
      <c r="M13244" s="91"/>
      <c r="R13244"/>
      <c r="S13244"/>
      <c r="T13244"/>
      <c r="U13244"/>
      <c r="V13244"/>
      <c r="W13244"/>
      <c r="X13244"/>
      <c r="Y13244"/>
      <c r="Z13244"/>
      <c r="AA13244"/>
      <c r="AB13244"/>
      <c r="AC13244"/>
    </row>
    <row r="13245" spans="2:29" s="14" customFormat="1" x14ac:dyDescent="0.25">
      <c r="B13245"/>
      <c r="C13245"/>
      <c r="D13245"/>
      <c r="E13245"/>
      <c r="F13245"/>
      <c r="G13245"/>
      <c r="H13245"/>
      <c r="I13245"/>
      <c r="J13245"/>
      <c r="K13245" s="91"/>
      <c r="L13245" s="91"/>
      <c r="M13245" s="91"/>
      <c r="R13245"/>
      <c r="S13245"/>
      <c r="T13245"/>
      <c r="U13245"/>
      <c r="V13245"/>
      <c r="W13245"/>
      <c r="X13245"/>
      <c r="Y13245"/>
      <c r="Z13245"/>
      <c r="AA13245"/>
      <c r="AB13245"/>
      <c r="AC13245"/>
    </row>
    <row r="13246" spans="2:29" s="14" customFormat="1" x14ac:dyDescent="0.25">
      <c r="B13246"/>
      <c r="C13246"/>
      <c r="D13246"/>
      <c r="E13246"/>
      <c r="F13246"/>
      <c r="G13246"/>
      <c r="H13246"/>
      <c r="I13246"/>
      <c r="J13246"/>
      <c r="K13246" s="91"/>
      <c r="L13246" s="91"/>
      <c r="M13246" s="91"/>
      <c r="R13246"/>
      <c r="S13246"/>
      <c r="T13246"/>
      <c r="U13246"/>
      <c r="V13246"/>
      <c r="W13246"/>
      <c r="X13246"/>
      <c r="Y13246"/>
      <c r="Z13246"/>
      <c r="AA13246"/>
      <c r="AB13246"/>
      <c r="AC13246"/>
    </row>
    <row r="13247" spans="2:29" s="14" customFormat="1" x14ac:dyDescent="0.25">
      <c r="B13247"/>
      <c r="C13247"/>
      <c r="D13247"/>
      <c r="E13247"/>
      <c r="F13247"/>
      <c r="G13247"/>
      <c r="H13247"/>
      <c r="I13247"/>
      <c r="J13247"/>
      <c r="K13247" s="91"/>
      <c r="L13247" s="91"/>
      <c r="M13247" s="91"/>
      <c r="R13247"/>
      <c r="S13247"/>
      <c r="T13247"/>
      <c r="U13247"/>
      <c r="V13247"/>
      <c r="W13247"/>
      <c r="X13247"/>
      <c r="Y13247"/>
      <c r="Z13247"/>
      <c r="AA13247"/>
      <c r="AB13247"/>
      <c r="AC13247"/>
    </row>
    <row r="13248" spans="2:29" s="14" customFormat="1" x14ac:dyDescent="0.25">
      <c r="B13248"/>
      <c r="C13248"/>
      <c r="D13248"/>
      <c r="E13248"/>
      <c r="F13248"/>
      <c r="G13248"/>
      <c r="H13248"/>
      <c r="I13248"/>
      <c r="J13248"/>
      <c r="K13248" s="91"/>
      <c r="L13248" s="91"/>
      <c r="M13248" s="91"/>
      <c r="R13248"/>
      <c r="S13248"/>
      <c r="T13248"/>
      <c r="U13248"/>
      <c r="V13248"/>
      <c r="W13248"/>
      <c r="X13248"/>
      <c r="Y13248"/>
      <c r="Z13248"/>
      <c r="AA13248"/>
      <c r="AB13248"/>
      <c r="AC13248"/>
    </row>
    <row r="13249" spans="2:29" s="14" customFormat="1" x14ac:dyDescent="0.25">
      <c r="B13249"/>
      <c r="C13249"/>
      <c r="D13249"/>
      <c r="E13249"/>
      <c r="F13249"/>
      <c r="G13249"/>
      <c r="H13249"/>
      <c r="I13249"/>
      <c r="J13249"/>
      <c r="K13249" s="91"/>
      <c r="L13249" s="91"/>
      <c r="M13249" s="91"/>
      <c r="R13249"/>
      <c r="S13249"/>
      <c r="T13249"/>
      <c r="U13249"/>
      <c r="V13249"/>
      <c r="W13249"/>
      <c r="X13249"/>
      <c r="Y13249"/>
      <c r="Z13249"/>
      <c r="AA13249"/>
      <c r="AB13249"/>
      <c r="AC13249"/>
    </row>
    <row r="13250" spans="2:29" s="14" customFormat="1" x14ac:dyDescent="0.25">
      <c r="B13250"/>
      <c r="C13250"/>
      <c r="D13250"/>
      <c r="E13250"/>
      <c r="F13250"/>
      <c r="G13250"/>
      <c r="H13250"/>
      <c r="I13250"/>
      <c r="J13250"/>
      <c r="K13250" s="91"/>
      <c r="L13250" s="91"/>
      <c r="M13250" s="91"/>
      <c r="R13250"/>
      <c r="S13250"/>
      <c r="T13250"/>
      <c r="U13250"/>
      <c r="V13250"/>
      <c r="W13250"/>
      <c r="X13250"/>
      <c r="Y13250"/>
      <c r="Z13250"/>
      <c r="AA13250"/>
      <c r="AB13250"/>
      <c r="AC13250"/>
    </row>
    <row r="13251" spans="2:29" s="14" customFormat="1" x14ac:dyDescent="0.25">
      <c r="B13251"/>
      <c r="C13251"/>
      <c r="D13251"/>
      <c r="E13251"/>
      <c r="F13251"/>
      <c r="G13251"/>
      <c r="H13251"/>
      <c r="I13251"/>
      <c r="J13251"/>
      <c r="K13251" s="91"/>
      <c r="L13251" s="91"/>
      <c r="M13251" s="91"/>
      <c r="R13251"/>
      <c r="S13251"/>
      <c r="T13251"/>
      <c r="U13251"/>
      <c r="V13251"/>
      <c r="W13251"/>
      <c r="X13251"/>
      <c r="Y13251"/>
      <c r="Z13251"/>
      <c r="AA13251"/>
      <c r="AB13251"/>
      <c r="AC13251"/>
    </row>
    <row r="13252" spans="2:29" s="14" customFormat="1" x14ac:dyDescent="0.25">
      <c r="B13252"/>
      <c r="C13252"/>
      <c r="D13252"/>
      <c r="E13252"/>
      <c r="F13252"/>
      <c r="G13252"/>
      <c r="H13252"/>
      <c r="I13252"/>
      <c r="J13252"/>
      <c r="K13252" s="91"/>
      <c r="L13252" s="91"/>
      <c r="M13252" s="91"/>
      <c r="R13252"/>
      <c r="S13252"/>
      <c r="T13252"/>
      <c r="U13252"/>
      <c r="V13252"/>
      <c r="W13252"/>
      <c r="X13252"/>
      <c r="Y13252"/>
      <c r="Z13252"/>
      <c r="AA13252"/>
      <c r="AB13252"/>
      <c r="AC13252"/>
    </row>
    <row r="13253" spans="2:29" s="14" customFormat="1" x14ac:dyDescent="0.25">
      <c r="B13253"/>
      <c r="C13253"/>
      <c r="D13253"/>
      <c r="E13253"/>
      <c r="F13253"/>
      <c r="G13253"/>
      <c r="H13253"/>
      <c r="I13253"/>
      <c r="J13253"/>
      <c r="K13253" s="91"/>
      <c r="L13253" s="91"/>
      <c r="M13253" s="91"/>
      <c r="R13253"/>
      <c r="S13253"/>
      <c r="T13253"/>
      <c r="U13253"/>
      <c r="V13253"/>
      <c r="W13253"/>
      <c r="X13253"/>
      <c r="Y13253"/>
      <c r="Z13253"/>
      <c r="AA13253"/>
      <c r="AB13253"/>
      <c r="AC13253"/>
    </row>
    <row r="13254" spans="2:29" s="14" customFormat="1" x14ac:dyDescent="0.25">
      <c r="B13254"/>
      <c r="C13254"/>
      <c r="D13254"/>
      <c r="E13254"/>
      <c r="F13254"/>
      <c r="G13254"/>
      <c r="H13254"/>
      <c r="I13254"/>
      <c r="J13254"/>
      <c r="K13254" s="91"/>
      <c r="L13254" s="91"/>
      <c r="M13254" s="91"/>
      <c r="R13254"/>
      <c r="S13254"/>
      <c r="T13254"/>
      <c r="U13254"/>
      <c r="V13254"/>
      <c r="W13254"/>
      <c r="X13254"/>
      <c r="Y13254"/>
      <c r="Z13254"/>
      <c r="AA13254"/>
      <c r="AB13254"/>
      <c r="AC13254"/>
    </row>
    <row r="13255" spans="2:29" s="14" customFormat="1" x14ac:dyDescent="0.25">
      <c r="B13255"/>
      <c r="C13255"/>
      <c r="D13255"/>
      <c r="E13255"/>
      <c r="F13255"/>
      <c r="G13255"/>
      <c r="H13255"/>
      <c r="I13255"/>
      <c r="J13255"/>
      <c r="K13255" s="91"/>
      <c r="L13255" s="91"/>
      <c r="M13255" s="91"/>
      <c r="R13255"/>
      <c r="S13255"/>
      <c r="T13255"/>
      <c r="U13255"/>
      <c r="V13255"/>
      <c r="W13255"/>
      <c r="X13255"/>
      <c r="Y13255"/>
      <c r="Z13255"/>
      <c r="AA13255"/>
      <c r="AB13255"/>
      <c r="AC13255"/>
    </row>
    <row r="13256" spans="2:29" s="14" customFormat="1" x14ac:dyDescent="0.25">
      <c r="B13256"/>
      <c r="C13256"/>
      <c r="D13256"/>
      <c r="E13256"/>
      <c r="F13256"/>
      <c r="G13256"/>
      <c r="H13256"/>
      <c r="I13256"/>
      <c r="J13256"/>
      <c r="K13256" s="91"/>
      <c r="L13256" s="91"/>
      <c r="M13256" s="91"/>
      <c r="R13256"/>
      <c r="S13256"/>
      <c r="T13256"/>
      <c r="U13256"/>
      <c r="V13256"/>
      <c r="W13256"/>
      <c r="X13256"/>
      <c r="Y13256"/>
      <c r="Z13256"/>
      <c r="AA13256"/>
      <c r="AB13256"/>
      <c r="AC13256"/>
    </row>
    <row r="13257" spans="2:29" s="14" customFormat="1" x14ac:dyDescent="0.25">
      <c r="B13257"/>
      <c r="C13257"/>
      <c r="D13257"/>
      <c r="E13257"/>
      <c r="F13257"/>
      <c r="G13257"/>
      <c r="H13257"/>
      <c r="I13257"/>
      <c r="J13257"/>
      <c r="K13257" s="91"/>
      <c r="L13257" s="91"/>
      <c r="M13257" s="91"/>
      <c r="R13257"/>
      <c r="S13257"/>
      <c r="T13257"/>
      <c r="U13257"/>
      <c r="V13257"/>
      <c r="W13257"/>
      <c r="X13257"/>
      <c r="Y13257"/>
      <c r="Z13257"/>
      <c r="AA13257"/>
      <c r="AB13257"/>
      <c r="AC13257"/>
    </row>
    <row r="13258" spans="2:29" s="14" customFormat="1" x14ac:dyDescent="0.25">
      <c r="B13258"/>
      <c r="C13258"/>
      <c r="D13258"/>
      <c r="E13258"/>
      <c r="F13258"/>
      <c r="G13258"/>
      <c r="H13258"/>
      <c r="I13258"/>
      <c r="J13258"/>
      <c r="K13258" s="91"/>
      <c r="L13258" s="91"/>
      <c r="M13258" s="91"/>
      <c r="R13258"/>
      <c r="S13258"/>
      <c r="T13258"/>
      <c r="U13258"/>
      <c r="V13258"/>
      <c r="W13258"/>
      <c r="X13258"/>
      <c r="Y13258"/>
      <c r="Z13258"/>
      <c r="AA13258"/>
      <c r="AB13258"/>
      <c r="AC13258"/>
    </row>
    <row r="13259" spans="2:29" s="14" customFormat="1" x14ac:dyDescent="0.25">
      <c r="B13259"/>
      <c r="C13259"/>
      <c r="D13259"/>
      <c r="E13259"/>
      <c r="F13259"/>
      <c r="G13259"/>
      <c r="H13259"/>
      <c r="I13259"/>
      <c r="J13259"/>
      <c r="K13259" s="91"/>
      <c r="L13259" s="91"/>
      <c r="M13259" s="91"/>
      <c r="R13259"/>
      <c r="S13259"/>
      <c r="T13259"/>
      <c r="U13259"/>
      <c r="V13259"/>
      <c r="W13259"/>
      <c r="X13259"/>
      <c r="Y13259"/>
      <c r="Z13259"/>
      <c r="AA13259"/>
      <c r="AB13259"/>
      <c r="AC13259"/>
    </row>
    <row r="13260" spans="2:29" s="14" customFormat="1" x14ac:dyDescent="0.25">
      <c r="B13260"/>
      <c r="C13260"/>
      <c r="D13260"/>
      <c r="E13260"/>
      <c r="F13260"/>
      <c r="G13260"/>
      <c r="H13260"/>
      <c r="I13260"/>
      <c r="J13260"/>
      <c r="K13260" s="91"/>
      <c r="L13260" s="91"/>
      <c r="M13260" s="91"/>
      <c r="R13260"/>
      <c r="S13260"/>
      <c r="T13260"/>
      <c r="U13260"/>
      <c r="V13260"/>
      <c r="W13260"/>
      <c r="X13260"/>
      <c r="Y13260"/>
      <c r="Z13260"/>
      <c r="AA13260"/>
      <c r="AB13260"/>
      <c r="AC13260"/>
    </row>
    <row r="13261" spans="2:29" s="14" customFormat="1" x14ac:dyDescent="0.25">
      <c r="B13261"/>
      <c r="C13261"/>
      <c r="D13261"/>
      <c r="E13261"/>
      <c r="F13261"/>
      <c r="G13261"/>
      <c r="H13261"/>
      <c r="I13261"/>
      <c r="J13261"/>
      <c r="K13261" s="91"/>
      <c r="L13261" s="91"/>
      <c r="M13261" s="91"/>
      <c r="R13261"/>
      <c r="S13261"/>
      <c r="T13261"/>
      <c r="U13261"/>
      <c r="V13261"/>
      <c r="W13261"/>
      <c r="X13261"/>
      <c r="Y13261"/>
      <c r="Z13261"/>
      <c r="AA13261"/>
      <c r="AB13261"/>
      <c r="AC13261"/>
    </row>
    <row r="13262" spans="2:29" s="14" customFormat="1" x14ac:dyDescent="0.25">
      <c r="B13262"/>
      <c r="C13262"/>
      <c r="D13262"/>
      <c r="E13262"/>
      <c r="F13262"/>
      <c r="G13262"/>
      <c r="H13262"/>
      <c r="I13262"/>
      <c r="J13262"/>
      <c r="K13262" s="91"/>
      <c r="L13262" s="91"/>
      <c r="M13262" s="91"/>
      <c r="R13262"/>
      <c r="S13262"/>
      <c r="T13262"/>
      <c r="U13262"/>
      <c r="V13262"/>
      <c r="W13262"/>
      <c r="X13262"/>
      <c r="Y13262"/>
      <c r="Z13262"/>
      <c r="AA13262"/>
      <c r="AB13262"/>
      <c r="AC13262"/>
    </row>
    <row r="13263" spans="2:29" s="14" customFormat="1" x14ac:dyDescent="0.25">
      <c r="B13263"/>
      <c r="C13263"/>
      <c r="D13263"/>
      <c r="E13263"/>
      <c r="F13263"/>
      <c r="G13263"/>
      <c r="H13263"/>
      <c r="I13263"/>
      <c r="J13263"/>
      <c r="K13263" s="91"/>
      <c r="L13263" s="91"/>
      <c r="M13263" s="91"/>
      <c r="R13263"/>
      <c r="S13263"/>
      <c r="T13263"/>
      <c r="U13263"/>
      <c r="V13263"/>
      <c r="W13263"/>
      <c r="X13263"/>
      <c r="Y13263"/>
      <c r="Z13263"/>
      <c r="AA13263"/>
      <c r="AB13263"/>
      <c r="AC13263"/>
    </row>
    <row r="13264" spans="2:29" s="14" customFormat="1" x14ac:dyDescent="0.25">
      <c r="B13264"/>
      <c r="C13264"/>
      <c r="D13264"/>
      <c r="E13264"/>
      <c r="F13264"/>
      <c r="G13264"/>
      <c r="H13264"/>
      <c r="I13264"/>
      <c r="J13264"/>
      <c r="K13264" s="91"/>
      <c r="L13264" s="91"/>
      <c r="M13264" s="91"/>
      <c r="R13264"/>
      <c r="S13264"/>
      <c r="T13264"/>
      <c r="U13264"/>
      <c r="V13264"/>
      <c r="W13264"/>
      <c r="X13264"/>
      <c r="Y13264"/>
      <c r="Z13264"/>
      <c r="AA13264"/>
      <c r="AB13264"/>
      <c r="AC13264"/>
    </row>
    <row r="13265" spans="2:29" s="14" customFormat="1" x14ac:dyDescent="0.25">
      <c r="B13265"/>
      <c r="C13265"/>
      <c r="D13265"/>
      <c r="E13265"/>
      <c r="F13265"/>
      <c r="G13265"/>
      <c r="H13265"/>
      <c r="I13265"/>
      <c r="J13265"/>
      <c r="K13265" s="91"/>
      <c r="L13265" s="91"/>
      <c r="M13265" s="91"/>
      <c r="R13265"/>
      <c r="S13265"/>
      <c r="T13265"/>
      <c r="U13265"/>
      <c r="V13265"/>
      <c r="W13265"/>
      <c r="X13265"/>
      <c r="Y13265"/>
      <c r="Z13265"/>
      <c r="AA13265"/>
      <c r="AB13265"/>
      <c r="AC13265"/>
    </row>
    <row r="13266" spans="2:29" s="14" customFormat="1" x14ac:dyDescent="0.25">
      <c r="B13266"/>
      <c r="C13266"/>
      <c r="D13266"/>
      <c r="E13266"/>
      <c r="F13266"/>
      <c r="G13266"/>
      <c r="H13266"/>
      <c r="I13266"/>
      <c r="J13266"/>
      <c r="K13266" s="91"/>
      <c r="L13266" s="91"/>
      <c r="M13266" s="91"/>
      <c r="R13266"/>
      <c r="S13266"/>
      <c r="T13266"/>
      <c r="U13266"/>
      <c r="V13266"/>
      <c r="W13266"/>
      <c r="X13266"/>
      <c r="Y13266"/>
      <c r="Z13266"/>
      <c r="AA13266"/>
      <c r="AB13266"/>
      <c r="AC13266"/>
    </row>
    <row r="13267" spans="2:29" s="14" customFormat="1" x14ac:dyDescent="0.25">
      <c r="B13267"/>
      <c r="C13267"/>
      <c r="D13267"/>
      <c r="E13267"/>
      <c r="F13267"/>
      <c r="G13267"/>
      <c r="H13267"/>
      <c r="I13267"/>
      <c r="J13267"/>
      <c r="K13267" s="91"/>
      <c r="L13267" s="91"/>
      <c r="M13267" s="91"/>
      <c r="R13267"/>
      <c r="S13267"/>
      <c r="T13267"/>
      <c r="U13267"/>
      <c r="V13267"/>
      <c r="W13267"/>
      <c r="X13267"/>
      <c r="Y13267"/>
      <c r="Z13267"/>
      <c r="AA13267"/>
      <c r="AB13267"/>
      <c r="AC13267"/>
    </row>
    <row r="13268" spans="2:29" s="14" customFormat="1" x14ac:dyDescent="0.25">
      <c r="B13268"/>
      <c r="C13268"/>
      <c r="D13268"/>
      <c r="E13268"/>
      <c r="F13268"/>
      <c r="G13268"/>
      <c r="H13268"/>
      <c r="I13268"/>
      <c r="J13268"/>
      <c r="K13268" s="91"/>
      <c r="L13268" s="91"/>
      <c r="M13268" s="91"/>
      <c r="R13268"/>
      <c r="S13268"/>
      <c r="T13268"/>
      <c r="U13268"/>
      <c r="V13268"/>
      <c r="W13268"/>
      <c r="X13268"/>
      <c r="Y13268"/>
      <c r="Z13268"/>
      <c r="AA13268"/>
      <c r="AB13268"/>
      <c r="AC13268"/>
    </row>
    <row r="13269" spans="2:29" s="14" customFormat="1" x14ac:dyDescent="0.25">
      <c r="B13269"/>
      <c r="C13269"/>
      <c r="D13269"/>
      <c r="E13269"/>
      <c r="F13269"/>
      <c r="G13269"/>
      <c r="H13269"/>
      <c r="I13269"/>
      <c r="J13269"/>
      <c r="K13269" s="91"/>
      <c r="L13269" s="91"/>
      <c r="M13269" s="91"/>
      <c r="R13269"/>
      <c r="S13269"/>
      <c r="T13269"/>
      <c r="U13269"/>
      <c r="V13269"/>
      <c r="W13269"/>
      <c r="X13269"/>
      <c r="Y13269"/>
      <c r="Z13269"/>
      <c r="AA13269"/>
      <c r="AB13269"/>
      <c r="AC13269"/>
    </row>
    <row r="13270" spans="2:29" s="14" customFormat="1" x14ac:dyDescent="0.25">
      <c r="B13270"/>
      <c r="C13270"/>
      <c r="D13270"/>
      <c r="E13270"/>
      <c r="F13270"/>
      <c r="G13270"/>
      <c r="H13270"/>
      <c r="I13270"/>
      <c r="J13270"/>
      <c r="K13270" s="91"/>
      <c r="L13270" s="91"/>
      <c r="M13270" s="91"/>
      <c r="R13270"/>
      <c r="S13270"/>
      <c r="T13270"/>
      <c r="U13270"/>
      <c r="V13270"/>
      <c r="W13270"/>
      <c r="X13270"/>
      <c r="Y13270"/>
      <c r="Z13270"/>
      <c r="AA13270"/>
      <c r="AB13270"/>
      <c r="AC13270"/>
    </row>
    <row r="13271" spans="2:29" s="14" customFormat="1" x14ac:dyDescent="0.25">
      <c r="B13271"/>
      <c r="C13271"/>
      <c r="D13271"/>
      <c r="E13271"/>
      <c r="F13271"/>
      <c r="G13271"/>
      <c r="H13271"/>
      <c r="I13271"/>
      <c r="J13271"/>
      <c r="K13271" s="91"/>
      <c r="L13271" s="91"/>
      <c r="M13271" s="91"/>
      <c r="R13271"/>
      <c r="S13271"/>
      <c r="T13271"/>
      <c r="U13271"/>
      <c r="V13271"/>
      <c r="W13271"/>
      <c r="X13271"/>
      <c r="Y13271"/>
      <c r="Z13271"/>
      <c r="AA13271"/>
      <c r="AB13271"/>
      <c r="AC13271"/>
    </row>
    <row r="13272" spans="2:29" s="14" customFormat="1" x14ac:dyDescent="0.25">
      <c r="B13272"/>
      <c r="C13272"/>
      <c r="D13272"/>
      <c r="E13272"/>
      <c r="F13272"/>
      <c r="G13272"/>
      <c r="H13272"/>
      <c r="I13272"/>
      <c r="J13272"/>
      <c r="K13272" s="91"/>
      <c r="L13272" s="91"/>
      <c r="M13272" s="91"/>
      <c r="R13272"/>
      <c r="S13272"/>
      <c r="T13272"/>
      <c r="U13272"/>
      <c r="V13272"/>
      <c r="W13272"/>
      <c r="X13272"/>
      <c r="Y13272"/>
      <c r="Z13272"/>
      <c r="AA13272"/>
      <c r="AB13272"/>
      <c r="AC13272"/>
    </row>
    <row r="13273" spans="2:29" s="14" customFormat="1" x14ac:dyDescent="0.25">
      <c r="B13273"/>
      <c r="C13273"/>
      <c r="D13273"/>
      <c r="E13273"/>
      <c r="F13273"/>
      <c r="G13273"/>
      <c r="H13273"/>
      <c r="I13273"/>
      <c r="J13273"/>
      <c r="K13273" s="91"/>
      <c r="L13273" s="91"/>
      <c r="M13273" s="91"/>
      <c r="R13273"/>
      <c r="S13273"/>
      <c r="T13273"/>
      <c r="U13273"/>
      <c r="V13273"/>
      <c r="W13273"/>
      <c r="X13273"/>
      <c r="Y13273"/>
      <c r="Z13273"/>
      <c r="AA13273"/>
      <c r="AB13273"/>
      <c r="AC13273"/>
    </row>
    <row r="13274" spans="2:29" s="14" customFormat="1" x14ac:dyDescent="0.25">
      <c r="B13274"/>
      <c r="C13274"/>
      <c r="D13274"/>
      <c r="E13274"/>
      <c r="F13274"/>
      <c r="G13274"/>
      <c r="H13274"/>
      <c r="I13274"/>
      <c r="J13274"/>
      <c r="K13274" s="91"/>
      <c r="L13274" s="91"/>
      <c r="M13274" s="91"/>
      <c r="R13274"/>
      <c r="S13274"/>
      <c r="T13274"/>
      <c r="U13274"/>
      <c r="V13274"/>
      <c r="W13274"/>
      <c r="X13274"/>
      <c r="Y13274"/>
      <c r="Z13274"/>
      <c r="AA13274"/>
      <c r="AB13274"/>
      <c r="AC13274"/>
    </row>
    <row r="13275" spans="2:29" s="14" customFormat="1" x14ac:dyDescent="0.25">
      <c r="B13275"/>
      <c r="C13275"/>
      <c r="D13275"/>
      <c r="E13275"/>
      <c r="F13275"/>
      <c r="G13275"/>
      <c r="H13275"/>
      <c r="I13275"/>
      <c r="J13275"/>
      <c r="K13275" s="91"/>
      <c r="L13275" s="91"/>
      <c r="M13275" s="91"/>
      <c r="R13275"/>
      <c r="S13275"/>
      <c r="T13275"/>
      <c r="U13275"/>
      <c r="V13275"/>
      <c r="W13275"/>
      <c r="X13275"/>
      <c r="Y13275"/>
      <c r="Z13275"/>
      <c r="AA13275"/>
      <c r="AB13275"/>
      <c r="AC13275"/>
    </row>
    <row r="13276" spans="2:29" s="14" customFormat="1" x14ac:dyDescent="0.25">
      <c r="B13276"/>
      <c r="C13276"/>
      <c r="D13276"/>
      <c r="E13276"/>
      <c r="F13276"/>
      <c r="G13276"/>
      <c r="H13276"/>
      <c r="I13276"/>
      <c r="J13276"/>
      <c r="K13276" s="91"/>
      <c r="L13276" s="91"/>
      <c r="M13276" s="91"/>
      <c r="R13276"/>
      <c r="S13276"/>
      <c r="T13276"/>
      <c r="U13276"/>
      <c r="V13276"/>
      <c r="W13276"/>
      <c r="X13276"/>
      <c r="Y13276"/>
      <c r="Z13276"/>
      <c r="AA13276"/>
      <c r="AB13276"/>
      <c r="AC13276"/>
    </row>
    <row r="13277" spans="2:29" s="14" customFormat="1" x14ac:dyDescent="0.25">
      <c r="B13277"/>
      <c r="C13277"/>
      <c r="D13277"/>
      <c r="E13277"/>
      <c r="F13277"/>
      <c r="G13277"/>
      <c r="H13277"/>
      <c r="I13277"/>
      <c r="J13277"/>
      <c r="K13277" s="91"/>
      <c r="L13277" s="91"/>
      <c r="M13277" s="91"/>
      <c r="R13277"/>
      <c r="S13277"/>
      <c r="T13277"/>
      <c r="U13277"/>
      <c r="V13277"/>
      <c r="W13277"/>
      <c r="X13277"/>
      <c r="Y13277"/>
      <c r="Z13277"/>
      <c r="AA13277"/>
      <c r="AB13277"/>
      <c r="AC13277"/>
    </row>
    <row r="13278" spans="2:29" s="14" customFormat="1" x14ac:dyDescent="0.25">
      <c r="B13278"/>
      <c r="C13278"/>
      <c r="D13278"/>
      <c r="E13278"/>
      <c r="F13278"/>
      <c r="G13278"/>
      <c r="H13278"/>
      <c r="I13278"/>
      <c r="J13278"/>
      <c r="K13278" s="91"/>
      <c r="L13278" s="91"/>
      <c r="M13278" s="91"/>
      <c r="R13278"/>
      <c r="S13278"/>
      <c r="T13278"/>
      <c r="U13278"/>
      <c r="V13278"/>
      <c r="W13278"/>
      <c r="X13278"/>
      <c r="Y13278"/>
      <c r="Z13278"/>
      <c r="AA13278"/>
      <c r="AB13278"/>
      <c r="AC13278"/>
    </row>
    <row r="13279" spans="2:29" s="14" customFormat="1" x14ac:dyDescent="0.25">
      <c r="B13279"/>
      <c r="C13279"/>
      <c r="D13279"/>
      <c r="E13279"/>
      <c r="F13279"/>
      <c r="G13279"/>
      <c r="H13279"/>
      <c r="I13279"/>
      <c r="J13279"/>
      <c r="K13279" s="91"/>
      <c r="L13279" s="91"/>
      <c r="M13279" s="91"/>
      <c r="R13279"/>
      <c r="S13279"/>
      <c r="T13279"/>
      <c r="U13279"/>
      <c r="V13279"/>
      <c r="W13279"/>
      <c r="X13279"/>
      <c r="Y13279"/>
      <c r="Z13279"/>
      <c r="AA13279"/>
      <c r="AB13279"/>
      <c r="AC13279"/>
    </row>
    <row r="13280" spans="2:29" s="14" customFormat="1" x14ac:dyDescent="0.25">
      <c r="B13280"/>
      <c r="C13280"/>
      <c r="D13280"/>
      <c r="E13280"/>
      <c r="F13280"/>
      <c r="G13280"/>
      <c r="H13280"/>
      <c r="I13280"/>
      <c r="J13280"/>
      <c r="K13280" s="91"/>
      <c r="L13280" s="91"/>
      <c r="M13280" s="91"/>
      <c r="R13280"/>
      <c r="S13280"/>
      <c r="T13280"/>
      <c r="U13280"/>
      <c r="V13280"/>
      <c r="W13280"/>
      <c r="X13280"/>
      <c r="Y13280"/>
      <c r="Z13280"/>
      <c r="AA13280"/>
      <c r="AB13280"/>
      <c r="AC13280"/>
    </row>
    <row r="13281" spans="2:29" s="14" customFormat="1" x14ac:dyDescent="0.25">
      <c r="B13281"/>
      <c r="C13281"/>
      <c r="D13281"/>
      <c r="E13281"/>
      <c r="F13281"/>
      <c r="G13281"/>
      <c r="H13281"/>
      <c r="I13281"/>
      <c r="J13281"/>
      <c r="K13281" s="91"/>
      <c r="L13281" s="91"/>
      <c r="M13281" s="91"/>
      <c r="R13281"/>
      <c r="S13281"/>
      <c r="T13281"/>
      <c r="U13281"/>
      <c r="V13281"/>
      <c r="W13281"/>
      <c r="X13281"/>
      <c r="Y13281"/>
      <c r="Z13281"/>
      <c r="AA13281"/>
      <c r="AB13281"/>
      <c r="AC13281"/>
    </row>
    <row r="13282" spans="2:29" s="14" customFormat="1" x14ac:dyDescent="0.25">
      <c r="B13282"/>
      <c r="C13282"/>
      <c r="D13282"/>
      <c r="E13282"/>
      <c r="F13282"/>
      <c r="G13282"/>
      <c r="H13282"/>
      <c r="I13282"/>
      <c r="J13282"/>
      <c r="K13282" s="91"/>
      <c r="L13282" s="91"/>
      <c r="M13282" s="91"/>
      <c r="R13282"/>
      <c r="S13282"/>
      <c r="T13282"/>
      <c r="U13282"/>
      <c r="V13282"/>
      <c r="W13282"/>
      <c r="X13282"/>
      <c r="Y13282"/>
      <c r="Z13282"/>
      <c r="AA13282"/>
      <c r="AB13282"/>
      <c r="AC13282"/>
    </row>
    <row r="13283" spans="2:29" s="14" customFormat="1" x14ac:dyDescent="0.25">
      <c r="B13283"/>
      <c r="C13283"/>
      <c r="D13283"/>
      <c r="E13283"/>
      <c r="F13283"/>
      <c r="G13283"/>
      <c r="H13283"/>
      <c r="I13283"/>
      <c r="J13283"/>
      <c r="K13283" s="91"/>
      <c r="L13283" s="91"/>
      <c r="M13283" s="91"/>
      <c r="R13283"/>
      <c r="S13283"/>
      <c r="T13283"/>
      <c r="U13283"/>
      <c r="V13283"/>
      <c r="W13283"/>
      <c r="X13283"/>
      <c r="Y13283"/>
      <c r="Z13283"/>
      <c r="AA13283"/>
      <c r="AB13283"/>
      <c r="AC13283"/>
    </row>
    <row r="13284" spans="2:29" s="14" customFormat="1" x14ac:dyDescent="0.25">
      <c r="B13284"/>
      <c r="C13284"/>
      <c r="D13284"/>
      <c r="E13284"/>
      <c r="F13284"/>
      <c r="G13284"/>
      <c r="H13284"/>
      <c r="I13284"/>
      <c r="J13284"/>
      <c r="K13284" s="91"/>
      <c r="L13284" s="91"/>
      <c r="M13284" s="91"/>
      <c r="R13284"/>
      <c r="S13284"/>
      <c r="T13284"/>
      <c r="U13284"/>
      <c r="V13284"/>
      <c r="W13284"/>
      <c r="X13284"/>
      <c r="Y13284"/>
      <c r="Z13284"/>
      <c r="AA13284"/>
      <c r="AB13284"/>
      <c r="AC13284"/>
    </row>
    <row r="13285" spans="2:29" s="14" customFormat="1" x14ac:dyDescent="0.25">
      <c r="B13285"/>
      <c r="C13285"/>
      <c r="D13285"/>
      <c r="E13285"/>
      <c r="F13285"/>
      <c r="G13285"/>
      <c r="H13285"/>
      <c r="I13285"/>
      <c r="J13285"/>
      <c r="K13285" s="91"/>
      <c r="L13285" s="91"/>
      <c r="M13285" s="91"/>
      <c r="R13285"/>
      <c r="S13285"/>
      <c r="T13285"/>
      <c r="U13285"/>
      <c r="V13285"/>
      <c r="W13285"/>
      <c r="X13285"/>
      <c r="Y13285"/>
      <c r="Z13285"/>
      <c r="AA13285"/>
      <c r="AB13285"/>
      <c r="AC13285"/>
    </row>
    <row r="13286" spans="2:29" s="14" customFormat="1" x14ac:dyDescent="0.25">
      <c r="B13286"/>
      <c r="C13286"/>
      <c r="D13286"/>
      <c r="E13286"/>
      <c r="F13286"/>
      <c r="G13286"/>
      <c r="H13286"/>
      <c r="I13286"/>
      <c r="J13286"/>
      <c r="K13286" s="91"/>
      <c r="L13286" s="91"/>
      <c r="M13286" s="91"/>
      <c r="R13286"/>
      <c r="S13286"/>
      <c r="T13286"/>
      <c r="U13286"/>
      <c r="V13286"/>
      <c r="W13286"/>
      <c r="X13286"/>
      <c r="Y13286"/>
      <c r="Z13286"/>
      <c r="AA13286"/>
      <c r="AB13286"/>
      <c r="AC13286"/>
    </row>
    <row r="13287" spans="2:29" s="14" customFormat="1" x14ac:dyDescent="0.25">
      <c r="B13287"/>
      <c r="C13287"/>
      <c r="D13287"/>
      <c r="E13287"/>
      <c r="F13287"/>
      <c r="G13287"/>
      <c r="H13287"/>
      <c r="I13287"/>
      <c r="J13287"/>
      <c r="K13287" s="91"/>
      <c r="L13287" s="91"/>
      <c r="M13287" s="91"/>
      <c r="R13287"/>
      <c r="S13287"/>
      <c r="T13287"/>
      <c r="U13287"/>
      <c r="V13287"/>
      <c r="W13287"/>
      <c r="X13287"/>
      <c r="Y13287"/>
      <c r="Z13287"/>
      <c r="AA13287"/>
      <c r="AB13287"/>
      <c r="AC13287"/>
    </row>
    <row r="13288" spans="2:29" s="14" customFormat="1" x14ac:dyDescent="0.25">
      <c r="B13288"/>
      <c r="C13288"/>
      <c r="D13288"/>
      <c r="E13288"/>
      <c r="F13288"/>
      <c r="G13288"/>
      <c r="H13288"/>
      <c r="I13288"/>
      <c r="J13288"/>
      <c r="K13288" s="91"/>
      <c r="L13288" s="91"/>
      <c r="M13288" s="91"/>
      <c r="R13288"/>
      <c r="S13288"/>
      <c r="T13288"/>
      <c r="U13288"/>
      <c r="V13288"/>
      <c r="W13288"/>
      <c r="X13288"/>
      <c r="Y13288"/>
      <c r="Z13288"/>
      <c r="AA13288"/>
      <c r="AB13288"/>
      <c r="AC13288"/>
    </row>
    <row r="13289" spans="2:29" s="14" customFormat="1" x14ac:dyDescent="0.25">
      <c r="B13289"/>
      <c r="C13289"/>
      <c r="D13289"/>
      <c r="E13289"/>
      <c r="F13289"/>
      <c r="G13289"/>
      <c r="H13289"/>
      <c r="I13289"/>
      <c r="J13289"/>
      <c r="K13289" s="91"/>
      <c r="L13289" s="91"/>
      <c r="M13289" s="91"/>
      <c r="R13289"/>
      <c r="S13289"/>
      <c r="T13289"/>
      <c r="U13289"/>
      <c r="V13289"/>
      <c r="W13289"/>
      <c r="X13289"/>
      <c r="Y13289"/>
      <c r="Z13289"/>
      <c r="AA13289"/>
      <c r="AB13289"/>
      <c r="AC13289"/>
    </row>
    <row r="13290" spans="2:29" s="14" customFormat="1" x14ac:dyDescent="0.25">
      <c r="B13290"/>
      <c r="C13290"/>
      <c r="D13290"/>
      <c r="E13290"/>
      <c r="F13290"/>
      <c r="G13290"/>
      <c r="H13290"/>
      <c r="I13290"/>
      <c r="J13290"/>
      <c r="K13290" s="91"/>
      <c r="L13290" s="91"/>
      <c r="M13290" s="91"/>
      <c r="R13290"/>
      <c r="S13290"/>
      <c r="T13290"/>
      <c r="U13290"/>
      <c r="V13290"/>
      <c r="W13290"/>
      <c r="X13290"/>
      <c r="Y13290"/>
      <c r="Z13290"/>
      <c r="AA13290"/>
      <c r="AB13290"/>
      <c r="AC13290"/>
    </row>
    <row r="13291" spans="2:29" s="14" customFormat="1" x14ac:dyDescent="0.25">
      <c r="B13291"/>
      <c r="C13291"/>
      <c r="D13291"/>
      <c r="E13291"/>
      <c r="F13291"/>
      <c r="G13291"/>
      <c r="H13291"/>
      <c r="I13291"/>
      <c r="J13291"/>
      <c r="K13291" s="91"/>
      <c r="L13291" s="91"/>
      <c r="M13291" s="91"/>
      <c r="R13291"/>
      <c r="S13291"/>
      <c r="T13291"/>
      <c r="U13291"/>
      <c r="V13291"/>
      <c r="W13291"/>
      <c r="X13291"/>
      <c r="Y13291"/>
      <c r="Z13291"/>
      <c r="AA13291"/>
      <c r="AB13291"/>
      <c r="AC13291"/>
    </row>
    <row r="13292" spans="2:29" s="14" customFormat="1" x14ac:dyDescent="0.25">
      <c r="B13292"/>
      <c r="C13292"/>
      <c r="D13292"/>
      <c r="E13292"/>
      <c r="F13292"/>
      <c r="G13292"/>
      <c r="H13292"/>
      <c r="I13292"/>
      <c r="J13292"/>
      <c r="K13292" s="91"/>
      <c r="L13292" s="91"/>
      <c r="M13292" s="91"/>
      <c r="R13292"/>
      <c r="S13292"/>
      <c r="T13292"/>
      <c r="U13292"/>
      <c r="V13292"/>
      <c r="W13292"/>
      <c r="X13292"/>
      <c r="Y13292"/>
      <c r="Z13292"/>
      <c r="AA13292"/>
      <c r="AB13292"/>
      <c r="AC13292"/>
    </row>
    <row r="13293" spans="2:29" s="14" customFormat="1" x14ac:dyDescent="0.25">
      <c r="B13293"/>
      <c r="C13293"/>
      <c r="D13293"/>
      <c r="E13293"/>
      <c r="F13293"/>
      <c r="G13293"/>
      <c r="H13293"/>
      <c r="I13293"/>
      <c r="J13293"/>
      <c r="K13293" s="91"/>
      <c r="L13293" s="91"/>
      <c r="M13293" s="91"/>
      <c r="R13293"/>
      <c r="S13293"/>
      <c r="T13293"/>
      <c r="U13293"/>
      <c r="V13293"/>
      <c r="W13293"/>
      <c r="X13293"/>
      <c r="Y13293"/>
      <c r="Z13293"/>
      <c r="AA13293"/>
      <c r="AB13293"/>
      <c r="AC13293"/>
    </row>
    <row r="13294" spans="2:29" s="14" customFormat="1" x14ac:dyDescent="0.25">
      <c r="B13294"/>
      <c r="C13294"/>
      <c r="D13294"/>
      <c r="E13294"/>
      <c r="F13294"/>
      <c r="G13294"/>
      <c r="H13294"/>
      <c r="I13294"/>
      <c r="J13294"/>
      <c r="K13294" s="91"/>
      <c r="L13294" s="91"/>
      <c r="M13294" s="91"/>
      <c r="R13294"/>
      <c r="S13294"/>
      <c r="T13294"/>
      <c r="U13294"/>
      <c r="V13294"/>
      <c r="W13294"/>
      <c r="X13294"/>
      <c r="Y13294"/>
      <c r="Z13294"/>
      <c r="AA13294"/>
      <c r="AB13294"/>
      <c r="AC13294"/>
    </row>
    <row r="13295" spans="2:29" s="14" customFormat="1" x14ac:dyDescent="0.25">
      <c r="B13295"/>
      <c r="C13295"/>
      <c r="D13295"/>
      <c r="E13295"/>
      <c r="F13295"/>
      <c r="G13295"/>
      <c r="H13295"/>
      <c r="I13295"/>
      <c r="J13295"/>
      <c r="K13295" s="91"/>
      <c r="L13295" s="91"/>
      <c r="M13295" s="91"/>
      <c r="R13295"/>
      <c r="S13295"/>
      <c r="T13295"/>
      <c r="U13295"/>
      <c r="V13295"/>
      <c r="W13295"/>
      <c r="X13295"/>
      <c r="Y13295"/>
      <c r="Z13295"/>
      <c r="AA13295"/>
      <c r="AB13295"/>
      <c r="AC13295"/>
    </row>
    <row r="13296" spans="2:29" s="14" customFormat="1" x14ac:dyDescent="0.25">
      <c r="B13296"/>
      <c r="C13296"/>
      <c r="D13296"/>
      <c r="E13296"/>
      <c r="F13296"/>
      <c r="G13296"/>
      <c r="H13296"/>
      <c r="I13296"/>
      <c r="J13296"/>
      <c r="K13296" s="91"/>
      <c r="L13296" s="91"/>
      <c r="M13296" s="91"/>
      <c r="R13296"/>
      <c r="S13296"/>
      <c r="T13296"/>
      <c r="U13296"/>
      <c r="V13296"/>
      <c r="W13296"/>
      <c r="X13296"/>
      <c r="Y13296"/>
      <c r="Z13296"/>
      <c r="AA13296"/>
      <c r="AB13296"/>
      <c r="AC13296"/>
    </row>
    <row r="13297" spans="2:29" s="14" customFormat="1" x14ac:dyDescent="0.25">
      <c r="B13297"/>
      <c r="C13297"/>
      <c r="D13297"/>
      <c r="E13297"/>
      <c r="F13297"/>
      <c r="G13297"/>
      <c r="H13297"/>
      <c r="I13297"/>
      <c r="J13297"/>
      <c r="K13297" s="91"/>
      <c r="L13297" s="91"/>
      <c r="M13297" s="91"/>
      <c r="R13297"/>
      <c r="S13297"/>
      <c r="T13297"/>
      <c r="U13297"/>
      <c r="V13297"/>
      <c r="W13297"/>
      <c r="X13297"/>
      <c r="Y13297"/>
      <c r="Z13297"/>
      <c r="AA13297"/>
      <c r="AB13297"/>
      <c r="AC13297"/>
    </row>
    <row r="13298" spans="2:29" s="14" customFormat="1" x14ac:dyDescent="0.25">
      <c r="B13298"/>
      <c r="C13298"/>
      <c r="D13298"/>
      <c r="E13298"/>
      <c r="F13298"/>
      <c r="G13298"/>
      <c r="H13298"/>
      <c r="I13298"/>
      <c r="J13298"/>
      <c r="K13298" s="91"/>
      <c r="L13298" s="91"/>
      <c r="M13298" s="91"/>
      <c r="R13298"/>
      <c r="S13298"/>
      <c r="T13298"/>
      <c r="U13298"/>
      <c r="V13298"/>
      <c r="W13298"/>
      <c r="X13298"/>
      <c r="Y13298"/>
      <c r="Z13298"/>
      <c r="AA13298"/>
      <c r="AB13298"/>
      <c r="AC13298"/>
    </row>
    <row r="13299" spans="2:29" s="14" customFormat="1" x14ac:dyDescent="0.25">
      <c r="B13299"/>
      <c r="C13299"/>
      <c r="D13299"/>
      <c r="E13299"/>
      <c r="F13299"/>
      <c r="G13299"/>
      <c r="H13299"/>
      <c r="I13299"/>
      <c r="J13299"/>
      <c r="K13299" s="91"/>
      <c r="L13299" s="91"/>
      <c r="M13299" s="91"/>
      <c r="R13299"/>
      <c r="S13299"/>
      <c r="T13299"/>
      <c r="U13299"/>
      <c r="V13299"/>
      <c r="W13299"/>
      <c r="X13299"/>
      <c r="Y13299"/>
      <c r="Z13299"/>
      <c r="AA13299"/>
      <c r="AB13299"/>
      <c r="AC13299"/>
    </row>
    <row r="13300" spans="2:29" s="14" customFormat="1" x14ac:dyDescent="0.25">
      <c r="B13300"/>
      <c r="C13300"/>
      <c r="D13300"/>
      <c r="E13300"/>
      <c r="F13300"/>
      <c r="G13300"/>
      <c r="H13300"/>
      <c r="I13300"/>
      <c r="J13300"/>
      <c r="K13300" s="91"/>
      <c r="L13300" s="91"/>
      <c r="M13300" s="91"/>
      <c r="R13300"/>
      <c r="S13300"/>
      <c r="T13300"/>
      <c r="U13300"/>
      <c r="V13300"/>
      <c r="W13300"/>
      <c r="X13300"/>
      <c r="Y13300"/>
      <c r="Z13300"/>
      <c r="AA13300"/>
      <c r="AB13300"/>
      <c r="AC13300"/>
    </row>
    <row r="13301" spans="2:29" s="14" customFormat="1" x14ac:dyDescent="0.25">
      <c r="B13301"/>
      <c r="C13301"/>
      <c r="D13301"/>
      <c r="E13301"/>
      <c r="F13301"/>
      <c r="G13301"/>
      <c r="H13301"/>
      <c r="I13301"/>
      <c r="J13301"/>
      <c r="K13301" s="91"/>
      <c r="L13301" s="91"/>
      <c r="M13301" s="91"/>
      <c r="R13301"/>
      <c r="S13301"/>
      <c r="T13301"/>
      <c r="U13301"/>
      <c r="V13301"/>
      <c r="W13301"/>
      <c r="X13301"/>
      <c r="Y13301"/>
      <c r="Z13301"/>
      <c r="AA13301"/>
      <c r="AB13301"/>
      <c r="AC13301"/>
    </row>
    <row r="13302" spans="2:29" s="14" customFormat="1" x14ac:dyDescent="0.25">
      <c r="B13302"/>
      <c r="C13302"/>
      <c r="D13302"/>
      <c r="E13302"/>
      <c r="F13302"/>
      <c r="G13302"/>
      <c r="H13302"/>
      <c r="I13302"/>
      <c r="J13302"/>
      <c r="K13302" s="91"/>
      <c r="L13302" s="91"/>
      <c r="M13302" s="91"/>
      <c r="R13302"/>
      <c r="S13302"/>
      <c r="T13302"/>
      <c r="U13302"/>
      <c r="V13302"/>
      <c r="W13302"/>
      <c r="X13302"/>
      <c r="Y13302"/>
      <c r="Z13302"/>
      <c r="AA13302"/>
      <c r="AB13302"/>
      <c r="AC13302"/>
    </row>
    <row r="13303" spans="2:29" s="14" customFormat="1" x14ac:dyDescent="0.25">
      <c r="B13303"/>
      <c r="C13303"/>
      <c r="D13303"/>
      <c r="E13303"/>
      <c r="F13303"/>
      <c r="G13303"/>
      <c r="H13303"/>
      <c r="I13303"/>
      <c r="J13303"/>
      <c r="K13303" s="91"/>
      <c r="L13303" s="91"/>
      <c r="M13303" s="91"/>
      <c r="R13303"/>
      <c r="S13303"/>
      <c r="T13303"/>
      <c r="U13303"/>
      <c r="V13303"/>
      <c r="W13303"/>
      <c r="X13303"/>
      <c r="Y13303"/>
      <c r="Z13303"/>
      <c r="AA13303"/>
      <c r="AB13303"/>
      <c r="AC13303"/>
    </row>
    <row r="13304" spans="2:29" s="14" customFormat="1" x14ac:dyDescent="0.25">
      <c r="B13304"/>
      <c r="C13304"/>
      <c r="D13304"/>
      <c r="E13304"/>
      <c r="F13304"/>
      <c r="G13304"/>
      <c r="H13304"/>
      <c r="I13304"/>
      <c r="J13304"/>
      <c r="K13304" s="91"/>
      <c r="L13304" s="91"/>
      <c r="M13304" s="91"/>
      <c r="R13304"/>
      <c r="S13304"/>
      <c r="T13304"/>
      <c r="U13304"/>
      <c r="V13304"/>
      <c r="W13304"/>
      <c r="X13304"/>
      <c r="Y13304"/>
      <c r="Z13304"/>
      <c r="AA13304"/>
      <c r="AB13304"/>
      <c r="AC13304"/>
    </row>
    <row r="13305" spans="2:29" s="14" customFormat="1" x14ac:dyDescent="0.25">
      <c r="B13305"/>
      <c r="C13305"/>
      <c r="D13305"/>
      <c r="E13305"/>
      <c r="F13305"/>
      <c r="G13305"/>
      <c r="H13305"/>
      <c r="I13305"/>
      <c r="J13305"/>
      <c r="K13305" s="91"/>
      <c r="L13305" s="91"/>
      <c r="M13305" s="91"/>
      <c r="R13305"/>
      <c r="S13305"/>
      <c r="T13305"/>
      <c r="U13305"/>
      <c r="V13305"/>
      <c r="W13305"/>
      <c r="X13305"/>
      <c r="Y13305"/>
      <c r="Z13305"/>
      <c r="AA13305"/>
      <c r="AB13305"/>
      <c r="AC13305"/>
    </row>
    <row r="13306" spans="2:29" s="14" customFormat="1" x14ac:dyDescent="0.25">
      <c r="B13306"/>
      <c r="C13306"/>
      <c r="D13306"/>
      <c r="E13306"/>
      <c r="F13306"/>
      <c r="G13306"/>
      <c r="H13306"/>
      <c r="I13306"/>
      <c r="J13306"/>
      <c r="K13306" s="91"/>
      <c r="L13306" s="91"/>
      <c r="M13306" s="91"/>
      <c r="R13306"/>
      <c r="S13306"/>
      <c r="T13306"/>
      <c r="U13306"/>
      <c r="V13306"/>
      <c r="W13306"/>
      <c r="X13306"/>
      <c r="Y13306"/>
      <c r="Z13306"/>
      <c r="AA13306"/>
      <c r="AB13306"/>
      <c r="AC13306"/>
    </row>
    <row r="13307" spans="2:29" s="14" customFormat="1" x14ac:dyDescent="0.25">
      <c r="B13307"/>
      <c r="C13307"/>
      <c r="D13307"/>
      <c r="E13307"/>
      <c r="F13307"/>
      <c r="G13307"/>
      <c r="H13307"/>
      <c r="I13307"/>
      <c r="J13307"/>
      <c r="K13307" s="91"/>
      <c r="L13307" s="91"/>
      <c r="M13307" s="91"/>
      <c r="R13307"/>
      <c r="S13307"/>
      <c r="T13307"/>
      <c r="U13307"/>
      <c r="V13307"/>
      <c r="W13307"/>
      <c r="X13307"/>
      <c r="Y13307"/>
      <c r="Z13307"/>
      <c r="AA13307"/>
      <c r="AB13307"/>
      <c r="AC13307"/>
    </row>
    <row r="13308" spans="2:29" s="14" customFormat="1" x14ac:dyDescent="0.25">
      <c r="B13308"/>
      <c r="C13308"/>
      <c r="D13308"/>
      <c r="E13308"/>
      <c r="F13308"/>
      <c r="G13308"/>
      <c r="H13308"/>
      <c r="I13308"/>
      <c r="J13308"/>
      <c r="K13308" s="91"/>
      <c r="L13308" s="91"/>
      <c r="M13308" s="91"/>
      <c r="R13308"/>
      <c r="S13308"/>
      <c r="T13308"/>
      <c r="U13308"/>
      <c r="V13308"/>
      <c r="W13308"/>
      <c r="X13308"/>
      <c r="Y13308"/>
      <c r="Z13308"/>
      <c r="AA13308"/>
      <c r="AB13308"/>
      <c r="AC13308"/>
    </row>
    <row r="13309" spans="2:29" s="14" customFormat="1" x14ac:dyDescent="0.25">
      <c r="B13309"/>
      <c r="C13309"/>
      <c r="D13309"/>
      <c r="E13309"/>
      <c r="F13309"/>
      <c r="G13309"/>
      <c r="H13309"/>
      <c r="I13309"/>
      <c r="J13309"/>
      <c r="K13309" s="91"/>
      <c r="L13309" s="91"/>
      <c r="M13309" s="91"/>
      <c r="R13309"/>
      <c r="S13309"/>
      <c r="T13309"/>
      <c r="U13309"/>
      <c r="V13309"/>
      <c r="W13309"/>
      <c r="X13309"/>
      <c r="Y13309"/>
      <c r="Z13309"/>
      <c r="AA13309"/>
      <c r="AB13309"/>
      <c r="AC13309"/>
    </row>
    <row r="13310" spans="2:29" s="14" customFormat="1" x14ac:dyDescent="0.25">
      <c r="B13310"/>
      <c r="C13310"/>
      <c r="D13310"/>
      <c r="E13310"/>
      <c r="F13310"/>
      <c r="G13310"/>
      <c r="H13310"/>
      <c r="I13310"/>
      <c r="J13310"/>
      <c r="K13310" s="91"/>
      <c r="L13310" s="91"/>
      <c r="M13310" s="91"/>
      <c r="R13310"/>
      <c r="S13310"/>
      <c r="T13310"/>
      <c r="U13310"/>
      <c r="V13310"/>
      <c r="W13310"/>
      <c r="X13310"/>
      <c r="Y13310"/>
      <c r="Z13310"/>
      <c r="AA13310"/>
      <c r="AB13310"/>
      <c r="AC13310"/>
    </row>
    <row r="13311" spans="2:29" s="14" customFormat="1" x14ac:dyDescent="0.25">
      <c r="B13311"/>
      <c r="C13311"/>
      <c r="D13311"/>
      <c r="E13311"/>
      <c r="F13311"/>
      <c r="G13311"/>
      <c r="H13311"/>
      <c r="I13311"/>
      <c r="J13311"/>
      <c r="K13311" s="91"/>
      <c r="L13311" s="91"/>
      <c r="M13311" s="91"/>
      <c r="R13311"/>
      <c r="S13311"/>
      <c r="T13311"/>
      <c r="U13311"/>
      <c r="V13311"/>
      <c r="W13311"/>
      <c r="X13311"/>
      <c r="Y13311"/>
      <c r="Z13311"/>
      <c r="AA13311"/>
      <c r="AB13311"/>
      <c r="AC13311"/>
    </row>
    <row r="13312" spans="2:29" s="14" customFormat="1" x14ac:dyDescent="0.25">
      <c r="B13312"/>
      <c r="C13312"/>
      <c r="D13312"/>
      <c r="E13312"/>
      <c r="F13312"/>
      <c r="G13312"/>
      <c r="H13312"/>
      <c r="I13312"/>
      <c r="J13312"/>
      <c r="K13312" s="91"/>
      <c r="L13312" s="91"/>
      <c r="M13312" s="91"/>
      <c r="R13312"/>
      <c r="S13312"/>
      <c r="T13312"/>
      <c r="U13312"/>
      <c r="V13312"/>
      <c r="W13312"/>
      <c r="X13312"/>
      <c r="Y13312"/>
      <c r="Z13312"/>
      <c r="AA13312"/>
      <c r="AB13312"/>
      <c r="AC13312"/>
    </row>
    <row r="13313" spans="2:29" s="14" customFormat="1" x14ac:dyDescent="0.25">
      <c r="B13313"/>
      <c r="C13313"/>
      <c r="D13313"/>
      <c r="E13313"/>
      <c r="F13313"/>
      <c r="G13313"/>
      <c r="H13313"/>
      <c r="I13313"/>
      <c r="J13313"/>
      <c r="K13313" s="91"/>
      <c r="L13313" s="91"/>
      <c r="M13313" s="91"/>
      <c r="R13313"/>
      <c r="S13313"/>
      <c r="T13313"/>
      <c r="U13313"/>
      <c r="V13313"/>
      <c r="W13313"/>
      <c r="X13313"/>
      <c r="Y13313"/>
      <c r="Z13313"/>
      <c r="AA13313"/>
      <c r="AB13313"/>
      <c r="AC13313"/>
    </row>
    <row r="13314" spans="2:29" s="14" customFormat="1" x14ac:dyDescent="0.25">
      <c r="B13314"/>
      <c r="C13314"/>
      <c r="D13314"/>
      <c r="E13314"/>
      <c r="F13314"/>
      <c r="G13314"/>
      <c r="H13314"/>
      <c r="I13314"/>
      <c r="J13314"/>
      <c r="K13314" s="91"/>
      <c r="L13314" s="91"/>
      <c r="M13314" s="91"/>
      <c r="R13314"/>
      <c r="S13314"/>
      <c r="T13314"/>
      <c r="U13314"/>
      <c r="V13314"/>
      <c r="W13314"/>
      <c r="X13314"/>
      <c r="Y13314"/>
      <c r="Z13314"/>
      <c r="AA13314"/>
      <c r="AB13314"/>
      <c r="AC13314"/>
    </row>
    <row r="13315" spans="2:29" s="14" customFormat="1" x14ac:dyDescent="0.25">
      <c r="B13315"/>
      <c r="C13315"/>
      <c r="D13315"/>
      <c r="E13315"/>
      <c r="F13315"/>
      <c r="G13315"/>
      <c r="H13315"/>
      <c r="I13315"/>
      <c r="J13315"/>
      <c r="K13315" s="91"/>
      <c r="L13315" s="91"/>
      <c r="M13315" s="91"/>
      <c r="R13315"/>
      <c r="S13315"/>
      <c r="T13315"/>
      <c r="U13315"/>
      <c r="V13315"/>
      <c r="W13315"/>
      <c r="X13315"/>
      <c r="Y13315"/>
      <c r="Z13315"/>
      <c r="AA13315"/>
      <c r="AB13315"/>
      <c r="AC13315"/>
    </row>
    <row r="13316" spans="2:29" s="14" customFormat="1" x14ac:dyDescent="0.25">
      <c r="B13316"/>
      <c r="C13316"/>
      <c r="D13316"/>
      <c r="E13316"/>
      <c r="F13316"/>
      <c r="G13316"/>
      <c r="H13316"/>
      <c r="I13316"/>
      <c r="J13316"/>
      <c r="K13316" s="91"/>
      <c r="L13316" s="91"/>
      <c r="M13316" s="91"/>
      <c r="R13316"/>
      <c r="S13316"/>
      <c r="T13316"/>
      <c r="U13316"/>
      <c r="V13316"/>
      <c r="W13316"/>
      <c r="X13316"/>
      <c r="Y13316"/>
      <c r="Z13316"/>
      <c r="AA13316"/>
      <c r="AB13316"/>
      <c r="AC13316"/>
    </row>
    <row r="13317" spans="2:29" s="14" customFormat="1" x14ac:dyDescent="0.25">
      <c r="B13317"/>
      <c r="C13317"/>
      <c r="D13317"/>
      <c r="E13317"/>
      <c r="F13317"/>
      <c r="G13317"/>
      <c r="H13317"/>
      <c r="I13317"/>
      <c r="J13317"/>
      <c r="K13317" s="91"/>
      <c r="L13317" s="91"/>
      <c r="M13317" s="91"/>
      <c r="R13317"/>
      <c r="S13317"/>
      <c r="T13317"/>
      <c r="U13317"/>
      <c r="V13317"/>
      <c r="W13317"/>
      <c r="X13317"/>
      <c r="Y13317"/>
      <c r="Z13317"/>
      <c r="AA13317"/>
      <c r="AB13317"/>
      <c r="AC13317"/>
    </row>
    <row r="13318" spans="2:29" s="14" customFormat="1" x14ac:dyDescent="0.25">
      <c r="B13318"/>
      <c r="C13318"/>
      <c r="D13318"/>
      <c r="E13318"/>
      <c r="F13318"/>
      <c r="G13318"/>
      <c r="H13318"/>
      <c r="I13318"/>
      <c r="J13318"/>
      <c r="K13318" s="91"/>
      <c r="L13318" s="91"/>
      <c r="M13318" s="91"/>
      <c r="R13318"/>
      <c r="S13318"/>
      <c r="T13318"/>
      <c r="U13318"/>
      <c r="V13318"/>
      <c r="W13318"/>
      <c r="X13318"/>
      <c r="Y13318"/>
      <c r="Z13318"/>
      <c r="AA13318"/>
      <c r="AB13318"/>
      <c r="AC13318"/>
    </row>
    <row r="13319" spans="2:29" s="14" customFormat="1" x14ac:dyDescent="0.25">
      <c r="B13319"/>
      <c r="C13319"/>
      <c r="D13319"/>
      <c r="E13319"/>
      <c r="F13319"/>
      <c r="G13319"/>
      <c r="H13319"/>
      <c r="I13319"/>
      <c r="J13319"/>
      <c r="K13319" s="91"/>
      <c r="L13319" s="91"/>
      <c r="M13319" s="91"/>
      <c r="R13319"/>
      <c r="S13319"/>
      <c r="T13319"/>
      <c r="U13319"/>
      <c r="V13319"/>
      <c r="W13319"/>
      <c r="X13319"/>
      <c r="Y13319"/>
      <c r="Z13319"/>
      <c r="AA13319"/>
      <c r="AB13319"/>
      <c r="AC13319"/>
    </row>
    <row r="13320" spans="2:29" s="14" customFormat="1" x14ac:dyDescent="0.25">
      <c r="B13320"/>
      <c r="C13320"/>
      <c r="D13320"/>
      <c r="E13320"/>
      <c r="F13320"/>
      <c r="G13320"/>
      <c r="H13320"/>
      <c r="I13320"/>
      <c r="J13320"/>
      <c r="K13320" s="91"/>
      <c r="L13320" s="91"/>
      <c r="M13320" s="91"/>
      <c r="R13320"/>
      <c r="S13320"/>
      <c r="T13320"/>
      <c r="U13320"/>
      <c r="V13320"/>
      <c r="W13320"/>
      <c r="X13320"/>
      <c r="Y13320"/>
      <c r="Z13320"/>
      <c r="AA13320"/>
      <c r="AB13320"/>
      <c r="AC13320"/>
    </row>
    <row r="13321" spans="2:29" s="14" customFormat="1" x14ac:dyDescent="0.25">
      <c r="B13321"/>
      <c r="C13321"/>
      <c r="D13321"/>
      <c r="E13321"/>
      <c r="F13321"/>
      <c r="G13321"/>
      <c r="H13321"/>
      <c r="I13321"/>
      <c r="J13321"/>
      <c r="K13321" s="91"/>
      <c r="L13321" s="91"/>
      <c r="M13321" s="91"/>
      <c r="R13321"/>
      <c r="S13321"/>
      <c r="T13321"/>
      <c r="U13321"/>
      <c r="V13321"/>
      <c r="W13321"/>
      <c r="X13321"/>
      <c r="Y13321"/>
      <c r="Z13321"/>
      <c r="AA13321"/>
      <c r="AB13321"/>
      <c r="AC13321"/>
    </row>
    <row r="13322" spans="2:29" s="14" customFormat="1" x14ac:dyDescent="0.25">
      <c r="B13322"/>
      <c r="C13322"/>
      <c r="D13322"/>
      <c r="E13322"/>
      <c r="F13322"/>
      <c r="G13322"/>
      <c r="H13322"/>
      <c r="I13322"/>
      <c r="J13322"/>
      <c r="K13322" s="91"/>
      <c r="L13322" s="91"/>
      <c r="M13322" s="91"/>
      <c r="R13322"/>
      <c r="S13322"/>
      <c r="T13322"/>
      <c r="U13322"/>
      <c r="V13322"/>
      <c r="W13322"/>
      <c r="X13322"/>
      <c r="Y13322"/>
      <c r="Z13322"/>
      <c r="AA13322"/>
      <c r="AB13322"/>
      <c r="AC13322"/>
    </row>
    <row r="13323" spans="2:29" s="14" customFormat="1" x14ac:dyDescent="0.25">
      <c r="B13323"/>
      <c r="C13323"/>
      <c r="D13323"/>
      <c r="E13323"/>
      <c r="F13323"/>
      <c r="G13323"/>
      <c r="H13323"/>
      <c r="I13323"/>
      <c r="J13323"/>
      <c r="K13323" s="91"/>
      <c r="L13323" s="91"/>
      <c r="M13323" s="91"/>
      <c r="R13323"/>
      <c r="S13323"/>
      <c r="T13323"/>
      <c r="U13323"/>
      <c r="V13323"/>
      <c r="W13323"/>
      <c r="X13323"/>
      <c r="Y13323"/>
      <c r="Z13323"/>
      <c r="AA13323"/>
      <c r="AB13323"/>
      <c r="AC13323"/>
    </row>
    <row r="13324" spans="2:29" s="14" customFormat="1" x14ac:dyDescent="0.25">
      <c r="B13324"/>
      <c r="C13324"/>
      <c r="D13324"/>
      <c r="E13324"/>
      <c r="F13324"/>
      <c r="G13324"/>
      <c r="H13324"/>
      <c r="I13324"/>
      <c r="J13324"/>
      <c r="K13324" s="91"/>
      <c r="L13324" s="91"/>
      <c r="M13324" s="91"/>
      <c r="R13324"/>
      <c r="S13324"/>
      <c r="T13324"/>
      <c r="U13324"/>
      <c r="V13324"/>
      <c r="W13324"/>
      <c r="X13324"/>
      <c r="Y13324"/>
      <c r="Z13324"/>
      <c r="AA13324"/>
      <c r="AB13324"/>
      <c r="AC13324"/>
    </row>
    <row r="13325" spans="2:29" s="14" customFormat="1" x14ac:dyDescent="0.25">
      <c r="B13325"/>
      <c r="C13325"/>
      <c r="D13325"/>
      <c r="E13325"/>
      <c r="F13325"/>
      <c r="G13325"/>
      <c r="H13325"/>
      <c r="I13325"/>
      <c r="J13325"/>
      <c r="K13325" s="91"/>
      <c r="L13325" s="91"/>
      <c r="M13325" s="91"/>
      <c r="R13325"/>
      <c r="S13325"/>
      <c r="T13325"/>
      <c r="U13325"/>
      <c r="V13325"/>
      <c r="W13325"/>
      <c r="X13325"/>
      <c r="Y13325"/>
      <c r="Z13325"/>
      <c r="AA13325"/>
      <c r="AB13325"/>
      <c r="AC13325"/>
    </row>
    <row r="13326" spans="2:29" s="14" customFormat="1" x14ac:dyDescent="0.25">
      <c r="B13326"/>
      <c r="C13326"/>
      <c r="D13326"/>
      <c r="E13326"/>
      <c r="F13326"/>
      <c r="G13326"/>
      <c r="H13326"/>
      <c r="I13326"/>
      <c r="J13326"/>
      <c r="K13326" s="91"/>
      <c r="L13326" s="91"/>
      <c r="M13326" s="91"/>
      <c r="R13326"/>
      <c r="S13326"/>
      <c r="T13326"/>
      <c r="U13326"/>
      <c r="V13326"/>
      <c r="W13326"/>
      <c r="X13326"/>
      <c r="Y13326"/>
      <c r="Z13326"/>
      <c r="AA13326"/>
      <c r="AB13326"/>
      <c r="AC13326"/>
    </row>
    <row r="13327" spans="2:29" s="14" customFormat="1" x14ac:dyDescent="0.25">
      <c r="B13327"/>
      <c r="C13327"/>
      <c r="D13327"/>
      <c r="E13327"/>
      <c r="F13327"/>
      <c r="G13327"/>
      <c r="H13327"/>
      <c r="I13327"/>
      <c r="J13327"/>
      <c r="K13327" s="91"/>
      <c r="L13327" s="91"/>
      <c r="M13327" s="91"/>
      <c r="R13327"/>
      <c r="S13327"/>
      <c r="T13327"/>
      <c r="U13327"/>
      <c r="V13327"/>
      <c r="W13327"/>
      <c r="X13327"/>
      <c r="Y13327"/>
      <c r="Z13327"/>
      <c r="AA13327"/>
      <c r="AB13327"/>
      <c r="AC13327"/>
    </row>
    <row r="13328" spans="2:29" s="14" customFormat="1" x14ac:dyDescent="0.25">
      <c r="B13328"/>
      <c r="C13328"/>
      <c r="D13328"/>
      <c r="E13328"/>
      <c r="F13328"/>
      <c r="G13328"/>
      <c r="H13328"/>
      <c r="I13328"/>
      <c r="J13328"/>
      <c r="K13328" s="91"/>
      <c r="L13328" s="91"/>
      <c r="M13328" s="91"/>
      <c r="R13328"/>
      <c r="S13328"/>
      <c r="T13328"/>
      <c r="U13328"/>
      <c r="V13328"/>
      <c r="W13328"/>
      <c r="X13328"/>
      <c r="Y13328"/>
      <c r="Z13328"/>
      <c r="AA13328"/>
      <c r="AB13328"/>
      <c r="AC13328"/>
    </row>
    <row r="13329" spans="2:29" s="14" customFormat="1" x14ac:dyDescent="0.25">
      <c r="B13329"/>
      <c r="C13329"/>
      <c r="D13329"/>
      <c r="E13329"/>
      <c r="F13329"/>
      <c r="G13329"/>
      <c r="H13329"/>
      <c r="I13329"/>
      <c r="J13329"/>
      <c r="K13329" s="91"/>
      <c r="L13329" s="91"/>
      <c r="M13329" s="91"/>
      <c r="R13329"/>
      <c r="S13329"/>
      <c r="T13329"/>
      <c r="U13329"/>
      <c r="V13329"/>
      <c r="W13329"/>
      <c r="X13329"/>
      <c r="Y13329"/>
      <c r="Z13329"/>
      <c r="AA13329"/>
      <c r="AB13329"/>
      <c r="AC13329"/>
    </row>
    <row r="13330" spans="2:29" s="14" customFormat="1" x14ac:dyDescent="0.25">
      <c r="B13330"/>
      <c r="C13330"/>
      <c r="D13330"/>
      <c r="E13330"/>
      <c r="F13330"/>
      <c r="G13330"/>
      <c r="H13330"/>
      <c r="I13330"/>
      <c r="J13330"/>
      <c r="K13330" s="91"/>
      <c r="L13330" s="91"/>
      <c r="M13330" s="91"/>
      <c r="R13330"/>
      <c r="S13330"/>
      <c r="T13330"/>
      <c r="U13330"/>
      <c r="V13330"/>
      <c r="W13330"/>
      <c r="X13330"/>
      <c r="Y13330"/>
      <c r="Z13330"/>
      <c r="AA13330"/>
      <c r="AB13330"/>
      <c r="AC13330"/>
    </row>
    <row r="13331" spans="2:29" s="14" customFormat="1" x14ac:dyDescent="0.25">
      <c r="B13331"/>
      <c r="C13331"/>
      <c r="D13331"/>
      <c r="E13331"/>
      <c r="F13331"/>
      <c r="G13331"/>
      <c r="H13331"/>
      <c r="I13331"/>
      <c r="J13331"/>
      <c r="K13331" s="91"/>
      <c r="L13331" s="91"/>
      <c r="M13331" s="91"/>
      <c r="R13331"/>
      <c r="S13331"/>
      <c r="T13331"/>
      <c r="U13331"/>
      <c r="V13331"/>
      <c r="W13331"/>
      <c r="X13331"/>
      <c r="Y13331"/>
      <c r="Z13331"/>
      <c r="AA13331"/>
      <c r="AB13331"/>
      <c r="AC13331"/>
    </row>
    <row r="13332" spans="2:29" s="14" customFormat="1" x14ac:dyDescent="0.25">
      <c r="B13332"/>
      <c r="C13332"/>
      <c r="D13332"/>
      <c r="E13332"/>
      <c r="F13332"/>
      <c r="G13332"/>
      <c r="H13332"/>
      <c r="I13332"/>
      <c r="J13332"/>
      <c r="K13332" s="91"/>
      <c r="L13332" s="91"/>
      <c r="M13332" s="91"/>
      <c r="R13332"/>
      <c r="S13332"/>
      <c r="T13332"/>
      <c r="U13332"/>
      <c r="V13332"/>
      <c r="W13332"/>
      <c r="X13332"/>
      <c r="Y13332"/>
      <c r="Z13332"/>
      <c r="AA13332"/>
      <c r="AB13332"/>
      <c r="AC13332"/>
    </row>
    <row r="13333" spans="2:29" s="14" customFormat="1" x14ac:dyDescent="0.25">
      <c r="B13333"/>
      <c r="C13333"/>
      <c r="D13333"/>
      <c r="E13333"/>
      <c r="F13333"/>
      <c r="G13333"/>
      <c r="H13333"/>
      <c r="I13333"/>
      <c r="J13333"/>
      <c r="K13333" s="91"/>
      <c r="L13333" s="91"/>
      <c r="M13333" s="91"/>
      <c r="R13333"/>
      <c r="S13333"/>
      <c r="T13333"/>
      <c r="U13333"/>
      <c r="V13333"/>
      <c r="W13333"/>
      <c r="X13333"/>
      <c r="Y13333"/>
      <c r="Z13333"/>
      <c r="AA13333"/>
      <c r="AB13333"/>
      <c r="AC13333"/>
    </row>
    <row r="13334" spans="2:29" s="14" customFormat="1" x14ac:dyDescent="0.25">
      <c r="B13334"/>
      <c r="C13334"/>
      <c r="D13334"/>
      <c r="E13334"/>
      <c r="F13334"/>
      <c r="G13334"/>
      <c r="H13334"/>
      <c r="I13334"/>
      <c r="J13334"/>
      <c r="K13334" s="91"/>
      <c r="L13334" s="91"/>
      <c r="M13334" s="91"/>
      <c r="R13334"/>
      <c r="S13334"/>
      <c r="T13334"/>
      <c r="U13334"/>
      <c r="V13334"/>
      <c r="W13334"/>
      <c r="X13334"/>
      <c r="Y13334"/>
      <c r="Z13334"/>
      <c r="AA13334"/>
      <c r="AB13334"/>
      <c r="AC13334"/>
    </row>
    <row r="13335" spans="2:29" s="14" customFormat="1" x14ac:dyDescent="0.25">
      <c r="B13335"/>
      <c r="C13335"/>
      <c r="D13335"/>
      <c r="E13335"/>
      <c r="F13335"/>
      <c r="G13335"/>
      <c r="H13335"/>
      <c r="I13335"/>
      <c r="J13335"/>
      <c r="K13335" s="91"/>
      <c r="L13335" s="91"/>
      <c r="M13335" s="91"/>
      <c r="R13335"/>
      <c r="S13335"/>
      <c r="T13335"/>
      <c r="U13335"/>
      <c r="V13335"/>
      <c r="W13335"/>
      <c r="X13335"/>
      <c r="Y13335"/>
      <c r="Z13335"/>
      <c r="AA13335"/>
      <c r="AB13335"/>
      <c r="AC13335"/>
    </row>
    <row r="13336" spans="2:29" s="14" customFormat="1" x14ac:dyDescent="0.25">
      <c r="B13336"/>
      <c r="C13336"/>
      <c r="D13336"/>
      <c r="E13336"/>
      <c r="F13336"/>
      <c r="G13336"/>
      <c r="H13336"/>
      <c r="I13336"/>
      <c r="J13336"/>
      <c r="K13336" s="91"/>
      <c r="L13336" s="91"/>
      <c r="M13336" s="91"/>
      <c r="R13336"/>
      <c r="S13336"/>
      <c r="T13336"/>
      <c r="U13336"/>
      <c r="V13336"/>
      <c r="W13336"/>
      <c r="X13336"/>
      <c r="Y13336"/>
      <c r="Z13336"/>
      <c r="AA13336"/>
      <c r="AB13336"/>
      <c r="AC13336"/>
    </row>
    <row r="13337" spans="2:29" s="14" customFormat="1" x14ac:dyDescent="0.25">
      <c r="B13337"/>
      <c r="C13337"/>
      <c r="D13337"/>
      <c r="E13337"/>
      <c r="F13337"/>
      <c r="G13337"/>
      <c r="H13337"/>
      <c r="I13337"/>
      <c r="J13337"/>
      <c r="K13337" s="91"/>
      <c r="L13337" s="91"/>
      <c r="M13337" s="91"/>
      <c r="R13337"/>
      <c r="S13337"/>
      <c r="T13337"/>
      <c r="U13337"/>
      <c r="V13337"/>
      <c r="W13337"/>
      <c r="X13337"/>
      <c r="Y13337"/>
      <c r="Z13337"/>
      <c r="AA13337"/>
      <c r="AB13337"/>
      <c r="AC13337"/>
    </row>
    <row r="13338" spans="2:29" s="14" customFormat="1" x14ac:dyDescent="0.25">
      <c r="B13338"/>
      <c r="C13338"/>
      <c r="D13338"/>
      <c r="E13338"/>
      <c r="F13338"/>
      <c r="G13338"/>
      <c r="H13338"/>
      <c r="I13338"/>
      <c r="J13338"/>
      <c r="K13338" s="91"/>
      <c r="L13338" s="91"/>
      <c r="M13338" s="91"/>
      <c r="R13338"/>
      <c r="S13338"/>
      <c r="T13338"/>
      <c r="U13338"/>
      <c r="V13338"/>
      <c r="W13338"/>
      <c r="X13338"/>
      <c r="Y13338"/>
      <c r="Z13338"/>
      <c r="AA13338"/>
      <c r="AB13338"/>
      <c r="AC13338"/>
    </row>
    <row r="13339" spans="2:29" s="14" customFormat="1" x14ac:dyDescent="0.25">
      <c r="B13339"/>
      <c r="C13339"/>
      <c r="D13339"/>
      <c r="E13339"/>
      <c r="F13339"/>
      <c r="G13339"/>
      <c r="H13339"/>
      <c r="I13339"/>
      <c r="J13339"/>
      <c r="K13339" s="91"/>
      <c r="L13339" s="91"/>
      <c r="M13339" s="91"/>
      <c r="R13339"/>
      <c r="S13339"/>
      <c r="T13339"/>
      <c r="U13339"/>
      <c r="V13339"/>
      <c r="W13339"/>
      <c r="X13339"/>
      <c r="Y13339"/>
      <c r="Z13339"/>
      <c r="AA13339"/>
      <c r="AB13339"/>
      <c r="AC13339"/>
    </row>
    <row r="13340" spans="2:29" s="14" customFormat="1" x14ac:dyDescent="0.25">
      <c r="B13340"/>
      <c r="C13340"/>
      <c r="D13340"/>
      <c r="E13340"/>
      <c r="F13340"/>
      <c r="G13340"/>
      <c r="H13340"/>
      <c r="I13340"/>
      <c r="J13340"/>
      <c r="K13340" s="91"/>
      <c r="L13340" s="91"/>
      <c r="M13340" s="91"/>
      <c r="R13340"/>
      <c r="S13340"/>
      <c r="T13340"/>
      <c r="U13340"/>
      <c r="V13340"/>
      <c r="W13340"/>
      <c r="X13340"/>
      <c r="Y13340"/>
      <c r="Z13340"/>
      <c r="AA13340"/>
      <c r="AB13340"/>
      <c r="AC13340"/>
    </row>
    <row r="13341" spans="2:29" s="14" customFormat="1" x14ac:dyDescent="0.25">
      <c r="B13341"/>
      <c r="C13341"/>
      <c r="D13341"/>
      <c r="E13341"/>
      <c r="F13341"/>
      <c r="G13341"/>
      <c r="H13341"/>
      <c r="I13341"/>
      <c r="J13341"/>
      <c r="K13341" s="91"/>
      <c r="L13341" s="91"/>
      <c r="M13341" s="91"/>
      <c r="R13341"/>
      <c r="S13341"/>
      <c r="T13341"/>
      <c r="U13341"/>
      <c r="V13341"/>
      <c r="W13341"/>
      <c r="X13341"/>
      <c r="Y13341"/>
      <c r="Z13341"/>
      <c r="AA13341"/>
      <c r="AB13341"/>
      <c r="AC13341"/>
    </row>
    <row r="13342" spans="2:29" s="14" customFormat="1" x14ac:dyDescent="0.25">
      <c r="B13342"/>
      <c r="C13342"/>
      <c r="D13342"/>
      <c r="E13342"/>
      <c r="F13342"/>
      <c r="G13342"/>
      <c r="H13342"/>
      <c r="I13342"/>
      <c r="J13342"/>
      <c r="K13342" s="91"/>
      <c r="L13342" s="91"/>
      <c r="M13342" s="91"/>
      <c r="R13342"/>
      <c r="S13342"/>
      <c r="T13342"/>
      <c r="U13342"/>
      <c r="V13342"/>
      <c r="W13342"/>
      <c r="X13342"/>
      <c r="Y13342"/>
      <c r="Z13342"/>
      <c r="AA13342"/>
      <c r="AB13342"/>
      <c r="AC13342"/>
    </row>
    <row r="13343" spans="2:29" s="14" customFormat="1" x14ac:dyDescent="0.25">
      <c r="B13343"/>
      <c r="C13343"/>
      <c r="D13343"/>
      <c r="E13343"/>
      <c r="F13343"/>
      <c r="G13343"/>
      <c r="H13343"/>
      <c r="I13343"/>
      <c r="J13343"/>
      <c r="K13343" s="91"/>
      <c r="L13343" s="91"/>
      <c r="M13343" s="91"/>
      <c r="R13343"/>
      <c r="S13343"/>
      <c r="T13343"/>
      <c r="U13343"/>
      <c r="V13343"/>
      <c r="W13343"/>
      <c r="X13343"/>
      <c r="Y13343"/>
      <c r="Z13343"/>
      <c r="AA13343"/>
      <c r="AB13343"/>
      <c r="AC13343"/>
    </row>
    <row r="13344" spans="2:29" s="14" customFormat="1" x14ac:dyDescent="0.25">
      <c r="B13344"/>
      <c r="C13344"/>
      <c r="D13344"/>
      <c r="E13344"/>
      <c r="F13344"/>
      <c r="G13344"/>
      <c r="H13344"/>
      <c r="I13344"/>
      <c r="J13344"/>
      <c r="K13344" s="91"/>
      <c r="L13344" s="91"/>
      <c r="M13344" s="91"/>
      <c r="R13344"/>
      <c r="S13344"/>
      <c r="T13344"/>
      <c r="U13344"/>
      <c r="V13344"/>
      <c r="W13344"/>
      <c r="X13344"/>
      <c r="Y13344"/>
      <c r="Z13344"/>
      <c r="AA13344"/>
      <c r="AB13344"/>
      <c r="AC13344"/>
    </row>
    <row r="13345" spans="2:29" s="14" customFormat="1" x14ac:dyDescent="0.25">
      <c r="B13345"/>
      <c r="C13345"/>
      <c r="D13345"/>
      <c r="E13345"/>
      <c r="F13345"/>
      <c r="G13345"/>
      <c r="H13345"/>
      <c r="I13345"/>
      <c r="J13345"/>
      <c r="K13345" s="91"/>
      <c r="L13345" s="91"/>
      <c r="M13345" s="91"/>
      <c r="R13345"/>
      <c r="S13345"/>
      <c r="T13345"/>
      <c r="U13345"/>
      <c r="V13345"/>
      <c r="W13345"/>
      <c r="X13345"/>
      <c r="Y13345"/>
      <c r="Z13345"/>
      <c r="AA13345"/>
      <c r="AB13345"/>
      <c r="AC13345"/>
    </row>
    <row r="13346" spans="2:29" s="14" customFormat="1" x14ac:dyDescent="0.25">
      <c r="B13346"/>
      <c r="C13346"/>
      <c r="D13346"/>
      <c r="E13346"/>
      <c r="F13346"/>
      <c r="G13346"/>
      <c r="H13346"/>
      <c r="I13346"/>
      <c r="J13346"/>
      <c r="K13346" s="91"/>
      <c r="L13346" s="91"/>
      <c r="M13346" s="91"/>
      <c r="R13346"/>
      <c r="S13346"/>
      <c r="T13346"/>
      <c r="U13346"/>
      <c r="V13346"/>
      <c r="W13346"/>
      <c r="X13346"/>
      <c r="Y13346"/>
      <c r="Z13346"/>
      <c r="AA13346"/>
      <c r="AB13346"/>
      <c r="AC13346"/>
    </row>
    <row r="13347" spans="2:29" s="14" customFormat="1" x14ac:dyDescent="0.25">
      <c r="B13347"/>
      <c r="C13347"/>
      <c r="D13347"/>
      <c r="E13347"/>
      <c r="F13347"/>
      <c r="G13347"/>
      <c r="H13347"/>
      <c r="I13347"/>
      <c r="J13347"/>
      <c r="K13347" s="91"/>
      <c r="L13347" s="91"/>
      <c r="M13347" s="91"/>
      <c r="R13347"/>
      <c r="S13347"/>
      <c r="T13347"/>
      <c r="U13347"/>
      <c r="V13347"/>
      <c r="W13347"/>
      <c r="X13347"/>
      <c r="Y13347"/>
      <c r="Z13347"/>
      <c r="AA13347"/>
      <c r="AB13347"/>
      <c r="AC13347"/>
    </row>
    <row r="13348" spans="2:29" s="14" customFormat="1" x14ac:dyDescent="0.25">
      <c r="B13348"/>
      <c r="C13348"/>
      <c r="D13348"/>
      <c r="E13348"/>
      <c r="F13348"/>
      <c r="G13348"/>
      <c r="H13348"/>
      <c r="I13348"/>
      <c r="J13348"/>
      <c r="K13348" s="91"/>
      <c r="L13348" s="91"/>
      <c r="M13348" s="91"/>
      <c r="R13348"/>
      <c r="S13348"/>
      <c r="T13348"/>
      <c r="U13348"/>
      <c r="V13348"/>
      <c r="W13348"/>
      <c r="X13348"/>
      <c r="Y13348"/>
      <c r="Z13348"/>
      <c r="AA13348"/>
      <c r="AB13348"/>
      <c r="AC13348"/>
    </row>
    <row r="13349" spans="2:29" s="14" customFormat="1" x14ac:dyDescent="0.25">
      <c r="B13349"/>
      <c r="C13349"/>
      <c r="D13349"/>
      <c r="E13349"/>
      <c r="F13349"/>
      <c r="G13349"/>
      <c r="H13349"/>
      <c r="I13349"/>
      <c r="J13349"/>
      <c r="K13349" s="91"/>
      <c r="L13349" s="91"/>
      <c r="M13349" s="91"/>
      <c r="R13349"/>
      <c r="S13349"/>
      <c r="T13349"/>
      <c r="U13349"/>
      <c r="V13349"/>
      <c r="W13349"/>
      <c r="X13349"/>
      <c r="Y13349"/>
      <c r="Z13349"/>
      <c r="AA13349"/>
      <c r="AB13349"/>
      <c r="AC13349"/>
    </row>
    <row r="13350" spans="2:29" s="14" customFormat="1" x14ac:dyDescent="0.25">
      <c r="B13350"/>
      <c r="C13350"/>
      <c r="D13350"/>
      <c r="E13350"/>
      <c r="F13350"/>
      <c r="G13350"/>
      <c r="H13350"/>
      <c r="I13350"/>
      <c r="J13350"/>
      <c r="K13350" s="91"/>
      <c r="L13350" s="91"/>
      <c r="M13350" s="91"/>
      <c r="R13350"/>
      <c r="S13350"/>
      <c r="T13350"/>
      <c r="U13350"/>
      <c r="V13350"/>
      <c r="W13350"/>
      <c r="X13350"/>
      <c r="Y13350"/>
      <c r="Z13350"/>
      <c r="AA13350"/>
      <c r="AB13350"/>
      <c r="AC13350"/>
    </row>
    <row r="13351" spans="2:29" s="14" customFormat="1" x14ac:dyDescent="0.25">
      <c r="B13351"/>
      <c r="C13351"/>
      <c r="D13351"/>
      <c r="E13351"/>
      <c r="F13351"/>
      <c r="G13351"/>
      <c r="H13351"/>
      <c r="I13351"/>
      <c r="J13351"/>
      <c r="K13351" s="91"/>
      <c r="L13351" s="91"/>
      <c r="M13351" s="91"/>
      <c r="R13351"/>
      <c r="S13351"/>
      <c r="T13351"/>
      <c r="U13351"/>
      <c r="V13351"/>
      <c r="W13351"/>
      <c r="X13351"/>
      <c r="Y13351"/>
      <c r="Z13351"/>
      <c r="AA13351"/>
      <c r="AB13351"/>
      <c r="AC13351"/>
    </row>
    <row r="13352" spans="2:29" s="14" customFormat="1" x14ac:dyDescent="0.25">
      <c r="B13352"/>
      <c r="C13352"/>
      <c r="D13352"/>
      <c r="E13352"/>
      <c r="F13352"/>
      <c r="G13352"/>
      <c r="H13352"/>
      <c r="I13352"/>
      <c r="J13352"/>
      <c r="K13352" s="91"/>
      <c r="L13352" s="91"/>
      <c r="M13352" s="91"/>
      <c r="R13352"/>
      <c r="S13352"/>
      <c r="T13352"/>
      <c r="U13352"/>
      <c r="V13352"/>
      <c r="W13352"/>
      <c r="X13352"/>
      <c r="Y13352"/>
      <c r="Z13352"/>
      <c r="AA13352"/>
      <c r="AB13352"/>
      <c r="AC13352"/>
    </row>
    <row r="13353" spans="2:29" s="14" customFormat="1" x14ac:dyDescent="0.25">
      <c r="B13353"/>
      <c r="C13353"/>
      <c r="D13353"/>
      <c r="E13353"/>
      <c r="F13353"/>
      <c r="G13353"/>
      <c r="H13353"/>
      <c r="I13353"/>
      <c r="J13353"/>
      <c r="K13353" s="91"/>
      <c r="L13353" s="91"/>
      <c r="M13353" s="91"/>
      <c r="R13353"/>
      <c r="S13353"/>
      <c r="T13353"/>
      <c r="U13353"/>
      <c r="V13353"/>
      <c r="W13353"/>
      <c r="X13353"/>
      <c r="Y13353"/>
      <c r="Z13353"/>
      <c r="AA13353"/>
      <c r="AB13353"/>
      <c r="AC13353"/>
    </row>
    <row r="13354" spans="2:29" s="14" customFormat="1" x14ac:dyDescent="0.25">
      <c r="B13354"/>
      <c r="C13354"/>
      <c r="D13354"/>
      <c r="E13354"/>
      <c r="F13354"/>
      <c r="G13354"/>
      <c r="H13354"/>
      <c r="I13354"/>
      <c r="J13354"/>
      <c r="K13354" s="91"/>
      <c r="L13354" s="91"/>
      <c r="M13354" s="91"/>
      <c r="R13354"/>
      <c r="S13354"/>
      <c r="T13354"/>
      <c r="U13354"/>
      <c r="V13354"/>
      <c r="W13354"/>
      <c r="X13354"/>
      <c r="Y13354"/>
      <c r="Z13354"/>
      <c r="AA13354"/>
      <c r="AB13354"/>
      <c r="AC13354"/>
    </row>
    <row r="13355" spans="2:29" s="14" customFormat="1" x14ac:dyDescent="0.25">
      <c r="B13355"/>
      <c r="C13355"/>
      <c r="D13355"/>
      <c r="E13355"/>
      <c r="F13355"/>
      <c r="G13355"/>
      <c r="H13355"/>
      <c r="I13355"/>
      <c r="J13355"/>
      <c r="K13355" s="91"/>
      <c r="L13355" s="91"/>
      <c r="M13355" s="91"/>
      <c r="R13355"/>
      <c r="S13355"/>
      <c r="T13355"/>
      <c r="U13355"/>
      <c r="V13355"/>
      <c r="W13355"/>
      <c r="X13355"/>
      <c r="Y13355"/>
      <c r="Z13355"/>
      <c r="AA13355"/>
      <c r="AB13355"/>
      <c r="AC13355"/>
    </row>
    <row r="13356" spans="2:29" s="14" customFormat="1" x14ac:dyDescent="0.25">
      <c r="B13356"/>
      <c r="C13356"/>
      <c r="D13356"/>
      <c r="E13356"/>
      <c r="F13356"/>
      <c r="G13356"/>
      <c r="H13356"/>
      <c r="I13356"/>
      <c r="J13356"/>
      <c r="K13356" s="91"/>
      <c r="L13356" s="91"/>
      <c r="M13356" s="91"/>
      <c r="R13356"/>
      <c r="S13356"/>
      <c r="T13356"/>
      <c r="U13356"/>
      <c r="V13356"/>
      <c r="W13356"/>
      <c r="X13356"/>
      <c r="Y13356"/>
      <c r="Z13356"/>
      <c r="AA13356"/>
      <c r="AB13356"/>
      <c r="AC13356"/>
    </row>
    <row r="13357" spans="2:29" s="14" customFormat="1" x14ac:dyDescent="0.25">
      <c r="B13357"/>
      <c r="C13357"/>
      <c r="D13357"/>
      <c r="E13357"/>
      <c r="F13357"/>
      <c r="G13357"/>
      <c r="H13357"/>
      <c r="I13357"/>
      <c r="J13357"/>
      <c r="K13357" s="91"/>
      <c r="L13357" s="91"/>
      <c r="M13357" s="91"/>
      <c r="R13357"/>
      <c r="S13357"/>
      <c r="T13357"/>
      <c r="U13357"/>
      <c r="V13357"/>
      <c r="W13357"/>
      <c r="X13357"/>
      <c r="Y13357"/>
      <c r="Z13357"/>
      <c r="AA13357"/>
      <c r="AB13357"/>
      <c r="AC13357"/>
    </row>
    <row r="13358" spans="2:29" s="14" customFormat="1" x14ac:dyDescent="0.25">
      <c r="B13358"/>
      <c r="C13358"/>
      <c r="D13358"/>
      <c r="E13358"/>
      <c r="F13358"/>
      <c r="G13358"/>
      <c r="H13358"/>
      <c r="I13358"/>
      <c r="J13358"/>
      <c r="K13358" s="91"/>
      <c r="L13358" s="91"/>
      <c r="M13358" s="91"/>
      <c r="R13358"/>
      <c r="S13358"/>
      <c r="T13358"/>
      <c r="U13358"/>
      <c r="V13358"/>
      <c r="W13358"/>
      <c r="X13358"/>
      <c r="Y13358"/>
      <c r="Z13358"/>
      <c r="AA13358"/>
      <c r="AB13358"/>
      <c r="AC13358"/>
    </row>
    <row r="13359" spans="2:29" s="14" customFormat="1" x14ac:dyDescent="0.25">
      <c r="B13359"/>
      <c r="C13359"/>
      <c r="D13359"/>
      <c r="E13359"/>
      <c r="F13359"/>
      <c r="G13359"/>
      <c r="H13359"/>
      <c r="I13359"/>
      <c r="J13359"/>
      <c r="K13359" s="91"/>
      <c r="L13359" s="91"/>
      <c r="M13359" s="91"/>
      <c r="R13359"/>
      <c r="S13359"/>
      <c r="T13359"/>
      <c r="U13359"/>
      <c r="V13359"/>
      <c r="W13359"/>
      <c r="X13359"/>
      <c r="Y13359"/>
      <c r="Z13359"/>
      <c r="AA13359"/>
      <c r="AB13359"/>
      <c r="AC13359"/>
    </row>
    <row r="13360" spans="2:29" s="14" customFormat="1" x14ac:dyDescent="0.25">
      <c r="B13360"/>
      <c r="C13360"/>
      <c r="D13360"/>
      <c r="E13360"/>
      <c r="F13360"/>
      <c r="G13360"/>
      <c r="H13360"/>
      <c r="I13360"/>
      <c r="J13360"/>
      <c r="K13360" s="91"/>
      <c r="L13360" s="91"/>
      <c r="M13360" s="91"/>
      <c r="R13360"/>
      <c r="S13360"/>
      <c r="T13360"/>
      <c r="U13360"/>
      <c r="V13360"/>
      <c r="W13360"/>
      <c r="X13360"/>
      <c r="Y13360"/>
      <c r="Z13360"/>
      <c r="AA13360"/>
      <c r="AB13360"/>
      <c r="AC13360"/>
    </row>
    <row r="13361" spans="2:29" s="14" customFormat="1" x14ac:dyDescent="0.25">
      <c r="B13361"/>
      <c r="C13361"/>
      <c r="D13361"/>
      <c r="E13361"/>
      <c r="F13361"/>
      <c r="G13361"/>
      <c r="H13361"/>
      <c r="I13361"/>
      <c r="J13361"/>
      <c r="K13361" s="91"/>
      <c r="L13361" s="91"/>
      <c r="M13361" s="91"/>
      <c r="R13361"/>
      <c r="S13361"/>
      <c r="T13361"/>
      <c r="U13361"/>
      <c r="V13361"/>
      <c r="W13361"/>
      <c r="X13361"/>
      <c r="Y13361"/>
      <c r="Z13361"/>
      <c r="AA13361"/>
      <c r="AB13361"/>
      <c r="AC13361"/>
    </row>
    <row r="13362" spans="2:29" s="14" customFormat="1" x14ac:dyDescent="0.25">
      <c r="B13362"/>
      <c r="C13362"/>
      <c r="D13362"/>
      <c r="E13362"/>
      <c r="F13362"/>
      <c r="G13362"/>
      <c r="H13362"/>
      <c r="I13362"/>
      <c r="J13362"/>
      <c r="K13362" s="91"/>
      <c r="L13362" s="91"/>
      <c r="M13362" s="91"/>
      <c r="R13362"/>
      <c r="S13362"/>
      <c r="T13362"/>
      <c r="U13362"/>
      <c r="V13362"/>
      <c r="W13362"/>
      <c r="X13362"/>
      <c r="Y13362"/>
      <c r="Z13362"/>
      <c r="AA13362"/>
      <c r="AB13362"/>
      <c r="AC13362"/>
    </row>
    <row r="13363" spans="2:29" s="14" customFormat="1" x14ac:dyDescent="0.25">
      <c r="B13363"/>
      <c r="C13363"/>
      <c r="D13363"/>
      <c r="E13363"/>
      <c r="F13363"/>
      <c r="G13363"/>
      <c r="H13363"/>
      <c r="I13363"/>
      <c r="J13363"/>
      <c r="K13363" s="91"/>
      <c r="L13363" s="91"/>
      <c r="M13363" s="91"/>
      <c r="R13363"/>
      <c r="S13363"/>
      <c r="T13363"/>
      <c r="U13363"/>
      <c r="V13363"/>
      <c r="W13363"/>
      <c r="X13363"/>
      <c r="Y13363"/>
      <c r="Z13363"/>
      <c r="AA13363"/>
      <c r="AB13363"/>
      <c r="AC13363"/>
    </row>
    <row r="13364" spans="2:29" s="14" customFormat="1" x14ac:dyDescent="0.25">
      <c r="B13364"/>
      <c r="C13364"/>
      <c r="D13364"/>
      <c r="E13364"/>
      <c r="F13364"/>
      <c r="G13364"/>
      <c r="H13364"/>
      <c r="I13364"/>
      <c r="J13364"/>
      <c r="K13364" s="91"/>
      <c r="L13364" s="91"/>
      <c r="M13364" s="91"/>
      <c r="R13364"/>
      <c r="S13364"/>
      <c r="T13364"/>
      <c r="U13364"/>
      <c r="V13364"/>
      <c r="W13364"/>
      <c r="X13364"/>
      <c r="Y13364"/>
      <c r="Z13364"/>
      <c r="AA13364"/>
      <c r="AB13364"/>
      <c r="AC13364"/>
    </row>
    <row r="13365" spans="2:29" s="14" customFormat="1" x14ac:dyDescent="0.25">
      <c r="B13365"/>
      <c r="C13365"/>
      <c r="D13365"/>
      <c r="E13365"/>
      <c r="F13365"/>
      <c r="G13365"/>
      <c r="H13365"/>
      <c r="I13365"/>
      <c r="J13365"/>
      <c r="K13365" s="91"/>
      <c r="L13365" s="91"/>
      <c r="M13365" s="91"/>
      <c r="R13365"/>
      <c r="S13365"/>
      <c r="T13365"/>
      <c r="U13365"/>
      <c r="V13365"/>
      <c r="W13365"/>
      <c r="X13365"/>
      <c r="Y13365"/>
      <c r="Z13365"/>
      <c r="AA13365"/>
      <c r="AB13365"/>
      <c r="AC13365"/>
    </row>
    <row r="13366" spans="2:29" s="14" customFormat="1" x14ac:dyDescent="0.25">
      <c r="B13366"/>
      <c r="C13366"/>
      <c r="D13366"/>
      <c r="E13366"/>
      <c r="F13366"/>
      <c r="G13366"/>
      <c r="H13366"/>
      <c r="I13366"/>
      <c r="J13366"/>
      <c r="K13366" s="91"/>
      <c r="L13366" s="91"/>
      <c r="M13366" s="91"/>
      <c r="R13366"/>
      <c r="S13366"/>
      <c r="T13366"/>
      <c r="U13366"/>
      <c r="V13366"/>
      <c r="W13366"/>
      <c r="X13366"/>
      <c r="Y13366"/>
      <c r="Z13366"/>
      <c r="AA13366"/>
      <c r="AB13366"/>
      <c r="AC13366"/>
    </row>
    <row r="13367" spans="2:29" s="14" customFormat="1" x14ac:dyDescent="0.25">
      <c r="B13367"/>
      <c r="C13367"/>
      <c r="D13367"/>
      <c r="E13367"/>
      <c r="F13367"/>
      <c r="G13367"/>
      <c r="H13367"/>
      <c r="I13367"/>
      <c r="J13367"/>
      <c r="K13367" s="91"/>
      <c r="L13367" s="91"/>
      <c r="M13367" s="91"/>
      <c r="R13367"/>
      <c r="S13367"/>
      <c r="T13367"/>
      <c r="U13367"/>
      <c r="V13367"/>
      <c r="W13367"/>
      <c r="X13367"/>
      <c r="Y13367"/>
      <c r="Z13367"/>
      <c r="AA13367"/>
      <c r="AB13367"/>
      <c r="AC13367"/>
    </row>
    <row r="13368" spans="2:29" s="14" customFormat="1" x14ac:dyDescent="0.25">
      <c r="B13368"/>
      <c r="C13368"/>
      <c r="D13368"/>
      <c r="E13368"/>
      <c r="F13368"/>
      <c r="G13368"/>
      <c r="H13368"/>
      <c r="I13368"/>
      <c r="J13368"/>
      <c r="K13368" s="91"/>
      <c r="L13368" s="91"/>
      <c r="M13368" s="91"/>
      <c r="R13368"/>
      <c r="S13368"/>
      <c r="T13368"/>
      <c r="U13368"/>
      <c r="V13368"/>
      <c r="W13368"/>
      <c r="X13368"/>
      <c r="Y13368"/>
      <c r="Z13368"/>
      <c r="AA13368"/>
      <c r="AB13368"/>
      <c r="AC13368"/>
    </row>
    <row r="13369" spans="2:29" s="14" customFormat="1" x14ac:dyDescent="0.25">
      <c r="B13369"/>
      <c r="C13369"/>
      <c r="D13369"/>
      <c r="E13369"/>
      <c r="F13369"/>
      <c r="G13369"/>
      <c r="H13369"/>
      <c r="I13369"/>
      <c r="J13369"/>
      <c r="K13369" s="91"/>
      <c r="L13369" s="91"/>
      <c r="M13369" s="91"/>
      <c r="R13369"/>
      <c r="S13369"/>
      <c r="T13369"/>
      <c r="U13369"/>
      <c r="V13369"/>
      <c r="W13369"/>
      <c r="X13369"/>
      <c r="Y13369"/>
      <c r="Z13369"/>
      <c r="AA13369"/>
      <c r="AB13369"/>
      <c r="AC13369"/>
    </row>
    <row r="13370" spans="2:29" s="14" customFormat="1" x14ac:dyDescent="0.25">
      <c r="B13370"/>
      <c r="C13370"/>
      <c r="D13370"/>
      <c r="E13370"/>
      <c r="F13370"/>
      <c r="G13370"/>
      <c r="H13370"/>
      <c r="I13370"/>
      <c r="J13370"/>
      <c r="K13370" s="91"/>
      <c r="L13370" s="91"/>
      <c r="M13370" s="91"/>
      <c r="R13370"/>
      <c r="S13370"/>
      <c r="T13370"/>
      <c r="U13370"/>
      <c r="V13370"/>
      <c r="W13370"/>
      <c r="X13370"/>
      <c r="Y13370"/>
      <c r="Z13370"/>
      <c r="AA13370"/>
      <c r="AB13370"/>
      <c r="AC13370"/>
    </row>
    <row r="13371" spans="2:29" s="14" customFormat="1" x14ac:dyDescent="0.25">
      <c r="B13371"/>
      <c r="C13371"/>
      <c r="D13371"/>
      <c r="E13371"/>
      <c r="F13371"/>
      <c r="G13371"/>
      <c r="H13371"/>
      <c r="I13371"/>
      <c r="J13371"/>
      <c r="K13371" s="91"/>
      <c r="L13371" s="91"/>
      <c r="M13371" s="91"/>
      <c r="R13371"/>
      <c r="S13371"/>
      <c r="T13371"/>
      <c r="U13371"/>
      <c r="V13371"/>
      <c r="W13371"/>
      <c r="X13371"/>
      <c r="Y13371"/>
      <c r="Z13371"/>
      <c r="AA13371"/>
      <c r="AB13371"/>
      <c r="AC13371"/>
    </row>
    <row r="13372" spans="2:29" s="14" customFormat="1" x14ac:dyDescent="0.25">
      <c r="B13372"/>
      <c r="C13372"/>
      <c r="D13372"/>
      <c r="E13372"/>
      <c r="F13372"/>
      <c r="G13372"/>
      <c r="H13372"/>
      <c r="I13372"/>
      <c r="J13372"/>
      <c r="K13372" s="91"/>
      <c r="L13372" s="91"/>
      <c r="M13372" s="91"/>
      <c r="R13372"/>
      <c r="S13372"/>
      <c r="T13372"/>
      <c r="U13372"/>
      <c r="V13372"/>
      <c r="W13372"/>
      <c r="X13372"/>
      <c r="Y13372"/>
      <c r="Z13372"/>
      <c r="AA13372"/>
      <c r="AB13372"/>
      <c r="AC13372"/>
    </row>
    <row r="13373" spans="2:29" s="14" customFormat="1" x14ac:dyDescent="0.25">
      <c r="B13373"/>
      <c r="C13373"/>
      <c r="D13373"/>
      <c r="E13373"/>
      <c r="F13373"/>
      <c r="G13373"/>
      <c r="H13373"/>
      <c r="I13373"/>
      <c r="J13373"/>
      <c r="K13373" s="91"/>
      <c r="L13373" s="91"/>
      <c r="M13373" s="91"/>
      <c r="R13373"/>
      <c r="S13373"/>
      <c r="T13373"/>
      <c r="U13373"/>
      <c r="V13373"/>
      <c r="W13373"/>
      <c r="X13373"/>
      <c r="Y13373"/>
      <c r="Z13373"/>
      <c r="AA13373"/>
      <c r="AB13373"/>
      <c r="AC13373"/>
    </row>
    <row r="13374" spans="2:29" s="14" customFormat="1" x14ac:dyDescent="0.25">
      <c r="B13374"/>
      <c r="C13374"/>
      <c r="D13374"/>
      <c r="E13374"/>
      <c r="F13374"/>
      <c r="G13374"/>
      <c r="H13374"/>
      <c r="I13374"/>
      <c r="J13374"/>
      <c r="K13374" s="91"/>
      <c r="L13374" s="91"/>
      <c r="M13374" s="91"/>
      <c r="R13374"/>
      <c r="S13374"/>
      <c r="T13374"/>
      <c r="U13374"/>
      <c r="V13374"/>
      <c r="W13374"/>
      <c r="X13374"/>
      <c r="Y13374"/>
      <c r="Z13374"/>
      <c r="AA13374"/>
      <c r="AB13374"/>
      <c r="AC13374"/>
    </row>
    <row r="13375" spans="2:29" s="14" customFormat="1" x14ac:dyDescent="0.25">
      <c r="B13375"/>
      <c r="C13375"/>
      <c r="D13375"/>
      <c r="E13375"/>
      <c r="F13375"/>
      <c r="G13375"/>
      <c r="H13375"/>
      <c r="I13375"/>
      <c r="J13375"/>
      <c r="K13375" s="91"/>
      <c r="L13375" s="91"/>
      <c r="M13375" s="91"/>
      <c r="R13375"/>
      <c r="S13375"/>
      <c r="T13375"/>
      <c r="U13375"/>
      <c r="V13375"/>
      <c r="W13375"/>
      <c r="X13375"/>
      <c r="Y13375"/>
      <c r="Z13375"/>
      <c r="AA13375"/>
      <c r="AB13375"/>
      <c r="AC13375"/>
    </row>
    <row r="13376" spans="2:29" s="14" customFormat="1" x14ac:dyDescent="0.25">
      <c r="B13376"/>
      <c r="C13376"/>
      <c r="D13376"/>
      <c r="E13376"/>
      <c r="F13376"/>
      <c r="G13376"/>
      <c r="H13376"/>
      <c r="I13376"/>
      <c r="J13376"/>
      <c r="K13376" s="91"/>
      <c r="L13376" s="91"/>
      <c r="M13376" s="91"/>
      <c r="R13376"/>
      <c r="S13376"/>
      <c r="T13376"/>
      <c r="U13376"/>
      <c r="V13376"/>
      <c r="W13376"/>
      <c r="X13376"/>
      <c r="Y13376"/>
      <c r="Z13376"/>
      <c r="AA13376"/>
      <c r="AB13376"/>
      <c r="AC13376"/>
    </row>
    <row r="13377" spans="2:29" s="14" customFormat="1" x14ac:dyDescent="0.25">
      <c r="B13377"/>
      <c r="C13377"/>
      <c r="D13377"/>
      <c r="E13377"/>
      <c r="F13377"/>
      <c r="G13377"/>
      <c r="H13377"/>
      <c r="I13377"/>
      <c r="J13377"/>
      <c r="K13377" s="91"/>
      <c r="L13377" s="91"/>
      <c r="M13377" s="91"/>
      <c r="R13377"/>
      <c r="S13377"/>
      <c r="T13377"/>
      <c r="U13377"/>
      <c r="V13377"/>
      <c r="W13377"/>
      <c r="X13377"/>
      <c r="Y13377"/>
      <c r="Z13377"/>
      <c r="AA13377"/>
      <c r="AB13377"/>
      <c r="AC13377"/>
    </row>
    <row r="13378" spans="2:29" s="14" customFormat="1" x14ac:dyDescent="0.25">
      <c r="B13378"/>
      <c r="C13378"/>
      <c r="D13378"/>
      <c r="E13378"/>
      <c r="F13378"/>
      <c r="G13378"/>
      <c r="H13378"/>
      <c r="I13378"/>
      <c r="J13378"/>
      <c r="K13378" s="91"/>
      <c r="L13378" s="91"/>
      <c r="M13378" s="91"/>
      <c r="R13378"/>
      <c r="S13378"/>
      <c r="T13378"/>
      <c r="U13378"/>
      <c r="V13378"/>
      <c r="W13378"/>
      <c r="X13378"/>
      <c r="Y13378"/>
      <c r="Z13378"/>
      <c r="AA13378"/>
      <c r="AB13378"/>
      <c r="AC13378"/>
    </row>
    <row r="13379" spans="2:29" s="14" customFormat="1" x14ac:dyDescent="0.25">
      <c r="B13379"/>
      <c r="C13379"/>
      <c r="D13379"/>
      <c r="E13379"/>
      <c r="F13379"/>
      <c r="G13379"/>
      <c r="H13379"/>
      <c r="I13379"/>
      <c r="J13379"/>
      <c r="K13379" s="91"/>
      <c r="L13379" s="91"/>
      <c r="M13379" s="91"/>
      <c r="R13379"/>
      <c r="S13379"/>
      <c r="T13379"/>
      <c r="U13379"/>
      <c r="V13379"/>
      <c r="W13379"/>
      <c r="X13379"/>
      <c r="Y13379"/>
      <c r="Z13379"/>
      <c r="AA13379"/>
      <c r="AB13379"/>
      <c r="AC13379"/>
    </row>
    <row r="13380" spans="2:29" s="14" customFormat="1" x14ac:dyDescent="0.25">
      <c r="B13380"/>
      <c r="C13380"/>
      <c r="D13380"/>
      <c r="E13380"/>
      <c r="F13380"/>
      <c r="G13380"/>
      <c r="H13380"/>
      <c r="I13380"/>
      <c r="J13380"/>
      <c r="K13380" s="91"/>
      <c r="L13380" s="91"/>
      <c r="M13380" s="91"/>
      <c r="R13380"/>
      <c r="S13380"/>
      <c r="T13380"/>
      <c r="U13380"/>
      <c r="V13380"/>
      <c r="W13380"/>
      <c r="X13380"/>
      <c r="Y13380"/>
      <c r="Z13380"/>
      <c r="AA13380"/>
      <c r="AB13380"/>
      <c r="AC13380"/>
    </row>
    <row r="13381" spans="2:29" s="14" customFormat="1" x14ac:dyDescent="0.25">
      <c r="B13381"/>
      <c r="C13381"/>
      <c r="D13381"/>
      <c r="E13381"/>
      <c r="F13381"/>
      <c r="G13381"/>
      <c r="H13381"/>
      <c r="I13381"/>
      <c r="J13381"/>
      <c r="K13381" s="91"/>
      <c r="L13381" s="91"/>
      <c r="M13381" s="91"/>
      <c r="R13381"/>
      <c r="S13381"/>
      <c r="T13381"/>
      <c r="U13381"/>
      <c r="V13381"/>
      <c r="W13381"/>
      <c r="X13381"/>
      <c r="Y13381"/>
      <c r="Z13381"/>
      <c r="AA13381"/>
      <c r="AB13381"/>
      <c r="AC13381"/>
    </row>
    <row r="13382" spans="2:29" s="14" customFormat="1" x14ac:dyDescent="0.25">
      <c r="B13382"/>
      <c r="C13382"/>
      <c r="D13382"/>
      <c r="E13382"/>
      <c r="F13382"/>
      <c r="G13382"/>
      <c r="H13382"/>
      <c r="I13382"/>
      <c r="J13382"/>
      <c r="K13382" s="91"/>
      <c r="L13382" s="91"/>
      <c r="M13382" s="91"/>
      <c r="R13382"/>
      <c r="S13382"/>
      <c r="T13382"/>
      <c r="U13382"/>
      <c r="V13382"/>
      <c r="W13382"/>
      <c r="X13382"/>
      <c r="Y13382"/>
      <c r="Z13382"/>
      <c r="AA13382"/>
      <c r="AB13382"/>
      <c r="AC13382"/>
    </row>
    <row r="13383" spans="2:29" s="14" customFormat="1" x14ac:dyDescent="0.25">
      <c r="B13383"/>
      <c r="C13383"/>
      <c r="D13383"/>
      <c r="E13383"/>
      <c r="F13383"/>
      <c r="G13383"/>
      <c r="H13383"/>
      <c r="I13383"/>
      <c r="J13383"/>
      <c r="K13383" s="91"/>
      <c r="L13383" s="91"/>
      <c r="M13383" s="91"/>
      <c r="R13383"/>
      <c r="S13383"/>
      <c r="T13383"/>
      <c r="U13383"/>
      <c r="V13383"/>
      <c r="W13383"/>
      <c r="X13383"/>
      <c r="Y13383"/>
      <c r="Z13383"/>
      <c r="AA13383"/>
      <c r="AB13383"/>
      <c r="AC13383"/>
    </row>
    <row r="13384" spans="2:29" s="14" customFormat="1" x14ac:dyDescent="0.25">
      <c r="B13384"/>
      <c r="C13384"/>
      <c r="D13384"/>
      <c r="E13384"/>
      <c r="F13384"/>
      <c r="G13384"/>
      <c r="H13384"/>
      <c r="I13384"/>
      <c r="J13384"/>
      <c r="K13384" s="91"/>
      <c r="L13384" s="91"/>
      <c r="M13384" s="91"/>
      <c r="R13384"/>
      <c r="S13384"/>
      <c r="T13384"/>
      <c r="U13384"/>
      <c r="V13384"/>
      <c r="W13384"/>
      <c r="X13384"/>
      <c r="Y13384"/>
      <c r="Z13384"/>
      <c r="AA13384"/>
      <c r="AB13384"/>
      <c r="AC13384"/>
    </row>
    <row r="13385" spans="2:29" s="14" customFormat="1" x14ac:dyDescent="0.25">
      <c r="B13385"/>
      <c r="C13385"/>
      <c r="D13385"/>
      <c r="E13385"/>
      <c r="F13385"/>
      <c r="G13385"/>
      <c r="H13385"/>
      <c r="I13385"/>
      <c r="J13385"/>
      <c r="K13385" s="91"/>
      <c r="L13385" s="91"/>
      <c r="M13385" s="91"/>
      <c r="R13385"/>
      <c r="S13385"/>
      <c r="T13385"/>
      <c r="U13385"/>
      <c r="V13385"/>
      <c r="W13385"/>
      <c r="X13385"/>
      <c r="Y13385"/>
      <c r="Z13385"/>
      <c r="AA13385"/>
      <c r="AB13385"/>
      <c r="AC13385"/>
    </row>
    <row r="13386" spans="2:29" s="14" customFormat="1" x14ac:dyDescent="0.25">
      <c r="B13386"/>
      <c r="C13386"/>
      <c r="D13386"/>
      <c r="E13386"/>
      <c r="F13386"/>
      <c r="G13386"/>
      <c r="H13386"/>
      <c r="I13386"/>
      <c r="J13386"/>
      <c r="K13386" s="91"/>
      <c r="L13386" s="91"/>
      <c r="M13386" s="91"/>
      <c r="R13386"/>
      <c r="S13386"/>
      <c r="T13386"/>
      <c r="U13386"/>
      <c r="V13386"/>
      <c r="W13386"/>
      <c r="X13386"/>
      <c r="Y13386"/>
      <c r="Z13386"/>
      <c r="AA13386"/>
      <c r="AB13386"/>
      <c r="AC13386"/>
    </row>
    <row r="13387" spans="2:29" s="14" customFormat="1" x14ac:dyDescent="0.25">
      <c r="B13387"/>
      <c r="C13387"/>
      <c r="D13387"/>
      <c r="E13387"/>
      <c r="F13387"/>
      <c r="G13387"/>
      <c r="H13387"/>
      <c r="I13387"/>
      <c r="J13387"/>
      <c r="K13387" s="91"/>
      <c r="L13387" s="91"/>
      <c r="M13387" s="91"/>
      <c r="R13387"/>
      <c r="S13387"/>
      <c r="T13387"/>
      <c r="U13387"/>
      <c r="V13387"/>
      <c r="W13387"/>
      <c r="X13387"/>
      <c r="Y13387"/>
      <c r="Z13387"/>
      <c r="AA13387"/>
      <c r="AB13387"/>
      <c r="AC13387"/>
    </row>
    <row r="13388" spans="2:29" s="14" customFormat="1" x14ac:dyDescent="0.25">
      <c r="B13388"/>
      <c r="C13388"/>
      <c r="D13388"/>
      <c r="E13388"/>
      <c r="F13388"/>
      <c r="G13388"/>
      <c r="H13388"/>
      <c r="I13388"/>
      <c r="J13388"/>
      <c r="K13388" s="91"/>
      <c r="L13388" s="91"/>
      <c r="M13388" s="91"/>
      <c r="R13388"/>
      <c r="S13388"/>
      <c r="T13388"/>
      <c r="U13388"/>
      <c r="V13388"/>
      <c r="W13388"/>
      <c r="X13388"/>
      <c r="Y13388"/>
      <c r="Z13388"/>
      <c r="AA13388"/>
      <c r="AB13388"/>
      <c r="AC13388"/>
    </row>
    <row r="13389" spans="2:29" s="14" customFormat="1" x14ac:dyDescent="0.25">
      <c r="B13389"/>
      <c r="C13389"/>
      <c r="D13389"/>
      <c r="E13389"/>
      <c r="F13389"/>
      <c r="G13389"/>
      <c r="H13389"/>
      <c r="I13389"/>
      <c r="J13389"/>
      <c r="K13389" s="91"/>
      <c r="L13389" s="91"/>
      <c r="M13389" s="91"/>
      <c r="R13389"/>
      <c r="S13389"/>
      <c r="T13389"/>
      <c r="U13389"/>
      <c r="V13389"/>
      <c r="W13389"/>
      <c r="X13389"/>
      <c r="Y13389"/>
      <c r="Z13389"/>
      <c r="AA13389"/>
      <c r="AB13389"/>
      <c r="AC13389"/>
    </row>
    <row r="13390" spans="2:29" s="14" customFormat="1" x14ac:dyDescent="0.25">
      <c r="B13390"/>
      <c r="C13390"/>
      <c r="D13390"/>
      <c r="E13390"/>
      <c r="F13390"/>
      <c r="G13390"/>
      <c r="H13390"/>
      <c r="I13390"/>
      <c r="J13390"/>
      <c r="K13390" s="91"/>
      <c r="L13390" s="91"/>
      <c r="M13390" s="91"/>
      <c r="R13390"/>
      <c r="S13390"/>
      <c r="T13390"/>
      <c r="U13390"/>
      <c r="V13390"/>
      <c r="W13390"/>
      <c r="X13390"/>
      <c r="Y13390"/>
      <c r="Z13390"/>
      <c r="AA13390"/>
      <c r="AB13390"/>
      <c r="AC13390"/>
    </row>
    <row r="13391" spans="2:29" s="14" customFormat="1" x14ac:dyDescent="0.25">
      <c r="B13391"/>
      <c r="C13391"/>
      <c r="D13391"/>
      <c r="E13391"/>
      <c r="F13391"/>
      <c r="G13391"/>
      <c r="H13391"/>
      <c r="I13391"/>
      <c r="J13391"/>
      <c r="K13391" s="91"/>
      <c r="L13391" s="91"/>
      <c r="M13391" s="91"/>
      <c r="R13391"/>
      <c r="S13391"/>
      <c r="T13391"/>
      <c r="U13391"/>
      <c r="V13391"/>
      <c r="W13391"/>
      <c r="X13391"/>
      <c r="Y13391"/>
      <c r="Z13391"/>
      <c r="AA13391"/>
      <c r="AB13391"/>
      <c r="AC13391"/>
    </row>
    <row r="13392" spans="2:29" s="14" customFormat="1" x14ac:dyDescent="0.25">
      <c r="B13392"/>
      <c r="C13392"/>
      <c r="D13392"/>
      <c r="E13392"/>
      <c r="F13392"/>
      <c r="G13392"/>
      <c r="H13392"/>
      <c r="I13392"/>
      <c r="J13392"/>
      <c r="K13392" s="91"/>
      <c r="L13392" s="91"/>
      <c r="M13392" s="91"/>
      <c r="R13392"/>
      <c r="S13392"/>
      <c r="T13392"/>
      <c r="U13392"/>
      <c r="V13392"/>
      <c r="W13392"/>
      <c r="X13392"/>
      <c r="Y13392"/>
      <c r="Z13392"/>
      <c r="AA13392"/>
      <c r="AB13392"/>
      <c r="AC13392"/>
    </row>
    <row r="13393" spans="2:29" s="14" customFormat="1" x14ac:dyDescent="0.25">
      <c r="B13393"/>
      <c r="C13393"/>
      <c r="D13393"/>
      <c r="E13393"/>
      <c r="F13393"/>
      <c r="G13393"/>
      <c r="H13393"/>
      <c r="I13393"/>
      <c r="J13393"/>
      <c r="K13393" s="91"/>
      <c r="L13393" s="91"/>
      <c r="M13393" s="91"/>
      <c r="R13393"/>
      <c r="S13393"/>
      <c r="T13393"/>
      <c r="U13393"/>
      <c r="V13393"/>
      <c r="W13393"/>
      <c r="X13393"/>
      <c r="Y13393"/>
      <c r="Z13393"/>
      <c r="AA13393"/>
      <c r="AB13393"/>
      <c r="AC13393"/>
    </row>
    <row r="13394" spans="2:29" s="14" customFormat="1" x14ac:dyDescent="0.25">
      <c r="B13394"/>
      <c r="C13394"/>
      <c r="D13394"/>
      <c r="E13394"/>
      <c r="F13394"/>
      <c r="G13394"/>
      <c r="H13394"/>
      <c r="I13394"/>
      <c r="J13394"/>
      <c r="K13394" s="91"/>
      <c r="L13394" s="91"/>
      <c r="M13394" s="91"/>
      <c r="R13394"/>
      <c r="S13394"/>
      <c r="T13394"/>
      <c r="U13394"/>
      <c r="V13394"/>
      <c r="W13394"/>
      <c r="X13394"/>
      <c r="Y13394"/>
      <c r="Z13394"/>
      <c r="AA13394"/>
      <c r="AB13394"/>
      <c r="AC13394"/>
    </row>
    <row r="13395" spans="2:29" s="14" customFormat="1" x14ac:dyDescent="0.25">
      <c r="B13395"/>
      <c r="C13395"/>
      <c r="D13395"/>
      <c r="E13395"/>
      <c r="F13395"/>
      <c r="G13395"/>
      <c r="H13395"/>
      <c r="I13395"/>
      <c r="J13395"/>
      <c r="K13395" s="91"/>
      <c r="L13395" s="91"/>
      <c r="M13395" s="91"/>
      <c r="R13395"/>
      <c r="S13395"/>
      <c r="T13395"/>
      <c r="U13395"/>
      <c r="V13395"/>
      <c r="W13395"/>
      <c r="X13395"/>
      <c r="Y13395"/>
      <c r="Z13395"/>
      <c r="AA13395"/>
      <c r="AB13395"/>
      <c r="AC13395"/>
    </row>
    <row r="13396" spans="2:29" s="14" customFormat="1" x14ac:dyDescent="0.25">
      <c r="B13396"/>
      <c r="C13396"/>
      <c r="D13396"/>
      <c r="E13396"/>
      <c r="F13396"/>
      <c r="G13396"/>
      <c r="H13396"/>
      <c r="I13396"/>
      <c r="J13396"/>
      <c r="K13396" s="91"/>
      <c r="L13396" s="91"/>
      <c r="M13396" s="91"/>
      <c r="R13396"/>
      <c r="S13396"/>
      <c r="T13396"/>
      <c r="U13396"/>
      <c r="V13396"/>
      <c r="W13396"/>
      <c r="X13396"/>
      <c r="Y13396"/>
      <c r="Z13396"/>
      <c r="AA13396"/>
      <c r="AB13396"/>
      <c r="AC13396"/>
    </row>
    <row r="13397" spans="2:29" s="14" customFormat="1" x14ac:dyDescent="0.25">
      <c r="B13397"/>
      <c r="C13397"/>
      <c r="D13397"/>
      <c r="E13397"/>
      <c r="F13397"/>
      <c r="G13397"/>
      <c r="H13397"/>
      <c r="I13397"/>
      <c r="J13397"/>
      <c r="K13397" s="91"/>
      <c r="L13397" s="91"/>
      <c r="M13397" s="91"/>
      <c r="R13397"/>
      <c r="S13397"/>
      <c r="T13397"/>
      <c r="U13397"/>
      <c r="V13397"/>
      <c r="W13397"/>
      <c r="X13397"/>
      <c r="Y13397"/>
      <c r="Z13397"/>
      <c r="AA13397"/>
      <c r="AB13397"/>
      <c r="AC13397"/>
    </row>
    <row r="13398" spans="2:29" s="14" customFormat="1" x14ac:dyDescent="0.25">
      <c r="B13398"/>
      <c r="C13398"/>
      <c r="D13398"/>
      <c r="E13398"/>
      <c r="F13398"/>
      <c r="G13398"/>
      <c r="H13398"/>
      <c r="I13398"/>
      <c r="J13398"/>
      <c r="K13398" s="91"/>
      <c r="L13398" s="91"/>
      <c r="M13398" s="91"/>
      <c r="R13398"/>
      <c r="S13398"/>
      <c r="T13398"/>
      <c r="U13398"/>
      <c r="V13398"/>
      <c r="W13398"/>
      <c r="X13398"/>
      <c r="Y13398"/>
      <c r="Z13398"/>
      <c r="AA13398"/>
      <c r="AB13398"/>
      <c r="AC13398"/>
    </row>
    <row r="13399" spans="2:29" s="14" customFormat="1" x14ac:dyDescent="0.25">
      <c r="B13399"/>
      <c r="C13399"/>
      <c r="D13399"/>
      <c r="E13399"/>
      <c r="F13399"/>
      <c r="G13399"/>
      <c r="H13399"/>
      <c r="I13399"/>
      <c r="J13399"/>
      <c r="K13399" s="91"/>
      <c r="L13399" s="91"/>
      <c r="M13399" s="91"/>
      <c r="R13399"/>
      <c r="S13399"/>
      <c r="T13399"/>
      <c r="U13399"/>
      <c r="V13399"/>
      <c r="W13399"/>
      <c r="X13399"/>
      <c r="Y13399"/>
      <c r="Z13399"/>
      <c r="AA13399"/>
      <c r="AB13399"/>
      <c r="AC13399"/>
    </row>
    <row r="13400" spans="2:29" s="14" customFormat="1" x14ac:dyDescent="0.25">
      <c r="B13400"/>
      <c r="C13400"/>
      <c r="D13400"/>
      <c r="E13400"/>
      <c r="F13400"/>
      <c r="G13400"/>
      <c r="H13400"/>
      <c r="I13400"/>
      <c r="J13400"/>
      <c r="K13400" s="91"/>
      <c r="L13400" s="91"/>
      <c r="M13400" s="91"/>
      <c r="R13400"/>
      <c r="S13400"/>
      <c r="T13400"/>
      <c r="U13400"/>
      <c r="V13400"/>
      <c r="W13400"/>
      <c r="X13400"/>
      <c r="Y13400"/>
      <c r="Z13400"/>
      <c r="AA13400"/>
      <c r="AB13400"/>
      <c r="AC13400"/>
    </row>
    <row r="13401" spans="2:29" s="14" customFormat="1" x14ac:dyDescent="0.25">
      <c r="B13401"/>
      <c r="C13401"/>
      <c r="D13401"/>
      <c r="E13401"/>
      <c r="F13401"/>
      <c r="G13401"/>
      <c r="H13401"/>
      <c r="I13401"/>
      <c r="J13401"/>
      <c r="K13401" s="91"/>
      <c r="L13401" s="91"/>
      <c r="M13401" s="91"/>
      <c r="R13401"/>
      <c r="S13401"/>
      <c r="T13401"/>
      <c r="U13401"/>
      <c r="V13401"/>
      <c r="W13401"/>
      <c r="X13401"/>
      <c r="Y13401"/>
      <c r="Z13401"/>
      <c r="AA13401"/>
      <c r="AB13401"/>
      <c r="AC13401"/>
    </row>
    <row r="13402" spans="2:29" s="14" customFormat="1" x14ac:dyDescent="0.25">
      <c r="B13402"/>
      <c r="C13402"/>
      <c r="D13402"/>
      <c r="E13402"/>
      <c r="F13402"/>
      <c r="G13402"/>
      <c r="H13402"/>
      <c r="I13402"/>
      <c r="J13402"/>
      <c r="K13402" s="91"/>
      <c r="L13402" s="91"/>
      <c r="M13402" s="91"/>
      <c r="R13402"/>
      <c r="S13402"/>
      <c r="T13402"/>
      <c r="U13402"/>
      <c r="V13402"/>
      <c r="W13402"/>
      <c r="X13402"/>
      <c r="Y13402"/>
      <c r="Z13402"/>
      <c r="AA13402"/>
      <c r="AB13402"/>
      <c r="AC13402"/>
    </row>
    <row r="13403" spans="2:29" s="14" customFormat="1" x14ac:dyDescent="0.25">
      <c r="B13403"/>
      <c r="C13403"/>
      <c r="D13403"/>
      <c r="E13403"/>
      <c r="F13403"/>
      <c r="G13403"/>
      <c r="H13403"/>
      <c r="I13403"/>
      <c r="J13403"/>
      <c r="K13403" s="91"/>
      <c r="L13403" s="91"/>
      <c r="M13403" s="91"/>
      <c r="R13403"/>
      <c r="S13403"/>
      <c r="T13403"/>
      <c r="U13403"/>
      <c r="V13403"/>
      <c r="W13403"/>
      <c r="X13403"/>
      <c r="Y13403"/>
      <c r="Z13403"/>
      <c r="AA13403"/>
      <c r="AB13403"/>
      <c r="AC13403"/>
    </row>
    <row r="13404" spans="2:29" s="14" customFormat="1" x14ac:dyDescent="0.25">
      <c r="B13404"/>
      <c r="C13404"/>
      <c r="D13404"/>
      <c r="E13404"/>
      <c r="F13404"/>
      <c r="G13404"/>
      <c r="H13404"/>
      <c r="I13404"/>
      <c r="J13404"/>
      <c r="K13404" s="91"/>
      <c r="L13404" s="91"/>
      <c r="M13404" s="91"/>
      <c r="R13404"/>
      <c r="S13404"/>
      <c r="T13404"/>
      <c r="U13404"/>
      <c r="V13404"/>
      <c r="W13404"/>
      <c r="X13404"/>
      <c r="Y13404"/>
      <c r="Z13404"/>
      <c r="AA13404"/>
      <c r="AB13404"/>
      <c r="AC13404"/>
    </row>
    <row r="13405" spans="2:29" s="14" customFormat="1" x14ac:dyDescent="0.25">
      <c r="B13405"/>
      <c r="C13405"/>
      <c r="D13405"/>
      <c r="E13405"/>
      <c r="F13405"/>
      <c r="G13405"/>
      <c r="H13405"/>
      <c r="I13405"/>
      <c r="J13405"/>
      <c r="K13405" s="91"/>
      <c r="L13405" s="91"/>
      <c r="M13405" s="91"/>
      <c r="R13405"/>
      <c r="S13405"/>
      <c r="T13405"/>
      <c r="U13405"/>
      <c r="V13405"/>
      <c r="W13405"/>
      <c r="X13405"/>
      <c r="Y13405"/>
      <c r="Z13405"/>
      <c r="AA13405"/>
      <c r="AB13405"/>
      <c r="AC13405"/>
    </row>
    <row r="13406" spans="2:29" s="14" customFormat="1" x14ac:dyDescent="0.25">
      <c r="B13406"/>
      <c r="C13406"/>
      <c r="D13406"/>
      <c r="E13406"/>
      <c r="F13406"/>
      <c r="G13406"/>
      <c r="H13406"/>
      <c r="I13406"/>
      <c r="J13406"/>
      <c r="K13406" s="91"/>
      <c r="L13406" s="91"/>
      <c r="M13406" s="91"/>
      <c r="R13406"/>
      <c r="S13406"/>
      <c r="T13406"/>
      <c r="U13406"/>
      <c r="V13406"/>
      <c r="W13406"/>
      <c r="X13406"/>
      <c r="Y13406"/>
      <c r="Z13406"/>
      <c r="AA13406"/>
      <c r="AB13406"/>
      <c r="AC13406"/>
    </row>
    <row r="13407" spans="2:29" s="14" customFormat="1" x14ac:dyDescent="0.25">
      <c r="B13407"/>
      <c r="C13407"/>
      <c r="D13407"/>
      <c r="E13407"/>
      <c r="F13407"/>
      <c r="G13407"/>
      <c r="H13407"/>
      <c r="I13407"/>
      <c r="J13407"/>
      <c r="K13407" s="91"/>
      <c r="L13407" s="91"/>
      <c r="M13407" s="91"/>
      <c r="R13407"/>
      <c r="S13407"/>
      <c r="T13407"/>
      <c r="U13407"/>
      <c r="V13407"/>
      <c r="W13407"/>
      <c r="X13407"/>
      <c r="Y13407"/>
      <c r="Z13407"/>
      <c r="AA13407"/>
      <c r="AB13407"/>
      <c r="AC13407"/>
    </row>
    <row r="13408" spans="2:29" s="14" customFormat="1" x14ac:dyDescent="0.25">
      <c r="B13408"/>
      <c r="C13408"/>
      <c r="D13408"/>
      <c r="E13408"/>
      <c r="F13408"/>
      <c r="G13408"/>
      <c r="H13408"/>
      <c r="I13408"/>
      <c r="J13408"/>
      <c r="K13408" s="91"/>
      <c r="L13408" s="91"/>
      <c r="M13408" s="91"/>
      <c r="R13408"/>
      <c r="S13408"/>
      <c r="T13408"/>
      <c r="U13408"/>
      <c r="V13408"/>
      <c r="W13408"/>
      <c r="X13408"/>
      <c r="Y13408"/>
      <c r="Z13408"/>
      <c r="AA13408"/>
      <c r="AB13408"/>
      <c r="AC13408"/>
    </row>
    <row r="13409" spans="2:29" s="14" customFormat="1" x14ac:dyDescent="0.25">
      <c r="B13409"/>
      <c r="C13409"/>
      <c r="D13409"/>
      <c r="E13409"/>
      <c r="F13409"/>
      <c r="G13409"/>
      <c r="H13409"/>
      <c r="I13409"/>
      <c r="J13409"/>
      <c r="K13409" s="91"/>
      <c r="L13409" s="91"/>
      <c r="M13409" s="91"/>
      <c r="R13409"/>
      <c r="S13409"/>
      <c r="T13409"/>
      <c r="U13409"/>
      <c r="V13409"/>
      <c r="W13409"/>
      <c r="X13409"/>
      <c r="Y13409"/>
      <c r="Z13409"/>
      <c r="AA13409"/>
      <c r="AB13409"/>
      <c r="AC13409"/>
    </row>
    <row r="13410" spans="2:29" s="14" customFormat="1" x14ac:dyDescent="0.25">
      <c r="B13410"/>
      <c r="C13410"/>
      <c r="D13410"/>
      <c r="E13410"/>
      <c r="F13410"/>
      <c r="G13410"/>
      <c r="H13410"/>
      <c r="I13410"/>
      <c r="J13410"/>
      <c r="K13410" s="91"/>
      <c r="L13410" s="91"/>
      <c r="M13410" s="91"/>
      <c r="R13410"/>
      <c r="S13410"/>
      <c r="T13410"/>
      <c r="U13410"/>
      <c r="V13410"/>
      <c r="W13410"/>
      <c r="X13410"/>
      <c r="Y13410"/>
      <c r="Z13410"/>
      <c r="AA13410"/>
      <c r="AB13410"/>
      <c r="AC13410"/>
    </row>
    <row r="13411" spans="2:29" s="14" customFormat="1" x14ac:dyDescent="0.25">
      <c r="B13411"/>
      <c r="C13411"/>
      <c r="D13411"/>
      <c r="E13411"/>
      <c r="F13411"/>
      <c r="G13411"/>
      <c r="H13411"/>
      <c r="I13411"/>
      <c r="J13411"/>
      <c r="K13411" s="91"/>
      <c r="L13411" s="91"/>
      <c r="M13411" s="91"/>
      <c r="R13411"/>
      <c r="S13411"/>
      <c r="T13411"/>
      <c r="U13411"/>
      <c r="V13411"/>
      <c r="W13411"/>
      <c r="X13411"/>
      <c r="Y13411"/>
      <c r="Z13411"/>
      <c r="AA13411"/>
      <c r="AB13411"/>
      <c r="AC13411"/>
    </row>
    <row r="13412" spans="2:29" s="14" customFormat="1" x14ac:dyDescent="0.25">
      <c r="B13412"/>
      <c r="C13412"/>
      <c r="D13412"/>
      <c r="E13412"/>
      <c r="F13412"/>
      <c r="G13412"/>
      <c r="H13412"/>
      <c r="I13412"/>
      <c r="J13412"/>
      <c r="K13412" s="91"/>
      <c r="L13412" s="91"/>
      <c r="M13412" s="91"/>
      <c r="R13412"/>
      <c r="S13412"/>
      <c r="T13412"/>
      <c r="U13412"/>
      <c r="V13412"/>
      <c r="W13412"/>
      <c r="X13412"/>
      <c r="Y13412"/>
      <c r="Z13412"/>
      <c r="AA13412"/>
      <c r="AB13412"/>
      <c r="AC13412"/>
    </row>
    <row r="13413" spans="2:29" s="14" customFormat="1" x14ac:dyDescent="0.25">
      <c r="B13413"/>
      <c r="C13413"/>
      <c r="D13413"/>
      <c r="E13413"/>
      <c r="F13413"/>
      <c r="G13413"/>
      <c r="H13413"/>
      <c r="I13413"/>
      <c r="J13413"/>
      <c r="K13413" s="91"/>
      <c r="L13413" s="91"/>
      <c r="M13413" s="91"/>
      <c r="R13413"/>
      <c r="S13413"/>
      <c r="T13413"/>
      <c r="U13413"/>
      <c r="V13413"/>
      <c r="W13413"/>
      <c r="X13413"/>
      <c r="Y13413"/>
      <c r="Z13413"/>
      <c r="AA13413"/>
      <c r="AB13413"/>
      <c r="AC13413"/>
    </row>
    <row r="13414" spans="2:29" s="14" customFormat="1" x14ac:dyDescent="0.25">
      <c r="B13414"/>
      <c r="C13414"/>
      <c r="D13414"/>
      <c r="E13414"/>
      <c r="F13414"/>
      <c r="G13414"/>
      <c r="H13414"/>
      <c r="I13414"/>
      <c r="J13414"/>
      <c r="K13414" s="91"/>
      <c r="L13414" s="91"/>
      <c r="M13414" s="91"/>
      <c r="R13414"/>
      <c r="S13414"/>
      <c r="T13414"/>
      <c r="U13414"/>
      <c r="V13414"/>
      <c r="W13414"/>
      <c r="X13414"/>
      <c r="Y13414"/>
      <c r="Z13414"/>
      <c r="AA13414"/>
      <c r="AB13414"/>
      <c r="AC13414"/>
    </row>
    <row r="13415" spans="2:29" s="14" customFormat="1" x14ac:dyDescent="0.25">
      <c r="B13415"/>
      <c r="C13415"/>
      <c r="D13415"/>
      <c r="E13415"/>
      <c r="F13415"/>
      <c r="G13415"/>
      <c r="H13415"/>
      <c r="I13415"/>
      <c r="J13415"/>
      <c r="K13415" s="91"/>
      <c r="L13415" s="91"/>
      <c r="M13415" s="91"/>
      <c r="R13415"/>
      <c r="S13415"/>
      <c r="T13415"/>
      <c r="U13415"/>
      <c r="V13415"/>
      <c r="W13415"/>
      <c r="X13415"/>
      <c r="Y13415"/>
      <c r="Z13415"/>
      <c r="AA13415"/>
      <c r="AB13415"/>
      <c r="AC13415"/>
    </row>
    <row r="13416" spans="2:29" s="14" customFormat="1" x14ac:dyDescent="0.25">
      <c r="B13416"/>
      <c r="C13416"/>
      <c r="D13416"/>
      <c r="E13416"/>
      <c r="F13416"/>
      <c r="G13416"/>
      <c r="H13416"/>
      <c r="I13416"/>
      <c r="J13416"/>
      <c r="K13416" s="91"/>
      <c r="L13416" s="91"/>
      <c r="M13416" s="91"/>
      <c r="R13416"/>
      <c r="S13416"/>
      <c r="T13416"/>
      <c r="U13416"/>
      <c r="V13416"/>
      <c r="W13416"/>
      <c r="X13416"/>
      <c r="Y13416"/>
      <c r="Z13416"/>
      <c r="AA13416"/>
      <c r="AB13416"/>
      <c r="AC13416"/>
    </row>
    <row r="13417" spans="2:29" s="14" customFormat="1" x14ac:dyDescent="0.25">
      <c r="B13417"/>
      <c r="C13417"/>
      <c r="D13417"/>
      <c r="E13417"/>
      <c r="F13417"/>
      <c r="G13417"/>
      <c r="H13417"/>
      <c r="I13417"/>
      <c r="J13417"/>
      <c r="K13417" s="91"/>
      <c r="L13417" s="91"/>
      <c r="M13417" s="91"/>
      <c r="R13417"/>
      <c r="S13417"/>
      <c r="T13417"/>
      <c r="U13417"/>
      <c r="V13417"/>
      <c r="W13417"/>
      <c r="X13417"/>
      <c r="Y13417"/>
      <c r="Z13417"/>
      <c r="AA13417"/>
      <c r="AB13417"/>
      <c r="AC13417"/>
    </row>
    <row r="13418" spans="2:29" s="14" customFormat="1" x14ac:dyDescent="0.25">
      <c r="B13418"/>
      <c r="C13418"/>
      <c r="D13418"/>
      <c r="E13418"/>
      <c r="F13418"/>
      <c r="G13418"/>
      <c r="H13418"/>
      <c r="I13418"/>
      <c r="J13418"/>
      <c r="K13418" s="91"/>
      <c r="L13418" s="91"/>
      <c r="M13418" s="91"/>
      <c r="R13418"/>
      <c r="S13418"/>
      <c r="T13418"/>
      <c r="U13418"/>
      <c r="V13418"/>
      <c r="W13418"/>
      <c r="X13418"/>
      <c r="Y13418"/>
      <c r="Z13418"/>
      <c r="AA13418"/>
      <c r="AB13418"/>
      <c r="AC13418"/>
    </row>
    <row r="13419" spans="2:29" s="14" customFormat="1" x14ac:dyDescent="0.25">
      <c r="B13419"/>
      <c r="C13419"/>
      <c r="D13419"/>
      <c r="E13419"/>
      <c r="F13419"/>
      <c r="G13419"/>
      <c r="H13419"/>
      <c r="I13419"/>
      <c r="J13419"/>
      <c r="K13419" s="91"/>
      <c r="L13419" s="91"/>
      <c r="M13419" s="91"/>
      <c r="R13419"/>
      <c r="S13419"/>
      <c r="T13419"/>
      <c r="U13419"/>
      <c r="V13419"/>
      <c r="W13419"/>
      <c r="X13419"/>
      <c r="Y13419"/>
      <c r="Z13419"/>
      <c r="AA13419"/>
      <c r="AB13419"/>
      <c r="AC13419"/>
    </row>
    <row r="13420" spans="2:29" s="14" customFormat="1" x14ac:dyDescent="0.25">
      <c r="B13420"/>
      <c r="C13420"/>
      <c r="D13420"/>
      <c r="E13420"/>
      <c r="F13420"/>
      <c r="G13420"/>
      <c r="H13420"/>
      <c r="I13420"/>
      <c r="J13420"/>
      <c r="K13420" s="91"/>
      <c r="L13420" s="91"/>
      <c r="M13420" s="91"/>
      <c r="R13420"/>
      <c r="S13420"/>
      <c r="T13420"/>
      <c r="U13420"/>
      <c r="V13420"/>
      <c r="W13420"/>
      <c r="X13420"/>
      <c r="Y13420"/>
      <c r="Z13420"/>
      <c r="AA13420"/>
      <c r="AB13420"/>
      <c r="AC13420"/>
    </row>
    <row r="13421" spans="2:29" s="14" customFormat="1" x14ac:dyDescent="0.25">
      <c r="B13421"/>
      <c r="C13421"/>
      <c r="D13421"/>
      <c r="E13421"/>
      <c r="F13421"/>
      <c r="G13421"/>
      <c r="H13421"/>
      <c r="I13421"/>
      <c r="J13421"/>
      <c r="K13421" s="91"/>
      <c r="L13421" s="91"/>
      <c r="M13421" s="91"/>
      <c r="R13421"/>
      <c r="S13421"/>
      <c r="T13421"/>
      <c r="U13421"/>
      <c r="V13421"/>
      <c r="W13421"/>
      <c r="X13421"/>
      <c r="Y13421"/>
      <c r="Z13421"/>
      <c r="AA13421"/>
      <c r="AB13421"/>
      <c r="AC13421"/>
    </row>
    <row r="13422" spans="2:29" s="14" customFormat="1" x14ac:dyDescent="0.25">
      <c r="B13422"/>
      <c r="C13422"/>
      <c r="D13422"/>
      <c r="E13422"/>
      <c r="F13422"/>
      <c r="G13422"/>
      <c r="H13422"/>
      <c r="I13422"/>
      <c r="J13422"/>
      <c r="K13422" s="91"/>
      <c r="L13422" s="91"/>
      <c r="M13422" s="91"/>
      <c r="R13422"/>
      <c r="S13422"/>
      <c r="T13422"/>
      <c r="U13422"/>
      <c r="V13422"/>
      <c r="W13422"/>
      <c r="X13422"/>
      <c r="Y13422"/>
      <c r="Z13422"/>
      <c r="AA13422"/>
      <c r="AB13422"/>
      <c r="AC13422"/>
    </row>
    <row r="13423" spans="2:29" s="14" customFormat="1" x14ac:dyDescent="0.25">
      <c r="B13423"/>
      <c r="C13423"/>
      <c r="D13423"/>
      <c r="E13423"/>
      <c r="F13423"/>
      <c r="G13423"/>
      <c r="H13423"/>
      <c r="I13423"/>
      <c r="J13423"/>
      <c r="K13423" s="91"/>
      <c r="L13423" s="91"/>
      <c r="M13423" s="91"/>
      <c r="R13423"/>
      <c r="S13423"/>
      <c r="T13423"/>
      <c r="U13423"/>
      <c r="V13423"/>
      <c r="W13423"/>
      <c r="X13423"/>
      <c r="Y13423"/>
      <c r="Z13423"/>
      <c r="AA13423"/>
      <c r="AB13423"/>
      <c r="AC13423"/>
    </row>
    <row r="13424" spans="2:29" s="14" customFormat="1" x14ac:dyDescent="0.25">
      <c r="B13424"/>
      <c r="C13424"/>
      <c r="D13424"/>
      <c r="E13424"/>
      <c r="F13424"/>
      <c r="G13424"/>
      <c r="H13424"/>
      <c r="I13424"/>
      <c r="J13424"/>
      <c r="K13424" s="91"/>
      <c r="L13424" s="91"/>
      <c r="M13424" s="91"/>
      <c r="R13424"/>
      <c r="S13424"/>
      <c r="T13424"/>
      <c r="U13424"/>
      <c r="V13424"/>
      <c r="W13424"/>
      <c r="X13424"/>
      <c r="Y13424"/>
      <c r="Z13424"/>
      <c r="AA13424"/>
      <c r="AB13424"/>
      <c r="AC13424"/>
    </row>
    <row r="13425" spans="2:29" s="14" customFormat="1" x14ac:dyDescent="0.25">
      <c r="B13425"/>
      <c r="C13425"/>
      <c r="D13425"/>
      <c r="E13425"/>
      <c r="F13425"/>
      <c r="G13425"/>
      <c r="H13425"/>
      <c r="I13425"/>
      <c r="J13425"/>
      <c r="K13425" s="91"/>
      <c r="L13425" s="91"/>
      <c r="M13425" s="91"/>
      <c r="R13425"/>
      <c r="S13425"/>
      <c r="T13425"/>
      <c r="U13425"/>
      <c r="V13425"/>
      <c r="W13425"/>
      <c r="X13425"/>
      <c r="Y13425"/>
      <c r="Z13425"/>
      <c r="AA13425"/>
      <c r="AB13425"/>
      <c r="AC13425"/>
    </row>
    <row r="13426" spans="2:29" s="14" customFormat="1" x14ac:dyDescent="0.25">
      <c r="B13426"/>
      <c r="C13426"/>
      <c r="D13426"/>
      <c r="E13426"/>
      <c r="F13426"/>
      <c r="G13426"/>
      <c r="H13426"/>
      <c r="I13426"/>
      <c r="J13426"/>
      <c r="K13426" s="91"/>
      <c r="L13426" s="91"/>
      <c r="M13426" s="91"/>
      <c r="R13426"/>
      <c r="S13426"/>
      <c r="T13426"/>
      <c r="U13426"/>
      <c r="V13426"/>
      <c r="W13426"/>
      <c r="X13426"/>
      <c r="Y13426"/>
      <c r="Z13426"/>
      <c r="AA13426"/>
      <c r="AB13426"/>
      <c r="AC13426"/>
    </row>
    <row r="13427" spans="2:29" s="14" customFormat="1" x14ac:dyDescent="0.25">
      <c r="B13427"/>
      <c r="C13427"/>
      <c r="D13427"/>
      <c r="E13427"/>
      <c r="F13427"/>
      <c r="G13427"/>
      <c r="H13427"/>
      <c r="I13427"/>
      <c r="J13427"/>
      <c r="K13427" s="91"/>
      <c r="L13427" s="91"/>
      <c r="M13427" s="91"/>
      <c r="R13427"/>
      <c r="S13427"/>
      <c r="T13427"/>
      <c r="U13427"/>
      <c r="V13427"/>
      <c r="W13427"/>
      <c r="X13427"/>
      <c r="Y13427"/>
      <c r="Z13427"/>
      <c r="AA13427"/>
      <c r="AB13427"/>
      <c r="AC13427"/>
    </row>
    <row r="13428" spans="2:29" s="14" customFormat="1" x14ac:dyDescent="0.25">
      <c r="B13428"/>
      <c r="C13428"/>
      <c r="D13428"/>
      <c r="E13428"/>
      <c r="F13428"/>
      <c r="G13428"/>
      <c r="H13428"/>
      <c r="I13428"/>
      <c r="J13428"/>
      <c r="K13428" s="91"/>
      <c r="L13428" s="91"/>
      <c r="M13428" s="91"/>
      <c r="R13428"/>
      <c r="S13428"/>
      <c r="T13428"/>
      <c r="U13428"/>
      <c r="V13428"/>
      <c r="W13428"/>
      <c r="X13428"/>
      <c r="Y13428"/>
      <c r="Z13428"/>
      <c r="AA13428"/>
      <c r="AB13428"/>
      <c r="AC13428"/>
    </row>
    <row r="13429" spans="2:29" s="14" customFormat="1" x14ac:dyDescent="0.25">
      <c r="B13429"/>
      <c r="C13429"/>
      <c r="D13429"/>
      <c r="E13429"/>
      <c r="F13429"/>
      <c r="G13429"/>
      <c r="H13429"/>
      <c r="I13429"/>
      <c r="J13429"/>
      <c r="K13429" s="91"/>
      <c r="L13429" s="91"/>
      <c r="M13429" s="91"/>
      <c r="R13429"/>
      <c r="S13429"/>
      <c r="T13429"/>
      <c r="U13429"/>
      <c r="V13429"/>
      <c r="W13429"/>
      <c r="X13429"/>
      <c r="Y13429"/>
      <c r="Z13429"/>
      <c r="AA13429"/>
      <c r="AB13429"/>
      <c r="AC13429"/>
    </row>
    <row r="13430" spans="2:29" s="14" customFormat="1" x14ac:dyDescent="0.25">
      <c r="B13430"/>
      <c r="C13430"/>
      <c r="D13430"/>
      <c r="E13430"/>
      <c r="F13430"/>
      <c r="G13430"/>
      <c r="H13430"/>
      <c r="I13430"/>
      <c r="J13430"/>
      <c r="K13430" s="91"/>
      <c r="L13430" s="91"/>
      <c r="M13430" s="91"/>
      <c r="R13430"/>
      <c r="S13430"/>
      <c r="T13430"/>
      <c r="U13430"/>
      <c r="V13430"/>
      <c r="W13430"/>
      <c r="X13430"/>
      <c r="Y13430"/>
      <c r="Z13430"/>
      <c r="AA13430"/>
      <c r="AB13430"/>
      <c r="AC13430"/>
    </row>
    <row r="13431" spans="2:29" s="14" customFormat="1" x14ac:dyDescent="0.25">
      <c r="B13431"/>
      <c r="C13431"/>
      <c r="D13431"/>
      <c r="E13431"/>
      <c r="F13431"/>
      <c r="G13431"/>
      <c r="H13431"/>
      <c r="I13431"/>
      <c r="J13431"/>
      <c r="K13431" s="91"/>
      <c r="L13431" s="91"/>
      <c r="M13431" s="91"/>
      <c r="R13431"/>
      <c r="S13431"/>
      <c r="T13431"/>
      <c r="U13431"/>
      <c r="V13431"/>
      <c r="W13431"/>
      <c r="X13431"/>
      <c r="Y13431"/>
      <c r="Z13431"/>
      <c r="AA13431"/>
      <c r="AB13431"/>
      <c r="AC13431"/>
    </row>
    <row r="13432" spans="2:29" s="14" customFormat="1" x14ac:dyDescent="0.25">
      <c r="B13432"/>
      <c r="C13432"/>
      <c r="D13432"/>
      <c r="E13432"/>
      <c r="F13432"/>
      <c r="G13432"/>
      <c r="H13432"/>
      <c r="I13432"/>
      <c r="J13432"/>
      <c r="K13432" s="91"/>
      <c r="L13432" s="91"/>
      <c r="M13432" s="91"/>
      <c r="R13432"/>
      <c r="S13432"/>
      <c r="T13432"/>
      <c r="U13432"/>
      <c r="V13432"/>
      <c r="W13432"/>
      <c r="X13432"/>
      <c r="Y13432"/>
      <c r="Z13432"/>
      <c r="AA13432"/>
      <c r="AB13432"/>
      <c r="AC13432"/>
    </row>
    <row r="13433" spans="2:29" s="14" customFormat="1" x14ac:dyDescent="0.25">
      <c r="B13433"/>
      <c r="C13433"/>
      <c r="D13433"/>
      <c r="E13433"/>
      <c r="F13433"/>
      <c r="G13433"/>
      <c r="H13433"/>
      <c r="I13433"/>
      <c r="J13433"/>
      <c r="K13433" s="91"/>
      <c r="L13433" s="91"/>
      <c r="M13433" s="91"/>
      <c r="R13433"/>
      <c r="S13433"/>
      <c r="T13433"/>
      <c r="U13433"/>
      <c r="V13433"/>
      <c r="W13433"/>
      <c r="X13433"/>
      <c r="Y13433"/>
      <c r="Z13433"/>
      <c r="AA13433"/>
      <c r="AB13433"/>
      <c r="AC13433"/>
    </row>
    <row r="13434" spans="2:29" s="14" customFormat="1" x14ac:dyDescent="0.25">
      <c r="B13434"/>
      <c r="C13434"/>
      <c r="D13434"/>
      <c r="E13434"/>
      <c r="F13434"/>
      <c r="G13434"/>
      <c r="H13434"/>
      <c r="I13434"/>
      <c r="J13434"/>
      <c r="K13434" s="91"/>
      <c r="L13434" s="91"/>
      <c r="M13434" s="91"/>
      <c r="R13434"/>
      <c r="S13434"/>
      <c r="T13434"/>
      <c r="U13434"/>
      <c r="V13434"/>
      <c r="W13434"/>
      <c r="X13434"/>
      <c r="Y13434"/>
      <c r="Z13434"/>
      <c r="AA13434"/>
      <c r="AB13434"/>
      <c r="AC13434"/>
    </row>
    <row r="13435" spans="2:29" s="14" customFormat="1" x14ac:dyDescent="0.25">
      <c r="B13435"/>
      <c r="C13435"/>
      <c r="D13435"/>
      <c r="E13435"/>
      <c r="F13435"/>
      <c r="G13435"/>
      <c r="H13435"/>
      <c r="I13435"/>
      <c r="J13435"/>
      <c r="K13435" s="91"/>
      <c r="L13435" s="91"/>
      <c r="M13435" s="91"/>
      <c r="R13435"/>
      <c r="S13435"/>
      <c r="T13435"/>
      <c r="U13435"/>
      <c r="V13435"/>
      <c r="W13435"/>
      <c r="X13435"/>
      <c r="Y13435"/>
      <c r="Z13435"/>
      <c r="AA13435"/>
      <c r="AB13435"/>
      <c r="AC13435"/>
    </row>
    <row r="13436" spans="2:29" s="14" customFormat="1" x14ac:dyDescent="0.25">
      <c r="B13436"/>
      <c r="C13436"/>
      <c r="D13436"/>
      <c r="E13436"/>
      <c r="F13436"/>
      <c r="G13436"/>
      <c r="H13436"/>
      <c r="I13436"/>
      <c r="J13436"/>
      <c r="K13436" s="91"/>
      <c r="L13436" s="91"/>
      <c r="M13436" s="91"/>
      <c r="R13436"/>
      <c r="S13436"/>
      <c r="T13436"/>
      <c r="U13436"/>
      <c r="V13436"/>
      <c r="W13436"/>
      <c r="X13436"/>
      <c r="Y13436"/>
      <c r="Z13436"/>
      <c r="AA13436"/>
      <c r="AB13436"/>
      <c r="AC13436"/>
    </row>
    <row r="13437" spans="2:29" s="14" customFormat="1" x14ac:dyDescent="0.25">
      <c r="B13437"/>
      <c r="C13437"/>
      <c r="D13437"/>
      <c r="E13437"/>
      <c r="F13437"/>
      <c r="G13437"/>
      <c r="H13437"/>
      <c r="I13437"/>
      <c r="J13437"/>
      <c r="K13437" s="91"/>
      <c r="L13437" s="91"/>
      <c r="M13437" s="91"/>
      <c r="R13437"/>
      <c r="S13437"/>
      <c r="T13437"/>
      <c r="U13437"/>
      <c r="V13437"/>
      <c r="W13437"/>
      <c r="X13437"/>
      <c r="Y13437"/>
      <c r="Z13437"/>
      <c r="AA13437"/>
      <c r="AB13437"/>
      <c r="AC13437"/>
    </row>
    <row r="13438" spans="2:29" s="14" customFormat="1" x14ac:dyDescent="0.25">
      <c r="B13438"/>
      <c r="C13438"/>
      <c r="D13438"/>
      <c r="E13438"/>
      <c r="F13438"/>
      <c r="G13438"/>
      <c r="H13438"/>
      <c r="I13438"/>
      <c r="J13438"/>
      <c r="K13438" s="91"/>
      <c r="L13438" s="91"/>
      <c r="M13438" s="91"/>
      <c r="R13438"/>
      <c r="S13438"/>
      <c r="T13438"/>
      <c r="U13438"/>
      <c r="V13438"/>
      <c r="W13438"/>
      <c r="X13438"/>
      <c r="Y13438"/>
      <c r="Z13438"/>
      <c r="AA13438"/>
      <c r="AB13438"/>
      <c r="AC13438"/>
    </row>
    <row r="13439" spans="2:29" s="14" customFormat="1" x14ac:dyDescent="0.25">
      <c r="B13439"/>
      <c r="C13439"/>
      <c r="D13439"/>
      <c r="E13439"/>
      <c r="F13439"/>
      <c r="G13439"/>
      <c r="H13439"/>
      <c r="I13439"/>
      <c r="J13439"/>
      <c r="K13439" s="91"/>
      <c r="L13439" s="91"/>
      <c r="M13439" s="91"/>
      <c r="R13439"/>
      <c r="S13439"/>
      <c r="T13439"/>
      <c r="U13439"/>
      <c r="V13439"/>
      <c r="W13439"/>
      <c r="X13439"/>
      <c r="Y13439"/>
      <c r="Z13439"/>
      <c r="AA13439"/>
      <c r="AB13439"/>
      <c r="AC13439"/>
    </row>
    <row r="13440" spans="2:29" s="14" customFormat="1" x14ac:dyDescent="0.25">
      <c r="B13440"/>
      <c r="C13440"/>
      <c r="D13440"/>
      <c r="E13440"/>
      <c r="F13440"/>
      <c r="G13440"/>
      <c r="H13440"/>
      <c r="I13440"/>
      <c r="J13440"/>
      <c r="K13440" s="91"/>
      <c r="L13440" s="91"/>
      <c r="M13440" s="91"/>
      <c r="R13440"/>
      <c r="S13440"/>
      <c r="T13440"/>
      <c r="U13440"/>
      <c r="V13440"/>
      <c r="W13440"/>
      <c r="X13440"/>
      <c r="Y13440"/>
      <c r="Z13440"/>
      <c r="AA13440"/>
      <c r="AB13440"/>
      <c r="AC13440"/>
    </row>
    <row r="13441" spans="2:29" s="14" customFormat="1" x14ac:dyDescent="0.25">
      <c r="B13441"/>
      <c r="C13441"/>
      <c r="D13441"/>
      <c r="E13441"/>
      <c r="F13441"/>
      <c r="G13441"/>
      <c r="H13441"/>
      <c r="I13441"/>
      <c r="J13441"/>
      <c r="K13441" s="91"/>
      <c r="L13441" s="91"/>
      <c r="M13441" s="91"/>
      <c r="R13441"/>
      <c r="S13441"/>
      <c r="T13441"/>
      <c r="U13441"/>
      <c r="V13441"/>
      <c r="W13441"/>
      <c r="X13441"/>
      <c r="Y13441"/>
      <c r="Z13441"/>
      <c r="AA13441"/>
      <c r="AB13441"/>
      <c r="AC13441"/>
    </row>
    <row r="13442" spans="2:29" s="14" customFormat="1" x14ac:dyDescent="0.25">
      <c r="B13442"/>
      <c r="C13442"/>
      <c r="D13442"/>
      <c r="E13442"/>
      <c r="F13442"/>
      <c r="G13442"/>
      <c r="H13442"/>
      <c r="I13442"/>
      <c r="J13442"/>
      <c r="K13442" s="91"/>
      <c r="L13442" s="91"/>
      <c r="M13442" s="91"/>
      <c r="R13442"/>
      <c r="S13442"/>
      <c r="T13442"/>
      <c r="U13442"/>
      <c r="V13442"/>
      <c r="W13442"/>
      <c r="X13442"/>
      <c r="Y13442"/>
      <c r="Z13442"/>
      <c r="AA13442"/>
      <c r="AB13442"/>
      <c r="AC13442"/>
    </row>
    <row r="13443" spans="2:29" s="14" customFormat="1" x14ac:dyDescent="0.25">
      <c r="B13443"/>
      <c r="C13443"/>
      <c r="D13443"/>
      <c r="E13443"/>
      <c r="F13443"/>
      <c r="G13443"/>
      <c r="H13443"/>
      <c r="I13443"/>
      <c r="J13443"/>
      <c r="K13443" s="91"/>
      <c r="L13443" s="91"/>
      <c r="M13443" s="91"/>
      <c r="R13443"/>
      <c r="S13443"/>
      <c r="T13443"/>
      <c r="U13443"/>
      <c r="V13443"/>
      <c r="W13443"/>
      <c r="X13443"/>
      <c r="Y13443"/>
      <c r="Z13443"/>
      <c r="AA13443"/>
      <c r="AB13443"/>
      <c r="AC13443"/>
    </row>
    <row r="13444" spans="2:29" s="14" customFormat="1" x14ac:dyDescent="0.25">
      <c r="B13444"/>
      <c r="C13444"/>
      <c r="D13444"/>
      <c r="E13444"/>
      <c r="F13444"/>
      <c r="G13444"/>
      <c r="H13444"/>
      <c r="I13444"/>
      <c r="J13444"/>
      <c r="K13444" s="91"/>
      <c r="L13444" s="91"/>
      <c r="M13444" s="91"/>
      <c r="R13444"/>
      <c r="S13444"/>
      <c r="T13444"/>
      <c r="U13444"/>
      <c r="V13444"/>
      <c r="W13444"/>
      <c r="X13444"/>
      <c r="Y13444"/>
      <c r="Z13444"/>
      <c r="AA13444"/>
      <c r="AB13444"/>
      <c r="AC13444"/>
    </row>
    <row r="13445" spans="2:29" s="14" customFormat="1" x14ac:dyDescent="0.25">
      <c r="B13445"/>
      <c r="C13445"/>
      <c r="D13445"/>
      <c r="E13445"/>
      <c r="F13445"/>
      <c r="G13445"/>
      <c r="H13445"/>
      <c r="I13445"/>
      <c r="J13445"/>
      <c r="K13445" s="91"/>
      <c r="L13445" s="91"/>
      <c r="M13445" s="91"/>
      <c r="R13445"/>
      <c r="S13445"/>
      <c r="T13445"/>
      <c r="U13445"/>
      <c r="V13445"/>
      <c r="W13445"/>
      <c r="X13445"/>
      <c r="Y13445"/>
      <c r="Z13445"/>
      <c r="AA13445"/>
      <c r="AB13445"/>
      <c r="AC13445"/>
    </row>
    <row r="13446" spans="2:29" s="14" customFormat="1" x14ac:dyDescent="0.25">
      <c r="B13446"/>
      <c r="C13446"/>
      <c r="D13446"/>
      <c r="E13446"/>
      <c r="F13446"/>
      <c r="G13446"/>
      <c r="H13446"/>
      <c r="I13446"/>
      <c r="J13446"/>
      <c r="K13446" s="91"/>
      <c r="L13446" s="91"/>
      <c r="M13446" s="91"/>
      <c r="R13446"/>
      <c r="S13446"/>
      <c r="T13446"/>
      <c r="U13446"/>
      <c r="V13446"/>
      <c r="W13446"/>
      <c r="X13446"/>
      <c r="Y13446"/>
      <c r="Z13446"/>
      <c r="AA13446"/>
      <c r="AB13446"/>
      <c r="AC13446"/>
    </row>
    <row r="13447" spans="2:29" s="14" customFormat="1" x14ac:dyDescent="0.25">
      <c r="B13447"/>
      <c r="C13447"/>
      <c r="D13447"/>
      <c r="E13447"/>
      <c r="F13447"/>
      <c r="G13447"/>
      <c r="H13447"/>
      <c r="I13447"/>
      <c r="J13447"/>
      <c r="K13447" s="91"/>
      <c r="L13447" s="91"/>
      <c r="M13447" s="91"/>
      <c r="R13447"/>
      <c r="S13447"/>
      <c r="T13447"/>
      <c r="U13447"/>
      <c r="V13447"/>
      <c r="W13447"/>
      <c r="X13447"/>
      <c r="Y13447"/>
      <c r="Z13447"/>
      <c r="AA13447"/>
      <c r="AB13447"/>
      <c r="AC13447"/>
    </row>
    <row r="13448" spans="2:29" s="14" customFormat="1" x14ac:dyDescent="0.25">
      <c r="B13448"/>
      <c r="C13448"/>
      <c r="D13448"/>
      <c r="E13448"/>
      <c r="F13448"/>
      <c r="G13448"/>
      <c r="H13448"/>
      <c r="I13448"/>
      <c r="J13448"/>
      <c r="K13448" s="91"/>
      <c r="L13448" s="91"/>
      <c r="M13448" s="91"/>
      <c r="R13448"/>
      <c r="S13448"/>
      <c r="T13448"/>
      <c r="U13448"/>
      <c r="V13448"/>
      <c r="W13448"/>
      <c r="X13448"/>
      <c r="Y13448"/>
      <c r="Z13448"/>
      <c r="AA13448"/>
      <c r="AB13448"/>
      <c r="AC13448"/>
    </row>
    <row r="13449" spans="2:29" s="14" customFormat="1" x14ac:dyDescent="0.25">
      <c r="B13449"/>
      <c r="C13449"/>
      <c r="D13449"/>
      <c r="E13449"/>
      <c r="F13449"/>
      <c r="G13449"/>
      <c r="H13449"/>
      <c r="I13449"/>
      <c r="J13449"/>
      <c r="K13449" s="91"/>
      <c r="L13449" s="91"/>
      <c r="M13449" s="91"/>
      <c r="R13449"/>
      <c r="S13449"/>
      <c r="T13449"/>
      <c r="U13449"/>
      <c r="V13449"/>
      <c r="W13449"/>
      <c r="X13449"/>
      <c r="Y13449"/>
      <c r="Z13449"/>
      <c r="AA13449"/>
      <c r="AB13449"/>
      <c r="AC13449"/>
    </row>
    <row r="13450" spans="2:29" s="14" customFormat="1" x14ac:dyDescent="0.25">
      <c r="B13450"/>
      <c r="C13450"/>
      <c r="D13450"/>
      <c r="E13450"/>
      <c r="F13450"/>
      <c r="G13450"/>
      <c r="H13450"/>
      <c r="I13450"/>
      <c r="J13450"/>
      <c r="K13450" s="91"/>
      <c r="L13450" s="91"/>
      <c r="M13450" s="91"/>
      <c r="R13450"/>
      <c r="S13450"/>
      <c r="T13450"/>
      <c r="U13450"/>
      <c r="V13450"/>
      <c r="W13450"/>
      <c r="X13450"/>
      <c r="Y13450"/>
      <c r="Z13450"/>
      <c r="AA13450"/>
      <c r="AB13450"/>
      <c r="AC13450"/>
    </row>
    <row r="13451" spans="2:29" s="14" customFormat="1" x14ac:dyDescent="0.25">
      <c r="B13451"/>
      <c r="C13451"/>
      <c r="D13451"/>
      <c r="E13451"/>
      <c r="F13451"/>
      <c r="G13451"/>
      <c r="H13451"/>
      <c r="I13451"/>
      <c r="J13451"/>
      <c r="K13451" s="91"/>
      <c r="L13451" s="91"/>
      <c r="M13451" s="91"/>
      <c r="R13451"/>
      <c r="S13451"/>
      <c r="T13451"/>
      <c r="U13451"/>
      <c r="V13451"/>
      <c r="W13451"/>
      <c r="X13451"/>
      <c r="Y13451"/>
      <c r="Z13451"/>
      <c r="AA13451"/>
      <c r="AB13451"/>
      <c r="AC13451"/>
    </row>
    <row r="13452" spans="2:29" s="14" customFormat="1" x14ac:dyDescent="0.25">
      <c r="B13452"/>
      <c r="C13452"/>
      <c r="D13452"/>
      <c r="E13452"/>
      <c r="F13452"/>
      <c r="G13452"/>
      <c r="H13452"/>
      <c r="I13452"/>
      <c r="J13452"/>
      <c r="K13452" s="91"/>
      <c r="L13452" s="91"/>
      <c r="M13452" s="91"/>
      <c r="R13452"/>
      <c r="S13452"/>
      <c r="T13452"/>
      <c r="U13452"/>
      <c r="V13452"/>
      <c r="W13452"/>
      <c r="X13452"/>
      <c r="Y13452"/>
      <c r="Z13452"/>
      <c r="AA13452"/>
      <c r="AB13452"/>
      <c r="AC13452"/>
    </row>
    <row r="13453" spans="2:29" s="14" customFormat="1" x14ac:dyDescent="0.25">
      <c r="B13453"/>
      <c r="C13453"/>
      <c r="D13453"/>
      <c r="E13453"/>
      <c r="F13453"/>
      <c r="G13453"/>
      <c r="H13453"/>
      <c r="I13453"/>
      <c r="J13453"/>
      <c r="K13453" s="91"/>
      <c r="L13453" s="91"/>
      <c r="M13453" s="91"/>
      <c r="R13453"/>
      <c r="S13453"/>
      <c r="T13453"/>
      <c r="U13453"/>
      <c r="V13453"/>
      <c r="W13453"/>
      <c r="X13453"/>
      <c r="Y13453"/>
      <c r="Z13453"/>
      <c r="AA13453"/>
      <c r="AB13453"/>
      <c r="AC13453"/>
    </row>
    <row r="13454" spans="2:29" s="14" customFormat="1" x14ac:dyDescent="0.25">
      <c r="B13454"/>
      <c r="C13454"/>
      <c r="D13454"/>
      <c r="E13454"/>
      <c r="F13454"/>
      <c r="G13454"/>
      <c r="H13454"/>
      <c r="I13454"/>
      <c r="J13454"/>
      <c r="K13454" s="91"/>
      <c r="L13454" s="91"/>
      <c r="M13454" s="91"/>
      <c r="R13454"/>
      <c r="S13454"/>
      <c r="T13454"/>
      <c r="U13454"/>
      <c r="V13454"/>
      <c r="W13454"/>
      <c r="X13454"/>
      <c r="Y13454"/>
      <c r="Z13454"/>
      <c r="AA13454"/>
      <c r="AB13454"/>
      <c r="AC13454"/>
    </row>
    <row r="13455" spans="2:29" s="14" customFormat="1" x14ac:dyDescent="0.25">
      <c r="B13455"/>
      <c r="C13455"/>
      <c r="D13455"/>
      <c r="E13455"/>
      <c r="F13455"/>
      <c r="G13455"/>
      <c r="H13455"/>
      <c r="I13455"/>
      <c r="J13455"/>
      <c r="K13455" s="91"/>
      <c r="L13455" s="91"/>
      <c r="M13455" s="91"/>
      <c r="R13455"/>
      <c r="S13455"/>
      <c r="T13455"/>
      <c r="U13455"/>
      <c r="V13455"/>
      <c r="W13455"/>
      <c r="X13455"/>
      <c r="Y13455"/>
      <c r="Z13455"/>
      <c r="AA13455"/>
      <c r="AB13455"/>
      <c r="AC13455"/>
    </row>
    <row r="13456" spans="2:29" s="14" customFormat="1" x14ac:dyDescent="0.25">
      <c r="B13456"/>
      <c r="C13456"/>
      <c r="D13456"/>
      <c r="E13456"/>
      <c r="F13456"/>
      <c r="G13456"/>
      <c r="H13456"/>
      <c r="I13456"/>
      <c r="J13456"/>
      <c r="K13456" s="91"/>
      <c r="L13456" s="91"/>
      <c r="M13456" s="91"/>
      <c r="R13456"/>
      <c r="S13456"/>
      <c r="T13456"/>
      <c r="U13456"/>
      <c r="V13456"/>
      <c r="W13456"/>
      <c r="X13456"/>
      <c r="Y13456"/>
      <c r="Z13456"/>
      <c r="AA13456"/>
      <c r="AB13456"/>
      <c r="AC13456"/>
    </row>
    <row r="13457" spans="2:29" s="14" customFormat="1" x14ac:dyDescent="0.25">
      <c r="B13457"/>
      <c r="C13457"/>
      <c r="D13457"/>
      <c r="E13457"/>
      <c r="F13457"/>
      <c r="G13457"/>
      <c r="H13457"/>
      <c r="I13457"/>
      <c r="J13457"/>
      <c r="K13457" s="91"/>
      <c r="L13457" s="91"/>
      <c r="M13457" s="91"/>
      <c r="R13457"/>
      <c r="S13457"/>
      <c r="T13457"/>
      <c r="U13457"/>
      <c r="V13457"/>
      <c r="W13457"/>
      <c r="X13457"/>
      <c r="Y13457"/>
      <c r="Z13457"/>
      <c r="AA13457"/>
      <c r="AB13457"/>
      <c r="AC13457"/>
    </row>
    <row r="13458" spans="2:29" s="14" customFormat="1" x14ac:dyDescent="0.25">
      <c r="B13458"/>
      <c r="C13458"/>
      <c r="D13458"/>
      <c r="E13458"/>
      <c r="F13458"/>
      <c r="G13458"/>
      <c r="H13458"/>
      <c r="I13458"/>
      <c r="J13458"/>
      <c r="K13458" s="91"/>
      <c r="L13458" s="91"/>
      <c r="M13458" s="91"/>
      <c r="R13458"/>
      <c r="S13458"/>
      <c r="T13458"/>
      <c r="U13458"/>
      <c r="V13458"/>
      <c r="W13458"/>
      <c r="X13458"/>
      <c r="Y13458"/>
      <c r="Z13458"/>
      <c r="AA13458"/>
      <c r="AB13458"/>
      <c r="AC13458"/>
    </row>
    <row r="13459" spans="2:29" s="14" customFormat="1" x14ac:dyDescent="0.25">
      <c r="B13459"/>
      <c r="C13459"/>
      <c r="D13459"/>
      <c r="E13459"/>
      <c r="F13459"/>
      <c r="G13459"/>
      <c r="H13459"/>
      <c r="I13459"/>
      <c r="J13459"/>
      <c r="K13459" s="91"/>
      <c r="L13459" s="91"/>
      <c r="M13459" s="91"/>
      <c r="R13459"/>
      <c r="S13459"/>
      <c r="T13459"/>
      <c r="U13459"/>
      <c r="V13459"/>
      <c r="W13459"/>
      <c r="X13459"/>
      <c r="Y13459"/>
      <c r="Z13459"/>
      <c r="AA13459"/>
      <c r="AB13459"/>
      <c r="AC13459"/>
    </row>
    <row r="13460" spans="2:29" s="14" customFormat="1" x14ac:dyDescent="0.25">
      <c r="B13460"/>
      <c r="C13460"/>
      <c r="D13460"/>
      <c r="E13460"/>
      <c r="F13460"/>
      <c r="G13460"/>
      <c r="H13460"/>
      <c r="I13460"/>
      <c r="J13460"/>
      <c r="K13460" s="91"/>
      <c r="L13460" s="91"/>
      <c r="M13460" s="91"/>
      <c r="R13460"/>
      <c r="S13460"/>
      <c r="T13460"/>
      <c r="U13460"/>
      <c r="V13460"/>
      <c r="W13460"/>
      <c r="X13460"/>
      <c r="Y13460"/>
      <c r="Z13460"/>
      <c r="AA13460"/>
      <c r="AB13460"/>
      <c r="AC13460"/>
    </row>
    <row r="13461" spans="2:29" s="14" customFormat="1" x14ac:dyDescent="0.25">
      <c r="B13461"/>
      <c r="C13461"/>
      <c r="D13461"/>
      <c r="E13461"/>
      <c r="F13461"/>
      <c r="G13461"/>
      <c r="H13461"/>
      <c r="I13461"/>
      <c r="J13461"/>
      <c r="K13461" s="91"/>
      <c r="L13461" s="91"/>
      <c r="M13461" s="91"/>
      <c r="R13461"/>
      <c r="S13461"/>
      <c r="T13461"/>
      <c r="U13461"/>
      <c r="V13461"/>
      <c r="W13461"/>
      <c r="X13461"/>
      <c r="Y13461"/>
      <c r="Z13461"/>
      <c r="AA13461"/>
      <c r="AB13461"/>
      <c r="AC13461"/>
    </row>
    <row r="13462" spans="2:29" s="14" customFormat="1" x14ac:dyDescent="0.25">
      <c r="B13462"/>
      <c r="C13462"/>
      <c r="D13462"/>
      <c r="E13462"/>
      <c r="F13462"/>
      <c r="G13462"/>
      <c r="H13462"/>
      <c r="I13462"/>
      <c r="J13462"/>
      <c r="K13462" s="91"/>
      <c r="L13462" s="91"/>
      <c r="M13462" s="91"/>
      <c r="R13462"/>
      <c r="S13462"/>
      <c r="T13462"/>
      <c r="U13462"/>
      <c r="V13462"/>
      <c r="W13462"/>
      <c r="X13462"/>
      <c r="Y13462"/>
      <c r="Z13462"/>
      <c r="AA13462"/>
      <c r="AB13462"/>
      <c r="AC13462"/>
    </row>
    <row r="13463" spans="2:29" s="14" customFormat="1" x14ac:dyDescent="0.25">
      <c r="B13463"/>
      <c r="C13463"/>
      <c r="D13463"/>
      <c r="E13463"/>
      <c r="F13463"/>
      <c r="G13463"/>
      <c r="H13463"/>
      <c r="I13463"/>
      <c r="J13463"/>
      <c r="K13463" s="91"/>
      <c r="L13463" s="91"/>
      <c r="M13463" s="91"/>
      <c r="R13463"/>
      <c r="S13463"/>
      <c r="T13463"/>
      <c r="U13463"/>
      <c r="V13463"/>
      <c r="W13463"/>
      <c r="X13463"/>
      <c r="Y13463"/>
      <c r="Z13463"/>
      <c r="AA13463"/>
      <c r="AB13463"/>
      <c r="AC13463"/>
    </row>
    <row r="13464" spans="2:29" s="14" customFormat="1" x14ac:dyDescent="0.25">
      <c r="B13464"/>
      <c r="C13464"/>
      <c r="D13464"/>
      <c r="E13464"/>
      <c r="F13464"/>
      <c r="G13464"/>
      <c r="H13464"/>
      <c r="I13464"/>
      <c r="J13464"/>
      <c r="K13464" s="91"/>
      <c r="L13464" s="91"/>
      <c r="M13464" s="91"/>
      <c r="R13464"/>
      <c r="S13464"/>
      <c r="T13464"/>
      <c r="U13464"/>
      <c r="V13464"/>
      <c r="W13464"/>
      <c r="X13464"/>
      <c r="Y13464"/>
      <c r="Z13464"/>
      <c r="AA13464"/>
      <c r="AB13464"/>
      <c r="AC13464"/>
    </row>
    <row r="13465" spans="2:29" s="14" customFormat="1" x14ac:dyDescent="0.25">
      <c r="B13465"/>
      <c r="C13465"/>
      <c r="D13465"/>
      <c r="E13465"/>
      <c r="F13465"/>
      <c r="G13465"/>
      <c r="H13465"/>
      <c r="I13465"/>
      <c r="J13465"/>
      <c r="K13465" s="91"/>
      <c r="L13465" s="91"/>
      <c r="M13465" s="91"/>
      <c r="R13465"/>
      <c r="S13465"/>
      <c r="T13465"/>
      <c r="U13465"/>
      <c r="V13465"/>
      <c r="W13465"/>
      <c r="X13465"/>
      <c r="Y13465"/>
      <c r="Z13465"/>
      <c r="AA13465"/>
      <c r="AB13465"/>
      <c r="AC13465"/>
    </row>
    <row r="13466" spans="2:29" s="14" customFormat="1" x14ac:dyDescent="0.25">
      <c r="B13466"/>
      <c r="C13466"/>
      <c r="D13466"/>
      <c r="E13466"/>
      <c r="F13466"/>
      <c r="G13466"/>
      <c r="H13466"/>
      <c r="I13466"/>
      <c r="J13466"/>
      <c r="K13466" s="91"/>
      <c r="L13466" s="91"/>
      <c r="M13466" s="91"/>
      <c r="R13466"/>
      <c r="S13466"/>
      <c r="T13466"/>
      <c r="U13466"/>
      <c r="V13466"/>
      <c r="W13466"/>
      <c r="X13466"/>
      <c r="Y13466"/>
      <c r="Z13466"/>
      <c r="AA13466"/>
      <c r="AB13466"/>
      <c r="AC13466"/>
    </row>
    <row r="13467" spans="2:29" s="14" customFormat="1" x14ac:dyDescent="0.25">
      <c r="B13467"/>
      <c r="C13467"/>
      <c r="D13467"/>
      <c r="E13467"/>
      <c r="F13467"/>
      <c r="G13467"/>
      <c r="H13467"/>
      <c r="I13467"/>
      <c r="J13467"/>
      <c r="K13467" s="91"/>
      <c r="L13467" s="91"/>
      <c r="M13467" s="91"/>
      <c r="R13467"/>
      <c r="S13467"/>
      <c r="T13467"/>
      <c r="U13467"/>
      <c r="V13467"/>
      <c r="W13467"/>
      <c r="X13467"/>
      <c r="Y13467"/>
      <c r="Z13467"/>
      <c r="AA13467"/>
      <c r="AB13467"/>
      <c r="AC13467"/>
    </row>
    <row r="13468" spans="2:29" s="14" customFormat="1" x14ac:dyDescent="0.25">
      <c r="B13468"/>
      <c r="C13468"/>
      <c r="D13468"/>
      <c r="E13468"/>
      <c r="F13468"/>
      <c r="G13468"/>
      <c r="H13468"/>
      <c r="I13468"/>
      <c r="J13468"/>
      <c r="K13468" s="91"/>
      <c r="L13468" s="91"/>
      <c r="M13468" s="91"/>
      <c r="R13468"/>
      <c r="S13468"/>
      <c r="T13468"/>
      <c r="U13468"/>
      <c r="V13468"/>
      <c r="W13468"/>
      <c r="X13468"/>
      <c r="Y13468"/>
      <c r="Z13468"/>
      <c r="AA13468"/>
      <c r="AB13468"/>
      <c r="AC13468"/>
    </row>
    <row r="13469" spans="2:29" s="14" customFormat="1" x14ac:dyDescent="0.25">
      <c r="B13469"/>
      <c r="C13469"/>
      <c r="D13469"/>
      <c r="E13469"/>
      <c r="F13469"/>
      <c r="G13469"/>
      <c r="H13469"/>
      <c r="I13469"/>
      <c r="J13469"/>
      <c r="K13469" s="91"/>
      <c r="L13469" s="91"/>
      <c r="M13469" s="91"/>
      <c r="R13469"/>
      <c r="S13469"/>
      <c r="T13469"/>
      <c r="U13469"/>
      <c r="V13469"/>
      <c r="W13469"/>
      <c r="X13469"/>
      <c r="Y13469"/>
      <c r="Z13469"/>
      <c r="AA13469"/>
      <c r="AB13469"/>
      <c r="AC13469"/>
    </row>
    <row r="13470" spans="2:29" s="14" customFormat="1" x14ac:dyDescent="0.25">
      <c r="B13470"/>
      <c r="C13470"/>
      <c r="D13470"/>
      <c r="E13470"/>
      <c r="F13470"/>
      <c r="G13470"/>
      <c r="H13470"/>
      <c r="I13470"/>
      <c r="J13470"/>
      <c r="K13470" s="91"/>
      <c r="L13470" s="91"/>
      <c r="M13470" s="91"/>
      <c r="R13470"/>
      <c r="S13470"/>
      <c r="T13470"/>
      <c r="U13470"/>
      <c r="V13470"/>
      <c r="W13470"/>
      <c r="X13470"/>
      <c r="Y13470"/>
      <c r="Z13470"/>
      <c r="AA13470"/>
      <c r="AB13470"/>
      <c r="AC13470"/>
    </row>
    <row r="13471" spans="2:29" s="14" customFormat="1" x14ac:dyDescent="0.25">
      <c r="B13471"/>
      <c r="C13471"/>
      <c r="D13471"/>
      <c r="E13471"/>
      <c r="F13471"/>
      <c r="G13471"/>
      <c r="H13471"/>
      <c r="I13471"/>
      <c r="J13471"/>
      <c r="K13471" s="91"/>
      <c r="L13471" s="91"/>
      <c r="M13471" s="91"/>
      <c r="R13471"/>
      <c r="S13471"/>
      <c r="T13471"/>
      <c r="U13471"/>
      <c r="V13471"/>
      <c r="W13471"/>
      <c r="X13471"/>
      <c r="Y13471"/>
      <c r="Z13471"/>
      <c r="AA13471"/>
      <c r="AB13471"/>
      <c r="AC13471"/>
    </row>
    <row r="13472" spans="2:29" s="14" customFormat="1" x14ac:dyDescent="0.25">
      <c r="B13472"/>
      <c r="C13472"/>
      <c r="D13472"/>
      <c r="E13472"/>
      <c r="F13472"/>
      <c r="G13472"/>
      <c r="H13472"/>
      <c r="I13472"/>
      <c r="J13472"/>
      <c r="K13472" s="91"/>
      <c r="L13472" s="91"/>
      <c r="M13472" s="91"/>
      <c r="R13472"/>
      <c r="S13472"/>
      <c r="T13472"/>
      <c r="U13472"/>
      <c r="V13472"/>
      <c r="W13472"/>
      <c r="X13472"/>
      <c r="Y13472"/>
      <c r="Z13472"/>
      <c r="AA13472"/>
      <c r="AB13472"/>
      <c r="AC13472"/>
    </row>
    <row r="13473" spans="2:29" s="14" customFormat="1" x14ac:dyDescent="0.25">
      <c r="B13473"/>
      <c r="C13473"/>
      <c r="D13473"/>
      <c r="E13473"/>
      <c r="F13473"/>
      <c r="G13473"/>
      <c r="H13473"/>
      <c r="I13473"/>
      <c r="J13473"/>
      <c r="K13473" s="91"/>
      <c r="L13473" s="91"/>
      <c r="M13473" s="91"/>
      <c r="R13473"/>
      <c r="S13473"/>
      <c r="T13473"/>
      <c r="U13473"/>
      <c r="V13473"/>
      <c r="W13473"/>
      <c r="X13473"/>
      <c r="Y13473"/>
      <c r="Z13473"/>
      <c r="AA13473"/>
      <c r="AB13473"/>
      <c r="AC13473"/>
    </row>
    <row r="13474" spans="2:29" s="14" customFormat="1" x14ac:dyDescent="0.25">
      <c r="B13474"/>
      <c r="C13474"/>
      <c r="D13474"/>
      <c r="E13474"/>
      <c r="F13474"/>
      <c r="G13474"/>
      <c r="H13474"/>
      <c r="I13474"/>
      <c r="J13474"/>
      <c r="K13474" s="91"/>
      <c r="L13474" s="91"/>
      <c r="M13474" s="91"/>
      <c r="R13474"/>
      <c r="S13474"/>
      <c r="T13474"/>
      <c r="U13474"/>
      <c r="V13474"/>
      <c r="W13474"/>
      <c r="X13474"/>
      <c r="Y13474"/>
      <c r="Z13474"/>
      <c r="AA13474"/>
      <c r="AB13474"/>
      <c r="AC13474"/>
    </row>
    <row r="13475" spans="2:29" s="14" customFormat="1" x14ac:dyDescent="0.25">
      <c r="B13475"/>
      <c r="C13475"/>
      <c r="D13475"/>
      <c r="E13475"/>
      <c r="F13475"/>
      <c r="G13475"/>
      <c r="H13475"/>
      <c r="I13475"/>
      <c r="J13475"/>
      <c r="K13475" s="91"/>
      <c r="L13475" s="91"/>
      <c r="M13475" s="91"/>
      <c r="R13475"/>
      <c r="S13475"/>
      <c r="T13475"/>
      <c r="U13475"/>
      <c r="V13475"/>
      <c r="W13475"/>
      <c r="X13475"/>
      <c r="Y13475"/>
      <c r="Z13475"/>
      <c r="AA13475"/>
      <c r="AB13475"/>
      <c r="AC13475"/>
    </row>
    <row r="13476" spans="2:29" s="14" customFormat="1" x14ac:dyDescent="0.25">
      <c r="B13476"/>
      <c r="C13476"/>
      <c r="D13476"/>
      <c r="E13476"/>
      <c r="F13476"/>
      <c r="G13476"/>
      <c r="H13476"/>
      <c r="I13476"/>
      <c r="J13476"/>
      <c r="K13476" s="91"/>
      <c r="L13476" s="91"/>
      <c r="M13476" s="91"/>
      <c r="R13476"/>
      <c r="S13476"/>
      <c r="T13476"/>
      <c r="U13476"/>
      <c r="V13476"/>
      <c r="W13476"/>
      <c r="X13476"/>
      <c r="Y13476"/>
      <c r="Z13476"/>
      <c r="AA13476"/>
      <c r="AB13476"/>
      <c r="AC13476"/>
    </row>
    <row r="13477" spans="2:29" s="14" customFormat="1" x14ac:dyDescent="0.25">
      <c r="B13477"/>
      <c r="C13477"/>
      <c r="D13477"/>
      <c r="E13477"/>
      <c r="F13477"/>
      <c r="G13477"/>
      <c r="H13477"/>
      <c r="I13477"/>
      <c r="J13477"/>
      <c r="K13477" s="91"/>
      <c r="L13477" s="91"/>
      <c r="M13477" s="91"/>
      <c r="R13477"/>
      <c r="S13477"/>
      <c r="T13477"/>
      <c r="U13477"/>
      <c r="V13477"/>
      <c r="W13477"/>
      <c r="X13477"/>
      <c r="Y13477"/>
      <c r="Z13477"/>
      <c r="AA13477"/>
      <c r="AB13477"/>
      <c r="AC13477"/>
    </row>
    <row r="13478" spans="2:29" s="14" customFormat="1" x14ac:dyDescent="0.25">
      <c r="B13478"/>
      <c r="C13478"/>
      <c r="D13478"/>
      <c r="E13478"/>
      <c r="F13478"/>
      <c r="G13478"/>
      <c r="H13478"/>
      <c r="I13478"/>
      <c r="J13478"/>
      <c r="K13478" s="91"/>
      <c r="L13478" s="91"/>
      <c r="M13478" s="91"/>
      <c r="R13478"/>
      <c r="S13478"/>
      <c r="T13478"/>
      <c r="U13478"/>
      <c r="V13478"/>
      <c r="W13478"/>
      <c r="X13478"/>
      <c r="Y13478"/>
      <c r="Z13478"/>
      <c r="AA13478"/>
      <c r="AB13478"/>
      <c r="AC13478"/>
    </row>
    <row r="13479" spans="2:29" s="14" customFormat="1" x14ac:dyDescent="0.25">
      <c r="B13479"/>
      <c r="C13479"/>
      <c r="D13479"/>
      <c r="E13479"/>
      <c r="F13479"/>
      <c r="G13479"/>
      <c r="H13479"/>
      <c r="I13479"/>
      <c r="J13479"/>
      <c r="K13479" s="91"/>
      <c r="L13479" s="91"/>
      <c r="M13479" s="91"/>
      <c r="R13479"/>
      <c r="S13479"/>
      <c r="T13479"/>
      <c r="U13479"/>
      <c r="V13479"/>
      <c r="W13479"/>
      <c r="X13479"/>
      <c r="Y13479"/>
      <c r="Z13479"/>
      <c r="AA13479"/>
      <c r="AB13479"/>
      <c r="AC13479"/>
    </row>
    <row r="13480" spans="2:29" s="14" customFormat="1" x14ac:dyDescent="0.25">
      <c r="B13480"/>
      <c r="C13480"/>
      <c r="D13480"/>
      <c r="E13480"/>
      <c r="F13480"/>
      <c r="G13480"/>
      <c r="H13480"/>
      <c r="I13480"/>
      <c r="J13480"/>
      <c r="K13480" s="91"/>
      <c r="L13480" s="91"/>
      <c r="M13480" s="91"/>
      <c r="R13480"/>
      <c r="S13480"/>
      <c r="T13480"/>
      <c r="U13480"/>
      <c r="V13480"/>
      <c r="W13480"/>
      <c r="X13480"/>
      <c r="Y13480"/>
      <c r="Z13480"/>
      <c r="AA13480"/>
      <c r="AB13480"/>
      <c r="AC13480"/>
    </row>
    <row r="13481" spans="2:29" s="14" customFormat="1" x14ac:dyDescent="0.25">
      <c r="B13481"/>
      <c r="C13481"/>
      <c r="D13481"/>
      <c r="E13481"/>
      <c r="F13481"/>
      <c r="G13481"/>
      <c r="H13481"/>
      <c r="I13481"/>
      <c r="J13481"/>
      <c r="K13481" s="91"/>
      <c r="L13481" s="91"/>
      <c r="M13481" s="91"/>
      <c r="R13481"/>
      <c r="S13481"/>
      <c r="T13481"/>
      <c r="U13481"/>
      <c r="V13481"/>
      <c r="W13481"/>
      <c r="X13481"/>
      <c r="Y13481"/>
      <c r="Z13481"/>
      <c r="AA13481"/>
      <c r="AB13481"/>
      <c r="AC13481"/>
    </row>
    <row r="13482" spans="2:29" s="14" customFormat="1" x14ac:dyDescent="0.25">
      <c r="B13482"/>
      <c r="C13482"/>
      <c r="D13482"/>
      <c r="E13482"/>
      <c r="F13482"/>
      <c r="G13482"/>
      <c r="H13482"/>
      <c r="I13482"/>
      <c r="J13482"/>
      <c r="K13482" s="91"/>
      <c r="L13482" s="91"/>
      <c r="M13482" s="91"/>
      <c r="R13482"/>
      <c r="S13482"/>
      <c r="T13482"/>
      <c r="U13482"/>
      <c r="V13482"/>
      <c r="W13482"/>
      <c r="X13482"/>
      <c r="Y13482"/>
      <c r="Z13482"/>
      <c r="AA13482"/>
      <c r="AB13482"/>
      <c r="AC13482"/>
    </row>
    <row r="13483" spans="2:29" s="14" customFormat="1" x14ac:dyDescent="0.25">
      <c r="B13483"/>
      <c r="C13483"/>
      <c r="D13483"/>
      <c r="E13483"/>
      <c r="F13483"/>
      <c r="G13483"/>
      <c r="H13483"/>
      <c r="I13483"/>
      <c r="J13483"/>
      <c r="K13483" s="91"/>
      <c r="L13483" s="91"/>
      <c r="M13483" s="91"/>
      <c r="R13483"/>
      <c r="S13483"/>
      <c r="T13483"/>
      <c r="U13483"/>
      <c r="V13483"/>
      <c r="W13483"/>
      <c r="X13483"/>
      <c r="Y13483"/>
      <c r="Z13483"/>
      <c r="AA13483"/>
      <c r="AB13483"/>
      <c r="AC13483"/>
    </row>
    <row r="13484" spans="2:29" s="14" customFormat="1" x14ac:dyDescent="0.25">
      <c r="B13484"/>
      <c r="C13484"/>
      <c r="D13484"/>
      <c r="E13484"/>
      <c r="F13484"/>
      <c r="G13484"/>
      <c r="H13484"/>
      <c r="I13484"/>
      <c r="J13484"/>
      <c r="K13484" s="91"/>
      <c r="L13484" s="91"/>
      <c r="M13484" s="91"/>
      <c r="R13484"/>
      <c r="S13484"/>
      <c r="T13484"/>
      <c r="U13484"/>
      <c r="V13484"/>
      <c r="W13484"/>
      <c r="X13484"/>
      <c r="Y13484"/>
      <c r="Z13484"/>
      <c r="AA13484"/>
      <c r="AB13484"/>
      <c r="AC13484"/>
    </row>
    <row r="13485" spans="2:29" s="14" customFormat="1" x14ac:dyDescent="0.25">
      <c r="B13485"/>
      <c r="C13485"/>
      <c r="D13485"/>
      <c r="E13485"/>
      <c r="F13485"/>
      <c r="G13485"/>
      <c r="H13485"/>
      <c r="I13485"/>
      <c r="J13485"/>
      <c r="K13485" s="91"/>
      <c r="L13485" s="91"/>
      <c r="M13485" s="91"/>
      <c r="R13485"/>
      <c r="S13485"/>
      <c r="T13485"/>
      <c r="U13485"/>
      <c r="V13485"/>
      <c r="W13485"/>
      <c r="X13485"/>
      <c r="Y13485"/>
      <c r="Z13485"/>
      <c r="AA13485"/>
      <c r="AB13485"/>
      <c r="AC13485"/>
    </row>
    <row r="13486" spans="2:29" s="14" customFormat="1" x14ac:dyDescent="0.25">
      <c r="B13486"/>
      <c r="C13486"/>
      <c r="D13486"/>
      <c r="E13486"/>
      <c r="F13486"/>
      <c r="G13486"/>
      <c r="H13486"/>
      <c r="I13486"/>
      <c r="J13486"/>
      <c r="K13486" s="91"/>
      <c r="L13486" s="91"/>
      <c r="M13486" s="91"/>
      <c r="R13486"/>
      <c r="S13486"/>
      <c r="T13486"/>
      <c r="U13486"/>
      <c r="V13486"/>
      <c r="W13486"/>
      <c r="X13486"/>
      <c r="Y13486"/>
      <c r="Z13486"/>
      <c r="AA13486"/>
      <c r="AB13486"/>
      <c r="AC13486"/>
    </row>
    <row r="13487" spans="2:29" s="14" customFormat="1" x14ac:dyDescent="0.25">
      <c r="B13487"/>
      <c r="C13487"/>
      <c r="D13487"/>
      <c r="E13487"/>
      <c r="F13487"/>
      <c r="G13487"/>
      <c r="H13487"/>
      <c r="I13487"/>
      <c r="J13487"/>
      <c r="K13487" s="91"/>
      <c r="L13487" s="91"/>
      <c r="M13487" s="91"/>
      <c r="R13487"/>
      <c r="S13487"/>
      <c r="T13487"/>
      <c r="U13487"/>
      <c r="V13487"/>
      <c r="W13487"/>
      <c r="X13487"/>
      <c r="Y13487"/>
      <c r="Z13487"/>
      <c r="AA13487"/>
      <c r="AB13487"/>
      <c r="AC13487"/>
    </row>
    <row r="13488" spans="2:29" s="14" customFormat="1" x14ac:dyDescent="0.25">
      <c r="B13488"/>
      <c r="C13488"/>
      <c r="D13488"/>
      <c r="E13488"/>
      <c r="F13488"/>
      <c r="G13488"/>
      <c r="H13488"/>
      <c r="I13488"/>
      <c r="J13488"/>
      <c r="K13488" s="91"/>
      <c r="L13488" s="91"/>
      <c r="M13488" s="91"/>
      <c r="R13488"/>
      <c r="S13488"/>
      <c r="T13488"/>
      <c r="U13488"/>
      <c r="V13488"/>
      <c r="W13488"/>
      <c r="X13488"/>
      <c r="Y13488"/>
      <c r="Z13488"/>
      <c r="AA13488"/>
      <c r="AB13488"/>
      <c r="AC13488"/>
    </row>
    <row r="13489" spans="2:29" s="14" customFormat="1" x14ac:dyDescent="0.25">
      <c r="B13489"/>
      <c r="C13489"/>
      <c r="D13489"/>
      <c r="E13489"/>
      <c r="F13489"/>
      <c r="G13489"/>
      <c r="H13489"/>
      <c r="I13489"/>
      <c r="J13489"/>
      <c r="K13489" s="91"/>
      <c r="L13489" s="91"/>
      <c r="M13489" s="91"/>
      <c r="R13489"/>
      <c r="S13489"/>
      <c r="T13489"/>
      <c r="U13489"/>
      <c r="V13489"/>
      <c r="W13489"/>
      <c r="X13489"/>
      <c r="Y13489"/>
      <c r="Z13489"/>
      <c r="AA13489"/>
      <c r="AB13489"/>
      <c r="AC13489"/>
    </row>
    <row r="13490" spans="2:29" s="14" customFormat="1" x14ac:dyDescent="0.25">
      <c r="B13490"/>
      <c r="C13490"/>
      <c r="D13490"/>
      <c r="E13490"/>
      <c r="F13490"/>
      <c r="G13490"/>
      <c r="H13490"/>
      <c r="I13490"/>
      <c r="J13490"/>
      <c r="K13490" s="91"/>
      <c r="L13490" s="91"/>
      <c r="M13490" s="91"/>
      <c r="R13490"/>
      <c r="S13490"/>
      <c r="T13490"/>
      <c r="U13490"/>
      <c r="V13490"/>
      <c r="W13490"/>
      <c r="X13490"/>
      <c r="Y13490"/>
      <c r="Z13490"/>
      <c r="AA13490"/>
      <c r="AB13490"/>
      <c r="AC13490"/>
    </row>
    <row r="13491" spans="2:29" s="14" customFormat="1" x14ac:dyDescent="0.25">
      <c r="B13491"/>
      <c r="C13491"/>
      <c r="D13491"/>
      <c r="E13491"/>
      <c r="F13491"/>
      <c r="G13491"/>
      <c r="H13491"/>
      <c r="I13491"/>
      <c r="J13491"/>
      <c r="K13491" s="91"/>
      <c r="L13491" s="91"/>
      <c r="M13491" s="91"/>
      <c r="R13491"/>
      <c r="S13491"/>
      <c r="T13491"/>
      <c r="U13491"/>
      <c r="V13491"/>
      <c r="W13491"/>
      <c r="X13491"/>
      <c r="Y13491"/>
      <c r="Z13491"/>
      <c r="AA13491"/>
      <c r="AB13491"/>
      <c r="AC13491"/>
    </row>
    <row r="13492" spans="2:29" s="14" customFormat="1" x14ac:dyDescent="0.25">
      <c r="B13492"/>
      <c r="C13492"/>
      <c r="D13492"/>
      <c r="E13492"/>
      <c r="F13492"/>
      <c r="G13492"/>
      <c r="H13492"/>
      <c r="I13492"/>
      <c r="J13492"/>
      <c r="K13492" s="91"/>
      <c r="L13492" s="91"/>
      <c r="M13492" s="91"/>
      <c r="R13492"/>
      <c r="S13492"/>
      <c r="T13492"/>
      <c r="U13492"/>
      <c r="V13492"/>
      <c r="W13492"/>
      <c r="X13492"/>
      <c r="Y13492"/>
      <c r="Z13492"/>
      <c r="AA13492"/>
      <c r="AB13492"/>
      <c r="AC13492"/>
    </row>
    <row r="13493" spans="2:29" s="14" customFormat="1" x14ac:dyDescent="0.25">
      <c r="B13493"/>
      <c r="C13493"/>
      <c r="D13493"/>
      <c r="E13493"/>
      <c r="F13493"/>
      <c r="G13493"/>
      <c r="H13493"/>
      <c r="I13493"/>
      <c r="J13493"/>
      <c r="K13493" s="91"/>
      <c r="L13493" s="91"/>
      <c r="M13493" s="91"/>
      <c r="R13493"/>
      <c r="S13493"/>
      <c r="T13493"/>
      <c r="U13493"/>
      <c r="V13493"/>
      <c r="W13493"/>
      <c r="X13493"/>
      <c r="Y13493"/>
      <c r="Z13493"/>
      <c r="AA13493"/>
      <c r="AB13493"/>
      <c r="AC13493"/>
    </row>
    <row r="13494" spans="2:29" s="14" customFormat="1" x14ac:dyDescent="0.25">
      <c r="B13494"/>
      <c r="C13494"/>
      <c r="D13494"/>
      <c r="E13494"/>
      <c r="F13494"/>
      <c r="G13494"/>
      <c r="H13494"/>
      <c r="I13494"/>
      <c r="J13494"/>
      <c r="K13494" s="91"/>
      <c r="L13494" s="91"/>
      <c r="M13494" s="91"/>
      <c r="R13494"/>
      <c r="S13494"/>
      <c r="T13494"/>
      <c r="U13494"/>
      <c r="V13494"/>
      <c r="W13494"/>
      <c r="X13494"/>
      <c r="Y13494"/>
      <c r="Z13494"/>
      <c r="AA13494"/>
      <c r="AB13494"/>
      <c r="AC13494"/>
    </row>
    <row r="13495" spans="2:29" s="14" customFormat="1" x14ac:dyDescent="0.25">
      <c r="B13495"/>
      <c r="C13495"/>
      <c r="D13495"/>
      <c r="E13495"/>
      <c r="F13495"/>
      <c r="G13495"/>
      <c r="H13495"/>
      <c r="I13495"/>
      <c r="J13495"/>
      <c r="K13495" s="91"/>
      <c r="L13495" s="91"/>
      <c r="M13495" s="91"/>
      <c r="R13495"/>
      <c r="S13495"/>
      <c r="T13495"/>
      <c r="U13495"/>
      <c r="V13495"/>
      <c r="W13495"/>
      <c r="X13495"/>
      <c r="Y13495"/>
      <c r="Z13495"/>
      <c r="AA13495"/>
      <c r="AB13495"/>
      <c r="AC13495"/>
    </row>
    <row r="13496" spans="2:29" s="14" customFormat="1" x14ac:dyDescent="0.25">
      <c r="B13496"/>
      <c r="C13496"/>
      <c r="D13496"/>
      <c r="E13496"/>
      <c r="F13496"/>
      <c r="G13496"/>
      <c r="H13496"/>
      <c r="I13496"/>
      <c r="J13496"/>
      <c r="K13496" s="91"/>
      <c r="L13496" s="91"/>
      <c r="M13496" s="91"/>
      <c r="R13496"/>
      <c r="S13496"/>
      <c r="T13496"/>
      <c r="U13496"/>
      <c r="V13496"/>
      <c r="W13496"/>
      <c r="X13496"/>
      <c r="Y13496"/>
      <c r="Z13496"/>
      <c r="AA13496"/>
      <c r="AB13496"/>
      <c r="AC13496"/>
    </row>
    <row r="13497" spans="2:29" s="14" customFormat="1" x14ac:dyDescent="0.25">
      <c r="B13497"/>
      <c r="C13497"/>
      <c r="D13497"/>
      <c r="E13497"/>
      <c r="F13497"/>
      <c r="G13497"/>
      <c r="H13497"/>
      <c r="I13497"/>
      <c r="J13497"/>
      <c r="K13497" s="91"/>
      <c r="L13497" s="91"/>
      <c r="M13497" s="91"/>
      <c r="R13497"/>
      <c r="S13497"/>
      <c r="T13497"/>
      <c r="U13497"/>
      <c r="V13497"/>
      <c r="W13497"/>
      <c r="X13497"/>
      <c r="Y13497"/>
      <c r="Z13497"/>
      <c r="AA13497"/>
      <c r="AB13497"/>
      <c r="AC13497"/>
    </row>
    <row r="13498" spans="2:29" s="14" customFormat="1" x14ac:dyDescent="0.25">
      <c r="B13498"/>
      <c r="C13498"/>
      <c r="D13498"/>
      <c r="E13498"/>
      <c r="F13498"/>
      <c r="G13498"/>
      <c r="H13498"/>
      <c r="I13498"/>
      <c r="J13498"/>
      <c r="K13498" s="91"/>
      <c r="L13498" s="91"/>
      <c r="M13498" s="91"/>
      <c r="R13498"/>
      <c r="S13498"/>
      <c r="T13498"/>
      <c r="U13498"/>
      <c r="V13498"/>
      <c r="W13498"/>
      <c r="X13498"/>
      <c r="Y13498"/>
      <c r="Z13498"/>
      <c r="AA13498"/>
      <c r="AB13498"/>
      <c r="AC13498"/>
    </row>
    <row r="13499" spans="2:29" s="14" customFormat="1" x14ac:dyDescent="0.25">
      <c r="B13499"/>
      <c r="C13499"/>
      <c r="D13499"/>
      <c r="E13499"/>
      <c r="F13499"/>
      <c r="G13499"/>
      <c r="H13499"/>
      <c r="I13499"/>
      <c r="J13499"/>
      <c r="K13499" s="91"/>
      <c r="L13499" s="91"/>
      <c r="M13499" s="91"/>
      <c r="R13499"/>
      <c r="S13499"/>
      <c r="T13499"/>
      <c r="U13499"/>
      <c r="V13499"/>
      <c r="W13499"/>
      <c r="X13499"/>
      <c r="Y13499"/>
      <c r="Z13499"/>
      <c r="AA13499"/>
      <c r="AB13499"/>
      <c r="AC13499"/>
    </row>
    <row r="13500" spans="2:29" s="14" customFormat="1" x14ac:dyDescent="0.25">
      <c r="B13500"/>
      <c r="C13500"/>
      <c r="D13500"/>
      <c r="E13500"/>
      <c r="F13500"/>
      <c r="G13500"/>
      <c r="H13500"/>
      <c r="I13500"/>
      <c r="J13500"/>
      <c r="K13500" s="91"/>
      <c r="L13500" s="91"/>
      <c r="M13500" s="91"/>
      <c r="R13500"/>
      <c r="S13500"/>
      <c r="T13500"/>
      <c r="U13500"/>
      <c r="V13500"/>
      <c r="W13500"/>
      <c r="X13500"/>
      <c r="Y13500"/>
      <c r="Z13500"/>
      <c r="AA13500"/>
      <c r="AB13500"/>
      <c r="AC13500"/>
    </row>
    <row r="13501" spans="2:29" s="14" customFormat="1" x14ac:dyDescent="0.25">
      <c r="B13501"/>
      <c r="C13501"/>
      <c r="D13501"/>
      <c r="E13501"/>
      <c r="F13501"/>
      <c r="G13501"/>
      <c r="H13501"/>
      <c r="I13501"/>
      <c r="J13501"/>
      <c r="K13501" s="91"/>
      <c r="L13501" s="91"/>
      <c r="M13501" s="91"/>
      <c r="R13501"/>
      <c r="S13501"/>
      <c r="T13501"/>
      <c r="U13501"/>
      <c r="V13501"/>
      <c r="W13501"/>
      <c r="X13501"/>
      <c r="Y13501"/>
      <c r="Z13501"/>
      <c r="AA13501"/>
      <c r="AB13501"/>
      <c r="AC13501"/>
    </row>
    <row r="13502" spans="2:29" s="14" customFormat="1" x14ac:dyDescent="0.25">
      <c r="B13502"/>
      <c r="C13502"/>
      <c r="D13502"/>
      <c r="E13502"/>
      <c r="F13502"/>
      <c r="G13502"/>
      <c r="H13502"/>
      <c r="I13502"/>
      <c r="J13502"/>
      <c r="K13502" s="91"/>
      <c r="L13502" s="91"/>
      <c r="M13502" s="91"/>
      <c r="R13502"/>
      <c r="S13502"/>
      <c r="T13502"/>
      <c r="U13502"/>
      <c r="V13502"/>
      <c r="W13502"/>
      <c r="X13502"/>
      <c r="Y13502"/>
      <c r="Z13502"/>
      <c r="AA13502"/>
      <c r="AB13502"/>
      <c r="AC13502"/>
    </row>
    <row r="13503" spans="2:29" s="14" customFormat="1" x14ac:dyDescent="0.25">
      <c r="B13503"/>
      <c r="C13503"/>
      <c r="D13503"/>
      <c r="E13503"/>
      <c r="F13503"/>
      <c r="G13503"/>
      <c r="H13503"/>
      <c r="I13503"/>
      <c r="J13503"/>
      <c r="K13503" s="91"/>
      <c r="L13503" s="91"/>
      <c r="M13503" s="91"/>
      <c r="R13503"/>
      <c r="S13503"/>
      <c r="T13503"/>
      <c r="U13503"/>
      <c r="V13503"/>
      <c r="W13503"/>
      <c r="X13503"/>
      <c r="Y13503"/>
      <c r="Z13503"/>
      <c r="AA13503"/>
      <c r="AB13503"/>
      <c r="AC13503"/>
    </row>
    <row r="13504" spans="2:29" s="14" customFormat="1" x14ac:dyDescent="0.25">
      <c r="B13504"/>
      <c r="C13504"/>
      <c r="D13504"/>
      <c r="E13504"/>
      <c r="F13504"/>
      <c r="G13504"/>
      <c r="H13504"/>
      <c r="I13504"/>
      <c r="J13504"/>
      <c r="K13504" s="91"/>
      <c r="L13504" s="91"/>
      <c r="M13504" s="91"/>
      <c r="R13504"/>
      <c r="S13504"/>
      <c r="T13504"/>
      <c r="U13504"/>
      <c r="V13504"/>
      <c r="W13504"/>
      <c r="X13504"/>
      <c r="Y13504"/>
      <c r="Z13504"/>
      <c r="AA13504"/>
      <c r="AB13504"/>
      <c r="AC13504"/>
    </row>
    <row r="13505" spans="2:29" s="14" customFormat="1" x14ac:dyDescent="0.25">
      <c r="B13505"/>
      <c r="C13505"/>
      <c r="D13505"/>
      <c r="E13505"/>
      <c r="F13505"/>
      <c r="G13505"/>
      <c r="H13505"/>
      <c r="I13505"/>
      <c r="J13505"/>
      <c r="K13505" s="91"/>
      <c r="L13505" s="91"/>
      <c r="M13505" s="91"/>
      <c r="R13505"/>
      <c r="S13505"/>
      <c r="T13505"/>
      <c r="U13505"/>
      <c r="V13505"/>
      <c r="W13505"/>
      <c r="X13505"/>
      <c r="Y13505"/>
      <c r="Z13505"/>
      <c r="AA13505"/>
      <c r="AB13505"/>
      <c r="AC13505"/>
    </row>
    <row r="13506" spans="2:29" s="14" customFormat="1" x14ac:dyDescent="0.25">
      <c r="B13506"/>
      <c r="C13506"/>
      <c r="D13506"/>
      <c r="E13506"/>
      <c r="F13506"/>
      <c r="G13506"/>
      <c r="H13506"/>
      <c r="I13506"/>
      <c r="J13506"/>
      <c r="K13506" s="91"/>
      <c r="L13506" s="91"/>
      <c r="M13506" s="91"/>
      <c r="R13506"/>
      <c r="S13506"/>
      <c r="T13506"/>
      <c r="U13506"/>
      <c r="V13506"/>
      <c r="W13506"/>
      <c r="X13506"/>
      <c r="Y13506"/>
      <c r="Z13506"/>
      <c r="AA13506"/>
      <c r="AB13506"/>
      <c r="AC13506"/>
    </row>
    <row r="13507" spans="2:29" s="14" customFormat="1" x14ac:dyDescent="0.25">
      <c r="B13507"/>
      <c r="C13507"/>
      <c r="D13507"/>
      <c r="E13507"/>
      <c r="F13507"/>
      <c r="G13507"/>
      <c r="H13507"/>
      <c r="I13507"/>
      <c r="J13507"/>
      <c r="K13507" s="91"/>
      <c r="L13507" s="91"/>
      <c r="M13507" s="91"/>
      <c r="R13507"/>
      <c r="S13507"/>
      <c r="T13507"/>
      <c r="U13507"/>
      <c r="V13507"/>
      <c r="W13507"/>
      <c r="X13507"/>
      <c r="Y13507"/>
      <c r="Z13507"/>
      <c r="AA13507"/>
      <c r="AB13507"/>
      <c r="AC13507"/>
    </row>
    <row r="13508" spans="2:29" s="14" customFormat="1" x14ac:dyDescent="0.25">
      <c r="B13508"/>
      <c r="C13508"/>
      <c r="D13508"/>
      <c r="E13508"/>
      <c r="F13508"/>
      <c r="G13508"/>
      <c r="H13508"/>
      <c r="I13508"/>
      <c r="J13508"/>
      <c r="K13508" s="91"/>
      <c r="L13508" s="91"/>
      <c r="M13508" s="91"/>
      <c r="R13508"/>
      <c r="S13508"/>
      <c r="T13508"/>
      <c r="U13508"/>
      <c r="V13508"/>
      <c r="W13508"/>
      <c r="X13508"/>
      <c r="Y13508"/>
      <c r="Z13508"/>
      <c r="AA13508"/>
      <c r="AB13508"/>
      <c r="AC13508"/>
    </row>
    <row r="13509" spans="2:29" s="14" customFormat="1" x14ac:dyDescent="0.25">
      <c r="B13509"/>
      <c r="C13509"/>
      <c r="D13509"/>
      <c r="E13509"/>
      <c r="F13509"/>
      <c r="G13509"/>
      <c r="H13509"/>
      <c r="I13509"/>
      <c r="J13509"/>
      <c r="K13509" s="91"/>
      <c r="L13509" s="91"/>
      <c r="M13509" s="91"/>
      <c r="R13509"/>
      <c r="S13509"/>
      <c r="T13509"/>
      <c r="U13509"/>
      <c r="V13509"/>
      <c r="W13509"/>
      <c r="X13509"/>
      <c r="Y13509"/>
      <c r="Z13509"/>
      <c r="AA13509"/>
      <c r="AB13509"/>
      <c r="AC13509"/>
    </row>
    <row r="13510" spans="2:29" s="14" customFormat="1" x14ac:dyDescent="0.25">
      <c r="B13510"/>
      <c r="C13510"/>
      <c r="D13510"/>
      <c r="E13510"/>
      <c r="F13510"/>
      <c r="G13510"/>
      <c r="H13510"/>
      <c r="I13510"/>
      <c r="J13510"/>
      <c r="K13510" s="91"/>
      <c r="L13510" s="91"/>
      <c r="M13510" s="91"/>
      <c r="R13510"/>
      <c r="S13510"/>
      <c r="T13510"/>
      <c r="U13510"/>
      <c r="V13510"/>
      <c r="W13510"/>
      <c r="X13510"/>
      <c r="Y13510"/>
      <c r="Z13510"/>
      <c r="AA13510"/>
      <c r="AB13510"/>
      <c r="AC13510"/>
    </row>
    <row r="13511" spans="2:29" s="14" customFormat="1" x14ac:dyDescent="0.25">
      <c r="B13511"/>
      <c r="C13511"/>
      <c r="D13511"/>
      <c r="E13511"/>
      <c r="F13511"/>
      <c r="G13511"/>
      <c r="H13511"/>
      <c r="I13511"/>
      <c r="J13511"/>
      <c r="K13511" s="91"/>
      <c r="L13511" s="91"/>
      <c r="M13511" s="91"/>
      <c r="R13511"/>
      <c r="S13511"/>
      <c r="T13511"/>
      <c r="U13511"/>
      <c r="V13511"/>
      <c r="W13511"/>
      <c r="X13511"/>
      <c r="Y13511"/>
      <c r="Z13511"/>
      <c r="AA13511"/>
      <c r="AB13511"/>
      <c r="AC13511"/>
    </row>
    <row r="13512" spans="2:29" s="14" customFormat="1" x14ac:dyDescent="0.25">
      <c r="B13512"/>
      <c r="C13512"/>
      <c r="D13512"/>
      <c r="E13512"/>
      <c r="F13512"/>
      <c r="G13512"/>
      <c r="H13512"/>
      <c r="I13512"/>
      <c r="J13512"/>
      <c r="K13512" s="91"/>
      <c r="L13512" s="91"/>
      <c r="M13512" s="91"/>
      <c r="R13512"/>
      <c r="S13512"/>
      <c r="T13512"/>
      <c r="U13512"/>
      <c r="V13512"/>
      <c r="W13512"/>
      <c r="X13512"/>
      <c r="Y13512"/>
      <c r="Z13512"/>
      <c r="AA13512"/>
      <c r="AB13512"/>
      <c r="AC13512"/>
    </row>
    <row r="13513" spans="2:29" s="14" customFormat="1" x14ac:dyDescent="0.25">
      <c r="B13513"/>
      <c r="C13513"/>
      <c r="D13513"/>
      <c r="E13513"/>
      <c r="F13513"/>
      <c r="G13513"/>
      <c r="H13513"/>
      <c r="I13513"/>
      <c r="J13513"/>
      <c r="K13513" s="91"/>
      <c r="L13513" s="91"/>
      <c r="M13513" s="91"/>
      <c r="R13513"/>
      <c r="S13513"/>
      <c r="T13513"/>
      <c r="U13513"/>
      <c r="V13513"/>
      <c r="W13513"/>
      <c r="X13513"/>
      <c r="Y13513"/>
      <c r="Z13513"/>
      <c r="AA13513"/>
      <c r="AB13513"/>
      <c r="AC13513"/>
    </row>
    <row r="13514" spans="2:29" s="14" customFormat="1" x14ac:dyDescent="0.25">
      <c r="B13514"/>
      <c r="C13514"/>
      <c r="D13514"/>
      <c r="E13514"/>
      <c r="F13514"/>
      <c r="G13514"/>
      <c r="H13514"/>
      <c r="I13514"/>
      <c r="J13514"/>
      <c r="K13514" s="91"/>
      <c r="L13514" s="91"/>
      <c r="M13514" s="91"/>
      <c r="R13514"/>
      <c r="S13514"/>
      <c r="T13514"/>
      <c r="U13514"/>
      <c r="V13514"/>
      <c r="W13514"/>
      <c r="X13514"/>
      <c r="Y13514"/>
      <c r="Z13514"/>
      <c r="AA13514"/>
      <c r="AB13514"/>
      <c r="AC13514"/>
    </row>
    <row r="13515" spans="2:29" s="14" customFormat="1" x14ac:dyDescent="0.25">
      <c r="B13515"/>
      <c r="C13515"/>
      <c r="D13515"/>
      <c r="E13515"/>
      <c r="F13515"/>
      <c r="G13515"/>
      <c r="H13515"/>
      <c r="I13515"/>
      <c r="J13515"/>
      <c r="K13515" s="91"/>
      <c r="L13515" s="91"/>
      <c r="M13515" s="91"/>
      <c r="R13515"/>
      <c r="S13515"/>
      <c r="T13515"/>
      <c r="U13515"/>
      <c r="V13515"/>
      <c r="W13515"/>
      <c r="X13515"/>
      <c r="Y13515"/>
      <c r="Z13515"/>
      <c r="AA13515"/>
      <c r="AB13515"/>
      <c r="AC13515"/>
    </row>
    <row r="13516" spans="2:29" s="14" customFormat="1" x14ac:dyDescent="0.25">
      <c r="B13516"/>
      <c r="C13516"/>
      <c r="D13516"/>
      <c r="E13516"/>
      <c r="F13516"/>
      <c r="G13516"/>
      <c r="H13516"/>
      <c r="I13516"/>
      <c r="J13516"/>
      <c r="K13516" s="91"/>
      <c r="L13516" s="91"/>
      <c r="M13516" s="91"/>
      <c r="R13516"/>
      <c r="S13516"/>
      <c r="T13516"/>
      <c r="U13516"/>
      <c r="V13516"/>
      <c r="W13516"/>
      <c r="X13516"/>
      <c r="Y13516"/>
      <c r="Z13516"/>
      <c r="AA13516"/>
      <c r="AB13516"/>
      <c r="AC13516"/>
    </row>
    <row r="13517" spans="2:29" s="14" customFormat="1" x14ac:dyDescent="0.25">
      <c r="B13517"/>
      <c r="C13517"/>
      <c r="D13517"/>
      <c r="E13517"/>
      <c r="F13517"/>
      <c r="G13517"/>
      <c r="H13517"/>
      <c r="I13517"/>
      <c r="J13517"/>
      <c r="K13517" s="91"/>
      <c r="L13517" s="91"/>
      <c r="M13517" s="91"/>
      <c r="R13517"/>
      <c r="S13517"/>
      <c r="T13517"/>
      <c r="U13517"/>
      <c r="V13517"/>
      <c r="W13517"/>
      <c r="X13517"/>
      <c r="Y13517"/>
      <c r="Z13517"/>
      <c r="AA13517"/>
      <c r="AB13517"/>
      <c r="AC13517"/>
    </row>
    <row r="13518" spans="2:29" s="14" customFormat="1" x14ac:dyDescent="0.25">
      <c r="B13518"/>
      <c r="C13518"/>
      <c r="D13518"/>
      <c r="E13518"/>
      <c r="F13518"/>
      <c r="G13518"/>
      <c r="H13518"/>
      <c r="I13518"/>
      <c r="J13518"/>
      <c r="K13518" s="91"/>
      <c r="L13518" s="91"/>
      <c r="M13518" s="91"/>
      <c r="R13518"/>
      <c r="S13518"/>
      <c r="T13518"/>
      <c r="U13518"/>
      <c r="V13518"/>
      <c r="W13518"/>
      <c r="X13518"/>
      <c r="Y13518"/>
      <c r="Z13518"/>
      <c r="AA13518"/>
      <c r="AB13518"/>
      <c r="AC13518"/>
    </row>
    <row r="13519" spans="2:29" s="14" customFormat="1" x14ac:dyDescent="0.25">
      <c r="B13519"/>
      <c r="C13519"/>
      <c r="D13519"/>
      <c r="E13519"/>
      <c r="F13519"/>
      <c r="G13519"/>
      <c r="H13519"/>
      <c r="I13519"/>
      <c r="J13519"/>
      <c r="K13519" s="91"/>
      <c r="L13519" s="91"/>
      <c r="M13519" s="91"/>
      <c r="R13519"/>
      <c r="S13519"/>
      <c r="T13519"/>
      <c r="U13519"/>
      <c r="V13519"/>
      <c r="W13519"/>
      <c r="X13519"/>
      <c r="Y13519"/>
      <c r="Z13519"/>
      <c r="AA13519"/>
      <c r="AB13519"/>
      <c r="AC13519"/>
    </row>
    <row r="13520" spans="2:29" s="14" customFormat="1" x14ac:dyDescent="0.25">
      <c r="B13520"/>
      <c r="C13520"/>
      <c r="D13520"/>
      <c r="E13520"/>
      <c r="F13520"/>
      <c r="G13520"/>
      <c r="H13520"/>
      <c r="I13520"/>
      <c r="J13520"/>
      <c r="K13520" s="91"/>
      <c r="L13520" s="91"/>
      <c r="M13520" s="91"/>
      <c r="R13520"/>
      <c r="S13520"/>
      <c r="T13520"/>
      <c r="U13520"/>
      <c r="V13520"/>
      <c r="W13520"/>
      <c r="X13520"/>
      <c r="Y13520"/>
      <c r="Z13520"/>
      <c r="AA13520"/>
      <c r="AB13520"/>
      <c r="AC13520"/>
    </row>
    <row r="13521" spans="2:29" s="14" customFormat="1" x14ac:dyDescent="0.25">
      <c r="B13521"/>
      <c r="C13521"/>
      <c r="D13521"/>
      <c r="E13521"/>
      <c r="F13521"/>
      <c r="G13521"/>
      <c r="H13521"/>
      <c r="I13521"/>
      <c r="J13521"/>
      <c r="K13521" s="91"/>
      <c r="L13521" s="91"/>
      <c r="M13521" s="91"/>
      <c r="R13521"/>
      <c r="S13521"/>
      <c r="T13521"/>
      <c r="U13521"/>
      <c r="V13521"/>
      <c r="W13521"/>
      <c r="X13521"/>
      <c r="Y13521"/>
      <c r="Z13521"/>
      <c r="AA13521"/>
      <c r="AB13521"/>
      <c r="AC13521"/>
    </row>
    <row r="13522" spans="2:29" s="14" customFormat="1" x14ac:dyDescent="0.25">
      <c r="B13522"/>
      <c r="C13522"/>
      <c r="D13522"/>
      <c r="E13522"/>
      <c r="F13522"/>
      <c r="G13522"/>
      <c r="H13522"/>
      <c r="I13522"/>
      <c r="J13522"/>
      <c r="K13522" s="91"/>
      <c r="L13522" s="91"/>
      <c r="M13522" s="91"/>
      <c r="R13522"/>
      <c r="S13522"/>
      <c r="T13522"/>
      <c r="U13522"/>
      <c r="V13522"/>
      <c r="W13522"/>
      <c r="X13522"/>
      <c r="Y13522"/>
      <c r="Z13522"/>
      <c r="AA13522"/>
      <c r="AB13522"/>
      <c r="AC13522"/>
    </row>
    <row r="13523" spans="2:29" s="14" customFormat="1" x14ac:dyDescent="0.25">
      <c r="B13523"/>
      <c r="C13523"/>
      <c r="D13523"/>
      <c r="E13523"/>
      <c r="F13523"/>
      <c r="G13523"/>
      <c r="H13523"/>
      <c r="I13523"/>
      <c r="J13523"/>
      <c r="K13523" s="91"/>
      <c r="L13523" s="91"/>
      <c r="M13523" s="91"/>
      <c r="R13523"/>
      <c r="S13523"/>
      <c r="T13523"/>
      <c r="U13523"/>
      <c r="V13523"/>
      <c r="W13523"/>
      <c r="X13523"/>
      <c r="Y13523"/>
      <c r="Z13523"/>
      <c r="AA13523"/>
      <c r="AB13523"/>
      <c r="AC13523"/>
    </row>
    <row r="13524" spans="2:29" s="14" customFormat="1" x14ac:dyDescent="0.25">
      <c r="B13524"/>
      <c r="C13524"/>
      <c r="D13524"/>
      <c r="E13524"/>
      <c r="F13524"/>
      <c r="G13524"/>
      <c r="H13524"/>
      <c r="I13524"/>
      <c r="J13524"/>
      <c r="K13524" s="91"/>
      <c r="L13524" s="91"/>
      <c r="M13524" s="91"/>
      <c r="R13524"/>
      <c r="S13524"/>
      <c r="T13524"/>
      <c r="U13524"/>
      <c r="V13524"/>
      <c r="W13524"/>
      <c r="X13524"/>
      <c r="Y13524"/>
      <c r="Z13524"/>
      <c r="AA13524"/>
      <c r="AB13524"/>
      <c r="AC13524"/>
    </row>
    <row r="13525" spans="2:29" s="14" customFormat="1" x14ac:dyDescent="0.25">
      <c r="B13525"/>
      <c r="C13525"/>
      <c r="D13525"/>
      <c r="E13525"/>
      <c r="F13525"/>
      <c r="G13525"/>
      <c r="H13525"/>
      <c r="I13525"/>
      <c r="J13525"/>
      <c r="K13525" s="91"/>
      <c r="L13525" s="91"/>
      <c r="M13525" s="91"/>
      <c r="R13525"/>
      <c r="S13525"/>
      <c r="T13525"/>
      <c r="U13525"/>
      <c r="V13525"/>
      <c r="W13525"/>
      <c r="X13525"/>
      <c r="Y13525"/>
      <c r="Z13525"/>
      <c r="AA13525"/>
      <c r="AB13525"/>
      <c r="AC13525"/>
    </row>
    <row r="13526" spans="2:29" s="14" customFormat="1" x14ac:dyDescent="0.25">
      <c r="B13526"/>
      <c r="C13526"/>
      <c r="D13526"/>
      <c r="E13526"/>
      <c r="F13526"/>
      <c r="G13526"/>
      <c r="H13526"/>
      <c r="I13526"/>
      <c r="J13526"/>
      <c r="K13526" s="91"/>
      <c r="L13526" s="91"/>
      <c r="M13526" s="91"/>
      <c r="R13526"/>
      <c r="S13526"/>
      <c r="T13526"/>
      <c r="U13526"/>
      <c r="V13526"/>
      <c r="W13526"/>
      <c r="X13526"/>
      <c r="Y13526"/>
      <c r="Z13526"/>
      <c r="AA13526"/>
      <c r="AB13526"/>
      <c r="AC13526"/>
    </row>
    <row r="13527" spans="2:29" s="14" customFormat="1" x14ac:dyDescent="0.25">
      <c r="B13527"/>
      <c r="C13527"/>
      <c r="D13527"/>
      <c r="E13527"/>
      <c r="F13527"/>
      <c r="G13527"/>
      <c r="H13527"/>
      <c r="I13527"/>
      <c r="J13527"/>
      <c r="K13527" s="91"/>
      <c r="L13527" s="91"/>
      <c r="M13527" s="91"/>
      <c r="R13527"/>
      <c r="S13527"/>
      <c r="T13527"/>
      <c r="U13527"/>
      <c r="V13527"/>
      <c r="W13527"/>
      <c r="X13527"/>
      <c r="Y13527"/>
      <c r="Z13527"/>
      <c r="AA13527"/>
      <c r="AB13527"/>
      <c r="AC13527"/>
    </row>
    <row r="13528" spans="2:29" s="14" customFormat="1" x14ac:dyDescent="0.25">
      <c r="B13528"/>
      <c r="C13528"/>
      <c r="D13528"/>
      <c r="E13528"/>
      <c r="F13528"/>
      <c r="G13528"/>
      <c r="H13528"/>
      <c r="I13528"/>
      <c r="J13528"/>
      <c r="K13528" s="91"/>
      <c r="L13528" s="91"/>
      <c r="M13528" s="91"/>
      <c r="R13528"/>
      <c r="S13528"/>
      <c r="T13528"/>
      <c r="U13528"/>
      <c r="V13528"/>
      <c r="W13528"/>
      <c r="X13528"/>
      <c r="Y13528"/>
      <c r="Z13528"/>
      <c r="AA13528"/>
      <c r="AB13528"/>
      <c r="AC13528"/>
    </row>
    <row r="13529" spans="2:29" s="14" customFormat="1" x14ac:dyDescent="0.25">
      <c r="B13529"/>
      <c r="C13529"/>
      <c r="D13529"/>
      <c r="E13529"/>
      <c r="F13529"/>
      <c r="G13529"/>
      <c r="H13529"/>
      <c r="I13529"/>
      <c r="J13529"/>
      <c r="K13529" s="91"/>
      <c r="L13529" s="91"/>
      <c r="M13529" s="91"/>
      <c r="R13529"/>
      <c r="S13529"/>
      <c r="T13529"/>
      <c r="U13529"/>
      <c r="V13529"/>
      <c r="W13529"/>
      <c r="X13529"/>
      <c r="Y13529"/>
      <c r="Z13529"/>
      <c r="AA13529"/>
      <c r="AB13529"/>
      <c r="AC13529"/>
    </row>
    <row r="13530" spans="2:29" s="14" customFormat="1" x14ac:dyDescent="0.25">
      <c r="B13530"/>
      <c r="C13530"/>
      <c r="D13530"/>
      <c r="E13530"/>
      <c r="F13530"/>
      <c r="G13530"/>
      <c r="H13530"/>
      <c r="I13530"/>
      <c r="J13530"/>
      <c r="K13530" s="91"/>
      <c r="L13530" s="91"/>
      <c r="M13530" s="91"/>
      <c r="R13530"/>
      <c r="S13530"/>
      <c r="T13530"/>
      <c r="U13530"/>
      <c r="V13530"/>
      <c r="W13530"/>
      <c r="X13530"/>
      <c r="Y13530"/>
      <c r="Z13530"/>
      <c r="AA13530"/>
      <c r="AB13530"/>
      <c r="AC13530"/>
    </row>
    <row r="13531" spans="2:29" s="14" customFormat="1" x14ac:dyDescent="0.25">
      <c r="B13531"/>
      <c r="C13531"/>
      <c r="D13531"/>
      <c r="E13531"/>
      <c r="F13531"/>
      <c r="G13531"/>
      <c r="H13531"/>
      <c r="I13531"/>
      <c r="J13531"/>
      <c r="K13531" s="91"/>
      <c r="L13531" s="91"/>
      <c r="M13531" s="91"/>
      <c r="R13531"/>
      <c r="S13531"/>
      <c r="T13531"/>
      <c r="U13531"/>
      <c r="V13531"/>
      <c r="W13531"/>
      <c r="X13531"/>
      <c r="Y13531"/>
      <c r="Z13531"/>
      <c r="AA13531"/>
      <c r="AB13531"/>
      <c r="AC13531"/>
    </row>
    <row r="13532" spans="2:29" s="14" customFormat="1" x14ac:dyDescent="0.25">
      <c r="B13532"/>
      <c r="C13532"/>
      <c r="D13532"/>
      <c r="E13532"/>
      <c r="F13532"/>
      <c r="G13532"/>
      <c r="H13532"/>
      <c r="I13532"/>
      <c r="J13532"/>
      <c r="K13532" s="91"/>
      <c r="L13532" s="91"/>
      <c r="M13532" s="91"/>
      <c r="R13532"/>
      <c r="S13532"/>
      <c r="T13532"/>
      <c r="U13532"/>
      <c r="V13532"/>
      <c r="W13532"/>
      <c r="X13532"/>
      <c r="Y13532"/>
      <c r="Z13532"/>
      <c r="AA13532"/>
      <c r="AB13532"/>
      <c r="AC13532"/>
    </row>
    <row r="13533" spans="2:29" s="14" customFormat="1" x14ac:dyDescent="0.25">
      <c r="B13533"/>
      <c r="C13533"/>
      <c r="D13533"/>
      <c r="E13533"/>
      <c r="F13533"/>
      <c r="G13533"/>
      <c r="H13533"/>
      <c r="I13533"/>
      <c r="J13533"/>
      <c r="K13533" s="91"/>
      <c r="L13533" s="91"/>
      <c r="M13533" s="91"/>
      <c r="R13533"/>
      <c r="S13533"/>
      <c r="T13533"/>
      <c r="U13533"/>
      <c r="V13533"/>
      <c r="W13533"/>
      <c r="X13533"/>
      <c r="Y13533"/>
      <c r="Z13533"/>
      <c r="AA13533"/>
      <c r="AB13533"/>
      <c r="AC13533"/>
    </row>
    <row r="13534" spans="2:29" s="14" customFormat="1" x14ac:dyDescent="0.25">
      <c r="B13534"/>
      <c r="C13534"/>
      <c r="D13534"/>
      <c r="E13534"/>
      <c r="F13534"/>
      <c r="G13534"/>
      <c r="H13534"/>
      <c r="I13534"/>
      <c r="J13534"/>
      <c r="K13534" s="91"/>
      <c r="L13534" s="91"/>
      <c r="M13534" s="91"/>
      <c r="R13534"/>
      <c r="S13534"/>
      <c r="T13534"/>
      <c r="U13534"/>
      <c r="V13534"/>
      <c r="W13534"/>
      <c r="X13534"/>
      <c r="Y13534"/>
      <c r="Z13534"/>
      <c r="AA13534"/>
      <c r="AB13534"/>
      <c r="AC13534"/>
    </row>
    <row r="13535" spans="2:29" s="14" customFormat="1" x14ac:dyDescent="0.25">
      <c r="B13535"/>
      <c r="C13535"/>
      <c r="D13535"/>
      <c r="E13535"/>
      <c r="F13535"/>
      <c r="G13535"/>
      <c r="H13535"/>
      <c r="I13535"/>
      <c r="J13535"/>
      <c r="K13535" s="91"/>
      <c r="L13535" s="91"/>
      <c r="M13535" s="91"/>
      <c r="R13535"/>
      <c r="S13535"/>
      <c r="T13535"/>
      <c r="U13535"/>
      <c r="V13535"/>
      <c r="W13535"/>
      <c r="X13535"/>
      <c r="Y13535"/>
      <c r="Z13535"/>
      <c r="AA13535"/>
      <c r="AB13535"/>
      <c r="AC13535"/>
    </row>
    <row r="13536" spans="2:29" s="14" customFormat="1" x14ac:dyDescent="0.25">
      <c r="B13536"/>
      <c r="C13536"/>
      <c r="D13536"/>
      <c r="E13536"/>
      <c r="F13536"/>
      <c r="G13536"/>
      <c r="H13536"/>
      <c r="I13536"/>
      <c r="J13536"/>
      <c r="K13536" s="91"/>
      <c r="L13536" s="91"/>
      <c r="M13536" s="91"/>
      <c r="R13536"/>
      <c r="S13536"/>
      <c r="T13536"/>
      <c r="U13536"/>
      <c r="V13536"/>
      <c r="W13536"/>
      <c r="X13536"/>
      <c r="Y13536"/>
      <c r="Z13536"/>
      <c r="AA13536"/>
      <c r="AB13536"/>
      <c r="AC13536"/>
    </row>
    <row r="13537" spans="2:29" s="14" customFormat="1" x14ac:dyDescent="0.25">
      <c r="B13537"/>
      <c r="C13537"/>
      <c r="D13537"/>
      <c r="E13537"/>
      <c r="F13537"/>
      <c r="G13537"/>
      <c r="H13537"/>
      <c r="I13537"/>
      <c r="J13537"/>
      <c r="K13537" s="91"/>
      <c r="L13537" s="91"/>
      <c r="M13537" s="91"/>
      <c r="R13537"/>
      <c r="S13537"/>
      <c r="T13537"/>
      <c r="U13537"/>
      <c r="V13537"/>
      <c r="W13537"/>
      <c r="X13537"/>
      <c r="Y13537"/>
      <c r="Z13537"/>
      <c r="AA13537"/>
      <c r="AB13537"/>
      <c r="AC13537"/>
    </row>
    <row r="13538" spans="2:29" s="14" customFormat="1" x14ac:dyDescent="0.25">
      <c r="B13538"/>
      <c r="C13538"/>
      <c r="D13538"/>
      <c r="E13538"/>
      <c r="F13538"/>
      <c r="G13538"/>
      <c r="H13538"/>
      <c r="I13538"/>
      <c r="J13538"/>
      <c r="K13538" s="91"/>
      <c r="L13538" s="91"/>
      <c r="M13538" s="91"/>
      <c r="R13538"/>
      <c r="S13538"/>
      <c r="T13538"/>
      <c r="U13538"/>
      <c r="V13538"/>
      <c r="W13538"/>
      <c r="X13538"/>
      <c r="Y13538"/>
      <c r="Z13538"/>
      <c r="AA13538"/>
      <c r="AB13538"/>
      <c r="AC13538"/>
    </row>
    <row r="13539" spans="2:29" s="14" customFormat="1" x14ac:dyDescent="0.25">
      <c r="B13539"/>
      <c r="C13539"/>
      <c r="D13539"/>
      <c r="E13539"/>
      <c r="F13539"/>
      <c r="G13539"/>
      <c r="H13539"/>
      <c r="I13539"/>
      <c r="J13539"/>
      <c r="K13539" s="91"/>
      <c r="L13539" s="91"/>
      <c r="M13539" s="91"/>
      <c r="R13539"/>
      <c r="S13539"/>
      <c r="T13539"/>
      <c r="U13539"/>
      <c r="V13539"/>
      <c r="W13539"/>
      <c r="X13539"/>
      <c r="Y13539"/>
      <c r="Z13539"/>
      <c r="AA13539"/>
      <c r="AB13539"/>
      <c r="AC13539"/>
    </row>
    <row r="13540" spans="2:29" s="14" customFormat="1" x14ac:dyDescent="0.25">
      <c r="B13540"/>
      <c r="C13540"/>
      <c r="D13540"/>
      <c r="E13540"/>
      <c r="F13540"/>
      <c r="G13540"/>
      <c r="H13540"/>
      <c r="I13540"/>
      <c r="J13540"/>
      <c r="K13540" s="91"/>
      <c r="L13540" s="91"/>
      <c r="M13540" s="91"/>
      <c r="R13540"/>
      <c r="S13540"/>
      <c r="T13540"/>
      <c r="U13540"/>
      <c r="V13540"/>
      <c r="W13540"/>
      <c r="X13540"/>
      <c r="Y13540"/>
      <c r="Z13540"/>
      <c r="AA13540"/>
      <c r="AB13540"/>
      <c r="AC13540"/>
    </row>
    <row r="13541" spans="2:29" s="14" customFormat="1" x14ac:dyDescent="0.25">
      <c r="B13541"/>
      <c r="C13541"/>
      <c r="D13541"/>
      <c r="E13541"/>
      <c r="F13541"/>
      <c r="G13541"/>
      <c r="H13541"/>
      <c r="I13541"/>
      <c r="J13541"/>
      <c r="K13541" s="91"/>
      <c r="L13541" s="91"/>
      <c r="M13541" s="91"/>
      <c r="R13541"/>
      <c r="S13541"/>
      <c r="T13541"/>
      <c r="U13541"/>
      <c r="V13541"/>
      <c r="W13541"/>
      <c r="X13541"/>
      <c r="Y13541"/>
      <c r="Z13541"/>
      <c r="AA13541"/>
      <c r="AB13541"/>
      <c r="AC13541"/>
    </row>
    <row r="13542" spans="2:29" s="14" customFormat="1" x14ac:dyDescent="0.25">
      <c r="B13542"/>
      <c r="C13542"/>
      <c r="D13542"/>
      <c r="E13542"/>
      <c r="F13542"/>
      <c r="G13542"/>
      <c r="H13542"/>
      <c r="I13542"/>
      <c r="J13542"/>
      <c r="K13542" s="91"/>
      <c r="L13542" s="91"/>
      <c r="M13542" s="91"/>
      <c r="R13542"/>
      <c r="S13542"/>
      <c r="T13542"/>
      <c r="U13542"/>
      <c r="V13542"/>
      <c r="W13542"/>
      <c r="X13542"/>
      <c r="Y13542"/>
      <c r="Z13542"/>
      <c r="AA13542"/>
      <c r="AB13542"/>
      <c r="AC13542"/>
    </row>
    <row r="13543" spans="2:29" s="14" customFormat="1" x14ac:dyDescent="0.25">
      <c r="B13543"/>
      <c r="C13543"/>
      <c r="D13543"/>
      <c r="E13543"/>
      <c r="F13543"/>
      <c r="G13543"/>
      <c r="H13543"/>
      <c r="I13543"/>
      <c r="J13543"/>
      <c r="K13543" s="91"/>
      <c r="L13543" s="91"/>
      <c r="M13543" s="91"/>
      <c r="R13543"/>
      <c r="S13543"/>
      <c r="T13543"/>
      <c r="U13543"/>
      <c r="V13543"/>
      <c r="W13543"/>
      <c r="X13543"/>
      <c r="Y13543"/>
      <c r="Z13543"/>
      <c r="AA13543"/>
      <c r="AB13543"/>
      <c r="AC13543"/>
    </row>
    <row r="13544" spans="2:29" s="14" customFormat="1" x14ac:dyDescent="0.25">
      <c r="B13544"/>
      <c r="C13544"/>
      <c r="D13544"/>
      <c r="E13544"/>
      <c r="F13544"/>
      <c r="G13544"/>
      <c r="H13544"/>
      <c r="I13544"/>
      <c r="J13544"/>
      <c r="K13544" s="91"/>
      <c r="L13544" s="91"/>
      <c r="M13544" s="91"/>
      <c r="R13544"/>
      <c r="S13544"/>
      <c r="T13544"/>
      <c r="U13544"/>
      <c r="V13544"/>
      <c r="W13544"/>
      <c r="X13544"/>
      <c r="Y13544"/>
      <c r="Z13544"/>
      <c r="AA13544"/>
      <c r="AB13544"/>
      <c r="AC13544"/>
    </row>
    <row r="13545" spans="2:29" s="14" customFormat="1" x14ac:dyDescent="0.25">
      <c r="B13545"/>
      <c r="C13545"/>
      <c r="D13545"/>
      <c r="E13545"/>
      <c r="F13545"/>
      <c r="G13545"/>
      <c r="H13545"/>
      <c r="I13545"/>
      <c r="J13545"/>
      <c r="K13545" s="91"/>
      <c r="L13545" s="91"/>
      <c r="M13545" s="91"/>
      <c r="R13545"/>
      <c r="S13545"/>
      <c r="T13545"/>
      <c r="U13545"/>
      <c r="V13545"/>
      <c r="W13545"/>
      <c r="X13545"/>
      <c r="Y13545"/>
      <c r="Z13545"/>
      <c r="AA13545"/>
      <c r="AB13545"/>
      <c r="AC13545"/>
    </row>
    <row r="13546" spans="2:29" s="14" customFormat="1" x14ac:dyDescent="0.25">
      <c r="B13546"/>
      <c r="C13546"/>
      <c r="D13546"/>
      <c r="E13546"/>
      <c r="F13546"/>
      <c r="G13546"/>
      <c r="H13546"/>
      <c r="I13546"/>
      <c r="J13546"/>
      <c r="K13546" s="91"/>
      <c r="L13546" s="91"/>
      <c r="M13546" s="91"/>
      <c r="R13546"/>
      <c r="S13546"/>
      <c r="T13546"/>
      <c r="U13546"/>
      <c r="V13546"/>
      <c r="W13546"/>
      <c r="X13546"/>
      <c r="Y13546"/>
      <c r="Z13546"/>
      <c r="AA13546"/>
      <c r="AB13546"/>
      <c r="AC13546"/>
    </row>
    <row r="13547" spans="2:29" s="14" customFormat="1" x14ac:dyDescent="0.25">
      <c r="B13547"/>
      <c r="C13547"/>
      <c r="D13547"/>
      <c r="E13547"/>
      <c r="F13547"/>
      <c r="G13547"/>
      <c r="H13547"/>
      <c r="I13547"/>
      <c r="J13547"/>
      <c r="K13547" s="91"/>
      <c r="L13547" s="91"/>
      <c r="M13547" s="91"/>
      <c r="R13547"/>
      <c r="S13547"/>
      <c r="T13547"/>
      <c r="U13547"/>
      <c r="V13547"/>
      <c r="W13547"/>
      <c r="X13547"/>
      <c r="Y13547"/>
      <c r="Z13547"/>
      <c r="AA13547"/>
      <c r="AB13547"/>
      <c r="AC13547"/>
    </row>
    <row r="13548" spans="2:29" s="14" customFormat="1" x14ac:dyDescent="0.25">
      <c r="B13548"/>
      <c r="C13548"/>
      <c r="D13548"/>
      <c r="E13548"/>
      <c r="F13548"/>
      <c r="G13548"/>
      <c r="H13548"/>
      <c r="I13548"/>
      <c r="J13548"/>
      <c r="K13548" s="91"/>
      <c r="L13548" s="91"/>
      <c r="M13548" s="91"/>
      <c r="R13548"/>
      <c r="S13548"/>
      <c r="T13548"/>
      <c r="U13548"/>
      <c r="V13548"/>
      <c r="W13548"/>
      <c r="X13548"/>
      <c r="Y13548"/>
      <c r="Z13548"/>
      <c r="AA13548"/>
      <c r="AB13548"/>
      <c r="AC13548"/>
    </row>
    <row r="13549" spans="2:29" s="14" customFormat="1" x14ac:dyDescent="0.25">
      <c r="B13549"/>
      <c r="C13549"/>
      <c r="D13549"/>
      <c r="E13549"/>
      <c r="F13549"/>
      <c r="G13549"/>
      <c r="H13549"/>
      <c r="I13549"/>
      <c r="J13549"/>
      <c r="K13549" s="91"/>
      <c r="L13549" s="91"/>
      <c r="M13549" s="91"/>
      <c r="R13549"/>
      <c r="S13549"/>
      <c r="T13549"/>
      <c r="U13549"/>
      <c r="V13549"/>
      <c r="W13549"/>
      <c r="X13549"/>
      <c r="Y13549"/>
      <c r="Z13549"/>
      <c r="AA13549"/>
      <c r="AB13549"/>
      <c r="AC13549"/>
    </row>
    <row r="13550" spans="2:29" s="14" customFormat="1" x14ac:dyDescent="0.25">
      <c r="B13550"/>
      <c r="C13550"/>
      <c r="D13550"/>
      <c r="E13550"/>
      <c r="F13550"/>
      <c r="G13550"/>
      <c r="H13550"/>
      <c r="I13550"/>
      <c r="J13550"/>
      <c r="K13550" s="91"/>
      <c r="L13550" s="91"/>
      <c r="M13550" s="91"/>
      <c r="R13550"/>
      <c r="S13550"/>
      <c r="T13550"/>
      <c r="U13550"/>
      <c r="V13550"/>
      <c r="W13550"/>
      <c r="X13550"/>
      <c r="Y13550"/>
      <c r="Z13550"/>
      <c r="AA13550"/>
      <c r="AB13550"/>
      <c r="AC13550"/>
    </row>
    <row r="13551" spans="2:29" s="14" customFormat="1" x14ac:dyDescent="0.25">
      <c r="B13551"/>
      <c r="C13551"/>
      <c r="D13551"/>
      <c r="E13551"/>
      <c r="F13551"/>
      <c r="G13551"/>
      <c r="H13551"/>
      <c r="I13551"/>
      <c r="J13551"/>
      <c r="K13551" s="91"/>
      <c r="L13551" s="91"/>
      <c r="M13551" s="91"/>
      <c r="R13551"/>
      <c r="S13551"/>
      <c r="T13551"/>
      <c r="U13551"/>
      <c r="V13551"/>
      <c r="W13551"/>
      <c r="X13551"/>
      <c r="Y13551"/>
      <c r="Z13551"/>
      <c r="AA13551"/>
      <c r="AB13551"/>
      <c r="AC13551"/>
    </row>
    <row r="13552" spans="2:29" s="14" customFormat="1" x14ac:dyDescent="0.25">
      <c r="B13552"/>
      <c r="C13552"/>
      <c r="D13552"/>
      <c r="E13552"/>
      <c r="F13552"/>
      <c r="G13552"/>
      <c r="H13552"/>
      <c r="I13552"/>
      <c r="J13552"/>
      <c r="K13552" s="91"/>
      <c r="L13552" s="91"/>
      <c r="M13552" s="91"/>
      <c r="R13552"/>
      <c r="S13552"/>
      <c r="T13552"/>
      <c r="U13552"/>
      <c r="V13552"/>
      <c r="W13552"/>
      <c r="X13552"/>
      <c r="Y13552"/>
      <c r="Z13552"/>
      <c r="AA13552"/>
      <c r="AB13552"/>
      <c r="AC13552"/>
    </row>
    <row r="13553" spans="2:29" s="14" customFormat="1" x14ac:dyDescent="0.25">
      <c r="B13553"/>
      <c r="C13553"/>
      <c r="D13553"/>
      <c r="E13553"/>
      <c r="F13553"/>
      <c r="G13553"/>
      <c r="H13553"/>
      <c r="I13553"/>
      <c r="J13553"/>
      <c r="K13553" s="91"/>
      <c r="L13553" s="91"/>
      <c r="M13553" s="91"/>
      <c r="R13553"/>
      <c r="S13553"/>
      <c r="T13553"/>
      <c r="U13553"/>
      <c r="V13553"/>
      <c r="W13553"/>
      <c r="X13553"/>
      <c r="Y13553"/>
      <c r="Z13553"/>
      <c r="AA13553"/>
      <c r="AB13553"/>
      <c r="AC13553"/>
    </row>
    <row r="13554" spans="2:29" s="14" customFormat="1" x14ac:dyDescent="0.25">
      <c r="B13554"/>
      <c r="C13554"/>
      <c r="D13554"/>
      <c r="E13554"/>
      <c r="F13554"/>
      <c r="G13554"/>
      <c r="H13554"/>
      <c r="I13554"/>
      <c r="J13554"/>
      <c r="K13554" s="91"/>
      <c r="L13554" s="91"/>
      <c r="M13554" s="91"/>
      <c r="R13554"/>
      <c r="S13554"/>
      <c r="T13554"/>
      <c r="U13554"/>
      <c r="V13554"/>
      <c r="W13554"/>
      <c r="X13554"/>
      <c r="Y13554"/>
      <c r="Z13554"/>
      <c r="AA13554"/>
      <c r="AB13554"/>
      <c r="AC13554"/>
    </row>
    <row r="13555" spans="2:29" s="14" customFormat="1" x14ac:dyDescent="0.25">
      <c r="B13555"/>
      <c r="C13555"/>
      <c r="D13555"/>
      <c r="E13555"/>
      <c r="F13555"/>
      <c r="G13555"/>
      <c r="H13555"/>
      <c r="I13555"/>
      <c r="J13555"/>
      <c r="K13555" s="91"/>
      <c r="L13555" s="91"/>
      <c r="M13555" s="91"/>
      <c r="R13555"/>
      <c r="S13555"/>
      <c r="T13555"/>
      <c r="U13555"/>
      <c r="V13555"/>
      <c r="W13555"/>
      <c r="X13555"/>
      <c r="Y13555"/>
      <c r="Z13555"/>
      <c r="AA13555"/>
      <c r="AB13555"/>
      <c r="AC13555"/>
    </row>
    <row r="13556" spans="2:29" s="14" customFormat="1" x14ac:dyDescent="0.25">
      <c r="B13556"/>
      <c r="C13556"/>
      <c r="D13556"/>
      <c r="E13556"/>
      <c r="F13556"/>
      <c r="G13556"/>
      <c r="H13556"/>
      <c r="I13556"/>
      <c r="J13556"/>
      <c r="K13556" s="91"/>
      <c r="L13556" s="91"/>
      <c r="M13556" s="91"/>
      <c r="R13556"/>
      <c r="S13556"/>
      <c r="T13556"/>
      <c r="U13556"/>
      <c r="V13556"/>
      <c r="W13556"/>
      <c r="X13556"/>
      <c r="Y13556"/>
      <c r="Z13556"/>
      <c r="AA13556"/>
      <c r="AB13556"/>
      <c r="AC13556"/>
    </row>
    <row r="13557" spans="2:29" s="14" customFormat="1" x14ac:dyDescent="0.25">
      <c r="B13557"/>
      <c r="C13557"/>
      <c r="D13557"/>
      <c r="E13557"/>
      <c r="F13557"/>
      <c r="G13557"/>
      <c r="H13557"/>
      <c r="I13557"/>
      <c r="J13557"/>
      <c r="K13557" s="91"/>
      <c r="L13557" s="91"/>
      <c r="M13557" s="91"/>
      <c r="R13557"/>
      <c r="S13557"/>
      <c r="T13557"/>
      <c r="U13557"/>
      <c r="V13557"/>
      <c r="W13557"/>
      <c r="X13557"/>
      <c r="Y13557"/>
      <c r="Z13557"/>
      <c r="AA13557"/>
      <c r="AB13557"/>
      <c r="AC13557"/>
    </row>
    <row r="13558" spans="2:29" s="14" customFormat="1" x14ac:dyDescent="0.25">
      <c r="B13558"/>
      <c r="C13558"/>
      <c r="D13558"/>
      <c r="E13558"/>
      <c r="F13558"/>
      <c r="G13558"/>
      <c r="H13558"/>
      <c r="I13558"/>
      <c r="J13558"/>
      <c r="K13558" s="91"/>
      <c r="L13558" s="91"/>
      <c r="M13558" s="91"/>
      <c r="R13558"/>
      <c r="S13558"/>
      <c r="T13558"/>
      <c r="U13558"/>
      <c r="V13558"/>
      <c r="W13558"/>
      <c r="X13558"/>
      <c r="Y13558"/>
      <c r="Z13558"/>
      <c r="AA13558"/>
      <c r="AB13558"/>
      <c r="AC13558"/>
    </row>
    <row r="13559" spans="2:29" s="14" customFormat="1" x14ac:dyDescent="0.25">
      <c r="B13559"/>
      <c r="C13559"/>
      <c r="D13559"/>
      <c r="E13559"/>
      <c r="F13559"/>
      <c r="G13559"/>
      <c r="H13559"/>
      <c r="I13559"/>
      <c r="J13559"/>
      <c r="K13559" s="91"/>
      <c r="L13559" s="91"/>
      <c r="M13559" s="91"/>
      <c r="R13559"/>
      <c r="S13559"/>
      <c r="T13559"/>
      <c r="U13559"/>
      <c r="V13559"/>
      <c r="W13559"/>
      <c r="X13559"/>
      <c r="Y13559"/>
      <c r="Z13559"/>
      <c r="AA13559"/>
      <c r="AB13559"/>
      <c r="AC13559"/>
    </row>
    <row r="13560" spans="2:29" s="14" customFormat="1" x14ac:dyDescent="0.25">
      <c r="B13560"/>
      <c r="C13560"/>
      <c r="D13560"/>
      <c r="E13560"/>
      <c r="F13560"/>
      <c r="G13560"/>
      <c r="H13560"/>
      <c r="I13560"/>
      <c r="J13560"/>
      <c r="K13560" s="91"/>
      <c r="L13560" s="91"/>
      <c r="M13560" s="91"/>
      <c r="R13560"/>
      <c r="S13560"/>
      <c r="T13560"/>
      <c r="U13560"/>
      <c r="V13560"/>
      <c r="W13560"/>
      <c r="X13560"/>
      <c r="Y13560"/>
      <c r="Z13560"/>
      <c r="AA13560"/>
      <c r="AB13560"/>
      <c r="AC13560"/>
    </row>
    <row r="13561" spans="2:29" s="14" customFormat="1" x14ac:dyDescent="0.25">
      <c r="B13561"/>
      <c r="C13561"/>
      <c r="D13561"/>
      <c r="E13561"/>
      <c r="F13561"/>
      <c r="G13561"/>
      <c r="H13561"/>
      <c r="I13561"/>
      <c r="J13561"/>
      <c r="K13561" s="91"/>
      <c r="L13561" s="91"/>
      <c r="M13561" s="91"/>
      <c r="R13561"/>
      <c r="S13561"/>
      <c r="T13561"/>
      <c r="U13561"/>
      <c r="V13561"/>
      <c r="W13561"/>
      <c r="X13561"/>
      <c r="Y13561"/>
      <c r="Z13561"/>
      <c r="AA13561"/>
      <c r="AB13561"/>
      <c r="AC13561"/>
    </row>
    <row r="13562" spans="2:29" s="14" customFormat="1" x14ac:dyDescent="0.25">
      <c r="B13562"/>
      <c r="C13562"/>
      <c r="D13562"/>
      <c r="E13562"/>
      <c r="F13562"/>
      <c r="G13562"/>
      <c r="H13562"/>
      <c r="I13562"/>
      <c r="J13562"/>
      <c r="K13562" s="91"/>
      <c r="L13562" s="91"/>
      <c r="M13562" s="91"/>
      <c r="R13562"/>
      <c r="S13562"/>
      <c r="T13562"/>
      <c r="U13562"/>
      <c r="V13562"/>
      <c r="W13562"/>
      <c r="X13562"/>
      <c r="Y13562"/>
      <c r="Z13562"/>
      <c r="AA13562"/>
      <c r="AB13562"/>
      <c r="AC13562"/>
    </row>
    <row r="13563" spans="2:29" s="14" customFormat="1" x14ac:dyDescent="0.25">
      <c r="B13563"/>
      <c r="C13563"/>
      <c r="D13563"/>
      <c r="E13563"/>
      <c r="F13563"/>
      <c r="G13563"/>
      <c r="H13563"/>
      <c r="I13563"/>
      <c r="J13563"/>
      <c r="K13563" s="91"/>
      <c r="L13563" s="91"/>
      <c r="M13563" s="91"/>
      <c r="R13563"/>
      <c r="S13563"/>
      <c r="T13563"/>
      <c r="U13563"/>
      <c r="V13563"/>
      <c r="W13563"/>
      <c r="X13563"/>
      <c r="Y13563"/>
      <c r="Z13563"/>
      <c r="AA13563"/>
      <c r="AB13563"/>
      <c r="AC13563"/>
    </row>
    <row r="13564" spans="2:29" s="14" customFormat="1" x14ac:dyDescent="0.25">
      <c r="B13564"/>
      <c r="C13564"/>
      <c r="D13564"/>
      <c r="E13564"/>
      <c r="F13564"/>
      <c r="G13564"/>
      <c r="H13564"/>
      <c r="I13564"/>
      <c r="J13564"/>
      <c r="K13564" s="91"/>
      <c r="L13564" s="91"/>
      <c r="M13564" s="91"/>
      <c r="R13564"/>
      <c r="S13564"/>
      <c r="T13564"/>
      <c r="U13564"/>
      <c r="V13564"/>
      <c r="W13564"/>
      <c r="X13564"/>
      <c r="Y13564"/>
      <c r="Z13564"/>
      <c r="AA13564"/>
      <c r="AB13564"/>
      <c r="AC13564"/>
    </row>
    <row r="13565" spans="2:29" s="14" customFormat="1" x14ac:dyDescent="0.25">
      <c r="B13565"/>
      <c r="C13565"/>
      <c r="D13565"/>
      <c r="E13565"/>
      <c r="F13565"/>
      <c r="G13565"/>
      <c r="H13565"/>
      <c r="I13565"/>
      <c r="J13565"/>
      <c r="K13565" s="91"/>
      <c r="L13565" s="91"/>
      <c r="M13565" s="91"/>
      <c r="R13565"/>
      <c r="S13565"/>
      <c r="T13565"/>
      <c r="U13565"/>
      <c r="V13565"/>
      <c r="W13565"/>
      <c r="X13565"/>
      <c r="Y13565"/>
      <c r="Z13565"/>
      <c r="AA13565"/>
      <c r="AB13565"/>
      <c r="AC13565"/>
    </row>
    <row r="13566" spans="2:29" s="14" customFormat="1" x14ac:dyDescent="0.25">
      <c r="B13566"/>
      <c r="C13566"/>
      <c r="D13566"/>
      <c r="E13566"/>
      <c r="F13566"/>
      <c r="G13566"/>
      <c r="H13566"/>
      <c r="I13566"/>
      <c r="J13566"/>
      <c r="K13566" s="91"/>
      <c r="L13566" s="91"/>
      <c r="M13566" s="91"/>
      <c r="R13566"/>
      <c r="S13566"/>
      <c r="T13566"/>
      <c r="U13566"/>
      <c r="V13566"/>
      <c r="W13566"/>
      <c r="X13566"/>
      <c r="Y13566"/>
      <c r="Z13566"/>
      <c r="AA13566"/>
      <c r="AB13566"/>
      <c r="AC13566"/>
    </row>
    <row r="13567" spans="2:29" s="14" customFormat="1" x14ac:dyDescent="0.25">
      <c r="B13567"/>
      <c r="C13567"/>
      <c r="D13567"/>
      <c r="E13567"/>
      <c r="F13567"/>
      <c r="G13567"/>
      <c r="H13567"/>
      <c r="I13567"/>
      <c r="J13567"/>
      <c r="K13567" s="91"/>
      <c r="L13567" s="91"/>
      <c r="M13567" s="91"/>
      <c r="R13567"/>
      <c r="S13567"/>
      <c r="T13567"/>
      <c r="U13567"/>
      <c r="V13567"/>
      <c r="W13567"/>
      <c r="X13567"/>
      <c r="Y13567"/>
      <c r="Z13567"/>
      <c r="AA13567"/>
      <c r="AB13567"/>
      <c r="AC13567"/>
    </row>
    <row r="13568" spans="2:29" s="14" customFormat="1" x14ac:dyDescent="0.25">
      <c r="B13568"/>
      <c r="C13568"/>
      <c r="D13568"/>
      <c r="E13568"/>
      <c r="F13568"/>
      <c r="G13568"/>
      <c r="H13568"/>
      <c r="I13568"/>
      <c r="J13568"/>
      <c r="K13568" s="91"/>
      <c r="L13568" s="91"/>
      <c r="M13568" s="91"/>
      <c r="R13568"/>
      <c r="S13568"/>
      <c r="T13568"/>
      <c r="U13568"/>
      <c r="V13568"/>
      <c r="W13568"/>
      <c r="X13568"/>
      <c r="Y13568"/>
      <c r="Z13568"/>
      <c r="AA13568"/>
      <c r="AB13568"/>
      <c r="AC13568"/>
    </row>
    <row r="13569" spans="2:29" s="14" customFormat="1" x14ac:dyDescent="0.25">
      <c r="B13569"/>
      <c r="C13569"/>
      <c r="D13569"/>
      <c r="E13569"/>
      <c r="F13569"/>
      <c r="G13569"/>
      <c r="H13569"/>
      <c r="I13569"/>
      <c r="J13569"/>
      <c r="K13569" s="91"/>
      <c r="L13569" s="91"/>
      <c r="M13569" s="91"/>
      <c r="R13569"/>
      <c r="S13569"/>
      <c r="T13569"/>
      <c r="U13569"/>
      <c r="V13569"/>
      <c r="W13569"/>
      <c r="X13569"/>
      <c r="Y13569"/>
      <c r="Z13569"/>
      <c r="AA13569"/>
      <c r="AB13569"/>
      <c r="AC13569"/>
    </row>
    <row r="13570" spans="2:29" s="14" customFormat="1" x14ac:dyDescent="0.25">
      <c r="B13570"/>
      <c r="C13570"/>
      <c r="D13570"/>
      <c r="E13570"/>
      <c r="F13570"/>
      <c r="G13570"/>
      <c r="H13570"/>
      <c r="I13570"/>
      <c r="J13570"/>
      <c r="K13570" s="91"/>
      <c r="L13570" s="91"/>
      <c r="M13570" s="91"/>
      <c r="R13570"/>
      <c r="S13570"/>
      <c r="T13570"/>
      <c r="U13570"/>
      <c r="V13570"/>
      <c r="W13570"/>
      <c r="X13570"/>
      <c r="Y13570"/>
      <c r="Z13570"/>
      <c r="AA13570"/>
      <c r="AB13570"/>
      <c r="AC13570"/>
    </row>
    <row r="13571" spans="2:29" s="14" customFormat="1" x14ac:dyDescent="0.25">
      <c r="B13571"/>
      <c r="C13571"/>
      <c r="D13571"/>
      <c r="E13571"/>
      <c r="F13571"/>
      <c r="G13571"/>
      <c r="H13571"/>
      <c r="I13571"/>
      <c r="J13571"/>
      <c r="K13571" s="91"/>
      <c r="L13571" s="91"/>
      <c r="M13571" s="91"/>
      <c r="R13571"/>
      <c r="S13571"/>
      <c r="T13571"/>
      <c r="U13571"/>
      <c r="V13571"/>
      <c r="W13571"/>
      <c r="X13571"/>
      <c r="Y13571"/>
      <c r="Z13571"/>
      <c r="AA13571"/>
      <c r="AB13571"/>
      <c r="AC13571"/>
    </row>
    <row r="13572" spans="2:29" s="14" customFormat="1" x14ac:dyDescent="0.25">
      <c r="B13572"/>
      <c r="C13572"/>
      <c r="D13572"/>
      <c r="E13572"/>
      <c r="F13572"/>
      <c r="G13572"/>
      <c r="H13572"/>
      <c r="I13572"/>
      <c r="J13572"/>
      <c r="K13572" s="91"/>
      <c r="L13572" s="91"/>
      <c r="M13572" s="91"/>
      <c r="R13572"/>
      <c r="S13572"/>
      <c r="T13572"/>
      <c r="U13572"/>
      <c r="V13572"/>
      <c r="W13572"/>
      <c r="X13572"/>
      <c r="Y13572"/>
      <c r="Z13572"/>
      <c r="AA13572"/>
      <c r="AB13572"/>
      <c r="AC13572"/>
    </row>
    <row r="13573" spans="2:29" s="14" customFormat="1" x14ac:dyDescent="0.25">
      <c r="B13573"/>
      <c r="C13573"/>
      <c r="D13573"/>
      <c r="E13573"/>
      <c r="F13573"/>
      <c r="G13573"/>
      <c r="H13573"/>
      <c r="I13573"/>
      <c r="J13573"/>
      <c r="K13573" s="91"/>
      <c r="L13573" s="91"/>
      <c r="M13573" s="91"/>
      <c r="R13573"/>
      <c r="S13573"/>
      <c r="T13573"/>
      <c r="U13573"/>
      <c r="V13573"/>
      <c r="W13573"/>
      <c r="X13573"/>
      <c r="Y13573"/>
      <c r="Z13573"/>
      <c r="AA13573"/>
      <c r="AB13573"/>
      <c r="AC13573"/>
    </row>
    <row r="13574" spans="2:29" s="14" customFormat="1" x14ac:dyDescent="0.25">
      <c r="B13574"/>
      <c r="C13574"/>
      <c r="D13574"/>
      <c r="E13574"/>
      <c r="F13574"/>
      <c r="G13574"/>
      <c r="H13574"/>
      <c r="I13574"/>
      <c r="J13574"/>
      <c r="K13574" s="91"/>
      <c r="L13574" s="91"/>
      <c r="M13574" s="91"/>
      <c r="R13574"/>
      <c r="S13574"/>
      <c r="T13574"/>
      <c r="U13574"/>
      <c r="V13574"/>
      <c r="W13574"/>
      <c r="X13574"/>
      <c r="Y13574"/>
      <c r="Z13574"/>
      <c r="AA13574"/>
      <c r="AB13574"/>
      <c r="AC13574"/>
    </row>
    <row r="13575" spans="2:29" s="14" customFormat="1" x14ac:dyDescent="0.25">
      <c r="B13575"/>
      <c r="C13575"/>
      <c r="D13575"/>
      <c r="E13575"/>
      <c r="F13575"/>
      <c r="G13575"/>
      <c r="H13575"/>
      <c r="I13575"/>
      <c r="J13575"/>
      <c r="K13575" s="91"/>
      <c r="L13575" s="91"/>
      <c r="M13575" s="91"/>
      <c r="R13575"/>
      <c r="S13575"/>
      <c r="T13575"/>
      <c r="U13575"/>
      <c r="V13575"/>
      <c r="W13575"/>
      <c r="X13575"/>
      <c r="Y13575"/>
      <c r="Z13575"/>
      <c r="AA13575"/>
      <c r="AB13575"/>
      <c r="AC13575"/>
    </row>
    <row r="13576" spans="2:29" s="14" customFormat="1" x14ac:dyDescent="0.25">
      <c r="B13576"/>
      <c r="C13576"/>
      <c r="D13576"/>
      <c r="E13576"/>
      <c r="F13576"/>
      <c r="G13576"/>
      <c r="H13576"/>
      <c r="I13576"/>
      <c r="J13576"/>
      <c r="K13576" s="91"/>
      <c r="L13576" s="91"/>
      <c r="M13576" s="91"/>
      <c r="R13576"/>
      <c r="S13576"/>
      <c r="T13576"/>
      <c r="U13576"/>
      <c r="V13576"/>
      <c r="W13576"/>
      <c r="X13576"/>
      <c r="Y13576"/>
      <c r="Z13576"/>
      <c r="AA13576"/>
      <c r="AB13576"/>
      <c r="AC13576"/>
    </row>
    <row r="13577" spans="2:29" s="14" customFormat="1" x14ac:dyDescent="0.25">
      <c r="B13577"/>
      <c r="C13577"/>
      <c r="D13577"/>
      <c r="E13577"/>
      <c r="F13577"/>
      <c r="G13577"/>
      <c r="H13577"/>
      <c r="I13577"/>
      <c r="J13577"/>
      <c r="K13577" s="91"/>
      <c r="L13577" s="91"/>
      <c r="M13577" s="91"/>
      <c r="R13577"/>
      <c r="S13577"/>
      <c r="T13577"/>
      <c r="U13577"/>
      <c r="V13577"/>
      <c r="W13577"/>
      <c r="X13577"/>
      <c r="Y13577"/>
      <c r="Z13577"/>
      <c r="AA13577"/>
      <c r="AB13577"/>
      <c r="AC13577"/>
    </row>
    <row r="13578" spans="2:29" s="14" customFormat="1" x14ac:dyDescent="0.25">
      <c r="B13578"/>
      <c r="C13578"/>
      <c r="D13578"/>
      <c r="E13578"/>
      <c r="F13578"/>
      <c r="G13578"/>
      <c r="H13578"/>
      <c r="I13578"/>
      <c r="J13578"/>
      <c r="K13578" s="91"/>
      <c r="L13578" s="91"/>
      <c r="M13578" s="91"/>
      <c r="R13578"/>
      <c r="S13578"/>
      <c r="T13578"/>
      <c r="U13578"/>
      <c r="V13578"/>
      <c r="W13578"/>
      <c r="X13578"/>
      <c r="Y13578"/>
      <c r="Z13578"/>
      <c r="AA13578"/>
      <c r="AB13578"/>
      <c r="AC13578"/>
    </row>
    <row r="13579" spans="2:29" s="14" customFormat="1" x14ac:dyDescent="0.25">
      <c r="B13579"/>
      <c r="C13579"/>
      <c r="D13579"/>
      <c r="E13579"/>
      <c r="F13579"/>
      <c r="G13579"/>
      <c r="H13579"/>
      <c r="I13579"/>
      <c r="J13579"/>
      <c r="K13579" s="91"/>
      <c r="L13579" s="91"/>
      <c r="M13579" s="91"/>
      <c r="R13579"/>
      <c r="S13579"/>
      <c r="T13579"/>
      <c r="U13579"/>
      <c r="V13579"/>
      <c r="W13579"/>
      <c r="X13579"/>
      <c r="Y13579"/>
      <c r="Z13579"/>
      <c r="AA13579"/>
      <c r="AB13579"/>
      <c r="AC13579"/>
    </row>
    <row r="13580" spans="2:29" s="14" customFormat="1" x14ac:dyDescent="0.25">
      <c r="B13580"/>
      <c r="C13580"/>
      <c r="D13580"/>
      <c r="E13580"/>
      <c r="F13580"/>
      <c r="G13580"/>
      <c r="H13580"/>
      <c r="I13580"/>
      <c r="J13580"/>
      <c r="K13580" s="91"/>
      <c r="L13580" s="91"/>
      <c r="M13580" s="91"/>
      <c r="R13580"/>
      <c r="S13580"/>
      <c r="T13580"/>
      <c r="U13580"/>
      <c r="V13580"/>
      <c r="W13580"/>
      <c r="X13580"/>
      <c r="Y13580"/>
      <c r="Z13580"/>
      <c r="AA13580"/>
      <c r="AB13580"/>
      <c r="AC13580"/>
    </row>
    <row r="13581" spans="2:29" s="14" customFormat="1" x14ac:dyDescent="0.25">
      <c r="B13581"/>
      <c r="C13581"/>
      <c r="D13581"/>
      <c r="E13581"/>
      <c r="F13581"/>
      <c r="G13581"/>
      <c r="H13581"/>
      <c r="I13581"/>
      <c r="J13581"/>
      <c r="K13581" s="91"/>
      <c r="L13581" s="91"/>
      <c r="M13581" s="91"/>
      <c r="R13581"/>
      <c r="S13581"/>
      <c r="T13581"/>
      <c r="U13581"/>
      <c r="V13581"/>
      <c r="W13581"/>
      <c r="X13581"/>
      <c r="Y13581"/>
      <c r="Z13581"/>
      <c r="AA13581"/>
      <c r="AB13581"/>
      <c r="AC13581"/>
    </row>
    <row r="13582" spans="2:29" s="14" customFormat="1" x14ac:dyDescent="0.25">
      <c r="B13582"/>
      <c r="C13582"/>
      <c r="D13582"/>
      <c r="E13582"/>
      <c r="F13582"/>
      <c r="G13582"/>
      <c r="H13582"/>
      <c r="I13582"/>
      <c r="J13582"/>
      <c r="K13582" s="91"/>
      <c r="L13582" s="91"/>
      <c r="M13582" s="91"/>
      <c r="R13582"/>
      <c r="S13582"/>
      <c r="T13582"/>
      <c r="U13582"/>
      <c r="V13582"/>
      <c r="W13582"/>
      <c r="X13582"/>
      <c r="Y13582"/>
      <c r="Z13582"/>
      <c r="AA13582"/>
      <c r="AB13582"/>
      <c r="AC13582"/>
    </row>
    <row r="13583" spans="2:29" s="14" customFormat="1" x14ac:dyDescent="0.25">
      <c r="B13583"/>
      <c r="C13583"/>
      <c r="D13583"/>
      <c r="E13583"/>
      <c r="F13583"/>
      <c r="G13583"/>
      <c r="H13583"/>
      <c r="I13583"/>
      <c r="J13583"/>
      <c r="K13583" s="91"/>
      <c r="L13583" s="91"/>
      <c r="M13583" s="91"/>
      <c r="R13583"/>
      <c r="S13583"/>
      <c r="T13583"/>
      <c r="U13583"/>
      <c r="V13583"/>
      <c r="W13583"/>
      <c r="X13583"/>
      <c r="Y13583"/>
      <c r="Z13583"/>
      <c r="AA13583"/>
      <c r="AB13583"/>
      <c r="AC13583"/>
    </row>
    <row r="13584" spans="2:29" s="14" customFormat="1" x14ac:dyDescent="0.25">
      <c r="B13584"/>
      <c r="C13584"/>
      <c r="D13584"/>
      <c r="E13584"/>
      <c r="F13584"/>
      <c r="G13584"/>
      <c r="H13584"/>
      <c r="I13584"/>
      <c r="J13584"/>
      <c r="K13584" s="91"/>
      <c r="L13584" s="91"/>
      <c r="M13584" s="91"/>
      <c r="R13584"/>
      <c r="S13584"/>
      <c r="T13584"/>
      <c r="U13584"/>
      <c r="V13584"/>
      <c r="W13584"/>
      <c r="X13584"/>
      <c r="Y13584"/>
      <c r="Z13584"/>
      <c r="AA13584"/>
      <c r="AB13584"/>
      <c r="AC13584"/>
    </row>
    <row r="13585" spans="2:29" s="14" customFormat="1" x14ac:dyDescent="0.25">
      <c r="B13585"/>
      <c r="C13585"/>
      <c r="D13585"/>
      <c r="E13585"/>
      <c r="F13585"/>
      <c r="G13585"/>
      <c r="H13585"/>
      <c r="I13585"/>
      <c r="J13585"/>
      <c r="K13585" s="91"/>
      <c r="L13585" s="91"/>
      <c r="M13585" s="91"/>
      <c r="R13585"/>
      <c r="S13585"/>
      <c r="T13585"/>
      <c r="U13585"/>
      <c r="V13585"/>
      <c r="W13585"/>
      <c r="X13585"/>
      <c r="Y13585"/>
      <c r="Z13585"/>
      <c r="AA13585"/>
      <c r="AB13585"/>
      <c r="AC13585"/>
    </row>
    <row r="13586" spans="2:29" s="14" customFormat="1" x14ac:dyDescent="0.25">
      <c r="B13586"/>
      <c r="C13586"/>
      <c r="D13586"/>
      <c r="E13586"/>
      <c r="F13586"/>
      <c r="G13586"/>
      <c r="H13586"/>
      <c r="I13586"/>
      <c r="J13586"/>
      <c r="K13586" s="91"/>
      <c r="L13586" s="91"/>
      <c r="M13586" s="91"/>
      <c r="R13586"/>
      <c r="S13586"/>
      <c r="T13586"/>
      <c r="U13586"/>
      <c r="V13586"/>
      <c r="W13586"/>
      <c r="X13586"/>
      <c r="Y13586"/>
      <c r="Z13586"/>
      <c r="AA13586"/>
      <c r="AB13586"/>
      <c r="AC13586"/>
    </row>
    <row r="13587" spans="2:29" s="14" customFormat="1" x14ac:dyDescent="0.25">
      <c r="B13587"/>
      <c r="C13587"/>
      <c r="D13587"/>
      <c r="E13587"/>
      <c r="F13587"/>
      <c r="G13587"/>
      <c r="H13587"/>
      <c r="I13587"/>
      <c r="J13587"/>
      <c r="K13587" s="91"/>
      <c r="L13587" s="91"/>
      <c r="M13587" s="91"/>
      <c r="R13587"/>
      <c r="S13587"/>
      <c r="T13587"/>
      <c r="U13587"/>
      <c r="V13587"/>
      <c r="W13587"/>
      <c r="X13587"/>
      <c r="Y13587"/>
      <c r="Z13587"/>
      <c r="AA13587"/>
      <c r="AB13587"/>
      <c r="AC13587"/>
    </row>
    <row r="13588" spans="2:29" s="14" customFormat="1" x14ac:dyDescent="0.25">
      <c r="B13588"/>
      <c r="C13588"/>
      <c r="D13588"/>
      <c r="E13588"/>
      <c r="F13588"/>
      <c r="G13588"/>
      <c r="H13588"/>
      <c r="I13588"/>
      <c r="J13588"/>
      <c r="K13588" s="91"/>
      <c r="L13588" s="91"/>
      <c r="M13588" s="91"/>
      <c r="R13588"/>
      <c r="S13588"/>
      <c r="T13588"/>
      <c r="U13588"/>
      <c r="V13588"/>
      <c r="W13588"/>
      <c r="X13588"/>
      <c r="Y13588"/>
      <c r="Z13588"/>
      <c r="AA13588"/>
      <c r="AB13588"/>
      <c r="AC13588"/>
    </row>
    <row r="13589" spans="2:29" s="14" customFormat="1" x14ac:dyDescent="0.25">
      <c r="B13589"/>
      <c r="C13589"/>
      <c r="D13589"/>
      <c r="E13589"/>
      <c r="F13589"/>
      <c r="G13589"/>
      <c r="H13589"/>
      <c r="I13589"/>
      <c r="J13589"/>
      <c r="K13589" s="91"/>
      <c r="L13589" s="91"/>
      <c r="M13589" s="91"/>
      <c r="R13589"/>
      <c r="S13589"/>
      <c r="T13589"/>
      <c r="U13589"/>
      <c r="V13589"/>
      <c r="W13589"/>
      <c r="X13589"/>
      <c r="Y13589"/>
      <c r="Z13589"/>
      <c r="AA13589"/>
      <c r="AB13589"/>
      <c r="AC13589"/>
    </row>
    <row r="13590" spans="2:29" s="14" customFormat="1" x14ac:dyDescent="0.25">
      <c r="B13590"/>
      <c r="C13590"/>
      <c r="D13590"/>
      <c r="E13590"/>
      <c r="F13590"/>
      <c r="G13590"/>
      <c r="H13590"/>
      <c r="I13590"/>
      <c r="J13590"/>
      <c r="K13590" s="91"/>
      <c r="L13590" s="91"/>
      <c r="M13590" s="91"/>
      <c r="R13590"/>
      <c r="S13590"/>
      <c r="T13590"/>
      <c r="U13590"/>
      <c r="V13590"/>
      <c r="W13590"/>
      <c r="X13590"/>
      <c r="Y13590"/>
      <c r="Z13590"/>
      <c r="AA13590"/>
      <c r="AB13590"/>
      <c r="AC13590"/>
    </row>
    <row r="13591" spans="2:29" s="14" customFormat="1" x14ac:dyDescent="0.25">
      <c r="B13591"/>
      <c r="C13591"/>
      <c r="D13591"/>
      <c r="E13591"/>
      <c r="F13591"/>
      <c r="G13591"/>
      <c r="H13591"/>
      <c r="I13591"/>
      <c r="J13591"/>
      <c r="K13591" s="91"/>
      <c r="L13591" s="91"/>
      <c r="M13591" s="91"/>
      <c r="R13591"/>
      <c r="S13591"/>
      <c r="T13591"/>
      <c r="U13591"/>
      <c r="V13591"/>
      <c r="W13591"/>
      <c r="X13591"/>
      <c r="Y13591"/>
      <c r="Z13591"/>
      <c r="AA13591"/>
      <c r="AB13591"/>
      <c r="AC13591"/>
    </row>
    <row r="13592" spans="2:29" s="14" customFormat="1" x14ac:dyDescent="0.25">
      <c r="B13592"/>
      <c r="C13592"/>
      <c r="D13592"/>
      <c r="E13592"/>
      <c r="F13592"/>
      <c r="G13592"/>
      <c r="H13592"/>
      <c r="I13592"/>
      <c r="J13592"/>
      <c r="K13592" s="91"/>
      <c r="L13592" s="91"/>
      <c r="M13592" s="91"/>
      <c r="R13592"/>
      <c r="S13592"/>
      <c r="T13592"/>
      <c r="U13592"/>
      <c r="V13592"/>
      <c r="W13592"/>
      <c r="X13592"/>
      <c r="Y13592"/>
      <c r="Z13592"/>
      <c r="AA13592"/>
      <c r="AB13592"/>
      <c r="AC13592"/>
    </row>
    <row r="13593" spans="2:29" s="14" customFormat="1" x14ac:dyDescent="0.25">
      <c r="B13593"/>
      <c r="C13593"/>
      <c r="D13593"/>
      <c r="E13593"/>
      <c r="F13593"/>
      <c r="G13593"/>
      <c r="H13593"/>
      <c r="I13593"/>
      <c r="J13593"/>
      <c r="K13593" s="91"/>
      <c r="L13593" s="91"/>
      <c r="M13593" s="91"/>
      <c r="R13593"/>
      <c r="S13593"/>
      <c r="T13593"/>
      <c r="U13593"/>
      <c r="V13593"/>
      <c r="W13593"/>
      <c r="X13593"/>
      <c r="Y13593"/>
      <c r="Z13593"/>
      <c r="AA13593"/>
      <c r="AB13593"/>
      <c r="AC13593"/>
    </row>
    <row r="13594" spans="2:29" s="14" customFormat="1" x14ac:dyDescent="0.25">
      <c r="B13594"/>
      <c r="C13594"/>
      <c r="D13594"/>
      <c r="E13594"/>
      <c r="F13594"/>
      <c r="G13594"/>
      <c r="H13594"/>
      <c r="I13594"/>
      <c r="J13594"/>
      <c r="K13594" s="91"/>
      <c r="L13594" s="91"/>
      <c r="M13594" s="91"/>
      <c r="R13594"/>
      <c r="S13594"/>
      <c r="T13594"/>
      <c r="U13594"/>
      <c r="V13594"/>
      <c r="W13594"/>
      <c r="X13594"/>
      <c r="Y13594"/>
      <c r="Z13594"/>
      <c r="AA13594"/>
      <c r="AB13594"/>
      <c r="AC13594"/>
    </row>
    <row r="13595" spans="2:29" s="14" customFormat="1" x14ac:dyDescent="0.25">
      <c r="B13595"/>
      <c r="C13595"/>
      <c r="D13595"/>
      <c r="E13595"/>
      <c r="F13595"/>
      <c r="G13595"/>
      <c r="H13595"/>
      <c r="I13595"/>
      <c r="J13595"/>
      <c r="K13595" s="91"/>
      <c r="L13595" s="91"/>
      <c r="M13595" s="91"/>
      <c r="R13595"/>
      <c r="S13595"/>
      <c r="T13595"/>
      <c r="U13595"/>
      <c r="V13595"/>
      <c r="W13595"/>
      <c r="X13595"/>
      <c r="Y13595"/>
      <c r="Z13595"/>
      <c r="AA13595"/>
      <c r="AB13595"/>
      <c r="AC13595"/>
    </row>
    <row r="13596" spans="2:29" s="14" customFormat="1" x14ac:dyDescent="0.25">
      <c r="B13596"/>
      <c r="C13596"/>
      <c r="D13596"/>
      <c r="E13596"/>
      <c r="F13596"/>
      <c r="G13596"/>
      <c r="H13596"/>
      <c r="I13596"/>
      <c r="J13596"/>
      <c r="K13596" s="91"/>
      <c r="L13596" s="91"/>
      <c r="M13596" s="91"/>
      <c r="R13596"/>
      <c r="S13596"/>
      <c r="T13596"/>
      <c r="U13596"/>
      <c r="V13596"/>
      <c r="W13596"/>
      <c r="X13596"/>
      <c r="Y13596"/>
      <c r="Z13596"/>
      <c r="AA13596"/>
      <c r="AB13596"/>
      <c r="AC13596"/>
    </row>
    <row r="13597" spans="2:29" s="14" customFormat="1" x14ac:dyDescent="0.25">
      <c r="B13597"/>
      <c r="C13597"/>
      <c r="D13597"/>
      <c r="E13597"/>
      <c r="F13597"/>
      <c r="G13597"/>
      <c r="H13597"/>
      <c r="I13597"/>
      <c r="J13597"/>
      <c r="K13597" s="91"/>
      <c r="L13597" s="91"/>
      <c r="M13597" s="91"/>
      <c r="R13597"/>
      <c r="S13597"/>
      <c r="T13597"/>
      <c r="U13597"/>
      <c r="V13597"/>
      <c r="W13597"/>
      <c r="X13597"/>
      <c r="Y13597"/>
      <c r="Z13597"/>
      <c r="AA13597"/>
      <c r="AB13597"/>
      <c r="AC13597"/>
    </row>
    <row r="13598" spans="2:29" s="14" customFormat="1" x14ac:dyDescent="0.25">
      <c r="B13598"/>
      <c r="C13598"/>
      <c r="D13598"/>
      <c r="E13598"/>
      <c r="F13598"/>
      <c r="G13598"/>
      <c r="H13598"/>
      <c r="I13598"/>
      <c r="J13598"/>
      <c r="K13598" s="91"/>
      <c r="L13598" s="91"/>
      <c r="M13598" s="91"/>
      <c r="R13598"/>
      <c r="S13598"/>
      <c r="T13598"/>
      <c r="U13598"/>
      <c r="V13598"/>
      <c r="W13598"/>
      <c r="X13598"/>
      <c r="Y13598"/>
      <c r="Z13598"/>
      <c r="AA13598"/>
      <c r="AB13598"/>
      <c r="AC13598"/>
    </row>
    <row r="13599" spans="2:29" s="14" customFormat="1" x14ac:dyDescent="0.25">
      <c r="B13599"/>
      <c r="C13599"/>
      <c r="D13599"/>
      <c r="E13599"/>
      <c r="F13599"/>
      <c r="G13599"/>
      <c r="H13599"/>
      <c r="I13599"/>
      <c r="J13599"/>
      <c r="K13599" s="91"/>
      <c r="L13599" s="91"/>
      <c r="M13599" s="91"/>
      <c r="R13599"/>
      <c r="S13599"/>
      <c r="T13599"/>
      <c r="U13599"/>
      <c r="V13599"/>
      <c r="W13599"/>
      <c r="X13599"/>
      <c r="Y13599"/>
      <c r="Z13599"/>
      <c r="AA13599"/>
      <c r="AB13599"/>
      <c r="AC13599"/>
    </row>
    <row r="13600" spans="2:29" s="14" customFormat="1" x14ac:dyDescent="0.25">
      <c r="B13600"/>
      <c r="C13600"/>
      <c r="D13600"/>
      <c r="E13600"/>
      <c r="F13600"/>
      <c r="G13600"/>
      <c r="H13600"/>
      <c r="I13600"/>
      <c r="J13600"/>
      <c r="K13600" s="91"/>
      <c r="L13600" s="91"/>
      <c r="M13600" s="91"/>
      <c r="R13600"/>
      <c r="S13600"/>
      <c r="T13600"/>
      <c r="U13600"/>
      <c r="V13600"/>
      <c r="W13600"/>
      <c r="X13600"/>
      <c r="Y13600"/>
      <c r="Z13600"/>
      <c r="AA13600"/>
      <c r="AB13600"/>
      <c r="AC13600"/>
    </row>
    <row r="13601" spans="2:29" s="14" customFormat="1" x14ac:dyDescent="0.25">
      <c r="B13601"/>
      <c r="C13601"/>
      <c r="D13601"/>
      <c r="E13601"/>
      <c r="F13601"/>
      <c r="G13601"/>
      <c r="H13601"/>
      <c r="I13601"/>
      <c r="J13601"/>
      <c r="K13601" s="91"/>
      <c r="L13601" s="91"/>
      <c r="M13601" s="91"/>
      <c r="R13601"/>
      <c r="S13601"/>
      <c r="T13601"/>
      <c r="U13601"/>
      <c r="V13601"/>
      <c r="W13601"/>
      <c r="X13601"/>
      <c r="Y13601"/>
      <c r="Z13601"/>
      <c r="AA13601"/>
      <c r="AB13601"/>
      <c r="AC13601"/>
    </row>
    <row r="13602" spans="2:29" s="14" customFormat="1" x14ac:dyDescent="0.25">
      <c r="B13602"/>
      <c r="C13602"/>
      <c r="D13602"/>
      <c r="E13602"/>
      <c r="F13602"/>
      <c r="G13602"/>
      <c r="H13602"/>
      <c r="I13602"/>
      <c r="J13602"/>
      <c r="K13602" s="91"/>
      <c r="L13602" s="91"/>
      <c r="M13602" s="91"/>
      <c r="R13602"/>
      <c r="S13602"/>
      <c r="T13602"/>
      <c r="U13602"/>
      <c r="V13602"/>
      <c r="W13602"/>
      <c r="X13602"/>
      <c r="Y13602"/>
      <c r="Z13602"/>
      <c r="AA13602"/>
      <c r="AB13602"/>
      <c r="AC13602"/>
    </row>
    <row r="13603" spans="2:29" s="14" customFormat="1" x14ac:dyDescent="0.25">
      <c r="B13603"/>
      <c r="C13603"/>
      <c r="D13603"/>
      <c r="E13603"/>
      <c r="F13603"/>
      <c r="G13603"/>
      <c r="H13603"/>
      <c r="I13603"/>
      <c r="J13603"/>
      <c r="K13603" s="91"/>
      <c r="L13603" s="91"/>
      <c r="M13603" s="91"/>
      <c r="R13603"/>
      <c r="S13603"/>
      <c r="T13603"/>
      <c r="U13603"/>
      <c r="V13603"/>
      <c r="W13603"/>
      <c r="X13603"/>
      <c r="Y13603"/>
      <c r="Z13603"/>
      <c r="AA13603"/>
      <c r="AB13603"/>
      <c r="AC13603"/>
    </row>
    <row r="13604" spans="2:29" s="14" customFormat="1" x14ac:dyDescent="0.25">
      <c r="B13604"/>
      <c r="C13604"/>
      <c r="D13604"/>
      <c r="E13604"/>
      <c r="F13604"/>
      <c r="G13604"/>
      <c r="H13604"/>
      <c r="I13604"/>
      <c r="J13604"/>
      <c r="K13604" s="91"/>
      <c r="L13604" s="91"/>
      <c r="M13604" s="91"/>
      <c r="R13604"/>
      <c r="S13604"/>
      <c r="T13604"/>
      <c r="U13604"/>
      <c r="V13604"/>
      <c r="W13604"/>
      <c r="X13604"/>
      <c r="Y13604"/>
      <c r="Z13604"/>
      <c r="AA13604"/>
      <c r="AB13604"/>
      <c r="AC13604"/>
    </row>
    <row r="13605" spans="2:29" s="14" customFormat="1" x14ac:dyDescent="0.25">
      <c r="B13605"/>
      <c r="C13605"/>
      <c r="D13605"/>
      <c r="E13605"/>
      <c r="F13605"/>
      <c r="G13605"/>
      <c r="H13605"/>
      <c r="I13605"/>
      <c r="J13605"/>
      <c r="K13605" s="91"/>
      <c r="L13605" s="91"/>
      <c r="M13605" s="91"/>
      <c r="R13605"/>
      <c r="S13605"/>
      <c r="T13605"/>
      <c r="U13605"/>
      <c r="V13605"/>
      <c r="W13605"/>
      <c r="X13605"/>
      <c r="Y13605"/>
      <c r="Z13605"/>
      <c r="AA13605"/>
      <c r="AB13605"/>
      <c r="AC13605"/>
    </row>
    <row r="13606" spans="2:29" s="14" customFormat="1" x14ac:dyDescent="0.25">
      <c r="B13606"/>
      <c r="C13606"/>
      <c r="D13606"/>
      <c r="E13606"/>
      <c r="F13606"/>
      <c r="G13606"/>
      <c r="H13606"/>
      <c r="I13606"/>
      <c r="J13606"/>
      <c r="K13606" s="91"/>
      <c r="L13606" s="91"/>
      <c r="M13606" s="91"/>
      <c r="R13606"/>
      <c r="S13606"/>
      <c r="T13606"/>
      <c r="U13606"/>
      <c r="V13606"/>
      <c r="W13606"/>
      <c r="X13606"/>
      <c r="Y13606"/>
      <c r="Z13606"/>
      <c r="AA13606"/>
      <c r="AB13606"/>
      <c r="AC13606"/>
    </row>
    <row r="13607" spans="2:29" s="14" customFormat="1" x14ac:dyDescent="0.25">
      <c r="B13607"/>
      <c r="C13607"/>
      <c r="D13607"/>
      <c r="E13607"/>
      <c r="F13607"/>
      <c r="G13607"/>
      <c r="H13607"/>
      <c r="I13607"/>
      <c r="J13607"/>
      <c r="K13607" s="91"/>
      <c r="L13607" s="91"/>
      <c r="M13607" s="91"/>
      <c r="R13607"/>
      <c r="S13607"/>
      <c r="T13607"/>
      <c r="U13607"/>
      <c r="V13607"/>
      <c r="W13607"/>
      <c r="X13607"/>
      <c r="Y13607"/>
      <c r="Z13607"/>
      <c r="AA13607"/>
      <c r="AB13607"/>
      <c r="AC13607"/>
    </row>
    <row r="13608" spans="2:29" s="14" customFormat="1" x14ac:dyDescent="0.25">
      <c r="B13608"/>
      <c r="C13608"/>
      <c r="D13608"/>
      <c r="E13608"/>
      <c r="F13608"/>
      <c r="G13608"/>
      <c r="H13608"/>
      <c r="I13608"/>
      <c r="J13608"/>
      <c r="K13608" s="91"/>
      <c r="L13608" s="91"/>
      <c r="M13608" s="91"/>
      <c r="R13608"/>
      <c r="S13608"/>
      <c r="T13608"/>
      <c r="U13608"/>
      <c r="V13608"/>
      <c r="W13608"/>
      <c r="X13608"/>
      <c r="Y13608"/>
      <c r="Z13608"/>
      <c r="AA13608"/>
      <c r="AB13608"/>
      <c r="AC13608"/>
    </row>
    <row r="13609" spans="2:29" s="14" customFormat="1" x14ac:dyDescent="0.25">
      <c r="B13609"/>
      <c r="C13609"/>
      <c r="D13609"/>
      <c r="E13609"/>
      <c r="F13609"/>
      <c r="G13609"/>
      <c r="H13609"/>
      <c r="I13609"/>
      <c r="J13609"/>
      <c r="K13609" s="91"/>
      <c r="L13609" s="91"/>
      <c r="M13609" s="91"/>
      <c r="R13609"/>
      <c r="S13609"/>
      <c r="T13609"/>
      <c r="U13609"/>
      <c r="V13609"/>
      <c r="W13609"/>
      <c r="X13609"/>
      <c r="Y13609"/>
      <c r="Z13609"/>
      <c r="AA13609"/>
      <c r="AB13609"/>
      <c r="AC13609"/>
    </row>
    <row r="13610" spans="2:29" s="14" customFormat="1" x14ac:dyDescent="0.25">
      <c r="B13610"/>
      <c r="C13610"/>
      <c r="D13610"/>
      <c r="E13610"/>
      <c r="F13610"/>
      <c r="G13610"/>
      <c r="H13610"/>
      <c r="I13610"/>
      <c r="J13610"/>
      <c r="K13610" s="91"/>
      <c r="L13610" s="91"/>
      <c r="M13610" s="91"/>
      <c r="R13610"/>
      <c r="S13610"/>
      <c r="T13610"/>
      <c r="U13610"/>
      <c r="V13610"/>
      <c r="W13610"/>
      <c r="X13610"/>
      <c r="Y13610"/>
      <c r="Z13610"/>
      <c r="AA13610"/>
      <c r="AB13610"/>
      <c r="AC13610"/>
    </row>
    <row r="13611" spans="2:29" s="14" customFormat="1" x14ac:dyDescent="0.25">
      <c r="B13611"/>
      <c r="C13611"/>
      <c r="D13611"/>
      <c r="E13611"/>
      <c r="F13611"/>
      <c r="G13611"/>
      <c r="H13611"/>
      <c r="I13611"/>
      <c r="J13611"/>
      <c r="K13611" s="91"/>
      <c r="L13611" s="91"/>
      <c r="M13611" s="91"/>
      <c r="R13611"/>
      <c r="S13611"/>
      <c r="T13611"/>
      <c r="U13611"/>
      <c r="V13611"/>
      <c r="W13611"/>
      <c r="X13611"/>
      <c r="Y13611"/>
      <c r="Z13611"/>
      <c r="AA13611"/>
      <c r="AB13611"/>
      <c r="AC13611"/>
    </row>
    <row r="13612" spans="2:29" s="14" customFormat="1" x14ac:dyDescent="0.25">
      <c r="B13612"/>
      <c r="C13612"/>
      <c r="D13612"/>
      <c r="E13612"/>
      <c r="F13612"/>
      <c r="G13612"/>
      <c r="H13612"/>
      <c r="I13612"/>
      <c r="J13612"/>
      <c r="K13612" s="91"/>
      <c r="L13612" s="91"/>
      <c r="M13612" s="91"/>
      <c r="R13612"/>
      <c r="S13612"/>
      <c r="T13612"/>
      <c r="U13612"/>
      <c r="V13612"/>
      <c r="W13612"/>
      <c r="X13612"/>
      <c r="Y13612"/>
      <c r="Z13612"/>
      <c r="AA13612"/>
      <c r="AB13612"/>
      <c r="AC13612"/>
    </row>
    <row r="13613" spans="2:29" s="14" customFormat="1" x14ac:dyDescent="0.25">
      <c r="B13613"/>
      <c r="C13613"/>
      <c r="D13613"/>
      <c r="E13613"/>
      <c r="F13613"/>
      <c r="G13613"/>
      <c r="H13613"/>
      <c r="I13613"/>
      <c r="J13613"/>
      <c r="K13613" s="91"/>
      <c r="L13613" s="91"/>
      <c r="M13613" s="91"/>
      <c r="R13613"/>
      <c r="S13613"/>
      <c r="T13613"/>
      <c r="U13613"/>
      <c r="V13613"/>
      <c r="W13613"/>
      <c r="X13613"/>
      <c r="Y13613"/>
      <c r="Z13613"/>
      <c r="AA13613"/>
      <c r="AB13613"/>
      <c r="AC13613"/>
    </row>
    <row r="13614" spans="2:29" s="14" customFormat="1" x14ac:dyDescent="0.25">
      <c r="B13614"/>
      <c r="C13614"/>
      <c r="D13614"/>
      <c r="E13614"/>
      <c r="F13614"/>
      <c r="G13614"/>
      <c r="H13614"/>
      <c r="I13614"/>
      <c r="J13614"/>
      <c r="K13614" s="91"/>
      <c r="L13614" s="91"/>
      <c r="M13614" s="91"/>
      <c r="R13614"/>
      <c r="S13614"/>
      <c r="T13614"/>
      <c r="U13614"/>
      <c r="V13614"/>
      <c r="W13614"/>
      <c r="X13614"/>
      <c r="Y13614"/>
      <c r="Z13614"/>
      <c r="AA13614"/>
      <c r="AB13614"/>
      <c r="AC13614"/>
    </row>
    <row r="13615" spans="2:29" s="14" customFormat="1" x14ac:dyDescent="0.25">
      <c r="B13615"/>
      <c r="C13615"/>
      <c r="D13615"/>
      <c r="E13615"/>
      <c r="F13615"/>
      <c r="G13615"/>
      <c r="H13615"/>
      <c r="I13615"/>
      <c r="J13615"/>
      <c r="K13615" s="91"/>
      <c r="L13615" s="91"/>
      <c r="M13615" s="91"/>
      <c r="R13615"/>
      <c r="S13615"/>
      <c r="T13615"/>
      <c r="U13615"/>
      <c r="V13615"/>
      <c r="W13615"/>
      <c r="X13615"/>
      <c r="Y13615"/>
      <c r="Z13615"/>
      <c r="AA13615"/>
      <c r="AB13615"/>
      <c r="AC13615"/>
    </row>
    <row r="13616" spans="2:29" s="14" customFormat="1" x14ac:dyDescent="0.25">
      <c r="B13616"/>
      <c r="C13616"/>
      <c r="D13616"/>
      <c r="E13616"/>
      <c r="F13616"/>
      <c r="G13616"/>
      <c r="H13616"/>
      <c r="I13616"/>
      <c r="J13616"/>
      <c r="K13616" s="91"/>
      <c r="L13616" s="91"/>
      <c r="M13616" s="91"/>
      <c r="R13616"/>
      <c r="S13616"/>
      <c r="T13616"/>
      <c r="U13616"/>
      <c r="V13616"/>
      <c r="W13616"/>
      <c r="X13616"/>
      <c r="Y13616"/>
      <c r="Z13616"/>
      <c r="AA13616"/>
      <c r="AB13616"/>
      <c r="AC13616"/>
    </row>
    <row r="13617" spans="2:29" s="14" customFormat="1" x14ac:dyDescent="0.25">
      <c r="B13617"/>
      <c r="C13617"/>
      <c r="D13617"/>
      <c r="E13617"/>
      <c r="F13617"/>
      <c r="G13617"/>
      <c r="H13617"/>
      <c r="I13617"/>
      <c r="J13617"/>
      <c r="K13617" s="91"/>
      <c r="L13617" s="91"/>
      <c r="M13617" s="91"/>
      <c r="R13617"/>
      <c r="S13617"/>
      <c r="T13617"/>
      <c r="U13617"/>
      <c r="V13617"/>
      <c r="W13617"/>
      <c r="X13617"/>
      <c r="Y13617"/>
      <c r="Z13617"/>
      <c r="AA13617"/>
      <c r="AB13617"/>
      <c r="AC13617"/>
    </row>
    <row r="13618" spans="2:29" s="14" customFormat="1" x14ac:dyDescent="0.25">
      <c r="B13618"/>
      <c r="C13618"/>
      <c r="D13618"/>
      <c r="E13618"/>
      <c r="F13618"/>
      <c r="G13618"/>
      <c r="H13618"/>
      <c r="I13618"/>
      <c r="J13618"/>
      <c r="K13618" s="91"/>
      <c r="L13618" s="91"/>
      <c r="M13618" s="91"/>
      <c r="R13618"/>
      <c r="S13618"/>
      <c r="T13618"/>
      <c r="U13618"/>
      <c r="V13618"/>
      <c r="W13618"/>
      <c r="X13618"/>
      <c r="Y13618"/>
      <c r="Z13618"/>
      <c r="AA13618"/>
      <c r="AB13618"/>
      <c r="AC13618"/>
    </row>
    <row r="13619" spans="2:29" s="14" customFormat="1" x14ac:dyDescent="0.25">
      <c r="B13619"/>
      <c r="C13619"/>
      <c r="D13619"/>
      <c r="E13619"/>
      <c r="F13619"/>
      <c r="G13619"/>
      <c r="H13619"/>
      <c r="I13619"/>
      <c r="J13619"/>
      <c r="K13619" s="91"/>
      <c r="L13619" s="91"/>
      <c r="M13619" s="91"/>
      <c r="R13619"/>
      <c r="S13619"/>
      <c r="T13619"/>
      <c r="U13619"/>
      <c r="V13619"/>
      <c r="W13619"/>
      <c r="X13619"/>
      <c r="Y13619"/>
      <c r="Z13619"/>
      <c r="AA13619"/>
      <c r="AB13619"/>
      <c r="AC13619"/>
    </row>
    <row r="13620" spans="2:29" s="14" customFormat="1" x14ac:dyDescent="0.25">
      <c r="B13620"/>
      <c r="C13620"/>
      <c r="D13620"/>
      <c r="E13620"/>
      <c r="F13620"/>
      <c r="G13620"/>
      <c r="H13620"/>
      <c r="I13620"/>
      <c r="J13620"/>
      <c r="K13620" s="91"/>
      <c r="L13620" s="91"/>
      <c r="M13620" s="91"/>
      <c r="R13620"/>
      <c r="S13620"/>
      <c r="T13620"/>
      <c r="U13620"/>
      <c r="V13620"/>
      <c r="W13620"/>
      <c r="X13620"/>
      <c r="Y13620"/>
      <c r="Z13620"/>
      <c r="AA13620"/>
      <c r="AB13620"/>
      <c r="AC13620"/>
    </row>
    <row r="13621" spans="2:29" s="14" customFormat="1" x14ac:dyDescent="0.25">
      <c r="B13621"/>
      <c r="C13621"/>
      <c r="D13621"/>
      <c r="E13621"/>
      <c r="F13621"/>
      <c r="G13621"/>
      <c r="H13621"/>
      <c r="I13621"/>
      <c r="J13621"/>
      <c r="K13621" s="91"/>
      <c r="L13621" s="91"/>
      <c r="M13621" s="91"/>
      <c r="R13621"/>
      <c r="S13621"/>
      <c r="T13621"/>
      <c r="U13621"/>
      <c r="V13621"/>
      <c r="W13621"/>
      <c r="X13621"/>
      <c r="Y13621"/>
      <c r="Z13621"/>
      <c r="AA13621"/>
      <c r="AB13621"/>
      <c r="AC13621"/>
    </row>
    <row r="13622" spans="2:29" s="14" customFormat="1" x14ac:dyDescent="0.25">
      <c r="B13622"/>
      <c r="C13622"/>
      <c r="D13622"/>
      <c r="E13622"/>
      <c r="F13622"/>
      <c r="G13622"/>
      <c r="H13622"/>
      <c r="I13622"/>
      <c r="J13622"/>
      <c r="K13622" s="91"/>
      <c r="L13622" s="91"/>
      <c r="M13622" s="91"/>
      <c r="R13622"/>
      <c r="S13622"/>
      <c r="T13622"/>
      <c r="U13622"/>
      <c r="V13622"/>
      <c r="W13622"/>
      <c r="X13622"/>
      <c r="Y13622"/>
      <c r="Z13622"/>
      <c r="AA13622"/>
      <c r="AB13622"/>
      <c r="AC13622"/>
    </row>
    <row r="13623" spans="2:29" s="14" customFormat="1" x14ac:dyDescent="0.25">
      <c r="B13623"/>
      <c r="C13623"/>
      <c r="D13623"/>
      <c r="E13623"/>
      <c r="F13623"/>
      <c r="G13623"/>
      <c r="H13623"/>
      <c r="I13623"/>
      <c r="J13623"/>
      <c r="K13623" s="91"/>
      <c r="L13623" s="91"/>
      <c r="M13623" s="91"/>
      <c r="R13623"/>
      <c r="S13623"/>
      <c r="T13623"/>
      <c r="U13623"/>
      <c r="V13623"/>
      <c r="W13623"/>
      <c r="X13623"/>
      <c r="Y13623"/>
      <c r="Z13623"/>
      <c r="AA13623"/>
      <c r="AB13623"/>
      <c r="AC13623"/>
    </row>
    <row r="13624" spans="2:29" s="14" customFormat="1" x14ac:dyDescent="0.25">
      <c r="B13624"/>
      <c r="C13624"/>
      <c r="D13624"/>
      <c r="E13624"/>
      <c r="F13624"/>
      <c r="G13624"/>
      <c r="H13624"/>
      <c r="I13624"/>
      <c r="J13624"/>
      <c r="K13624" s="91"/>
      <c r="L13624" s="91"/>
      <c r="M13624" s="91"/>
      <c r="R13624"/>
      <c r="S13624"/>
      <c r="T13624"/>
      <c r="U13624"/>
      <c r="V13624"/>
      <c r="W13624"/>
      <c r="X13624"/>
      <c r="Y13624"/>
      <c r="Z13624"/>
      <c r="AA13624"/>
      <c r="AB13624"/>
      <c r="AC13624"/>
    </row>
    <row r="13625" spans="2:29" s="14" customFormat="1" x14ac:dyDescent="0.25">
      <c r="B13625"/>
      <c r="C13625"/>
      <c r="D13625"/>
      <c r="E13625"/>
      <c r="F13625"/>
      <c r="G13625"/>
      <c r="H13625"/>
      <c r="I13625"/>
      <c r="J13625"/>
      <c r="K13625" s="91"/>
      <c r="L13625" s="91"/>
      <c r="M13625" s="91"/>
      <c r="R13625"/>
      <c r="S13625"/>
      <c r="T13625"/>
      <c r="U13625"/>
      <c r="V13625"/>
      <c r="W13625"/>
      <c r="X13625"/>
      <c r="Y13625"/>
      <c r="Z13625"/>
      <c r="AA13625"/>
      <c r="AB13625"/>
      <c r="AC13625"/>
    </row>
    <row r="13626" spans="2:29" s="14" customFormat="1" x14ac:dyDescent="0.25">
      <c r="B13626"/>
      <c r="C13626"/>
      <c r="D13626"/>
      <c r="E13626"/>
      <c r="F13626"/>
      <c r="G13626"/>
      <c r="H13626"/>
      <c r="I13626"/>
      <c r="J13626"/>
      <c r="K13626" s="91"/>
      <c r="L13626" s="91"/>
      <c r="M13626" s="91"/>
      <c r="R13626"/>
      <c r="S13626"/>
      <c r="T13626"/>
      <c r="U13626"/>
      <c r="V13626"/>
      <c r="W13626"/>
      <c r="X13626"/>
      <c r="Y13626"/>
      <c r="Z13626"/>
      <c r="AA13626"/>
      <c r="AB13626"/>
      <c r="AC13626"/>
    </row>
    <row r="13627" spans="2:29" s="14" customFormat="1" x14ac:dyDescent="0.25">
      <c r="B13627"/>
      <c r="C13627"/>
      <c r="D13627"/>
      <c r="E13627"/>
      <c r="F13627"/>
      <c r="G13627"/>
      <c r="H13627"/>
      <c r="I13627"/>
      <c r="J13627"/>
      <c r="K13627" s="91"/>
      <c r="L13627" s="91"/>
      <c r="M13627" s="91"/>
      <c r="R13627"/>
      <c r="S13627"/>
      <c r="T13627"/>
      <c r="U13627"/>
      <c r="V13627"/>
      <c r="W13627"/>
      <c r="X13627"/>
      <c r="Y13627"/>
      <c r="Z13627"/>
      <c r="AA13627"/>
      <c r="AB13627"/>
      <c r="AC13627"/>
    </row>
    <row r="13628" spans="2:29" s="14" customFormat="1" x14ac:dyDescent="0.25">
      <c r="B13628"/>
      <c r="C13628"/>
      <c r="D13628"/>
      <c r="E13628"/>
      <c r="F13628"/>
      <c r="G13628"/>
      <c r="H13628"/>
      <c r="I13628"/>
      <c r="J13628"/>
      <c r="K13628" s="91"/>
      <c r="L13628" s="91"/>
      <c r="M13628" s="91"/>
      <c r="R13628"/>
      <c r="S13628"/>
      <c r="T13628"/>
      <c r="U13628"/>
      <c r="V13628"/>
      <c r="W13628"/>
      <c r="X13628"/>
      <c r="Y13628"/>
      <c r="Z13628"/>
      <c r="AA13628"/>
      <c r="AB13628"/>
      <c r="AC13628"/>
    </row>
    <row r="13629" spans="2:29" s="14" customFormat="1" x14ac:dyDescent="0.25">
      <c r="B13629"/>
      <c r="C13629"/>
      <c r="D13629"/>
      <c r="E13629"/>
      <c r="F13629"/>
      <c r="G13629"/>
      <c r="H13629"/>
      <c r="I13629"/>
      <c r="J13629"/>
      <c r="K13629" s="91"/>
      <c r="L13629" s="91"/>
      <c r="M13629" s="91"/>
      <c r="R13629"/>
      <c r="S13629"/>
      <c r="T13629"/>
      <c r="U13629"/>
      <c r="V13629"/>
      <c r="W13629"/>
      <c r="X13629"/>
      <c r="Y13629"/>
      <c r="Z13629"/>
      <c r="AA13629"/>
      <c r="AB13629"/>
      <c r="AC13629"/>
    </row>
    <row r="13630" spans="2:29" s="14" customFormat="1" x14ac:dyDescent="0.25">
      <c r="B13630"/>
      <c r="C13630"/>
      <c r="D13630"/>
      <c r="E13630"/>
      <c r="F13630"/>
      <c r="G13630"/>
      <c r="H13630"/>
      <c r="I13630"/>
      <c r="J13630"/>
      <c r="K13630" s="91"/>
      <c r="L13630" s="91"/>
      <c r="M13630" s="91"/>
      <c r="R13630"/>
      <c r="S13630"/>
      <c r="T13630"/>
      <c r="U13630"/>
      <c r="V13630"/>
      <c r="W13630"/>
      <c r="X13630"/>
      <c r="Y13630"/>
      <c r="Z13630"/>
      <c r="AA13630"/>
      <c r="AB13630"/>
      <c r="AC13630"/>
    </row>
    <row r="13631" spans="2:29" s="14" customFormat="1" x14ac:dyDescent="0.25">
      <c r="B13631"/>
      <c r="C13631"/>
      <c r="D13631"/>
      <c r="E13631"/>
      <c r="F13631"/>
      <c r="G13631"/>
      <c r="H13631"/>
      <c r="I13631"/>
      <c r="J13631"/>
      <c r="K13631" s="91"/>
      <c r="L13631" s="91"/>
      <c r="M13631" s="91"/>
      <c r="R13631"/>
      <c r="S13631"/>
      <c r="T13631"/>
      <c r="U13631"/>
      <c r="V13631"/>
      <c r="W13631"/>
      <c r="X13631"/>
      <c r="Y13631"/>
      <c r="Z13631"/>
      <c r="AA13631"/>
      <c r="AB13631"/>
      <c r="AC13631"/>
    </row>
    <row r="13632" spans="2:29" s="14" customFormat="1" x14ac:dyDescent="0.25">
      <c r="B13632"/>
      <c r="C13632"/>
      <c r="D13632"/>
      <c r="E13632"/>
      <c r="F13632"/>
      <c r="G13632"/>
      <c r="H13632"/>
      <c r="I13632"/>
      <c r="J13632"/>
      <c r="K13632" s="91"/>
      <c r="L13632" s="91"/>
      <c r="M13632" s="91"/>
      <c r="R13632"/>
      <c r="S13632"/>
      <c r="T13632"/>
      <c r="U13632"/>
      <c r="V13632"/>
      <c r="W13632"/>
      <c r="X13632"/>
      <c r="Y13632"/>
      <c r="Z13632"/>
      <c r="AA13632"/>
      <c r="AB13632"/>
      <c r="AC13632"/>
    </row>
    <row r="13633" spans="2:29" s="14" customFormat="1" x14ac:dyDescent="0.25">
      <c r="B13633"/>
      <c r="C13633"/>
      <c r="D13633"/>
      <c r="E13633"/>
      <c r="F13633"/>
      <c r="G13633"/>
      <c r="H13633"/>
      <c r="I13633"/>
      <c r="J13633"/>
      <c r="K13633" s="91"/>
      <c r="L13633" s="91"/>
      <c r="M13633" s="91"/>
      <c r="R13633"/>
      <c r="S13633"/>
      <c r="T13633"/>
      <c r="U13633"/>
      <c r="V13633"/>
      <c r="W13633"/>
      <c r="X13633"/>
      <c r="Y13633"/>
      <c r="Z13633"/>
      <c r="AA13633"/>
      <c r="AB13633"/>
      <c r="AC13633"/>
    </row>
    <row r="13634" spans="2:29" s="14" customFormat="1" x14ac:dyDescent="0.25">
      <c r="B13634"/>
      <c r="C13634"/>
      <c r="D13634"/>
      <c r="E13634"/>
      <c r="F13634"/>
      <c r="G13634"/>
      <c r="H13634"/>
      <c r="I13634"/>
      <c r="J13634"/>
      <c r="K13634" s="91"/>
      <c r="L13634" s="91"/>
      <c r="M13634" s="91"/>
      <c r="R13634"/>
      <c r="S13634"/>
      <c r="T13634"/>
      <c r="U13634"/>
      <c r="V13634"/>
      <c r="W13634"/>
      <c r="X13634"/>
      <c r="Y13634"/>
      <c r="Z13634"/>
      <c r="AA13634"/>
      <c r="AB13634"/>
      <c r="AC13634"/>
    </row>
    <row r="13635" spans="2:29" s="14" customFormat="1" x14ac:dyDescent="0.25">
      <c r="B13635"/>
      <c r="C13635"/>
      <c r="D13635"/>
      <c r="E13635"/>
      <c r="F13635"/>
      <c r="G13635"/>
      <c r="H13635"/>
      <c r="I13635"/>
      <c r="J13635"/>
      <c r="K13635" s="91"/>
      <c r="L13635" s="91"/>
      <c r="M13635" s="91"/>
      <c r="R13635"/>
      <c r="S13635"/>
      <c r="T13635"/>
      <c r="U13635"/>
      <c r="V13635"/>
      <c r="W13635"/>
      <c r="X13635"/>
      <c r="Y13635"/>
      <c r="Z13635"/>
      <c r="AA13635"/>
      <c r="AB13635"/>
      <c r="AC13635"/>
    </row>
    <row r="13636" spans="2:29" s="14" customFormat="1" x14ac:dyDescent="0.25">
      <c r="B13636"/>
      <c r="C13636"/>
      <c r="D13636"/>
      <c r="E13636"/>
      <c r="F13636"/>
      <c r="G13636"/>
      <c r="H13636"/>
      <c r="I13636"/>
      <c r="J13636"/>
      <c r="K13636" s="91"/>
      <c r="L13636" s="91"/>
      <c r="M13636" s="91"/>
      <c r="R13636"/>
      <c r="S13636"/>
      <c r="T13636"/>
      <c r="U13636"/>
      <c r="V13636"/>
      <c r="W13636"/>
      <c r="X13636"/>
      <c r="Y13636"/>
      <c r="Z13636"/>
      <c r="AA13636"/>
      <c r="AB13636"/>
      <c r="AC13636"/>
    </row>
    <row r="13637" spans="2:29" s="14" customFormat="1" x14ac:dyDescent="0.25">
      <c r="B13637"/>
      <c r="C13637"/>
      <c r="D13637"/>
      <c r="E13637"/>
      <c r="F13637"/>
      <c r="G13637"/>
      <c r="H13637"/>
      <c r="I13637"/>
      <c r="J13637"/>
      <c r="K13637" s="91"/>
      <c r="L13637" s="91"/>
      <c r="M13637" s="91"/>
      <c r="R13637"/>
      <c r="S13637"/>
      <c r="T13637"/>
      <c r="U13637"/>
      <c r="V13637"/>
      <c r="W13637"/>
      <c r="X13637"/>
      <c r="Y13637"/>
      <c r="Z13637"/>
      <c r="AA13637"/>
      <c r="AB13637"/>
      <c r="AC13637"/>
    </row>
    <row r="13638" spans="2:29" s="14" customFormat="1" x14ac:dyDescent="0.25">
      <c r="B13638"/>
      <c r="C13638"/>
      <c r="D13638"/>
      <c r="E13638"/>
      <c r="F13638"/>
      <c r="G13638"/>
      <c r="H13638"/>
      <c r="I13638"/>
      <c r="J13638"/>
      <c r="K13638" s="91"/>
      <c r="L13638" s="91"/>
      <c r="M13638" s="91"/>
      <c r="R13638"/>
      <c r="S13638"/>
      <c r="T13638"/>
      <c r="U13638"/>
      <c r="V13638"/>
      <c r="W13638"/>
      <c r="X13638"/>
      <c r="Y13638"/>
      <c r="Z13638"/>
      <c r="AA13638"/>
      <c r="AB13638"/>
      <c r="AC13638"/>
    </row>
    <row r="13639" spans="2:29" s="14" customFormat="1" x14ac:dyDescent="0.25">
      <c r="B13639"/>
      <c r="C13639"/>
      <c r="D13639"/>
      <c r="E13639"/>
      <c r="F13639"/>
      <c r="G13639"/>
      <c r="H13639"/>
      <c r="I13639"/>
      <c r="J13639"/>
      <c r="K13639" s="91"/>
      <c r="L13639" s="91"/>
      <c r="M13639" s="91"/>
      <c r="R13639"/>
      <c r="S13639"/>
      <c r="T13639"/>
      <c r="U13639"/>
      <c r="V13639"/>
      <c r="W13639"/>
      <c r="X13639"/>
      <c r="Y13639"/>
      <c r="Z13639"/>
      <c r="AA13639"/>
      <c r="AB13639"/>
      <c r="AC13639"/>
    </row>
    <row r="13640" spans="2:29" s="14" customFormat="1" x14ac:dyDescent="0.25">
      <c r="B13640"/>
      <c r="C13640"/>
      <c r="D13640"/>
      <c r="E13640"/>
      <c r="F13640"/>
      <c r="G13640"/>
      <c r="H13640"/>
      <c r="I13640"/>
      <c r="J13640"/>
      <c r="K13640" s="91"/>
      <c r="L13640" s="91"/>
      <c r="M13640" s="91"/>
      <c r="R13640"/>
      <c r="S13640"/>
      <c r="T13640"/>
      <c r="U13640"/>
      <c r="V13640"/>
      <c r="W13640"/>
      <c r="X13640"/>
      <c r="Y13640"/>
      <c r="Z13640"/>
      <c r="AA13640"/>
      <c r="AB13640"/>
      <c r="AC13640"/>
    </row>
    <row r="13641" spans="2:29" s="14" customFormat="1" x14ac:dyDescent="0.25">
      <c r="B13641"/>
      <c r="C13641"/>
      <c r="D13641"/>
      <c r="E13641"/>
      <c r="F13641"/>
      <c r="G13641"/>
      <c r="H13641"/>
      <c r="I13641"/>
      <c r="J13641"/>
      <c r="K13641" s="91"/>
      <c r="L13641" s="91"/>
      <c r="M13641" s="91"/>
      <c r="R13641"/>
      <c r="S13641"/>
      <c r="T13641"/>
      <c r="U13641"/>
      <c r="V13641"/>
      <c r="W13641"/>
      <c r="X13641"/>
      <c r="Y13641"/>
      <c r="Z13641"/>
      <c r="AA13641"/>
      <c r="AB13641"/>
      <c r="AC13641"/>
    </row>
    <row r="13642" spans="2:29" s="14" customFormat="1" x14ac:dyDescent="0.25">
      <c r="B13642"/>
      <c r="C13642"/>
      <c r="D13642"/>
      <c r="E13642"/>
      <c r="F13642"/>
      <c r="G13642"/>
      <c r="H13642"/>
      <c r="I13642"/>
      <c r="J13642"/>
      <c r="K13642" s="91"/>
      <c r="L13642" s="91"/>
      <c r="M13642" s="91"/>
      <c r="R13642"/>
      <c r="S13642"/>
      <c r="T13642"/>
      <c r="U13642"/>
      <c r="V13642"/>
      <c r="W13642"/>
      <c r="X13642"/>
      <c r="Y13642"/>
      <c r="Z13642"/>
      <c r="AA13642"/>
      <c r="AB13642"/>
      <c r="AC13642"/>
    </row>
    <row r="13643" spans="2:29" s="14" customFormat="1" x14ac:dyDescent="0.25">
      <c r="B13643"/>
      <c r="C13643"/>
      <c r="D13643"/>
      <c r="E13643"/>
      <c r="F13643"/>
      <c r="G13643"/>
      <c r="H13643"/>
      <c r="I13643"/>
      <c r="J13643"/>
      <c r="K13643" s="91"/>
      <c r="L13643" s="91"/>
      <c r="M13643" s="91"/>
      <c r="R13643"/>
      <c r="S13643"/>
      <c r="T13643"/>
      <c r="U13643"/>
      <c r="V13643"/>
      <c r="W13643"/>
      <c r="X13643"/>
      <c r="Y13643"/>
      <c r="Z13643"/>
      <c r="AA13643"/>
      <c r="AB13643"/>
      <c r="AC13643"/>
    </row>
    <row r="13644" spans="2:29" s="14" customFormat="1" x14ac:dyDescent="0.25">
      <c r="B13644"/>
      <c r="C13644"/>
      <c r="D13644"/>
      <c r="E13644"/>
      <c r="F13644"/>
      <c r="G13644"/>
      <c r="H13644"/>
      <c r="I13644"/>
      <c r="J13644"/>
      <c r="K13644" s="91"/>
      <c r="L13644" s="91"/>
      <c r="M13644" s="91"/>
      <c r="R13644"/>
      <c r="S13644"/>
      <c r="T13644"/>
      <c r="U13644"/>
      <c r="V13644"/>
      <c r="W13644"/>
      <c r="X13644"/>
      <c r="Y13644"/>
      <c r="Z13644"/>
      <c r="AA13644"/>
      <c r="AB13644"/>
      <c r="AC13644"/>
    </row>
    <row r="13645" spans="2:29" s="14" customFormat="1" x14ac:dyDescent="0.25">
      <c r="B13645"/>
      <c r="C13645"/>
      <c r="D13645"/>
      <c r="E13645"/>
      <c r="F13645"/>
      <c r="G13645"/>
      <c r="H13645"/>
      <c r="I13645"/>
      <c r="J13645"/>
      <c r="K13645" s="91"/>
      <c r="L13645" s="91"/>
      <c r="M13645" s="91"/>
      <c r="R13645"/>
      <c r="S13645"/>
      <c r="T13645"/>
      <c r="U13645"/>
      <c r="V13645"/>
      <c r="W13645"/>
      <c r="X13645"/>
      <c r="Y13645"/>
      <c r="Z13645"/>
      <c r="AA13645"/>
      <c r="AB13645"/>
      <c r="AC13645"/>
    </row>
    <row r="13646" spans="2:29" s="14" customFormat="1" x14ac:dyDescent="0.25">
      <c r="B13646"/>
      <c r="C13646"/>
      <c r="D13646"/>
      <c r="E13646"/>
      <c r="F13646"/>
      <c r="G13646"/>
      <c r="H13646"/>
      <c r="I13646"/>
      <c r="J13646"/>
      <c r="K13646" s="91"/>
      <c r="L13646" s="91"/>
      <c r="M13646" s="91"/>
      <c r="R13646"/>
      <c r="S13646"/>
      <c r="T13646"/>
      <c r="U13646"/>
      <c r="V13646"/>
      <c r="W13646"/>
      <c r="X13646"/>
      <c r="Y13646"/>
      <c r="Z13646"/>
      <c r="AA13646"/>
      <c r="AB13646"/>
      <c r="AC13646"/>
    </row>
    <row r="13647" spans="2:29" s="14" customFormat="1" x14ac:dyDescent="0.25">
      <c r="B13647"/>
      <c r="C13647"/>
      <c r="D13647"/>
      <c r="E13647"/>
      <c r="F13647"/>
      <c r="G13647"/>
      <c r="H13647"/>
      <c r="I13647"/>
      <c r="J13647"/>
      <c r="K13647" s="91"/>
      <c r="L13647" s="91"/>
      <c r="M13647" s="91"/>
      <c r="R13647"/>
      <c r="S13647"/>
      <c r="T13647"/>
      <c r="U13647"/>
      <c r="V13647"/>
      <c r="W13647"/>
      <c r="X13647"/>
      <c r="Y13647"/>
      <c r="Z13647"/>
      <c r="AA13647"/>
      <c r="AB13647"/>
      <c r="AC13647"/>
    </row>
    <row r="13648" spans="2:29" s="14" customFormat="1" x14ac:dyDescent="0.25">
      <c r="B13648"/>
      <c r="C13648"/>
      <c r="D13648"/>
      <c r="E13648"/>
      <c r="F13648"/>
      <c r="G13648"/>
      <c r="H13648"/>
      <c r="I13648"/>
      <c r="J13648"/>
      <c r="K13648" s="91"/>
      <c r="L13648" s="91"/>
      <c r="M13648" s="91"/>
      <c r="R13648"/>
      <c r="S13648"/>
      <c r="T13648"/>
      <c r="U13648"/>
      <c r="V13648"/>
      <c r="W13648"/>
      <c r="X13648"/>
      <c r="Y13648"/>
      <c r="Z13648"/>
      <c r="AA13648"/>
      <c r="AB13648"/>
      <c r="AC13648"/>
    </row>
    <row r="13649" spans="2:29" s="14" customFormat="1" x14ac:dyDescent="0.25">
      <c r="B13649"/>
      <c r="C13649"/>
      <c r="D13649"/>
      <c r="E13649"/>
      <c r="F13649"/>
      <c r="G13649"/>
      <c r="H13649"/>
      <c r="I13649"/>
      <c r="J13649"/>
      <c r="K13649" s="91"/>
      <c r="L13649" s="91"/>
      <c r="M13649" s="91"/>
      <c r="R13649"/>
      <c r="S13649"/>
      <c r="T13649"/>
      <c r="U13649"/>
      <c r="V13649"/>
      <c r="W13649"/>
      <c r="X13649"/>
      <c r="Y13649"/>
      <c r="Z13649"/>
      <c r="AA13649"/>
      <c r="AB13649"/>
      <c r="AC13649"/>
    </row>
    <row r="13650" spans="2:29" s="14" customFormat="1" x14ac:dyDescent="0.25">
      <c r="B13650"/>
      <c r="C13650"/>
      <c r="D13650"/>
      <c r="E13650"/>
      <c r="F13650"/>
      <c r="G13650"/>
      <c r="H13650"/>
      <c r="I13650"/>
      <c r="J13650"/>
      <c r="K13650" s="91"/>
      <c r="L13650" s="91"/>
      <c r="M13650" s="91"/>
      <c r="R13650"/>
      <c r="S13650"/>
      <c r="T13650"/>
      <c r="U13650"/>
      <c r="V13650"/>
      <c r="W13650"/>
      <c r="X13650"/>
      <c r="Y13650"/>
      <c r="Z13650"/>
      <c r="AA13650"/>
      <c r="AB13650"/>
      <c r="AC13650"/>
    </row>
    <row r="13651" spans="2:29" s="14" customFormat="1" x14ac:dyDescent="0.25">
      <c r="B13651"/>
      <c r="C13651"/>
      <c r="D13651"/>
      <c r="E13651"/>
      <c r="F13651"/>
      <c r="G13651"/>
      <c r="H13651"/>
      <c r="I13651"/>
      <c r="J13651"/>
      <c r="K13651" s="91"/>
      <c r="L13651" s="91"/>
      <c r="M13651" s="91"/>
      <c r="R13651"/>
      <c r="S13651"/>
      <c r="T13651"/>
      <c r="U13651"/>
      <c r="V13651"/>
      <c r="W13651"/>
      <c r="X13651"/>
      <c r="Y13651"/>
      <c r="Z13651"/>
      <c r="AA13651"/>
      <c r="AB13651"/>
      <c r="AC13651"/>
    </row>
    <row r="13652" spans="2:29" s="14" customFormat="1" x14ac:dyDescent="0.25">
      <c r="B13652"/>
      <c r="C13652"/>
      <c r="D13652"/>
      <c r="E13652"/>
      <c r="F13652"/>
      <c r="G13652"/>
      <c r="H13652"/>
      <c r="I13652"/>
      <c r="J13652"/>
      <c r="K13652" s="91"/>
      <c r="L13652" s="91"/>
      <c r="M13652" s="91"/>
      <c r="R13652"/>
      <c r="S13652"/>
      <c r="T13652"/>
      <c r="U13652"/>
      <c r="V13652"/>
      <c r="W13652"/>
      <c r="X13652"/>
      <c r="Y13652"/>
      <c r="Z13652"/>
      <c r="AA13652"/>
      <c r="AB13652"/>
      <c r="AC13652"/>
    </row>
    <row r="13653" spans="2:29" s="14" customFormat="1" x14ac:dyDescent="0.25">
      <c r="B13653"/>
      <c r="C13653"/>
      <c r="D13653"/>
      <c r="E13653"/>
      <c r="F13653"/>
      <c r="G13653"/>
      <c r="H13653"/>
      <c r="I13653"/>
      <c r="J13653"/>
      <c r="K13653" s="91"/>
      <c r="L13653" s="91"/>
      <c r="M13653" s="91"/>
      <c r="R13653"/>
      <c r="S13653"/>
      <c r="T13653"/>
      <c r="U13653"/>
      <c r="V13653"/>
      <c r="W13653"/>
      <c r="X13653"/>
      <c r="Y13653"/>
      <c r="Z13653"/>
      <c r="AA13653"/>
      <c r="AB13653"/>
      <c r="AC13653"/>
    </row>
    <row r="13654" spans="2:29" s="14" customFormat="1" x14ac:dyDescent="0.25">
      <c r="B13654"/>
      <c r="C13654"/>
      <c r="D13654"/>
      <c r="E13654"/>
      <c r="F13654"/>
      <c r="G13654"/>
      <c r="H13654"/>
      <c r="I13654"/>
      <c r="J13654"/>
      <c r="K13654" s="91"/>
      <c r="L13654" s="91"/>
      <c r="M13654" s="91"/>
      <c r="R13654"/>
      <c r="S13654"/>
      <c r="T13654"/>
      <c r="U13654"/>
      <c r="V13654"/>
      <c r="W13654"/>
      <c r="X13654"/>
      <c r="Y13654"/>
      <c r="Z13654"/>
      <c r="AA13654"/>
      <c r="AB13654"/>
      <c r="AC13654"/>
    </row>
    <row r="13655" spans="2:29" s="14" customFormat="1" x14ac:dyDescent="0.25">
      <c r="B13655"/>
      <c r="C13655"/>
      <c r="D13655"/>
      <c r="E13655"/>
      <c r="F13655"/>
      <c r="G13655"/>
      <c r="H13655"/>
      <c r="I13655"/>
      <c r="J13655"/>
      <c r="K13655" s="91"/>
      <c r="L13655" s="91"/>
      <c r="M13655" s="91"/>
      <c r="R13655"/>
      <c r="S13655"/>
      <c r="T13655"/>
      <c r="U13655"/>
      <c r="V13655"/>
      <c r="W13655"/>
      <c r="X13655"/>
      <c r="Y13655"/>
      <c r="Z13655"/>
      <c r="AA13655"/>
      <c r="AB13655"/>
      <c r="AC13655"/>
    </row>
    <row r="13656" spans="2:29" s="14" customFormat="1" x14ac:dyDescent="0.25">
      <c r="B13656"/>
      <c r="C13656"/>
      <c r="D13656"/>
      <c r="E13656"/>
      <c r="F13656"/>
      <c r="G13656"/>
      <c r="H13656"/>
      <c r="I13656"/>
      <c r="J13656"/>
      <c r="K13656" s="91"/>
      <c r="L13656" s="91"/>
      <c r="M13656" s="91"/>
      <c r="R13656"/>
      <c r="S13656"/>
      <c r="T13656"/>
      <c r="U13656"/>
      <c r="V13656"/>
      <c r="W13656"/>
      <c r="X13656"/>
      <c r="Y13656"/>
      <c r="Z13656"/>
      <c r="AA13656"/>
      <c r="AB13656"/>
      <c r="AC13656"/>
    </row>
    <row r="13657" spans="2:29" s="14" customFormat="1" x14ac:dyDescent="0.25">
      <c r="B13657"/>
      <c r="C13657"/>
      <c r="D13657"/>
      <c r="E13657"/>
      <c r="F13657"/>
      <c r="G13657"/>
      <c r="H13657"/>
      <c r="I13657"/>
      <c r="J13657"/>
      <c r="K13657" s="91"/>
      <c r="L13657" s="91"/>
      <c r="M13657" s="91"/>
      <c r="R13657"/>
      <c r="S13657"/>
      <c r="T13657"/>
      <c r="U13657"/>
      <c r="V13657"/>
      <c r="W13657"/>
      <c r="X13657"/>
      <c r="Y13657"/>
      <c r="Z13657"/>
      <c r="AA13657"/>
      <c r="AB13657"/>
      <c r="AC13657"/>
    </row>
    <row r="13658" spans="2:29" s="14" customFormat="1" x14ac:dyDescent="0.25">
      <c r="B13658"/>
      <c r="C13658"/>
      <c r="D13658"/>
      <c r="E13658"/>
      <c r="F13658"/>
      <c r="G13658"/>
      <c r="H13658"/>
      <c r="I13658"/>
      <c r="J13658"/>
      <c r="K13658" s="91"/>
      <c r="L13658" s="91"/>
      <c r="M13658" s="91"/>
      <c r="R13658"/>
      <c r="S13658"/>
      <c r="T13658"/>
      <c r="U13658"/>
      <c r="V13658"/>
      <c r="W13658"/>
      <c r="X13658"/>
      <c r="Y13658"/>
      <c r="Z13658"/>
      <c r="AA13658"/>
      <c r="AB13658"/>
      <c r="AC13658"/>
    </row>
    <row r="13659" spans="2:29" s="14" customFormat="1" x14ac:dyDescent="0.25">
      <c r="B13659"/>
      <c r="C13659"/>
      <c r="D13659"/>
      <c r="E13659"/>
      <c r="F13659"/>
      <c r="G13659"/>
      <c r="H13659"/>
      <c r="I13659"/>
      <c r="J13659"/>
      <c r="K13659" s="91"/>
      <c r="L13659" s="91"/>
      <c r="M13659" s="91"/>
      <c r="R13659"/>
      <c r="S13659"/>
      <c r="T13659"/>
      <c r="U13659"/>
      <c r="V13659"/>
      <c r="W13659"/>
      <c r="X13659"/>
      <c r="Y13659"/>
      <c r="Z13659"/>
      <c r="AA13659"/>
      <c r="AB13659"/>
      <c r="AC13659"/>
    </row>
    <row r="13660" spans="2:29" s="14" customFormat="1" x14ac:dyDescent="0.25">
      <c r="B13660"/>
      <c r="C13660"/>
      <c r="D13660"/>
      <c r="E13660"/>
      <c r="F13660"/>
      <c r="G13660"/>
      <c r="H13660"/>
      <c r="I13660"/>
      <c r="J13660"/>
      <c r="K13660" s="91"/>
      <c r="L13660" s="91"/>
      <c r="M13660" s="91"/>
      <c r="R13660"/>
      <c r="S13660"/>
      <c r="T13660"/>
      <c r="U13660"/>
      <c r="V13660"/>
      <c r="W13660"/>
      <c r="X13660"/>
      <c r="Y13660"/>
      <c r="Z13660"/>
      <c r="AA13660"/>
      <c r="AB13660"/>
      <c r="AC13660"/>
    </row>
    <row r="13661" spans="2:29" s="14" customFormat="1" x14ac:dyDescent="0.25">
      <c r="B13661"/>
      <c r="C13661"/>
      <c r="D13661"/>
      <c r="E13661"/>
      <c r="F13661"/>
      <c r="G13661"/>
      <c r="H13661"/>
      <c r="I13661"/>
      <c r="J13661"/>
      <c r="K13661" s="91"/>
      <c r="L13661" s="91"/>
      <c r="M13661" s="91"/>
      <c r="R13661"/>
      <c r="S13661"/>
      <c r="T13661"/>
      <c r="U13661"/>
      <c r="V13661"/>
      <c r="W13661"/>
      <c r="X13661"/>
      <c r="Y13661"/>
      <c r="Z13661"/>
      <c r="AA13661"/>
      <c r="AB13661"/>
      <c r="AC13661"/>
    </row>
    <row r="13662" spans="2:29" s="14" customFormat="1" x14ac:dyDescent="0.25">
      <c r="B13662"/>
      <c r="C13662"/>
      <c r="D13662"/>
      <c r="E13662"/>
      <c r="F13662"/>
      <c r="G13662"/>
      <c r="H13662"/>
      <c r="I13662"/>
      <c r="J13662"/>
      <c r="K13662" s="91"/>
      <c r="L13662" s="91"/>
      <c r="M13662" s="91"/>
      <c r="R13662"/>
      <c r="S13662"/>
      <c r="T13662"/>
      <c r="U13662"/>
      <c r="V13662"/>
      <c r="W13662"/>
      <c r="X13662"/>
      <c r="Y13662"/>
      <c r="Z13662"/>
      <c r="AA13662"/>
      <c r="AB13662"/>
      <c r="AC13662"/>
    </row>
    <row r="13663" spans="2:29" s="14" customFormat="1" x14ac:dyDescent="0.25">
      <c r="B13663"/>
      <c r="C13663"/>
      <c r="D13663"/>
      <c r="E13663"/>
      <c r="F13663"/>
      <c r="G13663"/>
      <c r="H13663"/>
      <c r="I13663"/>
      <c r="J13663"/>
      <c r="K13663" s="91"/>
      <c r="L13663" s="91"/>
      <c r="M13663" s="91"/>
      <c r="R13663"/>
      <c r="S13663"/>
      <c r="T13663"/>
      <c r="U13663"/>
      <c r="V13663"/>
      <c r="W13663"/>
      <c r="X13663"/>
      <c r="Y13663"/>
      <c r="Z13663"/>
      <c r="AA13663"/>
      <c r="AB13663"/>
      <c r="AC13663"/>
    </row>
    <row r="13664" spans="2:29" s="14" customFormat="1" x14ac:dyDescent="0.25">
      <c r="B13664"/>
      <c r="C13664"/>
      <c r="D13664"/>
      <c r="E13664"/>
      <c r="F13664"/>
      <c r="G13664"/>
      <c r="H13664"/>
      <c r="I13664"/>
      <c r="J13664"/>
      <c r="K13664" s="91"/>
      <c r="L13664" s="91"/>
      <c r="M13664" s="91"/>
      <c r="R13664"/>
      <c r="S13664"/>
      <c r="T13664"/>
      <c r="U13664"/>
      <c r="V13664"/>
      <c r="W13664"/>
      <c r="X13664"/>
      <c r="Y13664"/>
      <c r="Z13664"/>
      <c r="AA13664"/>
      <c r="AB13664"/>
      <c r="AC13664"/>
    </row>
    <row r="13665" spans="2:29" s="14" customFormat="1" x14ac:dyDescent="0.25">
      <c r="B13665"/>
      <c r="C13665"/>
      <c r="D13665"/>
      <c r="E13665"/>
      <c r="F13665"/>
      <c r="G13665"/>
      <c r="H13665"/>
      <c r="I13665"/>
      <c r="J13665"/>
      <c r="K13665" s="91"/>
      <c r="L13665" s="91"/>
      <c r="M13665" s="91"/>
      <c r="R13665"/>
      <c r="S13665"/>
      <c r="T13665"/>
      <c r="U13665"/>
      <c r="V13665"/>
      <c r="W13665"/>
      <c r="X13665"/>
      <c r="Y13665"/>
      <c r="Z13665"/>
      <c r="AA13665"/>
      <c r="AB13665"/>
      <c r="AC13665"/>
    </row>
    <row r="13666" spans="2:29" s="14" customFormat="1" x14ac:dyDescent="0.25">
      <c r="B13666"/>
      <c r="C13666"/>
      <c r="D13666"/>
      <c r="E13666"/>
      <c r="F13666"/>
      <c r="G13666"/>
      <c r="H13666"/>
      <c r="I13666"/>
      <c r="J13666"/>
      <c r="K13666" s="91"/>
      <c r="L13666" s="91"/>
      <c r="M13666" s="91"/>
      <c r="R13666"/>
      <c r="S13666"/>
      <c r="T13666"/>
      <c r="U13666"/>
      <c r="V13666"/>
      <c r="W13666"/>
      <c r="X13666"/>
      <c r="Y13666"/>
      <c r="Z13666"/>
      <c r="AA13666"/>
      <c r="AB13666"/>
      <c r="AC13666"/>
    </row>
    <row r="13667" spans="2:29" s="14" customFormat="1" x14ac:dyDescent="0.25">
      <c r="B13667"/>
      <c r="C13667"/>
      <c r="D13667"/>
      <c r="E13667"/>
      <c r="F13667"/>
      <c r="G13667"/>
      <c r="H13667"/>
      <c r="I13667"/>
      <c r="J13667"/>
      <c r="K13667" s="91"/>
      <c r="L13667" s="91"/>
      <c r="M13667" s="91"/>
      <c r="R13667"/>
      <c r="S13667"/>
      <c r="T13667"/>
      <c r="U13667"/>
      <c r="V13667"/>
      <c r="W13667"/>
      <c r="X13667"/>
      <c r="Y13667"/>
      <c r="Z13667"/>
      <c r="AA13667"/>
      <c r="AB13667"/>
      <c r="AC13667"/>
    </row>
    <row r="13668" spans="2:29" s="14" customFormat="1" x14ac:dyDescent="0.25">
      <c r="B13668"/>
      <c r="C13668"/>
      <c r="D13668"/>
      <c r="E13668"/>
      <c r="F13668"/>
      <c r="G13668"/>
      <c r="H13668"/>
      <c r="I13668"/>
      <c r="J13668"/>
      <c r="K13668" s="91"/>
      <c r="L13668" s="91"/>
      <c r="M13668" s="91"/>
      <c r="R13668"/>
      <c r="S13668"/>
      <c r="T13668"/>
      <c r="U13668"/>
      <c r="V13668"/>
      <c r="W13668"/>
      <c r="X13668"/>
      <c r="Y13668"/>
      <c r="Z13668"/>
      <c r="AA13668"/>
      <c r="AB13668"/>
      <c r="AC13668"/>
    </row>
    <row r="13669" spans="2:29" s="14" customFormat="1" x14ac:dyDescent="0.25">
      <c r="B13669"/>
      <c r="C13669"/>
      <c r="D13669"/>
      <c r="E13669"/>
      <c r="F13669"/>
      <c r="G13669"/>
      <c r="H13669"/>
      <c r="I13669"/>
      <c r="J13669"/>
      <c r="K13669" s="91"/>
      <c r="L13669" s="91"/>
      <c r="M13669" s="91"/>
      <c r="R13669"/>
      <c r="S13669"/>
      <c r="T13669"/>
      <c r="U13669"/>
      <c r="V13669"/>
      <c r="W13669"/>
      <c r="X13669"/>
      <c r="Y13669"/>
      <c r="Z13669"/>
      <c r="AA13669"/>
      <c r="AB13669"/>
      <c r="AC13669"/>
    </row>
    <row r="13670" spans="2:29" s="14" customFormat="1" x14ac:dyDescent="0.25">
      <c r="B13670"/>
      <c r="C13670"/>
      <c r="D13670"/>
      <c r="E13670"/>
      <c r="F13670"/>
      <c r="G13670"/>
      <c r="H13670"/>
      <c r="I13670"/>
      <c r="J13670"/>
      <c r="K13670" s="91"/>
      <c r="L13670" s="91"/>
      <c r="M13670" s="91"/>
      <c r="R13670"/>
      <c r="S13670"/>
      <c r="T13670"/>
      <c r="U13670"/>
      <c r="V13670"/>
      <c r="W13670"/>
      <c r="X13670"/>
      <c r="Y13670"/>
      <c r="Z13670"/>
      <c r="AA13670"/>
      <c r="AB13670"/>
      <c r="AC13670"/>
    </row>
    <row r="13671" spans="2:29" s="14" customFormat="1" x14ac:dyDescent="0.25">
      <c r="B13671"/>
      <c r="C13671"/>
      <c r="D13671"/>
      <c r="E13671"/>
      <c r="F13671"/>
      <c r="G13671"/>
      <c r="H13671"/>
      <c r="I13671"/>
      <c r="J13671"/>
      <c r="K13671" s="91"/>
      <c r="L13671" s="91"/>
      <c r="M13671" s="91"/>
      <c r="R13671"/>
      <c r="S13671"/>
      <c r="T13671"/>
      <c r="U13671"/>
      <c r="V13671"/>
      <c r="W13671"/>
      <c r="X13671"/>
      <c r="Y13671"/>
      <c r="Z13671"/>
      <c r="AA13671"/>
      <c r="AB13671"/>
      <c r="AC13671"/>
    </row>
    <row r="13672" spans="2:29" s="14" customFormat="1" x14ac:dyDescent="0.25">
      <c r="B13672"/>
      <c r="C13672"/>
      <c r="D13672"/>
      <c r="E13672"/>
      <c r="F13672"/>
      <c r="G13672"/>
      <c r="H13672"/>
      <c r="I13672"/>
      <c r="J13672"/>
      <c r="K13672" s="91"/>
      <c r="L13672" s="91"/>
      <c r="M13672" s="91"/>
      <c r="R13672"/>
      <c r="S13672"/>
      <c r="T13672"/>
      <c r="U13672"/>
      <c r="V13672"/>
      <c r="W13672"/>
      <c r="X13672"/>
      <c r="Y13672"/>
      <c r="Z13672"/>
      <c r="AA13672"/>
      <c r="AB13672"/>
      <c r="AC13672"/>
    </row>
    <row r="13673" spans="2:29" s="14" customFormat="1" x14ac:dyDescent="0.25">
      <c r="B13673"/>
      <c r="C13673"/>
      <c r="D13673"/>
      <c r="E13673"/>
      <c r="F13673"/>
      <c r="G13673"/>
      <c r="H13673"/>
      <c r="I13673"/>
      <c r="J13673"/>
      <c r="K13673" s="91"/>
      <c r="L13673" s="91"/>
      <c r="M13673" s="91"/>
      <c r="R13673"/>
      <c r="S13673"/>
      <c r="T13673"/>
      <c r="U13673"/>
      <c r="V13673"/>
      <c r="W13673"/>
      <c r="X13673"/>
      <c r="Y13673"/>
      <c r="Z13673"/>
      <c r="AA13673"/>
      <c r="AB13673"/>
      <c r="AC13673"/>
    </row>
    <row r="13674" spans="2:29" s="14" customFormat="1" x14ac:dyDescent="0.25">
      <c r="B13674"/>
      <c r="C13674"/>
      <c r="D13674"/>
      <c r="E13674"/>
      <c r="F13674"/>
      <c r="G13674"/>
      <c r="H13674"/>
      <c r="I13674"/>
      <c r="J13674"/>
      <c r="K13674" s="91"/>
      <c r="L13674" s="91"/>
      <c r="M13674" s="91"/>
      <c r="R13674"/>
      <c r="S13674"/>
      <c r="T13674"/>
      <c r="U13674"/>
      <c r="V13674"/>
      <c r="W13674"/>
      <c r="X13674"/>
      <c r="Y13674"/>
      <c r="Z13674"/>
      <c r="AA13674"/>
      <c r="AB13674"/>
      <c r="AC13674"/>
    </row>
    <row r="13675" spans="2:29" s="14" customFormat="1" x14ac:dyDescent="0.25">
      <c r="B13675"/>
      <c r="C13675"/>
      <c r="D13675"/>
      <c r="E13675"/>
      <c r="F13675"/>
      <c r="G13675"/>
      <c r="H13675"/>
      <c r="I13675"/>
      <c r="J13675"/>
      <c r="K13675" s="91"/>
      <c r="L13675" s="91"/>
      <c r="M13675" s="91"/>
      <c r="R13675"/>
      <c r="S13675"/>
      <c r="T13675"/>
      <c r="U13675"/>
      <c r="V13675"/>
      <c r="W13675"/>
      <c r="X13675"/>
      <c r="Y13675"/>
      <c r="Z13675"/>
      <c r="AA13675"/>
      <c r="AB13675"/>
      <c r="AC13675"/>
    </row>
    <row r="13676" spans="2:29" s="14" customFormat="1" x14ac:dyDescent="0.25">
      <c r="B13676"/>
      <c r="C13676"/>
      <c r="D13676"/>
      <c r="E13676"/>
      <c r="F13676"/>
      <c r="G13676"/>
      <c r="H13676"/>
      <c r="I13676"/>
      <c r="J13676"/>
      <c r="K13676" s="91"/>
      <c r="L13676" s="91"/>
      <c r="M13676" s="91"/>
      <c r="R13676"/>
      <c r="S13676"/>
      <c r="T13676"/>
      <c r="U13676"/>
      <c r="V13676"/>
      <c r="W13676"/>
      <c r="X13676"/>
      <c r="Y13676"/>
      <c r="Z13676"/>
      <c r="AA13676"/>
      <c r="AB13676"/>
      <c r="AC13676"/>
    </row>
    <row r="13677" spans="2:29" s="14" customFormat="1" x14ac:dyDescent="0.25">
      <c r="B13677"/>
      <c r="C13677"/>
      <c r="D13677"/>
      <c r="E13677"/>
      <c r="F13677"/>
      <c r="G13677"/>
      <c r="H13677"/>
      <c r="I13677"/>
      <c r="J13677"/>
      <c r="K13677" s="91"/>
      <c r="L13677" s="91"/>
      <c r="M13677" s="91"/>
      <c r="R13677"/>
      <c r="S13677"/>
      <c r="T13677"/>
      <c r="U13677"/>
      <c r="V13677"/>
      <c r="W13677"/>
      <c r="X13677"/>
      <c r="Y13677"/>
      <c r="Z13677"/>
      <c r="AA13677"/>
      <c r="AB13677"/>
      <c r="AC13677"/>
    </row>
    <row r="13678" spans="2:29" s="14" customFormat="1" x14ac:dyDescent="0.25">
      <c r="B13678"/>
      <c r="C13678"/>
      <c r="D13678"/>
      <c r="E13678"/>
      <c r="F13678"/>
      <c r="G13678"/>
      <c r="H13678"/>
      <c r="I13678"/>
      <c r="J13678"/>
      <c r="K13678" s="91"/>
      <c r="L13678" s="91"/>
      <c r="M13678" s="91"/>
      <c r="R13678"/>
      <c r="S13678"/>
      <c r="T13678"/>
      <c r="U13678"/>
      <c r="V13678"/>
      <c r="W13678"/>
      <c r="X13678"/>
      <c r="Y13678"/>
      <c r="Z13678"/>
      <c r="AA13678"/>
      <c r="AB13678"/>
      <c r="AC13678"/>
    </row>
    <row r="13679" spans="2:29" s="14" customFormat="1" x14ac:dyDescent="0.25">
      <c r="B13679"/>
      <c r="C13679"/>
      <c r="D13679"/>
      <c r="E13679"/>
      <c r="F13679"/>
      <c r="G13679"/>
      <c r="H13679"/>
      <c r="I13679"/>
      <c r="J13679"/>
      <c r="K13679" s="91"/>
      <c r="L13679" s="91"/>
      <c r="M13679" s="91"/>
      <c r="R13679"/>
      <c r="S13679"/>
      <c r="T13679"/>
      <c r="U13679"/>
      <c r="V13679"/>
      <c r="W13679"/>
      <c r="X13679"/>
      <c r="Y13679"/>
      <c r="Z13679"/>
      <c r="AA13679"/>
      <c r="AB13679"/>
      <c r="AC13679"/>
    </row>
    <row r="13680" spans="2:29" s="14" customFormat="1" x14ac:dyDescent="0.25">
      <c r="B13680"/>
      <c r="C13680"/>
      <c r="D13680"/>
      <c r="E13680"/>
      <c r="F13680"/>
      <c r="G13680"/>
      <c r="H13680"/>
      <c r="I13680"/>
      <c r="J13680"/>
      <c r="K13680" s="91"/>
      <c r="L13680" s="91"/>
      <c r="M13680" s="91"/>
      <c r="R13680"/>
      <c r="S13680"/>
      <c r="T13680"/>
      <c r="U13680"/>
      <c r="V13680"/>
      <c r="W13680"/>
      <c r="X13680"/>
      <c r="Y13680"/>
      <c r="Z13680"/>
      <c r="AA13680"/>
      <c r="AB13680"/>
      <c r="AC13680"/>
    </row>
    <row r="13681" spans="2:29" s="14" customFormat="1" x14ac:dyDescent="0.25">
      <c r="B13681"/>
      <c r="C13681"/>
      <c r="D13681"/>
      <c r="E13681"/>
      <c r="F13681"/>
      <c r="G13681"/>
      <c r="H13681"/>
      <c r="I13681"/>
      <c r="J13681"/>
      <c r="K13681" s="91"/>
      <c r="L13681" s="91"/>
      <c r="M13681" s="91"/>
      <c r="R13681"/>
      <c r="S13681"/>
      <c r="T13681"/>
      <c r="U13681"/>
      <c r="V13681"/>
      <c r="W13681"/>
      <c r="X13681"/>
      <c r="Y13681"/>
      <c r="Z13681"/>
      <c r="AA13681"/>
      <c r="AB13681"/>
      <c r="AC13681"/>
    </row>
    <row r="13682" spans="2:29" s="14" customFormat="1" x14ac:dyDescent="0.25">
      <c r="B13682"/>
      <c r="C13682"/>
      <c r="D13682"/>
      <c r="E13682"/>
      <c r="F13682"/>
      <c r="G13682"/>
      <c r="H13682"/>
      <c r="I13682"/>
      <c r="J13682"/>
      <c r="K13682" s="91"/>
      <c r="L13682" s="91"/>
      <c r="M13682" s="91"/>
      <c r="R13682"/>
      <c r="S13682"/>
      <c r="T13682"/>
      <c r="U13682"/>
      <c r="V13682"/>
      <c r="W13682"/>
      <c r="X13682"/>
      <c r="Y13682"/>
      <c r="Z13682"/>
      <c r="AA13682"/>
      <c r="AB13682"/>
      <c r="AC13682"/>
    </row>
    <row r="13683" spans="2:29" s="14" customFormat="1" x14ac:dyDescent="0.25">
      <c r="B13683"/>
      <c r="C13683"/>
      <c r="D13683"/>
      <c r="E13683"/>
      <c r="F13683"/>
      <c r="G13683"/>
      <c r="H13683"/>
      <c r="I13683"/>
      <c r="J13683"/>
      <c r="K13683" s="91"/>
      <c r="L13683" s="91"/>
      <c r="M13683" s="91"/>
      <c r="R13683"/>
      <c r="S13683"/>
      <c r="T13683"/>
      <c r="U13683"/>
      <c r="V13683"/>
      <c r="W13683"/>
      <c r="X13683"/>
      <c r="Y13683"/>
      <c r="Z13683"/>
      <c r="AA13683"/>
      <c r="AB13683"/>
      <c r="AC13683"/>
    </row>
    <row r="13684" spans="2:29" s="14" customFormat="1" x14ac:dyDescent="0.25">
      <c r="B13684"/>
      <c r="C13684"/>
      <c r="D13684"/>
      <c r="E13684"/>
      <c r="F13684"/>
      <c r="G13684"/>
      <c r="H13684"/>
      <c r="I13684"/>
      <c r="J13684"/>
      <c r="K13684" s="91"/>
      <c r="L13684" s="91"/>
      <c r="M13684" s="91"/>
      <c r="R13684"/>
      <c r="S13684"/>
      <c r="T13684"/>
      <c r="U13684"/>
      <c r="V13684"/>
      <c r="W13684"/>
      <c r="X13684"/>
      <c r="Y13684"/>
      <c r="Z13684"/>
      <c r="AA13684"/>
      <c r="AB13684"/>
      <c r="AC13684"/>
    </row>
    <row r="13685" spans="2:29" s="14" customFormat="1" x14ac:dyDescent="0.25">
      <c r="B13685"/>
      <c r="C13685"/>
      <c r="D13685"/>
      <c r="E13685"/>
      <c r="F13685"/>
      <c r="G13685"/>
      <c r="H13685"/>
      <c r="I13685"/>
      <c r="J13685"/>
      <c r="K13685" s="91"/>
      <c r="L13685" s="91"/>
      <c r="M13685" s="91"/>
      <c r="R13685"/>
      <c r="S13685"/>
      <c r="T13685"/>
      <c r="U13685"/>
      <c r="V13685"/>
      <c r="W13685"/>
      <c r="X13685"/>
      <c r="Y13685"/>
      <c r="Z13685"/>
      <c r="AA13685"/>
      <c r="AB13685"/>
      <c r="AC13685"/>
    </row>
    <row r="13686" spans="2:29" s="14" customFormat="1" x14ac:dyDescent="0.25">
      <c r="B13686"/>
      <c r="C13686"/>
      <c r="D13686"/>
      <c r="E13686"/>
      <c r="F13686"/>
      <c r="G13686"/>
      <c r="H13686"/>
      <c r="I13686"/>
      <c r="J13686"/>
      <c r="K13686" s="91"/>
      <c r="L13686" s="91"/>
      <c r="M13686" s="91"/>
      <c r="R13686"/>
      <c r="S13686"/>
      <c r="T13686"/>
      <c r="U13686"/>
      <c r="V13686"/>
      <c r="W13686"/>
      <c r="X13686"/>
      <c r="Y13686"/>
      <c r="Z13686"/>
      <c r="AA13686"/>
      <c r="AB13686"/>
      <c r="AC13686"/>
    </row>
    <row r="13687" spans="2:29" s="14" customFormat="1" x14ac:dyDescent="0.25">
      <c r="B13687"/>
      <c r="C13687"/>
      <c r="D13687"/>
      <c r="E13687"/>
      <c r="F13687"/>
      <c r="G13687"/>
      <c r="H13687"/>
      <c r="I13687"/>
      <c r="J13687"/>
      <c r="K13687" s="91"/>
      <c r="L13687" s="91"/>
      <c r="M13687" s="91"/>
      <c r="R13687"/>
      <c r="S13687"/>
      <c r="T13687"/>
      <c r="U13687"/>
      <c r="V13687"/>
      <c r="W13687"/>
      <c r="X13687"/>
      <c r="Y13687"/>
      <c r="Z13687"/>
      <c r="AA13687"/>
      <c r="AB13687"/>
      <c r="AC13687"/>
    </row>
    <row r="13688" spans="2:29" s="14" customFormat="1" x14ac:dyDescent="0.25">
      <c r="B13688"/>
      <c r="C13688"/>
      <c r="D13688"/>
      <c r="E13688"/>
      <c r="F13688"/>
      <c r="G13688"/>
      <c r="H13688"/>
      <c r="I13688"/>
      <c r="J13688"/>
      <c r="K13688" s="91"/>
      <c r="L13688" s="91"/>
      <c r="M13688" s="91"/>
      <c r="R13688"/>
      <c r="S13688"/>
      <c r="T13688"/>
      <c r="U13688"/>
      <c r="V13688"/>
      <c r="W13688"/>
      <c r="X13688"/>
      <c r="Y13688"/>
      <c r="Z13688"/>
      <c r="AA13688"/>
      <c r="AB13688"/>
      <c r="AC13688"/>
    </row>
    <row r="13689" spans="2:29" s="14" customFormat="1" x14ac:dyDescent="0.25">
      <c r="B13689"/>
      <c r="C13689"/>
      <c r="D13689"/>
      <c r="E13689"/>
      <c r="F13689"/>
      <c r="G13689"/>
      <c r="H13689"/>
      <c r="I13689"/>
      <c r="J13689"/>
      <c r="K13689" s="91"/>
      <c r="L13689" s="91"/>
      <c r="M13689" s="91"/>
      <c r="R13689"/>
      <c r="S13689"/>
      <c r="T13689"/>
      <c r="U13689"/>
      <c r="V13689"/>
      <c r="W13689"/>
      <c r="X13689"/>
      <c r="Y13689"/>
      <c r="Z13689"/>
      <c r="AA13689"/>
      <c r="AB13689"/>
      <c r="AC13689"/>
    </row>
    <row r="13690" spans="2:29" s="14" customFormat="1" x14ac:dyDescent="0.25">
      <c r="B13690"/>
      <c r="C13690"/>
      <c r="D13690"/>
      <c r="E13690"/>
      <c r="F13690"/>
      <c r="G13690"/>
      <c r="H13690"/>
      <c r="I13690"/>
      <c r="J13690"/>
      <c r="K13690" s="91"/>
      <c r="L13690" s="91"/>
      <c r="M13690" s="91"/>
      <c r="R13690"/>
      <c r="S13690"/>
      <c r="T13690"/>
      <c r="U13690"/>
      <c r="V13690"/>
      <c r="W13690"/>
      <c r="X13690"/>
      <c r="Y13690"/>
      <c r="Z13690"/>
      <c r="AA13690"/>
      <c r="AB13690"/>
      <c r="AC13690"/>
    </row>
    <row r="13691" spans="2:29" s="14" customFormat="1" x14ac:dyDescent="0.25">
      <c r="B13691"/>
      <c r="C13691"/>
      <c r="D13691"/>
      <c r="E13691"/>
      <c r="F13691"/>
      <c r="G13691"/>
      <c r="H13691"/>
      <c r="I13691"/>
      <c r="J13691"/>
      <c r="K13691" s="91"/>
      <c r="L13691" s="91"/>
      <c r="M13691" s="91"/>
      <c r="R13691"/>
      <c r="S13691"/>
      <c r="T13691"/>
      <c r="U13691"/>
      <c r="V13691"/>
      <c r="W13691"/>
      <c r="X13691"/>
      <c r="Y13691"/>
      <c r="Z13691"/>
      <c r="AA13691"/>
      <c r="AB13691"/>
      <c r="AC13691"/>
    </row>
    <row r="13692" spans="2:29" s="14" customFormat="1" x14ac:dyDescent="0.25">
      <c r="B13692"/>
      <c r="C13692"/>
      <c r="D13692"/>
      <c r="E13692"/>
      <c r="F13692"/>
      <c r="G13692"/>
      <c r="H13692"/>
      <c r="I13692"/>
      <c r="J13692"/>
      <c r="K13692" s="91"/>
      <c r="L13692" s="91"/>
      <c r="M13692" s="91"/>
      <c r="R13692"/>
      <c r="S13692"/>
      <c r="T13692"/>
      <c r="U13692"/>
      <c r="V13692"/>
      <c r="W13692"/>
      <c r="X13692"/>
      <c r="Y13692"/>
      <c r="Z13692"/>
      <c r="AA13692"/>
      <c r="AB13692"/>
      <c r="AC13692"/>
    </row>
    <row r="13693" spans="2:29" s="14" customFormat="1" x14ac:dyDescent="0.25">
      <c r="B13693"/>
      <c r="C13693"/>
      <c r="D13693"/>
      <c r="E13693"/>
      <c r="F13693"/>
      <c r="G13693"/>
      <c r="H13693"/>
      <c r="I13693"/>
      <c r="J13693"/>
      <c r="K13693" s="91"/>
      <c r="L13693" s="91"/>
      <c r="M13693" s="91"/>
      <c r="R13693"/>
      <c r="S13693"/>
      <c r="T13693"/>
      <c r="U13693"/>
      <c r="V13693"/>
      <c r="W13693"/>
      <c r="X13693"/>
      <c r="Y13693"/>
      <c r="Z13693"/>
      <c r="AA13693"/>
      <c r="AB13693"/>
      <c r="AC13693"/>
    </row>
    <row r="13694" spans="2:29" s="14" customFormat="1" x14ac:dyDescent="0.25">
      <c r="B13694"/>
      <c r="C13694"/>
      <c r="D13694"/>
      <c r="E13694"/>
      <c r="F13694"/>
      <c r="G13694"/>
      <c r="H13694"/>
      <c r="I13694"/>
      <c r="J13694"/>
      <c r="K13694" s="91"/>
      <c r="L13694" s="91"/>
      <c r="M13694" s="91"/>
      <c r="R13694"/>
      <c r="S13694"/>
      <c r="T13694"/>
      <c r="U13694"/>
      <c r="V13694"/>
      <c r="W13694"/>
      <c r="X13694"/>
      <c r="Y13694"/>
      <c r="Z13694"/>
      <c r="AA13694"/>
      <c r="AB13694"/>
      <c r="AC13694"/>
    </row>
    <row r="13695" spans="2:29" s="14" customFormat="1" x14ac:dyDescent="0.25">
      <c r="B13695"/>
      <c r="C13695"/>
      <c r="D13695"/>
      <c r="E13695"/>
      <c r="F13695"/>
      <c r="G13695"/>
      <c r="H13695"/>
      <c r="I13695"/>
      <c r="J13695"/>
      <c r="K13695" s="91"/>
      <c r="L13695" s="91"/>
      <c r="M13695" s="91"/>
      <c r="R13695"/>
      <c r="S13695"/>
      <c r="T13695"/>
      <c r="U13695"/>
      <c r="V13695"/>
      <c r="W13695"/>
      <c r="X13695"/>
      <c r="Y13695"/>
      <c r="Z13695"/>
      <c r="AA13695"/>
      <c r="AB13695"/>
      <c r="AC13695"/>
    </row>
    <row r="13696" spans="2:29" s="14" customFormat="1" x14ac:dyDescent="0.25">
      <c r="B13696"/>
      <c r="C13696"/>
      <c r="D13696"/>
      <c r="E13696"/>
      <c r="F13696"/>
      <c r="G13696"/>
      <c r="H13696"/>
      <c r="I13696"/>
      <c r="J13696"/>
      <c r="K13696" s="91"/>
      <c r="L13696" s="91"/>
      <c r="M13696" s="91"/>
      <c r="R13696"/>
      <c r="S13696"/>
      <c r="T13696"/>
      <c r="U13696"/>
      <c r="V13696"/>
      <c r="W13696"/>
      <c r="X13696"/>
      <c r="Y13696"/>
      <c r="Z13696"/>
      <c r="AA13696"/>
      <c r="AB13696"/>
      <c r="AC13696"/>
    </row>
    <row r="13697" spans="2:29" s="14" customFormat="1" x14ac:dyDescent="0.25">
      <c r="B13697"/>
      <c r="C13697"/>
      <c r="D13697"/>
      <c r="E13697"/>
      <c r="F13697"/>
      <c r="G13697"/>
      <c r="H13697"/>
      <c r="I13697"/>
      <c r="J13697"/>
      <c r="K13697" s="91"/>
      <c r="L13697" s="91"/>
      <c r="M13697" s="91"/>
      <c r="R13697"/>
      <c r="S13697"/>
      <c r="T13697"/>
      <c r="U13697"/>
      <c r="V13697"/>
      <c r="W13697"/>
      <c r="X13697"/>
      <c r="Y13697"/>
      <c r="Z13697"/>
      <c r="AA13697"/>
      <c r="AB13697"/>
      <c r="AC13697"/>
    </row>
    <row r="13698" spans="2:29" s="14" customFormat="1" x14ac:dyDescent="0.25">
      <c r="B13698"/>
      <c r="C13698"/>
      <c r="D13698"/>
      <c r="E13698"/>
      <c r="F13698"/>
      <c r="G13698"/>
      <c r="H13698"/>
      <c r="I13698"/>
      <c r="J13698"/>
      <c r="K13698" s="91"/>
      <c r="L13698" s="91"/>
      <c r="M13698" s="91"/>
      <c r="R13698"/>
      <c r="S13698"/>
      <c r="T13698"/>
      <c r="U13698"/>
      <c r="V13698"/>
      <c r="W13698"/>
      <c r="X13698"/>
      <c r="Y13698"/>
      <c r="Z13698"/>
      <c r="AA13698"/>
      <c r="AB13698"/>
      <c r="AC13698"/>
    </row>
    <row r="13699" spans="2:29" s="14" customFormat="1" x14ac:dyDescent="0.25">
      <c r="B13699"/>
      <c r="C13699"/>
      <c r="D13699"/>
      <c r="E13699"/>
      <c r="F13699"/>
      <c r="G13699"/>
      <c r="H13699"/>
      <c r="I13699"/>
      <c r="J13699"/>
      <c r="K13699" s="91"/>
      <c r="L13699" s="91"/>
      <c r="M13699" s="91"/>
      <c r="R13699"/>
      <c r="S13699"/>
      <c r="T13699"/>
      <c r="U13699"/>
      <c r="V13699"/>
      <c r="W13699"/>
      <c r="X13699"/>
      <c r="Y13699"/>
      <c r="Z13699"/>
      <c r="AA13699"/>
      <c r="AB13699"/>
      <c r="AC13699"/>
    </row>
    <row r="13700" spans="2:29" s="14" customFormat="1" x14ac:dyDescent="0.25">
      <c r="B13700"/>
      <c r="C13700"/>
      <c r="D13700"/>
      <c r="E13700"/>
      <c r="F13700"/>
      <c r="G13700"/>
      <c r="H13700"/>
      <c r="I13700"/>
      <c r="J13700"/>
      <c r="K13700" s="91"/>
      <c r="L13700" s="91"/>
      <c r="M13700" s="91"/>
      <c r="R13700"/>
      <c r="S13700"/>
      <c r="T13700"/>
      <c r="U13700"/>
      <c r="V13700"/>
      <c r="W13700"/>
      <c r="X13700"/>
      <c r="Y13700"/>
      <c r="Z13700"/>
      <c r="AA13700"/>
      <c r="AB13700"/>
      <c r="AC13700"/>
    </row>
    <row r="13701" spans="2:29" s="14" customFormat="1" x14ac:dyDescent="0.25">
      <c r="B13701"/>
      <c r="C13701"/>
      <c r="D13701"/>
      <c r="E13701"/>
      <c r="F13701"/>
      <c r="G13701"/>
      <c r="H13701"/>
      <c r="I13701"/>
      <c r="J13701"/>
      <c r="K13701" s="91"/>
      <c r="L13701" s="91"/>
      <c r="M13701" s="91"/>
      <c r="R13701"/>
      <c r="S13701"/>
      <c r="T13701"/>
      <c r="U13701"/>
      <c r="V13701"/>
      <c r="W13701"/>
      <c r="X13701"/>
      <c r="Y13701"/>
      <c r="Z13701"/>
      <c r="AA13701"/>
      <c r="AB13701"/>
      <c r="AC13701"/>
    </row>
    <row r="13702" spans="2:29" s="14" customFormat="1" x14ac:dyDescent="0.25">
      <c r="B13702"/>
      <c r="C13702"/>
      <c r="D13702"/>
      <c r="E13702"/>
      <c r="F13702"/>
      <c r="G13702"/>
      <c r="H13702"/>
      <c r="I13702"/>
      <c r="J13702"/>
      <c r="K13702" s="91"/>
      <c r="L13702" s="91"/>
      <c r="M13702" s="91"/>
      <c r="R13702"/>
      <c r="S13702"/>
      <c r="T13702"/>
      <c r="U13702"/>
      <c r="V13702"/>
      <c r="W13702"/>
      <c r="X13702"/>
      <c r="Y13702"/>
      <c r="Z13702"/>
      <c r="AA13702"/>
      <c r="AB13702"/>
      <c r="AC13702"/>
    </row>
    <row r="13703" spans="2:29" s="14" customFormat="1" x14ac:dyDescent="0.25">
      <c r="B13703"/>
      <c r="C13703"/>
      <c r="D13703"/>
      <c r="E13703"/>
      <c r="F13703"/>
      <c r="G13703"/>
      <c r="H13703"/>
      <c r="I13703"/>
      <c r="J13703"/>
      <c r="K13703" s="91"/>
      <c r="L13703" s="91"/>
      <c r="M13703" s="91"/>
      <c r="R13703"/>
      <c r="S13703"/>
      <c r="T13703"/>
      <c r="U13703"/>
      <c r="V13703"/>
      <c r="W13703"/>
      <c r="X13703"/>
      <c r="Y13703"/>
      <c r="Z13703"/>
      <c r="AA13703"/>
      <c r="AB13703"/>
      <c r="AC13703"/>
    </row>
    <row r="13704" spans="2:29" s="14" customFormat="1" x14ac:dyDescent="0.25">
      <c r="B13704"/>
      <c r="C13704"/>
      <c r="D13704"/>
      <c r="E13704"/>
      <c r="F13704"/>
      <c r="G13704"/>
      <c r="H13704"/>
      <c r="I13704"/>
      <c r="J13704"/>
      <c r="K13704" s="91"/>
      <c r="L13704" s="91"/>
      <c r="M13704" s="91"/>
      <c r="R13704"/>
      <c r="S13704"/>
      <c r="T13704"/>
      <c r="U13704"/>
      <c r="V13704"/>
      <c r="W13704"/>
      <c r="X13704"/>
      <c r="Y13704"/>
      <c r="Z13704"/>
      <c r="AA13704"/>
      <c r="AB13704"/>
      <c r="AC13704"/>
    </row>
    <row r="13705" spans="2:29" s="14" customFormat="1" x14ac:dyDescent="0.25">
      <c r="B13705"/>
      <c r="C13705"/>
      <c r="D13705"/>
      <c r="E13705"/>
      <c r="F13705"/>
      <c r="G13705"/>
      <c r="H13705"/>
      <c r="I13705"/>
      <c r="J13705"/>
      <c r="K13705" s="91"/>
      <c r="L13705" s="91"/>
      <c r="M13705" s="91"/>
      <c r="R13705"/>
      <c r="S13705"/>
      <c r="T13705"/>
      <c r="U13705"/>
      <c r="V13705"/>
      <c r="W13705"/>
      <c r="X13705"/>
      <c r="Y13705"/>
      <c r="Z13705"/>
      <c r="AA13705"/>
      <c r="AB13705"/>
      <c r="AC13705"/>
    </row>
    <row r="13706" spans="2:29" s="14" customFormat="1" x14ac:dyDescent="0.25">
      <c r="B13706"/>
      <c r="C13706"/>
      <c r="D13706"/>
      <c r="E13706"/>
      <c r="F13706"/>
      <c r="G13706"/>
      <c r="H13706"/>
      <c r="I13706"/>
      <c r="J13706"/>
      <c r="K13706" s="91"/>
      <c r="L13706" s="91"/>
      <c r="M13706" s="91"/>
      <c r="R13706"/>
      <c r="S13706"/>
      <c r="T13706"/>
      <c r="U13706"/>
      <c r="V13706"/>
      <c r="W13706"/>
      <c r="X13706"/>
      <c r="Y13706"/>
      <c r="Z13706"/>
      <c r="AA13706"/>
      <c r="AB13706"/>
      <c r="AC13706"/>
    </row>
    <row r="13707" spans="2:29" s="14" customFormat="1" x14ac:dyDescent="0.25">
      <c r="B13707"/>
      <c r="C13707"/>
      <c r="D13707"/>
      <c r="E13707"/>
      <c r="F13707"/>
      <c r="G13707"/>
      <c r="H13707"/>
      <c r="I13707"/>
      <c r="J13707"/>
      <c r="K13707" s="91"/>
      <c r="L13707" s="91"/>
      <c r="M13707" s="91"/>
      <c r="R13707"/>
      <c r="S13707"/>
      <c r="T13707"/>
      <c r="U13707"/>
      <c r="V13707"/>
      <c r="W13707"/>
      <c r="X13707"/>
      <c r="Y13707"/>
      <c r="Z13707"/>
      <c r="AA13707"/>
      <c r="AB13707"/>
      <c r="AC13707"/>
    </row>
    <row r="13708" spans="2:29" s="14" customFormat="1" x14ac:dyDescent="0.25">
      <c r="B13708"/>
      <c r="C13708"/>
      <c r="D13708"/>
      <c r="E13708"/>
      <c r="F13708"/>
      <c r="G13708"/>
      <c r="H13708"/>
      <c r="I13708"/>
      <c r="J13708"/>
      <c r="K13708" s="91"/>
      <c r="L13708" s="91"/>
      <c r="M13708" s="91"/>
      <c r="R13708"/>
      <c r="S13708"/>
      <c r="T13708"/>
      <c r="U13708"/>
      <c r="V13708"/>
      <c r="W13708"/>
      <c r="X13708"/>
      <c r="Y13708"/>
      <c r="Z13708"/>
      <c r="AA13708"/>
      <c r="AB13708"/>
      <c r="AC13708"/>
    </row>
    <row r="13709" spans="2:29" s="14" customFormat="1" x14ac:dyDescent="0.25">
      <c r="B13709"/>
      <c r="C13709"/>
      <c r="D13709"/>
      <c r="E13709"/>
      <c r="F13709"/>
      <c r="G13709"/>
      <c r="H13709"/>
      <c r="I13709"/>
      <c r="J13709"/>
      <c r="K13709" s="91"/>
      <c r="L13709" s="91"/>
      <c r="M13709" s="91"/>
      <c r="R13709"/>
      <c r="S13709"/>
      <c r="T13709"/>
      <c r="U13709"/>
      <c r="V13709"/>
      <c r="W13709"/>
      <c r="X13709"/>
      <c r="Y13709"/>
      <c r="Z13709"/>
      <c r="AA13709"/>
      <c r="AB13709"/>
      <c r="AC13709"/>
    </row>
    <row r="13710" spans="2:29" s="14" customFormat="1" x14ac:dyDescent="0.25">
      <c r="B13710"/>
      <c r="C13710"/>
      <c r="D13710"/>
      <c r="E13710"/>
      <c r="F13710"/>
      <c r="G13710"/>
      <c r="H13710"/>
      <c r="I13710"/>
      <c r="J13710"/>
      <c r="K13710" s="91"/>
      <c r="L13710" s="91"/>
      <c r="M13710" s="91"/>
      <c r="R13710"/>
      <c r="S13710"/>
      <c r="T13710"/>
      <c r="U13710"/>
      <c r="V13710"/>
      <c r="W13710"/>
      <c r="X13710"/>
      <c r="Y13710"/>
      <c r="Z13710"/>
      <c r="AA13710"/>
      <c r="AB13710"/>
      <c r="AC13710"/>
    </row>
    <row r="13711" spans="2:29" s="14" customFormat="1" x14ac:dyDescent="0.25">
      <c r="B13711"/>
      <c r="C13711"/>
      <c r="D13711"/>
      <c r="E13711"/>
      <c r="F13711"/>
      <c r="G13711"/>
      <c r="H13711"/>
      <c r="I13711"/>
      <c r="J13711"/>
      <c r="K13711" s="91"/>
      <c r="L13711" s="91"/>
      <c r="M13711" s="91"/>
      <c r="R13711"/>
      <c r="S13711"/>
      <c r="T13711"/>
      <c r="U13711"/>
      <c r="V13711"/>
      <c r="W13711"/>
      <c r="X13711"/>
      <c r="Y13711"/>
      <c r="Z13711"/>
      <c r="AA13711"/>
      <c r="AB13711"/>
      <c r="AC13711"/>
    </row>
    <row r="13712" spans="2:29" s="14" customFormat="1" x14ac:dyDescent="0.25">
      <c r="B13712"/>
      <c r="C13712"/>
      <c r="D13712"/>
      <c r="E13712"/>
      <c r="F13712"/>
      <c r="G13712"/>
      <c r="H13712"/>
      <c r="I13712"/>
      <c r="J13712"/>
      <c r="K13712" s="91"/>
      <c r="L13712" s="91"/>
      <c r="M13712" s="91"/>
      <c r="R13712"/>
      <c r="S13712"/>
      <c r="T13712"/>
      <c r="U13712"/>
      <c r="V13712"/>
      <c r="W13712"/>
      <c r="X13712"/>
      <c r="Y13712"/>
      <c r="Z13712"/>
      <c r="AA13712"/>
      <c r="AB13712"/>
      <c r="AC13712"/>
    </row>
    <row r="13713" spans="2:29" s="14" customFormat="1" x14ac:dyDescent="0.25">
      <c r="B13713"/>
      <c r="C13713"/>
      <c r="D13713"/>
      <c r="E13713"/>
      <c r="F13713"/>
      <c r="G13713"/>
      <c r="H13713"/>
      <c r="I13713"/>
      <c r="J13713"/>
      <c r="K13713" s="91"/>
      <c r="L13713" s="91"/>
      <c r="M13713" s="91"/>
      <c r="R13713"/>
      <c r="S13713"/>
      <c r="T13713"/>
      <c r="U13713"/>
      <c r="V13713"/>
      <c r="W13713"/>
      <c r="X13713"/>
      <c r="Y13713"/>
      <c r="Z13713"/>
      <c r="AA13713"/>
      <c r="AB13713"/>
      <c r="AC13713"/>
    </row>
    <row r="13714" spans="2:29" s="14" customFormat="1" x14ac:dyDescent="0.25">
      <c r="B13714"/>
      <c r="C13714"/>
      <c r="D13714"/>
      <c r="E13714"/>
      <c r="F13714"/>
      <c r="G13714"/>
      <c r="H13714"/>
      <c r="I13714"/>
      <c r="J13714"/>
      <c r="K13714" s="91"/>
      <c r="L13714" s="91"/>
      <c r="M13714" s="91"/>
      <c r="R13714"/>
      <c r="S13714"/>
      <c r="T13714"/>
      <c r="U13714"/>
      <c r="V13714"/>
      <c r="W13714"/>
      <c r="X13714"/>
      <c r="Y13714"/>
      <c r="Z13714"/>
      <c r="AA13714"/>
      <c r="AB13714"/>
      <c r="AC13714"/>
    </row>
    <row r="13715" spans="2:29" s="14" customFormat="1" x14ac:dyDescent="0.25">
      <c r="B13715"/>
      <c r="C13715"/>
      <c r="D13715"/>
      <c r="E13715"/>
      <c r="F13715"/>
      <c r="G13715"/>
      <c r="H13715"/>
      <c r="I13715"/>
      <c r="J13715"/>
      <c r="K13715" s="91"/>
      <c r="L13715" s="91"/>
      <c r="M13715" s="91"/>
      <c r="R13715"/>
      <c r="S13715"/>
      <c r="T13715"/>
      <c r="U13715"/>
      <c r="V13715"/>
      <c r="W13715"/>
      <c r="X13715"/>
      <c r="Y13715"/>
      <c r="Z13715"/>
      <c r="AA13715"/>
      <c r="AB13715"/>
      <c r="AC13715"/>
    </row>
    <row r="13716" spans="2:29" s="14" customFormat="1" x14ac:dyDescent="0.25">
      <c r="B13716"/>
      <c r="C13716"/>
      <c r="D13716"/>
      <c r="E13716"/>
      <c r="F13716"/>
      <c r="G13716"/>
      <c r="H13716"/>
      <c r="I13716"/>
      <c r="J13716"/>
      <c r="K13716" s="91"/>
      <c r="L13716" s="91"/>
      <c r="M13716" s="91"/>
      <c r="R13716"/>
      <c r="S13716"/>
      <c r="T13716"/>
      <c r="U13716"/>
      <c r="V13716"/>
      <c r="W13716"/>
      <c r="X13716"/>
      <c r="Y13716"/>
      <c r="Z13716"/>
      <c r="AA13716"/>
      <c r="AB13716"/>
      <c r="AC13716"/>
    </row>
    <row r="13717" spans="2:29" s="14" customFormat="1" x14ac:dyDescent="0.25">
      <c r="B13717"/>
      <c r="C13717"/>
      <c r="D13717"/>
      <c r="E13717"/>
      <c r="F13717"/>
      <c r="G13717"/>
      <c r="H13717"/>
      <c r="I13717"/>
      <c r="J13717"/>
      <c r="K13717" s="91"/>
      <c r="L13717" s="91"/>
      <c r="M13717" s="91"/>
      <c r="R13717"/>
      <c r="S13717"/>
      <c r="T13717"/>
      <c r="U13717"/>
      <c r="V13717"/>
      <c r="W13717"/>
      <c r="X13717"/>
      <c r="Y13717"/>
      <c r="Z13717"/>
      <c r="AA13717"/>
      <c r="AB13717"/>
      <c r="AC13717"/>
    </row>
    <row r="13718" spans="2:29" s="14" customFormat="1" x14ac:dyDescent="0.25">
      <c r="B13718"/>
      <c r="C13718"/>
      <c r="D13718"/>
      <c r="E13718"/>
      <c r="F13718"/>
      <c r="G13718"/>
      <c r="H13718"/>
      <c r="I13718"/>
      <c r="J13718"/>
      <c r="K13718" s="91"/>
      <c r="L13718" s="91"/>
      <c r="M13718" s="91"/>
      <c r="R13718"/>
      <c r="S13718"/>
      <c r="T13718"/>
      <c r="U13718"/>
      <c r="V13718"/>
      <c r="W13718"/>
      <c r="X13718"/>
      <c r="Y13718"/>
      <c r="Z13718"/>
      <c r="AA13718"/>
      <c r="AB13718"/>
      <c r="AC13718"/>
    </row>
    <row r="13719" spans="2:29" s="14" customFormat="1" x14ac:dyDescent="0.25">
      <c r="B13719"/>
      <c r="C13719"/>
      <c r="D13719"/>
      <c r="E13719"/>
      <c r="F13719"/>
      <c r="G13719"/>
      <c r="H13719"/>
      <c r="I13719"/>
      <c r="J13719"/>
      <c r="K13719" s="91"/>
      <c r="L13719" s="91"/>
      <c r="M13719" s="91"/>
      <c r="R13719"/>
      <c r="S13719"/>
      <c r="T13719"/>
      <c r="U13719"/>
      <c r="V13719"/>
      <c r="W13719"/>
      <c r="X13719"/>
      <c r="Y13719"/>
      <c r="Z13719"/>
      <c r="AA13719"/>
      <c r="AB13719"/>
      <c r="AC13719"/>
    </row>
    <row r="13720" spans="2:29" s="14" customFormat="1" x14ac:dyDescent="0.25">
      <c r="B13720"/>
      <c r="C13720"/>
      <c r="D13720"/>
      <c r="E13720"/>
      <c r="F13720"/>
      <c r="G13720"/>
      <c r="H13720"/>
      <c r="I13720"/>
      <c r="J13720"/>
      <c r="K13720" s="91"/>
      <c r="L13720" s="91"/>
      <c r="M13720" s="91"/>
      <c r="R13720"/>
      <c r="S13720"/>
      <c r="T13720"/>
      <c r="U13720"/>
      <c r="V13720"/>
      <c r="W13720"/>
      <c r="X13720"/>
      <c r="Y13720"/>
      <c r="Z13720"/>
      <c r="AA13720"/>
      <c r="AB13720"/>
      <c r="AC13720"/>
    </row>
    <row r="13721" spans="2:29" s="14" customFormat="1" x14ac:dyDescent="0.25">
      <c r="B13721"/>
      <c r="C13721"/>
      <c r="D13721"/>
      <c r="E13721"/>
      <c r="F13721"/>
      <c r="G13721"/>
      <c r="H13721"/>
      <c r="I13721"/>
      <c r="J13721"/>
      <c r="K13721" s="91"/>
      <c r="L13721" s="91"/>
      <c r="M13721" s="91"/>
      <c r="R13721"/>
      <c r="S13721"/>
      <c r="T13721"/>
      <c r="U13721"/>
      <c r="V13721"/>
      <c r="W13721"/>
      <c r="X13721"/>
      <c r="Y13721"/>
      <c r="Z13721"/>
      <c r="AA13721"/>
      <c r="AB13721"/>
      <c r="AC13721"/>
    </row>
    <row r="13722" spans="2:29" s="14" customFormat="1" x14ac:dyDescent="0.25">
      <c r="B13722"/>
      <c r="C13722"/>
      <c r="D13722"/>
      <c r="E13722"/>
      <c r="F13722"/>
      <c r="G13722"/>
      <c r="H13722"/>
      <c r="I13722"/>
      <c r="J13722"/>
      <c r="K13722" s="91"/>
      <c r="L13722" s="91"/>
      <c r="M13722" s="91"/>
      <c r="R13722"/>
      <c r="S13722"/>
      <c r="T13722"/>
      <c r="U13722"/>
      <c r="V13722"/>
      <c r="W13722"/>
      <c r="X13722"/>
      <c r="Y13722"/>
      <c r="Z13722"/>
      <c r="AA13722"/>
      <c r="AB13722"/>
      <c r="AC13722"/>
    </row>
    <row r="13723" spans="2:29" s="14" customFormat="1" x14ac:dyDescent="0.25">
      <c r="B13723"/>
      <c r="C13723"/>
      <c r="D13723"/>
      <c r="E13723"/>
      <c r="F13723"/>
      <c r="G13723"/>
      <c r="H13723"/>
      <c r="I13723"/>
      <c r="J13723"/>
      <c r="K13723" s="91"/>
      <c r="L13723" s="91"/>
      <c r="M13723" s="91"/>
      <c r="R13723"/>
      <c r="S13723"/>
      <c r="T13723"/>
      <c r="U13723"/>
      <c r="V13723"/>
      <c r="W13723"/>
      <c r="X13723"/>
      <c r="Y13723"/>
      <c r="Z13723"/>
      <c r="AA13723"/>
      <c r="AB13723"/>
      <c r="AC13723"/>
    </row>
    <row r="13724" spans="2:29" s="14" customFormat="1" x14ac:dyDescent="0.25">
      <c r="B13724"/>
      <c r="C13724"/>
      <c r="D13724"/>
      <c r="E13724"/>
      <c r="F13724"/>
      <c r="G13724"/>
      <c r="H13724"/>
      <c r="I13724"/>
      <c r="J13724"/>
      <c r="K13724" s="91"/>
      <c r="L13724" s="91"/>
      <c r="M13724" s="91"/>
      <c r="R13724"/>
      <c r="S13724"/>
      <c r="T13724"/>
      <c r="U13724"/>
      <c r="V13724"/>
      <c r="W13724"/>
      <c r="X13724"/>
      <c r="Y13724"/>
      <c r="Z13724"/>
      <c r="AA13724"/>
      <c r="AB13724"/>
      <c r="AC13724"/>
    </row>
    <row r="13725" spans="2:29" s="14" customFormat="1" x14ac:dyDescent="0.25">
      <c r="B13725"/>
      <c r="C13725"/>
      <c r="D13725"/>
      <c r="E13725"/>
      <c r="F13725"/>
      <c r="G13725"/>
      <c r="H13725"/>
      <c r="I13725"/>
      <c r="J13725"/>
      <c r="K13725" s="91"/>
      <c r="L13725" s="91"/>
      <c r="M13725" s="91"/>
      <c r="R13725"/>
      <c r="S13725"/>
      <c r="T13725"/>
      <c r="U13725"/>
      <c r="V13725"/>
      <c r="W13725"/>
      <c r="X13725"/>
      <c r="Y13725"/>
      <c r="Z13725"/>
      <c r="AA13725"/>
      <c r="AB13725"/>
      <c r="AC13725"/>
    </row>
    <row r="13726" spans="2:29" s="14" customFormat="1" x14ac:dyDescent="0.25">
      <c r="B13726"/>
      <c r="C13726"/>
      <c r="D13726"/>
      <c r="E13726"/>
      <c r="F13726"/>
      <c r="G13726"/>
      <c r="H13726"/>
      <c r="I13726"/>
      <c r="J13726"/>
      <c r="K13726" s="91"/>
      <c r="L13726" s="91"/>
      <c r="M13726" s="91"/>
      <c r="R13726"/>
      <c r="S13726"/>
      <c r="T13726"/>
      <c r="U13726"/>
      <c r="V13726"/>
      <c r="W13726"/>
      <c r="X13726"/>
      <c r="Y13726"/>
      <c r="Z13726"/>
      <c r="AA13726"/>
      <c r="AB13726"/>
      <c r="AC13726"/>
    </row>
    <row r="13727" spans="2:29" s="14" customFormat="1" x14ac:dyDescent="0.25">
      <c r="B13727"/>
      <c r="C13727"/>
      <c r="D13727"/>
      <c r="E13727"/>
      <c r="F13727"/>
      <c r="G13727"/>
      <c r="H13727"/>
      <c r="I13727"/>
      <c r="J13727"/>
      <c r="K13727" s="91"/>
      <c r="L13727" s="91"/>
      <c r="M13727" s="91"/>
      <c r="R13727"/>
      <c r="S13727"/>
      <c r="T13727"/>
      <c r="U13727"/>
      <c r="V13727"/>
      <c r="W13727"/>
      <c r="X13727"/>
      <c r="Y13727"/>
      <c r="Z13727"/>
      <c r="AA13727"/>
      <c r="AB13727"/>
      <c r="AC13727"/>
    </row>
    <row r="13728" spans="2:29" s="14" customFormat="1" x14ac:dyDescent="0.25">
      <c r="B13728"/>
      <c r="C13728"/>
      <c r="D13728"/>
      <c r="E13728"/>
      <c r="F13728"/>
      <c r="G13728"/>
      <c r="H13728"/>
      <c r="I13728"/>
      <c r="J13728"/>
      <c r="K13728" s="91"/>
      <c r="L13728" s="91"/>
      <c r="M13728" s="91"/>
      <c r="R13728"/>
      <c r="S13728"/>
      <c r="T13728"/>
      <c r="U13728"/>
      <c r="V13728"/>
      <c r="W13728"/>
      <c r="X13728"/>
      <c r="Y13728"/>
      <c r="Z13728"/>
      <c r="AA13728"/>
      <c r="AB13728"/>
      <c r="AC13728"/>
    </row>
    <row r="13729" spans="2:29" s="14" customFormat="1" x14ac:dyDescent="0.25">
      <c r="B13729"/>
      <c r="C13729"/>
      <c r="D13729"/>
      <c r="E13729"/>
      <c r="F13729"/>
      <c r="G13729"/>
      <c r="H13729"/>
      <c r="I13729"/>
      <c r="J13729"/>
      <c r="K13729" s="91"/>
      <c r="L13729" s="91"/>
      <c r="M13729" s="91"/>
      <c r="R13729"/>
      <c r="S13729"/>
      <c r="T13729"/>
      <c r="U13729"/>
      <c r="V13729"/>
      <c r="W13729"/>
      <c r="X13729"/>
      <c r="Y13729"/>
      <c r="Z13729"/>
      <c r="AA13729"/>
      <c r="AB13729"/>
      <c r="AC13729"/>
    </row>
    <row r="13730" spans="2:29" s="14" customFormat="1" x14ac:dyDescent="0.25">
      <c r="B13730"/>
      <c r="C13730"/>
      <c r="D13730"/>
      <c r="E13730"/>
      <c r="F13730"/>
      <c r="G13730"/>
      <c r="H13730"/>
      <c r="I13730"/>
      <c r="J13730"/>
      <c r="K13730" s="91"/>
      <c r="L13730" s="91"/>
      <c r="M13730" s="91"/>
      <c r="R13730"/>
      <c r="S13730"/>
      <c r="T13730"/>
      <c r="U13730"/>
      <c r="V13730"/>
      <c r="W13730"/>
      <c r="X13730"/>
      <c r="Y13730"/>
      <c r="Z13730"/>
      <c r="AA13730"/>
      <c r="AB13730"/>
      <c r="AC13730"/>
    </row>
    <row r="13731" spans="2:29" s="14" customFormat="1" x14ac:dyDescent="0.25">
      <c r="B13731"/>
      <c r="C13731"/>
      <c r="D13731"/>
      <c r="E13731"/>
      <c r="F13731"/>
      <c r="G13731"/>
      <c r="H13731"/>
      <c r="I13731"/>
      <c r="J13731"/>
      <c r="K13731" s="91"/>
      <c r="L13731" s="91"/>
      <c r="M13731" s="91"/>
      <c r="R13731"/>
      <c r="S13731"/>
      <c r="T13731"/>
      <c r="U13731"/>
      <c r="V13731"/>
      <c r="W13731"/>
      <c r="X13731"/>
      <c r="Y13731"/>
      <c r="Z13731"/>
      <c r="AA13731"/>
      <c r="AB13731"/>
      <c r="AC13731"/>
    </row>
    <row r="13732" spans="2:29" s="14" customFormat="1" x14ac:dyDescent="0.25">
      <c r="B13732"/>
      <c r="C13732"/>
      <c r="D13732"/>
      <c r="E13732"/>
      <c r="F13732"/>
      <c r="G13732"/>
      <c r="H13732"/>
      <c r="I13732"/>
      <c r="J13732"/>
      <c r="K13732" s="91"/>
      <c r="L13732" s="91"/>
      <c r="M13732" s="91"/>
      <c r="R13732"/>
      <c r="S13732"/>
      <c r="T13732"/>
      <c r="U13732"/>
      <c r="V13732"/>
      <c r="W13732"/>
      <c r="X13732"/>
      <c r="Y13732"/>
      <c r="Z13732"/>
      <c r="AA13732"/>
      <c r="AB13732"/>
      <c r="AC13732"/>
    </row>
    <row r="13733" spans="2:29" s="14" customFormat="1" x14ac:dyDescent="0.25">
      <c r="B13733"/>
      <c r="C13733"/>
      <c r="D13733"/>
      <c r="E13733"/>
      <c r="F13733"/>
      <c r="G13733"/>
      <c r="H13733"/>
      <c r="I13733"/>
      <c r="J13733"/>
      <c r="K13733" s="91"/>
      <c r="L13733" s="91"/>
      <c r="M13733" s="91"/>
      <c r="R13733"/>
      <c r="S13733"/>
      <c r="T13733"/>
      <c r="U13733"/>
      <c r="V13733"/>
      <c r="W13733"/>
      <c r="X13733"/>
      <c r="Y13733"/>
      <c r="Z13733"/>
      <c r="AA13733"/>
      <c r="AB13733"/>
      <c r="AC13733"/>
    </row>
    <row r="13734" spans="2:29" s="14" customFormat="1" x14ac:dyDescent="0.25">
      <c r="B13734"/>
      <c r="C13734"/>
      <c r="D13734"/>
      <c r="E13734"/>
      <c r="F13734"/>
      <c r="G13734"/>
      <c r="H13734"/>
      <c r="I13734"/>
      <c r="J13734"/>
      <c r="K13734" s="91"/>
      <c r="L13734" s="91"/>
      <c r="M13734" s="91"/>
      <c r="R13734"/>
      <c r="S13734"/>
      <c r="T13734"/>
      <c r="U13734"/>
      <c r="V13734"/>
      <c r="W13734"/>
      <c r="X13734"/>
      <c r="Y13734"/>
      <c r="Z13734"/>
      <c r="AA13734"/>
      <c r="AB13734"/>
      <c r="AC13734"/>
    </row>
    <row r="13735" spans="2:29" s="14" customFormat="1" x14ac:dyDescent="0.25">
      <c r="B13735"/>
      <c r="C13735"/>
      <c r="D13735"/>
      <c r="E13735"/>
      <c r="F13735"/>
      <c r="G13735"/>
      <c r="H13735"/>
      <c r="I13735"/>
      <c r="J13735"/>
      <c r="K13735" s="91"/>
      <c r="L13735" s="91"/>
      <c r="M13735" s="91"/>
      <c r="R13735"/>
      <c r="S13735"/>
      <c r="T13735"/>
      <c r="U13735"/>
      <c r="V13735"/>
      <c r="W13735"/>
      <c r="X13735"/>
      <c r="Y13735"/>
      <c r="Z13735"/>
      <c r="AA13735"/>
      <c r="AB13735"/>
      <c r="AC13735"/>
    </row>
    <row r="13736" spans="2:29" s="14" customFormat="1" x14ac:dyDescent="0.25">
      <c r="B13736"/>
      <c r="C13736"/>
      <c r="D13736"/>
      <c r="E13736"/>
      <c r="F13736"/>
      <c r="G13736"/>
      <c r="H13736"/>
      <c r="I13736"/>
      <c r="J13736"/>
      <c r="K13736" s="91"/>
      <c r="L13736" s="91"/>
      <c r="M13736" s="91"/>
      <c r="R13736"/>
      <c r="S13736"/>
      <c r="T13736"/>
      <c r="U13736"/>
      <c r="V13736"/>
      <c r="W13736"/>
      <c r="X13736"/>
      <c r="Y13736"/>
      <c r="Z13736"/>
      <c r="AA13736"/>
      <c r="AB13736"/>
      <c r="AC13736"/>
    </row>
    <row r="13737" spans="2:29" s="14" customFormat="1" x14ac:dyDescent="0.25">
      <c r="B13737"/>
      <c r="C13737"/>
      <c r="D13737"/>
      <c r="E13737"/>
      <c r="F13737"/>
      <c r="G13737"/>
      <c r="H13737"/>
      <c r="I13737"/>
      <c r="J13737"/>
      <c r="K13737" s="91"/>
      <c r="L13737" s="91"/>
      <c r="M13737" s="91"/>
      <c r="R13737"/>
      <c r="S13737"/>
      <c r="T13737"/>
      <c r="U13737"/>
      <c r="V13737"/>
      <c r="W13737"/>
      <c r="X13737"/>
      <c r="Y13737"/>
      <c r="Z13737"/>
      <c r="AA13737"/>
      <c r="AB13737"/>
      <c r="AC13737"/>
    </row>
    <row r="13738" spans="2:29" s="14" customFormat="1" x14ac:dyDescent="0.25">
      <c r="B13738"/>
      <c r="C13738"/>
      <c r="D13738"/>
      <c r="E13738"/>
      <c r="F13738"/>
      <c r="G13738"/>
      <c r="H13738"/>
      <c r="I13738"/>
      <c r="J13738"/>
      <c r="K13738" s="91"/>
      <c r="L13738" s="91"/>
      <c r="M13738" s="91"/>
      <c r="R13738"/>
      <c r="S13738"/>
      <c r="T13738"/>
      <c r="U13738"/>
      <c r="V13738"/>
      <c r="W13738"/>
      <c r="X13738"/>
      <c r="Y13738"/>
      <c r="Z13738"/>
      <c r="AA13738"/>
      <c r="AB13738"/>
      <c r="AC13738"/>
    </row>
    <row r="13739" spans="2:29" s="14" customFormat="1" x14ac:dyDescent="0.25">
      <c r="B13739"/>
      <c r="C13739"/>
      <c r="D13739"/>
      <c r="E13739"/>
      <c r="F13739"/>
      <c r="G13739"/>
      <c r="H13739"/>
      <c r="I13739"/>
      <c r="J13739"/>
      <c r="K13739" s="91"/>
      <c r="L13739" s="91"/>
      <c r="M13739" s="91"/>
      <c r="R13739"/>
      <c r="S13739"/>
      <c r="T13739"/>
      <c r="U13739"/>
      <c r="V13739"/>
      <c r="W13739"/>
      <c r="X13739"/>
      <c r="Y13739"/>
      <c r="Z13739"/>
      <c r="AA13739"/>
      <c r="AB13739"/>
      <c r="AC13739"/>
    </row>
    <row r="13740" spans="2:29" s="14" customFormat="1" x14ac:dyDescent="0.25">
      <c r="B13740"/>
      <c r="C13740"/>
      <c r="D13740"/>
      <c r="E13740"/>
      <c r="F13740"/>
      <c r="G13740"/>
      <c r="H13740"/>
      <c r="I13740"/>
      <c r="J13740"/>
      <c r="K13740" s="91"/>
      <c r="L13740" s="91"/>
      <c r="M13740" s="91"/>
      <c r="R13740"/>
      <c r="S13740"/>
      <c r="T13740"/>
      <c r="U13740"/>
      <c r="V13740"/>
      <c r="W13740"/>
      <c r="X13740"/>
      <c r="Y13740"/>
      <c r="Z13740"/>
      <c r="AA13740"/>
      <c r="AB13740"/>
      <c r="AC13740"/>
    </row>
    <row r="13741" spans="2:29" s="14" customFormat="1" x14ac:dyDescent="0.25">
      <c r="B13741"/>
      <c r="C13741"/>
      <c r="D13741"/>
      <c r="E13741"/>
      <c r="F13741"/>
      <c r="G13741"/>
      <c r="H13741"/>
      <c r="I13741"/>
      <c r="J13741"/>
      <c r="K13741" s="91"/>
      <c r="L13741" s="91"/>
      <c r="M13741" s="91"/>
      <c r="R13741"/>
      <c r="S13741"/>
      <c r="T13741"/>
      <c r="U13741"/>
      <c r="V13741"/>
      <c r="W13741"/>
      <c r="X13741"/>
      <c r="Y13741"/>
      <c r="Z13741"/>
      <c r="AA13741"/>
      <c r="AB13741"/>
      <c r="AC13741"/>
    </row>
    <row r="13742" spans="2:29" s="14" customFormat="1" x14ac:dyDescent="0.25">
      <c r="B13742"/>
      <c r="C13742"/>
      <c r="D13742"/>
      <c r="E13742"/>
      <c r="F13742"/>
      <c r="G13742"/>
      <c r="H13742"/>
      <c r="I13742"/>
      <c r="J13742"/>
      <c r="K13742" s="91"/>
      <c r="L13742" s="91"/>
      <c r="M13742" s="91"/>
      <c r="R13742"/>
      <c r="S13742"/>
      <c r="T13742"/>
      <c r="U13742"/>
      <c r="V13742"/>
      <c r="W13742"/>
      <c r="X13742"/>
      <c r="Y13742"/>
      <c r="Z13742"/>
      <c r="AA13742"/>
      <c r="AB13742"/>
      <c r="AC13742"/>
    </row>
    <row r="13743" spans="2:29" s="14" customFormat="1" x14ac:dyDescent="0.25">
      <c r="B13743"/>
      <c r="C13743"/>
      <c r="D13743"/>
      <c r="E13743"/>
      <c r="F13743"/>
      <c r="G13743"/>
      <c r="H13743"/>
      <c r="I13743"/>
      <c r="J13743"/>
      <c r="K13743" s="91"/>
      <c r="L13743" s="91"/>
      <c r="M13743" s="91"/>
      <c r="R13743"/>
      <c r="S13743"/>
      <c r="T13743"/>
      <c r="U13743"/>
      <c r="V13743"/>
      <c r="W13743"/>
      <c r="X13743"/>
      <c r="Y13743"/>
      <c r="Z13743"/>
      <c r="AA13743"/>
      <c r="AB13743"/>
      <c r="AC13743"/>
    </row>
    <row r="13744" spans="2:29" s="14" customFormat="1" x14ac:dyDescent="0.25">
      <c r="B13744"/>
      <c r="C13744"/>
      <c r="D13744"/>
      <c r="E13744"/>
      <c r="F13744"/>
      <c r="G13744"/>
      <c r="H13744"/>
      <c r="I13744"/>
      <c r="J13744"/>
      <c r="K13744" s="91"/>
      <c r="L13744" s="91"/>
      <c r="M13744" s="91"/>
      <c r="R13744"/>
      <c r="S13744"/>
      <c r="T13744"/>
      <c r="U13744"/>
      <c r="V13744"/>
      <c r="W13744"/>
      <c r="X13744"/>
      <c r="Y13744"/>
      <c r="Z13744"/>
      <c r="AA13744"/>
      <c r="AB13744"/>
      <c r="AC13744"/>
    </row>
    <row r="13745" spans="2:29" s="14" customFormat="1" x14ac:dyDescent="0.25">
      <c r="B13745"/>
      <c r="C13745"/>
      <c r="D13745"/>
      <c r="E13745"/>
      <c r="F13745"/>
      <c r="G13745"/>
      <c r="H13745"/>
      <c r="I13745"/>
      <c r="J13745"/>
      <c r="K13745" s="91"/>
      <c r="L13745" s="91"/>
      <c r="M13745" s="91"/>
      <c r="R13745"/>
      <c r="S13745"/>
      <c r="T13745"/>
      <c r="U13745"/>
      <c r="V13745"/>
      <c r="W13745"/>
      <c r="X13745"/>
      <c r="Y13745"/>
      <c r="Z13745"/>
      <c r="AA13745"/>
      <c r="AB13745"/>
      <c r="AC13745"/>
    </row>
    <row r="13746" spans="2:29" s="14" customFormat="1" x14ac:dyDescent="0.25">
      <c r="B13746"/>
      <c r="C13746"/>
      <c r="D13746"/>
      <c r="E13746"/>
      <c r="F13746"/>
      <c r="G13746"/>
      <c r="H13746"/>
      <c r="I13746"/>
      <c r="J13746"/>
      <c r="K13746" s="91"/>
      <c r="L13746" s="91"/>
      <c r="M13746" s="91"/>
      <c r="R13746"/>
      <c r="S13746"/>
      <c r="T13746"/>
      <c r="U13746"/>
      <c r="V13746"/>
      <c r="W13746"/>
      <c r="X13746"/>
      <c r="Y13746"/>
      <c r="Z13746"/>
      <c r="AA13746"/>
      <c r="AB13746"/>
      <c r="AC13746"/>
    </row>
    <row r="13747" spans="2:29" s="14" customFormat="1" x14ac:dyDescent="0.25">
      <c r="B13747"/>
      <c r="C13747"/>
      <c r="D13747"/>
      <c r="E13747"/>
      <c r="F13747"/>
      <c r="G13747"/>
      <c r="H13747"/>
      <c r="I13747"/>
      <c r="J13747"/>
      <c r="K13747" s="91"/>
      <c r="L13747" s="91"/>
      <c r="M13747" s="91"/>
      <c r="R13747"/>
      <c r="S13747"/>
      <c r="T13747"/>
      <c r="U13747"/>
      <c r="V13747"/>
      <c r="W13747"/>
      <c r="X13747"/>
      <c r="Y13747"/>
      <c r="Z13747"/>
      <c r="AA13747"/>
      <c r="AB13747"/>
      <c r="AC13747"/>
    </row>
    <row r="13748" spans="2:29" s="14" customFormat="1" x14ac:dyDescent="0.25">
      <c r="B13748"/>
      <c r="C13748"/>
      <c r="D13748"/>
      <c r="E13748"/>
      <c r="F13748"/>
      <c r="G13748"/>
      <c r="H13748"/>
      <c r="I13748"/>
      <c r="J13748"/>
      <c r="K13748" s="91"/>
      <c r="L13748" s="91"/>
      <c r="M13748" s="91"/>
      <c r="R13748"/>
      <c r="S13748"/>
      <c r="T13748"/>
      <c r="U13748"/>
      <c r="V13748"/>
      <c r="W13748"/>
      <c r="X13748"/>
      <c r="Y13748"/>
      <c r="Z13748"/>
      <c r="AA13748"/>
      <c r="AB13748"/>
      <c r="AC13748"/>
    </row>
    <row r="13749" spans="2:29" s="14" customFormat="1" x14ac:dyDescent="0.25">
      <c r="B13749"/>
      <c r="C13749"/>
      <c r="D13749"/>
      <c r="E13749"/>
      <c r="F13749"/>
      <c r="G13749"/>
      <c r="H13749"/>
      <c r="I13749"/>
      <c r="J13749"/>
      <c r="K13749" s="91"/>
      <c r="L13749" s="91"/>
      <c r="M13749" s="91"/>
      <c r="R13749"/>
      <c r="S13749"/>
      <c r="T13749"/>
      <c r="U13749"/>
      <c r="V13749"/>
      <c r="W13749"/>
      <c r="X13749"/>
      <c r="Y13749"/>
      <c r="Z13749"/>
      <c r="AA13749"/>
      <c r="AB13749"/>
      <c r="AC13749"/>
    </row>
    <row r="13750" spans="2:29" s="14" customFormat="1" x14ac:dyDescent="0.25">
      <c r="B13750"/>
      <c r="C13750"/>
      <c r="D13750"/>
      <c r="E13750"/>
      <c r="F13750"/>
      <c r="G13750"/>
      <c r="H13750"/>
      <c r="I13750"/>
      <c r="J13750"/>
      <c r="K13750" s="91"/>
      <c r="L13750" s="91"/>
      <c r="M13750" s="91"/>
      <c r="R13750"/>
      <c r="S13750"/>
      <c r="T13750"/>
      <c r="U13750"/>
      <c r="V13750"/>
      <c r="W13750"/>
      <c r="X13750"/>
      <c r="Y13750"/>
      <c r="Z13750"/>
      <c r="AA13750"/>
      <c r="AB13750"/>
      <c r="AC13750"/>
    </row>
    <row r="13751" spans="2:29" s="14" customFormat="1" x14ac:dyDescent="0.25">
      <c r="B13751"/>
      <c r="C13751"/>
      <c r="D13751"/>
      <c r="E13751"/>
      <c r="F13751"/>
      <c r="G13751"/>
      <c r="H13751"/>
      <c r="I13751"/>
      <c r="J13751"/>
      <c r="K13751" s="91"/>
      <c r="L13751" s="91"/>
      <c r="M13751" s="91"/>
      <c r="R13751"/>
      <c r="S13751"/>
      <c r="T13751"/>
      <c r="U13751"/>
      <c r="V13751"/>
      <c r="W13751"/>
      <c r="X13751"/>
      <c r="Y13751"/>
      <c r="Z13751"/>
      <c r="AA13751"/>
      <c r="AB13751"/>
      <c r="AC13751"/>
    </row>
    <row r="13752" spans="2:29" s="14" customFormat="1" x14ac:dyDescent="0.25">
      <c r="B13752"/>
      <c r="C13752"/>
      <c r="D13752"/>
      <c r="E13752"/>
      <c r="F13752"/>
      <c r="G13752"/>
      <c r="H13752"/>
      <c r="I13752"/>
      <c r="J13752"/>
      <c r="K13752" s="91"/>
      <c r="L13752" s="91"/>
      <c r="M13752" s="91"/>
      <c r="R13752"/>
      <c r="S13752"/>
      <c r="T13752"/>
      <c r="U13752"/>
      <c r="V13752"/>
      <c r="W13752"/>
      <c r="X13752"/>
      <c r="Y13752"/>
      <c r="Z13752"/>
      <c r="AA13752"/>
      <c r="AB13752"/>
      <c r="AC13752"/>
    </row>
    <row r="13753" spans="2:29" s="14" customFormat="1" x14ac:dyDescent="0.25">
      <c r="B13753"/>
      <c r="C13753"/>
      <c r="D13753"/>
      <c r="E13753"/>
      <c r="F13753"/>
      <c r="G13753"/>
      <c r="H13753"/>
      <c r="I13753"/>
      <c r="J13753"/>
      <c r="K13753" s="91"/>
      <c r="L13753" s="91"/>
      <c r="M13753" s="91"/>
      <c r="R13753"/>
      <c r="S13753"/>
      <c r="T13753"/>
      <c r="U13753"/>
      <c r="V13753"/>
      <c r="W13753"/>
      <c r="X13753"/>
      <c r="Y13753"/>
      <c r="Z13753"/>
      <c r="AA13753"/>
      <c r="AB13753"/>
      <c r="AC13753"/>
    </row>
    <row r="13754" spans="2:29" s="14" customFormat="1" x14ac:dyDescent="0.25">
      <c r="B13754"/>
      <c r="C13754"/>
      <c r="D13754"/>
      <c r="E13754"/>
      <c r="F13754"/>
      <c r="G13754"/>
      <c r="H13754"/>
      <c r="I13754"/>
      <c r="J13754"/>
      <c r="K13754" s="91"/>
      <c r="L13754" s="91"/>
      <c r="M13754" s="91"/>
      <c r="R13754"/>
      <c r="S13754"/>
      <c r="T13754"/>
      <c r="U13754"/>
      <c r="V13754"/>
      <c r="W13754"/>
      <c r="X13754"/>
      <c r="Y13754"/>
      <c r="Z13754"/>
      <c r="AA13754"/>
      <c r="AB13754"/>
      <c r="AC13754"/>
    </row>
    <row r="13755" spans="2:29" s="14" customFormat="1" x14ac:dyDescent="0.25">
      <c r="B13755"/>
      <c r="C13755"/>
      <c r="D13755"/>
      <c r="E13755"/>
      <c r="F13755"/>
      <c r="G13755"/>
      <c r="H13755"/>
      <c r="I13755"/>
      <c r="J13755"/>
      <c r="K13755" s="91"/>
      <c r="L13755" s="91"/>
      <c r="M13755" s="91"/>
      <c r="R13755"/>
      <c r="S13755"/>
      <c r="T13755"/>
      <c r="U13755"/>
      <c r="V13755"/>
      <c r="W13755"/>
      <c r="X13755"/>
      <c r="Y13755"/>
      <c r="Z13755"/>
      <c r="AA13755"/>
      <c r="AB13755"/>
      <c r="AC13755"/>
    </row>
    <row r="13756" spans="2:29" s="14" customFormat="1" x14ac:dyDescent="0.25">
      <c r="B13756"/>
      <c r="C13756"/>
      <c r="D13756"/>
      <c r="E13756"/>
      <c r="F13756"/>
      <c r="G13756"/>
      <c r="H13756"/>
      <c r="I13756"/>
      <c r="J13756"/>
      <c r="K13756" s="91"/>
      <c r="L13756" s="91"/>
      <c r="M13756" s="91"/>
      <c r="R13756"/>
      <c r="S13756"/>
      <c r="T13756"/>
      <c r="U13756"/>
      <c r="V13756"/>
      <c r="W13756"/>
      <c r="X13756"/>
      <c r="Y13756"/>
      <c r="Z13756"/>
      <c r="AA13756"/>
      <c r="AB13756"/>
      <c r="AC13756"/>
    </row>
    <row r="13757" spans="2:29" s="14" customFormat="1" x14ac:dyDescent="0.25">
      <c r="B13757"/>
      <c r="C13757"/>
      <c r="D13757"/>
      <c r="E13757"/>
      <c r="F13757"/>
      <c r="G13757"/>
      <c r="H13757"/>
      <c r="I13757"/>
      <c r="J13757"/>
      <c r="K13757" s="91"/>
      <c r="L13757" s="91"/>
      <c r="M13757" s="91"/>
      <c r="R13757"/>
      <c r="S13757"/>
      <c r="T13757"/>
      <c r="U13757"/>
      <c r="V13757"/>
      <c r="W13757"/>
      <c r="X13757"/>
      <c r="Y13757"/>
      <c r="Z13757"/>
      <c r="AA13757"/>
      <c r="AB13757"/>
      <c r="AC13757"/>
    </row>
    <row r="13758" spans="2:29" s="14" customFormat="1" x14ac:dyDescent="0.25">
      <c r="B13758"/>
      <c r="C13758"/>
      <c r="D13758"/>
      <c r="E13758"/>
      <c r="F13758"/>
      <c r="G13758"/>
      <c r="H13758"/>
      <c r="I13758"/>
      <c r="J13758"/>
      <c r="K13758" s="91"/>
      <c r="L13758" s="91"/>
      <c r="M13758" s="91"/>
      <c r="R13758"/>
      <c r="S13758"/>
      <c r="T13758"/>
      <c r="U13758"/>
      <c r="V13758"/>
      <c r="W13758"/>
      <c r="X13758"/>
      <c r="Y13758"/>
      <c r="Z13758"/>
      <c r="AA13758"/>
      <c r="AB13758"/>
      <c r="AC13758"/>
    </row>
    <row r="13759" spans="2:29" s="14" customFormat="1" x14ac:dyDescent="0.25">
      <c r="B13759"/>
      <c r="C13759"/>
      <c r="D13759"/>
      <c r="E13759"/>
      <c r="F13759"/>
      <c r="G13759"/>
      <c r="H13759"/>
      <c r="I13759"/>
      <c r="J13759"/>
      <c r="K13759" s="91"/>
      <c r="L13759" s="91"/>
      <c r="M13759" s="91"/>
      <c r="R13759"/>
      <c r="S13759"/>
      <c r="T13759"/>
      <c r="U13759"/>
      <c r="V13759"/>
      <c r="W13759"/>
      <c r="X13759"/>
      <c r="Y13759"/>
      <c r="Z13759"/>
      <c r="AA13759"/>
      <c r="AB13759"/>
      <c r="AC13759"/>
    </row>
    <row r="13760" spans="2:29" s="14" customFormat="1" x14ac:dyDescent="0.25">
      <c r="B13760"/>
      <c r="C13760"/>
      <c r="D13760"/>
      <c r="E13760"/>
      <c r="F13760"/>
      <c r="G13760"/>
      <c r="H13760"/>
      <c r="I13760"/>
      <c r="J13760"/>
      <c r="K13760" s="91"/>
      <c r="L13760" s="91"/>
      <c r="M13760" s="91"/>
      <c r="R13760"/>
      <c r="S13760"/>
      <c r="T13760"/>
      <c r="U13760"/>
      <c r="V13760"/>
      <c r="W13760"/>
      <c r="X13760"/>
      <c r="Y13760"/>
      <c r="Z13760"/>
      <c r="AA13760"/>
      <c r="AB13760"/>
      <c r="AC13760"/>
    </row>
    <row r="13761" spans="2:29" s="14" customFormat="1" x14ac:dyDescent="0.25">
      <c r="B13761"/>
      <c r="C13761"/>
      <c r="D13761"/>
      <c r="E13761"/>
      <c r="F13761"/>
      <c r="G13761"/>
      <c r="H13761"/>
      <c r="I13761"/>
      <c r="J13761"/>
      <c r="K13761" s="91"/>
      <c r="L13761" s="91"/>
      <c r="M13761" s="91"/>
      <c r="R13761"/>
      <c r="S13761"/>
      <c r="T13761"/>
      <c r="U13761"/>
      <c r="V13761"/>
      <c r="W13761"/>
      <c r="X13761"/>
      <c r="Y13761"/>
      <c r="Z13761"/>
      <c r="AA13761"/>
      <c r="AB13761"/>
      <c r="AC13761"/>
    </row>
    <row r="13762" spans="2:29" s="14" customFormat="1" x14ac:dyDescent="0.25">
      <c r="B13762"/>
      <c r="C13762"/>
      <c r="D13762"/>
      <c r="E13762"/>
      <c r="F13762"/>
      <c r="G13762"/>
      <c r="H13762"/>
      <c r="I13762"/>
      <c r="J13762"/>
      <c r="K13762" s="91"/>
      <c r="L13762" s="91"/>
      <c r="M13762" s="91"/>
      <c r="R13762"/>
      <c r="S13762"/>
      <c r="T13762"/>
      <c r="U13762"/>
      <c r="V13762"/>
      <c r="W13762"/>
      <c r="X13762"/>
      <c r="Y13762"/>
      <c r="Z13762"/>
      <c r="AA13762"/>
      <c r="AB13762"/>
      <c r="AC13762"/>
    </row>
    <row r="13763" spans="2:29" s="14" customFormat="1" x14ac:dyDescent="0.25">
      <c r="B13763"/>
      <c r="C13763"/>
      <c r="D13763"/>
      <c r="E13763"/>
      <c r="F13763"/>
      <c r="G13763"/>
      <c r="H13763"/>
      <c r="I13763"/>
      <c r="J13763"/>
      <c r="K13763" s="91"/>
      <c r="L13763" s="91"/>
      <c r="M13763" s="91"/>
      <c r="R13763"/>
      <c r="S13763"/>
      <c r="T13763"/>
      <c r="U13763"/>
      <c r="V13763"/>
      <c r="W13763"/>
      <c r="X13763"/>
      <c r="Y13763"/>
      <c r="Z13763"/>
      <c r="AA13763"/>
      <c r="AB13763"/>
      <c r="AC13763"/>
    </row>
    <row r="13764" spans="2:29" s="14" customFormat="1" x14ac:dyDescent="0.25">
      <c r="B13764"/>
      <c r="C13764"/>
      <c r="D13764"/>
      <c r="E13764"/>
      <c r="F13764"/>
      <c r="G13764"/>
      <c r="H13764"/>
      <c r="I13764"/>
      <c r="J13764"/>
      <c r="K13764" s="91"/>
      <c r="L13764" s="91"/>
      <c r="M13764" s="91"/>
      <c r="R13764"/>
      <c r="S13764"/>
      <c r="T13764"/>
      <c r="U13764"/>
      <c r="V13764"/>
      <c r="W13764"/>
      <c r="X13764"/>
      <c r="Y13764"/>
      <c r="Z13764"/>
      <c r="AA13764"/>
      <c r="AB13764"/>
      <c r="AC13764"/>
    </row>
    <row r="13765" spans="2:29" s="14" customFormat="1" x14ac:dyDescent="0.25">
      <c r="B13765"/>
      <c r="C13765"/>
      <c r="D13765"/>
      <c r="E13765"/>
      <c r="F13765"/>
      <c r="G13765"/>
      <c r="H13765"/>
      <c r="I13765"/>
      <c r="J13765"/>
      <c r="K13765" s="91"/>
      <c r="L13765" s="91"/>
      <c r="M13765" s="91"/>
      <c r="R13765"/>
      <c r="S13765"/>
      <c r="T13765"/>
      <c r="U13765"/>
      <c r="V13765"/>
      <c r="W13765"/>
      <c r="X13765"/>
      <c r="Y13765"/>
      <c r="Z13765"/>
      <c r="AA13765"/>
      <c r="AB13765"/>
      <c r="AC13765"/>
    </row>
    <row r="13766" spans="2:29" s="14" customFormat="1" x14ac:dyDescent="0.25">
      <c r="B13766"/>
      <c r="C13766"/>
      <c r="D13766"/>
      <c r="E13766"/>
      <c r="F13766"/>
      <c r="G13766"/>
      <c r="H13766"/>
      <c r="I13766"/>
      <c r="J13766"/>
      <c r="K13766" s="91"/>
      <c r="L13766" s="91"/>
      <c r="M13766" s="91"/>
      <c r="R13766"/>
      <c r="S13766"/>
      <c r="T13766"/>
      <c r="U13766"/>
      <c r="V13766"/>
      <c r="W13766"/>
      <c r="X13766"/>
      <c r="Y13766"/>
      <c r="Z13766"/>
      <c r="AA13766"/>
      <c r="AB13766"/>
      <c r="AC13766"/>
    </row>
    <row r="13767" spans="2:29" s="14" customFormat="1" x14ac:dyDescent="0.25">
      <c r="B13767"/>
      <c r="C13767"/>
      <c r="D13767"/>
      <c r="E13767"/>
      <c r="F13767"/>
      <c r="G13767"/>
      <c r="H13767"/>
      <c r="I13767"/>
      <c r="J13767"/>
      <c r="K13767" s="91"/>
      <c r="L13767" s="91"/>
      <c r="M13767" s="91"/>
      <c r="R13767"/>
      <c r="S13767"/>
      <c r="T13767"/>
      <c r="U13767"/>
      <c r="V13767"/>
      <c r="W13767"/>
      <c r="X13767"/>
      <c r="Y13767"/>
      <c r="Z13767"/>
      <c r="AA13767"/>
      <c r="AB13767"/>
      <c r="AC13767"/>
    </row>
    <row r="13768" spans="2:29" s="14" customFormat="1" x14ac:dyDescent="0.25">
      <c r="B13768"/>
      <c r="C13768"/>
      <c r="D13768"/>
      <c r="E13768"/>
      <c r="F13768"/>
      <c r="G13768"/>
      <c r="H13768"/>
      <c r="I13768"/>
      <c r="J13768"/>
      <c r="K13768" s="91"/>
      <c r="L13768" s="91"/>
      <c r="M13768" s="91"/>
      <c r="R13768"/>
      <c r="S13768"/>
      <c r="T13768"/>
      <c r="U13768"/>
      <c r="V13768"/>
      <c r="W13768"/>
      <c r="X13768"/>
      <c r="Y13768"/>
      <c r="Z13768"/>
      <c r="AA13768"/>
      <c r="AB13768"/>
      <c r="AC13768"/>
    </row>
    <row r="13769" spans="2:29" s="14" customFormat="1" x14ac:dyDescent="0.25">
      <c r="B13769"/>
      <c r="C13769"/>
      <c r="D13769"/>
      <c r="E13769"/>
      <c r="F13769"/>
      <c r="G13769"/>
      <c r="H13769"/>
      <c r="I13769"/>
      <c r="J13769"/>
      <c r="K13769" s="91"/>
      <c r="L13769" s="91"/>
      <c r="M13769" s="91"/>
      <c r="R13769"/>
      <c r="S13769"/>
      <c r="T13769"/>
      <c r="U13769"/>
      <c r="V13769"/>
      <c r="W13769"/>
      <c r="X13769"/>
      <c r="Y13769"/>
      <c r="Z13769"/>
      <c r="AA13769"/>
      <c r="AB13769"/>
      <c r="AC13769"/>
    </row>
    <row r="13770" spans="2:29" s="14" customFormat="1" x14ac:dyDescent="0.25">
      <c r="B13770"/>
      <c r="C13770"/>
      <c r="D13770"/>
      <c r="E13770"/>
      <c r="F13770"/>
      <c r="G13770"/>
      <c r="H13770"/>
      <c r="I13770"/>
      <c r="J13770"/>
      <c r="K13770" s="91"/>
      <c r="L13770" s="91"/>
      <c r="M13770" s="91"/>
      <c r="R13770"/>
      <c r="S13770"/>
      <c r="T13770"/>
      <c r="U13770"/>
      <c r="V13770"/>
      <c r="W13770"/>
      <c r="X13770"/>
      <c r="Y13770"/>
      <c r="Z13770"/>
      <c r="AA13770"/>
      <c r="AB13770"/>
      <c r="AC13770"/>
    </row>
    <row r="13771" spans="2:29" s="14" customFormat="1" x14ac:dyDescent="0.25">
      <c r="B13771"/>
      <c r="C13771"/>
      <c r="D13771"/>
      <c r="E13771"/>
      <c r="F13771"/>
      <c r="G13771"/>
      <c r="H13771"/>
      <c r="I13771"/>
      <c r="J13771"/>
      <c r="K13771" s="91"/>
      <c r="L13771" s="91"/>
      <c r="M13771" s="91"/>
      <c r="R13771"/>
      <c r="S13771"/>
      <c r="T13771"/>
      <c r="U13771"/>
      <c r="V13771"/>
      <c r="W13771"/>
      <c r="X13771"/>
      <c r="Y13771"/>
      <c r="Z13771"/>
      <c r="AA13771"/>
      <c r="AB13771"/>
      <c r="AC13771"/>
    </row>
    <row r="13772" spans="2:29" s="14" customFormat="1" x14ac:dyDescent="0.25">
      <c r="B13772"/>
      <c r="C13772"/>
      <c r="D13772"/>
      <c r="E13772"/>
      <c r="F13772"/>
      <c r="G13772"/>
      <c r="H13772"/>
      <c r="I13772"/>
      <c r="J13772"/>
      <c r="K13772" s="91"/>
      <c r="L13772" s="91"/>
      <c r="M13772" s="91"/>
      <c r="R13772"/>
      <c r="S13772"/>
      <c r="T13772"/>
      <c r="U13772"/>
      <c r="V13772"/>
      <c r="W13772"/>
      <c r="X13772"/>
      <c r="Y13772"/>
      <c r="Z13772"/>
      <c r="AA13772"/>
      <c r="AB13772"/>
      <c r="AC13772"/>
    </row>
    <row r="13773" spans="2:29" s="14" customFormat="1" x14ac:dyDescent="0.25">
      <c r="B13773"/>
      <c r="C13773"/>
      <c r="D13773"/>
      <c r="E13773"/>
      <c r="F13773"/>
      <c r="G13773"/>
      <c r="H13773"/>
      <c r="I13773"/>
      <c r="J13773"/>
      <c r="K13773" s="91"/>
      <c r="L13773" s="91"/>
      <c r="M13773" s="91"/>
      <c r="R13773"/>
      <c r="S13773"/>
      <c r="T13773"/>
      <c r="U13773"/>
      <c r="V13773"/>
      <c r="W13773"/>
      <c r="X13773"/>
      <c r="Y13773"/>
      <c r="Z13773"/>
      <c r="AA13773"/>
      <c r="AB13773"/>
      <c r="AC13773"/>
    </row>
    <row r="13774" spans="2:29" s="14" customFormat="1" x14ac:dyDescent="0.25">
      <c r="B13774"/>
      <c r="C13774"/>
      <c r="D13774"/>
      <c r="E13774"/>
      <c r="F13774"/>
      <c r="G13774"/>
      <c r="H13774"/>
      <c r="I13774"/>
      <c r="J13774"/>
      <c r="K13774" s="91"/>
      <c r="L13774" s="91"/>
      <c r="M13774" s="91"/>
      <c r="R13774"/>
      <c r="S13774"/>
      <c r="T13774"/>
      <c r="U13774"/>
      <c r="V13774"/>
      <c r="W13774"/>
      <c r="X13774"/>
      <c r="Y13774"/>
      <c r="Z13774"/>
      <c r="AA13774"/>
      <c r="AB13774"/>
      <c r="AC13774"/>
    </row>
    <row r="13775" spans="2:29" s="14" customFormat="1" x14ac:dyDescent="0.25">
      <c r="B13775"/>
      <c r="C13775"/>
      <c r="D13775"/>
      <c r="E13775"/>
      <c r="F13775"/>
      <c r="G13775"/>
      <c r="H13775"/>
      <c r="I13775"/>
      <c r="J13775"/>
      <c r="K13775" s="91"/>
      <c r="L13775" s="91"/>
      <c r="M13775" s="91"/>
      <c r="R13775"/>
      <c r="S13775"/>
      <c r="T13775"/>
      <c r="U13775"/>
      <c r="V13775"/>
      <c r="W13775"/>
      <c r="X13775"/>
      <c r="Y13775"/>
      <c r="Z13775"/>
      <c r="AA13775"/>
      <c r="AB13775"/>
      <c r="AC13775"/>
    </row>
    <row r="13776" spans="2:29" s="14" customFormat="1" x14ac:dyDescent="0.25">
      <c r="B13776"/>
      <c r="C13776"/>
      <c r="D13776"/>
      <c r="E13776"/>
      <c r="F13776"/>
      <c r="G13776"/>
      <c r="H13776"/>
      <c r="I13776"/>
      <c r="J13776"/>
      <c r="K13776" s="91"/>
      <c r="L13776" s="91"/>
      <c r="M13776" s="91"/>
      <c r="R13776"/>
      <c r="S13776"/>
      <c r="T13776"/>
      <c r="U13776"/>
      <c r="V13776"/>
      <c r="W13776"/>
      <c r="X13776"/>
      <c r="Y13776"/>
      <c r="Z13776"/>
      <c r="AA13776"/>
      <c r="AB13776"/>
      <c r="AC13776"/>
    </row>
    <row r="13777" spans="2:29" s="14" customFormat="1" x14ac:dyDescent="0.25">
      <c r="B13777"/>
      <c r="C13777"/>
      <c r="D13777"/>
      <c r="E13777"/>
      <c r="F13777"/>
      <c r="G13777"/>
      <c r="H13777"/>
      <c r="I13777"/>
      <c r="J13777"/>
      <c r="K13777" s="91"/>
      <c r="L13777" s="91"/>
      <c r="M13777" s="91"/>
      <c r="R13777"/>
      <c r="S13777"/>
      <c r="T13777"/>
      <c r="U13777"/>
      <c r="V13777"/>
      <c r="W13777"/>
      <c r="X13777"/>
      <c r="Y13777"/>
      <c r="Z13777"/>
      <c r="AA13777"/>
      <c r="AB13777"/>
      <c r="AC13777"/>
    </row>
    <row r="13778" spans="2:29" s="14" customFormat="1" x14ac:dyDescent="0.25">
      <c r="B13778"/>
      <c r="C13778"/>
      <c r="D13778"/>
      <c r="E13778"/>
      <c r="F13778"/>
      <c r="G13778"/>
      <c r="H13778"/>
      <c r="I13778"/>
      <c r="J13778"/>
      <c r="K13778" s="91"/>
      <c r="L13778" s="91"/>
      <c r="M13778" s="91"/>
      <c r="R13778"/>
      <c r="S13778"/>
      <c r="T13778"/>
      <c r="U13778"/>
      <c r="V13778"/>
      <c r="W13778"/>
      <c r="X13778"/>
      <c r="Y13778"/>
      <c r="Z13778"/>
      <c r="AA13778"/>
      <c r="AB13778"/>
      <c r="AC13778"/>
    </row>
    <row r="13779" spans="2:29" s="14" customFormat="1" x14ac:dyDescent="0.25">
      <c r="B13779"/>
      <c r="C13779"/>
      <c r="D13779"/>
      <c r="E13779"/>
      <c r="F13779"/>
      <c r="G13779"/>
      <c r="H13779"/>
      <c r="I13779"/>
      <c r="J13779"/>
      <c r="K13779" s="91"/>
      <c r="L13779" s="91"/>
      <c r="M13779" s="91"/>
      <c r="R13779"/>
      <c r="S13779"/>
      <c r="T13779"/>
      <c r="U13779"/>
      <c r="V13779"/>
      <c r="W13779"/>
      <c r="X13779"/>
      <c r="Y13779"/>
      <c r="Z13779"/>
      <c r="AA13779"/>
      <c r="AB13779"/>
      <c r="AC13779"/>
    </row>
    <row r="13780" spans="2:29" s="14" customFormat="1" x14ac:dyDescent="0.25">
      <c r="B13780"/>
      <c r="C13780"/>
      <c r="D13780"/>
      <c r="E13780"/>
      <c r="F13780"/>
      <c r="G13780"/>
      <c r="H13780"/>
      <c r="I13780"/>
      <c r="J13780"/>
      <c r="K13780" s="91"/>
      <c r="L13780" s="91"/>
      <c r="M13780" s="91"/>
      <c r="R13780"/>
      <c r="S13780"/>
      <c r="T13780"/>
      <c r="U13780"/>
      <c r="V13780"/>
      <c r="W13780"/>
      <c r="X13780"/>
      <c r="Y13780"/>
      <c r="Z13780"/>
      <c r="AA13780"/>
      <c r="AB13780"/>
      <c r="AC13780"/>
    </row>
    <row r="13781" spans="2:29" s="14" customFormat="1" x14ac:dyDescent="0.25">
      <c r="B13781"/>
      <c r="C13781"/>
      <c r="D13781"/>
      <c r="E13781"/>
      <c r="F13781"/>
      <c r="G13781"/>
      <c r="H13781"/>
      <c r="I13781"/>
      <c r="J13781"/>
      <c r="K13781" s="91"/>
      <c r="L13781" s="91"/>
      <c r="M13781" s="91"/>
      <c r="R13781"/>
      <c r="S13781"/>
      <c r="T13781"/>
      <c r="U13781"/>
      <c r="V13781"/>
      <c r="W13781"/>
      <c r="X13781"/>
      <c r="Y13781"/>
      <c r="Z13781"/>
      <c r="AA13781"/>
      <c r="AB13781"/>
      <c r="AC13781"/>
    </row>
    <row r="13782" spans="2:29" s="14" customFormat="1" x14ac:dyDescent="0.25">
      <c r="B13782"/>
      <c r="C13782"/>
      <c r="D13782"/>
      <c r="E13782"/>
      <c r="F13782"/>
      <c r="G13782"/>
      <c r="H13782"/>
      <c r="I13782"/>
      <c r="J13782"/>
      <c r="K13782" s="91"/>
      <c r="L13782" s="91"/>
      <c r="M13782" s="91"/>
      <c r="R13782"/>
      <c r="S13782"/>
      <c r="T13782"/>
      <c r="U13782"/>
      <c r="V13782"/>
      <c r="W13782"/>
      <c r="X13782"/>
      <c r="Y13782"/>
      <c r="Z13782"/>
      <c r="AA13782"/>
      <c r="AB13782"/>
      <c r="AC13782"/>
    </row>
    <row r="13783" spans="2:29" s="14" customFormat="1" x14ac:dyDescent="0.25">
      <c r="B13783"/>
      <c r="C13783"/>
      <c r="D13783"/>
      <c r="E13783"/>
      <c r="F13783"/>
      <c r="G13783"/>
      <c r="H13783"/>
      <c r="I13783"/>
      <c r="J13783"/>
      <c r="K13783" s="91"/>
      <c r="L13783" s="91"/>
      <c r="M13783" s="91"/>
      <c r="R13783"/>
      <c r="S13783"/>
      <c r="T13783"/>
      <c r="U13783"/>
      <c r="V13783"/>
      <c r="W13783"/>
      <c r="X13783"/>
      <c r="Y13783"/>
      <c r="Z13783"/>
      <c r="AA13783"/>
      <c r="AB13783"/>
      <c r="AC13783"/>
    </row>
    <row r="13784" spans="2:29" s="14" customFormat="1" x14ac:dyDescent="0.25">
      <c r="B13784"/>
      <c r="C13784"/>
      <c r="D13784"/>
      <c r="E13784"/>
      <c r="F13784"/>
      <c r="G13784"/>
      <c r="H13784"/>
      <c r="I13784"/>
      <c r="J13784"/>
      <c r="K13784" s="91"/>
      <c r="L13784" s="91"/>
      <c r="M13784" s="91"/>
      <c r="R13784"/>
      <c r="S13784"/>
      <c r="T13784"/>
      <c r="U13784"/>
      <c r="V13784"/>
      <c r="W13784"/>
      <c r="X13784"/>
      <c r="Y13784"/>
      <c r="Z13784"/>
      <c r="AA13784"/>
      <c r="AB13784"/>
      <c r="AC13784"/>
    </row>
    <row r="13785" spans="2:29" s="14" customFormat="1" x14ac:dyDescent="0.25">
      <c r="B13785"/>
      <c r="C13785"/>
      <c r="D13785"/>
      <c r="E13785"/>
      <c r="F13785"/>
      <c r="G13785"/>
      <c r="H13785"/>
      <c r="I13785"/>
      <c r="J13785"/>
      <c r="K13785" s="91"/>
      <c r="L13785" s="91"/>
      <c r="M13785" s="91"/>
      <c r="R13785"/>
      <c r="S13785"/>
      <c r="T13785"/>
      <c r="U13785"/>
      <c r="V13785"/>
      <c r="W13785"/>
      <c r="X13785"/>
      <c r="Y13785"/>
      <c r="Z13785"/>
      <c r="AA13785"/>
      <c r="AB13785"/>
      <c r="AC13785"/>
    </row>
    <row r="13786" spans="2:29" s="14" customFormat="1" x14ac:dyDescent="0.25">
      <c r="B13786"/>
      <c r="C13786"/>
      <c r="D13786"/>
      <c r="E13786"/>
      <c r="F13786"/>
      <c r="G13786"/>
      <c r="H13786"/>
      <c r="I13786"/>
      <c r="J13786"/>
      <c r="K13786" s="91"/>
      <c r="L13786" s="91"/>
      <c r="M13786" s="91"/>
      <c r="R13786"/>
      <c r="S13786"/>
      <c r="T13786"/>
      <c r="U13786"/>
      <c r="V13786"/>
      <c r="W13786"/>
      <c r="X13786"/>
      <c r="Y13786"/>
      <c r="Z13786"/>
      <c r="AA13786"/>
      <c r="AB13786"/>
      <c r="AC13786"/>
    </row>
    <row r="13787" spans="2:29" s="14" customFormat="1" x14ac:dyDescent="0.25">
      <c r="B13787"/>
      <c r="C13787"/>
      <c r="D13787"/>
      <c r="E13787"/>
      <c r="F13787"/>
      <c r="G13787"/>
      <c r="H13787"/>
      <c r="I13787"/>
      <c r="J13787"/>
      <c r="K13787" s="91"/>
      <c r="L13787" s="91"/>
      <c r="M13787" s="91"/>
      <c r="R13787"/>
      <c r="S13787"/>
      <c r="T13787"/>
      <c r="U13787"/>
      <c r="V13787"/>
      <c r="W13787"/>
      <c r="X13787"/>
      <c r="Y13787"/>
      <c r="Z13787"/>
      <c r="AA13787"/>
      <c r="AB13787"/>
      <c r="AC13787"/>
    </row>
    <row r="13788" spans="2:29" s="14" customFormat="1" x14ac:dyDescent="0.25">
      <c r="B13788"/>
      <c r="C13788"/>
      <c r="D13788"/>
      <c r="E13788"/>
      <c r="F13788"/>
      <c r="G13788"/>
      <c r="H13788"/>
      <c r="I13788"/>
      <c r="J13788"/>
      <c r="K13788" s="91"/>
      <c r="L13788" s="91"/>
      <c r="M13788" s="91"/>
      <c r="R13788"/>
      <c r="S13788"/>
      <c r="T13788"/>
      <c r="U13788"/>
      <c r="V13788"/>
      <c r="W13788"/>
      <c r="X13788"/>
      <c r="Y13788"/>
      <c r="Z13788"/>
      <c r="AA13788"/>
      <c r="AB13788"/>
      <c r="AC13788"/>
    </row>
    <row r="13789" spans="2:29" s="14" customFormat="1" x14ac:dyDescent="0.25">
      <c r="B13789"/>
      <c r="C13789"/>
      <c r="D13789"/>
      <c r="E13789"/>
      <c r="F13789"/>
      <c r="G13789"/>
      <c r="H13789"/>
      <c r="I13789"/>
      <c r="J13789"/>
      <c r="K13789" s="91"/>
      <c r="L13789" s="91"/>
      <c r="M13789" s="91"/>
      <c r="R13789"/>
      <c r="S13789"/>
      <c r="T13789"/>
      <c r="U13789"/>
      <c r="V13789"/>
      <c r="W13789"/>
      <c r="X13789"/>
      <c r="Y13789"/>
      <c r="Z13789"/>
      <c r="AA13789"/>
      <c r="AB13789"/>
      <c r="AC13789"/>
    </row>
    <row r="13790" spans="2:29" s="14" customFormat="1" x14ac:dyDescent="0.25">
      <c r="B13790"/>
      <c r="C13790"/>
      <c r="D13790"/>
      <c r="E13790"/>
      <c r="F13790"/>
      <c r="G13790"/>
      <c r="H13790"/>
      <c r="I13790"/>
      <c r="J13790"/>
      <c r="K13790" s="91"/>
      <c r="L13790" s="91"/>
      <c r="M13790" s="91"/>
      <c r="R13790"/>
      <c r="S13790"/>
      <c r="T13790"/>
      <c r="U13790"/>
      <c r="V13790"/>
      <c r="W13790"/>
      <c r="X13790"/>
      <c r="Y13790"/>
      <c r="Z13790"/>
      <c r="AA13790"/>
      <c r="AB13790"/>
      <c r="AC13790"/>
    </row>
    <row r="13791" spans="2:29" s="14" customFormat="1" x14ac:dyDescent="0.25">
      <c r="B13791"/>
      <c r="C13791"/>
      <c r="D13791"/>
      <c r="E13791"/>
      <c r="F13791"/>
      <c r="G13791"/>
      <c r="H13791"/>
      <c r="I13791"/>
      <c r="J13791"/>
      <c r="K13791" s="91"/>
      <c r="L13791" s="91"/>
      <c r="M13791" s="91"/>
      <c r="R13791"/>
      <c r="S13791"/>
      <c r="T13791"/>
      <c r="U13791"/>
      <c r="V13791"/>
      <c r="W13791"/>
      <c r="X13791"/>
      <c r="Y13791"/>
      <c r="Z13791"/>
      <c r="AA13791"/>
      <c r="AB13791"/>
      <c r="AC13791"/>
    </row>
    <row r="13792" spans="2:29" s="14" customFormat="1" x14ac:dyDescent="0.25">
      <c r="B13792"/>
      <c r="C13792"/>
      <c r="D13792"/>
      <c r="E13792"/>
      <c r="F13792"/>
      <c r="G13792"/>
      <c r="H13792"/>
      <c r="I13792"/>
      <c r="J13792"/>
      <c r="K13792" s="91"/>
      <c r="L13792" s="91"/>
      <c r="M13792" s="91"/>
      <c r="R13792"/>
      <c r="S13792"/>
      <c r="T13792"/>
      <c r="U13792"/>
      <c r="V13792"/>
      <c r="W13792"/>
      <c r="X13792"/>
      <c r="Y13792"/>
      <c r="Z13792"/>
      <c r="AA13792"/>
      <c r="AB13792"/>
      <c r="AC13792"/>
    </row>
    <row r="13793" spans="2:29" s="14" customFormat="1" x14ac:dyDescent="0.25">
      <c r="B13793"/>
      <c r="C13793"/>
      <c r="D13793"/>
      <c r="E13793"/>
      <c r="F13793"/>
      <c r="G13793"/>
      <c r="H13793"/>
      <c r="I13793"/>
      <c r="J13793"/>
      <c r="K13793" s="91"/>
      <c r="L13793" s="91"/>
      <c r="M13793" s="91"/>
      <c r="R13793"/>
      <c r="S13793"/>
      <c r="T13793"/>
      <c r="U13793"/>
      <c r="V13793"/>
      <c r="W13793"/>
      <c r="X13793"/>
      <c r="Y13793"/>
      <c r="Z13793"/>
      <c r="AA13793"/>
      <c r="AB13793"/>
      <c r="AC13793"/>
    </row>
    <row r="13794" spans="2:29" s="14" customFormat="1" x14ac:dyDescent="0.25">
      <c r="B13794"/>
      <c r="C13794"/>
      <c r="D13794"/>
      <c r="E13794"/>
      <c r="F13794"/>
      <c r="G13794"/>
      <c r="H13794"/>
      <c r="I13794"/>
      <c r="J13794"/>
      <c r="K13794" s="91"/>
      <c r="L13794" s="91"/>
      <c r="M13794" s="91"/>
      <c r="R13794"/>
      <c r="S13794"/>
      <c r="T13794"/>
      <c r="U13794"/>
      <c r="V13794"/>
      <c r="W13794"/>
      <c r="X13794"/>
      <c r="Y13794"/>
      <c r="Z13794"/>
      <c r="AA13794"/>
      <c r="AB13794"/>
      <c r="AC13794"/>
    </row>
    <row r="13795" spans="2:29" s="14" customFormat="1" x14ac:dyDescent="0.25">
      <c r="B13795"/>
      <c r="C13795"/>
      <c r="D13795"/>
      <c r="E13795"/>
      <c r="F13795"/>
      <c r="G13795"/>
      <c r="H13795"/>
      <c r="I13795"/>
      <c r="J13795"/>
      <c r="K13795" s="91"/>
      <c r="L13795" s="91"/>
      <c r="M13795" s="91"/>
      <c r="R13795"/>
      <c r="S13795"/>
      <c r="T13795"/>
      <c r="U13795"/>
      <c r="V13795"/>
      <c r="W13795"/>
      <c r="X13795"/>
      <c r="Y13795"/>
      <c r="Z13795"/>
      <c r="AA13795"/>
      <c r="AB13795"/>
      <c r="AC13795"/>
    </row>
    <row r="13796" spans="2:29" s="14" customFormat="1" x14ac:dyDescent="0.25">
      <c r="B13796"/>
      <c r="C13796"/>
      <c r="D13796"/>
      <c r="E13796"/>
      <c r="F13796"/>
      <c r="G13796"/>
      <c r="H13796"/>
      <c r="I13796"/>
      <c r="J13796"/>
      <c r="K13796" s="91"/>
      <c r="L13796" s="91"/>
      <c r="M13796" s="91"/>
      <c r="R13796"/>
      <c r="S13796"/>
      <c r="T13796"/>
      <c r="U13796"/>
      <c r="V13796"/>
      <c r="W13796"/>
      <c r="X13796"/>
      <c r="Y13796"/>
      <c r="Z13796"/>
      <c r="AA13796"/>
      <c r="AB13796"/>
      <c r="AC13796"/>
    </row>
    <row r="13797" spans="2:29" s="14" customFormat="1" x14ac:dyDescent="0.25">
      <c r="B13797"/>
      <c r="C13797"/>
      <c r="D13797"/>
      <c r="E13797"/>
      <c r="F13797"/>
      <c r="G13797"/>
      <c r="H13797"/>
      <c r="I13797"/>
      <c r="J13797"/>
      <c r="K13797" s="91"/>
      <c r="L13797" s="91"/>
      <c r="M13797" s="91"/>
      <c r="R13797"/>
      <c r="S13797"/>
      <c r="T13797"/>
      <c r="U13797"/>
      <c r="V13797"/>
      <c r="W13797"/>
      <c r="X13797"/>
      <c r="Y13797"/>
      <c r="Z13797"/>
      <c r="AA13797"/>
      <c r="AB13797"/>
      <c r="AC13797"/>
    </row>
    <row r="13798" spans="2:29" s="14" customFormat="1" x14ac:dyDescent="0.25">
      <c r="B13798"/>
      <c r="C13798"/>
      <c r="D13798"/>
      <c r="E13798"/>
      <c r="F13798"/>
      <c r="G13798"/>
      <c r="H13798"/>
      <c r="I13798"/>
      <c r="J13798"/>
      <c r="K13798" s="91"/>
      <c r="L13798" s="91"/>
      <c r="M13798" s="91"/>
      <c r="R13798"/>
      <c r="S13798"/>
      <c r="T13798"/>
      <c r="U13798"/>
      <c r="V13798"/>
      <c r="W13798"/>
      <c r="X13798"/>
      <c r="Y13798"/>
      <c r="Z13798"/>
      <c r="AA13798"/>
      <c r="AB13798"/>
      <c r="AC13798"/>
    </row>
    <row r="13799" spans="2:29" s="14" customFormat="1" x14ac:dyDescent="0.25">
      <c r="B13799"/>
      <c r="C13799"/>
      <c r="D13799"/>
      <c r="E13799"/>
      <c r="F13799"/>
      <c r="G13799"/>
      <c r="H13799"/>
      <c r="I13799"/>
      <c r="J13799"/>
      <c r="K13799" s="91"/>
      <c r="L13799" s="91"/>
      <c r="M13799" s="91"/>
      <c r="R13799"/>
      <c r="S13799"/>
      <c r="T13799"/>
      <c r="U13799"/>
      <c r="V13799"/>
      <c r="W13799"/>
      <c r="X13799"/>
      <c r="Y13799"/>
      <c r="Z13799"/>
      <c r="AA13799"/>
      <c r="AB13799"/>
      <c r="AC13799"/>
    </row>
    <row r="13800" spans="2:29" s="14" customFormat="1" x14ac:dyDescent="0.25">
      <c r="B13800"/>
      <c r="C13800"/>
      <c r="D13800"/>
      <c r="E13800"/>
      <c r="F13800"/>
      <c r="G13800"/>
      <c r="H13800"/>
      <c r="I13800"/>
      <c r="J13800"/>
      <c r="K13800" s="91"/>
      <c r="L13800" s="91"/>
      <c r="M13800" s="91"/>
      <c r="R13800"/>
      <c r="S13800"/>
      <c r="T13800"/>
      <c r="U13800"/>
      <c r="V13800"/>
      <c r="W13800"/>
      <c r="X13800"/>
      <c r="Y13800"/>
      <c r="Z13800"/>
      <c r="AA13800"/>
      <c r="AB13800"/>
      <c r="AC13800"/>
    </row>
    <row r="13801" spans="2:29" s="14" customFormat="1" x14ac:dyDescent="0.25">
      <c r="B13801"/>
      <c r="C13801"/>
      <c r="D13801"/>
      <c r="E13801"/>
      <c r="F13801"/>
      <c r="G13801"/>
      <c r="H13801"/>
      <c r="I13801"/>
      <c r="J13801"/>
      <c r="K13801" s="91"/>
      <c r="L13801" s="91"/>
      <c r="M13801" s="91"/>
      <c r="R13801"/>
      <c r="S13801"/>
      <c r="T13801"/>
      <c r="U13801"/>
      <c r="V13801"/>
      <c r="W13801"/>
      <c r="X13801"/>
      <c r="Y13801"/>
      <c r="Z13801"/>
      <c r="AA13801"/>
      <c r="AB13801"/>
      <c r="AC13801"/>
    </row>
    <row r="13802" spans="2:29" s="14" customFormat="1" x14ac:dyDescent="0.25">
      <c r="B13802"/>
      <c r="C13802"/>
      <c r="D13802"/>
      <c r="E13802"/>
      <c r="F13802"/>
      <c r="G13802"/>
      <c r="H13802"/>
      <c r="I13802"/>
      <c r="J13802"/>
      <c r="K13802" s="91"/>
      <c r="L13802" s="91"/>
      <c r="M13802" s="91"/>
      <c r="R13802"/>
      <c r="S13802"/>
      <c r="T13802"/>
      <c r="U13802"/>
      <c r="V13802"/>
      <c r="W13802"/>
      <c r="X13802"/>
      <c r="Y13802"/>
      <c r="Z13802"/>
      <c r="AA13802"/>
      <c r="AB13802"/>
      <c r="AC13802"/>
    </row>
    <row r="13803" spans="2:29" s="14" customFormat="1" x14ac:dyDescent="0.25">
      <c r="B13803"/>
      <c r="C13803"/>
      <c r="D13803"/>
      <c r="E13803"/>
      <c r="F13803"/>
      <c r="G13803"/>
      <c r="H13803"/>
      <c r="I13803"/>
      <c r="J13803"/>
      <c r="K13803" s="91"/>
      <c r="L13803" s="91"/>
      <c r="M13803" s="91"/>
      <c r="R13803"/>
      <c r="S13803"/>
      <c r="T13803"/>
      <c r="U13803"/>
      <c r="V13803"/>
      <c r="W13803"/>
      <c r="X13803"/>
      <c r="Y13803"/>
      <c r="Z13803"/>
      <c r="AA13803"/>
      <c r="AB13803"/>
      <c r="AC13803"/>
    </row>
    <row r="13804" spans="2:29" s="14" customFormat="1" x14ac:dyDescent="0.25">
      <c r="B13804"/>
      <c r="C13804"/>
      <c r="D13804"/>
      <c r="E13804"/>
      <c r="F13804"/>
      <c r="G13804"/>
      <c r="H13804"/>
      <c r="I13804"/>
      <c r="J13804"/>
      <c r="K13804" s="91"/>
      <c r="L13804" s="91"/>
      <c r="M13804" s="91"/>
      <c r="R13804"/>
      <c r="S13804"/>
      <c r="T13804"/>
      <c r="U13804"/>
      <c r="V13804"/>
      <c r="W13804"/>
      <c r="X13804"/>
      <c r="Y13804"/>
      <c r="Z13804"/>
      <c r="AA13804"/>
      <c r="AB13804"/>
      <c r="AC13804"/>
    </row>
    <row r="13805" spans="2:29" s="14" customFormat="1" x14ac:dyDescent="0.25">
      <c r="B13805"/>
      <c r="C13805"/>
      <c r="D13805"/>
      <c r="E13805"/>
      <c r="F13805"/>
      <c r="G13805"/>
      <c r="H13805"/>
      <c r="I13805"/>
      <c r="J13805"/>
      <c r="K13805" s="91"/>
      <c r="L13805" s="91"/>
      <c r="M13805" s="91"/>
      <c r="R13805"/>
      <c r="S13805"/>
      <c r="T13805"/>
      <c r="U13805"/>
      <c r="V13805"/>
      <c r="W13805"/>
      <c r="X13805"/>
      <c r="Y13805"/>
      <c r="Z13805"/>
      <c r="AA13805"/>
      <c r="AB13805"/>
      <c r="AC13805"/>
    </row>
    <row r="13806" spans="2:29" s="14" customFormat="1" x14ac:dyDescent="0.25">
      <c r="B13806"/>
      <c r="C13806"/>
      <c r="D13806"/>
      <c r="E13806"/>
      <c r="F13806"/>
      <c r="G13806"/>
      <c r="H13806"/>
      <c r="I13806"/>
      <c r="J13806"/>
      <c r="K13806" s="91"/>
      <c r="L13806" s="91"/>
      <c r="M13806" s="91"/>
      <c r="R13806"/>
      <c r="S13806"/>
      <c r="T13806"/>
      <c r="U13806"/>
      <c r="V13806"/>
      <c r="W13806"/>
      <c r="X13806"/>
      <c r="Y13806"/>
      <c r="Z13806"/>
      <c r="AA13806"/>
      <c r="AB13806"/>
      <c r="AC13806"/>
    </row>
    <row r="13807" spans="2:29" s="14" customFormat="1" x14ac:dyDescent="0.25">
      <c r="B13807"/>
      <c r="C13807"/>
      <c r="D13807"/>
      <c r="E13807"/>
      <c r="F13807"/>
      <c r="G13807"/>
      <c r="H13807"/>
      <c r="I13807"/>
      <c r="J13807"/>
      <c r="K13807" s="91"/>
      <c r="L13807" s="91"/>
      <c r="M13807" s="91"/>
      <c r="R13807"/>
      <c r="S13807"/>
      <c r="T13807"/>
      <c r="U13807"/>
      <c r="V13807"/>
      <c r="W13807"/>
      <c r="X13807"/>
      <c r="Y13807"/>
      <c r="Z13807"/>
      <c r="AA13807"/>
      <c r="AB13807"/>
      <c r="AC13807"/>
    </row>
    <row r="13808" spans="2:29" s="14" customFormat="1" x14ac:dyDescent="0.25">
      <c r="B13808"/>
      <c r="C13808"/>
      <c r="D13808"/>
      <c r="E13808"/>
      <c r="F13808"/>
      <c r="G13808"/>
      <c r="H13808"/>
      <c r="I13808"/>
      <c r="J13808"/>
      <c r="K13808" s="91"/>
      <c r="L13808" s="91"/>
      <c r="M13808" s="91"/>
      <c r="R13808"/>
      <c r="S13808"/>
      <c r="T13808"/>
      <c r="U13808"/>
      <c r="V13808"/>
      <c r="W13808"/>
      <c r="X13808"/>
      <c r="Y13808"/>
      <c r="Z13808"/>
      <c r="AA13808"/>
      <c r="AB13808"/>
      <c r="AC13808"/>
    </row>
    <row r="13809" spans="2:29" s="14" customFormat="1" x14ac:dyDescent="0.25">
      <c r="B13809"/>
      <c r="C13809"/>
      <c r="D13809"/>
      <c r="E13809"/>
      <c r="F13809"/>
      <c r="G13809"/>
      <c r="H13809"/>
      <c r="I13809"/>
      <c r="J13809"/>
      <c r="K13809" s="91"/>
      <c r="L13809" s="91"/>
      <c r="M13809" s="91"/>
      <c r="R13809"/>
      <c r="S13809"/>
      <c r="T13809"/>
      <c r="U13809"/>
      <c r="V13809"/>
      <c r="W13809"/>
      <c r="X13809"/>
      <c r="Y13809"/>
      <c r="Z13809"/>
      <c r="AA13809"/>
      <c r="AB13809"/>
      <c r="AC13809"/>
    </row>
    <row r="13810" spans="2:29" s="14" customFormat="1" x14ac:dyDescent="0.25">
      <c r="B13810"/>
      <c r="C13810"/>
      <c r="D13810"/>
      <c r="E13810"/>
      <c r="F13810"/>
      <c r="G13810"/>
      <c r="H13810"/>
      <c r="I13810"/>
      <c r="J13810"/>
      <c r="K13810" s="91"/>
      <c r="L13810" s="91"/>
      <c r="M13810" s="91"/>
      <c r="R13810"/>
      <c r="S13810"/>
      <c r="T13810"/>
      <c r="U13810"/>
      <c r="V13810"/>
      <c r="W13810"/>
      <c r="X13810"/>
      <c r="Y13810"/>
      <c r="Z13810"/>
      <c r="AA13810"/>
      <c r="AB13810"/>
      <c r="AC13810"/>
    </row>
    <row r="13811" spans="2:29" s="14" customFormat="1" x14ac:dyDescent="0.25">
      <c r="B13811"/>
      <c r="C13811"/>
      <c r="D13811"/>
      <c r="E13811"/>
      <c r="F13811"/>
      <c r="G13811"/>
      <c r="H13811"/>
      <c r="I13811"/>
      <c r="J13811"/>
      <c r="K13811" s="91"/>
      <c r="L13811" s="91"/>
      <c r="M13811" s="91"/>
      <c r="R13811"/>
      <c r="S13811"/>
      <c r="T13811"/>
      <c r="U13811"/>
      <c r="V13811"/>
      <c r="W13811"/>
      <c r="X13811"/>
      <c r="Y13811"/>
      <c r="Z13811"/>
      <c r="AA13811"/>
      <c r="AB13811"/>
      <c r="AC13811"/>
    </row>
    <row r="13812" spans="2:29" s="14" customFormat="1" x14ac:dyDescent="0.25">
      <c r="B13812"/>
      <c r="C13812"/>
      <c r="D13812"/>
      <c r="E13812"/>
      <c r="F13812"/>
      <c r="G13812"/>
      <c r="H13812"/>
      <c r="I13812"/>
      <c r="J13812"/>
      <c r="K13812" s="91"/>
      <c r="L13812" s="91"/>
      <c r="M13812" s="91"/>
      <c r="R13812"/>
      <c r="S13812"/>
      <c r="T13812"/>
      <c r="U13812"/>
      <c r="V13812"/>
      <c r="W13812"/>
      <c r="X13812"/>
      <c r="Y13812"/>
      <c r="Z13812"/>
      <c r="AA13812"/>
      <c r="AB13812"/>
      <c r="AC13812"/>
    </row>
    <row r="13813" spans="2:29" s="14" customFormat="1" x14ac:dyDescent="0.25">
      <c r="B13813"/>
      <c r="C13813"/>
      <c r="D13813"/>
      <c r="E13813"/>
      <c r="F13813"/>
      <c r="G13813"/>
      <c r="H13813"/>
      <c r="I13813"/>
      <c r="J13813"/>
      <c r="K13813" s="91"/>
      <c r="L13813" s="91"/>
      <c r="M13813" s="91"/>
      <c r="R13813"/>
      <c r="S13813"/>
      <c r="T13813"/>
      <c r="U13813"/>
      <c r="V13813"/>
      <c r="W13813"/>
      <c r="X13813"/>
      <c r="Y13813"/>
      <c r="Z13813"/>
      <c r="AA13813"/>
      <c r="AB13813"/>
      <c r="AC13813"/>
    </row>
    <row r="13814" spans="2:29" s="14" customFormat="1" x14ac:dyDescent="0.25">
      <c r="B13814"/>
      <c r="C13814"/>
      <c r="D13814"/>
      <c r="E13814"/>
      <c r="F13814"/>
      <c r="G13814"/>
      <c r="H13814"/>
      <c r="I13814"/>
      <c r="J13814"/>
      <c r="K13814" s="91"/>
      <c r="L13814" s="91"/>
      <c r="M13814" s="91"/>
      <c r="R13814"/>
      <c r="S13814"/>
      <c r="T13814"/>
      <c r="U13814"/>
      <c r="V13814"/>
      <c r="W13814"/>
      <c r="X13814"/>
      <c r="Y13814"/>
      <c r="Z13814"/>
      <c r="AA13814"/>
      <c r="AB13814"/>
      <c r="AC13814"/>
    </row>
    <row r="13815" spans="2:29" s="14" customFormat="1" x14ac:dyDescent="0.25">
      <c r="B13815"/>
      <c r="C13815"/>
      <c r="D13815"/>
      <c r="E13815"/>
      <c r="F13815"/>
      <c r="G13815"/>
      <c r="H13815"/>
      <c r="I13815"/>
      <c r="J13815"/>
      <c r="K13815" s="91"/>
      <c r="L13815" s="91"/>
      <c r="M13815" s="91"/>
      <c r="R13815"/>
      <c r="S13815"/>
      <c r="T13815"/>
      <c r="U13815"/>
      <c r="V13815"/>
      <c r="W13815"/>
      <c r="X13815"/>
      <c r="Y13815"/>
      <c r="Z13815"/>
      <c r="AA13815"/>
      <c r="AB13815"/>
      <c r="AC13815"/>
    </row>
    <row r="13816" spans="2:29" s="14" customFormat="1" x14ac:dyDescent="0.25">
      <c r="B13816"/>
      <c r="C13816"/>
      <c r="D13816"/>
      <c r="E13816"/>
      <c r="F13816"/>
      <c r="G13816"/>
      <c r="H13816"/>
      <c r="I13816"/>
      <c r="J13816"/>
      <c r="K13816" s="91"/>
      <c r="L13816" s="91"/>
      <c r="M13816" s="91"/>
      <c r="R13816"/>
      <c r="S13816"/>
      <c r="T13816"/>
      <c r="U13816"/>
      <c r="V13816"/>
      <c r="W13816"/>
      <c r="X13816"/>
      <c r="Y13816"/>
      <c r="Z13816"/>
      <c r="AA13816"/>
      <c r="AB13816"/>
      <c r="AC13816"/>
    </row>
    <row r="13817" spans="2:29" s="14" customFormat="1" x14ac:dyDescent="0.25">
      <c r="B13817"/>
      <c r="C13817"/>
      <c r="D13817"/>
      <c r="E13817"/>
      <c r="F13817"/>
      <c r="G13817"/>
      <c r="H13817"/>
      <c r="I13817"/>
      <c r="J13817"/>
      <c r="K13817" s="91"/>
      <c r="L13817" s="91"/>
      <c r="M13817" s="91"/>
      <c r="R13817"/>
      <c r="S13817"/>
      <c r="T13817"/>
      <c r="U13817"/>
      <c r="V13817"/>
      <c r="W13817"/>
      <c r="X13817"/>
      <c r="Y13817"/>
      <c r="Z13817"/>
      <c r="AA13817"/>
      <c r="AB13817"/>
      <c r="AC13817"/>
    </row>
    <row r="13818" spans="2:29" s="14" customFormat="1" x14ac:dyDescent="0.25">
      <c r="B13818"/>
      <c r="C13818"/>
      <c r="D13818"/>
      <c r="E13818"/>
      <c r="F13818"/>
      <c r="G13818"/>
      <c r="H13818"/>
      <c r="I13818"/>
      <c r="J13818"/>
      <c r="K13818" s="91"/>
      <c r="L13818" s="91"/>
      <c r="M13818" s="91"/>
      <c r="R13818"/>
      <c r="S13818"/>
      <c r="T13818"/>
      <c r="U13818"/>
      <c r="V13818"/>
      <c r="W13818"/>
      <c r="X13818"/>
      <c r="Y13818"/>
      <c r="Z13818"/>
      <c r="AA13818"/>
      <c r="AB13818"/>
      <c r="AC13818"/>
    </row>
    <row r="13819" spans="2:29" s="14" customFormat="1" x14ac:dyDescent="0.25">
      <c r="B13819"/>
      <c r="C13819"/>
      <c r="D13819"/>
      <c r="E13819"/>
      <c r="F13819"/>
      <c r="G13819"/>
      <c r="H13819"/>
      <c r="I13819"/>
      <c r="J13819"/>
      <c r="K13819" s="91"/>
      <c r="L13819" s="91"/>
      <c r="M13819" s="91"/>
      <c r="R13819"/>
      <c r="S13819"/>
      <c r="T13819"/>
      <c r="U13819"/>
      <c r="V13819"/>
      <c r="W13819"/>
      <c r="X13819"/>
      <c r="Y13819"/>
      <c r="Z13819"/>
      <c r="AA13819"/>
      <c r="AB13819"/>
      <c r="AC13819"/>
    </row>
    <row r="13820" spans="2:29" s="14" customFormat="1" x14ac:dyDescent="0.25">
      <c r="B13820"/>
      <c r="C13820"/>
      <c r="D13820"/>
      <c r="E13820"/>
      <c r="F13820"/>
      <c r="G13820"/>
      <c r="H13820"/>
      <c r="I13820"/>
      <c r="J13820"/>
      <c r="K13820" s="91"/>
      <c r="L13820" s="91"/>
      <c r="M13820" s="91"/>
      <c r="R13820"/>
      <c r="S13820"/>
      <c r="T13820"/>
      <c r="U13820"/>
      <c r="V13820"/>
      <c r="W13820"/>
      <c r="X13820"/>
      <c r="Y13820"/>
      <c r="Z13820"/>
      <c r="AA13820"/>
      <c r="AB13820"/>
      <c r="AC13820"/>
    </row>
    <row r="13821" spans="2:29" s="14" customFormat="1" x14ac:dyDescent="0.25">
      <c r="B13821"/>
      <c r="C13821"/>
      <c r="D13821"/>
      <c r="E13821"/>
      <c r="F13821"/>
      <c r="G13821"/>
      <c r="H13821"/>
      <c r="I13821"/>
      <c r="J13821"/>
      <c r="K13821" s="91"/>
      <c r="L13821" s="91"/>
      <c r="M13821" s="91"/>
      <c r="R13821"/>
      <c r="S13821"/>
      <c r="T13821"/>
      <c r="U13821"/>
      <c r="V13821"/>
      <c r="W13821"/>
      <c r="X13821"/>
      <c r="Y13821"/>
      <c r="Z13821"/>
      <c r="AA13821"/>
      <c r="AB13821"/>
      <c r="AC13821"/>
    </row>
    <row r="13822" spans="2:29" s="14" customFormat="1" x14ac:dyDescent="0.25">
      <c r="B13822"/>
      <c r="C13822"/>
      <c r="D13822"/>
      <c r="E13822"/>
      <c r="F13822"/>
      <c r="G13822"/>
      <c r="H13822"/>
      <c r="I13822"/>
      <c r="J13822"/>
      <c r="K13822" s="91"/>
      <c r="L13822" s="91"/>
      <c r="M13822" s="91"/>
      <c r="R13822"/>
      <c r="S13822"/>
      <c r="T13822"/>
      <c r="U13822"/>
      <c r="V13822"/>
      <c r="W13822"/>
      <c r="X13822"/>
      <c r="Y13822"/>
      <c r="Z13822"/>
      <c r="AA13822"/>
      <c r="AB13822"/>
      <c r="AC13822"/>
    </row>
    <row r="13823" spans="2:29" s="14" customFormat="1" x14ac:dyDescent="0.25">
      <c r="B13823"/>
      <c r="C13823"/>
      <c r="D13823"/>
      <c r="E13823"/>
      <c r="F13823"/>
      <c r="G13823"/>
      <c r="H13823"/>
      <c r="I13823"/>
      <c r="J13823"/>
      <c r="K13823" s="91"/>
      <c r="L13823" s="91"/>
      <c r="M13823" s="91"/>
      <c r="R13823"/>
      <c r="S13823"/>
      <c r="T13823"/>
      <c r="U13823"/>
      <c r="V13823"/>
      <c r="W13823"/>
      <c r="X13823"/>
      <c r="Y13823"/>
      <c r="Z13823"/>
      <c r="AA13823"/>
      <c r="AB13823"/>
      <c r="AC13823"/>
    </row>
    <row r="13824" spans="2:29" s="14" customFormat="1" x14ac:dyDescent="0.25">
      <c r="B13824"/>
      <c r="C13824"/>
      <c r="D13824"/>
      <c r="E13824"/>
      <c r="F13824"/>
      <c r="G13824"/>
      <c r="H13824"/>
      <c r="I13824"/>
      <c r="J13824"/>
      <c r="K13824" s="91"/>
      <c r="L13824" s="91"/>
      <c r="M13824" s="91"/>
      <c r="R13824"/>
      <c r="S13824"/>
      <c r="T13824"/>
      <c r="U13824"/>
      <c r="V13824"/>
      <c r="W13824"/>
      <c r="X13824"/>
      <c r="Y13824"/>
      <c r="Z13824"/>
      <c r="AA13824"/>
      <c r="AB13824"/>
      <c r="AC13824"/>
    </row>
    <row r="13825" spans="2:29" s="14" customFormat="1" x14ac:dyDescent="0.25">
      <c r="B13825"/>
      <c r="C13825"/>
      <c r="D13825"/>
      <c r="E13825"/>
      <c r="F13825"/>
      <c r="G13825"/>
      <c r="H13825"/>
      <c r="I13825"/>
      <c r="J13825"/>
      <c r="K13825" s="91"/>
      <c r="L13825" s="91"/>
      <c r="M13825" s="91"/>
      <c r="R13825"/>
      <c r="S13825"/>
      <c r="T13825"/>
      <c r="U13825"/>
      <c r="V13825"/>
      <c r="W13825"/>
      <c r="X13825"/>
      <c r="Y13825"/>
      <c r="Z13825"/>
      <c r="AA13825"/>
      <c r="AB13825"/>
      <c r="AC13825"/>
    </row>
    <row r="13826" spans="2:29" s="14" customFormat="1" x14ac:dyDescent="0.25">
      <c r="B13826"/>
      <c r="C13826"/>
      <c r="D13826"/>
      <c r="E13826"/>
      <c r="F13826"/>
      <c r="G13826"/>
      <c r="H13826"/>
      <c r="I13826"/>
      <c r="J13826"/>
      <c r="K13826" s="91"/>
      <c r="L13826" s="91"/>
      <c r="M13826" s="91"/>
      <c r="R13826"/>
      <c r="S13826"/>
      <c r="T13826"/>
      <c r="U13826"/>
      <c r="V13826"/>
      <c r="W13826"/>
      <c r="X13826"/>
      <c r="Y13826"/>
      <c r="Z13826"/>
      <c r="AA13826"/>
      <c r="AB13826"/>
      <c r="AC13826"/>
    </row>
    <row r="13827" spans="2:29" s="14" customFormat="1" x14ac:dyDescent="0.25">
      <c r="B13827"/>
      <c r="C13827"/>
      <c r="D13827"/>
      <c r="E13827"/>
      <c r="F13827"/>
      <c r="G13827"/>
      <c r="H13827"/>
      <c r="I13827"/>
      <c r="J13827"/>
      <c r="K13827" s="91"/>
      <c r="L13827" s="91"/>
      <c r="M13827" s="91"/>
      <c r="R13827"/>
      <c r="S13827"/>
      <c r="T13827"/>
      <c r="U13827"/>
      <c r="V13827"/>
      <c r="W13827"/>
      <c r="X13827"/>
      <c r="Y13827"/>
      <c r="Z13827"/>
      <c r="AA13827"/>
      <c r="AB13827"/>
      <c r="AC13827"/>
    </row>
    <row r="13828" spans="2:29" s="14" customFormat="1" x14ac:dyDescent="0.25">
      <c r="B13828"/>
      <c r="C13828"/>
      <c r="D13828"/>
      <c r="E13828"/>
      <c r="F13828"/>
      <c r="G13828"/>
      <c r="H13828"/>
      <c r="I13828"/>
      <c r="J13828"/>
      <c r="K13828" s="91"/>
      <c r="L13828" s="91"/>
      <c r="M13828" s="91"/>
      <c r="R13828"/>
      <c r="S13828"/>
      <c r="T13828"/>
      <c r="U13828"/>
      <c r="V13828"/>
      <c r="W13828"/>
      <c r="X13828"/>
      <c r="Y13828"/>
      <c r="Z13828"/>
      <c r="AA13828"/>
      <c r="AB13828"/>
      <c r="AC13828"/>
    </row>
    <row r="13829" spans="2:29" s="14" customFormat="1" x14ac:dyDescent="0.25">
      <c r="B13829"/>
      <c r="C13829"/>
      <c r="D13829"/>
      <c r="E13829"/>
      <c r="F13829"/>
      <c r="G13829"/>
      <c r="H13829"/>
      <c r="I13829"/>
      <c r="J13829"/>
      <c r="K13829" s="91"/>
      <c r="L13829" s="91"/>
      <c r="M13829" s="91"/>
      <c r="R13829"/>
      <c r="S13829"/>
      <c r="T13829"/>
      <c r="U13829"/>
      <c r="V13829"/>
      <c r="W13829"/>
      <c r="X13829"/>
      <c r="Y13829"/>
      <c r="Z13829"/>
      <c r="AA13829"/>
      <c r="AB13829"/>
      <c r="AC13829"/>
    </row>
    <row r="13830" spans="2:29" s="14" customFormat="1" x14ac:dyDescent="0.25">
      <c r="B13830"/>
      <c r="C13830"/>
      <c r="D13830"/>
      <c r="E13830"/>
      <c r="F13830"/>
      <c r="G13830"/>
      <c r="H13830"/>
      <c r="I13830"/>
      <c r="J13830"/>
      <c r="K13830" s="91"/>
      <c r="L13830" s="91"/>
      <c r="M13830" s="91"/>
      <c r="R13830"/>
      <c r="S13830"/>
      <c r="T13830"/>
      <c r="U13830"/>
      <c r="V13830"/>
      <c r="W13830"/>
      <c r="X13830"/>
      <c r="Y13830"/>
      <c r="Z13830"/>
      <c r="AA13830"/>
      <c r="AB13830"/>
      <c r="AC13830"/>
    </row>
    <row r="13831" spans="2:29" s="14" customFormat="1" x14ac:dyDescent="0.25">
      <c r="B13831"/>
      <c r="C13831"/>
      <c r="D13831"/>
      <c r="E13831"/>
      <c r="F13831"/>
      <c r="G13831"/>
      <c r="H13831"/>
      <c r="I13831"/>
      <c r="J13831"/>
      <c r="K13831" s="91"/>
      <c r="L13831" s="91"/>
      <c r="M13831" s="91"/>
      <c r="R13831"/>
      <c r="S13831"/>
      <c r="T13831"/>
      <c r="U13831"/>
      <c r="V13831"/>
      <c r="W13831"/>
      <c r="X13831"/>
      <c r="Y13831"/>
      <c r="Z13831"/>
      <c r="AA13831"/>
      <c r="AB13831"/>
      <c r="AC13831"/>
    </row>
    <row r="13832" spans="2:29" s="14" customFormat="1" x14ac:dyDescent="0.25">
      <c r="B13832"/>
      <c r="C13832"/>
      <c r="D13832"/>
      <c r="E13832"/>
      <c r="F13832"/>
      <c r="G13832"/>
      <c r="H13832"/>
      <c r="I13832"/>
      <c r="J13832"/>
      <c r="K13832" s="91"/>
      <c r="L13832" s="91"/>
      <c r="M13832" s="91"/>
      <c r="R13832"/>
      <c r="S13832"/>
      <c r="T13832"/>
      <c r="U13832"/>
      <c r="V13832"/>
      <c r="W13832"/>
      <c r="X13832"/>
      <c r="Y13832"/>
      <c r="Z13832"/>
      <c r="AA13832"/>
      <c r="AB13832"/>
      <c r="AC13832"/>
    </row>
    <row r="13833" spans="2:29" s="14" customFormat="1" x14ac:dyDescent="0.25">
      <c r="B13833"/>
      <c r="C13833"/>
      <c r="D13833"/>
      <c r="E13833"/>
      <c r="F13833"/>
      <c r="G13833"/>
      <c r="H13833"/>
      <c r="I13833"/>
      <c r="J13833"/>
      <c r="K13833" s="91"/>
      <c r="L13833" s="91"/>
      <c r="M13833" s="91"/>
      <c r="R13833"/>
      <c r="S13833"/>
      <c r="T13833"/>
      <c r="U13833"/>
      <c r="V13833"/>
      <c r="W13833"/>
      <c r="X13833"/>
      <c r="Y13833"/>
      <c r="Z13833"/>
      <c r="AA13833"/>
      <c r="AB13833"/>
      <c r="AC13833"/>
    </row>
    <row r="13834" spans="2:29" s="14" customFormat="1" x14ac:dyDescent="0.25">
      <c r="B13834"/>
      <c r="C13834"/>
      <c r="D13834"/>
      <c r="E13834"/>
      <c r="F13834"/>
      <c r="G13834"/>
      <c r="H13834"/>
      <c r="I13834"/>
      <c r="J13834"/>
      <c r="K13834" s="91"/>
      <c r="L13834" s="91"/>
      <c r="M13834" s="91"/>
      <c r="R13834"/>
      <c r="S13834"/>
      <c r="T13834"/>
      <c r="U13834"/>
      <c r="V13834"/>
      <c r="W13834"/>
      <c r="X13834"/>
      <c r="Y13834"/>
      <c r="Z13834"/>
      <c r="AA13834"/>
      <c r="AB13834"/>
      <c r="AC13834"/>
    </row>
    <row r="13835" spans="2:29" s="14" customFormat="1" x14ac:dyDescent="0.25">
      <c r="B13835"/>
      <c r="C13835"/>
      <c r="D13835"/>
      <c r="E13835"/>
      <c r="F13835"/>
      <c r="G13835"/>
      <c r="H13835"/>
      <c r="I13835"/>
      <c r="J13835"/>
      <c r="K13835" s="91"/>
      <c r="L13835" s="91"/>
      <c r="M13835" s="91"/>
      <c r="R13835"/>
      <c r="S13835"/>
      <c r="T13835"/>
      <c r="U13835"/>
      <c r="V13835"/>
      <c r="W13835"/>
      <c r="X13835"/>
      <c r="Y13835"/>
      <c r="Z13835"/>
      <c r="AA13835"/>
      <c r="AB13835"/>
      <c r="AC13835"/>
    </row>
    <row r="13836" spans="2:29" s="14" customFormat="1" x14ac:dyDescent="0.25">
      <c r="B13836"/>
      <c r="C13836"/>
      <c r="D13836"/>
      <c r="E13836"/>
      <c r="F13836"/>
      <c r="G13836"/>
      <c r="H13836"/>
      <c r="I13836"/>
      <c r="J13836"/>
      <c r="K13836" s="91"/>
      <c r="L13836" s="91"/>
      <c r="M13836" s="91"/>
      <c r="R13836"/>
      <c r="S13836"/>
      <c r="T13836"/>
      <c r="U13836"/>
      <c r="V13836"/>
      <c r="W13836"/>
      <c r="X13836"/>
      <c r="Y13836"/>
      <c r="Z13836"/>
      <c r="AA13836"/>
      <c r="AB13836"/>
      <c r="AC13836"/>
    </row>
    <row r="13837" spans="2:29" s="14" customFormat="1" x14ac:dyDescent="0.25">
      <c r="B13837"/>
      <c r="C13837"/>
      <c r="D13837"/>
      <c r="E13837"/>
      <c r="F13837"/>
      <c r="G13837"/>
      <c r="H13837"/>
      <c r="I13837"/>
      <c r="J13837"/>
      <c r="K13837" s="91"/>
      <c r="L13837" s="91"/>
      <c r="M13837" s="91"/>
      <c r="R13837"/>
      <c r="S13837"/>
      <c r="T13837"/>
      <c r="U13837"/>
      <c r="V13837"/>
      <c r="W13837"/>
      <c r="X13837"/>
      <c r="Y13837"/>
      <c r="Z13837"/>
      <c r="AA13837"/>
      <c r="AB13837"/>
      <c r="AC13837"/>
    </row>
    <row r="13838" spans="2:29" s="14" customFormat="1" x14ac:dyDescent="0.25">
      <c r="B13838"/>
      <c r="C13838"/>
      <c r="D13838"/>
      <c r="E13838"/>
      <c r="F13838"/>
      <c r="G13838"/>
      <c r="H13838"/>
      <c r="I13838"/>
      <c r="J13838"/>
      <c r="K13838" s="91"/>
      <c r="L13838" s="91"/>
      <c r="M13838" s="91"/>
      <c r="R13838"/>
      <c r="S13838"/>
      <c r="T13838"/>
      <c r="U13838"/>
      <c r="V13838"/>
      <c r="W13838"/>
      <c r="X13838"/>
      <c r="Y13838"/>
      <c r="Z13838"/>
      <c r="AA13838"/>
      <c r="AB13838"/>
      <c r="AC13838"/>
    </row>
    <row r="13839" spans="2:29" s="14" customFormat="1" x14ac:dyDescent="0.25">
      <c r="B13839"/>
      <c r="C13839"/>
      <c r="D13839"/>
      <c r="E13839"/>
      <c r="F13839"/>
      <c r="G13839"/>
      <c r="H13839"/>
      <c r="I13839"/>
      <c r="J13839"/>
      <c r="K13839" s="91"/>
      <c r="L13839" s="91"/>
      <c r="M13839" s="91"/>
      <c r="R13839"/>
      <c r="S13839"/>
      <c r="T13839"/>
      <c r="U13839"/>
      <c r="V13839"/>
      <c r="W13839"/>
      <c r="X13839"/>
      <c r="Y13839"/>
      <c r="Z13839"/>
      <c r="AA13839"/>
      <c r="AB13839"/>
      <c r="AC13839"/>
    </row>
    <row r="13840" spans="2:29" s="14" customFormat="1" x14ac:dyDescent="0.25">
      <c r="B13840"/>
      <c r="C13840"/>
      <c r="D13840"/>
      <c r="E13840"/>
      <c r="F13840"/>
      <c r="G13840"/>
      <c r="H13840"/>
      <c r="I13840"/>
      <c r="J13840"/>
      <c r="K13840" s="91"/>
      <c r="L13840" s="91"/>
      <c r="M13840" s="91"/>
      <c r="R13840"/>
      <c r="S13840"/>
      <c r="T13840"/>
      <c r="U13840"/>
      <c r="V13840"/>
      <c r="W13840"/>
      <c r="X13840"/>
      <c r="Y13840"/>
      <c r="Z13840"/>
      <c r="AA13840"/>
      <c r="AB13840"/>
      <c r="AC13840"/>
    </row>
    <row r="13841" spans="2:29" s="14" customFormat="1" x14ac:dyDescent="0.25">
      <c r="B13841"/>
      <c r="C13841"/>
      <c r="D13841"/>
      <c r="E13841"/>
      <c r="F13841"/>
      <c r="G13841"/>
      <c r="H13841"/>
      <c r="I13841"/>
      <c r="J13841"/>
      <c r="K13841" s="91"/>
      <c r="L13841" s="91"/>
      <c r="M13841" s="91"/>
      <c r="R13841"/>
      <c r="S13841"/>
      <c r="T13841"/>
      <c r="U13841"/>
      <c r="V13841"/>
      <c r="W13841"/>
      <c r="X13841"/>
      <c r="Y13841"/>
      <c r="Z13841"/>
      <c r="AA13841"/>
      <c r="AB13841"/>
      <c r="AC13841"/>
    </row>
    <row r="13842" spans="2:29" s="14" customFormat="1" x14ac:dyDescent="0.25">
      <c r="B13842"/>
      <c r="C13842"/>
      <c r="D13842"/>
      <c r="E13842"/>
      <c r="F13842"/>
      <c r="G13842"/>
      <c r="H13842"/>
      <c r="I13842"/>
      <c r="J13842"/>
      <c r="K13842" s="91"/>
      <c r="L13842" s="91"/>
      <c r="M13842" s="91"/>
      <c r="R13842"/>
      <c r="S13842"/>
      <c r="T13842"/>
      <c r="U13842"/>
      <c r="V13842"/>
      <c r="W13842"/>
      <c r="X13842"/>
      <c r="Y13842"/>
      <c r="Z13842"/>
      <c r="AA13842"/>
      <c r="AB13842"/>
      <c r="AC13842"/>
    </row>
    <row r="13843" spans="2:29" s="14" customFormat="1" x14ac:dyDescent="0.25">
      <c r="B13843"/>
      <c r="C13843"/>
      <c r="D13843"/>
      <c r="E13843"/>
      <c r="F13843"/>
      <c r="G13843"/>
      <c r="H13843"/>
      <c r="I13843"/>
      <c r="J13843"/>
      <c r="K13843" s="91"/>
      <c r="L13843" s="91"/>
      <c r="M13843" s="91"/>
      <c r="R13843"/>
      <c r="S13843"/>
      <c r="T13843"/>
      <c r="U13843"/>
      <c r="V13843"/>
      <c r="W13843"/>
      <c r="X13843"/>
      <c r="Y13843"/>
      <c r="Z13843"/>
      <c r="AA13843"/>
      <c r="AB13843"/>
      <c r="AC13843"/>
    </row>
    <row r="13844" spans="2:29" s="14" customFormat="1" x14ac:dyDescent="0.25">
      <c r="B13844"/>
      <c r="C13844"/>
      <c r="D13844"/>
      <c r="E13844"/>
      <c r="F13844"/>
      <c r="G13844"/>
      <c r="H13844"/>
      <c r="I13844"/>
      <c r="J13844"/>
      <c r="K13844" s="91"/>
      <c r="L13844" s="91"/>
      <c r="M13844" s="91"/>
      <c r="R13844"/>
      <c r="S13844"/>
      <c r="T13844"/>
      <c r="U13844"/>
      <c r="V13844"/>
      <c r="W13844"/>
      <c r="X13844"/>
      <c r="Y13844"/>
      <c r="Z13844"/>
      <c r="AA13844"/>
      <c r="AB13844"/>
      <c r="AC13844"/>
    </row>
    <row r="13845" spans="2:29" s="14" customFormat="1" x14ac:dyDescent="0.25">
      <c r="B13845"/>
      <c r="C13845"/>
      <c r="D13845"/>
      <c r="E13845"/>
      <c r="F13845"/>
      <c r="G13845"/>
      <c r="H13845"/>
      <c r="I13845"/>
      <c r="J13845"/>
      <c r="K13845" s="91"/>
      <c r="L13845" s="91"/>
      <c r="M13845" s="91"/>
      <c r="R13845"/>
      <c r="S13845"/>
      <c r="T13845"/>
      <c r="U13845"/>
      <c r="V13845"/>
      <c r="W13845"/>
      <c r="X13845"/>
      <c r="Y13845"/>
      <c r="Z13845"/>
      <c r="AA13845"/>
      <c r="AB13845"/>
      <c r="AC13845"/>
    </row>
    <row r="13846" spans="2:29" s="14" customFormat="1" x14ac:dyDescent="0.25">
      <c r="B13846"/>
      <c r="C13846"/>
      <c r="D13846"/>
      <c r="E13846"/>
      <c r="F13846"/>
      <c r="G13846"/>
      <c r="H13846"/>
      <c r="I13846"/>
      <c r="J13846"/>
      <c r="K13846" s="91"/>
      <c r="L13846" s="91"/>
      <c r="M13846" s="91"/>
      <c r="R13846"/>
      <c r="S13846"/>
      <c r="T13846"/>
      <c r="U13846"/>
      <c r="V13846"/>
      <c r="W13846"/>
      <c r="X13846"/>
      <c r="Y13846"/>
      <c r="Z13846"/>
      <c r="AA13846"/>
      <c r="AB13846"/>
      <c r="AC13846"/>
    </row>
    <row r="13847" spans="2:29" s="14" customFormat="1" x14ac:dyDescent="0.25">
      <c r="B13847"/>
      <c r="C13847"/>
      <c r="D13847"/>
      <c r="E13847"/>
      <c r="F13847"/>
      <c r="G13847"/>
      <c r="H13847"/>
      <c r="I13847"/>
      <c r="J13847"/>
      <c r="K13847" s="91"/>
      <c r="L13847" s="91"/>
      <c r="M13847" s="91"/>
      <c r="R13847"/>
      <c r="S13847"/>
      <c r="T13847"/>
      <c r="U13847"/>
      <c r="V13847"/>
      <c r="W13847"/>
      <c r="X13847"/>
      <c r="Y13847"/>
      <c r="Z13847"/>
      <c r="AA13847"/>
      <c r="AB13847"/>
      <c r="AC13847"/>
    </row>
    <row r="13848" spans="2:29" s="14" customFormat="1" x14ac:dyDescent="0.25">
      <c r="B13848"/>
      <c r="C13848"/>
      <c r="D13848"/>
      <c r="E13848"/>
      <c r="F13848"/>
      <c r="G13848"/>
      <c r="H13848"/>
      <c r="I13848"/>
      <c r="J13848"/>
      <c r="K13848" s="91"/>
      <c r="L13848" s="91"/>
      <c r="M13848" s="91"/>
      <c r="R13848"/>
      <c r="S13848"/>
      <c r="T13848"/>
      <c r="U13848"/>
      <c r="V13848"/>
      <c r="W13848"/>
      <c r="X13848"/>
      <c r="Y13848"/>
      <c r="Z13848"/>
      <c r="AA13848"/>
      <c r="AB13848"/>
      <c r="AC13848"/>
    </row>
    <row r="13849" spans="2:29" s="14" customFormat="1" x14ac:dyDescent="0.25">
      <c r="B13849"/>
      <c r="C13849"/>
      <c r="D13849"/>
      <c r="E13849"/>
      <c r="F13849"/>
      <c r="G13849"/>
      <c r="H13849"/>
      <c r="I13849"/>
      <c r="J13849"/>
      <c r="K13849" s="91"/>
      <c r="L13849" s="91"/>
      <c r="M13849" s="91"/>
      <c r="R13849"/>
      <c r="S13849"/>
      <c r="T13849"/>
      <c r="U13849"/>
      <c r="V13849"/>
      <c r="W13849"/>
      <c r="X13849"/>
      <c r="Y13849"/>
      <c r="Z13849"/>
      <c r="AA13849"/>
      <c r="AB13849"/>
      <c r="AC13849"/>
    </row>
    <row r="13850" spans="2:29" s="14" customFormat="1" x14ac:dyDescent="0.25">
      <c r="B13850"/>
      <c r="C13850"/>
      <c r="D13850"/>
      <c r="E13850"/>
      <c r="F13850"/>
      <c r="G13850"/>
      <c r="H13850"/>
      <c r="I13850"/>
      <c r="J13850"/>
      <c r="K13850" s="91"/>
      <c r="L13850" s="91"/>
      <c r="M13850" s="91"/>
      <c r="R13850"/>
      <c r="S13850"/>
      <c r="T13850"/>
      <c r="U13850"/>
      <c r="V13850"/>
      <c r="W13850"/>
      <c r="X13850"/>
      <c r="Y13850"/>
      <c r="Z13850"/>
      <c r="AA13850"/>
      <c r="AB13850"/>
      <c r="AC13850"/>
    </row>
    <row r="13851" spans="2:29" s="14" customFormat="1" x14ac:dyDescent="0.25">
      <c r="B13851"/>
      <c r="C13851"/>
      <c r="D13851"/>
      <c r="E13851"/>
      <c r="F13851"/>
      <c r="G13851"/>
      <c r="H13851"/>
      <c r="I13851"/>
      <c r="J13851"/>
      <c r="K13851" s="91"/>
      <c r="L13851" s="91"/>
      <c r="M13851" s="91"/>
      <c r="R13851"/>
      <c r="S13851"/>
      <c r="T13851"/>
      <c r="U13851"/>
      <c r="V13851"/>
      <c r="W13851"/>
      <c r="X13851"/>
      <c r="Y13851"/>
      <c r="Z13851"/>
      <c r="AA13851"/>
      <c r="AB13851"/>
      <c r="AC13851"/>
    </row>
    <row r="13852" spans="2:29" s="14" customFormat="1" x14ac:dyDescent="0.25">
      <c r="B13852"/>
      <c r="C13852"/>
      <c r="D13852"/>
      <c r="E13852"/>
      <c r="F13852"/>
      <c r="G13852"/>
      <c r="H13852"/>
      <c r="I13852"/>
      <c r="J13852"/>
      <c r="K13852" s="91"/>
      <c r="L13852" s="91"/>
      <c r="M13852" s="91"/>
      <c r="R13852"/>
      <c r="S13852"/>
      <c r="T13852"/>
      <c r="U13852"/>
      <c r="V13852"/>
      <c r="W13852"/>
      <c r="X13852"/>
      <c r="Y13852"/>
      <c r="Z13852"/>
      <c r="AA13852"/>
      <c r="AB13852"/>
      <c r="AC13852"/>
    </row>
    <row r="13853" spans="2:29" s="14" customFormat="1" x14ac:dyDescent="0.25">
      <c r="B13853"/>
      <c r="C13853"/>
      <c r="D13853"/>
      <c r="E13853"/>
      <c r="F13853"/>
      <c r="G13853"/>
      <c r="H13853"/>
      <c r="I13853"/>
      <c r="J13853"/>
      <c r="K13853" s="91"/>
      <c r="L13853" s="91"/>
      <c r="M13853" s="91"/>
      <c r="R13853"/>
      <c r="S13853"/>
      <c r="T13853"/>
      <c r="U13853"/>
      <c r="V13853"/>
      <c r="W13853"/>
      <c r="X13853"/>
      <c r="Y13853"/>
      <c r="Z13853"/>
      <c r="AA13853"/>
      <c r="AB13853"/>
      <c r="AC13853"/>
    </row>
    <row r="13854" spans="2:29" s="14" customFormat="1" x14ac:dyDescent="0.25">
      <c r="B13854"/>
      <c r="C13854"/>
      <c r="D13854"/>
      <c r="E13854"/>
      <c r="F13854"/>
      <c r="G13854"/>
      <c r="H13854"/>
      <c r="I13854"/>
      <c r="J13854"/>
      <c r="K13854" s="91"/>
      <c r="L13854" s="91"/>
      <c r="M13854" s="91"/>
      <c r="R13854"/>
      <c r="S13854"/>
      <c r="T13854"/>
      <c r="U13854"/>
      <c r="V13854"/>
      <c r="W13854"/>
      <c r="X13854"/>
      <c r="Y13854"/>
      <c r="Z13854"/>
      <c r="AA13854"/>
      <c r="AB13854"/>
      <c r="AC13854"/>
    </row>
    <row r="13855" spans="2:29" s="14" customFormat="1" x14ac:dyDescent="0.25">
      <c r="B13855"/>
      <c r="C13855"/>
      <c r="D13855"/>
      <c r="E13855"/>
      <c r="F13855"/>
      <c r="G13855"/>
      <c r="H13855"/>
      <c r="I13855"/>
      <c r="J13855"/>
      <c r="K13855" s="91"/>
      <c r="L13855" s="91"/>
      <c r="M13855" s="91"/>
      <c r="R13855"/>
      <c r="S13855"/>
      <c r="T13855"/>
      <c r="U13855"/>
      <c r="V13855"/>
      <c r="W13855"/>
      <c r="X13855"/>
      <c r="Y13855"/>
      <c r="Z13855"/>
      <c r="AA13855"/>
      <c r="AB13855"/>
      <c r="AC13855"/>
    </row>
    <row r="13856" spans="2:29" s="14" customFormat="1" x14ac:dyDescent="0.25">
      <c r="B13856"/>
      <c r="C13856"/>
      <c r="D13856"/>
      <c r="E13856"/>
      <c r="F13856"/>
      <c r="G13856"/>
      <c r="H13856"/>
      <c r="I13856"/>
      <c r="J13856"/>
      <c r="K13856" s="91"/>
      <c r="L13856" s="91"/>
      <c r="M13856" s="91"/>
      <c r="R13856"/>
      <c r="S13856"/>
      <c r="T13856"/>
      <c r="U13856"/>
      <c r="V13856"/>
      <c r="W13856"/>
      <c r="X13856"/>
      <c r="Y13856"/>
      <c r="Z13856"/>
      <c r="AA13856"/>
      <c r="AB13856"/>
      <c r="AC13856"/>
    </row>
    <row r="13857" spans="2:29" s="14" customFormat="1" x14ac:dyDescent="0.25">
      <c r="B13857"/>
      <c r="C13857"/>
      <c r="D13857"/>
      <c r="E13857"/>
      <c r="F13857"/>
      <c r="G13857"/>
      <c r="H13857"/>
      <c r="I13857"/>
      <c r="J13857"/>
      <c r="K13857" s="91"/>
      <c r="L13857" s="91"/>
      <c r="M13857" s="91"/>
      <c r="R13857"/>
      <c r="S13857"/>
      <c r="T13857"/>
      <c r="U13857"/>
      <c r="V13857"/>
      <c r="W13857"/>
      <c r="X13857"/>
      <c r="Y13857"/>
      <c r="Z13857"/>
      <c r="AA13857"/>
      <c r="AB13857"/>
      <c r="AC13857"/>
    </row>
    <row r="13858" spans="2:29" s="14" customFormat="1" x14ac:dyDescent="0.25">
      <c r="B13858"/>
      <c r="C13858"/>
      <c r="D13858"/>
      <c r="E13858"/>
      <c r="F13858"/>
      <c r="G13858"/>
      <c r="H13858"/>
      <c r="I13858"/>
      <c r="J13858"/>
      <c r="K13858" s="91"/>
      <c r="L13858" s="91"/>
      <c r="M13858" s="91"/>
      <c r="R13858"/>
      <c r="S13858"/>
      <c r="T13858"/>
      <c r="U13858"/>
      <c r="V13858"/>
      <c r="W13858"/>
      <c r="X13858"/>
      <c r="Y13858"/>
      <c r="Z13858"/>
      <c r="AA13858"/>
      <c r="AB13858"/>
      <c r="AC13858"/>
    </row>
    <row r="13859" spans="2:29" s="14" customFormat="1" x14ac:dyDescent="0.25">
      <c r="B13859"/>
      <c r="C13859"/>
      <c r="D13859"/>
      <c r="E13859"/>
      <c r="F13859"/>
      <c r="G13859"/>
      <c r="H13859"/>
      <c r="I13859"/>
      <c r="J13859"/>
      <c r="K13859" s="91"/>
      <c r="L13859" s="91"/>
      <c r="M13859" s="91"/>
      <c r="R13859"/>
      <c r="S13859"/>
      <c r="T13859"/>
      <c r="U13859"/>
      <c r="V13859"/>
      <c r="W13859"/>
      <c r="X13859"/>
      <c r="Y13859"/>
      <c r="Z13859"/>
      <c r="AA13859"/>
      <c r="AB13859"/>
      <c r="AC13859"/>
    </row>
    <row r="13860" spans="2:29" s="14" customFormat="1" x14ac:dyDescent="0.25">
      <c r="B13860"/>
      <c r="C13860"/>
      <c r="D13860"/>
      <c r="E13860"/>
      <c r="F13860"/>
      <c r="G13860"/>
      <c r="H13860"/>
      <c r="I13860"/>
      <c r="J13860"/>
      <c r="K13860" s="91"/>
      <c r="L13860" s="91"/>
      <c r="M13860" s="91"/>
      <c r="R13860"/>
      <c r="S13860"/>
      <c r="T13860"/>
      <c r="U13860"/>
      <c r="V13860"/>
      <c r="W13860"/>
      <c r="X13860"/>
      <c r="Y13860"/>
      <c r="Z13860"/>
      <c r="AA13860"/>
      <c r="AB13860"/>
      <c r="AC13860"/>
    </row>
    <row r="13861" spans="2:29" s="14" customFormat="1" x14ac:dyDescent="0.25">
      <c r="B13861"/>
      <c r="C13861"/>
      <c r="D13861"/>
      <c r="E13861"/>
      <c r="F13861"/>
      <c r="G13861"/>
      <c r="H13861"/>
      <c r="I13861"/>
      <c r="J13861"/>
      <c r="K13861" s="91"/>
      <c r="L13861" s="91"/>
      <c r="M13861" s="91"/>
      <c r="R13861"/>
      <c r="S13861"/>
      <c r="T13861"/>
      <c r="U13861"/>
      <c r="V13861"/>
      <c r="W13861"/>
      <c r="X13861"/>
      <c r="Y13861"/>
      <c r="Z13861"/>
      <c r="AA13861"/>
      <c r="AB13861"/>
      <c r="AC13861"/>
    </row>
    <row r="13862" spans="2:29" s="14" customFormat="1" x14ac:dyDescent="0.25">
      <c r="B13862"/>
      <c r="C13862"/>
      <c r="D13862"/>
      <c r="E13862"/>
      <c r="F13862"/>
      <c r="G13862"/>
      <c r="H13862"/>
      <c r="I13862"/>
      <c r="J13862"/>
      <c r="K13862" s="91"/>
      <c r="L13862" s="91"/>
      <c r="M13862" s="91"/>
      <c r="R13862"/>
      <c r="S13862"/>
      <c r="T13862"/>
      <c r="U13862"/>
      <c r="V13862"/>
      <c r="W13862"/>
      <c r="X13862"/>
      <c r="Y13862"/>
      <c r="Z13862"/>
      <c r="AA13862"/>
      <c r="AB13862"/>
      <c r="AC13862"/>
    </row>
    <row r="13863" spans="2:29" s="14" customFormat="1" x14ac:dyDescent="0.25">
      <c r="B13863"/>
      <c r="C13863"/>
      <c r="D13863"/>
      <c r="E13863"/>
      <c r="F13863"/>
      <c r="G13863"/>
      <c r="H13863"/>
      <c r="I13863"/>
      <c r="J13863"/>
      <c r="K13863" s="91"/>
      <c r="L13863" s="91"/>
      <c r="M13863" s="91"/>
      <c r="R13863"/>
      <c r="S13863"/>
      <c r="T13863"/>
      <c r="U13863"/>
      <c r="V13863"/>
      <c r="W13863"/>
      <c r="X13863"/>
      <c r="Y13863"/>
      <c r="Z13863"/>
      <c r="AA13863"/>
      <c r="AB13863"/>
      <c r="AC13863"/>
    </row>
    <row r="13864" spans="2:29" s="14" customFormat="1" x14ac:dyDescent="0.25">
      <c r="B13864"/>
      <c r="C13864"/>
      <c r="D13864"/>
      <c r="E13864"/>
      <c r="F13864"/>
      <c r="G13864"/>
      <c r="H13864"/>
      <c r="I13864"/>
      <c r="J13864"/>
      <c r="K13864" s="91"/>
      <c r="L13864" s="91"/>
      <c r="M13864" s="91"/>
      <c r="R13864"/>
      <c r="S13864"/>
      <c r="T13864"/>
      <c r="U13864"/>
      <c r="V13864"/>
      <c r="W13864"/>
      <c r="X13864"/>
      <c r="Y13864"/>
      <c r="Z13864"/>
      <c r="AA13864"/>
      <c r="AB13864"/>
      <c r="AC13864"/>
    </row>
    <row r="13865" spans="2:29" s="14" customFormat="1" x14ac:dyDescent="0.25">
      <c r="B13865"/>
      <c r="C13865"/>
      <c r="D13865"/>
      <c r="E13865"/>
      <c r="F13865"/>
      <c r="G13865"/>
      <c r="H13865"/>
      <c r="I13865"/>
      <c r="J13865"/>
      <c r="K13865" s="91"/>
      <c r="L13865" s="91"/>
      <c r="M13865" s="91"/>
      <c r="R13865"/>
      <c r="S13865"/>
      <c r="T13865"/>
      <c r="U13865"/>
      <c r="V13865"/>
      <c r="W13865"/>
      <c r="X13865"/>
      <c r="Y13865"/>
      <c r="Z13865"/>
      <c r="AA13865"/>
      <c r="AB13865"/>
      <c r="AC13865"/>
    </row>
    <row r="13866" spans="2:29" s="14" customFormat="1" x14ac:dyDescent="0.25">
      <c r="B13866"/>
      <c r="C13866"/>
      <c r="D13866"/>
      <c r="E13866"/>
      <c r="F13866"/>
      <c r="G13866"/>
      <c r="H13866"/>
      <c r="I13866"/>
      <c r="J13866"/>
      <c r="K13866" s="91"/>
      <c r="L13866" s="91"/>
      <c r="M13866" s="91"/>
      <c r="R13866"/>
      <c r="S13866"/>
      <c r="T13866"/>
      <c r="U13866"/>
      <c r="V13866"/>
      <c r="W13866"/>
      <c r="X13866"/>
      <c r="Y13866"/>
      <c r="Z13866"/>
      <c r="AA13866"/>
      <c r="AB13866"/>
      <c r="AC13866"/>
    </row>
    <row r="13867" spans="2:29" s="14" customFormat="1" x14ac:dyDescent="0.25">
      <c r="B13867"/>
      <c r="C13867"/>
      <c r="D13867"/>
      <c r="E13867"/>
      <c r="F13867"/>
      <c r="G13867"/>
      <c r="H13867"/>
      <c r="I13867"/>
      <c r="J13867"/>
      <c r="K13867" s="91"/>
      <c r="L13867" s="91"/>
      <c r="M13867" s="91"/>
      <c r="R13867"/>
      <c r="S13867"/>
      <c r="T13867"/>
      <c r="U13867"/>
      <c r="V13867"/>
      <c r="W13867"/>
      <c r="X13867"/>
      <c r="Y13867"/>
      <c r="Z13867"/>
      <c r="AA13867"/>
      <c r="AB13867"/>
      <c r="AC13867"/>
    </row>
    <row r="13868" spans="2:29" s="14" customFormat="1" x14ac:dyDescent="0.25">
      <c r="B13868"/>
      <c r="C13868"/>
      <c r="D13868"/>
      <c r="E13868"/>
      <c r="F13868"/>
      <c r="G13868"/>
      <c r="H13868"/>
      <c r="I13868"/>
      <c r="J13868"/>
      <c r="K13868" s="91"/>
      <c r="L13868" s="91"/>
      <c r="M13868" s="91"/>
      <c r="R13868"/>
      <c r="S13868"/>
      <c r="T13868"/>
      <c r="U13868"/>
      <c r="V13868"/>
      <c r="W13868"/>
      <c r="X13868"/>
      <c r="Y13868"/>
      <c r="Z13868"/>
      <c r="AA13868"/>
      <c r="AB13868"/>
      <c r="AC13868"/>
    </row>
    <row r="13869" spans="2:29" s="14" customFormat="1" x14ac:dyDescent="0.25">
      <c r="B13869"/>
      <c r="C13869"/>
      <c r="D13869"/>
      <c r="E13869"/>
      <c r="F13869"/>
      <c r="G13869"/>
      <c r="H13869"/>
      <c r="I13869"/>
      <c r="J13869"/>
      <c r="K13869" s="91"/>
      <c r="L13869" s="91"/>
      <c r="M13869" s="91"/>
      <c r="R13869"/>
      <c r="S13869"/>
      <c r="T13869"/>
      <c r="U13869"/>
      <c r="V13869"/>
      <c r="W13869"/>
      <c r="X13869"/>
      <c r="Y13869"/>
      <c r="Z13869"/>
      <c r="AA13869"/>
      <c r="AB13869"/>
      <c r="AC13869"/>
    </row>
    <row r="13870" spans="2:29" s="14" customFormat="1" x14ac:dyDescent="0.25">
      <c r="B13870"/>
      <c r="C13870"/>
      <c r="D13870"/>
      <c r="E13870"/>
      <c r="F13870"/>
      <c r="G13870"/>
      <c r="H13870"/>
      <c r="I13870"/>
      <c r="J13870"/>
      <c r="K13870" s="91"/>
      <c r="L13870" s="91"/>
      <c r="M13870" s="91"/>
      <c r="R13870"/>
      <c r="S13870"/>
      <c r="T13870"/>
      <c r="U13870"/>
      <c r="V13870"/>
      <c r="W13870"/>
      <c r="X13870"/>
      <c r="Y13870"/>
      <c r="Z13870"/>
      <c r="AA13870"/>
      <c r="AB13870"/>
      <c r="AC13870"/>
    </row>
    <row r="13871" spans="2:29" s="14" customFormat="1" x14ac:dyDescent="0.25">
      <c r="B13871"/>
      <c r="C13871"/>
      <c r="D13871"/>
      <c r="E13871"/>
      <c r="F13871"/>
      <c r="G13871"/>
      <c r="H13871"/>
      <c r="I13871"/>
      <c r="J13871"/>
      <c r="K13871" s="91"/>
      <c r="L13871" s="91"/>
      <c r="M13871" s="91"/>
      <c r="R13871"/>
      <c r="S13871"/>
      <c r="T13871"/>
      <c r="U13871"/>
      <c r="V13871"/>
      <c r="W13871"/>
      <c r="X13871"/>
      <c r="Y13871"/>
      <c r="Z13871"/>
      <c r="AA13871"/>
      <c r="AB13871"/>
      <c r="AC13871"/>
    </row>
    <row r="13872" spans="2:29" s="14" customFormat="1" x14ac:dyDescent="0.25">
      <c r="B13872"/>
      <c r="C13872"/>
      <c r="D13872"/>
      <c r="E13872"/>
      <c r="F13872"/>
      <c r="G13872"/>
      <c r="H13872"/>
      <c r="I13872"/>
      <c r="J13872"/>
      <c r="K13872" s="91"/>
      <c r="L13872" s="91"/>
      <c r="M13872" s="91"/>
      <c r="R13872"/>
      <c r="S13872"/>
      <c r="T13872"/>
      <c r="U13872"/>
      <c r="V13872"/>
      <c r="W13872"/>
      <c r="X13872"/>
      <c r="Y13872"/>
      <c r="Z13872"/>
      <c r="AA13872"/>
      <c r="AB13872"/>
      <c r="AC13872"/>
    </row>
    <row r="13873" spans="2:29" s="14" customFormat="1" x14ac:dyDescent="0.25">
      <c r="B13873"/>
      <c r="C13873"/>
      <c r="D13873"/>
      <c r="E13873"/>
      <c r="F13873"/>
      <c r="G13873"/>
      <c r="H13873"/>
      <c r="I13873"/>
      <c r="J13873"/>
      <c r="K13873" s="91"/>
      <c r="L13873" s="91"/>
      <c r="M13873" s="91"/>
      <c r="R13873"/>
      <c r="S13873"/>
      <c r="T13873"/>
      <c r="U13873"/>
      <c r="V13873"/>
      <c r="W13873"/>
      <c r="X13873"/>
      <c r="Y13873"/>
      <c r="Z13873"/>
      <c r="AA13873"/>
      <c r="AB13873"/>
      <c r="AC13873"/>
    </row>
    <row r="13874" spans="2:29" s="14" customFormat="1" x14ac:dyDescent="0.25">
      <c r="B13874"/>
      <c r="C13874"/>
      <c r="D13874"/>
      <c r="E13874"/>
      <c r="F13874"/>
      <c r="G13874"/>
      <c r="H13874"/>
      <c r="I13874"/>
      <c r="J13874"/>
      <c r="K13874" s="91"/>
      <c r="L13874" s="91"/>
      <c r="M13874" s="91"/>
      <c r="R13874"/>
      <c r="S13874"/>
      <c r="T13874"/>
      <c r="U13874"/>
      <c r="V13874"/>
      <c r="W13874"/>
      <c r="X13874"/>
      <c r="Y13874"/>
      <c r="Z13874"/>
      <c r="AA13874"/>
      <c r="AB13874"/>
      <c r="AC13874"/>
    </row>
    <row r="13875" spans="2:29" s="14" customFormat="1" x14ac:dyDescent="0.25">
      <c r="B13875"/>
      <c r="C13875"/>
      <c r="D13875"/>
      <c r="E13875"/>
      <c r="F13875"/>
      <c r="G13875"/>
      <c r="H13875"/>
      <c r="I13875"/>
      <c r="J13875"/>
      <c r="K13875" s="91"/>
      <c r="L13875" s="91"/>
      <c r="M13875" s="91"/>
      <c r="R13875"/>
      <c r="S13875"/>
      <c r="T13875"/>
      <c r="U13875"/>
      <c r="V13875"/>
      <c r="W13875"/>
      <c r="X13875"/>
      <c r="Y13875"/>
      <c r="Z13875"/>
      <c r="AA13875"/>
      <c r="AB13875"/>
      <c r="AC13875"/>
    </row>
    <row r="13876" spans="2:29" s="14" customFormat="1" x14ac:dyDescent="0.25">
      <c r="B13876"/>
      <c r="C13876"/>
      <c r="D13876"/>
      <c r="E13876"/>
      <c r="F13876"/>
      <c r="G13876"/>
      <c r="H13876"/>
      <c r="I13876"/>
      <c r="J13876"/>
      <c r="K13876" s="91"/>
      <c r="L13876" s="91"/>
      <c r="M13876" s="91"/>
      <c r="R13876"/>
      <c r="S13876"/>
      <c r="T13876"/>
      <c r="U13876"/>
      <c r="V13876"/>
      <c r="W13876"/>
      <c r="X13876"/>
      <c r="Y13876"/>
      <c r="Z13876"/>
      <c r="AA13876"/>
      <c r="AB13876"/>
      <c r="AC13876"/>
    </row>
    <row r="13877" spans="2:29" s="14" customFormat="1" x14ac:dyDescent="0.25">
      <c r="B13877"/>
      <c r="C13877"/>
      <c r="D13877"/>
      <c r="E13877"/>
      <c r="F13877"/>
      <c r="G13877"/>
      <c r="H13877"/>
      <c r="I13877"/>
      <c r="J13877"/>
      <c r="K13877" s="91"/>
      <c r="L13877" s="91"/>
      <c r="M13877" s="91"/>
      <c r="R13877"/>
      <c r="S13877"/>
      <c r="T13877"/>
      <c r="U13877"/>
      <c r="V13877"/>
      <c r="W13877"/>
      <c r="X13877"/>
      <c r="Y13877"/>
      <c r="Z13877"/>
      <c r="AA13877"/>
      <c r="AB13877"/>
      <c r="AC13877"/>
    </row>
    <row r="13878" spans="2:29" s="14" customFormat="1" x14ac:dyDescent="0.25">
      <c r="B13878"/>
      <c r="C13878"/>
      <c r="D13878"/>
      <c r="E13878"/>
      <c r="F13878"/>
      <c r="G13878"/>
      <c r="H13878"/>
      <c r="I13878"/>
      <c r="J13878"/>
      <c r="K13878" s="91"/>
      <c r="L13878" s="91"/>
      <c r="M13878" s="91"/>
      <c r="R13878"/>
      <c r="S13878"/>
      <c r="T13878"/>
      <c r="U13878"/>
      <c r="V13878"/>
      <c r="W13878"/>
      <c r="X13878"/>
      <c r="Y13878"/>
      <c r="Z13878"/>
      <c r="AA13878"/>
      <c r="AB13878"/>
      <c r="AC13878"/>
    </row>
    <row r="13879" spans="2:29" s="14" customFormat="1" x14ac:dyDescent="0.25">
      <c r="B13879"/>
      <c r="C13879"/>
      <c r="D13879"/>
      <c r="E13879"/>
      <c r="F13879"/>
      <c r="G13879"/>
      <c r="H13879"/>
      <c r="I13879"/>
      <c r="J13879"/>
      <c r="K13879" s="91"/>
      <c r="L13879" s="91"/>
      <c r="M13879" s="91"/>
      <c r="R13879"/>
      <c r="S13879"/>
      <c r="T13879"/>
      <c r="U13879"/>
      <c r="V13879"/>
      <c r="W13879"/>
      <c r="X13879"/>
      <c r="Y13879"/>
      <c r="Z13879"/>
      <c r="AA13879"/>
      <c r="AB13879"/>
      <c r="AC13879"/>
    </row>
    <row r="13880" spans="2:29" s="14" customFormat="1" x14ac:dyDescent="0.25">
      <c r="B13880"/>
      <c r="C13880"/>
      <c r="D13880"/>
      <c r="E13880"/>
      <c r="F13880"/>
      <c r="G13880"/>
      <c r="H13880"/>
      <c r="I13880"/>
      <c r="J13880"/>
      <c r="K13880" s="91"/>
      <c r="L13880" s="91"/>
      <c r="M13880" s="91"/>
      <c r="R13880"/>
      <c r="S13880"/>
      <c r="T13880"/>
      <c r="U13880"/>
      <c r="V13880"/>
      <c r="W13880"/>
      <c r="X13880"/>
      <c r="Y13880"/>
      <c r="Z13880"/>
      <c r="AA13880"/>
      <c r="AB13880"/>
      <c r="AC13880"/>
    </row>
    <row r="13881" spans="2:29" s="14" customFormat="1" x14ac:dyDescent="0.25">
      <c r="B13881"/>
      <c r="C13881"/>
      <c r="D13881"/>
      <c r="E13881"/>
      <c r="F13881"/>
      <c r="G13881"/>
      <c r="H13881"/>
      <c r="I13881"/>
      <c r="J13881"/>
      <c r="K13881" s="91"/>
      <c r="L13881" s="91"/>
      <c r="M13881" s="91"/>
      <c r="R13881"/>
      <c r="S13881"/>
      <c r="T13881"/>
      <c r="U13881"/>
      <c r="V13881"/>
      <c r="W13881"/>
      <c r="X13881"/>
      <c r="Y13881"/>
      <c r="Z13881"/>
      <c r="AA13881"/>
      <c r="AB13881"/>
      <c r="AC13881"/>
    </row>
    <row r="13882" spans="2:29" s="14" customFormat="1" x14ac:dyDescent="0.25">
      <c r="B13882"/>
      <c r="C13882"/>
      <c r="D13882"/>
      <c r="E13882"/>
      <c r="F13882"/>
      <c r="G13882"/>
      <c r="H13882"/>
      <c r="I13882"/>
      <c r="J13882"/>
      <c r="K13882" s="91"/>
      <c r="L13882" s="91"/>
      <c r="M13882" s="91"/>
      <c r="R13882"/>
      <c r="S13882"/>
      <c r="T13882"/>
      <c r="U13882"/>
      <c r="V13882"/>
      <c r="W13882"/>
      <c r="X13882"/>
      <c r="Y13882"/>
      <c r="Z13882"/>
      <c r="AA13882"/>
      <c r="AB13882"/>
      <c r="AC13882"/>
    </row>
    <row r="13883" spans="2:29" s="14" customFormat="1" x14ac:dyDescent="0.25">
      <c r="B13883"/>
      <c r="C13883"/>
      <c r="D13883"/>
      <c r="E13883"/>
      <c r="F13883"/>
      <c r="G13883"/>
      <c r="H13883"/>
      <c r="I13883"/>
      <c r="J13883"/>
      <c r="K13883" s="91"/>
      <c r="L13883" s="91"/>
      <c r="M13883" s="91"/>
      <c r="R13883"/>
      <c r="S13883"/>
      <c r="T13883"/>
      <c r="U13883"/>
      <c r="V13883"/>
      <c r="W13883"/>
      <c r="X13883"/>
      <c r="Y13883"/>
      <c r="Z13883"/>
      <c r="AA13883"/>
      <c r="AB13883"/>
      <c r="AC13883"/>
    </row>
    <row r="13884" spans="2:29" s="14" customFormat="1" x14ac:dyDescent="0.25">
      <c r="B13884"/>
      <c r="C13884"/>
      <c r="D13884"/>
      <c r="E13884"/>
      <c r="F13884"/>
      <c r="G13884"/>
      <c r="H13884"/>
      <c r="I13884"/>
      <c r="J13884"/>
      <c r="K13884" s="91"/>
      <c r="L13884" s="91"/>
      <c r="M13884" s="91"/>
      <c r="R13884"/>
      <c r="S13884"/>
      <c r="T13884"/>
      <c r="U13884"/>
      <c r="V13884"/>
      <c r="W13884"/>
      <c r="X13884"/>
      <c r="Y13884"/>
      <c r="Z13884"/>
      <c r="AA13884"/>
      <c r="AB13884"/>
      <c r="AC13884"/>
    </row>
    <row r="13885" spans="2:29" s="14" customFormat="1" x14ac:dyDescent="0.25">
      <c r="B13885"/>
      <c r="C13885"/>
      <c r="D13885"/>
      <c r="E13885"/>
      <c r="F13885"/>
      <c r="G13885"/>
      <c r="H13885"/>
      <c r="I13885"/>
      <c r="J13885"/>
      <c r="K13885" s="91"/>
      <c r="L13885" s="91"/>
      <c r="M13885" s="91"/>
      <c r="R13885"/>
      <c r="S13885"/>
      <c r="T13885"/>
      <c r="U13885"/>
      <c r="V13885"/>
      <c r="W13885"/>
      <c r="X13885"/>
      <c r="Y13885"/>
      <c r="Z13885"/>
      <c r="AA13885"/>
      <c r="AB13885"/>
      <c r="AC13885"/>
    </row>
    <row r="13886" spans="2:29" s="14" customFormat="1" x14ac:dyDescent="0.25">
      <c r="B13886"/>
      <c r="C13886"/>
      <c r="D13886"/>
      <c r="E13886"/>
      <c r="F13886"/>
      <c r="G13886"/>
      <c r="H13886"/>
      <c r="I13886"/>
      <c r="J13886"/>
      <c r="K13886" s="91"/>
      <c r="L13886" s="91"/>
      <c r="M13886" s="91"/>
      <c r="R13886"/>
      <c r="S13886"/>
      <c r="T13886"/>
      <c r="U13886"/>
      <c r="V13886"/>
      <c r="W13886"/>
      <c r="X13886"/>
      <c r="Y13886"/>
      <c r="Z13886"/>
      <c r="AA13886"/>
      <c r="AB13886"/>
      <c r="AC13886"/>
    </row>
    <row r="13887" spans="2:29" s="14" customFormat="1" x14ac:dyDescent="0.25">
      <c r="B13887"/>
      <c r="C13887"/>
      <c r="D13887"/>
      <c r="E13887"/>
      <c r="F13887"/>
      <c r="G13887"/>
      <c r="H13887"/>
      <c r="I13887"/>
      <c r="J13887"/>
      <c r="K13887" s="91"/>
      <c r="L13887" s="91"/>
      <c r="M13887" s="91"/>
      <c r="R13887"/>
      <c r="S13887"/>
      <c r="T13887"/>
      <c r="U13887"/>
      <c r="V13887"/>
      <c r="W13887"/>
      <c r="X13887"/>
      <c r="Y13887"/>
      <c r="Z13887"/>
      <c r="AA13887"/>
      <c r="AB13887"/>
      <c r="AC13887"/>
    </row>
    <row r="13888" spans="2:29" s="14" customFormat="1" x14ac:dyDescent="0.25">
      <c r="B13888"/>
      <c r="C13888"/>
      <c r="D13888"/>
      <c r="E13888"/>
      <c r="F13888"/>
      <c r="G13888"/>
      <c r="H13888"/>
      <c r="I13888"/>
      <c r="J13888"/>
      <c r="K13888" s="91"/>
      <c r="L13888" s="91"/>
      <c r="M13888" s="91"/>
      <c r="R13888"/>
      <c r="S13888"/>
      <c r="T13888"/>
      <c r="U13888"/>
      <c r="V13888"/>
      <c r="W13888"/>
      <c r="X13888"/>
      <c r="Y13888"/>
      <c r="Z13888"/>
      <c r="AA13888"/>
      <c r="AB13888"/>
      <c r="AC13888"/>
    </row>
    <row r="13889" spans="2:29" s="14" customFormat="1" x14ac:dyDescent="0.25">
      <c r="B13889"/>
      <c r="C13889"/>
      <c r="D13889"/>
      <c r="E13889"/>
      <c r="F13889"/>
      <c r="G13889"/>
      <c r="H13889"/>
      <c r="I13889"/>
      <c r="J13889"/>
      <c r="K13889" s="91"/>
      <c r="L13889" s="91"/>
      <c r="M13889" s="91"/>
      <c r="R13889"/>
      <c r="S13889"/>
      <c r="T13889"/>
      <c r="U13889"/>
      <c r="V13889"/>
      <c r="W13889"/>
      <c r="X13889"/>
      <c r="Y13889"/>
      <c r="Z13889"/>
      <c r="AA13889"/>
      <c r="AB13889"/>
      <c r="AC13889"/>
    </row>
    <row r="13890" spans="2:29" s="14" customFormat="1" x14ac:dyDescent="0.25">
      <c r="B13890"/>
      <c r="C13890"/>
      <c r="D13890"/>
      <c r="E13890"/>
      <c r="F13890"/>
      <c r="G13890"/>
      <c r="H13890"/>
      <c r="I13890"/>
      <c r="J13890"/>
      <c r="K13890" s="91"/>
      <c r="L13890" s="91"/>
      <c r="M13890" s="91"/>
      <c r="R13890"/>
      <c r="S13890"/>
      <c r="T13890"/>
      <c r="U13890"/>
      <c r="V13890"/>
      <c r="W13890"/>
      <c r="X13890"/>
      <c r="Y13890"/>
      <c r="Z13890"/>
      <c r="AA13890"/>
      <c r="AB13890"/>
      <c r="AC13890"/>
    </row>
    <row r="13891" spans="2:29" s="14" customFormat="1" x14ac:dyDescent="0.25">
      <c r="B13891"/>
      <c r="C13891"/>
      <c r="D13891"/>
      <c r="E13891"/>
      <c r="F13891"/>
      <c r="G13891"/>
      <c r="H13891"/>
      <c r="I13891"/>
      <c r="J13891"/>
      <c r="K13891" s="91"/>
      <c r="L13891" s="91"/>
      <c r="M13891" s="91"/>
      <c r="R13891"/>
      <c r="S13891"/>
      <c r="T13891"/>
      <c r="U13891"/>
      <c r="V13891"/>
      <c r="W13891"/>
      <c r="X13891"/>
      <c r="Y13891"/>
      <c r="Z13891"/>
      <c r="AA13891"/>
      <c r="AB13891"/>
      <c r="AC13891"/>
    </row>
    <row r="13892" spans="2:29" s="14" customFormat="1" x14ac:dyDescent="0.25">
      <c r="B13892"/>
      <c r="C13892"/>
      <c r="D13892"/>
      <c r="E13892"/>
      <c r="F13892"/>
      <c r="G13892"/>
      <c r="H13892"/>
      <c r="I13892"/>
      <c r="J13892"/>
      <c r="K13892" s="91"/>
      <c r="L13892" s="91"/>
      <c r="M13892" s="91"/>
      <c r="R13892"/>
      <c r="S13892"/>
      <c r="T13892"/>
      <c r="U13892"/>
      <c r="V13892"/>
      <c r="W13892"/>
      <c r="X13892"/>
      <c r="Y13892"/>
      <c r="Z13892"/>
      <c r="AA13892"/>
      <c r="AB13892"/>
      <c r="AC13892"/>
    </row>
    <row r="13893" spans="2:29" s="14" customFormat="1" x14ac:dyDescent="0.25">
      <c r="B13893"/>
      <c r="C13893"/>
      <c r="D13893"/>
      <c r="E13893"/>
      <c r="F13893"/>
      <c r="G13893"/>
      <c r="H13893"/>
      <c r="I13893"/>
      <c r="J13893"/>
      <c r="K13893" s="91"/>
      <c r="L13893" s="91"/>
      <c r="M13893" s="91"/>
      <c r="R13893"/>
      <c r="S13893"/>
      <c r="T13893"/>
      <c r="U13893"/>
      <c r="V13893"/>
      <c r="W13893"/>
      <c r="X13893"/>
      <c r="Y13893"/>
      <c r="Z13893"/>
      <c r="AA13893"/>
      <c r="AB13893"/>
      <c r="AC13893"/>
    </row>
    <row r="13894" spans="2:29" s="14" customFormat="1" x14ac:dyDescent="0.25">
      <c r="B13894"/>
      <c r="C13894"/>
      <c r="D13894"/>
      <c r="E13894"/>
      <c r="F13894"/>
      <c r="G13894"/>
      <c r="H13894"/>
      <c r="I13894"/>
      <c r="J13894"/>
      <c r="K13894" s="91"/>
      <c r="L13894" s="91"/>
      <c r="M13894" s="91"/>
      <c r="R13894"/>
      <c r="S13894"/>
      <c r="T13894"/>
      <c r="U13894"/>
      <c r="V13894"/>
      <c r="W13894"/>
      <c r="X13894"/>
      <c r="Y13894"/>
      <c r="Z13894"/>
      <c r="AA13894"/>
      <c r="AB13894"/>
      <c r="AC13894"/>
    </row>
    <row r="13895" spans="2:29" s="14" customFormat="1" x14ac:dyDescent="0.25">
      <c r="B13895"/>
      <c r="C13895"/>
      <c r="D13895"/>
      <c r="E13895"/>
      <c r="F13895"/>
      <c r="G13895"/>
      <c r="H13895"/>
      <c r="I13895"/>
      <c r="J13895"/>
      <c r="K13895" s="91"/>
      <c r="L13895" s="91"/>
      <c r="M13895" s="91"/>
      <c r="R13895"/>
      <c r="S13895"/>
      <c r="T13895"/>
      <c r="U13895"/>
      <c r="V13895"/>
      <c r="W13895"/>
      <c r="X13895"/>
      <c r="Y13895"/>
      <c r="Z13895"/>
      <c r="AA13895"/>
      <c r="AB13895"/>
      <c r="AC13895"/>
    </row>
    <row r="13896" spans="2:29" s="14" customFormat="1" x14ac:dyDescent="0.25">
      <c r="B13896"/>
      <c r="C13896"/>
      <c r="D13896"/>
      <c r="E13896"/>
      <c r="F13896"/>
      <c r="G13896"/>
      <c r="H13896"/>
      <c r="I13896"/>
      <c r="J13896"/>
      <c r="K13896" s="91"/>
      <c r="L13896" s="91"/>
      <c r="M13896" s="91"/>
      <c r="R13896"/>
      <c r="S13896"/>
      <c r="T13896"/>
      <c r="U13896"/>
      <c r="V13896"/>
      <c r="W13896"/>
      <c r="X13896"/>
      <c r="Y13896"/>
      <c r="Z13896"/>
      <c r="AA13896"/>
      <c r="AB13896"/>
      <c r="AC13896"/>
    </row>
    <row r="13897" spans="2:29" s="14" customFormat="1" x14ac:dyDescent="0.25">
      <c r="B13897"/>
      <c r="C13897"/>
      <c r="D13897"/>
      <c r="E13897"/>
      <c r="F13897"/>
      <c r="G13897"/>
      <c r="H13897"/>
      <c r="I13897"/>
      <c r="J13897"/>
      <c r="K13897" s="91"/>
      <c r="L13897" s="91"/>
      <c r="M13897" s="91"/>
      <c r="R13897"/>
      <c r="S13897"/>
      <c r="T13897"/>
      <c r="U13897"/>
      <c r="V13897"/>
      <c r="W13897"/>
      <c r="X13897"/>
      <c r="Y13897"/>
      <c r="Z13897"/>
      <c r="AA13897"/>
      <c r="AB13897"/>
      <c r="AC13897"/>
    </row>
    <row r="13898" spans="2:29" s="14" customFormat="1" x14ac:dyDescent="0.25">
      <c r="B13898"/>
      <c r="C13898"/>
      <c r="D13898"/>
      <c r="E13898"/>
      <c r="F13898"/>
      <c r="G13898"/>
      <c r="H13898"/>
      <c r="I13898"/>
      <c r="J13898"/>
      <c r="K13898" s="91"/>
      <c r="L13898" s="91"/>
      <c r="M13898" s="91"/>
      <c r="R13898"/>
      <c r="S13898"/>
      <c r="T13898"/>
      <c r="U13898"/>
      <c r="V13898"/>
      <c r="W13898"/>
      <c r="X13898"/>
      <c r="Y13898"/>
      <c r="Z13898"/>
      <c r="AA13898"/>
      <c r="AB13898"/>
      <c r="AC13898"/>
    </row>
    <row r="13899" spans="2:29" s="14" customFormat="1" x14ac:dyDescent="0.25">
      <c r="B13899"/>
      <c r="C13899"/>
      <c r="D13899"/>
      <c r="E13899"/>
      <c r="F13899"/>
      <c r="G13899"/>
      <c r="H13899"/>
      <c r="I13899"/>
      <c r="J13899"/>
      <c r="K13899" s="91"/>
      <c r="L13899" s="91"/>
      <c r="M13899" s="91"/>
      <c r="R13899"/>
      <c r="S13899"/>
      <c r="T13899"/>
      <c r="U13899"/>
      <c r="V13899"/>
      <c r="W13899"/>
      <c r="X13899"/>
      <c r="Y13899"/>
      <c r="Z13899"/>
      <c r="AA13899"/>
      <c r="AB13899"/>
      <c r="AC13899"/>
    </row>
    <row r="13900" spans="2:29" s="14" customFormat="1" x14ac:dyDescent="0.25">
      <c r="B13900"/>
      <c r="C13900"/>
      <c r="D13900"/>
      <c r="E13900"/>
      <c r="F13900"/>
      <c r="G13900"/>
      <c r="H13900"/>
      <c r="I13900"/>
      <c r="J13900"/>
      <c r="K13900" s="91"/>
      <c r="L13900" s="91"/>
      <c r="M13900" s="91"/>
      <c r="R13900"/>
      <c r="S13900"/>
      <c r="T13900"/>
      <c r="U13900"/>
      <c r="V13900"/>
      <c r="W13900"/>
      <c r="X13900"/>
      <c r="Y13900"/>
      <c r="Z13900"/>
      <c r="AA13900"/>
      <c r="AB13900"/>
      <c r="AC13900"/>
    </row>
    <row r="13901" spans="2:29" s="14" customFormat="1" x14ac:dyDescent="0.25">
      <c r="B13901"/>
      <c r="C13901"/>
      <c r="D13901"/>
      <c r="E13901"/>
      <c r="F13901"/>
      <c r="G13901"/>
      <c r="H13901"/>
      <c r="I13901"/>
      <c r="J13901"/>
      <c r="K13901" s="91"/>
      <c r="L13901" s="91"/>
      <c r="M13901" s="91"/>
      <c r="R13901"/>
      <c r="S13901"/>
      <c r="T13901"/>
      <c r="U13901"/>
      <c r="V13901"/>
      <c r="W13901"/>
      <c r="X13901"/>
      <c r="Y13901"/>
      <c r="Z13901"/>
      <c r="AA13901"/>
      <c r="AB13901"/>
      <c r="AC13901"/>
    </row>
    <row r="13902" spans="2:29" s="14" customFormat="1" x14ac:dyDescent="0.25">
      <c r="B13902"/>
      <c r="C13902"/>
      <c r="D13902"/>
      <c r="E13902"/>
      <c r="F13902"/>
      <c r="G13902"/>
      <c r="H13902"/>
      <c r="I13902"/>
      <c r="J13902"/>
      <c r="K13902" s="91"/>
      <c r="L13902" s="91"/>
      <c r="M13902" s="91"/>
      <c r="R13902"/>
      <c r="S13902"/>
      <c r="T13902"/>
      <c r="U13902"/>
      <c r="V13902"/>
      <c r="W13902"/>
      <c r="X13902"/>
      <c r="Y13902"/>
      <c r="Z13902"/>
      <c r="AA13902"/>
      <c r="AB13902"/>
      <c r="AC13902"/>
    </row>
    <row r="13903" spans="2:29" s="14" customFormat="1" x14ac:dyDescent="0.25">
      <c r="B13903"/>
      <c r="C13903"/>
      <c r="D13903"/>
      <c r="E13903"/>
      <c r="F13903"/>
      <c r="G13903"/>
      <c r="H13903"/>
      <c r="I13903"/>
      <c r="J13903"/>
      <c r="K13903" s="91"/>
      <c r="L13903" s="91"/>
      <c r="M13903" s="91"/>
      <c r="R13903"/>
      <c r="S13903"/>
      <c r="T13903"/>
      <c r="U13903"/>
      <c r="V13903"/>
      <c r="W13903"/>
      <c r="X13903"/>
      <c r="Y13903"/>
      <c r="Z13903"/>
      <c r="AA13903"/>
      <c r="AB13903"/>
      <c r="AC13903"/>
    </row>
    <row r="13904" spans="2:29" s="14" customFormat="1" x14ac:dyDescent="0.25">
      <c r="B13904"/>
      <c r="C13904"/>
      <c r="D13904"/>
      <c r="E13904"/>
      <c r="F13904"/>
      <c r="G13904"/>
      <c r="H13904"/>
      <c r="I13904"/>
      <c r="J13904"/>
      <c r="K13904" s="91"/>
      <c r="L13904" s="91"/>
      <c r="M13904" s="91"/>
      <c r="R13904"/>
      <c r="S13904"/>
      <c r="T13904"/>
      <c r="U13904"/>
      <c r="V13904"/>
      <c r="W13904"/>
      <c r="X13904"/>
      <c r="Y13904"/>
      <c r="Z13904"/>
      <c r="AA13904"/>
      <c r="AB13904"/>
      <c r="AC13904"/>
    </row>
    <row r="13905" spans="2:29" s="14" customFormat="1" x14ac:dyDescent="0.25">
      <c r="B13905"/>
      <c r="C13905"/>
      <c r="D13905"/>
      <c r="E13905"/>
      <c r="F13905"/>
      <c r="G13905"/>
      <c r="H13905"/>
      <c r="I13905"/>
      <c r="J13905"/>
      <c r="K13905" s="91"/>
      <c r="L13905" s="91"/>
      <c r="M13905" s="91"/>
      <c r="R13905"/>
      <c r="S13905"/>
      <c r="T13905"/>
      <c r="U13905"/>
      <c r="V13905"/>
      <c r="W13905"/>
      <c r="X13905"/>
      <c r="Y13905"/>
      <c r="Z13905"/>
      <c r="AA13905"/>
      <c r="AB13905"/>
      <c r="AC13905"/>
    </row>
    <row r="13906" spans="2:29" s="14" customFormat="1" x14ac:dyDescent="0.25">
      <c r="B13906"/>
      <c r="C13906"/>
      <c r="D13906"/>
      <c r="E13906"/>
      <c r="F13906"/>
      <c r="G13906"/>
      <c r="H13906"/>
      <c r="I13906"/>
      <c r="J13906"/>
      <c r="K13906" s="91"/>
      <c r="L13906" s="91"/>
      <c r="M13906" s="91"/>
      <c r="R13906"/>
      <c r="S13906"/>
      <c r="T13906"/>
      <c r="U13906"/>
      <c r="V13906"/>
      <c r="W13906"/>
      <c r="X13906"/>
      <c r="Y13906"/>
      <c r="Z13906"/>
      <c r="AA13906"/>
      <c r="AB13906"/>
      <c r="AC13906"/>
    </row>
    <row r="13907" spans="2:29" s="14" customFormat="1" x14ac:dyDescent="0.25">
      <c r="B13907"/>
      <c r="C13907"/>
      <c r="D13907"/>
      <c r="E13907"/>
      <c r="F13907"/>
      <c r="G13907"/>
      <c r="H13907"/>
      <c r="I13907"/>
      <c r="J13907"/>
      <c r="K13907" s="91"/>
      <c r="L13907" s="91"/>
      <c r="M13907" s="91"/>
      <c r="R13907"/>
      <c r="S13907"/>
      <c r="T13907"/>
      <c r="U13907"/>
      <c r="V13907"/>
      <c r="W13907"/>
      <c r="X13907"/>
      <c r="Y13907"/>
      <c r="Z13907"/>
      <c r="AA13907"/>
      <c r="AB13907"/>
      <c r="AC13907"/>
    </row>
    <row r="13908" spans="2:29" s="14" customFormat="1" x14ac:dyDescent="0.25">
      <c r="B13908"/>
      <c r="C13908"/>
      <c r="D13908"/>
      <c r="E13908"/>
      <c r="F13908"/>
      <c r="G13908"/>
      <c r="H13908"/>
      <c r="I13908"/>
      <c r="J13908"/>
      <c r="K13908" s="91"/>
      <c r="L13908" s="91"/>
      <c r="M13908" s="91"/>
      <c r="R13908"/>
      <c r="S13908"/>
      <c r="T13908"/>
      <c r="U13908"/>
      <c r="V13908"/>
      <c r="W13908"/>
      <c r="X13908"/>
      <c r="Y13908"/>
      <c r="Z13908"/>
      <c r="AA13908"/>
      <c r="AB13908"/>
      <c r="AC13908"/>
    </row>
    <row r="13909" spans="2:29" s="14" customFormat="1" x14ac:dyDescent="0.25">
      <c r="B13909"/>
      <c r="C13909"/>
      <c r="D13909"/>
      <c r="E13909"/>
      <c r="F13909"/>
      <c r="G13909"/>
      <c r="H13909"/>
      <c r="I13909"/>
      <c r="J13909"/>
      <c r="K13909" s="91"/>
      <c r="L13909" s="91"/>
      <c r="M13909" s="91"/>
      <c r="R13909"/>
      <c r="S13909"/>
      <c r="T13909"/>
      <c r="U13909"/>
      <c r="V13909"/>
      <c r="W13909"/>
      <c r="X13909"/>
      <c r="Y13909"/>
      <c r="Z13909"/>
      <c r="AA13909"/>
      <c r="AB13909"/>
      <c r="AC13909"/>
    </row>
    <row r="13910" spans="2:29" s="14" customFormat="1" x14ac:dyDescent="0.25">
      <c r="B13910"/>
      <c r="C13910"/>
      <c r="D13910"/>
      <c r="E13910"/>
      <c r="F13910"/>
      <c r="G13910"/>
      <c r="H13910"/>
      <c r="I13910"/>
      <c r="J13910"/>
      <c r="K13910" s="91"/>
      <c r="L13910" s="91"/>
      <c r="M13910" s="91"/>
      <c r="R13910"/>
      <c r="S13910"/>
      <c r="T13910"/>
      <c r="U13910"/>
      <c r="V13910"/>
      <c r="W13910"/>
      <c r="X13910"/>
      <c r="Y13910"/>
      <c r="Z13910"/>
      <c r="AA13910"/>
      <c r="AB13910"/>
      <c r="AC13910"/>
    </row>
    <row r="13911" spans="2:29" s="14" customFormat="1" x14ac:dyDescent="0.25">
      <c r="B13911"/>
      <c r="C13911"/>
      <c r="D13911"/>
      <c r="E13911"/>
      <c r="F13911"/>
      <c r="G13911"/>
      <c r="H13911"/>
      <c r="I13911"/>
      <c r="J13911"/>
      <c r="K13911" s="91"/>
      <c r="L13911" s="91"/>
      <c r="M13911" s="91"/>
      <c r="R13911"/>
      <c r="S13911"/>
      <c r="T13911"/>
      <c r="U13911"/>
      <c r="V13911"/>
      <c r="W13911"/>
      <c r="X13911"/>
      <c r="Y13911"/>
      <c r="Z13911"/>
      <c r="AA13911"/>
      <c r="AB13911"/>
      <c r="AC13911"/>
    </row>
    <row r="13912" spans="2:29" s="14" customFormat="1" x14ac:dyDescent="0.25">
      <c r="B13912"/>
      <c r="C13912"/>
      <c r="D13912"/>
      <c r="E13912"/>
      <c r="F13912"/>
      <c r="G13912"/>
      <c r="H13912"/>
      <c r="I13912"/>
      <c r="J13912"/>
      <c r="K13912" s="91"/>
      <c r="L13912" s="91"/>
      <c r="M13912" s="91"/>
      <c r="R13912"/>
      <c r="S13912"/>
      <c r="T13912"/>
      <c r="U13912"/>
      <c r="V13912"/>
      <c r="W13912"/>
      <c r="X13912"/>
      <c r="Y13912"/>
      <c r="Z13912"/>
      <c r="AA13912"/>
      <c r="AB13912"/>
      <c r="AC13912"/>
    </row>
    <row r="13913" spans="2:29" s="14" customFormat="1" x14ac:dyDescent="0.25">
      <c r="B13913"/>
      <c r="C13913"/>
      <c r="D13913"/>
      <c r="E13913"/>
      <c r="F13913"/>
      <c r="G13913"/>
      <c r="H13913"/>
      <c r="I13913"/>
      <c r="J13913"/>
      <c r="K13913" s="91"/>
      <c r="L13913" s="91"/>
      <c r="M13913" s="91"/>
      <c r="R13913"/>
      <c r="S13913"/>
      <c r="T13913"/>
      <c r="U13913"/>
      <c r="V13913"/>
      <c r="W13913"/>
      <c r="X13913"/>
      <c r="Y13913"/>
      <c r="Z13913"/>
      <c r="AA13913"/>
      <c r="AB13913"/>
      <c r="AC13913"/>
    </row>
    <row r="13914" spans="2:29" s="14" customFormat="1" x14ac:dyDescent="0.25">
      <c r="B13914"/>
      <c r="C13914"/>
      <c r="D13914"/>
      <c r="E13914"/>
      <c r="F13914"/>
      <c r="G13914"/>
      <c r="H13914"/>
      <c r="I13914"/>
      <c r="J13914"/>
      <c r="K13914" s="91"/>
      <c r="L13914" s="91"/>
      <c r="M13914" s="91"/>
      <c r="R13914"/>
      <c r="S13914"/>
      <c r="T13914"/>
      <c r="U13914"/>
      <c r="V13914"/>
      <c r="W13914"/>
      <c r="X13914"/>
      <c r="Y13914"/>
      <c r="Z13914"/>
      <c r="AA13914"/>
      <c r="AB13914"/>
      <c r="AC13914"/>
    </row>
    <row r="13915" spans="2:29" s="14" customFormat="1" x14ac:dyDescent="0.25">
      <c r="B13915"/>
      <c r="C13915"/>
      <c r="D13915"/>
      <c r="E13915"/>
      <c r="F13915"/>
      <c r="G13915"/>
      <c r="H13915"/>
      <c r="I13915"/>
      <c r="J13915"/>
      <c r="K13915" s="91"/>
      <c r="L13915" s="91"/>
      <c r="M13915" s="91"/>
      <c r="R13915"/>
      <c r="S13915"/>
      <c r="T13915"/>
      <c r="U13915"/>
      <c r="V13915"/>
      <c r="W13915"/>
      <c r="X13915"/>
      <c r="Y13915"/>
      <c r="Z13915"/>
      <c r="AA13915"/>
      <c r="AB13915"/>
      <c r="AC13915"/>
    </row>
    <row r="13916" spans="2:29" s="14" customFormat="1" x14ac:dyDescent="0.25">
      <c r="B13916"/>
      <c r="C13916"/>
      <c r="D13916"/>
      <c r="E13916"/>
      <c r="F13916"/>
      <c r="G13916"/>
      <c r="H13916"/>
      <c r="I13916"/>
      <c r="J13916"/>
      <c r="K13916" s="91"/>
      <c r="L13916" s="91"/>
      <c r="M13916" s="91"/>
      <c r="R13916"/>
      <c r="S13916"/>
      <c r="T13916"/>
      <c r="U13916"/>
      <c r="V13916"/>
      <c r="W13916"/>
      <c r="X13916"/>
      <c r="Y13916"/>
      <c r="Z13916"/>
      <c r="AA13916"/>
      <c r="AB13916"/>
      <c r="AC13916"/>
    </row>
    <row r="13917" spans="2:29" s="14" customFormat="1" x14ac:dyDescent="0.25">
      <c r="B13917"/>
      <c r="C13917"/>
      <c r="D13917"/>
      <c r="E13917"/>
      <c r="F13917"/>
      <c r="G13917"/>
      <c r="H13917"/>
      <c r="I13917"/>
      <c r="J13917"/>
      <c r="K13917" s="91"/>
      <c r="L13917" s="91"/>
      <c r="M13917" s="91"/>
      <c r="R13917"/>
      <c r="S13917"/>
      <c r="T13917"/>
      <c r="U13917"/>
      <c r="V13917"/>
      <c r="W13917"/>
      <c r="X13917"/>
      <c r="Y13917"/>
      <c r="Z13917"/>
      <c r="AA13917"/>
      <c r="AB13917"/>
      <c r="AC13917"/>
    </row>
    <row r="13918" spans="2:29" s="14" customFormat="1" x14ac:dyDescent="0.25">
      <c r="B13918"/>
      <c r="C13918"/>
      <c r="D13918"/>
      <c r="E13918"/>
      <c r="F13918"/>
      <c r="G13918"/>
      <c r="H13918"/>
      <c r="I13918"/>
      <c r="J13918"/>
      <c r="K13918" s="91"/>
      <c r="L13918" s="91"/>
      <c r="M13918" s="91"/>
      <c r="R13918"/>
      <c r="S13918"/>
      <c r="T13918"/>
      <c r="U13918"/>
      <c r="V13918"/>
      <c r="W13918"/>
      <c r="X13918"/>
      <c r="Y13918"/>
      <c r="Z13918"/>
      <c r="AA13918"/>
      <c r="AB13918"/>
      <c r="AC13918"/>
    </row>
    <row r="13919" spans="2:29" s="14" customFormat="1" x14ac:dyDescent="0.25">
      <c r="B13919"/>
      <c r="C13919"/>
      <c r="D13919"/>
      <c r="E13919"/>
      <c r="F13919"/>
      <c r="G13919"/>
      <c r="H13919"/>
      <c r="I13919"/>
      <c r="J13919"/>
      <c r="K13919" s="91"/>
      <c r="L13919" s="91"/>
      <c r="M13919" s="91"/>
      <c r="R13919"/>
      <c r="S13919"/>
      <c r="T13919"/>
      <c r="U13919"/>
      <c r="V13919"/>
      <c r="W13919"/>
      <c r="X13919"/>
      <c r="Y13919"/>
      <c r="Z13919"/>
      <c r="AA13919"/>
      <c r="AB13919"/>
      <c r="AC13919"/>
    </row>
    <row r="13920" spans="2:29" s="14" customFormat="1" x14ac:dyDescent="0.25">
      <c r="B13920"/>
      <c r="C13920"/>
      <c r="D13920"/>
      <c r="E13920"/>
      <c r="F13920"/>
      <c r="G13920"/>
      <c r="H13920"/>
      <c r="I13920"/>
      <c r="J13920"/>
      <c r="K13920" s="91"/>
      <c r="L13920" s="91"/>
      <c r="M13920" s="91"/>
      <c r="R13920"/>
      <c r="S13920"/>
      <c r="T13920"/>
      <c r="U13920"/>
      <c r="V13920"/>
      <c r="W13920"/>
      <c r="X13920"/>
      <c r="Y13920"/>
      <c r="Z13920"/>
      <c r="AA13920"/>
      <c r="AB13920"/>
      <c r="AC13920"/>
    </row>
    <row r="13921" spans="2:29" s="14" customFormat="1" x14ac:dyDescent="0.25">
      <c r="B13921"/>
      <c r="C13921"/>
      <c r="D13921"/>
      <c r="E13921"/>
      <c r="F13921"/>
      <c r="G13921"/>
      <c r="H13921"/>
      <c r="I13921"/>
      <c r="J13921"/>
      <c r="K13921" s="91"/>
      <c r="L13921" s="91"/>
      <c r="M13921" s="91"/>
      <c r="R13921"/>
      <c r="S13921"/>
      <c r="T13921"/>
      <c r="U13921"/>
      <c r="V13921"/>
      <c r="W13921"/>
      <c r="X13921"/>
      <c r="Y13921"/>
      <c r="Z13921"/>
      <c r="AA13921"/>
      <c r="AB13921"/>
      <c r="AC13921"/>
    </row>
    <row r="13922" spans="2:29" s="14" customFormat="1" x14ac:dyDescent="0.25">
      <c r="B13922"/>
      <c r="C13922"/>
      <c r="D13922"/>
      <c r="E13922"/>
      <c r="F13922"/>
      <c r="G13922"/>
      <c r="H13922"/>
      <c r="I13922"/>
      <c r="J13922"/>
      <c r="K13922" s="91"/>
      <c r="L13922" s="91"/>
      <c r="M13922" s="91"/>
      <c r="R13922"/>
      <c r="S13922"/>
      <c r="T13922"/>
      <c r="U13922"/>
      <c r="V13922"/>
      <c r="W13922"/>
      <c r="X13922"/>
      <c r="Y13922"/>
      <c r="Z13922"/>
      <c r="AA13922"/>
      <c r="AB13922"/>
      <c r="AC13922"/>
    </row>
    <row r="13923" spans="2:29" s="14" customFormat="1" x14ac:dyDescent="0.25">
      <c r="B13923"/>
      <c r="C13923"/>
      <c r="D13923"/>
      <c r="E13923"/>
      <c r="F13923"/>
      <c r="G13923"/>
      <c r="H13923"/>
      <c r="I13923"/>
      <c r="J13923"/>
      <c r="K13923" s="91"/>
      <c r="L13923" s="91"/>
      <c r="M13923" s="91"/>
      <c r="R13923"/>
      <c r="S13923"/>
      <c r="T13923"/>
      <c r="U13923"/>
      <c r="V13923"/>
      <c r="W13923"/>
      <c r="X13923"/>
      <c r="Y13923"/>
      <c r="Z13923"/>
      <c r="AA13923"/>
      <c r="AB13923"/>
      <c r="AC13923"/>
    </row>
    <row r="13924" spans="2:29" s="14" customFormat="1" x14ac:dyDescent="0.25">
      <c r="B13924"/>
      <c r="C13924"/>
      <c r="D13924"/>
      <c r="E13924"/>
      <c r="F13924"/>
      <c r="G13924"/>
      <c r="H13924"/>
      <c r="I13924"/>
      <c r="J13924"/>
      <c r="K13924" s="91"/>
      <c r="L13924" s="91"/>
      <c r="M13924" s="91"/>
      <c r="R13924"/>
      <c r="S13924"/>
      <c r="T13924"/>
      <c r="U13924"/>
      <c r="V13924"/>
      <c r="W13924"/>
      <c r="X13924"/>
      <c r="Y13924"/>
      <c r="Z13924"/>
      <c r="AA13924"/>
      <c r="AB13924"/>
      <c r="AC13924"/>
    </row>
    <row r="13925" spans="2:29" s="14" customFormat="1" x14ac:dyDescent="0.25">
      <c r="B13925"/>
      <c r="C13925"/>
      <c r="D13925"/>
      <c r="E13925"/>
      <c r="F13925"/>
      <c r="G13925"/>
      <c r="H13925"/>
      <c r="I13925"/>
      <c r="J13925"/>
      <c r="K13925" s="91"/>
      <c r="L13925" s="91"/>
      <c r="M13925" s="91"/>
      <c r="R13925"/>
      <c r="S13925"/>
      <c r="T13925"/>
      <c r="U13925"/>
      <c r="V13925"/>
      <c r="W13925"/>
      <c r="X13925"/>
      <c r="Y13925"/>
      <c r="Z13925"/>
      <c r="AA13925"/>
      <c r="AB13925"/>
      <c r="AC13925"/>
    </row>
    <row r="13926" spans="2:29" s="14" customFormat="1" x14ac:dyDescent="0.25">
      <c r="B13926"/>
      <c r="C13926"/>
      <c r="D13926"/>
      <c r="E13926"/>
      <c r="F13926"/>
      <c r="G13926"/>
      <c r="H13926"/>
      <c r="I13926"/>
      <c r="J13926"/>
      <c r="K13926" s="91"/>
      <c r="L13926" s="91"/>
      <c r="M13926" s="91"/>
      <c r="R13926"/>
      <c r="S13926"/>
      <c r="T13926"/>
      <c r="U13926"/>
      <c r="V13926"/>
      <c r="W13926"/>
      <c r="X13926"/>
      <c r="Y13926"/>
      <c r="Z13926"/>
      <c r="AA13926"/>
      <c r="AB13926"/>
      <c r="AC13926"/>
    </row>
    <row r="13927" spans="2:29" s="14" customFormat="1" x14ac:dyDescent="0.25">
      <c r="B13927"/>
      <c r="C13927"/>
      <c r="D13927"/>
      <c r="E13927"/>
      <c r="F13927"/>
      <c r="G13927"/>
      <c r="H13927"/>
      <c r="I13927"/>
      <c r="J13927"/>
      <c r="K13927" s="91"/>
      <c r="L13927" s="91"/>
      <c r="M13927" s="91"/>
      <c r="R13927"/>
      <c r="S13927"/>
      <c r="T13927"/>
      <c r="U13927"/>
      <c r="V13927"/>
      <c r="W13927"/>
      <c r="X13927"/>
      <c r="Y13927"/>
      <c r="Z13927"/>
      <c r="AA13927"/>
      <c r="AB13927"/>
      <c r="AC13927"/>
    </row>
    <row r="13928" spans="2:29" s="14" customFormat="1" x14ac:dyDescent="0.25">
      <c r="B13928"/>
      <c r="C13928"/>
      <c r="D13928"/>
      <c r="E13928"/>
      <c r="F13928"/>
      <c r="G13928"/>
      <c r="H13928"/>
      <c r="I13928"/>
      <c r="J13928"/>
      <c r="K13928" s="91"/>
      <c r="L13928" s="91"/>
      <c r="M13928" s="91"/>
      <c r="R13928"/>
      <c r="S13928"/>
      <c r="T13928"/>
      <c r="U13928"/>
      <c r="V13928"/>
      <c r="W13928"/>
      <c r="X13928"/>
      <c r="Y13928"/>
      <c r="Z13928"/>
      <c r="AA13928"/>
      <c r="AB13928"/>
      <c r="AC13928"/>
    </row>
    <row r="13929" spans="2:29" s="14" customFormat="1" x14ac:dyDescent="0.25">
      <c r="B13929"/>
      <c r="C13929"/>
      <c r="D13929"/>
      <c r="E13929"/>
      <c r="F13929"/>
      <c r="G13929"/>
      <c r="H13929"/>
      <c r="I13929"/>
      <c r="J13929"/>
      <c r="K13929" s="91"/>
      <c r="L13929" s="91"/>
      <c r="M13929" s="91"/>
      <c r="R13929"/>
      <c r="S13929"/>
      <c r="T13929"/>
      <c r="U13929"/>
      <c r="V13929"/>
      <c r="W13929"/>
      <c r="X13929"/>
      <c r="Y13929"/>
      <c r="Z13929"/>
      <c r="AA13929"/>
      <c r="AB13929"/>
      <c r="AC13929"/>
    </row>
    <row r="13930" spans="2:29" s="14" customFormat="1" x14ac:dyDescent="0.25">
      <c r="B13930"/>
      <c r="C13930"/>
      <c r="D13930"/>
      <c r="E13930"/>
      <c r="F13930"/>
      <c r="G13930"/>
      <c r="H13930"/>
      <c r="I13930"/>
      <c r="J13930"/>
      <c r="K13930" s="91"/>
      <c r="L13930" s="91"/>
      <c r="M13930" s="91"/>
      <c r="R13930"/>
      <c r="S13930"/>
      <c r="T13930"/>
      <c r="U13930"/>
      <c r="V13930"/>
      <c r="W13930"/>
      <c r="X13930"/>
      <c r="Y13930"/>
      <c r="Z13930"/>
      <c r="AA13930"/>
      <c r="AB13930"/>
      <c r="AC13930"/>
    </row>
    <row r="13931" spans="2:29" s="14" customFormat="1" x14ac:dyDescent="0.25">
      <c r="B13931"/>
      <c r="C13931"/>
      <c r="D13931"/>
      <c r="E13931"/>
      <c r="F13931"/>
      <c r="G13931"/>
      <c r="H13931"/>
      <c r="I13931"/>
      <c r="J13931"/>
      <c r="K13931" s="91"/>
      <c r="L13931" s="91"/>
      <c r="M13931" s="91"/>
      <c r="R13931"/>
      <c r="S13931"/>
      <c r="T13931"/>
      <c r="U13931"/>
      <c r="V13931"/>
      <c r="W13931"/>
      <c r="X13931"/>
      <c r="Y13931"/>
      <c r="Z13931"/>
      <c r="AA13931"/>
      <c r="AB13931"/>
      <c r="AC13931"/>
    </row>
    <row r="13932" spans="2:29" s="14" customFormat="1" x14ac:dyDescent="0.25">
      <c r="B13932"/>
      <c r="C13932"/>
      <c r="D13932"/>
      <c r="E13932"/>
      <c r="F13932"/>
      <c r="G13932"/>
      <c r="H13932"/>
      <c r="I13932"/>
      <c r="J13932"/>
      <c r="K13932" s="91"/>
      <c r="L13932" s="91"/>
      <c r="M13932" s="91"/>
      <c r="R13932"/>
      <c r="S13932"/>
      <c r="T13932"/>
      <c r="U13932"/>
      <c r="V13932"/>
      <c r="W13932"/>
      <c r="X13932"/>
      <c r="Y13932"/>
      <c r="Z13932"/>
      <c r="AA13932"/>
      <c r="AB13932"/>
      <c r="AC13932"/>
    </row>
    <row r="13933" spans="2:29" s="14" customFormat="1" x14ac:dyDescent="0.25">
      <c r="B13933"/>
      <c r="C13933"/>
      <c r="D13933"/>
      <c r="E13933"/>
      <c r="F13933"/>
      <c r="G13933"/>
      <c r="H13933"/>
      <c r="I13933"/>
      <c r="J13933"/>
      <c r="K13933" s="91"/>
      <c r="L13933" s="91"/>
      <c r="M13933" s="91"/>
      <c r="R13933"/>
      <c r="S13933"/>
      <c r="T13933"/>
      <c r="U13933"/>
      <c r="V13933"/>
      <c r="W13933"/>
      <c r="X13933"/>
      <c r="Y13933"/>
      <c r="Z13933"/>
      <c r="AA13933"/>
      <c r="AB13933"/>
      <c r="AC13933"/>
    </row>
    <row r="13934" spans="2:29" s="14" customFormat="1" x14ac:dyDescent="0.25">
      <c r="B13934"/>
      <c r="C13934"/>
      <c r="D13934"/>
      <c r="E13934"/>
      <c r="F13934"/>
      <c r="G13934"/>
      <c r="H13934"/>
      <c r="I13934"/>
      <c r="J13934"/>
      <c r="K13934" s="91"/>
      <c r="L13934" s="91"/>
      <c r="M13934" s="91"/>
      <c r="R13934"/>
      <c r="S13934"/>
      <c r="T13934"/>
      <c r="U13934"/>
      <c r="V13934"/>
      <c r="W13934"/>
      <c r="X13934"/>
      <c r="Y13934"/>
      <c r="Z13934"/>
      <c r="AA13934"/>
      <c r="AB13934"/>
      <c r="AC13934"/>
    </row>
    <row r="13935" spans="2:29" s="14" customFormat="1" x14ac:dyDescent="0.25">
      <c r="B13935"/>
      <c r="C13935"/>
      <c r="D13935"/>
      <c r="E13935"/>
      <c r="F13935"/>
      <c r="G13935"/>
      <c r="H13935"/>
      <c r="I13935"/>
      <c r="J13935"/>
      <c r="K13935" s="91"/>
      <c r="L13935" s="91"/>
      <c r="M13935" s="91"/>
      <c r="R13935"/>
      <c r="S13935"/>
      <c r="T13935"/>
      <c r="U13935"/>
      <c r="V13935"/>
      <c r="W13935"/>
      <c r="X13935"/>
      <c r="Y13935"/>
      <c r="Z13935"/>
      <c r="AA13935"/>
      <c r="AB13935"/>
      <c r="AC13935"/>
    </row>
    <row r="13936" spans="2:29" s="14" customFormat="1" x14ac:dyDescent="0.25">
      <c r="B13936"/>
      <c r="C13936"/>
      <c r="D13936"/>
      <c r="E13936"/>
      <c r="F13936"/>
      <c r="G13936"/>
      <c r="H13936"/>
      <c r="I13936"/>
      <c r="J13936"/>
      <c r="K13936" s="91"/>
      <c r="L13936" s="91"/>
      <c r="M13936" s="91"/>
      <c r="R13936"/>
      <c r="S13936"/>
      <c r="T13936"/>
      <c r="U13936"/>
      <c r="V13936"/>
      <c r="W13936"/>
      <c r="X13936"/>
      <c r="Y13936"/>
      <c r="Z13936"/>
      <c r="AA13936"/>
      <c r="AB13936"/>
      <c r="AC13936"/>
    </row>
    <row r="13937" spans="2:29" s="14" customFormat="1" x14ac:dyDescent="0.25">
      <c r="B13937"/>
      <c r="C13937"/>
      <c r="D13937"/>
      <c r="E13937"/>
      <c r="F13937"/>
      <c r="G13937"/>
      <c r="H13937"/>
      <c r="I13937"/>
      <c r="J13937"/>
      <c r="K13937" s="91"/>
      <c r="L13937" s="91"/>
      <c r="M13937" s="91"/>
      <c r="R13937"/>
      <c r="S13937"/>
      <c r="T13937"/>
      <c r="U13937"/>
      <c r="V13937"/>
      <c r="W13937"/>
      <c r="X13937"/>
      <c r="Y13937"/>
      <c r="Z13937"/>
      <c r="AA13937"/>
      <c r="AB13937"/>
      <c r="AC13937"/>
    </row>
    <row r="13938" spans="2:29" s="14" customFormat="1" x14ac:dyDescent="0.25">
      <c r="B13938"/>
      <c r="C13938"/>
      <c r="D13938"/>
      <c r="E13938"/>
      <c r="F13938"/>
      <c r="G13938"/>
      <c r="H13938"/>
      <c r="I13938"/>
      <c r="J13938"/>
      <c r="K13938" s="91"/>
      <c r="L13938" s="91"/>
      <c r="M13938" s="91"/>
      <c r="R13938"/>
      <c r="S13938"/>
      <c r="T13938"/>
      <c r="U13938"/>
      <c r="V13938"/>
      <c r="W13938"/>
      <c r="X13938"/>
      <c r="Y13938"/>
      <c r="Z13938"/>
      <c r="AA13938"/>
      <c r="AB13938"/>
      <c r="AC13938"/>
    </row>
    <row r="13939" spans="2:29" s="14" customFormat="1" x14ac:dyDescent="0.25">
      <c r="B13939"/>
      <c r="C13939"/>
      <c r="D13939"/>
      <c r="E13939"/>
      <c r="F13939"/>
      <c r="G13939"/>
      <c r="H13939"/>
      <c r="I13939"/>
      <c r="J13939"/>
      <c r="K13939" s="91"/>
      <c r="L13939" s="91"/>
      <c r="M13939" s="91"/>
      <c r="R13939"/>
      <c r="S13939"/>
      <c r="T13939"/>
      <c r="U13939"/>
      <c r="V13939"/>
      <c r="W13939"/>
      <c r="X13939"/>
      <c r="Y13939"/>
      <c r="Z13939"/>
      <c r="AA13939"/>
      <c r="AB13939"/>
      <c r="AC13939"/>
    </row>
    <row r="13940" spans="2:29" s="14" customFormat="1" x14ac:dyDescent="0.25">
      <c r="B13940"/>
      <c r="C13940"/>
      <c r="D13940"/>
      <c r="E13940"/>
      <c r="F13940"/>
      <c r="G13940"/>
      <c r="H13940"/>
      <c r="I13940"/>
      <c r="J13940"/>
      <c r="K13940" s="91"/>
      <c r="L13940" s="91"/>
      <c r="M13940" s="91"/>
      <c r="R13940"/>
      <c r="S13940"/>
      <c r="T13940"/>
      <c r="U13940"/>
      <c r="V13940"/>
      <c r="W13940"/>
      <c r="X13940"/>
      <c r="Y13940"/>
      <c r="Z13940"/>
      <c r="AA13940"/>
      <c r="AB13940"/>
      <c r="AC13940"/>
    </row>
    <row r="13941" spans="2:29" s="14" customFormat="1" x14ac:dyDescent="0.25">
      <c r="B13941"/>
      <c r="C13941"/>
      <c r="D13941"/>
      <c r="E13941"/>
      <c r="F13941"/>
      <c r="G13941"/>
      <c r="H13941"/>
      <c r="I13941"/>
      <c r="J13941"/>
      <c r="K13941" s="91"/>
      <c r="L13941" s="91"/>
      <c r="M13941" s="91"/>
      <c r="R13941"/>
      <c r="S13941"/>
      <c r="T13941"/>
      <c r="U13941"/>
      <c r="V13941"/>
      <c r="W13941"/>
      <c r="X13941"/>
      <c r="Y13941"/>
      <c r="Z13941"/>
      <c r="AA13941"/>
      <c r="AB13941"/>
      <c r="AC13941"/>
    </row>
    <row r="13942" spans="2:29" s="14" customFormat="1" x14ac:dyDescent="0.25">
      <c r="B13942"/>
      <c r="C13942"/>
      <c r="D13942"/>
      <c r="E13942"/>
      <c r="F13942"/>
      <c r="G13942"/>
      <c r="H13942"/>
      <c r="I13942"/>
      <c r="J13942"/>
      <c r="K13942" s="91"/>
      <c r="L13942" s="91"/>
      <c r="M13942" s="91"/>
      <c r="R13942"/>
      <c r="S13942"/>
      <c r="T13942"/>
      <c r="U13942"/>
      <c r="V13942"/>
      <c r="W13942"/>
      <c r="X13942"/>
      <c r="Y13942"/>
      <c r="Z13942"/>
      <c r="AA13942"/>
      <c r="AB13942"/>
      <c r="AC13942"/>
    </row>
    <row r="13943" spans="2:29" s="14" customFormat="1" x14ac:dyDescent="0.25">
      <c r="B13943"/>
      <c r="C13943"/>
      <c r="D13943"/>
      <c r="E13943"/>
      <c r="F13943"/>
      <c r="G13943"/>
      <c r="H13943"/>
      <c r="I13943"/>
      <c r="J13943"/>
      <c r="K13943" s="91"/>
      <c r="L13943" s="91"/>
      <c r="M13943" s="91"/>
      <c r="R13943"/>
      <c r="S13943"/>
      <c r="T13943"/>
      <c r="U13943"/>
      <c r="V13943"/>
      <c r="W13943"/>
      <c r="X13943"/>
      <c r="Y13943"/>
      <c r="Z13943"/>
      <c r="AA13943"/>
      <c r="AB13943"/>
      <c r="AC13943"/>
    </row>
    <row r="13944" spans="2:29" s="14" customFormat="1" x14ac:dyDescent="0.25">
      <c r="B13944"/>
      <c r="C13944"/>
      <c r="D13944"/>
      <c r="E13944"/>
      <c r="F13944"/>
      <c r="G13944"/>
      <c r="H13944"/>
      <c r="I13944"/>
      <c r="J13944"/>
      <c r="K13944" s="91"/>
      <c r="L13944" s="91"/>
      <c r="M13944" s="91"/>
      <c r="R13944"/>
      <c r="S13944"/>
      <c r="T13944"/>
      <c r="U13944"/>
      <c r="V13944"/>
      <c r="W13944"/>
      <c r="X13944"/>
      <c r="Y13944"/>
      <c r="Z13944"/>
      <c r="AA13944"/>
      <c r="AB13944"/>
      <c r="AC13944"/>
    </row>
    <row r="13945" spans="2:29" s="14" customFormat="1" x14ac:dyDescent="0.25">
      <c r="B13945"/>
      <c r="C13945"/>
      <c r="D13945"/>
      <c r="E13945"/>
      <c r="F13945"/>
      <c r="G13945"/>
      <c r="H13945"/>
      <c r="I13945"/>
      <c r="J13945"/>
      <c r="K13945" s="91"/>
      <c r="L13945" s="91"/>
      <c r="M13945" s="91"/>
      <c r="R13945"/>
      <c r="S13945"/>
      <c r="T13945"/>
      <c r="U13945"/>
      <c r="V13945"/>
      <c r="W13945"/>
      <c r="X13945"/>
      <c r="Y13945"/>
      <c r="Z13945"/>
      <c r="AA13945"/>
      <c r="AB13945"/>
      <c r="AC13945"/>
    </row>
    <row r="13946" spans="2:29" s="14" customFormat="1" x14ac:dyDescent="0.25">
      <c r="B13946"/>
      <c r="C13946"/>
      <c r="D13946"/>
      <c r="E13946"/>
      <c r="F13946"/>
      <c r="G13946"/>
      <c r="H13946"/>
      <c r="I13946"/>
      <c r="J13946"/>
      <c r="K13946" s="91"/>
      <c r="L13946" s="91"/>
      <c r="M13946" s="91"/>
      <c r="R13946"/>
      <c r="S13946"/>
      <c r="T13946"/>
      <c r="U13946"/>
      <c r="V13946"/>
      <c r="W13946"/>
      <c r="X13946"/>
      <c r="Y13946"/>
      <c r="Z13946"/>
      <c r="AA13946"/>
      <c r="AB13946"/>
      <c r="AC13946"/>
    </row>
    <row r="13947" spans="2:29" s="14" customFormat="1" x14ac:dyDescent="0.25">
      <c r="B13947"/>
      <c r="C13947"/>
      <c r="D13947"/>
      <c r="E13947"/>
      <c r="F13947"/>
      <c r="G13947"/>
      <c r="H13947"/>
      <c r="I13947"/>
      <c r="J13947"/>
      <c r="K13947" s="91"/>
      <c r="L13947" s="91"/>
      <c r="M13947" s="91"/>
      <c r="R13947"/>
      <c r="S13947"/>
      <c r="T13947"/>
      <c r="U13947"/>
      <c r="V13947"/>
      <c r="W13947"/>
      <c r="X13947"/>
      <c r="Y13947"/>
      <c r="Z13947"/>
      <c r="AA13947"/>
      <c r="AB13947"/>
      <c r="AC13947"/>
    </row>
    <row r="13948" spans="2:29" s="14" customFormat="1" x14ac:dyDescent="0.25">
      <c r="B13948"/>
      <c r="C13948"/>
      <c r="D13948"/>
      <c r="E13948"/>
      <c r="F13948"/>
      <c r="G13948"/>
      <c r="H13948"/>
      <c r="I13948"/>
      <c r="J13948"/>
      <c r="K13948" s="91"/>
      <c r="L13948" s="91"/>
      <c r="M13948" s="91"/>
      <c r="R13948"/>
      <c r="S13948"/>
      <c r="T13948"/>
      <c r="U13948"/>
      <c r="V13948"/>
      <c r="W13948"/>
      <c r="X13948"/>
      <c r="Y13948"/>
      <c r="Z13948"/>
      <c r="AA13948"/>
      <c r="AB13948"/>
      <c r="AC13948"/>
    </row>
    <row r="13949" spans="2:29" s="14" customFormat="1" x14ac:dyDescent="0.25">
      <c r="B13949"/>
      <c r="C13949"/>
      <c r="D13949"/>
      <c r="E13949"/>
      <c r="F13949"/>
      <c r="G13949"/>
      <c r="H13949"/>
      <c r="I13949"/>
      <c r="J13949"/>
      <c r="K13949" s="91"/>
      <c r="L13949" s="91"/>
      <c r="M13949" s="91"/>
      <c r="R13949"/>
      <c r="S13949"/>
      <c r="T13949"/>
      <c r="U13949"/>
      <c r="V13949"/>
      <c r="W13949"/>
      <c r="X13949"/>
      <c r="Y13949"/>
      <c r="Z13949"/>
      <c r="AA13949"/>
      <c r="AB13949"/>
      <c r="AC13949"/>
    </row>
    <row r="13950" spans="2:29" s="14" customFormat="1" x14ac:dyDescent="0.25">
      <c r="B13950"/>
      <c r="C13950"/>
      <c r="D13950"/>
      <c r="E13950"/>
      <c r="F13950"/>
      <c r="G13950"/>
      <c r="H13950"/>
      <c r="I13950"/>
      <c r="J13950"/>
      <c r="K13950" s="91"/>
      <c r="L13950" s="91"/>
      <c r="M13950" s="91"/>
      <c r="R13950"/>
      <c r="S13950"/>
      <c r="T13950"/>
      <c r="U13950"/>
      <c r="V13950"/>
      <c r="W13950"/>
      <c r="X13950"/>
      <c r="Y13950"/>
      <c r="Z13950"/>
      <c r="AA13950"/>
      <c r="AB13950"/>
      <c r="AC13950"/>
    </row>
    <row r="13951" spans="2:29" s="14" customFormat="1" x14ac:dyDescent="0.25">
      <c r="B13951"/>
      <c r="C13951"/>
      <c r="D13951"/>
      <c r="E13951"/>
      <c r="F13951"/>
      <c r="G13951"/>
      <c r="H13951"/>
      <c r="I13951"/>
      <c r="J13951"/>
      <c r="K13951" s="91"/>
      <c r="L13951" s="91"/>
      <c r="M13951" s="91"/>
      <c r="R13951"/>
      <c r="S13951"/>
      <c r="T13951"/>
      <c r="U13951"/>
      <c r="V13951"/>
      <c r="W13951"/>
      <c r="X13951"/>
      <c r="Y13951"/>
      <c r="Z13951"/>
      <c r="AA13951"/>
      <c r="AB13951"/>
      <c r="AC13951"/>
    </row>
    <row r="13952" spans="2:29" s="14" customFormat="1" x14ac:dyDescent="0.25">
      <c r="B13952"/>
      <c r="C13952"/>
      <c r="D13952"/>
      <c r="E13952"/>
      <c r="F13952"/>
      <c r="G13952"/>
      <c r="H13952"/>
      <c r="I13952"/>
      <c r="J13952"/>
      <c r="K13952" s="91"/>
      <c r="L13952" s="91"/>
      <c r="M13952" s="91"/>
      <c r="R13952"/>
      <c r="S13952"/>
      <c r="T13952"/>
      <c r="U13952"/>
      <c r="V13952"/>
      <c r="W13952"/>
      <c r="X13952"/>
      <c r="Y13952"/>
      <c r="Z13952"/>
      <c r="AA13952"/>
      <c r="AB13952"/>
      <c r="AC13952"/>
    </row>
    <row r="13953" spans="2:29" s="14" customFormat="1" x14ac:dyDescent="0.25">
      <c r="B13953"/>
      <c r="C13953"/>
      <c r="D13953"/>
      <c r="E13953"/>
      <c r="F13953"/>
      <c r="G13953"/>
      <c r="H13953"/>
      <c r="I13953"/>
      <c r="J13953"/>
      <c r="K13953" s="91"/>
      <c r="L13953" s="91"/>
      <c r="M13953" s="91"/>
      <c r="R13953"/>
      <c r="S13953"/>
      <c r="T13953"/>
      <c r="U13953"/>
      <c r="V13953"/>
      <c r="W13953"/>
      <c r="X13953"/>
      <c r="Y13953"/>
      <c r="Z13953"/>
      <c r="AA13953"/>
      <c r="AB13953"/>
      <c r="AC13953"/>
    </row>
    <row r="13954" spans="2:29" s="14" customFormat="1" x14ac:dyDescent="0.25">
      <c r="B13954"/>
      <c r="C13954"/>
      <c r="D13954"/>
      <c r="E13954"/>
      <c r="F13954"/>
      <c r="G13954"/>
      <c r="H13954"/>
      <c r="I13954"/>
      <c r="J13954"/>
      <c r="K13954" s="91"/>
      <c r="L13954" s="91"/>
      <c r="M13954" s="91"/>
      <c r="R13954"/>
      <c r="S13954"/>
      <c r="T13954"/>
      <c r="U13954"/>
      <c r="V13954"/>
      <c r="W13954"/>
      <c r="X13954"/>
      <c r="Y13954"/>
      <c r="Z13954"/>
      <c r="AA13954"/>
      <c r="AB13954"/>
      <c r="AC13954"/>
    </row>
    <row r="13955" spans="2:29" s="14" customFormat="1" x14ac:dyDescent="0.25">
      <c r="B13955"/>
      <c r="C13955"/>
      <c r="D13955"/>
      <c r="E13955"/>
      <c r="F13955"/>
      <c r="G13955"/>
      <c r="H13955"/>
      <c r="I13955"/>
      <c r="J13955"/>
      <c r="K13955" s="91"/>
      <c r="L13955" s="91"/>
      <c r="M13955" s="91"/>
      <c r="R13955"/>
      <c r="S13955"/>
      <c r="T13955"/>
      <c r="U13955"/>
      <c r="V13955"/>
      <c r="W13955"/>
      <c r="X13955"/>
      <c r="Y13955"/>
      <c r="Z13955"/>
      <c r="AA13955"/>
      <c r="AB13955"/>
      <c r="AC13955"/>
    </row>
    <row r="13956" spans="2:29" s="14" customFormat="1" x14ac:dyDescent="0.25">
      <c r="B13956"/>
      <c r="C13956"/>
      <c r="D13956"/>
      <c r="E13956"/>
      <c r="F13956"/>
      <c r="G13956"/>
      <c r="H13956"/>
      <c r="I13956"/>
      <c r="J13956"/>
      <c r="K13956" s="91"/>
      <c r="L13956" s="91"/>
      <c r="M13956" s="91"/>
      <c r="R13956"/>
      <c r="S13956"/>
      <c r="T13956"/>
      <c r="U13956"/>
      <c r="V13956"/>
      <c r="W13956"/>
      <c r="X13956"/>
      <c r="Y13956"/>
      <c r="Z13956"/>
      <c r="AA13956"/>
      <c r="AB13956"/>
      <c r="AC13956"/>
    </row>
    <row r="13957" spans="2:29" s="14" customFormat="1" x14ac:dyDescent="0.25">
      <c r="B13957"/>
      <c r="C13957"/>
      <c r="D13957"/>
      <c r="E13957"/>
      <c r="F13957"/>
      <c r="G13957"/>
      <c r="H13957"/>
      <c r="I13957"/>
      <c r="J13957"/>
      <c r="K13957" s="91"/>
      <c r="L13957" s="91"/>
      <c r="M13957" s="91"/>
      <c r="R13957"/>
      <c r="S13957"/>
      <c r="T13957"/>
      <c r="U13957"/>
      <c r="V13957"/>
      <c r="W13957"/>
      <c r="X13957"/>
      <c r="Y13957"/>
      <c r="Z13957"/>
      <c r="AA13957"/>
      <c r="AB13957"/>
      <c r="AC13957"/>
    </row>
    <row r="13958" spans="2:29" s="14" customFormat="1" x14ac:dyDescent="0.25">
      <c r="B13958"/>
      <c r="C13958"/>
      <c r="D13958"/>
      <c r="E13958"/>
      <c r="F13958"/>
      <c r="G13958"/>
      <c r="H13958"/>
      <c r="I13958"/>
      <c r="J13958"/>
      <c r="K13958" s="91"/>
      <c r="L13958" s="91"/>
      <c r="M13958" s="91"/>
      <c r="R13958"/>
      <c r="S13958"/>
      <c r="T13958"/>
      <c r="U13958"/>
      <c r="V13958"/>
      <c r="W13958"/>
      <c r="X13958"/>
      <c r="Y13958"/>
      <c r="Z13958"/>
      <c r="AA13958"/>
      <c r="AB13958"/>
      <c r="AC13958"/>
    </row>
    <row r="13959" spans="2:29" s="14" customFormat="1" x14ac:dyDescent="0.25">
      <c r="B13959"/>
      <c r="C13959"/>
      <c r="D13959"/>
      <c r="E13959"/>
      <c r="F13959"/>
      <c r="G13959"/>
      <c r="H13959"/>
      <c r="I13959"/>
      <c r="J13959"/>
      <c r="K13959" s="91"/>
      <c r="L13959" s="91"/>
      <c r="M13959" s="91"/>
      <c r="R13959"/>
      <c r="S13959"/>
      <c r="T13959"/>
      <c r="U13959"/>
      <c r="V13959"/>
      <c r="W13959"/>
      <c r="X13959"/>
      <c r="Y13959"/>
      <c r="Z13959"/>
      <c r="AA13959"/>
      <c r="AB13959"/>
      <c r="AC13959"/>
    </row>
    <row r="13960" spans="2:29" s="14" customFormat="1" x14ac:dyDescent="0.25">
      <c r="B13960"/>
      <c r="C13960"/>
      <c r="D13960"/>
      <c r="E13960"/>
      <c r="F13960"/>
      <c r="G13960"/>
      <c r="H13960"/>
      <c r="I13960"/>
      <c r="J13960"/>
      <c r="K13960" s="91"/>
      <c r="L13960" s="91"/>
      <c r="M13960" s="91"/>
      <c r="R13960"/>
      <c r="S13960"/>
      <c r="T13960"/>
      <c r="U13960"/>
      <c r="V13960"/>
      <c r="W13960"/>
      <c r="X13960"/>
      <c r="Y13960"/>
      <c r="Z13960"/>
      <c r="AA13960"/>
      <c r="AB13960"/>
      <c r="AC13960"/>
    </row>
    <row r="13961" spans="2:29" s="14" customFormat="1" x14ac:dyDescent="0.25">
      <c r="B13961"/>
      <c r="C13961"/>
      <c r="D13961"/>
      <c r="E13961"/>
      <c r="F13961"/>
      <c r="G13961"/>
      <c r="H13961"/>
      <c r="I13961"/>
      <c r="J13961"/>
      <c r="K13961" s="91"/>
      <c r="L13961" s="91"/>
      <c r="M13961" s="91"/>
      <c r="R13961"/>
      <c r="S13961"/>
      <c r="T13961"/>
      <c r="U13961"/>
      <c r="V13961"/>
      <c r="W13961"/>
      <c r="X13961"/>
      <c r="Y13961"/>
      <c r="Z13961"/>
      <c r="AA13961"/>
      <c r="AB13961"/>
      <c r="AC13961"/>
    </row>
    <row r="13962" spans="2:29" s="14" customFormat="1" x14ac:dyDescent="0.25">
      <c r="B13962"/>
      <c r="C13962"/>
      <c r="D13962"/>
      <c r="E13962"/>
      <c r="F13962"/>
      <c r="G13962"/>
      <c r="H13962"/>
      <c r="I13962"/>
      <c r="J13962"/>
      <c r="K13962" s="91"/>
      <c r="L13962" s="91"/>
      <c r="M13962" s="91"/>
      <c r="R13962"/>
      <c r="S13962"/>
      <c r="T13962"/>
      <c r="U13962"/>
      <c r="V13962"/>
      <c r="W13962"/>
      <c r="X13962"/>
      <c r="Y13962"/>
      <c r="Z13962"/>
      <c r="AA13962"/>
      <c r="AB13962"/>
      <c r="AC13962"/>
    </row>
    <row r="13963" spans="2:29" s="14" customFormat="1" x14ac:dyDescent="0.25">
      <c r="B13963"/>
      <c r="C13963"/>
      <c r="D13963"/>
      <c r="E13963"/>
      <c r="F13963"/>
      <c r="G13963"/>
      <c r="H13963"/>
      <c r="I13963"/>
      <c r="J13963"/>
      <c r="K13963" s="91"/>
      <c r="L13963" s="91"/>
      <c r="M13963" s="91"/>
      <c r="R13963"/>
      <c r="S13963"/>
      <c r="T13963"/>
      <c r="U13963"/>
      <c r="V13963"/>
      <c r="W13963"/>
      <c r="X13963"/>
      <c r="Y13963"/>
      <c r="Z13963"/>
      <c r="AA13963"/>
      <c r="AB13963"/>
      <c r="AC13963"/>
    </row>
    <row r="13964" spans="2:29" s="14" customFormat="1" x14ac:dyDescent="0.25">
      <c r="B13964"/>
      <c r="C13964"/>
      <c r="D13964"/>
      <c r="E13964"/>
      <c r="F13964"/>
      <c r="G13964"/>
      <c r="H13964"/>
      <c r="I13964"/>
      <c r="J13964"/>
      <c r="K13964" s="91"/>
      <c r="L13964" s="91"/>
      <c r="M13964" s="91"/>
      <c r="R13964"/>
      <c r="S13964"/>
      <c r="T13964"/>
      <c r="U13964"/>
      <c r="V13964"/>
      <c r="W13964"/>
      <c r="X13964"/>
      <c r="Y13964"/>
      <c r="Z13964"/>
      <c r="AA13964"/>
      <c r="AB13964"/>
      <c r="AC13964"/>
    </row>
    <row r="13965" spans="2:29" s="14" customFormat="1" x14ac:dyDescent="0.25">
      <c r="B13965"/>
      <c r="C13965"/>
      <c r="D13965"/>
      <c r="E13965"/>
      <c r="F13965"/>
      <c r="G13965"/>
      <c r="H13965"/>
      <c r="I13965"/>
      <c r="J13965"/>
      <c r="K13965" s="91"/>
      <c r="L13965" s="91"/>
      <c r="M13965" s="91"/>
      <c r="R13965"/>
      <c r="S13965"/>
      <c r="T13965"/>
      <c r="U13965"/>
      <c r="V13965"/>
      <c r="W13965"/>
      <c r="X13965"/>
      <c r="Y13965"/>
      <c r="Z13965"/>
      <c r="AA13965"/>
      <c r="AB13965"/>
      <c r="AC13965"/>
    </row>
    <row r="13966" spans="2:29" s="14" customFormat="1" x14ac:dyDescent="0.25">
      <c r="B13966"/>
      <c r="C13966"/>
      <c r="D13966"/>
      <c r="E13966"/>
      <c r="F13966"/>
      <c r="G13966"/>
      <c r="H13966"/>
      <c r="I13966"/>
      <c r="J13966"/>
      <c r="K13966" s="91"/>
      <c r="L13966" s="91"/>
      <c r="M13966" s="91"/>
      <c r="R13966"/>
      <c r="S13966"/>
      <c r="T13966"/>
      <c r="U13966"/>
      <c r="V13966"/>
      <c r="W13966"/>
      <c r="X13966"/>
      <c r="Y13966"/>
      <c r="Z13966"/>
      <c r="AA13966"/>
      <c r="AB13966"/>
      <c r="AC13966"/>
    </row>
    <row r="13967" spans="2:29" s="14" customFormat="1" x14ac:dyDescent="0.25">
      <c r="B13967"/>
      <c r="C13967"/>
      <c r="D13967"/>
      <c r="E13967"/>
      <c r="F13967"/>
      <c r="G13967"/>
      <c r="H13967"/>
      <c r="I13967"/>
      <c r="J13967"/>
      <c r="K13967" s="91"/>
      <c r="L13967" s="91"/>
      <c r="M13967" s="91"/>
      <c r="R13967"/>
      <c r="S13967"/>
      <c r="T13967"/>
      <c r="U13967"/>
      <c r="V13967"/>
      <c r="W13967"/>
      <c r="X13967"/>
      <c r="Y13967"/>
      <c r="Z13967"/>
      <c r="AA13967"/>
      <c r="AB13967"/>
      <c r="AC13967"/>
    </row>
    <row r="13968" spans="2:29" s="14" customFormat="1" x14ac:dyDescent="0.25">
      <c r="B13968"/>
      <c r="C13968"/>
      <c r="D13968"/>
      <c r="E13968"/>
      <c r="F13968"/>
      <c r="G13968"/>
      <c r="H13968"/>
      <c r="I13968"/>
      <c r="J13968"/>
      <c r="K13968" s="91"/>
      <c r="L13968" s="91"/>
      <c r="M13968" s="91"/>
      <c r="R13968"/>
      <c r="S13968"/>
      <c r="T13968"/>
      <c r="U13968"/>
      <c r="V13968"/>
      <c r="W13968"/>
      <c r="X13968"/>
      <c r="Y13968"/>
      <c r="Z13968"/>
      <c r="AA13968"/>
      <c r="AB13968"/>
      <c r="AC13968"/>
    </row>
    <row r="13969" spans="2:29" s="14" customFormat="1" x14ac:dyDescent="0.25">
      <c r="B13969"/>
      <c r="C13969"/>
      <c r="D13969"/>
      <c r="E13969"/>
      <c r="F13969"/>
      <c r="G13969"/>
      <c r="H13969"/>
      <c r="I13969"/>
      <c r="J13969"/>
      <c r="K13969" s="91"/>
      <c r="L13969" s="91"/>
      <c r="M13969" s="91"/>
      <c r="R13969"/>
      <c r="S13969"/>
      <c r="T13969"/>
      <c r="U13969"/>
      <c r="V13969"/>
      <c r="W13969"/>
      <c r="X13969"/>
      <c r="Y13969"/>
      <c r="Z13969"/>
      <c r="AA13969"/>
      <c r="AB13969"/>
      <c r="AC13969"/>
    </row>
    <row r="13970" spans="2:29" s="14" customFormat="1" x14ac:dyDescent="0.25">
      <c r="B13970"/>
      <c r="C13970"/>
      <c r="D13970"/>
      <c r="E13970"/>
      <c r="F13970"/>
      <c r="G13970"/>
      <c r="H13970"/>
      <c r="I13970"/>
      <c r="J13970"/>
      <c r="K13970" s="91"/>
      <c r="L13970" s="91"/>
      <c r="M13970" s="91"/>
      <c r="R13970"/>
      <c r="S13970"/>
      <c r="T13970"/>
      <c r="U13970"/>
      <c r="V13970"/>
      <c r="W13970"/>
      <c r="X13970"/>
      <c r="Y13970"/>
      <c r="Z13970"/>
      <c r="AA13970"/>
      <c r="AB13970"/>
      <c r="AC13970"/>
    </row>
    <row r="13971" spans="2:29" s="14" customFormat="1" x14ac:dyDescent="0.25">
      <c r="B13971"/>
      <c r="C13971"/>
      <c r="D13971"/>
      <c r="E13971"/>
      <c r="F13971"/>
      <c r="G13971"/>
      <c r="H13971"/>
      <c r="I13971"/>
      <c r="J13971"/>
      <c r="K13971" s="91"/>
      <c r="L13971" s="91"/>
      <c r="M13971" s="91"/>
      <c r="R13971"/>
      <c r="S13971"/>
      <c r="T13971"/>
      <c r="U13971"/>
      <c r="V13971"/>
      <c r="W13971"/>
      <c r="X13971"/>
      <c r="Y13971"/>
      <c r="Z13971"/>
      <c r="AA13971"/>
      <c r="AB13971"/>
      <c r="AC13971"/>
    </row>
    <row r="13972" spans="2:29" s="14" customFormat="1" x14ac:dyDescent="0.25">
      <c r="B13972"/>
      <c r="C13972"/>
      <c r="D13972"/>
      <c r="E13972"/>
      <c r="F13972"/>
      <c r="G13972"/>
      <c r="H13972"/>
      <c r="I13972"/>
      <c r="J13972"/>
      <c r="K13972" s="91"/>
      <c r="L13972" s="91"/>
      <c r="M13972" s="91"/>
      <c r="R13972"/>
      <c r="S13972"/>
      <c r="T13972"/>
      <c r="U13972"/>
      <c r="V13972"/>
      <c r="W13972"/>
      <c r="X13972"/>
      <c r="Y13972"/>
      <c r="Z13972"/>
      <c r="AA13972"/>
      <c r="AB13972"/>
      <c r="AC13972"/>
    </row>
    <row r="13973" spans="2:29" s="14" customFormat="1" x14ac:dyDescent="0.25">
      <c r="B13973"/>
      <c r="C13973"/>
      <c r="D13973"/>
      <c r="E13973"/>
      <c r="F13973"/>
      <c r="G13973"/>
      <c r="H13973"/>
      <c r="I13973"/>
      <c r="J13973"/>
      <c r="K13973" s="91"/>
      <c r="L13973" s="91"/>
      <c r="M13973" s="91"/>
      <c r="R13973"/>
      <c r="S13973"/>
      <c r="T13973"/>
      <c r="U13973"/>
      <c r="V13973"/>
      <c r="W13973"/>
      <c r="X13973"/>
      <c r="Y13973"/>
      <c r="Z13973"/>
      <c r="AA13973"/>
      <c r="AB13973"/>
      <c r="AC13973"/>
    </row>
    <row r="13974" spans="2:29" s="14" customFormat="1" x14ac:dyDescent="0.25">
      <c r="B13974"/>
      <c r="C13974"/>
      <c r="D13974"/>
      <c r="E13974"/>
      <c r="F13974"/>
      <c r="G13974"/>
      <c r="H13974"/>
      <c r="I13974"/>
      <c r="J13974"/>
      <c r="K13974" s="91"/>
      <c r="L13974" s="91"/>
      <c r="M13974" s="91"/>
      <c r="R13974"/>
      <c r="S13974"/>
      <c r="T13974"/>
      <c r="U13974"/>
      <c r="V13974"/>
      <c r="W13974"/>
      <c r="X13974"/>
      <c r="Y13974"/>
      <c r="Z13974"/>
      <c r="AA13974"/>
      <c r="AB13974"/>
      <c r="AC13974"/>
    </row>
    <row r="13975" spans="2:29" s="14" customFormat="1" x14ac:dyDescent="0.25">
      <c r="B13975"/>
      <c r="C13975"/>
      <c r="D13975"/>
      <c r="E13975"/>
      <c r="F13975"/>
      <c r="G13975"/>
      <c r="H13975"/>
      <c r="I13975"/>
      <c r="J13975"/>
      <c r="K13975" s="91"/>
      <c r="L13975" s="91"/>
      <c r="M13975" s="91"/>
      <c r="R13975"/>
      <c r="S13975"/>
      <c r="T13975"/>
      <c r="U13975"/>
      <c r="V13975"/>
      <c r="W13975"/>
      <c r="X13975"/>
      <c r="Y13975"/>
      <c r="Z13975"/>
      <c r="AA13975"/>
      <c r="AB13975"/>
      <c r="AC13975"/>
    </row>
    <row r="13976" spans="2:29" s="14" customFormat="1" x14ac:dyDescent="0.25">
      <c r="B13976"/>
      <c r="C13976"/>
      <c r="D13976"/>
      <c r="E13976"/>
      <c r="F13976"/>
      <c r="G13976"/>
      <c r="H13976"/>
      <c r="I13976"/>
      <c r="J13976"/>
      <c r="K13976" s="91"/>
      <c r="L13976" s="91"/>
      <c r="M13976" s="91"/>
      <c r="R13976"/>
      <c r="S13976"/>
      <c r="T13976"/>
      <c r="U13976"/>
      <c r="V13976"/>
      <c r="W13976"/>
      <c r="X13976"/>
      <c r="Y13976"/>
      <c r="Z13976"/>
      <c r="AA13976"/>
      <c r="AB13976"/>
      <c r="AC13976"/>
    </row>
    <row r="13977" spans="2:29" s="14" customFormat="1" x14ac:dyDescent="0.25">
      <c r="B13977"/>
      <c r="C13977"/>
      <c r="D13977"/>
      <c r="E13977"/>
      <c r="F13977"/>
      <c r="G13977"/>
      <c r="H13977"/>
      <c r="I13977"/>
      <c r="J13977"/>
      <c r="K13977" s="91"/>
      <c r="L13977" s="91"/>
      <c r="M13977" s="91"/>
      <c r="R13977"/>
      <c r="S13977"/>
      <c r="T13977"/>
      <c r="U13977"/>
      <c r="V13977"/>
      <c r="W13977"/>
      <c r="X13977"/>
      <c r="Y13977"/>
      <c r="Z13977"/>
      <c r="AA13977"/>
      <c r="AB13977"/>
      <c r="AC13977"/>
    </row>
    <row r="13978" spans="2:29" s="14" customFormat="1" x14ac:dyDescent="0.25">
      <c r="B13978"/>
      <c r="C13978"/>
      <c r="D13978"/>
      <c r="E13978"/>
      <c r="F13978"/>
      <c r="G13978"/>
      <c r="H13978"/>
      <c r="I13978"/>
      <c r="J13978"/>
      <c r="K13978" s="91"/>
      <c r="L13978" s="91"/>
      <c r="M13978" s="91"/>
      <c r="R13978"/>
      <c r="S13978"/>
      <c r="T13978"/>
      <c r="U13978"/>
      <c r="V13978"/>
      <c r="W13978"/>
      <c r="X13978"/>
      <c r="Y13978"/>
      <c r="Z13978"/>
      <c r="AA13978"/>
      <c r="AB13978"/>
      <c r="AC13978"/>
    </row>
    <row r="13979" spans="2:29" s="14" customFormat="1" x14ac:dyDescent="0.25">
      <c r="B13979"/>
      <c r="C13979"/>
      <c r="D13979"/>
      <c r="E13979"/>
      <c r="F13979"/>
      <c r="G13979"/>
      <c r="H13979"/>
      <c r="I13979"/>
      <c r="J13979"/>
      <c r="K13979" s="91"/>
      <c r="L13979" s="91"/>
      <c r="M13979" s="91"/>
      <c r="R13979"/>
      <c r="S13979"/>
      <c r="T13979"/>
      <c r="U13979"/>
      <c r="V13979"/>
      <c r="W13979"/>
      <c r="X13979"/>
      <c r="Y13979"/>
      <c r="Z13979"/>
      <c r="AA13979"/>
      <c r="AB13979"/>
      <c r="AC13979"/>
    </row>
    <row r="13980" spans="2:29" s="14" customFormat="1" x14ac:dyDescent="0.25">
      <c r="B13980"/>
      <c r="C13980"/>
      <c r="D13980"/>
      <c r="E13980"/>
      <c r="F13980"/>
      <c r="G13980"/>
      <c r="H13980"/>
      <c r="I13980"/>
      <c r="J13980"/>
      <c r="K13980" s="91"/>
      <c r="L13980" s="91"/>
      <c r="M13980" s="91"/>
      <c r="R13980"/>
      <c r="S13980"/>
      <c r="T13980"/>
      <c r="U13980"/>
      <c r="V13980"/>
      <c r="W13980"/>
      <c r="X13980"/>
      <c r="Y13980"/>
      <c r="Z13980"/>
      <c r="AA13980"/>
      <c r="AB13980"/>
      <c r="AC13980"/>
    </row>
    <row r="13981" spans="2:29" s="14" customFormat="1" x14ac:dyDescent="0.25">
      <c r="B13981"/>
      <c r="C13981"/>
      <c r="D13981"/>
      <c r="E13981"/>
      <c r="F13981"/>
      <c r="G13981"/>
      <c r="H13981"/>
      <c r="I13981"/>
      <c r="J13981"/>
      <c r="K13981" s="91"/>
      <c r="L13981" s="91"/>
      <c r="M13981" s="91"/>
      <c r="R13981"/>
      <c r="S13981"/>
      <c r="T13981"/>
      <c r="U13981"/>
      <c r="V13981"/>
      <c r="W13981"/>
      <c r="X13981"/>
      <c r="Y13981"/>
      <c r="Z13981"/>
      <c r="AA13981"/>
      <c r="AB13981"/>
      <c r="AC13981"/>
    </row>
    <row r="13982" spans="2:29" s="14" customFormat="1" x14ac:dyDescent="0.25">
      <c r="B13982"/>
      <c r="C13982"/>
      <c r="D13982"/>
      <c r="E13982"/>
      <c r="F13982"/>
      <c r="G13982"/>
      <c r="H13982"/>
      <c r="I13982"/>
      <c r="J13982"/>
      <c r="K13982" s="91"/>
      <c r="L13982" s="91"/>
      <c r="M13982" s="91"/>
      <c r="R13982"/>
      <c r="S13982"/>
      <c r="T13982"/>
      <c r="U13982"/>
      <c r="V13982"/>
      <c r="W13982"/>
      <c r="X13982"/>
      <c r="Y13982"/>
      <c r="Z13982"/>
      <c r="AA13982"/>
      <c r="AB13982"/>
      <c r="AC13982"/>
    </row>
    <row r="13983" spans="2:29" s="14" customFormat="1" x14ac:dyDescent="0.25">
      <c r="B13983"/>
      <c r="C13983"/>
      <c r="D13983"/>
      <c r="E13983"/>
      <c r="F13983"/>
      <c r="G13983"/>
      <c r="H13983"/>
      <c r="I13983"/>
      <c r="J13983"/>
      <c r="K13983" s="91"/>
      <c r="L13983" s="91"/>
      <c r="M13983" s="91"/>
      <c r="R13983"/>
      <c r="S13983"/>
      <c r="T13983"/>
      <c r="U13983"/>
      <c r="V13983"/>
      <c r="W13983"/>
      <c r="X13983"/>
      <c r="Y13983"/>
      <c r="Z13983"/>
      <c r="AA13983"/>
      <c r="AB13983"/>
      <c r="AC13983"/>
    </row>
    <row r="13984" spans="2:29" s="14" customFormat="1" x14ac:dyDescent="0.25">
      <c r="B13984"/>
      <c r="C13984"/>
      <c r="D13984"/>
      <c r="E13984"/>
      <c r="F13984"/>
      <c r="G13984"/>
      <c r="H13984"/>
      <c r="I13984"/>
      <c r="J13984"/>
      <c r="K13984" s="91"/>
      <c r="L13984" s="91"/>
      <c r="M13984" s="91"/>
      <c r="R13984"/>
      <c r="S13984"/>
      <c r="T13984"/>
      <c r="U13984"/>
      <c r="V13984"/>
      <c r="W13984"/>
      <c r="X13984"/>
      <c r="Y13984"/>
      <c r="Z13984"/>
      <c r="AA13984"/>
      <c r="AB13984"/>
      <c r="AC13984"/>
    </row>
    <row r="13985" spans="2:29" s="14" customFormat="1" x14ac:dyDescent="0.25">
      <c r="B13985"/>
      <c r="C13985"/>
      <c r="D13985"/>
      <c r="E13985"/>
      <c r="F13985"/>
      <c r="G13985"/>
      <c r="H13985"/>
      <c r="I13985"/>
      <c r="J13985"/>
      <c r="K13985" s="91"/>
      <c r="L13985" s="91"/>
      <c r="M13985" s="91"/>
      <c r="R13985"/>
      <c r="S13985"/>
      <c r="T13985"/>
      <c r="U13985"/>
      <c r="V13985"/>
      <c r="W13985"/>
      <c r="X13985"/>
      <c r="Y13985"/>
      <c r="Z13985"/>
      <c r="AA13985"/>
      <c r="AB13985"/>
      <c r="AC13985"/>
    </row>
    <row r="13986" spans="2:29" s="14" customFormat="1" x14ac:dyDescent="0.25">
      <c r="B13986"/>
      <c r="C13986"/>
      <c r="D13986"/>
      <c r="E13986"/>
      <c r="F13986"/>
      <c r="G13986"/>
      <c r="H13986"/>
      <c r="I13986"/>
      <c r="J13986"/>
      <c r="K13986" s="91"/>
      <c r="L13986" s="91"/>
      <c r="M13986" s="91"/>
      <c r="R13986"/>
      <c r="S13986"/>
      <c r="T13986"/>
      <c r="U13986"/>
      <c r="V13986"/>
      <c r="W13986"/>
      <c r="X13986"/>
      <c r="Y13986"/>
      <c r="Z13986"/>
      <c r="AA13986"/>
      <c r="AB13986"/>
      <c r="AC13986"/>
    </row>
    <row r="13987" spans="2:29" s="14" customFormat="1" x14ac:dyDescent="0.25">
      <c r="B13987"/>
      <c r="C13987"/>
      <c r="D13987"/>
      <c r="E13987"/>
      <c r="F13987"/>
      <c r="G13987"/>
      <c r="H13987"/>
      <c r="I13987"/>
      <c r="J13987"/>
      <c r="K13987" s="91"/>
      <c r="L13987" s="91"/>
      <c r="M13987" s="91"/>
      <c r="R13987"/>
      <c r="S13987"/>
      <c r="T13987"/>
      <c r="U13987"/>
      <c r="V13987"/>
      <c r="W13987"/>
      <c r="X13987"/>
      <c r="Y13987"/>
      <c r="Z13987"/>
      <c r="AA13987"/>
      <c r="AB13987"/>
      <c r="AC13987"/>
    </row>
    <row r="13988" spans="2:29" s="14" customFormat="1" x14ac:dyDescent="0.25">
      <c r="B13988"/>
      <c r="C13988"/>
      <c r="D13988"/>
      <c r="E13988"/>
      <c r="F13988"/>
      <c r="G13988"/>
      <c r="H13988"/>
      <c r="I13988"/>
      <c r="J13988"/>
      <c r="K13988" s="91"/>
      <c r="L13988" s="91"/>
      <c r="M13988" s="91"/>
      <c r="R13988"/>
      <c r="S13988"/>
      <c r="T13988"/>
      <c r="U13988"/>
      <c r="V13988"/>
      <c r="W13988"/>
      <c r="X13988"/>
      <c r="Y13988"/>
      <c r="Z13988"/>
      <c r="AA13988"/>
      <c r="AB13988"/>
      <c r="AC13988"/>
    </row>
    <row r="13989" spans="2:29" s="14" customFormat="1" x14ac:dyDescent="0.25">
      <c r="B13989"/>
      <c r="C13989"/>
      <c r="D13989"/>
      <c r="E13989"/>
      <c r="F13989"/>
      <c r="G13989"/>
      <c r="H13989"/>
      <c r="I13989"/>
      <c r="J13989"/>
      <c r="K13989" s="91"/>
      <c r="L13989" s="91"/>
      <c r="M13989" s="91"/>
      <c r="R13989"/>
      <c r="S13989"/>
      <c r="T13989"/>
      <c r="U13989"/>
      <c r="V13989"/>
      <c r="W13989"/>
      <c r="X13989"/>
      <c r="Y13989"/>
      <c r="Z13989"/>
      <c r="AA13989"/>
      <c r="AB13989"/>
      <c r="AC13989"/>
    </row>
    <row r="13990" spans="2:29" s="14" customFormat="1" x14ac:dyDescent="0.25">
      <c r="B13990"/>
      <c r="C13990"/>
      <c r="D13990"/>
      <c r="E13990"/>
      <c r="F13990"/>
      <c r="G13990"/>
      <c r="H13990"/>
      <c r="I13990"/>
      <c r="J13990"/>
      <c r="K13990" s="91"/>
      <c r="L13990" s="91"/>
      <c r="M13990" s="91"/>
      <c r="R13990"/>
      <c r="S13990"/>
      <c r="T13990"/>
      <c r="U13990"/>
      <c r="V13990"/>
      <c r="W13990"/>
      <c r="X13990"/>
      <c r="Y13990"/>
      <c r="Z13990"/>
      <c r="AA13990"/>
      <c r="AB13990"/>
      <c r="AC13990"/>
    </row>
    <row r="13991" spans="2:29" s="14" customFormat="1" x14ac:dyDescent="0.25">
      <c r="B13991"/>
      <c r="C13991"/>
      <c r="D13991"/>
      <c r="E13991"/>
      <c r="F13991"/>
      <c r="G13991"/>
      <c r="H13991"/>
      <c r="I13991"/>
      <c r="J13991"/>
      <c r="K13991" s="91"/>
      <c r="L13991" s="91"/>
      <c r="M13991" s="91"/>
      <c r="R13991"/>
      <c r="S13991"/>
      <c r="T13991"/>
      <c r="U13991"/>
      <c r="V13991"/>
      <c r="W13991"/>
      <c r="X13991"/>
      <c r="Y13991"/>
      <c r="Z13991"/>
      <c r="AA13991"/>
      <c r="AB13991"/>
      <c r="AC13991"/>
    </row>
    <row r="13992" spans="2:29" s="14" customFormat="1" x14ac:dyDescent="0.25">
      <c r="B13992"/>
      <c r="C13992"/>
      <c r="D13992"/>
      <c r="E13992"/>
      <c r="F13992"/>
      <c r="G13992"/>
      <c r="H13992"/>
      <c r="I13992"/>
      <c r="J13992"/>
      <c r="K13992" s="91"/>
      <c r="L13992" s="91"/>
      <c r="M13992" s="91"/>
      <c r="R13992"/>
      <c r="S13992"/>
      <c r="T13992"/>
      <c r="U13992"/>
      <c r="V13992"/>
      <c r="W13992"/>
      <c r="X13992"/>
      <c r="Y13992"/>
      <c r="Z13992"/>
      <c r="AA13992"/>
      <c r="AB13992"/>
      <c r="AC13992"/>
    </row>
    <row r="13993" spans="2:29" s="14" customFormat="1" x14ac:dyDescent="0.25">
      <c r="B13993"/>
      <c r="C13993"/>
      <c r="D13993"/>
      <c r="E13993"/>
      <c r="F13993"/>
      <c r="G13993"/>
      <c r="H13993"/>
      <c r="I13993"/>
      <c r="J13993"/>
      <c r="K13993" s="91"/>
      <c r="L13993" s="91"/>
      <c r="M13993" s="91"/>
      <c r="R13993"/>
      <c r="S13993"/>
      <c r="T13993"/>
      <c r="U13993"/>
      <c r="V13993"/>
      <c r="W13993"/>
      <c r="X13993"/>
      <c r="Y13993"/>
      <c r="Z13993"/>
      <c r="AA13993"/>
      <c r="AB13993"/>
      <c r="AC13993"/>
    </row>
    <row r="13994" spans="2:29" s="14" customFormat="1" x14ac:dyDescent="0.25">
      <c r="B13994"/>
      <c r="C13994"/>
      <c r="D13994"/>
      <c r="E13994"/>
      <c r="F13994"/>
      <c r="G13994"/>
      <c r="H13994"/>
      <c r="I13994"/>
      <c r="J13994"/>
      <c r="K13994" s="91"/>
      <c r="L13994" s="91"/>
      <c r="M13994" s="91"/>
      <c r="R13994"/>
      <c r="S13994"/>
      <c r="T13994"/>
      <c r="U13994"/>
      <c r="V13994"/>
      <c r="W13994"/>
      <c r="X13994"/>
      <c r="Y13994"/>
      <c r="Z13994"/>
      <c r="AA13994"/>
      <c r="AB13994"/>
      <c r="AC13994"/>
    </row>
    <row r="13995" spans="2:29" s="14" customFormat="1" x14ac:dyDescent="0.25">
      <c r="B13995"/>
      <c r="C13995"/>
      <c r="D13995"/>
      <c r="E13995"/>
      <c r="F13995"/>
      <c r="G13995"/>
      <c r="H13995"/>
      <c r="I13995"/>
      <c r="J13995"/>
      <c r="K13995" s="91"/>
      <c r="L13995" s="91"/>
      <c r="M13995" s="91"/>
      <c r="R13995"/>
      <c r="S13995"/>
      <c r="T13995"/>
      <c r="U13995"/>
      <c r="V13995"/>
      <c r="W13995"/>
      <c r="X13995"/>
      <c r="Y13995"/>
      <c r="Z13995"/>
      <c r="AA13995"/>
      <c r="AB13995"/>
      <c r="AC13995"/>
    </row>
    <row r="13996" spans="2:29" s="14" customFormat="1" x14ac:dyDescent="0.25">
      <c r="B13996"/>
      <c r="C13996"/>
      <c r="D13996"/>
      <c r="E13996"/>
      <c r="F13996"/>
      <c r="G13996"/>
      <c r="H13996"/>
      <c r="I13996"/>
      <c r="J13996"/>
      <c r="K13996" s="91"/>
      <c r="L13996" s="91"/>
      <c r="M13996" s="91"/>
      <c r="R13996"/>
      <c r="S13996"/>
      <c r="T13996"/>
      <c r="U13996"/>
      <c r="V13996"/>
      <c r="W13996"/>
      <c r="X13996"/>
      <c r="Y13996"/>
      <c r="Z13996"/>
      <c r="AA13996"/>
      <c r="AB13996"/>
      <c r="AC13996"/>
    </row>
    <row r="13997" spans="2:29" s="14" customFormat="1" x14ac:dyDescent="0.25">
      <c r="B13997"/>
      <c r="C13997"/>
      <c r="D13997"/>
      <c r="E13997"/>
      <c r="F13997"/>
      <c r="G13997"/>
      <c r="H13997"/>
      <c r="I13997"/>
      <c r="J13997"/>
      <c r="K13997" s="91"/>
      <c r="L13997" s="91"/>
      <c r="M13997" s="91"/>
      <c r="R13997"/>
      <c r="S13997"/>
      <c r="T13997"/>
      <c r="U13997"/>
      <c r="V13997"/>
      <c r="W13997"/>
      <c r="X13997"/>
      <c r="Y13997"/>
      <c r="Z13997"/>
      <c r="AA13997"/>
      <c r="AB13997"/>
      <c r="AC13997"/>
    </row>
    <row r="13998" spans="2:29" s="14" customFormat="1" x14ac:dyDescent="0.25">
      <c r="B13998"/>
      <c r="C13998"/>
      <c r="D13998"/>
      <c r="E13998"/>
      <c r="F13998"/>
      <c r="G13998"/>
      <c r="H13998"/>
      <c r="I13998"/>
      <c r="J13998"/>
      <c r="K13998" s="91"/>
      <c r="L13998" s="91"/>
      <c r="M13998" s="91"/>
      <c r="R13998"/>
      <c r="S13998"/>
      <c r="T13998"/>
      <c r="U13998"/>
      <c r="V13998"/>
      <c r="W13998"/>
      <c r="X13998"/>
      <c r="Y13998"/>
      <c r="Z13998"/>
      <c r="AA13998"/>
      <c r="AB13998"/>
      <c r="AC13998"/>
    </row>
    <row r="13999" spans="2:29" s="14" customFormat="1" x14ac:dyDescent="0.25">
      <c r="B13999"/>
      <c r="C13999"/>
      <c r="D13999"/>
      <c r="E13999"/>
      <c r="F13999"/>
      <c r="G13999"/>
      <c r="H13999"/>
      <c r="I13999"/>
      <c r="J13999"/>
      <c r="K13999" s="91"/>
      <c r="L13999" s="91"/>
      <c r="M13999" s="91"/>
      <c r="R13999"/>
      <c r="S13999"/>
      <c r="T13999"/>
      <c r="U13999"/>
      <c r="V13999"/>
      <c r="W13999"/>
      <c r="X13999"/>
      <c r="Y13999"/>
      <c r="Z13999"/>
      <c r="AA13999"/>
      <c r="AB13999"/>
      <c r="AC13999"/>
    </row>
    <row r="14000" spans="2:29" s="14" customFormat="1" x14ac:dyDescent="0.25">
      <c r="B14000"/>
      <c r="C14000"/>
      <c r="D14000"/>
      <c r="E14000"/>
      <c r="F14000"/>
      <c r="G14000"/>
      <c r="H14000"/>
      <c r="I14000"/>
      <c r="J14000"/>
      <c r="K14000" s="91"/>
      <c r="L14000" s="91"/>
      <c r="M14000" s="91"/>
      <c r="R14000"/>
      <c r="S14000"/>
      <c r="T14000"/>
      <c r="U14000"/>
      <c r="V14000"/>
      <c r="W14000"/>
      <c r="X14000"/>
      <c r="Y14000"/>
      <c r="Z14000"/>
      <c r="AA14000"/>
      <c r="AB14000"/>
      <c r="AC14000"/>
    </row>
    <row r="14001" spans="2:29" s="14" customFormat="1" x14ac:dyDescent="0.25">
      <c r="B14001"/>
      <c r="C14001"/>
      <c r="D14001"/>
      <c r="E14001"/>
      <c r="F14001"/>
      <c r="G14001"/>
      <c r="H14001"/>
      <c r="I14001"/>
      <c r="J14001"/>
      <c r="K14001" s="91"/>
      <c r="L14001" s="91"/>
      <c r="M14001" s="91"/>
      <c r="R14001"/>
      <c r="S14001"/>
      <c r="T14001"/>
      <c r="U14001"/>
      <c r="V14001"/>
      <c r="W14001"/>
      <c r="X14001"/>
      <c r="Y14001"/>
      <c r="Z14001"/>
      <c r="AA14001"/>
      <c r="AB14001"/>
      <c r="AC14001"/>
    </row>
    <row r="14002" spans="2:29" s="14" customFormat="1" x14ac:dyDescent="0.25">
      <c r="B14002"/>
      <c r="C14002"/>
      <c r="D14002"/>
      <c r="E14002"/>
      <c r="F14002"/>
      <c r="G14002"/>
      <c r="H14002"/>
      <c r="I14002"/>
      <c r="J14002"/>
      <c r="K14002" s="91"/>
      <c r="L14002" s="91"/>
      <c r="M14002" s="91"/>
      <c r="R14002"/>
      <c r="S14002"/>
      <c r="T14002"/>
      <c r="U14002"/>
      <c r="V14002"/>
      <c r="W14002"/>
      <c r="X14002"/>
      <c r="Y14002"/>
      <c r="Z14002"/>
      <c r="AA14002"/>
      <c r="AB14002"/>
      <c r="AC14002"/>
    </row>
    <row r="14003" spans="2:29" s="14" customFormat="1" x14ac:dyDescent="0.25">
      <c r="B14003"/>
      <c r="C14003"/>
      <c r="D14003"/>
      <c r="E14003"/>
      <c r="F14003"/>
      <c r="G14003"/>
      <c r="H14003"/>
      <c r="I14003"/>
      <c r="J14003"/>
      <c r="K14003" s="91"/>
      <c r="L14003" s="91"/>
      <c r="M14003" s="91"/>
      <c r="R14003"/>
      <c r="S14003"/>
      <c r="T14003"/>
      <c r="U14003"/>
      <c r="V14003"/>
      <c r="W14003"/>
      <c r="X14003"/>
      <c r="Y14003"/>
      <c r="Z14003"/>
      <c r="AA14003"/>
      <c r="AB14003"/>
      <c r="AC14003"/>
    </row>
    <row r="14004" spans="2:29" s="14" customFormat="1" x14ac:dyDescent="0.25">
      <c r="B14004"/>
      <c r="C14004"/>
      <c r="D14004"/>
      <c r="E14004"/>
      <c r="F14004"/>
      <c r="G14004"/>
      <c r="H14004"/>
      <c r="I14004"/>
      <c r="J14004"/>
      <c r="K14004" s="91"/>
      <c r="L14004" s="91"/>
      <c r="M14004" s="91"/>
      <c r="R14004"/>
      <c r="S14004"/>
      <c r="T14004"/>
      <c r="U14004"/>
      <c r="V14004"/>
      <c r="W14004"/>
      <c r="X14004"/>
      <c r="Y14004"/>
      <c r="Z14004"/>
      <c r="AA14004"/>
      <c r="AB14004"/>
      <c r="AC14004"/>
    </row>
    <row r="14005" spans="2:29" s="14" customFormat="1" x14ac:dyDescent="0.25">
      <c r="B14005"/>
      <c r="C14005"/>
      <c r="D14005"/>
      <c r="E14005"/>
      <c r="F14005"/>
      <c r="G14005"/>
      <c r="H14005"/>
      <c r="I14005"/>
      <c r="J14005"/>
      <c r="K14005" s="91"/>
      <c r="L14005" s="91"/>
      <c r="M14005" s="91"/>
      <c r="R14005"/>
      <c r="S14005"/>
      <c r="T14005"/>
      <c r="U14005"/>
      <c r="V14005"/>
      <c r="W14005"/>
      <c r="X14005"/>
      <c r="Y14005"/>
      <c r="Z14005"/>
      <c r="AA14005"/>
      <c r="AB14005"/>
      <c r="AC14005"/>
    </row>
    <row r="14006" spans="2:29" s="14" customFormat="1" x14ac:dyDescent="0.25">
      <c r="B14006"/>
      <c r="C14006"/>
      <c r="D14006"/>
      <c r="E14006"/>
      <c r="F14006"/>
      <c r="G14006"/>
      <c r="H14006"/>
      <c r="I14006"/>
      <c r="J14006"/>
      <c r="K14006" s="91"/>
      <c r="L14006" s="91"/>
      <c r="M14006" s="91"/>
      <c r="R14006"/>
      <c r="S14006"/>
      <c r="T14006"/>
      <c r="U14006"/>
      <c r="V14006"/>
      <c r="W14006"/>
      <c r="X14006"/>
      <c r="Y14006"/>
      <c r="Z14006"/>
      <c r="AA14006"/>
      <c r="AB14006"/>
      <c r="AC14006"/>
    </row>
    <row r="14007" spans="2:29" s="14" customFormat="1" x14ac:dyDescent="0.25">
      <c r="B14007"/>
      <c r="C14007"/>
      <c r="D14007"/>
      <c r="E14007"/>
      <c r="F14007"/>
      <c r="G14007"/>
      <c r="H14007"/>
      <c r="I14007"/>
      <c r="J14007"/>
      <c r="K14007" s="91"/>
      <c r="L14007" s="91"/>
      <c r="M14007" s="91"/>
      <c r="R14007"/>
      <c r="S14007"/>
      <c r="T14007"/>
      <c r="U14007"/>
      <c r="V14007"/>
      <c r="W14007"/>
      <c r="X14007"/>
      <c r="Y14007"/>
      <c r="Z14007"/>
      <c r="AA14007"/>
      <c r="AB14007"/>
      <c r="AC14007"/>
    </row>
    <row r="14008" spans="2:29" s="14" customFormat="1" x14ac:dyDescent="0.25">
      <c r="B14008"/>
      <c r="C14008"/>
      <c r="D14008"/>
      <c r="E14008"/>
      <c r="F14008"/>
      <c r="G14008"/>
      <c r="H14008"/>
      <c r="I14008"/>
      <c r="J14008"/>
      <c r="K14008" s="91"/>
      <c r="L14008" s="91"/>
      <c r="M14008" s="91"/>
      <c r="R14008"/>
      <c r="S14008"/>
      <c r="T14008"/>
      <c r="U14008"/>
      <c r="V14008"/>
      <c r="W14008"/>
      <c r="X14008"/>
      <c r="Y14008"/>
      <c r="Z14008"/>
      <c r="AA14008"/>
      <c r="AB14008"/>
      <c r="AC14008"/>
    </row>
    <row r="14009" spans="2:29" s="14" customFormat="1" x14ac:dyDescent="0.25">
      <c r="B14009"/>
      <c r="C14009"/>
      <c r="D14009"/>
      <c r="E14009"/>
      <c r="F14009"/>
      <c r="G14009"/>
      <c r="H14009"/>
      <c r="I14009"/>
      <c r="J14009"/>
      <c r="K14009" s="91"/>
      <c r="L14009" s="91"/>
      <c r="M14009" s="91"/>
      <c r="R14009"/>
      <c r="S14009"/>
      <c r="T14009"/>
      <c r="U14009"/>
      <c r="V14009"/>
      <c r="W14009"/>
      <c r="X14009"/>
      <c r="Y14009"/>
      <c r="Z14009"/>
      <c r="AA14009"/>
      <c r="AB14009"/>
      <c r="AC14009"/>
    </row>
    <row r="14010" spans="2:29" s="14" customFormat="1" x14ac:dyDescent="0.25">
      <c r="B14010"/>
      <c r="C14010"/>
      <c r="D14010"/>
      <c r="E14010"/>
      <c r="F14010"/>
      <c r="G14010"/>
      <c r="H14010"/>
      <c r="I14010"/>
      <c r="J14010"/>
      <c r="K14010" s="91"/>
      <c r="L14010" s="91"/>
      <c r="M14010" s="91"/>
      <c r="R14010"/>
      <c r="S14010"/>
      <c r="T14010"/>
      <c r="U14010"/>
      <c r="V14010"/>
      <c r="W14010"/>
      <c r="X14010"/>
      <c r="Y14010"/>
      <c r="Z14010"/>
      <c r="AA14010"/>
      <c r="AB14010"/>
      <c r="AC14010"/>
    </row>
    <row r="14011" spans="2:29" s="14" customFormat="1" x14ac:dyDescent="0.25">
      <c r="B14011"/>
      <c r="C14011"/>
      <c r="D14011"/>
      <c r="E14011"/>
      <c r="F14011"/>
      <c r="G14011"/>
      <c r="H14011"/>
      <c r="I14011"/>
      <c r="J14011"/>
      <c r="K14011" s="91"/>
      <c r="L14011" s="91"/>
      <c r="M14011" s="91"/>
      <c r="R14011"/>
      <c r="S14011"/>
      <c r="T14011"/>
      <c r="U14011"/>
      <c r="V14011"/>
      <c r="W14011"/>
      <c r="X14011"/>
      <c r="Y14011"/>
      <c r="Z14011"/>
      <c r="AA14011"/>
      <c r="AB14011"/>
      <c r="AC14011"/>
    </row>
    <row r="14012" spans="2:29" s="14" customFormat="1" x14ac:dyDescent="0.25">
      <c r="B14012"/>
      <c r="C14012"/>
      <c r="D14012"/>
      <c r="E14012"/>
      <c r="F14012"/>
      <c r="G14012"/>
      <c r="H14012"/>
      <c r="I14012"/>
      <c r="J14012"/>
      <c r="K14012" s="91"/>
      <c r="L14012" s="91"/>
      <c r="M14012" s="91"/>
      <c r="R14012"/>
      <c r="S14012"/>
      <c r="T14012"/>
      <c r="U14012"/>
      <c r="V14012"/>
      <c r="W14012"/>
      <c r="X14012"/>
      <c r="Y14012"/>
      <c r="Z14012"/>
      <c r="AA14012"/>
      <c r="AB14012"/>
      <c r="AC14012"/>
    </row>
    <row r="14013" spans="2:29" s="14" customFormat="1" x14ac:dyDescent="0.25">
      <c r="B14013"/>
      <c r="C14013"/>
      <c r="D14013"/>
      <c r="E14013"/>
      <c r="F14013"/>
      <c r="G14013"/>
      <c r="H14013"/>
      <c r="I14013"/>
      <c r="J14013"/>
      <c r="K14013" s="91"/>
      <c r="L14013" s="91"/>
      <c r="M14013" s="91"/>
      <c r="R14013"/>
      <c r="S14013"/>
      <c r="T14013"/>
      <c r="U14013"/>
      <c r="V14013"/>
      <c r="W14013"/>
      <c r="X14013"/>
      <c r="Y14013"/>
      <c r="Z14013"/>
      <c r="AA14013"/>
      <c r="AB14013"/>
      <c r="AC14013"/>
    </row>
    <row r="14014" spans="2:29" s="14" customFormat="1" x14ac:dyDescent="0.25">
      <c r="B14014"/>
      <c r="C14014"/>
      <c r="D14014"/>
      <c r="E14014"/>
      <c r="F14014"/>
      <c r="G14014"/>
      <c r="H14014"/>
      <c r="I14014"/>
      <c r="J14014"/>
      <c r="K14014" s="91"/>
      <c r="L14014" s="91"/>
      <c r="M14014" s="91"/>
      <c r="R14014"/>
      <c r="S14014"/>
      <c r="T14014"/>
      <c r="U14014"/>
      <c r="V14014"/>
      <c r="W14014"/>
      <c r="X14014"/>
      <c r="Y14014"/>
      <c r="Z14014"/>
      <c r="AA14014"/>
      <c r="AB14014"/>
      <c r="AC14014"/>
    </row>
    <row r="14015" spans="2:29" s="14" customFormat="1" x14ac:dyDescent="0.25">
      <c r="B14015"/>
      <c r="C14015"/>
      <c r="D14015"/>
      <c r="E14015"/>
      <c r="F14015"/>
      <c r="G14015"/>
      <c r="H14015"/>
      <c r="I14015"/>
      <c r="J14015"/>
      <c r="K14015" s="91"/>
      <c r="L14015" s="91"/>
      <c r="M14015" s="91"/>
      <c r="R14015"/>
      <c r="S14015"/>
      <c r="T14015"/>
      <c r="U14015"/>
      <c r="V14015"/>
      <c r="W14015"/>
      <c r="X14015"/>
      <c r="Y14015"/>
      <c r="Z14015"/>
      <c r="AA14015"/>
      <c r="AB14015"/>
      <c r="AC14015"/>
    </row>
    <row r="14016" spans="2:29" s="14" customFormat="1" x14ac:dyDescent="0.25">
      <c r="B14016"/>
      <c r="C14016"/>
      <c r="D14016"/>
      <c r="E14016"/>
      <c r="F14016"/>
      <c r="G14016"/>
      <c r="H14016"/>
      <c r="I14016"/>
      <c r="J14016"/>
      <c r="K14016" s="91"/>
      <c r="L14016" s="91"/>
      <c r="M14016" s="91"/>
      <c r="R14016"/>
      <c r="S14016"/>
      <c r="T14016"/>
      <c r="U14016"/>
      <c r="V14016"/>
      <c r="W14016"/>
      <c r="X14016"/>
      <c r="Y14016"/>
      <c r="Z14016"/>
      <c r="AA14016"/>
      <c r="AB14016"/>
      <c r="AC14016"/>
    </row>
    <row r="14017" spans="2:29" s="14" customFormat="1" x14ac:dyDescent="0.25">
      <c r="B14017"/>
      <c r="C14017"/>
      <c r="D14017"/>
      <c r="E14017"/>
      <c r="F14017"/>
      <c r="G14017"/>
      <c r="H14017"/>
      <c r="I14017"/>
      <c r="J14017"/>
      <c r="K14017" s="91"/>
      <c r="L14017" s="91"/>
      <c r="M14017" s="91"/>
      <c r="R14017"/>
      <c r="S14017"/>
      <c r="T14017"/>
      <c r="U14017"/>
      <c r="V14017"/>
      <c r="W14017"/>
      <c r="X14017"/>
      <c r="Y14017"/>
      <c r="Z14017"/>
      <c r="AA14017"/>
      <c r="AB14017"/>
      <c r="AC14017"/>
    </row>
    <row r="14018" spans="2:29" s="14" customFormat="1" x14ac:dyDescent="0.25">
      <c r="B14018"/>
      <c r="C14018"/>
      <c r="D14018"/>
      <c r="E14018"/>
      <c r="F14018"/>
      <c r="G14018"/>
      <c r="H14018"/>
      <c r="I14018"/>
      <c r="J14018"/>
      <c r="K14018" s="91"/>
      <c r="L14018" s="91"/>
      <c r="M14018" s="91"/>
      <c r="R14018"/>
      <c r="S14018"/>
      <c r="T14018"/>
      <c r="U14018"/>
      <c r="V14018"/>
      <c r="W14018"/>
      <c r="X14018"/>
      <c r="Y14018"/>
      <c r="Z14018"/>
      <c r="AA14018"/>
      <c r="AB14018"/>
      <c r="AC14018"/>
    </row>
    <row r="14019" spans="2:29" s="14" customFormat="1" x14ac:dyDescent="0.25">
      <c r="B14019"/>
      <c r="C14019"/>
      <c r="D14019"/>
      <c r="E14019"/>
      <c r="F14019"/>
      <c r="G14019"/>
      <c r="H14019"/>
      <c r="I14019"/>
      <c r="J14019"/>
      <c r="K14019" s="91"/>
      <c r="L14019" s="91"/>
      <c r="M14019" s="91"/>
      <c r="R14019"/>
      <c r="S14019"/>
      <c r="T14019"/>
      <c r="U14019"/>
      <c r="V14019"/>
      <c r="W14019"/>
      <c r="X14019"/>
      <c r="Y14019"/>
      <c r="Z14019"/>
      <c r="AA14019"/>
      <c r="AB14019"/>
      <c r="AC14019"/>
    </row>
    <row r="14020" spans="2:29" s="14" customFormat="1" x14ac:dyDescent="0.25">
      <c r="B14020"/>
      <c r="C14020"/>
      <c r="D14020"/>
      <c r="E14020"/>
      <c r="F14020"/>
      <c r="G14020"/>
      <c r="H14020"/>
      <c r="I14020"/>
      <c r="J14020"/>
      <c r="K14020" s="91"/>
      <c r="L14020" s="91"/>
      <c r="M14020" s="91"/>
      <c r="R14020"/>
      <c r="S14020"/>
      <c r="T14020"/>
      <c r="U14020"/>
      <c r="V14020"/>
      <c r="W14020"/>
      <c r="X14020"/>
      <c r="Y14020"/>
      <c r="Z14020"/>
      <c r="AA14020"/>
      <c r="AB14020"/>
      <c r="AC14020"/>
    </row>
    <row r="14021" spans="2:29" s="14" customFormat="1" x14ac:dyDescent="0.25">
      <c r="B14021"/>
      <c r="C14021"/>
      <c r="D14021"/>
      <c r="E14021"/>
      <c r="F14021"/>
      <c r="G14021"/>
      <c r="H14021"/>
      <c r="I14021"/>
      <c r="J14021"/>
      <c r="K14021" s="91"/>
      <c r="L14021" s="91"/>
      <c r="M14021" s="91"/>
      <c r="R14021"/>
      <c r="S14021"/>
      <c r="T14021"/>
      <c r="U14021"/>
      <c r="V14021"/>
      <c r="W14021"/>
      <c r="X14021"/>
      <c r="Y14021"/>
      <c r="Z14021"/>
      <c r="AA14021"/>
      <c r="AB14021"/>
      <c r="AC14021"/>
    </row>
    <row r="14022" spans="2:29" s="14" customFormat="1" x14ac:dyDescent="0.25">
      <c r="B14022"/>
      <c r="C14022"/>
      <c r="D14022"/>
      <c r="E14022"/>
      <c r="F14022"/>
      <c r="G14022"/>
      <c r="H14022"/>
      <c r="I14022"/>
      <c r="J14022"/>
      <c r="K14022" s="91"/>
      <c r="L14022" s="91"/>
      <c r="M14022" s="91"/>
      <c r="R14022"/>
      <c r="S14022"/>
      <c r="T14022"/>
      <c r="U14022"/>
      <c r="V14022"/>
      <c r="W14022"/>
      <c r="X14022"/>
      <c r="Y14022"/>
      <c r="Z14022"/>
      <c r="AA14022"/>
      <c r="AB14022"/>
      <c r="AC14022"/>
    </row>
    <row r="14023" spans="2:29" s="14" customFormat="1" x14ac:dyDescent="0.25">
      <c r="B14023"/>
      <c r="C14023"/>
      <c r="D14023"/>
      <c r="E14023"/>
      <c r="F14023"/>
      <c r="G14023"/>
      <c r="H14023"/>
      <c r="I14023"/>
      <c r="J14023"/>
      <c r="K14023" s="91"/>
      <c r="L14023" s="91"/>
      <c r="M14023" s="91"/>
      <c r="R14023"/>
      <c r="S14023"/>
      <c r="T14023"/>
      <c r="U14023"/>
      <c r="V14023"/>
      <c r="W14023"/>
      <c r="X14023"/>
      <c r="Y14023"/>
      <c r="Z14023"/>
      <c r="AA14023"/>
      <c r="AB14023"/>
      <c r="AC14023"/>
    </row>
    <row r="14024" spans="2:29" s="14" customFormat="1" x14ac:dyDescent="0.25">
      <c r="B14024"/>
      <c r="C14024"/>
      <c r="D14024"/>
      <c r="E14024"/>
      <c r="F14024"/>
      <c r="G14024"/>
      <c r="H14024"/>
      <c r="I14024"/>
      <c r="J14024"/>
      <c r="K14024" s="91"/>
      <c r="L14024" s="91"/>
      <c r="M14024" s="91"/>
      <c r="R14024"/>
      <c r="S14024"/>
      <c r="T14024"/>
      <c r="U14024"/>
      <c r="V14024"/>
      <c r="W14024"/>
      <c r="X14024"/>
      <c r="Y14024"/>
      <c r="Z14024"/>
      <c r="AA14024"/>
      <c r="AB14024"/>
      <c r="AC14024"/>
    </row>
    <row r="14025" spans="2:29" s="14" customFormat="1" x14ac:dyDescent="0.25">
      <c r="B14025"/>
      <c r="C14025"/>
      <c r="D14025"/>
      <c r="E14025"/>
      <c r="F14025"/>
      <c r="G14025"/>
      <c r="H14025"/>
      <c r="I14025"/>
      <c r="J14025"/>
      <c r="K14025" s="91"/>
      <c r="L14025" s="91"/>
      <c r="M14025" s="91"/>
      <c r="R14025"/>
      <c r="S14025"/>
      <c r="T14025"/>
      <c r="U14025"/>
      <c r="V14025"/>
      <c r="W14025"/>
      <c r="X14025"/>
      <c r="Y14025"/>
      <c r="Z14025"/>
      <c r="AA14025"/>
      <c r="AB14025"/>
      <c r="AC14025"/>
    </row>
    <row r="14026" spans="2:29" s="14" customFormat="1" x14ac:dyDescent="0.25">
      <c r="B14026"/>
      <c r="C14026"/>
      <c r="D14026"/>
      <c r="E14026"/>
      <c r="F14026"/>
      <c r="G14026"/>
      <c r="H14026"/>
      <c r="I14026"/>
      <c r="J14026"/>
      <c r="K14026" s="91"/>
      <c r="L14026" s="91"/>
      <c r="M14026" s="91"/>
      <c r="R14026"/>
      <c r="S14026"/>
      <c r="T14026"/>
      <c r="U14026"/>
      <c r="V14026"/>
      <c r="W14026"/>
      <c r="X14026"/>
      <c r="Y14026"/>
      <c r="Z14026"/>
      <c r="AA14026"/>
      <c r="AB14026"/>
      <c r="AC14026"/>
    </row>
    <row r="14027" spans="2:29" s="14" customFormat="1" x14ac:dyDescent="0.25">
      <c r="B14027"/>
      <c r="C14027"/>
      <c r="D14027"/>
      <c r="E14027"/>
      <c r="F14027"/>
      <c r="G14027"/>
      <c r="H14027"/>
      <c r="I14027"/>
      <c r="J14027"/>
      <c r="K14027" s="91"/>
      <c r="L14027" s="91"/>
      <c r="M14027" s="91"/>
      <c r="R14027"/>
      <c r="S14027"/>
      <c r="T14027"/>
      <c r="U14027"/>
      <c r="V14027"/>
      <c r="W14027"/>
      <c r="X14027"/>
      <c r="Y14027"/>
      <c r="Z14027"/>
      <c r="AA14027"/>
      <c r="AB14027"/>
      <c r="AC14027"/>
    </row>
    <row r="14028" spans="2:29" s="14" customFormat="1" x14ac:dyDescent="0.25">
      <c r="B14028"/>
      <c r="C14028"/>
      <c r="D14028"/>
      <c r="E14028"/>
      <c r="F14028"/>
      <c r="G14028"/>
      <c r="H14028"/>
      <c r="I14028"/>
      <c r="J14028"/>
      <c r="K14028" s="91"/>
      <c r="L14028" s="91"/>
      <c r="M14028" s="91"/>
      <c r="R14028"/>
      <c r="S14028"/>
      <c r="T14028"/>
      <c r="U14028"/>
      <c r="V14028"/>
      <c r="W14028"/>
      <c r="X14028"/>
      <c r="Y14028"/>
      <c r="Z14028"/>
      <c r="AA14028"/>
      <c r="AB14028"/>
      <c r="AC14028"/>
    </row>
    <row r="14029" spans="2:29" s="14" customFormat="1" x14ac:dyDescent="0.25">
      <c r="B14029"/>
      <c r="C14029"/>
      <c r="D14029"/>
      <c r="E14029"/>
      <c r="F14029"/>
      <c r="G14029"/>
      <c r="H14029"/>
      <c r="I14029"/>
      <c r="J14029"/>
      <c r="K14029" s="91"/>
      <c r="L14029" s="91"/>
      <c r="M14029" s="91"/>
      <c r="R14029"/>
      <c r="S14029"/>
      <c r="T14029"/>
      <c r="U14029"/>
      <c r="V14029"/>
      <c r="W14029"/>
      <c r="X14029"/>
      <c r="Y14029"/>
      <c r="Z14029"/>
      <c r="AA14029"/>
      <c r="AB14029"/>
      <c r="AC14029"/>
    </row>
    <row r="14030" spans="2:29" s="14" customFormat="1" x14ac:dyDescent="0.25">
      <c r="B14030"/>
      <c r="C14030"/>
      <c r="D14030"/>
      <c r="E14030"/>
      <c r="F14030"/>
      <c r="G14030"/>
      <c r="H14030"/>
      <c r="I14030"/>
      <c r="J14030"/>
      <c r="K14030" s="91"/>
      <c r="L14030" s="91"/>
      <c r="M14030" s="91"/>
      <c r="R14030"/>
      <c r="S14030"/>
      <c r="T14030"/>
      <c r="U14030"/>
      <c r="V14030"/>
      <c r="W14030"/>
      <c r="X14030"/>
      <c r="Y14030"/>
      <c r="Z14030"/>
      <c r="AA14030"/>
      <c r="AB14030"/>
      <c r="AC14030"/>
    </row>
    <row r="14031" spans="2:29" s="14" customFormat="1" x14ac:dyDescent="0.25">
      <c r="B14031"/>
      <c r="C14031"/>
      <c r="D14031"/>
      <c r="E14031"/>
      <c r="F14031"/>
      <c r="G14031"/>
      <c r="H14031"/>
      <c r="I14031"/>
      <c r="J14031"/>
      <c r="K14031" s="91"/>
      <c r="L14031" s="91"/>
      <c r="M14031" s="91"/>
      <c r="R14031"/>
      <c r="S14031"/>
      <c r="T14031"/>
      <c r="U14031"/>
      <c r="V14031"/>
      <c r="W14031"/>
      <c r="X14031"/>
      <c r="Y14031"/>
      <c r="Z14031"/>
      <c r="AA14031"/>
      <c r="AB14031"/>
      <c r="AC14031"/>
    </row>
    <row r="14032" spans="2:29" s="14" customFormat="1" x14ac:dyDescent="0.25">
      <c r="B14032"/>
      <c r="C14032"/>
      <c r="D14032"/>
      <c r="E14032"/>
      <c r="F14032"/>
      <c r="G14032"/>
      <c r="H14032"/>
      <c r="I14032"/>
      <c r="J14032"/>
      <c r="K14032" s="91"/>
      <c r="L14032" s="91"/>
      <c r="M14032" s="91"/>
      <c r="R14032"/>
      <c r="S14032"/>
      <c r="T14032"/>
      <c r="U14032"/>
      <c r="V14032"/>
      <c r="W14032"/>
      <c r="X14032"/>
      <c r="Y14032"/>
      <c r="Z14032"/>
      <c r="AA14032"/>
      <c r="AB14032"/>
      <c r="AC14032"/>
    </row>
    <row r="14033" spans="2:29" s="14" customFormat="1" x14ac:dyDescent="0.25">
      <c r="B14033"/>
      <c r="C14033"/>
      <c r="D14033"/>
      <c r="E14033"/>
      <c r="F14033"/>
      <c r="G14033"/>
      <c r="H14033"/>
      <c r="I14033"/>
      <c r="J14033"/>
      <c r="K14033" s="91"/>
      <c r="L14033" s="91"/>
      <c r="M14033" s="91"/>
      <c r="R14033"/>
      <c r="S14033"/>
      <c r="T14033"/>
      <c r="U14033"/>
      <c r="V14033"/>
      <c r="W14033"/>
      <c r="X14033"/>
      <c r="Y14033"/>
      <c r="Z14033"/>
      <c r="AA14033"/>
      <c r="AB14033"/>
      <c r="AC14033"/>
    </row>
    <row r="14034" spans="2:29" s="14" customFormat="1" x14ac:dyDescent="0.25">
      <c r="B14034"/>
      <c r="C14034"/>
      <c r="D14034"/>
      <c r="E14034"/>
      <c r="F14034"/>
      <c r="G14034"/>
      <c r="H14034"/>
      <c r="I14034"/>
      <c r="J14034"/>
      <c r="K14034" s="91"/>
      <c r="L14034" s="91"/>
      <c r="M14034" s="91"/>
      <c r="R14034"/>
      <c r="S14034"/>
      <c r="T14034"/>
      <c r="U14034"/>
      <c r="V14034"/>
      <c r="W14034"/>
      <c r="X14034"/>
      <c r="Y14034"/>
      <c r="Z14034"/>
      <c r="AA14034"/>
      <c r="AB14034"/>
      <c r="AC14034"/>
    </row>
    <row r="14035" spans="2:29" s="14" customFormat="1" x14ac:dyDescent="0.25">
      <c r="B14035"/>
      <c r="C14035"/>
      <c r="D14035"/>
      <c r="E14035"/>
      <c r="F14035"/>
      <c r="G14035"/>
      <c r="H14035"/>
      <c r="I14035"/>
      <c r="J14035"/>
      <c r="K14035" s="91"/>
      <c r="L14035" s="91"/>
      <c r="M14035" s="91"/>
      <c r="R14035"/>
      <c r="S14035"/>
      <c r="T14035"/>
      <c r="U14035"/>
      <c r="V14035"/>
      <c r="W14035"/>
      <c r="X14035"/>
      <c r="Y14035"/>
      <c r="Z14035"/>
      <c r="AA14035"/>
      <c r="AB14035"/>
      <c r="AC14035"/>
    </row>
    <row r="14036" spans="2:29" s="14" customFormat="1" x14ac:dyDescent="0.25">
      <c r="B14036"/>
      <c r="C14036"/>
      <c r="D14036"/>
      <c r="E14036"/>
      <c r="F14036"/>
      <c r="G14036"/>
      <c r="H14036"/>
      <c r="I14036"/>
      <c r="J14036"/>
      <c r="K14036" s="91"/>
      <c r="L14036" s="91"/>
      <c r="M14036" s="91"/>
      <c r="R14036"/>
      <c r="S14036"/>
      <c r="T14036"/>
      <c r="U14036"/>
      <c r="V14036"/>
      <c r="W14036"/>
      <c r="X14036"/>
      <c r="Y14036"/>
      <c r="Z14036"/>
      <c r="AA14036"/>
      <c r="AB14036"/>
      <c r="AC14036"/>
    </row>
    <row r="14037" spans="2:29" s="14" customFormat="1" x14ac:dyDescent="0.25">
      <c r="B14037"/>
      <c r="C14037"/>
      <c r="D14037"/>
      <c r="E14037"/>
      <c r="F14037"/>
      <c r="G14037"/>
      <c r="H14037"/>
      <c r="I14037"/>
      <c r="J14037"/>
      <c r="K14037" s="91"/>
      <c r="L14037" s="91"/>
      <c r="M14037" s="91"/>
      <c r="R14037"/>
      <c r="S14037"/>
      <c r="T14037"/>
      <c r="U14037"/>
      <c r="V14037"/>
      <c r="W14037"/>
      <c r="X14037"/>
      <c r="Y14037"/>
      <c r="Z14037"/>
      <c r="AA14037"/>
      <c r="AB14037"/>
      <c r="AC14037"/>
    </row>
    <row r="14038" spans="2:29" s="14" customFormat="1" x14ac:dyDescent="0.25">
      <c r="B14038"/>
      <c r="C14038"/>
      <c r="D14038"/>
      <c r="E14038"/>
      <c r="F14038"/>
      <c r="G14038"/>
      <c r="H14038"/>
      <c r="I14038"/>
      <c r="J14038"/>
      <c r="K14038" s="91"/>
      <c r="L14038" s="91"/>
      <c r="M14038" s="91"/>
      <c r="R14038"/>
      <c r="S14038"/>
      <c r="T14038"/>
      <c r="U14038"/>
      <c r="V14038"/>
      <c r="W14038"/>
      <c r="X14038"/>
      <c r="Y14038"/>
      <c r="Z14038"/>
      <c r="AA14038"/>
      <c r="AB14038"/>
      <c r="AC14038"/>
    </row>
    <row r="14039" spans="2:29" s="14" customFormat="1" x14ac:dyDescent="0.25">
      <c r="B14039"/>
      <c r="C14039"/>
      <c r="D14039"/>
      <c r="E14039"/>
      <c r="F14039"/>
      <c r="G14039"/>
      <c r="H14039"/>
      <c r="I14039"/>
      <c r="J14039"/>
      <c r="K14039" s="91"/>
      <c r="L14039" s="91"/>
      <c r="M14039" s="91"/>
      <c r="R14039"/>
      <c r="S14039"/>
      <c r="T14039"/>
      <c r="U14039"/>
      <c r="V14039"/>
      <c r="W14039"/>
      <c r="X14039"/>
      <c r="Y14039"/>
      <c r="Z14039"/>
      <c r="AA14039"/>
      <c r="AB14039"/>
      <c r="AC14039"/>
    </row>
    <row r="14040" spans="2:29" s="14" customFormat="1" x14ac:dyDescent="0.25">
      <c r="B14040"/>
      <c r="C14040"/>
      <c r="D14040"/>
      <c r="E14040"/>
      <c r="F14040"/>
      <c r="G14040"/>
      <c r="H14040"/>
      <c r="I14040"/>
      <c r="J14040"/>
      <c r="K14040" s="91"/>
      <c r="L14040" s="91"/>
      <c r="M14040" s="91"/>
      <c r="R14040"/>
      <c r="S14040"/>
      <c r="T14040"/>
      <c r="U14040"/>
      <c r="V14040"/>
      <c r="W14040"/>
      <c r="X14040"/>
      <c r="Y14040"/>
      <c r="Z14040"/>
      <c r="AA14040"/>
      <c r="AB14040"/>
      <c r="AC14040"/>
    </row>
    <row r="14041" spans="2:29" s="14" customFormat="1" x14ac:dyDescent="0.25">
      <c r="B14041"/>
      <c r="C14041"/>
      <c r="D14041"/>
      <c r="E14041"/>
      <c r="F14041"/>
      <c r="G14041"/>
      <c r="H14041"/>
      <c r="I14041"/>
      <c r="J14041"/>
      <c r="K14041" s="91"/>
      <c r="L14041" s="91"/>
      <c r="M14041" s="91"/>
      <c r="R14041"/>
      <c r="S14041"/>
      <c r="T14041"/>
      <c r="U14041"/>
      <c r="V14041"/>
      <c r="W14041"/>
      <c r="X14041"/>
      <c r="Y14041"/>
      <c r="Z14041"/>
      <c r="AA14041"/>
      <c r="AB14041"/>
      <c r="AC14041"/>
    </row>
    <row r="14042" spans="2:29" s="14" customFormat="1" x14ac:dyDescent="0.25">
      <c r="B14042"/>
      <c r="C14042"/>
      <c r="D14042"/>
      <c r="E14042"/>
      <c r="F14042"/>
      <c r="G14042"/>
      <c r="H14042"/>
      <c r="I14042"/>
      <c r="J14042"/>
      <c r="K14042" s="91"/>
      <c r="L14042" s="91"/>
      <c r="M14042" s="91"/>
      <c r="R14042"/>
      <c r="S14042"/>
      <c r="T14042"/>
      <c r="U14042"/>
      <c r="V14042"/>
      <c r="W14042"/>
      <c r="X14042"/>
      <c r="Y14042"/>
      <c r="Z14042"/>
      <c r="AA14042"/>
      <c r="AB14042"/>
      <c r="AC14042"/>
    </row>
    <row r="14043" spans="2:29" s="14" customFormat="1" x14ac:dyDescent="0.25">
      <c r="B14043"/>
      <c r="C14043"/>
      <c r="D14043"/>
      <c r="E14043"/>
      <c r="F14043"/>
      <c r="G14043"/>
      <c r="H14043"/>
      <c r="I14043"/>
      <c r="J14043"/>
      <c r="K14043" s="91"/>
      <c r="L14043" s="91"/>
      <c r="M14043" s="91"/>
      <c r="R14043"/>
      <c r="S14043"/>
      <c r="T14043"/>
      <c r="U14043"/>
      <c r="V14043"/>
      <c r="W14043"/>
      <c r="X14043"/>
      <c r="Y14043"/>
      <c r="Z14043"/>
      <c r="AA14043"/>
      <c r="AB14043"/>
      <c r="AC14043"/>
    </row>
    <row r="14044" spans="2:29" s="14" customFormat="1" x14ac:dyDescent="0.25">
      <c r="B14044"/>
      <c r="C14044"/>
      <c r="D14044"/>
      <c r="E14044"/>
      <c r="F14044"/>
      <c r="G14044"/>
      <c r="H14044"/>
      <c r="I14044"/>
      <c r="J14044"/>
      <c r="K14044" s="91"/>
      <c r="L14044" s="91"/>
      <c r="M14044" s="91"/>
      <c r="R14044"/>
      <c r="S14044"/>
      <c r="T14044"/>
      <c r="U14044"/>
      <c r="V14044"/>
      <c r="W14044"/>
      <c r="X14044"/>
      <c r="Y14044"/>
      <c r="Z14044"/>
      <c r="AA14044"/>
      <c r="AB14044"/>
      <c r="AC14044"/>
    </row>
    <row r="14045" spans="2:29" s="14" customFormat="1" x14ac:dyDescent="0.25">
      <c r="B14045"/>
      <c r="C14045"/>
      <c r="D14045"/>
      <c r="E14045"/>
      <c r="F14045"/>
      <c r="G14045"/>
      <c r="H14045"/>
      <c r="I14045"/>
      <c r="J14045"/>
      <c r="K14045" s="91"/>
      <c r="L14045" s="91"/>
      <c r="M14045" s="91"/>
      <c r="R14045"/>
      <c r="S14045"/>
      <c r="T14045"/>
      <c r="U14045"/>
      <c r="V14045"/>
      <c r="W14045"/>
      <c r="X14045"/>
      <c r="Y14045"/>
      <c r="Z14045"/>
      <c r="AA14045"/>
      <c r="AB14045"/>
      <c r="AC14045"/>
    </row>
    <row r="14046" spans="2:29" s="14" customFormat="1" x14ac:dyDescent="0.25">
      <c r="B14046"/>
      <c r="C14046"/>
      <c r="D14046"/>
      <c r="E14046"/>
      <c r="F14046"/>
      <c r="G14046"/>
      <c r="H14046"/>
      <c r="I14046"/>
      <c r="J14046"/>
      <c r="K14046" s="91"/>
      <c r="L14046" s="91"/>
      <c r="M14046" s="91"/>
      <c r="R14046"/>
      <c r="S14046"/>
      <c r="T14046"/>
      <c r="U14046"/>
      <c r="V14046"/>
      <c r="W14046"/>
      <c r="X14046"/>
      <c r="Y14046"/>
      <c r="Z14046"/>
      <c r="AA14046"/>
      <c r="AB14046"/>
      <c r="AC14046"/>
    </row>
    <row r="14047" spans="2:29" s="14" customFormat="1" x14ac:dyDescent="0.25">
      <c r="B14047"/>
      <c r="C14047"/>
      <c r="D14047"/>
      <c r="E14047"/>
      <c r="F14047"/>
      <c r="G14047"/>
      <c r="H14047"/>
      <c r="I14047"/>
      <c r="J14047"/>
      <c r="K14047" s="91"/>
      <c r="L14047" s="91"/>
      <c r="M14047" s="91"/>
      <c r="R14047"/>
      <c r="S14047"/>
      <c r="T14047"/>
      <c r="U14047"/>
      <c r="V14047"/>
      <c r="W14047"/>
      <c r="X14047"/>
      <c r="Y14047"/>
      <c r="Z14047"/>
      <c r="AA14047"/>
      <c r="AB14047"/>
      <c r="AC14047"/>
    </row>
    <row r="14048" spans="2:29" s="14" customFormat="1" x14ac:dyDescent="0.25">
      <c r="B14048"/>
      <c r="C14048"/>
      <c r="D14048"/>
      <c r="E14048"/>
      <c r="F14048"/>
      <c r="G14048"/>
      <c r="H14048"/>
      <c r="I14048"/>
      <c r="J14048"/>
      <c r="K14048" s="91"/>
      <c r="L14048" s="91"/>
      <c r="M14048" s="91"/>
      <c r="R14048"/>
      <c r="S14048"/>
      <c r="T14048"/>
      <c r="U14048"/>
      <c r="V14048"/>
      <c r="W14048"/>
      <c r="X14048"/>
      <c r="Y14048"/>
      <c r="Z14048"/>
      <c r="AA14048"/>
      <c r="AB14048"/>
      <c r="AC14048"/>
    </row>
    <row r="14049" spans="2:29" s="14" customFormat="1" x14ac:dyDescent="0.25">
      <c r="B14049"/>
      <c r="C14049"/>
      <c r="D14049"/>
      <c r="E14049"/>
      <c r="F14049"/>
      <c r="G14049"/>
      <c r="H14049"/>
      <c r="I14049"/>
      <c r="J14049"/>
      <c r="K14049" s="91"/>
      <c r="L14049" s="91"/>
      <c r="M14049" s="91"/>
      <c r="R14049"/>
      <c r="S14049"/>
      <c r="T14049"/>
      <c r="U14049"/>
      <c r="V14049"/>
      <c r="W14049"/>
      <c r="X14049"/>
      <c r="Y14049"/>
      <c r="Z14049"/>
      <c r="AA14049"/>
      <c r="AB14049"/>
      <c r="AC14049"/>
    </row>
    <row r="14050" spans="2:29" s="14" customFormat="1" x14ac:dyDescent="0.25">
      <c r="B14050"/>
      <c r="C14050"/>
      <c r="D14050"/>
      <c r="E14050"/>
      <c r="F14050"/>
      <c r="G14050"/>
      <c r="H14050"/>
      <c r="I14050"/>
      <c r="J14050"/>
      <c r="K14050" s="91"/>
      <c r="L14050" s="91"/>
      <c r="M14050" s="91"/>
      <c r="R14050"/>
      <c r="S14050"/>
      <c r="T14050"/>
      <c r="U14050"/>
      <c r="V14050"/>
      <c r="W14050"/>
      <c r="X14050"/>
      <c r="Y14050"/>
      <c r="Z14050"/>
      <c r="AA14050"/>
      <c r="AB14050"/>
      <c r="AC14050"/>
    </row>
    <row r="14051" spans="2:29" s="14" customFormat="1" x14ac:dyDescent="0.25">
      <c r="B14051"/>
      <c r="C14051"/>
      <c r="D14051"/>
      <c r="E14051"/>
      <c r="F14051"/>
      <c r="G14051"/>
      <c r="H14051"/>
      <c r="I14051"/>
      <c r="J14051"/>
      <c r="K14051" s="91"/>
      <c r="L14051" s="91"/>
      <c r="M14051" s="91"/>
      <c r="R14051"/>
      <c r="S14051"/>
      <c r="T14051"/>
      <c r="U14051"/>
      <c r="V14051"/>
      <c r="W14051"/>
      <c r="X14051"/>
      <c r="Y14051"/>
      <c r="Z14051"/>
      <c r="AA14051"/>
      <c r="AB14051"/>
      <c r="AC14051"/>
    </row>
    <row r="14052" spans="2:29" s="14" customFormat="1" x14ac:dyDescent="0.25">
      <c r="B14052"/>
      <c r="C14052"/>
      <c r="D14052"/>
      <c r="E14052"/>
      <c r="F14052"/>
      <c r="G14052"/>
      <c r="H14052"/>
      <c r="I14052"/>
      <c r="J14052"/>
      <c r="K14052" s="91"/>
      <c r="L14052" s="91"/>
      <c r="M14052" s="91"/>
      <c r="R14052"/>
      <c r="S14052"/>
      <c r="T14052"/>
      <c r="U14052"/>
      <c r="V14052"/>
      <c r="W14052"/>
      <c r="X14052"/>
      <c r="Y14052"/>
      <c r="Z14052"/>
      <c r="AA14052"/>
      <c r="AB14052"/>
      <c r="AC14052"/>
    </row>
    <row r="14053" spans="2:29" s="14" customFormat="1" x14ac:dyDescent="0.25">
      <c r="B14053"/>
      <c r="C14053"/>
      <c r="D14053"/>
      <c r="E14053"/>
      <c r="F14053"/>
      <c r="G14053"/>
      <c r="H14053"/>
      <c r="I14053"/>
      <c r="J14053"/>
      <c r="K14053" s="91"/>
      <c r="L14053" s="91"/>
      <c r="M14053" s="91"/>
      <c r="R14053"/>
      <c r="S14053"/>
      <c r="T14053"/>
      <c r="U14053"/>
      <c r="V14053"/>
      <c r="W14053"/>
      <c r="X14053"/>
      <c r="Y14053"/>
      <c r="Z14053"/>
      <c r="AA14053"/>
      <c r="AB14053"/>
      <c r="AC14053"/>
    </row>
    <row r="14054" spans="2:29" s="14" customFormat="1" x14ac:dyDescent="0.25">
      <c r="B14054"/>
      <c r="C14054"/>
      <c r="D14054"/>
      <c r="E14054"/>
      <c r="F14054"/>
      <c r="G14054"/>
      <c r="H14054"/>
      <c r="I14054"/>
      <c r="J14054"/>
      <c r="K14054" s="91"/>
      <c r="L14054" s="91"/>
      <c r="M14054" s="91"/>
      <c r="R14054"/>
      <c r="S14054"/>
      <c r="T14054"/>
      <c r="U14054"/>
      <c r="V14054"/>
      <c r="W14054"/>
      <c r="X14054"/>
      <c r="Y14054"/>
      <c r="Z14054"/>
      <c r="AA14054"/>
      <c r="AB14054"/>
      <c r="AC14054"/>
    </row>
    <row r="14055" spans="2:29" s="14" customFormat="1" x14ac:dyDescent="0.25">
      <c r="B14055"/>
      <c r="C14055"/>
      <c r="D14055"/>
      <c r="E14055"/>
      <c r="F14055"/>
      <c r="G14055"/>
      <c r="H14055"/>
      <c r="I14055"/>
      <c r="J14055"/>
      <c r="K14055" s="91"/>
      <c r="L14055" s="91"/>
      <c r="M14055" s="91"/>
      <c r="R14055"/>
      <c r="S14055"/>
      <c r="T14055"/>
      <c r="U14055"/>
      <c r="V14055"/>
      <c r="W14055"/>
      <c r="X14055"/>
      <c r="Y14055"/>
      <c r="Z14055"/>
      <c r="AA14055"/>
      <c r="AB14055"/>
      <c r="AC14055"/>
    </row>
    <row r="14056" spans="2:29" s="14" customFormat="1" x14ac:dyDescent="0.25">
      <c r="B14056"/>
      <c r="C14056"/>
      <c r="D14056"/>
      <c r="E14056"/>
      <c r="F14056"/>
      <c r="G14056"/>
      <c r="H14056"/>
      <c r="I14056"/>
      <c r="J14056"/>
      <c r="K14056" s="91"/>
      <c r="L14056" s="91"/>
      <c r="M14056" s="91"/>
      <c r="R14056"/>
      <c r="S14056"/>
      <c r="T14056"/>
      <c r="U14056"/>
      <c r="V14056"/>
      <c r="W14056"/>
      <c r="X14056"/>
      <c r="Y14056"/>
      <c r="Z14056"/>
      <c r="AA14056"/>
      <c r="AB14056"/>
      <c r="AC14056"/>
    </row>
    <row r="14057" spans="2:29" s="14" customFormat="1" x14ac:dyDescent="0.25">
      <c r="B14057"/>
      <c r="C14057"/>
      <c r="D14057"/>
      <c r="E14057"/>
      <c r="F14057"/>
      <c r="G14057"/>
      <c r="H14057"/>
      <c r="I14057"/>
      <c r="J14057"/>
      <c r="K14057" s="91"/>
      <c r="L14057" s="91"/>
      <c r="M14057" s="91"/>
      <c r="R14057"/>
      <c r="S14057"/>
      <c r="T14057"/>
      <c r="U14057"/>
      <c r="V14057"/>
      <c r="W14057"/>
      <c r="X14057"/>
      <c r="Y14057"/>
      <c r="Z14057"/>
      <c r="AA14057"/>
      <c r="AB14057"/>
      <c r="AC14057"/>
    </row>
    <row r="14058" spans="2:29" s="14" customFormat="1" x14ac:dyDescent="0.25">
      <c r="B14058"/>
      <c r="C14058"/>
      <c r="D14058"/>
      <c r="E14058"/>
      <c r="F14058"/>
      <c r="G14058"/>
      <c r="H14058"/>
      <c r="I14058"/>
      <c r="J14058"/>
      <c r="K14058" s="91"/>
      <c r="L14058" s="91"/>
      <c r="M14058" s="91"/>
      <c r="R14058"/>
      <c r="S14058"/>
      <c r="T14058"/>
      <c r="U14058"/>
      <c r="V14058"/>
      <c r="W14058"/>
      <c r="X14058"/>
      <c r="Y14058"/>
      <c r="Z14058"/>
      <c r="AA14058"/>
      <c r="AB14058"/>
      <c r="AC14058"/>
    </row>
    <row r="14059" spans="2:29" s="14" customFormat="1" x14ac:dyDescent="0.25">
      <c r="B14059"/>
      <c r="C14059"/>
      <c r="D14059"/>
      <c r="E14059"/>
      <c r="F14059"/>
      <c r="G14059"/>
      <c r="H14059"/>
      <c r="I14059"/>
      <c r="J14059"/>
      <c r="K14059" s="91"/>
      <c r="L14059" s="91"/>
      <c r="M14059" s="91"/>
      <c r="R14059"/>
      <c r="S14059"/>
      <c r="T14059"/>
      <c r="U14059"/>
      <c r="V14059"/>
      <c r="W14059"/>
      <c r="X14059"/>
      <c r="Y14059"/>
      <c r="Z14059"/>
      <c r="AA14059"/>
      <c r="AB14059"/>
      <c r="AC14059"/>
    </row>
    <row r="14060" spans="2:29" s="14" customFormat="1" x14ac:dyDescent="0.25">
      <c r="B14060"/>
      <c r="C14060"/>
      <c r="D14060"/>
      <c r="E14060"/>
      <c r="F14060"/>
      <c r="G14060"/>
      <c r="H14060"/>
      <c r="I14060"/>
      <c r="J14060"/>
      <c r="K14060" s="91"/>
      <c r="L14060" s="91"/>
      <c r="M14060" s="91"/>
      <c r="R14060"/>
      <c r="S14060"/>
      <c r="T14060"/>
      <c r="U14060"/>
      <c r="V14060"/>
      <c r="W14060"/>
      <c r="X14060"/>
      <c r="Y14060"/>
      <c r="Z14060"/>
      <c r="AA14060"/>
      <c r="AB14060"/>
      <c r="AC14060"/>
    </row>
    <row r="14061" spans="2:29" s="14" customFormat="1" x14ac:dyDescent="0.25">
      <c r="B14061"/>
      <c r="C14061"/>
      <c r="D14061"/>
      <c r="E14061"/>
      <c r="F14061"/>
      <c r="G14061"/>
      <c r="H14061"/>
      <c r="I14061"/>
      <c r="J14061"/>
      <c r="K14061" s="91"/>
      <c r="L14061" s="91"/>
      <c r="M14061" s="91"/>
      <c r="R14061"/>
      <c r="S14061"/>
      <c r="T14061"/>
      <c r="U14061"/>
      <c r="V14061"/>
      <c r="W14061"/>
      <c r="X14061"/>
      <c r="Y14061"/>
      <c r="Z14061"/>
      <c r="AA14061"/>
      <c r="AB14061"/>
      <c r="AC14061"/>
    </row>
    <row r="14062" spans="2:29" s="14" customFormat="1" x14ac:dyDescent="0.25">
      <c r="B14062"/>
      <c r="C14062"/>
      <c r="D14062"/>
      <c r="E14062"/>
      <c r="F14062"/>
      <c r="G14062"/>
      <c r="H14062"/>
      <c r="I14062"/>
      <c r="J14062"/>
      <c r="K14062" s="91"/>
      <c r="L14062" s="91"/>
      <c r="M14062" s="91"/>
      <c r="R14062"/>
      <c r="S14062"/>
      <c r="T14062"/>
      <c r="U14062"/>
      <c r="V14062"/>
      <c r="W14062"/>
      <c r="X14062"/>
      <c r="Y14062"/>
      <c r="Z14062"/>
      <c r="AA14062"/>
      <c r="AB14062"/>
      <c r="AC14062"/>
    </row>
    <row r="14063" spans="2:29" s="14" customFormat="1" x14ac:dyDescent="0.25">
      <c r="B14063"/>
      <c r="C14063"/>
      <c r="D14063"/>
      <c r="E14063"/>
      <c r="F14063"/>
      <c r="G14063"/>
      <c r="H14063"/>
      <c r="I14063"/>
      <c r="J14063"/>
      <c r="K14063" s="91"/>
      <c r="L14063" s="91"/>
      <c r="M14063" s="91"/>
      <c r="R14063"/>
      <c r="S14063"/>
      <c r="T14063"/>
      <c r="U14063"/>
      <c r="V14063"/>
      <c r="W14063"/>
      <c r="X14063"/>
      <c r="Y14063"/>
      <c r="Z14063"/>
      <c r="AA14063"/>
      <c r="AB14063"/>
      <c r="AC14063"/>
    </row>
    <row r="14064" spans="2:29" s="14" customFormat="1" x14ac:dyDescent="0.25">
      <c r="B14064"/>
      <c r="C14064"/>
      <c r="D14064"/>
      <c r="E14064"/>
      <c r="F14064"/>
      <c r="G14064"/>
      <c r="H14064"/>
      <c r="I14064"/>
      <c r="J14064"/>
      <c r="K14064" s="91"/>
      <c r="L14064" s="91"/>
      <c r="M14064" s="91"/>
      <c r="R14064"/>
      <c r="S14064"/>
      <c r="T14064"/>
      <c r="U14064"/>
      <c r="V14064"/>
      <c r="W14064"/>
      <c r="X14064"/>
      <c r="Y14064"/>
      <c r="Z14064"/>
      <c r="AA14064"/>
      <c r="AB14064"/>
      <c r="AC14064"/>
    </row>
    <row r="14065" spans="2:29" s="14" customFormat="1" x14ac:dyDescent="0.25">
      <c r="B14065"/>
      <c r="C14065"/>
      <c r="D14065"/>
      <c r="E14065"/>
      <c r="F14065"/>
      <c r="G14065"/>
      <c r="H14065"/>
      <c r="I14065"/>
      <c r="J14065"/>
      <c r="K14065" s="91"/>
      <c r="L14065" s="91"/>
      <c r="M14065" s="91"/>
      <c r="R14065"/>
      <c r="S14065"/>
      <c r="T14065"/>
      <c r="U14065"/>
      <c r="V14065"/>
      <c r="W14065"/>
      <c r="X14065"/>
      <c r="Y14065"/>
      <c r="Z14065"/>
      <c r="AA14065"/>
      <c r="AB14065"/>
      <c r="AC14065"/>
    </row>
    <row r="14066" spans="2:29" s="14" customFormat="1" x14ac:dyDescent="0.25">
      <c r="B14066"/>
      <c r="C14066"/>
      <c r="D14066"/>
      <c r="E14066"/>
      <c r="F14066"/>
      <c r="G14066"/>
      <c r="H14066"/>
      <c r="I14066"/>
      <c r="J14066"/>
      <c r="K14066" s="91"/>
      <c r="L14066" s="91"/>
      <c r="M14066" s="91"/>
      <c r="R14066"/>
      <c r="S14066"/>
      <c r="T14066"/>
      <c r="U14066"/>
      <c r="V14066"/>
      <c r="W14066"/>
      <c r="X14066"/>
      <c r="Y14066"/>
      <c r="Z14066"/>
      <c r="AA14066"/>
      <c r="AB14066"/>
      <c r="AC14066"/>
    </row>
    <row r="14067" spans="2:29" s="14" customFormat="1" x14ac:dyDescent="0.25">
      <c r="B14067"/>
      <c r="C14067"/>
      <c r="D14067"/>
      <c r="E14067"/>
      <c r="F14067"/>
      <c r="G14067"/>
      <c r="H14067"/>
      <c r="I14067"/>
      <c r="J14067"/>
      <c r="K14067" s="91"/>
      <c r="L14067" s="91"/>
      <c r="M14067" s="91"/>
      <c r="R14067"/>
      <c r="S14067"/>
      <c r="T14067"/>
      <c r="U14067"/>
      <c r="V14067"/>
      <c r="W14067"/>
      <c r="X14067"/>
      <c r="Y14067"/>
      <c r="Z14067"/>
      <c r="AA14067"/>
      <c r="AB14067"/>
      <c r="AC14067"/>
    </row>
    <row r="14068" spans="2:29" s="14" customFormat="1" x14ac:dyDescent="0.25">
      <c r="B14068"/>
      <c r="C14068"/>
      <c r="D14068"/>
      <c r="E14068"/>
      <c r="F14068"/>
      <c r="G14068"/>
      <c r="H14068"/>
      <c r="I14068"/>
      <c r="J14068"/>
      <c r="K14068" s="91"/>
      <c r="L14068" s="91"/>
      <c r="M14068" s="91"/>
      <c r="R14068"/>
      <c r="S14068"/>
      <c r="T14068"/>
      <c r="U14068"/>
      <c r="V14068"/>
      <c r="W14068"/>
      <c r="X14068"/>
      <c r="Y14068"/>
      <c r="Z14068"/>
      <c r="AA14068"/>
      <c r="AB14068"/>
      <c r="AC14068"/>
    </row>
    <row r="14069" spans="2:29" s="14" customFormat="1" x14ac:dyDescent="0.25">
      <c r="B14069"/>
      <c r="C14069"/>
      <c r="D14069"/>
      <c r="E14069"/>
      <c r="F14069"/>
      <c r="G14069"/>
      <c r="H14069"/>
      <c r="I14069"/>
      <c r="J14069"/>
      <c r="K14069" s="91"/>
      <c r="L14069" s="91"/>
      <c r="M14069" s="91"/>
      <c r="R14069"/>
      <c r="S14069"/>
      <c r="T14069"/>
      <c r="U14069"/>
      <c r="V14069"/>
      <c r="W14069"/>
      <c r="X14069"/>
      <c r="Y14069"/>
      <c r="Z14069"/>
      <c r="AA14069"/>
      <c r="AB14069"/>
      <c r="AC14069"/>
    </row>
    <row r="14070" spans="2:29" s="14" customFormat="1" x14ac:dyDescent="0.25">
      <c r="B14070"/>
      <c r="C14070"/>
      <c r="D14070"/>
      <c r="E14070"/>
      <c r="F14070"/>
      <c r="G14070"/>
      <c r="H14070"/>
      <c r="I14070"/>
      <c r="J14070"/>
      <c r="K14070" s="91"/>
      <c r="L14070" s="91"/>
      <c r="M14070" s="91"/>
      <c r="R14070"/>
      <c r="S14070"/>
      <c r="T14070"/>
      <c r="U14070"/>
      <c r="V14070"/>
      <c r="W14070"/>
      <c r="X14070"/>
      <c r="Y14070"/>
      <c r="Z14070"/>
      <c r="AA14070"/>
      <c r="AB14070"/>
      <c r="AC14070"/>
    </row>
    <row r="14071" spans="2:29" s="14" customFormat="1" x14ac:dyDescent="0.25">
      <c r="B14071"/>
      <c r="C14071"/>
      <c r="D14071"/>
      <c r="E14071"/>
      <c r="F14071"/>
      <c r="G14071"/>
      <c r="H14071"/>
      <c r="I14071"/>
      <c r="J14071"/>
      <c r="K14071" s="91"/>
      <c r="L14071" s="91"/>
      <c r="M14071" s="91"/>
      <c r="R14071"/>
      <c r="S14071"/>
      <c r="T14071"/>
      <c r="U14071"/>
      <c r="V14071"/>
      <c r="W14071"/>
      <c r="X14071"/>
      <c r="Y14071"/>
      <c r="Z14071"/>
      <c r="AA14071"/>
      <c r="AB14071"/>
      <c r="AC14071"/>
    </row>
    <row r="14072" spans="2:29" s="14" customFormat="1" x14ac:dyDescent="0.25">
      <c r="B14072"/>
      <c r="C14072"/>
      <c r="D14072"/>
      <c r="E14072"/>
      <c r="F14072"/>
      <c r="G14072"/>
      <c r="H14072"/>
      <c r="I14072"/>
      <c r="J14072"/>
      <c r="K14072" s="91"/>
      <c r="L14072" s="91"/>
      <c r="M14072" s="91"/>
      <c r="R14072"/>
      <c r="S14072"/>
      <c r="T14072"/>
      <c r="U14072"/>
      <c r="V14072"/>
      <c r="W14072"/>
      <c r="X14072"/>
      <c r="Y14072"/>
      <c r="Z14072"/>
      <c r="AA14072"/>
      <c r="AB14072"/>
      <c r="AC14072"/>
    </row>
    <row r="14073" spans="2:29" s="14" customFormat="1" x14ac:dyDescent="0.25">
      <c r="B14073"/>
      <c r="C14073"/>
      <c r="D14073"/>
      <c r="E14073"/>
      <c r="F14073"/>
      <c r="G14073"/>
      <c r="H14073"/>
      <c r="I14073"/>
      <c r="J14073"/>
      <c r="K14073" s="91"/>
      <c r="L14073" s="91"/>
      <c r="M14073" s="91"/>
      <c r="R14073"/>
      <c r="S14073"/>
      <c r="T14073"/>
      <c r="U14073"/>
      <c r="V14073"/>
      <c r="W14073"/>
      <c r="X14073"/>
      <c r="Y14073"/>
      <c r="Z14073"/>
      <c r="AA14073"/>
      <c r="AB14073"/>
      <c r="AC14073"/>
    </row>
    <row r="14074" spans="2:29" s="14" customFormat="1" x14ac:dyDescent="0.25">
      <c r="B14074"/>
      <c r="C14074"/>
      <c r="D14074"/>
      <c r="E14074"/>
      <c r="F14074"/>
      <c r="G14074"/>
      <c r="H14074"/>
      <c r="I14074"/>
      <c r="J14074"/>
      <c r="K14074" s="91"/>
      <c r="L14074" s="91"/>
      <c r="M14074" s="91"/>
      <c r="R14074"/>
      <c r="S14074"/>
      <c r="T14074"/>
      <c r="U14074"/>
      <c r="V14074"/>
      <c r="W14074"/>
      <c r="X14074"/>
      <c r="Y14074"/>
      <c r="Z14074"/>
      <c r="AA14074"/>
      <c r="AB14074"/>
      <c r="AC14074"/>
    </row>
    <row r="14075" spans="2:29" s="14" customFormat="1" x14ac:dyDescent="0.25">
      <c r="B14075"/>
      <c r="C14075"/>
      <c r="D14075"/>
      <c r="E14075"/>
      <c r="F14075"/>
      <c r="G14075"/>
      <c r="H14075"/>
      <c r="I14075"/>
      <c r="J14075"/>
      <c r="K14075" s="91"/>
      <c r="L14075" s="91"/>
      <c r="M14075" s="91"/>
      <c r="R14075"/>
      <c r="S14075"/>
      <c r="T14075"/>
      <c r="U14075"/>
      <c r="V14075"/>
      <c r="W14075"/>
      <c r="X14075"/>
      <c r="Y14075"/>
      <c r="Z14075"/>
      <c r="AA14075"/>
      <c r="AB14075"/>
      <c r="AC14075"/>
    </row>
    <row r="14076" spans="2:29" s="14" customFormat="1" x14ac:dyDescent="0.25">
      <c r="B14076"/>
      <c r="C14076"/>
      <c r="D14076"/>
      <c r="E14076"/>
      <c r="F14076"/>
      <c r="G14076"/>
      <c r="H14076"/>
      <c r="I14076"/>
      <c r="J14076"/>
      <c r="K14076" s="91"/>
      <c r="L14076" s="91"/>
      <c r="M14076" s="91"/>
      <c r="R14076"/>
      <c r="S14076"/>
      <c r="T14076"/>
      <c r="U14076"/>
      <c r="V14076"/>
      <c r="W14076"/>
      <c r="X14076"/>
      <c r="Y14076"/>
      <c r="Z14076"/>
      <c r="AA14076"/>
      <c r="AB14076"/>
      <c r="AC14076"/>
    </row>
    <row r="14077" spans="2:29" s="14" customFormat="1" x14ac:dyDescent="0.25">
      <c r="B14077"/>
      <c r="C14077"/>
      <c r="D14077"/>
      <c r="E14077"/>
      <c r="F14077"/>
      <c r="G14077"/>
      <c r="H14077"/>
      <c r="I14077"/>
      <c r="J14077"/>
      <c r="K14077" s="91"/>
      <c r="L14077" s="91"/>
      <c r="M14077" s="91"/>
      <c r="R14077"/>
      <c r="S14077"/>
      <c r="T14077"/>
      <c r="U14077"/>
      <c r="V14077"/>
      <c r="W14077"/>
      <c r="X14077"/>
      <c r="Y14077"/>
      <c r="Z14077"/>
      <c r="AA14077"/>
      <c r="AB14077"/>
      <c r="AC14077"/>
    </row>
    <row r="14078" spans="2:29" s="14" customFormat="1" x14ac:dyDescent="0.25">
      <c r="B14078"/>
      <c r="C14078"/>
      <c r="D14078"/>
      <c r="E14078"/>
      <c r="F14078"/>
      <c r="G14078"/>
      <c r="H14078"/>
      <c r="I14078"/>
      <c r="J14078"/>
      <c r="K14078" s="91"/>
      <c r="L14078" s="91"/>
      <c r="M14078" s="91"/>
      <c r="R14078"/>
      <c r="S14078"/>
      <c r="T14078"/>
      <c r="U14078"/>
      <c r="V14078"/>
      <c r="W14078"/>
      <c r="X14078"/>
      <c r="Y14078"/>
      <c r="Z14078"/>
      <c r="AA14078"/>
      <c r="AB14078"/>
      <c r="AC14078"/>
    </row>
    <row r="14079" spans="2:29" s="14" customFormat="1" x14ac:dyDescent="0.25">
      <c r="B14079"/>
      <c r="C14079"/>
      <c r="D14079"/>
      <c r="E14079"/>
      <c r="F14079"/>
      <c r="G14079"/>
      <c r="H14079"/>
      <c r="I14079"/>
      <c r="J14079"/>
      <c r="K14079" s="91"/>
      <c r="L14079" s="91"/>
      <c r="M14079" s="91"/>
      <c r="R14079"/>
      <c r="S14079"/>
      <c r="T14079"/>
      <c r="U14079"/>
      <c r="V14079"/>
      <c r="W14079"/>
      <c r="X14079"/>
      <c r="Y14079"/>
      <c r="Z14079"/>
      <c r="AA14079"/>
      <c r="AB14079"/>
      <c r="AC14079"/>
    </row>
    <row r="14080" spans="2:29" s="14" customFormat="1" x14ac:dyDescent="0.25">
      <c r="B14080"/>
      <c r="C14080"/>
      <c r="D14080"/>
      <c r="E14080"/>
      <c r="F14080"/>
      <c r="G14080"/>
      <c r="H14080"/>
      <c r="I14080"/>
      <c r="J14080"/>
      <c r="K14080" s="91"/>
      <c r="L14080" s="91"/>
      <c r="M14080" s="91"/>
      <c r="R14080"/>
      <c r="S14080"/>
      <c r="T14080"/>
      <c r="U14080"/>
      <c r="V14080"/>
      <c r="W14080"/>
      <c r="X14080"/>
      <c r="Y14080"/>
      <c r="Z14080"/>
      <c r="AA14080"/>
      <c r="AB14080"/>
      <c r="AC14080"/>
    </row>
    <row r="14081" spans="2:29" s="14" customFormat="1" x14ac:dyDescent="0.25">
      <c r="B14081"/>
      <c r="C14081"/>
      <c r="D14081"/>
      <c r="E14081"/>
      <c r="F14081"/>
      <c r="G14081"/>
      <c r="H14081"/>
      <c r="I14081"/>
      <c r="J14081"/>
      <c r="K14081" s="91"/>
      <c r="L14081" s="91"/>
      <c r="M14081" s="91"/>
      <c r="R14081"/>
      <c r="S14081"/>
      <c r="T14081"/>
      <c r="U14081"/>
      <c r="V14081"/>
      <c r="W14081"/>
      <c r="X14081"/>
      <c r="Y14081"/>
      <c r="Z14081"/>
      <c r="AA14081"/>
      <c r="AB14081"/>
      <c r="AC14081"/>
    </row>
    <row r="14082" spans="2:29" s="14" customFormat="1" x14ac:dyDescent="0.25">
      <c r="B14082"/>
      <c r="C14082"/>
      <c r="D14082"/>
      <c r="E14082"/>
      <c r="F14082"/>
      <c r="G14082"/>
      <c r="H14082"/>
      <c r="I14082"/>
      <c r="J14082"/>
      <c r="K14082" s="91"/>
      <c r="L14082" s="91"/>
      <c r="M14082" s="91"/>
      <c r="R14082"/>
      <c r="S14082"/>
      <c r="T14082"/>
      <c r="U14082"/>
      <c r="V14082"/>
      <c r="W14082"/>
      <c r="X14082"/>
      <c r="Y14082"/>
      <c r="Z14082"/>
      <c r="AA14082"/>
      <c r="AB14082"/>
      <c r="AC14082"/>
    </row>
    <row r="14083" spans="2:29" s="14" customFormat="1" x14ac:dyDescent="0.25">
      <c r="B14083"/>
      <c r="C14083"/>
      <c r="D14083"/>
      <c r="E14083"/>
      <c r="F14083"/>
      <c r="G14083"/>
      <c r="H14083"/>
      <c r="I14083"/>
      <c r="J14083"/>
      <c r="K14083" s="91"/>
      <c r="L14083" s="91"/>
      <c r="M14083" s="91"/>
      <c r="R14083"/>
      <c r="S14083"/>
      <c r="T14083"/>
      <c r="U14083"/>
      <c r="V14083"/>
      <c r="W14083"/>
      <c r="X14083"/>
      <c r="Y14083"/>
      <c r="Z14083"/>
      <c r="AA14083"/>
      <c r="AB14083"/>
      <c r="AC14083"/>
    </row>
    <row r="14084" spans="2:29" s="14" customFormat="1" x14ac:dyDescent="0.25">
      <c r="B14084"/>
      <c r="C14084"/>
      <c r="D14084"/>
      <c r="E14084"/>
      <c r="F14084"/>
      <c r="G14084"/>
      <c r="H14084"/>
      <c r="I14084"/>
      <c r="J14084"/>
      <c r="K14084" s="91"/>
      <c r="L14084" s="91"/>
      <c r="M14084" s="91"/>
      <c r="R14084"/>
      <c r="S14084"/>
      <c r="T14084"/>
      <c r="U14084"/>
      <c r="V14084"/>
      <c r="W14084"/>
      <c r="X14084"/>
      <c r="Y14084"/>
      <c r="Z14084"/>
      <c r="AA14084"/>
      <c r="AB14084"/>
      <c r="AC14084"/>
    </row>
    <row r="14085" spans="2:29" s="14" customFormat="1" x14ac:dyDescent="0.25">
      <c r="B14085"/>
      <c r="C14085"/>
      <c r="D14085"/>
      <c r="E14085"/>
      <c r="F14085"/>
      <c r="G14085"/>
      <c r="H14085"/>
      <c r="I14085"/>
      <c r="J14085"/>
      <c r="K14085" s="91"/>
      <c r="L14085" s="91"/>
      <c r="M14085" s="91"/>
      <c r="R14085"/>
      <c r="S14085"/>
      <c r="T14085"/>
      <c r="U14085"/>
      <c r="V14085"/>
      <c r="W14085"/>
      <c r="X14085"/>
      <c r="Y14085"/>
      <c r="Z14085"/>
      <c r="AA14085"/>
      <c r="AB14085"/>
      <c r="AC14085"/>
    </row>
    <row r="14086" spans="2:29" s="14" customFormat="1" x14ac:dyDescent="0.25">
      <c r="B14086"/>
      <c r="C14086"/>
      <c r="D14086"/>
      <c r="E14086"/>
      <c r="F14086"/>
      <c r="G14086"/>
      <c r="H14086"/>
      <c r="I14086"/>
      <c r="J14086"/>
      <c r="K14086" s="91"/>
      <c r="L14086" s="91"/>
      <c r="M14086" s="91"/>
      <c r="R14086"/>
      <c r="S14086"/>
      <c r="T14086"/>
      <c r="U14086"/>
      <c r="V14086"/>
      <c r="W14086"/>
      <c r="X14086"/>
      <c r="Y14086"/>
      <c r="Z14086"/>
      <c r="AA14086"/>
      <c r="AB14086"/>
      <c r="AC14086"/>
    </row>
    <row r="14087" spans="2:29" s="14" customFormat="1" x14ac:dyDescent="0.25">
      <c r="B14087"/>
      <c r="C14087"/>
      <c r="D14087"/>
      <c r="E14087"/>
      <c r="F14087"/>
      <c r="G14087"/>
      <c r="H14087"/>
      <c r="I14087"/>
      <c r="J14087"/>
      <c r="K14087" s="91"/>
      <c r="L14087" s="91"/>
      <c r="M14087" s="91"/>
      <c r="R14087"/>
      <c r="S14087"/>
      <c r="T14087"/>
      <c r="U14087"/>
      <c r="V14087"/>
      <c r="W14087"/>
      <c r="X14087"/>
      <c r="Y14087"/>
      <c r="Z14087"/>
      <c r="AA14087"/>
      <c r="AB14087"/>
      <c r="AC14087"/>
    </row>
    <row r="14088" spans="2:29" s="14" customFormat="1" x14ac:dyDescent="0.25">
      <c r="B14088"/>
      <c r="C14088"/>
      <c r="D14088"/>
      <c r="E14088"/>
      <c r="F14088"/>
      <c r="G14088"/>
      <c r="H14088"/>
      <c r="I14088"/>
      <c r="J14088"/>
      <c r="K14088" s="91"/>
      <c r="L14088" s="91"/>
      <c r="M14088" s="91"/>
      <c r="R14088"/>
      <c r="S14088"/>
      <c r="T14088"/>
      <c r="U14088"/>
      <c r="V14088"/>
      <c r="W14088"/>
      <c r="X14088"/>
      <c r="Y14088"/>
      <c r="Z14088"/>
      <c r="AA14088"/>
      <c r="AB14088"/>
      <c r="AC14088"/>
    </row>
    <row r="14089" spans="2:29" s="14" customFormat="1" x14ac:dyDescent="0.25">
      <c r="B14089"/>
      <c r="C14089"/>
      <c r="D14089"/>
      <c r="E14089"/>
      <c r="F14089"/>
      <c r="G14089"/>
      <c r="H14089"/>
      <c r="I14089"/>
      <c r="J14089"/>
      <c r="K14089" s="91"/>
      <c r="L14089" s="91"/>
      <c r="M14089" s="91"/>
      <c r="R14089"/>
      <c r="S14089"/>
      <c r="T14089"/>
      <c r="U14089"/>
      <c r="V14089"/>
      <c r="W14089"/>
      <c r="X14089"/>
      <c r="Y14089"/>
      <c r="Z14089"/>
      <c r="AA14089"/>
      <c r="AB14089"/>
      <c r="AC14089"/>
    </row>
    <row r="14090" spans="2:29" s="14" customFormat="1" x14ac:dyDescent="0.25">
      <c r="B14090"/>
      <c r="C14090"/>
      <c r="D14090"/>
      <c r="E14090"/>
      <c r="F14090"/>
      <c r="G14090"/>
      <c r="H14090"/>
      <c r="I14090"/>
      <c r="J14090"/>
      <c r="K14090" s="91"/>
      <c r="L14090" s="91"/>
      <c r="M14090" s="91"/>
      <c r="R14090"/>
      <c r="S14090"/>
      <c r="T14090"/>
      <c r="U14090"/>
      <c r="V14090"/>
      <c r="W14090"/>
      <c r="X14090"/>
      <c r="Y14090"/>
      <c r="Z14090"/>
      <c r="AA14090"/>
      <c r="AB14090"/>
      <c r="AC14090"/>
    </row>
    <row r="14091" spans="2:29" s="14" customFormat="1" x14ac:dyDescent="0.25">
      <c r="B14091"/>
      <c r="C14091"/>
      <c r="D14091"/>
      <c r="E14091"/>
      <c r="F14091"/>
      <c r="G14091"/>
      <c r="H14091"/>
      <c r="I14091"/>
      <c r="J14091"/>
      <c r="K14091" s="91"/>
      <c r="L14091" s="91"/>
      <c r="M14091" s="91"/>
      <c r="R14091"/>
      <c r="S14091"/>
      <c r="T14091"/>
      <c r="U14091"/>
      <c r="V14091"/>
      <c r="W14091"/>
      <c r="X14091"/>
      <c r="Y14091"/>
      <c r="Z14091"/>
      <c r="AA14091"/>
      <c r="AB14091"/>
      <c r="AC14091"/>
    </row>
    <row r="14092" spans="2:29" s="14" customFormat="1" x14ac:dyDescent="0.25">
      <c r="B14092"/>
      <c r="C14092"/>
      <c r="D14092"/>
      <c r="E14092"/>
      <c r="F14092"/>
      <c r="G14092"/>
      <c r="H14092"/>
      <c r="I14092"/>
      <c r="J14092"/>
      <c r="K14092" s="91"/>
      <c r="L14092" s="91"/>
      <c r="M14092" s="91"/>
      <c r="R14092"/>
      <c r="S14092"/>
      <c r="T14092"/>
      <c r="U14092"/>
      <c r="V14092"/>
      <c r="W14092"/>
      <c r="X14092"/>
      <c r="Y14092"/>
      <c r="Z14092"/>
      <c r="AA14092"/>
      <c r="AB14092"/>
      <c r="AC14092"/>
    </row>
    <row r="14093" spans="2:29" s="14" customFormat="1" x14ac:dyDescent="0.25">
      <c r="B14093"/>
      <c r="C14093"/>
      <c r="D14093"/>
      <c r="E14093"/>
      <c r="F14093"/>
      <c r="G14093"/>
      <c r="H14093"/>
      <c r="I14093"/>
      <c r="J14093"/>
      <c r="K14093" s="91"/>
      <c r="L14093" s="91"/>
      <c r="M14093" s="91"/>
      <c r="R14093"/>
      <c r="S14093"/>
      <c r="T14093"/>
      <c r="U14093"/>
      <c r="V14093"/>
      <c r="W14093"/>
      <c r="X14093"/>
      <c r="Y14093"/>
      <c r="Z14093"/>
      <c r="AA14093"/>
      <c r="AB14093"/>
      <c r="AC14093"/>
    </row>
    <row r="14094" spans="2:29" s="14" customFormat="1" x14ac:dyDescent="0.25">
      <c r="B14094"/>
      <c r="C14094"/>
      <c r="D14094"/>
      <c r="E14094"/>
      <c r="F14094"/>
      <c r="G14094"/>
      <c r="H14094"/>
      <c r="I14094"/>
      <c r="J14094"/>
      <c r="K14094" s="91"/>
      <c r="L14094" s="91"/>
      <c r="M14094" s="91"/>
      <c r="R14094"/>
      <c r="S14094"/>
      <c r="T14094"/>
      <c r="U14094"/>
      <c r="V14094"/>
      <c r="W14094"/>
      <c r="X14094"/>
      <c r="Y14094"/>
      <c r="Z14094"/>
      <c r="AA14094"/>
      <c r="AB14094"/>
      <c r="AC14094"/>
    </row>
    <row r="14095" spans="2:29" s="14" customFormat="1" x14ac:dyDescent="0.25">
      <c r="B14095"/>
      <c r="C14095"/>
      <c r="D14095"/>
      <c r="E14095"/>
      <c r="F14095"/>
      <c r="G14095"/>
      <c r="H14095"/>
      <c r="I14095"/>
      <c r="J14095"/>
      <c r="K14095" s="91"/>
      <c r="L14095" s="91"/>
      <c r="M14095" s="91"/>
      <c r="R14095"/>
      <c r="S14095"/>
      <c r="T14095"/>
      <c r="U14095"/>
      <c r="V14095"/>
      <c r="W14095"/>
      <c r="X14095"/>
      <c r="Y14095"/>
      <c r="Z14095"/>
      <c r="AA14095"/>
      <c r="AB14095"/>
      <c r="AC14095"/>
    </row>
    <row r="14096" spans="2:29" s="14" customFormat="1" x14ac:dyDescent="0.25">
      <c r="B14096"/>
      <c r="C14096"/>
      <c r="D14096"/>
      <c r="E14096"/>
      <c r="F14096"/>
      <c r="G14096"/>
      <c r="H14096"/>
      <c r="I14096"/>
      <c r="J14096"/>
      <c r="K14096" s="91"/>
      <c r="L14096" s="91"/>
      <c r="M14096" s="91"/>
      <c r="R14096"/>
      <c r="S14096"/>
      <c r="T14096"/>
      <c r="U14096"/>
      <c r="V14096"/>
      <c r="W14096"/>
      <c r="X14096"/>
      <c r="Y14096"/>
      <c r="Z14096"/>
      <c r="AA14096"/>
      <c r="AB14096"/>
      <c r="AC14096"/>
    </row>
    <row r="14097" spans="2:29" s="14" customFormat="1" x14ac:dyDescent="0.25">
      <c r="B14097"/>
      <c r="C14097"/>
      <c r="D14097"/>
      <c r="E14097"/>
      <c r="F14097"/>
      <c r="G14097"/>
      <c r="H14097"/>
      <c r="I14097"/>
      <c r="J14097"/>
      <c r="K14097" s="91"/>
      <c r="L14097" s="91"/>
      <c r="M14097" s="91"/>
      <c r="R14097"/>
      <c r="S14097"/>
      <c r="T14097"/>
      <c r="U14097"/>
      <c r="V14097"/>
      <c r="W14097"/>
      <c r="X14097"/>
      <c r="Y14097"/>
      <c r="Z14097"/>
      <c r="AA14097"/>
      <c r="AB14097"/>
      <c r="AC14097"/>
    </row>
    <row r="14098" spans="2:29" s="14" customFormat="1" x14ac:dyDescent="0.25">
      <c r="B14098"/>
      <c r="C14098"/>
      <c r="D14098"/>
      <c r="E14098"/>
      <c r="F14098"/>
      <c r="G14098"/>
      <c r="H14098"/>
      <c r="I14098"/>
      <c r="J14098"/>
      <c r="K14098" s="91"/>
      <c r="L14098" s="91"/>
      <c r="M14098" s="91"/>
      <c r="R14098"/>
      <c r="S14098"/>
      <c r="T14098"/>
      <c r="U14098"/>
      <c r="V14098"/>
      <c r="W14098"/>
      <c r="X14098"/>
      <c r="Y14098"/>
      <c r="Z14098"/>
      <c r="AA14098"/>
      <c r="AB14098"/>
      <c r="AC14098"/>
    </row>
    <row r="14099" spans="2:29" s="14" customFormat="1" x14ac:dyDescent="0.25">
      <c r="B14099"/>
      <c r="C14099"/>
      <c r="D14099"/>
      <c r="E14099"/>
      <c r="F14099"/>
      <c r="G14099"/>
      <c r="H14099"/>
      <c r="I14099"/>
      <c r="J14099"/>
      <c r="K14099" s="91"/>
      <c r="L14099" s="91"/>
      <c r="M14099" s="91"/>
      <c r="R14099"/>
      <c r="S14099"/>
      <c r="T14099"/>
      <c r="U14099"/>
      <c r="V14099"/>
      <c r="W14099"/>
      <c r="X14099"/>
      <c r="Y14099"/>
      <c r="Z14099"/>
      <c r="AA14099"/>
      <c r="AB14099"/>
      <c r="AC14099"/>
    </row>
    <row r="14100" spans="2:29" s="14" customFormat="1" x14ac:dyDescent="0.25">
      <c r="B14100"/>
      <c r="C14100"/>
      <c r="D14100"/>
      <c r="E14100"/>
      <c r="F14100"/>
      <c r="G14100"/>
      <c r="H14100"/>
      <c r="I14100"/>
      <c r="J14100"/>
      <c r="K14100" s="91"/>
      <c r="L14100" s="91"/>
      <c r="M14100" s="91"/>
      <c r="R14100"/>
      <c r="S14100"/>
      <c r="T14100"/>
      <c r="U14100"/>
      <c r="V14100"/>
      <c r="W14100"/>
      <c r="X14100"/>
      <c r="Y14100"/>
      <c r="Z14100"/>
      <c r="AA14100"/>
      <c r="AB14100"/>
      <c r="AC14100"/>
    </row>
    <row r="14101" spans="2:29" s="14" customFormat="1" x14ac:dyDescent="0.25">
      <c r="B14101"/>
      <c r="C14101"/>
      <c r="D14101"/>
      <c r="E14101"/>
      <c r="F14101"/>
      <c r="G14101"/>
      <c r="H14101"/>
      <c r="I14101"/>
      <c r="J14101"/>
      <c r="K14101" s="91"/>
      <c r="L14101" s="91"/>
      <c r="M14101" s="91"/>
      <c r="R14101"/>
      <c r="S14101"/>
      <c r="T14101"/>
      <c r="U14101"/>
      <c r="V14101"/>
      <c r="W14101"/>
      <c r="X14101"/>
      <c r="Y14101"/>
      <c r="Z14101"/>
      <c r="AA14101"/>
      <c r="AB14101"/>
      <c r="AC14101"/>
    </row>
    <row r="14102" spans="2:29" s="14" customFormat="1" x14ac:dyDescent="0.25">
      <c r="B14102"/>
      <c r="C14102"/>
      <c r="D14102"/>
      <c r="E14102"/>
      <c r="F14102"/>
      <c r="G14102"/>
      <c r="H14102"/>
      <c r="I14102"/>
      <c r="J14102"/>
      <c r="K14102" s="91"/>
      <c r="L14102" s="91"/>
      <c r="M14102" s="91"/>
      <c r="R14102"/>
      <c r="S14102"/>
      <c r="T14102"/>
      <c r="U14102"/>
      <c r="V14102"/>
      <c r="W14102"/>
      <c r="X14102"/>
      <c r="Y14102"/>
      <c r="Z14102"/>
      <c r="AA14102"/>
      <c r="AB14102"/>
      <c r="AC14102"/>
    </row>
    <row r="14103" spans="2:29" s="14" customFormat="1" x14ac:dyDescent="0.25">
      <c r="B14103"/>
      <c r="C14103"/>
      <c r="D14103"/>
      <c r="E14103"/>
      <c r="F14103"/>
      <c r="G14103"/>
      <c r="H14103"/>
      <c r="I14103"/>
      <c r="J14103"/>
      <c r="K14103" s="91"/>
      <c r="L14103" s="91"/>
      <c r="M14103" s="91"/>
      <c r="R14103"/>
      <c r="S14103"/>
      <c r="T14103"/>
      <c r="U14103"/>
      <c r="V14103"/>
      <c r="W14103"/>
      <c r="X14103"/>
      <c r="Y14103"/>
      <c r="Z14103"/>
      <c r="AA14103"/>
      <c r="AB14103"/>
      <c r="AC14103"/>
    </row>
    <row r="14104" spans="2:29" s="14" customFormat="1" x14ac:dyDescent="0.25">
      <c r="B14104"/>
      <c r="C14104"/>
      <c r="D14104"/>
      <c r="E14104"/>
      <c r="F14104"/>
      <c r="G14104"/>
      <c r="H14104"/>
      <c r="I14104"/>
      <c r="J14104"/>
      <c r="K14104" s="91"/>
      <c r="L14104" s="91"/>
      <c r="M14104" s="91"/>
      <c r="R14104"/>
      <c r="S14104"/>
      <c r="T14104"/>
      <c r="U14104"/>
      <c r="V14104"/>
      <c r="W14104"/>
      <c r="X14104"/>
      <c r="Y14104"/>
      <c r="Z14104"/>
      <c r="AA14104"/>
      <c r="AB14104"/>
      <c r="AC14104"/>
    </row>
    <row r="14105" spans="2:29" s="14" customFormat="1" x14ac:dyDescent="0.25">
      <c r="B14105"/>
      <c r="C14105"/>
      <c r="D14105"/>
      <c r="E14105"/>
      <c r="F14105"/>
      <c r="G14105"/>
      <c r="H14105"/>
      <c r="I14105"/>
      <c r="J14105"/>
      <c r="K14105" s="91"/>
      <c r="L14105" s="91"/>
      <c r="M14105" s="91"/>
      <c r="R14105"/>
      <c r="S14105"/>
      <c r="T14105"/>
      <c r="U14105"/>
      <c r="V14105"/>
      <c r="W14105"/>
      <c r="X14105"/>
      <c r="Y14105"/>
      <c r="Z14105"/>
      <c r="AA14105"/>
      <c r="AB14105"/>
      <c r="AC14105"/>
    </row>
    <row r="14106" spans="2:29" s="14" customFormat="1" x14ac:dyDescent="0.25">
      <c r="B14106"/>
      <c r="C14106"/>
      <c r="D14106"/>
      <c r="E14106"/>
      <c r="F14106"/>
      <c r="G14106"/>
      <c r="H14106"/>
      <c r="I14106"/>
      <c r="J14106"/>
      <c r="K14106" s="91"/>
      <c r="L14106" s="91"/>
      <c r="M14106" s="91"/>
      <c r="R14106"/>
      <c r="S14106"/>
      <c r="T14106"/>
      <c r="U14106"/>
      <c r="V14106"/>
      <c r="W14106"/>
      <c r="X14106"/>
      <c r="Y14106"/>
      <c r="Z14106"/>
      <c r="AA14106"/>
      <c r="AB14106"/>
      <c r="AC14106"/>
    </row>
    <row r="14107" spans="2:29" s="14" customFormat="1" x14ac:dyDescent="0.25">
      <c r="B14107"/>
      <c r="C14107"/>
      <c r="D14107"/>
      <c r="E14107"/>
      <c r="F14107"/>
      <c r="G14107"/>
      <c r="H14107"/>
      <c r="I14107"/>
      <c r="J14107"/>
      <c r="K14107" s="91"/>
      <c r="L14107" s="91"/>
      <c r="M14107" s="91"/>
      <c r="R14107"/>
      <c r="S14107"/>
      <c r="T14107"/>
      <c r="U14107"/>
      <c r="V14107"/>
      <c r="W14107"/>
      <c r="X14107"/>
      <c r="Y14107"/>
      <c r="Z14107"/>
      <c r="AA14107"/>
      <c r="AB14107"/>
      <c r="AC14107"/>
    </row>
    <row r="14108" spans="2:29" s="14" customFormat="1" x14ac:dyDescent="0.25">
      <c r="B14108"/>
      <c r="C14108"/>
      <c r="D14108"/>
      <c r="E14108"/>
      <c r="F14108"/>
      <c r="G14108"/>
      <c r="H14108"/>
      <c r="I14108"/>
      <c r="J14108"/>
      <c r="K14108" s="91"/>
      <c r="L14108" s="91"/>
      <c r="M14108" s="91"/>
      <c r="R14108"/>
      <c r="S14108"/>
      <c r="T14108"/>
      <c r="U14108"/>
      <c r="V14108"/>
      <c r="W14108"/>
      <c r="X14108"/>
      <c r="Y14108"/>
      <c r="Z14108"/>
      <c r="AA14108"/>
      <c r="AB14108"/>
      <c r="AC14108"/>
    </row>
    <row r="14109" spans="2:29" s="14" customFormat="1" x14ac:dyDescent="0.25">
      <c r="B14109"/>
      <c r="C14109"/>
      <c r="D14109"/>
      <c r="E14109"/>
      <c r="F14109"/>
      <c r="G14109"/>
      <c r="H14109"/>
      <c r="I14109"/>
      <c r="J14109"/>
      <c r="K14109" s="91"/>
      <c r="L14109" s="91"/>
      <c r="M14109" s="91"/>
      <c r="R14109"/>
      <c r="S14109"/>
      <c r="T14109"/>
      <c r="U14109"/>
      <c r="V14109"/>
      <c r="W14109"/>
      <c r="X14109"/>
      <c r="Y14109"/>
      <c r="Z14109"/>
      <c r="AA14109"/>
      <c r="AB14109"/>
      <c r="AC14109"/>
    </row>
    <row r="14110" spans="2:29" s="14" customFormat="1" x14ac:dyDescent="0.25">
      <c r="B14110"/>
      <c r="C14110"/>
      <c r="D14110"/>
      <c r="E14110"/>
      <c r="F14110"/>
      <c r="G14110"/>
      <c r="H14110"/>
      <c r="I14110"/>
      <c r="J14110"/>
      <c r="K14110" s="91"/>
      <c r="L14110" s="91"/>
      <c r="M14110" s="91"/>
      <c r="R14110"/>
      <c r="S14110"/>
      <c r="T14110"/>
      <c r="U14110"/>
      <c r="V14110"/>
      <c r="W14110"/>
      <c r="X14110"/>
      <c r="Y14110"/>
      <c r="Z14110"/>
      <c r="AA14110"/>
      <c r="AB14110"/>
      <c r="AC14110"/>
    </row>
    <row r="14111" spans="2:29" s="14" customFormat="1" x14ac:dyDescent="0.25">
      <c r="B14111"/>
      <c r="C14111"/>
      <c r="D14111"/>
      <c r="E14111"/>
      <c r="F14111"/>
      <c r="G14111"/>
      <c r="H14111"/>
      <c r="I14111"/>
      <c r="J14111"/>
      <c r="K14111" s="91"/>
      <c r="L14111" s="91"/>
      <c r="M14111" s="91"/>
      <c r="R14111"/>
      <c r="S14111"/>
      <c r="T14111"/>
      <c r="U14111"/>
      <c r="V14111"/>
      <c r="W14111"/>
      <c r="X14111"/>
      <c r="Y14111"/>
      <c r="Z14111"/>
      <c r="AA14111"/>
      <c r="AB14111"/>
      <c r="AC14111"/>
    </row>
    <row r="14112" spans="2:29" s="14" customFormat="1" x14ac:dyDescent="0.25">
      <c r="B14112"/>
      <c r="C14112"/>
      <c r="D14112"/>
      <c r="E14112"/>
      <c r="F14112"/>
      <c r="G14112"/>
      <c r="H14112"/>
      <c r="I14112"/>
      <c r="J14112"/>
      <c r="K14112" s="91"/>
      <c r="L14112" s="91"/>
      <c r="M14112" s="91"/>
      <c r="R14112"/>
      <c r="S14112"/>
      <c r="T14112"/>
      <c r="U14112"/>
      <c r="V14112"/>
      <c r="W14112"/>
      <c r="X14112"/>
      <c r="Y14112"/>
      <c r="Z14112"/>
      <c r="AA14112"/>
      <c r="AB14112"/>
      <c r="AC14112"/>
    </row>
    <row r="14113" spans="2:29" s="14" customFormat="1" x14ac:dyDescent="0.25">
      <c r="B14113"/>
      <c r="C14113"/>
      <c r="D14113"/>
      <c r="E14113"/>
      <c r="F14113"/>
      <c r="G14113"/>
      <c r="H14113"/>
      <c r="I14113"/>
      <c r="J14113"/>
      <c r="K14113" s="91"/>
      <c r="L14113" s="91"/>
      <c r="M14113" s="91"/>
      <c r="R14113"/>
      <c r="S14113"/>
      <c r="T14113"/>
      <c r="U14113"/>
      <c r="V14113"/>
      <c r="W14113"/>
      <c r="X14113"/>
      <c r="Y14113"/>
      <c r="Z14113"/>
      <c r="AA14113"/>
      <c r="AB14113"/>
      <c r="AC14113"/>
    </row>
    <row r="14114" spans="2:29" s="14" customFormat="1" x14ac:dyDescent="0.25">
      <c r="B14114"/>
      <c r="C14114"/>
      <c r="D14114"/>
      <c r="E14114"/>
      <c r="F14114"/>
      <c r="G14114"/>
      <c r="H14114"/>
      <c r="I14114"/>
      <c r="J14114"/>
      <c r="K14114" s="91"/>
      <c r="L14114" s="91"/>
      <c r="M14114" s="91"/>
      <c r="R14114"/>
      <c r="S14114"/>
      <c r="T14114"/>
      <c r="U14114"/>
      <c r="V14114"/>
      <c r="W14114"/>
      <c r="X14114"/>
      <c r="Y14114"/>
      <c r="Z14114"/>
      <c r="AA14114"/>
      <c r="AB14114"/>
      <c r="AC14114"/>
    </row>
    <row r="14115" spans="2:29" s="14" customFormat="1" x14ac:dyDescent="0.25">
      <c r="B14115"/>
      <c r="C14115"/>
      <c r="D14115"/>
      <c r="E14115"/>
      <c r="F14115"/>
      <c r="G14115"/>
      <c r="H14115"/>
      <c r="I14115"/>
      <c r="J14115"/>
      <c r="K14115" s="91"/>
      <c r="L14115" s="91"/>
      <c r="M14115" s="91"/>
      <c r="R14115"/>
      <c r="S14115"/>
      <c r="T14115"/>
      <c r="U14115"/>
      <c r="V14115"/>
      <c r="W14115"/>
      <c r="X14115"/>
      <c r="Y14115"/>
      <c r="Z14115"/>
      <c r="AA14115"/>
      <c r="AB14115"/>
      <c r="AC14115"/>
    </row>
    <row r="14116" spans="2:29" s="14" customFormat="1" x14ac:dyDescent="0.25">
      <c r="B14116"/>
      <c r="C14116"/>
      <c r="D14116"/>
      <c r="E14116"/>
      <c r="F14116"/>
      <c r="G14116"/>
      <c r="H14116"/>
      <c r="I14116"/>
      <c r="J14116"/>
      <c r="K14116" s="91"/>
      <c r="L14116" s="91"/>
      <c r="M14116" s="91"/>
      <c r="R14116"/>
      <c r="S14116"/>
      <c r="T14116"/>
      <c r="U14116"/>
      <c r="V14116"/>
      <c r="W14116"/>
      <c r="X14116"/>
      <c r="Y14116"/>
      <c r="Z14116"/>
      <c r="AA14116"/>
      <c r="AB14116"/>
      <c r="AC14116"/>
    </row>
    <row r="14117" spans="2:29" s="14" customFormat="1" x14ac:dyDescent="0.25">
      <c r="B14117"/>
      <c r="C14117"/>
      <c r="D14117"/>
      <c r="E14117"/>
      <c r="F14117"/>
      <c r="G14117"/>
      <c r="H14117"/>
      <c r="I14117"/>
      <c r="J14117"/>
      <c r="K14117" s="91"/>
      <c r="L14117" s="91"/>
      <c r="M14117" s="91"/>
      <c r="R14117"/>
      <c r="S14117"/>
      <c r="T14117"/>
      <c r="U14117"/>
      <c r="V14117"/>
      <c r="W14117"/>
      <c r="X14117"/>
      <c r="Y14117"/>
      <c r="Z14117"/>
      <c r="AA14117"/>
      <c r="AB14117"/>
      <c r="AC14117"/>
    </row>
    <row r="14118" spans="2:29" s="14" customFormat="1" x14ac:dyDescent="0.25">
      <c r="B14118"/>
      <c r="C14118"/>
      <c r="D14118"/>
      <c r="E14118"/>
      <c r="F14118"/>
      <c r="G14118"/>
      <c r="H14118"/>
      <c r="I14118"/>
      <c r="J14118"/>
      <c r="K14118" s="91"/>
      <c r="L14118" s="91"/>
      <c r="M14118" s="91"/>
      <c r="R14118"/>
      <c r="S14118"/>
      <c r="T14118"/>
      <c r="U14118"/>
      <c r="V14118"/>
      <c r="W14118"/>
      <c r="X14118"/>
      <c r="Y14118"/>
      <c r="Z14118"/>
      <c r="AA14118"/>
      <c r="AB14118"/>
      <c r="AC14118"/>
    </row>
    <row r="14119" spans="2:29" s="14" customFormat="1" x14ac:dyDescent="0.25">
      <c r="B14119"/>
      <c r="C14119"/>
      <c r="D14119"/>
      <c r="E14119"/>
      <c r="F14119"/>
      <c r="G14119"/>
      <c r="H14119"/>
      <c r="I14119"/>
      <c r="J14119"/>
      <c r="K14119" s="91"/>
      <c r="L14119" s="91"/>
      <c r="M14119" s="91"/>
      <c r="R14119"/>
      <c r="S14119"/>
      <c r="T14119"/>
      <c r="U14119"/>
      <c r="V14119"/>
      <c r="W14119"/>
      <c r="X14119"/>
      <c r="Y14119"/>
      <c r="Z14119"/>
      <c r="AA14119"/>
      <c r="AB14119"/>
      <c r="AC14119"/>
    </row>
    <row r="14120" spans="2:29" s="14" customFormat="1" x14ac:dyDescent="0.25">
      <c r="B14120"/>
      <c r="C14120"/>
      <c r="D14120"/>
      <c r="E14120"/>
      <c r="F14120"/>
      <c r="G14120"/>
      <c r="H14120"/>
      <c r="I14120"/>
      <c r="J14120"/>
      <c r="K14120" s="91"/>
      <c r="L14120" s="91"/>
      <c r="M14120" s="91"/>
      <c r="R14120"/>
      <c r="S14120"/>
      <c r="T14120"/>
      <c r="U14120"/>
      <c r="V14120"/>
      <c r="W14120"/>
      <c r="X14120"/>
      <c r="Y14120"/>
      <c r="Z14120"/>
      <c r="AA14120"/>
      <c r="AB14120"/>
      <c r="AC14120"/>
    </row>
    <row r="14121" spans="2:29" s="14" customFormat="1" x14ac:dyDescent="0.25">
      <c r="B14121"/>
      <c r="C14121"/>
      <c r="D14121"/>
      <c r="E14121"/>
      <c r="F14121"/>
      <c r="G14121"/>
      <c r="H14121"/>
      <c r="I14121"/>
      <c r="J14121"/>
      <c r="K14121" s="91"/>
      <c r="L14121" s="91"/>
      <c r="M14121" s="91"/>
      <c r="R14121"/>
      <c r="S14121"/>
      <c r="T14121"/>
      <c r="U14121"/>
      <c r="V14121"/>
      <c r="W14121"/>
      <c r="X14121"/>
      <c r="Y14121"/>
      <c r="Z14121"/>
      <c r="AA14121"/>
      <c r="AB14121"/>
      <c r="AC14121"/>
    </row>
    <row r="14122" spans="2:29" s="14" customFormat="1" x14ac:dyDescent="0.25">
      <c r="B14122"/>
      <c r="C14122"/>
      <c r="D14122"/>
      <c r="E14122"/>
      <c r="F14122"/>
      <c r="G14122"/>
      <c r="H14122"/>
      <c r="I14122"/>
      <c r="J14122"/>
      <c r="K14122" s="91"/>
      <c r="L14122" s="91"/>
      <c r="M14122" s="91"/>
      <c r="R14122"/>
      <c r="S14122"/>
      <c r="T14122"/>
      <c r="U14122"/>
      <c r="V14122"/>
      <c r="W14122"/>
      <c r="X14122"/>
      <c r="Y14122"/>
      <c r="Z14122"/>
      <c r="AA14122"/>
      <c r="AB14122"/>
      <c r="AC14122"/>
    </row>
    <row r="14123" spans="2:29" s="14" customFormat="1" x14ac:dyDescent="0.25">
      <c r="B14123"/>
      <c r="C14123"/>
      <c r="D14123"/>
      <c r="E14123"/>
      <c r="F14123"/>
      <c r="G14123"/>
      <c r="H14123"/>
      <c r="I14123"/>
      <c r="J14123"/>
      <c r="K14123" s="91"/>
      <c r="L14123" s="91"/>
      <c r="M14123" s="91"/>
      <c r="R14123"/>
      <c r="S14123"/>
      <c r="T14123"/>
      <c r="U14123"/>
      <c r="V14123"/>
      <c r="W14123"/>
      <c r="X14123"/>
      <c r="Y14123"/>
      <c r="Z14123"/>
      <c r="AA14123"/>
      <c r="AB14123"/>
      <c r="AC14123"/>
    </row>
    <row r="14124" spans="2:29" s="14" customFormat="1" x14ac:dyDescent="0.25">
      <c r="B14124"/>
      <c r="C14124"/>
      <c r="D14124"/>
      <c r="E14124"/>
      <c r="F14124"/>
      <c r="G14124"/>
      <c r="H14124"/>
      <c r="I14124"/>
      <c r="J14124"/>
      <c r="K14124" s="91"/>
      <c r="L14124" s="91"/>
      <c r="M14124" s="91"/>
      <c r="R14124"/>
      <c r="S14124"/>
      <c r="T14124"/>
      <c r="U14124"/>
      <c r="V14124"/>
      <c r="W14124"/>
      <c r="X14124"/>
      <c r="Y14124"/>
      <c r="Z14124"/>
      <c r="AA14124"/>
      <c r="AB14124"/>
      <c r="AC14124"/>
    </row>
    <row r="14125" spans="2:29" s="14" customFormat="1" x14ac:dyDescent="0.25">
      <c r="B14125"/>
      <c r="C14125"/>
      <c r="D14125"/>
      <c r="E14125"/>
      <c r="F14125"/>
      <c r="G14125"/>
      <c r="H14125"/>
      <c r="I14125"/>
      <c r="J14125"/>
      <c r="K14125" s="91"/>
      <c r="L14125" s="91"/>
      <c r="M14125" s="91"/>
      <c r="R14125"/>
      <c r="S14125"/>
      <c r="T14125"/>
      <c r="U14125"/>
      <c r="V14125"/>
      <c r="W14125"/>
      <c r="X14125"/>
      <c r="Y14125"/>
      <c r="Z14125"/>
      <c r="AA14125"/>
      <c r="AB14125"/>
      <c r="AC14125"/>
    </row>
    <row r="14126" spans="2:29" s="14" customFormat="1" x14ac:dyDescent="0.25">
      <c r="B14126"/>
      <c r="C14126"/>
      <c r="D14126"/>
      <c r="E14126"/>
      <c r="F14126"/>
      <c r="G14126"/>
      <c r="H14126"/>
      <c r="I14126"/>
      <c r="J14126"/>
      <c r="K14126" s="91"/>
      <c r="L14126" s="91"/>
      <c r="M14126" s="91"/>
      <c r="R14126"/>
      <c r="S14126"/>
      <c r="T14126"/>
      <c r="U14126"/>
      <c r="V14126"/>
      <c r="W14126"/>
      <c r="X14126"/>
      <c r="Y14126"/>
      <c r="Z14126"/>
      <c r="AA14126"/>
      <c r="AB14126"/>
      <c r="AC14126"/>
    </row>
    <row r="14127" spans="2:29" s="14" customFormat="1" x14ac:dyDescent="0.25">
      <c r="B14127"/>
      <c r="C14127"/>
      <c r="D14127"/>
      <c r="E14127"/>
      <c r="F14127"/>
      <c r="G14127"/>
      <c r="H14127"/>
      <c r="I14127"/>
      <c r="J14127"/>
      <c r="K14127" s="91"/>
      <c r="L14127" s="91"/>
      <c r="M14127" s="91"/>
      <c r="R14127"/>
      <c r="S14127"/>
      <c r="T14127"/>
      <c r="U14127"/>
      <c r="V14127"/>
      <c r="W14127"/>
      <c r="X14127"/>
      <c r="Y14127"/>
      <c r="Z14127"/>
      <c r="AA14127"/>
      <c r="AB14127"/>
      <c r="AC14127"/>
    </row>
    <row r="14128" spans="2:29" s="14" customFormat="1" x14ac:dyDescent="0.25">
      <c r="B14128"/>
      <c r="C14128"/>
      <c r="D14128"/>
      <c r="E14128"/>
      <c r="F14128"/>
      <c r="G14128"/>
      <c r="H14128"/>
      <c r="I14128"/>
      <c r="J14128"/>
      <c r="K14128" s="91"/>
      <c r="L14128" s="91"/>
      <c r="M14128" s="91"/>
      <c r="R14128"/>
      <c r="S14128"/>
      <c r="T14128"/>
      <c r="U14128"/>
      <c r="V14128"/>
      <c r="W14128"/>
      <c r="X14128"/>
      <c r="Y14128"/>
      <c r="Z14128"/>
      <c r="AA14128"/>
      <c r="AB14128"/>
      <c r="AC14128"/>
    </row>
    <row r="14129" spans="2:29" s="14" customFormat="1" x14ac:dyDescent="0.25">
      <c r="B14129"/>
      <c r="C14129"/>
      <c r="D14129"/>
      <c r="E14129"/>
      <c r="F14129"/>
      <c r="G14129"/>
      <c r="H14129"/>
      <c r="I14129"/>
      <c r="J14129"/>
      <c r="K14129" s="91"/>
      <c r="L14129" s="91"/>
      <c r="M14129" s="91"/>
      <c r="R14129"/>
      <c r="S14129"/>
      <c r="T14129"/>
      <c r="U14129"/>
      <c r="V14129"/>
      <c r="W14129"/>
      <c r="X14129"/>
      <c r="Y14129"/>
      <c r="Z14129"/>
      <c r="AA14129"/>
      <c r="AB14129"/>
      <c r="AC14129"/>
    </row>
    <row r="14130" spans="2:29" s="14" customFormat="1" x14ac:dyDescent="0.25">
      <c r="B14130"/>
      <c r="C14130"/>
      <c r="D14130"/>
      <c r="E14130"/>
      <c r="F14130"/>
      <c r="G14130"/>
      <c r="H14130"/>
      <c r="I14130"/>
      <c r="J14130"/>
      <c r="K14130" s="91"/>
      <c r="L14130" s="91"/>
      <c r="M14130" s="91"/>
      <c r="R14130"/>
      <c r="S14130"/>
      <c r="T14130"/>
      <c r="U14130"/>
      <c r="V14130"/>
      <c r="W14130"/>
      <c r="X14130"/>
      <c r="Y14130"/>
      <c r="Z14130"/>
      <c r="AA14130"/>
      <c r="AB14130"/>
      <c r="AC14130"/>
    </row>
    <row r="14131" spans="2:29" s="14" customFormat="1" x14ac:dyDescent="0.25">
      <c r="B14131"/>
      <c r="C14131"/>
      <c r="D14131"/>
      <c r="E14131"/>
      <c r="F14131"/>
      <c r="G14131"/>
      <c r="H14131"/>
      <c r="I14131"/>
      <c r="J14131"/>
      <c r="K14131" s="91"/>
      <c r="L14131" s="91"/>
      <c r="M14131" s="91"/>
      <c r="R14131"/>
      <c r="S14131"/>
      <c r="T14131"/>
      <c r="U14131"/>
      <c r="V14131"/>
      <c r="W14131"/>
      <c r="X14131"/>
      <c r="Y14131"/>
      <c r="Z14131"/>
      <c r="AA14131"/>
      <c r="AB14131"/>
      <c r="AC14131"/>
    </row>
    <row r="14132" spans="2:29" s="14" customFormat="1" x14ac:dyDescent="0.25">
      <c r="B14132"/>
      <c r="C14132"/>
      <c r="D14132"/>
      <c r="E14132"/>
      <c r="F14132"/>
      <c r="G14132"/>
      <c r="H14132"/>
      <c r="I14132"/>
      <c r="J14132"/>
      <c r="K14132" s="91"/>
      <c r="L14132" s="91"/>
      <c r="M14132" s="91"/>
      <c r="R14132"/>
      <c r="S14132"/>
      <c r="T14132"/>
      <c r="U14132"/>
      <c r="V14132"/>
      <c r="W14132"/>
      <c r="X14132"/>
      <c r="Y14132"/>
      <c r="Z14132"/>
      <c r="AA14132"/>
      <c r="AB14132"/>
      <c r="AC14132"/>
    </row>
    <row r="14133" spans="2:29" s="14" customFormat="1" x14ac:dyDescent="0.25">
      <c r="B14133"/>
      <c r="C14133"/>
      <c r="D14133"/>
      <c r="E14133"/>
      <c r="F14133"/>
      <c r="G14133"/>
      <c r="H14133"/>
      <c r="I14133"/>
      <c r="J14133"/>
      <c r="K14133" s="91"/>
      <c r="L14133" s="91"/>
      <c r="M14133" s="91"/>
      <c r="R14133"/>
      <c r="S14133"/>
      <c r="T14133"/>
      <c r="U14133"/>
      <c r="V14133"/>
      <c r="W14133"/>
      <c r="X14133"/>
      <c r="Y14133"/>
      <c r="Z14133"/>
      <c r="AA14133"/>
      <c r="AB14133"/>
      <c r="AC14133"/>
    </row>
    <row r="14134" spans="2:29" s="14" customFormat="1" x14ac:dyDescent="0.25">
      <c r="B14134"/>
      <c r="C14134"/>
      <c r="D14134"/>
      <c r="E14134"/>
      <c r="F14134"/>
      <c r="G14134"/>
      <c r="H14134"/>
      <c r="I14134"/>
      <c r="J14134"/>
      <c r="K14134" s="91"/>
      <c r="L14134" s="91"/>
      <c r="M14134" s="91"/>
      <c r="R14134"/>
      <c r="S14134"/>
      <c r="T14134"/>
      <c r="U14134"/>
      <c r="V14134"/>
      <c r="W14134"/>
      <c r="X14134"/>
      <c r="Y14134"/>
      <c r="Z14134"/>
      <c r="AA14134"/>
      <c r="AB14134"/>
      <c r="AC14134"/>
    </row>
    <row r="14135" spans="2:29" s="14" customFormat="1" x14ac:dyDescent="0.25">
      <c r="B14135"/>
      <c r="C14135"/>
      <c r="D14135"/>
      <c r="E14135"/>
      <c r="F14135"/>
      <c r="G14135"/>
      <c r="H14135"/>
      <c r="I14135"/>
      <c r="J14135"/>
      <c r="K14135" s="91"/>
      <c r="L14135" s="91"/>
      <c r="M14135" s="91"/>
      <c r="R14135"/>
      <c r="S14135"/>
      <c r="T14135"/>
      <c r="U14135"/>
      <c r="V14135"/>
      <c r="W14135"/>
      <c r="X14135"/>
      <c r="Y14135"/>
      <c r="Z14135"/>
      <c r="AA14135"/>
      <c r="AB14135"/>
      <c r="AC14135"/>
    </row>
    <row r="14136" spans="2:29" s="14" customFormat="1" x14ac:dyDescent="0.25">
      <c r="B14136"/>
      <c r="C14136"/>
      <c r="D14136"/>
      <c r="E14136"/>
      <c r="F14136"/>
      <c r="G14136"/>
      <c r="H14136"/>
      <c r="I14136"/>
      <c r="J14136"/>
      <c r="K14136" s="91"/>
      <c r="L14136" s="91"/>
      <c r="M14136" s="91"/>
      <c r="R14136"/>
      <c r="S14136"/>
      <c r="T14136"/>
      <c r="U14136"/>
      <c r="V14136"/>
      <c r="W14136"/>
      <c r="X14136"/>
      <c r="Y14136"/>
      <c r="Z14136"/>
      <c r="AA14136"/>
      <c r="AB14136"/>
      <c r="AC14136"/>
    </row>
    <row r="14137" spans="2:29" s="14" customFormat="1" x14ac:dyDescent="0.25">
      <c r="B14137"/>
      <c r="C14137"/>
      <c r="D14137"/>
      <c r="E14137"/>
      <c r="F14137"/>
      <c r="G14137"/>
      <c r="H14137"/>
      <c r="I14137"/>
      <c r="J14137"/>
      <c r="K14137" s="91"/>
      <c r="L14137" s="91"/>
      <c r="M14137" s="91"/>
      <c r="R14137"/>
      <c r="S14137"/>
      <c r="T14137"/>
      <c r="U14137"/>
      <c r="V14137"/>
      <c r="W14137"/>
      <c r="X14137"/>
      <c r="Y14137"/>
      <c r="Z14137"/>
      <c r="AA14137"/>
      <c r="AB14137"/>
      <c r="AC14137"/>
    </row>
    <row r="14138" spans="2:29" s="14" customFormat="1" x14ac:dyDescent="0.25">
      <c r="B14138"/>
      <c r="C14138"/>
      <c r="D14138"/>
      <c r="E14138"/>
      <c r="F14138"/>
      <c r="G14138"/>
      <c r="H14138"/>
      <c r="I14138"/>
      <c r="J14138"/>
      <c r="K14138" s="91"/>
      <c r="L14138" s="91"/>
      <c r="M14138" s="91"/>
      <c r="R14138"/>
      <c r="S14138"/>
      <c r="T14138"/>
      <c r="U14138"/>
      <c r="V14138"/>
      <c r="W14138"/>
      <c r="X14138"/>
      <c r="Y14138"/>
      <c r="Z14138"/>
      <c r="AA14138"/>
      <c r="AB14138"/>
      <c r="AC14138"/>
    </row>
    <row r="14139" spans="2:29" s="14" customFormat="1" x14ac:dyDescent="0.25">
      <c r="B14139"/>
      <c r="C14139"/>
      <c r="D14139"/>
      <c r="E14139"/>
      <c r="F14139"/>
      <c r="G14139"/>
      <c r="H14139"/>
      <c r="I14139"/>
      <c r="J14139"/>
      <c r="K14139" s="91"/>
      <c r="L14139" s="91"/>
      <c r="M14139" s="91"/>
      <c r="R14139"/>
      <c r="S14139"/>
      <c r="T14139"/>
      <c r="U14139"/>
      <c r="V14139"/>
      <c r="W14139"/>
      <c r="X14139"/>
      <c r="Y14139"/>
      <c r="Z14139"/>
      <c r="AA14139"/>
      <c r="AB14139"/>
      <c r="AC14139"/>
    </row>
    <row r="14140" spans="2:29" s="14" customFormat="1" x14ac:dyDescent="0.25">
      <c r="B14140"/>
      <c r="C14140"/>
      <c r="D14140"/>
      <c r="E14140"/>
      <c r="F14140"/>
      <c r="G14140"/>
      <c r="H14140"/>
      <c r="I14140"/>
      <c r="J14140"/>
      <c r="K14140" s="91"/>
      <c r="L14140" s="91"/>
      <c r="M14140" s="91"/>
      <c r="R14140"/>
      <c r="S14140"/>
      <c r="T14140"/>
      <c r="U14140"/>
      <c r="V14140"/>
      <c r="W14140"/>
      <c r="X14140"/>
      <c r="Y14140"/>
      <c r="Z14140"/>
      <c r="AA14140"/>
      <c r="AB14140"/>
      <c r="AC14140"/>
    </row>
    <row r="14141" spans="2:29" s="14" customFormat="1" x14ac:dyDescent="0.25">
      <c r="B14141"/>
      <c r="C14141"/>
      <c r="D14141"/>
      <c r="E14141"/>
      <c r="F14141"/>
      <c r="G14141"/>
      <c r="H14141"/>
      <c r="I14141"/>
      <c r="J14141"/>
      <c r="K14141" s="91"/>
      <c r="L14141" s="91"/>
      <c r="M14141" s="91"/>
      <c r="R14141"/>
      <c r="S14141"/>
      <c r="T14141"/>
      <c r="U14141"/>
      <c r="V14141"/>
      <c r="W14141"/>
      <c r="X14141"/>
      <c r="Y14141"/>
      <c r="Z14141"/>
      <c r="AA14141"/>
      <c r="AB14141"/>
      <c r="AC14141"/>
    </row>
    <row r="14142" spans="2:29" s="14" customFormat="1" x14ac:dyDescent="0.25">
      <c r="B14142"/>
      <c r="C14142"/>
      <c r="D14142"/>
      <c r="E14142"/>
      <c r="F14142"/>
      <c r="G14142"/>
      <c r="H14142"/>
      <c r="I14142"/>
      <c r="J14142"/>
      <c r="K14142" s="91"/>
      <c r="L14142" s="91"/>
      <c r="M14142" s="91"/>
      <c r="R14142"/>
      <c r="S14142"/>
      <c r="T14142"/>
      <c r="U14142"/>
      <c r="V14142"/>
      <c r="W14142"/>
      <c r="X14142"/>
      <c r="Y14142"/>
      <c r="Z14142"/>
      <c r="AA14142"/>
      <c r="AB14142"/>
      <c r="AC14142"/>
    </row>
    <row r="14143" spans="2:29" s="14" customFormat="1" x14ac:dyDescent="0.25">
      <c r="B14143"/>
      <c r="C14143"/>
      <c r="D14143"/>
      <c r="E14143"/>
      <c r="F14143"/>
      <c r="G14143"/>
      <c r="H14143"/>
      <c r="I14143"/>
      <c r="J14143"/>
      <c r="K14143" s="91"/>
      <c r="L14143" s="91"/>
      <c r="M14143" s="91"/>
      <c r="R14143"/>
      <c r="S14143"/>
      <c r="T14143"/>
      <c r="U14143"/>
      <c r="V14143"/>
      <c r="W14143"/>
      <c r="X14143"/>
      <c r="Y14143"/>
      <c r="Z14143"/>
      <c r="AA14143"/>
      <c r="AB14143"/>
      <c r="AC14143"/>
    </row>
    <row r="14144" spans="2:29" s="14" customFormat="1" x14ac:dyDescent="0.25">
      <c r="B14144"/>
      <c r="C14144"/>
      <c r="D14144"/>
      <c r="E14144"/>
      <c r="F14144"/>
      <c r="G14144"/>
      <c r="H14144"/>
      <c r="I14144"/>
      <c r="J14144"/>
      <c r="K14144" s="91"/>
      <c r="L14144" s="91"/>
      <c r="M14144" s="91"/>
      <c r="R14144"/>
      <c r="S14144"/>
      <c r="T14144"/>
      <c r="U14144"/>
      <c r="V14144"/>
      <c r="W14144"/>
      <c r="X14144"/>
      <c r="Y14144"/>
      <c r="Z14144"/>
      <c r="AA14144"/>
      <c r="AB14144"/>
      <c r="AC14144"/>
    </row>
    <row r="14145" spans="2:29" s="14" customFormat="1" x14ac:dyDescent="0.25">
      <c r="B14145"/>
      <c r="C14145"/>
      <c r="D14145"/>
      <c r="E14145"/>
      <c r="F14145"/>
      <c r="G14145"/>
      <c r="H14145"/>
      <c r="I14145"/>
      <c r="J14145"/>
      <c r="K14145" s="91"/>
      <c r="L14145" s="91"/>
      <c r="M14145" s="91"/>
      <c r="R14145"/>
      <c r="S14145"/>
      <c r="T14145"/>
      <c r="U14145"/>
      <c r="V14145"/>
      <c r="W14145"/>
      <c r="X14145"/>
      <c r="Y14145"/>
      <c r="Z14145"/>
      <c r="AA14145"/>
      <c r="AB14145"/>
      <c r="AC14145"/>
    </row>
    <row r="14146" spans="2:29" s="14" customFormat="1" x14ac:dyDescent="0.25">
      <c r="B14146"/>
      <c r="C14146"/>
      <c r="D14146"/>
      <c r="E14146"/>
      <c r="F14146"/>
      <c r="G14146"/>
      <c r="H14146"/>
      <c r="I14146"/>
      <c r="J14146"/>
      <c r="K14146" s="91"/>
      <c r="L14146" s="91"/>
      <c r="M14146" s="91"/>
      <c r="R14146"/>
      <c r="S14146"/>
      <c r="T14146"/>
      <c r="U14146"/>
      <c r="V14146"/>
      <c r="W14146"/>
      <c r="X14146"/>
      <c r="Y14146"/>
      <c r="Z14146"/>
      <c r="AA14146"/>
      <c r="AB14146"/>
      <c r="AC14146"/>
    </row>
    <row r="14147" spans="2:29" s="14" customFormat="1" x14ac:dyDescent="0.25">
      <c r="B14147"/>
      <c r="C14147"/>
      <c r="D14147"/>
      <c r="E14147"/>
      <c r="F14147"/>
      <c r="G14147"/>
      <c r="H14147"/>
      <c r="I14147"/>
      <c r="J14147"/>
      <c r="K14147" s="91"/>
      <c r="L14147" s="91"/>
      <c r="M14147" s="91"/>
      <c r="R14147"/>
      <c r="S14147"/>
      <c r="T14147"/>
      <c r="U14147"/>
      <c r="V14147"/>
      <c r="W14147"/>
      <c r="X14147"/>
      <c r="Y14147"/>
      <c r="Z14147"/>
      <c r="AA14147"/>
      <c r="AB14147"/>
      <c r="AC14147"/>
    </row>
    <row r="14148" spans="2:29" s="14" customFormat="1" x14ac:dyDescent="0.25">
      <c r="B14148"/>
      <c r="C14148"/>
      <c r="D14148"/>
      <c r="E14148"/>
      <c r="F14148"/>
      <c r="G14148"/>
      <c r="H14148"/>
      <c r="I14148"/>
      <c r="J14148"/>
      <c r="K14148" s="91"/>
      <c r="L14148" s="91"/>
      <c r="M14148" s="91"/>
      <c r="R14148"/>
      <c r="S14148"/>
      <c r="T14148"/>
      <c r="U14148"/>
      <c r="V14148"/>
      <c r="W14148"/>
      <c r="X14148"/>
      <c r="Y14148"/>
      <c r="Z14148"/>
      <c r="AA14148"/>
      <c r="AB14148"/>
      <c r="AC14148"/>
    </row>
    <row r="14149" spans="2:29" s="14" customFormat="1" x14ac:dyDescent="0.25">
      <c r="B14149"/>
      <c r="C14149"/>
      <c r="D14149"/>
      <c r="E14149"/>
      <c r="F14149"/>
      <c r="G14149"/>
      <c r="H14149"/>
      <c r="I14149"/>
      <c r="J14149"/>
      <c r="K14149" s="91"/>
      <c r="L14149" s="91"/>
      <c r="M14149" s="91"/>
      <c r="R14149"/>
      <c r="S14149"/>
      <c r="T14149"/>
      <c r="U14149"/>
      <c r="V14149"/>
      <c r="W14149"/>
      <c r="X14149"/>
      <c r="Y14149"/>
      <c r="Z14149"/>
      <c r="AA14149"/>
      <c r="AB14149"/>
      <c r="AC14149"/>
    </row>
    <row r="14150" spans="2:29" s="14" customFormat="1" x14ac:dyDescent="0.25">
      <c r="B14150"/>
      <c r="C14150"/>
      <c r="D14150"/>
      <c r="E14150"/>
      <c r="F14150"/>
      <c r="G14150"/>
      <c r="H14150"/>
      <c r="I14150"/>
      <c r="J14150"/>
      <c r="K14150" s="91"/>
      <c r="L14150" s="91"/>
      <c r="M14150" s="91"/>
      <c r="R14150"/>
      <c r="S14150"/>
      <c r="T14150"/>
      <c r="U14150"/>
      <c r="V14150"/>
      <c r="W14150"/>
      <c r="X14150"/>
      <c r="Y14150"/>
      <c r="Z14150"/>
      <c r="AA14150"/>
      <c r="AB14150"/>
      <c r="AC14150"/>
    </row>
    <row r="14151" spans="2:29" s="14" customFormat="1" x14ac:dyDescent="0.25">
      <c r="B14151"/>
      <c r="C14151"/>
      <c r="D14151"/>
      <c r="E14151"/>
      <c r="F14151"/>
      <c r="G14151"/>
      <c r="H14151"/>
      <c r="I14151"/>
      <c r="J14151"/>
      <c r="K14151" s="91"/>
      <c r="L14151" s="91"/>
      <c r="M14151" s="91"/>
      <c r="R14151"/>
      <c r="S14151"/>
      <c r="T14151"/>
      <c r="U14151"/>
      <c r="V14151"/>
      <c r="W14151"/>
      <c r="X14151"/>
      <c r="Y14151"/>
      <c r="Z14151"/>
      <c r="AA14151"/>
      <c r="AB14151"/>
      <c r="AC14151"/>
    </row>
    <row r="14152" spans="2:29" s="14" customFormat="1" x14ac:dyDescent="0.25">
      <c r="B14152"/>
      <c r="C14152"/>
      <c r="D14152"/>
      <c r="E14152"/>
      <c r="F14152"/>
      <c r="G14152"/>
      <c r="H14152"/>
      <c r="I14152"/>
      <c r="J14152"/>
      <c r="K14152" s="91"/>
      <c r="L14152" s="91"/>
      <c r="M14152" s="91"/>
      <c r="R14152"/>
      <c r="S14152"/>
      <c r="T14152"/>
      <c r="U14152"/>
      <c r="V14152"/>
      <c r="W14152"/>
      <c r="X14152"/>
      <c r="Y14152"/>
      <c r="Z14152"/>
      <c r="AA14152"/>
      <c r="AB14152"/>
      <c r="AC14152"/>
    </row>
    <row r="14153" spans="2:29" s="14" customFormat="1" x14ac:dyDescent="0.25">
      <c r="B14153"/>
      <c r="C14153"/>
      <c r="D14153"/>
      <c r="E14153"/>
      <c r="F14153"/>
      <c r="G14153"/>
      <c r="H14153"/>
      <c r="I14153"/>
      <c r="J14153"/>
      <c r="K14153" s="91"/>
      <c r="L14153" s="91"/>
      <c r="M14153" s="91"/>
      <c r="R14153"/>
      <c r="S14153"/>
      <c r="T14153"/>
      <c r="U14153"/>
      <c r="V14153"/>
      <c r="W14153"/>
      <c r="X14153"/>
      <c r="Y14153"/>
      <c r="Z14153"/>
      <c r="AA14153"/>
      <c r="AB14153"/>
      <c r="AC14153"/>
    </row>
    <row r="14154" spans="2:29" s="14" customFormat="1" x14ac:dyDescent="0.25">
      <c r="B14154"/>
      <c r="C14154"/>
      <c r="D14154"/>
      <c r="E14154"/>
      <c r="F14154"/>
      <c r="G14154"/>
      <c r="H14154"/>
      <c r="I14154"/>
      <c r="J14154"/>
      <c r="K14154" s="91"/>
      <c r="L14154" s="91"/>
      <c r="M14154" s="91"/>
      <c r="R14154"/>
      <c r="S14154"/>
      <c r="T14154"/>
      <c r="U14154"/>
      <c r="V14154"/>
      <c r="W14154"/>
      <c r="X14154"/>
      <c r="Y14154"/>
      <c r="Z14154"/>
      <c r="AA14154"/>
      <c r="AB14154"/>
      <c r="AC14154"/>
    </row>
    <row r="14155" spans="2:29" s="14" customFormat="1" x14ac:dyDescent="0.25">
      <c r="B14155"/>
      <c r="C14155"/>
      <c r="D14155"/>
      <c r="E14155"/>
      <c r="F14155"/>
      <c r="G14155"/>
      <c r="H14155"/>
      <c r="I14155"/>
      <c r="J14155"/>
      <c r="K14155" s="91"/>
      <c r="L14155" s="91"/>
      <c r="M14155" s="91"/>
      <c r="R14155"/>
      <c r="S14155"/>
      <c r="T14155"/>
      <c r="U14155"/>
      <c r="V14155"/>
      <c r="W14155"/>
      <c r="X14155"/>
      <c r="Y14155"/>
      <c r="Z14155"/>
      <c r="AA14155"/>
      <c r="AB14155"/>
      <c r="AC14155"/>
    </row>
    <row r="14156" spans="2:29" s="14" customFormat="1" x14ac:dyDescent="0.25">
      <c r="B14156"/>
      <c r="C14156"/>
      <c r="D14156"/>
      <c r="E14156"/>
      <c r="F14156"/>
      <c r="G14156"/>
      <c r="H14156"/>
      <c r="I14156"/>
      <c r="J14156"/>
      <c r="K14156" s="91"/>
      <c r="L14156" s="91"/>
      <c r="M14156" s="91"/>
      <c r="R14156"/>
      <c r="S14156"/>
      <c r="T14156"/>
      <c r="U14156"/>
      <c r="V14156"/>
      <c r="W14156"/>
      <c r="X14156"/>
      <c r="Y14156"/>
      <c r="Z14156"/>
      <c r="AA14156"/>
      <c r="AB14156"/>
      <c r="AC14156"/>
    </row>
    <row r="14157" spans="2:29" s="14" customFormat="1" x14ac:dyDescent="0.25">
      <c r="B14157"/>
      <c r="C14157"/>
      <c r="D14157"/>
      <c r="E14157"/>
      <c r="F14157"/>
      <c r="G14157"/>
      <c r="H14157"/>
      <c r="I14157"/>
      <c r="J14157"/>
      <c r="K14157" s="91"/>
      <c r="L14157" s="91"/>
      <c r="M14157" s="91"/>
      <c r="R14157"/>
      <c r="S14157"/>
      <c r="T14157"/>
      <c r="U14157"/>
      <c r="V14157"/>
      <c r="W14157"/>
      <c r="X14157"/>
      <c r="Y14157"/>
      <c r="Z14157"/>
      <c r="AA14157"/>
      <c r="AB14157"/>
      <c r="AC14157"/>
    </row>
    <row r="14158" spans="2:29" s="14" customFormat="1" x14ac:dyDescent="0.25">
      <c r="B14158"/>
      <c r="C14158"/>
      <c r="D14158"/>
      <c r="E14158"/>
      <c r="F14158"/>
      <c r="G14158"/>
      <c r="H14158"/>
      <c r="I14158"/>
      <c r="J14158"/>
      <c r="K14158" s="91"/>
      <c r="L14158" s="91"/>
      <c r="M14158" s="91"/>
      <c r="R14158"/>
      <c r="S14158"/>
      <c r="T14158"/>
      <c r="U14158"/>
      <c r="V14158"/>
      <c r="W14158"/>
      <c r="X14158"/>
      <c r="Y14158"/>
      <c r="Z14158"/>
      <c r="AA14158"/>
      <c r="AB14158"/>
      <c r="AC14158"/>
    </row>
    <row r="14159" spans="2:29" s="14" customFormat="1" x14ac:dyDescent="0.25">
      <c r="B14159"/>
      <c r="C14159"/>
      <c r="D14159"/>
      <c r="E14159"/>
      <c r="F14159"/>
      <c r="G14159"/>
      <c r="H14159"/>
      <c r="I14159"/>
      <c r="J14159"/>
      <c r="K14159" s="91"/>
      <c r="L14159" s="91"/>
      <c r="M14159" s="91"/>
      <c r="R14159"/>
      <c r="S14159"/>
      <c r="T14159"/>
      <c r="U14159"/>
      <c r="V14159"/>
      <c r="W14159"/>
      <c r="X14159"/>
      <c r="Y14159"/>
      <c r="Z14159"/>
      <c r="AA14159"/>
      <c r="AB14159"/>
      <c r="AC14159"/>
    </row>
    <row r="14160" spans="2:29" s="14" customFormat="1" x14ac:dyDescent="0.25">
      <c r="B14160"/>
      <c r="C14160"/>
      <c r="D14160"/>
      <c r="E14160"/>
      <c r="F14160"/>
      <c r="G14160"/>
      <c r="H14160"/>
      <c r="I14160"/>
      <c r="J14160"/>
      <c r="K14160" s="91"/>
      <c r="L14160" s="91"/>
      <c r="M14160" s="91"/>
      <c r="R14160"/>
      <c r="S14160"/>
      <c r="T14160"/>
      <c r="U14160"/>
      <c r="V14160"/>
      <c r="W14160"/>
      <c r="X14160"/>
      <c r="Y14160"/>
      <c r="Z14160"/>
      <c r="AA14160"/>
      <c r="AB14160"/>
      <c r="AC14160"/>
    </row>
    <row r="14161" spans="2:29" s="14" customFormat="1" x14ac:dyDescent="0.25">
      <c r="B14161"/>
      <c r="C14161"/>
      <c r="D14161"/>
      <c r="E14161"/>
      <c r="F14161"/>
      <c r="G14161"/>
      <c r="H14161"/>
      <c r="I14161"/>
      <c r="J14161"/>
      <c r="K14161" s="91"/>
      <c r="L14161" s="91"/>
      <c r="M14161" s="91"/>
      <c r="R14161"/>
      <c r="S14161"/>
      <c r="T14161"/>
      <c r="U14161"/>
      <c r="V14161"/>
      <c r="W14161"/>
      <c r="X14161"/>
      <c r="Y14161"/>
      <c r="Z14161"/>
      <c r="AA14161"/>
      <c r="AB14161"/>
      <c r="AC14161"/>
    </row>
    <row r="14162" spans="2:29" s="14" customFormat="1" x14ac:dyDescent="0.25">
      <c r="B14162"/>
      <c r="C14162"/>
      <c r="D14162"/>
      <c r="E14162"/>
      <c r="F14162"/>
      <c r="G14162"/>
      <c r="H14162"/>
      <c r="I14162"/>
      <c r="J14162"/>
      <c r="K14162" s="91"/>
      <c r="L14162" s="91"/>
      <c r="M14162" s="91"/>
      <c r="R14162"/>
      <c r="S14162"/>
      <c r="T14162"/>
      <c r="U14162"/>
      <c r="V14162"/>
      <c r="W14162"/>
      <c r="X14162"/>
      <c r="Y14162"/>
      <c r="Z14162"/>
      <c r="AA14162"/>
      <c r="AB14162"/>
      <c r="AC14162"/>
    </row>
    <row r="14163" spans="2:29" s="14" customFormat="1" x14ac:dyDescent="0.25">
      <c r="B14163"/>
      <c r="C14163"/>
      <c r="D14163"/>
      <c r="E14163"/>
      <c r="F14163"/>
      <c r="G14163"/>
      <c r="H14163"/>
      <c r="I14163"/>
      <c r="J14163"/>
      <c r="K14163" s="91"/>
      <c r="L14163" s="91"/>
      <c r="M14163" s="91"/>
      <c r="R14163"/>
      <c r="S14163"/>
      <c r="T14163"/>
      <c r="U14163"/>
      <c r="V14163"/>
      <c r="W14163"/>
      <c r="X14163"/>
      <c r="Y14163"/>
      <c r="Z14163"/>
      <c r="AA14163"/>
      <c r="AB14163"/>
      <c r="AC14163"/>
    </row>
    <row r="14164" spans="2:29" s="14" customFormat="1" x14ac:dyDescent="0.25">
      <c r="B14164"/>
      <c r="C14164"/>
      <c r="D14164"/>
      <c r="E14164"/>
      <c r="F14164"/>
      <c r="G14164"/>
      <c r="H14164"/>
      <c r="I14164"/>
      <c r="J14164"/>
      <c r="K14164" s="91"/>
      <c r="L14164" s="91"/>
      <c r="M14164" s="91"/>
      <c r="R14164"/>
      <c r="S14164"/>
      <c r="T14164"/>
      <c r="U14164"/>
      <c r="V14164"/>
      <c r="W14164"/>
      <c r="X14164"/>
      <c r="Y14164"/>
      <c r="Z14164"/>
      <c r="AA14164"/>
      <c r="AB14164"/>
      <c r="AC14164"/>
    </row>
    <row r="14165" spans="2:29" s="14" customFormat="1" x14ac:dyDescent="0.25">
      <c r="B14165"/>
      <c r="C14165"/>
      <c r="D14165"/>
      <c r="E14165"/>
      <c r="F14165"/>
      <c r="G14165"/>
      <c r="H14165"/>
      <c r="I14165"/>
      <c r="J14165"/>
      <c r="K14165" s="91"/>
      <c r="L14165" s="91"/>
      <c r="M14165" s="91"/>
      <c r="R14165"/>
      <c r="S14165"/>
      <c r="T14165"/>
      <c r="U14165"/>
      <c r="V14165"/>
      <c r="W14165"/>
      <c r="X14165"/>
      <c r="Y14165"/>
      <c r="Z14165"/>
      <c r="AA14165"/>
      <c r="AB14165"/>
      <c r="AC14165"/>
    </row>
    <row r="14166" spans="2:29" s="14" customFormat="1" x14ac:dyDescent="0.25">
      <c r="B14166"/>
      <c r="C14166"/>
      <c r="D14166"/>
      <c r="E14166"/>
      <c r="F14166"/>
      <c r="G14166"/>
      <c r="H14166"/>
      <c r="I14166"/>
      <c r="J14166"/>
      <c r="K14166" s="91"/>
      <c r="L14166" s="91"/>
      <c r="M14166" s="91"/>
      <c r="R14166"/>
      <c r="S14166"/>
      <c r="T14166"/>
      <c r="U14166"/>
      <c r="V14166"/>
      <c r="W14166"/>
      <c r="X14166"/>
      <c r="Y14166"/>
      <c r="Z14166"/>
      <c r="AA14166"/>
      <c r="AB14166"/>
      <c r="AC14166"/>
    </row>
    <row r="14167" spans="2:29" s="14" customFormat="1" x14ac:dyDescent="0.25">
      <c r="B14167"/>
      <c r="C14167"/>
      <c r="D14167"/>
      <c r="E14167"/>
      <c r="F14167"/>
      <c r="G14167"/>
      <c r="H14167"/>
      <c r="I14167"/>
      <c r="J14167"/>
      <c r="K14167" s="91"/>
      <c r="L14167" s="91"/>
      <c r="M14167" s="91"/>
      <c r="R14167"/>
      <c r="S14167"/>
      <c r="T14167"/>
      <c r="U14167"/>
      <c r="V14167"/>
      <c r="W14167"/>
      <c r="X14167"/>
      <c r="Y14167"/>
      <c r="Z14167"/>
      <c r="AA14167"/>
      <c r="AB14167"/>
      <c r="AC14167"/>
    </row>
    <row r="14168" spans="2:29" s="14" customFormat="1" x14ac:dyDescent="0.25">
      <c r="B14168"/>
      <c r="C14168"/>
      <c r="D14168"/>
      <c r="E14168"/>
      <c r="F14168"/>
      <c r="G14168"/>
      <c r="H14168"/>
      <c r="I14168"/>
      <c r="J14168"/>
      <c r="K14168" s="91"/>
      <c r="L14168" s="91"/>
      <c r="M14168" s="91"/>
      <c r="R14168"/>
      <c r="S14168"/>
      <c r="T14168"/>
      <c r="U14168"/>
      <c r="V14168"/>
      <c r="W14168"/>
      <c r="X14168"/>
      <c r="Y14168"/>
      <c r="Z14168"/>
      <c r="AA14168"/>
      <c r="AB14168"/>
      <c r="AC14168"/>
    </row>
    <row r="14169" spans="2:29" s="14" customFormat="1" x14ac:dyDescent="0.25">
      <c r="B14169"/>
      <c r="C14169"/>
      <c r="D14169"/>
      <c r="E14169"/>
      <c r="F14169"/>
      <c r="G14169"/>
      <c r="H14169"/>
      <c r="I14169"/>
      <c r="J14169"/>
      <c r="K14169" s="91"/>
      <c r="L14169" s="91"/>
      <c r="M14169" s="91"/>
      <c r="R14169"/>
      <c r="S14169"/>
      <c r="T14169"/>
      <c r="U14169"/>
      <c r="V14169"/>
      <c r="W14169"/>
      <c r="X14169"/>
      <c r="Y14169"/>
      <c r="Z14169"/>
      <c r="AA14169"/>
      <c r="AB14169"/>
      <c r="AC14169"/>
    </row>
    <row r="14170" spans="2:29" s="14" customFormat="1" x14ac:dyDescent="0.25">
      <c r="B14170"/>
      <c r="C14170"/>
      <c r="D14170"/>
      <c r="E14170"/>
      <c r="F14170"/>
      <c r="G14170"/>
      <c r="H14170"/>
      <c r="I14170"/>
      <c r="J14170"/>
      <c r="K14170" s="91"/>
      <c r="L14170" s="91"/>
      <c r="M14170" s="91"/>
      <c r="R14170"/>
      <c r="S14170"/>
      <c r="T14170"/>
      <c r="U14170"/>
      <c r="V14170"/>
      <c r="W14170"/>
      <c r="X14170"/>
      <c r="Y14170"/>
      <c r="Z14170"/>
      <c r="AA14170"/>
      <c r="AB14170"/>
      <c r="AC14170"/>
    </row>
    <row r="14171" spans="2:29" s="14" customFormat="1" x14ac:dyDescent="0.25">
      <c r="B14171"/>
      <c r="C14171"/>
      <c r="D14171"/>
      <c r="E14171"/>
      <c r="F14171"/>
      <c r="G14171"/>
      <c r="H14171"/>
      <c r="I14171"/>
      <c r="J14171"/>
      <c r="K14171" s="91"/>
      <c r="L14171" s="91"/>
      <c r="M14171" s="91"/>
      <c r="R14171"/>
      <c r="S14171"/>
      <c r="T14171"/>
      <c r="U14171"/>
      <c r="V14171"/>
      <c r="W14171"/>
      <c r="X14171"/>
      <c r="Y14171"/>
      <c r="Z14171"/>
      <c r="AA14171"/>
      <c r="AB14171"/>
      <c r="AC14171"/>
    </row>
    <row r="14172" spans="2:29" s="14" customFormat="1" x14ac:dyDescent="0.25">
      <c r="B14172"/>
      <c r="C14172"/>
      <c r="D14172"/>
      <c r="E14172"/>
      <c r="F14172"/>
      <c r="G14172"/>
      <c r="H14172"/>
      <c r="I14172"/>
      <c r="J14172"/>
      <c r="K14172" s="91"/>
      <c r="L14172" s="91"/>
      <c r="M14172" s="91"/>
      <c r="R14172"/>
      <c r="S14172"/>
      <c r="T14172"/>
      <c r="U14172"/>
      <c r="V14172"/>
      <c r="W14172"/>
      <c r="X14172"/>
      <c r="Y14172"/>
      <c r="Z14172"/>
      <c r="AA14172"/>
      <c r="AB14172"/>
      <c r="AC14172"/>
    </row>
    <row r="14173" spans="2:29" s="14" customFormat="1" x14ac:dyDescent="0.25">
      <c r="B14173"/>
      <c r="C14173"/>
      <c r="D14173"/>
      <c r="E14173"/>
      <c r="F14173"/>
      <c r="G14173"/>
      <c r="H14173"/>
      <c r="I14173"/>
      <c r="J14173"/>
      <c r="K14173" s="91"/>
      <c r="L14173" s="91"/>
      <c r="M14173" s="91"/>
      <c r="R14173"/>
      <c r="S14173"/>
      <c r="T14173"/>
      <c r="U14173"/>
      <c r="V14173"/>
      <c r="W14173"/>
      <c r="X14173"/>
      <c r="Y14173"/>
      <c r="Z14173"/>
      <c r="AA14173"/>
      <c r="AB14173"/>
      <c r="AC14173"/>
    </row>
    <row r="14174" spans="2:29" s="14" customFormat="1" x14ac:dyDescent="0.25">
      <c r="B14174"/>
      <c r="C14174"/>
      <c r="D14174"/>
      <c r="E14174"/>
      <c r="F14174"/>
      <c r="G14174"/>
      <c r="H14174"/>
      <c r="I14174"/>
      <c r="J14174"/>
      <c r="K14174" s="91"/>
      <c r="L14174" s="91"/>
      <c r="M14174" s="91"/>
      <c r="R14174"/>
      <c r="S14174"/>
      <c r="T14174"/>
      <c r="U14174"/>
      <c r="V14174"/>
      <c r="W14174"/>
      <c r="X14174"/>
      <c r="Y14174"/>
      <c r="Z14174"/>
      <c r="AA14174"/>
      <c r="AB14174"/>
      <c r="AC14174"/>
    </row>
    <row r="14175" spans="2:29" s="14" customFormat="1" x14ac:dyDescent="0.25">
      <c r="B14175"/>
      <c r="C14175"/>
      <c r="D14175"/>
      <c r="E14175"/>
      <c r="F14175"/>
      <c r="G14175"/>
      <c r="H14175"/>
      <c r="I14175"/>
      <c r="J14175"/>
      <c r="K14175" s="91"/>
      <c r="L14175" s="91"/>
      <c r="M14175" s="91"/>
      <c r="R14175"/>
      <c r="S14175"/>
      <c r="T14175"/>
      <c r="U14175"/>
      <c r="V14175"/>
      <c r="W14175"/>
      <c r="X14175"/>
      <c r="Y14175"/>
      <c r="Z14175"/>
      <c r="AA14175"/>
      <c r="AB14175"/>
      <c r="AC14175"/>
    </row>
    <row r="14176" spans="2:29" s="14" customFormat="1" x14ac:dyDescent="0.25">
      <c r="B14176"/>
      <c r="C14176"/>
      <c r="D14176"/>
      <c r="E14176"/>
      <c r="F14176"/>
      <c r="G14176"/>
      <c r="H14176"/>
      <c r="I14176"/>
      <c r="J14176"/>
      <c r="K14176" s="91"/>
      <c r="L14176" s="91"/>
      <c r="M14176" s="91"/>
      <c r="R14176"/>
      <c r="S14176"/>
      <c r="T14176"/>
      <c r="U14176"/>
      <c r="V14176"/>
      <c r="W14176"/>
      <c r="X14176"/>
      <c r="Y14176"/>
      <c r="Z14176"/>
      <c r="AA14176"/>
      <c r="AB14176"/>
      <c r="AC14176"/>
    </row>
    <row r="14177" spans="2:29" s="14" customFormat="1" x14ac:dyDescent="0.25">
      <c r="B14177"/>
      <c r="C14177"/>
      <c r="D14177"/>
      <c r="E14177"/>
      <c r="F14177"/>
      <c r="G14177"/>
      <c r="H14177"/>
      <c r="I14177"/>
      <c r="J14177"/>
      <c r="K14177" s="91"/>
      <c r="L14177" s="91"/>
      <c r="M14177" s="91"/>
      <c r="R14177"/>
      <c r="S14177"/>
      <c r="T14177"/>
      <c r="U14177"/>
      <c r="V14177"/>
      <c r="W14177"/>
      <c r="X14177"/>
      <c r="Y14177"/>
      <c r="Z14177"/>
      <c r="AA14177"/>
      <c r="AB14177"/>
      <c r="AC14177"/>
    </row>
    <row r="14178" spans="2:29" s="14" customFormat="1" x14ac:dyDescent="0.25">
      <c r="B14178"/>
      <c r="C14178"/>
      <c r="D14178"/>
      <c r="E14178"/>
      <c r="F14178"/>
      <c r="G14178"/>
      <c r="H14178"/>
      <c r="I14178"/>
      <c r="J14178"/>
      <c r="K14178" s="91"/>
      <c r="L14178" s="91"/>
      <c r="M14178" s="91"/>
      <c r="R14178"/>
      <c r="S14178"/>
      <c r="T14178"/>
      <c r="U14178"/>
      <c r="V14178"/>
      <c r="W14178"/>
      <c r="X14178"/>
      <c r="Y14178"/>
      <c r="Z14178"/>
      <c r="AA14178"/>
      <c r="AB14178"/>
      <c r="AC14178"/>
    </row>
    <row r="14179" spans="2:29" s="14" customFormat="1" x14ac:dyDescent="0.25">
      <c r="B14179"/>
      <c r="C14179"/>
      <c r="D14179"/>
      <c r="E14179"/>
      <c r="F14179"/>
      <c r="G14179"/>
      <c r="H14179"/>
      <c r="I14179"/>
      <c r="J14179"/>
      <c r="K14179" s="91"/>
      <c r="L14179" s="91"/>
      <c r="M14179" s="91"/>
      <c r="R14179"/>
      <c r="S14179"/>
      <c r="T14179"/>
      <c r="U14179"/>
      <c r="V14179"/>
      <c r="W14179"/>
      <c r="X14179"/>
      <c r="Y14179"/>
      <c r="Z14179"/>
      <c r="AA14179"/>
      <c r="AB14179"/>
      <c r="AC14179"/>
    </row>
    <row r="14180" spans="2:29" s="14" customFormat="1" x14ac:dyDescent="0.25">
      <c r="B14180"/>
      <c r="C14180"/>
      <c r="D14180"/>
      <c r="E14180"/>
      <c r="F14180"/>
      <c r="G14180"/>
      <c r="H14180"/>
      <c r="I14180"/>
      <c r="J14180"/>
      <c r="K14180" s="91"/>
      <c r="L14180" s="91"/>
      <c r="M14180" s="91"/>
      <c r="R14180"/>
      <c r="S14180"/>
      <c r="T14180"/>
      <c r="U14180"/>
      <c r="V14180"/>
      <c r="W14180"/>
      <c r="X14180"/>
      <c r="Y14180"/>
      <c r="Z14180"/>
      <c r="AA14180"/>
      <c r="AB14180"/>
      <c r="AC14180"/>
    </row>
    <row r="14181" spans="2:29" s="14" customFormat="1" x14ac:dyDescent="0.25">
      <c r="B14181"/>
      <c r="C14181"/>
      <c r="D14181"/>
      <c r="E14181"/>
      <c r="F14181"/>
      <c r="G14181"/>
      <c r="H14181"/>
      <c r="I14181"/>
      <c r="J14181"/>
      <c r="K14181" s="91"/>
      <c r="L14181" s="91"/>
      <c r="M14181" s="91"/>
      <c r="R14181"/>
      <c r="S14181"/>
      <c r="T14181"/>
      <c r="U14181"/>
      <c r="V14181"/>
      <c r="W14181"/>
      <c r="X14181"/>
      <c r="Y14181"/>
      <c r="Z14181"/>
      <c r="AA14181"/>
      <c r="AB14181"/>
      <c r="AC14181"/>
    </row>
    <row r="14182" spans="2:29" s="14" customFormat="1" x14ac:dyDescent="0.25">
      <c r="B14182"/>
      <c r="C14182"/>
      <c r="D14182"/>
      <c r="E14182"/>
      <c r="F14182"/>
      <c r="G14182"/>
      <c r="H14182"/>
      <c r="I14182"/>
      <c r="J14182"/>
      <c r="K14182" s="91"/>
      <c r="L14182" s="91"/>
      <c r="M14182" s="91"/>
      <c r="R14182"/>
      <c r="S14182"/>
      <c r="T14182"/>
      <c r="U14182"/>
      <c r="V14182"/>
      <c r="W14182"/>
      <c r="X14182"/>
      <c r="Y14182"/>
      <c r="Z14182"/>
      <c r="AA14182"/>
      <c r="AB14182"/>
      <c r="AC14182"/>
    </row>
    <row r="14183" spans="2:29" s="14" customFormat="1" x14ac:dyDescent="0.25">
      <c r="B14183"/>
      <c r="C14183"/>
      <c r="D14183"/>
      <c r="E14183"/>
      <c r="F14183"/>
      <c r="G14183"/>
      <c r="H14183"/>
      <c r="I14183"/>
      <c r="J14183"/>
      <c r="K14183" s="91"/>
      <c r="L14183" s="91"/>
      <c r="M14183" s="91"/>
      <c r="R14183"/>
      <c r="S14183"/>
      <c r="T14183"/>
      <c r="U14183"/>
      <c r="V14183"/>
      <c r="W14183"/>
      <c r="X14183"/>
      <c r="Y14183"/>
      <c r="Z14183"/>
      <c r="AA14183"/>
      <c r="AB14183"/>
      <c r="AC14183"/>
    </row>
    <row r="14184" spans="2:29" s="14" customFormat="1" x14ac:dyDescent="0.25">
      <c r="B14184"/>
      <c r="C14184"/>
      <c r="D14184"/>
      <c r="E14184"/>
      <c r="F14184"/>
      <c r="G14184"/>
      <c r="H14184"/>
      <c r="I14184"/>
      <c r="J14184"/>
      <c r="K14184" s="91"/>
      <c r="L14184" s="91"/>
      <c r="M14184" s="91"/>
      <c r="R14184"/>
      <c r="S14184"/>
      <c r="T14184"/>
      <c r="U14184"/>
      <c r="V14184"/>
      <c r="W14184"/>
      <c r="X14184"/>
      <c r="Y14184"/>
      <c r="Z14184"/>
      <c r="AA14184"/>
      <c r="AB14184"/>
      <c r="AC14184"/>
    </row>
    <row r="14185" spans="2:29" s="14" customFormat="1" x14ac:dyDescent="0.25">
      <c r="B14185"/>
      <c r="C14185"/>
      <c r="D14185"/>
      <c r="E14185"/>
      <c r="F14185"/>
      <c r="G14185"/>
      <c r="H14185"/>
      <c r="I14185"/>
      <c r="J14185"/>
      <c r="K14185" s="91"/>
      <c r="L14185" s="91"/>
      <c r="M14185" s="91"/>
      <c r="R14185"/>
      <c r="S14185"/>
      <c r="T14185"/>
      <c r="U14185"/>
      <c r="V14185"/>
      <c r="W14185"/>
      <c r="X14185"/>
      <c r="Y14185"/>
      <c r="Z14185"/>
      <c r="AA14185"/>
      <c r="AB14185"/>
      <c r="AC14185"/>
    </row>
    <row r="14186" spans="2:29" s="14" customFormat="1" x14ac:dyDescent="0.25">
      <c r="B14186"/>
      <c r="C14186"/>
      <c r="D14186"/>
      <c r="E14186"/>
      <c r="F14186"/>
      <c r="G14186"/>
      <c r="H14186"/>
      <c r="I14186"/>
      <c r="J14186"/>
      <c r="K14186" s="91"/>
      <c r="L14186" s="91"/>
      <c r="M14186" s="91"/>
      <c r="R14186"/>
      <c r="S14186"/>
      <c r="T14186"/>
      <c r="U14186"/>
      <c r="V14186"/>
      <c r="W14186"/>
      <c r="X14186"/>
      <c r="Y14186"/>
      <c r="Z14186"/>
      <c r="AA14186"/>
      <c r="AB14186"/>
      <c r="AC14186"/>
    </row>
    <row r="14187" spans="2:29" s="14" customFormat="1" x14ac:dyDescent="0.25">
      <c r="B14187"/>
      <c r="C14187"/>
      <c r="D14187"/>
      <c r="E14187"/>
      <c r="F14187"/>
      <c r="G14187"/>
      <c r="H14187"/>
      <c r="I14187"/>
      <c r="J14187"/>
      <c r="K14187" s="91"/>
      <c r="L14187" s="91"/>
      <c r="M14187" s="91"/>
      <c r="R14187"/>
      <c r="S14187"/>
      <c r="T14187"/>
      <c r="U14187"/>
      <c r="V14187"/>
      <c r="W14187"/>
      <c r="X14187"/>
      <c r="Y14187"/>
      <c r="Z14187"/>
      <c r="AA14187"/>
      <c r="AB14187"/>
      <c r="AC14187"/>
    </row>
    <row r="14188" spans="2:29" s="14" customFormat="1" x14ac:dyDescent="0.25">
      <c r="B14188"/>
      <c r="C14188"/>
      <c r="D14188"/>
      <c r="E14188"/>
      <c r="F14188"/>
      <c r="G14188"/>
      <c r="H14188"/>
      <c r="I14188"/>
      <c r="J14188"/>
      <c r="K14188" s="91"/>
      <c r="L14188" s="91"/>
      <c r="M14188" s="91"/>
      <c r="R14188"/>
      <c r="S14188"/>
      <c r="T14188"/>
      <c r="U14188"/>
      <c r="V14188"/>
      <c r="W14188"/>
      <c r="X14188"/>
      <c r="Y14188"/>
      <c r="Z14188"/>
      <c r="AA14188"/>
      <c r="AB14188"/>
      <c r="AC14188"/>
    </row>
    <row r="14189" spans="2:29" s="14" customFormat="1" x14ac:dyDescent="0.25">
      <c r="B14189"/>
      <c r="C14189"/>
      <c r="D14189"/>
      <c r="E14189"/>
      <c r="F14189"/>
      <c r="G14189"/>
      <c r="H14189"/>
      <c r="I14189"/>
      <c r="J14189"/>
      <c r="K14189" s="91"/>
      <c r="L14189" s="91"/>
      <c r="M14189" s="91"/>
      <c r="R14189"/>
      <c r="S14189"/>
      <c r="T14189"/>
      <c r="U14189"/>
      <c r="V14189"/>
      <c r="W14189"/>
      <c r="X14189"/>
      <c r="Y14189"/>
      <c r="Z14189"/>
      <c r="AA14189"/>
      <c r="AB14189"/>
      <c r="AC14189"/>
    </row>
    <row r="14190" spans="2:29" s="14" customFormat="1" x14ac:dyDescent="0.25">
      <c r="B14190"/>
      <c r="C14190"/>
      <c r="D14190"/>
      <c r="E14190"/>
      <c r="F14190"/>
      <c r="G14190"/>
      <c r="H14190"/>
      <c r="I14190"/>
      <c r="J14190"/>
      <c r="K14190" s="91"/>
      <c r="L14190" s="91"/>
      <c r="M14190" s="91"/>
      <c r="R14190"/>
      <c r="S14190"/>
      <c r="T14190"/>
      <c r="U14190"/>
      <c r="V14190"/>
      <c r="W14190"/>
      <c r="X14190"/>
      <c r="Y14190"/>
      <c r="Z14190"/>
      <c r="AA14190"/>
      <c r="AB14190"/>
      <c r="AC14190"/>
    </row>
    <row r="14191" spans="2:29" s="14" customFormat="1" x14ac:dyDescent="0.25">
      <c r="B14191"/>
      <c r="C14191"/>
      <c r="D14191"/>
      <c r="E14191"/>
      <c r="F14191"/>
      <c r="G14191"/>
      <c r="H14191"/>
      <c r="I14191"/>
      <c r="J14191"/>
      <c r="K14191" s="91"/>
      <c r="L14191" s="91"/>
      <c r="M14191" s="91"/>
      <c r="R14191"/>
      <c r="S14191"/>
      <c r="T14191"/>
      <c r="U14191"/>
      <c r="V14191"/>
      <c r="W14191"/>
      <c r="X14191"/>
      <c r="Y14191"/>
      <c r="Z14191"/>
      <c r="AA14191"/>
      <c r="AB14191"/>
      <c r="AC14191"/>
    </row>
    <row r="14192" spans="2:29" s="14" customFormat="1" x14ac:dyDescent="0.25">
      <c r="B14192"/>
      <c r="C14192"/>
      <c r="D14192"/>
      <c r="E14192"/>
      <c r="F14192"/>
      <c r="G14192"/>
      <c r="H14192"/>
      <c r="I14192"/>
      <c r="J14192"/>
      <c r="K14192" s="91"/>
      <c r="L14192" s="91"/>
      <c r="M14192" s="91"/>
      <c r="R14192"/>
      <c r="S14192"/>
      <c r="T14192"/>
      <c r="U14192"/>
      <c r="V14192"/>
      <c r="W14192"/>
      <c r="X14192"/>
      <c r="Y14192"/>
      <c r="Z14192"/>
      <c r="AA14192"/>
      <c r="AB14192"/>
      <c r="AC14192"/>
    </row>
    <row r="14193" spans="2:29" s="14" customFormat="1" x14ac:dyDescent="0.25">
      <c r="B14193"/>
      <c r="C14193"/>
      <c r="D14193"/>
      <c r="E14193"/>
      <c r="F14193"/>
      <c r="G14193"/>
      <c r="H14193"/>
      <c r="I14193"/>
      <c r="J14193"/>
      <c r="K14193" s="91"/>
      <c r="L14193" s="91"/>
      <c r="M14193" s="91"/>
      <c r="R14193"/>
      <c r="S14193"/>
      <c r="T14193"/>
      <c r="U14193"/>
      <c r="V14193"/>
      <c r="W14193"/>
      <c r="X14193"/>
      <c r="Y14193"/>
      <c r="Z14193"/>
      <c r="AA14193"/>
      <c r="AB14193"/>
      <c r="AC14193"/>
    </row>
    <row r="14194" spans="2:29" s="14" customFormat="1" x14ac:dyDescent="0.25">
      <c r="B14194"/>
      <c r="C14194"/>
      <c r="D14194"/>
      <c r="E14194"/>
      <c r="F14194"/>
      <c r="G14194"/>
      <c r="H14194"/>
      <c r="I14194"/>
      <c r="J14194"/>
      <c r="K14194" s="91"/>
      <c r="L14194" s="91"/>
      <c r="M14194" s="91"/>
      <c r="R14194"/>
      <c r="S14194"/>
      <c r="T14194"/>
      <c r="U14194"/>
      <c r="V14194"/>
      <c r="W14194"/>
      <c r="X14194"/>
      <c r="Y14194"/>
      <c r="Z14194"/>
      <c r="AA14194"/>
      <c r="AB14194"/>
      <c r="AC14194"/>
    </row>
    <row r="14195" spans="2:29" s="14" customFormat="1" x14ac:dyDescent="0.25">
      <c r="B14195"/>
      <c r="C14195"/>
      <c r="D14195"/>
      <c r="E14195"/>
      <c r="F14195"/>
      <c r="G14195"/>
      <c r="H14195"/>
      <c r="I14195"/>
      <c r="J14195"/>
      <c r="K14195" s="91"/>
      <c r="L14195" s="91"/>
      <c r="M14195" s="91"/>
      <c r="R14195"/>
      <c r="S14195"/>
      <c r="T14195"/>
      <c r="U14195"/>
      <c r="V14195"/>
      <c r="W14195"/>
      <c r="X14195"/>
      <c r="Y14195"/>
      <c r="Z14195"/>
      <c r="AA14195"/>
      <c r="AB14195"/>
      <c r="AC14195"/>
    </row>
    <row r="14196" spans="2:29" s="14" customFormat="1" x14ac:dyDescent="0.25">
      <c r="B14196"/>
      <c r="C14196"/>
      <c r="D14196"/>
      <c r="E14196"/>
      <c r="F14196"/>
      <c r="G14196"/>
      <c r="H14196"/>
      <c r="I14196"/>
      <c r="J14196"/>
      <c r="K14196" s="91"/>
      <c r="L14196" s="91"/>
      <c r="M14196" s="91"/>
      <c r="R14196"/>
      <c r="S14196"/>
      <c r="T14196"/>
      <c r="U14196"/>
      <c r="V14196"/>
      <c r="W14196"/>
      <c r="X14196"/>
      <c r="Y14196"/>
      <c r="Z14196"/>
      <c r="AA14196"/>
      <c r="AB14196"/>
      <c r="AC14196"/>
    </row>
    <row r="14197" spans="2:29" s="14" customFormat="1" x14ac:dyDescent="0.25">
      <c r="B14197"/>
      <c r="C14197"/>
      <c r="D14197"/>
      <c r="E14197"/>
      <c r="F14197"/>
      <c r="G14197"/>
      <c r="H14197"/>
      <c r="I14197"/>
      <c r="J14197"/>
      <c r="K14197" s="91"/>
      <c r="L14197" s="91"/>
      <c r="M14197" s="91"/>
      <c r="R14197"/>
      <c r="S14197"/>
      <c r="T14197"/>
      <c r="U14197"/>
      <c r="V14197"/>
      <c r="W14197"/>
      <c r="X14197"/>
      <c r="Y14197"/>
      <c r="Z14197"/>
      <c r="AA14197"/>
      <c r="AB14197"/>
      <c r="AC14197"/>
    </row>
    <row r="14198" spans="2:29" s="14" customFormat="1" x14ac:dyDescent="0.25">
      <c r="B14198"/>
      <c r="C14198"/>
      <c r="D14198"/>
      <c r="E14198"/>
      <c r="F14198"/>
      <c r="G14198"/>
      <c r="H14198"/>
      <c r="I14198"/>
      <c r="J14198"/>
      <c r="K14198" s="91"/>
      <c r="L14198" s="91"/>
      <c r="M14198" s="91"/>
      <c r="R14198"/>
      <c r="S14198"/>
      <c r="T14198"/>
      <c r="U14198"/>
      <c r="V14198"/>
      <c r="W14198"/>
      <c r="X14198"/>
      <c r="Y14198"/>
      <c r="Z14198"/>
      <c r="AA14198"/>
      <c r="AB14198"/>
      <c r="AC14198"/>
    </row>
    <row r="14199" spans="2:29" s="14" customFormat="1" x14ac:dyDescent="0.25">
      <c r="B14199"/>
      <c r="C14199"/>
      <c r="D14199"/>
      <c r="E14199"/>
      <c r="F14199"/>
      <c r="G14199"/>
      <c r="H14199"/>
      <c r="I14199"/>
      <c r="J14199"/>
      <c r="K14199" s="91"/>
      <c r="L14199" s="91"/>
      <c r="M14199" s="91"/>
      <c r="R14199"/>
      <c r="S14199"/>
      <c r="T14199"/>
      <c r="U14199"/>
      <c r="V14199"/>
      <c r="W14199"/>
      <c r="X14199"/>
      <c r="Y14199"/>
      <c r="Z14199"/>
      <c r="AA14199"/>
      <c r="AB14199"/>
      <c r="AC14199"/>
    </row>
    <row r="14200" spans="2:29" s="14" customFormat="1" x14ac:dyDescent="0.25">
      <c r="B14200"/>
      <c r="C14200"/>
      <c r="D14200"/>
      <c r="E14200"/>
      <c r="F14200"/>
      <c r="G14200"/>
      <c r="H14200"/>
      <c r="I14200"/>
      <c r="J14200"/>
      <c r="K14200" s="91"/>
      <c r="L14200" s="91"/>
      <c r="M14200" s="91"/>
      <c r="R14200"/>
      <c r="S14200"/>
      <c r="T14200"/>
      <c r="U14200"/>
      <c r="V14200"/>
      <c r="W14200"/>
      <c r="X14200"/>
      <c r="Y14200"/>
      <c r="Z14200"/>
      <c r="AA14200"/>
      <c r="AB14200"/>
      <c r="AC14200"/>
    </row>
    <row r="14201" spans="2:29" s="14" customFormat="1" x14ac:dyDescent="0.25">
      <c r="B14201"/>
      <c r="C14201"/>
      <c r="D14201"/>
      <c r="E14201"/>
      <c r="F14201"/>
      <c r="G14201"/>
      <c r="H14201"/>
      <c r="I14201"/>
      <c r="J14201"/>
      <c r="K14201" s="91"/>
      <c r="L14201" s="91"/>
      <c r="M14201" s="91"/>
      <c r="R14201"/>
      <c r="S14201"/>
      <c r="T14201"/>
      <c r="U14201"/>
      <c r="V14201"/>
      <c r="W14201"/>
      <c r="X14201"/>
      <c r="Y14201"/>
      <c r="Z14201"/>
      <c r="AA14201"/>
      <c r="AB14201"/>
      <c r="AC14201"/>
    </row>
    <row r="14202" spans="2:29" s="14" customFormat="1" x14ac:dyDescent="0.25">
      <c r="B14202"/>
      <c r="C14202"/>
      <c r="D14202"/>
      <c r="E14202"/>
      <c r="F14202"/>
      <c r="G14202"/>
      <c r="H14202"/>
      <c r="I14202"/>
      <c r="J14202"/>
      <c r="K14202" s="91"/>
      <c r="L14202" s="91"/>
      <c r="M14202" s="91"/>
      <c r="R14202"/>
      <c r="S14202"/>
      <c r="T14202"/>
      <c r="U14202"/>
      <c r="V14202"/>
      <c r="W14202"/>
      <c r="X14202"/>
      <c r="Y14202"/>
      <c r="Z14202"/>
      <c r="AA14202"/>
      <c r="AB14202"/>
      <c r="AC14202"/>
    </row>
    <row r="14203" spans="2:29" s="14" customFormat="1" x14ac:dyDescent="0.25">
      <c r="B14203"/>
      <c r="C14203"/>
      <c r="D14203"/>
      <c r="E14203"/>
      <c r="F14203"/>
      <c r="G14203"/>
      <c r="H14203"/>
      <c r="I14203"/>
      <c r="J14203"/>
      <c r="K14203" s="91"/>
      <c r="L14203" s="91"/>
      <c r="M14203" s="91"/>
      <c r="R14203"/>
      <c r="S14203"/>
      <c r="T14203"/>
      <c r="U14203"/>
      <c r="V14203"/>
      <c r="W14203"/>
      <c r="X14203"/>
      <c r="Y14203"/>
      <c r="Z14203"/>
      <c r="AA14203"/>
      <c r="AB14203"/>
      <c r="AC14203"/>
    </row>
    <row r="14204" spans="2:29" s="14" customFormat="1" x14ac:dyDescent="0.25">
      <c r="B14204"/>
      <c r="C14204"/>
      <c r="D14204"/>
      <c r="E14204"/>
      <c r="F14204"/>
      <c r="G14204"/>
      <c r="H14204"/>
      <c r="I14204"/>
      <c r="J14204"/>
      <c r="K14204" s="91"/>
      <c r="L14204" s="91"/>
      <c r="M14204" s="91"/>
      <c r="R14204"/>
      <c r="S14204"/>
      <c r="T14204"/>
      <c r="U14204"/>
      <c r="V14204"/>
      <c r="W14204"/>
      <c r="X14204"/>
      <c r="Y14204"/>
      <c r="Z14204"/>
      <c r="AA14204"/>
      <c r="AB14204"/>
      <c r="AC14204"/>
    </row>
    <row r="14205" spans="2:29" s="14" customFormat="1" x14ac:dyDescent="0.25">
      <c r="B14205"/>
      <c r="C14205"/>
      <c r="D14205"/>
      <c r="E14205"/>
      <c r="F14205"/>
      <c r="G14205"/>
      <c r="H14205"/>
      <c r="I14205"/>
      <c r="J14205"/>
      <c r="K14205" s="91"/>
      <c r="L14205" s="91"/>
      <c r="M14205" s="91"/>
      <c r="R14205"/>
      <c r="S14205"/>
      <c r="T14205"/>
      <c r="U14205"/>
      <c r="V14205"/>
      <c r="W14205"/>
      <c r="X14205"/>
      <c r="Y14205"/>
      <c r="Z14205"/>
      <c r="AA14205"/>
      <c r="AB14205"/>
      <c r="AC14205"/>
    </row>
    <row r="14206" spans="2:29" s="14" customFormat="1" x14ac:dyDescent="0.25">
      <c r="B14206"/>
      <c r="C14206"/>
      <c r="D14206"/>
      <c r="E14206"/>
      <c r="F14206"/>
      <c r="G14206"/>
      <c r="H14206"/>
      <c r="I14206"/>
      <c r="J14206"/>
      <c r="K14206" s="91"/>
      <c r="L14206" s="91"/>
      <c r="M14206" s="91"/>
      <c r="R14206"/>
      <c r="S14206"/>
      <c r="T14206"/>
      <c r="U14206"/>
      <c r="V14206"/>
      <c r="W14206"/>
      <c r="X14206"/>
      <c r="Y14206"/>
      <c r="Z14206"/>
      <c r="AA14206"/>
      <c r="AB14206"/>
      <c r="AC14206"/>
    </row>
    <row r="14207" spans="2:29" s="14" customFormat="1" x14ac:dyDescent="0.25">
      <c r="B14207"/>
      <c r="C14207"/>
      <c r="D14207"/>
      <c r="E14207"/>
      <c r="F14207"/>
      <c r="G14207"/>
      <c r="H14207"/>
      <c r="I14207"/>
      <c r="J14207"/>
      <c r="K14207" s="91"/>
      <c r="L14207" s="91"/>
      <c r="M14207" s="91"/>
      <c r="R14207"/>
      <c r="S14207"/>
      <c r="T14207"/>
      <c r="U14207"/>
      <c r="V14207"/>
      <c r="W14207"/>
      <c r="X14207"/>
      <c r="Y14207"/>
      <c r="Z14207"/>
      <c r="AA14207"/>
      <c r="AB14207"/>
      <c r="AC14207"/>
    </row>
    <row r="14208" spans="2:29" s="14" customFormat="1" x14ac:dyDescent="0.25">
      <c r="B14208"/>
      <c r="C14208"/>
      <c r="D14208"/>
      <c r="E14208"/>
      <c r="F14208"/>
      <c r="G14208"/>
      <c r="H14208"/>
      <c r="I14208"/>
      <c r="J14208"/>
      <c r="K14208" s="91"/>
      <c r="L14208" s="91"/>
      <c r="M14208" s="91"/>
      <c r="R14208"/>
      <c r="S14208"/>
      <c r="T14208"/>
      <c r="U14208"/>
      <c r="V14208"/>
      <c r="W14208"/>
      <c r="X14208"/>
      <c r="Y14208"/>
      <c r="Z14208"/>
      <c r="AA14208"/>
      <c r="AB14208"/>
      <c r="AC14208"/>
    </row>
    <row r="14209" spans="2:29" s="14" customFormat="1" x14ac:dyDescent="0.25">
      <c r="B14209"/>
      <c r="C14209"/>
      <c r="D14209"/>
      <c r="E14209"/>
      <c r="F14209"/>
      <c r="G14209"/>
      <c r="H14209"/>
      <c r="I14209"/>
      <c r="J14209"/>
      <c r="K14209" s="91"/>
      <c r="L14209" s="91"/>
      <c r="M14209" s="91"/>
      <c r="R14209"/>
      <c r="S14209"/>
      <c r="T14209"/>
      <c r="U14209"/>
      <c r="V14209"/>
      <c r="W14209"/>
      <c r="X14209"/>
      <c r="Y14209"/>
      <c r="Z14209"/>
      <c r="AA14209"/>
      <c r="AB14209"/>
      <c r="AC14209"/>
    </row>
    <row r="14210" spans="2:29" s="14" customFormat="1" x14ac:dyDescent="0.25">
      <c r="B14210"/>
      <c r="C14210"/>
      <c r="D14210"/>
      <c r="E14210"/>
      <c r="F14210"/>
      <c r="G14210"/>
      <c r="H14210"/>
      <c r="I14210"/>
      <c r="J14210"/>
      <c r="K14210" s="91"/>
      <c r="L14210" s="91"/>
      <c r="M14210" s="91"/>
      <c r="R14210"/>
      <c r="S14210"/>
      <c r="T14210"/>
      <c r="U14210"/>
      <c r="V14210"/>
      <c r="W14210"/>
      <c r="X14210"/>
      <c r="Y14210"/>
      <c r="Z14210"/>
      <c r="AA14210"/>
      <c r="AB14210"/>
      <c r="AC14210"/>
    </row>
    <row r="14211" spans="2:29" s="14" customFormat="1" x14ac:dyDescent="0.25">
      <c r="B14211"/>
      <c r="C14211"/>
      <c r="D14211"/>
      <c r="E14211"/>
      <c r="F14211"/>
      <c r="G14211"/>
      <c r="H14211"/>
      <c r="I14211"/>
      <c r="J14211"/>
      <c r="K14211" s="91"/>
      <c r="L14211" s="91"/>
      <c r="M14211" s="91"/>
      <c r="R14211"/>
      <c r="S14211"/>
      <c r="T14211"/>
      <c r="U14211"/>
      <c r="V14211"/>
      <c r="W14211"/>
      <c r="X14211"/>
      <c r="Y14211"/>
      <c r="Z14211"/>
      <c r="AA14211"/>
      <c r="AB14211"/>
      <c r="AC14211"/>
    </row>
    <row r="14212" spans="2:29" s="14" customFormat="1" x14ac:dyDescent="0.25">
      <c r="B14212"/>
      <c r="C14212"/>
      <c r="D14212"/>
      <c r="E14212"/>
      <c r="F14212"/>
      <c r="G14212"/>
      <c r="H14212"/>
      <c r="I14212"/>
      <c r="J14212"/>
      <c r="K14212" s="91"/>
      <c r="L14212" s="91"/>
      <c r="M14212" s="91"/>
      <c r="R14212"/>
      <c r="S14212"/>
      <c r="T14212"/>
      <c r="U14212"/>
      <c r="V14212"/>
      <c r="W14212"/>
      <c r="X14212"/>
      <c r="Y14212"/>
      <c r="Z14212"/>
      <c r="AA14212"/>
      <c r="AB14212"/>
      <c r="AC14212"/>
    </row>
    <row r="14213" spans="2:29" s="14" customFormat="1" x14ac:dyDescent="0.25">
      <c r="B14213"/>
      <c r="C14213"/>
      <c r="D14213"/>
      <c r="E14213"/>
      <c r="F14213"/>
      <c r="G14213"/>
      <c r="H14213"/>
      <c r="I14213"/>
      <c r="J14213"/>
      <c r="K14213" s="91"/>
      <c r="L14213" s="91"/>
      <c r="M14213" s="91"/>
      <c r="R14213"/>
      <c r="S14213"/>
      <c r="T14213"/>
      <c r="U14213"/>
      <c r="V14213"/>
      <c r="W14213"/>
      <c r="X14213"/>
      <c r="Y14213"/>
      <c r="Z14213"/>
      <c r="AA14213"/>
      <c r="AB14213"/>
      <c r="AC14213"/>
    </row>
    <row r="14214" spans="2:29" s="14" customFormat="1" x14ac:dyDescent="0.25">
      <c r="B14214"/>
      <c r="C14214"/>
      <c r="D14214"/>
      <c r="E14214"/>
      <c r="F14214"/>
      <c r="G14214"/>
      <c r="H14214"/>
      <c r="I14214"/>
      <c r="J14214"/>
      <c r="K14214" s="91"/>
      <c r="L14214" s="91"/>
      <c r="M14214" s="91"/>
      <c r="R14214"/>
      <c r="S14214"/>
      <c r="T14214"/>
      <c r="U14214"/>
      <c r="V14214"/>
      <c r="W14214"/>
      <c r="X14214"/>
      <c r="Y14214"/>
      <c r="Z14214"/>
      <c r="AA14214"/>
      <c r="AB14214"/>
      <c r="AC14214"/>
    </row>
    <row r="14215" spans="2:29" s="14" customFormat="1" x14ac:dyDescent="0.25">
      <c r="B14215"/>
      <c r="C14215"/>
      <c r="D14215"/>
      <c r="E14215"/>
      <c r="F14215"/>
      <c r="G14215"/>
      <c r="H14215"/>
      <c r="I14215"/>
      <c r="J14215"/>
      <c r="K14215" s="91"/>
      <c r="L14215" s="91"/>
      <c r="M14215" s="91"/>
      <c r="R14215"/>
      <c r="S14215"/>
      <c r="T14215"/>
      <c r="U14215"/>
      <c r="V14215"/>
      <c r="W14215"/>
      <c r="X14215"/>
      <c r="Y14215"/>
      <c r="Z14215"/>
      <c r="AA14215"/>
      <c r="AB14215"/>
      <c r="AC14215"/>
    </row>
    <row r="14216" spans="2:29" s="14" customFormat="1" x14ac:dyDescent="0.25">
      <c r="B14216"/>
      <c r="C14216"/>
      <c r="D14216"/>
      <c r="E14216"/>
      <c r="F14216"/>
      <c r="G14216"/>
      <c r="H14216"/>
      <c r="I14216"/>
      <c r="J14216"/>
      <c r="K14216" s="91"/>
      <c r="L14216" s="91"/>
      <c r="M14216" s="91"/>
      <c r="R14216"/>
      <c r="S14216"/>
      <c r="T14216"/>
      <c r="U14216"/>
      <c r="V14216"/>
      <c r="W14216"/>
      <c r="X14216"/>
      <c r="Y14216"/>
      <c r="Z14216"/>
      <c r="AA14216"/>
      <c r="AB14216"/>
      <c r="AC14216"/>
    </row>
    <row r="14217" spans="2:29" s="14" customFormat="1" x14ac:dyDescent="0.25">
      <c r="B14217"/>
      <c r="C14217"/>
      <c r="D14217"/>
      <c r="E14217"/>
      <c r="F14217"/>
      <c r="G14217"/>
      <c r="H14217"/>
      <c r="I14217"/>
      <c r="J14217"/>
      <c r="K14217" s="91"/>
      <c r="L14217" s="91"/>
      <c r="M14217" s="91"/>
      <c r="R14217"/>
      <c r="S14217"/>
      <c r="T14217"/>
      <c r="U14217"/>
      <c r="V14217"/>
      <c r="W14217"/>
      <c r="X14217"/>
      <c r="Y14217"/>
      <c r="Z14217"/>
      <c r="AA14217"/>
      <c r="AB14217"/>
      <c r="AC14217"/>
    </row>
    <row r="14218" spans="2:29" s="14" customFormat="1" x14ac:dyDescent="0.25">
      <c r="B14218"/>
      <c r="C14218"/>
      <c r="D14218"/>
      <c r="E14218"/>
      <c r="F14218"/>
      <c r="G14218"/>
      <c r="H14218"/>
      <c r="I14218"/>
      <c r="J14218"/>
      <c r="K14218" s="91"/>
      <c r="L14218" s="91"/>
      <c r="M14218" s="91"/>
      <c r="R14218"/>
      <c r="S14218"/>
      <c r="T14218"/>
      <c r="U14218"/>
      <c r="V14218"/>
      <c r="W14218"/>
      <c r="X14218"/>
      <c r="Y14218"/>
      <c r="Z14218"/>
      <c r="AA14218"/>
      <c r="AB14218"/>
      <c r="AC14218"/>
    </row>
    <row r="14219" spans="2:29" s="14" customFormat="1" x14ac:dyDescent="0.25">
      <c r="B14219"/>
      <c r="C14219"/>
      <c r="D14219"/>
      <c r="E14219"/>
      <c r="F14219"/>
      <c r="G14219"/>
      <c r="H14219"/>
      <c r="I14219"/>
      <c r="J14219"/>
      <c r="K14219" s="91"/>
      <c r="L14219" s="91"/>
      <c r="M14219" s="91"/>
      <c r="R14219"/>
      <c r="S14219"/>
      <c r="T14219"/>
      <c r="U14219"/>
      <c r="V14219"/>
      <c r="W14219"/>
      <c r="X14219"/>
      <c r="Y14219"/>
      <c r="Z14219"/>
      <c r="AA14219"/>
      <c r="AB14219"/>
      <c r="AC14219"/>
    </row>
    <row r="14220" spans="2:29" s="14" customFormat="1" x14ac:dyDescent="0.25">
      <c r="B14220"/>
      <c r="C14220"/>
      <c r="D14220"/>
      <c r="E14220"/>
      <c r="F14220"/>
      <c r="G14220"/>
      <c r="H14220"/>
      <c r="I14220"/>
      <c r="J14220"/>
      <c r="K14220" s="91"/>
      <c r="L14220" s="91"/>
      <c r="M14220" s="91"/>
      <c r="R14220"/>
      <c r="S14220"/>
      <c r="T14220"/>
      <c r="U14220"/>
      <c r="V14220"/>
      <c r="W14220"/>
      <c r="X14220"/>
      <c r="Y14220"/>
      <c r="Z14220"/>
      <c r="AA14220"/>
      <c r="AB14220"/>
      <c r="AC14220"/>
    </row>
    <row r="14221" spans="2:29" s="14" customFormat="1" x14ac:dyDescent="0.25">
      <c r="B14221"/>
      <c r="C14221"/>
      <c r="D14221"/>
      <c r="E14221"/>
      <c r="F14221"/>
      <c r="G14221"/>
      <c r="H14221"/>
      <c r="I14221"/>
      <c r="J14221"/>
      <c r="K14221" s="91"/>
      <c r="L14221" s="91"/>
      <c r="M14221" s="91"/>
      <c r="R14221"/>
      <c r="S14221"/>
      <c r="T14221"/>
      <c r="U14221"/>
      <c r="V14221"/>
      <c r="W14221"/>
      <c r="X14221"/>
      <c r="Y14221"/>
      <c r="Z14221"/>
      <c r="AA14221"/>
      <c r="AB14221"/>
      <c r="AC14221"/>
    </row>
    <row r="14222" spans="2:29" s="14" customFormat="1" x14ac:dyDescent="0.25">
      <c r="B14222"/>
      <c r="C14222"/>
      <c r="D14222"/>
      <c r="E14222"/>
      <c r="F14222"/>
      <c r="G14222"/>
      <c r="H14222"/>
      <c r="I14222"/>
      <c r="J14222"/>
      <c r="K14222" s="91"/>
      <c r="L14222" s="91"/>
      <c r="M14222" s="91"/>
      <c r="R14222"/>
      <c r="S14222"/>
      <c r="T14222"/>
      <c r="U14222"/>
      <c r="V14222"/>
      <c r="W14222"/>
      <c r="X14222"/>
      <c r="Y14222"/>
      <c r="Z14222"/>
      <c r="AA14222"/>
      <c r="AB14222"/>
      <c r="AC14222"/>
    </row>
    <row r="14223" spans="2:29" s="14" customFormat="1" x14ac:dyDescent="0.25">
      <c r="B14223"/>
      <c r="C14223"/>
      <c r="D14223"/>
      <c r="E14223"/>
      <c r="F14223"/>
      <c r="G14223"/>
      <c r="H14223"/>
      <c r="I14223"/>
      <c r="J14223"/>
      <c r="K14223" s="91"/>
      <c r="L14223" s="91"/>
      <c r="M14223" s="91"/>
      <c r="R14223"/>
      <c r="S14223"/>
      <c r="T14223"/>
      <c r="U14223"/>
      <c r="V14223"/>
      <c r="W14223"/>
      <c r="X14223"/>
      <c r="Y14223"/>
      <c r="Z14223"/>
      <c r="AA14223"/>
      <c r="AB14223"/>
      <c r="AC14223"/>
    </row>
    <row r="14224" spans="2:29" s="14" customFormat="1" x14ac:dyDescent="0.25">
      <c r="B14224"/>
      <c r="C14224"/>
      <c r="D14224"/>
      <c r="E14224"/>
      <c r="F14224"/>
      <c r="G14224"/>
      <c r="H14224"/>
      <c r="I14224"/>
      <c r="J14224"/>
      <c r="K14224" s="91"/>
      <c r="L14224" s="91"/>
      <c r="M14224" s="91"/>
      <c r="R14224"/>
      <c r="S14224"/>
      <c r="T14224"/>
      <c r="U14224"/>
      <c r="V14224"/>
      <c r="W14224"/>
      <c r="X14224"/>
      <c r="Y14224"/>
      <c r="Z14224"/>
      <c r="AA14224"/>
      <c r="AB14224"/>
      <c r="AC14224"/>
    </row>
    <row r="14225" spans="2:29" s="14" customFormat="1" x14ac:dyDescent="0.25">
      <c r="B14225"/>
      <c r="C14225"/>
      <c r="D14225"/>
      <c r="E14225"/>
      <c r="F14225"/>
      <c r="G14225"/>
      <c r="H14225"/>
      <c r="I14225"/>
      <c r="J14225"/>
      <c r="K14225" s="91"/>
      <c r="L14225" s="91"/>
      <c r="M14225" s="91"/>
      <c r="R14225"/>
      <c r="S14225"/>
      <c r="T14225"/>
      <c r="U14225"/>
      <c r="V14225"/>
      <c r="W14225"/>
      <c r="X14225"/>
      <c r="Y14225"/>
      <c r="Z14225"/>
      <c r="AA14225"/>
      <c r="AB14225"/>
      <c r="AC14225"/>
    </row>
    <row r="14226" spans="2:29" s="14" customFormat="1" x14ac:dyDescent="0.25">
      <c r="B14226"/>
      <c r="C14226"/>
      <c r="D14226"/>
      <c r="E14226"/>
      <c r="F14226"/>
      <c r="G14226"/>
      <c r="H14226"/>
      <c r="I14226"/>
      <c r="J14226"/>
      <c r="K14226" s="91"/>
      <c r="L14226" s="91"/>
      <c r="M14226" s="91"/>
      <c r="R14226"/>
      <c r="S14226"/>
      <c r="T14226"/>
      <c r="U14226"/>
      <c r="V14226"/>
      <c r="W14226"/>
      <c r="X14226"/>
      <c r="Y14226"/>
      <c r="Z14226"/>
      <c r="AA14226"/>
      <c r="AB14226"/>
      <c r="AC14226"/>
    </row>
    <row r="14227" spans="2:29" s="14" customFormat="1" x14ac:dyDescent="0.25">
      <c r="B14227"/>
      <c r="C14227"/>
      <c r="D14227"/>
      <c r="E14227"/>
      <c r="F14227"/>
      <c r="G14227"/>
      <c r="H14227"/>
      <c r="I14227"/>
      <c r="J14227"/>
      <c r="K14227" s="91"/>
      <c r="L14227" s="91"/>
      <c r="M14227" s="91"/>
      <c r="R14227"/>
      <c r="S14227"/>
      <c r="T14227"/>
      <c r="U14227"/>
      <c r="V14227"/>
      <c r="W14227"/>
      <c r="X14227"/>
      <c r="Y14227"/>
      <c r="Z14227"/>
      <c r="AA14227"/>
      <c r="AB14227"/>
      <c r="AC14227"/>
    </row>
    <row r="14228" spans="2:29" s="14" customFormat="1" x14ac:dyDescent="0.25">
      <c r="B14228"/>
      <c r="C14228"/>
      <c r="D14228"/>
      <c r="E14228"/>
      <c r="F14228"/>
      <c r="G14228"/>
      <c r="H14228"/>
      <c r="I14228"/>
      <c r="J14228"/>
      <c r="K14228" s="91"/>
      <c r="L14228" s="91"/>
      <c r="M14228" s="91"/>
      <c r="R14228"/>
      <c r="S14228"/>
      <c r="T14228"/>
      <c r="U14228"/>
      <c r="V14228"/>
      <c r="W14228"/>
      <c r="X14228"/>
      <c r="Y14228"/>
      <c r="Z14228"/>
      <c r="AA14228"/>
      <c r="AB14228"/>
      <c r="AC14228"/>
    </row>
    <row r="14229" spans="2:29" s="14" customFormat="1" x14ac:dyDescent="0.25">
      <c r="B14229"/>
      <c r="C14229"/>
      <c r="D14229"/>
      <c r="E14229"/>
      <c r="F14229"/>
      <c r="G14229"/>
      <c r="H14229"/>
      <c r="I14229"/>
      <c r="J14229"/>
      <c r="K14229" s="91"/>
      <c r="L14229" s="91"/>
      <c r="M14229" s="91"/>
      <c r="R14229"/>
      <c r="S14229"/>
      <c r="T14229"/>
      <c r="U14229"/>
      <c r="V14229"/>
      <c r="W14229"/>
      <c r="X14229"/>
      <c r="Y14229"/>
      <c r="Z14229"/>
      <c r="AA14229"/>
      <c r="AB14229"/>
      <c r="AC14229"/>
    </row>
    <row r="14230" spans="2:29" s="14" customFormat="1" x14ac:dyDescent="0.25">
      <c r="B14230"/>
      <c r="C14230"/>
      <c r="D14230"/>
      <c r="E14230"/>
      <c r="F14230"/>
      <c r="G14230"/>
      <c r="H14230"/>
      <c r="I14230"/>
      <c r="J14230"/>
      <c r="K14230" s="91"/>
      <c r="L14230" s="91"/>
      <c r="M14230" s="91"/>
      <c r="R14230"/>
      <c r="S14230"/>
      <c r="T14230"/>
      <c r="U14230"/>
      <c r="V14230"/>
      <c r="W14230"/>
      <c r="X14230"/>
      <c r="Y14230"/>
      <c r="Z14230"/>
      <c r="AA14230"/>
      <c r="AB14230"/>
      <c r="AC14230"/>
    </row>
    <row r="14231" spans="2:29" s="14" customFormat="1" x14ac:dyDescent="0.25">
      <c r="B14231"/>
      <c r="C14231"/>
      <c r="D14231"/>
      <c r="E14231"/>
      <c r="F14231"/>
      <c r="G14231"/>
      <c r="H14231"/>
      <c r="I14231"/>
      <c r="J14231"/>
      <c r="K14231" s="91"/>
      <c r="L14231" s="91"/>
      <c r="M14231" s="91"/>
      <c r="R14231"/>
      <c r="S14231"/>
      <c r="T14231"/>
      <c r="U14231"/>
      <c r="V14231"/>
      <c r="W14231"/>
      <c r="X14231"/>
      <c r="Y14231"/>
      <c r="Z14231"/>
      <c r="AA14231"/>
      <c r="AB14231"/>
      <c r="AC14231"/>
    </row>
    <row r="14232" spans="2:29" s="14" customFormat="1" x14ac:dyDescent="0.25">
      <c r="B14232"/>
      <c r="C14232"/>
      <c r="D14232"/>
      <c r="E14232"/>
      <c r="F14232"/>
      <c r="G14232"/>
      <c r="H14232"/>
      <c r="I14232"/>
      <c r="J14232"/>
      <c r="K14232" s="91"/>
      <c r="L14232" s="91"/>
      <c r="M14232" s="91"/>
      <c r="R14232"/>
      <c r="S14232"/>
      <c r="T14232"/>
      <c r="U14232"/>
      <c r="V14232"/>
      <c r="W14232"/>
      <c r="X14232"/>
      <c r="Y14232"/>
      <c r="Z14232"/>
      <c r="AA14232"/>
      <c r="AB14232"/>
      <c r="AC14232"/>
    </row>
    <row r="14233" spans="2:29" s="14" customFormat="1" x14ac:dyDescent="0.25">
      <c r="B14233"/>
      <c r="C14233"/>
      <c r="D14233"/>
      <c r="E14233"/>
      <c r="F14233"/>
      <c r="G14233"/>
      <c r="H14233"/>
      <c r="I14233"/>
      <c r="J14233"/>
      <c r="K14233" s="91"/>
      <c r="L14233" s="91"/>
      <c r="M14233" s="91"/>
      <c r="R14233"/>
      <c r="S14233"/>
      <c r="T14233"/>
      <c r="U14233"/>
      <c r="V14233"/>
      <c r="W14233"/>
      <c r="X14233"/>
      <c r="Y14233"/>
      <c r="Z14233"/>
      <c r="AA14233"/>
      <c r="AB14233"/>
      <c r="AC14233"/>
    </row>
    <row r="14234" spans="2:29" s="14" customFormat="1" x14ac:dyDescent="0.25">
      <c r="B14234"/>
      <c r="C14234"/>
      <c r="D14234"/>
      <c r="E14234"/>
      <c r="F14234"/>
      <c r="G14234"/>
      <c r="H14234"/>
      <c r="I14234"/>
      <c r="J14234"/>
      <c r="K14234" s="91"/>
      <c r="L14234" s="91"/>
      <c r="M14234" s="91"/>
      <c r="R14234"/>
      <c r="S14234"/>
      <c r="T14234"/>
      <c r="U14234"/>
      <c r="V14234"/>
      <c r="W14234"/>
      <c r="X14234"/>
      <c r="Y14234"/>
      <c r="Z14234"/>
      <c r="AA14234"/>
      <c r="AB14234"/>
      <c r="AC14234"/>
    </row>
    <row r="14235" spans="2:29" s="14" customFormat="1" x14ac:dyDescent="0.25">
      <c r="B14235"/>
      <c r="C14235"/>
      <c r="D14235"/>
      <c r="E14235"/>
      <c r="F14235"/>
      <c r="G14235"/>
      <c r="H14235"/>
      <c r="I14235"/>
      <c r="J14235"/>
      <c r="K14235" s="91"/>
      <c r="L14235" s="91"/>
      <c r="M14235" s="91"/>
      <c r="R14235"/>
      <c r="S14235"/>
      <c r="T14235"/>
      <c r="U14235"/>
      <c r="V14235"/>
      <c r="W14235"/>
      <c r="X14235"/>
      <c r="Y14235"/>
      <c r="Z14235"/>
      <c r="AA14235"/>
      <c r="AB14235"/>
      <c r="AC14235"/>
    </row>
    <row r="14236" spans="2:29" s="14" customFormat="1" x14ac:dyDescent="0.25">
      <c r="B14236"/>
      <c r="C14236"/>
      <c r="D14236"/>
      <c r="E14236"/>
      <c r="F14236"/>
      <c r="G14236"/>
      <c r="H14236"/>
      <c r="I14236"/>
      <c r="J14236"/>
      <c r="K14236" s="91"/>
      <c r="L14236" s="91"/>
      <c r="M14236" s="91"/>
      <c r="R14236"/>
      <c r="S14236"/>
      <c r="T14236"/>
      <c r="U14236"/>
      <c r="V14236"/>
      <c r="W14236"/>
      <c r="X14236"/>
      <c r="Y14236"/>
      <c r="Z14236"/>
      <c r="AA14236"/>
      <c r="AB14236"/>
      <c r="AC14236"/>
    </row>
    <row r="14237" spans="2:29" s="14" customFormat="1" x14ac:dyDescent="0.25">
      <c r="B14237"/>
      <c r="C14237"/>
      <c r="D14237"/>
      <c r="E14237"/>
      <c r="F14237"/>
      <c r="G14237"/>
      <c r="H14237"/>
      <c r="I14237"/>
      <c r="J14237"/>
      <c r="K14237" s="91"/>
      <c r="L14237" s="91"/>
      <c r="M14237" s="91"/>
      <c r="R14237"/>
      <c r="S14237"/>
      <c r="T14237"/>
      <c r="U14237"/>
      <c r="V14237"/>
      <c r="W14237"/>
      <c r="X14237"/>
      <c r="Y14237"/>
      <c r="Z14237"/>
      <c r="AA14237"/>
      <c r="AB14237"/>
      <c r="AC14237"/>
    </row>
    <row r="14238" spans="2:29" s="14" customFormat="1" x14ac:dyDescent="0.25">
      <c r="B14238"/>
      <c r="C14238"/>
      <c r="D14238"/>
      <c r="E14238"/>
      <c r="F14238"/>
      <c r="G14238"/>
      <c r="H14238"/>
      <c r="I14238"/>
      <c r="J14238"/>
      <c r="K14238" s="91"/>
      <c r="L14238" s="91"/>
      <c r="M14238" s="91"/>
      <c r="R14238"/>
      <c r="S14238"/>
      <c r="T14238"/>
      <c r="U14238"/>
      <c r="V14238"/>
      <c r="W14238"/>
      <c r="X14238"/>
      <c r="Y14238"/>
      <c r="Z14238"/>
      <c r="AA14238"/>
      <c r="AB14238"/>
      <c r="AC14238"/>
    </row>
    <row r="14239" spans="2:29" s="14" customFormat="1" x14ac:dyDescent="0.25">
      <c r="B14239"/>
      <c r="C14239"/>
      <c r="D14239"/>
      <c r="E14239"/>
      <c r="F14239"/>
      <c r="G14239"/>
      <c r="H14239"/>
      <c r="I14239"/>
      <c r="J14239"/>
      <c r="K14239" s="91"/>
      <c r="L14239" s="91"/>
      <c r="M14239" s="91"/>
      <c r="R14239"/>
      <c r="S14239"/>
      <c r="T14239"/>
      <c r="U14239"/>
      <c r="V14239"/>
      <c r="W14239"/>
      <c r="X14239"/>
      <c r="Y14239"/>
      <c r="Z14239"/>
      <c r="AA14239"/>
      <c r="AB14239"/>
      <c r="AC14239"/>
    </row>
    <row r="14240" spans="2:29" s="14" customFormat="1" x14ac:dyDescent="0.25">
      <c r="B14240"/>
      <c r="C14240"/>
      <c r="D14240"/>
      <c r="E14240"/>
      <c r="F14240"/>
      <c r="G14240"/>
      <c r="H14240"/>
      <c r="I14240"/>
      <c r="J14240"/>
      <c r="K14240" s="91"/>
      <c r="L14240" s="91"/>
      <c r="M14240" s="91"/>
      <c r="R14240"/>
      <c r="S14240"/>
      <c r="T14240"/>
      <c r="U14240"/>
      <c r="V14240"/>
      <c r="W14240"/>
      <c r="X14240"/>
      <c r="Y14240"/>
      <c r="Z14240"/>
      <c r="AA14240"/>
      <c r="AB14240"/>
      <c r="AC14240"/>
    </row>
    <row r="14241" spans="2:29" s="14" customFormat="1" x14ac:dyDescent="0.25">
      <c r="B14241"/>
      <c r="C14241"/>
      <c r="D14241"/>
      <c r="E14241"/>
      <c r="F14241"/>
      <c r="G14241"/>
      <c r="H14241"/>
      <c r="I14241"/>
      <c r="J14241"/>
      <c r="K14241" s="91"/>
      <c r="L14241" s="91"/>
      <c r="M14241" s="91"/>
      <c r="R14241"/>
      <c r="S14241"/>
      <c r="T14241"/>
      <c r="U14241"/>
      <c r="V14241"/>
      <c r="W14241"/>
      <c r="X14241"/>
      <c r="Y14241"/>
      <c r="Z14241"/>
      <c r="AA14241"/>
      <c r="AB14241"/>
      <c r="AC14241"/>
    </row>
    <row r="14242" spans="2:29" s="14" customFormat="1" x14ac:dyDescent="0.25">
      <c r="B14242"/>
      <c r="C14242"/>
      <c r="D14242"/>
      <c r="E14242"/>
      <c r="F14242"/>
      <c r="G14242"/>
      <c r="H14242"/>
      <c r="I14242"/>
      <c r="J14242"/>
      <c r="K14242" s="91"/>
      <c r="L14242" s="91"/>
      <c r="M14242" s="91"/>
      <c r="R14242"/>
      <c r="S14242"/>
      <c r="T14242"/>
      <c r="U14242"/>
      <c r="V14242"/>
      <c r="W14242"/>
      <c r="X14242"/>
      <c r="Y14242"/>
      <c r="Z14242"/>
      <c r="AA14242"/>
      <c r="AB14242"/>
      <c r="AC14242"/>
    </row>
    <row r="14243" spans="2:29" s="14" customFormat="1" x14ac:dyDescent="0.25">
      <c r="B14243"/>
      <c r="C14243"/>
      <c r="D14243"/>
      <c r="E14243"/>
      <c r="F14243"/>
      <c r="G14243"/>
      <c r="H14243"/>
      <c r="I14243"/>
      <c r="J14243"/>
      <c r="K14243" s="91"/>
      <c r="L14243" s="91"/>
      <c r="M14243" s="91"/>
      <c r="R14243"/>
      <c r="S14243"/>
      <c r="T14243"/>
      <c r="U14243"/>
      <c r="V14243"/>
      <c r="W14243"/>
      <c r="X14243"/>
      <c r="Y14243"/>
      <c r="Z14243"/>
      <c r="AA14243"/>
      <c r="AB14243"/>
      <c r="AC14243"/>
    </row>
    <row r="14244" spans="2:29" s="14" customFormat="1" x14ac:dyDescent="0.25">
      <c r="B14244"/>
      <c r="C14244"/>
      <c r="D14244"/>
      <c r="E14244"/>
      <c r="F14244"/>
      <c r="G14244"/>
      <c r="H14244"/>
      <c r="I14244"/>
      <c r="J14244"/>
      <c r="K14244" s="91"/>
      <c r="L14244" s="91"/>
      <c r="M14244" s="91"/>
      <c r="R14244"/>
      <c r="S14244"/>
      <c r="T14244"/>
      <c r="U14244"/>
      <c r="V14244"/>
      <c r="W14244"/>
      <c r="X14244"/>
      <c r="Y14244"/>
      <c r="Z14244"/>
      <c r="AA14244"/>
      <c r="AB14244"/>
      <c r="AC14244"/>
    </row>
    <row r="14245" spans="2:29" s="14" customFormat="1" x14ac:dyDescent="0.25">
      <c r="B14245"/>
      <c r="C14245"/>
      <c r="D14245"/>
      <c r="E14245"/>
      <c r="F14245"/>
      <c r="G14245"/>
      <c r="H14245"/>
      <c r="I14245"/>
      <c r="J14245"/>
      <c r="K14245" s="91"/>
      <c r="L14245" s="91"/>
      <c r="M14245" s="91"/>
      <c r="R14245"/>
      <c r="S14245"/>
      <c r="T14245"/>
      <c r="U14245"/>
      <c r="V14245"/>
      <c r="W14245"/>
      <c r="X14245"/>
      <c r="Y14245"/>
      <c r="Z14245"/>
      <c r="AA14245"/>
      <c r="AB14245"/>
      <c r="AC14245"/>
    </row>
    <row r="14246" spans="2:29" s="14" customFormat="1" x14ac:dyDescent="0.25">
      <c r="B14246"/>
      <c r="C14246"/>
      <c r="D14246"/>
      <c r="E14246"/>
      <c r="F14246"/>
      <c r="G14246"/>
      <c r="H14246"/>
      <c r="I14246"/>
      <c r="J14246"/>
      <c r="K14246" s="91"/>
      <c r="L14246" s="91"/>
      <c r="M14246" s="91"/>
      <c r="R14246"/>
      <c r="S14246"/>
      <c r="T14246"/>
      <c r="U14246"/>
      <c r="V14246"/>
      <c r="W14246"/>
      <c r="X14246"/>
      <c r="Y14246"/>
      <c r="Z14246"/>
      <c r="AA14246"/>
      <c r="AB14246"/>
      <c r="AC14246"/>
    </row>
    <row r="14247" spans="2:29" s="14" customFormat="1" x14ac:dyDescent="0.25">
      <c r="B14247"/>
      <c r="C14247"/>
      <c r="D14247"/>
      <c r="E14247"/>
      <c r="F14247"/>
      <c r="G14247"/>
      <c r="H14247"/>
      <c r="I14247"/>
      <c r="J14247"/>
      <c r="K14247" s="91"/>
      <c r="L14247" s="91"/>
      <c r="M14247" s="91"/>
      <c r="R14247"/>
      <c r="S14247"/>
      <c r="T14247"/>
      <c r="U14247"/>
      <c r="V14247"/>
      <c r="W14247"/>
      <c r="X14247"/>
      <c r="Y14247"/>
      <c r="Z14247"/>
      <c r="AA14247"/>
      <c r="AB14247"/>
      <c r="AC14247"/>
    </row>
    <row r="14248" spans="2:29" s="14" customFormat="1" x14ac:dyDescent="0.25">
      <c r="B14248"/>
      <c r="C14248"/>
      <c r="D14248"/>
      <c r="E14248"/>
      <c r="F14248"/>
      <c r="G14248"/>
      <c r="H14248"/>
      <c r="I14248"/>
      <c r="J14248"/>
      <c r="K14248" s="91"/>
      <c r="L14248" s="91"/>
      <c r="M14248" s="91"/>
      <c r="R14248"/>
      <c r="S14248"/>
      <c r="T14248"/>
      <c r="U14248"/>
      <c r="V14248"/>
      <c r="W14248"/>
      <c r="X14248"/>
      <c r="Y14248"/>
      <c r="Z14248"/>
      <c r="AA14248"/>
      <c r="AB14248"/>
      <c r="AC14248"/>
    </row>
    <row r="14249" spans="2:29" s="14" customFormat="1" x14ac:dyDescent="0.25">
      <c r="B14249"/>
      <c r="C14249"/>
      <c r="D14249"/>
      <c r="E14249"/>
      <c r="F14249"/>
      <c r="G14249"/>
      <c r="H14249"/>
      <c r="I14249"/>
      <c r="J14249"/>
      <c r="K14249" s="91"/>
      <c r="L14249" s="91"/>
      <c r="M14249" s="91"/>
      <c r="R14249"/>
      <c r="S14249"/>
      <c r="T14249"/>
      <c r="U14249"/>
      <c r="V14249"/>
      <c r="W14249"/>
      <c r="X14249"/>
      <c r="Y14249"/>
      <c r="Z14249"/>
      <c r="AA14249"/>
      <c r="AB14249"/>
      <c r="AC14249"/>
    </row>
    <row r="14250" spans="2:29" s="14" customFormat="1" x14ac:dyDescent="0.25">
      <c r="B14250"/>
      <c r="C14250"/>
      <c r="D14250"/>
      <c r="E14250"/>
      <c r="F14250"/>
      <c r="G14250"/>
      <c r="H14250"/>
      <c r="I14250"/>
      <c r="J14250"/>
      <c r="K14250" s="91"/>
      <c r="L14250" s="91"/>
      <c r="M14250" s="91"/>
      <c r="R14250"/>
      <c r="S14250"/>
      <c r="T14250"/>
      <c r="U14250"/>
      <c r="V14250"/>
      <c r="W14250"/>
      <c r="X14250"/>
      <c r="Y14250"/>
      <c r="Z14250"/>
      <c r="AA14250"/>
      <c r="AB14250"/>
      <c r="AC14250"/>
    </row>
    <row r="14251" spans="2:29" s="14" customFormat="1" x14ac:dyDescent="0.25">
      <c r="B14251"/>
      <c r="C14251"/>
      <c r="D14251"/>
      <c r="E14251"/>
      <c r="F14251"/>
      <c r="G14251"/>
      <c r="H14251"/>
      <c r="I14251"/>
      <c r="J14251"/>
      <c r="K14251" s="91"/>
      <c r="L14251" s="91"/>
      <c r="M14251" s="91"/>
      <c r="R14251"/>
      <c r="S14251"/>
      <c r="T14251"/>
      <c r="U14251"/>
      <c r="V14251"/>
      <c r="W14251"/>
      <c r="X14251"/>
      <c r="Y14251"/>
      <c r="Z14251"/>
      <c r="AA14251"/>
      <c r="AB14251"/>
      <c r="AC14251"/>
    </row>
    <row r="14252" spans="2:29" s="14" customFormat="1" x14ac:dyDescent="0.25">
      <c r="B14252"/>
      <c r="C14252"/>
      <c r="D14252"/>
      <c r="E14252"/>
      <c r="F14252"/>
      <c r="G14252"/>
      <c r="H14252"/>
      <c r="I14252"/>
      <c r="J14252"/>
      <c r="K14252" s="91"/>
      <c r="L14252" s="91"/>
      <c r="M14252" s="91"/>
      <c r="R14252"/>
      <c r="S14252"/>
      <c r="T14252"/>
      <c r="U14252"/>
      <c r="V14252"/>
      <c r="W14252"/>
      <c r="X14252"/>
      <c r="Y14252"/>
      <c r="Z14252"/>
      <c r="AA14252"/>
      <c r="AB14252"/>
      <c r="AC14252"/>
    </row>
    <row r="14253" spans="2:29" s="14" customFormat="1" x14ac:dyDescent="0.25">
      <c r="B14253"/>
      <c r="C14253"/>
      <c r="D14253"/>
      <c r="E14253"/>
      <c r="F14253"/>
      <c r="G14253"/>
      <c r="H14253"/>
      <c r="I14253"/>
      <c r="J14253"/>
      <c r="K14253" s="91"/>
      <c r="L14253" s="91"/>
      <c r="M14253" s="91"/>
      <c r="R14253"/>
      <c r="S14253"/>
      <c r="T14253"/>
      <c r="U14253"/>
      <c r="V14253"/>
      <c r="W14253"/>
      <c r="X14253"/>
      <c r="Y14253"/>
      <c r="Z14253"/>
      <c r="AA14253"/>
      <c r="AB14253"/>
      <c r="AC14253"/>
    </row>
    <row r="14254" spans="2:29" s="14" customFormat="1" x14ac:dyDescent="0.25">
      <c r="B14254"/>
      <c r="C14254"/>
      <c r="D14254"/>
      <c r="E14254"/>
      <c r="F14254"/>
      <c r="G14254"/>
      <c r="H14254"/>
      <c r="I14254"/>
      <c r="J14254"/>
      <c r="K14254" s="91"/>
      <c r="L14254" s="91"/>
      <c r="M14254" s="91"/>
      <c r="R14254"/>
      <c r="S14254"/>
      <c r="T14254"/>
      <c r="U14254"/>
      <c r="V14254"/>
      <c r="W14254"/>
      <c r="X14254"/>
      <c r="Y14254"/>
      <c r="Z14254"/>
      <c r="AA14254"/>
      <c r="AB14254"/>
      <c r="AC14254"/>
    </row>
    <row r="14255" spans="2:29" s="14" customFormat="1" x14ac:dyDescent="0.25">
      <c r="B14255"/>
      <c r="C14255"/>
      <c r="D14255"/>
      <c r="E14255"/>
      <c r="F14255"/>
      <c r="G14255"/>
      <c r="H14255"/>
      <c r="I14255"/>
      <c r="J14255"/>
      <c r="K14255" s="91"/>
      <c r="L14255" s="91"/>
      <c r="M14255" s="91"/>
      <c r="R14255"/>
      <c r="S14255"/>
      <c r="T14255"/>
      <c r="U14255"/>
      <c r="V14255"/>
      <c r="W14255"/>
      <c r="X14255"/>
      <c r="Y14255"/>
      <c r="Z14255"/>
      <c r="AA14255"/>
      <c r="AB14255"/>
      <c r="AC14255"/>
    </row>
    <row r="14256" spans="2:29" s="14" customFormat="1" x14ac:dyDescent="0.25">
      <c r="B14256"/>
      <c r="C14256"/>
      <c r="D14256"/>
      <c r="E14256"/>
      <c r="F14256"/>
      <c r="G14256"/>
      <c r="H14256"/>
      <c r="I14256"/>
      <c r="J14256"/>
      <c r="K14256" s="91"/>
      <c r="L14256" s="91"/>
      <c r="M14256" s="91"/>
      <c r="R14256"/>
      <c r="S14256"/>
      <c r="T14256"/>
      <c r="U14256"/>
      <c r="V14256"/>
      <c r="W14256"/>
      <c r="X14256"/>
      <c r="Y14256"/>
      <c r="Z14256"/>
      <c r="AA14256"/>
      <c r="AB14256"/>
      <c r="AC14256"/>
    </row>
    <row r="14257" spans="2:29" s="14" customFormat="1" x14ac:dyDescent="0.25">
      <c r="B14257"/>
      <c r="C14257"/>
      <c r="D14257"/>
      <c r="E14257"/>
      <c r="F14257"/>
      <c r="G14257"/>
      <c r="H14257"/>
      <c r="I14257"/>
      <c r="J14257"/>
      <c r="K14257" s="91"/>
      <c r="L14257" s="91"/>
      <c r="M14257" s="91"/>
      <c r="R14257"/>
      <c r="S14257"/>
      <c r="T14257"/>
      <c r="U14257"/>
      <c r="V14257"/>
      <c r="W14257"/>
      <c r="X14257"/>
      <c r="Y14257"/>
      <c r="Z14257"/>
      <c r="AA14257"/>
      <c r="AB14257"/>
      <c r="AC14257"/>
    </row>
    <row r="14258" spans="2:29" s="14" customFormat="1" x14ac:dyDescent="0.25">
      <c r="B14258"/>
      <c r="C14258"/>
      <c r="D14258"/>
      <c r="E14258"/>
      <c r="F14258"/>
      <c r="G14258"/>
      <c r="H14258"/>
      <c r="I14258"/>
      <c r="J14258"/>
      <c r="K14258" s="91"/>
      <c r="L14258" s="91"/>
      <c r="M14258" s="91"/>
      <c r="R14258"/>
      <c r="S14258"/>
      <c r="T14258"/>
      <c r="U14258"/>
      <c r="V14258"/>
      <c r="W14258"/>
      <c r="X14258"/>
      <c r="Y14258"/>
      <c r="Z14258"/>
      <c r="AA14258"/>
      <c r="AB14258"/>
      <c r="AC14258"/>
    </row>
    <row r="14259" spans="2:29" s="14" customFormat="1" x14ac:dyDescent="0.25">
      <c r="B14259"/>
      <c r="C14259"/>
      <c r="D14259"/>
      <c r="E14259"/>
      <c r="F14259"/>
      <c r="G14259"/>
      <c r="H14259"/>
      <c r="I14259"/>
      <c r="J14259"/>
      <c r="K14259" s="91"/>
      <c r="L14259" s="91"/>
      <c r="M14259" s="91"/>
      <c r="R14259"/>
      <c r="S14259"/>
      <c r="T14259"/>
      <c r="U14259"/>
      <c r="V14259"/>
      <c r="W14259"/>
      <c r="X14259"/>
      <c r="Y14259"/>
      <c r="Z14259"/>
      <c r="AA14259"/>
      <c r="AB14259"/>
      <c r="AC14259"/>
    </row>
    <row r="14260" spans="2:29" s="14" customFormat="1" x14ac:dyDescent="0.25">
      <c r="B14260"/>
      <c r="C14260"/>
      <c r="D14260"/>
      <c r="E14260"/>
      <c r="F14260"/>
      <c r="G14260"/>
      <c r="H14260"/>
      <c r="I14260"/>
      <c r="J14260"/>
      <c r="K14260" s="91"/>
      <c r="L14260" s="91"/>
      <c r="M14260" s="91"/>
      <c r="R14260"/>
      <c r="S14260"/>
      <c r="T14260"/>
      <c r="U14260"/>
      <c r="V14260"/>
      <c r="W14260"/>
      <c r="X14260"/>
      <c r="Y14260"/>
      <c r="Z14260"/>
      <c r="AA14260"/>
      <c r="AB14260"/>
      <c r="AC14260"/>
    </row>
    <row r="14261" spans="2:29" s="14" customFormat="1" x14ac:dyDescent="0.25">
      <c r="B14261"/>
      <c r="C14261"/>
      <c r="D14261"/>
      <c r="E14261"/>
      <c r="F14261"/>
      <c r="G14261"/>
      <c r="H14261"/>
      <c r="I14261"/>
      <c r="J14261"/>
      <c r="K14261" s="91"/>
      <c r="L14261" s="91"/>
      <c r="M14261" s="91"/>
      <c r="R14261"/>
      <c r="S14261"/>
      <c r="T14261"/>
      <c r="U14261"/>
      <c r="V14261"/>
      <c r="W14261"/>
      <c r="X14261"/>
      <c r="Y14261"/>
      <c r="Z14261"/>
      <c r="AA14261"/>
      <c r="AB14261"/>
      <c r="AC14261"/>
    </row>
    <row r="14262" spans="2:29" s="14" customFormat="1" x14ac:dyDescent="0.25">
      <c r="B14262"/>
      <c r="C14262"/>
      <c r="D14262"/>
      <c r="E14262"/>
      <c r="F14262"/>
      <c r="G14262"/>
      <c r="H14262"/>
      <c r="I14262"/>
      <c r="J14262"/>
      <c r="K14262" s="91"/>
      <c r="L14262" s="91"/>
      <c r="M14262" s="91"/>
      <c r="R14262"/>
      <c r="S14262"/>
      <c r="T14262"/>
      <c r="U14262"/>
      <c r="V14262"/>
      <c r="W14262"/>
      <c r="X14262"/>
      <c r="Y14262"/>
      <c r="Z14262"/>
      <c r="AA14262"/>
      <c r="AB14262"/>
      <c r="AC14262"/>
    </row>
    <row r="14263" spans="2:29" s="14" customFormat="1" x14ac:dyDescent="0.25">
      <c r="B14263"/>
      <c r="C14263"/>
      <c r="D14263"/>
      <c r="E14263"/>
      <c r="F14263"/>
      <c r="G14263"/>
      <c r="H14263"/>
      <c r="I14263"/>
      <c r="J14263"/>
      <c r="K14263" s="91"/>
      <c r="L14263" s="91"/>
      <c r="M14263" s="91"/>
      <c r="R14263"/>
      <c r="S14263"/>
      <c r="T14263"/>
      <c r="U14263"/>
      <c r="V14263"/>
      <c r="W14263"/>
      <c r="X14263"/>
      <c r="Y14263"/>
      <c r="Z14263"/>
      <c r="AA14263"/>
      <c r="AB14263"/>
      <c r="AC14263"/>
    </row>
    <row r="14264" spans="2:29" s="14" customFormat="1" x14ac:dyDescent="0.25">
      <c r="B14264"/>
      <c r="C14264"/>
      <c r="D14264"/>
      <c r="E14264"/>
      <c r="F14264"/>
      <c r="G14264"/>
      <c r="H14264"/>
      <c r="I14264"/>
      <c r="J14264"/>
      <c r="K14264" s="91"/>
      <c r="L14264" s="91"/>
      <c r="M14264" s="91"/>
      <c r="R14264"/>
      <c r="S14264"/>
      <c r="T14264"/>
      <c r="U14264"/>
      <c r="V14264"/>
      <c r="W14264"/>
      <c r="X14264"/>
      <c r="Y14264"/>
      <c r="Z14264"/>
      <c r="AA14264"/>
      <c r="AB14264"/>
      <c r="AC14264"/>
    </row>
    <row r="14265" spans="2:29" s="14" customFormat="1" x14ac:dyDescent="0.25">
      <c r="B14265"/>
      <c r="C14265"/>
      <c r="D14265"/>
      <c r="E14265"/>
      <c r="F14265"/>
      <c r="G14265"/>
      <c r="H14265"/>
      <c r="I14265"/>
      <c r="J14265"/>
      <c r="K14265" s="91"/>
      <c r="L14265" s="91"/>
      <c r="M14265" s="91"/>
      <c r="R14265"/>
      <c r="S14265"/>
      <c r="T14265"/>
      <c r="U14265"/>
      <c r="V14265"/>
      <c r="W14265"/>
      <c r="X14265"/>
      <c r="Y14265"/>
      <c r="Z14265"/>
      <c r="AA14265"/>
      <c r="AB14265"/>
      <c r="AC14265"/>
    </row>
    <row r="14266" spans="2:29" s="14" customFormat="1" x14ac:dyDescent="0.25">
      <c r="B14266"/>
      <c r="C14266"/>
      <c r="D14266"/>
      <c r="E14266"/>
      <c r="F14266"/>
      <c r="G14266"/>
      <c r="H14266"/>
      <c r="I14266"/>
      <c r="J14266"/>
      <c r="K14266" s="91"/>
      <c r="L14266" s="91"/>
      <c r="M14266" s="91"/>
      <c r="R14266"/>
      <c r="S14266"/>
      <c r="T14266"/>
      <c r="U14266"/>
      <c r="V14266"/>
      <c r="W14266"/>
      <c r="X14266"/>
      <c r="Y14266"/>
      <c r="Z14266"/>
      <c r="AA14266"/>
      <c r="AB14266"/>
      <c r="AC14266"/>
    </row>
    <row r="14267" spans="2:29" s="14" customFormat="1" x14ac:dyDescent="0.25">
      <c r="B14267"/>
      <c r="C14267"/>
      <c r="D14267"/>
      <c r="E14267"/>
      <c r="F14267"/>
      <c r="G14267"/>
      <c r="H14267"/>
      <c r="I14267"/>
      <c r="J14267"/>
      <c r="K14267" s="91"/>
      <c r="L14267" s="91"/>
      <c r="M14267" s="91"/>
      <c r="R14267"/>
      <c r="S14267"/>
      <c r="T14267"/>
      <c r="U14267"/>
      <c r="V14267"/>
      <c r="W14267"/>
      <c r="X14267"/>
      <c r="Y14267"/>
      <c r="Z14267"/>
      <c r="AA14267"/>
      <c r="AB14267"/>
      <c r="AC14267"/>
    </row>
    <row r="14268" spans="2:29" s="14" customFormat="1" x14ac:dyDescent="0.25">
      <c r="B14268"/>
      <c r="C14268"/>
      <c r="D14268"/>
      <c r="E14268"/>
      <c r="F14268"/>
      <c r="G14268"/>
      <c r="H14268"/>
      <c r="I14268"/>
      <c r="J14268"/>
      <c r="K14268" s="91"/>
      <c r="L14268" s="91"/>
      <c r="M14268" s="91"/>
      <c r="R14268"/>
      <c r="S14268"/>
      <c r="T14268"/>
      <c r="U14268"/>
      <c r="V14268"/>
      <c r="W14268"/>
      <c r="X14268"/>
      <c r="Y14268"/>
      <c r="Z14268"/>
      <c r="AA14268"/>
      <c r="AB14268"/>
      <c r="AC14268"/>
    </row>
    <row r="14269" spans="2:29" s="14" customFormat="1" x14ac:dyDescent="0.25">
      <c r="B14269"/>
      <c r="C14269"/>
      <c r="D14269"/>
      <c r="E14269"/>
      <c r="F14269"/>
      <c r="G14269"/>
      <c r="H14269"/>
      <c r="I14269"/>
      <c r="J14269"/>
      <c r="K14269" s="91"/>
      <c r="L14269" s="91"/>
      <c r="M14269" s="91"/>
      <c r="R14269"/>
      <c r="S14269"/>
      <c r="T14269"/>
      <c r="U14269"/>
      <c r="V14269"/>
      <c r="W14269"/>
      <c r="X14269"/>
      <c r="Y14269"/>
      <c r="Z14269"/>
      <c r="AA14269"/>
      <c r="AB14269"/>
      <c r="AC14269"/>
    </row>
    <row r="14270" spans="2:29" s="14" customFormat="1" x14ac:dyDescent="0.25">
      <c r="B14270"/>
      <c r="C14270"/>
      <c r="D14270"/>
      <c r="E14270"/>
      <c r="F14270"/>
      <c r="G14270"/>
      <c r="H14270"/>
      <c r="I14270"/>
      <c r="J14270"/>
      <c r="K14270" s="91"/>
      <c r="L14270" s="91"/>
      <c r="M14270" s="91"/>
      <c r="R14270"/>
      <c r="S14270"/>
      <c r="T14270"/>
      <c r="U14270"/>
      <c r="V14270"/>
      <c r="W14270"/>
      <c r="X14270"/>
      <c r="Y14270"/>
      <c r="Z14270"/>
      <c r="AA14270"/>
      <c r="AB14270"/>
      <c r="AC14270"/>
    </row>
    <row r="14271" spans="2:29" s="14" customFormat="1" x14ac:dyDescent="0.25">
      <c r="B14271"/>
      <c r="C14271"/>
      <c r="D14271"/>
      <c r="E14271"/>
      <c r="F14271"/>
      <c r="G14271"/>
      <c r="H14271"/>
      <c r="I14271"/>
      <c r="J14271"/>
      <c r="K14271" s="91"/>
      <c r="L14271" s="91"/>
      <c r="M14271" s="91"/>
      <c r="R14271"/>
      <c r="S14271"/>
      <c r="T14271"/>
      <c r="U14271"/>
      <c r="V14271"/>
      <c r="W14271"/>
      <c r="X14271"/>
      <c r="Y14271"/>
      <c r="Z14271"/>
      <c r="AA14271"/>
      <c r="AB14271"/>
      <c r="AC14271"/>
    </row>
    <row r="14272" spans="2:29" s="14" customFormat="1" x14ac:dyDescent="0.25">
      <c r="B14272"/>
      <c r="C14272"/>
      <c r="D14272"/>
      <c r="E14272"/>
      <c r="F14272"/>
      <c r="G14272"/>
      <c r="H14272"/>
      <c r="I14272"/>
      <c r="J14272"/>
      <c r="K14272" s="91"/>
      <c r="L14272" s="91"/>
      <c r="M14272" s="91"/>
      <c r="R14272"/>
      <c r="S14272"/>
      <c r="T14272"/>
      <c r="U14272"/>
      <c r="V14272"/>
      <c r="W14272"/>
      <c r="X14272"/>
      <c r="Y14272"/>
      <c r="Z14272"/>
      <c r="AA14272"/>
      <c r="AB14272"/>
      <c r="AC14272"/>
    </row>
    <row r="14273" spans="2:29" s="14" customFormat="1" x14ac:dyDescent="0.25">
      <c r="B14273"/>
      <c r="C14273"/>
      <c r="D14273"/>
      <c r="E14273"/>
      <c r="F14273"/>
      <c r="G14273"/>
      <c r="H14273"/>
      <c r="I14273"/>
      <c r="J14273"/>
      <c r="K14273" s="91"/>
      <c r="L14273" s="91"/>
      <c r="M14273" s="91"/>
      <c r="R14273"/>
      <c r="S14273"/>
      <c r="T14273"/>
      <c r="U14273"/>
      <c r="V14273"/>
      <c r="W14273"/>
      <c r="X14273"/>
      <c r="Y14273"/>
      <c r="Z14273"/>
      <c r="AA14273"/>
      <c r="AB14273"/>
      <c r="AC14273"/>
    </row>
    <row r="14274" spans="2:29" s="14" customFormat="1" x14ac:dyDescent="0.25">
      <c r="B14274"/>
      <c r="C14274"/>
      <c r="D14274"/>
      <c r="E14274"/>
      <c r="F14274"/>
      <c r="G14274"/>
      <c r="H14274"/>
      <c r="I14274"/>
      <c r="J14274"/>
      <c r="K14274" s="91"/>
      <c r="L14274" s="91"/>
      <c r="M14274" s="91"/>
      <c r="R14274"/>
      <c r="S14274"/>
      <c r="T14274"/>
      <c r="U14274"/>
      <c r="V14274"/>
      <c r="W14274"/>
      <c r="X14274"/>
      <c r="Y14274"/>
      <c r="Z14274"/>
      <c r="AA14274"/>
      <c r="AB14274"/>
      <c r="AC14274"/>
    </row>
    <row r="14275" spans="2:29" s="14" customFormat="1" x14ac:dyDescent="0.25">
      <c r="B14275"/>
      <c r="C14275"/>
      <c r="D14275"/>
      <c r="E14275"/>
      <c r="F14275"/>
      <c r="G14275"/>
      <c r="H14275"/>
      <c r="I14275"/>
      <c r="J14275"/>
      <c r="K14275" s="91"/>
      <c r="L14275" s="91"/>
      <c r="M14275" s="91"/>
      <c r="R14275"/>
      <c r="S14275"/>
      <c r="T14275"/>
      <c r="U14275"/>
      <c r="V14275"/>
      <c r="W14275"/>
      <c r="X14275"/>
      <c r="Y14275"/>
      <c r="Z14275"/>
      <c r="AA14275"/>
      <c r="AB14275"/>
      <c r="AC14275"/>
    </row>
    <row r="14276" spans="2:29" s="14" customFormat="1" x14ac:dyDescent="0.25">
      <c r="B14276"/>
      <c r="C14276"/>
      <c r="D14276"/>
      <c r="E14276"/>
      <c r="F14276"/>
      <c r="G14276"/>
      <c r="H14276"/>
      <c r="I14276"/>
      <c r="J14276"/>
      <c r="K14276" s="91"/>
      <c r="L14276" s="91"/>
      <c r="M14276" s="91"/>
      <c r="R14276"/>
      <c r="S14276"/>
      <c r="T14276"/>
      <c r="U14276"/>
      <c r="V14276"/>
      <c r="W14276"/>
      <c r="X14276"/>
      <c r="Y14276"/>
      <c r="Z14276"/>
      <c r="AA14276"/>
      <c r="AB14276"/>
      <c r="AC14276"/>
    </row>
    <row r="14277" spans="2:29" s="14" customFormat="1" x14ac:dyDescent="0.25">
      <c r="B14277"/>
      <c r="C14277"/>
      <c r="D14277"/>
      <c r="E14277"/>
      <c r="F14277"/>
      <c r="G14277"/>
      <c r="H14277"/>
      <c r="I14277"/>
      <c r="J14277"/>
      <c r="K14277" s="91"/>
      <c r="L14277" s="91"/>
      <c r="M14277" s="91"/>
      <c r="R14277"/>
      <c r="S14277"/>
      <c r="T14277"/>
      <c r="U14277"/>
      <c r="V14277"/>
      <c r="W14277"/>
      <c r="X14277"/>
      <c r="Y14277"/>
      <c r="Z14277"/>
      <c r="AA14277"/>
      <c r="AB14277"/>
      <c r="AC14277"/>
    </row>
    <row r="14278" spans="2:29" s="14" customFormat="1" x14ac:dyDescent="0.25">
      <c r="B14278"/>
      <c r="C14278"/>
      <c r="D14278"/>
      <c r="E14278"/>
      <c r="F14278"/>
      <c r="G14278"/>
      <c r="H14278"/>
      <c r="I14278"/>
      <c r="J14278"/>
      <c r="K14278" s="91"/>
      <c r="L14278" s="91"/>
      <c r="M14278" s="91"/>
      <c r="R14278"/>
      <c r="S14278"/>
      <c r="T14278"/>
      <c r="U14278"/>
      <c r="V14278"/>
      <c r="W14278"/>
      <c r="X14278"/>
      <c r="Y14278"/>
      <c r="Z14278"/>
      <c r="AA14278"/>
      <c r="AB14278"/>
      <c r="AC14278"/>
    </row>
    <row r="14279" spans="2:29" s="14" customFormat="1" x14ac:dyDescent="0.25">
      <c r="B14279"/>
      <c r="C14279"/>
      <c r="D14279"/>
      <c r="E14279"/>
      <c r="F14279"/>
      <c r="G14279"/>
      <c r="H14279"/>
      <c r="I14279"/>
      <c r="J14279"/>
      <c r="K14279" s="91"/>
      <c r="L14279" s="91"/>
      <c r="M14279" s="91"/>
      <c r="R14279"/>
      <c r="S14279"/>
      <c r="T14279"/>
      <c r="U14279"/>
      <c r="V14279"/>
      <c r="W14279"/>
      <c r="X14279"/>
      <c r="Y14279"/>
      <c r="Z14279"/>
      <c r="AA14279"/>
      <c r="AB14279"/>
      <c r="AC14279"/>
    </row>
    <row r="14280" spans="2:29" s="14" customFormat="1" x14ac:dyDescent="0.25">
      <c r="B14280"/>
      <c r="C14280"/>
      <c r="D14280"/>
      <c r="E14280"/>
      <c r="F14280"/>
      <c r="G14280"/>
      <c r="H14280"/>
      <c r="I14280"/>
      <c r="J14280"/>
      <c r="K14280" s="91"/>
      <c r="L14280" s="91"/>
      <c r="M14280" s="91"/>
      <c r="R14280"/>
      <c r="S14280"/>
      <c r="T14280"/>
      <c r="U14280"/>
      <c r="V14280"/>
      <c r="W14280"/>
      <c r="X14280"/>
      <c r="Y14280"/>
      <c r="Z14280"/>
      <c r="AA14280"/>
      <c r="AB14280"/>
      <c r="AC14280"/>
    </row>
    <row r="14281" spans="2:29" s="14" customFormat="1" x14ac:dyDescent="0.25">
      <c r="B14281"/>
      <c r="C14281"/>
      <c r="D14281"/>
      <c r="E14281"/>
      <c r="F14281"/>
      <c r="G14281"/>
      <c r="H14281"/>
      <c r="I14281"/>
      <c r="J14281"/>
      <c r="K14281" s="91"/>
      <c r="L14281" s="91"/>
      <c r="M14281" s="91"/>
      <c r="R14281"/>
      <c r="S14281"/>
      <c r="T14281"/>
      <c r="U14281"/>
      <c r="V14281"/>
      <c r="W14281"/>
      <c r="X14281"/>
      <c r="Y14281"/>
      <c r="Z14281"/>
      <c r="AA14281"/>
      <c r="AB14281"/>
      <c r="AC14281"/>
    </row>
    <row r="14282" spans="2:29" s="14" customFormat="1" x14ac:dyDescent="0.25">
      <c r="B14282"/>
      <c r="C14282"/>
      <c r="D14282"/>
      <c r="E14282"/>
      <c r="F14282"/>
      <c r="G14282"/>
      <c r="H14282"/>
      <c r="I14282"/>
      <c r="J14282"/>
      <c r="K14282" s="91"/>
      <c r="L14282" s="91"/>
      <c r="M14282" s="91"/>
      <c r="R14282"/>
      <c r="S14282"/>
      <c r="T14282"/>
      <c r="U14282"/>
      <c r="V14282"/>
      <c r="W14282"/>
      <c r="X14282"/>
      <c r="Y14282"/>
      <c r="Z14282"/>
      <c r="AA14282"/>
      <c r="AB14282"/>
      <c r="AC14282"/>
    </row>
    <row r="14283" spans="2:29" s="14" customFormat="1" x14ac:dyDescent="0.25">
      <c r="B14283"/>
      <c r="C14283"/>
      <c r="D14283"/>
      <c r="E14283"/>
      <c r="F14283"/>
      <c r="G14283"/>
      <c r="H14283"/>
      <c r="I14283"/>
      <c r="J14283"/>
      <c r="K14283" s="91"/>
      <c r="L14283" s="91"/>
      <c r="M14283" s="91"/>
      <c r="R14283"/>
      <c r="S14283"/>
      <c r="T14283"/>
      <c r="U14283"/>
      <c r="V14283"/>
      <c r="W14283"/>
      <c r="X14283"/>
      <c r="Y14283"/>
      <c r="Z14283"/>
      <c r="AA14283"/>
      <c r="AB14283"/>
      <c r="AC14283"/>
    </row>
    <row r="14284" spans="2:29" s="14" customFormat="1" x14ac:dyDescent="0.25">
      <c r="B14284"/>
      <c r="C14284"/>
      <c r="D14284"/>
      <c r="E14284"/>
      <c r="F14284"/>
      <c r="G14284"/>
      <c r="H14284"/>
      <c r="I14284"/>
      <c r="J14284"/>
      <c r="K14284" s="91"/>
      <c r="L14284" s="91"/>
      <c r="M14284" s="91"/>
      <c r="R14284"/>
      <c r="S14284"/>
      <c r="T14284"/>
      <c r="U14284"/>
      <c r="V14284"/>
      <c r="W14284"/>
      <c r="X14284"/>
      <c r="Y14284"/>
      <c r="Z14284"/>
      <c r="AA14284"/>
      <c r="AB14284"/>
      <c r="AC14284"/>
    </row>
    <row r="14285" spans="2:29" s="14" customFormat="1" x14ac:dyDescent="0.25">
      <c r="B14285"/>
      <c r="C14285"/>
      <c r="D14285"/>
      <c r="E14285"/>
      <c r="F14285"/>
      <c r="G14285"/>
      <c r="H14285"/>
      <c r="I14285"/>
      <c r="J14285"/>
      <c r="K14285" s="91"/>
      <c r="L14285" s="91"/>
      <c r="M14285" s="91"/>
      <c r="R14285"/>
      <c r="S14285"/>
      <c r="T14285"/>
      <c r="U14285"/>
      <c r="V14285"/>
      <c r="W14285"/>
      <c r="X14285"/>
      <c r="Y14285"/>
      <c r="Z14285"/>
      <c r="AA14285"/>
      <c r="AB14285"/>
      <c r="AC14285"/>
    </row>
    <row r="14286" spans="2:29" s="14" customFormat="1" x14ac:dyDescent="0.25">
      <c r="B14286"/>
      <c r="C14286"/>
      <c r="D14286"/>
      <c r="E14286"/>
      <c r="F14286"/>
      <c r="G14286"/>
      <c r="H14286"/>
      <c r="I14286"/>
      <c r="J14286"/>
      <c r="K14286" s="91"/>
      <c r="L14286" s="91"/>
      <c r="M14286" s="91"/>
      <c r="R14286"/>
      <c r="S14286"/>
      <c r="T14286"/>
      <c r="U14286"/>
      <c r="V14286"/>
      <c r="W14286"/>
      <c r="X14286"/>
      <c r="Y14286"/>
      <c r="Z14286"/>
      <c r="AA14286"/>
      <c r="AB14286"/>
      <c r="AC14286"/>
    </row>
    <row r="14287" spans="2:29" s="14" customFormat="1" x14ac:dyDescent="0.25">
      <c r="B14287"/>
      <c r="C14287"/>
      <c r="D14287"/>
      <c r="E14287"/>
      <c r="F14287"/>
      <c r="G14287"/>
      <c r="H14287"/>
      <c r="I14287"/>
      <c r="J14287"/>
      <c r="K14287" s="91"/>
      <c r="L14287" s="91"/>
      <c r="M14287" s="91"/>
      <c r="R14287"/>
      <c r="S14287"/>
      <c r="T14287"/>
      <c r="U14287"/>
      <c r="V14287"/>
      <c r="W14287"/>
      <c r="X14287"/>
      <c r="Y14287"/>
      <c r="Z14287"/>
      <c r="AA14287"/>
      <c r="AB14287"/>
      <c r="AC14287"/>
    </row>
    <row r="14288" spans="2:29" s="14" customFormat="1" x14ac:dyDescent="0.25">
      <c r="B14288"/>
      <c r="C14288"/>
      <c r="D14288"/>
      <c r="E14288"/>
      <c r="F14288"/>
      <c r="G14288"/>
      <c r="H14288"/>
      <c r="I14288"/>
      <c r="J14288"/>
      <c r="K14288" s="91"/>
      <c r="L14288" s="91"/>
      <c r="M14288" s="91"/>
      <c r="R14288"/>
      <c r="S14288"/>
      <c r="T14288"/>
      <c r="U14288"/>
      <c r="V14288"/>
      <c r="W14288"/>
      <c r="X14288"/>
      <c r="Y14288"/>
      <c r="Z14288"/>
      <c r="AA14288"/>
      <c r="AB14288"/>
      <c r="AC14288"/>
    </row>
    <row r="14289" spans="2:29" s="14" customFormat="1" x14ac:dyDescent="0.25">
      <c r="B14289"/>
      <c r="C14289"/>
      <c r="D14289"/>
      <c r="E14289"/>
      <c r="F14289"/>
      <c r="G14289"/>
      <c r="H14289"/>
      <c r="I14289"/>
      <c r="J14289"/>
      <c r="K14289" s="91"/>
      <c r="L14289" s="91"/>
      <c r="M14289" s="91"/>
      <c r="R14289"/>
      <c r="S14289"/>
      <c r="T14289"/>
      <c r="U14289"/>
      <c r="V14289"/>
      <c r="W14289"/>
      <c r="X14289"/>
      <c r="Y14289"/>
      <c r="Z14289"/>
      <c r="AA14289"/>
      <c r="AB14289"/>
      <c r="AC14289"/>
    </row>
    <row r="14290" spans="2:29" s="14" customFormat="1" x14ac:dyDescent="0.25">
      <c r="B14290"/>
      <c r="C14290"/>
      <c r="D14290"/>
      <c r="E14290"/>
      <c r="F14290"/>
      <c r="G14290"/>
      <c r="H14290"/>
      <c r="I14290"/>
      <c r="J14290"/>
      <c r="K14290" s="91"/>
      <c r="L14290" s="91"/>
      <c r="M14290" s="91"/>
      <c r="R14290"/>
      <c r="S14290"/>
      <c r="T14290"/>
      <c r="U14290"/>
      <c r="V14290"/>
      <c r="W14290"/>
      <c r="X14290"/>
      <c r="Y14290"/>
      <c r="Z14290"/>
      <c r="AA14290"/>
      <c r="AB14290"/>
      <c r="AC14290"/>
    </row>
    <row r="14291" spans="2:29" s="14" customFormat="1" x14ac:dyDescent="0.25">
      <c r="B14291"/>
      <c r="C14291"/>
      <c r="D14291"/>
      <c r="E14291"/>
      <c r="F14291"/>
      <c r="G14291"/>
      <c r="H14291"/>
      <c r="I14291"/>
      <c r="J14291"/>
      <c r="K14291" s="91"/>
      <c r="L14291" s="91"/>
      <c r="M14291" s="91"/>
      <c r="R14291"/>
      <c r="S14291"/>
      <c r="T14291"/>
      <c r="U14291"/>
      <c r="V14291"/>
      <c r="W14291"/>
      <c r="X14291"/>
      <c r="Y14291"/>
      <c r="Z14291"/>
      <c r="AA14291"/>
      <c r="AB14291"/>
      <c r="AC14291"/>
    </row>
    <row r="14292" spans="2:29" s="14" customFormat="1" x14ac:dyDescent="0.25">
      <c r="B14292"/>
      <c r="C14292"/>
      <c r="D14292"/>
      <c r="E14292"/>
      <c r="F14292"/>
      <c r="G14292"/>
      <c r="H14292"/>
      <c r="I14292"/>
      <c r="J14292"/>
      <c r="K14292" s="91"/>
      <c r="L14292" s="91"/>
      <c r="M14292" s="91"/>
      <c r="R14292"/>
      <c r="S14292"/>
      <c r="T14292"/>
      <c r="U14292"/>
      <c r="V14292"/>
      <c r="W14292"/>
      <c r="X14292"/>
      <c r="Y14292"/>
      <c r="Z14292"/>
      <c r="AA14292"/>
      <c r="AB14292"/>
      <c r="AC14292"/>
    </row>
    <row r="14293" spans="2:29" s="14" customFormat="1" x14ac:dyDescent="0.25">
      <c r="B14293"/>
      <c r="C14293"/>
      <c r="D14293"/>
      <c r="E14293"/>
      <c r="F14293"/>
      <c r="G14293"/>
      <c r="H14293"/>
      <c r="I14293"/>
      <c r="J14293"/>
      <c r="K14293" s="91"/>
      <c r="L14293" s="91"/>
      <c r="M14293" s="91"/>
      <c r="R14293"/>
      <c r="S14293"/>
      <c r="T14293"/>
      <c r="U14293"/>
      <c r="V14293"/>
      <c r="W14293"/>
      <c r="X14293"/>
      <c r="Y14293"/>
      <c r="Z14293"/>
      <c r="AA14293"/>
      <c r="AB14293"/>
      <c r="AC14293"/>
    </row>
    <row r="14294" spans="2:29" s="14" customFormat="1" x14ac:dyDescent="0.25">
      <c r="B14294"/>
      <c r="C14294"/>
      <c r="D14294"/>
      <c r="E14294"/>
      <c r="F14294"/>
      <c r="G14294"/>
      <c r="H14294"/>
      <c r="I14294"/>
      <c r="J14294"/>
      <c r="K14294" s="91"/>
      <c r="L14294" s="91"/>
      <c r="M14294" s="91"/>
      <c r="R14294"/>
      <c r="S14294"/>
      <c r="T14294"/>
      <c r="U14294"/>
      <c r="V14294"/>
      <c r="W14294"/>
      <c r="X14294"/>
      <c r="Y14294"/>
      <c r="Z14294"/>
      <c r="AA14294"/>
      <c r="AB14294"/>
      <c r="AC14294"/>
    </row>
    <row r="14295" spans="2:29" s="14" customFormat="1" x14ac:dyDescent="0.25">
      <c r="B14295"/>
      <c r="C14295"/>
      <c r="D14295"/>
      <c r="E14295"/>
      <c r="F14295"/>
      <c r="G14295"/>
      <c r="H14295"/>
      <c r="I14295"/>
      <c r="J14295"/>
      <c r="K14295" s="91"/>
      <c r="L14295" s="91"/>
      <c r="M14295" s="91"/>
      <c r="R14295"/>
      <c r="S14295"/>
      <c r="T14295"/>
      <c r="U14295"/>
      <c r="V14295"/>
      <c r="W14295"/>
      <c r="X14295"/>
      <c r="Y14295"/>
      <c r="Z14295"/>
      <c r="AA14295"/>
      <c r="AB14295"/>
      <c r="AC14295"/>
    </row>
    <row r="14296" spans="2:29" s="14" customFormat="1" x14ac:dyDescent="0.25">
      <c r="B14296"/>
      <c r="C14296"/>
      <c r="D14296"/>
      <c r="E14296"/>
      <c r="F14296"/>
      <c r="G14296"/>
      <c r="H14296"/>
      <c r="I14296"/>
      <c r="J14296"/>
      <c r="K14296" s="91"/>
      <c r="L14296" s="91"/>
      <c r="M14296" s="91"/>
      <c r="R14296"/>
      <c r="S14296"/>
      <c r="T14296"/>
      <c r="U14296"/>
      <c r="V14296"/>
      <c r="W14296"/>
      <c r="X14296"/>
      <c r="Y14296"/>
      <c r="Z14296"/>
      <c r="AA14296"/>
      <c r="AB14296"/>
      <c r="AC14296"/>
    </row>
    <row r="14297" spans="2:29" s="14" customFormat="1" x14ac:dyDescent="0.25">
      <c r="B14297"/>
      <c r="C14297"/>
      <c r="D14297"/>
      <c r="E14297"/>
      <c r="F14297"/>
      <c r="G14297"/>
      <c r="H14297"/>
      <c r="I14297"/>
      <c r="J14297"/>
      <c r="K14297" s="91"/>
      <c r="L14297" s="91"/>
      <c r="M14297" s="91"/>
      <c r="R14297"/>
      <c r="S14297"/>
      <c r="T14297"/>
      <c r="U14297"/>
      <c r="V14297"/>
      <c r="W14297"/>
      <c r="X14297"/>
      <c r="Y14297"/>
      <c r="Z14297"/>
      <c r="AA14297"/>
      <c r="AB14297"/>
      <c r="AC14297"/>
    </row>
    <row r="14298" spans="2:29" s="14" customFormat="1" x14ac:dyDescent="0.25">
      <c r="B14298"/>
      <c r="C14298"/>
      <c r="D14298"/>
      <c r="E14298"/>
      <c r="F14298"/>
      <c r="G14298"/>
      <c r="H14298"/>
      <c r="I14298"/>
      <c r="J14298"/>
      <c r="K14298" s="91"/>
      <c r="L14298" s="91"/>
      <c r="M14298" s="91"/>
      <c r="R14298"/>
      <c r="S14298"/>
      <c r="T14298"/>
      <c r="U14298"/>
      <c r="V14298"/>
      <c r="W14298"/>
      <c r="X14298"/>
      <c r="Y14298"/>
      <c r="Z14298"/>
      <c r="AA14298"/>
      <c r="AB14298"/>
      <c r="AC14298"/>
    </row>
    <row r="14299" spans="2:29" s="14" customFormat="1" x14ac:dyDescent="0.25">
      <c r="B14299"/>
      <c r="C14299"/>
      <c r="D14299"/>
      <c r="E14299"/>
      <c r="F14299"/>
      <c r="G14299"/>
      <c r="H14299"/>
      <c r="I14299"/>
      <c r="J14299"/>
      <c r="K14299" s="91"/>
      <c r="L14299" s="91"/>
      <c r="M14299" s="91"/>
      <c r="R14299"/>
      <c r="S14299"/>
      <c r="T14299"/>
      <c r="U14299"/>
      <c r="V14299"/>
      <c r="W14299"/>
      <c r="X14299"/>
      <c r="Y14299"/>
      <c r="Z14299"/>
      <c r="AA14299"/>
      <c r="AB14299"/>
      <c r="AC14299"/>
    </row>
    <row r="14300" spans="2:29" s="14" customFormat="1" x14ac:dyDescent="0.25">
      <c r="B14300"/>
      <c r="C14300"/>
      <c r="D14300"/>
      <c r="E14300"/>
      <c r="F14300"/>
      <c r="G14300"/>
      <c r="H14300"/>
      <c r="I14300"/>
      <c r="J14300"/>
      <c r="K14300" s="91"/>
      <c r="L14300" s="91"/>
      <c r="M14300" s="91"/>
      <c r="R14300"/>
      <c r="S14300"/>
      <c r="T14300"/>
      <c r="U14300"/>
      <c r="V14300"/>
      <c r="W14300"/>
      <c r="X14300"/>
      <c r="Y14300"/>
      <c r="Z14300"/>
      <c r="AA14300"/>
      <c r="AB14300"/>
      <c r="AC14300"/>
    </row>
    <row r="14301" spans="2:29" s="14" customFormat="1" x14ac:dyDescent="0.25">
      <c r="B14301"/>
      <c r="C14301"/>
      <c r="D14301"/>
      <c r="E14301"/>
      <c r="F14301"/>
      <c r="G14301"/>
      <c r="H14301"/>
      <c r="I14301"/>
      <c r="J14301"/>
      <c r="K14301" s="91"/>
      <c r="L14301" s="91"/>
      <c r="M14301" s="91"/>
      <c r="R14301"/>
      <c r="S14301"/>
      <c r="T14301"/>
      <c r="U14301"/>
      <c r="V14301"/>
      <c r="W14301"/>
      <c r="X14301"/>
      <c r="Y14301"/>
      <c r="Z14301"/>
      <c r="AA14301"/>
      <c r="AB14301"/>
      <c r="AC14301"/>
    </row>
    <row r="14302" spans="2:29" s="14" customFormat="1" x14ac:dyDescent="0.25">
      <c r="B14302"/>
      <c r="C14302"/>
      <c r="D14302"/>
      <c r="E14302"/>
      <c r="F14302"/>
      <c r="G14302"/>
      <c r="H14302"/>
      <c r="I14302"/>
      <c r="J14302"/>
      <c r="K14302" s="91"/>
      <c r="L14302" s="91"/>
      <c r="M14302" s="91"/>
      <c r="R14302"/>
      <c r="S14302"/>
      <c r="T14302"/>
      <c r="U14302"/>
      <c r="V14302"/>
      <c r="W14302"/>
      <c r="X14302"/>
      <c r="Y14302"/>
      <c r="Z14302"/>
      <c r="AA14302"/>
      <c r="AB14302"/>
      <c r="AC14302"/>
    </row>
    <row r="14303" spans="2:29" s="14" customFormat="1" x14ac:dyDescent="0.25">
      <c r="B14303"/>
      <c r="C14303"/>
      <c r="D14303"/>
      <c r="E14303"/>
      <c r="F14303"/>
      <c r="G14303"/>
      <c r="H14303"/>
      <c r="I14303"/>
      <c r="J14303"/>
      <c r="K14303" s="91"/>
      <c r="L14303" s="91"/>
      <c r="M14303" s="91"/>
      <c r="R14303"/>
      <c r="S14303"/>
      <c r="T14303"/>
      <c r="U14303"/>
      <c r="V14303"/>
      <c r="W14303"/>
      <c r="X14303"/>
      <c r="Y14303"/>
      <c r="Z14303"/>
      <c r="AA14303"/>
      <c r="AB14303"/>
      <c r="AC14303"/>
    </row>
    <row r="14304" spans="2:29" s="14" customFormat="1" x14ac:dyDescent="0.25">
      <c r="B14304"/>
      <c r="C14304"/>
      <c r="D14304"/>
      <c r="E14304"/>
      <c r="F14304"/>
      <c r="G14304"/>
      <c r="H14304"/>
      <c r="I14304"/>
      <c r="J14304"/>
      <c r="K14304" s="91"/>
      <c r="L14304" s="91"/>
      <c r="M14304" s="91"/>
      <c r="R14304"/>
      <c r="S14304"/>
      <c r="T14304"/>
      <c r="U14304"/>
      <c r="V14304"/>
      <c r="W14304"/>
      <c r="X14304"/>
      <c r="Y14304"/>
      <c r="Z14304"/>
      <c r="AA14304"/>
      <c r="AB14304"/>
      <c r="AC14304"/>
    </row>
    <row r="14305" spans="2:29" s="14" customFormat="1" x14ac:dyDescent="0.25">
      <c r="B14305"/>
      <c r="C14305"/>
      <c r="D14305"/>
      <c r="E14305"/>
      <c r="F14305"/>
      <c r="G14305"/>
      <c r="H14305"/>
      <c r="I14305"/>
      <c r="J14305"/>
      <c r="K14305" s="91"/>
      <c r="L14305" s="91"/>
      <c r="M14305" s="91"/>
      <c r="R14305"/>
      <c r="S14305"/>
      <c r="T14305"/>
      <c r="U14305"/>
      <c r="V14305"/>
      <c r="W14305"/>
      <c r="X14305"/>
      <c r="Y14305"/>
      <c r="Z14305"/>
      <c r="AA14305"/>
      <c r="AB14305"/>
      <c r="AC14305"/>
    </row>
    <row r="14306" spans="2:29" s="14" customFormat="1" x14ac:dyDescent="0.25">
      <c r="B14306"/>
      <c r="C14306"/>
      <c r="D14306"/>
      <c r="E14306"/>
      <c r="F14306"/>
      <c r="G14306"/>
      <c r="H14306"/>
      <c r="I14306"/>
      <c r="J14306"/>
      <c r="K14306" s="91"/>
      <c r="L14306" s="91"/>
      <c r="M14306" s="91"/>
      <c r="R14306"/>
      <c r="S14306"/>
      <c r="T14306"/>
      <c r="U14306"/>
      <c r="V14306"/>
      <c r="W14306"/>
      <c r="X14306"/>
      <c r="Y14306"/>
      <c r="Z14306"/>
      <c r="AA14306"/>
      <c r="AB14306"/>
      <c r="AC14306"/>
    </row>
    <row r="14307" spans="2:29" s="14" customFormat="1" x14ac:dyDescent="0.25">
      <c r="B14307"/>
      <c r="C14307"/>
      <c r="D14307"/>
      <c r="E14307"/>
      <c r="F14307"/>
      <c r="G14307"/>
      <c r="H14307"/>
      <c r="I14307"/>
      <c r="J14307"/>
      <c r="K14307" s="91"/>
      <c r="L14307" s="91"/>
      <c r="M14307" s="91"/>
      <c r="R14307"/>
      <c r="S14307"/>
      <c r="T14307"/>
      <c r="U14307"/>
      <c r="V14307"/>
      <c r="W14307"/>
      <c r="X14307"/>
      <c r="Y14307"/>
      <c r="Z14307"/>
      <c r="AA14307"/>
      <c r="AB14307"/>
      <c r="AC14307"/>
    </row>
    <row r="14308" spans="2:29" s="14" customFormat="1" x14ac:dyDescent="0.25">
      <c r="B14308"/>
      <c r="C14308"/>
      <c r="D14308"/>
      <c r="E14308"/>
      <c r="F14308"/>
      <c r="G14308"/>
      <c r="H14308"/>
      <c r="I14308"/>
      <c r="J14308"/>
      <c r="K14308" s="91"/>
      <c r="L14308" s="91"/>
      <c r="M14308" s="91"/>
      <c r="R14308"/>
      <c r="S14308"/>
      <c r="T14308"/>
      <c r="U14308"/>
      <c r="V14308"/>
      <c r="W14308"/>
      <c r="X14308"/>
      <c r="Y14308"/>
      <c r="Z14308"/>
      <c r="AA14308"/>
      <c r="AB14308"/>
      <c r="AC14308"/>
    </row>
    <row r="14309" spans="2:29" s="14" customFormat="1" x14ac:dyDescent="0.25">
      <c r="B14309"/>
      <c r="C14309"/>
      <c r="D14309"/>
      <c r="E14309"/>
      <c r="F14309"/>
      <c r="G14309"/>
      <c r="H14309"/>
      <c r="I14309"/>
      <c r="J14309"/>
      <c r="K14309" s="91"/>
      <c r="L14309" s="91"/>
      <c r="M14309" s="91"/>
      <c r="R14309"/>
      <c r="S14309"/>
      <c r="T14309"/>
      <c r="U14309"/>
      <c r="V14309"/>
      <c r="W14309"/>
      <c r="X14309"/>
      <c r="Y14309"/>
      <c r="Z14309"/>
      <c r="AA14309"/>
      <c r="AB14309"/>
      <c r="AC14309"/>
    </row>
    <row r="14310" spans="2:29" s="14" customFormat="1" x14ac:dyDescent="0.25">
      <c r="B14310"/>
      <c r="C14310"/>
      <c r="D14310"/>
      <c r="E14310"/>
      <c r="F14310"/>
      <c r="G14310"/>
      <c r="H14310"/>
      <c r="I14310"/>
      <c r="J14310"/>
      <c r="K14310" s="91"/>
      <c r="L14310" s="91"/>
      <c r="M14310" s="91"/>
      <c r="R14310"/>
      <c r="S14310"/>
      <c r="T14310"/>
      <c r="U14310"/>
      <c r="V14310"/>
      <c r="W14310"/>
      <c r="X14310"/>
      <c r="Y14310"/>
      <c r="Z14310"/>
      <c r="AA14310"/>
      <c r="AB14310"/>
      <c r="AC14310"/>
    </row>
    <row r="14311" spans="2:29" s="14" customFormat="1" x14ac:dyDescent="0.25">
      <c r="B14311"/>
      <c r="C14311"/>
      <c r="D14311"/>
      <c r="E14311"/>
      <c r="F14311"/>
      <c r="G14311"/>
      <c r="H14311"/>
      <c r="I14311"/>
      <c r="J14311"/>
      <c r="K14311" s="91"/>
      <c r="L14311" s="91"/>
      <c r="M14311" s="91"/>
      <c r="R14311"/>
      <c r="S14311"/>
      <c r="T14311"/>
      <c r="U14311"/>
      <c r="V14311"/>
      <c r="W14311"/>
      <c r="X14311"/>
      <c r="Y14311"/>
      <c r="Z14311"/>
      <c r="AA14311"/>
      <c r="AB14311"/>
      <c r="AC14311"/>
    </row>
    <row r="14312" spans="2:29" s="14" customFormat="1" x14ac:dyDescent="0.25">
      <c r="B14312"/>
      <c r="C14312"/>
      <c r="D14312"/>
      <c r="E14312"/>
      <c r="F14312"/>
      <c r="G14312"/>
      <c r="H14312"/>
      <c r="I14312"/>
      <c r="J14312"/>
      <c r="K14312" s="91"/>
      <c r="L14312" s="91"/>
      <c r="M14312" s="91"/>
      <c r="R14312"/>
      <c r="S14312"/>
      <c r="T14312"/>
      <c r="U14312"/>
      <c r="V14312"/>
      <c r="W14312"/>
      <c r="X14312"/>
      <c r="Y14312"/>
      <c r="Z14312"/>
      <c r="AA14312"/>
      <c r="AB14312"/>
      <c r="AC14312"/>
    </row>
    <row r="14313" spans="2:29" s="14" customFormat="1" x14ac:dyDescent="0.25">
      <c r="B14313"/>
      <c r="C14313"/>
      <c r="D14313"/>
      <c r="E14313"/>
      <c r="F14313"/>
      <c r="G14313"/>
      <c r="H14313"/>
      <c r="I14313"/>
      <c r="J14313"/>
      <c r="K14313" s="91"/>
      <c r="L14313" s="91"/>
      <c r="M14313" s="91"/>
      <c r="R14313"/>
      <c r="S14313"/>
      <c r="T14313"/>
      <c r="U14313"/>
      <c r="V14313"/>
      <c r="W14313"/>
      <c r="X14313"/>
      <c r="Y14313"/>
      <c r="Z14313"/>
      <c r="AA14313"/>
      <c r="AB14313"/>
      <c r="AC14313"/>
    </row>
    <row r="14314" spans="2:29" s="14" customFormat="1" x14ac:dyDescent="0.25">
      <c r="B14314"/>
      <c r="C14314"/>
      <c r="D14314"/>
      <c r="E14314"/>
      <c r="F14314"/>
      <c r="G14314"/>
      <c r="H14314"/>
      <c r="I14314"/>
      <c r="J14314"/>
      <c r="K14314" s="91"/>
      <c r="L14314" s="91"/>
      <c r="M14314" s="91"/>
      <c r="R14314"/>
      <c r="S14314"/>
      <c r="T14314"/>
      <c r="U14314"/>
      <c r="V14314"/>
      <c r="W14314"/>
      <c r="X14314"/>
      <c r="Y14314"/>
      <c r="Z14314"/>
      <c r="AA14314"/>
      <c r="AB14314"/>
      <c r="AC14314"/>
    </row>
    <row r="14315" spans="2:29" s="14" customFormat="1" x14ac:dyDescent="0.25">
      <c r="B14315"/>
      <c r="C14315"/>
      <c r="D14315"/>
      <c r="E14315"/>
      <c r="F14315"/>
      <c r="G14315"/>
      <c r="H14315"/>
      <c r="I14315"/>
      <c r="J14315"/>
      <c r="K14315" s="91"/>
      <c r="L14315" s="91"/>
      <c r="M14315" s="91"/>
      <c r="R14315"/>
      <c r="S14315"/>
      <c r="T14315"/>
      <c r="U14315"/>
      <c r="V14315"/>
      <c r="W14315"/>
      <c r="X14315"/>
      <c r="Y14315"/>
      <c r="Z14315"/>
      <c r="AA14315"/>
      <c r="AB14315"/>
      <c r="AC14315"/>
    </row>
    <row r="14316" spans="2:29" s="14" customFormat="1" x14ac:dyDescent="0.25">
      <c r="B14316"/>
      <c r="C14316"/>
      <c r="D14316"/>
      <c r="E14316"/>
      <c r="F14316"/>
      <c r="G14316"/>
      <c r="H14316"/>
      <c r="I14316"/>
      <c r="J14316"/>
      <c r="K14316" s="91"/>
      <c r="L14316" s="91"/>
      <c r="M14316" s="91"/>
      <c r="R14316"/>
      <c r="S14316"/>
      <c r="T14316"/>
      <c r="U14316"/>
      <c r="V14316"/>
      <c r="W14316"/>
      <c r="X14316"/>
      <c r="Y14316"/>
      <c r="Z14316"/>
      <c r="AA14316"/>
      <c r="AB14316"/>
      <c r="AC14316"/>
    </row>
    <row r="14317" spans="2:29" s="14" customFormat="1" x14ac:dyDescent="0.25">
      <c r="B14317"/>
      <c r="C14317"/>
      <c r="D14317"/>
      <c r="E14317"/>
      <c r="F14317"/>
      <c r="G14317"/>
      <c r="H14317"/>
      <c r="I14317"/>
      <c r="J14317"/>
      <c r="K14317" s="91"/>
      <c r="L14317" s="91"/>
      <c r="M14317" s="91"/>
      <c r="R14317"/>
      <c r="S14317"/>
      <c r="T14317"/>
      <c r="U14317"/>
      <c r="V14317"/>
      <c r="W14317"/>
      <c r="X14317"/>
      <c r="Y14317"/>
      <c r="Z14317"/>
      <c r="AA14317"/>
      <c r="AB14317"/>
      <c r="AC14317"/>
    </row>
    <row r="14318" spans="2:29" s="14" customFormat="1" x14ac:dyDescent="0.25">
      <c r="B14318"/>
      <c r="C14318"/>
      <c r="D14318"/>
      <c r="E14318"/>
      <c r="F14318"/>
      <c r="G14318"/>
      <c r="H14318"/>
      <c r="I14318"/>
      <c r="J14318"/>
      <c r="K14318" s="91"/>
      <c r="L14318" s="91"/>
      <c r="M14318" s="91"/>
      <c r="R14318"/>
      <c r="S14318"/>
      <c r="T14318"/>
      <c r="U14318"/>
      <c r="V14318"/>
      <c r="W14318"/>
      <c r="X14318"/>
      <c r="Y14318"/>
      <c r="Z14318"/>
      <c r="AA14318"/>
      <c r="AB14318"/>
      <c r="AC14318"/>
    </row>
    <row r="14319" spans="2:29" s="14" customFormat="1" x14ac:dyDescent="0.25">
      <c r="B14319"/>
      <c r="C14319"/>
      <c r="D14319"/>
      <c r="E14319"/>
      <c r="F14319"/>
      <c r="G14319"/>
      <c r="H14319"/>
      <c r="I14319"/>
      <c r="J14319"/>
      <c r="K14319" s="91"/>
      <c r="L14319" s="91"/>
      <c r="M14319" s="91"/>
      <c r="R14319"/>
      <c r="S14319"/>
      <c r="T14319"/>
      <c r="U14319"/>
      <c r="V14319"/>
      <c r="W14319"/>
      <c r="X14319"/>
      <c r="Y14319"/>
      <c r="Z14319"/>
      <c r="AA14319"/>
      <c r="AB14319"/>
      <c r="AC14319"/>
    </row>
    <row r="14320" spans="2:29" s="14" customFormat="1" x14ac:dyDescent="0.25">
      <c r="B14320"/>
      <c r="C14320"/>
      <c r="D14320"/>
      <c r="E14320"/>
      <c r="F14320"/>
      <c r="G14320"/>
      <c r="H14320"/>
      <c r="I14320"/>
      <c r="J14320"/>
      <c r="K14320" s="91"/>
      <c r="L14320" s="91"/>
      <c r="M14320" s="91"/>
      <c r="R14320"/>
      <c r="S14320"/>
      <c r="T14320"/>
      <c r="U14320"/>
      <c r="V14320"/>
      <c r="W14320"/>
      <c r="X14320"/>
      <c r="Y14320"/>
      <c r="Z14320"/>
      <c r="AA14320"/>
      <c r="AB14320"/>
      <c r="AC14320"/>
    </row>
    <row r="14321" spans="2:29" s="14" customFormat="1" x14ac:dyDescent="0.25">
      <c r="B14321"/>
      <c r="C14321"/>
      <c r="D14321"/>
      <c r="E14321"/>
      <c r="F14321"/>
      <c r="G14321"/>
      <c r="H14321"/>
      <c r="I14321"/>
      <c r="J14321"/>
      <c r="K14321" s="91"/>
      <c r="L14321" s="91"/>
      <c r="M14321" s="91"/>
      <c r="R14321"/>
      <c r="S14321"/>
      <c r="T14321"/>
      <c r="U14321"/>
      <c r="V14321"/>
      <c r="W14321"/>
      <c r="X14321"/>
      <c r="Y14321"/>
      <c r="Z14321"/>
      <c r="AA14321"/>
      <c r="AB14321"/>
      <c r="AC14321"/>
    </row>
    <row r="14322" spans="2:29" s="14" customFormat="1" x14ac:dyDescent="0.25">
      <c r="B14322"/>
      <c r="C14322"/>
      <c r="D14322"/>
      <c r="E14322"/>
      <c r="F14322"/>
      <c r="G14322"/>
      <c r="H14322"/>
      <c r="I14322"/>
      <c r="J14322"/>
      <c r="K14322" s="91"/>
      <c r="L14322" s="91"/>
      <c r="M14322" s="91"/>
      <c r="R14322"/>
      <c r="S14322"/>
      <c r="T14322"/>
      <c r="U14322"/>
      <c r="V14322"/>
      <c r="W14322"/>
      <c r="X14322"/>
      <c r="Y14322"/>
      <c r="Z14322"/>
      <c r="AA14322"/>
      <c r="AB14322"/>
      <c r="AC14322"/>
    </row>
    <row r="14323" spans="2:29" s="14" customFormat="1" x14ac:dyDescent="0.25">
      <c r="B14323"/>
      <c r="C14323"/>
      <c r="D14323"/>
      <c r="E14323"/>
      <c r="F14323"/>
      <c r="G14323"/>
      <c r="H14323"/>
      <c r="I14323"/>
      <c r="J14323"/>
      <c r="K14323" s="91"/>
      <c r="L14323" s="91"/>
      <c r="M14323" s="91"/>
      <c r="R14323"/>
      <c r="S14323"/>
      <c r="T14323"/>
      <c r="U14323"/>
      <c r="V14323"/>
      <c r="W14323"/>
      <c r="X14323"/>
      <c r="Y14323"/>
      <c r="Z14323"/>
      <c r="AA14323"/>
      <c r="AB14323"/>
      <c r="AC14323"/>
    </row>
    <row r="14324" spans="2:29" s="14" customFormat="1" x14ac:dyDescent="0.25">
      <c r="B14324"/>
      <c r="C14324"/>
      <c r="D14324"/>
      <c r="E14324"/>
      <c r="F14324"/>
      <c r="G14324"/>
      <c r="H14324"/>
      <c r="I14324"/>
      <c r="J14324"/>
      <c r="K14324" s="91"/>
      <c r="L14324" s="91"/>
      <c r="M14324" s="91"/>
      <c r="R14324"/>
      <c r="S14324"/>
      <c r="T14324"/>
      <c r="U14324"/>
      <c r="V14324"/>
      <c r="W14324"/>
      <c r="X14324"/>
      <c r="Y14324"/>
      <c r="Z14324"/>
      <c r="AA14324"/>
      <c r="AB14324"/>
      <c r="AC14324"/>
    </row>
    <row r="14325" spans="2:29" s="14" customFormat="1" x14ac:dyDescent="0.25">
      <c r="B14325"/>
      <c r="C14325"/>
      <c r="D14325"/>
      <c r="E14325"/>
      <c r="F14325"/>
      <c r="G14325"/>
      <c r="H14325"/>
      <c r="I14325"/>
      <c r="J14325"/>
      <c r="K14325" s="91"/>
      <c r="L14325" s="91"/>
      <c r="M14325" s="91"/>
      <c r="R14325"/>
      <c r="S14325"/>
      <c r="T14325"/>
      <c r="U14325"/>
      <c r="V14325"/>
      <c r="W14325"/>
      <c r="X14325"/>
      <c r="Y14325"/>
      <c r="Z14325"/>
      <c r="AA14325"/>
      <c r="AB14325"/>
      <c r="AC14325"/>
    </row>
    <row r="14326" spans="2:29" s="14" customFormat="1" x14ac:dyDescent="0.25">
      <c r="B14326"/>
      <c r="C14326"/>
      <c r="D14326"/>
      <c r="E14326"/>
      <c r="F14326"/>
      <c r="G14326"/>
      <c r="H14326"/>
      <c r="I14326"/>
      <c r="J14326"/>
      <c r="K14326" s="91"/>
      <c r="L14326" s="91"/>
      <c r="M14326" s="91"/>
      <c r="R14326"/>
      <c r="S14326"/>
      <c r="T14326"/>
      <c r="U14326"/>
      <c r="V14326"/>
      <c r="W14326"/>
      <c r="X14326"/>
      <c r="Y14326"/>
      <c r="Z14326"/>
      <c r="AA14326"/>
      <c r="AB14326"/>
      <c r="AC14326"/>
    </row>
    <row r="14327" spans="2:29" s="14" customFormat="1" x14ac:dyDescent="0.25">
      <c r="B14327"/>
      <c r="C14327"/>
      <c r="D14327"/>
      <c r="E14327"/>
      <c r="F14327"/>
      <c r="G14327"/>
      <c r="H14327"/>
      <c r="I14327"/>
      <c r="J14327"/>
      <c r="K14327" s="91"/>
      <c r="L14327" s="91"/>
      <c r="M14327" s="91"/>
      <c r="R14327"/>
      <c r="S14327"/>
      <c r="T14327"/>
      <c r="U14327"/>
      <c r="V14327"/>
      <c r="W14327"/>
      <c r="X14327"/>
      <c r="Y14327"/>
      <c r="Z14327"/>
      <c r="AA14327"/>
      <c r="AB14327"/>
      <c r="AC14327"/>
    </row>
    <row r="14328" spans="2:29" s="14" customFormat="1" x14ac:dyDescent="0.25">
      <c r="B14328"/>
      <c r="C14328"/>
      <c r="D14328"/>
      <c r="E14328"/>
      <c r="F14328"/>
      <c r="G14328"/>
      <c r="H14328"/>
      <c r="I14328"/>
      <c r="J14328"/>
      <c r="K14328" s="91"/>
      <c r="L14328" s="91"/>
      <c r="M14328" s="91"/>
      <c r="R14328"/>
      <c r="S14328"/>
      <c r="T14328"/>
      <c r="U14328"/>
      <c r="V14328"/>
      <c r="W14328"/>
      <c r="X14328"/>
      <c r="Y14328"/>
      <c r="Z14328"/>
      <c r="AA14328"/>
      <c r="AB14328"/>
      <c r="AC14328"/>
    </row>
    <row r="14329" spans="2:29" s="14" customFormat="1" x14ac:dyDescent="0.25">
      <c r="B14329"/>
      <c r="C14329"/>
      <c r="D14329"/>
      <c r="E14329"/>
      <c r="F14329"/>
      <c r="G14329"/>
      <c r="H14329"/>
      <c r="I14329"/>
      <c r="J14329"/>
      <c r="K14329" s="91"/>
      <c r="L14329" s="91"/>
      <c r="M14329" s="91"/>
      <c r="R14329"/>
      <c r="S14329"/>
      <c r="T14329"/>
      <c r="U14329"/>
      <c r="V14329"/>
      <c r="W14329"/>
      <c r="X14329"/>
      <c r="Y14329"/>
      <c r="Z14329"/>
      <c r="AA14329"/>
      <c r="AB14329"/>
      <c r="AC14329"/>
    </row>
    <row r="14330" spans="2:29" s="14" customFormat="1" x14ac:dyDescent="0.25">
      <c r="B14330"/>
      <c r="C14330"/>
      <c r="D14330"/>
      <c r="E14330"/>
      <c r="F14330"/>
      <c r="G14330"/>
      <c r="H14330"/>
      <c r="I14330"/>
      <c r="J14330"/>
      <c r="K14330" s="91"/>
      <c r="L14330" s="91"/>
      <c r="M14330" s="91"/>
      <c r="R14330"/>
      <c r="S14330"/>
      <c r="T14330"/>
      <c r="U14330"/>
      <c r="V14330"/>
      <c r="W14330"/>
      <c r="X14330"/>
      <c r="Y14330"/>
      <c r="Z14330"/>
      <c r="AA14330"/>
      <c r="AB14330"/>
      <c r="AC14330"/>
    </row>
    <row r="14331" spans="2:29" s="14" customFormat="1" x14ac:dyDescent="0.25">
      <c r="B14331"/>
      <c r="C14331"/>
      <c r="D14331"/>
      <c r="E14331"/>
      <c r="F14331"/>
      <c r="G14331"/>
      <c r="H14331"/>
      <c r="I14331"/>
      <c r="J14331"/>
      <c r="K14331" s="91"/>
      <c r="L14331" s="91"/>
      <c r="M14331" s="91"/>
      <c r="R14331"/>
      <c r="S14331"/>
      <c r="T14331"/>
      <c r="U14331"/>
      <c r="V14331"/>
      <c r="W14331"/>
      <c r="X14331"/>
      <c r="Y14331"/>
      <c r="Z14331"/>
      <c r="AA14331"/>
      <c r="AB14331"/>
      <c r="AC14331"/>
    </row>
    <row r="14332" spans="2:29" s="14" customFormat="1" x14ac:dyDescent="0.25">
      <c r="B14332"/>
      <c r="C14332"/>
      <c r="D14332"/>
      <c r="E14332"/>
      <c r="F14332"/>
      <c r="G14332"/>
      <c r="H14332"/>
      <c r="I14332"/>
      <c r="J14332"/>
      <c r="K14332" s="91"/>
      <c r="L14332" s="91"/>
      <c r="M14332" s="91"/>
      <c r="R14332"/>
      <c r="S14332"/>
      <c r="T14332"/>
      <c r="U14332"/>
      <c r="V14332"/>
      <c r="W14332"/>
      <c r="X14332"/>
      <c r="Y14332"/>
      <c r="Z14332"/>
      <c r="AA14332"/>
      <c r="AB14332"/>
      <c r="AC14332"/>
    </row>
    <row r="14333" spans="2:29" s="14" customFormat="1" x14ac:dyDescent="0.25">
      <c r="B14333"/>
      <c r="C14333"/>
      <c r="D14333"/>
      <c r="E14333"/>
      <c r="F14333"/>
      <c r="G14333"/>
      <c r="H14333"/>
      <c r="I14333"/>
      <c r="J14333"/>
      <c r="K14333" s="91"/>
      <c r="L14333" s="91"/>
      <c r="M14333" s="91"/>
      <c r="R14333"/>
      <c r="S14333"/>
      <c r="T14333"/>
      <c r="U14333"/>
      <c r="V14333"/>
      <c r="W14333"/>
      <c r="X14333"/>
      <c r="Y14333"/>
      <c r="Z14333"/>
      <c r="AA14333"/>
      <c r="AB14333"/>
      <c r="AC14333"/>
    </row>
    <row r="14334" spans="2:29" s="14" customFormat="1" x14ac:dyDescent="0.25">
      <c r="B14334"/>
      <c r="C14334"/>
      <c r="D14334"/>
      <c r="E14334"/>
      <c r="F14334"/>
      <c r="G14334"/>
      <c r="H14334"/>
      <c r="I14334"/>
      <c r="J14334"/>
      <c r="K14334" s="91"/>
      <c r="L14334" s="91"/>
      <c r="M14334" s="91"/>
      <c r="R14334"/>
      <c r="S14334"/>
      <c r="T14334"/>
      <c r="U14334"/>
      <c r="V14334"/>
      <c r="W14334"/>
      <c r="X14334"/>
      <c r="Y14334"/>
      <c r="Z14334"/>
      <c r="AA14334"/>
      <c r="AB14334"/>
      <c r="AC14334"/>
    </row>
    <row r="14335" spans="2:29" s="14" customFormat="1" x14ac:dyDescent="0.25">
      <c r="B14335"/>
      <c r="C14335"/>
      <c r="D14335"/>
      <c r="E14335"/>
      <c r="F14335"/>
      <c r="G14335"/>
      <c r="H14335"/>
      <c r="I14335"/>
      <c r="J14335"/>
      <c r="K14335" s="91"/>
      <c r="L14335" s="91"/>
      <c r="M14335" s="91"/>
      <c r="R14335"/>
      <c r="S14335"/>
      <c r="T14335"/>
      <c r="U14335"/>
      <c r="V14335"/>
      <c r="W14335"/>
      <c r="X14335"/>
      <c r="Y14335"/>
      <c r="Z14335"/>
      <c r="AA14335"/>
      <c r="AB14335"/>
      <c r="AC14335"/>
    </row>
    <row r="14336" spans="2:29" s="14" customFormat="1" x14ac:dyDescent="0.25">
      <c r="B14336"/>
      <c r="C14336"/>
      <c r="D14336"/>
      <c r="E14336"/>
      <c r="F14336"/>
      <c r="G14336"/>
      <c r="H14336"/>
      <c r="I14336"/>
      <c r="J14336"/>
      <c r="K14336" s="91"/>
      <c r="L14336" s="91"/>
      <c r="M14336" s="91"/>
      <c r="R14336"/>
      <c r="S14336"/>
      <c r="T14336"/>
      <c r="U14336"/>
      <c r="V14336"/>
      <c r="W14336"/>
      <c r="X14336"/>
      <c r="Y14336"/>
      <c r="Z14336"/>
      <c r="AA14336"/>
      <c r="AB14336"/>
      <c r="AC14336"/>
    </row>
    <row r="14337" spans="2:29" s="14" customFormat="1" x14ac:dyDescent="0.25">
      <c r="B14337"/>
      <c r="C14337"/>
      <c r="D14337"/>
      <c r="E14337"/>
      <c r="F14337"/>
      <c r="G14337"/>
      <c r="H14337"/>
      <c r="I14337"/>
      <c r="J14337"/>
      <c r="K14337" s="91"/>
      <c r="L14337" s="91"/>
      <c r="M14337" s="91"/>
      <c r="R14337"/>
      <c r="S14337"/>
      <c r="T14337"/>
      <c r="U14337"/>
      <c r="V14337"/>
      <c r="W14337"/>
      <c r="X14337"/>
      <c r="Y14337"/>
      <c r="Z14337"/>
      <c r="AA14337"/>
      <c r="AB14337"/>
      <c r="AC14337"/>
    </row>
    <row r="14338" spans="2:29" s="14" customFormat="1" x14ac:dyDescent="0.25">
      <c r="B14338"/>
      <c r="C14338"/>
      <c r="D14338"/>
      <c r="E14338"/>
      <c r="F14338"/>
      <c r="G14338"/>
      <c r="H14338"/>
      <c r="I14338"/>
      <c r="J14338"/>
      <c r="K14338" s="91"/>
      <c r="L14338" s="91"/>
      <c r="M14338" s="91"/>
      <c r="R14338"/>
      <c r="S14338"/>
      <c r="T14338"/>
      <c r="U14338"/>
      <c r="V14338"/>
      <c r="W14338"/>
      <c r="X14338"/>
      <c r="Y14338"/>
      <c r="Z14338"/>
      <c r="AA14338"/>
      <c r="AB14338"/>
      <c r="AC14338"/>
    </row>
    <row r="14339" spans="2:29" s="14" customFormat="1" x14ac:dyDescent="0.25">
      <c r="B14339"/>
      <c r="C14339"/>
      <c r="D14339"/>
      <c r="E14339"/>
      <c r="F14339"/>
      <c r="G14339"/>
      <c r="H14339"/>
      <c r="I14339"/>
      <c r="J14339"/>
      <c r="K14339" s="91"/>
      <c r="L14339" s="91"/>
      <c r="M14339" s="91"/>
      <c r="R14339"/>
      <c r="S14339"/>
      <c r="T14339"/>
      <c r="U14339"/>
      <c r="V14339"/>
      <c r="W14339"/>
      <c r="X14339"/>
      <c r="Y14339"/>
      <c r="Z14339"/>
      <c r="AA14339"/>
      <c r="AB14339"/>
      <c r="AC14339"/>
    </row>
    <row r="14340" spans="2:29" s="14" customFormat="1" x14ac:dyDescent="0.25">
      <c r="B14340"/>
      <c r="C14340"/>
      <c r="D14340"/>
      <c r="E14340"/>
      <c r="F14340"/>
      <c r="G14340"/>
      <c r="H14340"/>
      <c r="I14340"/>
      <c r="J14340"/>
      <c r="K14340" s="91"/>
      <c r="L14340" s="91"/>
      <c r="M14340" s="91"/>
      <c r="R14340"/>
      <c r="S14340"/>
      <c r="T14340"/>
      <c r="U14340"/>
      <c r="V14340"/>
      <c r="W14340"/>
      <c r="X14340"/>
      <c r="Y14340"/>
      <c r="Z14340"/>
      <c r="AA14340"/>
      <c r="AB14340"/>
      <c r="AC14340"/>
    </row>
    <row r="14341" spans="2:29" s="14" customFormat="1" x14ac:dyDescent="0.25">
      <c r="B14341"/>
      <c r="C14341"/>
      <c r="D14341"/>
      <c r="E14341"/>
      <c r="F14341"/>
      <c r="G14341"/>
      <c r="H14341"/>
      <c r="I14341"/>
      <c r="J14341"/>
      <c r="K14341" s="91"/>
      <c r="L14341" s="91"/>
      <c r="M14341" s="91"/>
      <c r="R14341"/>
      <c r="S14341"/>
      <c r="T14341"/>
      <c r="U14341"/>
      <c r="V14341"/>
      <c r="W14341"/>
      <c r="X14341"/>
      <c r="Y14341"/>
      <c r="Z14341"/>
      <c r="AA14341"/>
      <c r="AB14341"/>
      <c r="AC14341"/>
    </row>
    <row r="14342" spans="2:29" s="14" customFormat="1" x14ac:dyDescent="0.25">
      <c r="B14342"/>
      <c r="C14342"/>
      <c r="D14342"/>
      <c r="E14342"/>
      <c r="F14342"/>
      <c r="G14342"/>
      <c r="H14342"/>
      <c r="I14342"/>
      <c r="J14342"/>
      <c r="K14342" s="91"/>
      <c r="L14342" s="91"/>
      <c r="M14342" s="91"/>
      <c r="R14342"/>
      <c r="S14342"/>
      <c r="T14342"/>
      <c r="U14342"/>
      <c r="V14342"/>
      <c r="W14342"/>
      <c r="X14342"/>
      <c r="Y14342"/>
      <c r="Z14342"/>
      <c r="AA14342"/>
      <c r="AB14342"/>
      <c r="AC14342"/>
    </row>
    <row r="14343" spans="2:29" s="14" customFormat="1" x14ac:dyDescent="0.25">
      <c r="B14343"/>
      <c r="C14343"/>
      <c r="D14343"/>
      <c r="E14343"/>
      <c r="F14343"/>
      <c r="G14343"/>
      <c r="H14343"/>
      <c r="I14343"/>
      <c r="J14343"/>
      <c r="K14343" s="91"/>
      <c r="L14343" s="91"/>
      <c r="M14343" s="91"/>
      <c r="R14343"/>
      <c r="S14343"/>
      <c r="T14343"/>
      <c r="U14343"/>
      <c r="V14343"/>
      <c r="W14343"/>
      <c r="X14343"/>
      <c r="Y14343"/>
      <c r="Z14343"/>
      <c r="AA14343"/>
      <c r="AB14343"/>
      <c r="AC14343"/>
    </row>
    <row r="14344" spans="2:29" s="14" customFormat="1" x14ac:dyDescent="0.25">
      <c r="B14344"/>
      <c r="C14344"/>
      <c r="D14344"/>
      <c r="E14344"/>
      <c r="F14344"/>
      <c r="G14344"/>
      <c r="H14344"/>
      <c r="I14344"/>
      <c r="J14344"/>
      <c r="K14344" s="91"/>
      <c r="L14344" s="91"/>
      <c r="M14344" s="91"/>
      <c r="R14344"/>
      <c r="S14344"/>
      <c r="T14344"/>
      <c r="U14344"/>
      <c r="V14344"/>
      <c r="W14344"/>
      <c r="X14344"/>
      <c r="Y14344"/>
      <c r="Z14344"/>
      <c r="AA14344"/>
      <c r="AB14344"/>
      <c r="AC14344"/>
    </row>
    <row r="14345" spans="2:29" s="14" customFormat="1" x14ac:dyDescent="0.25">
      <c r="B14345"/>
      <c r="C14345"/>
      <c r="D14345"/>
      <c r="E14345"/>
      <c r="F14345"/>
      <c r="G14345"/>
      <c r="H14345"/>
      <c r="I14345"/>
      <c r="J14345"/>
      <c r="K14345" s="91"/>
      <c r="L14345" s="91"/>
      <c r="M14345" s="91"/>
      <c r="R14345"/>
      <c r="S14345"/>
      <c r="T14345"/>
      <c r="U14345"/>
      <c r="V14345"/>
      <c r="W14345"/>
      <c r="X14345"/>
      <c r="Y14345"/>
      <c r="Z14345"/>
      <c r="AA14345"/>
      <c r="AB14345"/>
      <c r="AC14345"/>
    </row>
    <row r="14346" spans="2:29" s="14" customFormat="1" x14ac:dyDescent="0.25">
      <c r="B14346"/>
      <c r="C14346"/>
      <c r="D14346"/>
      <c r="E14346"/>
      <c r="F14346"/>
      <c r="G14346"/>
      <c r="H14346"/>
      <c r="I14346"/>
      <c r="J14346"/>
      <c r="K14346" s="91"/>
      <c r="L14346" s="91"/>
      <c r="M14346" s="91"/>
      <c r="R14346"/>
      <c r="S14346"/>
      <c r="T14346"/>
      <c r="U14346"/>
      <c r="V14346"/>
      <c r="W14346"/>
      <c r="X14346"/>
      <c r="Y14346"/>
      <c r="Z14346"/>
      <c r="AA14346"/>
      <c r="AB14346"/>
      <c r="AC14346"/>
    </row>
    <row r="14347" spans="2:29" s="14" customFormat="1" x14ac:dyDescent="0.25">
      <c r="B14347"/>
      <c r="C14347"/>
      <c r="D14347"/>
      <c r="E14347"/>
      <c r="F14347"/>
      <c r="G14347"/>
      <c r="H14347"/>
      <c r="I14347"/>
      <c r="J14347"/>
      <c r="K14347" s="91"/>
      <c r="L14347" s="91"/>
      <c r="M14347" s="91"/>
      <c r="R14347"/>
      <c r="S14347"/>
      <c r="T14347"/>
      <c r="U14347"/>
      <c r="V14347"/>
      <c r="W14347"/>
      <c r="X14347"/>
      <c r="Y14347"/>
      <c r="Z14347"/>
      <c r="AA14347"/>
      <c r="AB14347"/>
      <c r="AC14347"/>
    </row>
    <row r="14348" spans="2:29" s="14" customFormat="1" x14ac:dyDescent="0.25">
      <c r="B14348"/>
      <c r="C14348"/>
      <c r="D14348"/>
      <c r="E14348"/>
      <c r="F14348"/>
      <c r="G14348"/>
      <c r="H14348"/>
      <c r="I14348"/>
      <c r="J14348"/>
      <c r="K14348" s="91"/>
      <c r="L14348" s="91"/>
      <c r="M14348" s="91"/>
      <c r="R14348"/>
      <c r="S14348"/>
      <c r="T14348"/>
      <c r="U14348"/>
      <c r="V14348"/>
      <c r="W14348"/>
      <c r="X14348"/>
      <c r="Y14348"/>
      <c r="Z14348"/>
      <c r="AA14348"/>
      <c r="AB14348"/>
      <c r="AC14348"/>
    </row>
    <row r="14349" spans="2:29" s="14" customFormat="1" x14ac:dyDescent="0.25">
      <c r="B14349"/>
      <c r="C14349"/>
      <c r="D14349"/>
      <c r="E14349"/>
      <c r="F14349"/>
      <c r="G14349"/>
      <c r="H14349"/>
      <c r="I14349"/>
      <c r="J14349"/>
      <c r="K14349" s="91"/>
      <c r="L14349" s="91"/>
      <c r="M14349" s="91"/>
      <c r="R14349"/>
      <c r="S14349"/>
      <c r="T14349"/>
      <c r="U14349"/>
      <c r="V14349"/>
      <c r="W14349"/>
      <c r="X14349"/>
      <c r="Y14349"/>
      <c r="Z14349"/>
      <c r="AA14349"/>
      <c r="AB14349"/>
      <c r="AC14349"/>
    </row>
    <row r="14350" spans="2:29" s="14" customFormat="1" x14ac:dyDescent="0.25">
      <c r="B14350"/>
      <c r="C14350"/>
      <c r="D14350"/>
      <c r="E14350"/>
      <c r="F14350"/>
      <c r="G14350"/>
      <c r="H14350"/>
      <c r="I14350"/>
      <c r="J14350"/>
      <c r="K14350" s="91"/>
      <c r="L14350" s="91"/>
      <c r="M14350" s="91"/>
      <c r="R14350"/>
      <c r="S14350"/>
      <c r="T14350"/>
      <c r="U14350"/>
      <c r="V14350"/>
      <c r="W14350"/>
      <c r="X14350"/>
      <c r="Y14350"/>
      <c r="Z14350"/>
      <c r="AA14350"/>
      <c r="AB14350"/>
      <c r="AC14350"/>
    </row>
    <row r="14351" spans="2:29" s="14" customFormat="1" x14ac:dyDescent="0.25">
      <c r="B14351"/>
      <c r="C14351"/>
      <c r="D14351"/>
      <c r="E14351"/>
      <c r="F14351"/>
      <c r="G14351"/>
      <c r="H14351"/>
      <c r="I14351"/>
      <c r="J14351"/>
      <c r="K14351" s="91"/>
      <c r="L14351" s="91"/>
      <c r="M14351" s="91"/>
      <c r="R14351"/>
      <c r="S14351"/>
      <c r="T14351"/>
      <c r="U14351"/>
      <c r="V14351"/>
      <c r="W14351"/>
      <c r="X14351"/>
      <c r="Y14351"/>
      <c r="Z14351"/>
      <c r="AA14351"/>
      <c r="AB14351"/>
      <c r="AC14351"/>
    </row>
    <row r="14352" spans="2:29" s="14" customFormat="1" x14ac:dyDescent="0.25">
      <c r="B14352"/>
      <c r="C14352"/>
      <c r="D14352"/>
      <c r="E14352"/>
      <c r="F14352"/>
      <c r="G14352"/>
      <c r="H14352"/>
      <c r="I14352"/>
      <c r="J14352"/>
      <c r="K14352" s="91"/>
      <c r="L14352" s="91"/>
      <c r="M14352" s="91"/>
      <c r="R14352"/>
      <c r="S14352"/>
      <c r="T14352"/>
      <c r="U14352"/>
      <c r="V14352"/>
      <c r="W14352"/>
      <c r="X14352"/>
      <c r="Y14352"/>
      <c r="Z14352"/>
      <c r="AA14352"/>
      <c r="AB14352"/>
      <c r="AC14352"/>
    </row>
    <row r="14353" spans="2:29" s="14" customFormat="1" x14ac:dyDescent="0.25">
      <c r="B14353"/>
      <c r="C14353"/>
      <c r="D14353"/>
      <c r="E14353"/>
      <c r="F14353"/>
      <c r="G14353"/>
      <c r="H14353"/>
      <c r="I14353"/>
      <c r="J14353"/>
      <c r="K14353" s="91"/>
      <c r="L14353" s="91"/>
      <c r="M14353" s="91"/>
      <c r="R14353"/>
      <c r="S14353"/>
      <c r="T14353"/>
      <c r="U14353"/>
      <c r="V14353"/>
      <c r="W14353"/>
      <c r="X14353"/>
      <c r="Y14353"/>
      <c r="Z14353"/>
      <c r="AA14353"/>
      <c r="AB14353"/>
      <c r="AC14353"/>
    </row>
    <row r="14354" spans="2:29" s="14" customFormat="1" x14ac:dyDescent="0.25">
      <c r="B14354"/>
      <c r="C14354"/>
      <c r="D14354"/>
      <c r="E14354"/>
      <c r="F14354"/>
      <c r="G14354"/>
      <c r="H14354"/>
      <c r="I14354"/>
      <c r="J14354"/>
      <c r="K14354" s="91"/>
      <c r="L14354" s="91"/>
      <c r="M14354" s="91"/>
      <c r="R14354"/>
      <c r="S14354"/>
      <c r="T14354"/>
      <c r="U14354"/>
      <c r="V14354"/>
      <c r="W14354"/>
      <c r="X14354"/>
      <c r="Y14354"/>
      <c r="Z14354"/>
      <c r="AA14354"/>
      <c r="AB14354"/>
      <c r="AC14354"/>
    </row>
    <row r="14355" spans="2:29" s="14" customFormat="1" x14ac:dyDescent="0.25">
      <c r="B14355"/>
      <c r="C14355"/>
      <c r="D14355"/>
      <c r="E14355"/>
      <c r="F14355"/>
      <c r="G14355"/>
      <c r="H14355"/>
      <c r="I14355"/>
      <c r="J14355"/>
      <c r="K14355" s="91"/>
      <c r="L14355" s="91"/>
      <c r="M14355" s="91"/>
      <c r="R14355"/>
      <c r="S14355"/>
      <c r="T14355"/>
      <c r="U14355"/>
      <c r="V14355"/>
      <c r="W14355"/>
      <c r="X14355"/>
      <c r="Y14355"/>
      <c r="Z14355"/>
      <c r="AA14355"/>
      <c r="AB14355"/>
      <c r="AC14355"/>
    </row>
    <row r="14356" spans="2:29" s="14" customFormat="1" x14ac:dyDescent="0.25">
      <c r="B14356"/>
      <c r="C14356"/>
      <c r="D14356"/>
      <c r="E14356"/>
      <c r="F14356"/>
      <c r="G14356"/>
      <c r="H14356"/>
      <c r="I14356"/>
      <c r="J14356"/>
      <c r="K14356" s="91"/>
      <c r="L14356" s="91"/>
      <c r="M14356" s="91"/>
      <c r="R14356"/>
      <c r="S14356"/>
      <c r="T14356"/>
      <c r="U14356"/>
      <c r="V14356"/>
      <c r="W14356"/>
      <c r="X14356"/>
      <c r="Y14356"/>
      <c r="Z14356"/>
      <c r="AA14356"/>
      <c r="AB14356"/>
      <c r="AC14356"/>
    </row>
    <row r="14357" spans="2:29" s="14" customFormat="1" x14ac:dyDescent="0.25">
      <c r="B14357"/>
      <c r="C14357"/>
      <c r="D14357"/>
      <c r="E14357"/>
      <c r="F14357"/>
      <c r="G14357"/>
      <c r="H14357"/>
      <c r="I14357"/>
      <c r="J14357"/>
      <c r="K14357" s="91"/>
      <c r="L14357" s="91"/>
      <c r="M14357" s="91"/>
      <c r="R14357"/>
      <c r="S14357"/>
      <c r="T14357"/>
      <c r="U14357"/>
      <c r="V14357"/>
      <c r="W14357"/>
      <c r="X14357"/>
      <c r="Y14357"/>
      <c r="Z14357"/>
      <c r="AA14357"/>
      <c r="AB14357"/>
      <c r="AC14357"/>
    </row>
    <row r="14358" spans="2:29" s="14" customFormat="1" x14ac:dyDescent="0.25">
      <c r="B14358"/>
      <c r="C14358"/>
      <c r="D14358"/>
      <c r="E14358"/>
      <c r="F14358"/>
      <c r="G14358"/>
      <c r="H14358"/>
      <c r="I14358"/>
      <c r="J14358"/>
      <c r="K14358" s="91"/>
      <c r="L14358" s="91"/>
      <c r="M14358" s="91"/>
      <c r="R14358"/>
      <c r="S14358"/>
      <c r="T14358"/>
      <c r="U14358"/>
      <c r="V14358"/>
      <c r="W14358"/>
      <c r="X14358"/>
      <c r="Y14358"/>
      <c r="Z14358"/>
      <c r="AA14358"/>
      <c r="AB14358"/>
      <c r="AC14358"/>
    </row>
    <row r="14359" spans="2:29" s="14" customFormat="1" x14ac:dyDescent="0.25">
      <c r="B14359"/>
      <c r="C14359"/>
      <c r="D14359"/>
      <c r="E14359"/>
      <c r="F14359"/>
      <c r="G14359"/>
      <c r="H14359"/>
      <c r="I14359"/>
      <c r="J14359"/>
      <c r="K14359" s="91"/>
      <c r="L14359" s="91"/>
      <c r="M14359" s="91"/>
      <c r="R14359"/>
      <c r="S14359"/>
      <c r="T14359"/>
      <c r="U14359"/>
      <c r="V14359"/>
      <c r="W14359"/>
      <c r="X14359"/>
      <c r="Y14359"/>
      <c r="Z14359"/>
      <c r="AA14359"/>
      <c r="AB14359"/>
      <c r="AC14359"/>
    </row>
    <row r="14360" spans="2:29" s="14" customFormat="1" x14ac:dyDescent="0.25">
      <c r="B14360"/>
      <c r="C14360"/>
      <c r="D14360"/>
      <c r="E14360"/>
      <c r="F14360"/>
      <c r="G14360"/>
      <c r="H14360"/>
      <c r="I14360"/>
      <c r="J14360"/>
      <c r="K14360" s="91"/>
      <c r="L14360" s="91"/>
      <c r="M14360" s="91"/>
      <c r="R14360"/>
      <c r="S14360"/>
      <c r="T14360"/>
      <c r="U14360"/>
      <c r="V14360"/>
      <c r="W14360"/>
      <c r="X14360"/>
      <c r="Y14360"/>
      <c r="Z14360"/>
      <c r="AA14360"/>
      <c r="AB14360"/>
      <c r="AC14360"/>
    </row>
    <row r="14361" spans="2:29" s="14" customFormat="1" x14ac:dyDescent="0.25">
      <c r="B14361"/>
      <c r="C14361"/>
      <c r="D14361"/>
      <c r="E14361"/>
      <c r="F14361"/>
      <c r="G14361"/>
      <c r="H14361"/>
      <c r="I14361"/>
      <c r="J14361"/>
      <c r="K14361" s="91"/>
      <c r="L14361" s="91"/>
      <c r="M14361" s="91"/>
      <c r="R14361"/>
      <c r="S14361"/>
      <c r="T14361"/>
      <c r="U14361"/>
      <c r="V14361"/>
      <c r="W14361"/>
      <c r="X14361"/>
      <c r="Y14361"/>
      <c r="Z14361"/>
      <c r="AA14361"/>
      <c r="AB14361"/>
      <c r="AC14361"/>
    </row>
    <row r="14362" spans="2:29" s="14" customFormat="1" x14ac:dyDescent="0.25">
      <c r="B14362"/>
      <c r="C14362"/>
      <c r="D14362"/>
      <c r="E14362"/>
      <c r="F14362"/>
      <c r="G14362"/>
      <c r="H14362"/>
      <c r="I14362"/>
      <c r="J14362"/>
      <c r="K14362" s="91"/>
      <c r="L14362" s="91"/>
      <c r="M14362" s="91"/>
      <c r="R14362"/>
      <c r="S14362"/>
      <c r="T14362"/>
      <c r="U14362"/>
      <c r="V14362"/>
      <c r="W14362"/>
      <c r="X14362"/>
      <c r="Y14362"/>
      <c r="Z14362"/>
      <c r="AA14362"/>
      <c r="AB14362"/>
      <c r="AC14362"/>
    </row>
    <row r="14363" spans="2:29" s="14" customFormat="1" x14ac:dyDescent="0.25">
      <c r="B14363"/>
      <c r="C14363"/>
      <c r="D14363"/>
      <c r="E14363"/>
      <c r="F14363"/>
      <c r="G14363"/>
      <c r="H14363"/>
      <c r="I14363"/>
      <c r="J14363"/>
      <c r="K14363" s="91"/>
      <c r="L14363" s="91"/>
      <c r="M14363" s="91"/>
      <c r="R14363"/>
      <c r="S14363"/>
      <c r="T14363"/>
      <c r="U14363"/>
      <c r="V14363"/>
      <c r="W14363"/>
      <c r="X14363"/>
      <c r="Y14363"/>
      <c r="Z14363"/>
      <c r="AA14363"/>
      <c r="AB14363"/>
      <c r="AC14363"/>
    </row>
    <row r="14364" spans="2:29" s="14" customFormat="1" x14ac:dyDescent="0.25">
      <c r="B14364"/>
      <c r="C14364"/>
      <c r="D14364"/>
      <c r="E14364"/>
      <c r="F14364"/>
      <c r="G14364"/>
      <c r="H14364"/>
      <c r="I14364"/>
      <c r="J14364"/>
      <c r="K14364" s="91"/>
      <c r="L14364" s="91"/>
      <c r="M14364" s="91"/>
      <c r="R14364"/>
      <c r="S14364"/>
      <c r="T14364"/>
      <c r="U14364"/>
      <c r="V14364"/>
      <c r="W14364"/>
      <c r="X14364"/>
      <c r="Y14364"/>
      <c r="Z14364"/>
      <c r="AA14364"/>
      <c r="AB14364"/>
      <c r="AC14364"/>
    </row>
    <row r="14365" spans="2:29" s="14" customFormat="1" x14ac:dyDescent="0.25">
      <c r="B14365"/>
      <c r="C14365"/>
      <c r="D14365"/>
      <c r="E14365"/>
      <c r="F14365"/>
      <c r="G14365"/>
      <c r="H14365"/>
      <c r="I14365"/>
      <c r="J14365"/>
      <c r="K14365" s="91"/>
      <c r="L14365" s="91"/>
      <c r="M14365" s="91"/>
      <c r="R14365"/>
      <c r="S14365"/>
      <c r="T14365"/>
      <c r="U14365"/>
      <c r="V14365"/>
      <c r="W14365"/>
      <c r="X14365"/>
      <c r="Y14365"/>
      <c r="Z14365"/>
      <c r="AA14365"/>
      <c r="AB14365"/>
      <c r="AC14365"/>
    </row>
    <row r="14366" spans="2:29" s="14" customFormat="1" x14ac:dyDescent="0.25">
      <c r="B14366"/>
      <c r="C14366"/>
      <c r="D14366"/>
      <c r="E14366"/>
      <c r="F14366"/>
      <c r="G14366"/>
      <c r="H14366"/>
      <c r="I14366"/>
      <c r="J14366"/>
      <c r="K14366" s="91"/>
      <c r="L14366" s="91"/>
      <c r="M14366" s="91"/>
      <c r="R14366"/>
      <c r="S14366"/>
      <c r="T14366"/>
      <c r="U14366"/>
      <c r="V14366"/>
      <c r="W14366"/>
      <c r="X14366"/>
      <c r="Y14366"/>
      <c r="Z14366"/>
      <c r="AA14366"/>
      <c r="AB14366"/>
      <c r="AC14366"/>
    </row>
    <row r="14367" spans="2:29" s="14" customFormat="1" x14ac:dyDescent="0.25">
      <c r="B14367"/>
      <c r="C14367"/>
      <c r="D14367"/>
      <c r="E14367"/>
      <c r="F14367"/>
      <c r="G14367"/>
      <c r="H14367"/>
      <c r="I14367"/>
      <c r="J14367"/>
      <c r="K14367" s="91"/>
      <c r="L14367" s="91"/>
      <c r="M14367" s="91"/>
      <c r="R14367"/>
      <c r="S14367"/>
      <c r="T14367"/>
      <c r="U14367"/>
      <c r="V14367"/>
      <c r="W14367"/>
      <c r="X14367"/>
      <c r="Y14367"/>
      <c r="Z14367"/>
      <c r="AA14367"/>
      <c r="AB14367"/>
      <c r="AC14367"/>
    </row>
    <row r="14368" spans="2:29" s="14" customFormat="1" x14ac:dyDescent="0.25">
      <c r="B14368"/>
      <c r="C14368"/>
      <c r="D14368"/>
      <c r="E14368"/>
      <c r="F14368"/>
      <c r="G14368"/>
      <c r="H14368"/>
      <c r="I14368"/>
      <c r="J14368"/>
      <c r="K14368" s="91"/>
      <c r="L14368" s="91"/>
      <c r="M14368" s="91"/>
      <c r="R14368"/>
      <c r="S14368"/>
      <c r="T14368"/>
      <c r="U14368"/>
      <c r="V14368"/>
      <c r="W14368"/>
      <c r="X14368"/>
      <c r="Y14368"/>
      <c r="Z14368"/>
      <c r="AA14368"/>
      <c r="AB14368"/>
      <c r="AC14368"/>
    </row>
    <row r="14369" spans="2:29" s="14" customFormat="1" x14ac:dyDescent="0.25">
      <c r="B14369"/>
      <c r="C14369"/>
      <c r="D14369"/>
      <c r="E14369"/>
      <c r="F14369"/>
      <c r="G14369"/>
      <c r="H14369"/>
      <c r="I14369"/>
      <c r="J14369"/>
      <c r="K14369" s="91"/>
      <c r="L14369" s="91"/>
      <c r="M14369" s="91"/>
      <c r="R14369"/>
      <c r="S14369"/>
      <c r="T14369"/>
      <c r="U14369"/>
      <c r="V14369"/>
      <c r="W14369"/>
      <c r="X14369"/>
      <c r="Y14369"/>
      <c r="Z14369"/>
      <c r="AA14369"/>
      <c r="AB14369"/>
      <c r="AC14369"/>
    </row>
    <row r="14370" spans="2:29" s="14" customFormat="1" x14ac:dyDescent="0.25">
      <c r="B14370"/>
      <c r="C14370"/>
      <c r="D14370"/>
      <c r="E14370"/>
      <c r="F14370"/>
      <c r="G14370"/>
      <c r="H14370"/>
      <c r="I14370"/>
      <c r="J14370"/>
      <c r="K14370" s="91"/>
      <c r="L14370" s="91"/>
      <c r="M14370" s="91"/>
      <c r="R14370"/>
      <c r="S14370"/>
      <c r="T14370"/>
      <c r="U14370"/>
      <c r="V14370"/>
      <c r="W14370"/>
      <c r="X14370"/>
      <c r="Y14370"/>
      <c r="Z14370"/>
      <c r="AA14370"/>
      <c r="AB14370"/>
      <c r="AC14370"/>
    </row>
    <row r="14371" spans="2:29" s="14" customFormat="1" x14ac:dyDescent="0.25">
      <c r="B14371"/>
      <c r="C14371"/>
      <c r="D14371"/>
      <c r="E14371"/>
      <c r="F14371"/>
      <c r="G14371"/>
      <c r="H14371"/>
      <c r="I14371"/>
      <c r="J14371"/>
      <c r="K14371" s="91"/>
      <c r="L14371" s="91"/>
      <c r="M14371" s="91"/>
      <c r="R14371"/>
      <c r="S14371"/>
      <c r="T14371"/>
      <c r="U14371"/>
      <c r="V14371"/>
      <c r="W14371"/>
      <c r="X14371"/>
      <c r="Y14371"/>
      <c r="Z14371"/>
      <c r="AA14371"/>
      <c r="AB14371"/>
      <c r="AC14371"/>
    </row>
    <row r="14372" spans="2:29" s="14" customFormat="1" x14ac:dyDescent="0.25">
      <c r="B14372"/>
      <c r="C14372"/>
      <c r="D14372"/>
      <c r="E14372"/>
      <c r="F14372"/>
      <c r="G14372"/>
      <c r="H14372"/>
      <c r="I14372"/>
      <c r="J14372"/>
      <c r="K14372" s="91"/>
      <c r="L14372" s="91"/>
      <c r="M14372" s="91"/>
      <c r="R14372"/>
      <c r="S14372"/>
      <c r="T14372"/>
      <c r="U14372"/>
      <c r="V14372"/>
      <c r="W14372"/>
      <c r="X14372"/>
      <c r="Y14372"/>
      <c r="Z14372"/>
      <c r="AA14372"/>
      <c r="AB14372"/>
      <c r="AC14372"/>
    </row>
    <row r="14373" spans="2:29" s="14" customFormat="1" x14ac:dyDescent="0.25">
      <c r="B14373"/>
      <c r="C14373"/>
      <c r="D14373"/>
      <c r="E14373"/>
      <c r="F14373"/>
      <c r="G14373"/>
      <c r="H14373"/>
      <c r="I14373"/>
      <c r="J14373"/>
      <c r="K14373" s="91"/>
      <c r="L14373" s="91"/>
      <c r="M14373" s="91"/>
      <c r="R14373"/>
      <c r="S14373"/>
      <c r="T14373"/>
      <c r="U14373"/>
      <c r="V14373"/>
      <c r="W14373"/>
      <c r="X14373"/>
      <c r="Y14373"/>
      <c r="Z14373"/>
      <c r="AA14373"/>
      <c r="AB14373"/>
      <c r="AC14373"/>
    </row>
    <row r="14374" spans="2:29" s="14" customFormat="1" x14ac:dyDescent="0.25">
      <c r="B14374"/>
      <c r="C14374"/>
      <c r="D14374"/>
      <c r="E14374"/>
      <c r="F14374"/>
      <c r="G14374"/>
      <c r="H14374"/>
      <c r="I14374"/>
      <c r="J14374"/>
      <c r="K14374" s="91"/>
      <c r="L14374" s="91"/>
      <c r="M14374" s="91"/>
      <c r="R14374"/>
      <c r="S14374"/>
      <c r="T14374"/>
      <c r="U14374"/>
      <c r="V14374"/>
      <c r="W14374"/>
      <c r="X14374"/>
      <c r="Y14374"/>
      <c r="Z14374"/>
      <c r="AA14374"/>
      <c r="AB14374"/>
      <c r="AC14374"/>
    </row>
    <row r="14375" spans="2:29" s="14" customFormat="1" x14ac:dyDescent="0.25">
      <c r="B14375"/>
      <c r="C14375"/>
      <c r="D14375"/>
      <c r="E14375"/>
      <c r="F14375"/>
      <c r="G14375"/>
      <c r="H14375"/>
      <c r="I14375"/>
      <c r="J14375"/>
      <c r="K14375" s="91"/>
      <c r="L14375" s="91"/>
      <c r="M14375" s="91"/>
      <c r="R14375"/>
      <c r="S14375"/>
      <c r="T14375"/>
      <c r="U14375"/>
      <c r="V14375"/>
      <c r="W14375"/>
      <c r="X14375"/>
      <c r="Y14375"/>
      <c r="Z14375"/>
      <c r="AA14375"/>
      <c r="AB14375"/>
      <c r="AC14375"/>
    </row>
    <row r="14376" spans="2:29" s="14" customFormat="1" x14ac:dyDescent="0.25">
      <c r="B14376"/>
      <c r="C14376"/>
      <c r="D14376"/>
      <c r="E14376"/>
      <c r="F14376"/>
      <c r="G14376"/>
      <c r="H14376"/>
      <c r="I14376"/>
      <c r="J14376"/>
      <c r="K14376" s="91"/>
      <c r="L14376" s="91"/>
      <c r="M14376" s="91"/>
      <c r="R14376"/>
      <c r="S14376"/>
      <c r="T14376"/>
      <c r="U14376"/>
      <c r="V14376"/>
      <c r="W14376"/>
      <c r="X14376"/>
      <c r="Y14376"/>
      <c r="Z14376"/>
      <c r="AA14376"/>
      <c r="AB14376"/>
      <c r="AC14376"/>
    </row>
    <row r="14377" spans="2:29" s="14" customFormat="1" x14ac:dyDescent="0.25">
      <c r="B14377"/>
      <c r="C14377"/>
      <c r="D14377"/>
      <c r="E14377"/>
      <c r="F14377"/>
      <c r="G14377"/>
      <c r="H14377"/>
      <c r="I14377"/>
      <c r="J14377"/>
      <c r="K14377" s="91"/>
      <c r="L14377" s="91"/>
      <c r="M14377" s="91"/>
      <c r="R14377"/>
      <c r="S14377"/>
      <c r="T14377"/>
      <c r="U14377"/>
      <c r="V14377"/>
      <c r="W14377"/>
      <c r="X14377"/>
      <c r="Y14377"/>
      <c r="Z14377"/>
      <c r="AA14377"/>
      <c r="AB14377"/>
      <c r="AC14377"/>
    </row>
    <row r="14378" spans="2:29" s="14" customFormat="1" x14ac:dyDescent="0.25">
      <c r="B14378"/>
      <c r="C14378"/>
      <c r="D14378"/>
      <c r="E14378"/>
      <c r="F14378"/>
      <c r="G14378"/>
      <c r="H14378"/>
      <c r="I14378"/>
      <c r="J14378"/>
      <c r="K14378" s="91"/>
      <c r="L14378" s="91"/>
      <c r="M14378" s="91"/>
      <c r="R14378"/>
      <c r="S14378"/>
      <c r="T14378"/>
      <c r="U14378"/>
      <c r="V14378"/>
      <c r="W14378"/>
      <c r="X14378"/>
      <c r="Y14378"/>
      <c r="Z14378"/>
      <c r="AA14378"/>
      <c r="AB14378"/>
      <c r="AC14378"/>
    </row>
    <row r="14379" spans="2:29" s="14" customFormat="1" x14ac:dyDescent="0.25">
      <c r="B14379"/>
      <c r="C14379"/>
      <c r="D14379"/>
      <c r="E14379"/>
      <c r="F14379"/>
      <c r="G14379"/>
      <c r="H14379"/>
      <c r="I14379"/>
      <c r="J14379"/>
      <c r="K14379" s="91"/>
      <c r="L14379" s="91"/>
      <c r="M14379" s="91"/>
      <c r="R14379"/>
      <c r="S14379"/>
      <c r="T14379"/>
      <c r="U14379"/>
      <c r="V14379"/>
      <c r="W14379"/>
      <c r="X14379"/>
      <c r="Y14379"/>
      <c r="Z14379"/>
      <c r="AA14379"/>
      <c r="AB14379"/>
      <c r="AC14379"/>
    </row>
    <row r="14380" spans="2:29" s="14" customFormat="1" x14ac:dyDescent="0.25">
      <c r="B14380"/>
      <c r="C14380"/>
      <c r="D14380"/>
      <c r="E14380"/>
      <c r="F14380"/>
      <c r="G14380"/>
      <c r="H14380"/>
      <c r="I14380"/>
      <c r="J14380"/>
      <c r="K14380" s="91"/>
      <c r="L14380" s="91"/>
      <c r="M14380" s="91"/>
      <c r="R14380"/>
      <c r="S14380"/>
      <c r="T14380"/>
      <c r="U14380"/>
      <c r="V14380"/>
      <c r="W14380"/>
      <c r="X14380"/>
      <c r="Y14380"/>
      <c r="Z14380"/>
      <c r="AA14380"/>
      <c r="AB14380"/>
      <c r="AC14380"/>
    </row>
    <row r="14381" spans="2:29" s="14" customFormat="1" x14ac:dyDescent="0.25">
      <c r="B14381"/>
      <c r="C14381"/>
      <c r="D14381"/>
      <c r="E14381"/>
      <c r="F14381"/>
      <c r="G14381"/>
      <c r="H14381"/>
      <c r="I14381"/>
      <c r="J14381"/>
      <c r="K14381" s="91"/>
      <c r="L14381" s="91"/>
      <c r="M14381" s="91"/>
      <c r="R14381"/>
      <c r="S14381"/>
      <c r="T14381"/>
      <c r="U14381"/>
      <c r="V14381"/>
      <c r="W14381"/>
      <c r="X14381"/>
      <c r="Y14381"/>
      <c r="Z14381"/>
      <c r="AA14381"/>
      <c r="AB14381"/>
      <c r="AC14381"/>
    </row>
    <row r="14382" spans="2:29" s="14" customFormat="1" x14ac:dyDescent="0.25">
      <c r="B14382"/>
      <c r="C14382"/>
      <c r="D14382"/>
      <c r="E14382"/>
      <c r="F14382"/>
      <c r="G14382"/>
      <c r="H14382"/>
      <c r="I14382"/>
      <c r="J14382"/>
      <c r="K14382" s="91"/>
      <c r="L14382" s="91"/>
      <c r="M14382" s="91"/>
      <c r="R14382"/>
      <c r="S14382"/>
      <c r="T14382"/>
      <c r="U14382"/>
      <c r="V14382"/>
      <c r="W14382"/>
      <c r="X14382"/>
      <c r="Y14382"/>
      <c r="Z14382"/>
      <c r="AA14382"/>
      <c r="AB14382"/>
      <c r="AC14382"/>
    </row>
    <row r="14383" spans="2:29" s="14" customFormat="1" x14ac:dyDescent="0.25">
      <c r="B14383"/>
      <c r="C14383"/>
      <c r="D14383"/>
      <c r="E14383"/>
      <c r="F14383"/>
      <c r="G14383"/>
      <c r="H14383"/>
      <c r="I14383"/>
      <c r="J14383"/>
      <c r="K14383" s="91"/>
      <c r="L14383" s="91"/>
      <c r="M14383" s="91"/>
      <c r="R14383"/>
      <c r="S14383"/>
      <c r="T14383"/>
      <c r="U14383"/>
      <c r="V14383"/>
      <c r="W14383"/>
      <c r="X14383"/>
      <c r="Y14383"/>
      <c r="Z14383"/>
      <c r="AA14383"/>
      <c r="AB14383"/>
      <c r="AC14383"/>
    </row>
    <row r="14384" spans="2:29" s="14" customFormat="1" x14ac:dyDescent="0.25">
      <c r="B14384"/>
      <c r="C14384"/>
      <c r="D14384"/>
      <c r="E14384"/>
      <c r="F14384"/>
      <c r="G14384"/>
      <c r="H14384"/>
      <c r="I14384"/>
      <c r="J14384"/>
      <c r="K14384" s="91"/>
      <c r="L14384" s="91"/>
      <c r="M14384" s="91"/>
      <c r="R14384"/>
      <c r="S14384"/>
      <c r="T14384"/>
      <c r="U14384"/>
      <c r="V14384"/>
      <c r="W14384"/>
      <c r="X14384"/>
      <c r="Y14384"/>
      <c r="Z14384"/>
      <c r="AA14384"/>
      <c r="AB14384"/>
      <c r="AC14384"/>
    </row>
    <row r="14385" spans="2:29" s="14" customFormat="1" x14ac:dyDescent="0.25">
      <c r="B14385"/>
      <c r="C14385"/>
      <c r="D14385"/>
      <c r="E14385"/>
      <c r="F14385"/>
      <c r="G14385"/>
      <c r="H14385"/>
      <c r="I14385"/>
      <c r="J14385"/>
      <c r="K14385" s="91"/>
      <c r="L14385" s="91"/>
      <c r="M14385" s="91"/>
      <c r="R14385"/>
      <c r="S14385"/>
      <c r="T14385"/>
      <c r="U14385"/>
      <c r="V14385"/>
      <c r="W14385"/>
      <c r="X14385"/>
      <c r="Y14385"/>
      <c r="Z14385"/>
      <c r="AA14385"/>
      <c r="AB14385"/>
      <c r="AC14385"/>
    </row>
    <row r="14386" spans="2:29" s="14" customFormat="1" x14ac:dyDescent="0.25">
      <c r="B14386"/>
      <c r="C14386"/>
      <c r="D14386"/>
      <c r="E14386"/>
      <c r="F14386"/>
      <c r="G14386"/>
      <c r="H14386"/>
      <c r="I14386"/>
      <c r="J14386"/>
      <c r="K14386" s="91"/>
      <c r="L14386" s="91"/>
      <c r="M14386" s="91"/>
      <c r="R14386"/>
      <c r="S14386"/>
      <c r="T14386"/>
      <c r="U14386"/>
      <c r="V14386"/>
      <c r="W14386"/>
      <c r="X14386"/>
      <c r="Y14386"/>
      <c r="Z14386"/>
      <c r="AA14386"/>
      <c r="AB14386"/>
      <c r="AC14386"/>
    </row>
    <row r="14387" spans="2:29" s="14" customFormat="1" x14ac:dyDescent="0.25">
      <c r="B14387"/>
      <c r="C14387"/>
      <c r="D14387"/>
      <c r="E14387"/>
      <c r="F14387"/>
      <c r="G14387"/>
      <c r="H14387"/>
      <c r="I14387"/>
      <c r="J14387"/>
      <c r="K14387" s="91"/>
      <c r="L14387" s="91"/>
      <c r="M14387" s="91"/>
      <c r="R14387"/>
      <c r="S14387"/>
      <c r="T14387"/>
      <c r="U14387"/>
      <c r="V14387"/>
      <c r="W14387"/>
      <c r="X14387"/>
      <c r="Y14387"/>
      <c r="Z14387"/>
      <c r="AA14387"/>
      <c r="AB14387"/>
      <c r="AC14387"/>
    </row>
    <row r="14388" spans="2:29" s="14" customFormat="1" x14ac:dyDescent="0.25">
      <c r="B14388"/>
      <c r="C14388"/>
      <c r="D14388"/>
      <c r="E14388"/>
      <c r="F14388"/>
      <c r="G14388"/>
      <c r="H14388"/>
      <c r="I14388"/>
      <c r="J14388"/>
      <c r="K14388" s="91"/>
      <c r="L14388" s="91"/>
      <c r="M14388" s="91"/>
      <c r="R14388"/>
      <c r="S14388"/>
      <c r="T14388"/>
      <c r="U14388"/>
      <c r="V14388"/>
      <c r="W14388"/>
      <c r="X14388"/>
      <c r="Y14388"/>
      <c r="Z14388"/>
      <c r="AA14388"/>
      <c r="AB14388"/>
      <c r="AC14388"/>
    </row>
    <row r="14389" spans="2:29" s="14" customFormat="1" x14ac:dyDescent="0.25">
      <c r="B14389"/>
      <c r="C14389"/>
      <c r="D14389"/>
      <c r="E14389"/>
      <c r="F14389"/>
      <c r="G14389"/>
      <c r="H14389"/>
      <c r="I14389"/>
      <c r="J14389"/>
      <c r="K14389" s="91"/>
      <c r="L14389" s="91"/>
      <c r="M14389" s="91"/>
      <c r="R14389"/>
      <c r="S14389"/>
      <c r="T14389"/>
      <c r="U14389"/>
      <c r="V14389"/>
      <c r="W14389"/>
      <c r="X14389"/>
      <c r="Y14389"/>
      <c r="Z14389"/>
      <c r="AA14389"/>
      <c r="AB14389"/>
      <c r="AC14389"/>
    </row>
    <row r="14390" spans="2:29" s="14" customFormat="1" x14ac:dyDescent="0.25">
      <c r="B14390"/>
      <c r="C14390"/>
      <c r="D14390"/>
      <c r="E14390"/>
      <c r="F14390"/>
      <c r="G14390"/>
      <c r="H14390"/>
      <c r="I14390"/>
      <c r="J14390"/>
      <c r="K14390" s="91"/>
      <c r="L14390" s="91"/>
      <c r="M14390" s="91"/>
      <c r="R14390"/>
      <c r="S14390"/>
      <c r="T14390"/>
      <c r="U14390"/>
      <c r="V14390"/>
      <c r="W14390"/>
      <c r="X14390"/>
      <c r="Y14390"/>
      <c r="Z14390"/>
      <c r="AA14390"/>
      <c r="AB14390"/>
      <c r="AC14390"/>
    </row>
    <row r="14391" spans="2:29" s="14" customFormat="1" x14ac:dyDescent="0.25">
      <c r="B14391"/>
      <c r="C14391"/>
      <c r="D14391"/>
      <c r="E14391"/>
      <c r="F14391"/>
      <c r="G14391"/>
      <c r="H14391"/>
      <c r="I14391"/>
      <c r="J14391"/>
      <c r="K14391" s="91"/>
      <c r="L14391" s="91"/>
      <c r="M14391" s="91"/>
      <c r="R14391"/>
      <c r="S14391"/>
      <c r="T14391"/>
      <c r="U14391"/>
      <c r="V14391"/>
      <c r="W14391"/>
      <c r="X14391"/>
      <c r="Y14391"/>
      <c r="Z14391"/>
      <c r="AA14391"/>
      <c r="AB14391"/>
      <c r="AC14391"/>
    </row>
    <row r="14392" spans="2:29" s="14" customFormat="1" x14ac:dyDescent="0.25">
      <c r="B14392"/>
      <c r="C14392"/>
      <c r="D14392"/>
      <c r="E14392"/>
      <c r="F14392"/>
      <c r="G14392"/>
      <c r="H14392"/>
      <c r="I14392"/>
      <c r="J14392"/>
      <c r="K14392" s="91"/>
      <c r="L14392" s="91"/>
      <c r="M14392" s="91"/>
      <c r="R14392"/>
      <c r="S14392"/>
      <c r="T14392"/>
      <c r="U14392"/>
      <c r="V14392"/>
      <c r="W14392"/>
      <c r="X14392"/>
      <c r="Y14392"/>
      <c r="Z14392"/>
      <c r="AA14392"/>
      <c r="AB14392"/>
      <c r="AC14392"/>
    </row>
    <row r="14393" spans="2:29" s="14" customFormat="1" x14ac:dyDescent="0.25">
      <c r="B14393"/>
      <c r="C14393"/>
      <c r="D14393"/>
      <c r="E14393"/>
      <c r="F14393"/>
      <c r="G14393"/>
      <c r="H14393"/>
      <c r="I14393"/>
      <c r="J14393"/>
      <c r="K14393" s="91"/>
      <c r="L14393" s="91"/>
      <c r="M14393" s="91"/>
      <c r="R14393"/>
      <c r="S14393"/>
      <c r="T14393"/>
      <c r="U14393"/>
      <c r="V14393"/>
      <c r="W14393"/>
      <c r="X14393"/>
      <c r="Y14393"/>
      <c r="Z14393"/>
      <c r="AA14393"/>
      <c r="AB14393"/>
      <c r="AC14393"/>
    </row>
    <row r="14394" spans="2:29" s="14" customFormat="1" x14ac:dyDescent="0.25">
      <c r="B14394"/>
      <c r="C14394"/>
      <c r="D14394"/>
      <c r="E14394"/>
      <c r="F14394"/>
      <c r="G14394"/>
      <c r="H14394"/>
      <c r="I14394"/>
      <c r="J14394"/>
      <c r="K14394" s="91"/>
      <c r="L14394" s="91"/>
      <c r="M14394" s="91"/>
      <c r="R14394"/>
      <c r="S14394"/>
      <c r="T14394"/>
      <c r="U14394"/>
      <c r="V14394"/>
      <c r="W14394"/>
      <c r="X14394"/>
      <c r="Y14394"/>
      <c r="Z14394"/>
      <c r="AA14394"/>
      <c r="AB14394"/>
      <c r="AC14394"/>
    </row>
    <row r="14395" spans="2:29" s="14" customFormat="1" x14ac:dyDescent="0.25">
      <c r="B14395"/>
      <c r="C14395"/>
      <c r="D14395"/>
      <c r="E14395"/>
      <c r="F14395"/>
      <c r="G14395"/>
      <c r="H14395"/>
      <c r="I14395"/>
      <c r="J14395"/>
      <c r="K14395" s="91"/>
      <c r="L14395" s="91"/>
      <c r="M14395" s="91"/>
      <c r="R14395"/>
      <c r="S14395"/>
      <c r="T14395"/>
      <c r="U14395"/>
      <c r="V14395"/>
      <c r="W14395"/>
      <c r="X14395"/>
      <c r="Y14395"/>
      <c r="Z14395"/>
      <c r="AA14395"/>
      <c r="AB14395"/>
      <c r="AC14395"/>
    </row>
    <row r="14396" spans="2:29" s="14" customFormat="1" x14ac:dyDescent="0.25">
      <c r="B14396"/>
      <c r="C14396"/>
      <c r="D14396"/>
      <c r="E14396"/>
      <c r="F14396"/>
      <c r="G14396"/>
      <c r="H14396"/>
      <c r="I14396"/>
      <c r="J14396"/>
      <c r="K14396" s="91"/>
      <c r="L14396" s="91"/>
      <c r="M14396" s="91"/>
      <c r="R14396"/>
      <c r="S14396"/>
      <c r="T14396"/>
      <c r="U14396"/>
      <c r="V14396"/>
      <c r="W14396"/>
      <c r="X14396"/>
      <c r="Y14396"/>
      <c r="Z14396"/>
      <c r="AA14396"/>
      <c r="AB14396"/>
      <c r="AC14396"/>
    </row>
    <row r="14397" spans="2:29" s="14" customFormat="1" x14ac:dyDescent="0.25">
      <c r="B14397"/>
      <c r="C14397"/>
      <c r="D14397"/>
      <c r="E14397"/>
      <c r="F14397"/>
      <c r="G14397"/>
      <c r="H14397"/>
      <c r="I14397"/>
      <c r="J14397"/>
      <c r="K14397" s="91"/>
      <c r="L14397" s="91"/>
      <c r="M14397" s="91"/>
      <c r="R14397"/>
      <c r="S14397"/>
      <c r="T14397"/>
      <c r="U14397"/>
      <c r="V14397"/>
      <c r="W14397"/>
      <c r="X14397"/>
      <c r="Y14397"/>
      <c r="Z14397"/>
      <c r="AA14397"/>
      <c r="AB14397"/>
      <c r="AC14397"/>
    </row>
    <row r="14398" spans="2:29" s="14" customFormat="1" x14ac:dyDescent="0.25">
      <c r="B14398"/>
      <c r="C14398"/>
      <c r="D14398"/>
      <c r="E14398"/>
      <c r="F14398"/>
      <c r="G14398"/>
      <c r="H14398"/>
      <c r="I14398"/>
      <c r="J14398"/>
      <c r="K14398" s="91"/>
      <c r="L14398" s="91"/>
      <c r="M14398" s="91"/>
      <c r="R14398"/>
      <c r="S14398"/>
      <c r="T14398"/>
      <c r="U14398"/>
      <c r="V14398"/>
      <c r="W14398"/>
      <c r="X14398"/>
      <c r="Y14398"/>
      <c r="Z14398"/>
      <c r="AA14398"/>
      <c r="AB14398"/>
      <c r="AC14398"/>
    </row>
    <row r="14399" spans="2:29" s="14" customFormat="1" x14ac:dyDescent="0.25">
      <c r="B14399"/>
      <c r="C14399"/>
      <c r="D14399"/>
      <c r="E14399"/>
      <c r="F14399"/>
      <c r="G14399"/>
      <c r="H14399"/>
      <c r="I14399"/>
      <c r="J14399"/>
      <c r="K14399" s="91"/>
      <c r="L14399" s="91"/>
      <c r="M14399" s="91"/>
      <c r="R14399"/>
      <c r="S14399"/>
      <c r="T14399"/>
      <c r="U14399"/>
      <c r="V14399"/>
      <c r="W14399"/>
      <c r="X14399"/>
      <c r="Y14399"/>
      <c r="Z14399"/>
      <c r="AA14399"/>
      <c r="AB14399"/>
      <c r="AC14399"/>
    </row>
    <row r="14400" spans="2:29" s="14" customFormat="1" x14ac:dyDescent="0.25">
      <c r="B14400"/>
      <c r="C14400"/>
      <c r="D14400"/>
      <c r="E14400"/>
      <c r="F14400"/>
      <c r="G14400"/>
      <c r="H14400"/>
      <c r="I14400"/>
      <c r="J14400"/>
      <c r="K14400" s="91"/>
      <c r="L14400" s="91"/>
      <c r="M14400" s="91"/>
      <c r="R14400"/>
      <c r="S14400"/>
      <c r="T14400"/>
      <c r="U14400"/>
      <c r="V14400"/>
      <c r="W14400"/>
      <c r="X14400"/>
      <c r="Y14400"/>
      <c r="Z14400"/>
      <c r="AA14400"/>
      <c r="AB14400"/>
      <c r="AC14400"/>
    </row>
    <row r="14401" spans="2:29" s="14" customFormat="1" x14ac:dyDescent="0.25">
      <c r="B14401"/>
      <c r="C14401"/>
      <c r="D14401"/>
      <c r="E14401"/>
      <c r="F14401"/>
      <c r="G14401"/>
      <c r="H14401"/>
      <c r="I14401"/>
      <c r="J14401"/>
      <c r="K14401" s="91"/>
      <c r="L14401" s="91"/>
      <c r="M14401" s="91"/>
      <c r="R14401"/>
      <c r="S14401"/>
      <c r="T14401"/>
      <c r="U14401"/>
      <c r="V14401"/>
      <c r="W14401"/>
      <c r="X14401"/>
      <c r="Y14401"/>
      <c r="Z14401"/>
      <c r="AA14401"/>
      <c r="AB14401"/>
      <c r="AC14401"/>
    </row>
    <row r="14402" spans="2:29" s="14" customFormat="1" x14ac:dyDescent="0.25">
      <c r="B14402"/>
      <c r="C14402"/>
      <c r="D14402"/>
      <c r="E14402"/>
      <c r="F14402"/>
      <c r="G14402"/>
      <c r="H14402"/>
      <c r="I14402"/>
      <c r="J14402"/>
      <c r="K14402" s="91"/>
      <c r="L14402" s="91"/>
      <c r="M14402" s="91"/>
      <c r="R14402"/>
      <c r="S14402"/>
      <c r="T14402"/>
      <c r="U14402"/>
      <c r="V14402"/>
      <c r="W14402"/>
      <c r="X14402"/>
      <c r="Y14402"/>
      <c r="Z14402"/>
      <c r="AA14402"/>
      <c r="AB14402"/>
      <c r="AC14402"/>
    </row>
    <row r="14403" spans="2:29" s="14" customFormat="1" x14ac:dyDescent="0.25">
      <c r="B14403"/>
      <c r="C14403"/>
      <c r="D14403"/>
      <c r="E14403"/>
      <c r="F14403"/>
      <c r="G14403"/>
      <c r="H14403"/>
      <c r="I14403"/>
      <c r="J14403"/>
      <c r="K14403" s="91"/>
      <c r="L14403" s="91"/>
      <c r="M14403" s="91"/>
      <c r="R14403"/>
      <c r="S14403"/>
      <c r="T14403"/>
      <c r="U14403"/>
      <c r="V14403"/>
      <c r="W14403"/>
      <c r="X14403"/>
      <c r="Y14403"/>
      <c r="Z14403"/>
      <c r="AA14403"/>
      <c r="AB14403"/>
      <c r="AC14403"/>
    </row>
    <row r="14404" spans="2:29" s="14" customFormat="1" x14ac:dyDescent="0.25">
      <c r="B14404"/>
      <c r="C14404"/>
      <c r="D14404"/>
      <c r="E14404"/>
      <c r="F14404"/>
      <c r="G14404"/>
      <c r="H14404"/>
      <c r="I14404"/>
      <c r="J14404"/>
      <c r="K14404" s="91"/>
      <c r="L14404" s="91"/>
      <c r="M14404" s="91"/>
      <c r="R14404"/>
      <c r="S14404"/>
      <c r="T14404"/>
      <c r="U14404"/>
      <c r="V14404"/>
      <c r="W14404"/>
      <c r="X14404"/>
      <c r="Y14404"/>
      <c r="Z14404"/>
      <c r="AA14404"/>
      <c r="AB14404"/>
      <c r="AC14404"/>
    </row>
    <row r="14405" spans="2:29" s="14" customFormat="1" x14ac:dyDescent="0.25">
      <c r="B14405"/>
      <c r="C14405"/>
      <c r="D14405"/>
      <c r="E14405"/>
      <c r="F14405"/>
      <c r="G14405"/>
      <c r="H14405"/>
      <c r="I14405"/>
      <c r="J14405"/>
      <c r="K14405" s="91"/>
      <c r="L14405" s="91"/>
      <c r="M14405" s="91"/>
      <c r="R14405"/>
      <c r="S14405"/>
      <c r="T14405"/>
      <c r="U14405"/>
      <c r="V14405"/>
      <c r="W14405"/>
      <c r="X14405"/>
      <c r="Y14405"/>
      <c r="Z14405"/>
      <c r="AA14405"/>
      <c r="AB14405"/>
      <c r="AC14405"/>
    </row>
    <row r="14406" spans="2:29" s="14" customFormat="1" x14ac:dyDescent="0.25">
      <c r="B14406"/>
      <c r="C14406"/>
      <c r="D14406"/>
      <c r="E14406"/>
      <c r="F14406"/>
      <c r="G14406"/>
      <c r="H14406"/>
      <c r="I14406"/>
      <c r="J14406"/>
      <c r="K14406" s="91"/>
      <c r="L14406" s="91"/>
      <c r="M14406" s="91"/>
      <c r="R14406"/>
      <c r="S14406"/>
      <c r="T14406"/>
      <c r="U14406"/>
      <c r="V14406"/>
      <c r="W14406"/>
      <c r="X14406"/>
      <c r="Y14406"/>
      <c r="Z14406"/>
      <c r="AA14406"/>
      <c r="AB14406"/>
      <c r="AC14406"/>
    </row>
    <row r="14407" spans="2:29" s="14" customFormat="1" x14ac:dyDescent="0.25">
      <c r="B14407"/>
      <c r="C14407"/>
      <c r="D14407"/>
      <c r="E14407"/>
      <c r="F14407"/>
      <c r="G14407"/>
      <c r="H14407"/>
      <c r="I14407"/>
      <c r="J14407"/>
      <c r="K14407" s="91"/>
      <c r="L14407" s="91"/>
      <c r="M14407" s="91"/>
      <c r="R14407"/>
      <c r="S14407"/>
      <c r="T14407"/>
      <c r="U14407"/>
      <c r="V14407"/>
      <c r="W14407"/>
      <c r="X14407"/>
      <c r="Y14407"/>
      <c r="Z14407"/>
      <c r="AA14407"/>
      <c r="AB14407"/>
      <c r="AC14407"/>
    </row>
    <row r="14408" spans="2:29" s="14" customFormat="1" x14ac:dyDescent="0.25">
      <c r="B14408"/>
      <c r="C14408"/>
      <c r="D14408"/>
      <c r="E14408"/>
      <c r="F14408"/>
      <c r="G14408"/>
      <c r="H14408"/>
      <c r="I14408"/>
      <c r="J14408"/>
      <c r="K14408" s="91"/>
      <c r="L14408" s="91"/>
      <c r="M14408" s="91"/>
      <c r="R14408"/>
      <c r="S14408"/>
      <c r="T14408"/>
      <c r="U14408"/>
      <c r="V14408"/>
      <c r="W14408"/>
      <c r="X14408"/>
      <c r="Y14408"/>
      <c r="Z14408"/>
      <c r="AA14408"/>
      <c r="AB14408"/>
      <c r="AC14408"/>
    </row>
    <row r="14409" spans="2:29" s="14" customFormat="1" x14ac:dyDescent="0.25">
      <c r="B14409"/>
      <c r="C14409"/>
      <c r="D14409"/>
      <c r="E14409"/>
      <c r="F14409"/>
      <c r="G14409"/>
      <c r="H14409"/>
      <c r="I14409"/>
      <c r="J14409"/>
      <c r="K14409" s="91"/>
      <c r="L14409" s="91"/>
      <c r="M14409" s="91"/>
      <c r="R14409"/>
      <c r="S14409"/>
      <c r="T14409"/>
      <c r="U14409"/>
      <c r="V14409"/>
      <c r="W14409"/>
      <c r="X14409"/>
      <c r="Y14409"/>
      <c r="Z14409"/>
      <c r="AA14409"/>
      <c r="AB14409"/>
      <c r="AC14409"/>
    </row>
    <row r="14410" spans="2:29" s="14" customFormat="1" x14ac:dyDescent="0.25">
      <c r="B14410"/>
      <c r="C14410"/>
      <c r="D14410"/>
      <c r="E14410"/>
      <c r="F14410"/>
      <c r="G14410"/>
      <c r="H14410"/>
      <c r="I14410"/>
      <c r="J14410"/>
      <c r="K14410" s="91"/>
      <c r="L14410" s="91"/>
      <c r="M14410" s="91"/>
      <c r="R14410"/>
      <c r="S14410"/>
      <c r="T14410"/>
      <c r="U14410"/>
      <c r="V14410"/>
      <c r="W14410"/>
      <c r="X14410"/>
      <c r="Y14410"/>
      <c r="Z14410"/>
      <c r="AA14410"/>
      <c r="AB14410"/>
      <c r="AC14410"/>
    </row>
    <row r="14411" spans="2:29" s="14" customFormat="1" x14ac:dyDescent="0.25">
      <c r="B14411"/>
      <c r="C14411"/>
      <c r="D14411"/>
      <c r="E14411"/>
      <c r="F14411"/>
      <c r="G14411"/>
      <c r="H14411"/>
      <c r="I14411"/>
      <c r="J14411"/>
      <c r="K14411" s="91"/>
      <c r="L14411" s="91"/>
      <c r="M14411" s="91"/>
      <c r="R14411"/>
      <c r="S14411"/>
      <c r="T14411"/>
      <c r="U14411"/>
      <c r="V14411"/>
      <c r="W14411"/>
      <c r="X14411"/>
      <c r="Y14411"/>
      <c r="Z14411"/>
      <c r="AA14411"/>
      <c r="AB14411"/>
      <c r="AC14411"/>
    </row>
    <row r="14412" spans="2:29" s="14" customFormat="1" x14ac:dyDescent="0.25">
      <c r="B14412"/>
      <c r="C14412"/>
      <c r="D14412"/>
      <c r="E14412"/>
      <c r="F14412"/>
      <c r="G14412"/>
      <c r="H14412"/>
      <c r="I14412"/>
      <c r="J14412"/>
      <c r="K14412" s="91"/>
      <c r="L14412" s="91"/>
      <c r="M14412" s="91"/>
      <c r="R14412"/>
      <c r="S14412"/>
      <c r="T14412"/>
      <c r="U14412"/>
      <c r="V14412"/>
      <c r="W14412"/>
      <c r="X14412"/>
      <c r="Y14412"/>
      <c r="Z14412"/>
      <c r="AA14412"/>
      <c r="AB14412"/>
      <c r="AC14412"/>
    </row>
    <row r="14413" spans="2:29" s="14" customFormat="1" x14ac:dyDescent="0.25">
      <c r="B14413"/>
      <c r="C14413"/>
      <c r="D14413"/>
      <c r="E14413"/>
      <c r="F14413"/>
      <c r="G14413"/>
      <c r="H14413"/>
      <c r="I14413"/>
      <c r="J14413"/>
      <c r="K14413" s="91"/>
      <c r="L14413" s="91"/>
      <c r="M14413" s="91"/>
      <c r="R14413"/>
      <c r="S14413"/>
      <c r="T14413"/>
      <c r="U14413"/>
      <c r="V14413"/>
      <c r="W14413"/>
      <c r="X14413"/>
      <c r="Y14413"/>
      <c r="Z14413"/>
      <c r="AA14413"/>
      <c r="AB14413"/>
      <c r="AC14413"/>
    </row>
    <row r="14414" spans="2:29" s="14" customFormat="1" x14ac:dyDescent="0.25">
      <c r="B14414"/>
      <c r="C14414"/>
      <c r="D14414"/>
      <c r="E14414"/>
      <c r="F14414"/>
      <c r="G14414"/>
      <c r="H14414"/>
      <c r="I14414"/>
      <c r="J14414"/>
      <c r="K14414" s="91"/>
      <c r="L14414" s="91"/>
      <c r="M14414" s="91"/>
      <c r="R14414"/>
      <c r="S14414"/>
      <c r="T14414"/>
      <c r="U14414"/>
      <c r="V14414"/>
      <c r="W14414"/>
      <c r="X14414"/>
      <c r="Y14414"/>
      <c r="Z14414"/>
      <c r="AA14414"/>
      <c r="AB14414"/>
      <c r="AC14414"/>
    </row>
    <row r="14415" spans="2:29" s="14" customFormat="1" x14ac:dyDescent="0.25">
      <c r="B14415"/>
      <c r="C14415"/>
      <c r="D14415"/>
      <c r="E14415"/>
      <c r="F14415"/>
      <c r="G14415"/>
      <c r="H14415"/>
      <c r="I14415"/>
      <c r="J14415"/>
      <c r="K14415" s="91"/>
      <c r="L14415" s="91"/>
      <c r="M14415" s="91"/>
      <c r="R14415"/>
      <c r="S14415"/>
      <c r="T14415"/>
      <c r="U14415"/>
      <c r="V14415"/>
      <c r="W14415"/>
      <c r="X14415"/>
      <c r="Y14415"/>
      <c r="Z14415"/>
      <c r="AA14415"/>
      <c r="AB14415"/>
      <c r="AC14415"/>
    </row>
    <row r="14416" spans="2:29" s="14" customFormat="1" x14ac:dyDescent="0.25">
      <c r="B14416"/>
      <c r="C14416"/>
      <c r="D14416"/>
      <c r="E14416"/>
      <c r="F14416"/>
      <c r="G14416"/>
      <c r="H14416"/>
      <c r="I14416"/>
      <c r="J14416"/>
      <c r="K14416" s="91"/>
      <c r="L14416" s="91"/>
      <c r="M14416" s="91"/>
      <c r="R14416"/>
      <c r="S14416"/>
      <c r="T14416"/>
      <c r="U14416"/>
      <c r="V14416"/>
      <c r="W14416"/>
      <c r="X14416"/>
      <c r="Y14416"/>
      <c r="Z14416"/>
      <c r="AA14416"/>
      <c r="AB14416"/>
      <c r="AC14416"/>
    </row>
    <row r="14417" spans="2:29" s="14" customFormat="1" x14ac:dyDescent="0.25">
      <c r="B14417"/>
      <c r="C14417"/>
      <c r="D14417"/>
      <c r="E14417"/>
      <c r="F14417"/>
      <c r="G14417"/>
      <c r="H14417"/>
      <c r="I14417"/>
      <c r="J14417"/>
      <c r="K14417" s="91"/>
      <c r="L14417" s="91"/>
      <c r="M14417" s="91"/>
      <c r="R14417"/>
      <c r="S14417"/>
      <c r="T14417"/>
      <c r="U14417"/>
      <c r="V14417"/>
      <c r="W14417"/>
      <c r="X14417"/>
      <c r="Y14417"/>
      <c r="Z14417"/>
      <c r="AA14417"/>
      <c r="AB14417"/>
      <c r="AC14417"/>
    </row>
    <row r="14418" spans="2:29" s="14" customFormat="1" x14ac:dyDescent="0.25">
      <c r="B14418"/>
      <c r="C14418"/>
      <c r="D14418"/>
      <c r="E14418"/>
      <c r="F14418"/>
      <c r="G14418"/>
      <c r="H14418"/>
      <c r="I14418"/>
      <c r="J14418"/>
      <c r="K14418" s="91"/>
      <c r="L14418" s="91"/>
      <c r="M14418" s="91"/>
      <c r="R14418"/>
      <c r="S14418"/>
      <c r="T14418"/>
      <c r="U14418"/>
      <c r="V14418"/>
      <c r="W14418"/>
      <c r="X14418"/>
      <c r="Y14418"/>
      <c r="Z14418"/>
      <c r="AA14418"/>
      <c r="AB14418"/>
      <c r="AC14418"/>
    </row>
    <row r="14419" spans="2:29" s="14" customFormat="1" x14ac:dyDescent="0.25">
      <c r="B14419"/>
      <c r="C14419"/>
      <c r="D14419"/>
      <c r="E14419"/>
      <c r="F14419"/>
      <c r="G14419"/>
      <c r="H14419"/>
      <c r="I14419"/>
      <c r="J14419"/>
      <c r="K14419" s="91"/>
      <c r="L14419" s="91"/>
      <c r="M14419" s="91"/>
      <c r="R14419"/>
      <c r="S14419"/>
      <c r="T14419"/>
      <c r="U14419"/>
      <c r="V14419"/>
      <c r="W14419"/>
      <c r="X14419"/>
      <c r="Y14419"/>
      <c r="Z14419"/>
      <c r="AA14419"/>
      <c r="AB14419"/>
      <c r="AC14419"/>
    </row>
    <row r="14420" spans="2:29" s="14" customFormat="1" x14ac:dyDescent="0.25">
      <c r="B14420"/>
      <c r="C14420"/>
      <c r="D14420"/>
      <c r="E14420"/>
      <c r="F14420"/>
      <c r="G14420"/>
      <c r="H14420"/>
      <c r="I14420"/>
      <c r="J14420"/>
      <c r="K14420" s="91"/>
      <c r="L14420" s="91"/>
      <c r="M14420" s="91"/>
      <c r="R14420"/>
      <c r="S14420"/>
      <c r="T14420"/>
      <c r="U14420"/>
      <c r="V14420"/>
      <c r="W14420"/>
      <c r="X14420"/>
      <c r="Y14420"/>
      <c r="Z14420"/>
      <c r="AA14420"/>
      <c r="AB14420"/>
      <c r="AC14420"/>
    </row>
    <row r="14421" spans="2:29" s="14" customFormat="1" x14ac:dyDescent="0.25">
      <c r="B14421"/>
      <c r="C14421"/>
      <c r="D14421"/>
      <c r="E14421"/>
      <c r="F14421"/>
      <c r="G14421"/>
      <c r="H14421"/>
      <c r="I14421"/>
      <c r="J14421"/>
      <c r="K14421" s="91"/>
      <c r="L14421" s="91"/>
      <c r="M14421" s="91"/>
      <c r="R14421"/>
      <c r="S14421"/>
      <c r="T14421"/>
      <c r="U14421"/>
      <c r="V14421"/>
      <c r="W14421"/>
      <c r="X14421"/>
      <c r="Y14421"/>
      <c r="Z14421"/>
      <c r="AA14421"/>
      <c r="AB14421"/>
      <c r="AC14421"/>
    </row>
    <row r="14422" spans="2:29" s="14" customFormat="1" x14ac:dyDescent="0.25">
      <c r="B14422"/>
      <c r="C14422"/>
      <c r="D14422"/>
      <c r="E14422"/>
      <c r="F14422"/>
      <c r="G14422"/>
      <c r="H14422"/>
      <c r="I14422"/>
      <c r="J14422"/>
      <c r="K14422" s="91"/>
      <c r="L14422" s="91"/>
      <c r="M14422" s="91"/>
      <c r="R14422"/>
      <c r="S14422"/>
      <c r="T14422"/>
      <c r="U14422"/>
      <c r="V14422"/>
      <c r="W14422"/>
      <c r="X14422"/>
      <c r="Y14422"/>
      <c r="Z14422"/>
      <c r="AA14422"/>
      <c r="AB14422"/>
      <c r="AC14422"/>
    </row>
    <row r="14423" spans="2:29" s="14" customFormat="1" x14ac:dyDescent="0.25">
      <c r="B14423"/>
      <c r="C14423"/>
      <c r="D14423"/>
      <c r="E14423"/>
      <c r="F14423"/>
      <c r="G14423"/>
      <c r="H14423"/>
      <c r="I14423"/>
      <c r="J14423"/>
      <c r="K14423" s="91"/>
      <c r="L14423" s="91"/>
      <c r="M14423" s="91"/>
      <c r="R14423"/>
      <c r="S14423"/>
      <c r="T14423"/>
      <c r="U14423"/>
      <c r="V14423"/>
      <c r="W14423"/>
      <c r="X14423"/>
      <c r="Y14423"/>
      <c r="Z14423"/>
      <c r="AA14423"/>
      <c r="AB14423"/>
      <c r="AC14423"/>
    </row>
    <row r="14424" spans="2:29" s="14" customFormat="1" x14ac:dyDescent="0.25">
      <c r="B14424"/>
      <c r="C14424"/>
      <c r="D14424"/>
      <c r="E14424"/>
      <c r="F14424"/>
      <c r="G14424"/>
      <c r="H14424"/>
      <c r="I14424"/>
      <c r="J14424"/>
      <c r="K14424" s="91"/>
      <c r="L14424" s="91"/>
      <c r="M14424" s="91"/>
      <c r="R14424"/>
      <c r="S14424"/>
      <c r="T14424"/>
      <c r="U14424"/>
      <c r="V14424"/>
      <c r="W14424"/>
      <c r="X14424"/>
      <c r="Y14424"/>
      <c r="Z14424"/>
      <c r="AA14424"/>
      <c r="AB14424"/>
      <c r="AC14424"/>
    </row>
    <row r="14425" spans="2:29" s="14" customFormat="1" x14ac:dyDescent="0.25">
      <c r="B14425"/>
      <c r="C14425"/>
      <c r="D14425"/>
      <c r="E14425"/>
      <c r="F14425"/>
      <c r="G14425"/>
      <c r="H14425"/>
      <c r="I14425"/>
      <c r="J14425"/>
      <c r="K14425" s="91"/>
      <c r="L14425" s="91"/>
      <c r="M14425" s="91"/>
      <c r="R14425"/>
      <c r="S14425"/>
      <c r="T14425"/>
      <c r="U14425"/>
      <c r="V14425"/>
      <c r="W14425"/>
      <c r="X14425"/>
      <c r="Y14425"/>
      <c r="Z14425"/>
      <c r="AA14425"/>
      <c r="AB14425"/>
      <c r="AC14425"/>
    </row>
    <row r="14426" spans="2:29" s="14" customFormat="1" x14ac:dyDescent="0.25">
      <c r="B14426"/>
      <c r="C14426"/>
      <c r="D14426"/>
      <c r="E14426"/>
      <c r="F14426"/>
      <c r="G14426"/>
      <c r="H14426"/>
      <c r="I14426"/>
      <c r="J14426"/>
      <c r="K14426" s="91"/>
      <c r="L14426" s="91"/>
      <c r="M14426" s="91"/>
      <c r="R14426"/>
      <c r="S14426"/>
      <c r="T14426"/>
      <c r="U14426"/>
      <c r="V14426"/>
      <c r="W14426"/>
      <c r="X14426"/>
      <c r="Y14426"/>
      <c r="Z14426"/>
      <c r="AA14426"/>
      <c r="AB14426"/>
      <c r="AC14426"/>
    </row>
    <row r="14427" spans="2:29" s="14" customFormat="1" x14ac:dyDescent="0.25">
      <c r="B14427"/>
      <c r="C14427"/>
      <c r="D14427"/>
      <c r="E14427"/>
      <c r="F14427"/>
      <c r="G14427"/>
      <c r="H14427"/>
      <c r="I14427"/>
      <c r="J14427"/>
      <c r="K14427" s="91"/>
      <c r="L14427" s="91"/>
      <c r="M14427" s="91"/>
      <c r="R14427"/>
      <c r="S14427"/>
      <c r="T14427"/>
      <c r="U14427"/>
      <c r="V14427"/>
      <c r="W14427"/>
      <c r="X14427"/>
      <c r="Y14427"/>
      <c r="Z14427"/>
      <c r="AA14427"/>
      <c r="AB14427"/>
      <c r="AC14427"/>
    </row>
    <row r="14428" spans="2:29" s="14" customFormat="1" x14ac:dyDescent="0.25">
      <c r="B14428"/>
      <c r="C14428"/>
      <c r="D14428"/>
      <c r="E14428"/>
      <c r="F14428"/>
      <c r="G14428"/>
      <c r="H14428"/>
      <c r="I14428"/>
      <c r="J14428"/>
      <c r="K14428" s="91"/>
      <c r="L14428" s="91"/>
      <c r="M14428" s="91"/>
      <c r="R14428"/>
      <c r="S14428"/>
      <c r="T14428"/>
      <c r="U14428"/>
      <c r="V14428"/>
      <c r="W14428"/>
      <c r="X14428"/>
      <c r="Y14428"/>
      <c r="Z14428"/>
      <c r="AA14428"/>
      <c r="AB14428"/>
      <c r="AC14428"/>
    </row>
    <row r="14429" spans="2:29" s="14" customFormat="1" x14ac:dyDescent="0.25">
      <c r="B14429"/>
      <c r="C14429"/>
      <c r="D14429"/>
      <c r="E14429"/>
      <c r="F14429"/>
      <c r="G14429"/>
      <c r="H14429"/>
      <c r="I14429"/>
      <c r="J14429"/>
      <c r="K14429" s="91"/>
      <c r="L14429" s="91"/>
      <c r="M14429" s="91"/>
      <c r="R14429"/>
      <c r="S14429"/>
      <c r="T14429"/>
      <c r="U14429"/>
      <c r="V14429"/>
      <c r="W14429"/>
      <c r="X14429"/>
      <c r="Y14429"/>
      <c r="Z14429"/>
      <c r="AA14429"/>
      <c r="AB14429"/>
      <c r="AC14429"/>
    </row>
    <row r="14430" spans="2:29" s="14" customFormat="1" x14ac:dyDescent="0.25">
      <c r="B14430"/>
      <c r="C14430"/>
      <c r="D14430"/>
      <c r="E14430"/>
      <c r="F14430"/>
      <c r="G14430"/>
      <c r="H14430"/>
      <c r="I14430"/>
      <c r="J14430"/>
      <c r="K14430" s="91"/>
      <c r="L14430" s="91"/>
      <c r="M14430" s="91"/>
      <c r="R14430"/>
      <c r="S14430"/>
      <c r="T14430"/>
      <c r="U14430"/>
      <c r="V14430"/>
      <c r="W14430"/>
      <c r="X14430"/>
      <c r="Y14430"/>
      <c r="Z14430"/>
      <c r="AA14430"/>
      <c r="AB14430"/>
      <c r="AC14430"/>
    </row>
    <row r="14431" spans="2:29" s="14" customFormat="1" x14ac:dyDescent="0.25">
      <c r="B14431"/>
      <c r="C14431"/>
      <c r="D14431"/>
      <c r="E14431"/>
      <c r="F14431"/>
      <c r="G14431"/>
      <c r="H14431"/>
      <c r="I14431"/>
      <c r="J14431"/>
      <c r="K14431" s="91"/>
      <c r="L14431" s="91"/>
      <c r="M14431" s="91"/>
      <c r="R14431"/>
      <c r="S14431"/>
      <c r="T14431"/>
      <c r="U14431"/>
      <c r="V14431"/>
      <c r="W14431"/>
      <c r="X14431"/>
      <c r="Y14431"/>
      <c r="Z14431"/>
      <c r="AA14431"/>
      <c r="AB14431"/>
      <c r="AC14431"/>
    </row>
    <row r="14432" spans="2:29" s="14" customFormat="1" x14ac:dyDescent="0.25">
      <c r="B14432"/>
      <c r="C14432"/>
      <c r="D14432"/>
      <c r="E14432"/>
      <c r="F14432"/>
      <c r="G14432"/>
      <c r="H14432"/>
      <c r="I14432"/>
      <c r="J14432"/>
      <c r="K14432" s="91"/>
      <c r="L14432" s="91"/>
      <c r="M14432" s="91"/>
      <c r="R14432"/>
      <c r="S14432"/>
      <c r="T14432"/>
      <c r="U14432"/>
      <c r="V14432"/>
      <c r="W14432"/>
      <c r="X14432"/>
      <c r="Y14432"/>
      <c r="Z14432"/>
      <c r="AA14432"/>
      <c r="AB14432"/>
      <c r="AC14432"/>
    </row>
    <row r="14433" spans="2:29" s="14" customFormat="1" x14ac:dyDescent="0.25">
      <c r="B14433"/>
      <c r="C14433"/>
      <c r="D14433"/>
      <c r="E14433"/>
      <c r="F14433"/>
      <c r="G14433"/>
      <c r="H14433"/>
      <c r="I14433"/>
      <c r="J14433"/>
      <c r="K14433" s="91"/>
      <c r="L14433" s="91"/>
      <c r="M14433" s="91"/>
      <c r="R14433"/>
      <c r="S14433"/>
      <c r="T14433"/>
      <c r="U14433"/>
      <c r="V14433"/>
      <c r="W14433"/>
      <c r="X14433"/>
      <c r="Y14433"/>
      <c r="Z14433"/>
      <c r="AA14433"/>
      <c r="AB14433"/>
      <c r="AC14433"/>
    </row>
    <row r="14434" spans="2:29" s="14" customFormat="1" x14ac:dyDescent="0.25">
      <c r="B14434"/>
      <c r="C14434"/>
      <c r="D14434"/>
      <c r="E14434"/>
      <c r="F14434"/>
      <c r="G14434"/>
      <c r="H14434"/>
      <c r="I14434"/>
      <c r="J14434"/>
      <c r="K14434" s="91"/>
      <c r="L14434" s="91"/>
      <c r="M14434" s="91"/>
      <c r="R14434"/>
      <c r="S14434"/>
      <c r="T14434"/>
      <c r="U14434"/>
      <c r="V14434"/>
      <c r="W14434"/>
      <c r="X14434"/>
      <c r="Y14434"/>
      <c r="Z14434"/>
      <c r="AA14434"/>
      <c r="AB14434"/>
      <c r="AC14434"/>
    </row>
    <row r="14435" spans="2:29" s="14" customFormat="1" x14ac:dyDescent="0.25">
      <c r="B14435"/>
      <c r="C14435"/>
      <c r="D14435"/>
      <c r="E14435"/>
      <c r="F14435"/>
      <c r="G14435"/>
      <c r="H14435"/>
      <c r="I14435"/>
      <c r="J14435"/>
      <c r="K14435" s="91"/>
      <c r="L14435" s="91"/>
      <c r="M14435" s="91"/>
      <c r="R14435"/>
      <c r="S14435"/>
      <c r="T14435"/>
      <c r="U14435"/>
      <c r="V14435"/>
      <c r="W14435"/>
      <c r="X14435"/>
      <c r="Y14435"/>
      <c r="Z14435"/>
      <c r="AA14435"/>
      <c r="AB14435"/>
      <c r="AC14435"/>
    </row>
    <row r="14436" spans="2:29" s="14" customFormat="1" x14ac:dyDescent="0.25">
      <c r="B14436"/>
      <c r="C14436"/>
      <c r="D14436"/>
      <c r="E14436"/>
      <c r="F14436"/>
      <c r="G14436"/>
      <c r="H14436"/>
      <c r="I14436"/>
      <c r="J14436"/>
      <c r="K14436" s="91"/>
      <c r="L14436" s="91"/>
      <c r="M14436" s="91"/>
      <c r="R14436"/>
      <c r="S14436"/>
      <c r="T14436"/>
      <c r="U14436"/>
      <c r="V14436"/>
      <c r="W14436"/>
      <c r="X14436"/>
      <c r="Y14436"/>
      <c r="Z14436"/>
      <c r="AA14436"/>
      <c r="AB14436"/>
      <c r="AC14436"/>
    </row>
    <row r="14437" spans="2:29" s="14" customFormat="1" x14ac:dyDescent="0.25">
      <c r="B14437"/>
      <c r="C14437"/>
      <c r="D14437"/>
      <c r="E14437"/>
      <c r="F14437"/>
      <c r="G14437"/>
      <c r="H14437"/>
      <c r="I14437"/>
      <c r="J14437"/>
      <c r="K14437" s="91"/>
      <c r="L14437" s="91"/>
      <c r="M14437" s="91"/>
      <c r="R14437"/>
      <c r="S14437"/>
      <c r="T14437"/>
      <c r="U14437"/>
      <c r="V14437"/>
      <c r="W14437"/>
      <c r="X14437"/>
      <c r="Y14437"/>
      <c r="Z14437"/>
      <c r="AA14437"/>
      <c r="AB14437"/>
      <c r="AC14437"/>
    </row>
    <row r="14438" spans="2:29" s="14" customFormat="1" x14ac:dyDescent="0.25">
      <c r="B14438"/>
      <c r="C14438"/>
      <c r="D14438"/>
      <c r="E14438"/>
      <c r="F14438"/>
      <c r="G14438"/>
      <c r="H14438"/>
      <c r="I14438"/>
      <c r="J14438"/>
      <c r="K14438" s="91"/>
      <c r="L14438" s="91"/>
      <c r="M14438" s="91"/>
      <c r="R14438"/>
      <c r="S14438"/>
      <c r="T14438"/>
      <c r="U14438"/>
      <c r="V14438"/>
      <c r="W14438"/>
      <c r="X14438"/>
      <c r="Y14438"/>
      <c r="Z14438"/>
      <c r="AA14438"/>
      <c r="AB14438"/>
      <c r="AC14438"/>
    </row>
    <row r="14439" spans="2:29" s="14" customFormat="1" x14ac:dyDescent="0.25">
      <c r="B14439"/>
      <c r="C14439"/>
      <c r="D14439"/>
      <c r="E14439"/>
      <c r="F14439"/>
      <c r="G14439"/>
      <c r="H14439"/>
      <c r="I14439"/>
      <c r="J14439"/>
      <c r="K14439" s="91"/>
      <c r="L14439" s="91"/>
      <c r="M14439" s="91"/>
      <c r="R14439"/>
      <c r="S14439"/>
      <c r="T14439"/>
      <c r="U14439"/>
      <c r="V14439"/>
      <c r="W14439"/>
      <c r="X14439"/>
      <c r="Y14439"/>
      <c r="Z14439"/>
      <c r="AA14439"/>
      <c r="AB14439"/>
      <c r="AC14439"/>
    </row>
    <row r="14440" spans="2:29" s="14" customFormat="1" x14ac:dyDescent="0.25">
      <c r="B14440"/>
      <c r="C14440"/>
      <c r="D14440"/>
      <c r="E14440"/>
      <c r="F14440"/>
      <c r="G14440"/>
      <c r="H14440"/>
      <c r="I14440"/>
      <c r="J14440"/>
      <c r="K14440" s="91"/>
      <c r="L14440" s="91"/>
      <c r="M14440" s="91"/>
      <c r="R14440"/>
      <c r="S14440"/>
      <c r="T14440"/>
      <c r="U14440"/>
      <c r="V14440"/>
      <c r="W14440"/>
      <c r="X14440"/>
      <c r="Y14440"/>
      <c r="Z14440"/>
      <c r="AA14440"/>
      <c r="AB14440"/>
      <c r="AC14440"/>
    </row>
    <row r="14441" spans="2:29" s="14" customFormat="1" x14ac:dyDescent="0.25">
      <c r="B14441"/>
      <c r="C14441"/>
      <c r="D14441"/>
      <c r="E14441"/>
      <c r="F14441"/>
      <c r="G14441"/>
      <c r="H14441"/>
      <c r="I14441"/>
      <c r="J14441"/>
      <c r="K14441" s="91"/>
      <c r="L14441" s="91"/>
      <c r="M14441" s="91"/>
      <c r="R14441"/>
      <c r="S14441"/>
      <c r="T14441"/>
      <c r="U14441"/>
      <c r="V14441"/>
      <c r="W14441"/>
      <c r="X14441"/>
      <c r="Y14441"/>
      <c r="Z14441"/>
      <c r="AA14441"/>
      <c r="AB14441"/>
      <c r="AC14441"/>
    </row>
    <row r="14442" spans="2:29" s="14" customFormat="1" x14ac:dyDescent="0.25">
      <c r="B14442"/>
      <c r="C14442"/>
      <c r="D14442"/>
      <c r="E14442"/>
      <c r="F14442"/>
      <c r="G14442"/>
      <c r="H14442"/>
      <c r="I14442"/>
      <c r="J14442"/>
      <c r="K14442" s="91"/>
      <c r="L14442" s="91"/>
      <c r="M14442" s="91"/>
      <c r="R14442"/>
      <c r="S14442"/>
      <c r="T14442"/>
      <c r="U14442"/>
      <c r="V14442"/>
      <c r="W14442"/>
      <c r="X14442"/>
      <c r="Y14442"/>
      <c r="Z14442"/>
      <c r="AA14442"/>
      <c r="AB14442"/>
      <c r="AC14442"/>
    </row>
    <row r="14443" spans="2:29" s="14" customFormat="1" x14ac:dyDescent="0.25">
      <c r="B14443"/>
      <c r="C14443"/>
      <c r="D14443"/>
      <c r="E14443"/>
      <c r="F14443"/>
      <c r="G14443"/>
      <c r="H14443"/>
      <c r="I14443"/>
      <c r="J14443"/>
      <c r="K14443" s="91"/>
      <c r="L14443" s="91"/>
      <c r="M14443" s="91"/>
      <c r="R14443"/>
      <c r="S14443"/>
      <c r="T14443"/>
      <c r="U14443"/>
      <c r="V14443"/>
      <c r="W14443"/>
      <c r="X14443"/>
      <c r="Y14443"/>
      <c r="Z14443"/>
      <c r="AA14443"/>
      <c r="AB14443"/>
      <c r="AC14443"/>
    </row>
    <row r="14444" spans="2:29" s="14" customFormat="1" x14ac:dyDescent="0.25">
      <c r="B14444"/>
      <c r="C14444"/>
      <c r="D14444"/>
      <c r="E14444"/>
      <c r="F14444"/>
      <c r="G14444"/>
      <c r="H14444"/>
      <c r="I14444"/>
      <c r="J14444"/>
      <c r="K14444" s="91"/>
      <c r="L14444" s="91"/>
      <c r="M14444" s="91"/>
      <c r="R14444"/>
      <c r="S14444"/>
      <c r="T14444"/>
      <c r="U14444"/>
      <c r="V14444"/>
      <c r="W14444"/>
      <c r="X14444"/>
      <c r="Y14444"/>
      <c r="Z14444"/>
      <c r="AA14444"/>
      <c r="AB14444"/>
      <c r="AC14444"/>
    </row>
    <row r="14445" spans="2:29" s="14" customFormat="1" x14ac:dyDescent="0.25">
      <c r="B14445"/>
      <c r="C14445"/>
      <c r="D14445"/>
      <c r="E14445"/>
      <c r="F14445"/>
      <c r="G14445"/>
      <c r="H14445"/>
      <c r="I14445"/>
      <c r="J14445"/>
      <c r="K14445" s="91"/>
      <c r="L14445" s="91"/>
      <c r="M14445" s="91"/>
      <c r="R14445"/>
      <c r="S14445"/>
      <c r="T14445"/>
      <c r="U14445"/>
      <c r="V14445"/>
      <c r="W14445"/>
      <c r="X14445"/>
      <c r="Y14445"/>
      <c r="Z14445"/>
      <c r="AA14445"/>
      <c r="AB14445"/>
      <c r="AC14445"/>
    </row>
    <row r="14446" spans="2:29" s="14" customFormat="1" x14ac:dyDescent="0.25">
      <c r="B14446"/>
      <c r="C14446"/>
      <c r="D14446"/>
      <c r="E14446"/>
      <c r="F14446"/>
      <c r="G14446"/>
      <c r="H14446"/>
      <c r="I14446"/>
      <c r="J14446"/>
      <c r="K14446" s="91"/>
      <c r="L14446" s="91"/>
      <c r="M14446" s="91"/>
      <c r="R14446"/>
      <c r="S14446"/>
      <c r="T14446"/>
      <c r="U14446"/>
      <c r="V14446"/>
      <c r="W14446"/>
      <c r="X14446"/>
      <c r="Y14446"/>
      <c r="Z14446"/>
      <c r="AA14446"/>
      <c r="AB14446"/>
      <c r="AC14446"/>
    </row>
    <row r="14447" spans="2:29" s="14" customFormat="1" x14ac:dyDescent="0.25">
      <c r="B14447"/>
      <c r="C14447"/>
      <c r="D14447"/>
      <c r="E14447"/>
      <c r="F14447"/>
      <c r="G14447"/>
      <c r="H14447"/>
      <c r="I14447"/>
      <c r="J14447"/>
      <c r="K14447" s="91"/>
      <c r="L14447" s="91"/>
      <c r="M14447" s="91"/>
      <c r="R14447"/>
      <c r="S14447"/>
      <c r="T14447"/>
      <c r="U14447"/>
      <c r="V14447"/>
      <c r="W14447"/>
      <c r="X14447"/>
      <c r="Y14447"/>
      <c r="Z14447"/>
      <c r="AA14447"/>
      <c r="AB14447"/>
      <c r="AC14447"/>
    </row>
    <row r="14448" spans="2:29" s="14" customFormat="1" x14ac:dyDescent="0.25">
      <c r="B14448"/>
      <c r="C14448"/>
      <c r="D14448"/>
      <c r="E14448"/>
      <c r="F14448"/>
      <c r="G14448"/>
      <c r="H14448"/>
      <c r="I14448"/>
      <c r="J14448"/>
      <c r="K14448" s="91"/>
      <c r="L14448" s="91"/>
      <c r="M14448" s="91"/>
      <c r="R14448"/>
      <c r="S14448"/>
      <c r="T14448"/>
      <c r="U14448"/>
      <c r="V14448"/>
      <c r="W14448"/>
      <c r="X14448"/>
      <c r="Y14448"/>
      <c r="Z14448"/>
      <c r="AA14448"/>
      <c r="AB14448"/>
      <c r="AC14448"/>
    </row>
    <row r="14449" spans="2:29" s="14" customFormat="1" x14ac:dyDescent="0.25">
      <c r="B14449"/>
      <c r="C14449"/>
      <c r="D14449"/>
      <c r="E14449"/>
      <c r="F14449"/>
      <c r="G14449"/>
      <c r="H14449"/>
      <c r="I14449"/>
      <c r="J14449"/>
      <c r="K14449" s="91"/>
      <c r="L14449" s="91"/>
      <c r="M14449" s="91"/>
      <c r="R14449"/>
      <c r="S14449"/>
      <c r="T14449"/>
      <c r="U14449"/>
      <c r="V14449"/>
      <c r="W14449"/>
      <c r="X14449"/>
      <c r="Y14449"/>
      <c r="Z14449"/>
      <c r="AA14449"/>
      <c r="AB14449"/>
      <c r="AC14449"/>
    </row>
    <row r="14450" spans="2:29" s="14" customFormat="1" x14ac:dyDescent="0.25">
      <c r="B14450"/>
      <c r="C14450"/>
      <c r="D14450"/>
      <c r="E14450"/>
      <c r="F14450"/>
      <c r="G14450"/>
      <c r="H14450"/>
      <c r="I14450"/>
      <c r="J14450"/>
      <c r="K14450" s="91"/>
      <c r="L14450" s="91"/>
      <c r="M14450" s="91"/>
      <c r="R14450"/>
      <c r="S14450"/>
      <c r="T14450"/>
      <c r="U14450"/>
      <c r="V14450"/>
      <c r="W14450"/>
      <c r="X14450"/>
      <c r="Y14450"/>
      <c r="Z14450"/>
      <c r="AA14450"/>
      <c r="AB14450"/>
      <c r="AC14450"/>
    </row>
    <row r="14451" spans="2:29" s="14" customFormat="1" x14ac:dyDescent="0.25">
      <c r="B14451"/>
      <c r="C14451"/>
      <c r="D14451"/>
      <c r="E14451"/>
      <c r="F14451"/>
      <c r="G14451"/>
      <c r="H14451"/>
      <c r="I14451"/>
      <c r="J14451"/>
      <c r="K14451" s="91"/>
      <c r="L14451" s="91"/>
      <c r="M14451" s="91"/>
      <c r="R14451"/>
      <c r="S14451"/>
      <c r="T14451"/>
      <c r="U14451"/>
      <c r="V14451"/>
      <c r="W14451"/>
      <c r="X14451"/>
      <c r="Y14451"/>
      <c r="Z14451"/>
      <c r="AA14451"/>
      <c r="AB14451"/>
      <c r="AC14451"/>
    </row>
    <row r="14452" spans="2:29" s="14" customFormat="1" x14ac:dyDescent="0.25">
      <c r="B14452"/>
      <c r="C14452"/>
      <c r="D14452"/>
      <c r="E14452"/>
      <c r="F14452"/>
      <c r="G14452"/>
      <c r="H14452"/>
      <c r="I14452"/>
      <c r="J14452"/>
      <c r="K14452" s="91"/>
      <c r="L14452" s="91"/>
      <c r="M14452" s="91"/>
      <c r="R14452"/>
      <c r="S14452"/>
      <c r="T14452"/>
      <c r="U14452"/>
      <c r="V14452"/>
      <c r="W14452"/>
      <c r="X14452"/>
      <c r="Y14452"/>
      <c r="Z14452"/>
      <c r="AA14452"/>
      <c r="AB14452"/>
      <c r="AC14452"/>
    </row>
    <row r="14453" spans="2:29" s="14" customFormat="1" x14ac:dyDescent="0.25">
      <c r="B14453"/>
      <c r="C14453"/>
      <c r="D14453"/>
      <c r="E14453"/>
      <c r="F14453"/>
      <c r="G14453"/>
      <c r="H14453"/>
      <c r="I14453"/>
      <c r="J14453"/>
      <c r="K14453" s="91"/>
      <c r="L14453" s="91"/>
      <c r="M14453" s="91"/>
      <c r="R14453"/>
      <c r="S14453"/>
      <c r="T14453"/>
      <c r="U14453"/>
      <c r="V14453"/>
      <c r="W14453"/>
      <c r="X14453"/>
      <c r="Y14453"/>
      <c r="Z14453"/>
      <c r="AA14453"/>
      <c r="AB14453"/>
      <c r="AC14453"/>
    </row>
    <row r="14454" spans="2:29" s="14" customFormat="1" x14ac:dyDescent="0.25">
      <c r="B14454"/>
      <c r="C14454"/>
      <c r="D14454"/>
      <c r="E14454"/>
      <c r="F14454"/>
      <c r="G14454"/>
      <c r="H14454"/>
      <c r="I14454"/>
      <c r="J14454"/>
      <c r="K14454" s="91"/>
      <c r="L14454" s="91"/>
      <c r="M14454" s="91"/>
      <c r="R14454"/>
      <c r="S14454"/>
      <c r="T14454"/>
      <c r="U14454"/>
      <c r="V14454"/>
      <c r="W14454"/>
      <c r="X14454"/>
      <c r="Y14454"/>
      <c r="Z14454"/>
      <c r="AA14454"/>
      <c r="AB14454"/>
      <c r="AC14454"/>
    </row>
    <row r="14455" spans="2:29" s="14" customFormat="1" x14ac:dyDescent="0.25">
      <c r="B14455"/>
      <c r="C14455"/>
      <c r="D14455"/>
      <c r="E14455"/>
      <c r="F14455"/>
      <c r="G14455"/>
      <c r="H14455"/>
      <c r="I14455"/>
      <c r="J14455"/>
      <c r="K14455" s="91"/>
      <c r="L14455" s="91"/>
      <c r="M14455" s="91"/>
      <c r="R14455"/>
      <c r="S14455"/>
      <c r="T14455"/>
      <c r="U14455"/>
      <c r="V14455"/>
      <c r="W14455"/>
      <c r="X14455"/>
      <c r="Y14455"/>
      <c r="Z14455"/>
      <c r="AA14455"/>
      <c r="AB14455"/>
      <c r="AC14455"/>
    </row>
    <row r="14456" spans="2:29" s="14" customFormat="1" x14ac:dyDescent="0.25">
      <c r="B14456"/>
      <c r="C14456"/>
      <c r="D14456"/>
      <c r="E14456"/>
      <c r="F14456"/>
      <c r="G14456"/>
      <c r="H14456"/>
      <c r="I14456"/>
      <c r="J14456"/>
      <c r="K14456" s="91"/>
      <c r="L14456" s="91"/>
      <c r="M14456" s="91"/>
      <c r="R14456"/>
      <c r="S14456"/>
      <c r="T14456"/>
      <c r="U14456"/>
      <c r="V14456"/>
      <c r="W14456"/>
      <c r="X14456"/>
      <c r="Y14456"/>
      <c r="Z14456"/>
      <c r="AA14456"/>
      <c r="AB14456"/>
      <c r="AC14456"/>
    </row>
    <row r="14457" spans="2:29" s="14" customFormat="1" x14ac:dyDescent="0.25">
      <c r="B14457"/>
      <c r="C14457"/>
      <c r="D14457"/>
      <c r="E14457"/>
      <c r="F14457"/>
      <c r="G14457"/>
      <c r="H14457"/>
      <c r="I14457"/>
      <c r="J14457"/>
      <c r="K14457" s="91"/>
      <c r="L14457" s="91"/>
      <c r="M14457" s="91"/>
      <c r="R14457"/>
      <c r="S14457"/>
      <c r="T14457"/>
      <c r="U14457"/>
      <c r="V14457"/>
      <c r="W14457"/>
      <c r="X14457"/>
      <c r="Y14457"/>
      <c r="Z14457"/>
      <c r="AA14457"/>
      <c r="AB14457"/>
      <c r="AC14457"/>
    </row>
    <row r="14458" spans="2:29" s="14" customFormat="1" x14ac:dyDescent="0.25">
      <c r="B14458"/>
      <c r="C14458"/>
      <c r="D14458"/>
      <c r="E14458"/>
      <c r="F14458"/>
      <c r="G14458"/>
      <c r="H14458"/>
      <c r="I14458"/>
      <c r="J14458"/>
      <c r="K14458" s="91"/>
      <c r="L14458" s="91"/>
      <c r="M14458" s="91"/>
      <c r="R14458"/>
      <c r="S14458"/>
      <c r="T14458"/>
      <c r="U14458"/>
      <c r="V14458"/>
      <c r="W14458"/>
      <c r="X14458"/>
      <c r="Y14458"/>
      <c r="Z14458"/>
      <c r="AA14458"/>
      <c r="AB14458"/>
      <c r="AC14458"/>
    </row>
    <row r="14459" spans="2:29" s="14" customFormat="1" x14ac:dyDescent="0.25">
      <c r="B14459"/>
      <c r="C14459"/>
      <c r="D14459"/>
      <c r="E14459"/>
      <c r="F14459"/>
      <c r="G14459"/>
      <c r="H14459"/>
      <c r="I14459"/>
      <c r="J14459"/>
      <c r="K14459" s="91"/>
      <c r="L14459" s="91"/>
      <c r="M14459" s="91"/>
      <c r="R14459"/>
      <c r="S14459"/>
      <c r="T14459"/>
      <c r="U14459"/>
      <c r="V14459"/>
      <c r="W14459"/>
      <c r="X14459"/>
      <c r="Y14459"/>
      <c r="Z14459"/>
      <c r="AA14459"/>
      <c r="AB14459"/>
      <c r="AC14459"/>
    </row>
    <row r="14460" spans="2:29" s="14" customFormat="1" x14ac:dyDescent="0.25">
      <c r="B14460"/>
      <c r="C14460"/>
      <c r="D14460"/>
      <c r="E14460"/>
      <c r="F14460"/>
      <c r="G14460"/>
      <c r="H14460"/>
      <c r="I14460"/>
      <c r="J14460"/>
      <c r="K14460" s="91"/>
      <c r="L14460" s="91"/>
      <c r="M14460" s="91"/>
      <c r="R14460"/>
      <c r="S14460"/>
      <c r="T14460"/>
      <c r="U14460"/>
      <c r="V14460"/>
      <c r="W14460"/>
      <c r="X14460"/>
      <c r="Y14460"/>
      <c r="Z14460"/>
      <c r="AA14460"/>
      <c r="AB14460"/>
      <c r="AC14460"/>
    </row>
    <row r="14461" spans="2:29" s="14" customFormat="1" x14ac:dyDescent="0.25">
      <c r="B14461"/>
      <c r="C14461"/>
      <c r="D14461"/>
      <c r="E14461"/>
      <c r="F14461"/>
      <c r="G14461"/>
      <c r="H14461"/>
      <c r="I14461"/>
      <c r="J14461"/>
      <c r="K14461" s="91"/>
      <c r="L14461" s="91"/>
      <c r="M14461" s="91"/>
      <c r="R14461"/>
      <c r="S14461"/>
      <c r="T14461"/>
      <c r="U14461"/>
      <c r="V14461"/>
      <c r="W14461"/>
      <c r="X14461"/>
      <c r="Y14461"/>
      <c r="Z14461"/>
      <c r="AA14461"/>
      <c r="AB14461"/>
      <c r="AC14461"/>
    </row>
    <row r="14462" spans="2:29" s="14" customFormat="1" x14ac:dyDescent="0.25">
      <c r="B14462"/>
      <c r="C14462"/>
      <c r="D14462"/>
      <c r="E14462"/>
      <c r="F14462"/>
      <c r="G14462"/>
      <c r="H14462"/>
      <c r="I14462"/>
      <c r="J14462"/>
      <c r="K14462" s="91"/>
      <c r="L14462" s="91"/>
      <c r="M14462" s="91"/>
      <c r="R14462"/>
      <c r="S14462"/>
      <c r="T14462"/>
      <c r="U14462"/>
      <c r="V14462"/>
      <c r="W14462"/>
      <c r="X14462"/>
      <c r="Y14462"/>
      <c r="Z14462"/>
      <c r="AA14462"/>
      <c r="AB14462"/>
      <c r="AC14462"/>
    </row>
    <row r="14463" spans="2:29" s="14" customFormat="1" x14ac:dyDescent="0.25">
      <c r="B14463"/>
      <c r="C14463"/>
      <c r="D14463"/>
      <c r="E14463"/>
      <c r="F14463"/>
      <c r="G14463"/>
      <c r="H14463"/>
      <c r="I14463"/>
      <c r="J14463"/>
      <c r="K14463" s="91"/>
      <c r="L14463" s="91"/>
      <c r="M14463" s="91"/>
      <c r="R14463"/>
      <c r="S14463"/>
      <c r="T14463"/>
      <c r="U14463"/>
      <c r="V14463"/>
      <c r="W14463"/>
      <c r="X14463"/>
      <c r="Y14463"/>
      <c r="Z14463"/>
      <c r="AA14463"/>
      <c r="AB14463"/>
      <c r="AC14463"/>
    </row>
    <row r="14464" spans="2:29" s="14" customFormat="1" x14ac:dyDescent="0.25">
      <c r="B14464"/>
      <c r="C14464"/>
      <c r="D14464"/>
      <c r="E14464"/>
      <c r="F14464"/>
      <c r="G14464"/>
      <c r="H14464"/>
      <c r="I14464"/>
      <c r="J14464"/>
      <c r="K14464" s="91"/>
      <c r="L14464" s="91"/>
      <c r="M14464" s="91"/>
      <c r="R14464"/>
      <c r="S14464"/>
      <c r="T14464"/>
      <c r="U14464"/>
      <c r="V14464"/>
      <c r="W14464"/>
      <c r="X14464"/>
      <c r="Y14464"/>
      <c r="Z14464"/>
      <c r="AA14464"/>
      <c r="AB14464"/>
      <c r="AC14464"/>
    </row>
    <row r="14465" spans="2:29" s="14" customFormat="1" x14ac:dyDescent="0.25">
      <c r="B14465"/>
      <c r="C14465"/>
      <c r="D14465"/>
      <c r="E14465"/>
      <c r="F14465"/>
      <c r="G14465"/>
      <c r="H14465"/>
      <c r="I14465"/>
      <c r="J14465"/>
      <c r="K14465" s="91"/>
      <c r="L14465" s="91"/>
      <c r="M14465" s="91"/>
      <c r="R14465"/>
      <c r="S14465"/>
      <c r="T14465"/>
      <c r="U14465"/>
      <c r="V14465"/>
      <c r="W14465"/>
      <c r="X14465"/>
      <c r="Y14465"/>
      <c r="Z14465"/>
      <c r="AA14465"/>
      <c r="AB14465"/>
      <c r="AC14465"/>
    </row>
    <row r="14466" spans="2:29" s="14" customFormat="1" x14ac:dyDescent="0.25">
      <c r="B14466"/>
      <c r="C14466"/>
      <c r="D14466"/>
      <c r="E14466"/>
      <c r="F14466"/>
      <c r="G14466"/>
      <c r="H14466"/>
      <c r="I14466"/>
      <c r="J14466"/>
      <c r="K14466" s="91"/>
      <c r="L14466" s="91"/>
      <c r="M14466" s="91"/>
      <c r="R14466"/>
      <c r="S14466"/>
      <c r="T14466"/>
      <c r="U14466"/>
      <c r="V14466"/>
      <c r="W14466"/>
      <c r="X14466"/>
      <c r="Y14466"/>
      <c r="Z14466"/>
      <c r="AA14466"/>
      <c r="AB14466"/>
      <c r="AC14466"/>
    </row>
    <row r="14467" spans="2:29" s="14" customFormat="1" x14ac:dyDescent="0.25">
      <c r="B14467"/>
      <c r="C14467"/>
      <c r="D14467"/>
      <c r="E14467"/>
      <c r="F14467"/>
      <c r="G14467"/>
      <c r="H14467"/>
      <c r="I14467"/>
      <c r="J14467"/>
      <c r="K14467" s="91"/>
      <c r="L14467" s="91"/>
      <c r="M14467" s="91"/>
      <c r="R14467"/>
      <c r="S14467"/>
      <c r="T14467"/>
      <c r="U14467"/>
      <c r="V14467"/>
      <c r="W14467"/>
      <c r="X14467"/>
      <c r="Y14467"/>
      <c r="Z14467"/>
      <c r="AA14467"/>
      <c r="AB14467"/>
      <c r="AC14467"/>
    </row>
    <row r="14468" spans="2:29" s="14" customFormat="1" x14ac:dyDescent="0.25">
      <c r="B14468"/>
      <c r="C14468"/>
      <c r="D14468"/>
      <c r="E14468"/>
      <c r="F14468"/>
      <c r="G14468"/>
      <c r="H14468"/>
      <c r="I14468"/>
      <c r="J14468"/>
      <c r="K14468" s="91"/>
      <c r="L14468" s="91"/>
      <c r="M14468" s="91"/>
      <c r="R14468"/>
      <c r="S14468"/>
      <c r="T14468"/>
      <c r="U14468"/>
      <c r="V14468"/>
      <c r="W14468"/>
      <c r="X14468"/>
      <c r="Y14468"/>
      <c r="Z14468"/>
      <c r="AA14468"/>
      <c r="AB14468"/>
      <c r="AC14468"/>
    </row>
    <row r="14469" spans="2:29" s="14" customFormat="1" x14ac:dyDescent="0.25">
      <c r="B14469"/>
      <c r="C14469"/>
      <c r="D14469"/>
      <c r="E14469"/>
      <c r="F14469"/>
      <c r="G14469"/>
      <c r="H14469"/>
      <c r="I14469"/>
      <c r="J14469"/>
      <c r="K14469" s="91"/>
      <c r="L14469" s="91"/>
      <c r="M14469" s="91"/>
      <c r="R14469"/>
      <c r="S14469"/>
      <c r="T14469"/>
      <c r="U14469"/>
      <c r="V14469"/>
      <c r="W14469"/>
      <c r="X14469"/>
      <c r="Y14469"/>
      <c r="Z14469"/>
      <c r="AA14469"/>
      <c r="AB14469"/>
      <c r="AC14469"/>
    </row>
    <row r="14470" spans="2:29" s="14" customFormat="1" x14ac:dyDescent="0.25">
      <c r="B14470"/>
      <c r="C14470"/>
      <c r="D14470"/>
      <c r="E14470"/>
      <c r="F14470"/>
      <c r="G14470"/>
      <c r="H14470"/>
      <c r="I14470"/>
      <c r="J14470"/>
      <c r="K14470" s="91"/>
      <c r="L14470" s="91"/>
      <c r="M14470" s="91"/>
      <c r="R14470"/>
      <c r="S14470"/>
      <c r="T14470"/>
      <c r="U14470"/>
      <c r="V14470"/>
      <c r="W14470"/>
      <c r="X14470"/>
      <c r="Y14470"/>
      <c r="Z14470"/>
      <c r="AA14470"/>
      <c r="AB14470"/>
      <c r="AC14470"/>
    </row>
    <row r="14471" spans="2:29" s="14" customFormat="1" x14ac:dyDescent="0.25">
      <c r="B14471"/>
      <c r="C14471"/>
      <c r="D14471"/>
      <c r="E14471"/>
      <c r="F14471"/>
      <c r="G14471"/>
      <c r="H14471"/>
      <c r="I14471"/>
      <c r="J14471"/>
      <c r="K14471" s="91"/>
      <c r="L14471" s="91"/>
      <c r="M14471" s="91"/>
      <c r="R14471"/>
      <c r="S14471"/>
      <c r="T14471"/>
      <c r="U14471"/>
      <c r="V14471"/>
      <c r="W14471"/>
      <c r="X14471"/>
      <c r="Y14471"/>
      <c r="Z14471"/>
      <c r="AA14471"/>
      <c r="AB14471"/>
      <c r="AC14471"/>
    </row>
    <row r="14472" spans="2:29" s="14" customFormat="1" x14ac:dyDescent="0.25">
      <c r="B14472"/>
      <c r="C14472"/>
      <c r="D14472"/>
      <c r="E14472"/>
      <c r="F14472"/>
      <c r="G14472"/>
      <c r="H14472"/>
      <c r="I14472"/>
      <c r="J14472"/>
      <c r="K14472" s="91"/>
      <c r="L14472" s="91"/>
      <c r="M14472" s="91"/>
      <c r="R14472"/>
      <c r="S14472"/>
      <c r="T14472"/>
      <c r="U14472"/>
      <c r="V14472"/>
      <c r="W14472"/>
      <c r="X14472"/>
      <c r="Y14472"/>
      <c r="Z14472"/>
      <c r="AA14472"/>
      <c r="AB14472"/>
      <c r="AC14472"/>
    </row>
    <row r="14473" spans="2:29" s="14" customFormat="1" x14ac:dyDescent="0.25">
      <c r="B14473"/>
      <c r="C14473"/>
      <c r="D14473"/>
      <c r="E14473"/>
      <c r="F14473"/>
      <c r="G14473"/>
      <c r="H14473"/>
      <c r="I14473"/>
      <c r="J14473"/>
      <c r="K14473" s="91"/>
      <c r="L14473" s="91"/>
      <c r="M14473" s="91"/>
      <c r="R14473"/>
      <c r="S14473"/>
      <c r="T14473"/>
      <c r="U14473"/>
      <c r="V14473"/>
      <c r="W14473"/>
      <c r="X14473"/>
      <c r="Y14473"/>
      <c r="Z14473"/>
      <c r="AA14473"/>
      <c r="AB14473"/>
      <c r="AC14473"/>
    </row>
    <row r="14474" spans="2:29" s="14" customFormat="1" x14ac:dyDescent="0.25">
      <c r="B14474"/>
      <c r="C14474"/>
      <c r="D14474"/>
      <c r="E14474"/>
      <c r="F14474"/>
      <c r="G14474"/>
      <c r="H14474"/>
      <c r="I14474"/>
      <c r="J14474"/>
      <c r="K14474" s="91"/>
      <c r="L14474" s="91"/>
      <c r="M14474" s="91"/>
      <c r="R14474"/>
      <c r="S14474"/>
      <c r="T14474"/>
      <c r="U14474"/>
      <c r="V14474"/>
      <c r="W14474"/>
      <c r="X14474"/>
      <c r="Y14474"/>
      <c r="Z14474"/>
      <c r="AA14474"/>
      <c r="AB14474"/>
      <c r="AC14474"/>
    </row>
    <row r="14475" spans="2:29" s="14" customFormat="1" x14ac:dyDescent="0.25">
      <c r="B14475"/>
      <c r="C14475"/>
      <c r="D14475"/>
      <c r="E14475"/>
      <c r="F14475"/>
      <c r="G14475"/>
      <c r="H14475"/>
      <c r="I14475"/>
      <c r="J14475"/>
      <c r="K14475" s="91"/>
      <c r="L14475" s="91"/>
      <c r="M14475" s="91"/>
      <c r="R14475"/>
      <c r="S14475"/>
      <c r="T14475"/>
      <c r="U14475"/>
      <c r="V14475"/>
      <c r="W14475"/>
      <c r="X14475"/>
      <c r="Y14475"/>
      <c r="Z14475"/>
      <c r="AA14475"/>
      <c r="AB14475"/>
      <c r="AC14475"/>
    </row>
    <row r="14476" spans="2:29" s="14" customFormat="1" x14ac:dyDescent="0.25">
      <c r="B14476"/>
      <c r="C14476"/>
      <c r="D14476"/>
      <c r="E14476"/>
      <c r="F14476"/>
      <c r="G14476"/>
      <c r="H14476"/>
      <c r="I14476"/>
      <c r="J14476"/>
      <c r="K14476" s="91"/>
      <c r="L14476" s="91"/>
      <c r="M14476" s="91"/>
      <c r="R14476"/>
      <c r="S14476"/>
      <c r="T14476"/>
      <c r="U14476"/>
      <c r="V14476"/>
      <c r="W14476"/>
      <c r="X14476"/>
      <c r="Y14476"/>
      <c r="Z14476"/>
      <c r="AA14476"/>
      <c r="AB14476"/>
      <c r="AC14476"/>
    </row>
    <row r="14477" spans="2:29" s="14" customFormat="1" x14ac:dyDescent="0.25">
      <c r="B14477"/>
      <c r="C14477"/>
      <c r="D14477"/>
      <c r="E14477"/>
      <c r="F14477"/>
      <c r="G14477"/>
      <c r="H14477"/>
      <c r="I14477"/>
      <c r="J14477"/>
      <c r="K14477" s="91"/>
      <c r="L14477" s="91"/>
      <c r="M14477" s="91"/>
      <c r="R14477"/>
      <c r="S14477"/>
      <c r="T14477"/>
      <c r="U14477"/>
      <c r="V14477"/>
      <c r="W14477"/>
      <c r="X14477"/>
      <c r="Y14477"/>
      <c r="Z14477"/>
      <c r="AA14477"/>
      <c r="AB14477"/>
      <c r="AC14477"/>
    </row>
    <row r="14478" spans="2:29" s="14" customFormat="1" x14ac:dyDescent="0.25">
      <c r="B14478"/>
      <c r="C14478"/>
      <c r="D14478"/>
      <c r="E14478"/>
      <c r="F14478"/>
      <c r="G14478"/>
      <c r="H14478"/>
      <c r="I14478"/>
      <c r="J14478"/>
      <c r="K14478" s="91"/>
      <c r="L14478" s="91"/>
      <c r="M14478" s="91"/>
      <c r="R14478"/>
      <c r="S14478"/>
      <c r="T14478"/>
      <c r="U14478"/>
      <c r="V14478"/>
      <c r="W14478"/>
      <c r="X14478"/>
      <c r="Y14478"/>
      <c r="Z14478"/>
      <c r="AA14478"/>
      <c r="AB14478"/>
      <c r="AC14478"/>
    </row>
    <row r="14479" spans="2:29" s="14" customFormat="1" x14ac:dyDescent="0.25">
      <c r="B14479"/>
      <c r="C14479"/>
      <c r="D14479"/>
      <c r="E14479"/>
      <c r="F14479"/>
      <c r="G14479"/>
      <c r="H14479"/>
      <c r="I14479"/>
      <c r="J14479"/>
      <c r="K14479" s="91"/>
      <c r="L14479" s="91"/>
      <c r="M14479" s="91"/>
      <c r="R14479"/>
      <c r="S14479"/>
      <c r="T14479"/>
      <c r="U14479"/>
      <c r="V14479"/>
      <c r="W14479"/>
      <c r="X14479"/>
      <c r="Y14479"/>
      <c r="Z14479"/>
      <c r="AA14479"/>
      <c r="AB14479"/>
      <c r="AC14479"/>
    </row>
    <row r="14480" spans="2:29" s="14" customFormat="1" x14ac:dyDescent="0.25">
      <c r="B14480"/>
      <c r="C14480"/>
      <c r="D14480"/>
      <c r="E14480"/>
      <c r="F14480"/>
      <c r="G14480"/>
      <c r="H14480"/>
      <c r="I14480"/>
      <c r="J14480"/>
      <c r="K14480" s="91"/>
      <c r="L14480" s="91"/>
      <c r="M14480" s="91"/>
      <c r="R14480"/>
      <c r="S14480"/>
      <c r="T14480"/>
      <c r="U14480"/>
      <c r="V14480"/>
      <c r="W14480"/>
      <c r="X14480"/>
      <c r="Y14480"/>
      <c r="Z14480"/>
      <c r="AA14480"/>
      <c r="AB14480"/>
      <c r="AC14480"/>
    </row>
    <row r="14481" spans="2:29" s="14" customFormat="1" x14ac:dyDescent="0.25">
      <c r="B14481"/>
      <c r="C14481"/>
      <c r="D14481"/>
      <c r="E14481"/>
      <c r="F14481"/>
      <c r="G14481"/>
      <c r="H14481"/>
      <c r="I14481"/>
      <c r="J14481"/>
      <c r="K14481" s="91"/>
      <c r="L14481" s="91"/>
      <c r="M14481" s="91"/>
      <c r="R14481"/>
      <c r="S14481"/>
      <c r="T14481"/>
      <c r="U14481"/>
      <c r="V14481"/>
      <c r="W14481"/>
      <c r="X14481"/>
      <c r="Y14481"/>
      <c r="Z14481"/>
      <c r="AA14481"/>
      <c r="AB14481"/>
      <c r="AC14481"/>
    </row>
    <row r="14482" spans="2:29" s="14" customFormat="1" x14ac:dyDescent="0.25">
      <c r="B14482"/>
      <c r="C14482"/>
      <c r="D14482"/>
      <c r="E14482"/>
      <c r="F14482"/>
      <c r="G14482"/>
      <c r="H14482"/>
      <c r="I14482"/>
      <c r="J14482"/>
      <c r="K14482" s="91"/>
      <c r="L14482" s="91"/>
      <c r="M14482" s="91"/>
      <c r="R14482"/>
      <c r="S14482"/>
      <c r="T14482"/>
      <c r="U14482"/>
      <c r="V14482"/>
      <c r="W14482"/>
      <c r="X14482"/>
      <c r="Y14482"/>
      <c r="Z14482"/>
      <c r="AA14482"/>
      <c r="AB14482"/>
      <c r="AC14482"/>
    </row>
    <row r="14483" spans="2:29" s="14" customFormat="1" x14ac:dyDescent="0.25">
      <c r="B14483"/>
      <c r="C14483"/>
      <c r="D14483"/>
      <c r="E14483"/>
      <c r="F14483"/>
      <c r="G14483"/>
      <c r="H14483"/>
      <c r="I14483"/>
      <c r="J14483"/>
      <c r="K14483" s="91"/>
      <c r="L14483" s="91"/>
      <c r="M14483" s="91"/>
      <c r="R14483"/>
      <c r="S14483"/>
      <c r="T14483"/>
      <c r="U14483"/>
      <c r="V14483"/>
      <c r="W14483"/>
      <c r="X14483"/>
      <c r="Y14483"/>
      <c r="Z14483"/>
      <c r="AA14483"/>
      <c r="AB14483"/>
      <c r="AC14483"/>
    </row>
    <row r="14484" spans="2:29" s="14" customFormat="1" x14ac:dyDescent="0.25">
      <c r="B14484"/>
      <c r="C14484"/>
      <c r="D14484"/>
      <c r="E14484"/>
      <c r="F14484"/>
      <c r="G14484"/>
      <c r="H14484"/>
      <c r="I14484"/>
      <c r="J14484"/>
      <c r="K14484" s="91"/>
      <c r="L14484" s="91"/>
      <c r="M14484" s="91"/>
      <c r="R14484"/>
      <c r="S14484"/>
      <c r="T14484"/>
      <c r="U14484"/>
      <c r="V14484"/>
      <c r="W14484"/>
      <c r="X14484"/>
      <c r="Y14484"/>
      <c r="Z14484"/>
      <c r="AA14484"/>
      <c r="AB14484"/>
      <c r="AC14484"/>
    </row>
    <row r="14485" spans="2:29" s="14" customFormat="1" x14ac:dyDescent="0.25">
      <c r="B14485"/>
      <c r="C14485"/>
      <c r="D14485"/>
      <c r="E14485"/>
      <c r="F14485"/>
      <c r="G14485"/>
      <c r="H14485"/>
      <c r="I14485"/>
      <c r="J14485"/>
      <c r="K14485" s="91"/>
      <c r="L14485" s="91"/>
      <c r="M14485" s="91"/>
      <c r="R14485"/>
      <c r="S14485"/>
      <c r="T14485"/>
      <c r="U14485"/>
      <c r="V14485"/>
      <c r="W14485"/>
      <c r="X14485"/>
      <c r="Y14485"/>
      <c r="Z14485"/>
      <c r="AA14485"/>
      <c r="AB14485"/>
      <c r="AC14485"/>
    </row>
    <row r="14486" spans="2:29" s="14" customFormat="1" x14ac:dyDescent="0.25">
      <c r="B14486"/>
      <c r="C14486"/>
      <c r="D14486"/>
      <c r="E14486"/>
      <c r="F14486"/>
      <c r="G14486"/>
      <c r="H14486"/>
      <c r="I14486"/>
      <c r="J14486"/>
      <c r="K14486" s="91"/>
      <c r="L14486" s="91"/>
      <c r="M14486" s="91"/>
      <c r="R14486"/>
      <c r="S14486"/>
      <c r="T14486"/>
      <c r="U14486"/>
      <c r="V14486"/>
      <c r="W14486"/>
      <c r="X14486"/>
      <c r="Y14486"/>
      <c r="Z14486"/>
      <c r="AA14486"/>
      <c r="AB14486"/>
      <c r="AC14486"/>
    </row>
    <row r="14487" spans="2:29" s="14" customFormat="1" x14ac:dyDescent="0.25">
      <c r="B14487"/>
      <c r="C14487"/>
      <c r="D14487"/>
      <c r="E14487"/>
      <c r="F14487"/>
      <c r="G14487"/>
      <c r="H14487"/>
      <c r="I14487"/>
      <c r="J14487"/>
      <c r="K14487" s="91"/>
      <c r="L14487" s="91"/>
      <c r="M14487" s="91"/>
      <c r="R14487"/>
      <c r="S14487"/>
      <c r="T14487"/>
      <c r="U14487"/>
      <c r="V14487"/>
      <c r="W14487"/>
      <c r="X14487"/>
      <c r="Y14487"/>
      <c r="Z14487"/>
      <c r="AA14487"/>
      <c r="AB14487"/>
      <c r="AC14487"/>
    </row>
    <row r="14488" spans="2:29" s="14" customFormat="1" x14ac:dyDescent="0.25">
      <c r="B14488"/>
      <c r="C14488"/>
      <c r="D14488"/>
      <c r="E14488"/>
      <c r="F14488"/>
      <c r="G14488"/>
      <c r="H14488"/>
      <c r="I14488"/>
      <c r="J14488"/>
      <c r="K14488" s="91"/>
      <c r="L14488" s="91"/>
      <c r="M14488" s="91"/>
      <c r="R14488"/>
      <c r="S14488"/>
      <c r="T14488"/>
      <c r="U14488"/>
      <c r="V14488"/>
      <c r="W14488"/>
      <c r="X14488"/>
      <c r="Y14488"/>
      <c r="Z14488"/>
      <c r="AA14488"/>
      <c r="AB14488"/>
      <c r="AC14488"/>
    </row>
    <row r="14489" spans="2:29" s="14" customFormat="1" x14ac:dyDescent="0.25">
      <c r="B14489"/>
      <c r="C14489"/>
      <c r="D14489"/>
      <c r="E14489"/>
      <c r="F14489"/>
      <c r="G14489"/>
      <c r="H14489"/>
      <c r="I14489"/>
      <c r="J14489"/>
      <c r="K14489" s="91"/>
      <c r="L14489" s="91"/>
      <c r="M14489" s="91"/>
      <c r="R14489"/>
      <c r="S14489"/>
      <c r="T14489"/>
      <c r="U14489"/>
      <c r="V14489"/>
      <c r="W14489"/>
      <c r="X14489"/>
      <c r="Y14489"/>
      <c r="Z14489"/>
      <c r="AA14489"/>
      <c r="AB14489"/>
      <c r="AC14489"/>
    </row>
    <row r="14490" spans="2:29" s="14" customFormat="1" x14ac:dyDescent="0.25">
      <c r="B14490"/>
      <c r="C14490"/>
      <c r="D14490"/>
      <c r="E14490"/>
      <c r="F14490"/>
      <c r="G14490"/>
      <c r="H14490"/>
      <c r="I14490"/>
      <c r="J14490"/>
      <c r="K14490" s="91"/>
      <c r="L14490" s="91"/>
      <c r="M14490" s="91"/>
      <c r="R14490"/>
      <c r="S14490"/>
      <c r="T14490"/>
      <c r="U14490"/>
      <c r="V14490"/>
      <c r="W14490"/>
      <c r="X14490"/>
      <c r="Y14490"/>
      <c r="Z14490"/>
      <c r="AA14490"/>
      <c r="AB14490"/>
      <c r="AC14490"/>
    </row>
    <row r="14491" spans="2:29" s="14" customFormat="1" x14ac:dyDescent="0.25">
      <c r="B14491"/>
      <c r="C14491"/>
      <c r="D14491"/>
      <c r="E14491"/>
      <c r="F14491"/>
      <c r="G14491"/>
      <c r="H14491"/>
      <c r="I14491"/>
      <c r="J14491"/>
      <c r="K14491" s="91"/>
      <c r="L14491" s="91"/>
      <c r="M14491" s="91"/>
      <c r="R14491"/>
      <c r="S14491"/>
      <c r="T14491"/>
      <c r="U14491"/>
      <c r="V14491"/>
      <c r="W14491"/>
      <c r="X14491"/>
      <c r="Y14491"/>
      <c r="Z14491"/>
      <c r="AA14491"/>
      <c r="AB14491"/>
      <c r="AC14491"/>
    </row>
    <row r="14492" spans="2:29" s="14" customFormat="1" x14ac:dyDescent="0.25">
      <c r="B14492"/>
      <c r="C14492"/>
      <c r="D14492"/>
      <c r="E14492"/>
      <c r="F14492"/>
      <c r="G14492"/>
      <c r="H14492"/>
      <c r="I14492"/>
      <c r="J14492"/>
      <c r="K14492" s="91"/>
      <c r="L14492" s="91"/>
      <c r="M14492" s="91"/>
      <c r="R14492"/>
      <c r="S14492"/>
      <c r="T14492"/>
      <c r="U14492"/>
      <c r="V14492"/>
      <c r="W14492"/>
      <c r="X14492"/>
      <c r="Y14492"/>
      <c r="Z14492"/>
      <c r="AA14492"/>
      <c r="AB14492"/>
      <c r="AC14492"/>
    </row>
    <row r="14493" spans="2:29" s="14" customFormat="1" x14ac:dyDescent="0.25">
      <c r="B14493"/>
      <c r="C14493"/>
      <c r="D14493"/>
      <c r="E14493"/>
      <c r="F14493"/>
      <c r="G14493"/>
      <c r="H14493"/>
      <c r="I14493"/>
      <c r="J14493"/>
      <c r="K14493" s="91"/>
      <c r="L14493" s="91"/>
      <c r="M14493" s="91"/>
      <c r="R14493"/>
      <c r="S14493"/>
      <c r="T14493"/>
      <c r="U14493"/>
      <c r="V14493"/>
      <c r="W14493"/>
      <c r="X14493"/>
      <c r="Y14493"/>
      <c r="Z14493"/>
      <c r="AA14493"/>
      <c r="AB14493"/>
      <c r="AC14493"/>
    </row>
    <row r="14494" spans="2:29" s="14" customFormat="1" x14ac:dyDescent="0.25">
      <c r="B14494"/>
      <c r="C14494"/>
      <c r="D14494"/>
      <c r="E14494"/>
      <c r="F14494"/>
      <c r="G14494"/>
      <c r="H14494"/>
      <c r="I14494"/>
      <c r="J14494"/>
      <c r="K14494" s="91"/>
      <c r="L14494" s="91"/>
      <c r="M14494" s="91"/>
      <c r="R14494"/>
      <c r="S14494"/>
      <c r="T14494"/>
      <c r="U14494"/>
      <c r="V14494"/>
      <c r="W14494"/>
      <c r="X14494"/>
      <c r="Y14494"/>
      <c r="Z14494"/>
      <c r="AA14494"/>
      <c r="AB14494"/>
      <c r="AC14494"/>
    </row>
    <row r="14495" spans="2:29" s="14" customFormat="1" x14ac:dyDescent="0.25">
      <c r="B14495"/>
      <c r="C14495"/>
      <c r="D14495"/>
      <c r="E14495"/>
      <c r="F14495"/>
      <c r="G14495"/>
      <c r="H14495"/>
      <c r="I14495"/>
      <c r="J14495"/>
      <c r="K14495" s="91"/>
      <c r="L14495" s="91"/>
      <c r="M14495" s="91"/>
      <c r="R14495"/>
      <c r="S14495"/>
      <c r="T14495"/>
      <c r="U14495"/>
      <c r="V14495"/>
      <c r="W14495"/>
      <c r="X14495"/>
      <c r="Y14495"/>
      <c r="Z14495"/>
      <c r="AA14495"/>
      <c r="AB14495"/>
      <c r="AC14495"/>
    </row>
    <row r="14496" spans="2:29" s="14" customFormat="1" x14ac:dyDescent="0.25">
      <c r="B14496"/>
      <c r="C14496"/>
      <c r="D14496"/>
      <c r="E14496"/>
      <c r="F14496"/>
      <c r="G14496"/>
      <c r="H14496"/>
      <c r="I14496"/>
      <c r="J14496"/>
      <c r="K14496" s="91"/>
      <c r="L14496" s="91"/>
      <c r="M14496" s="91"/>
      <c r="R14496"/>
      <c r="S14496"/>
      <c r="T14496"/>
      <c r="U14496"/>
      <c r="V14496"/>
      <c r="W14496"/>
      <c r="X14496"/>
      <c r="Y14496"/>
      <c r="Z14496"/>
      <c r="AA14496"/>
      <c r="AB14496"/>
      <c r="AC14496"/>
    </row>
    <row r="14497" spans="2:29" s="14" customFormat="1" x14ac:dyDescent="0.25">
      <c r="B14497"/>
      <c r="C14497"/>
      <c r="D14497"/>
      <c r="E14497"/>
      <c r="F14497"/>
      <c r="G14497"/>
      <c r="H14497"/>
      <c r="I14497"/>
      <c r="J14497"/>
      <c r="K14497" s="91"/>
      <c r="L14497" s="91"/>
      <c r="M14497" s="91"/>
      <c r="R14497"/>
      <c r="S14497"/>
      <c r="T14497"/>
      <c r="U14497"/>
      <c r="V14497"/>
      <c r="W14497"/>
      <c r="X14497"/>
      <c r="Y14497"/>
      <c r="Z14497"/>
      <c r="AA14497"/>
      <c r="AB14497"/>
      <c r="AC14497"/>
    </row>
    <row r="14498" spans="2:29" s="14" customFormat="1" x14ac:dyDescent="0.25">
      <c r="B14498"/>
      <c r="C14498"/>
      <c r="D14498"/>
      <c r="E14498"/>
      <c r="F14498"/>
      <c r="G14498"/>
      <c r="H14498"/>
      <c r="I14498"/>
      <c r="J14498"/>
      <c r="K14498" s="91"/>
      <c r="L14498" s="91"/>
      <c r="M14498" s="91"/>
      <c r="R14498"/>
      <c r="S14498"/>
      <c r="T14498"/>
      <c r="U14498"/>
      <c r="V14498"/>
      <c r="W14498"/>
      <c r="X14498"/>
      <c r="Y14498"/>
      <c r="Z14498"/>
      <c r="AA14498"/>
      <c r="AB14498"/>
      <c r="AC14498"/>
    </row>
    <row r="14499" spans="2:29" s="14" customFormat="1" x14ac:dyDescent="0.25">
      <c r="B14499"/>
      <c r="C14499"/>
      <c r="D14499"/>
      <c r="E14499"/>
      <c r="F14499"/>
      <c r="G14499"/>
      <c r="H14499"/>
      <c r="I14499"/>
      <c r="J14499"/>
      <c r="K14499" s="91"/>
      <c r="L14499" s="91"/>
      <c r="M14499" s="91"/>
      <c r="R14499"/>
      <c r="S14499"/>
      <c r="T14499"/>
      <c r="U14499"/>
      <c r="V14499"/>
      <c r="W14499"/>
      <c r="X14499"/>
      <c r="Y14499"/>
      <c r="Z14499"/>
      <c r="AA14499"/>
      <c r="AB14499"/>
      <c r="AC14499"/>
    </row>
    <row r="14500" spans="2:29" s="14" customFormat="1" x14ac:dyDescent="0.25">
      <c r="B14500"/>
      <c r="C14500"/>
      <c r="D14500"/>
      <c r="E14500"/>
      <c r="F14500"/>
      <c r="G14500"/>
      <c r="H14500"/>
      <c r="I14500"/>
      <c r="J14500"/>
      <c r="K14500" s="91"/>
      <c r="L14500" s="91"/>
      <c r="M14500" s="91"/>
      <c r="R14500"/>
      <c r="S14500"/>
      <c r="T14500"/>
      <c r="U14500"/>
      <c r="V14500"/>
      <c r="W14500"/>
      <c r="X14500"/>
      <c r="Y14500"/>
      <c r="Z14500"/>
      <c r="AA14500"/>
      <c r="AB14500"/>
      <c r="AC14500"/>
    </row>
    <row r="14501" spans="2:29" s="14" customFormat="1" x14ac:dyDescent="0.25">
      <c r="B14501"/>
      <c r="C14501"/>
      <c r="D14501"/>
      <c r="E14501"/>
      <c r="F14501"/>
      <c r="G14501"/>
      <c r="H14501"/>
      <c r="I14501"/>
      <c r="J14501"/>
      <c r="K14501" s="91"/>
      <c r="L14501" s="91"/>
      <c r="M14501" s="91"/>
      <c r="R14501"/>
      <c r="S14501"/>
      <c r="T14501"/>
      <c r="U14501"/>
      <c r="V14501"/>
      <c r="W14501"/>
      <c r="X14501"/>
      <c r="Y14501"/>
      <c r="Z14501"/>
      <c r="AA14501"/>
      <c r="AB14501"/>
      <c r="AC14501"/>
    </row>
    <row r="14502" spans="2:29" s="14" customFormat="1" x14ac:dyDescent="0.25">
      <c r="B14502"/>
      <c r="C14502"/>
      <c r="D14502"/>
      <c r="E14502"/>
      <c r="F14502"/>
      <c r="G14502"/>
      <c r="H14502"/>
      <c r="I14502"/>
      <c r="J14502"/>
      <c r="K14502" s="91"/>
      <c r="L14502" s="91"/>
      <c r="M14502" s="91"/>
      <c r="R14502"/>
      <c r="S14502"/>
      <c r="T14502"/>
      <c r="U14502"/>
      <c r="V14502"/>
      <c r="W14502"/>
      <c r="X14502"/>
      <c r="Y14502"/>
      <c r="Z14502"/>
      <c r="AA14502"/>
      <c r="AB14502"/>
      <c r="AC14502"/>
    </row>
    <row r="14503" spans="2:29" s="14" customFormat="1" x14ac:dyDescent="0.25">
      <c r="B14503"/>
      <c r="C14503"/>
      <c r="D14503"/>
      <c r="E14503"/>
      <c r="F14503"/>
      <c r="G14503"/>
      <c r="H14503"/>
      <c r="I14503"/>
      <c r="J14503"/>
      <c r="K14503" s="91"/>
      <c r="L14503" s="91"/>
      <c r="M14503" s="91"/>
      <c r="R14503"/>
      <c r="S14503"/>
      <c r="T14503"/>
      <c r="U14503"/>
      <c r="V14503"/>
      <c r="W14503"/>
      <c r="X14503"/>
      <c r="Y14503"/>
      <c r="Z14503"/>
      <c r="AA14503"/>
      <c r="AB14503"/>
      <c r="AC14503"/>
    </row>
    <row r="14504" spans="2:29" s="14" customFormat="1" x14ac:dyDescent="0.25">
      <c r="B14504"/>
      <c r="C14504"/>
      <c r="D14504"/>
      <c r="E14504"/>
      <c r="F14504"/>
      <c r="G14504"/>
      <c r="H14504"/>
      <c r="I14504"/>
      <c r="J14504"/>
      <c r="K14504" s="91"/>
      <c r="L14504" s="91"/>
      <c r="M14504" s="91"/>
      <c r="R14504"/>
      <c r="S14504"/>
      <c r="T14504"/>
      <c r="U14504"/>
      <c r="V14504"/>
      <c r="W14504"/>
      <c r="X14504"/>
      <c r="Y14504"/>
      <c r="Z14504"/>
      <c r="AA14504"/>
      <c r="AB14504"/>
      <c r="AC14504"/>
    </row>
    <row r="14505" spans="2:29" s="14" customFormat="1" x14ac:dyDescent="0.25">
      <c r="B14505"/>
      <c r="C14505"/>
      <c r="D14505"/>
      <c r="E14505"/>
      <c r="F14505"/>
      <c r="G14505"/>
      <c r="H14505"/>
      <c r="I14505"/>
      <c r="J14505"/>
      <c r="K14505" s="91"/>
      <c r="L14505" s="91"/>
      <c r="M14505" s="91"/>
      <c r="R14505"/>
      <c r="S14505"/>
      <c r="T14505"/>
      <c r="U14505"/>
      <c r="V14505"/>
      <c r="W14505"/>
      <c r="X14505"/>
      <c r="Y14505"/>
      <c r="Z14505"/>
      <c r="AA14505"/>
      <c r="AB14505"/>
      <c r="AC14505"/>
    </row>
    <row r="14506" spans="2:29" s="14" customFormat="1" x14ac:dyDescent="0.25">
      <c r="B14506"/>
      <c r="C14506"/>
      <c r="D14506"/>
      <c r="E14506"/>
      <c r="F14506"/>
      <c r="G14506"/>
      <c r="H14506"/>
      <c r="I14506"/>
      <c r="J14506"/>
      <c r="K14506" s="91"/>
      <c r="L14506" s="91"/>
      <c r="M14506" s="91"/>
      <c r="R14506"/>
      <c r="S14506"/>
      <c r="T14506"/>
      <c r="U14506"/>
      <c r="V14506"/>
      <c r="W14506"/>
      <c r="X14506"/>
      <c r="Y14506"/>
      <c r="Z14506"/>
      <c r="AA14506"/>
      <c r="AB14506"/>
      <c r="AC14506"/>
    </row>
    <row r="14507" spans="2:29" s="14" customFormat="1" x14ac:dyDescent="0.25">
      <c r="B14507"/>
      <c r="C14507"/>
      <c r="D14507"/>
      <c r="E14507"/>
      <c r="F14507"/>
      <c r="G14507"/>
      <c r="H14507"/>
      <c r="I14507"/>
      <c r="J14507"/>
      <c r="K14507" s="91"/>
      <c r="L14507" s="91"/>
      <c r="M14507" s="91"/>
      <c r="R14507"/>
      <c r="S14507"/>
      <c r="T14507"/>
      <c r="U14507"/>
      <c r="V14507"/>
      <c r="W14507"/>
      <c r="X14507"/>
      <c r="Y14507"/>
      <c r="Z14507"/>
      <c r="AA14507"/>
      <c r="AB14507"/>
      <c r="AC14507"/>
    </row>
    <row r="14508" spans="2:29" s="14" customFormat="1" x14ac:dyDescent="0.25">
      <c r="B14508"/>
      <c r="C14508"/>
      <c r="D14508"/>
      <c r="E14508"/>
      <c r="F14508"/>
      <c r="G14508"/>
      <c r="H14508"/>
      <c r="I14508"/>
      <c r="J14508"/>
      <c r="K14508" s="91"/>
      <c r="L14508" s="91"/>
      <c r="M14508" s="91"/>
      <c r="R14508"/>
      <c r="S14508"/>
      <c r="T14508"/>
      <c r="U14508"/>
      <c r="V14508"/>
      <c r="W14508"/>
      <c r="X14508"/>
      <c r="Y14508"/>
      <c r="Z14508"/>
      <c r="AA14508"/>
      <c r="AB14508"/>
      <c r="AC14508"/>
    </row>
    <row r="14509" spans="2:29" s="14" customFormat="1" x14ac:dyDescent="0.25">
      <c r="B14509"/>
      <c r="C14509"/>
      <c r="D14509"/>
      <c r="E14509"/>
      <c r="F14509"/>
      <c r="G14509"/>
      <c r="H14509"/>
      <c r="I14509"/>
      <c r="J14509"/>
      <c r="K14509" s="91"/>
      <c r="L14509" s="91"/>
      <c r="M14509" s="91"/>
      <c r="R14509"/>
      <c r="S14509"/>
      <c r="T14509"/>
      <c r="U14509"/>
      <c r="V14509"/>
      <c r="W14509"/>
      <c r="X14509"/>
      <c r="Y14509"/>
      <c r="Z14509"/>
      <c r="AA14509"/>
      <c r="AB14509"/>
      <c r="AC14509"/>
    </row>
    <row r="14510" spans="2:29" s="14" customFormat="1" x14ac:dyDescent="0.25">
      <c r="B14510"/>
      <c r="C14510"/>
      <c r="D14510"/>
      <c r="E14510"/>
      <c r="F14510"/>
      <c r="G14510"/>
      <c r="H14510"/>
      <c r="I14510"/>
      <c r="J14510"/>
      <c r="K14510" s="91"/>
      <c r="L14510" s="91"/>
      <c r="M14510" s="91"/>
      <c r="R14510"/>
      <c r="S14510"/>
      <c r="T14510"/>
      <c r="U14510"/>
      <c r="V14510"/>
      <c r="W14510"/>
      <c r="X14510"/>
      <c r="Y14510"/>
      <c r="Z14510"/>
      <c r="AA14510"/>
      <c r="AB14510"/>
      <c r="AC14510"/>
    </row>
    <row r="14511" spans="2:29" s="14" customFormat="1" x14ac:dyDescent="0.25">
      <c r="B14511"/>
      <c r="C14511"/>
      <c r="D14511"/>
      <c r="E14511"/>
      <c r="F14511"/>
      <c r="G14511"/>
      <c r="H14511"/>
      <c r="I14511"/>
      <c r="J14511"/>
      <c r="K14511" s="91"/>
      <c r="L14511" s="91"/>
      <c r="M14511" s="91"/>
      <c r="R14511"/>
      <c r="S14511"/>
      <c r="T14511"/>
      <c r="U14511"/>
      <c r="V14511"/>
      <c r="W14511"/>
      <c r="X14511"/>
      <c r="Y14511"/>
      <c r="Z14511"/>
      <c r="AA14511"/>
      <c r="AB14511"/>
      <c r="AC14511"/>
    </row>
    <row r="14512" spans="2:29" s="14" customFormat="1" x14ac:dyDescent="0.25">
      <c r="B14512"/>
      <c r="C14512"/>
      <c r="D14512"/>
      <c r="E14512"/>
      <c r="F14512"/>
      <c r="G14512"/>
      <c r="H14512"/>
      <c r="I14512"/>
      <c r="J14512"/>
      <c r="K14512" s="91"/>
      <c r="L14512" s="91"/>
      <c r="M14512" s="91"/>
      <c r="R14512"/>
      <c r="S14512"/>
      <c r="T14512"/>
      <c r="U14512"/>
      <c r="V14512"/>
      <c r="W14512"/>
      <c r="X14512"/>
      <c r="Y14512"/>
      <c r="Z14512"/>
      <c r="AA14512"/>
      <c r="AB14512"/>
      <c r="AC14512"/>
    </row>
    <row r="14513" spans="2:29" s="14" customFormat="1" x14ac:dyDescent="0.25">
      <c r="B14513"/>
      <c r="C14513"/>
      <c r="D14513"/>
      <c r="E14513"/>
      <c r="F14513"/>
      <c r="G14513"/>
      <c r="H14513"/>
      <c r="I14513"/>
      <c r="J14513"/>
      <c r="K14513" s="91"/>
      <c r="L14513" s="91"/>
      <c r="M14513" s="91"/>
      <c r="R14513"/>
      <c r="S14513"/>
      <c r="T14513"/>
      <c r="U14513"/>
      <c r="V14513"/>
      <c r="W14513"/>
      <c r="X14513"/>
      <c r="Y14513"/>
      <c r="Z14513"/>
      <c r="AA14513"/>
      <c r="AB14513"/>
      <c r="AC14513"/>
    </row>
    <row r="14514" spans="2:29" s="14" customFormat="1" x14ac:dyDescent="0.25">
      <c r="B14514"/>
      <c r="C14514"/>
      <c r="D14514"/>
      <c r="E14514"/>
      <c r="F14514"/>
      <c r="G14514"/>
      <c r="H14514"/>
      <c r="I14514"/>
      <c r="J14514"/>
      <c r="K14514" s="91"/>
      <c r="L14514" s="91"/>
      <c r="M14514" s="91"/>
      <c r="R14514"/>
      <c r="S14514"/>
      <c r="T14514"/>
      <c r="U14514"/>
      <c r="V14514"/>
      <c r="W14514"/>
      <c r="X14514"/>
      <c r="Y14514"/>
      <c r="Z14514"/>
      <c r="AA14514"/>
      <c r="AB14514"/>
      <c r="AC14514"/>
    </row>
    <row r="14515" spans="2:29" s="14" customFormat="1" x14ac:dyDescent="0.25">
      <c r="B14515"/>
      <c r="C14515"/>
      <c r="D14515"/>
      <c r="E14515"/>
      <c r="F14515"/>
      <c r="G14515"/>
      <c r="H14515"/>
      <c r="I14515"/>
      <c r="J14515"/>
      <c r="K14515" s="91"/>
      <c r="L14515" s="91"/>
      <c r="M14515" s="91"/>
      <c r="R14515"/>
      <c r="S14515"/>
      <c r="T14515"/>
      <c r="U14515"/>
      <c r="V14515"/>
      <c r="W14515"/>
      <c r="X14515"/>
      <c r="Y14515"/>
      <c r="Z14515"/>
      <c r="AA14515"/>
      <c r="AB14515"/>
      <c r="AC14515"/>
    </row>
    <row r="14516" spans="2:29" s="14" customFormat="1" x14ac:dyDescent="0.25">
      <c r="B14516"/>
      <c r="C14516"/>
      <c r="D14516"/>
      <c r="E14516"/>
      <c r="F14516"/>
      <c r="G14516"/>
      <c r="H14516"/>
      <c r="I14516"/>
      <c r="J14516"/>
      <c r="K14516" s="91"/>
      <c r="L14516" s="91"/>
      <c r="M14516" s="91"/>
      <c r="R14516"/>
      <c r="S14516"/>
      <c r="T14516"/>
      <c r="U14516"/>
      <c r="V14516"/>
      <c r="W14516"/>
      <c r="X14516"/>
      <c r="Y14516"/>
      <c r="Z14516"/>
      <c r="AA14516"/>
      <c r="AB14516"/>
      <c r="AC14516"/>
    </row>
    <row r="14517" spans="2:29" s="14" customFormat="1" x14ac:dyDescent="0.25">
      <c r="B14517"/>
      <c r="C14517"/>
      <c r="D14517"/>
      <c r="E14517"/>
      <c r="F14517"/>
      <c r="G14517"/>
      <c r="H14517"/>
      <c r="I14517"/>
      <c r="J14517"/>
      <c r="K14517" s="91"/>
      <c r="L14517" s="91"/>
      <c r="M14517" s="91"/>
      <c r="R14517"/>
      <c r="S14517"/>
      <c r="T14517"/>
      <c r="U14517"/>
      <c r="V14517"/>
      <c r="W14517"/>
      <c r="X14517"/>
      <c r="Y14517"/>
      <c r="Z14517"/>
      <c r="AA14517"/>
      <c r="AB14517"/>
      <c r="AC14517"/>
    </row>
    <row r="14518" spans="2:29" s="14" customFormat="1" x14ac:dyDescent="0.25">
      <c r="B14518"/>
      <c r="C14518"/>
      <c r="D14518"/>
      <c r="E14518"/>
      <c r="F14518"/>
      <c r="G14518"/>
      <c r="H14518"/>
      <c r="I14518"/>
      <c r="J14518"/>
      <c r="K14518" s="91"/>
      <c r="L14518" s="91"/>
      <c r="M14518" s="91"/>
      <c r="R14518"/>
      <c r="S14518"/>
      <c r="T14518"/>
      <c r="U14518"/>
      <c r="V14518"/>
      <c r="W14518"/>
      <c r="X14518"/>
      <c r="Y14518"/>
      <c r="Z14518"/>
      <c r="AA14518"/>
      <c r="AB14518"/>
      <c r="AC14518"/>
    </row>
    <row r="14519" spans="2:29" s="14" customFormat="1" x14ac:dyDescent="0.25">
      <c r="B14519"/>
      <c r="C14519"/>
      <c r="D14519"/>
      <c r="E14519"/>
      <c r="F14519"/>
      <c r="G14519"/>
      <c r="H14519"/>
      <c r="I14519"/>
      <c r="J14519"/>
      <c r="K14519" s="91"/>
      <c r="L14519" s="91"/>
      <c r="M14519" s="91"/>
      <c r="R14519"/>
      <c r="S14519"/>
      <c r="T14519"/>
      <c r="U14519"/>
      <c r="V14519"/>
      <c r="W14519"/>
      <c r="X14519"/>
      <c r="Y14519"/>
      <c r="Z14519"/>
      <c r="AA14519"/>
      <c r="AB14519"/>
      <c r="AC14519"/>
    </row>
    <row r="14520" spans="2:29" s="14" customFormat="1" x14ac:dyDescent="0.25">
      <c r="B14520"/>
      <c r="C14520"/>
      <c r="D14520"/>
      <c r="E14520"/>
      <c r="F14520"/>
      <c r="G14520"/>
      <c r="H14520"/>
      <c r="I14520"/>
      <c r="J14520"/>
      <c r="K14520" s="91"/>
      <c r="L14520" s="91"/>
      <c r="M14520" s="91"/>
      <c r="R14520"/>
      <c r="S14520"/>
      <c r="T14520"/>
      <c r="U14520"/>
      <c r="V14520"/>
      <c r="W14520"/>
      <c r="X14520"/>
      <c r="Y14520"/>
      <c r="Z14520"/>
      <c r="AA14520"/>
      <c r="AB14520"/>
      <c r="AC14520"/>
    </row>
    <row r="14521" spans="2:29" s="14" customFormat="1" x14ac:dyDescent="0.25">
      <c r="B14521"/>
      <c r="C14521"/>
      <c r="D14521"/>
      <c r="E14521"/>
      <c r="F14521"/>
      <c r="G14521"/>
      <c r="H14521"/>
      <c r="I14521"/>
      <c r="J14521"/>
      <c r="K14521" s="91"/>
      <c r="L14521" s="91"/>
      <c r="M14521" s="91"/>
      <c r="R14521"/>
      <c r="S14521"/>
      <c r="T14521"/>
      <c r="U14521"/>
      <c r="V14521"/>
      <c r="W14521"/>
      <c r="X14521"/>
      <c r="Y14521"/>
      <c r="Z14521"/>
      <c r="AA14521"/>
      <c r="AB14521"/>
      <c r="AC14521"/>
    </row>
    <row r="14522" spans="2:29" s="14" customFormat="1" x14ac:dyDescent="0.25">
      <c r="B14522"/>
      <c r="C14522"/>
      <c r="D14522"/>
      <c r="E14522"/>
      <c r="F14522"/>
      <c r="G14522"/>
      <c r="H14522"/>
      <c r="I14522"/>
      <c r="J14522"/>
      <c r="K14522" s="91"/>
      <c r="L14522" s="91"/>
      <c r="M14522" s="91"/>
      <c r="R14522"/>
      <c r="S14522"/>
      <c r="T14522"/>
      <c r="U14522"/>
      <c r="V14522"/>
      <c r="W14522"/>
      <c r="X14522"/>
      <c r="Y14522"/>
      <c r="Z14522"/>
      <c r="AA14522"/>
      <c r="AB14522"/>
      <c r="AC14522"/>
    </row>
    <row r="14523" spans="2:29" s="14" customFormat="1" x14ac:dyDescent="0.25">
      <c r="B14523"/>
      <c r="C14523"/>
      <c r="D14523"/>
      <c r="E14523"/>
      <c r="F14523"/>
      <c r="G14523"/>
      <c r="H14523"/>
      <c r="I14523"/>
      <c r="J14523"/>
      <c r="K14523" s="91"/>
      <c r="L14523" s="91"/>
      <c r="M14523" s="91"/>
      <c r="R14523"/>
      <c r="S14523"/>
      <c r="T14523"/>
      <c r="U14523"/>
      <c r="V14523"/>
      <c r="W14523"/>
      <c r="X14523"/>
      <c r="Y14523"/>
      <c r="Z14523"/>
      <c r="AA14523"/>
      <c r="AB14523"/>
      <c r="AC14523"/>
    </row>
    <row r="14524" spans="2:29" s="14" customFormat="1" x14ac:dyDescent="0.25">
      <c r="B14524"/>
      <c r="C14524"/>
      <c r="D14524"/>
      <c r="E14524"/>
      <c r="F14524"/>
      <c r="G14524"/>
      <c r="H14524"/>
      <c r="I14524"/>
      <c r="J14524"/>
      <c r="K14524" s="91"/>
      <c r="L14524" s="91"/>
      <c r="M14524" s="91"/>
      <c r="R14524"/>
      <c r="S14524"/>
      <c r="T14524"/>
      <c r="U14524"/>
      <c r="V14524"/>
      <c r="W14524"/>
      <c r="X14524"/>
      <c r="Y14524"/>
      <c r="Z14524"/>
      <c r="AA14524"/>
      <c r="AB14524"/>
      <c r="AC14524"/>
    </row>
    <row r="14525" spans="2:29" s="14" customFormat="1" x14ac:dyDescent="0.25">
      <c r="B14525"/>
      <c r="C14525"/>
      <c r="D14525"/>
      <c r="E14525"/>
      <c r="F14525"/>
      <c r="G14525"/>
      <c r="H14525"/>
      <c r="I14525"/>
      <c r="J14525"/>
      <c r="K14525" s="91"/>
      <c r="L14525" s="91"/>
      <c r="M14525" s="91"/>
      <c r="R14525"/>
      <c r="S14525"/>
      <c r="T14525"/>
      <c r="U14525"/>
      <c r="V14525"/>
      <c r="W14525"/>
      <c r="X14525"/>
      <c r="Y14525"/>
      <c r="Z14525"/>
      <c r="AA14525"/>
      <c r="AB14525"/>
      <c r="AC14525"/>
    </row>
    <row r="14526" spans="2:29" s="14" customFormat="1" x14ac:dyDescent="0.25">
      <c r="B14526"/>
      <c r="C14526"/>
      <c r="D14526"/>
      <c r="E14526"/>
      <c r="F14526"/>
      <c r="G14526"/>
      <c r="H14526"/>
      <c r="I14526"/>
      <c r="J14526"/>
      <c r="K14526" s="91"/>
      <c r="L14526" s="91"/>
      <c r="M14526" s="91"/>
      <c r="R14526"/>
      <c r="S14526"/>
      <c r="T14526"/>
      <c r="U14526"/>
      <c r="V14526"/>
      <c r="W14526"/>
      <c r="X14526"/>
      <c r="Y14526"/>
      <c r="Z14526"/>
      <c r="AA14526"/>
      <c r="AB14526"/>
      <c r="AC14526"/>
    </row>
    <row r="14527" spans="2:29" s="14" customFormat="1" x14ac:dyDescent="0.25">
      <c r="B14527"/>
      <c r="C14527"/>
      <c r="D14527"/>
      <c r="E14527"/>
      <c r="F14527"/>
      <c r="G14527"/>
      <c r="H14527"/>
      <c r="I14527"/>
      <c r="J14527"/>
      <c r="K14527" s="91"/>
      <c r="L14527" s="91"/>
      <c r="M14527" s="91"/>
      <c r="R14527"/>
      <c r="S14527"/>
      <c r="T14527"/>
      <c r="U14527"/>
      <c r="V14527"/>
      <c r="W14527"/>
      <c r="X14527"/>
      <c r="Y14527"/>
      <c r="Z14527"/>
      <c r="AA14527"/>
      <c r="AB14527"/>
      <c r="AC14527"/>
    </row>
    <row r="14528" spans="2:29" s="14" customFormat="1" x14ac:dyDescent="0.25">
      <c r="B14528"/>
      <c r="C14528"/>
      <c r="D14528"/>
      <c r="E14528"/>
      <c r="F14528"/>
      <c r="G14528"/>
      <c r="H14528"/>
      <c r="I14528"/>
      <c r="J14528"/>
      <c r="K14528" s="91"/>
      <c r="L14528" s="91"/>
      <c r="M14528" s="91"/>
      <c r="R14528"/>
      <c r="S14528"/>
      <c r="T14528"/>
      <c r="U14528"/>
      <c r="V14528"/>
      <c r="W14528"/>
      <c r="X14528"/>
      <c r="Y14528"/>
      <c r="Z14528"/>
      <c r="AA14528"/>
      <c r="AB14528"/>
      <c r="AC14528"/>
    </row>
    <row r="14529" spans="2:29" s="14" customFormat="1" x14ac:dyDescent="0.25">
      <c r="B14529"/>
      <c r="C14529"/>
      <c r="D14529"/>
      <c r="E14529"/>
      <c r="F14529"/>
      <c r="G14529"/>
      <c r="H14529"/>
      <c r="I14529"/>
      <c r="J14529"/>
      <c r="K14529" s="91"/>
      <c r="L14529" s="91"/>
      <c r="M14529" s="91"/>
      <c r="R14529"/>
      <c r="S14529"/>
      <c r="T14529"/>
      <c r="U14529"/>
      <c r="V14529"/>
      <c r="W14529"/>
      <c r="X14529"/>
      <c r="Y14529"/>
      <c r="Z14529"/>
      <c r="AA14529"/>
      <c r="AB14529"/>
      <c r="AC14529"/>
    </row>
    <row r="14530" spans="2:29" s="14" customFormat="1" x14ac:dyDescent="0.25">
      <c r="B14530"/>
      <c r="C14530"/>
      <c r="D14530"/>
      <c r="E14530"/>
      <c r="F14530"/>
      <c r="G14530"/>
      <c r="H14530"/>
      <c r="I14530"/>
      <c r="J14530"/>
      <c r="K14530" s="91"/>
      <c r="L14530" s="91"/>
      <c r="M14530" s="91"/>
      <c r="R14530"/>
      <c r="S14530"/>
      <c r="T14530"/>
      <c r="U14530"/>
      <c r="V14530"/>
      <c r="W14530"/>
      <c r="X14530"/>
      <c r="Y14530"/>
      <c r="Z14530"/>
      <c r="AA14530"/>
      <c r="AB14530"/>
      <c r="AC14530"/>
    </row>
    <row r="14531" spans="2:29" s="14" customFormat="1" x14ac:dyDescent="0.25">
      <c r="B14531"/>
      <c r="C14531"/>
      <c r="D14531"/>
      <c r="E14531"/>
      <c r="F14531"/>
      <c r="G14531"/>
      <c r="H14531"/>
      <c r="I14531"/>
      <c r="J14531"/>
      <c r="K14531" s="91"/>
      <c r="L14531" s="91"/>
      <c r="M14531" s="91"/>
      <c r="R14531"/>
      <c r="S14531"/>
      <c r="T14531"/>
      <c r="U14531"/>
      <c r="V14531"/>
      <c r="W14531"/>
      <c r="X14531"/>
      <c r="Y14531"/>
      <c r="Z14531"/>
      <c r="AA14531"/>
      <c r="AB14531"/>
      <c r="AC14531"/>
    </row>
    <row r="14532" spans="2:29" s="14" customFormat="1" x14ac:dyDescent="0.25">
      <c r="B14532"/>
      <c r="C14532"/>
      <c r="D14532"/>
      <c r="E14532"/>
      <c r="F14532"/>
      <c r="G14532"/>
      <c r="H14532"/>
      <c r="I14532"/>
      <c r="J14532"/>
      <c r="K14532" s="91"/>
      <c r="L14532" s="91"/>
      <c r="M14532" s="91"/>
      <c r="R14532"/>
      <c r="S14532"/>
      <c r="T14532"/>
      <c r="U14532"/>
      <c r="V14532"/>
      <c r="W14532"/>
      <c r="X14532"/>
      <c r="Y14532"/>
      <c r="Z14532"/>
      <c r="AA14532"/>
      <c r="AB14532"/>
      <c r="AC14532"/>
    </row>
    <row r="14533" spans="2:29" s="14" customFormat="1" x14ac:dyDescent="0.25">
      <c r="B14533"/>
      <c r="C14533"/>
      <c r="D14533"/>
      <c r="E14533"/>
      <c r="F14533"/>
      <c r="G14533"/>
      <c r="H14533"/>
      <c r="I14533"/>
      <c r="J14533"/>
      <c r="K14533" s="91"/>
      <c r="L14533" s="91"/>
      <c r="M14533" s="91"/>
      <c r="R14533"/>
      <c r="S14533"/>
      <c r="T14533"/>
      <c r="U14533"/>
      <c r="V14533"/>
      <c r="W14533"/>
      <c r="X14533"/>
      <c r="Y14533"/>
      <c r="Z14533"/>
      <c r="AA14533"/>
      <c r="AB14533"/>
      <c r="AC14533"/>
    </row>
    <row r="14534" spans="2:29" s="14" customFormat="1" x14ac:dyDescent="0.25">
      <c r="B14534"/>
      <c r="C14534"/>
      <c r="D14534"/>
      <c r="E14534"/>
      <c r="F14534"/>
      <c r="G14534"/>
      <c r="H14534"/>
      <c r="I14534"/>
      <c r="J14534"/>
      <c r="K14534" s="91"/>
      <c r="L14534" s="91"/>
      <c r="M14534" s="91"/>
      <c r="R14534"/>
      <c r="S14534"/>
      <c r="T14534"/>
      <c r="U14534"/>
      <c r="V14534"/>
      <c r="W14534"/>
      <c r="X14534"/>
      <c r="Y14534"/>
      <c r="Z14534"/>
      <c r="AA14534"/>
      <c r="AB14534"/>
      <c r="AC14534"/>
    </row>
    <row r="14535" spans="2:29" s="14" customFormat="1" x14ac:dyDescent="0.25">
      <c r="B14535"/>
      <c r="C14535"/>
      <c r="D14535"/>
      <c r="E14535"/>
      <c r="F14535"/>
      <c r="G14535"/>
      <c r="H14535"/>
      <c r="I14535"/>
      <c r="J14535"/>
      <c r="K14535" s="91"/>
      <c r="L14535" s="91"/>
      <c r="M14535" s="91"/>
      <c r="R14535"/>
      <c r="S14535"/>
      <c r="T14535"/>
      <c r="U14535"/>
      <c r="V14535"/>
      <c r="W14535"/>
      <c r="X14535"/>
      <c r="Y14535"/>
      <c r="Z14535"/>
      <c r="AA14535"/>
      <c r="AB14535"/>
      <c r="AC14535"/>
    </row>
    <row r="14536" spans="2:29" s="14" customFormat="1" x14ac:dyDescent="0.25">
      <c r="B14536"/>
      <c r="C14536"/>
      <c r="D14536"/>
      <c r="E14536"/>
      <c r="F14536"/>
      <c r="G14536"/>
      <c r="H14536"/>
      <c r="I14536"/>
      <c r="J14536"/>
      <c r="K14536" s="91"/>
      <c r="L14536" s="91"/>
      <c r="M14536" s="91"/>
      <c r="R14536"/>
      <c r="S14536"/>
      <c r="T14536"/>
      <c r="U14536"/>
      <c r="V14536"/>
      <c r="W14536"/>
      <c r="X14536"/>
      <c r="Y14536"/>
      <c r="Z14536"/>
      <c r="AA14536"/>
      <c r="AB14536"/>
      <c r="AC14536"/>
    </row>
    <row r="14537" spans="2:29" s="14" customFormat="1" x14ac:dyDescent="0.25">
      <c r="B14537"/>
      <c r="C14537"/>
      <c r="D14537"/>
      <c r="E14537"/>
      <c r="F14537"/>
      <c r="G14537"/>
      <c r="H14537"/>
      <c r="I14537"/>
      <c r="J14537"/>
      <c r="K14537" s="91"/>
      <c r="L14537" s="91"/>
      <c r="M14537" s="91"/>
      <c r="R14537"/>
      <c r="S14537"/>
      <c r="T14537"/>
      <c r="U14537"/>
      <c r="V14537"/>
      <c r="W14537"/>
      <c r="X14537"/>
      <c r="Y14537"/>
      <c r="Z14537"/>
      <c r="AA14537"/>
      <c r="AB14537"/>
      <c r="AC14537"/>
    </row>
    <row r="14538" spans="2:29" s="14" customFormat="1" x14ac:dyDescent="0.25">
      <c r="B14538"/>
      <c r="C14538"/>
      <c r="D14538"/>
      <c r="E14538"/>
      <c r="F14538"/>
      <c r="G14538"/>
      <c r="H14538"/>
      <c r="I14538"/>
      <c r="J14538"/>
      <c r="K14538" s="91"/>
      <c r="L14538" s="91"/>
      <c r="M14538" s="91"/>
      <c r="R14538"/>
      <c r="S14538"/>
      <c r="T14538"/>
      <c r="U14538"/>
      <c r="V14538"/>
      <c r="W14538"/>
      <c r="X14538"/>
      <c r="Y14538"/>
      <c r="Z14538"/>
      <c r="AA14538"/>
      <c r="AB14538"/>
      <c r="AC14538"/>
    </row>
    <row r="14539" spans="2:29" s="14" customFormat="1" x14ac:dyDescent="0.25">
      <c r="B14539"/>
      <c r="C14539"/>
      <c r="D14539"/>
      <c r="E14539"/>
      <c r="F14539"/>
      <c r="G14539"/>
      <c r="H14539"/>
      <c r="I14539"/>
      <c r="J14539"/>
      <c r="K14539" s="91"/>
      <c r="L14539" s="91"/>
      <c r="M14539" s="91"/>
      <c r="R14539"/>
      <c r="S14539"/>
      <c r="T14539"/>
      <c r="U14539"/>
      <c r="V14539"/>
      <c r="W14539"/>
      <c r="X14539"/>
      <c r="Y14539"/>
      <c r="Z14539"/>
      <c r="AA14539"/>
      <c r="AB14539"/>
      <c r="AC14539"/>
    </row>
    <row r="14540" spans="2:29" s="14" customFormat="1" x14ac:dyDescent="0.25">
      <c r="B14540"/>
      <c r="C14540"/>
      <c r="D14540"/>
      <c r="E14540"/>
      <c r="F14540"/>
      <c r="G14540"/>
      <c r="H14540"/>
      <c r="I14540"/>
      <c r="J14540"/>
      <c r="K14540" s="91"/>
      <c r="L14540" s="91"/>
      <c r="M14540" s="91"/>
      <c r="R14540"/>
      <c r="S14540"/>
      <c r="T14540"/>
      <c r="U14540"/>
      <c r="V14540"/>
      <c r="W14540"/>
      <c r="X14540"/>
      <c r="Y14540"/>
      <c r="Z14540"/>
      <c r="AA14540"/>
      <c r="AB14540"/>
      <c r="AC14540"/>
    </row>
    <row r="14541" spans="2:29" s="14" customFormat="1" x14ac:dyDescent="0.25">
      <c r="B14541"/>
      <c r="C14541"/>
      <c r="D14541"/>
      <c r="E14541"/>
      <c r="F14541"/>
      <c r="G14541"/>
      <c r="H14541"/>
      <c r="I14541"/>
      <c r="J14541"/>
      <c r="K14541" s="91"/>
      <c r="L14541" s="91"/>
      <c r="M14541" s="91"/>
      <c r="R14541"/>
      <c r="S14541"/>
      <c r="T14541"/>
      <c r="U14541"/>
      <c r="V14541"/>
      <c r="W14541"/>
      <c r="X14541"/>
      <c r="Y14541"/>
      <c r="Z14541"/>
      <c r="AA14541"/>
      <c r="AB14541"/>
      <c r="AC14541"/>
    </row>
    <row r="14542" spans="2:29" s="14" customFormat="1" x14ac:dyDescent="0.25">
      <c r="B14542"/>
      <c r="C14542"/>
      <c r="D14542"/>
      <c r="E14542"/>
      <c r="F14542"/>
      <c r="G14542"/>
      <c r="H14542"/>
      <c r="I14542"/>
      <c r="J14542"/>
      <c r="K14542" s="91"/>
      <c r="L14542" s="91"/>
      <c r="M14542" s="91"/>
      <c r="R14542"/>
      <c r="S14542"/>
      <c r="T14542"/>
      <c r="U14542"/>
      <c r="V14542"/>
      <c r="W14542"/>
      <c r="X14542"/>
      <c r="Y14542"/>
      <c r="Z14542"/>
      <c r="AA14542"/>
      <c r="AB14542"/>
      <c r="AC14542"/>
    </row>
    <row r="14543" spans="2:29" s="14" customFormat="1" x14ac:dyDescent="0.25">
      <c r="B14543"/>
      <c r="C14543"/>
      <c r="D14543"/>
      <c r="E14543"/>
      <c r="F14543"/>
      <c r="G14543"/>
      <c r="H14543"/>
      <c r="I14543"/>
      <c r="J14543"/>
      <c r="K14543" s="91"/>
      <c r="L14543" s="91"/>
      <c r="M14543" s="91"/>
      <c r="R14543"/>
      <c r="S14543"/>
      <c r="T14543"/>
      <c r="U14543"/>
      <c r="V14543"/>
      <c r="W14543"/>
      <c r="X14543"/>
      <c r="Y14543"/>
      <c r="Z14543"/>
      <c r="AA14543"/>
      <c r="AB14543"/>
      <c r="AC14543"/>
    </row>
    <row r="14544" spans="2:29" s="14" customFormat="1" x14ac:dyDescent="0.25">
      <c r="B14544"/>
      <c r="C14544"/>
      <c r="D14544"/>
      <c r="E14544"/>
      <c r="F14544"/>
      <c r="G14544"/>
      <c r="H14544"/>
      <c r="I14544"/>
      <c r="J14544"/>
      <c r="K14544" s="91"/>
      <c r="L14544" s="91"/>
      <c r="M14544" s="91"/>
      <c r="R14544"/>
      <c r="S14544"/>
      <c r="T14544"/>
      <c r="U14544"/>
      <c r="V14544"/>
      <c r="W14544"/>
      <c r="X14544"/>
      <c r="Y14544"/>
      <c r="Z14544"/>
      <c r="AA14544"/>
      <c r="AB14544"/>
      <c r="AC14544"/>
    </row>
    <row r="14545" spans="2:29" s="14" customFormat="1" x14ac:dyDescent="0.25">
      <c r="B14545"/>
      <c r="C14545"/>
      <c r="D14545"/>
      <c r="E14545"/>
      <c r="F14545"/>
      <c r="G14545"/>
      <c r="H14545"/>
      <c r="I14545"/>
      <c r="J14545"/>
      <c r="K14545" s="91"/>
      <c r="L14545" s="91"/>
      <c r="M14545" s="91"/>
      <c r="R14545"/>
      <c r="S14545"/>
      <c r="T14545"/>
      <c r="U14545"/>
      <c r="V14545"/>
      <c r="W14545"/>
      <c r="X14545"/>
      <c r="Y14545"/>
      <c r="Z14545"/>
      <c r="AA14545"/>
      <c r="AB14545"/>
      <c r="AC14545"/>
    </row>
    <row r="14546" spans="2:29" s="14" customFormat="1" x14ac:dyDescent="0.25">
      <c r="B14546"/>
      <c r="C14546"/>
      <c r="D14546"/>
      <c r="E14546"/>
      <c r="F14546"/>
      <c r="G14546"/>
      <c r="H14546"/>
      <c r="I14546"/>
      <c r="J14546"/>
      <c r="K14546" s="91"/>
      <c r="L14546" s="91"/>
      <c r="M14546" s="91"/>
      <c r="R14546"/>
      <c r="S14546"/>
      <c r="T14546"/>
      <c r="U14546"/>
      <c r="V14546"/>
      <c r="W14546"/>
      <c r="X14546"/>
      <c r="Y14546"/>
      <c r="Z14546"/>
      <c r="AA14546"/>
      <c r="AB14546"/>
      <c r="AC14546"/>
    </row>
    <row r="14547" spans="2:29" s="14" customFormat="1" x14ac:dyDescent="0.25">
      <c r="B14547"/>
      <c r="C14547"/>
      <c r="D14547"/>
      <c r="E14547"/>
      <c r="F14547"/>
      <c r="G14547"/>
      <c r="H14547"/>
      <c r="I14547"/>
      <c r="J14547"/>
      <c r="K14547" s="91"/>
      <c r="L14547" s="91"/>
      <c r="M14547" s="91"/>
      <c r="R14547"/>
      <c r="S14547"/>
      <c r="T14547"/>
      <c r="U14547"/>
      <c r="V14547"/>
      <c r="W14547"/>
      <c r="X14547"/>
      <c r="Y14547"/>
      <c r="Z14547"/>
      <c r="AA14547"/>
      <c r="AB14547"/>
      <c r="AC14547"/>
    </row>
    <row r="14548" spans="2:29" s="14" customFormat="1" x14ac:dyDescent="0.25">
      <c r="B14548"/>
      <c r="C14548"/>
      <c r="D14548"/>
      <c r="E14548"/>
      <c r="F14548"/>
      <c r="G14548"/>
      <c r="H14548"/>
      <c r="I14548"/>
      <c r="J14548"/>
      <c r="K14548" s="91"/>
      <c r="L14548" s="91"/>
      <c r="M14548" s="91"/>
      <c r="R14548"/>
      <c r="S14548"/>
      <c r="T14548"/>
      <c r="U14548"/>
      <c r="V14548"/>
      <c r="W14548"/>
      <c r="X14548"/>
      <c r="Y14548"/>
      <c r="Z14548"/>
      <c r="AA14548"/>
      <c r="AB14548"/>
      <c r="AC14548"/>
    </row>
    <row r="14549" spans="2:29" s="14" customFormat="1" x14ac:dyDescent="0.25">
      <c r="B14549"/>
      <c r="C14549"/>
      <c r="D14549"/>
      <c r="E14549"/>
      <c r="F14549"/>
      <c r="G14549"/>
      <c r="H14549"/>
      <c r="I14549"/>
      <c r="J14549"/>
      <c r="K14549" s="91"/>
      <c r="L14549" s="91"/>
      <c r="M14549" s="91"/>
      <c r="R14549"/>
      <c r="S14549"/>
      <c r="T14549"/>
      <c r="U14549"/>
      <c r="V14549"/>
      <c r="W14549"/>
      <c r="X14549"/>
      <c r="Y14549"/>
      <c r="Z14549"/>
      <c r="AA14549"/>
      <c r="AB14549"/>
      <c r="AC14549"/>
    </row>
    <row r="14550" spans="2:29" s="14" customFormat="1" x14ac:dyDescent="0.25">
      <c r="B14550"/>
      <c r="C14550"/>
      <c r="D14550"/>
      <c r="E14550"/>
      <c r="F14550"/>
      <c r="G14550"/>
      <c r="H14550"/>
      <c r="I14550"/>
      <c r="J14550"/>
      <c r="K14550" s="91"/>
      <c r="L14550" s="91"/>
      <c r="M14550" s="91"/>
      <c r="R14550"/>
      <c r="S14550"/>
      <c r="T14550"/>
      <c r="U14550"/>
      <c r="V14550"/>
      <c r="W14550"/>
      <c r="X14550"/>
      <c r="Y14550"/>
      <c r="Z14550"/>
      <c r="AA14550"/>
      <c r="AB14550"/>
      <c r="AC14550"/>
    </row>
    <row r="14551" spans="2:29" s="14" customFormat="1" x14ac:dyDescent="0.25">
      <c r="B14551"/>
      <c r="C14551"/>
      <c r="D14551"/>
      <c r="E14551"/>
      <c r="F14551"/>
      <c r="G14551"/>
      <c r="H14551"/>
      <c r="I14551"/>
      <c r="J14551"/>
      <c r="K14551" s="91"/>
      <c r="L14551" s="91"/>
      <c r="M14551" s="91"/>
      <c r="R14551"/>
      <c r="S14551"/>
      <c r="T14551"/>
      <c r="U14551"/>
      <c r="V14551"/>
      <c r="W14551"/>
      <c r="X14551"/>
      <c r="Y14551"/>
      <c r="Z14551"/>
      <c r="AA14551"/>
      <c r="AB14551"/>
      <c r="AC14551"/>
    </row>
    <row r="14552" spans="2:29" s="14" customFormat="1" x14ac:dyDescent="0.25">
      <c r="B14552"/>
      <c r="C14552"/>
      <c r="D14552"/>
      <c r="E14552"/>
      <c r="F14552"/>
      <c r="G14552"/>
      <c r="H14552"/>
      <c r="I14552"/>
      <c r="J14552"/>
      <c r="K14552" s="91"/>
      <c r="L14552" s="91"/>
      <c r="M14552" s="91"/>
      <c r="R14552"/>
      <c r="S14552"/>
      <c r="T14552"/>
      <c r="U14552"/>
      <c r="V14552"/>
      <c r="W14552"/>
      <c r="X14552"/>
      <c r="Y14552"/>
      <c r="Z14552"/>
      <c r="AA14552"/>
      <c r="AB14552"/>
      <c r="AC14552"/>
    </row>
    <row r="14553" spans="2:29" s="14" customFormat="1" x14ac:dyDescent="0.25">
      <c r="B14553"/>
      <c r="C14553"/>
      <c r="D14553"/>
      <c r="E14553"/>
      <c r="F14553"/>
      <c r="G14553"/>
      <c r="H14553"/>
      <c r="I14553"/>
      <c r="J14553"/>
      <c r="K14553" s="91"/>
      <c r="L14553" s="91"/>
      <c r="M14553" s="91"/>
      <c r="R14553"/>
      <c r="S14553"/>
      <c r="T14553"/>
      <c r="U14553"/>
      <c r="V14553"/>
      <c r="W14553"/>
      <c r="X14553"/>
      <c r="Y14553"/>
      <c r="Z14553"/>
      <c r="AA14553"/>
      <c r="AB14553"/>
      <c r="AC14553"/>
    </row>
    <row r="14554" spans="2:29" s="14" customFormat="1" x14ac:dyDescent="0.25">
      <c r="B14554"/>
      <c r="C14554"/>
      <c r="D14554"/>
      <c r="E14554"/>
      <c r="F14554"/>
      <c r="G14554"/>
      <c r="H14554"/>
      <c r="I14554"/>
      <c r="J14554"/>
      <c r="K14554" s="91"/>
      <c r="L14554" s="91"/>
      <c r="M14554" s="91"/>
      <c r="R14554"/>
      <c r="S14554"/>
      <c r="T14554"/>
      <c r="U14554"/>
      <c r="V14554"/>
      <c r="W14554"/>
      <c r="X14554"/>
      <c r="Y14554"/>
      <c r="Z14554"/>
      <c r="AA14554"/>
      <c r="AB14554"/>
      <c r="AC14554"/>
    </row>
    <row r="14555" spans="2:29" s="14" customFormat="1" x14ac:dyDescent="0.25">
      <c r="B14555"/>
      <c r="C14555"/>
      <c r="D14555"/>
      <c r="E14555"/>
      <c r="F14555"/>
      <c r="G14555"/>
      <c r="H14555"/>
      <c r="I14555"/>
      <c r="J14555"/>
      <c r="K14555" s="91"/>
      <c r="L14555" s="91"/>
      <c r="M14555" s="91"/>
      <c r="R14555"/>
      <c r="S14555"/>
      <c r="T14555"/>
      <c r="U14555"/>
      <c r="V14555"/>
      <c r="W14555"/>
      <c r="X14555"/>
      <c r="Y14555"/>
      <c r="Z14555"/>
      <c r="AA14555"/>
      <c r="AB14555"/>
      <c r="AC14555"/>
    </row>
    <row r="14556" spans="2:29" s="14" customFormat="1" x14ac:dyDescent="0.25">
      <c r="B14556"/>
      <c r="C14556"/>
      <c r="D14556"/>
      <c r="E14556"/>
      <c r="F14556"/>
      <c r="G14556"/>
      <c r="H14556"/>
      <c r="I14556"/>
      <c r="J14556"/>
      <c r="K14556" s="91"/>
      <c r="L14556" s="91"/>
      <c r="M14556" s="91"/>
      <c r="R14556"/>
      <c r="S14556"/>
      <c r="T14556"/>
      <c r="U14556"/>
      <c r="V14556"/>
      <c r="W14556"/>
      <c r="X14556"/>
      <c r="Y14556"/>
      <c r="Z14556"/>
      <c r="AA14556"/>
      <c r="AB14556"/>
      <c r="AC14556"/>
    </row>
    <row r="14557" spans="2:29" s="14" customFormat="1" x14ac:dyDescent="0.25">
      <c r="B14557"/>
      <c r="C14557"/>
      <c r="D14557"/>
      <c r="E14557"/>
      <c r="F14557"/>
      <c r="G14557"/>
      <c r="H14557"/>
      <c r="I14557"/>
      <c r="J14557"/>
      <c r="K14557" s="91"/>
      <c r="L14557" s="91"/>
      <c r="M14557" s="91"/>
      <c r="R14557"/>
      <c r="S14557"/>
      <c r="T14557"/>
      <c r="U14557"/>
      <c r="V14557"/>
      <c r="W14557"/>
      <c r="X14557"/>
      <c r="Y14557"/>
      <c r="Z14557"/>
      <c r="AA14557"/>
      <c r="AB14557"/>
      <c r="AC14557"/>
    </row>
    <row r="14558" spans="2:29" s="14" customFormat="1" x14ac:dyDescent="0.25">
      <c r="B14558"/>
      <c r="C14558"/>
      <c r="D14558"/>
      <c r="E14558"/>
      <c r="F14558"/>
      <c r="G14558"/>
      <c r="H14558"/>
      <c r="I14558"/>
      <c r="J14558"/>
      <c r="K14558" s="91"/>
      <c r="L14558" s="91"/>
      <c r="M14558" s="91"/>
      <c r="R14558"/>
      <c r="S14558"/>
      <c r="T14558"/>
      <c r="U14558"/>
      <c r="V14558"/>
      <c r="W14558"/>
      <c r="X14558"/>
      <c r="Y14558"/>
      <c r="Z14558"/>
      <c r="AA14558"/>
      <c r="AB14558"/>
      <c r="AC14558"/>
    </row>
    <row r="14559" spans="2:29" s="14" customFormat="1" x14ac:dyDescent="0.25">
      <c r="B14559"/>
      <c r="C14559"/>
      <c r="D14559"/>
      <c r="E14559"/>
      <c r="F14559"/>
      <c r="G14559"/>
      <c r="H14559"/>
      <c r="I14559"/>
      <c r="J14559"/>
      <c r="K14559" s="91"/>
      <c r="L14559" s="91"/>
      <c r="M14559" s="91"/>
      <c r="R14559"/>
      <c r="S14559"/>
      <c r="T14559"/>
      <c r="U14559"/>
      <c r="V14559"/>
      <c r="W14559"/>
      <c r="X14559"/>
      <c r="Y14559"/>
      <c r="Z14559"/>
      <c r="AA14559"/>
      <c r="AB14559"/>
      <c r="AC14559"/>
    </row>
    <row r="14560" spans="2:29" s="14" customFormat="1" x14ac:dyDescent="0.25">
      <c r="B14560"/>
      <c r="C14560"/>
      <c r="D14560"/>
      <c r="E14560"/>
      <c r="F14560"/>
      <c r="G14560"/>
      <c r="H14560"/>
      <c r="I14560"/>
      <c r="J14560"/>
      <c r="K14560" s="91"/>
      <c r="L14560" s="91"/>
      <c r="M14560" s="91"/>
      <c r="R14560"/>
      <c r="S14560"/>
      <c r="T14560"/>
      <c r="U14560"/>
      <c r="V14560"/>
      <c r="W14560"/>
      <c r="X14560"/>
      <c r="Y14560"/>
      <c r="Z14560"/>
      <c r="AA14560"/>
      <c r="AB14560"/>
      <c r="AC14560"/>
    </row>
    <row r="14561" spans="2:29" s="14" customFormat="1" x14ac:dyDescent="0.25">
      <c r="B14561"/>
      <c r="C14561"/>
      <c r="D14561"/>
      <c r="E14561"/>
      <c r="F14561"/>
      <c r="G14561"/>
      <c r="H14561"/>
      <c r="I14561"/>
      <c r="J14561"/>
      <c r="K14561" s="91"/>
      <c r="L14561" s="91"/>
      <c r="M14561" s="91"/>
      <c r="R14561"/>
      <c r="S14561"/>
      <c r="T14561"/>
      <c r="U14561"/>
      <c r="V14561"/>
      <c r="W14561"/>
      <c r="X14561"/>
      <c r="Y14561"/>
      <c r="Z14561"/>
      <c r="AA14561"/>
      <c r="AB14561"/>
      <c r="AC14561"/>
    </row>
    <row r="14562" spans="2:29" s="14" customFormat="1" x14ac:dyDescent="0.25">
      <c r="B14562"/>
      <c r="C14562"/>
      <c r="D14562"/>
      <c r="E14562"/>
      <c r="F14562"/>
      <c r="G14562"/>
      <c r="H14562"/>
      <c r="I14562"/>
      <c r="J14562"/>
      <c r="K14562" s="91"/>
      <c r="L14562" s="91"/>
      <c r="M14562" s="91"/>
      <c r="R14562"/>
      <c r="S14562"/>
      <c r="T14562"/>
      <c r="U14562"/>
      <c r="V14562"/>
      <c r="W14562"/>
      <c r="X14562"/>
      <c r="Y14562"/>
      <c r="Z14562"/>
      <c r="AA14562"/>
      <c r="AB14562"/>
      <c r="AC14562"/>
    </row>
    <row r="14563" spans="2:29" s="14" customFormat="1" x14ac:dyDescent="0.25">
      <c r="B14563"/>
      <c r="C14563"/>
      <c r="D14563"/>
      <c r="E14563"/>
      <c r="F14563"/>
      <c r="G14563"/>
      <c r="H14563"/>
      <c r="I14563"/>
      <c r="J14563"/>
      <c r="K14563" s="91"/>
      <c r="L14563" s="91"/>
      <c r="M14563" s="91"/>
      <c r="R14563"/>
      <c r="S14563"/>
      <c r="T14563"/>
      <c r="U14563"/>
      <c r="V14563"/>
      <c r="W14563"/>
      <c r="X14563"/>
      <c r="Y14563"/>
      <c r="Z14563"/>
      <c r="AA14563"/>
      <c r="AB14563"/>
      <c r="AC14563"/>
    </row>
    <row r="14564" spans="2:29" s="14" customFormat="1" x14ac:dyDescent="0.25">
      <c r="B14564"/>
      <c r="C14564"/>
      <c r="D14564"/>
      <c r="E14564"/>
      <c r="F14564"/>
      <c r="G14564"/>
      <c r="H14564"/>
      <c r="I14564"/>
      <c r="J14564"/>
      <c r="K14564" s="91"/>
      <c r="L14564" s="91"/>
      <c r="M14564" s="91"/>
      <c r="R14564"/>
      <c r="S14564"/>
      <c r="T14564"/>
      <c r="U14564"/>
      <c r="V14564"/>
      <c r="W14564"/>
      <c r="X14564"/>
      <c r="Y14564"/>
      <c r="Z14564"/>
      <c r="AA14564"/>
      <c r="AB14564"/>
      <c r="AC14564"/>
    </row>
    <row r="14565" spans="2:29" s="14" customFormat="1" x14ac:dyDescent="0.25">
      <c r="B14565"/>
      <c r="C14565"/>
      <c r="D14565"/>
      <c r="E14565"/>
      <c r="F14565"/>
      <c r="G14565"/>
      <c r="H14565"/>
      <c r="I14565"/>
      <c r="J14565"/>
      <c r="K14565" s="91"/>
      <c r="L14565" s="91"/>
      <c r="M14565" s="91"/>
      <c r="R14565"/>
      <c r="S14565"/>
      <c r="T14565"/>
      <c r="U14565"/>
      <c r="V14565"/>
      <c r="W14565"/>
      <c r="X14565"/>
      <c r="Y14565"/>
      <c r="Z14565"/>
      <c r="AA14565"/>
      <c r="AB14565"/>
      <c r="AC14565"/>
    </row>
    <row r="14566" spans="2:29" s="14" customFormat="1" x14ac:dyDescent="0.25">
      <c r="B14566"/>
      <c r="C14566"/>
      <c r="D14566"/>
      <c r="E14566"/>
      <c r="F14566"/>
      <c r="G14566"/>
      <c r="H14566"/>
      <c r="I14566"/>
      <c r="J14566"/>
      <c r="K14566" s="91"/>
      <c r="L14566" s="91"/>
      <c r="M14566" s="91"/>
      <c r="R14566"/>
      <c r="S14566"/>
      <c r="T14566"/>
      <c r="U14566"/>
      <c r="V14566"/>
      <c r="W14566"/>
      <c r="X14566"/>
      <c r="Y14566"/>
      <c r="Z14566"/>
      <c r="AA14566"/>
      <c r="AB14566"/>
      <c r="AC14566"/>
    </row>
    <row r="14567" spans="2:29" s="14" customFormat="1" x14ac:dyDescent="0.25">
      <c r="B14567"/>
      <c r="C14567"/>
      <c r="D14567"/>
      <c r="E14567"/>
      <c r="F14567"/>
      <c r="G14567"/>
      <c r="H14567"/>
      <c r="I14567"/>
      <c r="J14567"/>
      <c r="K14567" s="91"/>
      <c r="L14567" s="91"/>
      <c r="M14567" s="91"/>
      <c r="R14567"/>
      <c r="S14567"/>
      <c r="T14567"/>
      <c r="U14567"/>
      <c r="V14567"/>
      <c r="W14567"/>
      <c r="X14567"/>
      <c r="Y14567"/>
      <c r="Z14567"/>
      <c r="AA14567"/>
      <c r="AB14567"/>
      <c r="AC14567"/>
    </row>
    <row r="14568" spans="2:29" s="14" customFormat="1" x14ac:dyDescent="0.25">
      <c r="B14568"/>
      <c r="C14568"/>
      <c r="D14568"/>
      <c r="E14568"/>
      <c r="F14568"/>
      <c r="G14568"/>
      <c r="H14568"/>
      <c r="I14568"/>
      <c r="J14568"/>
      <c r="K14568" s="91"/>
      <c r="L14568" s="91"/>
      <c r="M14568" s="91"/>
      <c r="R14568"/>
      <c r="S14568"/>
      <c r="T14568"/>
      <c r="U14568"/>
      <c r="V14568"/>
      <c r="W14568"/>
      <c r="X14568"/>
      <c r="Y14568"/>
      <c r="Z14568"/>
      <c r="AA14568"/>
      <c r="AB14568"/>
      <c r="AC14568"/>
    </row>
    <row r="14569" spans="2:29" s="14" customFormat="1" x14ac:dyDescent="0.25">
      <c r="B14569"/>
      <c r="C14569"/>
      <c r="D14569"/>
      <c r="E14569"/>
      <c r="F14569"/>
      <c r="G14569"/>
      <c r="H14569"/>
      <c r="I14569"/>
      <c r="J14569"/>
      <c r="K14569" s="91"/>
      <c r="L14569" s="91"/>
      <c r="M14569" s="91"/>
      <c r="R14569"/>
      <c r="S14569"/>
      <c r="T14569"/>
      <c r="U14569"/>
      <c r="V14569"/>
      <c r="W14569"/>
      <c r="X14569"/>
      <c r="Y14569"/>
      <c r="Z14569"/>
      <c r="AA14569"/>
      <c r="AB14569"/>
      <c r="AC14569"/>
    </row>
    <row r="14570" spans="2:29" s="14" customFormat="1" x14ac:dyDescent="0.25">
      <c r="B14570"/>
      <c r="C14570"/>
      <c r="D14570"/>
      <c r="E14570"/>
      <c r="F14570"/>
      <c r="G14570"/>
      <c r="H14570"/>
      <c r="I14570"/>
      <c r="J14570"/>
      <c r="K14570" s="91"/>
      <c r="L14570" s="91"/>
      <c r="M14570" s="91"/>
      <c r="R14570"/>
      <c r="S14570"/>
      <c r="T14570"/>
      <c r="U14570"/>
      <c r="V14570"/>
      <c r="W14570"/>
      <c r="X14570"/>
      <c r="Y14570"/>
      <c r="Z14570"/>
      <c r="AA14570"/>
      <c r="AB14570"/>
      <c r="AC14570"/>
    </row>
    <row r="14571" spans="2:29" s="14" customFormat="1" x14ac:dyDescent="0.25">
      <c r="B14571"/>
      <c r="C14571"/>
      <c r="D14571"/>
      <c r="E14571"/>
      <c r="F14571"/>
      <c r="G14571"/>
      <c r="H14571"/>
      <c r="I14571"/>
      <c r="J14571"/>
      <c r="K14571" s="91"/>
      <c r="L14571" s="91"/>
      <c r="M14571" s="91"/>
      <c r="R14571"/>
      <c r="S14571"/>
      <c r="T14571"/>
      <c r="U14571"/>
      <c r="V14571"/>
      <c r="W14571"/>
      <c r="X14571"/>
      <c r="Y14571"/>
      <c r="Z14571"/>
      <c r="AA14571"/>
      <c r="AB14571"/>
      <c r="AC14571"/>
    </row>
    <row r="14572" spans="2:29" s="14" customFormat="1" x14ac:dyDescent="0.25">
      <c r="B14572"/>
      <c r="C14572"/>
      <c r="D14572"/>
      <c r="E14572"/>
      <c r="F14572"/>
      <c r="G14572"/>
      <c r="H14572"/>
      <c r="I14572"/>
      <c r="J14572"/>
      <c r="K14572" s="91"/>
      <c r="L14572" s="91"/>
      <c r="M14572" s="91"/>
      <c r="R14572"/>
      <c r="S14572"/>
      <c r="T14572"/>
      <c r="U14572"/>
      <c r="V14572"/>
      <c r="W14572"/>
      <c r="X14572"/>
      <c r="Y14572"/>
      <c r="Z14572"/>
      <c r="AA14572"/>
      <c r="AB14572"/>
      <c r="AC14572"/>
    </row>
    <row r="14573" spans="2:29" s="14" customFormat="1" x14ac:dyDescent="0.25">
      <c r="B14573"/>
      <c r="C14573"/>
      <c r="D14573"/>
      <c r="E14573"/>
      <c r="F14573"/>
      <c r="G14573"/>
      <c r="H14573"/>
      <c r="I14573"/>
      <c r="J14573"/>
      <c r="K14573" s="91"/>
      <c r="L14573" s="91"/>
      <c r="M14573" s="91"/>
      <c r="R14573"/>
      <c r="S14573"/>
      <c r="T14573"/>
      <c r="U14573"/>
      <c r="V14573"/>
      <c r="W14573"/>
      <c r="X14573"/>
      <c r="Y14573"/>
      <c r="Z14573"/>
      <c r="AA14573"/>
      <c r="AB14573"/>
      <c r="AC14573"/>
    </row>
    <row r="14574" spans="2:29" s="14" customFormat="1" x14ac:dyDescent="0.25">
      <c r="B14574"/>
      <c r="C14574"/>
      <c r="D14574"/>
      <c r="E14574"/>
      <c r="F14574"/>
      <c r="G14574"/>
      <c r="H14574"/>
      <c r="I14574"/>
      <c r="J14574"/>
      <c r="K14574" s="91"/>
      <c r="L14574" s="91"/>
      <c r="M14574" s="91"/>
      <c r="R14574"/>
      <c r="S14574"/>
      <c r="T14574"/>
      <c r="U14574"/>
      <c r="V14574"/>
      <c r="W14574"/>
      <c r="X14574"/>
      <c r="Y14574"/>
      <c r="Z14574"/>
      <c r="AA14574"/>
      <c r="AB14574"/>
      <c r="AC14574"/>
    </row>
    <row r="14575" spans="2:29" s="14" customFormat="1" x14ac:dyDescent="0.25">
      <c r="B14575"/>
      <c r="C14575"/>
      <c r="D14575"/>
      <c r="E14575"/>
      <c r="F14575"/>
      <c r="G14575"/>
      <c r="H14575"/>
      <c r="I14575"/>
      <c r="J14575"/>
      <c r="K14575" s="91"/>
      <c r="L14575" s="91"/>
      <c r="M14575" s="91"/>
      <c r="R14575"/>
      <c r="S14575"/>
      <c r="T14575"/>
      <c r="U14575"/>
      <c r="V14575"/>
      <c r="W14575"/>
      <c r="X14575"/>
      <c r="Y14575"/>
      <c r="Z14575"/>
      <c r="AA14575"/>
      <c r="AB14575"/>
      <c r="AC14575"/>
    </row>
    <row r="14576" spans="2:29" s="14" customFormat="1" x14ac:dyDescent="0.25">
      <c r="B14576"/>
      <c r="C14576"/>
      <c r="D14576"/>
      <c r="E14576"/>
      <c r="F14576"/>
      <c r="G14576"/>
      <c r="H14576"/>
      <c r="I14576"/>
      <c r="J14576"/>
      <c r="K14576" s="91"/>
      <c r="L14576" s="91"/>
      <c r="M14576" s="91"/>
      <c r="R14576"/>
      <c r="S14576"/>
      <c r="T14576"/>
      <c r="U14576"/>
      <c r="V14576"/>
      <c r="W14576"/>
      <c r="X14576"/>
      <c r="Y14576"/>
      <c r="Z14576"/>
      <c r="AA14576"/>
      <c r="AB14576"/>
      <c r="AC14576"/>
    </row>
    <row r="14577" spans="2:29" s="14" customFormat="1" x14ac:dyDescent="0.25">
      <c r="B14577"/>
      <c r="C14577"/>
      <c r="D14577"/>
      <c r="E14577"/>
      <c r="F14577"/>
      <c r="G14577"/>
      <c r="H14577"/>
      <c r="I14577"/>
      <c r="J14577"/>
      <c r="K14577" s="91"/>
      <c r="L14577" s="91"/>
      <c r="M14577" s="91"/>
      <c r="R14577"/>
      <c r="S14577"/>
      <c r="T14577"/>
      <c r="U14577"/>
      <c r="V14577"/>
      <c r="W14577"/>
      <c r="X14577"/>
      <c r="Y14577"/>
      <c r="Z14577"/>
      <c r="AA14577"/>
      <c r="AB14577"/>
      <c r="AC14577"/>
    </row>
    <row r="14578" spans="2:29" s="14" customFormat="1" x14ac:dyDescent="0.25">
      <c r="B14578"/>
      <c r="C14578"/>
      <c r="D14578"/>
      <c r="E14578"/>
      <c r="F14578"/>
      <c r="G14578"/>
      <c r="H14578"/>
      <c r="I14578"/>
      <c r="J14578"/>
      <c r="K14578" s="91"/>
      <c r="L14578" s="91"/>
      <c r="M14578" s="91"/>
      <c r="R14578"/>
      <c r="S14578"/>
      <c r="T14578"/>
      <c r="U14578"/>
      <c r="V14578"/>
      <c r="W14578"/>
      <c r="X14578"/>
      <c r="Y14578"/>
      <c r="Z14578"/>
      <c r="AA14578"/>
      <c r="AB14578"/>
      <c r="AC14578"/>
    </row>
    <row r="14579" spans="2:29" s="14" customFormat="1" x14ac:dyDescent="0.25">
      <c r="B14579"/>
      <c r="C14579"/>
      <c r="D14579"/>
      <c r="E14579"/>
      <c r="F14579"/>
      <c r="G14579"/>
      <c r="H14579"/>
      <c r="I14579"/>
      <c r="J14579"/>
      <c r="K14579" s="91"/>
      <c r="L14579" s="91"/>
      <c r="M14579" s="91"/>
      <c r="R14579"/>
      <c r="S14579"/>
      <c r="T14579"/>
      <c r="U14579"/>
      <c r="V14579"/>
      <c r="W14579"/>
      <c r="X14579"/>
      <c r="Y14579"/>
      <c r="Z14579"/>
      <c r="AA14579"/>
      <c r="AB14579"/>
      <c r="AC14579"/>
    </row>
    <row r="14580" spans="2:29" s="14" customFormat="1" x14ac:dyDescent="0.25">
      <c r="B14580"/>
      <c r="C14580"/>
      <c r="D14580"/>
      <c r="E14580"/>
      <c r="F14580"/>
      <c r="G14580"/>
      <c r="H14580"/>
      <c r="I14580"/>
      <c r="J14580"/>
      <c r="K14580" s="91"/>
      <c r="L14580" s="91"/>
      <c r="M14580" s="91"/>
      <c r="R14580"/>
      <c r="S14580"/>
      <c r="T14580"/>
      <c r="U14580"/>
      <c r="V14580"/>
      <c r="W14580"/>
      <c r="X14580"/>
      <c r="Y14580"/>
      <c r="Z14580"/>
      <c r="AA14580"/>
      <c r="AB14580"/>
      <c r="AC14580"/>
    </row>
    <row r="14581" spans="2:29" s="14" customFormat="1" x14ac:dyDescent="0.25">
      <c r="B14581"/>
      <c r="C14581"/>
      <c r="D14581"/>
      <c r="E14581"/>
      <c r="F14581"/>
      <c r="G14581"/>
      <c r="H14581"/>
      <c r="I14581"/>
      <c r="J14581"/>
      <c r="K14581" s="91"/>
      <c r="L14581" s="91"/>
      <c r="M14581" s="91"/>
      <c r="R14581"/>
      <c r="S14581"/>
      <c r="T14581"/>
      <c r="U14581"/>
      <c r="V14581"/>
      <c r="W14581"/>
      <c r="X14581"/>
      <c r="Y14581"/>
      <c r="Z14581"/>
      <c r="AA14581"/>
      <c r="AB14581"/>
      <c r="AC14581"/>
    </row>
    <row r="14582" spans="2:29" s="14" customFormat="1" x14ac:dyDescent="0.25">
      <c r="B14582"/>
      <c r="C14582"/>
      <c r="D14582"/>
      <c r="E14582"/>
      <c r="F14582"/>
      <c r="G14582"/>
      <c r="H14582"/>
      <c r="I14582"/>
      <c r="J14582"/>
      <c r="K14582" s="91"/>
      <c r="L14582" s="91"/>
      <c r="M14582" s="91"/>
      <c r="R14582"/>
      <c r="S14582"/>
      <c r="T14582"/>
      <c r="U14582"/>
      <c r="V14582"/>
      <c r="W14582"/>
      <c r="X14582"/>
      <c r="Y14582"/>
      <c r="Z14582"/>
      <c r="AA14582"/>
      <c r="AB14582"/>
      <c r="AC14582"/>
    </row>
    <row r="14583" spans="2:29" s="14" customFormat="1" x14ac:dyDescent="0.25">
      <c r="B14583"/>
      <c r="C14583"/>
      <c r="D14583"/>
      <c r="E14583"/>
      <c r="F14583"/>
      <c r="G14583"/>
      <c r="H14583"/>
      <c r="I14583"/>
      <c r="J14583"/>
      <c r="K14583" s="91"/>
      <c r="L14583" s="91"/>
      <c r="M14583" s="91"/>
      <c r="R14583"/>
      <c r="S14583"/>
      <c r="T14583"/>
      <c r="U14583"/>
      <c r="V14583"/>
      <c r="W14583"/>
      <c r="X14583"/>
      <c r="Y14583"/>
      <c r="Z14583"/>
      <c r="AA14583"/>
      <c r="AB14583"/>
      <c r="AC14583"/>
    </row>
    <row r="14584" spans="2:29" s="14" customFormat="1" x14ac:dyDescent="0.25">
      <c r="B14584"/>
      <c r="C14584"/>
      <c r="D14584"/>
      <c r="E14584"/>
      <c r="F14584"/>
      <c r="G14584"/>
      <c r="H14584"/>
      <c r="I14584"/>
      <c r="J14584"/>
      <c r="K14584" s="91"/>
      <c r="L14584" s="91"/>
      <c r="M14584" s="91"/>
      <c r="R14584"/>
      <c r="S14584"/>
      <c r="T14584"/>
      <c r="U14584"/>
      <c r="V14584"/>
      <c r="W14584"/>
      <c r="X14584"/>
      <c r="Y14584"/>
      <c r="Z14584"/>
      <c r="AA14584"/>
      <c r="AB14584"/>
      <c r="AC14584"/>
    </row>
    <row r="14585" spans="2:29" s="14" customFormat="1" x14ac:dyDescent="0.25">
      <c r="B14585"/>
      <c r="C14585"/>
      <c r="D14585"/>
      <c r="E14585"/>
      <c r="F14585"/>
      <c r="G14585"/>
      <c r="H14585"/>
      <c r="I14585"/>
      <c r="J14585"/>
      <c r="K14585" s="91"/>
      <c r="L14585" s="91"/>
      <c r="M14585" s="91"/>
      <c r="R14585"/>
      <c r="S14585"/>
      <c r="T14585"/>
      <c r="U14585"/>
      <c r="V14585"/>
      <c r="W14585"/>
      <c r="X14585"/>
      <c r="Y14585"/>
      <c r="Z14585"/>
      <c r="AA14585"/>
      <c r="AB14585"/>
      <c r="AC14585"/>
    </row>
    <row r="14586" spans="2:29" s="14" customFormat="1" x14ac:dyDescent="0.25">
      <c r="B14586"/>
      <c r="C14586"/>
      <c r="D14586"/>
      <c r="E14586"/>
      <c r="F14586"/>
      <c r="G14586"/>
      <c r="H14586"/>
      <c r="I14586"/>
      <c r="J14586"/>
      <c r="K14586" s="91"/>
      <c r="L14586" s="91"/>
      <c r="M14586" s="91"/>
      <c r="R14586"/>
      <c r="S14586"/>
      <c r="T14586"/>
      <c r="U14586"/>
      <c r="V14586"/>
      <c r="W14586"/>
      <c r="X14586"/>
      <c r="Y14586"/>
      <c r="Z14586"/>
      <c r="AA14586"/>
      <c r="AB14586"/>
      <c r="AC14586"/>
    </row>
    <row r="14587" spans="2:29" s="14" customFormat="1" x14ac:dyDescent="0.25">
      <c r="B14587"/>
      <c r="C14587"/>
      <c r="D14587"/>
      <c r="E14587"/>
      <c r="F14587"/>
      <c r="G14587"/>
      <c r="H14587"/>
      <c r="I14587"/>
      <c r="J14587"/>
      <c r="K14587" s="91"/>
      <c r="L14587" s="91"/>
      <c r="M14587" s="91"/>
      <c r="R14587"/>
      <c r="S14587"/>
      <c r="T14587"/>
      <c r="U14587"/>
      <c r="V14587"/>
      <c r="W14587"/>
      <c r="X14587"/>
      <c r="Y14587"/>
      <c r="Z14587"/>
      <c r="AA14587"/>
      <c r="AB14587"/>
      <c r="AC14587"/>
    </row>
    <row r="14588" spans="2:29" s="14" customFormat="1" x14ac:dyDescent="0.25">
      <c r="B14588"/>
      <c r="C14588"/>
      <c r="D14588"/>
      <c r="E14588"/>
      <c r="F14588"/>
      <c r="G14588"/>
      <c r="H14588"/>
      <c r="I14588"/>
      <c r="J14588"/>
      <c r="K14588" s="91"/>
      <c r="L14588" s="91"/>
      <c r="M14588" s="91"/>
      <c r="R14588"/>
      <c r="S14588"/>
      <c r="T14588"/>
      <c r="U14588"/>
      <c r="V14588"/>
      <c r="W14588"/>
      <c r="X14588"/>
      <c r="Y14588"/>
      <c r="Z14588"/>
      <c r="AA14588"/>
      <c r="AB14588"/>
      <c r="AC14588"/>
    </row>
    <row r="14589" spans="2:29" s="14" customFormat="1" x14ac:dyDescent="0.25">
      <c r="B14589"/>
      <c r="C14589"/>
      <c r="D14589"/>
      <c r="E14589"/>
      <c r="F14589"/>
      <c r="G14589"/>
      <c r="H14589"/>
      <c r="I14589"/>
      <c r="J14589"/>
      <c r="K14589" s="91"/>
      <c r="L14589" s="91"/>
      <c r="M14589" s="91"/>
      <c r="R14589"/>
      <c r="S14589"/>
      <c r="T14589"/>
      <c r="U14589"/>
      <c r="V14589"/>
      <c r="W14589"/>
      <c r="X14589"/>
      <c r="Y14589"/>
      <c r="Z14589"/>
      <c r="AA14589"/>
      <c r="AB14589"/>
      <c r="AC14589"/>
    </row>
    <row r="14590" spans="2:29" s="14" customFormat="1" x14ac:dyDescent="0.25">
      <c r="B14590"/>
      <c r="C14590"/>
      <c r="D14590"/>
      <c r="E14590"/>
      <c r="F14590"/>
      <c r="G14590"/>
      <c r="H14590"/>
      <c r="I14590"/>
      <c r="J14590"/>
      <c r="K14590" s="91"/>
      <c r="L14590" s="91"/>
      <c r="M14590" s="91"/>
      <c r="R14590"/>
      <c r="S14590"/>
      <c r="T14590"/>
      <c r="U14590"/>
      <c r="V14590"/>
      <c r="W14590"/>
      <c r="X14590"/>
      <c r="Y14590"/>
      <c r="Z14590"/>
      <c r="AA14590"/>
      <c r="AB14590"/>
      <c r="AC14590"/>
    </row>
    <row r="14591" spans="2:29" s="14" customFormat="1" x14ac:dyDescent="0.25">
      <c r="B14591"/>
      <c r="C14591"/>
      <c r="D14591"/>
      <c r="E14591"/>
      <c r="F14591"/>
      <c r="G14591"/>
      <c r="H14591"/>
      <c r="I14591"/>
      <c r="J14591"/>
      <c r="K14591" s="91"/>
      <c r="L14591" s="91"/>
      <c r="M14591" s="91"/>
      <c r="R14591"/>
      <c r="S14591"/>
      <c r="T14591"/>
      <c r="U14591"/>
      <c r="V14591"/>
      <c r="W14591"/>
      <c r="X14591"/>
      <c r="Y14591"/>
      <c r="Z14591"/>
      <c r="AA14591"/>
      <c r="AB14591"/>
      <c r="AC14591"/>
    </row>
    <row r="14592" spans="2:29" s="14" customFormat="1" x14ac:dyDescent="0.25">
      <c r="B14592"/>
      <c r="C14592"/>
      <c r="D14592"/>
      <c r="E14592"/>
      <c r="F14592"/>
      <c r="G14592"/>
      <c r="H14592"/>
      <c r="I14592"/>
      <c r="J14592"/>
      <c r="K14592" s="91"/>
      <c r="L14592" s="91"/>
      <c r="M14592" s="91"/>
      <c r="R14592"/>
      <c r="S14592"/>
      <c r="T14592"/>
      <c r="U14592"/>
      <c r="V14592"/>
      <c r="W14592"/>
      <c r="X14592"/>
      <c r="Y14592"/>
      <c r="Z14592"/>
      <c r="AA14592"/>
      <c r="AB14592"/>
      <c r="AC14592"/>
    </row>
    <row r="14593" spans="2:29" s="14" customFormat="1" x14ac:dyDescent="0.25">
      <c r="B14593"/>
      <c r="C14593"/>
      <c r="D14593"/>
      <c r="E14593"/>
      <c r="F14593"/>
      <c r="G14593"/>
      <c r="H14593"/>
      <c r="I14593"/>
      <c r="J14593"/>
      <c r="K14593" s="91"/>
      <c r="L14593" s="91"/>
      <c r="M14593" s="91"/>
      <c r="R14593"/>
      <c r="S14593"/>
      <c r="T14593"/>
      <c r="U14593"/>
      <c r="V14593"/>
      <c r="W14593"/>
      <c r="X14593"/>
      <c r="Y14593"/>
      <c r="Z14593"/>
      <c r="AA14593"/>
      <c r="AB14593"/>
      <c r="AC14593"/>
    </row>
    <row r="14594" spans="2:29" s="14" customFormat="1" x14ac:dyDescent="0.25">
      <c r="B14594"/>
      <c r="C14594"/>
      <c r="D14594"/>
      <c r="E14594"/>
      <c r="F14594"/>
      <c r="G14594"/>
      <c r="H14594"/>
      <c r="I14594"/>
      <c r="J14594"/>
      <c r="K14594" s="91"/>
      <c r="L14594" s="91"/>
      <c r="M14594" s="91"/>
      <c r="R14594"/>
      <c r="S14594"/>
      <c r="T14594"/>
      <c r="U14594"/>
      <c r="V14594"/>
      <c r="W14594"/>
      <c r="X14594"/>
      <c r="Y14594"/>
      <c r="Z14594"/>
      <c r="AA14594"/>
      <c r="AB14594"/>
      <c r="AC14594"/>
    </row>
    <row r="14595" spans="2:29" s="14" customFormat="1" x14ac:dyDescent="0.25">
      <c r="B14595"/>
      <c r="C14595"/>
      <c r="D14595"/>
      <c r="E14595"/>
      <c r="F14595"/>
      <c r="G14595"/>
      <c r="H14595"/>
      <c r="I14595"/>
      <c r="J14595"/>
      <c r="K14595" s="91"/>
      <c r="L14595" s="91"/>
      <c r="M14595" s="91"/>
      <c r="R14595"/>
      <c r="S14595"/>
      <c r="T14595"/>
      <c r="U14595"/>
      <c r="V14595"/>
      <c r="W14595"/>
      <c r="X14595"/>
      <c r="Y14595"/>
      <c r="Z14595"/>
      <c r="AA14595"/>
      <c r="AB14595"/>
      <c r="AC14595"/>
    </row>
    <row r="14596" spans="2:29" s="14" customFormat="1" x14ac:dyDescent="0.25">
      <c r="B14596"/>
      <c r="C14596"/>
      <c r="D14596"/>
      <c r="E14596"/>
      <c r="F14596"/>
      <c r="G14596"/>
      <c r="H14596"/>
      <c r="I14596"/>
      <c r="J14596"/>
      <c r="K14596" s="91"/>
      <c r="L14596" s="91"/>
      <c r="M14596" s="91"/>
      <c r="R14596"/>
      <c r="S14596"/>
      <c r="T14596"/>
      <c r="U14596"/>
      <c r="V14596"/>
      <c r="W14596"/>
      <c r="X14596"/>
      <c r="Y14596"/>
      <c r="Z14596"/>
      <c r="AA14596"/>
      <c r="AB14596"/>
      <c r="AC14596"/>
    </row>
    <row r="14597" spans="2:29" s="14" customFormat="1" x14ac:dyDescent="0.25">
      <c r="B14597"/>
      <c r="C14597"/>
      <c r="D14597"/>
      <c r="E14597"/>
      <c r="F14597"/>
      <c r="G14597"/>
      <c r="H14597"/>
      <c r="I14597"/>
      <c r="J14597"/>
      <c r="K14597" s="91"/>
      <c r="L14597" s="91"/>
      <c r="M14597" s="91"/>
      <c r="R14597"/>
      <c r="S14597"/>
      <c r="T14597"/>
      <c r="U14597"/>
      <c r="V14597"/>
      <c r="W14597"/>
      <c r="X14597"/>
      <c r="Y14597"/>
      <c r="Z14597"/>
      <c r="AA14597"/>
      <c r="AB14597"/>
      <c r="AC14597"/>
    </row>
    <row r="14598" spans="2:29" s="14" customFormat="1" x14ac:dyDescent="0.25">
      <c r="B14598"/>
      <c r="C14598"/>
      <c r="D14598"/>
      <c r="E14598"/>
      <c r="F14598"/>
      <c r="G14598"/>
      <c r="H14598"/>
      <c r="I14598"/>
      <c r="J14598"/>
      <c r="K14598" s="91"/>
      <c r="L14598" s="91"/>
      <c r="M14598" s="91"/>
      <c r="R14598"/>
      <c r="S14598"/>
      <c r="T14598"/>
      <c r="U14598"/>
      <c r="V14598"/>
      <c r="W14598"/>
      <c r="X14598"/>
      <c r="Y14598"/>
      <c r="Z14598"/>
      <c r="AA14598"/>
      <c r="AB14598"/>
      <c r="AC14598"/>
    </row>
    <row r="14599" spans="2:29" s="14" customFormat="1" x14ac:dyDescent="0.25">
      <c r="B14599"/>
      <c r="C14599"/>
      <c r="D14599"/>
      <c r="E14599"/>
      <c r="F14599"/>
      <c r="G14599"/>
      <c r="H14599"/>
      <c r="I14599"/>
      <c r="J14599"/>
      <c r="K14599" s="91"/>
      <c r="L14599" s="91"/>
      <c r="M14599" s="91"/>
      <c r="R14599"/>
      <c r="S14599"/>
      <c r="T14599"/>
      <c r="U14599"/>
      <c r="V14599"/>
      <c r="W14599"/>
      <c r="X14599"/>
      <c r="Y14599"/>
      <c r="Z14599"/>
      <c r="AA14599"/>
      <c r="AB14599"/>
      <c r="AC14599"/>
    </row>
    <row r="14600" spans="2:29" s="14" customFormat="1" x14ac:dyDescent="0.25">
      <c r="B14600"/>
      <c r="C14600"/>
      <c r="D14600"/>
      <c r="E14600"/>
      <c r="F14600"/>
      <c r="G14600"/>
      <c r="H14600"/>
      <c r="I14600"/>
      <c r="J14600"/>
      <c r="K14600" s="91"/>
      <c r="L14600" s="91"/>
      <c r="M14600" s="91"/>
      <c r="R14600"/>
      <c r="S14600"/>
      <c r="T14600"/>
      <c r="U14600"/>
      <c r="V14600"/>
      <c r="W14600"/>
      <c r="X14600"/>
      <c r="Y14600"/>
      <c r="Z14600"/>
      <c r="AA14600"/>
      <c r="AB14600"/>
      <c r="AC14600"/>
    </row>
    <row r="14601" spans="2:29" s="14" customFormat="1" x14ac:dyDescent="0.25">
      <c r="B14601"/>
      <c r="C14601"/>
      <c r="D14601"/>
      <c r="E14601"/>
      <c r="F14601"/>
      <c r="G14601"/>
      <c r="H14601"/>
      <c r="I14601"/>
      <c r="J14601"/>
      <c r="K14601" s="91"/>
      <c r="L14601" s="91"/>
      <c r="M14601" s="91"/>
      <c r="R14601"/>
      <c r="S14601"/>
      <c r="T14601"/>
      <c r="U14601"/>
      <c r="V14601"/>
      <c r="W14601"/>
      <c r="X14601"/>
      <c r="Y14601"/>
      <c r="Z14601"/>
      <c r="AA14601"/>
      <c r="AB14601"/>
      <c r="AC14601"/>
    </row>
    <row r="14602" spans="2:29" s="14" customFormat="1" x14ac:dyDescent="0.25">
      <c r="B14602"/>
      <c r="C14602"/>
      <c r="D14602"/>
      <c r="E14602"/>
      <c r="F14602"/>
      <c r="G14602"/>
      <c r="H14602"/>
      <c r="I14602"/>
      <c r="J14602"/>
      <c r="K14602" s="91"/>
      <c r="L14602" s="91"/>
      <c r="M14602" s="91"/>
      <c r="R14602"/>
      <c r="S14602"/>
      <c r="T14602"/>
      <c r="U14602"/>
      <c r="V14602"/>
      <c r="W14602"/>
      <c r="X14602"/>
      <c r="Y14602"/>
      <c r="Z14602"/>
      <c r="AA14602"/>
      <c r="AB14602"/>
      <c r="AC14602"/>
    </row>
    <row r="14603" spans="2:29" s="14" customFormat="1" x14ac:dyDescent="0.25">
      <c r="B14603"/>
      <c r="C14603"/>
      <c r="D14603"/>
      <c r="E14603"/>
      <c r="F14603"/>
      <c r="G14603"/>
      <c r="H14603"/>
      <c r="I14603"/>
      <c r="J14603"/>
      <c r="K14603" s="91"/>
      <c r="L14603" s="91"/>
      <c r="M14603" s="91"/>
      <c r="R14603"/>
      <c r="S14603"/>
      <c r="T14603"/>
      <c r="U14603"/>
      <c r="V14603"/>
      <c r="W14603"/>
      <c r="X14603"/>
      <c r="Y14603"/>
      <c r="Z14603"/>
      <c r="AA14603"/>
      <c r="AB14603"/>
      <c r="AC14603"/>
    </row>
    <row r="14604" spans="2:29" s="14" customFormat="1" x14ac:dyDescent="0.25">
      <c r="B14604"/>
      <c r="C14604"/>
      <c r="D14604"/>
      <c r="E14604"/>
      <c r="F14604"/>
      <c r="G14604"/>
      <c r="H14604"/>
      <c r="I14604"/>
      <c r="J14604"/>
      <c r="K14604" s="91"/>
      <c r="L14604" s="91"/>
      <c r="M14604" s="91"/>
      <c r="R14604"/>
      <c r="S14604"/>
      <c r="T14604"/>
      <c r="U14604"/>
      <c r="V14604"/>
      <c r="W14604"/>
      <c r="X14604"/>
      <c r="Y14604"/>
      <c r="Z14604"/>
      <c r="AA14604"/>
      <c r="AB14604"/>
      <c r="AC14604"/>
    </row>
    <row r="14605" spans="2:29" s="14" customFormat="1" x14ac:dyDescent="0.25">
      <c r="B14605"/>
      <c r="C14605"/>
      <c r="D14605"/>
      <c r="E14605"/>
      <c r="F14605"/>
      <c r="G14605"/>
      <c r="H14605"/>
      <c r="I14605"/>
      <c r="J14605"/>
      <c r="K14605" s="91"/>
      <c r="L14605" s="91"/>
      <c r="M14605" s="91"/>
      <c r="R14605"/>
      <c r="S14605"/>
      <c r="T14605"/>
      <c r="U14605"/>
      <c r="V14605"/>
      <c r="W14605"/>
      <c r="X14605"/>
      <c r="Y14605"/>
      <c r="Z14605"/>
      <c r="AA14605"/>
      <c r="AB14605"/>
      <c r="AC14605"/>
    </row>
    <row r="14606" spans="2:29" s="14" customFormat="1" x14ac:dyDescent="0.25">
      <c r="B14606"/>
      <c r="C14606"/>
      <c r="D14606"/>
      <c r="E14606"/>
      <c r="F14606"/>
      <c r="G14606"/>
      <c r="H14606"/>
      <c r="I14606"/>
      <c r="J14606"/>
      <c r="K14606" s="91"/>
      <c r="L14606" s="91"/>
      <c r="M14606" s="91"/>
      <c r="R14606"/>
      <c r="S14606"/>
      <c r="T14606"/>
      <c r="U14606"/>
      <c r="V14606"/>
      <c r="W14606"/>
      <c r="X14606"/>
      <c r="Y14606"/>
      <c r="Z14606"/>
      <c r="AA14606"/>
      <c r="AB14606"/>
      <c r="AC14606"/>
    </row>
    <row r="14607" spans="2:29" s="14" customFormat="1" x14ac:dyDescent="0.25">
      <c r="B14607"/>
      <c r="C14607"/>
      <c r="D14607"/>
      <c r="E14607"/>
      <c r="F14607"/>
      <c r="G14607"/>
      <c r="H14607"/>
      <c r="I14607"/>
      <c r="J14607"/>
      <c r="K14607" s="91"/>
      <c r="L14607" s="91"/>
      <c r="M14607" s="91"/>
      <c r="R14607"/>
      <c r="S14607"/>
      <c r="T14607"/>
      <c r="U14607"/>
      <c r="V14607"/>
      <c r="W14607"/>
      <c r="X14607"/>
      <c r="Y14607"/>
      <c r="Z14607"/>
      <c r="AA14607"/>
      <c r="AB14607"/>
      <c r="AC14607"/>
    </row>
    <row r="14608" spans="2:29" s="14" customFormat="1" x14ac:dyDescent="0.25">
      <c r="B14608"/>
      <c r="C14608"/>
      <c r="D14608"/>
      <c r="E14608"/>
      <c r="F14608"/>
      <c r="G14608"/>
      <c r="H14608"/>
      <c r="I14608"/>
      <c r="J14608"/>
      <c r="K14608" s="91"/>
      <c r="L14608" s="91"/>
      <c r="M14608" s="91"/>
      <c r="R14608"/>
      <c r="S14608"/>
      <c r="T14608"/>
      <c r="U14608"/>
      <c r="V14608"/>
      <c r="W14608"/>
      <c r="X14608"/>
      <c r="Y14608"/>
      <c r="Z14608"/>
      <c r="AA14608"/>
      <c r="AB14608"/>
      <c r="AC14608"/>
    </row>
    <row r="14609" spans="2:29" s="14" customFormat="1" x14ac:dyDescent="0.25">
      <c r="B14609"/>
      <c r="C14609"/>
      <c r="D14609"/>
      <c r="E14609"/>
      <c r="F14609"/>
      <c r="G14609"/>
      <c r="H14609"/>
      <c r="I14609"/>
      <c r="J14609"/>
      <c r="K14609" s="91"/>
      <c r="L14609" s="91"/>
      <c r="M14609" s="91"/>
      <c r="R14609"/>
      <c r="S14609"/>
      <c r="T14609"/>
      <c r="U14609"/>
      <c r="V14609"/>
      <c r="W14609"/>
      <c r="X14609"/>
      <c r="Y14609"/>
      <c r="Z14609"/>
      <c r="AA14609"/>
      <c r="AB14609"/>
      <c r="AC14609"/>
    </row>
    <row r="14610" spans="2:29" s="14" customFormat="1" x14ac:dyDescent="0.25">
      <c r="B14610"/>
      <c r="C14610"/>
      <c r="D14610"/>
      <c r="E14610"/>
      <c r="F14610"/>
      <c r="G14610"/>
      <c r="H14610"/>
      <c r="I14610"/>
      <c r="J14610"/>
      <c r="K14610" s="91"/>
      <c r="L14610" s="91"/>
      <c r="M14610" s="91"/>
      <c r="R14610"/>
      <c r="S14610"/>
      <c r="T14610"/>
      <c r="U14610"/>
      <c r="V14610"/>
      <c r="W14610"/>
      <c r="X14610"/>
      <c r="Y14610"/>
      <c r="Z14610"/>
      <c r="AA14610"/>
      <c r="AB14610"/>
      <c r="AC14610"/>
    </row>
    <row r="14611" spans="2:29" s="14" customFormat="1" x14ac:dyDescent="0.25">
      <c r="B14611"/>
      <c r="C14611"/>
      <c r="D14611"/>
      <c r="E14611"/>
      <c r="F14611"/>
      <c r="G14611"/>
      <c r="H14611"/>
      <c r="I14611"/>
      <c r="J14611"/>
      <c r="K14611" s="91"/>
      <c r="L14611" s="91"/>
      <c r="M14611" s="91"/>
      <c r="R14611"/>
      <c r="S14611"/>
      <c r="T14611"/>
      <c r="U14611"/>
      <c r="V14611"/>
      <c r="W14611"/>
      <c r="X14611"/>
      <c r="Y14611"/>
      <c r="Z14611"/>
      <c r="AA14611"/>
      <c r="AB14611"/>
      <c r="AC14611"/>
    </row>
    <row r="14612" spans="2:29" s="14" customFormat="1" x14ac:dyDescent="0.25">
      <c r="B14612"/>
      <c r="C14612"/>
      <c r="D14612"/>
      <c r="E14612"/>
      <c r="F14612"/>
      <c r="G14612"/>
      <c r="H14612"/>
      <c r="I14612"/>
      <c r="J14612"/>
      <c r="K14612" s="91"/>
      <c r="L14612" s="91"/>
      <c r="M14612" s="91"/>
      <c r="R14612"/>
      <c r="S14612"/>
      <c r="T14612"/>
      <c r="U14612"/>
      <c r="V14612"/>
      <c r="W14612"/>
      <c r="X14612"/>
      <c r="Y14612"/>
      <c r="Z14612"/>
      <c r="AA14612"/>
      <c r="AB14612"/>
      <c r="AC14612"/>
    </row>
    <row r="14613" spans="2:29" s="14" customFormat="1" x14ac:dyDescent="0.25">
      <c r="B14613"/>
      <c r="C14613"/>
      <c r="D14613"/>
      <c r="E14613"/>
      <c r="F14613"/>
      <c r="G14613"/>
      <c r="H14613"/>
      <c r="I14613"/>
      <c r="J14613"/>
      <c r="K14613" s="91"/>
      <c r="L14613" s="91"/>
      <c r="M14613" s="91"/>
      <c r="R14613"/>
      <c r="S14613"/>
      <c r="T14613"/>
      <c r="U14613"/>
      <c r="V14613"/>
      <c r="W14613"/>
      <c r="X14613"/>
      <c r="Y14613"/>
      <c r="Z14613"/>
      <c r="AA14613"/>
      <c r="AB14613"/>
      <c r="AC14613"/>
    </row>
    <row r="14614" spans="2:29" s="14" customFormat="1" x14ac:dyDescent="0.25">
      <c r="B14614"/>
      <c r="C14614"/>
      <c r="D14614"/>
      <c r="E14614"/>
      <c r="F14614"/>
      <c r="G14614"/>
      <c r="H14614"/>
      <c r="I14614"/>
      <c r="J14614"/>
      <c r="K14614" s="91"/>
      <c r="L14614" s="91"/>
      <c r="M14614" s="91"/>
      <c r="R14614"/>
      <c r="S14614"/>
      <c r="T14614"/>
      <c r="U14614"/>
      <c r="V14614"/>
      <c r="W14614"/>
      <c r="X14614"/>
      <c r="Y14614"/>
      <c r="Z14614"/>
      <c r="AA14614"/>
      <c r="AB14614"/>
      <c r="AC14614"/>
    </row>
    <row r="14615" spans="2:29" s="14" customFormat="1" x14ac:dyDescent="0.25">
      <c r="B14615"/>
      <c r="C14615"/>
      <c r="D14615"/>
      <c r="E14615"/>
      <c r="F14615"/>
      <c r="G14615"/>
      <c r="H14615"/>
      <c r="I14615"/>
      <c r="J14615"/>
      <c r="K14615" s="91"/>
      <c r="L14615" s="91"/>
      <c r="M14615" s="91"/>
      <c r="R14615"/>
      <c r="S14615"/>
      <c r="T14615"/>
      <c r="U14615"/>
      <c r="V14615"/>
      <c r="W14615"/>
      <c r="X14615"/>
      <c r="Y14615"/>
      <c r="Z14615"/>
      <c r="AA14615"/>
      <c r="AB14615"/>
      <c r="AC14615"/>
    </row>
    <row r="14616" spans="2:29" s="14" customFormat="1" x14ac:dyDescent="0.25">
      <c r="B14616"/>
      <c r="C14616"/>
      <c r="D14616"/>
      <c r="E14616"/>
      <c r="F14616"/>
      <c r="G14616"/>
      <c r="H14616"/>
      <c r="I14616"/>
      <c r="J14616"/>
      <c r="K14616" s="91"/>
      <c r="L14616" s="91"/>
      <c r="M14616" s="91"/>
      <c r="R14616"/>
      <c r="S14616"/>
      <c r="T14616"/>
      <c r="U14616"/>
      <c r="V14616"/>
      <c r="W14616"/>
      <c r="X14616"/>
      <c r="Y14616"/>
      <c r="Z14616"/>
      <c r="AA14616"/>
      <c r="AB14616"/>
      <c r="AC14616"/>
    </row>
    <row r="14617" spans="2:29" s="14" customFormat="1" x14ac:dyDescent="0.25">
      <c r="B14617"/>
      <c r="C14617"/>
      <c r="D14617"/>
      <c r="E14617"/>
      <c r="F14617"/>
      <c r="G14617"/>
      <c r="H14617"/>
      <c r="I14617"/>
      <c r="J14617"/>
      <c r="K14617" s="91"/>
      <c r="L14617" s="91"/>
      <c r="M14617" s="91"/>
      <c r="R14617"/>
      <c r="S14617"/>
      <c r="T14617"/>
      <c r="U14617"/>
      <c r="V14617"/>
      <c r="W14617"/>
      <c r="X14617"/>
      <c r="Y14617"/>
      <c r="Z14617"/>
      <c r="AA14617"/>
      <c r="AB14617"/>
      <c r="AC14617"/>
    </row>
    <row r="14618" spans="2:29" s="14" customFormat="1" x14ac:dyDescent="0.25">
      <c r="B14618"/>
      <c r="C14618"/>
      <c r="D14618"/>
      <c r="E14618"/>
      <c r="F14618"/>
      <c r="G14618"/>
      <c r="H14618"/>
      <c r="I14618"/>
      <c r="J14618"/>
      <c r="K14618" s="91"/>
      <c r="L14618" s="91"/>
      <c r="M14618" s="91"/>
      <c r="R14618"/>
      <c r="S14618"/>
      <c r="T14618"/>
      <c r="U14618"/>
      <c r="V14618"/>
      <c r="W14618"/>
      <c r="X14618"/>
      <c r="Y14618"/>
      <c r="Z14618"/>
      <c r="AA14618"/>
      <c r="AB14618"/>
      <c r="AC14618"/>
    </row>
    <row r="14619" spans="2:29" s="14" customFormat="1" x14ac:dyDescent="0.25">
      <c r="B14619"/>
      <c r="C14619"/>
      <c r="D14619"/>
      <c r="E14619"/>
      <c r="F14619"/>
      <c r="G14619"/>
      <c r="H14619"/>
      <c r="I14619"/>
      <c r="J14619"/>
      <c r="K14619" s="91"/>
      <c r="L14619" s="91"/>
      <c r="M14619" s="91"/>
      <c r="R14619"/>
      <c r="S14619"/>
      <c r="T14619"/>
      <c r="U14619"/>
      <c r="V14619"/>
      <c r="W14619"/>
      <c r="X14619"/>
      <c r="Y14619"/>
      <c r="Z14619"/>
      <c r="AA14619"/>
      <c r="AB14619"/>
      <c r="AC14619"/>
    </row>
    <row r="14620" spans="2:29" s="14" customFormat="1" x14ac:dyDescent="0.25">
      <c r="B14620"/>
      <c r="C14620"/>
      <c r="D14620"/>
      <c r="E14620"/>
      <c r="F14620"/>
      <c r="G14620"/>
      <c r="H14620"/>
      <c r="I14620"/>
      <c r="J14620"/>
      <c r="K14620" s="91"/>
      <c r="L14620" s="91"/>
      <c r="M14620" s="91"/>
      <c r="R14620"/>
      <c r="S14620"/>
      <c r="T14620"/>
      <c r="U14620"/>
      <c r="V14620"/>
      <c r="W14620"/>
      <c r="X14620"/>
      <c r="Y14620"/>
      <c r="Z14620"/>
      <c r="AA14620"/>
      <c r="AB14620"/>
      <c r="AC14620"/>
    </row>
    <row r="14621" spans="2:29" s="14" customFormat="1" x14ac:dyDescent="0.25">
      <c r="B14621"/>
      <c r="C14621"/>
      <c r="D14621"/>
      <c r="E14621"/>
      <c r="F14621"/>
      <c r="G14621"/>
      <c r="H14621"/>
      <c r="I14621"/>
      <c r="J14621"/>
      <c r="K14621" s="91"/>
      <c r="L14621" s="91"/>
      <c r="M14621" s="91"/>
      <c r="R14621"/>
      <c r="S14621"/>
      <c r="T14621"/>
      <c r="U14621"/>
      <c r="V14621"/>
      <c r="W14621"/>
      <c r="X14621"/>
      <c r="Y14621"/>
      <c r="Z14621"/>
      <c r="AA14621"/>
      <c r="AB14621"/>
      <c r="AC14621"/>
    </row>
    <row r="14622" spans="2:29" s="14" customFormat="1" x14ac:dyDescent="0.25">
      <c r="B14622"/>
      <c r="C14622"/>
      <c r="D14622"/>
      <c r="E14622"/>
      <c r="F14622"/>
      <c r="G14622"/>
      <c r="H14622"/>
      <c r="I14622"/>
      <c r="J14622"/>
      <c r="K14622" s="91"/>
      <c r="L14622" s="91"/>
      <c r="M14622" s="91"/>
      <c r="R14622"/>
      <c r="S14622"/>
      <c r="T14622"/>
      <c r="U14622"/>
      <c r="V14622"/>
      <c r="W14622"/>
      <c r="X14622"/>
      <c r="Y14622"/>
      <c r="Z14622"/>
      <c r="AA14622"/>
      <c r="AB14622"/>
      <c r="AC14622"/>
    </row>
    <row r="14623" spans="2:29" s="14" customFormat="1" x14ac:dyDescent="0.25">
      <c r="B14623"/>
      <c r="C14623"/>
      <c r="D14623"/>
      <c r="E14623"/>
      <c r="F14623"/>
      <c r="G14623"/>
      <c r="H14623"/>
      <c r="I14623"/>
      <c r="J14623"/>
      <c r="K14623" s="91"/>
      <c r="L14623" s="91"/>
      <c r="M14623" s="91"/>
      <c r="R14623"/>
      <c r="S14623"/>
      <c r="T14623"/>
      <c r="U14623"/>
      <c r="V14623"/>
      <c r="W14623"/>
      <c r="X14623"/>
      <c r="Y14623"/>
      <c r="Z14623"/>
      <c r="AA14623"/>
      <c r="AB14623"/>
      <c r="AC14623"/>
    </row>
    <row r="14624" spans="2:29" s="14" customFormat="1" x14ac:dyDescent="0.25">
      <c r="B14624"/>
      <c r="C14624"/>
      <c r="D14624"/>
      <c r="E14624"/>
      <c r="F14624"/>
      <c r="G14624"/>
      <c r="H14624"/>
      <c r="I14624"/>
      <c r="J14624"/>
      <c r="K14624" s="91"/>
      <c r="L14624" s="91"/>
      <c r="M14624" s="91"/>
      <c r="R14624"/>
      <c r="S14624"/>
      <c r="T14624"/>
      <c r="U14624"/>
      <c r="V14624"/>
      <c r="W14624"/>
      <c r="X14624"/>
      <c r="Y14624"/>
      <c r="Z14624"/>
      <c r="AA14624"/>
      <c r="AB14624"/>
      <c r="AC14624"/>
    </row>
    <row r="14625" spans="2:29" s="14" customFormat="1" x14ac:dyDescent="0.25">
      <c r="B14625"/>
      <c r="C14625"/>
      <c r="D14625"/>
      <c r="E14625"/>
      <c r="F14625"/>
      <c r="G14625"/>
      <c r="H14625"/>
      <c r="I14625"/>
      <c r="J14625"/>
      <c r="K14625" s="91"/>
      <c r="L14625" s="91"/>
      <c r="M14625" s="91"/>
      <c r="R14625"/>
      <c r="S14625"/>
      <c r="T14625"/>
      <c r="U14625"/>
      <c r="V14625"/>
      <c r="W14625"/>
      <c r="X14625"/>
      <c r="Y14625"/>
      <c r="Z14625"/>
      <c r="AA14625"/>
      <c r="AB14625"/>
      <c r="AC14625"/>
    </row>
    <row r="14626" spans="2:29" s="14" customFormat="1" x14ac:dyDescent="0.25">
      <c r="B14626"/>
      <c r="C14626"/>
      <c r="D14626"/>
      <c r="E14626"/>
      <c r="F14626"/>
      <c r="G14626"/>
      <c r="H14626"/>
      <c r="I14626"/>
      <c r="J14626"/>
      <c r="K14626" s="91"/>
      <c r="L14626" s="91"/>
      <c r="M14626" s="91"/>
      <c r="R14626"/>
      <c r="S14626"/>
      <c r="T14626"/>
      <c r="U14626"/>
      <c r="V14626"/>
      <c r="W14626"/>
      <c r="X14626"/>
      <c r="Y14626"/>
      <c r="Z14626"/>
      <c r="AA14626"/>
      <c r="AB14626"/>
      <c r="AC14626"/>
    </row>
    <row r="14627" spans="2:29" s="14" customFormat="1" x14ac:dyDescent="0.25">
      <c r="B14627"/>
      <c r="C14627"/>
      <c r="D14627"/>
      <c r="E14627"/>
      <c r="F14627"/>
      <c r="G14627"/>
      <c r="H14627"/>
      <c r="I14627"/>
      <c r="J14627"/>
      <c r="K14627" s="91"/>
      <c r="L14627" s="91"/>
      <c r="M14627" s="91"/>
      <c r="R14627"/>
      <c r="S14627"/>
      <c r="T14627"/>
      <c r="U14627"/>
      <c r="V14627"/>
      <c r="W14627"/>
      <c r="X14627"/>
      <c r="Y14627"/>
      <c r="Z14627"/>
      <c r="AA14627"/>
      <c r="AB14627"/>
      <c r="AC14627"/>
    </row>
    <row r="14628" spans="2:29" s="14" customFormat="1" x14ac:dyDescent="0.25">
      <c r="B14628"/>
      <c r="C14628"/>
      <c r="D14628"/>
      <c r="E14628"/>
      <c r="F14628"/>
      <c r="G14628"/>
      <c r="H14628"/>
      <c r="I14628"/>
      <c r="J14628"/>
      <c r="K14628" s="91"/>
      <c r="L14628" s="91"/>
      <c r="M14628" s="91"/>
      <c r="R14628"/>
      <c r="S14628"/>
      <c r="T14628"/>
      <c r="U14628"/>
      <c r="V14628"/>
      <c r="W14628"/>
      <c r="X14628"/>
      <c r="Y14628"/>
      <c r="Z14628"/>
      <c r="AA14628"/>
      <c r="AB14628"/>
      <c r="AC14628"/>
    </row>
    <row r="14629" spans="2:29" s="14" customFormat="1" x14ac:dyDescent="0.25">
      <c r="B14629"/>
      <c r="C14629"/>
      <c r="D14629"/>
      <c r="E14629"/>
      <c r="F14629"/>
      <c r="G14629"/>
      <c r="H14629"/>
      <c r="I14629"/>
      <c r="J14629"/>
      <c r="K14629" s="91"/>
      <c r="L14629" s="91"/>
      <c r="M14629" s="91"/>
      <c r="R14629"/>
      <c r="S14629"/>
      <c r="T14629"/>
      <c r="U14629"/>
      <c r="V14629"/>
      <c r="W14629"/>
      <c r="X14629"/>
      <c r="Y14629"/>
      <c r="Z14629"/>
      <c r="AA14629"/>
      <c r="AB14629"/>
      <c r="AC14629"/>
    </row>
    <row r="14630" spans="2:29" s="14" customFormat="1" x14ac:dyDescent="0.25">
      <c r="B14630"/>
      <c r="C14630"/>
      <c r="D14630"/>
      <c r="E14630"/>
      <c r="F14630"/>
      <c r="G14630"/>
      <c r="H14630"/>
      <c r="I14630"/>
      <c r="J14630"/>
      <c r="K14630" s="91"/>
      <c r="L14630" s="91"/>
      <c r="M14630" s="91"/>
      <c r="R14630"/>
      <c r="S14630"/>
      <c r="T14630"/>
      <c r="U14630"/>
      <c r="V14630"/>
      <c r="W14630"/>
      <c r="X14630"/>
      <c r="Y14630"/>
      <c r="Z14630"/>
      <c r="AA14630"/>
      <c r="AB14630"/>
      <c r="AC14630"/>
    </row>
    <row r="14631" spans="2:29" s="14" customFormat="1" x14ac:dyDescent="0.25">
      <c r="B14631"/>
      <c r="C14631"/>
      <c r="D14631"/>
      <c r="E14631"/>
      <c r="F14631"/>
      <c r="G14631"/>
      <c r="H14631"/>
      <c r="I14631"/>
      <c r="J14631"/>
      <c r="K14631" s="91"/>
      <c r="L14631" s="91"/>
      <c r="M14631" s="91"/>
      <c r="R14631"/>
      <c r="S14631"/>
      <c r="T14631"/>
      <c r="U14631"/>
      <c r="V14631"/>
      <c r="W14631"/>
      <c r="X14631"/>
      <c r="Y14631"/>
      <c r="Z14631"/>
      <c r="AA14631"/>
      <c r="AB14631"/>
      <c r="AC14631"/>
    </row>
    <row r="14632" spans="2:29" s="14" customFormat="1" x14ac:dyDescent="0.25">
      <c r="B14632"/>
      <c r="C14632"/>
      <c r="D14632"/>
      <c r="E14632"/>
      <c r="F14632"/>
      <c r="G14632"/>
      <c r="H14632"/>
      <c r="I14632"/>
      <c r="J14632"/>
      <c r="K14632" s="91"/>
      <c r="L14632" s="91"/>
      <c r="M14632" s="91"/>
      <c r="R14632"/>
      <c r="S14632"/>
      <c r="T14632"/>
      <c r="U14632"/>
      <c r="V14632"/>
      <c r="W14632"/>
      <c r="X14632"/>
      <c r="Y14632"/>
      <c r="Z14632"/>
      <c r="AA14632"/>
      <c r="AB14632"/>
      <c r="AC14632"/>
    </row>
    <row r="14633" spans="2:29" s="14" customFormat="1" x14ac:dyDescent="0.25">
      <c r="B14633"/>
      <c r="C14633"/>
      <c r="D14633"/>
      <c r="E14633"/>
      <c r="F14633"/>
      <c r="G14633"/>
      <c r="H14633"/>
      <c r="I14633"/>
      <c r="J14633"/>
      <c r="K14633" s="91"/>
      <c r="L14633" s="91"/>
      <c r="M14633" s="91"/>
      <c r="R14633"/>
      <c r="S14633"/>
      <c r="T14633"/>
      <c r="U14633"/>
      <c r="V14633"/>
      <c r="W14633"/>
      <c r="X14633"/>
      <c r="Y14633"/>
      <c r="Z14633"/>
      <c r="AA14633"/>
      <c r="AB14633"/>
      <c r="AC14633"/>
    </row>
    <row r="14634" spans="2:29" s="14" customFormat="1" x14ac:dyDescent="0.25">
      <c r="B14634"/>
      <c r="C14634"/>
      <c r="D14634"/>
      <c r="E14634"/>
      <c r="F14634"/>
      <c r="G14634"/>
      <c r="H14634"/>
      <c r="I14634"/>
      <c r="J14634"/>
      <c r="K14634" s="91"/>
      <c r="L14634" s="91"/>
      <c r="M14634" s="91"/>
      <c r="R14634"/>
      <c r="S14634"/>
      <c r="T14634"/>
      <c r="U14634"/>
      <c r="V14634"/>
      <c r="W14634"/>
      <c r="X14634"/>
      <c r="Y14634"/>
      <c r="Z14634"/>
      <c r="AA14634"/>
      <c r="AB14634"/>
      <c r="AC14634"/>
    </row>
    <row r="14635" spans="2:29" s="14" customFormat="1" x14ac:dyDescent="0.25">
      <c r="B14635"/>
      <c r="C14635"/>
      <c r="D14635"/>
      <c r="E14635"/>
      <c r="F14635"/>
      <c r="G14635"/>
      <c r="H14635"/>
      <c r="I14635"/>
      <c r="J14635"/>
      <c r="K14635" s="91"/>
      <c r="L14635" s="91"/>
      <c r="M14635" s="91"/>
      <c r="R14635"/>
      <c r="S14635"/>
      <c r="T14635"/>
      <c r="U14635"/>
      <c r="V14635"/>
      <c r="W14635"/>
      <c r="X14635"/>
      <c r="Y14635"/>
      <c r="Z14635"/>
      <c r="AA14635"/>
      <c r="AB14635"/>
      <c r="AC14635"/>
    </row>
    <row r="14636" spans="2:29" s="14" customFormat="1" x14ac:dyDescent="0.25">
      <c r="B14636"/>
      <c r="C14636"/>
      <c r="D14636"/>
      <c r="E14636"/>
      <c r="F14636"/>
      <c r="G14636"/>
      <c r="H14636"/>
      <c r="I14636"/>
      <c r="J14636"/>
      <c r="K14636" s="91"/>
      <c r="L14636" s="91"/>
      <c r="M14636" s="91"/>
      <c r="R14636"/>
      <c r="S14636"/>
      <c r="T14636"/>
      <c r="U14636"/>
      <c r="V14636"/>
      <c r="W14636"/>
      <c r="X14636"/>
      <c r="Y14636"/>
      <c r="Z14636"/>
      <c r="AA14636"/>
      <c r="AB14636"/>
      <c r="AC14636"/>
    </row>
    <row r="14637" spans="2:29" s="14" customFormat="1" x14ac:dyDescent="0.25">
      <c r="B14637"/>
      <c r="C14637"/>
      <c r="D14637"/>
      <c r="E14637"/>
      <c r="F14637"/>
      <c r="G14637"/>
      <c r="H14637"/>
      <c r="I14637"/>
      <c r="J14637"/>
      <c r="K14637" s="91"/>
      <c r="L14637" s="91"/>
      <c r="M14637" s="91"/>
      <c r="R14637"/>
      <c r="S14637"/>
      <c r="T14637"/>
      <c r="U14637"/>
      <c r="V14637"/>
      <c r="W14637"/>
      <c r="X14637"/>
      <c r="Y14637"/>
      <c r="Z14637"/>
      <c r="AA14637"/>
      <c r="AB14637"/>
      <c r="AC14637"/>
    </row>
    <row r="14638" spans="2:29" s="14" customFormat="1" x14ac:dyDescent="0.25">
      <c r="B14638"/>
      <c r="C14638"/>
      <c r="D14638"/>
      <c r="E14638"/>
      <c r="F14638"/>
      <c r="G14638"/>
      <c r="H14638"/>
      <c r="I14638"/>
      <c r="J14638"/>
      <c r="K14638" s="91"/>
      <c r="L14638" s="91"/>
      <c r="M14638" s="91"/>
      <c r="R14638"/>
      <c r="S14638"/>
      <c r="T14638"/>
      <c r="U14638"/>
      <c r="V14638"/>
      <c r="W14638"/>
      <c r="X14638"/>
      <c r="Y14638"/>
      <c r="Z14638"/>
      <c r="AA14638"/>
      <c r="AB14638"/>
      <c r="AC14638"/>
    </row>
    <row r="14639" spans="2:29" s="14" customFormat="1" x14ac:dyDescent="0.25">
      <c r="B14639"/>
      <c r="C14639"/>
      <c r="D14639"/>
      <c r="E14639"/>
      <c r="F14639"/>
      <c r="G14639"/>
      <c r="H14639"/>
      <c r="I14639"/>
      <c r="J14639"/>
      <c r="K14639" s="91"/>
      <c r="L14639" s="91"/>
      <c r="M14639" s="91"/>
      <c r="R14639"/>
      <c r="S14639"/>
      <c r="T14639"/>
      <c r="U14639"/>
      <c r="V14639"/>
      <c r="W14639"/>
      <c r="X14639"/>
      <c r="Y14639"/>
      <c r="Z14639"/>
      <c r="AA14639"/>
      <c r="AB14639"/>
      <c r="AC14639"/>
    </row>
    <row r="14640" spans="2:29" s="14" customFormat="1" x14ac:dyDescent="0.25">
      <c r="B14640"/>
      <c r="C14640"/>
      <c r="D14640"/>
      <c r="E14640"/>
      <c r="F14640"/>
      <c r="G14640"/>
      <c r="H14640"/>
      <c r="I14640"/>
      <c r="J14640"/>
      <c r="K14640" s="91"/>
      <c r="L14640" s="91"/>
      <c r="M14640" s="91"/>
      <c r="R14640"/>
      <c r="S14640"/>
      <c r="T14640"/>
      <c r="U14640"/>
      <c r="V14640"/>
      <c r="W14640"/>
      <c r="X14640"/>
      <c r="Y14640"/>
      <c r="Z14640"/>
      <c r="AA14640"/>
      <c r="AB14640"/>
      <c r="AC14640"/>
    </row>
    <row r="14641" spans="2:29" s="14" customFormat="1" x14ac:dyDescent="0.25">
      <c r="B14641"/>
      <c r="C14641"/>
      <c r="D14641"/>
      <c r="E14641"/>
      <c r="F14641"/>
      <c r="G14641"/>
      <c r="H14641"/>
      <c r="I14641"/>
      <c r="J14641"/>
      <c r="K14641" s="91"/>
      <c r="L14641" s="91"/>
      <c r="M14641" s="91"/>
      <c r="R14641"/>
      <c r="S14641"/>
      <c r="T14641"/>
      <c r="U14641"/>
      <c r="V14641"/>
      <c r="W14641"/>
      <c r="X14641"/>
      <c r="Y14641"/>
      <c r="Z14641"/>
      <c r="AA14641"/>
      <c r="AB14641"/>
      <c r="AC14641"/>
    </row>
    <row r="14642" spans="2:29" s="14" customFormat="1" x14ac:dyDescent="0.25">
      <c r="B14642"/>
      <c r="C14642"/>
      <c r="D14642"/>
      <c r="E14642"/>
      <c r="F14642"/>
      <c r="G14642"/>
      <c r="H14642"/>
      <c r="I14642"/>
      <c r="J14642"/>
      <c r="K14642" s="91"/>
      <c r="L14642" s="91"/>
      <c r="M14642" s="91"/>
      <c r="R14642"/>
      <c r="S14642"/>
      <c r="T14642"/>
      <c r="U14642"/>
      <c r="V14642"/>
      <c r="W14642"/>
      <c r="X14642"/>
      <c r="Y14642"/>
      <c r="Z14642"/>
      <c r="AA14642"/>
      <c r="AB14642"/>
      <c r="AC14642"/>
    </row>
    <row r="14643" spans="2:29" s="14" customFormat="1" x14ac:dyDescent="0.25">
      <c r="B14643"/>
      <c r="C14643"/>
      <c r="D14643"/>
      <c r="E14643"/>
      <c r="F14643"/>
      <c r="G14643"/>
      <c r="H14643"/>
      <c r="I14643"/>
      <c r="J14643"/>
      <c r="K14643" s="91"/>
      <c r="L14643" s="91"/>
      <c r="M14643" s="91"/>
      <c r="R14643"/>
      <c r="S14643"/>
      <c r="T14643"/>
      <c r="U14643"/>
      <c r="V14643"/>
      <c r="W14643"/>
      <c r="X14643"/>
      <c r="Y14643"/>
      <c r="Z14643"/>
      <c r="AA14643"/>
      <c r="AB14643"/>
      <c r="AC14643"/>
    </row>
    <row r="14644" spans="2:29" s="14" customFormat="1" x14ac:dyDescent="0.25">
      <c r="B14644"/>
      <c r="C14644"/>
      <c r="D14644"/>
      <c r="E14644"/>
      <c r="F14644"/>
      <c r="G14644"/>
      <c r="H14644"/>
      <c r="I14644"/>
      <c r="J14644"/>
      <c r="K14644" s="91"/>
      <c r="L14644" s="91"/>
      <c r="M14644" s="91"/>
      <c r="R14644"/>
      <c r="S14644"/>
      <c r="T14644"/>
      <c r="U14644"/>
      <c r="V14644"/>
      <c r="W14644"/>
      <c r="X14644"/>
      <c r="Y14644"/>
      <c r="Z14644"/>
      <c r="AA14644"/>
      <c r="AB14644"/>
      <c r="AC14644"/>
    </row>
    <row r="14645" spans="2:29" s="14" customFormat="1" x14ac:dyDescent="0.25">
      <c r="B14645"/>
      <c r="C14645"/>
      <c r="D14645"/>
      <c r="E14645"/>
      <c r="F14645"/>
      <c r="G14645"/>
      <c r="H14645"/>
      <c r="I14645"/>
      <c r="J14645"/>
      <c r="K14645" s="91"/>
      <c r="L14645" s="91"/>
      <c r="M14645" s="91"/>
      <c r="R14645"/>
      <c r="S14645"/>
      <c r="T14645"/>
      <c r="U14645"/>
      <c r="V14645"/>
      <c r="W14645"/>
      <c r="X14645"/>
      <c r="Y14645"/>
      <c r="Z14645"/>
      <c r="AA14645"/>
      <c r="AB14645"/>
      <c r="AC14645"/>
    </row>
    <row r="14646" spans="2:29" s="14" customFormat="1" x14ac:dyDescent="0.25">
      <c r="B14646"/>
      <c r="C14646"/>
      <c r="D14646"/>
      <c r="E14646"/>
      <c r="F14646"/>
      <c r="G14646"/>
      <c r="H14646"/>
      <c r="I14646"/>
      <c r="J14646"/>
      <c r="K14646" s="91"/>
      <c r="L14646" s="91"/>
      <c r="M14646" s="91"/>
      <c r="R14646"/>
      <c r="S14646"/>
      <c r="T14646"/>
      <c r="U14646"/>
      <c r="V14646"/>
      <c r="W14646"/>
      <c r="X14646"/>
      <c r="Y14646"/>
      <c r="Z14646"/>
      <c r="AA14646"/>
      <c r="AB14646"/>
      <c r="AC14646"/>
    </row>
    <row r="14647" spans="2:29" s="14" customFormat="1" x14ac:dyDescent="0.25">
      <c r="B14647"/>
      <c r="C14647"/>
      <c r="D14647"/>
      <c r="E14647"/>
      <c r="F14647"/>
      <c r="G14647"/>
      <c r="H14647"/>
      <c r="I14647"/>
      <c r="J14647"/>
      <c r="K14647" s="91"/>
      <c r="L14647" s="91"/>
      <c r="M14647" s="91"/>
      <c r="R14647"/>
      <c r="S14647"/>
      <c r="T14647"/>
      <c r="U14647"/>
      <c r="V14647"/>
      <c r="W14647"/>
      <c r="X14647"/>
      <c r="Y14647"/>
      <c r="Z14647"/>
      <c r="AA14647"/>
      <c r="AB14647"/>
      <c r="AC14647"/>
    </row>
    <row r="14648" spans="2:29" s="14" customFormat="1" x14ac:dyDescent="0.25">
      <c r="B14648"/>
      <c r="C14648"/>
      <c r="D14648"/>
      <c r="E14648"/>
      <c r="F14648"/>
      <c r="G14648"/>
      <c r="H14648"/>
      <c r="I14648"/>
      <c r="J14648"/>
      <c r="K14648" s="91"/>
      <c r="L14648" s="91"/>
      <c r="M14648" s="91"/>
      <c r="R14648"/>
      <c r="S14648"/>
      <c r="T14648"/>
      <c r="U14648"/>
      <c r="V14648"/>
      <c r="W14648"/>
      <c r="X14648"/>
      <c r="Y14648"/>
      <c r="Z14648"/>
      <c r="AA14648"/>
      <c r="AB14648"/>
      <c r="AC14648"/>
    </row>
    <row r="14649" spans="2:29" s="14" customFormat="1" x14ac:dyDescent="0.25">
      <c r="B14649"/>
      <c r="C14649"/>
      <c r="D14649"/>
      <c r="E14649"/>
      <c r="F14649"/>
      <c r="G14649"/>
      <c r="H14649"/>
      <c r="I14649"/>
      <c r="J14649"/>
      <c r="K14649" s="91"/>
      <c r="L14649" s="91"/>
      <c r="M14649" s="91"/>
      <c r="R14649"/>
      <c r="S14649"/>
      <c r="T14649"/>
      <c r="U14649"/>
      <c r="V14649"/>
      <c r="W14649"/>
      <c r="X14649"/>
      <c r="Y14649"/>
      <c r="Z14649"/>
      <c r="AA14649"/>
      <c r="AB14649"/>
      <c r="AC14649"/>
    </row>
    <row r="14650" spans="2:29" s="14" customFormat="1" x14ac:dyDescent="0.25">
      <c r="B14650"/>
      <c r="C14650"/>
      <c r="D14650"/>
      <c r="E14650"/>
      <c r="F14650"/>
      <c r="G14650"/>
      <c r="H14650"/>
      <c r="I14650"/>
      <c r="J14650"/>
      <c r="K14650" s="91"/>
      <c r="L14650" s="91"/>
      <c r="M14650" s="91"/>
      <c r="R14650"/>
      <c r="S14650"/>
      <c r="T14650"/>
      <c r="U14650"/>
      <c r="V14650"/>
      <c r="W14650"/>
      <c r="X14650"/>
      <c r="Y14650"/>
      <c r="Z14650"/>
      <c r="AA14650"/>
      <c r="AB14650"/>
      <c r="AC14650"/>
    </row>
    <row r="14651" spans="2:29" s="14" customFormat="1" x14ac:dyDescent="0.25">
      <c r="B14651"/>
      <c r="C14651"/>
      <c r="D14651"/>
      <c r="E14651"/>
      <c r="F14651"/>
      <c r="G14651"/>
      <c r="H14651"/>
      <c r="I14651"/>
      <c r="J14651"/>
      <c r="K14651" s="91"/>
      <c r="L14651" s="91"/>
      <c r="M14651" s="91"/>
      <c r="R14651"/>
      <c r="S14651"/>
      <c r="T14651"/>
      <c r="U14651"/>
      <c r="V14651"/>
      <c r="W14651"/>
      <c r="X14651"/>
      <c r="Y14651"/>
      <c r="Z14651"/>
      <c r="AA14651"/>
      <c r="AB14651"/>
      <c r="AC14651"/>
    </row>
    <row r="14652" spans="2:29" s="14" customFormat="1" x14ac:dyDescent="0.25">
      <c r="B14652"/>
      <c r="C14652"/>
      <c r="D14652"/>
      <c r="E14652"/>
      <c r="F14652"/>
      <c r="G14652"/>
      <c r="H14652"/>
      <c r="I14652"/>
      <c r="J14652"/>
      <c r="K14652" s="91"/>
      <c r="L14652" s="91"/>
      <c r="M14652" s="91"/>
      <c r="R14652"/>
      <c r="S14652"/>
      <c r="T14652"/>
      <c r="U14652"/>
      <c r="V14652"/>
      <c r="W14652"/>
      <c r="X14652"/>
      <c r="Y14652"/>
      <c r="Z14652"/>
      <c r="AA14652"/>
      <c r="AB14652"/>
      <c r="AC14652"/>
    </row>
    <row r="14653" spans="2:29" s="14" customFormat="1" x14ac:dyDescent="0.25">
      <c r="B14653"/>
      <c r="C14653"/>
      <c r="D14653"/>
      <c r="E14653"/>
      <c r="F14653"/>
      <c r="G14653"/>
      <c r="H14653"/>
      <c r="I14653"/>
      <c r="J14653"/>
      <c r="K14653" s="91"/>
      <c r="L14653" s="91"/>
      <c r="M14653" s="91"/>
      <c r="R14653"/>
      <c r="S14653"/>
      <c r="T14653"/>
      <c r="U14653"/>
      <c r="V14653"/>
      <c r="W14653"/>
      <c r="X14653"/>
      <c r="Y14653"/>
      <c r="Z14653"/>
      <c r="AA14653"/>
      <c r="AB14653"/>
      <c r="AC14653"/>
    </row>
    <row r="14654" spans="2:29" s="14" customFormat="1" x14ac:dyDescent="0.25">
      <c r="B14654"/>
      <c r="C14654"/>
      <c r="D14654"/>
      <c r="E14654"/>
      <c r="F14654"/>
      <c r="G14654"/>
      <c r="H14654"/>
      <c r="I14654"/>
      <c r="J14654"/>
      <c r="K14654" s="91"/>
      <c r="L14654" s="91"/>
      <c r="M14654" s="91"/>
      <c r="R14654"/>
      <c r="S14654"/>
      <c r="T14654"/>
      <c r="U14654"/>
      <c r="V14654"/>
      <c r="W14654"/>
      <c r="X14654"/>
      <c r="Y14654"/>
      <c r="Z14654"/>
      <c r="AA14654"/>
      <c r="AB14654"/>
      <c r="AC14654"/>
    </row>
    <row r="14655" spans="2:29" s="14" customFormat="1" x14ac:dyDescent="0.25">
      <c r="B14655"/>
      <c r="C14655"/>
      <c r="D14655"/>
      <c r="E14655"/>
      <c r="F14655"/>
      <c r="G14655"/>
      <c r="H14655"/>
      <c r="I14655"/>
      <c r="J14655"/>
      <c r="K14655" s="91"/>
      <c r="L14655" s="91"/>
      <c r="M14655" s="91"/>
      <c r="R14655"/>
      <c r="S14655"/>
      <c r="T14655"/>
      <c r="U14655"/>
      <c r="V14655"/>
      <c r="W14655"/>
      <c r="X14655"/>
      <c r="Y14655"/>
      <c r="Z14655"/>
      <c r="AA14655"/>
      <c r="AB14655"/>
      <c r="AC14655"/>
    </row>
    <row r="14656" spans="2:29" s="14" customFormat="1" x14ac:dyDescent="0.25">
      <c r="B14656"/>
      <c r="C14656"/>
      <c r="D14656"/>
      <c r="E14656"/>
      <c r="F14656"/>
      <c r="G14656"/>
      <c r="H14656"/>
      <c r="I14656"/>
      <c r="J14656"/>
      <c r="K14656" s="91"/>
      <c r="L14656" s="91"/>
      <c r="M14656" s="91"/>
      <c r="R14656"/>
      <c r="S14656"/>
      <c r="T14656"/>
      <c r="U14656"/>
      <c r="V14656"/>
      <c r="W14656"/>
      <c r="X14656"/>
      <c r="Y14656"/>
      <c r="Z14656"/>
      <c r="AA14656"/>
      <c r="AB14656"/>
      <c r="AC14656"/>
    </row>
    <row r="14657" spans="2:29" s="14" customFormat="1" x14ac:dyDescent="0.25">
      <c r="B14657"/>
      <c r="C14657"/>
      <c r="D14657"/>
      <c r="E14657"/>
      <c r="F14657"/>
      <c r="G14657"/>
      <c r="H14657"/>
      <c r="I14657"/>
      <c r="J14657"/>
      <c r="K14657" s="91"/>
      <c r="L14657" s="91"/>
      <c r="M14657" s="91"/>
      <c r="R14657"/>
      <c r="S14657"/>
      <c r="T14657"/>
      <c r="U14657"/>
      <c r="V14657"/>
      <c r="W14657"/>
      <c r="X14657"/>
      <c r="Y14657"/>
      <c r="Z14657"/>
      <c r="AA14657"/>
      <c r="AB14657"/>
      <c r="AC14657"/>
    </row>
    <row r="14658" spans="2:29" s="14" customFormat="1" x14ac:dyDescent="0.25">
      <c r="B14658"/>
      <c r="C14658"/>
      <c r="D14658"/>
      <c r="E14658"/>
      <c r="F14658"/>
      <c r="G14658"/>
      <c r="H14658"/>
      <c r="I14658"/>
      <c r="J14658"/>
      <c r="K14658" s="91"/>
      <c r="L14658" s="91"/>
      <c r="M14658" s="91"/>
      <c r="R14658"/>
      <c r="S14658"/>
      <c r="T14658"/>
      <c r="U14658"/>
      <c r="V14658"/>
      <c r="W14658"/>
      <c r="X14658"/>
      <c r="Y14658"/>
      <c r="Z14658"/>
      <c r="AA14658"/>
      <c r="AB14658"/>
      <c r="AC14658"/>
    </row>
    <row r="14659" spans="2:29" s="14" customFormat="1" x14ac:dyDescent="0.25">
      <c r="B14659"/>
      <c r="C14659"/>
      <c r="D14659"/>
      <c r="E14659"/>
      <c r="F14659"/>
      <c r="G14659"/>
      <c r="H14659"/>
      <c r="I14659"/>
      <c r="J14659"/>
      <c r="K14659" s="91"/>
      <c r="L14659" s="91"/>
      <c r="M14659" s="91"/>
      <c r="R14659"/>
      <c r="S14659"/>
      <c r="T14659"/>
      <c r="U14659"/>
      <c r="V14659"/>
      <c r="W14659"/>
      <c r="X14659"/>
      <c r="Y14659"/>
      <c r="Z14659"/>
      <c r="AA14659"/>
      <c r="AB14659"/>
      <c r="AC14659"/>
    </row>
    <row r="14660" spans="2:29" s="14" customFormat="1" x14ac:dyDescent="0.25">
      <c r="B14660"/>
      <c r="C14660"/>
      <c r="D14660"/>
      <c r="E14660"/>
      <c r="F14660"/>
      <c r="G14660"/>
      <c r="H14660"/>
      <c r="I14660"/>
      <c r="J14660"/>
      <c r="K14660" s="91"/>
      <c r="L14660" s="91"/>
      <c r="M14660" s="91"/>
      <c r="R14660"/>
      <c r="S14660"/>
      <c r="T14660"/>
      <c r="U14660"/>
      <c r="V14660"/>
      <c r="W14660"/>
      <c r="X14660"/>
      <c r="Y14660"/>
      <c r="Z14660"/>
      <c r="AA14660"/>
      <c r="AB14660"/>
      <c r="AC14660"/>
    </row>
    <row r="14661" spans="2:29" s="14" customFormat="1" x14ac:dyDescent="0.25">
      <c r="B14661"/>
      <c r="C14661"/>
      <c r="D14661"/>
      <c r="E14661"/>
      <c r="F14661"/>
      <c r="G14661"/>
      <c r="H14661"/>
      <c r="I14661"/>
      <c r="J14661"/>
      <c r="K14661" s="91"/>
      <c r="L14661" s="91"/>
      <c r="M14661" s="91"/>
      <c r="R14661"/>
      <c r="S14661"/>
      <c r="T14661"/>
      <c r="U14661"/>
      <c r="V14661"/>
      <c r="W14661"/>
      <c r="X14661"/>
      <c r="Y14661"/>
      <c r="Z14661"/>
      <c r="AA14661"/>
      <c r="AB14661"/>
      <c r="AC14661"/>
    </row>
    <row r="14662" spans="2:29" s="14" customFormat="1" x14ac:dyDescent="0.25">
      <c r="B14662"/>
      <c r="C14662"/>
      <c r="D14662"/>
      <c r="E14662"/>
      <c r="F14662"/>
      <c r="G14662"/>
      <c r="H14662"/>
      <c r="I14662"/>
      <c r="J14662"/>
      <c r="K14662" s="91"/>
      <c r="L14662" s="91"/>
      <c r="M14662" s="91"/>
      <c r="R14662"/>
      <c r="S14662"/>
      <c r="T14662"/>
      <c r="U14662"/>
      <c r="V14662"/>
      <c r="W14662"/>
      <c r="X14662"/>
      <c r="Y14662"/>
      <c r="Z14662"/>
      <c r="AA14662"/>
      <c r="AB14662"/>
      <c r="AC14662"/>
    </row>
    <row r="14663" spans="2:29" s="14" customFormat="1" x14ac:dyDescent="0.25">
      <c r="B14663"/>
      <c r="C14663"/>
      <c r="D14663"/>
      <c r="E14663"/>
      <c r="F14663"/>
      <c r="G14663"/>
      <c r="H14663"/>
      <c r="I14663"/>
      <c r="J14663"/>
      <c r="K14663" s="91"/>
      <c r="L14663" s="91"/>
      <c r="M14663" s="91"/>
      <c r="R14663"/>
      <c r="S14663"/>
      <c r="T14663"/>
      <c r="U14663"/>
      <c r="V14663"/>
      <c r="W14663"/>
      <c r="X14663"/>
      <c r="Y14663"/>
      <c r="Z14663"/>
      <c r="AA14663"/>
      <c r="AB14663"/>
      <c r="AC14663"/>
    </row>
    <row r="14664" spans="2:29" s="14" customFormat="1" x14ac:dyDescent="0.25">
      <c r="B14664"/>
      <c r="C14664"/>
      <c r="D14664"/>
      <c r="E14664"/>
      <c r="F14664"/>
      <c r="G14664"/>
      <c r="H14664"/>
      <c r="I14664"/>
      <c r="J14664"/>
      <c r="K14664" s="91"/>
      <c r="L14664" s="91"/>
      <c r="M14664" s="91"/>
      <c r="R14664"/>
      <c r="S14664"/>
      <c r="T14664"/>
      <c r="U14664"/>
      <c r="V14664"/>
      <c r="W14664"/>
      <c r="X14664"/>
      <c r="Y14664"/>
      <c r="Z14664"/>
      <c r="AA14664"/>
      <c r="AB14664"/>
      <c r="AC14664"/>
    </row>
    <row r="14665" spans="2:29" s="14" customFormat="1" x14ac:dyDescent="0.25">
      <c r="B14665"/>
      <c r="C14665"/>
      <c r="D14665"/>
      <c r="E14665"/>
      <c r="F14665"/>
      <c r="G14665"/>
      <c r="H14665"/>
      <c r="I14665"/>
      <c r="J14665"/>
      <c r="K14665" s="91"/>
      <c r="L14665" s="91"/>
      <c r="M14665" s="91"/>
      <c r="R14665"/>
      <c r="S14665"/>
      <c r="T14665"/>
      <c r="U14665"/>
      <c r="V14665"/>
      <c r="W14665"/>
      <c r="X14665"/>
      <c r="Y14665"/>
      <c r="Z14665"/>
      <c r="AA14665"/>
      <c r="AB14665"/>
      <c r="AC14665"/>
    </row>
    <row r="14666" spans="2:29" s="14" customFormat="1" x14ac:dyDescent="0.25">
      <c r="B14666"/>
      <c r="C14666"/>
      <c r="D14666"/>
      <c r="E14666"/>
      <c r="F14666"/>
      <c r="G14666"/>
      <c r="H14666"/>
      <c r="I14666"/>
      <c r="J14666"/>
      <c r="K14666" s="91"/>
      <c r="L14666" s="91"/>
      <c r="M14666" s="91"/>
      <c r="R14666"/>
      <c r="S14666"/>
      <c r="T14666"/>
      <c r="U14666"/>
      <c r="V14666"/>
      <c r="W14666"/>
      <c r="X14666"/>
      <c r="Y14666"/>
      <c r="Z14666"/>
      <c r="AA14666"/>
      <c r="AB14666"/>
      <c r="AC14666"/>
    </row>
    <row r="14667" spans="2:29" s="14" customFormat="1" x14ac:dyDescent="0.25">
      <c r="B14667"/>
      <c r="C14667"/>
      <c r="D14667"/>
      <c r="E14667"/>
      <c r="F14667"/>
      <c r="G14667"/>
      <c r="H14667"/>
      <c r="I14667"/>
      <c r="J14667"/>
      <c r="K14667" s="91"/>
      <c r="L14667" s="91"/>
      <c r="M14667" s="91"/>
      <c r="R14667"/>
      <c r="S14667"/>
      <c r="T14667"/>
      <c r="U14667"/>
      <c r="V14667"/>
      <c r="W14667"/>
      <c r="X14667"/>
      <c r="Y14667"/>
      <c r="Z14667"/>
      <c r="AA14667"/>
      <c r="AB14667"/>
      <c r="AC14667"/>
    </row>
    <row r="14668" spans="2:29" s="14" customFormat="1" x14ac:dyDescent="0.25">
      <c r="B14668"/>
      <c r="C14668"/>
      <c r="D14668"/>
      <c r="E14668"/>
      <c r="F14668"/>
      <c r="G14668"/>
      <c r="H14668"/>
      <c r="I14668"/>
      <c r="J14668"/>
      <c r="K14668" s="91"/>
      <c r="L14668" s="91"/>
      <c r="M14668" s="91"/>
      <c r="R14668"/>
      <c r="S14668"/>
      <c r="T14668"/>
      <c r="U14668"/>
      <c r="V14668"/>
      <c r="W14668"/>
      <c r="X14668"/>
      <c r="Y14668"/>
      <c r="Z14668"/>
      <c r="AA14668"/>
      <c r="AB14668"/>
      <c r="AC14668"/>
    </row>
    <row r="14669" spans="2:29" s="14" customFormat="1" x14ac:dyDescent="0.25">
      <c r="B14669"/>
      <c r="C14669"/>
      <c r="D14669"/>
      <c r="E14669"/>
      <c r="F14669"/>
      <c r="G14669"/>
      <c r="H14669"/>
      <c r="I14669"/>
      <c r="J14669"/>
      <c r="K14669" s="91"/>
      <c r="L14669" s="91"/>
      <c r="M14669" s="91"/>
      <c r="R14669"/>
      <c r="S14669"/>
      <c r="T14669"/>
      <c r="U14669"/>
      <c r="V14669"/>
      <c r="W14669"/>
      <c r="X14669"/>
      <c r="Y14669"/>
      <c r="Z14669"/>
      <c r="AA14669"/>
      <c r="AB14669"/>
      <c r="AC14669"/>
    </row>
    <row r="14670" spans="2:29" s="14" customFormat="1" x14ac:dyDescent="0.25">
      <c r="B14670"/>
      <c r="C14670"/>
      <c r="D14670"/>
      <c r="E14670"/>
      <c r="F14670"/>
      <c r="G14670"/>
      <c r="H14670"/>
      <c r="I14670"/>
      <c r="J14670"/>
      <c r="K14670" s="91"/>
      <c r="L14670" s="91"/>
      <c r="M14670" s="91"/>
      <c r="R14670"/>
      <c r="S14670"/>
      <c r="T14670"/>
      <c r="U14670"/>
      <c r="V14670"/>
      <c r="W14670"/>
      <c r="X14670"/>
      <c r="Y14670"/>
      <c r="Z14670"/>
      <c r="AA14670"/>
      <c r="AB14670"/>
      <c r="AC14670"/>
    </row>
    <row r="14671" spans="2:29" s="14" customFormat="1" x14ac:dyDescent="0.25">
      <c r="B14671"/>
      <c r="C14671"/>
      <c r="D14671"/>
      <c r="E14671"/>
      <c r="F14671"/>
      <c r="G14671"/>
      <c r="H14671"/>
      <c r="I14671"/>
      <c r="J14671"/>
      <c r="K14671" s="91"/>
      <c r="L14671" s="91"/>
      <c r="M14671" s="91"/>
      <c r="R14671"/>
      <c r="S14671"/>
      <c r="T14671"/>
      <c r="U14671"/>
      <c r="V14671"/>
      <c r="W14671"/>
      <c r="X14671"/>
      <c r="Y14671"/>
      <c r="Z14671"/>
      <c r="AA14671"/>
      <c r="AB14671"/>
      <c r="AC14671"/>
    </row>
    <row r="14672" spans="2:29" s="14" customFormat="1" x14ac:dyDescent="0.25">
      <c r="B14672"/>
      <c r="C14672"/>
      <c r="D14672"/>
      <c r="E14672"/>
      <c r="F14672"/>
      <c r="G14672"/>
      <c r="H14672"/>
      <c r="I14672"/>
      <c r="J14672"/>
      <c r="K14672" s="91"/>
      <c r="L14672" s="91"/>
      <c r="M14672" s="91"/>
      <c r="R14672"/>
      <c r="S14672"/>
      <c r="T14672"/>
      <c r="U14672"/>
      <c r="V14672"/>
      <c r="W14672"/>
      <c r="X14672"/>
      <c r="Y14672"/>
      <c r="Z14672"/>
      <c r="AA14672"/>
      <c r="AB14672"/>
      <c r="AC14672"/>
    </row>
    <row r="14673" spans="2:29" s="14" customFormat="1" x14ac:dyDescent="0.25">
      <c r="B14673"/>
      <c r="C14673"/>
      <c r="D14673"/>
      <c r="E14673"/>
      <c r="F14673"/>
      <c r="G14673"/>
      <c r="H14673"/>
      <c r="I14673"/>
      <c r="J14673"/>
      <c r="K14673" s="91"/>
      <c r="L14673" s="91"/>
      <c r="M14673" s="91"/>
      <c r="R14673"/>
      <c r="S14673"/>
      <c r="T14673"/>
      <c r="U14673"/>
      <c r="V14673"/>
      <c r="W14673"/>
      <c r="X14673"/>
      <c r="Y14673"/>
      <c r="Z14673"/>
      <c r="AA14673"/>
      <c r="AB14673"/>
      <c r="AC14673"/>
    </row>
    <row r="14674" spans="2:29" s="14" customFormat="1" x14ac:dyDescent="0.25">
      <c r="B14674"/>
      <c r="C14674"/>
      <c r="D14674"/>
      <c r="E14674"/>
      <c r="F14674"/>
      <c r="G14674"/>
      <c r="H14674"/>
      <c r="I14674"/>
      <c r="J14674"/>
      <c r="K14674" s="91"/>
      <c r="L14674" s="91"/>
      <c r="M14674" s="91"/>
      <c r="R14674"/>
      <c r="S14674"/>
      <c r="T14674"/>
      <c r="U14674"/>
      <c r="V14674"/>
      <c r="W14674"/>
      <c r="X14674"/>
      <c r="Y14674"/>
      <c r="Z14674"/>
      <c r="AA14674"/>
      <c r="AB14674"/>
      <c r="AC14674"/>
    </row>
    <row r="14675" spans="2:29" s="14" customFormat="1" x14ac:dyDescent="0.25">
      <c r="B14675"/>
      <c r="C14675"/>
      <c r="D14675"/>
      <c r="E14675"/>
      <c r="F14675"/>
      <c r="G14675"/>
      <c r="H14675"/>
      <c r="I14675"/>
      <c r="J14675"/>
      <c r="K14675" s="91"/>
      <c r="L14675" s="91"/>
      <c r="M14675" s="91"/>
      <c r="R14675"/>
      <c r="S14675"/>
      <c r="T14675"/>
      <c r="U14675"/>
      <c r="V14675"/>
      <c r="W14675"/>
      <c r="X14675"/>
      <c r="Y14675"/>
      <c r="Z14675"/>
      <c r="AA14675"/>
      <c r="AB14675"/>
      <c r="AC14675"/>
    </row>
    <row r="14676" spans="2:29" s="14" customFormat="1" x14ac:dyDescent="0.25">
      <c r="B14676"/>
      <c r="C14676"/>
      <c r="D14676"/>
      <c r="E14676"/>
      <c r="F14676"/>
      <c r="G14676"/>
      <c r="H14676"/>
      <c r="I14676"/>
      <c r="J14676"/>
      <c r="K14676" s="91"/>
      <c r="L14676" s="91"/>
      <c r="M14676" s="91"/>
      <c r="R14676"/>
      <c r="S14676"/>
      <c r="T14676"/>
      <c r="U14676"/>
      <c r="V14676"/>
      <c r="W14676"/>
      <c r="X14676"/>
      <c r="Y14676"/>
      <c r="Z14676"/>
      <c r="AA14676"/>
      <c r="AB14676"/>
      <c r="AC14676"/>
    </row>
    <row r="14677" spans="2:29" s="14" customFormat="1" x14ac:dyDescent="0.25">
      <c r="B14677"/>
      <c r="C14677"/>
      <c r="D14677"/>
      <c r="E14677"/>
      <c r="F14677"/>
      <c r="G14677"/>
      <c r="H14677"/>
      <c r="I14677"/>
      <c r="J14677"/>
      <c r="K14677" s="91"/>
      <c r="L14677" s="91"/>
      <c r="M14677" s="91"/>
      <c r="R14677"/>
      <c r="S14677"/>
      <c r="T14677"/>
      <c r="U14677"/>
      <c r="V14677"/>
      <c r="W14677"/>
      <c r="X14677"/>
      <c r="Y14677"/>
      <c r="Z14677"/>
      <c r="AA14677"/>
      <c r="AB14677"/>
      <c r="AC14677"/>
    </row>
    <row r="14678" spans="2:29" s="14" customFormat="1" x14ac:dyDescent="0.25">
      <c r="B14678"/>
      <c r="C14678"/>
      <c r="D14678"/>
      <c r="E14678"/>
      <c r="F14678"/>
      <c r="G14678"/>
      <c r="H14678"/>
      <c r="I14678"/>
      <c r="J14678"/>
      <c r="K14678" s="91"/>
      <c r="L14678" s="91"/>
      <c r="M14678" s="91"/>
      <c r="R14678"/>
      <c r="S14678"/>
      <c r="T14678"/>
      <c r="U14678"/>
      <c r="V14678"/>
      <c r="W14678"/>
      <c r="X14678"/>
      <c r="Y14678"/>
      <c r="Z14678"/>
      <c r="AA14678"/>
      <c r="AB14678"/>
      <c r="AC14678"/>
    </row>
    <row r="14679" spans="2:29" s="14" customFormat="1" x14ac:dyDescent="0.25">
      <c r="B14679"/>
      <c r="C14679"/>
      <c r="D14679"/>
      <c r="E14679"/>
      <c r="F14679"/>
      <c r="G14679"/>
      <c r="H14679"/>
      <c r="I14679"/>
      <c r="J14679"/>
      <c r="K14679" s="91"/>
      <c r="L14679" s="91"/>
      <c r="M14679" s="91"/>
      <c r="R14679"/>
      <c r="S14679"/>
      <c r="T14679"/>
      <c r="U14679"/>
      <c r="V14679"/>
      <c r="W14679"/>
      <c r="X14679"/>
      <c r="Y14679"/>
      <c r="Z14679"/>
      <c r="AA14679"/>
      <c r="AB14679"/>
      <c r="AC14679"/>
    </row>
    <row r="14680" spans="2:29" s="14" customFormat="1" x14ac:dyDescent="0.25">
      <c r="B14680"/>
      <c r="C14680"/>
      <c r="D14680"/>
      <c r="E14680"/>
      <c r="F14680"/>
      <c r="G14680"/>
      <c r="H14680"/>
      <c r="I14680"/>
      <c r="J14680"/>
      <c r="K14680" s="91"/>
      <c r="L14680" s="91"/>
      <c r="M14680" s="91"/>
      <c r="R14680"/>
      <c r="S14680"/>
      <c r="T14680"/>
      <c r="U14680"/>
      <c r="V14680"/>
      <c r="W14680"/>
      <c r="X14680"/>
      <c r="Y14680"/>
      <c r="Z14680"/>
      <c r="AA14680"/>
      <c r="AB14680"/>
      <c r="AC14680"/>
    </row>
    <row r="14681" spans="2:29" s="14" customFormat="1" x14ac:dyDescent="0.25">
      <c r="B14681"/>
      <c r="C14681"/>
      <c r="D14681"/>
      <c r="E14681"/>
      <c r="F14681"/>
      <c r="G14681"/>
      <c r="H14681"/>
      <c r="I14681"/>
      <c r="J14681"/>
      <c r="K14681" s="91"/>
      <c r="L14681" s="91"/>
      <c r="M14681" s="91"/>
      <c r="R14681"/>
      <c r="S14681"/>
      <c r="T14681"/>
      <c r="U14681"/>
      <c r="V14681"/>
      <c r="W14681"/>
      <c r="X14681"/>
      <c r="Y14681"/>
      <c r="Z14681"/>
      <c r="AA14681"/>
      <c r="AB14681"/>
      <c r="AC14681"/>
    </row>
    <row r="14682" spans="2:29" s="14" customFormat="1" x14ac:dyDescent="0.25">
      <c r="B14682"/>
      <c r="C14682"/>
      <c r="D14682"/>
      <c r="E14682"/>
      <c r="F14682"/>
      <c r="G14682"/>
      <c r="H14682"/>
      <c r="I14682"/>
      <c r="J14682"/>
      <c r="K14682" s="91"/>
      <c r="L14682" s="91"/>
      <c r="M14682" s="91"/>
      <c r="R14682"/>
      <c r="S14682"/>
      <c r="T14682"/>
      <c r="U14682"/>
      <c r="V14682"/>
      <c r="W14682"/>
      <c r="X14682"/>
      <c r="Y14682"/>
      <c r="Z14682"/>
      <c r="AA14682"/>
      <c r="AB14682"/>
      <c r="AC14682"/>
    </row>
    <row r="14683" spans="2:29" s="14" customFormat="1" x14ac:dyDescent="0.25">
      <c r="B14683"/>
      <c r="C14683"/>
      <c r="D14683"/>
      <c r="E14683"/>
      <c r="F14683"/>
      <c r="G14683"/>
      <c r="H14683"/>
      <c r="I14683"/>
      <c r="J14683"/>
      <c r="K14683" s="91"/>
      <c r="L14683" s="91"/>
      <c r="M14683" s="91"/>
      <c r="R14683"/>
      <c r="S14683"/>
      <c r="T14683"/>
      <c r="U14683"/>
      <c r="V14683"/>
      <c r="W14683"/>
      <c r="X14683"/>
      <c r="Y14683"/>
      <c r="Z14683"/>
      <c r="AA14683"/>
      <c r="AB14683"/>
      <c r="AC14683"/>
    </row>
    <row r="14684" spans="2:29" s="14" customFormat="1" x14ac:dyDescent="0.25">
      <c r="B14684"/>
      <c r="C14684"/>
      <c r="D14684"/>
      <c r="E14684"/>
      <c r="F14684"/>
      <c r="G14684"/>
      <c r="H14684"/>
      <c r="I14684"/>
      <c r="J14684"/>
      <c r="K14684" s="91"/>
      <c r="L14684" s="91"/>
      <c r="M14684" s="91"/>
      <c r="R14684"/>
      <c r="S14684"/>
      <c r="T14684"/>
      <c r="U14684"/>
      <c r="V14684"/>
      <c r="W14684"/>
      <c r="X14684"/>
      <c r="Y14684"/>
      <c r="Z14684"/>
      <c r="AA14684"/>
      <c r="AB14684"/>
      <c r="AC14684"/>
    </row>
    <row r="14685" spans="2:29" s="14" customFormat="1" x14ac:dyDescent="0.25">
      <c r="B14685"/>
      <c r="C14685"/>
      <c r="D14685"/>
      <c r="E14685"/>
      <c r="F14685"/>
      <c r="G14685"/>
      <c r="H14685"/>
      <c r="I14685"/>
      <c r="J14685"/>
      <c r="K14685" s="91"/>
      <c r="L14685" s="91"/>
      <c r="M14685" s="91"/>
      <c r="R14685"/>
      <c r="S14685"/>
      <c r="T14685"/>
      <c r="U14685"/>
      <c r="V14685"/>
      <c r="W14685"/>
      <c r="X14685"/>
      <c r="Y14685"/>
      <c r="Z14685"/>
      <c r="AA14685"/>
      <c r="AB14685"/>
      <c r="AC14685"/>
    </row>
    <row r="14686" spans="2:29" s="14" customFormat="1" x14ac:dyDescent="0.25">
      <c r="B14686"/>
      <c r="C14686"/>
      <c r="D14686"/>
      <c r="E14686"/>
      <c r="F14686"/>
      <c r="G14686"/>
      <c r="H14686"/>
      <c r="I14686"/>
      <c r="J14686"/>
      <c r="K14686" s="91"/>
      <c r="L14686" s="91"/>
      <c r="M14686" s="91"/>
      <c r="R14686"/>
      <c r="S14686"/>
      <c r="T14686"/>
      <c r="U14686"/>
      <c r="V14686"/>
      <c r="W14686"/>
      <c r="X14686"/>
      <c r="Y14686"/>
      <c r="Z14686"/>
      <c r="AA14686"/>
      <c r="AB14686"/>
      <c r="AC14686"/>
    </row>
    <row r="14687" spans="2:29" s="14" customFormat="1" x14ac:dyDescent="0.25">
      <c r="B14687"/>
      <c r="C14687"/>
      <c r="D14687"/>
      <c r="E14687"/>
      <c r="F14687"/>
      <c r="G14687"/>
      <c r="H14687"/>
      <c r="I14687"/>
      <c r="J14687"/>
      <c r="K14687" s="91"/>
      <c r="L14687" s="91"/>
      <c r="M14687" s="91"/>
      <c r="R14687"/>
      <c r="S14687"/>
      <c r="T14687"/>
      <c r="U14687"/>
      <c r="V14687"/>
      <c r="W14687"/>
      <c r="X14687"/>
      <c r="Y14687"/>
      <c r="Z14687"/>
      <c r="AA14687"/>
      <c r="AB14687"/>
      <c r="AC14687"/>
    </row>
    <row r="14688" spans="2:29" s="14" customFormat="1" x14ac:dyDescent="0.25">
      <c r="B14688"/>
      <c r="C14688"/>
      <c r="D14688"/>
      <c r="E14688"/>
      <c r="F14688"/>
      <c r="G14688"/>
      <c r="H14688"/>
      <c r="I14688"/>
      <c r="J14688"/>
      <c r="K14688" s="91"/>
      <c r="L14688" s="91"/>
      <c r="M14688" s="91"/>
      <c r="R14688"/>
      <c r="S14688"/>
      <c r="T14688"/>
      <c r="U14688"/>
      <c r="V14688"/>
      <c r="W14688"/>
      <c r="X14688"/>
      <c r="Y14688"/>
      <c r="Z14688"/>
      <c r="AA14688"/>
      <c r="AB14688"/>
      <c r="AC14688"/>
    </row>
    <row r="14689" spans="2:29" s="14" customFormat="1" x14ac:dyDescent="0.25">
      <c r="B14689"/>
      <c r="C14689"/>
      <c r="D14689"/>
      <c r="E14689"/>
      <c r="F14689"/>
      <c r="G14689"/>
      <c r="H14689"/>
      <c r="I14689"/>
      <c r="J14689"/>
      <c r="K14689" s="91"/>
      <c r="L14689" s="91"/>
      <c r="M14689" s="91"/>
      <c r="R14689"/>
      <c r="S14689"/>
      <c r="T14689"/>
      <c r="U14689"/>
      <c r="V14689"/>
      <c r="W14689"/>
      <c r="X14689"/>
      <c r="Y14689"/>
      <c r="Z14689"/>
      <c r="AA14689"/>
      <c r="AB14689"/>
      <c r="AC14689"/>
    </row>
    <row r="14690" spans="2:29" s="14" customFormat="1" x14ac:dyDescent="0.25">
      <c r="B14690"/>
      <c r="C14690"/>
      <c r="D14690"/>
      <c r="E14690"/>
      <c r="F14690"/>
      <c r="G14690"/>
      <c r="H14690"/>
      <c r="I14690"/>
      <c r="J14690"/>
      <c r="K14690" s="91"/>
      <c r="L14690" s="91"/>
      <c r="M14690" s="91"/>
      <c r="R14690"/>
      <c r="S14690"/>
      <c r="T14690"/>
      <c r="U14690"/>
      <c r="V14690"/>
      <c r="W14690"/>
      <c r="X14690"/>
      <c r="Y14690"/>
      <c r="Z14690"/>
      <c r="AA14690"/>
      <c r="AB14690"/>
      <c r="AC14690"/>
    </row>
    <row r="14691" spans="2:29" s="14" customFormat="1" x14ac:dyDescent="0.25">
      <c r="B14691"/>
      <c r="C14691"/>
      <c r="D14691"/>
      <c r="E14691"/>
      <c r="F14691"/>
      <c r="G14691"/>
      <c r="H14691"/>
      <c r="I14691"/>
      <c r="J14691"/>
      <c r="K14691" s="91"/>
      <c r="L14691" s="91"/>
      <c r="M14691" s="91"/>
      <c r="R14691"/>
      <c r="S14691"/>
      <c r="T14691"/>
      <c r="U14691"/>
      <c r="V14691"/>
      <c r="W14691"/>
      <c r="X14691"/>
      <c r="Y14691"/>
      <c r="Z14691"/>
      <c r="AA14691"/>
      <c r="AB14691"/>
      <c r="AC14691"/>
    </row>
    <row r="14692" spans="2:29" s="14" customFormat="1" x14ac:dyDescent="0.25">
      <c r="B14692"/>
      <c r="C14692"/>
      <c r="D14692"/>
      <c r="E14692"/>
      <c r="F14692"/>
      <c r="G14692"/>
      <c r="H14692"/>
      <c r="I14692"/>
      <c r="J14692"/>
      <c r="K14692" s="91"/>
      <c r="L14692" s="91"/>
      <c r="M14692" s="91"/>
      <c r="R14692"/>
      <c r="S14692"/>
      <c r="T14692"/>
      <c r="U14692"/>
      <c r="V14692"/>
      <c r="W14692"/>
      <c r="X14692"/>
      <c r="Y14692"/>
      <c r="Z14692"/>
      <c r="AA14692"/>
      <c r="AB14692"/>
      <c r="AC14692"/>
    </row>
    <row r="14693" spans="2:29" s="14" customFormat="1" x14ac:dyDescent="0.25">
      <c r="B14693"/>
      <c r="C14693"/>
      <c r="D14693"/>
      <c r="E14693"/>
      <c r="F14693"/>
      <c r="G14693"/>
      <c r="H14693"/>
      <c r="I14693"/>
      <c r="J14693"/>
      <c r="K14693" s="91"/>
      <c r="L14693" s="91"/>
      <c r="M14693" s="91"/>
      <c r="R14693"/>
      <c r="S14693"/>
      <c r="T14693"/>
      <c r="U14693"/>
      <c r="V14693"/>
      <c r="W14693"/>
      <c r="X14693"/>
      <c r="Y14693"/>
      <c r="Z14693"/>
      <c r="AA14693"/>
      <c r="AB14693"/>
      <c r="AC14693"/>
    </row>
    <row r="14694" spans="2:29" s="14" customFormat="1" x14ac:dyDescent="0.25">
      <c r="B14694"/>
      <c r="C14694"/>
      <c r="D14694"/>
      <c r="E14694"/>
      <c r="F14694"/>
      <c r="G14694"/>
      <c r="H14694"/>
      <c r="I14694"/>
      <c r="J14694"/>
      <c r="K14694" s="91"/>
      <c r="L14694" s="91"/>
      <c r="M14694" s="91"/>
      <c r="R14694"/>
      <c r="S14694"/>
      <c r="T14694"/>
      <c r="U14694"/>
      <c r="V14694"/>
      <c r="W14694"/>
      <c r="X14694"/>
      <c r="Y14694"/>
      <c r="Z14694"/>
      <c r="AA14694"/>
      <c r="AB14694"/>
      <c r="AC14694"/>
    </row>
    <row r="14695" spans="2:29" s="14" customFormat="1" x14ac:dyDescent="0.25">
      <c r="B14695"/>
      <c r="C14695"/>
      <c r="D14695"/>
      <c r="E14695"/>
      <c r="F14695"/>
      <c r="G14695"/>
      <c r="H14695"/>
      <c r="I14695"/>
      <c r="J14695"/>
      <c r="K14695" s="91"/>
      <c r="L14695" s="91"/>
      <c r="M14695" s="91"/>
      <c r="R14695"/>
      <c r="S14695"/>
      <c r="T14695"/>
      <c r="U14695"/>
      <c r="V14695"/>
      <c r="W14695"/>
      <c r="X14695"/>
      <c r="Y14695"/>
      <c r="Z14695"/>
      <c r="AA14695"/>
      <c r="AB14695"/>
      <c r="AC14695"/>
    </row>
    <row r="14696" spans="2:29" s="14" customFormat="1" x14ac:dyDescent="0.25">
      <c r="B14696"/>
      <c r="C14696"/>
      <c r="D14696"/>
      <c r="E14696"/>
      <c r="F14696"/>
      <c r="G14696"/>
      <c r="H14696"/>
      <c r="I14696"/>
      <c r="J14696"/>
      <c r="K14696" s="91"/>
      <c r="L14696" s="91"/>
      <c r="M14696" s="91"/>
      <c r="R14696"/>
      <c r="S14696"/>
      <c r="T14696"/>
      <c r="U14696"/>
      <c r="V14696"/>
      <c r="W14696"/>
      <c r="X14696"/>
      <c r="Y14696"/>
      <c r="Z14696"/>
      <c r="AA14696"/>
      <c r="AB14696"/>
      <c r="AC14696"/>
    </row>
    <row r="14697" spans="2:29" s="14" customFormat="1" x14ac:dyDescent="0.25">
      <c r="B14697"/>
      <c r="C14697"/>
      <c r="D14697"/>
      <c r="E14697"/>
      <c r="F14697"/>
      <c r="G14697"/>
      <c r="H14697"/>
      <c r="I14697"/>
      <c r="J14697"/>
      <c r="K14697" s="91"/>
      <c r="L14697" s="91"/>
      <c r="M14697" s="91"/>
      <c r="R14697"/>
      <c r="S14697"/>
      <c r="T14697"/>
      <c r="U14697"/>
      <c r="V14697"/>
      <c r="W14697"/>
      <c r="X14697"/>
      <c r="Y14697"/>
      <c r="Z14697"/>
      <c r="AA14697"/>
      <c r="AB14697"/>
      <c r="AC14697"/>
    </row>
    <row r="14698" spans="2:29" s="14" customFormat="1" x14ac:dyDescent="0.25">
      <c r="B14698"/>
      <c r="C14698"/>
      <c r="D14698"/>
      <c r="E14698"/>
      <c r="F14698"/>
      <c r="G14698"/>
      <c r="H14698"/>
      <c r="I14698"/>
      <c r="J14698"/>
      <c r="K14698" s="91"/>
      <c r="L14698" s="91"/>
      <c r="M14698" s="91"/>
      <c r="R14698"/>
      <c r="S14698"/>
      <c r="T14698"/>
      <c r="U14698"/>
      <c r="V14698"/>
      <c r="W14698"/>
      <c r="X14698"/>
      <c r="Y14698"/>
      <c r="Z14698"/>
      <c r="AA14698"/>
      <c r="AB14698"/>
      <c r="AC14698"/>
    </row>
    <row r="14699" spans="2:29" s="14" customFormat="1" x14ac:dyDescent="0.25">
      <c r="B14699"/>
      <c r="C14699"/>
      <c r="D14699"/>
      <c r="E14699"/>
      <c r="F14699"/>
      <c r="G14699"/>
      <c r="H14699"/>
      <c r="I14699"/>
      <c r="J14699"/>
      <c r="K14699" s="91"/>
      <c r="L14699" s="91"/>
      <c r="M14699" s="91"/>
      <c r="R14699"/>
      <c r="S14699"/>
      <c r="T14699"/>
      <c r="U14699"/>
      <c r="V14699"/>
      <c r="W14699"/>
      <c r="X14699"/>
      <c r="Y14699"/>
      <c r="Z14699"/>
      <c r="AA14699"/>
      <c r="AB14699"/>
      <c r="AC14699"/>
    </row>
    <row r="14700" spans="2:29" s="14" customFormat="1" x14ac:dyDescent="0.25">
      <c r="B14700"/>
      <c r="C14700"/>
      <c r="D14700"/>
      <c r="E14700"/>
      <c r="F14700"/>
      <c r="G14700"/>
      <c r="H14700"/>
      <c r="I14700"/>
      <c r="J14700"/>
      <c r="K14700" s="91"/>
      <c r="L14700" s="91"/>
      <c r="M14700" s="91"/>
      <c r="R14700"/>
      <c r="S14700"/>
      <c r="T14700"/>
      <c r="U14700"/>
      <c r="V14700"/>
      <c r="W14700"/>
      <c r="X14700"/>
      <c r="Y14700"/>
      <c r="Z14700"/>
      <c r="AA14700"/>
      <c r="AB14700"/>
      <c r="AC14700"/>
    </row>
    <row r="14701" spans="2:29" s="14" customFormat="1" x14ac:dyDescent="0.25">
      <c r="B14701"/>
      <c r="C14701"/>
      <c r="D14701"/>
      <c r="E14701"/>
      <c r="F14701"/>
      <c r="G14701"/>
      <c r="H14701"/>
      <c r="I14701"/>
      <c r="J14701"/>
      <c r="K14701" s="91"/>
      <c r="L14701" s="91"/>
      <c r="M14701" s="91"/>
      <c r="R14701"/>
      <c r="S14701"/>
      <c r="T14701"/>
      <c r="U14701"/>
      <c r="V14701"/>
      <c r="W14701"/>
      <c r="X14701"/>
      <c r="Y14701"/>
      <c r="Z14701"/>
      <c r="AA14701"/>
      <c r="AB14701"/>
      <c r="AC14701"/>
    </row>
    <row r="14702" spans="2:29" s="14" customFormat="1" x14ac:dyDescent="0.25">
      <c r="B14702"/>
      <c r="C14702"/>
      <c r="D14702"/>
      <c r="E14702"/>
      <c r="F14702"/>
      <c r="G14702"/>
      <c r="H14702"/>
      <c r="I14702"/>
      <c r="J14702"/>
      <c r="K14702" s="91"/>
      <c r="L14702" s="91"/>
      <c r="M14702" s="91"/>
      <c r="R14702"/>
      <c r="S14702"/>
      <c r="T14702"/>
      <c r="U14702"/>
      <c r="V14702"/>
      <c r="W14702"/>
      <c r="X14702"/>
      <c r="Y14702"/>
      <c r="Z14702"/>
      <c r="AA14702"/>
      <c r="AB14702"/>
      <c r="AC14702"/>
    </row>
    <row r="14703" spans="2:29" s="14" customFormat="1" x14ac:dyDescent="0.25">
      <c r="B14703"/>
      <c r="C14703"/>
      <c r="D14703"/>
      <c r="E14703"/>
      <c r="F14703"/>
      <c r="G14703"/>
      <c r="H14703"/>
      <c r="I14703"/>
      <c r="J14703"/>
      <c r="K14703" s="91"/>
      <c r="L14703" s="91"/>
      <c r="M14703" s="91"/>
      <c r="R14703"/>
      <c r="S14703"/>
      <c r="T14703"/>
      <c r="U14703"/>
      <c r="V14703"/>
      <c r="W14703"/>
      <c r="X14703"/>
      <c r="Y14703"/>
      <c r="Z14703"/>
      <c r="AA14703"/>
      <c r="AB14703"/>
      <c r="AC14703"/>
    </row>
    <row r="14704" spans="2:29" s="14" customFormat="1" x14ac:dyDescent="0.25">
      <c r="B14704"/>
      <c r="C14704"/>
      <c r="D14704"/>
      <c r="E14704"/>
      <c r="F14704"/>
      <c r="G14704"/>
      <c r="H14704"/>
      <c r="I14704"/>
      <c r="J14704"/>
      <c r="K14704" s="91"/>
      <c r="L14704" s="91"/>
      <c r="M14704" s="91"/>
      <c r="R14704"/>
      <c r="S14704"/>
      <c r="T14704"/>
      <c r="U14704"/>
      <c r="V14704"/>
      <c r="W14704"/>
      <c r="X14704"/>
      <c r="Y14704"/>
      <c r="Z14704"/>
      <c r="AA14704"/>
      <c r="AB14704"/>
      <c r="AC14704"/>
    </row>
    <row r="14705" spans="2:29" s="14" customFormat="1" x14ac:dyDescent="0.25">
      <c r="B14705"/>
      <c r="C14705"/>
      <c r="D14705"/>
      <c r="E14705"/>
      <c r="F14705"/>
      <c r="G14705"/>
      <c r="H14705"/>
      <c r="I14705"/>
      <c r="J14705"/>
      <c r="K14705" s="91"/>
      <c r="L14705" s="91"/>
      <c r="M14705" s="91"/>
      <c r="R14705"/>
      <c r="S14705"/>
      <c r="T14705"/>
      <c r="U14705"/>
      <c r="V14705"/>
      <c r="W14705"/>
      <c r="X14705"/>
      <c r="Y14705"/>
      <c r="Z14705"/>
      <c r="AA14705"/>
      <c r="AB14705"/>
      <c r="AC14705"/>
    </row>
    <row r="14706" spans="2:29" s="14" customFormat="1" x14ac:dyDescent="0.25">
      <c r="B14706"/>
      <c r="C14706"/>
      <c r="D14706"/>
      <c r="E14706"/>
      <c r="F14706"/>
      <c r="G14706"/>
      <c r="H14706"/>
      <c r="I14706"/>
      <c r="J14706"/>
      <c r="K14706" s="91"/>
      <c r="L14706" s="91"/>
      <c r="M14706" s="91"/>
      <c r="R14706"/>
      <c r="S14706"/>
      <c r="T14706"/>
      <c r="U14706"/>
      <c r="V14706"/>
      <c r="W14706"/>
      <c r="X14706"/>
      <c r="Y14706"/>
      <c r="Z14706"/>
      <c r="AA14706"/>
      <c r="AB14706"/>
      <c r="AC14706"/>
    </row>
    <row r="14707" spans="2:29" s="14" customFormat="1" x14ac:dyDescent="0.25">
      <c r="B14707"/>
      <c r="C14707"/>
      <c r="D14707"/>
      <c r="E14707"/>
      <c r="F14707"/>
      <c r="G14707"/>
      <c r="H14707"/>
      <c r="I14707"/>
      <c r="J14707"/>
      <c r="K14707" s="91"/>
      <c r="L14707" s="91"/>
      <c r="M14707" s="91"/>
      <c r="R14707"/>
      <c r="S14707"/>
      <c r="T14707"/>
      <c r="U14707"/>
      <c r="V14707"/>
      <c r="W14707"/>
      <c r="X14707"/>
      <c r="Y14707"/>
      <c r="Z14707"/>
      <c r="AA14707"/>
      <c r="AB14707"/>
      <c r="AC14707"/>
    </row>
    <row r="14708" spans="2:29" s="14" customFormat="1" x14ac:dyDescent="0.25">
      <c r="B14708"/>
      <c r="C14708"/>
      <c r="D14708"/>
      <c r="E14708"/>
      <c r="F14708"/>
      <c r="G14708"/>
      <c r="H14708"/>
      <c r="I14708"/>
      <c r="J14708"/>
      <c r="K14708" s="91"/>
      <c r="L14708" s="91"/>
      <c r="M14708" s="91"/>
      <c r="R14708"/>
      <c r="S14708"/>
      <c r="T14708"/>
      <c r="U14708"/>
      <c r="V14708"/>
      <c r="W14708"/>
      <c r="X14708"/>
      <c r="Y14708"/>
      <c r="Z14708"/>
      <c r="AA14708"/>
      <c r="AB14708"/>
      <c r="AC14708"/>
    </row>
    <row r="14709" spans="2:29" s="14" customFormat="1" x14ac:dyDescent="0.25">
      <c r="B14709"/>
      <c r="C14709"/>
      <c r="D14709"/>
      <c r="E14709"/>
      <c r="F14709"/>
      <c r="G14709"/>
      <c r="H14709"/>
      <c r="I14709"/>
      <c r="J14709"/>
      <c r="K14709" s="91"/>
      <c r="L14709" s="91"/>
      <c r="M14709" s="91"/>
      <c r="R14709"/>
      <c r="S14709"/>
      <c r="T14709"/>
      <c r="U14709"/>
      <c r="V14709"/>
      <c r="W14709"/>
      <c r="X14709"/>
      <c r="Y14709"/>
      <c r="Z14709"/>
      <c r="AA14709"/>
      <c r="AB14709"/>
      <c r="AC14709"/>
    </row>
    <row r="14710" spans="2:29" s="14" customFormat="1" x14ac:dyDescent="0.25">
      <c r="B14710"/>
      <c r="C14710"/>
      <c r="D14710"/>
      <c r="E14710"/>
      <c r="F14710"/>
      <c r="G14710"/>
      <c r="H14710"/>
      <c r="I14710"/>
      <c r="J14710"/>
      <c r="K14710" s="91"/>
      <c r="L14710" s="91"/>
      <c r="M14710" s="91"/>
      <c r="R14710"/>
      <c r="S14710"/>
      <c r="T14710"/>
      <c r="U14710"/>
      <c r="V14710"/>
      <c r="W14710"/>
      <c r="X14710"/>
      <c r="Y14710"/>
      <c r="Z14710"/>
      <c r="AA14710"/>
      <c r="AB14710"/>
      <c r="AC14710"/>
    </row>
    <row r="14711" spans="2:29" s="14" customFormat="1" x14ac:dyDescent="0.25">
      <c r="B14711"/>
      <c r="C14711"/>
      <c r="D14711"/>
      <c r="E14711"/>
      <c r="F14711"/>
      <c r="G14711"/>
      <c r="H14711"/>
      <c r="I14711"/>
      <c r="J14711"/>
      <c r="K14711" s="91"/>
      <c r="L14711" s="91"/>
      <c r="M14711" s="91"/>
      <c r="R14711"/>
      <c r="S14711"/>
      <c r="T14711"/>
      <c r="U14711"/>
      <c r="V14711"/>
      <c r="W14711"/>
      <c r="X14711"/>
      <c r="Y14711"/>
      <c r="Z14711"/>
      <c r="AA14711"/>
      <c r="AB14711"/>
      <c r="AC14711"/>
    </row>
    <row r="14712" spans="2:29" s="14" customFormat="1" x14ac:dyDescent="0.25">
      <c r="B14712"/>
      <c r="C14712"/>
      <c r="D14712"/>
      <c r="E14712"/>
      <c r="F14712"/>
      <c r="G14712"/>
      <c r="H14712"/>
      <c r="I14712"/>
      <c r="J14712"/>
      <c r="K14712" s="91"/>
      <c r="L14712" s="91"/>
      <c r="M14712" s="91"/>
      <c r="R14712"/>
      <c r="S14712"/>
      <c r="T14712"/>
      <c r="U14712"/>
      <c r="V14712"/>
      <c r="W14712"/>
      <c r="X14712"/>
      <c r="Y14712"/>
      <c r="Z14712"/>
      <c r="AA14712"/>
      <c r="AB14712"/>
      <c r="AC14712"/>
    </row>
    <row r="14713" spans="2:29" s="14" customFormat="1" x14ac:dyDescent="0.25">
      <c r="B14713"/>
      <c r="C14713"/>
      <c r="D14713"/>
      <c r="E14713"/>
      <c r="F14713"/>
      <c r="G14713"/>
      <c r="H14713"/>
      <c r="I14713"/>
      <c r="J14713"/>
      <c r="K14713" s="91"/>
      <c r="L14713" s="91"/>
      <c r="M14713" s="91"/>
      <c r="R14713"/>
      <c r="S14713"/>
      <c r="T14713"/>
      <c r="U14713"/>
      <c r="V14713"/>
      <c r="W14713"/>
      <c r="X14713"/>
      <c r="Y14713"/>
      <c r="Z14713"/>
      <c r="AA14713"/>
      <c r="AB14713"/>
      <c r="AC14713"/>
    </row>
    <row r="14714" spans="2:29" s="14" customFormat="1" x14ac:dyDescent="0.25">
      <c r="B14714"/>
      <c r="C14714"/>
      <c r="D14714"/>
      <c r="E14714"/>
      <c r="F14714"/>
      <c r="G14714"/>
      <c r="H14714"/>
      <c r="I14714"/>
      <c r="J14714"/>
      <c r="K14714" s="91"/>
      <c r="L14714" s="91"/>
      <c r="M14714" s="91"/>
      <c r="R14714"/>
      <c r="S14714"/>
      <c r="T14714"/>
      <c r="U14714"/>
      <c r="V14714"/>
      <c r="W14714"/>
      <c r="X14714"/>
      <c r="Y14714"/>
      <c r="Z14714"/>
      <c r="AA14714"/>
      <c r="AB14714"/>
      <c r="AC14714"/>
    </row>
    <row r="14715" spans="2:29" s="14" customFormat="1" x14ac:dyDescent="0.25">
      <c r="B14715"/>
      <c r="C14715"/>
      <c r="D14715"/>
      <c r="E14715"/>
      <c r="F14715"/>
      <c r="G14715"/>
      <c r="H14715"/>
      <c r="I14715"/>
      <c r="J14715"/>
      <c r="K14715" s="91"/>
      <c r="L14715" s="91"/>
      <c r="M14715" s="91"/>
      <c r="R14715"/>
      <c r="S14715"/>
      <c r="T14715"/>
      <c r="U14715"/>
      <c r="V14715"/>
      <c r="W14715"/>
      <c r="X14715"/>
      <c r="Y14715"/>
      <c r="Z14715"/>
      <c r="AA14715"/>
      <c r="AB14715"/>
      <c r="AC14715"/>
    </row>
    <row r="14716" spans="2:29" s="14" customFormat="1" x14ac:dyDescent="0.25">
      <c r="B14716"/>
      <c r="C14716"/>
      <c r="D14716"/>
      <c r="E14716"/>
      <c r="F14716"/>
      <c r="G14716"/>
      <c r="H14716"/>
      <c r="I14716"/>
      <c r="J14716"/>
      <c r="K14716" s="91"/>
      <c r="L14716" s="91"/>
      <c r="M14716" s="91"/>
      <c r="R14716"/>
      <c r="S14716"/>
      <c r="T14716"/>
      <c r="U14716"/>
      <c r="V14716"/>
      <c r="W14716"/>
      <c r="X14716"/>
      <c r="Y14716"/>
      <c r="Z14716"/>
      <c r="AA14716"/>
      <c r="AB14716"/>
      <c r="AC14716"/>
    </row>
    <row r="14717" spans="2:29" s="14" customFormat="1" x14ac:dyDescent="0.25">
      <c r="B14717"/>
      <c r="C14717"/>
      <c r="D14717"/>
      <c r="E14717"/>
      <c r="F14717"/>
      <c r="G14717"/>
      <c r="H14717"/>
      <c r="I14717"/>
      <c r="J14717"/>
      <c r="K14717" s="91"/>
      <c r="L14717" s="91"/>
      <c r="M14717" s="91"/>
      <c r="R14717"/>
      <c r="S14717"/>
      <c r="T14717"/>
      <c r="U14717"/>
      <c r="V14717"/>
      <c r="W14717"/>
      <c r="X14717"/>
      <c r="Y14717"/>
      <c r="Z14717"/>
      <c r="AA14717"/>
      <c r="AB14717"/>
      <c r="AC14717"/>
    </row>
    <row r="14718" spans="2:29" s="14" customFormat="1" x14ac:dyDescent="0.25">
      <c r="B14718"/>
      <c r="C14718"/>
      <c r="D14718"/>
      <c r="E14718"/>
      <c r="F14718"/>
      <c r="G14718"/>
      <c r="H14718"/>
      <c r="I14718"/>
      <c r="J14718"/>
      <c r="K14718" s="91"/>
      <c r="L14718" s="91"/>
      <c r="M14718" s="91"/>
      <c r="R14718"/>
      <c r="S14718"/>
      <c r="T14718"/>
      <c r="U14718"/>
      <c r="V14718"/>
      <c r="W14718"/>
      <c r="X14718"/>
      <c r="Y14718"/>
      <c r="Z14718"/>
      <c r="AA14718"/>
      <c r="AB14718"/>
      <c r="AC14718"/>
    </row>
    <row r="14719" spans="2:29" s="14" customFormat="1" x14ac:dyDescent="0.25">
      <c r="B14719"/>
      <c r="C14719"/>
      <c r="D14719"/>
      <c r="E14719"/>
      <c r="F14719"/>
      <c r="G14719"/>
      <c r="H14719"/>
      <c r="I14719"/>
      <c r="J14719"/>
      <c r="K14719" s="91"/>
      <c r="L14719" s="91"/>
      <c r="M14719" s="91"/>
      <c r="R14719"/>
      <c r="S14719"/>
      <c r="T14719"/>
      <c r="U14719"/>
      <c r="V14719"/>
      <c r="W14719"/>
      <c r="X14719"/>
      <c r="Y14719"/>
      <c r="Z14719"/>
      <c r="AA14719"/>
      <c r="AB14719"/>
      <c r="AC14719"/>
    </row>
    <row r="14720" spans="2:29" s="14" customFormat="1" x14ac:dyDescent="0.25">
      <c r="B14720"/>
      <c r="C14720"/>
      <c r="D14720"/>
      <c r="E14720"/>
      <c r="F14720"/>
      <c r="G14720"/>
      <c r="H14720"/>
      <c r="I14720"/>
      <c r="J14720"/>
      <c r="K14720" s="91"/>
      <c r="L14720" s="91"/>
      <c r="M14720" s="91"/>
      <c r="R14720"/>
      <c r="S14720"/>
      <c r="T14720"/>
      <c r="U14720"/>
      <c r="V14720"/>
      <c r="W14720"/>
      <c r="X14720"/>
      <c r="Y14720"/>
      <c r="Z14720"/>
      <c r="AA14720"/>
      <c r="AB14720"/>
      <c r="AC14720"/>
    </row>
    <row r="14721" spans="2:29" s="14" customFormat="1" x14ac:dyDescent="0.25">
      <c r="B14721"/>
      <c r="C14721"/>
      <c r="D14721"/>
      <c r="E14721"/>
      <c r="F14721"/>
      <c r="G14721"/>
      <c r="H14721"/>
      <c r="I14721"/>
      <c r="J14721"/>
      <c r="K14721" s="91"/>
      <c r="L14721" s="91"/>
      <c r="M14721" s="91"/>
      <c r="R14721"/>
      <c r="S14721"/>
      <c r="T14721"/>
      <c r="U14721"/>
      <c r="V14721"/>
      <c r="W14721"/>
      <c r="X14721"/>
      <c r="Y14721"/>
      <c r="Z14721"/>
      <c r="AA14721"/>
      <c r="AB14721"/>
      <c r="AC14721"/>
    </row>
    <row r="14722" spans="2:29" s="14" customFormat="1" x14ac:dyDescent="0.25">
      <c r="B14722"/>
      <c r="C14722"/>
      <c r="D14722"/>
      <c r="E14722"/>
      <c r="F14722"/>
      <c r="G14722"/>
      <c r="H14722"/>
      <c r="I14722"/>
      <c r="J14722"/>
      <c r="K14722" s="91"/>
      <c r="L14722" s="91"/>
      <c r="M14722" s="91"/>
      <c r="R14722"/>
      <c r="S14722"/>
      <c r="T14722"/>
      <c r="U14722"/>
      <c r="V14722"/>
      <c r="W14722"/>
      <c r="X14722"/>
      <c r="Y14722"/>
      <c r="Z14722"/>
      <c r="AA14722"/>
      <c r="AB14722"/>
      <c r="AC14722"/>
    </row>
    <row r="14723" spans="2:29" s="14" customFormat="1" x14ac:dyDescent="0.25">
      <c r="B14723"/>
      <c r="C14723"/>
      <c r="D14723"/>
      <c r="E14723"/>
      <c r="F14723"/>
      <c r="G14723"/>
      <c r="H14723"/>
      <c r="I14723"/>
      <c r="J14723"/>
      <c r="K14723" s="91"/>
      <c r="L14723" s="91"/>
      <c r="M14723" s="91"/>
      <c r="R14723"/>
      <c r="S14723"/>
      <c r="T14723"/>
      <c r="U14723"/>
      <c r="V14723"/>
      <c r="W14723"/>
      <c r="X14723"/>
      <c r="Y14723"/>
      <c r="Z14723"/>
      <c r="AA14723"/>
      <c r="AB14723"/>
      <c r="AC14723"/>
    </row>
    <row r="14724" spans="2:29" s="14" customFormat="1" x14ac:dyDescent="0.25">
      <c r="B14724"/>
      <c r="C14724"/>
      <c r="D14724"/>
      <c r="E14724"/>
      <c r="F14724"/>
      <c r="G14724"/>
      <c r="H14724"/>
      <c r="I14724"/>
      <c r="J14724"/>
      <c r="K14724" s="91"/>
      <c r="L14724" s="91"/>
      <c r="M14724" s="91"/>
      <c r="R14724"/>
      <c r="S14724"/>
      <c r="T14724"/>
      <c r="U14724"/>
      <c r="V14724"/>
      <c r="W14724"/>
      <c r="X14724"/>
      <c r="Y14724"/>
      <c r="Z14724"/>
      <c r="AA14724"/>
      <c r="AB14724"/>
      <c r="AC14724"/>
    </row>
    <row r="14725" spans="2:29" s="14" customFormat="1" x14ac:dyDescent="0.25">
      <c r="B14725"/>
      <c r="C14725"/>
      <c r="D14725"/>
      <c r="E14725"/>
      <c r="F14725"/>
      <c r="G14725"/>
      <c r="H14725"/>
      <c r="I14725"/>
      <c r="J14725"/>
      <c r="K14725" s="91"/>
      <c r="L14725" s="91"/>
      <c r="M14725" s="91"/>
      <c r="R14725"/>
      <c r="S14725"/>
      <c r="T14725"/>
      <c r="U14725"/>
      <c r="V14725"/>
      <c r="W14725"/>
      <c r="X14725"/>
      <c r="Y14725"/>
      <c r="Z14725"/>
      <c r="AA14725"/>
      <c r="AB14725"/>
      <c r="AC14725"/>
    </row>
    <row r="14726" spans="2:29" s="14" customFormat="1" x14ac:dyDescent="0.25">
      <c r="B14726"/>
      <c r="C14726"/>
      <c r="D14726"/>
      <c r="E14726"/>
      <c r="F14726"/>
      <c r="G14726"/>
      <c r="H14726"/>
      <c r="I14726"/>
      <c r="J14726"/>
      <c r="K14726" s="91"/>
      <c r="L14726" s="91"/>
      <c r="M14726" s="91"/>
      <c r="R14726"/>
      <c r="S14726"/>
      <c r="T14726"/>
      <c r="U14726"/>
      <c r="V14726"/>
      <c r="W14726"/>
      <c r="X14726"/>
      <c r="Y14726"/>
      <c r="Z14726"/>
      <c r="AA14726"/>
      <c r="AB14726"/>
      <c r="AC14726"/>
    </row>
    <row r="14727" spans="2:29" s="14" customFormat="1" x14ac:dyDescent="0.25">
      <c r="B14727"/>
      <c r="C14727"/>
      <c r="D14727"/>
      <c r="E14727"/>
      <c r="F14727"/>
      <c r="G14727"/>
      <c r="H14727"/>
      <c r="I14727"/>
      <c r="J14727"/>
      <c r="K14727" s="91"/>
      <c r="L14727" s="91"/>
      <c r="M14727" s="91"/>
      <c r="R14727"/>
      <c r="S14727"/>
      <c r="T14727"/>
      <c r="U14727"/>
      <c r="V14727"/>
      <c r="W14727"/>
      <c r="X14727"/>
      <c r="Y14727"/>
      <c r="Z14727"/>
      <c r="AA14727"/>
      <c r="AB14727"/>
      <c r="AC14727"/>
    </row>
    <row r="14728" spans="2:29" s="14" customFormat="1" x14ac:dyDescent="0.25">
      <c r="B14728"/>
      <c r="C14728"/>
      <c r="D14728"/>
      <c r="E14728"/>
      <c r="F14728"/>
      <c r="G14728"/>
      <c r="H14728"/>
      <c r="I14728"/>
      <c r="J14728"/>
      <c r="K14728" s="91"/>
      <c r="L14728" s="91"/>
      <c r="M14728" s="91"/>
      <c r="R14728"/>
      <c r="S14728"/>
      <c r="T14728"/>
      <c r="U14728"/>
      <c r="V14728"/>
      <c r="W14728"/>
      <c r="X14728"/>
      <c r="Y14728"/>
      <c r="Z14728"/>
      <c r="AA14728"/>
      <c r="AB14728"/>
      <c r="AC14728"/>
    </row>
    <row r="14729" spans="2:29" s="14" customFormat="1" x14ac:dyDescent="0.25">
      <c r="B14729"/>
      <c r="C14729"/>
      <c r="D14729"/>
      <c r="E14729"/>
      <c r="F14729"/>
      <c r="G14729"/>
      <c r="H14729"/>
      <c r="I14729"/>
      <c r="J14729"/>
      <c r="K14729" s="91"/>
      <c r="L14729" s="91"/>
      <c r="M14729" s="91"/>
      <c r="R14729"/>
      <c r="S14729"/>
      <c r="T14729"/>
      <c r="U14729"/>
      <c r="V14729"/>
      <c r="W14729"/>
      <c r="X14729"/>
      <c r="Y14729"/>
      <c r="Z14729"/>
      <c r="AA14729"/>
      <c r="AB14729"/>
      <c r="AC14729"/>
    </row>
    <row r="14730" spans="2:29" s="14" customFormat="1" x14ac:dyDescent="0.25">
      <c r="B14730"/>
      <c r="C14730"/>
      <c r="D14730"/>
      <c r="E14730"/>
      <c r="F14730"/>
      <c r="G14730"/>
      <c r="H14730"/>
      <c r="I14730"/>
      <c r="J14730"/>
      <c r="K14730" s="91"/>
      <c r="L14730" s="91"/>
      <c r="M14730" s="91"/>
      <c r="R14730"/>
      <c r="S14730"/>
      <c r="T14730"/>
      <c r="U14730"/>
      <c r="V14730"/>
      <c r="W14730"/>
      <c r="X14730"/>
      <c r="Y14730"/>
      <c r="Z14730"/>
      <c r="AA14730"/>
      <c r="AB14730"/>
      <c r="AC14730"/>
    </row>
    <row r="14731" spans="2:29" s="14" customFormat="1" x14ac:dyDescent="0.25">
      <c r="B14731"/>
      <c r="C14731"/>
      <c r="D14731"/>
      <c r="E14731"/>
      <c r="F14731"/>
      <c r="G14731"/>
      <c r="H14731"/>
      <c r="I14731"/>
      <c r="J14731"/>
      <c r="K14731" s="91"/>
      <c r="L14731" s="91"/>
      <c r="M14731" s="91"/>
      <c r="R14731"/>
      <c r="S14731"/>
      <c r="T14731"/>
      <c r="U14731"/>
      <c r="V14731"/>
      <c r="W14731"/>
      <c r="X14731"/>
      <c r="Y14731"/>
      <c r="Z14731"/>
      <c r="AA14731"/>
      <c r="AB14731"/>
      <c r="AC14731"/>
    </row>
    <row r="14732" spans="2:29" s="14" customFormat="1" x14ac:dyDescent="0.25">
      <c r="B14732"/>
      <c r="C14732"/>
      <c r="D14732"/>
      <c r="E14732"/>
      <c r="F14732"/>
      <c r="G14732"/>
      <c r="H14732"/>
      <c r="I14732"/>
      <c r="J14732"/>
      <c r="K14732" s="91"/>
      <c r="L14732" s="91"/>
      <c r="M14732" s="91"/>
      <c r="R14732"/>
      <c r="S14732"/>
      <c r="T14732"/>
      <c r="U14732"/>
      <c r="V14732"/>
      <c r="W14732"/>
      <c r="X14732"/>
      <c r="Y14732"/>
      <c r="Z14732"/>
      <c r="AA14732"/>
      <c r="AB14732"/>
      <c r="AC14732"/>
    </row>
    <row r="14733" spans="2:29" s="14" customFormat="1" x14ac:dyDescent="0.25">
      <c r="B14733"/>
      <c r="C14733"/>
      <c r="D14733"/>
      <c r="E14733"/>
      <c r="F14733"/>
      <c r="G14733"/>
      <c r="H14733"/>
      <c r="I14733"/>
      <c r="J14733"/>
      <c r="K14733" s="91"/>
      <c r="L14733" s="91"/>
      <c r="M14733" s="91"/>
      <c r="R14733"/>
      <c r="S14733"/>
      <c r="T14733"/>
      <c r="U14733"/>
      <c r="V14733"/>
      <c r="W14733"/>
      <c r="X14733"/>
      <c r="Y14733"/>
      <c r="Z14733"/>
      <c r="AA14733"/>
      <c r="AB14733"/>
      <c r="AC14733"/>
    </row>
    <row r="14734" spans="2:29" s="14" customFormat="1" x14ac:dyDescent="0.25">
      <c r="B14734"/>
      <c r="C14734"/>
      <c r="D14734"/>
      <c r="E14734"/>
      <c r="F14734"/>
      <c r="G14734"/>
      <c r="H14734"/>
      <c r="I14734"/>
      <c r="J14734"/>
      <c r="K14734" s="91"/>
      <c r="L14734" s="91"/>
      <c r="M14734" s="91"/>
      <c r="R14734"/>
      <c r="S14734"/>
      <c r="T14734"/>
      <c r="U14734"/>
      <c r="V14734"/>
      <c r="W14734"/>
      <c r="X14734"/>
      <c r="Y14734"/>
      <c r="Z14734"/>
      <c r="AA14734"/>
      <c r="AB14734"/>
      <c r="AC14734"/>
    </row>
    <row r="14735" spans="2:29" s="14" customFormat="1" x14ac:dyDescent="0.25">
      <c r="B14735"/>
      <c r="C14735"/>
      <c r="D14735"/>
      <c r="E14735"/>
      <c r="F14735"/>
      <c r="G14735"/>
      <c r="H14735"/>
      <c r="I14735"/>
      <c r="J14735"/>
      <c r="K14735" s="91"/>
      <c r="L14735" s="91"/>
      <c r="M14735" s="91"/>
      <c r="R14735"/>
      <c r="S14735"/>
      <c r="T14735"/>
      <c r="U14735"/>
      <c r="V14735"/>
      <c r="W14735"/>
      <c r="X14735"/>
      <c r="Y14735"/>
      <c r="Z14735"/>
      <c r="AA14735"/>
      <c r="AB14735"/>
      <c r="AC14735"/>
    </row>
    <row r="14736" spans="2:29" s="14" customFormat="1" x14ac:dyDescent="0.25">
      <c r="B14736"/>
      <c r="C14736"/>
      <c r="D14736"/>
      <c r="E14736"/>
      <c r="F14736"/>
      <c r="G14736"/>
      <c r="H14736"/>
      <c r="I14736"/>
      <c r="J14736"/>
      <c r="K14736" s="91"/>
      <c r="L14736" s="91"/>
      <c r="M14736" s="91"/>
      <c r="R14736"/>
      <c r="S14736"/>
      <c r="T14736"/>
      <c r="U14736"/>
      <c r="V14736"/>
      <c r="W14736"/>
      <c r="X14736"/>
      <c r="Y14736"/>
      <c r="Z14736"/>
      <c r="AA14736"/>
      <c r="AB14736"/>
      <c r="AC14736"/>
    </row>
    <row r="14737" spans="2:29" s="14" customFormat="1" x14ac:dyDescent="0.25">
      <c r="B14737"/>
      <c r="C14737"/>
      <c r="D14737"/>
      <c r="E14737"/>
      <c r="F14737"/>
      <c r="G14737"/>
      <c r="H14737"/>
      <c r="I14737"/>
      <c r="J14737"/>
      <c r="K14737" s="91"/>
      <c r="L14737" s="91"/>
      <c r="M14737" s="91"/>
      <c r="R14737"/>
      <c r="S14737"/>
      <c r="T14737"/>
      <c r="U14737"/>
      <c r="V14737"/>
      <c r="W14737"/>
      <c r="X14737"/>
      <c r="Y14737"/>
      <c r="Z14737"/>
      <c r="AA14737"/>
      <c r="AB14737"/>
      <c r="AC14737"/>
    </row>
    <row r="14738" spans="2:29" s="14" customFormat="1" x14ac:dyDescent="0.25">
      <c r="B14738"/>
      <c r="C14738"/>
      <c r="D14738"/>
      <c r="E14738"/>
      <c r="F14738"/>
      <c r="G14738"/>
      <c r="H14738"/>
      <c r="I14738"/>
      <c r="J14738"/>
      <c r="K14738" s="91"/>
      <c r="L14738" s="91"/>
      <c r="M14738" s="91"/>
      <c r="R14738"/>
      <c r="S14738"/>
      <c r="T14738"/>
      <c r="U14738"/>
      <c r="V14738"/>
      <c r="W14738"/>
      <c r="X14738"/>
      <c r="Y14738"/>
      <c r="Z14738"/>
      <c r="AA14738"/>
      <c r="AB14738"/>
      <c r="AC14738"/>
    </row>
    <row r="14739" spans="2:29" s="14" customFormat="1" x14ac:dyDescent="0.25">
      <c r="B14739"/>
      <c r="C14739"/>
      <c r="D14739"/>
      <c r="E14739"/>
      <c r="F14739"/>
      <c r="G14739"/>
      <c r="H14739"/>
      <c r="I14739"/>
      <c r="J14739"/>
      <c r="K14739" s="91"/>
      <c r="L14739" s="91"/>
      <c r="M14739" s="91"/>
      <c r="R14739"/>
      <c r="S14739"/>
      <c r="T14739"/>
      <c r="U14739"/>
      <c r="V14739"/>
      <c r="W14739"/>
      <c r="X14739"/>
      <c r="Y14739"/>
      <c r="Z14739"/>
      <c r="AA14739"/>
      <c r="AB14739"/>
      <c r="AC14739"/>
    </row>
    <row r="14740" spans="2:29" s="14" customFormat="1" x14ac:dyDescent="0.25">
      <c r="B14740"/>
      <c r="C14740"/>
      <c r="D14740"/>
      <c r="E14740"/>
      <c r="F14740"/>
      <c r="G14740"/>
      <c r="H14740"/>
      <c r="I14740"/>
      <c r="J14740"/>
      <c r="K14740" s="91"/>
      <c r="L14740" s="91"/>
      <c r="M14740" s="91"/>
      <c r="R14740"/>
      <c r="S14740"/>
      <c r="T14740"/>
      <c r="U14740"/>
      <c r="V14740"/>
      <c r="W14740"/>
      <c r="X14740"/>
      <c r="Y14740"/>
      <c r="Z14740"/>
      <c r="AA14740"/>
      <c r="AB14740"/>
      <c r="AC14740"/>
    </row>
    <row r="14741" spans="2:29" s="14" customFormat="1" x14ac:dyDescent="0.25">
      <c r="B14741"/>
      <c r="C14741"/>
      <c r="D14741"/>
      <c r="E14741"/>
      <c r="F14741"/>
      <c r="G14741"/>
      <c r="H14741"/>
      <c r="I14741"/>
      <c r="J14741"/>
      <c r="K14741" s="91"/>
      <c r="L14741" s="91"/>
      <c r="M14741" s="91"/>
      <c r="R14741"/>
      <c r="S14741"/>
      <c r="T14741"/>
      <c r="U14741"/>
      <c r="V14741"/>
      <c r="W14741"/>
      <c r="X14741"/>
      <c r="Y14741"/>
      <c r="Z14741"/>
      <c r="AA14741"/>
      <c r="AB14741"/>
      <c r="AC14741"/>
    </row>
    <row r="14742" spans="2:29" s="14" customFormat="1" x14ac:dyDescent="0.25">
      <c r="B14742"/>
      <c r="C14742"/>
      <c r="D14742"/>
      <c r="E14742"/>
      <c r="F14742"/>
      <c r="G14742"/>
      <c r="H14742"/>
      <c r="I14742"/>
      <c r="J14742"/>
      <c r="K14742" s="91"/>
      <c r="L14742" s="91"/>
      <c r="M14742" s="91"/>
      <c r="R14742"/>
      <c r="S14742"/>
      <c r="T14742"/>
      <c r="U14742"/>
      <c r="V14742"/>
      <c r="W14742"/>
      <c r="X14742"/>
      <c r="Y14742"/>
      <c r="Z14742"/>
      <c r="AA14742"/>
      <c r="AB14742"/>
      <c r="AC14742"/>
    </row>
    <row r="14743" spans="2:29" s="14" customFormat="1" x14ac:dyDescent="0.25">
      <c r="B14743"/>
      <c r="C14743"/>
      <c r="D14743"/>
      <c r="E14743"/>
      <c r="F14743"/>
      <c r="G14743"/>
      <c r="H14743"/>
      <c r="I14743"/>
      <c r="J14743"/>
      <c r="K14743" s="91"/>
      <c r="L14743" s="91"/>
      <c r="M14743" s="91"/>
      <c r="R14743"/>
      <c r="S14743"/>
      <c r="T14743"/>
      <c r="U14743"/>
      <c r="V14743"/>
      <c r="W14743"/>
      <c r="X14743"/>
      <c r="Y14743"/>
      <c r="Z14743"/>
      <c r="AA14743"/>
      <c r="AB14743"/>
      <c r="AC14743"/>
    </row>
    <row r="14744" spans="2:29" s="14" customFormat="1" x14ac:dyDescent="0.25">
      <c r="B14744"/>
      <c r="C14744"/>
      <c r="D14744"/>
      <c r="E14744"/>
      <c r="F14744"/>
      <c r="G14744"/>
      <c r="H14744"/>
      <c r="I14744"/>
      <c r="J14744"/>
      <c r="K14744" s="91"/>
      <c r="L14744" s="91"/>
      <c r="M14744" s="91"/>
      <c r="R14744"/>
      <c r="S14744"/>
      <c r="T14744"/>
      <c r="U14744"/>
      <c r="V14744"/>
      <c r="W14744"/>
      <c r="X14744"/>
      <c r="Y14744"/>
      <c r="Z14744"/>
      <c r="AA14744"/>
      <c r="AB14744"/>
      <c r="AC14744"/>
    </row>
    <row r="14745" spans="2:29" s="14" customFormat="1" x14ac:dyDescent="0.25">
      <c r="B14745"/>
      <c r="C14745"/>
      <c r="D14745"/>
      <c r="E14745"/>
      <c r="F14745"/>
      <c r="G14745"/>
      <c r="H14745"/>
      <c r="I14745"/>
      <c r="J14745"/>
      <c r="K14745" s="91"/>
      <c r="L14745" s="91"/>
      <c r="M14745" s="91"/>
      <c r="R14745"/>
      <c r="S14745"/>
      <c r="T14745"/>
      <c r="U14745"/>
      <c r="V14745"/>
      <c r="W14745"/>
      <c r="X14745"/>
      <c r="Y14745"/>
      <c r="Z14745"/>
      <c r="AA14745"/>
      <c r="AB14745"/>
      <c r="AC14745"/>
    </row>
    <row r="14746" spans="2:29" s="14" customFormat="1" x14ac:dyDescent="0.25">
      <c r="B14746"/>
      <c r="C14746"/>
      <c r="D14746"/>
      <c r="E14746"/>
      <c r="F14746"/>
      <c r="G14746"/>
      <c r="H14746"/>
      <c r="I14746"/>
      <c r="J14746"/>
      <c r="K14746" s="91"/>
      <c r="L14746" s="91"/>
      <c r="M14746" s="91"/>
      <c r="R14746"/>
      <c r="S14746"/>
      <c r="T14746"/>
      <c r="U14746"/>
      <c r="V14746"/>
      <c r="W14746"/>
      <c r="X14746"/>
      <c r="Y14746"/>
      <c r="Z14746"/>
      <c r="AA14746"/>
      <c r="AB14746"/>
      <c r="AC14746"/>
    </row>
    <row r="14747" spans="2:29" s="14" customFormat="1" x14ac:dyDescent="0.25">
      <c r="B14747"/>
      <c r="C14747"/>
      <c r="D14747"/>
      <c r="E14747"/>
      <c r="F14747"/>
      <c r="G14747"/>
      <c r="H14747"/>
      <c r="I14747"/>
      <c r="J14747"/>
      <c r="K14747" s="91"/>
      <c r="L14747" s="91"/>
      <c r="M14747" s="91"/>
      <c r="R14747"/>
      <c r="S14747"/>
      <c r="T14747"/>
      <c r="U14747"/>
      <c r="V14747"/>
      <c r="W14747"/>
      <c r="X14747"/>
      <c r="Y14747"/>
      <c r="Z14747"/>
      <c r="AA14747"/>
      <c r="AB14747"/>
      <c r="AC14747"/>
    </row>
    <row r="14748" spans="2:29" s="14" customFormat="1" x14ac:dyDescent="0.25">
      <c r="B14748"/>
      <c r="C14748"/>
      <c r="D14748"/>
      <c r="E14748"/>
      <c r="F14748"/>
      <c r="G14748"/>
      <c r="H14748"/>
      <c r="I14748"/>
      <c r="J14748"/>
      <c r="K14748" s="91"/>
      <c r="L14748" s="91"/>
      <c r="M14748" s="91"/>
      <c r="R14748"/>
      <c r="S14748"/>
      <c r="T14748"/>
      <c r="U14748"/>
      <c r="V14748"/>
      <c r="W14748"/>
      <c r="X14748"/>
      <c r="Y14748"/>
      <c r="Z14748"/>
      <c r="AA14748"/>
      <c r="AB14748"/>
      <c r="AC14748"/>
    </row>
    <row r="14749" spans="2:29" s="14" customFormat="1" x14ac:dyDescent="0.25">
      <c r="B14749"/>
      <c r="C14749"/>
      <c r="D14749"/>
      <c r="E14749"/>
      <c r="F14749"/>
      <c r="G14749"/>
      <c r="H14749"/>
      <c r="I14749"/>
      <c r="J14749"/>
      <c r="K14749" s="91"/>
      <c r="L14749" s="91"/>
      <c r="M14749" s="91"/>
      <c r="R14749"/>
      <c r="S14749"/>
      <c r="T14749"/>
      <c r="U14749"/>
      <c r="V14749"/>
      <c r="W14749"/>
      <c r="X14749"/>
      <c r="Y14749"/>
      <c r="Z14749"/>
      <c r="AA14749"/>
      <c r="AB14749"/>
      <c r="AC14749"/>
    </row>
    <row r="14750" spans="2:29" s="14" customFormat="1" x14ac:dyDescent="0.25">
      <c r="B14750"/>
      <c r="C14750"/>
      <c r="D14750"/>
      <c r="E14750"/>
      <c r="F14750"/>
      <c r="G14750"/>
      <c r="H14750"/>
      <c r="I14750"/>
      <c r="J14750"/>
      <c r="K14750" s="91"/>
      <c r="L14750" s="91"/>
      <c r="M14750" s="91"/>
      <c r="R14750"/>
      <c r="S14750"/>
      <c r="T14750"/>
      <c r="U14750"/>
      <c r="V14750"/>
      <c r="W14750"/>
      <c r="X14750"/>
      <c r="Y14750"/>
      <c r="Z14750"/>
      <c r="AA14750"/>
      <c r="AB14750"/>
      <c r="AC14750"/>
    </row>
    <row r="14751" spans="2:29" s="14" customFormat="1" x14ac:dyDescent="0.25">
      <c r="B14751"/>
      <c r="C14751"/>
      <c r="D14751"/>
      <c r="E14751"/>
      <c r="F14751"/>
      <c r="G14751"/>
      <c r="H14751"/>
      <c r="I14751"/>
      <c r="J14751"/>
      <c r="K14751" s="91"/>
      <c r="L14751" s="91"/>
      <c r="M14751" s="91"/>
      <c r="R14751"/>
      <c r="S14751"/>
      <c r="T14751"/>
      <c r="U14751"/>
      <c r="V14751"/>
      <c r="W14751"/>
      <c r="X14751"/>
      <c r="Y14751"/>
      <c r="Z14751"/>
      <c r="AA14751"/>
      <c r="AB14751"/>
      <c r="AC14751"/>
    </row>
    <row r="14752" spans="2:29" s="14" customFormat="1" x14ac:dyDescent="0.25">
      <c r="B14752"/>
      <c r="C14752"/>
      <c r="D14752"/>
      <c r="E14752"/>
      <c r="F14752"/>
      <c r="G14752"/>
      <c r="H14752"/>
      <c r="I14752"/>
      <c r="J14752"/>
      <c r="K14752" s="91"/>
      <c r="L14752" s="91"/>
      <c r="M14752" s="91"/>
      <c r="R14752"/>
      <c r="S14752"/>
      <c r="T14752"/>
      <c r="U14752"/>
      <c r="V14752"/>
      <c r="W14752"/>
      <c r="X14752"/>
      <c r="Y14752"/>
      <c r="Z14752"/>
      <c r="AA14752"/>
      <c r="AB14752"/>
      <c r="AC14752"/>
    </row>
    <row r="14753" spans="2:29" s="14" customFormat="1" x14ac:dyDescent="0.25">
      <c r="B14753"/>
      <c r="C14753"/>
      <c r="D14753"/>
      <c r="E14753"/>
      <c r="F14753"/>
      <c r="G14753"/>
      <c r="H14753"/>
      <c r="I14753"/>
      <c r="J14753"/>
      <c r="K14753" s="91"/>
      <c r="L14753" s="91"/>
      <c r="M14753" s="91"/>
      <c r="R14753"/>
      <c r="S14753"/>
      <c r="T14753"/>
      <c r="U14753"/>
      <c r="V14753"/>
      <c r="W14753"/>
      <c r="X14753"/>
      <c r="Y14753"/>
      <c r="Z14753"/>
      <c r="AA14753"/>
      <c r="AB14753"/>
      <c r="AC14753"/>
    </row>
    <row r="14754" spans="2:29" s="14" customFormat="1" x14ac:dyDescent="0.25">
      <c r="B14754"/>
      <c r="C14754"/>
      <c r="D14754"/>
      <c r="E14754"/>
      <c r="F14754"/>
      <c r="G14754"/>
      <c r="H14754"/>
      <c r="I14754"/>
      <c r="J14754"/>
      <c r="K14754" s="91"/>
      <c r="L14754" s="91"/>
      <c r="M14754" s="91"/>
      <c r="R14754"/>
      <c r="S14754"/>
      <c r="T14754"/>
      <c r="U14754"/>
      <c r="V14754"/>
      <c r="W14754"/>
      <c r="X14754"/>
      <c r="Y14754"/>
      <c r="Z14754"/>
      <c r="AA14754"/>
      <c r="AB14754"/>
      <c r="AC14754"/>
    </row>
    <row r="14755" spans="2:29" s="14" customFormat="1" x14ac:dyDescent="0.25">
      <c r="B14755"/>
      <c r="C14755"/>
      <c r="D14755"/>
      <c r="E14755"/>
      <c r="F14755"/>
      <c r="G14755"/>
      <c r="H14755"/>
      <c r="I14755"/>
      <c r="J14755"/>
      <c r="K14755" s="91"/>
      <c r="L14755" s="91"/>
      <c r="M14755" s="91"/>
      <c r="R14755"/>
      <c r="S14755"/>
      <c r="T14755"/>
      <c r="U14755"/>
      <c r="V14755"/>
      <c r="W14755"/>
      <c r="X14755"/>
      <c r="Y14755"/>
      <c r="Z14755"/>
      <c r="AA14755"/>
      <c r="AB14755"/>
      <c r="AC14755"/>
    </row>
    <row r="14756" spans="2:29" s="14" customFormat="1" x14ac:dyDescent="0.25">
      <c r="B14756"/>
      <c r="C14756"/>
      <c r="D14756"/>
      <c r="E14756"/>
      <c r="F14756"/>
      <c r="G14756"/>
      <c r="H14756"/>
      <c r="I14756"/>
      <c r="J14756"/>
      <c r="K14756" s="91"/>
      <c r="L14756" s="91"/>
      <c r="M14756" s="91"/>
      <c r="R14756"/>
      <c r="S14756"/>
      <c r="T14756"/>
      <c r="U14756"/>
      <c r="V14756"/>
      <c r="W14756"/>
      <c r="X14756"/>
      <c r="Y14756"/>
      <c r="Z14756"/>
      <c r="AA14756"/>
      <c r="AB14756"/>
      <c r="AC14756"/>
    </row>
    <row r="14757" spans="2:29" s="14" customFormat="1" x14ac:dyDescent="0.25">
      <c r="B14757"/>
      <c r="C14757"/>
      <c r="D14757"/>
      <c r="E14757"/>
      <c r="F14757"/>
      <c r="G14757"/>
      <c r="H14757"/>
      <c r="I14757"/>
      <c r="J14757"/>
      <c r="K14757" s="91"/>
      <c r="L14757" s="91"/>
      <c r="M14757" s="91"/>
      <c r="R14757"/>
      <c r="S14757"/>
      <c r="T14757"/>
      <c r="U14757"/>
      <c r="V14757"/>
      <c r="W14757"/>
      <c r="X14757"/>
      <c r="Y14757"/>
      <c r="Z14757"/>
      <c r="AA14757"/>
      <c r="AB14757"/>
      <c r="AC14757"/>
    </row>
    <row r="14758" spans="2:29" s="14" customFormat="1" x14ac:dyDescent="0.25">
      <c r="B14758"/>
      <c r="C14758"/>
      <c r="D14758"/>
      <c r="E14758"/>
      <c r="F14758"/>
      <c r="G14758"/>
      <c r="H14758"/>
      <c r="I14758"/>
      <c r="J14758"/>
      <c r="K14758" s="91"/>
      <c r="L14758" s="91"/>
      <c r="M14758" s="91"/>
      <c r="R14758"/>
      <c r="S14758"/>
      <c r="T14758"/>
      <c r="U14758"/>
      <c r="V14758"/>
      <c r="W14758"/>
      <c r="X14758"/>
      <c r="Y14758"/>
      <c r="Z14758"/>
      <c r="AA14758"/>
      <c r="AB14758"/>
      <c r="AC14758"/>
    </row>
    <row r="14759" spans="2:29" s="14" customFormat="1" x14ac:dyDescent="0.25">
      <c r="B14759"/>
      <c r="C14759"/>
      <c r="D14759"/>
      <c r="E14759"/>
      <c r="F14759"/>
      <c r="G14759"/>
      <c r="H14759"/>
      <c r="I14759"/>
      <c r="J14759"/>
      <c r="K14759" s="91"/>
      <c r="L14759" s="91"/>
      <c r="M14759" s="91"/>
      <c r="R14759"/>
      <c r="S14759"/>
      <c r="T14759"/>
      <c r="U14759"/>
      <c r="V14759"/>
      <c r="W14759"/>
      <c r="X14759"/>
      <c r="Y14759"/>
      <c r="Z14759"/>
      <c r="AA14759"/>
      <c r="AB14759"/>
      <c r="AC14759"/>
    </row>
    <row r="14760" spans="2:29" s="14" customFormat="1" x14ac:dyDescent="0.25">
      <c r="B14760"/>
      <c r="C14760"/>
      <c r="D14760"/>
      <c r="E14760"/>
      <c r="F14760"/>
      <c r="G14760"/>
      <c r="H14760"/>
      <c r="I14760"/>
      <c r="J14760"/>
      <c r="K14760" s="91"/>
      <c r="L14760" s="91"/>
      <c r="M14760" s="91"/>
      <c r="R14760"/>
      <c r="S14760"/>
      <c r="T14760"/>
      <c r="U14760"/>
      <c r="V14760"/>
      <c r="W14760"/>
      <c r="X14760"/>
      <c r="Y14760"/>
      <c r="Z14760"/>
      <c r="AA14760"/>
      <c r="AB14760"/>
      <c r="AC14760"/>
    </row>
    <row r="14761" spans="2:29" s="14" customFormat="1" x14ac:dyDescent="0.25">
      <c r="B14761"/>
      <c r="C14761"/>
      <c r="D14761"/>
      <c r="E14761"/>
      <c r="F14761"/>
      <c r="G14761"/>
      <c r="H14761"/>
      <c r="I14761"/>
      <c r="J14761"/>
      <c r="K14761" s="91"/>
      <c r="L14761" s="91"/>
      <c r="M14761" s="91"/>
      <c r="R14761"/>
      <c r="S14761"/>
      <c r="T14761"/>
      <c r="U14761"/>
      <c r="V14761"/>
      <c r="W14761"/>
      <c r="X14761"/>
      <c r="Y14761"/>
      <c r="Z14761"/>
      <c r="AA14761"/>
      <c r="AB14761"/>
      <c r="AC14761"/>
    </row>
    <row r="14762" spans="2:29" s="14" customFormat="1" x14ac:dyDescent="0.25">
      <c r="B14762"/>
      <c r="C14762"/>
      <c r="D14762"/>
      <c r="E14762"/>
      <c r="F14762"/>
      <c r="G14762"/>
      <c r="H14762"/>
      <c r="I14762"/>
      <c r="J14762"/>
      <c r="K14762" s="91"/>
      <c r="L14762" s="91"/>
      <c r="M14762" s="91"/>
      <c r="R14762"/>
      <c r="S14762"/>
      <c r="T14762"/>
      <c r="U14762"/>
      <c r="V14762"/>
      <c r="W14762"/>
      <c r="X14762"/>
      <c r="Y14762"/>
      <c r="Z14762"/>
      <c r="AA14762"/>
      <c r="AB14762"/>
      <c r="AC14762"/>
    </row>
    <row r="14763" spans="2:29" s="14" customFormat="1" x14ac:dyDescent="0.25">
      <c r="B14763"/>
      <c r="C14763"/>
      <c r="D14763"/>
      <c r="E14763"/>
      <c r="F14763"/>
      <c r="G14763"/>
      <c r="H14763"/>
      <c r="I14763"/>
      <c r="J14763"/>
      <c r="K14763" s="91"/>
      <c r="L14763" s="91"/>
      <c r="M14763" s="91"/>
      <c r="R14763"/>
      <c r="S14763"/>
      <c r="T14763"/>
      <c r="U14763"/>
      <c r="V14763"/>
      <c r="W14763"/>
      <c r="X14763"/>
      <c r="Y14763"/>
      <c r="Z14763"/>
      <c r="AA14763"/>
      <c r="AB14763"/>
      <c r="AC14763"/>
    </row>
    <row r="14764" spans="2:29" s="14" customFormat="1" x14ac:dyDescent="0.25">
      <c r="B14764"/>
      <c r="C14764"/>
      <c r="D14764"/>
      <c r="E14764"/>
      <c r="F14764"/>
      <c r="G14764"/>
      <c r="H14764"/>
      <c r="I14764"/>
      <c r="J14764"/>
      <c r="K14764" s="91"/>
      <c r="L14764" s="91"/>
      <c r="M14764" s="91"/>
      <c r="R14764"/>
      <c r="S14764"/>
      <c r="T14764"/>
      <c r="U14764"/>
      <c r="V14764"/>
      <c r="W14764"/>
      <c r="X14764"/>
      <c r="Y14764"/>
      <c r="Z14764"/>
      <c r="AA14764"/>
      <c r="AB14764"/>
      <c r="AC14764"/>
    </row>
    <row r="14765" spans="2:29" s="14" customFormat="1" x14ac:dyDescent="0.25">
      <c r="B14765"/>
      <c r="C14765"/>
      <c r="D14765"/>
      <c r="E14765"/>
      <c r="F14765"/>
      <c r="G14765"/>
      <c r="H14765"/>
      <c r="I14765"/>
      <c r="J14765"/>
      <c r="K14765" s="91"/>
      <c r="L14765" s="91"/>
      <c r="M14765" s="91"/>
      <c r="R14765"/>
      <c r="S14765"/>
      <c r="T14765"/>
      <c r="U14765"/>
      <c r="V14765"/>
      <c r="W14765"/>
      <c r="X14765"/>
      <c r="Y14765"/>
      <c r="Z14765"/>
      <c r="AA14765"/>
      <c r="AB14765"/>
      <c r="AC14765"/>
    </row>
    <row r="14766" spans="2:29" s="14" customFormat="1" x14ac:dyDescent="0.25">
      <c r="B14766"/>
      <c r="C14766"/>
      <c r="D14766"/>
      <c r="E14766"/>
      <c r="F14766"/>
      <c r="G14766"/>
      <c r="H14766"/>
      <c r="I14766"/>
      <c r="J14766"/>
      <c r="K14766" s="91"/>
      <c r="L14766" s="91"/>
      <c r="M14766" s="91"/>
      <c r="R14766"/>
      <c r="S14766"/>
      <c r="T14766"/>
      <c r="U14766"/>
      <c r="V14766"/>
      <c r="W14766"/>
      <c r="X14766"/>
      <c r="Y14766"/>
      <c r="Z14766"/>
      <c r="AA14766"/>
      <c r="AB14766"/>
      <c r="AC14766"/>
    </row>
    <row r="14767" spans="2:29" s="14" customFormat="1" x14ac:dyDescent="0.25">
      <c r="B14767"/>
      <c r="C14767"/>
      <c r="D14767"/>
      <c r="E14767"/>
      <c r="F14767"/>
      <c r="G14767"/>
      <c r="H14767"/>
      <c r="I14767"/>
      <c r="J14767"/>
      <c r="K14767" s="91"/>
      <c r="L14767" s="91"/>
      <c r="M14767" s="91"/>
      <c r="R14767"/>
      <c r="S14767"/>
      <c r="T14767"/>
      <c r="U14767"/>
      <c r="V14767"/>
      <c r="W14767"/>
      <c r="X14767"/>
      <c r="Y14767"/>
      <c r="Z14767"/>
      <c r="AA14767"/>
      <c r="AB14767"/>
      <c r="AC14767"/>
    </row>
    <row r="14768" spans="2:29" s="14" customFormat="1" x14ac:dyDescent="0.25">
      <c r="B14768"/>
      <c r="C14768"/>
      <c r="D14768"/>
      <c r="E14768"/>
      <c r="F14768"/>
      <c r="G14768"/>
      <c r="H14768"/>
      <c r="I14768"/>
      <c r="J14768"/>
      <c r="K14768" s="91"/>
      <c r="L14768" s="91"/>
      <c r="M14768" s="91"/>
      <c r="R14768"/>
      <c r="S14768"/>
      <c r="T14768"/>
      <c r="U14768"/>
      <c r="V14768"/>
      <c r="W14768"/>
      <c r="X14768"/>
      <c r="Y14768"/>
      <c r="Z14768"/>
      <c r="AA14768"/>
      <c r="AB14768"/>
      <c r="AC14768"/>
    </row>
    <row r="14769" spans="2:29" s="14" customFormat="1" x14ac:dyDescent="0.25">
      <c r="B14769"/>
      <c r="C14769"/>
      <c r="D14769"/>
      <c r="E14769"/>
      <c r="F14769"/>
      <c r="G14769"/>
      <c r="H14769"/>
      <c r="I14769"/>
      <c r="J14769"/>
      <c r="K14769" s="91"/>
      <c r="L14769" s="91"/>
      <c r="M14769" s="91"/>
      <c r="R14769"/>
      <c r="S14769"/>
      <c r="T14769"/>
      <c r="U14769"/>
      <c r="V14769"/>
      <c r="W14769"/>
      <c r="X14769"/>
      <c r="Y14769"/>
      <c r="Z14769"/>
      <c r="AA14769"/>
      <c r="AB14769"/>
      <c r="AC14769"/>
    </row>
    <row r="14770" spans="2:29" s="14" customFormat="1" x14ac:dyDescent="0.25">
      <c r="B14770"/>
      <c r="C14770"/>
      <c r="D14770"/>
      <c r="E14770"/>
      <c r="F14770"/>
      <c r="G14770"/>
      <c r="H14770"/>
      <c r="I14770"/>
      <c r="J14770"/>
      <c r="K14770" s="91"/>
      <c r="L14770" s="91"/>
      <c r="M14770" s="91"/>
      <c r="R14770"/>
      <c r="S14770"/>
      <c r="T14770"/>
      <c r="U14770"/>
      <c r="V14770"/>
      <c r="W14770"/>
      <c r="X14770"/>
      <c r="Y14770"/>
      <c r="Z14770"/>
      <c r="AA14770"/>
      <c r="AB14770"/>
      <c r="AC14770"/>
    </row>
    <row r="14771" spans="2:29" s="14" customFormat="1" x14ac:dyDescent="0.25">
      <c r="B14771"/>
      <c r="C14771"/>
      <c r="D14771"/>
      <c r="E14771"/>
      <c r="F14771"/>
      <c r="G14771"/>
      <c r="H14771"/>
      <c r="I14771"/>
      <c r="J14771"/>
      <c r="K14771" s="91"/>
      <c r="L14771" s="91"/>
      <c r="M14771" s="91"/>
      <c r="R14771"/>
      <c r="S14771"/>
      <c r="T14771"/>
      <c r="U14771"/>
      <c r="V14771"/>
      <c r="W14771"/>
      <c r="X14771"/>
      <c r="Y14771"/>
      <c r="Z14771"/>
      <c r="AA14771"/>
      <c r="AB14771"/>
      <c r="AC14771"/>
    </row>
    <row r="14772" spans="2:29" s="14" customFormat="1" x14ac:dyDescent="0.25">
      <c r="B14772"/>
      <c r="C14772"/>
      <c r="D14772"/>
      <c r="E14772"/>
      <c r="F14772"/>
      <c r="G14772"/>
      <c r="H14772"/>
      <c r="I14772"/>
      <c r="J14772"/>
      <c r="K14772" s="91"/>
      <c r="L14772" s="91"/>
      <c r="M14772" s="91"/>
      <c r="R14772"/>
      <c r="S14772"/>
      <c r="T14772"/>
      <c r="U14772"/>
      <c r="V14772"/>
      <c r="W14772"/>
      <c r="X14772"/>
      <c r="Y14772"/>
      <c r="Z14772"/>
      <c r="AA14772"/>
      <c r="AB14772"/>
      <c r="AC14772"/>
    </row>
    <row r="14773" spans="2:29" s="14" customFormat="1" x14ac:dyDescent="0.25">
      <c r="B14773"/>
      <c r="C14773"/>
      <c r="D14773"/>
      <c r="E14773"/>
      <c r="F14773"/>
      <c r="G14773"/>
      <c r="H14773"/>
      <c r="I14773"/>
      <c r="J14773"/>
      <c r="K14773" s="91"/>
      <c r="L14773" s="91"/>
      <c r="M14773" s="91"/>
      <c r="R14773"/>
      <c r="S14773"/>
      <c r="T14773"/>
      <c r="U14773"/>
      <c r="V14773"/>
      <c r="W14773"/>
      <c r="X14773"/>
      <c r="Y14773"/>
      <c r="Z14773"/>
      <c r="AA14773"/>
      <c r="AB14773"/>
      <c r="AC14773"/>
    </row>
    <row r="14774" spans="2:29" s="14" customFormat="1" x14ac:dyDescent="0.25">
      <c r="B14774"/>
      <c r="C14774"/>
      <c r="D14774"/>
      <c r="E14774"/>
      <c r="F14774"/>
      <c r="G14774"/>
      <c r="H14774"/>
      <c r="I14774"/>
      <c r="J14774"/>
      <c r="K14774" s="91"/>
      <c r="L14774" s="91"/>
      <c r="M14774" s="91"/>
      <c r="R14774"/>
      <c r="S14774"/>
      <c r="T14774"/>
      <c r="U14774"/>
      <c r="V14774"/>
      <c r="W14774"/>
      <c r="X14774"/>
      <c r="Y14774"/>
      <c r="Z14774"/>
      <c r="AA14774"/>
      <c r="AB14774"/>
      <c r="AC14774"/>
    </row>
    <row r="14775" spans="2:29" s="14" customFormat="1" x14ac:dyDescent="0.25">
      <c r="B14775"/>
      <c r="C14775"/>
      <c r="D14775"/>
      <c r="E14775"/>
      <c r="F14775"/>
      <c r="G14775"/>
      <c r="H14775"/>
      <c r="I14775"/>
      <c r="J14775"/>
      <c r="K14775" s="91"/>
      <c r="L14775" s="91"/>
      <c r="M14775" s="91"/>
      <c r="R14775"/>
      <c r="S14775"/>
      <c r="T14775"/>
      <c r="U14775"/>
      <c r="V14775"/>
      <c r="W14775"/>
      <c r="X14775"/>
      <c r="Y14775"/>
      <c r="Z14775"/>
      <c r="AA14775"/>
      <c r="AB14775"/>
      <c r="AC14775"/>
    </row>
    <row r="14776" spans="2:29" s="14" customFormat="1" x14ac:dyDescent="0.25">
      <c r="B14776"/>
      <c r="C14776"/>
      <c r="D14776"/>
      <c r="E14776"/>
      <c r="F14776"/>
      <c r="G14776"/>
      <c r="H14776"/>
      <c r="I14776"/>
      <c r="J14776"/>
      <c r="K14776" s="91"/>
      <c r="L14776" s="91"/>
      <c r="M14776" s="91"/>
      <c r="R14776"/>
      <c r="S14776"/>
      <c r="T14776"/>
      <c r="U14776"/>
      <c r="V14776"/>
      <c r="W14776"/>
      <c r="X14776"/>
      <c r="Y14776"/>
      <c r="Z14776"/>
      <c r="AA14776"/>
      <c r="AB14776"/>
      <c r="AC14776"/>
    </row>
    <row r="14777" spans="2:29" s="14" customFormat="1" x14ac:dyDescent="0.25">
      <c r="B14777"/>
      <c r="C14777"/>
      <c r="D14777"/>
      <c r="E14777"/>
      <c r="F14777"/>
      <c r="G14777"/>
      <c r="H14777"/>
      <c r="I14777"/>
      <c r="J14777"/>
      <c r="K14777" s="91"/>
      <c r="L14777" s="91"/>
      <c r="M14777" s="91"/>
      <c r="R14777"/>
      <c r="S14777"/>
      <c r="T14777"/>
      <c r="U14777"/>
      <c r="V14777"/>
      <c r="W14777"/>
      <c r="X14777"/>
      <c r="Y14777"/>
      <c r="Z14777"/>
      <c r="AA14777"/>
      <c r="AB14777"/>
      <c r="AC14777"/>
    </row>
    <row r="14778" spans="2:29" s="14" customFormat="1" x14ac:dyDescent="0.25">
      <c r="B14778"/>
      <c r="C14778"/>
      <c r="D14778"/>
      <c r="E14778"/>
      <c r="F14778"/>
      <c r="G14778"/>
      <c r="H14778"/>
      <c r="I14778"/>
      <c r="J14778"/>
      <c r="K14778" s="91"/>
      <c r="L14778" s="91"/>
      <c r="M14778" s="91"/>
      <c r="R14778"/>
      <c r="S14778"/>
      <c r="T14778"/>
      <c r="U14778"/>
      <c r="V14778"/>
      <c r="W14778"/>
      <c r="X14778"/>
      <c r="Y14778"/>
      <c r="Z14778"/>
      <c r="AA14778"/>
      <c r="AB14778"/>
      <c r="AC14778"/>
    </row>
    <row r="14779" spans="2:29" s="14" customFormat="1" x14ac:dyDescent="0.25">
      <c r="B14779"/>
      <c r="C14779"/>
      <c r="D14779"/>
      <c r="E14779"/>
      <c r="F14779"/>
      <c r="G14779"/>
      <c r="H14779"/>
      <c r="I14779"/>
      <c r="J14779"/>
      <c r="K14779" s="91"/>
      <c r="L14779" s="91"/>
      <c r="M14779" s="91"/>
      <c r="R14779"/>
      <c r="S14779"/>
      <c r="T14779"/>
      <c r="U14779"/>
      <c r="V14779"/>
      <c r="W14779"/>
      <c r="X14779"/>
      <c r="Y14779"/>
      <c r="Z14779"/>
      <c r="AA14779"/>
      <c r="AB14779"/>
      <c r="AC14779"/>
    </row>
    <row r="14780" spans="2:29" s="14" customFormat="1" x14ac:dyDescent="0.25">
      <c r="B14780"/>
      <c r="C14780"/>
      <c r="D14780"/>
      <c r="E14780"/>
      <c r="F14780"/>
      <c r="G14780"/>
      <c r="H14780"/>
      <c r="I14780"/>
      <c r="J14780"/>
      <c r="K14780" s="91"/>
      <c r="L14780" s="91"/>
      <c r="M14780" s="91"/>
      <c r="R14780"/>
      <c r="S14780"/>
      <c r="T14780"/>
      <c r="U14780"/>
      <c r="V14780"/>
      <c r="W14780"/>
      <c r="X14780"/>
      <c r="Y14780"/>
      <c r="Z14780"/>
      <c r="AA14780"/>
      <c r="AB14780"/>
      <c r="AC14780"/>
    </row>
    <row r="14781" spans="2:29" s="14" customFormat="1" x14ac:dyDescent="0.25">
      <c r="B14781"/>
      <c r="C14781"/>
      <c r="D14781"/>
      <c r="E14781"/>
      <c r="F14781"/>
      <c r="G14781"/>
      <c r="H14781"/>
      <c r="I14781"/>
      <c r="J14781"/>
      <c r="K14781" s="91"/>
      <c r="L14781" s="91"/>
      <c r="M14781" s="91"/>
      <c r="R14781"/>
      <c r="S14781"/>
      <c r="T14781"/>
      <c r="U14781"/>
      <c r="V14781"/>
      <c r="W14781"/>
      <c r="X14781"/>
      <c r="Y14781"/>
      <c r="Z14781"/>
      <c r="AA14781"/>
      <c r="AB14781"/>
      <c r="AC14781"/>
    </row>
    <row r="14782" spans="2:29" s="14" customFormat="1" x14ac:dyDescent="0.25">
      <c r="B14782"/>
      <c r="C14782"/>
      <c r="D14782"/>
      <c r="E14782"/>
      <c r="F14782"/>
      <c r="G14782"/>
      <c r="H14782"/>
      <c r="I14782"/>
      <c r="J14782"/>
      <c r="K14782" s="91"/>
      <c r="L14782" s="91"/>
      <c r="M14782" s="91"/>
      <c r="R14782"/>
      <c r="S14782"/>
      <c r="T14782"/>
      <c r="U14782"/>
      <c r="V14782"/>
      <c r="W14782"/>
      <c r="X14782"/>
      <c r="Y14782"/>
      <c r="Z14782"/>
      <c r="AA14782"/>
      <c r="AB14782"/>
      <c r="AC14782"/>
    </row>
    <row r="14783" spans="2:29" s="14" customFormat="1" x14ac:dyDescent="0.25">
      <c r="B14783"/>
      <c r="C14783"/>
      <c r="D14783"/>
      <c r="E14783"/>
      <c r="F14783"/>
      <c r="G14783"/>
      <c r="H14783"/>
      <c r="I14783"/>
      <c r="J14783"/>
      <c r="K14783" s="91"/>
      <c r="L14783" s="91"/>
      <c r="M14783" s="91"/>
      <c r="R14783"/>
      <c r="S14783"/>
      <c r="T14783"/>
      <c r="U14783"/>
      <c r="V14783"/>
      <c r="W14783"/>
      <c r="X14783"/>
      <c r="Y14783"/>
      <c r="Z14783"/>
      <c r="AA14783"/>
      <c r="AB14783"/>
      <c r="AC14783"/>
    </row>
    <row r="14784" spans="2:29" s="14" customFormat="1" x14ac:dyDescent="0.25">
      <c r="B14784"/>
      <c r="C14784"/>
      <c r="D14784"/>
      <c r="E14784"/>
      <c r="F14784"/>
      <c r="G14784"/>
      <c r="H14784"/>
      <c r="I14784"/>
      <c r="J14784"/>
      <c r="K14784" s="91"/>
      <c r="L14784" s="91"/>
      <c r="M14784" s="91"/>
      <c r="R14784"/>
      <c r="S14784"/>
      <c r="T14784"/>
      <c r="U14784"/>
      <c r="V14784"/>
      <c r="W14784"/>
      <c r="X14784"/>
      <c r="Y14784"/>
      <c r="Z14784"/>
      <c r="AA14784"/>
      <c r="AB14784"/>
      <c r="AC14784"/>
    </row>
    <row r="14785" spans="2:29" s="14" customFormat="1" x14ac:dyDescent="0.25">
      <c r="B14785"/>
      <c r="C14785"/>
      <c r="D14785"/>
      <c r="E14785"/>
      <c r="F14785"/>
      <c r="G14785"/>
      <c r="H14785"/>
      <c r="I14785"/>
      <c r="J14785"/>
      <c r="K14785" s="91"/>
      <c r="L14785" s="91"/>
      <c r="M14785" s="91"/>
      <c r="R14785"/>
      <c r="S14785"/>
      <c r="T14785"/>
      <c r="U14785"/>
      <c r="V14785"/>
      <c r="W14785"/>
      <c r="X14785"/>
      <c r="Y14785"/>
      <c r="Z14785"/>
      <c r="AA14785"/>
      <c r="AB14785"/>
      <c r="AC14785"/>
    </row>
    <row r="14786" spans="2:29" s="14" customFormat="1" x14ac:dyDescent="0.25">
      <c r="B14786"/>
      <c r="C14786"/>
      <c r="D14786"/>
      <c r="E14786"/>
      <c r="F14786"/>
      <c r="G14786"/>
      <c r="H14786"/>
      <c r="I14786"/>
      <c r="J14786"/>
      <c r="K14786" s="91"/>
      <c r="L14786" s="91"/>
      <c r="M14786" s="91"/>
      <c r="R14786"/>
      <c r="S14786"/>
      <c r="T14786"/>
      <c r="U14786"/>
      <c r="V14786"/>
      <c r="W14786"/>
      <c r="X14786"/>
      <c r="Y14786"/>
      <c r="Z14786"/>
      <c r="AA14786"/>
      <c r="AB14786"/>
      <c r="AC14786"/>
    </row>
    <row r="14787" spans="2:29" s="14" customFormat="1" x14ac:dyDescent="0.25">
      <c r="B14787"/>
      <c r="C14787"/>
      <c r="D14787"/>
      <c r="E14787"/>
      <c r="F14787"/>
      <c r="G14787"/>
      <c r="H14787"/>
      <c r="I14787"/>
      <c r="J14787"/>
      <c r="K14787" s="91"/>
      <c r="L14787" s="91"/>
      <c r="M14787" s="91"/>
      <c r="R14787"/>
      <c r="S14787"/>
      <c r="T14787"/>
      <c r="U14787"/>
      <c r="V14787"/>
      <c r="W14787"/>
      <c r="X14787"/>
      <c r="Y14787"/>
      <c r="Z14787"/>
      <c r="AA14787"/>
      <c r="AB14787"/>
      <c r="AC14787"/>
    </row>
    <row r="14788" spans="2:29" s="14" customFormat="1" x14ac:dyDescent="0.25">
      <c r="B14788"/>
      <c r="C14788"/>
      <c r="D14788"/>
      <c r="E14788"/>
      <c r="F14788"/>
      <c r="G14788"/>
      <c r="H14788"/>
      <c r="I14788"/>
      <c r="J14788"/>
      <c r="K14788" s="91"/>
      <c r="L14788" s="91"/>
      <c r="M14788" s="91"/>
      <c r="R14788"/>
      <c r="S14788"/>
      <c r="T14788"/>
      <c r="U14788"/>
      <c r="V14788"/>
      <c r="W14788"/>
      <c r="X14788"/>
      <c r="Y14788"/>
      <c r="Z14788"/>
      <c r="AA14788"/>
      <c r="AB14788"/>
      <c r="AC14788"/>
    </row>
    <row r="14789" spans="2:29" s="14" customFormat="1" x14ac:dyDescent="0.25">
      <c r="B14789"/>
      <c r="C14789"/>
      <c r="D14789"/>
      <c r="E14789"/>
      <c r="F14789"/>
      <c r="G14789"/>
      <c r="H14789"/>
      <c r="I14789"/>
      <c r="J14789"/>
      <c r="K14789" s="91"/>
      <c r="L14789" s="91"/>
      <c r="M14789" s="91"/>
      <c r="R14789"/>
      <c r="S14789"/>
      <c r="T14789"/>
      <c r="U14789"/>
      <c r="V14789"/>
      <c r="W14789"/>
      <c r="X14789"/>
      <c r="Y14789"/>
      <c r="Z14789"/>
      <c r="AA14789"/>
      <c r="AB14789"/>
      <c r="AC14789"/>
    </row>
    <row r="14790" spans="2:29" s="14" customFormat="1" x14ac:dyDescent="0.25">
      <c r="B14790"/>
      <c r="C14790"/>
      <c r="D14790"/>
      <c r="E14790"/>
      <c r="F14790"/>
      <c r="G14790"/>
      <c r="H14790"/>
      <c r="I14790"/>
      <c r="J14790"/>
      <c r="K14790" s="91"/>
      <c r="L14790" s="91"/>
      <c r="M14790" s="91"/>
      <c r="R14790"/>
      <c r="S14790"/>
      <c r="T14790"/>
      <c r="U14790"/>
      <c r="V14790"/>
      <c r="W14790"/>
      <c r="X14790"/>
      <c r="Y14790"/>
      <c r="Z14790"/>
      <c r="AA14790"/>
      <c r="AB14790"/>
      <c r="AC14790"/>
    </row>
    <row r="14791" spans="2:29" s="14" customFormat="1" x14ac:dyDescent="0.25">
      <c r="B14791"/>
      <c r="C14791"/>
      <c r="D14791"/>
      <c r="E14791"/>
      <c r="F14791"/>
      <c r="G14791"/>
      <c r="H14791"/>
      <c r="I14791"/>
      <c r="J14791"/>
      <c r="K14791" s="91"/>
      <c r="L14791" s="91"/>
      <c r="M14791" s="91"/>
      <c r="R14791"/>
      <c r="S14791"/>
      <c r="T14791"/>
      <c r="U14791"/>
      <c r="V14791"/>
      <c r="W14791"/>
      <c r="X14791"/>
      <c r="Y14791"/>
      <c r="Z14791"/>
      <c r="AA14791"/>
      <c r="AB14791"/>
      <c r="AC14791"/>
    </row>
    <row r="14792" spans="2:29" s="14" customFormat="1" x14ac:dyDescent="0.25">
      <c r="B14792"/>
      <c r="C14792"/>
      <c r="D14792"/>
      <c r="E14792"/>
      <c r="F14792"/>
      <c r="G14792"/>
      <c r="H14792"/>
      <c r="I14792"/>
      <c r="J14792"/>
      <c r="K14792" s="91"/>
      <c r="L14792" s="91"/>
      <c r="M14792" s="91"/>
      <c r="R14792"/>
      <c r="S14792"/>
      <c r="T14792"/>
      <c r="U14792"/>
      <c r="V14792"/>
      <c r="W14792"/>
      <c r="X14792"/>
      <c r="Y14792"/>
      <c r="Z14792"/>
      <c r="AA14792"/>
      <c r="AB14792"/>
      <c r="AC14792"/>
    </row>
    <row r="14793" spans="2:29" s="14" customFormat="1" x14ac:dyDescent="0.25">
      <c r="B14793"/>
      <c r="C14793"/>
      <c r="D14793"/>
      <c r="E14793"/>
      <c r="F14793"/>
      <c r="G14793"/>
      <c r="H14793"/>
      <c r="I14793"/>
      <c r="J14793"/>
      <c r="K14793" s="91"/>
      <c r="L14793" s="91"/>
      <c r="M14793" s="91"/>
      <c r="R14793"/>
      <c r="S14793"/>
      <c r="T14793"/>
      <c r="U14793"/>
      <c r="V14793"/>
      <c r="W14793"/>
      <c r="X14793"/>
      <c r="Y14793"/>
      <c r="Z14793"/>
      <c r="AA14793"/>
      <c r="AB14793"/>
      <c r="AC14793"/>
    </row>
    <row r="14794" spans="2:29" s="14" customFormat="1" x14ac:dyDescent="0.25">
      <c r="B14794"/>
      <c r="C14794"/>
      <c r="D14794"/>
      <c r="E14794"/>
      <c r="F14794"/>
      <c r="G14794"/>
      <c r="H14794"/>
      <c r="I14794"/>
      <c r="J14794"/>
      <c r="K14794" s="91"/>
      <c r="L14794" s="91"/>
      <c r="M14794" s="91"/>
      <c r="R14794"/>
      <c r="S14794"/>
      <c r="T14794"/>
      <c r="U14794"/>
      <c r="V14794"/>
      <c r="W14794"/>
      <c r="X14794"/>
      <c r="Y14794"/>
      <c r="Z14794"/>
      <c r="AA14794"/>
      <c r="AB14794"/>
      <c r="AC14794"/>
    </row>
    <row r="14795" spans="2:29" s="14" customFormat="1" x14ac:dyDescent="0.25">
      <c r="B14795"/>
      <c r="C14795"/>
      <c r="D14795"/>
      <c r="E14795"/>
      <c r="F14795"/>
      <c r="G14795"/>
      <c r="H14795"/>
      <c r="I14795"/>
      <c r="J14795"/>
      <c r="K14795" s="91"/>
      <c r="L14795" s="91"/>
      <c r="M14795" s="91"/>
      <c r="R14795"/>
      <c r="S14795"/>
      <c r="T14795"/>
      <c r="U14795"/>
      <c r="V14795"/>
      <c r="W14795"/>
      <c r="X14795"/>
      <c r="Y14795"/>
      <c r="Z14795"/>
      <c r="AA14795"/>
      <c r="AB14795"/>
      <c r="AC14795"/>
    </row>
    <row r="14796" spans="2:29" s="14" customFormat="1" x14ac:dyDescent="0.25">
      <c r="B14796"/>
      <c r="C14796"/>
      <c r="D14796"/>
      <c r="E14796"/>
      <c r="F14796"/>
      <c r="G14796"/>
      <c r="H14796"/>
      <c r="I14796"/>
      <c r="J14796"/>
      <c r="K14796" s="91"/>
      <c r="L14796" s="91"/>
      <c r="M14796" s="91"/>
      <c r="R14796"/>
      <c r="S14796"/>
      <c r="T14796"/>
      <c r="U14796"/>
      <c r="V14796"/>
      <c r="W14796"/>
      <c r="X14796"/>
      <c r="Y14796"/>
      <c r="Z14796"/>
      <c r="AA14796"/>
      <c r="AB14796"/>
      <c r="AC14796"/>
    </row>
    <row r="14797" spans="2:29" s="14" customFormat="1" x14ac:dyDescent="0.25">
      <c r="B14797"/>
      <c r="C14797"/>
      <c r="D14797"/>
      <c r="E14797"/>
      <c r="F14797"/>
      <c r="G14797"/>
      <c r="H14797"/>
      <c r="I14797"/>
      <c r="J14797"/>
      <c r="K14797" s="91"/>
      <c r="L14797" s="91"/>
      <c r="M14797" s="91"/>
      <c r="R14797"/>
      <c r="S14797"/>
      <c r="T14797"/>
      <c r="U14797"/>
      <c r="V14797"/>
      <c r="W14797"/>
      <c r="X14797"/>
      <c r="Y14797"/>
      <c r="Z14797"/>
      <c r="AA14797"/>
      <c r="AB14797"/>
      <c r="AC14797"/>
    </row>
    <row r="14798" spans="2:29" s="14" customFormat="1" x14ac:dyDescent="0.25">
      <c r="B14798"/>
      <c r="C14798"/>
      <c r="D14798"/>
      <c r="E14798"/>
      <c r="F14798"/>
      <c r="G14798"/>
      <c r="H14798"/>
      <c r="I14798"/>
      <c r="J14798"/>
      <c r="K14798" s="91"/>
      <c r="L14798" s="91"/>
      <c r="M14798" s="91"/>
      <c r="R14798"/>
      <c r="S14798"/>
      <c r="T14798"/>
      <c r="U14798"/>
      <c r="V14798"/>
      <c r="W14798"/>
      <c r="X14798"/>
      <c r="Y14798"/>
      <c r="Z14798"/>
      <c r="AA14798"/>
      <c r="AB14798"/>
      <c r="AC14798"/>
    </row>
    <row r="14799" spans="2:29" s="14" customFormat="1" x14ac:dyDescent="0.25">
      <c r="B14799"/>
      <c r="C14799"/>
      <c r="D14799"/>
      <c r="E14799"/>
      <c r="F14799"/>
      <c r="G14799"/>
      <c r="H14799"/>
      <c r="I14799"/>
      <c r="J14799"/>
      <c r="K14799" s="91"/>
      <c r="L14799" s="91"/>
      <c r="M14799" s="91"/>
      <c r="R14799"/>
      <c r="S14799"/>
      <c r="T14799"/>
      <c r="U14799"/>
      <c r="V14799"/>
      <c r="W14799"/>
      <c r="X14799"/>
      <c r="Y14799"/>
      <c r="Z14799"/>
      <c r="AA14799"/>
      <c r="AB14799"/>
      <c r="AC14799"/>
    </row>
    <row r="14800" spans="2:29" s="14" customFormat="1" x14ac:dyDescent="0.25">
      <c r="B14800"/>
      <c r="C14800"/>
      <c r="D14800"/>
      <c r="E14800"/>
      <c r="F14800"/>
      <c r="G14800"/>
      <c r="H14800"/>
      <c r="I14800"/>
      <c r="J14800"/>
      <c r="K14800" s="91"/>
      <c r="L14800" s="91"/>
      <c r="M14800" s="91"/>
      <c r="R14800"/>
      <c r="S14800"/>
      <c r="T14800"/>
      <c r="U14800"/>
      <c r="V14800"/>
      <c r="W14800"/>
      <c r="X14800"/>
      <c r="Y14800"/>
      <c r="Z14800"/>
      <c r="AA14800"/>
      <c r="AB14800"/>
      <c r="AC14800"/>
    </row>
    <row r="14801" spans="2:29" s="14" customFormat="1" x14ac:dyDescent="0.25">
      <c r="B14801"/>
      <c r="C14801"/>
      <c r="D14801"/>
      <c r="E14801"/>
      <c r="F14801"/>
      <c r="G14801"/>
      <c r="H14801"/>
      <c r="I14801"/>
      <c r="J14801"/>
      <c r="K14801" s="91"/>
      <c r="L14801" s="91"/>
      <c r="M14801" s="91"/>
      <c r="R14801"/>
      <c r="S14801"/>
      <c r="T14801"/>
      <c r="U14801"/>
      <c r="V14801"/>
      <c r="W14801"/>
      <c r="X14801"/>
      <c r="Y14801"/>
      <c r="Z14801"/>
      <c r="AA14801"/>
      <c r="AB14801"/>
      <c r="AC14801"/>
    </row>
    <row r="14802" spans="2:29" s="14" customFormat="1" x14ac:dyDescent="0.25">
      <c r="B14802"/>
      <c r="C14802"/>
      <c r="D14802"/>
      <c r="E14802"/>
      <c r="F14802"/>
      <c r="G14802"/>
      <c r="H14802"/>
      <c r="I14802"/>
      <c r="J14802"/>
      <c r="K14802" s="91"/>
      <c r="L14802" s="91"/>
      <c r="M14802" s="91"/>
      <c r="R14802"/>
      <c r="S14802"/>
      <c r="T14802"/>
      <c r="U14802"/>
      <c r="V14802"/>
      <c r="W14802"/>
      <c r="X14802"/>
      <c r="Y14802"/>
      <c r="Z14802"/>
      <c r="AA14802"/>
      <c r="AB14802"/>
      <c r="AC14802"/>
    </row>
    <row r="14803" spans="2:29" s="14" customFormat="1" x14ac:dyDescent="0.25">
      <c r="B14803"/>
      <c r="C14803"/>
      <c r="D14803"/>
      <c r="E14803"/>
      <c r="F14803"/>
      <c r="G14803"/>
      <c r="H14803"/>
      <c r="I14803"/>
      <c r="J14803"/>
      <c r="K14803" s="91"/>
      <c r="L14803" s="91"/>
      <c r="M14803" s="91"/>
      <c r="R14803"/>
      <c r="S14803"/>
      <c r="T14803"/>
      <c r="U14803"/>
      <c r="V14803"/>
      <c r="W14803"/>
      <c r="X14803"/>
      <c r="Y14803"/>
      <c r="Z14803"/>
      <c r="AA14803"/>
      <c r="AB14803"/>
      <c r="AC14803"/>
    </row>
    <row r="14804" spans="2:29" s="14" customFormat="1" x14ac:dyDescent="0.25">
      <c r="B14804"/>
      <c r="C14804"/>
      <c r="D14804"/>
      <c r="E14804"/>
      <c r="F14804"/>
      <c r="G14804"/>
      <c r="H14804"/>
      <c r="I14804"/>
      <c r="J14804"/>
      <c r="K14804" s="91"/>
      <c r="L14804" s="91"/>
      <c r="M14804" s="91"/>
      <c r="R14804"/>
      <c r="S14804"/>
      <c r="T14804"/>
      <c r="U14804"/>
      <c r="V14804"/>
      <c r="W14804"/>
      <c r="X14804"/>
      <c r="Y14804"/>
      <c r="Z14804"/>
      <c r="AA14804"/>
      <c r="AB14804"/>
      <c r="AC14804"/>
    </row>
    <row r="14805" spans="2:29" s="14" customFormat="1" x14ac:dyDescent="0.25">
      <c r="B14805"/>
      <c r="C14805"/>
      <c r="D14805"/>
      <c r="E14805"/>
      <c r="F14805"/>
      <c r="G14805"/>
      <c r="H14805"/>
      <c r="I14805"/>
      <c r="J14805"/>
      <c r="K14805" s="91"/>
      <c r="L14805" s="91"/>
      <c r="M14805" s="91"/>
      <c r="R14805"/>
      <c r="S14805"/>
      <c r="T14805"/>
      <c r="U14805"/>
      <c r="V14805"/>
      <c r="W14805"/>
      <c r="X14805"/>
      <c r="Y14805"/>
      <c r="Z14805"/>
      <c r="AA14805"/>
      <c r="AB14805"/>
      <c r="AC14805"/>
    </row>
    <row r="14806" spans="2:29" s="14" customFormat="1" x14ac:dyDescent="0.25">
      <c r="B14806"/>
      <c r="C14806"/>
      <c r="D14806"/>
      <c r="E14806"/>
      <c r="F14806"/>
      <c r="G14806"/>
      <c r="H14806"/>
      <c r="I14806"/>
      <c r="J14806"/>
      <c r="K14806" s="91"/>
      <c r="L14806" s="91"/>
      <c r="M14806" s="91"/>
      <c r="R14806"/>
      <c r="S14806"/>
      <c r="T14806"/>
      <c r="U14806"/>
      <c r="V14806"/>
      <c r="W14806"/>
      <c r="X14806"/>
      <c r="Y14806"/>
      <c r="Z14806"/>
      <c r="AA14806"/>
      <c r="AB14806"/>
      <c r="AC14806"/>
    </row>
    <row r="14807" spans="2:29" s="14" customFormat="1" x14ac:dyDescent="0.25">
      <c r="B14807"/>
      <c r="C14807"/>
      <c r="D14807"/>
      <c r="E14807"/>
      <c r="F14807"/>
      <c r="G14807"/>
      <c r="H14807"/>
      <c r="I14807"/>
      <c r="J14807"/>
      <c r="K14807" s="91"/>
      <c r="L14807" s="91"/>
      <c r="M14807" s="91"/>
      <c r="R14807"/>
      <c r="S14807"/>
      <c r="T14807"/>
      <c r="U14807"/>
      <c r="V14807"/>
      <c r="W14807"/>
      <c r="X14807"/>
      <c r="Y14807"/>
      <c r="Z14807"/>
      <c r="AA14807"/>
      <c r="AB14807"/>
      <c r="AC14807"/>
    </row>
    <row r="14808" spans="2:29" s="14" customFormat="1" x14ac:dyDescent="0.25">
      <c r="B14808"/>
      <c r="C14808"/>
      <c r="D14808"/>
      <c r="E14808"/>
      <c r="F14808"/>
      <c r="G14808"/>
      <c r="H14808"/>
      <c r="I14808"/>
      <c r="J14808"/>
      <c r="K14808" s="91"/>
      <c r="L14808" s="91"/>
      <c r="M14808" s="91"/>
      <c r="R14808"/>
      <c r="S14808"/>
      <c r="T14808"/>
      <c r="U14808"/>
      <c r="V14808"/>
      <c r="W14808"/>
      <c r="X14808"/>
      <c r="Y14808"/>
      <c r="Z14808"/>
      <c r="AA14808"/>
      <c r="AB14808"/>
      <c r="AC14808"/>
    </row>
    <row r="14809" spans="2:29" s="14" customFormat="1" x14ac:dyDescent="0.25">
      <c r="B14809"/>
      <c r="C14809"/>
      <c r="D14809"/>
      <c r="E14809"/>
      <c r="F14809"/>
      <c r="G14809"/>
      <c r="H14809"/>
      <c r="I14809"/>
      <c r="J14809"/>
      <c r="K14809" s="91"/>
      <c r="L14809" s="91"/>
      <c r="M14809" s="91"/>
      <c r="R14809"/>
      <c r="S14809"/>
      <c r="T14809"/>
      <c r="U14809"/>
      <c r="V14809"/>
      <c r="W14809"/>
      <c r="X14809"/>
      <c r="Y14809"/>
      <c r="Z14809"/>
      <c r="AA14809"/>
      <c r="AB14809"/>
      <c r="AC14809"/>
    </row>
    <row r="14810" spans="2:29" s="14" customFormat="1" x14ac:dyDescent="0.25">
      <c r="B14810"/>
      <c r="C14810"/>
      <c r="D14810"/>
      <c r="E14810"/>
      <c r="F14810"/>
      <c r="G14810"/>
      <c r="H14810"/>
      <c r="I14810"/>
      <c r="J14810"/>
      <c r="K14810" s="91"/>
      <c r="L14810" s="91"/>
      <c r="M14810" s="91"/>
      <c r="R14810"/>
      <c r="S14810"/>
      <c r="T14810"/>
      <c r="U14810"/>
      <c r="V14810"/>
      <c r="W14810"/>
      <c r="X14810"/>
      <c r="Y14810"/>
      <c r="Z14810"/>
      <c r="AA14810"/>
      <c r="AB14810"/>
      <c r="AC14810"/>
    </row>
    <row r="14811" spans="2:29" s="14" customFormat="1" x14ac:dyDescent="0.25">
      <c r="B14811"/>
      <c r="C14811"/>
      <c r="D14811"/>
      <c r="E14811"/>
      <c r="F14811"/>
      <c r="G14811"/>
      <c r="H14811"/>
      <c r="I14811"/>
      <c r="J14811"/>
      <c r="K14811" s="91"/>
      <c r="L14811" s="91"/>
      <c r="M14811" s="91"/>
      <c r="R14811"/>
      <c r="S14811"/>
      <c r="T14811"/>
      <c r="U14811"/>
      <c r="V14811"/>
      <c r="W14811"/>
      <c r="X14811"/>
      <c r="Y14811"/>
      <c r="Z14811"/>
      <c r="AA14811"/>
      <c r="AB14811"/>
      <c r="AC14811"/>
    </row>
    <row r="14812" spans="2:29" s="14" customFormat="1" x14ac:dyDescent="0.25">
      <c r="B14812"/>
      <c r="C14812"/>
      <c r="D14812"/>
      <c r="E14812"/>
      <c r="F14812"/>
      <c r="G14812"/>
      <c r="H14812"/>
      <c r="I14812"/>
      <c r="J14812"/>
      <c r="K14812" s="91"/>
      <c r="L14812" s="91"/>
      <c r="M14812" s="91"/>
      <c r="R14812"/>
      <c r="S14812"/>
      <c r="T14812"/>
      <c r="U14812"/>
      <c r="V14812"/>
      <c r="W14812"/>
      <c r="X14812"/>
      <c r="Y14812"/>
      <c r="Z14812"/>
      <c r="AA14812"/>
      <c r="AB14812"/>
      <c r="AC14812"/>
    </row>
    <row r="14813" spans="2:29" s="14" customFormat="1" x14ac:dyDescent="0.25">
      <c r="B14813"/>
      <c r="C14813"/>
      <c r="D14813"/>
      <c r="E14813"/>
      <c r="F14813"/>
      <c r="G14813"/>
      <c r="H14813"/>
      <c r="I14813"/>
      <c r="J14813"/>
      <c r="K14813" s="91"/>
      <c r="L14813" s="91"/>
      <c r="M14813" s="91"/>
      <c r="R14813"/>
      <c r="S14813"/>
      <c r="T14813"/>
      <c r="U14813"/>
      <c r="V14813"/>
      <c r="W14813"/>
      <c r="X14813"/>
      <c r="Y14813"/>
      <c r="Z14813"/>
      <c r="AA14813"/>
      <c r="AB14813"/>
      <c r="AC14813"/>
    </row>
    <row r="14814" spans="2:29" s="14" customFormat="1" x14ac:dyDescent="0.25">
      <c r="B14814"/>
      <c r="C14814"/>
      <c r="D14814"/>
      <c r="E14814"/>
      <c r="F14814"/>
      <c r="G14814"/>
      <c r="H14814"/>
      <c r="I14814"/>
      <c r="J14814"/>
      <c r="K14814" s="91"/>
      <c r="L14814" s="91"/>
      <c r="M14814" s="91"/>
      <c r="R14814"/>
      <c r="S14814"/>
      <c r="T14814"/>
      <c r="U14814"/>
      <c r="V14814"/>
      <c r="W14814"/>
      <c r="X14814"/>
      <c r="Y14814"/>
      <c r="Z14814"/>
      <c r="AA14814"/>
      <c r="AB14814"/>
      <c r="AC14814"/>
    </row>
    <row r="14815" spans="2:29" s="14" customFormat="1" x14ac:dyDescent="0.25">
      <c r="B14815"/>
      <c r="C14815"/>
      <c r="D14815"/>
      <c r="E14815"/>
      <c r="F14815"/>
      <c r="G14815"/>
      <c r="H14815"/>
      <c r="I14815"/>
      <c r="J14815"/>
      <c r="K14815" s="91"/>
      <c r="L14815" s="91"/>
      <c r="M14815" s="91"/>
      <c r="R14815"/>
      <c r="S14815"/>
      <c r="T14815"/>
      <c r="U14815"/>
      <c r="V14815"/>
      <c r="W14815"/>
      <c r="X14815"/>
      <c r="Y14815"/>
      <c r="Z14815"/>
      <c r="AA14815"/>
      <c r="AB14815"/>
      <c r="AC14815"/>
    </row>
    <row r="14816" spans="2:29" s="14" customFormat="1" x14ac:dyDescent="0.25">
      <c r="B14816"/>
      <c r="C14816"/>
      <c r="D14816"/>
      <c r="E14816"/>
      <c r="F14816"/>
      <c r="G14816"/>
      <c r="H14816"/>
      <c r="I14816"/>
      <c r="J14816"/>
      <c r="K14816" s="91"/>
      <c r="L14816" s="91"/>
      <c r="M14816" s="91"/>
      <c r="R14816"/>
      <c r="S14816"/>
      <c r="T14816"/>
      <c r="U14816"/>
      <c r="V14816"/>
      <c r="W14816"/>
      <c r="X14816"/>
      <c r="Y14816"/>
      <c r="Z14816"/>
      <c r="AA14816"/>
      <c r="AB14816"/>
      <c r="AC14816"/>
    </row>
    <row r="14817" spans="2:29" s="14" customFormat="1" x14ac:dyDescent="0.25">
      <c r="B14817"/>
      <c r="C14817"/>
      <c r="D14817"/>
      <c r="E14817"/>
      <c r="F14817"/>
      <c r="G14817"/>
      <c r="H14817"/>
      <c r="I14817"/>
      <c r="J14817"/>
      <c r="K14817" s="91"/>
      <c r="L14817" s="91"/>
      <c r="M14817" s="91"/>
      <c r="R14817"/>
      <c r="S14817"/>
      <c r="T14817"/>
      <c r="U14817"/>
      <c r="V14817"/>
      <c r="W14817"/>
      <c r="X14817"/>
      <c r="Y14817"/>
      <c r="Z14817"/>
      <c r="AA14817"/>
      <c r="AB14817"/>
      <c r="AC14817"/>
    </row>
    <row r="14818" spans="2:29" s="14" customFormat="1" x14ac:dyDescent="0.25">
      <c r="B14818"/>
      <c r="C14818"/>
      <c r="D14818"/>
      <c r="E14818"/>
      <c r="F14818"/>
      <c r="G14818"/>
      <c r="H14818"/>
      <c r="I14818"/>
      <c r="J14818"/>
      <c r="K14818" s="91"/>
      <c r="L14818" s="91"/>
      <c r="M14818" s="91"/>
      <c r="R14818"/>
      <c r="S14818"/>
      <c r="T14818"/>
      <c r="U14818"/>
      <c r="V14818"/>
      <c r="W14818"/>
      <c r="X14818"/>
      <c r="Y14818"/>
      <c r="Z14818"/>
      <c r="AA14818"/>
      <c r="AB14818"/>
      <c r="AC14818"/>
    </row>
    <row r="14819" spans="2:29" s="14" customFormat="1" x14ac:dyDescent="0.25">
      <c r="B14819"/>
      <c r="C14819"/>
      <c r="D14819"/>
      <c r="E14819"/>
      <c r="F14819"/>
      <c r="G14819"/>
      <c r="H14819"/>
      <c r="I14819"/>
      <c r="J14819"/>
      <c r="K14819" s="91"/>
      <c r="L14819" s="91"/>
      <c r="M14819" s="91"/>
      <c r="R14819"/>
      <c r="S14819"/>
      <c r="T14819"/>
      <c r="U14819"/>
      <c r="V14819"/>
      <c r="W14819"/>
      <c r="X14819"/>
      <c r="Y14819"/>
      <c r="Z14819"/>
      <c r="AA14819"/>
      <c r="AB14819"/>
      <c r="AC14819"/>
    </row>
    <row r="14820" spans="2:29" s="14" customFormat="1" x14ac:dyDescent="0.25">
      <c r="B14820"/>
      <c r="C14820"/>
      <c r="D14820"/>
      <c r="E14820"/>
      <c r="F14820"/>
      <c r="G14820"/>
      <c r="H14820"/>
      <c r="I14820"/>
      <c r="J14820"/>
      <c r="K14820" s="91"/>
      <c r="L14820" s="91"/>
      <c r="M14820" s="91"/>
      <c r="R14820"/>
      <c r="S14820"/>
      <c r="T14820"/>
      <c r="U14820"/>
      <c r="V14820"/>
      <c r="W14820"/>
      <c r="X14820"/>
      <c r="Y14820"/>
      <c r="Z14820"/>
      <c r="AA14820"/>
      <c r="AB14820"/>
      <c r="AC14820"/>
    </row>
    <row r="14821" spans="2:29" s="14" customFormat="1" x14ac:dyDescent="0.25">
      <c r="B14821"/>
      <c r="C14821"/>
      <c r="D14821"/>
      <c r="E14821"/>
      <c r="F14821"/>
      <c r="G14821"/>
      <c r="H14821"/>
      <c r="I14821"/>
      <c r="J14821"/>
      <c r="K14821" s="91"/>
      <c r="L14821" s="91"/>
      <c r="M14821" s="91"/>
      <c r="R14821"/>
      <c r="S14821"/>
      <c r="T14821"/>
      <c r="U14821"/>
      <c r="V14821"/>
      <c r="W14821"/>
      <c r="X14821"/>
      <c r="Y14821"/>
      <c r="Z14821"/>
      <c r="AA14821"/>
      <c r="AB14821"/>
      <c r="AC14821"/>
    </row>
    <row r="14822" spans="2:29" s="14" customFormat="1" x14ac:dyDescent="0.25">
      <c r="B14822"/>
      <c r="C14822"/>
      <c r="D14822"/>
      <c r="E14822"/>
      <c r="F14822"/>
      <c r="G14822"/>
      <c r="H14822"/>
      <c r="I14822"/>
      <c r="J14822"/>
      <c r="K14822" s="91"/>
      <c r="L14822" s="91"/>
      <c r="M14822" s="91"/>
      <c r="R14822"/>
      <c r="S14822"/>
      <c r="T14822"/>
      <c r="U14822"/>
      <c r="V14822"/>
      <c r="W14822"/>
      <c r="X14822"/>
      <c r="Y14822"/>
      <c r="Z14822"/>
      <c r="AA14822"/>
      <c r="AB14822"/>
      <c r="AC14822"/>
    </row>
    <row r="14823" spans="2:29" s="14" customFormat="1" x14ac:dyDescent="0.25">
      <c r="B14823"/>
      <c r="C14823"/>
      <c r="D14823"/>
      <c r="E14823"/>
      <c r="F14823"/>
      <c r="G14823"/>
      <c r="H14823"/>
      <c r="I14823"/>
      <c r="J14823"/>
      <c r="K14823" s="91"/>
      <c r="L14823" s="91"/>
      <c r="M14823" s="91"/>
      <c r="R14823"/>
      <c r="S14823"/>
      <c r="T14823"/>
      <c r="U14823"/>
      <c r="V14823"/>
      <c r="W14823"/>
      <c r="X14823"/>
      <c r="Y14823"/>
      <c r="Z14823"/>
      <c r="AA14823"/>
      <c r="AB14823"/>
      <c r="AC14823"/>
    </row>
    <row r="14824" spans="2:29" s="14" customFormat="1" x14ac:dyDescent="0.25">
      <c r="B14824"/>
      <c r="C14824"/>
      <c r="D14824"/>
      <c r="E14824"/>
      <c r="F14824"/>
      <c r="G14824"/>
      <c r="H14824"/>
      <c r="I14824"/>
      <c r="J14824"/>
      <c r="K14824" s="91"/>
      <c r="L14824" s="91"/>
      <c r="M14824" s="91"/>
      <c r="R14824"/>
      <c r="S14824"/>
      <c r="T14824"/>
      <c r="U14824"/>
      <c r="V14824"/>
      <c r="W14824"/>
      <c r="X14824"/>
      <c r="Y14824"/>
      <c r="Z14824"/>
      <c r="AA14824"/>
      <c r="AB14824"/>
      <c r="AC14824"/>
    </row>
    <row r="14825" spans="2:29" s="14" customFormat="1" x14ac:dyDescent="0.25">
      <c r="B14825"/>
      <c r="C14825"/>
      <c r="D14825"/>
      <c r="E14825"/>
      <c r="F14825"/>
      <c r="G14825"/>
      <c r="H14825"/>
      <c r="I14825"/>
      <c r="J14825"/>
      <c r="K14825" s="91"/>
      <c r="L14825" s="91"/>
      <c r="M14825" s="91"/>
      <c r="R14825"/>
      <c r="S14825"/>
      <c r="T14825"/>
      <c r="U14825"/>
      <c r="V14825"/>
      <c r="W14825"/>
      <c r="X14825"/>
      <c r="Y14825"/>
      <c r="Z14825"/>
      <c r="AA14825"/>
      <c r="AB14825"/>
      <c r="AC14825"/>
    </row>
    <row r="14826" spans="2:29" s="14" customFormat="1" x14ac:dyDescent="0.25">
      <c r="B14826"/>
      <c r="C14826"/>
      <c r="D14826"/>
      <c r="E14826"/>
      <c r="F14826"/>
      <c r="G14826"/>
      <c r="H14826"/>
      <c r="I14826"/>
      <c r="J14826"/>
      <c r="K14826" s="91"/>
      <c r="L14826" s="91"/>
      <c r="M14826" s="91"/>
      <c r="R14826"/>
      <c r="S14826"/>
      <c r="T14826"/>
      <c r="U14826"/>
      <c r="V14826"/>
      <c r="W14826"/>
      <c r="X14826"/>
      <c r="Y14826"/>
      <c r="Z14826"/>
      <c r="AA14826"/>
      <c r="AB14826"/>
      <c r="AC14826"/>
    </row>
    <row r="14827" spans="2:29" s="14" customFormat="1" x14ac:dyDescent="0.25">
      <c r="B14827"/>
      <c r="C14827"/>
      <c r="D14827"/>
      <c r="E14827"/>
      <c r="F14827"/>
      <c r="G14827"/>
      <c r="H14827"/>
      <c r="I14827"/>
      <c r="J14827"/>
      <c r="K14827" s="91"/>
      <c r="L14827" s="91"/>
      <c r="M14827" s="91"/>
      <c r="R14827"/>
      <c r="S14827"/>
      <c r="T14827"/>
      <c r="U14827"/>
      <c r="V14827"/>
      <c r="W14827"/>
      <c r="X14827"/>
      <c r="Y14827"/>
      <c r="Z14827"/>
      <c r="AA14827"/>
      <c r="AB14827"/>
      <c r="AC14827"/>
    </row>
    <row r="14828" spans="2:29" s="14" customFormat="1" x14ac:dyDescent="0.25">
      <c r="B14828"/>
      <c r="C14828"/>
      <c r="D14828"/>
      <c r="E14828"/>
      <c r="F14828"/>
      <c r="G14828"/>
      <c r="H14828"/>
      <c r="I14828"/>
      <c r="J14828"/>
      <c r="K14828" s="91"/>
      <c r="L14828" s="91"/>
      <c r="M14828" s="91"/>
      <c r="R14828"/>
      <c r="S14828"/>
      <c r="T14828"/>
      <c r="U14828"/>
      <c r="V14828"/>
      <c r="W14828"/>
      <c r="X14828"/>
      <c r="Y14828"/>
      <c r="Z14828"/>
      <c r="AA14828"/>
      <c r="AB14828"/>
      <c r="AC14828"/>
    </row>
    <row r="14829" spans="2:29" s="14" customFormat="1" x14ac:dyDescent="0.25">
      <c r="B14829"/>
      <c r="C14829"/>
      <c r="D14829"/>
      <c r="E14829"/>
      <c r="F14829"/>
      <c r="G14829"/>
      <c r="H14829"/>
      <c r="I14829"/>
      <c r="J14829"/>
      <c r="K14829" s="91"/>
      <c r="L14829" s="91"/>
      <c r="M14829" s="91"/>
      <c r="R14829"/>
      <c r="S14829"/>
      <c r="T14829"/>
      <c r="U14829"/>
      <c r="V14829"/>
      <c r="W14829"/>
      <c r="X14829"/>
      <c r="Y14829"/>
      <c r="Z14829"/>
      <c r="AA14829"/>
      <c r="AB14829"/>
      <c r="AC14829"/>
    </row>
    <row r="14830" spans="2:29" s="14" customFormat="1" x14ac:dyDescent="0.25">
      <c r="B14830"/>
      <c r="C14830"/>
      <c r="D14830"/>
      <c r="E14830"/>
      <c r="F14830"/>
      <c r="G14830"/>
      <c r="H14830"/>
      <c r="I14830"/>
      <c r="J14830"/>
      <c r="K14830" s="91"/>
      <c r="L14830" s="91"/>
      <c r="M14830" s="91"/>
      <c r="R14830"/>
      <c r="S14830"/>
      <c r="T14830"/>
      <c r="U14830"/>
      <c r="V14830"/>
      <c r="W14830"/>
      <c r="X14830"/>
      <c r="Y14830"/>
      <c r="Z14830"/>
      <c r="AA14830"/>
      <c r="AB14830"/>
      <c r="AC14830"/>
    </row>
    <row r="14831" spans="2:29" s="14" customFormat="1" x14ac:dyDescent="0.25">
      <c r="B14831"/>
      <c r="C14831"/>
      <c r="D14831"/>
      <c r="E14831"/>
      <c r="F14831"/>
      <c r="G14831"/>
      <c r="H14831"/>
      <c r="I14831"/>
      <c r="J14831"/>
      <c r="K14831" s="91"/>
      <c r="L14831" s="91"/>
      <c r="M14831" s="91"/>
      <c r="R14831"/>
      <c r="S14831"/>
      <c r="T14831"/>
      <c r="U14831"/>
      <c r="V14831"/>
      <c r="W14831"/>
      <c r="X14831"/>
      <c r="Y14831"/>
      <c r="Z14831"/>
      <c r="AA14831"/>
      <c r="AB14831"/>
      <c r="AC14831"/>
    </row>
    <row r="14832" spans="2:29" s="14" customFormat="1" x14ac:dyDescent="0.25">
      <c r="B14832"/>
      <c r="C14832"/>
      <c r="D14832"/>
      <c r="E14832"/>
      <c r="F14832"/>
      <c r="G14832"/>
      <c r="H14832"/>
      <c r="I14832"/>
      <c r="J14832"/>
      <c r="K14832" s="91"/>
      <c r="L14832" s="91"/>
      <c r="M14832" s="91"/>
      <c r="R14832"/>
      <c r="S14832"/>
      <c r="T14832"/>
      <c r="U14832"/>
      <c r="V14832"/>
      <c r="W14832"/>
      <c r="X14832"/>
      <c r="Y14832"/>
      <c r="Z14832"/>
      <c r="AA14832"/>
      <c r="AB14832"/>
      <c r="AC14832"/>
    </row>
    <row r="14833" spans="2:29" s="14" customFormat="1" x14ac:dyDescent="0.25">
      <c r="B14833"/>
      <c r="C14833"/>
      <c r="D14833"/>
      <c r="E14833"/>
      <c r="F14833"/>
      <c r="G14833"/>
      <c r="H14833"/>
      <c r="I14833"/>
      <c r="J14833"/>
      <c r="K14833" s="91"/>
      <c r="L14833" s="91"/>
      <c r="M14833" s="91"/>
      <c r="R14833"/>
      <c r="S14833"/>
      <c r="T14833"/>
      <c r="U14833"/>
      <c r="V14833"/>
      <c r="W14833"/>
      <c r="X14833"/>
      <c r="Y14833"/>
      <c r="Z14833"/>
      <c r="AA14833"/>
      <c r="AB14833"/>
      <c r="AC14833"/>
    </row>
    <row r="14834" spans="2:29" s="14" customFormat="1" x14ac:dyDescent="0.25">
      <c r="B14834"/>
      <c r="C14834"/>
      <c r="D14834"/>
      <c r="E14834"/>
      <c r="F14834"/>
      <c r="G14834"/>
      <c r="H14834"/>
      <c r="I14834"/>
      <c r="J14834"/>
      <c r="K14834" s="91"/>
      <c r="L14834" s="91"/>
      <c r="M14834" s="91"/>
      <c r="R14834"/>
      <c r="S14834"/>
      <c r="T14834"/>
      <c r="U14834"/>
      <c r="V14834"/>
      <c r="W14834"/>
      <c r="X14834"/>
      <c r="Y14834"/>
      <c r="Z14834"/>
      <c r="AA14834"/>
      <c r="AB14834"/>
      <c r="AC14834"/>
    </row>
    <row r="14835" spans="2:29" s="14" customFormat="1" x14ac:dyDescent="0.25">
      <c r="B14835"/>
      <c r="C14835"/>
      <c r="D14835"/>
      <c r="E14835"/>
      <c r="F14835"/>
      <c r="G14835"/>
      <c r="H14835"/>
      <c r="I14835"/>
      <c r="J14835"/>
      <c r="K14835" s="91"/>
      <c r="L14835" s="91"/>
      <c r="M14835" s="91"/>
      <c r="R14835"/>
      <c r="S14835"/>
      <c r="T14835"/>
      <c r="U14835"/>
      <c r="V14835"/>
      <c r="W14835"/>
      <c r="X14835"/>
      <c r="Y14835"/>
      <c r="Z14835"/>
      <c r="AA14835"/>
      <c r="AB14835"/>
      <c r="AC14835"/>
    </row>
    <row r="14836" spans="2:29" s="14" customFormat="1" x14ac:dyDescent="0.25">
      <c r="B14836"/>
      <c r="C14836"/>
      <c r="D14836"/>
      <c r="E14836"/>
      <c r="F14836"/>
      <c r="G14836"/>
      <c r="H14836"/>
      <c r="I14836"/>
      <c r="J14836"/>
      <c r="K14836" s="91"/>
      <c r="L14836" s="91"/>
      <c r="M14836" s="91"/>
      <c r="R14836"/>
      <c r="S14836"/>
      <c r="T14836"/>
      <c r="U14836"/>
      <c r="V14836"/>
      <c r="W14836"/>
      <c r="X14836"/>
      <c r="Y14836"/>
      <c r="Z14836"/>
      <c r="AA14836"/>
      <c r="AB14836"/>
      <c r="AC14836"/>
    </row>
    <row r="14837" spans="2:29" s="14" customFormat="1" x14ac:dyDescent="0.25">
      <c r="B14837"/>
      <c r="C14837"/>
      <c r="D14837"/>
      <c r="E14837"/>
      <c r="F14837"/>
      <c r="G14837"/>
      <c r="H14837"/>
      <c r="I14837"/>
      <c r="J14837"/>
      <c r="K14837" s="91"/>
      <c r="L14837" s="91"/>
      <c r="M14837" s="91"/>
      <c r="R14837"/>
      <c r="S14837"/>
      <c r="T14837"/>
      <c r="U14837"/>
      <c r="V14837"/>
      <c r="W14837"/>
      <c r="X14837"/>
      <c r="Y14837"/>
      <c r="Z14837"/>
      <c r="AA14837"/>
      <c r="AB14837"/>
      <c r="AC14837"/>
    </row>
    <row r="14838" spans="2:29" s="14" customFormat="1" x14ac:dyDescent="0.25">
      <c r="B14838"/>
      <c r="C14838"/>
      <c r="D14838"/>
      <c r="E14838"/>
      <c r="F14838"/>
      <c r="G14838"/>
      <c r="H14838"/>
      <c r="I14838"/>
      <c r="J14838"/>
      <c r="K14838" s="91"/>
      <c r="L14838" s="91"/>
      <c r="M14838" s="91"/>
      <c r="R14838"/>
      <c r="S14838"/>
      <c r="T14838"/>
      <c r="U14838"/>
      <c r="V14838"/>
      <c r="W14838"/>
      <c r="X14838"/>
      <c r="Y14838"/>
      <c r="Z14838"/>
      <c r="AA14838"/>
      <c r="AB14838"/>
      <c r="AC14838"/>
    </row>
    <row r="14839" spans="2:29" s="14" customFormat="1" x14ac:dyDescent="0.25">
      <c r="B14839"/>
      <c r="C14839"/>
      <c r="D14839"/>
      <c r="E14839"/>
      <c r="F14839"/>
      <c r="G14839"/>
      <c r="H14839"/>
      <c r="I14839"/>
      <c r="J14839"/>
      <c r="K14839" s="91"/>
      <c r="L14839" s="91"/>
      <c r="M14839" s="91"/>
      <c r="R14839"/>
      <c r="S14839"/>
      <c r="T14839"/>
      <c r="U14839"/>
      <c r="V14839"/>
      <c r="W14839"/>
      <c r="X14839"/>
      <c r="Y14839"/>
      <c r="Z14839"/>
      <c r="AA14839"/>
      <c r="AB14839"/>
      <c r="AC14839"/>
    </row>
    <row r="14840" spans="2:29" s="14" customFormat="1" x14ac:dyDescent="0.25">
      <c r="B14840"/>
      <c r="C14840"/>
      <c r="D14840"/>
      <c r="E14840"/>
      <c r="F14840"/>
      <c r="G14840"/>
      <c r="H14840"/>
      <c r="I14840"/>
      <c r="J14840"/>
      <c r="K14840" s="91"/>
      <c r="L14840" s="91"/>
      <c r="M14840" s="91"/>
      <c r="R14840"/>
      <c r="S14840"/>
      <c r="T14840"/>
      <c r="U14840"/>
      <c r="V14840"/>
      <c r="W14840"/>
      <c r="X14840"/>
      <c r="Y14840"/>
      <c r="Z14840"/>
      <c r="AA14840"/>
      <c r="AB14840"/>
      <c r="AC14840"/>
    </row>
    <row r="14841" spans="2:29" s="14" customFormat="1" x14ac:dyDescent="0.25">
      <c r="B14841"/>
      <c r="C14841"/>
      <c r="D14841"/>
      <c r="E14841"/>
      <c r="F14841"/>
      <c r="G14841"/>
      <c r="H14841"/>
      <c r="I14841"/>
      <c r="J14841"/>
      <c r="K14841" s="91"/>
      <c r="L14841" s="91"/>
      <c r="M14841" s="91"/>
      <c r="R14841"/>
      <c r="S14841"/>
      <c r="T14841"/>
      <c r="U14841"/>
      <c r="V14841"/>
      <c r="W14841"/>
      <c r="X14841"/>
      <c r="Y14841"/>
      <c r="Z14841"/>
      <c r="AA14841"/>
      <c r="AB14841"/>
      <c r="AC14841"/>
    </row>
    <row r="14842" spans="2:29" s="14" customFormat="1" x14ac:dyDescent="0.25">
      <c r="B14842"/>
      <c r="C14842"/>
      <c r="D14842"/>
      <c r="E14842"/>
      <c r="F14842"/>
      <c r="G14842"/>
      <c r="H14842"/>
      <c r="I14842"/>
      <c r="J14842"/>
      <c r="K14842" s="91"/>
      <c r="L14842" s="91"/>
      <c r="M14842" s="91"/>
      <c r="R14842"/>
      <c r="S14842"/>
      <c r="T14842"/>
      <c r="U14842"/>
      <c r="V14842"/>
      <c r="W14842"/>
      <c r="X14842"/>
      <c r="Y14842"/>
      <c r="Z14842"/>
      <c r="AA14842"/>
      <c r="AB14842"/>
      <c r="AC14842"/>
    </row>
    <row r="14843" spans="2:29" s="14" customFormat="1" x14ac:dyDescent="0.25">
      <c r="B14843"/>
      <c r="C14843"/>
      <c r="D14843"/>
      <c r="E14843"/>
      <c r="F14843"/>
      <c r="G14843"/>
      <c r="H14843"/>
      <c r="I14843"/>
      <c r="J14843"/>
      <c r="K14843" s="91"/>
      <c r="L14843" s="91"/>
      <c r="M14843" s="91"/>
      <c r="R14843"/>
      <c r="S14843"/>
      <c r="T14843"/>
      <c r="U14843"/>
      <c r="V14843"/>
      <c r="W14843"/>
      <c r="X14843"/>
      <c r="Y14843"/>
      <c r="Z14843"/>
      <c r="AA14843"/>
      <c r="AB14843"/>
      <c r="AC14843"/>
    </row>
    <row r="14844" spans="2:29" s="14" customFormat="1" x14ac:dyDescent="0.25">
      <c r="B14844"/>
      <c r="C14844"/>
      <c r="D14844"/>
      <c r="E14844"/>
      <c r="F14844"/>
      <c r="G14844"/>
      <c r="H14844"/>
      <c r="I14844"/>
      <c r="J14844"/>
      <c r="K14844" s="91"/>
      <c r="L14844" s="91"/>
      <c r="M14844" s="91"/>
      <c r="R14844"/>
      <c r="S14844"/>
      <c r="T14844"/>
      <c r="U14844"/>
      <c r="V14844"/>
      <c r="W14844"/>
      <c r="X14844"/>
      <c r="Y14844"/>
      <c r="Z14844"/>
      <c r="AA14844"/>
      <c r="AB14844"/>
      <c r="AC14844"/>
    </row>
    <row r="14845" spans="2:29" s="14" customFormat="1" x14ac:dyDescent="0.25">
      <c r="B14845"/>
      <c r="C14845"/>
      <c r="D14845"/>
      <c r="E14845"/>
      <c r="F14845"/>
      <c r="G14845"/>
      <c r="H14845"/>
      <c r="I14845"/>
      <c r="J14845"/>
      <c r="K14845" s="91"/>
      <c r="L14845" s="91"/>
      <c r="M14845" s="91"/>
      <c r="R14845"/>
      <c r="S14845"/>
      <c r="T14845"/>
      <c r="U14845"/>
      <c r="V14845"/>
      <c r="W14845"/>
      <c r="X14845"/>
      <c r="Y14845"/>
      <c r="Z14845"/>
      <c r="AA14845"/>
      <c r="AB14845"/>
      <c r="AC14845"/>
    </row>
    <row r="14846" spans="2:29" s="14" customFormat="1" x14ac:dyDescent="0.25">
      <c r="B14846"/>
      <c r="C14846"/>
      <c r="D14846"/>
      <c r="E14846"/>
      <c r="F14846"/>
      <c r="G14846"/>
      <c r="H14846"/>
      <c r="I14846"/>
      <c r="J14846"/>
      <c r="K14846" s="91"/>
      <c r="L14846" s="91"/>
      <c r="M14846" s="91"/>
      <c r="R14846"/>
      <c r="S14846"/>
      <c r="T14846"/>
      <c r="U14846"/>
      <c r="V14846"/>
      <c r="W14846"/>
      <c r="X14846"/>
      <c r="Y14846"/>
      <c r="Z14846"/>
      <c r="AA14846"/>
      <c r="AB14846"/>
      <c r="AC14846"/>
    </row>
    <row r="14847" spans="2:29" s="14" customFormat="1" x14ac:dyDescent="0.25">
      <c r="B14847"/>
      <c r="C14847"/>
      <c r="D14847"/>
      <c r="E14847"/>
      <c r="F14847"/>
      <c r="G14847"/>
      <c r="H14847"/>
      <c r="I14847"/>
      <c r="J14847"/>
      <c r="K14847" s="91"/>
      <c r="L14847" s="91"/>
      <c r="M14847" s="91"/>
      <c r="R14847"/>
      <c r="S14847"/>
      <c r="T14847"/>
      <c r="U14847"/>
      <c r="V14847"/>
      <c r="W14847"/>
      <c r="X14847"/>
      <c r="Y14847"/>
      <c r="Z14847"/>
      <c r="AA14847"/>
      <c r="AB14847"/>
      <c r="AC14847"/>
    </row>
    <row r="14848" spans="2:29" s="14" customFormat="1" x14ac:dyDescent="0.25">
      <c r="B14848"/>
      <c r="C14848"/>
      <c r="D14848"/>
      <c r="E14848"/>
      <c r="F14848"/>
      <c r="G14848"/>
      <c r="H14848"/>
      <c r="I14848"/>
      <c r="J14848"/>
      <c r="K14848" s="91"/>
      <c r="L14848" s="91"/>
      <c r="M14848" s="91"/>
      <c r="R14848"/>
      <c r="S14848"/>
      <c r="T14848"/>
      <c r="U14848"/>
      <c r="V14848"/>
      <c r="W14848"/>
      <c r="X14848"/>
      <c r="Y14848"/>
      <c r="Z14848"/>
      <c r="AA14848"/>
      <c r="AB14848"/>
      <c r="AC14848"/>
    </row>
    <row r="14849" spans="2:29" s="14" customFormat="1" x14ac:dyDescent="0.25">
      <c r="B14849"/>
      <c r="C14849"/>
      <c r="D14849"/>
      <c r="E14849"/>
      <c r="F14849"/>
      <c r="G14849"/>
      <c r="H14849"/>
      <c r="I14849"/>
      <c r="J14849"/>
      <c r="K14849" s="91"/>
      <c r="L14849" s="91"/>
      <c r="M14849" s="91"/>
      <c r="R14849"/>
      <c r="S14849"/>
      <c r="T14849"/>
      <c r="U14849"/>
      <c r="V14849"/>
      <c r="W14849"/>
      <c r="X14849"/>
      <c r="Y14849"/>
      <c r="Z14849"/>
      <c r="AA14849"/>
      <c r="AB14849"/>
      <c r="AC14849"/>
    </row>
    <row r="14850" spans="2:29" s="14" customFormat="1" x14ac:dyDescent="0.25">
      <c r="B14850"/>
      <c r="C14850"/>
      <c r="D14850"/>
      <c r="E14850"/>
      <c r="F14850"/>
      <c r="G14850"/>
      <c r="H14850"/>
      <c r="I14850"/>
      <c r="J14850"/>
      <c r="K14850" s="91"/>
      <c r="L14850" s="91"/>
      <c r="M14850" s="91"/>
      <c r="R14850"/>
      <c r="S14850"/>
      <c r="T14850"/>
      <c r="U14850"/>
      <c r="V14850"/>
      <c r="W14850"/>
      <c r="X14850"/>
      <c r="Y14850"/>
      <c r="Z14850"/>
      <c r="AA14850"/>
      <c r="AB14850"/>
      <c r="AC14850"/>
    </row>
    <row r="14851" spans="2:29" s="14" customFormat="1" x14ac:dyDescent="0.25">
      <c r="B14851"/>
      <c r="C14851"/>
      <c r="D14851"/>
      <c r="E14851"/>
      <c r="F14851"/>
      <c r="G14851"/>
      <c r="H14851"/>
      <c r="I14851"/>
      <c r="J14851"/>
      <c r="K14851" s="91"/>
      <c r="L14851" s="91"/>
      <c r="M14851" s="91"/>
      <c r="R14851"/>
      <c r="S14851"/>
      <c r="T14851"/>
      <c r="U14851"/>
      <c r="V14851"/>
      <c r="W14851"/>
      <c r="X14851"/>
      <c r="Y14851"/>
      <c r="Z14851"/>
      <c r="AA14851"/>
      <c r="AB14851"/>
      <c r="AC14851"/>
    </row>
    <row r="14852" spans="2:29" s="14" customFormat="1" x14ac:dyDescent="0.25">
      <c r="B14852"/>
      <c r="C14852"/>
      <c r="D14852"/>
      <c r="E14852"/>
      <c r="F14852"/>
      <c r="G14852"/>
      <c r="H14852"/>
      <c r="I14852"/>
      <c r="J14852"/>
      <c r="K14852" s="91"/>
      <c r="L14852" s="91"/>
      <c r="M14852" s="91"/>
      <c r="R14852"/>
      <c r="S14852"/>
      <c r="T14852"/>
      <c r="U14852"/>
      <c r="V14852"/>
      <c r="W14852"/>
      <c r="X14852"/>
      <c r="Y14852"/>
      <c r="Z14852"/>
      <c r="AA14852"/>
      <c r="AB14852"/>
      <c r="AC14852"/>
    </row>
    <row r="14853" spans="2:29" s="14" customFormat="1" x14ac:dyDescent="0.25">
      <c r="B14853"/>
      <c r="C14853"/>
      <c r="D14853"/>
      <c r="E14853"/>
      <c r="F14853"/>
      <c r="G14853"/>
      <c r="H14853"/>
      <c r="I14853"/>
      <c r="J14853"/>
      <c r="K14853" s="91"/>
      <c r="L14853" s="91"/>
      <c r="M14853" s="91"/>
      <c r="R14853"/>
      <c r="S14853"/>
      <c r="T14853"/>
      <c r="U14853"/>
      <c r="V14853"/>
      <c r="W14853"/>
      <c r="X14853"/>
      <c r="Y14853"/>
      <c r="Z14853"/>
      <c r="AA14853"/>
      <c r="AB14853"/>
      <c r="AC14853"/>
    </row>
    <row r="14854" spans="2:29" s="14" customFormat="1" x14ac:dyDescent="0.25">
      <c r="B14854"/>
      <c r="C14854"/>
      <c r="D14854"/>
      <c r="E14854"/>
      <c r="F14854"/>
      <c r="G14854"/>
      <c r="H14854"/>
      <c r="I14854"/>
      <c r="J14854"/>
      <c r="K14854" s="91"/>
      <c r="L14854" s="91"/>
      <c r="M14854" s="91"/>
      <c r="R14854"/>
      <c r="S14854"/>
      <c r="T14854"/>
      <c r="U14854"/>
      <c r="V14854"/>
      <c r="W14854"/>
      <c r="X14854"/>
      <c r="Y14854"/>
      <c r="Z14854"/>
      <c r="AA14854"/>
      <c r="AB14854"/>
      <c r="AC14854"/>
    </row>
    <row r="14855" spans="2:29" s="14" customFormat="1" x14ac:dyDescent="0.25">
      <c r="B14855"/>
      <c r="C14855"/>
      <c r="D14855"/>
      <c r="E14855"/>
      <c r="F14855"/>
      <c r="G14855"/>
      <c r="H14855"/>
      <c r="I14855"/>
      <c r="J14855"/>
      <c r="K14855" s="91"/>
      <c r="L14855" s="91"/>
      <c r="M14855" s="91"/>
      <c r="R14855"/>
      <c r="S14855"/>
      <c r="T14855"/>
      <c r="U14855"/>
      <c r="V14855"/>
      <c r="W14855"/>
      <c r="X14855"/>
      <c r="Y14855"/>
      <c r="Z14855"/>
      <c r="AA14855"/>
      <c r="AB14855"/>
      <c r="AC14855"/>
    </row>
    <row r="14856" spans="2:29" s="14" customFormat="1" x14ac:dyDescent="0.25">
      <c r="B14856"/>
      <c r="C14856"/>
      <c r="D14856"/>
      <c r="E14856"/>
      <c r="F14856"/>
      <c r="G14856"/>
      <c r="H14856"/>
      <c r="I14856"/>
      <c r="J14856"/>
      <c r="K14856" s="91"/>
      <c r="L14856" s="91"/>
      <c r="M14856" s="91"/>
      <c r="R14856"/>
      <c r="S14856"/>
      <c r="T14856"/>
      <c r="U14856"/>
      <c r="V14856"/>
      <c r="W14856"/>
      <c r="X14856"/>
      <c r="Y14856"/>
      <c r="Z14856"/>
      <c r="AA14856"/>
      <c r="AB14856"/>
      <c r="AC14856"/>
    </row>
    <row r="14857" spans="2:29" s="14" customFormat="1" x14ac:dyDescent="0.25">
      <c r="B14857"/>
      <c r="C14857"/>
      <c r="D14857"/>
      <c r="E14857"/>
      <c r="F14857"/>
      <c r="G14857"/>
      <c r="H14857"/>
      <c r="I14857"/>
      <c r="J14857"/>
      <c r="K14857" s="91"/>
      <c r="L14857" s="91"/>
      <c r="M14857" s="91"/>
      <c r="R14857"/>
      <c r="S14857"/>
      <c r="T14857"/>
      <c r="U14857"/>
      <c r="V14857"/>
      <c r="W14857"/>
      <c r="X14857"/>
      <c r="Y14857"/>
      <c r="Z14857"/>
      <c r="AA14857"/>
      <c r="AB14857"/>
      <c r="AC14857"/>
    </row>
    <row r="14858" spans="2:29" s="14" customFormat="1" x14ac:dyDescent="0.25">
      <c r="B14858"/>
      <c r="C14858"/>
      <c r="D14858"/>
      <c r="E14858"/>
      <c r="F14858"/>
      <c r="G14858"/>
      <c r="H14858"/>
      <c r="I14858"/>
      <c r="J14858"/>
      <c r="K14858" s="91"/>
      <c r="L14858" s="91"/>
      <c r="M14858" s="91"/>
      <c r="R14858"/>
      <c r="S14858"/>
      <c r="T14858"/>
      <c r="U14858"/>
      <c r="V14858"/>
      <c r="W14858"/>
      <c r="X14858"/>
      <c r="Y14858"/>
      <c r="Z14858"/>
      <c r="AA14858"/>
      <c r="AB14858"/>
      <c r="AC14858"/>
    </row>
    <row r="14859" spans="2:29" s="14" customFormat="1" x14ac:dyDescent="0.25">
      <c r="B14859"/>
      <c r="C14859"/>
      <c r="D14859"/>
      <c r="E14859"/>
      <c r="F14859"/>
      <c r="G14859"/>
      <c r="H14859"/>
      <c r="I14859"/>
      <c r="J14859"/>
      <c r="K14859" s="91"/>
      <c r="L14859" s="91"/>
      <c r="M14859" s="91"/>
      <c r="R14859"/>
      <c r="S14859"/>
      <c r="T14859"/>
      <c r="U14859"/>
      <c r="V14859"/>
      <c r="W14859"/>
      <c r="X14859"/>
      <c r="Y14859"/>
      <c r="Z14859"/>
      <c r="AA14859"/>
      <c r="AB14859"/>
      <c r="AC14859"/>
    </row>
    <row r="14860" spans="2:29" s="14" customFormat="1" x14ac:dyDescent="0.25">
      <c r="B14860"/>
      <c r="C14860"/>
      <c r="D14860"/>
      <c r="E14860"/>
      <c r="F14860"/>
      <c r="G14860"/>
      <c r="H14860"/>
      <c r="I14860"/>
      <c r="J14860"/>
      <c r="K14860" s="91"/>
      <c r="L14860" s="91"/>
      <c r="M14860" s="91"/>
      <c r="R14860"/>
      <c r="S14860"/>
      <c r="T14860"/>
      <c r="U14860"/>
      <c r="V14860"/>
      <c r="W14860"/>
      <c r="X14860"/>
      <c r="Y14860"/>
      <c r="Z14860"/>
      <c r="AA14860"/>
      <c r="AB14860"/>
      <c r="AC14860"/>
    </row>
    <row r="14861" spans="2:29" s="14" customFormat="1" x14ac:dyDescent="0.25">
      <c r="B14861"/>
      <c r="C14861"/>
      <c r="D14861"/>
      <c r="E14861"/>
      <c r="F14861"/>
      <c r="G14861"/>
      <c r="H14861"/>
      <c r="I14861"/>
      <c r="J14861"/>
      <c r="K14861" s="91"/>
      <c r="L14861" s="91"/>
      <c r="M14861" s="91"/>
      <c r="R14861"/>
      <c r="S14861"/>
      <c r="T14861"/>
      <c r="U14861"/>
      <c r="V14861"/>
      <c r="W14861"/>
      <c r="X14861"/>
      <c r="Y14861"/>
      <c r="Z14861"/>
      <c r="AA14861"/>
      <c r="AB14861"/>
      <c r="AC14861"/>
    </row>
    <row r="14862" spans="2:29" s="14" customFormat="1" x14ac:dyDescent="0.25">
      <c r="B14862"/>
      <c r="C14862"/>
      <c r="D14862"/>
      <c r="E14862"/>
      <c r="F14862"/>
      <c r="G14862"/>
      <c r="H14862"/>
      <c r="I14862"/>
      <c r="J14862"/>
      <c r="K14862" s="91"/>
      <c r="L14862" s="91"/>
      <c r="M14862" s="91"/>
      <c r="R14862"/>
      <c r="S14862"/>
      <c r="T14862"/>
      <c r="U14862"/>
      <c r="V14862"/>
      <c r="W14862"/>
      <c r="X14862"/>
      <c r="Y14862"/>
      <c r="Z14862"/>
      <c r="AA14862"/>
      <c r="AB14862"/>
      <c r="AC14862"/>
    </row>
    <row r="14863" spans="2:29" s="14" customFormat="1" x14ac:dyDescent="0.25">
      <c r="B14863"/>
      <c r="C14863"/>
      <c r="D14863"/>
      <c r="E14863"/>
      <c r="F14863"/>
      <c r="G14863"/>
      <c r="H14863"/>
      <c r="I14863"/>
      <c r="J14863"/>
      <c r="K14863" s="91"/>
      <c r="L14863" s="91"/>
      <c r="M14863" s="91"/>
      <c r="R14863"/>
      <c r="S14863"/>
      <c r="T14863"/>
      <c r="U14863"/>
      <c r="V14863"/>
      <c r="W14863"/>
      <c r="X14863"/>
      <c r="Y14863"/>
      <c r="Z14863"/>
      <c r="AA14863"/>
      <c r="AB14863"/>
      <c r="AC14863"/>
    </row>
    <row r="14864" spans="2:29" s="14" customFormat="1" x14ac:dyDescent="0.25">
      <c r="B14864"/>
      <c r="C14864"/>
      <c r="D14864"/>
      <c r="E14864"/>
      <c r="F14864"/>
      <c r="G14864"/>
      <c r="H14864"/>
      <c r="I14864"/>
      <c r="J14864"/>
      <c r="K14864" s="91"/>
      <c r="L14864" s="91"/>
      <c r="M14864" s="91"/>
      <c r="R14864"/>
      <c r="S14864"/>
      <c r="T14864"/>
      <c r="U14864"/>
      <c r="V14864"/>
      <c r="W14864"/>
      <c r="X14864"/>
      <c r="Y14864"/>
      <c r="Z14864"/>
      <c r="AA14864"/>
      <c r="AB14864"/>
      <c r="AC14864"/>
    </row>
    <row r="14865" spans="2:29" s="14" customFormat="1" x14ac:dyDescent="0.25">
      <c r="B14865"/>
      <c r="C14865"/>
      <c r="D14865"/>
      <c r="E14865"/>
      <c r="F14865"/>
      <c r="G14865"/>
      <c r="H14865"/>
      <c r="I14865"/>
      <c r="J14865"/>
      <c r="K14865" s="91"/>
      <c r="L14865" s="91"/>
      <c r="M14865" s="91"/>
      <c r="R14865"/>
      <c r="S14865"/>
      <c r="T14865"/>
      <c r="U14865"/>
      <c r="V14865"/>
      <c r="W14865"/>
      <c r="X14865"/>
      <c r="Y14865"/>
      <c r="Z14865"/>
      <c r="AA14865"/>
      <c r="AB14865"/>
      <c r="AC14865"/>
    </row>
    <row r="14866" spans="2:29" s="14" customFormat="1" x14ac:dyDescent="0.25">
      <c r="B14866"/>
      <c r="C14866"/>
      <c r="D14866"/>
      <c r="E14866"/>
      <c r="F14866"/>
      <c r="G14866"/>
      <c r="H14866"/>
      <c r="I14866"/>
      <c r="J14866"/>
      <c r="K14866" s="91"/>
      <c r="L14866" s="91"/>
      <c r="M14866" s="91"/>
      <c r="R14866"/>
      <c r="S14866"/>
      <c r="T14866"/>
      <c r="U14866"/>
      <c r="V14866"/>
      <c r="W14866"/>
      <c r="X14866"/>
      <c r="Y14866"/>
      <c r="Z14866"/>
      <c r="AA14866"/>
      <c r="AB14866"/>
      <c r="AC14866"/>
    </row>
    <row r="14867" spans="2:29" s="14" customFormat="1" x14ac:dyDescent="0.25">
      <c r="B14867"/>
      <c r="C14867"/>
      <c r="D14867"/>
      <c r="E14867"/>
      <c r="F14867"/>
      <c r="G14867"/>
      <c r="H14867"/>
      <c r="I14867"/>
      <c r="J14867"/>
      <c r="K14867" s="91"/>
      <c r="L14867" s="91"/>
      <c r="M14867" s="91"/>
      <c r="R14867"/>
      <c r="S14867"/>
      <c r="T14867"/>
      <c r="U14867"/>
      <c r="V14867"/>
      <c r="W14867"/>
      <c r="X14867"/>
      <c r="Y14867"/>
      <c r="Z14867"/>
      <c r="AA14867"/>
      <c r="AB14867"/>
      <c r="AC14867"/>
    </row>
    <row r="14868" spans="2:29" s="14" customFormat="1" x14ac:dyDescent="0.25">
      <c r="B14868"/>
      <c r="C14868"/>
      <c r="D14868"/>
      <c r="E14868"/>
      <c r="F14868"/>
      <c r="G14868"/>
      <c r="H14868"/>
      <c r="I14868"/>
      <c r="J14868"/>
      <c r="K14868" s="91"/>
      <c r="L14868" s="91"/>
      <c r="M14868" s="91"/>
      <c r="R14868"/>
      <c r="S14868"/>
      <c r="T14868"/>
      <c r="U14868"/>
      <c r="V14868"/>
      <c r="W14868"/>
      <c r="X14868"/>
      <c r="Y14868"/>
      <c r="Z14868"/>
      <c r="AA14868"/>
      <c r="AB14868"/>
      <c r="AC14868"/>
    </row>
    <row r="14869" spans="2:29" s="14" customFormat="1" x14ac:dyDescent="0.25">
      <c r="B14869"/>
      <c r="C14869"/>
      <c r="D14869"/>
      <c r="E14869"/>
      <c r="F14869"/>
      <c r="G14869"/>
      <c r="H14869"/>
      <c r="I14869"/>
      <c r="J14869"/>
      <c r="K14869" s="91"/>
      <c r="L14869" s="91"/>
      <c r="M14869" s="91"/>
      <c r="R14869"/>
      <c r="S14869"/>
      <c r="T14869"/>
      <c r="U14869"/>
      <c r="V14869"/>
      <c r="W14869"/>
      <c r="X14869"/>
      <c r="Y14869"/>
      <c r="Z14869"/>
      <c r="AA14869"/>
      <c r="AB14869"/>
      <c r="AC14869"/>
    </row>
    <row r="14870" spans="2:29" s="14" customFormat="1" x14ac:dyDescent="0.25">
      <c r="B14870"/>
      <c r="C14870"/>
      <c r="D14870"/>
      <c r="E14870"/>
      <c r="F14870"/>
      <c r="G14870"/>
      <c r="H14870"/>
      <c r="I14870"/>
      <c r="J14870"/>
      <c r="K14870" s="91"/>
      <c r="L14870" s="91"/>
      <c r="M14870" s="91"/>
      <c r="R14870"/>
      <c r="S14870"/>
      <c r="T14870"/>
      <c r="U14870"/>
      <c r="V14870"/>
      <c r="W14870"/>
      <c r="X14870"/>
      <c r="Y14870"/>
      <c r="Z14870"/>
      <c r="AA14870"/>
      <c r="AB14870"/>
      <c r="AC14870"/>
    </row>
    <row r="14871" spans="2:29" s="14" customFormat="1" x14ac:dyDescent="0.25">
      <c r="B14871"/>
      <c r="C14871"/>
      <c r="D14871"/>
      <c r="E14871"/>
      <c r="F14871"/>
      <c r="G14871"/>
      <c r="H14871"/>
      <c r="I14871"/>
      <c r="J14871"/>
      <c r="K14871" s="91"/>
      <c r="L14871" s="91"/>
      <c r="M14871" s="91"/>
      <c r="R14871"/>
      <c r="S14871"/>
      <c r="T14871"/>
      <c r="U14871"/>
      <c r="V14871"/>
      <c r="W14871"/>
      <c r="X14871"/>
      <c r="Y14871"/>
      <c r="Z14871"/>
      <c r="AA14871"/>
      <c r="AB14871"/>
      <c r="AC14871"/>
    </row>
    <row r="14872" spans="2:29" s="14" customFormat="1" x14ac:dyDescent="0.25">
      <c r="B14872"/>
      <c r="C14872"/>
      <c r="D14872"/>
      <c r="E14872"/>
      <c r="F14872"/>
      <c r="G14872"/>
      <c r="H14872"/>
      <c r="I14872"/>
      <c r="J14872"/>
      <c r="K14872" s="91"/>
      <c r="L14872" s="91"/>
      <c r="M14872" s="91"/>
      <c r="R14872"/>
      <c r="S14872"/>
      <c r="T14872"/>
      <c r="U14872"/>
      <c r="V14872"/>
      <c r="W14872"/>
      <c r="X14872"/>
      <c r="Y14872"/>
      <c r="Z14872"/>
      <c r="AA14872"/>
      <c r="AB14872"/>
      <c r="AC14872"/>
    </row>
    <row r="14873" spans="2:29" s="14" customFormat="1" x14ac:dyDescent="0.25">
      <c r="B14873"/>
      <c r="C14873"/>
      <c r="D14873"/>
      <c r="E14873"/>
      <c r="F14873"/>
      <c r="G14873"/>
      <c r="H14873"/>
      <c r="I14873"/>
      <c r="J14873"/>
      <c r="K14873" s="91"/>
      <c r="L14873" s="91"/>
      <c r="M14873" s="91"/>
      <c r="R14873"/>
      <c r="S14873"/>
      <c r="T14873"/>
      <c r="U14873"/>
      <c r="V14873"/>
      <c r="W14873"/>
      <c r="X14873"/>
      <c r="Y14873"/>
      <c r="Z14873"/>
      <c r="AA14873"/>
      <c r="AB14873"/>
      <c r="AC14873"/>
    </row>
    <row r="14874" spans="2:29" s="14" customFormat="1" x14ac:dyDescent="0.25">
      <c r="B14874"/>
      <c r="C14874"/>
      <c r="D14874"/>
      <c r="E14874"/>
      <c r="F14874"/>
      <c r="G14874"/>
      <c r="H14874"/>
      <c r="I14874"/>
      <c r="J14874"/>
      <c r="K14874" s="91"/>
      <c r="L14874" s="91"/>
      <c r="M14874" s="91"/>
      <c r="R14874"/>
      <c r="S14874"/>
      <c r="T14874"/>
      <c r="U14874"/>
      <c r="V14874"/>
      <c r="W14874"/>
      <c r="X14874"/>
      <c r="Y14874"/>
      <c r="Z14874"/>
      <c r="AA14874"/>
      <c r="AB14874"/>
      <c r="AC14874"/>
    </row>
    <row r="14875" spans="2:29" s="14" customFormat="1" x14ac:dyDescent="0.25">
      <c r="B14875"/>
      <c r="C14875"/>
      <c r="D14875"/>
      <c r="E14875"/>
      <c r="F14875"/>
      <c r="G14875"/>
      <c r="H14875"/>
      <c r="I14875"/>
      <c r="J14875"/>
      <c r="K14875" s="91"/>
      <c r="L14875" s="91"/>
      <c r="M14875" s="91"/>
      <c r="R14875"/>
      <c r="S14875"/>
      <c r="T14875"/>
      <c r="U14875"/>
      <c r="V14875"/>
      <c r="W14875"/>
      <c r="X14875"/>
      <c r="Y14875"/>
      <c r="Z14875"/>
      <c r="AA14875"/>
      <c r="AB14875"/>
      <c r="AC14875"/>
    </row>
    <row r="14876" spans="2:29" s="14" customFormat="1" x14ac:dyDescent="0.25">
      <c r="B14876"/>
      <c r="C14876"/>
      <c r="D14876"/>
      <c r="E14876"/>
      <c r="F14876"/>
      <c r="G14876"/>
      <c r="H14876"/>
      <c r="I14876"/>
      <c r="J14876"/>
      <c r="K14876" s="91"/>
      <c r="L14876" s="91"/>
      <c r="M14876" s="91"/>
      <c r="R14876"/>
      <c r="S14876"/>
      <c r="T14876"/>
      <c r="U14876"/>
      <c r="V14876"/>
      <c r="W14876"/>
      <c r="X14876"/>
      <c r="Y14876"/>
      <c r="Z14876"/>
      <c r="AA14876"/>
      <c r="AB14876"/>
      <c r="AC14876"/>
    </row>
    <row r="14877" spans="2:29" s="14" customFormat="1" x14ac:dyDescent="0.25">
      <c r="B14877"/>
      <c r="C14877"/>
      <c r="D14877"/>
      <c r="E14877"/>
      <c r="F14877"/>
      <c r="G14877"/>
      <c r="H14877"/>
      <c r="I14877"/>
      <c r="J14877"/>
      <c r="K14877" s="91"/>
      <c r="L14877" s="91"/>
      <c r="M14877" s="91"/>
      <c r="R14877"/>
      <c r="S14877"/>
      <c r="T14877"/>
      <c r="U14877"/>
      <c r="V14877"/>
      <c r="W14877"/>
      <c r="X14877"/>
      <c r="Y14877"/>
      <c r="Z14877"/>
      <c r="AA14877"/>
      <c r="AB14877"/>
      <c r="AC14877"/>
    </row>
    <row r="14878" spans="2:29" s="14" customFormat="1" x14ac:dyDescent="0.25">
      <c r="B14878"/>
      <c r="C14878"/>
      <c r="D14878"/>
      <c r="E14878"/>
      <c r="F14878"/>
      <c r="G14878"/>
      <c r="H14878"/>
      <c r="I14878"/>
      <c r="J14878"/>
      <c r="K14878" s="91"/>
      <c r="L14878" s="91"/>
      <c r="M14878" s="91"/>
      <c r="R14878"/>
      <c r="S14878"/>
      <c r="T14878"/>
      <c r="U14878"/>
      <c r="V14878"/>
      <c r="W14878"/>
      <c r="X14878"/>
      <c r="Y14878"/>
      <c r="Z14878"/>
      <c r="AA14878"/>
      <c r="AB14878"/>
      <c r="AC14878"/>
    </row>
    <row r="14879" spans="2:29" s="14" customFormat="1" x14ac:dyDescent="0.25">
      <c r="B14879"/>
      <c r="C14879"/>
      <c r="D14879"/>
      <c r="E14879"/>
      <c r="F14879"/>
      <c r="G14879"/>
      <c r="H14879"/>
      <c r="I14879"/>
      <c r="J14879"/>
      <c r="K14879" s="91"/>
      <c r="L14879" s="91"/>
      <c r="M14879" s="91"/>
      <c r="R14879"/>
      <c r="S14879"/>
      <c r="T14879"/>
      <c r="U14879"/>
      <c r="V14879"/>
      <c r="W14879"/>
      <c r="X14879"/>
      <c r="Y14879"/>
      <c r="Z14879"/>
      <c r="AA14879"/>
      <c r="AB14879"/>
      <c r="AC14879"/>
    </row>
    <row r="14880" spans="2:29" s="14" customFormat="1" x14ac:dyDescent="0.25">
      <c r="B14880"/>
      <c r="C14880"/>
      <c r="D14880"/>
      <c r="E14880"/>
      <c r="F14880"/>
      <c r="G14880"/>
      <c r="H14880"/>
      <c r="I14880"/>
      <c r="J14880"/>
      <c r="K14880" s="91"/>
      <c r="L14880" s="91"/>
      <c r="M14880" s="91"/>
      <c r="R14880"/>
      <c r="S14880"/>
      <c r="T14880"/>
      <c r="U14880"/>
      <c r="V14880"/>
      <c r="W14880"/>
      <c r="X14880"/>
      <c r="Y14880"/>
      <c r="Z14880"/>
      <c r="AA14880"/>
      <c r="AB14880"/>
      <c r="AC14880"/>
    </row>
    <row r="14881" spans="2:29" s="14" customFormat="1" x14ac:dyDescent="0.25">
      <c r="B14881"/>
      <c r="C14881"/>
      <c r="D14881"/>
      <c r="E14881"/>
      <c r="F14881"/>
      <c r="G14881"/>
      <c r="H14881"/>
      <c r="I14881"/>
      <c r="J14881"/>
      <c r="K14881" s="91"/>
      <c r="L14881" s="91"/>
      <c r="M14881" s="91"/>
      <c r="R14881"/>
      <c r="S14881"/>
      <c r="T14881"/>
      <c r="U14881"/>
      <c r="V14881"/>
      <c r="W14881"/>
      <c r="X14881"/>
      <c r="Y14881"/>
      <c r="Z14881"/>
      <c r="AA14881"/>
      <c r="AB14881"/>
      <c r="AC14881"/>
    </row>
    <row r="14882" spans="2:29" s="14" customFormat="1" x14ac:dyDescent="0.25">
      <c r="B14882"/>
      <c r="C14882"/>
      <c r="D14882"/>
      <c r="E14882"/>
      <c r="F14882"/>
      <c r="G14882"/>
      <c r="H14882"/>
      <c r="I14882"/>
      <c r="J14882"/>
      <c r="K14882" s="91"/>
      <c r="L14882" s="91"/>
      <c r="M14882" s="91"/>
      <c r="R14882"/>
      <c r="S14882"/>
      <c r="T14882"/>
      <c r="U14882"/>
      <c r="V14882"/>
      <c r="W14882"/>
      <c r="X14882"/>
      <c r="Y14882"/>
      <c r="Z14882"/>
      <c r="AA14882"/>
      <c r="AB14882"/>
      <c r="AC14882"/>
    </row>
    <row r="14883" spans="2:29" s="14" customFormat="1" x14ac:dyDescent="0.25">
      <c r="B14883"/>
      <c r="C14883"/>
      <c r="D14883"/>
      <c r="E14883"/>
      <c r="F14883"/>
      <c r="G14883"/>
      <c r="H14883"/>
      <c r="I14883"/>
      <c r="J14883"/>
      <c r="K14883" s="91"/>
      <c r="L14883" s="91"/>
      <c r="M14883" s="91"/>
      <c r="R14883"/>
      <c r="S14883"/>
      <c r="T14883"/>
      <c r="U14883"/>
      <c r="V14883"/>
      <c r="W14883"/>
      <c r="X14883"/>
      <c r="Y14883"/>
      <c r="Z14883"/>
      <c r="AA14883"/>
      <c r="AB14883"/>
      <c r="AC14883"/>
    </row>
    <row r="14884" spans="2:29" s="14" customFormat="1" x14ac:dyDescent="0.25">
      <c r="B14884"/>
      <c r="C14884"/>
      <c r="D14884"/>
      <c r="E14884"/>
      <c r="F14884"/>
      <c r="G14884"/>
      <c r="H14884"/>
      <c r="I14884"/>
      <c r="J14884"/>
      <c r="K14884" s="91"/>
      <c r="L14884" s="91"/>
      <c r="M14884" s="91"/>
      <c r="R14884"/>
      <c r="S14884"/>
      <c r="T14884"/>
      <c r="U14884"/>
      <c r="V14884"/>
      <c r="W14884"/>
      <c r="X14884"/>
      <c r="Y14884"/>
      <c r="Z14884"/>
      <c r="AA14884"/>
      <c r="AB14884"/>
      <c r="AC14884"/>
    </row>
    <row r="14885" spans="2:29" s="14" customFormat="1" x14ac:dyDescent="0.25">
      <c r="B14885"/>
      <c r="C14885"/>
      <c r="D14885"/>
      <c r="E14885"/>
      <c r="F14885"/>
      <c r="G14885"/>
      <c r="H14885"/>
      <c r="I14885"/>
      <c r="J14885"/>
      <c r="K14885" s="91"/>
      <c r="L14885" s="91"/>
      <c r="M14885" s="91"/>
      <c r="R14885"/>
      <c r="S14885"/>
      <c r="T14885"/>
      <c r="U14885"/>
      <c r="V14885"/>
      <c r="W14885"/>
      <c r="X14885"/>
      <c r="Y14885"/>
      <c r="Z14885"/>
      <c r="AA14885"/>
      <c r="AB14885"/>
      <c r="AC14885"/>
    </row>
    <row r="14886" spans="2:29" s="14" customFormat="1" x14ac:dyDescent="0.25">
      <c r="B14886"/>
      <c r="C14886"/>
      <c r="D14886"/>
      <c r="E14886"/>
      <c r="F14886"/>
      <c r="G14886"/>
      <c r="H14886"/>
      <c r="I14886"/>
      <c r="J14886"/>
      <c r="K14886" s="91"/>
      <c r="L14886" s="91"/>
      <c r="M14886" s="91"/>
      <c r="R14886"/>
      <c r="S14886"/>
      <c r="T14886"/>
      <c r="U14886"/>
      <c r="V14886"/>
      <c r="W14886"/>
      <c r="X14886"/>
      <c r="Y14886"/>
      <c r="Z14886"/>
      <c r="AA14886"/>
      <c r="AB14886"/>
      <c r="AC14886"/>
    </row>
    <row r="14887" spans="2:29" s="14" customFormat="1" x14ac:dyDescent="0.25">
      <c r="B14887"/>
      <c r="C14887"/>
      <c r="D14887"/>
      <c r="E14887"/>
      <c r="F14887"/>
      <c r="G14887"/>
      <c r="H14887"/>
      <c r="I14887"/>
      <c r="J14887"/>
      <c r="K14887" s="91"/>
      <c r="L14887" s="91"/>
      <c r="M14887" s="91"/>
      <c r="R14887"/>
      <c r="S14887"/>
      <c r="T14887"/>
      <c r="U14887"/>
      <c r="V14887"/>
      <c r="W14887"/>
      <c r="X14887"/>
      <c r="Y14887"/>
      <c r="Z14887"/>
      <c r="AA14887"/>
      <c r="AB14887"/>
      <c r="AC14887"/>
    </row>
    <row r="14888" spans="2:29" s="14" customFormat="1" x14ac:dyDescent="0.25">
      <c r="B14888"/>
      <c r="C14888"/>
      <c r="D14888"/>
      <c r="E14888"/>
      <c r="F14888"/>
      <c r="G14888"/>
      <c r="H14888"/>
      <c r="I14888"/>
      <c r="J14888"/>
      <c r="K14888" s="91"/>
      <c r="L14888" s="91"/>
      <c r="M14888" s="91"/>
      <c r="R14888"/>
      <c r="S14888"/>
      <c r="T14888"/>
      <c r="U14888"/>
      <c r="V14888"/>
      <c r="W14888"/>
      <c r="X14888"/>
      <c r="Y14888"/>
      <c r="Z14888"/>
      <c r="AA14888"/>
      <c r="AB14888"/>
      <c r="AC14888"/>
    </row>
    <row r="14889" spans="2:29" s="14" customFormat="1" x14ac:dyDescent="0.25">
      <c r="B14889"/>
      <c r="C14889"/>
      <c r="D14889"/>
      <c r="E14889"/>
      <c r="F14889"/>
      <c r="G14889"/>
      <c r="H14889"/>
      <c r="I14889"/>
      <c r="J14889"/>
      <c r="K14889" s="91"/>
      <c r="L14889" s="91"/>
      <c r="M14889" s="91"/>
      <c r="R14889"/>
      <c r="S14889"/>
      <c r="T14889"/>
      <c r="U14889"/>
      <c r="V14889"/>
      <c r="W14889"/>
      <c r="X14889"/>
      <c r="Y14889"/>
      <c r="Z14889"/>
      <c r="AA14889"/>
      <c r="AB14889"/>
      <c r="AC14889"/>
    </row>
    <row r="14890" spans="2:29" s="14" customFormat="1" x14ac:dyDescent="0.25">
      <c r="B14890"/>
      <c r="C14890"/>
      <c r="D14890"/>
      <c r="E14890"/>
      <c r="F14890"/>
      <c r="G14890"/>
      <c r="H14890"/>
      <c r="I14890"/>
      <c r="J14890"/>
      <c r="K14890" s="91"/>
      <c r="L14890" s="91"/>
      <c r="M14890" s="91"/>
      <c r="R14890"/>
      <c r="S14890"/>
      <c r="T14890"/>
      <c r="U14890"/>
      <c r="V14890"/>
      <c r="W14890"/>
      <c r="X14890"/>
      <c r="Y14890"/>
      <c r="Z14890"/>
      <c r="AA14890"/>
      <c r="AB14890"/>
      <c r="AC14890"/>
    </row>
    <row r="14891" spans="2:29" s="14" customFormat="1" x14ac:dyDescent="0.25">
      <c r="B14891"/>
      <c r="C14891"/>
      <c r="D14891"/>
      <c r="E14891"/>
      <c r="F14891"/>
      <c r="G14891"/>
      <c r="H14891"/>
      <c r="I14891"/>
      <c r="J14891"/>
      <c r="K14891" s="91"/>
      <c r="L14891" s="91"/>
      <c r="M14891" s="91"/>
      <c r="R14891"/>
      <c r="S14891"/>
      <c r="T14891"/>
      <c r="U14891"/>
      <c r="V14891"/>
      <c r="W14891"/>
      <c r="X14891"/>
      <c r="Y14891"/>
      <c r="Z14891"/>
      <c r="AA14891"/>
      <c r="AB14891"/>
      <c r="AC14891"/>
    </row>
    <row r="14892" spans="2:29" s="14" customFormat="1" x14ac:dyDescent="0.25">
      <c r="B14892"/>
      <c r="C14892"/>
      <c r="D14892"/>
      <c r="E14892"/>
      <c r="F14892"/>
      <c r="G14892"/>
      <c r="H14892"/>
      <c r="I14892"/>
      <c r="J14892"/>
      <c r="K14892" s="91"/>
      <c r="L14892" s="91"/>
      <c r="M14892" s="91"/>
      <c r="R14892"/>
      <c r="S14892"/>
      <c r="T14892"/>
      <c r="U14892"/>
      <c r="V14892"/>
      <c r="W14892"/>
      <c r="X14892"/>
      <c r="Y14892"/>
      <c r="Z14892"/>
      <c r="AA14892"/>
      <c r="AB14892"/>
      <c r="AC14892"/>
    </row>
    <row r="14893" spans="2:29" s="14" customFormat="1" x14ac:dyDescent="0.25">
      <c r="B14893"/>
      <c r="C14893"/>
      <c r="D14893"/>
      <c r="E14893"/>
      <c r="F14893"/>
      <c r="G14893"/>
      <c r="H14893"/>
      <c r="I14893"/>
      <c r="J14893"/>
      <c r="K14893" s="91"/>
      <c r="L14893" s="91"/>
      <c r="M14893" s="91"/>
      <c r="R14893"/>
      <c r="S14893"/>
      <c r="T14893"/>
      <c r="U14893"/>
      <c r="V14893"/>
      <c r="W14893"/>
      <c r="X14893"/>
      <c r="Y14893"/>
      <c r="Z14893"/>
      <c r="AA14893"/>
      <c r="AB14893"/>
      <c r="AC14893"/>
    </row>
    <row r="14894" spans="2:29" s="14" customFormat="1" x14ac:dyDescent="0.25">
      <c r="B14894"/>
      <c r="C14894"/>
      <c r="D14894"/>
      <c r="E14894"/>
      <c r="F14894"/>
      <c r="G14894"/>
      <c r="H14894"/>
      <c r="I14894"/>
      <c r="J14894"/>
      <c r="K14894" s="91"/>
      <c r="L14894" s="91"/>
      <c r="M14894" s="91"/>
      <c r="R14894"/>
      <c r="S14894"/>
      <c r="T14894"/>
      <c r="U14894"/>
      <c r="V14894"/>
      <c r="W14894"/>
      <c r="X14894"/>
      <c r="Y14894"/>
      <c r="Z14894"/>
      <c r="AA14894"/>
      <c r="AB14894"/>
      <c r="AC14894"/>
    </row>
    <row r="14895" spans="2:29" s="14" customFormat="1" x14ac:dyDescent="0.25">
      <c r="B14895"/>
      <c r="C14895"/>
      <c r="D14895"/>
      <c r="E14895"/>
      <c r="F14895"/>
      <c r="G14895"/>
      <c r="H14895"/>
      <c r="I14895"/>
      <c r="J14895"/>
      <c r="K14895" s="91"/>
      <c r="L14895" s="91"/>
      <c r="M14895" s="91"/>
      <c r="R14895"/>
      <c r="S14895"/>
      <c r="T14895"/>
      <c r="U14895"/>
      <c r="V14895"/>
      <c r="W14895"/>
      <c r="X14895"/>
      <c r="Y14895"/>
      <c r="Z14895"/>
      <c r="AA14895"/>
      <c r="AB14895"/>
      <c r="AC14895"/>
    </row>
    <row r="14896" spans="2:29" s="14" customFormat="1" x14ac:dyDescent="0.25">
      <c r="B14896"/>
      <c r="C14896"/>
      <c r="D14896"/>
      <c r="E14896"/>
      <c r="F14896"/>
      <c r="G14896"/>
      <c r="H14896"/>
      <c r="I14896"/>
      <c r="J14896"/>
      <c r="K14896" s="91"/>
      <c r="L14896" s="91"/>
      <c r="M14896" s="91"/>
      <c r="R14896"/>
      <c r="S14896"/>
      <c r="T14896"/>
      <c r="U14896"/>
      <c r="V14896"/>
      <c r="W14896"/>
      <c r="X14896"/>
      <c r="Y14896"/>
      <c r="Z14896"/>
      <c r="AA14896"/>
      <c r="AB14896"/>
      <c r="AC14896"/>
    </row>
    <row r="14897" spans="2:29" s="14" customFormat="1" x14ac:dyDescent="0.25">
      <c r="B14897"/>
      <c r="C14897"/>
      <c r="D14897"/>
      <c r="E14897"/>
      <c r="F14897"/>
      <c r="G14897"/>
      <c r="H14897"/>
      <c r="I14897"/>
      <c r="J14897"/>
      <c r="K14897" s="91"/>
      <c r="L14897" s="91"/>
      <c r="M14897" s="91"/>
      <c r="R14897"/>
      <c r="S14897"/>
      <c r="T14897"/>
      <c r="U14897"/>
      <c r="V14897"/>
      <c r="W14897"/>
      <c r="X14897"/>
      <c r="Y14897"/>
      <c r="Z14897"/>
      <c r="AA14897"/>
      <c r="AB14897"/>
      <c r="AC14897"/>
    </row>
    <row r="14898" spans="2:29" s="14" customFormat="1" x14ac:dyDescent="0.25">
      <c r="B14898"/>
      <c r="C14898"/>
      <c r="D14898"/>
      <c r="E14898"/>
      <c r="F14898"/>
      <c r="G14898"/>
      <c r="H14898"/>
      <c r="I14898"/>
      <c r="J14898"/>
      <c r="K14898" s="91"/>
      <c r="L14898" s="91"/>
      <c r="M14898" s="91"/>
      <c r="R14898"/>
      <c r="S14898"/>
      <c r="T14898"/>
      <c r="U14898"/>
      <c r="V14898"/>
      <c r="W14898"/>
      <c r="X14898"/>
      <c r="Y14898"/>
      <c r="Z14898"/>
      <c r="AA14898"/>
      <c r="AB14898"/>
      <c r="AC14898"/>
    </row>
    <row r="14899" spans="2:29" s="14" customFormat="1" x14ac:dyDescent="0.25">
      <c r="B14899"/>
      <c r="C14899"/>
      <c r="D14899"/>
      <c r="E14899"/>
      <c r="F14899"/>
      <c r="G14899"/>
      <c r="H14899"/>
      <c r="I14899"/>
      <c r="J14899"/>
      <c r="K14899" s="91"/>
      <c r="L14899" s="91"/>
      <c r="M14899" s="91"/>
      <c r="R14899"/>
      <c r="S14899"/>
      <c r="T14899"/>
      <c r="U14899"/>
      <c r="V14899"/>
      <c r="W14899"/>
      <c r="X14899"/>
      <c r="Y14899"/>
      <c r="Z14899"/>
      <c r="AA14899"/>
      <c r="AB14899"/>
      <c r="AC14899"/>
    </row>
    <row r="14900" spans="2:29" s="14" customFormat="1" x14ac:dyDescent="0.25">
      <c r="B14900"/>
      <c r="C14900"/>
      <c r="D14900"/>
      <c r="E14900"/>
      <c r="F14900"/>
      <c r="G14900"/>
      <c r="H14900"/>
      <c r="I14900"/>
      <c r="J14900"/>
      <c r="K14900" s="91"/>
      <c r="L14900" s="91"/>
      <c r="M14900" s="91"/>
      <c r="R14900"/>
      <c r="S14900"/>
      <c r="T14900"/>
      <c r="U14900"/>
      <c r="V14900"/>
      <c r="W14900"/>
      <c r="X14900"/>
      <c r="Y14900"/>
      <c r="Z14900"/>
      <c r="AA14900"/>
      <c r="AB14900"/>
      <c r="AC14900"/>
    </row>
    <row r="14901" spans="2:29" s="14" customFormat="1" x14ac:dyDescent="0.25">
      <c r="B14901"/>
      <c r="C14901"/>
      <c r="D14901"/>
      <c r="E14901"/>
      <c r="F14901"/>
      <c r="G14901"/>
      <c r="H14901"/>
      <c r="I14901"/>
      <c r="J14901"/>
      <c r="K14901" s="91"/>
      <c r="L14901" s="91"/>
      <c r="M14901" s="91"/>
      <c r="R14901"/>
      <c r="S14901"/>
      <c r="T14901"/>
      <c r="U14901"/>
      <c r="V14901"/>
      <c r="W14901"/>
      <c r="X14901"/>
      <c r="Y14901"/>
      <c r="Z14901"/>
      <c r="AA14901"/>
      <c r="AB14901"/>
      <c r="AC14901"/>
    </row>
    <row r="14902" spans="2:29" s="14" customFormat="1" x14ac:dyDescent="0.25">
      <c r="B14902"/>
      <c r="C14902"/>
      <c r="D14902"/>
      <c r="E14902"/>
      <c r="F14902"/>
      <c r="G14902"/>
      <c r="H14902"/>
      <c r="I14902"/>
      <c r="J14902"/>
      <c r="K14902" s="91"/>
      <c r="L14902" s="91"/>
      <c r="M14902" s="91"/>
      <c r="R14902"/>
      <c r="S14902"/>
      <c r="T14902"/>
      <c r="U14902"/>
      <c r="V14902"/>
      <c r="W14902"/>
      <c r="X14902"/>
      <c r="Y14902"/>
      <c r="Z14902"/>
      <c r="AA14902"/>
      <c r="AB14902"/>
      <c r="AC14902"/>
    </row>
    <row r="14903" spans="2:29" s="14" customFormat="1" x14ac:dyDescent="0.25">
      <c r="B14903"/>
      <c r="C14903"/>
      <c r="D14903"/>
      <c r="E14903"/>
      <c r="F14903"/>
      <c r="G14903"/>
      <c r="H14903"/>
      <c r="I14903"/>
      <c r="J14903"/>
      <c r="K14903" s="91"/>
      <c r="L14903" s="91"/>
      <c r="M14903" s="91"/>
      <c r="R14903"/>
      <c r="S14903"/>
      <c r="T14903"/>
      <c r="U14903"/>
      <c r="V14903"/>
      <c r="W14903"/>
      <c r="X14903"/>
      <c r="Y14903"/>
      <c r="Z14903"/>
      <c r="AA14903"/>
      <c r="AB14903"/>
      <c r="AC14903"/>
    </row>
    <row r="14904" spans="2:29" s="14" customFormat="1" x14ac:dyDescent="0.25">
      <c r="B14904"/>
      <c r="C14904"/>
      <c r="D14904"/>
      <c r="E14904"/>
      <c r="F14904"/>
      <c r="G14904"/>
      <c r="H14904"/>
      <c r="I14904"/>
      <c r="J14904"/>
      <c r="K14904" s="91"/>
      <c r="L14904" s="91"/>
      <c r="M14904" s="91"/>
      <c r="R14904"/>
      <c r="S14904"/>
      <c r="T14904"/>
      <c r="U14904"/>
      <c r="V14904"/>
      <c r="W14904"/>
      <c r="X14904"/>
      <c r="Y14904"/>
      <c r="Z14904"/>
      <c r="AA14904"/>
      <c r="AB14904"/>
      <c r="AC14904"/>
    </row>
    <row r="14905" spans="2:29" s="14" customFormat="1" x14ac:dyDescent="0.25">
      <c r="B14905"/>
      <c r="C14905"/>
      <c r="D14905"/>
      <c r="E14905"/>
      <c r="F14905"/>
      <c r="G14905"/>
      <c r="H14905"/>
      <c r="I14905"/>
      <c r="J14905"/>
      <c r="K14905" s="91"/>
      <c r="L14905" s="91"/>
      <c r="M14905" s="91"/>
      <c r="R14905"/>
      <c r="S14905"/>
      <c r="T14905"/>
      <c r="U14905"/>
      <c r="V14905"/>
      <c r="W14905"/>
      <c r="X14905"/>
      <c r="Y14905"/>
      <c r="Z14905"/>
      <c r="AA14905"/>
      <c r="AB14905"/>
      <c r="AC14905"/>
    </row>
    <row r="14906" spans="2:29" s="14" customFormat="1" x14ac:dyDescent="0.25">
      <c r="B14906"/>
      <c r="C14906"/>
      <c r="D14906"/>
      <c r="E14906"/>
      <c r="F14906"/>
      <c r="G14906"/>
      <c r="H14906"/>
      <c r="I14906"/>
      <c r="J14906"/>
      <c r="K14906" s="91"/>
      <c r="L14906" s="91"/>
      <c r="M14906" s="91"/>
      <c r="R14906"/>
      <c r="S14906"/>
      <c r="T14906"/>
      <c r="U14906"/>
      <c r="V14906"/>
      <c r="W14906"/>
      <c r="X14906"/>
      <c r="Y14906"/>
      <c r="Z14906"/>
      <c r="AA14906"/>
      <c r="AB14906"/>
      <c r="AC14906"/>
    </row>
    <row r="14907" spans="2:29" s="14" customFormat="1" x14ac:dyDescent="0.25">
      <c r="B14907"/>
      <c r="C14907"/>
      <c r="D14907"/>
      <c r="E14907"/>
      <c r="F14907"/>
      <c r="G14907"/>
      <c r="H14907"/>
      <c r="I14907"/>
      <c r="J14907"/>
      <c r="K14907" s="91"/>
      <c r="L14907" s="91"/>
      <c r="M14907" s="91"/>
      <c r="R14907"/>
      <c r="S14907"/>
      <c r="T14907"/>
      <c r="U14907"/>
      <c r="V14907"/>
      <c r="W14907"/>
      <c r="X14907"/>
      <c r="Y14907"/>
      <c r="Z14907"/>
      <c r="AA14907"/>
      <c r="AB14907"/>
      <c r="AC14907"/>
    </row>
    <row r="14908" spans="2:29" s="14" customFormat="1" x14ac:dyDescent="0.25">
      <c r="B14908"/>
      <c r="C14908"/>
      <c r="D14908"/>
      <c r="E14908"/>
      <c r="F14908"/>
      <c r="G14908"/>
      <c r="H14908"/>
      <c r="I14908"/>
      <c r="J14908"/>
      <c r="K14908" s="91"/>
      <c r="L14908" s="91"/>
      <c r="M14908" s="91"/>
      <c r="R14908"/>
      <c r="S14908"/>
      <c r="T14908"/>
      <c r="U14908"/>
      <c r="V14908"/>
      <c r="W14908"/>
      <c r="X14908"/>
      <c r="Y14908"/>
      <c r="Z14908"/>
      <c r="AA14908"/>
      <c r="AB14908"/>
      <c r="AC14908"/>
    </row>
    <row r="14909" spans="2:29" s="14" customFormat="1" x14ac:dyDescent="0.25">
      <c r="B14909"/>
      <c r="C14909"/>
      <c r="D14909"/>
      <c r="E14909"/>
      <c r="F14909"/>
      <c r="G14909"/>
      <c r="H14909"/>
      <c r="I14909"/>
      <c r="J14909"/>
      <c r="K14909" s="91"/>
      <c r="L14909" s="91"/>
      <c r="M14909" s="91"/>
      <c r="R14909"/>
      <c r="S14909"/>
      <c r="T14909"/>
      <c r="U14909"/>
      <c r="V14909"/>
      <c r="W14909"/>
      <c r="X14909"/>
      <c r="Y14909"/>
      <c r="Z14909"/>
      <c r="AA14909"/>
      <c r="AB14909"/>
      <c r="AC14909"/>
    </row>
    <row r="14910" spans="2:29" s="14" customFormat="1" x14ac:dyDescent="0.25">
      <c r="B14910"/>
      <c r="C14910"/>
      <c r="D14910"/>
      <c r="E14910"/>
      <c r="F14910"/>
      <c r="G14910"/>
      <c r="H14910"/>
      <c r="I14910"/>
      <c r="J14910"/>
      <c r="K14910" s="91"/>
      <c r="L14910" s="91"/>
      <c r="M14910" s="91"/>
      <c r="R14910"/>
      <c r="S14910"/>
      <c r="T14910"/>
      <c r="U14910"/>
      <c r="V14910"/>
      <c r="W14910"/>
      <c r="X14910"/>
      <c r="Y14910"/>
      <c r="Z14910"/>
      <c r="AA14910"/>
      <c r="AB14910"/>
      <c r="AC14910"/>
    </row>
    <row r="14911" spans="2:29" s="14" customFormat="1" x14ac:dyDescent="0.25">
      <c r="B14911"/>
      <c r="C14911"/>
      <c r="D14911"/>
      <c r="E14911"/>
      <c r="F14911"/>
      <c r="G14911"/>
      <c r="H14911"/>
      <c r="I14911"/>
      <c r="J14911"/>
      <c r="K14911" s="91"/>
      <c r="L14911" s="91"/>
      <c r="M14911" s="91"/>
      <c r="R14911"/>
      <c r="S14911"/>
      <c r="T14911"/>
      <c r="U14911"/>
      <c r="V14911"/>
      <c r="W14911"/>
      <c r="X14911"/>
      <c r="Y14911"/>
      <c r="Z14911"/>
      <c r="AA14911"/>
      <c r="AB14911"/>
      <c r="AC14911"/>
    </row>
    <row r="14912" spans="2:29" s="14" customFormat="1" x14ac:dyDescent="0.25">
      <c r="B14912"/>
      <c r="C14912"/>
      <c r="D14912"/>
      <c r="E14912"/>
      <c r="F14912"/>
      <c r="G14912"/>
      <c r="H14912"/>
      <c r="I14912"/>
      <c r="J14912"/>
      <c r="K14912" s="91"/>
      <c r="L14912" s="91"/>
      <c r="M14912" s="91"/>
      <c r="R14912"/>
      <c r="S14912"/>
      <c r="T14912"/>
      <c r="U14912"/>
      <c r="V14912"/>
      <c r="W14912"/>
      <c r="X14912"/>
      <c r="Y14912"/>
      <c r="Z14912"/>
      <c r="AA14912"/>
      <c r="AB14912"/>
      <c r="AC14912"/>
    </row>
    <row r="14913" spans="2:29" s="14" customFormat="1" x14ac:dyDescent="0.25">
      <c r="B14913"/>
      <c r="C14913"/>
      <c r="D14913"/>
      <c r="E14913"/>
      <c r="F14913"/>
      <c r="G14913"/>
      <c r="H14913"/>
      <c r="I14913"/>
      <c r="J14913"/>
      <c r="K14913" s="91"/>
      <c r="L14913" s="91"/>
      <c r="M14913" s="91"/>
      <c r="R14913"/>
      <c r="S14913"/>
      <c r="T14913"/>
      <c r="U14913"/>
      <c r="V14913"/>
      <c r="W14913"/>
      <c r="X14913"/>
      <c r="Y14913"/>
      <c r="Z14913"/>
      <c r="AA14913"/>
      <c r="AB14913"/>
      <c r="AC14913"/>
    </row>
    <row r="14914" spans="2:29" s="14" customFormat="1" x14ac:dyDescent="0.25">
      <c r="B14914"/>
      <c r="C14914"/>
      <c r="D14914"/>
      <c r="E14914"/>
      <c r="F14914"/>
      <c r="G14914"/>
      <c r="H14914"/>
      <c r="I14914"/>
      <c r="J14914"/>
      <c r="K14914" s="91"/>
      <c r="L14914" s="91"/>
      <c r="M14914" s="91"/>
      <c r="R14914"/>
      <c r="S14914"/>
      <c r="T14914"/>
      <c r="U14914"/>
      <c r="V14914"/>
      <c r="W14914"/>
      <c r="X14914"/>
      <c r="Y14914"/>
      <c r="Z14914"/>
      <c r="AA14914"/>
      <c r="AB14914"/>
      <c r="AC14914"/>
    </row>
    <row r="14915" spans="2:29" s="14" customFormat="1" x14ac:dyDescent="0.25">
      <c r="B14915"/>
      <c r="C14915"/>
      <c r="D14915"/>
      <c r="E14915"/>
      <c r="F14915"/>
      <c r="G14915"/>
      <c r="H14915"/>
      <c r="I14915"/>
      <c r="J14915"/>
      <c r="K14915" s="91"/>
      <c r="L14915" s="91"/>
      <c r="M14915" s="91"/>
      <c r="R14915"/>
      <c r="S14915"/>
      <c r="T14915"/>
      <c r="U14915"/>
      <c r="V14915"/>
      <c r="W14915"/>
      <c r="X14915"/>
      <c r="Y14915"/>
      <c r="Z14915"/>
      <c r="AA14915"/>
      <c r="AB14915"/>
      <c r="AC14915"/>
    </row>
    <row r="14916" spans="2:29" s="14" customFormat="1" x14ac:dyDescent="0.25">
      <c r="B14916"/>
      <c r="C14916"/>
      <c r="D14916"/>
      <c r="E14916"/>
      <c r="F14916"/>
      <c r="G14916"/>
      <c r="H14916"/>
      <c r="I14916"/>
      <c r="J14916"/>
      <c r="K14916" s="91"/>
      <c r="L14916" s="91"/>
      <c r="M14916" s="91"/>
      <c r="R14916"/>
      <c r="S14916"/>
      <c r="T14916"/>
      <c r="U14916"/>
      <c r="V14916"/>
      <c r="W14916"/>
      <c r="X14916"/>
      <c r="Y14916"/>
      <c r="Z14916"/>
      <c r="AA14916"/>
      <c r="AB14916"/>
      <c r="AC14916"/>
    </row>
    <row r="14917" spans="2:29" s="14" customFormat="1" x14ac:dyDescent="0.25">
      <c r="B14917"/>
      <c r="C14917"/>
      <c r="D14917"/>
      <c r="E14917"/>
      <c r="F14917"/>
      <c r="G14917"/>
      <c r="H14917"/>
      <c r="I14917"/>
      <c r="J14917"/>
      <c r="K14917" s="91"/>
      <c r="L14917" s="91"/>
      <c r="M14917" s="91"/>
      <c r="R14917"/>
      <c r="S14917"/>
      <c r="T14917"/>
      <c r="U14917"/>
      <c r="V14917"/>
      <c r="W14917"/>
      <c r="X14917"/>
      <c r="Y14917"/>
      <c r="Z14917"/>
      <c r="AA14917"/>
      <c r="AB14917"/>
      <c r="AC14917"/>
    </row>
    <row r="14918" spans="2:29" s="14" customFormat="1" x14ac:dyDescent="0.25">
      <c r="B14918"/>
      <c r="C14918"/>
      <c r="D14918"/>
      <c r="E14918"/>
      <c r="F14918"/>
      <c r="G14918"/>
      <c r="H14918"/>
      <c r="I14918"/>
      <c r="J14918"/>
      <c r="K14918" s="91"/>
      <c r="L14918" s="91"/>
      <c r="M14918" s="91"/>
      <c r="R14918"/>
      <c r="S14918"/>
      <c r="T14918"/>
      <c r="U14918"/>
      <c r="V14918"/>
      <c r="W14918"/>
      <c r="X14918"/>
      <c r="Y14918"/>
      <c r="Z14918"/>
      <c r="AA14918"/>
      <c r="AB14918"/>
      <c r="AC14918"/>
    </row>
    <row r="14919" spans="2:29" s="14" customFormat="1" x14ac:dyDescent="0.25">
      <c r="B14919"/>
      <c r="C14919"/>
      <c r="D14919"/>
      <c r="E14919"/>
      <c r="F14919"/>
      <c r="G14919"/>
      <c r="H14919"/>
      <c r="I14919"/>
      <c r="J14919"/>
      <c r="K14919" s="91"/>
      <c r="L14919" s="91"/>
      <c r="M14919" s="91"/>
      <c r="R14919"/>
      <c r="S14919"/>
      <c r="T14919"/>
      <c r="U14919"/>
      <c r="V14919"/>
      <c r="W14919"/>
      <c r="X14919"/>
      <c r="Y14919"/>
      <c r="Z14919"/>
      <c r="AA14919"/>
      <c r="AB14919"/>
      <c r="AC14919"/>
    </row>
    <row r="14920" spans="2:29" s="14" customFormat="1" x14ac:dyDescent="0.25">
      <c r="B14920"/>
      <c r="C14920"/>
      <c r="D14920"/>
      <c r="E14920"/>
      <c r="F14920"/>
      <c r="G14920"/>
      <c r="H14920"/>
      <c r="I14920"/>
      <c r="J14920"/>
      <c r="K14920" s="91"/>
      <c r="L14920" s="91"/>
      <c r="M14920" s="91"/>
      <c r="R14920"/>
      <c r="S14920"/>
      <c r="T14920"/>
      <c r="U14920"/>
      <c r="V14920"/>
      <c r="W14920"/>
      <c r="X14920"/>
      <c r="Y14920"/>
      <c r="Z14920"/>
      <c r="AA14920"/>
      <c r="AB14920"/>
      <c r="AC14920"/>
    </row>
    <row r="14921" spans="2:29" s="14" customFormat="1" x14ac:dyDescent="0.25">
      <c r="B14921"/>
      <c r="C14921"/>
      <c r="D14921"/>
      <c r="E14921"/>
      <c r="F14921"/>
      <c r="G14921"/>
      <c r="H14921"/>
      <c r="I14921"/>
      <c r="J14921"/>
      <c r="K14921" s="91"/>
      <c r="L14921" s="91"/>
      <c r="M14921" s="91"/>
      <c r="R14921"/>
      <c r="S14921"/>
      <c r="T14921"/>
      <c r="U14921"/>
      <c r="V14921"/>
      <c r="W14921"/>
      <c r="X14921"/>
      <c r="Y14921"/>
      <c r="Z14921"/>
      <c r="AA14921"/>
      <c r="AB14921"/>
      <c r="AC14921"/>
    </row>
    <row r="14922" spans="2:29" s="14" customFormat="1" x14ac:dyDescent="0.25">
      <c r="B14922"/>
      <c r="C14922"/>
      <c r="D14922"/>
      <c r="E14922"/>
      <c r="F14922"/>
      <c r="G14922"/>
      <c r="H14922"/>
      <c r="I14922"/>
      <c r="J14922"/>
      <c r="K14922" s="91"/>
      <c r="L14922" s="91"/>
      <c r="M14922" s="91"/>
      <c r="R14922"/>
      <c r="S14922"/>
      <c r="T14922"/>
      <c r="U14922"/>
      <c r="V14922"/>
      <c r="W14922"/>
      <c r="X14922"/>
      <c r="Y14922"/>
      <c r="Z14922"/>
      <c r="AA14922"/>
      <c r="AB14922"/>
      <c r="AC14922"/>
    </row>
    <row r="14923" spans="2:29" s="14" customFormat="1" x14ac:dyDescent="0.25">
      <c r="B14923"/>
      <c r="C14923"/>
      <c r="D14923"/>
      <c r="E14923"/>
      <c r="F14923"/>
      <c r="G14923"/>
      <c r="H14923"/>
      <c r="I14923"/>
      <c r="J14923"/>
      <c r="K14923" s="91"/>
      <c r="L14923" s="91"/>
      <c r="M14923" s="91"/>
      <c r="R14923"/>
      <c r="S14923"/>
      <c r="T14923"/>
      <c r="U14923"/>
      <c r="V14923"/>
      <c r="W14923"/>
      <c r="X14923"/>
      <c r="Y14923"/>
      <c r="Z14923"/>
      <c r="AA14923"/>
      <c r="AB14923"/>
      <c r="AC14923"/>
    </row>
    <row r="14924" spans="2:29" s="14" customFormat="1" x14ac:dyDescent="0.25">
      <c r="B14924"/>
      <c r="C14924"/>
      <c r="D14924"/>
      <c r="E14924"/>
      <c r="F14924"/>
      <c r="G14924"/>
      <c r="H14924"/>
      <c r="I14924"/>
      <c r="J14924"/>
      <c r="K14924" s="91"/>
      <c r="L14924" s="91"/>
      <c r="M14924" s="91"/>
      <c r="R14924"/>
      <c r="S14924"/>
      <c r="T14924"/>
      <c r="U14924"/>
      <c r="V14924"/>
      <c r="W14924"/>
      <c r="X14924"/>
      <c r="Y14924"/>
      <c r="Z14924"/>
      <c r="AA14924"/>
      <c r="AB14924"/>
      <c r="AC14924"/>
    </row>
    <row r="14925" spans="2:29" s="14" customFormat="1" x14ac:dyDescent="0.25">
      <c r="B14925"/>
      <c r="C14925"/>
      <c r="D14925"/>
      <c r="E14925"/>
      <c r="F14925"/>
      <c r="G14925"/>
      <c r="H14925"/>
      <c r="I14925"/>
      <c r="J14925"/>
      <c r="K14925" s="91"/>
      <c r="L14925" s="91"/>
      <c r="M14925" s="91"/>
      <c r="R14925"/>
      <c r="S14925"/>
      <c r="T14925"/>
      <c r="U14925"/>
      <c r="V14925"/>
      <c r="W14925"/>
      <c r="X14925"/>
      <c r="Y14925"/>
      <c r="Z14925"/>
      <c r="AA14925"/>
      <c r="AB14925"/>
      <c r="AC14925"/>
    </row>
    <row r="14926" spans="2:29" s="14" customFormat="1" x14ac:dyDescent="0.25">
      <c r="B14926"/>
      <c r="C14926"/>
      <c r="D14926"/>
      <c r="E14926"/>
      <c r="F14926"/>
      <c r="G14926"/>
      <c r="H14926"/>
      <c r="I14926"/>
      <c r="J14926"/>
      <c r="K14926" s="91"/>
      <c r="L14926" s="91"/>
      <c r="M14926" s="91"/>
      <c r="R14926"/>
      <c r="S14926"/>
      <c r="T14926"/>
      <c r="U14926"/>
      <c r="V14926"/>
      <c r="W14926"/>
      <c r="X14926"/>
      <c r="Y14926"/>
      <c r="Z14926"/>
      <c r="AA14926"/>
      <c r="AB14926"/>
      <c r="AC14926"/>
    </row>
    <row r="14927" spans="2:29" s="14" customFormat="1" x14ac:dyDescent="0.25">
      <c r="B14927"/>
      <c r="C14927"/>
      <c r="D14927"/>
      <c r="E14927"/>
      <c r="F14927"/>
      <c r="G14927"/>
      <c r="H14927"/>
      <c r="I14927"/>
      <c r="J14927"/>
      <c r="K14927" s="91"/>
      <c r="L14927" s="91"/>
      <c r="M14927" s="91"/>
      <c r="R14927"/>
      <c r="S14927"/>
      <c r="T14927"/>
      <c r="U14927"/>
      <c r="V14927"/>
      <c r="W14927"/>
      <c r="X14927"/>
      <c r="Y14927"/>
      <c r="Z14927"/>
      <c r="AA14927"/>
      <c r="AB14927"/>
      <c r="AC14927"/>
    </row>
    <row r="14928" spans="2:29" s="14" customFormat="1" x14ac:dyDescent="0.25">
      <c r="B14928"/>
      <c r="C14928"/>
      <c r="D14928"/>
      <c r="E14928"/>
      <c r="F14928"/>
      <c r="G14928"/>
      <c r="H14928"/>
      <c r="I14928"/>
      <c r="J14928"/>
      <c r="K14928" s="91"/>
      <c r="L14928" s="91"/>
      <c r="M14928" s="91"/>
      <c r="R14928"/>
      <c r="S14928"/>
      <c r="T14928"/>
      <c r="U14928"/>
      <c r="V14928"/>
      <c r="W14928"/>
      <c r="X14928"/>
      <c r="Y14928"/>
      <c r="Z14928"/>
      <c r="AA14928"/>
      <c r="AB14928"/>
      <c r="AC14928"/>
    </row>
    <row r="14929" spans="2:29" s="14" customFormat="1" x14ac:dyDescent="0.25">
      <c r="B14929"/>
      <c r="C14929"/>
      <c r="D14929"/>
      <c r="E14929"/>
      <c r="F14929"/>
      <c r="G14929"/>
      <c r="H14929"/>
      <c r="I14929"/>
      <c r="J14929"/>
      <c r="K14929" s="91"/>
      <c r="L14929" s="91"/>
      <c r="M14929" s="91"/>
      <c r="R14929"/>
      <c r="S14929"/>
      <c r="T14929"/>
      <c r="U14929"/>
      <c r="V14929"/>
      <c r="W14929"/>
      <c r="X14929"/>
      <c r="Y14929"/>
      <c r="Z14929"/>
      <c r="AA14929"/>
      <c r="AB14929"/>
      <c r="AC14929"/>
    </row>
    <row r="14930" spans="2:29" s="14" customFormat="1" x14ac:dyDescent="0.25">
      <c r="B14930"/>
      <c r="C14930"/>
      <c r="D14930"/>
      <c r="E14930"/>
      <c r="F14930"/>
      <c r="G14930"/>
      <c r="H14930"/>
      <c r="I14930"/>
      <c r="J14930"/>
      <c r="K14930" s="91"/>
      <c r="L14930" s="91"/>
      <c r="M14930" s="91"/>
      <c r="R14930"/>
      <c r="S14930"/>
      <c r="T14930"/>
      <c r="U14930"/>
      <c r="V14930"/>
      <c r="W14930"/>
      <c r="X14930"/>
      <c r="Y14930"/>
      <c r="Z14930"/>
      <c r="AA14930"/>
      <c r="AB14930"/>
      <c r="AC14930"/>
    </row>
    <row r="14931" spans="2:29" s="14" customFormat="1" x14ac:dyDescent="0.25">
      <c r="B14931"/>
      <c r="C14931"/>
      <c r="D14931"/>
      <c r="E14931"/>
      <c r="F14931"/>
      <c r="G14931"/>
      <c r="H14931"/>
      <c r="I14931"/>
      <c r="J14931"/>
      <c r="K14931" s="91"/>
      <c r="L14931" s="91"/>
      <c r="M14931" s="91"/>
      <c r="R14931"/>
      <c r="S14931"/>
      <c r="T14931"/>
      <c r="U14931"/>
      <c r="V14931"/>
      <c r="W14931"/>
      <c r="X14931"/>
      <c r="Y14931"/>
      <c r="Z14931"/>
      <c r="AA14931"/>
      <c r="AB14931"/>
      <c r="AC14931"/>
    </row>
    <row r="14932" spans="2:29" s="14" customFormat="1" x14ac:dyDescent="0.25">
      <c r="B14932"/>
      <c r="C14932"/>
      <c r="D14932"/>
      <c r="E14932"/>
      <c r="F14932"/>
      <c r="G14932"/>
      <c r="H14932"/>
      <c r="I14932"/>
      <c r="J14932"/>
      <c r="K14932" s="91"/>
      <c r="L14932" s="91"/>
      <c r="M14932" s="91"/>
      <c r="R14932"/>
      <c r="S14932"/>
      <c r="T14932"/>
      <c r="U14932"/>
      <c r="V14932"/>
      <c r="W14932"/>
      <c r="X14932"/>
      <c r="Y14932"/>
      <c r="Z14932"/>
      <c r="AA14932"/>
      <c r="AB14932"/>
      <c r="AC14932"/>
    </row>
    <row r="14933" spans="2:29" s="14" customFormat="1" x14ac:dyDescent="0.25">
      <c r="B14933"/>
      <c r="C14933"/>
      <c r="D14933"/>
      <c r="E14933"/>
      <c r="F14933"/>
      <c r="G14933"/>
      <c r="H14933"/>
      <c r="I14933"/>
      <c r="J14933"/>
      <c r="K14933" s="91"/>
      <c r="L14933" s="91"/>
      <c r="M14933" s="91"/>
      <c r="R14933"/>
      <c r="S14933"/>
      <c r="T14933"/>
      <c r="U14933"/>
      <c r="V14933"/>
      <c r="W14933"/>
      <c r="X14933"/>
      <c r="Y14933"/>
      <c r="Z14933"/>
      <c r="AA14933"/>
      <c r="AB14933"/>
      <c r="AC14933"/>
    </row>
    <row r="14934" spans="2:29" s="14" customFormat="1" x14ac:dyDescent="0.25">
      <c r="B14934"/>
      <c r="C14934"/>
      <c r="D14934"/>
      <c r="E14934"/>
      <c r="F14934"/>
      <c r="G14934"/>
      <c r="H14934"/>
      <c r="I14934"/>
      <c r="J14934"/>
      <c r="K14934" s="91"/>
      <c r="L14934" s="91"/>
      <c r="M14934" s="91"/>
      <c r="R14934"/>
      <c r="S14934"/>
      <c r="T14934"/>
      <c r="U14934"/>
      <c r="V14934"/>
      <c r="W14934"/>
      <c r="X14934"/>
      <c r="Y14934"/>
      <c r="Z14934"/>
      <c r="AA14934"/>
      <c r="AB14934"/>
      <c r="AC14934"/>
    </row>
    <row r="14935" spans="2:29" s="14" customFormat="1" x14ac:dyDescent="0.25">
      <c r="B14935"/>
      <c r="C14935"/>
      <c r="D14935"/>
      <c r="E14935"/>
      <c r="F14935"/>
      <c r="G14935"/>
      <c r="H14935"/>
      <c r="I14935"/>
      <c r="J14935"/>
      <c r="K14935" s="91"/>
      <c r="L14935" s="91"/>
      <c r="M14935" s="91"/>
      <c r="R14935"/>
      <c r="S14935"/>
      <c r="T14935"/>
      <c r="U14935"/>
      <c r="V14935"/>
      <c r="W14935"/>
      <c r="X14935"/>
      <c r="Y14935"/>
      <c r="Z14935"/>
      <c r="AA14935"/>
      <c r="AB14935"/>
      <c r="AC14935"/>
    </row>
    <row r="14936" spans="2:29" s="14" customFormat="1" x14ac:dyDescent="0.25">
      <c r="B14936"/>
      <c r="C14936"/>
      <c r="D14936"/>
      <c r="E14936"/>
      <c r="F14936"/>
      <c r="G14936"/>
      <c r="H14936"/>
      <c r="I14936"/>
      <c r="J14936"/>
      <c r="K14936" s="91"/>
      <c r="L14936" s="91"/>
      <c r="M14936" s="91"/>
      <c r="R14936"/>
      <c r="S14936"/>
      <c r="T14936"/>
      <c r="U14936"/>
      <c r="V14936"/>
      <c r="W14936"/>
      <c r="X14936"/>
      <c r="Y14936"/>
      <c r="Z14936"/>
      <c r="AA14936"/>
      <c r="AB14936"/>
      <c r="AC14936"/>
    </row>
    <row r="14937" spans="2:29" s="14" customFormat="1" x14ac:dyDescent="0.25">
      <c r="B14937"/>
      <c r="C14937"/>
      <c r="D14937"/>
      <c r="E14937"/>
      <c r="F14937"/>
      <c r="G14937"/>
      <c r="H14937"/>
      <c r="I14937"/>
      <c r="J14937"/>
      <c r="K14937" s="91"/>
      <c r="L14937" s="91"/>
      <c r="M14937" s="91"/>
      <c r="R14937"/>
      <c r="S14937"/>
      <c r="T14937"/>
      <c r="U14937"/>
      <c r="V14937"/>
      <c r="W14937"/>
      <c r="X14937"/>
      <c r="Y14937"/>
      <c r="Z14937"/>
      <c r="AA14937"/>
      <c r="AB14937"/>
      <c r="AC14937"/>
    </row>
    <row r="14938" spans="2:29" s="14" customFormat="1" x14ac:dyDescent="0.25">
      <c r="B14938"/>
      <c r="C14938"/>
      <c r="D14938"/>
      <c r="E14938"/>
      <c r="F14938"/>
      <c r="G14938"/>
      <c r="H14938"/>
      <c r="I14938"/>
      <c r="J14938"/>
      <c r="K14938" s="91"/>
      <c r="L14938" s="91"/>
      <c r="M14938" s="91"/>
      <c r="R14938"/>
      <c r="S14938"/>
      <c r="T14938"/>
      <c r="U14938"/>
      <c r="V14938"/>
      <c r="W14938"/>
      <c r="X14938"/>
      <c r="Y14938"/>
      <c r="Z14938"/>
      <c r="AA14938"/>
      <c r="AB14938"/>
      <c r="AC14938"/>
    </row>
    <row r="14939" spans="2:29" s="14" customFormat="1" x14ac:dyDescent="0.25">
      <c r="B14939"/>
      <c r="C14939"/>
      <c r="D14939"/>
      <c r="E14939"/>
      <c r="F14939"/>
      <c r="G14939"/>
      <c r="H14939"/>
      <c r="I14939"/>
      <c r="J14939"/>
      <c r="K14939" s="91"/>
      <c r="L14939" s="91"/>
      <c r="M14939" s="91"/>
      <c r="R14939"/>
      <c r="S14939"/>
      <c r="T14939"/>
      <c r="U14939"/>
      <c r="V14939"/>
      <c r="W14939"/>
      <c r="X14939"/>
      <c r="Y14939"/>
      <c r="Z14939"/>
      <c r="AA14939"/>
      <c r="AB14939"/>
      <c r="AC14939"/>
    </row>
    <row r="14940" spans="2:29" s="14" customFormat="1" x14ac:dyDescent="0.25">
      <c r="B14940"/>
      <c r="C14940"/>
      <c r="D14940"/>
      <c r="E14940"/>
      <c r="F14940"/>
      <c r="G14940"/>
      <c r="H14940"/>
      <c r="I14940"/>
      <c r="J14940"/>
      <c r="K14940" s="91"/>
      <c r="L14940" s="91"/>
      <c r="M14940" s="91"/>
      <c r="R14940"/>
      <c r="S14940"/>
      <c r="T14940"/>
      <c r="U14940"/>
      <c r="V14940"/>
      <c r="W14940"/>
      <c r="X14940"/>
      <c r="Y14940"/>
      <c r="Z14940"/>
      <c r="AA14940"/>
      <c r="AB14940"/>
      <c r="AC14940"/>
    </row>
    <row r="14941" spans="2:29" s="14" customFormat="1" x14ac:dyDescent="0.25">
      <c r="B14941"/>
      <c r="C14941"/>
      <c r="D14941"/>
      <c r="E14941"/>
      <c r="F14941"/>
      <c r="G14941"/>
      <c r="H14941"/>
      <c r="I14941"/>
      <c r="J14941"/>
      <c r="K14941" s="91"/>
      <c r="L14941" s="91"/>
      <c r="M14941" s="91"/>
      <c r="R14941"/>
      <c r="S14941"/>
      <c r="T14941"/>
      <c r="U14941"/>
      <c r="V14941"/>
      <c r="W14941"/>
      <c r="X14941"/>
      <c r="Y14941"/>
      <c r="Z14941"/>
      <c r="AA14941"/>
      <c r="AB14941"/>
      <c r="AC14941"/>
    </row>
    <row r="14942" spans="2:29" s="14" customFormat="1" x14ac:dyDescent="0.25">
      <c r="B14942"/>
      <c r="C14942"/>
      <c r="D14942"/>
      <c r="E14942"/>
      <c r="F14942"/>
      <c r="G14942"/>
      <c r="H14942"/>
      <c r="I14942"/>
      <c r="J14942"/>
      <c r="K14942" s="91"/>
      <c r="L14942" s="91"/>
      <c r="M14942" s="91"/>
      <c r="R14942"/>
      <c r="S14942"/>
      <c r="T14942"/>
      <c r="U14942"/>
      <c r="V14942"/>
      <c r="W14942"/>
      <c r="X14942"/>
      <c r="Y14942"/>
      <c r="Z14942"/>
      <c r="AA14942"/>
      <c r="AB14942"/>
      <c r="AC14942"/>
    </row>
    <row r="14943" spans="2:29" s="14" customFormat="1" x14ac:dyDescent="0.25">
      <c r="B14943"/>
      <c r="C14943"/>
      <c r="D14943"/>
      <c r="E14943"/>
      <c r="F14943"/>
      <c r="G14943"/>
      <c r="H14943"/>
      <c r="I14943"/>
      <c r="J14943"/>
      <c r="K14943" s="91"/>
      <c r="L14943" s="91"/>
      <c r="M14943" s="91"/>
      <c r="R14943"/>
      <c r="S14943"/>
      <c r="T14943"/>
      <c r="U14943"/>
      <c r="V14943"/>
      <c r="W14943"/>
      <c r="X14943"/>
      <c r="Y14943"/>
      <c r="Z14943"/>
      <c r="AA14943"/>
      <c r="AB14943"/>
      <c r="AC14943"/>
    </row>
    <row r="14944" spans="2:29" s="14" customFormat="1" x14ac:dyDescent="0.25">
      <c r="B14944"/>
      <c r="C14944"/>
      <c r="D14944"/>
      <c r="E14944"/>
      <c r="F14944"/>
      <c r="G14944"/>
      <c r="H14944"/>
      <c r="I14944"/>
      <c r="J14944"/>
      <c r="K14944" s="91"/>
      <c r="L14944" s="91"/>
      <c r="M14944" s="91"/>
      <c r="R14944"/>
      <c r="S14944"/>
      <c r="T14944"/>
      <c r="U14944"/>
      <c r="V14944"/>
      <c r="W14944"/>
      <c r="X14944"/>
      <c r="Y14944"/>
      <c r="Z14944"/>
      <c r="AA14944"/>
      <c r="AB14944"/>
      <c r="AC14944"/>
    </row>
    <row r="14945" spans="2:29" s="14" customFormat="1" x14ac:dyDescent="0.25">
      <c r="B14945"/>
      <c r="C14945"/>
      <c r="D14945"/>
      <c r="E14945"/>
      <c r="F14945"/>
      <c r="G14945"/>
      <c r="H14945"/>
      <c r="I14945"/>
      <c r="J14945"/>
      <c r="K14945" s="91"/>
      <c r="L14945" s="91"/>
      <c r="M14945" s="91"/>
      <c r="R14945"/>
      <c r="S14945"/>
      <c r="T14945"/>
      <c r="U14945"/>
      <c r="V14945"/>
      <c r="W14945"/>
      <c r="X14945"/>
      <c r="Y14945"/>
      <c r="Z14945"/>
      <c r="AA14945"/>
      <c r="AB14945"/>
      <c r="AC14945"/>
    </row>
    <row r="14946" spans="2:29" s="14" customFormat="1" x14ac:dyDescent="0.25">
      <c r="B14946"/>
      <c r="C14946"/>
      <c r="D14946"/>
      <c r="E14946"/>
      <c r="F14946"/>
      <c r="G14946"/>
      <c r="H14946"/>
      <c r="I14946"/>
      <c r="J14946"/>
      <c r="K14946" s="91"/>
      <c r="L14946" s="91"/>
      <c r="M14946" s="91"/>
      <c r="R14946"/>
      <c r="S14946"/>
      <c r="T14946"/>
      <c r="U14946"/>
      <c r="V14946"/>
      <c r="W14946"/>
      <c r="X14946"/>
      <c r="Y14946"/>
      <c r="Z14946"/>
      <c r="AA14946"/>
      <c r="AB14946"/>
      <c r="AC14946"/>
    </row>
    <row r="14947" spans="2:29" s="14" customFormat="1" x14ac:dyDescent="0.25">
      <c r="B14947"/>
      <c r="C14947"/>
      <c r="D14947"/>
      <c r="E14947"/>
      <c r="F14947"/>
      <c r="G14947"/>
      <c r="H14947"/>
      <c r="I14947"/>
      <c r="J14947"/>
      <c r="K14947" s="91"/>
      <c r="L14947" s="91"/>
      <c r="M14947" s="91"/>
      <c r="R14947"/>
      <c r="S14947"/>
      <c r="T14947"/>
      <c r="U14947"/>
      <c r="V14947"/>
      <c r="W14947"/>
      <c r="X14947"/>
      <c r="Y14947"/>
      <c r="Z14947"/>
      <c r="AA14947"/>
      <c r="AB14947"/>
      <c r="AC14947"/>
    </row>
    <row r="14948" spans="2:29" s="14" customFormat="1" x14ac:dyDescent="0.25">
      <c r="B14948"/>
      <c r="C14948"/>
      <c r="D14948"/>
      <c r="E14948"/>
      <c r="F14948"/>
      <c r="G14948"/>
      <c r="H14948"/>
      <c r="I14948"/>
      <c r="J14948"/>
      <c r="K14948" s="91"/>
      <c r="L14948" s="91"/>
      <c r="M14948" s="91"/>
      <c r="R14948"/>
      <c r="S14948"/>
      <c r="T14948"/>
      <c r="U14948"/>
      <c r="V14948"/>
      <c r="W14948"/>
      <c r="X14948"/>
      <c r="Y14948"/>
      <c r="Z14948"/>
      <c r="AA14948"/>
      <c r="AB14948"/>
      <c r="AC14948"/>
    </row>
    <row r="14949" spans="2:29" s="14" customFormat="1" x14ac:dyDescent="0.25">
      <c r="B14949"/>
      <c r="C14949"/>
      <c r="D14949"/>
      <c r="E14949"/>
      <c r="F14949"/>
      <c r="G14949"/>
      <c r="H14949"/>
      <c r="I14949"/>
      <c r="J14949"/>
      <c r="K14949" s="91"/>
      <c r="L14949" s="91"/>
      <c r="M14949" s="91"/>
      <c r="R14949"/>
      <c r="S14949"/>
      <c r="T14949"/>
      <c r="U14949"/>
      <c r="V14949"/>
      <c r="W14949"/>
      <c r="X14949"/>
      <c r="Y14949"/>
      <c r="Z14949"/>
      <c r="AA14949"/>
      <c r="AB14949"/>
      <c r="AC14949"/>
    </row>
    <row r="14950" spans="2:29" s="14" customFormat="1" x14ac:dyDescent="0.25">
      <c r="B14950"/>
      <c r="C14950"/>
      <c r="D14950"/>
      <c r="E14950"/>
      <c r="F14950"/>
      <c r="G14950"/>
      <c r="H14950"/>
      <c r="I14950"/>
      <c r="J14950"/>
      <c r="K14950" s="91"/>
      <c r="L14950" s="91"/>
      <c r="M14950" s="91"/>
      <c r="R14950"/>
      <c r="S14950"/>
      <c r="T14950"/>
      <c r="U14950"/>
      <c r="V14950"/>
      <c r="W14950"/>
      <c r="X14950"/>
      <c r="Y14950"/>
      <c r="Z14950"/>
      <c r="AA14950"/>
      <c r="AB14950"/>
      <c r="AC14950"/>
    </row>
    <row r="14951" spans="2:29" s="14" customFormat="1" x14ac:dyDescent="0.25">
      <c r="B14951"/>
      <c r="C14951"/>
      <c r="D14951"/>
      <c r="E14951"/>
      <c r="F14951"/>
      <c r="G14951"/>
      <c r="H14951"/>
      <c r="I14951"/>
      <c r="J14951"/>
      <c r="K14951" s="91"/>
      <c r="L14951" s="91"/>
      <c r="M14951" s="91"/>
      <c r="R14951"/>
      <c r="S14951"/>
      <c r="T14951"/>
      <c r="U14951"/>
      <c r="V14951"/>
      <c r="W14951"/>
      <c r="X14951"/>
      <c r="Y14951"/>
      <c r="Z14951"/>
      <c r="AA14951"/>
      <c r="AB14951"/>
      <c r="AC14951"/>
    </row>
    <row r="14952" spans="2:29" s="14" customFormat="1" x14ac:dyDescent="0.25">
      <c r="B14952"/>
      <c r="C14952"/>
      <c r="D14952"/>
      <c r="E14952"/>
      <c r="F14952"/>
      <c r="G14952"/>
      <c r="H14952"/>
      <c r="I14952"/>
      <c r="J14952"/>
      <c r="K14952" s="91"/>
      <c r="L14952" s="91"/>
      <c r="M14952" s="91"/>
      <c r="R14952"/>
      <c r="S14952"/>
      <c r="T14952"/>
      <c r="U14952"/>
      <c r="V14952"/>
      <c r="W14952"/>
      <c r="X14952"/>
      <c r="Y14952"/>
      <c r="Z14952"/>
      <c r="AA14952"/>
      <c r="AB14952"/>
      <c r="AC14952"/>
    </row>
    <row r="14953" spans="2:29" s="14" customFormat="1" x14ac:dyDescent="0.25">
      <c r="B14953"/>
      <c r="C14953"/>
      <c r="D14953"/>
      <c r="E14953"/>
      <c r="F14953"/>
      <c r="G14953"/>
      <c r="H14953"/>
      <c r="I14953"/>
      <c r="J14953"/>
      <c r="K14953" s="91"/>
      <c r="L14953" s="91"/>
      <c r="M14953" s="91"/>
      <c r="R14953"/>
      <c r="S14953"/>
      <c r="T14953"/>
      <c r="U14953"/>
      <c r="V14953"/>
      <c r="W14953"/>
      <c r="X14953"/>
      <c r="Y14953"/>
      <c r="Z14953"/>
      <c r="AA14953"/>
      <c r="AB14953"/>
      <c r="AC14953"/>
    </row>
    <row r="14954" spans="2:29" s="14" customFormat="1" x14ac:dyDescent="0.25">
      <c r="B14954"/>
      <c r="C14954"/>
      <c r="D14954"/>
      <c r="E14954"/>
      <c r="F14954"/>
      <c r="G14954"/>
      <c r="H14954"/>
      <c r="I14954"/>
      <c r="J14954"/>
      <c r="K14954" s="91"/>
      <c r="L14954" s="91"/>
      <c r="M14954" s="91"/>
      <c r="R14954"/>
      <c r="S14954"/>
      <c r="T14954"/>
      <c r="U14954"/>
      <c r="V14954"/>
      <c r="W14954"/>
      <c r="X14954"/>
      <c r="Y14954"/>
      <c r="Z14954"/>
      <c r="AA14954"/>
      <c r="AB14954"/>
      <c r="AC14954"/>
    </row>
    <row r="14955" spans="2:29" s="14" customFormat="1" x14ac:dyDescent="0.25">
      <c r="B14955"/>
      <c r="C14955"/>
      <c r="D14955"/>
      <c r="E14955"/>
      <c r="F14955"/>
      <c r="G14955"/>
      <c r="H14955"/>
      <c r="I14955"/>
      <c r="J14955"/>
      <c r="K14955" s="91"/>
      <c r="L14955" s="91"/>
      <c r="M14955" s="91"/>
      <c r="R14955"/>
      <c r="S14955"/>
      <c r="T14955"/>
      <c r="U14955"/>
      <c r="V14955"/>
      <c r="W14955"/>
      <c r="X14955"/>
      <c r="Y14955"/>
      <c r="Z14955"/>
      <c r="AA14955"/>
      <c r="AB14955"/>
      <c r="AC14955"/>
    </row>
    <row r="14956" spans="2:29" s="14" customFormat="1" x14ac:dyDescent="0.25">
      <c r="B14956"/>
      <c r="C14956"/>
      <c r="D14956"/>
      <c r="E14956"/>
      <c r="F14956"/>
      <c r="G14956"/>
      <c r="H14956"/>
      <c r="I14956"/>
      <c r="J14956"/>
      <c r="K14956" s="91"/>
      <c r="L14956" s="91"/>
      <c r="M14956" s="91"/>
      <c r="R14956"/>
      <c r="S14956"/>
      <c r="T14956"/>
      <c r="U14956"/>
      <c r="V14956"/>
      <c r="W14956"/>
      <c r="X14956"/>
      <c r="Y14956"/>
      <c r="Z14956"/>
      <c r="AA14956"/>
      <c r="AB14956"/>
      <c r="AC14956"/>
    </row>
    <row r="14957" spans="2:29" s="14" customFormat="1" x14ac:dyDescent="0.25">
      <c r="B14957"/>
      <c r="C14957"/>
      <c r="D14957"/>
      <c r="E14957"/>
      <c r="F14957"/>
      <c r="G14957"/>
      <c r="H14957"/>
      <c r="I14957"/>
      <c r="J14957"/>
      <c r="K14957" s="91"/>
      <c r="L14957" s="91"/>
      <c r="M14957" s="91"/>
      <c r="R14957"/>
      <c r="S14957"/>
      <c r="T14957"/>
      <c r="U14957"/>
      <c r="V14957"/>
      <c r="W14957"/>
      <c r="X14957"/>
      <c r="Y14957"/>
      <c r="Z14957"/>
      <c r="AA14957"/>
      <c r="AB14957"/>
      <c r="AC14957"/>
    </row>
    <row r="14958" spans="2:29" s="14" customFormat="1" x14ac:dyDescent="0.25">
      <c r="B14958"/>
      <c r="C14958"/>
      <c r="D14958"/>
      <c r="E14958"/>
      <c r="F14958"/>
      <c r="G14958"/>
      <c r="H14958"/>
      <c r="I14958"/>
      <c r="J14958"/>
      <c r="K14958" s="91"/>
      <c r="L14958" s="91"/>
      <c r="M14958" s="91"/>
      <c r="R14958"/>
      <c r="S14958"/>
      <c r="T14958"/>
      <c r="U14958"/>
      <c r="V14958"/>
      <c r="W14958"/>
      <c r="X14958"/>
      <c r="Y14958"/>
      <c r="Z14958"/>
      <c r="AA14958"/>
      <c r="AB14958"/>
      <c r="AC14958"/>
    </row>
    <row r="14959" spans="2:29" s="14" customFormat="1" x14ac:dyDescent="0.25">
      <c r="B14959"/>
      <c r="C14959"/>
      <c r="D14959"/>
      <c r="E14959"/>
      <c r="F14959"/>
      <c r="G14959"/>
      <c r="H14959"/>
      <c r="I14959"/>
      <c r="J14959"/>
      <c r="K14959" s="91"/>
      <c r="L14959" s="91"/>
      <c r="M14959" s="91"/>
      <c r="R14959"/>
      <c r="S14959"/>
      <c r="T14959"/>
      <c r="U14959"/>
      <c r="V14959"/>
      <c r="W14959"/>
      <c r="X14959"/>
      <c r="Y14959"/>
      <c r="Z14959"/>
      <c r="AA14959"/>
      <c r="AB14959"/>
      <c r="AC14959"/>
    </row>
    <row r="14960" spans="2:29" s="14" customFormat="1" x14ac:dyDescent="0.25">
      <c r="B14960"/>
      <c r="C14960"/>
      <c r="D14960"/>
      <c r="E14960"/>
      <c r="F14960"/>
      <c r="G14960"/>
      <c r="H14960"/>
      <c r="I14960"/>
      <c r="J14960"/>
      <c r="K14960" s="91"/>
      <c r="L14960" s="91"/>
      <c r="M14960" s="91"/>
      <c r="R14960"/>
      <c r="S14960"/>
      <c r="T14960"/>
      <c r="U14960"/>
      <c r="V14960"/>
      <c r="W14960"/>
      <c r="X14960"/>
      <c r="Y14960"/>
      <c r="Z14960"/>
      <c r="AA14960"/>
      <c r="AB14960"/>
      <c r="AC14960"/>
    </row>
    <row r="14961" spans="2:29" s="14" customFormat="1" x14ac:dyDescent="0.25">
      <c r="B14961"/>
      <c r="C14961"/>
      <c r="D14961"/>
      <c r="E14961"/>
      <c r="F14961"/>
      <c r="G14961"/>
      <c r="H14961"/>
      <c r="I14961"/>
      <c r="J14961"/>
      <c r="K14961" s="91"/>
      <c r="L14961" s="91"/>
      <c r="M14961" s="91"/>
      <c r="R14961"/>
      <c r="S14961"/>
      <c r="T14961"/>
      <c r="U14961"/>
      <c r="V14961"/>
      <c r="W14961"/>
      <c r="X14961"/>
      <c r="Y14961"/>
      <c r="Z14961"/>
      <c r="AA14961"/>
      <c r="AB14961"/>
      <c r="AC14961"/>
    </row>
    <row r="14962" spans="2:29" s="14" customFormat="1" x14ac:dyDescent="0.25">
      <c r="B14962"/>
      <c r="C14962"/>
      <c r="D14962"/>
      <c r="E14962"/>
      <c r="F14962"/>
      <c r="G14962"/>
      <c r="H14962"/>
      <c r="I14962"/>
      <c r="J14962"/>
      <c r="K14962" s="91"/>
      <c r="L14962" s="91"/>
      <c r="M14962" s="91"/>
      <c r="R14962"/>
      <c r="S14962"/>
      <c r="T14962"/>
      <c r="U14962"/>
      <c r="V14962"/>
      <c r="W14962"/>
      <c r="X14962"/>
      <c r="Y14962"/>
      <c r="Z14962"/>
      <c r="AA14962"/>
      <c r="AB14962"/>
      <c r="AC14962"/>
    </row>
    <row r="14963" spans="2:29" s="14" customFormat="1" x14ac:dyDescent="0.25">
      <c r="B14963"/>
      <c r="C14963"/>
      <c r="D14963"/>
      <c r="E14963"/>
      <c r="F14963"/>
      <c r="G14963"/>
      <c r="H14963"/>
      <c r="I14963"/>
      <c r="J14963"/>
      <c r="K14963" s="91"/>
      <c r="L14963" s="91"/>
      <c r="M14963" s="91"/>
      <c r="R14963"/>
      <c r="S14963"/>
      <c r="T14963"/>
      <c r="U14963"/>
      <c r="V14963"/>
      <c r="W14963"/>
      <c r="X14963"/>
      <c r="Y14963"/>
      <c r="Z14963"/>
      <c r="AA14963"/>
      <c r="AB14963"/>
      <c r="AC14963"/>
    </row>
    <row r="14964" spans="2:29" s="14" customFormat="1" x14ac:dyDescent="0.25">
      <c r="B14964"/>
      <c r="C14964"/>
      <c r="D14964"/>
      <c r="E14964"/>
      <c r="F14964"/>
      <c r="G14964"/>
      <c r="H14964"/>
      <c r="I14964"/>
      <c r="J14964"/>
      <c r="K14964" s="91"/>
      <c r="L14964" s="91"/>
      <c r="M14964" s="91"/>
      <c r="R14964"/>
      <c r="S14964"/>
      <c r="T14964"/>
      <c r="U14964"/>
      <c r="V14964"/>
      <c r="W14964"/>
      <c r="X14964"/>
      <c r="Y14964"/>
      <c r="Z14964"/>
      <c r="AA14964"/>
      <c r="AB14964"/>
      <c r="AC14964"/>
    </row>
    <row r="14965" spans="2:29" s="14" customFormat="1" x14ac:dyDescent="0.25">
      <c r="B14965"/>
      <c r="C14965"/>
      <c r="D14965"/>
      <c r="E14965"/>
      <c r="F14965"/>
      <c r="G14965"/>
      <c r="H14965"/>
      <c r="I14965"/>
      <c r="J14965"/>
      <c r="K14965" s="91"/>
      <c r="L14965" s="91"/>
      <c r="M14965" s="91"/>
      <c r="R14965"/>
      <c r="S14965"/>
      <c r="T14965"/>
      <c r="U14965"/>
      <c r="V14965"/>
      <c r="W14965"/>
      <c r="X14965"/>
      <c r="Y14965"/>
      <c r="Z14965"/>
      <c r="AA14965"/>
      <c r="AB14965"/>
      <c r="AC14965"/>
    </row>
    <row r="14966" spans="2:29" s="14" customFormat="1" x14ac:dyDescent="0.25">
      <c r="B14966"/>
      <c r="C14966"/>
      <c r="D14966"/>
      <c r="E14966"/>
      <c r="F14966"/>
      <c r="G14966"/>
      <c r="H14966"/>
      <c r="I14966"/>
      <c r="J14966"/>
      <c r="K14966" s="91"/>
      <c r="L14966" s="91"/>
      <c r="M14966" s="91"/>
      <c r="R14966"/>
      <c r="S14966"/>
      <c r="T14966"/>
      <c r="U14966"/>
      <c r="V14966"/>
      <c r="W14966"/>
      <c r="X14966"/>
      <c r="Y14966"/>
      <c r="Z14966"/>
      <c r="AA14966"/>
      <c r="AB14966"/>
      <c r="AC14966"/>
    </row>
    <row r="14967" spans="2:29" s="14" customFormat="1" x14ac:dyDescent="0.25">
      <c r="B14967"/>
      <c r="C14967"/>
      <c r="D14967"/>
      <c r="E14967"/>
      <c r="F14967"/>
      <c r="G14967"/>
      <c r="H14967"/>
      <c r="I14967"/>
      <c r="J14967"/>
      <c r="K14967" s="91"/>
      <c r="L14967" s="91"/>
      <c r="M14967" s="91"/>
      <c r="R14967"/>
      <c r="S14967"/>
      <c r="T14967"/>
      <c r="U14967"/>
      <c r="V14967"/>
      <c r="W14967"/>
      <c r="X14967"/>
      <c r="Y14967"/>
      <c r="Z14967"/>
      <c r="AA14967"/>
      <c r="AB14967"/>
      <c r="AC14967"/>
    </row>
    <row r="14968" spans="2:29" s="14" customFormat="1" x14ac:dyDescent="0.25">
      <c r="B14968"/>
      <c r="C14968"/>
      <c r="D14968"/>
      <c r="E14968"/>
      <c r="F14968"/>
      <c r="G14968"/>
      <c r="H14968"/>
      <c r="I14968"/>
      <c r="J14968"/>
      <c r="K14968" s="91"/>
      <c r="L14968" s="91"/>
      <c r="M14968" s="91"/>
      <c r="R14968"/>
      <c r="S14968"/>
      <c r="T14968"/>
      <c r="U14968"/>
      <c r="V14968"/>
      <c r="W14968"/>
      <c r="X14968"/>
      <c r="Y14968"/>
      <c r="Z14968"/>
      <c r="AA14968"/>
      <c r="AB14968"/>
      <c r="AC14968"/>
    </row>
    <row r="14969" spans="2:29" s="14" customFormat="1" x14ac:dyDescent="0.25">
      <c r="B14969"/>
      <c r="C14969"/>
      <c r="D14969"/>
      <c r="E14969"/>
      <c r="F14969"/>
      <c r="G14969"/>
      <c r="H14969"/>
      <c r="I14969"/>
      <c r="J14969"/>
      <c r="K14969" s="91"/>
      <c r="L14969" s="91"/>
      <c r="M14969" s="91"/>
      <c r="R14969"/>
      <c r="S14969"/>
      <c r="T14969"/>
      <c r="U14969"/>
      <c r="V14969"/>
      <c r="W14969"/>
      <c r="X14969"/>
      <c r="Y14969"/>
      <c r="Z14969"/>
      <c r="AA14969"/>
      <c r="AB14969"/>
      <c r="AC14969"/>
    </row>
    <row r="14970" spans="2:29" s="14" customFormat="1" x14ac:dyDescent="0.25">
      <c r="B14970"/>
      <c r="C14970"/>
      <c r="D14970"/>
      <c r="E14970"/>
      <c r="F14970"/>
      <c r="G14970"/>
      <c r="H14970"/>
      <c r="I14970"/>
      <c r="J14970"/>
      <c r="K14970" s="91"/>
      <c r="L14970" s="91"/>
      <c r="M14970" s="91"/>
      <c r="R14970"/>
      <c r="S14970"/>
      <c r="T14970"/>
      <c r="U14970"/>
      <c r="V14970"/>
      <c r="W14970"/>
      <c r="X14970"/>
      <c r="Y14970"/>
      <c r="Z14970"/>
      <c r="AA14970"/>
      <c r="AB14970"/>
      <c r="AC14970"/>
    </row>
    <row r="14971" spans="2:29" s="14" customFormat="1" x14ac:dyDescent="0.25">
      <c r="B14971"/>
      <c r="C14971"/>
      <c r="D14971"/>
      <c r="E14971"/>
      <c r="F14971"/>
      <c r="G14971"/>
      <c r="H14971"/>
      <c r="I14971"/>
      <c r="J14971"/>
      <c r="K14971" s="91"/>
      <c r="L14971" s="91"/>
      <c r="M14971" s="91"/>
      <c r="R14971"/>
      <c r="S14971"/>
      <c r="T14971"/>
      <c r="U14971"/>
      <c r="V14971"/>
      <c r="W14971"/>
      <c r="X14971"/>
      <c r="Y14971"/>
      <c r="Z14971"/>
      <c r="AA14971"/>
      <c r="AB14971"/>
      <c r="AC14971"/>
    </row>
    <row r="14972" spans="2:29" s="14" customFormat="1" x14ac:dyDescent="0.25">
      <c r="B14972"/>
      <c r="C14972"/>
      <c r="D14972"/>
      <c r="E14972"/>
      <c r="F14972"/>
      <c r="G14972"/>
      <c r="H14972"/>
      <c r="I14972"/>
      <c r="J14972"/>
      <c r="K14972" s="91"/>
      <c r="L14972" s="91"/>
      <c r="M14972" s="91"/>
      <c r="R14972"/>
      <c r="S14972"/>
      <c r="T14972"/>
      <c r="U14972"/>
      <c r="V14972"/>
      <c r="W14972"/>
      <c r="X14972"/>
      <c r="Y14972"/>
      <c r="Z14972"/>
      <c r="AA14972"/>
      <c r="AB14972"/>
      <c r="AC14972"/>
    </row>
    <row r="14973" spans="2:29" s="14" customFormat="1" x14ac:dyDescent="0.25">
      <c r="B14973"/>
      <c r="C14973"/>
      <c r="D14973"/>
      <c r="E14973"/>
      <c r="F14973"/>
      <c r="G14973"/>
      <c r="H14973"/>
      <c r="I14973"/>
      <c r="J14973"/>
      <c r="K14973" s="91"/>
      <c r="L14973" s="91"/>
      <c r="M14973" s="91"/>
      <c r="R14973"/>
      <c r="S14973"/>
      <c r="T14973"/>
      <c r="U14973"/>
      <c r="V14973"/>
      <c r="W14973"/>
      <c r="X14973"/>
      <c r="Y14973"/>
      <c r="Z14973"/>
      <c r="AA14973"/>
      <c r="AB14973"/>
      <c r="AC14973"/>
    </row>
    <row r="14974" spans="2:29" s="14" customFormat="1" x14ac:dyDescent="0.25">
      <c r="B14974"/>
      <c r="C14974"/>
      <c r="D14974"/>
      <c r="E14974"/>
      <c r="F14974"/>
      <c r="G14974"/>
      <c r="H14974"/>
      <c r="I14974"/>
      <c r="J14974"/>
      <c r="K14974" s="91"/>
      <c r="L14974" s="91"/>
      <c r="M14974" s="91"/>
      <c r="R14974"/>
      <c r="S14974"/>
      <c r="T14974"/>
      <c r="U14974"/>
      <c r="V14974"/>
      <c r="W14974"/>
      <c r="X14974"/>
      <c r="Y14974"/>
      <c r="Z14974"/>
      <c r="AA14974"/>
      <c r="AB14974"/>
      <c r="AC14974"/>
    </row>
    <row r="14975" spans="2:29" s="14" customFormat="1" x14ac:dyDescent="0.25">
      <c r="B14975"/>
      <c r="C14975"/>
      <c r="D14975"/>
      <c r="E14975"/>
      <c r="F14975"/>
      <c r="G14975"/>
      <c r="H14975"/>
      <c r="I14975"/>
      <c r="J14975"/>
      <c r="K14975" s="91"/>
      <c r="L14975" s="91"/>
      <c r="M14975" s="91"/>
      <c r="R14975"/>
      <c r="S14975"/>
      <c r="T14975"/>
      <c r="U14975"/>
      <c r="V14975"/>
      <c r="W14975"/>
      <c r="X14975"/>
      <c r="Y14975"/>
      <c r="Z14975"/>
      <c r="AA14975"/>
      <c r="AB14975"/>
      <c r="AC14975"/>
    </row>
    <row r="14976" spans="2:29" s="14" customFormat="1" x14ac:dyDescent="0.25">
      <c r="B14976"/>
      <c r="C14976"/>
      <c r="D14976"/>
      <c r="E14976"/>
      <c r="F14976"/>
      <c r="G14976"/>
      <c r="H14976"/>
      <c r="I14976"/>
      <c r="J14976"/>
      <c r="K14976" s="91"/>
      <c r="L14976" s="91"/>
      <c r="M14976" s="91"/>
      <c r="R14976"/>
      <c r="S14976"/>
      <c r="T14976"/>
      <c r="U14976"/>
      <c r="V14976"/>
      <c r="W14976"/>
      <c r="X14976"/>
      <c r="Y14976"/>
      <c r="Z14976"/>
      <c r="AA14976"/>
      <c r="AB14976"/>
      <c r="AC14976"/>
    </row>
    <row r="14977" spans="2:29" s="14" customFormat="1" x14ac:dyDescent="0.25">
      <c r="B14977"/>
      <c r="C14977"/>
      <c r="D14977"/>
      <c r="E14977"/>
      <c r="F14977"/>
      <c r="G14977"/>
      <c r="H14977"/>
      <c r="I14977"/>
      <c r="J14977"/>
      <c r="K14977" s="91"/>
      <c r="L14977" s="91"/>
      <c r="M14977" s="91"/>
      <c r="R14977"/>
      <c r="S14977"/>
      <c r="T14977"/>
      <c r="U14977"/>
      <c r="V14977"/>
      <c r="W14977"/>
      <c r="X14977"/>
      <c r="Y14977"/>
      <c r="Z14977"/>
      <c r="AA14977"/>
      <c r="AB14977"/>
      <c r="AC14977"/>
    </row>
    <row r="14978" spans="2:29" s="14" customFormat="1" x14ac:dyDescent="0.25">
      <c r="B14978"/>
      <c r="C14978"/>
      <c r="D14978"/>
      <c r="E14978"/>
      <c r="F14978"/>
      <c r="G14978"/>
      <c r="H14978"/>
      <c r="I14978"/>
      <c r="J14978"/>
      <c r="K14978" s="91"/>
      <c r="L14978" s="91"/>
      <c r="M14978" s="91"/>
      <c r="R14978"/>
      <c r="S14978"/>
      <c r="T14978"/>
      <c r="U14978"/>
      <c r="V14978"/>
      <c r="W14978"/>
      <c r="X14978"/>
      <c r="Y14978"/>
      <c r="Z14978"/>
      <c r="AA14978"/>
      <c r="AB14978"/>
      <c r="AC14978"/>
    </row>
    <row r="14979" spans="2:29" s="14" customFormat="1" x14ac:dyDescent="0.25">
      <c r="B14979"/>
      <c r="C14979"/>
      <c r="D14979"/>
      <c r="E14979"/>
      <c r="F14979"/>
      <c r="G14979"/>
      <c r="H14979"/>
      <c r="I14979"/>
      <c r="J14979"/>
      <c r="K14979" s="91"/>
      <c r="L14979" s="91"/>
      <c r="M14979" s="91"/>
      <c r="R14979"/>
      <c r="S14979"/>
      <c r="T14979"/>
      <c r="U14979"/>
      <c r="V14979"/>
      <c r="W14979"/>
      <c r="X14979"/>
      <c r="Y14979"/>
      <c r="Z14979"/>
      <c r="AA14979"/>
      <c r="AB14979"/>
      <c r="AC14979"/>
    </row>
    <row r="14980" spans="2:29" s="14" customFormat="1" x14ac:dyDescent="0.25">
      <c r="B14980"/>
      <c r="C14980"/>
      <c r="D14980"/>
      <c r="E14980"/>
      <c r="F14980"/>
      <c r="G14980"/>
      <c r="H14980"/>
      <c r="I14980"/>
      <c r="J14980"/>
      <c r="K14980" s="91"/>
      <c r="L14980" s="91"/>
      <c r="M14980" s="91"/>
      <c r="R14980"/>
      <c r="S14980"/>
      <c r="T14980"/>
      <c r="U14980"/>
      <c r="V14980"/>
      <c r="W14980"/>
      <c r="X14980"/>
      <c r="Y14980"/>
      <c r="Z14980"/>
      <c r="AA14980"/>
      <c r="AB14980"/>
      <c r="AC14980"/>
    </row>
    <row r="14981" spans="2:29" s="14" customFormat="1" x14ac:dyDescent="0.25">
      <c r="B14981"/>
      <c r="C14981"/>
      <c r="D14981"/>
      <c r="E14981"/>
      <c r="F14981"/>
      <c r="G14981"/>
      <c r="H14981"/>
      <c r="I14981"/>
      <c r="J14981"/>
      <c r="K14981" s="91"/>
      <c r="L14981" s="91"/>
      <c r="M14981" s="91"/>
      <c r="R14981"/>
      <c r="S14981"/>
      <c r="T14981"/>
      <c r="U14981"/>
      <c r="V14981"/>
      <c r="W14981"/>
      <c r="X14981"/>
      <c r="Y14981"/>
      <c r="Z14981"/>
      <c r="AA14981"/>
      <c r="AB14981"/>
      <c r="AC14981"/>
    </row>
    <row r="14982" spans="2:29" s="14" customFormat="1" x14ac:dyDescent="0.25">
      <c r="B14982"/>
      <c r="C14982"/>
      <c r="D14982"/>
      <c r="E14982"/>
      <c r="F14982"/>
      <c r="G14982"/>
      <c r="H14982"/>
      <c r="I14982"/>
      <c r="J14982"/>
      <c r="K14982" s="91"/>
      <c r="L14982" s="91"/>
      <c r="M14982" s="91"/>
      <c r="R14982"/>
      <c r="S14982"/>
      <c r="T14982"/>
      <c r="U14982"/>
      <c r="V14982"/>
      <c r="W14982"/>
      <c r="X14982"/>
      <c r="Y14982"/>
      <c r="Z14982"/>
      <c r="AA14982"/>
      <c r="AB14982"/>
      <c r="AC14982"/>
    </row>
    <row r="14983" spans="2:29" s="14" customFormat="1" x14ac:dyDescent="0.25">
      <c r="B14983"/>
      <c r="C14983"/>
      <c r="D14983"/>
      <c r="E14983"/>
      <c r="F14983"/>
      <c r="G14983"/>
      <c r="H14983"/>
      <c r="I14983"/>
      <c r="J14983"/>
      <c r="K14983" s="91"/>
      <c r="L14983" s="91"/>
      <c r="M14983" s="91"/>
      <c r="R14983"/>
      <c r="S14983"/>
      <c r="T14983"/>
      <c r="U14983"/>
      <c r="V14983"/>
      <c r="W14983"/>
      <c r="X14983"/>
      <c r="Y14983"/>
      <c r="Z14983"/>
      <c r="AA14983"/>
      <c r="AB14983"/>
      <c r="AC14983"/>
    </row>
    <row r="14984" spans="2:29" s="14" customFormat="1" x14ac:dyDescent="0.25">
      <c r="B14984"/>
      <c r="C14984"/>
      <c r="D14984"/>
      <c r="E14984"/>
      <c r="F14984"/>
      <c r="G14984"/>
      <c r="H14984"/>
      <c r="I14984"/>
      <c r="J14984"/>
      <c r="K14984" s="91"/>
      <c r="L14984" s="91"/>
      <c r="M14984" s="91"/>
      <c r="R14984"/>
      <c r="S14984"/>
      <c r="T14984"/>
      <c r="U14984"/>
      <c r="V14984"/>
      <c r="W14984"/>
      <c r="X14984"/>
      <c r="Y14984"/>
      <c r="Z14984"/>
      <c r="AA14984"/>
      <c r="AB14984"/>
      <c r="AC14984"/>
    </row>
    <row r="14985" spans="2:29" s="14" customFormat="1" x14ac:dyDescent="0.25">
      <c r="B14985"/>
      <c r="C14985"/>
      <c r="D14985"/>
      <c r="E14985"/>
      <c r="F14985"/>
      <c r="G14985"/>
      <c r="H14985"/>
      <c r="I14985"/>
      <c r="J14985"/>
      <c r="K14985" s="91"/>
      <c r="L14985" s="91"/>
      <c r="M14985" s="91"/>
      <c r="R14985"/>
      <c r="S14985"/>
      <c r="T14985"/>
      <c r="U14985"/>
      <c r="V14985"/>
      <c r="W14985"/>
      <c r="X14985"/>
      <c r="Y14985"/>
      <c r="Z14985"/>
      <c r="AA14985"/>
      <c r="AB14985"/>
      <c r="AC14985"/>
    </row>
    <row r="14986" spans="2:29" s="14" customFormat="1" x14ac:dyDescent="0.25">
      <c r="B14986"/>
      <c r="C14986"/>
      <c r="D14986"/>
      <c r="E14986"/>
      <c r="F14986"/>
      <c r="G14986"/>
      <c r="H14986"/>
      <c r="I14986"/>
      <c r="J14986"/>
      <c r="K14986" s="91"/>
      <c r="L14986" s="91"/>
      <c r="M14986" s="91"/>
      <c r="R14986"/>
      <c r="S14986"/>
      <c r="T14986"/>
      <c r="U14986"/>
      <c r="V14986"/>
      <c r="W14986"/>
      <c r="X14986"/>
      <c r="Y14986"/>
      <c r="Z14986"/>
      <c r="AA14986"/>
      <c r="AB14986"/>
      <c r="AC14986"/>
    </row>
    <row r="14987" spans="2:29" s="14" customFormat="1" x14ac:dyDescent="0.25">
      <c r="B14987"/>
      <c r="C14987"/>
      <c r="D14987"/>
      <c r="E14987"/>
      <c r="F14987"/>
      <c r="G14987"/>
      <c r="H14987"/>
      <c r="I14987"/>
      <c r="J14987"/>
      <c r="K14987" s="91"/>
      <c r="L14987" s="91"/>
      <c r="M14987" s="91"/>
      <c r="R14987"/>
      <c r="S14987"/>
      <c r="T14987"/>
      <c r="U14987"/>
      <c r="V14987"/>
      <c r="W14987"/>
      <c r="X14987"/>
      <c r="Y14987"/>
      <c r="Z14987"/>
      <c r="AA14987"/>
      <c r="AB14987"/>
      <c r="AC14987"/>
    </row>
    <row r="14988" spans="2:29" s="14" customFormat="1" x14ac:dyDescent="0.25">
      <c r="B14988"/>
      <c r="C14988"/>
      <c r="D14988"/>
      <c r="E14988"/>
      <c r="F14988"/>
      <c r="G14988"/>
      <c r="H14988"/>
      <c r="I14988"/>
      <c r="J14988"/>
      <c r="K14988" s="91"/>
      <c r="L14988" s="91"/>
      <c r="M14988" s="91"/>
      <c r="R14988"/>
      <c r="S14988"/>
      <c r="T14988"/>
      <c r="U14988"/>
      <c r="V14988"/>
      <c r="W14988"/>
      <c r="X14988"/>
      <c r="Y14988"/>
      <c r="Z14988"/>
      <c r="AA14988"/>
      <c r="AB14988"/>
      <c r="AC14988"/>
    </row>
    <row r="14989" spans="2:29" s="14" customFormat="1" x14ac:dyDescent="0.25">
      <c r="B14989"/>
      <c r="C14989"/>
      <c r="D14989"/>
      <c r="E14989"/>
      <c r="F14989"/>
      <c r="G14989"/>
      <c r="H14989"/>
      <c r="I14989"/>
      <c r="J14989"/>
      <c r="K14989" s="91"/>
      <c r="L14989" s="91"/>
      <c r="M14989" s="91"/>
      <c r="R14989"/>
      <c r="S14989"/>
      <c r="T14989"/>
      <c r="U14989"/>
      <c r="V14989"/>
      <c r="W14989"/>
      <c r="X14989"/>
      <c r="Y14989"/>
      <c r="Z14989"/>
      <c r="AA14989"/>
      <c r="AB14989"/>
      <c r="AC14989"/>
    </row>
    <row r="14990" spans="2:29" s="14" customFormat="1" x14ac:dyDescent="0.25">
      <c r="B14990"/>
      <c r="C14990"/>
      <c r="D14990"/>
      <c r="E14990"/>
      <c r="F14990"/>
      <c r="G14990"/>
      <c r="H14990"/>
      <c r="I14990"/>
      <c r="J14990"/>
      <c r="K14990" s="91"/>
      <c r="L14990" s="91"/>
      <c r="M14990" s="91"/>
      <c r="R14990"/>
      <c r="S14990"/>
      <c r="T14990"/>
      <c r="U14990"/>
      <c r="V14990"/>
      <c r="W14990"/>
      <c r="X14990"/>
      <c r="Y14990"/>
      <c r="Z14990"/>
      <c r="AA14990"/>
      <c r="AB14990"/>
      <c r="AC14990"/>
    </row>
    <row r="14991" spans="2:29" s="14" customFormat="1" x14ac:dyDescent="0.25">
      <c r="B14991"/>
      <c r="C14991"/>
      <c r="D14991"/>
      <c r="E14991"/>
      <c r="F14991"/>
      <c r="G14991"/>
      <c r="H14991"/>
      <c r="I14991"/>
      <c r="J14991"/>
      <c r="K14991" s="91"/>
      <c r="L14991" s="91"/>
      <c r="M14991" s="91"/>
      <c r="R14991"/>
      <c r="S14991"/>
      <c r="T14991"/>
      <c r="U14991"/>
      <c r="V14991"/>
      <c r="W14991"/>
      <c r="X14991"/>
      <c r="Y14991"/>
      <c r="Z14991"/>
      <c r="AA14991"/>
      <c r="AB14991"/>
      <c r="AC14991"/>
    </row>
    <row r="14992" spans="2:29" s="14" customFormat="1" x14ac:dyDescent="0.25">
      <c r="B14992"/>
      <c r="C14992"/>
      <c r="D14992"/>
      <c r="E14992"/>
      <c r="F14992"/>
      <c r="G14992"/>
      <c r="H14992"/>
      <c r="I14992"/>
      <c r="J14992"/>
      <c r="K14992" s="91"/>
      <c r="L14992" s="91"/>
      <c r="M14992" s="91"/>
      <c r="R14992"/>
      <c r="S14992"/>
      <c r="T14992"/>
      <c r="U14992"/>
      <c r="V14992"/>
      <c r="W14992"/>
      <c r="X14992"/>
      <c r="Y14992"/>
      <c r="Z14992"/>
      <c r="AA14992"/>
      <c r="AB14992"/>
      <c r="AC14992"/>
    </row>
    <row r="14993" spans="2:29" s="14" customFormat="1" x14ac:dyDescent="0.25">
      <c r="B14993"/>
      <c r="C14993"/>
      <c r="D14993"/>
      <c r="E14993"/>
      <c r="F14993"/>
      <c r="G14993"/>
      <c r="H14993"/>
      <c r="I14993"/>
      <c r="J14993"/>
      <c r="K14993" s="91"/>
      <c r="L14993" s="91"/>
      <c r="M14993" s="91"/>
      <c r="R14993"/>
      <c r="S14993"/>
      <c r="T14993"/>
      <c r="U14993"/>
      <c r="V14993"/>
      <c r="W14993"/>
      <c r="X14993"/>
      <c r="Y14993"/>
      <c r="Z14993"/>
      <c r="AA14993"/>
      <c r="AB14993"/>
      <c r="AC14993"/>
    </row>
    <row r="14994" spans="2:29" s="14" customFormat="1" x14ac:dyDescent="0.25">
      <c r="B14994"/>
      <c r="C14994"/>
      <c r="D14994"/>
      <c r="E14994"/>
      <c r="F14994"/>
      <c r="G14994"/>
      <c r="H14994"/>
      <c r="I14994"/>
      <c r="J14994"/>
      <c r="K14994" s="91"/>
      <c r="L14994" s="91"/>
      <c r="M14994" s="91"/>
      <c r="R14994"/>
      <c r="S14994"/>
      <c r="T14994"/>
      <c r="U14994"/>
      <c r="V14994"/>
      <c r="W14994"/>
      <c r="X14994"/>
      <c r="Y14994"/>
      <c r="Z14994"/>
      <c r="AA14994"/>
      <c r="AB14994"/>
      <c r="AC14994"/>
    </row>
    <row r="14995" spans="2:29" s="14" customFormat="1" x14ac:dyDescent="0.25">
      <c r="B14995"/>
      <c r="C14995"/>
      <c r="D14995"/>
      <c r="E14995"/>
      <c r="F14995"/>
      <c r="G14995"/>
      <c r="H14995"/>
      <c r="I14995"/>
      <c r="J14995"/>
      <c r="K14995" s="91"/>
      <c r="L14995" s="91"/>
      <c r="M14995" s="91"/>
      <c r="R14995"/>
      <c r="S14995"/>
      <c r="T14995"/>
      <c r="U14995"/>
      <c r="V14995"/>
      <c r="W14995"/>
      <c r="X14995"/>
      <c r="Y14995"/>
      <c r="Z14995"/>
      <c r="AA14995"/>
      <c r="AB14995"/>
      <c r="AC14995"/>
    </row>
    <row r="14996" spans="2:29" s="14" customFormat="1" x14ac:dyDescent="0.25">
      <c r="B14996"/>
      <c r="C14996"/>
      <c r="D14996"/>
      <c r="E14996"/>
      <c r="F14996"/>
      <c r="G14996"/>
      <c r="H14996"/>
      <c r="I14996"/>
      <c r="J14996"/>
      <c r="K14996" s="91"/>
      <c r="L14996" s="91"/>
      <c r="M14996" s="91"/>
      <c r="R14996"/>
      <c r="S14996"/>
      <c r="T14996"/>
      <c r="U14996"/>
      <c r="V14996"/>
      <c r="W14996"/>
      <c r="X14996"/>
      <c r="Y14996"/>
      <c r="Z14996"/>
      <c r="AA14996"/>
      <c r="AB14996"/>
      <c r="AC14996"/>
    </row>
    <row r="14997" spans="2:29" s="14" customFormat="1" x14ac:dyDescent="0.25">
      <c r="B14997"/>
      <c r="C14997"/>
      <c r="D14997"/>
      <c r="E14997"/>
      <c r="F14997"/>
      <c r="G14997"/>
      <c r="H14997"/>
      <c r="I14997"/>
      <c r="J14997"/>
      <c r="K14997" s="91"/>
      <c r="L14997" s="91"/>
      <c r="M14997" s="91"/>
      <c r="R14997"/>
      <c r="S14997"/>
      <c r="T14997"/>
      <c r="U14997"/>
      <c r="V14997"/>
      <c r="W14997"/>
      <c r="X14997"/>
      <c r="Y14997"/>
      <c r="Z14997"/>
      <c r="AA14997"/>
      <c r="AB14997"/>
      <c r="AC14997"/>
    </row>
    <row r="14998" spans="2:29" s="14" customFormat="1" x14ac:dyDescent="0.25">
      <c r="B14998"/>
      <c r="C14998"/>
      <c r="D14998"/>
      <c r="E14998"/>
      <c r="F14998"/>
      <c r="G14998"/>
      <c r="H14998"/>
      <c r="I14998"/>
      <c r="J14998"/>
      <c r="K14998" s="91"/>
      <c r="L14998" s="91"/>
      <c r="M14998" s="91"/>
      <c r="R14998"/>
      <c r="S14998"/>
      <c r="T14998"/>
      <c r="U14998"/>
      <c r="V14998"/>
      <c r="W14998"/>
      <c r="X14998"/>
      <c r="Y14998"/>
      <c r="Z14998"/>
      <c r="AA14998"/>
      <c r="AB14998"/>
      <c r="AC14998"/>
    </row>
    <row r="14999" spans="2:29" s="14" customFormat="1" x14ac:dyDescent="0.25">
      <c r="B14999"/>
      <c r="C14999"/>
      <c r="D14999"/>
      <c r="E14999"/>
      <c r="F14999"/>
      <c r="G14999"/>
      <c r="H14999"/>
      <c r="I14999"/>
      <c r="J14999"/>
      <c r="K14999" s="91"/>
      <c r="L14999" s="91"/>
      <c r="M14999" s="91"/>
      <c r="R14999"/>
      <c r="S14999"/>
      <c r="T14999"/>
      <c r="U14999"/>
      <c r="V14999"/>
      <c r="W14999"/>
      <c r="X14999"/>
      <c r="Y14999"/>
      <c r="Z14999"/>
      <c r="AA14999"/>
      <c r="AB14999"/>
      <c r="AC14999"/>
    </row>
    <row r="15000" spans="2:29" s="14" customFormat="1" x14ac:dyDescent="0.25">
      <c r="B15000"/>
      <c r="C15000"/>
      <c r="D15000"/>
      <c r="E15000"/>
      <c r="F15000"/>
      <c r="G15000"/>
      <c r="H15000"/>
      <c r="I15000"/>
      <c r="J15000"/>
      <c r="K15000" s="91"/>
      <c r="L15000" s="91"/>
      <c r="M15000" s="91"/>
      <c r="R15000"/>
      <c r="S15000"/>
      <c r="T15000"/>
      <c r="U15000"/>
      <c r="V15000"/>
      <c r="W15000"/>
      <c r="X15000"/>
      <c r="Y15000"/>
      <c r="Z15000"/>
      <c r="AA15000"/>
      <c r="AB15000"/>
      <c r="AC15000"/>
    </row>
    <row r="15001" spans="2:29" s="14" customFormat="1" x14ac:dyDescent="0.25">
      <c r="B15001"/>
      <c r="C15001"/>
      <c r="D15001"/>
      <c r="E15001"/>
      <c r="F15001"/>
      <c r="G15001"/>
      <c r="H15001"/>
      <c r="I15001"/>
      <c r="J15001"/>
      <c r="K15001" s="91"/>
      <c r="L15001" s="91"/>
      <c r="M15001" s="91"/>
      <c r="R15001"/>
      <c r="S15001"/>
      <c r="T15001"/>
      <c r="U15001"/>
      <c r="V15001"/>
      <c r="W15001"/>
      <c r="X15001"/>
      <c r="Y15001"/>
      <c r="Z15001"/>
      <c r="AA15001"/>
      <c r="AB15001"/>
      <c r="AC15001"/>
    </row>
    <row r="15002" spans="2:29" s="14" customFormat="1" x14ac:dyDescent="0.25">
      <c r="B15002"/>
      <c r="C15002"/>
      <c r="D15002"/>
      <c r="E15002"/>
      <c r="F15002"/>
      <c r="G15002"/>
      <c r="H15002"/>
      <c r="I15002"/>
      <c r="J15002"/>
      <c r="K15002" s="91"/>
      <c r="L15002" s="91"/>
      <c r="M15002" s="91"/>
      <c r="R15002"/>
      <c r="S15002"/>
      <c r="T15002"/>
      <c r="U15002"/>
      <c r="V15002"/>
      <c r="W15002"/>
      <c r="X15002"/>
      <c r="Y15002"/>
      <c r="Z15002"/>
      <c r="AA15002"/>
      <c r="AB15002"/>
      <c r="AC15002"/>
    </row>
    <row r="15003" spans="2:29" s="14" customFormat="1" x14ac:dyDescent="0.25">
      <c r="B15003"/>
      <c r="C15003"/>
      <c r="D15003"/>
      <c r="E15003"/>
      <c r="F15003"/>
      <c r="G15003"/>
      <c r="H15003"/>
      <c r="I15003"/>
      <c r="J15003"/>
      <c r="K15003" s="91"/>
      <c r="L15003" s="91"/>
      <c r="M15003" s="91"/>
      <c r="R15003"/>
      <c r="S15003"/>
      <c r="T15003"/>
      <c r="U15003"/>
      <c r="V15003"/>
      <c r="W15003"/>
      <c r="X15003"/>
      <c r="Y15003"/>
      <c r="Z15003"/>
      <c r="AA15003"/>
      <c r="AB15003"/>
      <c r="AC15003"/>
    </row>
    <row r="15004" spans="2:29" s="14" customFormat="1" x14ac:dyDescent="0.25">
      <c r="B15004"/>
      <c r="C15004"/>
      <c r="D15004"/>
      <c r="E15004"/>
      <c r="F15004"/>
      <c r="G15004"/>
      <c r="H15004"/>
      <c r="I15004"/>
      <c r="J15004"/>
      <c r="K15004" s="91"/>
      <c r="L15004" s="91"/>
      <c r="M15004" s="91"/>
      <c r="R15004"/>
      <c r="S15004"/>
      <c r="T15004"/>
      <c r="U15004"/>
      <c r="V15004"/>
      <c r="W15004"/>
      <c r="X15004"/>
      <c r="Y15004"/>
      <c r="Z15004"/>
      <c r="AA15004"/>
      <c r="AB15004"/>
      <c r="AC15004"/>
    </row>
    <row r="15005" spans="2:29" s="14" customFormat="1" x14ac:dyDescent="0.25">
      <c r="B15005"/>
      <c r="C15005"/>
      <c r="D15005"/>
      <c r="E15005"/>
      <c r="F15005"/>
      <c r="G15005"/>
      <c r="H15005"/>
      <c r="I15005"/>
      <c r="J15005"/>
      <c r="K15005" s="91"/>
      <c r="L15005" s="91"/>
      <c r="M15005" s="91"/>
      <c r="R15005"/>
      <c r="S15005"/>
      <c r="T15005"/>
      <c r="U15005"/>
      <c r="V15005"/>
      <c r="W15005"/>
      <c r="X15005"/>
      <c r="Y15005"/>
      <c r="Z15005"/>
      <c r="AA15005"/>
      <c r="AB15005"/>
      <c r="AC15005"/>
    </row>
    <row r="15006" spans="2:29" s="14" customFormat="1" x14ac:dyDescent="0.25">
      <c r="B15006"/>
      <c r="C15006"/>
      <c r="D15006"/>
      <c r="E15006"/>
      <c r="F15006"/>
      <c r="G15006"/>
      <c r="H15006"/>
      <c r="I15006"/>
      <c r="J15006"/>
      <c r="K15006" s="91"/>
      <c r="L15006" s="91"/>
      <c r="M15006" s="91"/>
      <c r="R15006"/>
      <c r="S15006"/>
      <c r="T15006"/>
      <c r="U15006"/>
      <c r="V15006"/>
      <c r="W15006"/>
      <c r="X15006"/>
      <c r="Y15006"/>
      <c r="Z15006"/>
      <c r="AA15006"/>
      <c r="AB15006"/>
      <c r="AC15006"/>
    </row>
    <row r="15007" spans="2:29" s="14" customFormat="1" x14ac:dyDescent="0.25">
      <c r="B15007"/>
      <c r="C15007"/>
      <c r="D15007"/>
      <c r="E15007"/>
      <c r="F15007"/>
      <c r="G15007"/>
      <c r="H15007"/>
      <c r="I15007"/>
      <c r="J15007"/>
      <c r="K15007" s="91"/>
      <c r="L15007" s="91"/>
      <c r="M15007" s="91"/>
      <c r="R15007"/>
      <c r="S15007"/>
      <c r="T15007"/>
      <c r="U15007"/>
      <c r="V15007"/>
      <c r="W15007"/>
      <c r="X15007"/>
      <c r="Y15007"/>
      <c r="Z15007"/>
      <c r="AA15007"/>
      <c r="AB15007"/>
      <c r="AC15007"/>
    </row>
    <row r="15008" spans="2:29" s="14" customFormat="1" x14ac:dyDescent="0.25">
      <c r="B15008"/>
      <c r="C15008"/>
      <c r="D15008"/>
      <c r="E15008"/>
      <c r="F15008"/>
      <c r="G15008"/>
      <c r="H15008"/>
      <c r="I15008"/>
      <c r="J15008"/>
      <c r="K15008" s="91"/>
      <c r="L15008" s="91"/>
      <c r="M15008" s="91"/>
      <c r="R15008"/>
      <c r="S15008"/>
      <c r="T15008"/>
      <c r="U15008"/>
      <c r="V15008"/>
      <c r="W15008"/>
      <c r="X15008"/>
      <c r="Y15008"/>
      <c r="Z15008"/>
      <c r="AA15008"/>
      <c r="AB15008"/>
      <c r="AC15008"/>
    </row>
    <row r="15009" spans="2:29" s="14" customFormat="1" x14ac:dyDescent="0.25">
      <c r="B15009"/>
      <c r="C15009"/>
      <c r="D15009"/>
      <c r="E15009"/>
      <c r="F15009"/>
      <c r="G15009"/>
      <c r="H15009"/>
      <c r="I15009"/>
      <c r="J15009"/>
      <c r="K15009" s="91"/>
      <c r="L15009" s="91"/>
      <c r="M15009" s="91"/>
      <c r="R15009"/>
      <c r="S15009"/>
      <c r="T15009"/>
      <c r="U15009"/>
      <c r="V15009"/>
      <c r="W15009"/>
      <c r="X15009"/>
      <c r="Y15009"/>
      <c r="Z15009"/>
      <c r="AA15009"/>
      <c r="AB15009"/>
      <c r="AC15009"/>
    </row>
    <row r="15010" spans="2:29" s="14" customFormat="1" x14ac:dyDescent="0.25">
      <c r="B15010"/>
      <c r="C15010"/>
      <c r="D15010"/>
      <c r="E15010"/>
      <c r="F15010"/>
      <c r="G15010"/>
      <c r="H15010"/>
      <c r="I15010"/>
      <c r="J15010"/>
      <c r="K15010" s="91"/>
      <c r="L15010" s="91"/>
      <c r="M15010" s="91"/>
      <c r="R15010"/>
      <c r="S15010"/>
      <c r="T15010"/>
      <c r="U15010"/>
      <c r="V15010"/>
      <c r="W15010"/>
      <c r="X15010"/>
      <c r="Y15010"/>
      <c r="Z15010"/>
      <c r="AA15010"/>
      <c r="AB15010"/>
      <c r="AC15010"/>
    </row>
    <row r="15011" spans="2:29" s="14" customFormat="1" x14ac:dyDescent="0.25">
      <c r="B15011"/>
      <c r="C15011"/>
      <c r="D15011"/>
      <c r="E15011"/>
      <c r="F15011"/>
      <c r="G15011"/>
      <c r="H15011"/>
      <c r="I15011"/>
      <c r="J15011"/>
      <c r="K15011" s="91"/>
      <c r="L15011" s="91"/>
      <c r="M15011" s="91"/>
      <c r="R15011"/>
      <c r="S15011"/>
      <c r="T15011"/>
      <c r="U15011"/>
      <c r="V15011"/>
      <c r="W15011"/>
      <c r="X15011"/>
      <c r="Y15011"/>
      <c r="Z15011"/>
      <c r="AA15011"/>
      <c r="AB15011"/>
      <c r="AC15011"/>
    </row>
    <row r="15012" spans="2:29" s="14" customFormat="1" x14ac:dyDescent="0.25">
      <c r="B15012"/>
      <c r="C15012"/>
      <c r="D15012"/>
      <c r="E15012"/>
      <c r="F15012"/>
      <c r="G15012"/>
      <c r="H15012"/>
      <c r="I15012"/>
      <c r="J15012"/>
      <c r="K15012" s="91"/>
      <c r="L15012" s="91"/>
      <c r="M15012" s="91"/>
      <c r="R15012"/>
      <c r="S15012"/>
      <c r="T15012"/>
      <c r="U15012"/>
      <c r="V15012"/>
      <c r="W15012"/>
      <c r="X15012"/>
      <c r="Y15012"/>
      <c r="Z15012"/>
      <c r="AA15012"/>
      <c r="AB15012"/>
      <c r="AC15012"/>
    </row>
    <row r="15013" spans="2:29" s="14" customFormat="1" x14ac:dyDescent="0.25">
      <c r="B15013"/>
      <c r="C15013"/>
      <c r="D15013"/>
      <c r="E15013"/>
      <c r="F15013"/>
      <c r="G15013"/>
      <c r="H15013"/>
      <c r="I15013"/>
      <c r="J15013"/>
      <c r="K15013" s="91"/>
      <c r="L15013" s="91"/>
      <c r="M15013" s="91"/>
      <c r="R15013"/>
      <c r="S15013"/>
      <c r="T15013"/>
      <c r="U15013"/>
      <c r="V15013"/>
      <c r="W15013"/>
      <c r="X15013"/>
      <c r="Y15013"/>
      <c r="Z15013"/>
      <c r="AA15013"/>
      <c r="AB15013"/>
      <c r="AC15013"/>
    </row>
    <row r="15014" spans="2:29" s="14" customFormat="1" x14ac:dyDescent="0.25">
      <c r="B15014"/>
      <c r="C15014"/>
      <c r="D15014"/>
      <c r="E15014"/>
      <c r="F15014"/>
      <c r="G15014"/>
      <c r="H15014"/>
      <c r="I15014"/>
      <c r="J15014"/>
      <c r="K15014" s="91"/>
      <c r="L15014" s="91"/>
      <c r="M15014" s="91"/>
      <c r="R15014"/>
      <c r="S15014"/>
      <c r="T15014"/>
      <c r="U15014"/>
      <c r="V15014"/>
      <c r="W15014"/>
      <c r="X15014"/>
      <c r="Y15014"/>
      <c r="Z15014"/>
      <c r="AA15014"/>
      <c r="AB15014"/>
      <c r="AC15014"/>
    </row>
    <row r="15015" spans="2:29" s="14" customFormat="1" x14ac:dyDescent="0.25">
      <c r="B15015"/>
      <c r="C15015"/>
      <c r="D15015"/>
      <c r="E15015"/>
      <c r="F15015"/>
      <c r="G15015"/>
      <c r="H15015"/>
      <c r="I15015"/>
      <c r="J15015"/>
      <c r="K15015" s="91"/>
      <c r="L15015" s="91"/>
      <c r="M15015" s="91"/>
      <c r="R15015"/>
      <c r="S15015"/>
      <c r="T15015"/>
      <c r="U15015"/>
      <c r="V15015"/>
      <c r="W15015"/>
      <c r="X15015"/>
      <c r="Y15015"/>
      <c r="Z15015"/>
      <c r="AA15015"/>
      <c r="AB15015"/>
      <c r="AC15015"/>
    </row>
    <row r="15016" spans="2:29" s="14" customFormat="1" x14ac:dyDescent="0.25">
      <c r="B15016"/>
      <c r="C15016"/>
      <c r="D15016"/>
      <c r="E15016"/>
      <c r="F15016"/>
      <c r="G15016"/>
      <c r="H15016"/>
      <c r="I15016"/>
      <c r="J15016"/>
      <c r="K15016" s="91"/>
      <c r="L15016" s="91"/>
      <c r="M15016" s="91"/>
      <c r="R15016"/>
      <c r="S15016"/>
      <c r="T15016"/>
      <c r="U15016"/>
      <c r="V15016"/>
      <c r="W15016"/>
      <c r="X15016"/>
      <c r="Y15016"/>
      <c r="Z15016"/>
      <c r="AA15016"/>
      <c r="AB15016"/>
      <c r="AC15016"/>
    </row>
    <row r="15017" spans="2:29" s="14" customFormat="1" x14ac:dyDescent="0.25">
      <c r="B15017"/>
      <c r="C15017"/>
      <c r="D15017"/>
      <c r="E15017"/>
      <c r="F15017"/>
      <c r="G15017"/>
      <c r="H15017"/>
      <c r="I15017"/>
      <c r="J15017"/>
      <c r="K15017" s="91"/>
      <c r="L15017" s="91"/>
      <c r="M15017" s="91"/>
      <c r="R15017"/>
      <c r="S15017"/>
      <c r="T15017"/>
      <c r="U15017"/>
      <c r="V15017"/>
      <c r="W15017"/>
      <c r="X15017"/>
      <c r="Y15017"/>
      <c r="Z15017"/>
      <c r="AA15017"/>
      <c r="AB15017"/>
      <c r="AC15017"/>
    </row>
    <row r="15018" spans="2:29" s="14" customFormat="1" x14ac:dyDescent="0.25">
      <c r="B15018"/>
      <c r="C15018"/>
      <c r="D15018"/>
      <c r="E15018"/>
      <c r="F15018"/>
      <c r="G15018"/>
      <c r="H15018"/>
      <c r="I15018"/>
      <c r="J15018"/>
      <c r="K15018" s="91"/>
      <c r="L15018" s="91"/>
      <c r="M15018" s="91"/>
      <c r="R15018"/>
      <c r="S15018"/>
      <c r="T15018"/>
      <c r="U15018"/>
      <c r="V15018"/>
      <c r="W15018"/>
      <c r="X15018"/>
      <c r="Y15018"/>
      <c r="Z15018"/>
      <c r="AA15018"/>
      <c r="AB15018"/>
      <c r="AC15018"/>
    </row>
    <row r="15019" spans="2:29" s="14" customFormat="1" x14ac:dyDescent="0.25">
      <c r="B15019"/>
      <c r="C15019"/>
      <c r="D15019"/>
      <c r="E15019"/>
      <c r="F15019"/>
      <c r="G15019"/>
      <c r="H15019"/>
      <c r="I15019"/>
      <c r="J15019"/>
      <c r="K15019" s="91"/>
      <c r="L15019" s="91"/>
      <c r="M15019" s="91"/>
      <c r="R15019"/>
      <c r="S15019"/>
      <c r="T15019"/>
      <c r="U15019"/>
      <c r="V15019"/>
      <c r="W15019"/>
      <c r="X15019"/>
      <c r="Y15019"/>
      <c r="Z15019"/>
      <c r="AA15019"/>
      <c r="AB15019"/>
      <c r="AC15019"/>
    </row>
    <row r="15020" spans="2:29" s="14" customFormat="1" x14ac:dyDescent="0.25">
      <c r="B15020"/>
      <c r="C15020"/>
      <c r="D15020"/>
      <c r="E15020"/>
      <c r="F15020"/>
      <c r="G15020"/>
      <c r="H15020"/>
      <c r="I15020"/>
      <c r="J15020"/>
      <c r="K15020" s="91"/>
      <c r="L15020" s="91"/>
      <c r="M15020" s="91"/>
      <c r="R15020"/>
      <c r="S15020"/>
      <c r="T15020"/>
      <c r="U15020"/>
      <c r="V15020"/>
      <c r="W15020"/>
      <c r="X15020"/>
      <c r="Y15020"/>
      <c r="Z15020"/>
      <c r="AA15020"/>
      <c r="AB15020"/>
      <c r="AC15020"/>
    </row>
    <row r="15021" spans="2:29" s="14" customFormat="1" x14ac:dyDescent="0.25">
      <c r="B15021"/>
      <c r="C15021"/>
      <c r="D15021"/>
      <c r="E15021"/>
      <c r="F15021"/>
      <c r="G15021"/>
      <c r="H15021"/>
      <c r="I15021"/>
      <c r="J15021"/>
      <c r="K15021" s="91"/>
      <c r="L15021" s="91"/>
      <c r="M15021" s="91"/>
      <c r="R15021"/>
      <c r="S15021"/>
      <c r="T15021"/>
      <c r="U15021"/>
      <c r="V15021"/>
      <c r="W15021"/>
      <c r="X15021"/>
      <c r="Y15021"/>
      <c r="Z15021"/>
      <c r="AA15021"/>
      <c r="AB15021"/>
      <c r="AC15021"/>
    </row>
    <row r="15022" spans="2:29" s="14" customFormat="1" x14ac:dyDescent="0.25">
      <c r="B15022"/>
      <c r="C15022"/>
      <c r="D15022"/>
      <c r="E15022"/>
      <c r="F15022"/>
      <c r="G15022"/>
      <c r="H15022"/>
      <c r="I15022"/>
      <c r="J15022"/>
      <c r="K15022" s="91"/>
      <c r="L15022" s="91"/>
      <c r="M15022" s="91"/>
      <c r="R15022"/>
      <c r="S15022"/>
      <c r="T15022"/>
      <c r="U15022"/>
      <c r="V15022"/>
      <c r="W15022"/>
      <c r="X15022"/>
      <c r="Y15022"/>
      <c r="Z15022"/>
      <c r="AA15022"/>
      <c r="AB15022"/>
      <c r="AC15022"/>
    </row>
    <row r="15023" spans="2:29" s="14" customFormat="1" x14ac:dyDescent="0.25">
      <c r="B15023"/>
      <c r="C15023"/>
      <c r="D15023"/>
      <c r="E15023"/>
      <c r="F15023"/>
      <c r="G15023"/>
      <c r="H15023"/>
      <c r="I15023"/>
      <c r="J15023"/>
      <c r="K15023" s="91"/>
      <c r="L15023" s="91"/>
      <c r="M15023" s="91"/>
      <c r="R15023"/>
      <c r="S15023"/>
      <c r="T15023"/>
      <c r="U15023"/>
      <c r="V15023"/>
      <c r="W15023"/>
      <c r="X15023"/>
      <c r="Y15023"/>
      <c r="Z15023"/>
      <c r="AA15023"/>
      <c r="AB15023"/>
      <c r="AC15023"/>
    </row>
    <row r="15024" spans="2:29" s="14" customFormat="1" x14ac:dyDescent="0.25">
      <c r="B15024"/>
      <c r="C15024"/>
      <c r="D15024"/>
      <c r="E15024"/>
      <c r="F15024"/>
      <c r="G15024"/>
      <c r="H15024"/>
      <c r="I15024"/>
      <c r="J15024"/>
      <c r="K15024" s="91"/>
      <c r="L15024" s="91"/>
      <c r="M15024" s="91"/>
      <c r="R15024"/>
      <c r="S15024"/>
      <c r="T15024"/>
      <c r="U15024"/>
      <c r="V15024"/>
      <c r="W15024"/>
      <c r="X15024"/>
      <c r="Y15024"/>
      <c r="Z15024"/>
      <c r="AA15024"/>
      <c r="AB15024"/>
      <c r="AC15024"/>
    </row>
    <row r="15025" spans="2:29" s="14" customFormat="1" x14ac:dyDescent="0.25">
      <c r="B15025"/>
      <c r="C15025"/>
      <c r="D15025"/>
      <c r="E15025"/>
      <c r="F15025"/>
      <c r="G15025"/>
      <c r="H15025"/>
      <c r="I15025"/>
      <c r="J15025"/>
      <c r="K15025" s="91"/>
      <c r="L15025" s="91"/>
      <c r="M15025" s="91"/>
      <c r="R15025"/>
      <c r="S15025"/>
      <c r="T15025"/>
      <c r="U15025"/>
      <c r="V15025"/>
      <c r="W15025"/>
      <c r="X15025"/>
      <c r="Y15025"/>
      <c r="Z15025"/>
      <c r="AA15025"/>
      <c r="AB15025"/>
      <c r="AC15025"/>
    </row>
    <row r="15026" spans="2:29" s="14" customFormat="1" x14ac:dyDescent="0.25">
      <c r="B15026"/>
      <c r="C15026"/>
      <c r="D15026"/>
      <c r="E15026"/>
      <c r="F15026"/>
      <c r="G15026"/>
      <c r="H15026"/>
      <c r="I15026"/>
      <c r="J15026"/>
      <c r="K15026" s="91"/>
      <c r="L15026" s="91"/>
      <c r="M15026" s="91"/>
      <c r="R15026"/>
      <c r="S15026"/>
      <c r="T15026"/>
      <c r="U15026"/>
      <c r="V15026"/>
      <c r="W15026"/>
      <c r="X15026"/>
      <c r="Y15026"/>
      <c r="Z15026"/>
      <c r="AA15026"/>
      <c r="AB15026"/>
      <c r="AC15026"/>
    </row>
    <row r="15027" spans="2:29" s="14" customFormat="1" x14ac:dyDescent="0.25">
      <c r="B15027"/>
      <c r="C15027"/>
      <c r="D15027"/>
      <c r="E15027"/>
      <c r="F15027"/>
      <c r="G15027"/>
      <c r="H15027"/>
      <c r="I15027"/>
      <c r="J15027"/>
      <c r="K15027" s="91"/>
      <c r="L15027" s="91"/>
      <c r="M15027" s="91"/>
      <c r="R15027"/>
      <c r="S15027"/>
      <c r="T15027"/>
      <c r="U15027"/>
      <c r="V15027"/>
      <c r="W15027"/>
      <c r="X15027"/>
      <c r="Y15027"/>
      <c r="Z15027"/>
      <c r="AA15027"/>
      <c r="AB15027"/>
      <c r="AC15027"/>
    </row>
    <row r="15028" spans="2:29" s="14" customFormat="1" x14ac:dyDescent="0.25">
      <c r="B15028"/>
      <c r="C15028"/>
      <c r="D15028"/>
      <c r="E15028"/>
      <c r="F15028"/>
      <c r="G15028"/>
      <c r="H15028"/>
      <c r="I15028"/>
      <c r="J15028"/>
      <c r="K15028" s="91"/>
      <c r="L15028" s="91"/>
      <c r="M15028" s="91"/>
      <c r="R15028"/>
      <c r="S15028"/>
      <c r="T15028"/>
      <c r="U15028"/>
      <c r="V15028"/>
      <c r="W15028"/>
      <c r="X15028"/>
      <c r="Y15028"/>
      <c r="Z15028"/>
      <c r="AA15028"/>
      <c r="AB15028"/>
      <c r="AC15028"/>
    </row>
    <row r="15029" spans="2:29" s="14" customFormat="1" x14ac:dyDescent="0.25">
      <c r="B15029"/>
      <c r="C15029"/>
      <c r="D15029"/>
      <c r="E15029"/>
      <c r="F15029"/>
      <c r="G15029"/>
      <c r="H15029"/>
      <c r="I15029"/>
      <c r="J15029"/>
      <c r="K15029" s="91"/>
      <c r="L15029" s="91"/>
      <c r="M15029" s="91"/>
      <c r="R15029"/>
      <c r="S15029"/>
      <c r="T15029"/>
      <c r="U15029"/>
      <c r="V15029"/>
      <c r="W15029"/>
      <c r="X15029"/>
      <c r="Y15029"/>
      <c r="Z15029"/>
      <c r="AA15029"/>
      <c r="AB15029"/>
      <c r="AC15029"/>
    </row>
    <row r="15030" spans="2:29" s="14" customFormat="1" x14ac:dyDescent="0.25">
      <c r="B15030"/>
      <c r="C15030"/>
      <c r="D15030"/>
      <c r="E15030"/>
      <c r="F15030"/>
      <c r="G15030"/>
      <c r="H15030"/>
      <c r="I15030"/>
      <c r="J15030"/>
      <c r="K15030" s="91"/>
      <c r="L15030" s="91"/>
      <c r="M15030" s="91"/>
      <c r="R15030"/>
      <c r="S15030"/>
      <c r="T15030"/>
      <c r="U15030"/>
      <c r="V15030"/>
      <c r="W15030"/>
      <c r="X15030"/>
      <c r="Y15030"/>
      <c r="Z15030"/>
      <c r="AA15030"/>
      <c r="AB15030"/>
      <c r="AC15030"/>
    </row>
    <row r="15031" spans="2:29" s="14" customFormat="1" x14ac:dyDescent="0.25">
      <c r="B15031"/>
      <c r="C15031"/>
      <c r="D15031"/>
      <c r="E15031"/>
      <c r="F15031"/>
      <c r="G15031"/>
      <c r="H15031"/>
      <c r="I15031"/>
      <c r="J15031"/>
      <c r="K15031" s="91"/>
      <c r="L15031" s="91"/>
      <c r="M15031" s="91"/>
      <c r="R15031"/>
      <c r="S15031"/>
      <c r="T15031"/>
      <c r="U15031"/>
      <c r="V15031"/>
      <c r="W15031"/>
      <c r="X15031"/>
      <c r="Y15031"/>
      <c r="Z15031"/>
      <c r="AA15031"/>
      <c r="AB15031"/>
      <c r="AC15031"/>
    </row>
    <row r="15032" spans="2:29" s="14" customFormat="1" x14ac:dyDescent="0.25">
      <c r="B15032"/>
      <c r="C15032"/>
      <c r="D15032"/>
      <c r="E15032"/>
      <c r="F15032"/>
      <c r="G15032"/>
      <c r="H15032"/>
      <c r="I15032"/>
      <c r="J15032"/>
      <c r="K15032" s="91"/>
      <c r="L15032" s="91"/>
      <c r="M15032" s="91"/>
      <c r="R15032"/>
      <c r="S15032"/>
      <c r="T15032"/>
      <c r="U15032"/>
      <c r="V15032"/>
      <c r="W15032"/>
      <c r="X15032"/>
      <c r="Y15032"/>
      <c r="Z15032"/>
      <c r="AA15032"/>
      <c r="AB15032"/>
      <c r="AC15032"/>
    </row>
    <row r="15033" spans="2:29" s="14" customFormat="1" x14ac:dyDescent="0.25">
      <c r="B15033"/>
      <c r="C15033"/>
      <c r="D15033"/>
      <c r="E15033"/>
      <c r="F15033"/>
      <c r="G15033"/>
      <c r="H15033"/>
      <c r="I15033"/>
      <c r="J15033"/>
      <c r="K15033" s="91"/>
      <c r="L15033" s="91"/>
      <c r="M15033" s="91"/>
      <c r="R15033"/>
      <c r="S15033"/>
      <c r="T15033"/>
      <c r="U15033"/>
      <c r="V15033"/>
      <c r="W15033"/>
      <c r="X15033"/>
      <c r="Y15033"/>
      <c r="Z15033"/>
      <c r="AA15033"/>
      <c r="AB15033"/>
      <c r="AC15033"/>
    </row>
    <row r="15034" spans="2:29" s="14" customFormat="1" x14ac:dyDescent="0.25">
      <c r="B15034"/>
      <c r="C15034"/>
      <c r="D15034"/>
      <c r="E15034"/>
      <c r="F15034"/>
      <c r="G15034"/>
      <c r="H15034"/>
      <c r="I15034"/>
      <c r="J15034"/>
      <c r="K15034" s="91"/>
      <c r="L15034" s="91"/>
      <c r="M15034" s="91"/>
      <c r="R15034"/>
      <c r="S15034"/>
      <c r="T15034"/>
      <c r="U15034"/>
      <c r="V15034"/>
      <c r="W15034"/>
      <c r="X15034"/>
      <c r="Y15034"/>
      <c r="Z15034"/>
      <c r="AA15034"/>
      <c r="AB15034"/>
      <c r="AC15034"/>
    </row>
    <row r="15035" spans="2:29" s="14" customFormat="1" x14ac:dyDescent="0.25">
      <c r="B15035"/>
      <c r="C15035"/>
      <c r="D15035"/>
      <c r="E15035"/>
      <c r="F15035"/>
      <c r="G15035"/>
      <c r="H15035"/>
      <c r="I15035"/>
      <c r="J15035"/>
      <c r="K15035" s="91"/>
      <c r="L15035" s="91"/>
      <c r="M15035" s="91"/>
      <c r="R15035"/>
      <c r="S15035"/>
      <c r="T15035"/>
      <c r="U15035"/>
      <c r="V15035"/>
      <c r="W15035"/>
      <c r="X15035"/>
      <c r="Y15035"/>
      <c r="Z15035"/>
      <c r="AA15035"/>
      <c r="AB15035"/>
      <c r="AC15035"/>
    </row>
    <row r="15036" spans="2:29" s="14" customFormat="1" x14ac:dyDescent="0.25">
      <c r="B15036"/>
      <c r="C15036"/>
      <c r="D15036"/>
      <c r="E15036"/>
      <c r="F15036"/>
      <c r="G15036"/>
      <c r="H15036"/>
      <c r="I15036"/>
      <c r="J15036"/>
      <c r="K15036" s="91"/>
      <c r="L15036" s="91"/>
      <c r="M15036" s="91"/>
      <c r="R15036"/>
      <c r="S15036"/>
      <c r="T15036"/>
      <c r="U15036"/>
      <c r="V15036"/>
      <c r="W15036"/>
      <c r="X15036"/>
      <c r="Y15036"/>
      <c r="Z15036"/>
      <c r="AA15036"/>
      <c r="AB15036"/>
      <c r="AC15036"/>
    </row>
    <row r="15037" spans="2:29" s="14" customFormat="1" x14ac:dyDescent="0.25">
      <c r="B15037"/>
      <c r="C15037"/>
      <c r="D15037"/>
      <c r="E15037"/>
      <c r="F15037"/>
      <c r="G15037"/>
      <c r="H15037"/>
      <c r="I15037"/>
      <c r="J15037"/>
      <c r="K15037" s="91"/>
      <c r="L15037" s="91"/>
      <c r="M15037" s="91"/>
      <c r="R15037"/>
      <c r="S15037"/>
      <c r="T15037"/>
      <c r="U15037"/>
      <c r="V15037"/>
      <c r="W15037"/>
      <c r="X15037"/>
      <c r="Y15037"/>
      <c r="Z15037"/>
      <c r="AA15037"/>
      <c r="AB15037"/>
      <c r="AC15037"/>
    </row>
    <row r="15038" spans="2:29" s="14" customFormat="1" x14ac:dyDescent="0.25">
      <c r="B15038"/>
      <c r="C15038"/>
      <c r="D15038"/>
      <c r="E15038"/>
      <c r="F15038"/>
      <c r="G15038"/>
      <c r="H15038"/>
      <c r="I15038"/>
      <c r="J15038"/>
      <c r="K15038" s="91"/>
      <c r="L15038" s="91"/>
      <c r="M15038" s="91"/>
      <c r="R15038"/>
      <c r="S15038"/>
      <c r="T15038"/>
      <c r="U15038"/>
      <c r="V15038"/>
      <c r="W15038"/>
      <c r="X15038"/>
      <c r="Y15038"/>
      <c r="Z15038"/>
      <c r="AA15038"/>
      <c r="AB15038"/>
      <c r="AC15038"/>
    </row>
    <row r="15039" spans="2:29" s="14" customFormat="1" x14ac:dyDescent="0.25">
      <c r="B15039"/>
      <c r="C15039"/>
      <c r="D15039"/>
      <c r="E15039"/>
      <c r="F15039"/>
      <c r="G15039"/>
      <c r="H15039"/>
      <c r="I15039"/>
      <c r="J15039"/>
      <c r="K15039" s="91"/>
      <c r="L15039" s="91"/>
      <c r="M15039" s="91"/>
      <c r="R15039"/>
      <c r="S15039"/>
      <c r="T15039"/>
      <c r="U15039"/>
      <c r="V15039"/>
      <c r="W15039"/>
      <c r="X15039"/>
      <c r="Y15039"/>
      <c r="Z15039"/>
      <c r="AA15039"/>
      <c r="AB15039"/>
      <c r="AC15039"/>
    </row>
    <row r="15040" spans="2:29" s="14" customFormat="1" x14ac:dyDescent="0.25">
      <c r="B15040"/>
      <c r="C15040"/>
      <c r="D15040"/>
      <c r="E15040"/>
      <c r="F15040"/>
      <c r="G15040"/>
      <c r="H15040"/>
      <c r="I15040"/>
      <c r="J15040"/>
      <c r="K15040" s="91"/>
      <c r="L15040" s="91"/>
      <c r="M15040" s="91"/>
      <c r="R15040"/>
      <c r="S15040"/>
      <c r="T15040"/>
      <c r="U15040"/>
      <c r="V15040"/>
      <c r="W15040"/>
      <c r="X15040"/>
      <c r="Y15040"/>
      <c r="Z15040"/>
      <c r="AA15040"/>
      <c r="AB15040"/>
      <c r="AC15040"/>
    </row>
    <row r="15041" spans="2:29" s="14" customFormat="1" x14ac:dyDescent="0.25">
      <c r="B15041"/>
      <c r="C15041"/>
      <c r="D15041"/>
      <c r="E15041"/>
      <c r="F15041"/>
      <c r="G15041"/>
      <c r="H15041"/>
      <c r="I15041"/>
      <c r="J15041"/>
      <c r="K15041" s="91"/>
      <c r="L15041" s="91"/>
      <c r="M15041" s="91"/>
      <c r="R15041"/>
      <c r="S15041"/>
      <c r="T15041"/>
      <c r="U15041"/>
      <c r="V15041"/>
      <c r="W15041"/>
      <c r="X15041"/>
      <c r="Y15041"/>
      <c r="Z15041"/>
      <c r="AA15041"/>
      <c r="AB15041"/>
      <c r="AC15041"/>
    </row>
    <row r="15042" spans="2:29" s="14" customFormat="1" x14ac:dyDescent="0.25">
      <c r="B15042"/>
      <c r="C15042"/>
      <c r="D15042"/>
      <c r="E15042"/>
      <c r="F15042"/>
      <c r="G15042"/>
      <c r="H15042"/>
      <c r="I15042"/>
      <c r="J15042"/>
      <c r="K15042" s="91"/>
      <c r="L15042" s="91"/>
      <c r="M15042" s="91"/>
      <c r="R15042"/>
      <c r="S15042"/>
      <c r="T15042"/>
      <c r="U15042"/>
      <c r="V15042"/>
      <c r="W15042"/>
      <c r="X15042"/>
      <c r="Y15042"/>
      <c r="Z15042"/>
      <c r="AA15042"/>
      <c r="AB15042"/>
      <c r="AC15042"/>
    </row>
    <row r="15043" spans="2:29" s="14" customFormat="1" x14ac:dyDescent="0.25">
      <c r="B15043"/>
      <c r="C15043"/>
      <c r="D15043"/>
      <c r="E15043"/>
      <c r="F15043"/>
      <c r="G15043"/>
      <c r="H15043"/>
      <c r="I15043"/>
      <c r="J15043"/>
      <c r="K15043" s="91"/>
      <c r="L15043" s="91"/>
      <c r="M15043" s="91"/>
      <c r="R15043"/>
      <c r="S15043"/>
      <c r="T15043"/>
      <c r="U15043"/>
      <c r="V15043"/>
      <c r="W15043"/>
      <c r="X15043"/>
      <c r="Y15043"/>
      <c r="Z15043"/>
      <c r="AA15043"/>
      <c r="AB15043"/>
      <c r="AC15043"/>
    </row>
    <row r="15044" spans="2:29" s="14" customFormat="1" x14ac:dyDescent="0.25">
      <c r="B15044"/>
      <c r="C15044"/>
      <c r="D15044"/>
      <c r="E15044"/>
      <c r="F15044"/>
      <c r="G15044"/>
      <c r="H15044"/>
      <c r="I15044"/>
      <c r="J15044"/>
      <c r="K15044" s="91"/>
      <c r="L15044" s="91"/>
      <c r="M15044" s="91"/>
      <c r="R15044"/>
      <c r="S15044"/>
      <c r="T15044"/>
      <c r="U15044"/>
      <c r="V15044"/>
      <c r="W15044"/>
      <c r="X15044"/>
      <c r="Y15044"/>
      <c r="Z15044"/>
      <c r="AA15044"/>
      <c r="AB15044"/>
      <c r="AC15044"/>
    </row>
    <row r="15045" spans="2:29" s="14" customFormat="1" x14ac:dyDescent="0.25">
      <c r="B15045"/>
      <c r="C15045"/>
      <c r="D15045"/>
      <c r="E15045"/>
      <c r="F15045"/>
      <c r="G15045"/>
      <c r="H15045"/>
      <c r="I15045"/>
      <c r="J15045"/>
      <c r="K15045" s="91"/>
      <c r="L15045" s="91"/>
      <c r="M15045" s="91"/>
      <c r="R15045"/>
      <c r="S15045"/>
      <c r="T15045"/>
      <c r="U15045"/>
      <c r="V15045"/>
      <c r="W15045"/>
      <c r="X15045"/>
      <c r="Y15045"/>
      <c r="Z15045"/>
      <c r="AA15045"/>
      <c r="AB15045"/>
      <c r="AC15045"/>
    </row>
    <row r="15046" spans="2:29" s="14" customFormat="1" x14ac:dyDescent="0.25">
      <c r="B15046"/>
      <c r="C15046"/>
      <c r="D15046"/>
      <c r="E15046"/>
      <c r="F15046"/>
      <c r="G15046"/>
      <c r="H15046"/>
      <c r="I15046"/>
      <c r="J15046"/>
      <c r="K15046" s="91"/>
      <c r="L15046" s="91"/>
      <c r="M15046" s="91"/>
      <c r="R15046"/>
      <c r="S15046"/>
      <c r="T15046"/>
      <c r="U15046"/>
      <c r="V15046"/>
      <c r="W15046"/>
      <c r="X15046"/>
      <c r="Y15046"/>
      <c r="Z15046"/>
      <c r="AA15046"/>
      <c r="AB15046"/>
      <c r="AC15046"/>
    </row>
    <row r="15047" spans="2:29" s="14" customFormat="1" x14ac:dyDescent="0.25">
      <c r="B15047"/>
      <c r="C15047"/>
      <c r="D15047"/>
      <c r="E15047"/>
      <c r="F15047"/>
      <c r="G15047"/>
      <c r="H15047"/>
      <c r="I15047"/>
      <c r="J15047"/>
      <c r="K15047" s="91"/>
      <c r="L15047" s="91"/>
      <c r="M15047" s="91"/>
      <c r="R15047"/>
      <c r="S15047"/>
      <c r="T15047"/>
      <c r="U15047"/>
      <c r="V15047"/>
      <c r="W15047"/>
      <c r="X15047"/>
      <c r="Y15047"/>
      <c r="Z15047"/>
      <c r="AA15047"/>
      <c r="AB15047"/>
      <c r="AC15047"/>
    </row>
    <row r="15048" spans="2:29" s="14" customFormat="1" x14ac:dyDescent="0.25">
      <c r="B15048"/>
      <c r="C15048"/>
      <c r="D15048"/>
      <c r="E15048"/>
      <c r="F15048"/>
      <c r="G15048"/>
      <c r="H15048"/>
      <c r="I15048"/>
      <c r="J15048"/>
      <c r="K15048" s="91"/>
      <c r="L15048" s="91"/>
      <c r="M15048" s="91"/>
      <c r="R15048"/>
      <c r="S15048"/>
      <c r="T15048"/>
      <c r="U15048"/>
      <c r="V15048"/>
      <c r="W15048"/>
      <c r="X15048"/>
      <c r="Y15048"/>
      <c r="Z15048"/>
      <c r="AA15048"/>
      <c r="AB15048"/>
      <c r="AC15048"/>
    </row>
    <row r="15049" spans="2:29" s="14" customFormat="1" x14ac:dyDescent="0.25">
      <c r="B15049"/>
      <c r="C15049"/>
      <c r="D15049"/>
      <c r="E15049"/>
      <c r="F15049"/>
      <c r="G15049"/>
      <c r="H15049"/>
      <c r="I15049"/>
      <c r="J15049"/>
      <c r="K15049" s="91"/>
      <c r="L15049" s="91"/>
      <c r="M15049" s="91"/>
      <c r="R15049"/>
      <c r="S15049"/>
      <c r="T15049"/>
      <c r="U15049"/>
      <c r="V15049"/>
      <c r="W15049"/>
      <c r="X15049"/>
      <c r="Y15049"/>
      <c r="Z15049"/>
      <c r="AA15049"/>
      <c r="AB15049"/>
      <c r="AC15049"/>
    </row>
    <row r="15050" spans="2:29" s="14" customFormat="1" x14ac:dyDescent="0.25">
      <c r="B15050"/>
      <c r="C15050"/>
      <c r="D15050"/>
      <c r="E15050"/>
      <c r="F15050"/>
      <c r="G15050"/>
      <c r="H15050"/>
      <c r="I15050"/>
      <c r="J15050"/>
      <c r="K15050" s="91"/>
      <c r="L15050" s="91"/>
      <c r="M15050" s="91"/>
      <c r="R15050"/>
      <c r="S15050"/>
      <c r="T15050"/>
      <c r="U15050"/>
      <c r="V15050"/>
      <c r="W15050"/>
      <c r="X15050"/>
      <c r="Y15050"/>
      <c r="Z15050"/>
      <c r="AA15050"/>
      <c r="AB15050"/>
      <c r="AC15050"/>
    </row>
    <row r="15051" spans="2:29" s="14" customFormat="1" x14ac:dyDescent="0.25">
      <c r="B15051"/>
      <c r="C15051"/>
      <c r="D15051"/>
      <c r="E15051"/>
      <c r="F15051"/>
      <c r="G15051"/>
      <c r="H15051"/>
      <c r="I15051"/>
      <c r="J15051"/>
      <c r="K15051" s="91"/>
      <c r="L15051" s="91"/>
      <c r="M15051" s="91"/>
      <c r="R15051"/>
      <c r="S15051"/>
      <c r="T15051"/>
      <c r="U15051"/>
      <c r="V15051"/>
      <c r="W15051"/>
      <c r="X15051"/>
      <c r="Y15051"/>
      <c r="Z15051"/>
      <c r="AA15051"/>
      <c r="AB15051"/>
      <c r="AC15051"/>
    </row>
    <row r="15052" spans="2:29" s="14" customFormat="1" x14ac:dyDescent="0.25">
      <c r="B15052"/>
      <c r="C15052"/>
      <c r="D15052"/>
      <c r="E15052"/>
      <c r="F15052"/>
      <c r="G15052"/>
      <c r="H15052"/>
      <c r="I15052"/>
      <c r="J15052"/>
      <c r="K15052" s="91"/>
      <c r="L15052" s="91"/>
      <c r="M15052" s="91"/>
      <c r="R15052"/>
      <c r="S15052"/>
      <c r="T15052"/>
      <c r="U15052"/>
      <c r="V15052"/>
      <c r="W15052"/>
      <c r="X15052"/>
      <c r="Y15052"/>
      <c r="Z15052"/>
      <c r="AA15052"/>
      <c r="AB15052"/>
      <c r="AC15052"/>
    </row>
    <row r="15053" spans="2:29" s="14" customFormat="1" x14ac:dyDescent="0.25">
      <c r="B15053"/>
      <c r="C15053"/>
      <c r="D15053"/>
      <c r="E15053"/>
      <c r="F15053"/>
      <c r="G15053"/>
      <c r="H15053"/>
      <c r="I15053"/>
      <c r="J15053"/>
      <c r="K15053" s="91"/>
      <c r="L15053" s="91"/>
      <c r="M15053" s="91"/>
      <c r="R15053"/>
      <c r="S15053"/>
      <c r="T15053"/>
      <c r="U15053"/>
      <c r="V15053"/>
      <c r="W15053"/>
      <c r="X15053"/>
      <c r="Y15053"/>
      <c r="Z15053"/>
      <c r="AA15053"/>
      <c r="AB15053"/>
      <c r="AC15053"/>
    </row>
    <row r="15054" spans="2:29" s="14" customFormat="1" x14ac:dyDescent="0.25">
      <c r="B15054"/>
      <c r="C15054"/>
      <c r="D15054"/>
      <c r="E15054"/>
      <c r="F15054"/>
      <c r="G15054"/>
      <c r="H15054"/>
      <c r="I15054"/>
      <c r="J15054"/>
      <c r="K15054" s="91"/>
      <c r="L15054" s="91"/>
      <c r="M15054" s="91"/>
      <c r="R15054"/>
      <c r="S15054"/>
      <c r="T15054"/>
      <c r="U15054"/>
      <c r="V15054"/>
      <c r="W15054"/>
      <c r="X15054"/>
      <c r="Y15054"/>
      <c r="Z15054"/>
      <c r="AA15054"/>
      <c r="AB15054"/>
      <c r="AC15054"/>
    </row>
    <row r="15055" spans="2:29" s="14" customFormat="1" x14ac:dyDescent="0.25">
      <c r="B15055"/>
      <c r="C15055"/>
      <c r="D15055"/>
      <c r="E15055"/>
      <c r="F15055"/>
      <c r="G15055"/>
      <c r="H15055"/>
      <c r="I15055"/>
      <c r="J15055"/>
      <c r="K15055" s="91"/>
      <c r="L15055" s="91"/>
      <c r="M15055" s="91"/>
      <c r="R15055"/>
      <c r="S15055"/>
      <c r="T15055"/>
      <c r="U15055"/>
      <c r="V15055"/>
      <c r="W15055"/>
      <c r="X15055"/>
      <c r="Y15055"/>
      <c r="Z15055"/>
      <c r="AA15055"/>
      <c r="AB15055"/>
      <c r="AC15055"/>
    </row>
    <row r="15056" spans="2:29" s="14" customFormat="1" x14ac:dyDescent="0.25">
      <c r="B15056"/>
      <c r="C15056"/>
      <c r="D15056"/>
      <c r="E15056"/>
      <c r="F15056"/>
      <c r="G15056"/>
      <c r="H15056"/>
      <c r="I15056"/>
      <c r="J15056"/>
      <c r="K15056" s="91"/>
      <c r="L15056" s="91"/>
      <c r="M15056" s="91"/>
      <c r="R15056"/>
      <c r="S15056"/>
      <c r="T15056"/>
      <c r="U15056"/>
      <c r="V15056"/>
      <c r="W15056"/>
      <c r="X15056"/>
      <c r="Y15056"/>
      <c r="Z15056"/>
      <c r="AA15056"/>
      <c r="AB15056"/>
      <c r="AC15056"/>
    </row>
    <row r="15057" spans="2:29" s="14" customFormat="1" x14ac:dyDescent="0.25">
      <c r="B15057"/>
      <c r="C15057"/>
      <c r="D15057"/>
      <c r="E15057"/>
      <c r="F15057"/>
      <c r="G15057"/>
      <c r="H15057"/>
      <c r="I15057"/>
      <c r="J15057"/>
      <c r="K15057" s="91"/>
      <c r="L15057" s="91"/>
      <c r="M15057" s="91"/>
      <c r="R15057"/>
      <c r="S15057"/>
      <c r="T15057"/>
      <c r="U15057"/>
      <c r="V15057"/>
      <c r="W15057"/>
      <c r="X15057"/>
      <c r="Y15057"/>
      <c r="Z15057"/>
      <c r="AA15057"/>
      <c r="AB15057"/>
      <c r="AC15057"/>
    </row>
    <row r="15058" spans="2:29" s="14" customFormat="1" x14ac:dyDescent="0.25">
      <c r="B15058"/>
      <c r="C15058"/>
      <c r="D15058"/>
      <c r="E15058"/>
      <c r="F15058"/>
      <c r="G15058"/>
      <c r="H15058"/>
      <c r="I15058"/>
      <c r="J15058"/>
      <c r="K15058" s="91"/>
      <c r="L15058" s="91"/>
      <c r="M15058" s="91"/>
      <c r="R15058"/>
      <c r="S15058"/>
      <c r="T15058"/>
      <c r="U15058"/>
      <c r="V15058"/>
      <c r="W15058"/>
      <c r="X15058"/>
      <c r="Y15058"/>
      <c r="Z15058"/>
      <c r="AA15058"/>
      <c r="AB15058"/>
      <c r="AC15058"/>
    </row>
    <row r="15059" spans="2:29" s="14" customFormat="1" x14ac:dyDescent="0.25">
      <c r="B15059"/>
      <c r="C15059"/>
      <c r="D15059"/>
      <c r="E15059"/>
      <c r="F15059"/>
      <c r="G15059"/>
      <c r="H15059"/>
      <c r="I15059"/>
      <c r="J15059"/>
      <c r="K15059" s="91"/>
      <c r="L15059" s="91"/>
      <c r="M15059" s="91"/>
      <c r="R15059"/>
      <c r="S15059"/>
      <c r="T15059"/>
      <c r="U15059"/>
      <c r="V15059"/>
      <c r="W15059"/>
      <c r="X15059"/>
      <c r="Y15059"/>
      <c r="Z15059"/>
      <c r="AA15059"/>
      <c r="AB15059"/>
      <c r="AC15059"/>
    </row>
    <row r="15060" spans="2:29" s="14" customFormat="1" x14ac:dyDescent="0.25">
      <c r="B15060"/>
      <c r="C15060"/>
      <c r="D15060"/>
      <c r="E15060"/>
      <c r="F15060"/>
      <c r="G15060"/>
      <c r="H15060"/>
      <c r="I15060"/>
      <c r="J15060"/>
      <c r="K15060" s="91"/>
      <c r="L15060" s="91"/>
      <c r="M15060" s="91"/>
      <c r="R15060"/>
      <c r="S15060"/>
      <c r="T15060"/>
      <c r="U15060"/>
      <c r="V15060"/>
      <c r="W15060"/>
      <c r="X15060"/>
      <c r="Y15060"/>
      <c r="Z15060"/>
      <c r="AA15060"/>
      <c r="AB15060"/>
      <c r="AC15060"/>
    </row>
    <row r="15061" spans="2:29" s="14" customFormat="1" x14ac:dyDescent="0.25">
      <c r="B15061"/>
      <c r="C15061"/>
      <c r="D15061"/>
      <c r="E15061"/>
      <c r="F15061"/>
      <c r="G15061"/>
      <c r="H15061"/>
      <c r="I15061"/>
      <c r="J15061"/>
      <c r="K15061" s="91"/>
      <c r="L15061" s="91"/>
      <c r="M15061" s="91"/>
      <c r="R15061"/>
      <c r="S15061"/>
      <c r="T15061"/>
      <c r="U15061"/>
      <c r="V15061"/>
      <c r="W15061"/>
      <c r="X15061"/>
      <c r="Y15061"/>
      <c r="Z15061"/>
      <c r="AA15061"/>
      <c r="AB15061"/>
      <c r="AC15061"/>
    </row>
    <row r="15062" spans="2:29" s="14" customFormat="1" x14ac:dyDescent="0.25">
      <c r="B15062"/>
      <c r="C15062"/>
      <c r="D15062"/>
      <c r="E15062"/>
      <c r="F15062"/>
      <c r="G15062"/>
      <c r="H15062"/>
      <c r="I15062"/>
      <c r="J15062"/>
      <c r="K15062" s="91"/>
      <c r="L15062" s="91"/>
      <c r="M15062" s="91"/>
      <c r="R15062"/>
      <c r="S15062"/>
      <c r="T15062"/>
      <c r="U15062"/>
      <c r="V15062"/>
      <c r="W15062"/>
      <c r="X15062"/>
      <c r="Y15062"/>
      <c r="Z15062"/>
      <c r="AA15062"/>
      <c r="AB15062"/>
      <c r="AC15062"/>
    </row>
    <row r="15063" spans="2:29" s="14" customFormat="1" x14ac:dyDescent="0.25">
      <c r="B15063"/>
      <c r="C15063"/>
      <c r="D15063"/>
      <c r="E15063"/>
      <c r="F15063"/>
      <c r="G15063"/>
      <c r="H15063"/>
      <c r="I15063"/>
      <c r="J15063"/>
      <c r="K15063" s="91"/>
      <c r="L15063" s="91"/>
      <c r="M15063" s="91"/>
      <c r="R15063"/>
      <c r="S15063"/>
      <c r="T15063"/>
      <c r="U15063"/>
      <c r="V15063"/>
      <c r="W15063"/>
      <c r="X15063"/>
      <c r="Y15063"/>
      <c r="Z15063"/>
      <c r="AA15063"/>
      <c r="AB15063"/>
      <c r="AC15063"/>
    </row>
    <row r="15064" spans="2:29" s="14" customFormat="1" x14ac:dyDescent="0.25">
      <c r="B15064"/>
      <c r="C15064"/>
      <c r="D15064"/>
      <c r="E15064"/>
      <c r="F15064"/>
      <c r="G15064"/>
      <c r="H15064"/>
      <c r="I15064"/>
      <c r="J15064"/>
      <c r="K15064" s="91"/>
      <c r="L15064" s="91"/>
      <c r="M15064" s="91"/>
      <c r="R15064"/>
      <c r="S15064"/>
      <c r="T15064"/>
      <c r="U15064"/>
      <c r="V15064"/>
      <c r="W15064"/>
      <c r="X15064"/>
      <c r="Y15064"/>
      <c r="Z15064"/>
      <c r="AA15064"/>
      <c r="AB15064"/>
      <c r="AC15064"/>
    </row>
    <row r="15065" spans="2:29" s="14" customFormat="1" x14ac:dyDescent="0.25">
      <c r="B15065"/>
      <c r="C15065"/>
      <c r="D15065"/>
      <c r="E15065"/>
      <c r="F15065"/>
      <c r="G15065"/>
      <c r="H15065"/>
      <c r="I15065"/>
      <c r="J15065"/>
      <c r="K15065" s="91"/>
      <c r="L15065" s="91"/>
      <c r="M15065" s="91"/>
      <c r="R15065"/>
      <c r="S15065"/>
      <c r="T15065"/>
      <c r="U15065"/>
      <c r="V15065"/>
      <c r="W15065"/>
      <c r="X15065"/>
      <c r="Y15065"/>
      <c r="Z15065"/>
      <c r="AA15065"/>
      <c r="AB15065"/>
      <c r="AC15065"/>
    </row>
    <row r="15066" spans="2:29" s="14" customFormat="1" x14ac:dyDescent="0.25">
      <c r="B15066"/>
      <c r="C15066"/>
      <c r="D15066"/>
      <c r="E15066"/>
      <c r="F15066"/>
      <c r="G15066"/>
      <c r="H15066"/>
      <c r="I15066"/>
      <c r="J15066"/>
      <c r="K15066" s="91"/>
      <c r="L15066" s="91"/>
      <c r="M15066" s="91"/>
      <c r="R15066"/>
      <c r="S15066"/>
      <c r="T15066"/>
      <c r="U15066"/>
      <c r="V15066"/>
      <c r="W15066"/>
      <c r="X15066"/>
      <c r="Y15066"/>
      <c r="Z15066"/>
      <c r="AA15066"/>
      <c r="AB15066"/>
      <c r="AC15066"/>
    </row>
    <row r="15067" spans="2:29" s="14" customFormat="1" x14ac:dyDescent="0.25">
      <c r="B15067"/>
      <c r="C15067"/>
      <c r="D15067"/>
      <c r="E15067"/>
      <c r="F15067"/>
      <c r="G15067"/>
      <c r="H15067"/>
      <c r="I15067"/>
      <c r="J15067"/>
      <c r="K15067" s="91"/>
      <c r="L15067" s="91"/>
      <c r="M15067" s="91"/>
      <c r="R15067"/>
      <c r="S15067"/>
      <c r="T15067"/>
      <c r="U15067"/>
      <c r="V15067"/>
      <c r="W15067"/>
      <c r="X15067"/>
      <c r="Y15067"/>
      <c r="Z15067"/>
      <c r="AA15067"/>
      <c r="AB15067"/>
      <c r="AC15067"/>
    </row>
    <row r="15068" spans="2:29" s="14" customFormat="1" x14ac:dyDescent="0.25">
      <c r="B15068"/>
      <c r="C15068"/>
      <c r="D15068"/>
      <c r="E15068"/>
      <c r="F15068"/>
      <c r="G15068"/>
      <c r="H15068"/>
      <c r="I15068"/>
      <c r="J15068"/>
      <c r="K15068" s="91"/>
      <c r="L15068" s="91"/>
      <c r="M15068" s="91"/>
      <c r="R15068"/>
      <c r="S15068"/>
      <c r="T15068"/>
      <c r="U15068"/>
      <c r="V15068"/>
      <c r="W15068"/>
      <c r="X15068"/>
      <c r="Y15068"/>
      <c r="Z15068"/>
      <c r="AA15068"/>
      <c r="AB15068"/>
      <c r="AC15068"/>
    </row>
    <row r="15069" spans="2:29" s="14" customFormat="1" x14ac:dyDescent="0.25">
      <c r="B15069"/>
      <c r="C15069"/>
      <c r="D15069"/>
      <c r="E15069"/>
      <c r="F15069"/>
      <c r="G15069"/>
      <c r="H15069"/>
      <c r="I15069"/>
      <c r="J15069"/>
      <c r="K15069" s="91"/>
      <c r="L15069" s="91"/>
      <c r="M15069" s="91"/>
      <c r="R15069"/>
      <c r="S15069"/>
      <c r="T15069"/>
      <c r="U15069"/>
      <c r="V15069"/>
      <c r="W15069"/>
      <c r="X15069"/>
      <c r="Y15069"/>
      <c r="Z15069"/>
      <c r="AA15069"/>
      <c r="AB15069"/>
      <c r="AC15069"/>
    </row>
    <row r="15070" spans="2:29" s="14" customFormat="1" x14ac:dyDescent="0.25">
      <c r="B15070"/>
      <c r="C15070"/>
      <c r="D15070"/>
      <c r="E15070"/>
      <c r="F15070"/>
      <c r="G15070"/>
      <c r="H15070"/>
      <c r="I15070"/>
      <c r="J15070"/>
      <c r="K15070" s="91"/>
      <c r="L15070" s="91"/>
      <c r="M15070" s="91"/>
      <c r="R15070"/>
      <c r="S15070"/>
      <c r="T15070"/>
      <c r="U15070"/>
      <c r="V15070"/>
      <c r="W15070"/>
      <c r="X15070"/>
      <c r="Y15070"/>
      <c r="Z15070"/>
      <c r="AA15070"/>
      <c r="AB15070"/>
      <c r="AC15070"/>
    </row>
    <row r="15071" spans="2:29" s="14" customFormat="1" x14ac:dyDescent="0.25">
      <c r="B15071"/>
      <c r="C15071"/>
      <c r="D15071"/>
      <c r="E15071"/>
      <c r="F15071"/>
      <c r="G15071"/>
      <c r="H15071"/>
      <c r="I15071"/>
      <c r="J15071"/>
      <c r="K15071" s="91"/>
      <c r="L15071" s="91"/>
      <c r="M15071" s="91"/>
      <c r="R15071"/>
      <c r="S15071"/>
      <c r="T15071"/>
      <c r="U15071"/>
      <c r="V15071"/>
      <c r="W15071"/>
      <c r="X15071"/>
      <c r="Y15071"/>
      <c r="Z15071"/>
      <c r="AA15071"/>
      <c r="AB15071"/>
      <c r="AC15071"/>
    </row>
    <row r="15072" spans="2:29" s="14" customFormat="1" x14ac:dyDescent="0.25">
      <c r="B15072"/>
      <c r="C15072"/>
      <c r="D15072"/>
      <c r="E15072"/>
      <c r="F15072"/>
      <c r="G15072"/>
      <c r="H15072"/>
      <c r="I15072"/>
      <c r="J15072"/>
      <c r="K15072" s="91"/>
      <c r="L15072" s="91"/>
      <c r="M15072" s="91"/>
      <c r="R15072"/>
      <c r="S15072"/>
      <c r="T15072"/>
      <c r="U15072"/>
      <c r="V15072"/>
      <c r="W15072"/>
      <c r="X15072"/>
      <c r="Y15072"/>
      <c r="Z15072"/>
      <c r="AA15072"/>
      <c r="AB15072"/>
      <c r="AC15072"/>
    </row>
    <row r="15073" spans="2:29" s="14" customFormat="1" x14ac:dyDescent="0.25">
      <c r="B15073"/>
      <c r="C15073"/>
      <c r="D15073"/>
      <c r="E15073"/>
      <c r="F15073"/>
      <c r="G15073"/>
      <c r="H15073"/>
      <c r="I15073"/>
      <c r="J15073"/>
      <c r="K15073" s="91"/>
      <c r="L15073" s="91"/>
      <c r="M15073" s="91"/>
      <c r="R15073"/>
      <c r="S15073"/>
      <c r="T15073"/>
      <c r="U15073"/>
      <c r="V15073"/>
      <c r="W15073"/>
      <c r="X15073"/>
      <c r="Y15073"/>
      <c r="Z15073"/>
      <c r="AA15073"/>
      <c r="AB15073"/>
      <c r="AC15073"/>
    </row>
    <row r="15074" spans="2:29" s="14" customFormat="1" x14ac:dyDescent="0.25">
      <c r="B15074"/>
      <c r="C15074"/>
      <c r="D15074"/>
      <c r="E15074"/>
      <c r="F15074"/>
      <c r="G15074"/>
      <c r="H15074"/>
      <c r="I15074"/>
      <c r="J15074"/>
      <c r="K15074" s="91"/>
      <c r="L15074" s="91"/>
      <c r="M15074" s="91"/>
      <c r="R15074"/>
      <c r="S15074"/>
      <c r="T15074"/>
      <c r="U15074"/>
      <c r="V15074"/>
      <c r="W15074"/>
      <c r="X15074"/>
      <c r="Y15074"/>
      <c r="Z15074"/>
      <c r="AA15074"/>
      <c r="AB15074"/>
      <c r="AC15074"/>
    </row>
    <row r="15075" spans="2:29" s="14" customFormat="1" x14ac:dyDescent="0.25">
      <c r="B15075"/>
      <c r="C15075"/>
      <c r="D15075"/>
      <c r="E15075"/>
      <c r="F15075"/>
      <c r="G15075"/>
      <c r="H15075"/>
      <c r="I15075"/>
      <c r="J15075"/>
      <c r="K15075" s="91"/>
      <c r="L15075" s="91"/>
      <c r="M15075" s="91"/>
      <c r="R15075"/>
      <c r="S15075"/>
      <c r="T15075"/>
      <c r="U15075"/>
      <c r="V15075"/>
      <c r="W15075"/>
      <c r="X15075"/>
      <c r="Y15075"/>
      <c r="Z15075"/>
      <c r="AA15075"/>
      <c r="AB15075"/>
      <c r="AC15075"/>
    </row>
    <row r="15076" spans="2:29" s="14" customFormat="1" x14ac:dyDescent="0.25">
      <c r="B15076"/>
      <c r="C15076"/>
      <c r="D15076"/>
      <c r="E15076"/>
      <c r="F15076"/>
      <c r="G15076"/>
      <c r="H15076"/>
      <c r="I15076"/>
      <c r="J15076"/>
      <c r="K15076" s="91"/>
      <c r="L15076" s="91"/>
      <c r="M15076" s="91"/>
      <c r="R15076"/>
      <c r="S15076"/>
      <c r="T15076"/>
      <c r="U15076"/>
      <c r="V15076"/>
      <c r="W15076"/>
      <c r="X15076"/>
      <c r="Y15076"/>
      <c r="Z15076"/>
      <c r="AA15076"/>
      <c r="AB15076"/>
      <c r="AC15076"/>
    </row>
    <row r="15077" spans="2:29" s="14" customFormat="1" x14ac:dyDescent="0.25">
      <c r="B15077"/>
      <c r="C15077"/>
      <c r="D15077"/>
      <c r="E15077"/>
      <c r="F15077"/>
      <c r="G15077"/>
      <c r="H15077"/>
      <c r="I15077"/>
      <c r="J15077"/>
      <c r="K15077" s="91"/>
      <c r="L15077" s="91"/>
      <c r="M15077" s="91"/>
      <c r="R15077"/>
      <c r="S15077"/>
      <c r="T15077"/>
      <c r="U15077"/>
      <c r="V15077"/>
      <c r="W15077"/>
      <c r="X15077"/>
      <c r="Y15077"/>
      <c r="Z15077"/>
      <c r="AA15077"/>
      <c r="AB15077"/>
      <c r="AC15077"/>
    </row>
    <row r="15078" spans="2:29" s="14" customFormat="1" x14ac:dyDescent="0.25">
      <c r="B15078"/>
      <c r="C15078"/>
      <c r="D15078"/>
      <c r="E15078"/>
      <c r="F15078"/>
      <c r="G15078"/>
      <c r="H15078"/>
      <c r="I15078"/>
      <c r="J15078"/>
      <c r="K15078" s="91"/>
      <c r="L15078" s="91"/>
      <c r="M15078" s="91"/>
      <c r="R15078"/>
      <c r="S15078"/>
      <c r="T15078"/>
      <c r="U15078"/>
      <c r="V15078"/>
      <c r="W15078"/>
      <c r="X15078"/>
      <c r="Y15078"/>
      <c r="Z15078"/>
      <c r="AA15078"/>
      <c r="AB15078"/>
      <c r="AC15078"/>
    </row>
    <row r="15079" spans="2:29" s="14" customFormat="1" x14ac:dyDescent="0.25">
      <c r="B15079"/>
      <c r="C15079"/>
      <c r="D15079"/>
      <c r="E15079"/>
      <c r="F15079"/>
      <c r="G15079"/>
      <c r="H15079"/>
      <c r="I15079"/>
      <c r="J15079"/>
      <c r="K15079" s="91"/>
      <c r="L15079" s="91"/>
      <c r="M15079" s="91"/>
      <c r="R15079"/>
      <c r="S15079"/>
      <c r="T15079"/>
      <c r="U15079"/>
      <c r="V15079"/>
      <c r="W15079"/>
      <c r="X15079"/>
      <c r="Y15079"/>
      <c r="Z15079"/>
      <c r="AA15079"/>
      <c r="AB15079"/>
      <c r="AC15079"/>
    </row>
    <row r="15080" spans="2:29" s="14" customFormat="1" x14ac:dyDescent="0.25">
      <c r="B15080"/>
      <c r="C15080"/>
      <c r="D15080"/>
      <c r="E15080"/>
      <c r="F15080"/>
      <c r="G15080"/>
      <c r="H15080"/>
      <c r="I15080"/>
      <c r="J15080"/>
      <c r="K15080" s="91"/>
      <c r="L15080" s="91"/>
      <c r="M15080" s="91"/>
      <c r="R15080"/>
      <c r="S15080"/>
      <c r="T15080"/>
      <c r="U15080"/>
      <c r="V15080"/>
      <c r="W15080"/>
      <c r="X15080"/>
      <c r="Y15080"/>
      <c r="Z15080"/>
      <c r="AA15080"/>
      <c r="AB15080"/>
      <c r="AC15080"/>
    </row>
    <row r="15081" spans="2:29" s="14" customFormat="1" x14ac:dyDescent="0.25">
      <c r="B15081"/>
      <c r="C15081"/>
      <c r="D15081"/>
      <c r="E15081"/>
      <c r="F15081"/>
      <c r="G15081"/>
      <c r="H15081"/>
      <c r="I15081"/>
      <c r="J15081"/>
      <c r="K15081" s="91"/>
      <c r="L15081" s="91"/>
      <c r="M15081" s="91"/>
      <c r="R15081"/>
      <c r="S15081"/>
      <c r="T15081"/>
      <c r="U15081"/>
      <c r="V15081"/>
      <c r="W15081"/>
      <c r="X15081"/>
      <c r="Y15081"/>
      <c r="Z15081"/>
      <c r="AA15081"/>
      <c r="AB15081"/>
      <c r="AC15081"/>
    </row>
    <row r="15082" spans="2:29" s="14" customFormat="1" x14ac:dyDescent="0.25">
      <c r="B15082"/>
      <c r="C15082"/>
      <c r="D15082"/>
      <c r="E15082"/>
      <c r="F15082"/>
      <c r="G15082"/>
      <c r="H15082"/>
      <c r="I15082"/>
      <c r="J15082"/>
      <c r="K15082" s="91"/>
      <c r="L15082" s="91"/>
      <c r="M15082" s="91"/>
      <c r="R15082"/>
      <c r="S15082"/>
      <c r="T15082"/>
      <c r="U15082"/>
      <c r="V15082"/>
      <c r="W15082"/>
      <c r="X15082"/>
      <c r="Y15082"/>
      <c r="Z15082"/>
      <c r="AA15082"/>
      <c r="AB15082"/>
      <c r="AC15082"/>
    </row>
    <row r="15083" spans="2:29" s="14" customFormat="1" x14ac:dyDescent="0.25">
      <c r="B15083"/>
      <c r="C15083"/>
      <c r="D15083"/>
      <c r="E15083"/>
      <c r="F15083"/>
      <c r="G15083"/>
      <c r="H15083"/>
      <c r="I15083"/>
      <c r="J15083"/>
      <c r="K15083" s="91"/>
      <c r="L15083" s="91"/>
      <c r="M15083" s="91"/>
      <c r="R15083"/>
      <c r="S15083"/>
      <c r="T15083"/>
      <c r="U15083"/>
      <c r="V15083"/>
      <c r="W15083"/>
      <c r="X15083"/>
      <c r="Y15083"/>
      <c r="Z15083"/>
      <c r="AA15083"/>
      <c r="AB15083"/>
      <c r="AC15083"/>
    </row>
    <row r="15084" spans="2:29" s="14" customFormat="1" x14ac:dyDescent="0.25">
      <c r="B15084"/>
      <c r="C15084"/>
      <c r="D15084"/>
      <c r="E15084"/>
      <c r="F15084"/>
      <c r="G15084"/>
      <c r="H15084"/>
      <c r="I15084"/>
      <c r="J15084"/>
      <c r="K15084" s="91"/>
      <c r="L15084" s="91"/>
      <c r="M15084" s="91"/>
      <c r="R15084"/>
      <c r="S15084"/>
      <c r="T15084"/>
      <c r="U15084"/>
      <c r="V15084"/>
      <c r="W15084"/>
      <c r="X15084"/>
      <c r="Y15084"/>
      <c r="Z15084"/>
      <c r="AA15084"/>
      <c r="AB15084"/>
      <c r="AC15084"/>
    </row>
    <row r="15085" spans="2:29" s="14" customFormat="1" x14ac:dyDescent="0.25">
      <c r="B15085"/>
      <c r="C15085"/>
      <c r="D15085"/>
      <c r="E15085"/>
      <c r="F15085"/>
      <c r="G15085"/>
      <c r="H15085"/>
      <c r="I15085"/>
      <c r="J15085"/>
      <c r="K15085" s="91"/>
      <c r="L15085" s="91"/>
      <c r="M15085" s="91"/>
      <c r="R15085"/>
      <c r="S15085"/>
      <c r="T15085"/>
      <c r="U15085"/>
      <c r="V15085"/>
      <c r="W15085"/>
      <c r="X15085"/>
      <c r="Y15085"/>
      <c r="Z15085"/>
      <c r="AA15085"/>
      <c r="AB15085"/>
      <c r="AC15085"/>
    </row>
    <row r="15086" spans="2:29" s="14" customFormat="1" x14ac:dyDescent="0.25">
      <c r="B15086"/>
      <c r="C15086"/>
      <c r="D15086"/>
      <c r="E15086"/>
      <c r="F15086"/>
      <c r="G15086"/>
      <c r="H15086"/>
      <c r="I15086"/>
      <c r="J15086"/>
      <c r="K15086" s="91"/>
      <c r="L15086" s="91"/>
      <c r="M15086" s="91"/>
      <c r="R15086"/>
      <c r="S15086"/>
      <c r="T15086"/>
      <c r="U15086"/>
      <c r="V15086"/>
      <c r="W15086"/>
      <c r="X15086"/>
      <c r="Y15086"/>
      <c r="Z15086"/>
      <c r="AA15086"/>
      <c r="AB15086"/>
      <c r="AC15086"/>
    </row>
    <row r="15087" spans="2:29" s="14" customFormat="1" x14ac:dyDescent="0.25">
      <c r="B15087"/>
      <c r="C15087"/>
      <c r="D15087"/>
      <c r="E15087"/>
      <c r="F15087"/>
      <c r="G15087"/>
      <c r="H15087"/>
      <c r="I15087"/>
      <c r="J15087"/>
      <c r="K15087" s="91"/>
      <c r="L15087" s="91"/>
      <c r="M15087" s="91"/>
      <c r="R15087"/>
      <c r="S15087"/>
      <c r="T15087"/>
      <c r="U15087"/>
      <c r="V15087"/>
      <c r="W15087"/>
      <c r="X15087"/>
      <c r="Y15087"/>
      <c r="Z15087"/>
      <c r="AA15087"/>
      <c r="AB15087"/>
      <c r="AC15087"/>
    </row>
    <row r="15088" spans="2:29" s="14" customFormat="1" x14ac:dyDescent="0.25">
      <c r="B15088"/>
      <c r="C15088"/>
      <c r="D15088"/>
      <c r="E15088"/>
      <c r="F15088"/>
      <c r="G15088"/>
      <c r="H15088"/>
      <c r="I15088"/>
      <c r="J15088"/>
      <c r="K15088" s="91"/>
      <c r="L15088" s="91"/>
      <c r="M15088" s="91"/>
      <c r="R15088"/>
      <c r="S15088"/>
      <c r="T15088"/>
      <c r="U15088"/>
      <c r="V15088"/>
      <c r="W15088"/>
      <c r="X15088"/>
      <c r="Y15088"/>
      <c r="Z15088"/>
      <c r="AA15088"/>
      <c r="AB15088"/>
      <c r="AC15088"/>
    </row>
    <row r="15089" spans="2:29" s="14" customFormat="1" x14ac:dyDescent="0.25">
      <c r="B15089"/>
      <c r="C15089"/>
      <c r="D15089"/>
      <c r="E15089"/>
      <c r="F15089"/>
      <c r="G15089"/>
      <c r="H15089"/>
      <c r="I15089"/>
      <c r="J15089"/>
      <c r="K15089" s="91"/>
      <c r="L15089" s="91"/>
      <c r="M15089" s="91"/>
      <c r="R15089"/>
      <c r="S15089"/>
      <c r="T15089"/>
      <c r="U15089"/>
      <c r="V15089"/>
      <c r="W15089"/>
      <c r="X15089"/>
      <c r="Y15089"/>
      <c r="Z15089"/>
      <c r="AA15089"/>
      <c r="AB15089"/>
      <c r="AC15089"/>
    </row>
    <row r="15090" spans="2:29" s="14" customFormat="1" x14ac:dyDescent="0.25">
      <c r="B15090"/>
      <c r="C15090"/>
      <c r="D15090"/>
      <c r="E15090"/>
      <c r="F15090"/>
      <c r="G15090"/>
      <c r="H15090"/>
      <c r="I15090"/>
      <c r="J15090"/>
      <c r="K15090" s="91"/>
      <c r="L15090" s="91"/>
      <c r="M15090" s="91"/>
      <c r="R15090"/>
      <c r="S15090"/>
      <c r="T15090"/>
      <c r="U15090"/>
      <c r="V15090"/>
      <c r="W15090"/>
      <c r="X15090"/>
      <c r="Y15090"/>
      <c r="Z15090"/>
      <c r="AA15090"/>
      <c r="AB15090"/>
      <c r="AC15090"/>
    </row>
    <row r="15091" spans="2:29" s="14" customFormat="1" x14ac:dyDescent="0.25">
      <c r="B15091"/>
      <c r="C15091"/>
      <c r="D15091"/>
      <c r="E15091"/>
      <c r="F15091"/>
      <c r="G15091"/>
      <c r="H15091"/>
      <c r="I15091"/>
      <c r="J15091"/>
      <c r="K15091" s="91"/>
      <c r="L15091" s="91"/>
      <c r="M15091" s="91"/>
      <c r="R15091"/>
      <c r="S15091"/>
      <c r="T15091"/>
      <c r="U15091"/>
      <c r="V15091"/>
      <c r="W15091"/>
      <c r="X15091"/>
      <c r="Y15091"/>
      <c r="Z15091"/>
      <c r="AA15091"/>
      <c r="AB15091"/>
      <c r="AC15091"/>
    </row>
    <row r="15092" spans="2:29" s="14" customFormat="1" x14ac:dyDescent="0.25">
      <c r="B15092"/>
      <c r="C15092"/>
      <c r="D15092"/>
      <c r="E15092"/>
      <c r="F15092"/>
      <c r="G15092"/>
      <c r="H15092"/>
      <c r="I15092"/>
      <c r="J15092"/>
      <c r="K15092" s="91"/>
      <c r="L15092" s="91"/>
      <c r="M15092" s="91"/>
      <c r="R15092"/>
      <c r="S15092"/>
      <c r="T15092"/>
      <c r="U15092"/>
      <c r="V15092"/>
      <c r="W15092"/>
      <c r="X15092"/>
      <c r="Y15092"/>
      <c r="Z15092"/>
      <c r="AA15092"/>
      <c r="AB15092"/>
      <c r="AC15092"/>
    </row>
    <row r="15093" spans="2:29" s="14" customFormat="1" x14ac:dyDescent="0.25">
      <c r="B15093"/>
      <c r="C15093"/>
      <c r="D15093"/>
      <c r="E15093"/>
      <c r="F15093"/>
      <c r="G15093"/>
      <c r="H15093"/>
      <c r="I15093"/>
      <c r="J15093"/>
      <c r="K15093" s="91"/>
      <c r="L15093" s="91"/>
      <c r="M15093" s="91"/>
      <c r="R15093"/>
      <c r="S15093"/>
      <c r="T15093"/>
      <c r="U15093"/>
      <c r="V15093"/>
      <c r="W15093"/>
      <c r="X15093"/>
      <c r="Y15093"/>
      <c r="Z15093"/>
      <c r="AA15093"/>
      <c r="AB15093"/>
      <c r="AC15093"/>
    </row>
    <row r="15094" spans="2:29" s="14" customFormat="1" x14ac:dyDescent="0.25">
      <c r="B15094"/>
      <c r="C15094"/>
      <c r="D15094"/>
      <c r="E15094"/>
      <c r="F15094"/>
      <c r="G15094"/>
      <c r="H15094"/>
      <c r="I15094"/>
      <c r="J15094"/>
      <c r="K15094" s="91"/>
      <c r="L15094" s="91"/>
      <c r="M15094" s="91"/>
      <c r="R15094"/>
      <c r="S15094"/>
      <c r="T15094"/>
      <c r="U15094"/>
      <c r="V15094"/>
      <c r="W15094"/>
      <c r="X15094"/>
      <c r="Y15094"/>
      <c r="Z15094"/>
      <c r="AA15094"/>
      <c r="AB15094"/>
      <c r="AC15094"/>
    </row>
    <row r="15095" spans="2:29" s="14" customFormat="1" x14ac:dyDescent="0.25">
      <c r="B15095"/>
      <c r="C15095"/>
      <c r="D15095"/>
      <c r="E15095"/>
      <c r="F15095"/>
      <c r="G15095"/>
      <c r="H15095"/>
      <c r="I15095"/>
      <c r="J15095"/>
      <c r="K15095" s="91"/>
      <c r="L15095" s="91"/>
      <c r="M15095" s="91"/>
      <c r="R15095"/>
      <c r="S15095"/>
      <c r="T15095"/>
      <c r="U15095"/>
      <c r="V15095"/>
      <c r="W15095"/>
      <c r="X15095"/>
      <c r="Y15095"/>
      <c r="Z15095"/>
      <c r="AA15095"/>
      <c r="AB15095"/>
      <c r="AC15095"/>
    </row>
    <row r="15096" spans="2:29" s="14" customFormat="1" x14ac:dyDescent="0.25">
      <c r="B15096"/>
      <c r="C15096"/>
      <c r="D15096"/>
      <c r="E15096"/>
      <c r="F15096"/>
      <c r="G15096"/>
      <c r="H15096"/>
      <c r="I15096"/>
      <c r="J15096"/>
      <c r="K15096" s="91"/>
      <c r="L15096" s="91"/>
      <c r="M15096" s="91"/>
      <c r="R15096"/>
      <c r="S15096"/>
      <c r="T15096"/>
      <c r="U15096"/>
      <c r="V15096"/>
      <c r="W15096"/>
      <c r="X15096"/>
      <c r="Y15096"/>
      <c r="Z15096"/>
      <c r="AA15096"/>
      <c r="AB15096"/>
      <c r="AC15096"/>
    </row>
    <row r="15097" spans="2:29" s="14" customFormat="1" x14ac:dyDescent="0.25">
      <c r="B15097"/>
      <c r="C15097"/>
      <c r="D15097"/>
      <c r="E15097"/>
      <c r="F15097"/>
      <c r="G15097"/>
      <c r="H15097"/>
      <c r="I15097"/>
      <c r="J15097"/>
      <c r="K15097" s="91"/>
      <c r="L15097" s="91"/>
      <c r="M15097" s="91"/>
      <c r="R15097"/>
      <c r="S15097"/>
      <c r="T15097"/>
      <c r="U15097"/>
      <c r="V15097"/>
      <c r="W15097"/>
      <c r="X15097"/>
      <c r="Y15097"/>
      <c r="Z15097"/>
      <c r="AA15097"/>
      <c r="AB15097"/>
      <c r="AC15097"/>
    </row>
    <row r="15098" spans="2:29" s="14" customFormat="1" x14ac:dyDescent="0.25">
      <c r="B15098"/>
      <c r="C15098"/>
      <c r="D15098"/>
      <c r="E15098"/>
      <c r="F15098"/>
      <c r="G15098"/>
      <c r="H15098"/>
      <c r="I15098"/>
      <c r="J15098"/>
      <c r="K15098" s="91"/>
      <c r="L15098" s="91"/>
      <c r="M15098" s="91"/>
      <c r="R15098"/>
      <c r="S15098"/>
      <c r="T15098"/>
      <c r="U15098"/>
      <c r="V15098"/>
      <c r="W15098"/>
      <c r="X15098"/>
      <c r="Y15098"/>
      <c r="Z15098"/>
      <c r="AA15098"/>
      <c r="AB15098"/>
      <c r="AC15098"/>
    </row>
    <row r="15099" spans="2:29" s="14" customFormat="1" x14ac:dyDescent="0.25">
      <c r="B15099"/>
      <c r="C15099"/>
      <c r="D15099"/>
      <c r="E15099"/>
      <c r="F15099"/>
      <c r="G15099"/>
      <c r="H15099"/>
      <c r="I15099"/>
      <c r="J15099"/>
      <c r="K15099" s="91"/>
      <c r="L15099" s="91"/>
      <c r="M15099" s="91"/>
      <c r="R15099"/>
      <c r="S15099"/>
      <c r="T15099"/>
      <c r="U15099"/>
      <c r="V15099"/>
      <c r="W15099"/>
      <c r="X15099"/>
      <c r="Y15099"/>
      <c r="Z15099"/>
      <c r="AA15099"/>
      <c r="AB15099"/>
      <c r="AC15099"/>
    </row>
    <row r="15100" spans="2:29" s="14" customFormat="1" x14ac:dyDescent="0.25">
      <c r="B15100"/>
      <c r="C15100"/>
      <c r="D15100"/>
      <c r="E15100"/>
      <c r="F15100"/>
      <c r="G15100"/>
      <c r="H15100"/>
      <c r="I15100"/>
      <c r="J15100"/>
      <c r="K15100" s="91"/>
      <c r="L15100" s="91"/>
      <c r="M15100" s="91"/>
      <c r="R15100"/>
      <c r="S15100"/>
      <c r="T15100"/>
      <c r="U15100"/>
      <c r="V15100"/>
      <c r="W15100"/>
      <c r="X15100"/>
      <c r="Y15100"/>
      <c r="Z15100"/>
      <c r="AA15100"/>
      <c r="AB15100"/>
      <c r="AC15100"/>
    </row>
    <row r="15101" spans="2:29" s="14" customFormat="1" x14ac:dyDescent="0.25">
      <c r="B15101"/>
      <c r="C15101"/>
      <c r="D15101"/>
      <c r="E15101"/>
      <c r="F15101"/>
      <c r="G15101"/>
      <c r="H15101"/>
      <c r="I15101"/>
      <c r="J15101"/>
      <c r="K15101" s="91"/>
      <c r="L15101" s="91"/>
      <c r="M15101" s="91"/>
      <c r="R15101"/>
      <c r="S15101"/>
      <c r="T15101"/>
      <c r="U15101"/>
      <c r="V15101"/>
      <c r="W15101"/>
      <c r="X15101"/>
      <c r="Y15101"/>
      <c r="Z15101"/>
      <c r="AA15101"/>
      <c r="AB15101"/>
      <c r="AC15101"/>
    </row>
    <row r="15102" spans="2:29" s="14" customFormat="1" x14ac:dyDescent="0.25">
      <c r="B15102"/>
      <c r="C15102"/>
      <c r="D15102"/>
      <c r="E15102"/>
      <c r="F15102"/>
      <c r="G15102"/>
      <c r="H15102"/>
      <c r="I15102"/>
      <c r="J15102"/>
      <c r="K15102" s="91"/>
      <c r="L15102" s="91"/>
      <c r="M15102" s="91"/>
      <c r="R15102"/>
      <c r="S15102"/>
      <c r="T15102"/>
      <c r="U15102"/>
      <c r="V15102"/>
      <c r="W15102"/>
      <c r="X15102"/>
      <c r="Y15102"/>
      <c r="Z15102"/>
      <c r="AA15102"/>
      <c r="AB15102"/>
      <c r="AC15102"/>
    </row>
    <row r="15103" spans="2:29" s="14" customFormat="1" x14ac:dyDescent="0.25">
      <c r="B15103"/>
      <c r="C15103"/>
      <c r="D15103"/>
      <c r="E15103"/>
      <c r="F15103"/>
      <c r="G15103"/>
      <c r="H15103"/>
      <c r="I15103"/>
      <c r="J15103"/>
      <c r="K15103" s="91"/>
      <c r="L15103" s="91"/>
      <c r="M15103" s="91"/>
      <c r="R15103"/>
      <c r="S15103"/>
      <c r="T15103"/>
      <c r="U15103"/>
      <c r="V15103"/>
      <c r="W15103"/>
      <c r="X15103"/>
      <c r="Y15103"/>
      <c r="Z15103"/>
      <c r="AA15103"/>
      <c r="AB15103"/>
      <c r="AC15103"/>
    </row>
    <row r="15104" spans="2:29" s="14" customFormat="1" x14ac:dyDescent="0.25">
      <c r="B15104"/>
      <c r="C15104"/>
      <c r="D15104"/>
      <c r="E15104"/>
      <c r="F15104"/>
      <c r="G15104"/>
      <c r="H15104"/>
      <c r="I15104"/>
      <c r="J15104"/>
      <c r="K15104" s="91"/>
      <c r="L15104" s="91"/>
      <c r="M15104" s="91"/>
      <c r="R15104"/>
      <c r="S15104"/>
      <c r="T15104"/>
      <c r="U15104"/>
      <c r="V15104"/>
      <c r="W15104"/>
      <c r="X15104"/>
      <c r="Y15104"/>
      <c r="Z15104"/>
      <c r="AA15104"/>
      <c r="AB15104"/>
      <c r="AC15104"/>
    </row>
    <row r="15105" spans="2:29" s="14" customFormat="1" x14ac:dyDescent="0.25">
      <c r="B15105"/>
      <c r="C15105"/>
      <c r="D15105"/>
      <c r="E15105"/>
      <c r="F15105"/>
      <c r="G15105"/>
      <c r="H15105"/>
      <c r="I15105"/>
      <c r="J15105"/>
      <c r="K15105" s="91"/>
      <c r="L15105" s="91"/>
      <c r="M15105" s="91"/>
      <c r="R15105"/>
      <c r="S15105"/>
      <c r="T15105"/>
      <c r="U15105"/>
      <c r="V15105"/>
      <c r="W15105"/>
      <c r="X15105"/>
      <c r="Y15105"/>
      <c r="Z15105"/>
      <c r="AA15105"/>
      <c r="AB15105"/>
      <c r="AC15105"/>
    </row>
    <row r="15106" spans="2:29" s="14" customFormat="1" x14ac:dyDescent="0.25">
      <c r="B15106"/>
      <c r="C15106"/>
      <c r="D15106"/>
      <c r="E15106"/>
      <c r="F15106"/>
      <c r="G15106"/>
      <c r="H15106"/>
      <c r="I15106"/>
      <c r="J15106"/>
      <c r="K15106" s="91"/>
      <c r="L15106" s="91"/>
      <c r="M15106" s="91"/>
      <c r="R15106"/>
      <c r="S15106"/>
      <c r="T15106"/>
      <c r="U15106"/>
      <c r="V15106"/>
      <c r="W15106"/>
      <c r="X15106"/>
      <c r="Y15106"/>
      <c r="Z15106"/>
      <c r="AA15106"/>
      <c r="AB15106"/>
      <c r="AC15106"/>
    </row>
    <row r="15107" spans="2:29" s="14" customFormat="1" x14ac:dyDescent="0.25">
      <c r="B15107"/>
      <c r="C15107"/>
      <c r="D15107"/>
      <c r="E15107"/>
      <c r="F15107"/>
      <c r="G15107"/>
      <c r="H15107"/>
      <c r="I15107"/>
      <c r="J15107"/>
      <c r="K15107" s="91"/>
      <c r="L15107" s="91"/>
      <c r="M15107" s="91"/>
      <c r="R15107"/>
      <c r="S15107"/>
      <c r="T15107"/>
      <c r="U15107"/>
      <c r="V15107"/>
      <c r="W15107"/>
      <c r="X15107"/>
      <c r="Y15107"/>
      <c r="Z15107"/>
      <c r="AA15107"/>
      <c r="AB15107"/>
      <c r="AC15107"/>
    </row>
    <row r="15108" spans="2:29" s="14" customFormat="1" x14ac:dyDescent="0.25">
      <c r="B15108"/>
      <c r="C15108"/>
      <c r="D15108"/>
      <c r="E15108"/>
      <c r="F15108"/>
      <c r="G15108"/>
      <c r="H15108"/>
      <c r="I15108"/>
      <c r="J15108"/>
      <c r="K15108" s="91"/>
      <c r="L15108" s="91"/>
      <c r="M15108" s="91"/>
      <c r="R15108"/>
      <c r="S15108"/>
      <c r="T15108"/>
      <c r="U15108"/>
      <c r="V15108"/>
      <c r="W15108"/>
      <c r="X15108"/>
      <c r="Y15108"/>
      <c r="Z15108"/>
      <c r="AA15108"/>
      <c r="AB15108"/>
      <c r="AC15108"/>
    </row>
    <row r="15109" spans="2:29" s="14" customFormat="1" x14ac:dyDescent="0.25">
      <c r="B15109"/>
      <c r="C15109"/>
      <c r="D15109"/>
      <c r="E15109"/>
      <c r="F15109"/>
      <c r="G15109"/>
      <c r="H15109"/>
      <c r="I15109"/>
      <c r="J15109"/>
      <c r="K15109" s="91"/>
      <c r="L15109" s="91"/>
      <c r="M15109" s="91"/>
      <c r="R15109"/>
      <c r="S15109"/>
      <c r="T15109"/>
      <c r="U15109"/>
      <c r="V15109"/>
      <c r="W15109"/>
      <c r="X15109"/>
      <c r="Y15109"/>
      <c r="Z15109"/>
      <c r="AA15109"/>
      <c r="AB15109"/>
      <c r="AC15109"/>
    </row>
    <row r="15110" spans="2:29" s="14" customFormat="1" x14ac:dyDescent="0.25">
      <c r="B15110"/>
      <c r="C15110"/>
      <c r="D15110"/>
      <c r="E15110"/>
      <c r="F15110"/>
      <c r="G15110"/>
      <c r="H15110"/>
      <c r="I15110"/>
      <c r="J15110"/>
      <c r="K15110" s="91"/>
      <c r="L15110" s="91"/>
      <c r="M15110" s="91"/>
      <c r="R15110"/>
      <c r="S15110"/>
      <c r="T15110"/>
      <c r="U15110"/>
      <c r="V15110"/>
      <c r="W15110"/>
      <c r="X15110"/>
      <c r="Y15110"/>
      <c r="Z15110"/>
      <c r="AA15110"/>
      <c r="AB15110"/>
      <c r="AC15110"/>
    </row>
    <row r="15111" spans="2:29" s="14" customFormat="1" x14ac:dyDescent="0.25">
      <c r="B15111"/>
      <c r="C15111"/>
      <c r="D15111"/>
      <c r="E15111"/>
      <c r="F15111"/>
      <c r="G15111"/>
      <c r="H15111"/>
      <c r="I15111"/>
      <c r="J15111"/>
      <c r="K15111" s="91"/>
      <c r="L15111" s="91"/>
      <c r="M15111" s="91"/>
      <c r="R15111"/>
      <c r="S15111"/>
      <c r="T15111"/>
      <c r="U15111"/>
      <c r="V15111"/>
      <c r="W15111"/>
      <c r="X15111"/>
      <c r="Y15111"/>
      <c r="Z15111"/>
      <c r="AA15111"/>
      <c r="AB15111"/>
      <c r="AC15111"/>
    </row>
    <row r="15112" spans="2:29" s="14" customFormat="1" x14ac:dyDescent="0.25">
      <c r="B15112"/>
      <c r="C15112"/>
      <c r="D15112"/>
      <c r="E15112"/>
      <c r="F15112"/>
      <c r="G15112"/>
      <c r="H15112"/>
      <c r="I15112"/>
      <c r="J15112"/>
      <c r="K15112" s="91"/>
      <c r="L15112" s="91"/>
      <c r="M15112" s="91"/>
      <c r="R15112"/>
      <c r="S15112"/>
      <c r="T15112"/>
      <c r="U15112"/>
      <c r="V15112"/>
      <c r="W15112"/>
      <c r="X15112"/>
      <c r="Y15112"/>
      <c r="Z15112"/>
      <c r="AA15112"/>
      <c r="AB15112"/>
      <c r="AC15112"/>
    </row>
    <row r="15113" spans="2:29" s="14" customFormat="1" x14ac:dyDescent="0.25">
      <c r="B15113"/>
      <c r="C15113"/>
      <c r="D15113"/>
      <c r="E15113"/>
      <c r="F15113"/>
      <c r="G15113"/>
      <c r="H15113"/>
      <c r="I15113"/>
      <c r="J15113"/>
      <c r="K15113" s="91"/>
      <c r="L15113" s="91"/>
      <c r="M15113" s="91"/>
      <c r="R15113"/>
      <c r="S15113"/>
      <c r="T15113"/>
      <c r="U15113"/>
      <c r="V15113"/>
      <c r="W15113"/>
      <c r="X15113"/>
      <c r="Y15113"/>
      <c r="Z15113"/>
      <c r="AA15113"/>
      <c r="AB15113"/>
      <c r="AC15113"/>
    </row>
    <row r="15114" spans="2:29" s="14" customFormat="1" x14ac:dyDescent="0.25">
      <c r="B15114"/>
      <c r="C15114"/>
      <c r="D15114"/>
      <c r="E15114"/>
      <c r="F15114"/>
      <c r="G15114"/>
      <c r="H15114"/>
      <c r="I15114"/>
      <c r="J15114"/>
      <c r="K15114" s="91"/>
      <c r="L15114" s="91"/>
      <c r="M15114" s="91"/>
      <c r="R15114"/>
      <c r="S15114"/>
      <c r="T15114"/>
      <c r="U15114"/>
      <c r="V15114"/>
      <c r="W15114"/>
      <c r="X15114"/>
      <c r="Y15114"/>
      <c r="Z15114"/>
      <c r="AA15114"/>
      <c r="AB15114"/>
      <c r="AC15114"/>
    </row>
    <row r="15115" spans="2:29" s="14" customFormat="1" x14ac:dyDescent="0.25">
      <c r="B15115"/>
      <c r="C15115"/>
      <c r="D15115"/>
      <c r="E15115"/>
      <c r="F15115"/>
      <c r="G15115"/>
      <c r="H15115"/>
      <c r="I15115"/>
      <c r="J15115"/>
      <c r="K15115" s="91"/>
      <c r="L15115" s="91"/>
      <c r="M15115" s="91"/>
      <c r="R15115"/>
      <c r="S15115"/>
      <c r="T15115"/>
      <c r="U15115"/>
      <c r="V15115"/>
      <c r="W15115"/>
      <c r="X15115"/>
      <c r="Y15115"/>
      <c r="Z15115"/>
      <c r="AA15115"/>
      <c r="AB15115"/>
      <c r="AC15115"/>
    </row>
    <row r="15116" spans="2:29" s="14" customFormat="1" x14ac:dyDescent="0.25">
      <c r="B15116"/>
      <c r="C15116"/>
      <c r="D15116"/>
      <c r="E15116"/>
      <c r="F15116"/>
      <c r="G15116"/>
      <c r="H15116"/>
      <c r="I15116"/>
      <c r="J15116"/>
      <c r="K15116" s="91"/>
      <c r="L15116" s="91"/>
      <c r="M15116" s="91"/>
      <c r="R15116"/>
      <c r="S15116"/>
      <c r="T15116"/>
      <c r="U15116"/>
      <c r="V15116"/>
      <c r="W15116"/>
      <c r="X15116"/>
      <c r="Y15116"/>
      <c r="Z15116"/>
      <c r="AA15116"/>
      <c r="AB15116"/>
      <c r="AC15116"/>
    </row>
    <row r="15117" spans="2:29" s="14" customFormat="1" x14ac:dyDescent="0.25">
      <c r="B15117"/>
      <c r="C15117"/>
      <c r="D15117"/>
      <c r="E15117"/>
      <c r="F15117"/>
      <c r="G15117"/>
      <c r="H15117"/>
      <c r="I15117"/>
      <c r="J15117"/>
      <c r="K15117" s="91"/>
      <c r="L15117" s="91"/>
      <c r="M15117" s="91"/>
      <c r="R15117"/>
      <c r="S15117"/>
      <c r="T15117"/>
      <c r="U15117"/>
      <c r="V15117"/>
      <c r="W15117"/>
      <c r="X15117"/>
      <c r="Y15117"/>
      <c r="Z15117"/>
      <c r="AA15117"/>
      <c r="AB15117"/>
      <c r="AC15117"/>
    </row>
    <row r="15118" spans="2:29" s="14" customFormat="1" x14ac:dyDescent="0.25">
      <c r="B15118"/>
      <c r="C15118"/>
      <c r="D15118"/>
      <c r="E15118"/>
      <c r="F15118"/>
      <c r="G15118"/>
      <c r="H15118"/>
      <c r="I15118"/>
      <c r="J15118"/>
      <c r="K15118" s="91"/>
      <c r="L15118" s="91"/>
      <c r="M15118" s="91"/>
      <c r="R15118"/>
      <c r="S15118"/>
      <c r="T15118"/>
      <c r="U15118"/>
      <c r="V15118"/>
      <c r="W15118"/>
      <c r="X15118"/>
      <c r="Y15118"/>
      <c r="Z15118"/>
      <c r="AA15118"/>
      <c r="AB15118"/>
      <c r="AC15118"/>
    </row>
    <row r="15119" spans="2:29" s="14" customFormat="1" x14ac:dyDescent="0.25">
      <c r="B15119"/>
      <c r="C15119"/>
      <c r="D15119"/>
      <c r="E15119"/>
      <c r="F15119"/>
      <c r="G15119"/>
      <c r="H15119"/>
      <c r="I15119"/>
      <c r="J15119"/>
      <c r="K15119" s="91"/>
      <c r="L15119" s="91"/>
      <c r="M15119" s="91"/>
      <c r="R15119"/>
      <c r="S15119"/>
      <c r="T15119"/>
      <c r="U15119"/>
      <c r="V15119"/>
      <c r="W15119"/>
      <c r="X15119"/>
      <c r="Y15119"/>
      <c r="Z15119"/>
      <c r="AA15119"/>
      <c r="AB15119"/>
      <c r="AC15119"/>
    </row>
    <row r="15120" spans="2:29" s="14" customFormat="1" x14ac:dyDescent="0.25">
      <c r="B15120"/>
      <c r="C15120"/>
      <c r="D15120"/>
      <c r="E15120"/>
      <c r="F15120"/>
      <c r="G15120"/>
      <c r="H15120"/>
      <c r="I15120"/>
      <c r="J15120"/>
      <c r="K15120" s="91"/>
      <c r="L15120" s="91"/>
      <c r="M15120" s="91"/>
      <c r="R15120"/>
      <c r="S15120"/>
      <c r="T15120"/>
      <c r="U15120"/>
      <c r="V15120"/>
      <c r="W15120"/>
      <c r="X15120"/>
      <c r="Y15120"/>
      <c r="Z15120"/>
      <c r="AA15120"/>
      <c r="AB15120"/>
      <c r="AC15120"/>
    </row>
    <row r="15121" spans="2:29" s="14" customFormat="1" x14ac:dyDescent="0.25">
      <c r="B15121"/>
      <c r="C15121"/>
      <c r="D15121"/>
      <c r="E15121"/>
      <c r="F15121"/>
      <c r="G15121"/>
      <c r="H15121"/>
      <c r="I15121"/>
      <c r="J15121"/>
      <c r="K15121" s="91"/>
      <c r="L15121" s="91"/>
      <c r="M15121" s="91"/>
      <c r="R15121"/>
      <c r="S15121"/>
      <c r="T15121"/>
      <c r="U15121"/>
      <c r="V15121"/>
      <c r="W15121"/>
      <c r="X15121"/>
      <c r="Y15121"/>
      <c r="Z15121"/>
      <c r="AA15121"/>
      <c r="AB15121"/>
      <c r="AC15121"/>
    </row>
    <row r="15122" spans="2:29" s="14" customFormat="1" x14ac:dyDescent="0.25">
      <c r="B15122"/>
      <c r="C15122"/>
      <c r="D15122"/>
      <c r="E15122"/>
      <c r="F15122"/>
      <c r="G15122"/>
      <c r="H15122"/>
      <c r="I15122"/>
      <c r="J15122"/>
      <c r="K15122" s="91"/>
      <c r="L15122" s="91"/>
      <c r="M15122" s="91"/>
      <c r="R15122"/>
      <c r="S15122"/>
      <c r="T15122"/>
      <c r="U15122"/>
      <c r="V15122"/>
      <c r="W15122"/>
      <c r="X15122"/>
      <c r="Y15122"/>
      <c r="Z15122"/>
      <c r="AA15122"/>
      <c r="AB15122"/>
      <c r="AC15122"/>
    </row>
    <row r="15123" spans="2:29" s="14" customFormat="1" x14ac:dyDescent="0.25">
      <c r="B15123"/>
      <c r="C15123"/>
      <c r="D15123"/>
      <c r="E15123"/>
      <c r="F15123"/>
      <c r="G15123"/>
      <c r="H15123"/>
      <c r="I15123"/>
      <c r="J15123"/>
      <c r="K15123" s="91"/>
      <c r="L15123" s="91"/>
      <c r="M15123" s="91"/>
      <c r="R15123"/>
      <c r="S15123"/>
      <c r="T15123"/>
      <c r="U15123"/>
      <c r="V15123"/>
      <c r="W15123"/>
      <c r="X15123"/>
      <c r="Y15123"/>
      <c r="Z15123"/>
      <c r="AA15123"/>
      <c r="AB15123"/>
      <c r="AC15123"/>
    </row>
    <row r="15124" spans="2:29" s="14" customFormat="1" x14ac:dyDescent="0.25">
      <c r="B15124"/>
      <c r="C15124"/>
      <c r="D15124"/>
      <c r="E15124"/>
      <c r="F15124"/>
      <c r="G15124"/>
      <c r="H15124"/>
      <c r="I15124"/>
      <c r="J15124"/>
      <c r="K15124" s="91"/>
      <c r="L15124" s="91"/>
      <c r="M15124" s="91"/>
      <c r="R15124"/>
      <c r="S15124"/>
      <c r="T15124"/>
      <c r="U15124"/>
      <c r="V15124"/>
      <c r="W15124"/>
      <c r="X15124"/>
      <c r="Y15124"/>
      <c r="Z15124"/>
      <c r="AA15124"/>
      <c r="AB15124"/>
      <c r="AC15124"/>
    </row>
    <row r="15125" spans="2:29" s="14" customFormat="1" x14ac:dyDescent="0.25">
      <c r="B15125"/>
      <c r="C15125"/>
      <c r="D15125"/>
      <c r="E15125"/>
      <c r="F15125"/>
      <c r="G15125"/>
      <c r="H15125"/>
      <c r="I15125"/>
      <c r="J15125"/>
      <c r="K15125" s="91"/>
      <c r="L15125" s="91"/>
      <c r="M15125" s="91"/>
      <c r="R15125"/>
      <c r="S15125"/>
      <c r="T15125"/>
      <c r="U15125"/>
      <c r="V15125"/>
      <c r="W15125"/>
      <c r="X15125"/>
      <c r="Y15125"/>
      <c r="Z15125"/>
      <c r="AA15125"/>
      <c r="AB15125"/>
      <c r="AC15125"/>
    </row>
    <row r="15126" spans="2:29" s="14" customFormat="1" x14ac:dyDescent="0.25">
      <c r="B15126"/>
      <c r="C15126"/>
      <c r="D15126"/>
      <c r="E15126"/>
      <c r="F15126"/>
      <c r="G15126"/>
      <c r="H15126"/>
      <c r="I15126"/>
      <c r="J15126"/>
      <c r="K15126" s="91"/>
      <c r="L15126" s="91"/>
      <c r="M15126" s="91"/>
      <c r="R15126"/>
      <c r="S15126"/>
      <c r="T15126"/>
      <c r="U15126"/>
      <c r="V15126"/>
      <c r="W15126"/>
      <c r="X15126"/>
      <c r="Y15126"/>
      <c r="Z15126"/>
      <c r="AA15126"/>
      <c r="AB15126"/>
      <c r="AC15126"/>
    </row>
    <row r="15127" spans="2:29" s="14" customFormat="1" x14ac:dyDescent="0.25">
      <c r="B15127"/>
      <c r="C15127"/>
      <c r="D15127"/>
      <c r="E15127"/>
      <c r="F15127"/>
      <c r="G15127"/>
      <c r="H15127"/>
      <c r="I15127"/>
      <c r="J15127"/>
      <c r="K15127" s="91"/>
      <c r="L15127" s="91"/>
      <c r="M15127" s="91"/>
      <c r="R15127"/>
      <c r="S15127"/>
      <c r="T15127"/>
      <c r="U15127"/>
      <c r="V15127"/>
      <c r="W15127"/>
      <c r="X15127"/>
      <c r="Y15127"/>
      <c r="Z15127"/>
      <c r="AA15127"/>
      <c r="AB15127"/>
      <c r="AC15127"/>
    </row>
    <row r="15128" spans="2:29" s="14" customFormat="1" x14ac:dyDescent="0.25">
      <c r="B15128"/>
      <c r="C15128"/>
      <c r="D15128"/>
      <c r="E15128"/>
      <c r="F15128"/>
      <c r="G15128"/>
      <c r="H15128"/>
      <c r="I15128"/>
      <c r="J15128"/>
      <c r="K15128" s="91"/>
      <c r="L15128" s="91"/>
      <c r="M15128" s="91"/>
      <c r="R15128"/>
      <c r="S15128"/>
      <c r="T15128"/>
      <c r="U15128"/>
      <c r="V15128"/>
      <c r="W15128"/>
      <c r="X15128"/>
      <c r="Y15128"/>
      <c r="Z15128"/>
      <c r="AA15128"/>
      <c r="AB15128"/>
      <c r="AC15128"/>
    </row>
    <row r="15129" spans="2:29" s="14" customFormat="1" x14ac:dyDescent="0.25">
      <c r="B15129"/>
      <c r="C15129"/>
      <c r="D15129"/>
      <c r="E15129"/>
      <c r="F15129"/>
      <c r="G15129"/>
      <c r="H15129"/>
      <c r="I15129"/>
      <c r="J15129"/>
      <c r="K15129" s="91"/>
      <c r="L15129" s="91"/>
      <c r="M15129" s="91"/>
      <c r="R15129"/>
      <c r="S15129"/>
      <c r="T15129"/>
      <c r="U15129"/>
      <c r="V15129"/>
      <c r="W15129"/>
      <c r="X15129"/>
      <c r="Y15129"/>
      <c r="Z15129"/>
      <c r="AA15129"/>
      <c r="AB15129"/>
      <c r="AC15129"/>
    </row>
    <row r="15130" spans="2:29" s="14" customFormat="1" x14ac:dyDescent="0.25">
      <c r="B15130"/>
      <c r="C15130"/>
      <c r="D15130"/>
      <c r="E15130"/>
      <c r="F15130"/>
      <c r="G15130"/>
      <c r="H15130"/>
      <c r="I15130"/>
      <c r="J15130"/>
      <c r="K15130" s="91"/>
      <c r="L15130" s="91"/>
      <c r="M15130" s="91"/>
      <c r="R15130"/>
      <c r="S15130"/>
      <c r="T15130"/>
      <c r="U15130"/>
      <c r="V15130"/>
      <c r="W15130"/>
      <c r="X15130"/>
      <c r="Y15130"/>
      <c r="Z15130"/>
      <c r="AA15130"/>
      <c r="AB15130"/>
      <c r="AC15130"/>
    </row>
    <row r="15131" spans="2:29" s="14" customFormat="1" x14ac:dyDescent="0.25">
      <c r="B15131"/>
      <c r="C15131"/>
      <c r="D15131"/>
      <c r="E15131"/>
      <c r="F15131"/>
      <c r="G15131"/>
      <c r="H15131"/>
      <c r="I15131"/>
      <c r="J15131"/>
      <c r="K15131" s="91"/>
      <c r="L15131" s="91"/>
      <c r="M15131" s="91"/>
      <c r="R15131"/>
      <c r="S15131"/>
      <c r="T15131"/>
      <c r="U15131"/>
      <c r="V15131"/>
      <c r="W15131"/>
      <c r="X15131"/>
      <c r="Y15131"/>
      <c r="Z15131"/>
      <c r="AA15131"/>
      <c r="AB15131"/>
      <c r="AC15131"/>
    </row>
    <row r="15132" spans="2:29" s="14" customFormat="1" x14ac:dyDescent="0.25">
      <c r="B15132"/>
      <c r="C15132"/>
      <c r="D15132"/>
      <c r="E15132"/>
      <c r="F15132"/>
      <c r="G15132"/>
      <c r="H15132"/>
      <c r="I15132"/>
      <c r="J15132"/>
      <c r="K15132" s="91"/>
      <c r="L15132" s="91"/>
      <c r="M15132" s="91"/>
      <c r="R15132"/>
      <c r="S15132"/>
      <c r="T15132"/>
      <c r="U15132"/>
      <c r="V15132"/>
      <c r="W15132"/>
      <c r="X15132"/>
      <c r="Y15132"/>
      <c r="Z15132"/>
      <c r="AA15132"/>
      <c r="AB15132"/>
      <c r="AC15132"/>
    </row>
    <row r="15133" spans="2:29" s="14" customFormat="1" x14ac:dyDescent="0.25">
      <c r="B15133"/>
      <c r="C15133"/>
      <c r="D15133"/>
      <c r="E15133"/>
      <c r="F15133"/>
      <c r="G15133"/>
      <c r="H15133"/>
      <c r="I15133"/>
      <c r="J15133"/>
      <c r="K15133" s="91"/>
      <c r="L15133" s="91"/>
      <c r="M15133" s="91"/>
      <c r="R15133"/>
      <c r="S15133"/>
      <c r="T15133"/>
      <c r="U15133"/>
      <c r="V15133"/>
      <c r="W15133"/>
      <c r="X15133"/>
      <c r="Y15133"/>
      <c r="Z15133"/>
      <c r="AA15133"/>
      <c r="AB15133"/>
      <c r="AC15133"/>
    </row>
    <row r="15134" spans="2:29" s="14" customFormat="1" x14ac:dyDescent="0.25">
      <c r="B15134"/>
      <c r="C15134"/>
      <c r="D15134"/>
      <c r="E15134"/>
      <c r="F15134"/>
      <c r="G15134"/>
      <c r="H15134"/>
      <c r="I15134"/>
      <c r="J15134"/>
      <c r="K15134" s="91"/>
      <c r="L15134" s="91"/>
      <c r="M15134" s="91"/>
      <c r="R15134"/>
      <c r="S15134"/>
      <c r="T15134"/>
      <c r="U15134"/>
      <c r="V15134"/>
      <c r="W15134"/>
      <c r="X15134"/>
      <c r="Y15134"/>
      <c r="Z15134"/>
      <c r="AA15134"/>
      <c r="AB15134"/>
      <c r="AC15134"/>
    </row>
    <row r="15135" spans="2:29" s="14" customFormat="1" x14ac:dyDescent="0.25">
      <c r="B15135"/>
      <c r="C15135"/>
      <c r="D15135"/>
      <c r="E15135"/>
      <c r="F15135"/>
      <c r="G15135"/>
      <c r="H15135"/>
      <c r="I15135"/>
      <c r="J15135"/>
      <c r="K15135" s="91"/>
      <c r="L15135" s="91"/>
      <c r="M15135" s="91"/>
      <c r="R15135"/>
      <c r="S15135"/>
      <c r="T15135"/>
      <c r="U15135"/>
      <c r="V15135"/>
      <c r="W15135"/>
      <c r="X15135"/>
      <c r="Y15135"/>
      <c r="Z15135"/>
      <c r="AA15135"/>
      <c r="AB15135"/>
      <c r="AC15135"/>
    </row>
    <row r="15136" spans="2:29" s="14" customFormat="1" x14ac:dyDescent="0.25">
      <c r="B15136"/>
      <c r="C15136"/>
      <c r="D15136"/>
      <c r="E15136"/>
      <c r="F15136"/>
      <c r="G15136"/>
      <c r="H15136"/>
      <c r="I15136"/>
      <c r="J15136"/>
      <c r="K15136" s="91"/>
      <c r="L15136" s="91"/>
      <c r="M15136" s="91"/>
      <c r="R15136"/>
      <c r="S15136"/>
      <c r="T15136"/>
      <c r="U15136"/>
      <c r="V15136"/>
      <c r="W15136"/>
      <c r="X15136"/>
      <c r="Y15136"/>
      <c r="Z15136"/>
      <c r="AA15136"/>
      <c r="AB15136"/>
      <c r="AC15136"/>
    </row>
    <row r="15137" spans="2:29" s="14" customFormat="1" x14ac:dyDescent="0.25">
      <c r="B15137"/>
      <c r="C15137"/>
      <c r="D15137"/>
      <c r="E15137"/>
      <c r="F15137"/>
      <c r="G15137"/>
      <c r="H15137"/>
      <c r="I15137"/>
      <c r="J15137"/>
      <c r="K15137" s="91"/>
      <c r="L15137" s="91"/>
      <c r="M15137" s="91"/>
      <c r="R15137"/>
      <c r="S15137"/>
      <c r="T15137"/>
      <c r="U15137"/>
      <c r="V15137"/>
      <c r="W15137"/>
      <c r="X15137"/>
      <c r="Y15137"/>
      <c r="Z15137"/>
      <c r="AA15137"/>
      <c r="AB15137"/>
      <c r="AC15137"/>
    </row>
    <row r="15138" spans="2:29" s="14" customFormat="1" x14ac:dyDescent="0.25">
      <c r="B15138"/>
      <c r="C15138"/>
      <c r="D15138"/>
      <c r="E15138"/>
      <c r="F15138"/>
      <c r="G15138"/>
      <c r="H15138"/>
      <c r="I15138"/>
      <c r="J15138"/>
      <c r="K15138" s="91"/>
      <c r="L15138" s="91"/>
      <c r="M15138" s="91"/>
      <c r="R15138"/>
      <c r="S15138"/>
      <c r="T15138"/>
      <c r="U15138"/>
      <c r="V15138"/>
      <c r="W15138"/>
      <c r="X15138"/>
      <c r="Y15138"/>
      <c r="Z15138"/>
      <c r="AA15138"/>
      <c r="AB15138"/>
      <c r="AC15138"/>
    </row>
    <row r="15139" spans="2:29" s="14" customFormat="1" x14ac:dyDescent="0.25">
      <c r="B15139"/>
      <c r="C15139"/>
      <c r="D15139"/>
      <c r="E15139"/>
      <c r="F15139"/>
      <c r="G15139"/>
      <c r="H15139"/>
      <c r="I15139"/>
      <c r="J15139"/>
      <c r="K15139" s="91"/>
      <c r="L15139" s="91"/>
      <c r="M15139" s="91"/>
      <c r="R15139"/>
      <c r="S15139"/>
      <c r="T15139"/>
      <c r="U15139"/>
      <c r="V15139"/>
      <c r="W15139"/>
      <c r="X15139"/>
      <c r="Y15139"/>
      <c r="Z15139"/>
      <c r="AA15139"/>
      <c r="AB15139"/>
      <c r="AC15139"/>
    </row>
    <row r="15140" spans="2:29" s="14" customFormat="1" x14ac:dyDescent="0.25">
      <c r="B15140"/>
      <c r="C15140"/>
      <c r="D15140"/>
      <c r="E15140"/>
      <c r="F15140"/>
      <c r="G15140"/>
      <c r="H15140"/>
      <c r="I15140"/>
      <c r="J15140"/>
      <c r="K15140" s="91"/>
      <c r="L15140" s="91"/>
      <c r="M15140" s="91"/>
      <c r="R15140"/>
      <c r="S15140"/>
      <c r="T15140"/>
      <c r="U15140"/>
      <c r="V15140"/>
      <c r="W15140"/>
      <c r="X15140"/>
      <c r="Y15140"/>
      <c r="Z15140"/>
      <c r="AA15140"/>
      <c r="AB15140"/>
      <c r="AC15140"/>
    </row>
    <row r="15141" spans="2:29" s="14" customFormat="1" x14ac:dyDescent="0.25">
      <c r="B15141"/>
      <c r="C15141"/>
      <c r="D15141"/>
      <c r="E15141"/>
      <c r="F15141"/>
      <c r="G15141"/>
      <c r="H15141"/>
      <c r="I15141"/>
      <c r="J15141"/>
      <c r="K15141" s="91"/>
      <c r="L15141" s="91"/>
      <c r="M15141" s="91"/>
      <c r="R15141"/>
      <c r="S15141"/>
      <c r="T15141"/>
      <c r="U15141"/>
      <c r="V15141"/>
      <c r="W15141"/>
      <c r="X15141"/>
      <c r="Y15141"/>
      <c r="Z15141"/>
      <c r="AA15141"/>
      <c r="AB15141"/>
      <c r="AC15141"/>
    </row>
    <row r="15142" spans="2:29" s="14" customFormat="1" x14ac:dyDescent="0.25">
      <c r="B15142"/>
      <c r="C15142"/>
      <c r="D15142"/>
      <c r="E15142"/>
      <c r="F15142"/>
      <c r="G15142"/>
      <c r="H15142"/>
      <c r="I15142"/>
      <c r="J15142"/>
      <c r="K15142" s="91"/>
      <c r="L15142" s="91"/>
      <c r="M15142" s="91"/>
      <c r="R15142"/>
      <c r="S15142"/>
      <c r="T15142"/>
      <c r="U15142"/>
      <c r="V15142"/>
      <c r="W15142"/>
      <c r="X15142"/>
      <c r="Y15142"/>
      <c r="Z15142"/>
      <c r="AA15142"/>
      <c r="AB15142"/>
      <c r="AC15142"/>
    </row>
    <row r="15143" spans="2:29" s="14" customFormat="1" x14ac:dyDescent="0.25">
      <c r="B15143"/>
      <c r="C15143"/>
      <c r="D15143"/>
      <c r="E15143"/>
      <c r="F15143"/>
      <c r="G15143"/>
      <c r="H15143"/>
      <c r="I15143"/>
      <c r="J15143"/>
      <c r="K15143" s="91"/>
      <c r="L15143" s="91"/>
      <c r="M15143" s="91"/>
      <c r="R15143"/>
      <c r="S15143"/>
      <c r="T15143"/>
      <c r="U15143"/>
      <c r="V15143"/>
      <c r="W15143"/>
      <c r="X15143"/>
      <c r="Y15143"/>
      <c r="Z15143"/>
      <c r="AA15143"/>
      <c r="AB15143"/>
      <c r="AC15143"/>
    </row>
    <row r="15144" spans="2:29" s="14" customFormat="1" x14ac:dyDescent="0.25">
      <c r="B15144"/>
      <c r="C15144"/>
      <c r="D15144"/>
      <c r="E15144"/>
      <c r="F15144"/>
      <c r="G15144"/>
      <c r="H15144"/>
      <c r="I15144"/>
      <c r="J15144"/>
      <c r="K15144" s="91"/>
      <c r="L15144" s="91"/>
      <c r="M15144" s="91"/>
      <c r="R15144"/>
      <c r="S15144"/>
      <c r="T15144"/>
      <c r="U15144"/>
      <c r="V15144"/>
      <c r="W15144"/>
      <c r="X15144"/>
      <c r="Y15144"/>
      <c r="Z15144"/>
      <c r="AA15144"/>
      <c r="AB15144"/>
      <c r="AC15144"/>
    </row>
    <row r="15145" spans="2:29" s="14" customFormat="1" x14ac:dyDescent="0.25">
      <c r="B15145"/>
      <c r="C15145"/>
      <c r="D15145"/>
      <c r="E15145"/>
      <c r="F15145"/>
      <c r="G15145"/>
      <c r="H15145"/>
      <c r="I15145"/>
      <c r="J15145"/>
      <c r="K15145" s="91"/>
      <c r="L15145" s="91"/>
      <c r="M15145" s="91"/>
      <c r="R15145"/>
      <c r="S15145"/>
      <c r="T15145"/>
      <c r="U15145"/>
      <c r="V15145"/>
      <c r="W15145"/>
      <c r="X15145"/>
      <c r="Y15145"/>
      <c r="Z15145"/>
      <c r="AA15145"/>
      <c r="AB15145"/>
      <c r="AC15145"/>
    </row>
    <row r="15146" spans="2:29" s="14" customFormat="1" x14ac:dyDescent="0.25">
      <c r="B15146"/>
      <c r="C15146"/>
      <c r="D15146"/>
      <c r="E15146"/>
      <c r="F15146"/>
      <c r="G15146"/>
      <c r="H15146"/>
      <c r="I15146"/>
      <c r="J15146"/>
      <c r="K15146" s="91"/>
      <c r="L15146" s="91"/>
      <c r="M15146" s="91"/>
      <c r="R15146"/>
      <c r="S15146"/>
      <c r="T15146"/>
      <c r="U15146"/>
      <c r="V15146"/>
      <c r="W15146"/>
      <c r="X15146"/>
      <c r="Y15146"/>
      <c r="Z15146"/>
      <c r="AA15146"/>
      <c r="AB15146"/>
      <c r="AC15146"/>
    </row>
    <row r="15147" spans="2:29" s="14" customFormat="1" x14ac:dyDescent="0.25">
      <c r="B15147"/>
      <c r="C15147"/>
      <c r="D15147"/>
      <c r="E15147"/>
      <c r="F15147"/>
      <c r="G15147"/>
      <c r="H15147"/>
      <c r="I15147"/>
      <c r="J15147"/>
      <c r="K15147" s="91"/>
      <c r="L15147" s="91"/>
      <c r="M15147" s="91"/>
      <c r="R15147"/>
      <c r="S15147"/>
      <c r="T15147"/>
      <c r="U15147"/>
      <c r="V15147"/>
      <c r="W15147"/>
      <c r="X15147"/>
      <c r="Y15147"/>
      <c r="Z15147"/>
      <c r="AA15147"/>
      <c r="AB15147"/>
      <c r="AC15147"/>
    </row>
    <row r="15148" spans="2:29" s="14" customFormat="1" x14ac:dyDescent="0.25">
      <c r="B15148"/>
      <c r="C15148"/>
      <c r="D15148"/>
      <c r="E15148"/>
      <c r="F15148"/>
      <c r="G15148"/>
      <c r="H15148"/>
      <c r="I15148"/>
      <c r="J15148"/>
      <c r="K15148" s="91"/>
      <c r="L15148" s="91"/>
      <c r="M15148" s="91"/>
      <c r="R15148"/>
      <c r="S15148"/>
      <c r="T15148"/>
      <c r="U15148"/>
      <c r="V15148"/>
      <c r="W15148"/>
      <c r="X15148"/>
      <c r="Y15148"/>
      <c r="Z15148"/>
      <c r="AA15148"/>
      <c r="AB15148"/>
      <c r="AC15148"/>
    </row>
    <row r="15149" spans="2:29" s="14" customFormat="1" x14ac:dyDescent="0.25">
      <c r="B15149"/>
      <c r="C15149"/>
      <c r="D15149"/>
      <c r="E15149"/>
      <c r="F15149"/>
      <c r="G15149"/>
      <c r="H15149"/>
      <c r="I15149"/>
      <c r="J15149"/>
      <c r="K15149" s="91"/>
      <c r="L15149" s="91"/>
      <c r="M15149" s="91"/>
      <c r="R15149"/>
      <c r="S15149"/>
      <c r="T15149"/>
      <c r="U15149"/>
      <c r="V15149"/>
      <c r="W15149"/>
      <c r="X15149"/>
      <c r="Y15149"/>
      <c r="Z15149"/>
      <c r="AA15149"/>
      <c r="AB15149"/>
      <c r="AC15149"/>
    </row>
    <row r="15150" spans="2:29" s="14" customFormat="1" x14ac:dyDescent="0.25">
      <c r="B15150"/>
      <c r="C15150"/>
      <c r="D15150"/>
      <c r="E15150"/>
      <c r="F15150"/>
      <c r="G15150"/>
      <c r="H15150"/>
      <c r="I15150"/>
      <c r="J15150"/>
      <c r="K15150" s="91"/>
      <c r="L15150" s="91"/>
      <c r="M15150" s="91"/>
      <c r="R15150"/>
      <c r="S15150"/>
      <c r="T15150"/>
      <c r="U15150"/>
      <c r="V15150"/>
      <c r="W15150"/>
      <c r="X15150"/>
      <c r="Y15150"/>
      <c r="Z15150"/>
      <c r="AA15150"/>
      <c r="AB15150"/>
      <c r="AC15150"/>
    </row>
    <row r="15151" spans="2:29" s="14" customFormat="1" x14ac:dyDescent="0.25">
      <c r="B15151"/>
      <c r="C15151"/>
      <c r="D15151"/>
      <c r="E15151"/>
      <c r="F15151"/>
      <c r="G15151"/>
      <c r="H15151"/>
      <c r="I15151"/>
      <c r="J15151"/>
      <c r="K15151" s="91"/>
      <c r="L15151" s="91"/>
      <c r="M15151" s="91"/>
      <c r="R15151"/>
      <c r="S15151"/>
      <c r="T15151"/>
      <c r="U15151"/>
      <c r="V15151"/>
      <c r="W15151"/>
      <c r="X15151"/>
      <c r="Y15151"/>
      <c r="Z15151"/>
      <c r="AA15151"/>
      <c r="AB15151"/>
      <c r="AC15151"/>
    </row>
    <row r="15152" spans="2:29" s="14" customFormat="1" x14ac:dyDescent="0.25">
      <c r="B15152"/>
      <c r="C15152"/>
      <c r="D15152"/>
      <c r="E15152"/>
      <c r="F15152"/>
      <c r="G15152"/>
      <c r="H15152"/>
      <c r="I15152"/>
      <c r="J15152"/>
      <c r="K15152" s="91"/>
      <c r="L15152" s="91"/>
      <c r="M15152" s="91"/>
      <c r="R15152"/>
      <c r="S15152"/>
      <c r="T15152"/>
      <c r="U15152"/>
      <c r="V15152"/>
      <c r="W15152"/>
      <c r="X15152"/>
      <c r="Y15152"/>
      <c r="Z15152"/>
      <c r="AA15152"/>
      <c r="AB15152"/>
      <c r="AC15152"/>
    </row>
    <row r="15153" spans="2:29" s="14" customFormat="1" x14ac:dyDescent="0.25">
      <c r="B15153"/>
      <c r="C15153"/>
      <c r="D15153"/>
      <c r="E15153"/>
      <c r="F15153"/>
      <c r="G15153"/>
      <c r="H15153"/>
      <c r="I15153"/>
      <c r="J15153"/>
      <c r="K15153" s="91"/>
      <c r="L15153" s="91"/>
      <c r="M15153" s="91"/>
      <c r="R15153"/>
      <c r="S15153"/>
      <c r="T15153"/>
      <c r="U15153"/>
      <c r="V15153"/>
      <c r="W15153"/>
      <c r="X15153"/>
      <c r="Y15153"/>
      <c r="Z15153"/>
      <c r="AA15153"/>
      <c r="AB15153"/>
      <c r="AC15153"/>
    </row>
    <row r="15154" spans="2:29" s="14" customFormat="1" x14ac:dyDescent="0.25">
      <c r="B15154"/>
      <c r="C15154"/>
      <c r="D15154"/>
      <c r="E15154"/>
      <c r="F15154"/>
      <c r="G15154"/>
      <c r="H15154"/>
      <c r="I15154"/>
      <c r="J15154"/>
      <c r="K15154" s="91"/>
      <c r="L15154" s="91"/>
      <c r="M15154" s="91"/>
      <c r="R15154"/>
      <c r="S15154"/>
      <c r="T15154"/>
      <c r="U15154"/>
      <c r="V15154"/>
      <c r="W15154"/>
      <c r="X15154"/>
      <c r="Y15154"/>
      <c r="Z15154"/>
      <c r="AA15154"/>
      <c r="AB15154"/>
      <c r="AC15154"/>
    </row>
    <row r="15155" spans="2:29" s="14" customFormat="1" x14ac:dyDescent="0.25">
      <c r="B15155"/>
      <c r="C15155"/>
      <c r="D15155"/>
      <c r="E15155"/>
      <c r="F15155"/>
      <c r="G15155"/>
      <c r="H15155"/>
      <c r="I15155"/>
      <c r="J15155"/>
      <c r="K15155" s="91"/>
      <c r="L15155" s="91"/>
      <c r="M15155" s="91"/>
      <c r="R15155"/>
      <c r="S15155"/>
      <c r="T15155"/>
      <c r="U15155"/>
      <c r="V15155"/>
      <c r="W15155"/>
      <c r="X15155"/>
      <c r="Y15155"/>
      <c r="Z15155"/>
      <c r="AA15155"/>
      <c r="AB15155"/>
      <c r="AC15155"/>
    </row>
    <row r="15156" spans="2:29" s="14" customFormat="1" x14ac:dyDescent="0.25">
      <c r="B15156"/>
      <c r="C15156"/>
      <c r="D15156"/>
      <c r="E15156"/>
      <c r="F15156"/>
      <c r="G15156"/>
      <c r="H15156"/>
      <c r="I15156"/>
      <c r="J15156"/>
      <c r="K15156" s="91"/>
      <c r="L15156" s="91"/>
      <c r="M15156" s="91"/>
      <c r="R15156"/>
      <c r="S15156"/>
      <c r="T15156"/>
      <c r="U15156"/>
      <c r="V15156"/>
      <c r="W15156"/>
      <c r="X15156"/>
      <c r="Y15156"/>
      <c r="Z15156"/>
      <c r="AA15156"/>
      <c r="AB15156"/>
      <c r="AC15156"/>
    </row>
    <row r="15157" spans="2:29" s="14" customFormat="1" x14ac:dyDescent="0.25">
      <c r="B15157"/>
      <c r="C15157"/>
      <c r="D15157"/>
      <c r="E15157"/>
      <c r="F15157"/>
      <c r="G15157"/>
      <c r="H15157"/>
      <c r="I15157"/>
      <c r="J15157"/>
      <c r="K15157" s="91"/>
      <c r="L15157" s="91"/>
      <c r="M15157" s="91"/>
      <c r="R15157"/>
      <c r="S15157"/>
      <c r="T15157"/>
      <c r="U15157"/>
      <c r="V15157"/>
      <c r="W15157"/>
      <c r="X15157"/>
      <c r="Y15157"/>
      <c r="Z15157"/>
      <c r="AA15157"/>
      <c r="AB15157"/>
      <c r="AC15157"/>
    </row>
    <row r="15158" spans="2:29" s="14" customFormat="1" x14ac:dyDescent="0.25">
      <c r="B15158"/>
      <c r="C15158"/>
      <c r="D15158"/>
      <c r="E15158"/>
      <c r="F15158"/>
      <c r="G15158"/>
      <c r="H15158"/>
      <c r="I15158"/>
      <c r="J15158"/>
      <c r="K15158" s="91"/>
      <c r="L15158" s="91"/>
      <c r="M15158" s="91"/>
      <c r="R15158"/>
      <c r="S15158"/>
      <c r="T15158"/>
      <c r="U15158"/>
      <c r="V15158"/>
      <c r="W15158"/>
      <c r="X15158"/>
      <c r="Y15158"/>
      <c r="Z15158"/>
      <c r="AA15158"/>
      <c r="AB15158"/>
      <c r="AC15158"/>
    </row>
    <row r="15159" spans="2:29" s="14" customFormat="1" x14ac:dyDescent="0.25">
      <c r="B15159"/>
      <c r="C15159"/>
      <c r="D15159"/>
      <c r="E15159"/>
      <c r="F15159"/>
      <c r="G15159"/>
      <c r="H15159"/>
      <c r="I15159"/>
      <c r="J15159"/>
      <c r="K15159" s="91"/>
      <c r="L15159" s="91"/>
      <c r="M15159" s="91"/>
      <c r="R15159"/>
      <c r="S15159"/>
      <c r="T15159"/>
      <c r="U15159"/>
      <c r="V15159"/>
      <c r="W15159"/>
      <c r="X15159"/>
      <c r="Y15159"/>
      <c r="Z15159"/>
      <c r="AA15159"/>
      <c r="AB15159"/>
      <c r="AC15159"/>
    </row>
    <row r="15160" spans="2:29" s="14" customFormat="1" x14ac:dyDescent="0.25">
      <c r="B15160"/>
      <c r="C15160"/>
      <c r="D15160"/>
      <c r="E15160"/>
      <c r="F15160"/>
      <c r="G15160"/>
      <c r="H15160"/>
      <c r="I15160"/>
      <c r="J15160"/>
      <c r="K15160" s="91"/>
      <c r="L15160" s="91"/>
      <c r="M15160" s="91"/>
      <c r="R15160"/>
      <c r="S15160"/>
      <c r="T15160"/>
      <c r="U15160"/>
      <c r="V15160"/>
      <c r="W15160"/>
      <c r="X15160"/>
      <c r="Y15160"/>
      <c r="Z15160"/>
      <c r="AA15160"/>
      <c r="AB15160"/>
      <c r="AC15160"/>
    </row>
    <row r="15161" spans="2:29" s="14" customFormat="1" x14ac:dyDescent="0.25">
      <c r="B15161"/>
      <c r="C15161"/>
      <c r="D15161"/>
      <c r="E15161"/>
      <c r="F15161"/>
      <c r="G15161"/>
      <c r="H15161"/>
      <c r="I15161"/>
      <c r="J15161"/>
      <c r="K15161" s="91"/>
      <c r="L15161" s="91"/>
      <c r="M15161" s="91"/>
      <c r="R15161"/>
      <c r="S15161"/>
      <c r="T15161"/>
      <c r="U15161"/>
      <c r="V15161"/>
      <c r="W15161"/>
      <c r="X15161"/>
      <c r="Y15161"/>
      <c r="Z15161"/>
      <c r="AA15161"/>
      <c r="AB15161"/>
      <c r="AC15161"/>
    </row>
    <row r="15162" spans="2:29" s="14" customFormat="1" x14ac:dyDescent="0.25">
      <c r="B15162"/>
      <c r="C15162"/>
      <c r="D15162"/>
      <c r="E15162"/>
      <c r="F15162"/>
      <c r="G15162"/>
      <c r="H15162"/>
      <c r="I15162"/>
      <c r="J15162"/>
      <c r="K15162" s="91"/>
      <c r="L15162" s="91"/>
      <c r="M15162" s="91"/>
      <c r="R15162"/>
      <c r="S15162"/>
      <c r="T15162"/>
      <c r="U15162"/>
      <c r="V15162"/>
      <c r="W15162"/>
      <c r="X15162"/>
      <c r="Y15162"/>
      <c r="Z15162"/>
      <c r="AA15162"/>
      <c r="AB15162"/>
      <c r="AC15162"/>
    </row>
    <row r="15163" spans="2:29" s="14" customFormat="1" x14ac:dyDescent="0.25">
      <c r="B15163"/>
      <c r="C15163"/>
      <c r="D15163"/>
      <c r="E15163"/>
      <c r="F15163"/>
      <c r="G15163"/>
      <c r="H15163"/>
      <c r="I15163"/>
      <c r="J15163"/>
      <c r="K15163" s="91"/>
      <c r="L15163" s="91"/>
      <c r="M15163" s="91"/>
      <c r="R15163"/>
      <c r="S15163"/>
      <c r="T15163"/>
      <c r="U15163"/>
      <c r="V15163"/>
      <c r="W15163"/>
      <c r="X15163"/>
      <c r="Y15163"/>
      <c r="Z15163"/>
      <c r="AA15163"/>
      <c r="AB15163"/>
      <c r="AC15163"/>
    </row>
    <row r="15164" spans="2:29" s="14" customFormat="1" x14ac:dyDescent="0.25">
      <c r="B15164"/>
      <c r="C15164"/>
      <c r="D15164"/>
      <c r="E15164"/>
      <c r="F15164"/>
      <c r="G15164"/>
      <c r="H15164"/>
      <c r="I15164"/>
      <c r="J15164"/>
      <c r="K15164" s="91"/>
      <c r="L15164" s="91"/>
      <c r="M15164" s="91"/>
      <c r="R15164"/>
      <c r="S15164"/>
      <c r="T15164"/>
      <c r="U15164"/>
      <c r="V15164"/>
      <c r="W15164"/>
      <c r="X15164"/>
      <c r="Y15164"/>
      <c r="Z15164"/>
      <c r="AA15164"/>
      <c r="AB15164"/>
      <c r="AC15164"/>
    </row>
    <row r="15165" spans="2:29" s="14" customFormat="1" x14ac:dyDescent="0.25">
      <c r="B15165"/>
      <c r="C15165"/>
      <c r="D15165"/>
      <c r="E15165"/>
      <c r="F15165"/>
      <c r="G15165"/>
      <c r="H15165"/>
      <c r="I15165"/>
      <c r="J15165"/>
      <c r="K15165" s="91"/>
      <c r="L15165" s="91"/>
      <c r="M15165" s="91"/>
      <c r="R15165"/>
      <c r="S15165"/>
      <c r="T15165"/>
      <c r="U15165"/>
      <c r="V15165"/>
      <c r="W15165"/>
      <c r="X15165"/>
      <c r="Y15165"/>
      <c r="Z15165"/>
      <c r="AA15165"/>
      <c r="AB15165"/>
      <c r="AC15165"/>
    </row>
    <row r="15166" spans="2:29" s="14" customFormat="1" x14ac:dyDescent="0.25">
      <c r="B15166"/>
      <c r="C15166"/>
      <c r="D15166"/>
      <c r="E15166"/>
      <c r="F15166"/>
      <c r="G15166"/>
      <c r="H15166"/>
      <c r="I15166"/>
      <c r="J15166"/>
      <c r="K15166" s="91"/>
      <c r="L15166" s="91"/>
      <c r="M15166" s="91"/>
      <c r="R15166"/>
      <c r="S15166"/>
      <c r="T15166"/>
      <c r="U15166"/>
      <c r="V15166"/>
      <c r="W15166"/>
      <c r="X15166"/>
      <c r="Y15166"/>
      <c r="Z15166"/>
      <c r="AA15166"/>
      <c r="AB15166"/>
      <c r="AC15166"/>
    </row>
    <row r="15167" spans="2:29" s="14" customFormat="1" x14ac:dyDescent="0.25">
      <c r="B15167"/>
      <c r="C15167"/>
      <c r="D15167"/>
      <c r="E15167"/>
      <c r="F15167"/>
      <c r="G15167"/>
      <c r="H15167"/>
      <c r="I15167"/>
      <c r="J15167"/>
      <c r="K15167" s="91"/>
      <c r="L15167" s="91"/>
      <c r="M15167" s="91"/>
      <c r="R15167"/>
      <c r="S15167"/>
      <c r="T15167"/>
      <c r="U15167"/>
      <c r="V15167"/>
      <c r="W15167"/>
      <c r="X15167"/>
      <c r="Y15167"/>
      <c r="Z15167"/>
      <c r="AA15167"/>
      <c r="AB15167"/>
      <c r="AC15167"/>
    </row>
    <row r="15168" spans="2:29" s="14" customFormat="1" x14ac:dyDescent="0.25">
      <c r="B15168"/>
      <c r="C15168"/>
      <c r="D15168"/>
      <c r="E15168"/>
      <c r="F15168"/>
      <c r="G15168"/>
      <c r="H15168"/>
      <c r="I15168"/>
      <c r="J15168"/>
      <c r="K15168" s="91"/>
      <c r="L15168" s="91"/>
      <c r="M15168" s="91"/>
      <c r="R15168"/>
      <c r="S15168"/>
      <c r="T15168"/>
      <c r="U15168"/>
      <c r="V15168"/>
      <c r="W15168"/>
      <c r="X15168"/>
      <c r="Y15168"/>
      <c r="Z15168"/>
      <c r="AA15168"/>
      <c r="AB15168"/>
      <c r="AC15168"/>
    </row>
    <row r="15169" spans="2:29" s="14" customFormat="1" x14ac:dyDescent="0.25">
      <c r="B15169"/>
      <c r="C15169"/>
      <c r="D15169"/>
      <c r="E15169"/>
      <c r="F15169"/>
      <c r="G15169"/>
      <c r="H15169"/>
      <c r="I15169"/>
      <c r="J15169"/>
      <c r="K15169" s="91"/>
      <c r="L15169" s="91"/>
      <c r="M15169" s="91"/>
      <c r="R15169"/>
      <c r="S15169"/>
      <c r="T15169"/>
      <c r="U15169"/>
      <c r="V15169"/>
      <c r="W15169"/>
      <c r="X15169"/>
      <c r="Y15169"/>
      <c r="Z15169"/>
      <c r="AA15169"/>
      <c r="AB15169"/>
      <c r="AC15169"/>
    </row>
    <row r="15170" spans="2:29" s="14" customFormat="1" x14ac:dyDescent="0.25">
      <c r="B15170"/>
      <c r="C15170"/>
      <c r="D15170"/>
      <c r="E15170"/>
      <c r="F15170"/>
      <c r="G15170"/>
      <c r="H15170"/>
      <c r="I15170"/>
      <c r="J15170"/>
      <c r="K15170" s="91"/>
      <c r="L15170" s="91"/>
      <c r="M15170" s="91"/>
      <c r="R15170"/>
      <c r="S15170"/>
      <c r="T15170"/>
      <c r="U15170"/>
      <c r="V15170"/>
      <c r="W15170"/>
      <c r="X15170"/>
      <c r="Y15170"/>
      <c r="Z15170"/>
      <c r="AA15170"/>
      <c r="AB15170"/>
      <c r="AC15170"/>
    </row>
    <row r="15171" spans="2:29" s="14" customFormat="1" x14ac:dyDescent="0.25">
      <c r="B15171"/>
      <c r="C15171"/>
      <c r="D15171"/>
      <c r="E15171"/>
      <c r="F15171"/>
      <c r="G15171"/>
      <c r="H15171"/>
      <c r="I15171"/>
      <c r="J15171"/>
      <c r="K15171" s="91"/>
      <c r="L15171" s="91"/>
      <c r="M15171" s="91"/>
      <c r="R15171"/>
      <c r="S15171"/>
      <c r="T15171"/>
      <c r="U15171"/>
      <c r="V15171"/>
      <c r="W15171"/>
      <c r="X15171"/>
      <c r="Y15171"/>
      <c r="Z15171"/>
      <c r="AA15171"/>
      <c r="AB15171"/>
      <c r="AC15171"/>
    </row>
    <row r="15172" spans="2:29" s="14" customFormat="1" x14ac:dyDescent="0.25">
      <c r="B15172"/>
      <c r="C15172"/>
      <c r="D15172"/>
      <c r="E15172"/>
      <c r="F15172"/>
      <c r="G15172"/>
      <c r="H15172"/>
      <c r="I15172"/>
      <c r="J15172"/>
      <c r="K15172" s="91"/>
      <c r="L15172" s="91"/>
      <c r="M15172" s="91"/>
      <c r="R15172"/>
      <c r="S15172"/>
      <c r="T15172"/>
      <c r="U15172"/>
      <c r="V15172"/>
      <c r="W15172"/>
      <c r="X15172"/>
      <c r="Y15172"/>
      <c r="Z15172"/>
      <c r="AA15172"/>
      <c r="AB15172"/>
      <c r="AC15172"/>
    </row>
    <row r="15173" spans="2:29" s="14" customFormat="1" x14ac:dyDescent="0.25">
      <c r="B15173"/>
      <c r="C15173"/>
      <c r="D15173"/>
      <c r="E15173"/>
      <c r="F15173"/>
      <c r="G15173"/>
      <c r="H15173"/>
      <c r="I15173"/>
      <c r="J15173"/>
      <c r="K15173" s="91"/>
      <c r="L15173" s="91"/>
      <c r="M15173" s="91"/>
      <c r="R15173"/>
      <c r="S15173"/>
      <c r="T15173"/>
      <c r="U15173"/>
      <c r="V15173"/>
      <c r="W15173"/>
      <c r="X15173"/>
      <c r="Y15173"/>
      <c r="Z15173"/>
      <c r="AA15173"/>
      <c r="AB15173"/>
      <c r="AC15173"/>
    </row>
    <row r="15174" spans="2:29" s="14" customFormat="1" x14ac:dyDescent="0.25">
      <c r="B15174"/>
      <c r="C15174"/>
      <c r="D15174"/>
      <c r="E15174"/>
      <c r="F15174"/>
      <c r="G15174"/>
      <c r="H15174"/>
      <c r="I15174"/>
      <c r="J15174"/>
      <c r="K15174" s="91"/>
      <c r="L15174" s="91"/>
      <c r="M15174" s="91"/>
      <c r="R15174"/>
      <c r="S15174"/>
      <c r="T15174"/>
      <c r="U15174"/>
      <c r="V15174"/>
      <c r="W15174"/>
      <c r="X15174"/>
      <c r="Y15174"/>
      <c r="Z15174"/>
      <c r="AA15174"/>
      <c r="AB15174"/>
      <c r="AC15174"/>
    </row>
    <row r="15175" spans="2:29" s="14" customFormat="1" x14ac:dyDescent="0.25">
      <c r="B15175"/>
      <c r="C15175"/>
      <c r="D15175"/>
      <c r="E15175"/>
      <c r="F15175"/>
      <c r="G15175"/>
      <c r="H15175"/>
      <c r="I15175"/>
      <c r="J15175"/>
      <c r="K15175" s="91"/>
      <c r="L15175" s="91"/>
      <c r="M15175" s="91"/>
      <c r="R15175"/>
      <c r="S15175"/>
      <c r="T15175"/>
      <c r="U15175"/>
      <c r="V15175"/>
      <c r="W15175"/>
      <c r="X15175"/>
      <c r="Y15175"/>
      <c r="Z15175"/>
      <c r="AA15175"/>
      <c r="AB15175"/>
      <c r="AC15175"/>
    </row>
    <row r="15176" spans="2:29" s="14" customFormat="1" x14ac:dyDescent="0.25">
      <c r="B15176"/>
      <c r="C15176"/>
      <c r="D15176"/>
      <c r="E15176"/>
      <c r="F15176"/>
      <c r="G15176"/>
      <c r="H15176"/>
      <c r="I15176"/>
      <c r="J15176"/>
      <c r="K15176" s="91"/>
      <c r="L15176" s="91"/>
      <c r="M15176" s="91"/>
      <c r="R15176"/>
      <c r="S15176"/>
      <c r="T15176"/>
      <c r="U15176"/>
      <c r="V15176"/>
      <c r="W15176"/>
      <c r="X15176"/>
      <c r="Y15176"/>
      <c r="Z15176"/>
      <c r="AA15176"/>
      <c r="AB15176"/>
      <c r="AC15176"/>
    </row>
    <row r="15177" spans="2:29" s="14" customFormat="1" x14ac:dyDescent="0.25">
      <c r="B15177"/>
      <c r="C15177"/>
      <c r="D15177"/>
      <c r="E15177"/>
      <c r="F15177"/>
      <c r="G15177"/>
      <c r="H15177"/>
      <c r="I15177"/>
      <c r="J15177"/>
      <c r="K15177" s="91"/>
      <c r="L15177" s="91"/>
      <c r="M15177" s="91"/>
      <c r="R15177"/>
      <c r="S15177"/>
      <c r="T15177"/>
      <c r="U15177"/>
      <c r="V15177"/>
      <c r="W15177"/>
      <c r="X15177"/>
      <c r="Y15177"/>
      <c r="Z15177"/>
      <c r="AA15177"/>
      <c r="AB15177"/>
      <c r="AC15177"/>
    </row>
    <row r="15178" spans="2:29" s="14" customFormat="1" x14ac:dyDescent="0.25">
      <c r="B15178"/>
      <c r="C15178"/>
      <c r="D15178"/>
      <c r="E15178"/>
      <c r="F15178"/>
      <c r="G15178"/>
      <c r="H15178"/>
      <c r="I15178"/>
      <c r="J15178"/>
      <c r="K15178" s="91"/>
      <c r="L15178" s="91"/>
      <c r="M15178" s="91"/>
      <c r="R15178"/>
      <c r="S15178"/>
      <c r="T15178"/>
      <c r="U15178"/>
      <c r="V15178"/>
      <c r="W15178"/>
      <c r="X15178"/>
      <c r="Y15178"/>
      <c r="Z15178"/>
      <c r="AA15178"/>
      <c r="AB15178"/>
      <c r="AC15178"/>
    </row>
    <row r="15179" spans="2:29" s="14" customFormat="1" x14ac:dyDescent="0.25">
      <c r="B15179"/>
      <c r="C15179"/>
      <c r="D15179"/>
      <c r="E15179"/>
      <c r="F15179"/>
      <c r="G15179"/>
      <c r="H15179"/>
      <c r="I15179"/>
      <c r="J15179"/>
      <c r="K15179" s="91"/>
      <c r="L15179" s="91"/>
      <c r="M15179" s="91"/>
      <c r="R15179"/>
      <c r="S15179"/>
      <c r="T15179"/>
      <c r="U15179"/>
      <c r="V15179"/>
      <c r="W15179"/>
      <c r="X15179"/>
      <c r="Y15179"/>
      <c r="Z15179"/>
      <c r="AA15179"/>
      <c r="AB15179"/>
      <c r="AC15179"/>
    </row>
    <row r="15180" spans="2:29" s="14" customFormat="1" x14ac:dyDescent="0.25">
      <c r="B15180"/>
      <c r="C15180"/>
      <c r="D15180"/>
      <c r="E15180"/>
      <c r="F15180"/>
      <c r="G15180"/>
      <c r="H15180"/>
      <c r="I15180"/>
      <c r="J15180"/>
      <c r="K15180" s="91"/>
      <c r="L15180" s="91"/>
      <c r="M15180" s="91"/>
      <c r="R15180"/>
      <c r="S15180"/>
      <c r="T15180"/>
      <c r="U15180"/>
      <c r="V15180"/>
      <c r="W15180"/>
      <c r="X15180"/>
      <c r="Y15180"/>
      <c r="Z15180"/>
      <c r="AA15180"/>
      <c r="AB15180"/>
      <c r="AC15180"/>
    </row>
    <row r="15181" spans="2:29" s="14" customFormat="1" x14ac:dyDescent="0.25">
      <c r="B15181"/>
      <c r="C15181"/>
      <c r="D15181"/>
      <c r="E15181"/>
      <c r="F15181"/>
      <c r="G15181"/>
      <c r="H15181"/>
      <c r="I15181"/>
      <c r="J15181"/>
      <c r="K15181" s="91"/>
      <c r="L15181" s="91"/>
      <c r="M15181" s="91"/>
      <c r="R15181"/>
      <c r="S15181"/>
      <c r="T15181"/>
      <c r="U15181"/>
      <c r="V15181"/>
      <c r="W15181"/>
      <c r="X15181"/>
      <c r="Y15181"/>
      <c r="Z15181"/>
      <c r="AA15181"/>
      <c r="AB15181"/>
      <c r="AC15181"/>
    </row>
    <row r="15182" spans="2:29" s="14" customFormat="1" x14ac:dyDescent="0.25">
      <c r="B15182"/>
      <c r="C15182"/>
      <c r="D15182"/>
      <c r="E15182"/>
      <c r="F15182"/>
      <c r="G15182"/>
      <c r="H15182"/>
      <c r="I15182"/>
      <c r="J15182"/>
      <c r="K15182" s="91"/>
      <c r="L15182" s="91"/>
      <c r="M15182" s="91"/>
      <c r="R15182"/>
      <c r="S15182"/>
      <c r="T15182"/>
      <c r="U15182"/>
      <c r="V15182"/>
      <c r="W15182"/>
      <c r="X15182"/>
      <c r="Y15182"/>
      <c r="Z15182"/>
      <c r="AA15182"/>
      <c r="AB15182"/>
      <c r="AC15182"/>
    </row>
    <row r="15183" spans="2:29" s="14" customFormat="1" x14ac:dyDescent="0.25">
      <c r="B15183"/>
      <c r="C15183"/>
      <c r="D15183"/>
      <c r="E15183"/>
      <c r="F15183"/>
      <c r="G15183"/>
      <c r="H15183"/>
      <c r="I15183"/>
      <c r="J15183"/>
      <c r="K15183" s="91"/>
      <c r="L15183" s="91"/>
      <c r="M15183" s="91"/>
      <c r="R15183"/>
      <c r="S15183"/>
      <c r="T15183"/>
      <c r="U15183"/>
      <c r="V15183"/>
      <c r="W15183"/>
      <c r="X15183"/>
      <c r="Y15183"/>
      <c r="Z15183"/>
      <c r="AA15183"/>
      <c r="AB15183"/>
      <c r="AC15183"/>
    </row>
    <row r="15184" spans="2:29" s="14" customFormat="1" x14ac:dyDescent="0.25">
      <c r="B15184"/>
      <c r="C15184"/>
      <c r="D15184"/>
      <c r="E15184"/>
      <c r="F15184"/>
      <c r="G15184"/>
      <c r="H15184"/>
      <c r="I15184"/>
      <c r="J15184"/>
      <c r="K15184" s="91"/>
      <c r="L15184" s="91"/>
      <c r="M15184" s="91"/>
      <c r="R15184"/>
      <c r="S15184"/>
      <c r="T15184"/>
      <c r="U15184"/>
      <c r="V15184"/>
      <c r="W15184"/>
      <c r="X15184"/>
      <c r="Y15184"/>
      <c r="Z15184"/>
      <c r="AA15184"/>
      <c r="AB15184"/>
      <c r="AC15184"/>
    </row>
    <row r="15185" spans="2:29" s="14" customFormat="1" x14ac:dyDescent="0.25">
      <c r="B15185"/>
      <c r="C15185"/>
      <c r="D15185"/>
      <c r="E15185"/>
      <c r="F15185"/>
      <c r="G15185"/>
      <c r="H15185"/>
      <c r="I15185"/>
      <c r="J15185"/>
      <c r="K15185" s="91"/>
      <c r="L15185" s="91"/>
      <c r="M15185" s="91"/>
      <c r="R15185"/>
      <c r="S15185"/>
      <c r="T15185"/>
      <c r="U15185"/>
      <c r="V15185"/>
      <c r="W15185"/>
      <c r="X15185"/>
      <c r="Y15185"/>
      <c r="Z15185"/>
      <c r="AA15185"/>
      <c r="AB15185"/>
      <c r="AC15185"/>
    </row>
    <row r="15186" spans="2:29" s="14" customFormat="1" x14ac:dyDescent="0.25">
      <c r="B15186"/>
      <c r="C15186"/>
      <c r="D15186"/>
      <c r="E15186"/>
      <c r="F15186"/>
      <c r="G15186"/>
      <c r="H15186"/>
      <c r="I15186"/>
      <c r="J15186"/>
      <c r="K15186" s="91"/>
      <c r="L15186" s="91"/>
      <c r="M15186" s="91"/>
      <c r="R15186"/>
      <c r="S15186"/>
      <c r="T15186"/>
      <c r="U15186"/>
      <c r="V15186"/>
      <c r="W15186"/>
      <c r="X15186"/>
      <c r="Y15186"/>
      <c r="Z15186"/>
      <c r="AA15186"/>
      <c r="AB15186"/>
      <c r="AC15186"/>
    </row>
    <row r="15187" spans="2:29" s="14" customFormat="1" x14ac:dyDescent="0.25">
      <c r="B15187"/>
      <c r="C15187"/>
      <c r="D15187"/>
      <c r="E15187"/>
      <c r="F15187"/>
      <c r="G15187"/>
      <c r="H15187"/>
      <c r="I15187"/>
      <c r="J15187"/>
      <c r="K15187" s="91"/>
      <c r="L15187" s="91"/>
      <c r="M15187" s="91"/>
      <c r="R15187"/>
      <c r="S15187"/>
      <c r="T15187"/>
      <c r="U15187"/>
      <c r="V15187"/>
      <c r="W15187"/>
      <c r="X15187"/>
      <c r="Y15187"/>
      <c r="Z15187"/>
      <c r="AA15187"/>
      <c r="AB15187"/>
      <c r="AC15187"/>
    </row>
    <row r="15188" spans="2:29" s="14" customFormat="1" x14ac:dyDescent="0.25">
      <c r="B15188"/>
      <c r="C15188"/>
      <c r="D15188"/>
      <c r="E15188"/>
      <c r="F15188"/>
      <c r="G15188"/>
      <c r="H15188"/>
      <c r="I15188"/>
      <c r="J15188"/>
      <c r="K15188" s="91"/>
      <c r="L15188" s="91"/>
      <c r="M15188" s="91"/>
      <c r="R15188"/>
      <c r="S15188"/>
      <c r="T15188"/>
      <c r="U15188"/>
      <c r="V15188"/>
      <c r="W15188"/>
      <c r="X15188"/>
      <c r="Y15188"/>
      <c r="Z15188"/>
      <c r="AA15188"/>
      <c r="AB15188"/>
      <c r="AC15188"/>
    </row>
    <row r="15189" spans="2:29" s="14" customFormat="1" x14ac:dyDescent="0.25">
      <c r="B15189"/>
      <c r="C15189"/>
      <c r="D15189"/>
      <c r="E15189"/>
      <c r="F15189"/>
      <c r="G15189"/>
      <c r="H15189"/>
      <c r="I15189"/>
      <c r="J15189"/>
      <c r="K15189" s="91"/>
      <c r="L15189" s="91"/>
      <c r="M15189" s="91"/>
      <c r="R15189"/>
      <c r="S15189"/>
      <c r="T15189"/>
      <c r="U15189"/>
      <c r="V15189"/>
      <c r="W15189"/>
      <c r="X15189"/>
      <c r="Y15189"/>
      <c r="Z15189"/>
      <c r="AA15189"/>
      <c r="AB15189"/>
      <c r="AC15189"/>
    </row>
    <row r="15190" spans="2:29" s="14" customFormat="1" x14ac:dyDescent="0.25">
      <c r="B15190"/>
      <c r="C15190"/>
      <c r="D15190"/>
      <c r="E15190"/>
      <c r="F15190"/>
      <c r="G15190"/>
      <c r="H15190"/>
      <c r="I15190"/>
      <c r="J15190"/>
      <c r="K15190" s="91"/>
      <c r="L15190" s="91"/>
      <c r="M15190" s="91"/>
      <c r="R15190"/>
      <c r="S15190"/>
      <c r="T15190"/>
      <c r="U15190"/>
      <c r="V15190"/>
      <c r="W15190"/>
      <c r="X15190"/>
      <c r="Y15190"/>
      <c r="Z15190"/>
      <c r="AA15190"/>
      <c r="AB15190"/>
      <c r="AC15190"/>
    </row>
    <row r="15191" spans="2:29" s="14" customFormat="1" x14ac:dyDescent="0.25">
      <c r="B15191"/>
      <c r="C15191"/>
      <c r="D15191"/>
      <c r="E15191"/>
      <c r="F15191"/>
      <c r="G15191"/>
      <c r="H15191"/>
      <c r="I15191"/>
      <c r="J15191"/>
      <c r="K15191" s="91"/>
      <c r="L15191" s="91"/>
      <c r="M15191" s="91"/>
      <c r="R15191"/>
      <c r="S15191"/>
      <c r="T15191"/>
      <c r="U15191"/>
      <c r="V15191"/>
      <c r="W15191"/>
      <c r="X15191"/>
      <c r="Y15191"/>
      <c r="Z15191"/>
      <c r="AA15191"/>
      <c r="AB15191"/>
      <c r="AC15191"/>
    </row>
    <row r="15192" spans="2:29" s="14" customFormat="1" x14ac:dyDescent="0.25">
      <c r="B15192"/>
      <c r="C15192"/>
      <c r="D15192"/>
      <c r="E15192"/>
      <c r="F15192"/>
      <c r="G15192"/>
      <c r="H15192"/>
      <c r="I15192"/>
      <c r="J15192"/>
      <c r="K15192" s="91"/>
      <c r="L15192" s="91"/>
      <c r="M15192" s="91"/>
      <c r="R15192"/>
      <c r="S15192"/>
      <c r="T15192"/>
      <c r="U15192"/>
      <c r="V15192"/>
      <c r="W15192"/>
      <c r="X15192"/>
      <c r="Y15192"/>
      <c r="Z15192"/>
      <c r="AA15192"/>
      <c r="AB15192"/>
      <c r="AC15192"/>
    </row>
    <row r="15193" spans="2:29" s="14" customFormat="1" x14ac:dyDescent="0.25">
      <c r="B15193"/>
      <c r="C15193"/>
      <c r="D15193"/>
      <c r="E15193"/>
      <c r="F15193"/>
      <c r="G15193"/>
      <c r="H15193"/>
      <c r="I15193"/>
      <c r="J15193"/>
      <c r="K15193" s="91"/>
      <c r="L15193" s="91"/>
      <c r="M15193" s="91"/>
      <c r="R15193"/>
      <c r="S15193"/>
      <c r="T15193"/>
      <c r="U15193"/>
      <c r="V15193"/>
      <c r="W15193"/>
      <c r="X15193"/>
      <c r="Y15193"/>
      <c r="Z15193"/>
      <c r="AA15193"/>
      <c r="AB15193"/>
      <c r="AC15193"/>
    </row>
    <row r="15194" spans="2:29" s="14" customFormat="1" x14ac:dyDescent="0.25">
      <c r="B15194"/>
      <c r="C15194"/>
      <c r="D15194"/>
      <c r="E15194"/>
      <c r="F15194"/>
      <c r="G15194"/>
      <c r="H15194"/>
      <c r="I15194"/>
      <c r="J15194"/>
      <c r="K15194" s="91"/>
      <c r="L15194" s="91"/>
      <c r="M15194" s="91"/>
      <c r="R15194"/>
      <c r="S15194"/>
      <c r="T15194"/>
      <c r="U15194"/>
      <c r="V15194"/>
      <c r="W15194"/>
      <c r="X15194"/>
      <c r="Y15194"/>
      <c r="Z15194"/>
      <c r="AA15194"/>
      <c r="AB15194"/>
      <c r="AC15194"/>
    </row>
    <row r="15195" spans="2:29" s="14" customFormat="1" x14ac:dyDescent="0.25">
      <c r="B15195"/>
      <c r="C15195"/>
      <c r="D15195"/>
      <c r="E15195"/>
      <c r="F15195"/>
      <c r="G15195"/>
      <c r="H15195"/>
      <c r="I15195"/>
      <c r="J15195"/>
      <c r="K15195" s="91"/>
      <c r="L15195" s="91"/>
      <c r="M15195" s="91"/>
      <c r="R15195"/>
      <c r="S15195"/>
      <c r="T15195"/>
      <c r="U15195"/>
      <c r="V15195"/>
      <c r="W15195"/>
      <c r="X15195"/>
      <c r="Y15195"/>
      <c r="Z15195"/>
      <c r="AA15195"/>
      <c r="AB15195"/>
      <c r="AC15195"/>
    </row>
    <row r="15196" spans="2:29" s="14" customFormat="1" x14ac:dyDescent="0.25">
      <c r="B15196"/>
      <c r="C15196"/>
      <c r="D15196"/>
      <c r="E15196"/>
      <c r="F15196"/>
      <c r="G15196"/>
      <c r="H15196"/>
      <c r="I15196"/>
      <c r="J15196"/>
      <c r="K15196" s="91"/>
      <c r="L15196" s="91"/>
      <c r="M15196" s="91"/>
      <c r="R15196"/>
      <c r="S15196"/>
      <c r="T15196"/>
      <c r="U15196"/>
      <c r="V15196"/>
      <c r="W15196"/>
      <c r="X15196"/>
      <c r="Y15196"/>
      <c r="Z15196"/>
      <c r="AA15196"/>
      <c r="AB15196"/>
      <c r="AC15196"/>
    </row>
    <row r="15197" spans="2:29" s="14" customFormat="1" x14ac:dyDescent="0.25">
      <c r="B15197"/>
      <c r="C15197"/>
      <c r="D15197"/>
      <c r="E15197"/>
      <c r="F15197"/>
      <c r="G15197"/>
      <c r="H15197"/>
      <c r="I15197"/>
      <c r="J15197"/>
      <c r="K15197" s="91"/>
      <c r="L15197" s="91"/>
      <c r="M15197" s="91"/>
      <c r="R15197"/>
      <c r="S15197"/>
      <c r="T15197"/>
      <c r="U15197"/>
      <c r="V15197"/>
      <c r="W15197"/>
      <c r="X15197"/>
      <c r="Y15197"/>
      <c r="Z15197"/>
      <c r="AA15197"/>
      <c r="AB15197"/>
      <c r="AC15197"/>
    </row>
    <row r="15198" spans="2:29" s="14" customFormat="1" x14ac:dyDescent="0.25">
      <c r="B15198"/>
      <c r="C15198"/>
      <c r="D15198"/>
      <c r="E15198"/>
      <c r="F15198"/>
      <c r="G15198"/>
      <c r="H15198"/>
      <c r="I15198"/>
      <c r="J15198"/>
      <c r="K15198" s="91"/>
      <c r="L15198" s="91"/>
      <c r="M15198" s="91"/>
      <c r="R15198"/>
      <c r="S15198"/>
      <c r="T15198"/>
      <c r="U15198"/>
      <c r="V15198"/>
      <c r="W15198"/>
      <c r="X15198"/>
      <c r="Y15198"/>
      <c r="Z15198"/>
      <c r="AA15198"/>
      <c r="AB15198"/>
      <c r="AC15198"/>
    </row>
    <row r="15199" spans="2:29" s="14" customFormat="1" x14ac:dyDescent="0.25">
      <c r="B15199"/>
      <c r="C15199"/>
      <c r="D15199"/>
      <c r="E15199"/>
      <c r="F15199"/>
      <c r="G15199"/>
      <c r="H15199"/>
      <c r="I15199"/>
      <c r="J15199"/>
      <c r="K15199" s="91"/>
      <c r="L15199" s="91"/>
      <c r="M15199" s="91"/>
      <c r="R15199"/>
      <c r="S15199"/>
      <c r="T15199"/>
      <c r="U15199"/>
      <c r="V15199"/>
      <c r="W15199"/>
      <c r="X15199"/>
      <c r="Y15199"/>
      <c r="Z15199"/>
      <c r="AA15199"/>
      <c r="AB15199"/>
      <c r="AC15199"/>
    </row>
    <row r="15200" spans="2:29" s="14" customFormat="1" x14ac:dyDescent="0.25">
      <c r="B15200"/>
      <c r="C15200"/>
      <c r="D15200"/>
      <c r="E15200"/>
      <c r="F15200"/>
      <c r="G15200"/>
      <c r="H15200"/>
      <c r="I15200"/>
      <c r="J15200"/>
      <c r="K15200" s="91"/>
      <c r="L15200" s="91"/>
      <c r="M15200" s="91"/>
      <c r="R15200"/>
      <c r="S15200"/>
      <c r="T15200"/>
      <c r="U15200"/>
      <c r="V15200"/>
      <c r="W15200"/>
      <c r="X15200"/>
      <c r="Y15200"/>
      <c r="Z15200"/>
      <c r="AA15200"/>
      <c r="AB15200"/>
      <c r="AC15200"/>
    </row>
    <row r="15201" spans="2:29" s="14" customFormat="1" x14ac:dyDescent="0.25">
      <c r="B15201"/>
      <c r="C15201"/>
      <c r="D15201"/>
      <c r="E15201"/>
      <c r="F15201"/>
      <c r="G15201"/>
      <c r="H15201"/>
      <c r="I15201"/>
      <c r="J15201"/>
      <c r="K15201" s="91"/>
      <c r="L15201" s="91"/>
      <c r="M15201" s="91"/>
      <c r="R15201"/>
      <c r="S15201"/>
      <c r="T15201"/>
      <c r="U15201"/>
      <c r="V15201"/>
      <c r="W15201"/>
      <c r="X15201"/>
      <c r="Y15201"/>
      <c r="Z15201"/>
      <c r="AA15201"/>
      <c r="AB15201"/>
      <c r="AC15201"/>
    </row>
    <row r="15202" spans="2:29" s="14" customFormat="1" x14ac:dyDescent="0.25">
      <c r="B15202"/>
      <c r="C15202"/>
      <c r="D15202"/>
      <c r="E15202"/>
      <c r="F15202"/>
      <c r="G15202"/>
      <c r="H15202"/>
      <c r="I15202"/>
      <c r="J15202"/>
      <c r="K15202" s="91"/>
      <c r="L15202" s="91"/>
      <c r="M15202" s="91"/>
      <c r="R15202"/>
      <c r="S15202"/>
      <c r="T15202"/>
      <c r="U15202"/>
      <c r="V15202"/>
      <c r="W15202"/>
      <c r="X15202"/>
      <c r="Y15202"/>
      <c r="Z15202"/>
      <c r="AA15202"/>
      <c r="AB15202"/>
      <c r="AC15202"/>
    </row>
    <row r="15203" spans="2:29" s="14" customFormat="1" x14ac:dyDescent="0.25">
      <c r="B15203"/>
      <c r="C15203"/>
      <c r="D15203"/>
      <c r="E15203"/>
      <c r="F15203"/>
      <c r="G15203"/>
      <c r="H15203"/>
      <c r="I15203"/>
      <c r="J15203"/>
      <c r="K15203" s="91"/>
      <c r="L15203" s="91"/>
      <c r="M15203" s="91"/>
      <c r="R15203"/>
      <c r="S15203"/>
      <c r="T15203"/>
      <c r="U15203"/>
      <c r="V15203"/>
      <c r="W15203"/>
      <c r="X15203"/>
      <c r="Y15203"/>
      <c r="Z15203"/>
      <c r="AA15203"/>
      <c r="AB15203"/>
      <c r="AC15203"/>
    </row>
    <row r="15204" spans="2:29" s="14" customFormat="1" x14ac:dyDescent="0.25">
      <c r="B15204"/>
      <c r="C15204"/>
      <c r="D15204"/>
      <c r="E15204"/>
      <c r="F15204"/>
      <c r="G15204"/>
      <c r="H15204"/>
      <c r="I15204"/>
      <c r="J15204"/>
      <c r="K15204" s="91"/>
      <c r="L15204" s="91"/>
      <c r="M15204" s="91"/>
      <c r="R15204"/>
      <c r="S15204"/>
      <c r="T15204"/>
      <c r="U15204"/>
      <c r="V15204"/>
      <c r="W15204"/>
      <c r="X15204"/>
      <c r="Y15204"/>
      <c r="Z15204"/>
      <c r="AA15204"/>
      <c r="AB15204"/>
      <c r="AC15204"/>
    </row>
    <row r="15205" spans="2:29" s="14" customFormat="1" x14ac:dyDescent="0.25">
      <c r="B15205"/>
      <c r="C15205"/>
      <c r="D15205"/>
      <c r="E15205"/>
      <c r="F15205"/>
      <c r="G15205"/>
      <c r="H15205"/>
      <c r="I15205"/>
      <c r="J15205"/>
      <c r="K15205" s="91"/>
      <c r="L15205" s="91"/>
      <c r="M15205" s="91"/>
      <c r="R15205"/>
      <c r="S15205"/>
      <c r="T15205"/>
      <c r="U15205"/>
      <c r="V15205"/>
      <c r="W15205"/>
      <c r="X15205"/>
      <c r="Y15205"/>
      <c r="Z15205"/>
      <c r="AA15205"/>
      <c r="AB15205"/>
      <c r="AC15205"/>
    </row>
    <row r="15206" spans="2:29" s="14" customFormat="1" x14ac:dyDescent="0.25">
      <c r="B15206"/>
      <c r="C15206"/>
      <c r="D15206"/>
      <c r="E15206"/>
      <c r="F15206"/>
      <c r="G15206"/>
      <c r="H15206"/>
      <c r="I15206"/>
      <c r="J15206"/>
      <c r="K15206" s="91"/>
      <c r="L15206" s="91"/>
      <c r="M15206" s="91"/>
      <c r="R15206"/>
      <c r="S15206"/>
      <c r="T15206"/>
      <c r="U15206"/>
      <c r="V15206"/>
      <c r="W15206"/>
      <c r="X15206"/>
      <c r="Y15206"/>
      <c r="Z15206"/>
      <c r="AA15206"/>
      <c r="AB15206"/>
      <c r="AC15206"/>
    </row>
    <row r="15207" spans="2:29" s="14" customFormat="1" x14ac:dyDescent="0.25">
      <c r="B15207"/>
      <c r="C15207"/>
      <c r="D15207"/>
      <c r="E15207"/>
      <c r="F15207"/>
      <c r="G15207"/>
      <c r="H15207"/>
      <c r="I15207"/>
      <c r="J15207"/>
      <c r="K15207" s="91"/>
      <c r="L15207" s="91"/>
      <c r="M15207" s="91"/>
      <c r="R15207"/>
      <c r="S15207"/>
      <c r="T15207"/>
      <c r="U15207"/>
      <c r="V15207"/>
      <c r="W15207"/>
      <c r="X15207"/>
      <c r="Y15207"/>
      <c r="Z15207"/>
      <c r="AA15207"/>
      <c r="AB15207"/>
      <c r="AC15207"/>
    </row>
    <row r="15208" spans="2:29" s="14" customFormat="1" x14ac:dyDescent="0.25">
      <c r="B15208"/>
      <c r="C15208"/>
      <c r="D15208"/>
      <c r="E15208"/>
      <c r="F15208"/>
      <c r="G15208"/>
      <c r="H15208"/>
      <c r="I15208"/>
      <c r="J15208"/>
      <c r="K15208" s="91"/>
      <c r="L15208" s="91"/>
      <c r="M15208" s="91"/>
      <c r="R15208"/>
      <c r="S15208"/>
      <c r="T15208"/>
      <c r="U15208"/>
      <c r="V15208"/>
      <c r="W15208"/>
      <c r="X15208"/>
      <c r="Y15208"/>
      <c r="Z15208"/>
      <c r="AA15208"/>
      <c r="AB15208"/>
      <c r="AC15208"/>
    </row>
    <row r="15209" spans="2:29" s="14" customFormat="1" x14ac:dyDescent="0.25">
      <c r="B15209"/>
      <c r="C15209"/>
      <c r="D15209"/>
      <c r="E15209"/>
      <c r="F15209"/>
      <c r="G15209"/>
      <c r="H15209"/>
      <c r="I15209"/>
      <c r="J15209"/>
      <c r="K15209" s="91"/>
      <c r="L15209" s="91"/>
      <c r="M15209" s="91"/>
      <c r="R15209"/>
      <c r="S15209"/>
      <c r="T15209"/>
      <c r="U15209"/>
      <c r="V15209"/>
      <c r="W15209"/>
      <c r="X15209"/>
      <c r="Y15209"/>
      <c r="Z15209"/>
      <c r="AA15209"/>
      <c r="AB15209"/>
      <c r="AC15209"/>
    </row>
    <row r="15210" spans="2:29" s="14" customFormat="1" x14ac:dyDescent="0.25">
      <c r="B15210"/>
      <c r="C15210"/>
      <c r="D15210"/>
      <c r="E15210"/>
      <c r="F15210"/>
      <c r="G15210"/>
      <c r="H15210"/>
      <c r="I15210"/>
      <c r="J15210"/>
      <c r="K15210" s="91"/>
      <c r="L15210" s="91"/>
      <c r="M15210" s="91"/>
      <c r="R15210"/>
      <c r="S15210"/>
      <c r="T15210"/>
      <c r="U15210"/>
      <c r="V15210"/>
      <c r="W15210"/>
      <c r="X15210"/>
      <c r="Y15210"/>
      <c r="Z15210"/>
      <c r="AA15210"/>
      <c r="AB15210"/>
      <c r="AC15210"/>
    </row>
    <row r="15211" spans="2:29" s="14" customFormat="1" x14ac:dyDescent="0.25">
      <c r="B15211"/>
      <c r="C15211"/>
      <c r="D15211"/>
      <c r="E15211"/>
      <c r="F15211"/>
      <c r="G15211"/>
      <c r="H15211"/>
      <c r="I15211"/>
      <c r="J15211"/>
      <c r="K15211" s="91"/>
      <c r="L15211" s="91"/>
      <c r="M15211" s="91"/>
      <c r="R15211"/>
      <c r="S15211"/>
      <c r="T15211"/>
      <c r="U15211"/>
      <c r="V15211"/>
      <c r="W15211"/>
      <c r="X15211"/>
      <c r="Y15211"/>
      <c r="Z15211"/>
      <c r="AA15211"/>
      <c r="AB15211"/>
      <c r="AC15211"/>
    </row>
    <row r="15212" spans="2:29" s="14" customFormat="1" x14ac:dyDescent="0.25">
      <c r="B15212"/>
      <c r="C15212"/>
      <c r="D15212"/>
      <c r="E15212"/>
      <c r="F15212"/>
      <c r="G15212"/>
      <c r="H15212"/>
      <c r="I15212"/>
      <c r="J15212"/>
      <c r="K15212" s="91"/>
      <c r="L15212" s="91"/>
      <c r="M15212" s="91"/>
      <c r="R15212"/>
      <c r="S15212"/>
      <c r="T15212"/>
      <c r="U15212"/>
      <c r="V15212"/>
      <c r="W15212"/>
      <c r="X15212"/>
      <c r="Y15212"/>
      <c r="Z15212"/>
      <c r="AA15212"/>
      <c r="AB15212"/>
      <c r="AC15212"/>
    </row>
    <row r="15213" spans="2:29" s="14" customFormat="1" x14ac:dyDescent="0.25">
      <c r="B15213"/>
      <c r="C15213"/>
      <c r="D15213"/>
      <c r="E15213"/>
      <c r="F15213"/>
      <c r="G15213"/>
      <c r="H15213"/>
      <c r="I15213"/>
      <c r="J15213"/>
      <c r="K15213" s="91"/>
      <c r="L15213" s="91"/>
      <c r="M15213" s="91"/>
      <c r="R15213"/>
      <c r="S15213"/>
      <c r="T15213"/>
      <c r="U15213"/>
      <c r="V15213"/>
      <c r="W15213"/>
      <c r="X15213"/>
      <c r="Y15213"/>
      <c r="Z15213"/>
      <c r="AA15213"/>
      <c r="AB15213"/>
      <c r="AC15213"/>
    </row>
    <row r="15214" spans="2:29" s="14" customFormat="1" x14ac:dyDescent="0.25">
      <c r="B15214"/>
      <c r="C15214"/>
      <c r="D15214"/>
      <c r="E15214"/>
      <c r="F15214"/>
      <c r="G15214"/>
      <c r="H15214"/>
      <c r="I15214"/>
      <c r="J15214"/>
      <c r="K15214" s="91"/>
      <c r="L15214" s="91"/>
      <c r="M15214" s="91"/>
      <c r="R15214"/>
      <c r="S15214"/>
      <c r="T15214"/>
      <c r="U15214"/>
      <c r="V15214"/>
      <c r="W15214"/>
      <c r="X15214"/>
      <c r="Y15214"/>
      <c r="Z15214"/>
      <c r="AA15214"/>
      <c r="AB15214"/>
      <c r="AC15214"/>
    </row>
    <row r="15215" spans="2:29" s="14" customFormat="1" x14ac:dyDescent="0.25">
      <c r="B15215"/>
      <c r="C15215"/>
      <c r="D15215"/>
      <c r="E15215"/>
      <c r="F15215"/>
      <c r="G15215"/>
      <c r="H15215"/>
      <c r="I15215"/>
      <c r="J15215"/>
      <c r="K15215" s="91"/>
      <c r="L15215" s="91"/>
      <c r="M15215" s="91"/>
      <c r="R15215"/>
      <c r="S15215"/>
      <c r="T15215"/>
      <c r="U15215"/>
      <c r="V15215"/>
      <c r="W15215"/>
      <c r="X15215"/>
      <c r="Y15215"/>
      <c r="Z15215"/>
      <c r="AA15215"/>
      <c r="AB15215"/>
      <c r="AC15215"/>
    </row>
    <row r="15216" spans="2:29" s="14" customFormat="1" x14ac:dyDescent="0.25">
      <c r="B15216"/>
      <c r="C15216"/>
      <c r="D15216"/>
      <c r="E15216"/>
      <c r="F15216"/>
      <c r="G15216"/>
      <c r="H15216"/>
      <c r="I15216"/>
      <c r="J15216"/>
      <c r="K15216" s="91"/>
      <c r="L15216" s="91"/>
      <c r="M15216" s="91"/>
      <c r="R15216"/>
      <c r="S15216"/>
      <c r="T15216"/>
      <c r="U15216"/>
      <c r="V15216"/>
      <c r="W15216"/>
      <c r="X15216"/>
      <c r="Y15216"/>
      <c r="Z15216"/>
      <c r="AA15216"/>
      <c r="AB15216"/>
      <c r="AC15216"/>
    </row>
    <row r="15217" spans="2:29" s="14" customFormat="1" x14ac:dyDescent="0.25">
      <c r="B15217"/>
      <c r="C15217"/>
      <c r="D15217"/>
      <c r="E15217"/>
      <c r="F15217"/>
      <c r="G15217"/>
      <c r="H15217"/>
      <c r="I15217"/>
      <c r="J15217"/>
      <c r="K15217" s="91"/>
      <c r="L15217" s="91"/>
      <c r="M15217" s="91"/>
      <c r="R15217"/>
      <c r="S15217"/>
      <c r="T15217"/>
      <c r="U15217"/>
      <c r="V15217"/>
      <c r="W15217"/>
      <c r="X15217"/>
      <c r="Y15217"/>
      <c r="Z15217"/>
      <c r="AA15217"/>
      <c r="AB15217"/>
      <c r="AC15217"/>
    </row>
    <row r="15218" spans="2:29" s="14" customFormat="1" x14ac:dyDescent="0.25">
      <c r="B15218"/>
      <c r="C15218"/>
      <c r="D15218"/>
      <c r="E15218"/>
      <c r="F15218"/>
      <c r="G15218"/>
      <c r="H15218"/>
      <c r="I15218"/>
      <c r="J15218"/>
      <c r="K15218" s="91"/>
      <c r="L15218" s="91"/>
      <c r="M15218" s="91"/>
      <c r="R15218"/>
      <c r="S15218"/>
      <c r="T15218"/>
      <c r="U15218"/>
      <c r="V15218"/>
      <c r="W15218"/>
      <c r="X15218"/>
      <c r="Y15218"/>
      <c r="Z15218"/>
      <c r="AA15218"/>
      <c r="AB15218"/>
      <c r="AC15218"/>
    </row>
    <row r="15219" spans="2:29" s="14" customFormat="1" x14ac:dyDescent="0.25">
      <c r="B15219"/>
      <c r="C15219"/>
      <c r="D15219"/>
      <c r="E15219"/>
      <c r="F15219"/>
      <c r="G15219"/>
      <c r="H15219"/>
      <c r="I15219"/>
      <c r="J15219"/>
      <c r="K15219" s="91"/>
      <c r="L15219" s="91"/>
      <c r="M15219" s="91"/>
      <c r="R15219"/>
      <c r="S15219"/>
      <c r="T15219"/>
      <c r="U15219"/>
      <c r="V15219"/>
      <c r="W15219"/>
      <c r="X15219"/>
      <c r="Y15219"/>
      <c r="Z15219"/>
      <c r="AA15219"/>
      <c r="AB15219"/>
      <c r="AC15219"/>
    </row>
    <row r="15220" spans="2:29" s="14" customFormat="1" x14ac:dyDescent="0.25">
      <c r="B15220"/>
      <c r="C15220"/>
      <c r="D15220"/>
      <c r="E15220"/>
      <c r="F15220"/>
      <c r="G15220"/>
      <c r="H15220"/>
      <c r="I15220"/>
      <c r="J15220"/>
      <c r="K15220" s="91"/>
      <c r="L15220" s="91"/>
      <c r="M15220" s="91"/>
      <c r="R15220"/>
      <c r="S15220"/>
      <c r="T15220"/>
      <c r="U15220"/>
      <c r="V15220"/>
      <c r="W15220"/>
      <c r="X15220"/>
      <c r="Y15220"/>
      <c r="Z15220"/>
      <c r="AA15220"/>
      <c r="AB15220"/>
      <c r="AC15220"/>
    </row>
    <row r="15221" spans="2:29" s="14" customFormat="1" x14ac:dyDescent="0.25">
      <c r="B15221"/>
      <c r="C15221"/>
      <c r="D15221"/>
      <c r="E15221"/>
      <c r="F15221"/>
      <c r="G15221"/>
      <c r="H15221"/>
      <c r="I15221"/>
      <c r="J15221"/>
      <c r="K15221" s="91"/>
      <c r="L15221" s="91"/>
      <c r="M15221" s="91"/>
      <c r="R15221"/>
      <c r="S15221"/>
      <c r="T15221"/>
      <c r="U15221"/>
      <c r="V15221"/>
      <c r="W15221"/>
      <c r="X15221"/>
      <c r="Y15221"/>
      <c r="Z15221"/>
      <c r="AA15221"/>
      <c r="AB15221"/>
      <c r="AC15221"/>
    </row>
    <row r="15222" spans="2:29" s="14" customFormat="1" x14ac:dyDescent="0.25">
      <c r="B15222"/>
      <c r="C15222"/>
      <c r="D15222"/>
      <c r="E15222"/>
      <c r="F15222"/>
      <c r="G15222"/>
      <c r="H15222"/>
      <c r="I15222"/>
      <c r="J15222"/>
      <c r="K15222" s="91"/>
      <c r="L15222" s="91"/>
      <c r="M15222" s="91"/>
      <c r="R15222"/>
      <c r="S15222"/>
      <c r="T15222"/>
      <c r="U15222"/>
      <c r="V15222"/>
      <c r="W15222"/>
      <c r="X15222"/>
      <c r="Y15222"/>
      <c r="Z15222"/>
      <c r="AA15222"/>
      <c r="AB15222"/>
      <c r="AC15222"/>
    </row>
    <row r="15223" spans="2:29" s="14" customFormat="1" x14ac:dyDescent="0.25">
      <c r="B15223"/>
      <c r="C15223"/>
      <c r="D15223"/>
      <c r="E15223"/>
      <c r="F15223"/>
      <c r="G15223"/>
      <c r="H15223"/>
      <c r="I15223"/>
      <c r="J15223"/>
      <c r="K15223" s="91"/>
      <c r="L15223" s="91"/>
      <c r="M15223" s="91"/>
      <c r="R15223"/>
      <c r="S15223"/>
      <c r="T15223"/>
      <c r="U15223"/>
      <c r="V15223"/>
      <c r="W15223"/>
      <c r="X15223"/>
      <c r="Y15223"/>
      <c r="Z15223"/>
      <c r="AA15223"/>
      <c r="AB15223"/>
      <c r="AC15223"/>
    </row>
    <row r="15224" spans="2:29" s="14" customFormat="1" x14ac:dyDescent="0.25">
      <c r="B15224"/>
      <c r="C15224"/>
      <c r="D15224"/>
      <c r="E15224"/>
      <c r="F15224"/>
      <c r="G15224"/>
      <c r="H15224"/>
      <c r="I15224"/>
      <c r="J15224"/>
      <c r="K15224" s="91"/>
      <c r="L15224" s="91"/>
      <c r="M15224" s="91"/>
      <c r="R15224"/>
      <c r="S15224"/>
      <c r="T15224"/>
      <c r="U15224"/>
      <c r="V15224"/>
      <c r="W15224"/>
      <c r="X15224"/>
      <c r="Y15224"/>
      <c r="Z15224"/>
      <c r="AA15224"/>
      <c r="AB15224"/>
      <c r="AC15224"/>
    </row>
    <row r="15225" spans="2:29" s="14" customFormat="1" x14ac:dyDescent="0.25">
      <c r="B15225"/>
      <c r="C15225"/>
      <c r="D15225"/>
      <c r="E15225"/>
      <c r="F15225"/>
      <c r="G15225"/>
      <c r="H15225"/>
      <c r="I15225"/>
      <c r="J15225"/>
      <c r="K15225" s="91"/>
      <c r="L15225" s="91"/>
      <c r="M15225" s="91"/>
      <c r="R15225"/>
      <c r="S15225"/>
      <c r="T15225"/>
      <c r="U15225"/>
      <c r="V15225"/>
      <c r="W15225"/>
      <c r="X15225"/>
      <c r="Y15225"/>
      <c r="Z15225"/>
      <c r="AA15225"/>
      <c r="AB15225"/>
      <c r="AC15225"/>
    </row>
    <row r="15226" spans="2:29" s="14" customFormat="1" x14ac:dyDescent="0.25">
      <c r="B15226"/>
      <c r="C15226"/>
      <c r="D15226"/>
      <c r="E15226"/>
      <c r="F15226"/>
      <c r="G15226"/>
      <c r="H15226"/>
      <c r="I15226"/>
      <c r="J15226"/>
      <c r="K15226" s="91"/>
      <c r="L15226" s="91"/>
      <c r="M15226" s="91"/>
      <c r="R15226"/>
      <c r="S15226"/>
      <c r="T15226"/>
      <c r="U15226"/>
      <c r="V15226"/>
      <c r="W15226"/>
      <c r="X15226"/>
      <c r="Y15226"/>
      <c r="Z15226"/>
      <c r="AA15226"/>
      <c r="AB15226"/>
      <c r="AC15226"/>
    </row>
    <row r="15227" spans="2:29" s="14" customFormat="1" x14ac:dyDescent="0.25">
      <c r="B15227"/>
      <c r="C15227"/>
      <c r="D15227"/>
      <c r="E15227"/>
      <c r="F15227"/>
      <c r="G15227"/>
      <c r="H15227"/>
      <c r="I15227"/>
      <c r="J15227"/>
      <c r="K15227" s="91"/>
      <c r="L15227" s="91"/>
      <c r="M15227" s="91"/>
      <c r="R15227"/>
      <c r="S15227"/>
      <c r="T15227"/>
      <c r="U15227"/>
      <c r="V15227"/>
      <c r="W15227"/>
      <c r="X15227"/>
      <c r="Y15227"/>
      <c r="Z15227"/>
      <c r="AA15227"/>
      <c r="AB15227"/>
      <c r="AC15227"/>
    </row>
    <row r="15228" spans="2:29" s="14" customFormat="1" x14ac:dyDescent="0.25">
      <c r="B15228"/>
      <c r="C15228"/>
      <c r="D15228"/>
      <c r="E15228"/>
      <c r="F15228"/>
      <c r="G15228"/>
      <c r="H15228"/>
      <c r="I15228"/>
      <c r="J15228"/>
      <c r="K15228" s="91"/>
      <c r="L15228" s="91"/>
      <c r="M15228" s="91"/>
      <c r="R15228"/>
      <c r="S15228"/>
      <c r="T15228"/>
      <c r="U15228"/>
      <c r="V15228"/>
      <c r="W15228"/>
      <c r="X15228"/>
      <c r="Y15228"/>
      <c r="Z15228"/>
      <c r="AA15228"/>
      <c r="AB15228"/>
      <c r="AC15228"/>
    </row>
    <row r="15229" spans="2:29" s="14" customFormat="1" x14ac:dyDescent="0.25">
      <c r="B15229"/>
      <c r="C15229"/>
      <c r="D15229"/>
      <c r="E15229"/>
      <c r="F15229"/>
      <c r="G15229"/>
      <c r="H15229"/>
      <c r="I15229"/>
      <c r="J15229"/>
      <c r="K15229" s="91"/>
      <c r="L15229" s="91"/>
      <c r="M15229" s="91"/>
      <c r="R15229"/>
      <c r="S15229"/>
      <c r="T15229"/>
      <c r="U15229"/>
      <c r="V15229"/>
      <c r="W15229"/>
      <c r="X15229"/>
      <c r="Y15229"/>
      <c r="Z15229"/>
      <c r="AA15229"/>
      <c r="AB15229"/>
      <c r="AC15229"/>
    </row>
    <row r="15230" spans="2:29" s="14" customFormat="1" x14ac:dyDescent="0.25">
      <c r="B15230"/>
      <c r="C15230"/>
      <c r="D15230"/>
      <c r="E15230"/>
      <c r="F15230"/>
      <c r="G15230"/>
      <c r="H15230"/>
      <c r="I15230"/>
      <c r="J15230"/>
      <c r="K15230" s="91"/>
      <c r="L15230" s="91"/>
      <c r="M15230" s="91"/>
      <c r="R15230"/>
      <c r="S15230"/>
      <c r="T15230"/>
      <c r="U15230"/>
      <c r="V15230"/>
      <c r="W15230"/>
      <c r="X15230"/>
      <c r="Y15230"/>
      <c r="Z15230"/>
      <c r="AA15230"/>
      <c r="AB15230"/>
      <c r="AC15230"/>
    </row>
    <row r="15231" spans="2:29" s="14" customFormat="1" x14ac:dyDescent="0.25">
      <c r="B15231"/>
      <c r="C15231"/>
      <c r="D15231"/>
      <c r="E15231"/>
      <c r="F15231"/>
      <c r="G15231"/>
      <c r="H15231"/>
      <c r="I15231"/>
      <c r="J15231"/>
      <c r="K15231" s="91"/>
      <c r="L15231" s="91"/>
      <c r="M15231" s="91"/>
      <c r="R15231"/>
      <c r="S15231"/>
      <c r="T15231"/>
      <c r="U15231"/>
      <c r="V15231"/>
      <c r="W15231"/>
      <c r="X15231"/>
      <c r="Y15231"/>
      <c r="Z15231"/>
      <c r="AA15231"/>
      <c r="AB15231"/>
      <c r="AC15231"/>
    </row>
    <row r="15232" spans="2:29" s="14" customFormat="1" x14ac:dyDescent="0.25">
      <c r="B15232"/>
      <c r="C15232"/>
      <c r="D15232"/>
      <c r="E15232"/>
      <c r="F15232"/>
      <c r="G15232"/>
      <c r="H15232"/>
      <c r="I15232"/>
      <c r="J15232"/>
      <c r="K15232" s="91"/>
      <c r="L15232" s="91"/>
      <c r="M15232" s="91"/>
      <c r="R15232"/>
      <c r="S15232"/>
      <c r="T15232"/>
      <c r="U15232"/>
      <c r="V15232"/>
      <c r="W15232"/>
      <c r="X15232"/>
      <c r="Y15232"/>
      <c r="Z15232"/>
      <c r="AA15232"/>
      <c r="AB15232"/>
      <c r="AC15232"/>
    </row>
    <row r="15233" spans="2:29" s="14" customFormat="1" x14ac:dyDescent="0.25">
      <c r="B15233"/>
      <c r="C15233"/>
      <c r="D15233"/>
      <c r="E15233"/>
      <c r="F15233"/>
      <c r="G15233"/>
      <c r="H15233"/>
      <c r="I15233"/>
      <c r="J15233"/>
      <c r="K15233" s="91"/>
      <c r="L15233" s="91"/>
      <c r="M15233" s="91"/>
      <c r="R15233"/>
      <c r="S15233"/>
      <c r="T15233"/>
      <c r="U15233"/>
      <c r="V15233"/>
      <c r="W15233"/>
      <c r="X15233"/>
      <c r="Y15233"/>
      <c r="Z15233"/>
      <c r="AA15233"/>
      <c r="AB15233"/>
      <c r="AC15233"/>
    </row>
    <row r="15234" spans="2:29" s="14" customFormat="1" x14ac:dyDescent="0.25">
      <c r="B15234"/>
      <c r="C15234"/>
      <c r="D15234"/>
      <c r="E15234"/>
      <c r="F15234"/>
      <c r="G15234"/>
      <c r="H15234"/>
      <c r="I15234"/>
      <c r="J15234"/>
      <c r="K15234" s="91"/>
      <c r="L15234" s="91"/>
      <c r="M15234" s="91"/>
      <c r="R15234"/>
      <c r="S15234"/>
      <c r="T15234"/>
      <c r="U15234"/>
      <c r="V15234"/>
      <c r="W15234"/>
      <c r="X15234"/>
      <c r="Y15234"/>
      <c r="Z15234"/>
      <c r="AA15234"/>
      <c r="AB15234"/>
      <c r="AC15234"/>
    </row>
    <row r="15235" spans="2:29" s="14" customFormat="1" x14ac:dyDescent="0.25">
      <c r="B15235"/>
      <c r="C15235"/>
      <c r="D15235"/>
      <c r="E15235"/>
      <c r="F15235"/>
      <c r="G15235"/>
      <c r="H15235"/>
      <c r="I15235"/>
      <c r="J15235"/>
      <c r="K15235" s="91"/>
      <c r="L15235" s="91"/>
      <c r="M15235" s="91"/>
      <c r="R15235"/>
      <c r="S15235"/>
      <c r="T15235"/>
      <c r="U15235"/>
      <c r="V15235"/>
      <c r="W15235"/>
      <c r="X15235"/>
      <c r="Y15235"/>
      <c r="Z15235"/>
      <c r="AA15235"/>
      <c r="AB15235"/>
      <c r="AC15235"/>
    </row>
    <row r="15236" spans="2:29" s="14" customFormat="1" x14ac:dyDescent="0.25">
      <c r="B15236"/>
      <c r="C15236"/>
      <c r="D15236"/>
      <c r="E15236"/>
      <c r="F15236"/>
      <c r="G15236"/>
      <c r="H15236"/>
      <c r="I15236"/>
      <c r="J15236"/>
      <c r="K15236" s="91"/>
      <c r="L15236" s="91"/>
      <c r="M15236" s="91"/>
      <c r="R15236"/>
      <c r="S15236"/>
      <c r="T15236"/>
      <c r="U15236"/>
      <c r="V15236"/>
      <c r="W15236"/>
      <c r="X15236"/>
      <c r="Y15236"/>
      <c r="Z15236"/>
      <c r="AA15236"/>
      <c r="AB15236"/>
      <c r="AC15236"/>
    </row>
    <row r="15237" spans="2:29" s="14" customFormat="1" x14ac:dyDescent="0.25">
      <c r="B15237"/>
      <c r="C15237"/>
      <c r="D15237"/>
      <c r="E15237"/>
      <c r="F15237"/>
      <c r="G15237"/>
      <c r="H15237"/>
      <c r="I15237"/>
      <c r="J15237"/>
      <c r="K15237" s="91"/>
      <c r="L15237" s="91"/>
      <c r="M15237" s="91"/>
      <c r="R15237"/>
      <c r="S15237"/>
      <c r="T15237"/>
      <c r="U15237"/>
      <c r="V15237"/>
      <c r="W15237"/>
      <c r="X15237"/>
      <c r="Y15237"/>
      <c r="Z15237"/>
      <c r="AA15237"/>
      <c r="AB15237"/>
      <c r="AC15237"/>
    </row>
    <row r="15238" spans="2:29" s="14" customFormat="1" x14ac:dyDescent="0.25">
      <c r="B15238"/>
      <c r="C15238"/>
      <c r="D15238"/>
      <c r="E15238"/>
      <c r="F15238"/>
      <c r="G15238"/>
      <c r="H15238"/>
      <c r="I15238"/>
      <c r="J15238"/>
      <c r="K15238" s="91"/>
      <c r="L15238" s="91"/>
      <c r="M15238" s="91"/>
      <c r="R15238"/>
      <c r="S15238"/>
      <c r="T15238"/>
      <c r="U15238"/>
      <c r="V15238"/>
      <c r="W15238"/>
      <c r="X15238"/>
      <c r="Y15238"/>
      <c r="Z15238"/>
      <c r="AA15238"/>
      <c r="AB15238"/>
      <c r="AC15238"/>
    </row>
    <row r="15239" spans="2:29" s="14" customFormat="1" x14ac:dyDescent="0.25">
      <c r="B15239"/>
      <c r="C15239"/>
      <c r="D15239"/>
      <c r="E15239"/>
      <c r="F15239"/>
      <c r="G15239"/>
      <c r="H15239"/>
      <c r="I15239"/>
      <c r="J15239"/>
      <c r="K15239" s="91"/>
      <c r="L15239" s="91"/>
      <c r="M15239" s="91"/>
      <c r="R15239"/>
      <c r="S15239"/>
      <c r="T15239"/>
      <c r="U15239"/>
      <c r="V15239"/>
      <c r="W15239"/>
      <c r="X15239"/>
      <c r="Y15239"/>
      <c r="Z15239"/>
      <c r="AA15239"/>
      <c r="AB15239"/>
      <c r="AC15239"/>
    </row>
    <row r="15240" spans="2:29" s="14" customFormat="1" x14ac:dyDescent="0.25">
      <c r="B15240"/>
      <c r="C15240"/>
      <c r="D15240"/>
      <c r="E15240"/>
      <c r="F15240"/>
      <c r="G15240"/>
      <c r="H15240"/>
      <c r="I15240"/>
      <c r="J15240"/>
      <c r="K15240" s="91"/>
      <c r="L15240" s="91"/>
      <c r="M15240" s="91"/>
      <c r="R15240"/>
      <c r="S15240"/>
      <c r="T15240"/>
      <c r="U15240"/>
      <c r="V15240"/>
      <c r="W15240"/>
      <c r="X15240"/>
      <c r="Y15240"/>
      <c r="Z15240"/>
      <c r="AA15240"/>
      <c r="AB15240"/>
      <c r="AC15240"/>
    </row>
    <row r="15241" spans="2:29" s="14" customFormat="1" x14ac:dyDescent="0.25">
      <c r="B15241"/>
      <c r="C15241"/>
      <c r="D15241"/>
      <c r="E15241"/>
      <c r="F15241"/>
      <c r="G15241"/>
      <c r="H15241"/>
      <c r="I15241"/>
      <c r="J15241"/>
      <c r="K15241" s="91"/>
      <c r="L15241" s="91"/>
      <c r="M15241" s="91"/>
      <c r="R15241"/>
      <c r="S15241"/>
      <c r="T15241"/>
      <c r="U15241"/>
      <c r="V15241"/>
      <c r="W15241"/>
      <c r="X15241"/>
      <c r="Y15241"/>
      <c r="Z15241"/>
      <c r="AA15241"/>
      <c r="AB15241"/>
      <c r="AC15241"/>
    </row>
    <row r="15242" spans="2:29" s="14" customFormat="1" x14ac:dyDescent="0.25">
      <c r="B15242"/>
      <c r="C15242"/>
      <c r="D15242"/>
      <c r="E15242"/>
      <c r="F15242"/>
      <c r="G15242"/>
      <c r="H15242"/>
      <c r="I15242"/>
      <c r="J15242"/>
      <c r="K15242" s="91"/>
      <c r="L15242" s="91"/>
      <c r="M15242" s="91"/>
      <c r="R15242"/>
      <c r="S15242"/>
      <c r="T15242"/>
      <c r="U15242"/>
      <c r="V15242"/>
      <c r="W15242"/>
      <c r="X15242"/>
      <c r="Y15242"/>
      <c r="Z15242"/>
      <c r="AA15242"/>
      <c r="AB15242"/>
      <c r="AC15242"/>
    </row>
    <row r="15243" spans="2:29" s="14" customFormat="1" x14ac:dyDescent="0.25">
      <c r="B15243"/>
      <c r="C15243"/>
      <c r="D15243"/>
      <c r="E15243"/>
      <c r="F15243"/>
      <c r="G15243"/>
      <c r="H15243"/>
      <c r="I15243"/>
      <c r="J15243"/>
      <c r="K15243" s="91"/>
      <c r="L15243" s="91"/>
      <c r="M15243" s="91"/>
      <c r="R15243"/>
      <c r="S15243"/>
      <c r="T15243"/>
      <c r="U15243"/>
      <c r="V15243"/>
      <c r="W15243"/>
      <c r="X15243"/>
      <c r="Y15243"/>
      <c r="Z15243"/>
      <c r="AA15243"/>
      <c r="AB15243"/>
      <c r="AC15243"/>
    </row>
    <row r="15244" spans="2:29" s="14" customFormat="1" x14ac:dyDescent="0.25">
      <c r="B15244"/>
      <c r="C15244"/>
      <c r="D15244"/>
      <c r="E15244"/>
      <c r="F15244"/>
      <c r="G15244"/>
      <c r="H15244"/>
      <c r="I15244"/>
      <c r="J15244"/>
      <c r="K15244" s="91"/>
      <c r="L15244" s="91"/>
      <c r="M15244" s="91"/>
      <c r="R15244"/>
      <c r="S15244"/>
      <c r="T15244"/>
      <c r="U15244"/>
      <c r="V15244"/>
      <c r="W15244"/>
      <c r="X15244"/>
      <c r="Y15244"/>
      <c r="Z15244"/>
      <c r="AA15244"/>
      <c r="AB15244"/>
      <c r="AC15244"/>
    </row>
    <row r="15245" spans="2:29" s="14" customFormat="1" x14ac:dyDescent="0.25">
      <c r="B15245"/>
      <c r="C15245"/>
      <c r="D15245"/>
      <c r="E15245"/>
      <c r="F15245"/>
      <c r="G15245"/>
      <c r="H15245"/>
      <c r="I15245"/>
      <c r="J15245"/>
      <c r="K15245" s="91"/>
      <c r="L15245" s="91"/>
      <c r="M15245" s="91"/>
      <c r="R15245"/>
      <c r="S15245"/>
      <c r="T15245"/>
      <c r="U15245"/>
      <c r="V15245"/>
      <c r="W15245"/>
      <c r="X15245"/>
      <c r="Y15245"/>
      <c r="Z15245"/>
      <c r="AA15245"/>
      <c r="AB15245"/>
      <c r="AC15245"/>
    </row>
    <row r="15246" spans="2:29" s="14" customFormat="1" x14ac:dyDescent="0.25">
      <c r="B15246"/>
      <c r="C15246"/>
      <c r="D15246"/>
      <c r="E15246"/>
      <c r="F15246"/>
      <c r="G15246"/>
      <c r="H15246"/>
      <c r="I15246"/>
      <c r="J15246"/>
      <c r="K15246" s="91"/>
      <c r="L15246" s="91"/>
      <c r="M15246" s="91"/>
      <c r="R15246"/>
      <c r="S15246"/>
      <c r="T15246"/>
      <c r="U15246"/>
      <c r="V15246"/>
      <c r="W15246"/>
      <c r="X15246"/>
      <c r="Y15246"/>
      <c r="Z15246"/>
      <c r="AA15246"/>
      <c r="AB15246"/>
      <c r="AC15246"/>
    </row>
    <row r="15247" spans="2:29" s="14" customFormat="1" x14ac:dyDescent="0.25">
      <c r="B15247"/>
      <c r="C15247"/>
      <c r="D15247"/>
      <c r="E15247"/>
      <c r="F15247"/>
      <c r="G15247"/>
      <c r="H15247"/>
      <c r="I15247"/>
      <c r="J15247"/>
      <c r="K15247" s="91"/>
      <c r="L15247" s="91"/>
      <c r="M15247" s="91"/>
      <c r="R15247"/>
      <c r="S15247"/>
      <c r="T15247"/>
      <c r="U15247"/>
      <c r="V15247"/>
      <c r="W15247"/>
      <c r="X15247"/>
      <c r="Y15247"/>
      <c r="Z15247"/>
      <c r="AA15247"/>
      <c r="AB15247"/>
      <c r="AC15247"/>
    </row>
    <row r="15248" spans="2:29" s="14" customFormat="1" x14ac:dyDescent="0.25">
      <c r="B15248"/>
      <c r="C15248"/>
      <c r="D15248"/>
      <c r="E15248"/>
      <c r="F15248"/>
      <c r="G15248"/>
      <c r="H15248"/>
      <c r="I15248"/>
      <c r="J15248"/>
      <c r="K15248" s="91"/>
      <c r="L15248" s="91"/>
      <c r="M15248" s="91"/>
      <c r="R15248"/>
      <c r="S15248"/>
      <c r="T15248"/>
      <c r="U15248"/>
      <c r="V15248"/>
      <c r="W15248"/>
      <c r="X15248"/>
      <c r="Y15248"/>
      <c r="Z15248"/>
      <c r="AA15248"/>
      <c r="AB15248"/>
      <c r="AC15248"/>
    </row>
    <row r="15249" spans="2:29" s="14" customFormat="1" x14ac:dyDescent="0.25">
      <c r="B15249"/>
      <c r="C15249"/>
      <c r="D15249"/>
      <c r="E15249"/>
      <c r="F15249"/>
      <c r="G15249"/>
      <c r="H15249"/>
      <c r="I15249"/>
      <c r="J15249"/>
      <c r="K15249" s="91"/>
      <c r="L15249" s="91"/>
      <c r="M15249" s="91"/>
      <c r="R15249"/>
      <c r="S15249"/>
      <c r="T15249"/>
      <c r="U15249"/>
      <c r="V15249"/>
      <c r="W15249"/>
      <c r="X15249"/>
      <c r="Y15249"/>
      <c r="Z15249"/>
      <c r="AA15249"/>
      <c r="AB15249"/>
      <c r="AC15249"/>
    </row>
    <row r="15250" spans="2:29" s="14" customFormat="1" x14ac:dyDescent="0.25">
      <c r="B15250"/>
      <c r="C15250"/>
      <c r="D15250"/>
      <c r="E15250"/>
      <c r="F15250"/>
      <c r="G15250"/>
      <c r="H15250"/>
      <c r="I15250"/>
      <c r="J15250"/>
      <c r="K15250" s="91"/>
      <c r="L15250" s="91"/>
      <c r="M15250" s="91"/>
      <c r="R15250"/>
      <c r="S15250"/>
      <c r="T15250"/>
      <c r="U15250"/>
      <c r="V15250"/>
      <c r="W15250"/>
      <c r="X15250"/>
      <c r="Y15250"/>
      <c r="Z15250"/>
      <c r="AA15250"/>
      <c r="AB15250"/>
      <c r="AC15250"/>
    </row>
    <row r="15251" spans="2:29" s="14" customFormat="1" x14ac:dyDescent="0.25">
      <c r="B15251"/>
      <c r="C15251"/>
      <c r="D15251"/>
      <c r="E15251"/>
      <c r="F15251"/>
      <c r="G15251"/>
      <c r="H15251"/>
      <c r="I15251"/>
      <c r="J15251"/>
      <c r="K15251" s="91"/>
      <c r="L15251" s="91"/>
      <c r="M15251" s="91"/>
      <c r="R15251"/>
      <c r="S15251"/>
      <c r="T15251"/>
      <c r="U15251"/>
      <c r="V15251"/>
      <c r="W15251"/>
      <c r="X15251"/>
      <c r="Y15251"/>
      <c r="Z15251"/>
      <c r="AA15251"/>
      <c r="AB15251"/>
      <c r="AC15251"/>
    </row>
    <row r="15252" spans="2:29" s="14" customFormat="1" x14ac:dyDescent="0.25">
      <c r="B15252"/>
      <c r="C15252"/>
      <c r="D15252"/>
      <c r="E15252"/>
      <c r="F15252"/>
      <c r="G15252"/>
      <c r="H15252"/>
      <c r="I15252"/>
      <c r="J15252"/>
      <c r="K15252" s="91"/>
      <c r="L15252" s="91"/>
      <c r="M15252" s="91"/>
      <c r="R15252"/>
      <c r="S15252"/>
      <c r="T15252"/>
      <c r="U15252"/>
      <c r="V15252"/>
      <c r="W15252"/>
      <c r="X15252"/>
      <c r="Y15252"/>
      <c r="Z15252"/>
      <c r="AA15252"/>
      <c r="AB15252"/>
      <c r="AC15252"/>
    </row>
    <row r="15253" spans="2:29" s="14" customFormat="1" x14ac:dyDescent="0.25">
      <c r="B15253"/>
      <c r="C15253"/>
      <c r="D15253"/>
      <c r="E15253"/>
      <c r="F15253"/>
      <c r="G15253"/>
      <c r="H15253"/>
      <c r="I15253"/>
      <c r="J15253"/>
      <c r="K15253" s="91"/>
      <c r="L15253" s="91"/>
      <c r="M15253" s="91"/>
      <c r="R15253"/>
      <c r="S15253"/>
      <c r="T15253"/>
      <c r="U15253"/>
      <c r="V15253"/>
      <c r="W15253"/>
      <c r="X15253"/>
      <c r="Y15253"/>
      <c r="Z15253"/>
      <c r="AA15253"/>
      <c r="AB15253"/>
      <c r="AC15253"/>
    </row>
    <row r="15254" spans="2:29" s="14" customFormat="1" x14ac:dyDescent="0.25">
      <c r="B15254"/>
      <c r="C15254"/>
      <c r="D15254"/>
      <c r="E15254"/>
      <c r="F15254"/>
      <c r="G15254"/>
      <c r="H15254"/>
      <c r="I15254"/>
      <c r="J15254"/>
      <c r="K15254" s="91"/>
      <c r="L15254" s="91"/>
      <c r="M15254" s="91"/>
      <c r="R15254"/>
      <c r="S15254"/>
      <c r="T15254"/>
      <c r="U15254"/>
      <c r="V15254"/>
      <c r="W15254"/>
      <c r="X15254"/>
      <c r="Y15254"/>
      <c r="Z15254"/>
      <c r="AA15254"/>
      <c r="AB15254"/>
      <c r="AC15254"/>
    </row>
    <row r="15255" spans="2:29" s="14" customFormat="1" x14ac:dyDescent="0.25">
      <c r="B15255"/>
      <c r="C15255"/>
      <c r="D15255"/>
      <c r="E15255"/>
      <c r="F15255"/>
      <c r="G15255"/>
      <c r="H15255"/>
      <c r="I15255"/>
      <c r="J15255"/>
      <c r="K15255" s="91"/>
      <c r="L15255" s="91"/>
      <c r="M15255" s="91"/>
      <c r="R15255"/>
      <c r="S15255"/>
      <c r="T15255"/>
      <c r="U15255"/>
      <c r="V15255"/>
      <c r="W15255"/>
      <c r="X15255"/>
      <c r="Y15255"/>
      <c r="Z15255"/>
      <c r="AA15255"/>
      <c r="AB15255"/>
      <c r="AC15255"/>
    </row>
    <row r="15256" spans="2:29" s="14" customFormat="1" x14ac:dyDescent="0.25">
      <c r="B15256"/>
      <c r="C15256"/>
      <c r="D15256"/>
      <c r="E15256"/>
      <c r="F15256"/>
      <c r="G15256"/>
      <c r="H15256"/>
      <c r="I15256"/>
      <c r="J15256"/>
      <c r="K15256" s="91"/>
      <c r="L15256" s="91"/>
      <c r="M15256" s="91"/>
      <c r="R15256"/>
      <c r="S15256"/>
      <c r="T15256"/>
      <c r="U15256"/>
      <c r="V15256"/>
      <c r="W15256"/>
      <c r="X15256"/>
      <c r="Y15256"/>
      <c r="Z15256"/>
      <c r="AA15256"/>
      <c r="AB15256"/>
      <c r="AC15256"/>
    </row>
    <row r="15257" spans="2:29" s="14" customFormat="1" x14ac:dyDescent="0.25">
      <c r="B15257"/>
      <c r="C15257"/>
      <c r="D15257"/>
      <c r="E15257"/>
      <c r="F15257"/>
      <c r="G15257"/>
      <c r="H15257"/>
      <c r="I15257"/>
      <c r="J15257"/>
      <c r="K15257" s="91"/>
      <c r="L15257" s="91"/>
      <c r="M15257" s="91"/>
      <c r="R15257"/>
      <c r="S15257"/>
      <c r="T15257"/>
      <c r="U15257"/>
      <c r="V15257"/>
      <c r="W15257"/>
      <c r="X15257"/>
      <c r="Y15257"/>
      <c r="Z15257"/>
      <c r="AA15257"/>
      <c r="AB15257"/>
      <c r="AC15257"/>
    </row>
    <row r="15258" spans="2:29" s="14" customFormat="1" x14ac:dyDescent="0.25">
      <c r="B15258"/>
      <c r="C15258"/>
      <c r="D15258"/>
      <c r="E15258"/>
      <c r="F15258"/>
      <c r="G15258"/>
      <c r="H15258"/>
      <c r="I15258"/>
      <c r="J15258"/>
      <c r="K15258" s="91"/>
      <c r="L15258" s="91"/>
      <c r="M15258" s="91"/>
      <c r="R15258"/>
      <c r="S15258"/>
      <c r="T15258"/>
      <c r="U15258"/>
      <c r="V15258"/>
      <c r="W15258"/>
      <c r="X15258"/>
      <c r="Y15258"/>
      <c r="Z15258"/>
      <c r="AA15258"/>
      <c r="AB15258"/>
      <c r="AC15258"/>
    </row>
    <row r="15259" spans="2:29" s="14" customFormat="1" x14ac:dyDescent="0.25">
      <c r="B15259"/>
      <c r="C15259"/>
      <c r="D15259"/>
      <c r="E15259"/>
      <c r="F15259"/>
      <c r="G15259"/>
      <c r="H15259"/>
      <c r="I15259"/>
      <c r="J15259"/>
      <c r="K15259" s="91"/>
      <c r="L15259" s="91"/>
      <c r="M15259" s="91"/>
      <c r="R15259"/>
      <c r="S15259"/>
      <c r="T15259"/>
      <c r="U15259"/>
      <c r="V15259"/>
      <c r="W15259"/>
      <c r="X15259"/>
      <c r="Y15259"/>
      <c r="Z15259"/>
      <c r="AA15259"/>
      <c r="AB15259"/>
      <c r="AC15259"/>
    </row>
    <row r="15260" spans="2:29" s="14" customFormat="1" x14ac:dyDescent="0.25">
      <c r="B15260"/>
      <c r="C15260"/>
      <c r="D15260"/>
      <c r="E15260"/>
      <c r="F15260"/>
      <c r="G15260"/>
      <c r="H15260"/>
      <c r="I15260"/>
      <c r="J15260"/>
      <c r="K15260" s="91"/>
      <c r="L15260" s="91"/>
      <c r="M15260" s="91"/>
      <c r="R15260"/>
      <c r="S15260"/>
      <c r="T15260"/>
      <c r="U15260"/>
      <c r="V15260"/>
      <c r="W15260"/>
      <c r="X15260"/>
      <c r="Y15260"/>
      <c r="Z15260"/>
      <c r="AA15260"/>
      <c r="AB15260"/>
      <c r="AC15260"/>
    </row>
    <row r="15261" spans="2:29" s="14" customFormat="1" x14ac:dyDescent="0.25">
      <c r="B15261"/>
      <c r="C15261"/>
      <c r="D15261"/>
      <c r="E15261"/>
      <c r="F15261"/>
      <c r="G15261"/>
      <c r="H15261"/>
      <c r="I15261"/>
      <c r="J15261"/>
      <c r="K15261" s="91"/>
      <c r="L15261" s="91"/>
      <c r="M15261" s="91"/>
      <c r="R15261"/>
      <c r="S15261"/>
      <c r="T15261"/>
      <c r="U15261"/>
      <c r="V15261"/>
      <c r="W15261"/>
      <c r="X15261"/>
      <c r="Y15261"/>
      <c r="Z15261"/>
      <c r="AA15261"/>
      <c r="AB15261"/>
      <c r="AC15261"/>
    </row>
    <row r="15262" spans="2:29" s="14" customFormat="1" x14ac:dyDescent="0.25">
      <c r="B15262"/>
      <c r="C15262"/>
      <c r="D15262"/>
      <c r="E15262"/>
      <c r="F15262"/>
      <c r="G15262"/>
      <c r="H15262"/>
      <c r="I15262"/>
      <c r="J15262"/>
      <c r="K15262" s="91"/>
      <c r="L15262" s="91"/>
      <c r="M15262" s="91"/>
      <c r="R15262"/>
      <c r="S15262"/>
      <c r="T15262"/>
      <c r="U15262"/>
      <c r="V15262"/>
      <c r="W15262"/>
      <c r="X15262"/>
      <c r="Y15262"/>
      <c r="Z15262"/>
      <c r="AA15262"/>
      <c r="AB15262"/>
      <c r="AC15262"/>
    </row>
    <row r="15263" spans="2:29" s="14" customFormat="1" x14ac:dyDescent="0.25">
      <c r="B15263"/>
      <c r="C15263"/>
      <c r="D15263"/>
      <c r="E15263"/>
      <c r="F15263"/>
      <c r="G15263"/>
      <c r="H15263"/>
      <c r="I15263"/>
      <c r="J15263"/>
      <c r="K15263" s="91"/>
      <c r="L15263" s="91"/>
      <c r="M15263" s="91"/>
      <c r="R15263"/>
      <c r="S15263"/>
      <c r="T15263"/>
      <c r="U15263"/>
      <c r="V15263"/>
      <c r="W15263"/>
      <c r="X15263"/>
      <c r="Y15263"/>
      <c r="Z15263"/>
      <c r="AA15263"/>
      <c r="AB15263"/>
      <c r="AC15263"/>
    </row>
    <row r="15264" spans="2:29" s="14" customFormat="1" x14ac:dyDescent="0.25">
      <c r="B15264"/>
      <c r="C15264"/>
      <c r="D15264"/>
      <c r="E15264"/>
      <c r="F15264"/>
      <c r="G15264"/>
      <c r="H15264"/>
      <c r="I15264"/>
      <c r="J15264"/>
      <c r="K15264" s="91"/>
      <c r="L15264" s="91"/>
      <c r="M15264" s="91"/>
      <c r="R15264"/>
      <c r="S15264"/>
      <c r="T15264"/>
      <c r="U15264"/>
      <c r="V15264"/>
      <c r="W15264"/>
      <c r="X15264"/>
      <c r="Y15264"/>
      <c r="Z15264"/>
      <c r="AA15264"/>
      <c r="AB15264"/>
      <c r="AC15264"/>
    </row>
    <row r="15265" spans="2:29" s="14" customFormat="1" x14ac:dyDescent="0.25">
      <c r="B15265"/>
      <c r="C15265"/>
      <c r="D15265"/>
      <c r="E15265"/>
      <c r="F15265"/>
      <c r="G15265"/>
      <c r="H15265"/>
      <c r="I15265"/>
      <c r="J15265"/>
      <c r="K15265" s="91"/>
      <c r="L15265" s="91"/>
      <c r="M15265" s="91"/>
      <c r="R15265"/>
      <c r="S15265"/>
      <c r="T15265"/>
      <c r="U15265"/>
      <c r="V15265"/>
      <c r="W15265"/>
      <c r="X15265"/>
      <c r="Y15265"/>
      <c r="Z15265"/>
      <c r="AA15265"/>
      <c r="AB15265"/>
      <c r="AC15265"/>
    </row>
    <row r="15266" spans="2:29" s="14" customFormat="1" x14ac:dyDescent="0.25">
      <c r="B15266"/>
      <c r="C15266"/>
      <c r="D15266"/>
      <c r="E15266"/>
      <c r="F15266"/>
      <c r="G15266"/>
      <c r="H15266"/>
      <c r="I15266"/>
      <c r="J15266"/>
      <c r="K15266" s="91"/>
      <c r="L15266" s="91"/>
      <c r="M15266" s="91"/>
      <c r="R15266"/>
      <c r="S15266"/>
      <c r="T15266"/>
      <c r="U15266"/>
      <c r="V15266"/>
      <c r="W15266"/>
      <c r="X15266"/>
      <c r="Y15266"/>
      <c r="Z15266"/>
      <c r="AA15266"/>
      <c r="AB15266"/>
      <c r="AC15266"/>
    </row>
    <row r="15267" spans="2:29" s="14" customFormat="1" x14ac:dyDescent="0.25">
      <c r="B15267"/>
      <c r="C15267"/>
      <c r="D15267"/>
      <c r="E15267"/>
      <c r="F15267"/>
      <c r="G15267"/>
      <c r="H15267"/>
      <c r="I15267"/>
      <c r="J15267"/>
      <c r="K15267" s="91"/>
      <c r="L15267" s="91"/>
      <c r="M15267" s="91"/>
      <c r="R15267"/>
      <c r="S15267"/>
      <c r="T15267"/>
      <c r="U15267"/>
      <c r="V15267"/>
      <c r="W15267"/>
      <c r="X15267"/>
      <c r="Y15267"/>
      <c r="Z15267"/>
      <c r="AA15267"/>
      <c r="AB15267"/>
      <c r="AC15267"/>
    </row>
    <row r="15268" spans="2:29" s="14" customFormat="1" x14ac:dyDescent="0.25">
      <c r="B15268"/>
      <c r="C15268"/>
      <c r="D15268"/>
      <c r="E15268"/>
      <c r="F15268"/>
      <c r="G15268"/>
      <c r="H15268"/>
      <c r="I15268"/>
      <c r="J15268"/>
      <c r="K15268" s="91"/>
      <c r="L15268" s="91"/>
      <c r="M15268" s="91"/>
      <c r="R15268"/>
      <c r="S15268"/>
      <c r="T15268"/>
      <c r="U15268"/>
      <c r="V15268"/>
      <c r="W15268"/>
      <c r="X15268"/>
      <c r="Y15268"/>
      <c r="Z15268"/>
      <c r="AA15268"/>
      <c r="AB15268"/>
      <c r="AC15268"/>
    </row>
    <row r="15269" spans="2:29" s="14" customFormat="1" x14ac:dyDescent="0.25">
      <c r="B15269"/>
      <c r="C15269"/>
      <c r="D15269"/>
      <c r="E15269"/>
      <c r="F15269"/>
      <c r="G15269"/>
      <c r="H15269"/>
      <c r="I15269"/>
      <c r="J15269"/>
      <c r="K15269" s="91"/>
      <c r="L15269" s="91"/>
      <c r="M15269" s="91"/>
      <c r="R15269"/>
      <c r="S15269"/>
      <c r="T15269"/>
      <c r="U15269"/>
      <c r="V15269"/>
      <c r="W15269"/>
      <c r="X15269"/>
      <c r="Y15269"/>
      <c r="Z15269"/>
      <c r="AA15269"/>
      <c r="AB15269"/>
      <c r="AC15269"/>
    </row>
    <row r="15270" spans="2:29" s="14" customFormat="1" x14ac:dyDescent="0.25">
      <c r="B15270"/>
      <c r="C15270"/>
      <c r="D15270"/>
      <c r="E15270"/>
      <c r="F15270"/>
      <c r="G15270"/>
      <c r="H15270"/>
      <c r="I15270"/>
      <c r="J15270"/>
      <c r="K15270" s="91"/>
      <c r="L15270" s="91"/>
      <c r="M15270" s="91"/>
      <c r="R15270"/>
      <c r="S15270"/>
      <c r="T15270"/>
      <c r="U15270"/>
      <c r="V15270"/>
      <c r="W15270"/>
      <c r="X15270"/>
      <c r="Y15270"/>
      <c r="Z15270"/>
      <c r="AA15270"/>
      <c r="AB15270"/>
      <c r="AC15270"/>
    </row>
    <row r="15271" spans="2:29" s="14" customFormat="1" x14ac:dyDescent="0.25">
      <c r="B15271"/>
      <c r="C15271"/>
      <c r="D15271"/>
      <c r="E15271"/>
      <c r="F15271"/>
      <c r="G15271"/>
      <c r="H15271"/>
      <c r="I15271"/>
      <c r="J15271"/>
      <c r="K15271" s="91"/>
      <c r="L15271" s="91"/>
      <c r="M15271" s="91"/>
      <c r="R15271"/>
      <c r="S15271"/>
      <c r="T15271"/>
      <c r="U15271"/>
      <c r="V15271"/>
      <c r="W15271"/>
      <c r="X15271"/>
      <c r="Y15271"/>
      <c r="Z15271"/>
      <c r="AA15271"/>
      <c r="AB15271"/>
      <c r="AC15271"/>
    </row>
    <row r="15272" spans="2:29" s="14" customFormat="1" x14ac:dyDescent="0.25">
      <c r="B15272"/>
      <c r="C15272"/>
      <c r="D15272"/>
      <c r="E15272"/>
      <c r="F15272"/>
      <c r="G15272"/>
      <c r="H15272"/>
      <c r="I15272"/>
      <c r="J15272"/>
      <c r="K15272" s="91"/>
      <c r="L15272" s="91"/>
      <c r="M15272" s="91"/>
      <c r="R15272"/>
      <c r="S15272"/>
      <c r="T15272"/>
      <c r="U15272"/>
      <c r="V15272"/>
      <c r="W15272"/>
      <c r="X15272"/>
      <c r="Y15272"/>
      <c r="Z15272"/>
      <c r="AA15272"/>
      <c r="AB15272"/>
      <c r="AC15272"/>
    </row>
    <row r="15273" spans="2:29" s="14" customFormat="1" x14ac:dyDescent="0.25">
      <c r="B15273"/>
      <c r="C15273"/>
      <c r="D15273"/>
      <c r="E15273"/>
      <c r="F15273"/>
      <c r="G15273"/>
      <c r="H15273"/>
      <c r="I15273"/>
      <c r="J15273"/>
      <c r="K15273" s="91"/>
      <c r="L15273" s="91"/>
      <c r="M15273" s="91"/>
      <c r="R15273"/>
      <c r="S15273"/>
      <c r="T15273"/>
      <c r="U15273"/>
      <c r="V15273"/>
      <c r="W15273"/>
      <c r="X15273"/>
      <c r="Y15273"/>
      <c r="Z15273"/>
      <c r="AA15273"/>
      <c r="AB15273"/>
      <c r="AC15273"/>
    </row>
    <row r="15274" spans="2:29" s="14" customFormat="1" x14ac:dyDescent="0.25">
      <c r="B15274"/>
      <c r="C15274"/>
      <c r="D15274"/>
      <c r="E15274"/>
      <c r="F15274"/>
      <c r="G15274"/>
      <c r="H15274"/>
      <c r="I15274"/>
      <c r="J15274"/>
      <c r="K15274" s="91"/>
      <c r="L15274" s="91"/>
      <c r="M15274" s="91"/>
      <c r="R15274"/>
      <c r="S15274"/>
      <c r="T15274"/>
      <c r="U15274"/>
      <c r="V15274"/>
      <c r="W15274"/>
      <c r="X15274"/>
      <c r="Y15274"/>
      <c r="Z15274"/>
      <c r="AA15274"/>
      <c r="AB15274"/>
      <c r="AC15274"/>
    </row>
    <row r="15275" spans="2:29" s="14" customFormat="1" x14ac:dyDescent="0.25">
      <c r="B15275"/>
      <c r="C15275"/>
      <c r="D15275"/>
      <c r="E15275"/>
      <c r="F15275"/>
      <c r="G15275"/>
      <c r="H15275"/>
      <c r="I15275"/>
      <c r="J15275"/>
      <c r="K15275" s="91"/>
      <c r="L15275" s="91"/>
      <c r="M15275" s="91"/>
      <c r="R15275"/>
      <c r="S15275"/>
      <c r="T15275"/>
      <c r="U15275"/>
      <c r="V15275"/>
      <c r="W15275"/>
      <c r="X15275"/>
      <c r="Y15275"/>
      <c r="Z15275"/>
      <c r="AA15275"/>
      <c r="AB15275"/>
      <c r="AC15275"/>
    </row>
    <row r="15276" spans="2:29" s="14" customFormat="1" x14ac:dyDescent="0.25">
      <c r="B15276"/>
      <c r="C15276"/>
      <c r="D15276"/>
      <c r="E15276"/>
      <c r="F15276"/>
      <c r="G15276"/>
      <c r="H15276"/>
      <c r="I15276"/>
      <c r="J15276"/>
      <c r="K15276" s="91"/>
      <c r="L15276" s="91"/>
      <c r="M15276" s="91"/>
      <c r="R15276"/>
      <c r="S15276"/>
      <c r="T15276"/>
      <c r="U15276"/>
      <c r="V15276"/>
      <c r="W15276"/>
      <c r="X15276"/>
      <c r="Y15276"/>
      <c r="Z15276"/>
      <c r="AA15276"/>
      <c r="AB15276"/>
      <c r="AC15276"/>
    </row>
    <row r="15277" spans="2:29" s="14" customFormat="1" x14ac:dyDescent="0.25">
      <c r="B15277"/>
      <c r="C15277"/>
      <c r="D15277"/>
      <c r="E15277"/>
      <c r="F15277"/>
      <c r="G15277"/>
      <c r="H15277"/>
      <c r="I15277"/>
      <c r="J15277"/>
      <c r="K15277" s="91"/>
      <c r="L15277" s="91"/>
      <c r="M15277" s="91"/>
      <c r="R15277"/>
      <c r="S15277"/>
      <c r="T15277"/>
      <c r="U15277"/>
      <c r="V15277"/>
      <c r="W15277"/>
      <c r="X15277"/>
      <c r="Y15277"/>
      <c r="Z15277"/>
      <c r="AA15277"/>
      <c r="AB15277"/>
      <c r="AC15277"/>
    </row>
    <row r="15278" spans="2:29" s="14" customFormat="1" x14ac:dyDescent="0.25">
      <c r="B15278"/>
      <c r="C15278"/>
      <c r="D15278"/>
      <c r="E15278"/>
      <c r="F15278"/>
      <c r="G15278"/>
      <c r="H15278"/>
      <c r="I15278"/>
      <c r="J15278"/>
      <c r="K15278" s="91"/>
      <c r="L15278" s="91"/>
      <c r="M15278" s="91"/>
      <c r="R15278"/>
      <c r="S15278"/>
      <c r="T15278"/>
      <c r="U15278"/>
      <c r="V15278"/>
      <c r="W15278"/>
      <c r="X15278"/>
      <c r="Y15278"/>
      <c r="Z15278"/>
      <c r="AA15278"/>
      <c r="AB15278"/>
      <c r="AC15278"/>
    </row>
    <row r="15279" spans="2:29" s="14" customFormat="1" x14ac:dyDescent="0.25">
      <c r="B15279"/>
      <c r="C15279"/>
      <c r="D15279"/>
      <c r="E15279"/>
      <c r="F15279"/>
      <c r="G15279"/>
      <c r="H15279"/>
      <c r="I15279"/>
      <c r="J15279"/>
      <c r="K15279" s="91"/>
      <c r="L15279" s="91"/>
      <c r="M15279" s="91"/>
      <c r="R15279"/>
      <c r="S15279"/>
      <c r="T15279"/>
      <c r="U15279"/>
      <c r="V15279"/>
      <c r="W15279"/>
      <c r="X15279"/>
      <c r="Y15279"/>
      <c r="Z15279"/>
      <c r="AA15279"/>
      <c r="AB15279"/>
      <c r="AC15279"/>
    </row>
    <row r="15280" spans="2:29" s="14" customFormat="1" x14ac:dyDescent="0.25">
      <c r="B15280"/>
      <c r="C15280"/>
      <c r="D15280"/>
      <c r="E15280"/>
      <c r="F15280"/>
      <c r="G15280"/>
      <c r="H15280"/>
      <c r="I15280"/>
      <c r="J15280"/>
      <c r="K15280" s="91"/>
      <c r="L15280" s="91"/>
      <c r="M15280" s="91"/>
      <c r="R15280"/>
      <c r="S15280"/>
      <c r="T15280"/>
      <c r="U15280"/>
      <c r="V15280"/>
      <c r="W15280"/>
      <c r="X15280"/>
      <c r="Y15280"/>
      <c r="Z15280"/>
      <c r="AA15280"/>
      <c r="AB15280"/>
      <c r="AC15280"/>
    </row>
    <row r="15281" spans="2:29" s="14" customFormat="1" x14ac:dyDescent="0.25">
      <c r="B15281"/>
      <c r="C15281"/>
      <c r="D15281"/>
      <c r="E15281"/>
      <c r="F15281"/>
      <c r="G15281"/>
      <c r="H15281"/>
      <c r="I15281"/>
      <c r="J15281"/>
      <c r="K15281" s="91"/>
      <c r="L15281" s="91"/>
      <c r="M15281" s="91"/>
      <c r="R15281"/>
      <c r="S15281"/>
      <c r="T15281"/>
      <c r="U15281"/>
      <c r="V15281"/>
      <c r="W15281"/>
      <c r="X15281"/>
      <c r="Y15281"/>
      <c r="Z15281"/>
      <c r="AA15281"/>
      <c r="AB15281"/>
      <c r="AC15281"/>
    </row>
    <row r="15282" spans="2:29" s="14" customFormat="1" x14ac:dyDescent="0.25">
      <c r="B15282"/>
      <c r="C15282"/>
      <c r="D15282"/>
      <c r="E15282"/>
      <c r="F15282"/>
      <c r="G15282"/>
      <c r="H15282"/>
      <c r="I15282"/>
      <c r="J15282"/>
      <c r="K15282" s="91"/>
      <c r="L15282" s="91"/>
      <c r="M15282" s="91"/>
      <c r="R15282"/>
      <c r="S15282"/>
      <c r="T15282"/>
      <c r="U15282"/>
      <c r="V15282"/>
      <c r="W15282"/>
      <c r="X15282"/>
      <c r="Y15282"/>
      <c r="Z15282"/>
      <c r="AA15282"/>
      <c r="AB15282"/>
      <c r="AC15282"/>
    </row>
    <row r="15283" spans="2:29" s="14" customFormat="1" x14ac:dyDescent="0.25">
      <c r="B15283"/>
      <c r="C15283"/>
      <c r="D15283"/>
      <c r="E15283"/>
      <c r="F15283"/>
      <c r="G15283"/>
      <c r="H15283"/>
      <c r="I15283"/>
      <c r="J15283"/>
      <c r="K15283" s="91"/>
      <c r="L15283" s="91"/>
      <c r="M15283" s="91"/>
      <c r="R15283"/>
      <c r="S15283"/>
      <c r="T15283"/>
      <c r="U15283"/>
      <c r="V15283"/>
      <c r="W15283"/>
      <c r="X15283"/>
      <c r="Y15283"/>
      <c r="Z15283"/>
      <c r="AA15283"/>
      <c r="AB15283"/>
      <c r="AC15283"/>
    </row>
    <row r="15284" spans="2:29" s="14" customFormat="1" x14ac:dyDescent="0.25">
      <c r="B15284"/>
      <c r="C15284"/>
      <c r="D15284"/>
      <c r="E15284"/>
      <c r="F15284"/>
      <c r="G15284"/>
      <c r="H15284"/>
      <c r="I15284"/>
      <c r="J15284"/>
      <c r="K15284" s="91"/>
      <c r="L15284" s="91"/>
      <c r="M15284" s="91"/>
      <c r="R15284"/>
      <c r="S15284"/>
      <c r="T15284"/>
      <c r="U15284"/>
      <c r="V15284"/>
      <c r="W15284"/>
      <c r="X15284"/>
      <c r="Y15284"/>
      <c r="Z15284"/>
      <c r="AA15284"/>
      <c r="AB15284"/>
      <c r="AC15284"/>
    </row>
    <row r="15285" spans="2:29" s="14" customFormat="1" x14ac:dyDescent="0.25">
      <c r="B15285"/>
      <c r="C15285"/>
      <c r="D15285"/>
      <c r="E15285"/>
      <c r="F15285"/>
      <c r="G15285"/>
      <c r="H15285"/>
      <c r="I15285"/>
      <c r="J15285"/>
      <c r="K15285" s="91"/>
      <c r="L15285" s="91"/>
      <c r="M15285" s="91"/>
      <c r="R15285"/>
      <c r="S15285"/>
      <c r="T15285"/>
      <c r="U15285"/>
      <c r="V15285"/>
      <c r="W15285"/>
      <c r="X15285"/>
      <c r="Y15285"/>
      <c r="Z15285"/>
      <c r="AA15285"/>
      <c r="AB15285"/>
      <c r="AC15285"/>
    </row>
    <row r="15286" spans="2:29" s="14" customFormat="1" x14ac:dyDescent="0.25">
      <c r="B15286"/>
      <c r="C15286"/>
      <c r="D15286"/>
      <c r="E15286"/>
      <c r="F15286"/>
      <c r="G15286"/>
      <c r="H15286"/>
      <c r="I15286"/>
      <c r="J15286"/>
      <c r="K15286" s="91"/>
      <c r="L15286" s="91"/>
      <c r="M15286" s="91"/>
      <c r="R15286"/>
      <c r="S15286"/>
      <c r="T15286"/>
      <c r="U15286"/>
      <c r="V15286"/>
      <c r="W15286"/>
      <c r="X15286"/>
      <c r="Y15286"/>
      <c r="Z15286"/>
      <c r="AA15286"/>
      <c r="AB15286"/>
      <c r="AC15286"/>
    </row>
    <row r="15287" spans="2:29" s="14" customFormat="1" x14ac:dyDescent="0.25">
      <c r="B15287"/>
      <c r="C15287"/>
      <c r="D15287"/>
      <c r="E15287"/>
      <c r="F15287"/>
      <c r="G15287"/>
      <c r="H15287"/>
      <c r="I15287"/>
      <c r="J15287"/>
      <c r="K15287" s="91"/>
      <c r="L15287" s="91"/>
      <c r="M15287" s="91"/>
      <c r="R15287"/>
      <c r="S15287"/>
      <c r="T15287"/>
      <c r="U15287"/>
      <c r="V15287"/>
      <c r="W15287"/>
      <c r="X15287"/>
      <c r="Y15287"/>
      <c r="Z15287"/>
      <c r="AA15287"/>
      <c r="AB15287"/>
      <c r="AC15287"/>
    </row>
    <row r="15288" spans="2:29" s="14" customFormat="1" x14ac:dyDescent="0.25">
      <c r="B15288"/>
      <c r="C15288"/>
      <c r="D15288"/>
      <c r="E15288"/>
      <c r="F15288"/>
      <c r="G15288"/>
      <c r="H15288"/>
      <c r="I15288"/>
      <c r="J15288"/>
      <c r="K15288" s="91"/>
      <c r="L15288" s="91"/>
      <c r="M15288" s="91"/>
      <c r="R15288"/>
      <c r="S15288"/>
      <c r="T15288"/>
      <c r="U15288"/>
      <c r="V15288"/>
      <c r="W15288"/>
      <c r="X15288"/>
      <c r="Y15288"/>
      <c r="Z15288"/>
      <c r="AA15288"/>
      <c r="AB15288"/>
      <c r="AC15288"/>
    </row>
    <row r="15289" spans="2:29" s="14" customFormat="1" x14ac:dyDescent="0.25">
      <c r="B15289"/>
      <c r="C15289"/>
      <c r="D15289"/>
      <c r="E15289"/>
      <c r="F15289"/>
      <c r="G15289"/>
      <c r="H15289"/>
      <c r="I15289"/>
      <c r="J15289"/>
      <c r="K15289" s="91"/>
      <c r="L15289" s="91"/>
      <c r="M15289" s="91"/>
      <c r="R15289"/>
      <c r="S15289"/>
      <c r="T15289"/>
      <c r="U15289"/>
      <c r="V15289"/>
      <c r="W15289"/>
      <c r="X15289"/>
      <c r="Y15289"/>
      <c r="Z15289"/>
      <c r="AA15289"/>
      <c r="AB15289"/>
      <c r="AC15289"/>
    </row>
    <row r="15290" spans="2:29" s="14" customFormat="1" x14ac:dyDescent="0.25">
      <c r="B15290"/>
      <c r="C15290"/>
      <c r="D15290"/>
      <c r="E15290"/>
      <c r="F15290"/>
      <c r="G15290"/>
      <c r="H15290"/>
      <c r="I15290"/>
      <c r="J15290"/>
      <c r="K15290" s="91"/>
      <c r="L15290" s="91"/>
      <c r="M15290" s="91"/>
      <c r="R15290"/>
      <c r="S15290"/>
      <c r="T15290"/>
      <c r="U15290"/>
      <c r="V15290"/>
      <c r="W15290"/>
      <c r="X15290"/>
      <c r="Y15290"/>
      <c r="Z15290"/>
      <c r="AA15290"/>
      <c r="AB15290"/>
      <c r="AC15290"/>
    </row>
    <row r="15291" spans="2:29" s="14" customFormat="1" x14ac:dyDescent="0.25">
      <c r="B15291"/>
      <c r="C15291"/>
      <c r="D15291"/>
      <c r="E15291"/>
      <c r="F15291"/>
      <c r="G15291"/>
      <c r="H15291"/>
      <c r="I15291"/>
      <c r="J15291"/>
      <c r="K15291" s="91"/>
      <c r="L15291" s="91"/>
      <c r="M15291" s="91"/>
      <c r="R15291"/>
      <c r="S15291"/>
      <c r="T15291"/>
      <c r="U15291"/>
      <c r="V15291"/>
      <c r="W15291"/>
      <c r="X15291"/>
      <c r="Y15291"/>
      <c r="Z15291"/>
      <c r="AA15291"/>
      <c r="AB15291"/>
      <c r="AC15291"/>
    </row>
    <row r="15292" spans="2:29" s="14" customFormat="1" x14ac:dyDescent="0.25">
      <c r="B15292"/>
      <c r="C15292"/>
      <c r="D15292"/>
      <c r="E15292"/>
      <c r="F15292"/>
      <c r="G15292"/>
      <c r="H15292"/>
      <c r="I15292"/>
      <c r="J15292"/>
      <c r="K15292" s="91"/>
      <c r="L15292" s="91"/>
      <c r="M15292" s="91"/>
      <c r="R15292"/>
      <c r="S15292"/>
      <c r="T15292"/>
      <c r="U15292"/>
      <c r="V15292"/>
      <c r="W15292"/>
      <c r="X15292"/>
      <c r="Y15292"/>
      <c r="Z15292"/>
      <c r="AA15292"/>
      <c r="AB15292"/>
      <c r="AC15292"/>
    </row>
    <row r="15293" spans="2:29" s="14" customFormat="1" x14ac:dyDescent="0.25">
      <c r="B15293"/>
      <c r="C15293"/>
      <c r="D15293"/>
      <c r="E15293"/>
      <c r="F15293"/>
      <c r="G15293"/>
      <c r="H15293"/>
      <c r="I15293"/>
      <c r="J15293"/>
      <c r="K15293" s="91"/>
      <c r="L15293" s="91"/>
      <c r="M15293" s="91"/>
      <c r="R15293"/>
      <c r="S15293"/>
      <c r="T15293"/>
      <c r="U15293"/>
      <c r="V15293"/>
      <c r="W15293"/>
      <c r="X15293"/>
      <c r="Y15293"/>
      <c r="Z15293"/>
      <c r="AA15293"/>
      <c r="AB15293"/>
      <c r="AC15293"/>
    </row>
    <row r="15294" spans="2:29" s="14" customFormat="1" x14ac:dyDescent="0.25">
      <c r="B15294"/>
      <c r="C15294"/>
      <c r="D15294"/>
      <c r="E15294"/>
      <c r="F15294"/>
      <c r="G15294"/>
      <c r="H15294"/>
      <c r="I15294"/>
      <c r="J15294"/>
      <c r="K15294" s="91"/>
      <c r="L15294" s="91"/>
      <c r="M15294" s="91"/>
      <c r="R15294"/>
      <c r="S15294"/>
      <c r="T15294"/>
      <c r="U15294"/>
      <c r="V15294"/>
      <c r="W15294"/>
      <c r="X15294"/>
      <c r="Y15294"/>
      <c r="Z15294"/>
      <c r="AA15294"/>
      <c r="AB15294"/>
      <c r="AC15294"/>
    </row>
    <row r="15295" spans="2:29" s="14" customFormat="1" x14ac:dyDescent="0.25">
      <c r="B15295"/>
      <c r="C15295"/>
      <c r="D15295"/>
      <c r="E15295"/>
      <c r="F15295"/>
      <c r="G15295"/>
      <c r="H15295"/>
      <c r="I15295"/>
      <c r="J15295"/>
      <c r="K15295" s="91"/>
      <c r="L15295" s="91"/>
      <c r="M15295" s="91"/>
      <c r="R15295"/>
      <c r="S15295"/>
      <c r="T15295"/>
      <c r="U15295"/>
      <c r="V15295"/>
      <c r="W15295"/>
      <c r="X15295"/>
      <c r="Y15295"/>
      <c r="Z15295"/>
      <c r="AA15295"/>
      <c r="AB15295"/>
      <c r="AC15295"/>
    </row>
    <row r="15296" spans="2:29" s="14" customFormat="1" x14ac:dyDescent="0.25">
      <c r="B15296"/>
      <c r="C15296"/>
      <c r="D15296"/>
      <c r="E15296"/>
      <c r="F15296"/>
      <c r="G15296"/>
      <c r="H15296"/>
      <c r="I15296"/>
      <c r="J15296"/>
      <c r="K15296" s="91"/>
      <c r="L15296" s="91"/>
      <c r="M15296" s="91"/>
      <c r="R15296"/>
      <c r="S15296"/>
      <c r="T15296"/>
      <c r="U15296"/>
      <c r="V15296"/>
      <c r="W15296"/>
      <c r="X15296"/>
      <c r="Y15296"/>
      <c r="Z15296"/>
      <c r="AA15296"/>
      <c r="AB15296"/>
      <c r="AC15296"/>
    </row>
    <row r="15297" spans="2:29" s="14" customFormat="1" x14ac:dyDescent="0.25">
      <c r="B15297"/>
      <c r="C15297"/>
      <c r="D15297"/>
      <c r="E15297"/>
      <c r="F15297"/>
      <c r="G15297"/>
      <c r="H15297"/>
      <c r="I15297"/>
      <c r="J15297"/>
      <c r="K15297" s="91"/>
      <c r="L15297" s="91"/>
      <c r="M15297" s="91"/>
      <c r="R15297"/>
      <c r="S15297"/>
      <c r="T15297"/>
      <c r="U15297"/>
      <c r="V15297"/>
      <c r="W15297"/>
      <c r="X15297"/>
      <c r="Y15297"/>
      <c r="Z15297"/>
      <c r="AA15297"/>
      <c r="AB15297"/>
      <c r="AC15297"/>
    </row>
    <row r="15298" spans="2:29" s="14" customFormat="1" x14ac:dyDescent="0.25">
      <c r="B15298"/>
      <c r="C15298"/>
      <c r="D15298"/>
      <c r="E15298"/>
      <c r="F15298"/>
      <c r="G15298"/>
      <c r="H15298"/>
      <c r="I15298"/>
      <c r="J15298"/>
      <c r="K15298" s="91"/>
      <c r="L15298" s="91"/>
      <c r="M15298" s="91"/>
      <c r="R15298"/>
      <c r="S15298"/>
      <c r="T15298"/>
      <c r="U15298"/>
      <c r="V15298"/>
      <c r="W15298"/>
      <c r="X15298"/>
      <c r="Y15298"/>
      <c r="Z15298"/>
      <c r="AA15298"/>
      <c r="AB15298"/>
      <c r="AC15298"/>
    </row>
    <row r="15299" spans="2:29" s="14" customFormat="1" x14ac:dyDescent="0.25">
      <c r="B15299"/>
      <c r="C15299"/>
      <c r="D15299"/>
      <c r="E15299"/>
      <c r="F15299"/>
      <c r="G15299"/>
      <c r="H15299"/>
      <c r="I15299"/>
      <c r="J15299"/>
      <c r="K15299" s="91"/>
      <c r="L15299" s="91"/>
      <c r="M15299" s="91"/>
      <c r="R15299"/>
      <c r="S15299"/>
      <c r="T15299"/>
      <c r="U15299"/>
      <c r="V15299"/>
      <c r="W15299"/>
      <c r="X15299"/>
      <c r="Y15299"/>
      <c r="Z15299"/>
      <c r="AA15299"/>
      <c r="AB15299"/>
      <c r="AC15299"/>
    </row>
    <row r="15300" spans="2:29" s="14" customFormat="1" x14ac:dyDescent="0.25">
      <c r="B15300"/>
      <c r="C15300"/>
      <c r="D15300"/>
      <c r="E15300"/>
      <c r="F15300"/>
      <c r="G15300"/>
      <c r="H15300"/>
      <c r="I15300"/>
      <c r="J15300"/>
      <c r="K15300" s="91"/>
      <c r="L15300" s="91"/>
      <c r="M15300" s="91"/>
      <c r="R15300"/>
      <c r="S15300"/>
      <c r="T15300"/>
      <c r="U15300"/>
      <c r="V15300"/>
      <c r="W15300"/>
      <c r="X15300"/>
      <c r="Y15300"/>
      <c r="Z15300"/>
      <c r="AA15300"/>
      <c r="AB15300"/>
      <c r="AC15300"/>
    </row>
    <row r="15301" spans="2:29" s="14" customFormat="1" x14ac:dyDescent="0.25">
      <c r="B15301"/>
      <c r="C15301"/>
      <c r="D15301"/>
      <c r="E15301"/>
      <c r="F15301"/>
      <c r="G15301"/>
      <c r="H15301"/>
      <c r="I15301"/>
      <c r="J15301"/>
      <c r="K15301" s="91"/>
      <c r="L15301" s="91"/>
      <c r="M15301" s="91"/>
      <c r="R15301"/>
      <c r="S15301"/>
      <c r="T15301"/>
      <c r="U15301"/>
      <c r="V15301"/>
      <c r="W15301"/>
      <c r="X15301"/>
      <c r="Y15301"/>
      <c r="Z15301"/>
      <c r="AA15301"/>
      <c r="AB15301"/>
      <c r="AC15301"/>
    </row>
    <row r="15302" spans="2:29" s="14" customFormat="1" x14ac:dyDescent="0.25">
      <c r="B15302"/>
      <c r="C15302"/>
      <c r="D15302"/>
      <c r="E15302"/>
      <c r="F15302"/>
      <c r="G15302"/>
      <c r="H15302"/>
      <c r="I15302"/>
      <c r="J15302"/>
      <c r="K15302" s="91"/>
      <c r="L15302" s="91"/>
      <c r="M15302" s="91"/>
      <c r="R15302"/>
      <c r="S15302"/>
      <c r="T15302"/>
      <c r="U15302"/>
      <c r="V15302"/>
      <c r="W15302"/>
      <c r="X15302"/>
      <c r="Y15302"/>
      <c r="Z15302"/>
      <c r="AA15302"/>
      <c r="AB15302"/>
      <c r="AC15302"/>
    </row>
    <row r="15303" spans="2:29" s="14" customFormat="1" x14ac:dyDescent="0.25">
      <c r="B15303"/>
      <c r="C15303"/>
      <c r="D15303"/>
      <c r="E15303"/>
      <c r="F15303"/>
      <c r="G15303"/>
      <c r="H15303"/>
      <c r="I15303"/>
      <c r="J15303"/>
      <c r="K15303" s="91"/>
      <c r="L15303" s="91"/>
      <c r="M15303" s="91"/>
      <c r="R15303"/>
      <c r="S15303"/>
      <c r="T15303"/>
      <c r="U15303"/>
      <c r="V15303"/>
      <c r="W15303"/>
      <c r="X15303"/>
      <c r="Y15303"/>
      <c r="Z15303"/>
      <c r="AA15303"/>
      <c r="AB15303"/>
      <c r="AC15303"/>
    </row>
    <row r="15304" spans="2:29" s="14" customFormat="1" x14ac:dyDescent="0.25">
      <c r="B15304"/>
      <c r="C15304"/>
      <c r="D15304"/>
      <c r="E15304"/>
      <c r="F15304"/>
      <c r="G15304"/>
      <c r="H15304"/>
      <c r="I15304"/>
      <c r="J15304"/>
      <c r="K15304" s="91"/>
      <c r="L15304" s="91"/>
      <c r="M15304" s="91"/>
      <c r="R15304"/>
      <c r="S15304"/>
      <c r="T15304"/>
      <c r="U15304"/>
      <c r="V15304"/>
      <c r="W15304"/>
      <c r="X15304"/>
      <c r="Y15304"/>
      <c r="Z15304"/>
      <c r="AA15304"/>
      <c r="AB15304"/>
      <c r="AC15304"/>
    </row>
    <row r="15305" spans="2:29" s="14" customFormat="1" x14ac:dyDescent="0.25">
      <c r="B15305"/>
      <c r="C15305"/>
      <c r="D15305"/>
      <c r="E15305"/>
      <c r="F15305"/>
      <c r="G15305"/>
      <c r="H15305"/>
      <c r="I15305"/>
      <c r="J15305"/>
      <c r="K15305" s="91"/>
      <c r="L15305" s="91"/>
      <c r="M15305" s="91"/>
      <c r="R15305"/>
      <c r="S15305"/>
      <c r="T15305"/>
      <c r="U15305"/>
      <c r="V15305"/>
      <c r="W15305"/>
      <c r="X15305"/>
      <c r="Y15305"/>
      <c r="Z15305"/>
      <c r="AA15305"/>
      <c r="AB15305"/>
      <c r="AC15305"/>
    </row>
    <row r="15306" spans="2:29" s="14" customFormat="1" x14ac:dyDescent="0.25">
      <c r="B15306"/>
      <c r="C15306"/>
      <c r="D15306"/>
      <c r="E15306"/>
      <c r="F15306"/>
      <c r="G15306"/>
      <c r="H15306"/>
      <c r="I15306"/>
      <c r="J15306"/>
      <c r="K15306" s="91"/>
      <c r="L15306" s="91"/>
      <c r="M15306" s="91"/>
      <c r="R15306"/>
      <c r="S15306"/>
      <c r="T15306"/>
      <c r="U15306"/>
      <c r="V15306"/>
      <c r="W15306"/>
      <c r="X15306"/>
      <c r="Y15306"/>
      <c r="Z15306"/>
      <c r="AA15306"/>
      <c r="AB15306"/>
      <c r="AC15306"/>
    </row>
    <row r="15307" spans="2:29" s="14" customFormat="1" x14ac:dyDescent="0.25">
      <c r="B15307"/>
      <c r="C15307"/>
      <c r="D15307"/>
      <c r="E15307"/>
      <c r="F15307"/>
      <c r="G15307"/>
      <c r="H15307"/>
      <c r="I15307"/>
      <c r="J15307"/>
      <c r="K15307" s="91"/>
      <c r="L15307" s="91"/>
      <c r="M15307" s="91"/>
      <c r="R15307"/>
      <c r="S15307"/>
      <c r="T15307"/>
      <c r="U15307"/>
      <c r="V15307"/>
      <c r="W15307"/>
      <c r="X15307"/>
      <c r="Y15307"/>
      <c r="Z15307"/>
      <c r="AA15307"/>
      <c r="AB15307"/>
      <c r="AC15307"/>
    </row>
    <row r="15308" spans="2:29" s="14" customFormat="1" x14ac:dyDescent="0.25">
      <c r="B15308"/>
      <c r="C15308"/>
      <c r="D15308"/>
      <c r="E15308"/>
      <c r="F15308"/>
      <c r="G15308"/>
      <c r="H15308"/>
      <c r="I15308"/>
      <c r="J15308"/>
      <c r="K15308" s="91"/>
      <c r="L15308" s="91"/>
      <c r="M15308" s="91"/>
      <c r="R15308"/>
      <c r="S15308"/>
      <c r="T15308"/>
      <c r="U15308"/>
      <c r="V15308"/>
      <c r="W15308"/>
      <c r="X15308"/>
      <c r="Y15308"/>
      <c r="Z15308"/>
      <c r="AA15308"/>
      <c r="AB15308"/>
      <c r="AC15308"/>
    </row>
    <row r="15309" spans="2:29" s="14" customFormat="1" x14ac:dyDescent="0.25">
      <c r="B15309"/>
      <c r="C15309"/>
      <c r="D15309"/>
      <c r="E15309"/>
      <c r="F15309"/>
      <c r="G15309"/>
      <c r="H15309"/>
      <c r="I15309"/>
      <c r="J15309"/>
      <c r="K15309" s="91"/>
      <c r="L15309" s="91"/>
      <c r="M15309" s="91"/>
      <c r="R15309"/>
      <c r="S15309"/>
      <c r="T15309"/>
      <c r="U15309"/>
      <c r="V15309"/>
      <c r="W15309"/>
      <c r="X15309"/>
      <c r="Y15309"/>
      <c r="Z15309"/>
      <c r="AA15309"/>
      <c r="AB15309"/>
      <c r="AC15309"/>
    </row>
    <row r="15310" spans="2:29" s="14" customFormat="1" x14ac:dyDescent="0.25">
      <c r="B15310"/>
      <c r="C15310"/>
      <c r="D15310"/>
      <c r="E15310"/>
      <c r="F15310"/>
      <c r="G15310"/>
      <c r="H15310"/>
      <c r="I15310"/>
      <c r="J15310"/>
      <c r="K15310" s="91"/>
      <c r="L15310" s="91"/>
      <c r="M15310" s="91"/>
      <c r="R15310"/>
      <c r="S15310"/>
      <c r="T15310"/>
      <c r="U15310"/>
      <c r="V15310"/>
      <c r="W15310"/>
      <c r="X15310"/>
      <c r="Y15310"/>
      <c r="Z15310"/>
      <c r="AA15310"/>
      <c r="AB15310"/>
      <c r="AC15310"/>
    </row>
    <row r="15311" spans="2:29" s="14" customFormat="1" x14ac:dyDescent="0.25">
      <c r="B15311"/>
      <c r="C15311"/>
      <c r="D15311"/>
      <c r="E15311"/>
      <c r="F15311"/>
      <c r="G15311"/>
      <c r="H15311"/>
      <c r="I15311"/>
      <c r="J15311"/>
      <c r="K15311" s="91"/>
      <c r="L15311" s="91"/>
      <c r="M15311" s="91"/>
      <c r="R15311"/>
      <c r="S15311"/>
      <c r="T15311"/>
      <c r="U15311"/>
      <c r="V15311"/>
      <c r="W15311"/>
      <c r="X15311"/>
      <c r="Y15311"/>
      <c r="Z15311"/>
      <c r="AA15311"/>
      <c r="AB15311"/>
      <c r="AC15311"/>
    </row>
    <row r="15312" spans="2:29" s="14" customFormat="1" x14ac:dyDescent="0.25">
      <c r="B15312"/>
      <c r="C15312"/>
      <c r="D15312"/>
      <c r="E15312"/>
      <c r="F15312"/>
      <c r="G15312"/>
      <c r="H15312"/>
      <c r="I15312"/>
      <c r="J15312"/>
      <c r="K15312" s="91"/>
      <c r="L15312" s="91"/>
      <c r="M15312" s="91"/>
      <c r="R15312"/>
      <c r="S15312"/>
      <c r="T15312"/>
      <c r="U15312"/>
      <c r="V15312"/>
      <c r="W15312"/>
      <c r="X15312"/>
      <c r="Y15312"/>
      <c r="Z15312"/>
      <c r="AA15312"/>
      <c r="AB15312"/>
      <c r="AC15312"/>
    </row>
    <row r="15313" spans="2:29" s="14" customFormat="1" x14ac:dyDescent="0.25">
      <c r="B15313"/>
      <c r="C15313"/>
      <c r="D15313"/>
      <c r="E15313"/>
      <c r="F15313"/>
      <c r="G15313"/>
      <c r="H15313"/>
      <c r="I15313"/>
      <c r="J15313"/>
      <c r="K15313" s="91"/>
      <c r="L15313" s="91"/>
      <c r="M15313" s="91"/>
      <c r="R15313"/>
      <c r="S15313"/>
      <c r="T15313"/>
      <c r="U15313"/>
      <c r="V15313"/>
      <c r="W15313"/>
      <c r="X15313"/>
      <c r="Y15313"/>
      <c r="Z15313"/>
      <c r="AA15313"/>
      <c r="AB15313"/>
      <c r="AC15313"/>
    </row>
    <row r="15314" spans="2:29" s="14" customFormat="1" x14ac:dyDescent="0.25">
      <c r="B15314"/>
      <c r="C15314"/>
      <c r="D15314"/>
      <c r="E15314"/>
      <c r="F15314"/>
      <c r="G15314"/>
      <c r="H15314"/>
      <c r="I15314"/>
      <c r="J15314"/>
      <c r="K15314" s="91"/>
      <c r="L15314" s="91"/>
      <c r="M15314" s="91"/>
      <c r="R15314"/>
      <c r="S15314"/>
      <c r="T15314"/>
      <c r="U15314"/>
      <c r="V15314"/>
      <c r="W15314"/>
      <c r="X15314"/>
      <c r="Y15314"/>
      <c r="Z15314"/>
      <c r="AA15314"/>
      <c r="AB15314"/>
      <c r="AC15314"/>
    </row>
    <row r="15315" spans="2:29" s="14" customFormat="1" x14ac:dyDescent="0.25">
      <c r="B15315"/>
      <c r="C15315"/>
      <c r="D15315"/>
      <c r="E15315"/>
      <c r="F15315"/>
      <c r="G15315"/>
      <c r="H15315"/>
      <c r="I15315"/>
      <c r="J15315"/>
      <c r="K15315" s="91"/>
      <c r="L15315" s="91"/>
      <c r="M15315" s="91"/>
      <c r="R15315"/>
      <c r="S15315"/>
      <c r="T15315"/>
      <c r="U15315"/>
      <c r="V15315"/>
      <c r="W15315"/>
      <c r="X15315"/>
      <c r="Y15315"/>
      <c r="Z15315"/>
      <c r="AA15315"/>
      <c r="AB15315"/>
      <c r="AC15315"/>
    </row>
    <row r="15316" spans="2:29" s="14" customFormat="1" x14ac:dyDescent="0.25">
      <c r="B15316"/>
      <c r="C15316"/>
      <c r="D15316"/>
      <c r="E15316"/>
      <c r="F15316"/>
      <c r="G15316"/>
      <c r="H15316"/>
      <c r="I15316"/>
      <c r="J15316"/>
      <c r="K15316" s="91"/>
      <c r="L15316" s="91"/>
      <c r="M15316" s="91"/>
      <c r="R15316"/>
      <c r="S15316"/>
      <c r="T15316"/>
      <c r="U15316"/>
      <c r="V15316"/>
      <c r="W15316"/>
      <c r="X15316"/>
      <c r="Y15316"/>
      <c r="Z15316"/>
      <c r="AA15316"/>
      <c r="AB15316"/>
      <c r="AC15316"/>
    </row>
    <row r="15317" spans="2:29" s="14" customFormat="1" x14ac:dyDescent="0.25">
      <c r="B15317"/>
      <c r="C15317"/>
      <c r="D15317"/>
      <c r="E15317"/>
      <c r="F15317"/>
      <c r="G15317"/>
      <c r="H15317"/>
      <c r="I15317"/>
      <c r="J15317"/>
      <c r="K15317" s="91"/>
      <c r="L15317" s="91"/>
      <c r="M15317" s="91"/>
      <c r="R15317"/>
      <c r="S15317"/>
      <c r="T15317"/>
      <c r="U15317"/>
      <c r="V15317"/>
      <c r="W15317"/>
      <c r="X15317"/>
      <c r="Y15317"/>
      <c r="Z15317"/>
      <c r="AA15317"/>
      <c r="AB15317"/>
      <c r="AC15317"/>
    </row>
    <row r="15318" spans="2:29" s="14" customFormat="1" x14ac:dyDescent="0.25">
      <c r="B15318"/>
      <c r="C15318"/>
      <c r="D15318"/>
      <c r="E15318"/>
      <c r="F15318"/>
      <c r="G15318"/>
      <c r="H15318"/>
      <c r="I15318"/>
      <c r="J15318"/>
      <c r="K15318" s="91"/>
      <c r="L15318" s="91"/>
      <c r="M15318" s="91"/>
      <c r="R15318"/>
      <c r="S15318"/>
      <c r="T15318"/>
      <c r="U15318"/>
      <c r="V15318"/>
      <c r="W15318"/>
      <c r="X15318"/>
      <c r="Y15318"/>
      <c r="Z15318"/>
      <c r="AA15318"/>
      <c r="AB15318"/>
      <c r="AC15318"/>
    </row>
    <row r="15319" spans="2:29" s="14" customFormat="1" x14ac:dyDescent="0.25">
      <c r="B15319"/>
      <c r="C15319"/>
      <c r="D15319"/>
      <c r="E15319"/>
      <c r="F15319"/>
      <c r="G15319"/>
      <c r="H15319"/>
      <c r="I15319"/>
      <c r="J15319"/>
      <c r="K15319" s="91"/>
      <c r="L15319" s="91"/>
      <c r="M15319" s="91"/>
      <c r="R15319"/>
      <c r="S15319"/>
      <c r="T15319"/>
      <c r="U15319"/>
      <c r="V15319"/>
      <c r="W15319"/>
      <c r="X15319"/>
      <c r="Y15319"/>
      <c r="Z15319"/>
      <c r="AA15319"/>
      <c r="AB15319"/>
      <c r="AC15319"/>
    </row>
    <row r="15320" spans="2:29" s="14" customFormat="1" x14ac:dyDescent="0.25">
      <c r="B15320"/>
      <c r="C15320"/>
      <c r="D15320"/>
      <c r="E15320"/>
      <c r="F15320"/>
      <c r="G15320"/>
      <c r="H15320"/>
      <c r="I15320"/>
      <c r="J15320"/>
      <c r="K15320" s="91"/>
      <c r="L15320" s="91"/>
      <c r="M15320" s="91"/>
      <c r="R15320"/>
      <c r="S15320"/>
      <c r="T15320"/>
      <c r="U15320"/>
      <c r="V15320"/>
      <c r="W15320"/>
      <c r="X15320"/>
      <c r="Y15320"/>
      <c r="Z15320"/>
      <c r="AA15320"/>
      <c r="AB15320"/>
      <c r="AC15320"/>
    </row>
    <row r="15321" spans="2:29" s="14" customFormat="1" x14ac:dyDescent="0.25">
      <c r="B15321"/>
      <c r="C15321"/>
      <c r="D15321"/>
      <c r="E15321"/>
      <c r="F15321"/>
      <c r="G15321"/>
      <c r="H15321"/>
      <c r="I15321"/>
      <c r="J15321"/>
      <c r="K15321" s="91"/>
      <c r="L15321" s="91"/>
      <c r="M15321" s="91"/>
      <c r="R15321"/>
      <c r="S15321"/>
      <c r="T15321"/>
      <c r="U15321"/>
      <c r="V15321"/>
      <c r="W15321"/>
      <c r="X15321"/>
      <c r="Y15321"/>
      <c r="Z15321"/>
      <c r="AA15321"/>
      <c r="AB15321"/>
      <c r="AC15321"/>
    </row>
    <row r="15322" spans="2:29" s="14" customFormat="1" x14ac:dyDescent="0.25">
      <c r="B15322"/>
      <c r="C15322"/>
      <c r="D15322"/>
      <c r="E15322"/>
      <c r="F15322"/>
      <c r="G15322"/>
      <c r="H15322"/>
      <c r="I15322"/>
      <c r="J15322"/>
      <c r="K15322" s="91"/>
      <c r="L15322" s="91"/>
      <c r="M15322" s="91"/>
      <c r="R15322"/>
      <c r="S15322"/>
      <c r="T15322"/>
      <c r="U15322"/>
      <c r="V15322"/>
      <c r="W15322"/>
      <c r="X15322"/>
      <c r="Y15322"/>
      <c r="Z15322"/>
      <c r="AA15322"/>
      <c r="AB15322"/>
      <c r="AC15322"/>
    </row>
    <row r="15323" spans="2:29" s="14" customFormat="1" x14ac:dyDescent="0.25">
      <c r="B15323"/>
      <c r="C15323"/>
      <c r="D15323"/>
      <c r="E15323"/>
      <c r="F15323"/>
      <c r="G15323"/>
      <c r="H15323"/>
      <c r="I15323"/>
      <c r="J15323"/>
      <c r="K15323" s="91"/>
      <c r="L15323" s="91"/>
      <c r="M15323" s="91"/>
      <c r="R15323"/>
      <c r="S15323"/>
      <c r="T15323"/>
      <c r="U15323"/>
      <c r="V15323"/>
      <c r="W15323"/>
      <c r="X15323"/>
      <c r="Y15323"/>
      <c r="Z15323"/>
      <c r="AA15323"/>
      <c r="AB15323"/>
      <c r="AC15323"/>
    </row>
    <row r="15324" spans="2:29" s="14" customFormat="1" x14ac:dyDescent="0.25">
      <c r="B15324"/>
      <c r="C15324"/>
      <c r="D15324"/>
      <c r="E15324"/>
      <c r="F15324"/>
      <c r="G15324"/>
      <c r="H15324"/>
      <c r="I15324"/>
      <c r="J15324"/>
      <c r="K15324" s="91"/>
      <c r="L15324" s="91"/>
      <c r="M15324" s="91"/>
      <c r="R15324"/>
      <c r="S15324"/>
      <c r="T15324"/>
      <c r="U15324"/>
      <c r="V15324"/>
      <c r="W15324"/>
      <c r="X15324"/>
      <c r="Y15324"/>
      <c r="Z15324"/>
      <c r="AA15324"/>
      <c r="AB15324"/>
      <c r="AC15324"/>
    </row>
    <row r="15325" spans="2:29" s="14" customFormat="1" x14ac:dyDescent="0.25">
      <c r="B15325"/>
      <c r="C15325"/>
      <c r="D15325"/>
      <c r="E15325"/>
      <c r="F15325"/>
      <c r="G15325"/>
      <c r="H15325"/>
      <c r="I15325"/>
      <c r="J15325"/>
      <c r="K15325" s="91"/>
      <c r="L15325" s="91"/>
      <c r="M15325" s="91"/>
      <c r="R15325"/>
      <c r="S15325"/>
      <c r="T15325"/>
      <c r="U15325"/>
      <c r="V15325"/>
      <c r="W15325"/>
      <c r="X15325"/>
      <c r="Y15325"/>
      <c r="Z15325"/>
      <c r="AA15325"/>
      <c r="AB15325"/>
      <c r="AC15325"/>
    </row>
    <row r="15326" spans="2:29" s="14" customFormat="1" x14ac:dyDescent="0.25">
      <c r="B15326"/>
      <c r="C15326"/>
      <c r="D15326"/>
      <c r="E15326"/>
      <c r="F15326"/>
      <c r="G15326"/>
      <c r="H15326"/>
      <c r="I15326"/>
      <c r="J15326"/>
      <c r="K15326" s="91"/>
      <c r="L15326" s="91"/>
      <c r="M15326" s="91"/>
      <c r="R15326"/>
      <c r="S15326"/>
      <c r="T15326"/>
      <c r="U15326"/>
      <c r="V15326"/>
      <c r="W15326"/>
      <c r="X15326"/>
      <c r="Y15326"/>
      <c r="Z15326"/>
      <c r="AA15326"/>
      <c r="AB15326"/>
      <c r="AC15326"/>
    </row>
    <row r="15327" spans="2:29" s="14" customFormat="1" x14ac:dyDescent="0.25">
      <c r="B15327"/>
      <c r="C15327"/>
      <c r="D15327"/>
      <c r="E15327"/>
      <c r="F15327"/>
      <c r="G15327"/>
      <c r="H15327"/>
      <c r="I15327"/>
      <c r="J15327"/>
      <c r="K15327" s="91"/>
      <c r="L15327" s="91"/>
      <c r="M15327" s="91"/>
      <c r="R15327"/>
      <c r="S15327"/>
      <c r="T15327"/>
      <c r="U15327"/>
      <c r="V15327"/>
      <c r="W15327"/>
      <c r="X15327"/>
      <c r="Y15327"/>
      <c r="Z15327"/>
      <c r="AA15327"/>
      <c r="AB15327"/>
      <c r="AC15327"/>
    </row>
    <row r="15328" spans="2:29" s="14" customFormat="1" x14ac:dyDescent="0.25">
      <c r="B15328"/>
      <c r="C15328"/>
      <c r="D15328"/>
      <c r="E15328"/>
      <c r="F15328"/>
      <c r="G15328"/>
      <c r="H15328"/>
      <c r="I15328"/>
      <c r="J15328"/>
      <c r="K15328" s="91"/>
      <c r="L15328" s="91"/>
      <c r="M15328" s="91"/>
      <c r="R15328"/>
      <c r="S15328"/>
      <c r="T15328"/>
      <c r="U15328"/>
      <c r="V15328"/>
      <c r="W15328"/>
      <c r="X15328"/>
      <c r="Y15328"/>
      <c r="Z15328"/>
      <c r="AA15328"/>
      <c r="AB15328"/>
      <c r="AC15328"/>
    </row>
    <row r="15329" spans="2:29" s="14" customFormat="1" x14ac:dyDescent="0.25">
      <c r="B15329"/>
      <c r="C15329"/>
      <c r="D15329"/>
      <c r="E15329"/>
      <c r="F15329"/>
      <c r="G15329"/>
      <c r="H15329"/>
      <c r="I15329"/>
      <c r="J15329"/>
      <c r="K15329" s="91"/>
      <c r="L15329" s="91"/>
      <c r="M15329" s="91"/>
      <c r="R15329"/>
      <c r="S15329"/>
      <c r="T15329"/>
      <c r="U15329"/>
      <c r="V15329"/>
      <c r="W15329"/>
      <c r="X15329"/>
      <c r="Y15329"/>
      <c r="Z15329"/>
      <c r="AA15329"/>
      <c r="AB15329"/>
      <c r="AC15329"/>
    </row>
    <row r="15330" spans="2:29" s="14" customFormat="1" x14ac:dyDescent="0.25">
      <c r="B15330"/>
      <c r="C15330"/>
      <c r="D15330"/>
      <c r="E15330"/>
      <c r="F15330"/>
      <c r="G15330"/>
      <c r="H15330"/>
      <c r="I15330"/>
      <c r="J15330"/>
      <c r="K15330" s="91"/>
      <c r="L15330" s="91"/>
      <c r="M15330" s="91"/>
      <c r="R15330"/>
      <c r="S15330"/>
      <c r="T15330"/>
      <c r="U15330"/>
      <c r="V15330"/>
      <c r="W15330"/>
      <c r="X15330"/>
      <c r="Y15330"/>
      <c r="Z15330"/>
      <c r="AA15330"/>
      <c r="AB15330"/>
      <c r="AC15330"/>
    </row>
    <row r="15331" spans="2:29" s="14" customFormat="1" x14ac:dyDescent="0.25">
      <c r="B15331"/>
      <c r="C15331"/>
      <c r="D15331"/>
      <c r="E15331"/>
      <c r="F15331"/>
      <c r="G15331"/>
      <c r="H15331"/>
      <c r="I15331"/>
      <c r="J15331"/>
      <c r="K15331" s="91"/>
      <c r="L15331" s="91"/>
      <c r="M15331" s="91"/>
      <c r="R15331"/>
      <c r="S15331"/>
      <c r="T15331"/>
      <c r="U15331"/>
      <c r="V15331"/>
      <c r="W15331"/>
      <c r="X15331"/>
      <c r="Y15331"/>
      <c r="Z15331"/>
      <c r="AA15331"/>
      <c r="AB15331"/>
      <c r="AC15331"/>
    </row>
    <row r="15332" spans="2:29" s="14" customFormat="1" x14ac:dyDescent="0.25">
      <c r="B15332"/>
      <c r="C15332"/>
      <c r="D15332"/>
      <c r="E15332"/>
      <c r="F15332"/>
      <c r="G15332"/>
      <c r="H15332"/>
      <c r="I15332"/>
      <c r="J15332"/>
      <c r="K15332" s="91"/>
      <c r="L15332" s="91"/>
      <c r="M15332" s="91"/>
      <c r="R15332"/>
      <c r="S15332"/>
      <c r="T15332"/>
      <c r="U15332"/>
      <c r="V15332"/>
      <c r="W15332"/>
      <c r="X15332"/>
      <c r="Y15332"/>
      <c r="Z15332"/>
      <c r="AA15332"/>
      <c r="AB15332"/>
      <c r="AC15332"/>
    </row>
    <row r="15333" spans="2:29" s="14" customFormat="1" x14ac:dyDescent="0.25">
      <c r="B15333"/>
      <c r="C15333"/>
      <c r="D15333"/>
      <c r="E15333"/>
      <c r="F15333"/>
      <c r="G15333"/>
      <c r="H15333"/>
      <c r="I15333"/>
      <c r="J15333"/>
      <c r="K15333" s="91"/>
      <c r="L15333" s="91"/>
      <c r="M15333" s="91"/>
      <c r="R15333"/>
      <c r="S15333"/>
      <c r="T15333"/>
      <c r="U15333"/>
      <c r="V15333"/>
      <c r="W15333"/>
      <c r="X15333"/>
      <c r="Y15333"/>
      <c r="Z15333"/>
      <c r="AA15333"/>
      <c r="AB15333"/>
      <c r="AC15333"/>
    </row>
    <row r="15334" spans="2:29" s="14" customFormat="1" x14ac:dyDescent="0.25">
      <c r="B15334"/>
      <c r="C15334"/>
      <c r="D15334"/>
      <c r="E15334"/>
      <c r="F15334"/>
      <c r="G15334"/>
      <c r="H15334"/>
      <c r="I15334"/>
      <c r="J15334"/>
      <c r="K15334" s="91"/>
      <c r="L15334" s="91"/>
      <c r="M15334" s="91"/>
      <c r="R15334"/>
      <c r="S15334"/>
      <c r="T15334"/>
      <c r="U15334"/>
      <c r="V15334"/>
      <c r="W15334"/>
      <c r="X15334"/>
      <c r="Y15334"/>
      <c r="Z15334"/>
      <c r="AA15334"/>
      <c r="AB15334"/>
      <c r="AC15334"/>
    </row>
    <row r="15335" spans="2:29" s="14" customFormat="1" x14ac:dyDescent="0.25">
      <c r="B15335"/>
      <c r="C15335"/>
      <c r="D15335"/>
      <c r="E15335"/>
      <c r="F15335"/>
      <c r="G15335"/>
      <c r="H15335"/>
      <c r="I15335"/>
      <c r="J15335"/>
      <c r="K15335" s="91"/>
      <c r="L15335" s="91"/>
      <c r="M15335" s="91"/>
      <c r="R15335"/>
      <c r="S15335"/>
      <c r="T15335"/>
      <c r="U15335"/>
      <c r="V15335"/>
      <c r="W15335"/>
      <c r="X15335"/>
      <c r="Y15335"/>
      <c r="Z15335"/>
      <c r="AA15335"/>
      <c r="AB15335"/>
      <c r="AC15335"/>
    </row>
    <row r="15336" spans="2:29" s="14" customFormat="1" x14ac:dyDescent="0.25">
      <c r="B15336"/>
      <c r="C15336"/>
      <c r="D15336"/>
      <c r="E15336"/>
      <c r="F15336"/>
      <c r="G15336"/>
      <c r="H15336"/>
      <c r="I15336"/>
      <c r="J15336"/>
      <c r="K15336" s="91"/>
      <c r="L15336" s="91"/>
      <c r="M15336" s="91"/>
      <c r="R15336"/>
      <c r="S15336"/>
      <c r="T15336"/>
      <c r="U15336"/>
      <c r="V15336"/>
      <c r="W15336"/>
      <c r="X15336"/>
      <c r="Y15336"/>
      <c r="Z15336"/>
      <c r="AA15336"/>
      <c r="AB15336"/>
      <c r="AC15336"/>
    </row>
    <row r="15337" spans="2:29" s="14" customFormat="1" x14ac:dyDescent="0.25">
      <c r="B15337"/>
      <c r="C15337"/>
      <c r="D15337"/>
      <c r="E15337"/>
      <c r="F15337"/>
      <c r="G15337"/>
      <c r="H15337"/>
      <c r="I15337"/>
      <c r="J15337"/>
      <c r="K15337" s="91"/>
      <c r="L15337" s="91"/>
      <c r="M15337" s="91"/>
      <c r="R15337"/>
      <c r="S15337"/>
      <c r="T15337"/>
      <c r="U15337"/>
      <c r="V15337"/>
      <c r="W15337"/>
      <c r="X15337"/>
      <c r="Y15337"/>
      <c r="Z15337"/>
      <c r="AA15337"/>
      <c r="AB15337"/>
      <c r="AC15337"/>
    </row>
    <row r="15338" spans="2:29" s="14" customFormat="1" x14ac:dyDescent="0.25">
      <c r="B15338"/>
      <c r="C15338"/>
      <c r="D15338"/>
      <c r="E15338"/>
      <c r="F15338"/>
      <c r="G15338"/>
      <c r="H15338"/>
      <c r="I15338"/>
      <c r="J15338"/>
      <c r="K15338" s="91"/>
      <c r="L15338" s="91"/>
      <c r="M15338" s="91"/>
      <c r="R15338"/>
      <c r="S15338"/>
      <c r="T15338"/>
      <c r="U15338"/>
      <c r="V15338"/>
      <c r="W15338"/>
      <c r="X15338"/>
      <c r="Y15338"/>
      <c r="Z15338"/>
      <c r="AA15338"/>
      <c r="AB15338"/>
      <c r="AC15338"/>
    </row>
    <row r="15339" spans="2:29" s="14" customFormat="1" x14ac:dyDescent="0.25">
      <c r="B15339"/>
      <c r="C15339"/>
      <c r="D15339"/>
      <c r="E15339"/>
      <c r="F15339"/>
      <c r="G15339"/>
      <c r="H15339"/>
      <c r="I15339"/>
      <c r="J15339"/>
      <c r="K15339" s="91"/>
      <c r="L15339" s="91"/>
      <c r="M15339" s="91"/>
      <c r="R15339"/>
      <c r="S15339"/>
      <c r="T15339"/>
      <c r="U15339"/>
      <c r="V15339"/>
      <c r="W15339"/>
      <c r="X15339"/>
      <c r="Y15339"/>
      <c r="Z15339"/>
      <c r="AA15339"/>
      <c r="AB15339"/>
      <c r="AC15339"/>
    </row>
    <row r="15340" spans="2:29" s="14" customFormat="1" x14ac:dyDescent="0.25">
      <c r="B15340"/>
      <c r="C15340"/>
      <c r="D15340"/>
      <c r="E15340"/>
      <c r="F15340"/>
      <c r="G15340"/>
      <c r="H15340"/>
      <c r="I15340"/>
      <c r="J15340"/>
      <c r="K15340" s="91"/>
      <c r="L15340" s="91"/>
      <c r="M15340" s="91"/>
      <c r="R15340"/>
      <c r="S15340"/>
      <c r="T15340"/>
      <c r="U15340"/>
      <c r="V15340"/>
      <c r="W15340"/>
      <c r="X15340"/>
      <c r="Y15340"/>
      <c r="Z15340"/>
      <c r="AA15340"/>
      <c r="AB15340"/>
      <c r="AC15340"/>
    </row>
    <row r="15341" spans="2:29" s="14" customFormat="1" x14ac:dyDescent="0.25">
      <c r="B15341"/>
      <c r="C15341"/>
      <c r="D15341"/>
      <c r="E15341"/>
      <c r="F15341"/>
      <c r="G15341"/>
      <c r="H15341"/>
      <c r="I15341"/>
      <c r="J15341"/>
      <c r="K15341" s="91"/>
      <c r="L15341" s="91"/>
      <c r="M15341" s="91"/>
      <c r="R15341"/>
      <c r="S15341"/>
      <c r="T15341"/>
      <c r="U15341"/>
      <c r="V15341"/>
      <c r="W15341"/>
      <c r="X15341"/>
      <c r="Y15341"/>
      <c r="Z15341"/>
      <c r="AA15341"/>
      <c r="AB15341"/>
      <c r="AC15341"/>
    </row>
    <row r="15342" spans="2:29" s="14" customFormat="1" x14ac:dyDescent="0.25">
      <c r="B15342"/>
      <c r="C15342"/>
      <c r="D15342"/>
      <c r="E15342"/>
      <c r="F15342"/>
      <c r="G15342"/>
      <c r="H15342"/>
      <c r="I15342"/>
      <c r="J15342"/>
      <c r="K15342" s="91"/>
      <c r="L15342" s="91"/>
      <c r="M15342" s="91"/>
      <c r="R15342"/>
      <c r="S15342"/>
      <c r="T15342"/>
      <c r="U15342"/>
      <c r="V15342"/>
      <c r="W15342"/>
      <c r="X15342"/>
      <c r="Y15342"/>
      <c r="Z15342"/>
      <c r="AA15342"/>
      <c r="AB15342"/>
      <c r="AC15342"/>
    </row>
    <row r="15343" spans="2:29" s="14" customFormat="1" x14ac:dyDescent="0.25">
      <c r="B15343"/>
      <c r="C15343"/>
      <c r="D15343"/>
      <c r="E15343"/>
      <c r="F15343"/>
      <c r="G15343"/>
      <c r="H15343"/>
      <c r="I15343"/>
      <c r="J15343"/>
      <c r="K15343" s="91"/>
      <c r="L15343" s="91"/>
      <c r="M15343" s="91"/>
      <c r="R15343"/>
      <c r="S15343"/>
      <c r="T15343"/>
      <c r="U15343"/>
      <c r="V15343"/>
      <c r="W15343"/>
      <c r="X15343"/>
      <c r="Y15343"/>
      <c r="Z15343"/>
      <c r="AA15343"/>
      <c r="AB15343"/>
      <c r="AC15343"/>
    </row>
    <row r="15344" spans="2:29" s="14" customFormat="1" x14ac:dyDescent="0.25">
      <c r="B15344"/>
      <c r="C15344"/>
      <c r="D15344"/>
      <c r="E15344"/>
      <c r="F15344"/>
      <c r="G15344"/>
      <c r="H15344"/>
      <c r="I15344"/>
      <c r="J15344"/>
      <c r="K15344" s="91"/>
      <c r="L15344" s="91"/>
      <c r="M15344" s="91"/>
      <c r="R15344"/>
      <c r="S15344"/>
      <c r="T15344"/>
      <c r="U15344"/>
      <c r="V15344"/>
      <c r="W15344"/>
      <c r="X15344"/>
      <c r="Y15344"/>
      <c r="Z15344"/>
      <c r="AA15344"/>
      <c r="AB15344"/>
      <c r="AC15344"/>
    </row>
    <row r="15345" spans="2:29" s="14" customFormat="1" x14ac:dyDescent="0.25">
      <c r="B15345"/>
      <c r="C15345"/>
      <c r="D15345"/>
      <c r="E15345"/>
      <c r="F15345"/>
      <c r="G15345"/>
      <c r="H15345"/>
      <c r="I15345"/>
      <c r="J15345"/>
      <c r="K15345" s="91"/>
      <c r="L15345" s="91"/>
      <c r="M15345" s="91"/>
      <c r="R15345"/>
      <c r="S15345"/>
      <c r="T15345"/>
      <c r="U15345"/>
      <c r="V15345"/>
      <c r="W15345"/>
      <c r="X15345"/>
      <c r="Y15345"/>
      <c r="Z15345"/>
      <c r="AA15345"/>
      <c r="AB15345"/>
      <c r="AC15345"/>
    </row>
    <row r="15346" spans="2:29" s="14" customFormat="1" x14ac:dyDescent="0.25">
      <c r="B15346"/>
      <c r="C15346"/>
      <c r="D15346"/>
      <c r="E15346"/>
      <c r="F15346"/>
      <c r="G15346"/>
      <c r="H15346"/>
      <c r="I15346"/>
      <c r="J15346"/>
      <c r="K15346" s="91"/>
      <c r="L15346" s="91"/>
      <c r="M15346" s="91"/>
      <c r="R15346"/>
      <c r="S15346"/>
      <c r="T15346"/>
      <c r="U15346"/>
      <c r="V15346"/>
      <c r="W15346"/>
      <c r="X15346"/>
      <c r="Y15346"/>
      <c r="Z15346"/>
      <c r="AA15346"/>
      <c r="AB15346"/>
      <c r="AC15346"/>
    </row>
    <row r="15347" spans="2:29" s="14" customFormat="1" x14ac:dyDescent="0.25">
      <c r="B15347"/>
      <c r="C15347"/>
      <c r="D15347"/>
      <c r="E15347"/>
      <c r="F15347"/>
      <c r="G15347"/>
      <c r="H15347"/>
      <c r="I15347"/>
      <c r="J15347"/>
      <c r="K15347" s="91"/>
      <c r="L15347" s="91"/>
      <c r="M15347" s="91"/>
      <c r="R15347"/>
      <c r="S15347"/>
      <c r="T15347"/>
      <c r="U15347"/>
      <c r="V15347"/>
      <c r="W15347"/>
      <c r="X15347"/>
      <c r="Y15347"/>
      <c r="Z15347"/>
      <c r="AA15347"/>
      <c r="AB15347"/>
      <c r="AC15347"/>
    </row>
    <row r="15348" spans="2:29" s="14" customFormat="1" x14ac:dyDescent="0.25">
      <c r="B15348"/>
      <c r="C15348"/>
      <c r="D15348"/>
      <c r="E15348"/>
      <c r="F15348"/>
      <c r="G15348"/>
      <c r="H15348"/>
      <c r="I15348"/>
      <c r="J15348"/>
      <c r="K15348" s="91"/>
      <c r="L15348" s="91"/>
      <c r="M15348" s="91"/>
      <c r="R15348"/>
      <c r="S15348"/>
      <c r="T15348"/>
      <c r="U15348"/>
      <c r="V15348"/>
      <c r="W15348"/>
      <c r="X15348"/>
      <c r="Y15348"/>
      <c r="Z15348"/>
      <c r="AA15348"/>
      <c r="AB15348"/>
      <c r="AC15348"/>
    </row>
    <row r="15349" spans="2:29" s="14" customFormat="1" x14ac:dyDescent="0.25">
      <c r="B15349"/>
      <c r="C15349"/>
      <c r="D15349"/>
      <c r="E15349"/>
      <c r="F15349"/>
      <c r="G15349"/>
      <c r="H15349"/>
      <c r="I15349"/>
      <c r="J15349"/>
      <c r="K15349" s="91"/>
      <c r="L15349" s="91"/>
      <c r="M15349" s="91"/>
      <c r="R15349"/>
      <c r="S15349"/>
      <c r="T15349"/>
      <c r="U15349"/>
      <c r="V15349"/>
      <c r="W15349"/>
      <c r="X15349"/>
      <c r="Y15349"/>
      <c r="Z15349"/>
      <c r="AA15349"/>
      <c r="AB15349"/>
      <c r="AC15349"/>
    </row>
    <row r="15350" spans="2:29" s="14" customFormat="1" x14ac:dyDescent="0.25">
      <c r="B15350"/>
      <c r="C15350"/>
      <c r="D15350"/>
      <c r="E15350"/>
      <c r="F15350"/>
      <c r="G15350"/>
      <c r="H15350"/>
      <c r="I15350"/>
      <c r="J15350"/>
      <c r="K15350" s="91"/>
      <c r="L15350" s="91"/>
      <c r="M15350" s="91"/>
      <c r="R15350"/>
      <c r="S15350"/>
      <c r="T15350"/>
      <c r="U15350"/>
      <c r="V15350"/>
      <c r="W15350"/>
      <c r="X15350"/>
      <c r="Y15350"/>
      <c r="Z15350"/>
      <c r="AA15350"/>
      <c r="AB15350"/>
      <c r="AC15350"/>
    </row>
    <row r="15351" spans="2:29" s="14" customFormat="1" x14ac:dyDescent="0.25">
      <c r="B15351"/>
      <c r="C15351"/>
      <c r="D15351"/>
      <c r="E15351"/>
      <c r="F15351"/>
      <c r="G15351"/>
      <c r="H15351"/>
      <c r="I15351"/>
      <c r="J15351"/>
      <c r="K15351" s="91"/>
      <c r="L15351" s="91"/>
      <c r="M15351" s="91"/>
      <c r="R15351"/>
      <c r="S15351"/>
      <c r="T15351"/>
      <c r="U15351"/>
      <c r="V15351"/>
      <c r="W15351"/>
      <c r="X15351"/>
      <c r="Y15351"/>
      <c r="Z15351"/>
      <c r="AA15351"/>
      <c r="AB15351"/>
      <c r="AC15351"/>
    </row>
    <row r="15352" spans="2:29" s="14" customFormat="1" x14ac:dyDescent="0.25">
      <c r="B15352"/>
      <c r="C15352"/>
      <c r="D15352"/>
      <c r="E15352"/>
      <c r="F15352"/>
      <c r="G15352"/>
      <c r="H15352"/>
      <c r="I15352"/>
      <c r="J15352"/>
      <c r="K15352" s="91"/>
      <c r="L15352" s="91"/>
      <c r="M15352" s="91"/>
      <c r="R15352"/>
      <c r="S15352"/>
      <c r="T15352"/>
      <c r="U15352"/>
      <c r="V15352"/>
      <c r="W15352"/>
      <c r="X15352"/>
      <c r="Y15352"/>
      <c r="Z15352"/>
      <c r="AA15352"/>
      <c r="AB15352"/>
      <c r="AC15352"/>
    </row>
    <row r="15353" spans="2:29" s="14" customFormat="1" x14ac:dyDescent="0.25">
      <c r="B15353"/>
      <c r="C15353"/>
      <c r="D15353"/>
      <c r="E15353"/>
      <c r="F15353"/>
      <c r="G15353"/>
      <c r="H15353"/>
      <c r="I15353"/>
      <c r="J15353"/>
      <c r="K15353" s="91"/>
      <c r="L15353" s="91"/>
      <c r="M15353" s="91"/>
      <c r="R15353"/>
      <c r="S15353"/>
      <c r="T15353"/>
      <c r="U15353"/>
      <c r="V15353"/>
      <c r="W15353"/>
      <c r="X15353"/>
      <c r="Y15353"/>
      <c r="Z15353"/>
      <c r="AA15353"/>
      <c r="AB15353"/>
      <c r="AC15353"/>
    </row>
    <row r="15354" spans="2:29" s="14" customFormat="1" x14ac:dyDescent="0.25">
      <c r="B15354"/>
      <c r="C15354"/>
      <c r="D15354"/>
      <c r="E15354"/>
      <c r="F15354"/>
      <c r="G15354"/>
      <c r="H15354"/>
      <c r="I15354"/>
      <c r="J15354"/>
      <c r="K15354" s="91"/>
      <c r="L15354" s="91"/>
      <c r="M15354" s="91"/>
      <c r="R15354"/>
      <c r="S15354"/>
      <c r="T15354"/>
      <c r="U15354"/>
      <c r="V15354"/>
      <c r="W15354"/>
      <c r="X15354"/>
      <c r="Y15354"/>
      <c r="Z15354"/>
      <c r="AA15354"/>
      <c r="AB15354"/>
      <c r="AC15354"/>
    </row>
    <row r="15355" spans="2:29" s="14" customFormat="1" x14ac:dyDescent="0.25">
      <c r="B15355"/>
      <c r="C15355"/>
      <c r="D15355"/>
      <c r="E15355"/>
      <c r="F15355"/>
      <c r="G15355"/>
      <c r="H15355"/>
      <c r="I15355"/>
      <c r="J15355"/>
      <c r="K15355" s="91"/>
      <c r="L15355" s="91"/>
      <c r="M15355" s="91"/>
      <c r="R15355"/>
      <c r="S15355"/>
      <c r="T15355"/>
      <c r="U15355"/>
      <c r="V15355"/>
      <c r="W15355"/>
      <c r="X15355"/>
      <c r="Y15355"/>
      <c r="Z15355"/>
      <c r="AA15355"/>
      <c r="AB15355"/>
      <c r="AC15355"/>
    </row>
    <row r="15356" spans="2:29" s="14" customFormat="1" x14ac:dyDescent="0.25">
      <c r="B15356"/>
      <c r="C15356"/>
      <c r="D15356"/>
      <c r="E15356"/>
      <c r="F15356"/>
      <c r="G15356"/>
      <c r="H15356"/>
      <c r="I15356"/>
      <c r="J15356"/>
      <c r="K15356" s="91"/>
      <c r="L15356" s="91"/>
      <c r="M15356" s="91"/>
      <c r="R15356"/>
      <c r="S15356"/>
      <c r="T15356"/>
      <c r="U15356"/>
      <c r="V15356"/>
      <c r="W15356"/>
      <c r="X15356"/>
      <c r="Y15356"/>
      <c r="Z15356"/>
      <c r="AA15356"/>
      <c r="AB15356"/>
      <c r="AC15356"/>
    </row>
    <row r="15357" spans="2:29" s="14" customFormat="1" x14ac:dyDescent="0.25">
      <c r="B15357"/>
      <c r="C15357"/>
      <c r="D15357"/>
      <c r="E15357"/>
      <c r="F15357"/>
      <c r="G15357"/>
      <c r="H15357"/>
      <c r="I15357"/>
      <c r="J15357"/>
      <c r="K15357" s="91"/>
      <c r="L15357" s="91"/>
      <c r="M15357" s="91"/>
      <c r="R15357"/>
      <c r="S15357"/>
      <c r="T15357"/>
      <c r="U15357"/>
      <c r="V15357"/>
      <c r="W15357"/>
      <c r="X15357"/>
      <c r="Y15357"/>
      <c r="Z15357"/>
      <c r="AA15357"/>
      <c r="AB15357"/>
      <c r="AC15357"/>
    </row>
    <row r="15358" spans="2:29" s="14" customFormat="1" x14ac:dyDescent="0.25">
      <c r="B15358"/>
      <c r="C15358"/>
      <c r="D15358"/>
      <c r="E15358"/>
      <c r="F15358"/>
      <c r="G15358"/>
      <c r="H15358"/>
      <c r="I15358"/>
      <c r="J15358"/>
      <c r="K15358" s="91"/>
      <c r="L15358" s="91"/>
      <c r="M15358" s="91"/>
      <c r="R15358"/>
      <c r="S15358"/>
      <c r="T15358"/>
      <c r="U15358"/>
      <c r="V15358"/>
      <c r="W15358"/>
      <c r="X15358"/>
      <c r="Y15358"/>
      <c r="Z15358"/>
      <c r="AA15358"/>
      <c r="AB15358"/>
      <c r="AC15358"/>
    </row>
    <row r="15359" spans="2:29" s="14" customFormat="1" x14ac:dyDescent="0.25">
      <c r="B15359"/>
      <c r="C15359"/>
      <c r="D15359"/>
      <c r="E15359"/>
      <c r="F15359"/>
      <c r="G15359"/>
      <c r="H15359"/>
      <c r="I15359"/>
      <c r="J15359"/>
      <c r="K15359" s="91"/>
      <c r="L15359" s="91"/>
      <c r="M15359" s="91"/>
      <c r="R15359"/>
      <c r="S15359"/>
      <c r="T15359"/>
      <c r="U15359"/>
      <c r="V15359"/>
      <c r="W15359"/>
      <c r="X15359"/>
      <c r="Y15359"/>
      <c r="Z15359"/>
      <c r="AA15359"/>
      <c r="AB15359"/>
      <c r="AC15359"/>
    </row>
    <row r="15360" spans="2:29" s="14" customFormat="1" x14ac:dyDescent="0.25">
      <c r="B15360"/>
      <c r="C15360"/>
      <c r="D15360"/>
      <c r="E15360"/>
      <c r="F15360"/>
      <c r="G15360"/>
      <c r="H15360"/>
      <c r="I15360"/>
      <c r="J15360"/>
      <c r="K15360" s="91"/>
      <c r="L15360" s="91"/>
      <c r="M15360" s="91"/>
      <c r="R15360"/>
      <c r="S15360"/>
      <c r="T15360"/>
      <c r="U15360"/>
      <c r="V15360"/>
      <c r="W15360"/>
      <c r="X15360"/>
      <c r="Y15360"/>
      <c r="Z15360"/>
      <c r="AA15360"/>
      <c r="AB15360"/>
      <c r="AC15360"/>
    </row>
    <row r="15361" spans="2:29" s="14" customFormat="1" x14ac:dyDescent="0.25">
      <c r="B15361"/>
      <c r="C15361"/>
      <c r="D15361"/>
      <c r="E15361"/>
      <c r="F15361"/>
      <c r="G15361"/>
      <c r="H15361"/>
      <c r="I15361"/>
      <c r="J15361"/>
      <c r="K15361" s="91"/>
      <c r="L15361" s="91"/>
      <c r="M15361" s="91"/>
      <c r="R15361"/>
      <c r="S15361"/>
      <c r="T15361"/>
      <c r="U15361"/>
      <c r="V15361"/>
      <c r="W15361"/>
      <c r="X15361"/>
      <c r="Y15361"/>
      <c r="Z15361"/>
      <c r="AA15361"/>
      <c r="AB15361"/>
      <c r="AC15361"/>
    </row>
    <row r="15362" spans="2:29" s="14" customFormat="1" x14ac:dyDescent="0.25">
      <c r="B15362"/>
      <c r="C15362"/>
      <c r="D15362"/>
      <c r="E15362"/>
      <c r="F15362"/>
      <c r="G15362"/>
      <c r="H15362"/>
      <c r="I15362"/>
      <c r="J15362"/>
      <c r="K15362" s="91"/>
      <c r="L15362" s="91"/>
      <c r="M15362" s="91"/>
      <c r="R15362"/>
      <c r="S15362"/>
      <c r="T15362"/>
      <c r="U15362"/>
      <c r="V15362"/>
      <c r="W15362"/>
      <c r="X15362"/>
      <c r="Y15362"/>
      <c r="Z15362"/>
      <c r="AA15362"/>
      <c r="AB15362"/>
      <c r="AC15362"/>
    </row>
    <row r="15363" spans="2:29" s="14" customFormat="1" x14ac:dyDescent="0.25">
      <c r="B15363"/>
      <c r="C15363"/>
      <c r="D15363"/>
      <c r="E15363"/>
      <c r="F15363"/>
      <c r="G15363"/>
      <c r="H15363"/>
      <c r="I15363"/>
      <c r="J15363"/>
      <c r="K15363" s="91"/>
      <c r="L15363" s="91"/>
      <c r="M15363" s="91"/>
      <c r="R15363"/>
      <c r="S15363"/>
      <c r="T15363"/>
      <c r="U15363"/>
      <c r="V15363"/>
      <c r="W15363"/>
      <c r="X15363"/>
      <c r="Y15363"/>
      <c r="Z15363"/>
      <c r="AA15363"/>
      <c r="AB15363"/>
      <c r="AC15363"/>
    </row>
    <row r="15364" spans="2:29" s="14" customFormat="1" x14ac:dyDescent="0.25">
      <c r="B15364"/>
      <c r="C15364"/>
      <c r="D15364"/>
      <c r="E15364"/>
      <c r="F15364"/>
      <c r="G15364"/>
      <c r="H15364"/>
      <c r="I15364"/>
      <c r="J15364"/>
      <c r="K15364" s="91"/>
      <c r="L15364" s="91"/>
      <c r="M15364" s="91"/>
      <c r="R15364"/>
      <c r="S15364"/>
      <c r="T15364"/>
      <c r="U15364"/>
      <c r="V15364"/>
      <c r="W15364"/>
      <c r="X15364"/>
      <c r="Y15364"/>
      <c r="Z15364"/>
      <c r="AA15364"/>
      <c r="AB15364"/>
      <c r="AC15364"/>
    </row>
    <row r="15365" spans="2:29" s="14" customFormat="1" x14ac:dyDescent="0.25">
      <c r="B15365"/>
      <c r="C15365"/>
      <c r="D15365"/>
      <c r="E15365"/>
      <c r="F15365"/>
      <c r="G15365"/>
      <c r="H15365"/>
      <c r="I15365"/>
      <c r="J15365"/>
      <c r="K15365" s="91"/>
      <c r="L15365" s="91"/>
      <c r="M15365" s="91"/>
      <c r="R15365"/>
      <c r="S15365"/>
      <c r="T15365"/>
      <c r="U15365"/>
      <c r="V15365"/>
      <c r="W15365"/>
      <c r="X15365"/>
      <c r="Y15365"/>
      <c r="Z15365"/>
      <c r="AA15365"/>
      <c r="AB15365"/>
      <c r="AC15365"/>
    </row>
    <row r="15366" spans="2:29" s="14" customFormat="1" x14ac:dyDescent="0.25">
      <c r="B15366"/>
      <c r="C15366"/>
      <c r="D15366"/>
      <c r="E15366"/>
      <c r="F15366"/>
      <c r="G15366"/>
      <c r="H15366"/>
      <c r="I15366"/>
      <c r="J15366"/>
      <c r="K15366" s="91"/>
      <c r="L15366" s="91"/>
      <c r="M15366" s="91"/>
      <c r="R15366"/>
      <c r="S15366"/>
      <c r="T15366"/>
      <c r="U15366"/>
      <c r="V15366"/>
      <c r="W15366"/>
      <c r="X15366"/>
      <c r="Y15366"/>
      <c r="Z15366"/>
      <c r="AA15366"/>
      <c r="AB15366"/>
      <c r="AC15366"/>
    </row>
    <row r="15367" spans="2:29" s="14" customFormat="1" x14ac:dyDescent="0.25">
      <c r="B15367"/>
      <c r="C15367"/>
      <c r="D15367"/>
      <c r="E15367"/>
      <c r="F15367"/>
      <c r="G15367"/>
      <c r="H15367"/>
      <c r="I15367"/>
      <c r="J15367"/>
      <c r="K15367" s="91"/>
      <c r="L15367" s="91"/>
      <c r="M15367" s="91"/>
      <c r="R15367"/>
      <c r="S15367"/>
      <c r="T15367"/>
      <c r="U15367"/>
      <c r="V15367"/>
      <c r="W15367"/>
      <c r="X15367"/>
      <c r="Y15367"/>
      <c r="Z15367"/>
      <c r="AA15367"/>
      <c r="AB15367"/>
      <c r="AC15367"/>
    </row>
    <row r="15368" spans="2:29" s="14" customFormat="1" x14ac:dyDescent="0.25">
      <c r="B15368"/>
      <c r="C15368"/>
      <c r="D15368"/>
      <c r="E15368"/>
      <c r="F15368"/>
      <c r="G15368"/>
      <c r="H15368"/>
      <c r="I15368"/>
      <c r="J15368"/>
      <c r="K15368" s="91"/>
      <c r="L15368" s="91"/>
      <c r="M15368" s="91"/>
      <c r="R15368"/>
      <c r="S15368"/>
      <c r="T15368"/>
      <c r="U15368"/>
      <c r="V15368"/>
      <c r="W15368"/>
      <c r="X15368"/>
      <c r="Y15368"/>
      <c r="Z15368"/>
      <c r="AA15368"/>
      <c r="AB15368"/>
      <c r="AC15368"/>
    </row>
    <row r="15369" spans="2:29" s="14" customFormat="1" x14ac:dyDescent="0.25">
      <c r="B15369"/>
      <c r="C15369"/>
      <c r="D15369"/>
      <c r="E15369"/>
      <c r="F15369"/>
      <c r="G15369"/>
      <c r="H15369"/>
      <c r="I15369"/>
      <c r="J15369"/>
      <c r="K15369" s="91"/>
      <c r="L15369" s="91"/>
      <c r="M15369" s="91"/>
      <c r="R15369"/>
      <c r="S15369"/>
      <c r="T15369"/>
      <c r="U15369"/>
      <c r="V15369"/>
      <c r="W15369"/>
      <c r="X15369"/>
      <c r="Y15369"/>
      <c r="Z15369"/>
      <c r="AA15369"/>
      <c r="AB15369"/>
      <c r="AC15369"/>
    </row>
    <row r="15370" spans="2:29" s="14" customFormat="1" x14ac:dyDescent="0.25">
      <c r="B15370"/>
      <c r="C15370"/>
      <c r="D15370"/>
      <c r="E15370"/>
      <c r="F15370"/>
      <c r="G15370"/>
      <c r="H15370"/>
      <c r="I15370"/>
      <c r="J15370"/>
      <c r="K15370" s="91"/>
      <c r="L15370" s="91"/>
      <c r="M15370" s="91"/>
      <c r="R15370"/>
      <c r="S15370"/>
      <c r="T15370"/>
      <c r="U15370"/>
      <c r="V15370"/>
      <c r="W15370"/>
      <c r="X15370"/>
      <c r="Y15370"/>
      <c r="Z15370"/>
      <c r="AA15370"/>
      <c r="AB15370"/>
      <c r="AC15370"/>
    </row>
    <row r="15371" spans="2:29" s="14" customFormat="1" x14ac:dyDescent="0.25">
      <c r="B15371"/>
      <c r="C15371"/>
      <c r="D15371"/>
      <c r="E15371"/>
      <c r="F15371"/>
      <c r="G15371"/>
      <c r="H15371"/>
      <c r="I15371"/>
      <c r="J15371"/>
      <c r="K15371" s="91"/>
      <c r="L15371" s="91"/>
      <c r="M15371" s="91"/>
      <c r="R15371"/>
      <c r="S15371"/>
      <c r="T15371"/>
      <c r="U15371"/>
      <c r="V15371"/>
      <c r="W15371"/>
      <c r="X15371"/>
      <c r="Y15371"/>
      <c r="Z15371"/>
      <c r="AA15371"/>
      <c r="AB15371"/>
      <c r="AC15371"/>
    </row>
    <row r="15372" spans="2:29" s="14" customFormat="1" x14ac:dyDescent="0.25">
      <c r="B15372"/>
      <c r="C15372"/>
      <c r="D15372"/>
      <c r="E15372"/>
      <c r="F15372"/>
      <c r="G15372"/>
      <c r="H15372"/>
      <c r="I15372"/>
      <c r="J15372"/>
      <c r="K15372" s="91"/>
      <c r="L15372" s="91"/>
      <c r="M15372" s="91"/>
      <c r="R15372"/>
      <c r="S15372"/>
      <c r="T15372"/>
      <c r="U15372"/>
      <c r="V15372"/>
      <c r="W15372"/>
      <c r="X15372"/>
      <c r="Y15372"/>
      <c r="Z15372"/>
      <c r="AA15372"/>
      <c r="AB15372"/>
      <c r="AC15372"/>
    </row>
    <row r="15373" spans="2:29" s="14" customFormat="1" x14ac:dyDescent="0.25">
      <c r="B15373"/>
      <c r="C15373"/>
      <c r="D15373"/>
      <c r="E15373"/>
      <c r="F15373"/>
      <c r="G15373"/>
      <c r="H15373"/>
      <c r="I15373"/>
      <c r="J15373"/>
      <c r="K15373" s="91"/>
      <c r="L15373" s="91"/>
      <c r="M15373" s="91"/>
      <c r="R15373"/>
      <c r="S15373"/>
      <c r="T15373"/>
      <c r="U15373"/>
      <c r="V15373"/>
      <c r="W15373"/>
      <c r="X15373"/>
      <c r="Y15373"/>
      <c r="Z15373"/>
      <c r="AA15373"/>
      <c r="AB15373"/>
      <c r="AC15373"/>
    </row>
    <row r="15374" spans="2:29" s="14" customFormat="1" x14ac:dyDescent="0.25">
      <c r="B15374"/>
      <c r="C15374"/>
      <c r="D15374"/>
      <c r="E15374"/>
      <c r="F15374"/>
      <c r="G15374"/>
      <c r="H15374"/>
      <c r="I15374"/>
      <c r="J15374"/>
      <c r="K15374" s="91"/>
      <c r="L15374" s="91"/>
      <c r="M15374" s="91"/>
      <c r="R15374"/>
      <c r="S15374"/>
      <c r="T15374"/>
      <c r="U15374"/>
      <c r="V15374"/>
      <c r="W15374"/>
      <c r="X15374"/>
      <c r="Y15374"/>
      <c r="Z15374"/>
      <c r="AA15374"/>
      <c r="AB15374"/>
      <c r="AC15374"/>
    </row>
    <row r="15375" spans="2:29" s="14" customFormat="1" x14ac:dyDescent="0.25">
      <c r="B15375"/>
      <c r="C15375"/>
      <c r="D15375"/>
      <c r="E15375"/>
      <c r="F15375"/>
      <c r="G15375"/>
      <c r="H15375"/>
      <c r="I15375"/>
      <c r="J15375"/>
      <c r="K15375" s="91"/>
      <c r="L15375" s="91"/>
      <c r="M15375" s="91"/>
      <c r="R15375"/>
      <c r="S15375"/>
      <c r="T15375"/>
      <c r="U15375"/>
      <c r="V15375"/>
      <c r="W15375"/>
      <c r="X15375"/>
      <c r="Y15375"/>
      <c r="Z15375"/>
      <c r="AA15375"/>
      <c r="AB15375"/>
      <c r="AC15375"/>
    </row>
    <row r="15376" spans="2:29" s="14" customFormat="1" x14ac:dyDescent="0.25">
      <c r="B15376"/>
      <c r="C15376"/>
      <c r="D15376"/>
      <c r="E15376"/>
      <c r="F15376"/>
      <c r="G15376"/>
      <c r="H15376"/>
      <c r="I15376"/>
      <c r="J15376"/>
      <c r="K15376" s="91"/>
      <c r="L15376" s="91"/>
      <c r="M15376" s="91"/>
      <c r="R15376"/>
      <c r="S15376"/>
      <c r="T15376"/>
      <c r="U15376"/>
      <c r="V15376"/>
      <c r="W15376"/>
      <c r="X15376"/>
      <c r="Y15376"/>
      <c r="Z15376"/>
      <c r="AA15376"/>
      <c r="AB15376"/>
      <c r="AC15376"/>
    </row>
    <row r="15377" spans="2:29" s="14" customFormat="1" x14ac:dyDescent="0.25">
      <c r="B15377"/>
      <c r="C15377"/>
      <c r="D15377"/>
      <c r="E15377"/>
      <c r="F15377"/>
      <c r="G15377"/>
      <c r="H15377"/>
      <c r="I15377"/>
      <c r="J15377"/>
      <c r="K15377" s="91"/>
      <c r="L15377" s="91"/>
      <c r="M15377" s="91"/>
      <c r="R15377"/>
      <c r="S15377"/>
      <c r="T15377"/>
      <c r="U15377"/>
      <c r="V15377"/>
      <c r="W15377"/>
      <c r="X15377"/>
      <c r="Y15377"/>
      <c r="Z15377"/>
      <c r="AA15377"/>
      <c r="AB15377"/>
      <c r="AC15377"/>
    </row>
    <row r="15378" spans="2:29" s="14" customFormat="1" x14ac:dyDescent="0.25">
      <c r="B15378"/>
      <c r="C15378"/>
      <c r="D15378"/>
      <c r="E15378"/>
      <c r="F15378"/>
      <c r="G15378"/>
      <c r="H15378"/>
      <c r="I15378"/>
      <c r="J15378"/>
      <c r="K15378" s="91"/>
      <c r="L15378" s="91"/>
      <c r="M15378" s="91"/>
      <c r="R15378"/>
      <c r="S15378"/>
      <c r="T15378"/>
      <c r="U15378"/>
      <c r="V15378"/>
      <c r="W15378"/>
      <c r="X15378"/>
      <c r="Y15378"/>
      <c r="Z15378"/>
      <c r="AA15378"/>
      <c r="AB15378"/>
      <c r="AC15378"/>
    </row>
    <row r="15379" spans="2:29" s="14" customFormat="1" x14ac:dyDescent="0.25">
      <c r="B15379"/>
      <c r="C15379"/>
      <c r="D15379"/>
      <c r="E15379"/>
      <c r="F15379"/>
      <c r="G15379"/>
      <c r="H15379"/>
      <c r="I15379"/>
      <c r="J15379"/>
      <c r="K15379" s="91"/>
      <c r="L15379" s="91"/>
      <c r="M15379" s="91"/>
      <c r="R15379"/>
      <c r="S15379"/>
      <c r="T15379"/>
      <c r="U15379"/>
      <c r="V15379"/>
      <c r="W15379"/>
      <c r="X15379"/>
      <c r="Y15379"/>
      <c r="Z15379"/>
      <c r="AA15379"/>
      <c r="AB15379"/>
      <c r="AC15379"/>
    </row>
    <row r="15380" spans="2:29" s="14" customFormat="1" x14ac:dyDescent="0.25">
      <c r="B15380"/>
      <c r="C15380"/>
      <c r="D15380"/>
      <c r="E15380"/>
      <c r="F15380"/>
      <c r="G15380"/>
      <c r="H15380"/>
      <c r="I15380"/>
      <c r="J15380"/>
      <c r="K15380" s="91"/>
      <c r="L15380" s="91"/>
      <c r="M15380" s="91"/>
      <c r="R15380"/>
      <c r="S15380"/>
      <c r="T15380"/>
      <c r="U15380"/>
      <c r="V15380"/>
      <c r="W15380"/>
      <c r="X15380"/>
      <c r="Y15380"/>
      <c r="Z15380"/>
      <c r="AA15380"/>
      <c r="AB15380"/>
      <c r="AC15380"/>
    </row>
    <row r="15381" spans="2:29" s="14" customFormat="1" x14ac:dyDescent="0.25">
      <c r="B15381"/>
      <c r="C15381"/>
      <c r="D15381"/>
      <c r="E15381"/>
      <c r="F15381"/>
      <c r="G15381"/>
      <c r="H15381"/>
      <c r="I15381"/>
      <c r="J15381"/>
      <c r="K15381" s="91"/>
      <c r="L15381" s="91"/>
      <c r="M15381" s="91"/>
      <c r="R15381"/>
      <c r="S15381"/>
      <c r="T15381"/>
      <c r="U15381"/>
      <c r="V15381"/>
      <c r="W15381"/>
      <c r="X15381"/>
      <c r="Y15381"/>
      <c r="Z15381"/>
      <c r="AA15381"/>
      <c r="AB15381"/>
      <c r="AC15381"/>
    </row>
    <row r="15382" spans="2:29" s="14" customFormat="1" x14ac:dyDescent="0.25">
      <c r="B15382"/>
      <c r="C15382"/>
      <c r="D15382"/>
      <c r="E15382"/>
      <c r="F15382"/>
      <c r="G15382"/>
      <c r="H15382"/>
      <c r="I15382"/>
      <c r="J15382"/>
      <c r="K15382" s="91"/>
      <c r="L15382" s="91"/>
      <c r="M15382" s="91"/>
      <c r="R15382"/>
      <c r="S15382"/>
      <c r="T15382"/>
      <c r="U15382"/>
      <c r="V15382"/>
      <c r="W15382"/>
      <c r="X15382"/>
      <c r="Y15382"/>
      <c r="Z15382"/>
      <c r="AA15382"/>
      <c r="AB15382"/>
      <c r="AC15382"/>
    </row>
    <row r="15383" spans="2:29" s="14" customFormat="1" x14ac:dyDescent="0.25">
      <c r="B15383"/>
      <c r="C15383"/>
      <c r="D15383"/>
      <c r="E15383"/>
      <c r="F15383"/>
      <c r="G15383"/>
      <c r="H15383"/>
      <c r="I15383"/>
      <c r="J15383"/>
      <c r="K15383" s="91"/>
      <c r="L15383" s="91"/>
      <c r="M15383" s="91"/>
      <c r="R15383"/>
      <c r="S15383"/>
      <c r="T15383"/>
      <c r="U15383"/>
      <c r="V15383"/>
      <c r="W15383"/>
      <c r="X15383"/>
      <c r="Y15383"/>
      <c r="Z15383"/>
      <c r="AA15383"/>
      <c r="AB15383"/>
      <c r="AC15383"/>
    </row>
    <row r="15384" spans="2:29" s="14" customFormat="1" x14ac:dyDescent="0.25">
      <c r="B15384"/>
      <c r="C15384"/>
      <c r="D15384"/>
      <c r="E15384"/>
      <c r="F15384"/>
      <c r="G15384"/>
      <c r="H15384"/>
      <c r="I15384"/>
      <c r="J15384"/>
      <c r="K15384" s="91"/>
      <c r="L15384" s="91"/>
      <c r="M15384" s="91"/>
      <c r="R15384"/>
      <c r="S15384"/>
      <c r="T15384"/>
      <c r="U15384"/>
      <c r="V15384"/>
      <c r="W15384"/>
      <c r="X15384"/>
      <c r="Y15384"/>
      <c r="Z15384"/>
      <c r="AA15384"/>
      <c r="AB15384"/>
      <c r="AC15384"/>
    </row>
    <row r="15385" spans="2:29" s="14" customFormat="1" x14ac:dyDescent="0.25">
      <c r="B15385"/>
      <c r="C15385"/>
      <c r="D15385"/>
      <c r="E15385"/>
      <c r="F15385"/>
      <c r="G15385"/>
      <c r="H15385"/>
      <c r="I15385"/>
      <c r="J15385"/>
      <c r="K15385" s="91"/>
      <c r="L15385" s="91"/>
      <c r="M15385" s="91"/>
      <c r="R15385"/>
      <c r="S15385"/>
      <c r="T15385"/>
      <c r="U15385"/>
      <c r="V15385"/>
      <c r="W15385"/>
      <c r="X15385"/>
      <c r="Y15385"/>
      <c r="Z15385"/>
      <c r="AA15385"/>
      <c r="AB15385"/>
      <c r="AC15385"/>
    </row>
    <row r="15386" spans="2:29" s="14" customFormat="1" x14ac:dyDescent="0.25">
      <c r="B15386"/>
      <c r="C15386"/>
      <c r="D15386"/>
      <c r="E15386"/>
      <c r="F15386"/>
      <c r="G15386"/>
      <c r="H15386"/>
      <c r="I15386"/>
      <c r="J15386"/>
      <c r="K15386" s="91"/>
      <c r="L15386" s="91"/>
      <c r="M15386" s="91"/>
      <c r="R15386"/>
      <c r="S15386"/>
      <c r="T15386"/>
      <c r="U15386"/>
      <c r="V15386"/>
      <c r="W15386"/>
      <c r="X15386"/>
      <c r="Y15386"/>
      <c r="Z15386"/>
      <c r="AA15386"/>
      <c r="AB15386"/>
      <c r="AC15386"/>
    </row>
    <row r="15387" spans="2:29" s="14" customFormat="1" x14ac:dyDescent="0.25">
      <c r="B15387"/>
      <c r="C15387"/>
      <c r="D15387"/>
      <c r="E15387"/>
      <c r="F15387"/>
      <c r="G15387"/>
      <c r="H15387"/>
      <c r="I15387"/>
      <c r="J15387"/>
      <c r="K15387" s="91"/>
      <c r="L15387" s="91"/>
      <c r="M15387" s="91"/>
      <c r="R15387"/>
      <c r="S15387"/>
      <c r="T15387"/>
      <c r="U15387"/>
      <c r="V15387"/>
      <c r="W15387"/>
      <c r="X15387"/>
      <c r="Y15387"/>
      <c r="Z15387"/>
      <c r="AA15387"/>
      <c r="AB15387"/>
      <c r="AC15387"/>
    </row>
    <row r="15388" spans="2:29" s="14" customFormat="1" x14ac:dyDescent="0.25">
      <c r="B15388"/>
      <c r="C15388"/>
      <c r="D15388"/>
      <c r="E15388"/>
      <c r="F15388"/>
      <c r="G15388"/>
      <c r="H15388"/>
      <c r="I15388"/>
      <c r="J15388"/>
      <c r="K15388" s="91"/>
      <c r="L15388" s="91"/>
      <c r="M15388" s="91"/>
      <c r="R15388"/>
      <c r="S15388"/>
      <c r="T15388"/>
      <c r="U15388"/>
      <c r="V15388"/>
      <c r="W15388"/>
      <c r="X15388"/>
      <c r="Y15388"/>
      <c r="Z15388"/>
      <c r="AA15388"/>
      <c r="AB15388"/>
      <c r="AC15388"/>
    </row>
    <row r="15389" spans="2:29" s="14" customFormat="1" x14ac:dyDescent="0.25">
      <c r="B15389"/>
      <c r="C15389"/>
      <c r="D15389"/>
      <c r="E15389"/>
      <c r="F15389"/>
      <c r="G15389"/>
      <c r="H15389"/>
      <c r="I15389"/>
      <c r="J15389"/>
      <c r="K15389" s="91"/>
      <c r="L15389" s="91"/>
      <c r="M15389" s="91"/>
      <c r="R15389"/>
      <c r="S15389"/>
      <c r="T15389"/>
      <c r="U15389"/>
      <c r="V15389"/>
      <c r="W15389"/>
      <c r="X15389"/>
      <c r="Y15389"/>
      <c r="Z15389"/>
      <c r="AA15389"/>
      <c r="AB15389"/>
      <c r="AC15389"/>
    </row>
    <row r="15390" spans="2:29" s="14" customFormat="1" x14ac:dyDescent="0.25">
      <c r="B15390"/>
      <c r="C15390"/>
      <c r="D15390"/>
      <c r="E15390"/>
      <c r="F15390"/>
      <c r="G15390"/>
      <c r="H15390"/>
      <c r="I15390"/>
      <c r="J15390"/>
      <c r="K15390" s="91"/>
      <c r="L15390" s="91"/>
      <c r="M15390" s="91"/>
      <c r="R15390"/>
      <c r="S15390"/>
      <c r="T15390"/>
      <c r="U15390"/>
      <c r="V15390"/>
      <c r="W15390"/>
      <c r="X15390"/>
      <c r="Y15390"/>
      <c r="Z15390"/>
      <c r="AA15390"/>
      <c r="AB15390"/>
      <c r="AC15390"/>
    </row>
    <row r="15391" spans="2:29" s="14" customFormat="1" x14ac:dyDescent="0.25">
      <c r="B15391"/>
      <c r="C15391"/>
      <c r="D15391"/>
      <c r="E15391"/>
      <c r="F15391"/>
      <c r="G15391"/>
      <c r="H15391"/>
      <c r="I15391"/>
      <c r="J15391"/>
      <c r="K15391" s="91"/>
      <c r="L15391" s="91"/>
      <c r="M15391" s="91"/>
      <c r="R15391"/>
      <c r="S15391"/>
      <c r="T15391"/>
      <c r="U15391"/>
      <c r="V15391"/>
      <c r="W15391"/>
      <c r="X15391"/>
      <c r="Y15391"/>
      <c r="Z15391"/>
      <c r="AA15391"/>
      <c r="AB15391"/>
      <c r="AC15391"/>
    </row>
    <row r="15392" spans="2:29" s="14" customFormat="1" x14ac:dyDescent="0.25">
      <c r="B15392"/>
      <c r="C15392"/>
      <c r="D15392"/>
      <c r="E15392"/>
      <c r="F15392"/>
      <c r="G15392"/>
      <c r="H15392"/>
      <c r="I15392"/>
      <c r="J15392"/>
      <c r="K15392" s="91"/>
      <c r="L15392" s="91"/>
      <c r="M15392" s="91"/>
      <c r="R15392"/>
      <c r="S15392"/>
      <c r="T15392"/>
      <c r="U15392"/>
      <c r="V15392"/>
      <c r="W15392"/>
      <c r="X15392"/>
      <c r="Y15392"/>
      <c r="Z15392"/>
      <c r="AA15392"/>
      <c r="AB15392"/>
      <c r="AC15392"/>
    </row>
    <row r="15393" spans="2:29" s="14" customFormat="1" x14ac:dyDescent="0.25">
      <c r="B15393"/>
      <c r="C15393"/>
      <c r="D15393"/>
      <c r="E15393"/>
      <c r="F15393"/>
      <c r="G15393"/>
      <c r="H15393"/>
      <c r="I15393"/>
      <c r="J15393"/>
      <c r="K15393" s="91"/>
      <c r="L15393" s="91"/>
      <c r="M15393" s="91"/>
      <c r="R15393"/>
      <c r="S15393"/>
      <c r="T15393"/>
      <c r="U15393"/>
      <c r="V15393"/>
      <c r="W15393"/>
      <c r="X15393"/>
      <c r="Y15393"/>
      <c r="Z15393"/>
      <c r="AA15393"/>
      <c r="AB15393"/>
      <c r="AC15393"/>
    </row>
    <row r="15394" spans="2:29" s="14" customFormat="1" x14ac:dyDescent="0.25">
      <c r="B15394"/>
      <c r="C15394"/>
      <c r="D15394"/>
      <c r="E15394"/>
      <c r="F15394"/>
      <c r="G15394"/>
      <c r="H15394"/>
      <c r="I15394"/>
      <c r="J15394"/>
      <c r="K15394" s="91"/>
      <c r="L15394" s="91"/>
      <c r="M15394" s="91"/>
      <c r="R15394"/>
      <c r="S15394"/>
      <c r="T15394"/>
      <c r="U15394"/>
      <c r="V15394"/>
      <c r="W15394"/>
      <c r="X15394"/>
      <c r="Y15394"/>
      <c r="Z15394"/>
      <c r="AA15394"/>
      <c r="AB15394"/>
      <c r="AC15394"/>
    </row>
    <row r="15395" spans="2:29" s="14" customFormat="1" x14ac:dyDescent="0.25">
      <c r="B15395"/>
      <c r="C15395"/>
      <c r="D15395"/>
      <c r="E15395"/>
      <c r="F15395"/>
      <c r="G15395"/>
      <c r="H15395"/>
      <c r="I15395"/>
      <c r="J15395"/>
      <c r="K15395" s="91"/>
      <c r="L15395" s="91"/>
      <c r="M15395" s="91"/>
      <c r="R15395"/>
      <c r="S15395"/>
      <c r="T15395"/>
      <c r="U15395"/>
      <c r="V15395"/>
      <c r="W15395"/>
      <c r="X15395"/>
      <c r="Y15395"/>
      <c r="Z15395"/>
      <c r="AA15395"/>
      <c r="AB15395"/>
      <c r="AC15395"/>
    </row>
    <row r="15396" spans="2:29" s="14" customFormat="1" x14ac:dyDescent="0.25">
      <c r="B15396"/>
      <c r="C15396"/>
      <c r="D15396"/>
      <c r="E15396"/>
      <c r="F15396"/>
      <c r="G15396"/>
      <c r="H15396"/>
      <c r="I15396"/>
      <c r="J15396"/>
      <c r="K15396" s="91"/>
      <c r="L15396" s="91"/>
      <c r="M15396" s="91"/>
      <c r="R15396"/>
      <c r="S15396"/>
      <c r="T15396"/>
      <c r="U15396"/>
      <c r="V15396"/>
      <c r="W15396"/>
      <c r="X15396"/>
      <c r="Y15396"/>
      <c r="Z15396"/>
      <c r="AA15396"/>
      <c r="AB15396"/>
      <c r="AC15396"/>
    </row>
    <row r="15397" spans="2:29" s="14" customFormat="1" x14ac:dyDescent="0.25">
      <c r="B15397"/>
      <c r="C15397"/>
      <c r="D15397"/>
      <c r="E15397"/>
      <c r="F15397"/>
      <c r="G15397"/>
      <c r="H15397"/>
      <c r="I15397"/>
      <c r="J15397"/>
      <c r="K15397" s="91"/>
      <c r="L15397" s="91"/>
      <c r="M15397" s="91"/>
      <c r="R15397"/>
      <c r="S15397"/>
      <c r="T15397"/>
      <c r="U15397"/>
      <c r="V15397"/>
      <c r="W15397"/>
      <c r="X15397"/>
      <c r="Y15397"/>
      <c r="Z15397"/>
      <c r="AA15397"/>
      <c r="AB15397"/>
      <c r="AC15397"/>
    </row>
    <row r="15398" spans="2:29" s="14" customFormat="1" x14ac:dyDescent="0.25">
      <c r="B15398"/>
      <c r="C15398"/>
      <c r="D15398"/>
      <c r="E15398"/>
      <c r="F15398"/>
      <c r="G15398"/>
      <c r="H15398"/>
      <c r="I15398"/>
      <c r="J15398"/>
      <c r="K15398" s="91"/>
      <c r="L15398" s="91"/>
      <c r="M15398" s="91"/>
      <c r="R15398"/>
      <c r="S15398"/>
      <c r="T15398"/>
      <c r="U15398"/>
      <c r="V15398"/>
      <c r="W15398"/>
      <c r="X15398"/>
      <c r="Y15398"/>
      <c r="Z15398"/>
      <c r="AA15398"/>
      <c r="AB15398"/>
      <c r="AC15398"/>
    </row>
    <row r="15399" spans="2:29" s="14" customFormat="1" x14ac:dyDescent="0.25">
      <c r="B15399"/>
      <c r="C15399"/>
      <c r="D15399"/>
      <c r="E15399"/>
      <c r="F15399"/>
      <c r="G15399"/>
      <c r="H15399"/>
      <c r="I15399"/>
      <c r="J15399"/>
      <c r="K15399" s="91"/>
      <c r="L15399" s="91"/>
      <c r="M15399" s="91"/>
      <c r="R15399"/>
      <c r="S15399"/>
      <c r="T15399"/>
      <c r="U15399"/>
      <c r="V15399"/>
      <c r="W15399"/>
      <c r="X15399"/>
      <c r="Y15399"/>
      <c r="Z15399"/>
      <c r="AA15399"/>
      <c r="AB15399"/>
      <c r="AC15399"/>
    </row>
    <row r="15400" spans="2:29" s="14" customFormat="1" x14ac:dyDescent="0.25">
      <c r="B15400"/>
      <c r="C15400"/>
      <c r="D15400"/>
      <c r="E15400"/>
      <c r="F15400"/>
      <c r="G15400"/>
      <c r="H15400"/>
      <c r="I15400"/>
      <c r="J15400"/>
      <c r="K15400" s="91"/>
      <c r="L15400" s="91"/>
      <c r="M15400" s="91"/>
      <c r="R15400"/>
      <c r="S15400"/>
      <c r="T15400"/>
      <c r="U15400"/>
      <c r="V15400"/>
      <c r="W15400"/>
      <c r="X15400"/>
      <c r="Y15400"/>
      <c r="Z15400"/>
      <c r="AA15400"/>
      <c r="AB15400"/>
      <c r="AC15400"/>
    </row>
    <row r="15401" spans="2:29" s="14" customFormat="1" x14ac:dyDescent="0.25">
      <c r="B15401"/>
      <c r="C15401"/>
      <c r="D15401"/>
      <c r="E15401"/>
      <c r="F15401"/>
      <c r="G15401"/>
      <c r="H15401"/>
      <c r="I15401"/>
      <c r="J15401"/>
      <c r="K15401" s="91"/>
      <c r="L15401" s="91"/>
      <c r="M15401" s="91"/>
      <c r="R15401"/>
      <c r="S15401"/>
      <c r="T15401"/>
      <c r="U15401"/>
      <c r="V15401"/>
      <c r="W15401"/>
      <c r="X15401"/>
      <c r="Y15401"/>
      <c r="Z15401"/>
      <c r="AA15401"/>
      <c r="AB15401"/>
      <c r="AC15401"/>
    </row>
    <row r="15402" spans="2:29" s="14" customFormat="1" x14ac:dyDescent="0.25">
      <c r="B15402"/>
      <c r="C15402"/>
      <c r="D15402"/>
      <c r="E15402"/>
      <c r="F15402"/>
      <c r="G15402"/>
      <c r="H15402"/>
      <c r="I15402"/>
      <c r="J15402"/>
      <c r="K15402" s="91"/>
      <c r="L15402" s="91"/>
      <c r="M15402" s="91"/>
      <c r="R15402"/>
      <c r="S15402"/>
      <c r="T15402"/>
      <c r="U15402"/>
      <c r="V15402"/>
      <c r="W15402"/>
      <c r="X15402"/>
      <c r="Y15402"/>
      <c r="Z15402"/>
      <c r="AA15402"/>
      <c r="AB15402"/>
      <c r="AC15402"/>
    </row>
    <row r="15403" spans="2:29" s="14" customFormat="1" x14ac:dyDescent="0.25">
      <c r="B15403"/>
      <c r="C15403"/>
      <c r="D15403"/>
      <c r="E15403"/>
      <c r="F15403"/>
      <c r="G15403"/>
      <c r="H15403"/>
      <c r="I15403"/>
      <c r="J15403"/>
      <c r="K15403" s="91"/>
      <c r="L15403" s="91"/>
      <c r="M15403" s="91"/>
      <c r="R15403"/>
      <c r="S15403"/>
      <c r="T15403"/>
      <c r="U15403"/>
      <c r="V15403"/>
      <c r="W15403"/>
      <c r="X15403"/>
      <c r="Y15403"/>
      <c r="Z15403"/>
      <c r="AA15403"/>
      <c r="AB15403"/>
      <c r="AC15403"/>
    </row>
    <row r="15404" spans="2:29" s="14" customFormat="1" x14ac:dyDescent="0.25">
      <c r="B15404"/>
      <c r="C15404"/>
      <c r="D15404"/>
      <c r="E15404"/>
      <c r="F15404"/>
      <c r="G15404"/>
      <c r="H15404"/>
      <c r="I15404"/>
      <c r="J15404"/>
      <c r="K15404" s="91"/>
      <c r="L15404" s="91"/>
      <c r="M15404" s="91"/>
      <c r="R15404"/>
      <c r="S15404"/>
      <c r="T15404"/>
      <c r="U15404"/>
      <c r="V15404"/>
      <c r="W15404"/>
      <c r="X15404"/>
      <c r="Y15404"/>
      <c r="Z15404"/>
      <c r="AA15404"/>
      <c r="AB15404"/>
      <c r="AC15404"/>
    </row>
    <row r="15405" spans="2:29" s="14" customFormat="1" x14ac:dyDescent="0.25">
      <c r="B15405"/>
      <c r="C15405"/>
      <c r="D15405"/>
      <c r="E15405"/>
      <c r="F15405"/>
      <c r="G15405"/>
      <c r="H15405"/>
      <c r="I15405"/>
      <c r="J15405"/>
      <c r="K15405" s="91"/>
      <c r="L15405" s="91"/>
      <c r="M15405" s="91"/>
      <c r="R15405"/>
      <c r="S15405"/>
      <c r="T15405"/>
      <c r="U15405"/>
      <c r="V15405"/>
      <c r="W15405"/>
      <c r="X15405"/>
      <c r="Y15405"/>
      <c r="Z15405"/>
      <c r="AA15405"/>
      <c r="AB15405"/>
      <c r="AC15405"/>
    </row>
    <row r="15406" spans="2:29" s="14" customFormat="1" x14ac:dyDescent="0.25">
      <c r="B15406"/>
      <c r="C15406"/>
      <c r="D15406"/>
      <c r="E15406"/>
      <c r="F15406"/>
      <c r="G15406"/>
      <c r="H15406"/>
      <c r="I15406"/>
      <c r="J15406"/>
      <c r="K15406" s="91"/>
      <c r="L15406" s="91"/>
      <c r="M15406" s="91"/>
      <c r="R15406"/>
      <c r="S15406"/>
      <c r="T15406"/>
      <c r="U15406"/>
      <c r="V15406"/>
      <c r="W15406"/>
      <c r="X15406"/>
      <c r="Y15406"/>
      <c r="Z15406"/>
      <c r="AA15406"/>
      <c r="AB15406"/>
      <c r="AC15406"/>
    </row>
    <row r="15407" spans="2:29" s="14" customFormat="1" x14ac:dyDescent="0.25">
      <c r="B15407"/>
      <c r="C15407"/>
      <c r="D15407"/>
      <c r="E15407"/>
      <c r="F15407"/>
      <c r="G15407"/>
      <c r="H15407"/>
      <c r="I15407"/>
      <c r="J15407"/>
      <c r="K15407" s="91"/>
      <c r="L15407" s="91"/>
      <c r="M15407" s="91"/>
      <c r="R15407"/>
      <c r="S15407"/>
      <c r="T15407"/>
      <c r="U15407"/>
      <c r="V15407"/>
      <c r="W15407"/>
      <c r="X15407"/>
      <c r="Y15407"/>
      <c r="Z15407"/>
      <c r="AA15407"/>
      <c r="AB15407"/>
      <c r="AC15407"/>
    </row>
    <row r="15408" spans="2:29" s="14" customFormat="1" x14ac:dyDescent="0.25">
      <c r="B15408"/>
      <c r="C15408"/>
      <c r="D15408"/>
      <c r="E15408"/>
      <c r="F15408"/>
      <c r="G15408"/>
      <c r="H15408"/>
      <c r="I15408"/>
      <c r="J15408"/>
      <c r="K15408" s="91"/>
      <c r="L15408" s="91"/>
      <c r="M15408" s="91"/>
      <c r="R15408"/>
      <c r="S15408"/>
      <c r="T15408"/>
      <c r="U15408"/>
      <c r="V15408"/>
      <c r="W15408"/>
      <c r="X15408"/>
      <c r="Y15408"/>
      <c r="Z15408"/>
      <c r="AA15408"/>
      <c r="AB15408"/>
      <c r="AC15408"/>
    </row>
    <row r="15409" spans="2:29" s="14" customFormat="1" x14ac:dyDescent="0.25">
      <c r="B15409"/>
      <c r="C15409"/>
      <c r="D15409"/>
      <c r="E15409"/>
      <c r="F15409"/>
      <c r="G15409"/>
      <c r="H15409"/>
      <c r="I15409"/>
      <c r="J15409"/>
      <c r="K15409" s="91"/>
      <c r="L15409" s="91"/>
      <c r="M15409" s="91"/>
      <c r="R15409"/>
      <c r="S15409"/>
      <c r="T15409"/>
      <c r="U15409"/>
      <c r="V15409"/>
      <c r="W15409"/>
      <c r="X15409"/>
      <c r="Y15409"/>
      <c r="Z15409"/>
      <c r="AA15409"/>
      <c r="AB15409"/>
      <c r="AC15409"/>
    </row>
    <row r="15410" spans="2:29" s="14" customFormat="1" x14ac:dyDescent="0.25">
      <c r="B15410"/>
      <c r="C15410"/>
      <c r="D15410"/>
      <c r="E15410"/>
      <c r="F15410"/>
      <c r="G15410"/>
      <c r="H15410"/>
      <c r="I15410"/>
      <c r="J15410"/>
      <c r="K15410" s="91"/>
      <c r="L15410" s="91"/>
      <c r="M15410" s="91"/>
      <c r="R15410"/>
      <c r="S15410"/>
      <c r="T15410"/>
      <c r="U15410"/>
      <c r="V15410"/>
      <c r="W15410"/>
      <c r="X15410"/>
      <c r="Y15410"/>
      <c r="Z15410"/>
      <c r="AA15410"/>
      <c r="AB15410"/>
      <c r="AC15410"/>
    </row>
    <row r="15411" spans="2:29" s="14" customFormat="1" x14ac:dyDescent="0.25">
      <c r="B15411"/>
      <c r="C15411"/>
      <c r="D15411"/>
      <c r="E15411"/>
      <c r="F15411"/>
      <c r="G15411"/>
      <c r="H15411"/>
      <c r="I15411"/>
      <c r="J15411"/>
      <c r="K15411" s="91"/>
      <c r="L15411" s="91"/>
      <c r="M15411" s="91"/>
      <c r="R15411"/>
      <c r="S15411"/>
      <c r="T15411"/>
      <c r="U15411"/>
      <c r="V15411"/>
      <c r="W15411"/>
      <c r="X15411"/>
      <c r="Y15411"/>
      <c r="Z15411"/>
      <c r="AA15411"/>
      <c r="AB15411"/>
      <c r="AC15411"/>
    </row>
    <row r="15412" spans="2:29" s="14" customFormat="1" x14ac:dyDescent="0.25">
      <c r="B15412"/>
      <c r="C15412"/>
      <c r="D15412"/>
      <c r="E15412"/>
      <c r="F15412"/>
      <c r="G15412"/>
      <c r="H15412"/>
      <c r="I15412"/>
      <c r="J15412"/>
      <c r="K15412" s="91"/>
      <c r="L15412" s="91"/>
      <c r="M15412" s="91"/>
      <c r="R15412"/>
      <c r="S15412"/>
      <c r="T15412"/>
      <c r="U15412"/>
      <c r="V15412"/>
      <c r="W15412"/>
      <c r="X15412"/>
      <c r="Y15412"/>
      <c r="Z15412"/>
      <c r="AA15412"/>
      <c r="AB15412"/>
      <c r="AC15412"/>
    </row>
    <row r="15413" spans="2:29" s="14" customFormat="1" x14ac:dyDescent="0.25">
      <c r="B15413"/>
      <c r="C15413"/>
      <c r="D15413"/>
      <c r="E15413"/>
      <c r="F15413"/>
      <c r="G15413"/>
      <c r="H15413"/>
      <c r="I15413"/>
      <c r="J15413"/>
      <c r="K15413" s="91"/>
      <c r="L15413" s="91"/>
      <c r="M15413" s="91"/>
      <c r="R15413"/>
      <c r="S15413"/>
      <c r="T15413"/>
      <c r="U15413"/>
      <c r="V15413"/>
      <c r="W15413"/>
      <c r="X15413"/>
      <c r="Y15413"/>
      <c r="Z15413"/>
      <c r="AA15413"/>
      <c r="AB15413"/>
      <c r="AC15413"/>
    </row>
    <row r="15414" spans="2:29" s="14" customFormat="1" x14ac:dyDescent="0.25">
      <c r="B15414"/>
      <c r="C15414"/>
      <c r="D15414"/>
      <c r="E15414"/>
      <c r="F15414"/>
      <c r="G15414"/>
      <c r="H15414"/>
      <c r="I15414"/>
      <c r="J15414"/>
      <c r="K15414" s="91"/>
      <c r="L15414" s="91"/>
      <c r="M15414" s="91"/>
      <c r="R15414"/>
      <c r="S15414"/>
      <c r="T15414"/>
      <c r="U15414"/>
      <c r="V15414"/>
      <c r="W15414"/>
      <c r="X15414"/>
      <c r="Y15414"/>
      <c r="Z15414"/>
      <c r="AA15414"/>
      <c r="AB15414"/>
      <c r="AC15414"/>
    </row>
    <row r="15415" spans="2:29" s="14" customFormat="1" x14ac:dyDescent="0.25">
      <c r="B15415"/>
      <c r="C15415"/>
      <c r="D15415"/>
      <c r="E15415"/>
      <c r="F15415"/>
      <c r="G15415"/>
      <c r="H15415"/>
      <c r="I15415"/>
      <c r="J15415"/>
      <c r="K15415" s="91"/>
      <c r="L15415" s="91"/>
      <c r="M15415" s="91"/>
      <c r="R15415"/>
      <c r="S15415"/>
      <c r="T15415"/>
      <c r="U15415"/>
      <c r="V15415"/>
      <c r="W15415"/>
      <c r="X15415"/>
      <c r="Y15415"/>
      <c r="Z15415"/>
      <c r="AA15415"/>
      <c r="AB15415"/>
      <c r="AC15415"/>
    </row>
    <row r="15416" spans="2:29" s="14" customFormat="1" x14ac:dyDescent="0.25">
      <c r="B15416"/>
      <c r="C15416"/>
      <c r="D15416"/>
      <c r="E15416"/>
      <c r="F15416"/>
      <c r="G15416"/>
      <c r="H15416"/>
      <c r="I15416"/>
      <c r="J15416"/>
      <c r="K15416" s="91"/>
      <c r="L15416" s="91"/>
      <c r="M15416" s="91"/>
      <c r="R15416"/>
      <c r="S15416"/>
      <c r="T15416"/>
      <c r="U15416"/>
      <c r="V15416"/>
      <c r="W15416"/>
      <c r="X15416"/>
      <c r="Y15416"/>
      <c r="Z15416"/>
      <c r="AA15416"/>
      <c r="AB15416"/>
      <c r="AC15416"/>
    </row>
    <row r="15417" spans="2:29" s="14" customFormat="1" x14ac:dyDescent="0.25">
      <c r="B15417"/>
      <c r="C15417"/>
      <c r="D15417"/>
      <c r="E15417"/>
      <c r="F15417"/>
      <c r="G15417"/>
      <c r="H15417"/>
      <c r="I15417"/>
      <c r="J15417"/>
      <c r="K15417" s="91"/>
      <c r="L15417" s="91"/>
      <c r="M15417" s="91"/>
      <c r="R15417"/>
      <c r="S15417"/>
      <c r="T15417"/>
      <c r="U15417"/>
      <c r="V15417"/>
      <c r="W15417"/>
      <c r="X15417"/>
      <c r="Y15417"/>
      <c r="Z15417"/>
      <c r="AA15417"/>
      <c r="AB15417"/>
      <c r="AC15417"/>
    </row>
    <row r="15418" spans="2:29" s="14" customFormat="1" x14ac:dyDescent="0.25">
      <c r="B15418"/>
      <c r="C15418"/>
      <c r="D15418"/>
      <c r="E15418"/>
      <c r="F15418"/>
      <c r="G15418"/>
      <c r="H15418"/>
      <c r="I15418"/>
      <c r="J15418"/>
      <c r="K15418" s="91"/>
      <c r="L15418" s="91"/>
      <c r="M15418" s="91"/>
      <c r="R15418"/>
      <c r="S15418"/>
      <c r="T15418"/>
      <c r="U15418"/>
      <c r="V15418"/>
      <c r="W15418"/>
      <c r="X15418"/>
      <c r="Y15418"/>
      <c r="Z15418"/>
      <c r="AA15418"/>
      <c r="AB15418"/>
      <c r="AC15418"/>
    </row>
    <row r="15419" spans="2:29" s="14" customFormat="1" x14ac:dyDescent="0.25">
      <c r="B15419"/>
      <c r="C15419"/>
      <c r="D15419"/>
      <c r="E15419"/>
      <c r="F15419"/>
      <c r="G15419"/>
      <c r="H15419"/>
      <c r="I15419"/>
      <c r="J15419"/>
      <c r="K15419" s="91"/>
      <c r="L15419" s="91"/>
      <c r="M15419" s="91"/>
      <c r="R15419"/>
      <c r="S15419"/>
      <c r="T15419"/>
      <c r="U15419"/>
      <c r="V15419"/>
      <c r="W15419"/>
      <c r="X15419"/>
      <c r="Y15419"/>
      <c r="Z15419"/>
      <c r="AA15419"/>
      <c r="AB15419"/>
      <c r="AC15419"/>
    </row>
    <row r="15420" spans="2:29" s="14" customFormat="1" x14ac:dyDescent="0.25">
      <c r="B15420"/>
      <c r="C15420"/>
      <c r="D15420"/>
      <c r="E15420"/>
      <c r="F15420"/>
      <c r="G15420"/>
      <c r="H15420"/>
      <c r="I15420"/>
      <c r="J15420"/>
      <c r="K15420" s="91"/>
      <c r="L15420" s="91"/>
      <c r="M15420" s="91"/>
      <c r="R15420"/>
      <c r="S15420"/>
      <c r="T15420"/>
      <c r="U15420"/>
      <c r="V15420"/>
      <c r="W15420"/>
      <c r="X15420"/>
      <c r="Y15420"/>
      <c r="Z15420"/>
      <c r="AA15420"/>
      <c r="AB15420"/>
      <c r="AC15420"/>
    </row>
    <row r="15421" spans="2:29" s="14" customFormat="1" x14ac:dyDescent="0.25">
      <c r="B15421"/>
      <c r="C15421"/>
      <c r="D15421"/>
      <c r="E15421"/>
      <c r="F15421"/>
      <c r="G15421"/>
      <c r="H15421"/>
      <c r="I15421"/>
      <c r="J15421"/>
      <c r="K15421" s="91"/>
      <c r="L15421" s="91"/>
      <c r="M15421" s="91"/>
      <c r="R15421"/>
      <c r="S15421"/>
      <c r="T15421"/>
      <c r="U15421"/>
      <c r="V15421"/>
      <c r="W15421"/>
      <c r="X15421"/>
      <c r="Y15421"/>
      <c r="Z15421"/>
      <c r="AA15421"/>
      <c r="AB15421"/>
      <c r="AC15421"/>
    </row>
    <row r="15422" spans="2:29" s="14" customFormat="1" x14ac:dyDescent="0.25">
      <c r="B15422"/>
      <c r="C15422"/>
      <c r="D15422"/>
      <c r="E15422"/>
      <c r="F15422"/>
      <c r="G15422"/>
      <c r="H15422"/>
      <c r="I15422"/>
      <c r="J15422"/>
      <c r="K15422" s="91"/>
      <c r="L15422" s="91"/>
      <c r="M15422" s="91"/>
      <c r="R15422"/>
      <c r="S15422"/>
      <c r="T15422"/>
      <c r="U15422"/>
      <c r="V15422"/>
      <c r="W15422"/>
      <c r="X15422"/>
      <c r="Y15422"/>
      <c r="Z15422"/>
      <c r="AA15422"/>
      <c r="AB15422"/>
      <c r="AC15422"/>
    </row>
    <row r="15423" spans="2:29" s="14" customFormat="1" x14ac:dyDescent="0.25">
      <c r="B15423"/>
      <c r="C15423"/>
      <c r="D15423"/>
      <c r="E15423"/>
      <c r="F15423"/>
      <c r="G15423"/>
      <c r="H15423"/>
      <c r="I15423"/>
      <c r="J15423"/>
      <c r="K15423" s="91"/>
      <c r="L15423" s="91"/>
      <c r="M15423" s="91"/>
      <c r="R15423"/>
      <c r="S15423"/>
      <c r="T15423"/>
      <c r="U15423"/>
      <c r="V15423"/>
      <c r="W15423"/>
      <c r="X15423"/>
      <c r="Y15423"/>
      <c r="Z15423"/>
      <c r="AA15423"/>
      <c r="AB15423"/>
      <c r="AC15423"/>
    </row>
    <row r="15424" spans="2:29" s="14" customFormat="1" x14ac:dyDescent="0.25">
      <c r="B15424"/>
      <c r="C15424"/>
      <c r="D15424"/>
      <c r="E15424"/>
      <c r="F15424"/>
      <c r="G15424"/>
      <c r="H15424"/>
      <c r="I15424"/>
      <c r="J15424"/>
      <c r="K15424" s="91"/>
      <c r="L15424" s="91"/>
      <c r="M15424" s="91"/>
      <c r="R15424"/>
      <c r="S15424"/>
      <c r="T15424"/>
      <c r="U15424"/>
      <c r="V15424"/>
      <c r="W15424"/>
      <c r="X15424"/>
      <c r="Y15424"/>
      <c r="Z15424"/>
      <c r="AA15424"/>
      <c r="AB15424"/>
      <c r="AC15424"/>
    </row>
    <row r="15425" spans="2:29" s="14" customFormat="1" x14ac:dyDescent="0.25">
      <c r="B15425"/>
      <c r="C15425"/>
      <c r="D15425"/>
      <c r="E15425"/>
      <c r="F15425"/>
      <c r="G15425"/>
      <c r="H15425"/>
      <c r="I15425"/>
      <c r="J15425"/>
      <c r="K15425" s="91"/>
      <c r="L15425" s="91"/>
      <c r="M15425" s="91"/>
      <c r="R15425"/>
      <c r="S15425"/>
      <c r="T15425"/>
      <c r="U15425"/>
      <c r="V15425"/>
      <c r="W15425"/>
      <c r="X15425"/>
      <c r="Y15425"/>
      <c r="Z15425"/>
      <c r="AA15425"/>
      <c r="AB15425"/>
      <c r="AC15425"/>
    </row>
    <row r="15426" spans="2:29" s="14" customFormat="1" x14ac:dyDescent="0.25">
      <c r="B15426"/>
      <c r="C15426"/>
      <c r="D15426"/>
      <c r="E15426"/>
      <c r="F15426"/>
      <c r="G15426"/>
      <c r="H15426"/>
      <c r="I15426"/>
      <c r="J15426"/>
      <c r="K15426" s="91"/>
      <c r="L15426" s="91"/>
      <c r="M15426" s="91"/>
      <c r="R15426"/>
      <c r="S15426"/>
      <c r="T15426"/>
      <c r="U15426"/>
      <c r="V15426"/>
      <c r="W15426"/>
      <c r="X15426"/>
      <c r="Y15426"/>
      <c r="Z15426"/>
      <c r="AA15426"/>
      <c r="AB15426"/>
      <c r="AC15426"/>
    </row>
    <row r="15427" spans="2:29" s="14" customFormat="1" x14ac:dyDescent="0.25">
      <c r="B15427"/>
      <c r="C15427"/>
      <c r="D15427"/>
      <c r="E15427"/>
      <c r="F15427"/>
      <c r="G15427"/>
      <c r="H15427"/>
      <c r="I15427"/>
      <c r="J15427"/>
      <c r="K15427" s="91"/>
      <c r="L15427" s="91"/>
      <c r="M15427" s="91"/>
      <c r="R15427"/>
      <c r="S15427"/>
      <c r="T15427"/>
      <c r="U15427"/>
      <c r="V15427"/>
      <c r="W15427"/>
      <c r="X15427"/>
      <c r="Y15427"/>
      <c r="Z15427"/>
      <c r="AA15427"/>
      <c r="AB15427"/>
      <c r="AC15427"/>
    </row>
    <row r="15428" spans="2:29" s="14" customFormat="1" x14ac:dyDescent="0.25">
      <c r="B15428"/>
      <c r="C15428"/>
      <c r="D15428"/>
      <c r="E15428"/>
      <c r="F15428"/>
      <c r="G15428"/>
      <c r="H15428"/>
      <c r="I15428"/>
      <c r="J15428"/>
      <c r="K15428" s="91"/>
      <c r="L15428" s="91"/>
      <c r="M15428" s="91"/>
      <c r="R15428"/>
      <c r="S15428"/>
      <c r="T15428"/>
      <c r="U15428"/>
      <c r="V15428"/>
      <c r="W15428"/>
      <c r="X15428"/>
      <c r="Y15428"/>
      <c r="Z15428"/>
      <c r="AA15428"/>
      <c r="AB15428"/>
      <c r="AC15428"/>
    </row>
    <row r="15429" spans="2:29" s="14" customFormat="1" x14ac:dyDescent="0.25">
      <c r="B15429"/>
      <c r="C15429"/>
      <c r="D15429"/>
      <c r="E15429"/>
      <c r="F15429"/>
      <c r="G15429"/>
      <c r="H15429"/>
      <c r="I15429"/>
      <c r="J15429"/>
      <c r="K15429" s="91"/>
      <c r="L15429" s="91"/>
      <c r="M15429" s="91"/>
      <c r="R15429"/>
      <c r="S15429"/>
      <c r="T15429"/>
      <c r="U15429"/>
      <c r="V15429"/>
      <c r="W15429"/>
      <c r="X15429"/>
      <c r="Y15429"/>
      <c r="Z15429"/>
      <c r="AA15429"/>
      <c r="AB15429"/>
      <c r="AC15429"/>
    </row>
    <row r="15430" spans="2:29" s="14" customFormat="1" x14ac:dyDescent="0.25">
      <c r="B15430"/>
      <c r="C15430"/>
      <c r="D15430"/>
      <c r="E15430"/>
      <c r="F15430"/>
      <c r="G15430"/>
      <c r="H15430"/>
      <c r="I15430"/>
      <c r="J15430"/>
      <c r="K15430" s="91"/>
      <c r="L15430" s="91"/>
      <c r="M15430" s="91"/>
      <c r="R15430"/>
      <c r="S15430"/>
      <c r="T15430"/>
      <c r="U15430"/>
      <c r="V15430"/>
      <c r="W15430"/>
      <c r="X15430"/>
      <c r="Y15430"/>
      <c r="Z15430"/>
      <c r="AA15430"/>
      <c r="AB15430"/>
      <c r="AC15430"/>
    </row>
    <row r="15431" spans="2:29" s="14" customFormat="1" x14ac:dyDescent="0.25">
      <c r="B15431"/>
      <c r="C15431"/>
      <c r="D15431"/>
      <c r="E15431"/>
      <c r="F15431"/>
      <c r="G15431"/>
      <c r="H15431"/>
      <c r="I15431"/>
      <c r="J15431"/>
      <c r="K15431" s="91"/>
      <c r="L15431" s="91"/>
      <c r="M15431" s="91"/>
      <c r="R15431"/>
      <c r="S15431"/>
      <c r="T15431"/>
      <c r="U15431"/>
      <c r="V15431"/>
      <c r="W15431"/>
      <c r="X15431"/>
      <c r="Y15431"/>
      <c r="Z15431"/>
      <c r="AA15431"/>
      <c r="AB15431"/>
      <c r="AC15431"/>
    </row>
    <row r="15432" spans="2:29" s="14" customFormat="1" x14ac:dyDescent="0.25">
      <c r="B15432"/>
      <c r="C15432"/>
      <c r="D15432"/>
      <c r="E15432"/>
      <c r="F15432"/>
      <c r="G15432"/>
      <c r="H15432"/>
      <c r="I15432"/>
      <c r="J15432"/>
      <c r="K15432" s="91"/>
      <c r="L15432" s="91"/>
      <c r="M15432" s="91"/>
      <c r="R15432"/>
      <c r="S15432"/>
      <c r="T15432"/>
      <c r="U15432"/>
      <c r="V15432"/>
      <c r="W15432"/>
      <c r="X15432"/>
      <c r="Y15432"/>
      <c r="Z15432"/>
      <c r="AA15432"/>
      <c r="AB15432"/>
      <c r="AC15432"/>
    </row>
    <row r="15433" spans="2:29" s="14" customFormat="1" x14ac:dyDescent="0.25">
      <c r="B15433"/>
      <c r="C15433"/>
      <c r="D15433"/>
      <c r="E15433"/>
      <c r="F15433"/>
      <c r="G15433"/>
      <c r="H15433"/>
      <c r="I15433"/>
      <c r="J15433"/>
      <c r="K15433" s="91"/>
      <c r="L15433" s="91"/>
      <c r="M15433" s="91"/>
      <c r="R15433"/>
      <c r="S15433"/>
      <c r="T15433"/>
      <c r="U15433"/>
      <c r="V15433"/>
      <c r="W15433"/>
      <c r="X15433"/>
      <c r="Y15433"/>
      <c r="Z15433"/>
      <c r="AA15433"/>
      <c r="AB15433"/>
      <c r="AC15433"/>
    </row>
    <row r="15434" spans="2:29" s="14" customFormat="1" x14ac:dyDescent="0.25">
      <c r="B15434"/>
      <c r="C15434"/>
      <c r="D15434"/>
      <c r="E15434"/>
      <c r="F15434"/>
      <c r="G15434"/>
      <c r="H15434"/>
      <c r="I15434"/>
      <c r="J15434"/>
      <c r="K15434" s="91"/>
      <c r="L15434" s="91"/>
      <c r="M15434" s="91"/>
      <c r="R15434"/>
      <c r="S15434"/>
      <c r="T15434"/>
      <c r="U15434"/>
      <c r="V15434"/>
      <c r="W15434"/>
      <c r="X15434"/>
      <c r="Y15434"/>
      <c r="Z15434"/>
      <c r="AA15434"/>
      <c r="AB15434"/>
      <c r="AC15434"/>
    </row>
    <row r="15435" spans="2:29" s="14" customFormat="1" x14ac:dyDescent="0.25">
      <c r="B15435"/>
      <c r="C15435"/>
      <c r="D15435"/>
      <c r="E15435"/>
      <c r="F15435"/>
      <c r="G15435"/>
      <c r="H15435"/>
      <c r="I15435"/>
      <c r="J15435"/>
      <c r="K15435" s="91"/>
      <c r="L15435" s="91"/>
      <c r="M15435" s="91"/>
      <c r="R15435"/>
      <c r="S15435"/>
      <c r="T15435"/>
      <c r="U15435"/>
      <c r="V15435"/>
      <c r="W15435"/>
      <c r="X15435"/>
      <c r="Y15435"/>
      <c r="Z15435"/>
      <c r="AA15435"/>
      <c r="AB15435"/>
      <c r="AC15435"/>
    </row>
    <row r="15436" spans="2:29" s="14" customFormat="1" x14ac:dyDescent="0.25">
      <c r="B15436"/>
      <c r="C15436"/>
      <c r="D15436"/>
      <c r="E15436"/>
      <c r="F15436"/>
      <c r="G15436"/>
      <c r="H15436"/>
      <c r="I15436"/>
      <c r="J15436"/>
      <c r="K15436" s="91"/>
      <c r="L15436" s="91"/>
      <c r="M15436" s="91"/>
      <c r="R15436"/>
      <c r="S15436"/>
      <c r="T15436"/>
      <c r="U15436"/>
      <c r="V15436"/>
      <c r="W15436"/>
      <c r="X15436"/>
      <c r="Y15436"/>
      <c r="Z15436"/>
      <c r="AA15436"/>
      <c r="AB15436"/>
      <c r="AC15436"/>
    </row>
    <row r="15437" spans="2:29" s="14" customFormat="1" x14ac:dyDescent="0.25">
      <c r="B15437"/>
      <c r="C15437"/>
      <c r="D15437"/>
      <c r="E15437"/>
      <c r="F15437"/>
      <c r="G15437"/>
      <c r="H15437"/>
      <c r="I15437"/>
      <c r="J15437"/>
      <c r="K15437" s="91"/>
      <c r="L15437" s="91"/>
      <c r="M15437" s="91"/>
      <c r="R15437"/>
      <c r="S15437"/>
      <c r="T15437"/>
      <c r="U15437"/>
      <c r="V15437"/>
      <c r="W15437"/>
      <c r="X15437"/>
      <c r="Y15437"/>
      <c r="Z15437"/>
      <c r="AA15437"/>
      <c r="AB15437"/>
      <c r="AC15437"/>
    </row>
    <row r="15438" spans="2:29" s="14" customFormat="1" x14ac:dyDescent="0.25">
      <c r="B15438"/>
      <c r="C15438"/>
      <c r="D15438"/>
      <c r="E15438"/>
      <c r="F15438"/>
      <c r="G15438"/>
      <c r="H15438"/>
      <c r="I15438"/>
      <c r="J15438"/>
      <c r="K15438" s="91"/>
      <c r="L15438" s="91"/>
      <c r="M15438" s="91"/>
      <c r="R15438"/>
      <c r="S15438"/>
      <c r="T15438"/>
      <c r="U15438"/>
      <c r="V15438"/>
      <c r="W15438"/>
      <c r="X15438"/>
      <c r="Y15438"/>
      <c r="Z15438"/>
      <c r="AA15438"/>
      <c r="AB15438"/>
      <c r="AC15438"/>
    </row>
    <row r="15439" spans="2:29" s="14" customFormat="1" x14ac:dyDescent="0.25">
      <c r="B15439"/>
      <c r="C15439"/>
      <c r="D15439"/>
      <c r="E15439"/>
      <c r="F15439"/>
      <c r="G15439"/>
      <c r="H15439"/>
      <c r="I15439"/>
      <c r="J15439"/>
      <c r="K15439" s="91"/>
      <c r="L15439" s="91"/>
      <c r="M15439" s="91"/>
      <c r="R15439"/>
      <c r="S15439"/>
      <c r="T15439"/>
      <c r="U15439"/>
      <c r="V15439"/>
      <c r="W15439"/>
      <c r="X15439"/>
      <c r="Y15439"/>
      <c r="Z15439"/>
      <c r="AA15439"/>
      <c r="AB15439"/>
      <c r="AC15439"/>
    </row>
    <row r="15440" spans="2:29" s="14" customFormat="1" x14ac:dyDescent="0.25">
      <c r="B15440"/>
      <c r="C15440"/>
      <c r="D15440"/>
      <c r="E15440"/>
      <c r="F15440"/>
      <c r="G15440"/>
      <c r="H15440"/>
      <c r="I15440"/>
      <c r="J15440"/>
      <c r="K15440" s="91"/>
      <c r="L15440" s="91"/>
      <c r="M15440" s="91"/>
      <c r="R15440"/>
      <c r="S15440"/>
      <c r="T15440"/>
      <c r="U15440"/>
      <c r="V15440"/>
      <c r="W15440"/>
      <c r="X15440"/>
      <c r="Y15440"/>
      <c r="Z15440"/>
      <c r="AA15440"/>
      <c r="AB15440"/>
      <c r="AC15440"/>
    </row>
    <row r="15441" spans="2:29" s="14" customFormat="1" x14ac:dyDescent="0.25">
      <c r="B15441"/>
      <c r="C15441"/>
      <c r="D15441"/>
      <c r="E15441"/>
      <c r="F15441"/>
      <c r="G15441"/>
      <c r="H15441"/>
      <c r="I15441"/>
      <c r="J15441"/>
      <c r="K15441" s="91"/>
      <c r="L15441" s="91"/>
      <c r="M15441" s="91"/>
      <c r="R15441"/>
      <c r="S15441"/>
      <c r="T15441"/>
      <c r="U15441"/>
      <c r="V15441"/>
      <c r="W15441"/>
      <c r="X15441"/>
      <c r="Y15441"/>
      <c r="Z15441"/>
      <c r="AA15441"/>
      <c r="AB15441"/>
      <c r="AC15441"/>
    </row>
    <row r="15442" spans="2:29" s="14" customFormat="1" x14ac:dyDescent="0.25">
      <c r="B15442"/>
      <c r="C15442"/>
      <c r="D15442"/>
      <c r="E15442"/>
      <c r="F15442"/>
      <c r="G15442"/>
      <c r="H15442"/>
      <c r="I15442"/>
      <c r="J15442"/>
      <c r="K15442" s="91"/>
      <c r="L15442" s="91"/>
      <c r="M15442" s="91"/>
      <c r="R15442"/>
      <c r="S15442"/>
      <c r="T15442"/>
      <c r="U15442"/>
      <c r="V15442"/>
      <c r="W15442"/>
      <c r="X15442"/>
      <c r="Y15442"/>
      <c r="Z15442"/>
      <c r="AA15442"/>
      <c r="AB15442"/>
      <c r="AC15442"/>
    </row>
    <row r="15443" spans="2:29" s="14" customFormat="1" x14ac:dyDescent="0.25">
      <c r="B15443"/>
      <c r="C15443"/>
      <c r="D15443"/>
      <c r="E15443"/>
      <c r="F15443"/>
      <c r="G15443"/>
      <c r="H15443"/>
      <c r="I15443"/>
      <c r="J15443"/>
      <c r="K15443" s="91"/>
      <c r="L15443" s="91"/>
      <c r="M15443" s="91"/>
      <c r="R15443"/>
      <c r="S15443"/>
      <c r="T15443"/>
      <c r="U15443"/>
      <c r="V15443"/>
      <c r="W15443"/>
      <c r="X15443"/>
      <c r="Y15443"/>
      <c r="Z15443"/>
      <c r="AA15443"/>
      <c r="AB15443"/>
      <c r="AC15443"/>
    </row>
    <row r="15444" spans="2:29" s="14" customFormat="1" x14ac:dyDescent="0.25">
      <c r="B15444"/>
      <c r="C15444"/>
      <c r="D15444"/>
      <c r="E15444"/>
      <c r="F15444"/>
      <c r="G15444"/>
      <c r="H15444"/>
      <c r="I15444"/>
      <c r="J15444"/>
      <c r="K15444" s="91"/>
      <c r="L15444" s="91"/>
      <c r="M15444" s="91"/>
      <c r="R15444"/>
      <c r="S15444"/>
      <c r="T15444"/>
      <c r="U15444"/>
      <c r="V15444"/>
      <c r="W15444"/>
      <c r="X15444"/>
      <c r="Y15444"/>
      <c r="Z15444"/>
      <c r="AA15444"/>
      <c r="AB15444"/>
      <c r="AC15444"/>
    </row>
    <row r="15445" spans="2:29" s="14" customFormat="1" x14ac:dyDescent="0.25">
      <c r="B15445"/>
      <c r="C15445"/>
      <c r="D15445"/>
      <c r="E15445"/>
      <c r="F15445"/>
      <c r="G15445"/>
      <c r="H15445"/>
      <c r="I15445"/>
      <c r="J15445"/>
      <c r="K15445" s="91"/>
      <c r="L15445" s="91"/>
      <c r="M15445" s="91"/>
      <c r="R15445"/>
      <c r="S15445"/>
      <c r="T15445"/>
      <c r="U15445"/>
      <c r="V15445"/>
      <c r="W15445"/>
      <c r="X15445"/>
      <c r="Y15445"/>
      <c r="Z15445"/>
      <c r="AA15445"/>
      <c r="AB15445"/>
      <c r="AC15445"/>
    </row>
    <row r="15446" spans="2:29" s="14" customFormat="1" x14ac:dyDescent="0.25">
      <c r="B15446"/>
      <c r="C15446"/>
      <c r="D15446"/>
      <c r="E15446"/>
      <c r="F15446"/>
      <c r="G15446"/>
      <c r="H15446"/>
      <c r="I15446"/>
      <c r="J15446"/>
      <c r="K15446" s="91"/>
      <c r="L15446" s="91"/>
      <c r="M15446" s="91"/>
      <c r="R15446"/>
      <c r="S15446"/>
      <c r="T15446"/>
      <c r="U15446"/>
      <c r="V15446"/>
      <c r="W15446"/>
      <c r="X15446"/>
      <c r="Y15446"/>
      <c r="Z15446"/>
      <c r="AA15446"/>
      <c r="AB15446"/>
      <c r="AC15446"/>
    </row>
    <row r="15447" spans="2:29" s="14" customFormat="1" x14ac:dyDescent="0.25">
      <c r="B15447"/>
      <c r="C15447"/>
      <c r="D15447"/>
      <c r="E15447"/>
      <c r="F15447"/>
      <c r="G15447"/>
      <c r="H15447"/>
      <c r="I15447"/>
      <c r="J15447"/>
      <c r="K15447" s="91"/>
      <c r="L15447" s="91"/>
      <c r="M15447" s="91"/>
      <c r="R15447"/>
      <c r="S15447"/>
      <c r="T15447"/>
      <c r="U15447"/>
      <c r="V15447"/>
      <c r="W15447"/>
      <c r="X15447"/>
      <c r="Y15447"/>
      <c r="Z15447"/>
      <c r="AA15447"/>
      <c r="AB15447"/>
      <c r="AC15447"/>
    </row>
    <row r="15448" spans="2:29" s="14" customFormat="1" x14ac:dyDescent="0.25">
      <c r="B15448"/>
      <c r="C15448"/>
      <c r="D15448"/>
      <c r="E15448"/>
      <c r="F15448"/>
      <c r="G15448"/>
      <c r="H15448"/>
      <c r="I15448"/>
      <c r="J15448"/>
      <c r="K15448" s="91"/>
      <c r="L15448" s="91"/>
      <c r="M15448" s="91"/>
      <c r="R15448"/>
      <c r="S15448"/>
      <c r="T15448"/>
      <c r="U15448"/>
      <c r="V15448"/>
      <c r="W15448"/>
      <c r="X15448"/>
      <c r="Y15448"/>
      <c r="Z15448"/>
      <c r="AA15448"/>
      <c r="AB15448"/>
      <c r="AC15448"/>
    </row>
    <row r="15449" spans="2:29" s="14" customFormat="1" x14ac:dyDescent="0.25">
      <c r="B15449"/>
      <c r="C15449"/>
      <c r="D15449"/>
      <c r="E15449"/>
      <c r="F15449"/>
      <c r="G15449"/>
      <c r="H15449"/>
      <c r="I15449"/>
      <c r="J15449"/>
      <c r="K15449" s="91"/>
      <c r="L15449" s="91"/>
      <c r="M15449" s="91"/>
      <c r="R15449"/>
      <c r="S15449"/>
      <c r="T15449"/>
      <c r="U15449"/>
      <c r="V15449"/>
      <c r="W15449"/>
      <c r="X15449"/>
      <c r="Y15449"/>
      <c r="Z15449"/>
      <c r="AA15449"/>
      <c r="AB15449"/>
      <c r="AC15449"/>
    </row>
    <row r="15450" spans="2:29" s="14" customFormat="1" x14ac:dyDescent="0.25">
      <c r="B15450"/>
      <c r="C15450"/>
      <c r="D15450"/>
      <c r="E15450"/>
      <c r="F15450"/>
      <c r="G15450"/>
      <c r="H15450"/>
      <c r="I15450"/>
      <c r="J15450"/>
      <c r="K15450" s="91"/>
      <c r="L15450" s="91"/>
      <c r="M15450" s="91"/>
      <c r="R15450"/>
      <c r="S15450"/>
      <c r="T15450"/>
      <c r="U15450"/>
      <c r="V15450"/>
      <c r="W15450"/>
      <c r="X15450"/>
      <c r="Y15450"/>
      <c r="Z15450"/>
      <c r="AA15450"/>
      <c r="AB15450"/>
      <c r="AC15450"/>
    </row>
    <row r="15451" spans="2:29" s="14" customFormat="1" x14ac:dyDescent="0.25">
      <c r="B15451"/>
      <c r="C15451"/>
      <c r="D15451"/>
      <c r="E15451"/>
      <c r="F15451"/>
      <c r="G15451"/>
      <c r="H15451"/>
      <c r="I15451"/>
      <c r="J15451"/>
      <c r="K15451" s="91"/>
      <c r="L15451" s="91"/>
      <c r="M15451" s="91"/>
      <c r="R15451"/>
      <c r="S15451"/>
      <c r="T15451"/>
      <c r="U15451"/>
      <c r="V15451"/>
      <c r="W15451"/>
      <c r="X15451"/>
      <c r="Y15451"/>
      <c r="Z15451"/>
      <c r="AA15451"/>
      <c r="AB15451"/>
      <c r="AC15451"/>
    </row>
    <row r="15452" spans="2:29" s="14" customFormat="1" x14ac:dyDescent="0.25">
      <c r="B15452"/>
      <c r="C15452"/>
      <c r="D15452"/>
      <c r="E15452"/>
      <c r="F15452"/>
      <c r="G15452"/>
      <c r="H15452"/>
      <c r="I15452"/>
      <c r="J15452"/>
      <c r="K15452" s="91"/>
      <c r="L15452" s="91"/>
      <c r="M15452" s="91"/>
      <c r="R15452"/>
      <c r="S15452"/>
      <c r="T15452"/>
      <c r="U15452"/>
      <c r="V15452"/>
      <c r="W15452"/>
      <c r="X15452"/>
      <c r="Y15452"/>
      <c r="Z15452"/>
      <c r="AA15452"/>
      <c r="AB15452"/>
      <c r="AC15452"/>
    </row>
    <row r="15453" spans="2:29" s="14" customFormat="1" x14ac:dyDescent="0.25">
      <c r="B15453"/>
      <c r="C15453"/>
      <c r="D15453"/>
      <c r="E15453"/>
      <c r="F15453"/>
      <c r="G15453"/>
      <c r="H15453"/>
      <c r="I15453"/>
      <c r="J15453"/>
      <c r="K15453" s="91"/>
      <c r="L15453" s="91"/>
      <c r="M15453" s="91"/>
      <c r="R15453"/>
      <c r="S15453"/>
      <c r="T15453"/>
      <c r="U15453"/>
      <c r="V15453"/>
      <c r="W15453"/>
      <c r="X15453"/>
      <c r="Y15453"/>
      <c r="Z15453"/>
      <c r="AA15453"/>
      <c r="AB15453"/>
      <c r="AC15453"/>
    </row>
    <row r="15454" spans="2:29" s="14" customFormat="1" x14ac:dyDescent="0.25">
      <c r="B15454"/>
      <c r="C15454"/>
      <c r="D15454"/>
      <c r="E15454"/>
      <c r="F15454"/>
      <c r="G15454"/>
      <c r="H15454"/>
      <c r="I15454"/>
      <c r="J15454"/>
      <c r="K15454" s="91"/>
      <c r="L15454" s="91"/>
      <c r="M15454" s="91"/>
      <c r="R15454"/>
      <c r="S15454"/>
      <c r="T15454"/>
      <c r="U15454"/>
      <c r="V15454"/>
      <c r="W15454"/>
      <c r="X15454"/>
      <c r="Y15454"/>
      <c r="Z15454"/>
      <c r="AA15454"/>
      <c r="AB15454"/>
      <c r="AC15454"/>
    </row>
    <row r="15455" spans="2:29" s="14" customFormat="1" x14ac:dyDescent="0.25">
      <c r="B15455"/>
      <c r="C15455"/>
      <c r="D15455"/>
      <c r="E15455"/>
      <c r="F15455"/>
      <c r="G15455"/>
      <c r="H15455"/>
      <c r="I15455"/>
      <c r="J15455"/>
      <c r="K15455" s="91"/>
      <c r="L15455" s="91"/>
      <c r="M15455" s="91"/>
      <c r="R15455"/>
      <c r="S15455"/>
      <c r="T15455"/>
      <c r="U15455"/>
      <c r="V15455"/>
      <c r="W15455"/>
      <c r="X15455"/>
      <c r="Y15455"/>
      <c r="Z15455"/>
      <c r="AA15455"/>
      <c r="AB15455"/>
      <c r="AC15455"/>
    </row>
    <row r="15456" spans="2:29" s="14" customFormat="1" x14ac:dyDescent="0.25">
      <c r="B15456"/>
      <c r="C15456"/>
      <c r="D15456"/>
      <c r="E15456"/>
      <c r="F15456"/>
      <c r="G15456"/>
      <c r="H15456"/>
      <c r="I15456"/>
      <c r="J15456"/>
      <c r="K15456" s="91"/>
      <c r="L15456" s="91"/>
      <c r="M15456" s="91"/>
      <c r="R15456"/>
      <c r="S15456"/>
      <c r="T15456"/>
      <c r="U15456"/>
      <c r="V15456"/>
      <c r="W15456"/>
      <c r="X15456"/>
      <c r="Y15456"/>
      <c r="Z15456"/>
      <c r="AA15456"/>
      <c r="AB15456"/>
      <c r="AC15456"/>
    </row>
    <row r="15457" spans="2:29" s="14" customFormat="1" x14ac:dyDescent="0.25">
      <c r="B15457"/>
      <c r="C15457"/>
      <c r="D15457"/>
      <c r="E15457"/>
      <c r="F15457"/>
      <c r="G15457"/>
      <c r="H15457"/>
      <c r="I15457"/>
      <c r="J15457"/>
      <c r="K15457" s="91"/>
      <c r="L15457" s="91"/>
      <c r="M15457" s="91"/>
      <c r="R15457"/>
      <c r="S15457"/>
      <c r="T15457"/>
      <c r="U15457"/>
      <c r="V15457"/>
      <c r="W15457"/>
      <c r="X15457"/>
      <c r="Y15457"/>
      <c r="Z15457"/>
      <c r="AA15457"/>
      <c r="AB15457"/>
      <c r="AC15457"/>
    </row>
    <row r="15458" spans="2:29" s="14" customFormat="1" x14ac:dyDescent="0.25">
      <c r="B15458"/>
      <c r="C15458"/>
      <c r="D15458"/>
      <c r="E15458"/>
      <c r="F15458"/>
      <c r="G15458"/>
      <c r="H15458"/>
      <c r="I15458"/>
      <c r="J15458"/>
      <c r="K15458" s="91"/>
      <c r="L15458" s="91"/>
      <c r="M15458" s="91"/>
      <c r="R15458"/>
      <c r="S15458"/>
      <c r="T15458"/>
      <c r="U15458"/>
      <c r="V15458"/>
      <c r="W15458"/>
      <c r="X15458"/>
      <c r="Y15458"/>
      <c r="Z15458"/>
      <c r="AA15458"/>
      <c r="AB15458"/>
      <c r="AC15458"/>
    </row>
    <row r="15459" spans="2:29" s="14" customFormat="1" x14ac:dyDescent="0.25">
      <c r="B15459"/>
      <c r="C15459"/>
      <c r="D15459"/>
      <c r="E15459"/>
      <c r="F15459"/>
      <c r="G15459"/>
      <c r="H15459"/>
      <c r="I15459"/>
      <c r="J15459"/>
      <c r="K15459" s="91"/>
      <c r="L15459" s="91"/>
      <c r="M15459" s="91"/>
      <c r="R15459"/>
      <c r="S15459"/>
      <c r="T15459"/>
      <c r="U15459"/>
      <c r="V15459"/>
      <c r="W15459"/>
      <c r="X15459"/>
      <c r="Y15459"/>
      <c r="Z15459"/>
      <c r="AA15459"/>
      <c r="AB15459"/>
      <c r="AC15459"/>
    </row>
    <row r="15460" spans="2:29" s="14" customFormat="1" x14ac:dyDescent="0.25">
      <c r="B15460"/>
      <c r="C15460"/>
      <c r="D15460"/>
      <c r="E15460"/>
      <c r="F15460"/>
      <c r="G15460"/>
      <c r="H15460"/>
      <c r="I15460"/>
      <c r="J15460"/>
      <c r="K15460" s="91"/>
      <c r="L15460" s="91"/>
      <c r="M15460" s="91"/>
      <c r="R15460"/>
      <c r="S15460"/>
      <c r="T15460"/>
      <c r="U15460"/>
      <c r="V15460"/>
      <c r="W15460"/>
      <c r="X15460"/>
      <c r="Y15460"/>
      <c r="Z15460"/>
      <c r="AA15460"/>
      <c r="AB15460"/>
      <c r="AC15460"/>
    </row>
    <row r="15461" spans="2:29" s="14" customFormat="1" x14ac:dyDescent="0.25">
      <c r="B15461"/>
      <c r="C15461"/>
      <c r="D15461"/>
      <c r="E15461"/>
      <c r="F15461"/>
      <c r="G15461"/>
      <c r="H15461"/>
      <c r="I15461"/>
      <c r="J15461"/>
      <c r="K15461" s="91"/>
      <c r="L15461" s="91"/>
      <c r="M15461" s="91"/>
      <c r="R15461"/>
      <c r="S15461"/>
      <c r="T15461"/>
      <c r="U15461"/>
      <c r="V15461"/>
      <c r="W15461"/>
      <c r="X15461"/>
      <c r="Y15461"/>
      <c r="Z15461"/>
      <c r="AA15461"/>
      <c r="AB15461"/>
      <c r="AC15461"/>
    </row>
    <row r="15462" spans="2:29" s="14" customFormat="1" x14ac:dyDescent="0.25">
      <c r="B15462"/>
      <c r="C15462"/>
      <c r="D15462"/>
      <c r="E15462"/>
      <c r="F15462"/>
      <c r="G15462"/>
      <c r="H15462"/>
      <c r="I15462"/>
      <c r="J15462"/>
      <c r="K15462" s="91"/>
      <c r="L15462" s="91"/>
      <c r="M15462" s="91"/>
      <c r="R15462"/>
      <c r="S15462"/>
      <c r="T15462"/>
      <c r="U15462"/>
      <c r="V15462"/>
      <c r="W15462"/>
      <c r="X15462"/>
      <c r="Y15462"/>
      <c r="Z15462"/>
      <c r="AA15462"/>
      <c r="AB15462"/>
      <c r="AC15462"/>
    </row>
    <row r="15463" spans="2:29" s="14" customFormat="1" x14ac:dyDescent="0.25">
      <c r="B15463"/>
      <c r="C15463"/>
      <c r="D15463"/>
      <c r="E15463"/>
      <c r="F15463"/>
      <c r="G15463"/>
      <c r="H15463"/>
      <c r="I15463"/>
      <c r="J15463"/>
      <c r="K15463" s="91"/>
      <c r="L15463" s="91"/>
      <c r="M15463" s="91"/>
      <c r="R15463"/>
      <c r="S15463"/>
      <c r="T15463"/>
      <c r="U15463"/>
      <c r="V15463"/>
      <c r="W15463"/>
      <c r="X15463"/>
      <c r="Y15463"/>
      <c r="Z15463"/>
      <c r="AA15463"/>
      <c r="AB15463"/>
      <c r="AC15463"/>
    </row>
    <row r="15464" spans="2:29" s="14" customFormat="1" x14ac:dyDescent="0.25">
      <c r="B15464"/>
      <c r="C15464"/>
      <c r="D15464"/>
      <c r="E15464"/>
      <c r="F15464"/>
      <c r="G15464"/>
      <c r="H15464"/>
      <c r="I15464"/>
      <c r="J15464"/>
      <c r="K15464" s="91"/>
      <c r="L15464" s="91"/>
      <c r="M15464" s="91"/>
      <c r="R15464"/>
      <c r="S15464"/>
      <c r="T15464"/>
      <c r="U15464"/>
      <c r="V15464"/>
      <c r="W15464"/>
      <c r="X15464"/>
      <c r="Y15464"/>
      <c r="Z15464"/>
      <c r="AA15464"/>
      <c r="AB15464"/>
      <c r="AC15464"/>
    </row>
    <row r="15465" spans="2:29" s="14" customFormat="1" x14ac:dyDescent="0.25">
      <c r="B15465"/>
      <c r="C15465"/>
      <c r="D15465"/>
      <c r="E15465"/>
      <c r="F15465"/>
      <c r="G15465"/>
      <c r="H15465"/>
      <c r="I15465"/>
      <c r="J15465"/>
      <c r="K15465" s="91"/>
      <c r="L15465" s="91"/>
      <c r="M15465" s="91"/>
      <c r="R15465"/>
      <c r="S15465"/>
      <c r="T15465"/>
      <c r="U15465"/>
      <c r="V15465"/>
      <c r="W15465"/>
      <c r="X15465"/>
      <c r="Y15465"/>
      <c r="Z15465"/>
      <c r="AA15465"/>
      <c r="AB15465"/>
      <c r="AC15465"/>
    </row>
    <row r="15466" spans="2:29" s="14" customFormat="1" x14ac:dyDescent="0.25">
      <c r="B15466"/>
      <c r="C15466"/>
      <c r="D15466"/>
      <c r="E15466"/>
      <c r="F15466"/>
      <c r="G15466"/>
      <c r="H15466"/>
      <c r="I15466"/>
      <c r="J15466"/>
      <c r="K15466" s="91"/>
      <c r="L15466" s="91"/>
      <c r="M15466" s="91"/>
      <c r="R15466"/>
      <c r="S15466"/>
      <c r="T15466"/>
      <c r="U15466"/>
      <c r="V15466"/>
      <c r="W15466"/>
      <c r="X15466"/>
      <c r="Y15466"/>
      <c r="Z15466"/>
      <c r="AA15466"/>
      <c r="AB15466"/>
      <c r="AC15466"/>
    </row>
    <row r="15467" spans="2:29" s="14" customFormat="1" x14ac:dyDescent="0.25">
      <c r="B15467"/>
      <c r="C15467"/>
      <c r="D15467"/>
      <c r="E15467"/>
      <c r="F15467"/>
      <c r="G15467"/>
      <c r="H15467"/>
      <c r="I15467"/>
      <c r="J15467"/>
      <c r="K15467" s="91"/>
      <c r="L15467" s="91"/>
      <c r="M15467" s="91"/>
      <c r="R15467"/>
      <c r="S15467"/>
      <c r="T15467"/>
      <c r="U15467"/>
      <c r="V15467"/>
      <c r="W15467"/>
      <c r="X15467"/>
      <c r="Y15467"/>
      <c r="Z15467"/>
      <c r="AA15467"/>
      <c r="AB15467"/>
      <c r="AC15467"/>
    </row>
    <row r="15468" spans="2:29" s="14" customFormat="1" x14ac:dyDescent="0.25">
      <c r="B15468"/>
      <c r="C15468"/>
      <c r="D15468"/>
      <c r="E15468"/>
      <c r="F15468"/>
      <c r="G15468"/>
      <c r="H15468"/>
      <c r="I15468"/>
      <c r="J15468"/>
      <c r="K15468" s="91"/>
      <c r="L15468" s="91"/>
      <c r="M15468" s="91"/>
      <c r="R15468"/>
      <c r="S15468"/>
      <c r="T15468"/>
      <c r="U15468"/>
      <c r="V15468"/>
      <c r="W15468"/>
      <c r="X15468"/>
      <c r="Y15468"/>
      <c r="Z15468"/>
      <c r="AA15468"/>
      <c r="AB15468"/>
      <c r="AC15468"/>
    </row>
    <row r="15469" spans="2:29" s="14" customFormat="1" x14ac:dyDescent="0.25">
      <c r="B15469"/>
      <c r="C15469"/>
      <c r="D15469"/>
      <c r="E15469"/>
      <c r="F15469"/>
      <c r="G15469"/>
      <c r="H15469"/>
      <c r="I15469"/>
      <c r="J15469"/>
      <c r="K15469" s="91"/>
      <c r="L15469" s="91"/>
      <c r="M15469" s="91"/>
      <c r="R15469"/>
      <c r="S15469"/>
      <c r="T15469"/>
      <c r="U15469"/>
      <c r="V15469"/>
      <c r="W15469"/>
      <c r="X15469"/>
      <c r="Y15469"/>
      <c r="Z15469"/>
      <c r="AA15469"/>
      <c r="AB15469"/>
      <c r="AC15469"/>
    </row>
    <row r="15470" spans="2:29" s="14" customFormat="1" x14ac:dyDescent="0.25">
      <c r="B15470"/>
      <c r="C15470"/>
      <c r="D15470"/>
      <c r="E15470"/>
      <c r="F15470"/>
      <c r="G15470"/>
      <c r="H15470"/>
      <c r="I15470"/>
      <c r="J15470"/>
      <c r="K15470" s="91"/>
      <c r="L15470" s="91"/>
      <c r="M15470" s="91"/>
      <c r="R15470"/>
      <c r="S15470"/>
      <c r="T15470"/>
      <c r="U15470"/>
      <c r="V15470"/>
      <c r="W15470"/>
      <c r="X15470"/>
      <c r="Y15470"/>
      <c r="Z15470"/>
      <c r="AA15470"/>
      <c r="AB15470"/>
      <c r="AC15470"/>
    </row>
    <row r="15471" spans="2:29" s="14" customFormat="1" x14ac:dyDescent="0.25">
      <c r="B15471"/>
      <c r="C15471"/>
      <c r="D15471"/>
      <c r="E15471"/>
      <c r="F15471"/>
      <c r="G15471"/>
      <c r="H15471"/>
      <c r="I15471"/>
      <c r="J15471"/>
      <c r="K15471" s="91"/>
      <c r="L15471" s="91"/>
      <c r="M15471" s="91"/>
      <c r="R15471"/>
      <c r="S15471"/>
      <c r="T15471"/>
      <c r="U15471"/>
      <c r="V15471"/>
      <c r="W15471"/>
      <c r="X15471"/>
      <c r="Y15471"/>
      <c r="Z15471"/>
      <c r="AA15471"/>
      <c r="AB15471"/>
      <c r="AC15471"/>
    </row>
    <row r="15472" spans="2:29" s="14" customFormat="1" x14ac:dyDescent="0.25">
      <c r="B15472"/>
      <c r="C15472"/>
      <c r="D15472"/>
      <c r="E15472"/>
      <c r="F15472"/>
      <c r="G15472"/>
      <c r="H15472"/>
      <c r="I15472"/>
      <c r="J15472"/>
      <c r="K15472" s="91"/>
      <c r="L15472" s="91"/>
      <c r="M15472" s="91"/>
      <c r="R15472"/>
      <c r="S15472"/>
      <c r="T15472"/>
      <c r="U15472"/>
      <c r="V15472"/>
      <c r="W15472"/>
      <c r="X15472"/>
      <c r="Y15472"/>
      <c r="Z15472"/>
      <c r="AA15472"/>
      <c r="AB15472"/>
      <c r="AC15472"/>
    </row>
    <row r="15473" spans="2:29" s="14" customFormat="1" x14ac:dyDescent="0.25">
      <c r="B15473"/>
      <c r="C15473"/>
      <c r="D15473"/>
      <c r="E15473"/>
      <c r="F15473"/>
      <c r="G15473"/>
      <c r="H15473"/>
      <c r="I15473"/>
      <c r="J15473"/>
      <c r="K15473" s="91"/>
      <c r="L15473" s="91"/>
      <c r="M15473" s="91"/>
      <c r="R15473"/>
      <c r="S15473"/>
      <c r="T15473"/>
      <c r="U15473"/>
      <c r="V15473"/>
      <c r="W15473"/>
      <c r="X15473"/>
      <c r="Y15473"/>
      <c r="Z15473"/>
      <c r="AA15473"/>
      <c r="AB15473"/>
      <c r="AC15473"/>
    </row>
    <row r="15474" spans="2:29" s="14" customFormat="1" x14ac:dyDescent="0.25">
      <c r="B15474"/>
      <c r="C15474"/>
      <c r="D15474"/>
      <c r="E15474"/>
      <c r="F15474"/>
      <c r="G15474"/>
      <c r="H15474"/>
      <c r="I15474"/>
      <c r="J15474"/>
      <c r="K15474" s="91"/>
      <c r="L15474" s="91"/>
      <c r="M15474" s="91"/>
      <c r="R15474"/>
      <c r="S15474"/>
      <c r="T15474"/>
      <c r="U15474"/>
      <c r="V15474"/>
      <c r="W15474"/>
      <c r="X15474"/>
      <c r="Y15474"/>
      <c r="Z15474"/>
      <c r="AA15474"/>
      <c r="AB15474"/>
      <c r="AC15474"/>
    </row>
    <row r="15475" spans="2:29" s="14" customFormat="1" x14ac:dyDescent="0.25">
      <c r="B15475"/>
      <c r="C15475"/>
      <c r="D15475"/>
      <c r="E15475"/>
      <c r="F15475"/>
      <c r="G15475"/>
      <c r="H15475"/>
      <c r="I15475"/>
      <c r="J15475"/>
      <c r="K15475" s="91"/>
      <c r="L15475" s="91"/>
      <c r="M15475" s="91"/>
      <c r="R15475"/>
      <c r="S15475"/>
      <c r="T15475"/>
      <c r="U15475"/>
      <c r="V15475"/>
      <c r="W15475"/>
      <c r="X15475"/>
      <c r="Y15475"/>
      <c r="Z15475"/>
      <c r="AA15475"/>
      <c r="AB15475"/>
      <c r="AC15475"/>
    </row>
    <row r="15476" spans="2:29" s="14" customFormat="1" x14ac:dyDescent="0.25">
      <c r="B15476"/>
      <c r="C15476"/>
      <c r="D15476"/>
      <c r="E15476"/>
      <c r="F15476"/>
      <c r="G15476"/>
      <c r="H15476"/>
      <c r="I15476"/>
      <c r="J15476"/>
      <c r="K15476" s="91"/>
      <c r="L15476" s="91"/>
      <c r="M15476" s="91"/>
      <c r="R15476"/>
      <c r="S15476"/>
      <c r="T15476"/>
      <c r="U15476"/>
      <c r="V15476"/>
      <c r="W15476"/>
      <c r="X15476"/>
      <c r="Y15476"/>
      <c r="Z15476"/>
      <c r="AA15476"/>
      <c r="AB15476"/>
      <c r="AC15476"/>
    </row>
    <row r="15477" spans="2:29" s="14" customFormat="1" x14ac:dyDescent="0.25">
      <c r="B15477"/>
      <c r="C15477"/>
      <c r="D15477"/>
      <c r="E15477"/>
      <c r="F15477"/>
      <c r="G15477"/>
      <c r="H15477"/>
      <c r="I15477"/>
      <c r="J15477"/>
      <c r="K15477" s="91"/>
      <c r="L15477" s="91"/>
      <c r="M15477" s="91"/>
      <c r="R15477"/>
      <c r="S15477"/>
      <c r="T15477"/>
      <c r="U15477"/>
      <c r="V15477"/>
      <c r="W15477"/>
      <c r="X15477"/>
      <c r="Y15477"/>
      <c r="Z15477"/>
      <c r="AA15477"/>
      <c r="AB15477"/>
      <c r="AC15477"/>
    </row>
    <row r="15478" spans="2:29" s="14" customFormat="1" x14ac:dyDescent="0.25">
      <c r="B15478"/>
      <c r="C15478"/>
      <c r="D15478"/>
      <c r="E15478"/>
      <c r="F15478"/>
      <c r="G15478"/>
      <c r="H15478"/>
      <c r="I15478"/>
      <c r="J15478"/>
      <c r="K15478" s="91"/>
      <c r="L15478" s="91"/>
      <c r="M15478" s="91"/>
      <c r="R15478"/>
      <c r="S15478"/>
      <c r="T15478"/>
      <c r="U15478"/>
      <c r="V15478"/>
      <c r="W15478"/>
      <c r="X15478"/>
      <c r="Y15478"/>
      <c r="Z15478"/>
      <c r="AA15478"/>
      <c r="AB15478"/>
      <c r="AC15478"/>
    </row>
    <row r="15479" spans="2:29" s="14" customFormat="1" x14ac:dyDescent="0.25">
      <c r="B15479"/>
      <c r="C15479"/>
      <c r="D15479"/>
      <c r="E15479"/>
      <c r="F15479"/>
      <c r="G15479"/>
      <c r="H15479"/>
      <c r="I15479"/>
      <c r="J15479"/>
      <c r="K15479" s="91"/>
      <c r="L15479" s="91"/>
      <c r="M15479" s="91"/>
      <c r="R15479"/>
      <c r="S15479"/>
      <c r="T15479"/>
      <c r="U15479"/>
      <c r="V15479"/>
      <c r="W15479"/>
      <c r="X15479"/>
      <c r="Y15479"/>
      <c r="Z15479"/>
      <c r="AA15479"/>
      <c r="AB15479"/>
      <c r="AC15479"/>
    </row>
    <row r="15480" spans="2:29" s="14" customFormat="1" x14ac:dyDescent="0.25">
      <c r="B15480"/>
      <c r="C15480"/>
      <c r="D15480"/>
      <c r="E15480"/>
      <c r="F15480"/>
      <c r="G15480"/>
      <c r="H15480"/>
      <c r="I15480"/>
      <c r="J15480"/>
      <c r="K15480" s="91"/>
      <c r="L15480" s="91"/>
      <c r="M15480" s="91"/>
      <c r="R15480"/>
      <c r="S15480"/>
      <c r="T15480"/>
      <c r="U15480"/>
      <c r="V15480"/>
      <c r="W15480"/>
      <c r="X15480"/>
      <c r="Y15480"/>
      <c r="Z15480"/>
      <c r="AA15480"/>
      <c r="AB15480"/>
      <c r="AC15480"/>
    </row>
    <row r="15481" spans="2:29" s="14" customFormat="1" x14ac:dyDescent="0.25">
      <c r="B15481"/>
      <c r="C15481"/>
      <c r="D15481"/>
      <c r="E15481"/>
      <c r="F15481"/>
      <c r="G15481"/>
      <c r="H15481"/>
      <c r="I15481"/>
      <c r="J15481"/>
      <c r="K15481" s="91"/>
      <c r="L15481" s="91"/>
      <c r="M15481" s="91"/>
      <c r="R15481"/>
      <c r="S15481"/>
      <c r="T15481"/>
      <c r="U15481"/>
      <c r="V15481"/>
      <c r="W15481"/>
      <c r="X15481"/>
      <c r="Y15481"/>
      <c r="Z15481"/>
      <c r="AA15481"/>
      <c r="AB15481"/>
      <c r="AC15481"/>
    </row>
    <row r="15482" spans="2:29" s="14" customFormat="1" x14ac:dyDescent="0.25">
      <c r="B15482"/>
      <c r="C15482"/>
      <c r="D15482"/>
      <c r="E15482"/>
      <c r="F15482"/>
      <c r="G15482"/>
      <c r="H15482"/>
      <c r="I15482"/>
      <c r="J15482"/>
      <c r="K15482" s="91"/>
      <c r="L15482" s="91"/>
      <c r="M15482" s="91"/>
      <c r="R15482"/>
      <c r="S15482"/>
      <c r="T15482"/>
      <c r="U15482"/>
      <c r="V15482"/>
      <c r="W15482"/>
      <c r="X15482"/>
      <c r="Y15482"/>
      <c r="Z15482"/>
      <c r="AA15482"/>
      <c r="AB15482"/>
      <c r="AC15482"/>
    </row>
    <row r="15483" spans="2:29" s="14" customFormat="1" x14ac:dyDescent="0.25">
      <c r="B15483"/>
      <c r="C15483"/>
      <c r="D15483"/>
      <c r="E15483"/>
      <c r="F15483"/>
      <c r="G15483"/>
      <c r="H15483"/>
      <c r="I15483"/>
      <c r="J15483"/>
      <c r="K15483" s="91"/>
      <c r="L15483" s="91"/>
      <c r="M15483" s="91"/>
      <c r="R15483"/>
      <c r="S15483"/>
      <c r="T15483"/>
      <c r="U15483"/>
      <c r="V15483"/>
      <c r="W15483"/>
      <c r="X15483"/>
      <c r="Y15483"/>
      <c r="Z15483"/>
      <c r="AA15483"/>
      <c r="AB15483"/>
      <c r="AC15483"/>
    </row>
    <row r="15484" spans="2:29" s="14" customFormat="1" x14ac:dyDescent="0.25">
      <c r="B15484"/>
      <c r="C15484"/>
      <c r="D15484"/>
      <c r="E15484"/>
      <c r="F15484"/>
      <c r="G15484"/>
      <c r="H15484"/>
      <c r="I15484"/>
      <c r="J15484"/>
      <c r="K15484" s="91"/>
      <c r="L15484" s="91"/>
      <c r="M15484" s="91"/>
      <c r="R15484"/>
      <c r="S15484"/>
      <c r="T15484"/>
      <c r="U15484"/>
      <c r="V15484"/>
      <c r="W15484"/>
      <c r="X15484"/>
      <c r="Y15484"/>
      <c r="Z15484"/>
      <c r="AA15484"/>
      <c r="AB15484"/>
      <c r="AC15484"/>
    </row>
    <row r="15485" spans="2:29" s="14" customFormat="1" x14ac:dyDescent="0.25">
      <c r="B15485"/>
      <c r="C15485"/>
      <c r="D15485"/>
      <c r="E15485"/>
      <c r="F15485"/>
      <c r="G15485"/>
      <c r="H15485"/>
      <c r="I15485"/>
      <c r="J15485"/>
      <c r="K15485" s="91"/>
      <c r="L15485" s="91"/>
      <c r="M15485" s="91"/>
      <c r="R15485"/>
      <c r="S15485"/>
      <c r="T15485"/>
      <c r="U15485"/>
      <c r="V15485"/>
      <c r="W15485"/>
      <c r="X15485"/>
      <c r="Y15485"/>
      <c r="Z15485"/>
      <c r="AA15485"/>
      <c r="AB15485"/>
      <c r="AC15485"/>
    </row>
    <row r="15486" spans="2:29" s="14" customFormat="1" x14ac:dyDescent="0.25">
      <c r="B15486"/>
      <c r="C15486"/>
      <c r="D15486"/>
      <c r="E15486"/>
      <c r="F15486"/>
      <c r="G15486"/>
      <c r="H15486"/>
      <c r="I15486"/>
      <c r="J15486"/>
      <c r="K15486" s="91"/>
      <c r="L15486" s="91"/>
      <c r="M15486" s="91"/>
      <c r="R15486"/>
      <c r="S15486"/>
      <c r="T15486"/>
      <c r="U15486"/>
      <c r="V15486"/>
      <c r="W15486"/>
      <c r="X15486"/>
      <c r="Y15486"/>
      <c r="Z15486"/>
      <c r="AA15486"/>
      <c r="AB15486"/>
      <c r="AC15486"/>
    </row>
    <row r="15487" spans="2:29" s="14" customFormat="1" x14ac:dyDescent="0.25">
      <c r="B15487"/>
      <c r="C15487"/>
      <c r="D15487"/>
      <c r="E15487"/>
      <c r="F15487"/>
      <c r="G15487"/>
      <c r="H15487"/>
      <c r="I15487"/>
      <c r="J15487"/>
      <c r="K15487" s="91"/>
      <c r="L15487" s="91"/>
      <c r="M15487" s="91"/>
      <c r="R15487"/>
      <c r="S15487"/>
      <c r="T15487"/>
      <c r="U15487"/>
      <c r="V15487"/>
      <c r="W15487"/>
      <c r="X15487"/>
      <c r="Y15487"/>
      <c r="Z15487"/>
      <c r="AA15487"/>
      <c r="AB15487"/>
      <c r="AC15487"/>
    </row>
    <row r="15488" spans="2:29" s="14" customFormat="1" x14ac:dyDescent="0.25">
      <c r="B15488"/>
      <c r="C15488"/>
      <c r="D15488"/>
      <c r="E15488"/>
      <c r="F15488"/>
      <c r="G15488"/>
      <c r="H15488"/>
      <c r="I15488"/>
      <c r="J15488"/>
      <c r="K15488" s="91"/>
      <c r="L15488" s="91"/>
      <c r="M15488" s="91"/>
      <c r="R15488"/>
      <c r="S15488"/>
      <c r="T15488"/>
      <c r="U15488"/>
      <c r="V15488"/>
      <c r="W15488"/>
      <c r="X15488"/>
      <c r="Y15488"/>
      <c r="Z15488"/>
      <c r="AA15488"/>
      <c r="AB15488"/>
      <c r="AC15488"/>
    </row>
    <row r="15489" spans="2:29" s="14" customFormat="1" x14ac:dyDescent="0.25">
      <c r="B15489"/>
      <c r="C15489"/>
      <c r="D15489"/>
      <c r="E15489"/>
      <c r="F15489"/>
      <c r="G15489"/>
      <c r="H15489"/>
      <c r="I15489"/>
      <c r="J15489"/>
      <c r="K15489" s="91"/>
      <c r="L15489" s="91"/>
      <c r="M15489" s="91"/>
      <c r="R15489"/>
      <c r="S15489"/>
      <c r="T15489"/>
      <c r="U15489"/>
      <c r="V15489"/>
      <c r="W15489"/>
      <c r="X15489"/>
      <c r="Y15489"/>
      <c r="Z15489"/>
      <c r="AA15489"/>
      <c r="AB15489"/>
      <c r="AC15489"/>
    </row>
    <row r="15490" spans="2:29" s="14" customFormat="1" x14ac:dyDescent="0.25">
      <c r="B15490"/>
      <c r="C15490"/>
      <c r="D15490"/>
      <c r="E15490"/>
      <c r="F15490"/>
      <c r="G15490"/>
      <c r="H15490"/>
      <c r="I15490"/>
      <c r="J15490"/>
      <c r="K15490" s="91"/>
      <c r="L15490" s="91"/>
      <c r="M15490" s="91"/>
      <c r="R15490"/>
      <c r="S15490"/>
      <c r="T15490"/>
      <c r="U15490"/>
      <c r="V15490"/>
      <c r="W15490"/>
      <c r="X15490"/>
      <c r="Y15490"/>
      <c r="Z15490"/>
      <c r="AA15490"/>
      <c r="AB15490"/>
      <c r="AC15490"/>
    </row>
    <row r="15491" spans="2:29" s="14" customFormat="1" x14ac:dyDescent="0.25">
      <c r="B15491"/>
      <c r="C15491"/>
      <c r="D15491"/>
      <c r="E15491"/>
      <c r="F15491"/>
      <c r="G15491"/>
      <c r="H15491"/>
      <c r="I15491"/>
      <c r="J15491"/>
      <c r="K15491" s="91"/>
      <c r="L15491" s="91"/>
      <c r="M15491" s="91"/>
      <c r="R15491"/>
      <c r="S15491"/>
      <c r="T15491"/>
      <c r="U15491"/>
      <c r="V15491"/>
      <c r="W15491"/>
      <c r="X15491"/>
      <c r="Y15491"/>
      <c r="Z15491"/>
      <c r="AA15491"/>
      <c r="AB15491"/>
      <c r="AC15491"/>
    </row>
    <row r="15492" spans="2:29" s="14" customFormat="1" x14ac:dyDescent="0.25">
      <c r="B15492"/>
      <c r="C15492"/>
      <c r="D15492"/>
      <c r="E15492"/>
      <c r="F15492"/>
      <c r="G15492"/>
      <c r="H15492"/>
      <c r="I15492"/>
      <c r="J15492"/>
      <c r="K15492" s="91"/>
      <c r="L15492" s="91"/>
      <c r="M15492" s="91"/>
      <c r="R15492"/>
      <c r="S15492"/>
      <c r="T15492"/>
      <c r="U15492"/>
      <c r="V15492"/>
      <c r="W15492"/>
      <c r="X15492"/>
      <c r="Y15492"/>
      <c r="Z15492"/>
      <c r="AA15492"/>
      <c r="AB15492"/>
      <c r="AC15492"/>
    </row>
    <row r="15493" spans="2:29" s="14" customFormat="1" x14ac:dyDescent="0.25">
      <c r="B15493"/>
      <c r="C15493"/>
      <c r="D15493"/>
      <c r="E15493"/>
      <c r="F15493"/>
      <c r="G15493"/>
      <c r="H15493"/>
      <c r="I15493"/>
      <c r="J15493"/>
      <c r="K15493" s="91"/>
      <c r="L15493" s="91"/>
      <c r="M15493" s="91"/>
      <c r="R15493"/>
      <c r="S15493"/>
      <c r="T15493"/>
      <c r="U15493"/>
      <c r="V15493"/>
      <c r="W15493"/>
      <c r="X15493"/>
      <c r="Y15493"/>
      <c r="Z15493"/>
      <c r="AA15493"/>
      <c r="AB15493"/>
      <c r="AC15493"/>
    </row>
    <row r="15494" spans="2:29" s="14" customFormat="1" x14ac:dyDescent="0.25">
      <c r="B15494"/>
      <c r="C15494"/>
      <c r="D15494"/>
      <c r="E15494"/>
      <c r="F15494"/>
      <c r="G15494"/>
      <c r="H15494"/>
      <c r="I15494"/>
      <c r="J15494"/>
      <c r="K15494" s="91"/>
      <c r="L15494" s="91"/>
      <c r="M15494" s="91"/>
      <c r="R15494"/>
      <c r="S15494"/>
      <c r="T15494"/>
      <c r="U15494"/>
      <c r="V15494"/>
      <c r="W15494"/>
      <c r="X15494"/>
      <c r="Y15494"/>
      <c r="Z15494"/>
      <c r="AA15494"/>
      <c r="AB15494"/>
      <c r="AC15494"/>
    </row>
    <row r="15495" spans="2:29" s="14" customFormat="1" x14ac:dyDescent="0.25">
      <c r="B15495"/>
      <c r="C15495"/>
      <c r="D15495"/>
      <c r="E15495"/>
      <c r="F15495"/>
      <c r="G15495"/>
      <c r="H15495"/>
      <c r="I15495"/>
      <c r="J15495"/>
      <c r="K15495" s="91"/>
      <c r="L15495" s="91"/>
      <c r="M15495" s="91"/>
      <c r="R15495"/>
      <c r="S15495"/>
      <c r="T15495"/>
      <c r="U15495"/>
      <c r="V15495"/>
      <c r="W15495"/>
      <c r="X15495"/>
      <c r="Y15495"/>
      <c r="Z15495"/>
      <c r="AA15495"/>
      <c r="AB15495"/>
      <c r="AC15495"/>
    </row>
    <row r="15496" spans="2:29" s="14" customFormat="1" x14ac:dyDescent="0.25">
      <c r="B15496"/>
      <c r="C15496"/>
      <c r="D15496"/>
      <c r="E15496"/>
      <c r="F15496"/>
      <c r="G15496"/>
      <c r="H15496"/>
      <c r="I15496"/>
      <c r="J15496"/>
      <c r="K15496" s="91"/>
      <c r="L15496" s="91"/>
      <c r="M15496" s="91"/>
      <c r="R15496"/>
      <c r="S15496"/>
      <c r="T15496"/>
      <c r="U15496"/>
      <c r="V15496"/>
      <c r="W15496"/>
      <c r="X15496"/>
      <c r="Y15496"/>
      <c r="Z15496"/>
      <c r="AA15496"/>
      <c r="AB15496"/>
      <c r="AC15496"/>
    </row>
    <row r="15497" spans="2:29" s="14" customFormat="1" x14ac:dyDescent="0.25">
      <c r="B15497"/>
      <c r="C15497"/>
      <c r="D15497"/>
      <c r="E15497"/>
      <c r="F15497"/>
      <c r="G15497"/>
      <c r="H15497"/>
      <c r="I15497"/>
      <c r="J15497"/>
      <c r="K15497" s="91"/>
      <c r="L15497" s="91"/>
      <c r="M15497" s="91"/>
      <c r="R15497"/>
      <c r="S15497"/>
      <c r="T15497"/>
      <c r="U15497"/>
      <c r="V15497"/>
      <c r="W15497"/>
      <c r="X15497"/>
      <c r="Y15497"/>
      <c r="Z15497"/>
      <c r="AA15497"/>
      <c r="AB15497"/>
      <c r="AC15497"/>
    </row>
    <row r="15498" spans="2:29" s="14" customFormat="1" x14ac:dyDescent="0.25">
      <c r="B15498"/>
      <c r="C15498"/>
      <c r="D15498"/>
      <c r="E15498"/>
      <c r="F15498"/>
      <c r="G15498"/>
      <c r="H15498"/>
      <c r="I15498"/>
      <c r="J15498"/>
      <c r="K15498" s="91"/>
      <c r="L15498" s="91"/>
      <c r="M15498" s="91"/>
      <c r="R15498"/>
      <c r="S15498"/>
      <c r="T15498"/>
      <c r="U15498"/>
      <c r="V15498"/>
      <c r="W15498"/>
      <c r="X15498"/>
      <c r="Y15498"/>
      <c r="Z15498"/>
      <c r="AA15498"/>
      <c r="AB15498"/>
      <c r="AC15498"/>
    </row>
    <row r="15499" spans="2:29" s="14" customFormat="1" x14ac:dyDescent="0.25">
      <c r="B15499"/>
      <c r="C15499"/>
      <c r="D15499"/>
      <c r="E15499"/>
      <c r="F15499"/>
      <c r="G15499"/>
      <c r="H15499"/>
      <c r="I15499"/>
      <c r="J15499"/>
      <c r="K15499" s="91"/>
      <c r="L15499" s="91"/>
      <c r="M15499" s="91"/>
      <c r="R15499"/>
      <c r="S15499"/>
      <c r="T15499"/>
      <c r="U15499"/>
      <c r="V15499"/>
      <c r="W15499"/>
      <c r="X15499"/>
      <c r="Y15499"/>
      <c r="Z15499"/>
      <c r="AA15499"/>
      <c r="AB15499"/>
      <c r="AC15499"/>
    </row>
    <row r="15500" spans="2:29" s="14" customFormat="1" x14ac:dyDescent="0.25">
      <c r="B15500"/>
      <c r="C15500"/>
      <c r="D15500"/>
      <c r="E15500"/>
      <c r="F15500"/>
      <c r="G15500"/>
      <c r="H15500"/>
      <c r="I15500"/>
      <c r="J15500"/>
      <c r="K15500" s="91"/>
      <c r="L15500" s="91"/>
      <c r="M15500" s="91"/>
      <c r="R15500"/>
      <c r="S15500"/>
      <c r="T15500"/>
      <c r="U15500"/>
      <c r="V15500"/>
      <c r="W15500"/>
      <c r="X15500"/>
      <c r="Y15500"/>
      <c r="Z15500"/>
      <c r="AA15500"/>
      <c r="AB15500"/>
      <c r="AC15500"/>
    </row>
    <row r="15501" spans="2:29" s="14" customFormat="1" x14ac:dyDescent="0.25">
      <c r="B15501"/>
      <c r="C15501"/>
      <c r="D15501"/>
      <c r="E15501"/>
      <c r="F15501"/>
      <c r="G15501"/>
      <c r="H15501"/>
      <c r="I15501"/>
      <c r="J15501"/>
      <c r="K15501" s="91"/>
      <c r="L15501" s="91"/>
      <c r="M15501" s="91"/>
      <c r="R15501"/>
      <c r="S15501"/>
      <c r="T15501"/>
      <c r="U15501"/>
      <c r="V15501"/>
      <c r="W15501"/>
      <c r="X15501"/>
      <c r="Y15501"/>
      <c r="Z15501"/>
      <c r="AA15501"/>
      <c r="AB15501"/>
      <c r="AC15501"/>
    </row>
    <row r="15502" spans="2:29" s="14" customFormat="1" x14ac:dyDescent="0.25">
      <c r="B15502"/>
      <c r="C15502"/>
      <c r="D15502"/>
      <c r="E15502"/>
      <c r="F15502"/>
      <c r="G15502"/>
      <c r="H15502"/>
      <c r="I15502"/>
      <c r="J15502"/>
      <c r="K15502" s="91"/>
      <c r="L15502" s="91"/>
      <c r="M15502" s="91"/>
      <c r="R15502"/>
      <c r="S15502"/>
      <c r="T15502"/>
      <c r="U15502"/>
      <c r="V15502"/>
      <c r="W15502"/>
      <c r="X15502"/>
      <c r="Y15502"/>
      <c r="Z15502"/>
      <c r="AA15502"/>
      <c r="AB15502"/>
      <c r="AC15502"/>
    </row>
    <row r="15503" spans="2:29" s="14" customFormat="1" x14ac:dyDescent="0.25">
      <c r="B15503"/>
      <c r="C15503"/>
      <c r="D15503"/>
      <c r="E15503"/>
      <c r="F15503"/>
      <c r="G15503"/>
      <c r="H15503"/>
      <c r="I15503"/>
      <c r="J15503"/>
      <c r="K15503" s="91"/>
      <c r="L15503" s="91"/>
      <c r="M15503" s="91"/>
      <c r="R15503"/>
      <c r="S15503"/>
      <c r="T15503"/>
      <c r="U15503"/>
      <c r="V15503"/>
      <c r="W15503"/>
      <c r="X15503"/>
      <c r="Y15503"/>
      <c r="Z15503"/>
      <c r="AA15503"/>
      <c r="AB15503"/>
      <c r="AC15503"/>
    </row>
    <row r="15504" spans="2:29" s="14" customFormat="1" x14ac:dyDescent="0.25">
      <c r="B15504"/>
      <c r="C15504"/>
      <c r="D15504"/>
      <c r="E15504"/>
      <c r="F15504"/>
      <c r="G15504"/>
      <c r="H15504"/>
      <c r="I15504"/>
      <c r="J15504"/>
      <c r="K15504" s="91"/>
      <c r="L15504" s="91"/>
      <c r="M15504" s="91"/>
      <c r="R15504"/>
      <c r="S15504"/>
      <c r="T15504"/>
      <c r="U15504"/>
      <c r="V15504"/>
      <c r="W15504"/>
      <c r="X15504"/>
      <c r="Y15504"/>
      <c r="Z15504"/>
      <c r="AA15504"/>
      <c r="AB15504"/>
      <c r="AC15504"/>
    </row>
    <row r="15505" spans="2:29" s="14" customFormat="1" x14ac:dyDescent="0.25">
      <c r="B15505"/>
      <c r="C15505"/>
      <c r="D15505"/>
      <c r="E15505"/>
      <c r="F15505"/>
      <c r="G15505"/>
      <c r="H15505"/>
      <c r="I15505"/>
      <c r="J15505"/>
      <c r="K15505" s="91"/>
      <c r="L15505" s="91"/>
      <c r="M15505" s="91"/>
      <c r="R15505"/>
      <c r="S15505"/>
      <c r="T15505"/>
      <c r="U15505"/>
      <c r="V15505"/>
      <c r="W15505"/>
      <c r="X15505"/>
      <c r="Y15505"/>
      <c r="Z15505"/>
      <c r="AA15505"/>
      <c r="AB15505"/>
      <c r="AC15505"/>
    </row>
    <row r="15506" spans="2:29" s="14" customFormat="1" x14ac:dyDescent="0.25">
      <c r="B15506"/>
      <c r="C15506"/>
      <c r="D15506"/>
      <c r="E15506"/>
      <c r="F15506"/>
      <c r="G15506"/>
      <c r="H15506"/>
      <c r="I15506"/>
      <c r="J15506"/>
      <c r="K15506" s="91"/>
      <c r="L15506" s="91"/>
      <c r="M15506" s="91"/>
      <c r="R15506"/>
      <c r="S15506"/>
      <c r="T15506"/>
      <c r="U15506"/>
      <c r="V15506"/>
      <c r="W15506"/>
      <c r="X15506"/>
      <c r="Y15506"/>
      <c r="Z15506"/>
      <c r="AA15506"/>
      <c r="AB15506"/>
      <c r="AC15506"/>
    </row>
    <row r="15507" spans="2:29" s="14" customFormat="1" x14ac:dyDescent="0.25">
      <c r="B15507"/>
      <c r="C15507"/>
      <c r="D15507"/>
      <c r="E15507"/>
      <c r="F15507"/>
      <c r="G15507"/>
      <c r="H15507"/>
      <c r="I15507"/>
      <c r="J15507"/>
      <c r="K15507" s="91"/>
      <c r="L15507" s="91"/>
      <c r="M15507" s="91"/>
      <c r="R15507"/>
      <c r="S15507"/>
      <c r="T15507"/>
      <c r="U15507"/>
      <c r="V15507"/>
      <c r="W15507"/>
      <c r="X15507"/>
      <c r="Y15507"/>
      <c r="Z15507"/>
      <c r="AA15507"/>
      <c r="AB15507"/>
      <c r="AC15507"/>
    </row>
    <row r="15508" spans="2:29" s="14" customFormat="1" x14ac:dyDescent="0.25">
      <c r="B15508"/>
      <c r="C15508"/>
      <c r="D15508"/>
      <c r="E15508"/>
      <c r="F15508"/>
      <c r="G15508"/>
      <c r="H15508"/>
      <c r="I15508"/>
      <c r="J15508"/>
      <c r="K15508" s="91"/>
      <c r="L15508" s="91"/>
      <c r="M15508" s="91"/>
      <c r="R15508"/>
      <c r="S15508"/>
      <c r="T15508"/>
      <c r="U15508"/>
      <c r="V15508"/>
      <c r="W15508"/>
      <c r="X15508"/>
      <c r="Y15508"/>
      <c r="Z15508"/>
      <c r="AA15508"/>
      <c r="AB15508"/>
      <c r="AC15508"/>
    </row>
    <row r="15509" spans="2:29" s="14" customFormat="1" x14ac:dyDescent="0.25">
      <c r="B15509"/>
      <c r="C15509"/>
      <c r="D15509"/>
      <c r="E15509"/>
      <c r="F15509"/>
      <c r="G15509"/>
      <c r="H15509"/>
      <c r="I15509"/>
      <c r="J15509"/>
      <c r="K15509" s="91"/>
      <c r="L15509" s="91"/>
      <c r="M15509" s="91"/>
      <c r="R15509"/>
      <c r="S15509"/>
      <c r="T15509"/>
      <c r="U15509"/>
      <c r="V15509"/>
      <c r="W15509"/>
      <c r="X15509"/>
      <c r="Y15509"/>
      <c r="Z15509"/>
      <c r="AA15509"/>
      <c r="AB15509"/>
      <c r="AC15509"/>
    </row>
    <row r="15510" spans="2:29" s="14" customFormat="1" x14ac:dyDescent="0.25">
      <c r="B15510"/>
      <c r="C15510"/>
      <c r="D15510"/>
      <c r="E15510"/>
      <c r="F15510"/>
      <c r="G15510"/>
      <c r="H15510"/>
      <c r="I15510"/>
      <c r="J15510"/>
      <c r="K15510" s="91"/>
      <c r="L15510" s="91"/>
      <c r="M15510" s="91"/>
      <c r="R15510"/>
      <c r="S15510"/>
      <c r="T15510"/>
      <c r="U15510"/>
      <c r="V15510"/>
      <c r="W15510"/>
      <c r="X15510"/>
      <c r="Y15510"/>
      <c r="Z15510"/>
      <c r="AA15510"/>
      <c r="AB15510"/>
      <c r="AC15510"/>
    </row>
    <row r="15511" spans="2:29" s="14" customFormat="1" x14ac:dyDescent="0.25">
      <c r="B15511"/>
      <c r="C15511"/>
      <c r="D15511"/>
      <c r="E15511"/>
      <c r="F15511"/>
      <c r="G15511"/>
      <c r="H15511"/>
      <c r="I15511"/>
      <c r="J15511"/>
      <c r="K15511" s="91"/>
      <c r="L15511" s="91"/>
      <c r="M15511" s="91"/>
      <c r="R15511"/>
      <c r="S15511"/>
      <c r="T15511"/>
      <c r="U15511"/>
      <c r="V15511"/>
      <c r="W15511"/>
      <c r="X15511"/>
      <c r="Y15511"/>
      <c r="Z15511"/>
      <c r="AA15511"/>
      <c r="AB15511"/>
      <c r="AC15511"/>
    </row>
    <row r="15512" spans="2:29" s="14" customFormat="1" x14ac:dyDescent="0.25">
      <c r="B15512"/>
      <c r="C15512"/>
      <c r="D15512"/>
      <c r="E15512"/>
      <c r="F15512"/>
      <c r="G15512"/>
      <c r="H15512"/>
      <c r="I15512"/>
      <c r="J15512"/>
      <c r="K15512" s="91"/>
      <c r="L15512" s="91"/>
      <c r="M15512" s="91"/>
      <c r="R15512"/>
      <c r="S15512"/>
      <c r="T15512"/>
      <c r="U15512"/>
      <c r="V15512"/>
      <c r="W15512"/>
      <c r="X15512"/>
      <c r="Y15512"/>
      <c r="Z15512"/>
      <c r="AA15512"/>
      <c r="AB15512"/>
      <c r="AC15512"/>
    </row>
    <row r="15513" spans="2:29" s="14" customFormat="1" x14ac:dyDescent="0.25">
      <c r="B15513"/>
      <c r="C15513"/>
      <c r="D15513"/>
      <c r="E15513"/>
      <c r="F15513"/>
      <c r="G15513"/>
      <c r="H15513"/>
      <c r="I15513"/>
      <c r="J15513"/>
      <c r="K15513" s="91"/>
      <c r="L15513" s="91"/>
      <c r="M15513" s="91"/>
      <c r="R15513"/>
      <c r="S15513"/>
      <c r="T15513"/>
      <c r="U15513"/>
      <c r="V15513"/>
      <c r="W15513"/>
      <c r="X15513"/>
      <c r="Y15513"/>
      <c r="Z15513"/>
      <c r="AA15513"/>
      <c r="AB15513"/>
      <c r="AC15513"/>
    </row>
    <row r="15514" spans="2:29" s="14" customFormat="1" x14ac:dyDescent="0.25">
      <c r="B15514"/>
      <c r="C15514"/>
      <c r="D15514"/>
      <c r="E15514"/>
      <c r="F15514"/>
      <c r="G15514"/>
      <c r="H15514"/>
      <c r="I15514"/>
      <c r="J15514"/>
      <c r="K15514" s="91"/>
      <c r="L15514" s="91"/>
      <c r="M15514" s="91"/>
      <c r="R15514"/>
      <c r="S15514"/>
      <c r="T15514"/>
      <c r="U15514"/>
      <c r="V15514"/>
      <c r="W15514"/>
      <c r="X15514"/>
      <c r="Y15514"/>
      <c r="Z15514"/>
      <c r="AA15514"/>
      <c r="AB15514"/>
      <c r="AC15514"/>
    </row>
    <row r="15515" spans="2:29" s="14" customFormat="1" x14ac:dyDescent="0.25">
      <c r="B15515"/>
      <c r="C15515"/>
      <c r="D15515"/>
      <c r="E15515"/>
      <c r="F15515"/>
      <c r="G15515"/>
      <c r="H15515"/>
      <c r="I15515"/>
      <c r="J15515"/>
      <c r="K15515" s="91"/>
      <c r="L15515" s="91"/>
      <c r="M15515" s="91"/>
      <c r="R15515"/>
      <c r="S15515"/>
      <c r="T15515"/>
      <c r="U15515"/>
      <c r="V15515"/>
      <c r="W15515"/>
      <c r="X15515"/>
      <c r="Y15515"/>
      <c r="Z15515"/>
      <c r="AA15515"/>
      <c r="AB15515"/>
      <c r="AC15515"/>
    </row>
    <row r="15516" spans="2:29" s="14" customFormat="1" x14ac:dyDescent="0.25">
      <c r="B15516"/>
      <c r="C15516"/>
      <c r="D15516"/>
      <c r="E15516"/>
      <c r="F15516"/>
      <c r="G15516"/>
      <c r="H15516"/>
      <c r="I15516"/>
      <c r="J15516"/>
      <c r="K15516" s="91"/>
      <c r="L15516" s="91"/>
      <c r="M15516" s="91"/>
      <c r="R15516"/>
      <c r="S15516"/>
      <c r="T15516"/>
      <c r="U15516"/>
      <c r="V15516"/>
      <c r="W15516"/>
      <c r="X15516"/>
      <c r="Y15516"/>
      <c r="Z15516"/>
      <c r="AA15516"/>
      <c r="AB15516"/>
      <c r="AC15516"/>
    </row>
    <row r="15517" spans="2:29" s="14" customFormat="1" x14ac:dyDescent="0.25">
      <c r="B15517"/>
      <c r="C15517"/>
      <c r="D15517"/>
      <c r="E15517"/>
      <c r="F15517"/>
      <c r="G15517"/>
      <c r="H15517"/>
      <c r="I15517"/>
      <c r="J15517"/>
      <c r="K15517" s="91"/>
      <c r="L15517" s="91"/>
      <c r="M15517" s="91"/>
      <c r="R15517"/>
      <c r="S15517"/>
      <c r="T15517"/>
      <c r="U15517"/>
      <c r="V15517"/>
      <c r="W15517"/>
      <c r="X15517"/>
      <c r="Y15517"/>
      <c r="Z15517"/>
      <c r="AA15517"/>
      <c r="AB15517"/>
      <c r="AC15517"/>
    </row>
    <row r="15518" spans="2:29" s="14" customFormat="1" x14ac:dyDescent="0.25">
      <c r="B15518"/>
      <c r="C15518"/>
      <c r="D15518"/>
      <c r="E15518"/>
      <c r="F15518"/>
      <c r="G15518"/>
      <c r="H15518"/>
      <c r="I15518"/>
      <c r="J15518"/>
      <c r="K15518" s="91"/>
      <c r="L15518" s="91"/>
      <c r="M15518" s="91"/>
      <c r="R15518"/>
      <c r="S15518"/>
      <c r="T15518"/>
      <c r="U15518"/>
      <c r="V15518"/>
      <c r="W15518"/>
      <c r="X15518"/>
      <c r="Y15518"/>
      <c r="Z15518"/>
      <c r="AA15518"/>
      <c r="AB15518"/>
      <c r="AC15518"/>
    </row>
    <row r="15519" spans="2:29" s="14" customFormat="1" x14ac:dyDescent="0.25">
      <c r="B15519"/>
      <c r="C15519"/>
      <c r="D15519"/>
      <c r="E15519"/>
      <c r="F15519"/>
      <c r="G15519"/>
      <c r="H15519"/>
      <c r="I15519"/>
      <c r="J15519"/>
      <c r="K15519" s="91"/>
      <c r="L15519" s="91"/>
      <c r="M15519" s="91"/>
      <c r="R15519"/>
      <c r="S15519"/>
      <c r="T15519"/>
      <c r="U15519"/>
      <c r="V15519"/>
      <c r="W15519"/>
      <c r="X15519"/>
      <c r="Y15519"/>
      <c r="Z15519"/>
      <c r="AA15519"/>
      <c r="AB15519"/>
      <c r="AC15519"/>
    </row>
    <row r="15520" spans="2:29" s="14" customFormat="1" x14ac:dyDescent="0.25">
      <c r="B15520"/>
      <c r="C15520"/>
      <c r="D15520"/>
      <c r="E15520"/>
      <c r="F15520"/>
      <c r="G15520"/>
      <c r="H15520"/>
      <c r="I15520"/>
      <c r="J15520"/>
      <c r="K15520" s="91"/>
      <c r="L15520" s="91"/>
      <c r="M15520" s="91"/>
      <c r="R15520"/>
      <c r="S15520"/>
      <c r="T15520"/>
      <c r="U15520"/>
      <c r="V15520"/>
      <c r="W15520"/>
      <c r="X15520"/>
      <c r="Y15520"/>
      <c r="Z15520"/>
      <c r="AA15520"/>
      <c r="AB15520"/>
      <c r="AC15520"/>
    </row>
    <row r="15521" spans="2:29" s="14" customFormat="1" x14ac:dyDescent="0.25">
      <c r="B15521"/>
      <c r="C15521"/>
      <c r="D15521"/>
      <c r="E15521"/>
      <c r="F15521"/>
      <c r="G15521"/>
      <c r="H15521"/>
      <c r="I15521"/>
      <c r="J15521"/>
      <c r="K15521" s="91"/>
      <c r="L15521" s="91"/>
      <c r="M15521" s="91"/>
      <c r="R15521"/>
      <c r="S15521"/>
      <c r="T15521"/>
      <c r="U15521"/>
      <c r="V15521"/>
      <c r="W15521"/>
      <c r="X15521"/>
      <c r="Y15521"/>
      <c r="Z15521"/>
      <c r="AA15521"/>
      <c r="AB15521"/>
      <c r="AC15521"/>
    </row>
    <row r="15522" spans="2:29" s="14" customFormat="1" x14ac:dyDescent="0.25">
      <c r="B15522"/>
      <c r="C15522"/>
      <c r="D15522"/>
      <c r="E15522"/>
      <c r="F15522"/>
      <c r="G15522"/>
      <c r="H15522"/>
      <c r="I15522"/>
      <c r="J15522"/>
      <c r="K15522" s="91"/>
      <c r="L15522" s="91"/>
      <c r="M15522" s="91"/>
      <c r="R15522"/>
      <c r="S15522"/>
      <c r="T15522"/>
      <c r="U15522"/>
      <c r="V15522"/>
      <c r="W15522"/>
      <c r="X15522"/>
      <c r="Y15522"/>
      <c r="Z15522"/>
      <c r="AA15522"/>
      <c r="AB15522"/>
      <c r="AC15522"/>
    </row>
    <row r="15523" spans="2:29" s="14" customFormat="1" x14ac:dyDescent="0.25">
      <c r="B15523"/>
      <c r="C15523"/>
      <c r="D15523"/>
      <c r="E15523"/>
      <c r="F15523"/>
      <c r="G15523"/>
      <c r="H15523"/>
      <c r="I15523"/>
      <c r="J15523"/>
      <c r="K15523" s="91"/>
      <c r="L15523" s="91"/>
      <c r="M15523" s="91"/>
      <c r="R15523"/>
      <c r="S15523"/>
      <c r="T15523"/>
      <c r="U15523"/>
      <c r="V15523"/>
      <c r="W15523"/>
      <c r="X15523"/>
      <c r="Y15523"/>
      <c r="Z15523"/>
      <c r="AA15523"/>
      <c r="AB15523"/>
      <c r="AC15523"/>
    </row>
    <row r="15524" spans="2:29" s="14" customFormat="1" x14ac:dyDescent="0.25">
      <c r="B15524"/>
      <c r="C15524"/>
      <c r="D15524"/>
      <c r="E15524"/>
      <c r="F15524"/>
      <c r="G15524"/>
      <c r="H15524"/>
      <c r="I15524"/>
      <c r="J15524"/>
      <c r="K15524" s="91"/>
      <c r="L15524" s="91"/>
      <c r="M15524" s="91"/>
      <c r="R15524"/>
      <c r="S15524"/>
      <c r="T15524"/>
      <c r="U15524"/>
      <c r="V15524"/>
      <c r="W15524"/>
      <c r="X15524"/>
      <c r="Y15524"/>
      <c r="Z15524"/>
      <c r="AA15524"/>
      <c r="AB15524"/>
      <c r="AC15524"/>
    </row>
    <row r="15525" spans="2:29" s="14" customFormat="1" x14ac:dyDescent="0.25">
      <c r="B15525"/>
      <c r="C15525"/>
      <c r="D15525"/>
      <c r="E15525"/>
      <c r="F15525"/>
      <c r="G15525"/>
      <c r="H15525"/>
      <c r="I15525"/>
      <c r="J15525"/>
      <c r="K15525" s="91"/>
      <c r="L15525" s="91"/>
      <c r="M15525" s="91"/>
      <c r="R15525"/>
      <c r="S15525"/>
      <c r="T15525"/>
      <c r="U15525"/>
      <c r="V15525"/>
      <c r="W15525"/>
      <c r="X15525"/>
      <c r="Y15525"/>
      <c r="Z15525"/>
      <c r="AA15525"/>
      <c r="AB15525"/>
      <c r="AC15525"/>
    </row>
    <row r="15526" spans="2:29" s="14" customFormat="1" x14ac:dyDescent="0.25">
      <c r="B15526"/>
      <c r="C15526"/>
      <c r="D15526"/>
      <c r="E15526"/>
      <c r="F15526"/>
      <c r="G15526"/>
      <c r="H15526"/>
      <c r="I15526"/>
      <c r="J15526"/>
      <c r="K15526" s="91"/>
      <c r="L15526" s="91"/>
      <c r="M15526" s="91"/>
      <c r="R15526"/>
      <c r="S15526"/>
      <c r="T15526"/>
      <c r="U15526"/>
      <c r="V15526"/>
      <c r="W15526"/>
      <c r="X15526"/>
      <c r="Y15526"/>
      <c r="Z15526"/>
      <c r="AA15526"/>
      <c r="AB15526"/>
      <c r="AC15526"/>
    </row>
    <row r="15527" spans="2:29" s="14" customFormat="1" x14ac:dyDescent="0.25">
      <c r="B15527"/>
      <c r="C15527"/>
      <c r="D15527"/>
      <c r="E15527"/>
      <c r="F15527"/>
      <c r="G15527"/>
      <c r="H15527"/>
      <c r="I15527"/>
      <c r="J15527"/>
      <c r="K15527" s="91"/>
      <c r="L15527" s="91"/>
      <c r="M15527" s="91"/>
      <c r="R15527"/>
      <c r="S15527"/>
      <c r="T15527"/>
      <c r="U15527"/>
      <c r="V15527"/>
      <c r="W15527"/>
      <c r="X15527"/>
      <c r="Y15527"/>
      <c r="Z15527"/>
      <c r="AA15527"/>
      <c r="AB15527"/>
      <c r="AC15527"/>
    </row>
    <row r="15528" spans="2:29" s="14" customFormat="1" x14ac:dyDescent="0.25">
      <c r="B15528"/>
      <c r="C15528"/>
      <c r="D15528"/>
      <c r="E15528"/>
      <c r="F15528"/>
      <c r="G15528"/>
      <c r="H15528"/>
      <c r="I15528"/>
      <c r="J15528"/>
      <c r="K15528" s="91"/>
      <c r="L15528" s="91"/>
      <c r="M15528" s="91"/>
      <c r="R15528"/>
      <c r="S15528"/>
      <c r="T15528"/>
      <c r="U15528"/>
      <c r="V15528"/>
      <c r="W15528"/>
      <c r="X15528"/>
      <c r="Y15528"/>
      <c r="Z15528"/>
      <c r="AA15528"/>
      <c r="AB15528"/>
      <c r="AC15528"/>
    </row>
    <row r="15529" spans="2:29" s="14" customFormat="1" x14ac:dyDescent="0.25">
      <c r="B15529"/>
      <c r="C15529"/>
      <c r="D15529"/>
      <c r="E15529"/>
      <c r="F15529"/>
      <c r="G15529"/>
      <c r="H15529"/>
      <c r="I15529"/>
      <c r="J15529"/>
      <c r="K15529" s="91"/>
      <c r="L15529" s="91"/>
      <c r="M15529" s="91"/>
      <c r="R15529"/>
      <c r="S15529"/>
      <c r="T15529"/>
      <c r="U15529"/>
      <c r="V15529"/>
      <c r="W15529"/>
      <c r="X15529"/>
      <c r="Y15529"/>
      <c r="Z15529"/>
      <c r="AA15529"/>
      <c r="AB15529"/>
      <c r="AC15529"/>
    </row>
    <row r="15530" spans="2:29" s="14" customFormat="1" x14ac:dyDescent="0.25">
      <c r="B15530"/>
      <c r="C15530"/>
      <c r="D15530"/>
      <c r="E15530"/>
      <c r="F15530"/>
      <c r="G15530"/>
      <c r="H15530"/>
      <c r="I15530"/>
      <c r="J15530"/>
      <c r="K15530" s="91"/>
      <c r="L15530" s="91"/>
      <c r="M15530" s="91"/>
      <c r="R15530"/>
      <c r="S15530"/>
      <c r="T15530"/>
      <c r="U15530"/>
      <c r="V15530"/>
      <c r="W15530"/>
      <c r="X15530"/>
      <c r="Y15530"/>
      <c r="Z15530"/>
      <c r="AA15530"/>
      <c r="AB15530"/>
      <c r="AC15530"/>
    </row>
    <row r="15531" spans="2:29" s="14" customFormat="1" x14ac:dyDescent="0.25">
      <c r="B15531"/>
      <c r="C15531"/>
      <c r="D15531"/>
      <c r="E15531"/>
      <c r="F15531"/>
      <c r="G15531"/>
      <c r="H15531"/>
      <c r="I15531"/>
      <c r="J15531"/>
      <c r="K15531" s="91"/>
      <c r="L15531" s="91"/>
      <c r="M15531" s="91"/>
      <c r="R15531"/>
      <c r="S15531"/>
      <c r="T15531"/>
      <c r="U15531"/>
      <c r="V15531"/>
      <c r="W15531"/>
      <c r="X15531"/>
      <c r="Y15531"/>
      <c r="Z15531"/>
      <c r="AA15531"/>
      <c r="AB15531"/>
      <c r="AC15531"/>
    </row>
    <row r="15532" spans="2:29" s="14" customFormat="1" x14ac:dyDescent="0.25">
      <c r="B15532"/>
      <c r="C15532"/>
      <c r="D15532"/>
      <c r="E15532"/>
      <c r="F15532"/>
      <c r="G15532"/>
      <c r="H15532"/>
      <c r="I15532"/>
      <c r="J15532"/>
      <c r="K15532" s="91"/>
      <c r="L15532" s="91"/>
      <c r="M15532" s="91"/>
      <c r="R15532"/>
      <c r="S15532"/>
      <c r="T15532"/>
      <c r="U15532"/>
      <c r="V15532"/>
      <c r="W15532"/>
      <c r="X15532"/>
      <c r="Y15532"/>
      <c r="Z15532"/>
      <c r="AA15532"/>
      <c r="AB15532"/>
      <c r="AC15532"/>
    </row>
    <row r="15533" spans="2:29" s="14" customFormat="1" x14ac:dyDescent="0.25">
      <c r="B15533"/>
      <c r="C15533"/>
      <c r="D15533"/>
      <c r="E15533"/>
      <c r="F15533"/>
      <c r="G15533"/>
      <c r="H15533"/>
      <c r="I15533"/>
      <c r="J15533"/>
      <c r="K15533" s="91"/>
      <c r="L15533" s="91"/>
      <c r="M15533" s="91"/>
      <c r="R15533"/>
      <c r="S15533"/>
      <c r="T15533"/>
      <c r="U15533"/>
      <c r="V15533"/>
      <c r="W15533"/>
      <c r="X15533"/>
      <c r="Y15533"/>
      <c r="Z15533"/>
      <c r="AA15533"/>
      <c r="AB15533"/>
      <c r="AC15533"/>
    </row>
    <row r="15534" spans="2:29" s="14" customFormat="1" x14ac:dyDescent="0.25">
      <c r="B15534"/>
      <c r="C15534"/>
      <c r="D15534"/>
      <c r="E15534"/>
      <c r="F15534"/>
      <c r="G15534"/>
      <c r="H15534"/>
      <c r="I15534"/>
      <c r="J15534"/>
      <c r="K15534" s="91"/>
      <c r="L15534" s="91"/>
      <c r="M15534" s="91"/>
      <c r="R15534"/>
      <c r="S15534"/>
      <c r="T15534"/>
      <c r="U15534"/>
      <c r="V15534"/>
      <c r="W15534"/>
      <c r="X15534"/>
      <c r="Y15534"/>
      <c r="Z15534"/>
      <c r="AA15534"/>
      <c r="AB15534"/>
      <c r="AC15534"/>
    </row>
    <row r="15535" spans="2:29" s="14" customFormat="1" x14ac:dyDescent="0.25">
      <c r="B15535"/>
      <c r="C15535"/>
      <c r="D15535"/>
      <c r="E15535"/>
      <c r="F15535"/>
      <c r="G15535"/>
      <c r="H15535"/>
      <c r="I15535"/>
      <c r="J15535"/>
      <c r="K15535" s="91"/>
      <c r="L15535" s="91"/>
      <c r="M15535" s="91"/>
      <c r="R15535"/>
      <c r="S15535"/>
      <c r="T15535"/>
      <c r="U15535"/>
      <c r="V15535"/>
      <c r="W15535"/>
      <c r="X15535"/>
      <c r="Y15535"/>
      <c r="Z15535"/>
      <c r="AA15535"/>
      <c r="AB15535"/>
      <c r="AC15535"/>
    </row>
    <row r="15536" spans="2:29" s="14" customFormat="1" x14ac:dyDescent="0.25">
      <c r="B15536"/>
      <c r="C15536"/>
      <c r="D15536"/>
      <c r="E15536"/>
      <c r="F15536"/>
      <c r="G15536"/>
      <c r="H15536"/>
      <c r="I15536"/>
      <c r="J15536"/>
      <c r="K15536" s="91"/>
      <c r="L15536" s="91"/>
      <c r="M15536" s="91"/>
      <c r="R15536"/>
      <c r="S15536"/>
      <c r="T15536"/>
      <c r="U15536"/>
      <c r="V15536"/>
      <c r="W15536"/>
      <c r="X15536"/>
      <c r="Y15536"/>
      <c r="Z15536"/>
      <c r="AA15536"/>
      <c r="AB15536"/>
      <c r="AC15536"/>
    </row>
    <row r="15537" spans="2:29" s="14" customFormat="1" x14ac:dyDescent="0.25">
      <c r="B15537"/>
      <c r="C15537"/>
      <c r="D15537"/>
      <c r="E15537"/>
      <c r="F15537"/>
      <c r="G15537"/>
      <c r="H15537"/>
      <c r="I15537"/>
      <c r="J15537"/>
      <c r="K15537" s="91"/>
      <c r="L15537" s="91"/>
      <c r="M15537" s="91"/>
      <c r="R15537"/>
      <c r="S15537"/>
      <c r="T15537"/>
      <c r="U15537"/>
      <c r="V15537"/>
      <c r="W15537"/>
      <c r="X15537"/>
      <c r="Y15537"/>
      <c r="Z15537"/>
      <c r="AA15537"/>
      <c r="AB15537"/>
      <c r="AC15537"/>
    </row>
    <row r="15538" spans="2:29" s="14" customFormat="1" x14ac:dyDescent="0.25">
      <c r="B15538"/>
      <c r="C15538"/>
      <c r="D15538"/>
      <c r="E15538"/>
      <c r="F15538"/>
      <c r="G15538"/>
      <c r="H15538"/>
      <c r="I15538"/>
      <c r="J15538"/>
      <c r="K15538" s="91"/>
      <c r="L15538" s="91"/>
      <c r="M15538" s="91"/>
      <c r="R15538"/>
      <c r="S15538"/>
      <c r="T15538"/>
      <c r="U15538"/>
      <c r="V15538"/>
      <c r="W15538"/>
      <c r="X15538"/>
      <c r="Y15538"/>
      <c r="Z15538"/>
      <c r="AA15538"/>
      <c r="AB15538"/>
      <c r="AC15538"/>
    </row>
    <row r="15539" spans="2:29" s="14" customFormat="1" x14ac:dyDescent="0.25">
      <c r="B15539"/>
      <c r="C15539"/>
      <c r="D15539"/>
      <c r="E15539"/>
      <c r="F15539"/>
      <c r="G15539"/>
      <c r="H15539"/>
      <c r="I15539"/>
      <c r="J15539"/>
      <c r="K15539" s="91"/>
      <c r="L15539" s="91"/>
      <c r="M15539" s="91"/>
      <c r="R15539"/>
      <c r="S15539"/>
      <c r="T15539"/>
      <c r="U15539"/>
      <c r="V15539"/>
      <c r="W15539"/>
      <c r="X15539"/>
      <c r="Y15539"/>
      <c r="Z15539"/>
      <c r="AA15539"/>
      <c r="AB15539"/>
      <c r="AC15539"/>
    </row>
    <row r="15540" spans="2:29" s="14" customFormat="1" x14ac:dyDescent="0.25">
      <c r="B15540"/>
      <c r="C15540"/>
      <c r="D15540"/>
      <c r="E15540"/>
      <c r="F15540"/>
      <c r="G15540"/>
      <c r="H15540"/>
      <c r="I15540"/>
      <c r="J15540"/>
      <c r="K15540" s="91"/>
      <c r="L15540" s="91"/>
      <c r="M15540" s="91"/>
      <c r="R15540"/>
      <c r="S15540"/>
      <c r="T15540"/>
      <c r="U15540"/>
      <c r="V15540"/>
      <c r="W15540"/>
      <c r="X15540"/>
      <c r="Y15540"/>
      <c r="Z15540"/>
      <c r="AA15540"/>
      <c r="AB15540"/>
      <c r="AC15540"/>
    </row>
    <row r="15541" spans="2:29" s="14" customFormat="1" x14ac:dyDescent="0.25">
      <c r="B15541"/>
      <c r="C15541"/>
      <c r="D15541"/>
      <c r="E15541"/>
      <c r="F15541"/>
      <c r="G15541"/>
      <c r="H15541"/>
      <c r="I15541"/>
      <c r="J15541"/>
      <c r="K15541" s="91"/>
      <c r="L15541" s="91"/>
      <c r="M15541" s="91"/>
      <c r="R15541"/>
      <c r="S15541"/>
      <c r="T15541"/>
      <c r="U15541"/>
      <c r="V15541"/>
      <c r="W15541"/>
      <c r="X15541"/>
      <c r="Y15541"/>
      <c r="Z15541"/>
      <c r="AA15541"/>
      <c r="AB15541"/>
      <c r="AC15541"/>
    </row>
    <row r="15542" spans="2:29" s="14" customFormat="1" x14ac:dyDescent="0.25">
      <c r="B15542"/>
      <c r="C15542"/>
      <c r="D15542"/>
      <c r="E15542"/>
      <c r="F15542"/>
      <c r="G15542"/>
      <c r="H15542"/>
      <c r="I15542"/>
      <c r="J15542"/>
      <c r="K15542" s="91"/>
      <c r="L15542" s="91"/>
      <c r="M15542" s="91"/>
      <c r="R15542"/>
      <c r="S15542"/>
      <c r="T15542"/>
      <c r="U15542"/>
      <c r="V15542"/>
      <c r="W15542"/>
      <c r="X15542"/>
      <c r="Y15542"/>
      <c r="Z15542"/>
      <c r="AA15542"/>
      <c r="AB15542"/>
      <c r="AC15542"/>
    </row>
    <row r="15543" spans="2:29" s="14" customFormat="1" x14ac:dyDescent="0.25">
      <c r="B15543"/>
      <c r="C15543"/>
      <c r="D15543"/>
      <c r="E15543"/>
      <c r="F15543"/>
      <c r="G15543"/>
      <c r="H15543"/>
      <c r="I15543"/>
      <c r="J15543"/>
      <c r="K15543" s="91"/>
      <c r="L15543" s="91"/>
      <c r="M15543" s="91"/>
      <c r="R15543"/>
      <c r="S15543"/>
      <c r="T15543"/>
      <c r="U15543"/>
      <c r="V15543"/>
      <c r="W15543"/>
      <c r="X15543"/>
      <c r="Y15543"/>
      <c r="Z15543"/>
      <c r="AA15543"/>
      <c r="AB15543"/>
      <c r="AC15543"/>
    </row>
    <row r="15544" spans="2:29" s="14" customFormat="1" x14ac:dyDescent="0.25">
      <c r="B15544"/>
      <c r="C15544"/>
      <c r="D15544"/>
      <c r="E15544"/>
      <c r="F15544"/>
      <c r="G15544"/>
      <c r="H15544"/>
      <c r="I15544"/>
      <c r="J15544"/>
      <c r="K15544" s="91"/>
      <c r="L15544" s="91"/>
      <c r="M15544" s="91"/>
      <c r="R15544"/>
      <c r="S15544"/>
      <c r="T15544"/>
      <c r="U15544"/>
      <c r="V15544"/>
      <c r="W15544"/>
      <c r="X15544"/>
      <c r="Y15544"/>
      <c r="Z15544"/>
      <c r="AA15544"/>
      <c r="AB15544"/>
      <c r="AC15544"/>
    </row>
    <row r="15545" spans="2:29" s="14" customFormat="1" x14ac:dyDescent="0.25">
      <c r="B15545"/>
      <c r="C15545"/>
      <c r="D15545"/>
      <c r="E15545"/>
      <c r="F15545"/>
      <c r="G15545"/>
      <c r="H15545"/>
      <c r="I15545"/>
      <c r="J15545"/>
      <c r="K15545" s="91"/>
      <c r="L15545" s="91"/>
      <c r="M15545" s="91"/>
      <c r="R15545"/>
      <c r="S15545"/>
      <c r="T15545"/>
      <c r="U15545"/>
      <c r="V15545"/>
      <c r="W15545"/>
      <c r="X15545"/>
      <c r="Y15545"/>
      <c r="Z15545"/>
      <c r="AA15545"/>
      <c r="AB15545"/>
      <c r="AC15545"/>
    </row>
    <row r="15546" spans="2:29" s="14" customFormat="1" x14ac:dyDescent="0.25">
      <c r="B15546"/>
      <c r="C15546"/>
      <c r="D15546"/>
      <c r="E15546"/>
      <c r="F15546"/>
      <c r="G15546"/>
      <c r="H15546"/>
      <c r="I15546"/>
      <c r="J15546"/>
      <c r="K15546" s="91"/>
      <c r="L15546" s="91"/>
      <c r="M15546" s="91"/>
      <c r="R15546"/>
      <c r="S15546"/>
      <c r="T15546"/>
      <c r="U15546"/>
      <c r="V15546"/>
      <c r="W15546"/>
      <c r="X15546"/>
      <c r="Y15546"/>
      <c r="Z15546"/>
      <c r="AA15546"/>
      <c r="AB15546"/>
      <c r="AC15546"/>
    </row>
    <row r="15547" spans="2:29" s="14" customFormat="1" x14ac:dyDescent="0.25">
      <c r="B15547"/>
      <c r="C15547"/>
      <c r="D15547"/>
      <c r="E15547"/>
      <c r="F15547"/>
      <c r="G15547"/>
      <c r="H15547"/>
      <c r="I15547"/>
      <c r="J15547"/>
      <c r="K15547" s="91"/>
      <c r="L15547" s="91"/>
      <c r="M15547" s="91"/>
      <c r="R15547"/>
      <c r="S15547"/>
      <c r="T15547"/>
      <c r="U15547"/>
      <c r="V15547"/>
      <c r="W15547"/>
      <c r="X15547"/>
      <c r="Y15547"/>
      <c r="Z15547"/>
      <c r="AA15547"/>
      <c r="AB15547"/>
      <c r="AC15547"/>
    </row>
    <row r="15548" spans="2:29" s="14" customFormat="1" x14ac:dyDescent="0.25">
      <c r="B15548"/>
      <c r="C15548"/>
      <c r="D15548"/>
      <c r="E15548"/>
      <c r="F15548"/>
      <c r="G15548"/>
      <c r="H15548"/>
      <c r="I15548"/>
      <c r="J15548"/>
      <c r="K15548" s="91"/>
      <c r="L15548" s="91"/>
      <c r="M15548" s="91"/>
      <c r="R15548"/>
      <c r="S15548"/>
      <c r="T15548"/>
      <c r="U15548"/>
      <c r="V15548"/>
      <c r="W15548"/>
      <c r="X15548"/>
      <c r="Y15548"/>
      <c r="Z15548"/>
      <c r="AA15548"/>
      <c r="AB15548"/>
      <c r="AC15548"/>
    </row>
    <row r="15549" spans="2:29" s="14" customFormat="1" x14ac:dyDescent="0.25">
      <c r="B15549"/>
      <c r="C15549"/>
      <c r="D15549"/>
      <c r="E15549"/>
      <c r="F15549"/>
      <c r="G15549"/>
      <c r="H15549"/>
      <c r="I15549"/>
      <c r="J15549"/>
      <c r="K15549" s="91"/>
      <c r="L15549" s="91"/>
      <c r="M15549" s="91"/>
      <c r="R15549"/>
      <c r="S15549"/>
      <c r="T15549"/>
      <c r="U15549"/>
      <c r="V15549"/>
      <c r="W15549"/>
      <c r="X15549"/>
      <c r="Y15549"/>
      <c r="Z15549"/>
      <c r="AA15549"/>
      <c r="AB15549"/>
      <c r="AC15549"/>
    </row>
    <row r="15550" spans="2:29" s="14" customFormat="1" x14ac:dyDescent="0.25">
      <c r="B15550"/>
      <c r="C15550"/>
      <c r="D15550"/>
      <c r="E15550"/>
      <c r="F15550"/>
      <c r="G15550"/>
      <c r="H15550"/>
      <c r="I15550"/>
      <c r="J15550"/>
      <c r="K15550" s="91"/>
      <c r="L15550" s="91"/>
      <c r="M15550" s="91"/>
      <c r="R15550"/>
      <c r="S15550"/>
      <c r="T15550"/>
      <c r="U15550"/>
      <c r="V15550"/>
      <c r="W15550"/>
      <c r="X15550"/>
      <c r="Y15550"/>
      <c r="Z15550"/>
      <c r="AA15550"/>
      <c r="AB15550"/>
      <c r="AC15550"/>
    </row>
    <row r="15551" spans="2:29" s="14" customFormat="1" x14ac:dyDescent="0.25">
      <c r="B15551"/>
      <c r="C15551"/>
      <c r="D15551"/>
      <c r="E15551"/>
      <c r="F15551"/>
      <c r="G15551"/>
      <c r="H15551"/>
      <c r="I15551"/>
      <c r="J15551"/>
      <c r="K15551" s="91"/>
      <c r="L15551" s="91"/>
      <c r="M15551" s="91"/>
      <c r="R15551"/>
      <c r="S15551"/>
      <c r="T15551"/>
      <c r="U15551"/>
      <c r="V15551"/>
      <c r="W15551"/>
      <c r="X15551"/>
      <c r="Y15551"/>
      <c r="Z15551"/>
      <c r="AA15551"/>
      <c r="AB15551"/>
      <c r="AC15551"/>
    </row>
    <row r="15552" spans="2:29" s="14" customFormat="1" x14ac:dyDescent="0.25">
      <c r="B15552"/>
      <c r="C15552"/>
      <c r="D15552"/>
      <c r="E15552"/>
      <c r="F15552"/>
      <c r="G15552"/>
      <c r="H15552"/>
      <c r="I15552"/>
      <c r="J15552"/>
      <c r="K15552" s="91"/>
      <c r="L15552" s="91"/>
      <c r="M15552" s="91"/>
      <c r="R15552"/>
      <c r="S15552"/>
      <c r="T15552"/>
      <c r="U15552"/>
      <c r="V15552"/>
      <c r="W15552"/>
      <c r="X15552"/>
      <c r="Y15552"/>
      <c r="Z15552"/>
      <c r="AA15552"/>
      <c r="AB15552"/>
      <c r="AC15552"/>
    </row>
    <row r="15553" spans="2:29" s="14" customFormat="1" x14ac:dyDescent="0.25">
      <c r="B15553"/>
      <c r="C15553"/>
      <c r="D15553"/>
      <c r="E15553"/>
      <c r="F15553"/>
      <c r="G15553"/>
      <c r="H15553"/>
      <c r="I15553"/>
      <c r="J15553"/>
      <c r="K15553" s="91"/>
      <c r="L15553" s="91"/>
      <c r="M15553" s="91"/>
      <c r="R15553"/>
      <c r="S15553"/>
      <c r="T15553"/>
      <c r="U15553"/>
      <c r="V15553"/>
      <c r="W15553"/>
      <c r="X15553"/>
      <c r="Y15553"/>
      <c r="Z15553"/>
      <c r="AA15553"/>
      <c r="AB15553"/>
      <c r="AC15553"/>
    </row>
    <row r="15554" spans="2:29" s="14" customFormat="1" x14ac:dyDescent="0.25">
      <c r="B15554"/>
      <c r="C15554"/>
      <c r="D15554"/>
      <c r="E15554"/>
      <c r="F15554"/>
      <c r="G15554"/>
      <c r="H15554"/>
      <c r="I15554"/>
      <c r="J15554"/>
      <c r="K15554" s="91"/>
      <c r="L15554" s="91"/>
      <c r="M15554" s="91"/>
      <c r="R15554"/>
      <c r="S15554"/>
      <c r="T15554"/>
      <c r="U15554"/>
      <c r="V15554"/>
      <c r="W15554"/>
      <c r="X15554"/>
      <c r="Y15554"/>
      <c r="Z15554"/>
      <c r="AA15554"/>
      <c r="AB15554"/>
      <c r="AC15554"/>
    </row>
    <row r="15555" spans="2:29" s="14" customFormat="1" x14ac:dyDescent="0.25">
      <c r="B15555"/>
      <c r="C15555"/>
      <c r="D15555"/>
      <c r="E15555"/>
      <c r="F15555"/>
      <c r="G15555"/>
      <c r="H15555"/>
      <c r="I15555"/>
      <c r="J15555"/>
      <c r="K15555" s="91"/>
      <c r="L15555" s="91"/>
      <c r="M15555" s="91"/>
      <c r="R15555"/>
      <c r="S15555"/>
      <c r="T15555"/>
      <c r="U15555"/>
      <c r="V15555"/>
      <c r="W15555"/>
      <c r="X15555"/>
      <c r="Y15555"/>
      <c r="Z15555"/>
      <c r="AA15555"/>
      <c r="AB15555"/>
      <c r="AC15555"/>
    </row>
    <row r="15556" spans="2:29" s="14" customFormat="1" x14ac:dyDescent="0.25">
      <c r="B15556"/>
      <c r="C15556"/>
      <c r="D15556"/>
      <c r="E15556"/>
      <c r="F15556"/>
      <c r="G15556"/>
      <c r="H15556"/>
      <c r="I15556"/>
      <c r="J15556"/>
      <c r="K15556" s="91"/>
      <c r="L15556" s="91"/>
      <c r="M15556" s="91"/>
      <c r="R15556"/>
      <c r="S15556"/>
      <c r="T15556"/>
      <c r="U15556"/>
      <c r="V15556"/>
      <c r="W15556"/>
      <c r="X15556"/>
      <c r="Y15556"/>
      <c r="Z15556"/>
      <c r="AA15556"/>
      <c r="AB15556"/>
      <c r="AC15556"/>
    </row>
    <row r="15557" spans="2:29" s="14" customFormat="1" x14ac:dyDescent="0.25">
      <c r="B15557"/>
      <c r="C15557"/>
      <c r="D15557"/>
      <c r="E15557"/>
      <c r="F15557"/>
      <c r="G15557"/>
      <c r="H15557"/>
      <c r="I15557"/>
      <c r="J15557"/>
      <c r="K15557" s="91"/>
      <c r="L15557" s="91"/>
      <c r="M15557" s="91"/>
      <c r="R15557"/>
      <c r="S15557"/>
      <c r="T15557"/>
      <c r="U15557"/>
      <c r="V15557"/>
      <c r="W15557"/>
      <c r="X15557"/>
      <c r="Y15557"/>
      <c r="Z15557"/>
      <c r="AA15557"/>
      <c r="AB15557"/>
      <c r="AC15557"/>
    </row>
    <row r="15558" spans="2:29" s="14" customFormat="1" x14ac:dyDescent="0.25">
      <c r="B15558"/>
      <c r="C15558"/>
      <c r="D15558"/>
      <c r="E15558"/>
      <c r="F15558"/>
      <c r="G15558"/>
      <c r="H15558"/>
      <c r="I15558"/>
      <c r="J15558"/>
      <c r="K15558" s="91"/>
      <c r="L15558" s="91"/>
      <c r="M15558" s="91"/>
      <c r="R15558"/>
      <c r="S15558"/>
      <c r="T15558"/>
      <c r="U15558"/>
      <c r="V15558"/>
      <c r="W15558"/>
      <c r="X15558"/>
      <c r="Y15558"/>
      <c r="Z15558"/>
      <c r="AA15558"/>
      <c r="AB15558"/>
      <c r="AC15558"/>
    </row>
    <row r="15559" spans="2:29" s="14" customFormat="1" x14ac:dyDescent="0.25">
      <c r="B15559"/>
      <c r="C15559"/>
      <c r="D15559"/>
      <c r="E15559"/>
      <c r="F15559"/>
      <c r="G15559"/>
      <c r="H15559"/>
      <c r="I15559"/>
      <c r="J15559"/>
      <c r="K15559" s="91"/>
      <c r="L15559" s="91"/>
      <c r="M15559" s="91"/>
      <c r="R15559"/>
      <c r="S15559"/>
      <c r="T15559"/>
      <c r="U15559"/>
      <c r="V15559"/>
      <c r="W15559"/>
      <c r="X15559"/>
      <c r="Y15559"/>
      <c r="Z15559"/>
      <c r="AA15559"/>
      <c r="AB15559"/>
      <c r="AC15559"/>
    </row>
    <row r="15560" spans="2:29" s="14" customFormat="1" x14ac:dyDescent="0.25">
      <c r="B15560"/>
      <c r="C15560"/>
      <c r="D15560"/>
      <c r="E15560"/>
      <c r="F15560"/>
      <c r="G15560"/>
      <c r="H15560"/>
      <c r="I15560"/>
      <c r="J15560"/>
      <c r="K15560" s="91"/>
      <c r="L15560" s="91"/>
      <c r="M15560" s="91"/>
      <c r="R15560"/>
      <c r="S15560"/>
      <c r="T15560"/>
      <c r="U15560"/>
      <c r="V15560"/>
      <c r="W15560"/>
      <c r="X15560"/>
      <c r="Y15560"/>
      <c r="Z15560"/>
      <c r="AA15560"/>
      <c r="AB15560"/>
      <c r="AC15560"/>
    </row>
    <row r="15561" spans="2:29" s="14" customFormat="1" x14ac:dyDescent="0.25">
      <c r="B15561"/>
      <c r="C15561"/>
      <c r="D15561"/>
      <c r="E15561"/>
      <c r="F15561"/>
      <c r="G15561"/>
      <c r="H15561"/>
      <c r="I15561"/>
      <c r="J15561"/>
      <c r="K15561" s="91"/>
      <c r="L15561" s="91"/>
      <c r="M15561" s="91"/>
      <c r="R15561"/>
      <c r="S15561"/>
      <c r="T15561"/>
      <c r="U15561"/>
      <c r="V15561"/>
      <c r="W15561"/>
      <c r="X15561"/>
      <c r="Y15561"/>
      <c r="Z15561"/>
      <c r="AA15561"/>
      <c r="AB15561"/>
      <c r="AC15561"/>
    </row>
    <row r="15562" spans="2:29" s="14" customFormat="1" x14ac:dyDescent="0.25">
      <c r="B15562"/>
      <c r="C15562"/>
      <c r="D15562"/>
      <c r="E15562"/>
      <c r="F15562"/>
      <c r="G15562"/>
      <c r="H15562"/>
      <c r="I15562"/>
      <c r="J15562"/>
      <c r="K15562" s="91"/>
      <c r="L15562" s="91"/>
      <c r="M15562" s="91"/>
      <c r="R15562"/>
      <c r="S15562"/>
      <c r="T15562"/>
      <c r="U15562"/>
      <c r="V15562"/>
      <c r="W15562"/>
      <c r="X15562"/>
      <c r="Y15562"/>
      <c r="Z15562"/>
      <c r="AA15562"/>
      <c r="AB15562"/>
      <c r="AC15562"/>
    </row>
    <row r="15563" spans="2:29" s="14" customFormat="1" x14ac:dyDescent="0.25">
      <c r="B15563"/>
      <c r="C15563"/>
      <c r="D15563"/>
      <c r="E15563"/>
      <c r="F15563"/>
      <c r="G15563"/>
      <c r="H15563"/>
      <c r="I15563"/>
      <c r="J15563"/>
      <c r="K15563" s="91"/>
      <c r="L15563" s="91"/>
      <c r="M15563" s="91"/>
      <c r="R15563"/>
      <c r="S15563"/>
      <c r="T15563"/>
      <c r="U15563"/>
      <c r="V15563"/>
      <c r="W15563"/>
      <c r="X15563"/>
      <c r="Y15563"/>
      <c r="Z15563"/>
      <c r="AA15563"/>
      <c r="AB15563"/>
      <c r="AC15563"/>
    </row>
    <row r="15564" spans="2:29" s="14" customFormat="1" x14ac:dyDescent="0.25">
      <c r="B15564"/>
      <c r="C15564"/>
      <c r="D15564"/>
      <c r="E15564"/>
      <c r="F15564"/>
      <c r="G15564"/>
      <c r="H15564"/>
      <c r="I15564"/>
      <c r="J15564"/>
      <c r="K15564" s="91"/>
      <c r="L15564" s="91"/>
      <c r="M15564" s="91"/>
      <c r="R15564"/>
      <c r="S15564"/>
      <c r="T15564"/>
      <c r="U15564"/>
      <c r="V15564"/>
      <c r="W15564"/>
      <c r="X15564"/>
      <c r="Y15564"/>
      <c r="Z15564"/>
      <c r="AA15564"/>
      <c r="AB15564"/>
      <c r="AC15564"/>
    </row>
    <row r="15565" spans="2:29" s="14" customFormat="1" x14ac:dyDescent="0.25">
      <c r="B15565"/>
      <c r="C15565"/>
      <c r="D15565"/>
      <c r="E15565"/>
      <c r="F15565"/>
      <c r="G15565"/>
      <c r="H15565"/>
      <c r="I15565"/>
      <c r="J15565"/>
      <c r="K15565" s="91"/>
      <c r="L15565" s="91"/>
      <c r="M15565" s="91"/>
      <c r="R15565"/>
      <c r="S15565"/>
      <c r="T15565"/>
      <c r="U15565"/>
      <c r="V15565"/>
      <c r="W15565"/>
      <c r="X15565"/>
      <c r="Y15565"/>
      <c r="Z15565"/>
      <c r="AA15565"/>
      <c r="AB15565"/>
      <c r="AC15565"/>
    </row>
    <row r="15566" spans="2:29" s="14" customFormat="1" x14ac:dyDescent="0.25">
      <c r="B15566"/>
      <c r="C15566"/>
      <c r="D15566"/>
      <c r="E15566"/>
      <c r="F15566"/>
      <c r="G15566"/>
      <c r="H15566"/>
      <c r="I15566"/>
      <c r="J15566"/>
      <c r="K15566" s="91"/>
      <c r="L15566" s="91"/>
      <c r="M15566" s="91"/>
      <c r="R15566"/>
      <c r="S15566"/>
      <c r="T15566"/>
      <c r="U15566"/>
      <c r="V15566"/>
      <c r="W15566"/>
      <c r="X15566"/>
      <c r="Y15566"/>
      <c r="Z15566"/>
      <c r="AA15566"/>
      <c r="AB15566"/>
      <c r="AC15566"/>
    </row>
    <row r="15567" spans="2:29" s="14" customFormat="1" x14ac:dyDescent="0.25">
      <c r="B15567"/>
      <c r="C15567"/>
      <c r="D15567"/>
      <c r="E15567"/>
      <c r="F15567"/>
      <c r="G15567"/>
      <c r="H15567"/>
      <c r="I15567"/>
      <c r="J15567"/>
      <c r="K15567" s="91"/>
      <c r="L15567" s="91"/>
      <c r="M15567" s="91"/>
      <c r="R15567"/>
      <c r="S15567"/>
      <c r="T15567"/>
      <c r="U15567"/>
      <c r="V15567"/>
      <c r="W15567"/>
      <c r="X15567"/>
      <c r="Y15567"/>
      <c r="Z15567"/>
      <c r="AA15567"/>
      <c r="AB15567"/>
      <c r="AC15567"/>
    </row>
    <row r="15568" spans="2:29" s="14" customFormat="1" x14ac:dyDescent="0.25">
      <c r="B15568"/>
      <c r="C15568"/>
      <c r="D15568"/>
      <c r="E15568"/>
      <c r="F15568"/>
      <c r="G15568"/>
      <c r="H15568"/>
      <c r="I15568"/>
      <c r="J15568"/>
      <c r="K15568" s="91"/>
      <c r="L15568" s="91"/>
      <c r="M15568" s="91"/>
      <c r="R15568"/>
      <c r="S15568"/>
      <c r="T15568"/>
      <c r="U15568"/>
      <c r="V15568"/>
      <c r="W15568"/>
      <c r="X15568"/>
      <c r="Y15568"/>
      <c r="Z15568"/>
      <c r="AA15568"/>
      <c r="AB15568"/>
      <c r="AC15568"/>
    </row>
    <row r="15569" spans="2:29" s="14" customFormat="1" x14ac:dyDescent="0.25">
      <c r="B15569"/>
      <c r="C15569"/>
      <c r="D15569"/>
      <c r="E15569"/>
      <c r="F15569"/>
      <c r="G15569"/>
      <c r="H15569"/>
      <c r="I15569"/>
      <c r="J15569"/>
      <c r="K15569" s="91"/>
      <c r="L15569" s="91"/>
      <c r="M15569" s="91"/>
      <c r="R15569"/>
      <c r="S15569"/>
      <c r="T15569"/>
      <c r="U15569"/>
      <c r="V15569"/>
      <c r="W15569"/>
      <c r="X15569"/>
      <c r="Y15569"/>
      <c r="Z15569"/>
      <c r="AA15569"/>
      <c r="AB15569"/>
      <c r="AC15569"/>
    </row>
    <row r="15570" spans="2:29" s="14" customFormat="1" x14ac:dyDescent="0.25">
      <c r="B15570"/>
      <c r="C15570"/>
      <c r="D15570"/>
      <c r="E15570"/>
      <c r="F15570"/>
      <c r="G15570"/>
      <c r="H15570"/>
      <c r="I15570"/>
      <c r="J15570"/>
      <c r="K15570" s="91"/>
      <c r="L15570" s="91"/>
      <c r="M15570" s="91"/>
      <c r="R15570"/>
      <c r="S15570"/>
      <c r="T15570"/>
      <c r="U15570"/>
      <c r="V15570"/>
      <c r="W15570"/>
      <c r="X15570"/>
      <c r="Y15570"/>
      <c r="Z15570"/>
      <c r="AA15570"/>
      <c r="AB15570"/>
      <c r="AC15570"/>
    </row>
    <row r="15571" spans="2:29" s="14" customFormat="1" x14ac:dyDescent="0.25">
      <c r="B15571"/>
      <c r="C15571"/>
      <c r="D15571"/>
      <c r="E15571"/>
      <c r="F15571"/>
      <c r="G15571"/>
      <c r="H15571"/>
      <c r="I15571"/>
      <c r="J15571"/>
      <c r="K15571" s="91"/>
      <c r="L15571" s="91"/>
      <c r="M15571" s="91"/>
      <c r="R15571"/>
      <c r="S15571"/>
      <c r="T15571"/>
      <c r="U15571"/>
      <c r="V15571"/>
      <c r="W15571"/>
      <c r="X15571"/>
      <c r="Y15571"/>
      <c r="Z15571"/>
      <c r="AA15571"/>
      <c r="AB15571"/>
      <c r="AC15571"/>
    </row>
    <row r="15572" spans="2:29" s="14" customFormat="1" x14ac:dyDescent="0.25">
      <c r="B15572"/>
      <c r="C15572"/>
      <c r="D15572"/>
      <c r="E15572"/>
      <c r="F15572"/>
      <c r="G15572"/>
      <c r="H15572"/>
      <c r="I15572"/>
      <c r="J15572"/>
      <c r="K15572" s="91"/>
      <c r="L15572" s="91"/>
      <c r="M15572" s="91"/>
      <c r="R15572"/>
      <c r="S15572"/>
      <c r="T15572"/>
      <c r="U15572"/>
      <c r="V15572"/>
      <c r="W15572"/>
      <c r="X15572"/>
      <c r="Y15572"/>
      <c r="Z15572"/>
      <c r="AA15572"/>
      <c r="AB15572"/>
      <c r="AC15572"/>
    </row>
    <row r="15573" spans="2:29" s="14" customFormat="1" x14ac:dyDescent="0.25">
      <c r="B15573"/>
      <c r="C15573"/>
      <c r="D15573"/>
      <c r="E15573"/>
      <c r="F15573"/>
      <c r="G15573"/>
      <c r="H15573"/>
      <c r="I15573"/>
      <c r="J15573"/>
      <c r="K15573" s="91"/>
      <c r="L15573" s="91"/>
      <c r="M15573" s="91"/>
      <c r="R15573"/>
      <c r="S15573"/>
      <c r="T15573"/>
      <c r="U15573"/>
      <c r="V15573"/>
      <c r="W15573"/>
      <c r="X15573"/>
      <c r="Y15573"/>
      <c r="Z15573"/>
      <c r="AA15573"/>
      <c r="AB15573"/>
      <c r="AC15573"/>
    </row>
    <row r="15574" spans="2:29" s="14" customFormat="1" x14ac:dyDescent="0.25">
      <c r="B15574"/>
      <c r="C15574"/>
      <c r="D15574"/>
      <c r="E15574"/>
      <c r="F15574"/>
      <c r="G15574"/>
      <c r="H15574"/>
      <c r="I15574"/>
      <c r="J15574"/>
      <c r="K15574" s="91"/>
      <c r="L15574" s="91"/>
      <c r="M15574" s="91"/>
      <c r="R15574"/>
      <c r="S15574"/>
      <c r="T15574"/>
      <c r="U15574"/>
      <c r="V15574"/>
      <c r="W15574"/>
      <c r="X15574"/>
      <c r="Y15574"/>
      <c r="Z15574"/>
      <c r="AA15574"/>
      <c r="AB15574"/>
      <c r="AC15574"/>
    </row>
    <row r="15575" spans="2:29" s="14" customFormat="1" x14ac:dyDescent="0.25">
      <c r="B15575"/>
      <c r="C15575"/>
      <c r="D15575"/>
      <c r="E15575"/>
      <c r="F15575"/>
      <c r="G15575"/>
      <c r="H15575"/>
      <c r="I15575"/>
      <c r="J15575"/>
      <c r="K15575" s="91"/>
      <c r="L15575" s="91"/>
      <c r="M15575" s="91"/>
      <c r="R15575"/>
      <c r="S15575"/>
      <c r="T15575"/>
      <c r="U15575"/>
      <c r="V15575"/>
      <c r="W15575"/>
      <c r="X15575"/>
      <c r="Y15575"/>
      <c r="Z15575"/>
      <c r="AA15575"/>
      <c r="AB15575"/>
      <c r="AC15575"/>
    </row>
    <row r="15576" spans="2:29" s="14" customFormat="1" x14ac:dyDescent="0.25">
      <c r="B15576"/>
      <c r="C15576"/>
      <c r="D15576"/>
      <c r="E15576"/>
      <c r="F15576"/>
      <c r="G15576"/>
      <c r="H15576"/>
      <c r="I15576"/>
      <c r="J15576"/>
      <c r="K15576" s="91"/>
      <c r="L15576" s="91"/>
      <c r="M15576" s="91"/>
      <c r="R15576"/>
      <c r="S15576"/>
      <c r="T15576"/>
      <c r="U15576"/>
      <c r="V15576"/>
      <c r="W15576"/>
      <c r="X15576"/>
      <c r="Y15576"/>
      <c r="Z15576"/>
      <c r="AA15576"/>
      <c r="AB15576"/>
      <c r="AC15576"/>
    </row>
    <row r="15577" spans="2:29" s="14" customFormat="1" x14ac:dyDescent="0.25">
      <c r="B15577"/>
      <c r="C15577"/>
      <c r="D15577"/>
      <c r="E15577"/>
      <c r="F15577"/>
      <c r="G15577"/>
      <c r="H15577"/>
      <c r="I15577"/>
      <c r="J15577"/>
      <c r="K15577" s="91"/>
      <c r="L15577" s="91"/>
      <c r="M15577" s="91"/>
      <c r="R15577"/>
      <c r="S15577"/>
      <c r="T15577"/>
      <c r="U15577"/>
      <c r="V15577"/>
      <c r="W15577"/>
      <c r="X15577"/>
      <c r="Y15577"/>
      <c r="Z15577"/>
      <c r="AA15577"/>
      <c r="AB15577"/>
      <c r="AC15577"/>
    </row>
    <row r="15578" spans="2:29" s="14" customFormat="1" x14ac:dyDescent="0.25">
      <c r="B15578"/>
      <c r="C15578"/>
      <c r="D15578"/>
      <c r="E15578"/>
      <c r="F15578"/>
      <c r="G15578"/>
      <c r="H15578"/>
      <c r="I15578"/>
      <c r="J15578"/>
      <c r="K15578" s="91"/>
      <c r="L15578" s="91"/>
      <c r="M15578" s="91"/>
      <c r="R15578"/>
      <c r="S15578"/>
      <c r="T15578"/>
      <c r="U15578"/>
      <c r="V15578"/>
      <c r="W15578"/>
      <c r="X15578"/>
      <c r="Y15578"/>
      <c r="Z15578"/>
      <c r="AA15578"/>
      <c r="AB15578"/>
      <c r="AC15578"/>
    </row>
    <row r="15579" spans="2:29" s="14" customFormat="1" x14ac:dyDescent="0.25">
      <c r="B15579"/>
      <c r="C15579"/>
      <c r="D15579"/>
      <c r="E15579"/>
      <c r="F15579"/>
      <c r="G15579"/>
      <c r="H15579"/>
      <c r="I15579"/>
      <c r="J15579"/>
      <c r="K15579" s="91"/>
      <c r="L15579" s="91"/>
      <c r="M15579" s="91"/>
      <c r="R15579"/>
      <c r="S15579"/>
      <c r="T15579"/>
      <c r="U15579"/>
      <c r="V15579"/>
      <c r="W15579"/>
      <c r="X15579"/>
      <c r="Y15579"/>
      <c r="Z15579"/>
      <c r="AA15579"/>
      <c r="AB15579"/>
      <c r="AC15579"/>
    </row>
    <row r="15580" spans="2:29" s="14" customFormat="1" x14ac:dyDescent="0.25">
      <c r="B15580"/>
      <c r="C15580"/>
      <c r="D15580"/>
      <c r="E15580"/>
      <c r="F15580"/>
      <c r="G15580"/>
      <c r="H15580"/>
      <c r="I15580"/>
      <c r="J15580"/>
      <c r="K15580" s="91"/>
      <c r="L15580" s="91"/>
      <c r="M15580" s="91"/>
      <c r="R15580"/>
      <c r="S15580"/>
      <c r="T15580"/>
      <c r="U15580"/>
      <c r="V15580"/>
      <c r="W15580"/>
      <c r="X15580"/>
      <c r="Y15580"/>
      <c r="Z15580"/>
      <c r="AA15580"/>
      <c r="AB15580"/>
      <c r="AC15580"/>
    </row>
    <row r="15581" spans="2:29" s="14" customFormat="1" x14ac:dyDescent="0.25">
      <c r="B15581"/>
      <c r="C15581"/>
      <c r="D15581"/>
      <c r="E15581"/>
      <c r="F15581"/>
      <c r="G15581"/>
      <c r="H15581"/>
      <c r="I15581"/>
      <c r="J15581"/>
      <c r="K15581" s="91"/>
      <c r="L15581" s="91"/>
      <c r="M15581" s="91"/>
      <c r="R15581"/>
      <c r="S15581"/>
      <c r="T15581"/>
      <c r="U15581"/>
      <c r="V15581"/>
      <c r="W15581"/>
      <c r="X15581"/>
      <c r="Y15581"/>
      <c r="Z15581"/>
      <c r="AA15581"/>
      <c r="AB15581"/>
      <c r="AC15581"/>
    </row>
    <row r="15582" spans="2:29" s="14" customFormat="1" x14ac:dyDescent="0.25">
      <c r="B15582"/>
      <c r="C15582"/>
      <c r="D15582"/>
      <c r="E15582"/>
      <c r="F15582"/>
      <c r="G15582"/>
      <c r="H15582"/>
      <c r="I15582"/>
      <c r="J15582"/>
      <c r="K15582" s="91"/>
      <c r="L15582" s="91"/>
      <c r="M15582" s="91"/>
      <c r="R15582"/>
      <c r="S15582"/>
      <c r="T15582"/>
      <c r="U15582"/>
      <c r="V15582"/>
      <c r="W15582"/>
      <c r="X15582"/>
      <c r="Y15582"/>
      <c r="Z15582"/>
      <c r="AA15582"/>
      <c r="AB15582"/>
      <c r="AC15582"/>
    </row>
    <row r="15583" spans="2:29" s="14" customFormat="1" x14ac:dyDescent="0.25">
      <c r="B15583"/>
      <c r="C15583"/>
      <c r="D15583"/>
      <c r="E15583"/>
      <c r="F15583"/>
      <c r="G15583"/>
      <c r="H15583"/>
      <c r="I15583"/>
      <c r="J15583"/>
      <c r="K15583" s="91"/>
      <c r="L15583" s="91"/>
      <c r="M15583" s="91"/>
      <c r="R15583"/>
      <c r="S15583"/>
      <c r="T15583"/>
      <c r="U15583"/>
      <c r="V15583"/>
      <c r="W15583"/>
      <c r="X15583"/>
      <c r="Y15583"/>
      <c r="Z15583"/>
      <c r="AA15583"/>
      <c r="AB15583"/>
      <c r="AC15583"/>
    </row>
    <row r="15584" spans="2:29" s="14" customFormat="1" x14ac:dyDescent="0.25">
      <c r="B15584"/>
      <c r="C15584"/>
      <c r="D15584"/>
      <c r="E15584"/>
      <c r="F15584"/>
      <c r="G15584"/>
      <c r="H15584"/>
      <c r="I15584"/>
      <c r="J15584"/>
      <c r="K15584" s="91"/>
      <c r="L15584" s="91"/>
      <c r="M15584" s="91"/>
      <c r="R15584"/>
      <c r="S15584"/>
      <c r="T15584"/>
      <c r="U15584"/>
      <c r="V15584"/>
      <c r="W15584"/>
      <c r="X15584"/>
      <c r="Y15584"/>
      <c r="Z15584"/>
      <c r="AA15584"/>
      <c r="AB15584"/>
      <c r="AC15584"/>
    </row>
    <row r="15585" spans="2:29" s="14" customFormat="1" x14ac:dyDescent="0.25">
      <c r="B15585"/>
      <c r="C15585"/>
      <c r="D15585"/>
      <c r="E15585"/>
      <c r="F15585"/>
      <c r="G15585"/>
      <c r="H15585"/>
      <c r="I15585"/>
      <c r="J15585"/>
      <c r="K15585" s="91"/>
      <c r="L15585" s="91"/>
      <c r="M15585" s="91"/>
      <c r="R15585"/>
      <c r="S15585"/>
      <c r="T15585"/>
      <c r="U15585"/>
      <c r="V15585"/>
      <c r="W15585"/>
      <c r="X15585"/>
      <c r="Y15585"/>
      <c r="Z15585"/>
      <c r="AA15585"/>
      <c r="AB15585"/>
      <c r="AC15585"/>
    </row>
    <row r="15586" spans="2:29" s="14" customFormat="1" x14ac:dyDescent="0.25">
      <c r="B15586"/>
      <c r="C15586"/>
      <c r="D15586"/>
      <c r="E15586"/>
      <c r="F15586"/>
      <c r="G15586"/>
      <c r="H15586"/>
      <c r="I15586"/>
      <c r="J15586"/>
      <c r="K15586" s="91"/>
      <c r="L15586" s="91"/>
      <c r="M15586" s="91"/>
      <c r="R15586"/>
      <c r="S15586"/>
      <c r="T15586"/>
      <c r="U15586"/>
      <c r="V15586"/>
      <c r="W15586"/>
      <c r="X15586"/>
      <c r="Y15586"/>
      <c r="Z15586"/>
      <c r="AA15586"/>
      <c r="AB15586"/>
      <c r="AC15586"/>
    </row>
    <row r="15587" spans="2:29" s="14" customFormat="1" x14ac:dyDescent="0.25">
      <c r="B15587"/>
      <c r="C15587"/>
      <c r="D15587"/>
      <c r="E15587"/>
      <c r="F15587"/>
      <c r="G15587"/>
      <c r="H15587"/>
      <c r="I15587"/>
      <c r="J15587"/>
      <c r="K15587" s="91"/>
      <c r="L15587" s="91"/>
      <c r="M15587" s="91"/>
      <c r="R15587"/>
      <c r="S15587"/>
      <c r="T15587"/>
      <c r="U15587"/>
      <c r="V15587"/>
      <c r="W15587"/>
      <c r="X15587"/>
      <c r="Y15587"/>
      <c r="Z15587"/>
      <c r="AA15587"/>
      <c r="AB15587"/>
      <c r="AC15587"/>
    </row>
    <row r="15588" spans="2:29" s="14" customFormat="1" x14ac:dyDescent="0.25">
      <c r="B15588"/>
      <c r="C15588"/>
      <c r="D15588"/>
      <c r="E15588"/>
      <c r="F15588"/>
      <c r="G15588"/>
      <c r="H15588"/>
      <c r="I15588"/>
      <c r="J15588"/>
      <c r="K15588" s="91"/>
      <c r="L15588" s="91"/>
      <c r="M15588" s="91"/>
      <c r="R15588"/>
      <c r="S15588"/>
      <c r="T15588"/>
      <c r="U15588"/>
      <c r="V15588"/>
      <c r="W15588"/>
      <c r="X15588"/>
      <c r="Y15588"/>
      <c r="Z15588"/>
      <c r="AA15588"/>
      <c r="AB15588"/>
      <c r="AC15588"/>
    </row>
    <row r="15589" spans="2:29" s="14" customFormat="1" x14ac:dyDescent="0.25">
      <c r="B15589"/>
      <c r="C15589"/>
      <c r="D15589"/>
      <c r="E15589"/>
      <c r="F15589"/>
      <c r="G15589"/>
      <c r="H15589"/>
      <c r="I15589"/>
      <c r="J15589"/>
      <c r="K15589" s="91"/>
      <c r="L15589" s="91"/>
      <c r="M15589" s="91"/>
      <c r="R15589"/>
      <c r="S15589"/>
      <c r="T15589"/>
      <c r="U15589"/>
      <c r="V15589"/>
      <c r="W15589"/>
      <c r="X15589"/>
      <c r="Y15589"/>
      <c r="Z15589"/>
      <c r="AA15589"/>
      <c r="AB15589"/>
      <c r="AC15589"/>
    </row>
    <row r="15590" spans="2:29" s="14" customFormat="1" x14ac:dyDescent="0.25">
      <c r="B15590"/>
      <c r="C15590"/>
      <c r="D15590"/>
      <c r="E15590"/>
      <c r="F15590"/>
      <c r="G15590"/>
      <c r="H15590"/>
      <c r="I15590"/>
      <c r="J15590"/>
      <c r="K15590" s="91"/>
      <c r="L15590" s="91"/>
      <c r="M15590" s="91"/>
      <c r="R15590"/>
      <c r="S15590"/>
      <c r="T15590"/>
      <c r="U15590"/>
      <c r="V15590"/>
      <c r="W15590"/>
      <c r="X15590"/>
      <c r="Y15590"/>
      <c r="Z15590"/>
      <c r="AA15590"/>
      <c r="AB15590"/>
      <c r="AC15590"/>
    </row>
    <row r="15591" spans="2:29" s="14" customFormat="1" x14ac:dyDescent="0.25">
      <c r="B15591"/>
      <c r="C15591"/>
      <c r="D15591"/>
      <c r="E15591"/>
      <c r="F15591"/>
      <c r="G15591"/>
      <c r="H15591"/>
      <c r="I15591"/>
      <c r="J15591"/>
      <c r="K15591" s="91"/>
      <c r="L15591" s="91"/>
      <c r="M15591" s="91"/>
      <c r="R15591"/>
      <c r="S15591"/>
      <c r="T15591"/>
      <c r="U15591"/>
      <c r="V15591"/>
      <c r="W15591"/>
      <c r="X15591"/>
      <c r="Y15591"/>
      <c r="Z15591"/>
      <c r="AA15591"/>
      <c r="AB15591"/>
      <c r="AC15591"/>
    </row>
    <row r="15592" spans="2:29" s="14" customFormat="1" x14ac:dyDescent="0.25">
      <c r="B15592"/>
      <c r="C15592"/>
      <c r="D15592"/>
      <c r="E15592"/>
      <c r="F15592"/>
      <c r="G15592"/>
      <c r="H15592"/>
      <c r="I15592"/>
      <c r="J15592"/>
      <c r="K15592" s="91"/>
      <c r="L15592" s="91"/>
      <c r="M15592" s="91"/>
      <c r="R15592"/>
      <c r="S15592"/>
      <c r="T15592"/>
      <c r="U15592"/>
      <c r="V15592"/>
      <c r="W15592"/>
      <c r="X15592"/>
      <c r="Y15592"/>
      <c r="Z15592"/>
      <c r="AA15592"/>
      <c r="AB15592"/>
      <c r="AC15592"/>
    </row>
    <row r="15593" spans="2:29" s="14" customFormat="1" x14ac:dyDescent="0.25">
      <c r="B15593"/>
      <c r="C15593"/>
      <c r="D15593"/>
      <c r="E15593"/>
      <c r="F15593"/>
      <c r="G15593"/>
      <c r="H15593"/>
      <c r="I15593"/>
      <c r="J15593"/>
      <c r="K15593" s="91"/>
      <c r="L15593" s="91"/>
      <c r="M15593" s="91"/>
      <c r="R15593"/>
      <c r="S15593"/>
      <c r="T15593"/>
      <c r="U15593"/>
      <c r="V15593"/>
      <c r="W15593"/>
      <c r="X15593"/>
      <c r="Y15593"/>
      <c r="Z15593"/>
      <c r="AA15593"/>
      <c r="AB15593"/>
      <c r="AC15593"/>
    </row>
    <row r="15594" spans="2:29" s="14" customFormat="1" x14ac:dyDescent="0.25">
      <c r="B15594"/>
      <c r="C15594"/>
      <c r="D15594"/>
      <c r="E15594"/>
      <c r="F15594"/>
      <c r="G15594"/>
      <c r="H15594"/>
      <c r="I15594"/>
      <c r="J15594"/>
      <c r="K15594" s="91"/>
      <c r="L15594" s="91"/>
      <c r="M15594" s="91"/>
      <c r="R15594"/>
      <c r="S15594"/>
      <c r="T15594"/>
      <c r="U15594"/>
      <c r="V15594"/>
      <c r="W15594"/>
      <c r="X15594"/>
      <c r="Y15594"/>
      <c r="Z15594"/>
      <c r="AA15594"/>
      <c r="AB15594"/>
      <c r="AC15594"/>
    </row>
    <row r="15595" spans="2:29" s="14" customFormat="1" x14ac:dyDescent="0.25">
      <c r="B15595"/>
      <c r="C15595"/>
      <c r="D15595"/>
      <c r="E15595"/>
      <c r="F15595"/>
      <c r="G15595"/>
      <c r="H15595"/>
      <c r="I15595"/>
      <c r="J15595"/>
      <c r="K15595" s="91"/>
      <c r="L15595" s="91"/>
      <c r="M15595" s="91"/>
      <c r="R15595"/>
      <c r="S15595"/>
      <c r="T15595"/>
      <c r="U15595"/>
      <c r="V15595"/>
      <c r="W15595"/>
      <c r="X15595"/>
      <c r="Y15595"/>
      <c r="Z15595"/>
      <c r="AA15595"/>
      <c r="AB15595"/>
      <c r="AC15595"/>
    </row>
    <row r="15596" spans="2:29" s="14" customFormat="1" x14ac:dyDescent="0.25">
      <c r="B15596"/>
      <c r="C15596"/>
      <c r="D15596"/>
      <c r="E15596"/>
      <c r="F15596"/>
      <c r="G15596"/>
      <c r="H15596"/>
      <c r="I15596"/>
      <c r="J15596"/>
      <c r="K15596" s="91"/>
      <c r="L15596" s="91"/>
      <c r="M15596" s="91"/>
      <c r="R15596"/>
      <c r="S15596"/>
      <c r="T15596"/>
      <c r="U15596"/>
      <c r="V15596"/>
      <c r="W15596"/>
      <c r="X15596"/>
      <c r="Y15596"/>
      <c r="Z15596"/>
      <c r="AA15596"/>
      <c r="AB15596"/>
      <c r="AC15596"/>
    </row>
    <row r="15597" spans="2:29" s="14" customFormat="1" x14ac:dyDescent="0.25">
      <c r="B15597"/>
      <c r="C15597"/>
      <c r="D15597"/>
      <c r="E15597"/>
      <c r="F15597"/>
      <c r="G15597"/>
      <c r="H15597"/>
      <c r="I15597"/>
      <c r="J15597"/>
      <c r="K15597" s="91"/>
      <c r="L15597" s="91"/>
      <c r="M15597" s="91"/>
      <c r="R15597"/>
      <c r="S15597"/>
      <c r="T15597"/>
      <c r="U15597"/>
      <c r="V15597"/>
      <c r="W15597"/>
      <c r="X15597"/>
      <c r="Y15597"/>
      <c r="Z15597"/>
      <c r="AA15597"/>
      <c r="AB15597"/>
      <c r="AC15597"/>
    </row>
    <row r="15598" spans="2:29" s="14" customFormat="1" x14ac:dyDescent="0.25">
      <c r="B15598"/>
      <c r="C15598"/>
      <c r="D15598"/>
      <c r="E15598"/>
      <c r="F15598"/>
      <c r="G15598"/>
      <c r="H15598"/>
      <c r="I15598"/>
      <c r="J15598"/>
      <c r="K15598" s="91"/>
      <c r="L15598" s="91"/>
      <c r="M15598" s="91"/>
      <c r="R15598"/>
      <c r="S15598"/>
      <c r="T15598"/>
      <c r="U15598"/>
      <c r="V15598"/>
      <c r="W15598"/>
      <c r="X15598"/>
      <c r="Y15598"/>
      <c r="Z15598"/>
      <c r="AA15598"/>
      <c r="AB15598"/>
      <c r="AC15598"/>
    </row>
    <row r="15599" spans="2:29" s="14" customFormat="1" x14ac:dyDescent="0.25">
      <c r="B15599"/>
      <c r="C15599"/>
      <c r="D15599"/>
      <c r="E15599"/>
      <c r="F15599"/>
      <c r="G15599"/>
      <c r="H15599"/>
      <c r="I15599"/>
      <c r="J15599"/>
      <c r="K15599" s="91"/>
      <c r="L15599" s="91"/>
      <c r="M15599" s="91"/>
      <c r="R15599"/>
      <c r="S15599"/>
      <c r="T15599"/>
      <c r="U15599"/>
      <c r="V15599"/>
      <c r="W15599"/>
      <c r="X15599"/>
      <c r="Y15599"/>
      <c r="Z15599"/>
      <c r="AA15599"/>
      <c r="AB15599"/>
      <c r="AC15599"/>
    </row>
    <row r="15600" spans="2:29" s="14" customFormat="1" x14ac:dyDescent="0.25">
      <c r="B15600"/>
      <c r="C15600"/>
      <c r="D15600"/>
      <c r="E15600"/>
      <c r="F15600"/>
      <c r="G15600"/>
      <c r="H15600"/>
      <c r="I15600"/>
      <c r="J15600"/>
      <c r="K15600" s="91"/>
      <c r="L15600" s="91"/>
      <c r="M15600" s="91"/>
      <c r="R15600"/>
      <c r="S15600"/>
      <c r="T15600"/>
      <c r="U15600"/>
      <c r="V15600"/>
      <c r="W15600"/>
      <c r="X15600"/>
      <c r="Y15600"/>
      <c r="Z15600"/>
      <c r="AA15600"/>
      <c r="AB15600"/>
      <c r="AC15600"/>
    </row>
    <row r="15601" spans="2:29" s="14" customFormat="1" x14ac:dyDescent="0.25">
      <c r="B15601"/>
      <c r="C15601"/>
      <c r="D15601"/>
      <c r="E15601"/>
      <c r="F15601"/>
      <c r="G15601"/>
      <c r="H15601"/>
      <c r="I15601"/>
      <c r="J15601"/>
      <c r="K15601" s="91"/>
      <c r="L15601" s="91"/>
      <c r="M15601" s="91"/>
      <c r="R15601"/>
      <c r="S15601"/>
      <c r="T15601"/>
      <c r="U15601"/>
      <c r="V15601"/>
      <c r="W15601"/>
      <c r="X15601"/>
      <c r="Y15601"/>
      <c r="Z15601"/>
      <c r="AA15601"/>
      <c r="AB15601"/>
      <c r="AC15601"/>
    </row>
    <row r="15602" spans="2:29" s="14" customFormat="1" x14ac:dyDescent="0.25">
      <c r="B15602"/>
      <c r="C15602"/>
      <c r="D15602"/>
      <c r="E15602"/>
      <c r="F15602"/>
      <c r="G15602"/>
      <c r="H15602"/>
      <c r="I15602"/>
      <c r="J15602"/>
      <c r="K15602" s="91"/>
      <c r="L15602" s="91"/>
      <c r="M15602" s="91"/>
      <c r="R15602"/>
      <c r="S15602"/>
      <c r="T15602"/>
      <c r="U15602"/>
      <c r="V15602"/>
      <c r="W15602"/>
      <c r="X15602"/>
      <c r="Y15602"/>
      <c r="Z15602"/>
      <c r="AA15602"/>
      <c r="AB15602"/>
      <c r="AC15602"/>
    </row>
    <row r="15603" spans="2:29" s="14" customFormat="1" x14ac:dyDescent="0.25">
      <c r="B15603"/>
      <c r="C15603"/>
      <c r="D15603"/>
      <c r="E15603"/>
      <c r="F15603"/>
      <c r="G15603"/>
      <c r="H15603"/>
      <c r="I15603"/>
      <c r="J15603"/>
      <c r="K15603" s="91"/>
      <c r="L15603" s="91"/>
      <c r="M15603" s="91"/>
      <c r="R15603"/>
      <c r="S15603"/>
      <c r="T15603"/>
      <c r="U15603"/>
      <c r="V15603"/>
      <c r="W15603"/>
      <c r="X15603"/>
      <c r="Y15603"/>
      <c r="Z15603"/>
      <c r="AA15603"/>
      <c r="AB15603"/>
      <c r="AC15603"/>
    </row>
    <row r="15604" spans="2:29" s="14" customFormat="1" x14ac:dyDescent="0.25">
      <c r="B15604"/>
      <c r="C15604"/>
      <c r="D15604"/>
      <c r="E15604"/>
      <c r="F15604"/>
      <c r="G15604"/>
      <c r="H15604"/>
      <c r="I15604"/>
      <c r="J15604"/>
      <c r="K15604" s="91"/>
      <c r="L15604" s="91"/>
      <c r="M15604" s="91"/>
      <c r="R15604"/>
      <c r="S15604"/>
      <c r="T15604"/>
      <c r="U15604"/>
      <c r="V15604"/>
      <c r="W15604"/>
      <c r="X15604"/>
      <c r="Y15604"/>
      <c r="Z15604"/>
      <c r="AA15604"/>
      <c r="AB15604"/>
      <c r="AC15604"/>
    </row>
    <row r="15605" spans="2:29" s="14" customFormat="1" x14ac:dyDescent="0.25">
      <c r="B15605"/>
      <c r="C15605"/>
      <c r="D15605"/>
      <c r="E15605"/>
      <c r="F15605"/>
      <c r="G15605"/>
      <c r="H15605"/>
      <c r="I15605"/>
      <c r="J15605"/>
      <c r="K15605" s="91"/>
      <c r="L15605" s="91"/>
      <c r="M15605" s="91"/>
      <c r="R15605"/>
      <c r="S15605"/>
      <c r="T15605"/>
      <c r="U15605"/>
      <c r="V15605"/>
      <c r="W15605"/>
      <c r="X15605"/>
      <c r="Y15605"/>
      <c r="Z15605"/>
      <c r="AA15605"/>
      <c r="AB15605"/>
      <c r="AC15605"/>
    </row>
    <row r="15606" spans="2:29" s="14" customFormat="1" x14ac:dyDescent="0.25">
      <c r="B15606"/>
      <c r="C15606"/>
      <c r="D15606"/>
      <c r="E15606"/>
      <c r="F15606"/>
      <c r="G15606"/>
      <c r="H15606"/>
      <c r="I15606"/>
      <c r="J15606"/>
      <c r="K15606" s="91"/>
      <c r="L15606" s="91"/>
      <c r="M15606" s="91"/>
      <c r="R15606"/>
      <c r="S15606"/>
      <c r="T15606"/>
      <c r="U15606"/>
      <c r="V15606"/>
      <c r="W15606"/>
      <c r="X15606"/>
      <c r="Y15606"/>
      <c r="Z15606"/>
      <c r="AA15606"/>
      <c r="AB15606"/>
      <c r="AC15606"/>
    </row>
    <row r="15607" spans="2:29" s="14" customFormat="1" x14ac:dyDescent="0.25">
      <c r="B15607"/>
      <c r="C15607"/>
      <c r="D15607"/>
      <c r="E15607"/>
      <c r="F15607"/>
      <c r="G15607"/>
      <c r="H15607"/>
      <c r="I15607"/>
      <c r="J15607"/>
      <c r="K15607" s="91"/>
      <c r="L15607" s="91"/>
      <c r="M15607" s="91"/>
      <c r="R15607"/>
      <c r="S15607"/>
      <c r="T15607"/>
      <c r="U15607"/>
      <c r="V15607"/>
      <c r="W15607"/>
      <c r="X15607"/>
      <c r="Y15607"/>
      <c r="Z15607"/>
      <c r="AA15607"/>
      <c r="AB15607"/>
      <c r="AC15607"/>
    </row>
    <row r="15608" spans="2:29" s="14" customFormat="1" x14ac:dyDescent="0.25">
      <c r="B15608"/>
      <c r="C15608"/>
      <c r="D15608"/>
      <c r="E15608"/>
      <c r="F15608"/>
      <c r="G15608"/>
      <c r="H15608"/>
      <c r="I15608"/>
      <c r="J15608"/>
      <c r="K15608" s="91"/>
      <c r="L15608" s="91"/>
      <c r="M15608" s="91"/>
      <c r="R15608"/>
      <c r="S15608"/>
      <c r="T15608"/>
      <c r="U15608"/>
      <c r="V15608"/>
      <c r="W15608"/>
      <c r="X15608"/>
      <c r="Y15608"/>
      <c r="Z15608"/>
      <c r="AA15608"/>
      <c r="AB15608"/>
      <c r="AC15608"/>
    </row>
    <row r="15609" spans="2:29" s="14" customFormat="1" x14ac:dyDescent="0.25">
      <c r="B15609"/>
      <c r="C15609"/>
      <c r="D15609"/>
      <c r="E15609"/>
      <c r="F15609"/>
      <c r="G15609"/>
      <c r="H15609"/>
      <c r="I15609"/>
      <c r="J15609"/>
      <c r="K15609" s="91"/>
      <c r="L15609" s="91"/>
      <c r="M15609" s="91"/>
      <c r="R15609"/>
      <c r="S15609"/>
      <c r="T15609"/>
      <c r="U15609"/>
      <c r="V15609"/>
      <c r="W15609"/>
      <c r="X15609"/>
      <c r="Y15609"/>
      <c r="Z15609"/>
      <c r="AA15609"/>
      <c r="AB15609"/>
      <c r="AC15609"/>
    </row>
    <row r="15610" spans="2:29" s="14" customFormat="1" x14ac:dyDescent="0.25">
      <c r="B15610"/>
      <c r="C15610"/>
      <c r="D15610"/>
      <c r="E15610"/>
      <c r="F15610"/>
      <c r="G15610"/>
      <c r="H15610"/>
      <c r="I15610"/>
      <c r="J15610"/>
      <c r="K15610" s="91"/>
      <c r="L15610" s="91"/>
      <c r="M15610" s="91"/>
      <c r="R15610"/>
      <c r="S15610"/>
      <c r="T15610"/>
      <c r="U15610"/>
      <c r="V15610"/>
      <c r="W15610"/>
      <c r="X15610"/>
      <c r="Y15610"/>
      <c r="Z15610"/>
      <c r="AA15610"/>
      <c r="AB15610"/>
      <c r="AC15610"/>
    </row>
    <row r="15611" spans="2:29" s="14" customFormat="1" x14ac:dyDescent="0.25">
      <c r="B15611"/>
      <c r="C15611"/>
      <c r="D15611"/>
      <c r="E15611"/>
      <c r="F15611"/>
      <c r="G15611"/>
      <c r="H15611"/>
      <c r="I15611"/>
      <c r="J15611"/>
      <c r="K15611" s="91"/>
      <c r="L15611" s="91"/>
      <c r="M15611" s="91"/>
      <c r="R15611"/>
      <c r="S15611"/>
      <c r="T15611"/>
      <c r="U15611"/>
      <c r="V15611"/>
      <c r="W15611"/>
      <c r="X15611"/>
      <c r="Y15611"/>
      <c r="Z15611"/>
      <c r="AA15611"/>
      <c r="AB15611"/>
      <c r="AC15611"/>
    </row>
    <row r="15612" spans="2:29" s="14" customFormat="1" x14ac:dyDescent="0.25">
      <c r="B15612"/>
      <c r="C15612"/>
      <c r="D15612"/>
      <c r="E15612"/>
      <c r="F15612"/>
      <c r="G15612"/>
      <c r="H15612"/>
      <c r="I15612"/>
      <c r="J15612"/>
      <c r="K15612" s="91"/>
      <c r="L15612" s="91"/>
      <c r="M15612" s="91"/>
      <c r="R15612"/>
      <c r="S15612"/>
      <c r="T15612"/>
      <c r="U15612"/>
      <c r="V15612"/>
      <c r="W15612"/>
      <c r="X15612"/>
      <c r="Y15612"/>
      <c r="Z15612"/>
      <c r="AA15612"/>
      <c r="AB15612"/>
      <c r="AC15612"/>
    </row>
    <row r="15613" spans="2:29" s="14" customFormat="1" x14ac:dyDescent="0.25">
      <c r="B15613"/>
      <c r="C15613"/>
      <c r="D15613"/>
      <c r="E15613"/>
      <c r="F15613"/>
      <c r="G15613"/>
      <c r="H15613"/>
      <c r="I15613"/>
      <c r="J15613"/>
      <c r="K15613" s="91"/>
      <c r="L15613" s="91"/>
      <c r="M15613" s="91"/>
      <c r="R15613"/>
      <c r="S15613"/>
      <c r="T15613"/>
      <c r="U15613"/>
      <c r="V15613"/>
      <c r="W15613"/>
      <c r="X15613"/>
      <c r="Y15613"/>
      <c r="Z15613"/>
      <c r="AA15613"/>
      <c r="AB15613"/>
      <c r="AC15613"/>
    </row>
    <row r="15614" spans="2:29" s="14" customFormat="1" x14ac:dyDescent="0.25">
      <c r="B15614"/>
      <c r="C15614"/>
      <c r="D15614"/>
      <c r="E15614"/>
      <c r="F15614"/>
      <c r="G15614"/>
      <c r="H15614"/>
      <c r="I15614"/>
      <c r="J15614"/>
      <c r="K15614" s="91"/>
      <c r="L15614" s="91"/>
      <c r="M15614" s="91"/>
      <c r="R15614"/>
      <c r="S15614"/>
      <c r="T15614"/>
      <c r="U15614"/>
      <c r="V15614"/>
      <c r="W15614"/>
      <c r="X15614"/>
      <c r="Y15614"/>
      <c r="Z15614"/>
      <c r="AA15614"/>
      <c r="AB15614"/>
      <c r="AC15614"/>
    </row>
    <row r="15615" spans="2:29" s="14" customFormat="1" x14ac:dyDescent="0.25">
      <c r="B15615"/>
      <c r="C15615"/>
      <c r="D15615"/>
      <c r="E15615"/>
      <c r="F15615"/>
      <c r="G15615"/>
      <c r="H15615"/>
      <c r="I15615"/>
      <c r="J15615"/>
      <c r="K15615" s="91"/>
      <c r="L15615" s="91"/>
      <c r="M15615" s="91"/>
      <c r="R15615"/>
      <c r="S15615"/>
      <c r="T15615"/>
      <c r="U15615"/>
      <c r="V15615"/>
      <c r="W15615"/>
      <c r="X15615"/>
      <c r="Y15615"/>
      <c r="Z15615"/>
      <c r="AA15615"/>
      <c r="AB15615"/>
      <c r="AC15615"/>
    </row>
    <row r="15616" spans="2:29" s="14" customFormat="1" x14ac:dyDescent="0.25">
      <c r="B15616"/>
      <c r="C15616"/>
      <c r="D15616"/>
      <c r="E15616"/>
      <c r="F15616"/>
      <c r="G15616"/>
      <c r="H15616"/>
      <c r="I15616"/>
      <c r="J15616"/>
      <c r="K15616" s="91"/>
      <c r="L15616" s="91"/>
      <c r="M15616" s="91"/>
      <c r="R15616"/>
      <c r="S15616"/>
      <c r="T15616"/>
      <c r="U15616"/>
      <c r="V15616"/>
      <c r="W15616"/>
      <c r="X15616"/>
      <c r="Y15616"/>
      <c r="Z15616"/>
      <c r="AA15616"/>
      <c r="AB15616"/>
      <c r="AC15616"/>
    </row>
    <row r="15617" spans="2:29" s="14" customFormat="1" x14ac:dyDescent="0.25">
      <c r="B15617"/>
      <c r="C15617"/>
      <c r="D15617"/>
      <c r="E15617"/>
      <c r="F15617"/>
      <c r="G15617"/>
      <c r="H15617"/>
      <c r="I15617"/>
      <c r="J15617"/>
      <c r="K15617" s="91"/>
      <c r="L15617" s="91"/>
      <c r="M15617" s="91"/>
      <c r="R15617"/>
      <c r="S15617"/>
      <c r="T15617"/>
      <c r="U15617"/>
      <c r="V15617"/>
      <c r="W15617"/>
      <c r="X15617"/>
      <c r="Y15617"/>
      <c r="Z15617"/>
      <c r="AA15617"/>
      <c r="AB15617"/>
      <c r="AC15617"/>
    </row>
    <row r="15618" spans="2:29" s="14" customFormat="1" x14ac:dyDescent="0.25">
      <c r="B15618"/>
      <c r="C15618"/>
      <c r="D15618"/>
      <c r="E15618"/>
      <c r="F15618"/>
      <c r="G15618"/>
      <c r="H15618"/>
      <c r="I15618"/>
      <c r="J15618"/>
      <c r="K15618" s="91"/>
      <c r="L15618" s="91"/>
      <c r="M15618" s="91"/>
      <c r="R15618"/>
      <c r="S15618"/>
      <c r="T15618"/>
      <c r="U15618"/>
      <c r="V15618"/>
      <c r="W15618"/>
      <c r="X15618"/>
      <c r="Y15618"/>
      <c r="Z15618"/>
      <c r="AA15618"/>
      <c r="AB15618"/>
      <c r="AC15618"/>
    </row>
    <row r="15619" spans="2:29" s="14" customFormat="1" x14ac:dyDescent="0.25">
      <c r="B15619"/>
      <c r="C15619"/>
      <c r="D15619"/>
      <c r="E15619"/>
      <c r="F15619"/>
      <c r="G15619"/>
      <c r="H15619"/>
      <c r="I15619"/>
      <c r="J15619"/>
      <c r="K15619" s="91"/>
      <c r="L15619" s="91"/>
      <c r="M15619" s="91"/>
      <c r="R15619"/>
      <c r="S15619"/>
      <c r="T15619"/>
      <c r="U15619"/>
      <c r="V15619"/>
      <c r="W15619"/>
      <c r="X15619"/>
      <c r="Y15619"/>
      <c r="Z15619"/>
      <c r="AA15619"/>
      <c r="AB15619"/>
      <c r="AC15619"/>
    </row>
    <row r="15620" spans="2:29" s="14" customFormat="1" x14ac:dyDescent="0.25">
      <c r="B15620"/>
      <c r="C15620"/>
      <c r="D15620"/>
      <c r="E15620"/>
      <c r="F15620"/>
      <c r="G15620"/>
      <c r="H15620"/>
      <c r="I15620"/>
      <c r="J15620"/>
      <c r="K15620" s="91"/>
      <c r="L15620" s="91"/>
      <c r="M15620" s="91"/>
      <c r="R15620"/>
      <c r="S15620"/>
      <c r="T15620"/>
      <c r="U15620"/>
      <c r="V15620"/>
      <c r="W15620"/>
      <c r="X15620"/>
      <c r="Y15620"/>
      <c r="Z15620"/>
      <c r="AA15620"/>
      <c r="AB15620"/>
      <c r="AC15620"/>
    </row>
    <row r="15621" spans="2:29" s="14" customFormat="1" x14ac:dyDescent="0.25">
      <c r="B15621"/>
      <c r="C15621"/>
      <c r="D15621"/>
      <c r="E15621"/>
      <c r="F15621"/>
      <c r="G15621"/>
      <c r="H15621"/>
      <c r="I15621"/>
      <c r="J15621"/>
      <c r="K15621" s="91"/>
      <c r="L15621" s="91"/>
      <c r="M15621" s="91"/>
      <c r="R15621"/>
      <c r="S15621"/>
      <c r="T15621"/>
      <c r="U15621"/>
      <c r="V15621"/>
      <c r="W15621"/>
      <c r="X15621"/>
      <c r="Y15621"/>
      <c r="Z15621"/>
      <c r="AA15621"/>
      <c r="AB15621"/>
      <c r="AC15621"/>
    </row>
    <row r="15622" spans="2:29" s="14" customFormat="1" x14ac:dyDescent="0.25">
      <c r="B15622"/>
      <c r="C15622"/>
      <c r="D15622"/>
      <c r="E15622"/>
      <c r="F15622"/>
      <c r="G15622"/>
      <c r="H15622"/>
      <c r="I15622"/>
      <c r="J15622"/>
      <c r="K15622" s="91"/>
      <c r="L15622" s="91"/>
      <c r="M15622" s="91"/>
      <c r="R15622"/>
      <c r="S15622"/>
      <c r="T15622"/>
      <c r="U15622"/>
      <c r="V15622"/>
      <c r="W15622"/>
      <c r="X15622"/>
      <c r="Y15622"/>
      <c r="Z15622"/>
      <c r="AA15622"/>
      <c r="AB15622"/>
      <c r="AC15622"/>
    </row>
    <row r="15623" spans="2:29" s="14" customFormat="1" x14ac:dyDescent="0.25">
      <c r="B15623"/>
      <c r="C15623"/>
      <c r="D15623"/>
      <c r="E15623"/>
      <c r="F15623"/>
      <c r="G15623"/>
      <c r="H15623"/>
      <c r="I15623"/>
      <c r="J15623"/>
      <c r="K15623" s="91"/>
      <c r="L15623" s="91"/>
      <c r="M15623" s="91"/>
      <c r="R15623"/>
      <c r="S15623"/>
      <c r="T15623"/>
      <c r="U15623"/>
      <c r="V15623"/>
      <c r="W15623"/>
      <c r="X15623"/>
      <c r="Y15623"/>
      <c r="Z15623"/>
      <c r="AA15623"/>
      <c r="AB15623"/>
      <c r="AC15623"/>
    </row>
    <row r="15624" spans="2:29" s="14" customFormat="1" x14ac:dyDescent="0.25">
      <c r="B15624"/>
      <c r="C15624"/>
      <c r="D15624"/>
      <c r="E15624"/>
      <c r="F15624"/>
      <c r="G15624"/>
      <c r="H15624"/>
      <c r="I15624"/>
      <c r="J15624"/>
      <c r="K15624" s="91"/>
      <c r="L15624" s="91"/>
      <c r="M15624" s="91"/>
      <c r="R15624"/>
      <c r="S15624"/>
      <c r="T15624"/>
      <c r="U15624"/>
      <c r="V15624"/>
      <c r="W15624"/>
      <c r="X15624"/>
      <c r="Y15624"/>
      <c r="Z15624"/>
      <c r="AA15624"/>
      <c r="AB15624"/>
      <c r="AC15624"/>
    </row>
    <row r="15625" spans="2:29" s="14" customFormat="1" x14ac:dyDescent="0.25">
      <c r="B15625"/>
      <c r="C15625"/>
      <c r="D15625"/>
      <c r="E15625"/>
      <c r="F15625"/>
      <c r="G15625"/>
      <c r="H15625"/>
      <c r="I15625"/>
      <c r="J15625"/>
      <c r="K15625" s="91"/>
      <c r="L15625" s="91"/>
      <c r="M15625" s="91"/>
      <c r="R15625"/>
      <c r="S15625"/>
      <c r="T15625"/>
      <c r="U15625"/>
      <c r="V15625"/>
      <c r="W15625"/>
      <c r="X15625"/>
      <c r="Y15625"/>
      <c r="Z15625"/>
      <c r="AA15625"/>
      <c r="AB15625"/>
      <c r="AC15625"/>
    </row>
    <row r="15626" spans="2:29" s="14" customFormat="1" x14ac:dyDescent="0.25">
      <c r="B15626"/>
      <c r="C15626"/>
      <c r="D15626"/>
      <c r="E15626"/>
      <c r="F15626"/>
      <c r="G15626"/>
      <c r="H15626"/>
      <c r="I15626"/>
      <c r="J15626"/>
      <c r="K15626" s="91"/>
      <c r="L15626" s="91"/>
      <c r="M15626" s="91"/>
      <c r="R15626"/>
      <c r="S15626"/>
      <c r="T15626"/>
      <c r="U15626"/>
      <c r="V15626"/>
      <c r="W15626"/>
      <c r="X15626"/>
      <c r="Y15626"/>
      <c r="Z15626"/>
      <c r="AA15626"/>
      <c r="AB15626"/>
      <c r="AC15626"/>
    </row>
    <row r="15627" spans="2:29" s="14" customFormat="1" x14ac:dyDescent="0.25">
      <c r="B15627"/>
      <c r="C15627"/>
      <c r="D15627"/>
      <c r="E15627"/>
      <c r="F15627"/>
      <c r="G15627"/>
      <c r="H15627"/>
      <c r="I15627"/>
      <c r="J15627"/>
      <c r="K15627" s="91"/>
      <c r="L15627" s="91"/>
      <c r="M15627" s="91"/>
      <c r="R15627"/>
      <c r="S15627"/>
      <c r="T15627"/>
      <c r="U15627"/>
      <c r="V15627"/>
      <c r="W15627"/>
      <c r="X15627"/>
      <c r="Y15627"/>
      <c r="Z15627"/>
      <c r="AA15627"/>
      <c r="AB15627"/>
      <c r="AC15627"/>
    </row>
    <row r="15628" spans="2:29" s="14" customFormat="1" x14ac:dyDescent="0.25">
      <c r="B15628"/>
      <c r="C15628"/>
      <c r="D15628"/>
      <c r="E15628"/>
      <c r="F15628"/>
      <c r="G15628"/>
      <c r="H15628"/>
      <c r="I15628"/>
      <c r="J15628"/>
      <c r="K15628" s="91"/>
      <c r="L15628" s="91"/>
      <c r="M15628" s="91"/>
      <c r="R15628"/>
      <c r="S15628"/>
      <c r="T15628"/>
      <c r="U15628"/>
      <c r="V15628"/>
      <c r="W15628"/>
      <c r="X15628"/>
      <c r="Y15628"/>
      <c r="Z15628"/>
      <c r="AA15628"/>
      <c r="AB15628"/>
      <c r="AC15628"/>
    </row>
    <row r="15629" spans="2:29" s="14" customFormat="1" x14ac:dyDescent="0.25">
      <c r="B15629"/>
      <c r="C15629"/>
      <c r="D15629"/>
      <c r="E15629"/>
      <c r="F15629"/>
      <c r="G15629"/>
      <c r="H15629"/>
      <c r="I15629"/>
      <c r="J15629"/>
      <c r="K15629" s="91"/>
      <c r="L15629" s="91"/>
      <c r="M15629" s="91"/>
      <c r="R15629"/>
      <c r="S15629"/>
      <c r="T15629"/>
      <c r="U15629"/>
      <c r="V15629"/>
      <c r="W15629"/>
      <c r="X15629"/>
      <c r="Y15629"/>
      <c r="Z15629"/>
      <c r="AA15629"/>
      <c r="AB15629"/>
      <c r="AC15629"/>
    </row>
    <row r="15630" spans="2:29" s="14" customFormat="1" x14ac:dyDescent="0.25">
      <c r="B15630"/>
      <c r="C15630"/>
      <c r="D15630"/>
      <c r="E15630"/>
      <c r="F15630"/>
      <c r="G15630"/>
      <c r="H15630"/>
      <c r="I15630"/>
      <c r="J15630"/>
      <c r="K15630" s="91"/>
      <c r="L15630" s="91"/>
      <c r="M15630" s="91"/>
      <c r="R15630"/>
      <c r="S15630"/>
      <c r="T15630"/>
      <c r="U15630"/>
      <c r="V15630"/>
      <c r="W15630"/>
      <c r="X15630"/>
      <c r="Y15630"/>
      <c r="Z15630"/>
      <c r="AA15630"/>
      <c r="AB15630"/>
      <c r="AC15630"/>
    </row>
    <row r="15631" spans="2:29" s="14" customFormat="1" x14ac:dyDescent="0.25">
      <c r="B15631"/>
      <c r="C15631"/>
      <c r="D15631"/>
      <c r="E15631"/>
      <c r="F15631"/>
      <c r="G15631"/>
      <c r="H15631"/>
      <c r="I15631"/>
      <c r="J15631"/>
      <c r="K15631" s="91"/>
      <c r="L15631" s="91"/>
      <c r="M15631" s="91"/>
      <c r="R15631"/>
      <c r="S15631"/>
      <c r="T15631"/>
      <c r="U15631"/>
      <c r="V15631"/>
      <c r="W15631"/>
      <c r="X15631"/>
      <c r="Y15631"/>
      <c r="Z15631"/>
      <c r="AA15631"/>
      <c r="AB15631"/>
      <c r="AC15631"/>
    </row>
    <row r="15632" spans="2:29" s="14" customFormat="1" x14ac:dyDescent="0.25">
      <c r="B15632"/>
      <c r="C15632"/>
      <c r="D15632"/>
      <c r="E15632"/>
      <c r="F15632"/>
      <c r="G15632"/>
      <c r="H15632"/>
      <c r="I15632"/>
      <c r="J15632"/>
      <c r="K15632" s="91"/>
      <c r="L15632" s="91"/>
      <c r="M15632" s="91"/>
      <c r="R15632"/>
      <c r="S15632"/>
      <c r="T15632"/>
      <c r="U15632"/>
      <c r="V15632"/>
      <c r="W15632"/>
      <c r="X15632"/>
      <c r="Y15632"/>
      <c r="Z15632"/>
      <c r="AA15632"/>
      <c r="AB15632"/>
      <c r="AC15632"/>
    </row>
    <row r="15633" spans="2:29" s="14" customFormat="1" x14ac:dyDescent="0.25">
      <c r="B15633"/>
      <c r="C15633"/>
      <c r="D15633"/>
      <c r="E15633"/>
      <c r="F15633"/>
      <c r="G15633"/>
      <c r="H15633"/>
      <c r="I15633"/>
      <c r="J15633"/>
      <c r="K15633" s="91"/>
      <c r="L15633" s="91"/>
      <c r="M15633" s="91"/>
      <c r="R15633"/>
      <c r="S15633"/>
      <c r="T15633"/>
      <c r="U15633"/>
      <c r="V15633"/>
      <c r="W15633"/>
      <c r="X15633"/>
      <c r="Y15633"/>
      <c r="Z15633"/>
      <c r="AA15633"/>
      <c r="AB15633"/>
      <c r="AC15633"/>
    </row>
    <row r="15634" spans="2:29" s="14" customFormat="1" x14ac:dyDescent="0.25">
      <c r="B15634"/>
      <c r="C15634"/>
      <c r="D15634"/>
      <c r="E15634"/>
      <c r="F15634"/>
      <c r="G15634"/>
      <c r="H15634"/>
      <c r="I15634"/>
      <c r="J15634"/>
      <c r="K15634" s="91"/>
      <c r="L15634" s="91"/>
      <c r="M15634" s="91"/>
      <c r="R15634"/>
      <c r="S15634"/>
      <c r="T15634"/>
      <c r="U15634"/>
      <c r="V15634"/>
      <c r="W15634"/>
      <c r="X15634"/>
      <c r="Y15634"/>
      <c r="Z15634"/>
      <c r="AA15634"/>
      <c r="AB15634"/>
      <c r="AC15634"/>
    </row>
    <row r="15635" spans="2:29" s="14" customFormat="1" x14ac:dyDescent="0.25">
      <c r="B15635"/>
      <c r="C15635"/>
      <c r="D15635"/>
      <c r="E15635"/>
      <c r="F15635"/>
      <c r="G15635"/>
      <c r="H15635"/>
      <c r="I15635"/>
      <c r="J15635"/>
      <c r="K15635" s="91"/>
      <c r="L15635" s="91"/>
      <c r="M15635" s="91"/>
      <c r="R15635"/>
      <c r="S15635"/>
      <c r="T15635"/>
      <c r="U15635"/>
      <c r="V15635"/>
      <c r="W15635"/>
      <c r="X15635"/>
      <c r="Y15635"/>
      <c r="Z15635"/>
      <c r="AA15635"/>
      <c r="AB15635"/>
      <c r="AC15635"/>
    </row>
    <row r="15636" spans="2:29" s="14" customFormat="1" x14ac:dyDescent="0.25">
      <c r="B15636"/>
      <c r="C15636"/>
      <c r="D15636"/>
      <c r="E15636"/>
      <c r="F15636"/>
      <c r="G15636"/>
      <c r="H15636"/>
      <c r="I15636"/>
      <c r="J15636"/>
      <c r="K15636" s="91"/>
      <c r="L15636" s="91"/>
      <c r="M15636" s="91"/>
      <c r="R15636"/>
      <c r="S15636"/>
      <c r="T15636"/>
      <c r="U15636"/>
      <c r="V15636"/>
      <c r="W15636"/>
      <c r="X15636"/>
      <c r="Y15636"/>
      <c r="Z15636"/>
      <c r="AA15636"/>
      <c r="AB15636"/>
      <c r="AC15636"/>
    </row>
    <row r="15637" spans="2:29" s="14" customFormat="1" x14ac:dyDescent="0.25">
      <c r="B15637"/>
      <c r="C15637"/>
      <c r="D15637"/>
      <c r="E15637"/>
      <c r="F15637"/>
      <c r="G15637"/>
      <c r="H15637"/>
      <c r="I15637"/>
      <c r="J15637"/>
      <c r="K15637" s="91"/>
      <c r="L15637" s="91"/>
      <c r="M15637" s="91"/>
      <c r="R15637"/>
      <c r="S15637"/>
      <c r="T15637"/>
      <c r="U15637"/>
      <c r="V15637"/>
      <c r="W15637"/>
      <c r="X15637"/>
      <c r="Y15637"/>
      <c r="Z15637"/>
      <c r="AA15637"/>
      <c r="AB15637"/>
      <c r="AC15637"/>
    </row>
    <row r="15638" spans="2:29" s="14" customFormat="1" x14ac:dyDescent="0.25">
      <c r="B15638"/>
      <c r="C15638"/>
      <c r="D15638"/>
      <c r="E15638"/>
      <c r="F15638"/>
      <c r="G15638"/>
      <c r="H15638"/>
      <c r="I15638"/>
      <c r="J15638"/>
      <c r="K15638" s="91"/>
      <c r="L15638" s="91"/>
      <c r="M15638" s="91"/>
      <c r="R15638"/>
      <c r="S15638"/>
      <c r="T15638"/>
      <c r="U15638"/>
      <c r="V15638"/>
      <c r="W15638"/>
      <c r="X15638"/>
      <c r="Y15638"/>
      <c r="Z15638"/>
      <c r="AA15638"/>
      <c r="AB15638"/>
      <c r="AC15638"/>
    </row>
    <row r="15639" spans="2:29" s="14" customFormat="1" x14ac:dyDescent="0.25">
      <c r="B15639"/>
      <c r="C15639"/>
      <c r="D15639"/>
      <c r="E15639"/>
      <c r="F15639"/>
      <c r="G15639"/>
      <c r="H15639"/>
      <c r="I15639"/>
      <c r="J15639"/>
      <c r="K15639" s="91"/>
      <c r="L15639" s="91"/>
      <c r="M15639" s="91"/>
      <c r="R15639"/>
      <c r="S15639"/>
      <c r="T15639"/>
      <c r="U15639"/>
      <c r="V15639"/>
      <c r="W15639"/>
      <c r="X15639"/>
      <c r="Y15639"/>
      <c r="Z15639"/>
      <c r="AA15639"/>
      <c r="AB15639"/>
      <c r="AC15639"/>
    </row>
    <row r="15640" spans="2:29" s="14" customFormat="1" x14ac:dyDescent="0.25">
      <c r="B15640"/>
      <c r="C15640"/>
      <c r="D15640"/>
      <c r="E15640"/>
      <c r="F15640"/>
      <c r="G15640"/>
      <c r="H15640"/>
      <c r="I15640"/>
      <c r="J15640"/>
      <c r="K15640" s="91"/>
      <c r="L15640" s="91"/>
      <c r="M15640" s="91"/>
      <c r="R15640"/>
      <c r="S15640"/>
      <c r="T15640"/>
      <c r="U15640"/>
      <c r="V15640"/>
      <c r="W15640"/>
      <c r="X15640"/>
      <c r="Y15640"/>
      <c r="Z15640"/>
      <c r="AA15640"/>
      <c r="AB15640"/>
      <c r="AC15640"/>
    </row>
    <row r="15641" spans="2:29" s="14" customFormat="1" x14ac:dyDescent="0.25">
      <c r="B15641"/>
      <c r="C15641"/>
      <c r="D15641"/>
      <c r="E15641"/>
      <c r="F15641"/>
      <c r="G15641"/>
      <c r="H15641"/>
      <c r="I15641"/>
      <c r="J15641"/>
      <c r="K15641" s="91"/>
      <c r="L15641" s="91"/>
      <c r="M15641" s="91"/>
      <c r="R15641"/>
      <c r="S15641"/>
      <c r="T15641"/>
      <c r="U15641"/>
      <c r="V15641"/>
      <c r="W15641"/>
      <c r="X15641"/>
      <c r="Y15641"/>
      <c r="Z15641"/>
      <c r="AA15641"/>
      <c r="AB15641"/>
      <c r="AC15641"/>
    </row>
    <row r="15642" spans="2:29" s="14" customFormat="1" x14ac:dyDescent="0.25">
      <c r="B15642"/>
      <c r="C15642"/>
      <c r="D15642"/>
      <c r="E15642"/>
      <c r="F15642"/>
      <c r="G15642"/>
      <c r="H15642"/>
      <c r="I15642"/>
      <c r="J15642"/>
      <c r="K15642" s="91"/>
      <c r="L15642" s="91"/>
      <c r="M15642" s="91"/>
      <c r="R15642"/>
      <c r="S15642"/>
      <c r="T15642"/>
      <c r="U15642"/>
      <c r="V15642"/>
      <c r="W15642"/>
      <c r="X15642"/>
      <c r="Y15642"/>
      <c r="Z15642"/>
      <c r="AA15642"/>
      <c r="AB15642"/>
      <c r="AC15642"/>
    </row>
    <row r="15643" spans="2:29" s="14" customFormat="1" x14ac:dyDescent="0.25">
      <c r="B15643"/>
      <c r="C15643"/>
      <c r="D15643"/>
      <c r="E15643"/>
      <c r="F15643"/>
      <c r="G15643"/>
      <c r="H15643"/>
      <c r="I15643"/>
      <c r="J15643"/>
      <c r="K15643" s="91"/>
      <c r="L15643" s="91"/>
      <c r="M15643" s="91"/>
      <c r="R15643"/>
      <c r="S15643"/>
      <c r="T15643"/>
      <c r="U15643"/>
      <c r="V15643"/>
      <c r="W15643"/>
      <c r="X15643"/>
      <c r="Y15643"/>
      <c r="Z15643"/>
      <c r="AA15643"/>
      <c r="AB15643"/>
      <c r="AC15643"/>
    </row>
    <row r="15644" spans="2:29" s="14" customFormat="1" x14ac:dyDescent="0.25">
      <c r="B15644"/>
      <c r="C15644"/>
      <c r="D15644"/>
      <c r="E15644"/>
      <c r="F15644"/>
      <c r="G15644"/>
      <c r="H15644"/>
      <c r="I15644"/>
      <c r="J15644"/>
      <c r="K15644" s="91"/>
      <c r="L15644" s="91"/>
      <c r="M15644" s="91"/>
      <c r="R15644"/>
      <c r="S15644"/>
      <c r="T15644"/>
      <c r="U15644"/>
      <c r="V15644"/>
      <c r="W15644"/>
      <c r="X15644"/>
      <c r="Y15644"/>
      <c r="Z15644"/>
      <c r="AA15644"/>
      <c r="AB15644"/>
      <c r="AC15644"/>
    </row>
    <row r="15645" spans="2:29" s="14" customFormat="1" x14ac:dyDescent="0.25">
      <c r="B15645"/>
      <c r="C15645"/>
      <c r="D15645"/>
      <c r="E15645"/>
      <c r="F15645"/>
      <c r="G15645"/>
      <c r="H15645"/>
      <c r="I15645"/>
      <c r="J15645"/>
      <c r="K15645" s="91"/>
      <c r="L15645" s="91"/>
      <c r="M15645" s="91"/>
      <c r="R15645"/>
      <c r="S15645"/>
      <c r="T15645"/>
      <c r="U15645"/>
      <c r="V15645"/>
      <c r="W15645"/>
      <c r="X15645"/>
      <c r="Y15645"/>
      <c r="Z15645"/>
      <c r="AA15645"/>
      <c r="AB15645"/>
      <c r="AC15645"/>
    </row>
    <row r="15646" spans="2:29" s="14" customFormat="1" x14ac:dyDescent="0.25">
      <c r="B15646"/>
      <c r="C15646"/>
      <c r="D15646"/>
      <c r="E15646"/>
      <c r="F15646"/>
      <c r="G15646"/>
      <c r="H15646"/>
      <c r="I15646"/>
      <c r="J15646"/>
      <c r="K15646" s="91"/>
      <c r="L15646" s="91"/>
      <c r="M15646" s="91"/>
      <c r="R15646"/>
      <c r="S15646"/>
      <c r="T15646"/>
      <c r="U15646"/>
      <c r="V15646"/>
      <c r="W15646"/>
      <c r="X15646"/>
      <c r="Y15646"/>
      <c r="Z15646"/>
      <c r="AA15646"/>
      <c r="AB15646"/>
      <c r="AC15646"/>
    </row>
    <row r="15647" spans="2:29" s="14" customFormat="1" x14ac:dyDescent="0.25">
      <c r="B15647"/>
      <c r="C15647"/>
      <c r="D15647"/>
      <c r="E15647"/>
      <c r="F15647"/>
      <c r="G15647"/>
      <c r="H15647"/>
      <c r="I15647"/>
      <c r="J15647"/>
      <c r="K15647" s="91"/>
      <c r="L15647" s="91"/>
      <c r="M15647" s="91"/>
      <c r="R15647"/>
      <c r="S15647"/>
      <c r="T15647"/>
      <c r="U15647"/>
      <c r="V15647"/>
      <c r="W15647"/>
      <c r="X15647"/>
      <c r="Y15647"/>
      <c r="Z15647"/>
      <c r="AA15647"/>
      <c r="AB15647"/>
      <c r="AC15647"/>
    </row>
    <row r="15648" spans="2:29" s="14" customFormat="1" x14ac:dyDescent="0.25">
      <c r="B15648"/>
      <c r="C15648"/>
      <c r="D15648"/>
      <c r="E15648"/>
      <c r="F15648"/>
      <c r="G15648"/>
      <c r="H15648"/>
      <c r="I15648"/>
      <c r="J15648"/>
      <c r="K15648" s="91"/>
      <c r="L15648" s="91"/>
      <c r="M15648" s="91"/>
      <c r="R15648"/>
      <c r="S15648"/>
      <c r="T15648"/>
      <c r="U15648"/>
      <c r="V15648"/>
      <c r="W15648"/>
      <c r="X15648"/>
      <c r="Y15648"/>
      <c r="Z15648"/>
      <c r="AA15648"/>
      <c r="AB15648"/>
      <c r="AC15648"/>
    </row>
    <row r="15649" spans="2:29" s="14" customFormat="1" x14ac:dyDescent="0.25">
      <c r="B15649"/>
      <c r="C15649"/>
      <c r="D15649"/>
      <c r="E15649"/>
      <c r="F15649"/>
      <c r="G15649"/>
      <c r="H15649"/>
      <c r="I15649"/>
      <c r="J15649"/>
      <c r="K15649" s="91"/>
      <c r="L15649" s="91"/>
      <c r="M15649" s="91"/>
      <c r="R15649"/>
      <c r="S15649"/>
      <c r="T15649"/>
      <c r="U15649"/>
      <c r="V15649"/>
      <c r="W15649"/>
      <c r="X15649"/>
      <c r="Y15649"/>
      <c r="Z15649"/>
      <c r="AA15649"/>
      <c r="AB15649"/>
      <c r="AC15649"/>
    </row>
    <row r="15650" spans="2:29" s="14" customFormat="1" x14ac:dyDescent="0.25">
      <c r="B15650"/>
      <c r="C15650"/>
      <c r="D15650"/>
      <c r="E15650"/>
      <c r="F15650"/>
      <c r="G15650"/>
      <c r="H15650"/>
      <c r="I15650"/>
      <c r="J15650"/>
      <c r="K15650" s="91"/>
      <c r="L15650" s="91"/>
      <c r="M15650" s="91"/>
      <c r="R15650"/>
      <c r="S15650"/>
      <c r="T15650"/>
      <c r="U15650"/>
      <c r="V15650"/>
      <c r="W15650"/>
      <c r="X15650"/>
      <c r="Y15650"/>
      <c r="Z15650"/>
      <c r="AA15650"/>
      <c r="AB15650"/>
      <c r="AC15650"/>
    </row>
    <row r="15651" spans="2:29" s="14" customFormat="1" x14ac:dyDescent="0.25">
      <c r="B15651"/>
      <c r="C15651"/>
      <c r="D15651"/>
      <c r="E15651"/>
      <c r="F15651"/>
      <c r="G15651"/>
      <c r="H15651"/>
      <c r="I15651"/>
      <c r="J15651"/>
      <c r="K15651" s="91"/>
      <c r="L15651" s="91"/>
      <c r="M15651" s="91"/>
      <c r="R15651"/>
      <c r="S15651"/>
      <c r="T15651"/>
      <c r="U15651"/>
      <c r="V15651"/>
      <c r="W15651"/>
      <c r="X15651"/>
      <c r="Y15651"/>
      <c r="Z15651"/>
      <c r="AA15651"/>
      <c r="AB15651"/>
      <c r="AC15651"/>
    </row>
    <row r="15652" spans="2:29" s="14" customFormat="1" x14ac:dyDescent="0.25">
      <c r="B15652"/>
      <c r="C15652"/>
      <c r="D15652"/>
      <c r="E15652"/>
      <c r="F15652"/>
      <c r="G15652"/>
      <c r="H15652"/>
      <c r="I15652"/>
      <c r="J15652"/>
      <c r="K15652" s="91"/>
      <c r="L15652" s="91"/>
      <c r="M15652" s="91"/>
      <c r="R15652"/>
      <c r="S15652"/>
      <c r="T15652"/>
      <c r="U15652"/>
      <c r="V15652"/>
      <c r="W15652"/>
      <c r="X15652"/>
      <c r="Y15652"/>
      <c r="Z15652"/>
      <c r="AA15652"/>
      <c r="AB15652"/>
      <c r="AC15652"/>
    </row>
    <row r="15653" spans="2:29" s="14" customFormat="1" x14ac:dyDescent="0.25">
      <c r="B15653"/>
      <c r="C15653"/>
      <c r="D15653"/>
      <c r="E15653"/>
      <c r="F15653"/>
      <c r="G15653"/>
      <c r="H15653"/>
      <c r="I15653"/>
      <c r="J15653"/>
      <c r="K15653" s="91"/>
      <c r="L15653" s="91"/>
      <c r="M15653" s="91"/>
      <c r="R15653"/>
      <c r="S15653"/>
      <c r="T15653"/>
      <c r="U15653"/>
      <c r="V15653"/>
      <c r="W15653"/>
      <c r="X15653"/>
      <c r="Y15653"/>
      <c r="Z15653"/>
      <c r="AA15653"/>
      <c r="AB15653"/>
      <c r="AC15653"/>
    </row>
    <row r="15654" spans="2:29" s="14" customFormat="1" x14ac:dyDescent="0.25">
      <c r="B15654"/>
      <c r="C15654"/>
      <c r="D15654"/>
      <c r="E15654"/>
      <c r="F15654"/>
      <c r="G15654"/>
      <c r="H15654"/>
      <c r="I15654"/>
      <c r="J15654"/>
      <c r="K15654" s="91"/>
      <c r="L15654" s="91"/>
      <c r="M15654" s="91"/>
      <c r="R15654"/>
      <c r="S15654"/>
      <c r="T15654"/>
      <c r="U15654"/>
      <c r="V15654"/>
      <c r="W15654"/>
      <c r="X15654"/>
      <c r="Y15654"/>
      <c r="Z15654"/>
      <c r="AA15654"/>
      <c r="AB15654"/>
      <c r="AC15654"/>
    </row>
    <row r="15655" spans="2:29" s="14" customFormat="1" x14ac:dyDescent="0.25">
      <c r="B15655"/>
      <c r="C15655"/>
      <c r="D15655"/>
      <c r="E15655"/>
      <c r="F15655"/>
      <c r="G15655"/>
      <c r="H15655"/>
      <c r="I15655"/>
      <c r="J15655"/>
      <c r="K15655" s="91"/>
      <c r="L15655" s="91"/>
      <c r="M15655" s="91"/>
      <c r="R15655"/>
      <c r="S15655"/>
      <c r="T15655"/>
      <c r="U15655"/>
      <c r="V15655"/>
      <c r="W15655"/>
      <c r="X15655"/>
      <c r="Y15655"/>
      <c r="Z15655"/>
      <c r="AA15655"/>
      <c r="AB15655"/>
      <c r="AC15655"/>
    </row>
    <row r="15656" spans="2:29" s="14" customFormat="1" x14ac:dyDescent="0.25">
      <c r="B15656"/>
      <c r="C15656"/>
      <c r="D15656"/>
      <c r="E15656"/>
      <c r="F15656"/>
      <c r="G15656"/>
      <c r="H15656"/>
      <c r="I15656"/>
      <c r="J15656"/>
      <c r="K15656" s="91"/>
      <c r="L15656" s="91"/>
      <c r="M15656" s="91"/>
      <c r="R15656"/>
      <c r="S15656"/>
      <c r="T15656"/>
      <c r="U15656"/>
      <c r="V15656"/>
      <c r="W15656"/>
      <c r="X15656"/>
      <c r="Y15656"/>
      <c r="Z15656"/>
      <c r="AA15656"/>
      <c r="AB15656"/>
      <c r="AC15656"/>
    </row>
    <row r="15657" spans="2:29" s="14" customFormat="1" x14ac:dyDescent="0.25">
      <c r="B15657"/>
      <c r="C15657"/>
      <c r="D15657"/>
      <c r="E15657"/>
      <c r="F15657"/>
      <c r="G15657"/>
      <c r="H15657"/>
      <c r="I15657"/>
      <c r="J15657"/>
      <c r="K15657" s="91"/>
      <c r="L15657" s="91"/>
      <c r="M15657" s="91"/>
      <c r="R15657"/>
      <c r="S15657"/>
      <c r="T15657"/>
      <c r="U15657"/>
      <c r="V15657"/>
      <c r="W15657"/>
      <c r="X15657"/>
      <c r="Y15657"/>
      <c r="Z15657"/>
      <c r="AA15657"/>
      <c r="AB15657"/>
      <c r="AC15657"/>
    </row>
    <row r="15658" spans="2:29" s="14" customFormat="1" x14ac:dyDescent="0.25">
      <c r="B15658"/>
      <c r="C15658"/>
      <c r="D15658"/>
      <c r="E15658"/>
      <c r="F15658"/>
      <c r="G15658"/>
      <c r="H15658"/>
      <c r="I15658"/>
      <c r="J15658"/>
      <c r="K15658" s="91"/>
      <c r="L15658" s="91"/>
      <c r="M15658" s="91"/>
      <c r="R15658"/>
      <c r="S15658"/>
      <c r="T15658"/>
      <c r="U15658"/>
      <c r="V15658"/>
      <c r="W15658"/>
      <c r="X15658"/>
      <c r="Y15658"/>
      <c r="Z15658"/>
      <c r="AA15658"/>
      <c r="AB15658"/>
      <c r="AC15658"/>
    </row>
    <row r="15659" spans="2:29" s="14" customFormat="1" x14ac:dyDescent="0.25">
      <c r="B15659"/>
      <c r="C15659"/>
      <c r="D15659"/>
      <c r="E15659"/>
      <c r="F15659"/>
      <c r="G15659"/>
      <c r="H15659"/>
      <c r="I15659"/>
      <c r="J15659"/>
      <c r="K15659" s="91"/>
      <c r="L15659" s="91"/>
      <c r="M15659" s="91"/>
      <c r="R15659"/>
      <c r="S15659"/>
      <c r="T15659"/>
      <c r="U15659"/>
      <c r="V15659"/>
      <c r="W15659"/>
      <c r="X15659"/>
      <c r="Y15659"/>
      <c r="Z15659"/>
      <c r="AA15659"/>
      <c r="AB15659"/>
      <c r="AC15659"/>
    </row>
    <row r="15660" spans="2:29" s="14" customFormat="1" x14ac:dyDescent="0.25">
      <c r="B15660"/>
      <c r="C15660"/>
      <c r="D15660"/>
      <c r="E15660"/>
      <c r="F15660"/>
      <c r="G15660"/>
      <c r="H15660"/>
      <c r="I15660"/>
      <c r="J15660"/>
      <c r="K15660" s="91"/>
      <c r="L15660" s="91"/>
      <c r="M15660" s="91"/>
      <c r="R15660"/>
      <c r="S15660"/>
      <c r="T15660"/>
      <c r="U15660"/>
      <c r="V15660"/>
      <c r="W15660"/>
      <c r="X15660"/>
      <c r="Y15660"/>
      <c r="Z15660"/>
      <c r="AA15660"/>
      <c r="AB15660"/>
      <c r="AC15660"/>
    </row>
    <row r="15661" spans="2:29" s="14" customFormat="1" x14ac:dyDescent="0.25">
      <c r="B15661"/>
      <c r="C15661"/>
      <c r="D15661"/>
      <c r="E15661"/>
      <c r="F15661"/>
      <c r="G15661"/>
      <c r="H15661"/>
      <c r="I15661"/>
      <c r="J15661"/>
      <c r="K15661" s="91"/>
      <c r="L15661" s="91"/>
      <c r="M15661" s="91"/>
      <c r="R15661"/>
      <c r="S15661"/>
      <c r="T15661"/>
      <c r="U15661"/>
      <c r="V15661"/>
      <c r="W15661"/>
      <c r="X15661"/>
      <c r="Y15661"/>
      <c r="Z15661"/>
      <c r="AA15661"/>
      <c r="AB15661"/>
      <c r="AC15661"/>
    </row>
    <row r="15662" spans="2:29" s="14" customFormat="1" x14ac:dyDescent="0.25">
      <c r="B15662"/>
      <c r="C15662"/>
      <c r="D15662"/>
      <c r="E15662"/>
      <c r="F15662"/>
      <c r="G15662"/>
      <c r="H15662"/>
      <c r="I15662"/>
      <c r="J15662"/>
      <c r="K15662" s="91"/>
      <c r="L15662" s="91"/>
      <c r="M15662" s="91"/>
      <c r="R15662"/>
      <c r="S15662"/>
      <c r="T15662"/>
      <c r="U15662"/>
      <c r="V15662"/>
      <c r="W15662"/>
      <c r="X15662"/>
      <c r="Y15662"/>
      <c r="Z15662"/>
      <c r="AA15662"/>
      <c r="AB15662"/>
      <c r="AC15662"/>
    </row>
    <row r="15663" spans="2:29" s="14" customFormat="1" x14ac:dyDescent="0.25">
      <c r="B15663"/>
      <c r="C15663"/>
      <c r="D15663"/>
      <c r="E15663"/>
      <c r="F15663"/>
      <c r="G15663"/>
      <c r="H15663"/>
      <c r="I15663"/>
      <c r="J15663"/>
      <c r="K15663" s="91"/>
      <c r="L15663" s="91"/>
      <c r="M15663" s="91"/>
      <c r="R15663"/>
      <c r="S15663"/>
      <c r="T15663"/>
      <c r="U15663"/>
      <c r="V15663"/>
      <c r="W15663"/>
      <c r="X15663"/>
      <c r="Y15663"/>
      <c r="Z15663"/>
      <c r="AA15663"/>
      <c r="AB15663"/>
      <c r="AC15663"/>
    </row>
    <row r="15664" spans="2:29" s="14" customFormat="1" x14ac:dyDescent="0.25">
      <c r="B15664"/>
      <c r="C15664"/>
      <c r="D15664"/>
      <c r="E15664"/>
      <c r="F15664"/>
      <c r="G15664"/>
      <c r="H15664"/>
      <c r="I15664"/>
      <c r="J15664"/>
      <c r="K15664" s="91"/>
      <c r="L15664" s="91"/>
      <c r="M15664" s="91"/>
      <c r="R15664"/>
      <c r="S15664"/>
      <c r="T15664"/>
      <c r="U15664"/>
      <c r="V15664"/>
      <c r="W15664"/>
      <c r="X15664"/>
      <c r="Y15664"/>
      <c r="Z15664"/>
      <c r="AA15664"/>
      <c r="AB15664"/>
      <c r="AC15664"/>
    </row>
    <row r="15665" spans="2:29" s="14" customFormat="1" x14ac:dyDescent="0.25">
      <c r="B15665"/>
      <c r="C15665"/>
      <c r="D15665"/>
      <c r="E15665"/>
      <c r="F15665"/>
      <c r="G15665"/>
      <c r="H15665"/>
      <c r="I15665"/>
      <c r="J15665"/>
      <c r="K15665" s="91"/>
      <c r="L15665" s="91"/>
      <c r="M15665" s="91"/>
      <c r="R15665"/>
      <c r="S15665"/>
      <c r="T15665"/>
      <c r="U15665"/>
      <c r="V15665"/>
      <c r="W15665"/>
      <c r="X15665"/>
      <c r="Y15665"/>
      <c r="Z15665"/>
      <c r="AA15665"/>
      <c r="AB15665"/>
      <c r="AC15665"/>
    </row>
    <row r="15666" spans="2:29" s="14" customFormat="1" x14ac:dyDescent="0.25">
      <c r="B15666"/>
      <c r="C15666"/>
      <c r="D15666"/>
      <c r="E15666"/>
      <c r="F15666"/>
      <c r="G15666"/>
      <c r="H15666"/>
      <c r="I15666"/>
      <c r="J15666"/>
      <c r="K15666" s="91"/>
      <c r="L15666" s="91"/>
      <c r="M15666" s="91"/>
      <c r="R15666"/>
      <c r="S15666"/>
      <c r="T15666"/>
      <c r="U15666"/>
      <c r="V15666"/>
      <c r="W15666"/>
      <c r="X15666"/>
      <c r="Y15666"/>
      <c r="Z15666"/>
      <c r="AA15666"/>
      <c r="AB15666"/>
      <c r="AC15666"/>
    </row>
    <row r="15667" spans="2:29" s="14" customFormat="1" x14ac:dyDescent="0.25">
      <c r="B15667"/>
      <c r="C15667"/>
      <c r="D15667"/>
      <c r="E15667"/>
      <c r="F15667"/>
      <c r="G15667"/>
      <c r="H15667"/>
      <c r="I15667"/>
      <c r="J15667"/>
      <c r="K15667" s="91"/>
      <c r="L15667" s="91"/>
      <c r="M15667" s="91"/>
      <c r="R15667"/>
      <c r="S15667"/>
      <c r="T15667"/>
      <c r="U15667"/>
      <c r="V15667"/>
      <c r="W15667"/>
      <c r="X15667"/>
      <c r="Y15667"/>
      <c r="Z15667"/>
      <c r="AA15667"/>
      <c r="AB15667"/>
      <c r="AC15667"/>
    </row>
    <row r="15668" spans="2:29" s="14" customFormat="1" x14ac:dyDescent="0.25">
      <c r="B15668"/>
      <c r="C15668"/>
      <c r="D15668"/>
      <c r="E15668"/>
      <c r="F15668"/>
      <c r="G15668"/>
      <c r="H15668"/>
      <c r="I15668"/>
      <c r="J15668"/>
      <c r="K15668" s="91"/>
      <c r="L15668" s="91"/>
      <c r="M15668" s="91"/>
      <c r="R15668"/>
      <c r="S15668"/>
      <c r="T15668"/>
      <c r="U15668"/>
      <c r="V15668"/>
      <c r="W15668"/>
      <c r="X15668"/>
      <c r="Y15668"/>
      <c r="Z15668"/>
      <c r="AA15668"/>
      <c r="AB15668"/>
      <c r="AC15668"/>
    </row>
    <row r="15669" spans="2:29" s="14" customFormat="1" x14ac:dyDescent="0.25">
      <c r="B15669"/>
      <c r="C15669"/>
      <c r="D15669"/>
      <c r="E15669"/>
      <c r="F15669"/>
      <c r="G15669"/>
      <c r="H15669"/>
      <c r="I15669"/>
      <c r="J15669"/>
      <c r="K15669" s="91"/>
      <c r="L15669" s="91"/>
      <c r="M15669" s="91"/>
      <c r="R15669"/>
      <c r="S15669"/>
      <c r="T15669"/>
      <c r="U15669"/>
      <c r="V15669"/>
      <c r="W15669"/>
      <c r="X15669"/>
      <c r="Y15669"/>
      <c r="Z15669"/>
      <c r="AA15669"/>
      <c r="AB15669"/>
      <c r="AC15669"/>
    </row>
    <row r="15670" spans="2:29" s="14" customFormat="1" x14ac:dyDescent="0.25">
      <c r="B15670"/>
      <c r="C15670"/>
      <c r="D15670"/>
      <c r="E15670"/>
      <c r="F15670"/>
      <c r="G15670"/>
      <c r="H15670"/>
      <c r="I15670"/>
      <c r="J15670"/>
      <c r="K15670" s="91"/>
      <c r="L15670" s="91"/>
      <c r="M15670" s="91"/>
      <c r="R15670"/>
      <c r="S15670"/>
      <c r="T15670"/>
      <c r="U15670"/>
      <c r="V15670"/>
      <c r="W15670"/>
      <c r="X15670"/>
      <c r="Y15670"/>
      <c r="Z15670"/>
      <c r="AA15670"/>
      <c r="AB15670"/>
      <c r="AC15670"/>
    </row>
    <row r="15671" spans="2:29" s="14" customFormat="1" x14ac:dyDescent="0.25">
      <c r="B15671"/>
      <c r="C15671"/>
      <c r="D15671"/>
      <c r="E15671"/>
      <c r="F15671"/>
      <c r="G15671"/>
      <c r="H15671"/>
      <c r="I15671"/>
      <c r="J15671"/>
      <c r="K15671" s="91"/>
      <c r="L15671" s="91"/>
      <c r="M15671" s="91"/>
      <c r="R15671"/>
      <c r="S15671"/>
      <c r="T15671"/>
      <c r="U15671"/>
      <c r="V15671"/>
      <c r="W15671"/>
      <c r="X15671"/>
      <c r="Y15671"/>
      <c r="Z15671"/>
      <c r="AA15671"/>
      <c r="AB15671"/>
      <c r="AC15671"/>
    </row>
    <row r="15672" spans="2:29" s="14" customFormat="1" x14ac:dyDescent="0.25">
      <c r="B15672"/>
      <c r="C15672"/>
      <c r="D15672"/>
      <c r="E15672"/>
      <c r="F15672"/>
      <c r="G15672"/>
      <c r="H15672"/>
      <c r="I15672"/>
      <c r="J15672"/>
      <c r="K15672" s="91"/>
      <c r="L15672" s="91"/>
      <c r="M15672" s="91"/>
      <c r="R15672"/>
      <c r="S15672"/>
      <c r="T15672"/>
      <c r="U15672"/>
      <c r="V15672"/>
      <c r="W15672"/>
      <c r="X15672"/>
      <c r="Y15672"/>
      <c r="Z15672"/>
      <c r="AA15672"/>
      <c r="AB15672"/>
      <c r="AC15672"/>
    </row>
    <row r="15673" spans="2:29" s="14" customFormat="1" x14ac:dyDescent="0.25">
      <c r="B15673"/>
      <c r="C15673"/>
      <c r="D15673"/>
      <c r="E15673"/>
      <c r="F15673"/>
      <c r="G15673"/>
      <c r="H15673"/>
      <c r="I15673"/>
      <c r="J15673"/>
      <c r="K15673" s="91"/>
      <c r="L15673" s="91"/>
      <c r="M15673" s="91"/>
      <c r="R15673"/>
      <c r="S15673"/>
      <c r="T15673"/>
      <c r="U15673"/>
      <c r="V15673"/>
      <c r="W15673"/>
      <c r="X15673"/>
      <c r="Y15673"/>
      <c r="Z15673"/>
      <c r="AA15673"/>
      <c r="AB15673"/>
      <c r="AC15673"/>
    </row>
    <row r="15674" spans="2:29" s="14" customFormat="1" x14ac:dyDescent="0.25">
      <c r="B15674"/>
      <c r="C15674"/>
      <c r="D15674"/>
      <c r="E15674"/>
      <c r="F15674"/>
      <c r="G15674"/>
      <c r="H15674"/>
      <c r="I15674"/>
      <c r="J15674"/>
      <c r="K15674" s="91"/>
      <c r="L15674" s="91"/>
      <c r="M15674" s="91"/>
      <c r="R15674"/>
      <c r="S15674"/>
      <c r="T15674"/>
      <c r="U15674"/>
      <c r="V15674"/>
      <c r="W15674"/>
      <c r="X15674"/>
      <c r="Y15674"/>
      <c r="Z15674"/>
      <c r="AA15674"/>
      <c r="AB15674"/>
      <c r="AC15674"/>
    </row>
    <row r="15675" spans="2:29" s="14" customFormat="1" x14ac:dyDescent="0.25">
      <c r="B15675"/>
      <c r="C15675"/>
      <c r="D15675"/>
      <c r="E15675"/>
      <c r="F15675"/>
      <c r="G15675"/>
      <c r="H15675"/>
      <c r="I15675"/>
      <c r="J15675"/>
      <c r="K15675" s="91"/>
      <c r="L15675" s="91"/>
      <c r="M15675" s="91"/>
      <c r="R15675"/>
      <c r="S15675"/>
      <c r="T15675"/>
      <c r="U15675"/>
      <c r="V15675"/>
      <c r="W15675"/>
      <c r="X15675"/>
      <c r="Y15675"/>
      <c r="Z15675"/>
      <c r="AA15675"/>
      <c r="AB15675"/>
      <c r="AC15675"/>
    </row>
    <row r="15676" spans="2:29" s="14" customFormat="1" x14ac:dyDescent="0.25">
      <c r="B15676"/>
      <c r="C15676"/>
      <c r="D15676"/>
      <c r="E15676"/>
      <c r="F15676"/>
      <c r="G15676"/>
      <c r="H15676"/>
      <c r="I15676"/>
      <c r="J15676"/>
      <c r="K15676" s="91"/>
      <c r="L15676" s="91"/>
      <c r="M15676" s="91"/>
      <c r="R15676"/>
      <c r="S15676"/>
      <c r="T15676"/>
      <c r="U15676"/>
      <c r="V15676"/>
      <c r="W15676"/>
      <c r="X15676"/>
      <c r="Y15676"/>
      <c r="Z15676"/>
      <c r="AA15676"/>
      <c r="AB15676"/>
      <c r="AC15676"/>
    </row>
    <row r="15677" spans="2:29" s="14" customFormat="1" x14ac:dyDescent="0.25">
      <c r="B15677"/>
      <c r="C15677"/>
      <c r="D15677"/>
      <c r="E15677"/>
      <c r="F15677"/>
      <c r="G15677"/>
      <c r="H15677"/>
      <c r="I15677"/>
      <c r="J15677"/>
      <c r="K15677" s="91"/>
      <c r="L15677" s="91"/>
      <c r="M15677" s="91"/>
      <c r="R15677"/>
      <c r="S15677"/>
      <c r="T15677"/>
      <c r="U15677"/>
      <c r="V15677"/>
      <c r="W15677"/>
      <c r="X15677"/>
      <c r="Y15677"/>
      <c r="Z15677"/>
      <c r="AA15677"/>
      <c r="AB15677"/>
      <c r="AC15677"/>
    </row>
    <row r="15678" spans="2:29" s="14" customFormat="1" x14ac:dyDescent="0.25">
      <c r="B15678"/>
      <c r="C15678"/>
      <c r="D15678"/>
      <c r="E15678"/>
      <c r="F15678"/>
      <c r="G15678"/>
      <c r="H15678"/>
      <c r="I15678"/>
      <c r="J15678"/>
      <c r="K15678" s="91"/>
      <c r="L15678" s="91"/>
      <c r="M15678" s="91"/>
      <c r="R15678"/>
      <c r="S15678"/>
      <c r="T15678"/>
      <c r="U15678"/>
      <c r="V15678"/>
      <c r="W15678"/>
      <c r="X15678"/>
      <c r="Y15678"/>
      <c r="Z15678"/>
      <c r="AA15678"/>
      <c r="AB15678"/>
      <c r="AC15678"/>
    </row>
    <row r="15679" spans="2:29" s="14" customFormat="1" x14ac:dyDescent="0.25">
      <c r="B15679"/>
      <c r="C15679"/>
      <c r="D15679"/>
      <c r="E15679"/>
      <c r="F15679"/>
      <c r="G15679"/>
      <c r="H15679"/>
      <c r="I15679"/>
      <c r="J15679"/>
      <c r="K15679" s="91"/>
      <c r="L15679" s="91"/>
      <c r="M15679" s="91"/>
      <c r="R15679"/>
      <c r="S15679"/>
      <c r="T15679"/>
      <c r="U15679"/>
      <c r="V15679"/>
      <c r="W15679"/>
      <c r="X15679"/>
      <c r="Y15679"/>
      <c r="Z15679"/>
      <c r="AA15679"/>
      <c r="AB15679"/>
      <c r="AC15679"/>
    </row>
    <row r="15680" spans="2:29" s="14" customFormat="1" x14ac:dyDescent="0.25">
      <c r="B15680"/>
      <c r="C15680"/>
      <c r="D15680"/>
      <c r="E15680"/>
      <c r="F15680"/>
      <c r="G15680"/>
      <c r="H15680"/>
      <c r="I15680"/>
      <c r="J15680"/>
      <c r="K15680" s="91"/>
      <c r="L15680" s="91"/>
      <c r="M15680" s="91"/>
      <c r="R15680"/>
      <c r="S15680"/>
      <c r="T15680"/>
      <c r="U15680"/>
      <c r="V15680"/>
      <c r="W15680"/>
      <c r="X15680"/>
      <c r="Y15680"/>
      <c r="Z15680"/>
      <c r="AA15680"/>
      <c r="AB15680"/>
      <c r="AC15680"/>
    </row>
    <row r="15681" spans="2:29" s="14" customFormat="1" x14ac:dyDescent="0.25">
      <c r="B15681"/>
      <c r="C15681"/>
      <c r="D15681"/>
      <c r="E15681"/>
      <c r="F15681"/>
      <c r="G15681"/>
      <c r="H15681"/>
      <c r="I15681"/>
      <c r="J15681"/>
      <c r="K15681" s="91"/>
      <c r="L15681" s="91"/>
      <c r="M15681" s="91"/>
      <c r="R15681"/>
      <c r="S15681"/>
      <c r="T15681"/>
      <c r="U15681"/>
      <c r="V15681"/>
      <c r="W15681"/>
      <c r="X15681"/>
      <c r="Y15681"/>
      <c r="Z15681"/>
      <c r="AA15681"/>
      <c r="AB15681"/>
      <c r="AC15681"/>
    </row>
    <row r="15682" spans="2:29" s="14" customFormat="1" x14ac:dyDescent="0.25">
      <c r="B15682"/>
      <c r="C15682"/>
      <c r="D15682"/>
      <c r="E15682"/>
      <c r="F15682"/>
      <c r="G15682"/>
      <c r="H15682"/>
      <c r="I15682"/>
      <c r="J15682"/>
      <c r="K15682" s="91"/>
      <c r="L15682" s="91"/>
      <c r="M15682" s="91"/>
      <c r="R15682"/>
      <c r="S15682"/>
      <c r="T15682"/>
      <c r="U15682"/>
      <c r="V15682"/>
      <c r="W15682"/>
      <c r="X15682"/>
      <c r="Y15682"/>
      <c r="Z15682"/>
      <c r="AA15682"/>
      <c r="AB15682"/>
      <c r="AC15682"/>
    </row>
    <row r="15683" spans="2:29" s="14" customFormat="1" x14ac:dyDescent="0.25">
      <c r="B15683"/>
      <c r="C15683"/>
      <c r="D15683"/>
      <c r="E15683"/>
      <c r="F15683"/>
      <c r="G15683"/>
      <c r="H15683"/>
      <c r="I15683"/>
      <c r="J15683"/>
      <c r="K15683" s="91"/>
      <c r="L15683" s="91"/>
      <c r="M15683" s="91"/>
      <c r="R15683"/>
      <c r="S15683"/>
      <c r="T15683"/>
      <c r="U15683"/>
      <c r="V15683"/>
      <c r="W15683"/>
      <c r="X15683"/>
      <c r="Y15683"/>
      <c r="Z15683"/>
      <c r="AA15683"/>
      <c r="AB15683"/>
      <c r="AC15683"/>
    </row>
    <row r="15684" spans="2:29" s="14" customFormat="1" x14ac:dyDescent="0.25">
      <c r="B15684"/>
      <c r="C15684"/>
      <c r="D15684"/>
      <c r="E15684"/>
      <c r="F15684"/>
      <c r="G15684"/>
      <c r="H15684"/>
      <c r="I15684"/>
      <c r="J15684"/>
      <c r="K15684" s="91"/>
      <c r="L15684" s="91"/>
      <c r="M15684" s="91"/>
      <c r="R15684"/>
      <c r="S15684"/>
      <c r="T15684"/>
      <c r="U15684"/>
      <c r="V15684"/>
      <c r="W15684"/>
      <c r="X15684"/>
      <c r="Y15684"/>
      <c r="Z15684"/>
      <c r="AA15684"/>
      <c r="AB15684"/>
      <c r="AC15684"/>
    </row>
    <row r="15685" spans="2:29" s="14" customFormat="1" x14ac:dyDescent="0.25">
      <c r="B15685"/>
      <c r="C15685"/>
      <c r="D15685"/>
      <c r="E15685"/>
      <c r="F15685"/>
      <c r="G15685"/>
      <c r="H15685"/>
      <c r="I15685"/>
      <c r="J15685"/>
      <c r="K15685" s="91"/>
      <c r="L15685" s="91"/>
      <c r="M15685" s="91"/>
      <c r="R15685"/>
      <c r="S15685"/>
      <c r="T15685"/>
      <c r="U15685"/>
      <c r="V15685"/>
      <c r="W15685"/>
      <c r="X15685"/>
      <c r="Y15685"/>
      <c r="Z15685"/>
      <c r="AA15685"/>
      <c r="AB15685"/>
      <c r="AC15685"/>
    </row>
    <row r="15686" spans="2:29" s="14" customFormat="1" x14ac:dyDescent="0.25">
      <c r="B15686"/>
      <c r="C15686"/>
      <c r="D15686"/>
      <c r="E15686"/>
      <c r="F15686"/>
      <c r="G15686"/>
      <c r="H15686"/>
      <c r="I15686"/>
      <c r="J15686"/>
      <c r="K15686" s="91"/>
      <c r="L15686" s="91"/>
      <c r="M15686" s="91"/>
      <c r="R15686"/>
      <c r="S15686"/>
      <c r="T15686"/>
      <c r="U15686"/>
      <c r="V15686"/>
      <c r="W15686"/>
      <c r="X15686"/>
      <c r="Y15686"/>
      <c r="Z15686"/>
      <c r="AA15686"/>
      <c r="AB15686"/>
      <c r="AC15686"/>
    </row>
    <row r="15687" spans="2:29" s="14" customFormat="1" x14ac:dyDescent="0.25">
      <c r="B15687"/>
      <c r="C15687"/>
      <c r="D15687"/>
      <c r="E15687"/>
      <c r="F15687"/>
      <c r="G15687"/>
      <c r="H15687"/>
      <c r="I15687"/>
      <c r="J15687"/>
      <c r="K15687" s="91"/>
      <c r="L15687" s="91"/>
      <c r="M15687" s="91"/>
      <c r="R15687"/>
      <c r="S15687"/>
      <c r="T15687"/>
      <c r="U15687"/>
      <c r="V15687"/>
      <c r="W15687"/>
      <c r="X15687"/>
      <c r="Y15687"/>
      <c r="Z15687"/>
      <c r="AA15687"/>
      <c r="AB15687"/>
      <c r="AC15687"/>
    </row>
    <row r="15688" spans="2:29" s="14" customFormat="1" x14ac:dyDescent="0.25">
      <c r="B15688"/>
      <c r="C15688"/>
      <c r="D15688"/>
      <c r="E15688"/>
      <c r="F15688"/>
      <c r="G15688"/>
      <c r="H15688"/>
      <c r="I15688"/>
      <c r="J15688"/>
      <c r="K15688" s="91"/>
      <c r="L15688" s="91"/>
      <c r="M15688" s="91"/>
      <c r="R15688"/>
      <c r="S15688"/>
      <c r="T15688"/>
      <c r="U15688"/>
      <c r="V15688"/>
      <c r="W15688"/>
      <c r="X15688"/>
      <c r="Y15688"/>
      <c r="Z15688"/>
      <c r="AA15688"/>
      <c r="AB15688"/>
      <c r="AC15688"/>
    </row>
    <row r="15689" spans="2:29" s="14" customFormat="1" x14ac:dyDescent="0.25">
      <c r="B15689"/>
      <c r="C15689"/>
      <c r="D15689"/>
      <c r="E15689"/>
      <c r="F15689"/>
      <c r="G15689"/>
      <c r="H15689"/>
      <c r="I15689"/>
      <c r="J15689"/>
      <c r="K15689" s="91"/>
      <c r="L15689" s="91"/>
      <c r="M15689" s="91"/>
      <c r="R15689"/>
      <c r="S15689"/>
      <c r="T15689"/>
      <c r="U15689"/>
      <c r="V15689"/>
      <c r="W15689"/>
      <c r="X15689"/>
      <c r="Y15689"/>
      <c r="Z15689"/>
      <c r="AA15689"/>
      <c r="AB15689"/>
      <c r="AC15689"/>
    </row>
    <row r="15690" spans="2:29" s="14" customFormat="1" x14ac:dyDescent="0.25">
      <c r="B15690"/>
      <c r="C15690"/>
      <c r="D15690"/>
      <c r="E15690"/>
      <c r="F15690"/>
      <c r="G15690"/>
      <c r="H15690"/>
      <c r="I15690"/>
      <c r="J15690"/>
      <c r="K15690" s="91"/>
      <c r="L15690" s="91"/>
      <c r="M15690" s="91"/>
      <c r="R15690"/>
      <c r="S15690"/>
      <c r="T15690"/>
      <c r="U15690"/>
      <c r="V15690"/>
      <c r="W15690"/>
      <c r="X15690"/>
      <c r="Y15690"/>
      <c r="Z15690"/>
      <c r="AA15690"/>
      <c r="AB15690"/>
      <c r="AC15690"/>
    </row>
    <row r="15691" spans="2:29" s="14" customFormat="1" x14ac:dyDescent="0.25">
      <c r="B15691"/>
      <c r="C15691"/>
      <c r="D15691"/>
      <c r="E15691"/>
      <c r="F15691"/>
      <c r="G15691"/>
      <c r="H15691"/>
      <c r="I15691"/>
      <c r="J15691"/>
      <c r="K15691" s="91"/>
      <c r="L15691" s="91"/>
      <c r="M15691" s="91"/>
      <c r="R15691"/>
      <c r="S15691"/>
      <c r="T15691"/>
      <c r="U15691"/>
      <c r="V15691"/>
      <c r="W15691"/>
      <c r="X15691"/>
      <c r="Y15691"/>
      <c r="Z15691"/>
      <c r="AA15691"/>
      <c r="AB15691"/>
      <c r="AC15691"/>
    </row>
    <row r="15692" spans="2:29" s="14" customFormat="1" x14ac:dyDescent="0.25">
      <c r="B15692"/>
      <c r="C15692"/>
      <c r="D15692"/>
      <c r="E15692"/>
      <c r="F15692"/>
      <c r="G15692"/>
      <c r="H15692"/>
      <c r="I15692"/>
      <c r="J15692"/>
      <c r="K15692" s="91"/>
      <c r="L15692" s="91"/>
      <c r="M15692" s="91"/>
      <c r="R15692"/>
      <c r="S15692"/>
      <c r="T15692"/>
      <c r="U15692"/>
      <c r="V15692"/>
      <c r="W15692"/>
      <c r="X15692"/>
      <c r="Y15692"/>
      <c r="Z15692"/>
      <c r="AA15692"/>
      <c r="AB15692"/>
      <c r="AC15692"/>
    </row>
    <row r="15693" spans="2:29" s="14" customFormat="1" x14ac:dyDescent="0.25">
      <c r="B15693"/>
      <c r="C15693"/>
      <c r="D15693"/>
      <c r="E15693"/>
      <c r="F15693"/>
      <c r="G15693"/>
      <c r="H15693"/>
      <c r="I15693"/>
      <c r="J15693"/>
      <c r="K15693" s="91"/>
      <c r="L15693" s="91"/>
      <c r="M15693" s="91"/>
      <c r="R15693"/>
      <c r="S15693"/>
      <c r="T15693"/>
      <c r="U15693"/>
      <c r="V15693"/>
      <c r="W15693"/>
      <c r="X15693"/>
      <c r="Y15693"/>
      <c r="Z15693"/>
      <c r="AA15693"/>
      <c r="AB15693"/>
      <c r="AC15693"/>
    </row>
    <row r="15694" spans="2:29" s="14" customFormat="1" x14ac:dyDescent="0.25">
      <c r="B15694"/>
      <c r="C15694"/>
      <c r="D15694"/>
      <c r="E15694"/>
      <c r="F15694"/>
      <c r="G15694"/>
      <c r="H15694"/>
      <c r="I15694"/>
      <c r="J15694"/>
      <c r="K15694" s="91"/>
      <c r="L15694" s="91"/>
      <c r="M15694" s="91"/>
      <c r="R15694"/>
      <c r="S15694"/>
      <c r="T15694"/>
      <c r="U15694"/>
      <c r="V15694"/>
      <c r="W15694"/>
      <c r="X15694"/>
      <c r="Y15694"/>
      <c r="Z15694"/>
      <c r="AA15694"/>
      <c r="AB15694"/>
      <c r="AC15694"/>
    </row>
    <row r="15695" spans="2:29" s="14" customFormat="1" x14ac:dyDescent="0.25">
      <c r="B15695"/>
      <c r="C15695"/>
      <c r="D15695"/>
      <c r="E15695"/>
      <c r="F15695"/>
      <c r="G15695"/>
      <c r="H15695"/>
      <c r="I15695"/>
      <c r="J15695"/>
      <c r="K15695" s="91"/>
      <c r="L15695" s="91"/>
      <c r="M15695" s="91"/>
      <c r="R15695"/>
      <c r="S15695"/>
      <c r="T15695"/>
      <c r="U15695"/>
      <c r="V15695"/>
      <c r="W15695"/>
      <c r="X15695"/>
      <c r="Y15695"/>
      <c r="Z15695"/>
      <c r="AA15695"/>
      <c r="AB15695"/>
      <c r="AC15695"/>
    </row>
    <row r="15696" spans="2:29" s="14" customFormat="1" x14ac:dyDescent="0.25">
      <c r="B15696"/>
      <c r="C15696"/>
      <c r="D15696"/>
      <c r="E15696"/>
      <c r="F15696"/>
      <c r="G15696"/>
      <c r="H15696"/>
      <c r="I15696"/>
      <c r="J15696"/>
      <c r="K15696" s="91"/>
      <c r="L15696" s="91"/>
      <c r="M15696" s="91"/>
      <c r="R15696"/>
      <c r="S15696"/>
      <c r="T15696"/>
      <c r="U15696"/>
      <c r="V15696"/>
      <c r="W15696"/>
      <c r="X15696"/>
      <c r="Y15696"/>
      <c r="Z15696"/>
      <c r="AA15696"/>
      <c r="AB15696"/>
      <c r="AC15696"/>
    </row>
    <row r="15697" spans="2:29" s="14" customFormat="1" x14ac:dyDescent="0.25">
      <c r="B15697"/>
      <c r="C15697"/>
      <c r="D15697"/>
      <c r="E15697"/>
      <c r="F15697"/>
      <c r="G15697"/>
      <c r="H15697"/>
      <c r="I15697"/>
      <c r="J15697"/>
      <c r="K15697" s="91"/>
      <c r="L15697" s="91"/>
      <c r="M15697" s="91"/>
      <c r="R15697"/>
      <c r="S15697"/>
      <c r="T15697"/>
      <c r="U15697"/>
      <c r="V15697"/>
      <c r="W15697"/>
      <c r="X15697"/>
      <c r="Y15697"/>
      <c r="Z15697"/>
      <c r="AA15697"/>
      <c r="AB15697"/>
      <c r="AC15697"/>
    </row>
    <row r="15698" spans="2:29" s="14" customFormat="1" x14ac:dyDescent="0.25">
      <c r="B15698"/>
      <c r="C15698"/>
      <c r="D15698"/>
      <c r="E15698"/>
      <c r="F15698"/>
      <c r="G15698"/>
      <c r="H15698"/>
      <c r="I15698"/>
      <c r="J15698"/>
      <c r="K15698" s="91"/>
      <c r="L15698" s="91"/>
      <c r="M15698" s="91"/>
      <c r="R15698"/>
      <c r="S15698"/>
      <c r="T15698"/>
      <c r="U15698"/>
      <c r="V15698"/>
      <c r="W15698"/>
      <c r="X15698"/>
      <c r="Y15698"/>
      <c r="Z15698"/>
      <c r="AA15698"/>
      <c r="AB15698"/>
      <c r="AC15698"/>
    </row>
    <row r="15699" spans="2:29" s="14" customFormat="1" x14ac:dyDescent="0.25">
      <c r="B15699"/>
      <c r="C15699"/>
      <c r="D15699"/>
      <c r="E15699"/>
      <c r="F15699"/>
      <c r="G15699"/>
      <c r="H15699"/>
      <c r="I15699"/>
      <c r="J15699"/>
      <c r="K15699" s="91"/>
      <c r="L15699" s="91"/>
      <c r="M15699" s="91"/>
      <c r="R15699"/>
      <c r="S15699"/>
      <c r="T15699"/>
      <c r="U15699"/>
      <c r="V15699"/>
      <c r="W15699"/>
      <c r="X15699"/>
      <c r="Y15699"/>
      <c r="Z15699"/>
      <c r="AA15699"/>
      <c r="AB15699"/>
      <c r="AC15699"/>
    </row>
    <row r="15700" spans="2:29" s="14" customFormat="1" x14ac:dyDescent="0.25">
      <c r="B15700"/>
      <c r="C15700"/>
      <c r="D15700"/>
      <c r="E15700"/>
      <c r="F15700"/>
      <c r="G15700"/>
      <c r="H15700"/>
      <c r="I15700"/>
      <c r="J15700"/>
      <c r="K15700" s="91"/>
      <c r="L15700" s="91"/>
      <c r="M15700" s="91"/>
      <c r="R15700"/>
      <c r="S15700"/>
      <c r="T15700"/>
      <c r="U15700"/>
      <c r="V15700"/>
      <c r="W15700"/>
      <c r="X15700"/>
      <c r="Y15700"/>
      <c r="Z15700"/>
      <c r="AA15700"/>
      <c r="AB15700"/>
      <c r="AC15700"/>
    </row>
    <row r="15701" spans="2:29" s="14" customFormat="1" x14ac:dyDescent="0.25">
      <c r="B15701"/>
      <c r="C15701"/>
      <c r="D15701"/>
      <c r="E15701"/>
      <c r="F15701"/>
      <c r="G15701"/>
      <c r="H15701"/>
      <c r="I15701"/>
      <c r="J15701"/>
      <c r="K15701" s="91"/>
      <c r="L15701" s="91"/>
      <c r="M15701" s="91"/>
      <c r="R15701"/>
      <c r="S15701"/>
      <c r="T15701"/>
      <c r="U15701"/>
      <c r="V15701"/>
      <c r="W15701"/>
      <c r="X15701"/>
      <c r="Y15701"/>
      <c r="Z15701"/>
      <c r="AA15701"/>
      <c r="AB15701"/>
      <c r="AC15701"/>
    </row>
    <row r="15702" spans="2:29" s="14" customFormat="1" x14ac:dyDescent="0.25">
      <c r="B15702"/>
      <c r="C15702"/>
      <c r="D15702"/>
      <c r="E15702"/>
      <c r="F15702"/>
      <c r="G15702"/>
      <c r="H15702"/>
      <c r="I15702"/>
      <c r="J15702"/>
      <c r="K15702" s="91"/>
      <c r="L15702" s="91"/>
      <c r="M15702" s="91"/>
      <c r="R15702"/>
      <c r="S15702"/>
      <c r="T15702"/>
      <c r="U15702"/>
      <c r="V15702"/>
      <c r="W15702"/>
      <c r="X15702"/>
      <c r="Y15702"/>
      <c r="Z15702"/>
      <c r="AA15702"/>
      <c r="AB15702"/>
      <c r="AC15702"/>
    </row>
    <row r="15703" spans="2:29" s="14" customFormat="1" x14ac:dyDescent="0.25">
      <c r="B15703"/>
      <c r="C15703"/>
      <c r="D15703"/>
      <c r="E15703"/>
      <c r="F15703"/>
      <c r="G15703"/>
      <c r="H15703"/>
      <c r="I15703"/>
      <c r="J15703"/>
      <c r="K15703" s="91"/>
      <c r="L15703" s="91"/>
      <c r="M15703" s="91"/>
      <c r="R15703"/>
      <c r="S15703"/>
      <c r="T15703"/>
      <c r="U15703"/>
      <c r="V15703"/>
      <c r="W15703"/>
      <c r="X15703"/>
      <c r="Y15703"/>
      <c r="Z15703"/>
      <c r="AA15703"/>
      <c r="AB15703"/>
      <c r="AC15703"/>
    </row>
    <row r="15704" spans="2:29" s="14" customFormat="1" x14ac:dyDescent="0.25">
      <c r="B15704"/>
      <c r="C15704"/>
      <c r="D15704"/>
      <c r="E15704"/>
      <c r="F15704"/>
      <c r="G15704"/>
      <c r="H15704"/>
      <c r="I15704"/>
      <c r="J15704"/>
      <c r="K15704" s="91"/>
      <c r="L15704" s="91"/>
      <c r="M15704" s="91"/>
      <c r="R15704"/>
      <c r="S15704"/>
      <c r="T15704"/>
      <c r="U15704"/>
      <c r="V15704"/>
      <c r="W15704"/>
      <c r="X15704"/>
      <c r="Y15704"/>
      <c r="Z15704"/>
      <c r="AA15704"/>
      <c r="AB15704"/>
      <c r="AC15704"/>
    </row>
    <row r="15705" spans="2:29" s="14" customFormat="1" x14ac:dyDescent="0.25">
      <c r="B15705"/>
      <c r="C15705"/>
      <c r="D15705"/>
      <c r="E15705"/>
      <c r="F15705"/>
      <c r="G15705"/>
      <c r="H15705"/>
      <c r="I15705"/>
      <c r="J15705"/>
      <c r="K15705" s="91"/>
      <c r="L15705" s="91"/>
      <c r="M15705" s="91"/>
      <c r="R15705"/>
      <c r="S15705"/>
      <c r="T15705"/>
      <c r="U15705"/>
      <c r="V15705"/>
      <c r="W15705"/>
      <c r="X15705"/>
      <c r="Y15705"/>
      <c r="Z15705"/>
      <c r="AA15705"/>
      <c r="AB15705"/>
      <c r="AC15705"/>
    </row>
    <row r="15706" spans="2:29" s="14" customFormat="1" x14ac:dyDescent="0.25">
      <c r="B15706"/>
      <c r="C15706"/>
      <c r="D15706"/>
      <c r="E15706"/>
      <c r="F15706"/>
      <c r="G15706"/>
      <c r="H15706"/>
      <c r="I15706"/>
      <c r="J15706"/>
      <c r="K15706" s="91"/>
      <c r="L15706" s="91"/>
      <c r="M15706" s="91"/>
      <c r="R15706"/>
      <c r="S15706"/>
      <c r="T15706"/>
      <c r="U15706"/>
      <c r="V15706"/>
      <c r="W15706"/>
      <c r="X15706"/>
      <c r="Y15706"/>
      <c r="Z15706"/>
      <c r="AA15706"/>
      <c r="AB15706"/>
      <c r="AC15706"/>
    </row>
    <row r="15707" spans="2:29" s="14" customFormat="1" x14ac:dyDescent="0.25">
      <c r="B15707"/>
      <c r="C15707"/>
      <c r="D15707"/>
      <c r="E15707"/>
      <c r="F15707"/>
      <c r="G15707"/>
      <c r="H15707"/>
      <c r="I15707"/>
      <c r="J15707"/>
      <c r="K15707" s="91"/>
      <c r="L15707" s="91"/>
      <c r="M15707" s="91"/>
      <c r="R15707"/>
      <c r="S15707"/>
      <c r="T15707"/>
      <c r="U15707"/>
      <c r="V15707"/>
      <c r="W15707"/>
      <c r="X15707"/>
      <c r="Y15707"/>
      <c r="Z15707"/>
      <c r="AA15707"/>
      <c r="AB15707"/>
      <c r="AC15707"/>
    </row>
    <row r="15708" spans="2:29" s="14" customFormat="1" x14ac:dyDescent="0.25">
      <c r="B15708"/>
      <c r="C15708"/>
      <c r="D15708"/>
      <c r="E15708"/>
      <c r="F15708"/>
      <c r="G15708"/>
      <c r="H15708"/>
      <c r="I15708"/>
      <c r="J15708"/>
      <c r="K15708" s="91"/>
      <c r="L15708" s="91"/>
      <c r="M15708" s="91"/>
      <c r="R15708"/>
      <c r="S15708"/>
      <c r="T15708"/>
      <c r="U15708"/>
      <c r="V15708"/>
      <c r="W15708"/>
      <c r="X15708"/>
      <c r="Y15708"/>
      <c r="Z15708"/>
      <c r="AA15708"/>
      <c r="AB15708"/>
      <c r="AC15708"/>
    </row>
    <row r="15709" spans="2:29" s="14" customFormat="1" x14ac:dyDescent="0.25">
      <c r="B15709"/>
      <c r="C15709"/>
      <c r="D15709"/>
      <c r="E15709"/>
      <c r="F15709"/>
      <c r="G15709"/>
      <c r="H15709"/>
      <c r="I15709"/>
      <c r="J15709"/>
      <c r="K15709" s="91"/>
      <c r="L15709" s="91"/>
      <c r="M15709" s="91"/>
      <c r="R15709"/>
      <c r="S15709"/>
      <c r="T15709"/>
      <c r="U15709"/>
      <c r="V15709"/>
      <c r="W15709"/>
      <c r="X15709"/>
      <c r="Y15709"/>
      <c r="Z15709"/>
      <c r="AA15709"/>
      <c r="AB15709"/>
      <c r="AC15709"/>
    </row>
    <row r="15710" spans="2:29" s="14" customFormat="1" x14ac:dyDescent="0.25">
      <c r="B15710"/>
      <c r="C15710"/>
      <c r="D15710"/>
      <c r="E15710"/>
      <c r="F15710"/>
      <c r="G15710"/>
      <c r="H15710"/>
      <c r="I15710"/>
      <c r="J15710"/>
      <c r="K15710" s="91"/>
      <c r="L15710" s="91"/>
      <c r="M15710" s="91"/>
      <c r="R15710"/>
      <c r="S15710"/>
      <c r="T15710"/>
      <c r="U15710"/>
      <c r="V15710"/>
      <c r="W15710"/>
      <c r="X15710"/>
      <c r="Y15710"/>
      <c r="Z15710"/>
      <c r="AA15710"/>
      <c r="AB15710"/>
      <c r="AC15710"/>
    </row>
    <row r="15711" spans="2:29" s="14" customFormat="1" x14ac:dyDescent="0.25">
      <c r="B15711"/>
      <c r="C15711"/>
      <c r="D15711"/>
      <c r="E15711"/>
      <c r="F15711"/>
      <c r="G15711"/>
      <c r="H15711"/>
      <c r="I15711"/>
      <c r="J15711"/>
      <c r="K15711" s="91"/>
      <c r="L15711" s="91"/>
      <c r="M15711" s="91"/>
      <c r="R15711"/>
      <c r="S15711"/>
      <c r="T15711"/>
      <c r="U15711"/>
      <c r="V15711"/>
      <c r="W15711"/>
      <c r="X15711"/>
      <c r="Y15711"/>
      <c r="Z15711"/>
      <c r="AA15711"/>
      <c r="AB15711"/>
      <c r="AC15711"/>
    </row>
    <row r="15712" spans="2:29" s="14" customFormat="1" x14ac:dyDescent="0.25">
      <c r="B15712"/>
      <c r="C15712"/>
      <c r="D15712"/>
      <c r="E15712"/>
      <c r="F15712"/>
      <c r="G15712"/>
      <c r="H15712"/>
      <c r="I15712"/>
      <c r="J15712"/>
      <c r="K15712" s="91"/>
      <c r="L15712" s="91"/>
      <c r="M15712" s="91"/>
      <c r="R15712"/>
      <c r="S15712"/>
      <c r="T15712"/>
      <c r="U15712"/>
      <c r="V15712"/>
      <c r="W15712"/>
      <c r="X15712"/>
      <c r="Y15712"/>
      <c r="Z15712"/>
      <c r="AA15712"/>
      <c r="AB15712"/>
      <c r="AC15712"/>
    </row>
    <row r="15713" spans="2:29" s="14" customFormat="1" x14ac:dyDescent="0.25">
      <c r="B15713"/>
      <c r="C15713"/>
      <c r="D15713"/>
      <c r="E15713"/>
      <c r="F15713"/>
      <c r="G15713"/>
      <c r="H15713"/>
      <c r="I15713"/>
      <c r="J15713"/>
      <c r="K15713" s="91"/>
      <c r="L15713" s="91"/>
      <c r="M15713" s="91"/>
      <c r="R15713"/>
      <c r="S15713"/>
      <c r="T15713"/>
      <c r="U15713"/>
      <c r="V15713"/>
      <c r="W15713"/>
      <c r="X15713"/>
      <c r="Y15713"/>
      <c r="Z15713"/>
      <c r="AA15713"/>
      <c r="AB15713"/>
      <c r="AC15713"/>
    </row>
    <row r="15714" spans="2:29" s="14" customFormat="1" x14ac:dyDescent="0.25">
      <c r="B15714"/>
      <c r="C15714"/>
      <c r="D15714"/>
      <c r="E15714"/>
      <c r="F15714"/>
      <c r="G15714"/>
      <c r="H15714"/>
      <c r="I15714"/>
      <c r="J15714"/>
      <c r="K15714" s="91"/>
      <c r="L15714" s="91"/>
      <c r="M15714" s="91"/>
      <c r="R15714"/>
      <c r="S15714"/>
      <c r="T15714"/>
      <c r="U15714"/>
      <c r="V15714"/>
      <c r="W15714"/>
      <c r="X15714"/>
      <c r="Y15714"/>
      <c r="Z15714"/>
      <c r="AA15714"/>
      <c r="AB15714"/>
      <c r="AC15714"/>
    </row>
    <row r="15715" spans="2:29" s="14" customFormat="1" x14ac:dyDescent="0.25">
      <c r="B15715"/>
      <c r="C15715"/>
      <c r="D15715"/>
      <c r="E15715"/>
      <c r="F15715"/>
      <c r="G15715"/>
      <c r="H15715"/>
      <c r="I15715"/>
      <c r="J15715"/>
      <c r="K15715" s="91"/>
      <c r="L15715" s="91"/>
      <c r="M15715" s="91"/>
      <c r="R15715"/>
      <c r="S15715"/>
      <c r="T15715"/>
      <c r="U15715"/>
      <c r="V15715"/>
      <c r="W15715"/>
      <c r="X15715"/>
      <c r="Y15715"/>
      <c r="Z15715"/>
      <c r="AA15715"/>
      <c r="AB15715"/>
      <c r="AC15715"/>
    </row>
    <row r="15716" spans="2:29" s="14" customFormat="1" x14ac:dyDescent="0.25">
      <c r="B15716"/>
      <c r="C15716"/>
      <c r="D15716"/>
      <c r="E15716"/>
      <c r="F15716"/>
      <c r="G15716"/>
      <c r="H15716"/>
      <c r="I15716"/>
      <c r="J15716"/>
      <c r="K15716" s="91"/>
      <c r="L15716" s="91"/>
      <c r="M15716" s="91"/>
      <c r="R15716"/>
      <c r="S15716"/>
      <c r="T15716"/>
      <c r="U15716"/>
      <c r="V15716"/>
      <c r="W15716"/>
      <c r="X15716"/>
      <c r="Y15716"/>
      <c r="Z15716"/>
      <c r="AA15716"/>
      <c r="AB15716"/>
      <c r="AC15716"/>
    </row>
    <row r="15717" spans="2:29" s="14" customFormat="1" x14ac:dyDescent="0.25">
      <c r="B15717"/>
      <c r="C15717"/>
      <c r="D15717"/>
      <c r="E15717"/>
      <c r="F15717"/>
      <c r="G15717"/>
      <c r="H15717"/>
      <c r="I15717"/>
      <c r="J15717"/>
      <c r="K15717" s="91"/>
      <c r="L15717" s="91"/>
      <c r="M15717" s="91"/>
      <c r="R15717"/>
      <c r="S15717"/>
      <c r="T15717"/>
      <c r="U15717"/>
      <c r="V15717"/>
      <c r="W15717"/>
      <c r="X15717"/>
      <c r="Y15717"/>
      <c r="Z15717"/>
      <c r="AA15717"/>
      <c r="AB15717"/>
      <c r="AC15717"/>
    </row>
    <row r="15718" spans="2:29" s="14" customFormat="1" x14ac:dyDescent="0.25">
      <c r="B15718"/>
      <c r="C15718"/>
      <c r="D15718"/>
      <c r="E15718"/>
      <c r="F15718"/>
      <c r="G15718"/>
      <c r="H15718"/>
      <c r="I15718"/>
      <c r="J15718"/>
      <c r="K15718" s="91"/>
      <c r="L15718" s="91"/>
      <c r="M15718" s="91"/>
      <c r="R15718"/>
      <c r="S15718"/>
      <c r="T15718"/>
      <c r="U15718"/>
      <c r="V15718"/>
      <c r="W15718"/>
      <c r="X15718"/>
      <c r="Y15718"/>
      <c r="Z15718"/>
      <c r="AA15718"/>
      <c r="AB15718"/>
      <c r="AC15718"/>
    </row>
    <row r="15719" spans="2:29" s="14" customFormat="1" x14ac:dyDescent="0.25">
      <c r="B15719"/>
      <c r="C15719"/>
      <c r="D15719"/>
      <c r="E15719"/>
      <c r="F15719"/>
      <c r="G15719"/>
      <c r="H15719"/>
      <c r="I15719"/>
      <c r="J15719"/>
      <c r="K15719" s="91"/>
      <c r="L15719" s="91"/>
      <c r="M15719" s="91"/>
      <c r="R15719"/>
      <c r="S15719"/>
      <c r="T15719"/>
      <c r="U15719"/>
      <c r="V15719"/>
      <c r="W15719"/>
      <c r="X15719"/>
      <c r="Y15719"/>
      <c r="Z15719"/>
      <c r="AA15719"/>
      <c r="AB15719"/>
      <c r="AC15719"/>
    </row>
    <row r="15720" spans="2:29" s="14" customFormat="1" x14ac:dyDescent="0.25">
      <c r="B15720"/>
      <c r="C15720"/>
      <c r="D15720"/>
      <c r="E15720"/>
      <c r="F15720"/>
      <c r="G15720"/>
      <c r="H15720"/>
      <c r="I15720"/>
      <c r="J15720"/>
      <c r="K15720" s="91"/>
      <c r="L15720" s="91"/>
      <c r="M15720" s="91"/>
      <c r="R15720"/>
      <c r="S15720"/>
      <c r="T15720"/>
      <c r="U15720"/>
      <c r="V15720"/>
      <c r="W15720"/>
      <c r="X15720"/>
      <c r="Y15720"/>
      <c r="Z15720"/>
      <c r="AA15720"/>
      <c r="AB15720"/>
      <c r="AC15720"/>
    </row>
    <row r="15721" spans="2:29" s="14" customFormat="1" x14ac:dyDescent="0.25">
      <c r="B15721"/>
      <c r="C15721"/>
      <c r="D15721"/>
      <c r="E15721"/>
      <c r="F15721"/>
      <c r="G15721"/>
      <c r="H15721"/>
      <c r="I15721"/>
      <c r="J15721"/>
      <c r="K15721" s="91"/>
      <c r="L15721" s="91"/>
      <c r="M15721" s="91"/>
      <c r="R15721"/>
      <c r="S15721"/>
      <c r="T15721"/>
      <c r="U15721"/>
      <c r="V15721"/>
      <c r="W15721"/>
      <c r="X15721"/>
      <c r="Y15721"/>
      <c r="Z15721"/>
      <c r="AA15721"/>
      <c r="AB15721"/>
      <c r="AC15721"/>
    </row>
    <row r="15722" spans="2:29" s="14" customFormat="1" x14ac:dyDescent="0.25">
      <c r="B15722"/>
      <c r="C15722"/>
      <c r="D15722"/>
      <c r="E15722"/>
      <c r="F15722"/>
      <c r="G15722"/>
      <c r="H15722"/>
      <c r="I15722"/>
      <c r="J15722"/>
      <c r="K15722" s="91"/>
      <c r="L15722" s="91"/>
      <c r="M15722" s="91"/>
      <c r="R15722"/>
      <c r="S15722"/>
      <c r="T15722"/>
      <c r="U15722"/>
      <c r="V15722"/>
      <c r="W15722"/>
      <c r="X15722"/>
      <c r="Y15722"/>
      <c r="Z15722"/>
      <c r="AA15722"/>
      <c r="AB15722"/>
      <c r="AC15722"/>
    </row>
    <row r="15723" spans="2:29" s="14" customFormat="1" x14ac:dyDescent="0.25">
      <c r="B15723"/>
      <c r="C15723"/>
      <c r="D15723"/>
      <c r="E15723"/>
      <c r="F15723"/>
      <c r="G15723"/>
      <c r="H15723"/>
      <c r="I15723"/>
      <c r="J15723"/>
      <c r="K15723" s="91"/>
      <c r="L15723" s="91"/>
      <c r="M15723" s="91"/>
      <c r="R15723"/>
      <c r="S15723"/>
      <c r="T15723"/>
      <c r="U15723"/>
      <c r="V15723"/>
      <c r="W15723"/>
      <c r="X15723"/>
      <c r="Y15723"/>
      <c r="Z15723"/>
      <c r="AA15723"/>
      <c r="AB15723"/>
      <c r="AC15723"/>
    </row>
    <row r="15724" spans="2:29" s="14" customFormat="1" x14ac:dyDescent="0.25">
      <c r="B15724"/>
      <c r="C15724"/>
      <c r="D15724"/>
      <c r="E15724"/>
      <c r="F15724"/>
      <c r="G15724"/>
      <c r="H15724"/>
      <c r="I15724"/>
      <c r="J15724"/>
      <c r="K15724" s="91"/>
      <c r="L15724" s="91"/>
      <c r="M15724" s="91"/>
      <c r="R15724"/>
      <c r="S15724"/>
      <c r="T15724"/>
      <c r="U15724"/>
      <c r="V15724"/>
      <c r="W15724"/>
      <c r="X15724"/>
      <c r="Y15724"/>
      <c r="Z15724"/>
      <c r="AA15724"/>
      <c r="AB15724"/>
      <c r="AC15724"/>
    </row>
    <row r="15725" spans="2:29" s="14" customFormat="1" x14ac:dyDescent="0.25">
      <c r="B15725"/>
      <c r="C15725"/>
      <c r="D15725"/>
      <c r="E15725"/>
      <c r="F15725"/>
      <c r="G15725"/>
      <c r="H15725"/>
      <c r="I15725"/>
      <c r="J15725"/>
      <c r="K15725" s="91"/>
      <c r="L15725" s="91"/>
      <c r="M15725" s="91"/>
      <c r="R15725"/>
      <c r="S15725"/>
      <c r="T15725"/>
      <c r="U15725"/>
      <c r="V15725"/>
      <c r="W15725"/>
      <c r="X15725"/>
      <c r="Y15725"/>
      <c r="Z15725"/>
      <c r="AA15725"/>
      <c r="AB15725"/>
      <c r="AC15725"/>
    </row>
    <row r="15726" spans="2:29" s="14" customFormat="1" x14ac:dyDescent="0.25">
      <c r="B15726"/>
      <c r="C15726"/>
      <c r="D15726"/>
      <c r="E15726"/>
      <c r="F15726"/>
      <c r="G15726"/>
      <c r="H15726"/>
      <c r="I15726"/>
      <c r="J15726"/>
      <c r="K15726" s="91"/>
      <c r="L15726" s="91"/>
      <c r="M15726" s="91"/>
      <c r="R15726"/>
      <c r="S15726"/>
      <c r="T15726"/>
      <c r="U15726"/>
      <c r="V15726"/>
      <c r="W15726"/>
      <c r="X15726"/>
      <c r="Y15726"/>
      <c r="Z15726"/>
      <c r="AA15726"/>
      <c r="AB15726"/>
      <c r="AC15726"/>
    </row>
    <row r="15727" spans="2:29" s="14" customFormat="1" x14ac:dyDescent="0.25">
      <c r="B15727"/>
      <c r="C15727"/>
      <c r="D15727"/>
      <c r="E15727"/>
      <c r="F15727"/>
      <c r="G15727"/>
      <c r="H15727"/>
      <c r="I15727"/>
      <c r="J15727"/>
      <c r="K15727" s="91"/>
      <c r="L15727" s="91"/>
      <c r="M15727" s="91"/>
      <c r="R15727"/>
      <c r="S15727"/>
      <c r="T15727"/>
      <c r="U15727"/>
      <c r="V15727"/>
      <c r="W15727"/>
      <c r="X15727"/>
      <c r="Y15727"/>
      <c r="Z15727"/>
      <c r="AA15727"/>
      <c r="AB15727"/>
      <c r="AC15727"/>
    </row>
    <row r="15728" spans="2:29" s="14" customFormat="1" x14ac:dyDescent="0.25">
      <c r="B15728"/>
      <c r="C15728"/>
      <c r="D15728"/>
      <c r="E15728"/>
      <c r="F15728"/>
      <c r="G15728"/>
      <c r="H15728"/>
      <c r="I15728"/>
      <c r="J15728"/>
      <c r="K15728" s="91"/>
      <c r="L15728" s="91"/>
      <c r="M15728" s="91"/>
      <c r="R15728"/>
      <c r="S15728"/>
      <c r="T15728"/>
      <c r="U15728"/>
      <c r="V15728"/>
      <c r="W15728"/>
      <c r="X15728"/>
      <c r="Y15728"/>
      <c r="Z15728"/>
      <c r="AA15728"/>
      <c r="AB15728"/>
      <c r="AC15728"/>
    </row>
    <row r="15729" spans="2:29" s="14" customFormat="1" x14ac:dyDescent="0.25">
      <c r="B15729"/>
      <c r="C15729"/>
      <c r="D15729"/>
      <c r="E15729"/>
      <c r="F15729"/>
      <c r="G15729"/>
      <c r="H15729"/>
      <c r="I15729"/>
      <c r="J15729"/>
      <c r="K15729" s="91"/>
      <c r="L15729" s="91"/>
      <c r="M15729" s="91"/>
      <c r="R15729"/>
      <c r="S15729"/>
      <c r="T15729"/>
      <c r="U15729"/>
      <c r="V15729"/>
      <c r="W15729"/>
      <c r="X15729"/>
      <c r="Y15729"/>
      <c r="Z15729"/>
      <c r="AA15729"/>
      <c r="AB15729"/>
      <c r="AC15729"/>
    </row>
    <row r="15730" spans="2:29" s="14" customFormat="1" x14ac:dyDescent="0.25">
      <c r="B15730"/>
      <c r="C15730"/>
      <c r="D15730"/>
      <c r="E15730"/>
      <c r="F15730"/>
      <c r="G15730"/>
      <c r="H15730"/>
      <c r="I15730"/>
      <c r="J15730"/>
      <c r="K15730" s="91"/>
      <c r="L15730" s="91"/>
      <c r="M15730" s="91"/>
      <c r="R15730"/>
      <c r="S15730"/>
      <c r="T15730"/>
      <c r="U15730"/>
      <c r="V15730"/>
      <c r="W15730"/>
      <c r="X15730"/>
      <c r="Y15730"/>
      <c r="Z15730"/>
      <c r="AA15730"/>
      <c r="AB15730"/>
      <c r="AC15730"/>
    </row>
    <row r="15731" spans="2:29" s="14" customFormat="1" x14ac:dyDescent="0.25">
      <c r="B15731"/>
      <c r="C15731"/>
      <c r="D15731"/>
      <c r="E15731"/>
      <c r="F15731"/>
      <c r="G15731"/>
      <c r="H15731"/>
      <c r="I15731"/>
      <c r="J15731"/>
      <c r="K15731" s="91"/>
      <c r="L15731" s="91"/>
      <c r="M15731" s="91"/>
      <c r="R15731"/>
      <c r="S15731"/>
      <c r="T15731"/>
      <c r="U15731"/>
      <c r="V15731"/>
      <c r="W15731"/>
      <c r="X15731"/>
      <c r="Y15731"/>
      <c r="Z15731"/>
      <c r="AA15731"/>
      <c r="AB15731"/>
      <c r="AC15731"/>
    </row>
    <row r="15732" spans="2:29" s="14" customFormat="1" x14ac:dyDescent="0.25">
      <c r="B15732"/>
      <c r="C15732"/>
      <c r="D15732"/>
      <c r="E15732"/>
      <c r="F15732"/>
      <c r="G15732"/>
      <c r="H15732"/>
      <c r="I15732"/>
      <c r="J15732"/>
      <c r="K15732" s="91"/>
      <c r="L15732" s="91"/>
      <c r="M15732" s="91"/>
      <c r="R15732"/>
      <c r="S15732"/>
      <c r="T15732"/>
      <c r="U15732"/>
      <c r="V15732"/>
      <c r="W15732"/>
      <c r="X15732"/>
      <c r="Y15732"/>
      <c r="Z15732"/>
      <c r="AA15732"/>
      <c r="AB15732"/>
      <c r="AC15732"/>
    </row>
    <row r="15733" spans="2:29" s="14" customFormat="1" x14ac:dyDescent="0.25">
      <c r="B15733"/>
      <c r="C15733"/>
      <c r="D15733"/>
      <c r="E15733"/>
      <c r="F15733"/>
      <c r="G15733"/>
      <c r="H15733"/>
      <c r="I15733"/>
      <c r="J15733"/>
      <c r="K15733" s="91"/>
      <c r="L15733" s="91"/>
      <c r="M15733" s="91"/>
      <c r="R15733"/>
      <c r="S15733"/>
      <c r="T15733"/>
      <c r="U15733"/>
      <c r="V15733"/>
      <c r="W15733"/>
      <c r="X15733"/>
      <c r="Y15733"/>
      <c r="Z15733"/>
      <c r="AA15733"/>
      <c r="AB15733"/>
      <c r="AC15733"/>
    </row>
    <row r="15734" spans="2:29" s="14" customFormat="1" x14ac:dyDescent="0.25">
      <c r="B15734"/>
      <c r="C15734"/>
      <c r="D15734"/>
      <c r="E15734"/>
      <c r="F15734"/>
      <c r="G15734"/>
      <c r="H15734"/>
      <c r="I15734"/>
      <c r="J15734"/>
      <c r="K15734" s="91"/>
      <c r="L15734" s="91"/>
      <c r="M15734" s="91"/>
      <c r="R15734"/>
      <c r="S15734"/>
      <c r="T15734"/>
      <c r="U15734"/>
      <c r="V15734"/>
      <c r="W15734"/>
      <c r="X15734"/>
      <c r="Y15734"/>
      <c r="Z15734"/>
      <c r="AA15734"/>
      <c r="AB15734"/>
      <c r="AC15734"/>
    </row>
    <row r="15735" spans="2:29" s="14" customFormat="1" x14ac:dyDescent="0.25">
      <c r="B15735"/>
      <c r="C15735"/>
      <c r="D15735"/>
      <c r="E15735"/>
      <c r="F15735"/>
      <c r="G15735"/>
      <c r="H15735"/>
      <c r="I15735"/>
      <c r="J15735"/>
      <c r="K15735" s="91"/>
      <c r="L15735" s="91"/>
      <c r="M15735" s="91"/>
      <c r="R15735"/>
      <c r="S15735"/>
      <c r="T15735"/>
      <c r="U15735"/>
      <c r="V15735"/>
      <c r="W15735"/>
      <c r="X15735"/>
      <c r="Y15735"/>
      <c r="Z15735"/>
      <c r="AA15735"/>
      <c r="AB15735"/>
      <c r="AC15735"/>
    </row>
    <row r="15736" spans="2:29" s="14" customFormat="1" x14ac:dyDescent="0.25">
      <c r="B15736"/>
      <c r="C15736"/>
      <c r="D15736"/>
      <c r="E15736"/>
      <c r="F15736"/>
      <c r="G15736"/>
      <c r="H15736"/>
      <c r="I15736"/>
      <c r="J15736"/>
      <c r="K15736" s="91"/>
      <c r="L15736" s="91"/>
      <c r="M15736" s="91"/>
      <c r="R15736"/>
      <c r="S15736"/>
      <c r="T15736"/>
      <c r="U15736"/>
      <c r="V15736"/>
      <c r="W15736"/>
      <c r="X15736"/>
      <c r="Y15736"/>
      <c r="Z15736"/>
      <c r="AA15736"/>
      <c r="AB15736"/>
      <c r="AC15736"/>
    </row>
    <row r="15737" spans="2:29" s="14" customFormat="1" x14ac:dyDescent="0.25">
      <c r="B15737"/>
      <c r="C15737"/>
      <c r="D15737"/>
      <c r="E15737"/>
      <c r="F15737"/>
      <c r="G15737"/>
      <c r="H15737"/>
      <c r="I15737"/>
      <c r="J15737"/>
      <c r="K15737" s="91"/>
      <c r="L15737" s="91"/>
      <c r="M15737" s="91"/>
      <c r="R15737"/>
      <c r="S15737"/>
      <c r="T15737"/>
      <c r="U15737"/>
      <c r="V15737"/>
      <c r="W15737"/>
      <c r="X15737"/>
      <c r="Y15737"/>
      <c r="Z15737"/>
      <c r="AA15737"/>
      <c r="AB15737"/>
      <c r="AC15737"/>
    </row>
    <row r="15738" spans="2:29" s="14" customFormat="1" x14ac:dyDescent="0.25">
      <c r="B15738"/>
      <c r="C15738"/>
      <c r="D15738"/>
      <c r="E15738"/>
      <c r="F15738"/>
      <c r="G15738"/>
      <c r="H15738"/>
      <c r="I15738"/>
      <c r="J15738"/>
      <c r="K15738" s="91"/>
      <c r="L15738" s="91"/>
      <c r="M15738" s="91"/>
      <c r="R15738"/>
      <c r="S15738"/>
      <c r="T15738"/>
      <c r="U15738"/>
      <c r="V15738"/>
      <c r="W15738"/>
      <c r="X15738"/>
      <c r="Y15738"/>
      <c r="Z15738"/>
      <c r="AA15738"/>
      <c r="AB15738"/>
      <c r="AC15738"/>
    </row>
    <row r="15739" spans="2:29" s="14" customFormat="1" x14ac:dyDescent="0.25">
      <c r="B15739"/>
      <c r="C15739"/>
      <c r="D15739"/>
      <c r="E15739"/>
      <c r="F15739"/>
      <c r="G15739"/>
      <c r="H15739"/>
      <c r="I15739"/>
      <c r="J15739"/>
      <c r="K15739" s="91"/>
      <c r="L15739" s="91"/>
      <c r="M15739" s="91"/>
      <c r="R15739"/>
      <c r="S15739"/>
      <c r="T15739"/>
      <c r="U15739"/>
      <c r="V15739"/>
      <c r="W15739"/>
      <c r="X15739"/>
      <c r="Y15739"/>
      <c r="Z15739"/>
      <c r="AA15739"/>
      <c r="AB15739"/>
      <c r="AC15739"/>
    </row>
    <row r="15740" spans="2:29" s="14" customFormat="1" x14ac:dyDescent="0.25">
      <c r="B15740"/>
      <c r="C15740"/>
      <c r="D15740"/>
      <c r="E15740"/>
      <c r="F15740"/>
      <c r="G15740"/>
      <c r="H15740"/>
      <c r="I15740"/>
      <c r="J15740"/>
      <c r="K15740" s="91"/>
      <c r="L15740" s="91"/>
      <c r="M15740" s="91"/>
      <c r="R15740"/>
      <c r="S15740"/>
      <c r="T15740"/>
      <c r="U15740"/>
      <c r="V15740"/>
      <c r="W15740"/>
      <c r="X15740"/>
      <c r="Y15740"/>
      <c r="Z15740"/>
      <c r="AA15740"/>
      <c r="AB15740"/>
      <c r="AC15740"/>
    </row>
    <row r="15741" spans="2:29" s="14" customFormat="1" x14ac:dyDescent="0.25">
      <c r="B15741"/>
      <c r="C15741"/>
      <c r="D15741"/>
      <c r="E15741"/>
      <c r="F15741"/>
      <c r="G15741"/>
      <c r="H15741"/>
      <c r="I15741"/>
      <c r="J15741"/>
      <c r="K15741" s="91"/>
      <c r="L15741" s="91"/>
      <c r="M15741" s="91"/>
      <c r="R15741"/>
      <c r="S15741"/>
      <c r="T15741"/>
      <c r="U15741"/>
      <c r="V15741"/>
      <c r="W15741"/>
      <c r="X15741"/>
      <c r="Y15741"/>
      <c r="Z15741"/>
      <c r="AA15741"/>
      <c r="AB15741"/>
      <c r="AC15741"/>
    </row>
    <row r="15742" spans="2:29" s="14" customFormat="1" x14ac:dyDescent="0.25">
      <c r="B15742"/>
      <c r="C15742"/>
      <c r="D15742"/>
      <c r="E15742"/>
      <c r="F15742"/>
      <c r="G15742"/>
      <c r="H15742"/>
      <c r="I15742"/>
      <c r="J15742"/>
      <c r="K15742" s="91"/>
      <c r="L15742" s="91"/>
      <c r="M15742" s="91"/>
      <c r="R15742"/>
      <c r="S15742"/>
      <c r="T15742"/>
      <c r="U15742"/>
      <c r="V15742"/>
      <c r="W15742"/>
      <c r="X15742"/>
      <c r="Y15742"/>
      <c r="Z15742"/>
      <c r="AA15742"/>
      <c r="AB15742"/>
      <c r="AC15742"/>
    </row>
    <row r="15743" spans="2:29" s="14" customFormat="1" x14ac:dyDescent="0.25">
      <c r="B15743"/>
      <c r="C15743"/>
      <c r="D15743"/>
      <c r="E15743"/>
      <c r="F15743"/>
      <c r="G15743"/>
      <c r="H15743"/>
      <c r="I15743"/>
      <c r="J15743"/>
      <c r="K15743" s="91"/>
      <c r="L15743" s="91"/>
      <c r="M15743" s="91"/>
      <c r="R15743"/>
      <c r="S15743"/>
      <c r="T15743"/>
      <c r="U15743"/>
      <c r="V15743"/>
      <c r="W15743"/>
      <c r="X15743"/>
      <c r="Y15743"/>
      <c r="Z15743"/>
      <c r="AA15743"/>
      <c r="AB15743"/>
      <c r="AC15743"/>
    </row>
    <row r="15744" spans="2:29" s="14" customFormat="1" x14ac:dyDescent="0.25">
      <c r="B15744"/>
      <c r="C15744"/>
      <c r="D15744"/>
      <c r="E15744"/>
      <c r="F15744"/>
      <c r="G15744"/>
      <c r="H15744"/>
      <c r="I15744"/>
      <c r="J15744"/>
      <c r="K15744" s="91"/>
      <c r="L15744" s="91"/>
      <c r="M15744" s="91"/>
      <c r="R15744"/>
      <c r="S15744"/>
      <c r="T15744"/>
      <c r="U15744"/>
      <c r="V15744"/>
      <c r="W15744"/>
      <c r="X15744"/>
      <c r="Y15744"/>
      <c r="Z15744"/>
      <c r="AA15744"/>
      <c r="AB15744"/>
      <c r="AC15744"/>
    </row>
    <row r="15745" spans="2:29" s="14" customFormat="1" x14ac:dyDescent="0.25">
      <c r="B15745"/>
      <c r="C15745"/>
      <c r="D15745"/>
      <c r="E15745"/>
      <c r="F15745"/>
      <c r="G15745"/>
      <c r="H15745"/>
      <c r="I15745"/>
      <c r="J15745"/>
      <c r="K15745" s="91"/>
      <c r="L15745" s="91"/>
      <c r="M15745" s="91"/>
      <c r="R15745"/>
      <c r="S15745"/>
      <c r="T15745"/>
      <c r="U15745"/>
      <c r="V15745"/>
      <c r="W15745"/>
      <c r="X15745"/>
      <c r="Y15745"/>
      <c r="Z15745"/>
      <c r="AA15745"/>
      <c r="AB15745"/>
      <c r="AC15745"/>
    </row>
    <row r="15746" spans="2:29" s="14" customFormat="1" x14ac:dyDescent="0.25">
      <c r="B15746"/>
      <c r="C15746"/>
      <c r="D15746"/>
      <c r="E15746"/>
      <c r="F15746"/>
      <c r="G15746"/>
      <c r="H15746"/>
      <c r="I15746"/>
      <c r="J15746"/>
      <c r="K15746" s="91"/>
      <c r="L15746" s="91"/>
      <c r="M15746" s="91"/>
      <c r="R15746"/>
      <c r="S15746"/>
      <c r="T15746"/>
      <c r="U15746"/>
      <c r="V15746"/>
      <c r="W15746"/>
      <c r="X15746"/>
      <c r="Y15746"/>
      <c r="Z15746"/>
      <c r="AA15746"/>
      <c r="AB15746"/>
      <c r="AC15746"/>
    </row>
    <row r="15747" spans="2:29" s="14" customFormat="1" x14ac:dyDescent="0.25">
      <c r="B15747"/>
      <c r="C15747"/>
      <c r="D15747"/>
      <c r="E15747"/>
      <c r="F15747"/>
      <c r="G15747"/>
      <c r="H15747"/>
      <c r="I15747"/>
      <c r="J15747"/>
      <c r="K15747" s="91"/>
      <c r="L15747" s="91"/>
      <c r="M15747" s="91"/>
      <c r="R15747"/>
      <c r="S15747"/>
      <c r="T15747"/>
      <c r="U15747"/>
      <c r="V15747"/>
      <c r="W15747"/>
      <c r="X15747"/>
      <c r="Y15747"/>
      <c r="Z15747"/>
      <c r="AA15747"/>
      <c r="AB15747"/>
      <c r="AC15747"/>
    </row>
    <row r="15748" spans="2:29" s="14" customFormat="1" x14ac:dyDescent="0.25">
      <c r="B15748"/>
      <c r="C15748"/>
      <c r="D15748"/>
      <c r="E15748"/>
      <c r="F15748"/>
      <c r="G15748"/>
      <c r="H15748"/>
      <c r="I15748"/>
      <c r="J15748"/>
      <c r="K15748" s="91"/>
      <c r="L15748" s="91"/>
      <c r="M15748" s="91"/>
      <c r="R15748"/>
      <c r="S15748"/>
      <c r="T15748"/>
      <c r="U15748"/>
      <c r="V15748"/>
      <c r="W15748"/>
      <c r="X15748"/>
      <c r="Y15748"/>
      <c r="Z15748"/>
      <c r="AA15748"/>
      <c r="AB15748"/>
      <c r="AC15748"/>
    </row>
    <row r="15749" spans="2:29" s="14" customFormat="1" x14ac:dyDescent="0.25">
      <c r="B15749"/>
      <c r="C15749"/>
      <c r="D15749"/>
      <c r="E15749"/>
      <c r="F15749"/>
      <c r="G15749"/>
      <c r="H15749"/>
      <c r="I15749"/>
      <c r="J15749"/>
      <c r="K15749" s="91"/>
      <c r="L15749" s="91"/>
      <c r="M15749" s="91"/>
      <c r="R15749"/>
      <c r="S15749"/>
      <c r="T15749"/>
      <c r="U15749"/>
      <c r="V15749"/>
      <c r="W15749"/>
      <c r="X15749"/>
      <c r="Y15749"/>
      <c r="Z15749"/>
      <c r="AA15749"/>
      <c r="AB15749"/>
      <c r="AC15749"/>
    </row>
    <row r="15750" spans="2:29" s="14" customFormat="1" x14ac:dyDescent="0.25">
      <c r="B15750"/>
      <c r="C15750"/>
      <c r="D15750"/>
      <c r="E15750"/>
      <c r="F15750"/>
      <c r="G15750"/>
      <c r="H15750"/>
      <c r="I15750"/>
      <c r="J15750"/>
      <c r="K15750" s="91"/>
      <c r="L15750" s="91"/>
      <c r="M15750" s="91"/>
      <c r="R15750"/>
      <c r="S15750"/>
      <c r="T15750"/>
      <c r="U15750"/>
      <c r="V15750"/>
      <c r="W15750"/>
      <c r="X15750"/>
      <c r="Y15750"/>
      <c r="Z15750"/>
      <c r="AA15750"/>
      <c r="AB15750"/>
      <c r="AC15750"/>
    </row>
    <row r="15751" spans="2:29" s="14" customFormat="1" x14ac:dyDescent="0.25">
      <c r="B15751"/>
      <c r="C15751"/>
      <c r="D15751"/>
      <c r="E15751"/>
      <c r="F15751"/>
      <c r="G15751"/>
      <c r="H15751"/>
      <c r="I15751"/>
      <c r="J15751"/>
      <c r="K15751" s="91"/>
      <c r="L15751" s="91"/>
      <c r="M15751" s="91"/>
      <c r="R15751"/>
      <c r="S15751"/>
      <c r="T15751"/>
      <c r="U15751"/>
      <c r="V15751"/>
      <c r="W15751"/>
      <c r="X15751"/>
      <c r="Y15751"/>
      <c r="Z15751"/>
      <c r="AA15751"/>
      <c r="AB15751"/>
      <c r="AC15751"/>
    </row>
    <row r="15752" spans="2:29" s="14" customFormat="1" x14ac:dyDescent="0.25">
      <c r="B15752"/>
      <c r="C15752"/>
      <c r="D15752"/>
      <c r="E15752"/>
      <c r="F15752"/>
      <c r="G15752"/>
      <c r="H15752"/>
      <c r="I15752"/>
      <c r="J15752"/>
      <c r="K15752" s="91"/>
      <c r="L15752" s="91"/>
      <c r="M15752" s="91"/>
      <c r="R15752"/>
      <c r="S15752"/>
      <c r="T15752"/>
      <c r="U15752"/>
      <c r="V15752"/>
      <c r="W15752"/>
      <c r="X15752"/>
      <c r="Y15752"/>
      <c r="Z15752"/>
      <c r="AA15752"/>
      <c r="AB15752"/>
      <c r="AC15752"/>
    </row>
    <row r="15753" spans="2:29" s="14" customFormat="1" x14ac:dyDescent="0.25">
      <c r="B15753"/>
      <c r="C15753"/>
      <c r="D15753"/>
      <c r="E15753"/>
      <c r="F15753"/>
      <c r="G15753"/>
      <c r="H15753"/>
      <c r="I15753"/>
      <c r="J15753"/>
      <c r="K15753" s="91"/>
      <c r="L15753" s="91"/>
      <c r="M15753" s="91"/>
      <c r="R15753"/>
      <c r="S15753"/>
      <c r="T15753"/>
      <c r="U15753"/>
      <c r="V15753"/>
      <c r="W15753"/>
      <c r="X15753"/>
      <c r="Y15753"/>
      <c r="Z15753"/>
      <c r="AA15753"/>
      <c r="AB15753"/>
      <c r="AC15753"/>
    </row>
    <row r="15754" spans="2:29" s="14" customFormat="1" x14ac:dyDescent="0.25">
      <c r="B15754"/>
      <c r="C15754"/>
      <c r="D15754"/>
      <c r="E15754"/>
      <c r="F15754"/>
      <c r="G15754"/>
      <c r="H15754"/>
      <c r="I15754"/>
      <c r="J15754"/>
      <c r="K15754" s="91"/>
      <c r="L15754" s="91"/>
      <c r="M15754" s="91"/>
      <c r="R15754"/>
      <c r="S15754"/>
      <c r="T15754"/>
      <c r="U15754"/>
      <c r="V15754"/>
      <c r="W15754"/>
      <c r="X15754"/>
      <c r="Y15754"/>
      <c r="Z15754"/>
      <c r="AA15754"/>
      <c r="AB15754"/>
      <c r="AC15754"/>
    </row>
    <row r="15755" spans="2:29" s="14" customFormat="1" x14ac:dyDescent="0.25">
      <c r="B15755"/>
      <c r="C15755"/>
      <c r="D15755"/>
      <c r="E15755"/>
      <c r="F15755"/>
      <c r="G15755"/>
      <c r="H15755"/>
      <c r="I15755"/>
      <c r="J15755"/>
      <c r="K15755" s="91"/>
      <c r="L15755" s="91"/>
      <c r="M15755" s="91"/>
      <c r="R15755"/>
      <c r="S15755"/>
      <c r="T15755"/>
      <c r="U15755"/>
      <c r="V15755"/>
      <c r="W15755"/>
      <c r="X15755"/>
      <c r="Y15755"/>
      <c r="Z15755"/>
      <c r="AA15755"/>
      <c r="AB15755"/>
      <c r="AC15755"/>
    </row>
    <row r="15756" spans="2:29" s="14" customFormat="1" x14ac:dyDescent="0.25">
      <c r="B15756"/>
      <c r="C15756"/>
      <c r="D15756"/>
      <c r="E15756"/>
      <c r="F15756"/>
      <c r="G15756"/>
      <c r="H15756"/>
      <c r="I15756"/>
      <c r="J15756"/>
      <c r="K15756" s="91"/>
      <c r="L15756" s="91"/>
      <c r="M15756" s="91"/>
      <c r="R15756"/>
      <c r="S15756"/>
      <c r="T15756"/>
      <c r="U15756"/>
      <c r="V15756"/>
      <c r="W15756"/>
      <c r="X15756"/>
      <c r="Y15756"/>
      <c r="Z15756"/>
      <c r="AA15756"/>
      <c r="AB15756"/>
      <c r="AC15756"/>
    </row>
    <row r="15757" spans="2:29" s="14" customFormat="1" x14ac:dyDescent="0.25">
      <c r="B15757"/>
      <c r="C15757"/>
      <c r="D15757"/>
      <c r="E15757"/>
      <c r="F15757"/>
      <c r="G15757"/>
      <c r="H15757"/>
      <c r="I15757"/>
      <c r="J15757"/>
      <c r="K15757" s="91"/>
      <c r="L15757" s="91"/>
      <c r="M15757" s="91"/>
      <c r="R15757"/>
      <c r="S15757"/>
      <c r="T15757"/>
      <c r="U15757"/>
      <c r="V15757"/>
      <c r="W15757"/>
      <c r="X15757"/>
      <c r="Y15757"/>
      <c r="Z15757"/>
      <c r="AA15757"/>
      <c r="AB15757"/>
      <c r="AC15757"/>
    </row>
    <row r="15758" spans="2:29" s="14" customFormat="1" x14ac:dyDescent="0.25">
      <c r="B15758"/>
      <c r="C15758"/>
      <c r="D15758"/>
      <c r="E15758"/>
      <c r="F15758"/>
      <c r="G15758"/>
      <c r="H15758"/>
      <c r="I15758"/>
      <c r="J15758"/>
      <c r="K15758" s="91"/>
      <c r="L15758" s="91"/>
      <c r="M15758" s="91"/>
      <c r="R15758"/>
      <c r="S15758"/>
      <c r="T15758"/>
      <c r="U15758"/>
      <c r="V15758"/>
      <c r="W15758"/>
      <c r="X15758"/>
      <c r="Y15758"/>
      <c r="Z15758"/>
      <c r="AA15758"/>
      <c r="AB15758"/>
      <c r="AC15758"/>
    </row>
    <row r="15759" spans="2:29" s="14" customFormat="1" x14ac:dyDescent="0.25">
      <c r="B15759"/>
      <c r="C15759"/>
      <c r="D15759"/>
      <c r="E15759"/>
      <c r="F15759"/>
      <c r="G15759"/>
      <c r="H15759"/>
      <c r="I15759"/>
      <c r="J15759"/>
      <c r="K15759" s="91"/>
      <c r="L15759" s="91"/>
      <c r="M15759" s="91"/>
      <c r="R15759"/>
      <c r="S15759"/>
      <c r="T15759"/>
      <c r="U15759"/>
      <c r="V15759"/>
      <c r="W15759"/>
      <c r="X15759"/>
      <c r="Y15759"/>
      <c r="Z15759"/>
      <c r="AA15759"/>
      <c r="AB15759"/>
      <c r="AC15759"/>
    </row>
    <row r="15760" spans="2:29" s="14" customFormat="1" x14ac:dyDescent="0.25">
      <c r="B15760"/>
      <c r="C15760"/>
      <c r="D15760"/>
      <c r="E15760"/>
      <c r="F15760"/>
      <c r="G15760"/>
      <c r="H15760"/>
      <c r="I15760"/>
      <c r="J15760"/>
      <c r="K15760" s="91"/>
      <c r="L15760" s="91"/>
      <c r="M15760" s="91"/>
      <c r="R15760"/>
      <c r="S15760"/>
      <c r="T15760"/>
      <c r="U15760"/>
      <c r="V15760"/>
      <c r="W15760"/>
      <c r="X15760"/>
      <c r="Y15760"/>
      <c r="Z15760"/>
      <c r="AA15760"/>
      <c r="AB15760"/>
      <c r="AC15760"/>
    </row>
    <row r="15761" spans="2:29" s="14" customFormat="1" x14ac:dyDescent="0.25">
      <c r="B15761"/>
      <c r="C15761"/>
      <c r="D15761"/>
      <c r="E15761"/>
      <c r="F15761"/>
      <c r="G15761"/>
      <c r="H15761"/>
      <c r="I15761"/>
      <c r="J15761"/>
      <c r="K15761" s="91"/>
      <c r="L15761" s="91"/>
      <c r="M15761" s="91"/>
      <c r="R15761"/>
      <c r="S15761"/>
      <c r="T15761"/>
      <c r="U15761"/>
      <c r="V15761"/>
      <c r="W15761"/>
      <c r="X15761"/>
      <c r="Y15761"/>
      <c r="Z15761"/>
      <c r="AA15761"/>
      <c r="AB15761"/>
      <c r="AC15761"/>
    </row>
    <row r="15762" spans="2:29" s="14" customFormat="1" x14ac:dyDescent="0.25">
      <c r="B15762"/>
      <c r="C15762"/>
      <c r="D15762"/>
      <c r="E15762"/>
      <c r="F15762"/>
      <c r="G15762"/>
      <c r="H15762"/>
      <c r="I15762"/>
      <c r="J15762"/>
      <c r="K15762" s="91"/>
      <c r="L15762" s="91"/>
      <c r="M15762" s="91"/>
      <c r="R15762"/>
      <c r="S15762"/>
      <c r="T15762"/>
      <c r="U15762"/>
      <c r="V15762"/>
      <c r="W15762"/>
      <c r="X15762"/>
      <c r="Y15762"/>
      <c r="Z15762"/>
      <c r="AA15762"/>
      <c r="AB15762"/>
      <c r="AC15762"/>
    </row>
    <row r="15763" spans="2:29" s="14" customFormat="1" x14ac:dyDescent="0.25">
      <c r="B15763"/>
      <c r="C15763"/>
      <c r="D15763"/>
      <c r="E15763"/>
      <c r="F15763"/>
      <c r="G15763"/>
      <c r="H15763"/>
      <c r="I15763"/>
      <c r="J15763"/>
      <c r="K15763" s="91"/>
      <c r="L15763" s="91"/>
      <c r="M15763" s="91"/>
      <c r="R15763"/>
      <c r="S15763"/>
      <c r="T15763"/>
      <c r="U15763"/>
      <c r="V15763"/>
      <c r="W15763"/>
      <c r="X15763"/>
      <c r="Y15763"/>
      <c r="Z15763"/>
      <c r="AA15763"/>
      <c r="AB15763"/>
      <c r="AC15763"/>
    </row>
    <row r="15764" spans="2:29" s="14" customFormat="1" x14ac:dyDescent="0.25">
      <c r="B15764"/>
      <c r="C15764"/>
      <c r="D15764"/>
      <c r="E15764"/>
      <c r="F15764"/>
      <c r="G15764"/>
      <c r="H15764"/>
      <c r="I15764"/>
      <c r="J15764"/>
      <c r="K15764" s="91"/>
      <c r="L15764" s="91"/>
      <c r="M15764" s="91"/>
      <c r="R15764"/>
      <c r="S15764"/>
      <c r="T15764"/>
      <c r="U15764"/>
      <c r="V15764"/>
      <c r="W15764"/>
      <c r="X15764"/>
      <c r="Y15764"/>
      <c r="Z15764"/>
      <c r="AA15764"/>
      <c r="AB15764"/>
      <c r="AC15764"/>
    </row>
    <row r="15765" spans="2:29" s="14" customFormat="1" x14ac:dyDescent="0.25">
      <c r="B15765"/>
      <c r="C15765"/>
      <c r="D15765"/>
      <c r="E15765"/>
      <c r="F15765"/>
      <c r="G15765"/>
      <c r="H15765"/>
      <c r="I15765"/>
      <c r="J15765"/>
      <c r="K15765" s="91"/>
      <c r="L15765" s="91"/>
      <c r="M15765" s="91"/>
      <c r="R15765"/>
      <c r="S15765"/>
      <c r="T15765"/>
      <c r="U15765"/>
      <c r="V15765"/>
      <c r="W15765"/>
      <c r="X15765"/>
      <c r="Y15765"/>
      <c r="Z15765"/>
      <c r="AA15765"/>
      <c r="AB15765"/>
      <c r="AC15765"/>
    </row>
    <row r="15766" spans="2:29" s="14" customFormat="1" x14ac:dyDescent="0.25">
      <c r="B15766"/>
      <c r="C15766"/>
      <c r="D15766"/>
      <c r="E15766"/>
      <c r="F15766"/>
      <c r="G15766"/>
      <c r="H15766"/>
      <c r="I15766"/>
      <c r="J15766"/>
      <c r="K15766" s="91"/>
      <c r="L15766" s="91"/>
      <c r="M15766" s="91"/>
      <c r="R15766"/>
      <c r="S15766"/>
      <c r="T15766"/>
      <c r="U15766"/>
      <c r="V15766"/>
      <c r="W15766"/>
      <c r="X15766"/>
      <c r="Y15766"/>
      <c r="Z15766"/>
      <c r="AA15766"/>
      <c r="AB15766"/>
      <c r="AC15766"/>
    </row>
    <row r="15767" spans="2:29" s="14" customFormat="1" x14ac:dyDescent="0.25">
      <c r="B15767"/>
      <c r="C15767"/>
      <c r="D15767"/>
      <c r="E15767"/>
      <c r="F15767"/>
      <c r="G15767"/>
      <c r="H15767"/>
      <c r="I15767"/>
      <c r="J15767"/>
      <c r="K15767" s="91"/>
      <c r="L15767" s="91"/>
      <c r="M15767" s="91"/>
      <c r="R15767"/>
      <c r="S15767"/>
      <c r="T15767"/>
      <c r="U15767"/>
      <c r="V15767"/>
      <c r="W15767"/>
      <c r="X15767"/>
      <c r="Y15767"/>
      <c r="Z15767"/>
      <c r="AA15767"/>
      <c r="AB15767"/>
      <c r="AC15767"/>
    </row>
    <row r="15768" spans="2:29" s="14" customFormat="1" x14ac:dyDescent="0.25">
      <c r="B15768"/>
      <c r="C15768"/>
      <c r="D15768"/>
      <c r="E15768"/>
      <c r="F15768"/>
      <c r="G15768"/>
      <c r="H15768"/>
      <c r="I15768"/>
      <c r="J15768"/>
      <c r="K15768" s="91"/>
      <c r="L15768" s="91"/>
      <c r="M15768" s="91"/>
      <c r="R15768"/>
      <c r="S15768"/>
      <c r="T15768"/>
      <c r="U15768"/>
      <c r="V15768"/>
      <c r="W15768"/>
      <c r="X15768"/>
      <c r="Y15768"/>
      <c r="Z15768"/>
      <c r="AA15768"/>
      <c r="AB15768"/>
      <c r="AC15768"/>
    </row>
    <row r="15769" spans="2:29" s="14" customFormat="1" x14ac:dyDescent="0.25">
      <c r="B15769"/>
      <c r="C15769"/>
      <c r="D15769"/>
      <c r="E15769"/>
      <c r="F15769"/>
      <c r="G15769"/>
      <c r="H15769"/>
      <c r="I15769"/>
      <c r="J15769"/>
      <c r="K15769" s="91"/>
      <c r="L15769" s="91"/>
      <c r="M15769" s="91"/>
      <c r="R15769"/>
      <c r="S15769"/>
      <c r="T15769"/>
      <c r="U15769"/>
      <c r="V15769"/>
      <c r="W15769"/>
      <c r="X15769"/>
      <c r="Y15769"/>
      <c r="Z15769"/>
      <c r="AA15769"/>
      <c r="AB15769"/>
      <c r="AC15769"/>
    </row>
    <row r="15770" spans="2:29" s="14" customFormat="1" x14ac:dyDescent="0.25">
      <c r="B15770"/>
      <c r="C15770"/>
      <c r="D15770"/>
      <c r="E15770"/>
      <c r="F15770"/>
      <c r="G15770"/>
      <c r="H15770"/>
      <c r="I15770"/>
      <c r="J15770"/>
      <c r="K15770" s="91"/>
      <c r="L15770" s="91"/>
      <c r="M15770" s="91"/>
      <c r="R15770"/>
      <c r="S15770"/>
      <c r="T15770"/>
      <c r="U15770"/>
      <c r="V15770"/>
      <c r="W15770"/>
      <c r="X15770"/>
      <c r="Y15770"/>
      <c r="Z15770"/>
      <c r="AA15770"/>
      <c r="AB15770"/>
      <c r="AC15770"/>
    </row>
    <row r="15771" spans="2:29" s="14" customFormat="1" x14ac:dyDescent="0.25">
      <c r="B15771"/>
      <c r="C15771"/>
      <c r="D15771"/>
      <c r="E15771"/>
      <c r="F15771"/>
      <c r="G15771"/>
      <c r="H15771"/>
      <c r="I15771"/>
      <c r="J15771"/>
      <c r="K15771" s="91"/>
      <c r="L15771" s="91"/>
      <c r="M15771" s="91"/>
      <c r="R15771"/>
      <c r="S15771"/>
      <c r="T15771"/>
      <c r="U15771"/>
      <c r="V15771"/>
      <c r="W15771"/>
      <c r="X15771"/>
      <c r="Y15771"/>
      <c r="Z15771"/>
      <c r="AA15771"/>
      <c r="AB15771"/>
      <c r="AC15771"/>
    </row>
    <row r="15772" spans="2:29" s="14" customFormat="1" x14ac:dyDescent="0.25">
      <c r="B15772"/>
      <c r="C15772"/>
      <c r="D15772"/>
      <c r="E15772"/>
      <c r="F15772"/>
      <c r="G15772"/>
      <c r="H15772"/>
      <c r="I15772"/>
      <c r="J15772"/>
      <c r="K15772" s="91"/>
      <c r="L15772" s="91"/>
      <c r="M15772" s="91"/>
      <c r="R15772"/>
      <c r="S15772"/>
      <c r="T15772"/>
      <c r="U15772"/>
      <c r="V15772"/>
      <c r="W15772"/>
      <c r="X15772"/>
      <c r="Y15772"/>
      <c r="Z15772"/>
      <c r="AA15772"/>
      <c r="AB15772"/>
      <c r="AC15772"/>
    </row>
    <row r="15773" spans="2:29" s="14" customFormat="1" x14ac:dyDescent="0.25">
      <c r="B15773"/>
      <c r="C15773"/>
      <c r="D15773"/>
      <c r="E15773"/>
      <c r="F15773"/>
      <c r="G15773"/>
      <c r="H15773"/>
      <c r="I15773"/>
      <c r="J15773"/>
      <c r="K15773" s="91"/>
      <c r="L15773" s="91"/>
      <c r="M15773" s="91"/>
      <c r="R15773"/>
      <c r="S15773"/>
      <c r="T15773"/>
      <c r="U15773"/>
      <c r="V15773"/>
      <c r="W15773"/>
      <c r="X15773"/>
      <c r="Y15773"/>
      <c r="Z15773"/>
      <c r="AA15773"/>
      <c r="AB15773"/>
      <c r="AC15773"/>
    </row>
    <row r="15774" spans="2:29" s="14" customFormat="1" x14ac:dyDescent="0.25">
      <c r="B15774"/>
      <c r="C15774"/>
      <c r="D15774"/>
      <c r="E15774"/>
      <c r="F15774"/>
      <c r="G15774"/>
      <c r="H15774"/>
      <c r="I15774"/>
      <c r="J15774"/>
      <c r="K15774" s="91"/>
      <c r="L15774" s="91"/>
      <c r="M15774" s="91"/>
      <c r="R15774"/>
      <c r="S15774"/>
      <c r="T15774"/>
      <c r="U15774"/>
      <c r="V15774"/>
      <c r="W15774"/>
      <c r="X15774"/>
      <c r="Y15774"/>
      <c r="Z15774"/>
      <c r="AA15774"/>
      <c r="AB15774"/>
      <c r="AC15774"/>
    </row>
    <row r="15775" spans="2:29" s="14" customFormat="1" x14ac:dyDescent="0.25">
      <c r="B15775"/>
      <c r="C15775"/>
      <c r="D15775"/>
      <c r="E15775"/>
      <c r="F15775"/>
      <c r="G15775"/>
      <c r="H15775"/>
      <c r="I15775"/>
      <c r="J15775"/>
      <c r="K15775" s="91"/>
      <c r="L15775" s="91"/>
      <c r="M15775" s="91"/>
      <c r="R15775"/>
      <c r="S15775"/>
      <c r="T15775"/>
      <c r="U15775"/>
      <c r="V15775"/>
      <c r="W15775"/>
      <c r="X15775"/>
      <c r="Y15775"/>
      <c r="Z15775"/>
      <c r="AA15775"/>
      <c r="AB15775"/>
      <c r="AC15775"/>
    </row>
    <row r="15776" spans="2:29" s="14" customFormat="1" x14ac:dyDescent="0.25">
      <c r="B15776"/>
      <c r="C15776"/>
      <c r="D15776"/>
      <c r="E15776"/>
      <c r="F15776"/>
      <c r="G15776"/>
      <c r="H15776"/>
      <c r="I15776"/>
      <c r="J15776"/>
      <c r="K15776" s="91"/>
      <c r="L15776" s="91"/>
      <c r="M15776" s="91"/>
      <c r="R15776"/>
      <c r="S15776"/>
      <c r="T15776"/>
      <c r="U15776"/>
      <c r="V15776"/>
      <c r="W15776"/>
      <c r="X15776"/>
      <c r="Y15776"/>
      <c r="Z15776"/>
      <c r="AA15776"/>
      <c r="AB15776"/>
      <c r="AC15776"/>
    </row>
    <row r="15777" spans="2:29" s="14" customFormat="1" x14ac:dyDescent="0.25">
      <c r="B15777"/>
      <c r="C15777"/>
      <c r="D15777"/>
      <c r="E15777"/>
      <c r="F15777"/>
      <c r="G15777"/>
      <c r="H15777"/>
      <c r="I15777"/>
      <c r="J15777"/>
      <c r="K15777" s="91"/>
      <c r="L15777" s="91"/>
      <c r="M15777" s="91"/>
      <c r="R15777"/>
      <c r="S15777"/>
      <c r="T15777"/>
      <c r="U15777"/>
      <c r="V15777"/>
      <c r="W15777"/>
      <c r="X15777"/>
      <c r="Y15777"/>
      <c r="Z15777"/>
      <c r="AA15777"/>
      <c r="AB15777"/>
      <c r="AC15777"/>
    </row>
    <row r="15778" spans="2:29" s="14" customFormat="1" x14ac:dyDescent="0.25">
      <c r="B15778"/>
      <c r="C15778"/>
      <c r="D15778"/>
      <c r="E15778"/>
      <c r="F15778"/>
      <c r="G15778"/>
      <c r="H15778"/>
      <c r="I15778"/>
      <c r="J15778"/>
      <c r="K15778" s="91"/>
      <c r="L15778" s="91"/>
      <c r="M15778" s="91"/>
      <c r="R15778"/>
      <c r="S15778"/>
      <c r="T15778"/>
      <c r="U15778"/>
      <c r="V15778"/>
      <c r="W15778"/>
      <c r="X15778"/>
      <c r="Y15778"/>
      <c r="Z15778"/>
      <c r="AA15778"/>
      <c r="AB15778"/>
      <c r="AC15778"/>
    </row>
    <row r="15779" spans="2:29" s="14" customFormat="1" x14ac:dyDescent="0.25">
      <c r="B15779"/>
      <c r="C15779"/>
      <c r="D15779"/>
      <c r="E15779"/>
      <c r="F15779"/>
      <c r="G15779"/>
      <c r="H15779"/>
      <c r="I15779"/>
      <c r="J15779"/>
      <c r="K15779" s="91"/>
      <c r="L15779" s="91"/>
      <c r="M15779" s="91"/>
      <c r="R15779"/>
      <c r="S15779"/>
      <c r="T15779"/>
      <c r="U15779"/>
      <c r="V15779"/>
      <c r="W15779"/>
      <c r="X15779"/>
      <c r="Y15779"/>
      <c r="Z15779"/>
      <c r="AA15779"/>
      <c r="AB15779"/>
      <c r="AC15779"/>
    </row>
    <row r="15780" spans="2:29" s="14" customFormat="1" x14ac:dyDescent="0.25">
      <c r="B15780"/>
      <c r="C15780"/>
      <c r="D15780"/>
      <c r="E15780"/>
      <c r="F15780"/>
      <c r="G15780"/>
      <c r="H15780"/>
      <c r="I15780"/>
      <c r="J15780"/>
      <c r="K15780" s="91"/>
      <c r="L15780" s="91"/>
      <c r="M15780" s="91"/>
      <c r="R15780"/>
      <c r="S15780"/>
      <c r="T15780"/>
      <c r="U15780"/>
      <c r="V15780"/>
      <c r="W15780"/>
      <c r="X15780"/>
      <c r="Y15780"/>
      <c r="Z15780"/>
      <c r="AA15780"/>
      <c r="AB15780"/>
      <c r="AC15780"/>
    </row>
    <row r="15781" spans="2:29" s="14" customFormat="1" x14ac:dyDescent="0.25">
      <c r="B15781"/>
      <c r="C15781"/>
      <c r="D15781"/>
      <c r="E15781"/>
      <c r="F15781"/>
      <c r="G15781"/>
      <c r="H15781"/>
      <c r="I15781"/>
      <c r="J15781"/>
      <c r="K15781" s="91"/>
      <c r="L15781" s="91"/>
      <c r="M15781" s="91"/>
      <c r="R15781"/>
      <c r="S15781"/>
      <c r="T15781"/>
      <c r="U15781"/>
      <c r="V15781"/>
      <c r="W15781"/>
      <c r="X15781"/>
      <c r="Y15781"/>
      <c r="Z15781"/>
      <c r="AA15781"/>
      <c r="AB15781"/>
      <c r="AC15781"/>
    </row>
    <row r="15782" spans="2:29" s="14" customFormat="1" x14ac:dyDescent="0.25">
      <c r="B15782"/>
      <c r="C15782"/>
      <c r="D15782"/>
      <c r="E15782"/>
      <c r="F15782"/>
      <c r="G15782"/>
      <c r="H15782"/>
      <c r="I15782"/>
      <c r="J15782"/>
      <c r="K15782" s="91"/>
      <c r="L15782" s="91"/>
      <c r="M15782" s="91"/>
      <c r="R15782"/>
      <c r="S15782"/>
      <c r="T15782"/>
      <c r="U15782"/>
      <c r="V15782"/>
      <c r="W15782"/>
      <c r="X15782"/>
      <c r="Y15782"/>
      <c r="Z15782"/>
      <c r="AA15782"/>
      <c r="AB15782"/>
      <c r="AC15782"/>
    </row>
    <row r="15783" spans="2:29" s="14" customFormat="1" x14ac:dyDescent="0.25">
      <c r="B15783"/>
      <c r="C15783"/>
      <c r="D15783"/>
      <c r="E15783"/>
      <c r="F15783"/>
      <c r="G15783"/>
      <c r="H15783"/>
      <c r="I15783"/>
      <c r="J15783"/>
      <c r="K15783" s="91"/>
      <c r="L15783" s="91"/>
      <c r="M15783" s="91"/>
      <c r="R15783"/>
      <c r="S15783"/>
      <c r="T15783"/>
      <c r="U15783"/>
      <c r="V15783"/>
      <c r="W15783"/>
      <c r="X15783"/>
      <c r="Y15783"/>
      <c r="Z15783"/>
      <c r="AA15783"/>
      <c r="AB15783"/>
      <c r="AC15783"/>
    </row>
    <row r="15784" spans="2:29" s="14" customFormat="1" x14ac:dyDescent="0.25">
      <c r="B15784"/>
      <c r="C15784"/>
      <c r="D15784"/>
      <c r="E15784"/>
      <c r="F15784"/>
      <c r="G15784"/>
      <c r="H15784"/>
      <c r="I15784"/>
      <c r="J15784"/>
      <c r="K15784" s="91"/>
      <c r="L15784" s="91"/>
      <c r="M15784" s="91"/>
      <c r="R15784"/>
      <c r="S15784"/>
      <c r="T15784"/>
      <c r="U15784"/>
      <c r="V15784"/>
      <c r="W15784"/>
      <c r="X15784"/>
      <c r="Y15784"/>
      <c r="Z15784"/>
      <c r="AA15784"/>
      <c r="AB15784"/>
      <c r="AC15784"/>
    </row>
    <row r="15785" spans="2:29" s="14" customFormat="1" x14ac:dyDescent="0.25">
      <c r="B15785"/>
      <c r="C15785"/>
      <c r="D15785"/>
      <c r="E15785"/>
      <c r="F15785"/>
      <c r="G15785"/>
      <c r="H15785"/>
      <c r="I15785"/>
      <c r="J15785"/>
      <c r="K15785" s="91"/>
      <c r="L15785" s="91"/>
      <c r="M15785" s="91"/>
      <c r="R15785"/>
      <c r="S15785"/>
      <c r="T15785"/>
      <c r="U15785"/>
      <c r="V15785"/>
      <c r="W15785"/>
      <c r="X15785"/>
      <c r="Y15785"/>
      <c r="Z15785"/>
      <c r="AA15785"/>
      <c r="AB15785"/>
      <c r="AC15785"/>
    </row>
    <row r="15786" spans="2:29" s="14" customFormat="1" x14ac:dyDescent="0.25">
      <c r="B15786"/>
      <c r="C15786"/>
      <c r="D15786"/>
      <c r="E15786"/>
      <c r="F15786"/>
      <c r="G15786"/>
      <c r="H15786"/>
      <c r="I15786"/>
      <c r="J15786"/>
      <c r="K15786" s="91"/>
      <c r="L15786" s="91"/>
      <c r="M15786" s="91"/>
      <c r="R15786"/>
      <c r="S15786"/>
      <c r="T15786"/>
      <c r="U15786"/>
      <c r="V15786"/>
      <c r="W15786"/>
      <c r="X15786"/>
      <c r="Y15786"/>
      <c r="Z15786"/>
      <c r="AA15786"/>
      <c r="AB15786"/>
      <c r="AC15786"/>
    </row>
    <row r="15787" spans="2:29" s="14" customFormat="1" x14ac:dyDescent="0.25">
      <c r="B15787"/>
      <c r="C15787"/>
      <c r="D15787"/>
      <c r="E15787"/>
      <c r="F15787"/>
      <c r="G15787"/>
      <c r="H15787"/>
      <c r="I15787"/>
      <c r="J15787"/>
      <c r="K15787" s="91"/>
      <c r="L15787" s="91"/>
      <c r="M15787" s="91"/>
      <c r="R15787"/>
      <c r="S15787"/>
      <c r="T15787"/>
      <c r="U15787"/>
      <c r="V15787"/>
      <c r="W15787"/>
      <c r="X15787"/>
      <c r="Y15787"/>
      <c r="Z15787"/>
      <c r="AA15787"/>
      <c r="AB15787"/>
      <c r="AC15787"/>
    </row>
    <row r="15788" spans="2:29" s="14" customFormat="1" x14ac:dyDescent="0.25">
      <c r="B15788"/>
      <c r="C15788"/>
      <c r="D15788"/>
      <c r="E15788"/>
      <c r="F15788"/>
      <c r="G15788"/>
      <c r="H15788"/>
      <c r="I15788"/>
      <c r="J15788"/>
      <c r="K15788" s="91"/>
      <c r="L15788" s="91"/>
      <c r="M15788" s="91"/>
      <c r="R15788"/>
      <c r="S15788"/>
      <c r="T15788"/>
      <c r="U15788"/>
      <c r="V15788"/>
      <c r="W15788"/>
      <c r="X15788"/>
      <c r="Y15788"/>
      <c r="Z15788"/>
      <c r="AA15788"/>
      <c r="AB15788"/>
      <c r="AC15788"/>
    </row>
    <row r="15789" spans="2:29" s="14" customFormat="1" x14ac:dyDescent="0.25">
      <c r="B15789"/>
      <c r="C15789"/>
      <c r="D15789"/>
      <c r="E15789"/>
      <c r="F15789"/>
      <c r="G15789"/>
      <c r="H15789"/>
      <c r="I15789"/>
      <c r="J15789"/>
      <c r="K15789" s="91"/>
      <c r="L15789" s="91"/>
      <c r="M15789" s="91"/>
      <c r="R15789"/>
      <c r="S15789"/>
      <c r="T15789"/>
      <c r="U15789"/>
      <c r="V15789"/>
      <c r="W15789"/>
      <c r="X15789"/>
      <c r="Y15789"/>
      <c r="Z15789"/>
      <c r="AA15789"/>
      <c r="AB15789"/>
      <c r="AC15789"/>
    </row>
    <row r="15790" spans="2:29" s="14" customFormat="1" x14ac:dyDescent="0.25">
      <c r="B15790"/>
      <c r="C15790"/>
      <c r="D15790"/>
      <c r="E15790"/>
      <c r="F15790"/>
      <c r="G15790"/>
      <c r="H15790"/>
      <c r="I15790"/>
      <c r="J15790"/>
      <c r="K15790" s="91"/>
      <c r="L15790" s="91"/>
      <c r="M15790" s="91"/>
      <c r="R15790"/>
      <c r="S15790"/>
      <c r="T15790"/>
      <c r="U15790"/>
      <c r="V15790"/>
      <c r="W15790"/>
      <c r="X15790"/>
      <c r="Y15790"/>
      <c r="Z15790"/>
      <c r="AA15790"/>
      <c r="AB15790"/>
      <c r="AC15790"/>
    </row>
    <row r="15791" spans="2:29" s="14" customFormat="1" x14ac:dyDescent="0.25">
      <c r="B15791"/>
      <c r="C15791"/>
      <c r="D15791"/>
      <c r="E15791"/>
      <c r="F15791"/>
      <c r="G15791"/>
      <c r="H15791"/>
      <c r="I15791"/>
      <c r="J15791"/>
      <c r="K15791" s="91"/>
      <c r="L15791" s="91"/>
      <c r="M15791" s="91"/>
      <c r="R15791"/>
      <c r="S15791"/>
      <c r="T15791"/>
      <c r="U15791"/>
      <c r="V15791"/>
      <c r="W15791"/>
      <c r="X15791"/>
      <c r="Y15791"/>
      <c r="Z15791"/>
      <c r="AA15791"/>
      <c r="AB15791"/>
      <c r="AC15791"/>
    </row>
    <row r="15792" spans="2:29" s="14" customFormat="1" x14ac:dyDescent="0.25">
      <c r="B15792"/>
      <c r="C15792"/>
      <c r="D15792"/>
      <c r="E15792"/>
      <c r="F15792"/>
      <c r="G15792"/>
      <c r="H15792"/>
      <c r="I15792"/>
      <c r="J15792"/>
      <c r="K15792" s="91"/>
      <c r="L15792" s="91"/>
      <c r="M15792" s="91"/>
      <c r="R15792"/>
      <c r="S15792"/>
      <c r="T15792"/>
      <c r="U15792"/>
      <c r="V15792"/>
      <c r="W15792"/>
      <c r="X15792"/>
      <c r="Y15792"/>
      <c r="Z15792"/>
      <c r="AA15792"/>
      <c r="AB15792"/>
      <c r="AC15792"/>
    </row>
    <row r="15793" spans="2:29" s="14" customFormat="1" x14ac:dyDescent="0.25">
      <c r="B15793"/>
      <c r="C15793"/>
      <c r="D15793"/>
      <c r="E15793"/>
      <c r="F15793"/>
      <c r="G15793"/>
      <c r="H15793"/>
      <c r="I15793"/>
      <c r="J15793"/>
      <c r="K15793" s="91"/>
      <c r="L15793" s="91"/>
      <c r="M15793" s="91"/>
      <c r="R15793"/>
      <c r="S15793"/>
      <c r="T15793"/>
      <c r="U15793"/>
      <c r="V15793"/>
      <c r="W15793"/>
      <c r="X15793"/>
      <c r="Y15793"/>
      <c r="Z15793"/>
      <c r="AA15793"/>
      <c r="AB15793"/>
      <c r="AC15793"/>
    </row>
    <row r="15794" spans="2:29" s="14" customFormat="1" x14ac:dyDescent="0.25">
      <c r="B15794"/>
      <c r="C15794"/>
      <c r="D15794"/>
      <c r="E15794"/>
      <c r="F15794"/>
      <c r="G15794"/>
      <c r="H15794"/>
      <c r="I15794"/>
      <c r="J15794"/>
      <c r="K15794" s="91"/>
      <c r="L15794" s="91"/>
      <c r="M15794" s="91"/>
      <c r="R15794"/>
      <c r="S15794"/>
      <c r="T15794"/>
      <c r="U15794"/>
      <c r="V15794"/>
      <c r="W15794"/>
      <c r="X15794"/>
      <c r="Y15794"/>
      <c r="Z15794"/>
      <c r="AA15794"/>
      <c r="AB15794"/>
      <c r="AC15794"/>
    </row>
    <row r="15795" spans="2:29" s="14" customFormat="1" x14ac:dyDescent="0.25">
      <c r="B15795"/>
      <c r="C15795"/>
      <c r="D15795"/>
      <c r="E15795"/>
      <c r="F15795"/>
      <c r="G15795"/>
      <c r="H15795"/>
      <c r="I15795"/>
      <c r="J15795"/>
      <c r="K15795" s="91"/>
      <c r="L15795" s="91"/>
      <c r="M15795" s="91"/>
      <c r="R15795"/>
      <c r="S15795"/>
      <c r="T15795"/>
      <c r="U15795"/>
      <c r="V15795"/>
      <c r="W15795"/>
      <c r="X15795"/>
      <c r="Y15795"/>
      <c r="Z15795"/>
      <c r="AA15795"/>
      <c r="AB15795"/>
      <c r="AC15795"/>
    </row>
    <row r="15796" spans="2:29" s="14" customFormat="1" x14ac:dyDescent="0.25">
      <c r="B15796"/>
      <c r="C15796"/>
      <c r="D15796"/>
      <c r="E15796"/>
      <c r="F15796"/>
      <c r="G15796"/>
      <c r="H15796"/>
      <c r="I15796"/>
      <c r="J15796"/>
      <c r="K15796" s="91"/>
      <c r="L15796" s="91"/>
      <c r="M15796" s="91"/>
      <c r="R15796"/>
      <c r="S15796"/>
      <c r="T15796"/>
      <c r="U15796"/>
      <c r="V15796"/>
      <c r="W15796"/>
      <c r="X15796"/>
      <c r="Y15796"/>
      <c r="Z15796"/>
      <c r="AA15796"/>
      <c r="AB15796"/>
      <c r="AC15796"/>
    </row>
    <row r="15797" spans="2:29" s="14" customFormat="1" x14ac:dyDescent="0.25">
      <c r="B15797"/>
      <c r="C15797"/>
      <c r="D15797"/>
      <c r="E15797"/>
      <c r="F15797"/>
      <c r="G15797"/>
      <c r="H15797"/>
      <c r="I15797"/>
      <c r="J15797"/>
      <c r="K15797" s="91"/>
      <c r="L15797" s="91"/>
      <c r="M15797" s="91"/>
      <c r="R15797"/>
      <c r="S15797"/>
      <c r="T15797"/>
      <c r="U15797"/>
      <c r="V15797"/>
      <c r="W15797"/>
      <c r="X15797"/>
      <c r="Y15797"/>
      <c r="Z15797"/>
      <c r="AA15797"/>
      <c r="AB15797"/>
      <c r="AC15797"/>
    </row>
    <row r="15798" spans="2:29" s="14" customFormat="1" x14ac:dyDescent="0.25">
      <c r="B15798"/>
      <c r="C15798"/>
      <c r="D15798"/>
      <c r="E15798"/>
      <c r="F15798"/>
      <c r="G15798"/>
      <c r="H15798"/>
      <c r="I15798"/>
      <c r="J15798"/>
      <c r="K15798" s="91"/>
      <c r="L15798" s="91"/>
      <c r="M15798" s="91"/>
      <c r="R15798"/>
      <c r="S15798"/>
      <c r="T15798"/>
      <c r="U15798"/>
      <c r="V15798"/>
      <c r="W15798"/>
      <c r="X15798"/>
      <c r="Y15798"/>
      <c r="Z15798"/>
      <c r="AA15798"/>
      <c r="AB15798"/>
      <c r="AC15798"/>
    </row>
    <row r="15799" spans="2:29" s="14" customFormat="1" x14ac:dyDescent="0.25">
      <c r="B15799"/>
      <c r="C15799"/>
      <c r="D15799"/>
      <c r="E15799"/>
      <c r="F15799"/>
      <c r="G15799"/>
      <c r="H15799"/>
      <c r="I15799"/>
      <c r="J15799"/>
      <c r="K15799" s="91"/>
      <c r="L15799" s="91"/>
      <c r="M15799" s="91"/>
      <c r="R15799"/>
      <c r="S15799"/>
      <c r="T15799"/>
      <c r="U15799"/>
      <c r="V15799"/>
      <c r="W15799"/>
      <c r="X15799"/>
      <c r="Y15799"/>
      <c r="Z15799"/>
      <c r="AA15799"/>
      <c r="AB15799"/>
      <c r="AC15799"/>
    </row>
    <row r="15800" spans="2:29" s="14" customFormat="1" x14ac:dyDescent="0.25">
      <c r="B15800"/>
      <c r="C15800"/>
      <c r="D15800"/>
      <c r="E15800"/>
      <c r="F15800"/>
      <c r="G15800"/>
      <c r="H15800"/>
      <c r="I15800"/>
      <c r="J15800"/>
      <c r="K15800" s="91"/>
      <c r="L15800" s="91"/>
      <c r="M15800" s="91"/>
      <c r="R15800"/>
      <c r="S15800"/>
      <c r="T15800"/>
      <c r="U15800"/>
      <c r="V15800"/>
      <c r="W15800"/>
      <c r="X15800"/>
      <c r="Y15800"/>
      <c r="Z15800"/>
      <c r="AA15800"/>
      <c r="AB15800"/>
      <c r="AC15800"/>
    </row>
    <row r="15801" spans="2:29" s="14" customFormat="1" x14ac:dyDescent="0.25">
      <c r="B15801"/>
      <c r="C15801"/>
      <c r="D15801"/>
      <c r="E15801"/>
      <c r="F15801"/>
      <c r="G15801"/>
      <c r="H15801"/>
      <c r="I15801"/>
      <c r="J15801"/>
      <c r="K15801" s="91"/>
      <c r="L15801" s="91"/>
      <c r="M15801" s="91"/>
      <c r="R15801"/>
      <c r="S15801"/>
      <c r="T15801"/>
      <c r="U15801"/>
      <c r="V15801"/>
      <c r="W15801"/>
      <c r="X15801"/>
      <c r="Y15801"/>
      <c r="Z15801"/>
      <c r="AA15801"/>
      <c r="AB15801"/>
      <c r="AC15801"/>
    </row>
    <row r="15802" spans="2:29" s="14" customFormat="1" x14ac:dyDescent="0.25">
      <c r="B15802"/>
      <c r="C15802"/>
      <c r="D15802"/>
      <c r="E15802"/>
      <c r="F15802"/>
      <c r="G15802"/>
      <c r="H15802"/>
      <c r="I15802"/>
      <c r="J15802"/>
      <c r="K15802" s="91"/>
      <c r="L15802" s="91"/>
      <c r="M15802" s="91"/>
      <c r="R15802"/>
      <c r="S15802"/>
      <c r="T15802"/>
      <c r="U15802"/>
      <c r="V15802"/>
      <c r="W15802"/>
      <c r="X15802"/>
      <c r="Y15802"/>
      <c r="Z15802"/>
      <c r="AA15802"/>
      <c r="AB15802"/>
      <c r="AC15802"/>
    </row>
    <row r="15803" spans="2:29" s="14" customFormat="1" x14ac:dyDescent="0.25">
      <c r="B15803"/>
      <c r="C15803"/>
      <c r="D15803"/>
      <c r="E15803"/>
      <c r="F15803"/>
      <c r="G15803"/>
      <c r="H15803"/>
      <c r="I15803"/>
      <c r="J15803"/>
      <c r="K15803" s="91"/>
      <c r="L15803" s="91"/>
      <c r="M15803" s="91"/>
      <c r="R15803"/>
      <c r="S15803"/>
      <c r="T15803"/>
      <c r="U15803"/>
      <c r="V15803"/>
      <c r="W15803"/>
      <c r="X15803"/>
      <c r="Y15803"/>
      <c r="Z15803"/>
      <c r="AA15803"/>
      <c r="AB15803"/>
      <c r="AC15803"/>
    </row>
    <row r="15804" spans="2:29" s="14" customFormat="1" x14ac:dyDescent="0.25">
      <c r="B15804"/>
      <c r="C15804"/>
      <c r="D15804"/>
      <c r="E15804"/>
      <c r="F15804"/>
      <c r="G15804"/>
      <c r="H15804"/>
      <c r="I15804"/>
      <c r="J15804"/>
      <c r="K15804" s="91"/>
      <c r="L15804" s="91"/>
      <c r="M15804" s="91"/>
      <c r="R15804"/>
      <c r="S15804"/>
      <c r="T15804"/>
      <c r="U15804"/>
      <c r="V15804"/>
      <c r="W15804"/>
      <c r="X15804"/>
      <c r="Y15804"/>
      <c r="Z15804"/>
      <c r="AA15804"/>
      <c r="AB15804"/>
      <c r="AC15804"/>
    </row>
    <row r="15805" spans="2:29" s="14" customFormat="1" x14ac:dyDescent="0.25">
      <c r="B15805"/>
      <c r="C15805"/>
      <c r="D15805"/>
      <c r="E15805"/>
      <c r="F15805"/>
      <c r="G15805"/>
      <c r="H15805"/>
      <c r="I15805"/>
      <c r="J15805"/>
      <c r="K15805" s="91"/>
      <c r="L15805" s="91"/>
      <c r="M15805" s="91"/>
      <c r="R15805"/>
      <c r="S15805"/>
      <c r="T15805"/>
      <c r="U15805"/>
      <c r="V15805"/>
      <c r="W15805"/>
      <c r="X15805"/>
      <c r="Y15805"/>
      <c r="Z15805"/>
      <c r="AA15805"/>
      <c r="AB15805"/>
      <c r="AC15805"/>
    </row>
    <row r="15806" spans="2:29" s="14" customFormat="1" x14ac:dyDescent="0.25">
      <c r="B15806"/>
      <c r="C15806"/>
      <c r="D15806"/>
      <c r="E15806"/>
      <c r="F15806"/>
      <c r="G15806"/>
      <c r="H15806"/>
      <c r="I15806"/>
      <c r="J15806"/>
      <c r="K15806" s="91"/>
      <c r="L15806" s="91"/>
      <c r="M15806" s="91"/>
      <c r="R15806"/>
      <c r="S15806"/>
      <c r="T15806"/>
      <c r="U15806"/>
      <c r="V15806"/>
      <c r="W15806"/>
      <c r="X15806"/>
      <c r="Y15806"/>
      <c r="Z15806"/>
      <c r="AA15806"/>
      <c r="AB15806"/>
      <c r="AC15806"/>
    </row>
    <row r="15807" spans="2:29" s="14" customFormat="1" x14ac:dyDescent="0.25">
      <c r="B15807"/>
      <c r="C15807"/>
      <c r="D15807"/>
      <c r="E15807"/>
      <c r="F15807"/>
      <c r="G15807"/>
      <c r="H15807"/>
      <c r="I15807"/>
      <c r="J15807"/>
      <c r="K15807" s="91"/>
      <c r="L15807" s="91"/>
      <c r="M15807" s="91"/>
      <c r="R15807"/>
      <c r="S15807"/>
      <c r="T15807"/>
      <c r="U15807"/>
      <c r="V15807"/>
      <c r="W15807"/>
      <c r="X15807"/>
      <c r="Y15807"/>
      <c r="Z15807"/>
      <c r="AA15807"/>
      <c r="AB15807"/>
      <c r="AC15807"/>
    </row>
    <row r="15808" spans="2:29" s="14" customFormat="1" x14ac:dyDescent="0.25">
      <c r="B15808"/>
      <c r="C15808"/>
      <c r="D15808"/>
      <c r="E15808"/>
      <c r="F15808"/>
      <c r="G15808"/>
      <c r="H15808"/>
      <c r="I15808"/>
      <c r="J15808"/>
      <c r="K15808" s="91"/>
      <c r="L15808" s="91"/>
      <c r="M15808" s="91"/>
      <c r="R15808"/>
      <c r="S15808"/>
      <c r="T15808"/>
      <c r="U15808"/>
      <c r="V15808"/>
      <c r="W15808"/>
      <c r="X15808"/>
      <c r="Y15808"/>
      <c r="Z15808"/>
      <c r="AA15808"/>
      <c r="AB15808"/>
      <c r="AC15808"/>
    </row>
    <row r="15809" spans="2:29" s="14" customFormat="1" x14ac:dyDescent="0.25">
      <c r="B15809"/>
      <c r="C15809"/>
      <c r="D15809"/>
      <c r="E15809"/>
      <c r="F15809"/>
      <c r="G15809"/>
      <c r="H15809"/>
      <c r="I15809"/>
      <c r="J15809"/>
      <c r="K15809" s="91"/>
      <c r="L15809" s="91"/>
      <c r="M15809" s="91"/>
      <c r="R15809"/>
      <c r="S15809"/>
      <c r="T15809"/>
      <c r="U15809"/>
      <c r="V15809"/>
      <c r="W15809"/>
      <c r="X15809"/>
      <c r="Y15809"/>
      <c r="Z15809"/>
      <c r="AA15809"/>
      <c r="AB15809"/>
      <c r="AC15809"/>
    </row>
    <row r="15810" spans="2:29" s="14" customFormat="1" x14ac:dyDescent="0.25">
      <c r="B15810"/>
      <c r="C15810"/>
      <c r="D15810"/>
      <c r="E15810"/>
      <c r="F15810"/>
      <c r="G15810"/>
      <c r="H15810"/>
      <c r="I15810"/>
      <c r="J15810"/>
      <c r="K15810" s="91"/>
      <c r="L15810" s="91"/>
      <c r="M15810" s="91"/>
      <c r="R15810"/>
      <c r="S15810"/>
      <c r="T15810"/>
      <c r="U15810"/>
      <c r="V15810"/>
      <c r="W15810"/>
      <c r="X15810"/>
      <c r="Y15810"/>
      <c r="Z15810"/>
      <c r="AA15810"/>
      <c r="AB15810"/>
      <c r="AC15810"/>
    </row>
    <row r="15811" spans="2:29" s="14" customFormat="1" x14ac:dyDescent="0.25">
      <c r="B15811"/>
      <c r="C15811"/>
      <c r="D15811"/>
      <c r="E15811"/>
      <c r="F15811"/>
      <c r="G15811"/>
      <c r="H15811"/>
      <c r="I15811"/>
      <c r="J15811"/>
      <c r="K15811" s="91"/>
      <c r="L15811" s="91"/>
      <c r="M15811" s="91"/>
      <c r="R15811"/>
      <c r="S15811"/>
      <c r="T15811"/>
      <c r="U15811"/>
      <c r="V15811"/>
      <c r="W15811"/>
      <c r="X15811"/>
      <c r="Y15811"/>
      <c r="Z15811"/>
      <c r="AA15811"/>
      <c r="AB15811"/>
      <c r="AC15811"/>
    </row>
    <row r="15812" spans="2:29" s="14" customFormat="1" x14ac:dyDescent="0.25">
      <c r="B15812"/>
      <c r="C15812"/>
      <c r="D15812"/>
      <c r="E15812"/>
      <c r="F15812"/>
      <c r="G15812"/>
      <c r="H15812"/>
      <c r="I15812"/>
      <c r="J15812"/>
      <c r="K15812" s="91"/>
      <c r="L15812" s="91"/>
      <c r="M15812" s="91"/>
      <c r="R15812"/>
      <c r="S15812"/>
      <c r="T15812"/>
      <c r="U15812"/>
      <c r="V15812"/>
      <c r="W15812"/>
      <c r="X15812"/>
      <c r="Y15812"/>
      <c r="Z15812"/>
      <c r="AA15812"/>
      <c r="AB15812"/>
      <c r="AC15812"/>
    </row>
    <row r="15813" spans="2:29" s="14" customFormat="1" x14ac:dyDescent="0.25">
      <c r="B15813"/>
      <c r="C15813"/>
      <c r="D15813"/>
      <c r="E15813"/>
      <c r="F15813"/>
      <c r="G15813"/>
      <c r="H15813"/>
      <c r="I15813"/>
      <c r="J15813"/>
      <c r="K15813" s="91"/>
      <c r="L15813" s="91"/>
      <c r="M15813" s="91"/>
      <c r="R15813"/>
      <c r="S15813"/>
      <c r="T15813"/>
      <c r="U15813"/>
      <c r="V15813"/>
      <c r="W15813"/>
      <c r="X15813"/>
      <c r="Y15813"/>
      <c r="Z15813"/>
      <c r="AA15813"/>
      <c r="AB15813"/>
      <c r="AC15813"/>
    </row>
    <row r="15814" spans="2:29" s="14" customFormat="1" x14ac:dyDescent="0.25">
      <c r="B15814"/>
      <c r="C15814"/>
      <c r="D15814"/>
      <c r="E15814"/>
      <c r="F15814"/>
      <c r="G15814"/>
      <c r="H15814"/>
      <c r="I15814"/>
      <c r="J15814"/>
      <c r="K15814" s="91"/>
      <c r="L15814" s="91"/>
      <c r="M15814" s="91"/>
      <c r="R15814"/>
      <c r="S15814"/>
      <c r="T15814"/>
      <c r="U15814"/>
      <c r="V15814"/>
      <c r="W15814"/>
      <c r="X15814"/>
      <c r="Y15814"/>
      <c r="Z15814"/>
      <c r="AA15814"/>
      <c r="AB15814"/>
      <c r="AC15814"/>
    </row>
    <row r="15815" spans="2:29" s="14" customFormat="1" x14ac:dyDescent="0.25">
      <c r="B15815"/>
      <c r="C15815"/>
      <c r="D15815"/>
      <c r="E15815"/>
      <c r="F15815"/>
      <c r="G15815"/>
      <c r="H15815"/>
      <c r="I15815"/>
      <c r="J15815"/>
      <c r="K15815" s="91"/>
      <c r="L15815" s="91"/>
      <c r="M15815" s="91"/>
      <c r="R15815"/>
      <c r="S15815"/>
      <c r="T15815"/>
      <c r="U15815"/>
      <c r="V15815"/>
      <c r="W15815"/>
      <c r="X15815"/>
      <c r="Y15815"/>
      <c r="Z15815"/>
      <c r="AA15815"/>
      <c r="AB15815"/>
      <c r="AC15815"/>
    </row>
    <row r="15816" spans="2:29" s="14" customFormat="1" x14ac:dyDescent="0.25">
      <c r="B15816"/>
      <c r="C15816"/>
      <c r="D15816"/>
      <c r="E15816"/>
      <c r="F15816"/>
      <c r="G15816"/>
      <c r="H15816"/>
      <c r="I15816"/>
      <c r="J15816"/>
      <c r="K15816" s="91"/>
      <c r="L15816" s="91"/>
      <c r="M15816" s="91"/>
      <c r="R15816"/>
      <c r="S15816"/>
      <c r="T15816"/>
      <c r="U15816"/>
      <c r="V15816"/>
      <c r="W15816"/>
      <c r="X15816"/>
      <c r="Y15816"/>
      <c r="Z15816"/>
      <c r="AA15816"/>
      <c r="AB15816"/>
      <c r="AC15816"/>
    </row>
    <row r="15817" spans="2:29" s="14" customFormat="1" x14ac:dyDescent="0.25">
      <c r="B15817"/>
      <c r="C15817"/>
      <c r="D15817"/>
      <c r="E15817"/>
      <c r="F15817"/>
      <c r="G15817"/>
      <c r="H15817"/>
      <c r="I15817"/>
      <c r="J15817"/>
      <c r="K15817" s="91"/>
      <c r="L15817" s="91"/>
      <c r="M15817" s="91"/>
      <c r="R15817"/>
      <c r="S15817"/>
      <c r="T15817"/>
      <c r="U15817"/>
      <c r="V15817"/>
      <c r="W15817"/>
      <c r="X15817"/>
      <c r="Y15817"/>
      <c r="Z15817"/>
      <c r="AA15817"/>
      <c r="AB15817"/>
      <c r="AC15817"/>
    </row>
    <row r="15818" spans="2:29" s="14" customFormat="1" x14ac:dyDescent="0.25">
      <c r="B15818"/>
      <c r="C15818"/>
      <c r="D15818"/>
      <c r="E15818"/>
      <c r="F15818"/>
      <c r="G15818"/>
      <c r="H15818"/>
      <c r="I15818"/>
      <c r="J15818"/>
      <c r="K15818" s="91"/>
      <c r="L15818" s="91"/>
      <c r="M15818" s="91"/>
      <c r="R15818"/>
      <c r="S15818"/>
      <c r="T15818"/>
      <c r="U15818"/>
      <c r="V15818"/>
      <c r="W15818"/>
      <c r="X15818"/>
      <c r="Y15818"/>
      <c r="Z15818"/>
      <c r="AA15818"/>
      <c r="AB15818"/>
      <c r="AC15818"/>
    </row>
    <row r="15819" spans="2:29" s="14" customFormat="1" x14ac:dyDescent="0.25">
      <c r="B15819"/>
      <c r="C15819"/>
      <c r="D15819"/>
      <c r="E15819"/>
      <c r="F15819"/>
      <c r="G15819"/>
      <c r="H15819"/>
      <c r="I15819"/>
      <c r="J15819"/>
      <c r="K15819" s="91"/>
      <c r="L15819" s="91"/>
      <c r="M15819" s="91"/>
      <c r="R15819"/>
      <c r="S15819"/>
      <c r="T15819"/>
      <c r="U15819"/>
      <c r="V15819"/>
      <c r="W15819"/>
      <c r="X15819"/>
      <c r="Y15819"/>
      <c r="Z15819"/>
      <c r="AA15819"/>
      <c r="AB15819"/>
      <c r="AC15819"/>
    </row>
    <row r="15820" spans="2:29" s="14" customFormat="1" x14ac:dyDescent="0.25">
      <c r="B15820"/>
      <c r="C15820"/>
      <c r="D15820"/>
      <c r="E15820"/>
      <c r="F15820"/>
      <c r="G15820"/>
      <c r="H15820"/>
      <c r="I15820"/>
      <c r="J15820"/>
      <c r="K15820" s="91"/>
      <c r="L15820" s="91"/>
      <c r="M15820" s="91"/>
      <c r="R15820"/>
      <c r="S15820"/>
      <c r="T15820"/>
      <c r="U15820"/>
      <c r="V15820"/>
      <c r="W15820"/>
      <c r="X15820"/>
      <c r="Y15820"/>
      <c r="Z15820"/>
      <c r="AA15820"/>
      <c r="AB15820"/>
      <c r="AC15820"/>
    </row>
    <row r="15821" spans="2:29" s="14" customFormat="1" x14ac:dyDescent="0.25">
      <c r="B15821"/>
      <c r="C15821"/>
      <c r="D15821"/>
      <c r="E15821"/>
      <c r="F15821"/>
      <c r="G15821"/>
      <c r="H15821"/>
      <c r="I15821"/>
      <c r="J15821"/>
      <c r="K15821" s="91"/>
      <c r="L15821" s="91"/>
      <c r="M15821" s="91"/>
      <c r="R15821"/>
      <c r="S15821"/>
      <c r="T15821"/>
      <c r="U15821"/>
      <c r="V15821"/>
      <c r="W15821"/>
      <c r="X15821"/>
      <c r="Y15821"/>
      <c r="Z15821"/>
      <c r="AA15821"/>
      <c r="AB15821"/>
      <c r="AC15821"/>
    </row>
    <row r="15822" spans="2:29" s="14" customFormat="1" x14ac:dyDescent="0.25">
      <c r="B15822"/>
      <c r="C15822"/>
      <c r="D15822"/>
      <c r="E15822"/>
      <c r="F15822"/>
      <c r="G15822"/>
      <c r="H15822"/>
      <c r="I15822"/>
      <c r="J15822"/>
      <c r="K15822" s="91"/>
      <c r="L15822" s="91"/>
      <c r="M15822" s="91"/>
      <c r="R15822"/>
      <c r="S15822"/>
      <c r="T15822"/>
      <c r="U15822"/>
      <c r="V15822"/>
      <c r="W15822"/>
      <c r="X15822"/>
      <c r="Y15822"/>
      <c r="Z15822"/>
      <c r="AA15822"/>
      <c r="AB15822"/>
      <c r="AC15822"/>
    </row>
    <row r="15823" spans="2:29" s="14" customFormat="1" x14ac:dyDescent="0.25">
      <c r="B15823"/>
      <c r="C15823"/>
      <c r="D15823"/>
      <c r="E15823"/>
      <c r="F15823"/>
      <c r="G15823"/>
      <c r="H15823"/>
      <c r="I15823"/>
      <c r="J15823"/>
      <c r="K15823" s="91"/>
      <c r="L15823" s="91"/>
      <c r="M15823" s="91"/>
      <c r="R15823"/>
      <c r="S15823"/>
      <c r="T15823"/>
      <c r="U15823"/>
      <c r="V15823"/>
      <c r="W15823"/>
      <c r="X15823"/>
      <c r="Y15823"/>
      <c r="Z15823"/>
      <c r="AA15823"/>
      <c r="AB15823"/>
      <c r="AC15823"/>
    </row>
    <row r="15824" spans="2:29" s="14" customFormat="1" x14ac:dyDescent="0.25">
      <c r="B15824"/>
      <c r="C15824"/>
      <c r="D15824"/>
      <c r="E15824"/>
      <c r="F15824"/>
      <c r="G15824"/>
      <c r="H15824"/>
      <c r="I15824"/>
      <c r="J15824"/>
      <c r="K15824" s="91"/>
      <c r="L15824" s="91"/>
      <c r="M15824" s="91"/>
      <c r="R15824"/>
      <c r="S15824"/>
      <c r="T15824"/>
      <c r="U15824"/>
      <c r="V15824"/>
      <c r="W15824"/>
      <c r="X15824"/>
      <c r="Y15824"/>
      <c r="Z15824"/>
      <c r="AA15824"/>
      <c r="AB15824"/>
      <c r="AC15824"/>
    </row>
    <row r="15825" spans="2:29" s="14" customFormat="1" x14ac:dyDescent="0.25">
      <c r="B15825"/>
      <c r="C15825"/>
      <c r="D15825"/>
      <c r="E15825"/>
      <c r="F15825"/>
      <c r="G15825"/>
      <c r="H15825"/>
      <c r="I15825"/>
      <c r="J15825"/>
      <c r="K15825" s="91"/>
      <c r="L15825" s="91"/>
      <c r="M15825" s="91"/>
      <c r="R15825"/>
      <c r="S15825"/>
      <c r="T15825"/>
      <c r="U15825"/>
      <c r="V15825"/>
      <c r="W15825"/>
      <c r="X15825"/>
      <c r="Y15825"/>
      <c r="Z15825"/>
      <c r="AA15825"/>
      <c r="AB15825"/>
      <c r="AC15825"/>
    </row>
    <row r="15826" spans="2:29" s="14" customFormat="1" x14ac:dyDescent="0.25">
      <c r="B15826"/>
      <c r="C15826"/>
      <c r="D15826"/>
      <c r="E15826"/>
      <c r="F15826"/>
      <c r="G15826"/>
      <c r="H15826"/>
      <c r="I15826"/>
      <c r="J15826"/>
      <c r="K15826" s="91"/>
      <c r="L15826" s="91"/>
      <c r="M15826" s="91"/>
      <c r="R15826"/>
      <c r="S15826"/>
      <c r="T15826"/>
      <c r="U15826"/>
      <c r="V15826"/>
      <c r="W15826"/>
      <c r="X15826"/>
      <c r="Y15826"/>
      <c r="Z15826"/>
      <c r="AA15826"/>
      <c r="AB15826"/>
      <c r="AC15826"/>
    </row>
    <row r="15827" spans="2:29" s="14" customFormat="1" x14ac:dyDescent="0.25">
      <c r="B15827"/>
      <c r="C15827"/>
      <c r="D15827"/>
      <c r="E15827"/>
      <c r="F15827"/>
      <c r="G15827"/>
      <c r="H15827"/>
      <c r="I15827"/>
      <c r="J15827"/>
      <c r="K15827" s="91"/>
      <c r="L15827" s="91"/>
      <c r="M15827" s="91"/>
      <c r="R15827"/>
      <c r="S15827"/>
      <c r="T15827"/>
      <c r="U15827"/>
      <c r="V15827"/>
      <c r="W15827"/>
      <c r="X15827"/>
      <c r="Y15827"/>
      <c r="Z15827"/>
      <c r="AA15827"/>
      <c r="AB15827"/>
      <c r="AC15827"/>
    </row>
    <row r="15828" spans="2:29" s="14" customFormat="1" x14ac:dyDescent="0.25">
      <c r="B15828"/>
      <c r="C15828"/>
      <c r="D15828"/>
      <c r="E15828"/>
      <c r="F15828"/>
      <c r="G15828"/>
      <c r="H15828"/>
      <c r="I15828"/>
      <c r="J15828"/>
      <c r="K15828" s="91"/>
      <c r="L15828" s="91"/>
      <c r="M15828" s="91"/>
      <c r="R15828"/>
      <c r="S15828"/>
      <c r="T15828"/>
      <c r="U15828"/>
      <c r="V15828"/>
      <c r="W15828"/>
      <c r="X15828"/>
      <c r="Y15828"/>
      <c r="Z15828"/>
      <c r="AA15828"/>
      <c r="AB15828"/>
      <c r="AC15828"/>
    </row>
    <row r="15829" spans="2:29" s="14" customFormat="1" x14ac:dyDescent="0.25">
      <c r="B15829"/>
      <c r="C15829"/>
      <c r="D15829"/>
      <c r="E15829"/>
      <c r="F15829"/>
      <c r="G15829"/>
      <c r="H15829"/>
      <c r="I15829"/>
      <c r="J15829"/>
      <c r="K15829" s="91"/>
      <c r="L15829" s="91"/>
      <c r="M15829" s="91"/>
      <c r="R15829"/>
      <c r="S15829"/>
      <c r="T15829"/>
      <c r="U15829"/>
      <c r="V15829"/>
      <c r="W15829"/>
      <c r="X15829"/>
      <c r="Y15829"/>
      <c r="Z15829"/>
      <c r="AA15829"/>
      <c r="AB15829"/>
      <c r="AC15829"/>
    </row>
    <row r="15830" spans="2:29" s="14" customFormat="1" x14ac:dyDescent="0.25">
      <c r="B15830"/>
      <c r="C15830"/>
      <c r="D15830"/>
      <c r="E15830"/>
      <c r="F15830"/>
      <c r="G15830"/>
      <c r="H15830"/>
      <c r="I15830"/>
      <c r="J15830"/>
      <c r="K15830" s="91"/>
      <c r="L15830" s="91"/>
      <c r="M15830" s="91"/>
      <c r="R15830"/>
      <c r="S15830"/>
      <c r="T15830"/>
      <c r="U15830"/>
      <c r="V15830"/>
      <c r="W15830"/>
      <c r="X15830"/>
      <c r="Y15830"/>
      <c r="Z15830"/>
      <c r="AA15830"/>
      <c r="AB15830"/>
      <c r="AC15830"/>
    </row>
    <row r="15831" spans="2:29" s="14" customFormat="1" x14ac:dyDescent="0.25">
      <c r="B15831"/>
      <c r="C15831"/>
      <c r="D15831"/>
      <c r="E15831"/>
      <c r="F15831"/>
      <c r="G15831"/>
      <c r="H15831"/>
      <c r="I15831"/>
      <c r="J15831"/>
      <c r="K15831" s="91"/>
      <c r="L15831" s="91"/>
      <c r="M15831" s="91"/>
      <c r="R15831"/>
      <c r="S15831"/>
      <c r="T15831"/>
      <c r="U15831"/>
      <c r="V15831"/>
      <c r="W15831"/>
      <c r="X15831"/>
      <c r="Y15831"/>
      <c r="Z15831"/>
      <c r="AA15831"/>
      <c r="AB15831"/>
      <c r="AC15831"/>
    </row>
    <row r="15832" spans="2:29" s="14" customFormat="1" x14ac:dyDescent="0.25">
      <c r="B15832"/>
      <c r="C15832"/>
      <c r="D15832"/>
      <c r="E15832"/>
      <c r="F15832"/>
      <c r="G15832"/>
      <c r="H15832"/>
      <c r="I15832"/>
      <c r="J15832"/>
      <c r="K15832" s="91"/>
      <c r="L15832" s="91"/>
      <c r="M15832" s="91"/>
      <c r="R15832"/>
      <c r="S15832"/>
      <c r="T15832"/>
      <c r="U15832"/>
      <c r="V15832"/>
      <c r="W15832"/>
      <c r="X15832"/>
      <c r="Y15832"/>
      <c r="Z15832"/>
      <c r="AA15832"/>
      <c r="AB15832"/>
      <c r="AC15832"/>
    </row>
    <row r="15833" spans="2:29" s="14" customFormat="1" x14ac:dyDescent="0.25">
      <c r="B15833"/>
      <c r="C15833"/>
      <c r="D15833"/>
      <c r="E15833"/>
      <c r="F15833"/>
      <c r="G15833"/>
      <c r="H15833"/>
      <c r="I15833"/>
      <c r="J15833"/>
      <c r="K15833" s="91"/>
      <c r="L15833" s="91"/>
      <c r="M15833" s="91"/>
      <c r="R15833"/>
      <c r="S15833"/>
      <c r="T15833"/>
      <c r="U15833"/>
      <c r="V15833"/>
      <c r="W15833"/>
      <c r="X15833"/>
      <c r="Y15833"/>
      <c r="Z15833"/>
      <c r="AA15833"/>
      <c r="AB15833"/>
      <c r="AC15833"/>
    </row>
    <row r="15834" spans="2:29" s="14" customFormat="1" x14ac:dyDescent="0.25">
      <c r="B15834"/>
      <c r="C15834"/>
      <c r="D15834"/>
      <c r="E15834"/>
      <c r="F15834"/>
      <c r="G15834"/>
      <c r="H15834"/>
      <c r="I15834"/>
      <c r="J15834"/>
      <c r="K15834" s="91"/>
      <c r="L15834" s="91"/>
      <c r="M15834" s="91"/>
      <c r="R15834"/>
      <c r="S15834"/>
      <c r="T15834"/>
      <c r="U15834"/>
      <c r="V15834"/>
      <c r="W15834"/>
      <c r="X15834"/>
      <c r="Y15834"/>
      <c r="Z15834"/>
      <c r="AA15834"/>
      <c r="AB15834"/>
      <c r="AC15834"/>
    </row>
    <row r="15835" spans="2:29" s="14" customFormat="1" x14ac:dyDescent="0.25">
      <c r="B15835"/>
      <c r="C15835"/>
      <c r="D15835"/>
      <c r="E15835"/>
      <c r="F15835"/>
      <c r="G15835"/>
      <c r="H15835"/>
      <c r="I15835"/>
      <c r="J15835"/>
      <c r="K15835" s="91"/>
      <c r="L15835" s="91"/>
      <c r="M15835" s="91"/>
      <c r="R15835"/>
      <c r="S15835"/>
      <c r="T15835"/>
      <c r="U15835"/>
      <c r="V15835"/>
      <c r="W15835"/>
      <c r="X15835"/>
      <c r="Y15835"/>
      <c r="Z15835"/>
      <c r="AA15835"/>
      <c r="AB15835"/>
      <c r="AC15835"/>
    </row>
    <row r="15836" spans="2:29" s="14" customFormat="1" x14ac:dyDescent="0.25">
      <c r="B15836"/>
      <c r="C15836"/>
      <c r="D15836"/>
      <c r="E15836"/>
      <c r="F15836"/>
      <c r="G15836"/>
      <c r="H15836"/>
      <c r="I15836"/>
      <c r="J15836"/>
      <c r="K15836" s="91"/>
      <c r="L15836" s="91"/>
      <c r="M15836" s="91"/>
      <c r="R15836"/>
      <c r="S15836"/>
      <c r="T15836"/>
      <c r="U15836"/>
      <c r="V15836"/>
      <c r="W15836"/>
      <c r="X15836"/>
      <c r="Y15836"/>
      <c r="Z15836"/>
      <c r="AA15836"/>
      <c r="AB15836"/>
      <c r="AC15836"/>
    </row>
    <row r="15837" spans="2:29" s="14" customFormat="1" x14ac:dyDescent="0.25">
      <c r="B15837"/>
      <c r="C15837"/>
      <c r="D15837"/>
      <c r="E15837"/>
      <c r="F15837"/>
      <c r="G15837"/>
      <c r="H15837"/>
      <c r="I15837"/>
      <c r="J15837"/>
      <c r="K15837" s="91"/>
      <c r="L15837" s="91"/>
      <c r="M15837" s="91"/>
      <c r="R15837"/>
      <c r="S15837"/>
      <c r="T15837"/>
      <c r="U15837"/>
      <c r="V15837"/>
      <c r="W15837"/>
      <c r="X15837"/>
      <c r="Y15837"/>
      <c r="Z15837"/>
      <c r="AA15837"/>
      <c r="AB15837"/>
      <c r="AC15837"/>
    </row>
    <row r="15838" spans="2:29" s="14" customFormat="1" x14ac:dyDescent="0.25">
      <c r="B15838"/>
      <c r="C15838"/>
      <c r="D15838"/>
      <c r="E15838"/>
      <c r="F15838"/>
      <c r="G15838"/>
      <c r="H15838"/>
      <c r="I15838"/>
      <c r="J15838"/>
      <c r="K15838" s="91"/>
      <c r="L15838" s="91"/>
      <c r="M15838" s="91"/>
      <c r="R15838"/>
      <c r="S15838"/>
      <c r="T15838"/>
      <c r="U15838"/>
      <c r="V15838"/>
      <c r="W15838"/>
      <c r="X15838"/>
      <c r="Y15838"/>
      <c r="Z15838"/>
      <c r="AA15838"/>
      <c r="AB15838"/>
      <c r="AC15838"/>
    </row>
    <row r="15839" spans="2:29" s="14" customFormat="1" x14ac:dyDescent="0.25">
      <c r="B15839"/>
      <c r="C15839"/>
      <c r="D15839"/>
      <c r="E15839"/>
      <c r="F15839"/>
      <c r="G15839"/>
      <c r="H15839"/>
      <c r="I15839"/>
      <c r="J15839"/>
      <c r="K15839" s="91"/>
      <c r="L15839" s="91"/>
      <c r="M15839" s="91"/>
      <c r="R15839"/>
      <c r="S15839"/>
      <c r="T15839"/>
      <c r="U15839"/>
      <c r="V15839"/>
      <c r="W15839"/>
      <c r="X15839"/>
      <c r="Y15839"/>
      <c r="Z15839"/>
      <c r="AA15839"/>
      <c r="AB15839"/>
      <c r="AC15839"/>
    </row>
    <row r="15840" spans="2:29" s="14" customFormat="1" x14ac:dyDescent="0.25">
      <c r="B15840"/>
      <c r="C15840"/>
      <c r="D15840"/>
      <c r="E15840"/>
      <c r="F15840"/>
      <c r="G15840"/>
      <c r="H15840"/>
      <c r="I15840"/>
      <c r="J15840"/>
      <c r="K15840" s="91"/>
      <c r="L15840" s="91"/>
      <c r="M15840" s="91"/>
      <c r="R15840"/>
      <c r="S15840"/>
      <c r="T15840"/>
      <c r="U15840"/>
      <c r="V15840"/>
      <c r="W15840"/>
      <c r="X15840"/>
      <c r="Y15840"/>
      <c r="Z15840"/>
      <c r="AA15840"/>
      <c r="AB15840"/>
      <c r="AC15840"/>
    </row>
    <row r="15841" spans="2:29" s="14" customFormat="1" x14ac:dyDescent="0.25">
      <c r="B15841"/>
      <c r="C15841"/>
      <c r="D15841"/>
      <c r="E15841"/>
      <c r="F15841"/>
      <c r="G15841"/>
      <c r="H15841"/>
      <c r="I15841"/>
      <c r="J15841"/>
      <c r="K15841" s="91"/>
      <c r="L15841" s="91"/>
      <c r="M15841" s="91"/>
      <c r="R15841"/>
      <c r="S15841"/>
      <c r="T15841"/>
      <c r="U15841"/>
      <c r="V15841"/>
      <c r="W15841"/>
      <c r="X15841"/>
      <c r="Y15841"/>
      <c r="Z15841"/>
      <c r="AA15841"/>
      <c r="AB15841"/>
      <c r="AC15841"/>
    </row>
    <row r="15842" spans="2:29" s="14" customFormat="1" x14ac:dyDescent="0.25">
      <c r="B15842"/>
      <c r="C15842"/>
      <c r="D15842"/>
      <c r="E15842"/>
      <c r="F15842"/>
      <c r="G15842"/>
      <c r="H15842"/>
      <c r="I15842"/>
      <c r="J15842"/>
      <c r="K15842" s="91"/>
      <c r="L15842" s="91"/>
      <c r="M15842" s="91"/>
      <c r="R15842"/>
      <c r="S15842"/>
      <c r="T15842"/>
      <c r="U15842"/>
      <c r="V15842"/>
      <c r="W15842"/>
      <c r="X15842"/>
      <c r="Y15842"/>
      <c r="Z15842"/>
      <c r="AA15842"/>
      <c r="AB15842"/>
      <c r="AC15842"/>
    </row>
    <row r="15843" spans="2:29" s="14" customFormat="1" x14ac:dyDescent="0.25">
      <c r="B15843"/>
      <c r="C15843"/>
      <c r="D15843"/>
      <c r="E15843"/>
      <c r="F15843"/>
      <c r="G15843"/>
      <c r="H15843"/>
      <c r="I15843"/>
      <c r="J15843"/>
      <c r="K15843" s="91"/>
      <c r="L15843" s="91"/>
      <c r="M15843" s="91"/>
      <c r="R15843"/>
      <c r="S15843"/>
      <c r="T15843"/>
      <c r="U15843"/>
      <c r="V15843"/>
      <c r="W15843"/>
      <c r="X15843"/>
      <c r="Y15843"/>
      <c r="Z15843"/>
      <c r="AA15843"/>
      <c r="AB15843"/>
      <c r="AC15843"/>
    </row>
    <row r="15844" spans="2:29" s="14" customFormat="1" x14ac:dyDescent="0.25">
      <c r="B15844"/>
      <c r="C15844"/>
      <c r="D15844"/>
      <c r="E15844"/>
      <c r="F15844"/>
      <c r="G15844"/>
      <c r="H15844"/>
      <c r="I15844"/>
      <c r="J15844"/>
      <c r="K15844" s="91"/>
      <c r="L15844" s="91"/>
      <c r="M15844" s="91"/>
      <c r="R15844"/>
      <c r="S15844"/>
      <c r="T15844"/>
      <c r="U15844"/>
      <c r="V15844"/>
      <c r="W15844"/>
      <c r="X15844"/>
      <c r="Y15844"/>
      <c r="Z15844"/>
      <c r="AA15844"/>
      <c r="AB15844"/>
      <c r="AC15844"/>
    </row>
    <row r="15845" spans="2:29" s="14" customFormat="1" x14ac:dyDescent="0.25">
      <c r="B15845"/>
      <c r="C15845"/>
      <c r="D15845"/>
      <c r="E15845"/>
      <c r="F15845"/>
      <c r="G15845"/>
      <c r="H15845"/>
      <c r="I15845"/>
      <c r="J15845"/>
      <c r="K15845" s="91"/>
      <c r="L15845" s="91"/>
      <c r="M15845" s="91"/>
      <c r="R15845"/>
      <c r="S15845"/>
      <c r="T15845"/>
      <c r="U15845"/>
      <c r="V15845"/>
      <c r="W15845"/>
      <c r="X15845"/>
      <c r="Y15845"/>
      <c r="Z15845"/>
      <c r="AA15845"/>
      <c r="AB15845"/>
      <c r="AC15845"/>
    </row>
    <row r="15846" spans="2:29" s="14" customFormat="1" x14ac:dyDescent="0.25">
      <c r="B15846"/>
      <c r="C15846"/>
      <c r="D15846"/>
      <c r="E15846"/>
      <c r="F15846"/>
      <c r="G15846"/>
      <c r="H15846"/>
      <c r="I15846"/>
      <c r="J15846"/>
      <c r="K15846" s="91"/>
      <c r="L15846" s="91"/>
      <c r="M15846" s="91"/>
      <c r="R15846"/>
      <c r="S15846"/>
      <c r="T15846"/>
      <c r="U15846"/>
      <c r="V15846"/>
      <c r="W15846"/>
      <c r="X15846"/>
      <c r="Y15846"/>
      <c r="Z15846"/>
      <c r="AA15846"/>
      <c r="AB15846"/>
      <c r="AC15846"/>
    </row>
    <row r="15847" spans="2:29" s="14" customFormat="1" x14ac:dyDescent="0.25">
      <c r="B15847"/>
      <c r="C15847"/>
      <c r="D15847"/>
      <c r="E15847"/>
      <c r="F15847"/>
      <c r="G15847"/>
      <c r="H15847"/>
      <c r="I15847"/>
      <c r="J15847"/>
      <c r="K15847" s="91"/>
      <c r="L15847" s="91"/>
      <c r="M15847" s="91"/>
      <c r="R15847"/>
      <c r="S15847"/>
      <c r="T15847"/>
      <c r="U15847"/>
      <c r="V15847"/>
      <c r="W15847"/>
      <c r="X15847"/>
      <c r="Y15847"/>
      <c r="Z15847"/>
      <c r="AA15847"/>
      <c r="AB15847"/>
      <c r="AC15847"/>
    </row>
    <row r="15848" spans="2:29" s="14" customFormat="1" x14ac:dyDescent="0.25">
      <c r="B15848"/>
      <c r="C15848"/>
      <c r="D15848"/>
      <c r="E15848"/>
      <c r="F15848"/>
      <c r="G15848"/>
      <c r="H15848"/>
      <c r="I15848"/>
      <c r="J15848"/>
      <c r="K15848" s="91"/>
      <c r="L15848" s="91"/>
      <c r="M15848" s="91"/>
      <c r="R15848"/>
      <c r="S15848"/>
      <c r="T15848"/>
      <c r="U15848"/>
      <c r="V15848"/>
      <c r="W15848"/>
      <c r="X15848"/>
      <c r="Y15848"/>
      <c r="Z15848"/>
      <c r="AA15848"/>
      <c r="AB15848"/>
      <c r="AC15848"/>
    </row>
    <row r="15849" spans="2:29" s="14" customFormat="1" x14ac:dyDescent="0.25">
      <c r="B15849"/>
      <c r="C15849"/>
      <c r="D15849"/>
      <c r="E15849"/>
      <c r="F15849"/>
      <c r="G15849"/>
      <c r="H15849"/>
      <c r="I15849"/>
      <c r="J15849"/>
      <c r="K15849" s="91"/>
      <c r="L15849" s="91"/>
      <c r="M15849" s="91"/>
      <c r="R15849"/>
      <c r="S15849"/>
      <c r="T15849"/>
      <c r="U15849"/>
      <c r="V15849"/>
      <c r="W15849"/>
      <c r="X15849"/>
      <c r="Y15849"/>
      <c r="Z15849"/>
      <c r="AA15849"/>
      <c r="AB15849"/>
      <c r="AC15849"/>
    </row>
    <row r="15850" spans="2:29" s="14" customFormat="1" x14ac:dyDescent="0.25">
      <c r="B15850"/>
      <c r="C15850"/>
      <c r="D15850"/>
      <c r="E15850"/>
      <c r="F15850"/>
      <c r="G15850"/>
      <c r="H15850"/>
      <c r="I15850"/>
      <c r="J15850"/>
      <c r="K15850" s="91"/>
      <c r="L15850" s="91"/>
      <c r="M15850" s="91"/>
      <c r="R15850"/>
      <c r="S15850"/>
      <c r="T15850"/>
      <c r="U15850"/>
      <c r="V15850"/>
      <c r="W15850"/>
      <c r="X15850"/>
      <c r="Y15850"/>
      <c r="Z15850"/>
      <c r="AA15850"/>
      <c r="AB15850"/>
      <c r="AC15850"/>
    </row>
    <row r="15851" spans="2:29" s="14" customFormat="1" x14ac:dyDescent="0.25">
      <c r="B15851"/>
      <c r="C15851"/>
      <c r="D15851"/>
      <c r="E15851"/>
      <c r="F15851"/>
      <c r="G15851"/>
      <c r="H15851"/>
      <c r="I15851"/>
      <c r="J15851"/>
      <c r="K15851" s="91"/>
      <c r="L15851" s="91"/>
      <c r="M15851" s="91"/>
      <c r="R15851"/>
      <c r="S15851"/>
      <c r="T15851"/>
      <c r="U15851"/>
      <c r="V15851"/>
      <c r="W15851"/>
      <c r="X15851"/>
      <c r="Y15851"/>
      <c r="Z15851"/>
      <c r="AA15851"/>
      <c r="AB15851"/>
      <c r="AC15851"/>
    </row>
    <row r="15852" spans="2:29" s="14" customFormat="1" x14ac:dyDescent="0.25">
      <c r="B15852"/>
      <c r="C15852"/>
      <c r="D15852"/>
      <c r="E15852"/>
      <c r="F15852"/>
      <c r="G15852"/>
      <c r="H15852"/>
      <c r="I15852"/>
      <c r="J15852"/>
      <c r="K15852" s="91"/>
      <c r="L15852" s="91"/>
      <c r="M15852" s="91"/>
      <c r="R15852"/>
      <c r="S15852"/>
      <c r="T15852"/>
      <c r="U15852"/>
      <c r="V15852"/>
      <c r="W15852"/>
      <c r="X15852"/>
      <c r="Y15852"/>
      <c r="Z15852"/>
      <c r="AA15852"/>
      <c r="AB15852"/>
      <c r="AC15852"/>
    </row>
    <row r="15853" spans="2:29" s="14" customFormat="1" x14ac:dyDescent="0.25">
      <c r="B15853"/>
      <c r="C15853"/>
      <c r="D15853"/>
      <c r="E15853"/>
      <c r="F15853"/>
      <c r="G15853"/>
      <c r="H15853"/>
      <c r="I15853"/>
      <c r="J15853"/>
      <c r="K15853" s="91"/>
      <c r="L15853" s="91"/>
      <c r="M15853" s="91"/>
      <c r="R15853"/>
      <c r="S15853"/>
      <c r="T15853"/>
      <c r="U15853"/>
      <c r="V15853"/>
      <c r="W15853"/>
      <c r="X15853"/>
      <c r="Y15853"/>
      <c r="Z15853"/>
      <c r="AA15853"/>
      <c r="AB15853"/>
      <c r="AC15853"/>
    </row>
    <row r="15854" spans="2:29" s="14" customFormat="1" x14ac:dyDescent="0.25">
      <c r="B15854"/>
      <c r="C15854"/>
      <c r="D15854"/>
      <c r="E15854"/>
      <c r="F15854"/>
      <c r="G15854"/>
      <c r="H15854"/>
      <c r="I15854"/>
      <c r="J15854"/>
      <c r="K15854" s="91"/>
      <c r="L15854" s="91"/>
      <c r="M15854" s="91"/>
      <c r="R15854"/>
      <c r="S15854"/>
      <c r="T15854"/>
      <c r="U15854"/>
      <c r="V15854"/>
      <c r="W15854"/>
      <c r="X15854"/>
      <c r="Y15854"/>
      <c r="Z15854"/>
      <c r="AA15854"/>
      <c r="AB15854"/>
      <c r="AC15854"/>
    </row>
    <row r="15855" spans="2:29" s="14" customFormat="1" x14ac:dyDescent="0.25">
      <c r="B15855"/>
      <c r="C15855"/>
      <c r="D15855"/>
      <c r="E15855"/>
      <c r="F15855"/>
      <c r="G15855"/>
      <c r="H15855"/>
      <c r="I15855"/>
      <c r="J15855"/>
      <c r="K15855" s="91"/>
      <c r="L15855" s="91"/>
      <c r="M15855" s="91"/>
      <c r="R15855"/>
      <c r="S15855"/>
      <c r="T15855"/>
      <c r="U15855"/>
      <c r="V15855"/>
      <c r="W15855"/>
      <c r="X15855"/>
      <c r="Y15855"/>
      <c r="Z15855"/>
      <c r="AA15855"/>
      <c r="AB15855"/>
      <c r="AC15855"/>
    </row>
    <row r="15856" spans="2:29" s="14" customFormat="1" x14ac:dyDescent="0.25">
      <c r="B15856"/>
      <c r="C15856"/>
      <c r="D15856"/>
      <c r="E15856"/>
      <c r="F15856"/>
      <c r="G15856"/>
      <c r="H15856"/>
      <c r="I15856"/>
      <c r="J15856"/>
      <c r="K15856" s="91"/>
      <c r="L15856" s="91"/>
      <c r="M15856" s="91"/>
      <c r="R15856"/>
      <c r="S15856"/>
      <c r="T15856"/>
      <c r="U15856"/>
      <c r="V15856"/>
      <c r="W15856"/>
      <c r="X15856"/>
      <c r="Y15856"/>
      <c r="Z15856"/>
      <c r="AA15856"/>
      <c r="AB15856"/>
      <c r="AC15856"/>
    </row>
    <row r="15857" spans="2:29" s="14" customFormat="1" x14ac:dyDescent="0.25">
      <c r="B15857"/>
      <c r="C15857"/>
      <c r="D15857"/>
      <c r="E15857"/>
      <c r="F15857"/>
      <c r="G15857"/>
      <c r="H15857"/>
      <c r="I15857"/>
      <c r="J15857"/>
      <c r="K15857" s="91"/>
      <c r="L15857" s="91"/>
      <c r="M15857" s="91"/>
      <c r="R15857"/>
      <c r="S15857"/>
      <c r="T15857"/>
      <c r="U15857"/>
      <c r="V15857"/>
      <c r="W15857"/>
      <c r="X15857"/>
      <c r="Y15857"/>
      <c r="Z15857"/>
      <c r="AA15857"/>
      <c r="AB15857"/>
      <c r="AC15857"/>
    </row>
    <row r="15858" spans="2:29" s="14" customFormat="1" x14ac:dyDescent="0.25">
      <c r="B15858"/>
      <c r="C15858"/>
      <c r="D15858"/>
      <c r="E15858"/>
      <c r="F15858"/>
      <c r="G15858"/>
      <c r="H15858"/>
      <c r="I15858"/>
      <c r="J15858"/>
      <c r="K15858" s="91"/>
      <c r="L15858" s="91"/>
      <c r="M15858" s="91"/>
      <c r="R15858"/>
      <c r="S15858"/>
      <c r="T15858"/>
      <c r="U15858"/>
      <c r="V15858"/>
      <c r="W15858"/>
      <c r="X15858"/>
      <c r="Y15858"/>
      <c r="Z15858"/>
      <c r="AA15858"/>
      <c r="AB15858"/>
      <c r="AC15858"/>
    </row>
    <row r="15859" spans="2:29" s="14" customFormat="1" x14ac:dyDescent="0.25">
      <c r="B15859"/>
      <c r="C15859"/>
      <c r="D15859"/>
      <c r="E15859"/>
      <c r="F15859"/>
      <c r="G15859"/>
      <c r="H15859"/>
      <c r="I15859"/>
      <c r="J15859"/>
      <c r="K15859" s="91"/>
      <c r="L15859" s="91"/>
      <c r="M15859" s="91"/>
      <c r="R15859"/>
      <c r="S15859"/>
      <c r="T15859"/>
      <c r="U15859"/>
      <c r="V15859"/>
      <c r="W15859"/>
      <c r="X15859"/>
      <c r="Y15859"/>
      <c r="Z15859"/>
      <c r="AA15859"/>
      <c r="AB15859"/>
      <c r="AC15859"/>
    </row>
    <row r="15860" spans="2:29" s="14" customFormat="1" x14ac:dyDescent="0.25">
      <c r="B15860"/>
      <c r="C15860"/>
      <c r="D15860"/>
      <c r="E15860"/>
      <c r="F15860"/>
      <c r="G15860"/>
      <c r="H15860"/>
      <c r="I15860"/>
      <c r="J15860"/>
      <c r="K15860" s="91"/>
      <c r="L15860" s="91"/>
      <c r="M15860" s="91"/>
      <c r="R15860"/>
      <c r="S15860"/>
      <c r="T15860"/>
      <c r="U15860"/>
      <c r="V15860"/>
      <c r="W15860"/>
      <c r="X15860"/>
      <c r="Y15860"/>
      <c r="Z15860"/>
      <c r="AA15860"/>
      <c r="AB15860"/>
      <c r="AC15860"/>
    </row>
    <row r="15861" spans="2:29" s="14" customFormat="1" x14ac:dyDescent="0.25">
      <c r="B15861"/>
      <c r="C15861"/>
      <c r="D15861"/>
      <c r="E15861"/>
      <c r="F15861"/>
      <c r="G15861"/>
      <c r="H15861"/>
      <c r="I15861"/>
      <c r="J15861"/>
      <c r="K15861" s="91"/>
      <c r="L15861" s="91"/>
      <c r="M15861" s="91"/>
      <c r="R15861"/>
      <c r="S15861"/>
      <c r="T15861"/>
      <c r="U15861"/>
      <c r="V15861"/>
      <c r="W15861"/>
      <c r="X15861"/>
      <c r="Y15861"/>
      <c r="Z15861"/>
      <c r="AA15861"/>
      <c r="AB15861"/>
      <c r="AC15861"/>
    </row>
    <row r="15862" spans="2:29" s="14" customFormat="1" x14ac:dyDescent="0.25">
      <c r="B15862"/>
      <c r="C15862"/>
      <c r="D15862"/>
      <c r="E15862"/>
      <c r="F15862"/>
      <c r="G15862"/>
      <c r="H15862"/>
      <c r="I15862"/>
      <c r="J15862"/>
      <c r="K15862" s="91"/>
      <c r="L15862" s="91"/>
      <c r="M15862" s="91"/>
      <c r="R15862"/>
      <c r="S15862"/>
      <c r="T15862"/>
      <c r="U15862"/>
      <c r="V15862"/>
      <c r="W15862"/>
      <c r="X15862"/>
      <c r="Y15862"/>
      <c r="Z15862"/>
      <c r="AA15862"/>
      <c r="AB15862"/>
      <c r="AC15862"/>
    </row>
    <row r="15863" spans="2:29" s="14" customFormat="1" x14ac:dyDescent="0.25">
      <c r="B15863"/>
      <c r="C15863"/>
      <c r="D15863"/>
      <c r="E15863"/>
      <c r="F15863"/>
      <c r="G15863"/>
      <c r="H15863"/>
      <c r="I15863"/>
      <c r="J15863"/>
      <c r="K15863" s="91"/>
      <c r="L15863" s="91"/>
      <c r="M15863" s="91"/>
      <c r="R15863"/>
      <c r="S15863"/>
      <c r="T15863"/>
      <c r="U15863"/>
      <c r="V15863"/>
      <c r="W15863"/>
      <c r="X15863"/>
      <c r="Y15863"/>
      <c r="Z15863"/>
      <c r="AA15863"/>
      <c r="AB15863"/>
      <c r="AC15863"/>
    </row>
    <row r="15864" spans="2:29" s="14" customFormat="1" x14ac:dyDescent="0.25">
      <c r="B15864"/>
      <c r="C15864"/>
      <c r="D15864"/>
      <c r="E15864"/>
      <c r="F15864"/>
      <c r="G15864"/>
      <c r="H15864"/>
      <c r="I15864"/>
      <c r="J15864"/>
      <c r="K15864" s="91"/>
      <c r="L15864" s="91"/>
      <c r="M15864" s="91"/>
      <c r="R15864"/>
      <c r="S15864"/>
      <c r="T15864"/>
      <c r="U15864"/>
      <c r="V15864"/>
      <c r="W15864"/>
      <c r="X15864"/>
      <c r="Y15864"/>
      <c r="Z15864"/>
      <c r="AA15864"/>
      <c r="AB15864"/>
      <c r="AC15864"/>
    </row>
    <row r="15865" spans="2:29" s="14" customFormat="1" x14ac:dyDescent="0.25">
      <c r="B15865"/>
      <c r="C15865"/>
      <c r="D15865"/>
      <c r="E15865"/>
      <c r="F15865"/>
      <c r="G15865"/>
      <c r="H15865"/>
      <c r="I15865"/>
      <c r="J15865"/>
      <c r="K15865" s="91"/>
      <c r="L15865" s="91"/>
      <c r="M15865" s="91"/>
      <c r="R15865"/>
      <c r="S15865"/>
      <c r="T15865"/>
      <c r="U15865"/>
      <c r="V15865"/>
      <c r="W15865"/>
      <c r="X15865"/>
      <c r="Y15865"/>
      <c r="Z15865"/>
      <c r="AA15865"/>
      <c r="AB15865"/>
      <c r="AC15865"/>
    </row>
    <row r="15866" spans="2:29" s="14" customFormat="1" x14ac:dyDescent="0.25">
      <c r="B15866"/>
      <c r="C15866"/>
      <c r="D15866"/>
      <c r="E15866"/>
      <c r="F15866"/>
      <c r="G15866"/>
      <c r="H15866"/>
      <c r="I15866"/>
      <c r="J15866"/>
      <c r="K15866" s="91"/>
      <c r="L15866" s="91"/>
      <c r="M15866" s="91"/>
      <c r="R15866"/>
      <c r="S15866"/>
      <c r="T15866"/>
      <c r="U15866"/>
      <c r="V15866"/>
      <c r="W15866"/>
      <c r="X15866"/>
      <c r="Y15866"/>
      <c r="Z15866"/>
      <c r="AA15866"/>
      <c r="AB15866"/>
      <c r="AC15866"/>
    </row>
    <row r="15867" spans="2:29" s="14" customFormat="1" x14ac:dyDescent="0.25">
      <c r="B15867"/>
      <c r="C15867"/>
      <c r="D15867"/>
      <c r="E15867"/>
      <c r="F15867"/>
      <c r="G15867"/>
      <c r="H15867"/>
      <c r="I15867"/>
      <c r="J15867"/>
      <c r="K15867" s="91"/>
      <c r="L15867" s="91"/>
      <c r="M15867" s="91"/>
      <c r="R15867"/>
      <c r="S15867"/>
      <c r="T15867"/>
      <c r="U15867"/>
      <c r="V15867"/>
      <c r="W15867"/>
      <c r="X15867"/>
      <c r="Y15867"/>
      <c r="Z15867"/>
      <c r="AA15867"/>
      <c r="AB15867"/>
      <c r="AC15867"/>
    </row>
    <row r="15868" spans="2:29" s="14" customFormat="1" x14ac:dyDescent="0.25">
      <c r="B15868"/>
      <c r="C15868"/>
      <c r="D15868"/>
      <c r="E15868"/>
      <c r="F15868"/>
      <c r="G15868"/>
      <c r="H15868"/>
      <c r="I15868"/>
      <c r="J15868"/>
      <c r="K15868" s="91"/>
      <c r="L15868" s="91"/>
      <c r="M15868" s="91"/>
      <c r="R15868"/>
      <c r="S15868"/>
      <c r="T15868"/>
      <c r="U15868"/>
      <c r="V15868"/>
      <c r="W15868"/>
      <c r="X15868"/>
      <c r="Y15868"/>
      <c r="Z15868"/>
      <c r="AA15868"/>
      <c r="AB15868"/>
      <c r="AC15868"/>
    </row>
    <row r="15869" spans="2:29" s="14" customFormat="1" x14ac:dyDescent="0.25">
      <c r="B15869"/>
      <c r="C15869"/>
      <c r="D15869"/>
      <c r="E15869"/>
      <c r="F15869"/>
      <c r="G15869"/>
      <c r="H15869"/>
      <c r="I15869"/>
      <c r="J15869"/>
      <c r="K15869" s="91"/>
      <c r="L15869" s="91"/>
      <c r="M15869" s="91"/>
      <c r="R15869"/>
      <c r="S15869"/>
      <c r="T15869"/>
      <c r="U15869"/>
      <c r="V15869"/>
      <c r="W15869"/>
      <c r="X15869"/>
      <c r="Y15869"/>
      <c r="Z15869"/>
      <c r="AA15869"/>
      <c r="AB15869"/>
      <c r="AC15869"/>
    </row>
    <row r="15870" spans="2:29" s="14" customFormat="1" x14ac:dyDescent="0.25">
      <c r="B15870"/>
      <c r="C15870"/>
      <c r="D15870"/>
      <c r="E15870"/>
      <c r="F15870"/>
      <c r="G15870"/>
      <c r="H15870"/>
      <c r="I15870"/>
      <c r="J15870"/>
      <c r="K15870" s="91"/>
      <c r="L15870" s="91"/>
      <c r="M15870" s="91"/>
      <c r="R15870"/>
      <c r="S15870"/>
      <c r="T15870"/>
      <c r="U15870"/>
      <c r="V15870"/>
      <c r="W15870"/>
      <c r="X15870"/>
      <c r="Y15870"/>
      <c r="Z15870"/>
      <c r="AA15870"/>
      <c r="AB15870"/>
      <c r="AC15870"/>
    </row>
    <row r="15871" spans="2:29" s="14" customFormat="1" x14ac:dyDescent="0.25">
      <c r="B15871"/>
      <c r="C15871"/>
      <c r="D15871"/>
      <c r="E15871"/>
      <c r="F15871"/>
      <c r="G15871"/>
      <c r="H15871"/>
      <c r="I15871"/>
      <c r="J15871"/>
      <c r="K15871" s="91"/>
      <c r="L15871" s="91"/>
      <c r="M15871" s="91"/>
      <c r="R15871"/>
      <c r="S15871"/>
      <c r="T15871"/>
      <c r="U15871"/>
      <c r="V15871"/>
      <c r="W15871"/>
      <c r="X15871"/>
      <c r="Y15871"/>
      <c r="Z15871"/>
      <c r="AA15871"/>
      <c r="AB15871"/>
      <c r="AC15871"/>
    </row>
    <row r="15872" spans="2:29" s="14" customFormat="1" x14ac:dyDescent="0.25">
      <c r="B15872"/>
      <c r="C15872"/>
      <c r="D15872"/>
      <c r="E15872"/>
      <c r="F15872"/>
      <c r="G15872"/>
      <c r="H15872"/>
      <c r="I15872"/>
      <c r="J15872"/>
      <c r="K15872" s="91"/>
      <c r="L15872" s="91"/>
      <c r="M15872" s="91"/>
      <c r="R15872"/>
      <c r="S15872"/>
      <c r="T15872"/>
      <c r="U15872"/>
      <c r="V15872"/>
      <c r="W15872"/>
      <c r="X15872"/>
      <c r="Y15872"/>
      <c r="Z15872"/>
      <c r="AA15872"/>
      <c r="AB15872"/>
      <c r="AC15872"/>
    </row>
    <row r="15873" spans="2:29" s="14" customFormat="1" x14ac:dyDescent="0.25">
      <c r="B15873"/>
      <c r="C15873"/>
      <c r="D15873"/>
      <c r="E15873"/>
      <c r="F15873"/>
      <c r="G15873"/>
      <c r="H15873"/>
      <c r="I15873"/>
      <c r="J15873"/>
      <c r="K15873" s="91"/>
      <c r="L15873" s="91"/>
      <c r="M15873" s="91"/>
      <c r="R15873"/>
      <c r="S15873"/>
      <c r="T15873"/>
      <c r="U15873"/>
      <c r="V15873"/>
      <c r="W15873"/>
      <c r="X15873"/>
      <c r="Y15873"/>
      <c r="Z15873"/>
      <c r="AA15873"/>
      <c r="AB15873"/>
      <c r="AC15873"/>
    </row>
    <row r="15874" spans="2:29" s="14" customFormat="1" x14ac:dyDescent="0.25">
      <c r="B15874"/>
      <c r="C15874"/>
      <c r="D15874"/>
      <c r="E15874"/>
      <c r="F15874"/>
      <c r="G15874"/>
      <c r="H15874"/>
      <c r="I15874"/>
      <c r="J15874"/>
      <c r="K15874" s="91"/>
      <c r="L15874" s="91"/>
      <c r="M15874" s="91"/>
      <c r="R15874"/>
      <c r="S15874"/>
      <c r="T15874"/>
      <c r="U15874"/>
      <c r="V15874"/>
      <c r="W15874"/>
      <c r="X15874"/>
      <c r="Y15874"/>
      <c r="Z15874"/>
      <c r="AA15874"/>
      <c r="AB15874"/>
      <c r="AC15874"/>
    </row>
    <row r="15875" spans="2:29" s="14" customFormat="1" x14ac:dyDescent="0.25">
      <c r="B15875"/>
      <c r="C15875"/>
      <c r="D15875"/>
      <c r="E15875"/>
      <c r="F15875"/>
      <c r="G15875"/>
      <c r="H15875"/>
      <c r="I15875"/>
      <c r="J15875"/>
      <c r="K15875" s="91"/>
      <c r="L15875" s="91"/>
      <c r="M15875" s="91"/>
      <c r="R15875"/>
      <c r="S15875"/>
      <c r="T15875"/>
      <c r="U15875"/>
      <c r="V15875"/>
      <c r="W15875"/>
      <c r="X15875"/>
      <c r="Y15875"/>
      <c r="Z15875"/>
      <c r="AA15875"/>
      <c r="AB15875"/>
      <c r="AC15875"/>
    </row>
    <row r="15876" spans="2:29" s="14" customFormat="1" x14ac:dyDescent="0.25">
      <c r="B15876"/>
      <c r="C15876"/>
      <c r="D15876"/>
      <c r="E15876"/>
      <c r="F15876"/>
      <c r="G15876"/>
      <c r="H15876"/>
      <c r="I15876"/>
      <c r="J15876"/>
      <c r="K15876" s="91"/>
      <c r="L15876" s="91"/>
      <c r="M15876" s="91"/>
      <c r="R15876"/>
      <c r="S15876"/>
      <c r="T15876"/>
      <c r="U15876"/>
      <c r="V15876"/>
      <c r="W15876"/>
      <c r="X15876"/>
      <c r="Y15876"/>
      <c r="Z15876"/>
      <c r="AA15876"/>
      <c r="AB15876"/>
      <c r="AC15876"/>
    </row>
    <row r="15877" spans="2:29" s="14" customFormat="1" x14ac:dyDescent="0.25">
      <c r="B15877"/>
      <c r="C15877"/>
      <c r="D15877"/>
      <c r="E15877"/>
      <c r="F15877"/>
      <c r="G15877"/>
      <c r="H15877"/>
      <c r="I15877"/>
      <c r="J15877"/>
      <c r="K15877" s="91"/>
      <c r="L15877" s="91"/>
      <c r="M15877" s="91"/>
      <c r="R15877"/>
      <c r="S15877"/>
      <c r="T15877"/>
      <c r="U15877"/>
      <c r="V15877"/>
      <c r="W15877"/>
      <c r="X15877"/>
      <c r="Y15877"/>
      <c r="Z15877"/>
      <c r="AA15877"/>
      <c r="AB15877"/>
      <c r="AC15877"/>
    </row>
    <row r="15878" spans="2:29" s="14" customFormat="1" x14ac:dyDescent="0.25">
      <c r="B15878"/>
      <c r="C15878"/>
      <c r="D15878"/>
      <c r="E15878"/>
      <c r="F15878"/>
      <c r="G15878"/>
      <c r="H15878"/>
      <c r="I15878"/>
      <c r="J15878"/>
      <c r="K15878" s="91"/>
      <c r="L15878" s="91"/>
      <c r="M15878" s="91"/>
      <c r="R15878"/>
      <c r="S15878"/>
      <c r="T15878"/>
      <c r="U15878"/>
      <c r="V15878"/>
      <c r="W15878"/>
      <c r="X15878"/>
      <c r="Y15878"/>
      <c r="Z15878"/>
      <c r="AA15878"/>
      <c r="AB15878"/>
      <c r="AC15878"/>
    </row>
    <row r="15879" spans="2:29" s="14" customFormat="1" x14ac:dyDescent="0.25">
      <c r="B15879"/>
      <c r="C15879"/>
      <c r="D15879"/>
      <c r="E15879"/>
      <c r="F15879"/>
      <c r="G15879"/>
      <c r="H15879"/>
      <c r="I15879"/>
      <c r="J15879"/>
      <c r="K15879" s="91"/>
      <c r="L15879" s="91"/>
      <c r="M15879" s="91"/>
      <c r="R15879"/>
      <c r="S15879"/>
      <c r="T15879"/>
      <c r="U15879"/>
      <c r="V15879"/>
      <c r="W15879"/>
      <c r="X15879"/>
      <c r="Y15879"/>
      <c r="Z15879"/>
      <c r="AA15879"/>
      <c r="AB15879"/>
      <c r="AC15879"/>
    </row>
    <row r="15880" spans="2:29" s="14" customFormat="1" x14ac:dyDescent="0.25">
      <c r="B15880"/>
      <c r="C15880"/>
      <c r="D15880"/>
      <c r="E15880"/>
      <c r="F15880"/>
      <c r="G15880"/>
      <c r="H15880"/>
      <c r="I15880"/>
      <c r="J15880"/>
      <c r="K15880" s="91"/>
      <c r="L15880" s="91"/>
      <c r="M15880" s="91"/>
      <c r="R15880"/>
      <c r="S15880"/>
      <c r="T15880"/>
      <c r="U15880"/>
      <c r="V15880"/>
      <c r="W15880"/>
      <c r="X15880"/>
      <c r="Y15880"/>
      <c r="Z15880"/>
      <c r="AA15880"/>
      <c r="AB15880"/>
      <c r="AC15880"/>
    </row>
    <row r="15881" spans="2:29" s="14" customFormat="1" x14ac:dyDescent="0.25">
      <c r="B15881"/>
      <c r="C15881"/>
      <c r="D15881"/>
      <c r="E15881"/>
      <c r="F15881"/>
      <c r="G15881"/>
      <c r="H15881"/>
      <c r="I15881"/>
      <c r="J15881"/>
      <c r="K15881" s="91"/>
      <c r="L15881" s="91"/>
      <c r="M15881" s="91"/>
      <c r="R15881"/>
      <c r="S15881"/>
      <c r="T15881"/>
      <c r="U15881"/>
      <c r="V15881"/>
      <c r="W15881"/>
      <c r="X15881"/>
      <c r="Y15881"/>
      <c r="Z15881"/>
      <c r="AA15881"/>
      <c r="AB15881"/>
      <c r="AC15881"/>
    </row>
    <row r="15882" spans="2:29" s="14" customFormat="1" x14ac:dyDescent="0.25">
      <c r="B15882"/>
      <c r="C15882"/>
      <c r="D15882"/>
      <c r="E15882"/>
      <c r="F15882"/>
      <c r="G15882"/>
      <c r="H15882"/>
      <c r="I15882"/>
      <c r="J15882"/>
      <c r="K15882" s="91"/>
      <c r="L15882" s="91"/>
      <c r="M15882" s="91"/>
      <c r="R15882"/>
      <c r="S15882"/>
      <c r="T15882"/>
      <c r="U15882"/>
      <c r="V15882"/>
      <c r="W15882"/>
      <c r="X15882"/>
      <c r="Y15882"/>
      <c r="Z15882"/>
      <c r="AA15882"/>
      <c r="AB15882"/>
      <c r="AC15882"/>
    </row>
    <row r="15883" spans="2:29" s="14" customFormat="1" x14ac:dyDescent="0.25">
      <c r="B15883"/>
      <c r="C15883"/>
      <c r="D15883"/>
      <c r="E15883"/>
      <c r="F15883"/>
      <c r="G15883"/>
      <c r="H15883"/>
      <c r="I15883"/>
      <c r="J15883"/>
      <c r="K15883" s="91"/>
      <c r="L15883" s="91"/>
      <c r="M15883" s="91"/>
      <c r="R15883"/>
      <c r="S15883"/>
      <c r="T15883"/>
      <c r="U15883"/>
      <c r="V15883"/>
      <c r="W15883"/>
      <c r="X15883"/>
      <c r="Y15883"/>
      <c r="Z15883"/>
      <c r="AA15883"/>
      <c r="AB15883"/>
      <c r="AC15883"/>
    </row>
    <row r="15884" spans="2:29" s="14" customFormat="1" x14ac:dyDescent="0.25">
      <c r="B15884"/>
      <c r="C15884"/>
      <c r="D15884"/>
      <c r="E15884"/>
      <c r="F15884"/>
      <c r="G15884"/>
      <c r="H15884"/>
      <c r="I15884"/>
      <c r="J15884"/>
      <c r="K15884" s="91"/>
      <c r="L15884" s="91"/>
      <c r="M15884" s="91"/>
      <c r="R15884"/>
      <c r="S15884"/>
      <c r="T15884"/>
      <c r="U15884"/>
      <c r="V15884"/>
      <c r="W15884"/>
      <c r="X15884"/>
      <c r="Y15884"/>
      <c r="Z15884"/>
      <c r="AA15884"/>
      <c r="AB15884"/>
      <c r="AC15884"/>
    </row>
    <row r="15885" spans="2:29" s="14" customFormat="1" x14ac:dyDescent="0.25">
      <c r="B15885"/>
      <c r="C15885"/>
      <c r="D15885"/>
      <c r="E15885"/>
      <c r="F15885"/>
      <c r="G15885"/>
      <c r="H15885"/>
      <c r="I15885"/>
      <c r="J15885"/>
      <c r="K15885" s="91"/>
      <c r="L15885" s="91"/>
      <c r="M15885" s="91"/>
      <c r="R15885"/>
      <c r="S15885"/>
      <c r="T15885"/>
      <c r="U15885"/>
      <c r="V15885"/>
      <c r="W15885"/>
      <c r="X15885"/>
      <c r="Y15885"/>
      <c r="Z15885"/>
      <c r="AA15885"/>
      <c r="AB15885"/>
      <c r="AC15885"/>
    </row>
    <row r="15886" spans="2:29" s="14" customFormat="1" x14ac:dyDescent="0.25">
      <c r="B15886"/>
      <c r="C15886"/>
      <c r="D15886"/>
      <c r="E15886"/>
      <c r="F15886"/>
      <c r="G15886"/>
      <c r="H15886"/>
      <c r="I15886"/>
      <c r="J15886"/>
      <c r="K15886" s="91"/>
      <c r="L15886" s="91"/>
      <c r="M15886" s="91"/>
      <c r="R15886"/>
      <c r="S15886"/>
      <c r="T15886"/>
      <c r="U15886"/>
      <c r="V15886"/>
      <c r="W15886"/>
      <c r="X15886"/>
      <c r="Y15886"/>
      <c r="Z15886"/>
      <c r="AA15886"/>
      <c r="AB15886"/>
      <c r="AC15886"/>
    </row>
    <row r="15887" spans="2:29" s="14" customFormat="1" x14ac:dyDescent="0.25">
      <c r="B15887"/>
      <c r="C15887"/>
      <c r="D15887"/>
      <c r="E15887"/>
      <c r="F15887"/>
      <c r="G15887"/>
      <c r="H15887"/>
      <c r="I15887"/>
      <c r="J15887"/>
      <c r="K15887" s="91"/>
      <c r="L15887" s="91"/>
      <c r="M15887" s="91"/>
      <c r="R15887"/>
      <c r="S15887"/>
      <c r="T15887"/>
      <c r="U15887"/>
      <c r="V15887"/>
      <c r="W15887"/>
      <c r="X15887"/>
      <c r="Y15887"/>
      <c r="Z15887"/>
      <c r="AA15887"/>
      <c r="AB15887"/>
      <c r="AC15887"/>
    </row>
    <row r="15888" spans="2:29" s="14" customFormat="1" x14ac:dyDescent="0.25">
      <c r="B15888"/>
      <c r="C15888"/>
      <c r="D15888"/>
      <c r="E15888"/>
      <c r="F15888"/>
      <c r="G15888"/>
      <c r="H15888"/>
      <c r="I15888"/>
      <c r="J15888"/>
      <c r="K15888" s="91"/>
      <c r="L15888" s="91"/>
      <c r="M15888" s="91"/>
      <c r="R15888"/>
      <c r="S15888"/>
      <c r="T15888"/>
      <c r="U15888"/>
      <c r="V15888"/>
      <c r="W15888"/>
      <c r="X15888"/>
      <c r="Y15888"/>
      <c r="Z15888"/>
      <c r="AA15888"/>
      <c r="AB15888"/>
      <c r="AC15888"/>
    </row>
    <row r="15889" spans="2:29" s="14" customFormat="1" x14ac:dyDescent="0.25">
      <c r="B15889"/>
      <c r="C15889"/>
      <c r="D15889"/>
      <c r="E15889"/>
      <c r="F15889"/>
      <c r="G15889"/>
      <c r="H15889"/>
      <c r="I15889"/>
      <c r="J15889"/>
      <c r="K15889" s="91"/>
      <c r="L15889" s="91"/>
      <c r="M15889" s="91"/>
      <c r="R15889"/>
      <c r="S15889"/>
      <c r="T15889"/>
      <c r="U15889"/>
      <c r="V15889"/>
      <c r="W15889"/>
      <c r="X15889"/>
      <c r="Y15889"/>
      <c r="Z15889"/>
      <c r="AA15889"/>
      <c r="AB15889"/>
      <c r="AC15889"/>
    </row>
    <row r="15890" spans="2:29" s="14" customFormat="1" x14ac:dyDescent="0.25">
      <c r="B15890"/>
      <c r="C15890"/>
      <c r="D15890"/>
      <c r="E15890"/>
      <c r="F15890"/>
      <c r="G15890"/>
      <c r="H15890"/>
      <c r="I15890"/>
      <c r="J15890"/>
      <c r="K15890" s="91"/>
      <c r="L15890" s="91"/>
      <c r="M15890" s="91"/>
      <c r="R15890"/>
      <c r="S15890"/>
      <c r="T15890"/>
      <c r="U15890"/>
      <c r="V15890"/>
      <c r="W15890"/>
      <c r="X15890"/>
      <c r="Y15890"/>
      <c r="Z15890"/>
      <c r="AA15890"/>
      <c r="AB15890"/>
      <c r="AC15890"/>
    </row>
    <row r="15891" spans="2:29" s="14" customFormat="1" x14ac:dyDescent="0.25">
      <c r="B15891"/>
      <c r="C15891"/>
      <c r="D15891"/>
      <c r="E15891"/>
      <c r="F15891"/>
      <c r="G15891"/>
      <c r="H15891"/>
      <c r="I15891"/>
      <c r="J15891"/>
      <c r="K15891" s="91"/>
      <c r="L15891" s="91"/>
      <c r="M15891" s="91"/>
      <c r="R15891"/>
      <c r="S15891"/>
      <c r="T15891"/>
      <c r="U15891"/>
      <c r="V15891"/>
      <c r="W15891"/>
      <c r="X15891"/>
      <c r="Y15891"/>
      <c r="Z15891"/>
      <c r="AA15891"/>
      <c r="AB15891"/>
      <c r="AC15891"/>
    </row>
    <row r="15892" spans="2:29" s="14" customFormat="1" x14ac:dyDescent="0.25">
      <c r="B15892"/>
      <c r="C15892"/>
      <c r="D15892"/>
      <c r="E15892"/>
      <c r="F15892"/>
      <c r="G15892"/>
      <c r="H15892"/>
      <c r="I15892"/>
      <c r="J15892"/>
      <c r="K15892" s="91"/>
      <c r="L15892" s="91"/>
      <c r="M15892" s="91"/>
      <c r="R15892"/>
      <c r="S15892"/>
      <c r="T15892"/>
      <c r="U15892"/>
      <c r="V15892"/>
      <c r="W15892"/>
      <c r="X15892"/>
      <c r="Y15892"/>
      <c r="Z15892"/>
      <c r="AA15892"/>
      <c r="AB15892"/>
      <c r="AC15892"/>
    </row>
    <row r="15893" spans="2:29" s="14" customFormat="1" x14ac:dyDescent="0.25">
      <c r="B15893"/>
      <c r="C15893"/>
      <c r="D15893"/>
      <c r="E15893"/>
      <c r="F15893"/>
      <c r="G15893"/>
      <c r="H15893"/>
      <c r="I15893"/>
      <c r="J15893"/>
      <c r="K15893" s="91"/>
      <c r="L15893" s="91"/>
      <c r="M15893" s="91"/>
      <c r="R15893"/>
      <c r="S15893"/>
      <c r="T15893"/>
      <c r="U15893"/>
      <c r="V15893"/>
      <c r="W15893"/>
      <c r="X15893"/>
      <c r="Y15893"/>
      <c r="Z15893"/>
      <c r="AA15893"/>
      <c r="AB15893"/>
      <c r="AC15893"/>
    </row>
    <row r="15894" spans="2:29" s="14" customFormat="1" x14ac:dyDescent="0.25">
      <c r="B15894"/>
      <c r="C15894"/>
      <c r="D15894"/>
      <c r="E15894"/>
      <c r="F15894"/>
      <c r="G15894"/>
      <c r="H15894"/>
      <c r="I15894"/>
      <c r="J15894"/>
      <c r="K15894" s="91"/>
      <c r="L15894" s="91"/>
      <c r="M15894" s="91"/>
      <c r="R15894"/>
      <c r="S15894"/>
      <c r="T15894"/>
      <c r="U15894"/>
      <c r="V15894"/>
      <c r="W15894"/>
      <c r="X15894"/>
      <c r="Y15894"/>
      <c r="Z15894"/>
      <c r="AA15894"/>
      <c r="AB15894"/>
      <c r="AC15894"/>
    </row>
    <row r="15895" spans="2:29" s="14" customFormat="1" x14ac:dyDescent="0.25">
      <c r="B15895"/>
      <c r="C15895"/>
      <c r="D15895"/>
      <c r="E15895"/>
      <c r="F15895"/>
      <c r="G15895"/>
      <c r="H15895"/>
      <c r="I15895"/>
      <c r="J15895"/>
      <c r="K15895" s="91"/>
      <c r="L15895" s="91"/>
      <c r="M15895" s="91"/>
      <c r="R15895"/>
      <c r="S15895"/>
      <c r="T15895"/>
      <c r="U15895"/>
      <c r="V15895"/>
      <c r="W15895"/>
      <c r="X15895"/>
      <c r="Y15895"/>
      <c r="Z15895"/>
      <c r="AA15895"/>
      <c r="AB15895"/>
      <c r="AC15895"/>
    </row>
    <row r="15896" spans="2:29" s="14" customFormat="1" x14ac:dyDescent="0.25">
      <c r="B15896"/>
      <c r="C15896"/>
      <c r="D15896"/>
      <c r="E15896"/>
      <c r="F15896"/>
      <c r="G15896"/>
      <c r="H15896"/>
      <c r="I15896"/>
      <c r="J15896"/>
      <c r="K15896" s="91"/>
      <c r="L15896" s="91"/>
      <c r="M15896" s="91"/>
      <c r="R15896"/>
      <c r="S15896"/>
      <c r="T15896"/>
      <c r="U15896"/>
      <c r="V15896"/>
      <c r="W15896"/>
      <c r="X15896"/>
      <c r="Y15896"/>
      <c r="Z15896"/>
      <c r="AA15896"/>
      <c r="AB15896"/>
      <c r="AC15896"/>
    </row>
    <row r="15897" spans="2:29" s="14" customFormat="1" x14ac:dyDescent="0.25">
      <c r="B15897"/>
      <c r="C15897"/>
      <c r="D15897"/>
      <c r="E15897"/>
      <c r="F15897"/>
      <c r="G15897"/>
      <c r="H15897"/>
      <c r="I15897"/>
      <c r="J15897"/>
      <c r="K15897" s="91"/>
      <c r="L15897" s="91"/>
      <c r="M15897" s="91"/>
      <c r="R15897"/>
      <c r="S15897"/>
      <c r="T15897"/>
      <c r="U15897"/>
      <c r="V15897"/>
      <c r="W15897"/>
      <c r="X15897"/>
      <c r="Y15897"/>
      <c r="Z15897"/>
      <c r="AA15897"/>
      <c r="AB15897"/>
      <c r="AC15897"/>
    </row>
    <row r="15898" spans="2:29" s="14" customFormat="1" x14ac:dyDescent="0.25">
      <c r="B15898"/>
      <c r="C15898"/>
      <c r="D15898"/>
      <c r="E15898"/>
      <c r="F15898"/>
      <c r="G15898"/>
      <c r="H15898"/>
      <c r="I15898"/>
      <c r="J15898"/>
      <c r="K15898" s="91"/>
      <c r="L15898" s="91"/>
      <c r="M15898" s="91"/>
      <c r="R15898"/>
      <c r="S15898"/>
      <c r="T15898"/>
      <c r="U15898"/>
      <c r="V15898"/>
      <c r="W15898"/>
      <c r="X15898"/>
      <c r="Y15898"/>
      <c r="Z15898"/>
      <c r="AA15898"/>
      <c r="AB15898"/>
      <c r="AC15898"/>
    </row>
    <row r="15899" spans="2:29" s="14" customFormat="1" x14ac:dyDescent="0.25">
      <c r="B15899"/>
      <c r="C15899"/>
      <c r="D15899"/>
      <c r="E15899"/>
      <c r="F15899"/>
      <c r="G15899"/>
      <c r="H15899"/>
      <c r="I15899"/>
      <c r="J15899"/>
      <c r="K15899" s="91"/>
      <c r="L15899" s="91"/>
      <c r="M15899" s="91"/>
      <c r="R15899"/>
      <c r="S15899"/>
      <c r="T15899"/>
      <c r="U15899"/>
      <c r="V15899"/>
      <c r="W15899"/>
      <c r="X15899"/>
      <c r="Y15899"/>
      <c r="Z15899"/>
      <c r="AA15899"/>
      <c r="AB15899"/>
      <c r="AC15899"/>
    </row>
    <row r="15900" spans="2:29" s="14" customFormat="1" x14ac:dyDescent="0.25">
      <c r="B15900"/>
      <c r="C15900"/>
      <c r="D15900"/>
      <c r="E15900"/>
      <c r="F15900"/>
      <c r="G15900"/>
      <c r="H15900"/>
      <c r="I15900"/>
      <c r="J15900"/>
      <c r="K15900" s="91"/>
      <c r="L15900" s="91"/>
      <c r="M15900" s="91"/>
      <c r="R15900"/>
      <c r="S15900"/>
      <c r="T15900"/>
      <c r="U15900"/>
      <c r="V15900"/>
      <c r="W15900"/>
      <c r="X15900"/>
      <c r="Y15900"/>
      <c r="Z15900"/>
      <c r="AA15900"/>
      <c r="AB15900"/>
      <c r="AC15900"/>
    </row>
    <row r="15901" spans="2:29" s="14" customFormat="1" x14ac:dyDescent="0.25">
      <c r="B15901"/>
      <c r="C15901"/>
      <c r="D15901"/>
      <c r="E15901"/>
      <c r="F15901"/>
      <c r="G15901"/>
      <c r="H15901"/>
      <c r="I15901"/>
      <c r="J15901"/>
      <c r="K15901" s="91"/>
      <c r="L15901" s="91"/>
      <c r="M15901" s="91"/>
      <c r="R15901"/>
      <c r="S15901"/>
      <c r="T15901"/>
      <c r="U15901"/>
      <c r="V15901"/>
      <c r="W15901"/>
      <c r="X15901"/>
      <c r="Y15901"/>
      <c r="Z15901"/>
      <c r="AA15901"/>
      <c r="AB15901"/>
      <c r="AC15901"/>
    </row>
    <row r="15902" spans="2:29" s="14" customFormat="1" x14ac:dyDescent="0.25">
      <c r="B15902"/>
      <c r="C15902"/>
      <c r="D15902"/>
      <c r="E15902"/>
      <c r="F15902"/>
      <c r="G15902"/>
      <c r="H15902"/>
      <c r="I15902"/>
      <c r="J15902"/>
      <c r="K15902" s="91"/>
      <c r="L15902" s="91"/>
      <c r="M15902" s="91"/>
      <c r="R15902"/>
      <c r="S15902"/>
      <c r="T15902"/>
      <c r="U15902"/>
      <c r="V15902"/>
      <c r="W15902"/>
      <c r="X15902"/>
      <c r="Y15902"/>
      <c r="Z15902"/>
      <c r="AA15902"/>
      <c r="AB15902"/>
      <c r="AC15902"/>
    </row>
    <row r="15903" spans="2:29" s="14" customFormat="1" x14ac:dyDescent="0.25">
      <c r="B15903"/>
      <c r="C15903"/>
      <c r="D15903"/>
      <c r="E15903"/>
      <c r="F15903"/>
      <c r="G15903"/>
      <c r="H15903"/>
      <c r="I15903"/>
      <c r="J15903"/>
      <c r="K15903" s="91"/>
      <c r="L15903" s="91"/>
      <c r="M15903" s="91"/>
      <c r="R15903"/>
      <c r="S15903"/>
      <c r="T15903"/>
      <c r="U15903"/>
      <c r="V15903"/>
      <c r="W15903"/>
      <c r="X15903"/>
      <c r="Y15903"/>
      <c r="Z15903"/>
      <c r="AA15903"/>
      <c r="AB15903"/>
      <c r="AC15903"/>
    </row>
    <row r="15904" spans="2:29" s="14" customFormat="1" x14ac:dyDescent="0.25">
      <c r="B15904"/>
      <c r="C15904"/>
      <c r="D15904"/>
      <c r="E15904"/>
      <c r="F15904"/>
      <c r="G15904"/>
      <c r="H15904"/>
      <c r="I15904"/>
      <c r="J15904"/>
      <c r="K15904" s="91"/>
      <c r="L15904" s="91"/>
      <c r="M15904" s="91"/>
      <c r="R15904"/>
      <c r="S15904"/>
      <c r="T15904"/>
      <c r="U15904"/>
      <c r="V15904"/>
      <c r="W15904"/>
      <c r="X15904"/>
      <c r="Y15904"/>
      <c r="Z15904"/>
      <c r="AA15904"/>
      <c r="AB15904"/>
      <c r="AC15904"/>
    </row>
    <row r="15905" spans="2:29" s="14" customFormat="1" x14ac:dyDescent="0.25">
      <c r="B15905"/>
      <c r="C15905"/>
      <c r="D15905"/>
      <c r="E15905"/>
      <c r="F15905"/>
      <c r="G15905"/>
      <c r="H15905"/>
      <c r="I15905"/>
      <c r="J15905"/>
      <c r="K15905" s="91"/>
      <c r="L15905" s="91"/>
      <c r="M15905" s="91"/>
      <c r="R15905"/>
      <c r="S15905"/>
      <c r="T15905"/>
      <c r="U15905"/>
      <c r="V15905"/>
      <c r="W15905"/>
      <c r="X15905"/>
      <c r="Y15905"/>
      <c r="Z15905"/>
      <c r="AA15905"/>
      <c r="AB15905"/>
      <c r="AC15905"/>
    </row>
    <row r="15906" spans="2:29" s="14" customFormat="1" x14ac:dyDescent="0.25">
      <c r="B15906"/>
      <c r="C15906"/>
      <c r="D15906"/>
      <c r="E15906"/>
      <c r="F15906"/>
      <c r="G15906"/>
      <c r="H15906"/>
      <c r="I15906"/>
      <c r="J15906"/>
      <c r="K15906" s="91"/>
      <c r="L15906" s="91"/>
      <c r="M15906" s="91"/>
      <c r="R15906"/>
      <c r="S15906"/>
      <c r="T15906"/>
      <c r="U15906"/>
      <c r="V15906"/>
      <c r="W15906"/>
      <c r="X15906"/>
      <c r="Y15906"/>
      <c r="Z15906"/>
      <c r="AA15906"/>
      <c r="AB15906"/>
      <c r="AC15906"/>
    </row>
    <row r="15907" spans="2:29" s="14" customFormat="1" x14ac:dyDescent="0.25">
      <c r="B15907"/>
      <c r="C15907"/>
      <c r="D15907"/>
      <c r="E15907"/>
      <c r="F15907"/>
      <c r="G15907"/>
      <c r="H15907"/>
      <c r="I15907"/>
      <c r="J15907"/>
      <c r="K15907" s="91"/>
      <c r="L15907" s="91"/>
      <c r="M15907" s="91"/>
      <c r="R15907"/>
      <c r="S15907"/>
      <c r="T15907"/>
      <c r="U15907"/>
      <c r="V15907"/>
      <c r="W15907"/>
      <c r="X15907"/>
      <c r="Y15907"/>
      <c r="Z15907"/>
      <c r="AA15907"/>
      <c r="AB15907"/>
      <c r="AC15907"/>
    </row>
    <row r="15908" spans="2:29" s="14" customFormat="1" x14ac:dyDescent="0.25">
      <c r="B15908"/>
      <c r="C15908"/>
      <c r="D15908"/>
      <c r="E15908"/>
      <c r="F15908"/>
      <c r="G15908"/>
      <c r="H15908"/>
      <c r="I15908"/>
      <c r="J15908"/>
      <c r="K15908" s="91"/>
      <c r="L15908" s="91"/>
      <c r="M15908" s="91"/>
      <c r="R15908"/>
      <c r="S15908"/>
      <c r="T15908"/>
      <c r="U15908"/>
      <c r="V15908"/>
      <c r="W15908"/>
      <c r="X15908"/>
      <c r="Y15908"/>
      <c r="Z15908"/>
      <c r="AA15908"/>
      <c r="AB15908"/>
      <c r="AC15908"/>
    </row>
    <row r="15909" spans="2:29" s="14" customFormat="1" x14ac:dyDescent="0.25">
      <c r="B15909"/>
      <c r="C15909"/>
      <c r="D15909"/>
      <c r="E15909"/>
      <c r="F15909"/>
      <c r="G15909"/>
      <c r="H15909"/>
      <c r="I15909"/>
      <c r="J15909"/>
      <c r="K15909" s="91"/>
      <c r="L15909" s="91"/>
      <c r="M15909" s="91"/>
      <c r="R15909"/>
      <c r="S15909"/>
      <c r="T15909"/>
      <c r="U15909"/>
      <c r="V15909"/>
      <c r="W15909"/>
      <c r="X15909"/>
      <c r="Y15909"/>
      <c r="Z15909"/>
      <c r="AA15909"/>
      <c r="AB15909"/>
      <c r="AC15909"/>
    </row>
    <row r="15910" spans="2:29" s="14" customFormat="1" x14ac:dyDescent="0.25">
      <c r="B15910"/>
      <c r="C15910"/>
      <c r="D15910"/>
      <c r="E15910"/>
      <c r="F15910"/>
      <c r="G15910"/>
      <c r="H15910"/>
      <c r="I15910"/>
      <c r="J15910"/>
      <c r="K15910" s="91"/>
      <c r="L15910" s="91"/>
      <c r="M15910" s="91"/>
      <c r="R15910"/>
      <c r="S15910"/>
      <c r="T15910"/>
      <c r="U15910"/>
      <c r="V15910"/>
      <c r="W15910"/>
      <c r="X15910"/>
      <c r="Y15910"/>
      <c r="Z15910"/>
      <c r="AA15910"/>
      <c r="AB15910"/>
      <c r="AC15910"/>
    </row>
    <row r="15911" spans="2:29" s="14" customFormat="1" x14ac:dyDescent="0.25">
      <c r="B15911"/>
      <c r="C15911"/>
      <c r="D15911"/>
      <c r="E15911"/>
      <c r="F15911"/>
      <c r="G15911"/>
      <c r="H15911"/>
      <c r="I15911"/>
      <c r="J15911"/>
      <c r="K15911" s="91"/>
      <c r="L15911" s="91"/>
      <c r="M15911" s="91"/>
      <c r="R15911"/>
      <c r="S15911"/>
      <c r="T15911"/>
      <c r="U15911"/>
      <c r="V15911"/>
      <c r="W15911"/>
      <c r="X15911"/>
      <c r="Y15911"/>
      <c r="Z15911"/>
      <c r="AA15911"/>
      <c r="AB15911"/>
      <c r="AC15911"/>
    </row>
    <row r="15912" spans="2:29" s="14" customFormat="1" x14ac:dyDescent="0.25">
      <c r="B15912"/>
      <c r="C15912"/>
      <c r="D15912"/>
      <c r="E15912"/>
      <c r="F15912"/>
      <c r="G15912"/>
      <c r="H15912"/>
      <c r="I15912"/>
      <c r="J15912"/>
      <c r="K15912" s="91"/>
      <c r="L15912" s="91"/>
      <c r="M15912" s="91"/>
      <c r="R15912"/>
      <c r="S15912"/>
      <c r="T15912"/>
      <c r="U15912"/>
      <c r="V15912"/>
      <c r="W15912"/>
      <c r="X15912"/>
      <c r="Y15912"/>
      <c r="Z15912"/>
      <c r="AA15912"/>
      <c r="AB15912"/>
      <c r="AC15912"/>
    </row>
    <row r="15913" spans="2:29" s="14" customFormat="1" x14ac:dyDescent="0.25">
      <c r="B15913"/>
      <c r="C15913"/>
      <c r="D15913"/>
      <c r="E15913"/>
      <c r="F15913"/>
      <c r="G15913"/>
      <c r="H15913"/>
      <c r="I15913"/>
      <c r="J15913"/>
      <c r="K15913" s="91"/>
      <c r="L15913" s="91"/>
      <c r="M15913" s="91"/>
      <c r="R15913"/>
      <c r="S15913"/>
      <c r="T15913"/>
      <c r="U15913"/>
      <c r="V15913"/>
      <c r="W15913"/>
      <c r="X15913"/>
      <c r="Y15913"/>
      <c r="Z15913"/>
      <c r="AA15913"/>
      <c r="AB15913"/>
      <c r="AC15913"/>
    </row>
    <row r="15914" spans="2:29" s="14" customFormat="1" x14ac:dyDescent="0.25">
      <c r="B15914"/>
      <c r="C15914"/>
      <c r="D15914"/>
      <c r="E15914"/>
      <c r="F15914"/>
      <c r="G15914"/>
      <c r="H15914"/>
      <c r="I15914"/>
      <c r="J15914"/>
      <c r="K15914" s="91"/>
      <c r="L15914" s="91"/>
      <c r="M15914" s="91"/>
      <c r="R15914"/>
      <c r="S15914"/>
      <c r="T15914"/>
      <c r="U15914"/>
      <c r="V15914"/>
      <c r="W15914"/>
      <c r="X15914"/>
      <c r="Y15914"/>
      <c r="Z15914"/>
      <c r="AA15914"/>
      <c r="AB15914"/>
      <c r="AC15914"/>
    </row>
    <row r="15915" spans="2:29" s="14" customFormat="1" x14ac:dyDescent="0.25">
      <c r="B15915"/>
      <c r="C15915"/>
      <c r="D15915"/>
      <c r="E15915"/>
      <c r="F15915"/>
      <c r="G15915"/>
      <c r="H15915"/>
      <c r="I15915"/>
      <c r="J15915"/>
      <c r="K15915" s="91"/>
      <c r="L15915" s="91"/>
      <c r="M15915" s="91"/>
      <c r="R15915"/>
      <c r="S15915"/>
      <c r="T15915"/>
      <c r="U15915"/>
      <c r="V15915"/>
      <c r="W15915"/>
      <c r="X15915"/>
      <c r="Y15915"/>
      <c r="Z15915"/>
      <c r="AA15915"/>
      <c r="AB15915"/>
      <c r="AC15915"/>
    </row>
    <row r="15916" spans="2:29" s="14" customFormat="1" x14ac:dyDescent="0.25">
      <c r="B15916"/>
      <c r="C15916"/>
      <c r="D15916"/>
      <c r="E15916"/>
      <c r="F15916"/>
      <c r="G15916"/>
      <c r="H15916"/>
      <c r="I15916"/>
      <c r="J15916"/>
      <c r="K15916" s="91"/>
      <c r="L15916" s="91"/>
      <c r="M15916" s="91"/>
      <c r="R15916"/>
      <c r="S15916"/>
      <c r="T15916"/>
      <c r="U15916"/>
      <c r="V15916"/>
      <c r="W15916"/>
      <c r="X15916"/>
      <c r="Y15916"/>
      <c r="Z15916"/>
      <c r="AA15916"/>
      <c r="AB15916"/>
      <c r="AC15916"/>
    </row>
    <row r="15917" spans="2:29" s="14" customFormat="1" x14ac:dyDescent="0.25">
      <c r="B15917"/>
      <c r="C15917"/>
      <c r="D15917"/>
      <c r="E15917"/>
      <c r="F15917"/>
      <c r="G15917"/>
      <c r="H15917"/>
      <c r="I15917"/>
      <c r="J15917"/>
      <c r="K15917" s="91"/>
      <c r="L15917" s="91"/>
      <c r="M15917" s="91"/>
      <c r="R15917"/>
      <c r="S15917"/>
      <c r="T15917"/>
      <c r="U15917"/>
      <c r="V15917"/>
      <c r="W15917"/>
      <c r="X15917"/>
      <c r="Y15917"/>
      <c r="Z15917"/>
      <c r="AA15917"/>
      <c r="AB15917"/>
      <c r="AC15917"/>
    </row>
    <row r="15918" spans="2:29" s="14" customFormat="1" x14ac:dyDescent="0.25">
      <c r="B15918"/>
      <c r="C15918"/>
      <c r="D15918"/>
      <c r="E15918"/>
      <c r="F15918"/>
      <c r="G15918"/>
      <c r="H15918"/>
      <c r="I15918"/>
      <c r="J15918"/>
      <c r="K15918" s="91"/>
      <c r="L15918" s="91"/>
      <c r="M15918" s="91"/>
      <c r="R15918"/>
      <c r="S15918"/>
      <c r="T15918"/>
      <c r="U15918"/>
      <c r="V15918"/>
      <c r="W15918"/>
      <c r="X15918"/>
      <c r="Y15918"/>
      <c r="Z15918"/>
      <c r="AA15918"/>
      <c r="AB15918"/>
      <c r="AC15918"/>
    </row>
    <row r="15919" spans="2:29" s="14" customFormat="1" x14ac:dyDescent="0.25">
      <c r="B15919"/>
      <c r="C15919"/>
      <c r="D15919"/>
      <c r="E15919"/>
      <c r="F15919"/>
      <c r="G15919"/>
      <c r="H15919"/>
      <c r="I15919"/>
      <c r="J15919"/>
      <c r="K15919" s="91"/>
      <c r="L15919" s="91"/>
      <c r="M15919" s="91"/>
      <c r="R15919"/>
      <c r="S15919"/>
      <c r="T15919"/>
      <c r="U15919"/>
      <c r="V15919"/>
      <c r="W15919"/>
      <c r="X15919"/>
      <c r="Y15919"/>
      <c r="Z15919"/>
      <c r="AA15919"/>
      <c r="AB15919"/>
      <c r="AC15919"/>
    </row>
    <row r="15920" spans="2:29" s="14" customFormat="1" x14ac:dyDescent="0.25">
      <c r="B15920"/>
      <c r="C15920"/>
      <c r="D15920"/>
      <c r="E15920"/>
      <c r="F15920"/>
      <c r="G15920"/>
      <c r="H15920"/>
      <c r="I15920"/>
      <c r="J15920"/>
      <c r="K15920" s="91"/>
      <c r="L15920" s="91"/>
      <c r="M15920" s="91"/>
      <c r="R15920"/>
      <c r="S15920"/>
      <c r="T15920"/>
      <c r="U15920"/>
      <c r="V15920"/>
      <c r="W15920"/>
      <c r="X15920"/>
      <c r="Y15920"/>
      <c r="Z15920"/>
      <c r="AA15920"/>
      <c r="AB15920"/>
      <c r="AC15920"/>
    </row>
    <row r="15921" spans="2:29" s="14" customFormat="1" x14ac:dyDescent="0.25">
      <c r="B15921"/>
      <c r="C15921"/>
      <c r="D15921"/>
      <c r="E15921"/>
      <c r="F15921"/>
      <c r="G15921"/>
      <c r="H15921"/>
      <c r="I15921"/>
      <c r="J15921"/>
      <c r="K15921" s="91"/>
      <c r="L15921" s="91"/>
      <c r="M15921" s="91"/>
      <c r="R15921"/>
      <c r="S15921"/>
      <c r="T15921"/>
      <c r="U15921"/>
      <c r="V15921"/>
      <c r="W15921"/>
      <c r="X15921"/>
      <c r="Y15921"/>
      <c r="Z15921"/>
      <c r="AA15921"/>
      <c r="AB15921"/>
      <c r="AC15921"/>
    </row>
    <row r="15922" spans="2:29" s="14" customFormat="1" x14ac:dyDescent="0.25">
      <c r="B15922"/>
      <c r="C15922"/>
      <c r="D15922"/>
      <c r="E15922"/>
      <c r="F15922"/>
      <c r="G15922"/>
      <c r="H15922"/>
      <c r="I15922"/>
      <c r="J15922"/>
      <c r="K15922" s="91"/>
      <c r="L15922" s="91"/>
      <c r="M15922" s="91"/>
      <c r="R15922"/>
      <c r="S15922"/>
      <c r="T15922"/>
      <c r="U15922"/>
      <c r="V15922"/>
      <c r="W15922"/>
      <c r="X15922"/>
      <c r="Y15922"/>
      <c r="Z15922"/>
      <c r="AA15922"/>
      <c r="AB15922"/>
      <c r="AC15922"/>
    </row>
    <row r="15923" spans="2:29" s="14" customFormat="1" x14ac:dyDescent="0.25">
      <c r="B15923"/>
      <c r="C15923"/>
      <c r="D15923"/>
      <c r="E15923"/>
      <c r="F15923"/>
      <c r="G15923"/>
      <c r="H15923"/>
      <c r="I15923"/>
      <c r="J15923"/>
      <c r="K15923" s="91"/>
      <c r="L15923" s="91"/>
      <c r="M15923" s="91"/>
      <c r="R15923"/>
      <c r="S15923"/>
      <c r="T15923"/>
      <c r="U15923"/>
      <c r="V15923"/>
      <c r="W15923"/>
      <c r="X15923"/>
      <c r="Y15923"/>
      <c r="Z15923"/>
      <c r="AA15923"/>
      <c r="AB15923"/>
      <c r="AC15923"/>
    </row>
    <row r="15924" spans="2:29" s="14" customFormat="1" x14ac:dyDescent="0.25">
      <c r="B15924"/>
      <c r="C15924"/>
      <c r="D15924"/>
      <c r="E15924"/>
      <c r="F15924"/>
      <c r="G15924"/>
      <c r="H15924"/>
      <c r="I15924"/>
      <c r="J15924"/>
      <c r="K15924" s="91"/>
      <c r="L15924" s="91"/>
      <c r="M15924" s="91"/>
      <c r="R15924"/>
      <c r="S15924"/>
      <c r="T15924"/>
      <c r="U15924"/>
      <c r="V15924"/>
      <c r="W15924"/>
      <c r="X15924"/>
      <c r="Y15924"/>
      <c r="Z15924"/>
      <c r="AA15924"/>
      <c r="AB15924"/>
      <c r="AC15924"/>
    </row>
    <row r="15925" spans="2:29" s="14" customFormat="1" x14ac:dyDescent="0.25">
      <c r="B15925"/>
      <c r="C15925"/>
      <c r="D15925"/>
      <c r="E15925"/>
      <c r="F15925"/>
      <c r="G15925"/>
      <c r="H15925"/>
      <c r="I15925"/>
      <c r="J15925"/>
      <c r="K15925" s="91"/>
      <c r="L15925" s="91"/>
      <c r="M15925" s="91"/>
      <c r="R15925"/>
      <c r="S15925"/>
      <c r="T15925"/>
      <c r="U15925"/>
      <c r="V15925"/>
      <c r="W15925"/>
      <c r="X15925"/>
      <c r="Y15925"/>
      <c r="Z15925"/>
      <c r="AA15925"/>
      <c r="AB15925"/>
      <c r="AC15925"/>
    </row>
    <row r="15926" spans="2:29" s="14" customFormat="1" x14ac:dyDescent="0.25">
      <c r="B15926"/>
      <c r="C15926"/>
      <c r="D15926"/>
      <c r="E15926"/>
      <c r="F15926"/>
      <c r="G15926"/>
      <c r="H15926"/>
      <c r="I15926"/>
      <c r="J15926"/>
      <c r="K15926" s="91"/>
      <c r="L15926" s="91"/>
      <c r="M15926" s="91"/>
      <c r="R15926"/>
      <c r="S15926"/>
      <c r="T15926"/>
      <c r="U15926"/>
      <c r="V15926"/>
      <c r="W15926"/>
      <c r="X15926"/>
      <c r="Y15926"/>
      <c r="Z15926"/>
      <c r="AA15926"/>
      <c r="AB15926"/>
      <c r="AC15926"/>
    </row>
    <row r="15927" spans="2:29" s="14" customFormat="1" x14ac:dyDescent="0.25">
      <c r="B15927"/>
      <c r="C15927"/>
      <c r="D15927"/>
      <c r="E15927"/>
      <c r="F15927"/>
      <c r="G15927"/>
      <c r="H15927"/>
      <c r="I15927"/>
      <c r="J15927"/>
      <c r="K15927" s="91"/>
      <c r="L15927" s="91"/>
      <c r="M15927" s="91"/>
      <c r="R15927"/>
      <c r="S15927"/>
      <c r="T15927"/>
      <c r="U15927"/>
      <c r="V15927"/>
      <c r="W15927"/>
      <c r="X15927"/>
      <c r="Y15927"/>
      <c r="Z15927"/>
      <c r="AA15927"/>
      <c r="AB15927"/>
      <c r="AC15927"/>
    </row>
    <row r="15928" spans="2:29" s="14" customFormat="1" x14ac:dyDescent="0.25">
      <c r="B15928"/>
      <c r="C15928"/>
      <c r="D15928"/>
      <c r="E15928"/>
      <c r="F15928"/>
      <c r="G15928"/>
      <c r="H15928"/>
      <c r="I15928"/>
      <c r="J15928"/>
      <c r="K15928" s="91"/>
      <c r="L15928" s="91"/>
      <c r="M15928" s="91"/>
      <c r="R15928"/>
      <c r="S15928"/>
      <c r="T15928"/>
      <c r="U15928"/>
      <c r="V15928"/>
      <c r="W15928"/>
      <c r="X15928"/>
      <c r="Y15928"/>
      <c r="Z15928"/>
      <c r="AA15928"/>
      <c r="AB15928"/>
      <c r="AC15928"/>
    </row>
    <row r="15929" spans="2:29" s="14" customFormat="1" x14ac:dyDescent="0.25">
      <c r="B15929"/>
      <c r="C15929"/>
      <c r="D15929"/>
      <c r="E15929"/>
      <c r="F15929"/>
      <c r="G15929"/>
      <c r="H15929"/>
      <c r="I15929"/>
      <c r="J15929"/>
      <c r="K15929" s="91"/>
      <c r="L15929" s="91"/>
      <c r="M15929" s="91"/>
      <c r="R15929"/>
      <c r="S15929"/>
      <c r="T15929"/>
      <c r="U15929"/>
      <c r="V15929"/>
      <c r="W15929"/>
      <c r="X15929"/>
      <c r="Y15929"/>
      <c r="Z15929"/>
      <c r="AA15929"/>
      <c r="AB15929"/>
      <c r="AC15929"/>
    </row>
    <row r="15930" spans="2:29" s="14" customFormat="1" x14ac:dyDescent="0.25">
      <c r="B15930"/>
      <c r="C15930"/>
      <c r="D15930"/>
      <c r="E15930"/>
      <c r="F15930"/>
      <c r="G15930"/>
      <c r="H15930"/>
      <c r="I15930"/>
      <c r="J15930"/>
      <c r="K15930" s="91"/>
      <c r="L15930" s="91"/>
      <c r="M15930" s="91"/>
      <c r="R15930"/>
      <c r="S15930"/>
      <c r="T15930"/>
      <c r="U15930"/>
      <c r="V15930"/>
      <c r="W15930"/>
      <c r="X15930"/>
      <c r="Y15930"/>
      <c r="Z15930"/>
      <c r="AA15930"/>
      <c r="AB15930"/>
      <c r="AC15930"/>
    </row>
    <row r="15931" spans="2:29" s="14" customFormat="1" x14ac:dyDescent="0.25">
      <c r="B15931"/>
      <c r="C15931"/>
      <c r="D15931"/>
      <c r="E15931"/>
      <c r="F15931"/>
      <c r="G15931"/>
      <c r="H15931"/>
      <c r="I15931"/>
      <c r="J15931"/>
      <c r="K15931" s="91"/>
      <c r="L15931" s="91"/>
      <c r="M15931" s="91"/>
      <c r="R15931"/>
      <c r="S15931"/>
      <c r="T15931"/>
      <c r="U15931"/>
      <c r="V15931"/>
      <c r="W15931"/>
      <c r="X15931"/>
      <c r="Y15931"/>
      <c r="Z15931"/>
      <c r="AA15931"/>
      <c r="AB15931"/>
      <c r="AC15931"/>
    </row>
    <row r="15932" spans="2:29" s="14" customFormat="1" x14ac:dyDescent="0.25">
      <c r="B15932"/>
      <c r="C15932"/>
      <c r="D15932"/>
      <c r="E15932"/>
      <c r="F15932"/>
      <c r="G15932"/>
      <c r="H15932"/>
      <c r="I15932"/>
      <c r="J15932"/>
      <c r="K15932" s="91"/>
      <c r="L15932" s="91"/>
      <c r="M15932" s="91"/>
      <c r="R15932"/>
      <c r="S15932"/>
      <c r="T15932"/>
      <c r="U15932"/>
      <c r="V15932"/>
      <c r="W15932"/>
      <c r="X15932"/>
      <c r="Y15932"/>
      <c r="Z15932"/>
      <c r="AA15932"/>
      <c r="AB15932"/>
      <c r="AC15932"/>
    </row>
    <row r="15933" spans="2:29" s="14" customFormat="1" x14ac:dyDescent="0.25">
      <c r="B15933"/>
      <c r="C15933"/>
      <c r="D15933"/>
      <c r="E15933"/>
      <c r="F15933"/>
      <c r="G15933"/>
      <c r="H15933"/>
      <c r="I15933"/>
      <c r="J15933"/>
      <c r="K15933" s="91"/>
      <c r="L15933" s="91"/>
      <c r="M15933" s="91"/>
      <c r="R15933"/>
      <c r="S15933"/>
      <c r="T15933"/>
      <c r="U15933"/>
      <c r="V15933"/>
      <c r="W15933"/>
      <c r="X15933"/>
      <c r="Y15933"/>
      <c r="Z15933"/>
      <c r="AA15933"/>
      <c r="AB15933"/>
      <c r="AC15933"/>
    </row>
    <row r="15934" spans="2:29" s="14" customFormat="1" x14ac:dyDescent="0.25">
      <c r="B15934"/>
      <c r="C15934"/>
      <c r="D15934"/>
      <c r="E15934"/>
      <c r="F15934"/>
      <c r="G15934"/>
      <c r="H15934"/>
      <c r="I15934"/>
      <c r="J15934"/>
      <c r="K15934" s="91"/>
      <c r="L15934" s="91"/>
      <c r="M15934" s="91"/>
      <c r="R15934"/>
      <c r="S15934"/>
      <c r="T15934"/>
      <c r="U15934"/>
      <c r="V15934"/>
      <c r="W15934"/>
      <c r="X15934"/>
      <c r="Y15934"/>
      <c r="Z15934"/>
      <c r="AA15934"/>
      <c r="AB15934"/>
      <c r="AC15934"/>
    </row>
    <row r="15935" spans="2:29" s="14" customFormat="1" x14ac:dyDescent="0.25">
      <c r="B15935"/>
      <c r="C15935"/>
      <c r="D15935"/>
      <c r="E15935"/>
      <c r="F15935"/>
      <c r="G15935"/>
      <c r="H15935"/>
      <c r="I15935"/>
      <c r="J15935"/>
      <c r="K15935" s="91"/>
      <c r="L15935" s="91"/>
      <c r="M15935" s="91"/>
      <c r="R15935"/>
      <c r="S15935"/>
      <c r="T15935"/>
      <c r="U15935"/>
      <c r="V15935"/>
      <c r="W15935"/>
      <c r="X15935"/>
      <c r="Y15935"/>
      <c r="Z15935"/>
      <c r="AA15935"/>
      <c r="AB15935"/>
      <c r="AC15935"/>
    </row>
    <row r="15936" spans="2:29" s="14" customFormat="1" x14ac:dyDescent="0.25">
      <c r="B15936"/>
      <c r="C15936"/>
      <c r="D15936"/>
      <c r="E15936"/>
      <c r="F15936"/>
      <c r="G15936"/>
      <c r="H15936"/>
      <c r="I15936"/>
      <c r="J15936"/>
      <c r="K15936" s="91"/>
      <c r="L15936" s="91"/>
      <c r="M15936" s="91"/>
      <c r="R15936"/>
      <c r="S15936"/>
      <c r="T15936"/>
      <c r="U15936"/>
      <c r="V15936"/>
      <c r="W15936"/>
      <c r="X15936"/>
      <c r="Y15936"/>
      <c r="Z15936"/>
      <c r="AA15936"/>
      <c r="AB15936"/>
      <c r="AC15936"/>
    </row>
    <row r="15937" spans="2:29" s="14" customFormat="1" x14ac:dyDescent="0.25">
      <c r="B15937"/>
      <c r="C15937"/>
      <c r="D15937"/>
      <c r="E15937"/>
      <c r="F15937"/>
      <c r="G15937"/>
      <c r="H15937"/>
      <c r="I15937"/>
      <c r="J15937"/>
      <c r="K15937" s="91"/>
      <c r="L15937" s="91"/>
      <c r="M15937" s="91"/>
      <c r="R15937"/>
      <c r="S15937"/>
      <c r="T15937"/>
      <c r="U15937"/>
      <c r="V15937"/>
      <c r="W15937"/>
      <c r="X15937"/>
      <c r="Y15937"/>
      <c r="Z15937"/>
      <c r="AA15937"/>
      <c r="AB15937"/>
      <c r="AC15937"/>
    </row>
    <row r="15938" spans="2:29" s="14" customFormat="1" x14ac:dyDescent="0.25">
      <c r="B15938"/>
      <c r="C15938"/>
      <c r="D15938"/>
      <c r="E15938"/>
      <c r="F15938"/>
      <c r="G15938"/>
      <c r="H15938"/>
      <c r="I15938"/>
      <c r="J15938"/>
      <c r="K15938" s="91"/>
      <c r="L15938" s="91"/>
      <c r="M15938" s="91"/>
      <c r="R15938"/>
      <c r="S15938"/>
      <c r="T15938"/>
      <c r="U15938"/>
      <c r="V15938"/>
      <c r="W15938"/>
      <c r="X15938"/>
      <c r="Y15938"/>
      <c r="Z15938"/>
      <c r="AA15938"/>
      <c r="AB15938"/>
      <c r="AC15938"/>
    </row>
    <row r="15939" spans="2:29" s="14" customFormat="1" x14ac:dyDescent="0.25">
      <c r="B15939"/>
      <c r="C15939"/>
      <c r="D15939"/>
      <c r="E15939"/>
      <c r="F15939"/>
      <c r="G15939"/>
      <c r="H15939"/>
      <c r="I15939"/>
      <c r="J15939"/>
      <c r="K15939" s="91"/>
      <c r="L15939" s="91"/>
      <c r="M15939" s="91"/>
      <c r="R15939"/>
      <c r="S15939"/>
      <c r="T15939"/>
      <c r="U15939"/>
      <c r="V15939"/>
      <c r="W15939"/>
      <c r="X15939"/>
      <c r="Y15939"/>
      <c r="Z15939"/>
      <c r="AA15939"/>
      <c r="AB15939"/>
      <c r="AC15939"/>
    </row>
    <row r="15940" spans="2:29" s="14" customFormat="1" x14ac:dyDescent="0.25">
      <c r="B15940"/>
      <c r="C15940"/>
      <c r="D15940"/>
      <c r="E15940"/>
      <c r="F15940"/>
      <c r="G15940"/>
      <c r="H15940"/>
      <c r="I15940"/>
      <c r="J15940"/>
      <c r="K15940" s="91"/>
      <c r="L15940" s="91"/>
      <c r="M15940" s="91"/>
      <c r="R15940"/>
      <c r="S15940"/>
      <c r="T15940"/>
      <c r="U15940"/>
      <c r="V15940"/>
      <c r="W15940"/>
      <c r="X15940"/>
      <c r="Y15940"/>
      <c r="Z15940"/>
      <c r="AA15940"/>
      <c r="AB15940"/>
      <c r="AC15940"/>
    </row>
    <row r="15941" spans="2:29" s="14" customFormat="1" x14ac:dyDescent="0.25">
      <c r="B15941"/>
      <c r="C15941"/>
      <c r="D15941"/>
      <c r="E15941"/>
      <c r="F15941"/>
      <c r="G15941"/>
      <c r="H15941"/>
      <c r="I15941"/>
      <c r="J15941"/>
      <c r="K15941" s="91"/>
      <c r="L15941" s="91"/>
      <c r="M15941" s="91"/>
      <c r="R15941"/>
      <c r="S15941"/>
      <c r="T15941"/>
      <c r="U15941"/>
      <c r="V15941"/>
      <c r="W15941"/>
      <c r="X15941"/>
      <c r="Y15941"/>
      <c r="Z15941"/>
      <c r="AA15941"/>
      <c r="AB15941"/>
      <c r="AC15941"/>
    </row>
    <row r="15942" spans="2:29" s="14" customFormat="1" x14ac:dyDescent="0.25">
      <c r="B15942"/>
      <c r="C15942"/>
      <c r="D15942"/>
      <c r="E15942"/>
      <c r="F15942"/>
      <c r="G15942"/>
      <c r="H15942"/>
      <c r="I15942"/>
      <c r="J15942"/>
      <c r="K15942" s="91"/>
      <c r="L15942" s="91"/>
      <c r="M15942" s="91"/>
      <c r="R15942"/>
      <c r="S15942"/>
      <c r="T15942"/>
      <c r="U15942"/>
      <c r="V15942"/>
      <c r="W15942"/>
      <c r="X15942"/>
      <c r="Y15942"/>
      <c r="Z15942"/>
      <c r="AA15942"/>
      <c r="AB15942"/>
      <c r="AC15942"/>
    </row>
    <row r="15943" spans="2:29" s="14" customFormat="1" x14ac:dyDescent="0.25">
      <c r="B15943"/>
      <c r="C15943"/>
      <c r="D15943"/>
      <c r="E15943"/>
      <c r="F15943"/>
      <c r="G15943"/>
      <c r="H15943"/>
      <c r="I15943"/>
      <c r="J15943"/>
      <c r="K15943" s="91"/>
      <c r="L15943" s="91"/>
      <c r="M15943" s="91"/>
      <c r="R15943"/>
      <c r="S15943"/>
      <c r="T15943"/>
      <c r="U15943"/>
      <c r="V15943"/>
      <c r="W15943"/>
      <c r="X15943"/>
      <c r="Y15943"/>
      <c r="Z15943"/>
      <c r="AA15943"/>
      <c r="AB15943"/>
      <c r="AC15943"/>
    </row>
    <row r="15944" spans="2:29" s="14" customFormat="1" x14ac:dyDescent="0.25">
      <c r="B15944"/>
      <c r="C15944"/>
      <c r="D15944"/>
      <c r="E15944"/>
      <c r="F15944"/>
      <c r="G15944"/>
      <c r="H15944"/>
      <c r="I15944"/>
      <c r="J15944"/>
      <c r="K15944" s="91"/>
      <c r="L15944" s="91"/>
      <c r="M15944" s="91"/>
      <c r="R15944"/>
      <c r="S15944"/>
      <c r="T15944"/>
      <c r="U15944"/>
      <c r="V15944"/>
      <c r="W15944"/>
      <c r="X15944"/>
      <c r="Y15944"/>
      <c r="Z15944"/>
      <c r="AA15944"/>
      <c r="AB15944"/>
      <c r="AC15944"/>
    </row>
    <row r="15945" spans="2:29" s="14" customFormat="1" x14ac:dyDescent="0.25">
      <c r="B15945"/>
      <c r="C15945"/>
      <c r="D15945"/>
      <c r="E15945"/>
      <c r="F15945"/>
      <c r="G15945"/>
      <c r="H15945"/>
      <c r="I15945"/>
      <c r="J15945"/>
      <c r="K15945" s="91"/>
      <c r="L15945" s="91"/>
      <c r="M15945" s="91"/>
      <c r="R15945"/>
      <c r="S15945"/>
      <c r="T15945"/>
      <c r="U15945"/>
      <c r="V15945"/>
      <c r="W15945"/>
      <c r="X15945"/>
      <c r="Y15945"/>
      <c r="Z15945"/>
      <c r="AA15945"/>
      <c r="AB15945"/>
      <c r="AC15945"/>
    </row>
    <row r="15946" spans="2:29" s="14" customFormat="1" x14ac:dyDescent="0.25">
      <c r="B15946"/>
      <c r="C15946"/>
      <c r="D15946"/>
      <c r="E15946"/>
      <c r="F15946"/>
      <c r="G15946"/>
      <c r="H15946"/>
      <c r="I15946"/>
      <c r="J15946"/>
      <c r="K15946" s="91"/>
      <c r="L15946" s="91"/>
      <c r="M15946" s="91"/>
      <c r="R15946"/>
      <c r="S15946"/>
      <c r="T15946"/>
      <c r="U15946"/>
      <c r="V15946"/>
      <c r="W15946"/>
      <c r="X15946"/>
      <c r="Y15946"/>
      <c r="Z15946"/>
      <c r="AA15946"/>
      <c r="AB15946"/>
      <c r="AC15946"/>
    </row>
    <row r="15947" spans="2:29" s="14" customFormat="1" x14ac:dyDescent="0.25">
      <c r="B15947"/>
      <c r="C15947"/>
      <c r="D15947"/>
      <c r="E15947"/>
      <c r="F15947"/>
      <c r="G15947"/>
      <c r="H15947"/>
      <c r="I15947"/>
      <c r="J15947"/>
      <c r="K15947" s="91"/>
      <c r="L15947" s="91"/>
      <c r="M15947" s="91"/>
      <c r="R15947"/>
      <c r="S15947"/>
      <c r="T15947"/>
      <c r="U15947"/>
      <c r="V15947"/>
      <c r="W15947"/>
      <c r="X15947"/>
      <c r="Y15947"/>
      <c r="Z15947"/>
      <c r="AA15947"/>
      <c r="AB15947"/>
      <c r="AC15947"/>
    </row>
    <row r="15948" spans="2:29" s="14" customFormat="1" x14ac:dyDescent="0.25">
      <c r="B15948"/>
      <c r="C15948"/>
      <c r="D15948"/>
      <c r="E15948"/>
      <c r="F15948"/>
      <c r="G15948"/>
      <c r="H15948"/>
      <c r="I15948"/>
      <c r="J15948"/>
      <c r="K15948" s="91"/>
      <c r="L15948" s="91"/>
      <c r="M15948" s="91"/>
      <c r="R15948"/>
      <c r="S15948"/>
      <c r="T15948"/>
      <c r="U15948"/>
      <c r="V15948"/>
      <c r="W15948"/>
      <c r="X15948"/>
      <c r="Y15948"/>
      <c r="Z15948"/>
      <c r="AA15948"/>
      <c r="AB15948"/>
      <c r="AC15948"/>
    </row>
    <row r="15949" spans="2:29" s="14" customFormat="1" x14ac:dyDescent="0.25">
      <c r="B15949"/>
      <c r="C15949"/>
      <c r="D15949"/>
      <c r="E15949"/>
      <c r="F15949"/>
      <c r="G15949"/>
      <c r="H15949"/>
      <c r="I15949"/>
      <c r="J15949"/>
      <c r="K15949" s="91"/>
      <c r="L15949" s="91"/>
      <c r="M15949" s="91"/>
      <c r="R15949"/>
      <c r="S15949"/>
      <c r="T15949"/>
      <c r="U15949"/>
      <c r="V15949"/>
      <c r="W15949"/>
      <c r="X15949"/>
      <c r="Y15949"/>
      <c r="Z15949"/>
      <c r="AA15949"/>
      <c r="AB15949"/>
      <c r="AC15949"/>
    </row>
    <row r="15950" spans="2:29" s="14" customFormat="1" x14ac:dyDescent="0.25">
      <c r="B15950"/>
      <c r="C15950"/>
      <c r="D15950"/>
      <c r="E15950"/>
      <c r="F15950"/>
      <c r="G15950"/>
      <c r="H15950"/>
      <c r="I15950"/>
      <c r="J15950"/>
      <c r="K15950" s="91"/>
      <c r="L15950" s="91"/>
      <c r="M15950" s="91"/>
      <c r="R15950"/>
      <c r="S15950"/>
      <c r="T15950"/>
      <c r="U15950"/>
      <c r="V15950"/>
      <c r="W15950"/>
      <c r="X15950"/>
      <c r="Y15950"/>
      <c r="Z15950"/>
      <c r="AA15950"/>
      <c r="AB15950"/>
      <c r="AC15950"/>
    </row>
    <row r="15951" spans="2:29" s="14" customFormat="1" x14ac:dyDescent="0.25">
      <c r="B15951"/>
      <c r="C15951"/>
      <c r="D15951"/>
      <c r="E15951"/>
      <c r="F15951"/>
      <c r="G15951"/>
      <c r="H15951"/>
      <c r="I15951"/>
      <c r="J15951"/>
      <c r="K15951" s="91"/>
      <c r="L15951" s="91"/>
      <c r="M15951" s="91"/>
      <c r="R15951"/>
      <c r="S15951"/>
      <c r="T15951"/>
      <c r="U15951"/>
      <c r="V15951"/>
      <c r="W15951"/>
      <c r="X15951"/>
      <c r="Y15951"/>
      <c r="Z15951"/>
      <c r="AA15951"/>
      <c r="AB15951"/>
      <c r="AC15951"/>
    </row>
    <row r="15952" spans="2:29" s="14" customFormat="1" x14ac:dyDescent="0.25">
      <c r="B15952"/>
      <c r="C15952"/>
      <c r="D15952"/>
      <c r="E15952"/>
      <c r="F15952"/>
      <c r="G15952"/>
      <c r="H15952"/>
      <c r="I15952"/>
      <c r="J15952"/>
      <c r="K15952" s="91"/>
      <c r="L15952" s="91"/>
      <c r="M15952" s="91"/>
      <c r="R15952"/>
      <c r="S15952"/>
      <c r="T15952"/>
      <c r="U15952"/>
      <c r="V15952"/>
      <c r="W15952"/>
      <c r="X15952"/>
      <c r="Y15952"/>
      <c r="Z15952"/>
      <c r="AA15952"/>
      <c r="AB15952"/>
      <c r="AC15952"/>
    </row>
    <row r="15953" spans="2:29" s="14" customFormat="1" x14ac:dyDescent="0.25">
      <c r="B15953"/>
      <c r="C15953"/>
      <c r="D15953"/>
      <c r="E15953"/>
      <c r="F15953"/>
      <c r="G15953"/>
      <c r="H15953"/>
      <c r="I15953"/>
      <c r="J15953"/>
      <c r="K15953" s="91"/>
      <c r="L15953" s="91"/>
      <c r="M15953" s="91"/>
      <c r="R15953"/>
      <c r="S15953"/>
      <c r="T15953"/>
      <c r="U15953"/>
      <c r="V15953"/>
      <c r="W15953"/>
      <c r="X15953"/>
      <c r="Y15953"/>
      <c r="Z15953"/>
      <c r="AA15953"/>
      <c r="AB15953"/>
      <c r="AC15953"/>
    </row>
    <row r="15954" spans="2:29" s="14" customFormat="1" x14ac:dyDescent="0.25">
      <c r="B15954"/>
      <c r="C15954"/>
      <c r="D15954"/>
      <c r="E15954"/>
      <c r="F15954"/>
      <c r="G15954"/>
      <c r="H15954"/>
      <c r="I15954"/>
      <c r="J15954"/>
      <c r="K15954" s="91"/>
      <c r="L15954" s="91"/>
      <c r="M15954" s="91"/>
      <c r="R15954"/>
      <c r="S15954"/>
      <c r="T15954"/>
      <c r="U15954"/>
      <c r="V15954"/>
      <c r="W15954"/>
      <c r="X15954"/>
      <c r="Y15954"/>
      <c r="Z15954"/>
      <c r="AA15954"/>
      <c r="AB15954"/>
      <c r="AC15954"/>
    </row>
    <row r="15955" spans="2:29" s="14" customFormat="1" x14ac:dyDescent="0.25">
      <c r="B15955"/>
      <c r="C15955"/>
      <c r="D15955"/>
      <c r="E15955"/>
      <c r="F15955"/>
      <c r="G15955"/>
      <c r="H15955"/>
      <c r="I15955"/>
      <c r="J15955"/>
      <c r="K15955" s="91"/>
      <c r="L15955" s="91"/>
      <c r="M15955" s="91"/>
      <c r="R15955"/>
      <c r="S15955"/>
      <c r="T15955"/>
      <c r="U15955"/>
      <c r="V15955"/>
      <c r="W15955"/>
      <c r="X15955"/>
      <c r="Y15955"/>
      <c r="Z15955"/>
      <c r="AA15955"/>
      <c r="AB15955"/>
      <c r="AC15955"/>
    </row>
    <row r="15956" spans="2:29" s="14" customFormat="1" x14ac:dyDescent="0.25">
      <c r="B15956"/>
      <c r="C15956"/>
      <c r="D15956"/>
      <c r="E15956"/>
      <c r="F15956"/>
      <c r="G15956"/>
      <c r="H15956"/>
      <c r="I15956"/>
      <c r="J15956"/>
      <c r="K15956" s="91"/>
      <c r="L15956" s="91"/>
      <c r="M15956" s="91"/>
      <c r="R15956"/>
      <c r="S15956"/>
      <c r="T15956"/>
      <c r="U15956"/>
      <c r="V15956"/>
      <c r="W15956"/>
      <c r="X15956"/>
      <c r="Y15956"/>
      <c r="Z15956"/>
      <c r="AA15956"/>
      <c r="AB15956"/>
      <c r="AC15956"/>
    </row>
    <row r="15957" spans="2:29" s="14" customFormat="1" x14ac:dyDescent="0.25">
      <c r="B15957"/>
      <c r="C15957"/>
      <c r="D15957"/>
      <c r="E15957"/>
      <c r="F15957"/>
      <c r="G15957"/>
      <c r="H15957"/>
      <c r="I15957"/>
      <c r="J15957"/>
      <c r="K15957" s="91"/>
      <c r="L15957" s="91"/>
      <c r="M15957" s="91"/>
      <c r="R15957"/>
      <c r="S15957"/>
      <c r="T15957"/>
      <c r="U15957"/>
      <c r="V15957"/>
      <c r="W15957"/>
      <c r="X15957"/>
      <c r="Y15957"/>
      <c r="Z15957"/>
      <c r="AA15957"/>
      <c r="AB15957"/>
      <c r="AC15957"/>
    </row>
    <row r="15958" spans="2:29" s="14" customFormat="1" x14ac:dyDescent="0.25">
      <c r="B15958"/>
      <c r="C15958"/>
      <c r="D15958"/>
      <c r="E15958"/>
      <c r="F15958"/>
      <c r="G15958"/>
      <c r="H15958"/>
      <c r="I15958"/>
      <c r="J15958"/>
      <c r="K15958" s="91"/>
      <c r="L15958" s="91"/>
      <c r="M15958" s="91"/>
      <c r="R15958"/>
      <c r="S15958"/>
      <c r="T15958"/>
      <c r="U15958"/>
      <c r="V15958"/>
      <c r="W15958"/>
      <c r="X15958"/>
      <c r="Y15958"/>
      <c r="Z15958"/>
      <c r="AA15958"/>
      <c r="AB15958"/>
      <c r="AC15958"/>
    </row>
    <row r="15959" spans="2:29" s="14" customFormat="1" x14ac:dyDescent="0.25">
      <c r="B15959"/>
      <c r="C15959"/>
      <c r="D15959"/>
      <c r="E15959"/>
      <c r="F15959"/>
      <c r="G15959"/>
      <c r="H15959"/>
      <c r="I15959"/>
      <c r="J15959"/>
      <c r="K15959" s="91"/>
      <c r="L15959" s="91"/>
      <c r="M15959" s="91"/>
      <c r="R15959"/>
      <c r="S15959"/>
      <c r="T15959"/>
      <c r="U15959"/>
      <c r="V15959"/>
      <c r="W15959"/>
      <c r="X15959"/>
      <c r="Y15959"/>
      <c r="Z15959"/>
      <c r="AA15959"/>
      <c r="AB15959"/>
      <c r="AC15959"/>
    </row>
    <row r="15960" spans="2:29" s="14" customFormat="1" x14ac:dyDescent="0.25">
      <c r="B15960"/>
      <c r="C15960"/>
      <c r="D15960"/>
      <c r="E15960"/>
      <c r="F15960"/>
      <c r="G15960"/>
      <c r="H15960"/>
      <c r="I15960"/>
      <c r="J15960"/>
      <c r="K15960" s="91"/>
      <c r="L15960" s="91"/>
      <c r="M15960" s="91"/>
      <c r="R15960"/>
      <c r="S15960"/>
      <c r="T15960"/>
      <c r="U15960"/>
      <c r="V15960"/>
      <c r="W15960"/>
      <c r="X15960"/>
      <c r="Y15960"/>
      <c r="Z15960"/>
      <c r="AA15960"/>
      <c r="AB15960"/>
      <c r="AC15960"/>
    </row>
    <row r="15961" spans="2:29" s="14" customFormat="1" x14ac:dyDescent="0.25">
      <c r="B15961"/>
      <c r="C15961"/>
      <c r="D15961"/>
      <c r="E15961"/>
      <c r="F15961"/>
      <c r="G15961"/>
      <c r="H15961"/>
      <c r="I15961"/>
      <c r="J15961"/>
      <c r="K15961" s="91"/>
      <c r="L15961" s="91"/>
      <c r="M15961" s="91"/>
      <c r="R15961"/>
      <c r="S15961"/>
      <c r="T15961"/>
      <c r="U15961"/>
      <c r="V15961"/>
      <c r="W15961"/>
      <c r="X15961"/>
      <c r="Y15961"/>
      <c r="Z15961"/>
      <c r="AA15961"/>
      <c r="AB15961"/>
      <c r="AC15961"/>
    </row>
    <row r="15962" spans="2:29" s="14" customFormat="1" x14ac:dyDescent="0.25">
      <c r="B15962"/>
      <c r="C15962"/>
      <c r="D15962"/>
      <c r="E15962"/>
      <c r="F15962"/>
      <c r="G15962"/>
      <c r="H15962"/>
      <c r="I15962"/>
      <c r="J15962"/>
      <c r="K15962" s="91"/>
      <c r="L15962" s="91"/>
      <c r="M15962" s="91"/>
      <c r="R15962"/>
      <c r="S15962"/>
      <c r="T15962"/>
      <c r="U15962"/>
      <c r="V15962"/>
      <c r="W15962"/>
      <c r="X15962"/>
      <c r="Y15962"/>
      <c r="Z15962"/>
      <c r="AA15962"/>
      <c r="AB15962"/>
      <c r="AC15962"/>
    </row>
    <row r="15963" spans="2:29" s="14" customFormat="1" x14ac:dyDescent="0.25">
      <c r="B15963"/>
      <c r="C15963"/>
      <c r="D15963"/>
      <c r="E15963"/>
      <c r="F15963"/>
      <c r="G15963"/>
      <c r="H15963"/>
      <c r="I15963"/>
      <c r="J15963"/>
      <c r="K15963" s="91"/>
      <c r="L15963" s="91"/>
      <c r="M15963" s="91"/>
      <c r="R15963"/>
      <c r="S15963"/>
      <c r="T15963"/>
      <c r="U15963"/>
      <c r="V15963"/>
      <c r="W15963"/>
      <c r="X15963"/>
      <c r="Y15963"/>
      <c r="Z15963"/>
      <c r="AA15963"/>
      <c r="AB15963"/>
      <c r="AC15963"/>
    </row>
    <row r="15964" spans="2:29" s="14" customFormat="1" x14ac:dyDescent="0.25">
      <c r="B15964"/>
      <c r="C15964"/>
      <c r="D15964"/>
      <c r="E15964"/>
      <c r="F15964"/>
      <c r="G15964"/>
      <c r="H15964"/>
      <c r="I15964"/>
      <c r="J15964"/>
      <c r="K15964" s="91"/>
      <c r="L15964" s="91"/>
      <c r="M15964" s="91"/>
      <c r="R15964"/>
      <c r="S15964"/>
      <c r="T15964"/>
      <c r="U15964"/>
      <c r="V15964"/>
      <c r="W15964"/>
      <c r="X15964"/>
      <c r="Y15964"/>
      <c r="Z15964"/>
      <c r="AA15964"/>
      <c r="AB15964"/>
      <c r="AC15964"/>
    </row>
    <row r="15965" spans="2:29" s="14" customFormat="1" x14ac:dyDescent="0.25">
      <c r="B15965"/>
      <c r="C15965"/>
      <c r="D15965"/>
      <c r="E15965"/>
      <c r="F15965"/>
      <c r="G15965"/>
      <c r="H15965"/>
      <c r="I15965"/>
      <c r="J15965"/>
      <c r="K15965" s="91"/>
      <c r="L15965" s="91"/>
      <c r="M15965" s="91"/>
      <c r="R15965"/>
      <c r="S15965"/>
      <c r="T15965"/>
      <c r="U15965"/>
      <c r="V15965"/>
      <c r="W15965"/>
      <c r="X15965"/>
      <c r="Y15965"/>
      <c r="Z15965"/>
      <c r="AA15965"/>
      <c r="AB15965"/>
      <c r="AC15965"/>
    </row>
    <row r="15966" spans="2:29" s="14" customFormat="1" x14ac:dyDescent="0.25">
      <c r="B15966"/>
      <c r="C15966"/>
      <c r="D15966"/>
      <c r="E15966"/>
      <c r="F15966"/>
      <c r="G15966"/>
      <c r="H15966"/>
      <c r="I15966"/>
      <c r="J15966"/>
      <c r="K15966" s="91"/>
      <c r="L15966" s="91"/>
      <c r="M15966" s="91"/>
      <c r="R15966"/>
      <c r="S15966"/>
      <c r="T15966"/>
      <c r="U15966"/>
      <c r="V15966"/>
      <c r="W15966"/>
      <c r="X15966"/>
      <c r="Y15966"/>
      <c r="Z15966"/>
      <c r="AA15966"/>
      <c r="AB15966"/>
      <c r="AC15966"/>
    </row>
    <row r="15967" spans="2:29" s="14" customFormat="1" x14ac:dyDescent="0.25">
      <c r="B15967"/>
      <c r="C15967"/>
      <c r="D15967"/>
      <c r="E15967"/>
      <c r="F15967"/>
      <c r="G15967"/>
      <c r="H15967"/>
      <c r="I15967"/>
      <c r="J15967"/>
      <c r="K15967" s="91"/>
      <c r="L15967" s="91"/>
      <c r="M15967" s="91"/>
      <c r="R15967"/>
      <c r="S15967"/>
      <c r="T15967"/>
      <c r="U15967"/>
      <c r="V15967"/>
      <c r="W15967"/>
      <c r="X15967"/>
      <c r="Y15967"/>
      <c r="Z15967"/>
      <c r="AA15967"/>
      <c r="AB15967"/>
      <c r="AC15967"/>
    </row>
    <row r="15968" spans="2:29" s="14" customFormat="1" x14ac:dyDescent="0.25">
      <c r="B15968"/>
      <c r="C15968"/>
      <c r="D15968"/>
      <c r="E15968"/>
      <c r="F15968"/>
      <c r="G15968"/>
      <c r="H15968"/>
      <c r="I15968"/>
      <c r="J15968"/>
      <c r="K15968" s="91"/>
      <c r="L15968" s="91"/>
      <c r="M15968" s="91"/>
      <c r="R15968"/>
      <c r="S15968"/>
      <c r="T15968"/>
      <c r="U15968"/>
      <c r="V15968"/>
      <c r="W15968"/>
      <c r="X15968"/>
      <c r="Y15968"/>
      <c r="Z15968"/>
      <c r="AA15968"/>
      <c r="AB15968"/>
      <c r="AC15968"/>
    </row>
    <row r="15969" spans="2:29" s="14" customFormat="1" x14ac:dyDescent="0.25">
      <c r="B15969"/>
      <c r="C15969"/>
      <c r="D15969"/>
      <c r="E15969"/>
      <c r="F15969"/>
      <c r="G15969"/>
      <c r="H15969"/>
      <c r="I15969"/>
      <c r="J15969"/>
      <c r="K15969" s="91"/>
      <c r="L15969" s="91"/>
      <c r="M15969" s="91"/>
      <c r="R15969"/>
      <c r="S15969"/>
      <c r="T15969"/>
      <c r="U15969"/>
      <c r="V15969"/>
      <c r="W15969"/>
      <c r="X15969"/>
      <c r="Y15969"/>
      <c r="Z15969"/>
      <c r="AA15969"/>
      <c r="AB15969"/>
      <c r="AC15969"/>
    </row>
    <row r="15970" spans="2:29" s="14" customFormat="1" x14ac:dyDescent="0.25">
      <c r="B15970"/>
      <c r="C15970"/>
      <c r="D15970"/>
      <c r="E15970"/>
      <c r="F15970"/>
      <c r="G15970"/>
      <c r="H15970"/>
      <c r="I15970"/>
      <c r="J15970"/>
      <c r="K15970" s="91"/>
      <c r="L15970" s="91"/>
      <c r="M15970" s="91"/>
      <c r="R15970"/>
      <c r="S15970"/>
      <c r="T15970"/>
      <c r="U15970"/>
      <c r="V15970"/>
      <c r="W15970"/>
      <c r="X15970"/>
      <c r="Y15970"/>
      <c r="Z15970"/>
      <c r="AA15970"/>
      <c r="AB15970"/>
      <c r="AC15970"/>
    </row>
    <row r="15971" spans="2:29" s="14" customFormat="1" x14ac:dyDescent="0.25">
      <c r="B15971"/>
      <c r="C15971"/>
      <c r="D15971"/>
      <c r="E15971"/>
      <c r="F15971"/>
      <c r="G15971"/>
      <c r="H15971"/>
      <c r="I15971"/>
      <c r="J15971"/>
      <c r="K15971" s="91"/>
      <c r="L15971" s="91"/>
      <c r="M15971" s="91"/>
      <c r="R15971"/>
      <c r="S15971"/>
      <c r="T15971"/>
      <c r="U15971"/>
      <c r="V15971"/>
      <c r="W15971"/>
      <c r="X15971"/>
      <c r="Y15971"/>
      <c r="Z15971"/>
      <c r="AA15971"/>
      <c r="AB15971"/>
      <c r="AC15971"/>
    </row>
    <row r="15972" spans="2:29" s="14" customFormat="1" x14ac:dyDescent="0.25">
      <c r="B15972"/>
      <c r="C15972"/>
      <c r="D15972"/>
      <c r="E15972"/>
      <c r="F15972"/>
      <c r="G15972"/>
      <c r="H15972"/>
      <c r="I15972"/>
      <c r="J15972"/>
      <c r="K15972" s="91"/>
      <c r="L15972" s="91"/>
      <c r="M15972" s="91"/>
      <c r="R15972"/>
      <c r="S15972"/>
      <c r="T15972"/>
      <c r="U15972"/>
      <c r="V15972"/>
      <c r="W15972"/>
      <c r="X15972"/>
      <c r="Y15972"/>
      <c r="Z15972"/>
      <c r="AA15972"/>
      <c r="AB15972"/>
      <c r="AC15972"/>
    </row>
    <row r="15973" spans="2:29" s="14" customFormat="1" x14ac:dyDescent="0.25">
      <c r="B15973"/>
      <c r="C15973"/>
      <c r="D15973"/>
      <c r="E15973"/>
      <c r="F15973"/>
      <c r="G15973"/>
      <c r="H15973"/>
      <c r="I15973"/>
      <c r="J15973"/>
      <c r="K15973" s="91"/>
      <c r="L15973" s="91"/>
      <c r="M15973" s="91"/>
      <c r="R15973"/>
      <c r="S15973"/>
      <c r="T15973"/>
      <c r="U15973"/>
      <c r="V15973"/>
      <c r="W15973"/>
      <c r="X15973"/>
      <c r="Y15973"/>
      <c r="Z15973"/>
      <c r="AA15973"/>
      <c r="AB15973"/>
      <c r="AC15973"/>
    </row>
    <row r="15974" spans="2:29" s="14" customFormat="1" x14ac:dyDescent="0.25">
      <c r="B15974"/>
      <c r="C15974"/>
      <c r="D15974"/>
      <c r="E15974"/>
      <c r="F15974"/>
      <c r="G15974"/>
      <c r="H15974"/>
      <c r="I15974"/>
      <c r="J15974"/>
      <c r="K15974" s="91"/>
      <c r="L15974" s="91"/>
      <c r="M15974" s="91"/>
      <c r="R15974"/>
      <c r="S15974"/>
      <c r="T15974"/>
      <c r="U15974"/>
      <c r="V15974"/>
      <c r="W15974"/>
      <c r="X15974"/>
      <c r="Y15974"/>
      <c r="Z15974"/>
      <c r="AA15974"/>
      <c r="AB15974"/>
      <c r="AC15974"/>
    </row>
    <row r="15975" spans="2:29" s="14" customFormat="1" x14ac:dyDescent="0.25">
      <c r="B15975"/>
      <c r="C15975"/>
      <c r="D15975"/>
      <c r="E15975"/>
      <c r="F15975"/>
      <c r="G15975"/>
      <c r="H15975"/>
      <c r="I15975"/>
      <c r="J15975"/>
      <c r="K15975" s="91"/>
      <c r="L15975" s="91"/>
      <c r="M15975" s="91"/>
      <c r="R15975"/>
      <c r="S15975"/>
      <c r="T15975"/>
      <c r="U15975"/>
      <c r="V15975"/>
      <c r="W15975"/>
      <c r="X15975"/>
      <c r="Y15975"/>
      <c r="Z15975"/>
      <c r="AA15975"/>
      <c r="AB15975"/>
      <c r="AC15975"/>
    </row>
    <row r="15976" spans="2:29" s="14" customFormat="1" x14ac:dyDescent="0.25">
      <c r="B15976"/>
      <c r="C15976"/>
      <c r="D15976"/>
      <c r="E15976"/>
      <c r="F15976"/>
      <c r="G15976"/>
      <c r="H15976"/>
      <c r="I15976"/>
      <c r="J15976"/>
      <c r="K15976" s="91"/>
      <c r="L15976" s="91"/>
      <c r="M15976" s="91"/>
      <c r="R15976"/>
      <c r="S15976"/>
      <c r="T15976"/>
      <c r="U15976"/>
      <c r="V15976"/>
      <c r="W15976"/>
      <c r="X15976"/>
      <c r="Y15976"/>
      <c r="Z15976"/>
      <c r="AA15976"/>
      <c r="AB15976"/>
      <c r="AC15976"/>
    </row>
    <row r="15977" spans="2:29" s="14" customFormat="1" x14ac:dyDescent="0.25">
      <c r="B15977"/>
      <c r="C15977"/>
      <c r="D15977"/>
      <c r="E15977"/>
      <c r="F15977"/>
      <c r="G15977"/>
      <c r="H15977"/>
      <c r="I15977"/>
      <c r="J15977"/>
      <c r="K15977" s="91"/>
      <c r="L15977" s="91"/>
      <c r="M15977" s="91"/>
      <c r="R15977"/>
      <c r="S15977"/>
      <c r="T15977"/>
      <c r="U15977"/>
      <c r="V15977"/>
      <c r="W15977"/>
      <c r="X15977"/>
      <c r="Y15977"/>
      <c r="Z15977"/>
      <c r="AA15977"/>
      <c r="AB15977"/>
      <c r="AC15977"/>
    </row>
    <row r="15978" spans="2:29" s="14" customFormat="1" x14ac:dyDescent="0.25">
      <c r="B15978"/>
      <c r="C15978"/>
      <c r="D15978"/>
      <c r="E15978"/>
      <c r="F15978"/>
      <c r="G15978"/>
      <c r="H15978"/>
      <c r="I15978"/>
      <c r="J15978"/>
      <c r="K15978" s="91"/>
      <c r="L15978" s="91"/>
      <c r="M15978" s="91"/>
      <c r="R15978"/>
      <c r="S15978"/>
      <c r="T15978"/>
      <c r="U15978"/>
      <c r="V15978"/>
      <c r="W15978"/>
      <c r="X15978"/>
      <c r="Y15978"/>
      <c r="Z15978"/>
      <c r="AA15978"/>
      <c r="AB15978"/>
      <c r="AC15978"/>
    </row>
    <row r="15979" spans="2:29" s="14" customFormat="1" x14ac:dyDescent="0.25">
      <c r="B15979"/>
      <c r="C15979"/>
      <c r="D15979"/>
      <c r="E15979"/>
      <c r="F15979"/>
      <c r="G15979"/>
      <c r="H15979"/>
      <c r="I15979"/>
      <c r="J15979"/>
      <c r="K15979" s="91"/>
      <c r="L15979" s="91"/>
      <c r="M15979" s="91"/>
      <c r="R15979"/>
      <c r="S15979"/>
      <c r="T15979"/>
      <c r="U15979"/>
      <c r="V15979"/>
      <c r="W15979"/>
      <c r="X15979"/>
      <c r="Y15979"/>
      <c r="Z15979"/>
      <c r="AA15979"/>
      <c r="AB15979"/>
      <c r="AC15979"/>
    </row>
    <row r="15980" spans="2:29" s="14" customFormat="1" x14ac:dyDescent="0.25">
      <c r="B15980"/>
      <c r="C15980"/>
      <c r="D15980"/>
      <c r="E15980"/>
      <c r="F15980"/>
      <c r="G15980"/>
      <c r="H15980"/>
      <c r="I15980"/>
      <c r="J15980"/>
      <c r="K15980" s="91"/>
      <c r="L15980" s="91"/>
      <c r="M15980" s="91"/>
      <c r="R15980"/>
      <c r="S15980"/>
      <c r="T15980"/>
      <c r="U15980"/>
      <c r="V15980"/>
      <c r="W15980"/>
      <c r="X15980"/>
      <c r="Y15980"/>
      <c r="Z15980"/>
      <c r="AA15980"/>
      <c r="AB15980"/>
      <c r="AC15980"/>
    </row>
    <row r="15981" spans="2:29" s="14" customFormat="1" x14ac:dyDescent="0.25">
      <c r="B15981"/>
      <c r="C15981"/>
      <c r="D15981"/>
      <c r="E15981"/>
      <c r="F15981"/>
      <c r="G15981"/>
      <c r="H15981"/>
      <c r="I15981"/>
      <c r="J15981"/>
      <c r="K15981" s="91"/>
      <c r="L15981" s="91"/>
      <c r="M15981" s="91"/>
      <c r="R15981"/>
      <c r="S15981"/>
      <c r="T15981"/>
      <c r="U15981"/>
      <c r="V15981"/>
      <c r="W15981"/>
      <c r="X15981"/>
      <c r="Y15981"/>
      <c r="Z15981"/>
      <c r="AA15981"/>
      <c r="AB15981"/>
      <c r="AC15981"/>
    </row>
    <row r="15982" spans="2:29" s="14" customFormat="1" x14ac:dyDescent="0.25">
      <c r="B15982"/>
      <c r="C15982"/>
      <c r="D15982"/>
      <c r="E15982"/>
      <c r="F15982"/>
      <c r="G15982"/>
      <c r="H15982"/>
      <c r="I15982"/>
      <c r="J15982"/>
      <c r="K15982" s="91"/>
      <c r="L15982" s="91"/>
      <c r="M15982" s="91"/>
      <c r="R15982"/>
      <c r="S15982"/>
      <c r="T15982"/>
      <c r="U15982"/>
      <c r="V15982"/>
      <c r="W15982"/>
      <c r="X15982"/>
      <c r="Y15982"/>
      <c r="Z15982"/>
      <c r="AA15982"/>
      <c r="AB15982"/>
      <c r="AC15982"/>
    </row>
    <row r="15983" spans="2:29" s="14" customFormat="1" x14ac:dyDescent="0.25">
      <c r="B15983"/>
      <c r="C15983"/>
      <c r="D15983"/>
      <c r="E15983"/>
      <c r="F15983"/>
      <c r="G15983"/>
      <c r="H15983"/>
      <c r="I15983"/>
      <c r="J15983"/>
      <c r="K15983" s="91"/>
      <c r="L15983" s="91"/>
      <c r="M15983" s="91"/>
      <c r="R15983"/>
      <c r="S15983"/>
      <c r="T15983"/>
      <c r="U15983"/>
      <c r="V15983"/>
      <c r="W15983"/>
      <c r="X15983"/>
      <c r="Y15983"/>
      <c r="Z15983"/>
      <c r="AA15983"/>
      <c r="AB15983"/>
      <c r="AC15983"/>
    </row>
    <row r="15984" spans="2:29" s="14" customFormat="1" x14ac:dyDescent="0.25">
      <c r="B15984"/>
      <c r="C15984"/>
      <c r="D15984"/>
      <c r="E15984"/>
      <c r="F15984"/>
      <c r="G15984"/>
      <c r="H15984"/>
      <c r="I15984"/>
      <c r="J15984"/>
      <c r="K15984" s="91"/>
      <c r="L15984" s="91"/>
      <c r="M15984" s="91"/>
      <c r="R15984"/>
      <c r="S15984"/>
      <c r="T15984"/>
      <c r="U15984"/>
      <c r="V15984"/>
      <c r="W15984"/>
      <c r="X15984"/>
      <c r="Y15984"/>
      <c r="Z15984"/>
      <c r="AA15984"/>
      <c r="AB15984"/>
      <c r="AC15984"/>
    </row>
    <row r="15985" spans="2:29" s="14" customFormat="1" x14ac:dyDescent="0.25">
      <c r="B15985"/>
      <c r="C15985"/>
      <c r="D15985"/>
      <c r="E15985"/>
      <c r="F15985"/>
      <c r="G15985"/>
      <c r="H15985"/>
      <c r="I15985"/>
      <c r="J15985"/>
      <c r="K15985" s="91"/>
      <c r="L15985" s="91"/>
      <c r="M15985" s="91"/>
      <c r="R15985"/>
      <c r="S15985"/>
      <c r="T15985"/>
      <c r="U15985"/>
      <c r="V15985"/>
      <c r="W15985"/>
      <c r="X15985"/>
      <c r="Y15985"/>
      <c r="Z15985"/>
      <c r="AA15985"/>
      <c r="AB15985"/>
      <c r="AC15985"/>
    </row>
    <row r="15986" spans="2:29" s="14" customFormat="1" x14ac:dyDescent="0.25">
      <c r="B15986"/>
      <c r="C15986"/>
      <c r="D15986"/>
      <c r="E15986"/>
      <c r="F15986"/>
      <c r="G15986"/>
      <c r="H15986"/>
      <c r="I15986"/>
      <c r="J15986"/>
      <c r="K15986" s="91"/>
      <c r="L15986" s="91"/>
      <c r="M15986" s="91"/>
      <c r="R15986"/>
      <c r="S15986"/>
      <c r="T15986"/>
      <c r="U15986"/>
      <c r="V15986"/>
      <c r="W15986"/>
      <c r="X15986"/>
      <c r="Y15986"/>
      <c r="Z15986"/>
      <c r="AA15986"/>
      <c r="AB15986"/>
      <c r="AC15986"/>
    </row>
    <row r="15987" spans="2:29" s="14" customFormat="1" x14ac:dyDescent="0.25">
      <c r="B15987"/>
      <c r="C15987"/>
      <c r="D15987"/>
      <c r="E15987"/>
      <c r="F15987"/>
      <c r="G15987"/>
      <c r="H15987"/>
      <c r="I15987"/>
      <c r="J15987"/>
      <c r="K15987" s="91"/>
      <c r="L15987" s="91"/>
      <c r="M15987" s="91"/>
      <c r="R15987"/>
      <c r="S15987"/>
      <c r="T15987"/>
      <c r="U15987"/>
      <c r="V15987"/>
      <c r="W15987"/>
      <c r="X15987"/>
      <c r="Y15987"/>
      <c r="Z15987"/>
      <c r="AA15987"/>
      <c r="AB15987"/>
      <c r="AC15987"/>
    </row>
    <row r="15988" spans="2:29" s="14" customFormat="1" x14ac:dyDescent="0.25">
      <c r="B15988"/>
      <c r="C15988"/>
      <c r="D15988"/>
      <c r="E15988"/>
      <c r="F15988"/>
      <c r="G15988"/>
      <c r="H15988"/>
      <c r="I15988"/>
      <c r="J15988"/>
      <c r="K15988" s="91"/>
      <c r="L15988" s="91"/>
      <c r="M15988" s="91"/>
      <c r="R15988"/>
      <c r="S15988"/>
      <c r="T15988"/>
      <c r="U15988"/>
      <c r="V15988"/>
      <c r="W15988"/>
      <c r="X15988"/>
      <c r="Y15988"/>
      <c r="Z15988"/>
      <c r="AA15988"/>
      <c r="AB15988"/>
      <c r="AC15988"/>
    </row>
    <row r="15989" spans="2:29" s="14" customFormat="1" x14ac:dyDescent="0.25">
      <c r="B15989"/>
      <c r="C15989"/>
      <c r="D15989"/>
      <c r="E15989"/>
      <c r="F15989"/>
      <c r="G15989"/>
      <c r="H15989"/>
      <c r="I15989"/>
      <c r="J15989"/>
      <c r="K15989" s="91"/>
      <c r="L15989" s="91"/>
      <c r="M15989" s="91"/>
      <c r="R15989"/>
      <c r="S15989"/>
      <c r="T15989"/>
      <c r="U15989"/>
      <c r="V15989"/>
      <c r="W15989"/>
      <c r="X15989"/>
      <c r="Y15989"/>
      <c r="Z15989"/>
      <c r="AA15989"/>
      <c r="AB15989"/>
      <c r="AC15989"/>
    </row>
    <row r="15990" spans="2:29" s="14" customFormat="1" x14ac:dyDescent="0.25">
      <c r="B15990"/>
      <c r="C15990"/>
      <c r="D15990"/>
      <c r="E15990"/>
      <c r="F15990"/>
      <c r="G15990"/>
      <c r="H15990"/>
      <c r="I15990"/>
      <c r="J15990"/>
      <c r="K15990" s="91"/>
      <c r="L15990" s="91"/>
      <c r="M15990" s="91"/>
      <c r="R15990"/>
      <c r="S15990"/>
      <c r="T15990"/>
      <c r="U15990"/>
      <c r="V15990"/>
      <c r="W15990"/>
      <c r="X15990"/>
      <c r="Y15990"/>
      <c r="Z15990"/>
      <c r="AA15990"/>
      <c r="AB15990"/>
      <c r="AC15990"/>
    </row>
    <row r="15991" spans="2:29" s="14" customFormat="1" x14ac:dyDescent="0.25">
      <c r="B15991"/>
      <c r="C15991"/>
      <c r="D15991"/>
      <c r="E15991"/>
      <c r="F15991"/>
      <c r="G15991"/>
      <c r="H15991"/>
      <c r="I15991"/>
      <c r="J15991"/>
      <c r="K15991" s="91"/>
      <c r="L15991" s="91"/>
      <c r="M15991" s="91"/>
      <c r="R15991"/>
      <c r="S15991"/>
      <c r="T15991"/>
      <c r="U15991"/>
      <c r="V15991"/>
      <c r="W15991"/>
      <c r="X15991"/>
      <c r="Y15991"/>
      <c r="Z15991"/>
      <c r="AA15991"/>
      <c r="AB15991"/>
      <c r="AC15991"/>
    </row>
    <row r="15992" spans="2:29" s="14" customFormat="1" x14ac:dyDescent="0.25">
      <c r="B15992"/>
      <c r="C15992"/>
      <c r="D15992"/>
      <c r="E15992"/>
      <c r="F15992"/>
      <c r="G15992"/>
      <c r="H15992"/>
      <c r="I15992"/>
      <c r="J15992"/>
      <c r="K15992" s="91"/>
      <c r="L15992" s="91"/>
      <c r="M15992" s="91"/>
      <c r="R15992"/>
      <c r="S15992"/>
      <c r="T15992"/>
      <c r="U15992"/>
      <c r="V15992"/>
      <c r="W15992"/>
      <c r="X15992"/>
      <c r="Y15992"/>
      <c r="Z15992"/>
      <c r="AA15992"/>
      <c r="AB15992"/>
      <c r="AC15992"/>
    </row>
    <row r="15993" spans="2:29" s="14" customFormat="1" x14ac:dyDescent="0.25">
      <c r="B15993"/>
      <c r="C15993"/>
      <c r="D15993"/>
      <c r="E15993"/>
      <c r="F15993"/>
      <c r="G15993"/>
      <c r="H15993"/>
      <c r="I15993"/>
      <c r="J15993"/>
      <c r="K15993" s="91"/>
      <c r="L15993" s="91"/>
      <c r="M15993" s="91"/>
      <c r="R15993"/>
      <c r="S15993"/>
      <c r="T15993"/>
      <c r="U15993"/>
      <c r="V15993"/>
      <c r="W15993"/>
      <c r="X15993"/>
      <c r="Y15993"/>
      <c r="Z15993"/>
      <c r="AA15993"/>
      <c r="AB15993"/>
      <c r="AC15993"/>
    </row>
    <row r="15994" spans="2:29" s="14" customFormat="1" x14ac:dyDescent="0.25">
      <c r="B15994"/>
      <c r="C15994"/>
      <c r="D15994"/>
      <c r="E15994"/>
      <c r="F15994"/>
      <c r="G15994"/>
      <c r="H15994"/>
      <c r="I15994"/>
      <c r="J15994"/>
      <c r="K15994" s="91"/>
      <c r="L15994" s="91"/>
      <c r="M15994" s="91"/>
      <c r="R15994"/>
      <c r="S15994"/>
      <c r="T15994"/>
      <c r="U15994"/>
      <c r="V15994"/>
      <c r="W15994"/>
      <c r="X15994"/>
      <c r="Y15994"/>
      <c r="Z15994"/>
      <c r="AA15994"/>
      <c r="AB15994"/>
      <c r="AC15994"/>
    </row>
    <row r="15995" spans="2:29" s="14" customFormat="1" x14ac:dyDescent="0.25">
      <c r="B15995"/>
      <c r="C15995"/>
      <c r="D15995"/>
      <c r="E15995"/>
      <c r="F15995"/>
      <c r="G15995"/>
      <c r="H15995"/>
      <c r="I15995"/>
      <c r="J15995"/>
      <c r="K15995" s="91"/>
      <c r="L15995" s="91"/>
      <c r="M15995" s="91"/>
      <c r="R15995"/>
      <c r="S15995"/>
      <c r="T15995"/>
      <c r="U15995"/>
      <c r="V15995"/>
      <c r="W15995"/>
      <c r="X15995"/>
      <c r="Y15995"/>
      <c r="Z15995"/>
      <c r="AA15995"/>
      <c r="AB15995"/>
      <c r="AC15995"/>
    </row>
    <row r="15996" spans="2:29" s="14" customFormat="1" x14ac:dyDescent="0.25">
      <c r="B15996"/>
      <c r="C15996"/>
      <c r="D15996"/>
      <c r="E15996"/>
      <c r="F15996"/>
      <c r="G15996"/>
      <c r="H15996"/>
      <c r="I15996"/>
      <c r="J15996"/>
      <c r="K15996" s="91"/>
      <c r="L15996" s="91"/>
      <c r="M15996" s="91"/>
      <c r="R15996"/>
      <c r="S15996"/>
      <c r="T15996"/>
      <c r="U15996"/>
      <c r="V15996"/>
      <c r="W15996"/>
      <c r="X15996"/>
      <c r="Y15996"/>
      <c r="Z15996"/>
      <c r="AA15996"/>
      <c r="AB15996"/>
      <c r="AC15996"/>
    </row>
    <row r="15997" spans="2:29" s="14" customFormat="1" x14ac:dyDescent="0.25">
      <c r="B15997"/>
      <c r="C15997"/>
      <c r="D15997"/>
      <c r="E15997"/>
      <c r="F15997"/>
      <c r="G15997"/>
      <c r="H15997"/>
      <c r="I15997"/>
      <c r="J15997"/>
      <c r="K15997" s="91"/>
      <c r="L15997" s="91"/>
      <c r="M15997" s="91"/>
      <c r="R15997"/>
      <c r="S15997"/>
      <c r="T15997"/>
      <c r="U15997"/>
      <c r="V15997"/>
      <c r="W15997"/>
      <c r="X15997"/>
      <c r="Y15997"/>
      <c r="Z15997"/>
      <c r="AA15997"/>
      <c r="AB15997"/>
      <c r="AC15997"/>
    </row>
    <row r="15998" spans="2:29" s="14" customFormat="1" x14ac:dyDescent="0.25">
      <c r="B15998"/>
      <c r="C15998"/>
      <c r="D15998"/>
      <c r="E15998"/>
      <c r="F15998"/>
      <c r="G15998"/>
      <c r="H15998"/>
      <c r="I15998"/>
      <c r="J15998"/>
      <c r="K15998" s="91"/>
      <c r="L15998" s="91"/>
      <c r="M15998" s="91"/>
      <c r="R15998"/>
      <c r="S15998"/>
      <c r="T15998"/>
      <c r="U15998"/>
      <c r="V15998"/>
      <c r="W15998"/>
      <c r="X15998"/>
      <c r="Y15998"/>
      <c r="Z15998"/>
      <c r="AA15998"/>
      <c r="AB15998"/>
      <c r="AC15998"/>
    </row>
    <row r="15999" spans="2:29" s="14" customFormat="1" x14ac:dyDescent="0.25">
      <c r="B15999"/>
      <c r="C15999"/>
      <c r="D15999"/>
      <c r="E15999"/>
      <c r="F15999"/>
      <c r="G15999"/>
      <c r="H15999"/>
      <c r="I15999"/>
      <c r="J15999"/>
      <c r="K15999" s="91"/>
      <c r="L15999" s="91"/>
      <c r="M15999" s="91"/>
      <c r="R15999"/>
      <c r="S15999"/>
      <c r="T15999"/>
      <c r="U15999"/>
      <c r="V15999"/>
      <c r="W15999"/>
      <c r="X15999"/>
      <c r="Y15999"/>
      <c r="Z15999"/>
      <c r="AA15999"/>
      <c r="AB15999"/>
      <c r="AC15999"/>
    </row>
    <row r="16000" spans="2:29" s="14" customFormat="1" x14ac:dyDescent="0.25">
      <c r="B16000"/>
      <c r="C16000"/>
      <c r="D16000"/>
      <c r="E16000"/>
      <c r="F16000"/>
      <c r="G16000"/>
      <c r="H16000"/>
      <c r="I16000"/>
      <c r="J16000"/>
      <c r="K16000" s="91"/>
      <c r="L16000" s="91"/>
      <c r="M16000" s="91"/>
      <c r="R16000"/>
      <c r="S16000"/>
      <c r="T16000"/>
      <c r="U16000"/>
      <c r="V16000"/>
      <c r="W16000"/>
      <c r="X16000"/>
      <c r="Y16000"/>
      <c r="Z16000"/>
      <c r="AA16000"/>
      <c r="AB16000"/>
      <c r="AC16000"/>
    </row>
    <row r="16001" spans="2:29" s="14" customFormat="1" x14ac:dyDescent="0.25">
      <c r="B16001"/>
      <c r="C16001"/>
      <c r="D16001"/>
      <c r="E16001"/>
      <c r="F16001"/>
      <c r="G16001"/>
      <c r="H16001"/>
      <c r="I16001"/>
      <c r="J16001"/>
      <c r="K16001" s="91"/>
      <c r="L16001" s="91"/>
      <c r="M16001" s="91"/>
      <c r="R16001"/>
      <c r="S16001"/>
      <c r="T16001"/>
      <c r="U16001"/>
      <c r="V16001"/>
      <c r="W16001"/>
      <c r="X16001"/>
      <c r="Y16001"/>
      <c r="Z16001"/>
      <c r="AA16001"/>
      <c r="AB16001"/>
      <c r="AC16001"/>
    </row>
    <row r="16002" spans="2:29" s="14" customFormat="1" x14ac:dyDescent="0.25">
      <c r="B16002"/>
      <c r="C16002"/>
      <c r="D16002"/>
      <c r="E16002"/>
      <c r="F16002"/>
      <c r="G16002"/>
      <c r="H16002"/>
      <c r="I16002"/>
      <c r="J16002"/>
      <c r="K16002" s="91"/>
      <c r="L16002" s="91"/>
      <c r="M16002" s="91"/>
      <c r="R16002"/>
      <c r="S16002"/>
      <c r="T16002"/>
      <c r="U16002"/>
      <c r="V16002"/>
      <c r="W16002"/>
      <c r="X16002"/>
      <c r="Y16002"/>
      <c r="Z16002"/>
      <c r="AA16002"/>
      <c r="AB16002"/>
      <c r="AC16002"/>
    </row>
    <row r="16003" spans="2:29" s="14" customFormat="1" x14ac:dyDescent="0.25">
      <c r="B16003"/>
      <c r="C16003"/>
      <c r="D16003"/>
      <c r="E16003"/>
      <c r="F16003"/>
      <c r="G16003"/>
      <c r="H16003"/>
      <c r="I16003"/>
      <c r="J16003"/>
      <c r="K16003" s="91"/>
      <c r="L16003" s="91"/>
      <c r="M16003" s="91"/>
      <c r="R16003"/>
      <c r="S16003"/>
      <c r="T16003"/>
      <c r="U16003"/>
      <c r="V16003"/>
      <c r="W16003"/>
      <c r="X16003"/>
      <c r="Y16003"/>
      <c r="Z16003"/>
      <c r="AA16003"/>
      <c r="AB16003"/>
      <c r="AC16003"/>
    </row>
    <row r="16004" spans="2:29" s="14" customFormat="1" x14ac:dyDescent="0.25">
      <c r="B16004"/>
      <c r="C16004"/>
      <c r="D16004"/>
      <c r="E16004"/>
      <c r="F16004"/>
      <c r="G16004"/>
      <c r="H16004"/>
      <c r="I16004"/>
      <c r="J16004"/>
      <c r="K16004" s="91"/>
      <c r="L16004" s="91"/>
      <c r="M16004" s="91"/>
      <c r="R16004"/>
      <c r="S16004"/>
      <c r="T16004"/>
      <c r="U16004"/>
      <c r="V16004"/>
      <c r="W16004"/>
      <c r="X16004"/>
      <c r="Y16004"/>
      <c r="Z16004"/>
      <c r="AA16004"/>
      <c r="AB16004"/>
      <c r="AC16004"/>
    </row>
    <row r="16005" spans="2:29" s="14" customFormat="1" x14ac:dyDescent="0.25">
      <c r="B16005"/>
      <c r="C16005"/>
      <c r="D16005"/>
      <c r="E16005"/>
      <c r="F16005"/>
      <c r="G16005"/>
      <c r="H16005"/>
      <c r="I16005"/>
      <c r="J16005"/>
      <c r="K16005" s="91"/>
      <c r="L16005" s="91"/>
      <c r="M16005" s="91"/>
      <c r="R16005"/>
      <c r="S16005"/>
      <c r="T16005"/>
      <c r="U16005"/>
      <c r="V16005"/>
      <c r="W16005"/>
      <c r="X16005"/>
      <c r="Y16005"/>
      <c r="Z16005"/>
      <c r="AA16005"/>
      <c r="AB16005"/>
      <c r="AC16005"/>
    </row>
    <row r="16006" spans="2:29" s="14" customFormat="1" x14ac:dyDescent="0.25">
      <c r="B16006"/>
      <c r="C16006"/>
      <c r="D16006"/>
      <c r="E16006"/>
      <c r="F16006"/>
      <c r="G16006"/>
      <c r="H16006"/>
      <c r="I16006"/>
      <c r="J16006"/>
      <c r="K16006" s="91"/>
      <c r="L16006" s="91"/>
      <c r="M16006" s="91"/>
      <c r="R16006"/>
      <c r="S16006"/>
      <c r="T16006"/>
      <c r="U16006"/>
      <c r="V16006"/>
      <c r="W16006"/>
      <c r="X16006"/>
      <c r="Y16006"/>
      <c r="Z16006"/>
      <c r="AA16006"/>
      <c r="AB16006"/>
      <c r="AC16006"/>
    </row>
    <row r="16007" spans="2:29" s="14" customFormat="1" x14ac:dyDescent="0.25">
      <c r="B16007"/>
      <c r="C16007"/>
      <c r="D16007"/>
      <c r="E16007"/>
      <c r="F16007"/>
      <c r="G16007"/>
      <c r="H16007"/>
      <c r="I16007"/>
      <c r="J16007"/>
      <c r="K16007" s="91"/>
      <c r="L16007" s="91"/>
      <c r="M16007" s="91"/>
      <c r="R16007"/>
      <c r="S16007"/>
      <c r="T16007"/>
      <c r="U16007"/>
      <c r="V16007"/>
      <c r="W16007"/>
      <c r="X16007"/>
      <c r="Y16007"/>
      <c r="Z16007"/>
      <c r="AA16007"/>
      <c r="AB16007"/>
      <c r="AC16007"/>
    </row>
    <row r="16008" spans="2:29" s="14" customFormat="1" x14ac:dyDescent="0.25">
      <c r="B16008"/>
      <c r="C16008"/>
      <c r="D16008"/>
      <c r="E16008"/>
      <c r="F16008"/>
      <c r="G16008"/>
      <c r="H16008"/>
      <c r="I16008"/>
      <c r="J16008"/>
      <c r="K16008" s="91"/>
      <c r="L16008" s="91"/>
      <c r="M16008" s="91"/>
      <c r="R16008"/>
      <c r="S16008"/>
      <c r="T16008"/>
      <c r="U16008"/>
      <c r="V16008"/>
      <c r="W16008"/>
      <c r="X16008"/>
      <c r="Y16008"/>
      <c r="Z16008"/>
      <c r="AA16008"/>
      <c r="AB16008"/>
      <c r="AC16008"/>
    </row>
    <row r="16009" spans="2:29" s="14" customFormat="1" x14ac:dyDescent="0.25">
      <c r="B16009"/>
      <c r="C16009"/>
      <c r="D16009"/>
      <c r="E16009"/>
      <c r="F16009"/>
      <c r="G16009"/>
      <c r="H16009"/>
      <c r="I16009"/>
      <c r="J16009"/>
      <c r="K16009" s="91"/>
      <c r="L16009" s="91"/>
      <c r="M16009" s="91"/>
      <c r="R16009"/>
      <c r="S16009"/>
      <c r="T16009"/>
      <c r="U16009"/>
      <c r="V16009"/>
      <c r="W16009"/>
      <c r="X16009"/>
      <c r="Y16009"/>
      <c r="Z16009"/>
      <c r="AA16009"/>
      <c r="AB16009"/>
      <c r="AC16009"/>
    </row>
    <row r="16010" spans="2:29" s="14" customFormat="1" x14ac:dyDescent="0.25">
      <c r="B16010"/>
      <c r="C16010"/>
      <c r="D16010"/>
      <c r="E16010"/>
      <c r="F16010"/>
      <c r="G16010"/>
      <c r="H16010"/>
      <c r="I16010"/>
      <c r="J16010"/>
      <c r="K16010" s="91"/>
      <c r="L16010" s="91"/>
      <c r="M16010" s="91"/>
      <c r="R16010"/>
      <c r="S16010"/>
      <c r="T16010"/>
      <c r="U16010"/>
      <c r="V16010"/>
      <c r="W16010"/>
      <c r="X16010"/>
      <c r="Y16010"/>
      <c r="Z16010"/>
      <c r="AA16010"/>
      <c r="AB16010"/>
      <c r="AC16010"/>
    </row>
    <row r="16011" spans="2:29" s="14" customFormat="1" x14ac:dyDescent="0.25">
      <c r="B16011"/>
      <c r="C16011"/>
      <c r="D16011"/>
      <c r="E16011"/>
      <c r="F16011"/>
      <c r="G16011"/>
      <c r="H16011"/>
      <c r="I16011"/>
      <c r="J16011"/>
      <c r="K16011" s="91"/>
      <c r="L16011" s="91"/>
      <c r="M16011" s="91"/>
      <c r="R16011"/>
      <c r="S16011"/>
      <c r="T16011"/>
      <c r="U16011"/>
      <c r="V16011"/>
      <c r="W16011"/>
      <c r="X16011"/>
      <c r="Y16011"/>
      <c r="Z16011"/>
      <c r="AA16011"/>
      <c r="AB16011"/>
      <c r="AC16011"/>
    </row>
    <row r="16012" spans="2:29" s="14" customFormat="1" x14ac:dyDescent="0.25">
      <c r="B16012"/>
      <c r="C16012"/>
      <c r="D16012"/>
      <c r="E16012"/>
      <c r="F16012"/>
      <c r="G16012"/>
      <c r="H16012"/>
      <c r="I16012"/>
      <c r="J16012"/>
      <c r="K16012" s="91"/>
      <c r="L16012" s="91"/>
      <c r="M16012" s="91"/>
      <c r="R16012"/>
      <c r="S16012"/>
      <c r="T16012"/>
      <c r="U16012"/>
      <c r="V16012"/>
      <c r="W16012"/>
      <c r="X16012"/>
      <c r="Y16012"/>
      <c r="Z16012"/>
      <c r="AA16012"/>
      <c r="AB16012"/>
      <c r="AC16012"/>
    </row>
    <row r="16013" spans="2:29" s="14" customFormat="1" x14ac:dyDescent="0.25">
      <c r="B16013"/>
      <c r="C16013"/>
      <c r="D16013"/>
      <c r="E16013"/>
      <c r="F16013"/>
      <c r="G16013"/>
      <c r="H16013"/>
      <c r="I16013"/>
      <c r="J16013"/>
      <c r="K16013" s="91"/>
      <c r="L16013" s="91"/>
      <c r="M16013" s="91"/>
      <c r="R16013"/>
      <c r="S16013"/>
      <c r="T16013"/>
      <c r="U16013"/>
      <c r="V16013"/>
      <c r="W16013"/>
      <c r="X16013"/>
      <c r="Y16013"/>
      <c r="Z16013"/>
      <c r="AA16013"/>
      <c r="AB16013"/>
      <c r="AC16013"/>
    </row>
    <row r="16014" spans="2:29" s="14" customFormat="1" x14ac:dyDescent="0.25">
      <c r="B16014"/>
      <c r="C16014"/>
      <c r="D16014"/>
      <c r="E16014"/>
      <c r="F16014"/>
      <c r="G16014"/>
      <c r="H16014"/>
      <c r="I16014"/>
      <c r="J16014"/>
      <c r="K16014" s="91"/>
      <c r="L16014" s="91"/>
      <c r="M16014" s="91"/>
      <c r="R16014"/>
      <c r="S16014"/>
      <c r="T16014"/>
      <c r="U16014"/>
      <c r="V16014"/>
      <c r="W16014"/>
      <c r="X16014"/>
      <c r="Y16014"/>
      <c r="Z16014"/>
      <c r="AA16014"/>
      <c r="AB16014"/>
      <c r="AC16014"/>
    </row>
    <row r="16015" spans="2:29" s="14" customFormat="1" x14ac:dyDescent="0.25">
      <c r="B16015"/>
      <c r="C16015"/>
      <c r="D16015"/>
      <c r="E16015"/>
      <c r="F16015"/>
      <c r="G16015"/>
      <c r="H16015"/>
      <c r="I16015"/>
      <c r="J16015"/>
      <c r="K16015" s="91"/>
      <c r="L16015" s="91"/>
      <c r="M16015" s="91"/>
      <c r="R16015"/>
      <c r="S16015"/>
      <c r="T16015"/>
      <c r="U16015"/>
      <c r="V16015"/>
      <c r="W16015"/>
      <c r="X16015"/>
      <c r="Y16015"/>
      <c r="Z16015"/>
      <c r="AA16015"/>
      <c r="AB16015"/>
      <c r="AC16015"/>
    </row>
    <row r="16016" spans="2:29" s="14" customFormat="1" x14ac:dyDescent="0.25">
      <c r="B16016"/>
      <c r="C16016"/>
      <c r="D16016"/>
      <c r="E16016"/>
      <c r="F16016"/>
      <c r="G16016"/>
      <c r="H16016"/>
      <c r="I16016"/>
      <c r="J16016"/>
      <c r="K16016" s="91"/>
      <c r="L16016" s="91"/>
      <c r="M16016" s="91"/>
      <c r="R16016"/>
      <c r="S16016"/>
      <c r="T16016"/>
      <c r="U16016"/>
      <c r="V16016"/>
      <c r="W16016"/>
      <c r="X16016"/>
      <c r="Y16016"/>
      <c r="Z16016"/>
      <c r="AA16016"/>
      <c r="AB16016"/>
      <c r="AC16016"/>
    </row>
    <row r="16017" spans="2:29" s="14" customFormat="1" x14ac:dyDescent="0.25">
      <c r="B16017"/>
      <c r="C16017"/>
      <c r="D16017"/>
      <c r="E16017"/>
      <c r="F16017"/>
      <c r="G16017"/>
      <c r="H16017"/>
      <c r="I16017"/>
      <c r="J16017"/>
      <c r="K16017" s="91"/>
      <c r="L16017" s="91"/>
      <c r="M16017" s="91"/>
      <c r="R16017"/>
      <c r="S16017"/>
      <c r="T16017"/>
      <c r="U16017"/>
      <c r="V16017"/>
      <c r="W16017"/>
      <c r="X16017"/>
      <c r="Y16017"/>
      <c r="Z16017"/>
      <c r="AA16017"/>
      <c r="AB16017"/>
      <c r="AC16017"/>
    </row>
    <row r="16018" spans="2:29" s="14" customFormat="1" x14ac:dyDescent="0.25">
      <c r="B16018"/>
      <c r="C16018"/>
      <c r="D16018"/>
      <c r="E16018"/>
      <c r="F16018"/>
      <c r="G16018"/>
      <c r="H16018"/>
      <c r="I16018"/>
      <c r="J16018"/>
      <c r="K16018" s="91"/>
      <c r="L16018" s="91"/>
      <c r="M16018" s="91"/>
      <c r="R16018"/>
      <c r="S16018"/>
      <c r="T16018"/>
      <c r="U16018"/>
      <c r="V16018"/>
      <c r="W16018"/>
      <c r="X16018"/>
      <c r="Y16018"/>
      <c r="Z16018"/>
      <c r="AA16018"/>
      <c r="AB16018"/>
      <c r="AC16018"/>
    </row>
    <row r="16019" spans="2:29" s="14" customFormat="1" x14ac:dyDescent="0.25">
      <c r="B16019"/>
      <c r="C16019"/>
      <c r="D16019"/>
      <c r="E16019"/>
      <c r="F16019"/>
      <c r="G16019"/>
      <c r="H16019"/>
      <c r="I16019"/>
      <c r="J16019"/>
      <c r="K16019" s="91"/>
      <c r="L16019" s="91"/>
      <c r="M16019" s="91"/>
      <c r="R16019"/>
      <c r="S16019"/>
      <c r="T16019"/>
      <c r="U16019"/>
      <c r="V16019"/>
      <c r="W16019"/>
      <c r="X16019"/>
      <c r="Y16019"/>
      <c r="Z16019"/>
      <c r="AA16019"/>
      <c r="AB16019"/>
      <c r="AC16019"/>
    </row>
    <row r="16020" spans="2:29" s="14" customFormat="1" x14ac:dyDescent="0.25">
      <c r="B16020"/>
      <c r="C16020"/>
      <c r="D16020"/>
      <c r="E16020"/>
      <c r="F16020"/>
      <c r="G16020"/>
      <c r="H16020"/>
      <c r="I16020"/>
      <c r="J16020"/>
      <c r="K16020" s="91"/>
      <c r="L16020" s="91"/>
      <c r="M16020" s="91"/>
      <c r="R16020"/>
      <c r="S16020"/>
      <c r="T16020"/>
      <c r="U16020"/>
      <c r="V16020"/>
      <c r="W16020"/>
      <c r="X16020"/>
      <c r="Y16020"/>
      <c r="Z16020"/>
      <c r="AA16020"/>
      <c r="AB16020"/>
      <c r="AC16020"/>
    </row>
    <row r="16021" spans="2:29" s="14" customFormat="1" x14ac:dyDescent="0.25">
      <c r="B16021"/>
      <c r="C16021"/>
      <c r="D16021"/>
      <c r="E16021"/>
      <c r="F16021"/>
      <c r="G16021"/>
      <c r="H16021"/>
      <c r="I16021"/>
      <c r="J16021"/>
      <c r="K16021" s="91"/>
      <c r="L16021" s="91"/>
      <c r="M16021" s="91"/>
      <c r="R16021"/>
      <c r="S16021"/>
      <c r="T16021"/>
      <c r="U16021"/>
      <c r="V16021"/>
      <c r="W16021"/>
      <c r="X16021"/>
      <c r="Y16021"/>
      <c r="Z16021"/>
      <c r="AA16021"/>
      <c r="AB16021"/>
      <c r="AC16021"/>
    </row>
    <row r="16022" spans="2:29" s="14" customFormat="1" x14ac:dyDescent="0.25">
      <c r="B16022"/>
      <c r="C16022"/>
      <c r="D16022"/>
      <c r="E16022"/>
      <c r="F16022"/>
      <c r="G16022"/>
      <c r="H16022"/>
      <c r="I16022"/>
      <c r="J16022"/>
      <c r="K16022" s="91"/>
      <c r="L16022" s="91"/>
      <c r="M16022" s="91"/>
      <c r="R16022"/>
      <c r="S16022"/>
      <c r="T16022"/>
      <c r="U16022"/>
      <c r="V16022"/>
      <c r="W16022"/>
      <c r="X16022"/>
      <c r="Y16022"/>
      <c r="Z16022"/>
      <c r="AA16022"/>
      <c r="AB16022"/>
      <c r="AC16022"/>
    </row>
    <row r="16023" spans="2:29" s="14" customFormat="1" x14ac:dyDescent="0.25">
      <c r="B16023"/>
      <c r="C16023"/>
      <c r="D16023"/>
      <c r="E16023"/>
      <c r="F16023"/>
      <c r="G16023"/>
      <c r="H16023"/>
      <c r="I16023"/>
      <c r="J16023"/>
      <c r="K16023" s="91"/>
      <c r="L16023" s="91"/>
      <c r="M16023" s="91"/>
      <c r="R16023"/>
      <c r="S16023"/>
      <c r="T16023"/>
      <c r="U16023"/>
      <c r="V16023"/>
      <c r="W16023"/>
      <c r="X16023"/>
      <c r="Y16023"/>
      <c r="Z16023"/>
      <c r="AA16023"/>
      <c r="AB16023"/>
      <c r="AC16023"/>
    </row>
    <row r="16024" spans="2:29" s="14" customFormat="1" x14ac:dyDescent="0.25">
      <c r="B16024"/>
      <c r="C16024"/>
      <c r="D16024"/>
      <c r="E16024"/>
      <c r="F16024"/>
      <c r="G16024"/>
      <c r="H16024"/>
      <c r="I16024"/>
      <c r="J16024"/>
      <c r="K16024" s="91"/>
      <c r="L16024" s="91"/>
      <c r="M16024" s="91"/>
      <c r="R16024"/>
      <c r="S16024"/>
      <c r="T16024"/>
      <c r="U16024"/>
      <c r="V16024"/>
      <c r="W16024"/>
      <c r="X16024"/>
      <c r="Y16024"/>
      <c r="Z16024"/>
      <c r="AA16024"/>
      <c r="AB16024"/>
      <c r="AC16024"/>
    </row>
    <row r="16025" spans="2:29" s="14" customFormat="1" x14ac:dyDescent="0.25">
      <c r="B16025"/>
      <c r="C16025"/>
      <c r="D16025"/>
      <c r="E16025"/>
      <c r="F16025"/>
      <c r="G16025"/>
      <c r="H16025"/>
      <c r="I16025"/>
      <c r="J16025"/>
      <c r="K16025" s="91"/>
      <c r="L16025" s="91"/>
      <c r="M16025" s="91"/>
      <c r="R16025"/>
      <c r="S16025"/>
      <c r="T16025"/>
      <c r="U16025"/>
      <c r="V16025"/>
      <c r="W16025"/>
      <c r="X16025"/>
      <c r="Y16025"/>
      <c r="Z16025"/>
      <c r="AA16025"/>
      <c r="AB16025"/>
      <c r="AC16025"/>
    </row>
    <row r="16026" spans="2:29" s="14" customFormat="1" x14ac:dyDescent="0.25">
      <c r="B16026"/>
      <c r="C16026"/>
      <c r="D16026"/>
      <c r="E16026"/>
      <c r="F16026"/>
      <c r="G16026"/>
      <c r="H16026"/>
      <c r="I16026"/>
      <c r="J16026"/>
      <c r="K16026" s="91"/>
      <c r="L16026" s="91"/>
      <c r="M16026" s="91"/>
      <c r="R16026"/>
      <c r="S16026"/>
      <c r="T16026"/>
      <c r="U16026"/>
      <c r="V16026"/>
      <c r="W16026"/>
      <c r="X16026"/>
      <c r="Y16026"/>
      <c r="Z16026"/>
      <c r="AA16026"/>
      <c r="AB16026"/>
      <c r="AC16026"/>
    </row>
    <row r="16027" spans="2:29" s="14" customFormat="1" x14ac:dyDescent="0.25">
      <c r="B16027"/>
      <c r="C16027"/>
      <c r="D16027"/>
      <c r="E16027"/>
      <c r="F16027"/>
      <c r="G16027"/>
      <c r="H16027"/>
      <c r="I16027"/>
      <c r="J16027"/>
      <c r="K16027" s="91"/>
      <c r="L16027" s="91"/>
      <c r="M16027" s="91"/>
      <c r="R16027"/>
      <c r="S16027"/>
      <c r="T16027"/>
      <c r="U16027"/>
      <c r="V16027"/>
      <c r="W16027"/>
      <c r="X16027"/>
      <c r="Y16027"/>
      <c r="Z16027"/>
      <c r="AA16027"/>
      <c r="AB16027"/>
      <c r="AC16027"/>
    </row>
    <row r="16028" spans="2:29" s="14" customFormat="1" x14ac:dyDescent="0.25">
      <c r="B16028"/>
      <c r="C16028"/>
      <c r="D16028"/>
      <c r="E16028"/>
      <c r="F16028"/>
      <c r="G16028"/>
      <c r="H16028"/>
      <c r="I16028"/>
      <c r="J16028"/>
      <c r="K16028" s="91"/>
      <c r="L16028" s="91"/>
      <c r="M16028" s="91"/>
      <c r="R16028"/>
      <c r="S16028"/>
      <c r="T16028"/>
      <c r="U16028"/>
      <c r="V16028"/>
      <c r="W16028"/>
      <c r="X16028"/>
      <c r="Y16028"/>
      <c r="Z16028"/>
      <c r="AA16028"/>
      <c r="AB16028"/>
      <c r="AC16028"/>
    </row>
    <row r="16029" spans="2:29" s="14" customFormat="1" x14ac:dyDescent="0.25">
      <c r="B16029"/>
      <c r="C16029"/>
      <c r="D16029"/>
      <c r="E16029"/>
      <c r="F16029"/>
      <c r="G16029"/>
      <c r="H16029"/>
      <c r="I16029"/>
      <c r="J16029"/>
      <c r="K16029" s="91"/>
      <c r="L16029" s="91"/>
      <c r="M16029" s="91"/>
      <c r="R16029"/>
      <c r="S16029"/>
      <c r="T16029"/>
      <c r="U16029"/>
      <c r="V16029"/>
      <c r="W16029"/>
      <c r="X16029"/>
      <c r="Y16029"/>
      <c r="Z16029"/>
      <c r="AA16029"/>
      <c r="AB16029"/>
      <c r="AC16029"/>
    </row>
    <row r="16030" spans="2:29" s="14" customFormat="1" x14ac:dyDescent="0.25">
      <c r="B16030"/>
      <c r="C16030"/>
      <c r="D16030"/>
      <c r="E16030"/>
      <c r="F16030"/>
      <c r="G16030"/>
      <c r="H16030"/>
      <c r="I16030"/>
      <c r="J16030"/>
      <c r="K16030" s="91"/>
      <c r="L16030" s="91"/>
      <c r="M16030" s="91"/>
      <c r="R16030"/>
      <c r="S16030"/>
      <c r="T16030"/>
      <c r="U16030"/>
      <c r="V16030"/>
      <c r="W16030"/>
      <c r="X16030"/>
      <c r="Y16030"/>
      <c r="Z16030"/>
      <c r="AA16030"/>
      <c r="AB16030"/>
      <c r="AC16030"/>
    </row>
    <row r="16031" spans="2:29" s="14" customFormat="1" x14ac:dyDescent="0.25">
      <c r="B16031"/>
      <c r="C16031"/>
      <c r="D16031"/>
      <c r="E16031"/>
      <c r="F16031"/>
      <c r="G16031"/>
      <c r="H16031"/>
      <c r="I16031"/>
      <c r="J16031"/>
      <c r="K16031" s="91"/>
      <c r="L16031" s="91"/>
      <c r="M16031" s="91"/>
      <c r="R16031"/>
      <c r="S16031"/>
      <c r="T16031"/>
      <c r="U16031"/>
      <c r="V16031"/>
      <c r="W16031"/>
      <c r="X16031"/>
      <c r="Y16031"/>
      <c r="Z16031"/>
      <c r="AA16031"/>
      <c r="AB16031"/>
      <c r="AC16031"/>
    </row>
    <row r="16032" spans="2:29" s="14" customFormat="1" x14ac:dyDescent="0.25">
      <c r="B16032"/>
      <c r="C16032"/>
      <c r="D16032"/>
      <c r="E16032"/>
      <c r="F16032"/>
      <c r="G16032"/>
      <c r="H16032"/>
      <c r="I16032"/>
      <c r="J16032"/>
      <c r="K16032" s="91"/>
      <c r="L16032" s="91"/>
      <c r="M16032" s="91"/>
      <c r="R16032"/>
      <c r="S16032"/>
      <c r="T16032"/>
      <c r="U16032"/>
      <c r="V16032"/>
      <c r="W16032"/>
      <c r="X16032"/>
      <c r="Y16032"/>
      <c r="Z16032"/>
      <c r="AA16032"/>
      <c r="AB16032"/>
      <c r="AC16032"/>
    </row>
    <row r="16033" spans="2:29" s="14" customFormat="1" x14ac:dyDescent="0.25">
      <c r="B16033"/>
      <c r="C16033"/>
      <c r="D16033"/>
      <c r="E16033"/>
      <c r="F16033"/>
      <c r="G16033"/>
      <c r="H16033"/>
      <c r="I16033"/>
      <c r="J16033"/>
      <c r="K16033" s="91"/>
      <c r="L16033" s="91"/>
      <c r="M16033" s="91"/>
      <c r="R16033"/>
      <c r="S16033"/>
      <c r="T16033"/>
      <c r="U16033"/>
      <c r="V16033"/>
      <c r="W16033"/>
      <c r="X16033"/>
      <c r="Y16033"/>
      <c r="Z16033"/>
      <c r="AA16033"/>
      <c r="AB16033"/>
      <c r="AC16033"/>
    </row>
    <row r="16034" spans="2:29" s="14" customFormat="1" x14ac:dyDescent="0.25">
      <c r="B16034"/>
      <c r="C16034"/>
      <c r="D16034"/>
      <c r="E16034"/>
      <c r="F16034"/>
      <c r="G16034"/>
      <c r="H16034"/>
      <c r="I16034"/>
      <c r="J16034"/>
      <c r="K16034" s="91"/>
      <c r="L16034" s="91"/>
      <c r="M16034" s="91"/>
      <c r="R16034"/>
      <c r="S16034"/>
      <c r="T16034"/>
      <c r="U16034"/>
      <c r="V16034"/>
      <c r="W16034"/>
      <c r="X16034"/>
      <c r="Y16034"/>
      <c r="Z16034"/>
      <c r="AA16034"/>
      <c r="AB16034"/>
      <c r="AC16034"/>
    </row>
    <row r="16035" spans="2:29" s="14" customFormat="1" x14ac:dyDescent="0.25">
      <c r="B16035"/>
      <c r="C16035"/>
      <c r="D16035"/>
      <c r="E16035"/>
      <c r="F16035"/>
      <c r="G16035"/>
      <c r="H16035"/>
      <c r="I16035"/>
      <c r="J16035"/>
      <c r="K16035" s="91"/>
      <c r="L16035" s="91"/>
      <c r="M16035" s="91"/>
      <c r="R16035"/>
      <c r="S16035"/>
      <c r="T16035"/>
      <c r="U16035"/>
      <c r="V16035"/>
      <c r="W16035"/>
      <c r="X16035"/>
      <c r="Y16035"/>
      <c r="Z16035"/>
      <c r="AA16035"/>
      <c r="AB16035"/>
      <c r="AC16035"/>
    </row>
    <row r="16036" spans="2:29" s="14" customFormat="1" x14ac:dyDescent="0.25">
      <c r="B16036"/>
      <c r="C16036"/>
      <c r="D16036"/>
      <c r="E16036"/>
      <c r="F16036"/>
      <c r="G16036"/>
      <c r="H16036"/>
      <c r="I16036"/>
      <c r="J16036"/>
      <c r="K16036" s="91"/>
      <c r="L16036" s="91"/>
      <c r="M16036" s="91"/>
      <c r="R16036"/>
      <c r="S16036"/>
      <c r="T16036"/>
      <c r="U16036"/>
      <c r="V16036"/>
      <c r="W16036"/>
      <c r="X16036"/>
      <c r="Y16036"/>
      <c r="Z16036"/>
      <c r="AA16036"/>
      <c r="AB16036"/>
      <c r="AC16036"/>
    </row>
    <row r="16037" spans="2:29" s="14" customFormat="1" x14ac:dyDescent="0.25">
      <c r="B16037"/>
      <c r="C16037"/>
      <c r="D16037"/>
      <c r="E16037"/>
      <c r="F16037"/>
      <c r="G16037"/>
      <c r="H16037"/>
      <c r="I16037"/>
      <c r="J16037"/>
      <c r="K16037" s="91"/>
      <c r="L16037" s="91"/>
      <c r="M16037" s="91"/>
      <c r="R16037"/>
      <c r="S16037"/>
      <c r="T16037"/>
      <c r="U16037"/>
      <c r="V16037"/>
      <c r="W16037"/>
      <c r="X16037"/>
      <c r="Y16037"/>
      <c r="Z16037"/>
      <c r="AA16037"/>
      <c r="AB16037"/>
      <c r="AC16037"/>
    </row>
    <row r="16038" spans="2:29" s="14" customFormat="1" x14ac:dyDescent="0.25">
      <c r="B16038"/>
      <c r="C16038"/>
      <c r="D16038"/>
      <c r="E16038"/>
      <c r="F16038"/>
      <c r="G16038"/>
      <c r="H16038"/>
      <c r="I16038"/>
      <c r="J16038"/>
      <c r="K16038" s="91"/>
      <c r="L16038" s="91"/>
      <c r="M16038" s="91"/>
      <c r="R16038"/>
      <c r="S16038"/>
      <c r="T16038"/>
      <c r="U16038"/>
      <c r="V16038"/>
      <c r="W16038"/>
      <c r="X16038"/>
      <c r="Y16038"/>
      <c r="Z16038"/>
      <c r="AA16038"/>
      <c r="AB16038"/>
      <c r="AC16038"/>
    </row>
    <row r="16039" spans="2:29" s="14" customFormat="1" x14ac:dyDescent="0.25">
      <c r="B16039"/>
      <c r="C16039"/>
      <c r="D16039"/>
      <c r="E16039"/>
      <c r="F16039"/>
      <c r="G16039"/>
      <c r="H16039"/>
      <c r="I16039"/>
      <c r="J16039"/>
      <c r="K16039" s="91"/>
      <c r="L16039" s="91"/>
      <c r="M16039" s="91"/>
      <c r="R16039"/>
      <c r="S16039"/>
      <c r="T16039"/>
      <c r="U16039"/>
      <c r="V16039"/>
      <c r="W16039"/>
      <c r="X16039"/>
      <c r="Y16039"/>
      <c r="Z16039"/>
      <c r="AA16039"/>
      <c r="AB16039"/>
      <c r="AC16039"/>
    </row>
    <row r="16040" spans="2:29" s="14" customFormat="1" x14ac:dyDescent="0.25">
      <c r="B16040"/>
      <c r="C16040"/>
      <c r="D16040"/>
      <c r="E16040"/>
      <c r="F16040"/>
      <c r="G16040"/>
      <c r="H16040"/>
      <c r="I16040"/>
      <c r="J16040"/>
      <c r="K16040" s="91"/>
      <c r="L16040" s="91"/>
      <c r="M16040" s="91"/>
      <c r="R16040"/>
      <c r="S16040"/>
      <c r="T16040"/>
      <c r="U16040"/>
      <c r="V16040"/>
      <c r="W16040"/>
      <c r="X16040"/>
      <c r="Y16040"/>
      <c r="Z16040"/>
      <c r="AA16040"/>
      <c r="AB16040"/>
      <c r="AC16040"/>
    </row>
    <row r="16041" spans="2:29" s="14" customFormat="1" x14ac:dyDescent="0.25">
      <c r="B16041"/>
      <c r="C16041"/>
      <c r="D16041"/>
      <c r="E16041"/>
      <c r="F16041"/>
      <c r="G16041"/>
      <c r="H16041"/>
      <c r="I16041"/>
      <c r="J16041"/>
      <c r="K16041" s="91"/>
      <c r="L16041" s="91"/>
      <c r="M16041" s="91"/>
      <c r="R16041"/>
      <c r="S16041"/>
      <c r="T16041"/>
      <c r="U16041"/>
      <c r="V16041"/>
      <c r="W16041"/>
      <c r="X16041"/>
      <c r="Y16041"/>
      <c r="Z16041"/>
      <c r="AA16041"/>
      <c r="AB16041"/>
      <c r="AC16041"/>
    </row>
    <row r="16042" spans="2:29" s="14" customFormat="1" x14ac:dyDescent="0.25">
      <c r="B16042"/>
      <c r="C16042"/>
      <c r="D16042"/>
      <c r="E16042"/>
      <c r="F16042"/>
      <c r="G16042"/>
      <c r="H16042"/>
      <c r="I16042"/>
      <c r="J16042"/>
      <c r="K16042" s="91"/>
      <c r="L16042" s="91"/>
      <c r="M16042" s="91"/>
      <c r="R16042"/>
      <c r="S16042"/>
      <c r="T16042"/>
      <c r="U16042"/>
      <c r="V16042"/>
      <c r="W16042"/>
      <c r="X16042"/>
      <c r="Y16042"/>
      <c r="Z16042"/>
      <c r="AA16042"/>
      <c r="AB16042"/>
      <c r="AC16042"/>
    </row>
    <row r="16043" spans="2:29" s="14" customFormat="1" x14ac:dyDescent="0.25">
      <c r="B16043"/>
      <c r="C16043"/>
      <c r="D16043"/>
      <c r="E16043"/>
      <c r="F16043"/>
      <c r="G16043"/>
      <c r="H16043"/>
      <c r="I16043"/>
      <c r="J16043"/>
      <c r="K16043" s="91"/>
      <c r="L16043" s="91"/>
      <c r="M16043" s="91"/>
      <c r="R16043"/>
      <c r="S16043"/>
      <c r="T16043"/>
      <c r="U16043"/>
      <c r="V16043"/>
      <c r="W16043"/>
      <c r="X16043"/>
      <c r="Y16043"/>
      <c r="Z16043"/>
      <c r="AA16043"/>
      <c r="AB16043"/>
      <c r="AC16043"/>
    </row>
    <row r="16044" spans="2:29" s="14" customFormat="1" x14ac:dyDescent="0.25">
      <c r="B16044"/>
      <c r="C16044"/>
      <c r="D16044"/>
      <c r="E16044"/>
      <c r="F16044"/>
      <c r="G16044"/>
      <c r="H16044"/>
      <c r="I16044"/>
      <c r="J16044"/>
      <c r="K16044" s="91"/>
      <c r="L16044" s="91"/>
      <c r="M16044" s="91"/>
      <c r="R16044"/>
      <c r="S16044"/>
      <c r="T16044"/>
      <c r="U16044"/>
      <c r="V16044"/>
      <c r="W16044"/>
      <c r="X16044"/>
      <c r="Y16044"/>
      <c r="Z16044"/>
      <c r="AA16044"/>
      <c r="AB16044"/>
      <c r="AC16044"/>
    </row>
    <row r="16045" spans="2:29" s="14" customFormat="1" x14ac:dyDescent="0.25">
      <c r="B16045"/>
      <c r="C16045"/>
      <c r="D16045"/>
      <c r="E16045"/>
      <c r="F16045"/>
      <c r="G16045"/>
      <c r="H16045"/>
      <c r="I16045"/>
      <c r="J16045"/>
      <c r="K16045" s="91"/>
      <c r="L16045" s="91"/>
      <c r="M16045" s="91"/>
      <c r="R16045"/>
      <c r="S16045"/>
      <c r="T16045"/>
      <c r="U16045"/>
      <c r="V16045"/>
      <c r="W16045"/>
      <c r="X16045"/>
      <c r="Y16045"/>
      <c r="Z16045"/>
      <c r="AA16045"/>
      <c r="AB16045"/>
      <c r="AC16045"/>
    </row>
    <row r="16046" spans="2:29" s="14" customFormat="1" x14ac:dyDescent="0.25">
      <c r="B16046"/>
      <c r="C16046"/>
      <c r="D16046"/>
      <c r="E16046"/>
      <c r="F16046"/>
      <c r="G16046"/>
      <c r="H16046"/>
      <c r="I16046"/>
      <c r="J16046"/>
      <c r="K16046" s="91"/>
      <c r="L16046" s="91"/>
      <c r="M16046" s="91"/>
      <c r="R16046"/>
      <c r="S16046"/>
      <c r="T16046"/>
      <c r="U16046"/>
      <c r="V16046"/>
      <c r="W16046"/>
      <c r="X16046"/>
      <c r="Y16046"/>
      <c r="Z16046"/>
      <c r="AA16046"/>
      <c r="AB16046"/>
      <c r="AC16046"/>
    </row>
    <row r="16047" spans="2:29" s="14" customFormat="1" x14ac:dyDescent="0.25">
      <c r="B16047"/>
      <c r="C16047"/>
      <c r="D16047"/>
      <c r="E16047"/>
      <c r="F16047"/>
      <c r="G16047"/>
      <c r="H16047"/>
      <c r="I16047"/>
      <c r="J16047"/>
      <c r="K16047" s="91"/>
      <c r="L16047" s="91"/>
      <c r="M16047" s="91"/>
      <c r="R16047"/>
      <c r="S16047"/>
      <c r="T16047"/>
      <c r="U16047"/>
      <c r="V16047"/>
      <c r="W16047"/>
      <c r="X16047"/>
      <c r="Y16047"/>
      <c r="Z16047"/>
      <c r="AA16047"/>
      <c r="AB16047"/>
      <c r="AC16047"/>
    </row>
    <row r="16048" spans="2:29" s="14" customFormat="1" x14ac:dyDescent="0.25">
      <c r="B16048"/>
      <c r="C16048"/>
      <c r="D16048"/>
      <c r="E16048"/>
      <c r="F16048"/>
      <c r="G16048"/>
      <c r="H16048"/>
      <c r="I16048"/>
      <c r="J16048"/>
      <c r="K16048" s="91"/>
      <c r="L16048" s="91"/>
      <c r="M16048" s="91"/>
      <c r="R16048"/>
      <c r="S16048"/>
      <c r="T16048"/>
      <c r="U16048"/>
      <c r="V16048"/>
      <c r="W16048"/>
      <c r="X16048"/>
      <c r="Y16048"/>
      <c r="Z16048"/>
      <c r="AA16048"/>
      <c r="AB16048"/>
      <c r="AC16048"/>
    </row>
    <row r="16049" spans="2:29" s="14" customFormat="1" x14ac:dyDescent="0.25">
      <c r="B16049"/>
      <c r="C16049"/>
      <c r="D16049"/>
      <c r="E16049"/>
      <c r="F16049"/>
      <c r="G16049"/>
      <c r="H16049"/>
      <c r="I16049"/>
      <c r="J16049"/>
      <c r="K16049" s="91"/>
      <c r="L16049" s="91"/>
      <c r="M16049" s="91"/>
      <c r="R16049"/>
      <c r="S16049"/>
      <c r="T16049"/>
      <c r="U16049"/>
      <c r="V16049"/>
      <c r="W16049"/>
      <c r="X16049"/>
      <c r="Y16049"/>
      <c r="Z16049"/>
      <c r="AA16049"/>
      <c r="AB16049"/>
      <c r="AC16049"/>
    </row>
    <row r="16050" spans="2:29" s="14" customFormat="1" x14ac:dyDescent="0.25">
      <c r="B16050"/>
      <c r="C16050"/>
      <c r="D16050"/>
      <c r="E16050"/>
      <c r="F16050"/>
      <c r="G16050"/>
      <c r="H16050"/>
      <c r="I16050"/>
      <c r="J16050"/>
      <c r="K16050" s="91"/>
      <c r="L16050" s="91"/>
      <c r="M16050" s="91"/>
      <c r="R16050"/>
      <c r="S16050"/>
      <c r="T16050"/>
      <c r="U16050"/>
      <c r="V16050"/>
      <c r="W16050"/>
      <c r="X16050"/>
      <c r="Y16050"/>
      <c r="Z16050"/>
      <c r="AA16050"/>
      <c r="AB16050"/>
      <c r="AC16050"/>
    </row>
    <row r="16051" spans="2:29" s="14" customFormat="1" x14ac:dyDescent="0.25">
      <c r="B16051"/>
      <c r="C16051"/>
      <c r="D16051"/>
      <c r="E16051"/>
      <c r="F16051"/>
      <c r="G16051"/>
      <c r="H16051"/>
      <c r="I16051"/>
      <c r="J16051"/>
      <c r="K16051" s="91"/>
      <c r="L16051" s="91"/>
      <c r="M16051" s="91"/>
      <c r="R16051"/>
      <c r="S16051"/>
      <c r="T16051"/>
      <c r="U16051"/>
      <c r="V16051"/>
      <c r="W16051"/>
      <c r="X16051"/>
      <c r="Y16051"/>
      <c r="Z16051"/>
      <c r="AA16051"/>
      <c r="AB16051"/>
      <c r="AC16051"/>
    </row>
    <row r="16052" spans="2:29" s="14" customFormat="1" x14ac:dyDescent="0.25">
      <c r="B16052"/>
      <c r="C16052"/>
      <c r="D16052"/>
      <c r="E16052"/>
      <c r="F16052"/>
      <c r="G16052"/>
      <c r="H16052"/>
      <c r="I16052"/>
      <c r="J16052"/>
      <c r="K16052" s="91"/>
      <c r="L16052" s="91"/>
      <c r="M16052" s="91"/>
      <c r="R16052"/>
      <c r="S16052"/>
      <c r="T16052"/>
      <c r="U16052"/>
      <c r="V16052"/>
      <c r="W16052"/>
      <c r="X16052"/>
      <c r="Y16052"/>
      <c r="Z16052"/>
      <c r="AA16052"/>
      <c r="AB16052"/>
      <c r="AC16052"/>
    </row>
    <row r="16053" spans="2:29" s="14" customFormat="1" x14ac:dyDescent="0.25">
      <c r="B16053"/>
      <c r="C16053"/>
      <c r="D16053"/>
      <c r="E16053"/>
      <c r="F16053"/>
      <c r="G16053"/>
      <c r="H16053"/>
      <c r="I16053"/>
      <c r="J16053"/>
      <c r="K16053" s="91"/>
      <c r="L16053" s="91"/>
      <c r="M16053" s="91"/>
      <c r="R16053"/>
      <c r="S16053"/>
      <c r="T16053"/>
      <c r="U16053"/>
      <c r="V16053"/>
      <c r="W16053"/>
      <c r="X16053"/>
      <c r="Y16053"/>
      <c r="Z16053"/>
      <c r="AA16053"/>
      <c r="AB16053"/>
      <c r="AC16053"/>
    </row>
    <row r="16054" spans="2:29" s="14" customFormat="1" x14ac:dyDescent="0.25">
      <c r="B16054"/>
      <c r="C16054"/>
      <c r="D16054"/>
      <c r="E16054"/>
      <c r="F16054"/>
      <c r="G16054"/>
      <c r="H16054"/>
      <c r="I16054"/>
      <c r="J16054"/>
      <c r="K16054" s="91"/>
      <c r="L16054" s="91"/>
      <c r="M16054" s="91"/>
      <c r="R16054"/>
      <c r="S16054"/>
      <c r="T16054"/>
      <c r="U16054"/>
      <c r="V16054"/>
      <c r="W16054"/>
      <c r="X16054"/>
      <c r="Y16054"/>
      <c r="Z16054"/>
      <c r="AA16054"/>
      <c r="AB16054"/>
      <c r="AC16054"/>
    </row>
    <row r="16055" spans="2:29" s="14" customFormat="1" x14ac:dyDescent="0.25">
      <c r="B16055"/>
      <c r="C16055"/>
      <c r="D16055"/>
      <c r="E16055"/>
      <c r="F16055"/>
      <c r="G16055"/>
      <c r="H16055"/>
      <c r="I16055"/>
      <c r="J16055"/>
      <c r="K16055" s="91"/>
      <c r="L16055" s="91"/>
      <c r="M16055" s="91"/>
      <c r="R16055"/>
      <c r="S16055"/>
      <c r="T16055"/>
      <c r="U16055"/>
      <c r="V16055"/>
      <c r="W16055"/>
      <c r="X16055"/>
      <c r="Y16055"/>
      <c r="Z16055"/>
      <c r="AA16055"/>
      <c r="AB16055"/>
      <c r="AC16055"/>
    </row>
    <row r="16056" spans="2:29" s="14" customFormat="1" x14ac:dyDescent="0.25">
      <c r="B16056"/>
      <c r="C16056"/>
      <c r="D16056"/>
      <c r="E16056"/>
      <c r="F16056"/>
      <c r="G16056"/>
      <c r="H16056"/>
      <c r="I16056"/>
      <c r="J16056"/>
      <c r="K16056" s="91"/>
      <c r="L16056" s="91"/>
      <c r="M16056" s="91"/>
      <c r="R16056"/>
      <c r="S16056"/>
      <c r="T16056"/>
      <c r="U16056"/>
      <c r="V16056"/>
      <c r="W16056"/>
      <c r="X16056"/>
      <c r="Y16056"/>
      <c r="Z16056"/>
      <c r="AA16056"/>
      <c r="AB16056"/>
      <c r="AC16056"/>
    </row>
    <row r="16057" spans="2:29" s="14" customFormat="1" x14ac:dyDescent="0.25">
      <c r="B16057"/>
      <c r="C16057"/>
      <c r="D16057"/>
      <c r="E16057"/>
      <c r="F16057"/>
      <c r="G16057"/>
      <c r="H16057"/>
      <c r="I16057"/>
      <c r="J16057"/>
      <c r="K16057" s="91"/>
      <c r="L16057" s="91"/>
      <c r="M16057" s="91"/>
      <c r="R16057"/>
      <c r="S16057"/>
      <c r="T16057"/>
      <c r="U16057"/>
      <c r="V16057"/>
      <c r="W16057"/>
      <c r="X16057"/>
      <c r="Y16057"/>
      <c r="Z16057"/>
      <c r="AA16057"/>
      <c r="AB16057"/>
      <c r="AC16057"/>
    </row>
    <row r="16058" spans="2:29" s="14" customFormat="1" x14ac:dyDescent="0.25">
      <c r="B16058"/>
      <c r="C16058"/>
      <c r="D16058"/>
      <c r="E16058"/>
      <c r="F16058"/>
      <c r="G16058"/>
      <c r="H16058"/>
      <c r="I16058"/>
      <c r="J16058"/>
      <c r="K16058" s="91"/>
      <c r="L16058" s="91"/>
      <c r="M16058" s="91"/>
      <c r="R16058"/>
      <c r="S16058"/>
      <c r="T16058"/>
      <c r="U16058"/>
      <c r="V16058"/>
      <c r="W16058"/>
      <c r="X16058"/>
      <c r="Y16058"/>
      <c r="Z16058"/>
      <c r="AA16058"/>
      <c r="AB16058"/>
      <c r="AC16058"/>
    </row>
    <row r="16059" spans="2:29" s="14" customFormat="1" x14ac:dyDescent="0.25">
      <c r="B16059"/>
      <c r="C16059"/>
      <c r="D16059"/>
      <c r="E16059"/>
      <c r="F16059"/>
      <c r="G16059"/>
      <c r="H16059"/>
      <c r="I16059"/>
      <c r="J16059"/>
      <c r="K16059" s="91"/>
      <c r="L16059" s="91"/>
      <c r="M16059" s="91"/>
      <c r="R16059"/>
      <c r="S16059"/>
      <c r="T16059"/>
      <c r="U16059"/>
      <c r="V16059"/>
      <c r="W16059"/>
      <c r="X16059"/>
      <c r="Y16059"/>
      <c r="Z16059"/>
      <c r="AA16059"/>
      <c r="AB16059"/>
      <c r="AC16059"/>
    </row>
    <row r="16060" spans="2:29" s="14" customFormat="1" x14ac:dyDescent="0.25">
      <c r="B16060"/>
      <c r="C16060"/>
      <c r="D16060"/>
      <c r="E16060"/>
      <c r="F16060"/>
      <c r="G16060"/>
      <c r="H16060"/>
      <c r="I16060"/>
      <c r="J16060"/>
      <c r="K16060" s="91"/>
      <c r="L16060" s="91"/>
      <c r="M16060" s="91"/>
      <c r="R16060"/>
      <c r="S16060"/>
      <c r="T16060"/>
      <c r="U16060"/>
      <c r="V16060"/>
      <c r="W16060"/>
      <c r="X16060"/>
      <c r="Y16060"/>
      <c r="Z16060"/>
      <c r="AA16060"/>
      <c r="AB16060"/>
      <c r="AC16060"/>
    </row>
    <row r="16061" spans="2:29" s="14" customFormat="1" x14ac:dyDescent="0.25">
      <c r="B16061"/>
      <c r="C16061"/>
      <c r="D16061"/>
      <c r="E16061"/>
      <c r="F16061"/>
      <c r="G16061"/>
      <c r="H16061"/>
      <c r="I16061"/>
      <c r="J16061"/>
      <c r="K16061" s="91"/>
      <c r="L16061" s="91"/>
      <c r="M16061" s="91"/>
      <c r="R16061"/>
      <c r="S16061"/>
      <c r="T16061"/>
      <c r="U16061"/>
      <c r="V16061"/>
      <c r="W16061"/>
      <c r="X16061"/>
      <c r="Y16061"/>
      <c r="Z16061"/>
      <c r="AA16061"/>
      <c r="AB16061"/>
      <c r="AC16061"/>
    </row>
    <row r="16062" spans="2:29" s="14" customFormat="1" x14ac:dyDescent="0.25">
      <c r="B16062"/>
      <c r="C16062"/>
      <c r="D16062"/>
      <c r="E16062"/>
      <c r="F16062"/>
      <c r="G16062"/>
      <c r="H16062"/>
      <c r="I16062"/>
      <c r="J16062"/>
      <c r="K16062" s="91"/>
      <c r="L16062" s="91"/>
      <c r="M16062" s="91"/>
      <c r="R16062"/>
      <c r="S16062"/>
      <c r="T16062"/>
      <c r="U16062"/>
      <c r="V16062"/>
      <c r="W16062"/>
      <c r="X16062"/>
      <c r="Y16062"/>
      <c r="Z16062"/>
      <c r="AA16062"/>
      <c r="AB16062"/>
      <c r="AC16062"/>
    </row>
    <row r="16063" spans="2:29" s="14" customFormat="1" x14ac:dyDescent="0.25">
      <c r="B16063"/>
      <c r="C16063"/>
      <c r="D16063"/>
      <c r="E16063"/>
      <c r="F16063"/>
      <c r="G16063"/>
      <c r="H16063"/>
      <c r="I16063"/>
      <c r="J16063"/>
      <c r="K16063" s="91"/>
      <c r="L16063" s="91"/>
      <c r="M16063" s="91"/>
      <c r="R16063"/>
      <c r="S16063"/>
      <c r="T16063"/>
      <c r="U16063"/>
      <c r="V16063"/>
      <c r="W16063"/>
      <c r="X16063"/>
      <c r="Y16063"/>
      <c r="Z16063"/>
      <c r="AA16063"/>
      <c r="AB16063"/>
      <c r="AC16063"/>
    </row>
    <row r="16064" spans="2:29" s="14" customFormat="1" x14ac:dyDescent="0.25">
      <c r="B16064"/>
      <c r="C16064"/>
      <c r="D16064"/>
      <c r="E16064"/>
      <c r="F16064"/>
      <c r="G16064"/>
      <c r="H16064"/>
      <c r="I16064"/>
      <c r="J16064"/>
      <c r="K16064" s="91"/>
      <c r="L16064" s="91"/>
      <c r="M16064" s="91"/>
      <c r="R16064"/>
      <c r="S16064"/>
      <c r="T16064"/>
      <c r="U16064"/>
      <c r="V16064"/>
      <c r="W16064"/>
      <c r="X16064"/>
      <c r="Y16064"/>
      <c r="Z16064"/>
      <c r="AA16064"/>
      <c r="AB16064"/>
      <c r="AC16064"/>
    </row>
    <row r="16065" spans="2:29" s="14" customFormat="1" x14ac:dyDescent="0.25">
      <c r="B16065"/>
      <c r="C16065"/>
      <c r="D16065"/>
      <c r="E16065"/>
      <c r="F16065"/>
      <c r="G16065"/>
      <c r="H16065"/>
      <c r="I16065"/>
      <c r="J16065"/>
      <c r="K16065" s="91"/>
      <c r="L16065" s="91"/>
      <c r="M16065" s="91"/>
      <c r="R16065"/>
      <c r="S16065"/>
      <c r="T16065"/>
      <c r="U16065"/>
      <c r="V16065"/>
      <c r="W16065"/>
      <c r="X16065"/>
      <c r="Y16065"/>
      <c r="Z16065"/>
      <c r="AA16065"/>
      <c r="AB16065"/>
      <c r="AC16065"/>
    </row>
    <row r="16066" spans="2:29" s="14" customFormat="1" x14ac:dyDescent="0.25">
      <c r="B16066"/>
      <c r="C16066"/>
      <c r="D16066"/>
      <c r="E16066"/>
      <c r="F16066"/>
      <c r="G16066"/>
      <c r="H16066"/>
      <c r="I16066"/>
      <c r="J16066"/>
      <c r="K16066" s="91"/>
      <c r="L16066" s="91"/>
      <c r="M16066" s="91"/>
      <c r="R16066"/>
      <c r="S16066"/>
      <c r="T16066"/>
      <c r="U16066"/>
      <c r="V16066"/>
      <c r="W16066"/>
      <c r="X16066"/>
      <c r="Y16066"/>
      <c r="Z16066"/>
      <c r="AA16066"/>
      <c r="AB16066"/>
      <c r="AC16066"/>
    </row>
    <row r="16067" spans="2:29" s="14" customFormat="1" x14ac:dyDescent="0.25">
      <c r="B16067"/>
      <c r="C16067"/>
      <c r="D16067"/>
      <c r="E16067"/>
      <c r="F16067"/>
      <c r="G16067"/>
      <c r="H16067"/>
      <c r="I16067"/>
      <c r="J16067"/>
      <c r="K16067" s="91"/>
      <c r="L16067" s="91"/>
      <c r="M16067" s="91"/>
      <c r="R16067"/>
      <c r="S16067"/>
      <c r="T16067"/>
      <c r="U16067"/>
      <c r="V16067"/>
      <c r="W16067"/>
      <c r="X16067"/>
      <c r="Y16067"/>
      <c r="Z16067"/>
      <c r="AA16067"/>
      <c r="AB16067"/>
      <c r="AC16067"/>
    </row>
    <row r="16068" spans="2:29" s="14" customFormat="1" x14ac:dyDescent="0.25">
      <c r="B16068"/>
      <c r="C16068"/>
      <c r="D16068"/>
      <c r="E16068"/>
      <c r="F16068"/>
      <c r="G16068"/>
      <c r="H16068"/>
      <c r="I16068"/>
      <c r="J16068"/>
      <c r="K16068" s="91"/>
      <c r="L16068" s="91"/>
      <c r="M16068" s="91"/>
      <c r="R16068"/>
      <c r="S16068"/>
      <c r="T16068"/>
      <c r="U16068"/>
      <c r="V16068"/>
      <c r="W16068"/>
      <c r="X16068"/>
      <c r="Y16068"/>
      <c r="Z16068"/>
      <c r="AA16068"/>
      <c r="AB16068"/>
      <c r="AC16068"/>
    </row>
    <row r="16069" spans="2:29" s="14" customFormat="1" x14ac:dyDescent="0.25">
      <c r="B16069"/>
      <c r="C16069"/>
      <c r="D16069"/>
      <c r="E16069"/>
      <c r="F16069"/>
      <c r="G16069"/>
      <c r="H16069"/>
      <c r="I16069"/>
      <c r="J16069"/>
      <c r="K16069" s="91"/>
      <c r="L16069" s="91"/>
      <c r="M16069" s="91"/>
      <c r="R16069"/>
      <c r="S16069"/>
      <c r="T16069"/>
      <c r="U16069"/>
      <c r="V16069"/>
      <c r="W16069"/>
      <c r="X16069"/>
      <c r="Y16069"/>
      <c r="Z16069"/>
      <c r="AA16069"/>
      <c r="AB16069"/>
      <c r="AC16069"/>
    </row>
    <row r="16070" spans="2:29" s="14" customFormat="1" x14ac:dyDescent="0.25">
      <c r="B16070"/>
      <c r="C16070"/>
      <c r="D16070"/>
      <c r="E16070"/>
      <c r="F16070"/>
      <c r="G16070"/>
      <c r="H16070"/>
      <c r="I16070"/>
      <c r="J16070"/>
      <c r="K16070" s="91"/>
      <c r="L16070" s="91"/>
      <c r="M16070" s="91"/>
      <c r="R16070"/>
      <c r="S16070"/>
      <c r="T16070"/>
      <c r="U16070"/>
      <c r="V16070"/>
      <c r="W16070"/>
      <c r="X16070"/>
      <c r="Y16070"/>
      <c r="Z16070"/>
      <c r="AA16070"/>
      <c r="AB16070"/>
      <c r="AC16070"/>
    </row>
    <row r="16071" spans="2:29" s="14" customFormat="1" x14ac:dyDescent="0.25">
      <c r="B16071"/>
      <c r="C16071"/>
      <c r="D16071"/>
      <c r="E16071"/>
      <c r="F16071"/>
      <c r="G16071"/>
      <c r="H16071"/>
      <c r="I16071"/>
      <c r="J16071"/>
      <c r="K16071" s="91"/>
      <c r="L16071" s="91"/>
      <c r="M16071" s="91"/>
      <c r="R16071"/>
      <c r="S16071"/>
      <c r="T16071"/>
      <c r="U16071"/>
      <c r="V16071"/>
      <c r="W16071"/>
      <c r="X16071"/>
      <c r="Y16071"/>
      <c r="Z16071"/>
      <c r="AA16071"/>
      <c r="AB16071"/>
      <c r="AC16071"/>
    </row>
    <row r="16072" spans="2:29" s="14" customFormat="1" x14ac:dyDescent="0.25">
      <c r="B16072"/>
      <c r="C16072"/>
      <c r="D16072"/>
      <c r="E16072"/>
      <c r="F16072"/>
      <c r="G16072"/>
      <c r="H16072"/>
      <c r="I16072"/>
      <c r="J16072"/>
      <c r="K16072" s="91"/>
      <c r="L16072" s="91"/>
      <c r="M16072" s="91"/>
      <c r="R16072"/>
      <c r="S16072"/>
      <c r="T16072"/>
      <c r="U16072"/>
      <c r="V16072"/>
      <c r="W16072"/>
      <c r="X16072"/>
      <c r="Y16072"/>
      <c r="Z16072"/>
      <c r="AA16072"/>
      <c r="AB16072"/>
      <c r="AC16072"/>
    </row>
    <row r="16073" spans="2:29" s="14" customFormat="1" x14ac:dyDescent="0.25">
      <c r="B16073"/>
      <c r="C16073"/>
      <c r="D16073"/>
      <c r="E16073"/>
      <c r="F16073"/>
      <c r="G16073"/>
      <c r="H16073"/>
      <c r="I16073"/>
      <c r="J16073"/>
      <c r="K16073" s="91"/>
      <c r="L16073" s="91"/>
      <c r="M16073" s="91"/>
      <c r="R16073"/>
      <c r="S16073"/>
      <c r="T16073"/>
      <c r="U16073"/>
      <c r="V16073"/>
      <c r="W16073"/>
      <c r="X16073"/>
      <c r="Y16073"/>
      <c r="Z16073"/>
      <c r="AA16073"/>
      <c r="AB16073"/>
      <c r="AC16073"/>
    </row>
    <row r="16074" spans="2:29" s="14" customFormat="1" x14ac:dyDescent="0.25">
      <c r="B16074"/>
      <c r="C16074"/>
      <c r="D16074"/>
      <c r="E16074"/>
      <c r="F16074"/>
      <c r="G16074"/>
      <c r="H16074"/>
      <c r="I16074"/>
      <c r="J16074"/>
      <c r="K16074" s="91"/>
      <c r="L16074" s="91"/>
      <c r="M16074" s="91"/>
      <c r="R16074"/>
      <c r="S16074"/>
      <c r="T16074"/>
      <c r="U16074"/>
      <c r="V16074"/>
      <c r="W16074"/>
      <c r="X16074"/>
      <c r="Y16074"/>
      <c r="Z16074"/>
      <c r="AA16074"/>
      <c r="AB16074"/>
      <c r="AC16074"/>
    </row>
    <row r="16075" spans="2:29" s="14" customFormat="1" x14ac:dyDescent="0.25">
      <c r="B16075"/>
      <c r="C16075"/>
      <c r="D16075"/>
      <c r="E16075"/>
      <c r="F16075"/>
      <c r="G16075"/>
      <c r="H16075"/>
      <c r="I16075"/>
      <c r="J16075"/>
      <c r="K16075" s="91"/>
      <c r="L16075" s="91"/>
      <c r="M16075" s="91"/>
      <c r="R16075"/>
      <c r="S16075"/>
      <c r="T16075"/>
      <c r="U16075"/>
      <c r="V16075"/>
      <c r="W16075"/>
      <c r="X16075"/>
      <c r="Y16075"/>
      <c r="Z16075"/>
      <c r="AA16075"/>
      <c r="AB16075"/>
      <c r="AC16075"/>
    </row>
    <row r="16076" spans="2:29" s="14" customFormat="1" x14ac:dyDescent="0.25">
      <c r="B16076"/>
      <c r="C16076"/>
      <c r="D16076"/>
      <c r="E16076"/>
      <c r="F16076"/>
      <c r="G16076"/>
      <c r="H16076"/>
      <c r="I16076"/>
      <c r="J16076"/>
      <c r="K16076" s="91"/>
      <c r="L16076" s="91"/>
      <c r="M16076" s="91"/>
      <c r="R16076"/>
      <c r="S16076"/>
      <c r="T16076"/>
      <c r="U16076"/>
      <c r="V16076"/>
      <c r="W16076"/>
      <c r="X16076"/>
      <c r="Y16076"/>
      <c r="Z16076"/>
      <c r="AA16076"/>
      <c r="AB16076"/>
      <c r="AC16076"/>
    </row>
    <row r="16077" spans="2:29" s="14" customFormat="1" x14ac:dyDescent="0.25">
      <c r="B16077"/>
      <c r="C16077"/>
      <c r="D16077"/>
      <c r="E16077"/>
      <c r="F16077"/>
      <c r="G16077"/>
      <c r="H16077"/>
      <c r="I16077"/>
      <c r="J16077"/>
      <c r="K16077" s="91"/>
      <c r="L16077" s="91"/>
      <c r="M16077" s="91"/>
      <c r="R16077"/>
      <c r="S16077"/>
      <c r="T16077"/>
      <c r="U16077"/>
      <c r="V16077"/>
      <c r="W16077"/>
      <c r="X16077"/>
      <c r="Y16077"/>
      <c r="Z16077"/>
      <c r="AA16077"/>
      <c r="AB16077"/>
      <c r="AC16077"/>
    </row>
    <row r="16078" spans="2:29" s="14" customFormat="1" x14ac:dyDescent="0.25">
      <c r="B16078"/>
      <c r="C16078"/>
      <c r="D16078"/>
      <c r="E16078"/>
      <c r="F16078"/>
      <c r="G16078"/>
      <c r="H16078"/>
      <c r="I16078"/>
      <c r="J16078"/>
      <c r="K16078" s="91"/>
      <c r="L16078" s="91"/>
      <c r="M16078" s="91"/>
      <c r="R16078"/>
      <c r="S16078"/>
      <c r="T16078"/>
      <c r="U16078"/>
      <c r="V16078"/>
      <c r="W16078"/>
      <c r="X16078"/>
      <c r="Y16078"/>
      <c r="Z16078"/>
      <c r="AA16078"/>
      <c r="AB16078"/>
      <c r="AC16078"/>
    </row>
    <row r="16079" spans="2:29" s="14" customFormat="1" x14ac:dyDescent="0.25">
      <c r="B16079"/>
      <c r="C16079"/>
      <c r="D16079"/>
      <c r="E16079"/>
      <c r="F16079"/>
      <c r="G16079"/>
      <c r="H16079"/>
      <c r="I16079"/>
      <c r="J16079"/>
      <c r="K16079" s="91"/>
      <c r="L16079" s="91"/>
      <c r="M16079" s="91"/>
      <c r="R16079"/>
      <c r="S16079"/>
      <c r="T16079"/>
      <c r="U16079"/>
      <c r="V16079"/>
      <c r="W16079"/>
      <c r="X16079"/>
      <c r="Y16079"/>
      <c r="Z16079"/>
      <c r="AA16079"/>
      <c r="AB16079"/>
      <c r="AC16079"/>
    </row>
    <row r="16080" spans="2:29" s="14" customFormat="1" x14ac:dyDescent="0.25">
      <c r="B16080"/>
      <c r="C16080"/>
      <c r="D16080"/>
      <c r="E16080"/>
      <c r="F16080"/>
      <c r="G16080"/>
      <c r="H16080"/>
      <c r="I16080"/>
      <c r="J16080"/>
      <c r="K16080" s="91"/>
      <c r="L16080" s="91"/>
      <c r="M16080" s="91"/>
      <c r="R16080"/>
      <c r="S16080"/>
      <c r="T16080"/>
      <c r="U16080"/>
      <c r="V16080"/>
      <c r="W16080"/>
      <c r="X16080"/>
      <c r="Y16080"/>
      <c r="Z16080"/>
      <c r="AA16080"/>
      <c r="AB16080"/>
      <c r="AC16080"/>
    </row>
    <row r="16081" spans="2:29" s="14" customFormat="1" x14ac:dyDescent="0.25">
      <c r="B16081"/>
      <c r="C16081"/>
      <c r="D16081"/>
      <c r="E16081"/>
      <c r="F16081"/>
      <c r="G16081"/>
      <c r="H16081"/>
      <c r="I16081"/>
      <c r="J16081"/>
      <c r="K16081" s="91"/>
      <c r="L16081" s="91"/>
      <c r="M16081" s="91"/>
      <c r="R16081"/>
      <c r="S16081"/>
      <c r="T16081"/>
      <c r="U16081"/>
      <c r="V16081"/>
      <c r="W16081"/>
      <c r="X16081"/>
      <c r="Y16081"/>
      <c r="Z16081"/>
      <c r="AA16081"/>
      <c r="AB16081"/>
      <c r="AC16081"/>
    </row>
    <row r="16082" spans="2:29" s="14" customFormat="1" x14ac:dyDescent="0.25">
      <c r="B16082"/>
      <c r="C16082"/>
      <c r="D16082"/>
      <c r="E16082"/>
      <c r="F16082"/>
      <c r="G16082"/>
      <c r="H16082"/>
      <c r="I16082"/>
      <c r="J16082"/>
      <c r="K16082" s="91"/>
      <c r="L16082" s="91"/>
      <c r="M16082" s="91"/>
      <c r="R16082"/>
      <c r="S16082"/>
      <c r="T16082"/>
      <c r="U16082"/>
      <c r="V16082"/>
      <c r="W16082"/>
      <c r="X16082"/>
      <c r="Y16082"/>
      <c r="Z16082"/>
      <c r="AA16082"/>
      <c r="AB16082"/>
      <c r="AC16082"/>
    </row>
    <row r="16083" spans="2:29" s="14" customFormat="1" x14ac:dyDescent="0.25">
      <c r="B16083"/>
      <c r="C16083"/>
      <c r="D16083"/>
      <c r="E16083"/>
      <c r="F16083"/>
      <c r="G16083"/>
      <c r="H16083"/>
      <c r="I16083"/>
      <c r="J16083"/>
      <c r="K16083" s="91"/>
      <c r="L16083" s="91"/>
      <c r="M16083" s="91"/>
      <c r="R16083"/>
      <c r="S16083"/>
      <c r="T16083"/>
      <c r="U16083"/>
      <c r="V16083"/>
      <c r="W16083"/>
      <c r="X16083"/>
      <c r="Y16083"/>
      <c r="Z16083"/>
      <c r="AA16083"/>
      <c r="AB16083"/>
      <c r="AC16083"/>
    </row>
    <row r="16084" spans="2:29" s="14" customFormat="1" x14ac:dyDescent="0.25">
      <c r="B16084"/>
      <c r="C16084"/>
      <c r="D16084"/>
      <c r="E16084"/>
      <c r="F16084"/>
      <c r="G16084"/>
      <c r="H16084"/>
      <c r="I16084"/>
      <c r="J16084"/>
      <c r="K16084" s="91"/>
      <c r="L16084" s="91"/>
      <c r="M16084" s="91"/>
      <c r="R16084"/>
      <c r="S16084"/>
      <c r="T16084"/>
      <c r="U16084"/>
      <c r="V16084"/>
      <c r="W16084"/>
      <c r="X16084"/>
      <c r="Y16084"/>
      <c r="Z16084"/>
      <c r="AA16084"/>
      <c r="AB16084"/>
      <c r="AC16084"/>
    </row>
    <row r="16085" spans="2:29" s="14" customFormat="1" x14ac:dyDescent="0.25">
      <c r="B16085"/>
      <c r="C16085"/>
      <c r="D16085"/>
      <c r="E16085"/>
      <c r="F16085"/>
      <c r="G16085"/>
      <c r="H16085"/>
      <c r="I16085"/>
      <c r="J16085"/>
      <c r="K16085" s="91"/>
      <c r="L16085" s="91"/>
      <c r="M16085" s="91"/>
      <c r="R16085"/>
      <c r="S16085"/>
      <c r="T16085"/>
      <c r="U16085"/>
      <c r="V16085"/>
      <c r="W16085"/>
      <c r="X16085"/>
      <c r="Y16085"/>
      <c r="Z16085"/>
      <c r="AA16085"/>
      <c r="AB16085"/>
      <c r="AC16085"/>
    </row>
    <row r="16086" spans="2:29" s="14" customFormat="1" x14ac:dyDescent="0.25">
      <c r="B16086"/>
      <c r="C16086"/>
      <c r="D16086"/>
      <c r="E16086"/>
      <c r="F16086"/>
      <c r="G16086"/>
      <c r="H16086"/>
      <c r="I16086"/>
      <c r="J16086"/>
      <c r="K16086" s="91"/>
      <c r="L16086" s="91"/>
      <c r="M16086" s="91"/>
      <c r="R16086"/>
      <c r="S16086"/>
      <c r="T16086"/>
      <c r="U16086"/>
      <c r="V16086"/>
      <c r="W16086"/>
      <c r="X16086"/>
      <c r="Y16086"/>
      <c r="Z16086"/>
      <c r="AA16086"/>
      <c r="AB16086"/>
      <c r="AC16086"/>
    </row>
    <row r="16087" spans="2:29" s="14" customFormat="1" x14ac:dyDescent="0.25">
      <c r="B16087"/>
      <c r="C16087"/>
      <c r="D16087"/>
      <c r="E16087"/>
      <c r="F16087"/>
      <c r="G16087"/>
      <c r="H16087"/>
      <c r="I16087"/>
      <c r="J16087"/>
      <c r="K16087" s="91"/>
      <c r="L16087" s="91"/>
      <c r="M16087" s="91"/>
      <c r="R16087"/>
      <c r="S16087"/>
      <c r="T16087"/>
      <c r="U16087"/>
      <c r="V16087"/>
      <c r="W16087"/>
      <c r="X16087"/>
      <c r="Y16087"/>
      <c r="Z16087"/>
      <c r="AA16087"/>
      <c r="AB16087"/>
      <c r="AC16087"/>
    </row>
    <row r="16088" spans="2:29" s="14" customFormat="1" x14ac:dyDescent="0.25">
      <c r="B16088"/>
      <c r="C16088"/>
      <c r="D16088"/>
      <c r="E16088"/>
      <c r="F16088"/>
      <c r="G16088"/>
      <c r="H16088"/>
      <c r="I16088"/>
      <c r="J16088"/>
      <c r="K16088" s="91"/>
      <c r="L16088" s="91"/>
      <c r="M16088" s="91"/>
      <c r="R16088"/>
      <c r="S16088"/>
      <c r="T16088"/>
      <c r="U16088"/>
      <c r="V16088"/>
      <c r="W16088"/>
      <c r="X16088"/>
      <c r="Y16088"/>
      <c r="Z16088"/>
      <c r="AA16088"/>
      <c r="AB16088"/>
      <c r="AC16088"/>
    </row>
    <row r="16089" spans="2:29" s="14" customFormat="1" x14ac:dyDescent="0.25">
      <c r="B16089"/>
      <c r="C16089"/>
      <c r="D16089"/>
      <c r="E16089"/>
      <c r="F16089"/>
      <c r="G16089"/>
      <c r="H16089"/>
      <c r="I16089"/>
      <c r="J16089"/>
      <c r="K16089" s="91"/>
      <c r="L16089" s="91"/>
      <c r="M16089" s="91"/>
      <c r="R16089"/>
      <c r="S16089"/>
      <c r="T16089"/>
      <c r="U16089"/>
      <c r="V16089"/>
      <c r="W16089"/>
      <c r="X16089"/>
      <c r="Y16089"/>
      <c r="Z16089"/>
      <c r="AA16089"/>
      <c r="AB16089"/>
      <c r="AC16089"/>
    </row>
    <row r="16090" spans="2:29" s="14" customFormat="1" x14ac:dyDescent="0.25">
      <c r="B16090"/>
      <c r="C16090"/>
      <c r="D16090"/>
      <c r="E16090"/>
      <c r="F16090"/>
      <c r="G16090"/>
      <c r="H16090"/>
      <c r="I16090"/>
      <c r="J16090"/>
      <c r="K16090" s="91"/>
      <c r="L16090" s="91"/>
      <c r="M16090" s="91"/>
      <c r="R16090"/>
      <c r="S16090"/>
      <c r="T16090"/>
      <c r="U16090"/>
      <c r="V16090"/>
      <c r="W16090"/>
      <c r="X16090"/>
      <c r="Y16090"/>
      <c r="Z16090"/>
      <c r="AA16090"/>
      <c r="AB16090"/>
      <c r="AC16090"/>
    </row>
    <row r="16091" spans="2:29" s="14" customFormat="1" x14ac:dyDescent="0.25">
      <c r="B16091"/>
      <c r="C16091"/>
      <c r="D16091"/>
      <c r="E16091"/>
      <c r="F16091"/>
      <c r="G16091"/>
      <c r="H16091"/>
      <c r="I16091"/>
      <c r="J16091"/>
      <c r="K16091" s="91"/>
      <c r="L16091" s="91"/>
      <c r="M16091" s="91"/>
      <c r="R16091"/>
      <c r="S16091"/>
      <c r="T16091"/>
      <c r="U16091"/>
      <c r="V16091"/>
      <c r="W16091"/>
      <c r="X16091"/>
      <c r="Y16091"/>
      <c r="Z16091"/>
      <c r="AA16091"/>
      <c r="AB16091"/>
      <c r="AC16091"/>
    </row>
    <row r="16092" spans="2:29" s="14" customFormat="1" x14ac:dyDescent="0.25">
      <c r="B16092"/>
      <c r="C16092"/>
      <c r="D16092"/>
      <c r="E16092"/>
      <c r="F16092"/>
      <c r="G16092"/>
      <c r="H16092"/>
      <c r="I16092"/>
      <c r="J16092"/>
      <c r="K16092" s="91"/>
      <c r="L16092" s="91"/>
      <c r="M16092" s="91"/>
      <c r="R16092"/>
      <c r="S16092"/>
      <c r="T16092"/>
      <c r="U16092"/>
      <c r="V16092"/>
      <c r="W16092"/>
      <c r="X16092"/>
      <c r="Y16092"/>
      <c r="Z16092"/>
      <c r="AA16092"/>
      <c r="AB16092"/>
      <c r="AC16092"/>
    </row>
    <row r="16093" spans="2:29" s="14" customFormat="1" x14ac:dyDescent="0.25">
      <c r="B16093"/>
      <c r="C16093"/>
      <c r="D16093"/>
      <c r="E16093"/>
      <c r="F16093"/>
      <c r="G16093"/>
      <c r="H16093"/>
      <c r="I16093"/>
      <c r="J16093"/>
      <c r="K16093" s="91"/>
      <c r="L16093" s="91"/>
      <c r="M16093" s="91"/>
      <c r="R16093"/>
      <c r="S16093"/>
      <c r="T16093"/>
      <c r="U16093"/>
      <c r="V16093"/>
      <c r="W16093"/>
      <c r="X16093"/>
      <c r="Y16093"/>
      <c r="Z16093"/>
      <c r="AA16093"/>
      <c r="AB16093"/>
      <c r="AC16093"/>
    </row>
    <row r="16094" spans="2:29" s="14" customFormat="1" x14ac:dyDescent="0.25">
      <c r="B16094"/>
      <c r="C16094"/>
      <c r="D16094"/>
      <c r="E16094"/>
      <c r="F16094"/>
      <c r="G16094"/>
      <c r="H16094"/>
      <c r="I16094"/>
      <c r="J16094"/>
      <c r="K16094" s="91"/>
      <c r="L16094" s="91"/>
      <c r="M16094" s="91"/>
      <c r="R16094"/>
      <c r="S16094"/>
      <c r="T16094"/>
      <c r="U16094"/>
      <c r="V16094"/>
      <c r="W16094"/>
      <c r="X16094"/>
      <c r="Y16094"/>
      <c r="Z16094"/>
      <c r="AA16094"/>
      <c r="AB16094"/>
      <c r="AC16094"/>
    </row>
    <row r="16095" spans="2:29" s="14" customFormat="1" x14ac:dyDescent="0.25">
      <c r="B16095"/>
      <c r="C16095"/>
      <c r="D16095"/>
      <c r="E16095"/>
      <c r="F16095"/>
      <c r="G16095"/>
      <c r="H16095"/>
      <c r="I16095"/>
      <c r="J16095"/>
      <c r="K16095" s="91"/>
      <c r="L16095" s="91"/>
      <c r="M16095" s="91"/>
      <c r="R16095"/>
      <c r="S16095"/>
      <c r="T16095"/>
      <c r="U16095"/>
      <c r="V16095"/>
      <c r="W16095"/>
      <c r="X16095"/>
      <c r="Y16095"/>
      <c r="Z16095"/>
      <c r="AA16095"/>
      <c r="AB16095"/>
      <c r="AC16095"/>
    </row>
    <row r="16096" spans="2:29" s="14" customFormat="1" x14ac:dyDescent="0.25">
      <c r="B16096"/>
      <c r="C16096"/>
      <c r="D16096"/>
      <c r="E16096"/>
      <c r="F16096"/>
      <c r="G16096"/>
      <c r="H16096"/>
      <c r="I16096"/>
      <c r="J16096"/>
      <c r="K16096" s="91"/>
      <c r="L16096" s="91"/>
      <c r="M16096" s="91"/>
      <c r="R16096"/>
      <c r="S16096"/>
      <c r="T16096"/>
      <c r="U16096"/>
      <c r="V16096"/>
      <c r="W16096"/>
      <c r="X16096"/>
      <c r="Y16096"/>
      <c r="Z16096"/>
      <c r="AA16096"/>
      <c r="AB16096"/>
      <c r="AC16096"/>
    </row>
    <row r="16097" spans="2:29" s="14" customFormat="1" x14ac:dyDescent="0.25">
      <c r="B16097"/>
      <c r="C16097"/>
      <c r="D16097"/>
      <c r="E16097"/>
      <c r="F16097"/>
      <c r="G16097"/>
      <c r="H16097"/>
      <c r="I16097"/>
      <c r="J16097"/>
      <c r="K16097" s="91"/>
      <c r="L16097" s="91"/>
      <c r="M16097" s="91"/>
      <c r="R16097"/>
      <c r="S16097"/>
      <c r="T16097"/>
      <c r="U16097"/>
      <c r="V16097"/>
      <c r="W16097"/>
      <c r="X16097"/>
      <c r="Y16097"/>
      <c r="Z16097"/>
      <c r="AA16097"/>
      <c r="AB16097"/>
      <c r="AC16097"/>
    </row>
    <row r="16098" spans="2:29" s="14" customFormat="1" x14ac:dyDescent="0.25">
      <c r="B16098"/>
      <c r="C16098"/>
      <c r="D16098"/>
      <c r="E16098"/>
      <c r="F16098"/>
      <c r="G16098"/>
      <c r="H16098"/>
      <c r="I16098"/>
      <c r="J16098"/>
      <c r="K16098" s="91"/>
      <c r="L16098" s="91"/>
      <c r="M16098" s="91"/>
      <c r="R16098"/>
      <c r="S16098"/>
      <c r="T16098"/>
      <c r="U16098"/>
      <c r="V16098"/>
      <c r="W16098"/>
      <c r="X16098"/>
      <c r="Y16098"/>
      <c r="Z16098"/>
      <c r="AA16098"/>
      <c r="AB16098"/>
      <c r="AC16098"/>
    </row>
    <row r="16099" spans="2:29" s="14" customFormat="1" x14ac:dyDescent="0.25">
      <c r="B16099"/>
      <c r="C16099"/>
      <c r="D16099"/>
      <c r="E16099"/>
      <c r="F16099"/>
      <c r="G16099"/>
      <c r="H16099"/>
      <c r="I16099"/>
      <c r="J16099"/>
      <c r="K16099" s="91"/>
      <c r="L16099" s="91"/>
      <c r="M16099" s="91"/>
      <c r="R16099"/>
      <c r="S16099"/>
      <c r="T16099"/>
      <c r="U16099"/>
      <c r="V16099"/>
      <c r="W16099"/>
      <c r="X16099"/>
      <c r="Y16099"/>
      <c r="Z16099"/>
      <c r="AA16099"/>
      <c r="AB16099"/>
      <c r="AC16099"/>
    </row>
    <row r="16100" spans="2:29" s="14" customFormat="1" x14ac:dyDescent="0.25">
      <c r="B16100"/>
      <c r="C16100"/>
      <c r="D16100"/>
      <c r="E16100"/>
      <c r="F16100"/>
      <c r="G16100"/>
      <c r="H16100"/>
      <c r="I16100"/>
      <c r="J16100"/>
      <c r="K16100" s="91"/>
      <c r="L16100" s="91"/>
      <c r="M16100" s="91"/>
      <c r="R16100"/>
      <c r="S16100"/>
      <c r="T16100"/>
      <c r="U16100"/>
      <c r="V16100"/>
      <c r="W16100"/>
      <c r="X16100"/>
      <c r="Y16100"/>
      <c r="Z16100"/>
      <c r="AA16100"/>
      <c r="AB16100"/>
      <c r="AC16100"/>
    </row>
    <row r="16101" spans="2:29" s="14" customFormat="1" x14ac:dyDescent="0.25">
      <c r="B16101"/>
      <c r="C16101"/>
      <c r="D16101"/>
      <c r="E16101"/>
      <c r="F16101"/>
      <c r="G16101"/>
      <c r="H16101"/>
      <c r="I16101"/>
      <c r="J16101"/>
      <c r="K16101" s="91"/>
      <c r="L16101" s="91"/>
      <c r="M16101" s="91"/>
      <c r="R16101"/>
      <c r="S16101"/>
      <c r="T16101"/>
      <c r="U16101"/>
      <c r="V16101"/>
      <c r="W16101"/>
      <c r="X16101"/>
      <c r="Y16101"/>
      <c r="Z16101"/>
      <c r="AA16101"/>
      <c r="AB16101"/>
      <c r="AC16101"/>
    </row>
    <row r="16102" spans="2:29" s="14" customFormat="1" x14ac:dyDescent="0.25">
      <c r="B16102"/>
      <c r="C16102"/>
      <c r="D16102"/>
      <c r="E16102"/>
      <c r="F16102"/>
      <c r="G16102"/>
      <c r="H16102"/>
      <c r="I16102"/>
      <c r="J16102"/>
      <c r="K16102" s="91"/>
      <c r="L16102" s="91"/>
      <c r="M16102" s="91"/>
      <c r="R16102"/>
      <c r="S16102"/>
      <c r="T16102"/>
      <c r="U16102"/>
      <c r="V16102"/>
      <c r="W16102"/>
      <c r="X16102"/>
      <c r="Y16102"/>
      <c r="Z16102"/>
      <c r="AA16102"/>
      <c r="AB16102"/>
      <c r="AC16102"/>
    </row>
    <row r="16103" spans="2:29" s="14" customFormat="1" x14ac:dyDescent="0.25">
      <c r="B16103"/>
      <c r="C16103"/>
      <c r="D16103"/>
      <c r="E16103"/>
      <c r="F16103"/>
      <c r="G16103"/>
      <c r="H16103"/>
      <c r="I16103"/>
      <c r="J16103"/>
      <c r="K16103" s="91"/>
      <c r="L16103" s="91"/>
      <c r="M16103" s="91"/>
      <c r="R16103"/>
      <c r="S16103"/>
      <c r="T16103"/>
      <c r="U16103"/>
      <c r="V16103"/>
      <c r="W16103"/>
      <c r="X16103"/>
      <c r="Y16103"/>
      <c r="Z16103"/>
      <c r="AA16103"/>
      <c r="AB16103"/>
      <c r="AC16103"/>
    </row>
    <row r="16104" spans="2:29" s="14" customFormat="1" x14ac:dyDescent="0.25">
      <c r="B16104"/>
      <c r="C16104"/>
      <c r="D16104"/>
      <c r="E16104"/>
      <c r="F16104"/>
      <c r="G16104"/>
      <c r="H16104"/>
      <c r="I16104"/>
      <c r="J16104"/>
      <c r="K16104" s="91"/>
      <c r="L16104" s="91"/>
      <c r="M16104" s="91"/>
      <c r="R16104"/>
      <c r="S16104"/>
      <c r="T16104"/>
      <c r="U16104"/>
      <c r="V16104"/>
      <c r="W16104"/>
      <c r="X16104"/>
      <c r="Y16104"/>
      <c r="Z16104"/>
      <c r="AA16104"/>
      <c r="AB16104"/>
      <c r="AC16104"/>
    </row>
    <row r="16105" spans="2:29" s="14" customFormat="1" x14ac:dyDescent="0.25">
      <c r="B16105"/>
      <c r="C16105"/>
      <c r="D16105"/>
      <c r="E16105"/>
      <c r="F16105"/>
      <c r="G16105"/>
      <c r="H16105"/>
      <c r="I16105"/>
      <c r="J16105"/>
      <c r="K16105" s="91"/>
      <c r="L16105" s="91"/>
      <c r="M16105" s="91"/>
      <c r="R16105"/>
      <c r="S16105"/>
      <c r="T16105"/>
      <c r="U16105"/>
      <c r="V16105"/>
      <c r="W16105"/>
      <c r="X16105"/>
      <c r="Y16105"/>
      <c r="Z16105"/>
      <c r="AA16105"/>
      <c r="AB16105"/>
      <c r="AC16105"/>
    </row>
    <row r="16106" spans="2:29" s="14" customFormat="1" x14ac:dyDescent="0.25">
      <c r="B16106"/>
      <c r="C16106"/>
      <c r="D16106"/>
      <c r="E16106"/>
      <c r="F16106"/>
      <c r="G16106"/>
      <c r="H16106"/>
      <c r="I16106"/>
      <c r="J16106"/>
      <c r="K16106" s="91"/>
      <c r="L16106" s="91"/>
      <c r="M16106" s="91"/>
      <c r="R16106"/>
      <c r="S16106"/>
      <c r="T16106"/>
      <c r="U16106"/>
      <c r="V16106"/>
      <c r="W16106"/>
      <c r="X16106"/>
      <c r="Y16106"/>
      <c r="Z16106"/>
      <c r="AA16106"/>
      <c r="AB16106"/>
      <c r="AC16106"/>
    </row>
    <row r="16107" spans="2:29" s="14" customFormat="1" x14ac:dyDescent="0.25">
      <c r="B16107"/>
      <c r="C16107"/>
      <c r="D16107"/>
      <c r="E16107"/>
      <c r="F16107"/>
      <c r="G16107"/>
      <c r="H16107"/>
      <c r="I16107"/>
      <c r="J16107"/>
      <c r="K16107" s="91"/>
      <c r="L16107" s="91"/>
      <c r="M16107" s="91"/>
      <c r="R16107"/>
      <c r="S16107"/>
      <c r="T16107"/>
      <c r="U16107"/>
      <c r="V16107"/>
      <c r="W16107"/>
      <c r="X16107"/>
      <c r="Y16107"/>
      <c r="Z16107"/>
      <c r="AA16107"/>
      <c r="AB16107"/>
      <c r="AC16107"/>
    </row>
    <row r="16108" spans="2:29" s="14" customFormat="1" x14ac:dyDescent="0.25">
      <c r="B16108"/>
      <c r="C16108"/>
      <c r="D16108"/>
      <c r="E16108"/>
      <c r="F16108"/>
      <c r="G16108"/>
      <c r="H16108"/>
      <c r="I16108"/>
      <c r="J16108"/>
      <c r="K16108" s="91"/>
      <c r="L16108" s="91"/>
      <c r="M16108" s="91"/>
      <c r="R16108"/>
      <c r="S16108"/>
      <c r="T16108"/>
      <c r="U16108"/>
      <c r="V16108"/>
      <c r="W16108"/>
      <c r="X16108"/>
      <c r="Y16108"/>
      <c r="Z16108"/>
      <c r="AA16108"/>
      <c r="AB16108"/>
      <c r="AC16108"/>
    </row>
    <row r="16109" spans="2:29" s="14" customFormat="1" x14ac:dyDescent="0.25">
      <c r="B16109"/>
      <c r="C16109"/>
      <c r="D16109"/>
      <c r="E16109"/>
      <c r="F16109"/>
      <c r="G16109"/>
      <c r="H16109"/>
      <c r="I16109"/>
      <c r="J16109"/>
      <c r="K16109" s="91"/>
      <c r="L16109" s="91"/>
      <c r="M16109" s="91"/>
      <c r="R16109"/>
      <c r="S16109"/>
      <c r="T16109"/>
      <c r="U16109"/>
      <c r="V16109"/>
      <c r="W16109"/>
      <c r="X16109"/>
      <c r="Y16109"/>
      <c r="Z16109"/>
      <c r="AA16109"/>
      <c r="AB16109"/>
      <c r="AC16109"/>
    </row>
    <row r="16110" spans="2:29" s="14" customFormat="1" x14ac:dyDescent="0.25">
      <c r="B16110"/>
      <c r="C16110"/>
      <c r="D16110"/>
      <c r="E16110"/>
      <c r="F16110"/>
      <c r="G16110"/>
      <c r="H16110"/>
      <c r="I16110"/>
      <c r="J16110"/>
      <c r="K16110" s="91"/>
      <c r="L16110" s="91"/>
      <c r="M16110" s="91"/>
      <c r="R16110"/>
      <c r="S16110"/>
      <c r="T16110"/>
      <c r="U16110"/>
      <c r="V16110"/>
      <c r="W16110"/>
      <c r="X16110"/>
      <c r="Y16110"/>
      <c r="Z16110"/>
      <c r="AA16110"/>
      <c r="AB16110"/>
      <c r="AC16110"/>
    </row>
    <row r="16111" spans="2:29" s="14" customFormat="1" x14ac:dyDescent="0.25">
      <c r="B16111"/>
      <c r="C16111"/>
      <c r="D16111"/>
      <c r="E16111"/>
      <c r="F16111"/>
      <c r="G16111"/>
      <c r="H16111"/>
      <c r="I16111"/>
      <c r="J16111"/>
      <c r="K16111" s="91"/>
      <c r="L16111" s="91"/>
      <c r="M16111" s="91"/>
      <c r="R16111"/>
      <c r="S16111"/>
      <c r="T16111"/>
      <c r="U16111"/>
      <c r="V16111"/>
      <c r="W16111"/>
      <c r="X16111"/>
      <c r="Y16111"/>
      <c r="Z16111"/>
      <c r="AA16111"/>
      <c r="AB16111"/>
      <c r="AC16111"/>
    </row>
    <row r="16112" spans="2:29" s="14" customFormat="1" x14ac:dyDescent="0.25">
      <c r="B16112"/>
      <c r="C16112"/>
      <c r="D16112"/>
      <c r="E16112"/>
      <c r="F16112"/>
      <c r="G16112"/>
      <c r="H16112"/>
      <c r="I16112"/>
      <c r="J16112"/>
      <c r="K16112" s="91"/>
      <c r="L16112" s="91"/>
      <c r="M16112" s="91"/>
      <c r="R16112"/>
      <c r="S16112"/>
      <c r="T16112"/>
      <c r="U16112"/>
      <c r="V16112"/>
      <c r="W16112"/>
      <c r="X16112"/>
      <c r="Y16112"/>
      <c r="Z16112"/>
      <c r="AA16112"/>
      <c r="AB16112"/>
      <c r="AC16112"/>
    </row>
    <row r="16113" spans="2:29" s="14" customFormat="1" x14ac:dyDescent="0.25">
      <c r="B16113"/>
      <c r="C16113"/>
      <c r="D16113"/>
      <c r="E16113"/>
      <c r="F16113"/>
      <c r="G16113"/>
      <c r="H16113"/>
      <c r="I16113"/>
      <c r="J16113"/>
      <c r="K16113" s="91"/>
      <c r="L16113" s="91"/>
      <c r="M16113" s="91"/>
      <c r="R16113"/>
      <c r="S16113"/>
      <c r="T16113"/>
      <c r="U16113"/>
      <c r="V16113"/>
      <c r="W16113"/>
      <c r="X16113"/>
      <c r="Y16113"/>
      <c r="Z16113"/>
      <c r="AA16113"/>
      <c r="AB16113"/>
      <c r="AC16113"/>
    </row>
    <row r="16114" spans="2:29" s="14" customFormat="1" x14ac:dyDescent="0.25">
      <c r="B16114"/>
      <c r="C16114"/>
      <c r="D16114"/>
      <c r="E16114"/>
      <c r="F16114"/>
      <c r="G16114"/>
      <c r="H16114"/>
      <c r="I16114"/>
      <c r="J16114"/>
      <c r="K16114" s="91"/>
      <c r="L16114" s="91"/>
      <c r="M16114" s="91"/>
      <c r="R16114"/>
      <c r="S16114"/>
      <c r="T16114"/>
      <c r="U16114"/>
      <c r="V16114"/>
      <c r="W16114"/>
      <c r="X16114"/>
      <c r="Y16114"/>
      <c r="Z16114"/>
      <c r="AA16114"/>
      <c r="AB16114"/>
      <c r="AC16114"/>
    </row>
    <row r="16115" spans="2:29" s="14" customFormat="1" x14ac:dyDescent="0.25">
      <c r="B16115"/>
      <c r="C16115"/>
      <c r="D16115"/>
      <c r="E16115"/>
      <c r="F16115"/>
      <c r="G16115"/>
      <c r="H16115"/>
      <c r="I16115"/>
      <c r="J16115"/>
      <c r="K16115" s="91"/>
      <c r="L16115" s="91"/>
      <c r="M16115" s="91"/>
      <c r="R16115"/>
      <c r="S16115"/>
      <c r="T16115"/>
      <c r="U16115"/>
      <c r="V16115"/>
      <c r="W16115"/>
      <c r="X16115"/>
      <c r="Y16115"/>
      <c r="Z16115"/>
      <c r="AA16115"/>
      <c r="AB16115"/>
      <c r="AC16115"/>
    </row>
    <row r="16116" spans="2:29" s="14" customFormat="1" x14ac:dyDescent="0.25">
      <c r="B16116"/>
      <c r="C16116"/>
      <c r="D16116"/>
      <c r="E16116"/>
      <c r="F16116"/>
      <c r="G16116"/>
      <c r="H16116"/>
      <c r="I16116"/>
      <c r="J16116"/>
      <c r="K16116" s="91"/>
      <c r="L16116" s="91"/>
      <c r="M16116" s="91"/>
      <c r="R16116"/>
      <c r="S16116"/>
      <c r="T16116"/>
      <c r="U16116"/>
      <c r="V16116"/>
      <c r="W16116"/>
      <c r="X16116"/>
      <c r="Y16116"/>
      <c r="Z16116"/>
      <c r="AA16116"/>
      <c r="AB16116"/>
      <c r="AC16116"/>
    </row>
    <row r="16117" spans="2:29" s="14" customFormat="1" x14ac:dyDescent="0.25">
      <c r="B16117"/>
      <c r="C16117"/>
      <c r="D16117"/>
      <c r="E16117"/>
      <c r="F16117"/>
      <c r="G16117"/>
      <c r="H16117"/>
      <c r="I16117"/>
      <c r="J16117"/>
      <c r="K16117" s="91"/>
      <c r="L16117" s="91"/>
      <c r="M16117" s="91"/>
      <c r="R16117"/>
      <c r="S16117"/>
      <c r="T16117"/>
      <c r="U16117"/>
      <c r="V16117"/>
      <c r="W16117"/>
      <c r="X16117"/>
      <c r="Y16117"/>
      <c r="Z16117"/>
      <c r="AA16117"/>
      <c r="AB16117"/>
      <c r="AC16117"/>
    </row>
    <row r="16118" spans="2:29" s="14" customFormat="1" x14ac:dyDescent="0.25">
      <c r="B16118"/>
      <c r="C16118"/>
      <c r="D16118"/>
      <c r="E16118"/>
      <c r="F16118"/>
      <c r="G16118"/>
      <c r="H16118"/>
      <c r="I16118"/>
      <c r="J16118"/>
      <c r="K16118" s="91"/>
      <c r="L16118" s="91"/>
      <c r="M16118" s="91"/>
      <c r="R16118"/>
      <c r="S16118"/>
      <c r="T16118"/>
      <c r="U16118"/>
      <c r="V16118"/>
      <c r="W16118"/>
      <c r="X16118"/>
      <c r="Y16118"/>
      <c r="Z16118"/>
      <c r="AA16118"/>
      <c r="AB16118"/>
      <c r="AC16118"/>
    </row>
    <row r="16119" spans="2:29" s="14" customFormat="1" x14ac:dyDescent="0.25">
      <c r="B16119"/>
      <c r="C16119"/>
      <c r="D16119"/>
      <c r="E16119"/>
      <c r="F16119"/>
      <c r="G16119"/>
      <c r="H16119"/>
      <c r="I16119"/>
      <c r="J16119"/>
      <c r="K16119" s="91"/>
      <c r="L16119" s="91"/>
      <c r="M16119" s="91"/>
      <c r="R16119"/>
      <c r="S16119"/>
      <c r="T16119"/>
      <c r="U16119"/>
      <c r="V16119"/>
      <c r="W16119"/>
      <c r="X16119"/>
      <c r="Y16119"/>
      <c r="Z16119"/>
      <c r="AA16119"/>
      <c r="AB16119"/>
      <c r="AC16119"/>
    </row>
    <row r="16120" spans="2:29" s="14" customFormat="1" x14ac:dyDescent="0.25">
      <c r="B16120"/>
      <c r="C16120"/>
      <c r="D16120"/>
      <c r="E16120"/>
      <c r="F16120"/>
      <c r="G16120"/>
      <c r="H16120"/>
      <c r="I16120"/>
      <c r="J16120"/>
      <c r="K16120" s="91"/>
      <c r="L16120" s="91"/>
      <c r="M16120" s="91"/>
      <c r="R16120"/>
      <c r="S16120"/>
      <c r="T16120"/>
      <c r="U16120"/>
      <c r="V16120"/>
      <c r="W16120"/>
      <c r="X16120"/>
      <c r="Y16120"/>
      <c r="Z16120"/>
      <c r="AA16120"/>
      <c r="AB16120"/>
      <c r="AC16120"/>
    </row>
    <row r="16121" spans="2:29" s="14" customFormat="1" x14ac:dyDescent="0.25">
      <c r="B16121"/>
      <c r="C16121"/>
      <c r="D16121"/>
      <c r="E16121"/>
      <c r="F16121"/>
      <c r="G16121"/>
      <c r="H16121"/>
      <c r="I16121"/>
      <c r="J16121"/>
      <c r="K16121" s="91"/>
      <c r="L16121" s="91"/>
      <c r="M16121" s="91"/>
      <c r="R16121"/>
      <c r="S16121"/>
      <c r="T16121"/>
      <c r="U16121"/>
      <c r="V16121"/>
      <c r="W16121"/>
      <c r="X16121"/>
      <c r="Y16121"/>
      <c r="Z16121"/>
      <c r="AA16121"/>
      <c r="AB16121"/>
      <c r="AC16121"/>
    </row>
    <row r="16122" spans="2:29" s="14" customFormat="1" x14ac:dyDescent="0.25">
      <c r="B16122"/>
      <c r="C16122"/>
      <c r="D16122"/>
      <c r="E16122"/>
      <c r="F16122"/>
      <c r="G16122"/>
      <c r="H16122"/>
      <c r="I16122"/>
      <c r="J16122"/>
      <c r="K16122" s="91"/>
      <c r="L16122" s="91"/>
      <c r="M16122" s="91"/>
      <c r="R16122"/>
      <c r="S16122"/>
      <c r="T16122"/>
      <c r="U16122"/>
      <c r="V16122"/>
      <c r="W16122"/>
      <c r="X16122"/>
      <c r="Y16122"/>
      <c r="Z16122"/>
      <c r="AA16122"/>
      <c r="AB16122"/>
      <c r="AC16122"/>
    </row>
    <row r="16123" spans="2:29" s="14" customFormat="1" x14ac:dyDescent="0.25">
      <c r="B16123"/>
      <c r="C16123"/>
      <c r="D16123"/>
      <c r="E16123"/>
      <c r="F16123"/>
      <c r="G16123"/>
      <c r="H16123"/>
      <c r="I16123"/>
      <c r="J16123"/>
      <c r="K16123" s="91"/>
      <c r="L16123" s="91"/>
      <c r="M16123" s="91"/>
      <c r="R16123"/>
      <c r="S16123"/>
      <c r="T16123"/>
      <c r="U16123"/>
      <c r="V16123"/>
      <c r="W16123"/>
      <c r="X16123"/>
      <c r="Y16123"/>
      <c r="Z16123"/>
      <c r="AA16123"/>
      <c r="AB16123"/>
      <c r="AC16123"/>
    </row>
    <row r="16124" spans="2:29" s="14" customFormat="1" x14ac:dyDescent="0.25">
      <c r="B16124"/>
      <c r="C16124"/>
      <c r="D16124"/>
      <c r="E16124"/>
      <c r="F16124"/>
      <c r="G16124"/>
      <c r="H16124"/>
      <c r="I16124"/>
      <c r="J16124"/>
      <c r="K16124" s="91"/>
      <c r="L16124" s="91"/>
      <c r="M16124" s="91"/>
      <c r="R16124"/>
      <c r="S16124"/>
      <c r="T16124"/>
      <c r="U16124"/>
      <c r="V16124"/>
      <c r="W16124"/>
      <c r="X16124"/>
      <c r="Y16124"/>
      <c r="Z16124"/>
      <c r="AA16124"/>
      <c r="AB16124"/>
      <c r="AC16124"/>
    </row>
    <row r="16125" spans="2:29" s="14" customFormat="1" x14ac:dyDescent="0.25">
      <c r="B16125"/>
      <c r="C16125"/>
      <c r="D16125"/>
      <c r="E16125"/>
      <c r="F16125"/>
      <c r="G16125"/>
      <c r="H16125"/>
      <c r="I16125"/>
      <c r="J16125"/>
      <c r="K16125" s="91"/>
      <c r="L16125" s="91"/>
      <c r="M16125" s="91"/>
      <c r="R16125"/>
      <c r="S16125"/>
      <c r="T16125"/>
      <c r="U16125"/>
      <c r="V16125"/>
      <c r="W16125"/>
      <c r="X16125"/>
      <c r="Y16125"/>
      <c r="Z16125"/>
      <c r="AA16125"/>
      <c r="AB16125"/>
      <c r="AC16125"/>
    </row>
    <row r="16126" spans="2:29" s="14" customFormat="1" x14ac:dyDescent="0.25">
      <c r="B16126"/>
      <c r="C16126"/>
      <c r="D16126"/>
      <c r="E16126"/>
      <c r="F16126"/>
      <c r="G16126"/>
      <c r="H16126"/>
      <c r="I16126"/>
      <c r="J16126"/>
      <c r="K16126" s="91"/>
      <c r="L16126" s="91"/>
      <c r="M16126" s="91"/>
      <c r="R16126"/>
      <c r="S16126"/>
      <c r="T16126"/>
      <c r="U16126"/>
      <c r="V16126"/>
      <c r="W16126"/>
      <c r="X16126"/>
      <c r="Y16126"/>
      <c r="Z16126"/>
      <c r="AA16126"/>
      <c r="AB16126"/>
      <c r="AC16126"/>
    </row>
    <row r="16127" spans="2:29" s="14" customFormat="1" x14ac:dyDescent="0.25">
      <c r="B16127"/>
      <c r="C16127"/>
      <c r="D16127"/>
      <c r="E16127"/>
      <c r="F16127"/>
      <c r="G16127"/>
      <c r="H16127"/>
      <c r="I16127"/>
      <c r="J16127"/>
      <c r="K16127" s="91"/>
      <c r="L16127" s="91"/>
      <c r="M16127" s="91"/>
      <c r="R16127"/>
      <c r="S16127"/>
      <c r="T16127"/>
      <c r="U16127"/>
      <c r="V16127"/>
      <c r="W16127"/>
      <c r="X16127"/>
      <c r="Y16127"/>
      <c r="Z16127"/>
      <c r="AA16127"/>
      <c r="AB16127"/>
      <c r="AC16127"/>
    </row>
    <row r="16128" spans="2:29" s="14" customFormat="1" x14ac:dyDescent="0.25">
      <c r="B16128"/>
      <c r="C16128"/>
      <c r="D16128"/>
      <c r="E16128"/>
      <c r="F16128"/>
      <c r="G16128"/>
      <c r="H16128"/>
      <c r="I16128"/>
      <c r="J16128"/>
      <c r="K16128" s="91"/>
      <c r="L16128" s="91"/>
      <c r="M16128" s="91"/>
      <c r="R16128"/>
      <c r="S16128"/>
      <c r="T16128"/>
      <c r="U16128"/>
      <c r="V16128"/>
      <c r="W16128"/>
      <c r="X16128"/>
      <c r="Y16128"/>
      <c r="Z16128"/>
      <c r="AA16128"/>
      <c r="AB16128"/>
      <c r="AC16128"/>
    </row>
    <row r="16129" spans="2:29" s="14" customFormat="1" x14ac:dyDescent="0.25">
      <c r="B16129"/>
      <c r="C16129"/>
      <c r="D16129"/>
      <c r="E16129"/>
      <c r="F16129"/>
      <c r="G16129"/>
      <c r="H16129"/>
      <c r="I16129"/>
      <c r="J16129"/>
      <c r="K16129" s="91"/>
      <c r="L16129" s="91"/>
      <c r="M16129" s="91"/>
      <c r="R16129"/>
      <c r="S16129"/>
      <c r="T16129"/>
      <c r="U16129"/>
      <c r="V16129"/>
      <c r="W16129"/>
      <c r="X16129"/>
      <c r="Y16129"/>
      <c r="Z16129"/>
      <c r="AA16129"/>
      <c r="AB16129"/>
      <c r="AC16129"/>
    </row>
    <row r="16130" spans="2:29" s="14" customFormat="1" x14ac:dyDescent="0.25">
      <c r="B16130"/>
      <c r="C16130"/>
      <c r="D16130"/>
      <c r="E16130"/>
      <c r="F16130"/>
      <c r="G16130"/>
      <c r="H16130"/>
      <c r="I16130"/>
      <c r="J16130"/>
      <c r="K16130" s="91"/>
      <c r="L16130" s="91"/>
      <c r="M16130" s="91"/>
      <c r="R16130"/>
      <c r="S16130"/>
      <c r="T16130"/>
      <c r="U16130"/>
      <c r="V16130"/>
      <c r="W16130"/>
      <c r="X16130"/>
      <c r="Y16130"/>
      <c r="Z16130"/>
      <c r="AA16130"/>
      <c r="AB16130"/>
      <c r="AC16130"/>
    </row>
    <row r="16131" spans="2:29" s="14" customFormat="1" x14ac:dyDescent="0.25">
      <c r="B16131"/>
      <c r="C16131"/>
      <c r="D16131"/>
      <c r="E16131"/>
      <c r="F16131"/>
      <c r="G16131"/>
      <c r="H16131"/>
      <c r="I16131"/>
      <c r="J16131"/>
      <c r="K16131" s="91"/>
      <c r="L16131" s="91"/>
      <c r="M16131" s="91"/>
      <c r="R16131"/>
      <c r="S16131"/>
      <c r="T16131"/>
      <c r="U16131"/>
      <c r="V16131"/>
      <c r="W16131"/>
      <c r="X16131"/>
      <c r="Y16131"/>
      <c r="Z16131"/>
      <c r="AA16131"/>
      <c r="AB16131"/>
      <c r="AC16131"/>
    </row>
    <row r="16132" spans="2:29" s="14" customFormat="1" x14ac:dyDescent="0.25">
      <c r="B16132"/>
      <c r="C16132"/>
      <c r="D16132"/>
      <c r="E16132"/>
      <c r="F16132"/>
      <c r="G16132"/>
      <c r="H16132"/>
      <c r="I16132"/>
      <c r="J16132"/>
      <c r="K16132" s="91"/>
      <c r="L16132" s="91"/>
      <c r="M16132" s="91"/>
      <c r="R16132"/>
      <c r="S16132"/>
      <c r="T16132"/>
      <c r="U16132"/>
      <c r="V16132"/>
      <c r="W16132"/>
      <c r="X16132"/>
      <c r="Y16132"/>
      <c r="Z16132"/>
      <c r="AA16132"/>
      <c r="AB16132"/>
      <c r="AC16132"/>
    </row>
    <row r="16133" spans="2:29" s="14" customFormat="1" x14ac:dyDescent="0.25">
      <c r="B16133"/>
      <c r="C16133"/>
      <c r="D16133"/>
      <c r="E16133"/>
      <c r="F16133"/>
      <c r="G16133"/>
      <c r="H16133"/>
      <c r="I16133"/>
      <c r="J16133"/>
      <c r="K16133" s="91"/>
      <c r="L16133" s="91"/>
      <c r="M16133" s="91"/>
      <c r="R16133"/>
      <c r="S16133"/>
      <c r="T16133"/>
      <c r="U16133"/>
      <c r="V16133"/>
      <c r="W16133"/>
      <c r="X16133"/>
      <c r="Y16133"/>
      <c r="Z16133"/>
      <c r="AA16133"/>
      <c r="AB16133"/>
      <c r="AC16133"/>
    </row>
    <row r="16134" spans="2:29" s="14" customFormat="1" x14ac:dyDescent="0.25">
      <c r="B16134"/>
      <c r="C16134"/>
      <c r="D16134"/>
      <c r="E16134"/>
      <c r="F16134"/>
      <c r="G16134"/>
      <c r="H16134"/>
      <c r="I16134"/>
      <c r="J16134"/>
      <c r="K16134" s="91"/>
      <c r="L16134" s="91"/>
      <c r="M16134" s="91"/>
      <c r="R16134"/>
      <c r="S16134"/>
      <c r="T16134"/>
      <c r="U16134"/>
      <c r="V16134"/>
      <c r="W16134"/>
      <c r="X16134"/>
      <c r="Y16134"/>
      <c r="Z16134"/>
      <c r="AA16134"/>
      <c r="AB16134"/>
      <c r="AC16134"/>
    </row>
    <row r="16135" spans="2:29" s="14" customFormat="1" x14ac:dyDescent="0.25">
      <c r="B16135"/>
      <c r="C16135"/>
      <c r="D16135"/>
      <c r="E16135"/>
      <c r="F16135"/>
      <c r="G16135"/>
      <c r="H16135"/>
      <c r="I16135"/>
      <c r="J16135"/>
      <c r="K16135" s="91"/>
      <c r="L16135" s="91"/>
      <c r="M16135" s="91"/>
      <c r="R16135"/>
      <c r="S16135"/>
      <c r="T16135"/>
      <c r="U16135"/>
      <c r="V16135"/>
      <c r="W16135"/>
      <c r="X16135"/>
      <c r="Y16135"/>
      <c r="Z16135"/>
      <c r="AA16135"/>
      <c r="AB16135"/>
      <c r="AC16135"/>
    </row>
    <row r="16136" spans="2:29" s="14" customFormat="1" x14ac:dyDescent="0.25">
      <c r="B16136"/>
      <c r="C16136"/>
      <c r="D16136"/>
      <c r="E16136"/>
      <c r="F16136"/>
      <c r="G16136"/>
      <c r="H16136"/>
      <c r="I16136"/>
      <c r="J16136"/>
      <c r="K16136" s="91"/>
      <c r="L16136" s="91"/>
      <c r="M16136" s="91"/>
      <c r="R16136"/>
      <c r="S16136"/>
      <c r="T16136"/>
      <c r="U16136"/>
      <c r="V16136"/>
      <c r="W16136"/>
      <c r="X16136"/>
      <c r="Y16136"/>
      <c r="Z16136"/>
      <c r="AA16136"/>
      <c r="AB16136"/>
      <c r="AC16136"/>
    </row>
    <row r="16137" spans="2:29" s="14" customFormat="1" x14ac:dyDescent="0.25">
      <c r="B16137"/>
      <c r="C16137"/>
      <c r="D16137"/>
      <c r="E16137"/>
      <c r="F16137"/>
      <c r="G16137"/>
      <c r="H16137"/>
      <c r="I16137"/>
      <c r="J16137"/>
      <c r="K16137" s="91"/>
      <c r="L16137" s="91"/>
      <c r="M16137" s="91"/>
      <c r="R16137"/>
      <c r="S16137"/>
      <c r="T16137"/>
      <c r="U16137"/>
      <c r="V16137"/>
      <c r="W16137"/>
      <c r="X16137"/>
      <c r="Y16137"/>
      <c r="Z16137"/>
      <c r="AA16137"/>
      <c r="AB16137"/>
      <c r="AC16137"/>
    </row>
    <row r="16138" spans="2:29" s="14" customFormat="1" x14ac:dyDescent="0.25">
      <c r="B16138"/>
      <c r="C16138"/>
      <c r="D16138"/>
      <c r="E16138"/>
      <c r="F16138"/>
      <c r="G16138"/>
      <c r="H16138"/>
      <c r="I16138"/>
      <c r="J16138"/>
      <c r="K16138" s="91"/>
      <c r="L16138" s="91"/>
      <c r="M16138" s="91"/>
      <c r="R16138"/>
      <c r="S16138"/>
      <c r="T16138"/>
      <c r="U16138"/>
      <c r="V16138"/>
      <c r="W16138"/>
      <c r="X16138"/>
      <c r="Y16138"/>
      <c r="Z16138"/>
      <c r="AA16138"/>
      <c r="AB16138"/>
      <c r="AC16138"/>
    </row>
    <row r="16139" spans="2:29" s="14" customFormat="1" x14ac:dyDescent="0.25">
      <c r="B16139"/>
      <c r="C16139"/>
      <c r="D16139"/>
      <c r="E16139"/>
      <c r="F16139"/>
      <c r="G16139"/>
      <c r="H16139"/>
      <c r="I16139"/>
      <c r="J16139"/>
      <c r="K16139" s="91"/>
      <c r="L16139" s="91"/>
      <c r="M16139" s="91"/>
      <c r="R16139"/>
      <c r="S16139"/>
      <c r="T16139"/>
      <c r="U16139"/>
      <c r="V16139"/>
      <c r="W16139"/>
      <c r="X16139"/>
      <c r="Y16139"/>
      <c r="Z16139"/>
      <c r="AA16139"/>
      <c r="AB16139"/>
      <c r="AC16139"/>
    </row>
    <row r="16140" spans="2:29" s="14" customFormat="1" x14ac:dyDescent="0.25">
      <c r="B16140"/>
      <c r="C16140"/>
      <c r="D16140"/>
      <c r="E16140"/>
      <c r="F16140"/>
      <c r="G16140"/>
      <c r="H16140"/>
      <c r="I16140"/>
      <c r="J16140"/>
      <c r="K16140" s="91"/>
      <c r="L16140" s="91"/>
      <c r="M16140" s="91"/>
      <c r="R16140"/>
      <c r="S16140"/>
      <c r="T16140"/>
      <c r="U16140"/>
      <c r="V16140"/>
      <c r="W16140"/>
      <c r="X16140"/>
      <c r="Y16140"/>
      <c r="Z16140"/>
      <c r="AA16140"/>
      <c r="AB16140"/>
      <c r="AC16140"/>
    </row>
    <row r="16141" spans="2:29" s="14" customFormat="1" x14ac:dyDescent="0.25">
      <c r="B16141"/>
      <c r="C16141"/>
      <c r="D16141"/>
      <c r="E16141"/>
      <c r="F16141"/>
      <c r="G16141"/>
      <c r="H16141"/>
      <c r="I16141"/>
      <c r="J16141"/>
      <c r="K16141" s="91"/>
      <c r="L16141" s="91"/>
      <c r="M16141" s="91"/>
      <c r="R16141"/>
      <c r="S16141"/>
      <c r="T16141"/>
      <c r="U16141"/>
      <c r="V16141"/>
      <c r="W16141"/>
      <c r="X16141"/>
      <c r="Y16141"/>
      <c r="Z16141"/>
      <c r="AA16141"/>
      <c r="AB16141"/>
      <c r="AC16141"/>
    </row>
    <row r="16142" spans="2:29" s="14" customFormat="1" x14ac:dyDescent="0.25">
      <c r="B16142"/>
      <c r="C16142"/>
      <c r="D16142"/>
      <c r="E16142"/>
      <c r="F16142"/>
      <c r="G16142"/>
      <c r="H16142"/>
      <c r="I16142"/>
      <c r="J16142"/>
      <c r="K16142" s="91"/>
      <c r="L16142" s="91"/>
      <c r="M16142" s="91"/>
      <c r="R16142"/>
      <c r="S16142"/>
      <c r="T16142"/>
      <c r="U16142"/>
      <c r="V16142"/>
      <c r="W16142"/>
      <c r="X16142"/>
      <c r="Y16142"/>
      <c r="Z16142"/>
      <c r="AA16142"/>
      <c r="AB16142"/>
      <c r="AC16142"/>
    </row>
    <row r="16143" spans="2:29" s="14" customFormat="1" x14ac:dyDescent="0.25">
      <c r="B16143"/>
      <c r="C16143"/>
      <c r="D16143"/>
      <c r="E16143"/>
      <c r="F16143"/>
      <c r="G16143"/>
      <c r="H16143"/>
      <c r="I16143"/>
      <c r="J16143"/>
      <c r="K16143" s="91"/>
      <c r="L16143" s="91"/>
      <c r="M16143" s="91"/>
      <c r="R16143"/>
      <c r="S16143"/>
      <c r="T16143"/>
      <c r="U16143"/>
      <c r="V16143"/>
      <c r="W16143"/>
      <c r="X16143"/>
      <c r="Y16143"/>
      <c r="Z16143"/>
      <c r="AA16143"/>
      <c r="AB16143"/>
      <c r="AC16143"/>
    </row>
    <row r="16144" spans="2:29" s="14" customFormat="1" x14ac:dyDescent="0.25">
      <c r="B16144"/>
      <c r="C16144"/>
      <c r="D16144"/>
      <c r="E16144"/>
      <c r="F16144"/>
      <c r="G16144"/>
      <c r="H16144"/>
      <c r="I16144"/>
      <c r="J16144"/>
      <c r="K16144" s="91"/>
      <c r="L16144" s="91"/>
      <c r="M16144" s="91"/>
      <c r="R16144"/>
      <c r="S16144"/>
      <c r="T16144"/>
      <c r="U16144"/>
      <c r="V16144"/>
      <c r="W16144"/>
      <c r="X16144"/>
      <c r="Y16144"/>
      <c r="Z16144"/>
      <c r="AA16144"/>
      <c r="AB16144"/>
      <c r="AC16144"/>
    </row>
    <row r="16145" spans="2:29" s="14" customFormat="1" x14ac:dyDescent="0.25">
      <c r="B16145"/>
      <c r="C16145"/>
      <c r="D16145"/>
      <c r="E16145"/>
      <c r="F16145"/>
      <c r="G16145"/>
      <c r="H16145"/>
      <c r="I16145"/>
      <c r="J16145"/>
      <c r="K16145" s="91"/>
      <c r="L16145" s="91"/>
      <c r="M16145" s="91"/>
      <c r="R16145"/>
      <c r="S16145"/>
      <c r="T16145"/>
      <c r="U16145"/>
      <c r="V16145"/>
      <c r="W16145"/>
      <c r="X16145"/>
      <c r="Y16145"/>
      <c r="Z16145"/>
      <c r="AA16145"/>
      <c r="AB16145"/>
      <c r="AC16145"/>
    </row>
    <row r="16146" spans="2:29" s="14" customFormat="1" x14ac:dyDescent="0.25">
      <c r="B16146"/>
      <c r="C16146"/>
      <c r="D16146"/>
      <c r="E16146"/>
      <c r="F16146"/>
      <c r="G16146"/>
      <c r="H16146"/>
      <c r="I16146"/>
      <c r="J16146"/>
      <c r="K16146" s="91"/>
      <c r="L16146" s="91"/>
      <c r="M16146" s="91"/>
      <c r="R16146"/>
      <c r="S16146"/>
      <c r="T16146"/>
      <c r="U16146"/>
      <c r="V16146"/>
      <c r="W16146"/>
      <c r="X16146"/>
      <c r="Y16146"/>
      <c r="Z16146"/>
      <c r="AA16146"/>
      <c r="AB16146"/>
      <c r="AC16146"/>
    </row>
    <row r="16147" spans="2:29" s="14" customFormat="1" x14ac:dyDescent="0.25">
      <c r="B16147"/>
      <c r="C16147"/>
      <c r="D16147"/>
      <c r="E16147"/>
      <c r="F16147"/>
      <c r="G16147"/>
      <c r="H16147"/>
      <c r="I16147"/>
      <c r="J16147"/>
      <c r="K16147" s="91"/>
      <c r="L16147" s="91"/>
      <c r="M16147" s="91"/>
      <c r="R16147"/>
      <c r="S16147"/>
      <c r="T16147"/>
      <c r="U16147"/>
      <c r="V16147"/>
      <c r="W16147"/>
      <c r="X16147"/>
      <c r="Y16147"/>
      <c r="Z16147"/>
      <c r="AA16147"/>
      <c r="AB16147"/>
      <c r="AC16147"/>
    </row>
    <row r="16148" spans="2:29" s="14" customFormat="1" x14ac:dyDescent="0.25">
      <c r="B16148"/>
      <c r="C16148"/>
      <c r="D16148"/>
      <c r="E16148"/>
      <c r="F16148"/>
      <c r="G16148"/>
      <c r="H16148"/>
      <c r="I16148"/>
      <c r="J16148"/>
      <c r="K16148" s="91"/>
      <c r="L16148" s="91"/>
      <c r="M16148" s="91"/>
      <c r="R16148"/>
      <c r="S16148"/>
      <c r="T16148"/>
      <c r="U16148"/>
      <c r="V16148"/>
      <c r="W16148"/>
      <c r="X16148"/>
      <c r="Y16148"/>
      <c r="Z16148"/>
      <c r="AA16148"/>
      <c r="AB16148"/>
      <c r="AC16148"/>
    </row>
    <row r="16149" spans="2:29" s="14" customFormat="1" x14ac:dyDescent="0.25">
      <c r="B16149"/>
      <c r="C16149"/>
      <c r="D16149"/>
      <c r="E16149"/>
      <c r="F16149"/>
      <c r="G16149"/>
      <c r="H16149"/>
      <c r="I16149"/>
      <c r="J16149"/>
      <c r="K16149" s="91"/>
      <c r="L16149" s="91"/>
      <c r="M16149" s="91"/>
      <c r="R16149"/>
      <c r="S16149"/>
      <c r="T16149"/>
      <c r="U16149"/>
      <c r="V16149"/>
      <c r="W16149"/>
      <c r="X16149"/>
      <c r="Y16149"/>
      <c r="Z16149"/>
      <c r="AA16149"/>
      <c r="AB16149"/>
      <c r="AC16149"/>
    </row>
    <row r="16150" spans="2:29" s="14" customFormat="1" x14ac:dyDescent="0.25">
      <c r="B16150"/>
      <c r="C16150"/>
      <c r="D16150"/>
      <c r="E16150"/>
      <c r="F16150"/>
      <c r="G16150"/>
      <c r="H16150"/>
      <c r="I16150"/>
      <c r="J16150"/>
      <c r="K16150" s="91"/>
      <c r="L16150" s="91"/>
      <c r="M16150" s="91"/>
      <c r="R16150"/>
      <c r="S16150"/>
      <c r="T16150"/>
      <c r="U16150"/>
      <c r="V16150"/>
      <c r="W16150"/>
      <c r="X16150"/>
      <c r="Y16150"/>
      <c r="Z16150"/>
      <c r="AA16150"/>
      <c r="AB16150"/>
      <c r="AC16150"/>
    </row>
    <row r="16151" spans="2:29" s="14" customFormat="1" x14ac:dyDescent="0.25">
      <c r="B16151"/>
      <c r="C16151"/>
      <c r="D16151"/>
      <c r="E16151"/>
      <c r="F16151"/>
      <c r="G16151"/>
      <c r="H16151"/>
      <c r="I16151"/>
      <c r="J16151"/>
      <c r="K16151" s="91"/>
      <c r="L16151" s="91"/>
      <c r="M16151" s="91"/>
      <c r="R16151"/>
      <c r="S16151"/>
      <c r="T16151"/>
      <c r="U16151"/>
      <c r="V16151"/>
      <c r="W16151"/>
      <c r="X16151"/>
      <c r="Y16151"/>
      <c r="Z16151"/>
      <c r="AA16151"/>
      <c r="AB16151"/>
      <c r="AC16151"/>
    </row>
    <row r="16152" spans="2:29" s="14" customFormat="1" x14ac:dyDescent="0.25">
      <c r="B16152"/>
      <c r="C16152"/>
      <c r="D16152"/>
      <c r="E16152"/>
      <c r="F16152"/>
      <c r="G16152"/>
      <c r="H16152"/>
      <c r="I16152"/>
      <c r="J16152"/>
      <c r="K16152" s="91"/>
      <c r="L16152" s="91"/>
      <c r="M16152" s="91"/>
      <c r="R16152"/>
      <c r="S16152"/>
      <c r="T16152"/>
      <c r="U16152"/>
      <c r="V16152"/>
      <c r="W16152"/>
      <c r="X16152"/>
      <c r="Y16152"/>
      <c r="Z16152"/>
      <c r="AA16152"/>
      <c r="AB16152"/>
      <c r="AC16152"/>
    </row>
    <row r="16153" spans="2:29" s="14" customFormat="1" x14ac:dyDescent="0.25">
      <c r="B16153"/>
      <c r="C16153"/>
      <c r="D16153"/>
      <c r="E16153"/>
      <c r="F16153"/>
      <c r="G16153"/>
      <c r="H16153"/>
      <c r="I16153"/>
      <c r="J16153"/>
      <c r="K16153" s="91"/>
      <c r="L16153" s="91"/>
      <c r="M16153" s="91"/>
      <c r="R16153"/>
      <c r="S16153"/>
      <c r="T16153"/>
      <c r="U16153"/>
      <c r="V16153"/>
      <c r="W16153"/>
      <c r="X16153"/>
      <c r="Y16153"/>
      <c r="Z16153"/>
      <c r="AA16153"/>
      <c r="AB16153"/>
      <c r="AC16153"/>
    </row>
    <row r="16154" spans="2:29" s="14" customFormat="1" x14ac:dyDescent="0.25">
      <c r="B16154"/>
      <c r="C16154"/>
      <c r="D16154"/>
      <c r="E16154"/>
      <c r="F16154"/>
      <c r="G16154"/>
      <c r="H16154"/>
      <c r="I16154"/>
      <c r="J16154"/>
      <c r="K16154" s="91"/>
      <c r="L16154" s="91"/>
      <c r="M16154" s="91"/>
      <c r="R16154"/>
      <c r="S16154"/>
      <c r="T16154"/>
      <c r="U16154"/>
      <c r="V16154"/>
      <c r="W16154"/>
      <c r="X16154"/>
      <c r="Y16154"/>
      <c r="Z16154"/>
      <c r="AA16154"/>
      <c r="AB16154"/>
      <c r="AC16154"/>
    </row>
    <row r="16155" spans="2:29" s="14" customFormat="1" x14ac:dyDescent="0.25">
      <c r="B16155"/>
      <c r="C16155"/>
      <c r="D16155"/>
      <c r="E16155"/>
      <c r="F16155"/>
      <c r="G16155"/>
      <c r="H16155"/>
      <c r="I16155"/>
      <c r="J16155"/>
      <c r="K16155" s="91"/>
      <c r="L16155" s="91"/>
      <c r="M16155" s="91"/>
      <c r="R16155"/>
      <c r="S16155"/>
      <c r="T16155"/>
      <c r="U16155"/>
      <c r="V16155"/>
      <c r="W16155"/>
      <c r="X16155"/>
      <c r="Y16155"/>
      <c r="Z16155"/>
      <c r="AA16155"/>
      <c r="AB16155"/>
      <c r="AC16155"/>
    </row>
    <row r="16156" spans="2:29" s="14" customFormat="1" x14ac:dyDescent="0.25">
      <c r="B16156"/>
      <c r="C16156"/>
      <c r="D16156"/>
      <c r="E16156"/>
      <c r="F16156"/>
      <c r="G16156"/>
      <c r="H16156"/>
      <c r="I16156"/>
      <c r="J16156"/>
      <c r="K16156" s="91"/>
      <c r="L16156" s="91"/>
      <c r="M16156" s="91"/>
      <c r="R16156"/>
      <c r="S16156"/>
      <c r="T16156"/>
      <c r="U16156"/>
      <c r="V16156"/>
      <c r="W16156"/>
      <c r="X16156"/>
      <c r="Y16156"/>
      <c r="Z16156"/>
      <c r="AA16156"/>
      <c r="AB16156"/>
      <c r="AC16156"/>
    </row>
    <row r="16157" spans="2:29" s="14" customFormat="1" x14ac:dyDescent="0.25">
      <c r="B16157"/>
      <c r="C16157"/>
      <c r="D16157"/>
      <c r="E16157"/>
      <c r="F16157"/>
      <c r="G16157"/>
      <c r="H16157"/>
      <c r="I16157"/>
      <c r="J16157"/>
      <c r="K16157" s="91"/>
      <c r="L16157" s="91"/>
      <c r="M16157" s="91"/>
      <c r="R16157"/>
      <c r="S16157"/>
      <c r="T16157"/>
      <c r="U16157"/>
      <c r="V16157"/>
      <c r="W16157"/>
      <c r="X16157"/>
      <c r="Y16157"/>
      <c r="Z16157"/>
      <c r="AA16157"/>
      <c r="AB16157"/>
      <c r="AC16157"/>
    </row>
    <row r="16158" spans="2:29" s="14" customFormat="1" x14ac:dyDescent="0.25">
      <c r="B16158"/>
      <c r="C16158"/>
      <c r="D16158"/>
      <c r="E16158"/>
      <c r="F16158"/>
      <c r="G16158"/>
      <c r="H16158"/>
      <c r="I16158"/>
      <c r="J16158"/>
      <c r="K16158" s="91"/>
      <c r="L16158" s="91"/>
      <c r="M16158" s="91"/>
      <c r="R16158"/>
      <c r="S16158"/>
      <c r="T16158"/>
      <c r="U16158"/>
      <c r="V16158"/>
      <c r="W16158"/>
      <c r="X16158"/>
      <c r="Y16158"/>
      <c r="Z16158"/>
      <c r="AA16158"/>
      <c r="AB16158"/>
      <c r="AC16158"/>
    </row>
    <row r="16159" spans="2:29" s="14" customFormat="1" x14ac:dyDescent="0.25">
      <c r="B16159"/>
      <c r="C16159"/>
      <c r="D16159"/>
      <c r="E16159"/>
      <c r="F16159"/>
      <c r="G16159"/>
      <c r="H16159"/>
      <c r="I16159"/>
      <c r="J16159"/>
      <c r="K16159" s="91"/>
      <c r="L16159" s="91"/>
      <c r="M16159" s="91"/>
      <c r="R16159"/>
      <c r="S16159"/>
      <c r="T16159"/>
      <c r="U16159"/>
      <c r="V16159"/>
      <c r="W16159"/>
      <c r="X16159"/>
      <c r="Y16159"/>
      <c r="Z16159"/>
      <c r="AA16159"/>
      <c r="AB16159"/>
      <c r="AC16159"/>
    </row>
    <row r="16160" spans="2:29" s="14" customFormat="1" x14ac:dyDescent="0.25">
      <c r="B16160"/>
      <c r="C16160"/>
      <c r="D16160"/>
      <c r="E16160"/>
      <c r="F16160"/>
      <c r="G16160"/>
      <c r="H16160"/>
      <c r="I16160"/>
      <c r="J16160"/>
      <c r="K16160" s="91"/>
      <c r="L16160" s="91"/>
      <c r="M16160" s="91"/>
      <c r="R16160"/>
      <c r="S16160"/>
      <c r="T16160"/>
      <c r="U16160"/>
      <c r="V16160"/>
      <c r="W16160"/>
      <c r="X16160"/>
      <c r="Y16160"/>
      <c r="Z16160"/>
      <c r="AA16160"/>
      <c r="AB16160"/>
      <c r="AC16160"/>
    </row>
    <row r="16161" spans="2:29" s="14" customFormat="1" x14ac:dyDescent="0.25">
      <c r="B16161"/>
      <c r="C16161"/>
      <c r="D16161"/>
      <c r="E16161"/>
      <c r="F16161"/>
      <c r="G16161"/>
      <c r="H16161"/>
      <c r="I16161"/>
      <c r="J16161"/>
      <c r="K16161" s="91"/>
      <c r="L16161" s="91"/>
      <c r="M16161" s="91"/>
      <c r="R16161"/>
      <c r="S16161"/>
      <c r="T16161"/>
      <c r="U16161"/>
      <c r="V16161"/>
      <c r="W16161"/>
      <c r="X16161"/>
      <c r="Y16161"/>
      <c r="Z16161"/>
      <c r="AA16161"/>
      <c r="AB16161"/>
      <c r="AC16161"/>
    </row>
    <row r="16162" spans="2:29" s="14" customFormat="1" x14ac:dyDescent="0.25">
      <c r="B16162"/>
      <c r="C16162"/>
      <c r="D16162"/>
      <c r="E16162"/>
      <c r="F16162"/>
      <c r="G16162"/>
      <c r="H16162"/>
      <c r="I16162"/>
      <c r="J16162"/>
      <c r="K16162" s="91"/>
      <c r="L16162" s="91"/>
      <c r="M16162" s="91"/>
      <c r="R16162"/>
      <c r="S16162"/>
      <c r="T16162"/>
      <c r="U16162"/>
      <c r="V16162"/>
      <c r="W16162"/>
      <c r="X16162"/>
      <c r="Y16162"/>
      <c r="Z16162"/>
      <c r="AA16162"/>
      <c r="AB16162"/>
      <c r="AC16162"/>
    </row>
    <row r="16163" spans="2:29" s="14" customFormat="1" x14ac:dyDescent="0.25">
      <c r="B16163"/>
      <c r="C16163"/>
      <c r="D16163"/>
      <c r="E16163"/>
      <c r="F16163"/>
      <c r="G16163"/>
      <c r="H16163"/>
      <c r="I16163"/>
      <c r="J16163"/>
      <c r="K16163" s="91"/>
      <c r="L16163" s="91"/>
      <c r="M16163" s="91"/>
      <c r="R16163"/>
      <c r="S16163"/>
      <c r="T16163"/>
      <c r="U16163"/>
      <c r="V16163"/>
      <c r="W16163"/>
      <c r="X16163"/>
      <c r="Y16163"/>
      <c r="Z16163"/>
      <c r="AA16163"/>
      <c r="AB16163"/>
      <c r="AC16163"/>
    </row>
    <row r="16164" spans="2:29" s="14" customFormat="1" x14ac:dyDescent="0.25">
      <c r="B16164"/>
      <c r="C16164"/>
      <c r="D16164"/>
      <c r="E16164"/>
      <c r="F16164"/>
      <c r="G16164"/>
      <c r="H16164"/>
      <c r="I16164"/>
      <c r="J16164"/>
      <c r="K16164" s="91"/>
      <c r="L16164" s="91"/>
      <c r="M16164" s="91"/>
      <c r="R16164"/>
      <c r="S16164"/>
      <c r="T16164"/>
      <c r="U16164"/>
      <c r="V16164"/>
      <c r="W16164"/>
      <c r="X16164"/>
      <c r="Y16164"/>
      <c r="Z16164"/>
      <c r="AA16164"/>
      <c r="AB16164"/>
      <c r="AC16164"/>
    </row>
    <row r="16165" spans="2:29" s="14" customFormat="1" x14ac:dyDescent="0.25">
      <c r="B16165"/>
      <c r="C16165"/>
      <c r="D16165"/>
      <c r="E16165"/>
      <c r="F16165"/>
      <c r="G16165"/>
      <c r="H16165"/>
      <c r="I16165"/>
      <c r="J16165"/>
      <c r="K16165" s="91"/>
      <c r="L16165" s="91"/>
      <c r="M16165" s="91"/>
      <c r="R16165"/>
      <c r="S16165"/>
      <c r="T16165"/>
      <c r="U16165"/>
      <c r="V16165"/>
      <c r="W16165"/>
      <c r="X16165"/>
      <c r="Y16165"/>
      <c r="Z16165"/>
      <c r="AA16165"/>
      <c r="AB16165"/>
      <c r="AC16165"/>
    </row>
    <row r="16166" spans="2:29" s="14" customFormat="1" x14ac:dyDescent="0.25">
      <c r="B16166"/>
      <c r="C16166"/>
      <c r="D16166"/>
      <c r="E16166"/>
      <c r="F16166"/>
      <c r="G16166"/>
      <c r="H16166"/>
      <c r="I16166"/>
      <c r="J16166"/>
      <c r="K16166" s="91"/>
      <c r="L16166" s="91"/>
      <c r="M16166" s="91"/>
      <c r="R16166"/>
      <c r="S16166"/>
      <c r="T16166"/>
      <c r="U16166"/>
      <c r="V16166"/>
      <c r="W16166"/>
      <c r="X16166"/>
      <c r="Y16166"/>
      <c r="Z16166"/>
      <c r="AA16166"/>
      <c r="AB16166"/>
      <c r="AC16166"/>
    </row>
    <row r="16167" spans="2:29" s="14" customFormat="1" x14ac:dyDescent="0.25">
      <c r="B16167"/>
      <c r="C16167"/>
      <c r="D16167"/>
      <c r="E16167"/>
      <c r="F16167"/>
      <c r="G16167"/>
      <c r="H16167"/>
      <c r="I16167"/>
      <c r="J16167"/>
      <c r="K16167" s="91"/>
      <c r="L16167" s="91"/>
      <c r="M16167" s="91"/>
      <c r="R16167"/>
      <c r="S16167"/>
      <c r="T16167"/>
      <c r="U16167"/>
      <c r="V16167"/>
      <c r="W16167"/>
      <c r="X16167"/>
      <c r="Y16167"/>
      <c r="Z16167"/>
      <c r="AA16167"/>
      <c r="AB16167"/>
      <c r="AC16167"/>
    </row>
    <row r="16168" spans="2:29" s="14" customFormat="1" x14ac:dyDescent="0.25">
      <c r="B16168"/>
      <c r="C16168"/>
      <c r="D16168"/>
      <c r="E16168"/>
      <c r="F16168"/>
      <c r="G16168"/>
      <c r="H16168"/>
      <c r="I16168"/>
      <c r="J16168"/>
      <c r="K16168" s="91"/>
      <c r="L16168" s="91"/>
      <c r="M16168" s="91"/>
      <c r="R16168"/>
      <c r="S16168"/>
      <c r="T16168"/>
      <c r="U16168"/>
      <c r="V16168"/>
      <c r="W16168"/>
      <c r="X16168"/>
      <c r="Y16168"/>
      <c r="Z16168"/>
      <c r="AA16168"/>
      <c r="AB16168"/>
      <c r="AC16168"/>
    </row>
    <row r="16169" spans="2:29" s="14" customFormat="1" x14ac:dyDescent="0.25">
      <c r="B16169"/>
      <c r="C16169"/>
      <c r="D16169"/>
      <c r="E16169"/>
      <c r="F16169"/>
      <c r="G16169"/>
      <c r="H16169"/>
      <c r="I16169"/>
      <c r="J16169"/>
      <c r="K16169" s="91"/>
      <c r="L16169" s="91"/>
      <c r="M16169" s="91"/>
      <c r="R16169"/>
      <c r="S16169"/>
      <c r="T16169"/>
      <c r="U16169"/>
      <c r="V16169"/>
      <c r="W16169"/>
      <c r="X16169"/>
      <c r="Y16169"/>
      <c r="Z16169"/>
      <c r="AA16169"/>
      <c r="AB16169"/>
      <c r="AC16169"/>
    </row>
    <row r="16170" spans="2:29" s="14" customFormat="1" x14ac:dyDescent="0.25">
      <c r="B16170"/>
      <c r="C16170"/>
      <c r="D16170"/>
      <c r="E16170"/>
      <c r="F16170"/>
      <c r="G16170"/>
      <c r="H16170"/>
      <c r="I16170"/>
      <c r="J16170"/>
      <c r="K16170" s="91"/>
      <c r="L16170" s="91"/>
      <c r="M16170" s="91"/>
      <c r="R16170"/>
      <c r="S16170"/>
      <c r="T16170"/>
      <c r="U16170"/>
      <c r="V16170"/>
      <c r="W16170"/>
      <c r="X16170"/>
      <c r="Y16170"/>
      <c r="Z16170"/>
      <c r="AA16170"/>
      <c r="AB16170"/>
      <c r="AC16170"/>
    </row>
    <row r="16171" spans="2:29" s="14" customFormat="1" x14ac:dyDescent="0.25">
      <c r="B16171"/>
      <c r="C16171"/>
      <c r="D16171"/>
      <c r="E16171"/>
      <c r="F16171"/>
      <c r="G16171"/>
      <c r="H16171"/>
      <c r="I16171"/>
      <c r="J16171"/>
      <c r="K16171" s="91"/>
      <c r="L16171" s="91"/>
      <c r="M16171" s="91"/>
      <c r="R16171"/>
      <c r="S16171"/>
      <c r="T16171"/>
      <c r="U16171"/>
      <c r="V16171"/>
      <c r="W16171"/>
      <c r="X16171"/>
      <c r="Y16171"/>
      <c r="Z16171"/>
      <c r="AA16171"/>
      <c r="AB16171"/>
      <c r="AC16171"/>
    </row>
    <row r="16172" spans="2:29" s="14" customFormat="1" x14ac:dyDescent="0.25">
      <c r="B16172"/>
      <c r="C16172"/>
      <c r="D16172"/>
      <c r="E16172"/>
      <c r="F16172"/>
      <c r="G16172"/>
      <c r="H16172"/>
      <c r="I16172"/>
      <c r="J16172"/>
      <c r="K16172" s="91"/>
      <c r="L16172" s="91"/>
      <c r="M16172" s="91"/>
      <c r="R16172"/>
      <c r="S16172"/>
      <c r="T16172"/>
      <c r="U16172"/>
      <c r="V16172"/>
      <c r="W16172"/>
      <c r="X16172"/>
      <c r="Y16172"/>
      <c r="Z16172"/>
      <c r="AA16172"/>
      <c r="AB16172"/>
      <c r="AC16172"/>
    </row>
    <row r="16173" spans="2:29" s="14" customFormat="1" x14ac:dyDescent="0.25">
      <c r="B16173"/>
      <c r="C16173"/>
      <c r="D16173"/>
      <c r="E16173"/>
      <c r="F16173"/>
      <c r="G16173"/>
      <c r="H16173"/>
      <c r="I16173"/>
      <c r="J16173"/>
      <c r="K16173" s="91"/>
      <c r="L16173" s="91"/>
      <c r="M16173" s="91"/>
      <c r="R16173"/>
      <c r="S16173"/>
      <c r="T16173"/>
      <c r="U16173"/>
      <c r="V16173"/>
      <c r="W16173"/>
      <c r="X16173"/>
      <c r="Y16173"/>
      <c r="Z16173"/>
      <c r="AA16173"/>
      <c r="AB16173"/>
      <c r="AC16173"/>
    </row>
    <row r="16174" spans="2:29" s="14" customFormat="1" x14ac:dyDescent="0.25">
      <c r="B16174"/>
      <c r="C16174"/>
      <c r="D16174"/>
      <c r="E16174"/>
      <c r="F16174"/>
      <c r="G16174"/>
      <c r="H16174"/>
      <c r="I16174"/>
      <c r="J16174"/>
      <c r="K16174" s="91"/>
      <c r="L16174" s="91"/>
      <c r="M16174" s="91"/>
      <c r="R16174"/>
      <c r="S16174"/>
      <c r="T16174"/>
      <c r="U16174"/>
      <c r="V16174"/>
      <c r="W16174"/>
      <c r="X16174"/>
      <c r="Y16174"/>
      <c r="Z16174"/>
      <c r="AA16174"/>
      <c r="AB16174"/>
      <c r="AC16174"/>
    </row>
    <row r="16175" spans="2:29" s="14" customFormat="1" x14ac:dyDescent="0.25">
      <c r="B16175"/>
      <c r="C16175"/>
      <c r="D16175"/>
      <c r="E16175"/>
      <c r="F16175"/>
      <c r="G16175"/>
      <c r="H16175"/>
      <c r="I16175"/>
      <c r="J16175"/>
      <c r="K16175" s="91"/>
      <c r="L16175" s="91"/>
      <c r="M16175" s="91"/>
      <c r="R16175"/>
      <c r="S16175"/>
      <c r="T16175"/>
      <c r="U16175"/>
      <c r="V16175"/>
      <c r="W16175"/>
      <c r="X16175"/>
      <c r="Y16175"/>
      <c r="Z16175"/>
      <c r="AA16175"/>
      <c r="AB16175"/>
      <c r="AC16175"/>
    </row>
    <row r="16176" spans="2:29" s="14" customFormat="1" x14ac:dyDescent="0.25">
      <c r="B16176"/>
      <c r="C16176"/>
      <c r="D16176"/>
      <c r="E16176"/>
      <c r="F16176"/>
      <c r="G16176"/>
      <c r="H16176"/>
      <c r="I16176"/>
      <c r="J16176"/>
      <c r="K16176" s="91"/>
      <c r="L16176" s="91"/>
      <c r="M16176" s="91"/>
      <c r="R16176"/>
      <c r="S16176"/>
      <c r="T16176"/>
      <c r="U16176"/>
      <c r="V16176"/>
      <c r="W16176"/>
      <c r="X16176"/>
      <c r="Y16176"/>
      <c r="Z16176"/>
      <c r="AA16176"/>
      <c r="AB16176"/>
      <c r="AC16176"/>
    </row>
    <row r="16177" spans="2:29" s="14" customFormat="1" x14ac:dyDescent="0.25">
      <c r="B16177"/>
      <c r="C16177"/>
      <c r="D16177"/>
      <c r="E16177"/>
      <c r="F16177"/>
      <c r="G16177"/>
      <c r="H16177"/>
      <c r="I16177"/>
      <c r="J16177"/>
      <c r="K16177" s="91"/>
      <c r="L16177" s="91"/>
      <c r="M16177" s="91"/>
      <c r="R16177"/>
      <c r="S16177"/>
      <c r="T16177"/>
      <c r="U16177"/>
      <c r="V16177"/>
      <c r="W16177"/>
      <c r="X16177"/>
      <c r="Y16177"/>
      <c r="Z16177"/>
      <c r="AA16177"/>
      <c r="AB16177"/>
      <c r="AC16177"/>
    </row>
    <row r="16178" spans="2:29" s="14" customFormat="1" x14ac:dyDescent="0.25">
      <c r="B16178"/>
      <c r="C16178"/>
      <c r="D16178"/>
      <c r="E16178"/>
      <c r="F16178"/>
      <c r="G16178"/>
      <c r="H16178"/>
      <c r="I16178"/>
      <c r="J16178"/>
      <c r="K16178" s="91"/>
      <c r="L16178" s="91"/>
      <c r="M16178" s="91"/>
      <c r="R16178"/>
      <c r="S16178"/>
      <c r="T16178"/>
      <c r="U16178"/>
      <c r="V16178"/>
      <c r="W16178"/>
      <c r="X16178"/>
      <c r="Y16178"/>
      <c r="Z16178"/>
      <c r="AA16178"/>
      <c r="AB16178"/>
      <c r="AC16178"/>
    </row>
    <row r="16179" spans="2:29" s="14" customFormat="1" x14ac:dyDescent="0.25">
      <c r="B16179"/>
      <c r="C16179"/>
      <c r="D16179"/>
      <c r="E16179"/>
      <c r="F16179"/>
      <c r="G16179"/>
      <c r="H16179"/>
      <c r="I16179"/>
      <c r="J16179"/>
      <c r="K16179" s="91"/>
      <c r="L16179" s="91"/>
      <c r="M16179" s="91"/>
      <c r="R16179"/>
      <c r="S16179"/>
      <c r="T16179"/>
      <c r="U16179"/>
      <c r="V16179"/>
      <c r="W16179"/>
      <c r="X16179"/>
      <c r="Y16179"/>
      <c r="Z16179"/>
      <c r="AA16179"/>
      <c r="AB16179"/>
      <c r="AC16179"/>
    </row>
    <row r="16180" spans="2:29" s="14" customFormat="1" x14ac:dyDescent="0.25">
      <c r="B16180"/>
      <c r="C16180"/>
      <c r="D16180"/>
      <c r="E16180"/>
      <c r="F16180"/>
      <c r="G16180"/>
      <c r="H16180"/>
      <c r="I16180"/>
      <c r="J16180"/>
      <c r="K16180" s="91"/>
      <c r="L16180" s="91"/>
      <c r="M16180" s="91"/>
      <c r="R16180"/>
      <c r="S16180"/>
      <c r="T16180"/>
      <c r="U16180"/>
      <c r="V16180"/>
      <c r="W16180"/>
      <c r="X16180"/>
      <c r="Y16180"/>
      <c r="Z16180"/>
      <c r="AA16180"/>
      <c r="AB16180"/>
      <c r="AC16180"/>
    </row>
    <row r="16181" spans="2:29" s="14" customFormat="1" x14ac:dyDescent="0.25">
      <c r="B16181"/>
      <c r="C16181"/>
      <c r="D16181"/>
      <c r="E16181"/>
      <c r="F16181"/>
      <c r="G16181"/>
      <c r="H16181"/>
      <c r="I16181"/>
      <c r="J16181"/>
      <c r="K16181" s="91"/>
      <c r="L16181" s="91"/>
      <c r="M16181" s="91"/>
      <c r="R16181"/>
      <c r="S16181"/>
      <c r="T16181"/>
      <c r="U16181"/>
      <c r="V16181"/>
      <c r="W16181"/>
      <c r="X16181"/>
      <c r="Y16181"/>
      <c r="Z16181"/>
      <c r="AA16181"/>
      <c r="AB16181"/>
      <c r="AC16181"/>
    </row>
    <row r="16182" spans="2:29" s="14" customFormat="1" x14ac:dyDescent="0.25">
      <c r="B16182"/>
      <c r="C16182"/>
      <c r="D16182"/>
      <c r="E16182"/>
      <c r="F16182"/>
      <c r="G16182"/>
      <c r="H16182"/>
      <c r="I16182"/>
      <c r="J16182"/>
      <c r="K16182" s="91"/>
      <c r="L16182" s="91"/>
      <c r="M16182" s="91"/>
      <c r="R16182"/>
      <c r="S16182"/>
      <c r="T16182"/>
      <c r="U16182"/>
      <c r="V16182"/>
      <c r="W16182"/>
      <c r="X16182"/>
      <c r="Y16182"/>
      <c r="Z16182"/>
      <c r="AA16182"/>
      <c r="AB16182"/>
      <c r="AC16182"/>
    </row>
    <row r="16183" spans="2:29" s="14" customFormat="1" x14ac:dyDescent="0.25">
      <c r="B16183"/>
      <c r="C16183"/>
      <c r="D16183"/>
      <c r="E16183"/>
      <c r="F16183"/>
      <c r="G16183"/>
      <c r="H16183"/>
      <c r="I16183"/>
      <c r="J16183"/>
      <c r="K16183" s="91"/>
      <c r="L16183" s="91"/>
      <c r="M16183" s="91"/>
      <c r="R16183"/>
      <c r="S16183"/>
      <c r="T16183"/>
      <c r="U16183"/>
      <c r="V16183"/>
      <c r="W16183"/>
      <c r="X16183"/>
      <c r="Y16183"/>
      <c r="Z16183"/>
      <c r="AA16183"/>
      <c r="AB16183"/>
      <c r="AC16183"/>
    </row>
    <row r="16184" spans="2:29" s="14" customFormat="1" x14ac:dyDescent="0.25">
      <c r="B16184"/>
      <c r="C16184"/>
      <c r="D16184"/>
      <c r="E16184"/>
      <c r="F16184"/>
      <c r="G16184"/>
      <c r="H16184"/>
      <c r="I16184"/>
      <c r="J16184"/>
      <c r="K16184" s="91"/>
      <c r="L16184" s="91"/>
      <c r="M16184" s="91"/>
      <c r="R16184"/>
      <c r="S16184"/>
      <c r="T16184"/>
      <c r="U16184"/>
      <c r="V16184"/>
      <c r="W16184"/>
      <c r="X16184"/>
      <c r="Y16184"/>
      <c r="Z16184"/>
      <c r="AA16184"/>
      <c r="AB16184"/>
      <c r="AC16184"/>
    </row>
    <row r="16185" spans="2:29" s="14" customFormat="1" x14ac:dyDescent="0.25">
      <c r="B16185"/>
      <c r="C16185"/>
      <c r="D16185"/>
      <c r="E16185"/>
      <c r="F16185"/>
      <c r="G16185"/>
      <c r="H16185"/>
      <c r="I16185"/>
      <c r="J16185"/>
      <c r="K16185" s="91"/>
      <c r="L16185" s="91"/>
      <c r="M16185" s="91"/>
      <c r="R16185"/>
      <c r="S16185"/>
      <c r="T16185"/>
      <c r="U16185"/>
      <c r="V16185"/>
      <c r="W16185"/>
      <c r="X16185"/>
      <c r="Y16185"/>
      <c r="Z16185"/>
      <c r="AA16185"/>
      <c r="AB16185"/>
      <c r="AC16185"/>
    </row>
    <row r="16186" spans="2:29" s="14" customFormat="1" x14ac:dyDescent="0.25">
      <c r="B16186"/>
      <c r="C16186"/>
      <c r="D16186"/>
      <c r="E16186"/>
      <c r="F16186"/>
      <c r="G16186"/>
      <c r="H16186"/>
      <c r="I16186"/>
      <c r="J16186"/>
      <c r="K16186" s="91"/>
      <c r="L16186" s="91"/>
      <c r="M16186" s="91"/>
      <c r="R16186"/>
      <c r="S16186"/>
      <c r="T16186"/>
      <c r="U16186"/>
      <c r="V16186"/>
      <c r="W16186"/>
      <c r="X16186"/>
      <c r="Y16186"/>
      <c r="Z16186"/>
      <c r="AA16186"/>
      <c r="AB16186"/>
      <c r="AC16186"/>
    </row>
    <row r="16187" spans="2:29" s="14" customFormat="1" x14ac:dyDescent="0.25">
      <c r="B16187"/>
      <c r="C16187"/>
      <c r="D16187"/>
      <c r="E16187"/>
      <c r="F16187"/>
      <c r="G16187"/>
      <c r="H16187"/>
      <c r="I16187"/>
      <c r="J16187"/>
      <c r="K16187" s="91"/>
      <c r="L16187" s="91"/>
      <c r="M16187" s="91"/>
      <c r="R16187"/>
      <c r="S16187"/>
      <c r="T16187"/>
      <c r="U16187"/>
      <c r="V16187"/>
      <c r="W16187"/>
      <c r="X16187"/>
      <c r="Y16187"/>
      <c r="Z16187"/>
      <c r="AA16187"/>
      <c r="AB16187"/>
      <c r="AC16187"/>
    </row>
    <row r="16188" spans="2:29" s="14" customFormat="1" x14ac:dyDescent="0.25">
      <c r="B16188"/>
      <c r="C16188"/>
      <c r="D16188"/>
      <c r="E16188"/>
      <c r="F16188"/>
      <c r="G16188"/>
      <c r="H16188"/>
      <c r="I16188"/>
      <c r="J16188"/>
      <c r="K16188" s="91"/>
      <c r="L16188" s="91"/>
      <c r="M16188" s="91"/>
      <c r="R16188"/>
      <c r="S16188"/>
      <c r="T16188"/>
      <c r="U16188"/>
      <c r="V16188"/>
      <c r="W16188"/>
      <c r="X16188"/>
      <c r="Y16188"/>
      <c r="Z16188"/>
      <c r="AA16188"/>
      <c r="AB16188"/>
      <c r="AC16188"/>
    </row>
    <row r="16189" spans="2:29" s="14" customFormat="1" x14ac:dyDescent="0.25">
      <c r="B16189"/>
      <c r="C16189"/>
      <c r="D16189"/>
      <c r="E16189"/>
      <c r="F16189"/>
      <c r="G16189"/>
      <c r="H16189"/>
      <c r="I16189"/>
      <c r="J16189"/>
      <c r="K16189" s="91"/>
      <c r="L16189" s="91"/>
      <c r="M16189" s="91"/>
      <c r="R16189"/>
      <c r="S16189"/>
      <c r="T16189"/>
      <c r="U16189"/>
      <c r="V16189"/>
      <c r="W16189"/>
      <c r="X16189"/>
      <c r="Y16189"/>
      <c r="Z16189"/>
      <c r="AA16189"/>
      <c r="AB16189"/>
      <c r="AC16189"/>
    </row>
    <row r="16190" spans="2:29" s="14" customFormat="1" x14ac:dyDescent="0.25">
      <c r="B16190"/>
      <c r="C16190"/>
      <c r="D16190"/>
      <c r="E16190"/>
      <c r="F16190"/>
      <c r="G16190"/>
      <c r="H16190"/>
      <c r="I16190"/>
      <c r="J16190"/>
      <c r="K16190" s="91"/>
      <c r="L16190" s="91"/>
      <c r="M16190" s="91"/>
      <c r="R16190"/>
      <c r="S16190"/>
      <c r="T16190"/>
      <c r="U16190"/>
      <c r="V16190"/>
      <c r="W16190"/>
      <c r="X16190"/>
      <c r="Y16190"/>
      <c r="Z16190"/>
      <c r="AA16190"/>
      <c r="AB16190"/>
      <c r="AC16190"/>
    </row>
    <row r="16191" spans="2:29" s="14" customFormat="1" x14ac:dyDescent="0.25">
      <c r="B16191"/>
      <c r="C16191"/>
      <c r="D16191"/>
      <c r="E16191"/>
      <c r="F16191"/>
      <c r="G16191"/>
      <c r="H16191"/>
      <c r="I16191"/>
      <c r="J16191"/>
      <c r="K16191" s="91"/>
      <c r="L16191" s="91"/>
      <c r="M16191" s="91"/>
      <c r="R16191"/>
      <c r="S16191"/>
      <c r="T16191"/>
      <c r="U16191"/>
      <c r="V16191"/>
      <c r="W16191"/>
      <c r="X16191"/>
      <c r="Y16191"/>
      <c r="Z16191"/>
      <c r="AA16191"/>
      <c r="AB16191"/>
      <c r="AC16191"/>
    </row>
    <row r="16192" spans="2:29" s="14" customFormat="1" x14ac:dyDescent="0.25">
      <c r="B16192"/>
      <c r="C16192"/>
      <c r="D16192"/>
      <c r="E16192"/>
      <c r="F16192"/>
      <c r="G16192"/>
      <c r="H16192"/>
      <c r="I16192"/>
      <c r="J16192"/>
      <c r="K16192" s="91"/>
      <c r="L16192" s="91"/>
      <c r="M16192" s="91"/>
      <c r="R16192"/>
      <c r="S16192"/>
      <c r="T16192"/>
      <c r="U16192"/>
      <c r="V16192"/>
      <c r="W16192"/>
      <c r="X16192"/>
      <c r="Y16192"/>
      <c r="Z16192"/>
      <c r="AA16192"/>
      <c r="AB16192"/>
      <c r="AC16192"/>
    </row>
    <row r="16193" spans="2:29" s="14" customFormat="1" x14ac:dyDescent="0.25">
      <c r="B16193"/>
      <c r="C16193"/>
      <c r="D16193"/>
      <c r="E16193"/>
      <c r="F16193"/>
      <c r="G16193"/>
      <c r="H16193"/>
      <c r="I16193"/>
      <c r="J16193"/>
      <c r="K16193" s="91"/>
      <c r="L16193" s="91"/>
      <c r="M16193" s="91"/>
      <c r="R16193"/>
      <c r="S16193"/>
      <c r="T16193"/>
      <c r="U16193"/>
      <c r="V16193"/>
      <c r="W16193"/>
      <c r="X16193"/>
      <c r="Y16193"/>
      <c r="Z16193"/>
      <c r="AA16193"/>
      <c r="AB16193"/>
      <c r="AC16193"/>
    </row>
    <row r="16194" spans="2:29" s="14" customFormat="1" x14ac:dyDescent="0.25">
      <c r="B16194"/>
      <c r="C16194"/>
      <c r="D16194"/>
      <c r="E16194"/>
      <c r="F16194"/>
      <c r="G16194"/>
      <c r="H16194"/>
      <c r="I16194"/>
      <c r="J16194"/>
      <c r="K16194" s="91"/>
      <c r="L16194" s="91"/>
      <c r="M16194" s="91"/>
      <c r="R16194"/>
      <c r="S16194"/>
      <c r="T16194"/>
      <c r="U16194"/>
      <c r="V16194"/>
      <c r="W16194"/>
      <c r="X16194"/>
      <c r="Y16194"/>
      <c r="Z16194"/>
      <c r="AA16194"/>
      <c r="AB16194"/>
      <c r="AC16194"/>
    </row>
    <row r="16195" spans="2:29" s="14" customFormat="1" x14ac:dyDescent="0.25">
      <c r="B16195"/>
      <c r="C16195"/>
      <c r="D16195"/>
      <c r="E16195"/>
      <c r="F16195"/>
      <c r="G16195"/>
      <c r="H16195"/>
      <c r="I16195"/>
      <c r="J16195"/>
      <c r="K16195" s="91"/>
      <c r="L16195" s="91"/>
      <c r="M16195" s="91"/>
      <c r="R16195"/>
      <c r="S16195"/>
      <c r="T16195"/>
      <c r="U16195"/>
      <c r="V16195"/>
      <c r="W16195"/>
      <c r="X16195"/>
      <c r="Y16195"/>
      <c r="Z16195"/>
      <c r="AA16195"/>
      <c r="AB16195"/>
      <c r="AC16195"/>
    </row>
    <row r="16196" spans="2:29" s="14" customFormat="1" x14ac:dyDescent="0.25">
      <c r="B16196"/>
      <c r="C16196"/>
      <c r="D16196"/>
      <c r="E16196"/>
      <c r="F16196"/>
      <c r="G16196"/>
      <c r="H16196"/>
      <c r="I16196"/>
      <c r="J16196"/>
      <c r="K16196" s="91"/>
      <c r="L16196" s="91"/>
      <c r="M16196" s="91"/>
      <c r="R16196"/>
      <c r="S16196"/>
      <c r="T16196"/>
      <c r="U16196"/>
      <c r="V16196"/>
      <c r="W16196"/>
      <c r="X16196"/>
      <c r="Y16196"/>
      <c r="Z16196"/>
      <c r="AA16196"/>
      <c r="AB16196"/>
      <c r="AC16196"/>
    </row>
    <row r="16197" spans="2:29" s="14" customFormat="1" x14ac:dyDescent="0.25">
      <c r="B16197"/>
      <c r="C16197"/>
      <c r="D16197"/>
      <c r="E16197"/>
      <c r="F16197"/>
      <c r="G16197"/>
      <c r="H16197"/>
      <c r="I16197"/>
      <c r="J16197"/>
      <c r="K16197" s="91"/>
      <c r="L16197" s="91"/>
      <c r="M16197" s="91"/>
      <c r="R16197"/>
      <c r="S16197"/>
      <c r="T16197"/>
      <c r="U16197"/>
      <c r="V16197"/>
      <c r="W16197"/>
      <c r="X16197"/>
      <c r="Y16197"/>
      <c r="Z16197"/>
      <c r="AA16197"/>
      <c r="AB16197"/>
      <c r="AC16197"/>
    </row>
    <row r="16198" spans="2:29" s="14" customFormat="1" x14ac:dyDescent="0.25">
      <c r="B16198"/>
      <c r="C16198"/>
      <c r="D16198"/>
      <c r="E16198"/>
      <c r="F16198"/>
      <c r="G16198"/>
      <c r="H16198"/>
      <c r="I16198"/>
      <c r="J16198"/>
      <c r="K16198" s="91"/>
      <c r="L16198" s="91"/>
      <c r="M16198" s="91"/>
      <c r="R16198"/>
      <c r="S16198"/>
      <c r="T16198"/>
      <c r="U16198"/>
      <c r="V16198"/>
      <c r="W16198"/>
      <c r="X16198"/>
      <c r="Y16198"/>
      <c r="Z16198"/>
      <c r="AA16198"/>
      <c r="AB16198"/>
      <c r="AC16198"/>
    </row>
    <row r="16199" spans="2:29" s="14" customFormat="1" x14ac:dyDescent="0.25">
      <c r="B16199"/>
      <c r="C16199"/>
      <c r="D16199"/>
      <c r="E16199"/>
      <c r="F16199"/>
      <c r="G16199"/>
      <c r="H16199"/>
      <c r="I16199"/>
      <c r="J16199"/>
      <c r="K16199" s="91"/>
      <c r="L16199" s="91"/>
      <c r="M16199" s="91"/>
      <c r="R16199"/>
      <c r="S16199"/>
      <c r="T16199"/>
      <c r="U16199"/>
      <c r="V16199"/>
      <c r="W16199"/>
      <c r="X16199"/>
      <c r="Y16199"/>
      <c r="Z16199"/>
      <c r="AA16199"/>
      <c r="AB16199"/>
      <c r="AC16199"/>
    </row>
    <row r="16200" spans="2:29" s="14" customFormat="1" x14ac:dyDescent="0.25">
      <c r="B16200"/>
      <c r="C16200"/>
      <c r="D16200"/>
      <c r="E16200"/>
      <c r="F16200"/>
      <c r="G16200"/>
      <c r="H16200"/>
      <c r="I16200"/>
      <c r="J16200"/>
      <c r="K16200" s="91"/>
      <c r="L16200" s="91"/>
      <c r="M16200" s="91"/>
      <c r="R16200"/>
      <c r="S16200"/>
      <c r="T16200"/>
      <c r="U16200"/>
      <c r="V16200"/>
      <c r="W16200"/>
      <c r="X16200"/>
      <c r="Y16200"/>
      <c r="Z16200"/>
      <c r="AA16200"/>
      <c r="AB16200"/>
      <c r="AC16200"/>
    </row>
    <row r="16201" spans="2:29" s="14" customFormat="1" x14ac:dyDescent="0.25">
      <c r="B16201"/>
      <c r="C16201"/>
      <c r="D16201"/>
      <c r="E16201"/>
      <c r="F16201"/>
      <c r="G16201"/>
      <c r="H16201"/>
      <c r="I16201"/>
      <c r="J16201"/>
      <c r="K16201" s="91"/>
      <c r="L16201" s="91"/>
      <c r="M16201" s="91"/>
      <c r="R16201"/>
      <c r="S16201"/>
      <c r="T16201"/>
      <c r="U16201"/>
      <c r="V16201"/>
      <c r="W16201"/>
      <c r="X16201"/>
      <c r="Y16201"/>
      <c r="Z16201"/>
      <c r="AA16201"/>
      <c r="AB16201"/>
      <c r="AC16201"/>
    </row>
    <row r="16202" spans="2:29" s="14" customFormat="1" x14ac:dyDescent="0.25">
      <c r="B16202"/>
      <c r="C16202"/>
      <c r="D16202"/>
      <c r="E16202"/>
      <c r="F16202"/>
      <c r="G16202"/>
      <c r="H16202"/>
      <c r="I16202"/>
      <c r="J16202"/>
      <c r="K16202" s="91"/>
      <c r="L16202" s="91"/>
      <c r="M16202" s="91"/>
      <c r="R16202"/>
      <c r="S16202"/>
      <c r="T16202"/>
      <c r="U16202"/>
      <c r="V16202"/>
      <c r="W16202"/>
      <c r="X16202"/>
      <c r="Y16202"/>
      <c r="Z16202"/>
      <c r="AA16202"/>
      <c r="AB16202"/>
      <c r="AC16202"/>
    </row>
    <row r="16203" spans="2:29" s="14" customFormat="1" x14ac:dyDescent="0.25">
      <c r="B16203"/>
      <c r="C16203"/>
      <c r="D16203"/>
      <c r="E16203"/>
      <c r="F16203"/>
      <c r="G16203"/>
      <c r="H16203"/>
      <c r="I16203"/>
      <c r="J16203"/>
      <c r="K16203" s="91"/>
      <c r="L16203" s="91"/>
      <c r="M16203" s="91"/>
      <c r="R16203"/>
      <c r="S16203"/>
      <c r="T16203"/>
      <c r="U16203"/>
      <c r="V16203"/>
      <c r="W16203"/>
      <c r="X16203"/>
      <c r="Y16203"/>
      <c r="Z16203"/>
      <c r="AA16203"/>
      <c r="AB16203"/>
      <c r="AC16203"/>
    </row>
    <row r="16204" spans="2:29" s="14" customFormat="1" x14ac:dyDescent="0.25">
      <c r="B16204"/>
      <c r="C16204"/>
      <c r="D16204"/>
      <c r="E16204"/>
      <c r="F16204"/>
      <c r="G16204"/>
      <c r="H16204"/>
      <c r="I16204"/>
      <c r="J16204"/>
      <c r="K16204" s="91"/>
      <c r="L16204" s="91"/>
      <c r="M16204" s="91"/>
      <c r="R16204"/>
      <c r="S16204"/>
      <c r="T16204"/>
      <c r="U16204"/>
      <c r="V16204"/>
      <c r="W16204"/>
      <c r="X16204"/>
      <c r="Y16204"/>
      <c r="Z16204"/>
      <c r="AA16204"/>
      <c r="AB16204"/>
      <c r="AC16204"/>
    </row>
    <row r="16205" spans="2:29" s="14" customFormat="1" x14ac:dyDescent="0.25">
      <c r="B16205"/>
      <c r="C16205"/>
      <c r="D16205"/>
      <c r="E16205"/>
      <c r="F16205"/>
      <c r="G16205"/>
      <c r="H16205"/>
      <c r="I16205"/>
      <c r="J16205"/>
      <c r="K16205" s="91"/>
      <c r="L16205" s="91"/>
      <c r="M16205" s="91"/>
      <c r="R16205"/>
      <c r="S16205"/>
      <c r="T16205"/>
      <c r="U16205"/>
      <c r="V16205"/>
      <c r="W16205"/>
      <c r="X16205"/>
      <c r="Y16205"/>
      <c r="Z16205"/>
      <c r="AA16205"/>
      <c r="AB16205"/>
      <c r="AC16205"/>
    </row>
    <row r="16206" spans="2:29" s="14" customFormat="1" x14ac:dyDescent="0.25">
      <c r="B16206"/>
      <c r="C16206"/>
      <c r="D16206"/>
      <c r="E16206"/>
      <c r="F16206"/>
      <c r="G16206"/>
      <c r="H16206"/>
      <c r="I16206"/>
      <c r="J16206"/>
      <c r="K16206" s="91"/>
      <c r="L16206" s="91"/>
      <c r="M16206" s="91"/>
      <c r="R16206"/>
      <c r="S16206"/>
      <c r="T16206"/>
      <c r="U16206"/>
      <c r="V16206"/>
      <c r="W16206"/>
      <c r="X16206"/>
      <c r="Y16206"/>
      <c r="Z16206"/>
      <c r="AA16206"/>
      <c r="AB16206"/>
      <c r="AC16206"/>
    </row>
    <row r="16207" spans="2:29" s="14" customFormat="1" x14ac:dyDescent="0.25">
      <c r="B16207"/>
      <c r="C16207"/>
      <c r="D16207"/>
      <c r="E16207"/>
      <c r="F16207"/>
      <c r="G16207"/>
      <c r="H16207"/>
      <c r="I16207"/>
      <c r="J16207"/>
      <c r="K16207" s="91"/>
      <c r="L16207" s="91"/>
      <c r="M16207" s="91"/>
      <c r="R16207"/>
      <c r="S16207"/>
      <c r="T16207"/>
      <c r="U16207"/>
      <c r="V16207"/>
      <c r="W16207"/>
      <c r="X16207"/>
      <c r="Y16207"/>
      <c r="Z16207"/>
      <c r="AA16207"/>
      <c r="AB16207"/>
      <c r="AC16207"/>
    </row>
    <row r="16208" spans="2:29" s="14" customFormat="1" x14ac:dyDescent="0.25">
      <c r="B16208"/>
      <c r="C16208"/>
      <c r="D16208"/>
      <c r="E16208"/>
      <c r="F16208"/>
      <c r="G16208"/>
      <c r="H16208"/>
      <c r="I16208"/>
      <c r="J16208"/>
      <c r="K16208" s="91"/>
      <c r="L16208" s="91"/>
      <c r="M16208" s="91"/>
      <c r="R16208"/>
      <c r="S16208"/>
      <c r="T16208"/>
      <c r="U16208"/>
      <c r="V16208"/>
      <c r="W16208"/>
      <c r="X16208"/>
      <c r="Y16208"/>
      <c r="Z16208"/>
      <c r="AA16208"/>
      <c r="AB16208"/>
      <c r="AC16208"/>
    </row>
    <row r="16209" spans="2:29" s="14" customFormat="1" x14ac:dyDescent="0.25">
      <c r="B16209"/>
      <c r="C16209"/>
      <c r="D16209"/>
      <c r="E16209"/>
      <c r="F16209"/>
      <c r="G16209"/>
      <c r="H16209"/>
      <c r="I16209"/>
      <c r="J16209"/>
      <c r="K16209" s="91"/>
      <c r="L16209" s="91"/>
      <c r="M16209" s="91"/>
      <c r="R16209"/>
      <c r="S16209"/>
      <c r="T16209"/>
      <c r="U16209"/>
      <c r="V16209"/>
      <c r="W16209"/>
      <c r="X16209"/>
      <c r="Y16209"/>
      <c r="Z16209"/>
      <c r="AA16209"/>
      <c r="AB16209"/>
      <c r="AC16209"/>
    </row>
    <row r="16210" spans="2:29" s="14" customFormat="1" x14ac:dyDescent="0.25">
      <c r="B16210"/>
      <c r="C16210"/>
      <c r="D16210"/>
      <c r="E16210"/>
      <c r="F16210"/>
      <c r="G16210"/>
      <c r="H16210"/>
      <c r="I16210"/>
      <c r="J16210"/>
      <c r="K16210" s="91"/>
      <c r="L16210" s="91"/>
      <c r="M16210" s="91"/>
      <c r="R16210"/>
      <c r="S16210"/>
      <c r="T16210"/>
      <c r="U16210"/>
      <c r="V16210"/>
      <c r="W16210"/>
      <c r="X16210"/>
      <c r="Y16210"/>
      <c r="Z16210"/>
      <c r="AA16210"/>
      <c r="AB16210"/>
      <c r="AC16210"/>
    </row>
    <row r="16211" spans="2:29" s="14" customFormat="1" x14ac:dyDescent="0.25">
      <c r="B16211"/>
      <c r="C16211"/>
      <c r="D16211"/>
      <c r="E16211"/>
      <c r="F16211"/>
      <c r="G16211"/>
      <c r="H16211"/>
      <c r="I16211"/>
      <c r="J16211"/>
      <c r="K16211" s="91"/>
      <c r="L16211" s="91"/>
      <c r="M16211" s="91"/>
      <c r="R16211"/>
      <c r="S16211"/>
      <c r="T16211"/>
      <c r="U16211"/>
      <c r="V16211"/>
      <c r="W16211"/>
      <c r="X16211"/>
      <c r="Y16211"/>
      <c r="Z16211"/>
      <c r="AA16211"/>
      <c r="AB16211"/>
      <c r="AC16211"/>
    </row>
    <row r="16212" spans="2:29" s="14" customFormat="1" x14ac:dyDescent="0.25">
      <c r="B16212"/>
      <c r="C16212"/>
      <c r="D16212"/>
      <c r="E16212"/>
      <c r="F16212"/>
      <c r="G16212"/>
      <c r="H16212"/>
      <c r="I16212"/>
      <c r="J16212"/>
      <c r="K16212" s="91"/>
      <c r="L16212" s="91"/>
      <c r="M16212" s="91"/>
      <c r="R16212"/>
      <c r="S16212"/>
      <c r="T16212"/>
      <c r="U16212"/>
      <c r="V16212"/>
      <c r="W16212"/>
      <c r="X16212"/>
      <c r="Y16212"/>
      <c r="Z16212"/>
      <c r="AA16212"/>
      <c r="AB16212"/>
      <c r="AC16212"/>
    </row>
    <row r="16213" spans="2:29" s="14" customFormat="1" x14ac:dyDescent="0.25">
      <c r="B16213"/>
      <c r="C16213"/>
      <c r="D16213"/>
      <c r="E16213"/>
      <c r="F16213"/>
      <c r="G16213"/>
      <c r="H16213"/>
      <c r="I16213"/>
      <c r="J16213"/>
      <c r="K16213" s="91"/>
      <c r="L16213" s="91"/>
      <c r="M16213" s="91"/>
      <c r="R16213"/>
      <c r="S16213"/>
      <c r="T16213"/>
      <c r="U16213"/>
      <c r="V16213"/>
      <c r="W16213"/>
      <c r="X16213"/>
      <c r="Y16213"/>
      <c r="Z16213"/>
      <c r="AA16213"/>
      <c r="AB16213"/>
      <c r="AC16213"/>
    </row>
    <row r="16214" spans="2:29" s="14" customFormat="1" x14ac:dyDescent="0.25">
      <c r="B16214"/>
      <c r="C16214"/>
      <c r="D16214"/>
      <c r="E16214"/>
      <c r="F16214"/>
      <c r="G16214"/>
      <c r="H16214"/>
      <c r="I16214"/>
      <c r="J16214"/>
      <c r="K16214" s="91"/>
      <c r="L16214" s="91"/>
      <c r="M16214" s="91"/>
      <c r="R16214"/>
      <c r="S16214"/>
      <c r="T16214"/>
      <c r="U16214"/>
      <c r="V16214"/>
      <c r="W16214"/>
      <c r="X16214"/>
      <c r="Y16214"/>
      <c r="Z16214"/>
      <c r="AA16214"/>
      <c r="AB16214"/>
      <c r="AC16214"/>
    </row>
    <row r="16215" spans="2:29" s="14" customFormat="1" x14ac:dyDescent="0.25">
      <c r="B16215"/>
      <c r="C16215"/>
      <c r="D16215"/>
      <c r="E16215"/>
      <c r="F16215"/>
      <c r="G16215"/>
      <c r="H16215"/>
      <c r="I16215"/>
      <c r="J16215"/>
      <c r="K16215" s="91"/>
      <c r="L16215" s="91"/>
      <c r="M16215" s="91"/>
      <c r="R16215"/>
      <c r="S16215"/>
      <c r="T16215"/>
      <c r="U16215"/>
      <c r="V16215"/>
      <c r="W16215"/>
      <c r="X16215"/>
      <c r="Y16215"/>
      <c r="Z16215"/>
      <c r="AA16215"/>
      <c r="AB16215"/>
      <c r="AC16215"/>
    </row>
    <row r="16216" spans="2:29" s="14" customFormat="1" x14ac:dyDescent="0.25">
      <c r="B16216"/>
      <c r="C16216"/>
      <c r="D16216"/>
      <c r="E16216"/>
      <c r="F16216"/>
      <c r="G16216"/>
      <c r="H16216"/>
      <c r="I16216"/>
      <c r="J16216"/>
      <c r="K16216" s="91"/>
      <c r="L16216" s="91"/>
      <c r="M16216" s="91"/>
      <c r="R16216"/>
      <c r="S16216"/>
      <c r="T16216"/>
      <c r="U16216"/>
      <c r="V16216"/>
      <c r="W16216"/>
      <c r="X16216"/>
      <c r="Y16216"/>
      <c r="Z16216"/>
      <c r="AA16216"/>
      <c r="AB16216"/>
      <c r="AC16216"/>
    </row>
    <row r="16217" spans="2:29" s="14" customFormat="1" x14ac:dyDescent="0.25">
      <c r="B16217"/>
      <c r="C16217"/>
      <c r="D16217"/>
      <c r="E16217"/>
      <c r="F16217"/>
      <c r="G16217"/>
      <c r="H16217"/>
      <c r="I16217"/>
      <c r="J16217"/>
      <c r="K16217" s="91"/>
      <c r="L16217" s="91"/>
      <c r="M16217" s="91"/>
      <c r="R16217"/>
      <c r="S16217"/>
      <c r="T16217"/>
      <c r="U16217"/>
      <c r="V16217"/>
      <c r="W16217"/>
      <c r="X16217"/>
      <c r="Y16217"/>
      <c r="Z16217"/>
      <c r="AA16217"/>
      <c r="AB16217"/>
      <c r="AC16217"/>
    </row>
    <row r="16218" spans="2:29" s="14" customFormat="1" x14ac:dyDescent="0.25">
      <c r="B16218"/>
      <c r="C16218"/>
      <c r="D16218"/>
      <c r="E16218"/>
      <c r="F16218"/>
      <c r="G16218"/>
      <c r="H16218"/>
      <c r="I16218"/>
      <c r="J16218"/>
      <c r="K16218" s="91"/>
      <c r="L16218" s="91"/>
      <c r="M16218" s="91"/>
      <c r="R16218"/>
      <c r="S16218"/>
      <c r="T16218"/>
      <c r="U16218"/>
      <c r="V16218"/>
      <c r="W16218"/>
      <c r="X16218"/>
      <c r="Y16218"/>
      <c r="Z16218"/>
      <c r="AA16218"/>
      <c r="AB16218"/>
      <c r="AC16218"/>
    </row>
    <row r="16219" spans="2:29" s="14" customFormat="1" x14ac:dyDescent="0.25">
      <c r="B16219"/>
      <c r="C16219"/>
      <c r="D16219"/>
      <c r="E16219"/>
      <c r="F16219"/>
      <c r="G16219"/>
      <c r="H16219"/>
      <c r="I16219"/>
      <c r="J16219"/>
      <c r="K16219" s="91"/>
      <c r="L16219" s="91"/>
      <c r="M16219" s="91"/>
      <c r="R16219"/>
      <c r="S16219"/>
      <c r="T16219"/>
      <c r="U16219"/>
      <c r="V16219"/>
      <c r="W16219"/>
      <c r="X16219"/>
      <c r="Y16219"/>
      <c r="Z16219"/>
      <c r="AA16219"/>
      <c r="AB16219"/>
      <c r="AC16219"/>
    </row>
    <row r="16220" spans="2:29" s="14" customFormat="1" x14ac:dyDescent="0.25">
      <c r="B16220"/>
      <c r="C16220"/>
      <c r="D16220"/>
      <c r="E16220"/>
      <c r="F16220"/>
      <c r="G16220"/>
      <c r="H16220"/>
      <c r="I16220"/>
      <c r="J16220"/>
      <c r="K16220" s="91"/>
      <c r="L16220" s="91"/>
      <c r="M16220" s="91"/>
      <c r="R16220"/>
      <c r="S16220"/>
      <c r="T16220"/>
      <c r="U16220"/>
      <c r="V16220"/>
      <c r="W16220"/>
      <c r="X16220"/>
      <c r="Y16220"/>
      <c r="Z16220"/>
      <c r="AA16220"/>
      <c r="AB16220"/>
      <c r="AC16220"/>
    </row>
    <row r="16221" spans="2:29" s="14" customFormat="1" x14ac:dyDescent="0.25">
      <c r="B16221"/>
      <c r="C16221"/>
      <c r="D16221"/>
      <c r="E16221"/>
      <c r="F16221"/>
      <c r="G16221"/>
      <c r="H16221"/>
      <c r="I16221"/>
      <c r="J16221"/>
      <c r="K16221" s="91"/>
      <c r="L16221" s="91"/>
      <c r="M16221" s="91"/>
      <c r="R16221"/>
      <c r="S16221"/>
      <c r="T16221"/>
      <c r="U16221"/>
      <c r="V16221"/>
      <c r="W16221"/>
      <c r="X16221"/>
      <c r="Y16221"/>
      <c r="Z16221"/>
      <c r="AA16221"/>
      <c r="AB16221"/>
      <c r="AC16221"/>
    </row>
    <row r="16222" spans="2:29" s="14" customFormat="1" x14ac:dyDescent="0.25">
      <c r="B16222"/>
      <c r="C16222"/>
      <c r="D16222"/>
      <c r="E16222"/>
      <c r="F16222"/>
      <c r="G16222"/>
      <c r="H16222"/>
      <c r="I16222"/>
      <c r="J16222"/>
      <c r="K16222" s="91"/>
      <c r="L16222" s="91"/>
      <c r="M16222" s="91"/>
      <c r="R16222"/>
      <c r="S16222"/>
      <c r="T16222"/>
      <c r="U16222"/>
      <c r="V16222"/>
      <c r="W16222"/>
      <c r="X16222"/>
      <c r="Y16222"/>
      <c r="Z16222"/>
      <c r="AA16222"/>
      <c r="AB16222"/>
      <c r="AC16222"/>
    </row>
    <row r="16223" spans="2:29" s="14" customFormat="1" x14ac:dyDescent="0.25">
      <c r="B16223"/>
      <c r="C16223"/>
      <c r="D16223"/>
      <c r="E16223"/>
      <c r="F16223"/>
      <c r="G16223"/>
      <c r="H16223"/>
      <c r="I16223"/>
      <c r="J16223"/>
      <c r="K16223" s="91"/>
      <c r="L16223" s="91"/>
      <c r="M16223" s="91"/>
      <c r="R16223"/>
      <c r="S16223"/>
      <c r="T16223"/>
      <c r="U16223"/>
      <c r="V16223"/>
      <c r="W16223"/>
      <c r="X16223"/>
      <c r="Y16223"/>
      <c r="Z16223"/>
      <c r="AA16223"/>
      <c r="AB16223"/>
      <c r="AC16223"/>
    </row>
    <row r="16224" spans="2:29" s="14" customFormat="1" x14ac:dyDescent="0.25">
      <c r="B16224"/>
      <c r="C16224"/>
      <c r="D16224"/>
      <c r="E16224"/>
      <c r="F16224"/>
      <c r="G16224"/>
      <c r="H16224"/>
      <c r="I16224"/>
      <c r="J16224"/>
      <c r="K16224" s="91"/>
      <c r="L16224" s="91"/>
      <c r="M16224" s="91"/>
      <c r="R16224"/>
      <c r="S16224"/>
      <c r="T16224"/>
      <c r="U16224"/>
      <c r="V16224"/>
      <c r="W16224"/>
      <c r="X16224"/>
      <c r="Y16224"/>
      <c r="Z16224"/>
      <c r="AA16224"/>
      <c r="AB16224"/>
      <c r="AC16224"/>
    </row>
    <row r="16225" spans="2:29" s="14" customFormat="1" x14ac:dyDescent="0.25">
      <c r="B16225"/>
      <c r="C16225"/>
      <c r="D16225"/>
      <c r="E16225"/>
      <c r="F16225"/>
      <c r="G16225"/>
      <c r="H16225"/>
      <c r="I16225"/>
      <c r="J16225"/>
      <c r="K16225" s="91"/>
      <c r="L16225" s="91"/>
      <c r="M16225" s="91"/>
      <c r="R16225"/>
      <c r="S16225"/>
      <c r="T16225"/>
      <c r="U16225"/>
      <c r="V16225"/>
      <c r="W16225"/>
      <c r="X16225"/>
      <c r="Y16225"/>
      <c r="Z16225"/>
      <c r="AA16225"/>
      <c r="AB16225"/>
      <c r="AC16225"/>
    </row>
    <row r="16226" spans="2:29" s="14" customFormat="1" x14ac:dyDescent="0.25">
      <c r="B16226"/>
      <c r="C16226"/>
      <c r="D16226"/>
      <c r="E16226"/>
      <c r="F16226"/>
      <c r="G16226"/>
      <c r="H16226"/>
      <c r="I16226"/>
      <c r="J16226"/>
      <c r="K16226" s="91"/>
      <c r="L16226" s="91"/>
      <c r="M16226" s="91"/>
      <c r="R16226"/>
      <c r="S16226"/>
      <c r="T16226"/>
      <c r="U16226"/>
      <c r="V16226"/>
      <c r="W16226"/>
      <c r="X16226"/>
      <c r="Y16226"/>
      <c r="Z16226"/>
      <c r="AA16226"/>
      <c r="AB16226"/>
      <c r="AC16226"/>
    </row>
    <row r="16227" spans="2:29" s="14" customFormat="1" x14ac:dyDescent="0.25">
      <c r="B16227"/>
      <c r="C16227"/>
      <c r="D16227"/>
      <c r="E16227"/>
      <c r="F16227"/>
      <c r="G16227"/>
      <c r="H16227"/>
      <c r="I16227"/>
      <c r="J16227"/>
      <c r="K16227" s="91"/>
      <c r="L16227" s="91"/>
      <c r="M16227" s="91"/>
      <c r="R16227"/>
      <c r="S16227"/>
      <c r="T16227"/>
      <c r="U16227"/>
      <c r="V16227"/>
      <c r="W16227"/>
      <c r="X16227"/>
      <c r="Y16227"/>
      <c r="Z16227"/>
      <c r="AA16227"/>
      <c r="AB16227"/>
      <c r="AC16227"/>
    </row>
    <row r="16228" spans="2:29" s="14" customFormat="1" x14ac:dyDescent="0.25">
      <c r="B16228"/>
      <c r="C16228"/>
      <c r="D16228"/>
      <c r="E16228"/>
      <c r="F16228"/>
      <c r="G16228"/>
      <c r="H16228"/>
      <c r="I16228"/>
      <c r="J16228"/>
      <c r="K16228" s="91"/>
      <c r="L16228" s="91"/>
      <c r="M16228" s="91"/>
      <c r="R16228"/>
      <c r="S16228"/>
      <c r="T16228"/>
      <c r="U16228"/>
      <c r="V16228"/>
      <c r="W16228"/>
      <c r="X16228"/>
      <c r="Y16228"/>
      <c r="Z16228"/>
      <c r="AA16228"/>
      <c r="AB16228"/>
      <c r="AC16228"/>
    </row>
    <row r="16229" spans="2:29" s="14" customFormat="1" x14ac:dyDescent="0.25">
      <c r="B16229"/>
      <c r="C16229"/>
      <c r="D16229"/>
      <c r="E16229"/>
      <c r="F16229"/>
      <c r="G16229"/>
      <c r="H16229"/>
      <c r="I16229"/>
      <c r="J16229"/>
      <c r="K16229" s="91"/>
      <c r="L16229" s="91"/>
      <c r="M16229" s="91"/>
      <c r="R16229"/>
      <c r="S16229"/>
      <c r="T16229"/>
      <c r="U16229"/>
      <c r="V16229"/>
      <c r="W16229"/>
      <c r="X16229"/>
      <c r="Y16229"/>
      <c r="Z16229"/>
      <c r="AA16229"/>
      <c r="AB16229"/>
      <c r="AC16229"/>
    </row>
    <row r="16230" spans="2:29" s="14" customFormat="1" x14ac:dyDescent="0.25">
      <c r="B16230"/>
      <c r="C16230"/>
      <c r="D16230"/>
      <c r="E16230"/>
      <c r="F16230"/>
      <c r="G16230"/>
      <c r="H16230"/>
      <c r="I16230"/>
      <c r="J16230"/>
      <c r="K16230" s="91"/>
      <c r="L16230" s="91"/>
      <c r="M16230" s="91"/>
      <c r="R16230"/>
      <c r="S16230"/>
      <c r="T16230"/>
      <c r="U16230"/>
      <c r="V16230"/>
      <c r="W16230"/>
      <c r="X16230"/>
      <c r="Y16230"/>
      <c r="Z16230"/>
      <c r="AA16230"/>
      <c r="AB16230"/>
      <c r="AC16230"/>
    </row>
    <row r="16231" spans="2:29" s="14" customFormat="1" x14ac:dyDescent="0.25">
      <c r="B16231"/>
      <c r="C16231"/>
      <c r="D16231"/>
      <c r="E16231"/>
      <c r="F16231"/>
      <c r="G16231"/>
      <c r="H16231"/>
      <c r="I16231"/>
      <c r="J16231"/>
      <c r="K16231" s="91"/>
      <c r="L16231" s="91"/>
      <c r="M16231" s="91"/>
      <c r="R16231"/>
      <c r="S16231"/>
      <c r="T16231"/>
      <c r="U16231"/>
      <c r="V16231"/>
      <c r="W16231"/>
      <c r="X16231"/>
      <c r="Y16231"/>
      <c r="Z16231"/>
      <c r="AA16231"/>
      <c r="AB16231"/>
      <c r="AC16231"/>
    </row>
    <row r="16232" spans="2:29" s="14" customFormat="1" x14ac:dyDescent="0.25">
      <c r="B16232"/>
      <c r="C16232"/>
      <c r="D16232"/>
      <c r="E16232"/>
      <c r="F16232"/>
      <c r="G16232"/>
      <c r="H16232"/>
      <c r="I16232"/>
      <c r="J16232"/>
      <c r="K16232" s="91"/>
      <c r="L16232" s="91"/>
      <c r="M16232" s="91"/>
      <c r="R16232"/>
      <c r="S16232"/>
      <c r="T16232"/>
      <c r="U16232"/>
      <c r="V16232"/>
      <c r="W16232"/>
      <c r="X16232"/>
      <c r="Y16232"/>
      <c r="Z16232"/>
      <c r="AA16232"/>
      <c r="AB16232"/>
      <c r="AC16232"/>
    </row>
    <row r="16233" spans="2:29" s="14" customFormat="1" x14ac:dyDescent="0.25">
      <c r="B16233"/>
      <c r="C16233"/>
      <c r="D16233"/>
      <c r="E16233"/>
      <c r="F16233"/>
      <c r="G16233"/>
      <c r="H16233"/>
      <c r="I16233"/>
      <c r="J16233"/>
      <c r="K16233" s="91"/>
      <c r="L16233" s="91"/>
      <c r="M16233" s="91"/>
      <c r="R16233"/>
      <c r="S16233"/>
      <c r="T16233"/>
      <c r="U16233"/>
      <c r="V16233"/>
      <c r="W16233"/>
      <c r="X16233"/>
      <c r="Y16233"/>
      <c r="Z16233"/>
      <c r="AA16233"/>
      <c r="AB16233"/>
      <c r="AC16233"/>
    </row>
    <row r="16234" spans="2:29" s="14" customFormat="1" x14ac:dyDescent="0.25">
      <c r="B16234"/>
      <c r="C16234"/>
      <c r="D16234"/>
      <c r="E16234"/>
      <c r="F16234"/>
      <c r="G16234"/>
      <c r="H16234"/>
      <c r="I16234"/>
      <c r="J16234"/>
      <c r="K16234" s="91"/>
      <c r="L16234" s="91"/>
      <c r="M16234" s="91"/>
      <c r="R16234"/>
      <c r="S16234"/>
      <c r="T16234"/>
      <c r="U16234"/>
      <c r="V16234"/>
      <c r="W16234"/>
      <c r="X16234"/>
      <c r="Y16234"/>
      <c r="Z16234"/>
      <c r="AA16234"/>
      <c r="AB16234"/>
      <c r="AC16234"/>
    </row>
    <row r="16235" spans="2:29" s="14" customFormat="1" x14ac:dyDescent="0.25">
      <c r="B16235"/>
      <c r="C16235"/>
      <c r="D16235"/>
      <c r="E16235"/>
      <c r="F16235"/>
      <c r="G16235"/>
      <c r="H16235"/>
      <c r="I16235"/>
      <c r="J16235"/>
      <c r="K16235" s="91"/>
      <c r="L16235" s="91"/>
      <c r="M16235" s="91"/>
      <c r="R16235"/>
      <c r="S16235"/>
      <c r="T16235"/>
      <c r="U16235"/>
      <c r="V16235"/>
      <c r="W16235"/>
      <c r="X16235"/>
      <c r="Y16235"/>
      <c r="Z16235"/>
      <c r="AA16235"/>
      <c r="AB16235"/>
      <c r="AC16235"/>
    </row>
    <row r="16236" spans="2:29" s="14" customFormat="1" x14ac:dyDescent="0.25">
      <c r="B16236"/>
      <c r="C16236"/>
      <c r="D16236"/>
      <c r="E16236"/>
      <c r="F16236"/>
      <c r="G16236"/>
      <c r="H16236"/>
      <c r="I16236"/>
      <c r="J16236"/>
      <c r="K16236" s="91"/>
      <c r="L16236" s="91"/>
      <c r="M16236" s="91"/>
      <c r="R16236"/>
      <c r="S16236"/>
      <c r="T16236"/>
      <c r="U16236"/>
      <c r="V16236"/>
      <c r="W16236"/>
      <c r="X16236"/>
      <c r="Y16236"/>
      <c r="Z16236"/>
      <c r="AA16236"/>
      <c r="AB16236"/>
      <c r="AC16236"/>
    </row>
    <row r="16237" spans="2:29" s="14" customFormat="1" x14ac:dyDescent="0.25">
      <c r="B16237"/>
      <c r="C16237"/>
      <c r="D16237"/>
      <c r="E16237"/>
      <c r="F16237"/>
      <c r="G16237"/>
      <c r="H16237"/>
      <c r="I16237"/>
      <c r="J16237"/>
      <c r="K16237" s="91"/>
      <c r="L16237" s="91"/>
      <c r="M16237" s="91"/>
      <c r="R16237"/>
      <c r="S16237"/>
      <c r="T16237"/>
      <c r="U16237"/>
      <c r="V16237"/>
      <c r="W16237"/>
      <c r="X16237"/>
      <c r="Y16237"/>
      <c r="Z16237"/>
      <c r="AA16237"/>
      <c r="AB16237"/>
      <c r="AC16237"/>
    </row>
    <row r="16238" spans="2:29" s="14" customFormat="1" x14ac:dyDescent="0.25">
      <c r="B16238"/>
      <c r="C16238"/>
      <c r="D16238"/>
      <c r="E16238"/>
      <c r="F16238"/>
      <c r="G16238"/>
      <c r="H16238"/>
      <c r="I16238"/>
      <c r="J16238"/>
      <c r="K16238" s="91"/>
      <c r="L16238" s="91"/>
      <c r="M16238" s="91"/>
      <c r="R16238"/>
      <c r="S16238"/>
      <c r="T16238"/>
      <c r="U16238"/>
      <c r="V16238"/>
      <c r="W16238"/>
      <c r="X16238"/>
      <c r="Y16238"/>
      <c r="Z16238"/>
      <c r="AA16238"/>
      <c r="AB16238"/>
      <c r="AC16238"/>
    </row>
    <row r="16239" spans="2:29" s="14" customFormat="1" x14ac:dyDescent="0.25">
      <c r="B16239"/>
      <c r="C16239"/>
      <c r="D16239"/>
      <c r="E16239"/>
      <c r="F16239"/>
      <c r="G16239"/>
      <c r="H16239"/>
      <c r="I16239"/>
      <c r="J16239"/>
      <c r="K16239" s="91"/>
      <c r="L16239" s="91"/>
      <c r="M16239" s="91"/>
      <c r="R16239"/>
      <c r="S16239"/>
      <c r="T16239"/>
      <c r="U16239"/>
      <c r="V16239"/>
      <c r="W16239"/>
      <c r="X16239"/>
      <c r="Y16239"/>
      <c r="Z16239"/>
      <c r="AA16239"/>
      <c r="AB16239"/>
      <c r="AC16239"/>
    </row>
    <row r="16240" spans="2:29" s="14" customFormat="1" x14ac:dyDescent="0.25">
      <c r="B16240"/>
      <c r="C16240"/>
      <c r="D16240"/>
      <c r="E16240"/>
      <c r="F16240"/>
      <c r="G16240"/>
      <c r="H16240"/>
      <c r="I16240"/>
      <c r="J16240"/>
      <c r="K16240" s="91"/>
      <c r="L16240" s="91"/>
      <c r="M16240" s="91"/>
      <c r="R16240"/>
      <c r="S16240"/>
      <c r="T16240"/>
      <c r="U16240"/>
      <c r="V16240"/>
      <c r="W16240"/>
      <c r="X16240"/>
      <c r="Y16240"/>
      <c r="Z16240"/>
      <c r="AA16240"/>
      <c r="AB16240"/>
      <c r="AC16240"/>
    </row>
    <row r="16241" spans="2:29" s="14" customFormat="1" x14ac:dyDescent="0.25">
      <c r="B16241"/>
      <c r="C16241"/>
      <c r="D16241"/>
      <c r="E16241"/>
      <c r="F16241"/>
      <c r="G16241"/>
      <c r="H16241"/>
      <c r="I16241"/>
      <c r="J16241"/>
      <c r="K16241" s="91"/>
      <c r="L16241" s="91"/>
      <c r="M16241" s="91"/>
      <c r="R16241"/>
      <c r="S16241"/>
      <c r="T16241"/>
      <c r="U16241"/>
      <c r="V16241"/>
      <c r="W16241"/>
      <c r="X16241"/>
      <c r="Y16241"/>
      <c r="Z16241"/>
      <c r="AA16241"/>
      <c r="AB16241"/>
      <c r="AC16241"/>
    </row>
    <row r="16242" spans="2:29" s="14" customFormat="1" x14ac:dyDescent="0.25">
      <c r="B16242"/>
      <c r="C16242"/>
      <c r="D16242"/>
      <c r="E16242"/>
      <c r="F16242"/>
      <c r="G16242"/>
      <c r="H16242"/>
      <c r="I16242"/>
      <c r="J16242"/>
      <c r="K16242" s="91"/>
      <c r="L16242" s="91"/>
      <c r="M16242" s="91"/>
      <c r="R16242"/>
      <c r="S16242"/>
      <c r="T16242"/>
      <c r="U16242"/>
      <c r="V16242"/>
      <c r="W16242"/>
      <c r="X16242"/>
      <c r="Y16242"/>
      <c r="Z16242"/>
      <c r="AA16242"/>
      <c r="AB16242"/>
      <c r="AC16242"/>
    </row>
    <row r="16243" spans="2:29" s="14" customFormat="1" x14ac:dyDescent="0.25">
      <c r="B16243"/>
      <c r="C16243"/>
      <c r="D16243"/>
      <c r="E16243"/>
      <c r="F16243"/>
      <c r="G16243"/>
      <c r="H16243"/>
      <c r="I16243"/>
      <c r="J16243"/>
      <c r="K16243" s="91"/>
      <c r="L16243" s="91"/>
      <c r="M16243" s="91"/>
      <c r="R16243"/>
      <c r="S16243"/>
      <c r="T16243"/>
      <c r="U16243"/>
      <c r="V16243"/>
      <c r="W16243"/>
      <c r="X16243"/>
      <c r="Y16243"/>
      <c r="Z16243"/>
      <c r="AA16243"/>
      <c r="AB16243"/>
      <c r="AC16243"/>
    </row>
    <row r="16244" spans="2:29" s="14" customFormat="1" x14ac:dyDescent="0.25">
      <c r="B16244"/>
      <c r="C16244"/>
      <c r="D16244"/>
      <c r="E16244"/>
      <c r="F16244"/>
      <c r="G16244"/>
      <c r="H16244"/>
      <c r="I16244"/>
      <c r="J16244"/>
      <c r="K16244" s="91"/>
      <c r="L16244" s="91"/>
      <c r="M16244" s="91"/>
      <c r="R16244"/>
      <c r="S16244"/>
      <c r="T16244"/>
      <c r="U16244"/>
      <c r="V16244"/>
      <c r="W16244"/>
      <c r="X16244"/>
      <c r="Y16244"/>
      <c r="Z16244"/>
      <c r="AA16244"/>
      <c r="AB16244"/>
      <c r="AC16244"/>
    </row>
    <row r="16245" spans="2:29" s="14" customFormat="1" x14ac:dyDescent="0.25">
      <c r="B16245"/>
      <c r="C16245"/>
      <c r="D16245"/>
      <c r="E16245"/>
      <c r="F16245"/>
      <c r="G16245"/>
      <c r="H16245"/>
      <c r="I16245"/>
      <c r="J16245"/>
      <c r="K16245" s="91"/>
      <c r="L16245" s="91"/>
      <c r="M16245" s="91"/>
      <c r="R16245"/>
      <c r="S16245"/>
      <c r="T16245"/>
      <c r="U16245"/>
      <c r="V16245"/>
      <c r="W16245"/>
      <c r="X16245"/>
      <c r="Y16245"/>
      <c r="Z16245"/>
      <c r="AA16245"/>
      <c r="AB16245"/>
      <c r="AC16245"/>
    </row>
    <row r="16246" spans="2:29" s="14" customFormat="1" x14ac:dyDescent="0.25">
      <c r="B16246"/>
      <c r="C16246"/>
      <c r="D16246"/>
      <c r="E16246"/>
      <c r="F16246"/>
      <c r="G16246"/>
      <c r="H16246"/>
      <c r="I16246"/>
      <c r="J16246"/>
      <c r="K16246" s="91"/>
      <c r="L16246" s="91"/>
      <c r="M16246" s="91"/>
      <c r="R16246"/>
      <c r="S16246"/>
      <c r="T16246"/>
      <c r="U16246"/>
      <c r="V16246"/>
      <c r="W16246"/>
      <c r="X16246"/>
      <c r="Y16246"/>
      <c r="Z16246"/>
      <c r="AA16246"/>
      <c r="AB16246"/>
      <c r="AC16246"/>
    </row>
    <row r="16247" spans="2:29" s="14" customFormat="1" x14ac:dyDescent="0.25">
      <c r="B16247"/>
      <c r="C16247"/>
      <c r="D16247"/>
      <c r="E16247"/>
      <c r="F16247"/>
      <c r="G16247"/>
      <c r="H16247"/>
      <c r="I16247"/>
      <c r="J16247"/>
      <c r="K16247" s="91"/>
      <c r="L16247" s="91"/>
      <c r="M16247" s="91"/>
      <c r="R16247"/>
      <c r="S16247"/>
      <c r="T16247"/>
      <c r="U16247"/>
      <c r="V16247"/>
      <c r="W16247"/>
      <c r="X16247"/>
      <c r="Y16247"/>
      <c r="Z16247"/>
      <c r="AA16247"/>
      <c r="AB16247"/>
      <c r="AC16247"/>
    </row>
    <row r="16248" spans="2:29" s="14" customFormat="1" x14ac:dyDescent="0.25">
      <c r="B16248"/>
      <c r="C16248"/>
      <c r="D16248"/>
      <c r="E16248"/>
      <c r="F16248"/>
      <c r="G16248"/>
      <c r="H16248"/>
      <c r="I16248"/>
      <c r="J16248"/>
      <c r="K16248" s="91"/>
      <c r="L16248" s="91"/>
      <c r="M16248" s="91"/>
      <c r="R16248"/>
      <c r="S16248"/>
      <c r="T16248"/>
      <c r="U16248"/>
      <c r="V16248"/>
      <c r="W16248"/>
      <c r="X16248"/>
      <c r="Y16248"/>
      <c r="Z16248"/>
      <c r="AA16248"/>
      <c r="AB16248"/>
      <c r="AC16248"/>
    </row>
    <row r="16249" spans="2:29" s="14" customFormat="1" x14ac:dyDescent="0.25">
      <c r="B16249"/>
      <c r="C16249"/>
      <c r="D16249"/>
      <c r="E16249"/>
      <c r="F16249"/>
      <c r="G16249"/>
      <c r="H16249"/>
      <c r="I16249"/>
      <c r="J16249"/>
      <c r="K16249" s="91"/>
      <c r="L16249" s="91"/>
      <c r="M16249" s="91"/>
      <c r="R16249"/>
      <c r="S16249"/>
      <c r="T16249"/>
      <c r="U16249"/>
      <c r="V16249"/>
      <c r="W16249"/>
      <c r="X16249"/>
      <c r="Y16249"/>
      <c r="Z16249"/>
      <c r="AA16249"/>
      <c r="AB16249"/>
      <c r="AC16249"/>
    </row>
    <row r="16250" spans="2:29" s="14" customFormat="1" x14ac:dyDescent="0.25">
      <c r="B16250"/>
      <c r="C16250"/>
      <c r="D16250"/>
      <c r="E16250"/>
      <c r="F16250"/>
      <c r="G16250"/>
      <c r="H16250"/>
      <c r="I16250"/>
      <c r="J16250"/>
      <c r="K16250" s="91"/>
      <c r="L16250" s="91"/>
      <c r="M16250" s="91"/>
      <c r="R16250"/>
      <c r="S16250"/>
      <c r="T16250"/>
      <c r="U16250"/>
      <c r="V16250"/>
      <c r="W16250"/>
      <c r="X16250"/>
      <c r="Y16250"/>
      <c r="Z16250"/>
      <c r="AA16250"/>
      <c r="AB16250"/>
      <c r="AC16250"/>
    </row>
    <row r="16251" spans="2:29" s="14" customFormat="1" x14ac:dyDescent="0.25">
      <c r="B16251"/>
      <c r="C16251"/>
      <c r="D16251"/>
      <c r="E16251"/>
      <c r="F16251"/>
      <c r="G16251"/>
      <c r="H16251"/>
      <c r="I16251"/>
      <c r="J16251"/>
      <c r="K16251" s="91"/>
      <c r="L16251" s="91"/>
      <c r="M16251" s="91"/>
      <c r="R16251"/>
      <c r="S16251"/>
      <c r="T16251"/>
      <c r="U16251"/>
      <c r="V16251"/>
      <c r="W16251"/>
      <c r="X16251"/>
      <c r="Y16251"/>
      <c r="Z16251"/>
      <c r="AA16251"/>
      <c r="AB16251"/>
      <c r="AC16251"/>
    </row>
    <row r="16252" spans="2:29" s="14" customFormat="1" x14ac:dyDescent="0.25">
      <c r="B16252"/>
      <c r="C16252"/>
      <c r="D16252"/>
      <c r="E16252"/>
      <c r="F16252"/>
      <c r="G16252"/>
      <c r="H16252"/>
      <c r="I16252"/>
      <c r="J16252"/>
      <c r="K16252" s="91"/>
      <c r="L16252" s="91"/>
      <c r="M16252" s="91"/>
      <c r="R16252"/>
      <c r="S16252"/>
      <c r="T16252"/>
      <c r="U16252"/>
      <c r="V16252"/>
      <c r="W16252"/>
      <c r="X16252"/>
      <c r="Y16252"/>
      <c r="Z16252"/>
      <c r="AA16252"/>
      <c r="AB16252"/>
      <c r="AC16252"/>
    </row>
    <row r="16253" spans="2:29" s="14" customFormat="1" x14ac:dyDescent="0.25">
      <c r="B16253"/>
      <c r="C16253"/>
      <c r="D16253"/>
      <c r="E16253"/>
      <c r="F16253"/>
      <c r="G16253"/>
      <c r="H16253"/>
      <c r="I16253"/>
      <c r="J16253"/>
      <c r="K16253" s="91"/>
      <c r="L16253" s="91"/>
      <c r="M16253" s="91"/>
      <c r="R16253"/>
      <c r="S16253"/>
      <c r="T16253"/>
      <c r="U16253"/>
      <c r="V16253"/>
      <c r="W16253"/>
      <c r="X16253"/>
      <c r="Y16253"/>
      <c r="Z16253"/>
      <c r="AA16253"/>
      <c r="AB16253"/>
      <c r="AC16253"/>
    </row>
    <row r="16254" spans="2:29" s="14" customFormat="1" x14ac:dyDescent="0.25">
      <c r="B16254"/>
      <c r="C16254"/>
      <c r="D16254"/>
      <c r="E16254"/>
      <c r="F16254"/>
      <c r="G16254"/>
      <c r="H16254"/>
      <c r="I16254"/>
      <c r="J16254"/>
      <c r="K16254" s="91"/>
      <c r="L16254" s="91"/>
      <c r="M16254" s="91"/>
      <c r="R16254"/>
      <c r="S16254"/>
      <c r="T16254"/>
      <c r="U16254"/>
      <c r="V16254"/>
      <c r="W16254"/>
      <c r="X16254"/>
      <c r="Y16254"/>
      <c r="Z16254"/>
      <c r="AA16254"/>
      <c r="AB16254"/>
      <c r="AC16254"/>
    </row>
    <row r="16255" spans="2:29" s="14" customFormat="1" x14ac:dyDescent="0.25">
      <c r="B16255"/>
      <c r="C16255"/>
      <c r="D16255"/>
      <c r="E16255"/>
      <c r="F16255"/>
      <c r="G16255"/>
      <c r="H16255"/>
      <c r="I16255"/>
      <c r="J16255"/>
      <c r="K16255" s="91"/>
      <c r="L16255" s="91"/>
      <c r="M16255" s="91"/>
      <c r="R16255"/>
      <c r="S16255"/>
      <c r="T16255"/>
      <c r="U16255"/>
      <c r="V16255"/>
      <c r="W16255"/>
      <c r="X16255"/>
      <c r="Y16255"/>
      <c r="Z16255"/>
      <c r="AA16255"/>
      <c r="AB16255"/>
      <c r="AC16255"/>
    </row>
    <row r="16256" spans="2:29" s="14" customFormat="1" x14ac:dyDescent="0.25">
      <c r="B16256"/>
      <c r="C16256"/>
      <c r="D16256"/>
      <c r="E16256"/>
      <c r="F16256"/>
      <c r="G16256"/>
      <c r="H16256"/>
      <c r="I16256"/>
      <c r="J16256"/>
      <c r="K16256" s="91"/>
      <c r="L16256" s="91"/>
      <c r="M16256" s="91"/>
      <c r="R16256"/>
      <c r="S16256"/>
      <c r="T16256"/>
      <c r="U16256"/>
      <c r="V16256"/>
      <c r="W16256"/>
      <c r="X16256"/>
      <c r="Y16256"/>
      <c r="Z16256"/>
      <c r="AA16256"/>
      <c r="AB16256"/>
      <c r="AC16256"/>
    </row>
    <row r="16257" spans="2:29" s="14" customFormat="1" x14ac:dyDescent="0.25">
      <c r="B16257"/>
      <c r="C16257"/>
      <c r="D16257"/>
      <c r="E16257"/>
      <c r="F16257"/>
      <c r="G16257"/>
      <c r="H16257"/>
      <c r="I16257"/>
      <c r="J16257"/>
      <c r="K16257" s="91"/>
      <c r="L16257" s="91"/>
      <c r="M16257" s="91"/>
      <c r="R16257"/>
      <c r="S16257"/>
      <c r="T16257"/>
      <c r="U16257"/>
      <c r="V16257"/>
      <c r="W16257"/>
      <c r="X16257"/>
      <c r="Y16257"/>
      <c r="Z16257"/>
      <c r="AA16257"/>
      <c r="AB16257"/>
      <c r="AC16257"/>
    </row>
    <row r="16258" spans="2:29" s="14" customFormat="1" x14ac:dyDescent="0.25">
      <c r="B16258"/>
      <c r="C16258"/>
      <c r="D16258"/>
      <c r="E16258"/>
      <c r="F16258"/>
      <c r="G16258"/>
      <c r="H16258"/>
      <c r="I16258"/>
      <c r="J16258"/>
      <c r="K16258" s="91"/>
      <c r="L16258" s="91"/>
      <c r="M16258" s="91"/>
      <c r="R16258"/>
      <c r="S16258"/>
      <c r="T16258"/>
      <c r="U16258"/>
      <c r="V16258"/>
      <c r="W16258"/>
      <c r="X16258"/>
      <c r="Y16258"/>
      <c r="Z16258"/>
      <c r="AA16258"/>
      <c r="AB16258"/>
      <c r="AC16258"/>
    </row>
    <row r="16259" spans="2:29" s="14" customFormat="1" x14ac:dyDescent="0.25">
      <c r="B16259"/>
      <c r="C16259"/>
      <c r="D16259"/>
      <c r="E16259"/>
      <c r="F16259"/>
      <c r="G16259"/>
      <c r="H16259"/>
      <c r="I16259"/>
      <c r="J16259"/>
      <c r="K16259" s="91"/>
      <c r="L16259" s="91"/>
      <c r="M16259" s="91"/>
      <c r="R16259"/>
      <c r="S16259"/>
      <c r="T16259"/>
      <c r="U16259"/>
      <c r="V16259"/>
      <c r="W16259"/>
      <c r="X16259"/>
      <c r="Y16259"/>
      <c r="Z16259"/>
      <c r="AA16259"/>
      <c r="AB16259"/>
      <c r="AC16259"/>
    </row>
    <row r="16260" spans="2:29" s="14" customFormat="1" x14ac:dyDescent="0.25">
      <c r="B16260"/>
      <c r="C16260"/>
      <c r="D16260"/>
      <c r="E16260"/>
      <c r="F16260"/>
      <c r="G16260"/>
      <c r="H16260"/>
      <c r="I16260"/>
      <c r="J16260"/>
      <c r="K16260" s="91"/>
      <c r="L16260" s="91"/>
      <c r="M16260" s="91"/>
      <c r="R16260"/>
      <c r="S16260"/>
      <c r="T16260"/>
      <c r="U16260"/>
      <c r="V16260"/>
      <c r="W16260"/>
      <c r="X16260"/>
      <c r="Y16260"/>
      <c r="Z16260"/>
      <c r="AA16260"/>
      <c r="AB16260"/>
      <c r="AC16260"/>
    </row>
    <row r="16261" spans="2:29" s="14" customFormat="1" x14ac:dyDescent="0.25">
      <c r="B16261"/>
      <c r="C16261"/>
      <c r="D16261"/>
      <c r="E16261"/>
      <c r="F16261"/>
      <c r="G16261"/>
      <c r="H16261"/>
      <c r="I16261"/>
      <c r="J16261"/>
      <c r="K16261" s="91"/>
      <c r="L16261" s="91"/>
      <c r="M16261" s="91"/>
      <c r="R16261"/>
      <c r="S16261"/>
      <c r="T16261"/>
      <c r="U16261"/>
      <c r="V16261"/>
      <c r="W16261"/>
      <c r="X16261"/>
      <c r="Y16261"/>
      <c r="Z16261"/>
      <c r="AA16261"/>
      <c r="AB16261"/>
      <c r="AC16261"/>
    </row>
    <row r="16262" spans="2:29" s="14" customFormat="1" x14ac:dyDescent="0.25">
      <c r="B16262"/>
      <c r="C16262"/>
      <c r="D16262"/>
      <c r="E16262"/>
      <c r="F16262"/>
      <c r="G16262"/>
      <c r="H16262"/>
      <c r="I16262"/>
      <c r="J16262"/>
      <c r="K16262" s="91"/>
      <c r="L16262" s="91"/>
      <c r="M16262" s="91"/>
      <c r="R16262"/>
      <c r="S16262"/>
      <c r="T16262"/>
      <c r="U16262"/>
      <c r="V16262"/>
      <c r="W16262"/>
      <c r="X16262"/>
      <c r="Y16262"/>
      <c r="Z16262"/>
      <c r="AA16262"/>
      <c r="AB16262"/>
      <c r="AC16262"/>
    </row>
    <row r="16263" spans="2:29" s="14" customFormat="1" x14ac:dyDescent="0.25">
      <c r="B16263"/>
      <c r="C16263"/>
      <c r="D16263"/>
      <c r="E16263"/>
      <c r="F16263"/>
      <c r="G16263"/>
      <c r="H16263"/>
      <c r="I16263"/>
      <c r="J16263"/>
      <c r="K16263" s="91"/>
      <c r="L16263" s="91"/>
      <c r="M16263" s="91"/>
      <c r="R16263"/>
      <c r="S16263"/>
      <c r="T16263"/>
      <c r="U16263"/>
      <c r="V16263"/>
      <c r="W16263"/>
      <c r="X16263"/>
      <c r="Y16263"/>
      <c r="Z16263"/>
      <c r="AA16263"/>
      <c r="AB16263"/>
      <c r="AC16263"/>
    </row>
    <row r="16264" spans="2:29" s="14" customFormat="1" x14ac:dyDescent="0.25">
      <c r="B16264"/>
      <c r="C16264"/>
      <c r="D16264"/>
      <c r="E16264"/>
      <c r="F16264"/>
      <c r="G16264"/>
      <c r="H16264"/>
      <c r="I16264"/>
      <c r="J16264"/>
      <c r="K16264" s="91"/>
      <c r="L16264" s="91"/>
      <c r="M16264" s="91"/>
      <c r="R16264"/>
      <c r="S16264"/>
      <c r="T16264"/>
      <c r="U16264"/>
      <c r="V16264"/>
      <c r="W16264"/>
      <c r="X16264"/>
      <c r="Y16264"/>
      <c r="Z16264"/>
      <c r="AA16264"/>
      <c r="AB16264"/>
      <c r="AC16264"/>
    </row>
    <row r="16265" spans="2:29" s="14" customFormat="1" x14ac:dyDescent="0.25">
      <c r="B16265"/>
      <c r="C16265"/>
      <c r="D16265"/>
      <c r="E16265"/>
      <c r="F16265"/>
      <c r="G16265"/>
      <c r="H16265"/>
      <c r="I16265"/>
      <c r="J16265"/>
      <c r="K16265" s="91"/>
      <c r="L16265" s="91"/>
      <c r="M16265" s="91"/>
      <c r="R16265"/>
      <c r="S16265"/>
      <c r="T16265"/>
      <c r="U16265"/>
      <c r="V16265"/>
      <c r="W16265"/>
      <c r="X16265"/>
      <c r="Y16265"/>
      <c r="Z16265"/>
      <c r="AA16265"/>
      <c r="AB16265"/>
      <c r="AC16265"/>
    </row>
    <row r="16266" spans="2:29" s="14" customFormat="1" x14ac:dyDescent="0.25">
      <c r="B16266"/>
      <c r="C16266"/>
      <c r="D16266"/>
      <c r="E16266"/>
      <c r="F16266"/>
      <c r="G16266"/>
      <c r="H16266"/>
      <c r="I16266"/>
      <c r="J16266"/>
      <c r="K16266" s="91"/>
      <c r="L16266" s="91"/>
      <c r="M16266" s="91"/>
      <c r="R16266"/>
      <c r="S16266"/>
      <c r="T16266"/>
      <c r="U16266"/>
      <c r="V16266"/>
      <c r="W16266"/>
      <c r="X16266"/>
      <c r="Y16266"/>
      <c r="Z16266"/>
      <c r="AA16266"/>
      <c r="AB16266"/>
      <c r="AC16266"/>
    </row>
    <row r="16267" spans="2:29" s="14" customFormat="1" x14ac:dyDescent="0.25">
      <c r="B16267"/>
      <c r="C16267"/>
      <c r="D16267"/>
      <c r="E16267"/>
      <c r="F16267"/>
      <c r="G16267"/>
      <c r="H16267"/>
      <c r="I16267"/>
      <c r="J16267"/>
      <c r="K16267" s="91"/>
      <c r="L16267" s="91"/>
      <c r="M16267" s="91"/>
      <c r="R16267"/>
      <c r="S16267"/>
      <c r="T16267"/>
      <c r="U16267"/>
      <c r="V16267"/>
      <c r="W16267"/>
      <c r="X16267"/>
      <c r="Y16267"/>
      <c r="Z16267"/>
      <c r="AA16267"/>
      <c r="AB16267"/>
      <c r="AC16267"/>
    </row>
    <row r="16268" spans="2:29" s="14" customFormat="1" x14ac:dyDescent="0.25">
      <c r="B16268"/>
      <c r="C16268"/>
      <c r="D16268"/>
      <c r="E16268"/>
      <c r="F16268"/>
      <c r="G16268"/>
      <c r="H16268"/>
      <c r="I16268"/>
      <c r="J16268"/>
      <c r="K16268" s="91"/>
      <c r="L16268" s="91"/>
      <c r="M16268" s="91"/>
      <c r="R16268"/>
      <c r="S16268"/>
      <c r="T16268"/>
      <c r="U16268"/>
      <c r="V16268"/>
      <c r="W16268"/>
      <c r="X16268"/>
      <c r="Y16268"/>
      <c r="Z16268"/>
      <c r="AA16268"/>
      <c r="AB16268"/>
      <c r="AC16268"/>
    </row>
    <row r="16269" spans="2:29" s="14" customFormat="1" x14ac:dyDescent="0.25">
      <c r="B16269"/>
      <c r="C16269"/>
      <c r="D16269"/>
      <c r="E16269"/>
      <c r="F16269"/>
      <c r="G16269"/>
      <c r="H16269"/>
      <c r="I16269"/>
      <c r="J16269"/>
      <c r="K16269" s="91"/>
      <c r="L16269" s="91"/>
      <c r="M16269" s="91"/>
      <c r="R16269"/>
      <c r="S16269"/>
      <c r="T16269"/>
      <c r="U16269"/>
      <c r="V16269"/>
      <c r="W16269"/>
      <c r="X16269"/>
      <c r="Y16269"/>
      <c r="Z16269"/>
      <c r="AA16269"/>
      <c r="AB16269"/>
      <c r="AC16269"/>
    </row>
    <row r="16270" spans="2:29" s="14" customFormat="1" x14ac:dyDescent="0.25">
      <c r="B16270"/>
      <c r="C16270"/>
      <c r="D16270"/>
      <c r="E16270"/>
      <c r="F16270"/>
      <c r="G16270"/>
      <c r="H16270"/>
      <c r="I16270"/>
      <c r="J16270"/>
      <c r="K16270" s="91"/>
      <c r="L16270" s="91"/>
      <c r="M16270" s="91"/>
      <c r="R16270"/>
      <c r="S16270"/>
      <c r="T16270"/>
      <c r="U16270"/>
      <c r="V16270"/>
      <c r="W16270"/>
      <c r="X16270"/>
      <c r="Y16270"/>
      <c r="Z16270"/>
      <c r="AA16270"/>
      <c r="AB16270"/>
      <c r="AC16270"/>
    </row>
    <row r="16271" spans="2:29" s="14" customFormat="1" x14ac:dyDescent="0.25">
      <c r="B16271"/>
      <c r="C16271"/>
      <c r="D16271"/>
      <c r="E16271"/>
      <c r="F16271"/>
      <c r="G16271"/>
      <c r="H16271"/>
      <c r="I16271"/>
      <c r="J16271"/>
      <c r="K16271" s="91"/>
      <c r="L16271" s="91"/>
      <c r="M16271" s="91"/>
      <c r="R16271"/>
      <c r="S16271"/>
      <c r="T16271"/>
      <c r="U16271"/>
      <c r="V16271"/>
      <c r="W16271"/>
      <c r="X16271"/>
      <c r="Y16271"/>
      <c r="Z16271"/>
      <c r="AA16271"/>
      <c r="AB16271"/>
      <c r="AC16271"/>
    </row>
    <row r="16272" spans="2:29" s="14" customFormat="1" x14ac:dyDescent="0.25">
      <c r="B16272"/>
      <c r="C16272"/>
      <c r="D16272"/>
      <c r="E16272"/>
      <c r="F16272"/>
      <c r="G16272"/>
      <c r="H16272"/>
      <c r="I16272"/>
      <c r="J16272"/>
      <c r="K16272" s="91"/>
      <c r="L16272" s="91"/>
      <c r="M16272" s="91"/>
      <c r="R16272"/>
      <c r="S16272"/>
      <c r="T16272"/>
      <c r="U16272"/>
      <c r="V16272"/>
      <c r="W16272"/>
      <c r="X16272"/>
      <c r="Y16272"/>
      <c r="Z16272"/>
      <c r="AA16272"/>
      <c r="AB16272"/>
      <c r="AC16272"/>
    </row>
    <row r="16273" spans="2:29" s="14" customFormat="1" x14ac:dyDescent="0.25">
      <c r="B16273"/>
      <c r="C16273"/>
      <c r="D16273"/>
      <c r="E16273"/>
      <c r="F16273"/>
      <c r="G16273"/>
      <c r="H16273"/>
      <c r="I16273"/>
      <c r="J16273"/>
      <c r="K16273" s="91"/>
      <c r="L16273" s="91"/>
      <c r="M16273" s="91"/>
      <c r="R16273"/>
      <c r="S16273"/>
      <c r="T16273"/>
      <c r="U16273"/>
      <c r="V16273"/>
      <c r="W16273"/>
      <c r="X16273"/>
      <c r="Y16273"/>
      <c r="Z16273"/>
      <c r="AA16273"/>
      <c r="AB16273"/>
      <c r="AC16273"/>
    </row>
    <row r="16274" spans="2:29" s="14" customFormat="1" x14ac:dyDescent="0.25">
      <c r="B16274"/>
      <c r="C16274"/>
      <c r="D16274"/>
      <c r="E16274"/>
      <c r="F16274"/>
      <c r="G16274"/>
      <c r="H16274"/>
      <c r="I16274"/>
      <c r="J16274"/>
      <c r="K16274" s="91"/>
      <c r="L16274" s="91"/>
      <c r="M16274" s="91"/>
      <c r="R16274"/>
      <c r="S16274"/>
      <c r="T16274"/>
      <c r="U16274"/>
      <c r="V16274"/>
      <c r="W16274"/>
      <c r="X16274"/>
      <c r="Y16274"/>
      <c r="Z16274"/>
      <c r="AA16274"/>
      <c r="AB16274"/>
      <c r="AC16274"/>
    </row>
    <row r="16275" spans="2:29" s="14" customFormat="1" x14ac:dyDescent="0.25">
      <c r="B16275"/>
      <c r="C16275"/>
      <c r="D16275"/>
      <c r="E16275"/>
      <c r="F16275"/>
      <c r="G16275"/>
      <c r="H16275"/>
      <c r="I16275"/>
      <c r="J16275"/>
      <c r="K16275" s="91"/>
      <c r="L16275" s="91"/>
      <c r="M16275" s="91"/>
      <c r="R16275"/>
      <c r="S16275"/>
      <c r="T16275"/>
      <c r="U16275"/>
      <c r="V16275"/>
      <c r="W16275"/>
      <c r="X16275"/>
      <c r="Y16275"/>
      <c r="Z16275"/>
      <c r="AA16275"/>
      <c r="AB16275"/>
      <c r="AC16275"/>
    </row>
    <row r="16276" spans="2:29" s="14" customFormat="1" x14ac:dyDescent="0.25">
      <c r="B16276"/>
      <c r="C16276"/>
      <c r="D16276"/>
      <c r="E16276"/>
      <c r="F16276"/>
      <c r="G16276"/>
      <c r="H16276"/>
      <c r="I16276"/>
      <c r="J16276"/>
      <c r="K16276" s="91"/>
      <c r="L16276" s="91"/>
      <c r="M16276" s="91"/>
      <c r="R16276"/>
      <c r="S16276"/>
      <c r="T16276"/>
      <c r="U16276"/>
      <c r="V16276"/>
      <c r="W16276"/>
      <c r="X16276"/>
      <c r="Y16276"/>
      <c r="Z16276"/>
      <c r="AA16276"/>
      <c r="AB16276"/>
      <c r="AC16276"/>
    </row>
    <row r="16277" spans="2:29" s="14" customFormat="1" x14ac:dyDescent="0.25">
      <c r="B16277"/>
      <c r="C16277"/>
      <c r="D16277"/>
      <c r="E16277"/>
      <c r="F16277"/>
      <c r="G16277"/>
      <c r="H16277"/>
      <c r="I16277"/>
      <c r="J16277"/>
      <c r="K16277" s="91"/>
      <c r="L16277" s="91"/>
      <c r="M16277" s="91"/>
      <c r="R16277"/>
      <c r="S16277"/>
      <c r="T16277"/>
      <c r="U16277"/>
      <c r="V16277"/>
      <c r="W16277"/>
      <c r="X16277"/>
      <c r="Y16277"/>
      <c r="Z16277"/>
      <c r="AA16277"/>
      <c r="AB16277"/>
      <c r="AC16277"/>
    </row>
    <row r="16278" spans="2:29" s="14" customFormat="1" x14ac:dyDescent="0.25">
      <c r="B16278"/>
      <c r="C16278"/>
      <c r="D16278"/>
      <c r="E16278"/>
      <c r="F16278"/>
      <c r="G16278"/>
      <c r="H16278"/>
      <c r="I16278"/>
      <c r="J16278"/>
      <c r="K16278" s="91"/>
      <c r="L16278" s="91"/>
      <c r="M16278" s="91"/>
      <c r="R16278"/>
      <c r="S16278"/>
      <c r="T16278"/>
      <c r="U16278"/>
      <c r="V16278"/>
      <c r="W16278"/>
      <c r="X16278"/>
      <c r="Y16278"/>
      <c r="Z16278"/>
      <c r="AA16278"/>
      <c r="AB16278"/>
      <c r="AC16278"/>
    </row>
    <row r="16279" spans="2:29" s="14" customFormat="1" x14ac:dyDescent="0.25">
      <c r="B16279"/>
      <c r="C16279"/>
      <c r="D16279"/>
      <c r="E16279"/>
      <c r="F16279"/>
      <c r="G16279"/>
      <c r="H16279"/>
      <c r="I16279"/>
      <c r="J16279"/>
      <c r="K16279" s="91"/>
      <c r="L16279" s="91"/>
      <c r="M16279" s="91"/>
      <c r="R16279"/>
      <c r="S16279"/>
      <c r="T16279"/>
      <c r="U16279"/>
      <c r="V16279"/>
      <c r="W16279"/>
      <c r="X16279"/>
      <c r="Y16279"/>
      <c r="Z16279"/>
      <c r="AA16279"/>
      <c r="AB16279"/>
      <c r="AC16279"/>
    </row>
    <row r="16280" spans="2:29" s="14" customFormat="1" x14ac:dyDescent="0.25">
      <c r="B16280"/>
      <c r="C16280"/>
      <c r="D16280"/>
      <c r="E16280"/>
      <c r="F16280"/>
      <c r="G16280"/>
      <c r="H16280"/>
      <c r="I16280"/>
      <c r="J16280"/>
      <c r="K16280" s="91"/>
      <c r="L16280" s="91"/>
      <c r="M16280" s="91"/>
      <c r="R16280"/>
      <c r="S16280"/>
      <c r="T16280"/>
      <c r="U16280"/>
      <c r="V16280"/>
      <c r="W16280"/>
      <c r="X16280"/>
      <c r="Y16280"/>
      <c r="Z16280"/>
      <c r="AA16280"/>
      <c r="AB16280"/>
      <c r="AC16280"/>
    </row>
    <row r="16281" spans="2:29" s="14" customFormat="1" x14ac:dyDescent="0.25">
      <c r="B16281"/>
      <c r="C16281"/>
      <c r="D16281"/>
      <c r="E16281"/>
      <c r="F16281"/>
      <c r="G16281"/>
      <c r="H16281"/>
      <c r="I16281"/>
      <c r="J16281"/>
      <c r="K16281" s="91"/>
      <c r="L16281" s="91"/>
      <c r="M16281" s="91"/>
      <c r="R16281"/>
      <c r="S16281"/>
      <c r="T16281"/>
      <c r="U16281"/>
      <c r="V16281"/>
      <c r="W16281"/>
      <c r="X16281"/>
      <c r="Y16281"/>
      <c r="Z16281"/>
      <c r="AA16281"/>
      <c r="AB16281"/>
      <c r="AC16281"/>
    </row>
    <row r="16282" spans="2:29" s="14" customFormat="1" x14ac:dyDescent="0.25">
      <c r="B16282"/>
      <c r="C16282"/>
      <c r="D16282"/>
      <c r="E16282"/>
      <c r="F16282"/>
      <c r="G16282"/>
      <c r="H16282"/>
      <c r="I16282"/>
      <c r="J16282"/>
      <c r="K16282" s="91"/>
      <c r="L16282" s="91"/>
      <c r="M16282" s="91"/>
      <c r="R16282"/>
      <c r="S16282"/>
      <c r="T16282"/>
      <c r="U16282"/>
      <c r="V16282"/>
      <c r="W16282"/>
      <c r="X16282"/>
      <c r="Y16282"/>
      <c r="Z16282"/>
      <c r="AA16282"/>
      <c r="AB16282"/>
      <c r="AC16282"/>
    </row>
    <row r="16283" spans="2:29" s="14" customFormat="1" x14ac:dyDescent="0.25">
      <c r="B16283"/>
      <c r="C16283"/>
      <c r="D16283"/>
      <c r="E16283"/>
      <c r="F16283"/>
      <c r="G16283"/>
      <c r="H16283"/>
      <c r="I16283"/>
      <c r="J16283"/>
      <c r="K16283" s="91"/>
      <c r="L16283" s="91"/>
      <c r="M16283" s="91"/>
      <c r="R16283"/>
      <c r="S16283"/>
      <c r="T16283"/>
      <c r="U16283"/>
      <c r="V16283"/>
      <c r="W16283"/>
      <c r="X16283"/>
      <c r="Y16283"/>
      <c r="Z16283"/>
      <c r="AA16283"/>
      <c r="AB16283"/>
      <c r="AC16283"/>
    </row>
    <row r="16284" spans="2:29" s="14" customFormat="1" x14ac:dyDescent="0.25">
      <c r="B16284"/>
      <c r="C16284"/>
      <c r="D16284"/>
      <c r="E16284"/>
      <c r="F16284"/>
      <c r="G16284"/>
      <c r="H16284"/>
      <c r="I16284"/>
      <c r="J16284"/>
      <c r="K16284" s="91"/>
      <c r="L16284" s="91"/>
      <c r="M16284" s="91"/>
      <c r="R16284"/>
      <c r="S16284"/>
      <c r="T16284"/>
      <c r="U16284"/>
      <c r="V16284"/>
      <c r="W16284"/>
      <c r="X16284"/>
      <c r="Y16284"/>
      <c r="Z16284"/>
      <c r="AA16284"/>
      <c r="AB16284"/>
      <c r="AC16284"/>
    </row>
    <row r="16285" spans="2:29" s="14" customFormat="1" x14ac:dyDescent="0.25">
      <c r="B16285"/>
      <c r="C16285"/>
      <c r="D16285"/>
      <c r="E16285"/>
      <c r="F16285"/>
      <c r="G16285"/>
      <c r="H16285"/>
      <c r="I16285"/>
      <c r="J16285"/>
      <c r="K16285" s="91"/>
      <c r="L16285" s="91"/>
      <c r="M16285" s="91"/>
      <c r="R16285"/>
      <c r="S16285"/>
      <c r="T16285"/>
      <c r="U16285"/>
      <c r="V16285"/>
      <c r="W16285"/>
      <c r="X16285"/>
      <c r="Y16285"/>
      <c r="Z16285"/>
      <c r="AA16285"/>
      <c r="AB16285"/>
      <c r="AC16285"/>
    </row>
    <row r="16286" spans="2:29" s="14" customFormat="1" x14ac:dyDescent="0.25">
      <c r="B16286"/>
      <c r="C16286"/>
      <c r="D16286"/>
      <c r="E16286"/>
      <c r="F16286"/>
      <c r="G16286"/>
      <c r="H16286"/>
      <c r="I16286"/>
      <c r="J16286"/>
      <c r="K16286" s="91"/>
      <c r="L16286" s="91"/>
      <c r="M16286" s="91"/>
      <c r="R16286"/>
      <c r="S16286"/>
      <c r="T16286"/>
      <c r="U16286"/>
      <c r="V16286"/>
      <c r="W16286"/>
      <c r="X16286"/>
      <c r="Y16286"/>
      <c r="Z16286"/>
      <c r="AA16286"/>
      <c r="AB16286"/>
      <c r="AC16286"/>
    </row>
    <row r="16287" spans="2:29" s="14" customFormat="1" x14ac:dyDescent="0.25">
      <c r="B16287"/>
      <c r="C16287"/>
      <c r="D16287"/>
      <c r="E16287"/>
      <c r="F16287"/>
      <c r="G16287"/>
      <c r="H16287"/>
      <c r="I16287"/>
      <c r="J16287"/>
      <c r="K16287" s="91"/>
      <c r="L16287" s="91"/>
      <c r="M16287" s="91"/>
      <c r="R16287"/>
      <c r="S16287"/>
      <c r="T16287"/>
      <c r="U16287"/>
      <c r="V16287"/>
      <c r="W16287"/>
      <c r="X16287"/>
      <c r="Y16287"/>
      <c r="Z16287"/>
      <c r="AA16287"/>
      <c r="AB16287"/>
      <c r="AC16287"/>
    </row>
    <row r="16288" spans="2:29" s="14" customFormat="1" x14ac:dyDescent="0.25">
      <c r="B16288"/>
      <c r="C16288"/>
      <c r="D16288"/>
      <c r="E16288"/>
      <c r="F16288"/>
      <c r="G16288"/>
      <c r="H16288"/>
      <c r="I16288"/>
      <c r="J16288"/>
      <c r="K16288" s="91"/>
      <c r="L16288" s="91"/>
      <c r="M16288" s="91"/>
      <c r="R16288"/>
      <c r="S16288"/>
      <c r="T16288"/>
      <c r="U16288"/>
      <c r="V16288"/>
      <c r="W16288"/>
      <c r="X16288"/>
      <c r="Y16288"/>
      <c r="Z16288"/>
      <c r="AA16288"/>
      <c r="AB16288"/>
      <c r="AC16288"/>
    </row>
    <row r="16289" spans="2:29" s="14" customFormat="1" x14ac:dyDescent="0.25">
      <c r="B16289"/>
      <c r="C16289"/>
      <c r="D16289"/>
      <c r="E16289"/>
      <c r="F16289"/>
      <c r="G16289"/>
      <c r="H16289"/>
      <c r="I16289"/>
      <c r="J16289"/>
      <c r="K16289" s="91"/>
      <c r="L16289" s="91"/>
      <c r="M16289" s="91"/>
      <c r="R16289"/>
      <c r="S16289"/>
      <c r="T16289"/>
      <c r="U16289"/>
      <c r="V16289"/>
      <c r="W16289"/>
      <c r="X16289"/>
      <c r="Y16289"/>
      <c r="Z16289"/>
      <c r="AA16289"/>
      <c r="AB16289"/>
      <c r="AC16289"/>
    </row>
    <row r="16290" spans="2:29" s="14" customFormat="1" x14ac:dyDescent="0.25">
      <c r="B16290"/>
      <c r="C16290"/>
      <c r="D16290"/>
      <c r="E16290"/>
      <c r="F16290"/>
      <c r="G16290"/>
      <c r="H16290"/>
      <c r="I16290"/>
      <c r="J16290"/>
      <c r="K16290" s="91"/>
      <c r="L16290" s="91"/>
      <c r="M16290" s="91"/>
      <c r="R16290"/>
      <c r="S16290"/>
      <c r="T16290"/>
      <c r="U16290"/>
      <c r="V16290"/>
      <c r="W16290"/>
      <c r="X16290"/>
      <c r="Y16290"/>
      <c r="Z16290"/>
      <c r="AA16290"/>
      <c r="AB16290"/>
      <c r="AC16290"/>
    </row>
    <row r="16291" spans="2:29" s="14" customFormat="1" x14ac:dyDescent="0.25">
      <c r="B16291"/>
      <c r="C16291"/>
      <c r="D16291"/>
      <c r="E16291"/>
      <c r="F16291"/>
      <c r="G16291"/>
      <c r="H16291"/>
      <c r="I16291"/>
      <c r="J16291"/>
      <c r="K16291" s="91"/>
      <c r="L16291" s="91"/>
      <c r="M16291" s="91"/>
      <c r="R16291"/>
      <c r="S16291"/>
      <c r="T16291"/>
      <c r="U16291"/>
      <c r="V16291"/>
      <c r="W16291"/>
      <c r="X16291"/>
      <c r="Y16291"/>
      <c r="Z16291"/>
      <c r="AA16291"/>
      <c r="AB16291"/>
      <c r="AC16291"/>
    </row>
    <row r="16292" spans="2:29" s="14" customFormat="1" x14ac:dyDescent="0.25">
      <c r="B16292"/>
      <c r="C16292"/>
      <c r="D16292"/>
      <c r="E16292"/>
      <c r="F16292"/>
      <c r="G16292"/>
      <c r="H16292"/>
      <c r="I16292"/>
      <c r="J16292"/>
      <c r="K16292" s="91"/>
      <c r="L16292" s="91"/>
      <c r="M16292" s="91"/>
      <c r="R16292"/>
      <c r="S16292"/>
      <c r="T16292"/>
      <c r="U16292"/>
      <c r="V16292"/>
      <c r="W16292"/>
      <c r="X16292"/>
      <c r="Y16292"/>
      <c r="Z16292"/>
      <c r="AA16292"/>
      <c r="AB16292"/>
      <c r="AC16292"/>
    </row>
    <row r="16293" spans="2:29" s="14" customFormat="1" x14ac:dyDescent="0.25">
      <c r="B16293"/>
      <c r="C16293"/>
      <c r="D16293"/>
      <c r="E16293"/>
      <c r="F16293"/>
      <c r="G16293"/>
      <c r="H16293"/>
      <c r="I16293"/>
      <c r="J16293"/>
      <c r="K16293" s="91"/>
      <c r="L16293" s="91"/>
      <c r="M16293" s="91"/>
      <c r="R16293"/>
      <c r="S16293"/>
      <c r="T16293"/>
      <c r="U16293"/>
      <c r="V16293"/>
      <c r="W16293"/>
      <c r="X16293"/>
      <c r="Y16293"/>
      <c r="Z16293"/>
      <c r="AA16293"/>
      <c r="AB16293"/>
      <c r="AC16293"/>
    </row>
    <row r="16294" spans="2:29" s="14" customFormat="1" x14ac:dyDescent="0.25">
      <c r="B16294"/>
      <c r="C16294"/>
      <c r="D16294"/>
      <c r="E16294"/>
      <c r="F16294"/>
      <c r="G16294"/>
      <c r="H16294"/>
      <c r="I16294"/>
      <c r="J16294"/>
      <c r="K16294" s="91"/>
      <c r="L16294" s="91"/>
      <c r="M16294" s="91"/>
      <c r="R16294"/>
      <c r="S16294"/>
      <c r="T16294"/>
      <c r="U16294"/>
      <c r="V16294"/>
      <c r="W16294"/>
      <c r="X16294"/>
      <c r="Y16294"/>
      <c r="Z16294"/>
      <c r="AA16294"/>
      <c r="AB16294"/>
      <c r="AC16294"/>
    </row>
    <row r="16295" spans="2:29" s="14" customFormat="1" x14ac:dyDescent="0.25">
      <c r="B16295"/>
      <c r="C16295"/>
      <c r="D16295"/>
      <c r="E16295"/>
      <c r="F16295"/>
      <c r="G16295"/>
      <c r="H16295"/>
      <c r="I16295"/>
      <c r="J16295"/>
      <c r="K16295" s="91"/>
      <c r="L16295" s="91"/>
      <c r="M16295" s="91"/>
      <c r="R16295"/>
      <c r="S16295"/>
      <c r="T16295"/>
      <c r="U16295"/>
      <c r="V16295"/>
      <c r="W16295"/>
      <c r="X16295"/>
      <c r="Y16295"/>
      <c r="Z16295"/>
      <c r="AA16295"/>
      <c r="AB16295"/>
      <c r="AC16295"/>
    </row>
    <row r="16296" spans="2:29" s="14" customFormat="1" x14ac:dyDescent="0.25">
      <c r="B16296"/>
      <c r="C16296"/>
      <c r="D16296"/>
      <c r="E16296"/>
      <c r="F16296"/>
      <c r="G16296"/>
      <c r="H16296"/>
      <c r="I16296"/>
      <c r="J16296"/>
      <c r="K16296" s="91"/>
      <c r="L16296" s="91"/>
      <c r="M16296" s="91"/>
      <c r="R16296"/>
      <c r="S16296"/>
      <c r="T16296"/>
      <c r="U16296"/>
      <c r="V16296"/>
      <c r="W16296"/>
      <c r="X16296"/>
      <c r="Y16296"/>
      <c r="Z16296"/>
      <c r="AA16296"/>
      <c r="AB16296"/>
      <c r="AC16296"/>
    </row>
    <row r="16297" spans="2:29" s="14" customFormat="1" x14ac:dyDescent="0.25">
      <c r="B16297"/>
      <c r="C16297"/>
      <c r="D16297"/>
      <c r="E16297"/>
      <c r="F16297"/>
      <c r="G16297"/>
      <c r="H16297"/>
      <c r="I16297"/>
      <c r="J16297"/>
      <c r="K16297" s="91"/>
      <c r="L16297" s="91"/>
      <c r="M16297" s="91"/>
      <c r="R16297"/>
      <c r="S16297"/>
      <c r="T16297"/>
      <c r="U16297"/>
      <c r="V16297"/>
      <c r="W16297"/>
      <c r="X16297"/>
      <c r="Y16297"/>
      <c r="Z16297"/>
      <c r="AA16297"/>
      <c r="AB16297"/>
      <c r="AC16297"/>
    </row>
    <row r="16298" spans="2:29" s="14" customFormat="1" x14ac:dyDescent="0.25">
      <c r="B16298"/>
      <c r="C16298"/>
      <c r="D16298"/>
      <c r="E16298"/>
      <c r="F16298"/>
      <c r="G16298"/>
      <c r="H16298"/>
      <c r="I16298"/>
      <c r="J16298"/>
      <c r="K16298" s="91"/>
      <c r="L16298" s="91"/>
      <c r="M16298" s="91"/>
      <c r="R16298"/>
      <c r="S16298"/>
      <c r="T16298"/>
      <c r="U16298"/>
      <c r="V16298"/>
      <c r="W16298"/>
      <c r="X16298"/>
      <c r="Y16298"/>
      <c r="Z16298"/>
      <c r="AA16298"/>
      <c r="AB16298"/>
      <c r="AC16298"/>
    </row>
    <row r="16299" spans="2:29" s="14" customFormat="1" x14ac:dyDescent="0.25">
      <c r="B16299"/>
      <c r="C16299"/>
      <c r="D16299"/>
      <c r="E16299"/>
      <c r="F16299"/>
      <c r="G16299"/>
      <c r="H16299"/>
      <c r="I16299"/>
      <c r="J16299"/>
      <c r="K16299" s="91"/>
      <c r="L16299" s="91"/>
      <c r="M16299" s="91"/>
      <c r="R16299"/>
      <c r="S16299"/>
      <c r="T16299"/>
      <c r="U16299"/>
      <c r="V16299"/>
      <c r="W16299"/>
      <c r="X16299"/>
      <c r="Y16299"/>
      <c r="Z16299"/>
      <c r="AA16299"/>
      <c r="AB16299"/>
      <c r="AC16299"/>
    </row>
    <row r="16300" spans="2:29" s="14" customFormat="1" x14ac:dyDescent="0.25">
      <c r="B16300"/>
      <c r="C16300"/>
      <c r="D16300"/>
      <c r="E16300"/>
      <c r="F16300"/>
      <c r="G16300"/>
      <c r="H16300"/>
      <c r="I16300"/>
      <c r="J16300"/>
      <c r="K16300" s="91"/>
      <c r="L16300" s="91"/>
      <c r="M16300" s="91"/>
      <c r="R16300"/>
      <c r="S16300"/>
      <c r="T16300"/>
      <c r="U16300"/>
      <c r="V16300"/>
      <c r="W16300"/>
      <c r="X16300"/>
      <c r="Y16300"/>
      <c r="Z16300"/>
      <c r="AA16300"/>
      <c r="AB16300"/>
      <c r="AC16300"/>
    </row>
    <row r="16301" spans="2:29" s="14" customFormat="1" x14ac:dyDescent="0.25">
      <c r="B16301"/>
      <c r="C16301"/>
      <c r="D16301"/>
      <c r="E16301"/>
      <c r="F16301"/>
      <c r="G16301"/>
      <c r="H16301"/>
      <c r="I16301"/>
      <c r="J16301"/>
      <c r="K16301" s="91"/>
      <c r="L16301" s="91"/>
      <c r="M16301" s="91"/>
      <c r="R16301"/>
      <c r="S16301"/>
      <c r="T16301"/>
      <c r="U16301"/>
      <c r="V16301"/>
      <c r="W16301"/>
      <c r="X16301"/>
      <c r="Y16301"/>
      <c r="Z16301"/>
      <c r="AA16301"/>
      <c r="AB16301"/>
      <c r="AC16301"/>
    </row>
    <row r="16302" spans="2:29" s="14" customFormat="1" x14ac:dyDescent="0.25">
      <c r="B16302"/>
      <c r="C16302"/>
      <c r="D16302"/>
      <c r="E16302"/>
      <c r="F16302"/>
      <c r="G16302"/>
      <c r="H16302"/>
      <c r="I16302"/>
      <c r="J16302"/>
      <c r="K16302" s="91"/>
      <c r="L16302" s="91"/>
      <c r="M16302" s="91"/>
      <c r="R16302"/>
      <c r="S16302"/>
      <c r="T16302"/>
      <c r="U16302"/>
      <c r="V16302"/>
      <c r="W16302"/>
      <c r="X16302"/>
      <c r="Y16302"/>
      <c r="Z16302"/>
      <c r="AA16302"/>
      <c r="AB16302"/>
      <c r="AC16302"/>
    </row>
    <row r="16303" spans="2:29" s="14" customFormat="1" x14ac:dyDescent="0.25">
      <c r="B16303"/>
      <c r="C16303"/>
      <c r="D16303"/>
      <c r="E16303"/>
      <c r="F16303"/>
      <c r="G16303"/>
      <c r="H16303"/>
      <c r="I16303"/>
      <c r="J16303"/>
      <c r="K16303" s="91"/>
      <c r="L16303" s="91"/>
      <c r="M16303" s="91"/>
      <c r="R16303"/>
      <c r="S16303"/>
      <c r="T16303"/>
      <c r="U16303"/>
      <c r="V16303"/>
      <c r="W16303"/>
      <c r="X16303"/>
      <c r="Y16303"/>
      <c r="Z16303"/>
      <c r="AA16303"/>
      <c r="AB16303"/>
      <c r="AC16303"/>
    </row>
    <row r="16304" spans="2:29" s="14" customFormat="1" x14ac:dyDescent="0.25">
      <c r="B16304"/>
      <c r="C16304"/>
      <c r="D16304"/>
      <c r="E16304"/>
      <c r="F16304"/>
      <c r="G16304"/>
      <c r="H16304"/>
      <c r="I16304"/>
      <c r="J16304"/>
      <c r="K16304" s="91"/>
      <c r="L16304" s="91"/>
      <c r="M16304" s="91"/>
      <c r="R16304"/>
      <c r="S16304"/>
      <c r="T16304"/>
      <c r="U16304"/>
      <c r="V16304"/>
      <c r="W16304"/>
      <c r="X16304"/>
      <c r="Y16304"/>
      <c r="Z16304"/>
      <c r="AA16304"/>
      <c r="AB16304"/>
      <c r="AC16304"/>
    </row>
    <row r="16305" spans="2:29" s="14" customFormat="1" x14ac:dyDescent="0.25">
      <c r="B16305"/>
      <c r="C16305"/>
      <c r="D16305"/>
      <c r="E16305"/>
      <c r="F16305"/>
      <c r="G16305"/>
      <c r="H16305"/>
      <c r="I16305"/>
      <c r="J16305"/>
      <c r="K16305" s="91"/>
      <c r="L16305" s="91"/>
      <c r="M16305" s="91"/>
      <c r="R16305"/>
      <c r="S16305"/>
      <c r="T16305"/>
      <c r="U16305"/>
      <c r="V16305"/>
      <c r="W16305"/>
      <c r="X16305"/>
      <c r="Y16305"/>
      <c r="Z16305"/>
      <c r="AA16305"/>
      <c r="AB16305"/>
      <c r="AC16305"/>
    </row>
    <row r="16306" spans="2:29" s="14" customFormat="1" x14ac:dyDescent="0.25">
      <c r="B16306"/>
      <c r="C16306"/>
      <c r="D16306"/>
      <c r="E16306"/>
      <c r="F16306"/>
      <c r="G16306"/>
      <c r="H16306"/>
      <c r="I16306"/>
      <c r="J16306"/>
      <c r="K16306" s="91"/>
      <c r="L16306" s="91"/>
      <c r="M16306" s="91"/>
      <c r="R16306"/>
      <c r="S16306"/>
      <c r="T16306"/>
      <c r="U16306"/>
      <c r="V16306"/>
      <c r="W16306"/>
      <c r="X16306"/>
      <c r="Y16306"/>
      <c r="Z16306"/>
      <c r="AA16306"/>
      <c r="AB16306"/>
      <c r="AC16306"/>
    </row>
    <row r="16307" spans="2:29" s="14" customFormat="1" x14ac:dyDescent="0.25">
      <c r="B16307"/>
      <c r="C16307"/>
      <c r="D16307"/>
      <c r="E16307"/>
      <c r="F16307"/>
      <c r="G16307"/>
      <c r="H16307"/>
      <c r="I16307"/>
      <c r="J16307"/>
      <c r="K16307" s="91"/>
      <c r="L16307" s="91"/>
      <c r="M16307" s="91"/>
      <c r="R16307"/>
      <c r="S16307"/>
      <c r="T16307"/>
      <c r="U16307"/>
      <c r="V16307"/>
      <c r="W16307"/>
      <c r="X16307"/>
      <c r="Y16307"/>
      <c r="Z16307"/>
      <c r="AA16307"/>
      <c r="AB16307"/>
      <c r="AC16307"/>
    </row>
    <row r="16308" spans="2:29" s="14" customFormat="1" x14ac:dyDescent="0.25">
      <c r="B16308"/>
      <c r="C16308"/>
      <c r="D16308"/>
      <c r="E16308"/>
      <c r="F16308"/>
      <c r="G16308"/>
      <c r="H16308"/>
      <c r="I16308"/>
      <c r="J16308"/>
      <c r="K16308" s="91"/>
      <c r="L16308" s="91"/>
      <c r="M16308" s="91"/>
      <c r="R16308"/>
      <c r="S16308"/>
      <c r="T16308"/>
      <c r="U16308"/>
      <c r="V16308"/>
      <c r="W16308"/>
      <c r="X16308"/>
      <c r="Y16308"/>
      <c r="Z16308"/>
      <c r="AA16308"/>
      <c r="AB16308"/>
      <c r="AC16308"/>
    </row>
    <row r="16309" spans="2:29" s="14" customFormat="1" x14ac:dyDescent="0.25">
      <c r="B16309"/>
      <c r="C16309"/>
      <c r="D16309"/>
      <c r="E16309"/>
      <c r="F16309"/>
      <c r="G16309"/>
      <c r="H16309"/>
      <c r="I16309"/>
      <c r="J16309"/>
      <c r="K16309" s="91"/>
      <c r="L16309" s="91"/>
      <c r="M16309" s="91"/>
      <c r="R16309"/>
      <c r="S16309"/>
      <c r="T16309"/>
      <c r="U16309"/>
      <c r="V16309"/>
      <c r="W16309"/>
      <c r="X16309"/>
      <c r="Y16309"/>
      <c r="Z16309"/>
      <c r="AA16309"/>
      <c r="AB16309"/>
      <c r="AC16309"/>
    </row>
    <row r="16310" spans="2:29" s="14" customFormat="1" x14ac:dyDescent="0.25">
      <c r="B16310"/>
      <c r="C16310"/>
      <c r="D16310"/>
      <c r="E16310"/>
      <c r="F16310"/>
      <c r="G16310"/>
      <c r="H16310"/>
      <c r="I16310"/>
      <c r="J16310"/>
      <c r="K16310" s="91"/>
      <c r="L16310" s="91"/>
      <c r="M16310" s="91"/>
      <c r="R16310"/>
      <c r="S16310"/>
      <c r="T16310"/>
      <c r="U16310"/>
      <c r="V16310"/>
      <c r="W16310"/>
      <c r="X16310"/>
      <c r="Y16310"/>
      <c r="Z16310"/>
      <c r="AA16310"/>
      <c r="AB16310"/>
      <c r="AC16310"/>
    </row>
    <row r="16311" spans="2:29" s="14" customFormat="1" x14ac:dyDescent="0.25">
      <c r="B16311"/>
      <c r="C16311"/>
      <c r="D16311"/>
      <c r="E16311"/>
      <c r="F16311"/>
      <c r="G16311"/>
      <c r="H16311"/>
      <c r="I16311"/>
      <c r="J16311"/>
      <c r="K16311" s="91"/>
      <c r="L16311" s="91"/>
      <c r="M16311" s="91"/>
      <c r="R16311"/>
      <c r="S16311"/>
      <c r="T16311"/>
      <c r="U16311"/>
      <c r="V16311"/>
      <c r="W16311"/>
      <c r="X16311"/>
      <c r="Y16311"/>
      <c r="Z16311"/>
      <c r="AA16311"/>
      <c r="AB16311"/>
      <c r="AC16311"/>
    </row>
    <row r="16312" spans="2:29" s="14" customFormat="1" x14ac:dyDescent="0.25">
      <c r="B16312"/>
      <c r="C16312"/>
      <c r="D16312"/>
      <c r="E16312"/>
      <c r="F16312"/>
      <c r="G16312"/>
      <c r="H16312"/>
      <c r="I16312"/>
      <c r="J16312"/>
      <c r="K16312" s="91"/>
      <c r="L16312" s="91"/>
      <c r="M16312" s="91"/>
      <c r="R16312"/>
      <c r="S16312"/>
      <c r="T16312"/>
      <c r="U16312"/>
      <c r="V16312"/>
      <c r="W16312"/>
      <c r="X16312"/>
      <c r="Y16312"/>
      <c r="Z16312"/>
      <c r="AA16312"/>
      <c r="AB16312"/>
      <c r="AC16312"/>
    </row>
    <row r="16313" spans="2:29" s="14" customFormat="1" x14ac:dyDescent="0.25">
      <c r="B16313"/>
      <c r="C16313"/>
      <c r="D16313"/>
      <c r="E16313"/>
      <c r="F16313"/>
      <c r="G16313"/>
      <c r="H16313"/>
      <c r="I16313"/>
      <c r="J16313"/>
      <c r="K16313" s="91"/>
      <c r="L16313" s="91"/>
      <c r="M16313" s="91"/>
      <c r="R16313"/>
      <c r="S16313"/>
      <c r="T16313"/>
      <c r="U16313"/>
      <c r="V16313"/>
      <c r="W16313"/>
      <c r="X16313"/>
      <c r="Y16313"/>
      <c r="Z16313"/>
      <c r="AA16313"/>
      <c r="AB16313"/>
      <c r="AC16313"/>
    </row>
    <row r="16314" spans="2:29" s="14" customFormat="1" x14ac:dyDescent="0.25">
      <c r="B16314"/>
      <c r="C16314"/>
      <c r="D16314"/>
      <c r="E16314"/>
      <c r="F16314"/>
      <c r="G16314"/>
      <c r="H16314"/>
      <c r="I16314"/>
      <c r="J16314"/>
      <c r="K16314" s="91"/>
      <c r="L16314" s="91"/>
      <c r="M16314" s="91"/>
      <c r="R16314"/>
      <c r="S16314"/>
      <c r="T16314"/>
      <c r="U16314"/>
      <c r="V16314"/>
      <c r="W16314"/>
      <c r="X16314"/>
      <c r="Y16314"/>
      <c r="Z16314"/>
      <c r="AA16314"/>
      <c r="AB16314"/>
      <c r="AC16314"/>
    </row>
    <row r="16315" spans="2:29" s="14" customFormat="1" x14ac:dyDescent="0.25">
      <c r="B16315"/>
      <c r="C16315"/>
      <c r="D16315"/>
      <c r="E16315"/>
      <c r="F16315"/>
      <c r="G16315"/>
      <c r="H16315"/>
      <c r="I16315"/>
      <c r="J16315"/>
      <c r="K16315" s="91"/>
      <c r="L16315" s="91"/>
      <c r="M16315" s="91"/>
      <c r="R16315"/>
      <c r="S16315"/>
      <c r="T16315"/>
      <c r="U16315"/>
      <c r="V16315"/>
      <c r="W16315"/>
      <c r="X16315"/>
      <c r="Y16315"/>
      <c r="Z16315"/>
      <c r="AA16315"/>
      <c r="AB16315"/>
      <c r="AC16315"/>
    </row>
    <row r="16316" spans="2:29" s="14" customFormat="1" x14ac:dyDescent="0.25">
      <c r="B16316"/>
      <c r="C16316"/>
      <c r="D16316"/>
      <c r="E16316"/>
      <c r="F16316"/>
      <c r="G16316"/>
      <c r="H16316"/>
      <c r="I16316"/>
      <c r="J16316"/>
      <c r="K16316" s="91"/>
      <c r="L16316" s="91"/>
      <c r="M16316" s="91"/>
      <c r="R16316"/>
      <c r="S16316"/>
      <c r="T16316"/>
      <c r="U16316"/>
      <c r="V16316"/>
      <c r="W16316"/>
      <c r="X16316"/>
      <c r="Y16316"/>
      <c r="Z16316"/>
      <c r="AA16316"/>
      <c r="AB16316"/>
      <c r="AC16316"/>
    </row>
    <row r="16317" spans="2:29" s="14" customFormat="1" x14ac:dyDescent="0.25">
      <c r="B16317"/>
      <c r="C16317"/>
      <c r="D16317"/>
      <c r="E16317"/>
      <c r="F16317"/>
      <c r="G16317"/>
      <c r="H16317"/>
      <c r="I16317"/>
      <c r="J16317"/>
      <c r="K16317" s="91"/>
      <c r="L16317" s="91"/>
      <c r="M16317" s="91"/>
      <c r="R16317"/>
      <c r="S16317"/>
      <c r="T16317"/>
      <c r="U16317"/>
      <c r="V16317"/>
      <c r="W16317"/>
      <c r="X16317"/>
      <c r="Y16317"/>
      <c r="Z16317"/>
      <c r="AA16317"/>
      <c r="AB16317"/>
      <c r="AC16317"/>
    </row>
    <row r="16318" spans="2:29" s="14" customFormat="1" x14ac:dyDescent="0.25">
      <c r="B16318"/>
      <c r="C16318"/>
      <c r="D16318"/>
      <c r="E16318"/>
      <c r="F16318"/>
      <c r="G16318"/>
      <c r="H16318"/>
      <c r="I16318"/>
      <c r="J16318"/>
      <c r="K16318" s="91"/>
      <c r="L16318" s="91"/>
      <c r="M16318" s="91"/>
      <c r="R16318"/>
      <c r="S16318"/>
      <c r="T16318"/>
      <c r="U16318"/>
      <c r="V16318"/>
      <c r="W16318"/>
      <c r="X16318"/>
      <c r="Y16318"/>
      <c r="Z16318"/>
      <c r="AA16318"/>
      <c r="AB16318"/>
      <c r="AC16318"/>
    </row>
    <row r="16319" spans="2:29" s="14" customFormat="1" x14ac:dyDescent="0.25">
      <c r="B16319"/>
      <c r="C16319"/>
      <c r="D16319"/>
      <c r="E16319"/>
      <c r="F16319"/>
      <c r="G16319"/>
      <c r="H16319"/>
      <c r="I16319"/>
      <c r="J16319"/>
      <c r="K16319" s="91"/>
      <c r="L16319" s="91"/>
      <c r="M16319" s="91"/>
      <c r="R16319"/>
      <c r="S16319"/>
      <c r="T16319"/>
      <c r="U16319"/>
      <c r="V16319"/>
      <c r="W16319"/>
      <c r="X16319"/>
      <c r="Y16319"/>
      <c r="Z16319"/>
      <c r="AA16319"/>
      <c r="AB16319"/>
      <c r="AC16319"/>
    </row>
    <row r="16320" spans="2:29" s="14" customFormat="1" x14ac:dyDescent="0.25">
      <c r="B16320"/>
      <c r="C16320"/>
      <c r="D16320"/>
      <c r="E16320"/>
      <c r="F16320"/>
      <c r="G16320"/>
      <c r="H16320"/>
      <c r="I16320"/>
      <c r="J16320"/>
      <c r="K16320" s="91"/>
      <c r="L16320" s="91"/>
      <c r="M16320" s="91"/>
      <c r="R16320"/>
      <c r="S16320"/>
      <c r="T16320"/>
      <c r="U16320"/>
      <c r="V16320"/>
      <c r="W16320"/>
      <c r="X16320"/>
      <c r="Y16320"/>
      <c r="Z16320"/>
      <c r="AA16320"/>
      <c r="AB16320"/>
      <c r="AC16320"/>
    </row>
    <row r="16321" spans="2:29" s="14" customFormat="1" x14ac:dyDescent="0.25">
      <c r="B16321"/>
      <c r="C16321"/>
      <c r="D16321"/>
      <c r="E16321"/>
      <c r="F16321"/>
      <c r="G16321"/>
      <c r="H16321"/>
      <c r="I16321"/>
      <c r="J16321"/>
      <c r="K16321" s="91"/>
      <c r="L16321" s="91"/>
      <c r="M16321" s="91"/>
      <c r="R16321"/>
      <c r="S16321"/>
      <c r="T16321"/>
      <c r="U16321"/>
      <c r="V16321"/>
      <c r="W16321"/>
      <c r="X16321"/>
      <c r="Y16321"/>
      <c r="Z16321"/>
      <c r="AA16321"/>
      <c r="AB16321"/>
      <c r="AC16321"/>
    </row>
    <row r="16322" spans="2:29" s="14" customFormat="1" x14ac:dyDescent="0.25">
      <c r="B16322"/>
      <c r="C16322"/>
      <c r="D16322"/>
      <c r="E16322"/>
      <c r="F16322"/>
      <c r="G16322"/>
      <c r="H16322"/>
      <c r="I16322"/>
      <c r="J16322"/>
      <c r="K16322" s="91"/>
      <c r="L16322" s="91"/>
      <c r="M16322" s="91"/>
      <c r="R16322"/>
      <c r="S16322"/>
      <c r="T16322"/>
      <c r="U16322"/>
      <c r="V16322"/>
      <c r="W16322"/>
      <c r="X16322"/>
      <c r="Y16322"/>
      <c r="Z16322"/>
      <c r="AA16322"/>
      <c r="AB16322"/>
      <c r="AC16322"/>
    </row>
    <row r="16323" spans="2:29" s="14" customFormat="1" x14ac:dyDescent="0.25">
      <c r="B16323"/>
      <c r="C16323"/>
      <c r="D16323"/>
      <c r="E16323"/>
      <c r="F16323"/>
      <c r="G16323"/>
      <c r="H16323"/>
      <c r="I16323"/>
      <c r="J16323"/>
      <c r="K16323" s="91"/>
      <c r="L16323" s="91"/>
      <c r="M16323" s="91"/>
      <c r="R16323"/>
      <c r="S16323"/>
      <c r="T16323"/>
      <c r="U16323"/>
      <c r="V16323"/>
      <c r="W16323"/>
      <c r="X16323"/>
      <c r="Y16323"/>
      <c r="Z16323"/>
      <c r="AA16323"/>
      <c r="AB16323"/>
      <c r="AC16323"/>
    </row>
    <row r="16324" spans="2:29" s="14" customFormat="1" x14ac:dyDescent="0.25">
      <c r="B16324"/>
      <c r="C16324"/>
      <c r="D16324"/>
      <c r="E16324"/>
      <c r="F16324"/>
      <c r="G16324"/>
      <c r="H16324"/>
      <c r="I16324"/>
      <c r="J16324"/>
      <c r="K16324" s="91"/>
      <c r="L16324" s="91"/>
      <c r="M16324" s="91"/>
      <c r="R16324"/>
      <c r="S16324"/>
      <c r="T16324"/>
      <c r="U16324"/>
      <c r="V16324"/>
      <c r="W16324"/>
      <c r="X16324"/>
      <c r="Y16324"/>
      <c r="Z16324"/>
      <c r="AA16324"/>
      <c r="AB16324"/>
      <c r="AC16324"/>
    </row>
    <row r="16325" spans="2:29" s="14" customFormat="1" x14ac:dyDescent="0.25">
      <c r="B16325"/>
      <c r="C16325"/>
      <c r="D16325"/>
      <c r="E16325"/>
      <c r="F16325"/>
      <c r="G16325"/>
      <c r="H16325"/>
      <c r="I16325"/>
      <c r="J16325"/>
      <c r="K16325" s="91"/>
      <c r="L16325" s="91"/>
      <c r="M16325" s="91"/>
      <c r="R16325"/>
      <c r="S16325"/>
      <c r="T16325"/>
      <c r="U16325"/>
      <c r="V16325"/>
      <c r="W16325"/>
      <c r="X16325"/>
      <c r="Y16325"/>
      <c r="Z16325"/>
      <c r="AA16325"/>
      <c r="AB16325"/>
      <c r="AC16325"/>
    </row>
    <row r="16326" spans="2:29" s="14" customFormat="1" x14ac:dyDescent="0.25">
      <c r="B16326"/>
      <c r="C16326"/>
      <c r="D16326"/>
      <c r="E16326"/>
      <c r="F16326"/>
      <c r="G16326"/>
      <c r="H16326"/>
      <c r="I16326"/>
      <c r="J16326"/>
      <c r="K16326" s="91"/>
      <c r="L16326" s="91"/>
      <c r="M16326" s="91"/>
      <c r="R16326"/>
      <c r="S16326"/>
      <c r="T16326"/>
      <c r="U16326"/>
      <c r="V16326"/>
      <c r="W16326"/>
      <c r="X16326"/>
      <c r="Y16326"/>
      <c r="Z16326"/>
      <c r="AA16326"/>
      <c r="AB16326"/>
      <c r="AC16326"/>
    </row>
    <row r="16327" spans="2:29" s="14" customFormat="1" x14ac:dyDescent="0.25">
      <c r="B16327"/>
      <c r="C16327"/>
      <c r="D16327"/>
      <c r="E16327"/>
      <c r="F16327"/>
      <c r="G16327"/>
      <c r="H16327"/>
      <c r="I16327"/>
      <c r="J16327"/>
      <c r="K16327" s="91"/>
      <c r="L16327" s="91"/>
      <c r="M16327" s="91"/>
      <c r="R16327"/>
      <c r="S16327"/>
      <c r="T16327"/>
      <c r="U16327"/>
      <c r="V16327"/>
      <c r="W16327"/>
      <c r="X16327"/>
      <c r="Y16327"/>
      <c r="Z16327"/>
      <c r="AA16327"/>
      <c r="AB16327"/>
      <c r="AC16327"/>
    </row>
    <row r="16328" spans="2:29" s="14" customFormat="1" x14ac:dyDescent="0.25">
      <c r="B16328"/>
      <c r="C16328"/>
      <c r="D16328"/>
      <c r="E16328"/>
      <c r="F16328"/>
      <c r="G16328"/>
      <c r="H16328"/>
      <c r="I16328"/>
      <c r="J16328"/>
      <c r="K16328" s="91"/>
      <c r="L16328" s="91"/>
      <c r="M16328" s="91"/>
      <c r="R16328"/>
      <c r="S16328"/>
      <c r="T16328"/>
      <c r="U16328"/>
      <c r="V16328"/>
      <c r="W16328"/>
      <c r="X16328"/>
      <c r="Y16328"/>
      <c r="Z16328"/>
      <c r="AA16328"/>
      <c r="AB16328"/>
      <c r="AC16328"/>
    </row>
    <row r="16329" spans="2:29" s="14" customFormat="1" x14ac:dyDescent="0.25">
      <c r="B16329"/>
      <c r="C16329"/>
      <c r="D16329"/>
      <c r="E16329"/>
      <c r="F16329"/>
      <c r="G16329"/>
      <c r="H16329"/>
      <c r="I16329"/>
      <c r="J16329"/>
      <c r="K16329" s="91"/>
      <c r="L16329" s="91"/>
      <c r="M16329" s="91"/>
      <c r="R16329"/>
      <c r="S16329"/>
      <c r="T16329"/>
      <c r="U16329"/>
      <c r="V16329"/>
      <c r="W16329"/>
      <c r="X16329"/>
      <c r="Y16329"/>
      <c r="Z16329"/>
      <c r="AA16329"/>
      <c r="AB16329"/>
      <c r="AC16329"/>
    </row>
    <row r="16330" spans="2:29" s="14" customFormat="1" x14ac:dyDescent="0.25">
      <c r="B16330"/>
      <c r="C16330"/>
      <c r="D16330"/>
      <c r="E16330"/>
      <c r="F16330"/>
      <c r="G16330"/>
      <c r="H16330"/>
      <c r="I16330"/>
      <c r="J16330"/>
      <c r="K16330" s="91"/>
      <c r="L16330" s="91"/>
      <c r="M16330" s="91"/>
      <c r="R16330"/>
      <c r="S16330"/>
      <c r="T16330"/>
      <c r="U16330"/>
      <c r="V16330"/>
      <c r="W16330"/>
      <c r="X16330"/>
      <c r="Y16330"/>
      <c r="Z16330"/>
      <c r="AA16330"/>
      <c r="AB16330"/>
      <c r="AC16330"/>
    </row>
    <row r="16331" spans="2:29" s="14" customFormat="1" x14ac:dyDescent="0.25">
      <c r="B16331"/>
      <c r="C16331"/>
      <c r="D16331"/>
      <c r="E16331"/>
      <c r="F16331"/>
      <c r="G16331"/>
      <c r="H16331"/>
      <c r="I16331"/>
      <c r="J16331"/>
      <c r="K16331" s="91"/>
      <c r="L16331" s="91"/>
      <c r="M16331" s="91"/>
      <c r="R16331"/>
      <c r="S16331"/>
      <c r="T16331"/>
      <c r="U16331"/>
      <c r="V16331"/>
      <c r="W16331"/>
      <c r="X16331"/>
      <c r="Y16331"/>
      <c r="Z16331"/>
      <c r="AA16331"/>
      <c r="AB16331"/>
      <c r="AC16331"/>
    </row>
    <row r="16332" spans="2:29" s="14" customFormat="1" x14ac:dyDescent="0.25">
      <c r="B16332"/>
      <c r="C16332"/>
      <c r="D16332"/>
      <c r="E16332"/>
      <c r="F16332"/>
      <c r="G16332"/>
      <c r="H16332"/>
      <c r="I16332"/>
      <c r="J16332"/>
      <c r="K16332" s="91"/>
      <c r="L16332" s="91"/>
      <c r="M16332" s="91"/>
      <c r="R16332"/>
      <c r="S16332"/>
      <c r="T16332"/>
      <c r="U16332"/>
      <c r="V16332"/>
      <c r="W16332"/>
      <c r="X16332"/>
      <c r="Y16332"/>
      <c r="Z16332"/>
      <c r="AA16332"/>
      <c r="AB16332"/>
      <c r="AC16332"/>
    </row>
    <row r="16333" spans="2:29" s="14" customFormat="1" x14ac:dyDescent="0.25">
      <c r="B16333"/>
      <c r="C16333"/>
      <c r="D16333"/>
      <c r="E16333"/>
      <c r="F16333"/>
      <c r="G16333"/>
      <c r="H16333"/>
      <c r="I16333"/>
      <c r="J16333"/>
      <c r="K16333" s="91"/>
      <c r="L16333" s="91"/>
      <c r="M16333" s="91"/>
      <c r="R16333"/>
      <c r="S16333"/>
      <c r="T16333"/>
      <c r="U16333"/>
      <c r="V16333"/>
      <c r="W16333"/>
      <c r="X16333"/>
      <c r="Y16333"/>
      <c r="Z16333"/>
      <c r="AA16333"/>
      <c r="AB16333"/>
      <c r="AC16333"/>
    </row>
    <row r="16334" spans="2:29" s="14" customFormat="1" x14ac:dyDescent="0.25">
      <c r="B16334"/>
      <c r="C16334"/>
      <c r="D16334"/>
      <c r="E16334"/>
      <c r="F16334"/>
      <c r="G16334"/>
      <c r="H16334"/>
      <c r="I16334"/>
      <c r="J16334"/>
      <c r="K16334" s="91"/>
      <c r="L16334" s="91"/>
      <c r="M16334" s="91"/>
      <c r="R16334"/>
      <c r="S16334"/>
      <c r="T16334"/>
      <c r="U16334"/>
      <c r="V16334"/>
      <c r="W16334"/>
      <c r="X16334"/>
      <c r="Y16334"/>
      <c r="Z16334"/>
      <c r="AA16334"/>
      <c r="AB16334"/>
      <c r="AC16334"/>
    </row>
    <row r="16335" spans="2:29" s="14" customFormat="1" x14ac:dyDescent="0.25">
      <c r="B16335"/>
      <c r="C16335"/>
      <c r="D16335"/>
      <c r="E16335"/>
      <c r="F16335"/>
      <c r="G16335"/>
      <c r="H16335"/>
      <c r="I16335"/>
      <c r="J16335"/>
      <c r="K16335" s="91"/>
      <c r="L16335" s="91"/>
      <c r="M16335" s="91"/>
      <c r="R16335"/>
      <c r="S16335"/>
      <c r="T16335"/>
      <c r="U16335"/>
      <c r="V16335"/>
      <c r="W16335"/>
      <c r="X16335"/>
      <c r="Y16335"/>
      <c r="Z16335"/>
      <c r="AA16335"/>
      <c r="AB16335"/>
      <c r="AC16335"/>
    </row>
    <row r="16336" spans="2:29" s="14" customFormat="1" x14ac:dyDescent="0.25">
      <c r="B16336"/>
      <c r="C16336"/>
      <c r="D16336"/>
      <c r="E16336"/>
      <c r="F16336"/>
      <c r="G16336"/>
      <c r="H16336"/>
      <c r="I16336"/>
      <c r="J16336"/>
      <c r="K16336" s="91"/>
      <c r="L16336" s="91"/>
      <c r="M16336" s="91"/>
      <c r="R16336"/>
      <c r="S16336"/>
      <c r="T16336"/>
      <c r="U16336"/>
      <c r="V16336"/>
      <c r="W16336"/>
      <c r="X16336"/>
      <c r="Y16336"/>
      <c r="Z16336"/>
      <c r="AA16336"/>
      <c r="AB16336"/>
      <c r="AC16336"/>
    </row>
    <row r="16337" spans="2:29" s="14" customFormat="1" x14ac:dyDescent="0.25">
      <c r="B16337"/>
      <c r="C16337"/>
      <c r="D16337"/>
      <c r="E16337"/>
      <c r="F16337"/>
      <c r="G16337"/>
      <c r="H16337"/>
      <c r="I16337"/>
      <c r="J16337"/>
      <c r="K16337" s="91"/>
      <c r="L16337" s="91"/>
      <c r="M16337" s="91"/>
      <c r="R16337"/>
      <c r="S16337"/>
      <c r="T16337"/>
      <c r="U16337"/>
      <c r="V16337"/>
      <c r="W16337"/>
      <c r="X16337"/>
      <c r="Y16337"/>
      <c r="Z16337"/>
      <c r="AA16337"/>
      <c r="AB16337"/>
      <c r="AC16337"/>
    </row>
    <row r="16338" spans="2:29" s="14" customFormat="1" x14ac:dyDescent="0.25">
      <c r="B16338"/>
      <c r="C16338"/>
      <c r="D16338"/>
      <c r="E16338"/>
      <c r="F16338"/>
      <c r="G16338"/>
      <c r="H16338"/>
      <c r="I16338"/>
      <c r="J16338"/>
      <c r="K16338" s="91"/>
      <c r="L16338" s="91"/>
      <c r="M16338" s="91"/>
      <c r="R16338"/>
      <c r="S16338"/>
      <c r="T16338"/>
      <c r="U16338"/>
      <c r="V16338"/>
      <c r="W16338"/>
      <c r="X16338"/>
      <c r="Y16338"/>
      <c r="Z16338"/>
      <c r="AA16338"/>
      <c r="AB16338"/>
      <c r="AC16338"/>
    </row>
    <row r="16339" spans="2:29" s="14" customFormat="1" x14ac:dyDescent="0.25">
      <c r="B16339"/>
      <c r="C16339"/>
      <c r="D16339"/>
      <c r="E16339"/>
      <c r="F16339"/>
      <c r="G16339"/>
      <c r="H16339"/>
      <c r="I16339"/>
      <c r="J16339"/>
      <c r="K16339" s="91"/>
      <c r="L16339" s="91"/>
      <c r="M16339" s="91"/>
      <c r="R16339"/>
      <c r="S16339"/>
      <c r="T16339"/>
      <c r="U16339"/>
      <c r="V16339"/>
      <c r="W16339"/>
      <c r="X16339"/>
      <c r="Y16339"/>
      <c r="Z16339"/>
      <c r="AA16339"/>
      <c r="AB16339"/>
      <c r="AC16339"/>
    </row>
    <row r="16340" spans="2:29" s="14" customFormat="1" x14ac:dyDescent="0.25">
      <c r="B16340"/>
      <c r="C16340"/>
      <c r="D16340"/>
      <c r="E16340"/>
      <c r="F16340"/>
      <c r="G16340"/>
      <c r="H16340"/>
      <c r="I16340"/>
      <c r="J16340"/>
      <c r="K16340" s="91"/>
      <c r="L16340" s="91"/>
      <c r="M16340" s="91"/>
      <c r="R16340"/>
      <c r="S16340"/>
      <c r="T16340"/>
      <c r="U16340"/>
      <c r="V16340"/>
      <c r="W16340"/>
      <c r="X16340"/>
      <c r="Y16340"/>
      <c r="Z16340"/>
      <c r="AA16340"/>
      <c r="AB16340"/>
      <c r="AC16340"/>
    </row>
    <row r="16341" spans="2:29" s="14" customFormat="1" x14ac:dyDescent="0.25">
      <c r="B16341"/>
      <c r="C16341"/>
      <c r="D16341"/>
      <c r="E16341"/>
      <c r="F16341"/>
      <c r="G16341"/>
      <c r="H16341"/>
      <c r="I16341"/>
      <c r="J16341"/>
      <c r="K16341" s="91"/>
      <c r="L16341" s="91"/>
      <c r="M16341" s="91"/>
      <c r="R16341"/>
      <c r="S16341"/>
      <c r="T16341"/>
      <c r="U16341"/>
      <c r="V16341"/>
      <c r="W16341"/>
      <c r="X16341"/>
      <c r="Y16341"/>
      <c r="Z16341"/>
      <c r="AA16341"/>
      <c r="AB16341"/>
      <c r="AC16341"/>
    </row>
    <row r="16342" spans="2:29" s="14" customFormat="1" x14ac:dyDescent="0.25">
      <c r="B16342"/>
      <c r="C16342"/>
      <c r="D16342"/>
      <c r="E16342"/>
      <c r="F16342"/>
      <c r="G16342"/>
      <c r="H16342"/>
      <c r="I16342"/>
      <c r="J16342"/>
      <c r="K16342" s="91"/>
      <c r="L16342" s="91"/>
      <c r="M16342" s="91"/>
      <c r="R16342"/>
      <c r="S16342"/>
      <c r="T16342"/>
      <c r="U16342"/>
      <c r="V16342"/>
      <c r="W16342"/>
      <c r="X16342"/>
      <c r="Y16342"/>
      <c r="Z16342"/>
      <c r="AA16342"/>
      <c r="AB16342"/>
      <c r="AC16342"/>
    </row>
    <row r="16343" spans="2:29" s="14" customFormat="1" x14ac:dyDescent="0.25">
      <c r="B16343"/>
      <c r="C16343"/>
      <c r="D16343"/>
      <c r="E16343"/>
      <c r="F16343"/>
      <c r="G16343"/>
      <c r="H16343"/>
      <c r="I16343"/>
      <c r="J16343"/>
      <c r="K16343" s="91"/>
      <c r="L16343" s="91"/>
      <c r="M16343" s="91"/>
      <c r="R16343"/>
      <c r="S16343"/>
      <c r="T16343"/>
      <c r="U16343"/>
      <c r="V16343"/>
      <c r="W16343"/>
      <c r="X16343"/>
      <c r="Y16343"/>
      <c r="Z16343"/>
      <c r="AA16343"/>
      <c r="AB16343"/>
      <c r="AC16343"/>
    </row>
    <row r="16344" spans="2:29" s="14" customFormat="1" x14ac:dyDescent="0.25">
      <c r="B16344"/>
      <c r="C16344"/>
      <c r="D16344"/>
      <c r="E16344"/>
      <c r="F16344"/>
      <c r="G16344"/>
      <c r="H16344"/>
      <c r="I16344"/>
      <c r="J16344"/>
      <c r="K16344" s="91"/>
      <c r="L16344" s="91"/>
      <c r="M16344" s="91"/>
      <c r="R16344"/>
      <c r="S16344"/>
      <c r="T16344"/>
      <c r="U16344"/>
      <c r="V16344"/>
      <c r="W16344"/>
      <c r="X16344"/>
      <c r="Y16344"/>
      <c r="Z16344"/>
      <c r="AA16344"/>
      <c r="AB16344"/>
      <c r="AC16344"/>
    </row>
    <row r="16345" spans="2:29" s="14" customFormat="1" x14ac:dyDescent="0.25">
      <c r="B16345"/>
      <c r="C16345"/>
      <c r="D16345"/>
      <c r="E16345"/>
      <c r="F16345"/>
      <c r="G16345"/>
      <c r="H16345"/>
      <c r="I16345"/>
      <c r="J16345"/>
      <c r="K16345" s="91"/>
      <c r="L16345" s="91"/>
      <c r="M16345" s="91"/>
      <c r="R16345"/>
      <c r="S16345"/>
      <c r="T16345"/>
      <c r="U16345"/>
      <c r="V16345"/>
      <c r="W16345"/>
      <c r="X16345"/>
      <c r="Y16345"/>
      <c r="Z16345"/>
      <c r="AA16345"/>
      <c r="AB16345"/>
      <c r="AC16345"/>
    </row>
    <row r="16346" spans="2:29" s="14" customFormat="1" x14ac:dyDescent="0.25">
      <c r="B16346"/>
      <c r="C16346"/>
      <c r="D16346"/>
      <c r="E16346"/>
      <c r="F16346"/>
      <c r="G16346"/>
      <c r="H16346"/>
      <c r="I16346"/>
      <c r="J16346"/>
      <c r="K16346" s="91"/>
      <c r="L16346" s="91"/>
      <c r="M16346" s="91"/>
      <c r="R16346"/>
      <c r="S16346"/>
      <c r="T16346"/>
      <c r="U16346"/>
      <c r="V16346"/>
      <c r="W16346"/>
      <c r="X16346"/>
      <c r="Y16346"/>
      <c r="Z16346"/>
      <c r="AA16346"/>
      <c r="AB16346"/>
      <c r="AC16346"/>
    </row>
    <row r="16347" spans="2:29" s="14" customFormat="1" x14ac:dyDescent="0.25">
      <c r="B16347"/>
      <c r="C16347"/>
      <c r="D16347"/>
      <c r="E16347"/>
      <c r="F16347"/>
      <c r="G16347"/>
      <c r="H16347"/>
      <c r="I16347"/>
      <c r="J16347"/>
      <c r="K16347" s="91"/>
      <c r="L16347" s="91"/>
      <c r="M16347" s="91"/>
      <c r="R16347"/>
      <c r="S16347"/>
      <c r="T16347"/>
      <c r="U16347"/>
      <c r="V16347"/>
      <c r="W16347"/>
      <c r="X16347"/>
      <c r="Y16347"/>
      <c r="Z16347"/>
      <c r="AA16347"/>
      <c r="AB16347"/>
      <c r="AC16347"/>
    </row>
    <row r="16348" spans="2:29" s="14" customFormat="1" x14ac:dyDescent="0.25">
      <c r="B16348"/>
      <c r="C16348"/>
      <c r="D16348"/>
      <c r="E16348"/>
      <c r="F16348"/>
      <c r="G16348"/>
      <c r="H16348"/>
      <c r="I16348"/>
      <c r="J16348"/>
      <c r="K16348" s="91"/>
      <c r="L16348" s="91"/>
      <c r="M16348" s="91"/>
      <c r="R16348"/>
      <c r="S16348"/>
      <c r="T16348"/>
      <c r="U16348"/>
      <c r="V16348"/>
      <c r="W16348"/>
      <c r="X16348"/>
      <c r="Y16348"/>
      <c r="Z16348"/>
      <c r="AA16348"/>
      <c r="AB16348"/>
      <c r="AC16348"/>
    </row>
    <row r="16349" spans="2:29" s="14" customFormat="1" x14ac:dyDescent="0.25">
      <c r="B16349"/>
      <c r="C16349"/>
      <c r="D16349"/>
      <c r="E16349"/>
      <c r="F16349"/>
      <c r="G16349"/>
      <c r="H16349"/>
      <c r="I16349"/>
      <c r="J16349"/>
      <c r="K16349" s="91"/>
      <c r="L16349" s="91"/>
      <c r="M16349" s="91"/>
      <c r="R16349"/>
      <c r="S16349"/>
      <c r="T16349"/>
      <c r="U16349"/>
      <c r="V16349"/>
      <c r="W16349"/>
      <c r="X16349"/>
      <c r="Y16349"/>
      <c r="Z16349"/>
      <c r="AA16349"/>
      <c r="AB16349"/>
      <c r="AC16349"/>
    </row>
    <row r="16350" spans="2:29" s="14" customFormat="1" x14ac:dyDescent="0.25">
      <c r="B16350"/>
      <c r="C16350"/>
      <c r="D16350"/>
      <c r="E16350"/>
      <c r="F16350"/>
      <c r="G16350"/>
      <c r="H16350"/>
      <c r="I16350"/>
      <c r="J16350"/>
      <c r="K16350" s="91"/>
      <c r="L16350" s="91"/>
      <c r="M16350" s="91"/>
      <c r="R16350"/>
      <c r="S16350"/>
      <c r="T16350"/>
      <c r="U16350"/>
      <c r="V16350"/>
      <c r="W16350"/>
      <c r="X16350"/>
      <c r="Y16350"/>
      <c r="Z16350"/>
      <c r="AA16350"/>
      <c r="AB16350"/>
      <c r="AC16350"/>
    </row>
    <row r="16351" spans="2:29" s="14" customFormat="1" x14ac:dyDescent="0.25">
      <c r="B16351"/>
      <c r="C16351"/>
      <c r="D16351"/>
      <c r="E16351"/>
      <c r="F16351"/>
      <c r="G16351"/>
      <c r="H16351"/>
      <c r="I16351"/>
      <c r="J16351"/>
      <c r="K16351" s="91"/>
      <c r="L16351" s="91"/>
      <c r="M16351" s="91"/>
      <c r="R16351"/>
      <c r="S16351"/>
      <c r="T16351"/>
      <c r="U16351"/>
      <c r="V16351"/>
      <c r="W16351"/>
      <c r="X16351"/>
      <c r="Y16351"/>
      <c r="Z16351"/>
      <c r="AA16351"/>
      <c r="AB16351"/>
      <c r="AC16351"/>
    </row>
    <row r="16352" spans="2:29" s="14" customFormat="1" x14ac:dyDescent="0.25">
      <c r="B16352"/>
      <c r="C16352"/>
      <c r="D16352"/>
      <c r="E16352"/>
      <c r="F16352"/>
      <c r="G16352"/>
      <c r="H16352"/>
      <c r="I16352"/>
      <c r="J16352"/>
      <c r="K16352" s="91"/>
      <c r="L16352" s="91"/>
      <c r="M16352" s="91"/>
      <c r="R16352"/>
      <c r="S16352"/>
      <c r="T16352"/>
      <c r="U16352"/>
      <c r="V16352"/>
      <c r="W16352"/>
      <c r="X16352"/>
      <c r="Y16352"/>
      <c r="Z16352"/>
      <c r="AA16352"/>
      <c r="AB16352"/>
      <c r="AC16352"/>
    </row>
    <row r="16353" spans="2:29" s="14" customFormat="1" x14ac:dyDescent="0.25">
      <c r="B16353"/>
      <c r="C16353"/>
      <c r="D16353"/>
      <c r="E16353"/>
      <c r="F16353"/>
      <c r="G16353"/>
      <c r="H16353"/>
      <c r="I16353"/>
      <c r="J16353"/>
      <c r="K16353" s="91"/>
      <c r="L16353" s="91"/>
      <c r="M16353" s="91"/>
      <c r="R16353"/>
      <c r="S16353"/>
      <c r="T16353"/>
      <c r="U16353"/>
      <c r="V16353"/>
      <c r="W16353"/>
      <c r="X16353"/>
      <c r="Y16353"/>
      <c r="Z16353"/>
      <c r="AA16353"/>
      <c r="AB16353"/>
      <c r="AC16353"/>
    </row>
    <row r="16354" spans="2:29" s="14" customFormat="1" x14ac:dyDescent="0.25">
      <c r="B16354"/>
      <c r="C16354"/>
      <c r="D16354"/>
      <c r="E16354"/>
      <c r="F16354"/>
      <c r="G16354"/>
      <c r="H16354"/>
      <c r="I16354"/>
      <c r="J16354"/>
      <c r="K16354" s="91"/>
      <c r="L16354" s="91"/>
      <c r="M16354" s="91"/>
      <c r="R16354"/>
      <c r="S16354"/>
      <c r="T16354"/>
      <c r="U16354"/>
      <c r="V16354"/>
      <c r="W16354"/>
      <c r="X16354"/>
      <c r="Y16354"/>
      <c r="Z16354"/>
      <c r="AA16354"/>
      <c r="AB16354"/>
      <c r="AC16354"/>
    </row>
    <row r="16355" spans="2:29" s="14" customFormat="1" x14ac:dyDescent="0.25">
      <c r="B16355"/>
      <c r="C16355"/>
      <c r="D16355"/>
      <c r="E16355"/>
      <c r="F16355"/>
      <c r="G16355"/>
      <c r="H16355"/>
      <c r="I16355"/>
      <c r="J16355"/>
      <c r="K16355" s="91"/>
      <c r="L16355" s="91"/>
      <c r="M16355" s="91"/>
      <c r="R16355"/>
      <c r="S16355"/>
      <c r="T16355"/>
      <c r="U16355"/>
      <c r="V16355"/>
      <c r="W16355"/>
      <c r="X16355"/>
      <c r="Y16355"/>
      <c r="Z16355"/>
      <c r="AA16355"/>
      <c r="AB16355"/>
      <c r="AC16355"/>
    </row>
    <row r="16356" spans="2:29" s="14" customFormat="1" x14ac:dyDescent="0.25">
      <c r="B16356"/>
      <c r="C16356"/>
      <c r="D16356"/>
      <c r="E16356"/>
      <c r="F16356"/>
      <c r="G16356"/>
      <c r="H16356"/>
      <c r="I16356"/>
      <c r="J16356"/>
      <c r="K16356" s="91"/>
      <c r="L16356" s="91"/>
      <c r="M16356" s="91"/>
      <c r="R16356"/>
      <c r="S16356"/>
      <c r="T16356"/>
      <c r="U16356"/>
      <c r="V16356"/>
      <c r="W16356"/>
      <c r="X16356"/>
      <c r="Y16356"/>
      <c r="Z16356"/>
      <c r="AA16356"/>
      <c r="AB16356"/>
      <c r="AC16356"/>
    </row>
    <row r="16357" spans="2:29" s="14" customFormat="1" x14ac:dyDescent="0.25">
      <c r="B16357"/>
      <c r="C16357"/>
      <c r="D16357"/>
      <c r="E16357"/>
      <c r="F16357"/>
      <c r="G16357"/>
      <c r="H16357"/>
      <c r="I16357"/>
      <c r="J16357"/>
      <c r="K16357" s="91"/>
      <c r="L16357" s="91"/>
      <c r="M16357" s="91"/>
      <c r="R16357"/>
      <c r="S16357"/>
      <c r="T16357"/>
      <c r="U16357"/>
      <c r="V16357"/>
      <c r="W16357"/>
      <c r="X16357"/>
      <c r="Y16357"/>
      <c r="Z16357"/>
      <c r="AA16357"/>
      <c r="AB16357"/>
      <c r="AC16357"/>
    </row>
    <row r="16358" spans="2:29" s="14" customFormat="1" x14ac:dyDescent="0.25">
      <c r="B16358"/>
      <c r="C16358"/>
      <c r="D16358"/>
      <c r="E16358"/>
      <c r="F16358"/>
      <c r="G16358"/>
      <c r="H16358"/>
      <c r="I16358"/>
      <c r="J16358"/>
      <c r="K16358" s="91"/>
      <c r="L16358" s="91"/>
      <c r="M16358" s="91"/>
      <c r="R16358"/>
      <c r="S16358"/>
      <c r="T16358"/>
      <c r="U16358"/>
      <c r="V16358"/>
      <c r="W16358"/>
      <c r="X16358"/>
      <c r="Y16358"/>
      <c r="Z16358"/>
      <c r="AA16358"/>
      <c r="AB16358"/>
      <c r="AC16358"/>
    </row>
    <row r="16359" spans="2:29" s="14" customFormat="1" x14ac:dyDescent="0.25">
      <c r="B16359"/>
      <c r="C16359"/>
      <c r="D16359"/>
      <c r="E16359"/>
      <c r="F16359"/>
      <c r="G16359"/>
      <c r="H16359"/>
      <c r="I16359"/>
      <c r="J16359"/>
      <c r="K16359" s="91"/>
      <c r="L16359" s="91"/>
      <c r="M16359" s="91"/>
      <c r="R16359"/>
      <c r="S16359"/>
      <c r="T16359"/>
      <c r="U16359"/>
      <c r="V16359"/>
      <c r="W16359"/>
      <c r="X16359"/>
      <c r="Y16359"/>
      <c r="Z16359"/>
      <c r="AA16359"/>
      <c r="AB16359"/>
      <c r="AC16359"/>
    </row>
    <row r="16360" spans="2:29" s="14" customFormat="1" x14ac:dyDescent="0.25">
      <c r="B16360"/>
      <c r="C16360"/>
      <c r="D16360"/>
      <c r="E16360"/>
      <c r="F16360"/>
      <c r="G16360"/>
      <c r="H16360"/>
      <c r="I16360"/>
      <c r="J16360"/>
      <c r="K16360" s="91"/>
      <c r="L16360" s="91"/>
      <c r="M16360" s="91"/>
      <c r="R16360"/>
      <c r="S16360"/>
      <c r="T16360"/>
      <c r="U16360"/>
      <c r="V16360"/>
      <c r="W16360"/>
      <c r="X16360"/>
      <c r="Y16360"/>
      <c r="Z16360"/>
      <c r="AA16360"/>
      <c r="AB16360"/>
      <c r="AC16360"/>
    </row>
    <row r="16361" spans="2:29" s="14" customFormat="1" x14ac:dyDescent="0.25">
      <c r="B16361"/>
      <c r="C16361"/>
      <c r="D16361"/>
      <c r="E16361"/>
      <c r="F16361"/>
      <c r="G16361"/>
      <c r="H16361"/>
      <c r="I16361"/>
      <c r="J16361"/>
      <c r="K16361" s="91"/>
      <c r="L16361" s="91"/>
      <c r="M16361" s="91"/>
      <c r="R16361"/>
      <c r="S16361"/>
      <c r="T16361"/>
      <c r="U16361"/>
      <c r="V16361"/>
      <c r="W16361"/>
      <c r="X16361"/>
      <c r="Y16361"/>
      <c r="Z16361"/>
      <c r="AA16361"/>
      <c r="AB16361"/>
      <c r="AC16361"/>
    </row>
    <row r="16362" spans="2:29" s="14" customFormat="1" x14ac:dyDescent="0.25">
      <c r="B16362"/>
      <c r="C16362"/>
      <c r="D16362"/>
      <c r="E16362"/>
      <c r="F16362"/>
      <c r="G16362"/>
      <c r="H16362"/>
      <c r="I16362"/>
      <c r="J16362"/>
      <c r="K16362" s="91"/>
      <c r="L16362" s="91"/>
      <c r="M16362" s="91"/>
      <c r="R16362"/>
      <c r="S16362"/>
      <c r="T16362"/>
      <c r="U16362"/>
      <c r="V16362"/>
      <c r="W16362"/>
      <c r="X16362"/>
      <c r="Y16362"/>
      <c r="Z16362"/>
      <c r="AA16362"/>
      <c r="AB16362"/>
      <c r="AC16362"/>
    </row>
    <row r="16363" spans="2:29" s="14" customFormat="1" x14ac:dyDescent="0.25">
      <c r="B16363"/>
      <c r="C16363"/>
      <c r="D16363"/>
      <c r="E16363"/>
      <c r="F16363"/>
      <c r="G16363"/>
      <c r="H16363"/>
      <c r="I16363"/>
      <c r="J16363"/>
      <c r="K16363" s="91"/>
      <c r="L16363" s="91"/>
      <c r="M16363" s="91"/>
      <c r="R16363"/>
      <c r="S16363"/>
      <c r="T16363"/>
      <c r="U16363"/>
      <c r="V16363"/>
      <c r="W16363"/>
      <c r="X16363"/>
      <c r="Y16363"/>
      <c r="Z16363"/>
      <c r="AA16363"/>
      <c r="AB16363"/>
      <c r="AC16363"/>
    </row>
    <row r="16364" spans="2:29" s="14" customFormat="1" x14ac:dyDescent="0.25">
      <c r="B16364"/>
      <c r="C16364"/>
      <c r="D16364"/>
      <c r="E16364"/>
      <c r="F16364"/>
      <c r="G16364"/>
      <c r="H16364"/>
      <c r="I16364"/>
      <c r="J16364"/>
      <c r="K16364" s="91"/>
      <c r="L16364" s="91"/>
      <c r="M16364" s="91"/>
      <c r="R16364"/>
      <c r="S16364"/>
      <c r="T16364"/>
      <c r="U16364"/>
      <c r="V16364"/>
      <c r="W16364"/>
      <c r="X16364"/>
      <c r="Y16364"/>
      <c r="Z16364"/>
      <c r="AA16364"/>
      <c r="AB16364"/>
      <c r="AC16364"/>
    </row>
    <row r="16365" spans="2:29" s="14" customFormat="1" x14ac:dyDescent="0.25">
      <c r="B16365"/>
      <c r="C16365"/>
      <c r="D16365"/>
      <c r="E16365"/>
      <c r="F16365"/>
      <c r="G16365"/>
      <c r="H16365"/>
      <c r="I16365"/>
      <c r="J16365"/>
      <c r="K16365" s="91"/>
      <c r="L16365" s="91"/>
      <c r="M16365" s="91"/>
      <c r="R16365"/>
      <c r="S16365"/>
      <c r="T16365"/>
      <c r="U16365"/>
      <c r="V16365"/>
      <c r="W16365"/>
      <c r="X16365"/>
      <c r="Y16365"/>
      <c r="Z16365"/>
      <c r="AA16365"/>
      <c r="AB16365"/>
      <c r="AC16365"/>
    </row>
    <row r="16366" spans="2:29" s="14" customFormat="1" x14ac:dyDescent="0.25">
      <c r="B16366"/>
      <c r="C16366"/>
      <c r="D16366"/>
      <c r="E16366"/>
      <c r="F16366"/>
      <c r="G16366"/>
      <c r="H16366"/>
      <c r="I16366"/>
      <c r="J16366"/>
      <c r="K16366" s="91"/>
      <c r="L16366" s="91"/>
      <c r="M16366" s="91"/>
      <c r="R16366"/>
      <c r="S16366"/>
      <c r="T16366"/>
      <c r="U16366"/>
      <c r="V16366"/>
      <c r="W16366"/>
      <c r="X16366"/>
      <c r="Y16366"/>
      <c r="Z16366"/>
      <c r="AA16366"/>
      <c r="AB16366"/>
      <c r="AC16366"/>
    </row>
    <row r="16367" spans="2:29" s="14" customFormat="1" x14ac:dyDescent="0.25">
      <c r="B16367"/>
      <c r="C16367"/>
      <c r="D16367"/>
      <c r="E16367"/>
      <c r="F16367"/>
      <c r="G16367"/>
      <c r="H16367"/>
      <c r="I16367"/>
      <c r="J16367"/>
      <c r="K16367" s="91"/>
      <c r="L16367" s="91"/>
      <c r="M16367" s="91"/>
      <c r="R16367"/>
      <c r="S16367"/>
      <c r="T16367"/>
      <c r="U16367"/>
      <c r="V16367"/>
      <c r="W16367"/>
      <c r="X16367"/>
      <c r="Y16367"/>
      <c r="Z16367"/>
      <c r="AA16367"/>
      <c r="AB16367"/>
      <c r="AC16367"/>
    </row>
    <row r="16368" spans="2:29" s="14" customFormat="1" x14ac:dyDescent="0.25">
      <c r="B16368"/>
      <c r="C16368"/>
      <c r="D16368"/>
      <c r="E16368"/>
      <c r="F16368"/>
      <c r="G16368"/>
      <c r="H16368"/>
      <c r="I16368"/>
      <c r="J16368"/>
      <c r="K16368" s="91"/>
      <c r="L16368" s="91"/>
      <c r="M16368" s="91"/>
      <c r="R16368"/>
      <c r="S16368"/>
      <c r="T16368"/>
      <c r="U16368"/>
      <c r="V16368"/>
      <c r="W16368"/>
      <c r="X16368"/>
      <c r="Y16368"/>
      <c r="Z16368"/>
      <c r="AA16368"/>
      <c r="AB16368"/>
      <c r="AC16368"/>
    </row>
    <row r="16369" spans="2:29" s="14" customFormat="1" x14ac:dyDescent="0.25">
      <c r="B16369"/>
      <c r="C16369"/>
      <c r="D16369"/>
      <c r="E16369"/>
      <c r="F16369"/>
      <c r="G16369"/>
      <c r="H16369"/>
      <c r="I16369"/>
      <c r="J16369"/>
      <c r="K16369" s="91"/>
      <c r="L16369" s="91"/>
      <c r="M16369" s="91"/>
      <c r="R16369"/>
      <c r="S16369"/>
      <c r="T16369"/>
      <c r="U16369"/>
      <c r="V16369"/>
      <c r="W16369"/>
      <c r="X16369"/>
      <c r="Y16369"/>
      <c r="Z16369"/>
      <c r="AA16369"/>
      <c r="AB16369"/>
      <c r="AC16369"/>
    </row>
    <row r="16370" spans="2:29" s="14" customFormat="1" x14ac:dyDescent="0.25">
      <c r="B16370"/>
      <c r="C16370"/>
      <c r="D16370"/>
      <c r="E16370"/>
      <c r="F16370"/>
      <c r="G16370"/>
      <c r="H16370"/>
      <c r="I16370"/>
      <c r="J16370"/>
      <c r="K16370" s="91"/>
      <c r="L16370" s="91"/>
      <c r="M16370" s="91"/>
      <c r="R16370"/>
      <c r="S16370"/>
      <c r="T16370"/>
      <c r="U16370"/>
      <c r="V16370"/>
      <c r="W16370"/>
      <c r="X16370"/>
      <c r="Y16370"/>
      <c r="Z16370"/>
      <c r="AA16370"/>
      <c r="AB16370"/>
      <c r="AC16370"/>
    </row>
    <row r="16371" spans="2:29" s="14" customFormat="1" x14ac:dyDescent="0.25">
      <c r="B16371"/>
      <c r="C16371"/>
      <c r="D16371"/>
      <c r="E16371"/>
      <c r="F16371"/>
      <c r="G16371"/>
      <c r="H16371"/>
      <c r="I16371"/>
      <c r="J16371"/>
      <c r="K16371" s="91"/>
      <c r="L16371" s="91"/>
      <c r="M16371" s="91"/>
      <c r="R16371"/>
      <c r="S16371"/>
      <c r="T16371"/>
      <c r="U16371"/>
      <c r="V16371"/>
      <c r="W16371"/>
      <c r="X16371"/>
      <c r="Y16371"/>
      <c r="Z16371"/>
      <c r="AA16371"/>
      <c r="AB16371"/>
      <c r="AC16371"/>
    </row>
    <row r="16372" spans="2:29" s="14" customFormat="1" x14ac:dyDescent="0.25">
      <c r="B16372"/>
      <c r="C16372"/>
      <c r="D16372"/>
      <c r="E16372"/>
      <c r="F16372"/>
      <c r="G16372"/>
      <c r="H16372"/>
      <c r="I16372"/>
      <c r="J16372"/>
      <c r="K16372" s="91"/>
      <c r="L16372" s="91"/>
      <c r="M16372" s="91"/>
      <c r="R16372"/>
      <c r="S16372"/>
      <c r="T16372"/>
      <c r="U16372"/>
      <c r="V16372"/>
      <c r="W16372"/>
      <c r="X16372"/>
      <c r="Y16372"/>
      <c r="Z16372"/>
      <c r="AA16372"/>
      <c r="AB16372"/>
      <c r="AC16372"/>
    </row>
    <row r="16373" spans="2:29" s="14" customFormat="1" x14ac:dyDescent="0.25">
      <c r="B16373"/>
      <c r="C16373"/>
      <c r="D16373"/>
      <c r="E16373"/>
      <c r="F16373"/>
      <c r="G16373"/>
      <c r="H16373"/>
      <c r="I16373"/>
      <c r="J16373"/>
      <c r="K16373" s="91"/>
      <c r="L16373" s="91"/>
      <c r="M16373" s="91"/>
      <c r="R16373"/>
      <c r="S16373"/>
      <c r="T16373"/>
      <c r="U16373"/>
      <c r="V16373"/>
      <c r="W16373"/>
      <c r="X16373"/>
      <c r="Y16373"/>
      <c r="Z16373"/>
      <c r="AA16373"/>
      <c r="AB16373"/>
      <c r="AC16373"/>
    </row>
    <row r="16374" spans="2:29" s="14" customFormat="1" x14ac:dyDescent="0.25">
      <c r="B16374"/>
      <c r="C16374"/>
      <c r="D16374"/>
      <c r="E16374"/>
      <c r="F16374"/>
      <c r="G16374"/>
      <c r="H16374"/>
      <c r="I16374"/>
      <c r="J16374"/>
      <c r="K16374" s="91"/>
      <c r="L16374" s="91"/>
      <c r="M16374" s="91"/>
      <c r="R16374"/>
      <c r="S16374"/>
      <c r="T16374"/>
      <c r="U16374"/>
      <c r="V16374"/>
      <c r="W16374"/>
      <c r="X16374"/>
      <c r="Y16374"/>
      <c r="Z16374"/>
      <c r="AA16374"/>
      <c r="AB16374"/>
      <c r="AC16374"/>
    </row>
    <row r="16375" spans="2:29" s="14" customFormat="1" x14ac:dyDescent="0.25">
      <c r="B16375"/>
      <c r="C16375"/>
      <c r="D16375"/>
      <c r="E16375"/>
      <c r="F16375"/>
      <c r="G16375"/>
      <c r="H16375"/>
      <c r="I16375"/>
      <c r="J16375"/>
      <c r="K16375" s="91"/>
      <c r="L16375" s="91"/>
      <c r="M16375" s="91"/>
      <c r="R16375"/>
      <c r="S16375"/>
      <c r="T16375"/>
      <c r="U16375"/>
      <c r="V16375"/>
      <c r="W16375"/>
      <c r="X16375"/>
      <c r="Y16375"/>
      <c r="Z16375"/>
      <c r="AA16375"/>
      <c r="AB16375"/>
      <c r="AC16375"/>
    </row>
    <row r="16376" spans="2:29" s="14" customFormat="1" x14ac:dyDescent="0.25">
      <c r="B16376"/>
      <c r="C16376"/>
      <c r="D16376"/>
      <c r="E16376"/>
      <c r="F16376"/>
      <c r="G16376"/>
      <c r="H16376"/>
      <c r="I16376"/>
      <c r="J16376"/>
      <c r="K16376" s="91"/>
      <c r="L16376" s="91"/>
      <c r="M16376" s="91"/>
      <c r="R16376"/>
      <c r="S16376"/>
      <c r="T16376"/>
      <c r="U16376"/>
      <c r="V16376"/>
      <c r="W16376"/>
      <c r="X16376"/>
      <c r="Y16376"/>
      <c r="Z16376"/>
      <c r="AA16376"/>
      <c r="AB16376"/>
      <c r="AC16376"/>
    </row>
    <row r="16377" spans="2:29" s="14" customFormat="1" x14ac:dyDescent="0.25">
      <c r="B16377"/>
      <c r="C16377"/>
      <c r="D16377"/>
      <c r="E16377"/>
      <c r="F16377"/>
      <c r="G16377"/>
      <c r="H16377"/>
      <c r="I16377"/>
      <c r="J16377"/>
      <c r="K16377" s="91"/>
      <c r="L16377" s="91"/>
      <c r="M16377" s="91"/>
      <c r="R16377"/>
      <c r="S16377"/>
      <c r="T16377"/>
      <c r="U16377"/>
      <c r="V16377"/>
      <c r="W16377"/>
      <c r="X16377"/>
      <c r="Y16377"/>
      <c r="Z16377"/>
      <c r="AA16377"/>
      <c r="AB16377"/>
      <c r="AC16377"/>
    </row>
    <row r="16378" spans="2:29" s="14" customFormat="1" x14ac:dyDescent="0.25">
      <c r="B16378"/>
      <c r="C16378"/>
      <c r="D16378"/>
      <c r="E16378"/>
      <c r="F16378"/>
      <c r="G16378"/>
      <c r="H16378"/>
      <c r="I16378"/>
      <c r="J16378"/>
      <c r="K16378" s="91"/>
      <c r="L16378" s="91"/>
      <c r="M16378" s="91"/>
      <c r="R16378"/>
      <c r="S16378"/>
      <c r="T16378"/>
      <c r="U16378"/>
      <c r="V16378"/>
      <c r="W16378"/>
      <c r="X16378"/>
      <c r="Y16378"/>
      <c r="Z16378"/>
      <c r="AA16378"/>
      <c r="AB16378"/>
      <c r="AC16378"/>
    </row>
    <row r="16379" spans="2:29" s="14" customFormat="1" x14ac:dyDescent="0.25">
      <c r="B16379"/>
      <c r="C16379"/>
      <c r="D16379"/>
      <c r="E16379"/>
      <c r="F16379"/>
      <c r="G16379"/>
      <c r="H16379"/>
      <c r="I16379"/>
      <c r="J16379"/>
      <c r="K16379" s="91"/>
      <c r="L16379" s="91"/>
      <c r="M16379" s="91"/>
      <c r="R16379"/>
      <c r="S16379"/>
      <c r="T16379"/>
      <c r="U16379"/>
      <c r="V16379"/>
      <c r="W16379"/>
      <c r="X16379"/>
      <c r="Y16379"/>
      <c r="Z16379"/>
      <c r="AA16379"/>
      <c r="AB16379"/>
      <c r="AC16379"/>
    </row>
    <row r="16380" spans="2:29" s="14" customFormat="1" x14ac:dyDescent="0.25">
      <c r="B16380"/>
      <c r="C16380"/>
      <c r="D16380"/>
      <c r="E16380"/>
      <c r="F16380"/>
      <c r="G16380"/>
      <c r="H16380"/>
      <c r="I16380"/>
      <c r="J16380"/>
      <c r="K16380" s="91"/>
      <c r="L16380" s="91"/>
      <c r="M16380" s="91"/>
      <c r="R16380"/>
      <c r="S16380"/>
      <c r="T16380"/>
      <c r="U16380"/>
      <c r="V16380"/>
      <c r="W16380"/>
      <c r="X16380"/>
      <c r="Y16380"/>
      <c r="Z16380"/>
      <c r="AA16380"/>
      <c r="AB16380"/>
      <c r="AC16380"/>
    </row>
    <row r="16381" spans="2:29" s="14" customFormat="1" x14ac:dyDescent="0.25">
      <c r="B16381"/>
      <c r="C16381"/>
      <c r="D16381"/>
      <c r="E16381"/>
      <c r="F16381"/>
      <c r="G16381"/>
      <c r="H16381"/>
      <c r="I16381"/>
      <c r="J16381"/>
      <c r="K16381" s="91"/>
      <c r="L16381" s="91"/>
      <c r="M16381" s="91"/>
      <c r="R16381"/>
      <c r="S16381"/>
      <c r="T16381"/>
      <c r="U16381"/>
      <c r="V16381"/>
      <c r="W16381"/>
      <c r="X16381"/>
      <c r="Y16381"/>
      <c r="Z16381"/>
      <c r="AA16381"/>
      <c r="AB16381"/>
      <c r="AC16381"/>
    </row>
    <row r="16382" spans="2:29" s="14" customFormat="1" x14ac:dyDescent="0.25">
      <c r="B16382"/>
      <c r="C16382"/>
      <c r="D16382"/>
      <c r="E16382"/>
      <c r="F16382"/>
      <c r="G16382"/>
      <c r="H16382"/>
      <c r="I16382"/>
      <c r="J16382"/>
      <c r="K16382" s="91"/>
      <c r="L16382" s="91"/>
      <c r="M16382" s="91"/>
      <c r="R16382"/>
      <c r="S16382"/>
      <c r="T16382"/>
      <c r="U16382"/>
      <c r="V16382"/>
      <c r="W16382"/>
      <c r="X16382"/>
      <c r="Y16382"/>
      <c r="Z16382"/>
      <c r="AA16382"/>
      <c r="AB16382"/>
      <c r="AC16382"/>
    </row>
    <row r="16383" spans="2:29" s="14" customFormat="1" x14ac:dyDescent="0.25">
      <c r="B16383"/>
      <c r="C16383"/>
      <c r="D16383"/>
      <c r="E16383"/>
      <c r="F16383"/>
      <c r="G16383"/>
      <c r="H16383"/>
      <c r="I16383"/>
      <c r="J16383"/>
      <c r="K16383" s="91"/>
      <c r="L16383" s="91"/>
      <c r="M16383" s="91"/>
      <c r="R16383"/>
      <c r="S16383"/>
      <c r="T16383"/>
      <c r="U16383"/>
      <c r="V16383"/>
      <c r="W16383"/>
      <c r="X16383"/>
      <c r="Y16383"/>
      <c r="Z16383"/>
      <c r="AA16383"/>
      <c r="AB16383"/>
      <c r="AC16383"/>
    </row>
    <row r="16384" spans="2:29" s="14" customFormat="1" x14ac:dyDescent="0.25">
      <c r="B16384"/>
      <c r="C16384"/>
      <c r="D16384"/>
      <c r="E16384"/>
      <c r="F16384"/>
      <c r="G16384"/>
      <c r="H16384"/>
      <c r="I16384"/>
      <c r="J16384"/>
      <c r="K16384" s="91"/>
      <c r="L16384" s="91"/>
      <c r="M16384" s="91"/>
      <c r="R16384"/>
      <c r="S16384"/>
      <c r="T16384"/>
      <c r="U16384"/>
      <c r="V16384"/>
      <c r="W16384"/>
      <c r="X16384"/>
      <c r="Y16384"/>
      <c r="Z16384"/>
      <c r="AA16384"/>
      <c r="AB16384"/>
      <c r="AC16384"/>
    </row>
    <row r="16385" spans="2:29" s="14" customFormat="1" x14ac:dyDescent="0.25">
      <c r="B16385"/>
      <c r="C16385"/>
      <c r="D16385"/>
      <c r="E16385"/>
      <c r="F16385"/>
      <c r="G16385"/>
      <c r="H16385"/>
      <c r="I16385"/>
      <c r="J16385"/>
      <c r="K16385" s="91"/>
      <c r="L16385" s="91"/>
      <c r="M16385" s="91"/>
      <c r="R16385"/>
      <c r="S16385"/>
      <c r="T16385"/>
      <c r="U16385"/>
      <c r="V16385"/>
      <c r="W16385"/>
      <c r="X16385"/>
      <c r="Y16385"/>
      <c r="Z16385"/>
      <c r="AA16385"/>
      <c r="AB16385"/>
      <c r="AC16385"/>
    </row>
    <row r="16386" spans="2:29" s="14" customFormat="1" x14ac:dyDescent="0.25">
      <c r="B16386"/>
      <c r="C16386"/>
      <c r="D16386"/>
      <c r="E16386"/>
      <c r="F16386"/>
      <c r="G16386"/>
      <c r="H16386"/>
      <c r="I16386"/>
      <c r="J16386"/>
      <c r="K16386" s="91"/>
      <c r="L16386" s="91"/>
      <c r="M16386" s="91"/>
      <c r="R16386"/>
      <c r="S16386"/>
      <c r="T16386"/>
      <c r="U16386"/>
      <c r="V16386"/>
      <c r="W16386"/>
      <c r="X16386"/>
      <c r="Y16386"/>
      <c r="Z16386"/>
      <c r="AA16386"/>
      <c r="AB16386"/>
      <c r="AC16386"/>
    </row>
    <row r="16387" spans="2:29" s="14" customFormat="1" x14ac:dyDescent="0.25">
      <c r="B16387"/>
      <c r="C16387"/>
      <c r="D16387"/>
      <c r="E16387"/>
      <c r="F16387"/>
      <c r="G16387"/>
      <c r="H16387"/>
      <c r="I16387"/>
      <c r="J16387"/>
      <c r="K16387" s="91"/>
      <c r="L16387" s="91"/>
      <c r="M16387" s="91"/>
      <c r="R16387"/>
      <c r="S16387"/>
      <c r="T16387"/>
      <c r="U16387"/>
      <c r="V16387"/>
      <c r="W16387"/>
      <c r="X16387"/>
      <c r="Y16387"/>
      <c r="Z16387"/>
      <c r="AA16387"/>
      <c r="AB16387"/>
      <c r="AC16387"/>
    </row>
    <row r="16388" spans="2:29" s="14" customFormat="1" x14ac:dyDescent="0.25">
      <c r="B16388"/>
      <c r="C16388"/>
      <c r="D16388"/>
      <c r="E16388"/>
      <c r="F16388"/>
      <c r="G16388"/>
      <c r="H16388"/>
      <c r="I16388"/>
      <c r="J16388"/>
      <c r="K16388" s="91"/>
      <c r="L16388" s="91"/>
      <c r="M16388" s="91"/>
      <c r="R16388"/>
      <c r="S16388"/>
      <c r="T16388"/>
      <c r="U16388"/>
      <c r="V16388"/>
      <c r="W16388"/>
      <c r="X16388"/>
      <c r="Y16388"/>
      <c r="Z16388"/>
      <c r="AA16388"/>
      <c r="AB16388"/>
      <c r="AC16388"/>
    </row>
    <row r="16389" spans="2:29" s="14" customFormat="1" x14ac:dyDescent="0.25">
      <c r="B16389"/>
      <c r="C16389"/>
      <c r="D16389"/>
      <c r="E16389"/>
      <c r="F16389"/>
      <c r="G16389"/>
      <c r="H16389"/>
      <c r="I16389"/>
      <c r="J16389"/>
      <c r="K16389" s="91"/>
      <c r="L16389" s="91"/>
      <c r="M16389" s="91"/>
      <c r="R16389"/>
      <c r="S16389"/>
      <c r="T16389"/>
      <c r="U16389"/>
      <c r="V16389"/>
      <c r="W16389"/>
      <c r="X16389"/>
      <c r="Y16389"/>
      <c r="Z16389"/>
      <c r="AA16389"/>
      <c r="AB16389"/>
      <c r="AC16389"/>
    </row>
    <row r="16390" spans="2:29" s="14" customFormat="1" x14ac:dyDescent="0.25">
      <c r="B16390"/>
      <c r="C16390"/>
      <c r="D16390"/>
      <c r="E16390"/>
      <c r="F16390"/>
      <c r="G16390"/>
      <c r="H16390"/>
      <c r="I16390"/>
      <c r="J16390"/>
      <c r="K16390" s="91"/>
      <c r="L16390" s="91"/>
      <c r="M16390" s="91"/>
      <c r="R16390"/>
      <c r="S16390"/>
      <c r="T16390"/>
      <c r="U16390"/>
      <c r="V16390"/>
      <c r="W16390"/>
      <c r="X16390"/>
      <c r="Y16390"/>
      <c r="Z16390"/>
      <c r="AA16390"/>
      <c r="AB16390"/>
      <c r="AC16390"/>
    </row>
    <row r="16391" spans="2:29" s="14" customFormat="1" x14ac:dyDescent="0.25">
      <c r="B16391"/>
      <c r="C16391"/>
      <c r="D16391"/>
      <c r="E16391"/>
      <c r="F16391"/>
      <c r="G16391"/>
      <c r="H16391"/>
      <c r="I16391"/>
      <c r="J16391"/>
      <c r="K16391" s="91"/>
      <c r="L16391" s="91"/>
      <c r="M16391" s="91"/>
      <c r="R16391"/>
      <c r="S16391"/>
      <c r="T16391"/>
      <c r="U16391"/>
      <c r="V16391"/>
      <c r="W16391"/>
      <c r="X16391"/>
      <c r="Y16391"/>
      <c r="Z16391"/>
      <c r="AA16391"/>
      <c r="AB16391"/>
      <c r="AC16391"/>
    </row>
    <row r="16392" spans="2:29" s="14" customFormat="1" x14ac:dyDescent="0.25">
      <c r="B16392"/>
      <c r="C16392"/>
      <c r="D16392"/>
      <c r="E16392"/>
      <c r="F16392"/>
      <c r="G16392"/>
      <c r="H16392"/>
      <c r="I16392"/>
      <c r="J16392"/>
      <c r="K16392" s="91"/>
      <c r="L16392" s="91"/>
      <c r="M16392" s="91"/>
      <c r="R16392"/>
      <c r="S16392"/>
      <c r="T16392"/>
      <c r="U16392"/>
      <c r="V16392"/>
      <c r="W16392"/>
      <c r="X16392"/>
      <c r="Y16392"/>
      <c r="Z16392"/>
      <c r="AA16392"/>
      <c r="AB16392"/>
      <c r="AC16392"/>
    </row>
    <row r="16393" spans="2:29" s="14" customFormat="1" x14ac:dyDescent="0.25">
      <c r="B16393"/>
      <c r="C16393"/>
      <c r="D16393"/>
      <c r="E16393"/>
      <c r="F16393"/>
      <c r="G16393"/>
      <c r="H16393"/>
      <c r="I16393"/>
      <c r="J16393"/>
      <c r="K16393" s="91"/>
      <c r="L16393" s="91"/>
      <c r="M16393" s="91"/>
      <c r="R16393"/>
      <c r="S16393"/>
      <c r="T16393"/>
      <c r="U16393"/>
      <c r="V16393"/>
      <c r="W16393"/>
      <c r="X16393"/>
      <c r="Y16393"/>
      <c r="Z16393"/>
      <c r="AA16393"/>
      <c r="AB16393"/>
      <c r="AC16393"/>
    </row>
    <row r="16394" spans="2:29" s="14" customFormat="1" x14ac:dyDescent="0.25">
      <c r="B16394"/>
      <c r="C16394"/>
      <c r="D16394"/>
      <c r="E16394"/>
      <c r="F16394"/>
      <c r="G16394"/>
      <c r="H16394"/>
      <c r="I16394"/>
      <c r="J16394"/>
      <c r="K16394" s="91"/>
      <c r="L16394" s="91"/>
      <c r="M16394" s="91"/>
      <c r="R16394"/>
      <c r="S16394"/>
      <c r="T16394"/>
      <c r="U16394"/>
      <c r="V16394"/>
      <c r="W16394"/>
      <c r="X16394"/>
      <c r="Y16394"/>
      <c r="Z16394"/>
      <c r="AA16394"/>
      <c r="AB16394"/>
      <c r="AC16394"/>
    </row>
    <row r="16395" spans="2:29" s="14" customFormat="1" x14ac:dyDescent="0.25">
      <c r="B16395"/>
      <c r="C16395"/>
      <c r="D16395"/>
      <c r="E16395"/>
      <c r="F16395"/>
      <c r="G16395"/>
      <c r="H16395"/>
      <c r="I16395"/>
      <c r="J16395"/>
      <c r="K16395" s="91"/>
      <c r="L16395" s="91"/>
      <c r="M16395" s="91"/>
      <c r="R16395"/>
      <c r="S16395"/>
      <c r="T16395"/>
      <c r="U16395"/>
      <c r="V16395"/>
      <c r="W16395"/>
      <c r="X16395"/>
      <c r="Y16395"/>
      <c r="Z16395"/>
      <c r="AA16395"/>
      <c r="AB16395"/>
      <c r="AC16395"/>
    </row>
    <row r="16396" spans="2:29" s="14" customFormat="1" x14ac:dyDescent="0.25">
      <c r="B16396"/>
      <c r="C16396"/>
      <c r="D16396"/>
      <c r="E16396"/>
      <c r="F16396"/>
      <c r="G16396"/>
      <c r="H16396"/>
      <c r="I16396"/>
      <c r="J16396"/>
      <c r="K16396" s="91"/>
      <c r="L16396" s="91"/>
      <c r="M16396" s="91"/>
      <c r="R16396"/>
      <c r="S16396"/>
      <c r="T16396"/>
      <c r="U16396"/>
      <c r="V16396"/>
      <c r="W16396"/>
      <c r="X16396"/>
      <c r="Y16396"/>
      <c r="Z16396"/>
      <c r="AA16396"/>
      <c r="AB16396"/>
      <c r="AC16396"/>
    </row>
    <row r="16397" spans="2:29" s="14" customFormat="1" x14ac:dyDescent="0.25">
      <c r="B16397"/>
      <c r="C16397"/>
      <c r="D16397"/>
      <c r="E16397"/>
      <c r="F16397"/>
      <c r="G16397"/>
      <c r="H16397"/>
      <c r="I16397"/>
      <c r="J16397"/>
      <c r="K16397" s="91"/>
      <c r="L16397" s="91"/>
      <c r="M16397" s="91"/>
      <c r="R16397"/>
      <c r="S16397"/>
      <c r="T16397"/>
      <c r="U16397"/>
      <c r="V16397"/>
      <c r="W16397"/>
      <c r="X16397"/>
      <c r="Y16397"/>
      <c r="Z16397"/>
      <c r="AA16397"/>
      <c r="AB16397"/>
      <c r="AC16397"/>
    </row>
    <row r="16398" spans="2:29" s="14" customFormat="1" x14ac:dyDescent="0.25">
      <c r="B16398"/>
      <c r="C16398"/>
      <c r="D16398"/>
      <c r="E16398"/>
      <c r="F16398"/>
      <c r="G16398"/>
      <c r="H16398"/>
      <c r="I16398"/>
      <c r="J16398"/>
      <c r="K16398" s="91"/>
      <c r="L16398" s="91"/>
      <c r="M16398" s="91"/>
      <c r="R16398"/>
      <c r="S16398"/>
      <c r="T16398"/>
      <c r="U16398"/>
      <c r="V16398"/>
      <c r="W16398"/>
      <c r="X16398"/>
      <c r="Y16398"/>
      <c r="Z16398"/>
      <c r="AA16398"/>
      <c r="AB16398"/>
      <c r="AC16398"/>
    </row>
    <row r="16399" spans="2:29" s="14" customFormat="1" x14ac:dyDescent="0.25">
      <c r="B16399"/>
      <c r="C16399"/>
      <c r="D16399"/>
      <c r="E16399"/>
      <c r="F16399"/>
      <c r="G16399"/>
      <c r="H16399"/>
      <c r="I16399"/>
      <c r="J16399"/>
      <c r="K16399" s="91"/>
      <c r="L16399" s="91"/>
      <c r="M16399" s="91"/>
      <c r="R16399"/>
      <c r="S16399"/>
      <c r="T16399"/>
      <c r="U16399"/>
      <c r="V16399"/>
      <c r="W16399"/>
      <c r="X16399"/>
      <c r="Y16399"/>
      <c r="Z16399"/>
      <c r="AA16399"/>
      <c r="AB16399"/>
      <c r="AC16399"/>
    </row>
    <row r="16400" spans="2:29" s="14" customFormat="1" x14ac:dyDescent="0.25">
      <c r="B16400"/>
      <c r="C16400"/>
      <c r="D16400"/>
      <c r="E16400"/>
      <c r="F16400"/>
      <c r="G16400"/>
      <c r="H16400"/>
      <c r="I16400"/>
      <c r="J16400"/>
      <c r="K16400" s="91"/>
      <c r="L16400" s="91"/>
      <c r="M16400" s="91"/>
      <c r="R16400"/>
      <c r="S16400"/>
      <c r="T16400"/>
      <c r="U16400"/>
      <c r="V16400"/>
      <c r="W16400"/>
      <c r="X16400"/>
      <c r="Y16400"/>
      <c r="Z16400"/>
      <c r="AA16400"/>
      <c r="AB16400"/>
      <c r="AC16400"/>
    </row>
    <row r="16401" spans="2:29" s="14" customFormat="1" x14ac:dyDescent="0.25">
      <c r="B16401"/>
      <c r="C16401"/>
      <c r="D16401"/>
      <c r="E16401"/>
      <c r="F16401"/>
      <c r="G16401"/>
      <c r="H16401"/>
      <c r="I16401"/>
      <c r="J16401"/>
      <c r="K16401" s="91"/>
      <c r="L16401" s="91"/>
      <c r="M16401" s="91"/>
      <c r="R16401"/>
      <c r="S16401"/>
      <c r="T16401"/>
      <c r="U16401"/>
      <c r="V16401"/>
      <c r="W16401"/>
      <c r="X16401"/>
      <c r="Y16401"/>
      <c r="Z16401"/>
      <c r="AA16401"/>
      <c r="AB16401"/>
      <c r="AC16401"/>
    </row>
    <row r="16402" spans="2:29" s="14" customFormat="1" x14ac:dyDescent="0.25">
      <c r="B16402"/>
      <c r="C16402"/>
      <c r="D16402"/>
      <c r="E16402"/>
      <c r="F16402"/>
      <c r="G16402"/>
      <c r="H16402"/>
      <c r="I16402"/>
      <c r="J16402"/>
      <c r="K16402" s="91"/>
      <c r="L16402" s="91"/>
      <c r="M16402" s="91"/>
      <c r="R16402"/>
      <c r="S16402"/>
      <c r="T16402"/>
      <c r="U16402"/>
      <c r="V16402"/>
      <c r="W16402"/>
      <c r="X16402"/>
      <c r="Y16402"/>
      <c r="Z16402"/>
      <c r="AA16402"/>
      <c r="AB16402"/>
      <c r="AC16402"/>
    </row>
    <row r="16403" spans="2:29" s="14" customFormat="1" x14ac:dyDescent="0.25">
      <c r="B16403"/>
      <c r="C16403"/>
      <c r="D16403"/>
      <c r="E16403"/>
      <c r="F16403"/>
      <c r="G16403"/>
      <c r="H16403"/>
      <c r="I16403"/>
      <c r="J16403"/>
      <c r="K16403" s="91"/>
      <c r="L16403" s="91"/>
      <c r="M16403" s="91"/>
      <c r="R16403"/>
      <c r="S16403"/>
      <c r="T16403"/>
      <c r="U16403"/>
      <c r="V16403"/>
      <c r="W16403"/>
      <c r="X16403"/>
      <c r="Y16403"/>
      <c r="Z16403"/>
      <c r="AA16403"/>
      <c r="AB16403"/>
      <c r="AC16403"/>
    </row>
    <row r="16404" spans="2:29" s="14" customFormat="1" x14ac:dyDescent="0.25">
      <c r="B16404"/>
      <c r="C16404"/>
      <c r="D16404"/>
      <c r="E16404"/>
      <c r="F16404"/>
      <c r="G16404"/>
      <c r="H16404"/>
      <c r="I16404"/>
      <c r="J16404"/>
      <c r="K16404" s="91"/>
      <c r="L16404" s="91"/>
      <c r="M16404" s="91"/>
      <c r="R16404"/>
      <c r="S16404"/>
      <c r="T16404"/>
      <c r="U16404"/>
      <c r="V16404"/>
      <c r="W16404"/>
      <c r="X16404"/>
      <c r="Y16404"/>
      <c r="Z16404"/>
      <c r="AA16404"/>
      <c r="AB16404"/>
      <c r="AC16404"/>
    </row>
    <row r="16405" spans="2:29" s="14" customFormat="1" x14ac:dyDescent="0.25">
      <c r="B16405"/>
      <c r="C16405"/>
      <c r="D16405"/>
      <c r="E16405"/>
      <c r="F16405"/>
      <c r="G16405"/>
      <c r="H16405"/>
      <c r="I16405"/>
      <c r="J16405"/>
      <c r="K16405" s="91"/>
      <c r="L16405" s="91"/>
      <c r="M16405" s="91"/>
      <c r="R16405"/>
      <c r="S16405"/>
      <c r="T16405"/>
      <c r="U16405"/>
      <c r="V16405"/>
      <c r="W16405"/>
      <c r="X16405"/>
      <c r="Y16405"/>
      <c r="Z16405"/>
      <c r="AA16405"/>
      <c r="AB16405"/>
      <c r="AC16405"/>
    </row>
    <row r="16406" spans="2:29" s="14" customFormat="1" x14ac:dyDescent="0.25">
      <c r="B16406"/>
      <c r="C16406"/>
      <c r="D16406"/>
      <c r="E16406"/>
      <c r="F16406"/>
      <c r="G16406"/>
      <c r="H16406"/>
      <c r="I16406"/>
      <c r="J16406"/>
      <c r="K16406" s="91"/>
      <c r="L16406" s="91"/>
      <c r="M16406" s="91"/>
      <c r="R16406"/>
      <c r="S16406"/>
      <c r="T16406"/>
      <c r="U16406"/>
      <c r="V16406"/>
      <c r="W16406"/>
      <c r="X16406"/>
      <c r="Y16406"/>
      <c r="Z16406"/>
      <c r="AA16406"/>
      <c r="AB16406"/>
      <c r="AC16406"/>
    </row>
    <row r="16407" spans="2:29" s="14" customFormat="1" x14ac:dyDescent="0.25">
      <c r="B16407"/>
      <c r="C16407"/>
      <c r="D16407"/>
      <c r="E16407"/>
      <c r="F16407"/>
      <c r="G16407"/>
      <c r="H16407"/>
      <c r="I16407"/>
      <c r="J16407"/>
      <c r="K16407" s="91"/>
      <c r="L16407" s="91"/>
      <c r="M16407" s="91"/>
      <c r="R16407"/>
      <c r="S16407"/>
      <c r="T16407"/>
      <c r="U16407"/>
      <c r="V16407"/>
      <c r="W16407"/>
      <c r="X16407"/>
      <c r="Y16407"/>
      <c r="Z16407"/>
      <c r="AA16407"/>
      <c r="AB16407"/>
      <c r="AC16407"/>
    </row>
    <row r="16408" spans="2:29" s="14" customFormat="1" x14ac:dyDescent="0.25">
      <c r="B16408"/>
      <c r="C16408"/>
      <c r="D16408"/>
      <c r="E16408"/>
      <c r="F16408"/>
      <c r="G16408"/>
      <c r="H16408"/>
      <c r="I16408"/>
      <c r="J16408"/>
      <c r="K16408" s="91"/>
      <c r="L16408" s="91"/>
      <c r="M16408" s="91"/>
      <c r="R16408"/>
      <c r="S16408"/>
      <c r="T16408"/>
      <c r="U16408"/>
      <c r="V16408"/>
      <c r="W16408"/>
      <c r="X16408"/>
      <c r="Y16408"/>
      <c r="Z16408"/>
      <c r="AA16408"/>
      <c r="AB16408"/>
      <c r="AC16408"/>
    </row>
    <row r="16409" spans="2:29" s="14" customFormat="1" x14ac:dyDescent="0.25">
      <c r="B16409"/>
      <c r="C16409"/>
      <c r="D16409"/>
      <c r="E16409"/>
      <c r="F16409"/>
      <c r="G16409"/>
      <c r="H16409"/>
      <c r="I16409"/>
      <c r="J16409"/>
      <c r="K16409" s="91"/>
      <c r="L16409" s="91"/>
      <c r="M16409" s="91"/>
      <c r="R16409"/>
      <c r="S16409"/>
      <c r="T16409"/>
      <c r="U16409"/>
      <c r="V16409"/>
      <c r="W16409"/>
      <c r="X16409"/>
      <c r="Y16409"/>
      <c r="Z16409"/>
      <c r="AA16409"/>
      <c r="AB16409"/>
      <c r="AC16409"/>
    </row>
    <row r="16410" spans="2:29" s="14" customFormat="1" x14ac:dyDescent="0.25">
      <c r="B16410"/>
      <c r="C16410"/>
      <c r="D16410"/>
      <c r="E16410"/>
      <c r="F16410"/>
      <c r="G16410"/>
      <c r="H16410"/>
      <c r="I16410"/>
      <c r="J16410"/>
      <c r="K16410" s="91"/>
      <c r="L16410" s="91"/>
      <c r="M16410" s="91"/>
      <c r="R16410"/>
      <c r="S16410"/>
      <c r="T16410"/>
      <c r="U16410"/>
      <c r="V16410"/>
      <c r="W16410"/>
      <c r="X16410"/>
      <c r="Y16410"/>
      <c r="Z16410"/>
      <c r="AA16410"/>
      <c r="AB16410"/>
      <c r="AC16410"/>
    </row>
    <row r="16411" spans="2:29" s="14" customFormat="1" x14ac:dyDescent="0.25">
      <c r="B16411"/>
      <c r="C16411"/>
      <c r="D16411"/>
      <c r="E16411"/>
      <c r="F16411"/>
      <c r="G16411"/>
      <c r="H16411"/>
      <c r="I16411"/>
      <c r="J16411"/>
      <c r="K16411" s="91"/>
      <c r="L16411" s="91"/>
      <c r="M16411" s="91"/>
      <c r="R16411"/>
      <c r="S16411"/>
      <c r="T16411"/>
      <c r="U16411"/>
      <c r="V16411"/>
      <c r="W16411"/>
      <c r="X16411"/>
      <c r="Y16411"/>
      <c r="Z16411"/>
      <c r="AA16411"/>
      <c r="AB16411"/>
      <c r="AC16411"/>
    </row>
    <row r="16412" spans="2:29" s="14" customFormat="1" x14ac:dyDescent="0.25">
      <c r="B16412"/>
      <c r="C16412"/>
      <c r="D16412"/>
      <c r="E16412"/>
      <c r="F16412"/>
      <c r="G16412"/>
      <c r="H16412"/>
      <c r="I16412"/>
      <c r="J16412"/>
      <c r="K16412" s="91"/>
      <c r="L16412" s="91"/>
      <c r="M16412" s="91"/>
      <c r="R16412"/>
      <c r="S16412"/>
      <c r="T16412"/>
      <c r="U16412"/>
      <c r="V16412"/>
      <c r="W16412"/>
      <c r="X16412"/>
      <c r="Y16412"/>
      <c r="Z16412"/>
      <c r="AA16412"/>
      <c r="AB16412"/>
      <c r="AC16412"/>
    </row>
    <row r="16413" spans="2:29" s="14" customFormat="1" x14ac:dyDescent="0.25">
      <c r="B16413"/>
      <c r="C16413"/>
      <c r="D16413"/>
      <c r="E16413"/>
      <c r="F16413"/>
      <c r="G16413"/>
      <c r="H16413"/>
      <c r="I16413"/>
      <c r="J16413"/>
      <c r="K16413" s="91"/>
      <c r="L16413" s="91"/>
      <c r="M16413" s="91"/>
      <c r="R16413"/>
      <c r="S16413"/>
      <c r="T16413"/>
      <c r="U16413"/>
      <c r="V16413"/>
      <c r="W16413"/>
      <c r="X16413"/>
      <c r="Y16413"/>
      <c r="Z16413"/>
      <c r="AA16413"/>
      <c r="AB16413"/>
      <c r="AC16413"/>
    </row>
    <row r="16414" spans="2:29" s="14" customFormat="1" x14ac:dyDescent="0.25">
      <c r="B16414"/>
      <c r="C16414"/>
      <c r="D16414"/>
      <c r="E16414"/>
      <c r="F16414"/>
      <c r="G16414"/>
      <c r="H16414"/>
      <c r="I16414"/>
      <c r="J16414"/>
      <c r="K16414" s="91"/>
      <c r="L16414" s="91"/>
      <c r="M16414" s="91"/>
      <c r="R16414"/>
      <c r="S16414"/>
      <c r="T16414"/>
      <c r="U16414"/>
      <c r="V16414"/>
      <c r="W16414"/>
      <c r="X16414"/>
      <c r="Y16414"/>
      <c r="Z16414"/>
      <c r="AA16414"/>
      <c r="AB16414"/>
      <c r="AC16414"/>
    </row>
    <row r="16415" spans="2:29" s="14" customFormat="1" x14ac:dyDescent="0.25">
      <c r="B16415"/>
      <c r="C16415"/>
      <c r="D16415"/>
      <c r="E16415"/>
      <c r="F16415"/>
      <c r="G16415"/>
      <c r="H16415"/>
      <c r="I16415"/>
      <c r="J16415"/>
      <c r="K16415" s="91"/>
      <c r="L16415" s="91"/>
      <c r="M16415" s="91"/>
      <c r="R16415"/>
      <c r="S16415"/>
      <c r="T16415"/>
      <c r="U16415"/>
      <c r="V16415"/>
      <c r="W16415"/>
      <c r="X16415"/>
      <c r="Y16415"/>
      <c r="Z16415"/>
      <c r="AA16415"/>
      <c r="AB16415"/>
      <c r="AC16415"/>
    </row>
    <row r="16416" spans="2:29" s="14" customFormat="1" x14ac:dyDescent="0.25">
      <c r="B16416"/>
      <c r="C16416"/>
      <c r="D16416"/>
      <c r="E16416"/>
      <c r="F16416"/>
      <c r="G16416"/>
      <c r="H16416"/>
      <c r="I16416"/>
      <c r="J16416"/>
      <c r="K16416" s="91"/>
      <c r="L16416" s="91"/>
      <c r="M16416" s="91"/>
      <c r="R16416"/>
      <c r="S16416"/>
      <c r="T16416"/>
      <c r="U16416"/>
      <c r="V16416"/>
      <c r="W16416"/>
      <c r="X16416"/>
      <c r="Y16416"/>
      <c r="Z16416"/>
      <c r="AA16416"/>
      <c r="AB16416"/>
      <c r="AC16416"/>
    </row>
    <row r="16417" spans="2:29" s="14" customFormat="1" x14ac:dyDescent="0.25">
      <c r="B16417"/>
      <c r="C16417"/>
      <c r="D16417"/>
      <c r="E16417"/>
      <c r="F16417"/>
      <c r="G16417"/>
      <c r="H16417"/>
      <c r="I16417"/>
      <c r="J16417"/>
      <c r="K16417" s="91"/>
      <c r="L16417" s="91"/>
      <c r="M16417" s="91"/>
      <c r="R16417"/>
      <c r="S16417"/>
      <c r="T16417"/>
      <c r="U16417"/>
      <c r="V16417"/>
      <c r="W16417"/>
      <c r="X16417"/>
      <c r="Y16417"/>
      <c r="Z16417"/>
      <c r="AA16417"/>
      <c r="AB16417"/>
      <c r="AC16417"/>
    </row>
    <row r="16418" spans="2:29" s="14" customFormat="1" x14ac:dyDescent="0.25">
      <c r="B16418"/>
      <c r="C16418"/>
      <c r="D16418"/>
      <c r="E16418"/>
      <c r="F16418"/>
      <c r="G16418"/>
      <c r="H16418"/>
      <c r="I16418"/>
      <c r="J16418"/>
      <c r="K16418" s="91"/>
      <c r="L16418" s="91"/>
      <c r="M16418" s="91"/>
      <c r="R16418"/>
      <c r="S16418"/>
      <c r="T16418"/>
      <c r="U16418"/>
      <c r="V16418"/>
      <c r="W16418"/>
      <c r="X16418"/>
      <c r="Y16418"/>
      <c r="Z16418"/>
      <c r="AA16418"/>
      <c r="AB16418"/>
      <c r="AC16418"/>
    </row>
    <row r="16419" spans="2:29" s="14" customFormat="1" x14ac:dyDescent="0.25">
      <c r="B16419"/>
      <c r="C16419"/>
      <c r="D16419"/>
      <c r="E16419"/>
      <c r="F16419"/>
      <c r="G16419"/>
      <c r="H16419"/>
      <c r="I16419"/>
      <c r="J16419"/>
      <c r="K16419" s="91"/>
      <c r="L16419" s="91"/>
      <c r="M16419" s="91"/>
      <c r="R16419"/>
      <c r="S16419"/>
      <c r="T16419"/>
      <c r="U16419"/>
      <c r="V16419"/>
      <c r="W16419"/>
      <c r="X16419"/>
      <c r="Y16419"/>
      <c r="Z16419"/>
      <c r="AA16419"/>
      <c r="AB16419"/>
      <c r="AC16419"/>
    </row>
    <row r="16420" spans="2:29" s="14" customFormat="1" x14ac:dyDescent="0.25">
      <c r="B16420"/>
      <c r="C16420"/>
      <c r="D16420"/>
      <c r="E16420"/>
      <c r="F16420"/>
      <c r="G16420"/>
      <c r="H16420"/>
      <c r="I16420"/>
      <c r="J16420"/>
      <c r="K16420" s="91"/>
      <c r="L16420" s="91"/>
      <c r="M16420" s="91"/>
      <c r="R16420"/>
      <c r="S16420"/>
      <c r="T16420"/>
      <c r="U16420"/>
      <c r="V16420"/>
      <c r="W16420"/>
      <c r="X16420"/>
      <c r="Y16420"/>
      <c r="Z16420"/>
      <c r="AA16420"/>
      <c r="AB16420"/>
      <c r="AC16420"/>
    </row>
    <row r="16421" spans="2:29" s="14" customFormat="1" x14ac:dyDescent="0.25">
      <c r="B16421"/>
      <c r="C16421"/>
      <c r="D16421"/>
      <c r="E16421"/>
      <c r="F16421"/>
      <c r="G16421"/>
      <c r="H16421"/>
      <c r="I16421"/>
      <c r="J16421"/>
      <c r="K16421" s="91"/>
      <c r="L16421" s="91"/>
      <c r="M16421" s="91"/>
      <c r="R16421"/>
      <c r="S16421"/>
      <c r="T16421"/>
      <c r="U16421"/>
      <c r="V16421"/>
      <c r="W16421"/>
      <c r="X16421"/>
      <c r="Y16421"/>
      <c r="Z16421"/>
      <c r="AA16421"/>
      <c r="AB16421"/>
      <c r="AC16421"/>
    </row>
    <row r="16422" spans="2:29" s="14" customFormat="1" x14ac:dyDescent="0.25">
      <c r="B16422"/>
      <c r="C16422"/>
      <c r="D16422"/>
      <c r="E16422"/>
      <c r="F16422"/>
      <c r="G16422"/>
      <c r="H16422"/>
      <c r="I16422"/>
      <c r="J16422"/>
      <c r="K16422" s="91"/>
      <c r="L16422" s="91"/>
      <c r="M16422" s="91"/>
      <c r="R16422"/>
      <c r="S16422"/>
      <c r="T16422"/>
      <c r="U16422"/>
      <c r="V16422"/>
      <c r="W16422"/>
      <c r="X16422"/>
      <c r="Y16422"/>
      <c r="Z16422"/>
      <c r="AA16422"/>
      <c r="AB16422"/>
      <c r="AC16422"/>
    </row>
    <row r="16423" spans="2:29" s="14" customFormat="1" x14ac:dyDescent="0.25">
      <c r="B16423"/>
      <c r="C16423"/>
      <c r="D16423"/>
      <c r="E16423"/>
      <c r="F16423"/>
      <c r="G16423"/>
      <c r="H16423"/>
      <c r="I16423"/>
      <c r="J16423"/>
      <c r="K16423" s="91"/>
      <c r="L16423" s="91"/>
      <c r="M16423" s="91"/>
      <c r="R16423"/>
      <c r="S16423"/>
      <c r="T16423"/>
      <c r="U16423"/>
      <c r="V16423"/>
      <c r="W16423"/>
      <c r="X16423"/>
      <c r="Y16423"/>
      <c r="Z16423"/>
      <c r="AA16423"/>
      <c r="AB16423"/>
      <c r="AC16423"/>
    </row>
    <row r="16424" spans="2:29" s="14" customFormat="1" x14ac:dyDescent="0.25">
      <c r="B16424"/>
      <c r="C16424"/>
      <c r="D16424"/>
      <c r="E16424"/>
      <c r="F16424"/>
      <c r="G16424"/>
      <c r="H16424"/>
      <c r="I16424"/>
      <c r="J16424"/>
      <c r="K16424" s="91"/>
      <c r="L16424" s="91"/>
      <c r="M16424" s="91"/>
      <c r="R16424"/>
      <c r="S16424"/>
      <c r="T16424"/>
      <c r="U16424"/>
      <c r="V16424"/>
      <c r="W16424"/>
      <c r="X16424"/>
      <c r="Y16424"/>
      <c r="Z16424"/>
      <c r="AA16424"/>
      <c r="AB16424"/>
      <c r="AC16424"/>
    </row>
    <row r="16425" spans="2:29" s="14" customFormat="1" x14ac:dyDescent="0.25">
      <c r="B16425"/>
      <c r="C16425"/>
      <c r="D16425"/>
      <c r="E16425"/>
      <c r="F16425"/>
      <c r="G16425"/>
      <c r="H16425"/>
      <c r="I16425"/>
      <c r="J16425"/>
      <c r="K16425" s="91"/>
      <c r="L16425" s="91"/>
      <c r="M16425" s="91"/>
      <c r="R16425"/>
      <c r="S16425"/>
      <c r="T16425"/>
      <c r="U16425"/>
      <c r="V16425"/>
      <c r="W16425"/>
      <c r="X16425"/>
      <c r="Y16425"/>
      <c r="Z16425"/>
      <c r="AA16425"/>
      <c r="AB16425"/>
      <c r="AC16425"/>
    </row>
    <row r="16426" spans="2:29" s="14" customFormat="1" x14ac:dyDescent="0.25">
      <c r="B16426"/>
      <c r="C16426"/>
      <c r="D16426"/>
      <c r="E16426"/>
      <c r="F16426"/>
      <c r="G16426"/>
      <c r="H16426"/>
      <c r="I16426"/>
      <c r="J16426"/>
      <c r="K16426" s="91"/>
      <c r="L16426" s="91"/>
      <c r="M16426" s="91"/>
      <c r="R16426"/>
      <c r="S16426"/>
      <c r="T16426"/>
      <c r="U16426"/>
      <c r="V16426"/>
      <c r="W16426"/>
      <c r="X16426"/>
      <c r="Y16426"/>
      <c r="Z16426"/>
      <c r="AA16426"/>
      <c r="AB16426"/>
      <c r="AC16426"/>
    </row>
    <row r="16427" spans="2:29" s="14" customFormat="1" x14ac:dyDescent="0.25">
      <c r="B16427"/>
      <c r="C16427"/>
      <c r="D16427"/>
      <c r="E16427"/>
      <c r="F16427"/>
      <c r="G16427"/>
      <c r="H16427"/>
      <c r="I16427"/>
      <c r="J16427"/>
      <c r="K16427" s="91"/>
      <c r="L16427" s="91"/>
      <c r="M16427" s="91"/>
      <c r="R16427"/>
      <c r="S16427"/>
      <c r="T16427"/>
      <c r="U16427"/>
      <c r="V16427"/>
      <c r="W16427"/>
      <c r="X16427"/>
      <c r="Y16427"/>
      <c r="Z16427"/>
      <c r="AA16427"/>
      <c r="AB16427"/>
      <c r="AC16427"/>
    </row>
    <row r="16428" spans="2:29" s="14" customFormat="1" x14ac:dyDescent="0.25">
      <c r="B16428"/>
      <c r="C16428"/>
      <c r="D16428"/>
      <c r="E16428"/>
      <c r="F16428"/>
      <c r="G16428"/>
      <c r="H16428"/>
      <c r="I16428"/>
      <c r="J16428"/>
      <c r="K16428" s="91"/>
      <c r="L16428" s="91"/>
      <c r="M16428" s="91"/>
      <c r="R16428"/>
      <c r="S16428"/>
      <c r="T16428"/>
      <c r="U16428"/>
      <c r="V16428"/>
      <c r="W16428"/>
      <c r="X16428"/>
      <c r="Y16428"/>
      <c r="Z16428"/>
      <c r="AA16428"/>
      <c r="AB16428"/>
      <c r="AC16428"/>
    </row>
    <row r="16429" spans="2:29" s="14" customFormat="1" x14ac:dyDescent="0.25">
      <c r="B16429"/>
      <c r="C16429"/>
      <c r="D16429"/>
      <c r="E16429"/>
      <c r="F16429"/>
      <c r="G16429"/>
      <c r="H16429"/>
      <c r="I16429"/>
      <c r="J16429"/>
      <c r="K16429" s="91"/>
      <c r="L16429" s="91"/>
      <c r="M16429" s="91"/>
      <c r="R16429"/>
      <c r="S16429"/>
      <c r="T16429"/>
      <c r="U16429"/>
      <c r="V16429"/>
      <c r="W16429"/>
      <c r="X16429"/>
      <c r="Y16429"/>
      <c r="Z16429"/>
      <c r="AA16429"/>
      <c r="AB16429"/>
      <c r="AC16429"/>
    </row>
    <row r="16430" spans="2:29" s="14" customFormat="1" x14ac:dyDescent="0.25">
      <c r="B16430"/>
      <c r="C16430"/>
      <c r="D16430"/>
      <c r="E16430"/>
      <c r="F16430"/>
      <c r="G16430"/>
      <c r="H16430"/>
      <c r="I16430"/>
      <c r="J16430"/>
      <c r="K16430" s="91"/>
      <c r="L16430" s="91"/>
      <c r="M16430" s="91"/>
      <c r="R16430"/>
      <c r="S16430"/>
      <c r="T16430"/>
      <c r="U16430"/>
      <c r="V16430"/>
      <c r="W16430"/>
      <c r="X16430"/>
      <c r="Y16430"/>
      <c r="Z16430"/>
      <c r="AA16430"/>
      <c r="AB16430"/>
      <c r="AC16430"/>
    </row>
    <row r="16431" spans="2:29" s="14" customFormat="1" x14ac:dyDescent="0.25">
      <c r="B16431"/>
      <c r="C16431"/>
      <c r="D16431"/>
      <c r="E16431"/>
      <c r="F16431"/>
      <c r="G16431"/>
      <c r="H16431"/>
      <c r="I16431"/>
      <c r="J16431"/>
      <c r="K16431" s="91"/>
      <c r="L16431" s="91"/>
      <c r="M16431" s="91"/>
      <c r="R16431"/>
      <c r="S16431"/>
      <c r="T16431"/>
      <c r="U16431"/>
      <c r="V16431"/>
      <c r="W16431"/>
      <c r="X16431"/>
      <c r="Y16431"/>
      <c r="Z16431"/>
      <c r="AA16431"/>
      <c r="AB16431"/>
      <c r="AC16431"/>
    </row>
    <row r="16432" spans="2:29" s="14" customFormat="1" x14ac:dyDescent="0.25">
      <c r="B16432"/>
      <c r="C16432"/>
      <c r="D16432"/>
      <c r="E16432"/>
      <c r="F16432"/>
      <c r="G16432"/>
      <c r="H16432"/>
      <c r="I16432"/>
      <c r="J16432"/>
      <c r="K16432" s="91"/>
      <c r="L16432" s="91"/>
      <c r="M16432" s="91"/>
      <c r="R16432"/>
      <c r="S16432"/>
      <c r="T16432"/>
      <c r="U16432"/>
      <c r="V16432"/>
      <c r="W16432"/>
      <c r="X16432"/>
      <c r="Y16432"/>
      <c r="Z16432"/>
      <c r="AA16432"/>
      <c r="AB16432"/>
      <c r="AC16432"/>
    </row>
    <row r="16433" spans="2:29" s="14" customFormat="1" x14ac:dyDescent="0.25">
      <c r="B16433"/>
      <c r="C16433"/>
      <c r="D16433"/>
      <c r="E16433"/>
      <c r="F16433"/>
      <c r="G16433"/>
      <c r="H16433"/>
      <c r="I16433"/>
      <c r="J16433"/>
      <c r="K16433" s="91"/>
      <c r="L16433" s="91"/>
      <c r="M16433" s="91"/>
      <c r="R16433"/>
      <c r="S16433"/>
      <c r="T16433"/>
      <c r="U16433"/>
      <c r="V16433"/>
      <c r="W16433"/>
      <c r="X16433"/>
      <c r="Y16433"/>
      <c r="Z16433"/>
      <c r="AA16433"/>
      <c r="AB16433"/>
      <c r="AC16433"/>
    </row>
    <row r="16434" spans="2:29" s="14" customFormat="1" x14ac:dyDescent="0.25">
      <c r="B16434"/>
      <c r="C16434"/>
      <c r="D16434"/>
      <c r="E16434"/>
      <c r="F16434"/>
      <c r="G16434"/>
      <c r="H16434"/>
      <c r="I16434"/>
      <c r="J16434"/>
      <c r="K16434" s="91"/>
      <c r="L16434" s="91"/>
      <c r="M16434" s="91"/>
      <c r="R16434"/>
      <c r="S16434"/>
      <c r="T16434"/>
      <c r="U16434"/>
      <c r="V16434"/>
      <c r="W16434"/>
      <c r="X16434"/>
      <c r="Y16434"/>
      <c r="Z16434"/>
      <c r="AA16434"/>
      <c r="AB16434"/>
      <c r="AC16434"/>
    </row>
    <row r="16435" spans="2:29" s="14" customFormat="1" x14ac:dyDescent="0.25">
      <c r="B16435"/>
      <c r="C16435"/>
      <c r="D16435"/>
      <c r="E16435"/>
      <c r="F16435"/>
      <c r="G16435"/>
      <c r="H16435"/>
      <c r="I16435"/>
      <c r="J16435"/>
      <c r="K16435" s="91"/>
      <c r="L16435" s="91"/>
      <c r="M16435" s="91"/>
      <c r="R16435"/>
      <c r="S16435"/>
      <c r="T16435"/>
      <c r="U16435"/>
      <c r="V16435"/>
      <c r="W16435"/>
      <c r="X16435"/>
      <c r="Y16435"/>
      <c r="Z16435"/>
      <c r="AA16435"/>
      <c r="AB16435"/>
      <c r="AC16435"/>
    </row>
    <row r="16436" spans="2:29" s="14" customFormat="1" x14ac:dyDescent="0.25">
      <c r="B16436"/>
      <c r="C16436"/>
      <c r="D16436"/>
      <c r="E16436"/>
      <c r="F16436"/>
      <c r="G16436"/>
      <c r="H16436"/>
      <c r="I16436"/>
      <c r="J16436"/>
      <c r="K16436" s="91"/>
      <c r="L16436" s="91"/>
      <c r="M16436" s="91"/>
      <c r="R16436"/>
      <c r="S16436"/>
      <c r="T16436"/>
      <c r="U16436"/>
      <c r="V16436"/>
      <c r="W16436"/>
      <c r="X16436"/>
      <c r="Y16436"/>
      <c r="Z16436"/>
      <c r="AA16436"/>
      <c r="AB16436"/>
      <c r="AC16436"/>
    </row>
    <row r="16437" spans="2:29" s="14" customFormat="1" x14ac:dyDescent="0.25">
      <c r="B16437"/>
      <c r="C16437"/>
      <c r="D16437"/>
      <c r="E16437"/>
      <c r="F16437"/>
      <c r="G16437"/>
      <c r="H16437"/>
      <c r="I16437"/>
      <c r="J16437"/>
      <c r="K16437" s="91"/>
      <c r="L16437" s="91"/>
      <c r="M16437" s="91"/>
      <c r="R16437"/>
      <c r="S16437"/>
      <c r="T16437"/>
      <c r="U16437"/>
      <c r="V16437"/>
      <c r="W16437"/>
      <c r="X16437"/>
      <c r="Y16437"/>
      <c r="Z16437"/>
      <c r="AA16437"/>
      <c r="AB16437"/>
      <c r="AC16437"/>
    </row>
    <row r="16438" spans="2:29" s="14" customFormat="1" x14ac:dyDescent="0.25">
      <c r="B16438"/>
      <c r="C16438"/>
      <c r="D16438"/>
      <c r="E16438"/>
      <c r="F16438"/>
      <c r="G16438"/>
      <c r="H16438"/>
      <c r="I16438"/>
      <c r="J16438"/>
      <c r="K16438" s="91"/>
      <c r="L16438" s="91"/>
      <c r="M16438" s="91"/>
      <c r="R16438"/>
      <c r="S16438"/>
      <c r="T16438"/>
      <c r="U16438"/>
      <c r="V16438"/>
      <c r="W16438"/>
      <c r="X16438"/>
      <c r="Y16438"/>
      <c r="Z16438"/>
      <c r="AA16438"/>
      <c r="AB16438"/>
      <c r="AC16438"/>
    </row>
    <row r="16439" spans="2:29" s="14" customFormat="1" x14ac:dyDescent="0.25">
      <c r="B16439"/>
      <c r="C16439"/>
      <c r="D16439"/>
      <c r="E16439"/>
      <c r="F16439"/>
      <c r="G16439"/>
      <c r="H16439"/>
      <c r="I16439"/>
      <c r="J16439"/>
      <c r="K16439" s="91"/>
      <c r="L16439" s="91"/>
      <c r="M16439" s="91"/>
      <c r="R16439"/>
      <c r="S16439"/>
      <c r="T16439"/>
      <c r="U16439"/>
      <c r="V16439"/>
      <c r="W16439"/>
      <c r="X16439"/>
      <c r="Y16439"/>
      <c r="Z16439"/>
      <c r="AA16439"/>
      <c r="AB16439"/>
      <c r="AC16439"/>
    </row>
    <row r="16440" spans="2:29" s="14" customFormat="1" x14ac:dyDescent="0.25">
      <c r="B16440"/>
      <c r="C16440"/>
      <c r="D16440"/>
      <c r="E16440"/>
      <c r="F16440"/>
      <c r="G16440"/>
      <c r="H16440"/>
      <c r="I16440"/>
      <c r="J16440"/>
      <c r="K16440" s="91"/>
      <c r="L16440" s="91"/>
      <c r="M16440" s="91"/>
      <c r="R16440"/>
      <c r="S16440"/>
      <c r="T16440"/>
      <c r="U16440"/>
      <c r="V16440"/>
      <c r="W16440"/>
      <c r="X16440"/>
      <c r="Y16440"/>
      <c r="Z16440"/>
      <c r="AA16440"/>
      <c r="AB16440"/>
      <c r="AC16440"/>
    </row>
    <row r="16441" spans="2:29" s="14" customFormat="1" x14ac:dyDescent="0.25">
      <c r="B16441"/>
      <c r="C16441"/>
      <c r="D16441"/>
      <c r="E16441"/>
      <c r="F16441"/>
      <c r="G16441"/>
      <c r="H16441"/>
      <c r="I16441"/>
      <c r="J16441"/>
      <c r="K16441" s="91"/>
      <c r="L16441" s="91"/>
      <c r="M16441" s="91"/>
      <c r="R16441"/>
      <c r="S16441"/>
      <c r="T16441"/>
      <c r="U16441"/>
      <c r="V16441"/>
      <c r="W16441"/>
      <c r="X16441"/>
      <c r="Y16441"/>
      <c r="Z16441"/>
      <c r="AA16441"/>
      <c r="AB16441"/>
      <c r="AC16441"/>
    </row>
    <row r="16442" spans="2:29" s="14" customFormat="1" x14ac:dyDescent="0.25">
      <c r="B16442"/>
      <c r="C16442"/>
      <c r="D16442"/>
      <c r="E16442"/>
      <c r="F16442"/>
      <c r="G16442"/>
      <c r="H16442"/>
      <c r="I16442"/>
      <c r="J16442"/>
      <c r="K16442" s="91"/>
      <c r="L16442" s="91"/>
      <c r="M16442" s="91"/>
      <c r="R16442"/>
      <c r="S16442"/>
      <c r="T16442"/>
      <c r="U16442"/>
      <c r="V16442"/>
      <c r="W16442"/>
      <c r="X16442"/>
      <c r="Y16442"/>
      <c r="Z16442"/>
      <c r="AA16442"/>
      <c r="AB16442"/>
      <c r="AC16442"/>
    </row>
    <row r="16443" spans="2:29" s="14" customFormat="1" x14ac:dyDescent="0.25">
      <c r="B16443"/>
      <c r="C16443"/>
      <c r="D16443"/>
      <c r="E16443"/>
      <c r="F16443"/>
      <c r="G16443"/>
      <c r="H16443"/>
      <c r="I16443"/>
      <c r="J16443"/>
      <c r="K16443" s="91"/>
      <c r="L16443" s="91"/>
      <c r="M16443" s="91"/>
      <c r="R16443"/>
      <c r="S16443"/>
      <c r="T16443"/>
      <c r="U16443"/>
      <c r="V16443"/>
      <c r="W16443"/>
      <c r="X16443"/>
      <c r="Y16443"/>
      <c r="Z16443"/>
      <c r="AA16443"/>
      <c r="AB16443"/>
      <c r="AC16443"/>
    </row>
    <row r="16444" spans="2:29" s="14" customFormat="1" x14ac:dyDescent="0.25">
      <c r="B16444"/>
      <c r="C16444"/>
      <c r="D16444"/>
      <c r="E16444"/>
      <c r="F16444"/>
      <c r="G16444"/>
      <c r="H16444"/>
      <c r="I16444"/>
      <c r="J16444"/>
      <c r="K16444" s="91"/>
      <c r="L16444" s="91"/>
      <c r="M16444" s="91"/>
      <c r="R16444"/>
      <c r="S16444"/>
      <c r="T16444"/>
      <c r="U16444"/>
      <c r="V16444"/>
      <c r="W16444"/>
      <c r="X16444"/>
      <c r="Y16444"/>
      <c r="Z16444"/>
      <c r="AA16444"/>
      <c r="AB16444"/>
      <c r="AC16444"/>
    </row>
    <row r="16445" spans="2:29" s="14" customFormat="1" x14ac:dyDescent="0.25">
      <c r="B16445"/>
      <c r="C16445"/>
      <c r="D16445"/>
      <c r="E16445"/>
      <c r="F16445"/>
      <c r="G16445"/>
      <c r="H16445"/>
      <c r="I16445"/>
      <c r="J16445"/>
      <c r="K16445" s="91"/>
      <c r="L16445" s="91"/>
      <c r="M16445" s="91"/>
      <c r="R16445"/>
      <c r="S16445"/>
      <c r="T16445"/>
      <c r="U16445"/>
      <c r="V16445"/>
      <c r="W16445"/>
      <c r="X16445"/>
      <c r="Y16445"/>
      <c r="Z16445"/>
      <c r="AA16445"/>
      <c r="AB16445"/>
      <c r="AC16445"/>
    </row>
    <row r="16446" spans="2:29" s="14" customFormat="1" x14ac:dyDescent="0.25">
      <c r="B16446"/>
      <c r="C16446"/>
      <c r="D16446"/>
      <c r="E16446"/>
      <c r="F16446"/>
      <c r="G16446"/>
      <c r="H16446"/>
      <c r="I16446"/>
      <c r="J16446"/>
      <c r="K16446" s="91"/>
      <c r="L16446" s="91"/>
      <c r="M16446" s="91"/>
      <c r="R16446"/>
      <c r="S16446"/>
      <c r="T16446"/>
      <c r="U16446"/>
      <c r="V16446"/>
      <c r="W16446"/>
      <c r="X16446"/>
      <c r="Y16446"/>
      <c r="Z16446"/>
      <c r="AA16446"/>
      <c r="AB16446"/>
      <c r="AC16446"/>
    </row>
    <row r="16447" spans="2:29" s="14" customFormat="1" x14ac:dyDescent="0.25">
      <c r="B16447"/>
      <c r="C16447"/>
      <c r="D16447"/>
      <c r="E16447"/>
      <c r="F16447"/>
      <c r="G16447"/>
      <c r="H16447"/>
      <c r="I16447"/>
      <c r="J16447"/>
      <c r="K16447" s="91"/>
      <c r="L16447" s="91"/>
      <c r="M16447" s="91"/>
      <c r="R16447"/>
      <c r="S16447"/>
      <c r="T16447"/>
      <c r="U16447"/>
      <c r="V16447"/>
      <c r="W16447"/>
      <c r="X16447"/>
      <c r="Y16447"/>
      <c r="Z16447"/>
      <c r="AA16447"/>
      <c r="AB16447"/>
      <c r="AC16447"/>
    </row>
    <row r="16448" spans="2:29" s="14" customFormat="1" x14ac:dyDescent="0.25">
      <c r="B16448"/>
      <c r="C16448"/>
      <c r="D16448"/>
      <c r="E16448"/>
      <c r="F16448"/>
      <c r="G16448"/>
      <c r="H16448"/>
      <c r="I16448"/>
      <c r="J16448"/>
      <c r="K16448" s="91"/>
      <c r="L16448" s="91"/>
      <c r="M16448" s="91"/>
      <c r="R16448"/>
      <c r="S16448"/>
      <c r="T16448"/>
      <c r="U16448"/>
      <c r="V16448"/>
      <c r="W16448"/>
      <c r="X16448"/>
      <c r="Y16448"/>
      <c r="Z16448"/>
      <c r="AA16448"/>
      <c r="AB16448"/>
      <c r="AC16448"/>
    </row>
    <row r="16449" spans="2:29" s="14" customFormat="1" x14ac:dyDescent="0.25">
      <c r="B16449"/>
      <c r="C16449"/>
      <c r="D16449"/>
      <c r="E16449"/>
      <c r="F16449"/>
      <c r="G16449"/>
      <c r="H16449"/>
      <c r="I16449"/>
      <c r="J16449"/>
      <c r="K16449" s="91"/>
      <c r="L16449" s="91"/>
      <c r="M16449" s="91"/>
      <c r="R16449"/>
      <c r="S16449"/>
      <c r="T16449"/>
      <c r="U16449"/>
      <c r="V16449"/>
      <c r="W16449"/>
      <c r="X16449"/>
      <c r="Y16449"/>
      <c r="Z16449"/>
      <c r="AA16449"/>
      <c r="AB16449"/>
      <c r="AC16449"/>
    </row>
    <row r="16450" spans="2:29" s="14" customFormat="1" x14ac:dyDescent="0.25">
      <c r="B16450"/>
      <c r="C16450"/>
      <c r="D16450"/>
      <c r="E16450"/>
      <c r="F16450"/>
      <c r="G16450"/>
      <c r="H16450"/>
      <c r="I16450"/>
      <c r="J16450"/>
      <c r="K16450" s="91"/>
      <c r="L16450" s="91"/>
      <c r="M16450" s="91"/>
      <c r="R16450"/>
      <c r="S16450"/>
      <c r="T16450"/>
      <c r="U16450"/>
      <c r="V16450"/>
      <c r="W16450"/>
      <c r="X16450"/>
      <c r="Y16450"/>
      <c r="Z16450"/>
      <c r="AA16450"/>
      <c r="AB16450"/>
      <c r="AC16450"/>
    </row>
    <row r="16451" spans="2:29" s="14" customFormat="1" x14ac:dyDescent="0.25">
      <c r="B16451"/>
      <c r="C16451"/>
      <c r="D16451"/>
      <c r="E16451"/>
      <c r="F16451"/>
      <c r="G16451"/>
      <c r="H16451"/>
      <c r="I16451"/>
      <c r="J16451"/>
      <c r="K16451" s="91"/>
      <c r="L16451" s="91"/>
      <c r="M16451" s="91"/>
      <c r="R16451"/>
      <c r="S16451"/>
      <c r="T16451"/>
      <c r="U16451"/>
      <c r="V16451"/>
      <c r="W16451"/>
      <c r="X16451"/>
      <c r="Y16451"/>
      <c r="Z16451"/>
      <c r="AA16451"/>
      <c r="AB16451"/>
      <c r="AC16451"/>
    </row>
    <row r="16452" spans="2:29" s="14" customFormat="1" x14ac:dyDescent="0.25">
      <c r="B16452"/>
      <c r="C16452"/>
      <c r="D16452"/>
      <c r="E16452"/>
      <c r="F16452"/>
      <c r="G16452"/>
      <c r="H16452"/>
      <c r="I16452"/>
      <c r="J16452"/>
      <c r="K16452" s="91"/>
      <c r="L16452" s="91"/>
      <c r="M16452" s="91"/>
      <c r="R16452"/>
      <c r="S16452"/>
      <c r="T16452"/>
      <c r="U16452"/>
      <c r="V16452"/>
      <c r="W16452"/>
      <c r="X16452"/>
      <c r="Y16452"/>
      <c r="Z16452"/>
      <c r="AA16452"/>
      <c r="AB16452"/>
      <c r="AC16452"/>
    </row>
    <row r="16453" spans="2:29" s="14" customFormat="1" x14ac:dyDescent="0.25">
      <c r="B16453"/>
      <c r="C16453"/>
      <c r="D16453"/>
      <c r="E16453"/>
      <c r="F16453"/>
      <c r="G16453"/>
      <c r="H16453"/>
      <c r="I16453"/>
      <c r="J16453"/>
      <c r="K16453" s="91"/>
      <c r="L16453" s="91"/>
      <c r="M16453" s="91"/>
      <c r="R16453"/>
      <c r="S16453"/>
      <c r="T16453"/>
      <c r="U16453"/>
      <c r="V16453"/>
      <c r="W16453"/>
      <c r="X16453"/>
      <c r="Y16453"/>
      <c r="Z16453"/>
      <c r="AA16453"/>
      <c r="AB16453"/>
      <c r="AC16453"/>
    </row>
    <row r="16454" spans="2:29" s="14" customFormat="1" x14ac:dyDescent="0.25">
      <c r="B16454"/>
      <c r="C16454"/>
      <c r="D16454"/>
      <c r="E16454"/>
      <c r="F16454"/>
      <c r="G16454"/>
      <c r="H16454"/>
      <c r="I16454"/>
      <c r="J16454"/>
      <c r="K16454" s="91"/>
      <c r="L16454" s="91"/>
      <c r="M16454" s="91"/>
      <c r="R16454"/>
      <c r="S16454"/>
      <c r="T16454"/>
      <c r="U16454"/>
      <c r="V16454"/>
      <c r="W16454"/>
      <c r="X16454"/>
      <c r="Y16454"/>
      <c r="Z16454"/>
      <c r="AA16454"/>
      <c r="AB16454"/>
      <c r="AC16454"/>
    </row>
    <row r="16455" spans="2:29" s="14" customFormat="1" x14ac:dyDescent="0.25">
      <c r="B16455"/>
      <c r="C16455"/>
      <c r="D16455"/>
      <c r="E16455"/>
      <c r="F16455"/>
      <c r="G16455"/>
      <c r="H16455"/>
      <c r="I16455"/>
      <c r="J16455"/>
      <c r="K16455" s="91"/>
      <c r="L16455" s="91"/>
      <c r="M16455" s="91"/>
      <c r="R16455"/>
      <c r="S16455"/>
      <c r="T16455"/>
      <c r="U16455"/>
      <c r="V16455"/>
      <c r="W16455"/>
      <c r="X16455"/>
      <c r="Y16455"/>
      <c r="Z16455"/>
      <c r="AA16455"/>
      <c r="AB16455"/>
      <c r="AC16455"/>
    </row>
    <row r="16456" spans="2:29" s="14" customFormat="1" x14ac:dyDescent="0.25">
      <c r="B16456"/>
      <c r="C16456"/>
      <c r="D16456"/>
      <c r="E16456"/>
      <c r="F16456"/>
      <c r="G16456"/>
      <c r="H16456"/>
      <c r="I16456"/>
      <c r="J16456"/>
      <c r="K16456" s="91"/>
      <c r="L16456" s="91"/>
      <c r="M16456" s="91"/>
      <c r="R16456"/>
      <c r="S16456"/>
      <c r="T16456"/>
      <c r="U16456"/>
      <c r="V16456"/>
      <c r="W16456"/>
      <c r="X16456"/>
      <c r="Y16456"/>
      <c r="Z16456"/>
      <c r="AA16456"/>
      <c r="AB16456"/>
      <c r="AC16456"/>
    </row>
    <row r="16457" spans="2:29" s="14" customFormat="1" x14ac:dyDescent="0.25">
      <c r="B16457"/>
      <c r="C16457"/>
      <c r="D16457"/>
      <c r="E16457"/>
      <c r="F16457"/>
      <c r="G16457"/>
      <c r="H16457"/>
      <c r="I16457"/>
      <c r="J16457"/>
      <c r="K16457" s="91"/>
      <c r="L16457" s="91"/>
      <c r="M16457" s="91"/>
      <c r="R16457"/>
      <c r="S16457"/>
      <c r="T16457"/>
      <c r="U16457"/>
      <c r="V16457"/>
      <c r="W16457"/>
      <c r="X16457"/>
      <c r="Y16457"/>
      <c r="Z16457"/>
      <c r="AA16457"/>
      <c r="AB16457"/>
      <c r="AC16457"/>
    </row>
    <row r="16458" spans="2:29" s="14" customFormat="1" x14ac:dyDescent="0.25">
      <c r="B16458"/>
      <c r="C16458"/>
      <c r="D16458"/>
      <c r="E16458"/>
      <c r="F16458"/>
      <c r="G16458"/>
      <c r="H16458"/>
      <c r="I16458"/>
      <c r="J16458"/>
      <c r="K16458" s="91"/>
      <c r="L16458" s="91"/>
      <c r="M16458" s="91"/>
      <c r="R16458"/>
      <c r="S16458"/>
      <c r="T16458"/>
      <c r="U16458"/>
      <c r="V16458"/>
      <c r="W16458"/>
      <c r="X16458"/>
      <c r="Y16458"/>
      <c r="Z16458"/>
      <c r="AA16458"/>
      <c r="AB16458"/>
      <c r="AC16458"/>
    </row>
    <row r="16459" spans="2:29" s="14" customFormat="1" x14ac:dyDescent="0.25">
      <c r="B16459"/>
      <c r="C16459"/>
      <c r="D16459"/>
      <c r="E16459"/>
      <c r="F16459"/>
      <c r="G16459"/>
      <c r="H16459"/>
      <c r="I16459"/>
      <c r="J16459"/>
      <c r="K16459" s="91"/>
      <c r="L16459" s="91"/>
      <c r="M16459" s="91"/>
      <c r="R16459"/>
      <c r="S16459"/>
      <c r="T16459"/>
      <c r="U16459"/>
      <c r="V16459"/>
      <c r="W16459"/>
      <c r="X16459"/>
      <c r="Y16459"/>
      <c r="Z16459"/>
      <c r="AA16459"/>
      <c r="AB16459"/>
      <c r="AC16459"/>
    </row>
    <row r="16460" spans="2:29" s="14" customFormat="1" x14ac:dyDescent="0.25">
      <c r="B16460"/>
      <c r="C16460"/>
      <c r="D16460"/>
      <c r="E16460"/>
      <c r="F16460"/>
      <c r="G16460"/>
      <c r="H16460"/>
      <c r="I16460"/>
      <c r="J16460"/>
      <c r="K16460" s="91"/>
      <c r="L16460" s="91"/>
      <c r="M16460" s="91"/>
      <c r="R16460"/>
      <c r="S16460"/>
      <c r="T16460"/>
      <c r="U16460"/>
      <c r="V16460"/>
      <c r="W16460"/>
      <c r="X16460"/>
      <c r="Y16460"/>
      <c r="Z16460"/>
      <c r="AA16460"/>
      <c r="AB16460"/>
      <c r="AC16460"/>
    </row>
    <row r="16461" spans="2:29" s="14" customFormat="1" x14ac:dyDescent="0.25">
      <c r="B16461"/>
      <c r="C16461"/>
      <c r="D16461"/>
      <c r="E16461"/>
      <c r="F16461"/>
      <c r="G16461"/>
      <c r="H16461"/>
      <c r="I16461"/>
      <c r="J16461"/>
      <c r="K16461" s="91"/>
      <c r="L16461" s="91"/>
      <c r="M16461" s="91"/>
      <c r="R16461"/>
      <c r="S16461"/>
      <c r="T16461"/>
      <c r="U16461"/>
      <c r="V16461"/>
      <c r="W16461"/>
      <c r="X16461"/>
      <c r="Y16461"/>
      <c r="Z16461"/>
      <c r="AA16461"/>
      <c r="AB16461"/>
      <c r="AC16461"/>
    </row>
    <row r="16462" spans="2:29" s="14" customFormat="1" x14ac:dyDescent="0.25">
      <c r="B16462"/>
      <c r="C16462"/>
      <c r="D16462"/>
      <c r="E16462"/>
      <c r="F16462"/>
      <c r="G16462"/>
      <c r="H16462"/>
      <c r="I16462"/>
      <c r="J16462"/>
      <c r="K16462" s="91"/>
      <c r="L16462" s="91"/>
      <c r="M16462" s="91"/>
      <c r="R16462"/>
      <c r="S16462"/>
      <c r="T16462"/>
      <c r="U16462"/>
      <c r="V16462"/>
      <c r="W16462"/>
      <c r="X16462"/>
      <c r="Y16462"/>
      <c r="Z16462"/>
      <c r="AA16462"/>
      <c r="AB16462"/>
      <c r="AC16462"/>
    </row>
    <row r="16463" spans="2:29" s="14" customFormat="1" x14ac:dyDescent="0.25">
      <c r="B16463"/>
      <c r="C16463"/>
      <c r="D16463"/>
      <c r="E16463"/>
      <c r="F16463"/>
      <c r="G16463"/>
      <c r="H16463"/>
      <c r="I16463"/>
      <c r="J16463"/>
      <c r="K16463" s="91"/>
      <c r="L16463" s="91"/>
      <c r="M16463" s="91"/>
      <c r="R16463"/>
      <c r="S16463"/>
      <c r="T16463"/>
      <c r="U16463"/>
      <c r="V16463"/>
      <c r="W16463"/>
      <c r="X16463"/>
      <c r="Y16463"/>
      <c r="Z16463"/>
      <c r="AA16463"/>
      <c r="AB16463"/>
      <c r="AC16463"/>
    </row>
    <row r="16464" spans="2:29" s="14" customFormat="1" x14ac:dyDescent="0.25">
      <c r="B16464"/>
      <c r="C16464"/>
      <c r="D16464"/>
      <c r="E16464"/>
      <c r="F16464"/>
      <c r="G16464"/>
      <c r="H16464"/>
      <c r="I16464"/>
      <c r="J16464"/>
      <c r="K16464" s="91"/>
      <c r="L16464" s="91"/>
      <c r="M16464" s="91"/>
      <c r="R16464"/>
      <c r="S16464"/>
      <c r="T16464"/>
      <c r="U16464"/>
      <c r="V16464"/>
      <c r="W16464"/>
      <c r="X16464"/>
      <c r="Y16464"/>
      <c r="Z16464"/>
      <c r="AA16464"/>
      <c r="AB16464"/>
      <c r="AC16464"/>
    </row>
    <row r="16465" spans="2:29" s="14" customFormat="1" x14ac:dyDescent="0.25">
      <c r="B16465"/>
      <c r="C16465"/>
      <c r="D16465"/>
      <c r="E16465"/>
      <c r="F16465"/>
      <c r="G16465"/>
      <c r="H16465"/>
      <c r="I16465"/>
      <c r="J16465"/>
      <c r="K16465" s="91"/>
      <c r="L16465" s="91"/>
      <c r="M16465" s="91"/>
      <c r="R16465"/>
      <c r="S16465"/>
      <c r="T16465"/>
      <c r="U16465"/>
      <c r="V16465"/>
      <c r="W16465"/>
      <c r="X16465"/>
      <c r="Y16465"/>
      <c r="Z16465"/>
      <c r="AA16465"/>
      <c r="AB16465"/>
      <c r="AC16465"/>
    </row>
    <row r="16466" spans="2:29" s="14" customFormat="1" x14ac:dyDescent="0.25">
      <c r="B16466"/>
      <c r="C16466"/>
      <c r="D16466"/>
      <c r="E16466"/>
      <c r="F16466"/>
      <c r="G16466"/>
      <c r="H16466"/>
      <c r="I16466"/>
      <c r="J16466"/>
      <c r="K16466" s="91"/>
      <c r="L16466" s="91"/>
      <c r="M16466" s="91"/>
      <c r="R16466"/>
      <c r="S16466"/>
      <c r="T16466"/>
      <c r="U16466"/>
      <c r="V16466"/>
      <c r="W16466"/>
      <c r="X16466"/>
      <c r="Y16466"/>
      <c r="Z16466"/>
      <c r="AA16466"/>
      <c r="AB16466"/>
      <c r="AC16466"/>
    </row>
    <row r="16467" spans="2:29" s="14" customFormat="1" x14ac:dyDescent="0.25">
      <c r="B16467"/>
      <c r="C16467"/>
      <c r="D16467"/>
      <c r="E16467"/>
      <c r="F16467"/>
      <c r="G16467"/>
      <c r="H16467"/>
      <c r="I16467"/>
      <c r="J16467"/>
      <c r="K16467" s="91"/>
      <c r="L16467" s="91"/>
      <c r="M16467" s="91"/>
      <c r="R16467"/>
      <c r="S16467"/>
      <c r="T16467"/>
      <c r="U16467"/>
      <c r="V16467"/>
      <c r="W16467"/>
      <c r="X16467"/>
      <c r="Y16467"/>
      <c r="Z16467"/>
      <c r="AA16467"/>
      <c r="AB16467"/>
      <c r="AC16467"/>
    </row>
    <row r="16468" spans="2:29" s="14" customFormat="1" x14ac:dyDescent="0.25">
      <c r="B16468"/>
      <c r="C16468"/>
      <c r="D16468"/>
      <c r="E16468"/>
      <c r="F16468"/>
      <c r="G16468"/>
      <c r="H16468"/>
      <c r="I16468"/>
      <c r="J16468"/>
      <c r="K16468" s="91"/>
      <c r="L16468" s="91"/>
      <c r="M16468" s="91"/>
      <c r="R16468"/>
      <c r="S16468"/>
      <c r="T16468"/>
      <c r="U16468"/>
      <c r="V16468"/>
      <c r="W16468"/>
      <c r="X16468"/>
      <c r="Y16468"/>
      <c r="Z16468"/>
      <c r="AA16468"/>
      <c r="AB16468"/>
      <c r="AC16468"/>
    </row>
    <row r="16469" spans="2:29" s="14" customFormat="1" x14ac:dyDescent="0.25">
      <c r="B16469"/>
      <c r="C16469"/>
      <c r="D16469"/>
      <c r="E16469"/>
      <c r="F16469"/>
      <c r="G16469"/>
      <c r="H16469"/>
      <c r="I16469"/>
      <c r="J16469"/>
      <c r="K16469" s="91"/>
      <c r="L16469" s="91"/>
      <c r="M16469" s="91"/>
      <c r="R16469"/>
      <c r="S16469"/>
      <c r="T16469"/>
      <c r="U16469"/>
      <c r="V16469"/>
      <c r="W16469"/>
      <c r="X16469"/>
      <c r="Y16469"/>
      <c r="Z16469"/>
      <c r="AA16469"/>
      <c r="AB16469"/>
      <c r="AC16469"/>
    </row>
    <row r="16470" spans="2:29" s="14" customFormat="1" x14ac:dyDescent="0.25">
      <c r="B16470"/>
      <c r="C16470"/>
      <c r="D16470"/>
      <c r="E16470"/>
      <c r="F16470"/>
      <c r="G16470"/>
      <c r="H16470"/>
      <c r="I16470"/>
      <c r="J16470"/>
      <c r="K16470" s="91"/>
      <c r="L16470" s="91"/>
      <c r="M16470" s="91"/>
      <c r="R16470"/>
      <c r="S16470"/>
      <c r="T16470"/>
      <c r="U16470"/>
      <c r="V16470"/>
      <c r="W16470"/>
      <c r="X16470"/>
      <c r="Y16470"/>
      <c r="Z16470"/>
      <c r="AA16470"/>
      <c r="AB16470"/>
      <c r="AC16470"/>
    </row>
    <row r="16471" spans="2:29" s="14" customFormat="1" x14ac:dyDescent="0.25">
      <c r="B16471"/>
      <c r="C16471"/>
      <c r="D16471"/>
      <c r="E16471"/>
      <c r="F16471"/>
      <c r="G16471"/>
      <c r="H16471"/>
      <c r="I16471"/>
      <c r="J16471"/>
      <c r="K16471" s="91"/>
      <c r="L16471" s="91"/>
      <c r="M16471" s="91"/>
      <c r="R16471"/>
      <c r="S16471"/>
      <c r="T16471"/>
      <c r="U16471"/>
      <c r="V16471"/>
      <c r="W16471"/>
      <c r="X16471"/>
      <c r="Y16471"/>
      <c r="Z16471"/>
      <c r="AA16471"/>
      <c r="AB16471"/>
      <c r="AC16471"/>
    </row>
    <row r="16472" spans="2:29" s="14" customFormat="1" x14ac:dyDescent="0.25">
      <c r="B16472"/>
      <c r="C16472"/>
      <c r="D16472"/>
      <c r="E16472"/>
      <c r="F16472"/>
      <c r="G16472"/>
      <c r="H16472"/>
      <c r="I16472"/>
      <c r="J16472"/>
      <c r="K16472" s="91"/>
      <c r="L16472" s="91"/>
      <c r="M16472" s="91"/>
      <c r="R16472"/>
      <c r="S16472"/>
      <c r="T16472"/>
      <c r="U16472"/>
      <c r="V16472"/>
      <c r="W16472"/>
      <c r="X16472"/>
      <c r="Y16472"/>
      <c r="Z16472"/>
      <c r="AA16472"/>
      <c r="AB16472"/>
      <c r="AC16472"/>
    </row>
    <row r="16473" spans="2:29" s="14" customFormat="1" x14ac:dyDescent="0.25">
      <c r="B16473"/>
      <c r="C16473"/>
      <c r="D16473"/>
      <c r="E16473"/>
      <c r="F16473"/>
      <c r="G16473"/>
      <c r="H16473"/>
      <c r="I16473"/>
      <c r="J16473"/>
      <c r="K16473" s="91"/>
      <c r="L16473" s="91"/>
      <c r="M16473" s="91"/>
      <c r="R16473"/>
      <c r="S16473"/>
      <c r="T16473"/>
      <c r="U16473"/>
      <c r="V16473"/>
      <c r="W16473"/>
      <c r="X16473"/>
      <c r="Y16473"/>
      <c r="Z16473"/>
      <c r="AA16473"/>
      <c r="AB16473"/>
      <c r="AC16473"/>
    </row>
    <row r="16474" spans="2:29" s="14" customFormat="1" x14ac:dyDescent="0.25">
      <c r="B16474"/>
      <c r="C16474"/>
      <c r="D16474"/>
      <c r="E16474"/>
      <c r="F16474"/>
      <c r="G16474"/>
      <c r="H16474"/>
      <c r="I16474"/>
      <c r="J16474"/>
      <c r="K16474" s="91"/>
      <c r="L16474" s="91"/>
      <c r="M16474" s="91"/>
      <c r="R16474"/>
      <c r="S16474"/>
      <c r="T16474"/>
      <c r="U16474"/>
      <c r="V16474"/>
      <c r="W16474"/>
      <c r="X16474"/>
      <c r="Y16474"/>
      <c r="Z16474"/>
      <c r="AA16474"/>
      <c r="AB16474"/>
      <c r="AC16474"/>
    </row>
    <row r="16475" spans="2:29" s="14" customFormat="1" x14ac:dyDescent="0.25">
      <c r="B16475"/>
      <c r="C16475"/>
      <c r="D16475"/>
      <c r="E16475"/>
      <c r="F16475"/>
      <c r="G16475"/>
      <c r="H16475"/>
      <c r="I16475"/>
      <c r="J16475"/>
      <c r="K16475" s="91"/>
      <c r="L16475" s="91"/>
      <c r="M16475" s="91"/>
      <c r="R16475"/>
      <c r="S16475"/>
      <c r="T16475"/>
      <c r="U16475"/>
      <c r="V16475"/>
      <c r="W16475"/>
      <c r="X16475"/>
      <c r="Y16475"/>
      <c r="Z16475"/>
      <c r="AA16475"/>
      <c r="AB16475"/>
      <c r="AC16475"/>
    </row>
    <row r="16476" spans="2:29" s="14" customFormat="1" x14ac:dyDescent="0.25">
      <c r="B16476"/>
      <c r="C16476"/>
      <c r="D16476"/>
      <c r="E16476"/>
      <c r="F16476"/>
      <c r="G16476"/>
      <c r="H16476"/>
      <c r="I16476"/>
      <c r="J16476"/>
      <c r="K16476" s="91"/>
      <c r="L16476" s="91"/>
      <c r="M16476" s="91"/>
      <c r="R16476"/>
      <c r="S16476"/>
      <c r="T16476"/>
      <c r="U16476"/>
      <c r="V16476"/>
      <c r="W16476"/>
      <c r="X16476"/>
      <c r="Y16476"/>
      <c r="Z16476"/>
      <c r="AA16476"/>
      <c r="AB16476"/>
      <c r="AC16476"/>
    </row>
    <row r="16477" spans="2:29" s="14" customFormat="1" x14ac:dyDescent="0.25">
      <c r="B16477"/>
      <c r="C16477"/>
      <c r="D16477"/>
      <c r="E16477"/>
      <c r="F16477"/>
      <c r="G16477"/>
      <c r="H16477"/>
      <c r="I16477"/>
      <c r="J16477"/>
      <c r="K16477" s="91"/>
      <c r="L16477" s="91"/>
      <c r="M16477" s="91"/>
      <c r="R16477"/>
      <c r="S16477"/>
      <c r="T16477"/>
      <c r="U16477"/>
      <c r="V16477"/>
      <c r="W16477"/>
      <c r="X16477"/>
      <c r="Y16477"/>
      <c r="Z16477"/>
      <c r="AA16477"/>
      <c r="AB16477"/>
      <c r="AC16477"/>
    </row>
    <row r="16478" spans="2:29" s="14" customFormat="1" x14ac:dyDescent="0.25">
      <c r="B16478"/>
      <c r="C16478"/>
      <c r="D16478"/>
      <c r="E16478"/>
      <c r="F16478"/>
      <c r="G16478"/>
      <c r="H16478"/>
      <c r="I16478"/>
      <c r="J16478"/>
      <c r="K16478" s="91"/>
      <c r="L16478" s="91"/>
      <c r="M16478" s="91"/>
      <c r="R16478"/>
      <c r="S16478"/>
      <c r="T16478"/>
      <c r="U16478"/>
      <c r="V16478"/>
      <c r="W16478"/>
      <c r="X16478"/>
      <c r="Y16478"/>
      <c r="Z16478"/>
      <c r="AA16478"/>
      <c r="AB16478"/>
      <c r="AC16478"/>
    </row>
    <row r="16479" spans="2:29" s="14" customFormat="1" x14ac:dyDescent="0.25">
      <c r="B16479"/>
      <c r="C16479"/>
      <c r="D16479"/>
      <c r="E16479"/>
      <c r="F16479"/>
      <c r="G16479"/>
      <c r="H16479"/>
      <c r="I16479"/>
      <c r="J16479"/>
      <c r="K16479" s="91"/>
      <c r="L16479" s="91"/>
      <c r="M16479" s="91"/>
      <c r="R16479"/>
      <c r="S16479"/>
      <c r="T16479"/>
      <c r="U16479"/>
      <c r="V16479"/>
      <c r="W16479"/>
      <c r="X16479"/>
      <c r="Y16479"/>
      <c r="Z16479"/>
      <c r="AA16479"/>
      <c r="AB16479"/>
      <c r="AC16479"/>
    </row>
    <row r="16480" spans="2:29" s="14" customFormat="1" x14ac:dyDescent="0.25">
      <c r="B16480"/>
      <c r="C16480"/>
      <c r="D16480"/>
      <c r="E16480"/>
      <c r="F16480"/>
      <c r="G16480"/>
      <c r="H16480"/>
      <c r="I16480"/>
      <c r="J16480"/>
      <c r="K16480" s="91"/>
      <c r="L16480" s="91"/>
      <c r="M16480" s="91"/>
      <c r="R16480"/>
      <c r="S16480"/>
      <c r="T16480"/>
      <c r="U16480"/>
      <c r="V16480"/>
      <c r="W16480"/>
      <c r="X16480"/>
      <c r="Y16480"/>
      <c r="Z16480"/>
      <c r="AA16480"/>
      <c r="AB16480"/>
      <c r="AC16480"/>
    </row>
    <row r="16481" spans="2:29" s="14" customFormat="1" x14ac:dyDescent="0.25">
      <c r="B16481"/>
      <c r="C16481"/>
      <c r="D16481"/>
      <c r="E16481"/>
      <c r="F16481"/>
      <c r="G16481"/>
      <c r="H16481"/>
      <c r="I16481"/>
      <c r="J16481"/>
      <c r="K16481" s="91"/>
      <c r="L16481" s="91"/>
      <c r="M16481" s="91"/>
      <c r="R16481"/>
      <c r="S16481"/>
      <c r="T16481"/>
      <c r="U16481"/>
      <c r="V16481"/>
      <c r="W16481"/>
      <c r="X16481"/>
      <c r="Y16481"/>
      <c r="Z16481"/>
      <c r="AA16481"/>
      <c r="AB16481"/>
      <c r="AC16481"/>
    </row>
    <row r="16482" spans="2:29" s="14" customFormat="1" x14ac:dyDescent="0.25">
      <c r="B16482"/>
      <c r="C16482"/>
      <c r="D16482"/>
      <c r="E16482"/>
      <c r="F16482"/>
      <c r="G16482"/>
      <c r="H16482"/>
      <c r="I16482"/>
      <c r="J16482"/>
      <c r="K16482" s="91"/>
      <c r="L16482" s="91"/>
      <c r="M16482" s="91"/>
      <c r="R16482"/>
      <c r="S16482"/>
      <c r="T16482"/>
      <c r="U16482"/>
      <c r="V16482"/>
      <c r="W16482"/>
      <c r="X16482"/>
      <c r="Y16482"/>
      <c r="Z16482"/>
      <c r="AA16482"/>
      <c r="AB16482"/>
      <c r="AC16482"/>
    </row>
    <row r="16483" spans="2:29" s="14" customFormat="1" x14ac:dyDescent="0.25">
      <c r="B16483"/>
      <c r="C16483"/>
      <c r="D16483"/>
      <c r="E16483"/>
      <c r="F16483"/>
      <c r="G16483"/>
      <c r="H16483"/>
      <c r="I16483"/>
      <c r="J16483"/>
      <c r="K16483" s="91"/>
      <c r="L16483" s="91"/>
      <c r="M16483" s="91"/>
      <c r="R16483"/>
      <c r="S16483"/>
      <c r="T16483"/>
      <c r="U16483"/>
      <c r="V16483"/>
      <c r="W16483"/>
      <c r="X16483"/>
      <c r="Y16483"/>
      <c r="Z16483"/>
      <c r="AA16483"/>
      <c r="AB16483"/>
      <c r="AC16483"/>
    </row>
    <row r="16484" spans="2:29" s="14" customFormat="1" x14ac:dyDescent="0.25">
      <c r="B16484"/>
      <c r="C16484"/>
      <c r="D16484"/>
      <c r="E16484"/>
      <c r="F16484"/>
      <c r="G16484"/>
      <c r="H16484"/>
      <c r="I16484"/>
      <c r="J16484"/>
      <c r="K16484" s="91"/>
      <c r="L16484" s="91"/>
      <c r="M16484" s="91"/>
      <c r="R16484"/>
      <c r="S16484"/>
      <c r="T16484"/>
      <c r="U16484"/>
      <c r="V16484"/>
      <c r="W16484"/>
      <c r="X16484"/>
      <c r="Y16484"/>
      <c r="Z16484"/>
      <c r="AA16484"/>
      <c r="AB16484"/>
      <c r="AC16484"/>
    </row>
    <row r="16485" spans="2:29" s="14" customFormat="1" x14ac:dyDescent="0.25">
      <c r="B16485"/>
      <c r="C16485"/>
      <c r="D16485"/>
      <c r="E16485"/>
      <c r="F16485"/>
      <c r="G16485"/>
      <c r="H16485"/>
      <c r="I16485"/>
      <c r="J16485"/>
      <c r="K16485" s="91"/>
      <c r="L16485" s="91"/>
      <c r="M16485" s="91"/>
      <c r="R16485"/>
      <c r="S16485"/>
      <c r="T16485"/>
      <c r="U16485"/>
      <c r="V16485"/>
      <c r="W16485"/>
      <c r="X16485"/>
      <c r="Y16485"/>
      <c r="Z16485"/>
      <c r="AA16485"/>
      <c r="AB16485"/>
      <c r="AC16485"/>
    </row>
    <row r="16486" spans="2:29" s="14" customFormat="1" x14ac:dyDescent="0.25">
      <c r="B16486"/>
      <c r="C16486"/>
      <c r="D16486"/>
      <c r="E16486"/>
      <c r="F16486"/>
      <c r="G16486"/>
      <c r="H16486"/>
      <c r="I16486"/>
      <c r="J16486"/>
      <c r="K16486" s="91"/>
      <c r="L16486" s="91"/>
      <c r="M16486" s="91"/>
      <c r="R16486"/>
      <c r="S16486"/>
      <c r="T16486"/>
      <c r="U16486"/>
      <c r="V16486"/>
      <c r="W16486"/>
      <c r="X16486"/>
      <c r="Y16486"/>
      <c r="Z16486"/>
      <c r="AA16486"/>
      <c r="AB16486"/>
      <c r="AC16486"/>
    </row>
    <row r="16487" spans="2:29" s="14" customFormat="1" x14ac:dyDescent="0.25">
      <c r="B16487"/>
      <c r="C16487"/>
      <c r="D16487"/>
      <c r="E16487"/>
      <c r="F16487"/>
      <c r="G16487"/>
      <c r="H16487"/>
      <c r="I16487"/>
      <c r="J16487"/>
      <c r="K16487" s="91"/>
      <c r="L16487" s="91"/>
      <c r="M16487" s="91"/>
      <c r="R16487"/>
      <c r="S16487"/>
      <c r="T16487"/>
      <c r="U16487"/>
      <c r="V16487"/>
      <c r="W16487"/>
      <c r="X16487"/>
      <c r="Y16487"/>
      <c r="Z16487"/>
      <c r="AA16487"/>
      <c r="AB16487"/>
      <c r="AC16487"/>
    </row>
    <row r="16488" spans="2:29" s="14" customFormat="1" x14ac:dyDescent="0.25">
      <c r="B16488"/>
      <c r="C16488"/>
      <c r="D16488"/>
      <c r="E16488"/>
      <c r="F16488"/>
      <c r="G16488"/>
      <c r="H16488"/>
      <c r="I16488"/>
      <c r="J16488"/>
      <c r="K16488" s="91"/>
      <c r="L16488" s="91"/>
      <c r="M16488" s="91"/>
      <c r="R16488"/>
      <c r="S16488"/>
      <c r="T16488"/>
      <c r="U16488"/>
      <c r="V16488"/>
      <c r="W16488"/>
      <c r="X16488"/>
      <c r="Y16488"/>
      <c r="Z16488"/>
      <c r="AA16488"/>
      <c r="AB16488"/>
      <c r="AC16488"/>
    </row>
    <row r="16489" spans="2:29" s="14" customFormat="1" x14ac:dyDescent="0.25">
      <c r="B16489"/>
      <c r="C16489"/>
      <c r="D16489"/>
      <c r="E16489"/>
      <c r="F16489"/>
      <c r="G16489"/>
      <c r="H16489"/>
      <c r="I16489"/>
      <c r="J16489"/>
      <c r="K16489" s="91"/>
      <c r="L16489" s="91"/>
      <c r="M16489" s="91"/>
      <c r="R16489"/>
      <c r="S16489"/>
      <c r="T16489"/>
      <c r="U16489"/>
      <c r="V16489"/>
      <c r="W16489"/>
      <c r="X16489"/>
      <c r="Y16489"/>
      <c r="Z16489"/>
      <c r="AA16489"/>
      <c r="AB16489"/>
      <c r="AC16489"/>
    </row>
    <row r="16490" spans="2:29" s="14" customFormat="1" x14ac:dyDescent="0.25">
      <c r="B16490"/>
      <c r="C16490"/>
      <c r="D16490"/>
      <c r="E16490"/>
      <c r="F16490"/>
      <c r="G16490"/>
      <c r="H16490"/>
      <c r="I16490"/>
      <c r="J16490"/>
      <c r="K16490" s="91"/>
      <c r="L16490" s="91"/>
      <c r="M16490" s="91"/>
      <c r="R16490"/>
      <c r="S16490"/>
      <c r="T16490"/>
      <c r="U16490"/>
      <c r="V16490"/>
      <c r="W16490"/>
      <c r="X16490"/>
      <c r="Y16490"/>
      <c r="Z16490"/>
      <c r="AA16490"/>
      <c r="AB16490"/>
      <c r="AC16490"/>
    </row>
    <row r="16491" spans="2:29" s="14" customFormat="1" x14ac:dyDescent="0.25">
      <c r="B16491"/>
      <c r="C16491"/>
      <c r="D16491"/>
      <c r="E16491"/>
      <c r="F16491"/>
      <c r="G16491"/>
      <c r="H16491"/>
      <c r="I16491"/>
      <c r="J16491"/>
      <c r="K16491" s="91"/>
      <c r="L16491" s="91"/>
      <c r="M16491" s="91"/>
      <c r="R16491"/>
      <c r="S16491"/>
      <c r="T16491"/>
      <c r="U16491"/>
      <c r="V16491"/>
      <c r="W16491"/>
      <c r="X16491"/>
      <c r="Y16491"/>
      <c r="Z16491"/>
      <c r="AA16491"/>
      <c r="AB16491"/>
      <c r="AC16491"/>
    </row>
    <row r="16492" spans="2:29" s="14" customFormat="1" x14ac:dyDescent="0.25">
      <c r="B16492"/>
      <c r="C16492"/>
      <c r="D16492"/>
      <c r="E16492"/>
      <c r="F16492"/>
      <c r="G16492"/>
      <c r="H16492"/>
      <c r="I16492"/>
      <c r="J16492"/>
      <c r="K16492" s="91"/>
      <c r="L16492" s="91"/>
      <c r="M16492" s="91"/>
      <c r="R16492"/>
      <c r="S16492"/>
      <c r="T16492"/>
      <c r="U16492"/>
      <c r="V16492"/>
      <c r="W16492"/>
      <c r="X16492"/>
      <c r="Y16492"/>
      <c r="Z16492"/>
      <c r="AA16492"/>
      <c r="AB16492"/>
      <c r="AC16492"/>
    </row>
    <row r="16493" spans="2:29" s="14" customFormat="1" x14ac:dyDescent="0.25">
      <c r="B16493"/>
      <c r="C16493"/>
      <c r="D16493"/>
      <c r="E16493"/>
      <c r="F16493"/>
      <c r="G16493"/>
      <c r="H16493"/>
      <c r="I16493"/>
      <c r="J16493"/>
      <c r="K16493" s="91"/>
      <c r="L16493" s="91"/>
      <c r="M16493" s="91"/>
      <c r="R16493"/>
      <c r="S16493"/>
      <c r="T16493"/>
      <c r="U16493"/>
      <c r="V16493"/>
      <c r="W16493"/>
      <c r="X16493"/>
      <c r="Y16493"/>
      <c r="Z16493"/>
      <c r="AA16493"/>
      <c r="AB16493"/>
      <c r="AC16493"/>
    </row>
    <row r="16494" spans="2:29" s="14" customFormat="1" x14ac:dyDescent="0.25">
      <c r="B16494"/>
      <c r="C16494"/>
      <c r="D16494"/>
      <c r="E16494"/>
      <c r="F16494"/>
      <c r="G16494"/>
      <c r="H16494"/>
      <c r="I16494"/>
      <c r="J16494"/>
      <c r="K16494" s="91"/>
      <c r="L16494" s="91"/>
      <c r="M16494" s="91"/>
      <c r="R16494"/>
      <c r="S16494"/>
      <c r="T16494"/>
      <c r="U16494"/>
      <c r="V16494"/>
      <c r="W16494"/>
      <c r="X16494"/>
      <c r="Y16494"/>
      <c r="Z16494"/>
      <c r="AA16494"/>
      <c r="AB16494"/>
      <c r="AC16494"/>
    </row>
    <row r="16495" spans="2:29" s="14" customFormat="1" x14ac:dyDescent="0.25">
      <c r="B16495"/>
      <c r="C16495"/>
      <c r="D16495"/>
      <c r="E16495"/>
      <c r="F16495"/>
      <c r="G16495"/>
      <c r="H16495"/>
      <c r="I16495"/>
      <c r="J16495"/>
      <c r="K16495" s="91"/>
      <c r="L16495" s="91"/>
      <c r="M16495" s="91"/>
      <c r="R16495"/>
      <c r="S16495"/>
      <c r="T16495"/>
      <c r="U16495"/>
      <c r="V16495"/>
      <c r="W16495"/>
      <c r="X16495"/>
      <c r="Y16495"/>
      <c r="Z16495"/>
      <c r="AA16495"/>
      <c r="AB16495"/>
      <c r="AC16495"/>
    </row>
    <row r="16496" spans="2:29" s="14" customFormat="1" x14ac:dyDescent="0.25">
      <c r="B16496"/>
      <c r="C16496"/>
      <c r="D16496"/>
      <c r="E16496"/>
      <c r="F16496"/>
      <c r="G16496"/>
      <c r="H16496"/>
      <c r="I16496"/>
      <c r="J16496"/>
      <c r="K16496" s="91"/>
      <c r="L16496" s="91"/>
      <c r="M16496" s="91"/>
      <c r="R16496"/>
      <c r="S16496"/>
      <c r="T16496"/>
      <c r="U16496"/>
      <c r="V16496"/>
      <c r="W16496"/>
      <c r="X16496"/>
      <c r="Y16496"/>
      <c r="Z16496"/>
      <c r="AA16496"/>
      <c r="AB16496"/>
      <c r="AC16496"/>
    </row>
    <row r="16497" spans="2:29" s="14" customFormat="1" x14ac:dyDescent="0.25">
      <c r="B16497"/>
      <c r="C16497"/>
      <c r="D16497"/>
      <c r="E16497"/>
      <c r="F16497"/>
      <c r="G16497"/>
      <c r="H16497"/>
      <c r="I16497"/>
      <c r="J16497"/>
      <c r="K16497" s="91"/>
      <c r="L16497" s="91"/>
      <c r="M16497" s="91"/>
      <c r="R16497"/>
      <c r="S16497"/>
      <c r="T16497"/>
      <c r="U16497"/>
      <c r="V16497"/>
      <c r="W16497"/>
      <c r="X16497"/>
      <c r="Y16497"/>
      <c r="Z16497"/>
      <c r="AA16497"/>
      <c r="AB16497"/>
      <c r="AC16497"/>
    </row>
    <row r="16498" spans="2:29" s="14" customFormat="1" x14ac:dyDescent="0.25">
      <c r="B16498"/>
      <c r="C16498"/>
      <c r="D16498"/>
      <c r="E16498"/>
      <c r="F16498"/>
      <c r="G16498"/>
      <c r="H16498"/>
      <c r="I16498"/>
      <c r="J16498"/>
      <c r="K16498" s="91"/>
      <c r="L16498" s="91"/>
      <c r="M16498" s="91"/>
      <c r="R16498"/>
      <c r="S16498"/>
      <c r="T16498"/>
      <c r="U16498"/>
      <c r="V16498"/>
      <c r="W16498"/>
      <c r="X16498"/>
      <c r="Y16498"/>
      <c r="Z16498"/>
      <c r="AA16498"/>
      <c r="AB16498"/>
      <c r="AC16498"/>
    </row>
    <row r="16499" spans="2:29" s="14" customFormat="1" x14ac:dyDescent="0.25">
      <c r="B16499"/>
      <c r="C16499"/>
      <c r="D16499"/>
      <c r="E16499"/>
      <c r="F16499"/>
      <c r="G16499"/>
      <c r="H16499"/>
      <c r="I16499"/>
      <c r="J16499"/>
      <c r="K16499" s="91"/>
      <c r="L16499" s="91"/>
      <c r="M16499" s="91"/>
      <c r="R16499"/>
      <c r="S16499"/>
      <c r="T16499"/>
      <c r="U16499"/>
      <c r="V16499"/>
      <c r="W16499"/>
      <c r="X16499"/>
      <c r="Y16499"/>
      <c r="Z16499"/>
      <c r="AA16499"/>
      <c r="AB16499"/>
      <c r="AC16499"/>
    </row>
    <row r="16500" spans="2:29" s="14" customFormat="1" x14ac:dyDescent="0.25">
      <c r="B16500"/>
      <c r="C16500"/>
      <c r="D16500"/>
      <c r="E16500"/>
      <c r="F16500"/>
      <c r="G16500"/>
      <c r="H16500"/>
      <c r="I16500"/>
      <c r="J16500"/>
      <c r="K16500" s="91"/>
      <c r="L16500" s="91"/>
      <c r="M16500" s="91"/>
      <c r="R16500"/>
      <c r="S16500"/>
      <c r="T16500"/>
      <c r="U16500"/>
      <c r="V16500"/>
      <c r="W16500"/>
      <c r="X16500"/>
      <c r="Y16500"/>
      <c r="Z16500"/>
      <c r="AA16500"/>
      <c r="AB16500"/>
      <c r="AC16500"/>
    </row>
    <row r="16501" spans="2:29" s="14" customFormat="1" x14ac:dyDescent="0.25">
      <c r="B16501"/>
      <c r="C16501"/>
      <c r="D16501"/>
      <c r="E16501"/>
      <c r="F16501"/>
      <c r="G16501"/>
      <c r="H16501"/>
      <c r="I16501"/>
      <c r="J16501"/>
      <c r="K16501" s="91"/>
      <c r="L16501" s="91"/>
      <c r="M16501" s="91"/>
      <c r="R16501"/>
      <c r="S16501"/>
      <c r="T16501"/>
      <c r="U16501"/>
      <c r="V16501"/>
      <c r="W16501"/>
      <c r="X16501"/>
      <c r="Y16501"/>
      <c r="Z16501"/>
      <c r="AA16501"/>
      <c r="AB16501"/>
      <c r="AC16501"/>
    </row>
    <row r="16502" spans="2:29" s="14" customFormat="1" x14ac:dyDescent="0.25">
      <c r="B16502"/>
      <c r="C16502"/>
      <c r="D16502"/>
      <c r="E16502"/>
      <c r="F16502"/>
      <c r="G16502"/>
      <c r="H16502"/>
      <c r="I16502"/>
      <c r="J16502"/>
      <c r="K16502" s="91"/>
      <c r="L16502" s="91"/>
      <c r="M16502" s="91"/>
      <c r="R16502"/>
      <c r="S16502"/>
      <c r="T16502"/>
      <c r="U16502"/>
      <c r="V16502"/>
      <c r="W16502"/>
      <c r="X16502"/>
      <c r="Y16502"/>
      <c r="Z16502"/>
      <c r="AA16502"/>
      <c r="AB16502"/>
      <c r="AC16502"/>
    </row>
    <row r="16503" spans="2:29" s="14" customFormat="1" x14ac:dyDescent="0.25">
      <c r="B16503"/>
      <c r="C16503"/>
      <c r="D16503"/>
      <c r="E16503"/>
      <c r="F16503"/>
      <c r="G16503"/>
      <c r="H16503"/>
      <c r="I16503"/>
      <c r="J16503"/>
      <c r="K16503" s="91"/>
      <c r="L16503" s="91"/>
      <c r="M16503" s="91"/>
      <c r="R16503"/>
      <c r="S16503"/>
      <c r="T16503"/>
      <c r="U16503"/>
      <c r="V16503"/>
      <c r="W16503"/>
      <c r="X16503"/>
      <c r="Y16503"/>
      <c r="Z16503"/>
      <c r="AA16503"/>
      <c r="AB16503"/>
      <c r="AC16503"/>
    </row>
    <row r="16504" spans="2:29" s="14" customFormat="1" x14ac:dyDescent="0.25">
      <c r="B16504"/>
      <c r="C16504"/>
      <c r="D16504"/>
      <c r="E16504"/>
      <c r="F16504"/>
      <c r="G16504"/>
      <c r="H16504"/>
      <c r="I16504"/>
      <c r="J16504"/>
      <c r="K16504" s="91"/>
      <c r="L16504" s="91"/>
      <c r="M16504" s="91"/>
      <c r="R16504"/>
      <c r="S16504"/>
      <c r="T16504"/>
      <c r="U16504"/>
      <c r="V16504"/>
      <c r="W16504"/>
      <c r="X16504"/>
      <c r="Y16504"/>
      <c r="Z16504"/>
      <c r="AA16504"/>
      <c r="AB16504"/>
      <c r="AC16504"/>
    </row>
    <row r="16505" spans="2:29" s="14" customFormat="1" x14ac:dyDescent="0.25">
      <c r="B16505"/>
      <c r="C16505"/>
      <c r="D16505"/>
      <c r="E16505"/>
      <c r="F16505"/>
      <c r="G16505"/>
      <c r="H16505"/>
      <c r="I16505"/>
      <c r="J16505"/>
      <c r="K16505" s="91"/>
      <c r="L16505" s="91"/>
      <c r="M16505" s="91"/>
      <c r="R16505"/>
      <c r="S16505"/>
      <c r="T16505"/>
      <c r="U16505"/>
      <c r="V16505"/>
      <c r="W16505"/>
      <c r="X16505"/>
      <c r="Y16505"/>
      <c r="Z16505"/>
      <c r="AA16505"/>
      <c r="AB16505"/>
      <c r="AC16505"/>
    </row>
    <row r="16506" spans="2:29" s="14" customFormat="1" x14ac:dyDescent="0.25">
      <c r="B16506"/>
      <c r="C16506"/>
      <c r="D16506"/>
      <c r="E16506"/>
      <c r="F16506"/>
      <c r="G16506"/>
      <c r="H16506"/>
      <c r="I16506"/>
      <c r="J16506"/>
      <c r="K16506" s="91"/>
      <c r="L16506" s="91"/>
      <c r="M16506" s="91"/>
      <c r="R16506"/>
      <c r="S16506"/>
      <c r="T16506"/>
      <c r="U16506"/>
      <c r="V16506"/>
      <c r="W16506"/>
      <c r="X16506"/>
      <c r="Y16506"/>
      <c r="Z16506"/>
      <c r="AA16506"/>
      <c r="AB16506"/>
      <c r="AC16506"/>
    </row>
    <row r="16507" spans="2:29" s="14" customFormat="1" x14ac:dyDescent="0.25">
      <c r="B16507"/>
      <c r="C16507"/>
      <c r="D16507"/>
      <c r="E16507"/>
      <c r="F16507"/>
      <c r="G16507"/>
      <c r="H16507"/>
      <c r="I16507"/>
      <c r="J16507"/>
      <c r="K16507" s="91"/>
      <c r="L16507" s="91"/>
      <c r="M16507" s="91"/>
      <c r="R16507"/>
      <c r="S16507"/>
      <c r="T16507"/>
      <c r="U16507"/>
      <c r="V16507"/>
      <c r="W16507"/>
      <c r="X16507"/>
      <c r="Y16507"/>
      <c r="Z16507"/>
      <c r="AA16507"/>
      <c r="AB16507"/>
      <c r="AC16507"/>
    </row>
    <row r="16508" spans="2:29" s="14" customFormat="1" x14ac:dyDescent="0.25">
      <c r="B16508"/>
      <c r="C16508"/>
      <c r="D16508"/>
      <c r="E16508"/>
      <c r="F16508"/>
      <c r="G16508"/>
      <c r="H16508"/>
      <c r="I16508"/>
      <c r="J16508"/>
      <c r="K16508" s="91"/>
      <c r="L16508" s="91"/>
      <c r="M16508" s="91"/>
      <c r="R16508"/>
      <c r="S16508"/>
      <c r="T16508"/>
      <c r="U16508"/>
      <c r="V16508"/>
      <c r="W16508"/>
      <c r="X16508"/>
      <c r="Y16508"/>
      <c r="Z16508"/>
      <c r="AA16508"/>
      <c r="AB16508"/>
      <c r="AC16508"/>
    </row>
    <row r="16509" spans="2:29" s="14" customFormat="1" x14ac:dyDescent="0.25">
      <c r="B16509"/>
      <c r="C16509"/>
      <c r="D16509"/>
      <c r="E16509"/>
      <c r="F16509"/>
      <c r="G16509"/>
      <c r="H16509"/>
      <c r="I16509"/>
      <c r="J16509"/>
      <c r="K16509" s="91"/>
      <c r="L16509" s="91"/>
      <c r="M16509" s="91"/>
      <c r="R16509"/>
      <c r="S16509"/>
      <c r="T16509"/>
      <c r="U16509"/>
      <c r="V16509"/>
      <c r="W16509"/>
      <c r="X16509"/>
      <c r="Y16509"/>
      <c r="Z16509"/>
      <c r="AA16509"/>
      <c r="AB16509"/>
      <c r="AC16509"/>
    </row>
    <row r="16510" spans="2:29" s="14" customFormat="1" x14ac:dyDescent="0.25">
      <c r="B16510"/>
      <c r="C16510"/>
      <c r="D16510"/>
      <c r="E16510"/>
      <c r="F16510"/>
      <c r="G16510"/>
      <c r="H16510"/>
      <c r="I16510"/>
      <c r="J16510"/>
      <c r="K16510" s="91"/>
      <c r="L16510" s="91"/>
      <c r="M16510" s="91"/>
      <c r="R16510"/>
      <c r="S16510"/>
      <c r="T16510"/>
      <c r="U16510"/>
      <c r="V16510"/>
      <c r="W16510"/>
      <c r="X16510"/>
      <c r="Y16510"/>
      <c r="Z16510"/>
      <c r="AA16510"/>
      <c r="AB16510"/>
      <c r="AC16510"/>
    </row>
    <row r="16511" spans="2:29" s="14" customFormat="1" x14ac:dyDescent="0.25">
      <c r="B16511"/>
      <c r="C16511"/>
      <c r="D16511"/>
      <c r="E16511"/>
      <c r="F16511"/>
      <c r="G16511"/>
      <c r="H16511"/>
      <c r="I16511"/>
      <c r="J16511"/>
      <c r="K16511" s="91"/>
      <c r="L16511" s="91"/>
      <c r="M16511" s="91"/>
      <c r="R16511"/>
      <c r="S16511"/>
      <c r="T16511"/>
      <c r="U16511"/>
      <c r="V16511"/>
      <c r="W16511"/>
      <c r="X16511"/>
      <c r="Y16511"/>
      <c r="Z16511"/>
      <c r="AA16511"/>
      <c r="AB16511"/>
      <c r="AC16511"/>
    </row>
    <row r="16512" spans="2:29" s="14" customFormat="1" x14ac:dyDescent="0.25">
      <c r="B16512"/>
      <c r="C16512"/>
      <c r="D16512"/>
      <c r="E16512"/>
      <c r="F16512"/>
      <c r="G16512"/>
      <c r="H16512"/>
      <c r="I16512"/>
      <c r="J16512"/>
      <c r="K16512" s="91"/>
      <c r="L16512" s="91"/>
      <c r="M16512" s="91"/>
      <c r="R16512"/>
      <c r="S16512"/>
      <c r="T16512"/>
      <c r="U16512"/>
      <c r="V16512"/>
      <c r="W16512"/>
      <c r="X16512"/>
      <c r="Y16512"/>
      <c r="Z16512"/>
      <c r="AA16512"/>
      <c r="AB16512"/>
      <c r="AC16512"/>
    </row>
    <row r="16513" spans="2:29" s="14" customFormat="1" x14ac:dyDescent="0.25">
      <c r="B16513"/>
      <c r="C16513"/>
      <c r="D16513"/>
      <c r="E16513"/>
      <c r="F16513"/>
      <c r="G16513"/>
      <c r="H16513"/>
      <c r="I16513"/>
      <c r="J16513"/>
      <c r="K16513" s="91"/>
      <c r="L16513" s="91"/>
      <c r="M16513" s="91"/>
      <c r="R16513"/>
      <c r="S16513"/>
      <c r="T16513"/>
      <c r="U16513"/>
      <c r="V16513"/>
      <c r="W16513"/>
      <c r="X16513"/>
      <c r="Y16513"/>
      <c r="Z16513"/>
      <c r="AA16513"/>
      <c r="AB16513"/>
      <c r="AC16513"/>
    </row>
    <row r="16514" spans="2:29" s="14" customFormat="1" x14ac:dyDescent="0.25">
      <c r="B16514"/>
      <c r="C16514"/>
      <c r="D16514"/>
      <c r="E16514"/>
      <c r="F16514"/>
      <c r="G16514"/>
      <c r="H16514"/>
      <c r="I16514"/>
      <c r="J16514"/>
      <c r="K16514" s="91"/>
      <c r="L16514" s="91"/>
      <c r="M16514" s="91"/>
      <c r="R16514"/>
      <c r="S16514"/>
      <c r="T16514"/>
      <c r="U16514"/>
      <c r="V16514"/>
      <c r="W16514"/>
      <c r="X16514"/>
      <c r="Y16514"/>
      <c r="Z16514"/>
      <c r="AA16514"/>
      <c r="AB16514"/>
      <c r="AC16514"/>
    </row>
    <row r="16515" spans="2:29" s="14" customFormat="1" x14ac:dyDescent="0.25">
      <c r="B16515"/>
      <c r="C16515"/>
      <c r="D16515"/>
      <c r="E16515"/>
      <c r="F16515"/>
      <c r="G16515"/>
      <c r="H16515"/>
      <c r="I16515"/>
      <c r="J16515"/>
      <c r="K16515" s="91"/>
      <c r="L16515" s="91"/>
      <c r="M16515" s="91"/>
      <c r="R16515"/>
      <c r="S16515"/>
      <c r="T16515"/>
      <c r="U16515"/>
      <c r="V16515"/>
      <c r="W16515"/>
      <c r="X16515"/>
      <c r="Y16515"/>
      <c r="Z16515"/>
      <c r="AA16515"/>
      <c r="AB16515"/>
      <c r="AC16515"/>
    </row>
    <row r="16516" spans="2:29" s="14" customFormat="1" x14ac:dyDescent="0.25">
      <c r="B16516"/>
      <c r="C16516"/>
      <c r="D16516"/>
      <c r="E16516"/>
      <c r="F16516"/>
      <c r="G16516"/>
      <c r="H16516"/>
      <c r="I16516"/>
      <c r="J16516"/>
      <c r="K16516" s="91"/>
      <c r="L16516" s="91"/>
      <c r="M16516" s="91"/>
      <c r="R16516"/>
      <c r="S16516"/>
      <c r="T16516"/>
      <c r="U16516"/>
      <c r="V16516"/>
      <c r="W16516"/>
      <c r="X16516"/>
      <c r="Y16516"/>
      <c r="Z16516"/>
      <c r="AA16516"/>
      <c r="AB16516"/>
      <c r="AC16516"/>
    </row>
    <row r="16517" spans="2:29" s="14" customFormat="1" x14ac:dyDescent="0.25">
      <c r="B16517"/>
      <c r="C16517"/>
      <c r="D16517"/>
      <c r="E16517"/>
      <c r="F16517"/>
      <c r="G16517"/>
      <c r="H16517"/>
      <c r="I16517"/>
      <c r="J16517"/>
      <c r="K16517" s="91"/>
      <c r="L16517" s="91"/>
      <c r="M16517" s="91"/>
      <c r="R16517"/>
      <c r="S16517"/>
      <c r="T16517"/>
      <c r="U16517"/>
      <c r="V16517"/>
      <c r="W16517"/>
      <c r="X16517"/>
      <c r="Y16517"/>
      <c r="Z16517"/>
      <c r="AA16517"/>
      <c r="AB16517"/>
      <c r="AC16517"/>
    </row>
    <row r="16518" spans="2:29" s="14" customFormat="1" x14ac:dyDescent="0.25">
      <c r="B16518"/>
      <c r="C16518"/>
      <c r="D16518"/>
      <c r="E16518"/>
      <c r="F16518"/>
      <c r="G16518"/>
      <c r="H16518"/>
      <c r="I16518"/>
      <c r="J16518"/>
      <c r="K16518" s="91"/>
      <c r="L16518" s="91"/>
      <c r="M16518" s="91"/>
      <c r="R16518"/>
      <c r="S16518"/>
      <c r="T16518"/>
      <c r="U16518"/>
      <c r="V16518"/>
      <c r="W16518"/>
      <c r="X16518"/>
      <c r="Y16518"/>
      <c r="Z16518"/>
      <c r="AA16518"/>
      <c r="AB16518"/>
      <c r="AC16518"/>
    </row>
    <row r="16519" spans="2:29" s="14" customFormat="1" x14ac:dyDescent="0.25">
      <c r="B16519"/>
      <c r="C16519"/>
      <c r="D16519"/>
      <c r="E16519"/>
      <c r="F16519"/>
      <c r="G16519"/>
      <c r="H16519"/>
      <c r="I16519"/>
      <c r="J16519"/>
      <c r="K16519" s="91"/>
      <c r="L16519" s="91"/>
      <c r="M16519" s="91"/>
      <c r="R16519"/>
      <c r="S16519"/>
      <c r="T16519"/>
      <c r="U16519"/>
      <c r="V16519"/>
      <c r="W16519"/>
      <c r="X16519"/>
      <c r="Y16519"/>
      <c r="Z16519"/>
      <c r="AA16519"/>
      <c r="AB16519"/>
      <c r="AC16519"/>
    </row>
    <row r="16520" spans="2:29" s="14" customFormat="1" x14ac:dyDescent="0.25">
      <c r="B16520"/>
      <c r="C16520"/>
      <c r="D16520"/>
      <c r="E16520"/>
      <c r="F16520"/>
      <c r="G16520"/>
      <c r="H16520"/>
      <c r="I16520"/>
      <c r="J16520"/>
      <c r="K16520" s="91"/>
      <c r="L16520" s="91"/>
      <c r="M16520" s="91"/>
      <c r="R16520"/>
      <c r="S16520"/>
      <c r="T16520"/>
      <c r="U16520"/>
      <c r="V16520"/>
      <c r="W16520"/>
      <c r="X16520"/>
      <c r="Y16520"/>
      <c r="Z16520"/>
      <c r="AA16520"/>
      <c r="AB16520"/>
      <c r="AC16520"/>
    </row>
    <row r="16521" spans="2:29" s="14" customFormat="1" x14ac:dyDescent="0.25">
      <c r="B16521"/>
      <c r="C16521"/>
      <c r="D16521"/>
      <c r="E16521"/>
      <c r="F16521"/>
      <c r="G16521"/>
      <c r="H16521"/>
      <c r="I16521"/>
      <c r="J16521"/>
      <c r="K16521" s="91"/>
      <c r="L16521" s="91"/>
      <c r="M16521" s="91"/>
      <c r="R16521"/>
      <c r="S16521"/>
      <c r="T16521"/>
      <c r="U16521"/>
      <c r="V16521"/>
      <c r="W16521"/>
      <c r="X16521"/>
      <c r="Y16521"/>
      <c r="Z16521"/>
      <c r="AA16521"/>
      <c r="AB16521"/>
      <c r="AC16521"/>
    </row>
    <row r="16522" spans="2:29" s="14" customFormat="1" x14ac:dyDescent="0.25">
      <c r="B16522"/>
      <c r="C16522"/>
      <c r="D16522"/>
      <c r="E16522"/>
      <c r="F16522"/>
      <c r="G16522"/>
      <c r="H16522"/>
      <c r="I16522"/>
      <c r="J16522"/>
      <c r="K16522" s="91"/>
      <c r="L16522" s="91"/>
      <c r="M16522" s="91"/>
      <c r="R16522"/>
      <c r="S16522"/>
      <c r="T16522"/>
      <c r="U16522"/>
      <c r="V16522"/>
      <c r="W16522"/>
      <c r="X16522"/>
      <c r="Y16522"/>
      <c r="Z16522"/>
      <c r="AA16522"/>
      <c r="AB16522"/>
      <c r="AC16522"/>
    </row>
    <row r="16523" spans="2:29" s="14" customFormat="1" x14ac:dyDescent="0.25">
      <c r="B16523"/>
      <c r="C16523"/>
      <c r="D16523"/>
      <c r="E16523"/>
      <c r="F16523"/>
      <c r="G16523"/>
      <c r="H16523"/>
      <c r="I16523"/>
      <c r="J16523"/>
      <c r="K16523" s="91"/>
      <c r="L16523" s="91"/>
      <c r="M16523" s="91"/>
      <c r="R16523"/>
      <c r="S16523"/>
      <c r="T16523"/>
      <c r="U16523"/>
      <c r="V16523"/>
      <c r="W16523"/>
      <c r="X16523"/>
      <c r="Y16523"/>
      <c r="Z16523"/>
      <c r="AA16523"/>
      <c r="AB16523"/>
      <c r="AC16523"/>
    </row>
    <row r="16524" spans="2:29" s="14" customFormat="1" x14ac:dyDescent="0.25">
      <c r="B16524"/>
      <c r="C16524"/>
      <c r="D16524"/>
      <c r="E16524"/>
      <c r="F16524"/>
      <c r="G16524"/>
      <c r="H16524"/>
      <c r="I16524"/>
      <c r="J16524"/>
      <c r="K16524" s="91"/>
      <c r="L16524" s="91"/>
      <c r="M16524" s="91"/>
      <c r="R16524"/>
      <c r="S16524"/>
      <c r="T16524"/>
      <c r="U16524"/>
      <c r="V16524"/>
      <c r="W16524"/>
      <c r="X16524"/>
      <c r="Y16524"/>
      <c r="Z16524"/>
      <c r="AA16524"/>
      <c r="AB16524"/>
      <c r="AC16524"/>
    </row>
    <row r="16525" spans="2:29" s="14" customFormat="1" x14ac:dyDescent="0.25">
      <c r="B16525"/>
      <c r="C16525"/>
      <c r="D16525"/>
      <c r="E16525"/>
      <c r="F16525"/>
      <c r="G16525"/>
      <c r="H16525"/>
      <c r="I16525"/>
      <c r="J16525"/>
      <c r="K16525" s="91"/>
      <c r="L16525" s="91"/>
      <c r="M16525" s="91"/>
      <c r="R16525"/>
      <c r="S16525"/>
      <c r="T16525"/>
      <c r="U16525"/>
      <c r="V16525"/>
      <c r="W16525"/>
      <c r="X16525"/>
      <c r="Y16525"/>
      <c r="Z16525"/>
      <c r="AA16525"/>
      <c r="AB16525"/>
      <c r="AC16525"/>
    </row>
    <row r="16526" spans="2:29" s="14" customFormat="1" x14ac:dyDescent="0.25">
      <c r="B16526"/>
      <c r="C16526"/>
      <c r="D16526"/>
      <c r="E16526"/>
      <c r="F16526"/>
      <c r="G16526"/>
      <c r="H16526"/>
      <c r="I16526"/>
      <c r="J16526"/>
      <c r="K16526" s="91"/>
      <c r="L16526" s="91"/>
      <c r="M16526" s="91"/>
      <c r="R16526"/>
      <c r="S16526"/>
      <c r="T16526"/>
      <c r="U16526"/>
      <c r="V16526"/>
      <c r="W16526"/>
      <c r="X16526"/>
      <c r="Y16526"/>
      <c r="Z16526"/>
      <c r="AA16526"/>
      <c r="AB16526"/>
      <c r="AC16526"/>
    </row>
    <row r="16527" spans="2:29" s="14" customFormat="1" x14ac:dyDescent="0.25">
      <c r="B16527"/>
      <c r="C16527"/>
      <c r="D16527"/>
      <c r="E16527"/>
      <c r="F16527"/>
      <c r="G16527"/>
      <c r="H16527"/>
      <c r="I16527"/>
      <c r="J16527"/>
      <c r="K16527" s="91"/>
      <c r="L16527" s="91"/>
      <c r="M16527" s="91"/>
      <c r="R16527"/>
      <c r="S16527"/>
      <c r="T16527"/>
      <c r="U16527"/>
      <c r="V16527"/>
      <c r="W16527"/>
      <c r="X16527"/>
      <c r="Y16527"/>
      <c r="Z16527"/>
      <c r="AA16527"/>
      <c r="AB16527"/>
      <c r="AC16527"/>
    </row>
    <row r="16528" spans="2:29" s="14" customFormat="1" x14ac:dyDescent="0.25">
      <c r="B16528"/>
      <c r="C16528"/>
      <c r="D16528"/>
      <c r="E16528"/>
      <c r="F16528"/>
      <c r="G16528"/>
      <c r="H16528"/>
      <c r="I16528"/>
      <c r="J16528"/>
      <c r="K16528" s="91"/>
      <c r="L16528" s="91"/>
      <c r="M16528" s="91"/>
      <c r="R16528"/>
      <c r="S16528"/>
      <c r="T16528"/>
      <c r="U16528"/>
      <c r="V16528"/>
      <c r="W16528"/>
      <c r="X16528"/>
      <c r="Y16528"/>
      <c r="Z16528"/>
      <c r="AA16528"/>
      <c r="AB16528"/>
      <c r="AC16528"/>
    </row>
    <row r="16529" spans="2:29" s="14" customFormat="1" x14ac:dyDescent="0.25">
      <c r="B16529"/>
      <c r="C16529"/>
      <c r="D16529"/>
      <c r="E16529"/>
      <c r="F16529"/>
      <c r="G16529"/>
      <c r="H16529"/>
      <c r="I16529"/>
      <c r="J16529"/>
      <c r="K16529" s="91"/>
      <c r="L16529" s="91"/>
      <c r="M16529" s="91"/>
      <c r="R16529"/>
      <c r="S16529"/>
      <c r="T16529"/>
      <c r="U16529"/>
      <c r="V16529"/>
      <c r="W16529"/>
      <c r="X16529"/>
      <c r="Y16529"/>
      <c r="Z16529"/>
      <c r="AA16529"/>
      <c r="AB16529"/>
      <c r="AC16529"/>
    </row>
    <row r="16530" spans="2:29" s="14" customFormat="1" x14ac:dyDescent="0.25">
      <c r="B16530"/>
      <c r="C16530"/>
      <c r="D16530"/>
      <c r="E16530"/>
      <c r="F16530"/>
      <c r="G16530"/>
      <c r="H16530"/>
      <c r="I16530"/>
      <c r="J16530"/>
      <c r="K16530" s="91"/>
      <c r="L16530" s="91"/>
      <c r="M16530" s="91"/>
      <c r="R16530"/>
      <c r="S16530"/>
      <c r="T16530"/>
      <c r="U16530"/>
      <c r="V16530"/>
      <c r="W16530"/>
      <c r="X16530"/>
      <c r="Y16530"/>
      <c r="Z16530"/>
      <c r="AA16530"/>
      <c r="AB16530"/>
      <c r="AC16530"/>
    </row>
    <row r="16531" spans="2:29" s="14" customFormat="1" x14ac:dyDescent="0.25">
      <c r="B16531"/>
      <c r="C16531"/>
      <c r="D16531"/>
      <c r="E16531"/>
      <c r="F16531"/>
      <c r="G16531"/>
      <c r="H16531"/>
      <c r="I16531"/>
      <c r="J16531"/>
      <c r="K16531" s="91"/>
      <c r="L16531" s="91"/>
      <c r="M16531" s="91"/>
      <c r="R16531"/>
      <c r="S16531"/>
      <c r="T16531"/>
      <c r="U16531"/>
      <c r="V16531"/>
      <c r="W16531"/>
      <c r="X16531"/>
      <c r="Y16531"/>
      <c r="Z16531"/>
      <c r="AA16531"/>
      <c r="AB16531"/>
      <c r="AC16531"/>
    </row>
    <row r="16532" spans="2:29" s="14" customFormat="1" x14ac:dyDescent="0.25">
      <c r="B16532"/>
      <c r="C16532"/>
      <c r="D16532"/>
      <c r="E16532"/>
      <c r="F16532"/>
      <c r="G16532"/>
      <c r="H16532"/>
      <c r="I16532"/>
      <c r="J16532"/>
      <c r="K16532" s="91"/>
      <c r="L16532" s="91"/>
      <c r="M16532" s="91"/>
      <c r="R16532"/>
      <c r="S16532"/>
      <c r="T16532"/>
      <c r="U16532"/>
      <c r="V16532"/>
      <c r="W16532"/>
      <c r="X16532"/>
      <c r="Y16532"/>
      <c r="Z16532"/>
      <c r="AA16532"/>
      <c r="AB16532"/>
      <c r="AC16532"/>
    </row>
    <row r="16533" spans="2:29" s="14" customFormat="1" x14ac:dyDescent="0.25">
      <c r="B16533"/>
      <c r="C16533"/>
      <c r="D16533"/>
      <c r="E16533"/>
      <c r="F16533"/>
      <c r="G16533"/>
      <c r="H16533"/>
      <c r="I16533"/>
      <c r="J16533"/>
      <c r="K16533" s="91"/>
      <c r="L16533" s="91"/>
      <c r="M16533" s="91"/>
      <c r="R16533"/>
      <c r="S16533"/>
      <c r="T16533"/>
      <c r="U16533"/>
      <c r="V16533"/>
      <c r="W16533"/>
      <c r="X16533"/>
      <c r="Y16533"/>
      <c r="Z16533"/>
      <c r="AA16533"/>
      <c r="AB16533"/>
      <c r="AC16533"/>
    </row>
    <row r="16534" spans="2:29" s="14" customFormat="1" x14ac:dyDescent="0.25">
      <c r="B16534"/>
      <c r="C16534"/>
      <c r="D16534"/>
      <c r="E16534"/>
      <c r="F16534"/>
      <c r="G16534"/>
      <c r="H16534"/>
      <c r="I16534"/>
      <c r="J16534"/>
      <c r="K16534" s="91"/>
      <c r="L16534" s="91"/>
      <c r="M16534" s="91"/>
      <c r="R16534"/>
      <c r="S16534"/>
      <c r="T16534"/>
      <c r="U16534"/>
      <c r="V16534"/>
      <c r="W16534"/>
      <c r="X16534"/>
      <c r="Y16534"/>
      <c r="Z16534"/>
      <c r="AA16534"/>
      <c r="AB16534"/>
      <c r="AC16534"/>
    </row>
    <row r="16535" spans="2:29" s="14" customFormat="1" x14ac:dyDescent="0.25">
      <c r="B16535"/>
      <c r="C16535"/>
      <c r="D16535"/>
      <c r="E16535"/>
      <c r="F16535"/>
      <c r="G16535"/>
      <c r="H16535"/>
      <c r="I16535"/>
      <c r="J16535"/>
      <c r="K16535" s="91"/>
      <c r="L16535" s="91"/>
      <c r="M16535" s="91"/>
      <c r="R16535"/>
      <c r="S16535"/>
      <c r="T16535"/>
      <c r="U16535"/>
      <c r="V16535"/>
      <c r="W16535"/>
      <c r="X16535"/>
      <c r="Y16535"/>
      <c r="Z16535"/>
      <c r="AA16535"/>
      <c r="AB16535"/>
      <c r="AC16535"/>
    </row>
    <row r="16536" spans="2:29" s="14" customFormat="1" x14ac:dyDescent="0.25">
      <c r="B16536"/>
      <c r="C16536"/>
      <c r="D16536"/>
      <c r="E16536"/>
      <c r="F16536"/>
      <c r="G16536"/>
      <c r="H16536"/>
      <c r="I16536"/>
      <c r="J16536"/>
      <c r="K16536" s="91"/>
      <c r="L16536" s="91"/>
      <c r="M16536" s="91"/>
      <c r="R16536"/>
      <c r="S16536"/>
      <c r="T16536"/>
      <c r="U16536"/>
      <c r="V16536"/>
      <c r="W16536"/>
      <c r="X16536"/>
      <c r="Y16536"/>
      <c r="Z16536"/>
      <c r="AA16536"/>
      <c r="AB16536"/>
      <c r="AC16536"/>
    </row>
    <row r="16537" spans="2:29" s="14" customFormat="1" x14ac:dyDescent="0.25">
      <c r="B16537"/>
      <c r="C16537"/>
      <c r="D16537"/>
      <c r="E16537"/>
      <c r="F16537"/>
      <c r="G16537"/>
      <c r="H16537"/>
      <c r="I16537"/>
      <c r="J16537"/>
      <c r="K16537" s="91"/>
      <c r="L16537" s="91"/>
      <c r="M16537" s="91"/>
      <c r="R16537"/>
      <c r="S16537"/>
      <c r="T16537"/>
      <c r="U16537"/>
      <c r="V16537"/>
      <c r="W16537"/>
      <c r="X16537"/>
      <c r="Y16537"/>
      <c r="Z16537"/>
      <c r="AA16537"/>
      <c r="AB16537"/>
      <c r="AC16537"/>
    </row>
    <row r="16538" spans="2:29" s="14" customFormat="1" x14ac:dyDescent="0.25">
      <c r="B16538"/>
      <c r="C16538"/>
      <c r="D16538"/>
      <c r="E16538"/>
      <c r="F16538"/>
      <c r="G16538"/>
      <c r="H16538"/>
      <c r="I16538"/>
      <c r="J16538"/>
      <c r="K16538" s="91"/>
      <c r="L16538" s="91"/>
      <c r="M16538" s="91"/>
      <c r="R16538"/>
      <c r="S16538"/>
      <c r="T16538"/>
      <c r="U16538"/>
      <c r="V16538"/>
      <c r="W16538"/>
      <c r="X16538"/>
      <c r="Y16538"/>
      <c r="Z16538"/>
      <c r="AA16538"/>
      <c r="AB16538"/>
      <c r="AC16538"/>
    </row>
    <row r="16539" spans="2:29" s="14" customFormat="1" x14ac:dyDescent="0.25">
      <c r="B16539"/>
      <c r="C16539"/>
      <c r="D16539"/>
      <c r="E16539"/>
      <c r="F16539"/>
      <c r="G16539"/>
      <c r="H16539"/>
      <c r="I16539"/>
      <c r="J16539"/>
      <c r="K16539" s="91"/>
      <c r="L16539" s="91"/>
      <c r="M16539" s="91"/>
      <c r="R16539"/>
      <c r="S16539"/>
      <c r="T16539"/>
      <c r="U16539"/>
      <c r="V16539"/>
      <c r="W16539"/>
      <c r="X16539"/>
      <c r="Y16539"/>
      <c r="Z16539"/>
      <c r="AA16539"/>
      <c r="AB16539"/>
      <c r="AC16539"/>
    </row>
    <row r="16540" spans="2:29" s="14" customFormat="1" x14ac:dyDescent="0.25">
      <c r="B16540"/>
      <c r="C16540"/>
      <c r="D16540"/>
      <c r="E16540"/>
      <c r="F16540"/>
      <c r="G16540"/>
      <c r="H16540"/>
      <c r="I16540"/>
      <c r="J16540"/>
      <c r="K16540" s="91"/>
      <c r="L16540" s="91"/>
      <c r="M16540" s="91"/>
      <c r="R16540"/>
      <c r="S16540"/>
      <c r="T16540"/>
      <c r="U16540"/>
      <c r="V16540"/>
      <c r="W16540"/>
      <c r="X16540"/>
      <c r="Y16540"/>
      <c r="Z16540"/>
      <c r="AA16540"/>
      <c r="AB16540"/>
      <c r="AC16540"/>
    </row>
    <row r="16541" spans="2:29" s="14" customFormat="1" x14ac:dyDescent="0.25">
      <c r="B16541"/>
      <c r="C16541"/>
      <c r="D16541"/>
      <c r="E16541"/>
      <c r="F16541"/>
      <c r="G16541"/>
      <c r="H16541"/>
      <c r="I16541"/>
      <c r="J16541"/>
      <c r="K16541" s="91"/>
      <c r="L16541" s="91"/>
      <c r="M16541" s="91"/>
      <c r="R16541"/>
      <c r="S16541"/>
      <c r="T16541"/>
      <c r="U16541"/>
      <c r="V16541"/>
      <c r="W16541"/>
      <c r="X16541"/>
      <c r="Y16541"/>
      <c r="Z16541"/>
      <c r="AA16541"/>
      <c r="AB16541"/>
      <c r="AC16541"/>
    </row>
    <row r="16542" spans="2:29" s="14" customFormat="1" x14ac:dyDescent="0.25">
      <c r="B16542"/>
      <c r="C16542"/>
      <c r="D16542"/>
      <c r="E16542"/>
      <c r="F16542"/>
      <c r="G16542"/>
      <c r="H16542"/>
      <c r="I16542"/>
      <c r="J16542"/>
      <c r="K16542" s="91"/>
      <c r="L16542" s="91"/>
      <c r="M16542" s="91"/>
      <c r="R16542"/>
      <c r="S16542"/>
      <c r="T16542"/>
      <c r="U16542"/>
      <c r="V16542"/>
      <c r="W16542"/>
      <c r="X16542"/>
      <c r="Y16542"/>
      <c r="Z16542"/>
      <c r="AA16542"/>
      <c r="AB16542"/>
      <c r="AC16542"/>
    </row>
    <row r="16543" spans="2:29" s="14" customFormat="1" x14ac:dyDescent="0.25">
      <c r="B16543"/>
      <c r="C16543"/>
      <c r="D16543"/>
      <c r="E16543"/>
      <c r="F16543"/>
      <c r="G16543"/>
      <c r="H16543"/>
      <c r="I16543"/>
      <c r="J16543"/>
      <c r="K16543" s="91"/>
      <c r="L16543" s="91"/>
      <c r="M16543" s="91"/>
      <c r="R16543"/>
      <c r="S16543"/>
      <c r="T16543"/>
      <c r="U16543"/>
      <c r="V16543"/>
      <c r="W16543"/>
      <c r="X16543"/>
      <c r="Y16543"/>
      <c r="Z16543"/>
      <c r="AA16543"/>
      <c r="AB16543"/>
      <c r="AC16543"/>
    </row>
    <row r="16544" spans="2:29" s="14" customFormat="1" x14ac:dyDescent="0.25">
      <c r="B16544"/>
      <c r="C16544"/>
      <c r="D16544"/>
      <c r="E16544"/>
      <c r="F16544"/>
      <c r="G16544"/>
      <c r="H16544"/>
      <c r="I16544"/>
      <c r="J16544"/>
      <c r="K16544" s="91"/>
      <c r="L16544" s="91"/>
      <c r="M16544" s="91"/>
      <c r="R16544"/>
      <c r="S16544"/>
      <c r="T16544"/>
      <c r="U16544"/>
      <c r="V16544"/>
      <c r="W16544"/>
      <c r="X16544"/>
      <c r="Y16544"/>
      <c r="Z16544"/>
      <c r="AA16544"/>
      <c r="AB16544"/>
      <c r="AC16544"/>
    </row>
    <row r="16545" spans="2:29" s="14" customFormat="1" x14ac:dyDescent="0.25">
      <c r="B16545"/>
      <c r="C16545"/>
      <c r="D16545"/>
      <c r="E16545"/>
      <c r="F16545"/>
      <c r="G16545"/>
      <c r="H16545"/>
      <c r="I16545"/>
      <c r="J16545"/>
      <c r="K16545" s="91"/>
      <c r="L16545" s="91"/>
      <c r="M16545" s="91"/>
      <c r="R16545"/>
      <c r="S16545"/>
      <c r="T16545"/>
      <c r="U16545"/>
      <c r="V16545"/>
      <c r="W16545"/>
      <c r="X16545"/>
      <c r="Y16545"/>
      <c r="Z16545"/>
      <c r="AA16545"/>
      <c r="AB16545"/>
      <c r="AC16545"/>
    </row>
    <row r="16546" spans="2:29" s="14" customFormat="1" x14ac:dyDescent="0.25">
      <c r="B16546"/>
      <c r="C16546"/>
      <c r="D16546"/>
      <c r="E16546"/>
      <c r="F16546"/>
      <c r="G16546"/>
      <c r="H16546"/>
      <c r="I16546"/>
      <c r="J16546"/>
      <c r="K16546" s="91"/>
      <c r="L16546" s="91"/>
      <c r="M16546" s="91"/>
      <c r="R16546"/>
      <c r="S16546"/>
      <c r="T16546"/>
      <c r="U16546"/>
      <c r="V16546"/>
      <c r="W16546"/>
      <c r="X16546"/>
      <c r="Y16546"/>
      <c r="Z16546"/>
      <c r="AA16546"/>
      <c r="AB16546"/>
      <c r="AC16546"/>
    </row>
    <row r="16547" spans="2:29" s="14" customFormat="1" x14ac:dyDescent="0.25">
      <c r="B16547"/>
      <c r="C16547"/>
      <c r="D16547"/>
      <c r="E16547"/>
      <c r="F16547"/>
      <c r="G16547"/>
      <c r="H16547"/>
      <c r="I16547"/>
      <c r="J16547"/>
      <c r="K16547" s="91"/>
      <c r="L16547" s="91"/>
      <c r="M16547" s="91"/>
      <c r="R16547"/>
      <c r="S16547"/>
      <c r="T16547"/>
      <c r="U16547"/>
      <c r="V16547"/>
      <c r="W16547"/>
      <c r="X16547"/>
      <c r="Y16547"/>
      <c r="Z16547"/>
      <c r="AA16547"/>
      <c r="AB16547"/>
      <c r="AC16547"/>
    </row>
    <row r="16548" spans="2:29" s="14" customFormat="1" x14ac:dyDescent="0.25">
      <c r="B16548"/>
      <c r="C16548"/>
      <c r="D16548"/>
      <c r="E16548"/>
      <c r="F16548"/>
      <c r="G16548"/>
      <c r="H16548"/>
      <c r="I16548"/>
      <c r="J16548"/>
      <c r="K16548" s="91"/>
      <c r="L16548" s="91"/>
      <c r="M16548" s="91"/>
      <c r="R16548"/>
      <c r="S16548"/>
      <c r="T16548"/>
      <c r="U16548"/>
      <c r="V16548"/>
      <c r="W16548"/>
      <c r="X16548"/>
      <c r="Y16548"/>
      <c r="Z16548"/>
      <c r="AA16548"/>
      <c r="AB16548"/>
      <c r="AC16548"/>
    </row>
    <row r="16549" spans="2:29" s="14" customFormat="1" x14ac:dyDescent="0.25">
      <c r="B16549"/>
      <c r="C16549"/>
      <c r="D16549"/>
      <c r="E16549"/>
      <c r="F16549"/>
      <c r="G16549"/>
      <c r="H16549"/>
      <c r="I16549"/>
      <c r="J16549"/>
      <c r="K16549" s="91"/>
      <c r="L16549" s="91"/>
      <c r="M16549" s="91"/>
      <c r="R16549"/>
      <c r="S16549"/>
      <c r="T16549"/>
      <c r="U16549"/>
      <c r="V16549"/>
      <c r="W16549"/>
      <c r="X16549"/>
      <c r="Y16549"/>
      <c r="Z16549"/>
      <c r="AA16549"/>
      <c r="AB16549"/>
      <c r="AC16549"/>
    </row>
    <row r="16550" spans="2:29" s="14" customFormat="1" x14ac:dyDescent="0.25">
      <c r="B16550"/>
      <c r="C16550"/>
      <c r="D16550"/>
      <c r="E16550"/>
      <c r="F16550"/>
      <c r="G16550"/>
      <c r="H16550"/>
      <c r="I16550"/>
      <c r="J16550"/>
      <c r="K16550" s="91"/>
      <c r="L16550" s="91"/>
      <c r="M16550" s="91"/>
      <c r="R16550"/>
      <c r="S16550"/>
      <c r="T16550"/>
      <c r="U16550"/>
      <c r="V16550"/>
      <c r="W16550"/>
      <c r="X16550"/>
      <c r="Y16550"/>
      <c r="Z16550"/>
      <c r="AA16550"/>
      <c r="AB16550"/>
      <c r="AC16550"/>
    </row>
    <row r="16551" spans="2:29" s="14" customFormat="1" x14ac:dyDescent="0.25">
      <c r="B16551"/>
      <c r="C16551"/>
      <c r="D16551"/>
      <c r="E16551"/>
      <c r="F16551"/>
      <c r="G16551"/>
      <c r="H16551"/>
      <c r="I16551"/>
      <c r="J16551"/>
      <c r="K16551" s="91"/>
      <c r="L16551" s="91"/>
      <c r="M16551" s="91"/>
      <c r="R16551"/>
      <c r="S16551"/>
      <c r="T16551"/>
      <c r="U16551"/>
      <c r="V16551"/>
      <c r="W16551"/>
      <c r="X16551"/>
      <c r="Y16551"/>
      <c r="Z16551"/>
      <c r="AA16551"/>
      <c r="AB16551"/>
      <c r="AC16551"/>
    </row>
    <row r="16552" spans="2:29" s="14" customFormat="1" x14ac:dyDescent="0.25">
      <c r="B16552"/>
      <c r="C16552"/>
      <c r="D16552"/>
      <c r="E16552"/>
      <c r="F16552"/>
      <c r="G16552"/>
      <c r="H16552"/>
      <c r="I16552"/>
      <c r="J16552"/>
      <c r="K16552" s="91"/>
      <c r="L16552" s="91"/>
      <c r="M16552" s="91"/>
      <c r="R16552"/>
      <c r="S16552"/>
      <c r="T16552"/>
      <c r="U16552"/>
      <c r="V16552"/>
      <c r="W16552"/>
      <c r="X16552"/>
      <c r="Y16552"/>
      <c r="Z16552"/>
      <c r="AA16552"/>
      <c r="AB16552"/>
      <c r="AC16552"/>
    </row>
    <row r="16553" spans="2:29" s="14" customFormat="1" x14ac:dyDescent="0.25">
      <c r="B16553"/>
      <c r="C16553"/>
      <c r="D16553"/>
      <c r="E16553"/>
      <c r="F16553"/>
      <c r="G16553"/>
      <c r="H16553"/>
      <c r="I16553"/>
      <c r="J16553"/>
      <c r="K16553" s="91"/>
      <c r="L16553" s="91"/>
      <c r="M16553" s="91"/>
      <c r="R16553"/>
      <c r="S16553"/>
      <c r="T16553"/>
      <c r="U16553"/>
      <c r="V16553"/>
      <c r="W16553"/>
      <c r="X16553"/>
      <c r="Y16553"/>
      <c r="Z16553"/>
      <c r="AA16553"/>
      <c r="AB16553"/>
      <c r="AC16553"/>
    </row>
    <row r="16554" spans="2:29" s="14" customFormat="1" x14ac:dyDescent="0.25">
      <c r="B16554"/>
      <c r="C16554"/>
      <c r="D16554"/>
      <c r="E16554"/>
      <c r="F16554"/>
      <c r="G16554"/>
      <c r="H16554"/>
      <c r="I16554"/>
      <c r="J16554"/>
      <c r="K16554" s="91"/>
      <c r="L16554" s="91"/>
      <c r="M16554" s="91"/>
      <c r="R16554"/>
      <c r="S16554"/>
      <c r="T16554"/>
      <c r="U16554"/>
      <c r="V16554"/>
      <c r="W16554"/>
      <c r="X16554"/>
      <c r="Y16554"/>
      <c r="Z16554"/>
      <c r="AA16554"/>
      <c r="AB16554"/>
      <c r="AC16554"/>
    </row>
    <row r="16555" spans="2:29" s="14" customFormat="1" x14ac:dyDescent="0.25">
      <c r="B16555"/>
      <c r="C16555"/>
      <c r="D16555"/>
      <c r="E16555"/>
      <c r="F16555"/>
      <c r="G16555"/>
      <c r="H16555"/>
      <c r="I16555"/>
      <c r="J16555"/>
      <c r="K16555" s="91"/>
      <c r="L16555" s="91"/>
      <c r="M16555" s="91"/>
      <c r="R16555"/>
      <c r="S16555"/>
      <c r="T16555"/>
      <c r="U16555"/>
      <c r="V16555"/>
      <c r="W16555"/>
      <c r="X16555"/>
      <c r="Y16555"/>
      <c r="Z16555"/>
      <c r="AA16555"/>
      <c r="AB16555"/>
      <c r="AC16555"/>
    </row>
    <row r="16556" spans="2:29" s="14" customFormat="1" x14ac:dyDescent="0.25">
      <c r="B16556"/>
      <c r="C16556"/>
      <c r="D16556"/>
      <c r="E16556"/>
      <c r="F16556"/>
      <c r="G16556"/>
      <c r="H16556"/>
      <c r="I16556"/>
      <c r="J16556"/>
      <c r="K16556" s="91"/>
      <c r="L16556" s="91"/>
      <c r="M16556" s="91"/>
      <c r="R16556"/>
      <c r="S16556"/>
      <c r="T16556"/>
      <c r="U16556"/>
      <c r="V16556"/>
      <c r="W16556"/>
      <c r="X16556"/>
      <c r="Y16556"/>
      <c r="Z16556"/>
      <c r="AA16556"/>
      <c r="AB16556"/>
      <c r="AC16556"/>
    </row>
    <row r="16557" spans="2:29" s="14" customFormat="1" x14ac:dyDescent="0.25">
      <c r="B16557"/>
      <c r="C16557"/>
      <c r="D16557"/>
      <c r="E16557"/>
      <c r="F16557"/>
      <c r="G16557"/>
      <c r="H16557"/>
      <c r="I16557"/>
      <c r="J16557"/>
      <c r="K16557" s="91"/>
      <c r="L16557" s="91"/>
      <c r="M16557" s="91"/>
      <c r="R16557"/>
      <c r="S16557"/>
      <c r="T16557"/>
      <c r="U16557"/>
      <c r="V16557"/>
      <c r="W16557"/>
      <c r="X16557"/>
      <c r="Y16557"/>
      <c r="Z16557"/>
      <c r="AA16557"/>
      <c r="AB16557"/>
      <c r="AC16557"/>
    </row>
    <row r="16558" spans="2:29" s="14" customFormat="1" x14ac:dyDescent="0.25">
      <c r="B16558"/>
      <c r="C16558"/>
      <c r="D16558"/>
      <c r="E16558"/>
      <c r="F16558"/>
      <c r="G16558"/>
      <c r="H16558"/>
      <c r="I16558"/>
      <c r="J16558"/>
      <c r="K16558" s="91"/>
      <c r="L16558" s="91"/>
      <c r="M16558" s="91"/>
      <c r="R16558"/>
      <c r="S16558"/>
      <c r="T16558"/>
      <c r="U16558"/>
      <c r="V16558"/>
      <c r="W16558"/>
      <c r="X16558"/>
      <c r="Y16558"/>
      <c r="Z16558"/>
      <c r="AA16558"/>
      <c r="AB16558"/>
      <c r="AC16558"/>
    </row>
    <row r="16559" spans="2:29" s="14" customFormat="1" x14ac:dyDescent="0.25">
      <c r="B16559"/>
      <c r="C16559"/>
      <c r="D16559"/>
      <c r="E16559"/>
      <c r="F16559"/>
      <c r="G16559"/>
      <c r="H16559"/>
      <c r="I16559"/>
      <c r="J16559"/>
      <c r="K16559" s="91"/>
      <c r="L16559" s="91"/>
      <c r="M16559" s="91"/>
      <c r="R16559"/>
      <c r="S16559"/>
      <c r="T16559"/>
      <c r="U16559"/>
      <c r="V16559"/>
      <c r="W16559"/>
      <c r="X16559"/>
      <c r="Y16559"/>
      <c r="Z16559"/>
      <c r="AA16559"/>
      <c r="AB16559"/>
      <c r="AC16559"/>
    </row>
    <row r="16560" spans="2:29" s="14" customFormat="1" x14ac:dyDescent="0.25">
      <c r="B16560"/>
      <c r="C16560"/>
      <c r="D16560"/>
      <c r="E16560"/>
      <c r="F16560"/>
      <c r="G16560"/>
      <c r="H16560"/>
      <c r="I16560"/>
      <c r="J16560"/>
      <c r="K16560" s="91"/>
      <c r="L16560" s="91"/>
      <c r="M16560" s="91"/>
      <c r="R16560"/>
      <c r="S16560"/>
      <c r="T16560"/>
      <c r="U16560"/>
      <c r="V16560"/>
      <c r="W16560"/>
      <c r="X16560"/>
      <c r="Y16560"/>
      <c r="Z16560"/>
      <c r="AA16560"/>
      <c r="AB16560"/>
      <c r="AC16560"/>
    </row>
    <row r="16561" spans="2:29" s="14" customFormat="1" x14ac:dyDescent="0.25">
      <c r="B16561"/>
      <c r="C16561"/>
      <c r="D16561"/>
      <c r="E16561"/>
      <c r="F16561"/>
      <c r="G16561"/>
      <c r="H16561"/>
      <c r="I16561"/>
      <c r="J16561"/>
      <c r="K16561" s="91"/>
      <c r="L16561" s="91"/>
      <c r="M16561" s="91"/>
      <c r="R16561"/>
      <c r="S16561"/>
      <c r="T16561"/>
      <c r="U16561"/>
      <c r="V16561"/>
      <c r="W16561"/>
      <c r="X16561"/>
      <c r="Y16561"/>
      <c r="Z16561"/>
      <c r="AA16561"/>
      <c r="AB16561"/>
      <c r="AC16561"/>
    </row>
    <row r="16562" spans="2:29" s="14" customFormat="1" x14ac:dyDescent="0.25">
      <c r="B16562"/>
      <c r="C16562"/>
      <c r="D16562"/>
      <c r="E16562"/>
      <c r="F16562"/>
      <c r="G16562"/>
      <c r="H16562"/>
      <c r="I16562"/>
      <c r="J16562"/>
      <c r="K16562" s="91"/>
      <c r="L16562" s="91"/>
      <c r="M16562" s="91"/>
      <c r="R16562"/>
      <c r="S16562"/>
      <c r="T16562"/>
      <c r="U16562"/>
      <c r="V16562"/>
      <c r="W16562"/>
      <c r="X16562"/>
      <c r="Y16562"/>
      <c r="Z16562"/>
      <c r="AA16562"/>
      <c r="AB16562"/>
      <c r="AC16562"/>
    </row>
    <row r="16563" spans="2:29" s="14" customFormat="1" x14ac:dyDescent="0.25">
      <c r="B16563"/>
      <c r="C16563"/>
      <c r="D16563"/>
      <c r="E16563"/>
      <c r="F16563"/>
      <c r="G16563"/>
      <c r="H16563"/>
      <c r="I16563"/>
      <c r="J16563"/>
      <c r="K16563" s="91"/>
      <c r="L16563" s="91"/>
      <c r="M16563" s="91"/>
      <c r="R16563"/>
      <c r="S16563"/>
      <c r="T16563"/>
      <c r="U16563"/>
      <c r="V16563"/>
      <c r="W16563"/>
      <c r="X16563"/>
      <c r="Y16563"/>
      <c r="Z16563"/>
      <c r="AA16563"/>
      <c r="AB16563"/>
      <c r="AC16563"/>
    </row>
    <row r="16564" spans="2:29" s="14" customFormat="1" x14ac:dyDescent="0.25">
      <c r="B16564"/>
      <c r="C16564"/>
      <c r="D16564"/>
      <c r="E16564"/>
      <c r="F16564"/>
      <c r="G16564"/>
      <c r="H16564"/>
      <c r="I16564"/>
      <c r="J16564"/>
      <c r="K16564" s="91"/>
      <c r="L16564" s="91"/>
      <c r="M16564" s="91"/>
      <c r="R16564"/>
      <c r="S16564"/>
      <c r="T16564"/>
      <c r="U16564"/>
      <c r="V16564"/>
      <c r="W16564"/>
      <c r="X16564"/>
      <c r="Y16564"/>
      <c r="Z16564"/>
      <c r="AA16564"/>
      <c r="AB16564"/>
      <c r="AC16564"/>
    </row>
    <row r="16565" spans="2:29" s="14" customFormat="1" x14ac:dyDescent="0.25">
      <c r="B16565"/>
      <c r="C16565"/>
      <c r="D16565"/>
      <c r="E16565"/>
      <c r="F16565"/>
      <c r="G16565"/>
      <c r="H16565"/>
      <c r="I16565"/>
      <c r="J16565"/>
      <c r="K16565" s="91"/>
      <c r="L16565" s="91"/>
      <c r="M16565" s="91"/>
      <c r="R16565"/>
      <c r="S16565"/>
      <c r="T16565"/>
      <c r="U16565"/>
      <c r="V16565"/>
      <c r="W16565"/>
      <c r="X16565"/>
      <c r="Y16565"/>
      <c r="Z16565"/>
      <c r="AA16565"/>
      <c r="AB16565"/>
      <c r="AC16565"/>
    </row>
    <row r="16566" spans="2:29" s="14" customFormat="1" x14ac:dyDescent="0.25">
      <c r="B16566"/>
      <c r="C16566"/>
      <c r="D16566"/>
      <c r="E16566"/>
      <c r="F16566"/>
      <c r="G16566"/>
      <c r="H16566"/>
      <c r="I16566"/>
      <c r="J16566"/>
      <c r="K16566" s="91"/>
      <c r="L16566" s="91"/>
      <c r="M16566" s="91"/>
      <c r="R16566"/>
      <c r="S16566"/>
      <c r="T16566"/>
      <c r="U16566"/>
      <c r="V16566"/>
      <c r="W16566"/>
      <c r="X16566"/>
      <c r="Y16566"/>
      <c r="Z16566"/>
      <c r="AA16566"/>
      <c r="AB16566"/>
      <c r="AC16566"/>
    </row>
    <row r="16567" spans="2:29" s="14" customFormat="1" x14ac:dyDescent="0.25">
      <c r="B16567"/>
      <c r="C16567"/>
      <c r="D16567"/>
      <c r="E16567"/>
      <c r="F16567"/>
      <c r="G16567"/>
      <c r="H16567"/>
      <c r="I16567"/>
      <c r="J16567"/>
      <c r="K16567" s="91"/>
      <c r="L16567" s="91"/>
      <c r="M16567" s="91"/>
      <c r="R16567"/>
      <c r="S16567"/>
      <c r="T16567"/>
      <c r="U16567"/>
      <c r="V16567"/>
      <c r="W16567"/>
      <c r="X16567"/>
      <c r="Y16567"/>
      <c r="Z16567"/>
      <c r="AA16567"/>
      <c r="AB16567"/>
      <c r="AC16567"/>
    </row>
    <row r="16568" spans="2:29" s="14" customFormat="1" x14ac:dyDescent="0.25">
      <c r="B16568"/>
      <c r="C16568"/>
      <c r="D16568"/>
      <c r="E16568"/>
      <c r="F16568"/>
      <c r="G16568"/>
      <c r="H16568"/>
      <c r="I16568"/>
      <c r="J16568"/>
      <c r="K16568" s="91"/>
      <c r="L16568" s="91"/>
      <c r="M16568" s="91"/>
      <c r="R16568"/>
      <c r="S16568"/>
      <c r="T16568"/>
      <c r="U16568"/>
      <c r="V16568"/>
      <c r="W16568"/>
      <c r="X16568"/>
      <c r="Y16568"/>
      <c r="Z16568"/>
      <c r="AA16568"/>
      <c r="AB16568"/>
      <c r="AC16568"/>
    </row>
    <row r="16569" spans="2:29" s="14" customFormat="1" x14ac:dyDescent="0.25">
      <c r="B16569"/>
      <c r="C16569"/>
      <c r="D16569"/>
      <c r="E16569"/>
      <c r="F16569"/>
      <c r="G16569"/>
      <c r="H16569"/>
      <c r="I16569"/>
      <c r="J16569"/>
      <c r="K16569" s="91"/>
      <c r="L16569" s="91"/>
      <c r="M16569" s="91"/>
      <c r="R16569"/>
      <c r="S16569"/>
      <c r="T16569"/>
      <c r="U16569"/>
      <c r="V16569"/>
      <c r="W16569"/>
      <c r="X16569"/>
      <c r="Y16569"/>
      <c r="Z16569"/>
      <c r="AA16569"/>
      <c r="AB16569"/>
      <c r="AC16569"/>
    </row>
    <row r="16570" spans="2:29" s="14" customFormat="1" x14ac:dyDescent="0.25">
      <c r="B16570"/>
      <c r="C16570"/>
      <c r="D16570"/>
      <c r="E16570"/>
      <c r="F16570"/>
      <c r="G16570"/>
      <c r="H16570"/>
      <c r="I16570"/>
      <c r="J16570"/>
      <c r="K16570" s="91"/>
      <c r="L16570" s="91"/>
      <c r="M16570" s="91"/>
      <c r="R16570"/>
      <c r="S16570"/>
      <c r="T16570"/>
      <c r="U16570"/>
      <c r="V16570"/>
      <c r="W16570"/>
      <c r="X16570"/>
      <c r="Y16570"/>
      <c r="Z16570"/>
      <c r="AA16570"/>
      <c r="AB16570"/>
      <c r="AC16570"/>
    </row>
    <row r="16571" spans="2:29" s="14" customFormat="1" x14ac:dyDescent="0.25">
      <c r="B16571"/>
      <c r="C16571"/>
      <c r="D16571"/>
      <c r="E16571"/>
      <c r="F16571"/>
      <c r="G16571"/>
      <c r="H16571"/>
      <c r="I16571"/>
      <c r="J16571"/>
      <c r="K16571" s="91"/>
      <c r="L16571" s="91"/>
      <c r="M16571" s="91"/>
      <c r="R16571"/>
      <c r="S16571"/>
      <c r="T16571"/>
      <c r="U16571"/>
      <c r="V16571"/>
      <c r="W16571"/>
      <c r="X16571"/>
      <c r="Y16571"/>
      <c r="Z16571"/>
      <c r="AA16571"/>
      <c r="AB16571"/>
      <c r="AC16571"/>
    </row>
    <row r="16572" spans="2:29" s="14" customFormat="1" x14ac:dyDescent="0.25">
      <c r="B16572"/>
      <c r="C16572"/>
      <c r="D16572"/>
      <c r="E16572"/>
      <c r="F16572"/>
      <c r="G16572"/>
      <c r="H16572"/>
      <c r="I16572"/>
      <c r="J16572"/>
      <c r="K16572" s="91"/>
      <c r="L16572" s="91"/>
      <c r="M16572" s="91"/>
      <c r="R16572"/>
      <c r="S16572"/>
      <c r="T16572"/>
      <c r="U16572"/>
      <c r="V16572"/>
      <c r="W16572"/>
      <c r="X16572"/>
      <c r="Y16572"/>
      <c r="Z16572"/>
      <c r="AA16572"/>
      <c r="AB16572"/>
      <c r="AC16572"/>
    </row>
    <row r="16573" spans="2:29" s="14" customFormat="1" x14ac:dyDescent="0.25">
      <c r="B16573"/>
      <c r="C16573"/>
      <c r="D16573"/>
      <c r="E16573"/>
      <c r="F16573"/>
      <c r="G16573"/>
      <c r="H16573"/>
      <c r="I16573"/>
      <c r="J16573"/>
      <c r="K16573" s="91"/>
      <c r="L16573" s="91"/>
      <c r="M16573" s="91"/>
      <c r="R16573"/>
      <c r="S16573"/>
      <c r="T16573"/>
      <c r="U16573"/>
      <c r="V16573"/>
      <c r="W16573"/>
      <c r="X16573"/>
      <c r="Y16573"/>
      <c r="Z16573"/>
      <c r="AA16573"/>
      <c r="AB16573"/>
      <c r="AC16573"/>
    </row>
    <row r="16574" spans="2:29" s="14" customFormat="1" x14ac:dyDescent="0.25">
      <c r="B16574"/>
      <c r="C16574"/>
      <c r="D16574"/>
      <c r="E16574"/>
      <c r="F16574"/>
      <c r="G16574"/>
      <c r="H16574"/>
      <c r="I16574"/>
      <c r="J16574"/>
      <c r="K16574" s="91"/>
      <c r="L16574" s="91"/>
      <c r="M16574" s="91"/>
      <c r="R16574"/>
      <c r="S16574"/>
      <c r="T16574"/>
      <c r="U16574"/>
      <c r="V16574"/>
      <c r="W16574"/>
      <c r="X16574"/>
      <c r="Y16574"/>
      <c r="Z16574"/>
      <c r="AA16574"/>
      <c r="AB16574"/>
      <c r="AC16574"/>
    </row>
    <row r="16575" spans="2:29" s="14" customFormat="1" x14ac:dyDescent="0.25">
      <c r="B16575"/>
      <c r="C16575"/>
      <c r="D16575"/>
      <c r="E16575"/>
      <c r="F16575"/>
      <c r="G16575"/>
      <c r="H16575"/>
      <c r="I16575"/>
      <c r="J16575"/>
      <c r="K16575" s="91"/>
      <c r="L16575" s="91"/>
      <c r="M16575" s="91"/>
      <c r="R16575"/>
      <c r="S16575"/>
      <c r="T16575"/>
      <c r="U16575"/>
      <c r="V16575"/>
      <c r="W16575"/>
      <c r="X16575"/>
      <c r="Y16575"/>
      <c r="Z16575"/>
      <c r="AA16575"/>
      <c r="AB16575"/>
      <c r="AC16575"/>
    </row>
    <row r="16576" spans="2:29" s="14" customFormat="1" x14ac:dyDescent="0.25">
      <c r="B16576"/>
      <c r="C16576"/>
      <c r="D16576"/>
      <c r="E16576"/>
      <c r="F16576"/>
      <c r="G16576"/>
      <c r="H16576"/>
      <c r="I16576"/>
      <c r="J16576"/>
      <c r="K16576" s="91"/>
      <c r="L16576" s="91"/>
      <c r="M16576" s="91"/>
      <c r="R16576"/>
      <c r="S16576"/>
      <c r="T16576"/>
      <c r="U16576"/>
      <c r="V16576"/>
      <c r="W16576"/>
      <c r="X16576"/>
      <c r="Y16576"/>
      <c r="Z16576"/>
      <c r="AA16576"/>
      <c r="AB16576"/>
      <c r="AC16576"/>
    </row>
    <row r="16577" spans="2:29" s="14" customFormat="1" x14ac:dyDescent="0.25">
      <c r="B16577"/>
      <c r="C16577"/>
      <c r="D16577"/>
      <c r="E16577"/>
      <c r="F16577"/>
      <c r="G16577"/>
      <c r="H16577"/>
      <c r="I16577"/>
      <c r="J16577"/>
      <c r="K16577" s="91"/>
      <c r="L16577" s="91"/>
      <c r="M16577" s="91"/>
      <c r="R16577"/>
      <c r="S16577"/>
      <c r="T16577"/>
      <c r="U16577"/>
      <c r="V16577"/>
      <c r="W16577"/>
      <c r="X16577"/>
      <c r="Y16577"/>
      <c r="Z16577"/>
      <c r="AA16577"/>
      <c r="AB16577"/>
      <c r="AC16577"/>
    </row>
    <row r="16578" spans="2:29" s="14" customFormat="1" x14ac:dyDescent="0.25">
      <c r="B16578"/>
      <c r="C16578"/>
      <c r="D16578"/>
      <c r="E16578"/>
      <c r="F16578"/>
      <c r="G16578"/>
      <c r="H16578"/>
      <c r="I16578"/>
      <c r="J16578"/>
      <c r="K16578" s="91"/>
      <c r="L16578" s="91"/>
      <c r="M16578" s="91"/>
      <c r="R16578"/>
      <c r="S16578"/>
      <c r="T16578"/>
      <c r="U16578"/>
      <c r="V16578"/>
      <c r="W16578"/>
      <c r="X16578"/>
      <c r="Y16578"/>
      <c r="Z16578"/>
      <c r="AA16578"/>
      <c r="AB16578"/>
      <c r="AC16578"/>
    </row>
    <row r="16579" spans="2:29" s="14" customFormat="1" x14ac:dyDescent="0.25">
      <c r="B16579"/>
      <c r="C16579"/>
      <c r="D16579"/>
      <c r="E16579"/>
      <c r="F16579"/>
      <c r="G16579"/>
      <c r="H16579"/>
      <c r="I16579"/>
      <c r="J16579"/>
      <c r="K16579" s="91"/>
      <c r="L16579" s="91"/>
      <c r="M16579" s="91"/>
      <c r="R16579"/>
      <c r="S16579"/>
      <c r="T16579"/>
      <c r="U16579"/>
      <c r="V16579"/>
      <c r="W16579"/>
      <c r="X16579"/>
      <c r="Y16579"/>
      <c r="Z16579"/>
      <c r="AA16579"/>
      <c r="AB16579"/>
      <c r="AC16579"/>
    </row>
    <row r="16580" spans="2:29" s="14" customFormat="1" x14ac:dyDescent="0.25">
      <c r="B16580"/>
      <c r="C16580"/>
      <c r="D16580"/>
      <c r="E16580"/>
      <c r="F16580"/>
      <c r="G16580"/>
      <c r="H16580"/>
      <c r="I16580"/>
      <c r="J16580"/>
      <c r="K16580" s="91"/>
      <c r="L16580" s="91"/>
      <c r="M16580" s="91"/>
      <c r="R16580"/>
      <c r="S16580"/>
      <c r="T16580"/>
      <c r="U16580"/>
      <c r="V16580"/>
      <c r="W16580"/>
      <c r="X16580"/>
      <c r="Y16580"/>
      <c r="Z16580"/>
      <c r="AA16580"/>
      <c r="AB16580"/>
      <c r="AC16580"/>
    </row>
    <row r="16581" spans="2:29" s="14" customFormat="1" x14ac:dyDescent="0.25">
      <c r="B16581"/>
      <c r="C16581"/>
      <c r="D16581"/>
      <c r="E16581"/>
      <c r="F16581"/>
      <c r="G16581"/>
      <c r="H16581"/>
      <c r="I16581"/>
      <c r="J16581"/>
      <c r="K16581" s="91"/>
      <c r="L16581" s="91"/>
      <c r="M16581" s="91"/>
      <c r="R16581"/>
      <c r="S16581"/>
      <c r="T16581"/>
      <c r="U16581"/>
      <c r="V16581"/>
      <c r="W16581"/>
      <c r="X16581"/>
      <c r="Y16581"/>
      <c r="Z16581"/>
      <c r="AA16581"/>
      <c r="AB16581"/>
      <c r="AC16581"/>
    </row>
    <row r="16582" spans="2:29" s="14" customFormat="1" x14ac:dyDescent="0.25">
      <c r="B16582"/>
      <c r="C16582"/>
      <c r="D16582"/>
      <c r="E16582"/>
      <c r="F16582"/>
      <c r="G16582"/>
      <c r="H16582"/>
      <c r="I16582"/>
      <c r="J16582"/>
      <c r="K16582" s="91"/>
      <c r="L16582" s="91"/>
      <c r="M16582" s="91"/>
      <c r="R16582"/>
      <c r="S16582"/>
      <c r="T16582"/>
      <c r="U16582"/>
      <c r="V16582"/>
      <c r="W16582"/>
      <c r="X16582"/>
      <c r="Y16582"/>
      <c r="Z16582"/>
      <c r="AA16582"/>
      <c r="AB16582"/>
      <c r="AC16582"/>
    </row>
    <row r="16583" spans="2:29" s="14" customFormat="1" x14ac:dyDescent="0.25">
      <c r="B16583"/>
      <c r="C16583"/>
      <c r="D16583"/>
      <c r="E16583"/>
      <c r="F16583"/>
      <c r="G16583"/>
      <c r="H16583"/>
      <c r="I16583"/>
      <c r="J16583"/>
      <c r="K16583" s="91"/>
      <c r="L16583" s="91"/>
      <c r="M16583" s="91"/>
      <c r="R16583"/>
      <c r="S16583"/>
      <c r="T16583"/>
      <c r="U16583"/>
      <c r="V16583"/>
      <c r="W16583"/>
      <c r="X16583"/>
      <c r="Y16583"/>
      <c r="Z16583"/>
      <c r="AA16583"/>
      <c r="AB16583"/>
      <c r="AC16583"/>
    </row>
    <row r="16584" spans="2:29" s="14" customFormat="1" x14ac:dyDescent="0.25">
      <c r="B16584"/>
      <c r="C16584"/>
      <c r="D16584"/>
      <c r="E16584"/>
      <c r="F16584"/>
      <c r="G16584"/>
      <c r="H16584"/>
      <c r="I16584"/>
      <c r="J16584"/>
      <c r="K16584" s="91"/>
      <c r="L16584" s="91"/>
      <c r="M16584" s="91"/>
      <c r="R16584"/>
      <c r="S16584"/>
      <c r="T16584"/>
      <c r="U16584"/>
      <c r="V16584"/>
      <c r="W16584"/>
      <c r="X16584"/>
      <c r="Y16584"/>
      <c r="Z16584"/>
      <c r="AA16584"/>
      <c r="AB16584"/>
      <c r="AC16584"/>
    </row>
    <row r="16585" spans="2:29" s="14" customFormat="1" x14ac:dyDescent="0.25">
      <c r="B16585"/>
      <c r="C16585"/>
      <c r="D16585"/>
      <c r="E16585"/>
      <c r="F16585"/>
      <c r="G16585"/>
      <c r="H16585"/>
      <c r="I16585"/>
      <c r="J16585"/>
      <c r="K16585" s="91"/>
      <c r="L16585" s="91"/>
      <c r="M16585" s="91"/>
      <c r="R16585"/>
      <c r="S16585"/>
      <c r="T16585"/>
      <c r="U16585"/>
      <c r="V16585"/>
      <c r="W16585"/>
      <c r="X16585"/>
      <c r="Y16585"/>
      <c r="Z16585"/>
      <c r="AA16585"/>
      <c r="AB16585"/>
      <c r="AC16585"/>
    </row>
    <row r="16586" spans="2:29" s="14" customFormat="1" x14ac:dyDescent="0.25">
      <c r="B16586"/>
      <c r="C16586"/>
      <c r="D16586"/>
      <c r="E16586"/>
      <c r="F16586"/>
      <c r="G16586"/>
      <c r="H16586"/>
      <c r="I16586"/>
      <c r="J16586"/>
      <c r="K16586" s="91"/>
      <c r="L16586" s="91"/>
      <c r="M16586" s="91"/>
      <c r="R16586"/>
      <c r="S16586"/>
      <c r="T16586"/>
      <c r="U16586"/>
      <c r="V16586"/>
      <c r="W16586"/>
      <c r="X16586"/>
      <c r="Y16586"/>
      <c r="Z16586"/>
      <c r="AA16586"/>
      <c r="AB16586"/>
      <c r="AC16586"/>
    </row>
    <row r="16587" spans="2:29" s="14" customFormat="1" x14ac:dyDescent="0.25">
      <c r="B16587"/>
      <c r="C16587"/>
      <c r="D16587"/>
      <c r="E16587"/>
      <c r="F16587"/>
      <c r="G16587"/>
      <c r="H16587"/>
      <c r="I16587"/>
      <c r="J16587"/>
      <c r="K16587" s="91"/>
      <c r="L16587" s="91"/>
      <c r="M16587" s="91"/>
      <c r="R16587"/>
      <c r="S16587"/>
      <c r="T16587"/>
      <c r="U16587"/>
      <c r="V16587"/>
      <c r="W16587"/>
      <c r="X16587"/>
      <c r="Y16587"/>
      <c r="Z16587"/>
      <c r="AA16587"/>
      <c r="AB16587"/>
      <c r="AC16587"/>
    </row>
    <row r="16588" spans="2:29" s="14" customFormat="1" x14ac:dyDescent="0.25">
      <c r="B16588"/>
      <c r="C16588"/>
      <c r="D16588"/>
      <c r="E16588"/>
      <c r="F16588"/>
      <c r="G16588"/>
      <c r="H16588"/>
      <c r="I16588"/>
      <c r="J16588"/>
      <c r="K16588" s="91"/>
      <c r="L16588" s="91"/>
      <c r="M16588" s="91"/>
      <c r="R16588"/>
      <c r="S16588"/>
      <c r="T16588"/>
      <c r="U16588"/>
      <c r="V16588"/>
      <c r="W16588"/>
      <c r="X16588"/>
      <c r="Y16588"/>
      <c r="Z16588"/>
      <c r="AA16588"/>
      <c r="AB16588"/>
      <c r="AC16588"/>
    </row>
    <row r="16589" spans="2:29" s="14" customFormat="1" x14ac:dyDescent="0.25">
      <c r="B16589"/>
      <c r="C16589"/>
      <c r="D16589"/>
      <c r="E16589"/>
      <c r="F16589"/>
      <c r="G16589"/>
      <c r="H16589"/>
      <c r="I16589"/>
      <c r="J16589"/>
      <c r="K16589" s="91"/>
      <c r="L16589" s="91"/>
      <c r="M16589" s="91"/>
      <c r="R16589"/>
      <c r="S16589"/>
      <c r="T16589"/>
      <c r="U16589"/>
      <c r="V16589"/>
      <c r="W16589"/>
      <c r="X16589"/>
      <c r="Y16589"/>
      <c r="Z16589"/>
      <c r="AA16589"/>
      <c r="AB16589"/>
      <c r="AC16589"/>
    </row>
    <row r="16590" spans="2:29" s="14" customFormat="1" x14ac:dyDescent="0.25">
      <c r="B16590"/>
      <c r="C16590"/>
      <c r="D16590"/>
      <c r="E16590"/>
      <c r="F16590"/>
      <c r="G16590"/>
      <c r="H16590"/>
      <c r="I16590"/>
      <c r="J16590"/>
      <c r="K16590" s="91"/>
      <c r="L16590" s="91"/>
      <c r="M16590" s="91"/>
      <c r="R16590"/>
      <c r="S16590"/>
      <c r="T16590"/>
      <c r="U16590"/>
      <c r="V16590"/>
      <c r="W16590"/>
      <c r="X16590"/>
      <c r="Y16590"/>
      <c r="Z16590"/>
      <c r="AA16590"/>
      <c r="AB16590"/>
      <c r="AC16590"/>
    </row>
    <row r="16591" spans="2:29" s="14" customFormat="1" x14ac:dyDescent="0.25">
      <c r="B16591"/>
      <c r="C16591"/>
      <c r="D16591"/>
      <c r="E16591"/>
      <c r="F16591"/>
      <c r="G16591"/>
      <c r="H16591"/>
      <c r="I16591"/>
      <c r="J16591"/>
      <c r="K16591" s="91"/>
      <c r="L16591" s="91"/>
      <c r="M16591" s="91"/>
      <c r="R16591"/>
      <c r="S16591"/>
      <c r="T16591"/>
      <c r="U16591"/>
      <c r="V16591"/>
      <c r="W16591"/>
      <c r="X16591"/>
      <c r="Y16591"/>
      <c r="Z16591"/>
      <c r="AA16591"/>
      <c r="AB16591"/>
      <c r="AC16591"/>
    </row>
    <row r="16592" spans="2:29" s="14" customFormat="1" x14ac:dyDescent="0.25">
      <c r="B16592"/>
      <c r="C16592"/>
      <c r="D16592"/>
      <c r="E16592"/>
      <c r="F16592"/>
      <c r="G16592"/>
      <c r="H16592"/>
      <c r="I16592"/>
      <c r="J16592"/>
      <c r="K16592" s="91"/>
      <c r="L16592" s="91"/>
      <c r="M16592" s="91"/>
      <c r="R16592"/>
      <c r="S16592"/>
      <c r="T16592"/>
      <c r="U16592"/>
      <c r="V16592"/>
      <c r="W16592"/>
      <c r="X16592"/>
      <c r="Y16592"/>
      <c r="Z16592"/>
      <c r="AA16592"/>
      <c r="AB16592"/>
      <c r="AC16592"/>
    </row>
    <row r="16593" spans="2:29" s="14" customFormat="1" x14ac:dyDescent="0.25">
      <c r="B16593"/>
      <c r="C16593"/>
      <c r="D16593"/>
      <c r="E16593"/>
      <c r="F16593"/>
      <c r="G16593"/>
      <c r="H16593"/>
      <c r="I16593"/>
      <c r="J16593"/>
      <c r="K16593" s="91"/>
      <c r="L16593" s="91"/>
      <c r="M16593" s="91"/>
      <c r="R16593"/>
      <c r="S16593"/>
      <c r="T16593"/>
      <c r="U16593"/>
      <c r="V16593"/>
      <c r="W16593"/>
      <c r="X16593"/>
      <c r="Y16593"/>
      <c r="Z16593"/>
      <c r="AA16593"/>
      <c r="AB16593"/>
      <c r="AC16593"/>
    </row>
    <row r="16594" spans="2:29" s="14" customFormat="1" x14ac:dyDescent="0.25">
      <c r="B16594"/>
      <c r="C16594"/>
      <c r="D16594"/>
      <c r="E16594"/>
      <c r="F16594"/>
      <c r="G16594"/>
      <c r="H16594"/>
      <c r="I16594"/>
      <c r="J16594"/>
      <c r="K16594" s="91"/>
      <c r="L16594" s="91"/>
      <c r="M16594" s="91"/>
      <c r="R16594"/>
      <c r="S16594"/>
      <c r="T16594"/>
      <c r="U16594"/>
      <c r="V16594"/>
      <c r="W16594"/>
      <c r="X16594"/>
      <c r="Y16594"/>
      <c r="Z16594"/>
      <c r="AA16594"/>
      <c r="AB16594"/>
      <c r="AC16594"/>
    </row>
    <row r="16595" spans="2:29" s="14" customFormat="1" x14ac:dyDescent="0.25">
      <c r="B16595"/>
      <c r="C16595"/>
      <c r="D16595"/>
      <c r="E16595"/>
      <c r="F16595"/>
      <c r="G16595"/>
      <c r="H16595"/>
      <c r="I16595"/>
      <c r="J16595"/>
      <c r="K16595" s="91"/>
      <c r="L16595" s="91"/>
      <c r="M16595" s="91"/>
      <c r="R16595"/>
      <c r="S16595"/>
      <c r="T16595"/>
      <c r="U16595"/>
      <c r="V16595"/>
      <c r="W16595"/>
      <c r="X16595"/>
      <c r="Y16595"/>
      <c r="Z16595"/>
      <c r="AA16595"/>
      <c r="AB16595"/>
      <c r="AC16595"/>
    </row>
    <row r="16596" spans="2:29" s="14" customFormat="1" x14ac:dyDescent="0.25">
      <c r="B16596"/>
      <c r="C16596"/>
      <c r="D16596"/>
      <c r="E16596"/>
      <c r="F16596"/>
      <c r="G16596"/>
      <c r="H16596"/>
      <c r="I16596"/>
      <c r="J16596"/>
      <c r="K16596" s="91"/>
      <c r="L16596" s="91"/>
      <c r="M16596" s="91"/>
      <c r="R16596"/>
      <c r="S16596"/>
      <c r="T16596"/>
      <c r="U16596"/>
      <c r="V16596"/>
      <c r="W16596"/>
      <c r="X16596"/>
      <c r="Y16596"/>
      <c r="Z16596"/>
      <c r="AA16596"/>
      <c r="AB16596"/>
      <c r="AC16596"/>
    </row>
    <row r="16597" spans="2:29" s="14" customFormat="1" x14ac:dyDescent="0.25">
      <c r="B16597"/>
      <c r="C16597"/>
      <c r="D16597"/>
      <c r="E16597"/>
      <c r="F16597"/>
      <c r="G16597"/>
      <c r="H16597"/>
      <c r="I16597"/>
      <c r="J16597"/>
      <c r="K16597" s="91"/>
      <c r="L16597" s="91"/>
      <c r="M16597" s="91"/>
      <c r="R16597"/>
      <c r="S16597"/>
      <c r="T16597"/>
      <c r="U16597"/>
      <c r="V16597"/>
      <c r="W16597"/>
      <c r="X16597"/>
      <c r="Y16597"/>
      <c r="Z16597"/>
      <c r="AA16597"/>
      <c r="AB16597"/>
      <c r="AC16597"/>
    </row>
    <row r="16598" spans="2:29" s="14" customFormat="1" x14ac:dyDescent="0.25">
      <c r="B16598"/>
      <c r="C16598"/>
      <c r="D16598"/>
      <c r="E16598"/>
      <c r="F16598"/>
      <c r="G16598"/>
      <c r="H16598"/>
      <c r="I16598"/>
      <c r="J16598"/>
      <c r="K16598" s="91"/>
      <c r="L16598" s="91"/>
      <c r="M16598" s="91"/>
      <c r="R16598"/>
      <c r="S16598"/>
      <c r="T16598"/>
      <c r="U16598"/>
      <c r="V16598"/>
      <c r="W16598"/>
      <c r="X16598"/>
      <c r="Y16598"/>
      <c r="Z16598"/>
      <c r="AA16598"/>
      <c r="AB16598"/>
      <c r="AC16598"/>
    </row>
    <row r="16599" spans="2:29" s="14" customFormat="1" x14ac:dyDescent="0.25">
      <c r="B16599"/>
      <c r="C16599"/>
      <c r="D16599"/>
      <c r="E16599"/>
      <c r="F16599"/>
      <c r="G16599"/>
      <c r="H16599"/>
      <c r="I16599"/>
      <c r="J16599"/>
      <c r="K16599" s="91"/>
      <c r="L16599" s="91"/>
      <c r="M16599" s="91"/>
      <c r="R16599"/>
      <c r="S16599"/>
      <c r="T16599"/>
      <c r="U16599"/>
      <c r="V16599"/>
      <c r="W16599"/>
      <c r="X16599"/>
      <c r="Y16599"/>
      <c r="Z16599"/>
      <c r="AA16599"/>
      <c r="AB16599"/>
      <c r="AC16599"/>
    </row>
    <row r="16600" spans="2:29" s="14" customFormat="1" x14ac:dyDescent="0.25">
      <c r="B16600"/>
      <c r="C16600"/>
      <c r="D16600"/>
      <c r="E16600"/>
      <c r="F16600"/>
      <c r="G16600"/>
      <c r="H16600"/>
      <c r="I16600"/>
      <c r="J16600"/>
      <c r="K16600" s="91"/>
      <c r="L16600" s="91"/>
      <c r="M16600" s="91"/>
      <c r="R16600"/>
      <c r="S16600"/>
      <c r="T16600"/>
      <c r="U16600"/>
      <c r="V16600"/>
      <c r="W16600"/>
      <c r="X16600"/>
      <c r="Y16600"/>
      <c r="Z16600"/>
      <c r="AA16600"/>
      <c r="AB16600"/>
      <c r="AC16600"/>
    </row>
    <row r="16601" spans="2:29" s="14" customFormat="1" x14ac:dyDescent="0.25">
      <c r="B16601"/>
      <c r="C16601"/>
      <c r="D16601"/>
      <c r="E16601"/>
      <c r="F16601"/>
      <c r="G16601"/>
      <c r="H16601"/>
      <c r="I16601"/>
      <c r="J16601"/>
      <c r="K16601" s="91"/>
      <c r="L16601" s="91"/>
      <c r="M16601" s="91"/>
      <c r="R16601"/>
      <c r="S16601"/>
      <c r="T16601"/>
      <c r="U16601"/>
      <c r="V16601"/>
      <c r="W16601"/>
      <c r="X16601"/>
      <c r="Y16601"/>
      <c r="Z16601"/>
      <c r="AA16601"/>
      <c r="AB16601"/>
      <c r="AC16601"/>
    </row>
    <row r="16602" spans="2:29" s="14" customFormat="1" x14ac:dyDescent="0.25">
      <c r="B16602"/>
      <c r="C16602"/>
      <c r="D16602"/>
      <c r="E16602"/>
      <c r="F16602"/>
      <c r="G16602"/>
      <c r="H16602"/>
      <c r="I16602"/>
      <c r="J16602"/>
      <c r="K16602" s="91"/>
      <c r="L16602" s="91"/>
      <c r="M16602" s="91"/>
      <c r="R16602"/>
      <c r="S16602"/>
      <c r="T16602"/>
      <c r="U16602"/>
      <c r="V16602"/>
      <c r="W16602"/>
      <c r="X16602"/>
      <c r="Y16602"/>
      <c r="Z16602"/>
      <c r="AA16602"/>
      <c r="AB16602"/>
      <c r="AC16602"/>
    </row>
    <row r="16603" spans="2:29" s="14" customFormat="1" x14ac:dyDescent="0.25">
      <c r="B16603"/>
      <c r="C16603"/>
      <c r="D16603"/>
      <c r="E16603"/>
      <c r="F16603"/>
      <c r="G16603"/>
      <c r="H16603"/>
      <c r="I16603"/>
      <c r="J16603"/>
      <c r="K16603" s="91"/>
      <c r="L16603" s="91"/>
      <c r="M16603" s="91"/>
      <c r="R16603"/>
      <c r="S16603"/>
      <c r="T16603"/>
      <c r="U16603"/>
      <c r="V16603"/>
      <c r="W16603"/>
      <c r="X16603"/>
      <c r="Y16603"/>
      <c r="Z16603"/>
      <c r="AA16603"/>
      <c r="AB16603"/>
      <c r="AC16603"/>
    </row>
    <row r="16604" spans="2:29" s="14" customFormat="1" x14ac:dyDescent="0.25">
      <c r="B16604"/>
      <c r="C16604"/>
      <c r="D16604"/>
      <c r="E16604"/>
      <c r="F16604"/>
      <c r="G16604"/>
      <c r="H16604"/>
      <c r="I16604"/>
      <c r="J16604"/>
      <c r="K16604" s="91"/>
      <c r="L16604" s="91"/>
      <c r="M16604" s="91"/>
      <c r="R16604"/>
      <c r="S16604"/>
      <c r="T16604"/>
      <c r="U16604"/>
      <c r="V16604"/>
      <c r="W16604"/>
      <c r="X16604"/>
      <c r="Y16604"/>
      <c r="Z16604"/>
      <c r="AA16604"/>
      <c r="AB16604"/>
      <c r="AC16604"/>
    </row>
    <row r="16605" spans="2:29" s="14" customFormat="1" x14ac:dyDescent="0.25">
      <c r="B16605"/>
      <c r="C16605"/>
      <c r="D16605"/>
      <c r="E16605"/>
      <c r="F16605"/>
      <c r="G16605"/>
      <c r="H16605"/>
      <c r="I16605"/>
      <c r="J16605"/>
      <c r="K16605" s="91"/>
      <c r="L16605" s="91"/>
      <c r="M16605" s="91"/>
      <c r="R16605"/>
      <c r="S16605"/>
      <c r="T16605"/>
      <c r="U16605"/>
      <c r="V16605"/>
      <c r="W16605"/>
      <c r="X16605"/>
      <c r="Y16605"/>
      <c r="Z16605"/>
      <c r="AA16605"/>
      <c r="AB16605"/>
      <c r="AC16605"/>
    </row>
    <row r="16606" spans="2:29" s="14" customFormat="1" x14ac:dyDescent="0.25">
      <c r="B16606"/>
      <c r="C16606"/>
      <c r="D16606"/>
      <c r="E16606"/>
      <c r="F16606"/>
      <c r="G16606"/>
      <c r="H16606"/>
      <c r="I16606"/>
      <c r="J16606"/>
      <c r="K16606" s="91"/>
      <c r="L16606" s="91"/>
      <c r="M16606" s="91"/>
      <c r="R16606"/>
      <c r="S16606"/>
      <c r="T16606"/>
      <c r="U16606"/>
      <c r="V16606"/>
      <c r="W16606"/>
      <c r="X16606"/>
      <c r="Y16606"/>
      <c r="Z16606"/>
      <c r="AA16606"/>
      <c r="AB16606"/>
      <c r="AC16606"/>
    </row>
    <row r="16607" spans="2:29" s="14" customFormat="1" x14ac:dyDescent="0.25">
      <c r="B16607"/>
      <c r="C16607"/>
      <c r="D16607"/>
      <c r="E16607"/>
      <c r="F16607"/>
      <c r="G16607"/>
      <c r="H16607"/>
      <c r="I16607"/>
      <c r="J16607"/>
      <c r="K16607" s="91"/>
      <c r="L16607" s="91"/>
      <c r="M16607" s="91"/>
      <c r="R16607"/>
      <c r="S16607"/>
      <c r="T16607"/>
      <c r="U16607"/>
      <c r="V16607"/>
      <c r="W16607"/>
      <c r="X16607"/>
      <c r="Y16607"/>
      <c r="Z16607"/>
      <c r="AA16607"/>
      <c r="AB16607"/>
      <c r="AC16607"/>
    </row>
    <row r="16608" spans="2:29" s="14" customFormat="1" x14ac:dyDescent="0.25">
      <c r="B16608"/>
      <c r="C16608"/>
      <c r="D16608"/>
      <c r="E16608"/>
      <c r="F16608"/>
      <c r="G16608"/>
      <c r="H16608"/>
      <c r="I16608"/>
      <c r="J16608"/>
      <c r="K16608" s="91"/>
      <c r="L16608" s="91"/>
      <c r="M16608" s="91"/>
      <c r="R16608"/>
      <c r="S16608"/>
      <c r="T16608"/>
      <c r="U16608"/>
      <c r="V16608"/>
      <c r="W16608"/>
      <c r="X16608"/>
      <c r="Y16608"/>
      <c r="Z16608"/>
      <c r="AA16608"/>
      <c r="AB16608"/>
      <c r="AC16608"/>
    </row>
    <row r="16609" spans="2:29" s="14" customFormat="1" x14ac:dyDescent="0.25">
      <c r="B16609"/>
      <c r="C16609"/>
      <c r="D16609"/>
      <c r="E16609"/>
      <c r="F16609"/>
      <c r="G16609"/>
      <c r="H16609"/>
      <c r="I16609"/>
      <c r="J16609"/>
      <c r="K16609" s="91"/>
      <c r="L16609" s="91"/>
      <c r="M16609" s="91"/>
      <c r="R16609"/>
      <c r="S16609"/>
      <c r="T16609"/>
      <c r="U16609"/>
      <c r="V16609"/>
      <c r="W16609"/>
      <c r="X16609"/>
      <c r="Y16609"/>
      <c r="Z16609"/>
      <c r="AA16609"/>
      <c r="AB16609"/>
      <c r="AC16609"/>
    </row>
    <row r="16610" spans="2:29" s="14" customFormat="1" x14ac:dyDescent="0.25">
      <c r="B16610"/>
      <c r="C16610"/>
      <c r="D16610"/>
      <c r="E16610"/>
      <c r="F16610"/>
      <c r="G16610"/>
      <c r="H16610"/>
      <c r="I16610"/>
      <c r="J16610"/>
      <c r="K16610" s="91"/>
      <c r="L16610" s="91"/>
      <c r="M16610" s="91"/>
      <c r="R16610"/>
      <c r="S16610"/>
      <c r="T16610"/>
      <c r="U16610"/>
      <c r="V16610"/>
      <c r="W16610"/>
      <c r="X16610"/>
      <c r="Y16610"/>
      <c r="Z16610"/>
      <c r="AA16610"/>
      <c r="AB16610"/>
      <c r="AC16610"/>
    </row>
    <row r="16611" spans="2:29" s="14" customFormat="1" x14ac:dyDescent="0.25">
      <c r="B16611"/>
      <c r="C16611"/>
      <c r="D16611"/>
      <c r="E16611"/>
      <c r="F16611"/>
      <c r="G16611"/>
      <c r="H16611"/>
      <c r="I16611"/>
      <c r="J16611"/>
      <c r="K16611" s="91"/>
      <c r="L16611" s="91"/>
      <c r="M16611" s="91"/>
      <c r="R16611"/>
      <c r="S16611"/>
      <c r="T16611"/>
      <c r="U16611"/>
      <c r="V16611"/>
      <c r="W16611"/>
      <c r="X16611"/>
      <c r="Y16611"/>
      <c r="Z16611"/>
      <c r="AA16611"/>
      <c r="AB16611"/>
      <c r="AC16611"/>
    </row>
    <row r="16612" spans="2:29" s="14" customFormat="1" x14ac:dyDescent="0.25">
      <c r="B16612"/>
      <c r="C16612"/>
      <c r="D16612"/>
      <c r="E16612"/>
      <c r="F16612"/>
      <c r="G16612"/>
      <c r="H16612"/>
      <c r="I16612"/>
      <c r="J16612"/>
      <c r="K16612" s="91"/>
      <c r="L16612" s="91"/>
      <c r="M16612" s="91"/>
      <c r="R16612"/>
      <c r="S16612"/>
      <c r="T16612"/>
      <c r="U16612"/>
      <c r="V16612"/>
      <c r="W16612"/>
      <c r="X16612"/>
      <c r="Y16612"/>
      <c r="Z16612"/>
      <c r="AA16612"/>
      <c r="AB16612"/>
      <c r="AC16612"/>
    </row>
    <row r="16613" spans="2:29" s="14" customFormat="1" x14ac:dyDescent="0.25">
      <c r="B16613"/>
      <c r="C16613"/>
      <c r="D16613"/>
      <c r="E16613"/>
      <c r="F16613"/>
      <c r="G16613"/>
      <c r="H16613"/>
      <c r="I16613"/>
      <c r="J16613"/>
      <c r="K16613" s="91"/>
      <c r="L16613" s="91"/>
      <c r="M16613" s="91"/>
      <c r="R16613"/>
      <c r="S16613"/>
      <c r="T16613"/>
      <c r="U16613"/>
      <c r="V16613"/>
      <c r="W16613"/>
      <c r="X16613"/>
      <c r="Y16613"/>
      <c r="Z16613"/>
      <c r="AA16613"/>
      <c r="AB16613"/>
      <c r="AC16613"/>
    </row>
    <row r="16614" spans="2:29" s="14" customFormat="1" x14ac:dyDescent="0.25">
      <c r="B16614"/>
      <c r="C16614"/>
      <c r="D16614"/>
      <c r="E16614"/>
      <c r="F16614"/>
      <c r="G16614"/>
      <c r="H16614"/>
      <c r="I16614"/>
      <c r="J16614"/>
      <c r="K16614" s="91"/>
      <c r="L16614" s="91"/>
      <c r="M16614" s="91"/>
      <c r="R16614"/>
      <c r="S16614"/>
      <c r="T16614"/>
      <c r="U16614"/>
      <c r="V16614"/>
      <c r="W16614"/>
      <c r="X16614"/>
      <c r="Y16614"/>
      <c r="Z16614"/>
      <c r="AA16614"/>
      <c r="AB16614"/>
      <c r="AC16614"/>
    </row>
    <row r="16615" spans="2:29" s="14" customFormat="1" x14ac:dyDescent="0.25">
      <c r="B16615"/>
      <c r="C16615"/>
      <c r="D16615"/>
      <c r="E16615"/>
      <c r="F16615"/>
      <c r="G16615"/>
      <c r="H16615"/>
      <c r="I16615"/>
      <c r="J16615"/>
      <c r="K16615" s="91"/>
      <c r="L16615" s="91"/>
      <c r="M16615" s="91"/>
      <c r="R16615"/>
      <c r="S16615"/>
      <c r="T16615"/>
      <c r="U16615"/>
      <c r="V16615"/>
      <c r="W16615"/>
      <c r="X16615"/>
      <c r="Y16615"/>
      <c r="Z16615"/>
      <c r="AA16615"/>
      <c r="AB16615"/>
      <c r="AC16615"/>
    </row>
    <row r="16616" spans="2:29" s="14" customFormat="1" x14ac:dyDescent="0.25">
      <c r="B16616"/>
      <c r="C16616"/>
      <c r="D16616"/>
      <c r="E16616"/>
      <c r="F16616"/>
      <c r="G16616"/>
      <c r="H16616"/>
      <c r="I16616"/>
      <c r="J16616"/>
      <c r="K16616" s="91"/>
      <c r="L16616" s="91"/>
      <c r="M16616" s="91"/>
      <c r="R16616"/>
      <c r="S16616"/>
      <c r="T16616"/>
      <c r="U16616"/>
      <c r="V16616"/>
      <c r="W16616"/>
      <c r="X16616"/>
      <c r="Y16616"/>
      <c r="Z16616"/>
      <c r="AA16616"/>
      <c r="AB16616"/>
      <c r="AC16616"/>
    </row>
    <row r="16617" spans="2:29" s="14" customFormat="1" x14ac:dyDescent="0.25">
      <c r="B16617"/>
      <c r="C16617"/>
      <c r="D16617"/>
      <c r="E16617"/>
      <c r="F16617"/>
      <c r="G16617"/>
      <c r="H16617"/>
      <c r="I16617"/>
      <c r="J16617"/>
      <c r="K16617" s="91"/>
      <c r="L16617" s="91"/>
      <c r="M16617" s="91"/>
      <c r="R16617"/>
      <c r="S16617"/>
      <c r="T16617"/>
      <c r="U16617"/>
      <c r="V16617"/>
      <c r="W16617"/>
      <c r="X16617"/>
      <c r="Y16617"/>
      <c r="Z16617"/>
      <c r="AA16617"/>
      <c r="AB16617"/>
      <c r="AC16617"/>
    </row>
    <row r="16618" spans="2:29" s="14" customFormat="1" x14ac:dyDescent="0.25">
      <c r="B16618"/>
      <c r="C16618"/>
      <c r="D16618"/>
      <c r="E16618"/>
      <c r="F16618"/>
      <c r="G16618"/>
      <c r="H16618"/>
      <c r="I16618"/>
      <c r="J16618"/>
      <c r="K16618" s="91"/>
      <c r="L16618" s="91"/>
      <c r="M16618" s="91"/>
      <c r="R16618"/>
      <c r="S16618"/>
      <c r="T16618"/>
      <c r="U16618"/>
      <c r="V16618"/>
      <c r="W16618"/>
      <c r="X16618"/>
      <c r="Y16618"/>
      <c r="Z16618"/>
      <c r="AA16618"/>
      <c r="AB16618"/>
      <c r="AC16618"/>
    </row>
    <row r="16619" spans="2:29" s="14" customFormat="1" x14ac:dyDescent="0.25">
      <c r="B16619"/>
      <c r="C16619"/>
      <c r="D16619"/>
      <c r="E16619"/>
      <c r="F16619"/>
      <c r="G16619"/>
      <c r="H16619"/>
      <c r="I16619"/>
      <c r="J16619"/>
      <c r="K16619" s="91"/>
      <c r="L16619" s="91"/>
      <c r="M16619" s="91"/>
      <c r="R16619"/>
      <c r="S16619"/>
      <c r="T16619"/>
      <c r="U16619"/>
      <c r="V16619"/>
      <c r="W16619"/>
      <c r="X16619"/>
      <c r="Y16619"/>
      <c r="Z16619"/>
      <c r="AA16619"/>
      <c r="AB16619"/>
      <c r="AC16619"/>
    </row>
    <row r="16620" spans="2:29" s="14" customFormat="1" x14ac:dyDescent="0.25">
      <c r="B16620"/>
      <c r="C16620"/>
      <c r="D16620"/>
      <c r="E16620"/>
      <c r="F16620"/>
      <c r="G16620"/>
      <c r="H16620"/>
      <c r="I16620"/>
      <c r="J16620"/>
      <c r="K16620" s="91"/>
      <c r="L16620" s="91"/>
      <c r="M16620" s="91"/>
      <c r="R16620"/>
      <c r="S16620"/>
      <c r="T16620"/>
      <c r="U16620"/>
      <c r="V16620"/>
      <c r="W16620"/>
      <c r="X16620"/>
      <c r="Y16620"/>
      <c r="Z16620"/>
      <c r="AA16620"/>
      <c r="AB16620"/>
      <c r="AC16620"/>
    </row>
    <row r="16621" spans="2:29" s="14" customFormat="1" x14ac:dyDescent="0.25">
      <c r="B16621"/>
      <c r="C16621"/>
      <c r="D16621"/>
      <c r="E16621"/>
      <c r="F16621"/>
      <c r="G16621"/>
      <c r="H16621"/>
      <c r="I16621"/>
      <c r="J16621"/>
      <c r="K16621" s="91"/>
      <c r="L16621" s="91"/>
      <c r="M16621" s="91"/>
      <c r="R16621"/>
      <c r="S16621"/>
      <c r="T16621"/>
      <c r="U16621"/>
      <c r="V16621"/>
      <c r="W16621"/>
      <c r="X16621"/>
      <c r="Y16621"/>
      <c r="Z16621"/>
      <c r="AA16621"/>
      <c r="AB16621"/>
      <c r="AC16621"/>
    </row>
    <row r="16622" spans="2:29" s="14" customFormat="1" x14ac:dyDescent="0.25">
      <c r="B16622"/>
      <c r="C16622"/>
      <c r="D16622"/>
      <c r="E16622"/>
      <c r="F16622"/>
      <c r="G16622"/>
      <c r="H16622"/>
      <c r="I16622"/>
      <c r="J16622"/>
      <c r="K16622" s="91"/>
      <c r="L16622" s="91"/>
      <c r="M16622" s="91"/>
      <c r="R16622"/>
      <c r="S16622"/>
      <c r="T16622"/>
      <c r="U16622"/>
      <c r="V16622"/>
      <c r="W16622"/>
      <c r="X16622"/>
      <c r="Y16622"/>
      <c r="Z16622"/>
      <c r="AA16622"/>
      <c r="AB16622"/>
      <c r="AC16622"/>
    </row>
    <row r="16623" spans="2:29" s="14" customFormat="1" x14ac:dyDescent="0.25">
      <c r="B16623"/>
      <c r="C16623"/>
      <c r="D16623"/>
      <c r="E16623"/>
      <c r="F16623"/>
      <c r="G16623"/>
      <c r="H16623"/>
      <c r="I16623"/>
      <c r="J16623"/>
      <c r="K16623" s="91"/>
      <c r="L16623" s="91"/>
      <c r="M16623" s="91"/>
      <c r="R16623"/>
      <c r="S16623"/>
      <c r="T16623"/>
      <c r="U16623"/>
      <c r="V16623"/>
      <c r="W16623"/>
      <c r="X16623"/>
      <c r="Y16623"/>
      <c r="Z16623"/>
      <c r="AA16623"/>
      <c r="AB16623"/>
      <c r="AC16623"/>
    </row>
    <row r="16624" spans="2:29" s="14" customFormat="1" x14ac:dyDescent="0.25">
      <c r="B16624"/>
      <c r="C16624"/>
      <c r="D16624"/>
      <c r="E16624"/>
      <c r="F16624"/>
      <c r="G16624"/>
      <c r="H16624"/>
      <c r="I16624"/>
      <c r="J16624"/>
      <c r="K16624" s="91"/>
      <c r="L16624" s="91"/>
      <c r="M16624" s="91"/>
      <c r="R16624"/>
      <c r="S16624"/>
      <c r="T16624"/>
      <c r="U16624"/>
      <c r="V16624"/>
      <c r="W16624"/>
      <c r="X16624"/>
      <c r="Y16624"/>
      <c r="Z16624"/>
      <c r="AA16624"/>
      <c r="AB16624"/>
      <c r="AC16624"/>
    </row>
    <row r="16625" spans="2:29" s="14" customFormat="1" x14ac:dyDescent="0.25">
      <c r="B16625"/>
      <c r="C16625"/>
      <c r="D16625"/>
      <c r="E16625"/>
      <c r="F16625"/>
      <c r="G16625"/>
      <c r="H16625"/>
      <c r="I16625"/>
      <c r="J16625"/>
      <c r="K16625" s="91"/>
      <c r="L16625" s="91"/>
      <c r="M16625" s="91"/>
      <c r="R16625"/>
      <c r="S16625"/>
      <c r="T16625"/>
      <c r="U16625"/>
      <c r="V16625"/>
      <c r="W16625"/>
      <c r="X16625"/>
      <c r="Y16625"/>
      <c r="Z16625"/>
      <c r="AA16625"/>
      <c r="AB16625"/>
      <c r="AC16625"/>
    </row>
    <row r="16626" spans="2:29" s="14" customFormat="1" x14ac:dyDescent="0.25">
      <c r="B16626"/>
      <c r="C16626"/>
      <c r="D16626"/>
      <c r="E16626"/>
      <c r="F16626"/>
      <c r="G16626"/>
      <c r="H16626"/>
      <c r="I16626"/>
      <c r="J16626"/>
      <c r="K16626" s="91"/>
      <c r="L16626" s="91"/>
      <c r="M16626" s="91"/>
      <c r="R16626"/>
      <c r="S16626"/>
      <c r="T16626"/>
      <c r="U16626"/>
      <c r="V16626"/>
      <c r="W16626"/>
      <c r="X16626"/>
      <c r="Y16626"/>
      <c r="Z16626"/>
      <c r="AA16626"/>
      <c r="AB16626"/>
      <c r="AC16626"/>
    </row>
    <row r="16627" spans="2:29" s="14" customFormat="1" x14ac:dyDescent="0.25">
      <c r="B16627"/>
      <c r="C16627"/>
      <c r="D16627"/>
      <c r="E16627"/>
      <c r="F16627"/>
      <c r="G16627"/>
      <c r="H16627"/>
      <c r="I16627"/>
      <c r="J16627"/>
      <c r="K16627" s="91"/>
      <c r="L16627" s="91"/>
      <c r="M16627" s="91"/>
      <c r="R16627"/>
      <c r="S16627"/>
      <c r="T16627"/>
      <c r="U16627"/>
      <c r="V16627"/>
      <c r="W16627"/>
      <c r="X16627"/>
      <c r="Y16627"/>
      <c r="Z16627"/>
      <c r="AA16627"/>
      <c r="AB16627"/>
      <c r="AC16627"/>
    </row>
    <row r="16628" spans="2:29" s="14" customFormat="1" x14ac:dyDescent="0.25">
      <c r="B16628"/>
      <c r="C16628"/>
      <c r="D16628"/>
      <c r="E16628"/>
      <c r="F16628"/>
      <c r="G16628"/>
      <c r="H16628"/>
      <c r="I16628"/>
      <c r="J16628"/>
      <c r="K16628" s="91"/>
      <c r="L16628" s="91"/>
      <c r="M16628" s="91"/>
      <c r="R16628"/>
      <c r="S16628"/>
      <c r="T16628"/>
      <c r="U16628"/>
      <c r="V16628"/>
      <c r="W16628"/>
      <c r="X16628"/>
      <c r="Y16628"/>
      <c r="Z16628"/>
      <c r="AA16628"/>
      <c r="AB16628"/>
      <c r="AC16628"/>
    </row>
    <row r="16629" spans="2:29" s="14" customFormat="1" x14ac:dyDescent="0.25">
      <c r="B16629"/>
      <c r="C16629"/>
      <c r="D16629"/>
      <c r="E16629"/>
      <c r="F16629"/>
      <c r="G16629"/>
      <c r="H16629"/>
      <c r="I16629"/>
      <c r="J16629"/>
      <c r="K16629" s="91"/>
      <c r="L16629" s="91"/>
      <c r="M16629" s="91"/>
      <c r="R16629"/>
      <c r="S16629"/>
      <c r="T16629"/>
      <c r="U16629"/>
      <c r="V16629"/>
      <c r="W16629"/>
      <c r="X16629"/>
      <c r="Y16629"/>
      <c r="Z16629"/>
      <c r="AA16629"/>
      <c r="AB16629"/>
      <c r="AC16629"/>
    </row>
    <row r="16630" spans="2:29" s="14" customFormat="1" x14ac:dyDescent="0.25">
      <c r="B16630"/>
      <c r="C16630"/>
      <c r="D16630"/>
      <c r="E16630"/>
      <c r="F16630"/>
      <c r="G16630"/>
      <c r="H16630"/>
      <c r="I16630"/>
      <c r="J16630"/>
      <c r="K16630" s="91"/>
      <c r="L16630" s="91"/>
      <c r="M16630" s="91"/>
      <c r="R16630"/>
      <c r="S16630"/>
      <c r="T16630"/>
      <c r="U16630"/>
      <c r="V16630"/>
      <c r="W16630"/>
      <c r="X16630"/>
      <c r="Y16630"/>
      <c r="Z16630"/>
      <c r="AA16630"/>
      <c r="AB16630"/>
      <c r="AC16630"/>
    </row>
    <row r="16631" spans="2:29" s="14" customFormat="1" x14ac:dyDescent="0.25">
      <c r="B16631"/>
      <c r="C16631"/>
      <c r="D16631"/>
      <c r="E16631"/>
      <c r="F16631"/>
      <c r="G16631"/>
      <c r="H16631"/>
      <c r="I16631"/>
      <c r="J16631"/>
      <c r="K16631" s="91"/>
      <c r="L16631" s="91"/>
      <c r="M16631" s="91"/>
      <c r="R16631"/>
      <c r="S16631"/>
      <c r="T16631"/>
      <c r="U16631"/>
      <c r="V16631"/>
      <c r="W16631"/>
      <c r="X16631"/>
      <c r="Y16631"/>
      <c r="Z16631"/>
      <c r="AA16631"/>
      <c r="AB16631"/>
      <c r="AC16631"/>
    </row>
    <row r="16632" spans="2:29" s="14" customFormat="1" x14ac:dyDescent="0.25">
      <c r="B16632"/>
      <c r="C16632"/>
      <c r="D16632"/>
      <c r="E16632"/>
      <c r="F16632"/>
      <c r="G16632"/>
      <c r="H16632"/>
      <c r="I16632"/>
      <c r="J16632"/>
      <c r="K16632" s="91"/>
      <c r="L16632" s="91"/>
      <c r="M16632" s="91"/>
      <c r="R16632"/>
      <c r="S16632"/>
      <c r="T16632"/>
      <c r="U16632"/>
      <c r="V16632"/>
      <c r="W16632"/>
      <c r="X16632"/>
      <c r="Y16632"/>
      <c r="Z16632"/>
      <c r="AA16632"/>
      <c r="AB16632"/>
      <c r="AC16632"/>
    </row>
    <row r="16633" spans="2:29" s="14" customFormat="1" x14ac:dyDescent="0.25">
      <c r="B16633"/>
      <c r="C16633"/>
      <c r="D16633"/>
      <c r="E16633"/>
      <c r="F16633"/>
      <c r="G16633"/>
      <c r="H16633"/>
      <c r="I16633"/>
      <c r="J16633"/>
      <c r="K16633" s="91"/>
      <c r="L16633" s="91"/>
      <c r="M16633" s="91"/>
      <c r="R16633"/>
      <c r="S16633"/>
      <c r="T16633"/>
      <c r="U16633"/>
      <c r="V16633"/>
      <c r="W16633"/>
      <c r="X16633"/>
      <c r="Y16633"/>
      <c r="Z16633"/>
      <c r="AA16633"/>
      <c r="AB16633"/>
      <c r="AC16633"/>
    </row>
    <row r="16634" spans="2:29" s="14" customFormat="1" x14ac:dyDescent="0.25">
      <c r="B16634"/>
      <c r="C16634"/>
      <c r="D16634"/>
      <c r="E16634"/>
      <c r="F16634"/>
      <c r="G16634"/>
      <c r="H16634"/>
      <c r="I16634"/>
      <c r="J16634"/>
      <c r="K16634" s="91"/>
      <c r="L16634" s="91"/>
      <c r="M16634" s="91"/>
      <c r="R16634"/>
      <c r="S16634"/>
      <c r="T16634"/>
      <c r="U16634"/>
      <c r="V16634"/>
      <c r="W16634"/>
      <c r="X16634"/>
      <c r="Y16634"/>
      <c r="Z16634"/>
      <c r="AA16634"/>
      <c r="AB16634"/>
      <c r="AC16634"/>
    </row>
    <row r="16635" spans="2:29" s="14" customFormat="1" x14ac:dyDescent="0.25">
      <c r="B16635"/>
      <c r="C16635"/>
      <c r="D16635"/>
      <c r="E16635"/>
      <c r="F16635"/>
      <c r="G16635"/>
      <c r="H16635"/>
      <c r="I16635"/>
      <c r="J16635"/>
      <c r="K16635" s="91"/>
      <c r="L16635" s="91"/>
      <c r="M16635" s="91"/>
      <c r="R16635"/>
      <c r="S16635"/>
      <c r="T16635"/>
      <c r="U16635"/>
      <c r="V16635"/>
      <c r="W16635"/>
      <c r="X16635"/>
      <c r="Y16635"/>
      <c r="Z16635"/>
      <c r="AA16635"/>
      <c r="AB16635"/>
      <c r="AC16635"/>
    </row>
    <row r="16636" spans="2:29" s="14" customFormat="1" x14ac:dyDescent="0.25">
      <c r="B16636"/>
      <c r="C16636"/>
      <c r="D16636"/>
      <c r="E16636"/>
      <c r="F16636"/>
      <c r="G16636"/>
      <c r="H16636"/>
      <c r="I16636"/>
      <c r="J16636"/>
      <c r="K16636" s="91"/>
      <c r="L16636" s="91"/>
      <c r="M16636" s="91"/>
      <c r="R16636"/>
      <c r="S16636"/>
      <c r="T16636"/>
      <c r="U16636"/>
      <c r="V16636"/>
      <c r="W16636"/>
      <c r="X16636"/>
      <c r="Y16636"/>
      <c r="Z16636"/>
      <c r="AA16636"/>
      <c r="AB16636"/>
      <c r="AC16636"/>
    </row>
    <row r="16637" spans="2:29" s="14" customFormat="1" x14ac:dyDescent="0.25">
      <c r="B16637"/>
      <c r="C16637"/>
      <c r="D16637"/>
      <c r="E16637"/>
      <c r="F16637"/>
      <c r="G16637"/>
      <c r="H16637"/>
      <c r="I16637"/>
      <c r="J16637"/>
      <c r="K16637" s="91"/>
      <c r="L16637" s="91"/>
      <c r="M16637" s="91"/>
      <c r="R16637"/>
      <c r="S16637"/>
      <c r="T16637"/>
      <c r="U16637"/>
      <c r="V16637"/>
      <c r="W16637"/>
      <c r="X16637"/>
      <c r="Y16637"/>
      <c r="Z16637"/>
      <c r="AA16637"/>
      <c r="AB16637"/>
      <c r="AC16637"/>
    </row>
    <row r="16638" spans="2:29" s="14" customFormat="1" x14ac:dyDescent="0.25">
      <c r="B16638"/>
      <c r="C16638"/>
      <c r="D16638"/>
      <c r="E16638"/>
      <c r="F16638"/>
      <c r="G16638"/>
      <c r="H16638"/>
      <c r="I16638"/>
      <c r="J16638"/>
      <c r="K16638" s="91"/>
      <c r="L16638" s="91"/>
      <c r="M16638" s="91"/>
      <c r="R16638"/>
      <c r="S16638"/>
      <c r="T16638"/>
      <c r="U16638"/>
      <c r="V16638"/>
      <c r="W16638"/>
      <c r="X16638"/>
      <c r="Y16638"/>
      <c r="Z16638"/>
      <c r="AA16638"/>
      <c r="AB16638"/>
      <c r="AC16638"/>
    </row>
    <row r="16639" spans="2:29" s="14" customFormat="1" x14ac:dyDescent="0.25">
      <c r="B16639"/>
      <c r="C16639"/>
      <c r="D16639"/>
      <c r="E16639"/>
      <c r="F16639"/>
      <c r="G16639"/>
      <c r="H16639"/>
      <c r="I16639"/>
      <c r="J16639"/>
      <c r="K16639" s="91"/>
      <c r="L16639" s="91"/>
      <c r="M16639" s="91"/>
      <c r="R16639"/>
      <c r="S16639"/>
      <c r="T16639"/>
      <c r="U16639"/>
      <c r="V16639"/>
      <c r="W16639"/>
      <c r="X16639"/>
      <c r="Y16639"/>
      <c r="Z16639"/>
      <c r="AA16639"/>
      <c r="AB16639"/>
      <c r="AC16639"/>
    </row>
    <row r="16640" spans="2:29" s="14" customFormat="1" x14ac:dyDescent="0.25">
      <c r="B16640"/>
      <c r="C16640"/>
      <c r="D16640"/>
      <c r="E16640"/>
      <c r="F16640"/>
      <c r="G16640"/>
      <c r="H16640"/>
      <c r="I16640"/>
      <c r="J16640"/>
      <c r="K16640" s="91"/>
      <c r="L16640" s="91"/>
      <c r="M16640" s="91"/>
      <c r="R16640"/>
      <c r="S16640"/>
      <c r="T16640"/>
      <c r="U16640"/>
      <c r="V16640"/>
      <c r="W16640"/>
      <c r="X16640"/>
      <c r="Y16640"/>
      <c r="Z16640"/>
      <c r="AA16640"/>
      <c r="AB16640"/>
      <c r="AC16640"/>
    </row>
    <row r="16641" spans="2:29" s="14" customFormat="1" x14ac:dyDescent="0.25">
      <c r="B16641"/>
      <c r="C16641"/>
      <c r="D16641"/>
      <c r="E16641"/>
      <c r="F16641"/>
      <c r="G16641"/>
      <c r="H16641"/>
      <c r="I16641"/>
      <c r="J16641"/>
      <c r="K16641" s="91"/>
      <c r="L16641" s="91"/>
      <c r="M16641" s="91"/>
      <c r="R16641"/>
      <c r="S16641"/>
      <c r="T16641"/>
      <c r="U16641"/>
      <c r="V16641"/>
      <c r="W16641"/>
      <c r="X16641"/>
      <c r="Y16641"/>
      <c r="Z16641"/>
      <c r="AA16641"/>
      <c r="AB16641"/>
      <c r="AC16641"/>
    </row>
    <row r="16642" spans="2:29" s="14" customFormat="1" x14ac:dyDescent="0.25">
      <c r="B16642"/>
      <c r="C16642"/>
      <c r="D16642"/>
      <c r="E16642"/>
      <c r="F16642"/>
      <c r="G16642"/>
      <c r="H16642"/>
      <c r="I16642"/>
      <c r="J16642"/>
      <c r="K16642" s="91"/>
      <c r="L16642" s="91"/>
      <c r="M16642" s="91"/>
      <c r="R16642"/>
      <c r="S16642"/>
      <c r="T16642"/>
      <c r="U16642"/>
      <c r="V16642"/>
      <c r="W16642"/>
      <c r="X16642"/>
      <c r="Y16642"/>
      <c r="Z16642"/>
      <c r="AA16642"/>
      <c r="AB16642"/>
      <c r="AC16642"/>
    </row>
    <row r="16643" spans="2:29" s="14" customFormat="1" x14ac:dyDescent="0.25">
      <c r="B16643"/>
      <c r="C16643"/>
      <c r="D16643"/>
      <c r="E16643"/>
      <c r="F16643"/>
      <c r="G16643"/>
      <c r="H16643"/>
      <c r="I16643"/>
      <c r="J16643"/>
      <c r="K16643" s="91"/>
      <c r="L16643" s="91"/>
      <c r="M16643" s="91"/>
      <c r="R16643"/>
      <c r="S16643"/>
      <c r="T16643"/>
      <c r="U16643"/>
      <c r="V16643"/>
      <c r="W16643"/>
      <c r="X16643"/>
      <c r="Y16643"/>
      <c r="Z16643"/>
      <c r="AA16643"/>
      <c r="AB16643"/>
      <c r="AC16643"/>
    </row>
    <row r="16644" spans="2:29" s="14" customFormat="1" x14ac:dyDescent="0.25">
      <c r="B16644"/>
      <c r="C16644"/>
      <c r="D16644"/>
      <c r="E16644"/>
      <c r="F16644"/>
      <c r="G16644"/>
      <c r="H16644"/>
      <c r="I16644"/>
      <c r="J16644"/>
      <c r="K16644" s="91"/>
      <c r="L16644" s="91"/>
      <c r="M16644" s="91"/>
      <c r="R16644"/>
      <c r="S16644"/>
      <c r="T16644"/>
      <c r="U16644"/>
      <c r="V16644"/>
      <c r="W16644"/>
      <c r="X16644"/>
      <c r="Y16644"/>
      <c r="Z16644"/>
      <c r="AA16644"/>
      <c r="AB16644"/>
      <c r="AC16644"/>
    </row>
    <row r="16645" spans="2:29" s="14" customFormat="1" x14ac:dyDescent="0.25">
      <c r="B16645"/>
      <c r="C16645"/>
      <c r="D16645"/>
      <c r="E16645"/>
      <c r="F16645"/>
      <c r="G16645"/>
      <c r="H16645"/>
      <c r="I16645"/>
      <c r="J16645"/>
      <c r="K16645" s="91"/>
      <c r="L16645" s="91"/>
      <c r="M16645" s="91"/>
      <c r="R16645"/>
      <c r="S16645"/>
      <c r="T16645"/>
      <c r="U16645"/>
      <c r="V16645"/>
      <c r="W16645"/>
      <c r="X16645"/>
      <c r="Y16645"/>
      <c r="Z16645"/>
      <c r="AA16645"/>
      <c r="AB16645"/>
      <c r="AC16645"/>
    </row>
    <row r="16646" spans="2:29" s="14" customFormat="1" x14ac:dyDescent="0.25">
      <c r="B16646"/>
      <c r="C16646"/>
      <c r="D16646"/>
      <c r="E16646"/>
      <c r="F16646"/>
      <c r="G16646"/>
      <c r="H16646"/>
      <c r="I16646"/>
      <c r="J16646"/>
      <c r="K16646" s="91"/>
      <c r="L16646" s="91"/>
      <c r="M16646" s="91"/>
      <c r="R16646"/>
      <c r="S16646"/>
      <c r="T16646"/>
      <c r="U16646"/>
      <c r="V16646"/>
      <c r="W16646"/>
      <c r="X16646"/>
      <c r="Y16646"/>
      <c r="Z16646"/>
      <c r="AA16646"/>
      <c r="AB16646"/>
      <c r="AC16646"/>
    </row>
    <row r="16647" spans="2:29" s="14" customFormat="1" x14ac:dyDescent="0.25">
      <c r="B16647"/>
      <c r="C16647"/>
      <c r="D16647"/>
      <c r="E16647"/>
      <c r="F16647"/>
      <c r="G16647"/>
      <c r="H16647"/>
      <c r="I16647"/>
      <c r="J16647"/>
      <c r="K16647" s="91"/>
      <c r="L16647" s="91"/>
      <c r="M16647" s="91"/>
      <c r="R16647"/>
      <c r="S16647"/>
      <c r="T16647"/>
      <c r="U16647"/>
      <c r="V16647"/>
      <c r="W16647"/>
      <c r="X16647"/>
      <c r="Y16647"/>
      <c r="Z16647"/>
      <c r="AA16647"/>
      <c r="AB16647"/>
      <c r="AC16647"/>
    </row>
    <row r="16648" spans="2:29" s="14" customFormat="1" x14ac:dyDescent="0.25">
      <c r="B16648"/>
      <c r="C16648"/>
      <c r="D16648"/>
      <c r="E16648"/>
      <c r="F16648"/>
      <c r="G16648"/>
      <c r="H16648"/>
      <c r="I16648"/>
      <c r="J16648"/>
      <c r="K16648" s="91"/>
      <c r="L16648" s="91"/>
      <c r="M16648" s="91"/>
      <c r="R16648"/>
      <c r="S16648"/>
      <c r="T16648"/>
      <c r="U16648"/>
      <c r="V16648"/>
      <c r="W16648"/>
      <c r="X16648"/>
      <c r="Y16648"/>
      <c r="Z16648"/>
      <c r="AA16648"/>
      <c r="AB16648"/>
      <c r="AC16648"/>
    </row>
    <row r="16649" spans="2:29" s="14" customFormat="1" x14ac:dyDescent="0.25">
      <c r="B16649"/>
      <c r="C16649"/>
      <c r="D16649"/>
      <c r="E16649"/>
      <c r="F16649"/>
      <c r="G16649"/>
      <c r="H16649"/>
      <c r="I16649"/>
      <c r="J16649"/>
      <c r="K16649" s="91"/>
      <c r="L16649" s="91"/>
      <c r="M16649" s="91"/>
      <c r="R16649"/>
      <c r="S16649"/>
      <c r="T16649"/>
      <c r="U16649"/>
      <c r="V16649"/>
      <c r="W16649"/>
      <c r="X16649"/>
      <c r="Y16649"/>
      <c r="Z16649"/>
      <c r="AA16649"/>
      <c r="AB16649"/>
      <c r="AC16649"/>
    </row>
    <row r="16650" spans="2:29" s="14" customFormat="1" x14ac:dyDescent="0.25">
      <c r="B16650"/>
      <c r="C16650"/>
      <c r="D16650"/>
      <c r="E16650"/>
      <c r="F16650"/>
      <c r="G16650"/>
      <c r="H16650"/>
      <c r="I16650"/>
      <c r="J16650"/>
      <c r="K16650" s="91"/>
      <c r="L16650" s="91"/>
      <c r="M16650" s="91"/>
      <c r="R16650"/>
      <c r="S16650"/>
      <c r="T16650"/>
      <c r="U16650"/>
      <c r="V16650"/>
      <c r="W16650"/>
      <c r="X16650"/>
      <c r="Y16650"/>
      <c r="Z16650"/>
      <c r="AA16650"/>
      <c r="AB16650"/>
      <c r="AC16650"/>
    </row>
    <row r="16651" spans="2:29" s="14" customFormat="1" x14ac:dyDescent="0.25">
      <c r="B16651"/>
      <c r="C16651"/>
      <c r="D16651"/>
      <c r="E16651"/>
      <c r="F16651"/>
      <c r="G16651"/>
      <c r="H16651"/>
      <c r="I16651"/>
      <c r="J16651"/>
      <c r="K16651" s="91"/>
      <c r="L16651" s="91"/>
      <c r="M16651" s="91"/>
      <c r="R16651"/>
      <c r="S16651"/>
      <c r="T16651"/>
      <c r="U16651"/>
      <c r="V16651"/>
      <c r="W16651"/>
      <c r="X16651"/>
      <c r="Y16651"/>
      <c r="Z16651"/>
      <c r="AA16651"/>
      <c r="AB16651"/>
      <c r="AC16651"/>
    </row>
    <row r="16652" spans="2:29" s="14" customFormat="1" x14ac:dyDescent="0.25">
      <c r="B16652"/>
      <c r="C16652"/>
      <c r="D16652"/>
      <c r="E16652"/>
      <c r="F16652"/>
      <c r="G16652"/>
      <c r="H16652"/>
      <c r="I16652"/>
      <c r="J16652"/>
      <c r="K16652" s="91"/>
      <c r="L16652" s="91"/>
      <c r="M16652" s="91"/>
      <c r="R16652"/>
      <c r="S16652"/>
      <c r="T16652"/>
      <c r="U16652"/>
      <c r="V16652"/>
      <c r="W16652"/>
      <c r="X16652"/>
      <c r="Y16652"/>
      <c r="Z16652"/>
      <c r="AA16652"/>
      <c r="AB16652"/>
      <c r="AC16652"/>
    </row>
    <row r="16653" spans="2:29" s="14" customFormat="1" x14ac:dyDescent="0.25">
      <c r="B16653"/>
      <c r="C16653"/>
      <c r="D16653"/>
      <c r="E16653"/>
      <c r="F16653"/>
      <c r="G16653"/>
      <c r="H16653"/>
      <c r="I16653"/>
      <c r="J16653"/>
      <c r="K16653" s="91"/>
      <c r="L16653" s="91"/>
      <c r="M16653" s="91"/>
      <c r="R16653"/>
      <c r="S16653"/>
      <c r="T16653"/>
      <c r="U16653"/>
      <c r="V16653"/>
      <c r="W16653"/>
      <c r="X16653"/>
      <c r="Y16653"/>
      <c r="Z16653"/>
      <c r="AA16653"/>
      <c r="AB16653"/>
      <c r="AC16653"/>
    </row>
    <row r="16654" spans="2:29" s="14" customFormat="1" x14ac:dyDescent="0.25">
      <c r="B16654"/>
      <c r="C16654"/>
      <c r="D16654"/>
      <c r="E16654"/>
      <c r="F16654"/>
      <c r="G16654"/>
      <c r="H16654"/>
      <c r="I16654"/>
      <c r="J16654"/>
      <c r="K16654" s="91"/>
      <c r="L16654" s="91"/>
      <c r="M16654" s="91"/>
      <c r="R16654"/>
      <c r="S16654"/>
      <c r="T16654"/>
      <c r="U16654"/>
      <c r="V16654"/>
      <c r="W16654"/>
      <c r="X16654"/>
      <c r="Y16654"/>
      <c r="Z16654"/>
      <c r="AA16654"/>
      <c r="AB16654"/>
      <c r="AC16654"/>
    </row>
    <row r="16655" spans="2:29" s="14" customFormat="1" x14ac:dyDescent="0.25">
      <c r="B16655"/>
      <c r="C16655"/>
      <c r="D16655"/>
      <c r="E16655"/>
      <c r="F16655"/>
      <c r="G16655"/>
      <c r="H16655"/>
      <c r="I16655"/>
      <c r="J16655"/>
      <c r="K16655" s="91"/>
      <c r="L16655" s="91"/>
      <c r="M16655" s="91"/>
      <c r="R16655"/>
      <c r="S16655"/>
      <c r="T16655"/>
      <c r="U16655"/>
      <c r="V16655"/>
      <c r="W16655"/>
      <c r="X16655"/>
      <c r="Y16655"/>
      <c r="Z16655"/>
      <c r="AA16655"/>
      <c r="AB16655"/>
      <c r="AC16655"/>
    </row>
    <row r="16656" spans="2:29" s="14" customFormat="1" x14ac:dyDescent="0.25">
      <c r="B16656"/>
      <c r="C16656"/>
      <c r="D16656"/>
      <c r="E16656"/>
      <c r="F16656"/>
      <c r="G16656"/>
      <c r="H16656"/>
      <c r="I16656"/>
      <c r="J16656"/>
      <c r="K16656" s="91"/>
      <c r="L16656" s="91"/>
      <c r="M16656" s="91"/>
      <c r="R16656"/>
      <c r="S16656"/>
      <c r="T16656"/>
      <c r="U16656"/>
      <c r="V16656"/>
      <c r="W16656"/>
      <c r="X16656"/>
      <c r="Y16656"/>
      <c r="Z16656"/>
      <c r="AA16656"/>
      <c r="AB16656"/>
      <c r="AC16656"/>
    </row>
    <row r="16657" spans="2:29" s="14" customFormat="1" x14ac:dyDescent="0.25">
      <c r="B16657"/>
      <c r="C16657"/>
      <c r="D16657"/>
      <c r="E16657"/>
      <c r="F16657"/>
      <c r="G16657"/>
      <c r="H16657"/>
      <c r="I16657"/>
      <c r="J16657"/>
      <c r="K16657" s="91"/>
      <c r="L16657" s="91"/>
      <c r="M16657" s="91"/>
      <c r="R16657"/>
      <c r="S16657"/>
      <c r="T16657"/>
      <c r="U16657"/>
      <c r="V16657"/>
      <c r="W16657"/>
      <c r="X16657"/>
      <c r="Y16657"/>
      <c r="Z16657"/>
      <c r="AA16657"/>
      <c r="AB16657"/>
      <c r="AC16657"/>
    </row>
    <row r="16658" spans="2:29" s="14" customFormat="1" x14ac:dyDescent="0.25">
      <c r="B16658"/>
      <c r="C16658"/>
      <c r="D16658"/>
      <c r="E16658"/>
      <c r="F16658"/>
      <c r="G16658"/>
      <c r="H16658"/>
      <c r="I16658"/>
      <c r="J16658"/>
      <c r="K16658" s="91"/>
      <c r="L16658" s="91"/>
      <c r="M16658" s="91"/>
      <c r="R16658"/>
      <c r="S16658"/>
      <c r="T16658"/>
      <c r="U16658"/>
      <c r="V16658"/>
      <c r="W16658"/>
      <c r="X16658"/>
      <c r="Y16658"/>
      <c r="Z16658"/>
      <c r="AA16658"/>
      <c r="AB16658"/>
      <c r="AC16658"/>
    </row>
    <row r="16659" spans="2:29" s="14" customFormat="1" x14ac:dyDescent="0.25">
      <c r="B16659"/>
      <c r="C16659"/>
      <c r="D16659"/>
      <c r="E16659"/>
      <c r="F16659"/>
      <c r="G16659"/>
      <c r="H16659"/>
      <c r="I16659"/>
      <c r="J16659"/>
      <c r="K16659" s="91"/>
      <c r="L16659" s="91"/>
      <c r="M16659" s="91"/>
      <c r="R16659"/>
      <c r="S16659"/>
      <c r="T16659"/>
      <c r="U16659"/>
      <c r="V16659"/>
      <c r="W16659"/>
      <c r="X16659"/>
      <c r="Y16659"/>
      <c r="Z16659"/>
      <c r="AA16659"/>
      <c r="AB16659"/>
      <c r="AC16659"/>
    </row>
    <row r="16660" spans="2:29" s="14" customFormat="1" x14ac:dyDescent="0.25">
      <c r="B16660"/>
      <c r="C16660"/>
      <c r="D16660"/>
      <c r="E16660"/>
      <c r="F16660"/>
      <c r="G16660"/>
      <c r="H16660"/>
      <c r="I16660"/>
      <c r="J16660"/>
      <c r="K16660" s="91"/>
      <c r="L16660" s="91"/>
      <c r="M16660" s="91"/>
      <c r="R16660"/>
      <c r="S16660"/>
      <c r="T16660"/>
      <c r="U16660"/>
      <c r="V16660"/>
      <c r="W16660"/>
      <c r="X16660"/>
      <c r="Y16660"/>
      <c r="Z16660"/>
      <c r="AA16660"/>
      <c r="AB16660"/>
      <c r="AC16660"/>
    </row>
    <row r="16661" spans="2:29" s="14" customFormat="1" x14ac:dyDescent="0.25">
      <c r="B16661"/>
      <c r="C16661"/>
      <c r="D16661"/>
      <c r="E16661"/>
      <c r="F16661"/>
      <c r="G16661"/>
      <c r="H16661"/>
      <c r="I16661"/>
      <c r="J16661"/>
      <c r="K16661" s="91"/>
      <c r="L16661" s="91"/>
      <c r="M16661" s="91"/>
      <c r="R16661"/>
      <c r="S16661"/>
      <c r="T16661"/>
      <c r="U16661"/>
      <c r="V16661"/>
      <c r="W16661"/>
      <c r="X16661"/>
      <c r="Y16661"/>
      <c r="Z16661"/>
      <c r="AA16661"/>
      <c r="AB16661"/>
      <c r="AC16661"/>
    </row>
    <row r="16662" spans="2:29" s="14" customFormat="1" x14ac:dyDescent="0.25">
      <c r="B16662"/>
      <c r="C16662"/>
      <c r="D16662"/>
      <c r="E16662"/>
      <c r="F16662"/>
      <c r="G16662"/>
      <c r="H16662"/>
      <c r="I16662"/>
      <c r="J16662"/>
      <c r="K16662" s="91"/>
      <c r="L16662" s="91"/>
      <c r="M16662" s="91"/>
      <c r="R16662"/>
      <c r="S16662"/>
      <c r="T16662"/>
      <c r="U16662"/>
      <c r="V16662"/>
      <c r="W16662"/>
      <c r="X16662"/>
      <c r="Y16662"/>
      <c r="Z16662"/>
      <c r="AA16662"/>
      <c r="AB16662"/>
      <c r="AC16662"/>
    </row>
    <row r="16663" spans="2:29" s="14" customFormat="1" x14ac:dyDescent="0.25">
      <c r="B16663"/>
      <c r="C16663"/>
      <c r="D16663"/>
      <c r="E16663"/>
      <c r="F16663"/>
      <c r="G16663"/>
      <c r="H16663"/>
      <c r="I16663"/>
      <c r="J16663"/>
      <c r="K16663" s="91"/>
      <c r="L16663" s="91"/>
      <c r="M16663" s="91"/>
      <c r="R16663"/>
      <c r="S16663"/>
      <c r="T16663"/>
      <c r="U16663"/>
      <c r="V16663"/>
      <c r="W16663"/>
      <c r="X16663"/>
      <c r="Y16663"/>
      <c r="Z16663"/>
      <c r="AA16663"/>
      <c r="AB16663"/>
      <c r="AC16663"/>
    </row>
    <row r="16664" spans="2:29" s="14" customFormat="1" x14ac:dyDescent="0.25">
      <c r="B16664"/>
      <c r="C16664"/>
      <c r="D16664"/>
      <c r="E16664"/>
      <c r="F16664"/>
      <c r="G16664"/>
      <c r="H16664"/>
      <c r="I16664"/>
      <c r="J16664"/>
      <c r="K16664" s="91"/>
      <c r="L16664" s="91"/>
      <c r="M16664" s="91"/>
      <c r="R16664"/>
      <c r="S16664"/>
      <c r="T16664"/>
      <c r="U16664"/>
      <c r="V16664"/>
      <c r="W16664"/>
      <c r="X16664"/>
      <c r="Y16664"/>
      <c r="Z16664"/>
      <c r="AA16664"/>
      <c r="AB16664"/>
      <c r="AC16664"/>
    </row>
    <row r="16665" spans="2:29" s="14" customFormat="1" x14ac:dyDescent="0.25">
      <c r="B16665"/>
      <c r="C16665"/>
      <c r="D16665"/>
      <c r="E16665"/>
      <c r="F16665"/>
      <c r="G16665"/>
      <c r="H16665"/>
      <c r="I16665"/>
      <c r="J16665"/>
      <c r="K16665" s="91"/>
      <c r="L16665" s="91"/>
      <c r="M16665" s="91"/>
      <c r="R16665"/>
      <c r="S16665"/>
      <c r="T16665"/>
      <c r="U16665"/>
      <c r="V16665"/>
      <c r="W16665"/>
      <c r="X16665"/>
      <c r="Y16665"/>
      <c r="Z16665"/>
      <c r="AA16665"/>
      <c r="AB16665"/>
      <c r="AC16665"/>
    </row>
    <row r="16666" spans="2:29" s="14" customFormat="1" x14ac:dyDescent="0.25">
      <c r="B16666"/>
      <c r="C16666"/>
      <c r="D16666"/>
      <c r="E16666"/>
      <c r="F16666"/>
      <c r="G16666"/>
      <c r="H16666"/>
      <c r="I16666"/>
      <c r="J16666"/>
      <c r="K16666" s="91"/>
      <c r="L16666" s="91"/>
      <c r="M16666" s="91"/>
      <c r="R16666"/>
      <c r="S16666"/>
      <c r="T16666"/>
      <c r="U16666"/>
      <c r="V16666"/>
      <c r="W16666"/>
      <c r="X16666"/>
      <c r="Y16666"/>
      <c r="Z16666"/>
      <c r="AA16666"/>
      <c r="AB16666"/>
      <c r="AC16666"/>
    </row>
    <row r="16667" spans="2:29" s="14" customFormat="1" x14ac:dyDescent="0.25">
      <c r="B16667"/>
      <c r="C16667"/>
      <c r="D16667"/>
      <c r="E16667"/>
      <c r="F16667"/>
      <c r="G16667"/>
      <c r="H16667"/>
      <c r="I16667"/>
      <c r="J16667"/>
      <c r="K16667" s="91"/>
      <c r="L16667" s="91"/>
      <c r="M16667" s="91"/>
      <c r="R16667"/>
      <c r="S16667"/>
      <c r="T16667"/>
      <c r="U16667"/>
      <c r="V16667"/>
      <c r="W16667"/>
      <c r="X16667"/>
      <c r="Y16667"/>
      <c r="Z16667"/>
      <c r="AA16667"/>
      <c r="AB16667"/>
      <c r="AC16667"/>
    </row>
    <row r="16668" spans="2:29" s="14" customFormat="1" x14ac:dyDescent="0.25">
      <c r="B16668"/>
      <c r="C16668"/>
      <c r="D16668"/>
      <c r="E16668"/>
      <c r="F16668"/>
      <c r="G16668"/>
      <c r="H16668"/>
      <c r="I16668"/>
      <c r="J16668"/>
      <c r="K16668" s="91"/>
      <c r="L16668" s="91"/>
      <c r="M16668" s="91"/>
      <c r="R16668"/>
      <c r="S16668"/>
      <c r="T16668"/>
      <c r="U16668"/>
      <c r="V16668"/>
      <c r="W16668"/>
      <c r="X16668"/>
      <c r="Y16668"/>
      <c r="Z16668"/>
      <c r="AA16668"/>
      <c r="AB16668"/>
      <c r="AC16668"/>
    </row>
    <row r="16669" spans="2:29" s="14" customFormat="1" x14ac:dyDescent="0.25">
      <c r="B16669"/>
      <c r="C16669"/>
      <c r="D16669"/>
      <c r="E16669"/>
      <c r="F16669"/>
      <c r="G16669"/>
      <c r="H16669"/>
      <c r="I16669"/>
      <c r="J16669"/>
      <c r="K16669" s="91"/>
      <c r="L16669" s="91"/>
      <c r="M16669" s="91"/>
      <c r="R16669"/>
      <c r="S16669"/>
      <c r="T16669"/>
      <c r="U16669"/>
      <c r="V16669"/>
      <c r="W16669"/>
      <c r="X16669"/>
      <c r="Y16669"/>
      <c r="Z16669"/>
      <c r="AA16669"/>
      <c r="AB16669"/>
      <c r="AC16669"/>
    </row>
    <row r="16670" spans="2:29" s="14" customFormat="1" x14ac:dyDescent="0.25">
      <c r="B16670"/>
      <c r="C16670"/>
      <c r="D16670"/>
      <c r="E16670"/>
      <c r="F16670"/>
      <c r="G16670"/>
      <c r="H16670"/>
      <c r="I16670"/>
      <c r="J16670"/>
      <c r="K16670" s="91"/>
      <c r="L16670" s="91"/>
      <c r="M16670" s="91"/>
      <c r="R16670"/>
      <c r="S16670"/>
      <c r="T16670"/>
      <c r="U16670"/>
      <c r="V16670"/>
      <c r="W16670"/>
      <c r="X16670"/>
      <c r="Y16670"/>
      <c r="Z16670"/>
      <c r="AA16670"/>
      <c r="AB16670"/>
      <c r="AC16670"/>
    </row>
    <row r="16671" spans="2:29" s="14" customFormat="1" x14ac:dyDescent="0.25">
      <c r="B16671"/>
      <c r="C16671"/>
      <c r="D16671"/>
      <c r="E16671"/>
      <c r="F16671"/>
      <c r="G16671"/>
      <c r="H16671"/>
      <c r="I16671"/>
      <c r="J16671"/>
      <c r="K16671" s="91"/>
      <c r="L16671" s="91"/>
      <c r="M16671" s="91"/>
      <c r="R16671"/>
      <c r="S16671"/>
      <c r="T16671"/>
      <c r="U16671"/>
      <c r="V16671"/>
      <c r="W16671"/>
      <c r="X16671"/>
      <c r="Y16671"/>
      <c r="Z16671"/>
      <c r="AA16671"/>
      <c r="AB16671"/>
      <c r="AC16671"/>
    </row>
    <row r="16672" spans="2:29" s="14" customFormat="1" x14ac:dyDescent="0.25">
      <c r="B16672"/>
      <c r="C16672"/>
      <c r="D16672"/>
      <c r="E16672"/>
      <c r="F16672"/>
      <c r="G16672"/>
      <c r="H16672"/>
      <c r="I16672"/>
      <c r="J16672"/>
      <c r="K16672" s="91"/>
      <c r="L16672" s="91"/>
      <c r="M16672" s="91"/>
      <c r="R16672"/>
      <c r="S16672"/>
      <c r="T16672"/>
      <c r="U16672"/>
      <c r="V16672"/>
      <c r="W16672"/>
      <c r="X16672"/>
      <c r="Y16672"/>
      <c r="Z16672"/>
      <c r="AA16672"/>
      <c r="AB16672"/>
      <c r="AC16672"/>
    </row>
    <row r="16673" spans="2:29" s="14" customFormat="1" x14ac:dyDescent="0.25">
      <c r="B16673"/>
      <c r="C16673"/>
      <c r="D16673"/>
      <c r="E16673"/>
      <c r="F16673"/>
      <c r="G16673"/>
      <c r="H16673"/>
      <c r="I16673"/>
      <c r="J16673"/>
      <c r="K16673" s="91"/>
      <c r="L16673" s="91"/>
      <c r="M16673" s="91"/>
      <c r="R16673"/>
      <c r="S16673"/>
      <c r="T16673"/>
      <c r="U16673"/>
      <c r="V16673"/>
      <c r="W16673"/>
      <c r="X16673"/>
      <c r="Y16673"/>
      <c r="Z16673"/>
      <c r="AA16673"/>
      <c r="AB16673"/>
      <c r="AC16673"/>
    </row>
    <row r="16674" spans="2:29" s="14" customFormat="1" x14ac:dyDescent="0.25">
      <c r="B16674"/>
      <c r="C16674"/>
      <c r="D16674"/>
      <c r="E16674"/>
      <c r="F16674"/>
      <c r="G16674"/>
      <c r="H16674"/>
      <c r="I16674"/>
      <c r="J16674"/>
      <c r="K16674" s="91"/>
      <c r="L16674" s="91"/>
      <c r="M16674" s="91"/>
      <c r="R16674"/>
      <c r="S16674"/>
      <c r="T16674"/>
      <c r="U16674"/>
      <c r="V16674"/>
      <c r="W16674"/>
      <c r="X16674"/>
      <c r="Y16674"/>
      <c r="Z16674"/>
      <c r="AA16674"/>
      <c r="AB16674"/>
      <c r="AC16674"/>
    </row>
    <row r="16675" spans="2:29" s="14" customFormat="1" x14ac:dyDescent="0.25">
      <c r="B16675"/>
      <c r="C16675"/>
      <c r="D16675"/>
      <c r="E16675"/>
      <c r="F16675"/>
      <c r="G16675"/>
      <c r="H16675"/>
      <c r="I16675"/>
      <c r="J16675"/>
      <c r="K16675" s="91"/>
      <c r="L16675" s="91"/>
      <c r="M16675" s="91"/>
      <c r="R16675"/>
      <c r="S16675"/>
      <c r="T16675"/>
      <c r="U16675"/>
      <c r="V16675"/>
      <c r="W16675"/>
      <c r="X16675"/>
      <c r="Y16675"/>
      <c r="Z16675"/>
      <c r="AA16675"/>
      <c r="AB16675"/>
      <c r="AC16675"/>
    </row>
    <row r="16676" spans="2:29" s="14" customFormat="1" x14ac:dyDescent="0.25">
      <c r="B16676"/>
      <c r="C16676"/>
      <c r="D16676"/>
      <c r="E16676"/>
      <c r="F16676"/>
      <c r="G16676"/>
      <c r="H16676"/>
      <c r="I16676"/>
      <c r="J16676"/>
      <c r="K16676" s="91"/>
      <c r="L16676" s="91"/>
      <c r="M16676" s="91"/>
      <c r="R16676"/>
      <c r="S16676"/>
      <c r="T16676"/>
      <c r="U16676"/>
      <c r="V16676"/>
      <c r="W16676"/>
      <c r="X16676"/>
      <c r="Y16676"/>
      <c r="Z16676"/>
      <c r="AA16676"/>
      <c r="AB16676"/>
      <c r="AC16676"/>
    </row>
    <row r="16677" spans="2:29" s="14" customFormat="1" x14ac:dyDescent="0.25">
      <c r="B16677"/>
      <c r="C16677"/>
      <c r="D16677"/>
      <c r="E16677"/>
      <c r="F16677"/>
      <c r="G16677"/>
      <c r="H16677"/>
      <c r="I16677"/>
      <c r="J16677"/>
      <c r="K16677" s="91"/>
      <c r="L16677" s="91"/>
      <c r="M16677" s="91"/>
      <c r="R16677"/>
      <c r="S16677"/>
      <c r="T16677"/>
      <c r="U16677"/>
      <c r="V16677"/>
      <c r="W16677"/>
      <c r="X16677"/>
      <c r="Y16677"/>
      <c r="Z16677"/>
      <c r="AA16677"/>
      <c r="AB16677"/>
      <c r="AC16677"/>
    </row>
    <row r="16678" spans="2:29" s="14" customFormat="1" x14ac:dyDescent="0.25">
      <c r="B16678"/>
      <c r="C16678"/>
      <c r="D16678"/>
      <c r="E16678"/>
      <c r="F16678"/>
      <c r="G16678"/>
      <c r="H16678"/>
      <c r="I16678"/>
      <c r="J16678"/>
      <c r="K16678" s="91"/>
      <c r="L16678" s="91"/>
      <c r="M16678" s="91"/>
      <c r="R16678"/>
      <c r="S16678"/>
      <c r="T16678"/>
      <c r="U16678"/>
      <c r="V16678"/>
      <c r="W16678"/>
      <c r="X16678"/>
      <c r="Y16678"/>
      <c r="Z16678"/>
      <c r="AA16678"/>
      <c r="AB16678"/>
      <c r="AC16678"/>
    </row>
    <row r="16679" spans="2:29" s="14" customFormat="1" x14ac:dyDescent="0.25">
      <c r="B16679"/>
      <c r="C16679"/>
      <c r="D16679"/>
      <c r="E16679"/>
      <c r="F16679"/>
      <c r="G16679"/>
      <c r="H16679"/>
      <c r="I16679"/>
      <c r="J16679"/>
      <c r="K16679" s="91"/>
      <c r="L16679" s="91"/>
      <c r="M16679" s="91"/>
      <c r="R16679"/>
      <c r="S16679"/>
      <c r="T16679"/>
      <c r="U16679"/>
      <c r="V16679"/>
      <c r="W16679"/>
      <c r="X16679"/>
      <c r="Y16679"/>
      <c r="Z16679"/>
      <c r="AA16679"/>
      <c r="AB16679"/>
      <c r="AC16679"/>
    </row>
    <row r="16680" spans="2:29" s="14" customFormat="1" x14ac:dyDescent="0.25">
      <c r="B16680"/>
      <c r="C16680"/>
      <c r="D16680"/>
      <c r="E16680"/>
      <c r="F16680"/>
      <c r="G16680"/>
      <c r="H16680"/>
      <c r="I16680"/>
      <c r="J16680"/>
      <c r="K16680" s="91"/>
      <c r="L16680" s="91"/>
      <c r="M16680" s="91"/>
      <c r="R16680"/>
      <c r="S16680"/>
      <c r="T16680"/>
      <c r="U16680"/>
      <c r="V16680"/>
      <c r="W16680"/>
      <c r="X16680"/>
      <c r="Y16680"/>
      <c r="Z16680"/>
      <c r="AA16680"/>
      <c r="AB16680"/>
      <c r="AC16680"/>
    </row>
    <row r="16681" spans="2:29" s="14" customFormat="1" x14ac:dyDescent="0.25">
      <c r="B16681"/>
      <c r="C16681"/>
      <c r="D16681"/>
      <c r="E16681"/>
      <c r="F16681"/>
      <c r="G16681"/>
      <c r="H16681"/>
      <c r="I16681"/>
      <c r="J16681"/>
      <c r="K16681" s="91"/>
      <c r="L16681" s="91"/>
      <c r="M16681" s="91"/>
      <c r="R16681"/>
      <c r="S16681"/>
      <c r="T16681"/>
      <c r="U16681"/>
      <c r="V16681"/>
      <c r="W16681"/>
      <c r="X16681"/>
      <c r="Y16681"/>
      <c r="Z16681"/>
      <c r="AA16681"/>
      <c r="AB16681"/>
      <c r="AC16681"/>
    </row>
    <row r="16682" spans="2:29" s="14" customFormat="1" x14ac:dyDescent="0.25">
      <c r="B16682"/>
      <c r="C16682"/>
      <c r="D16682"/>
      <c r="E16682"/>
      <c r="F16682"/>
      <c r="G16682"/>
      <c r="H16682"/>
      <c r="I16682"/>
      <c r="J16682"/>
      <c r="K16682" s="91"/>
      <c r="L16682" s="91"/>
      <c r="M16682" s="91"/>
      <c r="R16682"/>
      <c r="S16682"/>
      <c r="T16682"/>
      <c r="U16682"/>
      <c r="V16682"/>
      <c r="W16682"/>
      <c r="X16682"/>
      <c r="Y16682"/>
      <c r="Z16682"/>
      <c r="AA16682"/>
      <c r="AB16682"/>
      <c r="AC16682"/>
    </row>
    <row r="16683" spans="2:29" s="14" customFormat="1" x14ac:dyDescent="0.25">
      <c r="B16683"/>
      <c r="C16683"/>
      <c r="D16683"/>
      <c r="E16683"/>
      <c r="F16683"/>
      <c r="G16683"/>
      <c r="H16683"/>
      <c r="I16683"/>
      <c r="J16683"/>
      <c r="K16683" s="91"/>
      <c r="L16683" s="91"/>
      <c r="M16683" s="91"/>
      <c r="R16683"/>
      <c r="S16683"/>
      <c r="T16683"/>
      <c r="U16683"/>
      <c r="V16683"/>
      <c r="W16683"/>
      <c r="X16683"/>
      <c r="Y16683"/>
      <c r="Z16683"/>
      <c r="AA16683"/>
      <c r="AB16683"/>
      <c r="AC16683"/>
    </row>
    <row r="16684" spans="2:29" s="14" customFormat="1" x14ac:dyDescent="0.25">
      <c r="B16684"/>
      <c r="C16684"/>
      <c r="D16684"/>
      <c r="E16684"/>
      <c r="F16684"/>
      <c r="G16684"/>
      <c r="H16684"/>
      <c r="I16684"/>
      <c r="J16684"/>
      <c r="K16684" s="91"/>
      <c r="L16684" s="91"/>
      <c r="M16684" s="91"/>
      <c r="R16684"/>
      <c r="S16684"/>
      <c r="T16684"/>
      <c r="U16684"/>
      <c r="V16684"/>
      <c r="W16684"/>
      <c r="X16684"/>
      <c r="Y16684"/>
      <c r="Z16684"/>
      <c r="AA16684"/>
      <c r="AB16684"/>
      <c r="AC16684"/>
    </row>
    <row r="16685" spans="2:29" s="14" customFormat="1" x14ac:dyDescent="0.25">
      <c r="B16685"/>
      <c r="C16685"/>
      <c r="D16685"/>
      <c r="E16685"/>
      <c r="F16685"/>
      <c r="G16685"/>
      <c r="H16685"/>
      <c r="I16685"/>
      <c r="J16685"/>
      <c r="K16685" s="91"/>
      <c r="L16685" s="91"/>
      <c r="M16685" s="91"/>
      <c r="R16685"/>
      <c r="S16685"/>
      <c r="T16685"/>
      <c r="U16685"/>
      <c r="V16685"/>
      <c r="W16685"/>
      <c r="X16685"/>
      <c r="Y16685"/>
      <c r="Z16685"/>
      <c r="AA16685"/>
      <c r="AB16685"/>
      <c r="AC16685"/>
    </row>
    <row r="16686" spans="2:29" s="14" customFormat="1" x14ac:dyDescent="0.25">
      <c r="B16686"/>
      <c r="C16686"/>
      <c r="D16686"/>
      <c r="E16686"/>
      <c r="F16686"/>
      <c r="G16686"/>
      <c r="H16686"/>
      <c r="I16686"/>
      <c r="J16686"/>
      <c r="K16686" s="91"/>
      <c r="L16686" s="91"/>
      <c r="M16686" s="91"/>
      <c r="R16686"/>
      <c r="S16686"/>
      <c r="T16686"/>
      <c r="U16686"/>
      <c r="V16686"/>
      <c r="W16686"/>
      <c r="X16686"/>
      <c r="Y16686"/>
      <c r="Z16686"/>
      <c r="AA16686"/>
      <c r="AB16686"/>
      <c r="AC16686"/>
    </row>
    <row r="16687" spans="2:29" s="14" customFormat="1" x14ac:dyDescent="0.25">
      <c r="B16687"/>
      <c r="C16687"/>
      <c r="D16687"/>
      <c r="E16687"/>
      <c r="F16687"/>
      <c r="G16687"/>
      <c r="H16687"/>
      <c r="I16687"/>
      <c r="J16687"/>
      <c r="K16687" s="91"/>
      <c r="L16687" s="91"/>
      <c r="M16687" s="91"/>
      <c r="R16687"/>
      <c r="S16687"/>
      <c r="T16687"/>
      <c r="U16687"/>
      <c r="V16687"/>
      <c r="W16687"/>
      <c r="X16687"/>
      <c r="Y16687"/>
      <c r="Z16687"/>
      <c r="AA16687"/>
      <c r="AB16687"/>
      <c r="AC16687"/>
    </row>
    <row r="16688" spans="2:29" s="14" customFormat="1" x14ac:dyDescent="0.25">
      <c r="B16688"/>
      <c r="C16688"/>
      <c r="D16688"/>
      <c r="E16688"/>
      <c r="F16688"/>
      <c r="G16688"/>
      <c r="H16688"/>
      <c r="I16688"/>
      <c r="J16688"/>
      <c r="K16688" s="91"/>
      <c r="L16688" s="91"/>
      <c r="M16688" s="91"/>
      <c r="R16688"/>
      <c r="S16688"/>
      <c r="T16688"/>
      <c r="U16688"/>
      <c r="V16688"/>
      <c r="W16688"/>
      <c r="X16688"/>
      <c r="Y16688"/>
      <c r="Z16688"/>
      <c r="AA16688"/>
      <c r="AB16688"/>
      <c r="AC16688"/>
    </row>
    <row r="16689" spans="2:29" s="14" customFormat="1" x14ac:dyDescent="0.25">
      <c r="B16689"/>
      <c r="C16689"/>
      <c r="D16689"/>
      <c r="E16689"/>
      <c r="F16689"/>
      <c r="G16689"/>
      <c r="H16689"/>
      <c r="I16689"/>
      <c r="J16689"/>
      <c r="K16689" s="91"/>
      <c r="L16689" s="91"/>
      <c r="M16689" s="91"/>
      <c r="R16689"/>
      <c r="S16689"/>
      <c r="T16689"/>
      <c r="U16689"/>
      <c r="V16689"/>
      <c r="W16689"/>
      <c r="X16689"/>
      <c r="Y16689"/>
      <c r="Z16689"/>
      <c r="AA16689"/>
      <c r="AB16689"/>
      <c r="AC16689"/>
    </row>
    <row r="16690" spans="2:29" s="14" customFormat="1" x14ac:dyDescent="0.25">
      <c r="B16690"/>
      <c r="C16690"/>
      <c r="D16690"/>
      <c r="E16690"/>
      <c r="F16690"/>
      <c r="G16690"/>
      <c r="H16690"/>
      <c r="I16690"/>
      <c r="J16690"/>
      <c r="K16690" s="91"/>
      <c r="L16690" s="91"/>
      <c r="M16690" s="91"/>
      <c r="R16690"/>
      <c r="S16690"/>
      <c r="T16690"/>
      <c r="U16690"/>
      <c r="V16690"/>
      <c r="W16690"/>
      <c r="X16690"/>
      <c r="Y16690"/>
      <c r="Z16690"/>
      <c r="AA16690"/>
      <c r="AB16690"/>
      <c r="AC16690"/>
    </row>
    <row r="16691" spans="2:29" s="14" customFormat="1" x14ac:dyDescent="0.25">
      <c r="B16691"/>
      <c r="C16691"/>
      <c r="D16691"/>
      <c r="E16691"/>
      <c r="F16691"/>
      <c r="G16691"/>
      <c r="H16691"/>
      <c r="I16691"/>
      <c r="J16691"/>
      <c r="K16691" s="91"/>
      <c r="L16691" s="91"/>
      <c r="M16691" s="91"/>
      <c r="R16691"/>
      <c r="S16691"/>
      <c r="T16691"/>
      <c r="U16691"/>
      <c r="V16691"/>
      <c r="W16691"/>
      <c r="X16691"/>
      <c r="Y16691"/>
      <c r="Z16691"/>
      <c r="AA16691"/>
      <c r="AB16691"/>
      <c r="AC16691"/>
    </row>
    <row r="16692" spans="2:29" s="14" customFormat="1" x14ac:dyDescent="0.25">
      <c r="B16692"/>
      <c r="C16692"/>
      <c r="D16692"/>
      <c r="E16692"/>
      <c r="F16692"/>
      <c r="G16692"/>
      <c r="H16692"/>
      <c r="I16692"/>
      <c r="J16692"/>
      <c r="K16692" s="91"/>
      <c r="L16692" s="91"/>
      <c r="M16692" s="91"/>
      <c r="R16692"/>
      <c r="S16692"/>
      <c r="T16692"/>
      <c r="U16692"/>
      <c r="V16692"/>
      <c r="W16692"/>
      <c r="X16692"/>
      <c r="Y16692"/>
      <c r="Z16692"/>
      <c r="AA16692"/>
      <c r="AB16692"/>
      <c r="AC16692"/>
    </row>
    <row r="16693" spans="2:29" s="14" customFormat="1" x14ac:dyDescent="0.25">
      <c r="B16693"/>
      <c r="C16693"/>
      <c r="D16693"/>
      <c r="E16693"/>
      <c r="F16693"/>
      <c r="G16693"/>
      <c r="H16693"/>
      <c r="I16693"/>
      <c r="J16693"/>
      <c r="K16693" s="91"/>
      <c r="L16693" s="91"/>
      <c r="M16693" s="91"/>
      <c r="R16693"/>
      <c r="S16693"/>
      <c r="T16693"/>
      <c r="U16693"/>
      <c r="V16693"/>
      <c r="W16693"/>
      <c r="X16693"/>
      <c r="Y16693"/>
      <c r="Z16693"/>
      <c r="AA16693"/>
      <c r="AB16693"/>
      <c r="AC16693"/>
    </row>
    <row r="16694" spans="2:29" s="14" customFormat="1" x14ac:dyDescent="0.25">
      <c r="B16694"/>
      <c r="C16694"/>
      <c r="D16694"/>
      <c r="E16694"/>
      <c r="F16694"/>
      <c r="G16694"/>
      <c r="H16694"/>
      <c r="I16694"/>
      <c r="J16694"/>
      <c r="K16694" s="91"/>
      <c r="L16694" s="91"/>
      <c r="M16694" s="91"/>
      <c r="R16694"/>
      <c r="S16694"/>
      <c r="T16694"/>
      <c r="U16694"/>
      <c r="V16694"/>
      <c r="W16694"/>
      <c r="X16694"/>
      <c r="Y16694"/>
      <c r="Z16694"/>
      <c r="AA16694"/>
      <c r="AB16694"/>
      <c r="AC16694"/>
    </row>
    <row r="16695" spans="2:29" s="14" customFormat="1" x14ac:dyDescent="0.25">
      <c r="B16695"/>
      <c r="C16695"/>
      <c r="D16695"/>
      <c r="E16695"/>
      <c r="F16695"/>
      <c r="G16695"/>
      <c r="H16695"/>
      <c r="I16695"/>
      <c r="J16695"/>
      <c r="K16695" s="91"/>
      <c r="L16695" s="91"/>
      <c r="M16695" s="91"/>
      <c r="R16695"/>
      <c r="S16695"/>
      <c r="T16695"/>
      <c r="U16695"/>
      <c r="V16695"/>
      <c r="W16695"/>
      <c r="X16695"/>
      <c r="Y16695"/>
      <c r="Z16695"/>
      <c r="AA16695"/>
      <c r="AB16695"/>
      <c r="AC16695"/>
    </row>
    <row r="16696" spans="2:29" s="14" customFormat="1" x14ac:dyDescent="0.25">
      <c r="B16696"/>
      <c r="C16696"/>
      <c r="D16696"/>
      <c r="E16696"/>
      <c r="F16696"/>
      <c r="G16696"/>
      <c r="H16696"/>
      <c r="I16696"/>
      <c r="J16696"/>
      <c r="K16696" s="91"/>
      <c r="L16696" s="91"/>
      <c r="M16696" s="91"/>
      <c r="R16696"/>
      <c r="S16696"/>
      <c r="T16696"/>
      <c r="U16696"/>
      <c r="V16696"/>
      <c r="W16696"/>
      <c r="X16696"/>
      <c r="Y16696"/>
      <c r="Z16696"/>
      <c r="AA16696"/>
      <c r="AB16696"/>
      <c r="AC16696"/>
    </row>
    <row r="16697" spans="2:29" s="14" customFormat="1" x14ac:dyDescent="0.25">
      <c r="B16697"/>
      <c r="C16697"/>
      <c r="D16697"/>
      <c r="E16697"/>
      <c r="F16697"/>
      <c r="G16697"/>
      <c r="H16697"/>
      <c r="I16697"/>
      <c r="J16697"/>
      <c r="K16697" s="91"/>
      <c r="L16697" s="91"/>
      <c r="M16697" s="91"/>
      <c r="R16697"/>
      <c r="S16697"/>
      <c r="T16697"/>
      <c r="U16697"/>
      <c r="V16697"/>
      <c r="W16697"/>
      <c r="X16697"/>
      <c r="Y16697"/>
      <c r="Z16697"/>
      <c r="AA16697"/>
      <c r="AB16697"/>
      <c r="AC16697"/>
    </row>
    <row r="16698" spans="2:29" s="14" customFormat="1" x14ac:dyDescent="0.25">
      <c r="B16698"/>
      <c r="C16698"/>
      <c r="D16698"/>
      <c r="E16698"/>
      <c r="F16698"/>
      <c r="G16698"/>
      <c r="H16698"/>
      <c r="I16698"/>
      <c r="J16698"/>
      <c r="K16698" s="91"/>
      <c r="L16698" s="91"/>
      <c r="M16698" s="91"/>
      <c r="R16698"/>
      <c r="S16698"/>
      <c r="T16698"/>
      <c r="U16698"/>
      <c r="V16698"/>
      <c r="W16698"/>
      <c r="X16698"/>
      <c r="Y16698"/>
      <c r="Z16698"/>
      <c r="AA16698"/>
      <c r="AB16698"/>
      <c r="AC16698"/>
    </row>
    <row r="16699" spans="2:29" s="14" customFormat="1" x14ac:dyDescent="0.25">
      <c r="B16699"/>
      <c r="C16699"/>
      <c r="D16699"/>
      <c r="E16699"/>
      <c r="F16699"/>
      <c r="G16699"/>
      <c r="H16699"/>
      <c r="I16699"/>
      <c r="J16699"/>
      <c r="K16699" s="91"/>
      <c r="L16699" s="91"/>
      <c r="M16699" s="91"/>
      <c r="R16699"/>
      <c r="S16699"/>
      <c r="T16699"/>
      <c r="U16699"/>
      <c r="V16699"/>
      <c r="W16699"/>
      <c r="X16699"/>
      <c r="Y16699"/>
      <c r="Z16699"/>
      <c r="AA16699"/>
      <c r="AB16699"/>
      <c r="AC16699"/>
    </row>
    <row r="16700" spans="2:29" s="14" customFormat="1" x14ac:dyDescent="0.25">
      <c r="B16700"/>
      <c r="C16700"/>
      <c r="D16700"/>
      <c r="E16700"/>
      <c r="F16700"/>
      <c r="G16700"/>
      <c r="H16700"/>
      <c r="I16700"/>
      <c r="J16700"/>
      <c r="K16700" s="91"/>
      <c r="L16700" s="91"/>
      <c r="M16700" s="91"/>
      <c r="R16700"/>
      <c r="S16700"/>
      <c r="T16700"/>
      <c r="U16700"/>
      <c r="V16700"/>
      <c r="W16700"/>
      <c r="X16700"/>
      <c r="Y16700"/>
      <c r="Z16700"/>
      <c r="AA16700"/>
      <c r="AB16700"/>
      <c r="AC16700"/>
    </row>
    <row r="16701" spans="2:29" s="14" customFormat="1" x14ac:dyDescent="0.25">
      <c r="B16701"/>
      <c r="C16701"/>
      <c r="D16701"/>
      <c r="E16701"/>
      <c r="F16701"/>
      <c r="G16701"/>
      <c r="H16701"/>
      <c r="I16701"/>
      <c r="J16701"/>
      <c r="K16701" s="91"/>
      <c r="L16701" s="91"/>
      <c r="M16701" s="91"/>
      <c r="R16701"/>
      <c r="S16701"/>
      <c r="T16701"/>
      <c r="U16701"/>
      <c r="V16701"/>
      <c r="W16701"/>
      <c r="X16701"/>
      <c r="Y16701"/>
      <c r="Z16701"/>
      <c r="AA16701"/>
      <c r="AB16701"/>
      <c r="AC16701"/>
    </row>
    <row r="16702" spans="2:29" s="14" customFormat="1" x14ac:dyDescent="0.25">
      <c r="B16702"/>
      <c r="C16702"/>
      <c r="D16702"/>
      <c r="E16702"/>
      <c r="F16702"/>
      <c r="G16702"/>
      <c r="H16702"/>
      <c r="I16702"/>
      <c r="J16702"/>
      <c r="K16702" s="91"/>
      <c r="L16702" s="91"/>
      <c r="M16702" s="91"/>
      <c r="R16702"/>
      <c r="S16702"/>
      <c r="T16702"/>
      <c r="U16702"/>
      <c r="V16702"/>
      <c r="W16702"/>
      <c r="X16702"/>
      <c r="Y16702"/>
      <c r="Z16702"/>
      <c r="AA16702"/>
      <c r="AB16702"/>
      <c r="AC16702"/>
    </row>
    <row r="16703" spans="2:29" s="14" customFormat="1" x14ac:dyDescent="0.25">
      <c r="B16703"/>
      <c r="C16703"/>
      <c r="D16703"/>
      <c r="E16703"/>
      <c r="F16703"/>
      <c r="G16703"/>
      <c r="H16703"/>
      <c r="I16703"/>
      <c r="J16703"/>
      <c r="K16703" s="91"/>
      <c r="L16703" s="91"/>
      <c r="M16703" s="91"/>
      <c r="R16703"/>
      <c r="S16703"/>
      <c r="T16703"/>
      <c r="U16703"/>
      <c r="V16703"/>
      <c r="W16703"/>
      <c r="X16703"/>
      <c r="Y16703"/>
      <c r="Z16703"/>
      <c r="AA16703"/>
      <c r="AB16703"/>
      <c r="AC16703"/>
    </row>
    <row r="16704" spans="2:29" s="14" customFormat="1" x14ac:dyDescent="0.25">
      <c r="B16704"/>
      <c r="C16704"/>
      <c r="D16704"/>
      <c r="E16704"/>
      <c r="F16704"/>
      <c r="G16704"/>
      <c r="H16704"/>
      <c r="I16704"/>
      <c r="J16704"/>
      <c r="K16704" s="91"/>
      <c r="L16704" s="91"/>
      <c r="M16704" s="91"/>
      <c r="R16704"/>
      <c r="S16704"/>
      <c r="T16704"/>
      <c r="U16704"/>
      <c r="V16704"/>
      <c r="W16704"/>
      <c r="X16704"/>
      <c r="Y16704"/>
      <c r="Z16704"/>
      <c r="AA16704"/>
      <c r="AB16704"/>
      <c r="AC16704"/>
    </row>
    <row r="16705" spans="2:29" s="14" customFormat="1" x14ac:dyDescent="0.25">
      <c r="B16705"/>
      <c r="C16705"/>
      <c r="D16705"/>
      <c r="E16705"/>
      <c r="F16705"/>
      <c r="G16705"/>
      <c r="H16705"/>
      <c r="I16705"/>
      <c r="J16705"/>
      <c r="K16705" s="91"/>
      <c r="L16705" s="91"/>
      <c r="M16705" s="91"/>
      <c r="R16705"/>
      <c r="S16705"/>
      <c r="T16705"/>
      <c r="U16705"/>
      <c r="V16705"/>
      <c r="W16705"/>
      <c r="X16705"/>
      <c r="Y16705"/>
      <c r="Z16705"/>
      <c r="AA16705"/>
      <c r="AB16705"/>
      <c r="AC16705"/>
    </row>
    <row r="16706" spans="2:29" s="14" customFormat="1" x14ac:dyDescent="0.25">
      <c r="B16706"/>
      <c r="C16706"/>
      <c r="D16706"/>
      <c r="E16706"/>
      <c r="F16706"/>
      <c r="G16706"/>
      <c r="H16706"/>
      <c r="I16706"/>
      <c r="J16706"/>
      <c r="K16706" s="91"/>
      <c r="L16706" s="91"/>
      <c r="M16706" s="91"/>
      <c r="R16706"/>
      <c r="S16706"/>
      <c r="T16706"/>
      <c r="U16706"/>
      <c r="V16706"/>
      <c r="W16706"/>
      <c r="X16706"/>
      <c r="Y16706"/>
      <c r="Z16706"/>
      <c r="AA16706"/>
      <c r="AB16706"/>
      <c r="AC16706"/>
    </row>
    <row r="16707" spans="2:29" s="14" customFormat="1" x14ac:dyDescent="0.25">
      <c r="B16707"/>
      <c r="C16707"/>
      <c r="D16707"/>
      <c r="E16707"/>
      <c r="F16707"/>
      <c r="G16707"/>
      <c r="H16707"/>
      <c r="I16707"/>
      <c r="J16707"/>
      <c r="K16707" s="91"/>
      <c r="L16707" s="91"/>
      <c r="M16707" s="91"/>
      <c r="R16707"/>
      <c r="S16707"/>
      <c r="T16707"/>
      <c r="U16707"/>
      <c r="V16707"/>
      <c r="W16707"/>
      <c r="X16707"/>
      <c r="Y16707"/>
      <c r="Z16707"/>
      <c r="AA16707"/>
      <c r="AB16707"/>
      <c r="AC16707"/>
    </row>
    <row r="16708" spans="2:29" s="14" customFormat="1" x14ac:dyDescent="0.25">
      <c r="B16708"/>
      <c r="C16708"/>
      <c r="D16708"/>
      <c r="E16708"/>
      <c r="F16708"/>
      <c r="G16708"/>
      <c r="H16708"/>
      <c r="I16708"/>
      <c r="J16708"/>
      <c r="K16708" s="91"/>
      <c r="L16708" s="91"/>
      <c r="M16708" s="91"/>
      <c r="R16708"/>
      <c r="S16708"/>
      <c r="T16708"/>
      <c r="U16708"/>
      <c r="V16708"/>
      <c r="W16708"/>
      <c r="X16708"/>
      <c r="Y16708"/>
      <c r="Z16708"/>
      <c r="AA16708"/>
      <c r="AB16708"/>
      <c r="AC16708"/>
    </row>
    <row r="16709" spans="2:29" s="14" customFormat="1" x14ac:dyDescent="0.25">
      <c r="B16709"/>
      <c r="C16709"/>
      <c r="D16709"/>
      <c r="E16709"/>
      <c r="F16709"/>
      <c r="G16709"/>
      <c r="H16709"/>
      <c r="I16709"/>
      <c r="J16709"/>
      <c r="K16709" s="91"/>
      <c r="L16709" s="91"/>
      <c r="M16709" s="91"/>
      <c r="R16709"/>
      <c r="S16709"/>
      <c r="T16709"/>
      <c r="U16709"/>
      <c r="V16709"/>
      <c r="W16709"/>
      <c r="X16709"/>
      <c r="Y16709"/>
      <c r="Z16709"/>
      <c r="AA16709"/>
      <c r="AB16709"/>
      <c r="AC16709"/>
    </row>
    <row r="16710" spans="2:29" s="14" customFormat="1" x14ac:dyDescent="0.25">
      <c r="B16710"/>
      <c r="C16710"/>
      <c r="D16710"/>
      <c r="E16710"/>
      <c r="F16710"/>
      <c r="G16710"/>
      <c r="H16710"/>
      <c r="I16710"/>
      <c r="J16710"/>
      <c r="K16710" s="91"/>
      <c r="L16710" s="91"/>
      <c r="M16710" s="91"/>
      <c r="R16710"/>
      <c r="S16710"/>
      <c r="T16710"/>
      <c r="U16710"/>
      <c r="V16710"/>
      <c r="W16710"/>
      <c r="X16710"/>
      <c r="Y16710"/>
      <c r="Z16710"/>
      <c r="AA16710"/>
      <c r="AB16710"/>
      <c r="AC16710"/>
    </row>
    <row r="16711" spans="2:29" s="14" customFormat="1" x14ac:dyDescent="0.25">
      <c r="B16711"/>
      <c r="C16711"/>
      <c r="D16711"/>
      <c r="E16711"/>
      <c r="F16711"/>
      <c r="G16711"/>
      <c r="H16711"/>
      <c r="I16711"/>
      <c r="J16711"/>
      <c r="K16711" s="91"/>
      <c r="L16711" s="91"/>
      <c r="M16711" s="91"/>
      <c r="R16711"/>
      <c r="S16711"/>
      <c r="T16711"/>
      <c r="U16711"/>
      <c r="V16711"/>
      <c r="W16711"/>
      <c r="X16711"/>
      <c r="Y16711"/>
      <c r="Z16711"/>
      <c r="AA16711"/>
      <c r="AB16711"/>
      <c r="AC16711"/>
    </row>
    <row r="16712" spans="2:29" s="14" customFormat="1" x14ac:dyDescent="0.25">
      <c r="B16712"/>
      <c r="C16712"/>
      <c r="D16712"/>
      <c r="E16712"/>
      <c r="F16712"/>
      <c r="G16712"/>
      <c r="H16712"/>
      <c r="I16712"/>
      <c r="J16712"/>
      <c r="K16712" s="91"/>
      <c r="L16712" s="91"/>
      <c r="M16712" s="91"/>
      <c r="R16712"/>
      <c r="S16712"/>
      <c r="T16712"/>
      <c r="U16712"/>
      <c r="V16712"/>
      <c r="W16712"/>
      <c r="X16712"/>
      <c r="Y16712"/>
      <c r="Z16712"/>
      <c r="AA16712"/>
      <c r="AB16712"/>
      <c r="AC16712"/>
    </row>
    <row r="16713" spans="2:29" s="14" customFormat="1" x14ac:dyDescent="0.25">
      <c r="B16713"/>
      <c r="C16713"/>
      <c r="D16713"/>
      <c r="E16713"/>
      <c r="F16713"/>
      <c r="G16713"/>
      <c r="H16713"/>
      <c r="I16713"/>
      <c r="J16713"/>
      <c r="K16713" s="91"/>
      <c r="L16713" s="91"/>
      <c r="M16713" s="91"/>
      <c r="R16713"/>
      <c r="S16713"/>
      <c r="T16713"/>
      <c r="U16713"/>
      <c r="V16713"/>
      <c r="W16713"/>
      <c r="X16713"/>
      <c r="Y16713"/>
      <c r="Z16713"/>
      <c r="AA16713"/>
      <c r="AB16713"/>
      <c r="AC16713"/>
    </row>
    <row r="16714" spans="2:29" s="14" customFormat="1" x14ac:dyDescent="0.25">
      <c r="B16714"/>
      <c r="C16714"/>
      <c r="D16714"/>
      <c r="E16714"/>
      <c r="F16714"/>
      <c r="G16714"/>
      <c r="H16714"/>
      <c r="I16714"/>
      <c r="J16714"/>
      <c r="K16714" s="91"/>
      <c r="L16714" s="91"/>
      <c r="M16714" s="91"/>
      <c r="R16714"/>
      <c r="S16714"/>
      <c r="T16714"/>
      <c r="U16714"/>
      <c r="V16714"/>
      <c r="W16714"/>
      <c r="X16714"/>
      <c r="Y16714"/>
      <c r="Z16714"/>
      <c r="AA16714"/>
      <c r="AB16714"/>
      <c r="AC16714"/>
    </row>
    <row r="16715" spans="2:29" s="14" customFormat="1" x14ac:dyDescent="0.25">
      <c r="B16715"/>
      <c r="C16715"/>
      <c r="D16715"/>
      <c r="E16715"/>
      <c r="F16715"/>
      <c r="G16715"/>
      <c r="H16715"/>
      <c r="I16715"/>
      <c r="J16715"/>
      <c r="K16715" s="91"/>
      <c r="L16715" s="91"/>
      <c r="M16715" s="91"/>
      <c r="R16715"/>
      <c r="S16715"/>
      <c r="T16715"/>
      <c r="U16715"/>
      <c r="V16715"/>
      <c r="W16715"/>
      <c r="X16715"/>
      <c r="Y16715"/>
      <c r="Z16715"/>
      <c r="AA16715"/>
      <c r="AB16715"/>
      <c r="AC16715"/>
    </row>
    <row r="16716" spans="2:29" s="14" customFormat="1" x14ac:dyDescent="0.25">
      <c r="B16716"/>
      <c r="C16716"/>
      <c r="D16716"/>
      <c r="E16716"/>
      <c r="F16716"/>
      <c r="G16716"/>
      <c r="H16716"/>
      <c r="I16716"/>
      <c r="J16716"/>
      <c r="K16716" s="91"/>
      <c r="L16716" s="91"/>
      <c r="M16716" s="91"/>
      <c r="R16716"/>
      <c r="S16716"/>
      <c r="T16716"/>
      <c r="U16716"/>
      <c r="V16716"/>
      <c r="W16716"/>
      <c r="X16716"/>
      <c r="Y16716"/>
      <c r="Z16716"/>
      <c r="AA16716"/>
      <c r="AB16716"/>
      <c r="AC16716"/>
    </row>
    <row r="16717" spans="2:29" s="14" customFormat="1" x14ac:dyDescent="0.25">
      <c r="B16717"/>
      <c r="C16717"/>
      <c r="D16717"/>
      <c r="E16717"/>
      <c r="F16717"/>
      <c r="G16717"/>
      <c r="H16717"/>
      <c r="I16717"/>
      <c r="J16717"/>
      <c r="K16717" s="91"/>
      <c r="L16717" s="91"/>
      <c r="M16717" s="91"/>
      <c r="R16717"/>
      <c r="S16717"/>
      <c r="T16717"/>
      <c r="U16717"/>
      <c r="V16717"/>
      <c r="W16717"/>
      <c r="X16717"/>
      <c r="Y16717"/>
      <c r="Z16717"/>
      <c r="AA16717"/>
      <c r="AB16717"/>
      <c r="AC16717"/>
    </row>
    <row r="16718" spans="2:29" s="14" customFormat="1" x14ac:dyDescent="0.25">
      <c r="B16718"/>
      <c r="C16718"/>
      <c r="D16718"/>
      <c r="E16718"/>
      <c r="F16718"/>
      <c r="G16718"/>
      <c r="H16718"/>
      <c r="I16718"/>
      <c r="J16718"/>
      <c r="K16718" s="91"/>
      <c r="L16718" s="91"/>
      <c r="M16718" s="91"/>
      <c r="R16718"/>
      <c r="S16718"/>
      <c r="T16718"/>
      <c r="U16718"/>
      <c r="V16718"/>
      <c r="W16718"/>
      <c r="X16718"/>
      <c r="Y16718"/>
      <c r="Z16718"/>
      <c r="AA16718"/>
      <c r="AB16718"/>
      <c r="AC16718"/>
    </row>
    <row r="16719" spans="2:29" s="14" customFormat="1" x14ac:dyDescent="0.25">
      <c r="B16719"/>
      <c r="C16719"/>
      <c r="D16719"/>
      <c r="E16719"/>
      <c r="F16719"/>
      <c r="G16719"/>
      <c r="H16719"/>
      <c r="I16719"/>
      <c r="J16719"/>
      <c r="K16719" s="91"/>
      <c r="L16719" s="91"/>
      <c r="M16719" s="91"/>
      <c r="R16719"/>
      <c r="S16719"/>
      <c r="T16719"/>
      <c r="U16719"/>
      <c r="V16719"/>
      <c r="W16719"/>
      <c r="X16719"/>
      <c r="Y16719"/>
      <c r="Z16719"/>
      <c r="AA16719"/>
      <c r="AB16719"/>
      <c r="AC16719"/>
    </row>
    <row r="16720" spans="2:29" s="14" customFormat="1" x14ac:dyDescent="0.25">
      <c r="B16720"/>
      <c r="C16720"/>
      <c r="D16720"/>
      <c r="E16720"/>
      <c r="F16720"/>
      <c r="G16720"/>
      <c r="H16720"/>
      <c r="I16720"/>
      <c r="J16720"/>
      <c r="K16720" s="91"/>
      <c r="L16720" s="91"/>
      <c r="M16720" s="91"/>
      <c r="R16720"/>
      <c r="S16720"/>
      <c r="T16720"/>
      <c r="U16720"/>
      <c r="V16720"/>
      <c r="W16720"/>
      <c r="X16720"/>
      <c r="Y16720"/>
      <c r="Z16720"/>
      <c r="AA16720"/>
      <c r="AB16720"/>
      <c r="AC16720"/>
    </row>
    <row r="16721" spans="2:29" s="14" customFormat="1" x14ac:dyDescent="0.25">
      <c r="B16721"/>
      <c r="C16721"/>
      <c r="D16721"/>
      <c r="E16721"/>
      <c r="F16721"/>
      <c r="G16721"/>
      <c r="H16721"/>
      <c r="I16721"/>
      <c r="J16721"/>
      <c r="K16721" s="91"/>
      <c r="L16721" s="91"/>
      <c r="M16721" s="91"/>
      <c r="R16721"/>
      <c r="S16721"/>
      <c r="T16721"/>
      <c r="U16721"/>
      <c r="V16721"/>
      <c r="W16721"/>
      <c r="X16721"/>
      <c r="Y16721"/>
      <c r="Z16721"/>
      <c r="AA16721"/>
      <c r="AB16721"/>
      <c r="AC16721"/>
    </row>
    <row r="16722" spans="2:29" s="14" customFormat="1" x14ac:dyDescent="0.25">
      <c r="B16722"/>
      <c r="C16722"/>
      <c r="D16722"/>
      <c r="E16722"/>
      <c r="F16722"/>
      <c r="G16722"/>
      <c r="H16722"/>
      <c r="I16722"/>
      <c r="J16722"/>
      <c r="K16722" s="91"/>
      <c r="L16722" s="91"/>
      <c r="M16722" s="91"/>
      <c r="R16722"/>
      <c r="S16722"/>
      <c r="T16722"/>
      <c r="U16722"/>
      <c r="V16722"/>
      <c r="W16722"/>
      <c r="X16722"/>
      <c r="Y16722"/>
      <c r="Z16722"/>
      <c r="AA16722"/>
      <c r="AB16722"/>
      <c r="AC16722"/>
    </row>
    <row r="16723" spans="2:29" s="14" customFormat="1" x14ac:dyDescent="0.25">
      <c r="B16723"/>
      <c r="C16723"/>
      <c r="D16723"/>
      <c r="E16723"/>
      <c r="F16723"/>
      <c r="G16723"/>
      <c r="H16723"/>
      <c r="I16723"/>
      <c r="J16723"/>
      <c r="K16723" s="91"/>
      <c r="L16723" s="91"/>
      <c r="M16723" s="91"/>
      <c r="R16723"/>
      <c r="S16723"/>
      <c r="T16723"/>
      <c r="U16723"/>
      <c r="V16723"/>
      <c r="W16723"/>
      <c r="X16723"/>
      <c r="Y16723"/>
      <c r="Z16723"/>
      <c r="AA16723"/>
      <c r="AB16723"/>
      <c r="AC16723"/>
    </row>
    <row r="16724" spans="2:29" s="14" customFormat="1" x14ac:dyDescent="0.25">
      <c r="B16724"/>
      <c r="C16724"/>
      <c r="D16724"/>
      <c r="E16724"/>
      <c r="F16724"/>
      <c r="G16724"/>
      <c r="H16724"/>
      <c r="I16724"/>
      <c r="J16724"/>
      <c r="K16724" s="91"/>
      <c r="L16724" s="91"/>
      <c r="M16724" s="91"/>
      <c r="R16724"/>
      <c r="S16724"/>
      <c r="T16724"/>
      <c r="U16724"/>
      <c r="V16724"/>
      <c r="W16724"/>
      <c r="X16724"/>
      <c r="Y16724"/>
      <c r="Z16724"/>
      <c r="AA16724"/>
      <c r="AB16724"/>
      <c r="AC16724"/>
    </row>
    <row r="16725" spans="2:29" s="14" customFormat="1" x14ac:dyDescent="0.25">
      <c r="B16725"/>
      <c r="C16725"/>
      <c r="D16725"/>
      <c r="E16725"/>
      <c r="F16725"/>
      <c r="G16725"/>
      <c r="H16725"/>
      <c r="I16725"/>
      <c r="J16725"/>
      <c r="K16725" s="91"/>
      <c r="L16725" s="91"/>
      <c r="M16725" s="91"/>
      <c r="R16725"/>
      <c r="S16725"/>
      <c r="T16725"/>
      <c r="U16725"/>
      <c r="V16725"/>
      <c r="W16725"/>
      <c r="X16725"/>
      <c r="Y16725"/>
      <c r="Z16725"/>
      <c r="AA16725"/>
      <c r="AB16725"/>
      <c r="AC16725"/>
    </row>
    <row r="16726" spans="2:29" s="14" customFormat="1" x14ac:dyDescent="0.25">
      <c r="B16726"/>
      <c r="C16726"/>
      <c r="D16726"/>
      <c r="E16726"/>
      <c r="F16726"/>
      <c r="G16726"/>
      <c r="H16726"/>
      <c r="I16726"/>
      <c r="J16726"/>
      <c r="K16726" s="91"/>
      <c r="L16726" s="91"/>
      <c r="M16726" s="91"/>
      <c r="R16726"/>
      <c r="S16726"/>
      <c r="T16726"/>
      <c r="U16726"/>
      <c r="V16726"/>
      <c r="W16726"/>
      <c r="X16726"/>
      <c r="Y16726"/>
      <c r="Z16726"/>
      <c r="AA16726"/>
      <c r="AB16726"/>
      <c r="AC16726"/>
    </row>
    <row r="16727" spans="2:29" s="14" customFormat="1" x14ac:dyDescent="0.25">
      <c r="B16727"/>
      <c r="C16727"/>
      <c r="D16727"/>
      <c r="E16727"/>
      <c r="F16727"/>
      <c r="G16727"/>
      <c r="H16727"/>
      <c r="I16727"/>
      <c r="J16727"/>
      <c r="K16727" s="91"/>
      <c r="L16727" s="91"/>
      <c r="M16727" s="91"/>
      <c r="R16727"/>
      <c r="S16727"/>
      <c r="T16727"/>
      <c r="U16727"/>
      <c r="V16727"/>
      <c r="W16727"/>
      <c r="X16727"/>
      <c r="Y16727"/>
      <c r="Z16727"/>
      <c r="AA16727"/>
      <c r="AB16727"/>
      <c r="AC16727"/>
    </row>
    <row r="16728" spans="2:29" s="14" customFormat="1" x14ac:dyDescent="0.25">
      <c r="B16728"/>
      <c r="C16728"/>
      <c r="D16728"/>
      <c r="E16728"/>
      <c r="F16728"/>
      <c r="G16728"/>
      <c r="H16728"/>
      <c r="I16728"/>
      <c r="J16728"/>
      <c r="K16728" s="91"/>
      <c r="L16728" s="91"/>
      <c r="M16728" s="91"/>
      <c r="R16728"/>
      <c r="S16728"/>
      <c r="T16728"/>
      <c r="U16728"/>
      <c r="V16728"/>
      <c r="W16728"/>
      <c r="X16728"/>
      <c r="Y16728"/>
      <c r="Z16728"/>
      <c r="AA16728"/>
      <c r="AB16728"/>
      <c r="AC16728"/>
    </row>
    <row r="16729" spans="2:29" s="14" customFormat="1" x14ac:dyDescent="0.25">
      <c r="B16729"/>
      <c r="C16729"/>
      <c r="D16729"/>
      <c r="E16729"/>
      <c r="F16729"/>
      <c r="G16729"/>
      <c r="H16729"/>
      <c r="I16729"/>
      <c r="J16729"/>
      <c r="K16729" s="91"/>
      <c r="L16729" s="91"/>
      <c r="M16729" s="91"/>
      <c r="R16729"/>
      <c r="S16729"/>
      <c r="T16729"/>
      <c r="U16729"/>
      <c r="V16729"/>
      <c r="W16729"/>
      <c r="X16729"/>
      <c r="Y16729"/>
      <c r="Z16729"/>
      <c r="AA16729"/>
      <c r="AB16729"/>
      <c r="AC16729"/>
    </row>
    <row r="16730" spans="2:29" s="14" customFormat="1" x14ac:dyDescent="0.25">
      <c r="B16730"/>
      <c r="C16730"/>
      <c r="D16730"/>
      <c r="E16730"/>
      <c r="F16730"/>
      <c r="G16730"/>
      <c r="H16730"/>
      <c r="I16730"/>
      <c r="J16730"/>
      <c r="K16730" s="91"/>
      <c r="L16730" s="91"/>
      <c r="M16730" s="91"/>
      <c r="R16730"/>
      <c r="S16730"/>
      <c r="T16730"/>
      <c r="U16730"/>
      <c r="V16730"/>
      <c r="W16730"/>
      <c r="X16730"/>
      <c r="Y16730"/>
      <c r="Z16730"/>
      <c r="AA16730"/>
      <c r="AB16730"/>
      <c r="AC16730"/>
    </row>
    <row r="16731" spans="2:29" s="14" customFormat="1" x14ac:dyDescent="0.25">
      <c r="B16731"/>
      <c r="C16731"/>
      <c r="D16731"/>
      <c r="E16731"/>
      <c r="F16731"/>
      <c r="G16731"/>
      <c r="H16731"/>
      <c r="I16731"/>
      <c r="J16731"/>
      <c r="K16731" s="91"/>
      <c r="L16731" s="91"/>
      <c r="M16731" s="91"/>
      <c r="R16731"/>
      <c r="S16731"/>
      <c r="T16731"/>
      <c r="U16731"/>
      <c r="V16731"/>
      <c r="W16731"/>
      <c r="X16731"/>
      <c r="Y16731"/>
      <c r="Z16731"/>
      <c r="AA16731"/>
      <c r="AB16731"/>
      <c r="AC16731"/>
    </row>
    <row r="16732" spans="2:29" s="14" customFormat="1" x14ac:dyDescent="0.25">
      <c r="B16732"/>
      <c r="C16732"/>
      <c r="D16732"/>
      <c r="E16732"/>
      <c r="F16732"/>
      <c r="G16732"/>
      <c r="H16732"/>
      <c r="I16732"/>
      <c r="J16732"/>
      <c r="K16732" s="91"/>
      <c r="L16732" s="91"/>
      <c r="M16732" s="91"/>
      <c r="R16732"/>
      <c r="S16732"/>
      <c r="T16732"/>
      <c r="U16732"/>
      <c r="V16732"/>
      <c r="W16732"/>
      <c r="X16732"/>
      <c r="Y16732"/>
      <c r="Z16732"/>
      <c r="AA16732"/>
      <c r="AB16732"/>
      <c r="AC16732"/>
    </row>
    <row r="16733" spans="2:29" s="14" customFormat="1" x14ac:dyDescent="0.25">
      <c r="B16733"/>
      <c r="C16733"/>
      <c r="D16733"/>
      <c r="E16733"/>
      <c r="F16733"/>
      <c r="G16733"/>
      <c r="H16733"/>
      <c r="I16733"/>
      <c r="J16733"/>
      <c r="K16733" s="91"/>
      <c r="L16733" s="91"/>
      <c r="M16733" s="91"/>
      <c r="R16733"/>
      <c r="S16733"/>
      <c r="T16733"/>
      <c r="U16733"/>
      <c r="V16733"/>
      <c r="W16733"/>
      <c r="X16733"/>
      <c r="Y16733"/>
      <c r="Z16733"/>
      <c r="AA16733"/>
      <c r="AB16733"/>
      <c r="AC16733"/>
    </row>
    <row r="16734" spans="2:29" s="14" customFormat="1" x14ac:dyDescent="0.25">
      <c r="B16734"/>
      <c r="C16734"/>
      <c r="D16734"/>
      <c r="E16734"/>
      <c r="F16734"/>
      <c r="G16734"/>
      <c r="H16734"/>
      <c r="I16734"/>
      <c r="J16734"/>
      <c r="K16734" s="91"/>
      <c r="L16734" s="91"/>
      <c r="M16734" s="91"/>
      <c r="R16734"/>
      <c r="S16734"/>
      <c r="T16734"/>
      <c r="U16734"/>
      <c r="V16734"/>
      <c r="W16734"/>
      <c r="X16734"/>
      <c r="Y16734"/>
      <c r="Z16734"/>
      <c r="AA16734"/>
      <c r="AB16734"/>
      <c r="AC16734"/>
    </row>
    <row r="16735" spans="2:29" s="14" customFormat="1" x14ac:dyDescent="0.25">
      <c r="B16735"/>
      <c r="C16735"/>
      <c r="D16735"/>
      <c r="E16735"/>
      <c r="F16735"/>
      <c r="G16735"/>
      <c r="H16735"/>
      <c r="I16735"/>
      <c r="J16735"/>
      <c r="K16735" s="91"/>
      <c r="L16735" s="91"/>
      <c r="M16735" s="91"/>
      <c r="R16735"/>
      <c r="S16735"/>
      <c r="T16735"/>
      <c r="U16735"/>
      <c r="V16735"/>
      <c r="W16735"/>
      <c r="X16735"/>
      <c r="Y16735"/>
      <c r="Z16735"/>
      <c r="AA16735"/>
      <c r="AB16735"/>
      <c r="AC16735"/>
    </row>
    <row r="16736" spans="2:29" s="14" customFormat="1" x14ac:dyDescent="0.25">
      <c r="B16736"/>
      <c r="C16736"/>
      <c r="D16736"/>
      <c r="E16736"/>
      <c r="F16736"/>
      <c r="G16736"/>
      <c r="H16736"/>
      <c r="I16736"/>
      <c r="J16736"/>
      <c r="K16736" s="91"/>
      <c r="L16736" s="91"/>
      <c r="M16736" s="91"/>
      <c r="R16736"/>
      <c r="S16736"/>
      <c r="T16736"/>
      <c r="U16736"/>
      <c r="V16736"/>
      <c r="W16736"/>
      <c r="X16736"/>
      <c r="Y16736"/>
      <c r="Z16736"/>
      <c r="AA16736"/>
      <c r="AB16736"/>
      <c r="AC16736"/>
    </row>
    <row r="16737" spans="2:29" s="14" customFormat="1" x14ac:dyDescent="0.25">
      <c r="B16737"/>
      <c r="C16737"/>
      <c r="D16737"/>
      <c r="E16737"/>
      <c r="F16737"/>
      <c r="G16737"/>
      <c r="H16737"/>
      <c r="I16737"/>
      <c r="J16737"/>
      <c r="K16737" s="91"/>
      <c r="L16737" s="91"/>
      <c r="M16737" s="91"/>
      <c r="R16737"/>
      <c r="S16737"/>
      <c r="T16737"/>
      <c r="U16737"/>
      <c r="V16737"/>
      <c r="W16737"/>
      <c r="X16737"/>
      <c r="Y16737"/>
      <c r="Z16737"/>
      <c r="AA16737"/>
      <c r="AB16737"/>
      <c r="AC16737"/>
    </row>
    <row r="16738" spans="2:29" s="14" customFormat="1" x14ac:dyDescent="0.25">
      <c r="B16738"/>
      <c r="C16738"/>
      <c r="D16738"/>
      <c r="E16738"/>
      <c r="F16738"/>
      <c r="G16738"/>
      <c r="H16738"/>
      <c r="I16738"/>
      <c r="J16738"/>
      <c r="K16738" s="91"/>
      <c r="L16738" s="91"/>
      <c r="M16738" s="91"/>
      <c r="R16738"/>
      <c r="S16738"/>
      <c r="T16738"/>
      <c r="U16738"/>
      <c r="V16738"/>
      <c r="W16738"/>
      <c r="X16738"/>
      <c r="Y16738"/>
      <c r="Z16738"/>
      <c r="AA16738"/>
      <c r="AB16738"/>
      <c r="AC16738"/>
    </row>
    <row r="16739" spans="2:29" s="14" customFormat="1" x14ac:dyDescent="0.25">
      <c r="B16739"/>
      <c r="C16739"/>
      <c r="D16739"/>
      <c r="E16739"/>
      <c r="F16739"/>
      <c r="G16739"/>
      <c r="H16739"/>
      <c r="I16739"/>
      <c r="J16739"/>
      <c r="K16739" s="91"/>
      <c r="L16739" s="91"/>
      <c r="M16739" s="91"/>
      <c r="R16739"/>
      <c r="S16739"/>
      <c r="T16739"/>
      <c r="U16739"/>
      <c r="V16739"/>
      <c r="W16739"/>
      <c r="X16739"/>
      <c r="Y16739"/>
      <c r="Z16739"/>
      <c r="AA16739"/>
      <c r="AB16739"/>
      <c r="AC16739"/>
    </row>
    <row r="16740" spans="2:29" s="14" customFormat="1" x14ac:dyDescent="0.25">
      <c r="B16740"/>
      <c r="C16740"/>
      <c r="D16740"/>
      <c r="E16740"/>
      <c r="F16740"/>
      <c r="G16740"/>
      <c r="H16740"/>
      <c r="I16740"/>
      <c r="J16740"/>
      <c r="K16740" s="91"/>
      <c r="L16740" s="91"/>
      <c r="M16740" s="91"/>
      <c r="R16740"/>
      <c r="S16740"/>
      <c r="T16740"/>
      <c r="U16740"/>
      <c r="V16740"/>
      <c r="W16740"/>
      <c r="X16740"/>
      <c r="Y16740"/>
      <c r="Z16740"/>
      <c r="AA16740"/>
      <c r="AB16740"/>
      <c r="AC16740"/>
    </row>
    <row r="16741" spans="2:29" s="14" customFormat="1" x14ac:dyDescent="0.25">
      <c r="B16741"/>
      <c r="C16741"/>
      <c r="D16741"/>
      <c r="E16741"/>
      <c r="F16741"/>
      <c r="G16741"/>
      <c r="H16741"/>
      <c r="I16741"/>
      <c r="J16741"/>
      <c r="K16741" s="91"/>
      <c r="L16741" s="91"/>
      <c r="M16741" s="91"/>
      <c r="R16741"/>
      <c r="S16741"/>
      <c r="T16741"/>
      <c r="U16741"/>
      <c r="V16741"/>
      <c r="W16741"/>
      <c r="X16741"/>
      <c r="Y16741"/>
      <c r="Z16741"/>
      <c r="AA16741"/>
      <c r="AB16741"/>
      <c r="AC16741"/>
    </row>
    <row r="16742" spans="2:29" s="14" customFormat="1" x14ac:dyDescent="0.25">
      <c r="B16742"/>
      <c r="C16742"/>
      <c r="D16742"/>
      <c r="E16742"/>
      <c r="F16742"/>
      <c r="G16742"/>
      <c r="H16742"/>
      <c r="I16742"/>
      <c r="J16742"/>
      <c r="K16742" s="91"/>
      <c r="L16742" s="91"/>
      <c r="M16742" s="91"/>
      <c r="R16742"/>
      <c r="S16742"/>
      <c r="T16742"/>
      <c r="U16742"/>
      <c r="V16742"/>
      <c r="W16742"/>
      <c r="X16742"/>
      <c r="Y16742"/>
      <c r="Z16742"/>
      <c r="AA16742"/>
      <c r="AB16742"/>
      <c r="AC16742"/>
    </row>
    <row r="16743" spans="2:29" s="14" customFormat="1" x14ac:dyDescent="0.25">
      <c r="B16743"/>
      <c r="C16743"/>
      <c r="D16743"/>
      <c r="E16743"/>
      <c r="F16743"/>
      <c r="G16743"/>
      <c r="H16743"/>
      <c r="I16743"/>
      <c r="J16743"/>
      <c r="K16743" s="91"/>
      <c r="L16743" s="91"/>
      <c r="M16743" s="91"/>
      <c r="R16743"/>
      <c r="S16743"/>
      <c r="T16743"/>
      <c r="U16743"/>
      <c r="V16743"/>
      <c r="W16743"/>
      <c r="X16743"/>
      <c r="Y16743"/>
      <c r="Z16743"/>
      <c r="AA16743"/>
      <c r="AB16743"/>
      <c r="AC16743"/>
    </row>
    <row r="16744" spans="2:29" s="14" customFormat="1" x14ac:dyDescent="0.25">
      <c r="B16744"/>
      <c r="C16744"/>
      <c r="D16744"/>
      <c r="E16744"/>
      <c r="F16744"/>
      <c r="G16744"/>
      <c r="H16744"/>
      <c r="I16744"/>
      <c r="J16744"/>
      <c r="K16744" s="91"/>
      <c r="L16744" s="91"/>
      <c r="M16744" s="91"/>
      <c r="R16744"/>
      <c r="S16744"/>
      <c r="T16744"/>
      <c r="U16744"/>
      <c r="V16744"/>
      <c r="W16744"/>
      <c r="X16744"/>
      <c r="Y16744"/>
      <c r="Z16744"/>
      <c r="AA16744"/>
      <c r="AB16744"/>
      <c r="AC16744"/>
    </row>
    <row r="16745" spans="2:29" s="14" customFormat="1" x14ac:dyDescent="0.25">
      <c r="B16745"/>
      <c r="C16745"/>
      <c r="D16745"/>
      <c r="E16745"/>
      <c r="F16745"/>
      <c r="G16745"/>
      <c r="H16745"/>
      <c r="I16745"/>
      <c r="J16745"/>
      <c r="K16745" s="91"/>
      <c r="L16745" s="91"/>
      <c r="M16745" s="91"/>
      <c r="R16745"/>
      <c r="S16745"/>
      <c r="T16745"/>
      <c r="U16745"/>
      <c r="V16745"/>
      <c r="W16745"/>
      <c r="X16745"/>
      <c r="Y16745"/>
      <c r="Z16745"/>
      <c r="AA16745"/>
      <c r="AB16745"/>
      <c r="AC16745"/>
    </row>
    <row r="16746" spans="2:29" s="14" customFormat="1" x14ac:dyDescent="0.25">
      <c r="B16746"/>
      <c r="C16746"/>
      <c r="D16746"/>
      <c r="E16746"/>
      <c r="F16746"/>
      <c r="G16746"/>
      <c r="H16746"/>
      <c r="I16746"/>
      <c r="J16746"/>
      <c r="K16746" s="91"/>
      <c r="L16746" s="91"/>
      <c r="M16746" s="91"/>
      <c r="R16746"/>
      <c r="S16746"/>
      <c r="T16746"/>
      <c r="U16746"/>
      <c r="V16746"/>
      <c r="W16746"/>
      <c r="X16746"/>
      <c r="Y16746"/>
      <c r="Z16746"/>
      <c r="AA16746"/>
      <c r="AB16746"/>
      <c r="AC16746"/>
    </row>
    <row r="16747" spans="2:29" s="14" customFormat="1" x14ac:dyDescent="0.25">
      <c r="B16747"/>
      <c r="C16747"/>
      <c r="D16747"/>
      <c r="E16747"/>
      <c r="F16747"/>
      <c r="G16747"/>
      <c r="H16747"/>
      <c r="I16747"/>
      <c r="J16747"/>
      <c r="K16747" s="91"/>
      <c r="L16747" s="91"/>
      <c r="M16747" s="91"/>
      <c r="R16747"/>
      <c r="S16747"/>
      <c r="T16747"/>
      <c r="U16747"/>
      <c r="V16747"/>
      <c r="W16747"/>
      <c r="X16747"/>
      <c r="Y16747"/>
      <c r="Z16747"/>
      <c r="AA16747"/>
      <c r="AB16747"/>
      <c r="AC16747"/>
    </row>
    <row r="16748" spans="2:29" s="14" customFormat="1" x14ac:dyDescent="0.25">
      <c r="B16748"/>
      <c r="C16748"/>
      <c r="D16748"/>
      <c r="E16748"/>
      <c r="F16748"/>
      <c r="G16748"/>
      <c r="H16748"/>
      <c r="I16748"/>
      <c r="J16748"/>
      <c r="K16748" s="91"/>
      <c r="L16748" s="91"/>
      <c r="M16748" s="91"/>
      <c r="R16748"/>
      <c r="S16748"/>
      <c r="T16748"/>
      <c r="U16748"/>
      <c r="V16748"/>
      <c r="W16748"/>
      <c r="X16748"/>
      <c r="Y16748"/>
      <c r="Z16748"/>
      <c r="AA16748"/>
      <c r="AB16748"/>
      <c r="AC16748"/>
    </row>
    <row r="16749" spans="2:29" s="14" customFormat="1" x14ac:dyDescent="0.25">
      <c r="B16749"/>
      <c r="C16749"/>
      <c r="D16749"/>
      <c r="E16749"/>
      <c r="F16749"/>
      <c r="G16749"/>
      <c r="H16749"/>
      <c r="I16749"/>
      <c r="J16749"/>
      <c r="K16749" s="91"/>
      <c r="L16749" s="91"/>
      <c r="M16749" s="91"/>
      <c r="R16749"/>
      <c r="S16749"/>
      <c r="T16749"/>
      <c r="U16749"/>
      <c r="V16749"/>
      <c r="W16749"/>
      <c r="X16749"/>
      <c r="Y16749"/>
      <c r="Z16749"/>
      <c r="AA16749"/>
      <c r="AB16749"/>
      <c r="AC16749"/>
    </row>
    <row r="16750" spans="2:29" s="14" customFormat="1" x14ac:dyDescent="0.25">
      <c r="B16750"/>
      <c r="C16750"/>
      <c r="D16750"/>
      <c r="E16750"/>
      <c r="F16750"/>
      <c r="G16750"/>
      <c r="H16750"/>
      <c r="I16750"/>
      <c r="J16750"/>
      <c r="K16750" s="91"/>
      <c r="L16750" s="91"/>
      <c r="M16750" s="91"/>
      <c r="R16750"/>
      <c r="S16750"/>
      <c r="T16750"/>
      <c r="U16750"/>
      <c r="V16750"/>
      <c r="W16750"/>
      <c r="X16750"/>
      <c r="Y16750"/>
      <c r="Z16750"/>
      <c r="AA16750"/>
      <c r="AB16750"/>
      <c r="AC16750"/>
    </row>
    <row r="16751" spans="2:29" s="14" customFormat="1" x14ac:dyDescent="0.25">
      <c r="B16751"/>
      <c r="C16751"/>
      <c r="D16751"/>
      <c r="E16751"/>
      <c r="F16751"/>
      <c r="G16751"/>
      <c r="H16751"/>
      <c r="I16751"/>
      <c r="J16751"/>
      <c r="K16751" s="91"/>
      <c r="L16751" s="91"/>
      <c r="M16751" s="91"/>
      <c r="R16751"/>
      <c r="S16751"/>
      <c r="T16751"/>
      <c r="U16751"/>
      <c r="V16751"/>
      <c r="W16751"/>
      <c r="X16751"/>
      <c r="Y16751"/>
      <c r="Z16751"/>
      <c r="AA16751"/>
      <c r="AB16751"/>
      <c r="AC16751"/>
    </row>
    <row r="16752" spans="2:29" s="14" customFormat="1" x14ac:dyDescent="0.25">
      <c r="B16752"/>
      <c r="C16752"/>
      <c r="D16752"/>
      <c r="E16752"/>
      <c r="F16752"/>
      <c r="G16752"/>
      <c r="H16752"/>
      <c r="I16752"/>
      <c r="J16752"/>
      <c r="K16752" s="91"/>
      <c r="L16752" s="91"/>
      <c r="M16752" s="91"/>
      <c r="R16752"/>
      <c r="S16752"/>
      <c r="T16752"/>
      <c r="U16752"/>
      <c r="V16752"/>
      <c r="W16752"/>
      <c r="X16752"/>
      <c r="Y16752"/>
      <c r="Z16752"/>
      <c r="AA16752"/>
      <c r="AB16752"/>
      <c r="AC16752"/>
    </row>
    <row r="16753" spans="2:29" s="14" customFormat="1" x14ac:dyDescent="0.25">
      <c r="B16753"/>
      <c r="C16753"/>
      <c r="D16753"/>
      <c r="E16753"/>
      <c r="F16753"/>
      <c r="G16753"/>
      <c r="H16753"/>
      <c r="I16753"/>
      <c r="J16753"/>
      <c r="K16753" s="91"/>
      <c r="L16753" s="91"/>
      <c r="M16753" s="91"/>
      <c r="R16753"/>
      <c r="S16753"/>
      <c r="T16753"/>
      <c r="U16753"/>
      <c r="V16753"/>
      <c r="W16753"/>
      <c r="X16753"/>
      <c r="Y16753"/>
      <c r="Z16753"/>
      <c r="AA16753"/>
      <c r="AB16753"/>
      <c r="AC16753"/>
    </row>
    <row r="16754" spans="2:29" s="14" customFormat="1" x14ac:dyDescent="0.25">
      <c r="B16754"/>
      <c r="C16754"/>
      <c r="D16754"/>
      <c r="E16754"/>
      <c r="F16754"/>
      <c r="G16754"/>
      <c r="H16754"/>
      <c r="I16754"/>
      <c r="J16754"/>
      <c r="K16754" s="91"/>
      <c r="L16754" s="91"/>
      <c r="M16754" s="91"/>
      <c r="R16754"/>
      <c r="S16754"/>
      <c r="T16754"/>
      <c r="U16754"/>
      <c r="V16754"/>
      <c r="W16754"/>
      <c r="X16754"/>
      <c r="Y16754"/>
      <c r="Z16754"/>
      <c r="AA16754"/>
      <c r="AB16754"/>
      <c r="AC16754"/>
    </row>
    <row r="16755" spans="2:29" s="14" customFormat="1" x14ac:dyDescent="0.25">
      <c r="B16755"/>
      <c r="C16755"/>
      <c r="D16755"/>
      <c r="E16755"/>
      <c r="F16755"/>
      <c r="G16755"/>
      <c r="H16755"/>
      <c r="I16755"/>
      <c r="J16755"/>
      <c r="K16755" s="91"/>
      <c r="L16755" s="91"/>
      <c r="M16755" s="91"/>
      <c r="R16755"/>
      <c r="S16755"/>
      <c r="T16755"/>
      <c r="U16755"/>
      <c r="V16755"/>
      <c r="W16755"/>
      <c r="X16755"/>
      <c r="Y16755"/>
      <c r="Z16755"/>
      <c r="AA16755"/>
      <c r="AB16755"/>
      <c r="AC16755"/>
    </row>
    <row r="16756" spans="2:29" s="14" customFormat="1" x14ac:dyDescent="0.25">
      <c r="B16756"/>
      <c r="C16756"/>
      <c r="D16756"/>
      <c r="E16756"/>
      <c r="F16756"/>
      <c r="G16756"/>
      <c r="H16756"/>
      <c r="I16756"/>
      <c r="J16756"/>
      <c r="K16756" s="91"/>
      <c r="L16756" s="91"/>
      <c r="M16756" s="91"/>
      <c r="R16756"/>
      <c r="S16756"/>
      <c r="T16756"/>
      <c r="U16756"/>
      <c r="V16756"/>
      <c r="W16756"/>
      <c r="X16756"/>
      <c r="Y16756"/>
      <c r="Z16756"/>
      <c r="AA16756"/>
      <c r="AB16756"/>
      <c r="AC16756"/>
    </row>
    <row r="16757" spans="2:29" s="14" customFormat="1" x14ac:dyDescent="0.25">
      <c r="B16757"/>
      <c r="C16757"/>
      <c r="D16757"/>
      <c r="E16757"/>
      <c r="F16757"/>
      <c r="G16757"/>
      <c r="H16757"/>
      <c r="I16757"/>
      <c r="J16757"/>
      <c r="K16757" s="91"/>
      <c r="L16757" s="91"/>
      <c r="M16757" s="91"/>
      <c r="R16757"/>
      <c r="S16757"/>
      <c r="T16757"/>
      <c r="U16757"/>
      <c r="V16757"/>
      <c r="W16757"/>
      <c r="X16757"/>
      <c r="Y16757"/>
      <c r="Z16757"/>
      <c r="AA16757"/>
      <c r="AB16757"/>
      <c r="AC16757"/>
    </row>
    <row r="16758" spans="2:29" s="14" customFormat="1" x14ac:dyDescent="0.25">
      <c r="B16758"/>
      <c r="C16758"/>
      <c r="D16758"/>
      <c r="E16758"/>
      <c r="F16758"/>
      <c r="G16758"/>
      <c r="H16758"/>
      <c r="I16758"/>
      <c r="J16758"/>
      <c r="K16758" s="91"/>
      <c r="L16758" s="91"/>
      <c r="M16758" s="91"/>
      <c r="R16758"/>
      <c r="S16758"/>
      <c r="T16758"/>
      <c r="U16758"/>
      <c r="V16758"/>
      <c r="W16758"/>
      <c r="X16758"/>
      <c r="Y16758"/>
      <c r="Z16758"/>
      <c r="AA16758"/>
      <c r="AB16758"/>
      <c r="AC16758"/>
    </row>
    <row r="16759" spans="2:29" s="14" customFormat="1" x14ac:dyDescent="0.25">
      <c r="B16759"/>
      <c r="C16759"/>
      <c r="D16759"/>
      <c r="E16759"/>
      <c r="F16759"/>
      <c r="G16759"/>
      <c r="H16759"/>
      <c r="I16759"/>
      <c r="J16759"/>
      <c r="K16759" s="91"/>
      <c r="L16759" s="91"/>
      <c r="M16759" s="91"/>
      <c r="R16759"/>
      <c r="S16759"/>
      <c r="T16759"/>
      <c r="U16759"/>
      <c r="V16759"/>
      <c r="W16759"/>
      <c r="X16759"/>
      <c r="Y16759"/>
      <c r="Z16759"/>
      <c r="AA16759"/>
      <c r="AB16759"/>
      <c r="AC16759"/>
    </row>
    <row r="16760" spans="2:29" s="14" customFormat="1" x14ac:dyDescent="0.25">
      <c r="B16760"/>
      <c r="C16760"/>
      <c r="D16760"/>
      <c r="E16760"/>
      <c r="F16760"/>
      <c r="G16760"/>
      <c r="H16760"/>
      <c r="I16760"/>
      <c r="J16760"/>
      <c r="K16760" s="91"/>
      <c r="L16760" s="91"/>
      <c r="M16760" s="91"/>
      <c r="R16760"/>
      <c r="S16760"/>
      <c r="T16760"/>
      <c r="U16760"/>
      <c r="V16760"/>
      <c r="W16760"/>
      <c r="X16760"/>
      <c r="Y16760"/>
      <c r="Z16760"/>
      <c r="AA16760"/>
      <c r="AB16760"/>
      <c r="AC16760"/>
    </row>
    <row r="16761" spans="2:29" s="14" customFormat="1" x14ac:dyDescent="0.25">
      <c r="B16761"/>
      <c r="C16761"/>
      <c r="D16761"/>
      <c r="E16761"/>
      <c r="F16761"/>
      <c r="G16761"/>
      <c r="H16761"/>
      <c r="I16761"/>
      <c r="J16761"/>
      <c r="K16761" s="91"/>
      <c r="L16761" s="91"/>
      <c r="M16761" s="91"/>
      <c r="R16761"/>
      <c r="S16761"/>
      <c r="T16761"/>
      <c r="U16761"/>
      <c r="V16761"/>
      <c r="W16761"/>
      <c r="X16761"/>
      <c r="Y16761"/>
      <c r="Z16761"/>
      <c r="AA16761"/>
      <c r="AB16761"/>
      <c r="AC16761"/>
    </row>
    <row r="16762" spans="2:29" s="14" customFormat="1" x14ac:dyDescent="0.25">
      <c r="B16762"/>
      <c r="C16762"/>
      <c r="D16762"/>
      <c r="E16762"/>
      <c r="F16762"/>
      <c r="G16762"/>
      <c r="H16762"/>
      <c r="I16762"/>
      <c r="J16762"/>
      <c r="K16762" s="91"/>
      <c r="L16762" s="91"/>
      <c r="M16762" s="91"/>
      <c r="R16762"/>
      <c r="S16762"/>
      <c r="T16762"/>
      <c r="U16762"/>
      <c r="V16762"/>
      <c r="W16762"/>
      <c r="X16762"/>
      <c r="Y16762"/>
      <c r="Z16762"/>
      <c r="AA16762"/>
      <c r="AB16762"/>
      <c r="AC16762"/>
    </row>
    <row r="16763" spans="2:29" s="14" customFormat="1" x14ac:dyDescent="0.25">
      <c r="B16763"/>
      <c r="C16763"/>
      <c r="D16763"/>
      <c r="E16763"/>
      <c r="F16763"/>
      <c r="G16763"/>
      <c r="H16763"/>
      <c r="I16763"/>
      <c r="J16763"/>
      <c r="K16763" s="91"/>
      <c r="L16763" s="91"/>
      <c r="M16763" s="91"/>
      <c r="R16763"/>
      <c r="S16763"/>
      <c r="T16763"/>
      <c r="U16763"/>
      <c r="V16763"/>
      <c r="W16763"/>
      <c r="X16763"/>
      <c r="Y16763"/>
      <c r="Z16763"/>
      <c r="AA16763"/>
      <c r="AB16763"/>
      <c r="AC16763"/>
    </row>
    <row r="16764" spans="2:29" s="14" customFormat="1" x14ac:dyDescent="0.25">
      <c r="B16764"/>
      <c r="C16764"/>
      <c r="D16764"/>
      <c r="E16764"/>
      <c r="F16764"/>
      <c r="G16764"/>
      <c r="H16764"/>
      <c r="I16764"/>
      <c r="J16764"/>
      <c r="K16764" s="91"/>
      <c r="L16764" s="91"/>
      <c r="M16764" s="91"/>
      <c r="R16764"/>
      <c r="S16764"/>
      <c r="T16764"/>
      <c r="U16764"/>
      <c r="V16764"/>
      <c r="W16764"/>
      <c r="X16764"/>
      <c r="Y16764"/>
      <c r="Z16764"/>
      <c r="AA16764"/>
      <c r="AB16764"/>
      <c r="AC16764"/>
    </row>
    <row r="16765" spans="2:29" s="14" customFormat="1" x14ac:dyDescent="0.25">
      <c r="B16765"/>
      <c r="C16765"/>
      <c r="D16765"/>
      <c r="E16765"/>
      <c r="F16765"/>
      <c r="G16765"/>
      <c r="H16765"/>
      <c r="I16765"/>
      <c r="J16765"/>
      <c r="K16765" s="91"/>
      <c r="L16765" s="91"/>
      <c r="M16765" s="91"/>
      <c r="R16765"/>
      <c r="S16765"/>
      <c r="T16765"/>
      <c r="U16765"/>
      <c r="V16765"/>
      <c r="W16765"/>
      <c r="X16765"/>
      <c r="Y16765"/>
      <c r="Z16765"/>
      <c r="AA16765"/>
      <c r="AB16765"/>
      <c r="AC16765"/>
    </row>
    <row r="16766" spans="2:29" s="14" customFormat="1" x14ac:dyDescent="0.25">
      <c r="B16766"/>
      <c r="C16766"/>
      <c r="D16766"/>
      <c r="E16766"/>
      <c r="F16766"/>
      <c r="G16766"/>
      <c r="H16766"/>
      <c r="I16766"/>
      <c r="J16766"/>
      <c r="K16766" s="91"/>
      <c r="L16766" s="91"/>
      <c r="M16766" s="91"/>
      <c r="R16766"/>
      <c r="S16766"/>
      <c r="T16766"/>
      <c r="U16766"/>
      <c r="V16766"/>
      <c r="W16766"/>
      <c r="X16766"/>
      <c r="Y16766"/>
      <c r="Z16766"/>
      <c r="AA16766"/>
      <c r="AB16766"/>
      <c r="AC16766"/>
    </row>
    <row r="16767" spans="2:29" s="14" customFormat="1" x14ac:dyDescent="0.25">
      <c r="B16767"/>
      <c r="C16767"/>
      <c r="D16767"/>
      <c r="E16767"/>
      <c r="F16767"/>
      <c r="G16767"/>
      <c r="H16767"/>
      <c r="I16767"/>
      <c r="J16767"/>
      <c r="K16767" s="91"/>
      <c r="L16767" s="91"/>
      <c r="M16767" s="91"/>
      <c r="R16767"/>
      <c r="S16767"/>
      <c r="T16767"/>
      <c r="U16767"/>
      <c r="V16767"/>
      <c r="W16767"/>
      <c r="X16767"/>
      <c r="Y16767"/>
      <c r="Z16767"/>
      <c r="AA16767"/>
      <c r="AB16767"/>
      <c r="AC16767"/>
    </row>
    <row r="16768" spans="2:29" s="14" customFormat="1" x14ac:dyDescent="0.25">
      <c r="B16768"/>
      <c r="C16768"/>
      <c r="D16768"/>
      <c r="E16768"/>
      <c r="F16768"/>
      <c r="G16768"/>
      <c r="H16768"/>
      <c r="I16768"/>
      <c r="J16768"/>
      <c r="K16768" s="91"/>
      <c r="L16768" s="91"/>
      <c r="M16768" s="91"/>
      <c r="R16768"/>
      <c r="S16768"/>
      <c r="T16768"/>
      <c r="U16768"/>
      <c r="V16768"/>
      <c r="W16768"/>
      <c r="X16768"/>
      <c r="Y16768"/>
      <c r="Z16768"/>
      <c r="AA16768"/>
      <c r="AB16768"/>
      <c r="AC16768"/>
    </row>
    <row r="16769" spans="2:29" s="14" customFormat="1" x14ac:dyDescent="0.25">
      <c r="B16769"/>
      <c r="C16769"/>
      <c r="D16769"/>
      <c r="E16769"/>
      <c r="F16769"/>
      <c r="G16769"/>
      <c r="H16769"/>
      <c r="I16769"/>
      <c r="J16769"/>
      <c r="K16769" s="91"/>
      <c r="L16769" s="91"/>
      <c r="M16769" s="91"/>
      <c r="R16769"/>
      <c r="S16769"/>
      <c r="T16769"/>
      <c r="U16769"/>
      <c r="V16769"/>
      <c r="W16769"/>
      <c r="X16769"/>
      <c r="Y16769"/>
      <c r="Z16769"/>
      <c r="AA16769"/>
      <c r="AB16769"/>
      <c r="AC16769"/>
    </row>
    <row r="16770" spans="2:29" s="14" customFormat="1" x14ac:dyDescent="0.25">
      <c r="B16770"/>
      <c r="C16770"/>
      <c r="D16770"/>
      <c r="E16770"/>
      <c r="F16770"/>
      <c r="G16770"/>
      <c r="H16770"/>
      <c r="I16770"/>
      <c r="J16770"/>
      <c r="K16770" s="91"/>
      <c r="L16770" s="91"/>
      <c r="M16770" s="91"/>
      <c r="R16770"/>
      <c r="S16770"/>
      <c r="T16770"/>
      <c r="U16770"/>
      <c r="V16770"/>
      <c r="W16770"/>
      <c r="X16770"/>
      <c r="Y16770"/>
      <c r="Z16770"/>
      <c r="AA16770"/>
      <c r="AB16770"/>
      <c r="AC16770"/>
    </row>
    <row r="16771" spans="2:29" s="14" customFormat="1" x14ac:dyDescent="0.25">
      <c r="B16771"/>
      <c r="C16771"/>
      <c r="D16771"/>
      <c r="E16771"/>
      <c r="F16771"/>
      <c r="G16771"/>
      <c r="H16771"/>
      <c r="I16771"/>
      <c r="J16771"/>
      <c r="K16771" s="91"/>
      <c r="L16771" s="91"/>
      <c r="M16771" s="91"/>
      <c r="R16771"/>
      <c r="S16771"/>
      <c r="T16771"/>
      <c r="U16771"/>
      <c r="V16771"/>
      <c r="W16771"/>
      <c r="X16771"/>
      <c r="Y16771"/>
      <c r="Z16771"/>
      <c r="AA16771"/>
      <c r="AB16771"/>
      <c r="AC16771"/>
    </row>
    <row r="16772" spans="2:29" s="14" customFormat="1" x14ac:dyDescent="0.25">
      <c r="B16772"/>
      <c r="C16772"/>
      <c r="D16772"/>
      <c r="E16772"/>
      <c r="F16772"/>
      <c r="G16772"/>
      <c r="H16772"/>
      <c r="I16772"/>
      <c r="J16772"/>
      <c r="K16772" s="91"/>
      <c r="L16772" s="91"/>
      <c r="M16772" s="91"/>
      <c r="R16772"/>
      <c r="S16772"/>
      <c r="T16772"/>
      <c r="U16772"/>
      <c r="V16772"/>
      <c r="W16772"/>
      <c r="X16772"/>
      <c r="Y16772"/>
      <c r="Z16772"/>
      <c r="AA16772"/>
      <c r="AB16772"/>
      <c r="AC16772"/>
    </row>
    <row r="16773" spans="2:29" s="14" customFormat="1" x14ac:dyDescent="0.25">
      <c r="B16773"/>
      <c r="C16773"/>
      <c r="D16773"/>
      <c r="E16773"/>
      <c r="F16773"/>
      <c r="G16773"/>
      <c r="H16773"/>
      <c r="I16773"/>
      <c r="J16773"/>
      <c r="K16773" s="91"/>
      <c r="L16773" s="91"/>
      <c r="M16773" s="91"/>
      <c r="R16773"/>
      <c r="S16773"/>
      <c r="T16773"/>
      <c r="U16773"/>
      <c r="V16773"/>
      <c r="W16773"/>
      <c r="X16773"/>
      <c r="Y16773"/>
      <c r="Z16773"/>
      <c r="AA16773"/>
      <c r="AB16773"/>
      <c r="AC16773"/>
    </row>
    <row r="16774" spans="2:29" s="14" customFormat="1" x14ac:dyDescent="0.25">
      <c r="B16774"/>
      <c r="C16774"/>
      <c r="D16774"/>
      <c r="E16774"/>
      <c r="F16774"/>
      <c r="G16774"/>
      <c r="H16774"/>
      <c r="I16774"/>
      <c r="J16774"/>
      <c r="K16774" s="91"/>
      <c r="L16774" s="91"/>
      <c r="M16774" s="91"/>
      <c r="R16774"/>
      <c r="S16774"/>
      <c r="T16774"/>
      <c r="U16774"/>
      <c r="V16774"/>
      <c r="W16774"/>
      <c r="X16774"/>
      <c r="Y16774"/>
      <c r="Z16774"/>
      <c r="AA16774"/>
      <c r="AB16774"/>
      <c r="AC16774"/>
    </row>
    <row r="16775" spans="2:29" s="14" customFormat="1" x14ac:dyDescent="0.25">
      <c r="B16775"/>
      <c r="C16775"/>
      <c r="D16775"/>
      <c r="E16775"/>
      <c r="F16775"/>
      <c r="G16775"/>
      <c r="H16775"/>
      <c r="I16775"/>
      <c r="J16775"/>
      <c r="K16775" s="91"/>
      <c r="L16775" s="91"/>
      <c r="M16775" s="91"/>
      <c r="R16775"/>
      <c r="S16775"/>
      <c r="T16775"/>
      <c r="U16775"/>
      <c r="V16775"/>
      <c r="W16775"/>
      <c r="X16775"/>
      <c r="Y16775"/>
      <c r="Z16775"/>
      <c r="AA16775"/>
      <c r="AB16775"/>
      <c r="AC16775"/>
    </row>
    <row r="16776" spans="2:29" s="14" customFormat="1" x14ac:dyDescent="0.25">
      <c r="B16776"/>
      <c r="C16776"/>
      <c r="D16776"/>
      <c r="E16776"/>
      <c r="F16776"/>
      <c r="G16776"/>
      <c r="H16776"/>
      <c r="I16776"/>
      <c r="J16776"/>
      <c r="K16776" s="91"/>
      <c r="L16776" s="91"/>
      <c r="M16776" s="91"/>
      <c r="R16776"/>
      <c r="S16776"/>
      <c r="T16776"/>
      <c r="U16776"/>
      <c r="V16776"/>
      <c r="W16776"/>
      <c r="X16776"/>
      <c r="Y16776"/>
      <c r="Z16776"/>
      <c r="AA16776"/>
      <c r="AB16776"/>
      <c r="AC16776"/>
    </row>
    <row r="16777" spans="2:29" s="14" customFormat="1" x14ac:dyDescent="0.25">
      <c r="B16777"/>
      <c r="C16777"/>
      <c r="D16777"/>
      <c r="E16777"/>
      <c r="F16777"/>
      <c r="G16777"/>
      <c r="H16777"/>
      <c r="I16777"/>
      <c r="J16777"/>
      <c r="K16777" s="91"/>
      <c r="L16777" s="91"/>
      <c r="M16777" s="91"/>
      <c r="R16777"/>
      <c r="S16777"/>
      <c r="T16777"/>
      <c r="U16777"/>
      <c r="V16777"/>
      <c r="W16777"/>
      <c r="X16777"/>
      <c r="Y16777"/>
      <c r="Z16777"/>
      <c r="AA16777"/>
      <c r="AB16777"/>
      <c r="AC16777"/>
    </row>
    <row r="16778" spans="2:29" s="14" customFormat="1" x14ac:dyDescent="0.25">
      <c r="B16778"/>
      <c r="C16778"/>
      <c r="D16778"/>
      <c r="E16778"/>
      <c r="F16778"/>
      <c r="G16778"/>
      <c r="H16778"/>
      <c r="I16778"/>
      <c r="J16778"/>
      <c r="K16778" s="91"/>
      <c r="L16778" s="91"/>
      <c r="M16778" s="91"/>
      <c r="R16778"/>
      <c r="S16778"/>
      <c r="T16778"/>
      <c r="U16778"/>
      <c r="V16778"/>
      <c r="W16778"/>
      <c r="X16778"/>
      <c r="Y16778"/>
      <c r="Z16778"/>
      <c r="AA16778"/>
      <c r="AB16778"/>
      <c r="AC16778"/>
    </row>
    <row r="16779" spans="2:29" s="14" customFormat="1" x14ac:dyDescent="0.25">
      <c r="B16779"/>
      <c r="C16779"/>
      <c r="D16779"/>
      <c r="E16779"/>
      <c r="F16779"/>
      <c r="G16779"/>
      <c r="H16779"/>
      <c r="I16779"/>
      <c r="J16779"/>
      <c r="K16779" s="91"/>
      <c r="L16779" s="91"/>
      <c r="M16779" s="91"/>
      <c r="R16779"/>
      <c r="S16779"/>
      <c r="T16779"/>
      <c r="U16779"/>
      <c r="V16779"/>
      <c r="W16779"/>
      <c r="X16779"/>
      <c r="Y16779"/>
      <c r="Z16779"/>
      <c r="AA16779"/>
      <c r="AB16779"/>
      <c r="AC16779"/>
    </row>
    <row r="16780" spans="2:29" s="14" customFormat="1" x14ac:dyDescent="0.25">
      <c r="B16780"/>
      <c r="C16780"/>
      <c r="D16780"/>
      <c r="E16780"/>
      <c r="F16780"/>
      <c r="G16780"/>
      <c r="H16780"/>
      <c r="I16780"/>
      <c r="J16780"/>
      <c r="K16780" s="91"/>
      <c r="L16780" s="91"/>
      <c r="M16780" s="91"/>
      <c r="R16780"/>
      <c r="S16780"/>
      <c r="T16780"/>
      <c r="U16780"/>
      <c r="V16780"/>
      <c r="W16780"/>
      <c r="X16780"/>
      <c r="Y16780"/>
      <c r="Z16780"/>
      <c r="AA16780"/>
      <c r="AB16780"/>
      <c r="AC16780"/>
    </row>
    <row r="16781" spans="2:29" s="14" customFormat="1" x14ac:dyDescent="0.25">
      <c r="B16781"/>
      <c r="C16781"/>
      <c r="D16781"/>
      <c r="E16781"/>
      <c r="F16781"/>
      <c r="G16781"/>
      <c r="H16781"/>
      <c r="I16781"/>
      <c r="J16781"/>
      <c r="K16781" s="91"/>
      <c r="L16781" s="91"/>
      <c r="M16781" s="91"/>
      <c r="R16781"/>
      <c r="S16781"/>
      <c r="T16781"/>
      <c r="U16781"/>
      <c r="V16781"/>
      <c r="W16781"/>
      <c r="X16781"/>
      <c r="Y16781"/>
      <c r="Z16781"/>
      <c r="AA16781"/>
      <c r="AB16781"/>
      <c r="AC16781"/>
    </row>
    <row r="16782" spans="2:29" s="14" customFormat="1" x14ac:dyDescent="0.25">
      <c r="B16782"/>
      <c r="C16782"/>
      <c r="D16782"/>
      <c r="E16782"/>
      <c r="F16782"/>
      <c r="G16782"/>
      <c r="H16782"/>
      <c r="I16782"/>
      <c r="J16782"/>
      <c r="K16782" s="91"/>
      <c r="L16782" s="91"/>
      <c r="M16782" s="91"/>
      <c r="R16782"/>
      <c r="S16782"/>
      <c r="T16782"/>
      <c r="U16782"/>
      <c r="V16782"/>
      <c r="W16782"/>
      <c r="X16782"/>
      <c r="Y16782"/>
      <c r="Z16782"/>
      <c r="AA16782"/>
      <c r="AB16782"/>
      <c r="AC16782"/>
    </row>
    <row r="16783" spans="2:29" s="14" customFormat="1" x14ac:dyDescent="0.25">
      <c r="B16783"/>
      <c r="C16783"/>
      <c r="D16783"/>
      <c r="E16783"/>
      <c r="F16783"/>
      <c r="G16783"/>
      <c r="H16783"/>
      <c r="I16783"/>
      <c r="J16783"/>
      <c r="K16783" s="91"/>
      <c r="L16783" s="91"/>
      <c r="M16783" s="91"/>
      <c r="R16783"/>
      <c r="S16783"/>
      <c r="T16783"/>
      <c r="U16783"/>
      <c r="V16783"/>
      <c r="W16783"/>
      <c r="X16783"/>
      <c r="Y16783"/>
      <c r="Z16783"/>
      <c r="AA16783"/>
      <c r="AB16783"/>
      <c r="AC16783"/>
    </row>
    <row r="16784" spans="2:29" s="14" customFormat="1" x14ac:dyDescent="0.25">
      <c r="B16784"/>
      <c r="C16784"/>
      <c r="D16784"/>
      <c r="E16784"/>
      <c r="F16784"/>
      <c r="G16784"/>
      <c r="H16784"/>
      <c r="I16784"/>
      <c r="J16784"/>
      <c r="K16784" s="91"/>
      <c r="L16784" s="91"/>
      <c r="M16784" s="91"/>
      <c r="R16784"/>
      <c r="S16784"/>
      <c r="T16784"/>
      <c r="U16784"/>
      <c r="V16784"/>
      <c r="W16784"/>
      <c r="X16784"/>
      <c r="Y16784"/>
      <c r="Z16784"/>
      <c r="AA16784"/>
      <c r="AB16784"/>
      <c r="AC16784"/>
    </row>
    <row r="16785" spans="2:29" s="14" customFormat="1" x14ac:dyDescent="0.25">
      <c r="B16785"/>
      <c r="C16785"/>
      <c r="D16785"/>
      <c r="E16785"/>
      <c r="F16785"/>
      <c r="G16785"/>
      <c r="H16785"/>
      <c r="I16785"/>
      <c r="J16785"/>
      <c r="K16785" s="91"/>
      <c r="L16785" s="91"/>
      <c r="M16785" s="91"/>
      <c r="R16785"/>
      <c r="S16785"/>
      <c r="T16785"/>
      <c r="U16785"/>
      <c r="V16785"/>
      <c r="W16785"/>
      <c r="X16785"/>
      <c r="Y16785"/>
      <c r="Z16785"/>
      <c r="AA16785"/>
      <c r="AB16785"/>
      <c r="AC16785"/>
    </row>
    <row r="16786" spans="2:29" s="14" customFormat="1" x14ac:dyDescent="0.25">
      <c r="B16786"/>
      <c r="C16786"/>
      <c r="D16786"/>
      <c r="E16786"/>
      <c r="F16786"/>
      <c r="G16786"/>
      <c r="H16786"/>
      <c r="I16786"/>
      <c r="J16786"/>
      <c r="K16786" s="91"/>
      <c r="L16786" s="91"/>
      <c r="M16786" s="91"/>
      <c r="R16786"/>
      <c r="S16786"/>
      <c r="T16786"/>
      <c r="U16786"/>
      <c r="V16786"/>
      <c r="W16786"/>
      <c r="X16786"/>
      <c r="Y16786"/>
      <c r="Z16786"/>
      <c r="AA16786"/>
      <c r="AB16786"/>
      <c r="AC16786"/>
    </row>
    <row r="16787" spans="2:29" s="14" customFormat="1" x14ac:dyDescent="0.25">
      <c r="B16787"/>
      <c r="C16787"/>
      <c r="D16787"/>
      <c r="E16787"/>
      <c r="F16787"/>
      <c r="G16787"/>
      <c r="H16787"/>
      <c r="I16787"/>
      <c r="J16787"/>
      <c r="K16787" s="91"/>
      <c r="L16787" s="91"/>
      <c r="M16787" s="91"/>
      <c r="R16787"/>
      <c r="S16787"/>
      <c r="T16787"/>
      <c r="U16787"/>
      <c r="V16787"/>
      <c r="W16787"/>
      <c r="X16787"/>
      <c r="Y16787"/>
      <c r="Z16787"/>
      <c r="AA16787"/>
      <c r="AB16787"/>
      <c r="AC16787"/>
    </row>
    <row r="16788" spans="2:29" s="14" customFormat="1" x14ac:dyDescent="0.25">
      <c r="B16788"/>
      <c r="C16788"/>
      <c r="D16788"/>
      <c r="E16788"/>
      <c r="F16788"/>
      <c r="G16788"/>
      <c r="H16788"/>
      <c r="I16788"/>
      <c r="J16788"/>
      <c r="K16788" s="91"/>
      <c r="L16788" s="91"/>
      <c r="M16788" s="91"/>
      <c r="R16788"/>
      <c r="S16788"/>
      <c r="T16788"/>
      <c r="U16788"/>
      <c r="V16788"/>
      <c r="W16788"/>
      <c r="X16788"/>
      <c r="Y16788"/>
      <c r="Z16788"/>
      <c r="AA16788"/>
      <c r="AB16788"/>
      <c r="AC16788"/>
    </row>
    <row r="16789" spans="2:29" s="14" customFormat="1" x14ac:dyDescent="0.25">
      <c r="B16789"/>
      <c r="C16789"/>
      <c r="D16789"/>
      <c r="E16789"/>
      <c r="F16789"/>
      <c r="G16789"/>
      <c r="H16789"/>
      <c r="I16789"/>
      <c r="J16789"/>
      <c r="K16789" s="91"/>
      <c r="L16789" s="91"/>
      <c r="M16789" s="91"/>
      <c r="R16789"/>
      <c r="S16789"/>
      <c r="T16789"/>
      <c r="U16789"/>
      <c r="V16789"/>
      <c r="W16789"/>
      <c r="X16789"/>
      <c r="Y16789"/>
      <c r="Z16789"/>
      <c r="AA16789"/>
      <c r="AB16789"/>
      <c r="AC16789"/>
    </row>
    <row r="16790" spans="2:29" s="14" customFormat="1" x14ac:dyDescent="0.25">
      <c r="B16790"/>
      <c r="C16790"/>
      <c r="D16790"/>
      <c r="E16790"/>
      <c r="F16790"/>
      <c r="G16790"/>
      <c r="H16790"/>
      <c r="I16790"/>
      <c r="J16790"/>
      <c r="K16790" s="91"/>
      <c r="L16790" s="91"/>
      <c r="M16790" s="91"/>
      <c r="R16790"/>
      <c r="S16790"/>
      <c r="T16790"/>
      <c r="U16790"/>
      <c r="V16790"/>
      <c r="W16790"/>
      <c r="X16790"/>
      <c r="Y16790"/>
      <c r="Z16790"/>
      <c r="AA16790"/>
      <c r="AB16790"/>
      <c r="AC16790"/>
    </row>
    <row r="16791" spans="2:29" s="14" customFormat="1" x14ac:dyDescent="0.25">
      <c r="B16791"/>
      <c r="C16791"/>
      <c r="D16791"/>
      <c r="E16791"/>
      <c r="F16791"/>
      <c r="G16791"/>
      <c r="H16791"/>
      <c r="I16791"/>
      <c r="J16791"/>
      <c r="K16791" s="91"/>
      <c r="L16791" s="91"/>
      <c r="M16791" s="91"/>
      <c r="R16791"/>
      <c r="S16791"/>
      <c r="T16791"/>
      <c r="U16791"/>
      <c r="V16791"/>
      <c r="W16791"/>
      <c r="X16791"/>
      <c r="Y16791"/>
      <c r="Z16791"/>
      <c r="AA16791"/>
      <c r="AB16791"/>
      <c r="AC16791"/>
    </row>
    <row r="16792" spans="2:29" s="14" customFormat="1" x14ac:dyDescent="0.25">
      <c r="B16792"/>
      <c r="C16792"/>
      <c r="D16792"/>
      <c r="E16792"/>
      <c r="F16792"/>
      <c r="G16792"/>
      <c r="H16792"/>
      <c r="I16792"/>
      <c r="J16792"/>
      <c r="K16792" s="91"/>
      <c r="L16792" s="91"/>
      <c r="M16792" s="91"/>
      <c r="R16792"/>
      <c r="S16792"/>
      <c r="T16792"/>
      <c r="U16792"/>
      <c r="V16792"/>
      <c r="W16792"/>
      <c r="X16792"/>
      <c r="Y16792"/>
      <c r="Z16792"/>
      <c r="AA16792"/>
      <c r="AB16792"/>
      <c r="AC16792"/>
    </row>
    <row r="16793" spans="2:29" s="14" customFormat="1" x14ac:dyDescent="0.25">
      <c r="B16793"/>
      <c r="C16793"/>
      <c r="D16793"/>
      <c r="E16793"/>
      <c r="F16793"/>
      <c r="G16793"/>
      <c r="H16793"/>
      <c r="I16793"/>
      <c r="J16793"/>
      <c r="K16793" s="91"/>
      <c r="L16793" s="91"/>
      <c r="M16793" s="91"/>
      <c r="R16793"/>
      <c r="S16793"/>
      <c r="T16793"/>
      <c r="U16793"/>
      <c r="V16793"/>
      <c r="W16793"/>
      <c r="X16793"/>
      <c r="Y16793"/>
      <c r="Z16793"/>
      <c r="AA16793"/>
      <c r="AB16793"/>
      <c r="AC16793"/>
    </row>
    <row r="16794" spans="2:29" s="14" customFormat="1" x14ac:dyDescent="0.25">
      <c r="B16794"/>
      <c r="C16794"/>
      <c r="D16794"/>
      <c r="E16794"/>
      <c r="F16794"/>
      <c r="G16794"/>
      <c r="H16794"/>
      <c r="I16794"/>
      <c r="J16794"/>
      <c r="K16794" s="91"/>
      <c r="L16794" s="91"/>
      <c r="M16794" s="91"/>
      <c r="R16794"/>
      <c r="S16794"/>
      <c r="T16794"/>
      <c r="U16794"/>
      <c r="V16794"/>
      <c r="W16794"/>
      <c r="X16794"/>
      <c r="Y16794"/>
      <c r="Z16794"/>
      <c r="AA16794"/>
      <c r="AB16794"/>
      <c r="AC16794"/>
    </row>
    <row r="16795" spans="2:29" s="14" customFormat="1" x14ac:dyDescent="0.25">
      <c r="B16795"/>
      <c r="C16795"/>
      <c r="D16795"/>
      <c r="E16795"/>
      <c r="F16795"/>
      <c r="G16795"/>
      <c r="H16795"/>
      <c r="I16795"/>
      <c r="J16795"/>
      <c r="K16795" s="91"/>
      <c r="L16795" s="91"/>
      <c r="M16795" s="91"/>
      <c r="R16795"/>
      <c r="S16795"/>
      <c r="T16795"/>
      <c r="U16795"/>
      <c r="V16795"/>
      <c r="W16795"/>
      <c r="X16795"/>
      <c r="Y16795"/>
      <c r="Z16795"/>
      <c r="AA16795"/>
      <c r="AB16795"/>
      <c r="AC16795"/>
    </row>
    <row r="16796" spans="2:29" s="14" customFormat="1" x14ac:dyDescent="0.25">
      <c r="B16796"/>
      <c r="C16796"/>
      <c r="D16796"/>
      <c r="E16796"/>
      <c r="F16796"/>
      <c r="G16796"/>
      <c r="H16796"/>
      <c r="I16796"/>
      <c r="J16796"/>
      <c r="K16796" s="91"/>
      <c r="L16796" s="91"/>
      <c r="M16796" s="91"/>
      <c r="R16796"/>
      <c r="S16796"/>
      <c r="T16796"/>
      <c r="U16796"/>
      <c r="V16796"/>
      <c r="W16796"/>
      <c r="X16796"/>
      <c r="Y16796"/>
      <c r="Z16796"/>
      <c r="AA16796"/>
      <c r="AB16796"/>
      <c r="AC16796"/>
    </row>
    <row r="16797" spans="2:29" s="14" customFormat="1" x14ac:dyDescent="0.25">
      <c r="B16797"/>
      <c r="C16797"/>
      <c r="D16797"/>
      <c r="E16797"/>
      <c r="F16797"/>
      <c r="G16797"/>
      <c r="H16797"/>
      <c r="I16797"/>
      <c r="J16797"/>
      <c r="K16797" s="91"/>
      <c r="L16797" s="91"/>
      <c r="M16797" s="91"/>
      <c r="R16797"/>
      <c r="S16797"/>
      <c r="T16797"/>
      <c r="U16797"/>
      <c r="V16797"/>
      <c r="W16797"/>
      <c r="X16797"/>
      <c r="Y16797"/>
      <c r="Z16797"/>
      <c r="AA16797"/>
      <c r="AB16797"/>
      <c r="AC16797"/>
    </row>
    <row r="16798" spans="2:29" s="14" customFormat="1" x14ac:dyDescent="0.25">
      <c r="B16798"/>
      <c r="C16798"/>
      <c r="D16798"/>
      <c r="E16798"/>
      <c r="F16798"/>
      <c r="G16798"/>
      <c r="H16798"/>
      <c r="I16798"/>
      <c r="J16798"/>
      <c r="K16798" s="91"/>
      <c r="L16798" s="91"/>
      <c r="M16798" s="91"/>
      <c r="R16798"/>
      <c r="S16798"/>
      <c r="T16798"/>
      <c r="U16798"/>
      <c r="V16798"/>
      <c r="W16798"/>
      <c r="X16798"/>
      <c r="Y16798"/>
      <c r="Z16798"/>
      <c r="AA16798"/>
      <c r="AB16798"/>
      <c r="AC16798"/>
    </row>
    <row r="16799" spans="2:29" s="14" customFormat="1" x14ac:dyDescent="0.25">
      <c r="B16799"/>
      <c r="C16799"/>
      <c r="D16799"/>
      <c r="E16799"/>
      <c r="F16799"/>
      <c r="G16799"/>
      <c r="H16799"/>
      <c r="I16799"/>
      <c r="J16799"/>
      <c r="K16799" s="91"/>
      <c r="L16799" s="91"/>
      <c r="M16799" s="91"/>
      <c r="R16799"/>
      <c r="S16799"/>
      <c r="T16799"/>
      <c r="U16799"/>
      <c r="V16799"/>
      <c r="W16799"/>
      <c r="X16799"/>
      <c r="Y16799"/>
      <c r="Z16799"/>
      <c r="AA16799"/>
      <c r="AB16799"/>
      <c r="AC16799"/>
    </row>
    <row r="16800" spans="2:29" s="14" customFormat="1" x14ac:dyDescent="0.25">
      <c r="B16800"/>
      <c r="C16800"/>
      <c r="D16800"/>
      <c r="E16800"/>
      <c r="F16800"/>
      <c r="G16800"/>
      <c r="H16800"/>
      <c r="I16800"/>
      <c r="J16800"/>
      <c r="K16800" s="91"/>
      <c r="L16800" s="91"/>
      <c r="M16800" s="91"/>
      <c r="R16800"/>
      <c r="S16800"/>
      <c r="T16800"/>
      <c r="U16800"/>
      <c r="V16800"/>
      <c r="W16800"/>
      <c r="X16800"/>
      <c r="Y16800"/>
      <c r="Z16800"/>
      <c r="AA16800"/>
      <c r="AB16800"/>
      <c r="AC16800"/>
    </row>
    <row r="16801" spans="2:29" s="14" customFormat="1" x14ac:dyDescent="0.25">
      <c r="B16801"/>
      <c r="C16801"/>
      <c r="D16801"/>
      <c r="E16801"/>
      <c r="F16801"/>
      <c r="G16801"/>
      <c r="H16801"/>
      <c r="I16801"/>
      <c r="J16801"/>
      <c r="K16801" s="91"/>
      <c r="L16801" s="91"/>
      <c r="M16801" s="91"/>
      <c r="R16801"/>
      <c r="S16801"/>
      <c r="T16801"/>
      <c r="U16801"/>
      <c r="V16801"/>
      <c r="W16801"/>
      <c r="X16801"/>
      <c r="Y16801"/>
      <c r="Z16801"/>
      <c r="AA16801"/>
      <c r="AB16801"/>
      <c r="AC16801"/>
    </row>
    <row r="16802" spans="2:29" s="14" customFormat="1" x14ac:dyDescent="0.25">
      <c r="B16802"/>
      <c r="C16802"/>
      <c r="D16802"/>
      <c r="E16802"/>
      <c r="F16802"/>
      <c r="G16802"/>
      <c r="H16802"/>
      <c r="I16802"/>
      <c r="J16802"/>
      <c r="K16802" s="91"/>
      <c r="L16802" s="91"/>
      <c r="M16802" s="91"/>
      <c r="R16802"/>
      <c r="S16802"/>
      <c r="T16802"/>
      <c r="U16802"/>
      <c r="V16802"/>
      <c r="W16802"/>
      <c r="X16802"/>
      <c r="Y16802"/>
      <c r="Z16802"/>
      <c r="AA16802"/>
      <c r="AB16802"/>
      <c r="AC16802"/>
    </row>
    <row r="16803" spans="2:29" s="14" customFormat="1" x14ac:dyDescent="0.25">
      <c r="B16803"/>
      <c r="C16803"/>
      <c r="D16803"/>
      <c r="E16803"/>
      <c r="F16803"/>
      <c r="G16803"/>
      <c r="H16803"/>
      <c r="I16803"/>
      <c r="J16803"/>
      <c r="K16803" s="91"/>
      <c r="L16803" s="91"/>
      <c r="M16803" s="91"/>
      <c r="R16803"/>
      <c r="S16803"/>
      <c r="T16803"/>
      <c r="U16803"/>
      <c r="V16803"/>
      <c r="W16803"/>
      <c r="X16803"/>
      <c r="Y16803"/>
      <c r="Z16803"/>
      <c r="AA16803"/>
      <c r="AB16803"/>
      <c r="AC16803"/>
    </row>
    <row r="16804" spans="2:29" s="14" customFormat="1" x14ac:dyDescent="0.25">
      <c r="B16804"/>
      <c r="C16804"/>
      <c r="D16804"/>
      <c r="E16804"/>
      <c r="F16804"/>
      <c r="G16804"/>
      <c r="H16804"/>
      <c r="I16804"/>
      <c r="J16804"/>
      <c r="K16804" s="91"/>
      <c r="L16804" s="91"/>
      <c r="M16804" s="91"/>
      <c r="R16804"/>
      <c r="S16804"/>
      <c r="T16804"/>
      <c r="U16804"/>
      <c r="V16804"/>
      <c r="W16804"/>
      <c r="X16804"/>
      <c r="Y16804"/>
      <c r="Z16804"/>
      <c r="AA16804"/>
      <c r="AB16804"/>
      <c r="AC16804"/>
    </row>
    <row r="16805" spans="2:29" s="14" customFormat="1" x14ac:dyDescent="0.25">
      <c r="B16805"/>
      <c r="C16805"/>
      <c r="D16805"/>
      <c r="E16805"/>
      <c r="F16805"/>
      <c r="G16805"/>
      <c r="H16805"/>
      <c r="I16805"/>
      <c r="J16805"/>
      <c r="K16805" s="91"/>
      <c r="L16805" s="91"/>
      <c r="M16805" s="91"/>
      <c r="R16805"/>
      <c r="S16805"/>
      <c r="T16805"/>
      <c r="U16805"/>
      <c r="V16805"/>
      <c r="W16805"/>
      <c r="X16805"/>
      <c r="Y16805"/>
      <c r="Z16805"/>
      <c r="AA16805"/>
      <c r="AB16805"/>
      <c r="AC16805"/>
    </row>
    <row r="16806" spans="2:29" s="14" customFormat="1" x14ac:dyDescent="0.25">
      <c r="B16806"/>
      <c r="C16806"/>
      <c r="D16806"/>
      <c r="E16806"/>
      <c r="F16806"/>
      <c r="G16806"/>
      <c r="H16806"/>
      <c r="I16806"/>
      <c r="J16806"/>
      <c r="K16806" s="91"/>
      <c r="L16806" s="91"/>
      <c r="M16806" s="91"/>
      <c r="R16806"/>
      <c r="S16806"/>
      <c r="T16806"/>
      <c r="U16806"/>
      <c r="V16806"/>
      <c r="W16806"/>
      <c r="X16806"/>
      <c r="Y16806"/>
      <c r="Z16806"/>
      <c r="AA16806"/>
      <c r="AB16806"/>
      <c r="AC16806"/>
    </row>
    <row r="16807" spans="2:29" s="14" customFormat="1" x14ac:dyDescent="0.25">
      <c r="B16807"/>
      <c r="C16807"/>
      <c r="D16807"/>
      <c r="E16807"/>
      <c r="F16807"/>
      <c r="G16807"/>
      <c r="H16807"/>
      <c r="I16807"/>
      <c r="J16807"/>
      <c r="K16807" s="91"/>
      <c r="L16807" s="91"/>
      <c r="M16807" s="91"/>
      <c r="R16807"/>
      <c r="S16807"/>
      <c r="T16807"/>
      <c r="U16807"/>
      <c r="V16807"/>
      <c r="W16807"/>
      <c r="X16807"/>
      <c r="Y16807"/>
      <c r="Z16807"/>
      <c r="AA16807"/>
      <c r="AB16807"/>
      <c r="AC16807"/>
    </row>
    <row r="16808" spans="2:29" s="14" customFormat="1" x14ac:dyDescent="0.25">
      <c r="B16808"/>
      <c r="C16808"/>
      <c r="D16808"/>
      <c r="E16808"/>
      <c r="F16808"/>
      <c r="G16808"/>
      <c r="H16808"/>
      <c r="I16808"/>
      <c r="J16808"/>
      <c r="K16808" s="91"/>
      <c r="L16808" s="91"/>
      <c r="M16808" s="91"/>
      <c r="R16808"/>
      <c r="S16808"/>
      <c r="T16808"/>
      <c r="U16808"/>
      <c r="V16808"/>
      <c r="W16808"/>
      <c r="X16808"/>
      <c r="Y16808"/>
      <c r="Z16808"/>
      <c r="AA16808"/>
      <c r="AB16808"/>
      <c r="AC16808"/>
    </row>
    <row r="16809" spans="2:29" s="14" customFormat="1" x14ac:dyDescent="0.25">
      <c r="B16809"/>
      <c r="C16809"/>
      <c r="D16809"/>
      <c r="E16809"/>
      <c r="F16809"/>
      <c r="G16809"/>
      <c r="H16809"/>
      <c r="I16809"/>
      <c r="J16809"/>
      <c r="K16809" s="91"/>
      <c r="L16809" s="91"/>
      <c r="M16809" s="91"/>
      <c r="R16809"/>
      <c r="S16809"/>
      <c r="T16809"/>
      <c r="U16809"/>
      <c r="V16809"/>
      <c r="W16809"/>
      <c r="X16809"/>
      <c r="Y16809"/>
      <c r="Z16809"/>
      <c r="AA16809"/>
      <c r="AB16809"/>
      <c r="AC16809"/>
    </row>
    <row r="16810" spans="2:29" s="14" customFormat="1" x14ac:dyDescent="0.25">
      <c r="B16810"/>
      <c r="C16810"/>
      <c r="D16810"/>
      <c r="E16810"/>
      <c r="F16810"/>
      <c r="G16810"/>
      <c r="H16810"/>
      <c r="I16810"/>
      <c r="J16810"/>
      <c r="K16810" s="91"/>
      <c r="L16810" s="91"/>
      <c r="M16810" s="91"/>
      <c r="R16810"/>
      <c r="S16810"/>
      <c r="T16810"/>
      <c r="U16810"/>
      <c r="V16810"/>
      <c r="W16810"/>
      <c r="X16810"/>
      <c r="Y16810"/>
      <c r="Z16810"/>
      <c r="AA16810"/>
      <c r="AB16810"/>
      <c r="AC16810"/>
    </row>
    <row r="16811" spans="2:29" s="14" customFormat="1" x14ac:dyDescent="0.25">
      <c r="B16811"/>
      <c r="C16811"/>
      <c r="D16811"/>
      <c r="E16811"/>
      <c r="F16811"/>
      <c r="G16811"/>
      <c r="H16811"/>
      <c r="I16811"/>
      <c r="J16811"/>
      <c r="K16811" s="91"/>
      <c r="L16811" s="91"/>
      <c r="M16811" s="91"/>
      <c r="R16811"/>
      <c r="S16811"/>
      <c r="T16811"/>
      <c r="U16811"/>
      <c r="V16811"/>
      <c r="W16811"/>
      <c r="X16811"/>
      <c r="Y16811"/>
      <c r="Z16811"/>
      <c r="AA16811"/>
      <c r="AB16811"/>
      <c r="AC16811"/>
    </row>
    <row r="16812" spans="2:29" s="14" customFormat="1" x14ac:dyDescent="0.25">
      <c r="B16812"/>
      <c r="C16812"/>
      <c r="D16812"/>
      <c r="E16812"/>
      <c r="F16812"/>
      <c r="G16812"/>
      <c r="H16812"/>
      <c r="I16812"/>
      <c r="J16812"/>
      <c r="K16812" s="91"/>
      <c r="L16812" s="91"/>
      <c r="M16812" s="91"/>
      <c r="R16812"/>
      <c r="S16812"/>
      <c r="T16812"/>
      <c r="U16812"/>
      <c r="V16812"/>
      <c r="W16812"/>
      <c r="X16812"/>
      <c r="Y16812"/>
      <c r="Z16812"/>
      <c r="AA16812"/>
      <c r="AB16812"/>
      <c r="AC16812"/>
    </row>
    <row r="16813" spans="2:29" s="14" customFormat="1" x14ac:dyDescent="0.25">
      <c r="B16813"/>
      <c r="C16813"/>
      <c r="D16813"/>
      <c r="E16813"/>
      <c r="F16813"/>
      <c r="G16813"/>
      <c r="H16813"/>
      <c r="I16813"/>
      <c r="J16813"/>
      <c r="K16813" s="91"/>
      <c r="L16813" s="91"/>
      <c r="M16813" s="91"/>
      <c r="R16813"/>
      <c r="S16813"/>
      <c r="T16813"/>
      <c r="U16813"/>
      <c r="V16813"/>
      <c r="W16813"/>
      <c r="X16813"/>
      <c r="Y16813"/>
      <c r="Z16813"/>
      <c r="AA16813"/>
      <c r="AB16813"/>
      <c r="AC16813"/>
    </row>
    <row r="16814" spans="2:29" s="14" customFormat="1" x14ac:dyDescent="0.25">
      <c r="B16814"/>
      <c r="C16814"/>
      <c r="D16814"/>
      <c r="E16814"/>
      <c r="F16814"/>
      <c r="G16814"/>
      <c r="H16814"/>
      <c r="I16814"/>
      <c r="J16814"/>
      <c r="K16814" s="91"/>
      <c r="L16814" s="91"/>
      <c r="M16814" s="91"/>
      <c r="R16814"/>
      <c r="S16814"/>
      <c r="T16814"/>
      <c r="U16814"/>
      <c r="V16814"/>
      <c r="W16814"/>
      <c r="X16814"/>
      <c r="Y16814"/>
      <c r="Z16814"/>
      <c r="AA16814"/>
      <c r="AB16814"/>
      <c r="AC16814"/>
    </row>
    <row r="16815" spans="2:29" s="14" customFormat="1" x14ac:dyDescent="0.25">
      <c r="B16815"/>
      <c r="C16815"/>
      <c r="D16815"/>
      <c r="E16815"/>
      <c r="F16815"/>
      <c r="G16815"/>
      <c r="H16815"/>
      <c r="I16815"/>
      <c r="J16815"/>
      <c r="K16815" s="91"/>
      <c r="L16815" s="91"/>
      <c r="M16815" s="91"/>
      <c r="R16815"/>
      <c r="S16815"/>
      <c r="T16815"/>
      <c r="U16815"/>
      <c r="V16815"/>
      <c r="W16815"/>
      <c r="X16815"/>
      <c r="Y16815"/>
      <c r="Z16815"/>
      <c r="AA16815"/>
      <c r="AB16815"/>
      <c r="AC16815"/>
    </row>
    <row r="16816" spans="2:29" s="14" customFormat="1" x14ac:dyDescent="0.25">
      <c r="B16816"/>
      <c r="C16816"/>
      <c r="D16816"/>
      <c r="E16816"/>
      <c r="F16816"/>
      <c r="G16816"/>
      <c r="H16816"/>
      <c r="I16816"/>
      <c r="J16816"/>
      <c r="K16816" s="91"/>
      <c r="L16816" s="91"/>
      <c r="M16816" s="91"/>
      <c r="R16816"/>
      <c r="S16816"/>
      <c r="T16816"/>
      <c r="U16816"/>
      <c r="V16816"/>
      <c r="W16816"/>
      <c r="X16816"/>
      <c r="Y16816"/>
      <c r="Z16816"/>
      <c r="AA16816"/>
      <c r="AB16816"/>
      <c r="AC16816"/>
    </row>
    <row r="16817" spans="2:29" s="14" customFormat="1" x14ac:dyDescent="0.25">
      <c r="B16817"/>
      <c r="C16817"/>
      <c r="D16817"/>
      <c r="E16817"/>
      <c r="F16817"/>
      <c r="G16817"/>
      <c r="H16817"/>
      <c r="I16817"/>
      <c r="J16817"/>
      <c r="K16817" s="91"/>
      <c r="L16817" s="91"/>
      <c r="M16817" s="91"/>
      <c r="R16817"/>
      <c r="S16817"/>
      <c r="T16817"/>
      <c r="U16817"/>
      <c r="V16817"/>
      <c r="W16817"/>
      <c r="X16817"/>
      <c r="Y16817"/>
      <c r="Z16817"/>
      <c r="AA16817"/>
      <c r="AB16817"/>
      <c r="AC16817"/>
    </row>
    <row r="16818" spans="2:29" s="14" customFormat="1" x14ac:dyDescent="0.25">
      <c r="B16818"/>
      <c r="C16818"/>
      <c r="D16818"/>
      <c r="E16818"/>
      <c r="F16818"/>
      <c r="G16818"/>
      <c r="H16818"/>
      <c r="I16818"/>
      <c r="J16818"/>
      <c r="K16818" s="91"/>
      <c r="L16818" s="91"/>
      <c r="M16818" s="91"/>
      <c r="R16818"/>
      <c r="S16818"/>
      <c r="T16818"/>
      <c r="U16818"/>
      <c r="V16818"/>
      <c r="W16818"/>
      <c r="X16818"/>
      <c r="Y16818"/>
      <c r="Z16818"/>
      <c r="AA16818"/>
      <c r="AB16818"/>
      <c r="AC16818"/>
    </row>
    <row r="16819" spans="2:29" s="14" customFormat="1" x14ac:dyDescent="0.25">
      <c r="B16819"/>
      <c r="C16819"/>
      <c r="D16819"/>
      <c r="E16819"/>
      <c r="F16819"/>
      <c r="G16819"/>
      <c r="H16819"/>
      <c r="I16819"/>
      <c r="J16819"/>
      <c r="K16819" s="91"/>
      <c r="L16819" s="91"/>
      <c r="M16819" s="91"/>
      <c r="R16819"/>
      <c r="S16819"/>
      <c r="T16819"/>
      <c r="U16819"/>
      <c r="V16819"/>
      <c r="W16819"/>
      <c r="X16819"/>
      <c r="Y16819"/>
      <c r="Z16819"/>
      <c r="AA16819"/>
      <c r="AB16819"/>
      <c r="AC16819"/>
    </row>
    <row r="16820" spans="2:29" s="14" customFormat="1" x14ac:dyDescent="0.25">
      <c r="B16820"/>
      <c r="C16820"/>
      <c r="D16820"/>
      <c r="E16820"/>
      <c r="F16820"/>
      <c r="G16820"/>
      <c r="H16820"/>
      <c r="I16820"/>
      <c r="J16820"/>
      <c r="K16820" s="91"/>
      <c r="L16820" s="91"/>
      <c r="M16820" s="91"/>
      <c r="R16820"/>
      <c r="S16820"/>
      <c r="T16820"/>
      <c r="U16820"/>
      <c r="V16820"/>
      <c r="W16820"/>
      <c r="X16820"/>
      <c r="Y16820"/>
      <c r="Z16820"/>
      <c r="AA16820"/>
      <c r="AB16820"/>
      <c r="AC16820"/>
    </row>
    <row r="16821" spans="2:29" s="14" customFormat="1" x14ac:dyDescent="0.25">
      <c r="B16821"/>
      <c r="C16821"/>
      <c r="D16821"/>
      <c r="E16821"/>
      <c r="F16821"/>
      <c r="G16821"/>
      <c r="H16821"/>
      <c r="I16821"/>
      <c r="J16821"/>
      <c r="K16821" s="91"/>
      <c r="L16821" s="91"/>
      <c r="M16821" s="91"/>
      <c r="R16821"/>
      <c r="S16821"/>
      <c r="T16821"/>
      <c r="U16821"/>
      <c r="V16821"/>
      <c r="W16821"/>
      <c r="X16821"/>
      <c r="Y16821"/>
      <c r="Z16821"/>
      <c r="AA16821"/>
      <c r="AB16821"/>
      <c r="AC16821"/>
    </row>
    <row r="16822" spans="2:29" s="14" customFormat="1" x14ac:dyDescent="0.25">
      <c r="B16822"/>
      <c r="C16822"/>
      <c r="D16822"/>
      <c r="E16822"/>
      <c r="F16822"/>
      <c r="G16822"/>
      <c r="H16822"/>
      <c r="I16822"/>
      <c r="J16822"/>
      <c r="K16822" s="91"/>
      <c r="L16822" s="91"/>
      <c r="M16822" s="91"/>
      <c r="R16822"/>
      <c r="S16822"/>
      <c r="T16822"/>
      <c r="U16822"/>
      <c r="V16822"/>
      <c r="W16822"/>
      <c r="X16822"/>
      <c r="Y16822"/>
      <c r="Z16822"/>
      <c r="AA16822"/>
      <c r="AB16822"/>
      <c r="AC16822"/>
    </row>
    <row r="16823" spans="2:29" s="14" customFormat="1" x14ac:dyDescent="0.25">
      <c r="B16823"/>
      <c r="C16823"/>
      <c r="D16823"/>
      <c r="E16823"/>
      <c r="F16823"/>
      <c r="G16823"/>
      <c r="H16823"/>
      <c r="I16823"/>
      <c r="J16823"/>
      <c r="K16823" s="91"/>
      <c r="L16823" s="91"/>
      <c r="M16823" s="91"/>
      <c r="R16823"/>
      <c r="S16823"/>
      <c r="T16823"/>
      <c r="U16823"/>
      <c r="V16823"/>
      <c r="W16823"/>
      <c r="X16823"/>
      <c r="Y16823"/>
      <c r="Z16823"/>
      <c r="AA16823"/>
      <c r="AB16823"/>
      <c r="AC16823"/>
    </row>
    <row r="16824" spans="2:29" s="14" customFormat="1" x14ac:dyDescent="0.25">
      <c r="B16824"/>
      <c r="C16824"/>
      <c r="D16824"/>
      <c r="E16824"/>
      <c r="F16824"/>
      <c r="G16824"/>
      <c r="H16824"/>
      <c r="I16824"/>
      <c r="J16824"/>
      <c r="K16824" s="91"/>
      <c r="L16824" s="91"/>
      <c r="M16824" s="91"/>
      <c r="R16824"/>
      <c r="S16824"/>
      <c r="T16824"/>
      <c r="U16824"/>
      <c r="V16824"/>
      <c r="W16824"/>
      <c r="X16824"/>
      <c r="Y16824"/>
      <c r="Z16824"/>
      <c r="AA16824"/>
      <c r="AB16824"/>
      <c r="AC16824"/>
    </row>
    <row r="16825" spans="2:29" s="14" customFormat="1" x14ac:dyDescent="0.25">
      <c r="B16825"/>
      <c r="C16825"/>
      <c r="D16825"/>
      <c r="E16825"/>
      <c r="F16825"/>
      <c r="G16825"/>
      <c r="H16825"/>
      <c r="I16825"/>
      <c r="J16825"/>
      <c r="K16825" s="91"/>
      <c r="L16825" s="91"/>
      <c r="M16825" s="91"/>
      <c r="R16825"/>
      <c r="S16825"/>
      <c r="T16825"/>
      <c r="U16825"/>
      <c r="V16825"/>
      <c r="W16825"/>
      <c r="X16825"/>
      <c r="Y16825"/>
      <c r="Z16825"/>
      <c r="AA16825"/>
      <c r="AB16825"/>
      <c r="AC16825"/>
    </row>
    <row r="16826" spans="2:29" s="14" customFormat="1" x14ac:dyDescent="0.25">
      <c r="B16826"/>
      <c r="C16826"/>
      <c r="D16826"/>
      <c r="E16826"/>
      <c r="F16826"/>
      <c r="G16826"/>
      <c r="H16826"/>
      <c r="I16826"/>
      <c r="J16826"/>
      <c r="K16826" s="91"/>
      <c r="L16826" s="91"/>
      <c r="M16826" s="91"/>
      <c r="R16826"/>
      <c r="S16826"/>
      <c r="T16826"/>
      <c r="U16826"/>
      <c r="V16826"/>
      <c r="W16826"/>
      <c r="X16826"/>
      <c r="Y16826"/>
      <c r="Z16826"/>
      <c r="AA16826"/>
      <c r="AB16826"/>
      <c r="AC16826"/>
    </row>
    <row r="16827" spans="2:29" s="14" customFormat="1" x14ac:dyDescent="0.25">
      <c r="B16827"/>
      <c r="C16827"/>
      <c r="D16827"/>
      <c r="E16827"/>
      <c r="F16827"/>
      <c r="G16827"/>
      <c r="H16827"/>
      <c r="I16827"/>
      <c r="J16827"/>
      <c r="K16827" s="91"/>
      <c r="L16827" s="91"/>
      <c r="M16827" s="91"/>
      <c r="R16827"/>
      <c r="S16827"/>
      <c r="T16827"/>
      <c r="U16827"/>
      <c r="V16827"/>
      <c r="W16827"/>
      <c r="X16827"/>
      <c r="Y16827"/>
      <c r="Z16827"/>
      <c r="AA16827"/>
      <c r="AB16827"/>
      <c r="AC16827"/>
    </row>
    <row r="16828" spans="2:29" s="14" customFormat="1" x14ac:dyDescent="0.25">
      <c r="B16828"/>
      <c r="C16828"/>
      <c r="D16828"/>
      <c r="E16828"/>
      <c r="F16828"/>
      <c r="G16828"/>
      <c r="H16828"/>
      <c r="I16828"/>
      <c r="J16828"/>
      <c r="K16828" s="91"/>
      <c r="L16828" s="91"/>
      <c r="M16828" s="91"/>
      <c r="R16828"/>
      <c r="S16828"/>
      <c r="T16828"/>
      <c r="U16828"/>
      <c r="V16828"/>
      <c r="W16828"/>
      <c r="X16828"/>
      <c r="Y16828"/>
      <c r="Z16828"/>
      <c r="AA16828"/>
      <c r="AB16828"/>
      <c r="AC16828"/>
    </row>
    <row r="16829" spans="2:29" s="14" customFormat="1" x14ac:dyDescent="0.25">
      <c r="B16829"/>
      <c r="C16829"/>
      <c r="D16829"/>
      <c r="E16829"/>
      <c r="F16829"/>
      <c r="G16829"/>
      <c r="H16829"/>
      <c r="I16829"/>
      <c r="J16829"/>
      <c r="K16829" s="91"/>
      <c r="L16829" s="91"/>
      <c r="M16829" s="91"/>
      <c r="R16829"/>
      <c r="S16829"/>
      <c r="T16829"/>
      <c r="U16829"/>
      <c r="V16829"/>
      <c r="W16829"/>
      <c r="X16829"/>
      <c r="Y16829"/>
      <c r="Z16829"/>
      <c r="AA16829"/>
      <c r="AB16829"/>
      <c r="AC16829"/>
    </row>
    <row r="16830" spans="2:29" s="14" customFormat="1" x14ac:dyDescent="0.25">
      <c r="B16830"/>
      <c r="C16830"/>
      <c r="D16830"/>
      <c r="E16830"/>
      <c r="F16830"/>
      <c r="G16830"/>
      <c r="H16830"/>
      <c r="I16830"/>
      <c r="J16830"/>
      <c r="K16830" s="91"/>
      <c r="L16830" s="91"/>
      <c r="M16830" s="91"/>
      <c r="R16830"/>
      <c r="S16830"/>
      <c r="T16830"/>
      <c r="U16830"/>
      <c r="V16830"/>
      <c r="W16830"/>
      <c r="X16830"/>
      <c r="Y16830"/>
      <c r="Z16830"/>
      <c r="AA16830"/>
      <c r="AB16830"/>
      <c r="AC16830"/>
    </row>
    <row r="16831" spans="2:29" s="14" customFormat="1" x14ac:dyDescent="0.25">
      <c r="B16831"/>
      <c r="C16831"/>
      <c r="D16831"/>
      <c r="E16831"/>
      <c r="F16831"/>
      <c r="G16831"/>
      <c r="H16831"/>
      <c r="I16831"/>
      <c r="J16831"/>
      <c r="K16831" s="91"/>
      <c r="L16831" s="91"/>
      <c r="M16831" s="91"/>
      <c r="R16831"/>
      <c r="S16831"/>
      <c r="T16831"/>
      <c r="U16831"/>
      <c r="V16831"/>
      <c r="W16831"/>
      <c r="X16831"/>
      <c r="Y16831"/>
      <c r="Z16831"/>
      <c r="AA16831"/>
      <c r="AB16831"/>
      <c r="AC16831"/>
    </row>
    <row r="16832" spans="2:29" s="14" customFormat="1" x14ac:dyDescent="0.25">
      <c r="B16832"/>
      <c r="C16832"/>
      <c r="D16832"/>
      <c r="E16832"/>
      <c r="F16832"/>
      <c r="G16832"/>
      <c r="H16832"/>
      <c r="I16832"/>
      <c r="J16832"/>
      <c r="K16832" s="91"/>
      <c r="L16832" s="91"/>
      <c r="M16832" s="91"/>
      <c r="R16832"/>
      <c r="S16832"/>
      <c r="T16832"/>
      <c r="U16832"/>
      <c r="V16832"/>
      <c r="W16832"/>
      <c r="X16832"/>
      <c r="Y16832"/>
      <c r="Z16832"/>
      <c r="AA16832"/>
      <c r="AB16832"/>
      <c r="AC16832"/>
    </row>
    <row r="16833" spans="2:29" s="14" customFormat="1" x14ac:dyDescent="0.25">
      <c r="B16833"/>
      <c r="C16833"/>
      <c r="D16833"/>
      <c r="E16833"/>
      <c r="F16833"/>
      <c r="G16833"/>
      <c r="H16833"/>
      <c r="I16833"/>
      <c r="J16833"/>
      <c r="K16833" s="91"/>
      <c r="L16833" s="91"/>
      <c r="M16833" s="91"/>
      <c r="R16833"/>
      <c r="S16833"/>
      <c r="T16833"/>
      <c r="U16833"/>
      <c r="V16833"/>
      <c r="W16833"/>
      <c r="X16833"/>
      <c r="Y16833"/>
      <c r="Z16833"/>
      <c r="AA16833"/>
      <c r="AB16833"/>
      <c r="AC16833"/>
    </row>
    <row r="16834" spans="2:29" s="14" customFormat="1" x14ac:dyDescent="0.25">
      <c r="B16834"/>
      <c r="C16834"/>
      <c r="D16834"/>
      <c r="E16834"/>
      <c r="F16834"/>
      <c r="G16834"/>
      <c r="H16834"/>
      <c r="I16834"/>
      <c r="J16834"/>
      <c r="K16834" s="91"/>
      <c r="L16834" s="91"/>
      <c r="M16834" s="91"/>
      <c r="R16834"/>
      <c r="S16834"/>
      <c r="T16834"/>
      <c r="U16834"/>
      <c r="V16834"/>
      <c r="W16834"/>
      <c r="X16834"/>
      <c r="Y16834"/>
      <c r="Z16834"/>
      <c r="AA16834"/>
      <c r="AB16834"/>
      <c r="AC16834"/>
    </row>
    <row r="16835" spans="2:29" s="14" customFormat="1" x14ac:dyDescent="0.25">
      <c r="B16835"/>
      <c r="C16835"/>
      <c r="D16835"/>
      <c r="E16835"/>
      <c r="F16835"/>
      <c r="G16835"/>
      <c r="H16835"/>
      <c r="I16835"/>
      <c r="J16835"/>
      <c r="K16835" s="91"/>
      <c r="L16835" s="91"/>
      <c r="M16835" s="91"/>
      <c r="R16835"/>
      <c r="S16835"/>
      <c r="T16835"/>
      <c r="U16835"/>
      <c r="V16835"/>
      <c r="W16835"/>
      <c r="X16835"/>
      <c r="Y16835"/>
      <c r="Z16835"/>
      <c r="AA16835"/>
      <c r="AB16835"/>
      <c r="AC16835"/>
    </row>
    <row r="16836" spans="2:29" s="14" customFormat="1" x14ac:dyDescent="0.25">
      <c r="B16836"/>
      <c r="C16836"/>
      <c r="D16836"/>
      <c r="E16836"/>
      <c r="F16836"/>
      <c r="G16836"/>
      <c r="H16836"/>
      <c r="I16836"/>
      <c r="J16836"/>
      <c r="K16836" s="91"/>
      <c r="L16836" s="91"/>
      <c r="M16836" s="91"/>
      <c r="R16836"/>
      <c r="S16836"/>
      <c r="T16836"/>
      <c r="U16836"/>
      <c r="V16836"/>
      <c r="W16836"/>
      <c r="X16836"/>
      <c r="Y16836"/>
      <c r="Z16836"/>
      <c r="AA16836"/>
      <c r="AB16836"/>
      <c r="AC16836"/>
    </row>
    <row r="16837" spans="2:29" s="14" customFormat="1" x14ac:dyDescent="0.25">
      <c r="B16837"/>
      <c r="C16837"/>
      <c r="D16837"/>
      <c r="E16837"/>
      <c r="F16837"/>
      <c r="G16837"/>
      <c r="H16837"/>
      <c r="I16837"/>
      <c r="J16837"/>
      <c r="K16837" s="91"/>
      <c r="L16837" s="91"/>
      <c r="M16837" s="91"/>
      <c r="R16837"/>
      <c r="S16837"/>
      <c r="T16837"/>
      <c r="U16837"/>
      <c r="V16837"/>
      <c r="W16837"/>
      <c r="X16837"/>
      <c r="Y16837"/>
      <c r="Z16837"/>
      <c r="AA16837"/>
      <c r="AB16837"/>
      <c r="AC16837"/>
    </row>
    <row r="16838" spans="2:29" s="14" customFormat="1" x14ac:dyDescent="0.25">
      <c r="B16838"/>
      <c r="C16838"/>
      <c r="D16838"/>
      <c r="E16838"/>
      <c r="F16838"/>
      <c r="G16838"/>
      <c r="H16838"/>
      <c r="I16838"/>
      <c r="J16838"/>
      <c r="K16838" s="91"/>
      <c r="L16838" s="91"/>
      <c r="M16838" s="91"/>
      <c r="R16838"/>
      <c r="S16838"/>
      <c r="T16838"/>
      <c r="U16838"/>
      <c r="V16838"/>
      <c r="W16838"/>
      <c r="X16838"/>
      <c r="Y16838"/>
      <c r="Z16838"/>
      <c r="AA16838"/>
      <c r="AB16838"/>
      <c r="AC16838"/>
    </row>
    <row r="16839" spans="2:29" s="14" customFormat="1" x14ac:dyDescent="0.25">
      <c r="B16839"/>
      <c r="C16839"/>
      <c r="D16839"/>
      <c r="E16839"/>
      <c r="F16839"/>
      <c r="G16839"/>
      <c r="H16839"/>
      <c r="I16839"/>
      <c r="J16839"/>
      <c r="K16839" s="91"/>
      <c r="L16839" s="91"/>
      <c r="M16839" s="91"/>
      <c r="R16839"/>
      <c r="S16839"/>
      <c r="T16839"/>
      <c r="U16839"/>
      <c r="V16839"/>
      <c r="W16839"/>
      <c r="X16839"/>
      <c r="Y16839"/>
      <c r="Z16839"/>
      <c r="AA16839"/>
      <c r="AB16839"/>
      <c r="AC16839"/>
    </row>
    <row r="16840" spans="2:29" s="14" customFormat="1" x14ac:dyDescent="0.25">
      <c r="B16840"/>
      <c r="C16840"/>
      <c r="D16840"/>
      <c r="E16840"/>
      <c r="F16840"/>
      <c r="G16840"/>
      <c r="H16840"/>
      <c r="I16840"/>
      <c r="J16840"/>
      <c r="K16840" s="91"/>
      <c r="L16840" s="91"/>
      <c r="M16840" s="91"/>
      <c r="R16840"/>
      <c r="S16840"/>
      <c r="T16840"/>
      <c r="U16840"/>
      <c r="V16840"/>
      <c r="W16840"/>
      <c r="X16840"/>
      <c r="Y16840"/>
      <c r="Z16840"/>
      <c r="AA16840"/>
      <c r="AB16840"/>
      <c r="AC16840"/>
    </row>
    <row r="16841" spans="2:29" s="14" customFormat="1" x14ac:dyDescent="0.25">
      <c r="B16841"/>
      <c r="C16841"/>
      <c r="D16841"/>
      <c r="E16841"/>
      <c r="F16841"/>
      <c r="G16841"/>
      <c r="H16841"/>
      <c r="I16841"/>
      <c r="J16841"/>
      <c r="K16841" s="91"/>
      <c r="L16841" s="91"/>
      <c r="M16841" s="91"/>
      <c r="R16841"/>
      <c r="S16841"/>
      <c r="T16841"/>
      <c r="U16841"/>
      <c r="V16841"/>
      <c r="W16841"/>
      <c r="X16841"/>
      <c r="Y16841"/>
      <c r="Z16841"/>
      <c r="AA16841"/>
      <c r="AB16841"/>
      <c r="AC16841"/>
    </row>
    <row r="16842" spans="2:29" s="14" customFormat="1" x14ac:dyDescent="0.25">
      <c r="B16842"/>
      <c r="C16842"/>
      <c r="D16842"/>
      <c r="E16842"/>
      <c r="F16842"/>
      <c r="G16842"/>
      <c r="H16842"/>
      <c r="I16842"/>
      <c r="J16842"/>
      <c r="K16842" s="91"/>
      <c r="L16842" s="91"/>
      <c r="M16842" s="91"/>
      <c r="R16842"/>
      <c r="S16842"/>
      <c r="T16842"/>
      <c r="U16842"/>
      <c r="V16842"/>
      <c r="W16842"/>
      <c r="X16842"/>
      <c r="Y16842"/>
      <c r="Z16842"/>
      <c r="AA16842"/>
      <c r="AB16842"/>
      <c r="AC16842"/>
    </row>
    <row r="16843" spans="2:29" s="14" customFormat="1" x14ac:dyDescent="0.25">
      <c r="B16843"/>
      <c r="C16843"/>
      <c r="D16843"/>
      <c r="E16843"/>
      <c r="F16843"/>
      <c r="G16843"/>
      <c r="H16843"/>
      <c r="I16843"/>
      <c r="J16843"/>
      <c r="K16843" s="91"/>
      <c r="L16843" s="91"/>
      <c r="M16843" s="91"/>
      <c r="R16843"/>
      <c r="S16843"/>
      <c r="T16843"/>
      <c r="U16843"/>
      <c r="V16843"/>
      <c r="W16843"/>
      <c r="X16843"/>
      <c r="Y16843"/>
      <c r="Z16843"/>
      <c r="AA16843"/>
      <c r="AB16843"/>
      <c r="AC16843"/>
    </row>
    <row r="16844" spans="2:29" s="14" customFormat="1" x14ac:dyDescent="0.25">
      <c r="B16844"/>
      <c r="C16844"/>
      <c r="D16844"/>
      <c r="E16844"/>
      <c r="F16844"/>
      <c r="G16844"/>
      <c r="H16844"/>
      <c r="I16844"/>
      <c r="J16844"/>
      <c r="K16844" s="91"/>
      <c r="L16844" s="91"/>
      <c r="M16844" s="91"/>
      <c r="R16844"/>
      <c r="S16844"/>
      <c r="T16844"/>
      <c r="U16844"/>
      <c r="V16844"/>
      <c r="W16844"/>
      <c r="X16844"/>
      <c r="Y16844"/>
      <c r="Z16844"/>
      <c r="AA16844"/>
      <c r="AB16844"/>
      <c r="AC16844"/>
    </row>
    <row r="16845" spans="2:29" s="14" customFormat="1" x14ac:dyDescent="0.25">
      <c r="B16845"/>
      <c r="C16845"/>
      <c r="D16845"/>
      <c r="E16845"/>
      <c r="F16845"/>
      <c r="G16845"/>
      <c r="H16845"/>
      <c r="I16845"/>
      <c r="J16845"/>
      <c r="K16845" s="91"/>
      <c r="L16845" s="91"/>
      <c r="M16845" s="91"/>
      <c r="R16845"/>
      <c r="S16845"/>
      <c r="T16845"/>
      <c r="U16845"/>
      <c r="V16845"/>
      <c r="W16845"/>
      <c r="X16845"/>
      <c r="Y16845"/>
      <c r="Z16845"/>
      <c r="AA16845"/>
      <c r="AB16845"/>
      <c r="AC16845"/>
    </row>
    <row r="16846" spans="2:29" s="14" customFormat="1" x14ac:dyDescent="0.25">
      <c r="B16846"/>
      <c r="C16846"/>
      <c r="D16846"/>
      <c r="E16846"/>
      <c r="F16846"/>
      <c r="G16846"/>
      <c r="H16846"/>
      <c r="I16846"/>
      <c r="J16846"/>
      <c r="K16846" s="91"/>
      <c r="L16846" s="91"/>
      <c r="M16846" s="91"/>
      <c r="R16846"/>
      <c r="S16846"/>
      <c r="T16846"/>
      <c r="U16846"/>
      <c r="V16846"/>
      <c r="W16846"/>
      <c r="X16846"/>
      <c r="Y16846"/>
      <c r="Z16846"/>
      <c r="AA16846"/>
      <c r="AB16846"/>
      <c r="AC16846"/>
    </row>
    <row r="16847" spans="2:29" s="14" customFormat="1" x14ac:dyDescent="0.25">
      <c r="B16847"/>
      <c r="C16847"/>
      <c r="D16847"/>
      <c r="E16847"/>
      <c r="F16847"/>
      <c r="G16847"/>
      <c r="H16847"/>
      <c r="I16847"/>
      <c r="J16847"/>
      <c r="K16847" s="91"/>
      <c r="L16847" s="91"/>
      <c r="M16847" s="91"/>
      <c r="R16847"/>
      <c r="S16847"/>
      <c r="T16847"/>
      <c r="U16847"/>
      <c r="V16847"/>
      <c r="W16847"/>
      <c r="X16847"/>
      <c r="Y16847"/>
      <c r="Z16847"/>
      <c r="AA16847"/>
      <c r="AB16847"/>
      <c r="AC16847"/>
    </row>
    <row r="16848" spans="2:29" s="14" customFormat="1" x14ac:dyDescent="0.25">
      <c r="B16848"/>
      <c r="C16848"/>
      <c r="D16848"/>
      <c r="E16848"/>
      <c r="F16848"/>
      <c r="G16848"/>
      <c r="H16848"/>
      <c r="I16848"/>
      <c r="J16848"/>
      <c r="K16848" s="91"/>
      <c r="L16848" s="91"/>
      <c r="M16848" s="91"/>
      <c r="R16848"/>
      <c r="S16848"/>
      <c r="T16848"/>
      <c r="U16848"/>
      <c r="V16848"/>
      <c r="W16848"/>
      <c r="X16848"/>
      <c r="Y16848"/>
      <c r="Z16848"/>
      <c r="AA16848"/>
      <c r="AB16848"/>
      <c r="AC16848"/>
    </row>
    <row r="16849" spans="2:29" s="14" customFormat="1" x14ac:dyDescent="0.25">
      <c r="B16849"/>
      <c r="C16849"/>
      <c r="D16849"/>
      <c r="E16849"/>
      <c r="F16849"/>
      <c r="G16849"/>
      <c r="H16849"/>
      <c r="I16849"/>
      <c r="J16849"/>
      <c r="K16849" s="91"/>
      <c r="L16849" s="91"/>
      <c r="M16849" s="91"/>
      <c r="R16849"/>
      <c r="S16849"/>
      <c r="T16849"/>
      <c r="U16849"/>
      <c r="V16849"/>
      <c r="W16849"/>
      <c r="X16849"/>
      <c r="Y16849"/>
      <c r="Z16849"/>
      <c r="AA16849"/>
      <c r="AB16849"/>
      <c r="AC16849"/>
    </row>
    <row r="16850" spans="2:29" s="14" customFormat="1" x14ac:dyDescent="0.25">
      <c r="B16850"/>
      <c r="C16850"/>
      <c r="D16850"/>
      <c r="E16850"/>
      <c r="F16850"/>
      <c r="G16850"/>
      <c r="H16850"/>
      <c r="I16850"/>
      <c r="J16850"/>
      <c r="K16850" s="91"/>
      <c r="L16850" s="91"/>
      <c r="M16850" s="91"/>
      <c r="R16850"/>
      <c r="S16850"/>
      <c r="T16850"/>
      <c r="U16850"/>
      <c r="V16850"/>
      <c r="W16850"/>
      <c r="X16850"/>
      <c r="Y16850"/>
      <c r="Z16850"/>
      <c r="AA16850"/>
      <c r="AB16850"/>
      <c r="AC16850"/>
    </row>
    <row r="16851" spans="2:29" s="14" customFormat="1" x14ac:dyDescent="0.25">
      <c r="B16851"/>
      <c r="C16851"/>
      <c r="D16851"/>
      <c r="E16851"/>
      <c r="F16851"/>
      <c r="G16851"/>
      <c r="H16851"/>
      <c r="I16851"/>
      <c r="J16851"/>
      <c r="K16851" s="91"/>
      <c r="L16851" s="91"/>
      <c r="M16851" s="91"/>
      <c r="R16851"/>
      <c r="S16851"/>
      <c r="T16851"/>
      <c r="U16851"/>
      <c r="V16851"/>
      <c r="W16851"/>
      <c r="X16851"/>
      <c r="Y16851"/>
      <c r="Z16851"/>
      <c r="AA16851"/>
      <c r="AB16851"/>
      <c r="AC16851"/>
    </row>
    <row r="16852" spans="2:29" s="14" customFormat="1" x14ac:dyDescent="0.25">
      <c r="B16852"/>
      <c r="C16852"/>
      <c r="D16852"/>
      <c r="E16852"/>
      <c r="F16852"/>
      <c r="G16852"/>
      <c r="H16852"/>
      <c r="I16852"/>
      <c r="J16852"/>
      <c r="K16852" s="91"/>
      <c r="L16852" s="91"/>
      <c r="M16852" s="91"/>
      <c r="R16852"/>
      <c r="S16852"/>
      <c r="T16852"/>
      <c r="U16852"/>
      <c r="V16852"/>
      <c r="W16852"/>
      <c r="X16852"/>
      <c r="Y16852"/>
      <c r="Z16852"/>
      <c r="AA16852"/>
      <c r="AB16852"/>
      <c r="AC16852"/>
    </row>
    <row r="16853" spans="2:29" s="14" customFormat="1" x14ac:dyDescent="0.25">
      <c r="B16853"/>
      <c r="C16853"/>
      <c r="D16853"/>
      <c r="E16853"/>
      <c r="F16853"/>
      <c r="G16853"/>
      <c r="H16853"/>
      <c r="I16853"/>
      <c r="J16853"/>
      <c r="K16853" s="91"/>
      <c r="L16853" s="91"/>
      <c r="M16853" s="91"/>
      <c r="R16853"/>
      <c r="S16853"/>
      <c r="T16853"/>
      <c r="U16853"/>
      <c r="V16853"/>
      <c r="W16853"/>
      <c r="X16853"/>
      <c r="Y16853"/>
      <c r="Z16853"/>
      <c r="AA16853"/>
      <c r="AB16853"/>
      <c r="AC16853"/>
    </row>
    <row r="16854" spans="2:29" s="14" customFormat="1" x14ac:dyDescent="0.25">
      <c r="B16854"/>
      <c r="C16854"/>
      <c r="D16854"/>
      <c r="E16854"/>
      <c r="F16854"/>
      <c r="G16854"/>
      <c r="H16854"/>
      <c r="I16854"/>
      <c r="J16854"/>
      <c r="K16854" s="91"/>
      <c r="L16854" s="91"/>
      <c r="M16854" s="91"/>
      <c r="R16854"/>
      <c r="S16854"/>
      <c r="T16854"/>
      <c r="U16854"/>
      <c r="V16854"/>
      <c r="W16854"/>
      <c r="X16854"/>
      <c r="Y16854"/>
      <c r="Z16854"/>
      <c r="AA16854"/>
      <c r="AB16854"/>
      <c r="AC16854"/>
    </row>
    <row r="16855" spans="2:29" s="14" customFormat="1" x14ac:dyDescent="0.25">
      <c r="B16855"/>
      <c r="C16855"/>
      <c r="D16855"/>
      <c r="E16855"/>
      <c r="F16855"/>
      <c r="G16855"/>
      <c r="H16855"/>
      <c r="I16855"/>
      <c r="J16855"/>
      <c r="K16855" s="91"/>
      <c r="L16855" s="91"/>
      <c r="M16855" s="91"/>
      <c r="R16855"/>
      <c r="S16855"/>
      <c r="T16855"/>
      <c r="U16855"/>
      <c r="V16855"/>
      <c r="W16855"/>
      <c r="X16855"/>
      <c r="Y16855"/>
      <c r="Z16855"/>
      <c r="AA16855"/>
      <c r="AB16855"/>
      <c r="AC16855"/>
    </row>
    <row r="16856" spans="2:29" s="14" customFormat="1" x14ac:dyDescent="0.25">
      <c r="B16856"/>
      <c r="C16856"/>
      <c r="D16856"/>
      <c r="E16856"/>
      <c r="F16856"/>
      <c r="G16856"/>
      <c r="H16856"/>
      <c r="I16856"/>
      <c r="J16856"/>
      <c r="K16856" s="91"/>
      <c r="L16856" s="91"/>
      <c r="M16856" s="91"/>
      <c r="R16856"/>
      <c r="S16856"/>
      <c r="T16856"/>
      <c r="U16856"/>
      <c r="V16856"/>
      <c r="W16856"/>
      <c r="X16856"/>
      <c r="Y16856"/>
      <c r="Z16856"/>
      <c r="AA16856"/>
      <c r="AB16856"/>
      <c r="AC16856"/>
    </row>
    <row r="16857" spans="2:29" s="14" customFormat="1" x14ac:dyDescent="0.25">
      <c r="B16857"/>
      <c r="C16857"/>
      <c r="D16857"/>
      <c r="E16857"/>
      <c r="F16857"/>
      <c r="G16857"/>
      <c r="H16857"/>
      <c r="I16857"/>
      <c r="J16857"/>
      <c r="K16857" s="91"/>
      <c r="L16857" s="91"/>
      <c r="M16857" s="91"/>
      <c r="R16857"/>
      <c r="S16857"/>
      <c r="T16857"/>
      <c r="U16857"/>
      <c r="V16857"/>
      <c r="W16857"/>
      <c r="X16857"/>
      <c r="Y16857"/>
      <c r="Z16857"/>
      <c r="AA16857"/>
      <c r="AB16857"/>
      <c r="AC16857"/>
    </row>
    <row r="16858" spans="2:29" s="14" customFormat="1" x14ac:dyDescent="0.25">
      <c r="B16858"/>
      <c r="C16858"/>
      <c r="D16858"/>
      <c r="E16858"/>
      <c r="F16858"/>
      <c r="G16858"/>
      <c r="H16858"/>
      <c r="I16858"/>
      <c r="J16858"/>
      <c r="K16858" s="91"/>
      <c r="L16858" s="91"/>
      <c r="M16858" s="91"/>
      <c r="R16858"/>
      <c r="S16858"/>
      <c r="T16858"/>
      <c r="U16858"/>
      <c r="V16858"/>
      <c r="W16858"/>
      <c r="X16858"/>
      <c r="Y16858"/>
      <c r="Z16858"/>
      <c r="AA16858"/>
      <c r="AB16858"/>
      <c r="AC16858"/>
    </row>
    <row r="16859" spans="2:29" s="14" customFormat="1" x14ac:dyDescent="0.25">
      <c r="B16859"/>
      <c r="C16859"/>
      <c r="D16859"/>
      <c r="E16859"/>
      <c r="F16859"/>
      <c r="G16859"/>
      <c r="H16859"/>
      <c r="I16859"/>
      <c r="J16859"/>
      <c r="K16859" s="91"/>
      <c r="L16859" s="91"/>
      <c r="M16859" s="91"/>
      <c r="R16859"/>
      <c r="S16859"/>
      <c r="T16859"/>
      <c r="U16859"/>
      <c r="V16859"/>
      <c r="W16859"/>
      <c r="X16859"/>
      <c r="Y16859"/>
      <c r="Z16859"/>
      <c r="AA16859"/>
      <c r="AB16859"/>
      <c r="AC16859"/>
    </row>
    <row r="16860" spans="2:29" s="14" customFormat="1" x14ac:dyDescent="0.25">
      <c r="B16860"/>
      <c r="C16860"/>
      <c r="D16860"/>
      <c r="E16860"/>
      <c r="F16860"/>
      <c r="G16860"/>
      <c r="H16860"/>
      <c r="I16860"/>
      <c r="J16860"/>
      <c r="K16860" s="91"/>
      <c r="L16860" s="91"/>
      <c r="M16860" s="91"/>
      <c r="R16860"/>
      <c r="S16860"/>
      <c r="T16860"/>
      <c r="U16860"/>
      <c r="V16860"/>
      <c r="W16860"/>
      <c r="X16860"/>
      <c r="Y16860"/>
      <c r="Z16860"/>
      <c r="AA16860"/>
      <c r="AB16860"/>
      <c r="AC16860"/>
    </row>
    <row r="16861" spans="2:29" s="14" customFormat="1" x14ac:dyDescent="0.25">
      <c r="B16861"/>
      <c r="C16861"/>
      <c r="D16861"/>
      <c r="E16861"/>
      <c r="F16861"/>
      <c r="G16861"/>
      <c r="H16861"/>
      <c r="I16861"/>
      <c r="J16861"/>
      <c r="K16861" s="91"/>
      <c r="L16861" s="91"/>
      <c r="M16861" s="91"/>
      <c r="R16861"/>
      <c r="S16861"/>
      <c r="T16861"/>
      <c r="U16861"/>
      <c r="V16861"/>
      <c r="W16861"/>
      <c r="X16861"/>
      <c r="Y16861"/>
      <c r="Z16861"/>
      <c r="AA16861"/>
      <c r="AB16861"/>
      <c r="AC16861"/>
    </row>
    <row r="16862" spans="2:29" s="14" customFormat="1" x14ac:dyDescent="0.25">
      <c r="B16862"/>
      <c r="C16862"/>
      <c r="D16862"/>
      <c r="E16862"/>
      <c r="F16862"/>
      <c r="G16862"/>
      <c r="H16862"/>
      <c r="I16862"/>
      <c r="J16862"/>
      <c r="K16862" s="91"/>
      <c r="L16862" s="91"/>
      <c r="M16862" s="91"/>
      <c r="R16862"/>
      <c r="S16862"/>
      <c r="T16862"/>
      <c r="U16862"/>
      <c r="V16862"/>
      <c r="W16862"/>
      <c r="X16862"/>
      <c r="Y16862"/>
      <c r="Z16862"/>
      <c r="AA16862"/>
      <c r="AB16862"/>
      <c r="AC16862"/>
    </row>
    <row r="16863" spans="2:29" s="14" customFormat="1" x14ac:dyDescent="0.25">
      <c r="B16863"/>
      <c r="C16863"/>
      <c r="D16863"/>
      <c r="E16863"/>
      <c r="F16863"/>
      <c r="G16863"/>
      <c r="H16863"/>
      <c r="I16863"/>
      <c r="J16863"/>
      <c r="K16863" s="91"/>
      <c r="L16863" s="91"/>
      <c r="M16863" s="91"/>
      <c r="R16863"/>
      <c r="S16863"/>
      <c r="T16863"/>
      <c r="U16863"/>
      <c r="V16863"/>
      <c r="W16863"/>
      <c r="X16863"/>
      <c r="Y16863"/>
      <c r="Z16863"/>
      <c r="AA16863"/>
      <c r="AB16863"/>
      <c r="AC16863"/>
    </row>
    <row r="16864" spans="2:29" s="14" customFormat="1" x14ac:dyDescent="0.25">
      <c r="B16864"/>
      <c r="C16864"/>
      <c r="D16864"/>
      <c r="E16864"/>
      <c r="F16864"/>
      <c r="G16864"/>
      <c r="H16864"/>
      <c r="I16864"/>
      <c r="J16864"/>
      <c r="K16864" s="91"/>
      <c r="L16864" s="91"/>
      <c r="M16864" s="91"/>
      <c r="R16864"/>
      <c r="S16864"/>
      <c r="T16864"/>
      <c r="U16864"/>
      <c r="V16864"/>
      <c r="W16864"/>
      <c r="X16864"/>
      <c r="Y16864"/>
      <c r="Z16864"/>
      <c r="AA16864"/>
      <c r="AB16864"/>
      <c r="AC16864"/>
    </row>
    <row r="16865" spans="2:29" s="14" customFormat="1" x14ac:dyDescent="0.25">
      <c r="B16865"/>
      <c r="C16865"/>
      <c r="D16865"/>
      <c r="E16865"/>
      <c r="F16865"/>
      <c r="G16865"/>
      <c r="H16865"/>
      <c r="I16865"/>
      <c r="J16865"/>
      <c r="K16865" s="91"/>
      <c r="L16865" s="91"/>
      <c r="M16865" s="91"/>
      <c r="R16865"/>
      <c r="S16865"/>
      <c r="T16865"/>
      <c r="U16865"/>
      <c r="V16865"/>
      <c r="W16865"/>
      <c r="X16865"/>
      <c r="Y16865"/>
      <c r="Z16865"/>
      <c r="AA16865"/>
      <c r="AB16865"/>
      <c r="AC16865"/>
    </row>
    <row r="16866" spans="2:29" s="14" customFormat="1" x14ac:dyDescent="0.25">
      <c r="B16866"/>
      <c r="C16866"/>
      <c r="D16866"/>
      <c r="E16866"/>
      <c r="F16866"/>
      <c r="G16866"/>
      <c r="H16866"/>
      <c r="I16866"/>
      <c r="J16866"/>
      <c r="K16866" s="91"/>
      <c r="L16866" s="91"/>
      <c r="M16866" s="91"/>
      <c r="R16866"/>
      <c r="S16866"/>
      <c r="T16866"/>
      <c r="U16866"/>
      <c r="V16866"/>
      <c r="W16866"/>
      <c r="X16866"/>
      <c r="Y16866"/>
      <c r="Z16866"/>
      <c r="AA16866"/>
      <c r="AB16866"/>
      <c r="AC16866"/>
    </row>
    <row r="16867" spans="2:29" s="14" customFormat="1" x14ac:dyDescent="0.25">
      <c r="B16867"/>
      <c r="C16867"/>
      <c r="D16867"/>
      <c r="E16867"/>
      <c r="F16867"/>
      <c r="G16867"/>
      <c r="H16867"/>
      <c r="I16867"/>
      <c r="J16867"/>
      <c r="K16867" s="91"/>
      <c r="L16867" s="91"/>
      <c r="M16867" s="91"/>
      <c r="R16867"/>
      <c r="S16867"/>
      <c r="T16867"/>
      <c r="U16867"/>
      <c r="V16867"/>
      <c r="W16867"/>
      <c r="X16867"/>
      <c r="Y16867"/>
      <c r="Z16867"/>
      <c r="AA16867"/>
      <c r="AB16867"/>
      <c r="AC16867"/>
    </row>
    <row r="16868" spans="2:29" s="14" customFormat="1" x14ac:dyDescent="0.25">
      <c r="B16868"/>
      <c r="C16868"/>
      <c r="D16868"/>
      <c r="E16868"/>
      <c r="F16868"/>
      <c r="G16868"/>
      <c r="H16868"/>
      <c r="I16868"/>
      <c r="J16868"/>
      <c r="K16868" s="91"/>
      <c r="L16868" s="91"/>
      <c r="M16868" s="91"/>
      <c r="R16868"/>
      <c r="S16868"/>
      <c r="T16868"/>
      <c r="U16868"/>
      <c r="V16868"/>
      <c r="W16868"/>
      <c r="X16868"/>
      <c r="Y16868"/>
      <c r="Z16868"/>
      <c r="AA16868"/>
      <c r="AB16868"/>
      <c r="AC16868"/>
    </row>
    <row r="16869" spans="2:29" s="14" customFormat="1" x14ac:dyDescent="0.25">
      <c r="B16869"/>
      <c r="C16869"/>
      <c r="D16869"/>
      <c r="E16869"/>
      <c r="F16869"/>
      <c r="G16869"/>
      <c r="H16869"/>
      <c r="I16869"/>
      <c r="J16869"/>
      <c r="K16869" s="91"/>
      <c r="L16869" s="91"/>
      <c r="M16869" s="91"/>
      <c r="R16869"/>
      <c r="S16869"/>
      <c r="T16869"/>
      <c r="U16869"/>
      <c r="V16869"/>
      <c r="W16869"/>
      <c r="X16869"/>
      <c r="Y16869"/>
      <c r="Z16869"/>
      <c r="AA16869"/>
      <c r="AB16869"/>
      <c r="AC16869"/>
    </row>
    <row r="16870" spans="2:29" s="14" customFormat="1" x14ac:dyDescent="0.25">
      <c r="B16870"/>
      <c r="C16870"/>
      <c r="D16870"/>
      <c r="E16870"/>
      <c r="F16870"/>
      <c r="G16870"/>
      <c r="H16870"/>
      <c r="I16870"/>
      <c r="J16870"/>
      <c r="K16870" s="91"/>
      <c r="L16870" s="91"/>
      <c r="M16870" s="91"/>
      <c r="R16870"/>
      <c r="S16870"/>
      <c r="T16870"/>
      <c r="U16870"/>
      <c r="V16870"/>
      <c r="W16870"/>
      <c r="X16870"/>
      <c r="Y16870"/>
      <c r="Z16870"/>
      <c r="AA16870"/>
      <c r="AB16870"/>
      <c r="AC16870"/>
    </row>
    <row r="16871" spans="2:29" s="14" customFormat="1" x14ac:dyDescent="0.25">
      <c r="B16871"/>
      <c r="C16871"/>
      <c r="D16871"/>
      <c r="E16871"/>
      <c r="F16871"/>
      <c r="G16871"/>
      <c r="H16871"/>
      <c r="I16871"/>
      <c r="J16871"/>
      <c r="K16871" s="91"/>
      <c r="L16871" s="91"/>
      <c r="M16871" s="91"/>
      <c r="R16871"/>
      <c r="S16871"/>
      <c r="T16871"/>
      <c r="U16871"/>
      <c r="V16871"/>
      <c r="W16871"/>
      <c r="X16871"/>
      <c r="Y16871"/>
      <c r="Z16871"/>
      <c r="AA16871"/>
      <c r="AB16871"/>
      <c r="AC16871"/>
    </row>
    <row r="16872" spans="2:29" s="14" customFormat="1" x14ac:dyDescent="0.25">
      <c r="B16872"/>
      <c r="C16872"/>
      <c r="D16872"/>
      <c r="E16872"/>
      <c r="F16872"/>
      <c r="G16872"/>
      <c r="H16872"/>
      <c r="I16872"/>
      <c r="J16872"/>
      <c r="K16872" s="91"/>
      <c r="L16872" s="91"/>
      <c r="M16872" s="91"/>
      <c r="R16872"/>
      <c r="S16872"/>
      <c r="T16872"/>
      <c r="U16872"/>
      <c r="V16872"/>
      <c r="W16872"/>
      <c r="X16872"/>
      <c r="Y16872"/>
      <c r="Z16872"/>
      <c r="AA16872"/>
      <c r="AB16872"/>
      <c r="AC16872"/>
    </row>
    <row r="16873" spans="2:29" s="14" customFormat="1" x14ac:dyDescent="0.25">
      <c r="B16873"/>
      <c r="C16873"/>
      <c r="D16873"/>
      <c r="E16873"/>
      <c r="F16873"/>
      <c r="G16873"/>
      <c r="H16873"/>
      <c r="I16873"/>
      <c r="J16873"/>
      <c r="K16873" s="91"/>
      <c r="L16873" s="91"/>
      <c r="M16873" s="91"/>
      <c r="R16873"/>
      <c r="S16873"/>
      <c r="T16873"/>
      <c r="U16873"/>
      <c r="V16873"/>
      <c r="W16873"/>
      <c r="X16873"/>
      <c r="Y16873"/>
      <c r="Z16873"/>
      <c r="AA16873"/>
      <c r="AB16873"/>
      <c r="AC16873"/>
    </row>
    <row r="16874" spans="2:29" s="14" customFormat="1" x14ac:dyDescent="0.25">
      <c r="B16874"/>
      <c r="C16874"/>
      <c r="D16874"/>
      <c r="E16874"/>
      <c r="F16874"/>
      <c r="G16874"/>
      <c r="H16874"/>
      <c r="I16874"/>
      <c r="J16874"/>
      <c r="K16874" s="91"/>
      <c r="L16874" s="91"/>
      <c r="M16874" s="91"/>
      <c r="R16874"/>
      <c r="S16874"/>
      <c r="T16874"/>
      <c r="U16874"/>
      <c r="V16874"/>
      <c r="W16874"/>
      <c r="X16874"/>
      <c r="Y16874"/>
      <c r="Z16874"/>
      <c r="AA16874"/>
      <c r="AB16874"/>
      <c r="AC16874"/>
    </row>
    <row r="16875" spans="2:29" s="14" customFormat="1" x14ac:dyDescent="0.25">
      <c r="B16875"/>
      <c r="C16875"/>
      <c r="D16875"/>
      <c r="E16875"/>
      <c r="F16875"/>
      <c r="G16875"/>
      <c r="H16875"/>
      <c r="I16875"/>
      <c r="J16875"/>
      <c r="K16875" s="91"/>
      <c r="L16875" s="91"/>
      <c r="M16875" s="91"/>
      <c r="R16875"/>
      <c r="S16875"/>
      <c r="T16875"/>
      <c r="U16875"/>
      <c r="V16875"/>
      <c r="W16875"/>
      <c r="X16875"/>
      <c r="Y16875"/>
      <c r="Z16875"/>
      <c r="AA16875"/>
      <c r="AB16875"/>
      <c r="AC16875"/>
    </row>
    <row r="16876" spans="2:29" s="14" customFormat="1" x14ac:dyDescent="0.25">
      <c r="B16876"/>
      <c r="C16876"/>
      <c r="D16876"/>
      <c r="E16876"/>
      <c r="F16876"/>
      <c r="G16876"/>
      <c r="H16876"/>
      <c r="I16876"/>
      <c r="J16876"/>
      <c r="K16876" s="91"/>
      <c r="L16876" s="91"/>
      <c r="M16876" s="91"/>
      <c r="R16876"/>
      <c r="S16876"/>
      <c r="T16876"/>
      <c r="U16876"/>
      <c r="V16876"/>
      <c r="W16876"/>
      <c r="X16876"/>
      <c r="Y16876"/>
      <c r="Z16876"/>
      <c r="AA16876"/>
      <c r="AB16876"/>
      <c r="AC16876"/>
    </row>
    <row r="16877" spans="2:29" s="14" customFormat="1" x14ac:dyDescent="0.25">
      <c r="B16877"/>
      <c r="C16877"/>
      <c r="D16877"/>
      <c r="E16877"/>
      <c r="F16877"/>
      <c r="G16877"/>
      <c r="H16877"/>
      <c r="I16877"/>
      <c r="J16877"/>
      <c r="K16877" s="91"/>
      <c r="L16877" s="91"/>
      <c r="M16877" s="91"/>
      <c r="R16877"/>
      <c r="S16877"/>
      <c r="T16877"/>
      <c r="U16877"/>
      <c r="V16877"/>
      <c r="W16877"/>
      <c r="X16877"/>
      <c r="Y16877"/>
      <c r="Z16877"/>
      <c r="AA16877"/>
      <c r="AB16877"/>
      <c r="AC16877"/>
    </row>
    <row r="16878" spans="2:29" s="14" customFormat="1" x14ac:dyDescent="0.25">
      <c r="B16878"/>
      <c r="C16878"/>
      <c r="D16878"/>
      <c r="E16878"/>
      <c r="F16878"/>
      <c r="G16878"/>
      <c r="H16878"/>
      <c r="I16878"/>
      <c r="J16878"/>
      <c r="K16878" s="91"/>
      <c r="L16878" s="91"/>
      <c r="M16878" s="91"/>
      <c r="R16878"/>
      <c r="S16878"/>
      <c r="T16878"/>
      <c r="U16878"/>
      <c r="V16878"/>
      <c r="W16878"/>
      <c r="X16878"/>
      <c r="Y16878"/>
      <c r="Z16878"/>
      <c r="AA16878"/>
      <c r="AB16878"/>
      <c r="AC16878"/>
    </row>
    <row r="16879" spans="2:29" s="14" customFormat="1" x14ac:dyDescent="0.25">
      <c r="B16879"/>
      <c r="C16879"/>
      <c r="D16879"/>
      <c r="E16879"/>
      <c r="F16879"/>
      <c r="G16879"/>
      <c r="H16879"/>
      <c r="I16879"/>
      <c r="J16879"/>
      <c r="K16879" s="91"/>
      <c r="L16879" s="91"/>
      <c r="M16879" s="91"/>
      <c r="R16879"/>
      <c r="S16879"/>
      <c r="T16879"/>
      <c r="U16879"/>
      <c r="V16879"/>
      <c r="W16879"/>
      <c r="X16879"/>
      <c r="Y16879"/>
      <c r="Z16879"/>
      <c r="AA16879"/>
      <c r="AB16879"/>
      <c r="AC16879"/>
    </row>
    <row r="16880" spans="2:29" s="14" customFormat="1" x14ac:dyDescent="0.25">
      <c r="B16880"/>
      <c r="C16880"/>
      <c r="D16880"/>
      <c r="E16880"/>
      <c r="F16880"/>
      <c r="G16880"/>
      <c r="H16880"/>
      <c r="I16880"/>
      <c r="J16880"/>
      <c r="K16880" s="91"/>
      <c r="L16880" s="91"/>
      <c r="M16880" s="91"/>
      <c r="R16880"/>
      <c r="S16880"/>
      <c r="T16880"/>
      <c r="U16880"/>
      <c r="V16880"/>
      <c r="W16880"/>
      <c r="X16880"/>
      <c r="Y16880"/>
      <c r="Z16880"/>
      <c r="AA16880"/>
      <c r="AB16880"/>
      <c r="AC16880"/>
    </row>
    <row r="16881" spans="2:29" s="14" customFormat="1" x14ac:dyDescent="0.25">
      <c r="B16881"/>
      <c r="C16881"/>
      <c r="D16881"/>
      <c r="E16881"/>
      <c r="F16881"/>
      <c r="G16881"/>
      <c r="H16881"/>
      <c r="I16881"/>
      <c r="J16881"/>
      <c r="K16881" s="91"/>
      <c r="L16881" s="91"/>
      <c r="M16881" s="91"/>
      <c r="R16881"/>
      <c r="S16881"/>
      <c r="T16881"/>
      <c r="U16881"/>
      <c r="V16881"/>
      <c r="W16881"/>
      <c r="X16881"/>
      <c r="Y16881"/>
      <c r="Z16881"/>
      <c r="AA16881"/>
      <c r="AB16881"/>
      <c r="AC16881"/>
    </row>
    <row r="16882" spans="2:29" s="14" customFormat="1" x14ac:dyDescent="0.25">
      <c r="B16882"/>
      <c r="C16882"/>
      <c r="D16882"/>
      <c r="E16882"/>
      <c r="F16882"/>
      <c r="G16882"/>
      <c r="H16882"/>
      <c r="I16882"/>
      <c r="J16882"/>
      <c r="K16882" s="91"/>
      <c r="L16882" s="91"/>
      <c r="M16882" s="91"/>
      <c r="R16882"/>
      <c r="S16882"/>
      <c r="T16882"/>
      <c r="U16882"/>
      <c r="V16882"/>
      <c r="W16882"/>
      <c r="X16882"/>
      <c r="Y16882"/>
      <c r="Z16882"/>
      <c r="AA16882"/>
      <c r="AB16882"/>
      <c r="AC16882"/>
    </row>
    <row r="16883" spans="2:29" s="14" customFormat="1" x14ac:dyDescent="0.25">
      <c r="B16883"/>
      <c r="C16883"/>
      <c r="D16883"/>
      <c r="E16883"/>
      <c r="F16883"/>
      <c r="G16883"/>
      <c r="H16883"/>
      <c r="I16883"/>
      <c r="J16883"/>
      <c r="K16883" s="91"/>
      <c r="L16883" s="91"/>
      <c r="M16883" s="91"/>
      <c r="R16883"/>
      <c r="S16883"/>
      <c r="T16883"/>
      <c r="U16883"/>
      <c r="V16883"/>
      <c r="W16883"/>
      <c r="X16883"/>
      <c r="Y16883"/>
      <c r="Z16883"/>
      <c r="AA16883"/>
      <c r="AB16883"/>
      <c r="AC16883"/>
    </row>
    <row r="16884" spans="2:29" s="14" customFormat="1" x14ac:dyDescent="0.25">
      <c r="B16884"/>
      <c r="C16884"/>
      <c r="D16884"/>
      <c r="E16884"/>
      <c r="F16884"/>
      <c r="G16884"/>
      <c r="H16884"/>
      <c r="I16884"/>
      <c r="J16884"/>
      <c r="K16884" s="91"/>
      <c r="L16884" s="91"/>
      <c r="M16884" s="91"/>
      <c r="R16884"/>
      <c r="S16884"/>
      <c r="T16884"/>
      <c r="U16884"/>
      <c r="V16884"/>
      <c r="W16884"/>
      <c r="X16884"/>
      <c r="Y16884"/>
      <c r="Z16884"/>
      <c r="AA16884"/>
      <c r="AB16884"/>
      <c r="AC16884"/>
    </row>
    <row r="16885" spans="2:29" s="14" customFormat="1" x14ac:dyDescent="0.25">
      <c r="B16885"/>
      <c r="C16885"/>
      <c r="D16885"/>
      <c r="E16885"/>
      <c r="F16885"/>
      <c r="G16885"/>
      <c r="H16885"/>
      <c r="I16885"/>
      <c r="J16885"/>
      <c r="K16885" s="91"/>
      <c r="L16885" s="91"/>
      <c r="M16885" s="91"/>
      <c r="R16885"/>
      <c r="S16885"/>
      <c r="T16885"/>
      <c r="U16885"/>
      <c r="V16885"/>
      <c r="W16885"/>
      <c r="X16885"/>
      <c r="Y16885"/>
      <c r="Z16885"/>
      <c r="AA16885"/>
      <c r="AB16885"/>
      <c r="AC16885"/>
    </row>
    <row r="16886" spans="2:29" s="14" customFormat="1" x14ac:dyDescent="0.25">
      <c r="B16886"/>
      <c r="C16886"/>
      <c r="D16886"/>
      <c r="E16886"/>
      <c r="F16886"/>
      <c r="G16886"/>
      <c r="H16886"/>
      <c r="I16886"/>
      <c r="J16886"/>
      <c r="K16886" s="91"/>
      <c r="L16886" s="91"/>
      <c r="M16886" s="91"/>
      <c r="R16886"/>
      <c r="S16886"/>
      <c r="T16886"/>
      <c r="U16886"/>
      <c r="V16886"/>
      <c r="W16886"/>
      <c r="X16886"/>
      <c r="Y16886"/>
      <c r="Z16886"/>
      <c r="AA16886"/>
      <c r="AB16886"/>
      <c r="AC16886"/>
    </row>
    <row r="16887" spans="2:29" s="14" customFormat="1" x14ac:dyDescent="0.25">
      <c r="B16887"/>
      <c r="C16887"/>
      <c r="D16887"/>
      <c r="E16887"/>
      <c r="F16887"/>
      <c r="G16887"/>
      <c r="H16887"/>
      <c r="I16887"/>
      <c r="J16887"/>
      <c r="K16887" s="91"/>
      <c r="L16887" s="91"/>
      <c r="M16887" s="91"/>
      <c r="R16887"/>
      <c r="S16887"/>
      <c r="T16887"/>
      <c r="U16887"/>
      <c r="V16887"/>
      <c r="W16887"/>
      <c r="X16887"/>
      <c r="Y16887"/>
      <c r="Z16887"/>
      <c r="AA16887"/>
      <c r="AB16887"/>
      <c r="AC16887"/>
    </row>
    <row r="16888" spans="2:29" s="14" customFormat="1" x14ac:dyDescent="0.25">
      <c r="B16888"/>
      <c r="C16888"/>
      <c r="D16888"/>
      <c r="E16888"/>
      <c r="F16888"/>
      <c r="G16888"/>
      <c r="H16888"/>
      <c r="I16888"/>
      <c r="J16888"/>
      <c r="K16888" s="91"/>
      <c r="L16888" s="91"/>
      <c r="M16888" s="91"/>
      <c r="R16888"/>
      <c r="S16888"/>
      <c r="T16888"/>
      <c r="U16888"/>
      <c r="V16888"/>
      <c r="W16888"/>
      <c r="X16888"/>
      <c r="Y16888"/>
      <c r="Z16888"/>
      <c r="AA16888"/>
      <c r="AB16888"/>
      <c r="AC16888"/>
    </row>
    <row r="16889" spans="2:29" s="14" customFormat="1" x14ac:dyDescent="0.25">
      <c r="B16889"/>
      <c r="C16889"/>
      <c r="D16889"/>
      <c r="E16889"/>
      <c r="F16889"/>
      <c r="G16889"/>
      <c r="H16889"/>
      <c r="I16889"/>
      <c r="J16889"/>
      <c r="K16889" s="91"/>
      <c r="L16889" s="91"/>
      <c r="M16889" s="91"/>
      <c r="R16889"/>
      <c r="S16889"/>
      <c r="T16889"/>
      <c r="U16889"/>
      <c r="V16889"/>
      <c r="W16889"/>
      <c r="X16889"/>
      <c r="Y16889"/>
      <c r="Z16889"/>
      <c r="AA16889"/>
      <c r="AB16889"/>
      <c r="AC16889"/>
    </row>
    <row r="16890" spans="2:29" s="14" customFormat="1" x14ac:dyDescent="0.25">
      <c r="B16890"/>
      <c r="C16890"/>
      <c r="D16890"/>
      <c r="E16890"/>
      <c r="F16890"/>
      <c r="G16890"/>
      <c r="H16890"/>
      <c r="I16890"/>
      <c r="J16890"/>
      <c r="K16890" s="91"/>
      <c r="L16890" s="91"/>
      <c r="M16890" s="91"/>
      <c r="R16890"/>
      <c r="S16890"/>
      <c r="T16890"/>
      <c r="U16890"/>
      <c r="V16890"/>
      <c r="W16890"/>
      <c r="X16890"/>
      <c r="Y16890"/>
      <c r="Z16890"/>
      <c r="AA16890"/>
      <c r="AB16890"/>
      <c r="AC16890"/>
    </row>
    <row r="16891" spans="2:29" s="14" customFormat="1" x14ac:dyDescent="0.25">
      <c r="B16891"/>
      <c r="C16891"/>
      <c r="D16891"/>
      <c r="E16891"/>
      <c r="F16891"/>
      <c r="G16891"/>
      <c r="H16891"/>
      <c r="I16891"/>
      <c r="J16891"/>
      <c r="K16891" s="91"/>
      <c r="L16891" s="91"/>
      <c r="M16891" s="91"/>
      <c r="R16891"/>
      <c r="S16891"/>
      <c r="T16891"/>
      <c r="U16891"/>
      <c r="V16891"/>
      <c r="W16891"/>
      <c r="X16891"/>
      <c r="Y16891"/>
      <c r="Z16891"/>
      <c r="AA16891"/>
      <c r="AB16891"/>
      <c r="AC16891"/>
    </row>
    <row r="16892" spans="2:29" s="14" customFormat="1" x14ac:dyDescent="0.25">
      <c r="B16892"/>
      <c r="C16892"/>
      <c r="D16892"/>
      <c r="E16892"/>
      <c r="F16892"/>
      <c r="G16892"/>
      <c r="H16892"/>
      <c r="I16892"/>
      <c r="J16892"/>
      <c r="K16892" s="91"/>
      <c r="L16892" s="91"/>
      <c r="M16892" s="91"/>
      <c r="R16892"/>
      <c r="S16892"/>
      <c r="T16892"/>
      <c r="U16892"/>
      <c r="V16892"/>
      <c r="W16892"/>
      <c r="X16892"/>
      <c r="Y16892"/>
      <c r="Z16892"/>
      <c r="AA16892"/>
      <c r="AB16892"/>
      <c r="AC16892"/>
    </row>
    <row r="16893" spans="2:29" s="14" customFormat="1" x14ac:dyDescent="0.25">
      <c r="B16893"/>
      <c r="C16893"/>
      <c r="D16893"/>
      <c r="E16893"/>
      <c r="F16893"/>
      <c r="G16893"/>
      <c r="H16893"/>
      <c r="I16893"/>
      <c r="J16893"/>
      <c r="K16893" s="91"/>
      <c r="L16893" s="91"/>
      <c r="M16893" s="91"/>
      <c r="R16893"/>
      <c r="S16893"/>
      <c r="T16893"/>
      <c r="U16893"/>
      <c r="V16893"/>
      <c r="W16893"/>
      <c r="X16893"/>
      <c r="Y16893"/>
      <c r="Z16893"/>
      <c r="AA16893"/>
      <c r="AB16893"/>
      <c r="AC16893"/>
    </row>
    <row r="16894" spans="2:29" s="14" customFormat="1" x14ac:dyDescent="0.25">
      <c r="B16894"/>
      <c r="C16894"/>
      <c r="D16894"/>
      <c r="E16894"/>
      <c r="F16894"/>
      <c r="G16894"/>
      <c r="H16894"/>
      <c r="I16894"/>
      <c r="J16894"/>
      <c r="K16894" s="91"/>
      <c r="L16894" s="91"/>
      <c r="M16894" s="91"/>
      <c r="R16894"/>
      <c r="S16894"/>
      <c r="T16894"/>
      <c r="U16894"/>
      <c r="V16894"/>
      <c r="W16894"/>
      <c r="X16894"/>
      <c r="Y16894"/>
      <c r="Z16894"/>
      <c r="AA16894"/>
      <c r="AB16894"/>
      <c r="AC16894"/>
    </row>
    <row r="16895" spans="2:29" s="14" customFormat="1" x14ac:dyDescent="0.25">
      <c r="B16895"/>
      <c r="C16895"/>
      <c r="D16895"/>
      <c r="E16895"/>
      <c r="F16895"/>
      <c r="G16895"/>
      <c r="H16895"/>
      <c r="I16895"/>
      <c r="J16895"/>
      <c r="K16895" s="91"/>
      <c r="L16895" s="91"/>
      <c r="M16895" s="91"/>
      <c r="R16895"/>
      <c r="S16895"/>
      <c r="T16895"/>
      <c r="U16895"/>
      <c r="V16895"/>
      <c r="W16895"/>
      <c r="X16895"/>
      <c r="Y16895"/>
      <c r="Z16895"/>
      <c r="AA16895"/>
      <c r="AB16895"/>
      <c r="AC16895"/>
    </row>
    <row r="16896" spans="2:29" s="14" customFormat="1" x14ac:dyDescent="0.25">
      <c r="B16896"/>
      <c r="C16896"/>
      <c r="D16896"/>
      <c r="E16896"/>
      <c r="F16896"/>
      <c r="G16896"/>
      <c r="H16896"/>
      <c r="I16896"/>
      <c r="J16896"/>
      <c r="K16896" s="91"/>
      <c r="L16896" s="91"/>
      <c r="M16896" s="91"/>
      <c r="R16896"/>
      <c r="S16896"/>
      <c r="T16896"/>
      <c r="U16896"/>
      <c r="V16896"/>
      <c r="W16896"/>
      <c r="X16896"/>
      <c r="Y16896"/>
      <c r="Z16896"/>
      <c r="AA16896"/>
      <c r="AB16896"/>
      <c r="AC16896"/>
    </row>
    <row r="16897" spans="2:29" s="14" customFormat="1" x14ac:dyDescent="0.25">
      <c r="B16897"/>
      <c r="C16897"/>
      <c r="D16897"/>
      <c r="E16897"/>
      <c r="F16897"/>
      <c r="G16897"/>
      <c r="H16897"/>
      <c r="I16897"/>
      <c r="J16897"/>
      <c r="K16897" s="91"/>
      <c r="L16897" s="91"/>
      <c r="M16897" s="91"/>
      <c r="R16897"/>
      <c r="S16897"/>
      <c r="T16897"/>
      <c r="U16897"/>
      <c r="V16897"/>
      <c r="W16897"/>
      <c r="X16897"/>
      <c r="Y16897"/>
      <c r="Z16897"/>
      <c r="AA16897"/>
      <c r="AB16897"/>
      <c r="AC16897"/>
    </row>
    <row r="16898" spans="2:29" s="14" customFormat="1" x14ac:dyDescent="0.25">
      <c r="B16898"/>
      <c r="C16898"/>
      <c r="D16898"/>
      <c r="E16898"/>
      <c r="F16898"/>
      <c r="G16898"/>
      <c r="H16898"/>
      <c r="I16898"/>
      <c r="J16898"/>
      <c r="K16898" s="91"/>
      <c r="L16898" s="91"/>
      <c r="M16898" s="91"/>
      <c r="R16898"/>
      <c r="S16898"/>
      <c r="T16898"/>
      <c r="U16898"/>
      <c r="V16898"/>
      <c r="W16898"/>
      <c r="X16898"/>
      <c r="Y16898"/>
      <c r="Z16898"/>
      <c r="AA16898"/>
      <c r="AB16898"/>
      <c r="AC16898"/>
    </row>
    <row r="16899" spans="2:29" s="14" customFormat="1" x14ac:dyDescent="0.25">
      <c r="B16899"/>
      <c r="C16899"/>
      <c r="D16899"/>
      <c r="E16899"/>
      <c r="F16899"/>
      <c r="G16899"/>
      <c r="H16899"/>
      <c r="I16899"/>
      <c r="J16899"/>
      <c r="K16899" s="91"/>
      <c r="L16899" s="91"/>
      <c r="M16899" s="91"/>
      <c r="R16899"/>
      <c r="S16899"/>
      <c r="T16899"/>
      <c r="U16899"/>
      <c r="V16899"/>
      <c r="W16899"/>
      <c r="X16899"/>
      <c r="Y16899"/>
      <c r="Z16899"/>
      <c r="AA16899"/>
      <c r="AB16899"/>
      <c r="AC16899"/>
    </row>
    <row r="16900" spans="2:29" s="14" customFormat="1" x14ac:dyDescent="0.25">
      <c r="B16900"/>
      <c r="C16900"/>
      <c r="D16900"/>
      <c r="E16900"/>
      <c r="F16900"/>
      <c r="G16900"/>
      <c r="H16900"/>
      <c r="I16900"/>
      <c r="J16900"/>
      <c r="K16900" s="91"/>
      <c r="L16900" s="91"/>
      <c r="M16900" s="91"/>
      <c r="R16900"/>
      <c r="S16900"/>
      <c r="T16900"/>
      <c r="U16900"/>
      <c r="V16900"/>
      <c r="W16900"/>
      <c r="X16900"/>
      <c r="Y16900"/>
      <c r="Z16900"/>
      <c r="AA16900"/>
      <c r="AB16900"/>
      <c r="AC16900"/>
    </row>
    <row r="16901" spans="2:29" s="14" customFormat="1" x14ac:dyDescent="0.25">
      <c r="B16901"/>
      <c r="C16901"/>
      <c r="D16901"/>
      <c r="E16901"/>
      <c r="F16901"/>
      <c r="G16901"/>
      <c r="H16901"/>
      <c r="I16901"/>
      <c r="J16901"/>
      <c r="K16901" s="91"/>
      <c r="L16901" s="91"/>
      <c r="M16901" s="91"/>
      <c r="R16901"/>
      <c r="S16901"/>
      <c r="T16901"/>
      <c r="U16901"/>
      <c r="V16901"/>
      <c r="W16901"/>
      <c r="X16901"/>
      <c r="Y16901"/>
      <c r="Z16901"/>
      <c r="AA16901"/>
      <c r="AB16901"/>
      <c r="AC16901"/>
    </row>
    <row r="16902" spans="2:29" s="14" customFormat="1" x14ac:dyDescent="0.25">
      <c r="B16902"/>
      <c r="C16902"/>
      <c r="D16902"/>
      <c r="E16902"/>
      <c r="F16902"/>
      <c r="G16902"/>
      <c r="H16902"/>
      <c r="I16902"/>
      <c r="J16902"/>
      <c r="K16902" s="91"/>
      <c r="L16902" s="91"/>
      <c r="M16902" s="91"/>
      <c r="R16902"/>
      <c r="S16902"/>
      <c r="T16902"/>
      <c r="U16902"/>
      <c r="V16902"/>
      <c r="W16902"/>
      <c r="X16902"/>
      <c r="Y16902"/>
      <c r="Z16902"/>
      <c r="AA16902"/>
      <c r="AB16902"/>
      <c r="AC16902"/>
    </row>
    <row r="16903" spans="2:29" s="14" customFormat="1" x14ac:dyDescent="0.25">
      <c r="B16903"/>
      <c r="C16903"/>
      <c r="D16903"/>
      <c r="E16903"/>
      <c r="F16903"/>
      <c r="G16903"/>
      <c r="H16903"/>
      <c r="I16903"/>
      <c r="J16903"/>
      <c r="K16903" s="91"/>
      <c r="L16903" s="91"/>
      <c r="M16903" s="91"/>
      <c r="R16903"/>
      <c r="S16903"/>
      <c r="T16903"/>
      <c r="U16903"/>
      <c r="V16903"/>
      <c r="W16903"/>
      <c r="X16903"/>
      <c r="Y16903"/>
      <c r="Z16903"/>
      <c r="AA16903"/>
      <c r="AB16903"/>
      <c r="AC16903"/>
    </row>
    <row r="16904" spans="2:29" s="14" customFormat="1" x14ac:dyDescent="0.25">
      <c r="B16904"/>
      <c r="C16904"/>
      <c r="D16904"/>
      <c r="E16904"/>
      <c r="F16904"/>
      <c r="G16904"/>
      <c r="H16904"/>
      <c r="I16904"/>
      <c r="J16904"/>
      <c r="K16904" s="91"/>
      <c r="L16904" s="91"/>
      <c r="M16904" s="91"/>
      <c r="R16904"/>
      <c r="S16904"/>
      <c r="T16904"/>
      <c r="U16904"/>
      <c r="V16904"/>
      <c r="W16904"/>
      <c r="X16904"/>
      <c r="Y16904"/>
      <c r="Z16904"/>
      <c r="AA16904"/>
      <c r="AB16904"/>
      <c r="AC16904"/>
    </row>
    <row r="16905" spans="2:29" s="14" customFormat="1" x14ac:dyDescent="0.25">
      <c r="B16905"/>
      <c r="C16905"/>
      <c r="D16905"/>
      <c r="E16905"/>
      <c r="F16905"/>
      <c r="G16905"/>
      <c r="H16905"/>
      <c r="I16905"/>
      <c r="J16905"/>
      <c r="K16905" s="91"/>
      <c r="L16905" s="91"/>
      <c r="M16905" s="91"/>
      <c r="R16905"/>
      <c r="S16905"/>
      <c r="T16905"/>
      <c r="U16905"/>
      <c r="V16905"/>
      <c r="W16905"/>
      <c r="X16905"/>
      <c r="Y16905"/>
      <c r="Z16905"/>
      <c r="AA16905"/>
      <c r="AB16905"/>
      <c r="AC16905"/>
    </row>
    <row r="16906" spans="2:29" s="14" customFormat="1" x14ac:dyDescent="0.25">
      <c r="B16906"/>
      <c r="C16906"/>
      <c r="D16906"/>
      <c r="E16906"/>
      <c r="F16906"/>
      <c r="G16906"/>
      <c r="H16906"/>
      <c r="I16906"/>
      <c r="J16906"/>
      <c r="K16906" s="91"/>
      <c r="L16906" s="91"/>
      <c r="M16906" s="91"/>
      <c r="R16906"/>
      <c r="S16906"/>
      <c r="T16906"/>
      <c r="U16906"/>
      <c r="V16906"/>
      <c r="W16906"/>
      <c r="X16906"/>
      <c r="Y16906"/>
      <c r="Z16906"/>
      <c r="AA16906"/>
      <c r="AB16906"/>
      <c r="AC16906"/>
    </row>
    <row r="16907" spans="2:29" s="14" customFormat="1" x14ac:dyDescent="0.25">
      <c r="B16907"/>
      <c r="C16907"/>
      <c r="D16907"/>
      <c r="E16907"/>
      <c r="F16907"/>
      <c r="G16907"/>
      <c r="H16907"/>
      <c r="I16907"/>
      <c r="J16907"/>
      <c r="K16907" s="91"/>
      <c r="L16907" s="91"/>
      <c r="M16907" s="91"/>
      <c r="R16907"/>
      <c r="S16907"/>
      <c r="T16907"/>
      <c r="U16907"/>
      <c r="V16907"/>
      <c r="W16907"/>
      <c r="X16907"/>
      <c r="Y16907"/>
      <c r="Z16907"/>
      <c r="AA16907"/>
      <c r="AB16907"/>
      <c r="AC16907"/>
    </row>
    <row r="16908" spans="2:29" s="14" customFormat="1" x14ac:dyDescent="0.25">
      <c r="B16908"/>
      <c r="C16908"/>
      <c r="D16908"/>
      <c r="E16908"/>
      <c r="F16908"/>
      <c r="G16908"/>
      <c r="H16908"/>
      <c r="I16908"/>
      <c r="J16908"/>
      <c r="K16908" s="91"/>
      <c r="L16908" s="91"/>
      <c r="M16908" s="91"/>
      <c r="R16908"/>
      <c r="S16908"/>
      <c r="T16908"/>
      <c r="U16908"/>
      <c r="V16908"/>
      <c r="W16908"/>
      <c r="X16908"/>
      <c r="Y16908"/>
      <c r="Z16908"/>
      <c r="AA16908"/>
      <c r="AB16908"/>
      <c r="AC16908"/>
    </row>
    <row r="16909" spans="2:29" s="14" customFormat="1" x14ac:dyDescent="0.25">
      <c r="B16909"/>
      <c r="C16909"/>
      <c r="D16909"/>
      <c r="E16909"/>
      <c r="F16909"/>
      <c r="G16909"/>
      <c r="H16909"/>
      <c r="I16909"/>
      <c r="J16909"/>
      <c r="K16909" s="91"/>
      <c r="L16909" s="91"/>
      <c r="M16909" s="91"/>
      <c r="R16909"/>
      <c r="S16909"/>
      <c r="T16909"/>
      <c r="U16909"/>
      <c r="V16909"/>
      <c r="W16909"/>
      <c r="X16909"/>
      <c r="Y16909"/>
      <c r="Z16909"/>
      <c r="AA16909"/>
      <c r="AB16909"/>
      <c r="AC16909"/>
    </row>
    <row r="16910" spans="2:29" s="14" customFormat="1" x14ac:dyDescent="0.25">
      <c r="B16910"/>
      <c r="C16910"/>
      <c r="D16910"/>
      <c r="E16910"/>
      <c r="F16910"/>
      <c r="G16910"/>
      <c r="H16910"/>
      <c r="I16910"/>
      <c r="J16910"/>
      <c r="K16910" s="91"/>
      <c r="L16910" s="91"/>
      <c r="M16910" s="91"/>
      <c r="R16910"/>
      <c r="S16910"/>
      <c r="T16910"/>
      <c r="U16910"/>
      <c r="V16910"/>
      <c r="W16910"/>
      <c r="X16910"/>
      <c r="Y16910"/>
      <c r="Z16910"/>
      <c r="AA16910"/>
      <c r="AB16910"/>
      <c r="AC16910"/>
    </row>
    <row r="16911" spans="2:29" s="14" customFormat="1" x14ac:dyDescent="0.25">
      <c r="B16911"/>
      <c r="C16911"/>
      <c r="D16911"/>
      <c r="E16911"/>
      <c r="F16911"/>
      <c r="G16911"/>
      <c r="H16911"/>
      <c r="I16911"/>
      <c r="J16911"/>
      <c r="K16911" s="91"/>
      <c r="L16911" s="91"/>
      <c r="M16911" s="91"/>
      <c r="R16911"/>
      <c r="S16911"/>
      <c r="T16911"/>
      <c r="U16911"/>
      <c r="V16911"/>
      <c r="W16911"/>
      <c r="X16911"/>
      <c r="Y16911"/>
      <c r="Z16911"/>
      <c r="AA16911"/>
      <c r="AB16911"/>
      <c r="AC16911"/>
    </row>
    <row r="16912" spans="2:29" s="14" customFormat="1" x14ac:dyDescent="0.25">
      <c r="B16912"/>
      <c r="C16912"/>
      <c r="D16912"/>
      <c r="E16912"/>
      <c r="F16912"/>
      <c r="G16912"/>
      <c r="H16912"/>
      <c r="I16912"/>
      <c r="J16912"/>
      <c r="K16912" s="91"/>
      <c r="L16912" s="91"/>
      <c r="M16912" s="91"/>
      <c r="R16912"/>
      <c r="S16912"/>
      <c r="T16912"/>
      <c r="U16912"/>
      <c r="V16912"/>
      <c r="W16912"/>
      <c r="X16912"/>
      <c r="Y16912"/>
      <c r="Z16912"/>
      <c r="AA16912"/>
      <c r="AB16912"/>
      <c r="AC16912"/>
    </row>
    <row r="16913" spans="2:29" s="14" customFormat="1" x14ac:dyDescent="0.25">
      <c r="B16913"/>
      <c r="C16913"/>
      <c r="D16913"/>
      <c r="E16913"/>
      <c r="F16913"/>
      <c r="G16913"/>
      <c r="H16913"/>
      <c r="I16913"/>
      <c r="J16913"/>
      <c r="K16913" s="91"/>
      <c r="L16913" s="91"/>
      <c r="M16913" s="91"/>
      <c r="R16913"/>
      <c r="S16913"/>
      <c r="T16913"/>
      <c r="U16913"/>
      <c r="V16913"/>
      <c r="W16913"/>
      <c r="X16913"/>
      <c r="Y16913"/>
      <c r="Z16913"/>
      <c r="AA16913"/>
      <c r="AB16913"/>
      <c r="AC16913"/>
    </row>
    <row r="16914" spans="2:29" s="14" customFormat="1" x14ac:dyDescent="0.25">
      <c r="B16914"/>
      <c r="C16914"/>
      <c r="D16914"/>
      <c r="E16914"/>
      <c r="F16914"/>
      <c r="G16914"/>
      <c r="H16914"/>
      <c r="I16914"/>
      <c r="J16914"/>
      <c r="K16914" s="91"/>
      <c r="L16914" s="91"/>
      <c r="M16914" s="91"/>
      <c r="R16914"/>
      <c r="S16914"/>
      <c r="T16914"/>
      <c r="U16914"/>
      <c r="V16914"/>
      <c r="W16914"/>
      <c r="X16914"/>
      <c r="Y16914"/>
      <c r="Z16914"/>
      <c r="AA16914"/>
      <c r="AB16914"/>
      <c r="AC16914"/>
    </row>
    <row r="16915" spans="2:29" s="14" customFormat="1" x14ac:dyDescent="0.25">
      <c r="B16915"/>
      <c r="C16915"/>
      <c r="D16915"/>
      <c r="E16915"/>
      <c r="F16915"/>
      <c r="G16915"/>
      <c r="H16915"/>
      <c r="I16915"/>
      <c r="J16915"/>
      <c r="K16915" s="91"/>
      <c r="L16915" s="91"/>
      <c r="M16915" s="91"/>
      <c r="R16915"/>
      <c r="S16915"/>
      <c r="T16915"/>
      <c r="U16915"/>
      <c r="V16915"/>
      <c r="W16915"/>
      <c r="X16915"/>
      <c r="Y16915"/>
      <c r="Z16915"/>
      <c r="AA16915"/>
      <c r="AB16915"/>
      <c r="AC16915"/>
    </row>
    <row r="16916" spans="2:29" s="14" customFormat="1" x14ac:dyDescent="0.25">
      <c r="B16916"/>
      <c r="C16916"/>
      <c r="D16916"/>
      <c r="E16916"/>
      <c r="F16916"/>
      <c r="G16916"/>
      <c r="H16916"/>
      <c r="I16916"/>
      <c r="J16916"/>
      <c r="K16916" s="91"/>
      <c r="L16916" s="91"/>
      <c r="M16916" s="91"/>
      <c r="R16916"/>
      <c r="S16916"/>
      <c r="T16916"/>
      <c r="U16916"/>
      <c r="V16916"/>
      <c r="W16916"/>
      <c r="X16916"/>
      <c r="Y16916"/>
      <c r="Z16916"/>
      <c r="AA16916"/>
      <c r="AB16916"/>
      <c r="AC16916"/>
    </row>
    <row r="16917" spans="2:29" s="14" customFormat="1" x14ac:dyDescent="0.25">
      <c r="B16917"/>
      <c r="C16917"/>
      <c r="D16917"/>
      <c r="E16917"/>
      <c r="F16917"/>
      <c r="G16917"/>
      <c r="H16917"/>
      <c r="I16917"/>
      <c r="J16917"/>
      <c r="K16917" s="91"/>
      <c r="L16917" s="91"/>
      <c r="M16917" s="91"/>
      <c r="R16917"/>
      <c r="S16917"/>
      <c r="T16917"/>
      <c r="U16917"/>
      <c r="V16917"/>
      <c r="W16917"/>
      <c r="X16917"/>
      <c r="Y16917"/>
      <c r="Z16917"/>
      <c r="AA16917"/>
      <c r="AB16917"/>
      <c r="AC16917"/>
    </row>
    <row r="16918" spans="2:29" s="14" customFormat="1" x14ac:dyDescent="0.25">
      <c r="B16918"/>
      <c r="C16918"/>
      <c r="D16918"/>
      <c r="E16918"/>
      <c r="F16918"/>
      <c r="G16918"/>
      <c r="H16918"/>
      <c r="I16918"/>
      <c r="J16918"/>
      <c r="K16918" s="91"/>
      <c r="L16918" s="91"/>
      <c r="M16918" s="91"/>
      <c r="R16918"/>
      <c r="S16918"/>
      <c r="T16918"/>
      <c r="U16918"/>
      <c r="V16918"/>
      <c r="W16918"/>
      <c r="X16918"/>
      <c r="Y16918"/>
      <c r="Z16918"/>
      <c r="AA16918"/>
      <c r="AB16918"/>
      <c r="AC16918"/>
    </row>
    <row r="16919" spans="2:29" s="14" customFormat="1" x14ac:dyDescent="0.25">
      <c r="B16919"/>
      <c r="C16919"/>
      <c r="D16919"/>
      <c r="E16919"/>
      <c r="F16919"/>
      <c r="G16919"/>
      <c r="H16919"/>
      <c r="I16919"/>
      <c r="J16919"/>
      <c r="K16919" s="91"/>
      <c r="L16919" s="91"/>
      <c r="M16919" s="91"/>
      <c r="R16919"/>
      <c r="S16919"/>
      <c r="T16919"/>
      <c r="U16919"/>
      <c r="V16919"/>
      <c r="W16919"/>
      <c r="X16919"/>
      <c r="Y16919"/>
      <c r="Z16919"/>
      <c r="AA16919"/>
      <c r="AB16919"/>
      <c r="AC16919"/>
    </row>
    <row r="16920" spans="2:29" s="14" customFormat="1" x14ac:dyDescent="0.25">
      <c r="B16920"/>
      <c r="C16920"/>
      <c r="D16920"/>
      <c r="E16920"/>
      <c r="F16920"/>
      <c r="G16920"/>
      <c r="H16920"/>
      <c r="I16920"/>
      <c r="J16920"/>
      <c r="K16920" s="91"/>
      <c r="L16920" s="91"/>
      <c r="M16920" s="91"/>
      <c r="R16920"/>
      <c r="S16920"/>
      <c r="T16920"/>
      <c r="U16920"/>
      <c r="V16920"/>
      <c r="W16920"/>
      <c r="X16920"/>
      <c r="Y16920"/>
      <c r="Z16920"/>
      <c r="AA16920"/>
      <c r="AB16920"/>
      <c r="AC16920"/>
    </row>
    <row r="16921" spans="2:29" s="14" customFormat="1" x14ac:dyDescent="0.25">
      <c r="B16921"/>
      <c r="C16921"/>
      <c r="D16921"/>
      <c r="E16921"/>
      <c r="F16921"/>
      <c r="G16921"/>
      <c r="H16921"/>
      <c r="I16921"/>
      <c r="J16921"/>
      <c r="K16921" s="91"/>
      <c r="L16921" s="91"/>
      <c r="M16921" s="91"/>
      <c r="R16921"/>
      <c r="S16921"/>
      <c r="T16921"/>
      <c r="U16921"/>
      <c r="V16921"/>
      <c r="W16921"/>
      <c r="X16921"/>
      <c r="Y16921"/>
      <c r="Z16921"/>
      <c r="AA16921"/>
      <c r="AB16921"/>
      <c r="AC16921"/>
    </row>
    <row r="16922" spans="2:29" s="14" customFormat="1" x14ac:dyDescent="0.25">
      <c r="B16922"/>
      <c r="C16922"/>
      <c r="D16922"/>
      <c r="E16922"/>
      <c r="F16922"/>
      <c r="G16922"/>
      <c r="H16922"/>
      <c r="I16922"/>
      <c r="J16922"/>
      <c r="K16922" s="91"/>
      <c r="L16922" s="91"/>
      <c r="M16922" s="91"/>
      <c r="R16922"/>
      <c r="S16922"/>
      <c r="T16922"/>
      <c r="U16922"/>
      <c r="V16922"/>
      <c r="W16922"/>
      <c r="X16922"/>
      <c r="Y16922"/>
      <c r="Z16922"/>
      <c r="AA16922"/>
      <c r="AB16922"/>
      <c r="AC16922"/>
    </row>
    <row r="16923" spans="2:29" s="14" customFormat="1" x14ac:dyDescent="0.25">
      <c r="B16923"/>
      <c r="C16923"/>
      <c r="D16923"/>
      <c r="E16923"/>
      <c r="F16923"/>
      <c r="G16923"/>
      <c r="H16923"/>
      <c r="I16923"/>
      <c r="J16923"/>
      <c r="K16923" s="91"/>
      <c r="L16923" s="91"/>
      <c r="M16923" s="91"/>
      <c r="R16923"/>
      <c r="S16923"/>
      <c r="T16923"/>
      <c r="U16923"/>
      <c r="V16923"/>
      <c r="W16923"/>
      <c r="X16923"/>
      <c r="Y16923"/>
      <c r="Z16923"/>
      <c r="AA16923"/>
      <c r="AB16923"/>
      <c r="AC16923"/>
    </row>
    <row r="16924" spans="2:29" s="14" customFormat="1" x14ac:dyDescent="0.25">
      <c r="B16924"/>
      <c r="C16924"/>
      <c r="D16924"/>
      <c r="E16924"/>
      <c r="F16924"/>
      <c r="G16924"/>
      <c r="H16924"/>
      <c r="I16924"/>
      <c r="J16924"/>
      <c r="K16924" s="91"/>
      <c r="L16924" s="91"/>
      <c r="M16924" s="91"/>
      <c r="R16924"/>
      <c r="S16924"/>
      <c r="T16924"/>
      <c r="U16924"/>
      <c r="V16924"/>
      <c r="W16924"/>
      <c r="X16924"/>
      <c r="Y16924"/>
      <c r="Z16924"/>
      <c r="AA16924"/>
      <c r="AB16924"/>
      <c r="AC16924"/>
    </row>
    <row r="16925" spans="2:29" s="14" customFormat="1" x14ac:dyDescent="0.25">
      <c r="B16925"/>
      <c r="C16925"/>
      <c r="D16925"/>
      <c r="E16925"/>
      <c r="F16925"/>
      <c r="G16925"/>
      <c r="H16925"/>
      <c r="I16925"/>
      <c r="J16925"/>
      <c r="K16925" s="91"/>
      <c r="L16925" s="91"/>
      <c r="M16925" s="91"/>
      <c r="R16925"/>
      <c r="S16925"/>
      <c r="T16925"/>
      <c r="U16925"/>
      <c r="V16925"/>
      <c r="W16925"/>
      <c r="X16925"/>
      <c r="Y16925"/>
      <c r="Z16925"/>
      <c r="AA16925"/>
      <c r="AB16925"/>
      <c r="AC16925"/>
    </row>
    <row r="16926" spans="2:29" s="14" customFormat="1" x14ac:dyDescent="0.25">
      <c r="B16926"/>
      <c r="C16926"/>
      <c r="D16926"/>
      <c r="E16926"/>
      <c r="F16926"/>
      <c r="G16926"/>
      <c r="H16926"/>
      <c r="I16926"/>
      <c r="J16926"/>
      <c r="K16926" s="91"/>
      <c r="L16926" s="91"/>
      <c r="M16926" s="91"/>
      <c r="R16926"/>
      <c r="S16926"/>
      <c r="T16926"/>
      <c r="U16926"/>
      <c r="V16926"/>
      <c r="W16926"/>
      <c r="X16926"/>
      <c r="Y16926"/>
      <c r="Z16926"/>
      <c r="AA16926"/>
      <c r="AB16926"/>
      <c r="AC16926"/>
    </row>
    <row r="16927" spans="2:29" s="14" customFormat="1" x14ac:dyDescent="0.25">
      <c r="B16927"/>
      <c r="C16927"/>
      <c r="D16927"/>
      <c r="E16927"/>
      <c r="F16927"/>
      <c r="G16927"/>
      <c r="H16927"/>
      <c r="I16927"/>
      <c r="J16927"/>
      <c r="K16927" s="91"/>
      <c r="L16927" s="91"/>
      <c r="M16927" s="91"/>
      <c r="R16927"/>
      <c r="S16927"/>
      <c r="T16927"/>
      <c r="U16927"/>
      <c r="V16927"/>
      <c r="W16927"/>
      <c r="X16927"/>
      <c r="Y16927"/>
      <c r="Z16927"/>
      <c r="AA16927"/>
      <c r="AB16927"/>
      <c r="AC16927"/>
    </row>
    <row r="16928" spans="2:29" s="14" customFormat="1" x14ac:dyDescent="0.25">
      <c r="B16928"/>
      <c r="C16928"/>
      <c r="D16928"/>
      <c r="E16928"/>
      <c r="F16928"/>
      <c r="G16928"/>
      <c r="H16928"/>
      <c r="I16928"/>
      <c r="J16928"/>
      <c r="K16928" s="91"/>
      <c r="L16928" s="91"/>
      <c r="M16928" s="91"/>
      <c r="R16928"/>
      <c r="S16928"/>
      <c r="T16928"/>
      <c r="U16928"/>
      <c r="V16928"/>
      <c r="W16928"/>
      <c r="X16928"/>
      <c r="Y16928"/>
      <c r="Z16928"/>
      <c r="AA16928"/>
      <c r="AB16928"/>
      <c r="AC16928"/>
    </row>
    <row r="16929" spans="2:29" s="14" customFormat="1" x14ac:dyDescent="0.25">
      <c r="B16929"/>
      <c r="C16929"/>
      <c r="D16929"/>
      <c r="E16929"/>
      <c r="F16929"/>
      <c r="G16929"/>
      <c r="H16929"/>
      <c r="I16929"/>
      <c r="J16929"/>
      <c r="K16929" s="91"/>
      <c r="L16929" s="91"/>
      <c r="M16929" s="91"/>
      <c r="R16929"/>
      <c r="S16929"/>
      <c r="T16929"/>
      <c r="U16929"/>
      <c r="V16929"/>
      <c r="W16929"/>
      <c r="X16929"/>
      <c r="Y16929"/>
      <c r="Z16929"/>
      <c r="AA16929"/>
      <c r="AB16929"/>
      <c r="AC16929"/>
    </row>
    <row r="16930" spans="2:29" s="14" customFormat="1" x14ac:dyDescent="0.25">
      <c r="B16930"/>
      <c r="C16930"/>
      <c r="D16930"/>
      <c r="E16930"/>
      <c r="F16930"/>
      <c r="G16930"/>
      <c r="H16930"/>
      <c r="I16930"/>
      <c r="J16930"/>
      <c r="K16930" s="91"/>
      <c r="L16930" s="91"/>
      <c r="M16930" s="91"/>
      <c r="R16930"/>
      <c r="S16930"/>
      <c r="T16930"/>
      <c r="U16930"/>
      <c r="V16930"/>
      <c r="W16930"/>
      <c r="X16930"/>
      <c r="Y16930"/>
      <c r="Z16930"/>
      <c r="AA16930"/>
      <c r="AB16930"/>
      <c r="AC16930"/>
    </row>
    <row r="16931" spans="2:29" s="14" customFormat="1" x14ac:dyDescent="0.25">
      <c r="B16931"/>
      <c r="C16931"/>
      <c r="D16931"/>
      <c r="E16931"/>
      <c r="F16931"/>
      <c r="G16931"/>
      <c r="H16931"/>
      <c r="I16931"/>
      <c r="J16931"/>
      <c r="K16931" s="91"/>
      <c r="L16931" s="91"/>
      <c r="M16931" s="91"/>
      <c r="R16931"/>
      <c r="S16931"/>
      <c r="T16931"/>
      <c r="U16931"/>
      <c r="V16931"/>
      <c r="W16931"/>
      <c r="X16931"/>
      <c r="Y16931"/>
      <c r="Z16931"/>
      <c r="AA16931"/>
      <c r="AB16931"/>
      <c r="AC16931"/>
    </row>
    <row r="16932" spans="2:29" s="14" customFormat="1" x14ac:dyDescent="0.25">
      <c r="B16932"/>
      <c r="C16932"/>
      <c r="D16932"/>
      <c r="E16932"/>
      <c r="F16932"/>
      <c r="G16932"/>
      <c r="H16932"/>
      <c r="I16932"/>
      <c r="J16932"/>
      <c r="K16932" s="91"/>
      <c r="L16932" s="91"/>
      <c r="M16932" s="91"/>
      <c r="R16932"/>
      <c r="S16932"/>
      <c r="T16932"/>
      <c r="U16932"/>
      <c r="V16932"/>
      <c r="W16932"/>
      <c r="X16932"/>
      <c r="Y16932"/>
      <c r="Z16932"/>
      <c r="AA16932"/>
      <c r="AB16932"/>
      <c r="AC16932"/>
    </row>
    <row r="16933" spans="2:29" s="14" customFormat="1" x14ac:dyDescent="0.25">
      <c r="B16933"/>
      <c r="C16933"/>
      <c r="D16933"/>
      <c r="E16933"/>
      <c r="F16933"/>
      <c r="G16933"/>
      <c r="H16933"/>
      <c r="I16933"/>
      <c r="J16933"/>
      <c r="K16933" s="91"/>
      <c r="L16933" s="91"/>
      <c r="M16933" s="91"/>
      <c r="R16933"/>
      <c r="S16933"/>
      <c r="T16933"/>
      <c r="U16933"/>
      <c r="V16933"/>
      <c r="W16933"/>
      <c r="X16933"/>
      <c r="Y16933"/>
      <c r="Z16933"/>
      <c r="AA16933"/>
      <c r="AB16933"/>
      <c r="AC16933"/>
    </row>
    <row r="16934" spans="2:29" s="14" customFormat="1" x14ac:dyDescent="0.25">
      <c r="B16934"/>
      <c r="C16934"/>
      <c r="D16934"/>
      <c r="E16934"/>
      <c r="F16934"/>
      <c r="G16934"/>
      <c r="H16934"/>
      <c r="I16934"/>
      <c r="J16934"/>
      <c r="K16934" s="91"/>
      <c r="L16934" s="91"/>
      <c r="M16934" s="91"/>
      <c r="R16934"/>
      <c r="S16934"/>
      <c r="T16934"/>
      <c r="U16934"/>
      <c r="V16934"/>
      <c r="W16934"/>
      <c r="X16934"/>
      <c r="Y16934"/>
      <c r="Z16934"/>
      <c r="AA16934"/>
      <c r="AB16934"/>
      <c r="AC16934"/>
    </row>
    <row r="16935" spans="2:29" s="14" customFormat="1" x14ac:dyDescent="0.25">
      <c r="B16935"/>
      <c r="C16935"/>
      <c r="D16935"/>
      <c r="E16935"/>
      <c r="F16935"/>
      <c r="G16935"/>
      <c r="H16935"/>
      <c r="I16935"/>
      <c r="J16935"/>
      <c r="K16935" s="91"/>
      <c r="L16935" s="91"/>
      <c r="M16935" s="91"/>
      <c r="R16935"/>
      <c r="S16935"/>
      <c r="T16935"/>
      <c r="U16935"/>
      <c r="V16935"/>
      <c r="W16935"/>
      <c r="X16935"/>
      <c r="Y16935"/>
      <c r="Z16935"/>
      <c r="AA16935"/>
      <c r="AB16935"/>
      <c r="AC16935"/>
    </row>
    <row r="16936" spans="2:29" s="14" customFormat="1" x14ac:dyDescent="0.25">
      <c r="B16936"/>
      <c r="C16936"/>
      <c r="D16936"/>
      <c r="E16936"/>
      <c r="F16936"/>
      <c r="G16936"/>
      <c r="H16936"/>
      <c r="I16936"/>
      <c r="J16936"/>
      <c r="K16936" s="91"/>
      <c r="L16936" s="91"/>
      <c r="M16936" s="91"/>
      <c r="R16936"/>
      <c r="S16936"/>
      <c r="T16936"/>
      <c r="U16936"/>
      <c r="V16936"/>
      <c r="W16936"/>
      <c r="X16936"/>
      <c r="Y16936"/>
      <c r="Z16936"/>
      <c r="AA16936"/>
      <c r="AB16936"/>
      <c r="AC16936"/>
    </row>
    <row r="16937" spans="2:29" s="14" customFormat="1" x14ac:dyDescent="0.25">
      <c r="B16937"/>
      <c r="C16937"/>
      <c r="D16937"/>
      <c r="E16937"/>
      <c r="F16937"/>
      <c r="G16937"/>
      <c r="H16937"/>
      <c r="I16937"/>
      <c r="J16937"/>
      <c r="K16937" s="91"/>
      <c r="L16937" s="91"/>
      <c r="M16937" s="91"/>
      <c r="R16937"/>
      <c r="S16937"/>
      <c r="T16937"/>
      <c r="U16937"/>
      <c r="V16937"/>
      <c r="W16937"/>
      <c r="X16937"/>
      <c r="Y16937"/>
      <c r="Z16937"/>
      <c r="AA16937"/>
      <c r="AB16937"/>
      <c r="AC16937"/>
    </row>
    <row r="16938" spans="2:29" s="14" customFormat="1" x14ac:dyDescent="0.25">
      <c r="B16938"/>
      <c r="C16938"/>
      <c r="D16938"/>
      <c r="E16938"/>
      <c r="F16938"/>
      <c r="G16938"/>
      <c r="H16938"/>
      <c r="I16938"/>
      <c r="J16938"/>
      <c r="K16938" s="91"/>
      <c r="L16938" s="91"/>
      <c r="M16938" s="91"/>
      <c r="R16938"/>
      <c r="S16938"/>
      <c r="T16938"/>
      <c r="U16938"/>
      <c r="V16938"/>
      <c r="W16938"/>
      <c r="X16938"/>
      <c r="Y16938"/>
      <c r="Z16938"/>
      <c r="AA16938"/>
      <c r="AB16938"/>
      <c r="AC16938"/>
    </row>
    <row r="16939" spans="2:29" s="14" customFormat="1" x14ac:dyDescent="0.25">
      <c r="B16939"/>
      <c r="C16939"/>
      <c r="D16939"/>
      <c r="E16939"/>
      <c r="F16939"/>
      <c r="G16939"/>
      <c r="H16939"/>
      <c r="I16939"/>
      <c r="J16939"/>
      <c r="K16939" s="91"/>
      <c r="L16939" s="91"/>
      <c r="M16939" s="91"/>
      <c r="R16939"/>
      <c r="S16939"/>
      <c r="T16939"/>
      <c r="U16939"/>
      <c r="V16939"/>
      <c r="W16939"/>
      <c r="X16939"/>
      <c r="Y16939"/>
      <c r="Z16939"/>
      <c r="AA16939"/>
      <c r="AB16939"/>
      <c r="AC16939"/>
    </row>
    <row r="16940" spans="2:29" s="14" customFormat="1" x14ac:dyDescent="0.25">
      <c r="B16940"/>
      <c r="C16940"/>
      <c r="D16940"/>
      <c r="E16940"/>
      <c r="F16940"/>
      <c r="G16940"/>
      <c r="H16940"/>
      <c r="I16940"/>
      <c r="J16940"/>
      <c r="K16940" s="91"/>
      <c r="L16940" s="91"/>
      <c r="M16940" s="91"/>
      <c r="R16940"/>
      <c r="S16940"/>
      <c r="T16940"/>
      <c r="U16940"/>
      <c r="V16940"/>
      <c r="W16940"/>
      <c r="X16940"/>
      <c r="Y16940"/>
      <c r="Z16940"/>
      <c r="AA16940"/>
      <c r="AB16940"/>
      <c r="AC16940"/>
    </row>
    <row r="16941" spans="2:29" s="14" customFormat="1" x14ac:dyDescent="0.25">
      <c r="B16941"/>
      <c r="C16941"/>
      <c r="D16941"/>
      <c r="E16941"/>
      <c r="F16941"/>
      <c r="G16941"/>
      <c r="H16941"/>
      <c r="I16941"/>
      <c r="J16941"/>
      <c r="K16941" s="91"/>
      <c r="L16941" s="91"/>
      <c r="M16941" s="91"/>
      <c r="R16941"/>
      <c r="S16941"/>
      <c r="T16941"/>
      <c r="U16941"/>
      <c r="V16941"/>
      <c r="W16941"/>
      <c r="X16941"/>
      <c r="Y16941"/>
      <c r="Z16941"/>
      <c r="AA16941"/>
      <c r="AB16941"/>
      <c r="AC16941"/>
    </row>
    <row r="16942" spans="2:29" s="14" customFormat="1" x14ac:dyDescent="0.25">
      <c r="B16942"/>
      <c r="C16942"/>
      <c r="D16942"/>
      <c r="E16942"/>
      <c r="F16942"/>
      <c r="G16942"/>
      <c r="H16942"/>
      <c r="I16942"/>
      <c r="J16942"/>
      <c r="K16942" s="91"/>
      <c r="L16942" s="91"/>
      <c r="M16942" s="91"/>
      <c r="R16942"/>
      <c r="S16942"/>
      <c r="T16942"/>
      <c r="U16942"/>
      <c r="V16942"/>
      <c r="W16942"/>
      <c r="X16942"/>
      <c r="Y16942"/>
      <c r="Z16942"/>
      <c r="AA16942"/>
      <c r="AB16942"/>
      <c r="AC16942"/>
    </row>
    <row r="16943" spans="2:29" s="14" customFormat="1" x14ac:dyDescent="0.25">
      <c r="B16943"/>
      <c r="C16943"/>
      <c r="D16943"/>
      <c r="E16943"/>
      <c r="F16943"/>
      <c r="G16943"/>
      <c r="H16943"/>
      <c r="I16943"/>
      <c r="J16943"/>
      <c r="K16943" s="91"/>
      <c r="L16943" s="91"/>
      <c r="M16943" s="91"/>
      <c r="R16943"/>
      <c r="S16943"/>
      <c r="T16943"/>
      <c r="U16943"/>
      <c r="V16943"/>
      <c r="W16943"/>
      <c r="X16943"/>
      <c r="Y16943"/>
      <c r="Z16943"/>
      <c r="AA16943"/>
      <c r="AB16943"/>
      <c r="AC16943"/>
    </row>
    <row r="16944" spans="2:29" s="14" customFormat="1" x14ac:dyDescent="0.25">
      <c r="B16944"/>
      <c r="C16944"/>
      <c r="D16944"/>
      <c r="E16944"/>
      <c r="F16944"/>
      <c r="G16944"/>
      <c r="H16944"/>
      <c r="I16944"/>
      <c r="J16944"/>
      <c r="K16944" s="91"/>
      <c r="L16944" s="91"/>
      <c r="M16944" s="91"/>
      <c r="R16944"/>
      <c r="S16944"/>
      <c r="T16944"/>
      <c r="U16944"/>
      <c r="V16944"/>
      <c r="W16944"/>
      <c r="X16944"/>
      <c r="Y16944"/>
      <c r="Z16944"/>
      <c r="AA16944"/>
      <c r="AB16944"/>
      <c r="AC16944"/>
    </row>
    <row r="16945" spans="2:29" s="14" customFormat="1" x14ac:dyDescent="0.25">
      <c r="B16945"/>
      <c r="C16945"/>
      <c r="D16945"/>
      <c r="E16945"/>
      <c r="F16945"/>
      <c r="G16945"/>
      <c r="H16945"/>
      <c r="I16945"/>
      <c r="J16945"/>
      <c r="K16945" s="91"/>
      <c r="L16945" s="91"/>
      <c r="M16945" s="91"/>
      <c r="R16945"/>
      <c r="S16945"/>
      <c r="T16945"/>
      <c r="U16945"/>
      <c r="V16945"/>
      <c r="W16945"/>
      <c r="X16945"/>
      <c r="Y16945"/>
      <c r="Z16945"/>
      <c r="AA16945"/>
      <c r="AB16945"/>
      <c r="AC16945"/>
    </row>
    <row r="16946" spans="2:29" s="14" customFormat="1" x14ac:dyDescent="0.25">
      <c r="B16946"/>
      <c r="C16946"/>
      <c r="D16946"/>
      <c r="E16946"/>
      <c r="F16946"/>
      <c r="G16946"/>
      <c r="H16946"/>
      <c r="I16946"/>
      <c r="J16946"/>
      <c r="K16946" s="91"/>
      <c r="L16946" s="91"/>
      <c r="M16946" s="91"/>
      <c r="R16946"/>
      <c r="S16946"/>
      <c r="T16946"/>
      <c r="U16946"/>
      <c r="V16946"/>
      <c r="W16946"/>
      <c r="X16946"/>
      <c r="Y16946"/>
      <c r="Z16946"/>
      <c r="AA16946"/>
      <c r="AB16946"/>
      <c r="AC16946"/>
    </row>
    <row r="16947" spans="2:29" s="14" customFormat="1" x14ac:dyDescent="0.25">
      <c r="B16947"/>
      <c r="C16947"/>
      <c r="D16947"/>
      <c r="E16947"/>
      <c r="F16947"/>
      <c r="G16947"/>
      <c r="H16947"/>
      <c r="I16947"/>
      <c r="J16947"/>
      <c r="K16947" s="91"/>
      <c r="L16947" s="91"/>
      <c r="M16947" s="91"/>
      <c r="R16947"/>
      <c r="S16947"/>
      <c r="T16947"/>
      <c r="U16947"/>
      <c r="V16947"/>
      <c r="W16947"/>
      <c r="X16947"/>
      <c r="Y16947"/>
      <c r="Z16947"/>
      <c r="AA16947"/>
      <c r="AB16947"/>
      <c r="AC16947"/>
    </row>
    <row r="16948" spans="2:29" s="14" customFormat="1" x14ac:dyDescent="0.25">
      <c r="B16948"/>
      <c r="C16948"/>
      <c r="D16948"/>
      <c r="E16948"/>
      <c r="F16948"/>
      <c r="G16948"/>
      <c r="H16948"/>
      <c r="I16948"/>
      <c r="J16948"/>
      <c r="K16948" s="91"/>
      <c r="L16948" s="91"/>
      <c r="M16948" s="91"/>
      <c r="R16948"/>
      <c r="S16948"/>
      <c r="T16948"/>
      <c r="U16948"/>
      <c r="V16948"/>
      <c r="W16948"/>
      <c r="X16948"/>
      <c r="Y16948"/>
      <c r="Z16948"/>
      <c r="AA16948"/>
      <c r="AB16948"/>
      <c r="AC16948"/>
    </row>
    <row r="16949" spans="2:29" s="14" customFormat="1" x14ac:dyDescent="0.25">
      <c r="B16949"/>
      <c r="C16949"/>
      <c r="D16949"/>
      <c r="E16949"/>
      <c r="F16949"/>
      <c r="G16949"/>
      <c r="H16949"/>
      <c r="I16949"/>
      <c r="J16949"/>
      <c r="K16949" s="91"/>
      <c r="L16949" s="91"/>
      <c r="M16949" s="91"/>
      <c r="R16949"/>
      <c r="S16949"/>
      <c r="T16949"/>
      <c r="U16949"/>
      <c r="V16949"/>
      <c r="W16949"/>
      <c r="X16949"/>
      <c r="Y16949"/>
      <c r="Z16949"/>
      <c r="AA16949"/>
      <c r="AB16949"/>
      <c r="AC16949"/>
    </row>
    <row r="16950" spans="2:29" s="14" customFormat="1" x14ac:dyDescent="0.25">
      <c r="B16950"/>
      <c r="C16950"/>
      <c r="D16950"/>
      <c r="E16950"/>
      <c r="F16950"/>
      <c r="G16950"/>
      <c r="H16950"/>
      <c r="I16950"/>
      <c r="J16950"/>
      <c r="K16950" s="91"/>
      <c r="L16950" s="91"/>
      <c r="M16950" s="91"/>
      <c r="R16950"/>
      <c r="S16950"/>
      <c r="T16950"/>
      <c r="U16950"/>
      <c r="V16950"/>
      <c r="W16950"/>
      <c r="X16950"/>
      <c r="Y16950"/>
      <c r="Z16950"/>
      <c r="AA16950"/>
      <c r="AB16950"/>
      <c r="AC16950"/>
    </row>
    <row r="16951" spans="2:29" s="14" customFormat="1" x14ac:dyDescent="0.25">
      <c r="B16951"/>
      <c r="C16951"/>
      <c r="D16951"/>
      <c r="E16951"/>
      <c r="F16951"/>
      <c r="G16951"/>
      <c r="H16951"/>
      <c r="I16951"/>
      <c r="J16951"/>
      <c r="K16951" s="91"/>
      <c r="L16951" s="91"/>
      <c r="M16951" s="91"/>
      <c r="R16951"/>
      <c r="S16951"/>
      <c r="T16951"/>
      <c r="U16951"/>
      <c r="V16951"/>
      <c r="W16951"/>
      <c r="X16951"/>
      <c r="Y16951"/>
      <c r="Z16951"/>
      <c r="AA16951"/>
      <c r="AB16951"/>
      <c r="AC16951"/>
    </row>
    <row r="16952" spans="2:29" s="14" customFormat="1" x14ac:dyDescent="0.25">
      <c r="B16952"/>
      <c r="C16952"/>
      <c r="D16952"/>
      <c r="E16952"/>
      <c r="F16952"/>
      <c r="G16952"/>
      <c r="H16952"/>
      <c r="I16952"/>
      <c r="J16952"/>
      <c r="K16952" s="91"/>
      <c r="L16952" s="91"/>
      <c r="M16952" s="91"/>
      <c r="R16952"/>
      <c r="S16952"/>
      <c r="T16952"/>
      <c r="U16952"/>
      <c r="V16952"/>
      <c r="W16952"/>
      <c r="X16952"/>
      <c r="Y16952"/>
      <c r="Z16952"/>
      <c r="AA16952"/>
      <c r="AB16952"/>
      <c r="AC16952"/>
    </row>
    <row r="16953" spans="2:29" s="14" customFormat="1" x14ac:dyDescent="0.25">
      <c r="B16953"/>
      <c r="C16953"/>
      <c r="D16953"/>
      <c r="E16953"/>
      <c r="F16953"/>
      <c r="G16953"/>
      <c r="H16953"/>
      <c r="I16953"/>
      <c r="J16953"/>
      <c r="K16953" s="91"/>
      <c r="L16953" s="91"/>
      <c r="M16953" s="91"/>
      <c r="R16953"/>
      <c r="S16953"/>
      <c r="T16953"/>
      <c r="U16953"/>
      <c r="V16953"/>
      <c r="W16953"/>
      <c r="X16953"/>
      <c r="Y16953"/>
      <c r="Z16953"/>
      <c r="AA16953"/>
      <c r="AB16953"/>
      <c r="AC16953"/>
    </row>
    <row r="16954" spans="2:29" s="14" customFormat="1" x14ac:dyDescent="0.25">
      <c r="B16954"/>
      <c r="C16954"/>
      <c r="D16954"/>
      <c r="E16954"/>
      <c r="F16954"/>
      <c r="G16954"/>
      <c r="H16954"/>
      <c r="I16954"/>
      <c r="J16954"/>
      <c r="K16954" s="91"/>
      <c r="L16954" s="91"/>
      <c r="M16954" s="91"/>
      <c r="R16954"/>
      <c r="S16954"/>
      <c r="T16954"/>
      <c r="U16954"/>
      <c r="V16954"/>
      <c r="W16954"/>
      <c r="X16954"/>
      <c r="Y16954"/>
      <c r="Z16954"/>
      <c r="AA16954"/>
      <c r="AB16954"/>
      <c r="AC16954"/>
    </row>
    <row r="16955" spans="2:29" s="14" customFormat="1" x14ac:dyDescent="0.25">
      <c r="B16955"/>
      <c r="C16955"/>
      <c r="D16955"/>
      <c r="E16955"/>
      <c r="F16955"/>
      <c r="G16955"/>
      <c r="H16955"/>
      <c r="I16955"/>
      <c r="J16955"/>
      <c r="K16955" s="91"/>
      <c r="L16955" s="91"/>
      <c r="M16955" s="91"/>
      <c r="R16955"/>
      <c r="S16955"/>
      <c r="T16955"/>
      <c r="U16955"/>
      <c r="V16955"/>
      <c r="W16955"/>
      <c r="X16955"/>
      <c r="Y16955"/>
      <c r="Z16955"/>
      <c r="AA16955"/>
      <c r="AB16955"/>
      <c r="AC16955"/>
    </row>
    <row r="16956" spans="2:29" s="14" customFormat="1" x14ac:dyDescent="0.25">
      <c r="B16956"/>
      <c r="C16956"/>
      <c r="D16956"/>
      <c r="E16956"/>
      <c r="F16956"/>
      <c r="G16956"/>
      <c r="H16956"/>
      <c r="I16956"/>
      <c r="J16956"/>
      <c r="K16956" s="91"/>
      <c r="L16956" s="91"/>
      <c r="M16956" s="91"/>
      <c r="R16956"/>
      <c r="S16956"/>
      <c r="T16956"/>
      <c r="U16956"/>
      <c r="V16956"/>
      <c r="W16956"/>
      <c r="X16956"/>
      <c r="Y16956"/>
      <c r="Z16956"/>
      <c r="AA16956"/>
      <c r="AB16956"/>
      <c r="AC16956"/>
    </row>
    <row r="16957" spans="2:29" s="14" customFormat="1" x14ac:dyDescent="0.25">
      <c r="B16957"/>
      <c r="C16957"/>
      <c r="D16957"/>
      <c r="E16957"/>
      <c r="F16957"/>
      <c r="G16957"/>
      <c r="H16957"/>
      <c r="I16957"/>
      <c r="J16957"/>
      <c r="K16957" s="91"/>
      <c r="L16957" s="91"/>
      <c r="M16957" s="91"/>
      <c r="R16957"/>
      <c r="S16957"/>
      <c r="T16957"/>
      <c r="U16957"/>
      <c r="V16957"/>
      <c r="W16957"/>
      <c r="X16957"/>
      <c r="Y16957"/>
      <c r="Z16957"/>
      <c r="AA16957"/>
      <c r="AB16957"/>
      <c r="AC16957"/>
    </row>
    <row r="16958" spans="2:29" s="14" customFormat="1" x14ac:dyDescent="0.25">
      <c r="B16958"/>
      <c r="C16958"/>
      <c r="D16958"/>
      <c r="E16958"/>
      <c r="F16958"/>
      <c r="G16958"/>
      <c r="H16958"/>
      <c r="I16958"/>
      <c r="J16958"/>
      <c r="K16958" s="91"/>
      <c r="L16958" s="91"/>
      <c r="M16958" s="91"/>
      <c r="R16958"/>
      <c r="S16958"/>
      <c r="T16958"/>
      <c r="U16958"/>
      <c r="V16958"/>
      <c r="W16958"/>
      <c r="X16958"/>
      <c r="Y16958"/>
      <c r="Z16958"/>
      <c r="AA16958"/>
      <c r="AB16958"/>
      <c r="AC16958"/>
    </row>
    <row r="16959" spans="2:29" s="14" customFormat="1" x14ac:dyDescent="0.25">
      <c r="B16959"/>
      <c r="C16959"/>
      <c r="D16959"/>
      <c r="E16959"/>
      <c r="F16959"/>
      <c r="G16959"/>
      <c r="H16959"/>
      <c r="I16959"/>
      <c r="J16959"/>
      <c r="K16959" s="91"/>
      <c r="L16959" s="91"/>
      <c r="M16959" s="91"/>
      <c r="R16959"/>
      <c r="S16959"/>
      <c r="T16959"/>
      <c r="U16959"/>
      <c r="V16959"/>
      <c r="W16959"/>
      <c r="X16959"/>
      <c r="Y16959"/>
      <c r="Z16959"/>
      <c r="AA16959"/>
      <c r="AB16959"/>
      <c r="AC16959"/>
    </row>
    <row r="16960" spans="2:29" s="14" customFormat="1" x14ac:dyDescent="0.25">
      <c r="B16960"/>
      <c r="C16960"/>
      <c r="D16960"/>
      <c r="E16960"/>
      <c r="F16960"/>
      <c r="G16960"/>
      <c r="H16960"/>
      <c r="I16960"/>
      <c r="J16960"/>
      <c r="K16960" s="91"/>
      <c r="L16960" s="91"/>
      <c r="M16960" s="91"/>
      <c r="R16960"/>
      <c r="S16960"/>
      <c r="T16960"/>
      <c r="U16960"/>
      <c r="V16960"/>
      <c r="W16960"/>
      <c r="X16960"/>
      <c r="Y16960"/>
      <c r="Z16960"/>
      <c r="AA16960"/>
      <c r="AB16960"/>
      <c r="AC16960"/>
    </row>
    <row r="16961" spans="2:29" s="14" customFormat="1" x14ac:dyDescent="0.25">
      <c r="B16961"/>
      <c r="C16961"/>
      <c r="D16961"/>
      <c r="E16961"/>
      <c r="F16961"/>
      <c r="G16961"/>
      <c r="H16961"/>
      <c r="I16961"/>
      <c r="J16961"/>
      <c r="K16961" s="91"/>
      <c r="L16961" s="91"/>
      <c r="M16961" s="91"/>
      <c r="R16961"/>
      <c r="S16961"/>
      <c r="T16961"/>
      <c r="U16961"/>
      <c r="V16961"/>
      <c r="W16961"/>
      <c r="X16961"/>
      <c r="Y16961"/>
      <c r="Z16961"/>
      <c r="AA16961"/>
      <c r="AB16961"/>
      <c r="AC16961"/>
    </row>
    <row r="16962" spans="2:29" s="14" customFormat="1" x14ac:dyDescent="0.25">
      <c r="B16962"/>
      <c r="C16962"/>
      <c r="D16962"/>
      <c r="E16962"/>
      <c r="F16962"/>
      <c r="G16962"/>
      <c r="H16962"/>
      <c r="I16962"/>
      <c r="J16962"/>
      <c r="K16962" s="91"/>
      <c r="L16962" s="91"/>
      <c r="M16962" s="91"/>
      <c r="R16962"/>
      <c r="S16962"/>
      <c r="T16962"/>
      <c r="U16962"/>
      <c r="V16962"/>
      <c r="W16962"/>
      <c r="X16962"/>
      <c r="Y16962"/>
      <c r="Z16962"/>
      <c r="AA16962"/>
      <c r="AB16962"/>
      <c r="AC16962"/>
    </row>
    <row r="16963" spans="2:29" s="14" customFormat="1" x14ac:dyDescent="0.25">
      <c r="B16963"/>
      <c r="C16963"/>
      <c r="D16963"/>
      <c r="E16963"/>
      <c r="F16963"/>
      <c r="G16963"/>
      <c r="H16963"/>
      <c r="I16963"/>
      <c r="J16963"/>
      <c r="K16963" s="91"/>
      <c r="L16963" s="91"/>
      <c r="M16963" s="91"/>
      <c r="R16963"/>
      <c r="S16963"/>
      <c r="T16963"/>
      <c r="U16963"/>
      <c r="V16963"/>
      <c r="W16963"/>
      <c r="X16963"/>
      <c r="Y16963"/>
      <c r="Z16963"/>
      <c r="AA16963"/>
      <c r="AB16963"/>
      <c r="AC16963"/>
    </row>
    <row r="16964" spans="2:29" s="14" customFormat="1" x14ac:dyDescent="0.25">
      <c r="B16964"/>
      <c r="C16964"/>
      <c r="D16964"/>
      <c r="E16964"/>
      <c r="F16964"/>
      <c r="G16964"/>
      <c r="H16964"/>
      <c r="I16964"/>
      <c r="J16964"/>
      <c r="K16964" s="91"/>
      <c r="L16964" s="91"/>
      <c r="M16964" s="91"/>
      <c r="R16964"/>
      <c r="S16964"/>
      <c r="T16964"/>
      <c r="U16964"/>
      <c r="V16964"/>
      <c r="W16964"/>
      <c r="X16964"/>
      <c r="Y16964"/>
      <c r="Z16964"/>
      <c r="AA16964"/>
      <c r="AB16964"/>
      <c r="AC16964"/>
    </row>
    <row r="16965" spans="2:29" s="14" customFormat="1" x14ac:dyDescent="0.25">
      <c r="B16965"/>
      <c r="C16965"/>
      <c r="D16965"/>
      <c r="E16965"/>
      <c r="F16965"/>
      <c r="G16965"/>
      <c r="H16965"/>
      <c r="I16965"/>
      <c r="J16965"/>
      <c r="K16965" s="91"/>
      <c r="L16965" s="91"/>
      <c r="M16965" s="91"/>
      <c r="R16965"/>
      <c r="S16965"/>
      <c r="T16965"/>
      <c r="U16965"/>
      <c r="V16965"/>
      <c r="W16965"/>
      <c r="X16965"/>
      <c r="Y16965"/>
      <c r="Z16965"/>
      <c r="AA16965"/>
      <c r="AB16965"/>
      <c r="AC16965"/>
    </row>
    <row r="16966" spans="2:29" s="14" customFormat="1" x14ac:dyDescent="0.25">
      <c r="B16966"/>
      <c r="C16966"/>
      <c r="D16966"/>
      <c r="E16966"/>
      <c r="F16966"/>
      <c r="G16966"/>
      <c r="H16966"/>
      <c r="I16966"/>
      <c r="J16966"/>
      <c r="K16966" s="91"/>
      <c r="L16966" s="91"/>
      <c r="M16966" s="91"/>
      <c r="R16966"/>
      <c r="S16966"/>
      <c r="T16966"/>
      <c r="U16966"/>
      <c r="V16966"/>
      <c r="W16966"/>
      <c r="X16966"/>
      <c r="Y16966"/>
      <c r="Z16966"/>
      <c r="AA16966"/>
      <c r="AB16966"/>
      <c r="AC16966"/>
    </row>
    <row r="16967" spans="2:29" s="14" customFormat="1" x14ac:dyDescent="0.25">
      <c r="B16967"/>
      <c r="C16967"/>
      <c r="D16967"/>
      <c r="E16967"/>
      <c r="F16967"/>
      <c r="G16967"/>
      <c r="H16967"/>
      <c r="I16967"/>
      <c r="J16967"/>
      <c r="K16967" s="91"/>
      <c r="L16967" s="91"/>
      <c r="M16967" s="91"/>
      <c r="R16967"/>
      <c r="S16967"/>
      <c r="T16967"/>
      <c r="U16967"/>
      <c r="V16967"/>
      <c r="W16967"/>
      <c r="X16967"/>
      <c r="Y16967"/>
      <c r="Z16967"/>
      <c r="AA16967"/>
      <c r="AB16967"/>
      <c r="AC16967"/>
    </row>
    <row r="16968" spans="2:29" s="14" customFormat="1" x14ac:dyDescent="0.25">
      <c r="B16968"/>
      <c r="C16968"/>
      <c r="D16968"/>
      <c r="E16968"/>
      <c r="F16968"/>
      <c r="G16968"/>
      <c r="H16968"/>
      <c r="I16968"/>
      <c r="J16968"/>
      <c r="K16968" s="91"/>
      <c r="L16968" s="91"/>
      <c r="M16968" s="91"/>
      <c r="R16968"/>
      <c r="S16968"/>
      <c r="T16968"/>
      <c r="U16968"/>
      <c r="V16968"/>
      <c r="W16968"/>
      <c r="X16968"/>
      <c r="Y16968"/>
      <c r="Z16968"/>
      <c r="AA16968"/>
      <c r="AB16968"/>
      <c r="AC16968"/>
    </row>
    <row r="16969" spans="2:29" s="14" customFormat="1" x14ac:dyDescent="0.25">
      <c r="B16969"/>
      <c r="C16969"/>
      <c r="D16969"/>
      <c r="E16969"/>
      <c r="F16969"/>
      <c r="G16969"/>
      <c r="H16969"/>
      <c r="I16969"/>
      <c r="J16969"/>
      <c r="K16969" s="91"/>
      <c r="L16969" s="91"/>
      <c r="M16969" s="91"/>
      <c r="R16969"/>
      <c r="S16969"/>
      <c r="T16969"/>
      <c r="U16969"/>
      <c r="V16969"/>
      <c r="W16969"/>
      <c r="X16969"/>
      <c r="Y16969"/>
      <c r="Z16969"/>
      <c r="AA16969"/>
      <c r="AB16969"/>
      <c r="AC16969"/>
    </row>
    <row r="16970" spans="2:29" s="14" customFormat="1" x14ac:dyDescent="0.25">
      <c r="B16970"/>
      <c r="C16970"/>
      <c r="D16970"/>
      <c r="E16970"/>
      <c r="F16970"/>
      <c r="G16970"/>
      <c r="H16970"/>
      <c r="I16970"/>
      <c r="J16970"/>
      <c r="K16970" s="91"/>
      <c r="L16970" s="91"/>
      <c r="M16970" s="91"/>
      <c r="R16970"/>
      <c r="S16970"/>
      <c r="T16970"/>
      <c r="U16970"/>
      <c r="V16970"/>
      <c r="W16970"/>
      <c r="X16970"/>
      <c r="Y16970"/>
      <c r="Z16970"/>
      <c r="AA16970"/>
      <c r="AB16970"/>
      <c r="AC16970"/>
    </row>
    <row r="16971" spans="2:29" s="14" customFormat="1" x14ac:dyDescent="0.25">
      <c r="B16971"/>
      <c r="C16971"/>
      <c r="D16971"/>
      <c r="E16971"/>
      <c r="F16971"/>
      <c r="G16971"/>
      <c r="H16971"/>
      <c r="I16971"/>
      <c r="J16971"/>
      <c r="K16971" s="91"/>
      <c r="L16971" s="91"/>
      <c r="M16971" s="91"/>
      <c r="R16971"/>
      <c r="S16971"/>
      <c r="T16971"/>
      <c r="U16971"/>
      <c r="V16971"/>
      <c r="W16971"/>
      <c r="X16971"/>
      <c r="Y16971"/>
      <c r="Z16971"/>
      <c r="AA16971"/>
      <c r="AB16971"/>
      <c r="AC16971"/>
    </row>
    <row r="16972" spans="2:29" s="14" customFormat="1" x14ac:dyDescent="0.25">
      <c r="B16972"/>
      <c r="C16972"/>
      <c r="D16972"/>
      <c r="E16972"/>
      <c r="F16972"/>
      <c r="G16972"/>
      <c r="H16972"/>
      <c r="I16972"/>
      <c r="J16972"/>
      <c r="K16972" s="91"/>
      <c r="L16972" s="91"/>
      <c r="M16972" s="91"/>
      <c r="R16972"/>
      <c r="S16972"/>
      <c r="T16972"/>
      <c r="U16972"/>
      <c r="V16972"/>
      <c r="W16972"/>
      <c r="X16972"/>
      <c r="Y16972"/>
      <c r="Z16972"/>
      <c r="AA16972"/>
      <c r="AB16972"/>
      <c r="AC16972"/>
    </row>
    <row r="16973" spans="2:29" s="14" customFormat="1" x14ac:dyDescent="0.25">
      <c r="B16973"/>
      <c r="C16973"/>
      <c r="D16973"/>
      <c r="E16973"/>
      <c r="F16973"/>
      <c r="G16973"/>
      <c r="H16973"/>
      <c r="I16973"/>
      <c r="J16973"/>
      <c r="K16973" s="91"/>
      <c r="L16973" s="91"/>
      <c r="M16973" s="91"/>
      <c r="R16973"/>
      <c r="S16973"/>
      <c r="T16973"/>
      <c r="U16973"/>
      <c r="V16973"/>
      <c r="W16973"/>
      <c r="X16973"/>
      <c r="Y16973"/>
      <c r="Z16973"/>
      <c r="AA16973"/>
      <c r="AB16973"/>
      <c r="AC16973"/>
    </row>
    <row r="16974" spans="2:29" s="14" customFormat="1" x14ac:dyDescent="0.25">
      <c r="B16974"/>
      <c r="C16974"/>
      <c r="D16974"/>
      <c r="E16974"/>
      <c r="F16974"/>
      <c r="G16974"/>
      <c r="H16974"/>
      <c r="I16974"/>
      <c r="J16974"/>
      <c r="K16974" s="91"/>
      <c r="L16974" s="91"/>
      <c r="M16974" s="91"/>
      <c r="R16974"/>
      <c r="S16974"/>
      <c r="T16974"/>
      <c r="U16974"/>
      <c r="V16974"/>
      <c r="W16974"/>
      <c r="X16974"/>
      <c r="Y16974"/>
      <c r="Z16974"/>
      <c r="AA16974"/>
      <c r="AB16974"/>
      <c r="AC16974"/>
    </row>
    <row r="16975" spans="2:29" s="14" customFormat="1" x14ac:dyDescent="0.25">
      <c r="B16975"/>
      <c r="C16975"/>
      <c r="D16975"/>
      <c r="E16975"/>
      <c r="F16975"/>
      <c r="G16975"/>
      <c r="H16975"/>
      <c r="I16975"/>
      <c r="J16975"/>
      <c r="K16975" s="91"/>
      <c r="L16975" s="91"/>
      <c r="M16975" s="91"/>
      <c r="R16975"/>
      <c r="S16975"/>
      <c r="T16975"/>
      <c r="U16975"/>
      <c r="V16975"/>
      <c r="W16975"/>
      <c r="X16975"/>
      <c r="Y16975"/>
      <c r="Z16975"/>
      <c r="AA16975"/>
      <c r="AB16975"/>
      <c r="AC16975"/>
    </row>
    <row r="16976" spans="2:29" s="14" customFormat="1" x14ac:dyDescent="0.25">
      <c r="B16976"/>
      <c r="C16976"/>
      <c r="D16976"/>
      <c r="E16976"/>
      <c r="F16976"/>
      <c r="G16976"/>
      <c r="H16976"/>
      <c r="I16976"/>
      <c r="J16976"/>
      <c r="K16976" s="91"/>
      <c r="L16976" s="91"/>
      <c r="M16976" s="91"/>
      <c r="R16976"/>
      <c r="S16976"/>
      <c r="T16976"/>
      <c r="U16976"/>
      <c r="V16976"/>
      <c r="W16976"/>
      <c r="X16976"/>
      <c r="Y16976"/>
      <c r="Z16976"/>
      <c r="AA16976"/>
      <c r="AB16976"/>
      <c r="AC16976"/>
    </row>
    <row r="16977" spans="2:29" s="14" customFormat="1" x14ac:dyDescent="0.25">
      <c r="B16977"/>
      <c r="C16977"/>
      <c r="D16977"/>
      <c r="E16977"/>
      <c r="F16977"/>
      <c r="G16977"/>
      <c r="H16977"/>
      <c r="I16977"/>
      <c r="J16977"/>
      <c r="K16977" s="91"/>
      <c r="L16977" s="91"/>
      <c r="M16977" s="91"/>
      <c r="R16977"/>
      <c r="S16977"/>
      <c r="T16977"/>
      <c r="U16977"/>
      <c r="V16977"/>
      <c r="W16977"/>
      <c r="X16977"/>
      <c r="Y16977"/>
      <c r="Z16977"/>
      <c r="AA16977"/>
      <c r="AB16977"/>
      <c r="AC16977"/>
    </row>
    <row r="16978" spans="2:29" s="14" customFormat="1" x14ac:dyDescent="0.25">
      <c r="B16978"/>
      <c r="C16978"/>
      <c r="D16978"/>
      <c r="E16978"/>
      <c r="F16978"/>
      <c r="G16978"/>
      <c r="H16978"/>
      <c r="I16978"/>
      <c r="J16978"/>
      <c r="K16978" s="91"/>
      <c r="L16978" s="91"/>
      <c r="M16978" s="91"/>
      <c r="R16978"/>
      <c r="S16978"/>
      <c r="T16978"/>
      <c r="U16978"/>
      <c r="V16978"/>
      <c r="W16978"/>
      <c r="X16978"/>
      <c r="Y16978"/>
      <c r="Z16978"/>
      <c r="AA16978"/>
      <c r="AB16978"/>
      <c r="AC16978"/>
    </row>
    <row r="16979" spans="2:29" s="14" customFormat="1" x14ac:dyDescent="0.25">
      <c r="B16979"/>
      <c r="C16979"/>
      <c r="D16979"/>
      <c r="E16979"/>
      <c r="F16979"/>
      <c r="G16979"/>
      <c r="H16979"/>
      <c r="I16979"/>
      <c r="J16979"/>
      <c r="K16979" s="91"/>
      <c r="L16979" s="91"/>
      <c r="M16979" s="91"/>
      <c r="R16979"/>
      <c r="S16979"/>
      <c r="T16979"/>
      <c r="U16979"/>
      <c r="V16979"/>
      <c r="W16979"/>
      <c r="X16979"/>
      <c r="Y16979"/>
      <c r="Z16979"/>
      <c r="AA16979"/>
      <c r="AB16979"/>
      <c r="AC16979"/>
    </row>
    <row r="16980" spans="2:29" s="14" customFormat="1" x14ac:dyDescent="0.25">
      <c r="B16980"/>
      <c r="C16980"/>
      <c r="D16980"/>
      <c r="E16980"/>
      <c r="F16980"/>
      <c r="G16980"/>
      <c r="H16980"/>
      <c r="I16980"/>
      <c r="J16980"/>
      <c r="K16980" s="91"/>
      <c r="L16980" s="91"/>
      <c r="M16980" s="91"/>
      <c r="R16980"/>
      <c r="S16980"/>
      <c r="T16980"/>
      <c r="U16980"/>
      <c r="V16980"/>
      <c r="W16980"/>
      <c r="X16980"/>
      <c r="Y16980"/>
      <c r="Z16980"/>
      <c r="AA16980"/>
      <c r="AB16980"/>
      <c r="AC16980"/>
    </row>
    <row r="16981" spans="2:29" s="14" customFormat="1" x14ac:dyDescent="0.25">
      <c r="B16981"/>
      <c r="C16981"/>
      <c r="D16981"/>
      <c r="E16981"/>
      <c r="F16981"/>
      <c r="G16981"/>
      <c r="H16981"/>
      <c r="I16981"/>
      <c r="J16981"/>
      <c r="K16981" s="91"/>
      <c r="L16981" s="91"/>
      <c r="M16981" s="91"/>
      <c r="R16981"/>
      <c r="S16981"/>
      <c r="T16981"/>
      <c r="U16981"/>
      <c r="V16981"/>
      <c r="W16981"/>
      <c r="X16981"/>
      <c r="Y16981"/>
      <c r="Z16981"/>
      <c r="AA16981"/>
      <c r="AB16981"/>
      <c r="AC16981"/>
    </row>
    <row r="16982" spans="2:29" s="14" customFormat="1" x14ac:dyDescent="0.25">
      <c r="B16982"/>
      <c r="C16982"/>
      <c r="D16982"/>
      <c r="E16982"/>
      <c r="F16982"/>
      <c r="G16982"/>
      <c r="H16982"/>
      <c r="I16982"/>
      <c r="J16982"/>
      <c r="K16982" s="91"/>
      <c r="L16982" s="91"/>
      <c r="M16982" s="91"/>
      <c r="R16982"/>
      <c r="S16982"/>
      <c r="T16982"/>
      <c r="U16982"/>
      <c r="V16982"/>
      <c r="W16982"/>
      <c r="X16982"/>
      <c r="Y16982"/>
      <c r="Z16982"/>
      <c r="AA16982"/>
      <c r="AB16982"/>
      <c r="AC16982"/>
    </row>
    <row r="16983" spans="2:29" s="14" customFormat="1" x14ac:dyDescent="0.25">
      <c r="B16983"/>
      <c r="C16983"/>
      <c r="D16983"/>
      <c r="E16983"/>
      <c r="F16983"/>
      <c r="G16983"/>
      <c r="H16983"/>
      <c r="I16983"/>
      <c r="J16983"/>
      <c r="K16983" s="91"/>
      <c r="L16983" s="91"/>
      <c r="M16983" s="91"/>
      <c r="R16983"/>
      <c r="S16983"/>
      <c r="T16983"/>
      <c r="U16983"/>
      <c r="V16983"/>
      <c r="W16983"/>
      <c r="X16983"/>
      <c r="Y16983"/>
      <c r="Z16983"/>
      <c r="AA16983"/>
      <c r="AB16983"/>
      <c r="AC16983"/>
    </row>
    <row r="16984" spans="2:29" s="14" customFormat="1" x14ac:dyDescent="0.25">
      <c r="B16984"/>
      <c r="C16984"/>
      <c r="D16984"/>
      <c r="E16984"/>
      <c r="F16984"/>
      <c r="G16984"/>
      <c r="H16984"/>
      <c r="I16984"/>
      <c r="J16984"/>
      <c r="K16984" s="91"/>
      <c r="L16984" s="91"/>
      <c r="M16984" s="91"/>
      <c r="R16984"/>
      <c r="S16984"/>
      <c r="T16984"/>
      <c r="U16984"/>
      <c r="V16984"/>
      <c r="W16984"/>
      <c r="X16984"/>
      <c r="Y16984"/>
      <c r="Z16984"/>
      <c r="AA16984"/>
      <c r="AB16984"/>
      <c r="AC16984"/>
    </row>
    <row r="16985" spans="2:29" s="14" customFormat="1" x14ac:dyDescent="0.25">
      <c r="B16985"/>
      <c r="C16985"/>
      <c r="D16985"/>
      <c r="E16985"/>
      <c r="F16985"/>
      <c r="G16985"/>
      <c r="H16985"/>
      <c r="I16985"/>
      <c r="J16985"/>
      <c r="K16985" s="91"/>
      <c r="L16985" s="91"/>
      <c r="M16985" s="91"/>
      <c r="R16985"/>
      <c r="S16985"/>
      <c r="T16985"/>
      <c r="U16985"/>
      <c r="V16985"/>
      <c r="W16985"/>
      <c r="X16985"/>
      <c r="Y16985"/>
      <c r="Z16985"/>
      <c r="AA16985"/>
      <c r="AB16985"/>
      <c r="AC16985"/>
    </row>
    <row r="16986" spans="2:29" s="14" customFormat="1" x14ac:dyDescent="0.25">
      <c r="B16986"/>
      <c r="C16986"/>
      <c r="D16986"/>
      <c r="E16986"/>
      <c r="F16986"/>
      <c r="G16986"/>
      <c r="H16986"/>
      <c r="I16986"/>
      <c r="J16986"/>
      <c r="K16986" s="91"/>
      <c r="L16986" s="91"/>
      <c r="M16986" s="91"/>
      <c r="R16986"/>
      <c r="S16986"/>
      <c r="T16986"/>
      <c r="U16986"/>
      <c r="V16986"/>
      <c r="W16986"/>
      <c r="X16986"/>
      <c r="Y16986"/>
      <c r="Z16986"/>
      <c r="AA16986"/>
      <c r="AB16986"/>
      <c r="AC16986"/>
    </row>
    <row r="16987" spans="2:29" s="14" customFormat="1" x14ac:dyDescent="0.25">
      <c r="B16987"/>
      <c r="C16987"/>
      <c r="D16987"/>
      <c r="E16987"/>
      <c r="F16987"/>
      <c r="G16987"/>
      <c r="H16987"/>
      <c r="I16987"/>
      <c r="J16987"/>
      <c r="K16987" s="91"/>
      <c r="L16987" s="91"/>
      <c r="M16987" s="91"/>
      <c r="R16987"/>
      <c r="S16987"/>
      <c r="T16987"/>
      <c r="U16987"/>
      <c r="V16987"/>
      <c r="W16987"/>
      <c r="X16987"/>
      <c r="Y16987"/>
      <c r="Z16987"/>
      <c r="AA16987"/>
      <c r="AB16987"/>
      <c r="AC16987"/>
    </row>
    <row r="16988" spans="2:29" s="14" customFormat="1" x14ac:dyDescent="0.25">
      <c r="B16988"/>
      <c r="C16988"/>
      <c r="D16988"/>
      <c r="E16988"/>
      <c r="F16988"/>
      <c r="G16988"/>
      <c r="H16988"/>
      <c r="I16988"/>
      <c r="J16988"/>
      <c r="K16988" s="91"/>
      <c r="L16988" s="91"/>
      <c r="M16988" s="91"/>
      <c r="R16988"/>
      <c r="S16988"/>
      <c r="T16988"/>
      <c r="U16988"/>
      <c r="V16988"/>
      <c r="W16988"/>
      <c r="X16988"/>
      <c r="Y16988"/>
      <c r="Z16988"/>
      <c r="AA16988"/>
      <c r="AB16988"/>
      <c r="AC16988"/>
    </row>
    <row r="16989" spans="2:29" s="14" customFormat="1" x14ac:dyDescent="0.25">
      <c r="B16989"/>
      <c r="C16989"/>
      <c r="D16989"/>
      <c r="E16989"/>
      <c r="F16989"/>
      <c r="G16989"/>
      <c r="H16989"/>
      <c r="I16989"/>
      <c r="J16989"/>
      <c r="K16989" s="91"/>
      <c r="L16989" s="91"/>
      <c r="M16989" s="91"/>
      <c r="R16989"/>
      <c r="S16989"/>
      <c r="T16989"/>
      <c r="U16989"/>
      <c r="V16989"/>
      <c r="W16989"/>
      <c r="X16989"/>
      <c r="Y16989"/>
      <c r="Z16989"/>
      <c r="AA16989"/>
      <c r="AB16989"/>
      <c r="AC16989"/>
    </row>
    <row r="16990" spans="2:29" s="14" customFormat="1" x14ac:dyDescent="0.25">
      <c r="B16990"/>
      <c r="C16990"/>
      <c r="D16990"/>
      <c r="E16990"/>
      <c r="F16990"/>
      <c r="G16990"/>
      <c r="H16990"/>
      <c r="I16990"/>
      <c r="J16990"/>
      <c r="K16990" s="91"/>
      <c r="L16990" s="91"/>
      <c r="M16990" s="91"/>
      <c r="R16990"/>
      <c r="S16990"/>
      <c r="T16990"/>
      <c r="U16990"/>
      <c r="V16990"/>
      <c r="W16990"/>
      <c r="X16990"/>
      <c r="Y16990"/>
      <c r="Z16990"/>
      <c r="AA16990"/>
      <c r="AB16990"/>
      <c r="AC16990"/>
    </row>
    <row r="16991" spans="2:29" s="14" customFormat="1" x14ac:dyDescent="0.25">
      <c r="B16991"/>
      <c r="C16991"/>
      <c r="D16991"/>
      <c r="E16991"/>
      <c r="F16991"/>
      <c r="G16991"/>
      <c r="H16991"/>
      <c r="I16991"/>
      <c r="J16991"/>
      <c r="K16991" s="91"/>
      <c r="L16991" s="91"/>
      <c r="M16991" s="91"/>
      <c r="R16991"/>
      <c r="S16991"/>
      <c r="T16991"/>
      <c r="U16991"/>
      <c r="V16991"/>
      <c r="W16991"/>
      <c r="X16991"/>
      <c r="Y16991"/>
      <c r="Z16991"/>
      <c r="AA16991"/>
      <c r="AB16991"/>
      <c r="AC16991"/>
    </row>
    <row r="16992" spans="2:29" s="14" customFormat="1" x14ac:dyDescent="0.25">
      <c r="B16992"/>
      <c r="C16992"/>
      <c r="D16992"/>
      <c r="E16992"/>
      <c r="F16992"/>
      <c r="G16992"/>
      <c r="H16992"/>
      <c r="I16992"/>
      <c r="J16992"/>
      <c r="K16992" s="91"/>
      <c r="L16992" s="91"/>
      <c r="M16992" s="91"/>
      <c r="R16992"/>
      <c r="S16992"/>
      <c r="T16992"/>
      <c r="U16992"/>
      <c r="V16992"/>
      <c r="W16992"/>
      <c r="X16992"/>
      <c r="Y16992"/>
      <c r="Z16992"/>
      <c r="AA16992"/>
      <c r="AB16992"/>
      <c r="AC16992"/>
    </row>
    <row r="16993" spans="2:29" s="14" customFormat="1" x14ac:dyDescent="0.25">
      <c r="B16993"/>
      <c r="C16993"/>
      <c r="D16993"/>
      <c r="E16993"/>
      <c r="F16993"/>
      <c r="G16993"/>
      <c r="H16993"/>
      <c r="I16993"/>
      <c r="J16993"/>
      <c r="K16993" s="91"/>
      <c r="L16993" s="91"/>
      <c r="M16993" s="91"/>
      <c r="R16993"/>
      <c r="S16993"/>
      <c r="T16993"/>
      <c r="U16993"/>
      <c r="V16993"/>
      <c r="W16993"/>
      <c r="X16993"/>
      <c r="Y16993"/>
      <c r="Z16993"/>
      <c r="AA16993"/>
      <c r="AB16993"/>
      <c r="AC16993"/>
    </row>
    <row r="16994" spans="2:29" s="14" customFormat="1" x14ac:dyDescent="0.25">
      <c r="B16994"/>
      <c r="C16994"/>
      <c r="D16994"/>
      <c r="E16994"/>
      <c r="F16994"/>
      <c r="G16994"/>
      <c r="H16994"/>
      <c r="I16994"/>
      <c r="J16994"/>
      <c r="K16994" s="91"/>
      <c r="L16994" s="91"/>
      <c r="M16994" s="91"/>
      <c r="R16994"/>
      <c r="S16994"/>
      <c r="T16994"/>
      <c r="U16994"/>
      <c r="V16994"/>
      <c r="W16994"/>
      <c r="X16994"/>
      <c r="Y16994"/>
      <c r="Z16994"/>
      <c r="AA16994"/>
      <c r="AB16994"/>
      <c r="AC16994"/>
    </row>
    <row r="16995" spans="2:29" s="14" customFormat="1" x14ac:dyDescent="0.25">
      <c r="B16995"/>
      <c r="C16995"/>
      <c r="D16995"/>
      <c r="E16995"/>
      <c r="F16995"/>
      <c r="G16995"/>
      <c r="H16995"/>
      <c r="I16995"/>
      <c r="J16995"/>
      <c r="K16995" s="91"/>
      <c r="L16995" s="91"/>
      <c r="M16995" s="91"/>
      <c r="R16995"/>
      <c r="S16995"/>
      <c r="T16995"/>
      <c r="U16995"/>
      <c r="V16995"/>
      <c r="W16995"/>
      <c r="X16995"/>
      <c r="Y16995"/>
      <c r="Z16995"/>
      <c r="AA16995"/>
      <c r="AB16995"/>
      <c r="AC16995"/>
    </row>
    <row r="16996" spans="2:29" s="14" customFormat="1" x14ac:dyDescent="0.25">
      <c r="B16996"/>
      <c r="C16996"/>
      <c r="D16996"/>
      <c r="E16996"/>
      <c r="F16996"/>
      <c r="G16996"/>
      <c r="H16996"/>
      <c r="I16996"/>
      <c r="J16996"/>
      <c r="K16996" s="91"/>
      <c r="L16996" s="91"/>
      <c r="M16996" s="91"/>
      <c r="R16996"/>
      <c r="S16996"/>
      <c r="T16996"/>
      <c r="U16996"/>
      <c r="V16996"/>
      <c r="W16996"/>
      <c r="X16996"/>
      <c r="Y16996"/>
      <c r="Z16996"/>
      <c r="AA16996"/>
      <c r="AB16996"/>
      <c r="AC16996"/>
    </row>
    <row r="16997" spans="2:29" s="14" customFormat="1" x14ac:dyDescent="0.25">
      <c r="B16997"/>
      <c r="C16997"/>
      <c r="D16997"/>
      <c r="E16997"/>
      <c r="F16997"/>
      <c r="G16997"/>
      <c r="H16997"/>
      <c r="I16997"/>
      <c r="J16997"/>
      <c r="K16997" s="91"/>
      <c r="L16997" s="91"/>
      <c r="M16997" s="91"/>
      <c r="R16997"/>
      <c r="S16997"/>
      <c r="T16997"/>
      <c r="U16997"/>
      <c r="V16997"/>
      <c r="W16997"/>
      <c r="X16997"/>
      <c r="Y16997"/>
      <c r="Z16997"/>
      <c r="AA16997"/>
      <c r="AB16997"/>
      <c r="AC16997"/>
    </row>
    <row r="16998" spans="2:29" s="14" customFormat="1" x14ac:dyDescent="0.25">
      <c r="B16998"/>
      <c r="C16998"/>
      <c r="D16998"/>
      <c r="E16998"/>
      <c r="F16998"/>
      <c r="G16998"/>
      <c r="H16998"/>
      <c r="I16998"/>
      <c r="J16998"/>
      <c r="K16998" s="91"/>
      <c r="L16998" s="91"/>
      <c r="M16998" s="91"/>
      <c r="R16998"/>
      <c r="S16998"/>
      <c r="T16998"/>
      <c r="U16998"/>
      <c r="V16998"/>
      <c r="W16998"/>
      <c r="X16998"/>
      <c r="Y16998"/>
      <c r="Z16998"/>
      <c r="AA16998"/>
      <c r="AB16998"/>
      <c r="AC16998"/>
    </row>
    <row r="16999" spans="2:29" s="14" customFormat="1" x14ac:dyDescent="0.25">
      <c r="B16999"/>
      <c r="C16999"/>
      <c r="D16999"/>
      <c r="E16999"/>
      <c r="F16999"/>
      <c r="G16999"/>
      <c r="H16999"/>
      <c r="I16999"/>
      <c r="J16999"/>
      <c r="K16999" s="91"/>
      <c r="L16999" s="91"/>
      <c r="M16999" s="91"/>
      <c r="R16999"/>
      <c r="S16999"/>
      <c r="T16999"/>
      <c r="U16999"/>
      <c r="V16999"/>
      <c r="W16999"/>
      <c r="X16999"/>
      <c r="Y16999"/>
      <c r="Z16999"/>
      <c r="AA16999"/>
      <c r="AB16999"/>
      <c r="AC16999"/>
    </row>
    <row r="17000" spans="2:29" s="14" customFormat="1" x14ac:dyDescent="0.25">
      <c r="B17000"/>
      <c r="C17000"/>
      <c r="D17000"/>
      <c r="E17000"/>
      <c r="F17000"/>
      <c r="G17000"/>
      <c r="H17000"/>
      <c r="I17000"/>
      <c r="J17000"/>
      <c r="K17000" s="91"/>
      <c r="L17000" s="91"/>
      <c r="M17000" s="91"/>
      <c r="R17000"/>
      <c r="S17000"/>
      <c r="T17000"/>
      <c r="U17000"/>
      <c r="V17000"/>
      <c r="W17000"/>
      <c r="X17000"/>
      <c r="Y17000"/>
      <c r="Z17000"/>
      <c r="AA17000"/>
      <c r="AB17000"/>
      <c r="AC17000"/>
    </row>
    <row r="17001" spans="2:29" s="14" customFormat="1" x14ac:dyDescent="0.25">
      <c r="B17001"/>
      <c r="C17001"/>
      <c r="D17001"/>
      <c r="E17001"/>
      <c r="F17001"/>
      <c r="G17001"/>
      <c r="H17001"/>
      <c r="I17001"/>
      <c r="J17001"/>
      <c r="K17001" s="91"/>
      <c r="L17001" s="91"/>
      <c r="M17001" s="91"/>
      <c r="R17001"/>
      <c r="S17001"/>
      <c r="T17001"/>
      <c r="U17001"/>
      <c r="V17001"/>
      <c r="W17001"/>
      <c r="X17001"/>
      <c r="Y17001"/>
      <c r="Z17001"/>
      <c r="AA17001"/>
      <c r="AB17001"/>
      <c r="AC17001"/>
    </row>
    <row r="17002" spans="2:29" s="14" customFormat="1" x14ac:dyDescent="0.25">
      <c r="B17002"/>
      <c r="C17002"/>
      <c r="D17002"/>
      <c r="E17002"/>
      <c r="F17002"/>
      <c r="G17002"/>
      <c r="H17002"/>
      <c r="I17002"/>
      <c r="J17002"/>
      <c r="K17002" s="91"/>
      <c r="L17002" s="91"/>
      <c r="M17002" s="91"/>
      <c r="R17002"/>
      <c r="S17002"/>
      <c r="T17002"/>
      <c r="U17002"/>
      <c r="V17002"/>
      <c r="W17002"/>
      <c r="X17002"/>
      <c r="Y17002"/>
      <c r="Z17002"/>
      <c r="AA17002"/>
      <c r="AB17002"/>
      <c r="AC17002"/>
    </row>
    <row r="17003" spans="2:29" s="14" customFormat="1" x14ac:dyDescent="0.25">
      <c r="B17003"/>
      <c r="C17003"/>
      <c r="D17003"/>
      <c r="E17003"/>
      <c r="F17003"/>
      <c r="G17003"/>
      <c r="H17003"/>
      <c r="I17003"/>
      <c r="J17003"/>
      <c r="K17003" s="91"/>
      <c r="L17003" s="91"/>
      <c r="M17003" s="91"/>
      <c r="R17003"/>
      <c r="S17003"/>
      <c r="T17003"/>
      <c r="U17003"/>
      <c r="V17003"/>
      <c r="W17003"/>
      <c r="X17003"/>
      <c r="Y17003"/>
      <c r="Z17003"/>
      <c r="AA17003"/>
      <c r="AB17003"/>
      <c r="AC17003"/>
    </row>
    <row r="17004" spans="2:29" s="14" customFormat="1" x14ac:dyDescent="0.25">
      <c r="B17004"/>
      <c r="C17004"/>
      <c r="D17004"/>
      <c r="E17004"/>
      <c r="F17004"/>
      <c r="G17004"/>
      <c r="H17004"/>
      <c r="I17004"/>
      <c r="J17004"/>
      <c r="K17004" s="91"/>
      <c r="L17004" s="91"/>
      <c r="M17004" s="91"/>
      <c r="R17004"/>
      <c r="S17004"/>
      <c r="T17004"/>
      <c r="U17004"/>
      <c r="V17004"/>
      <c r="W17004"/>
      <c r="X17004"/>
      <c r="Y17004"/>
      <c r="Z17004"/>
      <c r="AA17004"/>
      <c r="AB17004"/>
      <c r="AC17004"/>
    </row>
    <row r="17005" spans="2:29" s="14" customFormat="1" x14ac:dyDescent="0.25">
      <c r="B17005"/>
      <c r="C17005"/>
      <c r="D17005"/>
      <c r="E17005"/>
      <c r="F17005"/>
      <c r="G17005"/>
      <c r="H17005"/>
      <c r="I17005"/>
      <c r="J17005"/>
      <c r="K17005" s="91"/>
      <c r="L17005" s="91"/>
      <c r="M17005" s="91"/>
      <c r="R17005"/>
      <c r="S17005"/>
      <c r="T17005"/>
      <c r="U17005"/>
      <c r="V17005"/>
      <c r="W17005"/>
      <c r="X17005"/>
      <c r="Y17005"/>
      <c r="Z17005"/>
      <c r="AA17005"/>
      <c r="AB17005"/>
      <c r="AC17005"/>
    </row>
    <row r="17006" spans="2:29" s="14" customFormat="1" x14ac:dyDescent="0.25">
      <c r="B17006"/>
      <c r="C17006"/>
      <c r="D17006"/>
      <c r="E17006"/>
      <c r="F17006"/>
      <c r="G17006"/>
      <c r="H17006"/>
      <c r="I17006"/>
      <c r="J17006"/>
      <c r="K17006" s="91"/>
      <c r="L17006" s="91"/>
      <c r="M17006" s="91"/>
      <c r="R17006"/>
      <c r="S17006"/>
      <c r="T17006"/>
      <c r="U17006"/>
      <c r="V17006"/>
      <c r="W17006"/>
      <c r="X17006"/>
      <c r="Y17006"/>
      <c r="Z17006"/>
      <c r="AA17006"/>
      <c r="AB17006"/>
      <c r="AC17006"/>
    </row>
    <row r="17007" spans="2:29" s="14" customFormat="1" x14ac:dyDescent="0.25">
      <c r="B17007"/>
      <c r="C17007"/>
      <c r="D17007"/>
      <c r="E17007"/>
      <c r="F17007"/>
      <c r="G17007"/>
      <c r="H17007"/>
      <c r="I17007"/>
      <c r="J17007"/>
      <c r="K17007" s="91"/>
      <c r="L17007" s="91"/>
      <c r="M17007" s="91"/>
      <c r="R17007"/>
      <c r="S17007"/>
      <c r="T17007"/>
      <c r="U17007"/>
      <c r="V17007"/>
      <c r="W17007"/>
      <c r="X17007"/>
      <c r="Y17007"/>
      <c r="Z17007"/>
      <c r="AA17007"/>
      <c r="AB17007"/>
      <c r="AC17007"/>
    </row>
    <row r="17008" spans="2:29" s="14" customFormat="1" x14ac:dyDescent="0.25">
      <c r="B17008"/>
      <c r="C17008"/>
      <c r="D17008"/>
      <c r="E17008"/>
      <c r="F17008"/>
      <c r="G17008"/>
      <c r="H17008"/>
      <c r="I17008"/>
      <c r="J17008"/>
      <c r="K17008" s="91"/>
      <c r="L17008" s="91"/>
      <c r="M17008" s="91"/>
      <c r="R17008"/>
      <c r="S17008"/>
      <c r="T17008"/>
      <c r="U17008"/>
      <c r="V17008"/>
      <c r="W17008"/>
      <c r="X17008"/>
      <c r="Y17008"/>
      <c r="Z17008"/>
      <c r="AA17008"/>
      <c r="AB17008"/>
      <c r="AC17008"/>
    </row>
    <row r="17009" spans="2:29" s="14" customFormat="1" x14ac:dyDescent="0.25">
      <c r="B17009"/>
      <c r="C17009"/>
      <c r="D17009"/>
      <c r="E17009"/>
      <c r="F17009"/>
      <c r="G17009"/>
      <c r="H17009"/>
      <c r="I17009"/>
      <c r="J17009"/>
      <c r="K17009" s="91"/>
      <c r="L17009" s="91"/>
      <c r="M17009" s="91"/>
      <c r="R17009"/>
      <c r="S17009"/>
      <c r="T17009"/>
      <c r="U17009"/>
      <c r="V17009"/>
      <c r="W17009"/>
      <c r="X17009"/>
      <c r="Y17009"/>
      <c r="Z17009"/>
      <c r="AA17009"/>
      <c r="AB17009"/>
      <c r="AC17009"/>
    </row>
    <row r="17010" spans="2:29" s="14" customFormat="1" x14ac:dyDescent="0.25">
      <c r="B17010"/>
      <c r="C17010"/>
      <c r="D17010"/>
      <c r="E17010"/>
      <c r="F17010"/>
      <c r="G17010"/>
      <c r="H17010"/>
      <c r="I17010"/>
      <c r="J17010"/>
      <c r="K17010" s="91"/>
      <c r="L17010" s="91"/>
      <c r="M17010" s="91"/>
      <c r="R17010"/>
      <c r="S17010"/>
      <c r="T17010"/>
      <c r="U17010"/>
      <c r="V17010"/>
      <c r="W17010"/>
      <c r="X17010"/>
      <c r="Y17010"/>
      <c r="Z17010"/>
      <c r="AA17010"/>
      <c r="AB17010"/>
      <c r="AC17010"/>
    </row>
    <row r="17011" spans="2:29" s="14" customFormat="1" x14ac:dyDescent="0.25">
      <c r="B17011"/>
      <c r="C17011"/>
      <c r="D17011"/>
      <c r="E17011"/>
      <c r="F17011"/>
      <c r="G17011"/>
      <c r="H17011"/>
      <c r="I17011"/>
      <c r="J17011"/>
      <c r="K17011" s="91"/>
      <c r="L17011" s="91"/>
      <c r="M17011" s="91"/>
      <c r="R17011"/>
      <c r="S17011"/>
      <c r="T17011"/>
      <c r="U17011"/>
      <c r="V17011"/>
      <c r="W17011"/>
      <c r="X17011"/>
      <c r="Y17011"/>
      <c r="Z17011"/>
      <c r="AA17011"/>
      <c r="AB17011"/>
      <c r="AC17011"/>
    </row>
    <row r="17012" spans="2:29" s="14" customFormat="1" x14ac:dyDescent="0.25">
      <c r="B17012"/>
      <c r="C17012"/>
      <c r="D17012"/>
      <c r="E17012"/>
      <c r="F17012"/>
      <c r="G17012"/>
      <c r="H17012"/>
      <c r="I17012"/>
      <c r="J17012"/>
      <c r="K17012" s="91"/>
      <c r="L17012" s="91"/>
      <c r="M17012" s="91"/>
      <c r="R17012"/>
      <c r="S17012"/>
      <c r="T17012"/>
      <c r="U17012"/>
      <c r="V17012"/>
      <c r="W17012"/>
      <c r="X17012"/>
      <c r="Y17012"/>
      <c r="Z17012"/>
      <c r="AA17012"/>
      <c r="AB17012"/>
      <c r="AC17012"/>
    </row>
    <row r="17013" spans="2:29" s="14" customFormat="1" x14ac:dyDescent="0.25">
      <c r="B17013"/>
      <c r="C17013"/>
      <c r="D17013"/>
      <c r="E17013"/>
      <c r="F17013"/>
      <c r="G17013"/>
      <c r="H17013"/>
      <c r="I17013"/>
      <c r="J17013"/>
      <c r="K17013" s="91"/>
      <c r="L17013" s="91"/>
      <c r="M17013" s="91"/>
      <c r="R17013"/>
      <c r="S17013"/>
      <c r="T17013"/>
      <c r="U17013"/>
      <c r="V17013"/>
      <c r="W17013"/>
      <c r="X17013"/>
      <c r="Y17013"/>
      <c r="Z17013"/>
      <c r="AA17013"/>
      <c r="AB17013"/>
      <c r="AC17013"/>
    </row>
    <row r="17014" spans="2:29" s="14" customFormat="1" x14ac:dyDescent="0.25">
      <c r="B17014"/>
      <c r="C17014"/>
      <c r="D17014"/>
      <c r="E17014"/>
      <c r="F17014"/>
      <c r="G17014"/>
      <c r="H17014"/>
      <c r="I17014"/>
      <c r="J17014"/>
      <c r="K17014" s="91"/>
      <c r="L17014" s="91"/>
      <c r="M17014" s="91"/>
      <c r="R17014"/>
      <c r="S17014"/>
      <c r="T17014"/>
      <c r="U17014"/>
      <c r="V17014"/>
      <c r="W17014"/>
      <c r="X17014"/>
      <c r="Y17014"/>
      <c r="Z17014"/>
      <c r="AA17014"/>
      <c r="AB17014"/>
      <c r="AC17014"/>
    </row>
    <row r="17015" spans="2:29" s="14" customFormat="1" x14ac:dyDescent="0.25">
      <c r="B17015"/>
      <c r="C17015"/>
      <c r="D17015"/>
      <c r="E17015"/>
      <c r="F17015"/>
      <c r="G17015"/>
      <c r="H17015"/>
      <c r="I17015"/>
      <c r="J17015"/>
      <c r="K17015" s="91"/>
      <c r="L17015" s="91"/>
      <c r="M17015" s="91"/>
      <c r="R17015"/>
      <c r="S17015"/>
      <c r="T17015"/>
      <c r="U17015"/>
      <c r="V17015"/>
      <c r="W17015"/>
      <c r="X17015"/>
      <c r="Y17015"/>
      <c r="Z17015"/>
      <c r="AA17015"/>
      <c r="AB17015"/>
      <c r="AC17015"/>
    </row>
    <row r="17016" spans="2:29" s="14" customFormat="1" x14ac:dyDescent="0.25">
      <c r="B17016"/>
      <c r="C17016"/>
      <c r="D17016"/>
      <c r="E17016"/>
      <c r="F17016"/>
      <c r="G17016"/>
      <c r="H17016"/>
      <c r="I17016"/>
      <c r="J17016"/>
      <c r="K17016" s="91"/>
      <c r="L17016" s="91"/>
      <c r="M17016" s="91"/>
      <c r="R17016"/>
      <c r="S17016"/>
      <c r="T17016"/>
      <c r="U17016"/>
      <c r="V17016"/>
      <c r="W17016"/>
      <c r="X17016"/>
      <c r="Y17016"/>
      <c r="Z17016"/>
      <c r="AA17016"/>
      <c r="AB17016"/>
      <c r="AC17016"/>
    </row>
    <row r="17017" spans="2:29" s="14" customFormat="1" x14ac:dyDescent="0.25">
      <c r="B17017"/>
      <c r="C17017"/>
      <c r="D17017"/>
      <c r="E17017"/>
      <c r="F17017"/>
      <c r="G17017"/>
      <c r="H17017"/>
      <c r="I17017"/>
      <c r="J17017"/>
      <c r="K17017" s="91"/>
      <c r="L17017" s="91"/>
      <c r="M17017" s="91"/>
      <c r="R17017"/>
      <c r="S17017"/>
      <c r="T17017"/>
      <c r="U17017"/>
      <c r="V17017"/>
      <c r="W17017"/>
      <c r="X17017"/>
      <c r="Y17017"/>
      <c r="Z17017"/>
      <c r="AA17017"/>
      <c r="AB17017"/>
      <c r="AC17017"/>
    </row>
    <row r="17018" spans="2:29" s="14" customFormat="1" x14ac:dyDescent="0.25">
      <c r="B17018"/>
      <c r="C17018"/>
      <c r="D17018"/>
      <c r="E17018"/>
      <c r="F17018"/>
      <c r="G17018"/>
      <c r="H17018"/>
      <c r="I17018"/>
      <c r="J17018"/>
      <c r="K17018" s="91"/>
      <c r="L17018" s="91"/>
      <c r="M17018" s="91"/>
      <c r="R17018"/>
      <c r="S17018"/>
      <c r="T17018"/>
      <c r="U17018"/>
      <c r="V17018"/>
      <c r="W17018"/>
      <c r="X17018"/>
      <c r="Y17018"/>
      <c r="Z17018"/>
      <c r="AA17018"/>
      <c r="AB17018"/>
      <c r="AC17018"/>
    </row>
    <row r="17019" spans="2:29" s="14" customFormat="1" x14ac:dyDescent="0.25">
      <c r="B17019"/>
      <c r="C17019"/>
      <c r="D17019"/>
      <c r="E17019"/>
      <c r="F17019"/>
      <c r="G17019"/>
      <c r="H17019"/>
      <c r="I17019"/>
      <c r="J17019"/>
      <c r="K17019" s="91"/>
      <c r="L17019" s="91"/>
      <c r="M17019" s="91"/>
      <c r="R17019"/>
      <c r="S17019"/>
      <c r="T17019"/>
      <c r="U17019"/>
      <c r="V17019"/>
      <c r="W17019"/>
      <c r="X17019"/>
      <c r="Y17019"/>
      <c r="Z17019"/>
      <c r="AA17019"/>
      <c r="AB17019"/>
      <c r="AC17019"/>
    </row>
    <row r="17020" spans="2:29" s="14" customFormat="1" x14ac:dyDescent="0.25">
      <c r="B17020"/>
      <c r="C17020"/>
      <c r="D17020"/>
      <c r="E17020"/>
      <c r="F17020"/>
      <c r="G17020"/>
      <c r="H17020"/>
      <c r="I17020"/>
      <c r="J17020"/>
      <c r="K17020" s="91"/>
      <c r="L17020" s="91"/>
      <c r="M17020" s="91"/>
      <c r="R17020"/>
      <c r="S17020"/>
      <c r="T17020"/>
      <c r="U17020"/>
      <c r="V17020"/>
      <c r="W17020"/>
      <c r="X17020"/>
      <c r="Y17020"/>
      <c r="Z17020"/>
      <c r="AA17020"/>
      <c r="AB17020"/>
      <c r="AC17020"/>
    </row>
    <row r="17021" spans="2:29" s="14" customFormat="1" x14ac:dyDescent="0.25">
      <c r="B17021"/>
      <c r="C17021"/>
      <c r="D17021"/>
      <c r="E17021"/>
      <c r="F17021"/>
      <c r="G17021"/>
      <c r="H17021"/>
      <c r="I17021"/>
      <c r="J17021"/>
      <c r="K17021" s="91"/>
      <c r="L17021" s="91"/>
      <c r="M17021" s="91"/>
      <c r="R17021"/>
      <c r="S17021"/>
      <c r="T17021"/>
      <c r="U17021"/>
      <c r="V17021"/>
      <c r="W17021"/>
      <c r="X17021"/>
      <c r="Y17021"/>
      <c r="Z17021"/>
      <c r="AA17021"/>
      <c r="AB17021"/>
      <c r="AC17021"/>
    </row>
    <row r="17022" spans="2:29" s="14" customFormat="1" x14ac:dyDescent="0.25">
      <c r="B17022"/>
      <c r="C17022"/>
      <c r="D17022"/>
      <c r="E17022"/>
      <c r="F17022"/>
      <c r="G17022"/>
      <c r="H17022"/>
      <c r="I17022"/>
      <c r="J17022"/>
      <c r="K17022" s="91"/>
      <c r="L17022" s="91"/>
      <c r="M17022" s="91"/>
      <c r="R17022"/>
      <c r="S17022"/>
      <c r="T17022"/>
      <c r="U17022"/>
      <c r="V17022"/>
      <c r="W17022"/>
      <c r="X17022"/>
      <c r="Y17022"/>
      <c r="Z17022"/>
      <c r="AA17022"/>
      <c r="AB17022"/>
      <c r="AC17022"/>
    </row>
    <row r="17023" spans="2:29" s="14" customFormat="1" x14ac:dyDescent="0.25">
      <c r="B17023"/>
      <c r="C17023"/>
      <c r="D17023"/>
      <c r="E17023"/>
      <c r="F17023"/>
      <c r="G17023"/>
      <c r="H17023"/>
      <c r="I17023"/>
      <c r="J17023"/>
      <c r="K17023" s="91"/>
      <c r="L17023" s="91"/>
      <c r="M17023" s="91"/>
      <c r="R17023"/>
      <c r="S17023"/>
      <c r="T17023"/>
      <c r="U17023"/>
      <c r="V17023"/>
      <c r="W17023"/>
      <c r="X17023"/>
      <c r="Y17023"/>
      <c r="Z17023"/>
      <c r="AA17023"/>
      <c r="AB17023"/>
      <c r="AC17023"/>
    </row>
    <row r="17024" spans="2:29" s="14" customFormat="1" x14ac:dyDescent="0.25">
      <c r="B17024"/>
      <c r="C17024"/>
      <c r="D17024"/>
      <c r="E17024"/>
      <c r="F17024"/>
      <c r="G17024"/>
      <c r="H17024"/>
      <c r="I17024"/>
      <c r="J17024"/>
      <c r="K17024" s="91"/>
      <c r="L17024" s="91"/>
      <c r="M17024" s="91"/>
      <c r="R17024"/>
      <c r="S17024"/>
      <c r="T17024"/>
      <c r="U17024"/>
      <c r="V17024"/>
      <c r="W17024"/>
      <c r="X17024"/>
      <c r="Y17024"/>
      <c r="Z17024"/>
      <c r="AA17024"/>
      <c r="AB17024"/>
      <c r="AC17024"/>
    </row>
    <row r="17025" spans="2:29" s="14" customFormat="1" x14ac:dyDescent="0.25">
      <c r="B17025"/>
      <c r="C17025"/>
      <c r="D17025"/>
      <c r="E17025"/>
      <c r="F17025"/>
      <c r="G17025"/>
      <c r="H17025"/>
      <c r="I17025"/>
      <c r="J17025"/>
      <c r="K17025" s="91"/>
      <c r="L17025" s="91"/>
      <c r="M17025" s="91"/>
      <c r="R17025"/>
      <c r="S17025"/>
      <c r="T17025"/>
      <c r="U17025"/>
      <c r="V17025"/>
      <c r="W17025"/>
      <c r="X17025"/>
      <c r="Y17025"/>
      <c r="Z17025"/>
      <c r="AA17025"/>
      <c r="AB17025"/>
      <c r="AC17025"/>
    </row>
    <row r="17026" spans="2:29" s="14" customFormat="1" x14ac:dyDescent="0.25">
      <c r="B17026"/>
      <c r="C17026"/>
      <c r="D17026"/>
      <c r="E17026"/>
      <c r="F17026"/>
      <c r="G17026"/>
      <c r="H17026"/>
      <c r="I17026"/>
      <c r="J17026"/>
      <c r="K17026" s="91"/>
      <c r="L17026" s="91"/>
      <c r="M17026" s="91"/>
      <c r="R17026"/>
      <c r="S17026"/>
      <c r="T17026"/>
      <c r="U17026"/>
      <c r="V17026"/>
      <c r="W17026"/>
      <c r="X17026"/>
      <c r="Y17026"/>
      <c r="Z17026"/>
      <c r="AA17026"/>
      <c r="AB17026"/>
      <c r="AC17026"/>
    </row>
    <row r="17027" spans="2:29" s="14" customFormat="1" x14ac:dyDescent="0.25">
      <c r="B17027"/>
      <c r="C17027"/>
      <c r="D17027"/>
      <c r="E17027"/>
      <c r="F17027"/>
      <c r="G17027"/>
      <c r="H17027"/>
      <c r="I17027"/>
      <c r="J17027"/>
      <c r="K17027" s="91"/>
      <c r="L17027" s="91"/>
      <c r="M17027" s="91"/>
      <c r="R17027"/>
      <c r="S17027"/>
      <c r="T17027"/>
      <c r="U17027"/>
      <c r="V17027"/>
      <c r="W17027"/>
      <c r="X17027"/>
      <c r="Y17027"/>
      <c r="Z17027"/>
      <c r="AA17027"/>
      <c r="AB17027"/>
      <c r="AC17027"/>
    </row>
    <row r="17028" spans="2:29" s="14" customFormat="1" x14ac:dyDescent="0.25">
      <c r="B17028"/>
      <c r="C17028"/>
      <c r="D17028"/>
      <c r="E17028"/>
      <c r="F17028"/>
      <c r="G17028"/>
      <c r="H17028"/>
      <c r="I17028"/>
      <c r="J17028"/>
      <c r="K17028" s="91"/>
      <c r="L17028" s="91"/>
      <c r="M17028" s="91"/>
      <c r="R17028"/>
      <c r="S17028"/>
      <c r="T17028"/>
      <c r="U17028"/>
      <c r="V17028"/>
      <c r="W17028"/>
      <c r="X17028"/>
      <c r="Y17028"/>
      <c r="Z17028"/>
      <c r="AA17028"/>
      <c r="AB17028"/>
      <c r="AC17028"/>
    </row>
    <row r="17029" spans="2:29" s="14" customFormat="1" x14ac:dyDescent="0.25">
      <c r="B17029"/>
      <c r="C17029"/>
      <c r="D17029"/>
      <c r="E17029"/>
      <c r="F17029"/>
      <c r="G17029"/>
      <c r="H17029"/>
      <c r="I17029"/>
      <c r="J17029"/>
      <c r="K17029" s="91"/>
      <c r="L17029" s="91"/>
      <c r="M17029" s="91"/>
      <c r="R17029"/>
      <c r="S17029"/>
      <c r="T17029"/>
      <c r="U17029"/>
      <c r="V17029"/>
      <c r="W17029"/>
      <c r="X17029"/>
      <c r="Y17029"/>
      <c r="Z17029"/>
      <c r="AA17029"/>
      <c r="AB17029"/>
      <c r="AC17029"/>
    </row>
    <row r="17030" spans="2:29" s="14" customFormat="1" x14ac:dyDescent="0.25">
      <c r="B17030"/>
      <c r="C17030"/>
      <c r="D17030"/>
      <c r="E17030"/>
      <c r="F17030"/>
      <c r="G17030"/>
      <c r="H17030"/>
      <c r="I17030"/>
      <c r="J17030"/>
      <c r="K17030" s="91"/>
      <c r="L17030" s="91"/>
      <c r="M17030" s="91"/>
      <c r="R17030"/>
      <c r="S17030"/>
      <c r="T17030"/>
      <c r="U17030"/>
      <c r="V17030"/>
      <c r="W17030"/>
      <c r="X17030"/>
      <c r="Y17030"/>
      <c r="Z17030"/>
      <c r="AA17030"/>
      <c r="AB17030"/>
      <c r="AC17030"/>
    </row>
    <row r="17031" spans="2:29" s="14" customFormat="1" x14ac:dyDescent="0.25">
      <c r="B17031"/>
      <c r="C17031"/>
      <c r="D17031"/>
      <c r="E17031"/>
      <c r="F17031"/>
      <c r="G17031"/>
      <c r="H17031"/>
      <c r="I17031"/>
      <c r="J17031"/>
      <c r="K17031" s="91"/>
      <c r="L17031" s="91"/>
      <c r="M17031" s="91"/>
      <c r="R17031"/>
      <c r="S17031"/>
      <c r="T17031"/>
      <c r="U17031"/>
      <c r="V17031"/>
      <c r="W17031"/>
      <c r="X17031"/>
      <c r="Y17031"/>
      <c r="Z17031"/>
      <c r="AA17031"/>
      <c r="AB17031"/>
      <c r="AC17031"/>
    </row>
    <row r="17032" spans="2:29" s="14" customFormat="1" x14ac:dyDescent="0.25">
      <c r="B17032"/>
      <c r="C17032"/>
      <c r="D17032"/>
      <c r="E17032"/>
      <c r="F17032"/>
      <c r="G17032"/>
      <c r="H17032"/>
      <c r="I17032"/>
      <c r="J17032"/>
      <c r="K17032" s="91"/>
      <c r="L17032" s="91"/>
      <c r="M17032" s="91"/>
      <c r="R17032"/>
      <c r="S17032"/>
      <c r="T17032"/>
      <c r="U17032"/>
      <c r="V17032"/>
      <c r="W17032"/>
      <c r="X17032"/>
      <c r="Y17032"/>
      <c r="Z17032"/>
      <c r="AA17032"/>
      <c r="AB17032"/>
      <c r="AC17032"/>
    </row>
    <row r="17033" spans="2:29" s="14" customFormat="1" x14ac:dyDescent="0.25">
      <c r="B17033"/>
      <c r="C17033"/>
      <c r="D17033"/>
      <c r="E17033"/>
      <c r="F17033"/>
      <c r="G17033"/>
      <c r="H17033"/>
      <c r="I17033"/>
      <c r="J17033"/>
      <c r="K17033" s="91"/>
      <c r="L17033" s="91"/>
      <c r="M17033" s="91"/>
      <c r="R17033"/>
      <c r="S17033"/>
      <c r="T17033"/>
      <c r="U17033"/>
      <c r="V17033"/>
      <c r="W17033"/>
      <c r="X17033"/>
      <c r="Y17033"/>
      <c r="Z17033"/>
      <c r="AA17033"/>
      <c r="AB17033"/>
      <c r="AC17033"/>
    </row>
    <row r="17034" spans="2:29" s="14" customFormat="1" x14ac:dyDescent="0.25">
      <c r="B17034"/>
      <c r="C17034"/>
      <c r="D17034"/>
      <c r="E17034"/>
      <c r="F17034"/>
      <c r="G17034"/>
      <c r="H17034"/>
      <c r="I17034"/>
      <c r="J17034"/>
      <c r="K17034" s="91"/>
      <c r="L17034" s="91"/>
      <c r="M17034" s="91"/>
      <c r="R17034"/>
      <c r="S17034"/>
      <c r="T17034"/>
      <c r="U17034"/>
      <c r="V17034"/>
      <c r="W17034"/>
      <c r="X17034"/>
      <c r="Y17034"/>
      <c r="Z17034"/>
      <c r="AA17034"/>
      <c r="AB17034"/>
      <c r="AC17034"/>
    </row>
    <row r="17035" spans="2:29" s="14" customFormat="1" x14ac:dyDescent="0.25">
      <c r="B17035"/>
      <c r="C17035"/>
      <c r="D17035"/>
      <c r="E17035"/>
      <c r="F17035"/>
      <c r="G17035"/>
      <c r="H17035"/>
      <c r="I17035"/>
      <c r="J17035"/>
      <c r="K17035" s="91"/>
      <c r="L17035" s="91"/>
      <c r="M17035" s="91"/>
      <c r="R17035"/>
      <c r="S17035"/>
      <c r="T17035"/>
      <c r="U17035"/>
      <c r="V17035"/>
      <c r="W17035"/>
      <c r="X17035"/>
      <c r="Y17035"/>
      <c r="Z17035"/>
      <c r="AA17035"/>
      <c r="AB17035"/>
      <c r="AC17035"/>
    </row>
    <row r="17036" spans="2:29" s="14" customFormat="1" x14ac:dyDescent="0.25">
      <c r="B17036"/>
      <c r="C17036"/>
      <c r="D17036"/>
      <c r="E17036"/>
      <c r="F17036"/>
      <c r="G17036"/>
      <c r="H17036"/>
      <c r="I17036"/>
      <c r="J17036"/>
      <c r="K17036" s="91"/>
      <c r="L17036" s="91"/>
      <c r="M17036" s="91"/>
      <c r="R17036"/>
      <c r="S17036"/>
      <c r="T17036"/>
      <c r="U17036"/>
      <c r="V17036"/>
      <c r="W17036"/>
      <c r="X17036"/>
      <c r="Y17036"/>
      <c r="Z17036"/>
      <c r="AA17036"/>
      <c r="AB17036"/>
      <c r="AC17036"/>
    </row>
    <row r="17037" spans="2:29" s="14" customFormat="1" x14ac:dyDescent="0.25">
      <c r="B17037"/>
      <c r="C17037"/>
      <c r="D17037"/>
      <c r="E17037"/>
      <c r="F17037"/>
      <c r="G17037"/>
      <c r="H17037"/>
      <c r="I17037"/>
      <c r="J17037"/>
      <c r="K17037" s="91"/>
      <c r="L17037" s="91"/>
      <c r="M17037" s="91"/>
      <c r="R17037"/>
      <c r="S17037"/>
      <c r="T17037"/>
      <c r="U17037"/>
      <c r="V17037"/>
      <c r="W17037"/>
      <c r="X17037"/>
      <c r="Y17037"/>
      <c r="Z17037"/>
      <c r="AA17037"/>
      <c r="AB17037"/>
      <c r="AC17037"/>
    </row>
    <row r="17038" spans="2:29" s="14" customFormat="1" x14ac:dyDescent="0.25">
      <c r="B17038"/>
      <c r="C17038"/>
      <c r="D17038"/>
      <c r="E17038"/>
      <c r="F17038"/>
      <c r="G17038"/>
      <c r="H17038"/>
      <c r="I17038"/>
      <c r="J17038"/>
      <c r="K17038" s="91"/>
      <c r="L17038" s="91"/>
      <c r="M17038" s="91"/>
      <c r="R17038"/>
      <c r="S17038"/>
      <c r="T17038"/>
      <c r="U17038"/>
      <c r="V17038"/>
      <c r="W17038"/>
      <c r="X17038"/>
      <c r="Y17038"/>
      <c r="Z17038"/>
      <c r="AA17038"/>
      <c r="AB17038"/>
      <c r="AC17038"/>
    </row>
    <row r="17039" spans="2:29" s="14" customFormat="1" x14ac:dyDescent="0.25">
      <c r="B17039"/>
      <c r="C17039"/>
      <c r="D17039"/>
      <c r="E17039"/>
      <c r="F17039"/>
      <c r="G17039"/>
      <c r="H17039"/>
      <c r="I17039"/>
      <c r="J17039"/>
      <c r="K17039" s="91"/>
      <c r="L17039" s="91"/>
      <c r="M17039" s="91"/>
      <c r="R17039"/>
      <c r="S17039"/>
      <c r="T17039"/>
      <c r="U17039"/>
      <c r="V17039"/>
      <c r="W17039"/>
      <c r="X17039"/>
      <c r="Y17039"/>
      <c r="Z17039"/>
      <c r="AA17039"/>
      <c r="AB17039"/>
      <c r="AC17039"/>
    </row>
    <row r="17040" spans="2:29" s="14" customFormat="1" x14ac:dyDescent="0.25">
      <c r="B17040"/>
      <c r="C17040"/>
      <c r="D17040"/>
      <c r="E17040"/>
      <c r="F17040"/>
      <c r="G17040"/>
      <c r="H17040"/>
      <c r="I17040"/>
      <c r="J17040"/>
      <c r="K17040" s="91"/>
      <c r="L17040" s="91"/>
      <c r="M17040" s="91"/>
      <c r="R17040"/>
      <c r="S17040"/>
      <c r="T17040"/>
      <c r="U17040"/>
      <c r="V17040"/>
      <c r="W17040"/>
      <c r="X17040"/>
      <c r="Y17040"/>
      <c r="Z17040"/>
      <c r="AA17040"/>
      <c r="AB17040"/>
      <c r="AC17040"/>
    </row>
    <row r="17041" spans="2:29" s="14" customFormat="1" x14ac:dyDescent="0.25">
      <c r="B17041"/>
      <c r="C17041"/>
      <c r="D17041"/>
      <c r="E17041"/>
      <c r="F17041"/>
      <c r="G17041"/>
      <c r="H17041"/>
      <c r="I17041"/>
      <c r="J17041"/>
      <c r="K17041" s="91"/>
      <c r="L17041" s="91"/>
      <c r="M17041" s="91"/>
      <c r="R17041"/>
      <c r="S17041"/>
      <c r="T17041"/>
      <c r="U17041"/>
      <c r="V17041"/>
      <c r="W17041"/>
      <c r="X17041"/>
      <c r="Y17041"/>
      <c r="Z17041"/>
      <c r="AA17041"/>
      <c r="AB17041"/>
      <c r="AC17041"/>
    </row>
    <row r="17042" spans="2:29" s="14" customFormat="1" x14ac:dyDescent="0.25">
      <c r="B17042"/>
      <c r="C17042"/>
      <c r="D17042"/>
      <c r="E17042"/>
      <c r="F17042"/>
      <c r="G17042"/>
      <c r="H17042"/>
      <c r="I17042"/>
      <c r="J17042"/>
      <c r="K17042" s="91"/>
      <c r="L17042" s="91"/>
      <c r="M17042" s="91"/>
      <c r="R17042"/>
      <c r="S17042"/>
      <c r="T17042"/>
      <c r="U17042"/>
      <c r="V17042"/>
      <c r="W17042"/>
      <c r="X17042"/>
      <c r="Y17042"/>
      <c r="Z17042"/>
      <c r="AA17042"/>
      <c r="AB17042"/>
      <c r="AC17042"/>
    </row>
    <row r="17043" spans="2:29" s="14" customFormat="1" x14ac:dyDescent="0.25">
      <c r="B17043"/>
      <c r="C17043"/>
      <c r="D17043"/>
      <c r="E17043"/>
      <c r="F17043"/>
      <c r="G17043"/>
      <c r="H17043"/>
      <c r="I17043"/>
      <c r="J17043"/>
      <c r="K17043" s="91"/>
      <c r="L17043" s="91"/>
      <c r="M17043" s="91"/>
      <c r="R17043"/>
      <c r="S17043"/>
      <c r="T17043"/>
      <c r="U17043"/>
      <c r="V17043"/>
      <c r="W17043"/>
      <c r="X17043"/>
      <c r="Y17043"/>
      <c r="Z17043"/>
      <c r="AA17043"/>
      <c r="AB17043"/>
      <c r="AC17043"/>
    </row>
    <row r="17044" spans="2:29" s="14" customFormat="1" x14ac:dyDescent="0.25">
      <c r="B17044"/>
      <c r="C17044"/>
      <c r="D17044"/>
      <c r="E17044"/>
      <c r="F17044"/>
      <c r="G17044"/>
      <c r="H17044"/>
      <c r="I17044"/>
      <c r="J17044"/>
      <c r="K17044" s="91"/>
      <c r="L17044" s="91"/>
      <c r="M17044" s="91"/>
      <c r="R17044"/>
      <c r="S17044"/>
      <c r="T17044"/>
      <c r="U17044"/>
      <c r="V17044"/>
      <c r="W17044"/>
      <c r="X17044"/>
      <c r="Y17044"/>
      <c r="Z17044"/>
      <c r="AA17044"/>
      <c r="AB17044"/>
      <c r="AC17044"/>
    </row>
    <row r="17045" spans="2:29" s="14" customFormat="1" x14ac:dyDescent="0.25">
      <c r="B17045"/>
      <c r="C17045"/>
      <c r="D17045"/>
      <c r="E17045"/>
      <c r="F17045"/>
      <c r="G17045"/>
      <c r="H17045"/>
      <c r="I17045"/>
      <c r="J17045"/>
      <c r="K17045" s="91"/>
      <c r="L17045" s="91"/>
      <c r="M17045" s="91"/>
      <c r="R17045"/>
      <c r="S17045"/>
      <c r="T17045"/>
      <c r="U17045"/>
      <c r="V17045"/>
      <c r="W17045"/>
      <c r="X17045"/>
      <c r="Y17045"/>
      <c r="Z17045"/>
      <c r="AA17045"/>
      <c r="AB17045"/>
      <c r="AC17045"/>
    </row>
    <row r="17046" spans="2:29" s="14" customFormat="1" x14ac:dyDescent="0.25">
      <c r="B17046"/>
      <c r="C17046"/>
      <c r="D17046"/>
      <c r="E17046"/>
      <c r="F17046"/>
      <c r="G17046"/>
      <c r="H17046"/>
      <c r="I17046"/>
      <c r="J17046"/>
      <c r="K17046" s="91"/>
      <c r="L17046" s="91"/>
      <c r="M17046" s="91"/>
      <c r="R17046"/>
      <c r="S17046"/>
      <c r="T17046"/>
      <c r="U17046"/>
      <c r="V17046"/>
      <c r="W17046"/>
      <c r="X17046"/>
      <c r="Y17046"/>
      <c r="Z17046"/>
      <c r="AA17046"/>
      <c r="AB17046"/>
      <c r="AC17046"/>
    </row>
    <row r="17047" spans="2:29" s="14" customFormat="1" x14ac:dyDescent="0.25">
      <c r="B17047"/>
      <c r="C17047"/>
      <c r="D17047"/>
      <c r="E17047"/>
      <c r="F17047"/>
      <c r="G17047"/>
      <c r="H17047"/>
      <c r="I17047"/>
      <c r="J17047"/>
      <c r="K17047" s="91"/>
      <c r="L17047" s="91"/>
      <c r="M17047" s="91"/>
      <c r="R17047"/>
      <c r="S17047"/>
      <c r="T17047"/>
      <c r="U17047"/>
      <c r="V17047"/>
      <c r="W17047"/>
      <c r="X17047"/>
      <c r="Y17047"/>
      <c r="Z17047"/>
      <c r="AA17047"/>
      <c r="AB17047"/>
      <c r="AC17047"/>
    </row>
    <row r="17048" spans="2:29" s="14" customFormat="1" x14ac:dyDescent="0.25">
      <c r="B17048"/>
      <c r="C17048"/>
      <c r="D17048"/>
      <c r="E17048"/>
      <c r="F17048"/>
      <c r="G17048"/>
      <c r="H17048"/>
      <c r="I17048"/>
      <c r="J17048"/>
      <c r="K17048" s="91"/>
      <c r="L17048" s="91"/>
      <c r="M17048" s="91"/>
      <c r="R17048"/>
      <c r="S17048"/>
      <c r="T17048"/>
      <c r="U17048"/>
      <c r="V17048"/>
      <c r="W17048"/>
      <c r="X17048"/>
      <c r="Y17048"/>
      <c r="Z17048"/>
      <c r="AA17048"/>
      <c r="AB17048"/>
      <c r="AC17048"/>
    </row>
    <row r="17049" spans="2:29" s="14" customFormat="1" x14ac:dyDescent="0.25">
      <c r="B17049"/>
      <c r="C17049"/>
      <c r="D17049"/>
      <c r="E17049"/>
      <c r="F17049"/>
      <c r="G17049"/>
      <c r="H17049"/>
      <c r="I17049"/>
      <c r="J17049"/>
      <c r="K17049" s="91"/>
      <c r="L17049" s="91"/>
      <c r="M17049" s="91"/>
      <c r="R17049"/>
      <c r="S17049"/>
      <c r="T17049"/>
      <c r="U17049"/>
      <c r="V17049"/>
      <c r="W17049"/>
      <c r="X17049"/>
      <c r="Y17049"/>
      <c r="Z17049"/>
      <c r="AA17049"/>
      <c r="AB17049"/>
      <c r="AC17049"/>
    </row>
    <row r="17050" spans="2:29" s="14" customFormat="1" x14ac:dyDescent="0.25">
      <c r="B17050"/>
      <c r="C17050"/>
      <c r="D17050"/>
      <c r="E17050"/>
      <c r="F17050"/>
      <c r="G17050"/>
      <c r="H17050"/>
      <c r="I17050"/>
      <c r="J17050"/>
      <c r="K17050" s="91"/>
      <c r="L17050" s="91"/>
      <c r="M17050" s="91"/>
      <c r="R17050"/>
      <c r="S17050"/>
      <c r="T17050"/>
      <c r="U17050"/>
      <c r="V17050"/>
      <c r="W17050"/>
      <c r="X17050"/>
      <c r="Y17050"/>
      <c r="Z17050"/>
      <c r="AA17050"/>
      <c r="AB17050"/>
      <c r="AC17050"/>
    </row>
    <row r="17051" spans="2:29" s="14" customFormat="1" x14ac:dyDescent="0.25">
      <c r="B17051"/>
      <c r="C17051"/>
      <c r="D17051"/>
      <c r="E17051"/>
      <c r="F17051"/>
      <c r="G17051"/>
      <c r="H17051"/>
      <c r="I17051"/>
      <c r="J17051"/>
      <c r="K17051" s="91"/>
      <c r="L17051" s="91"/>
      <c r="M17051" s="91"/>
      <c r="R17051"/>
      <c r="S17051"/>
      <c r="T17051"/>
      <c r="U17051"/>
      <c r="V17051"/>
      <c r="W17051"/>
      <c r="X17051"/>
      <c r="Y17051"/>
      <c r="Z17051"/>
      <c r="AA17051"/>
      <c r="AB17051"/>
      <c r="AC17051"/>
    </row>
    <row r="17052" spans="2:29" s="14" customFormat="1" x14ac:dyDescent="0.25">
      <c r="B17052"/>
      <c r="C17052"/>
      <c r="D17052"/>
      <c r="E17052"/>
      <c r="F17052"/>
      <c r="G17052"/>
      <c r="H17052"/>
      <c r="I17052"/>
      <c r="J17052"/>
      <c r="K17052" s="91"/>
      <c r="L17052" s="91"/>
      <c r="M17052" s="91"/>
      <c r="R17052"/>
      <c r="S17052"/>
      <c r="T17052"/>
      <c r="U17052"/>
      <c r="V17052"/>
      <c r="W17052"/>
      <c r="X17052"/>
      <c r="Y17052"/>
      <c r="Z17052"/>
      <c r="AA17052"/>
      <c r="AB17052"/>
      <c r="AC17052"/>
    </row>
    <row r="17053" spans="2:29" s="14" customFormat="1" x14ac:dyDescent="0.25">
      <c r="B17053"/>
      <c r="C17053"/>
      <c r="D17053"/>
      <c r="E17053"/>
      <c r="F17053"/>
      <c r="G17053"/>
      <c r="H17053"/>
      <c r="I17053"/>
      <c r="J17053"/>
      <c r="K17053" s="91"/>
      <c r="L17053" s="91"/>
      <c r="M17053" s="91"/>
      <c r="R17053"/>
      <c r="S17053"/>
      <c r="T17053"/>
      <c r="U17053"/>
      <c r="V17053"/>
      <c r="W17053"/>
      <c r="X17053"/>
      <c r="Y17053"/>
      <c r="Z17053"/>
      <c r="AA17053"/>
      <c r="AB17053"/>
      <c r="AC17053"/>
    </row>
    <row r="17054" spans="2:29" s="14" customFormat="1" x14ac:dyDescent="0.25">
      <c r="B17054"/>
      <c r="C17054"/>
      <c r="D17054"/>
      <c r="E17054"/>
      <c r="F17054"/>
      <c r="G17054"/>
      <c r="H17054"/>
      <c r="I17054"/>
      <c r="J17054"/>
      <c r="K17054" s="91"/>
      <c r="L17054" s="91"/>
      <c r="M17054" s="91"/>
      <c r="R17054"/>
      <c r="S17054"/>
      <c r="T17054"/>
      <c r="U17054"/>
      <c r="V17054"/>
      <c r="W17054"/>
      <c r="X17054"/>
      <c r="Y17054"/>
      <c r="Z17054"/>
      <c r="AA17054"/>
      <c r="AB17054"/>
      <c r="AC17054"/>
    </row>
    <row r="17055" spans="2:29" s="14" customFormat="1" x14ac:dyDescent="0.25">
      <c r="B17055"/>
      <c r="C17055"/>
      <c r="D17055"/>
      <c r="E17055"/>
      <c r="F17055"/>
      <c r="G17055"/>
      <c r="H17055"/>
      <c r="I17055"/>
      <c r="J17055"/>
      <c r="K17055" s="91"/>
      <c r="L17055" s="91"/>
      <c r="M17055" s="91"/>
      <c r="R17055"/>
      <c r="S17055"/>
      <c r="T17055"/>
      <c r="U17055"/>
      <c r="V17055"/>
      <c r="W17055"/>
      <c r="X17055"/>
      <c r="Y17055"/>
      <c r="Z17055"/>
      <c r="AA17055"/>
      <c r="AB17055"/>
      <c r="AC17055"/>
    </row>
    <row r="17056" spans="2:29" s="14" customFormat="1" x14ac:dyDescent="0.25">
      <c r="B17056"/>
      <c r="C17056"/>
      <c r="D17056"/>
      <c r="E17056"/>
      <c r="F17056"/>
      <c r="G17056"/>
      <c r="H17056"/>
      <c r="I17056"/>
      <c r="J17056"/>
      <c r="K17056" s="91"/>
      <c r="L17056" s="91"/>
      <c r="M17056" s="91"/>
      <c r="R17056"/>
      <c r="S17056"/>
      <c r="T17056"/>
      <c r="U17056"/>
      <c r="V17056"/>
      <c r="W17056"/>
      <c r="X17056"/>
      <c r="Y17056"/>
      <c r="Z17056"/>
      <c r="AA17056"/>
      <c r="AB17056"/>
      <c r="AC17056"/>
    </row>
    <row r="17057" spans="2:29" s="14" customFormat="1" x14ac:dyDescent="0.25">
      <c r="B17057"/>
      <c r="C17057"/>
      <c r="D17057"/>
      <c r="E17057"/>
      <c r="F17057"/>
      <c r="G17057"/>
      <c r="H17057"/>
      <c r="I17057"/>
      <c r="J17057"/>
      <c r="K17057" s="91"/>
      <c r="L17057" s="91"/>
      <c r="M17057" s="91"/>
      <c r="R17057"/>
      <c r="S17057"/>
      <c r="T17057"/>
      <c r="U17057"/>
      <c r="V17057"/>
      <c r="W17057"/>
      <c r="X17057"/>
      <c r="Y17057"/>
      <c r="Z17057"/>
      <c r="AA17057"/>
      <c r="AB17057"/>
      <c r="AC17057"/>
    </row>
    <row r="17058" spans="2:29" s="14" customFormat="1" x14ac:dyDescent="0.25">
      <c r="B17058"/>
      <c r="C17058"/>
      <c r="D17058"/>
      <c r="E17058"/>
      <c r="F17058"/>
      <c r="G17058"/>
      <c r="H17058"/>
      <c r="I17058"/>
      <c r="J17058"/>
      <c r="K17058" s="91"/>
      <c r="L17058" s="91"/>
      <c r="M17058" s="91"/>
      <c r="R17058"/>
      <c r="S17058"/>
      <c r="T17058"/>
      <c r="U17058"/>
      <c r="V17058"/>
      <c r="W17058"/>
      <c r="X17058"/>
      <c r="Y17058"/>
      <c r="Z17058"/>
      <c r="AA17058"/>
      <c r="AB17058"/>
      <c r="AC17058"/>
    </row>
    <row r="17059" spans="2:29" s="14" customFormat="1" x14ac:dyDescent="0.25">
      <c r="B17059"/>
      <c r="C17059"/>
      <c r="D17059"/>
      <c r="E17059"/>
      <c r="F17059"/>
      <c r="G17059"/>
      <c r="H17059"/>
      <c r="I17059"/>
      <c r="J17059"/>
      <c r="K17059" s="91"/>
      <c r="L17059" s="91"/>
      <c r="M17059" s="91"/>
      <c r="R17059"/>
      <c r="S17059"/>
      <c r="T17059"/>
      <c r="U17059"/>
      <c r="V17059"/>
      <c r="W17059"/>
      <c r="X17059"/>
      <c r="Y17059"/>
      <c r="Z17059"/>
      <c r="AA17059"/>
      <c r="AB17059"/>
      <c r="AC17059"/>
    </row>
    <row r="17060" spans="2:29" s="14" customFormat="1" x14ac:dyDescent="0.25">
      <c r="B17060"/>
      <c r="C17060"/>
      <c r="D17060"/>
      <c r="E17060"/>
      <c r="F17060"/>
      <c r="G17060"/>
      <c r="H17060"/>
      <c r="I17060"/>
      <c r="J17060"/>
      <c r="K17060" s="91"/>
      <c r="L17060" s="91"/>
      <c r="M17060" s="91"/>
      <c r="R17060"/>
      <c r="S17060"/>
      <c r="T17060"/>
      <c r="U17060"/>
      <c r="V17060"/>
      <c r="W17060"/>
      <c r="X17060"/>
      <c r="Y17060"/>
      <c r="Z17060"/>
      <c r="AA17060"/>
      <c r="AB17060"/>
      <c r="AC17060"/>
    </row>
    <row r="17061" spans="2:29" s="14" customFormat="1" x14ac:dyDescent="0.25">
      <c r="B17061"/>
      <c r="C17061"/>
      <c r="D17061"/>
      <c r="E17061"/>
      <c r="F17061"/>
      <c r="G17061"/>
      <c r="H17061"/>
      <c r="I17061"/>
      <c r="J17061"/>
      <c r="K17061" s="91"/>
      <c r="L17061" s="91"/>
      <c r="M17061" s="91"/>
      <c r="R17061"/>
      <c r="S17061"/>
      <c r="T17061"/>
      <c r="U17061"/>
      <c r="V17061"/>
      <c r="W17061"/>
      <c r="X17061"/>
      <c r="Y17061"/>
      <c r="Z17061"/>
      <c r="AA17061"/>
      <c r="AB17061"/>
      <c r="AC17061"/>
    </row>
    <row r="17062" spans="2:29" s="14" customFormat="1" x14ac:dyDescent="0.25">
      <c r="B17062"/>
      <c r="C17062"/>
      <c r="D17062"/>
      <c r="E17062"/>
      <c r="F17062"/>
      <c r="G17062"/>
      <c r="H17062"/>
      <c r="I17062"/>
      <c r="J17062"/>
      <c r="K17062" s="91"/>
      <c r="L17062" s="91"/>
      <c r="M17062" s="91"/>
      <c r="R17062"/>
      <c r="S17062"/>
      <c r="T17062"/>
      <c r="U17062"/>
      <c r="V17062"/>
      <c r="W17062"/>
      <c r="X17062"/>
      <c r="Y17062"/>
      <c r="Z17062"/>
      <c r="AA17062"/>
      <c r="AB17062"/>
      <c r="AC17062"/>
    </row>
    <row r="17063" spans="2:29" s="14" customFormat="1" x14ac:dyDescent="0.25">
      <c r="B17063"/>
      <c r="C17063"/>
      <c r="D17063"/>
      <c r="E17063"/>
      <c r="F17063"/>
      <c r="G17063"/>
      <c r="H17063"/>
      <c r="I17063"/>
      <c r="J17063"/>
      <c r="K17063" s="91"/>
      <c r="L17063" s="91"/>
      <c r="M17063" s="91"/>
      <c r="R17063"/>
      <c r="S17063"/>
      <c r="T17063"/>
      <c r="U17063"/>
      <c r="V17063"/>
      <c r="W17063"/>
      <c r="X17063"/>
      <c r="Y17063"/>
      <c r="Z17063"/>
      <c r="AA17063"/>
      <c r="AB17063"/>
      <c r="AC17063"/>
    </row>
    <row r="17064" spans="2:29" s="14" customFormat="1" x14ac:dyDescent="0.25">
      <c r="B17064"/>
      <c r="C17064"/>
      <c r="D17064"/>
      <c r="E17064"/>
      <c r="F17064"/>
      <c r="G17064"/>
      <c r="H17064"/>
      <c r="I17064"/>
      <c r="J17064"/>
      <c r="K17064" s="91"/>
      <c r="L17064" s="91"/>
      <c r="M17064" s="91"/>
      <c r="R17064"/>
      <c r="S17064"/>
      <c r="T17064"/>
      <c r="U17064"/>
      <c r="V17064"/>
      <c r="W17064"/>
      <c r="X17064"/>
      <c r="Y17064"/>
      <c r="Z17064"/>
      <c r="AA17064"/>
      <c r="AB17064"/>
      <c r="AC17064"/>
    </row>
    <row r="17065" spans="2:29" s="14" customFormat="1" x14ac:dyDescent="0.25">
      <c r="B17065"/>
      <c r="C17065"/>
      <c r="D17065"/>
      <c r="E17065"/>
      <c r="F17065"/>
      <c r="G17065"/>
      <c r="H17065"/>
      <c r="I17065"/>
      <c r="J17065"/>
      <c r="K17065" s="91"/>
      <c r="L17065" s="91"/>
      <c r="M17065" s="91"/>
      <c r="R17065"/>
      <c r="S17065"/>
      <c r="T17065"/>
      <c r="U17065"/>
      <c r="V17065"/>
      <c r="W17065"/>
      <c r="X17065"/>
      <c r="Y17065"/>
      <c r="Z17065"/>
      <c r="AA17065"/>
      <c r="AB17065"/>
      <c r="AC17065"/>
    </row>
    <row r="17066" spans="2:29" s="14" customFormat="1" x14ac:dyDescent="0.25">
      <c r="B17066"/>
      <c r="C17066"/>
      <c r="D17066"/>
      <c r="E17066"/>
      <c r="F17066"/>
      <c r="G17066"/>
      <c r="H17066"/>
      <c r="I17066"/>
      <c r="J17066"/>
      <c r="K17066" s="91"/>
      <c r="L17066" s="91"/>
      <c r="M17066" s="91"/>
      <c r="R17066"/>
      <c r="S17066"/>
      <c r="T17066"/>
      <c r="U17066"/>
      <c r="V17066"/>
      <c r="W17066"/>
      <c r="X17066"/>
      <c r="Y17066"/>
      <c r="Z17066"/>
      <c r="AA17066"/>
      <c r="AB17066"/>
      <c r="AC17066"/>
    </row>
    <row r="17067" spans="2:29" s="14" customFormat="1" x14ac:dyDescent="0.25">
      <c r="B17067"/>
      <c r="C17067"/>
      <c r="D17067"/>
      <c r="E17067"/>
      <c r="F17067"/>
      <c r="G17067"/>
      <c r="H17067"/>
      <c r="I17067"/>
      <c r="J17067"/>
      <c r="K17067" s="91"/>
      <c r="L17067" s="91"/>
      <c r="M17067" s="91"/>
      <c r="R17067"/>
      <c r="S17067"/>
      <c r="T17067"/>
      <c r="U17067"/>
      <c r="V17067"/>
      <c r="W17067"/>
      <c r="X17067"/>
      <c r="Y17067"/>
      <c r="Z17067"/>
      <c r="AA17067"/>
      <c r="AB17067"/>
      <c r="AC17067"/>
    </row>
    <row r="17068" spans="2:29" s="14" customFormat="1" x14ac:dyDescent="0.25">
      <c r="B17068"/>
      <c r="C17068"/>
      <c r="D17068"/>
      <c r="E17068"/>
      <c r="F17068"/>
      <c r="G17068"/>
      <c r="H17068"/>
      <c r="I17068"/>
      <c r="J17068"/>
      <c r="K17068" s="91"/>
      <c r="L17068" s="91"/>
      <c r="M17068" s="91"/>
      <c r="R17068"/>
      <c r="S17068"/>
      <c r="T17068"/>
      <c r="U17068"/>
      <c r="V17068"/>
      <c r="W17068"/>
      <c r="X17068"/>
      <c r="Y17068"/>
      <c r="Z17068"/>
      <c r="AA17068"/>
      <c r="AB17068"/>
      <c r="AC17068"/>
    </row>
    <row r="17069" spans="2:29" s="14" customFormat="1" x14ac:dyDescent="0.25">
      <c r="B17069"/>
      <c r="C17069"/>
      <c r="D17069"/>
      <c r="E17069"/>
      <c r="F17069"/>
      <c r="G17069"/>
      <c r="H17069"/>
      <c r="I17069"/>
      <c r="J17069"/>
      <c r="K17069" s="91"/>
      <c r="L17069" s="91"/>
      <c r="M17069" s="91"/>
      <c r="R17069"/>
      <c r="S17069"/>
      <c r="T17069"/>
      <c r="U17069"/>
      <c r="V17069"/>
      <c r="W17069"/>
      <c r="X17069"/>
      <c r="Y17069"/>
      <c r="Z17069"/>
      <c r="AA17069"/>
      <c r="AB17069"/>
      <c r="AC17069"/>
    </row>
    <row r="17070" spans="2:29" s="14" customFormat="1" x14ac:dyDescent="0.25">
      <c r="B17070"/>
      <c r="C17070"/>
      <c r="D17070"/>
      <c r="E17070"/>
      <c r="F17070"/>
      <c r="G17070"/>
      <c r="H17070"/>
      <c r="I17070"/>
      <c r="J17070"/>
      <c r="K17070" s="91"/>
      <c r="L17070" s="91"/>
      <c r="M17070" s="91"/>
      <c r="R17070"/>
      <c r="S17070"/>
      <c r="T17070"/>
      <c r="U17070"/>
      <c r="V17070"/>
      <c r="W17070"/>
      <c r="X17070"/>
      <c r="Y17070"/>
      <c r="Z17070"/>
      <c r="AA17070"/>
      <c r="AB17070"/>
      <c r="AC17070"/>
    </row>
    <row r="17071" spans="2:29" s="14" customFormat="1" x14ac:dyDescent="0.25">
      <c r="B17071"/>
      <c r="C17071"/>
      <c r="D17071"/>
      <c r="E17071"/>
      <c r="F17071"/>
      <c r="G17071"/>
      <c r="H17071"/>
      <c r="I17071"/>
      <c r="J17071"/>
      <c r="K17071" s="91"/>
      <c r="L17071" s="91"/>
      <c r="M17071" s="91"/>
      <c r="R17071"/>
      <c r="S17071"/>
      <c r="T17071"/>
      <c r="U17071"/>
      <c r="V17071"/>
      <c r="W17071"/>
      <c r="X17071"/>
      <c r="Y17071"/>
      <c r="Z17071"/>
      <c r="AA17071"/>
      <c r="AB17071"/>
      <c r="AC17071"/>
    </row>
    <row r="17072" spans="2:29" s="14" customFormat="1" x14ac:dyDescent="0.25">
      <c r="B17072"/>
      <c r="C17072"/>
      <c r="D17072"/>
      <c r="E17072"/>
      <c r="F17072"/>
      <c r="G17072"/>
      <c r="H17072"/>
      <c r="I17072"/>
      <c r="J17072"/>
      <c r="K17072" s="91"/>
      <c r="L17072" s="91"/>
      <c r="M17072" s="91"/>
      <c r="R17072"/>
      <c r="S17072"/>
      <c r="T17072"/>
      <c r="U17072"/>
      <c r="V17072"/>
      <c r="W17072"/>
      <c r="X17072"/>
      <c r="Y17072"/>
      <c r="Z17072"/>
      <c r="AA17072"/>
      <c r="AB17072"/>
      <c r="AC17072"/>
    </row>
    <row r="17073" spans="2:29" s="14" customFormat="1" x14ac:dyDescent="0.25">
      <c r="B17073"/>
      <c r="C17073"/>
      <c r="D17073"/>
      <c r="E17073"/>
      <c r="F17073"/>
      <c r="G17073"/>
      <c r="H17073"/>
      <c r="I17073"/>
      <c r="J17073"/>
      <c r="K17073" s="91"/>
      <c r="L17073" s="91"/>
      <c r="M17073" s="91"/>
      <c r="R17073"/>
      <c r="S17073"/>
      <c r="T17073"/>
      <c r="U17073"/>
      <c r="V17073"/>
      <c r="W17073"/>
      <c r="X17073"/>
      <c r="Y17073"/>
      <c r="Z17073"/>
      <c r="AA17073"/>
      <c r="AB17073"/>
      <c r="AC17073"/>
    </row>
    <row r="17074" spans="2:29" s="14" customFormat="1" x14ac:dyDescent="0.25">
      <c r="B17074"/>
      <c r="C17074"/>
      <c r="D17074"/>
      <c r="E17074"/>
      <c r="F17074"/>
      <c r="G17074"/>
      <c r="H17074"/>
      <c r="I17074"/>
      <c r="J17074"/>
      <c r="K17074" s="91"/>
      <c r="L17074" s="91"/>
      <c r="M17074" s="91"/>
      <c r="R17074"/>
      <c r="S17074"/>
      <c r="T17074"/>
      <c r="U17074"/>
      <c r="V17074"/>
      <c r="W17074"/>
      <c r="X17074"/>
      <c r="Y17074"/>
      <c r="Z17074"/>
      <c r="AA17074"/>
      <c r="AB17074"/>
      <c r="AC17074"/>
    </row>
    <row r="17075" spans="2:29" s="14" customFormat="1" x14ac:dyDescent="0.25">
      <c r="B17075"/>
      <c r="C17075"/>
      <c r="D17075"/>
      <c r="E17075"/>
      <c r="F17075"/>
      <c r="G17075"/>
      <c r="H17075"/>
      <c r="I17075"/>
      <c r="J17075"/>
      <c r="K17075" s="91"/>
      <c r="L17075" s="91"/>
      <c r="M17075" s="91"/>
      <c r="R17075"/>
      <c r="S17075"/>
      <c r="T17075"/>
      <c r="U17075"/>
      <c r="V17075"/>
      <c r="W17075"/>
      <c r="X17075"/>
      <c r="Y17075"/>
      <c r="Z17075"/>
      <c r="AA17075"/>
      <c r="AB17075"/>
      <c r="AC17075"/>
    </row>
    <row r="17076" spans="2:29" s="14" customFormat="1" x14ac:dyDescent="0.25">
      <c r="B17076"/>
      <c r="C17076"/>
      <c r="D17076"/>
      <c r="E17076"/>
      <c r="F17076"/>
      <c r="G17076"/>
      <c r="H17076"/>
      <c r="I17076"/>
      <c r="J17076"/>
      <c r="K17076" s="91"/>
      <c r="L17076" s="91"/>
      <c r="M17076" s="91"/>
      <c r="R17076"/>
      <c r="S17076"/>
      <c r="T17076"/>
      <c r="U17076"/>
      <c r="V17076"/>
      <c r="W17076"/>
      <c r="X17076"/>
      <c r="Y17076"/>
      <c r="Z17076"/>
      <c r="AA17076"/>
      <c r="AB17076"/>
      <c r="AC17076"/>
    </row>
    <row r="17077" spans="2:29" s="14" customFormat="1" x14ac:dyDescent="0.25">
      <c r="B17077"/>
      <c r="C17077"/>
      <c r="D17077"/>
      <c r="E17077"/>
      <c r="F17077"/>
      <c r="G17077"/>
      <c r="H17077"/>
      <c r="I17077"/>
      <c r="J17077"/>
      <c r="K17077" s="91"/>
      <c r="L17077" s="91"/>
      <c r="M17077" s="91"/>
      <c r="R17077"/>
      <c r="S17077"/>
      <c r="T17077"/>
      <c r="U17077"/>
      <c r="V17077"/>
      <c r="W17077"/>
      <c r="X17077"/>
      <c r="Y17077"/>
      <c r="Z17077"/>
      <c r="AA17077"/>
      <c r="AB17077"/>
      <c r="AC17077"/>
    </row>
    <row r="17078" spans="2:29" s="14" customFormat="1" x14ac:dyDescent="0.25">
      <c r="B17078"/>
      <c r="C17078"/>
      <c r="D17078"/>
      <c r="E17078"/>
      <c r="F17078"/>
      <c r="G17078"/>
      <c r="H17078"/>
      <c r="I17078"/>
      <c r="J17078"/>
      <c r="K17078" s="91"/>
      <c r="L17078" s="91"/>
      <c r="M17078" s="91"/>
      <c r="R17078"/>
      <c r="S17078"/>
      <c r="T17078"/>
      <c r="U17078"/>
      <c r="V17078"/>
      <c r="W17078"/>
      <c r="X17078"/>
      <c r="Y17078"/>
      <c r="Z17078"/>
      <c r="AA17078"/>
      <c r="AB17078"/>
      <c r="AC17078"/>
    </row>
    <row r="17079" spans="2:29" s="14" customFormat="1" x14ac:dyDescent="0.25">
      <c r="B17079"/>
      <c r="C17079"/>
      <c r="D17079"/>
      <c r="E17079"/>
      <c r="F17079"/>
      <c r="G17079"/>
      <c r="H17079"/>
      <c r="I17079"/>
      <c r="J17079"/>
      <c r="K17079" s="91"/>
      <c r="L17079" s="91"/>
      <c r="M17079" s="91"/>
      <c r="R17079"/>
      <c r="S17079"/>
      <c r="T17079"/>
      <c r="U17079"/>
      <c r="V17079"/>
      <c r="W17079"/>
      <c r="X17079"/>
      <c r="Y17079"/>
      <c r="Z17079"/>
      <c r="AA17079"/>
      <c r="AB17079"/>
      <c r="AC17079"/>
    </row>
    <row r="17080" spans="2:29" s="14" customFormat="1" x14ac:dyDescent="0.25">
      <c r="B17080"/>
      <c r="C17080"/>
      <c r="D17080"/>
      <c r="E17080"/>
      <c r="F17080"/>
      <c r="G17080"/>
      <c r="H17080"/>
      <c r="I17080"/>
      <c r="J17080"/>
      <c r="K17080" s="91"/>
      <c r="L17080" s="91"/>
      <c r="M17080" s="91"/>
      <c r="R17080"/>
      <c r="S17080"/>
      <c r="T17080"/>
      <c r="U17080"/>
      <c r="V17080"/>
      <c r="W17080"/>
      <c r="X17080"/>
      <c r="Y17080"/>
      <c r="Z17080"/>
      <c r="AA17080"/>
      <c r="AB17080"/>
      <c r="AC17080"/>
    </row>
    <row r="17081" spans="2:29" s="14" customFormat="1" x14ac:dyDescent="0.25">
      <c r="B17081"/>
      <c r="C17081"/>
      <c r="D17081"/>
      <c r="E17081"/>
      <c r="F17081"/>
      <c r="G17081"/>
      <c r="H17081"/>
      <c r="I17081"/>
      <c r="J17081"/>
      <c r="K17081" s="91"/>
      <c r="L17081" s="91"/>
      <c r="M17081" s="91"/>
      <c r="R17081"/>
      <c r="S17081"/>
      <c r="T17081"/>
      <c r="U17081"/>
      <c r="V17081"/>
      <c r="W17081"/>
      <c r="X17081"/>
      <c r="Y17081"/>
      <c r="Z17081"/>
      <c r="AA17081"/>
      <c r="AB17081"/>
      <c r="AC17081"/>
    </row>
    <row r="17082" spans="2:29" s="14" customFormat="1" x14ac:dyDescent="0.25">
      <c r="B17082"/>
      <c r="C17082"/>
      <c r="D17082"/>
      <c r="E17082"/>
      <c r="F17082"/>
      <c r="G17082"/>
      <c r="H17082"/>
      <c r="I17082"/>
      <c r="J17082"/>
      <c r="K17082" s="91"/>
      <c r="L17082" s="91"/>
      <c r="M17082" s="91"/>
      <c r="R17082"/>
      <c r="S17082"/>
      <c r="T17082"/>
      <c r="U17082"/>
      <c r="V17082"/>
      <c r="W17082"/>
      <c r="X17082"/>
      <c r="Y17082"/>
      <c r="Z17082"/>
      <c r="AA17082"/>
      <c r="AB17082"/>
      <c r="AC17082"/>
    </row>
    <row r="17083" spans="2:29" s="14" customFormat="1" x14ac:dyDescent="0.25">
      <c r="B17083"/>
      <c r="C17083"/>
      <c r="D17083"/>
      <c r="E17083"/>
      <c r="F17083"/>
      <c r="G17083"/>
      <c r="H17083"/>
      <c r="I17083"/>
      <c r="J17083"/>
      <c r="K17083" s="91"/>
      <c r="L17083" s="91"/>
      <c r="M17083" s="91"/>
      <c r="R17083"/>
      <c r="S17083"/>
      <c r="T17083"/>
      <c r="U17083"/>
      <c r="V17083"/>
      <c r="W17083"/>
      <c r="X17083"/>
      <c r="Y17083"/>
      <c r="Z17083"/>
      <c r="AA17083"/>
      <c r="AB17083"/>
      <c r="AC17083"/>
    </row>
    <row r="17084" spans="2:29" s="14" customFormat="1" x14ac:dyDescent="0.25">
      <c r="B17084"/>
      <c r="C17084"/>
      <c r="D17084"/>
      <c r="E17084"/>
      <c r="F17084"/>
      <c r="G17084"/>
      <c r="H17084"/>
      <c r="I17084"/>
      <c r="J17084"/>
      <c r="K17084" s="91"/>
      <c r="L17084" s="91"/>
      <c r="M17084" s="91"/>
      <c r="R17084"/>
      <c r="S17084"/>
      <c r="T17084"/>
      <c r="U17084"/>
      <c r="V17084"/>
      <c r="W17084"/>
      <c r="X17084"/>
      <c r="Y17084"/>
      <c r="Z17084"/>
      <c r="AA17084"/>
      <c r="AB17084"/>
      <c r="AC17084"/>
    </row>
    <row r="17085" spans="2:29" s="14" customFormat="1" x14ac:dyDescent="0.25">
      <c r="B17085"/>
      <c r="C17085"/>
      <c r="D17085"/>
      <c r="E17085"/>
      <c r="F17085"/>
      <c r="G17085"/>
      <c r="H17085"/>
      <c r="I17085"/>
      <c r="J17085"/>
      <c r="K17085" s="91"/>
      <c r="L17085" s="91"/>
      <c r="M17085" s="91"/>
      <c r="R17085"/>
      <c r="S17085"/>
      <c r="T17085"/>
      <c r="U17085"/>
      <c r="V17085"/>
      <c r="W17085"/>
      <c r="X17085"/>
      <c r="Y17085"/>
      <c r="Z17085"/>
      <c r="AA17085"/>
      <c r="AB17085"/>
      <c r="AC17085"/>
    </row>
    <row r="17086" spans="2:29" s="14" customFormat="1" x14ac:dyDescent="0.25">
      <c r="B17086"/>
      <c r="C17086"/>
      <c r="D17086"/>
      <c r="E17086"/>
      <c r="F17086"/>
      <c r="G17086"/>
      <c r="H17086"/>
      <c r="I17086"/>
      <c r="J17086"/>
      <c r="K17086" s="91"/>
      <c r="L17086" s="91"/>
      <c r="M17086" s="91"/>
      <c r="R17086"/>
      <c r="S17086"/>
      <c r="T17086"/>
      <c r="U17086"/>
      <c r="V17086"/>
      <c r="W17086"/>
      <c r="X17086"/>
      <c r="Y17086"/>
      <c r="Z17086"/>
      <c r="AA17086"/>
      <c r="AB17086"/>
      <c r="AC17086"/>
    </row>
    <row r="17087" spans="2:29" s="14" customFormat="1" x14ac:dyDescent="0.25">
      <c r="B17087"/>
      <c r="C17087"/>
      <c r="D17087"/>
      <c r="E17087"/>
      <c r="F17087"/>
      <c r="G17087"/>
      <c r="H17087"/>
      <c r="I17087"/>
      <c r="J17087"/>
      <c r="K17087" s="91"/>
      <c r="L17087" s="91"/>
      <c r="M17087" s="91"/>
      <c r="R17087"/>
      <c r="S17087"/>
      <c r="T17087"/>
      <c r="U17087"/>
      <c r="V17087"/>
      <c r="W17087"/>
      <c r="X17087"/>
      <c r="Y17087"/>
      <c r="Z17087"/>
      <c r="AA17087"/>
      <c r="AB17087"/>
      <c r="AC17087"/>
    </row>
    <row r="17088" spans="2:29" s="14" customFormat="1" x14ac:dyDescent="0.25">
      <c r="B17088"/>
      <c r="C17088"/>
      <c r="D17088"/>
      <c r="E17088"/>
      <c r="F17088"/>
      <c r="G17088"/>
      <c r="H17088"/>
      <c r="I17088"/>
      <c r="J17088"/>
      <c r="K17088" s="91"/>
      <c r="L17088" s="91"/>
      <c r="M17088" s="91"/>
      <c r="R17088"/>
      <c r="S17088"/>
      <c r="T17088"/>
      <c r="U17088"/>
      <c r="V17088"/>
      <c r="W17088"/>
      <c r="X17088"/>
      <c r="Y17088"/>
      <c r="Z17088"/>
      <c r="AA17088"/>
      <c r="AB17088"/>
      <c r="AC17088"/>
    </row>
    <row r="17089" spans="2:29" s="14" customFormat="1" x14ac:dyDescent="0.25">
      <c r="B17089"/>
      <c r="C17089"/>
      <c r="D17089"/>
      <c r="E17089"/>
      <c r="F17089"/>
      <c r="G17089"/>
      <c r="H17089"/>
      <c r="I17089"/>
      <c r="J17089"/>
      <c r="K17089" s="91"/>
      <c r="L17089" s="91"/>
      <c r="M17089" s="91"/>
      <c r="R17089"/>
      <c r="S17089"/>
      <c r="T17089"/>
      <c r="U17089"/>
      <c r="V17089"/>
      <c r="W17089"/>
      <c r="X17089"/>
      <c r="Y17089"/>
      <c r="Z17089"/>
      <c r="AA17089"/>
      <c r="AB17089"/>
      <c r="AC17089"/>
    </row>
    <row r="17090" spans="2:29" s="14" customFormat="1" x14ac:dyDescent="0.25">
      <c r="B17090"/>
      <c r="C17090"/>
      <c r="D17090"/>
      <c r="E17090"/>
      <c r="F17090"/>
      <c r="G17090"/>
      <c r="H17090"/>
      <c r="I17090"/>
      <c r="J17090"/>
      <c r="K17090" s="91"/>
      <c r="L17090" s="91"/>
      <c r="M17090" s="91"/>
      <c r="R17090"/>
      <c r="S17090"/>
      <c r="T17090"/>
      <c r="U17090"/>
      <c r="V17090"/>
      <c r="W17090"/>
      <c r="X17090"/>
      <c r="Y17090"/>
      <c r="Z17090"/>
      <c r="AA17090"/>
      <c r="AB17090"/>
      <c r="AC17090"/>
    </row>
    <row r="17091" spans="2:29" s="14" customFormat="1" x14ac:dyDescent="0.25">
      <c r="B17091"/>
      <c r="C17091"/>
      <c r="D17091"/>
      <c r="E17091"/>
      <c r="F17091"/>
      <c r="G17091"/>
      <c r="H17091"/>
      <c r="I17091"/>
      <c r="J17091"/>
      <c r="K17091" s="91"/>
      <c r="L17091" s="91"/>
      <c r="M17091" s="91"/>
      <c r="R17091"/>
      <c r="S17091"/>
      <c r="T17091"/>
      <c r="U17091"/>
      <c r="V17091"/>
      <c r="W17091"/>
      <c r="X17091"/>
      <c r="Y17091"/>
      <c r="Z17091"/>
      <c r="AA17091"/>
      <c r="AB17091"/>
      <c r="AC17091"/>
    </row>
    <row r="17092" spans="2:29" s="14" customFormat="1" x14ac:dyDescent="0.25">
      <c r="B17092"/>
      <c r="C17092"/>
      <c r="D17092"/>
      <c r="E17092"/>
      <c r="F17092"/>
      <c r="G17092"/>
      <c r="H17092"/>
      <c r="I17092"/>
      <c r="J17092"/>
      <c r="K17092" s="91"/>
      <c r="L17092" s="91"/>
      <c r="M17092" s="91"/>
      <c r="R17092"/>
      <c r="S17092"/>
      <c r="T17092"/>
      <c r="U17092"/>
      <c r="V17092"/>
      <c r="W17092"/>
      <c r="X17092"/>
      <c r="Y17092"/>
      <c r="Z17092"/>
      <c r="AA17092"/>
      <c r="AB17092"/>
      <c r="AC17092"/>
    </row>
    <row r="17093" spans="2:29" s="14" customFormat="1" x14ac:dyDescent="0.25">
      <c r="B17093"/>
      <c r="C17093"/>
      <c r="D17093"/>
      <c r="E17093"/>
      <c r="F17093"/>
      <c r="G17093"/>
      <c r="H17093"/>
      <c r="I17093"/>
      <c r="J17093"/>
      <c r="K17093" s="91"/>
      <c r="L17093" s="91"/>
      <c r="M17093" s="91"/>
      <c r="R17093"/>
      <c r="S17093"/>
      <c r="T17093"/>
      <c r="U17093"/>
      <c r="V17093"/>
      <c r="W17093"/>
      <c r="X17093"/>
      <c r="Y17093"/>
      <c r="Z17093"/>
      <c r="AA17093"/>
      <c r="AB17093"/>
      <c r="AC17093"/>
    </row>
    <row r="17094" spans="2:29" s="14" customFormat="1" x14ac:dyDescent="0.25">
      <c r="B17094"/>
      <c r="C17094"/>
      <c r="D17094"/>
      <c r="E17094"/>
      <c r="F17094"/>
      <c r="G17094"/>
      <c r="H17094"/>
      <c r="I17094"/>
      <c r="J17094"/>
      <c r="K17094" s="91"/>
      <c r="L17094" s="91"/>
      <c r="M17094" s="91"/>
      <c r="R17094"/>
      <c r="S17094"/>
      <c r="T17094"/>
      <c r="U17094"/>
      <c r="V17094"/>
      <c r="W17094"/>
      <c r="X17094"/>
      <c r="Y17094"/>
      <c r="Z17094"/>
      <c r="AA17094"/>
      <c r="AB17094"/>
      <c r="AC17094"/>
    </row>
    <row r="17095" spans="2:29" s="14" customFormat="1" x14ac:dyDescent="0.25">
      <c r="B17095"/>
      <c r="C17095"/>
      <c r="D17095"/>
      <c r="E17095"/>
      <c r="F17095"/>
      <c r="G17095"/>
      <c r="H17095"/>
      <c r="I17095"/>
      <c r="J17095"/>
      <c r="K17095" s="91"/>
      <c r="L17095" s="91"/>
      <c r="M17095" s="91"/>
      <c r="R17095"/>
      <c r="S17095"/>
      <c r="T17095"/>
      <c r="U17095"/>
      <c r="V17095"/>
      <c r="W17095"/>
      <c r="X17095"/>
      <c r="Y17095"/>
      <c r="Z17095"/>
      <c r="AA17095"/>
      <c r="AB17095"/>
      <c r="AC17095"/>
    </row>
    <row r="17096" spans="2:29" s="14" customFormat="1" x14ac:dyDescent="0.25">
      <c r="B17096"/>
      <c r="C17096"/>
      <c r="D17096"/>
      <c r="E17096"/>
      <c r="F17096"/>
      <c r="G17096"/>
      <c r="H17096"/>
      <c r="I17096"/>
      <c r="J17096"/>
      <c r="K17096" s="91"/>
      <c r="L17096" s="91"/>
      <c r="M17096" s="91"/>
      <c r="R17096"/>
      <c r="S17096"/>
      <c r="T17096"/>
      <c r="U17096"/>
      <c r="V17096"/>
      <c r="W17096"/>
      <c r="X17096"/>
      <c r="Y17096"/>
      <c r="Z17096"/>
      <c r="AA17096"/>
      <c r="AB17096"/>
      <c r="AC17096"/>
    </row>
    <row r="17097" spans="2:29" s="14" customFormat="1" x14ac:dyDescent="0.25">
      <c r="B17097"/>
      <c r="C17097"/>
      <c r="D17097"/>
      <c r="E17097"/>
      <c r="F17097"/>
      <c r="G17097"/>
      <c r="H17097"/>
      <c r="I17097"/>
      <c r="J17097"/>
      <c r="K17097" s="91"/>
      <c r="L17097" s="91"/>
      <c r="M17097" s="91"/>
      <c r="R17097"/>
      <c r="S17097"/>
      <c r="T17097"/>
      <c r="U17097"/>
      <c r="V17097"/>
      <c r="W17097"/>
      <c r="X17097"/>
      <c r="Y17097"/>
      <c r="Z17097"/>
      <c r="AA17097"/>
      <c r="AB17097"/>
      <c r="AC17097"/>
    </row>
    <row r="17098" spans="2:29" s="14" customFormat="1" x14ac:dyDescent="0.25">
      <c r="B17098"/>
      <c r="C17098"/>
      <c r="D17098"/>
      <c r="E17098"/>
      <c r="F17098"/>
      <c r="G17098"/>
      <c r="H17098"/>
      <c r="I17098"/>
      <c r="J17098"/>
      <c r="K17098" s="91"/>
      <c r="L17098" s="91"/>
      <c r="M17098" s="91"/>
      <c r="R17098"/>
      <c r="S17098"/>
      <c r="T17098"/>
      <c r="U17098"/>
      <c r="V17098"/>
      <c r="W17098"/>
      <c r="X17098"/>
      <c r="Y17098"/>
      <c r="Z17098"/>
      <c r="AA17098"/>
      <c r="AB17098"/>
      <c r="AC17098"/>
    </row>
    <row r="17099" spans="2:29" s="14" customFormat="1" x14ac:dyDescent="0.25">
      <c r="B17099"/>
      <c r="C17099"/>
      <c r="D17099"/>
      <c r="E17099"/>
      <c r="F17099"/>
      <c r="G17099"/>
      <c r="H17099"/>
      <c r="I17099"/>
      <c r="J17099"/>
      <c r="K17099" s="91"/>
      <c r="L17099" s="91"/>
      <c r="M17099" s="91"/>
      <c r="R17099"/>
      <c r="S17099"/>
      <c r="T17099"/>
      <c r="U17099"/>
      <c r="V17099"/>
      <c r="W17099"/>
      <c r="X17099"/>
      <c r="Y17099"/>
      <c r="Z17099"/>
      <c r="AA17099"/>
      <c r="AB17099"/>
      <c r="AC17099"/>
    </row>
    <row r="17100" spans="2:29" s="14" customFormat="1" x14ac:dyDescent="0.25">
      <c r="B17100"/>
      <c r="C17100"/>
      <c r="D17100"/>
      <c r="E17100"/>
      <c r="F17100"/>
      <c r="G17100"/>
      <c r="H17100"/>
      <c r="I17100"/>
      <c r="J17100"/>
      <c r="K17100" s="91"/>
      <c r="L17100" s="91"/>
      <c r="M17100" s="91"/>
      <c r="R17100"/>
      <c r="S17100"/>
      <c r="T17100"/>
      <c r="U17100"/>
      <c r="V17100"/>
      <c r="W17100"/>
      <c r="X17100"/>
      <c r="Y17100"/>
      <c r="Z17100"/>
      <c r="AA17100"/>
      <c r="AB17100"/>
      <c r="AC17100"/>
    </row>
    <row r="17101" spans="2:29" s="14" customFormat="1" x14ac:dyDescent="0.25">
      <c r="B17101"/>
      <c r="C17101"/>
      <c r="D17101"/>
      <c r="E17101"/>
      <c r="F17101"/>
      <c r="G17101"/>
      <c r="H17101"/>
      <c r="I17101"/>
      <c r="J17101"/>
      <c r="K17101" s="91"/>
      <c r="L17101" s="91"/>
      <c r="M17101" s="91"/>
      <c r="R17101"/>
      <c r="S17101"/>
      <c r="T17101"/>
      <c r="U17101"/>
      <c r="V17101"/>
      <c r="W17101"/>
      <c r="X17101"/>
      <c r="Y17101"/>
      <c r="Z17101"/>
      <c r="AA17101"/>
      <c r="AB17101"/>
      <c r="AC17101"/>
    </row>
    <row r="17102" spans="2:29" s="14" customFormat="1" x14ac:dyDescent="0.25">
      <c r="B17102"/>
      <c r="C17102"/>
      <c r="D17102"/>
      <c r="E17102"/>
      <c r="F17102"/>
      <c r="G17102"/>
      <c r="H17102"/>
      <c r="I17102"/>
      <c r="J17102"/>
      <c r="K17102" s="91"/>
      <c r="L17102" s="91"/>
      <c r="M17102" s="91"/>
      <c r="R17102"/>
      <c r="S17102"/>
      <c r="T17102"/>
      <c r="U17102"/>
      <c r="V17102"/>
      <c r="W17102"/>
      <c r="X17102"/>
      <c r="Y17102"/>
      <c r="Z17102"/>
      <c r="AA17102"/>
      <c r="AB17102"/>
      <c r="AC17102"/>
    </row>
    <row r="17103" spans="2:29" s="14" customFormat="1" x14ac:dyDescent="0.25">
      <c r="B17103"/>
      <c r="C17103"/>
      <c r="D17103"/>
      <c r="E17103"/>
      <c r="F17103"/>
      <c r="G17103"/>
      <c r="H17103"/>
      <c r="I17103"/>
      <c r="J17103"/>
      <c r="K17103" s="91"/>
      <c r="L17103" s="91"/>
      <c r="M17103" s="91"/>
      <c r="R17103"/>
      <c r="S17103"/>
      <c r="T17103"/>
      <c r="U17103"/>
      <c r="V17103"/>
      <c r="W17103"/>
      <c r="X17103"/>
      <c r="Y17103"/>
      <c r="Z17103"/>
      <c r="AA17103"/>
      <c r="AB17103"/>
      <c r="AC17103"/>
    </row>
    <row r="17104" spans="2:29" s="14" customFormat="1" x14ac:dyDescent="0.25">
      <c r="B17104"/>
      <c r="C17104"/>
      <c r="D17104"/>
      <c r="E17104"/>
      <c r="F17104"/>
      <c r="G17104"/>
      <c r="H17104"/>
      <c r="I17104"/>
      <c r="J17104"/>
      <c r="K17104" s="91"/>
      <c r="L17104" s="91"/>
      <c r="M17104" s="91"/>
      <c r="R17104"/>
      <c r="S17104"/>
      <c r="T17104"/>
      <c r="U17104"/>
      <c r="V17104"/>
      <c r="W17104"/>
      <c r="X17104"/>
      <c r="Y17104"/>
      <c r="Z17104"/>
      <c r="AA17104"/>
      <c r="AB17104"/>
      <c r="AC17104"/>
    </row>
    <row r="17105" spans="2:29" s="14" customFormat="1" x14ac:dyDescent="0.25">
      <c r="B17105"/>
      <c r="C17105"/>
      <c r="D17105"/>
      <c r="E17105"/>
      <c r="F17105"/>
      <c r="G17105"/>
      <c r="H17105"/>
      <c r="I17105"/>
      <c r="J17105"/>
      <c r="K17105" s="91"/>
      <c r="L17105" s="91"/>
      <c r="M17105" s="91"/>
      <c r="R17105"/>
      <c r="S17105"/>
      <c r="T17105"/>
      <c r="U17105"/>
      <c r="V17105"/>
      <c r="W17105"/>
      <c r="X17105"/>
      <c r="Y17105"/>
      <c r="Z17105"/>
      <c r="AA17105"/>
      <c r="AB17105"/>
      <c r="AC17105"/>
    </row>
    <row r="17106" spans="2:29" s="14" customFormat="1" x14ac:dyDescent="0.25">
      <c r="B17106"/>
      <c r="C17106"/>
      <c r="D17106"/>
      <c r="E17106"/>
      <c r="F17106"/>
      <c r="G17106"/>
      <c r="H17106"/>
      <c r="I17106"/>
      <c r="J17106"/>
      <c r="K17106" s="91"/>
      <c r="L17106" s="91"/>
      <c r="M17106" s="91"/>
      <c r="R17106"/>
      <c r="S17106"/>
      <c r="T17106"/>
      <c r="U17106"/>
      <c r="V17106"/>
      <c r="W17106"/>
      <c r="X17106"/>
      <c r="Y17106"/>
      <c r="Z17106"/>
      <c r="AA17106"/>
      <c r="AB17106"/>
      <c r="AC17106"/>
    </row>
    <row r="17107" spans="2:29" s="14" customFormat="1" x14ac:dyDescent="0.25">
      <c r="B17107"/>
      <c r="C17107"/>
      <c r="D17107"/>
      <c r="E17107"/>
      <c r="F17107"/>
      <c r="G17107"/>
      <c r="H17107"/>
      <c r="I17107"/>
      <c r="J17107"/>
      <c r="K17107" s="91"/>
      <c r="L17107" s="91"/>
      <c r="M17107" s="91"/>
      <c r="R17107"/>
      <c r="S17107"/>
      <c r="T17107"/>
      <c r="U17107"/>
      <c r="V17107"/>
      <c r="W17107"/>
      <c r="X17107"/>
      <c r="Y17107"/>
      <c r="Z17107"/>
      <c r="AA17107"/>
      <c r="AB17107"/>
      <c r="AC17107"/>
    </row>
    <row r="17108" spans="2:29" s="14" customFormat="1" x14ac:dyDescent="0.25">
      <c r="B17108"/>
      <c r="C17108"/>
      <c r="D17108"/>
      <c r="E17108"/>
      <c r="F17108"/>
      <c r="G17108"/>
      <c r="H17108"/>
      <c r="I17108"/>
      <c r="J17108"/>
      <c r="K17108" s="91"/>
      <c r="L17108" s="91"/>
      <c r="M17108" s="91"/>
      <c r="R17108"/>
      <c r="S17108"/>
      <c r="T17108"/>
      <c r="U17108"/>
      <c r="V17108"/>
      <c r="W17108"/>
      <c r="X17108"/>
      <c r="Y17108"/>
      <c r="Z17108"/>
      <c r="AA17108"/>
      <c r="AB17108"/>
      <c r="AC17108"/>
    </row>
    <row r="17109" spans="2:29" s="14" customFormat="1" x14ac:dyDescent="0.25">
      <c r="B17109"/>
      <c r="C17109"/>
      <c r="D17109"/>
      <c r="E17109"/>
      <c r="F17109"/>
      <c r="G17109"/>
      <c r="H17109"/>
      <c r="I17109"/>
      <c r="J17109"/>
      <c r="K17109" s="91"/>
      <c r="L17109" s="91"/>
      <c r="M17109" s="91"/>
      <c r="R17109"/>
      <c r="S17109"/>
      <c r="T17109"/>
      <c r="U17109"/>
      <c r="V17109"/>
      <c r="W17109"/>
      <c r="X17109"/>
      <c r="Y17109"/>
      <c r="Z17109"/>
      <c r="AA17109"/>
      <c r="AB17109"/>
      <c r="AC17109"/>
    </row>
    <row r="17110" spans="2:29" s="14" customFormat="1" x14ac:dyDescent="0.25">
      <c r="B17110"/>
      <c r="C17110"/>
      <c r="D17110"/>
      <c r="E17110"/>
      <c r="F17110"/>
      <c r="G17110"/>
      <c r="H17110"/>
      <c r="I17110"/>
      <c r="J17110"/>
      <c r="K17110" s="91"/>
      <c r="L17110" s="91"/>
      <c r="M17110" s="91"/>
      <c r="R17110"/>
      <c r="S17110"/>
      <c r="T17110"/>
      <c r="U17110"/>
      <c r="V17110"/>
      <c r="W17110"/>
      <c r="X17110"/>
      <c r="Y17110"/>
      <c r="Z17110"/>
      <c r="AA17110"/>
      <c r="AB17110"/>
      <c r="AC17110"/>
    </row>
    <row r="17111" spans="2:29" s="14" customFormat="1" x14ac:dyDescent="0.25">
      <c r="B17111"/>
      <c r="C17111"/>
      <c r="D17111"/>
      <c r="E17111"/>
      <c r="F17111"/>
      <c r="G17111"/>
      <c r="H17111"/>
      <c r="I17111"/>
      <c r="J17111"/>
      <c r="K17111" s="91"/>
      <c r="L17111" s="91"/>
      <c r="M17111" s="91"/>
      <c r="R17111"/>
      <c r="S17111"/>
      <c r="T17111"/>
      <c r="U17111"/>
      <c r="V17111"/>
      <c r="W17111"/>
      <c r="X17111"/>
      <c r="Y17111"/>
      <c r="Z17111"/>
      <c r="AA17111"/>
      <c r="AB17111"/>
      <c r="AC17111"/>
    </row>
    <row r="17112" spans="2:29" s="14" customFormat="1" x14ac:dyDescent="0.25">
      <c r="B17112"/>
      <c r="C17112"/>
      <c r="D17112"/>
      <c r="E17112"/>
      <c r="F17112"/>
      <c r="G17112"/>
      <c r="H17112"/>
      <c r="I17112"/>
      <c r="J17112"/>
      <c r="K17112" s="91"/>
      <c r="L17112" s="91"/>
      <c r="M17112" s="91"/>
      <c r="R17112"/>
      <c r="S17112"/>
      <c r="T17112"/>
      <c r="U17112"/>
      <c r="V17112"/>
      <c r="W17112"/>
      <c r="X17112"/>
      <c r="Y17112"/>
      <c r="Z17112"/>
      <c r="AA17112"/>
      <c r="AB17112"/>
      <c r="AC17112"/>
    </row>
    <row r="17113" spans="2:29" s="14" customFormat="1" x14ac:dyDescent="0.25">
      <c r="B17113"/>
      <c r="C17113"/>
      <c r="D17113"/>
      <c r="E17113"/>
      <c r="F17113"/>
      <c r="G17113"/>
      <c r="H17113"/>
      <c r="I17113"/>
      <c r="J17113"/>
      <c r="K17113" s="91"/>
      <c r="L17113" s="91"/>
      <c r="M17113" s="91"/>
      <c r="R17113"/>
      <c r="S17113"/>
      <c r="T17113"/>
      <c r="U17113"/>
      <c r="V17113"/>
      <c r="W17113"/>
      <c r="X17113"/>
      <c r="Y17113"/>
      <c r="Z17113"/>
      <c r="AA17113"/>
      <c r="AB17113"/>
      <c r="AC17113"/>
    </row>
    <row r="17114" spans="2:29" s="14" customFormat="1" x14ac:dyDescent="0.25">
      <c r="B17114"/>
      <c r="C17114"/>
      <c r="D17114"/>
      <c r="E17114"/>
      <c r="F17114"/>
      <c r="G17114"/>
      <c r="H17114"/>
      <c r="I17114"/>
      <c r="J17114"/>
      <c r="K17114" s="91"/>
      <c r="L17114" s="91"/>
      <c r="M17114" s="91"/>
      <c r="R17114"/>
      <c r="S17114"/>
      <c r="T17114"/>
      <c r="U17114"/>
      <c r="V17114"/>
      <c r="W17114"/>
      <c r="X17114"/>
      <c r="Y17114"/>
      <c r="Z17114"/>
      <c r="AA17114"/>
      <c r="AB17114"/>
      <c r="AC17114"/>
    </row>
    <row r="17115" spans="2:29" s="14" customFormat="1" x14ac:dyDescent="0.25">
      <c r="B17115"/>
      <c r="C17115"/>
      <c r="D17115"/>
      <c r="E17115"/>
      <c r="F17115"/>
      <c r="G17115"/>
      <c r="H17115"/>
      <c r="I17115"/>
      <c r="J17115"/>
      <c r="K17115" s="91"/>
      <c r="L17115" s="91"/>
      <c r="M17115" s="91"/>
      <c r="R17115"/>
      <c r="S17115"/>
      <c r="T17115"/>
      <c r="U17115"/>
      <c r="V17115"/>
      <c r="W17115"/>
      <c r="X17115"/>
      <c r="Y17115"/>
      <c r="Z17115"/>
      <c r="AA17115"/>
      <c r="AB17115"/>
      <c r="AC17115"/>
    </row>
    <row r="17116" spans="2:29" s="14" customFormat="1" x14ac:dyDescent="0.25">
      <c r="B17116"/>
      <c r="C17116"/>
      <c r="D17116"/>
      <c r="E17116"/>
      <c r="F17116"/>
      <c r="G17116"/>
      <c r="H17116"/>
      <c r="I17116"/>
      <c r="J17116"/>
      <c r="K17116" s="91"/>
      <c r="L17116" s="91"/>
      <c r="M17116" s="91"/>
      <c r="R17116"/>
      <c r="S17116"/>
      <c r="T17116"/>
      <c r="U17116"/>
      <c r="V17116"/>
      <c r="W17116"/>
      <c r="X17116"/>
      <c r="Y17116"/>
      <c r="Z17116"/>
      <c r="AA17116"/>
      <c r="AB17116"/>
      <c r="AC17116"/>
    </row>
    <row r="17117" spans="2:29" s="14" customFormat="1" x14ac:dyDescent="0.25">
      <c r="B17117"/>
      <c r="C17117"/>
      <c r="D17117"/>
      <c r="E17117"/>
      <c r="F17117"/>
      <c r="G17117"/>
      <c r="H17117"/>
      <c r="I17117"/>
      <c r="J17117"/>
      <c r="K17117" s="91"/>
      <c r="L17117" s="91"/>
      <c r="M17117" s="91"/>
      <c r="R17117"/>
      <c r="S17117"/>
      <c r="T17117"/>
      <c r="U17117"/>
      <c r="V17117"/>
      <c r="W17117"/>
      <c r="X17117"/>
      <c r="Y17117"/>
      <c r="Z17117"/>
      <c r="AA17117"/>
      <c r="AB17117"/>
      <c r="AC17117"/>
    </row>
    <row r="17118" spans="2:29" s="14" customFormat="1" x14ac:dyDescent="0.25">
      <c r="B17118"/>
      <c r="C17118"/>
      <c r="D17118"/>
      <c r="E17118"/>
      <c r="F17118"/>
      <c r="G17118"/>
      <c r="H17118"/>
      <c r="I17118"/>
      <c r="J17118"/>
      <c r="K17118" s="91"/>
      <c r="L17118" s="91"/>
      <c r="M17118" s="91"/>
      <c r="R17118"/>
      <c r="S17118"/>
      <c r="T17118"/>
      <c r="U17118"/>
      <c r="V17118"/>
      <c r="W17118"/>
      <c r="X17118"/>
      <c r="Y17118"/>
      <c r="Z17118"/>
      <c r="AA17118"/>
      <c r="AB17118"/>
      <c r="AC17118"/>
    </row>
    <row r="17119" spans="2:29" s="14" customFormat="1" x14ac:dyDescent="0.25">
      <c r="B17119"/>
      <c r="C17119"/>
      <c r="D17119"/>
      <c r="E17119"/>
      <c r="F17119"/>
      <c r="G17119"/>
      <c r="H17119"/>
      <c r="I17119"/>
      <c r="J17119"/>
      <c r="K17119" s="91"/>
      <c r="L17119" s="91"/>
      <c r="M17119" s="91"/>
      <c r="R17119"/>
      <c r="S17119"/>
      <c r="T17119"/>
      <c r="U17119"/>
      <c r="V17119"/>
      <c r="W17119"/>
      <c r="X17119"/>
      <c r="Y17119"/>
      <c r="Z17119"/>
      <c r="AA17119"/>
      <c r="AB17119"/>
      <c r="AC17119"/>
    </row>
    <row r="17120" spans="2:29" s="14" customFormat="1" x14ac:dyDescent="0.25">
      <c r="B17120"/>
      <c r="C17120"/>
      <c r="D17120"/>
      <c r="E17120"/>
      <c r="F17120"/>
      <c r="G17120"/>
      <c r="H17120"/>
      <c r="I17120"/>
      <c r="J17120"/>
      <c r="K17120" s="91"/>
      <c r="L17120" s="91"/>
      <c r="M17120" s="91"/>
      <c r="R17120"/>
      <c r="S17120"/>
      <c r="T17120"/>
      <c r="U17120"/>
      <c r="V17120"/>
      <c r="W17120"/>
      <c r="X17120"/>
      <c r="Y17120"/>
      <c r="Z17120"/>
      <c r="AA17120"/>
      <c r="AB17120"/>
      <c r="AC17120"/>
    </row>
    <row r="17121" spans="2:29" s="14" customFormat="1" x14ac:dyDescent="0.25">
      <c r="B17121"/>
      <c r="C17121"/>
      <c r="D17121"/>
      <c r="E17121"/>
      <c r="F17121"/>
      <c r="G17121"/>
      <c r="H17121"/>
      <c r="I17121"/>
      <c r="J17121"/>
      <c r="K17121" s="91"/>
      <c r="L17121" s="91"/>
      <c r="M17121" s="91"/>
      <c r="R17121"/>
      <c r="S17121"/>
      <c r="T17121"/>
      <c r="U17121"/>
      <c r="V17121"/>
      <c r="W17121"/>
      <c r="X17121"/>
      <c r="Y17121"/>
      <c r="Z17121"/>
      <c r="AA17121"/>
      <c r="AB17121"/>
      <c r="AC17121"/>
    </row>
    <row r="17122" spans="2:29" s="14" customFormat="1" x14ac:dyDescent="0.25">
      <c r="B17122"/>
      <c r="C17122"/>
      <c r="D17122"/>
      <c r="E17122"/>
      <c r="F17122"/>
      <c r="G17122"/>
      <c r="H17122"/>
      <c r="I17122"/>
      <c r="J17122"/>
      <c r="K17122" s="91"/>
      <c r="L17122" s="91"/>
      <c r="M17122" s="91"/>
      <c r="R17122"/>
      <c r="S17122"/>
      <c r="T17122"/>
      <c r="U17122"/>
      <c r="V17122"/>
      <c r="W17122"/>
      <c r="X17122"/>
      <c r="Y17122"/>
      <c r="Z17122"/>
      <c r="AA17122"/>
      <c r="AB17122"/>
      <c r="AC17122"/>
    </row>
    <row r="17123" spans="2:29" s="14" customFormat="1" x14ac:dyDescent="0.25">
      <c r="B17123"/>
      <c r="C17123"/>
      <c r="D17123"/>
      <c r="E17123"/>
      <c r="F17123"/>
      <c r="G17123"/>
      <c r="H17123"/>
      <c r="I17123"/>
      <c r="J17123"/>
      <c r="K17123" s="91"/>
      <c r="L17123" s="91"/>
      <c r="M17123" s="91"/>
      <c r="R17123"/>
      <c r="S17123"/>
      <c r="T17123"/>
      <c r="U17123"/>
      <c r="V17123"/>
      <c r="W17123"/>
      <c r="X17123"/>
      <c r="Y17123"/>
      <c r="Z17123"/>
      <c r="AA17123"/>
      <c r="AB17123"/>
      <c r="AC17123"/>
    </row>
    <row r="17124" spans="2:29" s="14" customFormat="1" x14ac:dyDescent="0.25">
      <c r="B17124"/>
      <c r="C17124"/>
      <c r="D17124"/>
      <c r="E17124"/>
      <c r="F17124"/>
      <c r="G17124"/>
      <c r="H17124"/>
      <c r="I17124"/>
      <c r="J17124"/>
      <c r="K17124" s="91"/>
      <c r="L17124" s="91"/>
      <c r="M17124" s="91"/>
      <c r="R17124"/>
      <c r="S17124"/>
      <c r="T17124"/>
      <c r="U17124"/>
      <c r="V17124"/>
      <c r="W17124"/>
      <c r="X17124"/>
      <c r="Y17124"/>
      <c r="Z17124"/>
      <c r="AA17124"/>
      <c r="AB17124"/>
      <c r="AC17124"/>
    </row>
    <row r="17125" spans="2:29" s="14" customFormat="1" x14ac:dyDescent="0.25">
      <c r="B17125"/>
      <c r="C17125"/>
      <c r="D17125"/>
      <c r="E17125"/>
      <c r="F17125"/>
      <c r="G17125"/>
      <c r="H17125"/>
      <c r="I17125"/>
      <c r="J17125"/>
      <c r="K17125" s="91"/>
      <c r="L17125" s="91"/>
      <c r="M17125" s="91"/>
      <c r="R17125"/>
      <c r="S17125"/>
      <c r="T17125"/>
      <c r="U17125"/>
      <c r="V17125"/>
      <c r="W17125"/>
      <c r="X17125"/>
      <c r="Y17125"/>
      <c r="Z17125"/>
      <c r="AA17125"/>
      <c r="AB17125"/>
      <c r="AC17125"/>
    </row>
    <row r="17126" spans="2:29" s="14" customFormat="1" x14ac:dyDescent="0.25">
      <c r="B17126"/>
      <c r="C17126"/>
      <c r="D17126"/>
      <c r="E17126"/>
      <c r="F17126"/>
      <c r="G17126"/>
      <c r="H17126"/>
      <c r="I17126"/>
      <c r="J17126"/>
      <c r="K17126" s="91"/>
      <c r="L17126" s="91"/>
      <c r="M17126" s="91"/>
      <c r="R17126"/>
      <c r="S17126"/>
      <c r="T17126"/>
      <c r="U17126"/>
      <c r="V17126"/>
      <c r="W17126"/>
      <c r="X17126"/>
      <c r="Y17126"/>
      <c r="Z17126"/>
      <c r="AA17126"/>
      <c r="AB17126"/>
      <c r="AC17126"/>
    </row>
    <row r="17127" spans="2:29" s="14" customFormat="1" x14ac:dyDescent="0.25">
      <c r="B17127"/>
      <c r="C17127"/>
      <c r="D17127"/>
      <c r="E17127"/>
      <c r="F17127"/>
      <c r="G17127"/>
      <c r="H17127"/>
      <c r="I17127"/>
      <c r="J17127"/>
      <c r="K17127" s="91"/>
      <c r="L17127" s="91"/>
      <c r="M17127" s="91"/>
      <c r="R17127"/>
      <c r="S17127"/>
      <c r="T17127"/>
      <c r="U17127"/>
      <c r="V17127"/>
      <c r="W17127"/>
      <c r="X17127"/>
      <c r="Y17127"/>
      <c r="Z17127"/>
      <c r="AA17127"/>
      <c r="AB17127"/>
      <c r="AC17127"/>
    </row>
    <row r="17128" spans="2:29" s="14" customFormat="1" x14ac:dyDescent="0.25">
      <c r="B17128"/>
      <c r="C17128"/>
      <c r="D17128"/>
      <c r="E17128"/>
      <c r="F17128"/>
      <c r="G17128"/>
      <c r="H17128"/>
      <c r="I17128"/>
      <c r="J17128"/>
      <c r="K17128" s="91"/>
      <c r="L17128" s="91"/>
      <c r="M17128" s="91"/>
      <c r="R17128"/>
      <c r="S17128"/>
      <c r="T17128"/>
      <c r="U17128"/>
      <c r="V17128"/>
      <c r="W17128"/>
      <c r="X17128"/>
      <c r="Y17128"/>
      <c r="Z17128"/>
      <c r="AA17128"/>
      <c r="AB17128"/>
      <c r="AC17128"/>
    </row>
    <row r="17129" spans="2:29" s="14" customFormat="1" x14ac:dyDescent="0.25">
      <c r="B17129"/>
      <c r="C17129"/>
      <c r="D17129"/>
      <c r="E17129"/>
      <c r="F17129"/>
      <c r="G17129"/>
      <c r="H17129"/>
      <c r="I17129"/>
      <c r="J17129"/>
      <c r="K17129" s="91"/>
      <c r="L17129" s="91"/>
      <c r="M17129" s="91"/>
      <c r="R17129"/>
      <c r="S17129"/>
      <c r="T17129"/>
      <c r="U17129"/>
      <c r="V17129"/>
      <c r="W17129"/>
      <c r="X17129"/>
      <c r="Y17129"/>
      <c r="Z17129"/>
      <c r="AA17129"/>
      <c r="AB17129"/>
      <c r="AC17129"/>
    </row>
    <row r="17130" spans="2:29" s="14" customFormat="1" x14ac:dyDescent="0.25">
      <c r="B17130"/>
      <c r="C17130"/>
      <c r="D17130"/>
      <c r="E17130"/>
      <c r="F17130"/>
      <c r="G17130"/>
      <c r="H17130"/>
      <c r="I17130"/>
      <c r="J17130"/>
      <c r="K17130" s="91"/>
      <c r="L17130" s="91"/>
      <c r="M17130" s="91"/>
      <c r="R17130"/>
      <c r="S17130"/>
      <c r="T17130"/>
      <c r="U17130"/>
      <c r="V17130"/>
      <c r="W17130"/>
      <c r="X17130"/>
      <c r="Y17130"/>
      <c r="Z17130"/>
      <c r="AA17130"/>
      <c r="AB17130"/>
      <c r="AC17130"/>
    </row>
    <row r="17131" spans="2:29" s="14" customFormat="1" x14ac:dyDescent="0.25">
      <c r="B17131"/>
      <c r="C17131"/>
      <c r="D17131"/>
      <c r="E17131"/>
      <c r="F17131"/>
      <c r="G17131"/>
      <c r="H17131"/>
      <c r="I17131"/>
      <c r="J17131"/>
      <c r="K17131" s="91"/>
      <c r="L17131" s="91"/>
      <c r="M17131" s="91"/>
      <c r="R17131"/>
      <c r="S17131"/>
      <c r="T17131"/>
      <c r="U17131"/>
      <c r="V17131"/>
      <c r="W17131"/>
      <c r="X17131"/>
      <c r="Y17131"/>
      <c r="Z17131"/>
      <c r="AA17131"/>
      <c r="AB17131"/>
      <c r="AC17131"/>
    </row>
    <row r="17132" spans="2:29" s="14" customFormat="1" x14ac:dyDescent="0.25">
      <c r="B17132"/>
      <c r="C17132"/>
      <c r="D17132"/>
      <c r="E17132"/>
      <c r="F17132"/>
      <c r="G17132"/>
      <c r="H17132"/>
      <c r="I17132"/>
      <c r="J17132"/>
      <c r="K17132" s="91"/>
      <c r="L17132" s="91"/>
      <c r="M17132" s="91"/>
      <c r="R17132"/>
      <c r="S17132"/>
      <c r="T17132"/>
      <c r="U17132"/>
      <c r="V17132"/>
      <c r="W17132"/>
      <c r="X17132"/>
      <c r="Y17132"/>
      <c r="Z17132"/>
      <c r="AA17132"/>
      <c r="AB17132"/>
      <c r="AC17132"/>
    </row>
    <row r="17133" spans="2:29" s="14" customFormat="1" x14ac:dyDescent="0.25">
      <c r="B17133"/>
      <c r="C17133"/>
      <c r="D17133"/>
      <c r="E17133"/>
      <c r="F17133"/>
      <c r="G17133"/>
      <c r="H17133"/>
      <c r="I17133"/>
      <c r="J17133"/>
      <c r="K17133" s="91"/>
      <c r="L17133" s="91"/>
      <c r="M17133" s="91"/>
      <c r="R17133"/>
      <c r="S17133"/>
      <c r="T17133"/>
      <c r="U17133"/>
      <c r="V17133"/>
      <c r="W17133"/>
      <c r="X17133"/>
      <c r="Y17133"/>
      <c r="Z17133"/>
      <c r="AA17133"/>
      <c r="AB17133"/>
      <c r="AC17133"/>
    </row>
    <row r="17134" spans="2:29" s="14" customFormat="1" x14ac:dyDescent="0.25">
      <c r="B17134"/>
      <c r="C17134"/>
      <c r="D17134"/>
      <c r="E17134"/>
      <c r="F17134"/>
      <c r="G17134"/>
      <c r="H17134"/>
      <c r="I17134"/>
      <c r="J17134"/>
      <c r="K17134" s="91"/>
      <c r="L17134" s="91"/>
      <c r="M17134" s="91"/>
      <c r="R17134"/>
      <c r="S17134"/>
      <c r="T17134"/>
      <c r="U17134"/>
      <c r="V17134"/>
      <c r="W17134"/>
      <c r="X17134"/>
      <c r="Y17134"/>
      <c r="Z17134"/>
      <c r="AA17134"/>
      <c r="AB17134"/>
      <c r="AC17134"/>
    </row>
    <row r="17135" spans="2:29" s="14" customFormat="1" x14ac:dyDescent="0.25">
      <c r="B17135"/>
      <c r="C17135"/>
      <c r="D17135"/>
      <c r="E17135"/>
      <c r="F17135"/>
      <c r="G17135"/>
      <c r="H17135"/>
      <c r="I17135"/>
      <c r="J17135"/>
      <c r="K17135" s="91"/>
      <c r="L17135" s="91"/>
      <c r="M17135" s="91"/>
      <c r="R17135"/>
      <c r="S17135"/>
      <c r="T17135"/>
      <c r="U17135"/>
      <c r="V17135"/>
      <c r="W17135"/>
      <c r="X17135"/>
      <c r="Y17135"/>
      <c r="Z17135"/>
      <c r="AA17135"/>
      <c r="AB17135"/>
      <c r="AC17135"/>
    </row>
    <row r="17136" spans="2:29" s="14" customFormat="1" x14ac:dyDescent="0.25">
      <c r="B17136"/>
      <c r="C17136"/>
      <c r="D17136"/>
      <c r="E17136"/>
      <c r="F17136"/>
      <c r="G17136"/>
      <c r="H17136"/>
      <c r="I17136"/>
      <c r="J17136"/>
      <c r="K17136" s="91"/>
      <c r="L17136" s="91"/>
      <c r="M17136" s="91"/>
      <c r="R17136"/>
      <c r="S17136"/>
      <c r="T17136"/>
      <c r="U17136"/>
      <c r="V17136"/>
      <c r="W17136"/>
      <c r="X17136"/>
      <c r="Y17136"/>
      <c r="Z17136"/>
      <c r="AA17136"/>
      <c r="AB17136"/>
      <c r="AC17136"/>
    </row>
    <row r="17137" spans="2:29" s="14" customFormat="1" x14ac:dyDescent="0.25">
      <c r="B17137"/>
      <c r="C17137"/>
      <c r="D17137"/>
      <c r="E17137"/>
      <c r="F17137"/>
      <c r="G17137"/>
      <c r="H17137"/>
      <c r="I17137"/>
      <c r="J17137"/>
      <c r="K17137" s="91"/>
      <c r="L17137" s="91"/>
      <c r="M17137" s="91"/>
      <c r="R17137"/>
      <c r="S17137"/>
      <c r="T17137"/>
      <c r="U17137"/>
      <c r="V17137"/>
      <c r="W17137"/>
      <c r="X17137"/>
      <c r="Y17137"/>
      <c r="Z17137"/>
      <c r="AA17137"/>
      <c r="AB17137"/>
      <c r="AC17137"/>
    </row>
    <row r="17138" spans="2:29" s="14" customFormat="1" x14ac:dyDescent="0.25">
      <c r="B17138"/>
      <c r="C17138"/>
      <c r="D17138"/>
      <c r="E17138"/>
      <c r="F17138"/>
      <c r="G17138"/>
      <c r="H17138"/>
      <c r="I17138"/>
      <c r="J17138"/>
      <c r="K17138" s="91"/>
      <c r="L17138" s="91"/>
      <c r="M17138" s="91"/>
      <c r="R17138"/>
      <c r="S17138"/>
      <c r="T17138"/>
      <c r="U17138"/>
      <c r="V17138"/>
      <c r="W17138"/>
      <c r="X17138"/>
      <c r="Y17138"/>
      <c r="Z17138"/>
      <c r="AA17138"/>
      <c r="AB17138"/>
      <c r="AC17138"/>
    </row>
    <row r="17139" spans="2:29" s="14" customFormat="1" x14ac:dyDescent="0.25">
      <c r="B17139"/>
      <c r="C17139"/>
      <c r="D17139"/>
      <c r="E17139"/>
      <c r="F17139"/>
      <c r="G17139"/>
      <c r="H17139"/>
      <c r="I17139"/>
      <c r="J17139"/>
      <c r="K17139" s="91"/>
      <c r="L17139" s="91"/>
      <c r="M17139" s="91"/>
      <c r="R17139"/>
      <c r="S17139"/>
      <c r="T17139"/>
      <c r="U17139"/>
      <c r="V17139"/>
      <c r="W17139"/>
      <c r="X17139"/>
      <c r="Y17139"/>
      <c r="Z17139"/>
      <c r="AA17139"/>
      <c r="AB17139"/>
      <c r="AC17139"/>
    </row>
    <row r="17140" spans="2:29" s="14" customFormat="1" x14ac:dyDescent="0.25">
      <c r="B17140"/>
      <c r="C17140"/>
      <c r="D17140"/>
      <c r="E17140"/>
      <c r="F17140"/>
      <c r="G17140"/>
      <c r="H17140"/>
      <c r="I17140"/>
      <c r="J17140"/>
      <c r="K17140" s="91"/>
      <c r="L17140" s="91"/>
      <c r="M17140" s="91"/>
      <c r="R17140"/>
      <c r="S17140"/>
      <c r="T17140"/>
      <c r="U17140"/>
      <c r="V17140"/>
      <c r="W17140"/>
      <c r="X17140"/>
      <c r="Y17140"/>
      <c r="Z17140"/>
      <c r="AA17140"/>
      <c r="AB17140"/>
      <c r="AC17140"/>
    </row>
    <row r="17141" spans="2:29" s="14" customFormat="1" x14ac:dyDescent="0.25">
      <c r="B17141"/>
      <c r="C17141"/>
      <c r="D17141"/>
      <c r="E17141"/>
      <c r="F17141"/>
      <c r="G17141"/>
      <c r="H17141"/>
      <c r="I17141"/>
      <c r="J17141"/>
      <c r="K17141" s="91"/>
      <c r="L17141" s="91"/>
      <c r="M17141" s="91"/>
      <c r="R17141"/>
      <c r="S17141"/>
      <c r="T17141"/>
      <c r="U17141"/>
      <c r="V17141"/>
      <c r="W17141"/>
      <c r="X17141"/>
      <c r="Y17141"/>
      <c r="Z17141"/>
      <c r="AA17141"/>
      <c r="AB17141"/>
      <c r="AC17141"/>
    </row>
    <row r="17142" spans="2:29" s="14" customFormat="1" x14ac:dyDescent="0.25">
      <c r="B17142"/>
      <c r="C17142"/>
      <c r="D17142"/>
      <c r="E17142"/>
      <c r="F17142"/>
      <c r="G17142"/>
      <c r="H17142"/>
      <c r="I17142"/>
      <c r="J17142"/>
      <c r="K17142" s="91"/>
      <c r="L17142" s="91"/>
      <c r="M17142" s="91"/>
      <c r="R17142"/>
      <c r="S17142"/>
      <c r="T17142"/>
      <c r="U17142"/>
      <c r="V17142"/>
      <c r="W17142"/>
      <c r="X17142"/>
      <c r="Y17142"/>
      <c r="Z17142"/>
      <c r="AA17142"/>
      <c r="AB17142"/>
      <c r="AC17142"/>
    </row>
    <row r="17143" spans="2:29" s="14" customFormat="1" x14ac:dyDescent="0.25">
      <c r="B17143"/>
      <c r="C17143"/>
      <c r="D17143"/>
      <c r="E17143"/>
      <c r="F17143"/>
      <c r="G17143"/>
      <c r="H17143"/>
      <c r="I17143"/>
      <c r="J17143"/>
      <c r="K17143" s="91"/>
      <c r="L17143" s="91"/>
      <c r="M17143" s="91"/>
      <c r="R17143"/>
      <c r="S17143"/>
      <c r="T17143"/>
      <c r="U17143"/>
      <c r="V17143"/>
      <c r="W17143"/>
      <c r="X17143"/>
      <c r="Y17143"/>
      <c r="Z17143"/>
      <c r="AA17143"/>
      <c r="AB17143"/>
      <c r="AC17143"/>
    </row>
    <row r="17144" spans="2:29" s="14" customFormat="1" x14ac:dyDescent="0.25">
      <c r="B17144"/>
      <c r="C17144"/>
      <c r="D17144"/>
      <c r="E17144"/>
      <c r="F17144"/>
      <c r="G17144"/>
      <c r="H17144"/>
      <c r="I17144"/>
      <c r="J17144"/>
      <c r="K17144" s="91"/>
      <c r="L17144" s="91"/>
      <c r="M17144" s="91"/>
      <c r="R17144"/>
      <c r="S17144"/>
      <c r="T17144"/>
      <c r="U17144"/>
      <c r="V17144"/>
      <c r="W17144"/>
      <c r="X17144"/>
      <c r="Y17144"/>
      <c r="Z17144"/>
      <c r="AA17144"/>
      <c r="AB17144"/>
      <c r="AC17144"/>
    </row>
    <row r="17145" spans="2:29" s="14" customFormat="1" x14ac:dyDescent="0.25">
      <c r="B17145"/>
      <c r="C17145"/>
      <c r="D17145"/>
      <c r="E17145"/>
      <c r="F17145"/>
      <c r="G17145"/>
      <c r="H17145"/>
      <c r="I17145"/>
      <c r="J17145"/>
      <c r="K17145" s="91"/>
      <c r="L17145" s="91"/>
      <c r="M17145" s="91"/>
      <c r="R17145"/>
      <c r="S17145"/>
      <c r="T17145"/>
      <c r="U17145"/>
      <c r="V17145"/>
      <c r="W17145"/>
      <c r="X17145"/>
      <c r="Y17145"/>
      <c r="Z17145"/>
      <c r="AA17145"/>
      <c r="AB17145"/>
      <c r="AC17145"/>
    </row>
    <row r="17146" spans="2:29" s="14" customFormat="1" x14ac:dyDescent="0.25">
      <c r="B17146"/>
      <c r="C17146"/>
      <c r="D17146"/>
      <c r="E17146"/>
      <c r="F17146"/>
      <c r="G17146"/>
      <c r="H17146"/>
      <c r="I17146"/>
      <c r="J17146"/>
      <c r="K17146" s="91"/>
      <c r="L17146" s="91"/>
      <c r="M17146" s="91"/>
      <c r="R17146"/>
      <c r="S17146"/>
      <c r="T17146"/>
      <c r="U17146"/>
      <c r="V17146"/>
      <c r="W17146"/>
      <c r="X17146"/>
      <c r="Y17146"/>
      <c r="Z17146"/>
      <c r="AA17146"/>
      <c r="AB17146"/>
      <c r="AC17146"/>
    </row>
    <row r="17147" spans="2:29" s="14" customFormat="1" x14ac:dyDescent="0.25">
      <c r="B17147"/>
      <c r="C17147"/>
      <c r="D17147"/>
      <c r="E17147"/>
      <c r="F17147"/>
      <c r="G17147"/>
      <c r="H17147"/>
      <c r="I17147"/>
      <c r="J17147"/>
      <c r="K17147" s="91"/>
      <c r="L17147" s="91"/>
      <c r="M17147" s="91"/>
      <c r="R17147"/>
      <c r="S17147"/>
      <c r="T17147"/>
      <c r="U17147"/>
      <c r="V17147"/>
      <c r="W17147"/>
      <c r="X17147"/>
      <c r="Y17147"/>
      <c r="Z17147"/>
      <c r="AA17147"/>
      <c r="AB17147"/>
      <c r="AC17147"/>
    </row>
    <row r="17148" spans="2:29" s="14" customFormat="1" x14ac:dyDescent="0.25">
      <c r="B17148"/>
      <c r="C17148"/>
      <c r="D17148"/>
      <c r="E17148"/>
      <c r="F17148"/>
      <c r="G17148"/>
      <c r="H17148"/>
      <c r="I17148"/>
      <c r="J17148"/>
      <c r="K17148" s="91"/>
      <c r="L17148" s="91"/>
      <c r="M17148" s="91"/>
      <c r="R17148"/>
      <c r="S17148"/>
      <c r="T17148"/>
      <c r="U17148"/>
      <c r="V17148"/>
      <c r="W17148"/>
      <c r="X17148"/>
      <c r="Y17148"/>
      <c r="Z17148"/>
      <c r="AA17148"/>
      <c r="AB17148"/>
      <c r="AC17148"/>
    </row>
    <row r="17149" spans="2:29" s="14" customFormat="1" x14ac:dyDescent="0.25">
      <c r="B17149"/>
      <c r="C17149"/>
      <c r="D17149"/>
      <c r="E17149"/>
      <c r="F17149"/>
      <c r="G17149"/>
      <c r="H17149"/>
      <c r="I17149"/>
      <c r="J17149"/>
      <c r="K17149" s="91"/>
      <c r="L17149" s="91"/>
      <c r="M17149" s="91"/>
      <c r="R17149"/>
      <c r="S17149"/>
      <c r="T17149"/>
      <c r="U17149"/>
      <c r="V17149"/>
      <c r="W17149"/>
      <c r="X17149"/>
      <c r="Y17149"/>
      <c r="Z17149"/>
      <c r="AA17149"/>
      <c r="AB17149"/>
      <c r="AC17149"/>
    </row>
    <row r="17150" spans="2:29" s="14" customFormat="1" x14ac:dyDescent="0.25">
      <c r="B17150"/>
      <c r="C17150"/>
      <c r="D17150"/>
      <c r="E17150"/>
      <c r="F17150"/>
      <c r="G17150"/>
      <c r="H17150"/>
      <c r="I17150"/>
      <c r="J17150"/>
      <c r="K17150" s="91"/>
      <c r="L17150" s="91"/>
      <c r="M17150" s="91"/>
      <c r="R17150"/>
      <c r="S17150"/>
      <c r="T17150"/>
      <c r="U17150"/>
      <c r="V17150"/>
      <c r="W17150"/>
      <c r="X17150"/>
      <c r="Y17150"/>
      <c r="Z17150"/>
      <c r="AA17150"/>
      <c r="AB17150"/>
      <c r="AC17150"/>
    </row>
    <row r="17151" spans="2:29" s="14" customFormat="1" x14ac:dyDescent="0.25">
      <c r="B17151"/>
      <c r="C17151"/>
      <c r="D17151"/>
      <c r="E17151"/>
      <c r="F17151"/>
      <c r="G17151"/>
      <c r="H17151"/>
      <c r="I17151"/>
      <c r="J17151"/>
      <c r="K17151" s="91"/>
      <c r="L17151" s="91"/>
      <c r="M17151" s="91"/>
      <c r="R17151"/>
      <c r="S17151"/>
      <c r="T17151"/>
      <c r="U17151"/>
      <c r="V17151"/>
      <c r="W17151"/>
      <c r="X17151"/>
      <c r="Y17151"/>
      <c r="Z17151"/>
      <c r="AA17151"/>
      <c r="AB17151"/>
      <c r="AC17151"/>
    </row>
    <row r="17152" spans="2:29" s="14" customFormat="1" x14ac:dyDescent="0.25">
      <c r="B17152"/>
      <c r="C17152"/>
      <c r="D17152"/>
      <c r="E17152"/>
      <c r="F17152"/>
      <c r="G17152"/>
      <c r="H17152"/>
      <c r="I17152"/>
      <c r="J17152"/>
      <c r="K17152" s="91"/>
      <c r="L17152" s="91"/>
      <c r="M17152" s="91"/>
      <c r="R17152"/>
      <c r="S17152"/>
      <c r="T17152"/>
      <c r="U17152"/>
      <c r="V17152"/>
      <c r="W17152"/>
      <c r="X17152"/>
      <c r="Y17152"/>
      <c r="Z17152"/>
      <c r="AA17152"/>
      <c r="AB17152"/>
      <c r="AC17152"/>
    </row>
    <row r="17153" spans="2:29" s="14" customFormat="1" x14ac:dyDescent="0.25">
      <c r="B17153"/>
      <c r="C17153"/>
      <c r="D17153"/>
      <c r="E17153"/>
      <c r="F17153"/>
      <c r="G17153"/>
      <c r="H17153"/>
      <c r="I17153"/>
      <c r="J17153"/>
      <c r="K17153" s="91"/>
      <c r="L17153" s="91"/>
      <c r="M17153" s="91"/>
      <c r="R17153"/>
      <c r="S17153"/>
      <c r="T17153"/>
      <c r="U17153"/>
      <c r="V17153"/>
      <c r="W17153"/>
      <c r="X17153"/>
      <c r="Y17153"/>
      <c r="Z17153"/>
      <c r="AA17153"/>
      <c r="AB17153"/>
      <c r="AC17153"/>
    </row>
    <row r="17154" spans="2:29" s="14" customFormat="1" x14ac:dyDescent="0.25">
      <c r="B17154"/>
      <c r="C17154"/>
      <c r="D17154"/>
      <c r="E17154"/>
      <c r="F17154"/>
      <c r="G17154"/>
      <c r="H17154"/>
      <c r="I17154"/>
      <c r="J17154"/>
      <c r="K17154" s="91"/>
      <c r="L17154" s="91"/>
      <c r="M17154" s="91"/>
      <c r="R17154"/>
      <c r="S17154"/>
      <c r="T17154"/>
      <c r="U17154"/>
      <c r="V17154"/>
      <c r="W17154"/>
      <c r="X17154"/>
      <c r="Y17154"/>
      <c r="Z17154"/>
      <c r="AA17154"/>
      <c r="AB17154"/>
      <c r="AC17154"/>
    </row>
    <row r="17155" spans="2:29" s="14" customFormat="1" x14ac:dyDescent="0.25">
      <c r="B17155"/>
      <c r="C17155"/>
      <c r="D17155"/>
      <c r="E17155"/>
      <c r="F17155"/>
      <c r="G17155"/>
      <c r="H17155"/>
      <c r="I17155"/>
      <c r="J17155"/>
      <c r="K17155" s="91"/>
      <c r="L17155" s="91"/>
      <c r="M17155" s="91"/>
      <c r="R17155"/>
      <c r="S17155"/>
      <c r="T17155"/>
      <c r="U17155"/>
      <c r="V17155"/>
      <c r="W17155"/>
      <c r="X17155"/>
      <c r="Y17155"/>
      <c r="Z17155"/>
      <c r="AA17155"/>
      <c r="AB17155"/>
      <c r="AC17155"/>
    </row>
    <row r="17156" spans="2:29" s="14" customFormat="1" x14ac:dyDescent="0.25">
      <c r="B17156"/>
      <c r="C17156"/>
      <c r="D17156"/>
      <c r="E17156"/>
      <c r="F17156"/>
      <c r="G17156"/>
      <c r="H17156"/>
      <c r="I17156"/>
      <c r="J17156"/>
      <c r="K17156" s="91"/>
      <c r="L17156" s="91"/>
      <c r="M17156" s="91"/>
      <c r="R17156"/>
      <c r="S17156"/>
      <c r="T17156"/>
      <c r="U17156"/>
      <c r="V17156"/>
      <c r="W17156"/>
      <c r="X17156"/>
      <c r="Y17156"/>
      <c r="Z17156"/>
      <c r="AA17156"/>
      <c r="AB17156"/>
      <c r="AC17156"/>
    </row>
    <row r="17157" spans="2:29" s="14" customFormat="1" x14ac:dyDescent="0.25">
      <c r="B17157"/>
      <c r="C17157"/>
      <c r="D17157"/>
      <c r="E17157"/>
      <c r="F17157"/>
      <c r="G17157"/>
      <c r="H17157"/>
      <c r="I17157"/>
      <c r="J17157"/>
      <c r="K17157" s="91"/>
      <c r="L17157" s="91"/>
      <c r="M17157" s="91"/>
      <c r="R17157"/>
      <c r="S17157"/>
      <c r="T17157"/>
      <c r="U17157"/>
      <c r="V17157"/>
      <c r="W17157"/>
      <c r="X17157"/>
      <c r="Y17157"/>
      <c r="Z17157"/>
      <c r="AA17157"/>
      <c r="AB17157"/>
      <c r="AC17157"/>
    </row>
    <row r="17158" spans="2:29" s="14" customFormat="1" x14ac:dyDescent="0.25">
      <c r="B17158"/>
      <c r="C17158"/>
      <c r="D17158"/>
      <c r="E17158"/>
      <c r="F17158"/>
      <c r="G17158"/>
      <c r="H17158"/>
      <c r="I17158"/>
      <c r="J17158"/>
      <c r="K17158" s="91"/>
      <c r="L17158" s="91"/>
      <c r="M17158" s="91"/>
      <c r="R17158"/>
      <c r="S17158"/>
      <c r="T17158"/>
      <c r="U17158"/>
      <c r="V17158"/>
      <c r="W17158"/>
      <c r="X17158"/>
      <c r="Y17158"/>
      <c r="Z17158"/>
      <c r="AA17158"/>
      <c r="AB17158"/>
      <c r="AC17158"/>
    </row>
    <row r="17159" spans="2:29" s="14" customFormat="1" x14ac:dyDescent="0.25">
      <c r="B17159"/>
      <c r="C17159"/>
      <c r="D17159"/>
      <c r="E17159"/>
      <c r="F17159"/>
      <c r="G17159"/>
      <c r="H17159"/>
      <c r="I17159"/>
      <c r="J17159"/>
      <c r="K17159" s="91"/>
      <c r="L17159" s="91"/>
      <c r="M17159" s="91"/>
      <c r="R17159"/>
      <c r="S17159"/>
      <c r="T17159"/>
      <c r="U17159"/>
      <c r="V17159"/>
      <c r="W17159"/>
      <c r="X17159"/>
      <c r="Y17159"/>
      <c r="Z17159"/>
      <c r="AA17159"/>
      <c r="AB17159"/>
      <c r="AC17159"/>
    </row>
    <row r="17160" spans="2:29" s="14" customFormat="1" x14ac:dyDescent="0.25">
      <c r="B17160"/>
      <c r="C17160"/>
      <c r="D17160"/>
      <c r="E17160"/>
      <c r="F17160"/>
      <c r="G17160"/>
      <c r="H17160"/>
      <c r="I17160"/>
      <c r="J17160"/>
      <c r="K17160" s="91"/>
      <c r="L17160" s="91"/>
      <c r="M17160" s="91"/>
      <c r="R17160"/>
      <c r="S17160"/>
      <c r="T17160"/>
      <c r="U17160"/>
      <c r="V17160"/>
      <c r="W17160"/>
      <c r="X17160"/>
      <c r="Y17160"/>
      <c r="Z17160"/>
      <c r="AA17160"/>
      <c r="AB17160"/>
      <c r="AC17160"/>
    </row>
    <row r="17161" spans="2:29" s="14" customFormat="1" x14ac:dyDescent="0.25">
      <c r="B17161"/>
      <c r="C17161"/>
      <c r="D17161"/>
      <c r="E17161"/>
      <c r="F17161"/>
      <c r="G17161"/>
      <c r="H17161"/>
      <c r="I17161"/>
      <c r="J17161"/>
      <c r="K17161" s="91"/>
      <c r="L17161" s="91"/>
      <c r="M17161" s="91"/>
      <c r="R17161"/>
      <c r="S17161"/>
      <c r="T17161"/>
      <c r="U17161"/>
      <c r="V17161"/>
      <c r="W17161"/>
      <c r="X17161"/>
      <c r="Y17161"/>
      <c r="Z17161"/>
      <c r="AA17161"/>
      <c r="AB17161"/>
      <c r="AC17161"/>
    </row>
    <row r="17162" spans="2:29" s="14" customFormat="1" x14ac:dyDescent="0.25">
      <c r="B17162"/>
      <c r="C17162"/>
      <c r="D17162"/>
      <c r="E17162"/>
      <c r="F17162"/>
      <c r="G17162"/>
      <c r="H17162"/>
      <c r="I17162"/>
      <c r="J17162"/>
      <c r="K17162" s="91"/>
      <c r="L17162" s="91"/>
      <c r="M17162" s="91"/>
      <c r="R17162"/>
      <c r="S17162"/>
      <c r="T17162"/>
      <c r="U17162"/>
      <c r="V17162"/>
      <c r="W17162"/>
      <c r="X17162"/>
      <c r="Y17162"/>
      <c r="Z17162"/>
      <c r="AA17162"/>
      <c r="AB17162"/>
      <c r="AC17162"/>
    </row>
    <row r="17163" spans="2:29" s="14" customFormat="1" x14ac:dyDescent="0.25">
      <c r="B17163"/>
      <c r="C17163"/>
      <c r="D17163"/>
      <c r="E17163"/>
      <c r="F17163"/>
      <c r="G17163"/>
      <c r="H17163"/>
      <c r="I17163"/>
      <c r="J17163"/>
      <c r="K17163" s="91"/>
      <c r="L17163" s="91"/>
      <c r="M17163" s="91"/>
      <c r="R17163"/>
      <c r="S17163"/>
      <c r="T17163"/>
      <c r="U17163"/>
      <c r="V17163"/>
      <c r="W17163"/>
      <c r="X17163"/>
      <c r="Y17163"/>
      <c r="Z17163"/>
      <c r="AA17163"/>
      <c r="AB17163"/>
      <c r="AC17163"/>
    </row>
    <row r="17164" spans="2:29" s="14" customFormat="1" x14ac:dyDescent="0.25">
      <c r="B17164"/>
      <c r="C17164"/>
      <c r="D17164"/>
      <c r="E17164"/>
      <c r="F17164"/>
      <c r="G17164"/>
      <c r="H17164"/>
      <c r="I17164"/>
      <c r="J17164"/>
      <c r="K17164" s="91"/>
      <c r="L17164" s="91"/>
      <c r="M17164" s="91"/>
      <c r="R17164"/>
      <c r="S17164"/>
      <c r="T17164"/>
      <c r="U17164"/>
      <c r="V17164"/>
      <c r="W17164"/>
      <c r="X17164"/>
      <c r="Y17164"/>
      <c r="Z17164"/>
      <c r="AA17164"/>
      <c r="AB17164"/>
      <c r="AC17164"/>
    </row>
    <row r="17165" spans="2:29" s="14" customFormat="1" x14ac:dyDescent="0.25">
      <c r="B17165"/>
      <c r="C17165"/>
      <c r="D17165"/>
      <c r="E17165"/>
      <c r="F17165"/>
      <c r="G17165"/>
      <c r="H17165"/>
      <c r="I17165"/>
      <c r="J17165"/>
      <c r="K17165" s="91"/>
      <c r="L17165" s="91"/>
      <c r="M17165" s="91"/>
      <c r="R17165"/>
      <c r="S17165"/>
      <c r="T17165"/>
      <c r="U17165"/>
      <c r="V17165"/>
      <c r="W17165"/>
      <c r="X17165"/>
      <c r="Y17165"/>
      <c r="Z17165"/>
      <c r="AA17165"/>
      <c r="AB17165"/>
      <c r="AC17165"/>
    </row>
    <row r="17166" spans="2:29" s="14" customFormat="1" x14ac:dyDescent="0.25">
      <c r="B17166"/>
      <c r="C17166"/>
      <c r="D17166"/>
      <c r="E17166"/>
      <c r="F17166"/>
      <c r="G17166"/>
      <c r="H17166"/>
      <c r="I17166"/>
      <c r="J17166"/>
      <c r="K17166" s="91"/>
      <c r="L17166" s="91"/>
      <c r="M17166" s="91"/>
      <c r="R17166"/>
      <c r="S17166"/>
      <c r="T17166"/>
      <c r="U17166"/>
      <c r="V17166"/>
      <c r="W17166"/>
      <c r="X17166"/>
      <c r="Y17166"/>
      <c r="Z17166"/>
      <c r="AA17166"/>
      <c r="AB17166"/>
      <c r="AC17166"/>
    </row>
    <row r="17167" spans="2:29" s="14" customFormat="1" x14ac:dyDescent="0.25">
      <c r="B17167"/>
      <c r="C17167"/>
      <c r="D17167"/>
      <c r="E17167"/>
      <c r="F17167"/>
      <c r="G17167"/>
      <c r="H17167"/>
      <c r="I17167"/>
      <c r="J17167"/>
      <c r="K17167" s="91"/>
      <c r="L17167" s="91"/>
      <c r="M17167" s="91"/>
      <c r="R17167"/>
      <c r="S17167"/>
      <c r="T17167"/>
      <c r="U17167"/>
      <c r="V17167"/>
      <c r="W17167"/>
      <c r="X17167"/>
      <c r="Y17167"/>
      <c r="Z17167"/>
      <c r="AA17167"/>
      <c r="AB17167"/>
      <c r="AC17167"/>
    </row>
    <row r="17168" spans="2:29" s="14" customFormat="1" x14ac:dyDescent="0.25">
      <c r="B17168"/>
      <c r="C17168"/>
      <c r="D17168"/>
      <c r="E17168"/>
      <c r="F17168"/>
      <c r="G17168"/>
      <c r="H17168"/>
      <c r="I17168"/>
      <c r="J17168"/>
      <c r="K17168" s="91"/>
      <c r="L17168" s="91"/>
      <c r="M17168" s="91"/>
      <c r="R17168"/>
      <c r="S17168"/>
      <c r="T17168"/>
      <c r="U17168"/>
      <c r="V17168"/>
      <c r="W17168"/>
      <c r="X17168"/>
      <c r="Y17168"/>
      <c r="Z17168"/>
      <c r="AA17168"/>
      <c r="AB17168"/>
      <c r="AC17168"/>
    </row>
    <row r="17169" spans="2:29" s="14" customFormat="1" x14ac:dyDescent="0.25">
      <c r="B17169"/>
      <c r="C17169"/>
      <c r="D17169"/>
      <c r="E17169"/>
      <c r="F17169"/>
      <c r="G17169"/>
      <c r="H17169"/>
      <c r="I17169"/>
      <c r="J17169"/>
      <c r="K17169" s="91"/>
      <c r="L17169" s="91"/>
      <c r="M17169" s="91"/>
      <c r="R17169"/>
      <c r="S17169"/>
      <c r="T17169"/>
      <c r="U17169"/>
      <c r="V17169"/>
      <c r="W17169"/>
      <c r="X17169"/>
      <c r="Y17169"/>
      <c r="Z17169"/>
      <c r="AA17169"/>
      <c r="AB17169"/>
      <c r="AC17169"/>
    </row>
    <row r="17170" spans="2:29" s="14" customFormat="1" x14ac:dyDescent="0.25">
      <c r="B17170"/>
      <c r="C17170"/>
      <c r="D17170"/>
      <c r="E17170"/>
      <c r="F17170"/>
      <c r="G17170"/>
      <c r="H17170"/>
      <c r="I17170"/>
      <c r="J17170"/>
      <c r="K17170" s="91"/>
      <c r="L17170" s="91"/>
      <c r="M17170" s="91"/>
      <c r="R17170"/>
      <c r="S17170"/>
      <c r="T17170"/>
      <c r="U17170"/>
      <c r="V17170"/>
      <c r="W17170"/>
      <c r="X17170"/>
      <c r="Y17170"/>
      <c r="Z17170"/>
      <c r="AA17170"/>
      <c r="AB17170"/>
      <c r="AC17170"/>
    </row>
    <row r="17171" spans="2:29" s="14" customFormat="1" x14ac:dyDescent="0.25">
      <c r="B17171"/>
      <c r="C17171"/>
      <c r="D17171"/>
      <c r="E17171"/>
      <c r="F17171"/>
      <c r="G17171"/>
      <c r="H17171"/>
      <c r="I17171"/>
      <c r="J17171"/>
      <c r="K17171" s="91"/>
      <c r="L17171" s="91"/>
      <c r="M17171" s="91"/>
      <c r="R17171"/>
      <c r="S17171"/>
      <c r="T17171"/>
      <c r="U17171"/>
      <c r="V17171"/>
      <c r="W17171"/>
      <c r="X17171"/>
      <c r="Y17171"/>
      <c r="Z17171"/>
      <c r="AA17171"/>
      <c r="AB17171"/>
      <c r="AC17171"/>
    </row>
    <row r="17172" spans="2:29" s="14" customFormat="1" x14ac:dyDescent="0.25">
      <c r="B17172"/>
      <c r="C17172"/>
      <c r="D17172"/>
      <c r="E17172"/>
      <c r="F17172"/>
      <c r="G17172"/>
      <c r="H17172"/>
      <c r="I17172"/>
      <c r="J17172"/>
      <c r="K17172" s="91"/>
      <c r="L17172" s="91"/>
      <c r="M17172" s="91"/>
      <c r="R17172"/>
      <c r="S17172"/>
      <c r="T17172"/>
      <c r="U17172"/>
      <c r="V17172"/>
      <c r="W17172"/>
      <c r="X17172"/>
      <c r="Y17172"/>
      <c r="Z17172"/>
      <c r="AA17172"/>
      <c r="AB17172"/>
      <c r="AC17172"/>
    </row>
    <row r="17173" spans="2:29" s="14" customFormat="1" x14ac:dyDescent="0.25">
      <c r="B17173"/>
      <c r="C17173"/>
      <c r="D17173"/>
      <c r="E17173"/>
      <c r="F17173"/>
      <c r="G17173"/>
      <c r="H17173"/>
      <c r="I17173"/>
      <c r="J17173"/>
      <c r="K17173" s="91"/>
      <c r="L17173" s="91"/>
      <c r="M17173" s="91"/>
      <c r="R17173"/>
      <c r="S17173"/>
      <c r="T17173"/>
      <c r="U17173"/>
      <c r="V17173"/>
      <c r="W17173"/>
      <c r="X17173"/>
      <c r="Y17173"/>
      <c r="Z17173"/>
      <c r="AA17173"/>
      <c r="AB17173"/>
      <c r="AC17173"/>
    </row>
    <row r="17174" spans="2:29" s="14" customFormat="1" x14ac:dyDescent="0.25">
      <c r="B17174"/>
      <c r="C17174"/>
      <c r="D17174"/>
      <c r="E17174"/>
      <c r="F17174"/>
      <c r="G17174"/>
      <c r="H17174"/>
      <c r="I17174"/>
      <c r="J17174"/>
      <c r="K17174" s="91"/>
      <c r="L17174" s="91"/>
      <c r="M17174" s="91"/>
      <c r="R17174"/>
      <c r="S17174"/>
      <c r="T17174"/>
      <c r="U17174"/>
      <c r="V17174"/>
      <c r="W17174"/>
      <c r="X17174"/>
      <c r="Y17174"/>
      <c r="Z17174"/>
      <c r="AA17174"/>
      <c r="AB17174"/>
      <c r="AC17174"/>
    </row>
    <row r="17175" spans="2:29" s="14" customFormat="1" x14ac:dyDescent="0.25">
      <c r="B17175"/>
      <c r="C17175"/>
      <c r="D17175"/>
      <c r="E17175"/>
      <c r="F17175"/>
      <c r="G17175"/>
      <c r="H17175"/>
      <c r="I17175"/>
      <c r="J17175"/>
      <c r="K17175" s="91"/>
      <c r="L17175" s="91"/>
      <c r="M17175" s="91"/>
      <c r="R17175"/>
      <c r="S17175"/>
      <c r="T17175"/>
      <c r="U17175"/>
      <c r="V17175"/>
      <c r="W17175"/>
      <c r="X17175"/>
      <c r="Y17175"/>
      <c r="Z17175"/>
      <c r="AA17175"/>
      <c r="AB17175"/>
      <c r="AC17175"/>
    </row>
    <row r="17176" spans="2:29" s="14" customFormat="1" x14ac:dyDescent="0.25">
      <c r="B17176"/>
      <c r="C17176"/>
      <c r="D17176"/>
      <c r="E17176"/>
      <c r="F17176"/>
      <c r="G17176"/>
      <c r="H17176"/>
      <c r="I17176"/>
      <c r="J17176"/>
      <c r="K17176" s="91"/>
      <c r="L17176" s="91"/>
      <c r="M17176" s="91"/>
      <c r="R17176"/>
      <c r="S17176"/>
      <c r="T17176"/>
      <c r="U17176"/>
      <c r="V17176"/>
      <c r="W17176"/>
      <c r="X17176"/>
      <c r="Y17176"/>
      <c r="Z17176"/>
      <c r="AA17176"/>
      <c r="AB17176"/>
      <c r="AC17176"/>
    </row>
    <row r="17177" spans="2:29" s="14" customFormat="1" x14ac:dyDescent="0.25">
      <c r="B17177"/>
      <c r="C17177"/>
      <c r="D17177"/>
      <c r="E17177"/>
      <c r="F17177"/>
      <c r="G17177"/>
      <c r="H17177"/>
      <c r="I17177"/>
      <c r="J17177"/>
      <c r="K17177" s="91"/>
      <c r="L17177" s="91"/>
      <c r="M17177" s="91"/>
      <c r="R17177"/>
      <c r="S17177"/>
      <c r="T17177"/>
      <c r="U17177"/>
      <c r="V17177"/>
      <c r="W17177"/>
      <c r="X17177"/>
      <c r="Y17177"/>
      <c r="Z17177"/>
      <c r="AA17177"/>
      <c r="AB17177"/>
      <c r="AC17177"/>
    </row>
    <row r="17178" spans="2:29" s="14" customFormat="1" x14ac:dyDescent="0.25">
      <c r="B17178"/>
      <c r="C17178"/>
      <c r="D17178"/>
      <c r="E17178"/>
      <c r="F17178"/>
      <c r="G17178"/>
      <c r="H17178"/>
      <c r="I17178"/>
      <c r="J17178"/>
      <c r="K17178" s="91"/>
      <c r="L17178" s="91"/>
      <c r="M17178" s="91"/>
      <c r="R17178"/>
      <c r="S17178"/>
      <c r="T17178"/>
      <c r="U17178"/>
      <c r="V17178"/>
      <c r="W17178"/>
      <c r="X17178"/>
      <c r="Y17178"/>
      <c r="Z17178"/>
      <c r="AA17178"/>
      <c r="AB17178"/>
      <c r="AC17178"/>
    </row>
    <row r="17179" spans="2:29" s="14" customFormat="1" x14ac:dyDescent="0.25">
      <c r="B17179"/>
      <c r="C17179"/>
      <c r="D17179"/>
      <c r="E17179"/>
      <c r="F17179"/>
      <c r="G17179"/>
      <c r="H17179"/>
      <c r="I17179"/>
      <c r="J17179"/>
      <c r="K17179" s="91"/>
      <c r="L17179" s="91"/>
      <c r="M17179" s="91"/>
      <c r="R17179"/>
      <c r="S17179"/>
      <c r="T17179"/>
      <c r="U17179"/>
      <c r="V17179"/>
      <c r="W17179"/>
      <c r="X17179"/>
      <c r="Y17179"/>
      <c r="Z17179"/>
      <c r="AA17179"/>
      <c r="AB17179"/>
      <c r="AC17179"/>
    </row>
    <row r="17180" spans="2:29" s="14" customFormat="1" x14ac:dyDescent="0.25">
      <c r="B17180"/>
      <c r="C17180"/>
      <c r="D17180"/>
      <c r="E17180"/>
      <c r="F17180"/>
      <c r="G17180"/>
      <c r="H17180"/>
      <c r="I17180"/>
      <c r="J17180"/>
      <c r="K17180" s="91"/>
      <c r="L17180" s="91"/>
      <c r="M17180" s="91"/>
      <c r="R17180"/>
      <c r="S17180"/>
      <c r="T17180"/>
      <c r="U17180"/>
      <c r="V17180"/>
      <c r="W17180"/>
      <c r="X17180"/>
      <c r="Y17180"/>
      <c r="Z17180"/>
      <c r="AA17180"/>
      <c r="AB17180"/>
      <c r="AC17180"/>
    </row>
    <row r="17181" spans="2:29" s="14" customFormat="1" x14ac:dyDescent="0.25">
      <c r="B17181"/>
      <c r="C17181"/>
      <c r="D17181"/>
      <c r="E17181"/>
      <c r="F17181"/>
      <c r="G17181"/>
      <c r="H17181"/>
      <c r="I17181"/>
      <c r="J17181"/>
      <c r="K17181" s="91"/>
      <c r="L17181" s="91"/>
      <c r="M17181" s="91"/>
      <c r="R17181"/>
      <c r="S17181"/>
      <c r="T17181"/>
      <c r="U17181"/>
      <c r="V17181"/>
      <c r="W17181"/>
      <c r="X17181"/>
      <c r="Y17181"/>
      <c r="Z17181"/>
      <c r="AA17181"/>
      <c r="AB17181"/>
      <c r="AC17181"/>
    </row>
    <row r="17182" spans="2:29" s="14" customFormat="1" x14ac:dyDescent="0.25">
      <c r="B17182"/>
      <c r="C17182"/>
      <c r="D17182"/>
      <c r="E17182"/>
      <c r="F17182"/>
      <c r="G17182"/>
      <c r="H17182"/>
      <c r="I17182"/>
      <c r="J17182"/>
      <c r="K17182" s="91"/>
      <c r="L17182" s="91"/>
      <c r="M17182" s="91"/>
      <c r="R17182"/>
      <c r="S17182"/>
      <c r="T17182"/>
      <c r="U17182"/>
      <c r="V17182"/>
      <c r="W17182"/>
      <c r="X17182"/>
      <c r="Y17182"/>
      <c r="Z17182"/>
      <c r="AA17182"/>
      <c r="AB17182"/>
      <c r="AC17182"/>
    </row>
    <row r="17183" spans="2:29" s="14" customFormat="1" x14ac:dyDescent="0.25">
      <c r="B17183"/>
      <c r="C17183"/>
      <c r="D17183"/>
      <c r="E17183"/>
      <c r="F17183"/>
      <c r="G17183"/>
      <c r="H17183"/>
      <c r="I17183"/>
      <c r="J17183"/>
      <c r="K17183" s="91"/>
      <c r="L17183" s="91"/>
      <c r="M17183" s="91"/>
      <c r="R17183"/>
      <c r="S17183"/>
      <c r="T17183"/>
      <c r="U17183"/>
      <c r="V17183"/>
      <c r="W17183"/>
      <c r="X17183"/>
      <c r="Y17183"/>
      <c r="Z17183"/>
      <c r="AA17183"/>
      <c r="AB17183"/>
      <c r="AC17183"/>
    </row>
    <row r="17184" spans="2:29" s="14" customFormat="1" x14ac:dyDescent="0.25">
      <c r="B17184"/>
      <c r="C17184"/>
      <c r="D17184"/>
      <c r="E17184"/>
      <c r="F17184"/>
      <c r="G17184"/>
      <c r="H17184"/>
      <c r="I17184"/>
      <c r="J17184"/>
      <c r="K17184" s="91"/>
      <c r="L17184" s="91"/>
      <c r="M17184" s="91"/>
      <c r="R17184"/>
      <c r="S17184"/>
      <c r="T17184"/>
      <c r="U17184"/>
      <c r="V17184"/>
      <c r="W17184"/>
      <c r="X17184"/>
      <c r="Y17184"/>
      <c r="Z17184"/>
      <c r="AA17184"/>
      <c r="AB17184"/>
      <c r="AC17184"/>
    </row>
    <row r="17185" spans="2:29" s="14" customFormat="1" x14ac:dyDescent="0.25">
      <c r="B17185"/>
      <c r="C17185"/>
      <c r="D17185"/>
      <c r="E17185"/>
      <c r="F17185"/>
      <c r="G17185"/>
      <c r="H17185"/>
      <c r="I17185"/>
      <c r="J17185"/>
      <c r="K17185" s="91"/>
      <c r="L17185" s="91"/>
      <c r="M17185" s="91"/>
      <c r="R17185"/>
      <c r="S17185"/>
      <c r="T17185"/>
      <c r="U17185"/>
      <c r="V17185"/>
      <c r="W17185"/>
      <c r="X17185"/>
      <c r="Y17185"/>
      <c r="Z17185"/>
      <c r="AA17185"/>
      <c r="AB17185"/>
      <c r="AC17185"/>
    </row>
    <row r="17186" spans="2:29" s="14" customFormat="1" x14ac:dyDescent="0.25">
      <c r="B17186"/>
      <c r="C17186"/>
      <c r="D17186"/>
      <c r="E17186"/>
      <c r="F17186"/>
      <c r="G17186"/>
      <c r="H17186"/>
      <c r="I17186"/>
      <c r="J17186"/>
      <c r="K17186" s="91"/>
      <c r="L17186" s="91"/>
      <c r="M17186" s="91"/>
      <c r="R17186"/>
      <c r="S17186"/>
      <c r="T17186"/>
      <c r="U17186"/>
      <c r="V17186"/>
      <c r="W17186"/>
      <c r="X17186"/>
      <c r="Y17186"/>
      <c r="Z17186"/>
      <c r="AA17186"/>
      <c r="AB17186"/>
      <c r="AC17186"/>
    </row>
    <row r="17187" spans="2:29" s="14" customFormat="1" x14ac:dyDescent="0.25">
      <c r="B17187"/>
      <c r="C17187"/>
      <c r="D17187"/>
      <c r="E17187"/>
      <c r="F17187"/>
      <c r="G17187"/>
      <c r="H17187"/>
      <c r="I17187"/>
      <c r="J17187"/>
      <c r="K17187" s="91"/>
      <c r="L17187" s="91"/>
      <c r="M17187" s="91"/>
      <c r="R17187"/>
      <c r="S17187"/>
      <c r="T17187"/>
      <c r="U17187"/>
      <c r="V17187"/>
      <c r="W17187"/>
      <c r="X17187"/>
      <c r="Y17187"/>
      <c r="Z17187"/>
      <c r="AA17187"/>
      <c r="AB17187"/>
      <c r="AC17187"/>
    </row>
    <row r="17188" spans="2:29" s="14" customFormat="1" x14ac:dyDescent="0.25">
      <c r="B17188"/>
      <c r="C17188"/>
      <c r="D17188"/>
      <c r="E17188"/>
      <c r="F17188"/>
      <c r="G17188"/>
      <c r="H17188"/>
      <c r="I17188"/>
      <c r="J17188"/>
      <c r="K17188" s="91"/>
      <c r="L17188" s="91"/>
      <c r="M17188" s="91"/>
      <c r="R17188"/>
      <c r="S17188"/>
      <c r="T17188"/>
      <c r="U17188"/>
      <c r="V17188"/>
      <c r="W17188"/>
      <c r="X17188"/>
      <c r="Y17188"/>
      <c r="Z17188"/>
      <c r="AA17188"/>
      <c r="AB17188"/>
      <c r="AC17188"/>
    </row>
    <row r="17189" spans="2:29" s="14" customFormat="1" x14ac:dyDescent="0.25">
      <c r="B17189"/>
      <c r="C17189"/>
      <c r="D17189"/>
      <c r="E17189"/>
      <c r="F17189"/>
      <c r="G17189"/>
      <c r="H17189"/>
      <c r="I17189"/>
      <c r="J17189"/>
      <c r="K17189" s="91"/>
      <c r="L17189" s="91"/>
      <c r="M17189" s="91"/>
      <c r="R17189"/>
      <c r="S17189"/>
      <c r="T17189"/>
      <c r="U17189"/>
      <c r="V17189"/>
      <c r="W17189"/>
      <c r="X17189"/>
      <c r="Y17189"/>
      <c r="Z17189"/>
      <c r="AA17189"/>
      <c r="AB17189"/>
      <c r="AC17189"/>
    </row>
    <row r="17190" spans="2:29" s="14" customFormat="1" x14ac:dyDescent="0.25">
      <c r="B17190"/>
      <c r="C17190"/>
      <c r="D17190"/>
      <c r="E17190"/>
      <c r="F17190"/>
      <c r="G17190"/>
      <c r="H17190"/>
      <c r="I17190"/>
      <c r="J17190"/>
      <c r="K17190" s="91"/>
      <c r="L17190" s="91"/>
      <c r="M17190" s="91"/>
      <c r="R17190"/>
      <c r="S17190"/>
      <c r="T17190"/>
      <c r="U17190"/>
      <c r="V17190"/>
      <c r="W17190"/>
      <c r="X17190"/>
      <c r="Y17190"/>
      <c r="Z17190"/>
      <c r="AA17190"/>
      <c r="AB17190"/>
      <c r="AC17190"/>
    </row>
    <row r="17191" spans="2:29" s="14" customFormat="1" x14ac:dyDescent="0.25">
      <c r="B17191"/>
      <c r="C17191"/>
      <c r="D17191"/>
      <c r="E17191"/>
      <c r="F17191"/>
      <c r="G17191"/>
      <c r="H17191"/>
      <c r="I17191"/>
      <c r="J17191"/>
      <c r="K17191" s="91"/>
      <c r="L17191" s="91"/>
      <c r="M17191" s="91"/>
      <c r="R17191"/>
      <c r="S17191"/>
      <c r="T17191"/>
      <c r="U17191"/>
      <c r="V17191"/>
      <c r="W17191"/>
      <c r="X17191"/>
      <c r="Y17191"/>
      <c r="Z17191"/>
      <c r="AA17191"/>
      <c r="AB17191"/>
      <c r="AC17191"/>
    </row>
    <row r="17192" spans="2:29" s="14" customFormat="1" x14ac:dyDescent="0.25">
      <c r="B17192"/>
      <c r="C17192"/>
      <c r="D17192"/>
      <c r="E17192"/>
      <c r="F17192"/>
      <c r="G17192"/>
      <c r="H17192"/>
      <c r="I17192"/>
      <c r="J17192"/>
      <c r="K17192" s="91"/>
      <c r="L17192" s="91"/>
      <c r="M17192" s="91"/>
      <c r="R17192"/>
      <c r="S17192"/>
      <c r="T17192"/>
      <c r="U17192"/>
      <c r="V17192"/>
      <c r="W17192"/>
      <c r="X17192"/>
      <c r="Y17192"/>
      <c r="Z17192"/>
      <c r="AA17192"/>
      <c r="AB17192"/>
      <c r="AC17192"/>
    </row>
    <row r="17193" spans="2:29" s="14" customFormat="1" x14ac:dyDescent="0.25">
      <c r="B17193"/>
      <c r="C17193"/>
      <c r="D17193"/>
      <c r="E17193"/>
      <c r="F17193"/>
      <c r="G17193"/>
      <c r="H17193"/>
      <c r="I17193"/>
      <c r="J17193"/>
      <c r="K17193" s="91"/>
      <c r="L17193" s="91"/>
      <c r="M17193" s="91"/>
      <c r="R17193"/>
      <c r="S17193"/>
      <c r="T17193"/>
      <c r="U17193"/>
      <c r="V17193"/>
      <c r="W17193"/>
      <c r="X17193"/>
      <c r="Y17193"/>
      <c r="Z17193"/>
      <c r="AA17193"/>
      <c r="AB17193"/>
      <c r="AC17193"/>
    </row>
    <row r="17194" spans="2:29" s="14" customFormat="1" x14ac:dyDescent="0.25">
      <c r="B17194"/>
      <c r="C17194"/>
      <c r="D17194"/>
      <c r="E17194"/>
      <c r="F17194"/>
      <c r="G17194"/>
      <c r="H17194"/>
      <c r="I17194"/>
      <c r="J17194"/>
      <c r="K17194" s="91"/>
      <c r="L17194" s="91"/>
      <c r="M17194" s="91"/>
      <c r="R17194"/>
      <c r="S17194"/>
      <c r="T17194"/>
      <c r="U17194"/>
      <c r="V17194"/>
      <c r="W17194"/>
      <c r="X17194"/>
      <c r="Y17194"/>
      <c r="Z17194"/>
      <c r="AA17194"/>
      <c r="AB17194"/>
      <c r="AC17194"/>
    </row>
    <row r="17195" spans="2:29" s="14" customFormat="1" x14ac:dyDescent="0.25">
      <c r="B17195"/>
      <c r="C17195"/>
      <c r="D17195"/>
      <c r="E17195"/>
      <c r="F17195"/>
      <c r="G17195"/>
      <c r="H17195"/>
      <c r="I17195"/>
      <c r="J17195"/>
      <c r="K17195" s="91"/>
      <c r="L17195" s="91"/>
      <c r="M17195" s="91"/>
      <c r="R17195"/>
      <c r="S17195"/>
      <c r="T17195"/>
      <c r="U17195"/>
      <c r="V17195"/>
      <c r="W17195"/>
      <c r="X17195"/>
      <c r="Y17195"/>
      <c r="Z17195"/>
      <c r="AA17195"/>
      <c r="AB17195"/>
      <c r="AC17195"/>
    </row>
    <row r="17196" spans="2:29" s="14" customFormat="1" x14ac:dyDescent="0.25">
      <c r="B17196"/>
      <c r="C17196"/>
      <c r="D17196"/>
      <c r="E17196"/>
      <c r="F17196"/>
      <c r="G17196"/>
      <c r="H17196"/>
      <c r="I17196"/>
      <c r="J17196"/>
      <c r="K17196" s="91"/>
      <c r="L17196" s="91"/>
      <c r="M17196" s="91"/>
      <c r="R17196"/>
      <c r="S17196"/>
      <c r="T17196"/>
      <c r="U17196"/>
      <c r="V17196"/>
      <c r="W17196"/>
      <c r="X17196"/>
      <c r="Y17196"/>
      <c r="Z17196"/>
      <c r="AA17196"/>
      <c r="AB17196"/>
      <c r="AC17196"/>
    </row>
    <row r="17197" spans="2:29" s="14" customFormat="1" x14ac:dyDescent="0.25">
      <c r="B17197"/>
      <c r="C17197"/>
      <c r="D17197"/>
      <c r="E17197"/>
      <c r="F17197"/>
      <c r="G17197"/>
      <c r="H17197"/>
      <c r="I17197"/>
      <c r="J17197"/>
      <c r="K17197" s="91"/>
      <c r="L17197" s="91"/>
      <c r="M17197" s="91"/>
      <c r="R17197"/>
      <c r="S17197"/>
      <c r="T17197"/>
      <c r="U17197"/>
      <c r="V17197"/>
      <c r="W17197"/>
      <c r="X17197"/>
      <c r="Y17197"/>
      <c r="Z17197"/>
      <c r="AA17197"/>
      <c r="AB17197"/>
      <c r="AC17197"/>
    </row>
    <row r="17198" spans="2:29" s="14" customFormat="1" x14ac:dyDescent="0.25">
      <c r="B17198"/>
      <c r="C17198"/>
      <c r="D17198"/>
      <c r="E17198"/>
      <c r="F17198"/>
      <c r="G17198"/>
      <c r="H17198"/>
      <c r="I17198"/>
      <c r="J17198"/>
      <c r="K17198" s="91"/>
      <c r="L17198" s="91"/>
      <c r="M17198" s="91"/>
      <c r="R17198"/>
      <c r="S17198"/>
      <c r="T17198"/>
      <c r="U17198"/>
      <c r="V17198"/>
      <c r="W17198"/>
      <c r="X17198"/>
      <c r="Y17198"/>
      <c r="Z17198"/>
      <c r="AA17198"/>
      <c r="AB17198"/>
      <c r="AC17198"/>
    </row>
    <row r="17199" spans="2:29" s="14" customFormat="1" x14ac:dyDescent="0.25">
      <c r="B17199"/>
      <c r="C17199"/>
      <c r="D17199"/>
      <c r="E17199"/>
      <c r="F17199"/>
      <c r="G17199"/>
      <c r="H17199"/>
      <c r="I17199"/>
      <c r="J17199"/>
      <c r="K17199" s="91"/>
      <c r="L17199" s="91"/>
      <c r="M17199" s="91"/>
      <c r="R17199"/>
      <c r="S17199"/>
      <c r="T17199"/>
      <c r="U17199"/>
      <c r="V17199"/>
      <c r="W17199"/>
      <c r="X17199"/>
      <c r="Y17199"/>
      <c r="Z17199"/>
      <c r="AA17199"/>
      <c r="AB17199"/>
      <c r="AC17199"/>
    </row>
    <row r="17200" spans="2:29" s="14" customFormat="1" x14ac:dyDescent="0.25">
      <c r="B17200"/>
      <c r="C17200"/>
      <c r="D17200"/>
      <c r="E17200"/>
      <c r="F17200"/>
      <c r="G17200"/>
      <c r="H17200"/>
      <c r="I17200"/>
      <c r="J17200"/>
      <c r="K17200" s="91"/>
      <c r="L17200" s="91"/>
      <c r="M17200" s="91"/>
      <c r="R17200"/>
      <c r="S17200"/>
      <c r="T17200"/>
      <c r="U17200"/>
      <c r="V17200"/>
      <c r="W17200"/>
      <c r="X17200"/>
      <c r="Y17200"/>
      <c r="Z17200"/>
      <c r="AA17200"/>
      <c r="AB17200"/>
      <c r="AC17200"/>
    </row>
    <row r="17201" spans="2:29" s="14" customFormat="1" x14ac:dyDescent="0.25">
      <c r="B17201"/>
      <c r="C17201"/>
      <c r="D17201"/>
      <c r="E17201"/>
      <c r="F17201"/>
      <c r="G17201"/>
      <c r="H17201"/>
      <c r="I17201"/>
      <c r="J17201"/>
      <c r="K17201" s="91"/>
      <c r="L17201" s="91"/>
      <c r="M17201" s="91"/>
      <c r="R17201"/>
      <c r="S17201"/>
      <c r="T17201"/>
      <c r="U17201"/>
      <c r="V17201"/>
      <c r="W17201"/>
      <c r="X17201"/>
      <c r="Y17201"/>
      <c r="Z17201"/>
      <c r="AA17201"/>
      <c r="AB17201"/>
      <c r="AC17201"/>
    </row>
    <row r="17202" spans="2:29" s="14" customFormat="1" x14ac:dyDescent="0.25">
      <c r="B17202"/>
      <c r="C17202"/>
      <c r="D17202"/>
      <c r="E17202"/>
      <c r="F17202"/>
      <c r="G17202"/>
      <c r="H17202"/>
      <c r="I17202"/>
      <c r="J17202"/>
      <c r="K17202" s="91"/>
      <c r="L17202" s="91"/>
      <c r="M17202" s="91"/>
      <c r="R17202"/>
      <c r="S17202"/>
      <c r="T17202"/>
      <c r="U17202"/>
      <c r="V17202"/>
      <c r="W17202"/>
      <c r="X17202"/>
      <c r="Y17202"/>
      <c r="Z17202"/>
      <c r="AA17202"/>
      <c r="AB17202"/>
      <c r="AC17202"/>
    </row>
    <row r="17203" spans="2:29" s="14" customFormat="1" x14ac:dyDescent="0.25">
      <c r="B17203"/>
      <c r="C17203"/>
      <c r="D17203"/>
      <c r="E17203"/>
      <c r="F17203"/>
      <c r="G17203"/>
      <c r="H17203"/>
      <c r="I17203"/>
      <c r="J17203"/>
      <c r="K17203" s="91"/>
      <c r="L17203" s="91"/>
      <c r="M17203" s="91"/>
      <c r="R17203"/>
      <c r="S17203"/>
      <c r="T17203"/>
      <c r="U17203"/>
      <c r="V17203"/>
      <c r="W17203"/>
      <c r="X17203"/>
      <c r="Y17203"/>
      <c r="Z17203"/>
      <c r="AA17203"/>
      <c r="AB17203"/>
      <c r="AC17203"/>
    </row>
    <row r="17204" spans="2:29" s="14" customFormat="1" x14ac:dyDescent="0.25">
      <c r="B17204"/>
      <c r="C17204"/>
      <c r="D17204"/>
      <c r="E17204"/>
      <c r="F17204"/>
      <c r="G17204"/>
      <c r="H17204"/>
      <c r="I17204"/>
      <c r="J17204"/>
      <c r="K17204" s="91"/>
      <c r="L17204" s="91"/>
      <c r="M17204" s="91"/>
      <c r="R17204"/>
      <c r="S17204"/>
      <c r="T17204"/>
      <c r="U17204"/>
      <c r="V17204"/>
      <c r="W17204"/>
      <c r="X17204"/>
      <c r="Y17204"/>
      <c r="Z17204"/>
      <c r="AA17204"/>
      <c r="AB17204"/>
      <c r="AC17204"/>
    </row>
    <row r="17205" spans="2:29" s="14" customFormat="1" x14ac:dyDescent="0.25">
      <c r="B17205"/>
      <c r="C17205"/>
      <c r="D17205"/>
      <c r="E17205"/>
      <c r="F17205"/>
      <c r="G17205"/>
      <c r="H17205"/>
      <c r="I17205"/>
      <c r="J17205"/>
      <c r="K17205" s="91"/>
      <c r="L17205" s="91"/>
      <c r="M17205" s="91"/>
      <c r="R17205"/>
      <c r="S17205"/>
      <c r="T17205"/>
      <c r="U17205"/>
      <c r="V17205"/>
      <c r="W17205"/>
      <c r="X17205"/>
      <c r="Y17205"/>
      <c r="Z17205"/>
      <c r="AA17205"/>
      <c r="AB17205"/>
      <c r="AC17205"/>
    </row>
    <row r="17206" spans="2:29" s="14" customFormat="1" x14ac:dyDescent="0.25">
      <c r="B17206"/>
      <c r="C17206"/>
      <c r="D17206"/>
      <c r="E17206"/>
      <c r="F17206"/>
      <c r="G17206"/>
      <c r="H17206"/>
      <c r="I17206"/>
      <c r="J17206"/>
      <c r="K17206" s="91"/>
      <c r="L17206" s="91"/>
      <c r="M17206" s="91"/>
      <c r="R17206"/>
      <c r="S17206"/>
      <c r="T17206"/>
      <c r="U17206"/>
      <c r="V17206"/>
      <c r="W17206"/>
      <c r="X17206"/>
      <c r="Y17206"/>
      <c r="Z17206"/>
      <c r="AA17206"/>
      <c r="AB17206"/>
      <c r="AC17206"/>
    </row>
    <row r="17207" spans="2:29" s="14" customFormat="1" x14ac:dyDescent="0.25">
      <c r="B17207"/>
      <c r="C17207"/>
      <c r="D17207"/>
      <c r="E17207"/>
      <c r="F17207"/>
      <c r="G17207"/>
      <c r="H17207"/>
      <c r="I17207"/>
      <c r="J17207"/>
      <c r="K17207" s="91"/>
      <c r="L17207" s="91"/>
      <c r="M17207" s="91"/>
      <c r="R17207"/>
      <c r="S17207"/>
      <c r="T17207"/>
      <c r="U17207"/>
      <c r="V17207"/>
      <c r="W17207"/>
      <c r="X17207"/>
      <c r="Y17207"/>
      <c r="Z17207"/>
      <c r="AA17207"/>
      <c r="AB17207"/>
      <c r="AC17207"/>
    </row>
    <row r="17208" spans="2:29" s="14" customFormat="1" x14ac:dyDescent="0.25">
      <c r="B17208"/>
      <c r="C17208"/>
      <c r="D17208"/>
      <c r="E17208"/>
      <c r="F17208"/>
      <c r="G17208"/>
      <c r="H17208"/>
      <c r="I17208"/>
      <c r="J17208"/>
      <c r="K17208" s="91"/>
      <c r="L17208" s="91"/>
      <c r="M17208" s="91"/>
      <c r="R17208"/>
      <c r="S17208"/>
      <c r="T17208"/>
      <c r="U17208"/>
      <c r="V17208"/>
      <c r="W17208"/>
      <c r="X17208"/>
      <c r="Y17208"/>
      <c r="Z17208"/>
      <c r="AA17208"/>
      <c r="AB17208"/>
      <c r="AC17208"/>
    </row>
    <row r="17209" spans="2:29" s="14" customFormat="1" x14ac:dyDescent="0.25">
      <c r="B17209"/>
      <c r="C17209"/>
      <c r="D17209"/>
      <c r="E17209"/>
      <c r="F17209"/>
      <c r="G17209"/>
      <c r="H17209"/>
      <c r="I17209"/>
      <c r="J17209"/>
      <c r="K17209" s="91"/>
      <c r="L17209" s="91"/>
      <c r="M17209" s="91"/>
      <c r="R17209"/>
      <c r="S17209"/>
      <c r="T17209"/>
      <c r="U17209"/>
      <c r="V17209"/>
      <c r="W17209"/>
      <c r="X17209"/>
      <c r="Y17209"/>
      <c r="Z17209"/>
      <c r="AA17209"/>
      <c r="AB17209"/>
      <c r="AC17209"/>
    </row>
    <row r="17210" spans="2:29" s="14" customFormat="1" x14ac:dyDescent="0.25">
      <c r="B17210"/>
      <c r="C17210"/>
      <c r="D17210"/>
      <c r="E17210"/>
      <c r="F17210"/>
      <c r="G17210"/>
      <c r="H17210"/>
      <c r="I17210"/>
      <c r="J17210"/>
      <c r="K17210" s="91"/>
      <c r="L17210" s="91"/>
      <c r="M17210" s="91"/>
      <c r="R17210"/>
      <c r="S17210"/>
      <c r="T17210"/>
      <c r="U17210"/>
      <c r="V17210"/>
      <c r="W17210"/>
      <c r="X17210"/>
      <c r="Y17210"/>
      <c r="Z17210"/>
      <c r="AA17210"/>
      <c r="AB17210"/>
      <c r="AC17210"/>
    </row>
    <row r="17211" spans="2:29" s="14" customFormat="1" x14ac:dyDescent="0.25">
      <c r="B17211"/>
      <c r="C17211"/>
      <c r="D17211"/>
      <c r="E17211"/>
      <c r="F17211"/>
      <c r="G17211"/>
      <c r="H17211"/>
      <c r="I17211"/>
      <c r="J17211"/>
      <c r="K17211" s="91"/>
      <c r="L17211" s="91"/>
      <c r="M17211" s="91"/>
      <c r="R17211"/>
      <c r="S17211"/>
      <c r="T17211"/>
      <c r="U17211"/>
      <c r="V17211"/>
      <c r="W17211"/>
      <c r="X17211"/>
      <c r="Y17211"/>
      <c r="Z17211"/>
      <c r="AA17211"/>
      <c r="AB17211"/>
      <c r="AC17211"/>
    </row>
    <row r="17212" spans="2:29" s="14" customFormat="1" x14ac:dyDescent="0.25">
      <c r="B17212"/>
      <c r="C17212"/>
      <c r="D17212"/>
      <c r="E17212"/>
      <c r="F17212"/>
      <c r="G17212"/>
      <c r="H17212"/>
      <c r="I17212"/>
      <c r="J17212"/>
      <c r="K17212" s="91"/>
      <c r="L17212" s="91"/>
      <c r="M17212" s="91"/>
      <c r="R17212"/>
      <c r="S17212"/>
      <c r="T17212"/>
      <c r="U17212"/>
      <c r="V17212"/>
      <c r="W17212"/>
      <c r="X17212"/>
      <c r="Y17212"/>
      <c r="Z17212"/>
      <c r="AA17212"/>
      <c r="AB17212"/>
      <c r="AC17212"/>
    </row>
    <row r="17213" spans="2:29" s="14" customFormat="1" x14ac:dyDescent="0.25">
      <c r="B17213"/>
      <c r="C17213"/>
      <c r="D17213"/>
      <c r="E17213"/>
      <c r="F17213"/>
      <c r="G17213"/>
      <c r="H17213"/>
      <c r="I17213"/>
      <c r="J17213"/>
      <c r="K17213" s="91"/>
      <c r="L17213" s="91"/>
      <c r="M17213" s="91"/>
      <c r="R17213"/>
      <c r="S17213"/>
      <c r="T17213"/>
      <c r="U17213"/>
      <c r="V17213"/>
      <c r="W17213"/>
      <c r="X17213"/>
      <c r="Y17213"/>
      <c r="Z17213"/>
      <c r="AA17213"/>
      <c r="AB17213"/>
      <c r="AC17213"/>
    </row>
    <row r="17214" spans="2:29" s="14" customFormat="1" x14ac:dyDescent="0.25">
      <c r="B17214"/>
      <c r="C17214"/>
      <c r="D17214"/>
      <c r="E17214"/>
      <c r="F17214"/>
      <c r="G17214"/>
      <c r="H17214"/>
      <c r="I17214"/>
      <c r="J17214"/>
      <c r="K17214" s="91"/>
      <c r="L17214" s="91"/>
      <c r="M17214" s="91"/>
      <c r="R17214"/>
      <c r="S17214"/>
      <c r="T17214"/>
      <c r="U17214"/>
      <c r="V17214"/>
      <c r="W17214"/>
      <c r="X17214"/>
      <c r="Y17214"/>
      <c r="Z17214"/>
      <c r="AA17214"/>
      <c r="AB17214"/>
      <c r="AC17214"/>
    </row>
    <row r="17215" spans="2:29" s="14" customFormat="1" x14ac:dyDescent="0.25">
      <c r="B17215"/>
      <c r="C17215"/>
      <c r="D17215"/>
      <c r="E17215"/>
      <c r="F17215"/>
      <c r="G17215"/>
      <c r="H17215"/>
      <c r="I17215"/>
      <c r="J17215"/>
      <c r="K17215" s="91"/>
      <c r="L17215" s="91"/>
      <c r="M17215" s="91"/>
      <c r="R17215"/>
      <c r="S17215"/>
      <c r="T17215"/>
      <c r="U17215"/>
      <c r="V17215"/>
      <c r="W17215"/>
      <c r="X17215"/>
      <c r="Y17215"/>
      <c r="Z17215"/>
      <c r="AA17215"/>
      <c r="AB17215"/>
      <c r="AC17215"/>
    </row>
    <row r="17216" spans="2:29" s="14" customFormat="1" x14ac:dyDescent="0.25">
      <c r="B17216"/>
      <c r="C17216"/>
      <c r="D17216"/>
      <c r="E17216"/>
      <c r="F17216"/>
      <c r="G17216"/>
      <c r="H17216"/>
      <c r="I17216"/>
      <c r="J17216"/>
      <c r="K17216" s="91"/>
      <c r="L17216" s="91"/>
      <c r="M17216" s="91"/>
      <c r="R17216"/>
      <c r="S17216"/>
      <c r="T17216"/>
      <c r="U17216"/>
      <c r="V17216"/>
      <c r="W17216"/>
      <c r="X17216"/>
      <c r="Y17216"/>
      <c r="Z17216"/>
      <c r="AA17216"/>
      <c r="AB17216"/>
      <c r="AC17216"/>
    </row>
    <row r="17217" spans="2:29" s="14" customFormat="1" x14ac:dyDescent="0.25">
      <c r="B17217"/>
      <c r="C17217"/>
      <c r="D17217"/>
      <c r="E17217"/>
      <c r="F17217"/>
      <c r="G17217"/>
      <c r="H17217"/>
      <c r="I17217"/>
      <c r="J17217"/>
      <c r="K17217" s="91"/>
      <c r="L17217" s="91"/>
      <c r="M17217" s="91"/>
      <c r="R17217"/>
      <c r="S17217"/>
      <c r="T17217"/>
      <c r="U17217"/>
      <c r="V17217"/>
      <c r="W17217"/>
      <c r="X17217"/>
      <c r="Y17217"/>
      <c r="Z17217"/>
      <c r="AA17217"/>
      <c r="AB17217"/>
      <c r="AC17217"/>
    </row>
    <row r="17218" spans="2:29" s="14" customFormat="1" x14ac:dyDescent="0.25">
      <c r="B17218"/>
      <c r="C17218"/>
      <c r="D17218"/>
      <c r="E17218"/>
      <c r="F17218"/>
      <c r="G17218"/>
      <c r="H17218"/>
      <c r="I17218"/>
      <c r="J17218"/>
      <c r="K17218" s="91"/>
      <c r="L17218" s="91"/>
      <c r="M17218" s="91"/>
      <c r="R17218"/>
      <c r="S17218"/>
      <c r="T17218"/>
      <c r="U17218"/>
      <c r="V17218"/>
      <c r="W17218"/>
      <c r="X17218"/>
      <c r="Y17218"/>
      <c r="Z17218"/>
      <c r="AA17218"/>
      <c r="AB17218"/>
      <c r="AC17218"/>
    </row>
    <row r="17219" spans="2:29" s="14" customFormat="1" x14ac:dyDescent="0.25">
      <c r="B17219"/>
      <c r="C17219"/>
      <c r="D17219"/>
      <c r="E17219"/>
      <c r="F17219"/>
      <c r="G17219"/>
      <c r="H17219"/>
      <c r="I17219"/>
      <c r="J17219"/>
      <c r="K17219" s="91"/>
      <c r="L17219" s="91"/>
      <c r="M17219" s="91"/>
      <c r="R17219"/>
      <c r="S17219"/>
      <c r="T17219"/>
      <c r="U17219"/>
      <c r="V17219"/>
      <c r="W17219"/>
      <c r="X17219"/>
      <c r="Y17219"/>
      <c r="Z17219"/>
      <c r="AA17219"/>
      <c r="AB17219"/>
      <c r="AC17219"/>
    </row>
    <row r="17220" spans="2:29" s="14" customFormat="1" x14ac:dyDescent="0.25">
      <c r="B17220"/>
      <c r="C17220"/>
      <c r="D17220"/>
      <c r="E17220"/>
      <c r="F17220"/>
      <c r="G17220"/>
      <c r="H17220"/>
      <c r="I17220"/>
      <c r="J17220"/>
      <c r="K17220" s="91"/>
      <c r="L17220" s="91"/>
      <c r="M17220" s="91"/>
      <c r="R17220"/>
      <c r="S17220"/>
      <c r="T17220"/>
      <c r="U17220"/>
      <c r="V17220"/>
      <c r="W17220"/>
      <c r="X17220"/>
      <c r="Y17220"/>
      <c r="Z17220"/>
      <c r="AA17220"/>
      <c r="AB17220"/>
      <c r="AC17220"/>
    </row>
    <row r="17221" spans="2:29" s="14" customFormat="1" x14ac:dyDescent="0.25">
      <c r="B17221"/>
      <c r="C17221"/>
      <c r="D17221"/>
      <c r="E17221"/>
      <c r="F17221"/>
      <c r="G17221"/>
      <c r="H17221"/>
      <c r="I17221"/>
      <c r="J17221"/>
      <c r="K17221" s="91"/>
      <c r="L17221" s="91"/>
      <c r="M17221" s="91"/>
      <c r="R17221"/>
      <c r="S17221"/>
      <c r="T17221"/>
      <c r="U17221"/>
      <c r="V17221"/>
      <c r="W17221"/>
      <c r="X17221"/>
      <c r="Y17221"/>
      <c r="Z17221"/>
      <c r="AA17221"/>
      <c r="AB17221"/>
      <c r="AC17221"/>
    </row>
    <row r="17222" spans="2:29" s="14" customFormat="1" x14ac:dyDescent="0.25">
      <c r="B17222"/>
      <c r="C17222"/>
      <c r="D17222"/>
      <c r="E17222"/>
      <c r="F17222"/>
      <c r="G17222"/>
      <c r="H17222"/>
      <c r="I17222"/>
      <c r="J17222"/>
      <c r="K17222" s="91"/>
      <c r="L17222" s="91"/>
      <c r="M17222" s="91"/>
      <c r="R17222"/>
      <c r="S17222"/>
      <c r="T17222"/>
      <c r="U17222"/>
      <c r="V17222"/>
      <c r="W17222"/>
      <c r="X17222"/>
      <c r="Y17222"/>
      <c r="Z17222"/>
      <c r="AA17222"/>
      <c r="AB17222"/>
      <c r="AC17222"/>
    </row>
    <row r="17223" spans="2:29" s="14" customFormat="1" x14ac:dyDescent="0.25">
      <c r="B17223"/>
      <c r="C17223"/>
      <c r="D17223"/>
      <c r="E17223"/>
      <c r="F17223"/>
      <c r="G17223"/>
      <c r="H17223"/>
      <c r="I17223"/>
      <c r="J17223"/>
      <c r="K17223" s="91"/>
      <c r="L17223" s="91"/>
      <c r="M17223" s="91"/>
      <c r="R17223"/>
      <c r="S17223"/>
      <c r="T17223"/>
      <c r="U17223"/>
      <c r="V17223"/>
      <c r="W17223"/>
      <c r="X17223"/>
      <c r="Y17223"/>
      <c r="Z17223"/>
      <c r="AA17223"/>
      <c r="AB17223"/>
      <c r="AC17223"/>
    </row>
    <row r="17224" spans="2:29" s="14" customFormat="1" x14ac:dyDescent="0.25">
      <c r="B17224"/>
      <c r="C17224"/>
      <c r="D17224"/>
      <c r="E17224"/>
      <c r="F17224"/>
      <c r="G17224"/>
      <c r="H17224"/>
      <c r="I17224"/>
      <c r="J17224"/>
      <c r="K17224" s="91"/>
      <c r="L17224" s="91"/>
      <c r="M17224" s="91"/>
      <c r="R17224"/>
      <c r="S17224"/>
      <c r="T17224"/>
      <c r="U17224"/>
      <c r="V17224"/>
      <c r="W17224"/>
      <c r="X17224"/>
      <c r="Y17224"/>
      <c r="Z17224"/>
      <c r="AA17224"/>
      <c r="AB17224"/>
      <c r="AC17224"/>
    </row>
    <row r="17225" spans="2:29" s="14" customFormat="1" x14ac:dyDescent="0.25">
      <c r="B17225"/>
      <c r="C17225"/>
      <c r="D17225"/>
      <c r="E17225"/>
      <c r="F17225"/>
      <c r="G17225"/>
      <c r="H17225"/>
      <c r="I17225"/>
      <c r="J17225"/>
      <c r="K17225" s="91"/>
      <c r="L17225" s="91"/>
      <c r="M17225" s="91"/>
      <c r="R17225"/>
      <c r="S17225"/>
      <c r="T17225"/>
      <c r="U17225"/>
      <c r="V17225"/>
      <c r="W17225"/>
      <c r="X17225"/>
      <c r="Y17225"/>
      <c r="Z17225"/>
      <c r="AA17225"/>
      <c r="AB17225"/>
      <c r="AC17225"/>
    </row>
    <row r="17226" spans="2:29" s="14" customFormat="1" x14ac:dyDescent="0.25">
      <c r="B17226"/>
      <c r="C17226"/>
      <c r="D17226"/>
      <c r="E17226"/>
      <c r="F17226"/>
      <c r="G17226"/>
      <c r="H17226"/>
      <c r="I17226"/>
      <c r="J17226"/>
      <c r="K17226" s="91"/>
      <c r="L17226" s="91"/>
      <c r="M17226" s="91"/>
      <c r="R17226"/>
      <c r="S17226"/>
      <c r="T17226"/>
      <c r="U17226"/>
      <c r="V17226"/>
      <c r="W17226"/>
      <c r="X17226"/>
      <c r="Y17226"/>
      <c r="Z17226"/>
      <c r="AA17226"/>
      <c r="AB17226"/>
      <c r="AC17226"/>
    </row>
    <row r="17227" spans="2:29" s="14" customFormat="1" x14ac:dyDescent="0.25">
      <c r="B17227"/>
      <c r="C17227"/>
      <c r="D17227"/>
      <c r="E17227"/>
      <c r="F17227"/>
      <c r="G17227"/>
      <c r="H17227"/>
      <c r="I17227"/>
      <c r="J17227"/>
      <c r="K17227" s="91"/>
      <c r="L17227" s="91"/>
      <c r="M17227" s="91"/>
      <c r="R17227"/>
      <c r="S17227"/>
      <c r="T17227"/>
      <c r="U17227"/>
      <c r="V17227"/>
      <c r="W17227"/>
      <c r="X17227"/>
      <c r="Y17227"/>
      <c r="Z17227"/>
      <c r="AA17227"/>
      <c r="AB17227"/>
      <c r="AC17227"/>
    </row>
    <row r="17228" spans="2:29" s="14" customFormat="1" x14ac:dyDescent="0.25">
      <c r="B17228"/>
      <c r="C17228"/>
      <c r="D17228"/>
      <c r="E17228"/>
      <c r="F17228"/>
      <c r="G17228"/>
      <c r="H17228"/>
      <c r="I17228"/>
      <c r="J17228"/>
      <c r="K17228" s="91"/>
      <c r="L17228" s="91"/>
      <c r="M17228" s="91"/>
      <c r="R17228"/>
      <c r="S17228"/>
      <c r="T17228"/>
      <c r="U17228"/>
      <c r="V17228"/>
      <c r="W17228"/>
      <c r="X17228"/>
      <c r="Y17228"/>
      <c r="Z17228"/>
      <c r="AA17228"/>
      <c r="AB17228"/>
      <c r="AC17228"/>
    </row>
    <row r="17229" spans="2:29" s="14" customFormat="1" x14ac:dyDescent="0.25">
      <c r="B17229"/>
      <c r="C17229"/>
      <c r="D17229"/>
      <c r="E17229"/>
      <c r="F17229"/>
      <c r="G17229"/>
      <c r="H17229"/>
      <c r="I17229"/>
      <c r="J17229"/>
      <c r="K17229" s="91"/>
      <c r="L17229" s="91"/>
      <c r="M17229" s="91"/>
      <c r="R17229"/>
      <c r="S17229"/>
      <c r="T17229"/>
      <c r="U17229"/>
      <c r="V17229"/>
      <c r="W17229"/>
      <c r="X17229"/>
      <c r="Y17229"/>
      <c r="Z17229"/>
      <c r="AA17229"/>
      <c r="AB17229"/>
      <c r="AC17229"/>
    </row>
    <row r="17230" spans="2:29" s="14" customFormat="1" x14ac:dyDescent="0.25">
      <c r="B17230"/>
      <c r="C17230"/>
      <c r="D17230"/>
      <c r="E17230"/>
      <c r="F17230"/>
      <c r="G17230"/>
      <c r="H17230"/>
      <c r="I17230"/>
      <c r="J17230"/>
      <c r="K17230" s="91"/>
      <c r="L17230" s="91"/>
      <c r="M17230" s="91"/>
      <c r="R17230"/>
      <c r="S17230"/>
      <c r="T17230"/>
      <c r="U17230"/>
      <c r="V17230"/>
      <c r="W17230"/>
      <c r="X17230"/>
      <c r="Y17230"/>
      <c r="Z17230"/>
      <c r="AA17230"/>
      <c r="AB17230"/>
      <c r="AC17230"/>
    </row>
    <row r="17231" spans="2:29" s="14" customFormat="1" x14ac:dyDescent="0.25">
      <c r="B17231"/>
      <c r="C17231"/>
      <c r="D17231"/>
      <c r="E17231"/>
      <c r="F17231"/>
      <c r="G17231"/>
      <c r="H17231"/>
      <c r="I17231"/>
      <c r="J17231"/>
      <c r="K17231" s="91"/>
      <c r="L17231" s="91"/>
      <c r="M17231" s="91"/>
      <c r="R17231"/>
      <c r="S17231"/>
      <c r="T17231"/>
      <c r="U17231"/>
      <c r="V17231"/>
      <c r="W17231"/>
      <c r="X17231"/>
      <c r="Y17231"/>
      <c r="Z17231"/>
      <c r="AA17231"/>
      <c r="AB17231"/>
      <c r="AC17231"/>
    </row>
    <row r="17232" spans="2:29" s="14" customFormat="1" x14ac:dyDescent="0.25">
      <c r="B17232"/>
      <c r="C17232"/>
      <c r="D17232"/>
      <c r="E17232"/>
      <c r="F17232"/>
      <c r="G17232"/>
      <c r="H17232"/>
      <c r="I17232"/>
      <c r="J17232"/>
      <c r="K17232" s="91"/>
      <c r="L17232" s="91"/>
      <c r="M17232" s="91"/>
      <c r="R17232"/>
      <c r="S17232"/>
      <c r="T17232"/>
      <c r="U17232"/>
      <c r="V17232"/>
      <c r="W17232"/>
      <c r="X17232"/>
      <c r="Y17232"/>
      <c r="Z17232"/>
      <c r="AA17232"/>
      <c r="AB17232"/>
      <c r="AC17232"/>
    </row>
    <row r="17233" spans="2:29" s="14" customFormat="1" x14ac:dyDescent="0.25">
      <c r="B17233"/>
      <c r="C17233"/>
      <c r="D17233"/>
      <c r="E17233"/>
      <c r="F17233"/>
      <c r="G17233"/>
      <c r="H17233"/>
      <c r="I17233"/>
      <c r="J17233"/>
      <c r="K17233" s="91"/>
      <c r="L17233" s="91"/>
      <c r="M17233" s="91"/>
      <c r="R17233"/>
      <c r="S17233"/>
      <c r="T17233"/>
      <c r="U17233"/>
      <c r="V17233"/>
      <c r="W17233"/>
      <c r="X17233"/>
      <c r="Y17233"/>
      <c r="Z17233"/>
      <c r="AA17233"/>
      <c r="AB17233"/>
      <c r="AC17233"/>
    </row>
    <row r="17234" spans="2:29" s="14" customFormat="1" x14ac:dyDescent="0.25">
      <c r="B17234"/>
      <c r="C17234"/>
      <c r="D17234"/>
      <c r="E17234"/>
      <c r="F17234"/>
      <c r="G17234"/>
      <c r="H17234"/>
      <c r="I17234"/>
      <c r="J17234"/>
      <c r="K17234" s="91"/>
      <c r="L17234" s="91"/>
      <c r="M17234" s="91"/>
      <c r="R17234"/>
      <c r="S17234"/>
      <c r="T17234"/>
      <c r="U17234"/>
      <c r="V17234"/>
      <c r="W17234"/>
      <c r="X17234"/>
      <c r="Y17234"/>
      <c r="Z17234"/>
      <c r="AA17234"/>
      <c r="AB17234"/>
      <c r="AC17234"/>
    </row>
    <row r="17235" spans="2:29" s="14" customFormat="1" x14ac:dyDescent="0.25">
      <c r="B17235"/>
      <c r="C17235"/>
      <c r="D17235"/>
      <c r="E17235"/>
      <c r="F17235"/>
      <c r="G17235"/>
      <c r="H17235"/>
      <c r="I17235"/>
      <c r="J17235"/>
      <c r="K17235" s="91"/>
      <c r="L17235" s="91"/>
      <c r="M17235" s="91"/>
      <c r="R17235"/>
      <c r="S17235"/>
      <c r="T17235"/>
      <c r="U17235"/>
      <c r="V17235"/>
      <c r="W17235"/>
      <c r="X17235"/>
      <c r="Y17235"/>
      <c r="Z17235"/>
      <c r="AA17235"/>
      <c r="AB17235"/>
      <c r="AC17235"/>
    </row>
    <row r="17236" spans="2:29" s="14" customFormat="1" x14ac:dyDescent="0.25">
      <c r="B17236"/>
      <c r="C17236"/>
      <c r="D17236"/>
      <c r="E17236"/>
      <c r="F17236"/>
      <c r="G17236"/>
      <c r="H17236"/>
      <c r="I17236"/>
      <c r="J17236"/>
      <c r="K17236" s="91"/>
      <c r="L17236" s="91"/>
      <c r="M17236" s="91"/>
      <c r="R17236"/>
      <c r="S17236"/>
      <c r="T17236"/>
      <c r="U17236"/>
      <c r="V17236"/>
      <c r="W17236"/>
      <c r="X17236"/>
      <c r="Y17236"/>
      <c r="Z17236"/>
      <c r="AA17236"/>
      <c r="AB17236"/>
      <c r="AC17236"/>
    </row>
    <row r="17237" spans="2:29" s="14" customFormat="1" x14ac:dyDescent="0.25">
      <c r="B17237"/>
      <c r="C17237"/>
      <c r="D17237"/>
      <c r="E17237"/>
      <c r="F17237"/>
      <c r="G17237"/>
      <c r="H17237"/>
      <c r="I17237"/>
      <c r="J17237"/>
      <c r="K17237" s="91"/>
      <c r="L17237" s="91"/>
      <c r="M17237" s="91"/>
      <c r="R17237"/>
      <c r="S17237"/>
      <c r="T17237"/>
      <c r="U17237"/>
      <c r="V17237"/>
      <c r="W17237"/>
      <c r="X17237"/>
      <c r="Y17237"/>
      <c r="Z17237"/>
      <c r="AA17237"/>
      <c r="AB17237"/>
      <c r="AC17237"/>
    </row>
    <row r="17238" spans="2:29" s="14" customFormat="1" x14ac:dyDescent="0.25">
      <c r="B17238"/>
      <c r="C17238"/>
      <c r="D17238"/>
      <c r="E17238"/>
      <c r="F17238"/>
      <c r="G17238"/>
      <c r="H17238"/>
      <c r="I17238"/>
      <c r="J17238"/>
      <c r="K17238" s="91"/>
      <c r="L17238" s="91"/>
      <c r="M17238" s="91"/>
      <c r="R17238"/>
      <c r="S17238"/>
      <c r="T17238"/>
      <c r="U17238"/>
      <c r="V17238"/>
      <c r="W17238"/>
      <c r="X17238"/>
      <c r="Y17238"/>
      <c r="Z17238"/>
      <c r="AA17238"/>
      <c r="AB17238"/>
      <c r="AC17238"/>
    </row>
    <row r="17239" spans="2:29" s="14" customFormat="1" x14ac:dyDescent="0.25">
      <c r="B17239"/>
      <c r="C17239"/>
      <c r="D17239"/>
      <c r="E17239"/>
      <c r="F17239"/>
      <c r="G17239"/>
      <c r="H17239"/>
      <c r="I17239"/>
      <c r="J17239"/>
      <c r="K17239" s="91"/>
      <c r="L17239" s="91"/>
      <c r="M17239" s="91"/>
      <c r="R17239"/>
      <c r="S17239"/>
      <c r="T17239"/>
      <c r="U17239"/>
      <c r="V17239"/>
      <c r="W17239"/>
      <c r="X17239"/>
      <c r="Y17239"/>
      <c r="Z17239"/>
      <c r="AA17239"/>
      <c r="AB17239"/>
      <c r="AC17239"/>
    </row>
    <row r="17240" spans="2:29" s="14" customFormat="1" x14ac:dyDescent="0.25">
      <c r="B17240"/>
      <c r="C17240"/>
      <c r="D17240"/>
      <c r="E17240"/>
      <c r="F17240"/>
      <c r="G17240"/>
      <c r="H17240"/>
      <c r="I17240"/>
      <c r="J17240"/>
      <c r="K17240" s="91"/>
      <c r="L17240" s="91"/>
      <c r="M17240" s="91"/>
      <c r="R17240"/>
      <c r="S17240"/>
      <c r="T17240"/>
      <c r="U17240"/>
      <c r="V17240"/>
      <c r="W17240"/>
      <c r="X17240"/>
      <c r="Y17240"/>
      <c r="Z17240"/>
      <c r="AA17240"/>
      <c r="AB17240"/>
      <c r="AC17240"/>
    </row>
    <row r="17241" spans="2:29" s="14" customFormat="1" x14ac:dyDescent="0.25">
      <c r="B17241"/>
      <c r="C17241"/>
      <c r="D17241"/>
      <c r="E17241"/>
      <c r="F17241"/>
      <c r="G17241"/>
      <c r="H17241"/>
      <c r="I17241"/>
      <c r="J17241"/>
      <c r="K17241" s="91"/>
      <c r="L17241" s="91"/>
      <c r="M17241" s="91"/>
      <c r="R17241"/>
      <c r="S17241"/>
      <c r="T17241"/>
      <c r="U17241"/>
      <c r="V17241"/>
      <c r="W17241"/>
      <c r="X17241"/>
      <c r="Y17241"/>
      <c r="Z17241"/>
      <c r="AA17241"/>
      <c r="AB17241"/>
      <c r="AC17241"/>
    </row>
    <row r="17242" spans="2:29" s="14" customFormat="1" x14ac:dyDescent="0.25">
      <c r="B17242"/>
      <c r="C17242"/>
      <c r="D17242"/>
      <c r="E17242"/>
      <c r="F17242"/>
      <c r="G17242"/>
      <c r="H17242"/>
      <c r="I17242"/>
      <c r="J17242"/>
      <c r="K17242" s="91"/>
      <c r="L17242" s="91"/>
      <c r="M17242" s="91"/>
      <c r="R17242"/>
      <c r="S17242"/>
      <c r="T17242"/>
      <c r="U17242"/>
      <c r="V17242"/>
      <c r="W17242"/>
      <c r="X17242"/>
      <c r="Y17242"/>
      <c r="Z17242"/>
      <c r="AA17242"/>
      <c r="AB17242"/>
      <c r="AC17242"/>
    </row>
    <row r="17243" spans="2:29" s="14" customFormat="1" x14ac:dyDescent="0.25">
      <c r="B17243"/>
      <c r="C17243"/>
      <c r="D17243"/>
      <c r="E17243"/>
      <c r="F17243"/>
      <c r="G17243"/>
      <c r="H17243"/>
      <c r="I17243"/>
      <c r="J17243"/>
      <c r="K17243" s="91"/>
      <c r="L17243" s="91"/>
      <c r="M17243" s="91"/>
      <c r="R17243"/>
      <c r="S17243"/>
      <c r="T17243"/>
      <c r="U17243"/>
      <c r="V17243"/>
      <c r="W17243"/>
      <c r="X17243"/>
      <c r="Y17243"/>
      <c r="Z17243"/>
      <c r="AA17243"/>
      <c r="AB17243"/>
      <c r="AC17243"/>
    </row>
    <row r="17244" spans="2:29" s="14" customFormat="1" x14ac:dyDescent="0.25">
      <c r="B17244"/>
      <c r="C17244"/>
      <c r="D17244"/>
      <c r="E17244"/>
      <c r="F17244"/>
      <c r="G17244"/>
      <c r="H17244"/>
      <c r="I17244"/>
      <c r="J17244"/>
      <c r="K17244" s="91"/>
      <c r="L17244" s="91"/>
      <c r="M17244" s="91"/>
      <c r="R17244"/>
      <c r="S17244"/>
      <c r="T17244"/>
      <c r="U17244"/>
      <c r="V17244"/>
      <c r="W17244"/>
      <c r="X17244"/>
      <c r="Y17244"/>
      <c r="Z17244"/>
      <c r="AA17244"/>
      <c r="AB17244"/>
      <c r="AC17244"/>
    </row>
    <row r="17245" spans="2:29" s="14" customFormat="1" x14ac:dyDescent="0.25">
      <c r="B17245"/>
      <c r="C17245"/>
      <c r="D17245"/>
      <c r="E17245"/>
      <c r="F17245"/>
      <c r="G17245"/>
      <c r="H17245"/>
      <c r="I17245"/>
      <c r="J17245"/>
      <c r="K17245" s="91"/>
      <c r="L17245" s="91"/>
      <c r="M17245" s="91"/>
      <c r="R17245"/>
      <c r="S17245"/>
      <c r="T17245"/>
      <c r="U17245"/>
      <c r="V17245"/>
      <c r="W17245"/>
      <c r="X17245"/>
      <c r="Y17245"/>
      <c r="Z17245"/>
      <c r="AA17245"/>
      <c r="AB17245"/>
      <c r="AC17245"/>
    </row>
    <row r="17246" spans="2:29" s="14" customFormat="1" x14ac:dyDescent="0.25">
      <c r="B17246"/>
      <c r="C17246"/>
      <c r="D17246"/>
      <c r="E17246"/>
      <c r="F17246"/>
      <c r="G17246"/>
      <c r="H17246"/>
      <c r="I17246"/>
      <c r="J17246"/>
      <c r="K17246" s="91"/>
      <c r="L17246" s="91"/>
      <c r="M17246" s="91"/>
      <c r="R17246"/>
      <c r="S17246"/>
      <c r="T17246"/>
      <c r="U17246"/>
      <c r="V17246"/>
      <c r="W17246"/>
      <c r="X17246"/>
      <c r="Y17246"/>
      <c r="Z17246"/>
      <c r="AA17246"/>
      <c r="AB17246"/>
      <c r="AC17246"/>
    </row>
    <row r="17247" spans="2:29" s="14" customFormat="1" x14ac:dyDescent="0.25">
      <c r="B17247"/>
      <c r="C17247"/>
      <c r="D17247"/>
      <c r="E17247"/>
      <c r="F17247"/>
      <c r="G17247"/>
      <c r="H17247"/>
      <c r="I17247"/>
      <c r="J17247"/>
      <c r="K17247" s="91"/>
      <c r="L17247" s="91"/>
      <c r="M17247" s="91"/>
      <c r="R17247"/>
      <c r="S17247"/>
      <c r="T17247"/>
      <c r="U17247"/>
      <c r="V17247"/>
      <c r="W17247"/>
      <c r="X17247"/>
      <c r="Y17247"/>
      <c r="Z17247"/>
      <c r="AA17247"/>
      <c r="AB17247"/>
      <c r="AC17247"/>
    </row>
    <row r="17248" spans="2:29" s="14" customFormat="1" x14ac:dyDescent="0.25">
      <c r="B17248"/>
      <c r="C17248"/>
      <c r="D17248"/>
      <c r="E17248"/>
      <c r="F17248"/>
      <c r="G17248"/>
      <c r="H17248"/>
      <c r="I17248"/>
      <c r="J17248"/>
      <c r="K17248" s="91"/>
      <c r="L17248" s="91"/>
      <c r="M17248" s="91"/>
      <c r="R17248"/>
      <c r="S17248"/>
      <c r="T17248"/>
      <c r="U17248"/>
      <c r="V17248"/>
      <c r="W17248"/>
      <c r="X17248"/>
      <c r="Y17248"/>
      <c r="Z17248"/>
      <c r="AA17248"/>
      <c r="AB17248"/>
      <c r="AC17248"/>
    </row>
    <row r="17249" spans="2:29" s="14" customFormat="1" x14ac:dyDescent="0.25">
      <c r="B17249"/>
      <c r="C17249"/>
      <c r="D17249"/>
      <c r="E17249"/>
      <c r="F17249"/>
      <c r="G17249"/>
      <c r="H17249"/>
      <c r="I17249"/>
      <c r="J17249"/>
      <c r="K17249" s="91"/>
      <c r="L17249" s="91"/>
      <c r="M17249" s="91"/>
      <c r="R17249"/>
      <c r="S17249"/>
      <c r="T17249"/>
      <c r="U17249"/>
      <c r="V17249"/>
      <c r="W17249"/>
      <c r="X17249"/>
      <c r="Y17249"/>
      <c r="Z17249"/>
      <c r="AA17249"/>
      <c r="AB17249"/>
      <c r="AC17249"/>
    </row>
    <row r="17250" spans="2:29" s="14" customFormat="1" x14ac:dyDescent="0.25">
      <c r="B17250"/>
      <c r="C17250"/>
      <c r="D17250"/>
      <c r="E17250"/>
      <c r="F17250"/>
      <c r="G17250"/>
      <c r="H17250"/>
      <c r="I17250"/>
      <c r="J17250"/>
      <c r="K17250" s="91"/>
      <c r="L17250" s="91"/>
      <c r="M17250" s="91"/>
      <c r="R17250"/>
      <c r="S17250"/>
      <c r="T17250"/>
      <c r="U17250"/>
      <c r="V17250"/>
      <c r="W17250"/>
      <c r="X17250"/>
      <c r="Y17250"/>
      <c r="Z17250"/>
      <c r="AA17250"/>
      <c r="AB17250"/>
      <c r="AC17250"/>
    </row>
    <row r="17251" spans="2:29" s="14" customFormat="1" x14ac:dyDescent="0.25">
      <c r="B17251"/>
      <c r="C17251"/>
      <c r="D17251"/>
      <c r="E17251"/>
      <c r="F17251"/>
      <c r="G17251"/>
      <c r="H17251"/>
      <c r="I17251"/>
      <c r="J17251"/>
      <c r="K17251" s="91"/>
      <c r="L17251" s="91"/>
      <c r="M17251" s="91"/>
      <c r="R17251"/>
      <c r="S17251"/>
      <c r="T17251"/>
      <c r="U17251"/>
      <c r="V17251"/>
      <c r="W17251"/>
      <c r="X17251"/>
      <c r="Y17251"/>
      <c r="Z17251"/>
      <c r="AA17251"/>
      <c r="AB17251"/>
      <c r="AC17251"/>
    </row>
    <row r="17252" spans="2:29" s="14" customFormat="1" x14ac:dyDescent="0.25">
      <c r="B17252"/>
      <c r="C17252"/>
      <c r="D17252"/>
      <c r="E17252"/>
      <c r="F17252"/>
      <c r="G17252"/>
      <c r="H17252"/>
      <c r="I17252"/>
      <c r="J17252"/>
      <c r="K17252" s="91"/>
      <c r="L17252" s="91"/>
      <c r="M17252" s="91"/>
      <c r="R17252"/>
      <c r="S17252"/>
      <c r="T17252"/>
      <c r="U17252"/>
      <c r="V17252"/>
      <c r="W17252"/>
      <c r="X17252"/>
      <c r="Y17252"/>
      <c r="Z17252"/>
      <c r="AA17252"/>
      <c r="AB17252"/>
      <c r="AC17252"/>
    </row>
    <row r="17253" spans="2:29" s="14" customFormat="1" x14ac:dyDescent="0.25">
      <c r="B17253"/>
      <c r="C17253"/>
      <c r="D17253"/>
      <c r="E17253"/>
      <c r="F17253"/>
      <c r="G17253"/>
      <c r="H17253"/>
      <c r="I17253"/>
      <c r="J17253"/>
      <c r="K17253" s="91"/>
      <c r="L17253" s="91"/>
      <c r="M17253" s="91"/>
      <c r="R17253"/>
      <c r="S17253"/>
      <c r="T17253"/>
      <c r="U17253"/>
      <c r="V17253"/>
      <c r="W17253"/>
      <c r="X17253"/>
      <c r="Y17253"/>
      <c r="Z17253"/>
      <c r="AA17253"/>
      <c r="AB17253"/>
      <c r="AC17253"/>
    </row>
    <row r="17254" spans="2:29" s="14" customFormat="1" x14ac:dyDescent="0.25">
      <c r="B17254"/>
      <c r="C17254"/>
      <c r="D17254"/>
      <c r="E17254"/>
      <c r="F17254"/>
      <c r="G17254"/>
      <c r="H17254"/>
      <c r="I17254"/>
      <c r="J17254"/>
      <c r="K17254" s="91"/>
      <c r="L17254" s="91"/>
      <c r="M17254" s="91"/>
      <c r="R17254"/>
      <c r="S17254"/>
      <c r="T17254"/>
      <c r="U17254"/>
      <c r="V17254"/>
      <c r="W17254"/>
      <c r="X17254"/>
      <c r="Y17254"/>
      <c r="Z17254"/>
      <c r="AA17254"/>
      <c r="AB17254"/>
      <c r="AC17254"/>
    </row>
    <row r="17255" spans="2:29" s="14" customFormat="1" x14ac:dyDescent="0.25">
      <c r="B17255"/>
      <c r="C17255"/>
      <c r="D17255"/>
      <c r="E17255"/>
      <c r="F17255"/>
      <c r="G17255"/>
      <c r="H17255"/>
      <c r="I17255"/>
      <c r="J17255"/>
      <c r="K17255" s="91"/>
      <c r="L17255" s="91"/>
      <c r="M17255" s="91"/>
      <c r="R17255"/>
      <c r="S17255"/>
      <c r="T17255"/>
      <c r="U17255"/>
      <c r="V17255"/>
      <c r="W17255"/>
      <c r="X17255"/>
      <c r="Y17255"/>
      <c r="Z17255"/>
      <c r="AA17255"/>
      <c r="AB17255"/>
      <c r="AC17255"/>
    </row>
    <row r="17256" spans="2:29" s="14" customFormat="1" x14ac:dyDescent="0.25">
      <c r="B17256"/>
      <c r="C17256"/>
      <c r="D17256"/>
      <c r="E17256"/>
      <c r="F17256"/>
      <c r="G17256"/>
      <c r="H17256"/>
      <c r="I17256"/>
      <c r="J17256"/>
      <c r="K17256" s="91"/>
      <c r="L17256" s="91"/>
      <c r="M17256" s="91"/>
      <c r="R17256"/>
      <c r="S17256"/>
      <c r="T17256"/>
      <c r="U17256"/>
      <c r="V17256"/>
      <c r="W17256"/>
      <c r="X17256"/>
      <c r="Y17256"/>
      <c r="Z17256"/>
      <c r="AA17256"/>
      <c r="AB17256"/>
      <c r="AC17256"/>
    </row>
    <row r="17257" spans="2:29" s="14" customFormat="1" x14ac:dyDescent="0.25">
      <c r="B17257"/>
      <c r="C17257"/>
      <c r="D17257"/>
      <c r="E17257"/>
      <c r="F17257"/>
      <c r="G17257"/>
      <c r="H17257"/>
      <c r="I17257"/>
      <c r="J17257"/>
      <c r="K17257" s="91"/>
      <c r="L17257" s="91"/>
      <c r="M17257" s="91"/>
      <c r="R17257"/>
      <c r="S17257"/>
      <c r="T17257"/>
      <c r="U17257"/>
      <c r="V17257"/>
      <c r="W17257"/>
      <c r="X17257"/>
      <c r="Y17257"/>
      <c r="Z17257"/>
      <c r="AA17257"/>
      <c r="AB17257"/>
      <c r="AC17257"/>
    </row>
    <row r="17258" spans="2:29" s="14" customFormat="1" x14ac:dyDescent="0.25">
      <c r="B17258"/>
      <c r="C17258"/>
      <c r="D17258"/>
      <c r="E17258"/>
      <c r="F17258"/>
      <c r="G17258"/>
      <c r="H17258"/>
      <c r="I17258"/>
      <c r="J17258"/>
      <c r="K17258" s="91"/>
      <c r="L17258" s="91"/>
      <c r="M17258" s="91"/>
      <c r="R17258"/>
      <c r="S17258"/>
      <c r="T17258"/>
      <c r="U17258"/>
      <c r="V17258"/>
      <c r="W17258"/>
      <c r="X17258"/>
      <c r="Y17258"/>
      <c r="Z17258"/>
      <c r="AA17258"/>
      <c r="AB17258"/>
      <c r="AC17258"/>
    </row>
    <row r="17259" spans="2:29" s="14" customFormat="1" x14ac:dyDescent="0.25">
      <c r="B17259"/>
      <c r="C17259"/>
      <c r="D17259"/>
      <c r="E17259"/>
      <c r="F17259"/>
      <c r="G17259"/>
      <c r="H17259"/>
      <c r="I17259"/>
      <c r="J17259"/>
      <c r="K17259" s="91"/>
      <c r="L17259" s="91"/>
      <c r="M17259" s="91"/>
      <c r="R17259"/>
      <c r="S17259"/>
      <c r="T17259"/>
      <c r="U17259"/>
      <c r="V17259"/>
      <c r="W17259"/>
      <c r="X17259"/>
      <c r="Y17259"/>
      <c r="Z17259"/>
      <c r="AA17259"/>
      <c r="AB17259"/>
      <c r="AC17259"/>
    </row>
    <row r="17260" spans="2:29" s="14" customFormat="1" x14ac:dyDescent="0.25">
      <c r="B17260"/>
      <c r="C17260"/>
      <c r="D17260"/>
      <c r="E17260"/>
      <c r="F17260"/>
      <c r="G17260"/>
      <c r="H17260"/>
      <c r="I17260"/>
      <c r="J17260"/>
      <c r="K17260" s="91"/>
      <c r="L17260" s="91"/>
      <c r="M17260" s="91"/>
      <c r="R17260"/>
      <c r="S17260"/>
      <c r="T17260"/>
      <c r="U17260"/>
      <c r="V17260"/>
      <c r="W17260"/>
      <c r="X17260"/>
      <c r="Y17260"/>
      <c r="Z17260"/>
      <c r="AA17260"/>
      <c r="AB17260"/>
      <c r="AC17260"/>
    </row>
    <row r="17261" spans="2:29" s="14" customFormat="1" x14ac:dyDescent="0.25">
      <c r="B17261"/>
      <c r="C17261"/>
      <c r="D17261"/>
      <c r="E17261"/>
      <c r="F17261"/>
      <c r="G17261"/>
      <c r="H17261"/>
      <c r="I17261"/>
      <c r="J17261"/>
      <c r="K17261" s="91"/>
      <c r="L17261" s="91"/>
      <c r="M17261" s="91"/>
      <c r="R17261"/>
      <c r="S17261"/>
      <c r="T17261"/>
      <c r="U17261"/>
      <c r="V17261"/>
      <c r="W17261"/>
      <c r="X17261"/>
      <c r="Y17261"/>
      <c r="Z17261"/>
      <c r="AA17261"/>
      <c r="AB17261"/>
      <c r="AC17261"/>
    </row>
    <row r="17262" spans="2:29" s="14" customFormat="1" x14ac:dyDescent="0.25">
      <c r="B17262"/>
      <c r="C17262"/>
      <c r="D17262"/>
      <c r="E17262"/>
      <c r="F17262"/>
      <c r="G17262"/>
      <c r="H17262"/>
      <c r="I17262"/>
      <c r="J17262"/>
      <c r="K17262" s="91"/>
      <c r="L17262" s="91"/>
      <c r="M17262" s="91"/>
      <c r="R17262"/>
      <c r="S17262"/>
      <c r="T17262"/>
      <c r="U17262"/>
      <c r="V17262"/>
      <c r="W17262"/>
      <c r="X17262"/>
      <c r="Y17262"/>
      <c r="Z17262"/>
      <c r="AA17262"/>
      <c r="AB17262"/>
      <c r="AC17262"/>
    </row>
    <row r="17263" spans="2:29" s="14" customFormat="1" x14ac:dyDescent="0.25">
      <c r="B17263"/>
      <c r="C17263"/>
      <c r="D17263"/>
      <c r="E17263"/>
      <c r="F17263"/>
      <c r="G17263"/>
      <c r="H17263"/>
      <c r="I17263"/>
      <c r="J17263"/>
      <c r="K17263" s="91"/>
      <c r="L17263" s="91"/>
      <c r="M17263" s="91"/>
      <c r="R17263"/>
      <c r="S17263"/>
      <c r="T17263"/>
      <c r="U17263"/>
      <c r="V17263"/>
      <c r="W17263"/>
      <c r="X17263"/>
      <c r="Y17263"/>
      <c r="Z17263"/>
      <c r="AA17263"/>
      <c r="AB17263"/>
      <c r="AC17263"/>
    </row>
    <row r="17264" spans="2:29" s="14" customFormat="1" x14ac:dyDescent="0.25">
      <c r="B17264"/>
      <c r="C17264"/>
      <c r="D17264"/>
      <c r="E17264"/>
      <c r="F17264"/>
      <c r="G17264"/>
      <c r="H17264"/>
      <c r="I17264"/>
      <c r="J17264"/>
      <c r="K17264" s="91"/>
      <c r="L17264" s="91"/>
      <c r="M17264" s="91"/>
      <c r="R17264"/>
      <c r="S17264"/>
      <c r="T17264"/>
      <c r="U17264"/>
      <c r="V17264"/>
      <c r="W17264"/>
      <c r="X17264"/>
      <c r="Y17264"/>
      <c r="Z17264"/>
      <c r="AA17264"/>
      <c r="AB17264"/>
      <c r="AC17264"/>
    </row>
    <row r="17265" spans="2:29" s="14" customFormat="1" x14ac:dyDescent="0.25">
      <c r="B17265"/>
      <c r="C17265"/>
      <c r="D17265"/>
      <c r="E17265"/>
      <c r="F17265"/>
      <c r="G17265"/>
      <c r="H17265"/>
      <c r="I17265"/>
      <c r="J17265"/>
      <c r="K17265" s="91"/>
      <c r="L17265" s="91"/>
      <c r="M17265" s="91"/>
      <c r="R17265"/>
      <c r="S17265"/>
      <c r="T17265"/>
      <c r="U17265"/>
      <c r="V17265"/>
      <c r="W17265"/>
      <c r="X17265"/>
      <c r="Y17265"/>
      <c r="Z17265"/>
      <c r="AA17265"/>
      <c r="AB17265"/>
      <c r="AC17265"/>
    </row>
    <row r="17266" spans="2:29" s="14" customFormat="1" x14ac:dyDescent="0.25">
      <c r="B17266"/>
      <c r="C17266"/>
      <c r="D17266"/>
      <c r="E17266"/>
      <c r="F17266"/>
      <c r="G17266"/>
      <c r="H17266"/>
      <c r="I17266"/>
      <c r="J17266"/>
      <c r="K17266" s="91"/>
      <c r="L17266" s="91"/>
      <c r="M17266" s="91"/>
      <c r="R17266"/>
      <c r="S17266"/>
      <c r="T17266"/>
      <c r="U17266"/>
      <c r="V17266"/>
      <c r="W17266"/>
      <c r="X17266"/>
      <c r="Y17266"/>
      <c r="Z17266"/>
      <c r="AA17266"/>
      <c r="AB17266"/>
      <c r="AC17266"/>
    </row>
    <row r="17267" spans="2:29" s="14" customFormat="1" x14ac:dyDescent="0.25">
      <c r="B17267"/>
      <c r="C17267"/>
      <c r="D17267"/>
      <c r="E17267"/>
      <c r="F17267"/>
      <c r="G17267"/>
      <c r="H17267"/>
      <c r="I17267"/>
      <c r="J17267"/>
      <c r="K17267" s="91"/>
      <c r="L17267" s="91"/>
      <c r="M17267" s="91"/>
      <c r="R17267"/>
      <c r="S17267"/>
      <c r="T17267"/>
      <c r="U17267"/>
      <c r="V17267"/>
      <c r="W17267"/>
      <c r="X17267"/>
      <c r="Y17267"/>
      <c r="Z17267"/>
      <c r="AA17267"/>
      <c r="AB17267"/>
      <c r="AC17267"/>
    </row>
    <row r="17268" spans="2:29" s="14" customFormat="1" x14ac:dyDescent="0.25">
      <c r="B17268"/>
      <c r="C17268"/>
      <c r="D17268"/>
      <c r="E17268"/>
      <c r="F17268"/>
      <c r="G17268"/>
      <c r="H17268"/>
      <c r="I17268"/>
      <c r="J17268"/>
      <c r="K17268" s="91"/>
      <c r="L17268" s="91"/>
      <c r="M17268" s="91"/>
      <c r="R17268"/>
      <c r="S17268"/>
      <c r="T17268"/>
      <c r="U17268"/>
      <c r="V17268"/>
      <c r="W17268"/>
      <c r="X17268"/>
      <c r="Y17268"/>
      <c r="Z17268"/>
      <c r="AA17268"/>
      <c r="AB17268"/>
      <c r="AC17268"/>
    </row>
    <row r="17269" spans="2:29" s="14" customFormat="1" x14ac:dyDescent="0.25">
      <c r="B17269"/>
      <c r="C17269"/>
      <c r="D17269"/>
      <c r="E17269"/>
      <c r="F17269"/>
      <c r="G17269"/>
      <c r="H17269"/>
      <c r="I17269"/>
      <c r="J17269"/>
      <c r="K17269" s="91"/>
      <c r="L17269" s="91"/>
      <c r="M17269" s="91"/>
      <c r="R17269"/>
      <c r="S17269"/>
      <c r="T17269"/>
      <c r="U17269"/>
      <c r="V17269"/>
      <c r="W17269"/>
      <c r="X17269"/>
      <c r="Y17269"/>
      <c r="Z17269"/>
      <c r="AA17269"/>
      <c r="AB17269"/>
      <c r="AC17269"/>
    </row>
    <row r="17270" spans="2:29" s="14" customFormat="1" x14ac:dyDescent="0.25">
      <c r="B17270"/>
      <c r="C17270"/>
      <c r="D17270"/>
      <c r="E17270"/>
      <c r="F17270"/>
      <c r="G17270"/>
      <c r="H17270"/>
      <c r="I17270"/>
      <c r="J17270"/>
      <c r="K17270" s="91"/>
      <c r="L17270" s="91"/>
      <c r="M17270" s="91"/>
      <c r="R17270"/>
      <c r="S17270"/>
      <c r="T17270"/>
      <c r="U17270"/>
      <c r="V17270"/>
      <c r="W17270"/>
      <c r="X17270"/>
      <c r="Y17270"/>
      <c r="Z17270"/>
      <c r="AA17270"/>
      <c r="AB17270"/>
      <c r="AC17270"/>
    </row>
    <row r="17271" spans="2:29" s="14" customFormat="1" x14ac:dyDescent="0.25">
      <c r="B17271"/>
      <c r="C17271"/>
      <c r="D17271"/>
      <c r="E17271"/>
      <c r="F17271"/>
      <c r="G17271"/>
      <c r="H17271"/>
      <c r="I17271"/>
      <c r="J17271"/>
      <c r="K17271" s="91"/>
      <c r="L17271" s="91"/>
      <c r="M17271" s="91"/>
      <c r="R17271"/>
      <c r="S17271"/>
      <c r="T17271"/>
      <c r="U17271"/>
      <c r="V17271"/>
      <c r="W17271"/>
      <c r="X17271"/>
      <c r="Y17271"/>
      <c r="Z17271"/>
      <c r="AA17271"/>
      <c r="AB17271"/>
      <c r="AC17271"/>
    </row>
    <row r="17272" spans="2:29" s="14" customFormat="1" x14ac:dyDescent="0.25">
      <c r="B17272"/>
      <c r="C17272"/>
      <c r="D17272"/>
      <c r="E17272"/>
      <c r="F17272"/>
      <c r="G17272"/>
      <c r="H17272"/>
      <c r="I17272"/>
      <c r="J17272"/>
      <c r="K17272" s="91"/>
      <c r="L17272" s="91"/>
      <c r="M17272" s="91"/>
      <c r="R17272"/>
      <c r="S17272"/>
      <c r="T17272"/>
      <c r="U17272"/>
      <c r="V17272"/>
      <c r="W17272"/>
      <c r="X17272"/>
      <c r="Y17272"/>
      <c r="Z17272"/>
      <c r="AA17272"/>
      <c r="AB17272"/>
      <c r="AC17272"/>
    </row>
    <row r="17273" spans="2:29" s="14" customFormat="1" x14ac:dyDescent="0.25">
      <c r="B17273"/>
      <c r="C17273"/>
      <c r="D17273"/>
      <c r="E17273"/>
      <c r="F17273"/>
      <c r="G17273"/>
      <c r="H17273"/>
      <c r="I17273"/>
      <c r="J17273"/>
      <c r="K17273" s="91"/>
      <c r="L17273" s="91"/>
      <c r="M17273" s="91"/>
      <c r="R17273"/>
      <c r="S17273"/>
      <c r="T17273"/>
      <c r="U17273"/>
      <c r="V17273"/>
      <c r="W17273"/>
      <c r="X17273"/>
      <c r="Y17273"/>
      <c r="Z17273"/>
      <c r="AA17273"/>
      <c r="AB17273"/>
      <c r="AC17273"/>
    </row>
    <row r="17274" spans="2:29" s="14" customFormat="1" x14ac:dyDescent="0.25">
      <c r="B17274"/>
      <c r="C17274"/>
      <c r="D17274"/>
      <c r="E17274"/>
      <c r="F17274"/>
      <c r="G17274"/>
      <c r="H17274"/>
      <c r="I17274"/>
      <c r="J17274"/>
      <c r="K17274" s="91"/>
      <c r="L17274" s="91"/>
      <c r="M17274" s="91"/>
      <c r="R17274"/>
      <c r="S17274"/>
      <c r="T17274"/>
      <c r="U17274"/>
      <c r="V17274"/>
      <c r="W17274"/>
      <c r="X17274"/>
      <c r="Y17274"/>
      <c r="Z17274"/>
      <c r="AA17274"/>
      <c r="AB17274"/>
      <c r="AC17274"/>
    </row>
    <row r="17275" spans="2:29" s="14" customFormat="1" x14ac:dyDescent="0.25">
      <c r="B17275"/>
      <c r="C17275"/>
      <c r="D17275"/>
      <c r="E17275"/>
      <c r="F17275"/>
      <c r="G17275"/>
      <c r="H17275"/>
      <c r="I17275"/>
      <c r="J17275"/>
      <c r="K17275" s="91"/>
      <c r="L17275" s="91"/>
      <c r="M17275" s="91"/>
      <c r="R17275"/>
      <c r="S17275"/>
      <c r="T17275"/>
      <c r="U17275"/>
      <c r="V17275"/>
      <c r="W17275"/>
      <c r="X17275"/>
      <c r="Y17275"/>
      <c r="Z17275"/>
      <c r="AA17275"/>
      <c r="AB17275"/>
      <c r="AC17275"/>
    </row>
    <row r="17276" spans="2:29" s="14" customFormat="1" x14ac:dyDescent="0.25">
      <c r="B17276"/>
      <c r="C17276"/>
      <c r="D17276"/>
      <c r="E17276"/>
      <c r="F17276"/>
      <c r="G17276"/>
      <c r="H17276"/>
      <c r="I17276"/>
      <c r="J17276"/>
      <c r="K17276" s="91"/>
      <c r="L17276" s="91"/>
      <c r="M17276" s="91"/>
      <c r="R17276"/>
      <c r="S17276"/>
      <c r="T17276"/>
      <c r="U17276"/>
      <c r="V17276"/>
      <c r="W17276"/>
      <c r="X17276"/>
      <c r="Y17276"/>
      <c r="Z17276"/>
      <c r="AA17276"/>
      <c r="AB17276"/>
      <c r="AC17276"/>
    </row>
    <row r="17277" spans="2:29" s="14" customFormat="1" x14ac:dyDescent="0.25">
      <c r="B17277"/>
      <c r="C17277"/>
      <c r="D17277"/>
      <c r="E17277"/>
      <c r="F17277"/>
      <c r="G17277"/>
      <c r="H17277"/>
      <c r="I17277"/>
      <c r="J17277"/>
      <c r="K17277" s="91"/>
      <c r="L17277" s="91"/>
      <c r="M17277" s="91"/>
      <c r="R17277"/>
      <c r="S17277"/>
      <c r="T17277"/>
      <c r="U17277"/>
      <c r="V17277"/>
      <c r="W17277"/>
      <c r="X17277"/>
      <c r="Y17277"/>
      <c r="Z17277"/>
      <c r="AA17277"/>
      <c r="AB17277"/>
      <c r="AC17277"/>
    </row>
    <row r="17278" spans="2:29" s="14" customFormat="1" x14ac:dyDescent="0.25">
      <c r="B17278"/>
      <c r="C17278"/>
      <c r="D17278"/>
      <c r="E17278"/>
      <c r="F17278"/>
      <c r="G17278"/>
      <c r="H17278"/>
      <c r="I17278"/>
      <c r="J17278"/>
      <c r="K17278" s="91"/>
      <c r="L17278" s="91"/>
      <c r="M17278" s="91"/>
      <c r="R17278"/>
      <c r="S17278"/>
      <c r="T17278"/>
      <c r="U17278"/>
      <c r="V17278"/>
      <c r="W17278"/>
      <c r="X17278"/>
      <c r="Y17278"/>
      <c r="Z17278"/>
      <c r="AA17278"/>
      <c r="AB17278"/>
      <c r="AC17278"/>
    </row>
    <row r="17279" spans="2:29" s="14" customFormat="1" x14ac:dyDescent="0.25">
      <c r="B17279"/>
      <c r="C17279"/>
      <c r="D17279"/>
      <c r="E17279"/>
      <c r="F17279"/>
      <c r="G17279"/>
      <c r="H17279"/>
      <c r="I17279"/>
      <c r="J17279"/>
      <c r="K17279" s="91"/>
      <c r="L17279" s="91"/>
      <c r="M17279" s="91"/>
      <c r="R17279"/>
      <c r="S17279"/>
      <c r="T17279"/>
      <c r="U17279"/>
      <c r="V17279"/>
      <c r="W17279"/>
      <c r="X17279"/>
      <c r="Y17279"/>
      <c r="Z17279"/>
      <c r="AA17279"/>
      <c r="AB17279"/>
      <c r="AC17279"/>
    </row>
    <row r="17280" spans="2:29" s="14" customFormat="1" x14ac:dyDescent="0.25">
      <c r="B17280"/>
      <c r="C17280"/>
      <c r="D17280"/>
      <c r="E17280"/>
      <c r="F17280"/>
      <c r="G17280"/>
      <c r="H17280"/>
      <c r="I17280"/>
      <c r="J17280"/>
      <c r="K17280" s="91"/>
      <c r="L17280" s="91"/>
      <c r="M17280" s="91"/>
      <c r="R17280"/>
      <c r="S17280"/>
      <c r="T17280"/>
      <c r="U17280"/>
      <c r="V17280"/>
      <c r="W17280"/>
      <c r="X17280"/>
      <c r="Y17280"/>
      <c r="Z17280"/>
      <c r="AA17280"/>
      <c r="AB17280"/>
      <c r="AC17280"/>
    </row>
    <row r="17281" spans="2:29" s="14" customFormat="1" x14ac:dyDescent="0.25">
      <c r="B17281"/>
      <c r="C17281"/>
      <c r="D17281"/>
      <c r="E17281"/>
      <c r="F17281"/>
      <c r="G17281"/>
      <c r="H17281"/>
      <c r="I17281"/>
      <c r="J17281"/>
      <c r="K17281" s="91"/>
      <c r="L17281" s="91"/>
      <c r="M17281" s="91"/>
      <c r="R17281"/>
      <c r="S17281"/>
      <c r="T17281"/>
      <c r="U17281"/>
      <c r="V17281"/>
      <c r="W17281"/>
      <c r="X17281"/>
      <c r="Y17281"/>
      <c r="Z17281"/>
      <c r="AA17281"/>
      <c r="AB17281"/>
      <c r="AC17281"/>
    </row>
    <row r="17282" spans="2:29" s="14" customFormat="1" x14ac:dyDescent="0.25">
      <c r="B17282"/>
      <c r="C17282"/>
      <c r="D17282"/>
      <c r="E17282"/>
      <c r="F17282"/>
      <c r="G17282"/>
      <c r="H17282"/>
      <c r="I17282"/>
      <c r="J17282"/>
      <c r="K17282" s="91"/>
      <c r="L17282" s="91"/>
      <c r="M17282" s="91"/>
      <c r="R17282"/>
      <c r="S17282"/>
      <c r="T17282"/>
      <c r="U17282"/>
      <c r="V17282"/>
      <c r="W17282"/>
      <c r="X17282"/>
      <c r="Y17282"/>
      <c r="Z17282"/>
      <c r="AA17282"/>
      <c r="AB17282"/>
      <c r="AC17282"/>
    </row>
    <row r="17283" spans="2:29" s="14" customFormat="1" x14ac:dyDescent="0.25">
      <c r="B17283"/>
      <c r="C17283"/>
      <c r="D17283"/>
      <c r="E17283"/>
      <c r="F17283"/>
      <c r="G17283"/>
      <c r="H17283"/>
      <c r="I17283"/>
      <c r="J17283"/>
      <c r="K17283" s="91"/>
      <c r="L17283" s="91"/>
      <c r="M17283" s="91"/>
      <c r="R17283"/>
      <c r="S17283"/>
      <c r="T17283"/>
      <c r="U17283"/>
      <c r="V17283"/>
      <c r="W17283"/>
      <c r="X17283"/>
      <c r="Y17283"/>
      <c r="Z17283"/>
      <c r="AA17283"/>
      <c r="AB17283"/>
      <c r="AC17283"/>
    </row>
    <row r="17284" spans="2:29" s="14" customFormat="1" x14ac:dyDescent="0.25">
      <c r="B17284"/>
      <c r="C17284"/>
      <c r="D17284"/>
      <c r="E17284"/>
      <c r="F17284"/>
      <c r="G17284"/>
      <c r="H17284"/>
      <c r="I17284"/>
      <c r="J17284"/>
      <c r="K17284" s="91"/>
      <c r="L17284" s="91"/>
      <c r="M17284" s="91"/>
      <c r="R17284"/>
      <c r="S17284"/>
      <c r="T17284"/>
      <c r="U17284"/>
      <c r="V17284"/>
      <c r="W17284"/>
      <c r="X17284"/>
      <c r="Y17284"/>
      <c r="Z17284"/>
      <c r="AA17284"/>
      <c r="AB17284"/>
      <c r="AC17284"/>
    </row>
    <row r="17285" spans="2:29" s="14" customFormat="1" x14ac:dyDescent="0.25">
      <c r="B17285"/>
      <c r="C17285"/>
      <c r="D17285"/>
      <c r="E17285"/>
      <c r="F17285"/>
      <c r="G17285"/>
      <c r="H17285"/>
      <c r="I17285"/>
      <c r="J17285"/>
      <c r="K17285" s="91"/>
      <c r="L17285" s="91"/>
      <c r="M17285" s="91"/>
      <c r="R17285"/>
      <c r="S17285"/>
      <c r="T17285"/>
      <c r="U17285"/>
      <c r="V17285"/>
      <c r="W17285"/>
      <c r="X17285"/>
      <c r="Y17285"/>
      <c r="Z17285"/>
      <c r="AA17285"/>
      <c r="AB17285"/>
      <c r="AC17285"/>
    </row>
    <row r="17286" spans="2:29" s="14" customFormat="1" x14ac:dyDescent="0.25">
      <c r="B17286"/>
      <c r="C17286"/>
      <c r="D17286"/>
      <c r="E17286"/>
      <c r="F17286"/>
      <c r="G17286"/>
      <c r="H17286"/>
      <c r="I17286"/>
      <c r="J17286"/>
      <c r="K17286" s="91"/>
      <c r="L17286" s="91"/>
      <c r="M17286" s="91"/>
      <c r="R17286"/>
      <c r="S17286"/>
      <c r="T17286"/>
      <c r="U17286"/>
      <c r="V17286"/>
      <c r="W17286"/>
      <c r="X17286"/>
      <c r="Y17286"/>
      <c r="Z17286"/>
      <c r="AA17286"/>
      <c r="AB17286"/>
      <c r="AC17286"/>
    </row>
    <row r="17287" spans="2:29" s="14" customFormat="1" x14ac:dyDescent="0.25">
      <c r="B17287"/>
      <c r="C17287"/>
      <c r="D17287"/>
      <c r="E17287"/>
      <c r="F17287"/>
      <c r="G17287"/>
      <c r="H17287"/>
      <c r="I17287"/>
      <c r="J17287"/>
      <c r="K17287" s="91"/>
      <c r="L17287" s="91"/>
      <c r="M17287" s="91"/>
      <c r="R17287"/>
      <c r="S17287"/>
      <c r="T17287"/>
      <c r="U17287"/>
      <c r="V17287"/>
      <c r="W17287"/>
      <c r="X17287"/>
      <c r="Y17287"/>
      <c r="Z17287"/>
      <c r="AA17287"/>
      <c r="AB17287"/>
      <c r="AC17287"/>
    </row>
    <row r="17288" spans="2:29" s="14" customFormat="1" x14ac:dyDescent="0.25">
      <c r="B17288"/>
      <c r="C17288"/>
      <c r="D17288"/>
      <c r="E17288"/>
      <c r="F17288"/>
      <c r="G17288"/>
      <c r="H17288"/>
      <c r="I17288"/>
      <c r="J17288"/>
      <c r="K17288" s="91"/>
      <c r="L17288" s="91"/>
      <c r="M17288" s="91"/>
      <c r="R17288"/>
      <c r="S17288"/>
      <c r="T17288"/>
      <c r="U17288"/>
      <c r="V17288"/>
      <c r="W17288"/>
      <c r="X17288"/>
      <c r="Y17288"/>
      <c r="Z17288"/>
      <c r="AA17288"/>
      <c r="AB17288"/>
      <c r="AC17288"/>
    </row>
    <row r="17289" spans="2:29" s="14" customFormat="1" x14ac:dyDescent="0.25">
      <c r="B17289"/>
      <c r="C17289"/>
      <c r="D17289"/>
      <c r="E17289"/>
      <c r="F17289"/>
      <c r="G17289"/>
      <c r="H17289"/>
      <c r="I17289"/>
      <c r="J17289"/>
      <c r="K17289" s="91"/>
      <c r="L17289" s="91"/>
      <c r="M17289" s="91"/>
      <c r="R17289"/>
      <c r="S17289"/>
      <c r="T17289"/>
      <c r="U17289"/>
      <c r="V17289"/>
      <c r="W17289"/>
      <c r="X17289"/>
      <c r="Y17289"/>
      <c r="Z17289"/>
      <c r="AA17289"/>
      <c r="AB17289"/>
      <c r="AC17289"/>
    </row>
    <row r="17290" spans="2:29" s="14" customFormat="1" x14ac:dyDescent="0.25">
      <c r="B17290"/>
      <c r="C17290"/>
      <c r="D17290"/>
      <c r="E17290"/>
      <c r="F17290"/>
      <c r="G17290"/>
      <c r="H17290"/>
      <c r="I17290"/>
      <c r="J17290"/>
      <c r="K17290" s="91"/>
      <c r="L17290" s="91"/>
      <c r="M17290" s="91"/>
      <c r="R17290"/>
      <c r="S17290"/>
      <c r="T17290"/>
      <c r="U17290"/>
      <c r="V17290"/>
      <c r="W17290"/>
      <c r="X17290"/>
      <c r="Y17290"/>
      <c r="Z17290"/>
      <c r="AA17290"/>
      <c r="AB17290"/>
      <c r="AC17290"/>
    </row>
    <row r="17291" spans="2:29" s="14" customFormat="1" x14ac:dyDescent="0.25">
      <c r="B17291"/>
      <c r="C17291"/>
      <c r="D17291"/>
      <c r="E17291"/>
      <c r="F17291"/>
      <c r="G17291"/>
      <c r="H17291"/>
      <c r="I17291"/>
      <c r="J17291"/>
      <c r="K17291" s="91"/>
      <c r="L17291" s="91"/>
      <c r="M17291" s="91"/>
      <c r="R17291"/>
      <c r="S17291"/>
      <c r="T17291"/>
      <c r="U17291"/>
      <c r="V17291"/>
      <c r="W17291"/>
      <c r="X17291"/>
      <c r="Y17291"/>
      <c r="Z17291"/>
      <c r="AA17291"/>
      <c r="AB17291"/>
      <c r="AC17291"/>
    </row>
    <row r="17292" spans="2:29" s="14" customFormat="1" x14ac:dyDescent="0.25">
      <c r="B17292"/>
      <c r="C17292"/>
      <c r="D17292"/>
      <c r="E17292"/>
      <c r="F17292"/>
      <c r="G17292"/>
      <c r="H17292"/>
      <c r="I17292"/>
      <c r="J17292"/>
      <c r="K17292" s="91"/>
      <c r="L17292" s="91"/>
      <c r="M17292" s="91"/>
      <c r="R17292"/>
      <c r="S17292"/>
      <c r="T17292"/>
      <c r="U17292"/>
      <c r="V17292"/>
      <c r="W17292"/>
      <c r="X17292"/>
      <c r="Y17292"/>
      <c r="Z17292"/>
      <c r="AA17292"/>
      <c r="AB17292"/>
      <c r="AC17292"/>
    </row>
    <row r="17293" spans="2:29" s="14" customFormat="1" x14ac:dyDescent="0.25">
      <c r="B17293"/>
      <c r="C17293"/>
      <c r="D17293"/>
      <c r="E17293"/>
      <c r="F17293"/>
      <c r="G17293"/>
      <c r="H17293"/>
      <c r="I17293"/>
      <c r="J17293"/>
      <c r="K17293" s="91"/>
      <c r="L17293" s="91"/>
      <c r="M17293" s="91"/>
      <c r="R17293"/>
      <c r="S17293"/>
      <c r="T17293"/>
      <c r="U17293"/>
      <c r="V17293"/>
      <c r="W17293"/>
      <c r="X17293"/>
      <c r="Y17293"/>
      <c r="Z17293"/>
      <c r="AA17293"/>
      <c r="AB17293"/>
      <c r="AC17293"/>
    </row>
    <row r="17294" spans="2:29" s="14" customFormat="1" x14ac:dyDescent="0.25">
      <c r="B17294"/>
      <c r="C17294"/>
      <c r="D17294"/>
      <c r="E17294"/>
      <c r="F17294"/>
      <c r="G17294"/>
      <c r="H17294"/>
      <c r="I17294"/>
      <c r="J17294"/>
      <c r="K17294" s="91"/>
      <c r="L17294" s="91"/>
      <c r="M17294" s="91"/>
      <c r="R17294"/>
      <c r="S17294"/>
      <c r="T17294"/>
      <c r="U17294"/>
      <c r="V17294"/>
      <c r="W17294"/>
      <c r="X17294"/>
      <c r="Y17294"/>
      <c r="Z17294"/>
      <c r="AA17294"/>
      <c r="AB17294"/>
      <c r="AC17294"/>
    </row>
    <row r="17295" spans="2:29" s="14" customFormat="1" x14ac:dyDescent="0.25">
      <c r="B17295"/>
      <c r="C17295"/>
      <c r="D17295"/>
      <c r="E17295"/>
      <c r="F17295"/>
      <c r="G17295"/>
      <c r="H17295"/>
      <c r="I17295"/>
      <c r="J17295"/>
      <c r="K17295" s="91"/>
      <c r="L17295" s="91"/>
      <c r="M17295" s="91"/>
      <c r="R17295"/>
      <c r="S17295"/>
      <c r="T17295"/>
      <c r="U17295"/>
      <c r="V17295"/>
      <c r="W17295"/>
      <c r="X17295"/>
      <c r="Y17295"/>
      <c r="Z17295"/>
      <c r="AA17295"/>
      <c r="AB17295"/>
      <c r="AC17295"/>
    </row>
    <row r="17296" spans="2:29" s="14" customFormat="1" x14ac:dyDescent="0.25">
      <c r="B17296"/>
      <c r="C17296"/>
      <c r="D17296"/>
      <c r="E17296"/>
      <c r="F17296"/>
      <c r="G17296"/>
      <c r="H17296"/>
      <c r="I17296"/>
      <c r="J17296"/>
      <c r="K17296" s="91"/>
      <c r="L17296" s="91"/>
      <c r="M17296" s="91"/>
      <c r="R17296"/>
      <c r="S17296"/>
      <c r="T17296"/>
      <c r="U17296"/>
      <c r="V17296"/>
      <c r="W17296"/>
      <c r="X17296"/>
      <c r="Y17296"/>
      <c r="Z17296"/>
      <c r="AA17296"/>
      <c r="AB17296"/>
      <c r="AC17296"/>
    </row>
    <row r="17297" spans="2:29" s="14" customFormat="1" x14ac:dyDescent="0.25">
      <c r="B17297"/>
      <c r="C17297"/>
      <c r="D17297"/>
      <c r="E17297"/>
      <c r="F17297"/>
      <c r="G17297"/>
      <c r="H17297"/>
      <c r="I17297"/>
      <c r="J17297"/>
      <c r="K17297" s="91"/>
      <c r="L17297" s="91"/>
      <c r="M17297" s="91"/>
      <c r="R17297"/>
      <c r="S17297"/>
      <c r="T17297"/>
      <c r="U17297"/>
      <c r="V17297"/>
      <c r="W17297"/>
      <c r="X17297"/>
      <c r="Y17297"/>
      <c r="Z17297"/>
      <c r="AA17297"/>
      <c r="AB17297"/>
      <c r="AC17297"/>
    </row>
    <row r="17298" spans="2:29" s="14" customFormat="1" x14ac:dyDescent="0.25">
      <c r="B17298"/>
      <c r="C17298"/>
      <c r="D17298"/>
      <c r="E17298"/>
      <c r="F17298"/>
      <c r="G17298"/>
      <c r="H17298"/>
      <c r="I17298"/>
      <c r="J17298"/>
      <c r="K17298" s="91"/>
      <c r="L17298" s="91"/>
      <c r="M17298" s="91"/>
      <c r="R17298"/>
      <c r="S17298"/>
      <c r="T17298"/>
      <c r="U17298"/>
      <c r="V17298"/>
      <c r="W17298"/>
      <c r="X17298"/>
      <c r="Y17298"/>
      <c r="Z17298"/>
      <c r="AA17298"/>
      <c r="AB17298"/>
      <c r="AC17298"/>
    </row>
    <row r="17299" spans="2:29" s="14" customFormat="1" x14ac:dyDescent="0.25">
      <c r="B17299"/>
      <c r="C17299"/>
      <c r="D17299"/>
      <c r="E17299"/>
      <c r="F17299"/>
      <c r="G17299"/>
      <c r="H17299"/>
      <c r="I17299"/>
      <c r="J17299"/>
      <c r="K17299" s="91"/>
      <c r="L17299" s="91"/>
      <c r="M17299" s="91"/>
      <c r="R17299"/>
      <c r="S17299"/>
      <c r="T17299"/>
      <c r="U17299"/>
      <c r="V17299"/>
      <c r="W17299"/>
      <c r="X17299"/>
      <c r="Y17299"/>
      <c r="Z17299"/>
      <c r="AA17299"/>
      <c r="AB17299"/>
      <c r="AC17299"/>
    </row>
    <row r="17300" spans="2:29" s="14" customFormat="1" x14ac:dyDescent="0.25">
      <c r="B17300"/>
      <c r="C17300"/>
      <c r="D17300"/>
      <c r="E17300"/>
      <c r="F17300"/>
      <c r="G17300"/>
      <c r="H17300"/>
      <c r="I17300"/>
      <c r="J17300"/>
      <c r="K17300" s="91"/>
      <c r="L17300" s="91"/>
      <c r="M17300" s="91"/>
      <c r="R17300"/>
      <c r="S17300"/>
      <c r="T17300"/>
      <c r="U17300"/>
      <c r="V17300"/>
      <c r="W17300"/>
      <c r="X17300"/>
      <c r="Y17300"/>
      <c r="Z17300"/>
      <c r="AA17300"/>
      <c r="AB17300"/>
      <c r="AC17300"/>
    </row>
    <row r="17301" spans="2:29" s="14" customFormat="1" x14ac:dyDescent="0.25">
      <c r="B17301"/>
      <c r="C17301"/>
      <c r="D17301"/>
      <c r="E17301"/>
      <c r="F17301"/>
      <c r="G17301"/>
      <c r="H17301"/>
      <c r="I17301"/>
      <c r="J17301"/>
      <c r="K17301" s="91"/>
      <c r="L17301" s="91"/>
      <c r="M17301" s="91"/>
      <c r="R17301"/>
      <c r="S17301"/>
      <c r="T17301"/>
      <c r="U17301"/>
      <c r="V17301"/>
      <c r="W17301"/>
      <c r="X17301"/>
      <c r="Y17301"/>
      <c r="Z17301"/>
      <c r="AA17301"/>
      <c r="AB17301"/>
      <c r="AC17301"/>
    </row>
    <row r="17302" spans="2:29" s="14" customFormat="1" x14ac:dyDescent="0.25">
      <c r="B17302"/>
      <c r="C17302"/>
      <c r="D17302"/>
      <c r="E17302"/>
      <c r="F17302"/>
      <c r="G17302"/>
      <c r="H17302"/>
      <c r="I17302"/>
      <c r="J17302"/>
      <c r="K17302" s="91"/>
      <c r="L17302" s="91"/>
      <c r="M17302" s="91"/>
      <c r="R17302"/>
      <c r="S17302"/>
      <c r="T17302"/>
      <c r="U17302"/>
      <c r="V17302"/>
      <c r="W17302"/>
      <c r="X17302"/>
      <c r="Y17302"/>
      <c r="Z17302"/>
      <c r="AA17302"/>
      <c r="AB17302"/>
      <c r="AC17302"/>
    </row>
    <row r="17303" spans="2:29" s="14" customFormat="1" x14ac:dyDescent="0.25">
      <c r="B17303"/>
      <c r="C17303"/>
      <c r="D17303"/>
      <c r="E17303"/>
      <c r="F17303"/>
      <c r="G17303"/>
      <c r="H17303"/>
      <c r="I17303"/>
      <c r="J17303"/>
      <c r="K17303" s="91"/>
      <c r="L17303" s="91"/>
      <c r="M17303" s="91"/>
      <c r="R17303"/>
      <c r="S17303"/>
      <c r="T17303"/>
      <c r="U17303"/>
      <c r="V17303"/>
      <c r="W17303"/>
      <c r="X17303"/>
      <c r="Y17303"/>
      <c r="Z17303"/>
      <c r="AA17303"/>
      <c r="AB17303"/>
      <c r="AC17303"/>
    </row>
    <row r="17304" spans="2:29" s="14" customFormat="1" x14ac:dyDescent="0.25">
      <c r="B17304"/>
      <c r="C17304"/>
      <c r="D17304"/>
      <c r="E17304"/>
      <c r="F17304"/>
      <c r="G17304"/>
      <c r="H17304"/>
      <c r="I17304"/>
      <c r="J17304"/>
      <c r="K17304" s="91"/>
      <c r="L17304" s="91"/>
      <c r="M17304" s="91"/>
      <c r="R17304"/>
      <c r="S17304"/>
      <c r="T17304"/>
      <c r="U17304"/>
      <c r="V17304"/>
      <c r="W17304"/>
      <c r="X17304"/>
      <c r="Y17304"/>
      <c r="Z17304"/>
      <c r="AA17304"/>
      <c r="AB17304"/>
      <c r="AC17304"/>
    </row>
    <row r="17305" spans="2:29" s="14" customFormat="1" x14ac:dyDescent="0.25">
      <c r="B17305"/>
      <c r="C17305"/>
      <c r="D17305"/>
      <c r="E17305"/>
      <c r="F17305"/>
      <c r="G17305"/>
      <c r="H17305"/>
      <c r="I17305"/>
      <c r="J17305"/>
      <c r="K17305" s="91"/>
      <c r="L17305" s="91"/>
      <c r="M17305" s="91"/>
      <c r="R17305"/>
      <c r="S17305"/>
      <c r="T17305"/>
      <c r="U17305"/>
      <c r="V17305"/>
      <c r="W17305"/>
      <c r="X17305"/>
      <c r="Y17305"/>
      <c r="Z17305"/>
      <c r="AA17305"/>
      <c r="AB17305"/>
      <c r="AC17305"/>
    </row>
    <row r="17306" spans="2:29" s="14" customFormat="1" x14ac:dyDescent="0.25">
      <c r="B17306"/>
      <c r="C17306"/>
      <c r="D17306"/>
      <c r="E17306"/>
      <c r="F17306"/>
      <c r="G17306"/>
      <c r="H17306"/>
      <c r="I17306"/>
      <c r="J17306"/>
      <c r="K17306" s="91"/>
      <c r="L17306" s="91"/>
      <c r="M17306" s="91"/>
      <c r="R17306"/>
      <c r="S17306"/>
      <c r="T17306"/>
      <c r="U17306"/>
      <c r="V17306"/>
      <c r="W17306"/>
      <c r="X17306"/>
      <c r="Y17306"/>
      <c r="Z17306"/>
      <c r="AA17306"/>
      <c r="AB17306"/>
      <c r="AC17306"/>
    </row>
    <row r="17307" spans="2:29" s="14" customFormat="1" x14ac:dyDescent="0.25">
      <c r="B17307"/>
      <c r="C17307"/>
      <c r="D17307"/>
      <c r="E17307"/>
      <c r="F17307"/>
      <c r="G17307"/>
      <c r="H17307"/>
      <c r="I17307"/>
      <c r="J17307"/>
      <c r="K17307" s="91"/>
      <c r="L17307" s="91"/>
      <c r="M17307" s="91"/>
      <c r="R17307"/>
      <c r="S17307"/>
      <c r="T17307"/>
      <c r="U17307"/>
      <c r="V17307"/>
      <c r="W17307"/>
      <c r="X17307"/>
      <c r="Y17307"/>
      <c r="Z17307"/>
      <c r="AA17307"/>
      <c r="AB17307"/>
      <c r="AC17307"/>
    </row>
    <row r="17308" spans="2:29" s="14" customFormat="1" x14ac:dyDescent="0.25">
      <c r="B17308"/>
      <c r="C17308"/>
      <c r="D17308"/>
      <c r="E17308"/>
      <c r="F17308"/>
      <c r="G17308"/>
      <c r="H17308"/>
      <c r="I17308"/>
      <c r="J17308"/>
      <c r="K17308" s="91"/>
      <c r="L17308" s="91"/>
      <c r="M17308" s="91"/>
      <c r="R17308"/>
      <c r="S17308"/>
      <c r="T17308"/>
      <c r="U17308"/>
      <c r="V17308"/>
      <c r="W17308"/>
      <c r="X17308"/>
      <c r="Y17308"/>
      <c r="Z17308"/>
      <c r="AA17308"/>
      <c r="AB17308"/>
      <c r="AC17308"/>
    </row>
    <row r="17309" spans="2:29" s="14" customFormat="1" x14ac:dyDescent="0.25">
      <c r="B17309"/>
      <c r="C17309"/>
      <c r="D17309"/>
      <c r="E17309"/>
      <c r="F17309"/>
      <c r="G17309"/>
      <c r="H17309"/>
      <c r="I17309"/>
      <c r="J17309"/>
      <c r="K17309" s="91"/>
      <c r="L17309" s="91"/>
      <c r="M17309" s="91"/>
      <c r="R17309"/>
      <c r="S17309"/>
      <c r="T17309"/>
      <c r="U17309"/>
      <c r="V17309"/>
      <c r="W17309"/>
      <c r="X17309"/>
      <c r="Y17309"/>
      <c r="Z17309"/>
      <c r="AA17309"/>
      <c r="AB17309"/>
      <c r="AC17309"/>
    </row>
    <row r="17310" spans="2:29" s="14" customFormat="1" x14ac:dyDescent="0.25">
      <c r="B17310"/>
      <c r="C17310"/>
      <c r="D17310"/>
      <c r="E17310"/>
      <c r="F17310"/>
      <c r="G17310"/>
      <c r="H17310"/>
      <c r="I17310"/>
      <c r="J17310"/>
      <c r="K17310" s="91"/>
      <c r="L17310" s="91"/>
      <c r="M17310" s="91"/>
      <c r="R17310"/>
      <c r="S17310"/>
      <c r="T17310"/>
      <c r="U17310"/>
      <c r="V17310"/>
      <c r="W17310"/>
      <c r="X17310"/>
      <c r="Y17310"/>
      <c r="Z17310"/>
      <c r="AA17310"/>
      <c r="AB17310"/>
      <c r="AC17310"/>
    </row>
    <row r="17311" spans="2:29" s="14" customFormat="1" x14ac:dyDescent="0.25">
      <c r="B17311"/>
      <c r="C17311"/>
      <c r="D17311"/>
      <c r="E17311"/>
      <c r="F17311"/>
      <c r="G17311"/>
      <c r="H17311"/>
      <c r="I17311"/>
      <c r="J17311"/>
      <c r="K17311" s="91"/>
      <c r="L17311" s="91"/>
      <c r="M17311" s="91"/>
      <c r="R17311"/>
      <c r="S17311"/>
      <c r="T17311"/>
      <c r="U17311"/>
      <c r="V17311"/>
      <c r="W17311"/>
      <c r="X17311"/>
      <c r="Y17311"/>
      <c r="Z17311"/>
      <c r="AA17311"/>
      <c r="AB17311"/>
      <c r="AC17311"/>
    </row>
    <row r="17312" spans="2:29" s="14" customFormat="1" x14ac:dyDescent="0.25">
      <c r="B17312"/>
      <c r="C17312"/>
      <c r="D17312"/>
      <c r="E17312"/>
      <c r="F17312"/>
      <c r="G17312"/>
      <c r="H17312"/>
      <c r="I17312"/>
      <c r="J17312"/>
      <c r="K17312" s="91"/>
      <c r="L17312" s="91"/>
      <c r="M17312" s="91"/>
      <c r="R17312"/>
      <c r="S17312"/>
      <c r="T17312"/>
      <c r="U17312"/>
      <c r="V17312"/>
      <c r="W17312"/>
      <c r="X17312"/>
      <c r="Y17312"/>
      <c r="Z17312"/>
      <c r="AA17312"/>
      <c r="AB17312"/>
      <c r="AC17312"/>
    </row>
    <row r="17313" spans="2:29" s="14" customFormat="1" x14ac:dyDescent="0.25">
      <c r="B17313"/>
      <c r="C17313"/>
      <c r="D17313"/>
      <c r="E17313"/>
      <c r="F17313"/>
      <c r="G17313"/>
      <c r="H17313"/>
      <c r="I17313"/>
      <c r="J17313"/>
      <c r="K17313" s="91"/>
      <c r="L17313" s="91"/>
      <c r="M17313" s="91"/>
      <c r="R17313"/>
      <c r="S17313"/>
      <c r="T17313"/>
      <c r="U17313"/>
      <c r="V17313"/>
      <c r="W17313"/>
      <c r="X17313"/>
      <c r="Y17313"/>
      <c r="Z17313"/>
      <c r="AA17313"/>
      <c r="AB17313"/>
      <c r="AC17313"/>
    </row>
    <row r="17314" spans="2:29" s="14" customFormat="1" x14ac:dyDescent="0.25">
      <c r="B17314"/>
      <c r="C17314"/>
      <c r="D17314"/>
      <c r="E17314"/>
      <c r="F17314"/>
      <c r="G17314"/>
      <c r="H17314"/>
      <c r="I17314"/>
      <c r="J17314"/>
      <c r="K17314" s="91"/>
      <c r="L17314" s="91"/>
      <c r="M17314" s="91"/>
      <c r="R17314"/>
      <c r="S17314"/>
      <c r="T17314"/>
      <c r="U17314"/>
      <c r="V17314"/>
      <c r="W17314"/>
      <c r="X17314"/>
      <c r="Y17314"/>
      <c r="Z17314"/>
      <c r="AA17314"/>
      <c r="AB17314"/>
      <c r="AC17314"/>
    </row>
    <row r="17315" spans="2:29" s="14" customFormat="1" x14ac:dyDescent="0.25">
      <c r="B17315"/>
      <c r="C17315"/>
      <c r="D17315"/>
      <c r="E17315"/>
      <c r="F17315"/>
      <c r="G17315"/>
      <c r="H17315"/>
      <c r="I17315"/>
      <c r="J17315"/>
      <c r="K17315" s="91"/>
      <c r="L17315" s="91"/>
      <c r="M17315" s="91"/>
      <c r="R17315"/>
      <c r="S17315"/>
      <c r="T17315"/>
      <c r="U17315"/>
      <c r="V17315"/>
      <c r="W17315"/>
      <c r="X17315"/>
      <c r="Y17315"/>
      <c r="Z17315"/>
      <c r="AA17315"/>
      <c r="AB17315"/>
      <c r="AC17315"/>
    </row>
    <row r="17316" spans="2:29" s="14" customFormat="1" x14ac:dyDescent="0.25">
      <c r="B17316"/>
      <c r="C17316"/>
      <c r="D17316"/>
      <c r="E17316"/>
      <c r="F17316"/>
      <c r="G17316"/>
      <c r="H17316"/>
      <c r="I17316"/>
      <c r="J17316"/>
      <c r="K17316" s="91"/>
      <c r="L17316" s="91"/>
      <c r="M17316" s="91"/>
      <c r="R17316"/>
      <c r="S17316"/>
      <c r="T17316"/>
      <c r="U17316"/>
      <c r="V17316"/>
      <c r="W17316"/>
      <c r="X17316"/>
      <c r="Y17316"/>
      <c r="Z17316"/>
      <c r="AA17316"/>
      <c r="AB17316"/>
      <c r="AC17316"/>
    </row>
    <row r="17317" spans="2:29" s="14" customFormat="1" x14ac:dyDescent="0.25">
      <c r="B17317"/>
      <c r="C17317"/>
      <c r="D17317"/>
      <c r="E17317"/>
      <c r="F17317"/>
      <c r="G17317"/>
      <c r="H17317"/>
      <c r="I17317"/>
      <c r="J17317"/>
      <c r="K17317" s="91"/>
      <c r="L17317" s="91"/>
      <c r="M17317" s="91"/>
      <c r="R17317"/>
      <c r="S17317"/>
      <c r="T17317"/>
      <c r="U17317"/>
      <c r="V17317"/>
      <c r="W17317"/>
      <c r="X17317"/>
      <c r="Y17317"/>
      <c r="Z17317"/>
      <c r="AA17317"/>
      <c r="AB17317"/>
      <c r="AC17317"/>
    </row>
    <row r="17318" spans="2:29" s="14" customFormat="1" x14ac:dyDescent="0.25">
      <c r="B17318"/>
      <c r="C17318"/>
      <c r="D17318"/>
      <c r="E17318"/>
      <c r="F17318"/>
      <c r="G17318"/>
      <c r="H17318"/>
      <c r="I17318"/>
      <c r="J17318"/>
      <c r="K17318" s="91"/>
      <c r="L17318" s="91"/>
      <c r="M17318" s="91"/>
      <c r="R17318"/>
      <c r="S17318"/>
      <c r="T17318"/>
      <c r="U17318"/>
      <c r="V17318"/>
      <c r="W17318"/>
      <c r="X17318"/>
      <c r="Y17318"/>
      <c r="Z17318"/>
      <c r="AA17318"/>
      <c r="AB17318"/>
      <c r="AC17318"/>
    </row>
    <row r="17319" spans="2:29" s="14" customFormat="1" x14ac:dyDescent="0.25">
      <c r="B17319"/>
      <c r="C17319"/>
      <c r="D17319"/>
      <c r="E17319"/>
      <c r="F17319"/>
      <c r="G17319"/>
      <c r="H17319"/>
      <c r="I17319"/>
      <c r="J17319"/>
      <c r="K17319" s="91"/>
      <c r="L17319" s="91"/>
      <c r="M17319" s="91"/>
      <c r="R17319"/>
      <c r="S17319"/>
      <c r="T17319"/>
      <c r="U17319"/>
      <c r="V17319"/>
      <c r="W17319"/>
      <c r="X17319"/>
      <c r="Y17319"/>
      <c r="Z17319"/>
      <c r="AA17319"/>
      <c r="AB17319"/>
      <c r="AC17319"/>
    </row>
    <row r="17320" spans="2:29" s="14" customFormat="1" x14ac:dyDescent="0.25">
      <c r="B17320"/>
      <c r="C17320"/>
      <c r="D17320"/>
      <c r="E17320"/>
      <c r="F17320"/>
      <c r="G17320"/>
      <c r="H17320"/>
      <c r="I17320"/>
      <c r="J17320"/>
      <c r="K17320" s="91"/>
      <c r="L17320" s="91"/>
      <c r="M17320" s="91"/>
      <c r="R17320"/>
      <c r="S17320"/>
      <c r="T17320"/>
      <c r="U17320"/>
      <c r="V17320"/>
      <c r="W17320"/>
      <c r="X17320"/>
      <c r="Y17320"/>
      <c r="Z17320"/>
      <c r="AA17320"/>
      <c r="AB17320"/>
      <c r="AC17320"/>
    </row>
    <row r="17321" spans="2:29" s="14" customFormat="1" x14ac:dyDescent="0.25">
      <c r="B17321"/>
      <c r="C17321"/>
      <c r="D17321"/>
      <c r="E17321"/>
      <c r="F17321"/>
      <c r="G17321"/>
      <c r="H17321"/>
      <c r="I17321"/>
      <c r="J17321"/>
      <c r="K17321" s="91"/>
      <c r="L17321" s="91"/>
      <c r="M17321" s="91"/>
      <c r="R17321"/>
      <c r="S17321"/>
      <c r="T17321"/>
      <c r="U17321"/>
      <c r="V17321"/>
      <c r="W17321"/>
      <c r="X17321"/>
      <c r="Y17321"/>
      <c r="Z17321"/>
      <c r="AA17321"/>
      <c r="AB17321"/>
      <c r="AC17321"/>
    </row>
    <row r="17322" spans="2:29" s="14" customFormat="1" x14ac:dyDescent="0.25">
      <c r="B17322"/>
      <c r="C17322"/>
      <c r="D17322"/>
      <c r="E17322"/>
      <c r="F17322"/>
      <c r="G17322"/>
      <c r="H17322"/>
      <c r="I17322"/>
      <c r="J17322"/>
      <c r="K17322" s="91"/>
      <c r="L17322" s="91"/>
      <c r="M17322" s="91"/>
      <c r="R17322"/>
      <c r="S17322"/>
      <c r="T17322"/>
      <c r="U17322"/>
      <c r="V17322"/>
      <c r="W17322"/>
      <c r="X17322"/>
      <c r="Y17322"/>
      <c r="Z17322"/>
      <c r="AA17322"/>
      <c r="AB17322"/>
      <c r="AC17322"/>
    </row>
    <row r="17323" spans="2:29" s="14" customFormat="1" x14ac:dyDescent="0.25">
      <c r="B17323"/>
      <c r="C17323"/>
      <c r="D17323"/>
      <c r="E17323"/>
      <c r="F17323"/>
      <c r="G17323"/>
      <c r="H17323"/>
      <c r="I17323"/>
      <c r="J17323"/>
      <c r="K17323" s="91"/>
      <c r="L17323" s="91"/>
      <c r="M17323" s="91"/>
      <c r="R17323"/>
      <c r="S17323"/>
      <c r="T17323"/>
      <c r="U17323"/>
      <c r="V17323"/>
      <c r="W17323"/>
      <c r="X17323"/>
      <c r="Y17323"/>
      <c r="Z17323"/>
      <c r="AA17323"/>
      <c r="AB17323"/>
      <c r="AC17323"/>
    </row>
    <row r="17324" spans="2:29" s="14" customFormat="1" x14ac:dyDescent="0.25">
      <c r="B17324"/>
      <c r="C17324"/>
      <c r="D17324"/>
      <c r="E17324"/>
      <c r="F17324"/>
      <c r="G17324"/>
      <c r="H17324"/>
      <c r="I17324"/>
      <c r="J17324"/>
      <c r="K17324" s="91"/>
      <c r="L17324" s="91"/>
      <c r="M17324" s="91"/>
      <c r="R17324"/>
      <c r="S17324"/>
      <c r="T17324"/>
      <c r="U17324"/>
      <c r="V17324"/>
      <c r="W17324"/>
      <c r="X17324"/>
      <c r="Y17324"/>
      <c r="Z17324"/>
      <c r="AA17324"/>
      <c r="AB17324"/>
      <c r="AC17324"/>
    </row>
    <row r="17325" spans="2:29" s="14" customFormat="1" x14ac:dyDescent="0.25">
      <c r="B17325"/>
      <c r="C17325"/>
      <c r="D17325"/>
      <c r="E17325"/>
      <c r="F17325"/>
      <c r="G17325"/>
      <c r="H17325"/>
      <c r="I17325"/>
      <c r="J17325"/>
      <c r="K17325" s="91"/>
      <c r="L17325" s="91"/>
      <c r="M17325" s="91"/>
      <c r="R17325"/>
      <c r="S17325"/>
      <c r="T17325"/>
      <c r="U17325"/>
      <c r="V17325"/>
      <c r="W17325"/>
      <c r="X17325"/>
      <c r="Y17325"/>
      <c r="Z17325"/>
      <c r="AA17325"/>
      <c r="AB17325"/>
      <c r="AC17325"/>
    </row>
    <row r="17326" spans="2:29" s="14" customFormat="1" x14ac:dyDescent="0.25">
      <c r="B17326"/>
      <c r="C17326"/>
      <c r="D17326"/>
      <c r="E17326"/>
      <c r="F17326"/>
      <c r="G17326"/>
      <c r="H17326"/>
      <c r="I17326"/>
      <c r="J17326"/>
      <c r="K17326" s="91"/>
      <c r="L17326" s="91"/>
      <c r="M17326" s="91"/>
      <c r="R17326"/>
      <c r="S17326"/>
      <c r="T17326"/>
      <c r="U17326"/>
      <c r="V17326"/>
      <c r="W17326"/>
      <c r="X17326"/>
      <c r="Y17326"/>
      <c r="Z17326"/>
      <c r="AA17326"/>
      <c r="AB17326"/>
      <c r="AC17326"/>
    </row>
    <row r="17327" spans="2:29" s="14" customFormat="1" x14ac:dyDescent="0.25">
      <c r="B17327"/>
      <c r="C17327"/>
      <c r="D17327"/>
      <c r="E17327"/>
      <c r="F17327"/>
      <c r="G17327"/>
      <c r="H17327"/>
      <c r="I17327"/>
      <c r="J17327"/>
      <c r="K17327" s="91"/>
      <c r="L17327" s="91"/>
      <c r="M17327" s="91"/>
      <c r="R17327"/>
      <c r="S17327"/>
      <c r="T17327"/>
      <c r="U17327"/>
      <c r="V17327"/>
      <c r="W17327"/>
      <c r="X17327"/>
      <c r="Y17327"/>
      <c r="Z17327"/>
      <c r="AA17327"/>
      <c r="AB17327"/>
      <c r="AC17327"/>
    </row>
    <row r="17328" spans="2:29" s="14" customFormat="1" x14ac:dyDescent="0.25">
      <c r="B17328"/>
      <c r="C17328"/>
      <c r="D17328"/>
      <c r="E17328"/>
      <c r="F17328"/>
      <c r="G17328"/>
      <c r="H17328"/>
      <c r="I17328"/>
      <c r="J17328"/>
      <c r="K17328" s="91"/>
      <c r="L17328" s="91"/>
      <c r="M17328" s="91"/>
      <c r="R17328"/>
      <c r="S17328"/>
      <c r="T17328"/>
      <c r="U17328"/>
      <c r="V17328"/>
      <c r="W17328"/>
      <c r="X17328"/>
      <c r="Y17328"/>
      <c r="Z17328"/>
      <c r="AA17328"/>
      <c r="AB17328"/>
      <c r="AC17328"/>
    </row>
    <row r="17329" spans="2:29" s="14" customFormat="1" x14ac:dyDescent="0.25">
      <c r="B17329"/>
      <c r="C17329"/>
      <c r="D17329"/>
      <c r="E17329"/>
      <c r="F17329"/>
      <c r="G17329"/>
      <c r="H17329"/>
      <c r="I17329"/>
      <c r="J17329"/>
      <c r="K17329" s="91"/>
      <c r="L17329" s="91"/>
      <c r="M17329" s="91"/>
      <c r="R17329"/>
      <c r="S17329"/>
      <c r="T17329"/>
      <c r="U17329"/>
      <c r="V17329"/>
      <c r="W17329"/>
      <c r="X17329"/>
      <c r="Y17329"/>
      <c r="Z17329"/>
      <c r="AA17329"/>
      <c r="AB17329"/>
      <c r="AC17329"/>
    </row>
    <row r="17330" spans="2:29" s="14" customFormat="1" x14ac:dyDescent="0.25">
      <c r="B17330"/>
      <c r="C17330"/>
      <c r="D17330"/>
      <c r="E17330"/>
      <c r="F17330"/>
      <c r="G17330"/>
      <c r="H17330"/>
      <c r="I17330"/>
      <c r="J17330"/>
      <c r="K17330" s="91"/>
      <c r="L17330" s="91"/>
      <c r="M17330" s="91"/>
      <c r="R17330"/>
      <c r="S17330"/>
      <c r="T17330"/>
      <c r="U17330"/>
      <c r="V17330"/>
      <c r="W17330"/>
      <c r="X17330"/>
      <c r="Y17330"/>
      <c r="Z17330"/>
      <c r="AA17330"/>
      <c r="AB17330"/>
      <c r="AC17330"/>
    </row>
    <row r="17331" spans="2:29" s="14" customFormat="1" x14ac:dyDescent="0.25">
      <c r="B17331"/>
      <c r="C17331"/>
      <c r="D17331"/>
      <c r="E17331"/>
      <c r="F17331"/>
      <c r="G17331"/>
      <c r="H17331"/>
      <c r="I17331"/>
      <c r="J17331"/>
      <c r="K17331" s="91"/>
      <c r="L17331" s="91"/>
      <c r="M17331" s="91"/>
      <c r="R17331"/>
      <c r="S17331"/>
      <c r="T17331"/>
      <c r="U17331"/>
      <c r="V17331"/>
      <c r="W17331"/>
      <c r="X17331"/>
      <c r="Y17331"/>
      <c r="Z17331"/>
      <c r="AA17331"/>
      <c r="AB17331"/>
      <c r="AC17331"/>
    </row>
    <row r="17332" spans="2:29" s="14" customFormat="1" x14ac:dyDescent="0.25">
      <c r="B17332"/>
      <c r="C17332"/>
      <c r="D17332"/>
      <c r="E17332"/>
      <c r="F17332"/>
      <c r="G17332"/>
      <c r="H17332"/>
      <c r="I17332"/>
      <c r="J17332"/>
      <c r="K17332" s="91"/>
      <c r="L17332" s="91"/>
      <c r="M17332" s="91"/>
      <c r="R17332"/>
      <c r="S17332"/>
      <c r="T17332"/>
      <c r="U17332"/>
      <c r="V17332"/>
      <c r="W17332"/>
      <c r="X17332"/>
      <c r="Y17332"/>
      <c r="Z17332"/>
      <c r="AA17332"/>
      <c r="AB17332"/>
      <c r="AC17332"/>
    </row>
    <row r="17333" spans="2:29" s="14" customFormat="1" x14ac:dyDescent="0.25">
      <c r="B17333"/>
      <c r="C17333"/>
      <c r="D17333"/>
      <c r="E17333"/>
      <c r="F17333"/>
      <c r="G17333"/>
      <c r="H17333"/>
      <c r="I17333"/>
      <c r="J17333"/>
      <c r="K17333" s="91"/>
      <c r="L17333" s="91"/>
      <c r="M17333" s="91"/>
      <c r="R17333"/>
      <c r="S17333"/>
      <c r="T17333"/>
      <c r="U17333"/>
      <c r="V17333"/>
      <c r="W17333"/>
      <c r="X17333"/>
      <c r="Y17333"/>
      <c r="Z17333"/>
      <c r="AA17333"/>
      <c r="AB17333"/>
      <c r="AC17333"/>
    </row>
    <row r="17334" spans="2:29" s="14" customFormat="1" x14ac:dyDescent="0.25">
      <c r="B17334"/>
      <c r="C17334"/>
      <c r="D17334"/>
      <c r="E17334"/>
      <c r="F17334"/>
      <c r="G17334"/>
      <c r="H17334"/>
      <c r="I17334"/>
      <c r="J17334"/>
      <c r="K17334" s="91"/>
      <c r="L17334" s="91"/>
      <c r="M17334" s="91"/>
      <c r="R17334"/>
      <c r="S17334"/>
      <c r="T17334"/>
      <c r="U17334"/>
      <c r="V17334"/>
      <c r="W17334"/>
      <c r="X17334"/>
      <c r="Y17334"/>
      <c r="Z17334"/>
      <c r="AA17334"/>
      <c r="AB17334"/>
      <c r="AC17334"/>
    </row>
    <row r="17335" spans="2:29" s="14" customFormat="1" x14ac:dyDescent="0.25">
      <c r="B17335"/>
      <c r="C17335"/>
      <c r="D17335"/>
      <c r="E17335"/>
      <c r="F17335"/>
      <c r="G17335"/>
      <c r="H17335"/>
      <c r="I17335"/>
      <c r="J17335"/>
      <c r="K17335" s="91"/>
      <c r="L17335" s="91"/>
      <c r="M17335" s="91"/>
      <c r="R17335"/>
      <c r="S17335"/>
      <c r="T17335"/>
      <c r="U17335"/>
      <c r="V17335"/>
      <c r="W17335"/>
      <c r="X17335"/>
      <c r="Y17335"/>
      <c r="Z17335"/>
      <c r="AA17335"/>
      <c r="AB17335"/>
      <c r="AC17335"/>
    </row>
    <row r="17336" spans="2:29" s="14" customFormat="1" x14ac:dyDescent="0.25">
      <c r="B17336"/>
      <c r="C17336"/>
      <c r="D17336"/>
      <c r="E17336"/>
      <c r="F17336"/>
      <c r="G17336"/>
      <c r="H17336"/>
      <c r="I17336"/>
      <c r="J17336"/>
      <c r="K17336" s="91"/>
      <c r="L17336" s="91"/>
      <c r="M17336" s="91"/>
      <c r="R17336"/>
      <c r="S17336"/>
      <c r="T17336"/>
      <c r="U17336"/>
      <c r="V17336"/>
      <c r="W17336"/>
      <c r="X17336"/>
      <c r="Y17336"/>
      <c r="Z17336"/>
      <c r="AA17336"/>
      <c r="AB17336"/>
      <c r="AC17336"/>
    </row>
    <row r="17337" spans="2:29" s="14" customFormat="1" x14ac:dyDescent="0.25">
      <c r="B17337"/>
      <c r="C17337"/>
      <c r="D17337"/>
      <c r="E17337"/>
      <c r="F17337"/>
      <c r="G17337"/>
      <c r="H17337"/>
      <c r="I17337"/>
      <c r="J17337"/>
      <c r="K17337" s="91"/>
      <c r="L17337" s="91"/>
      <c r="M17337" s="91"/>
      <c r="R17337"/>
      <c r="S17337"/>
      <c r="T17337"/>
      <c r="U17337"/>
      <c r="V17337"/>
      <c r="W17337"/>
      <c r="X17337"/>
      <c r="Y17337"/>
      <c r="Z17337"/>
      <c r="AA17337"/>
      <c r="AB17337"/>
      <c r="AC17337"/>
    </row>
    <row r="17338" spans="2:29" s="14" customFormat="1" x14ac:dyDescent="0.25">
      <c r="B17338"/>
      <c r="C17338"/>
      <c r="D17338"/>
      <c r="E17338"/>
      <c r="F17338"/>
      <c r="G17338"/>
      <c r="H17338"/>
      <c r="I17338"/>
      <c r="J17338"/>
      <c r="K17338" s="91"/>
      <c r="L17338" s="91"/>
      <c r="M17338" s="91"/>
      <c r="R17338"/>
      <c r="S17338"/>
      <c r="T17338"/>
      <c r="U17338"/>
      <c r="V17338"/>
      <c r="W17338"/>
      <c r="X17338"/>
      <c r="Y17338"/>
      <c r="Z17338"/>
      <c r="AA17338"/>
      <c r="AB17338"/>
      <c r="AC17338"/>
    </row>
    <row r="17339" spans="2:29" s="14" customFormat="1" x14ac:dyDescent="0.25">
      <c r="B17339"/>
      <c r="C17339"/>
      <c r="D17339"/>
      <c r="E17339"/>
      <c r="F17339"/>
      <c r="G17339"/>
      <c r="H17339"/>
      <c r="I17339"/>
      <c r="J17339"/>
      <c r="K17339" s="91"/>
      <c r="L17339" s="91"/>
      <c r="M17339" s="91"/>
      <c r="R17339"/>
      <c r="S17339"/>
      <c r="T17339"/>
      <c r="U17339"/>
      <c r="V17339"/>
      <c r="W17339"/>
      <c r="X17339"/>
      <c r="Y17339"/>
      <c r="Z17339"/>
      <c r="AA17339"/>
      <c r="AB17339"/>
      <c r="AC17339"/>
    </row>
    <row r="17340" spans="2:29" s="14" customFormat="1" x14ac:dyDescent="0.25">
      <c r="B17340"/>
      <c r="C17340"/>
      <c r="D17340"/>
      <c r="E17340"/>
      <c r="F17340"/>
      <c r="G17340"/>
      <c r="H17340"/>
      <c r="I17340"/>
      <c r="J17340"/>
      <c r="K17340" s="91"/>
      <c r="L17340" s="91"/>
      <c r="M17340" s="91"/>
      <c r="R17340"/>
      <c r="S17340"/>
      <c r="T17340"/>
      <c r="U17340"/>
      <c r="V17340"/>
      <c r="W17340"/>
      <c r="X17340"/>
      <c r="Y17340"/>
      <c r="Z17340"/>
      <c r="AA17340"/>
      <c r="AB17340"/>
      <c r="AC17340"/>
    </row>
    <row r="17341" spans="2:29" s="14" customFormat="1" x14ac:dyDescent="0.25">
      <c r="B17341"/>
      <c r="C17341"/>
      <c r="D17341"/>
      <c r="E17341"/>
      <c r="F17341"/>
      <c r="G17341"/>
      <c r="H17341"/>
      <c r="I17341"/>
      <c r="J17341"/>
      <c r="K17341" s="91"/>
      <c r="L17341" s="91"/>
      <c r="M17341" s="91"/>
      <c r="R17341"/>
      <c r="S17341"/>
      <c r="T17341"/>
      <c r="U17341"/>
      <c r="V17341"/>
      <c r="W17341"/>
      <c r="X17341"/>
      <c r="Y17341"/>
      <c r="Z17341"/>
      <c r="AA17341"/>
      <c r="AB17341"/>
      <c r="AC17341"/>
    </row>
    <row r="17342" spans="2:29" s="14" customFormat="1" x14ac:dyDescent="0.25">
      <c r="B17342"/>
      <c r="C17342"/>
      <c r="D17342"/>
      <c r="E17342"/>
      <c r="F17342"/>
      <c r="G17342"/>
      <c r="H17342"/>
      <c r="I17342"/>
      <c r="J17342"/>
      <c r="K17342" s="91"/>
      <c r="L17342" s="91"/>
      <c r="M17342" s="91"/>
      <c r="R17342"/>
      <c r="S17342"/>
      <c r="T17342"/>
      <c r="U17342"/>
      <c r="V17342"/>
      <c r="W17342"/>
      <c r="X17342"/>
      <c r="Y17342"/>
      <c r="Z17342"/>
      <c r="AA17342"/>
      <c r="AB17342"/>
      <c r="AC17342"/>
    </row>
    <row r="17343" spans="2:29" s="14" customFormat="1" x14ac:dyDescent="0.25">
      <c r="B17343"/>
      <c r="C17343"/>
      <c r="D17343"/>
      <c r="E17343"/>
      <c r="F17343"/>
      <c r="G17343"/>
      <c r="H17343"/>
      <c r="I17343"/>
      <c r="J17343"/>
      <c r="K17343" s="91"/>
      <c r="L17343" s="91"/>
      <c r="M17343" s="91"/>
      <c r="R17343"/>
      <c r="S17343"/>
      <c r="T17343"/>
      <c r="U17343"/>
      <c r="V17343"/>
      <c r="W17343"/>
      <c r="X17343"/>
      <c r="Y17343"/>
      <c r="Z17343"/>
      <c r="AA17343"/>
      <c r="AB17343"/>
      <c r="AC17343"/>
    </row>
    <row r="17344" spans="2:29" s="14" customFormat="1" x14ac:dyDescent="0.25">
      <c r="B17344"/>
      <c r="C17344"/>
      <c r="D17344"/>
      <c r="E17344"/>
      <c r="F17344"/>
      <c r="G17344"/>
      <c r="H17344"/>
      <c r="I17344"/>
      <c r="J17344"/>
      <c r="K17344" s="91"/>
      <c r="L17344" s="91"/>
      <c r="M17344" s="91"/>
      <c r="R17344"/>
      <c r="S17344"/>
      <c r="T17344"/>
      <c r="U17344"/>
      <c r="V17344"/>
      <c r="W17344"/>
      <c r="X17344"/>
      <c r="Y17344"/>
      <c r="Z17344"/>
      <c r="AA17344"/>
      <c r="AB17344"/>
      <c r="AC17344"/>
    </row>
    <row r="17345" spans="2:29" s="14" customFormat="1" x14ac:dyDescent="0.25">
      <c r="B17345"/>
      <c r="C17345"/>
      <c r="D17345"/>
      <c r="E17345"/>
      <c r="F17345"/>
      <c r="G17345"/>
      <c r="H17345"/>
      <c r="I17345"/>
      <c r="J17345"/>
      <c r="K17345" s="91"/>
      <c r="L17345" s="91"/>
      <c r="M17345" s="91"/>
      <c r="R17345"/>
      <c r="S17345"/>
      <c r="T17345"/>
      <c r="U17345"/>
      <c r="V17345"/>
      <c r="W17345"/>
      <c r="X17345"/>
      <c r="Y17345"/>
      <c r="Z17345"/>
      <c r="AA17345"/>
      <c r="AB17345"/>
      <c r="AC17345"/>
    </row>
    <row r="17346" spans="2:29" s="14" customFormat="1" x14ac:dyDescent="0.25">
      <c r="B17346"/>
      <c r="C17346"/>
      <c r="D17346"/>
      <c r="E17346"/>
      <c r="F17346"/>
      <c r="G17346"/>
      <c r="H17346"/>
      <c r="I17346"/>
      <c r="J17346"/>
      <c r="K17346" s="91"/>
      <c r="L17346" s="91"/>
      <c r="M17346" s="91"/>
      <c r="R17346"/>
      <c r="S17346"/>
      <c r="T17346"/>
      <c r="U17346"/>
      <c r="V17346"/>
      <c r="W17346"/>
      <c r="X17346"/>
      <c r="Y17346"/>
      <c r="Z17346"/>
      <c r="AA17346"/>
      <c r="AB17346"/>
      <c r="AC17346"/>
    </row>
    <row r="17347" spans="2:29" s="14" customFormat="1" x14ac:dyDescent="0.25">
      <c r="B17347"/>
      <c r="C17347"/>
      <c r="D17347"/>
      <c r="E17347"/>
      <c r="F17347"/>
      <c r="G17347"/>
      <c r="H17347"/>
      <c r="I17347"/>
      <c r="J17347"/>
      <c r="K17347" s="91"/>
      <c r="L17347" s="91"/>
      <c r="M17347" s="91"/>
      <c r="R17347"/>
      <c r="S17347"/>
      <c r="T17347"/>
      <c r="U17347"/>
      <c r="V17347"/>
      <c r="W17347"/>
      <c r="X17347"/>
      <c r="Y17347"/>
      <c r="Z17347"/>
      <c r="AA17347"/>
      <c r="AB17347"/>
      <c r="AC17347"/>
    </row>
    <row r="17348" spans="2:29" s="14" customFormat="1" x14ac:dyDescent="0.25">
      <c r="B17348"/>
      <c r="C17348"/>
      <c r="D17348"/>
      <c r="E17348"/>
      <c r="F17348"/>
      <c r="G17348"/>
      <c r="H17348"/>
      <c r="I17348"/>
      <c r="J17348"/>
      <c r="K17348" s="91"/>
      <c r="L17348" s="91"/>
      <c r="M17348" s="91"/>
      <c r="R17348"/>
      <c r="S17348"/>
      <c r="T17348"/>
      <c r="U17348"/>
      <c r="V17348"/>
      <c r="W17348"/>
      <c r="X17348"/>
      <c r="Y17348"/>
      <c r="Z17348"/>
      <c r="AA17348"/>
      <c r="AB17348"/>
      <c r="AC17348"/>
    </row>
    <row r="17349" spans="2:29" s="14" customFormat="1" x14ac:dyDescent="0.25">
      <c r="B17349"/>
      <c r="C17349"/>
      <c r="D17349"/>
      <c r="E17349"/>
      <c r="F17349"/>
      <c r="G17349"/>
      <c r="H17349"/>
      <c r="I17349"/>
      <c r="J17349"/>
      <c r="K17349" s="91"/>
      <c r="L17349" s="91"/>
      <c r="M17349" s="91"/>
      <c r="R17349"/>
      <c r="S17349"/>
      <c r="T17349"/>
      <c r="U17349"/>
      <c r="V17349"/>
      <c r="W17349"/>
      <c r="X17349"/>
      <c r="Y17349"/>
      <c r="Z17349"/>
      <c r="AA17349"/>
      <c r="AB17349"/>
      <c r="AC17349"/>
    </row>
    <row r="17350" spans="2:29" s="14" customFormat="1" x14ac:dyDescent="0.25">
      <c r="B17350"/>
      <c r="C17350"/>
      <c r="D17350"/>
      <c r="E17350"/>
      <c r="F17350"/>
      <c r="G17350"/>
      <c r="H17350"/>
      <c r="I17350"/>
      <c r="J17350"/>
      <c r="K17350" s="91"/>
      <c r="L17350" s="91"/>
      <c r="M17350" s="91"/>
      <c r="R17350"/>
      <c r="S17350"/>
      <c r="T17350"/>
      <c r="U17350"/>
      <c r="V17350"/>
      <c r="W17350"/>
      <c r="X17350"/>
      <c r="Y17350"/>
      <c r="Z17350"/>
      <c r="AA17350"/>
      <c r="AB17350"/>
      <c r="AC17350"/>
    </row>
    <row r="17351" spans="2:29" s="14" customFormat="1" x14ac:dyDescent="0.25">
      <c r="B17351"/>
      <c r="C17351"/>
      <c r="D17351"/>
      <c r="E17351"/>
      <c r="F17351"/>
      <c r="G17351"/>
      <c r="H17351"/>
      <c r="I17351"/>
      <c r="J17351"/>
      <c r="K17351" s="91"/>
      <c r="L17351" s="91"/>
      <c r="M17351" s="91"/>
      <c r="R17351"/>
      <c r="S17351"/>
      <c r="T17351"/>
      <c r="U17351"/>
      <c r="V17351"/>
      <c r="W17351"/>
      <c r="X17351"/>
      <c r="Y17351"/>
      <c r="Z17351"/>
      <c r="AA17351"/>
      <c r="AB17351"/>
      <c r="AC17351"/>
    </row>
    <row r="17352" spans="2:29" s="14" customFormat="1" x14ac:dyDescent="0.25">
      <c r="B17352"/>
      <c r="C17352"/>
      <c r="D17352"/>
      <c r="E17352"/>
      <c r="F17352"/>
      <c r="G17352"/>
      <c r="H17352"/>
      <c r="I17352"/>
      <c r="J17352"/>
      <c r="K17352" s="91"/>
      <c r="L17352" s="91"/>
      <c r="M17352" s="91"/>
      <c r="R17352"/>
      <c r="S17352"/>
      <c r="T17352"/>
      <c r="U17352"/>
      <c r="V17352"/>
      <c r="W17352"/>
      <c r="X17352"/>
      <c r="Y17352"/>
      <c r="Z17352"/>
      <c r="AA17352"/>
      <c r="AB17352"/>
      <c r="AC17352"/>
    </row>
    <row r="17353" spans="2:29" s="14" customFormat="1" x14ac:dyDescent="0.25">
      <c r="B17353"/>
      <c r="C17353"/>
      <c r="D17353"/>
      <c r="E17353"/>
      <c r="F17353"/>
      <c r="G17353"/>
      <c r="H17353"/>
      <c r="I17353"/>
      <c r="J17353"/>
      <c r="K17353" s="91"/>
      <c r="L17353" s="91"/>
      <c r="M17353" s="91"/>
      <c r="R17353"/>
      <c r="S17353"/>
      <c r="T17353"/>
      <c r="U17353"/>
      <c r="V17353"/>
      <c r="W17353"/>
      <c r="X17353"/>
      <c r="Y17353"/>
      <c r="Z17353"/>
      <c r="AA17353"/>
      <c r="AB17353"/>
      <c r="AC17353"/>
    </row>
    <row r="17354" spans="2:29" s="14" customFormat="1" x14ac:dyDescent="0.25">
      <c r="B17354"/>
      <c r="C17354"/>
      <c r="D17354"/>
      <c r="E17354"/>
      <c r="F17354"/>
      <c r="G17354"/>
      <c r="H17354"/>
      <c r="I17354"/>
      <c r="J17354"/>
      <c r="K17354" s="91"/>
      <c r="L17354" s="91"/>
      <c r="M17354" s="91"/>
      <c r="R17354"/>
      <c r="S17354"/>
      <c r="T17354"/>
      <c r="U17354"/>
      <c r="V17354"/>
      <c r="W17354"/>
      <c r="X17354"/>
      <c r="Y17354"/>
      <c r="Z17354"/>
      <c r="AA17354"/>
      <c r="AB17354"/>
      <c r="AC17354"/>
    </row>
    <row r="17355" spans="2:29" s="14" customFormat="1" x14ac:dyDescent="0.25">
      <c r="B17355"/>
      <c r="C17355"/>
      <c r="D17355"/>
      <c r="E17355"/>
      <c r="F17355"/>
      <c r="G17355"/>
      <c r="H17355"/>
      <c r="I17355"/>
      <c r="J17355"/>
      <c r="K17355" s="91"/>
      <c r="L17355" s="91"/>
      <c r="M17355" s="91"/>
      <c r="R17355"/>
      <c r="S17355"/>
      <c r="T17355"/>
      <c r="U17355"/>
      <c r="V17355"/>
      <c r="W17355"/>
      <c r="X17355"/>
      <c r="Y17355"/>
      <c r="Z17355"/>
      <c r="AA17355"/>
      <c r="AB17355"/>
      <c r="AC17355"/>
    </row>
    <row r="17356" spans="2:29" s="14" customFormat="1" x14ac:dyDescent="0.25">
      <c r="B17356"/>
      <c r="C17356"/>
      <c r="D17356"/>
      <c r="E17356"/>
      <c r="F17356"/>
      <c r="G17356"/>
      <c r="H17356"/>
      <c r="I17356"/>
      <c r="J17356"/>
      <c r="K17356" s="91"/>
      <c r="L17356" s="91"/>
      <c r="M17356" s="91"/>
      <c r="R17356"/>
      <c r="S17356"/>
      <c r="T17356"/>
      <c r="U17356"/>
      <c r="V17356"/>
      <c r="W17356"/>
      <c r="X17356"/>
      <c r="Y17356"/>
      <c r="Z17356"/>
      <c r="AA17356"/>
      <c r="AB17356"/>
      <c r="AC17356"/>
    </row>
    <row r="17357" spans="2:29" s="14" customFormat="1" x14ac:dyDescent="0.25">
      <c r="B17357"/>
      <c r="C17357"/>
      <c r="D17357"/>
      <c r="E17357"/>
      <c r="F17357"/>
      <c r="G17357"/>
      <c r="H17357"/>
      <c r="I17357"/>
      <c r="J17357"/>
      <c r="K17357" s="91"/>
      <c r="L17357" s="91"/>
      <c r="M17357" s="91"/>
      <c r="R17357"/>
      <c r="S17357"/>
      <c r="T17357"/>
      <c r="U17357"/>
      <c r="V17357"/>
      <c r="W17357"/>
      <c r="X17357"/>
      <c r="Y17357"/>
      <c r="Z17357"/>
      <c r="AA17357"/>
      <c r="AB17357"/>
      <c r="AC17357"/>
    </row>
    <row r="17358" spans="2:29" s="14" customFormat="1" x14ac:dyDescent="0.25">
      <c r="B17358"/>
      <c r="C17358"/>
      <c r="D17358"/>
      <c r="E17358"/>
      <c r="F17358"/>
      <c r="G17358"/>
      <c r="H17358"/>
      <c r="I17358"/>
      <c r="J17358"/>
      <c r="K17358" s="91"/>
      <c r="L17358" s="91"/>
      <c r="M17358" s="91"/>
      <c r="R17358"/>
      <c r="S17358"/>
      <c r="T17358"/>
      <c r="U17358"/>
      <c r="V17358"/>
      <c r="W17358"/>
      <c r="X17358"/>
      <c r="Y17358"/>
      <c r="Z17358"/>
      <c r="AA17358"/>
      <c r="AB17358"/>
      <c r="AC17358"/>
    </row>
    <row r="17359" spans="2:29" s="14" customFormat="1" x14ac:dyDescent="0.25">
      <c r="B17359"/>
      <c r="C17359"/>
      <c r="D17359"/>
      <c r="E17359"/>
      <c r="F17359"/>
      <c r="G17359"/>
      <c r="H17359"/>
      <c r="I17359"/>
      <c r="J17359"/>
      <c r="K17359" s="91"/>
      <c r="L17359" s="91"/>
      <c r="M17359" s="91"/>
      <c r="R17359"/>
      <c r="S17359"/>
      <c r="T17359"/>
      <c r="U17359"/>
      <c r="V17359"/>
      <c r="W17359"/>
      <c r="X17359"/>
      <c r="Y17359"/>
      <c r="Z17359"/>
      <c r="AA17359"/>
      <c r="AB17359"/>
      <c r="AC17359"/>
    </row>
    <row r="17360" spans="2:29" s="14" customFormat="1" x14ac:dyDescent="0.25">
      <c r="B17360"/>
      <c r="C17360"/>
      <c r="D17360"/>
      <c r="E17360"/>
      <c r="F17360"/>
      <c r="G17360"/>
      <c r="H17360"/>
      <c r="I17360"/>
      <c r="J17360"/>
      <c r="K17360" s="91"/>
      <c r="L17360" s="91"/>
      <c r="M17360" s="91"/>
      <c r="R17360"/>
      <c r="S17360"/>
      <c r="T17360"/>
      <c r="U17360"/>
      <c r="V17360"/>
      <c r="W17360"/>
      <c r="X17360"/>
      <c r="Y17360"/>
      <c r="Z17360"/>
      <c r="AA17360"/>
      <c r="AB17360"/>
      <c r="AC17360"/>
    </row>
    <row r="17361" spans="2:29" s="14" customFormat="1" x14ac:dyDescent="0.25">
      <c r="B17361"/>
      <c r="C17361"/>
      <c r="D17361"/>
      <c r="E17361"/>
      <c r="F17361"/>
      <c r="G17361"/>
      <c r="H17361"/>
      <c r="I17361"/>
      <c r="J17361"/>
      <c r="K17361" s="91"/>
      <c r="L17361" s="91"/>
      <c r="M17361" s="91"/>
      <c r="R17361"/>
      <c r="S17361"/>
      <c r="T17361"/>
      <c r="U17361"/>
      <c r="V17361"/>
      <c r="W17361"/>
      <c r="X17361"/>
      <c r="Y17361"/>
      <c r="Z17361"/>
      <c r="AA17361"/>
      <c r="AB17361"/>
      <c r="AC17361"/>
    </row>
    <row r="17362" spans="2:29" s="14" customFormat="1" x14ac:dyDescent="0.25">
      <c r="B17362"/>
      <c r="C17362"/>
      <c r="D17362"/>
      <c r="E17362"/>
      <c r="F17362"/>
      <c r="G17362"/>
      <c r="H17362"/>
      <c r="I17362"/>
      <c r="J17362"/>
      <c r="K17362" s="91"/>
      <c r="L17362" s="91"/>
      <c r="M17362" s="91"/>
      <c r="R17362"/>
      <c r="S17362"/>
      <c r="T17362"/>
      <c r="U17362"/>
      <c r="V17362"/>
      <c r="W17362"/>
      <c r="X17362"/>
      <c r="Y17362"/>
      <c r="Z17362"/>
      <c r="AA17362"/>
      <c r="AB17362"/>
      <c r="AC17362"/>
    </row>
    <row r="17363" spans="2:29" s="14" customFormat="1" x14ac:dyDescent="0.25">
      <c r="B17363"/>
      <c r="C17363"/>
      <c r="D17363"/>
      <c r="E17363"/>
      <c r="F17363"/>
      <c r="G17363"/>
      <c r="H17363"/>
      <c r="I17363"/>
      <c r="J17363"/>
      <c r="K17363" s="91"/>
      <c r="L17363" s="91"/>
      <c r="M17363" s="91"/>
      <c r="R17363"/>
      <c r="S17363"/>
      <c r="T17363"/>
      <c r="U17363"/>
      <c r="V17363"/>
      <c r="W17363"/>
      <c r="X17363"/>
      <c r="Y17363"/>
      <c r="Z17363"/>
      <c r="AA17363"/>
      <c r="AB17363"/>
      <c r="AC17363"/>
    </row>
    <row r="17364" spans="2:29" s="14" customFormat="1" x14ac:dyDescent="0.25">
      <c r="B17364"/>
      <c r="C17364"/>
      <c r="D17364"/>
      <c r="E17364"/>
      <c r="F17364"/>
      <c r="G17364"/>
      <c r="H17364"/>
      <c r="I17364"/>
      <c r="J17364"/>
      <c r="K17364" s="91"/>
      <c r="L17364" s="91"/>
      <c r="M17364" s="91"/>
      <c r="R17364"/>
      <c r="S17364"/>
      <c r="T17364"/>
      <c r="U17364"/>
      <c r="V17364"/>
      <c r="W17364"/>
      <c r="X17364"/>
      <c r="Y17364"/>
      <c r="Z17364"/>
      <c r="AA17364"/>
      <c r="AB17364"/>
      <c r="AC17364"/>
    </row>
    <row r="17365" spans="2:29" s="14" customFormat="1" x14ac:dyDescent="0.25">
      <c r="B17365"/>
      <c r="C17365"/>
      <c r="D17365"/>
      <c r="E17365"/>
      <c r="F17365"/>
      <c r="G17365"/>
      <c r="H17365"/>
      <c r="I17365"/>
      <c r="J17365"/>
      <c r="K17365" s="91"/>
      <c r="L17365" s="91"/>
      <c r="M17365" s="91"/>
      <c r="R17365"/>
      <c r="S17365"/>
      <c r="T17365"/>
      <c r="U17365"/>
      <c r="V17365"/>
      <c r="W17365"/>
      <c r="X17365"/>
      <c r="Y17365"/>
      <c r="Z17365"/>
      <c r="AA17365"/>
      <c r="AB17365"/>
      <c r="AC17365"/>
    </row>
    <row r="17366" spans="2:29" s="14" customFormat="1" x14ac:dyDescent="0.25">
      <c r="B17366"/>
      <c r="C17366"/>
      <c r="D17366"/>
      <c r="E17366"/>
      <c r="F17366"/>
      <c r="G17366"/>
      <c r="H17366"/>
      <c r="I17366"/>
      <c r="J17366"/>
      <c r="K17366" s="91"/>
      <c r="L17366" s="91"/>
      <c r="M17366" s="91"/>
      <c r="R17366"/>
      <c r="S17366"/>
      <c r="T17366"/>
      <c r="U17366"/>
      <c r="V17366"/>
      <c r="W17366"/>
      <c r="X17366"/>
      <c r="Y17366"/>
      <c r="Z17366"/>
      <c r="AA17366"/>
      <c r="AB17366"/>
      <c r="AC17366"/>
    </row>
    <row r="17367" spans="2:29" s="14" customFormat="1" x14ac:dyDescent="0.25">
      <c r="B17367"/>
      <c r="C17367"/>
      <c r="D17367"/>
      <c r="E17367"/>
      <c r="F17367"/>
      <c r="G17367"/>
      <c r="H17367"/>
      <c r="I17367"/>
      <c r="J17367"/>
      <c r="K17367" s="91"/>
      <c r="L17367" s="91"/>
      <c r="M17367" s="91"/>
      <c r="R17367"/>
      <c r="S17367"/>
      <c r="T17367"/>
      <c r="U17367"/>
      <c r="V17367"/>
      <c r="W17367"/>
      <c r="X17367"/>
      <c r="Y17367"/>
      <c r="Z17367"/>
      <c r="AA17367"/>
      <c r="AB17367"/>
      <c r="AC17367"/>
    </row>
    <row r="17368" spans="2:29" s="14" customFormat="1" x14ac:dyDescent="0.25">
      <c r="B17368"/>
      <c r="C17368"/>
      <c r="D17368"/>
      <c r="E17368"/>
      <c r="F17368"/>
      <c r="G17368"/>
      <c r="H17368"/>
      <c r="I17368"/>
      <c r="J17368"/>
      <c r="K17368" s="91"/>
      <c r="L17368" s="91"/>
      <c r="M17368" s="91"/>
      <c r="R17368"/>
      <c r="S17368"/>
      <c r="T17368"/>
      <c r="U17368"/>
      <c r="V17368"/>
      <c r="W17368"/>
      <c r="X17368"/>
      <c r="Y17368"/>
      <c r="Z17368"/>
      <c r="AA17368"/>
      <c r="AB17368"/>
      <c r="AC17368"/>
    </row>
    <row r="17369" spans="2:29" s="14" customFormat="1" x14ac:dyDescent="0.25">
      <c r="B17369"/>
      <c r="C17369"/>
      <c r="D17369"/>
      <c r="E17369"/>
      <c r="F17369"/>
      <c r="G17369"/>
      <c r="H17369"/>
      <c r="I17369"/>
      <c r="J17369"/>
      <c r="K17369" s="91"/>
      <c r="L17369" s="91"/>
      <c r="M17369" s="91"/>
      <c r="R17369"/>
      <c r="S17369"/>
      <c r="T17369"/>
      <c r="U17369"/>
      <c r="V17369"/>
      <c r="W17369"/>
      <c r="X17369"/>
      <c r="Y17369"/>
      <c r="Z17369"/>
      <c r="AA17369"/>
      <c r="AB17369"/>
      <c r="AC17369"/>
    </row>
    <row r="17370" spans="2:29" s="14" customFormat="1" x14ac:dyDescent="0.25">
      <c r="B17370"/>
      <c r="C17370"/>
      <c r="D17370"/>
      <c r="E17370"/>
      <c r="F17370"/>
      <c r="G17370"/>
      <c r="H17370"/>
      <c r="I17370"/>
      <c r="J17370"/>
      <c r="K17370" s="91"/>
      <c r="L17370" s="91"/>
      <c r="M17370" s="91"/>
      <c r="R17370"/>
      <c r="S17370"/>
      <c r="T17370"/>
      <c r="U17370"/>
      <c r="V17370"/>
      <c r="W17370"/>
      <c r="X17370"/>
      <c r="Y17370"/>
      <c r="Z17370"/>
      <c r="AA17370"/>
      <c r="AB17370"/>
      <c r="AC17370"/>
    </row>
    <row r="17371" spans="2:29" s="14" customFormat="1" x14ac:dyDescent="0.25">
      <c r="B17371"/>
      <c r="C17371"/>
      <c r="D17371"/>
      <c r="E17371"/>
      <c r="F17371"/>
      <c r="G17371"/>
      <c r="H17371"/>
      <c r="I17371"/>
      <c r="J17371"/>
      <c r="K17371" s="91"/>
      <c r="L17371" s="91"/>
      <c r="M17371" s="91"/>
      <c r="R17371"/>
      <c r="S17371"/>
      <c r="T17371"/>
      <c r="U17371"/>
      <c r="V17371"/>
      <c r="W17371"/>
      <c r="X17371"/>
      <c r="Y17371"/>
      <c r="Z17371"/>
      <c r="AA17371"/>
      <c r="AB17371"/>
      <c r="AC17371"/>
    </row>
    <row r="17372" spans="2:29" s="14" customFormat="1" x14ac:dyDescent="0.25">
      <c r="B17372"/>
      <c r="C17372"/>
      <c r="D17372"/>
      <c r="E17372"/>
      <c r="F17372"/>
      <c r="G17372"/>
      <c r="H17372"/>
      <c r="I17372"/>
      <c r="J17372"/>
      <c r="K17372" s="91"/>
      <c r="L17372" s="91"/>
      <c r="M17372" s="91"/>
      <c r="R17372"/>
      <c r="S17372"/>
      <c r="T17372"/>
      <c r="U17372"/>
      <c r="V17372"/>
      <c r="W17372"/>
      <c r="X17372"/>
      <c r="Y17372"/>
      <c r="Z17372"/>
      <c r="AA17372"/>
      <c r="AB17372"/>
      <c r="AC17372"/>
    </row>
    <row r="17373" spans="2:29" s="14" customFormat="1" x14ac:dyDescent="0.25">
      <c r="B17373"/>
      <c r="C17373"/>
      <c r="D17373"/>
      <c r="E17373"/>
      <c r="F17373"/>
      <c r="G17373"/>
      <c r="H17373"/>
      <c r="I17373"/>
      <c r="J17373"/>
      <c r="K17373" s="91"/>
      <c r="L17373" s="91"/>
      <c r="M17373" s="91"/>
      <c r="R17373"/>
      <c r="S17373"/>
      <c r="T17373"/>
      <c r="U17373"/>
      <c r="V17373"/>
      <c r="W17373"/>
      <c r="X17373"/>
      <c r="Y17373"/>
      <c r="Z17373"/>
      <c r="AA17373"/>
      <c r="AB17373"/>
      <c r="AC17373"/>
    </row>
    <row r="17374" spans="2:29" s="14" customFormat="1" x14ac:dyDescent="0.25">
      <c r="B17374"/>
      <c r="C17374"/>
      <c r="D17374"/>
      <c r="E17374"/>
      <c r="F17374"/>
      <c r="G17374"/>
      <c r="H17374"/>
      <c r="I17374"/>
      <c r="J17374"/>
      <c r="K17374" s="91"/>
      <c r="L17374" s="91"/>
      <c r="M17374" s="91"/>
      <c r="R17374"/>
      <c r="S17374"/>
      <c r="T17374"/>
      <c r="U17374"/>
      <c r="V17374"/>
      <c r="W17374"/>
      <c r="X17374"/>
      <c r="Y17374"/>
      <c r="Z17374"/>
      <c r="AA17374"/>
      <c r="AB17374"/>
      <c r="AC17374"/>
    </row>
    <row r="17375" spans="2:29" s="14" customFormat="1" x14ac:dyDescent="0.25">
      <c r="B17375"/>
      <c r="C17375"/>
      <c r="D17375"/>
      <c r="E17375"/>
      <c r="F17375"/>
      <c r="G17375"/>
      <c r="H17375"/>
      <c r="I17375"/>
      <c r="J17375"/>
      <c r="K17375" s="91"/>
      <c r="L17375" s="91"/>
      <c r="M17375" s="91"/>
      <c r="R17375"/>
      <c r="S17375"/>
      <c r="T17375"/>
      <c r="U17375"/>
      <c r="V17375"/>
      <c r="W17375"/>
      <c r="X17375"/>
      <c r="Y17375"/>
      <c r="Z17375"/>
      <c r="AA17375"/>
      <c r="AB17375"/>
      <c r="AC17375"/>
    </row>
    <row r="17376" spans="2:29" s="14" customFormat="1" x14ac:dyDescent="0.25">
      <c r="B17376"/>
      <c r="C17376"/>
      <c r="D17376"/>
      <c r="E17376"/>
      <c r="F17376"/>
      <c r="G17376"/>
      <c r="H17376"/>
      <c r="I17376"/>
      <c r="J17376"/>
      <c r="K17376" s="91"/>
      <c r="L17376" s="91"/>
      <c r="M17376" s="91"/>
      <c r="R17376"/>
      <c r="S17376"/>
      <c r="T17376"/>
      <c r="U17376"/>
      <c r="V17376"/>
      <c r="W17376"/>
      <c r="X17376"/>
      <c r="Y17376"/>
      <c r="Z17376"/>
      <c r="AA17376"/>
      <c r="AB17376"/>
      <c r="AC17376"/>
    </row>
    <row r="17377" spans="2:29" s="14" customFormat="1" x14ac:dyDescent="0.25">
      <c r="B17377"/>
      <c r="C17377"/>
      <c r="D17377"/>
      <c r="E17377"/>
      <c r="F17377"/>
      <c r="G17377"/>
      <c r="H17377"/>
      <c r="I17377"/>
      <c r="J17377"/>
      <c r="K17377" s="91"/>
      <c r="L17377" s="91"/>
      <c r="M17377" s="91"/>
      <c r="R17377"/>
      <c r="S17377"/>
      <c r="T17377"/>
      <c r="U17377"/>
      <c r="V17377"/>
      <c r="W17377"/>
      <c r="X17377"/>
      <c r="Y17377"/>
      <c r="Z17377"/>
      <c r="AA17377"/>
      <c r="AB17377"/>
      <c r="AC17377"/>
    </row>
    <row r="17378" spans="2:29" s="14" customFormat="1" x14ac:dyDescent="0.25">
      <c r="B17378"/>
      <c r="C17378"/>
      <c r="D17378"/>
      <c r="E17378"/>
      <c r="F17378"/>
      <c r="G17378"/>
      <c r="H17378"/>
      <c r="I17378"/>
      <c r="J17378"/>
      <c r="K17378" s="91"/>
      <c r="L17378" s="91"/>
      <c r="M17378" s="91"/>
      <c r="R17378"/>
      <c r="S17378"/>
      <c r="T17378"/>
      <c r="U17378"/>
      <c r="V17378"/>
      <c r="W17378"/>
      <c r="X17378"/>
      <c r="Y17378"/>
      <c r="Z17378"/>
      <c r="AA17378"/>
      <c r="AB17378"/>
      <c r="AC17378"/>
    </row>
    <row r="17379" spans="2:29" s="14" customFormat="1" x14ac:dyDescent="0.25">
      <c r="B17379"/>
      <c r="C17379"/>
      <c r="D17379"/>
      <c r="E17379"/>
      <c r="F17379"/>
      <c r="G17379"/>
      <c r="H17379"/>
      <c r="I17379"/>
      <c r="J17379"/>
      <c r="K17379" s="91"/>
      <c r="L17379" s="91"/>
      <c r="M17379" s="91"/>
      <c r="R17379"/>
      <c r="S17379"/>
      <c r="T17379"/>
      <c r="U17379"/>
      <c r="V17379"/>
      <c r="W17379"/>
      <c r="X17379"/>
      <c r="Y17379"/>
      <c r="Z17379"/>
      <c r="AA17379"/>
      <c r="AB17379"/>
      <c r="AC17379"/>
    </row>
    <row r="17380" spans="2:29" s="14" customFormat="1" x14ac:dyDescent="0.25">
      <c r="B17380"/>
      <c r="C17380"/>
      <c r="D17380"/>
      <c r="E17380"/>
      <c r="F17380"/>
      <c r="G17380"/>
      <c r="H17380"/>
      <c r="I17380"/>
      <c r="J17380"/>
      <c r="K17380" s="91"/>
      <c r="L17380" s="91"/>
      <c r="M17380" s="91"/>
      <c r="R17380"/>
      <c r="S17380"/>
      <c r="T17380"/>
      <c r="U17380"/>
      <c r="V17380"/>
      <c r="W17380"/>
      <c r="X17380"/>
      <c r="Y17380"/>
      <c r="Z17380"/>
      <c r="AA17380"/>
      <c r="AB17380"/>
      <c r="AC17380"/>
    </row>
    <row r="17381" spans="2:29" s="14" customFormat="1" x14ac:dyDescent="0.25">
      <c r="B17381"/>
      <c r="C17381"/>
      <c r="D17381"/>
      <c r="E17381"/>
      <c r="F17381"/>
      <c r="G17381"/>
      <c r="H17381"/>
      <c r="I17381"/>
      <c r="J17381"/>
      <c r="K17381" s="91"/>
      <c r="L17381" s="91"/>
      <c r="M17381" s="91"/>
      <c r="R17381"/>
      <c r="S17381"/>
      <c r="T17381"/>
      <c r="U17381"/>
      <c r="V17381"/>
      <c r="W17381"/>
      <c r="X17381"/>
      <c r="Y17381"/>
      <c r="Z17381"/>
      <c r="AA17381"/>
      <c r="AB17381"/>
      <c r="AC17381"/>
    </row>
    <row r="17382" spans="2:29" s="14" customFormat="1" x14ac:dyDescent="0.25">
      <c r="B17382"/>
      <c r="C17382"/>
      <c r="D17382"/>
      <c r="E17382"/>
      <c r="F17382"/>
      <c r="G17382"/>
      <c r="H17382"/>
      <c r="I17382"/>
      <c r="J17382"/>
      <c r="K17382" s="91"/>
      <c r="L17382" s="91"/>
      <c r="M17382" s="91"/>
      <c r="R17382"/>
      <c r="S17382"/>
      <c r="T17382"/>
      <c r="U17382"/>
      <c r="V17382"/>
      <c r="W17382"/>
      <c r="X17382"/>
      <c r="Y17382"/>
      <c r="Z17382"/>
      <c r="AA17382"/>
      <c r="AB17382"/>
      <c r="AC17382"/>
    </row>
    <row r="17383" spans="2:29" s="14" customFormat="1" x14ac:dyDescent="0.25">
      <c r="B17383"/>
      <c r="C17383"/>
      <c r="D17383"/>
      <c r="E17383"/>
      <c r="F17383"/>
      <c r="G17383"/>
      <c r="H17383"/>
      <c r="I17383"/>
      <c r="J17383"/>
      <c r="K17383" s="91"/>
      <c r="L17383" s="91"/>
      <c r="M17383" s="91"/>
      <c r="R17383"/>
      <c r="S17383"/>
      <c r="T17383"/>
      <c r="U17383"/>
      <c r="V17383"/>
      <c r="W17383"/>
      <c r="X17383"/>
      <c r="Y17383"/>
      <c r="Z17383"/>
      <c r="AA17383"/>
      <c r="AB17383"/>
      <c r="AC17383"/>
    </row>
    <row r="17384" spans="2:29" s="14" customFormat="1" x14ac:dyDescent="0.25">
      <c r="B17384"/>
      <c r="C17384"/>
      <c r="D17384"/>
      <c r="E17384"/>
      <c r="F17384"/>
      <c r="G17384"/>
      <c r="H17384"/>
      <c r="I17384"/>
      <c r="J17384"/>
      <c r="K17384" s="91"/>
      <c r="L17384" s="91"/>
      <c r="M17384" s="91"/>
      <c r="R17384"/>
      <c r="S17384"/>
      <c r="T17384"/>
      <c r="U17384"/>
      <c r="V17384"/>
      <c r="W17384"/>
      <c r="X17384"/>
      <c r="Y17384"/>
      <c r="Z17384"/>
      <c r="AA17384"/>
      <c r="AB17384"/>
      <c r="AC17384"/>
    </row>
    <row r="17385" spans="2:29" s="14" customFormat="1" x14ac:dyDescent="0.25">
      <c r="B17385"/>
      <c r="C17385"/>
      <c r="D17385"/>
      <c r="E17385"/>
      <c r="F17385"/>
      <c r="G17385"/>
      <c r="H17385"/>
      <c r="I17385"/>
      <c r="J17385"/>
      <c r="K17385" s="91"/>
      <c r="L17385" s="91"/>
      <c r="M17385" s="91"/>
      <c r="R17385"/>
      <c r="S17385"/>
      <c r="T17385"/>
      <c r="U17385"/>
      <c r="V17385"/>
      <c r="W17385"/>
      <c r="X17385"/>
      <c r="Y17385"/>
      <c r="Z17385"/>
      <c r="AA17385"/>
      <c r="AB17385"/>
      <c r="AC17385"/>
    </row>
    <row r="17386" spans="2:29" s="14" customFormat="1" x14ac:dyDescent="0.25">
      <c r="B17386"/>
      <c r="C17386"/>
      <c r="D17386"/>
      <c r="E17386"/>
      <c r="F17386"/>
      <c r="G17386"/>
      <c r="H17386"/>
      <c r="I17386"/>
      <c r="J17386"/>
      <c r="K17386" s="91"/>
      <c r="L17386" s="91"/>
      <c r="M17386" s="91"/>
      <c r="R17386"/>
      <c r="S17386"/>
      <c r="T17386"/>
      <c r="U17386"/>
      <c r="V17386"/>
      <c r="W17386"/>
      <c r="X17386"/>
      <c r="Y17386"/>
      <c r="Z17386"/>
      <c r="AA17386"/>
      <c r="AB17386"/>
      <c r="AC17386"/>
    </row>
    <row r="17387" spans="2:29" s="14" customFormat="1" x14ac:dyDescent="0.25">
      <c r="B17387"/>
      <c r="C17387"/>
      <c r="D17387"/>
      <c r="E17387"/>
      <c r="F17387"/>
      <c r="G17387"/>
      <c r="H17387"/>
      <c r="I17387"/>
      <c r="J17387"/>
      <c r="K17387" s="91"/>
      <c r="L17387" s="91"/>
      <c r="M17387" s="91"/>
      <c r="R17387"/>
      <c r="S17387"/>
      <c r="T17387"/>
      <c r="U17387"/>
      <c r="V17387"/>
      <c r="W17387"/>
      <c r="X17387"/>
      <c r="Y17387"/>
      <c r="Z17387"/>
      <c r="AA17387"/>
      <c r="AB17387"/>
      <c r="AC17387"/>
    </row>
    <row r="17388" spans="2:29" s="14" customFormat="1" x14ac:dyDescent="0.25">
      <c r="B17388"/>
      <c r="C17388"/>
      <c r="D17388"/>
      <c r="E17388"/>
      <c r="F17388"/>
      <c r="G17388"/>
      <c r="H17388"/>
      <c r="I17388"/>
      <c r="J17388"/>
      <c r="K17388" s="91"/>
      <c r="L17388" s="91"/>
      <c r="M17388" s="91"/>
      <c r="R17388"/>
      <c r="S17388"/>
      <c r="T17388"/>
      <c r="U17388"/>
      <c r="V17388"/>
      <c r="W17388"/>
      <c r="X17388"/>
      <c r="Y17388"/>
      <c r="Z17388"/>
      <c r="AA17388"/>
      <c r="AB17388"/>
      <c r="AC17388"/>
    </row>
    <row r="17389" spans="2:29" s="14" customFormat="1" x14ac:dyDescent="0.25">
      <c r="B17389"/>
      <c r="C17389"/>
      <c r="D17389"/>
      <c r="E17389"/>
      <c r="F17389"/>
      <c r="G17389"/>
      <c r="H17389"/>
      <c r="I17389"/>
      <c r="J17389"/>
      <c r="K17389" s="91"/>
      <c r="L17389" s="91"/>
      <c r="M17389" s="91"/>
      <c r="R17389"/>
      <c r="S17389"/>
      <c r="T17389"/>
      <c r="U17389"/>
      <c r="V17389"/>
      <c r="W17389"/>
      <c r="X17389"/>
      <c r="Y17389"/>
      <c r="Z17389"/>
      <c r="AA17389"/>
      <c r="AB17389"/>
      <c r="AC17389"/>
    </row>
    <row r="17390" spans="2:29" s="14" customFormat="1" x14ac:dyDescent="0.25">
      <c r="B17390"/>
      <c r="C17390"/>
      <c r="D17390"/>
      <c r="E17390"/>
      <c r="F17390"/>
      <c r="G17390"/>
      <c r="H17390"/>
      <c r="I17390"/>
      <c r="J17390"/>
      <c r="K17390" s="91"/>
      <c r="L17390" s="91"/>
      <c r="M17390" s="91"/>
      <c r="R17390"/>
      <c r="S17390"/>
      <c r="T17390"/>
      <c r="U17390"/>
      <c r="V17390"/>
      <c r="W17390"/>
      <c r="X17390"/>
      <c r="Y17390"/>
      <c r="Z17390"/>
      <c r="AA17390"/>
      <c r="AB17390"/>
      <c r="AC17390"/>
    </row>
    <row r="17391" spans="2:29" s="14" customFormat="1" x14ac:dyDescent="0.25">
      <c r="B17391"/>
      <c r="C17391"/>
      <c r="D17391"/>
      <c r="E17391"/>
      <c r="F17391"/>
      <c r="G17391"/>
      <c r="H17391"/>
      <c r="I17391"/>
      <c r="J17391"/>
      <c r="K17391" s="91"/>
      <c r="L17391" s="91"/>
      <c r="M17391" s="91"/>
      <c r="R17391"/>
      <c r="S17391"/>
      <c r="T17391"/>
      <c r="U17391"/>
      <c r="V17391"/>
      <c r="W17391"/>
      <c r="X17391"/>
      <c r="Y17391"/>
      <c r="Z17391"/>
      <c r="AA17391"/>
      <c r="AB17391"/>
      <c r="AC17391"/>
    </row>
    <row r="17392" spans="2:29" s="14" customFormat="1" x14ac:dyDescent="0.25">
      <c r="B17392"/>
      <c r="C17392"/>
      <c r="D17392"/>
      <c r="E17392"/>
      <c r="F17392"/>
      <c r="G17392"/>
      <c r="H17392"/>
      <c r="I17392"/>
      <c r="J17392"/>
      <c r="K17392" s="91"/>
      <c r="L17392" s="91"/>
      <c r="M17392" s="91"/>
      <c r="R17392"/>
      <c r="S17392"/>
      <c r="T17392"/>
      <c r="U17392"/>
      <c r="V17392"/>
      <c r="W17392"/>
      <c r="X17392"/>
      <c r="Y17392"/>
      <c r="Z17392"/>
      <c r="AA17392"/>
      <c r="AB17392"/>
      <c r="AC17392"/>
    </row>
    <row r="17393" spans="2:29" s="14" customFormat="1" x14ac:dyDescent="0.25">
      <c r="B17393"/>
      <c r="C17393"/>
      <c r="D17393"/>
      <c r="E17393"/>
      <c r="F17393"/>
      <c r="G17393"/>
      <c r="H17393"/>
      <c r="I17393"/>
      <c r="J17393"/>
      <c r="K17393" s="91"/>
      <c r="L17393" s="91"/>
      <c r="M17393" s="91"/>
      <c r="R17393"/>
      <c r="S17393"/>
      <c r="T17393"/>
      <c r="U17393"/>
      <c r="V17393"/>
      <c r="W17393"/>
      <c r="X17393"/>
      <c r="Y17393"/>
      <c r="Z17393"/>
      <c r="AA17393"/>
      <c r="AB17393"/>
      <c r="AC17393"/>
    </row>
    <row r="17394" spans="2:29" s="14" customFormat="1" x14ac:dyDescent="0.25">
      <c r="B17394"/>
      <c r="C17394"/>
      <c r="D17394"/>
      <c r="E17394"/>
      <c r="F17394"/>
      <c r="G17394"/>
      <c r="H17394"/>
      <c r="I17394"/>
      <c r="J17394"/>
      <c r="K17394" s="91"/>
      <c r="L17394" s="91"/>
      <c r="M17394" s="91"/>
      <c r="R17394"/>
      <c r="S17394"/>
      <c r="T17394"/>
      <c r="U17394"/>
      <c r="V17394"/>
      <c r="W17394"/>
      <c r="X17394"/>
      <c r="Y17394"/>
      <c r="Z17394"/>
      <c r="AA17394"/>
      <c r="AB17394"/>
      <c r="AC17394"/>
    </row>
    <row r="17395" spans="2:29" s="14" customFormat="1" x14ac:dyDescent="0.25">
      <c r="B17395"/>
      <c r="C17395"/>
      <c r="D17395"/>
      <c r="E17395"/>
      <c r="F17395"/>
      <c r="G17395"/>
      <c r="H17395"/>
      <c r="I17395"/>
      <c r="J17395"/>
      <c r="K17395" s="91"/>
      <c r="L17395" s="91"/>
      <c r="M17395" s="91"/>
      <c r="R17395"/>
      <c r="S17395"/>
      <c r="T17395"/>
      <c r="U17395"/>
      <c r="V17395"/>
      <c r="W17395"/>
      <c r="X17395"/>
      <c r="Y17395"/>
      <c r="Z17395"/>
      <c r="AA17395"/>
      <c r="AB17395"/>
      <c r="AC17395"/>
    </row>
    <row r="17396" spans="2:29" s="14" customFormat="1" x14ac:dyDescent="0.25">
      <c r="B17396"/>
      <c r="C17396"/>
      <c r="D17396"/>
      <c r="E17396"/>
      <c r="F17396"/>
      <c r="G17396"/>
      <c r="H17396"/>
      <c r="I17396"/>
      <c r="J17396"/>
      <c r="K17396" s="91"/>
      <c r="L17396" s="91"/>
      <c r="M17396" s="91"/>
      <c r="R17396"/>
      <c r="S17396"/>
      <c r="T17396"/>
      <c r="U17396"/>
      <c r="V17396"/>
      <c r="W17396"/>
      <c r="X17396"/>
      <c r="Y17396"/>
      <c r="Z17396"/>
      <c r="AA17396"/>
      <c r="AB17396"/>
      <c r="AC17396"/>
    </row>
    <row r="17397" spans="2:29" s="14" customFormat="1" x14ac:dyDescent="0.25">
      <c r="B17397"/>
      <c r="C17397"/>
      <c r="D17397"/>
      <c r="E17397"/>
      <c r="F17397"/>
      <c r="G17397"/>
      <c r="H17397"/>
      <c r="I17397"/>
      <c r="J17397"/>
      <c r="K17397" s="91"/>
      <c r="L17397" s="91"/>
      <c r="M17397" s="91"/>
      <c r="R17397"/>
      <c r="S17397"/>
      <c r="T17397"/>
      <c r="U17397"/>
      <c r="V17397"/>
      <c r="W17397"/>
      <c r="X17397"/>
      <c r="Y17397"/>
      <c r="Z17397"/>
      <c r="AA17397"/>
      <c r="AB17397"/>
      <c r="AC17397"/>
    </row>
    <row r="17398" spans="2:29" s="14" customFormat="1" x14ac:dyDescent="0.25">
      <c r="B17398"/>
      <c r="C17398"/>
      <c r="D17398"/>
      <c r="E17398"/>
      <c r="F17398"/>
      <c r="G17398"/>
      <c r="H17398"/>
      <c r="I17398"/>
      <c r="J17398"/>
      <c r="K17398" s="91"/>
      <c r="L17398" s="91"/>
      <c r="M17398" s="91"/>
      <c r="R17398"/>
      <c r="S17398"/>
      <c r="T17398"/>
      <c r="U17398"/>
      <c r="V17398"/>
      <c r="W17398"/>
      <c r="X17398"/>
      <c r="Y17398"/>
      <c r="Z17398"/>
      <c r="AA17398"/>
      <c r="AB17398"/>
      <c r="AC17398"/>
    </row>
    <row r="17399" spans="2:29" s="14" customFormat="1" x14ac:dyDescent="0.25">
      <c r="B17399"/>
      <c r="C17399"/>
      <c r="D17399"/>
      <c r="E17399"/>
      <c r="F17399"/>
      <c r="G17399"/>
      <c r="H17399"/>
      <c r="I17399"/>
      <c r="J17399"/>
      <c r="K17399" s="91"/>
      <c r="L17399" s="91"/>
      <c r="M17399" s="91"/>
      <c r="R17399"/>
      <c r="S17399"/>
      <c r="T17399"/>
      <c r="U17399"/>
      <c r="V17399"/>
      <c r="W17399"/>
      <c r="X17399"/>
      <c r="Y17399"/>
      <c r="Z17399"/>
      <c r="AA17399"/>
      <c r="AB17399"/>
      <c r="AC17399"/>
    </row>
    <row r="17400" spans="2:29" s="14" customFormat="1" x14ac:dyDescent="0.25">
      <c r="B17400"/>
      <c r="C17400"/>
      <c r="D17400"/>
      <c r="E17400"/>
      <c r="F17400"/>
      <c r="G17400"/>
      <c r="H17400"/>
      <c r="I17400"/>
      <c r="J17400"/>
      <c r="K17400" s="91"/>
      <c r="L17400" s="91"/>
      <c r="M17400" s="91"/>
      <c r="R17400"/>
      <c r="S17400"/>
      <c r="T17400"/>
      <c r="U17400"/>
      <c r="V17400"/>
      <c r="W17400"/>
      <c r="X17400"/>
      <c r="Y17400"/>
      <c r="Z17400"/>
      <c r="AA17400"/>
      <c r="AB17400"/>
      <c r="AC17400"/>
    </row>
    <row r="17401" spans="2:29" s="14" customFormat="1" x14ac:dyDescent="0.25">
      <c r="B17401"/>
      <c r="C17401"/>
      <c r="D17401"/>
      <c r="E17401"/>
      <c r="F17401"/>
      <c r="G17401"/>
      <c r="H17401"/>
      <c r="I17401"/>
      <c r="J17401"/>
      <c r="K17401" s="91"/>
      <c r="L17401" s="91"/>
      <c r="M17401" s="91"/>
      <c r="R17401"/>
      <c r="S17401"/>
      <c r="T17401"/>
      <c r="U17401"/>
      <c r="V17401"/>
      <c r="W17401"/>
      <c r="X17401"/>
      <c r="Y17401"/>
      <c r="Z17401"/>
      <c r="AA17401"/>
      <c r="AB17401"/>
      <c r="AC17401"/>
    </row>
    <row r="17402" spans="2:29" s="14" customFormat="1" x14ac:dyDescent="0.25">
      <c r="B17402"/>
      <c r="C17402"/>
      <c r="D17402"/>
      <c r="E17402"/>
      <c r="F17402"/>
      <c r="G17402"/>
      <c r="H17402"/>
      <c r="I17402"/>
      <c r="J17402"/>
      <c r="K17402" s="91"/>
      <c r="L17402" s="91"/>
      <c r="M17402" s="91"/>
      <c r="R17402"/>
      <c r="S17402"/>
      <c r="T17402"/>
      <c r="U17402"/>
      <c r="V17402"/>
      <c r="W17402"/>
      <c r="X17402"/>
      <c r="Y17402"/>
      <c r="Z17402"/>
      <c r="AA17402"/>
      <c r="AB17402"/>
      <c r="AC17402"/>
    </row>
    <row r="17403" spans="2:29" s="14" customFormat="1" x14ac:dyDescent="0.25">
      <c r="B17403"/>
      <c r="C17403"/>
      <c r="D17403"/>
      <c r="E17403"/>
      <c r="F17403"/>
      <c r="G17403"/>
      <c r="H17403"/>
      <c r="I17403"/>
      <c r="J17403"/>
      <c r="K17403" s="91"/>
      <c r="L17403" s="91"/>
      <c r="M17403" s="91"/>
      <c r="R17403"/>
      <c r="S17403"/>
      <c r="T17403"/>
      <c r="U17403"/>
      <c r="V17403"/>
      <c r="W17403"/>
      <c r="X17403"/>
      <c r="Y17403"/>
      <c r="Z17403"/>
      <c r="AA17403"/>
      <c r="AB17403"/>
      <c r="AC17403"/>
    </row>
    <row r="17404" spans="2:29" s="14" customFormat="1" x14ac:dyDescent="0.25">
      <c r="B17404"/>
      <c r="C17404"/>
      <c r="D17404"/>
      <c r="E17404"/>
      <c r="F17404"/>
      <c r="G17404"/>
      <c r="H17404"/>
      <c r="I17404"/>
      <c r="J17404"/>
      <c r="K17404" s="91"/>
      <c r="L17404" s="91"/>
      <c r="M17404" s="91"/>
      <c r="R17404"/>
      <c r="S17404"/>
      <c r="T17404"/>
      <c r="U17404"/>
      <c r="V17404"/>
      <c r="W17404"/>
      <c r="X17404"/>
      <c r="Y17404"/>
      <c r="Z17404"/>
      <c r="AA17404"/>
      <c r="AB17404"/>
      <c r="AC17404"/>
    </row>
    <row r="17405" spans="2:29" s="14" customFormat="1" x14ac:dyDescent="0.25">
      <c r="B17405"/>
      <c r="C17405"/>
      <c r="D17405"/>
      <c r="E17405"/>
      <c r="F17405"/>
      <c r="G17405"/>
      <c r="H17405"/>
      <c r="I17405"/>
      <c r="J17405"/>
      <c r="K17405" s="91"/>
      <c r="L17405" s="91"/>
      <c r="M17405" s="91"/>
      <c r="R17405"/>
      <c r="S17405"/>
      <c r="T17405"/>
      <c r="U17405"/>
      <c r="V17405"/>
      <c r="W17405"/>
      <c r="X17405"/>
      <c r="Y17405"/>
      <c r="Z17405"/>
      <c r="AA17405"/>
      <c r="AB17405"/>
      <c r="AC17405"/>
    </row>
    <row r="17406" spans="2:29" s="14" customFormat="1" x14ac:dyDescent="0.25">
      <c r="B17406"/>
      <c r="C17406"/>
      <c r="D17406"/>
      <c r="E17406"/>
      <c r="F17406"/>
      <c r="G17406"/>
      <c r="H17406"/>
      <c r="I17406"/>
      <c r="J17406"/>
      <c r="K17406" s="91"/>
      <c r="L17406" s="91"/>
      <c r="M17406" s="91"/>
      <c r="R17406"/>
      <c r="S17406"/>
      <c r="T17406"/>
      <c r="U17406"/>
      <c r="V17406"/>
      <c r="W17406"/>
      <c r="X17406"/>
      <c r="Y17406"/>
      <c r="Z17406"/>
      <c r="AA17406"/>
      <c r="AB17406"/>
      <c r="AC17406"/>
    </row>
    <row r="17407" spans="2:29" s="14" customFormat="1" x14ac:dyDescent="0.25">
      <c r="B17407"/>
      <c r="C17407"/>
      <c r="D17407"/>
      <c r="E17407"/>
      <c r="F17407"/>
      <c r="G17407"/>
      <c r="H17407"/>
      <c r="I17407"/>
      <c r="J17407"/>
      <c r="K17407" s="91"/>
      <c r="L17407" s="91"/>
      <c r="M17407" s="91"/>
      <c r="R17407"/>
      <c r="S17407"/>
      <c r="T17407"/>
      <c r="U17407"/>
      <c r="V17407"/>
      <c r="W17407"/>
      <c r="X17407"/>
      <c r="Y17407"/>
      <c r="Z17407"/>
      <c r="AA17407"/>
      <c r="AB17407"/>
      <c r="AC17407"/>
    </row>
    <row r="17408" spans="2:29" s="14" customFormat="1" x14ac:dyDescent="0.25">
      <c r="B17408"/>
      <c r="C17408"/>
      <c r="D17408"/>
      <c r="E17408"/>
      <c r="F17408"/>
      <c r="G17408"/>
      <c r="H17408"/>
      <c r="I17408"/>
      <c r="J17408"/>
      <c r="K17408" s="91"/>
      <c r="L17408" s="91"/>
      <c r="M17408" s="91"/>
      <c r="R17408"/>
      <c r="S17408"/>
      <c r="T17408"/>
      <c r="U17408"/>
      <c r="V17408"/>
      <c r="W17408"/>
      <c r="X17408"/>
      <c r="Y17408"/>
      <c r="Z17408"/>
      <c r="AA17408"/>
      <c r="AB17408"/>
      <c r="AC17408"/>
    </row>
    <row r="17409" spans="2:29" s="14" customFormat="1" x14ac:dyDescent="0.25">
      <c r="B17409"/>
      <c r="C17409"/>
      <c r="D17409"/>
      <c r="E17409"/>
      <c r="F17409"/>
      <c r="G17409"/>
      <c r="H17409"/>
      <c r="I17409"/>
      <c r="J17409"/>
      <c r="K17409" s="91"/>
      <c r="L17409" s="91"/>
      <c r="M17409" s="91"/>
      <c r="R17409"/>
      <c r="S17409"/>
      <c r="T17409"/>
      <c r="U17409"/>
      <c r="V17409"/>
      <c r="W17409"/>
      <c r="X17409"/>
      <c r="Y17409"/>
      <c r="Z17409"/>
      <c r="AA17409"/>
      <c r="AB17409"/>
      <c r="AC17409"/>
    </row>
    <row r="17410" spans="2:29" s="14" customFormat="1" x14ac:dyDescent="0.25">
      <c r="B17410"/>
      <c r="C17410"/>
      <c r="D17410"/>
      <c r="E17410"/>
      <c r="F17410"/>
      <c r="G17410"/>
      <c r="H17410"/>
      <c r="I17410"/>
      <c r="J17410"/>
      <c r="K17410" s="91"/>
      <c r="L17410" s="91"/>
      <c r="M17410" s="91"/>
      <c r="R17410"/>
      <c r="S17410"/>
      <c r="T17410"/>
      <c r="U17410"/>
      <c r="V17410"/>
      <c r="W17410"/>
      <c r="X17410"/>
      <c r="Y17410"/>
      <c r="Z17410"/>
      <c r="AA17410"/>
      <c r="AB17410"/>
      <c r="AC17410"/>
    </row>
    <row r="17411" spans="2:29" s="14" customFormat="1" x14ac:dyDescent="0.25">
      <c r="B17411"/>
      <c r="C17411"/>
      <c r="D17411"/>
      <c r="E17411"/>
      <c r="F17411"/>
      <c r="G17411"/>
      <c r="H17411"/>
      <c r="I17411"/>
      <c r="J17411"/>
      <c r="K17411" s="91"/>
      <c r="L17411" s="91"/>
      <c r="M17411" s="91"/>
      <c r="R17411"/>
      <c r="S17411"/>
      <c r="T17411"/>
      <c r="U17411"/>
      <c r="V17411"/>
      <c r="W17411"/>
      <c r="X17411"/>
      <c r="Y17411"/>
      <c r="Z17411"/>
      <c r="AA17411"/>
      <c r="AB17411"/>
      <c r="AC17411"/>
    </row>
    <row r="17412" spans="2:29" s="14" customFormat="1" x14ac:dyDescent="0.25">
      <c r="B17412"/>
      <c r="C17412"/>
      <c r="D17412"/>
      <c r="E17412"/>
      <c r="F17412"/>
      <c r="G17412"/>
      <c r="H17412"/>
      <c r="I17412"/>
      <c r="J17412"/>
      <c r="K17412" s="91"/>
      <c r="L17412" s="91"/>
      <c r="M17412" s="91"/>
      <c r="R17412"/>
      <c r="S17412"/>
      <c r="T17412"/>
      <c r="U17412"/>
      <c r="V17412"/>
      <c r="W17412"/>
      <c r="X17412"/>
      <c r="Y17412"/>
      <c r="Z17412"/>
      <c r="AA17412"/>
      <c r="AB17412"/>
      <c r="AC17412"/>
    </row>
    <row r="17413" spans="2:29" s="14" customFormat="1" x14ac:dyDescent="0.25">
      <c r="B17413"/>
      <c r="C17413"/>
      <c r="D17413"/>
      <c r="E17413"/>
      <c r="F17413"/>
      <c r="G17413"/>
      <c r="H17413"/>
      <c r="I17413"/>
      <c r="J17413"/>
      <c r="K17413" s="91"/>
      <c r="L17413" s="91"/>
      <c r="M17413" s="91"/>
      <c r="R17413"/>
      <c r="S17413"/>
      <c r="T17413"/>
      <c r="U17413"/>
      <c r="V17413"/>
      <c r="W17413"/>
      <c r="X17413"/>
      <c r="Y17413"/>
      <c r="Z17413"/>
      <c r="AA17413"/>
      <c r="AB17413"/>
      <c r="AC17413"/>
    </row>
    <row r="17414" spans="2:29" s="14" customFormat="1" x14ac:dyDescent="0.25">
      <c r="B17414"/>
      <c r="C17414"/>
      <c r="D17414"/>
      <c r="E17414"/>
      <c r="F17414"/>
      <c r="G17414"/>
      <c r="H17414"/>
      <c r="I17414"/>
      <c r="J17414"/>
      <c r="K17414" s="91"/>
      <c r="L17414" s="91"/>
      <c r="M17414" s="91"/>
      <c r="R17414"/>
      <c r="S17414"/>
      <c r="T17414"/>
      <c r="U17414"/>
      <c r="V17414"/>
      <c r="W17414"/>
      <c r="X17414"/>
      <c r="Y17414"/>
      <c r="Z17414"/>
      <c r="AA17414"/>
      <c r="AB17414"/>
      <c r="AC17414"/>
    </row>
    <row r="17415" spans="2:29" s="14" customFormat="1" x14ac:dyDescent="0.25">
      <c r="B17415"/>
      <c r="C17415"/>
      <c r="D17415"/>
      <c r="E17415"/>
      <c r="F17415"/>
      <c r="G17415"/>
      <c r="H17415"/>
      <c r="I17415"/>
      <c r="J17415"/>
      <c r="K17415" s="91"/>
      <c r="L17415" s="91"/>
      <c r="M17415" s="91"/>
      <c r="R17415"/>
      <c r="S17415"/>
      <c r="T17415"/>
      <c r="U17415"/>
      <c r="V17415"/>
      <c r="W17415"/>
      <c r="X17415"/>
      <c r="Y17415"/>
      <c r="Z17415"/>
      <c r="AA17415"/>
      <c r="AB17415"/>
      <c r="AC17415"/>
    </row>
    <row r="17416" spans="2:29" s="14" customFormat="1" x14ac:dyDescent="0.25">
      <c r="B17416"/>
      <c r="C17416"/>
      <c r="D17416"/>
      <c r="E17416"/>
      <c r="F17416"/>
      <c r="G17416"/>
      <c r="H17416"/>
      <c r="I17416"/>
      <c r="J17416"/>
      <c r="K17416" s="91"/>
      <c r="L17416" s="91"/>
      <c r="M17416" s="91"/>
      <c r="R17416"/>
      <c r="S17416"/>
      <c r="T17416"/>
      <c r="U17416"/>
      <c r="V17416"/>
      <c r="W17416"/>
      <c r="X17416"/>
      <c r="Y17416"/>
      <c r="Z17416"/>
      <c r="AA17416"/>
      <c r="AB17416"/>
      <c r="AC17416"/>
    </row>
    <row r="17417" spans="2:29" s="14" customFormat="1" x14ac:dyDescent="0.25">
      <c r="B17417"/>
      <c r="C17417"/>
      <c r="D17417"/>
      <c r="E17417"/>
      <c r="F17417"/>
      <c r="G17417"/>
      <c r="H17417"/>
      <c r="I17417"/>
      <c r="J17417"/>
      <c r="K17417" s="91"/>
      <c r="L17417" s="91"/>
      <c r="M17417" s="91"/>
      <c r="R17417"/>
      <c r="S17417"/>
      <c r="T17417"/>
      <c r="U17417"/>
      <c r="V17417"/>
      <c r="W17417"/>
      <c r="X17417"/>
      <c r="Y17417"/>
      <c r="Z17417"/>
      <c r="AA17417"/>
      <c r="AB17417"/>
      <c r="AC17417"/>
    </row>
    <row r="17418" spans="2:29" s="14" customFormat="1" x14ac:dyDescent="0.25">
      <c r="B17418"/>
      <c r="C17418"/>
      <c r="D17418"/>
      <c r="E17418"/>
      <c r="F17418"/>
      <c r="G17418"/>
      <c r="H17418"/>
      <c r="I17418"/>
      <c r="J17418"/>
      <c r="K17418" s="91"/>
      <c r="L17418" s="91"/>
      <c r="M17418" s="91"/>
      <c r="R17418"/>
      <c r="S17418"/>
      <c r="T17418"/>
      <c r="U17418"/>
      <c r="V17418"/>
      <c r="W17418"/>
      <c r="X17418"/>
      <c r="Y17418"/>
      <c r="Z17418"/>
      <c r="AA17418"/>
      <c r="AB17418"/>
      <c r="AC17418"/>
    </row>
    <row r="17419" spans="2:29" s="14" customFormat="1" x14ac:dyDescent="0.25">
      <c r="B17419"/>
      <c r="C17419"/>
      <c r="D17419"/>
      <c r="E17419"/>
      <c r="F17419"/>
      <c r="G17419"/>
      <c r="H17419"/>
      <c r="I17419"/>
      <c r="J17419"/>
      <c r="K17419" s="91"/>
      <c r="L17419" s="91"/>
      <c r="M17419" s="91"/>
      <c r="R17419"/>
      <c r="S17419"/>
      <c r="T17419"/>
      <c r="U17419"/>
      <c r="V17419"/>
      <c r="W17419"/>
      <c r="X17419"/>
      <c r="Y17419"/>
      <c r="Z17419"/>
      <c r="AA17419"/>
      <c r="AB17419"/>
      <c r="AC17419"/>
    </row>
    <row r="17420" spans="2:29" s="14" customFormat="1" x14ac:dyDescent="0.25">
      <c r="B17420"/>
      <c r="C17420"/>
      <c r="D17420"/>
      <c r="E17420"/>
      <c r="F17420"/>
      <c r="G17420"/>
      <c r="H17420"/>
      <c r="I17420"/>
      <c r="J17420"/>
      <c r="K17420" s="91"/>
      <c r="L17420" s="91"/>
      <c r="M17420" s="91"/>
      <c r="R17420"/>
      <c r="S17420"/>
      <c r="T17420"/>
      <c r="U17420"/>
      <c r="V17420"/>
      <c r="W17420"/>
      <c r="X17420"/>
      <c r="Y17420"/>
      <c r="Z17420"/>
      <c r="AA17420"/>
      <c r="AB17420"/>
      <c r="AC17420"/>
    </row>
    <row r="17421" spans="2:29" s="14" customFormat="1" x14ac:dyDescent="0.25">
      <c r="B17421"/>
      <c r="C17421"/>
      <c r="D17421"/>
      <c r="E17421"/>
      <c r="F17421"/>
      <c r="G17421"/>
      <c r="H17421"/>
      <c r="I17421"/>
      <c r="J17421"/>
      <c r="K17421" s="91"/>
      <c r="L17421" s="91"/>
      <c r="M17421" s="91"/>
      <c r="R17421"/>
      <c r="S17421"/>
      <c r="T17421"/>
      <c r="U17421"/>
      <c r="V17421"/>
      <c r="W17421"/>
      <c r="X17421"/>
      <c r="Y17421"/>
      <c r="Z17421"/>
      <c r="AA17421"/>
      <c r="AB17421"/>
      <c r="AC17421"/>
    </row>
    <row r="17422" spans="2:29" s="14" customFormat="1" x14ac:dyDescent="0.25">
      <c r="B17422"/>
      <c r="C17422"/>
      <c r="D17422"/>
      <c r="E17422"/>
      <c r="F17422"/>
      <c r="G17422"/>
      <c r="H17422"/>
      <c r="I17422"/>
      <c r="J17422"/>
      <c r="K17422" s="91"/>
      <c r="L17422" s="91"/>
      <c r="M17422" s="91"/>
      <c r="R17422"/>
      <c r="S17422"/>
      <c r="T17422"/>
      <c r="U17422"/>
      <c r="V17422"/>
      <c r="W17422"/>
      <c r="X17422"/>
      <c r="Y17422"/>
      <c r="Z17422"/>
      <c r="AA17422"/>
      <c r="AB17422"/>
      <c r="AC17422"/>
    </row>
    <row r="17423" spans="2:29" s="14" customFormat="1" x14ac:dyDescent="0.25">
      <c r="B17423"/>
      <c r="C17423"/>
      <c r="D17423"/>
      <c r="E17423"/>
      <c r="F17423"/>
      <c r="G17423"/>
      <c r="H17423"/>
      <c r="I17423"/>
      <c r="J17423"/>
      <c r="K17423" s="91"/>
      <c r="L17423" s="91"/>
      <c r="M17423" s="91"/>
      <c r="R17423"/>
      <c r="S17423"/>
      <c r="T17423"/>
      <c r="U17423"/>
      <c r="V17423"/>
      <c r="W17423"/>
      <c r="X17423"/>
      <c r="Y17423"/>
      <c r="Z17423"/>
      <c r="AA17423"/>
      <c r="AB17423"/>
      <c r="AC17423"/>
    </row>
    <row r="17424" spans="2:29" s="14" customFormat="1" x14ac:dyDescent="0.25">
      <c r="B17424"/>
      <c r="C17424"/>
      <c r="D17424"/>
      <c r="E17424"/>
      <c r="F17424"/>
      <c r="G17424"/>
      <c r="H17424"/>
      <c r="I17424"/>
      <c r="J17424"/>
      <c r="K17424" s="91"/>
      <c r="L17424" s="91"/>
      <c r="M17424" s="91"/>
      <c r="R17424"/>
      <c r="S17424"/>
      <c r="T17424"/>
      <c r="U17424"/>
      <c r="V17424"/>
      <c r="W17424"/>
      <c r="X17424"/>
      <c r="Y17424"/>
      <c r="Z17424"/>
      <c r="AA17424"/>
      <c r="AB17424"/>
      <c r="AC17424"/>
    </row>
    <row r="17425" spans="2:29" s="14" customFormat="1" x14ac:dyDescent="0.25">
      <c r="B17425"/>
      <c r="C17425"/>
      <c r="D17425"/>
      <c r="E17425"/>
      <c r="F17425"/>
      <c r="G17425"/>
      <c r="H17425"/>
      <c r="I17425"/>
      <c r="J17425"/>
      <c r="K17425" s="91"/>
      <c r="L17425" s="91"/>
      <c r="M17425" s="91"/>
      <c r="R17425"/>
      <c r="S17425"/>
      <c r="T17425"/>
      <c r="U17425"/>
      <c r="V17425"/>
      <c r="W17425"/>
      <c r="X17425"/>
      <c r="Y17425"/>
      <c r="Z17425"/>
      <c r="AA17425"/>
      <c r="AB17425"/>
      <c r="AC17425"/>
    </row>
    <row r="17426" spans="2:29" s="14" customFormat="1" x14ac:dyDescent="0.25">
      <c r="B17426"/>
      <c r="C17426"/>
      <c r="D17426"/>
      <c r="E17426"/>
      <c r="F17426"/>
      <c r="G17426"/>
      <c r="H17426"/>
      <c r="I17426"/>
      <c r="J17426"/>
      <c r="K17426" s="91"/>
      <c r="L17426" s="91"/>
      <c r="M17426" s="91"/>
      <c r="R17426"/>
      <c r="S17426"/>
      <c r="T17426"/>
      <c r="U17426"/>
      <c r="V17426"/>
      <c r="W17426"/>
      <c r="X17426"/>
      <c r="Y17426"/>
      <c r="Z17426"/>
      <c r="AA17426"/>
      <c r="AB17426"/>
      <c r="AC17426"/>
    </row>
    <row r="17427" spans="2:29" s="14" customFormat="1" x14ac:dyDescent="0.25">
      <c r="B17427"/>
      <c r="C17427"/>
      <c r="D17427"/>
      <c r="E17427"/>
      <c r="F17427"/>
      <c r="G17427"/>
      <c r="H17427"/>
      <c r="I17427"/>
      <c r="J17427"/>
      <c r="K17427" s="91"/>
      <c r="L17427" s="91"/>
      <c r="M17427" s="91"/>
      <c r="R17427"/>
      <c r="S17427"/>
      <c r="T17427"/>
      <c r="U17427"/>
      <c r="V17427"/>
      <c r="W17427"/>
      <c r="X17427"/>
      <c r="Y17427"/>
      <c r="Z17427"/>
      <c r="AA17427"/>
      <c r="AB17427"/>
      <c r="AC17427"/>
    </row>
    <row r="17428" spans="2:29" s="14" customFormat="1" x14ac:dyDescent="0.25">
      <c r="B17428"/>
      <c r="C17428"/>
      <c r="D17428"/>
      <c r="E17428"/>
      <c r="F17428"/>
      <c r="G17428"/>
      <c r="H17428"/>
      <c r="I17428"/>
      <c r="J17428"/>
      <c r="K17428" s="91"/>
      <c r="L17428" s="91"/>
      <c r="M17428" s="91"/>
      <c r="R17428"/>
      <c r="S17428"/>
      <c r="T17428"/>
      <c r="U17428"/>
      <c r="V17428"/>
      <c r="W17428"/>
      <c r="X17428"/>
      <c r="Y17428"/>
      <c r="Z17428"/>
      <c r="AA17428"/>
      <c r="AB17428"/>
      <c r="AC17428"/>
    </row>
    <row r="17429" spans="2:29" s="14" customFormat="1" x14ac:dyDescent="0.25">
      <c r="B17429"/>
      <c r="C17429"/>
      <c r="D17429"/>
      <c r="E17429"/>
      <c r="F17429"/>
      <c r="G17429"/>
      <c r="H17429"/>
      <c r="I17429"/>
      <c r="J17429"/>
      <c r="K17429" s="91"/>
      <c r="L17429" s="91"/>
      <c r="M17429" s="91"/>
      <c r="R17429"/>
      <c r="S17429"/>
      <c r="T17429"/>
      <c r="U17429"/>
      <c r="V17429"/>
      <c r="W17429"/>
      <c r="X17429"/>
      <c r="Y17429"/>
      <c r="Z17429"/>
      <c r="AA17429"/>
      <c r="AB17429"/>
      <c r="AC17429"/>
    </row>
    <row r="17430" spans="2:29" s="14" customFormat="1" x14ac:dyDescent="0.25">
      <c r="B17430"/>
      <c r="C17430"/>
      <c r="D17430"/>
      <c r="E17430"/>
      <c r="F17430"/>
      <c r="G17430"/>
      <c r="H17430"/>
      <c r="I17430"/>
      <c r="J17430"/>
      <c r="K17430" s="91"/>
      <c r="L17430" s="91"/>
      <c r="M17430" s="91"/>
      <c r="R17430"/>
      <c r="S17430"/>
      <c r="T17430"/>
      <c r="U17430"/>
      <c r="V17430"/>
      <c r="W17430"/>
      <c r="X17430"/>
      <c r="Y17430"/>
      <c r="Z17430"/>
      <c r="AA17430"/>
      <c r="AB17430"/>
      <c r="AC17430"/>
    </row>
    <row r="17431" spans="2:29" s="14" customFormat="1" x14ac:dyDescent="0.25">
      <c r="B17431"/>
      <c r="C17431"/>
      <c r="D17431"/>
      <c r="E17431"/>
      <c r="F17431"/>
      <c r="G17431"/>
      <c r="H17431"/>
      <c r="I17431"/>
      <c r="J17431"/>
      <c r="K17431" s="91"/>
      <c r="L17431" s="91"/>
      <c r="M17431" s="91"/>
      <c r="R17431"/>
      <c r="S17431"/>
      <c r="T17431"/>
      <c r="U17431"/>
      <c r="V17431"/>
      <c r="W17431"/>
      <c r="X17431"/>
      <c r="Y17431"/>
      <c r="Z17431"/>
      <c r="AA17431"/>
      <c r="AB17431"/>
      <c r="AC17431"/>
    </row>
    <row r="17432" spans="2:29" s="14" customFormat="1" x14ac:dyDescent="0.25">
      <c r="B17432"/>
      <c r="C17432"/>
      <c r="D17432"/>
      <c r="E17432"/>
      <c r="F17432"/>
      <c r="G17432"/>
      <c r="H17432"/>
      <c r="I17432"/>
      <c r="J17432"/>
      <c r="K17432" s="91"/>
      <c r="L17432" s="91"/>
      <c r="M17432" s="91"/>
      <c r="R17432"/>
      <c r="S17432"/>
      <c r="T17432"/>
      <c r="U17432"/>
      <c r="V17432"/>
      <c r="W17432"/>
      <c r="X17432"/>
      <c r="Y17432"/>
      <c r="Z17432"/>
      <c r="AA17432"/>
      <c r="AB17432"/>
      <c r="AC17432"/>
    </row>
    <row r="17433" spans="2:29" s="14" customFormat="1" x14ac:dyDescent="0.25">
      <c r="B17433"/>
      <c r="C17433"/>
      <c r="D17433"/>
      <c r="E17433"/>
      <c r="F17433"/>
      <c r="G17433"/>
      <c r="H17433"/>
      <c r="I17433"/>
      <c r="J17433"/>
      <c r="K17433" s="91"/>
      <c r="L17433" s="91"/>
      <c r="M17433" s="91"/>
      <c r="R17433"/>
      <c r="S17433"/>
      <c r="T17433"/>
      <c r="U17433"/>
      <c r="V17433"/>
      <c r="W17433"/>
      <c r="X17433"/>
      <c r="Y17433"/>
      <c r="Z17433"/>
      <c r="AA17433"/>
      <c r="AB17433"/>
      <c r="AC17433"/>
    </row>
    <row r="17434" spans="2:29" s="14" customFormat="1" x14ac:dyDescent="0.25">
      <c r="B17434"/>
      <c r="C17434"/>
      <c r="D17434"/>
      <c r="E17434"/>
      <c r="F17434"/>
      <c r="G17434"/>
      <c r="H17434"/>
      <c r="I17434"/>
      <c r="J17434"/>
      <c r="K17434" s="91"/>
      <c r="L17434" s="91"/>
      <c r="M17434" s="91"/>
      <c r="R17434"/>
      <c r="S17434"/>
      <c r="T17434"/>
      <c r="U17434"/>
      <c r="V17434"/>
      <c r="W17434"/>
      <c r="X17434"/>
      <c r="Y17434"/>
      <c r="Z17434"/>
      <c r="AA17434"/>
      <c r="AB17434"/>
      <c r="AC17434"/>
    </row>
    <row r="17435" spans="2:29" s="14" customFormat="1" x14ac:dyDescent="0.25">
      <c r="B17435"/>
      <c r="C17435"/>
      <c r="D17435"/>
      <c r="E17435"/>
      <c r="F17435"/>
      <c r="G17435"/>
      <c r="H17435"/>
      <c r="I17435"/>
      <c r="J17435"/>
      <c r="K17435" s="91"/>
      <c r="L17435" s="91"/>
      <c r="M17435" s="91"/>
      <c r="R17435"/>
      <c r="S17435"/>
      <c r="T17435"/>
      <c r="U17435"/>
      <c r="V17435"/>
      <c r="W17435"/>
      <c r="X17435"/>
      <c r="Y17435"/>
      <c r="Z17435"/>
      <c r="AA17435"/>
      <c r="AB17435"/>
      <c r="AC17435"/>
    </row>
    <row r="17436" spans="2:29" s="14" customFormat="1" x14ac:dyDescent="0.25">
      <c r="B17436"/>
      <c r="C17436"/>
      <c r="D17436"/>
      <c r="E17436"/>
      <c r="F17436"/>
      <c r="G17436"/>
      <c r="H17436"/>
      <c r="I17436"/>
      <c r="J17436"/>
      <c r="K17436" s="91"/>
      <c r="L17436" s="91"/>
      <c r="M17436" s="91"/>
      <c r="R17436"/>
      <c r="S17436"/>
      <c r="T17436"/>
      <c r="U17436"/>
      <c r="V17436"/>
      <c r="W17436"/>
      <c r="X17436"/>
      <c r="Y17436"/>
      <c r="Z17436"/>
      <c r="AA17436"/>
      <c r="AB17436"/>
      <c r="AC17436"/>
    </row>
    <row r="17437" spans="2:29" s="14" customFormat="1" x14ac:dyDescent="0.25">
      <c r="B17437"/>
      <c r="C17437"/>
      <c r="D17437"/>
      <c r="E17437"/>
      <c r="F17437"/>
      <c r="G17437"/>
      <c r="H17437"/>
      <c r="I17437"/>
      <c r="J17437"/>
      <c r="K17437" s="91"/>
      <c r="L17437" s="91"/>
      <c r="M17437" s="91"/>
      <c r="R17437"/>
      <c r="S17437"/>
      <c r="T17437"/>
      <c r="U17437"/>
      <c r="V17437"/>
      <c r="W17437"/>
      <c r="X17437"/>
      <c r="Y17437"/>
      <c r="Z17437"/>
      <c r="AA17437"/>
      <c r="AB17437"/>
      <c r="AC17437"/>
    </row>
    <row r="17438" spans="2:29" s="14" customFormat="1" x14ac:dyDescent="0.25">
      <c r="B17438"/>
      <c r="C17438"/>
      <c r="D17438"/>
      <c r="E17438"/>
      <c r="F17438"/>
      <c r="G17438"/>
      <c r="H17438"/>
      <c r="I17438"/>
      <c r="J17438"/>
      <c r="K17438" s="91"/>
      <c r="L17438" s="91"/>
      <c r="M17438" s="91"/>
      <c r="R17438"/>
      <c r="S17438"/>
      <c r="T17438"/>
      <c r="U17438"/>
      <c r="V17438"/>
      <c r="W17438"/>
      <c r="X17438"/>
      <c r="Y17438"/>
      <c r="Z17438"/>
      <c r="AA17438"/>
      <c r="AB17438"/>
      <c r="AC17438"/>
    </row>
    <row r="17439" spans="2:29" s="14" customFormat="1" x14ac:dyDescent="0.25">
      <c r="B17439"/>
      <c r="C17439"/>
      <c r="D17439"/>
      <c r="E17439"/>
      <c r="F17439"/>
      <c r="G17439"/>
      <c r="H17439"/>
      <c r="I17439"/>
      <c r="J17439"/>
      <c r="K17439" s="91"/>
      <c r="L17439" s="91"/>
      <c r="M17439" s="91"/>
      <c r="R17439"/>
      <c r="S17439"/>
      <c r="T17439"/>
      <c r="U17439"/>
      <c r="V17439"/>
      <c r="W17439"/>
      <c r="X17439"/>
      <c r="Y17439"/>
      <c r="Z17439"/>
      <c r="AA17439"/>
      <c r="AB17439"/>
      <c r="AC17439"/>
    </row>
    <row r="17440" spans="2:29" s="14" customFormat="1" x14ac:dyDescent="0.25">
      <c r="B17440"/>
      <c r="C17440"/>
      <c r="D17440"/>
      <c r="E17440"/>
      <c r="F17440"/>
      <c r="G17440"/>
      <c r="H17440"/>
      <c r="I17440"/>
      <c r="J17440"/>
      <c r="K17440" s="91"/>
      <c r="L17440" s="91"/>
      <c r="M17440" s="91"/>
      <c r="R17440"/>
      <c r="S17440"/>
      <c r="T17440"/>
      <c r="U17440"/>
      <c r="V17440"/>
      <c r="W17440"/>
      <c r="X17440"/>
      <c r="Y17440"/>
      <c r="Z17440"/>
      <c r="AA17440"/>
      <c r="AB17440"/>
      <c r="AC17440"/>
    </row>
    <row r="17441" spans="2:29" s="14" customFormat="1" x14ac:dyDescent="0.25">
      <c r="B17441"/>
      <c r="C17441"/>
      <c r="D17441"/>
      <c r="E17441"/>
      <c r="F17441"/>
      <c r="G17441"/>
      <c r="H17441"/>
      <c r="I17441"/>
      <c r="J17441"/>
      <c r="K17441" s="91"/>
      <c r="L17441" s="91"/>
      <c r="M17441" s="91"/>
      <c r="R17441"/>
      <c r="S17441"/>
      <c r="T17441"/>
      <c r="U17441"/>
      <c r="V17441"/>
      <c r="W17441"/>
      <c r="X17441"/>
      <c r="Y17441"/>
      <c r="Z17441"/>
      <c r="AA17441"/>
      <c r="AB17441"/>
      <c r="AC17441"/>
    </row>
    <row r="17442" spans="2:29" s="14" customFormat="1" x14ac:dyDescent="0.25">
      <c r="B17442"/>
      <c r="C17442"/>
      <c r="D17442"/>
      <c r="E17442"/>
      <c r="F17442"/>
      <c r="G17442"/>
      <c r="H17442"/>
      <c r="I17442"/>
      <c r="J17442"/>
      <c r="K17442" s="91"/>
      <c r="L17442" s="91"/>
      <c r="M17442" s="91"/>
      <c r="R17442"/>
      <c r="S17442"/>
      <c r="T17442"/>
      <c r="U17442"/>
      <c r="V17442"/>
      <c r="W17442"/>
      <c r="X17442"/>
      <c r="Y17442"/>
      <c r="Z17442"/>
      <c r="AA17442"/>
      <c r="AB17442"/>
      <c r="AC17442"/>
    </row>
    <row r="17443" spans="2:29" s="14" customFormat="1" x14ac:dyDescent="0.25">
      <c r="B17443"/>
      <c r="C17443"/>
      <c r="D17443"/>
      <c r="E17443"/>
      <c r="F17443"/>
      <c r="G17443"/>
      <c r="H17443"/>
      <c r="I17443"/>
      <c r="J17443"/>
      <c r="K17443" s="91"/>
      <c r="L17443" s="91"/>
      <c r="M17443" s="91"/>
      <c r="R17443"/>
      <c r="S17443"/>
      <c r="T17443"/>
      <c r="U17443"/>
      <c r="V17443"/>
      <c r="W17443"/>
      <c r="X17443"/>
      <c r="Y17443"/>
      <c r="Z17443"/>
      <c r="AA17443"/>
      <c r="AB17443"/>
      <c r="AC17443"/>
    </row>
    <row r="17444" spans="2:29" s="14" customFormat="1" x14ac:dyDescent="0.25">
      <c r="B17444"/>
      <c r="C17444"/>
      <c r="D17444"/>
      <c r="E17444"/>
      <c r="F17444"/>
      <c r="G17444"/>
      <c r="H17444"/>
      <c r="I17444"/>
      <c r="J17444"/>
      <c r="K17444" s="91"/>
      <c r="L17444" s="91"/>
      <c r="M17444" s="91"/>
      <c r="R17444"/>
      <c r="S17444"/>
      <c r="T17444"/>
      <c r="U17444"/>
      <c r="V17444"/>
      <c r="W17444"/>
      <c r="X17444"/>
      <c r="Y17444"/>
      <c r="Z17444"/>
      <c r="AA17444"/>
      <c r="AB17444"/>
      <c r="AC17444"/>
    </row>
    <row r="17445" spans="2:29" s="14" customFormat="1" x14ac:dyDescent="0.25">
      <c r="B17445"/>
      <c r="C17445"/>
      <c r="D17445"/>
      <c r="E17445"/>
      <c r="F17445"/>
      <c r="G17445"/>
      <c r="H17445"/>
      <c r="I17445"/>
      <c r="J17445"/>
      <c r="K17445" s="91"/>
      <c r="L17445" s="91"/>
      <c r="M17445" s="91"/>
      <c r="R17445"/>
      <c r="S17445"/>
      <c r="T17445"/>
      <c r="U17445"/>
      <c r="V17445"/>
      <c r="W17445"/>
      <c r="X17445"/>
      <c r="Y17445"/>
      <c r="Z17445"/>
      <c r="AA17445"/>
      <c r="AB17445"/>
      <c r="AC17445"/>
    </row>
    <row r="17446" spans="2:29" s="14" customFormat="1" x14ac:dyDescent="0.25">
      <c r="B17446"/>
      <c r="C17446"/>
      <c r="D17446"/>
      <c r="E17446"/>
      <c r="F17446"/>
      <c r="G17446"/>
      <c r="H17446"/>
      <c r="I17446"/>
      <c r="J17446"/>
      <c r="K17446" s="91"/>
      <c r="L17446" s="91"/>
      <c r="M17446" s="91"/>
      <c r="R17446"/>
      <c r="S17446"/>
      <c r="T17446"/>
      <c r="U17446"/>
      <c r="V17446"/>
      <c r="W17446"/>
      <c r="X17446"/>
      <c r="Y17446"/>
      <c r="Z17446"/>
      <c r="AA17446"/>
      <c r="AB17446"/>
      <c r="AC17446"/>
    </row>
    <row r="17447" spans="2:29" s="14" customFormat="1" x14ac:dyDescent="0.25">
      <c r="B17447"/>
      <c r="C17447"/>
      <c r="D17447"/>
      <c r="E17447"/>
      <c r="F17447"/>
      <c r="G17447"/>
      <c r="H17447"/>
      <c r="I17447"/>
      <c r="J17447"/>
      <c r="K17447" s="91"/>
      <c r="L17447" s="91"/>
      <c r="M17447" s="91"/>
      <c r="R17447"/>
      <c r="S17447"/>
      <c r="T17447"/>
      <c r="U17447"/>
      <c r="V17447"/>
      <c r="W17447"/>
      <c r="X17447"/>
      <c r="Y17447"/>
      <c r="Z17447"/>
      <c r="AA17447"/>
      <c r="AB17447"/>
      <c r="AC17447"/>
    </row>
    <row r="17448" spans="2:29" s="14" customFormat="1" x14ac:dyDescent="0.25">
      <c r="B17448"/>
      <c r="C17448"/>
      <c r="D17448"/>
      <c r="E17448"/>
      <c r="F17448"/>
      <c r="G17448"/>
      <c r="H17448"/>
      <c r="I17448"/>
      <c r="J17448"/>
      <c r="K17448" s="91"/>
      <c r="L17448" s="91"/>
      <c r="M17448" s="91"/>
      <c r="R17448"/>
      <c r="S17448"/>
      <c r="T17448"/>
      <c r="U17448"/>
      <c r="V17448"/>
      <c r="W17448"/>
      <c r="X17448"/>
      <c r="Y17448"/>
      <c r="Z17448"/>
      <c r="AA17448"/>
      <c r="AB17448"/>
      <c r="AC17448"/>
    </row>
    <row r="17449" spans="2:29" s="14" customFormat="1" x14ac:dyDescent="0.25">
      <c r="B17449"/>
      <c r="C17449"/>
      <c r="D17449"/>
      <c r="E17449"/>
      <c r="F17449"/>
      <c r="G17449"/>
      <c r="H17449"/>
      <c r="I17449"/>
      <c r="J17449"/>
      <c r="K17449" s="91"/>
      <c r="L17449" s="91"/>
      <c r="M17449" s="91"/>
      <c r="R17449"/>
      <c r="S17449"/>
      <c r="T17449"/>
      <c r="U17449"/>
      <c r="V17449"/>
      <c r="W17449"/>
      <c r="X17449"/>
      <c r="Y17449"/>
      <c r="Z17449"/>
      <c r="AA17449"/>
      <c r="AB17449"/>
      <c r="AC17449"/>
    </row>
    <row r="17450" spans="2:29" s="14" customFormat="1" x14ac:dyDescent="0.25">
      <c r="B17450"/>
      <c r="C17450"/>
      <c r="D17450"/>
      <c r="E17450"/>
      <c r="F17450"/>
      <c r="G17450"/>
      <c r="H17450"/>
      <c r="I17450"/>
      <c r="J17450"/>
      <c r="K17450" s="91"/>
      <c r="L17450" s="91"/>
      <c r="M17450" s="91"/>
      <c r="R17450"/>
      <c r="S17450"/>
      <c r="T17450"/>
      <c r="U17450"/>
      <c r="V17450"/>
      <c r="W17450"/>
      <c r="X17450"/>
      <c r="Y17450"/>
      <c r="Z17450"/>
      <c r="AA17450"/>
      <c r="AB17450"/>
      <c r="AC17450"/>
    </row>
    <row r="17451" spans="2:29" s="14" customFormat="1" x14ac:dyDescent="0.25">
      <c r="B17451"/>
      <c r="C17451"/>
      <c r="D17451"/>
      <c r="E17451"/>
      <c r="F17451"/>
      <c r="G17451"/>
      <c r="H17451"/>
      <c r="I17451"/>
      <c r="J17451"/>
      <c r="K17451" s="91"/>
      <c r="L17451" s="91"/>
      <c r="M17451" s="91"/>
      <c r="R17451"/>
      <c r="S17451"/>
      <c r="T17451"/>
      <c r="U17451"/>
      <c r="V17451"/>
      <c r="W17451"/>
      <c r="X17451"/>
      <c r="Y17451"/>
      <c r="Z17451"/>
      <c r="AA17451"/>
      <c r="AB17451"/>
      <c r="AC17451"/>
    </row>
    <row r="17452" spans="2:29" s="14" customFormat="1" x14ac:dyDescent="0.25">
      <c r="B17452"/>
      <c r="C17452"/>
      <c r="D17452"/>
      <c r="E17452"/>
      <c r="F17452"/>
      <c r="G17452"/>
      <c r="H17452"/>
      <c r="I17452"/>
      <c r="J17452"/>
      <c r="K17452" s="91"/>
      <c r="L17452" s="91"/>
      <c r="M17452" s="91"/>
      <c r="R17452"/>
      <c r="S17452"/>
      <c r="T17452"/>
      <c r="U17452"/>
      <c r="V17452"/>
      <c r="W17452"/>
      <c r="X17452"/>
      <c r="Y17452"/>
      <c r="Z17452"/>
      <c r="AA17452"/>
      <c r="AB17452"/>
      <c r="AC17452"/>
    </row>
    <row r="17453" spans="2:29" s="14" customFormat="1" x14ac:dyDescent="0.25">
      <c r="B17453"/>
      <c r="C17453"/>
      <c r="D17453"/>
      <c r="E17453"/>
      <c r="F17453"/>
      <c r="G17453"/>
      <c r="H17453"/>
      <c r="I17453"/>
      <c r="J17453"/>
      <c r="K17453" s="91"/>
      <c r="L17453" s="91"/>
      <c r="M17453" s="91"/>
      <c r="R17453"/>
      <c r="S17453"/>
      <c r="T17453"/>
      <c r="U17453"/>
      <c r="V17453"/>
      <c r="W17453"/>
      <c r="X17453"/>
      <c r="Y17453"/>
      <c r="Z17453"/>
      <c r="AA17453"/>
      <c r="AB17453"/>
      <c r="AC17453"/>
    </row>
    <row r="17454" spans="2:29" s="14" customFormat="1" x14ac:dyDescent="0.25">
      <c r="B17454"/>
      <c r="C17454"/>
      <c r="D17454"/>
      <c r="E17454"/>
      <c r="F17454"/>
      <c r="G17454"/>
      <c r="H17454"/>
      <c r="I17454"/>
      <c r="J17454"/>
      <c r="K17454" s="91"/>
      <c r="L17454" s="91"/>
      <c r="M17454" s="91"/>
      <c r="R17454"/>
      <c r="S17454"/>
      <c r="T17454"/>
      <c r="U17454"/>
      <c r="V17454"/>
      <c r="W17454"/>
      <c r="X17454"/>
      <c r="Y17454"/>
      <c r="Z17454"/>
      <c r="AA17454"/>
      <c r="AB17454"/>
      <c r="AC17454"/>
    </row>
    <row r="17455" spans="2:29" s="14" customFormat="1" x14ac:dyDescent="0.25">
      <c r="B17455"/>
      <c r="C17455"/>
      <c r="D17455"/>
      <c r="E17455"/>
      <c r="F17455"/>
      <c r="G17455"/>
      <c r="H17455"/>
      <c r="I17455"/>
      <c r="J17455"/>
      <c r="K17455" s="91"/>
      <c r="L17455" s="91"/>
      <c r="M17455" s="91"/>
      <c r="R17455"/>
      <c r="S17455"/>
      <c r="T17455"/>
      <c r="U17455"/>
      <c r="V17455"/>
      <c r="W17455"/>
      <c r="X17455"/>
      <c r="Y17455"/>
      <c r="Z17455"/>
      <c r="AA17455"/>
      <c r="AB17455"/>
      <c r="AC17455"/>
    </row>
    <row r="17456" spans="2:29" s="14" customFormat="1" x14ac:dyDescent="0.25">
      <c r="B17456"/>
      <c r="C17456"/>
      <c r="D17456"/>
      <c r="E17456"/>
      <c r="F17456"/>
      <c r="G17456"/>
      <c r="H17456"/>
      <c r="I17456"/>
      <c r="J17456"/>
      <c r="K17456" s="91"/>
      <c r="L17456" s="91"/>
      <c r="M17456" s="91"/>
      <c r="R17456"/>
      <c r="S17456"/>
      <c r="T17456"/>
      <c r="U17456"/>
      <c r="V17456"/>
      <c r="W17456"/>
      <c r="X17456"/>
      <c r="Y17456"/>
      <c r="Z17456"/>
      <c r="AA17456"/>
      <c r="AB17456"/>
      <c r="AC17456"/>
    </row>
    <row r="17457" spans="2:29" s="14" customFormat="1" x14ac:dyDescent="0.25">
      <c r="B17457"/>
      <c r="C17457"/>
      <c r="D17457"/>
      <c r="E17457"/>
      <c r="F17457"/>
      <c r="G17457"/>
      <c r="H17457"/>
      <c r="I17457"/>
      <c r="J17457"/>
      <c r="K17457" s="91"/>
      <c r="L17457" s="91"/>
      <c r="M17457" s="91"/>
      <c r="R17457"/>
      <c r="S17457"/>
      <c r="T17457"/>
      <c r="U17457"/>
      <c r="V17457"/>
      <c r="W17457"/>
      <c r="X17457"/>
      <c r="Y17457"/>
      <c r="Z17457"/>
      <c r="AA17457"/>
      <c r="AB17457"/>
      <c r="AC17457"/>
    </row>
    <row r="17458" spans="2:29" s="14" customFormat="1" x14ac:dyDescent="0.25">
      <c r="B17458"/>
      <c r="C17458"/>
      <c r="D17458"/>
      <c r="E17458"/>
      <c r="F17458"/>
      <c r="G17458"/>
      <c r="H17458"/>
      <c r="I17458"/>
      <c r="J17458"/>
      <c r="K17458" s="91"/>
      <c r="L17458" s="91"/>
      <c r="M17458" s="91"/>
      <c r="R17458"/>
      <c r="S17458"/>
      <c r="T17458"/>
      <c r="U17458"/>
      <c r="V17458"/>
      <c r="W17458"/>
      <c r="X17458"/>
      <c r="Y17458"/>
      <c r="Z17458"/>
      <c r="AA17458"/>
      <c r="AB17458"/>
      <c r="AC17458"/>
    </row>
    <row r="17459" spans="2:29" s="14" customFormat="1" x14ac:dyDescent="0.25">
      <c r="B17459"/>
      <c r="C17459"/>
      <c r="D17459"/>
      <c r="E17459"/>
      <c r="F17459"/>
      <c r="G17459"/>
      <c r="H17459"/>
      <c r="I17459"/>
      <c r="J17459"/>
      <c r="K17459" s="91"/>
      <c r="L17459" s="91"/>
      <c r="M17459" s="91"/>
      <c r="R17459"/>
      <c r="S17459"/>
      <c r="T17459"/>
      <c r="U17459"/>
      <c r="V17459"/>
      <c r="W17459"/>
      <c r="X17459"/>
      <c r="Y17459"/>
      <c r="Z17459"/>
      <c r="AA17459"/>
      <c r="AB17459"/>
      <c r="AC17459"/>
    </row>
    <row r="17460" spans="2:29" s="14" customFormat="1" x14ac:dyDescent="0.25">
      <c r="B17460"/>
      <c r="C17460"/>
      <c r="D17460"/>
      <c r="E17460"/>
      <c r="F17460"/>
      <c r="G17460"/>
      <c r="H17460"/>
      <c r="I17460"/>
      <c r="J17460"/>
      <c r="K17460" s="91"/>
      <c r="L17460" s="91"/>
      <c r="M17460" s="91"/>
      <c r="R17460"/>
      <c r="S17460"/>
      <c r="T17460"/>
      <c r="U17460"/>
      <c r="V17460"/>
      <c r="W17460"/>
      <c r="X17460"/>
      <c r="Y17460"/>
      <c r="Z17460"/>
      <c r="AA17460"/>
      <c r="AB17460"/>
      <c r="AC17460"/>
    </row>
    <row r="17461" spans="2:29" s="14" customFormat="1" x14ac:dyDescent="0.25">
      <c r="B17461"/>
      <c r="C17461"/>
      <c r="D17461"/>
      <c r="E17461"/>
      <c r="F17461"/>
      <c r="G17461"/>
      <c r="H17461"/>
      <c r="I17461"/>
      <c r="J17461"/>
      <c r="K17461" s="91"/>
      <c r="L17461" s="91"/>
      <c r="M17461" s="91"/>
      <c r="R17461"/>
      <c r="S17461"/>
      <c r="T17461"/>
      <c r="U17461"/>
      <c r="V17461"/>
      <c r="W17461"/>
      <c r="X17461"/>
      <c r="Y17461"/>
      <c r="Z17461"/>
      <c r="AA17461"/>
      <c r="AB17461"/>
      <c r="AC17461"/>
    </row>
    <row r="17462" spans="2:29" s="14" customFormat="1" x14ac:dyDescent="0.25">
      <c r="B17462"/>
      <c r="C17462"/>
      <c r="D17462"/>
      <c r="E17462"/>
      <c r="F17462"/>
      <c r="G17462"/>
      <c r="H17462"/>
      <c r="I17462"/>
      <c r="J17462"/>
      <c r="K17462" s="91"/>
      <c r="L17462" s="91"/>
      <c r="M17462" s="91"/>
      <c r="R17462"/>
      <c r="S17462"/>
      <c r="T17462"/>
      <c r="U17462"/>
      <c r="V17462"/>
      <c r="W17462"/>
      <c r="X17462"/>
      <c r="Y17462"/>
      <c r="Z17462"/>
      <c r="AA17462"/>
      <c r="AB17462"/>
      <c r="AC17462"/>
    </row>
    <row r="17463" spans="2:29" s="14" customFormat="1" x14ac:dyDescent="0.25">
      <c r="B17463"/>
      <c r="C17463"/>
      <c r="D17463"/>
      <c r="E17463"/>
      <c r="F17463"/>
      <c r="G17463"/>
      <c r="H17463"/>
      <c r="I17463"/>
      <c r="J17463"/>
      <c r="K17463" s="91"/>
      <c r="L17463" s="91"/>
      <c r="M17463" s="91"/>
      <c r="R17463"/>
      <c r="S17463"/>
      <c r="T17463"/>
      <c r="U17463"/>
      <c r="V17463"/>
      <c r="W17463"/>
      <c r="X17463"/>
      <c r="Y17463"/>
      <c r="Z17463"/>
      <c r="AA17463"/>
      <c r="AB17463"/>
      <c r="AC17463"/>
    </row>
    <row r="17464" spans="2:29" s="14" customFormat="1" x14ac:dyDescent="0.25">
      <c r="B17464"/>
      <c r="C17464"/>
      <c r="D17464"/>
      <c r="E17464"/>
      <c r="F17464"/>
      <c r="G17464"/>
      <c r="H17464"/>
      <c r="I17464"/>
      <c r="J17464"/>
      <c r="K17464" s="91"/>
      <c r="L17464" s="91"/>
      <c r="M17464" s="91"/>
      <c r="R17464"/>
      <c r="S17464"/>
      <c r="T17464"/>
      <c r="U17464"/>
      <c r="V17464"/>
      <c r="W17464"/>
      <c r="X17464"/>
      <c r="Y17464"/>
      <c r="Z17464"/>
      <c r="AA17464"/>
      <c r="AB17464"/>
      <c r="AC17464"/>
    </row>
    <row r="17465" spans="2:29" s="14" customFormat="1" x14ac:dyDescent="0.25">
      <c r="B17465"/>
      <c r="C17465"/>
      <c r="D17465"/>
      <c r="E17465"/>
      <c r="F17465"/>
      <c r="G17465"/>
      <c r="H17465"/>
      <c r="I17465"/>
      <c r="J17465"/>
      <c r="K17465" s="91"/>
      <c r="L17465" s="91"/>
      <c r="M17465" s="91"/>
      <c r="R17465"/>
      <c r="S17465"/>
      <c r="T17465"/>
      <c r="U17465"/>
      <c r="V17465"/>
      <c r="W17465"/>
      <c r="X17465"/>
      <c r="Y17465"/>
      <c r="Z17465"/>
      <c r="AA17465"/>
      <c r="AB17465"/>
      <c r="AC17465"/>
    </row>
    <row r="17466" spans="2:29" s="14" customFormat="1" x14ac:dyDescent="0.25">
      <c r="B17466"/>
      <c r="C17466"/>
      <c r="D17466"/>
      <c r="E17466"/>
      <c r="F17466"/>
      <c r="G17466"/>
      <c r="H17466"/>
      <c r="I17466"/>
      <c r="J17466"/>
      <c r="K17466" s="91"/>
      <c r="L17466" s="91"/>
      <c r="M17466" s="91"/>
      <c r="R17466"/>
      <c r="S17466"/>
      <c r="T17466"/>
      <c r="U17466"/>
      <c r="V17466"/>
      <c r="W17466"/>
      <c r="X17466"/>
      <c r="Y17466"/>
      <c r="Z17466"/>
      <c r="AA17466"/>
      <c r="AB17466"/>
      <c r="AC17466"/>
    </row>
    <row r="17467" spans="2:29" s="14" customFormat="1" x14ac:dyDescent="0.25">
      <c r="B17467"/>
      <c r="C17467"/>
      <c r="D17467"/>
      <c r="E17467"/>
      <c r="F17467"/>
      <c r="G17467"/>
      <c r="H17467"/>
      <c r="I17467"/>
      <c r="J17467"/>
      <c r="K17467" s="91"/>
      <c r="L17467" s="91"/>
      <c r="M17467" s="91"/>
      <c r="R17467"/>
      <c r="S17467"/>
      <c r="T17467"/>
      <c r="U17467"/>
      <c r="V17467"/>
      <c r="W17467"/>
      <c r="X17467"/>
      <c r="Y17467"/>
      <c r="Z17467"/>
      <c r="AA17467"/>
      <c r="AB17467"/>
      <c r="AC17467"/>
    </row>
    <row r="17468" spans="2:29" s="14" customFormat="1" x14ac:dyDescent="0.25">
      <c r="B17468"/>
      <c r="C17468"/>
      <c r="D17468"/>
      <c r="E17468"/>
      <c r="F17468"/>
      <c r="G17468"/>
      <c r="H17468"/>
      <c r="I17468"/>
      <c r="J17468"/>
      <c r="K17468" s="91"/>
      <c r="L17468" s="91"/>
      <c r="M17468" s="91"/>
      <c r="R17468"/>
      <c r="S17468"/>
      <c r="T17468"/>
      <c r="U17468"/>
      <c r="V17468"/>
      <c r="W17468"/>
      <c r="X17468"/>
      <c r="Y17468"/>
      <c r="Z17468"/>
      <c r="AA17468"/>
      <c r="AB17468"/>
      <c r="AC17468"/>
    </row>
    <row r="17469" spans="2:29" s="14" customFormat="1" x14ac:dyDescent="0.25">
      <c r="B17469"/>
      <c r="C17469"/>
      <c r="D17469"/>
      <c r="E17469"/>
      <c r="F17469"/>
      <c r="G17469"/>
      <c r="H17469"/>
      <c r="I17469"/>
      <c r="J17469"/>
      <c r="K17469" s="91"/>
      <c r="L17469" s="91"/>
      <c r="M17469" s="91"/>
      <c r="R17469"/>
      <c r="S17469"/>
      <c r="T17469"/>
      <c r="U17469"/>
      <c r="V17469"/>
      <c r="W17469"/>
      <c r="X17469"/>
      <c r="Y17469"/>
      <c r="Z17469"/>
      <c r="AA17469"/>
      <c r="AB17469"/>
      <c r="AC17469"/>
    </row>
    <row r="17470" spans="2:29" s="14" customFormat="1" x14ac:dyDescent="0.25">
      <c r="B17470"/>
      <c r="C17470"/>
      <c r="D17470"/>
      <c r="E17470"/>
      <c r="F17470"/>
      <c r="G17470"/>
      <c r="H17470"/>
      <c r="I17470"/>
      <c r="J17470"/>
      <c r="K17470" s="91"/>
      <c r="L17470" s="91"/>
      <c r="M17470" s="91"/>
      <c r="R17470"/>
      <c r="S17470"/>
      <c r="T17470"/>
      <c r="U17470"/>
      <c r="V17470"/>
      <c r="W17470"/>
      <c r="X17470"/>
      <c r="Y17470"/>
      <c r="Z17470"/>
      <c r="AA17470"/>
      <c r="AB17470"/>
      <c r="AC17470"/>
    </row>
    <row r="17471" spans="2:29" s="14" customFormat="1" x14ac:dyDescent="0.25">
      <c r="B17471"/>
      <c r="C17471"/>
      <c r="D17471"/>
      <c r="E17471"/>
      <c r="F17471"/>
      <c r="G17471"/>
      <c r="H17471"/>
      <c r="I17471"/>
      <c r="J17471"/>
      <c r="K17471" s="91"/>
      <c r="L17471" s="91"/>
      <c r="M17471" s="91"/>
      <c r="R17471"/>
      <c r="S17471"/>
      <c r="T17471"/>
      <c r="U17471"/>
      <c r="V17471"/>
      <c r="W17471"/>
      <c r="X17471"/>
      <c r="Y17471"/>
      <c r="Z17471"/>
      <c r="AA17471"/>
      <c r="AB17471"/>
      <c r="AC17471"/>
    </row>
    <row r="17472" spans="2:29" s="14" customFormat="1" x14ac:dyDescent="0.25">
      <c r="B17472"/>
      <c r="C17472"/>
      <c r="D17472"/>
      <c r="E17472"/>
      <c r="F17472"/>
      <c r="G17472"/>
      <c r="H17472"/>
      <c r="I17472"/>
      <c r="J17472"/>
      <c r="K17472" s="91"/>
      <c r="L17472" s="91"/>
      <c r="M17472" s="91"/>
      <c r="R17472"/>
      <c r="S17472"/>
      <c r="T17472"/>
      <c r="U17472"/>
      <c r="V17472"/>
      <c r="W17472"/>
      <c r="X17472"/>
      <c r="Y17472"/>
      <c r="Z17472"/>
      <c r="AA17472"/>
      <c r="AB17472"/>
      <c r="AC17472"/>
    </row>
    <row r="17473" spans="2:29" s="14" customFormat="1" x14ac:dyDescent="0.25">
      <c r="B17473"/>
      <c r="C17473"/>
      <c r="D17473"/>
      <c r="E17473"/>
      <c r="F17473"/>
      <c r="G17473"/>
      <c r="H17473"/>
      <c r="I17473"/>
      <c r="J17473"/>
      <c r="K17473" s="91"/>
      <c r="L17473" s="91"/>
      <c r="M17473" s="91"/>
      <c r="R17473"/>
      <c r="S17473"/>
      <c r="T17473"/>
      <c r="U17473"/>
      <c r="V17473"/>
      <c r="W17473"/>
      <c r="X17473"/>
      <c r="Y17473"/>
      <c r="Z17473"/>
      <c r="AA17473"/>
      <c r="AB17473"/>
      <c r="AC17473"/>
    </row>
    <row r="17474" spans="2:29" s="14" customFormat="1" x14ac:dyDescent="0.25">
      <c r="B17474"/>
      <c r="C17474"/>
      <c r="D17474"/>
      <c r="E17474"/>
      <c r="F17474"/>
      <c r="G17474"/>
      <c r="H17474"/>
      <c r="I17474"/>
      <c r="J17474"/>
      <c r="K17474" s="91"/>
      <c r="L17474" s="91"/>
      <c r="M17474" s="91"/>
      <c r="R17474"/>
      <c r="S17474"/>
      <c r="T17474"/>
      <c r="U17474"/>
      <c r="V17474"/>
      <c r="W17474"/>
      <c r="X17474"/>
      <c r="Y17474"/>
      <c r="Z17474"/>
      <c r="AA17474"/>
      <c r="AB17474"/>
      <c r="AC17474"/>
    </row>
    <row r="17475" spans="2:29" s="14" customFormat="1" x14ac:dyDescent="0.25">
      <c r="B17475"/>
      <c r="C17475"/>
      <c r="D17475"/>
      <c r="E17475"/>
      <c r="F17475"/>
      <c r="G17475"/>
      <c r="H17475"/>
      <c r="I17475"/>
      <c r="J17475"/>
      <c r="K17475" s="91"/>
      <c r="L17475" s="91"/>
      <c r="M17475" s="91"/>
      <c r="R17475"/>
      <c r="S17475"/>
      <c r="T17475"/>
      <c r="U17475"/>
      <c r="V17475"/>
      <c r="W17475"/>
      <c r="X17475"/>
      <c r="Y17475"/>
      <c r="Z17475"/>
      <c r="AA17475"/>
      <c r="AB17475"/>
      <c r="AC17475"/>
    </row>
    <row r="17476" spans="2:29" s="14" customFormat="1" x14ac:dyDescent="0.25">
      <c r="B17476"/>
      <c r="C17476"/>
      <c r="D17476"/>
      <c r="E17476"/>
      <c r="F17476"/>
      <c r="G17476"/>
      <c r="H17476"/>
      <c r="I17476"/>
      <c r="J17476"/>
      <c r="K17476" s="91"/>
      <c r="L17476" s="91"/>
      <c r="M17476" s="91"/>
      <c r="R17476"/>
      <c r="S17476"/>
      <c r="T17476"/>
      <c r="U17476"/>
      <c r="V17476"/>
      <c r="W17476"/>
      <c r="X17476"/>
      <c r="Y17476"/>
      <c r="Z17476"/>
      <c r="AA17476"/>
      <c r="AB17476"/>
      <c r="AC17476"/>
    </row>
    <row r="17477" spans="2:29" s="14" customFormat="1" x14ac:dyDescent="0.25">
      <c r="B17477"/>
      <c r="C17477"/>
      <c r="D17477"/>
      <c r="E17477"/>
      <c r="F17477"/>
      <c r="G17477"/>
      <c r="H17477"/>
      <c r="I17477"/>
      <c r="J17477"/>
      <c r="K17477" s="91"/>
      <c r="L17477" s="91"/>
      <c r="M17477" s="91"/>
      <c r="R17477"/>
      <c r="S17477"/>
      <c r="T17477"/>
      <c r="U17477"/>
      <c r="V17477"/>
      <c r="W17477"/>
      <c r="X17477"/>
      <c r="Y17477"/>
      <c r="Z17477"/>
      <c r="AA17477"/>
      <c r="AB17477"/>
      <c r="AC17477"/>
    </row>
    <row r="17478" spans="2:29" s="14" customFormat="1" x14ac:dyDescent="0.25">
      <c r="B17478"/>
      <c r="C17478"/>
      <c r="D17478"/>
      <c r="E17478"/>
      <c r="F17478"/>
      <c r="G17478"/>
      <c r="H17478"/>
      <c r="I17478"/>
      <c r="J17478"/>
      <c r="K17478" s="91"/>
      <c r="L17478" s="91"/>
      <c r="M17478" s="91"/>
      <c r="R17478"/>
      <c r="S17478"/>
      <c r="T17478"/>
      <c r="U17478"/>
      <c r="V17478"/>
      <c r="W17478"/>
      <c r="X17478"/>
      <c r="Y17478"/>
      <c r="Z17478"/>
      <c r="AA17478"/>
      <c r="AB17478"/>
      <c r="AC17478"/>
    </row>
    <row r="17479" spans="2:29" s="14" customFormat="1" x14ac:dyDescent="0.25">
      <c r="B17479"/>
      <c r="C17479"/>
      <c r="D17479"/>
      <c r="E17479"/>
      <c r="F17479"/>
      <c r="G17479"/>
      <c r="H17479"/>
      <c r="I17479"/>
      <c r="J17479"/>
      <c r="K17479" s="91"/>
      <c r="L17479" s="91"/>
      <c r="M17479" s="91"/>
      <c r="R17479"/>
      <c r="S17479"/>
      <c r="T17479"/>
      <c r="U17479"/>
      <c r="V17479"/>
      <c r="W17479"/>
      <c r="X17479"/>
      <c r="Y17479"/>
      <c r="Z17479"/>
      <c r="AA17479"/>
      <c r="AB17479"/>
      <c r="AC17479"/>
    </row>
    <row r="17480" spans="2:29" s="14" customFormat="1" x14ac:dyDescent="0.25">
      <c r="B17480"/>
      <c r="C17480"/>
      <c r="D17480"/>
      <c r="E17480"/>
      <c r="F17480"/>
      <c r="G17480"/>
      <c r="H17480"/>
      <c r="I17480"/>
      <c r="J17480"/>
      <c r="K17480" s="91"/>
      <c r="L17480" s="91"/>
      <c r="M17480" s="91"/>
      <c r="R17480"/>
      <c r="S17480"/>
      <c r="T17480"/>
      <c r="U17480"/>
      <c r="V17480"/>
      <c r="W17480"/>
      <c r="X17480"/>
      <c r="Y17480"/>
      <c r="Z17480"/>
      <c r="AA17480"/>
      <c r="AB17480"/>
      <c r="AC17480"/>
    </row>
    <row r="17481" spans="2:29" s="14" customFormat="1" x14ac:dyDescent="0.25">
      <c r="B17481"/>
      <c r="C17481"/>
      <c r="D17481"/>
      <c r="E17481"/>
      <c r="F17481"/>
      <c r="G17481"/>
      <c r="H17481"/>
      <c r="I17481"/>
      <c r="J17481"/>
      <c r="K17481" s="91"/>
      <c r="L17481" s="91"/>
      <c r="M17481" s="91"/>
      <c r="R17481"/>
      <c r="S17481"/>
      <c r="T17481"/>
      <c r="U17481"/>
      <c r="V17481"/>
      <c r="W17481"/>
      <c r="X17481"/>
      <c r="Y17481"/>
      <c r="Z17481"/>
      <c r="AA17481"/>
      <c r="AB17481"/>
      <c r="AC17481"/>
    </row>
    <row r="17482" spans="2:29" s="14" customFormat="1" x14ac:dyDescent="0.25">
      <c r="B17482"/>
      <c r="C17482"/>
      <c r="D17482"/>
      <c r="E17482"/>
      <c r="F17482"/>
      <c r="G17482"/>
      <c r="H17482"/>
      <c r="I17482"/>
      <c r="J17482"/>
      <c r="K17482" s="91"/>
      <c r="L17482" s="91"/>
      <c r="M17482" s="91"/>
      <c r="R17482"/>
      <c r="S17482"/>
      <c r="T17482"/>
      <c r="U17482"/>
      <c r="V17482"/>
      <c r="W17482"/>
      <c r="X17482"/>
      <c r="Y17482"/>
      <c r="Z17482"/>
      <c r="AA17482"/>
      <c r="AB17482"/>
      <c r="AC17482"/>
    </row>
    <row r="17483" spans="2:29" s="14" customFormat="1" x14ac:dyDescent="0.25">
      <c r="B17483"/>
      <c r="C17483"/>
      <c r="D17483"/>
      <c r="E17483"/>
      <c r="F17483"/>
      <c r="G17483"/>
      <c r="H17483"/>
      <c r="I17483"/>
      <c r="J17483"/>
      <c r="K17483" s="91"/>
      <c r="L17483" s="91"/>
      <c r="M17483" s="91"/>
      <c r="R17483"/>
      <c r="S17483"/>
      <c r="T17483"/>
      <c r="U17483"/>
      <c r="V17483"/>
      <c r="W17483"/>
      <c r="X17483"/>
      <c r="Y17483"/>
      <c r="Z17483"/>
      <c r="AA17483"/>
      <c r="AB17483"/>
      <c r="AC17483"/>
    </row>
    <row r="17484" spans="2:29" s="14" customFormat="1" x14ac:dyDescent="0.25">
      <c r="B17484"/>
      <c r="C17484"/>
      <c r="D17484"/>
      <c r="E17484"/>
      <c r="F17484"/>
      <c r="G17484"/>
      <c r="H17484"/>
      <c r="I17484"/>
      <c r="J17484"/>
      <c r="K17484" s="91"/>
      <c r="L17484" s="91"/>
      <c r="M17484" s="91"/>
      <c r="R17484"/>
      <c r="S17484"/>
      <c r="T17484"/>
      <c r="U17484"/>
      <c r="V17484"/>
      <c r="W17484"/>
      <c r="X17484"/>
      <c r="Y17484"/>
      <c r="Z17484"/>
      <c r="AA17484"/>
      <c r="AB17484"/>
      <c r="AC17484"/>
    </row>
    <row r="17485" spans="2:29" s="14" customFormat="1" x14ac:dyDescent="0.25">
      <c r="B17485"/>
      <c r="C17485"/>
      <c r="D17485"/>
      <c r="E17485"/>
      <c r="F17485"/>
      <c r="G17485"/>
      <c r="H17485"/>
      <c r="I17485"/>
      <c r="J17485"/>
      <c r="K17485" s="91"/>
      <c r="L17485" s="91"/>
      <c r="M17485" s="91"/>
      <c r="R17485"/>
      <c r="S17485"/>
      <c r="T17485"/>
      <c r="U17485"/>
      <c r="V17485"/>
      <c r="W17485"/>
      <c r="X17485"/>
      <c r="Y17485"/>
      <c r="Z17485"/>
      <c r="AA17485"/>
      <c r="AB17485"/>
      <c r="AC17485"/>
    </row>
    <row r="17486" spans="2:29" s="14" customFormat="1" x14ac:dyDescent="0.25">
      <c r="B17486"/>
      <c r="C17486"/>
      <c r="D17486"/>
      <c r="E17486"/>
      <c r="F17486"/>
      <c r="G17486"/>
      <c r="H17486"/>
      <c r="I17486"/>
      <c r="J17486"/>
      <c r="K17486" s="91"/>
      <c r="L17486" s="91"/>
      <c r="M17486" s="91"/>
      <c r="R17486"/>
      <c r="S17486"/>
      <c r="T17486"/>
      <c r="U17486"/>
      <c r="V17486"/>
      <c r="W17486"/>
      <c r="X17486"/>
      <c r="Y17486"/>
      <c r="Z17486"/>
      <c r="AA17486"/>
      <c r="AB17486"/>
      <c r="AC17486"/>
    </row>
    <row r="17487" spans="2:29" s="14" customFormat="1" x14ac:dyDescent="0.25">
      <c r="B17487"/>
      <c r="C17487"/>
      <c r="D17487"/>
      <c r="E17487"/>
      <c r="F17487"/>
      <c r="G17487"/>
      <c r="H17487"/>
      <c r="I17487"/>
      <c r="J17487"/>
      <c r="K17487" s="91"/>
      <c r="L17487" s="91"/>
      <c r="M17487" s="91"/>
      <c r="R17487"/>
      <c r="S17487"/>
      <c r="T17487"/>
      <c r="U17487"/>
      <c r="V17487"/>
      <c r="W17487"/>
      <c r="X17487"/>
      <c r="Y17487"/>
      <c r="Z17487"/>
      <c r="AA17487"/>
      <c r="AB17487"/>
      <c r="AC17487"/>
    </row>
    <row r="17488" spans="2:29" s="14" customFormat="1" x14ac:dyDescent="0.25">
      <c r="B17488"/>
      <c r="C17488"/>
      <c r="D17488"/>
      <c r="E17488"/>
      <c r="F17488"/>
      <c r="G17488"/>
      <c r="H17488"/>
      <c r="I17488"/>
      <c r="J17488"/>
      <c r="K17488" s="91"/>
      <c r="L17488" s="91"/>
      <c r="M17488" s="91"/>
      <c r="R17488"/>
      <c r="S17488"/>
      <c r="T17488"/>
      <c r="U17488"/>
      <c r="V17488"/>
      <c r="W17488"/>
      <c r="X17488"/>
      <c r="Y17488"/>
      <c r="Z17488"/>
      <c r="AA17488"/>
      <c r="AB17488"/>
      <c r="AC17488"/>
    </row>
    <row r="17489" spans="2:29" s="14" customFormat="1" x14ac:dyDescent="0.25">
      <c r="B17489"/>
      <c r="C17489"/>
      <c r="D17489"/>
      <c r="E17489"/>
      <c r="F17489"/>
      <c r="G17489"/>
      <c r="H17489"/>
      <c r="I17489"/>
      <c r="J17489"/>
      <c r="K17489" s="91"/>
      <c r="L17489" s="91"/>
      <c r="M17489" s="91"/>
      <c r="R17489"/>
      <c r="S17489"/>
      <c r="T17489"/>
      <c r="U17489"/>
      <c r="V17489"/>
      <c r="W17489"/>
      <c r="X17489"/>
      <c r="Y17489"/>
      <c r="Z17489"/>
      <c r="AA17489"/>
      <c r="AB17489"/>
      <c r="AC17489"/>
    </row>
    <row r="17490" spans="2:29" s="14" customFormat="1" x14ac:dyDescent="0.25">
      <c r="B17490"/>
      <c r="C17490"/>
      <c r="D17490"/>
      <c r="E17490"/>
      <c r="F17490"/>
      <c r="G17490"/>
      <c r="H17490"/>
      <c r="I17490"/>
      <c r="J17490"/>
      <c r="K17490" s="91"/>
      <c r="L17490" s="91"/>
      <c r="M17490" s="91"/>
      <c r="R17490"/>
      <c r="S17490"/>
      <c r="T17490"/>
      <c r="U17490"/>
      <c r="V17490"/>
      <c r="W17490"/>
      <c r="X17490"/>
      <c r="Y17490"/>
      <c r="Z17490"/>
      <c r="AA17490"/>
      <c r="AB17490"/>
      <c r="AC17490"/>
    </row>
    <row r="17491" spans="2:29" s="14" customFormat="1" x14ac:dyDescent="0.25">
      <c r="B17491"/>
      <c r="C17491"/>
      <c r="D17491"/>
      <c r="E17491"/>
      <c r="F17491"/>
      <c r="G17491"/>
      <c r="H17491"/>
      <c r="I17491"/>
      <c r="J17491"/>
      <c r="K17491" s="91"/>
      <c r="L17491" s="91"/>
      <c r="M17491" s="91"/>
      <c r="R17491"/>
      <c r="S17491"/>
      <c r="T17491"/>
      <c r="U17491"/>
      <c r="V17491"/>
      <c r="W17491"/>
      <c r="X17491"/>
      <c r="Y17491"/>
      <c r="Z17491"/>
      <c r="AA17491"/>
      <c r="AB17491"/>
      <c r="AC17491"/>
    </row>
    <row r="17492" spans="2:29" s="14" customFormat="1" x14ac:dyDescent="0.25">
      <c r="B17492"/>
      <c r="C17492"/>
      <c r="D17492"/>
      <c r="E17492"/>
      <c r="F17492"/>
      <c r="G17492"/>
      <c r="H17492"/>
      <c r="I17492"/>
      <c r="J17492"/>
      <c r="K17492" s="91"/>
      <c r="L17492" s="91"/>
      <c r="M17492" s="91"/>
      <c r="R17492"/>
      <c r="S17492"/>
      <c r="T17492"/>
      <c r="U17492"/>
      <c r="V17492"/>
      <c r="W17492"/>
      <c r="X17492"/>
      <c r="Y17492"/>
      <c r="Z17492"/>
      <c r="AA17492"/>
      <c r="AB17492"/>
      <c r="AC17492"/>
    </row>
    <row r="17493" spans="2:29" s="14" customFormat="1" x14ac:dyDescent="0.25">
      <c r="B17493"/>
      <c r="C17493"/>
      <c r="D17493"/>
      <c r="E17493"/>
      <c r="F17493"/>
      <c r="G17493"/>
      <c r="H17493"/>
      <c r="I17493"/>
      <c r="J17493"/>
      <c r="K17493" s="91"/>
      <c r="L17493" s="91"/>
      <c r="M17493" s="91"/>
      <c r="R17493"/>
      <c r="S17493"/>
      <c r="T17493"/>
      <c r="U17493"/>
      <c r="V17493"/>
      <c r="W17493"/>
      <c r="X17493"/>
      <c r="Y17493"/>
      <c r="Z17493"/>
      <c r="AA17493"/>
      <c r="AB17493"/>
      <c r="AC17493"/>
    </row>
    <row r="17494" spans="2:29" s="14" customFormat="1" x14ac:dyDescent="0.25">
      <c r="B17494"/>
      <c r="C17494"/>
      <c r="D17494"/>
      <c r="E17494"/>
      <c r="F17494"/>
      <c r="G17494"/>
      <c r="H17494"/>
      <c r="I17494"/>
      <c r="J17494"/>
      <c r="K17494" s="91"/>
      <c r="L17494" s="91"/>
      <c r="M17494" s="91"/>
      <c r="R17494"/>
      <c r="S17494"/>
      <c r="T17494"/>
      <c r="U17494"/>
      <c r="V17494"/>
      <c r="W17494"/>
      <c r="X17494"/>
      <c r="Y17494"/>
      <c r="Z17494"/>
      <c r="AA17494"/>
      <c r="AB17494"/>
      <c r="AC17494"/>
    </row>
    <row r="17495" spans="2:29" s="14" customFormat="1" x14ac:dyDescent="0.25">
      <c r="B17495"/>
      <c r="C17495"/>
      <c r="D17495"/>
      <c r="E17495"/>
      <c r="F17495"/>
      <c r="G17495"/>
      <c r="H17495"/>
      <c r="I17495"/>
      <c r="J17495"/>
      <c r="K17495" s="91"/>
      <c r="L17495" s="91"/>
      <c r="M17495" s="91"/>
      <c r="R17495"/>
      <c r="S17495"/>
      <c r="T17495"/>
      <c r="U17495"/>
      <c r="V17495"/>
      <c r="W17495"/>
      <c r="X17495"/>
      <c r="Y17495"/>
      <c r="Z17495"/>
      <c r="AA17495"/>
      <c r="AB17495"/>
      <c r="AC17495"/>
    </row>
    <row r="17496" spans="2:29" s="14" customFormat="1" x14ac:dyDescent="0.25">
      <c r="B17496"/>
      <c r="C17496"/>
      <c r="D17496"/>
      <c r="E17496"/>
      <c r="F17496"/>
      <c r="G17496"/>
      <c r="H17496"/>
      <c r="I17496"/>
      <c r="J17496"/>
      <c r="K17496" s="91"/>
      <c r="L17496" s="91"/>
      <c r="M17496" s="91"/>
      <c r="R17496"/>
      <c r="S17496"/>
      <c r="T17496"/>
      <c r="U17496"/>
      <c r="V17496"/>
      <c r="W17496"/>
      <c r="X17496"/>
      <c r="Y17496"/>
      <c r="Z17496"/>
      <c r="AA17496"/>
      <c r="AB17496"/>
      <c r="AC17496"/>
    </row>
    <row r="17497" spans="2:29" s="14" customFormat="1" x14ac:dyDescent="0.25">
      <c r="B17497"/>
      <c r="C17497"/>
      <c r="D17497"/>
      <c r="E17497"/>
      <c r="F17497"/>
      <c r="G17497"/>
      <c r="H17497"/>
      <c r="I17497"/>
      <c r="J17497"/>
      <c r="K17497" s="91"/>
      <c r="L17497" s="91"/>
      <c r="M17497" s="91"/>
      <c r="R17497"/>
      <c r="S17497"/>
      <c r="T17497"/>
      <c r="U17497"/>
      <c r="V17497"/>
      <c r="W17497"/>
      <c r="X17497"/>
      <c r="Y17497"/>
      <c r="Z17497"/>
      <c r="AA17497"/>
      <c r="AB17497"/>
      <c r="AC17497"/>
    </row>
    <row r="17498" spans="2:29" s="14" customFormat="1" x14ac:dyDescent="0.25">
      <c r="B17498"/>
      <c r="C17498"/>
      <c r="D17498"/>
      <c r="E17498"/>
      <c r="F17498"/>
      <c r="G17498"/>
      <c r="H17498"/>
      <c r="I17498"/>
      <c r="J17498"/>
      <c r="K17498" s="91"/>
      <c r="L17498" s="91"/>
      <c r="M17498" s="91"/>
      <c r="R17498"/>
      <c r="S17498"/>
      <c r="T17498"/>
      <c r="U17498"/>
      <c r="V17498"/>
      <c r="W17498"/>
      <c r="X17498"/>
      <c r="Y17498"/>
      <c r="Z17498"/>
      <c r="AA17498"/>
      <c r="AB17498"/>
      <c r="AC17498"/>
    </row>
    <row r="17499" spans="2:29" s="14" customFormat="1" x14ac:dyDescent="0.25">
      <c r="B17499"/>
      <c r="C17499"/>
      <c r="D17499"/>
      <c r="E17499"/>
      <c r="F17499"/>
      <c r="G17499"/>
      <c r="H17499"/>
      <c r="I17499"/>
      <c r="J17499"/>
      <c r="K17499" s="91"/>
      <c r="L17499" s="91"/>
      <c r="M17499" s="91"/>
      <c r="R17499"/>
      <c r="S17499"/>
      <c r="T17499"/>
      <c r="U17499"/>
      <c r="V17499"/>
      <c r="W17499"/>
      <c r="X17499"/>
      <c r="Y17499"/>
      <c r="Z17499"/>
      <c r="AA17499"/>
      <c r="AB17499"/>
      <c r="AC17499"/>
    </row>
    <row r="17500" spans="2:29" s="14" customFormat="1" x14ac:dyDescent="0.25">
      <c r="B17500"/>
      <c r="C17500"/>
      <c r="D17500"/>
      <c r="E17500"/>
      <c r="F17500"/>
      <c r="G17500"/>
      <c r="H17500"/>
      <c r="I17500"/>
      <c r="J17500"/>
      <c r="K17500" s="91"/>
      <c r="L17500" s="91"/>
      <c r="M17500" s="91"/>
      <c r="R17500"/>
      <c r="S17500"/>
      <c r="T17500"/>
      <c r="U17500"/>
      <c r="V17500"/>
      <c r="W17500"/>
      <c r="X17500"/>
      <c r="Y17500"/>
      <c r="Z17500"/>
      <c r="AA17500"/>
      <c r="AB17500"/>
      <c r="AC17500"/>
    </row>
    <row r="17501" spans="2:29" s="14" customFormat="1" x14ac:dyDescent="0.25">
      <c r="B17501"/>
      <c r="C17501"/>
      <c r="D17501"/>
      <c r="E17501"/>
      <c r="F17501"/>
      <c r="G17501"/>
      <c r="H17501"/>
      <c r="I17501"/>
      <c r="J17501"/>
      <c r="K17501" s="91"/>
      <c r="L17501" s="91"/>
      <c r="M17501" s="91"/>
      <c r="R17501"/>
      <c r="S17501"/>
      <c r="T17501"/>
      <c r="U17501"/>
      <c r="V17501"/>
      <c r="W17501"/>
      <c r="X17501"/>
      <c r="Y17501"/>
      <c r="Z17501"/>
      <c r="AA17501"/>
      <c r="AB17501"/>
      <c r="AC17501"/>
    </row>
    <row r="17502" spans="2:29" s="14" customFormat="1" x14ac:dyDescent="0.25">
      <c r="B17502"/>
      <c r="C17502"/>
      <c r="D17502"/>
      <c r="E17502"/>
      <c r="F17502"/>
      <c r="G17502"/>
      <c r="H17502"/>
      <c r="I17502"/>
      <c r="J17502"/>
      <c r="K17502" s="91"/>
      <c r="L17502" s="91"/>
      <c r="M17502" s="91"/>
      <c r="R17502"/>
      <c r="S17502"/>
      <c r="T17502"/>
      <c r="U17502"/>
      <c r="V17502"/>
      <c r="W17502"/>
      <c r="X17502"/>
      <c r="Y17502"/>
      <c r="Z17502"/>
      <c r="AA17502"/>
      <c r="AB17502"/>
      <c r="AC17502"/>
    </row>
    <row r="17503" spans="2:29" s="14" customFormat="1" x14ac:dyDescent="0.25">
      <c r="B17503"/>
      <c r="C17503"/>
      <c r="D17503"/>
      <c r="E17503"/>
      <c r="F17503"/>
      <c r="G17503"/>
      <c r="H17503"/>
      <c r="I17503"/>
      <c r="J17503"/>
      <c r="K17503" s="91"/>
      <c r="L17503" s="91"/>
      <c r="M17503" s="91"/>
      <c r="R17503"/>
      <c r="S17503"/>
      <c r="T17503"/>
      <c r="U17503"/>
      <c r="V17503"/>
      <c r="W17503"/>
      <c r="X17503"/>
      <c r="Y17503"/>
      <c r="Z17503"/>
      <c r="AA17503"/>
      <c r="AB17503"/>
      <c r="AC17503"/>
    </row>
    <row r="17504" spans="2:29" s="14" customFormat="1" x14ac:dyDescent="0.25">
      <c r="B17504"/>
      <c r="C17504"/>
      <c r="D17504"/>
      <c r="E17504"/>
      <c r="F17504"/>
      <c r="G17504"/>
      <c r="H17504"/>
      <c r="I17504"/>
      <c r="J17504"/>
      <c r="K17504" s="91"/>
      <c r="L17504" s="91"/>
      <c r="M17504" s="91"/>
      <c r="R17504"/>
      <c r="S17504"/>
      <c r="T17504"/>
      <c r="U17504"/>
      <c r="V17504"/>
      <c r="W17504"/>
      <c r="X17504"/>
      <c r="Y17504"/>
      <c r="Z17504"/>
      <c r="AA17504"/>
      <c r="AB17504"/>
      <c r="AC17504"/>
    </row>
    <row r="17505" spans="2:29" s="14" customFormat="1" x14ac:dyDescent="0.25">
      <c r="B17505"/>
      <c r="C17505"/>
      <c r="D17505"/>
      <c r="E17505"/>
      <c r="F17505"/>
      <c r="G17505"/>
      <c r="H17505"/>
      <c r="I17505"/>
      <c r="J17505"/>
      <c r="K17505" s="91"/>
      <c r="L17505" s="91"/>
      <c r="M17505" s="91"/>
      <c r="R17505"/>
      <c r="S17505"/>
      <c r="T17505"/>
      <c r="U17505"/>
      <c r="V17505"/>
      <c r="W17505"/>
      <c r="X17505"/>
      <c r="Y17505"/>
      <c r="Z17505"/>
      <c r="AA17505"/>
      <c r="AB17505"/>
      <c r="AC17505"/>
    </row>
    <row r="17506" spans="2:29" s="14" customFormat="1" x14ac:dyDescent="0.25">
      <c r="B17506"/>
      <c r="C17506"/>
      <c r="D17506"/>
      <c r="E17506"/>
      <c r="F17506"/>
      <c r="G17506"/>
      <c r="H17506"/>
      <c r="I17506"/>
      <c r="J17506"/>
      <c r="K17506" s="91"/>
      <c r="L17506" s="91"/>
      <c r="M17506" s="91"/>
      <c r="R17506"/>
      <c r="S17506"/>
      <c r="T17506"/>
      <c r="U17506"/>
      <c r="V17506"/>
      <c r="W17506"/>
      <c r="X17506"/>
      <c r="Y17506"/>
      <c r="Z17506"/>
      <c r="AA17506"/>
      <c r="AB17506"/>
      <c r="AC17506"/>
    </row>
    <row r="17507" spans="2:29" s="14" customFormat="1" x14ac:dyDescent="0.25">
      <c r="B17507"/>
      <c r="C17507"/>
      <c r="D17507"/>
      <c r="E17507"/>
      <c r="F17507"/>
      <c r="G17507"/>
      <c r="H17507"/>
      <c r="I17507"/>
      <c r="J17507"/>
      <c r="K17507" s="91"/>
      <c r="L17507" s="91"/>
      <c r="M17507" s="91"/>
      <c r="R17507"/>
      <c r="S17507"/>
      <c r="T17507"/>
      <c r="U17507"/>
      <c r="V17507"/>
      <c r="W17507"/>
      <c r="X17507"/>
      <c r="Y17507"/>
      <c r="Z17507"/>
      <c r="AA17507"/>
      <c r="AB17507"/>
      <c r="AC17507"/>
    </row>
    <row r="17508" spans="2:29" s="14" customFormat="1" x14ac:dyDescent="0.25">
      <c r="B17508"/>
      <c r="C17508"/>
      <c r="D17508"/>
      <c r="E17508"/>
      <c r="F17508"/>
      <c r="G17508"/>
      <c r="H17508"/>
      <c r="I17508"/>
      <c r="J17508"/>
      <c r="K17508" s="91"/>
      <c r="L17508" s="91"/>
      <c r="M17508" s="91"/>
      <c r="R17508"/>
      <c r="S17508"/>
      <c r="T17508"/>
      <c r="U17508"/>
      <c r="V17508"/>
      <c r="W17508"/>
      <c r="X17508"/>
      <c r="Y17508"/>
      <c r="Z17508"/>
      <c r="AA17508"/>
      <c r="AB17508"/>
      <c r="AC17508"/>
    </row>
    <row r="17509" spans="2:29" s="14" customFormat="1" x14ac:dyDescent="0.25">
      <c r="B17509"/>
      <c r="C17509"/>
      <c r="D17509"/>
      <c r="E17509"/>
      <c r="F17509"/>
      <c r="G17509"/>
      <c r="H17509"/>
      <c r="I17509"/>
      <c r="J17509"/>
      <c r="K17509" s="91"/>
      <c r="L17509" s="91"/>
      <c r="M17509" s="91"/>
      <c r="R17509"/>
      <c r="S17509"/>
      <c r="T17509"/>
      <c r="U17509"/>
      <c r="V17509"/>
      <c r="W17509"/>
      <c r="X17509"/>
      <c r="Y17509"/>
      <c r="Z17509"/>
      <c r="AA17509"/>
      <c r="AB17509"/>
      <c r="AC17509"/>
    </row>
    <row r="17510" spans="2:29" s="14" customFormat="1" x14ac:dyDescent="0.25">
      <c r="B17510"/>
      <c r="C17510"/>
      <c r="D17510"/>
      <c r="E17510"/>
      <c r="F17510"/>
      <c r="G17510"/>
      <c r="H17510"/>
      <c r="I17510"/>
      <c r="J17510"/>
      <c r="K17510" s="91"/>
      <c r="L17510" s="91"/>
      <c r="M17510" s="91"/>
      <c r="R17510"/>
      <c r="S17510"/>
      <c r="T17510"/>
      <c r="U17510"/>
      <c r="V17510"/>
      <c r="W17510"/>
      <c r="X17510"/>
      <c r="Y17510"/>
      <c r="Z17510"/>
      <c r="AA17510"/>
      <c r="AB17510"/>
      <c r="AC17510"/>
    </row>
    <row r="17511" spans="2:29" s="14" customFormat="1" x14ac:dyDescent="0.25">
      <c r="B17511"/>
      <c r="C17511"/>
      <c r="D17511"/>
      <c r="E17511"/>
      <c r="F17511"/>
      <c r="G17511"/>
      <c r="H17511"/>
      <c r="I17511"/>
      <c r="J17511"/>
      <c r="K17511" s="91"/>
      <c r="L17511" s="91"/>
      <c r="M17511" s="91"/>
      <c r="R17511"/>
      <c r="S17511"/>
      <c r="T17511"/>
      <c r="U17511"/>
      <c r="V17511"/>
      <c r="W17511"/>
      <c r="X17511"/>
      <c r="Y17511"/>
      <c r="Z17511"/>
      <c r="AA17511"/>
      <c r="AB17511"/>
      <c r="AC17511"/>
    </row>
    <row r="17512" spans="2:29" s="14" customFormat="1" x14ac:dyDescent="0.25">
      <c r="B17512"/>
      <c r="C17512"/>
      <c r="D17512"/>
      <c r="E17512"/>
      <c r="F17512"/>
      <c r="G17512"/>
      <c r="H17512"/>
      <c r="I17512"/>
      <c r="J17512"/>
      <c r="K17512" s="91"/>
      <c r="L17512" s="91"/>
      <c r="M17512" s="91"/>
      <c r="R17512"/>
      <c r="S17512"/>
      <c r="T17512"/>
      <c r="U17512"/>
      <c r="V17512"/>
      <c r="W17512"/>
      <c r="X17512"/>
      <c r="Y17512"/>
      <c r="Z17512"/>
      <c r="AA17512"/>
      <c r="AB17512"/>
      <c r="AC17512"/>
    </row>
    <row r="17513" spans="2:29" s="14" customFormat="1" x14ac:dyDescent="0.25">
      <c r="B17513"/>
      <c r="C17513"/>
      <c r="D17513"/>
      <c r="E17513"/>
      <c r="F17513"/>
      <c r="G17513"/>
      <c r="H17513"/>
      <c r="I17513"/>
      <c r="J17513"/>
      <c r="K17513" s="91"/>
      <c r="L17513" s="91"/>
      <c r="M17513" s="91"/>
      <c r="R17513"/>
      <c r="S17513"/>
      <c r="T17513"/>
      <c r="U17513"/>
      <c r="V17513"/>
      <c r="W17513"/>
      <c r="X17513"/>
      <c r="Y17513"/>
      <c r="Z17513"/>
      <c r="AA17513"/>
      <c r="AB17513"/>
      <c r="AC17513"/>
    </row>
    <row r="17514" spans="2:29" s="14" customFormat="1" x14ac:dyDescent="0.25">
      <c r="B17514"/>
      <c r="C17514"/>
      <c r="D17514"/>
      <c r="E17514"/>
      <c r="F17514"/>
      <c r="G17514"/>
      <c r="H17514"/>
      <c r="I17514"/>
      <c r="J17514"/>
      <c r="K17514" s="91"/>
      <c r="L17514" s="91"/>
      <c r="M17514" s="91"/>
      <c r="R17514"/>
      <c r="S17514"/>
      <c r="T17514"/>
      <c r="U17514"/>
      <c r="V17514"/>
      <c r="W17514"/>
      <c r="X17514"/>
      <c r="Y17514"/>
      <c r="Z17514"/>
      <c r="AA17514"/>
      <c r="AB17514"/>
      <c r="AC17514"/>
    </row>
    <row r="17515" spans="2:29" s="14" customFormat="1" x14ac:dyDescent="0.25">
      <c r="B17515"/>
      <c r="C17515"/>
      <c r="D17515"/>
      <c r="E17515"/>
      <c r="F17515"/>
      <c r="G17515"/>
      <c r="H17515"/>
      <c r="I17515"/>
      <c r="J17515"/>
      <c r="K17515" s="91"/>
      <c r="L17515" s="91"/>
      <c r="M17515" s="91"/>
      <c r="R17515"/>
      <c r="S17515"/>
      <c r="T17515"/>
      <c r="U17515"/>
      <c r="V17515"/>
      <c r="W17515"/>
      <c r="X17515"/>
      <c r="Y17515"/>
      <c r="Z17515"/>
      <c r="AA17515"/>
      <c r="AB17515"/>
      <c r="AC17515"/>
    </row>
    <row r="17516" spans="2:29" s="14" customFormat="1" x14ac:dyDescent="0.25">
      <c r="B17516"/>
      <c r="C17516"/>
      <c r="D17516"/>
      <c r="E17516"/>
      <c r="F17516"/>
      <c r="G17516"/>
      <c r="H17516"/>
      <c r="I17516"/>
      <c r="J17516"/>
      <c r="K17516" s="91"/>
      <c r="L17516" s="91"/>
      <c r="M17516" s="91"/>
      <c r="R17516"/>
      <c r="S17516"/>
      <c r="T17516"/>
      <c r="U17516"/>
      <c r="V17516"/>
      <c r="W17516"/>
      <c r="X17516"/>
      <c r="Y17516"/>
      <c r="Z17516"/>
      <c r="AA17516"/>
      <c r="AB17516"/>
      <c r="AC17516"/>
    </row>
    <row r="17517" spans="2:29" s="14" customFormat="1" x14ac:dyDescent="0.25">
      <c r="B17517"/>
      <c r="C17517"/>
      <c r="D17517"/>
      <c r="E17517"/>
      <c r="F17517"/>
      <c r="G17517"/>
      <c r="H17517"/>
      <c r="I17517"/>
      <c r="J17517"/>
      <c r="K17517" s="91"/>
      <c r="L17517" s="91"/>
      <c r="M17517" s="91"/>
      <c r="R17517"/>
      <c r="S17517"/>
      <c r="T17517"/>
      <c r="U17517"/>
      <c r="V17517"/>
      <c r="W17517"/>
      <c r="X17517"/>
      <c r="Y17517"/>
      <c r="Z17517"/>
      <c r="AA17517"/>
      <c r="AB17517"/>
      <c r="AC17517"/>
    </row>
    <row r="17518" spans="2:29" s="14" customFormat="1" x14ac:dyDescent="0.25">
      <c r="B17518"/>
      <c r="C17518"/>
      <c r="D17518"/>
      <c r="E17518"/>
      <c r="F17518"/>
      <c r="G17518"/>
      <c r="H17518"/>
      <c r="I17518"/>
      <c r="J17518"/>
      <c r="K17518" s="91"/>
      <c r="L17518" s="91"/>
      <c r="M17518" s="91"/>
      <c r="R17518"/>
      <c r="S17518"/>
      <c r="T17518"/>
      <c r="U17518"/>
      <c r="V17518"/>
      <c r="W17518"/>
      <c r="X17518"/>
      <c r="Y17518"/>
      <c r="Z17518"/>
      <c r="AA17518"/>
      <c r="AB17518"/>
      <c r="AC17518"/>
    </row>
    <row r="17519" spans="2:29" s="14" customFormat="1" x14ac:dyDescent="0.25">
      <c r="B17519"/>
      <c r="C17519"/>
      <c r="D17519"/>
      <c r="E17519"/>
      <c r="F17519"/>
      <c r="G17519"/>
      <c r="H17519"/>
      <c r="I17519"/>
      <c r="J17519"/>
      <c r="K17519" s="91"/>
      <c r="L17519" s="91"/>
      <c r="M17519" s="91"/>
      <c r="R17519"/>
      <c r="S17519"/>
      <c r="T17519"/>
      <c r="U17519"/>
      <c r="V17519"/>
      <c r="W17519"/>
      <c r="X17519"/>
      <c r="Y17519"/>
      <c r="Z17519"/>
      <c r="AA17519"/>
      <c r="AB17519"/>
      <c r="AC17519"/>
    </row>
    <row r="17520" spans="2:29" s="14" customFormat="1" x14ac:dyDescent="0.25">
      <c r="B17520"/>
      <c r="C17520"/>
      <c r="D17520"/>
      <c r="E17520"/>
      <c r="F17520"/>
      <c r="G17520"/>
      <c r="H17520"/>
      <c r="I17520"/>
      <c r="J17520"/>
      <c r="K17520" s="91"/>
      <c r="L17520" s="91"/>
      <c r="M17520" s="91"/>
      <c r="R17520"/>
      <c r="S17520"/>
      <c r="T17520"/>
      <c r="U17520"/>
      <c r="V17520"/>
      <c r="W17520"/>
      <c r="X17520"/>
      <c r="Y17520"/>
      <c r="Z17520"/>
      <c r="AA17520"/>
      <c r="AB17520"/>
      <c r="AC17520"/>
    </row>
    <row r="17521" spans="2:29" s="14" customFormat="1" x14ac:dyDescent="0.25">
      <c r="B17521"/>
      <c r="C17521"/>
      <c r="D17521"/>
      <c r="E17521"/>
      <c r="F17521"/>
      <c r="G17521"/>
      <c r="H17521"/>
      <c r="I17521"/>
      <c r="J17521"/>
      <c r="K17521" s="91"/>
      <c r="L17521" s="91"/>
      <c r="M17521" s="91"/>
      <c r="R17521"/>
      <c r="S17521"/>
      <c r="T17521"/>
      <c r="U17521"/>
      <c r="V17521"/>
      <c r="W17521"/>
      <c r="X17521"/>
      <c r="Y17521"/>
      <c r="Z17521"/>
      <c r="AA17521"/>
      <c r="AB17521"/>
      <c r="AC17521"/>
    </row>
    <row r="17522" spans="2:29" s="14" customFormat="1" x14ac:dyDescent="0.25">
      <c r="B17522"/>
      <c r="C17522"/>
      <c r="D17522"/>
      <c r="E17522"/>
      <c r="F17522"/>
      <c r="G17522"/>
      <c r="H17522"/>
      <c r="I17522"/>
      <c r="J17522"/>
      <c r="K17522" s="91"/>
      <c r="L17522" s="91"/>
      <c r="M17522" s="91"/>
      <c r="R17522"/>
      <c r="S17522"/>
      <c r="T17522"/>
      <c r="U17522"/>
      <c r="V17522"/>
      <c r="W17522"/>
      <c r="X17522"/>
      <c r="Y17522"/>
      <c r="Z17522"/>
      <c r="AA17522"/>
      <c r="AB17522"/>
      <c r="AC17522"/>
    </row>
    <row r="17523" spans="2:29" s="14" customFormat="1" x14ac:dyDescent="0.25">
      <c r="B17523"/>
      <c r="C17523"/>
      <c r="D17523"/>
      <c r="E17523"/>
      <c r="F17523"/>
      <c r="G17523"/>
      <c r="H17523"/>
      <c r="I17523"/>
      <c r="J17523"/>
      <c r="K17523" s="91"/>
      <c r="L17523" s="91"/>
      <c r="M17523" s="91"/>
      <c r="R17523"/>
      <c r="S17523"/>
      <c r="T17523"/>
      <c r="U17523"/>
      <c r="V17523"/>
      <c r="W17523"/>
      <c r="X17523"/>
      <c r="Y17523"/>
      <c r="Z17523"/>
      <c r="AA17523"/>
      <c r="AB17523"/>
      <c r="AC17523"/>
    </row>
    <row r="17524" spans="2:29" s="14" customFormat="1" x14ac:dyDescent="0.25">
      <c r="B17524"/>
      <c r="C17524"/>
      <c r="D17524"/>
      <c r="E17524"/>
      <c r="F17524"/>
      <c r="G17524"/>
      <c r="H17524"/>
      <c r="I17524"/>
      <c r="J17524"/>
      <c r="K17524" s="91"/>
      <c r="L17524" s="91"/>
      <c r="M17524" s="91"/>
      <c r="R17524"/>
      <c r="S17524"/>
      <c r="T17524"/>
      <c r="U17524"/>
      <c r="V17524"/>
      <c r="W17524"/>
      <c r="X17524"/>
      <c r="Y17524"/>
      <c r="Z17524"/>
      <c r="AA17524"/>
      <c r="AB17524"/>
      <c r="AC17524"/>
    </row>
    <row r="17525" spans="2:29" s="14" customFormat="1" x14ac:dyDescent="0.25">
      <c r="B17525"/>
      <c r="C17525"/>
      <c r="D17525"/>
      <c r="E17525"/>
      <c r="F17525"/>
      <c r="G17525"/>
      <c r="H17525"/>
      <c r="I17525"/>
      <c r="J17525"/>
      <c r="K17525" s="91"/>
      <c r="L17525" s="91"/>
      <c r="M17525" s="91"/>
      <c r="R17525"/>
      <c r="S17525"/>
      <c r="T17525"/>
      <c r="U17525"/>
      <c r="V17525"/>
      <c r="W17525"/>
      <c r="X17525"/>
      <c r="Y17525"/>
      <c r="Z17525"/>
      <c r="AA17525"/>
      <c r="AB17525"/>
      <c r="AC17525"/>
    </row>
    <row r="17526" spans="2:29" s="14" customFormat="1" x14ac:dyDescent="0.25">
      <c r="B17526"/>
      <c r="C17526"/>
      <c r="D17526"/>
      <c r="E17526"/>
      <c r="F17526"/>
      <c r="G17526"/>
      <c r="H17526"/>
      <c r="I17526"/>
      <c r="J17526"/>
      <c r="K17526" s="91"/>
      <c r="L17526" s="91"/>
      <c r="M17526" s="91"/>
      <c r="R17526"/>
      <c r="S17526"/>
      <c r="T17526"/>
      <c r="U17526"/>
      <c r="V17526"/>
      <c r="W17526"/>
      <c r="X17526"/>
      <c r="Y17526"/>
      <c r="Z17526"/>
      <c r="AA17526"/>
      <c r="AB17526"/>
      <c r="AC17526"/>
    </row>
    <row r="17527" spans="2:29" s="14" customFormat="1" x14ac:dyDescent="0.25">
      <c r="B17527"/>
      <c r="C17527"/>
      <c r="D17527"/>
      <c r="E17527"/>
      <c r="F17527"/>
      <c r="G17527"/>
      <c r="H17527"/>
      <c r="I17527"/>
      <c r="J17527"/>
      <c r="K17527" s="91"/>
      <c r="L17527" s="91"/>
      <c r="M17527" s="91"/>
      <c r="R17527"/>
      <c r="S17527"/>
      <c r="T17527"/>
      <c r="U17527"/>
      <c r="V17527"/>
      <c r="W17527"/>
      <c r="X17527"/>
      <c r="Y17527"/>
      <c r="Z17527"/>
      <c r="AA17527"/>
      <c r="AB17527"/>
      <c r="AC17527"/>
    </row>
    <row r="17528" spans="2:29" s="14" customFormat="1" x14ac:dyDescent="0.25">
      <c r="B17528"/>
      <c r="C17528"/>
      <c r="D17528"/>
      <c r="E17528"/>
      <c r="F17528"/>
      <c r="G17528"/>
      <c r="H17528"/>
      <c r="I17528"/>
      <c r="J17528"/>
      <c r="K17528" s="91"/>
      <c r="L17528" s="91"/>
      <c r="M17528" s="91"/>
      <c r="R17528"/>
      <c r="S17528"/>
      <c r="T17528"/>
      <c r="U17528"/>
      <c r="V17528"/>
      <c r="W17528"/>
      <c r="X17528"/>
      <c r="Y17528"/>
      <c r="Z17528"/>
      <c r="AA17528"/>
      <c r="AB17528"/>
      <c r="AC17528"/>
    </row>
    <row r="17529" spans="2:29" s="14" customFormat="1" x14ac:dyDescent="0.25">
      <c r="B17529"/>
      <c r="C17529"/>
      <c r="D17529"/>
      <c r="E17529"/>
      <c r="F17529"/>
      <c r="G17529"/>
      <c r="H17529"/>
      <c r="I17529"/>
      <c r="J17529"/>
      <c r="K17529" s="91"/>
      <c r="L17529" s="91"/>
      <c r="M17529" s="91"/>
      <c r="R17529"/>
      <c r="S17529"/>
      <c r="T17529"/>
      <c r="U17529"/>
      <c r="V17529"/>
      <c r="W17529"/>
      <c r="X17529"/>
      <c r="Y17529"/>
      <c r="Z17529"/>
      <c r="AA17529"/>
      <c r="AB17529"/>
      <c r="AC17529"/>
    </row>
    <row r="17530" spans="2:29" s="14" customFormat="1" x14ac:dyDescent="0.25">
      <c r="B17530"/>
      <c r="C17530"/>
      <c r="D17530"/>
      <c r="E17530"/>
      <c r="F17530"/>
      <c r="G17530"/>
      <c r="H17530"/>
      <c r="I17530"/>
      <c r="J17530"/>
      <c r="K17530" s="91"/>
      <c r="L17530" s="91"/>
      <c r="M17530" s="91"/>
      <c r="R17530"/>
      <c r="S17530"/>
      <c r="T17530"/>
      <c r="U17530"/>
      <c r="V17530"/>
      <c r="W17530"/>
      <c r="X17530"/>
      <c r="Y17530"/>
      <c r="Z17530"/>
      <c r="AA17530"/>
      <c r="AB17530"/>
      <c r="AC17530"/>
    </row>
    <row r="17531" spans="2:29" s="14" customFormat="1" x14ac:dyDescent="0.25">
      <c r="B17531"/>
      <c r="C17531"/>
      <c r="D17531"/>
      <c r="E17531"/>
      <c r="F17531"/>
      <c r="G17531"/>
      <c r="H17531"/>
      <c r="I17531"/>
      <c r="J17531"/>
      <c r="K17531" s="91"/>
      <c r="L17531" s="91"/>
      <c r="M17531" s="91"/>
      <c r="R17531"/>
      <c r="S17531"/>
      <c r="T17531"/>
      <c r="U17531"/>
      <c r="V17531"/>
      <c r="W17531"/>
      <c r="X17531"/>
      <c r="Y17531"/>
      <c r="Z17531"/>
      <c r="AA17531"/>
      <c r="AB17531"/>
      <c r="AC17531"/>
    </row>
    <row r="17532" spans="2:29" s="14" customFormat="1" x14ac:dyDescent="0.25">
      <c r="B17532"/>
      <c r="C17532"/>
      <c r="D17532"/>
      <c r="E17532"/>
      <c r="F17532"/>
      <c r="G17532"/>
      <c r="H17532"/>
      <c r="I17532"/>
      <c r="J17532"/>
      <c r="K17532" s="91"/>
      <c r="L17532" s="91"/>
      <c r="M17532" s="91"/>
      <c r="R17532"/>
      <c r="S17532"/>
      <c r="T17532"/>
      <c r="U17532"/>
      <c r="V17532"/>
      <c r="W17532"/>
      <c r="X17532"/>
      <c r="Y17532"/>
      <c r="Z17532"/>
      <c r="AA17532"/>
      <c r="AB17532"/>
      <c r="AC17532"/>
    </row>
    <row r="17533" spans="2:29" s="14" customFormat="1" x14ac:dyDescent="0.25">
      <c r="B17533"/>
      <c r="C17533"/>
      <c r="D17533"/>
      <c r="E17533"/>
      <c r="F17533"/>
      <c r="G17533"/>
      <c r="H17533"/>
      <c r="I17533"/>
      <c r="J17533"/>
      <c r="K17533" s="91"/>
      <c r="L17533" s="91"/>
      <c r="M17533" s="91"/>
      <c r="R17533"/>
      <c r="S17533"/>
      <c r="T17533"/>
      <c r="U17533"/>
      <c r="V17533"/>
      <c r="W17533"/>
      <c r="X17533"/>
      <c r="Y17533"/>
      <c r="Z17533"/>
      <c r="AA17533"/>
      <c r="AB17533"/>
      <c r="AC17533"/>
    </row>
    <row r="17534" spans="2:29" s="14" customFormat="1" x14ac:dyDescent="0.25">
      <c r="B17534"/>
      <c r="C17534"/>
      <c r="D17534"/>
      <c r="E17534"/>
      <c r="F17534"/>
      <c r="G17534"/>
      <c r="H17534"/>
      <c r="I17534"/>
      <c r="J17534"/>
      <c r="K17534" s="91"/>
      <c r="L17534" s="91"/>
      <c r="M17534" s="91"/>
      <c r="R17534"/>
      <c r="S17534"/>
      <c r="T17534"/>
      <c r="U17534"/>
      <c r="V17534"/>
      <c r="W17534"/>
      <c r="X17534"/>
      <c r="Y17534"/>
      <c r="Z17534"/>
      <c r="AA17534"/>
      <c r="AB17534"/>
      <c r="AC17534"/>
    </row>
    <row r="17535" spans="2:29" s="14" customFormat="1" x14ac:dyDescent="0.25">
      <c r="B17535"/>
      <c r="C17535"/>
      <c r="D17535"/>
      <c r="E17535"/>
      <c r="F17535"/>
      <c r="G17535"/>
      <c r="H17535"/>
      <c r="I17535"/>
      <c r="J17535"/>
      <c r="K17535" s="91"/>
      <c r="L17535" s="91"/>
      <c r="M17535" s="91"/>
      <c r="R17535"/>
      <c r="S17535"/>
      <c r="T17535"/>
      <c r="U17535"/>
      <c r="V17535"/>
      <c r="W17535"/>
      <c r="X17535"/>
      <c r="Y17535"/>
      <c r="Z17535"/>
      <c r="AA17535"/>
      <c r="AB17535"/>
      <c r="AC17535"/>
    </row>
    <row r="17536" spans="2:29" s="14" customFormat="1" x14ac:dyDescent="0.25">
      <c r="B17536"/>
      <c r="C17536"/>
      <c r="D17536"/>
      <c r="E17536"/>
      <c r="F17536"/>
      <c r="G17536"/>
      <c r="H17536"/>
      <c r="I17536"/>
      <c r="J17536"/>
      <c r="K17536" s="91"/>
      <c r="L17536" s="91"/>
      <c r="M17536" s="91"/>
      <c r="R17536"/>
      <c r="S17536"/>
      <c r="T17536"/>
      <c r="U17536"/>
      <c r="V17536"/>
      <c r="W17536"/>
      <c r="X17536"/>
      <c r="Y17536"/>
      <c r="Z17536"/>
      <c r="AA17536"/>
      <c r="AB17536"/>
      <c r="AC17536"/>
    </row>
    <row r="17537" spans="2:29" s="14" customFormat="1" x14ac:dyDescent="0.25">
      <c r="B17537"/>
      <c r="C17537"/>
      <c r="D17537"/>
      <c r="E17537"/>
      <c r="F17537"/>
      <c r="G17537"/>
      <c r="H17537"/>
      <c r="I17537"/>
      <c r="J17537"/>
      <c r="K17537" s="91"/>
      <c r="L17537" s="91"/>
      <c r="M17537" s="91"/>
      <c r="R17537"/>
      <c r="S17537"/>
      <c r="T17537"/>
      <c r="U17537"/>
      <c r="V17537"/>
      <c r="W17537"/>
      <c r="X17537"/>
      <c r="Y17537"/>
      <c r="Z17537"/>
      <c r="AA17537"/>
      <c r="AB17537"/>
      <c r="AC17537"/>
    </row>
    <row r="17538" spans="2:29" s="14" customFormat="1" x14ac:dyDescent="0.25">
      <c r="B17538"/>
      <c r="C17538"/>
      <c r="D17538"/>
      <c r="E17538"/>
      <c r="F17538"/>
      <c r="G17538"/>
      <c r="H17538"/>
      <c r="I17538"/>
      <c r="J17538"/>
      <c r="K17538" s="91"/>
      <c r="L17538" s="91"/>
      <c r="M17538" s="91"/>
      <c r="R17538"/>
      <c r="S17538"/>
      <c r="T17538"/>
      <c r="U17538"/>
      <c r="V17538"/>
      <c r="W17538"/>
      <c r="X17538"/>
      <c r="Y17538"/>
      <c r="Z17538"/>
      <c r="AA17538"/>
      <c r="AB17538"/>
      <c r="AC17538"/>
    </row>
    <row r="17539" spans="2:29" s="14" customFormat="1" x14ac:dyDescent="0.25">
      <c r="B17539"/>
      <c r="C17539"/>
      <c r="D17539"/>
      <c r="E17539"/>
      <c r="F17539"/>
      <c r="G17539"/>
      <c r="H17539"/>
      <c r="I17539"/>
      <c r="J17539"/>
      <c r="K17539" s="91"/>
      <c r="L17539" s="91"/>
      <c r="M17539" s="91"/>
      <c r="R17539"/>
      <c r="S17539"/>
      <c r="T17539"/>
      <c r="U17539"/>
      <c r="V17539"/>
      <c r="W17539"/>
      <c r="X17539"/>
      <c r="Y17539"/>
      <c r="Z17539"/>
      <c r="AA17539"/>
      <c r="AB17539"/>
      <c r="AC17539"/>
    </row>
    <row r="17540" spans="2:29" s="14" customFormat="1" x14ac:dyDescent="0.25">
      <c r="B17540"/>
      <c r="C17540"/>
      <c r="D17540"/>
      <c r="E17540"/>
      <c r="F17540"/>
      <c r="G17540"/>
      <c r="H17540"/>
      <c r="I17540"/>
      <c r="J17540"/>
      <c r="K17540" s="91"/>
      <c r="L17540" s="91"/>
      <c r="M17540" s="91"/>
      <c r="R17540"/>
      <c r="S17540"/>
      <c r="T17540"/>
      <c r="U17540"/>
      <c r="V17540"/>
      <c r="W17540"/>
      <c r="X17540"/>
      <c r="Y17540"/>
      <c r="Z17540"/>
      <c r="AA17540"/>
      <c r="AB17540"/>
      <c r="AC17540"/>
    </row>
    <row r="17541" spans="2:29" s="14" customFormat="1" x14ac:dyDescent="0.25">
      <c r="B17541"/>
      <c r="C17541"/>
      <c r="D17541"/>
      <c r="E17541"/>
      <c r="F17541"/>
      <c r="G17541"/>
      <c r="H17541"/>
      <c r="I17541"/>
      <c r="J17541"/>
      <c r="K17541" s="91"/>
      <c r="L17541" s="91"/>
      <c r="M17541" s="91"/>
      <c r="R17541"/>
      <c r="S17541"/>
      <c r="T17541"/>
      <c r="U17541"/>
      <c r="V17541"/>
      <c r="W17541"/>
      <c r="X17541"/>
      <c r="Y17541"/>
      <c r="Z17541"/>
      <c r="AA17541"/>
      <c r="AB17541"/>
      <c r="AC17541"/>
    </row>
    <row r="17542" spans="2:29" s="14" customFormat="1" x14ac:dyDescent="0.25">
      <c r="B17542"/>
      <c r="C17542"/>
      <c r="D17542"/>
      <c r="E17542"/>
      <c r="F17542"/>
      <c r="G17542"/>
      <c r="H17542"/>
      <c r="I17542"/>
      <c r="J17542"/>
      <c r="K17542" s="91"/>
      <c r="L17542" s="91"/>
      <c r="M17542" s="91"/>
      <c r="R17542"/>
      <c r="S17542"/>
      <c r="T17542"/>
      <c r="U17542"/>
      <c r="V17542"/>
      <c r="W17542"/>
      <c r="X17542"/>
      <c r="Y17542"/>
      <c r="Z17542"/>
      <c r="AA17542"/>
      <c r="AB17542"/>
      <c r="AC17542"/>
    </row>
    <row r="17543" spans="2:29" s="14" customFormat="1" x14ac:dyDescent="0.25">
      <c r="B17543"/>
      <c r="C17543"/>
      <c r="D17543"/>
      <c r="E17543"/>
      <c r="F17543"/>
      <c r="G17543"/>
      <c r="H17543"/>
      <c r="I17543"/>
      <c r="J17543"/>
      <c r="K17543" s="91"/>
      <c r="L17543" s="91"/>
      <c r="M17543" s="91"/>
      <c r="R17543"/>
      <c r="S17543"/>
      <c r="T17543"/>
      <c r="U17543"/>
      <c r="V17543"/>
      <c r="W17543"/>
      <c r="X17543"/>
      <c r="Y17543"/>
      <c r="Z17543"/>
      <c r="AA17543"/>
      <c r="AB17543"/>
      <c r="AC17543"/>
    </row>
    <row r="17544" spans="2:29" s="14" customFormat="1" x14ac:dyDescent="0.25">
      <c r="B17544"/>
      <c r="C17544"/>
      <c r="D17544"/>
      <c r="E17544"/>
      <c r="F17544"/>
      <c r="G17544"/>
      <c r="H17544"/>
      <c r="I17544"/>
      <c r="J17544"/>
      <c r="K17544" s="91"/>
      <c r="L17544" s="91"/>
      <c r="M17544" s="91"/>
      <c r="R17544"/>
      <c r="S17544"/>
      <c r="T17544"/>
      <c r="U17544"/>
      <c r="V17544"/>
      <c r="W17544"/>
      <c r="X17544"/>
      <c r="Y17544"/>
      <c r="Z17544"/>
      <c r="AA17544"/>
      <c r="AB17544"/>
      <c r="AC17544"/>
    </row>
    <row r="17545" spans="2:29" s="14" customFormat="1" x14ac:dyDescent="0.25">
      <c r="B17545"/>
      <c r="C17545"/>
      <c r="D17545"/>
      <c r="E17545"/>
      <c r="F17545"/>
      <c r="G17545"/>
      <c r="H17545"/>
      <c r="I17545"/>
      <c r="J17545"/>
      <c r="K17545" s="91"/>
      <c r="L17545" s="91"/>
      <c r="M17545" s="91"/>
      <c r="R17545"/>
      <c r="S17545"/>
      <c r="T17545"/>
      <c r="U17545"/>
      <c r="V17545"/>
      <c r="W17545"/>
      <c r="X17545"/>
      <c r="Y17545"/>
      <c r="Z17545"/>
      <c r="AA17545"/>
      <c r="AB17545"/>
      <c r="AC17545"/>
    </row>
    <row r="17546" spans="2:29" s="14" customFormat="1" x14ac:dyDescent="0.25">
      <c r="B17546"/>
      <c r="C17546"/>
      <c r="D17546"/>
      <c r="E17546"/>
      <c r="F17546"/>
      <c r="G17546"/>
      <c r="H17546"/>
      <c r="I17546"/>
      <c r="J17546"/>
      <c r="K17546" s="91"/>
      <c r="L17546" s="91"/>
      <c r="M17546" s="91"/>
      <c r="R17546"/>
      <c r="S17546"/>
      <c r="T17546"/>
      <c r="U17546"/>
      <c r="V17546"/>
      <c r="W17546"/>
      <c r="X17546"/>
      <c r="Y17546"/>
      <c r="Z17546"/>
      <c r="AA17546"/>
      <c r="AB17546"/>
      <c r="AC17546"/>
    </row>
    <row r="17547" spans="2:29" s="14" customFormat="1" x14ac:dyDescent="0.25">
      <c r="B17547"/>
      <c r="C17547"/>
      <c r="D17547"/>
      <c r="E17547"/>
      <c r="F17547"/>
      <c r="G17547"/>
      <c r="H17547"/>
      <c r="I17547"/>
      <c r="J17547"/>
      <c r="K17547" s="91"/>
      <c r="L17547" s="91"/>
      <c r="M17547" s="91"/>
      <c r="R17547"/>
      <c r="S17547"/>
      <c r="T17547"/>
      <c r="U17547"/>
      <c r="V17547"/>
      <c r="W17547"/>
      <c r="X17547"/>
      <c r="Y17547"/>
      <c r="Z17547"/>
      <c r="AA17547"/>
      <c r="AB17547"/>
      <c r="AC17547"/>
    </row>
    <row r="17548" spans="2:29" s="14" customFormat="1" x14ac:dyDescent="0.25">
      <c r="B17548"/>
      <c r="C17548"/>
      <c r="D17548"/>
      <c r="E17548"/>
      <c r="F17548"/>
      <c r="G17548"/>
      <c r="H17548"/>
      <c r="I17548"/>
      <c r="J17548"/>
      <c r="K17548" s="91"/>
      <c r="L17548" s="91"/>
      <c r="M17548" s="91"/>
      <c r="R17548"/>
      <c r="S17548"/>
      <c r="T17548"/>
      <c r="U17548"/>
      <c r="V17548"/>
      <c r="W17548"/>
      <c r="X17548"/>
      <c r="Y17548"/>
      <c r="Z17548"/>
      <c r="AA17548"/>
      <c r="AB17548"/>
      <c r="AC17548"/>
    </row>
    <row r="17549" spans="2:29" s="14" customFormat="1" x14ac:dyDescent="0.25">
      <c r="B17549"/>
      <c r="C17549"/>
      <c r="D17549"/>
      <c r="E17549"/>
      <c r="F17549"/>
      <c r="G17549"/>
      <c r="H17549"/>
      <c r="I17549"/>
      <c r="J17549"/>
      <c r="K17549" s="91"/>
      <c r="L17549" s="91"/>
      <c r="M17549" s="91"/>
      <c r="R17549"/>
      <c r="S17549"/>
      <c r="T17549"/>
      <c r="U17549"/>
      <c r="V17549"/>
      <c r="W17549"/>
      <c r="X17549"/>
      <c r="Y17549"/>
      <c r="Z17549"/>
      <c r="AA17549"/>
      <c r="AB17549"/>
      <c r="AC17549"/>
    </row>
    <row r="17550" spans="2:29" s="14" customFormat="1" x14ac:dyDescent="0.25">
      <c r="B17550"/>
      <c r="C17550"/>
      <c r="D17550"/>
      <c r="E17550"/>
      <c r="F17550"/>
      <c r="G17550"/>
      <c r="H17550"/>
      <c r="I17550"/>
      <c r="J17550"/>
      <c r="K17550" s="91"/>
      <c r="L17550" s="91"/>
      <c r="M17550" s="91"/>
      <c r="R17550"/>
      <c r="S17550"/>
      <c r="T17550"/>
      <c r="U17550"/>
      <c r="V17550"/>
      <c r="W17550"/>
      <c r="X17550"/>
      <c r="Y17550"/>
      <c r="Z17550"/>
      <c r="AA17550"/>
      <c r="AB17550"/>
      <c r="AC17550"/>
    </row>
    <row r="17551" spans="2:29" s="14" customFormat="1" x14ac:dyDescent="0.25">
      <c r="B17551"/>
      <c r="C17551"/>
      <c r="D17551"/>
      <c r="E17551"/>
      <c r="F17551"/>
      <c r="G17551"/>
      <c r="H17551"/>
      <c r="I17551"/>
      <c r="J17551"/>
      <c r="K17551" s="91"/>
      <c r="L17551" s="91"/>
      <c r="M17551" s="91"/>
      <c r="R17551"/>
      <c r="S17551"/>
      <c r="T17551"/>
      <c r="U17551"/>
      <c r="V17551"/>
      <c r="W17551"/>
      <c r="X17551"/>
      <c r="Y17551"/>
      <c r="Z17551"/>
      <c r="AA17551"/>
      <c r="AB17551"/>
      <c r="AC17551"/>
    </row>
    <row r="17552" spans="2:29" s="14" customFormat="1" x14ac:dyDescent="0.25">
      <c r="B17552"/>
      <c r="C17552"/>
      <c r="D17552"/>
      <c r="E17552"/>
      <c r="F17552"/>
      <c r="G17552"/>
      <c r="H17552"/>
      <c r="I17552"/>
      <c r="J17552"/>
      <c r="K17552" s="91"/>
      <c r="L17552" s="91"/>
      <c r="M17552" s="91"/>
      <c r="R17552"/>
      <c r="S17552"/>
      <c r="T17552"/>
      <c r="U17552"/>
      <c r="V17552"/>
      <c r="W17552"/>
      <c r="X17552"/>
      <c r="Y17552"/>
      <c r="Z17552"/>
      <c r="AA17552"/>
      <c r="AB17552"/>
      <c r="AC17552"/>
    </row>
    <row r="17553" spans="2:29" s="14" customFormat="1" x14ac:dyDescent="0.25">
      <c r="B17553"/>
      <c r="C17553"/>
      <c r="D17553"/>
      <c r="E17553"/>
      <c r="F17553"/>
      <c r="G17553"/>
      <c r="H17553"/>
      <c r="I17553"/>
      <c r="J17553"/>
      <c r="K17553" s="91"/>
      <c r="L17553" s="91"/>
      <c r="M17553" s="91"/>
      <c r="R17553"/>
      <c r="S17553"/>
      <c r="T17553"/>
      <c r="U17553"/>
      <c r="V17553"/>
      <c r="W17553"/>
      <c r="X17553"/>
      <c r="Y17553"/>
      <c r="Z17553"/>
      <c r="AA17553"/>
      <c r="AB17553"/>
      <c r="AC17553"/>
    </row>
    <row r="17554" spans="2:29" s="14" customFormat="1" x14ac:dyDescent="0.25">
      <c r="B17554"/>
      <c r="C17554"/>
      <c r="D17554"/>
      <c r="E17554"/>
      <c r="F17554"/>
      <c r="G17554"/>
      <c r="H17554"/>
      <c r="I17554"/>
      <c r="J17554"/>
      <c r="K17554" s="91"/>
      <c r="L17554" s="91"/>
      <c r="M17554" s="91"/>
      <c r="R17554"/>
      <c r="S17554"/>
      <c r="T17554"/>
      <c r="U17554"/>
      <c r="V17554"/>
      <c r="W17554"/>
      <c r="X17554"/>
      <c r="Y17554"/>
      <c r="Z17554"/>
      <c r="AA17554"/>
      <c r="AB17554"/>
      <c r="AC17554"/>
    </row>
    <row r="17555" spans="2:29" s="14" customFormat="1" x14ac:dyDescent="0.25">
      <c r="B17555"/>
      <c r="C17555"/>
      <c r="D17555"/>
      <c r="E17555"/>
      <c r="F17555"/>
      <c r="G17555"/>
      <c r="H17555"/>
      <c r="I17555"/>
      <c r="J17555"/>
      <c r="K17555" s="91"/>
      <c r="L17555" s="91"/>
      <c r="M17555" s="91"/>
      <c r="R17555"/>
      <c r="S17555"/>
      <c r="T17555"/>
      <c r="U17555"/>
      <c r="V17555"/>
      <c r="W17555"/>
      <c r="X17555"/>
      <c r="Y17555"/>
      <c r="Z17555"/>
      <c r="AA17555"/>
      <c r="AB17555"/>
      <c r="AC17555"/>
    </row>
    <row r="17556" spans="2:29" s="14" customFormat="1" x14ac:dyDescent="0.25">
      <c r="B17556"/>
      <c r="C17556"/>
      <c r="D17556"/>
      <c r="E17556"/>
      <c r="F17556"/>
      <c r="G17556"/>
      <c r="H17556"/>
      <c r="I17556"/>
      <c r="J17556"/>
      <c r="K17556" s="91"/>
      <c r="L17556" s="91"/>
      <c r="M17556" s="91"/>
      <c r="R17556"/>
      <c r="S17556"/>
      <c r="T17556"/>
      <c r="U17556"/>
      <c r="V17556"/>
      <c r="W17556"/>
      <c r="X17556"/>
      <c r="Y17556"/>
      <c r="Z17556"/>
      <c r="AA17556"/>
      <c r="AB17556"/>
      <c r="AC17556"/>
    </row>
    <row r="17557" spans="2:29" s="14" customFormat="1" x14ac:dyDescent="0.25">
      <c r="B17557"/>
      <c r="C17557"/>
      <c r="D17557"/>
      <c r="E17557"/>
      <c r="F17557"/>
      <c r="G17557"/>
      <c r="H17557"/>
      <c r="I17557"/>
      <c r="J17557"/>
      <c r="K17557" s="91"/>
      <c r="L17557" s="91"/>
      <c r="M17557" s="91"/>
      <c r="R17557"/>
      <c r="S17557"/>
      <c r="T17557"/>
      <c r="U17557"/>
      <c r="V17557"/>
      <c r="W17557"/>
      <c r="X17557"/>
      <c r="Y17557"/>
      <c r="Z17557"/>
      <c r="AA17557"/>
      <c r="AB17557"/>
      <c r="AC17557"/>
    </row>
    <row r="17558" spans="2:29" s="14" customFormat="1" x14ac:dyDescent="0.25">
      <c r="B17558"/>
      <c r="C17558"/>
      <c r="D17558"/>
      <c r="E17558"/>
      <c r="F17558"/>
      <c r="G17558"/>
      <c r="H17558"/>
      <c r="I17558"/>
      <c r="J17558"/>
      <c r="K17558" s="91"/>
      <c r="L17558" s="91"/>
      <c r="M17558" s="91"/>
      <c r="R17558"/>
      <c r="S17558"/>
      <c r="T17558"/>
      <c r="U17558"/>
      <c r="V17558"/>
      <c r="W17558"/>
      <c r="X17558"/>
      <c r="Y17558"/>
      <c r="Z17558"/>
      <c r="AA17558"/>
      <c r="AB17558"/>
      <c r="AC17558"/>
    </row>
    <row r="17559" spans="2:29" s="14" customFormat="1" x14ac:dyDescent="0.25">
      <c r="B17559"/>
      <c r="C17559"/>
      <c r="D17559"/>
      <c r="E17559"/>
      <c r="F17559"/>
      <c r="G17559"/>
      <c r="H17559"/>
      <c r="I17559"/>
      <c r="J17559"/>
      <c r="K17559" s="91"/>
      <c r="L17559" s="91"/>
      <c r="M17559" s="91"/>
      <c r="R17559"/>
      <c r="S17559"/>
      <c r="T17559"/>
      <c r="U17559"/>
      <c r="V17559"/>
      <c r="W17559"/>
      <c r="X17559"/>
      <c r="Y17559"/>
      <c r="Z17559"/>
      <c r="AA17559"/>
      <c r="AB17559"/>
      <c r="AC17559"/>
    </row>
    <row r="17560" spans="2:29" s="14" customFormat="1" x14ac:dyDescent="0.25">
      <c r="B17560"/>
      <c r="C17560"/>
      <c r="D17560"/>
      <c r="E17560"/>
      <c r="F17560"/>
      <c r="G17560"/>
      <c r="H17560"/>
      <c r="I17560"/>
      <c r="J17560"/>
      <c r="K17560" s="91"/>
      <c r="L17560" s="91"/>
      <c r="M17560" s="91"/>
      <c r="R17560"/>
      <c r="S17560"/>
      <c r="T17560"/>
      <c r="U17560"/>
      <c r="V17560"/>
      <c r="W17560"/>
      <c r="X17560"/>
      <c r="Y17560"/>
      <c r="Z17560"/>
      <c r="AA17560"/>
      <c r="AB17560"/>
      <c r="AC17560"/>
    </row>
    <row r="17561" spans="2:29" s="14" customFormat="1" x14ac:dyDescent="0.25">
      <c r="B17561"/>
      <c r="C17561"/>
      <c r="D17561"/>
      <c r="E17561"/>
      <c r="F17561"/>
      <c r="G17561"/>
      <c r="H17561"/>
      <c r="I17561"/>
      <c r="J17561"/>
      <c r="K17561" s="91"/>
      <c r="L17561" s="91"/>
      <c r="M17561" s="91"/>
      <c r="R17561"/>
      <c r="S17561"/>
      <c r="T17561"/>
      <c r="U17561"/>
      <c r="V17561"/>
      <c r="W17561"/>
      <c r="X17561"/>
      <c r="Y17561"/>
      <c r="Z17561"/>
      <c r="AA17561"/>
      <c r="AB17561"/>
      <c r="AC17561"/>
    </row>
    <row r="17562" spans="2:29" s="14" customFormat="1" x14ac:dyDescent="0.25">
      <c r="B17562"/>
      <c r="C17562"/>
      <c r="D17562"/>
      <c r="E17562"/>
      <c r="F17562"/>
      <c r="G17562"/>
      <c r="H17562"/>
      <c r="I17562"/>
      <c r="J17562"/>
      <c r="K17562" s="91"/>
      <c r="L17562" s="91"/>
      <c r="M17562" s="91"/>
      <c r="R17562"/>
      <c r="S17562"/>
      <c r="T17562"/>
      <c r="U17562"/>
      <c r="V17562"/>
      <c r="W17562"/>
      <c r="X17562"/>
      <c r="Y17562"/>
      <c r="Z17562"/>
      <c r="AA17562"/>
      <c r="AB17562"/>
      <c r="AC17562"/>
    </row>
    <row r="17563" spans="2:29" s="14" customFormat="1" x14ac:dyDescent="0.25">
      <c r="B17563"/>
      <c r="C17563"/>
      <c r="D17563"/>
      <c r="E17563"/>
      <c r="F17563"/>
      <c r="G17563"/>
      <c r="H17563"/>
      <c r="I17563"/>
      <c r="J17563"/>
      <c r="K17563" s="91"/>
      <c r="L17563" s="91"/>
      <c r="M17563" s="91"/>
      <c r="R17563"/>
      <c r="S17563"/>
      <c r="T17563"/>
      <c r="U17563"/>
      <c r="V17563"/>
      <c r="W17563"/>
      <c r="X17563"/>
      <c r="Y17563"/>
      <c r="Z17563"/>
      <c r="AA17563"/>
      <c r="AB17563"/>
      <c r="AC17563"/>
    </row>
    <row r="17564" spans="2:29" s="14" customFormat="1" x14ac:dyDescent="0.25">
      <c r="B17564"/>
      <c r="C17564"/>
      <c r="D17564"/>
      <c r="E17564"/>
      <c r="F17564"/>
      <c r="G17564"/>
      <c r="H17564"/>
      <c r="I17564"/>
      <c r="J17564"/>
      <c r="K17564" s="91"/>
      <c r="L17564" s="91"/>
      <c r="M17564" s="91"/>
      <c r="R17564"/>
      <c r="S17564"/>
      <c r="T17564"/>
      <c r="U17564"/>
      <c r="V17564"/>
      <c r="W17564"/>
      <c r="X17564"/>
      <c r="Y17564"/>
      <c r="Z17564"/>
      <c r="AA17564"/>
      <c r="AB17564"/>
      <c r="AC17564"/>
    </row>
    <row r="17565" spans="2:29" s="14" customFormat="1" x14ac:dyDescent="0.25">
      <c r="B17565"/>
      <c r="C17565"/>
      <c r="D17565"/>
      <c r="E17565"/>
      <c r="F17565"/>
      <c r="G17565"/>
      <c r="H17565"/>
      <c r="I17565"/>
      <c r="J17565"/>
      <c r="K17565" s="91"/>
      <c r="L17565" s="91"/>
      <c r="M17565" s="91"/>
      <c r="R17565"/>
      <c r="S17565"/>
      <c r="T17565"/>
      <c r="U17565"/>
      <c r="V17565"/>
      <c r="W17565"/>
      <c r="X17565"/>
      <c r="Y17565"/>
      <c r="Z17565"/>
      <c r="AA17565"/>
      <c r="AB17565"/>
      <c r="AC17565"/>
    </row>
    <row r="17566" spans="2:29" s="14" customFormat="1" x14ac:dyDescent="0.25">
      <c r="B17566"/>
      <c r="C17566"/>
      <c r="D17566"/>
      <c r="E17566"/>
      <c r="F17566"/>
      <c r="G17566"/>
      <c r="H17566"/>
      <c r="I17566"/>
      <c r="J17566"/>
      <c r="K17566" s="91"/>
      <c r="L17566" s="91"/>
      <c r="M17566" s="91"/>
      <c r="R17566"/>
      <c r="S17566"/>
      <c r="T17566"/>
      <c r="U17566"/>
      <c r="V17566"/>
      <c r="W17566"/>
      <c r="X17566"/>
      <c r="Y17566"/>
      <c r="Z17566"/>
      <c r="AA17566"/>
      <c r="AB17566"/>
      <c r="AC17566"/>
    </row>
    <row r="17567" spans="2:29" s="14" customFormat="1" x14ac:dyDescent="0.25">
      <c r="B17567"/>
      <c r="C17567"/>
      <c r="D17567"/>
      <c r="E17567"/>
      <c r="F17567"/>
      <c r="G17567"/>
      <c r="H17567"/>
      <c r="I17567"/>
      <c r="J17567"/>
      <c r="K17567" s="91"/>
      <c r="L17567" s="91"/>
      <c r="M17567" s="91"/>
      <c r="R17567"/>
      <c r="S17567"/>
      <c r="T17567"/>
      <c r="U17567"/>
      <c r="V17567"/>
      <c r="W17567"/>
      <c r="X17567"/>
      <c r="Y17567"/>
      <c r="Z17567"/>
      <c r="AA17567"/>
      <c r="AB17567"/>
      <c r="AC17567"/>
    </row>
    <row r="17568" spans="2:29" s="14" customFormat="1" x14ac:dyDescent="0.25">
      <c r="B17568"/>
      <c r="C17568"/>
      <c r="D17568"/>
      <c r="E17568"/>
      <c r="F17568"/>
      <c r="G17568"/>
      <c r="H17568"/>
      <c r="I17568"/>
      <c r="J17568"/>
      <c r="K17568" s="91"/>
      <c r="L17568" s="91"/>
      <c r="M17568" s="91"/>
      <c r="R17568"/>
      <c r="S17568"/>
      <c r="T17568"/>
      <c r="U17568"/>
      <c r="V17568"/>
      <c r="W17568"/>
      <c r="X17568"/>
      <c r="Y17568"/>
      <c r="Z17568"/>
      <c r="AA17568"/>
      <c r="AB17568"/>
      <c r="AC17568"/>
    </row>
    <row r="17569" spans="2:29" s="14" customFormat="1" x14ac:dyDescent="0.25">
      <c r="B17569"/>
      <c r="C17569"/>
      <c r="D17569"/>
      <c r="E17569"/>
      <c r="F17569"/>
      <c r="G17569"/>
      <c r="H17569"/>
      <c r="I17569"/>
      <c r="J17569"/>
      <c r="K17569" s="91"/>
      <c r="L17569" s="91"/>
      <c r="M17569" s="91"/>
      <c r="R17569"/>
      <c r="S17569"/>
      <c r="T17569"/>
      <c r="U17569"/>
      <c r="V17569"/>
      <c r="W17569"/>
      <c r="X17569"/>
      <c r="Y17569"/>
      <c r="Z17569"/>
      <c r="AA17569"/>
      <c r="AB17569"/>
      <c r="AC17569"/>
    </row>
    <row r="17570" spans="2:29" s="14" customFormat="1" x14ac:dyDescent="0.25">
      <c r="B17570"/>
      <c r="C17570"/>
      <c r="D17570"/>
      <c r="E17570"/>
      <c r="F17570"/>
      <c r="G17570"/>
      <c r="H17570"/>
      <c r="I17570"/>
      <c r="J17570"/>
      <c r="K17570" s="91"/>
      <c r="L17570" s="91"/>
      <c r="M17570" s="91"/>
      <c r="R17570"/>
      <c r="S17570"/>
      <c r="T17570"/>
      <c r="U17570"/>
      <c r="V17570"/>
      <c r="W17570"/>
      <c r="X17570"/>
      <c r="Y17570"/>
      <c r="Z17570"/>
      <c r="AA17570"/>
      <c r="AB17570"/>
      <c r="AC17570"/>
    </row>
    <row r="17571" spans="2:29" s="14" customFormat="1" x14ac:dyDescent="0.25">
      <c r="B17571"/>
      <c r="C17571"/>
      <c r="D17571"/>
      <c r="E17571"/>
      <c r="F17571"/>
      <c r="G17571"/>
      <c r="H17571"/>
      <c r="I17571"/>
      <c r="J17571"/>
      <c r="K17571" s="91"/>
      <c r="L17571" s="91"/>
      <c r="M17571" s="91"/>
      <c r="R17571"/>
      <c r="S17571"/>
      <c r="T17571"/>
      <c r="U17571"/>
      <c r="V17571"/>
      <c r="W17571"/>
      <c r="X17571"/>
      <c r="Y17571"/>
      <c r="Z17571"/>
      <c r="AA17571"/>
      <c r="AB17571"/>
      <c r="AC17571"/>
    </row>
    <row r="17572" spans="2:29" s="14" customFormat="1" x14ac:dyDescent="0.25">
      <c r="B17572"/>
      <c r="C17572"/>
      <c r="D17572"/>
      <c r="E17572"/>
      <c r="F17572"/>
      <c r="G17572"/>
      <c r="H17572"/>
      <c r="I17572"/>
      <c r="J17572"/>
      <c r="K17572" s="91"/>
      <c r="L17572" s="91"/>
      <c r="M17572" s="91"/>
      <c r="R17572"/>
      <c r="S17572"/>
      <c r="T17572"/>
      <c r="U17572"/>
      <c r="V17572"/>
      <c r="W17572"/>
      <c r="X17572"/>
      <c r="Y17572"/>
      <c r="Z17572"/>
      <c r="AA17572"/>
      <c r="AB17572"/>
      <c r="AC17572"/>
    </row>
    <row r="17573" spans="2:29" s="14" customFormat="1" x14ac:dyDescent="0.25">
      <c r="B17573"/>
      <c r="C17573"/>
      <c r="D17573"/>
      <c r="E17573"/>
      <c r="F17573"/>
      <c r="G17573"/>
      <c r="H17573"/>
      <c r="I17573"/>
      <c r="J17573"/>
      <c r="K17573" s="91"/>
      <c r="L17573" s="91"/>
      <c r="M17573" s="91"/>
      <c r="R17573"/>
      <c r="S17573"/>
      <c r="T17573"/>
      <c r="U17573"/>
      <c r="V17573"/>
      <c r="W17573"/>
      <c r="X17573"/>
      <c r="Y17573"/>
      <c r="Z17573"/>
      <c r="AA17573"/>
      <c r="AB17573"/>
      <c r="AC17573"/>
    </row>
    <row r="17574" spans="2:29" s="14" customFormat="1" x14ac:dyDescent="0.25">
      <c r="B17574"/>
      <c r="C17574"/>
      <c r="D17574"/>
      <c r="E17574"/>
      <c r="F17574"/>
      <c r="G17574"/>
      <c r="H17574"/>
      <c r="I17574"/>
      <c r="J17574"/>
      <c r="K17574" s="91"/>
      <c r="L17574" s="91"/>
      <c r="M17574" s="91"/>
      <c r="R17574"/>
      <c r="S17574"/>
      <c r="T17574"/>
      <c r="U17574"/>
      <c r="V17574"/>
      <c r="W17574"/>
      <c r="X17574"/>
      <c r="Y17574"/>
      <c r="Z17574"/>
      <c r="AA17574"/>
      <c r="AB17574"/>
      <c r="AC17574"/>
    </row>
    <row r="17575" spans="2:29" s="14" customFormat="1" x14ac:dyDescent="0.25">
      <c r="B17575"/>
      <c r="C17575"/>
      <c r="D17575"/>
      <c r="E17575"/>
      <c r="F17575"/>
      <c r="G17575"/>
      <c r="H17575"/>
      <c r="I17575"/>
      <c r="J17575"/>
      <c r="K17575" s="91"/>
      <c r="L17575" s="91"/>
      <c r="M17575" s="91"/>
      <c r="R17575"/>
      <c r="S17575"/>
      <c r="T17575"/>
      <c r="U17575"/>
      <c r="V17575"/>
      <c r="W17575"/>
      <c r="X17575"/>
      <c r="Y17575"/>
      <c r="Z17575"/>
      <c r="AA17575"/>
      <c r="AB17575"/>
      <c r="AC17575"/>
    </row>
    <row r="17576" spans="2:29" s="14" customFormat="1" x14ac:dyDescent="0.25">
      <c r="B17576"/>
      <c r="C17576"/>
      <c r="D17576"/>
      <c r="E17576"/>
      <c r="F17576"/>
      <c r="G17576"/>
      <c r="H17576"/>
      <c r="I17576"/>
      <c r="J17576"/>
      <c r="K17576" s="91"/>
      <c r="L17576" s="91"/>
      <c r="M17576" s="91"/>
      <c r="R17576"/>
      <c r="S17576"/>
      <c r="T17576"/>
      <c r="U17576"/>
      <c r="V17576"/>
      <c r="W17576"/>
      <c r="X17576"/>
      <c r="Y17576"/>
      <c r="Z17576"/>
      <c r="AA17576"/>
      <c r="AB17576"/>
      <c r="AC17576"/>
    </row>
    <row r="17577" spans="2:29" s="14" customFormat="1" x14ac:dyDescent="0.25">
      <c r="B17577"/>
      <c r="C17577"/>
      <c r="D17577"/>
      <c r="E17577"/>
      <c r="F17577"/>
      <c r="G17577"/>
      <c r="H17577"/>
      <c r="I17577"/>
      <c r="J17577"/>
      <c r="K17577" s="91"/>
      <c r="L17577" s="91"/>
      <c r="M17577" s="91"/>
      <c r="R17577"/>
      <c r="S17577"/>
      <c r="T17577"/>
      <c r="U17577"/>
      <c r="V17577"/>
      <c r="W17577"/>
      <c r="X17577"/>
      <c r="Y17577"/>
      <c r="Z17577"/>
      <c r="AA17577"/>
      <c r="AB17577"/>
      <c r="AC17577"/>
    </row>
    <row r="17578" spans="2:29" s="14" customFormat="1" x14ac:dyDescent="0.25">
      <c r="B17578"/>
      <c r="C17578"/>
      <c r="D17578"/>
      <c r="E17578"/>
      <c r="F17578"/>
      <c r="G17578"/>
      <c r="H17578"/>
      <c r="I17578"/>
      <c r="J17578"/>
      <c r="K17578" s="91"/>
      <c r="L17578" s="91"/>
      <c r="M17578" s="91"/>
      <c r="R17578"/>
      <c r="S17578"/>
      <c r="T17578"/>
      <c r="U17578"/>
      <c r="V17578"/>
      <c r="W17578"/>
      <c r="X17578"/>
      <c r="Y17578"/>
      <c r="Z17578"/>
      <c r="AA17578"/>
      <c r="AB17578"/>
      <c r="AC17578"/>
    </row>
    <row r="17579" spans="2:29" s="14" customFormat="1" x14ac:dyDescent="0.25">
      <c r="B17579"/>
      <c r="C17579"/>
      <c r="D17579"/>
      <c r="E17579"/>
      <c r="F17579"/>
      <c r="G17579"/>
      <c r="H17579"/>
      <c r="I17579"/>
      <c r="J17579"/>
      <c r="K17579" s="91"/>
      <c r="L17579" s="91"/>
      <c r="M17579" s="91"/>
      <c r="R17579"/>
      <c r="S17579"/>
      <c r="T17579"/>
      <c r="U17579"/>
      <c r="V17579"/>
      <c r="W17579"/>
      <c r="X17579"/>
      <c r="Y17579"/>
      <c r="Z17579"/>
      <c r="AA17579"/>
      <c r="AB17579"/>
      <c r="AC17579"/>
    </row>
    <row r="17580" spans="2:29" s="14" customFormat="1" x14ac:dyDescent="0.25">
      <c r="B17580"/>
      <c r="C17580"/>
      <c r="D17580"/>
      <c r="E17580"/>
      <c r="F17580"/>
      <c r="G17580"/>
      <c r="H17580"/>
      <c r="I17580"/>
      <c r="J17580"/>
      <c r="K17580" s="91"/>
      <c r="L17580" s="91"/>
      <c r="M17580" s="91"/>
      <c r="R17580"/>
      <c r="S17580"/>
      <c r="T17580"/>
      <c r="U17580"/>
      <c r="V17580"/>
      <c r="W17580"/>
      <c r="X17580"/>
      <c r="Y17580"/>
      <c r="Z17580"/>
      <c r="AA17580"/>
      <c r="AB17580"/>
      <c r="AC17580"/>
    </row>
    <row r="17581" spans="2:29" s="14" customFormat="1" x14ac:dyDescent="0.25">
      <c r="B17581"/>
      <c r="C17581"/>
      <c r="D17581"/>
      <c r="E17581"/>
      <c r="F17581"/>
      <c r="G17581"/>
      <c r="H17581"/>
      <c r="I17581"/>
      <c r="J17581"/>
      <c r="K17581" s="91"/>
      <c r="L17581" s="91"/>
      <c r="M17581" s="91"/>
      <c r="R17581"/>
      <c r="S17581"/>
      <c r="T17581"/>
      <c r="U17581"/>
      <c r="V17581"/>
      <c r="W17581"/>
      <c r="X17581"/>
      <c r="Y17581"/>
      <c r="Z17581"/>
      <c r="AA17581"/>
      <c r="AB17581"/>
      <c r="AC17581"/>
    </row>
    <row r="17582" spans="2:29" s="14" customFormat="1" x14ac:dyDescent="0.25">
      <c r="B17582"/>
      <c r="C17582"/>
      <c r="D17582"/>
      <c r="E17582"/>
      <c r="F17582"/>
      <c r="G17582"/>
      <c r="H17582"/>
      <c r="I17582"/>
      <c r="J17582"/>
      <c r="K17582" s="91"/>
      <c r="L17582" s="91"/>
      <c r="M17582" s="91"/>
      <c r="R17582"/>
      <c r="S17582"/>
      <c r="T17582"/>
      <c r="U17582"/>
      <c r="V17582"/>
      <c r="W17582"/>
      <c r="X17582"/>
      <c r="Y17582"/>
      <c r="Z17582"/>
      <c r="AA17582"/>
      <c r="AB17582"/>
      <c r="AC17582"/>
    </row>
    <row r="17583" spans="2:29" s="14" customFormat="1" x14ac:dyDescent="0.25">
      <c r="B17583"/>
      <c r="C17583"/>
      <c r="D17583"/>
      <c r="E17583"/>
      <c r="F17583"/>
      <c r="G17583"/>
      <c r="H17583"/>
      <c r="I17583"/>
      <c r="J17583"/>
      <c r="K17583" s="91"/>
      <c r="L17583" s="91"/>
      <c r="M17583" s="91"/>
      <c r="R17583"/>
      <c r="S17583"/>
      <c r="T17583"/>
      <c r="U17583"/>
      <c r="V17583"/>
      <c r="W17583"/>
      <c r="X17583"/>
      <c r="Y17583"/>
      <c r="Z17583"/>
      <c r="AA17583"/>
      <c r="AB17583"/>
      <c r="AC17583"/>
    </row>
    <row r="17584" spans="2:29" s="14" customFormat="1" x14ac:dyDescent="0.25">
      <c r="B17584"/>
      <c r="C17584"/>
      <c r="D17584"/>
      <c r="E17584"/>
      <c r="F17584"/>
      <c r="G17584"/>
      <c r="H17584"/>
      <c r="I17584"/>
      <c r="J17584"/>
      <c r="K17584" s="91"/>
      <c r="L17584" s="91"/>
      <c r="M17584" s="91"/>
      <c r="R17584"/>
      <c r="S17584"/>
      <c r="T17584"/>
      <c r="U17584"/>
      <c r="V17584"/>
      <c r="W17584"/>
      <c r="X17584"/>
      <c r="Y17584"/>
      <c r="Z17584"/>
      <c r="AA17584"/>
      <c r="AB17584"/>
      <c r="AC17584"/>
    </row>
    <row r="17585" spans="2:29" s="14" customFormat="1" x14ac:dyDescent="0.25">
      <c r="B17585"/>
      <c r="C17585"/>
      <c r="D17585"/>
      <c r="E17585"/>
      <c r="F17585"/>
      <c r="G17585"/>
      <c r="H17585"/>
      <c r="I17585"/>
      <c r="J17585"/>
      <c r="K17585" s="91"/>
      <c r="L17585" s="91"/>
      <c r="M17585" s="91"/>
      <c r="R17585"/>
      <c r="S17585"/>
      <c r="T17585"/>
      <c r="U17585"/>
      <c r="V17585"/>
      <c r="W17585"/>
      <c r="X17585"/>
      <c r="Y17585"/>
      <c r="Z17585"/>
      <c r="AA17585"/>
      <c r="AB17585"/>
      <c r="AC17585"/>
    </row>
    <row r="17586" spans="2:29" s="14" customFormat="1" x14ac:dyDescent="0.25">
      <c r="B17586"/>
      <c r="C17586"/>
      <c r="D17586"/>
      <c r="E17586"/>
      <c r="F17586"/>
      <c r="G17586"/>
      <c r="H17586"/>
      <c r="I17586"/>
      <c r="J17586"/>
      <c r="K17586" s="91"/>
      <c r="L17586" s="91"/>
      <c r="M17586" s="91"/>
      <c r="R17586"/>
      <c r="S17586"/>
      <c r="T17586"/>
      <c r="U17586"/>
      <c r="V17586"/>
      <c r="W17586"/>
      <c r="X17586"/>
      <c r="Y17586"/>
      <c r="Z17586"/>
      <c r="AA17586"/>
      <c r="AB17586"/>
      <c r="AC17586"/>
    </row>
    <row r="17587" spans="2:29" s="14" customFormat="1" x14ac:dyDescent="0.25">
      <c r="B17587"/>
      <c r="C17587"/>
      <c r="D17587"/>
      <c r="E17587"/>
      <c r="F17587"/>
      <c r="G17587"/>
      <c r="H17587"/>
      <c r="I17587"/>
      <c r="J17587"/>
      <c r="K17587" s="91"/>
      <c r="L17587" s="91"/>
      <c r="M17587" s="91"/>
      <c r="R17587"/>
      <c r="S17587"/>
      <c r="T17587"/>
      <c r="U17587"/>
      <c r="V17587"/>
      <c r="W17587"/>
      <c r="X17587"/>
      <c r="Y17587"/>
      <c r="Z17587"/>
      <c r="AA17587"/>
      <c r="AB17587"/>
      <c r="AC17587"/>
    </row>
    <row r="17588" spans="2:29" s="14" customFormat="1" x14ac:dyDescent="0.25">
      <c r="B17588"/>
      <c r="C17588"/>
      <c r="D17588"/>
      <c r="E17588"/>
      <c r="F17588"/>
      <c r="G17588"/>
      <c r="H17588"/>
      <c r="I17588"/>
      <c r="J17588"/>
      <c r="K17588" s="91"/>
      <c r="L17588" s="91"/>
      <c r="M17588" s="91"/>
      <c r="R17588"/>
      <c r="S17588"/>
      <c r="T17588"/>
      <c r="U17588"/>
      <c r="V17588"/>
      <c r="W17588"/>
      <c r="X17588"/>
      <c r="Y17588"/>
      <c r="Z17588"/>
      <c r="AA17588"/>
      <c r="AB17588"/>
      <c r="AC17588"/>
    </row>
    <row r="17589" spans="2:29" s="14" customFormat="1" x14ac:dyDescent="0.25">
      <c r="B17589"/>
      <c r="C17589"/>
      <c r="D17589"/>
      <c r="E17589"/>
      <c r="F17589"/>
      <c r="G17589"/>
      <c r="H17589"/>
      <c r="I17589"/>
      <c r="J17589"/>
      <c r="K17589" s="91"/>
      <c r="L17589" s="91"/>
      <c r="M17589" s="91"/>
      <c r="R17589"/>
      <c r="S17589"/>
      <c r="T17589"/>
      <c r="U17589"/>
      <c r="V17589"/>
      <c r="W17589"/>
      <c r="X17589"/>
      <c r="Y17589"/>
      <c r="Z17589"/>
      <c r="AA17589"/>
      <c r="AB17589"/>
      <c r="AC17589"/>
    </row>
    <row r="17590" spans="2:29" s="14" customFormat="1" x14ac:dyDescent="0.25">
      <c r="B17590"/>
      <c r="C17590"/>
      <c r="D17590"/>
      <c r="E17590"/>
      <c r="F17590"/>
      <c r="G17590"/>
      <c r="H17590"/>
      <c r="I17590"/>
      <c r="J17590"/>
      <c r="K17590" s="91"/>
      <c r="L17590" s="91"/>
      <c r="M17590" s="91"/>
      <c r="R17590"/>
      <c r="S17590"/>
      <c r="T17590"/>
      <c r="U17590"/>
      <c r="V17590"/>
      <c r="W17590"/>
      <c r="X17590"/>
      <c r="Y17590"/>
      <c r="Z17590"/>
      <c r="AA17590"/>
      <c r="AB17590"/>
      <c r="AC17590"/>
    </row>
    <row r="17591" spans="2:29" s="14" customFormat="1" x14ac:dyDescent="0.25">
      <c r="B17591"/>
      <c r="C17591"/>
      <c r="D17591"/>
      <c r="E17591"/>
      <c r="F17591"/>
      <c r="G17591"/>
      <c r="H17591"/>
      <c r="I17591"/>
      <c r="J17591"/>
      <c r="K17591" s="91"/>
      <c r="L17591" s="91"/>
      <c r="M17591" s="91"/>
      <c r="R17591"/>
      <c r="S17591"/>
      <c r="T17591"/>
      <c r="U17591"/>
      <c r="V17591"/>
      <c r="W17591"/>
      <c r="X17591"/>
      <c r="Y17591"/>
      <c r="Z17591"/>
      <c r="AA17591"/>
      <c r="AB17591"/>
      <c r="AC17591"/>
    </row>
    <row r="17592" spans="2:29" s="14" customFormat="1" x14ac:dyDescent="0.25">
      <c r="B17592"/>
      <c r="C17592"/>
      <c r="D17592"/>
      <c r="E17592"/>
      <c r="F17592"/>
      <c r="G17592"/>
      <c r="H17592"/>
      <c r="I17592"/>
      <c r="J17592"/>
      <c r="K17592" s="91"/>
      <c r="L17592" s="91"/>
      <c r="M17592" s="91"/>
      <c r="R17592"/>
      <c r="S17592"/>
      <c r="T17592"/>
      <c r="U17592"/>
      <c r="V17592"/>
      <c r="W17592"/>
      <c r="X17592"/>
      <c r="Y17592"/>
      <c r="Z17592"/>
      <c r="AA17592"/>
      <c r="AB17592"/>
      <c r="AC17592"/>
    </row>
    <row r="17593" spans="2:29" s="14" customFormat="1" x14ac:dyDescent="0.25">
      <c r="B17593"/>
      <c r="C17593"/>
      <c r="D17593"/>
      <c r="E17593"/>
      <c r="F17593"/>
      <c r="G17593"/>
      <c r="H17593"/>
      <c r="I17593"/>
      <c r="J17593"/>
      <c r="K17593" s="91"/>
      <c r="L17593" s="91"/>
      <c r="M17593" s="91"/>
      <c r="R17593"/>
      <c r="S17593"/>
      <c r="T17593"/>
      <c r="U17593"/>
      <c r="V17593"/>
      <c r="W17593"/>
      <c r="X17593"/>
      <c r="Y17593"/>
      <c r="Z17593"/>
      <c r="AA17593"/>
      <c r="AB17593"/>
      <c r="AC17593"/>
    </row>
    <row r="17594" spans="2:29" s="14" customFormat="1" x14ac:dyDescent="0.25">
      <c r="B17594"/>
      <c r="C17594"/>
      <c r="D17594"/>
      <c r="E17594"/>
      <c r="F17594"/>
      <c r="G17594"/>
      <c r="H17594"/>
      <c r="I17594"/>
      <c r="J17594"/>
      <c r="K17594" s="91"/>
      <c r="L17594" s="91"/>
      <c r="M17594" s="91"/>
      <c r="R17594"/>
      <c r="S17594"/>
      <c r="T17594"/>
      <c r="U17594"/>
      <c r="V17594"/>
      <c r="W17594"/>
      <c r="X17594"/>
      <c r="Y17594"/>
      <c r="Z17594"/>
      <c r="AA17594"/>
      <c r="AB17594"/>
      <c r="AC17594"/>
    </row>
    <row r="17595" spans="2:29" s="14" customFormat="1" x14ac:dyDescent="0.25">
      <c r="B17595"/>
      <c r="C17595"/>
      <c r="D17595"/>
      <c r="E17595"/>
      <c r="F17595"/>
      <c r="G17595"/>
      <c r="H17595"/>
      <c r="I17595"/>
      <c r="J17595"/>
      <c r="K17595" s="91"/>
      <c r="L17595" s="91"/>
      <c r="M17595" s="91"/>
      <c r="R17595"/>
      <c r="S17595"/>
      <c r="T17595"/>
      <c r="U17595"/>
      <c r="V17595"/>
      <c r="W17595"/>
      <c r="X17595"/>
      <c r="Y17595"/>
      <c r="Z17595"/>
      <c r="AA17595"/>
      <c r="AB17595"/>
      <c r="AC17595"/>
    </row>
    <row r="17596" spans="2:29" s="14" customFormat="1" x14ac:dyDescent="0.25">
      <c r="B17596"/>
      <c r="C17596"/>
      <c r="D17596"/>
      <c r="E17596"/>
      <c r="F17596"/>
      <c r="G17596"/>
      <c r="H17596"/>
      <c r="I17596"/>
      <c r="J17596"/>
      <c r="K17596" s="91"/>
      <c r="L17596" s="91"/>
      <c r="M17596" s="91"/>
      <c r="R17596"/>
      <c r="S17596"/>
      <c r="T17596"/>
      <c r="U17596"/>
      <c r="V17596"/>
      <c r="W17596"/>
      <c r="X17596"/>
      <c r="Y17596"/>
      <c r="Z17596"/>
      <c r="AA17596"/>
      <c r="AB17596"/>
      <c r="AC17596"/>
    </row>
    <row r="17597" spans="2:29" s="14" customFormat="1" x14ac:dyDescent="0.25">
      <c r="B17597"/>
      <c r="C17597"/>
      <c r="D17597"/>
      <c r="E17597"/>
      <c r="F17597"/>
      <c r="G17597"/>
      <c r="H17597"/>
      <c r="I17597"/>
      <c r="J17597"/>
      <c r="K17597" s="91"/>
      <c r="L17597" s="91"/>
      <c r="M17597" s="91"/>
      <c r="R17597"/>
      <c r="S17597"/>
      <c r="T17597"/>
      <c r="U17597"/>
      <c r="V17597"/>
      <c r="W17597"/>
      <c r="X17597"/>
      <c r="Y17597"/>
      <c r="Z17597"/>
      <c r="AA17597"/>
      <c r="AB17597"/>
      <c r="AC17597"/>
    </row>
    <row r="17598" spans="2:29" s="14" customFormat="1" x14ac:dyDescent="0.25">
      <c r="B17598"/>
      <c r="C17598"/>
      <c r="D17598"/>
      <c r="E17598"/>
      <c r="F17598"/>
      <c r="G17598"/>
      <c r="H17598"/>
      <c r="I17598"/>
      <c r="J17598"/>
      <c r="K17598" s="91"/>
      <c r="L17598" s="91"/>
      <c r="M17598" s="91"/>
      <c r="R17598"/>
      <c r="S17598"/>
      <c r="T17598"/>
      <c r="U17598"/>
      <c r="V17598"/>
      <c r="W17598"/>
      <c r="X17598"/>
      <c r="Y17598"/>
      <c r="Z17598"/>
      <c r="AA17598"/>
      <c r="AB17598"/>
      <c r="AC17598"/>
    </row>
    <row r="17599" spans="2:29" s="14" customFormat="1" x14ac:dyDescent="0.25">
      <c r="B17599"/>
      <c r="C17599"/>
      <c r="D17599"/>
      <c r="E17599"/>
      <c r="F17599"/>
      <c r="G17599"/>
      <c r="H17599"/>
      <c r="I17599"/>
      <c r="J17599"/>
      <c r="K17599" s="91"/>
      <c r="L17599" s="91"/>
      <c r="M17599" s="91"/>
      <c r="R17599"/>
      <c r="S17599"/>
      <c r="T17599"/>
      <c r="U17599"/>
      <c r="V17599"/>
      <c r="W17599"/>
      <c r="X17599"/>
      <c r="Y17599"/>
      <c r="Z17599"/>
      <c r="AA17599"/>
      <c r="AB17599"/>
      <c r="AC17599"/>
    </row>
    <row r="17600" spans="2:29" s="14" customFormat="1" x14ac:dyDescent="0.25">
      <c r="B17600"/>
      <c r="C17600"/>
      <c r="D17600"/>
      <c r="E17600"/>
      <c r="F17600"/>
      <c r="G17600"/>
      <c r="H17600"/>
      <c r="I17600"/>
      <c r="J17600"/>
      <c r="K17600" s="91"/>
      <c r="L17600" s="91"/>
      <c r="M17600" s="91"/>
      <c r="R17600"/>
      <c r="S17600"/>
      <c r="T17600"/>
      <c r="U17600"/>
      <c r="V17600"/>
      <c r="W17600"/>
      <c r="X17600"/>
      <c r="Y17600"/>
      <c r="Z17600"/>
      <c r="AA17600"/>
      <c r="AB17600"/>
      <c r="AC17600"/>
    </row>
    <row r="17601" spans="2:29" s="14" customFormat="1" x14ac:dyDescent="0.25">
      <c r="B17601"/>
      <c r="C17601"/>
      <c r="D17601"/>
      <c r="E17601"/>
      <c r="F17601"/>
      <c r="G17601"/>
      <c r="H17601"/>
      <c r="I17601"/>
      <c r="J17601"/>
      <c r="K17601" s="91"/>
      <c r="L17601" s="91"/>
      <c r="M17601" s="91"/>
      <c r="R17601"/>
      <c r="S17601"/>
      <c r="T17601"/>
      <c r="U17601"/>
      <c r="V17601"/>
      <c r="W17601"/>
      <c r="X17601"/>
      <c r="Y17601"/>
      <c r="Z17601"/>
      <c r="AA17601"/>
      <c r="AB17601"/>
      <c r="AC17601"/>
    </row>
    <row r="17602" spans="2:29" s="14" customFormat="1" x14ac:dyDescent="0.25">
      <c r="B17602"/>
      <c r="C17602"/>
      <c r="D17602"/>
      <c r="E17602"/>
      <c r="F17602"/>
      <c r="G17602"/>
      <c r="H17602"/>
      <c r="I17602"/>
      <c r="J17602"/>
      <c r="K17602" s="91"/>
      <c r="L17602" s="91"/>
      <c r="M17602" s="91"/>
      <c r="R17602"/>
      <c r="S17602"/>
      <c r="T17602"/>
      <c r="U17602"/>
      <c r="V17602"/>
      <c r="W17602"/>
      <c r="X17602"/>
      <c r="Y17602"/>
      <c r="Z17602"/>
      <c r="AA17602"/>
      <c r="AB17602"/>
      <c r="AC17602"/>
    </row>
    <row r="17603" spans="2:29" s="14" customFormat="1" x14ac:dyDescent="0.25">
      <c r="B17603"/>
      <c r="C17603"/>
      <c r="D17603"/>
      <c r="E17603"/>
      <c r="F17603"/>
      <c r="G17603"/>
      <c r="H17603"/>
      <c r="I17603"/>
      <c r="J17603"/>
      <c r="K17603" s="91"/>
      <c r="L17603" s="91"/>
      <c r="M17603" s="91"/>
      <c r="R17603"/>
      <c r="S17603"/>
      <c r="T17603"/>
      <c r="U17603"/>
      <c r="V17603"/>
      <c r="W17603"/>
      <c r="X17603"/>
      <c r="Y17603"/>
      <c r="Z17603"/>
      <c r="AA17603"/>
      <c r="AB17603"/>
      <c r="AC17603"/>
    </row>
    <row r="17604" spans="2:29" s="14" customFormat="1" x14ac:dyDescent="0.25">
      <c r="B17604"/>
      <c r="C17604"/>
      <c r="D17604"/>
      <c r="E17604"/>
      <c r="F17604"/>
      <c r="G17604"/>
      <c r="H17604"/>
      <c r="I17604"/>
      <c r="J17604"/>
      <c r="K17604" s="91"/>
      <c r="L17604" s="91"/>
      <c r="M17604" s="91"/>
      <c r="R17604"/>
      <c r="S17604"/>
      <c r="T17604"/>
      <c r="U17604"/>
      <c r="V17604"/>
      <c r="W17604"/>
      <c r="X17604"/>
      <c r="Y17604"/>
      <c r="Z17604"/>
      <c r="AA17604"/>
      <c r="AB17604"/>
      <c r="AC17604"/>
    </row>
    <row r="17605" spans="2:29" s="14" customFormat="1" x14ac:dyDescent="0.25">
      <c r="B17605"/>
      <c r="C17605"/>
      <c r="D17605"/>
      <c r="E17605"/>
      <c r="F17605"/>
      <c r="G17605"/>
      <c r="H17605"/>
      <c r="I17605"/>
      <c r="J17605"/>
      <c r="K17605" s="91"/>
      <c r="L17605" s="91"/>
      <c r="M17605" s="91"/>
      <c r="R17605"/>
      <c r="S17605"/>
      <c r="T17605"/>
      <c r="U17605"/>
      <c r="V17605"/>
      <c r="W17605"/>
      <c r="X17605"/>
      <c r="Y17605"/>
      <c r="Z17605"/>
      <c r="AA17605"/>
      <c r="AB17605"/>
      <c r="AC17605"/>
    </row>
    <row r="17606" spans="2:29" s="14" customFormat="1" x14ac:dyDescent="0.25">
      <c r="B17606"/>
      <c r="C17606"/>
      <c r="D17606"/>
      <c r="E17606"/>
      <c r="F17606"/>
      <c r="G17606"/>
      <c r="H17606"/>
      <c r="I17606"/>
      <c r="J17606"/>
      <c r="K17606" s="91"/>
      <c r="L17606" s="91"/>
      <c r="M17606" s="91"/>
      <c r="R17606"/>
      <c r="S17606"/>
      <c r="T17606"/>
      <c r="U17606"/>
      <c r="V17606"/>
      <c r="W17606"/>
      <c r="X17606"/>
      <c r="Y17606"/>
      <c r="Z17606"/>
      <c r="AA17606"/>
      <c r="AB17606"/>
      <c r="AC17606"/>
    </row>
    <row r="17607" spans="2:29" s="14" customFormat="1" x14ac:dyDescent="0.25">
      <c r="B17607"/>
      <c r="C17607"/>
      <c r="D17607"/>
      <c r="E17607"/>
      <c r="F17607"/>
      <c r="G17607"/>
      <c r="H17607"/>
      <c r="I17607"/>
      <c r="J17607"/>
      <c r="K17607" s="91"/>
      <c r="L17607" s="91"/>
      <c r="M17607" s="91"/>
      <c r="R17607"/>
      <c r="S17607"/>
      <c r="T17607"/>
      <c r="U17607"/>
      <c r="V17607"/>
      <c r="W17607"/>
      <c r="X17607"/>
      <c r="Y17607"/>
      <c r="Z17607"/>
      <c r="AA17607"/>
      <c r="AB17607"/>
      <c r="AC17607"/>
    </row>
    <row r="17608" spans="2:29" s="14" customFormat="1" x14ac:dyDescent="0.25">
      <c r="B17608"/>
      <c r="C17608"/>
      <c r="D17608"/>
      <c r="E17608"/>
      <c r="F17608"/>
      <c r="G17608"/>
      <c r="H17608"/>
      <c r="I17608"/>
      <c r="J17608"/>
      <c r="K17608" s="91"/>
      <c r="L17608" s="91"/>
      <c r="M17608" s="91"/>
      <c r="R17608"/>
      <c r="S17608"/>
      <c r="T17608"/>
      <c r="U17608"/>
      <c r="V17608"/>
      <c r="W17608"/>
      <c r="X17608"/>
      <c r="Y17608"/>
      <c r="Z17608"/>
      <c r="AA17608"/>
      <c r="AB17608"/>
      <c r="AC17608"/>
    </row>
    <row r="17609" spans="2:29" s="14" customFormat="1" x14ac:dyDescent="0.25">
      <c r="B17609"/>
      <c r="C17609"/>
      <c r="D17609"/>
      <c r="E17609"/>
      <c r="F17609"/>
      <c r="G17609"/>
      <c r="H17609"/>
      <c r="I17609"/>
      <c r="J17609"/>
      <c r="K17609" s="91"/>
      <c r="L17609" s="91"/>
      <c r="M17609" s="91"/>
      <c r="R17609"/>
      <c r="S17609"/>
      <c r="T17609"/>
      <c r="U17609"/>
      <c r="V17609"/>
      <c r="W17609"/>
      <c r="X17609"/>
      <c r="Y17609"/>
      <c r="Z17609"/>
      <c r="AA17609"/>
      <c r="AB17609"/>
      <c r="AC17609"/>
    </row>
    <row r="17610" spans="2:29" s="14" customFormat="1" x14ac:dyDescent="0.25">
      <c r="B17610"/>
      <c r="C17610"/>
      <c r="D17610"/>
      <c r="E17610"/>
      <c r="F17610"/>
      <c r="G17610"/>
      <c r="H17610"/>
      <c r="I17610"/>
      <c r="J17610"/>
      <c r="K17610" s="91"/>
      <c r="L17610" s="91"/>
      <c r="M17610" s="91"/>
      <c r="R17610"/>
      <c r="S17610"/>
      <c r="T17610"/>
      <c r="U17610"/>
      <c r="V17610"/>
      <c r="W17610"/>
      <c r="X17610"/>
      <c r="Y17610"/>
      <c r="Z17610"/>
      <c r="AA17610"/>
      <c r="AB17610"/>
      <c r="AC17610"/>
    </row>
    <row r="17611" spans="2:29" s="14" customFormat="1" x14ac:dyDescent="0.25">
      <c r="B17611"/>
      <c r="C17611"/>
      <c r="D17611"/>
      <c r="E17611"/>
      <c r="F17611"/>
      <c r="G17611"/>
      <c r="H17611"/>
      <c r="I17611"/>
      <c r="J17611"/>
      <c r="K17611" s="91"/>
      <c r="L17611" s="91"/>
      <c r="M17611" s="91"/>
      <c r="R17611"/>
      <c r="S17611"/>
      <c r="T17611"/>
      <c r="U17611"/>
      <c r="V17611"/>
      <c r="W17611"/>
      <c r="X17611"/>
      <c r="Y17611"/>
      <c r="Z17611"/>
      <c r="AA17611"/>
      <c r="AB17611"/>
      <c r="AC17611"/>
    </row>
    <row r="17612" spans="2:29" s="14" customFormat="1" x14ac:dyDescent="0.25">
      <c r="B17612"/>
      <c r="C17612"/>
      <c r="D17612"/>
      <c r="E17612"/>
      <c r="F17612"/>
      <c r="G17612"/>
      <c r="H17612"/>
      <c r="I17612"/>
      <c r="J17612"/>
      <c r="K17612" s="91"/>
      <c r="L17612" s="91"/>
      <c r="M17612" s="91"/>
      <c r="R17612"/>
      <c r="S17612"/>
      <c r="T17612"/>
      <c r="U17612"/>
      <c r="V17612"/>
      <c r="W17612"/>
      <c r="X17612"/>
      <c r="Y17612"/>
      <c r="Z17612"/>
      <c r="AA17612"/>
      <c r="AB17612"/>
      <c r="AC17612"/>
    </row>
    <row r="17613" spans="2:29" s="14" customFormat="1" x14ac:dyDescent="0.25">
      <c r="B17613"/>
      <c r="C17613"/>
      <c r="D17613"/>
      <c r="E17613"/>
      <c r="F17613"/>
      <c r="G17613"/>
      <c r="H17613"/>
      <c r="I17613"/>
      <c r="J17613"/>
      <c r="K17613" s="91"/>
      <c r="L17613" s="91"/>
      <c r="M17613" s="91"/>
      <c r="R17613"/>
      <c r="S17613"/>
      <c r="T17613"/>
      <c r="U17613"/>
      <c r="V17613"/>
      <c r="W17613"/>
      <c r="X17613"/>
      <c r="Y17613"/>
      <c r="Z17613"/>
      <c r="AA17613"/>
      <c r="AB17613"/>
      <c r="AC17613"/>
    </row>
    <row r="17614" spans="2:29" s="14" customFormat="1" x14ac:dyDescent="0.25">
      <c r="B17614"/>
      <c r="C17614"/>
      <c r="D17614"/>
      <c r="E17614"/>
      <c r="F17614"/>
      <c r="G17614"/>
      <c r="H17614"/>
      <c r="I17614"/>
      <c r="J17614"/>
      <c r="K17614" s="91"/>
      <c r="L17614" s="91"/>
      <c r="M17614" s="91"/>
      <c r="R17614"/>
      <c r="S17614"/>
      <c r="T17614"/>
      <c r="U17614"/>
      <c r="V17614"/>
      <c r="W17614"/>
      <c r="X17614"/>
      <c r="Y17614"/>
      <c r="Z17614"/>
      <c r="AA17614"/>
      <c r="AB17614"/>
      <c r="AC17614"/>
    </row>
    <row r="17615" spans="2:29" s="14" customFormat="1" x14ac:dyDescent="0.25">
      <c r="B17615"/>
      <c r="C17615"/>
      <c r="D17615"/>
      <c r="E17615"/>
      <c r="F17615"/>
      <c r="G17615"/>
      <c r="H17615"/>
      <c r="I17615"/>
      <c r="J17615"/>
      <c r="K17615" s="91"/>
      <c r="L17615" s="91"/>
      <c r="M17615" s="91"/>
      <c r="R17615"/>
      <c r="S17615"/>
      <c r="T17615"/>
      <c r="U17615"/>
      <c r="V17615"/>
      <c r="W17615"/>
      <c r="X17615"/>
      <c r="Y17615"/>
      <c r="Z17615"/>
      <c r="AA17615"/>
      <c r="AB17615"/>
      <c r="AC17615"/>
    </row>
    <row r="17616" spans="2:29" s="14" customFormat="1" x14ac:dyDescent="0.25">
      <c r="B17616"/>
      <c r="C17616"/>
      <c r="D17616"/>
      <c r="E17616"/>
      <c r="F17616"/>
      <c r="G17616"/>
      <c r="H17616"/>
      <c r="I17616"/>
      <c r="J17616"/>
      <c r="K17616" s="91"/>
      <c r="L17616" s="91"/>
      <c r="M17616" s="91"/>
      <c r="R17616"/>
      <c r="S17616"/>
      <c r="T17616"/>
      <c r="U17616"/>
      <c r="V17616"/>
      <c r="W17616"/>
      <c r="X17616"/>
      <c r="Y17616"/>
      <c r="Z17616"/>
      <c r="AA17616"/>
      <c r="AB17616"/>
      <c r="AC17616"/>
    </row>
    <row r="17617" spans="2:29" s="14" customFormat="1" x14ac:dyDescent="0.25">
      <c r="B17617"/>
      <c r="C17617"/>
      <c r="D17617"/>
      <c r="E17617"/>
      <c r="F17617"/>
      <c r="G17617"/>
      <c r="H17617"/>
      <c r="I17617"/>
      <c r="J17617"/>
      <c r="K17617" s="91"/>
      <c r="L17617" s="91"/>
      <c r="M17617" s="91"/>
      <c r="R17617"/>
      <c r="S17617"/>
      <c r="T17617"/>
      <c r="U17617"/>
      <c r="V17617"/>
      <c r="W17617"/>
      <c r="X17617"/>
      <c r="Y17617"/>
      <c r="Z17617"/>
      <c r="AA17617"/>
      <c r="AB17617"/>
      <c r="AC17617"/>
    </row>
    <row r="17618" spans="2:29" s="14" customFormat="1" x14ac:dyDescent="0.25">
      <c r="B17618"/>
      <c r="C17618"/>
      <c r="D17618"/>
      <c r="E17618"/>
      <c r="F17618"/>
      <c r="G17618"/>
      <c r="H17618"/>
      <c r="I17618"/>
      <c r="J17618"/>
      <c r="K17618" s="91"/>
      <c r="L17618" s="91"/>
      <c r="M17618" s="91"/>
      <c r="R17618"/>
      <c r="S17618"/>
      <c r="T17618"/>
      <c r="U17618"/>
      <c r="V17618"/>
      <c r="W17618"/>
      <c r="X17618"/>
      <c r="Y17618"/>
      <c r="Z17618"/>
      <c r="AA17618"/>
      <c r="AB17618"/>
      <c r="AC17618"/>
    </row>
    <row r="17619" spans="2:29" s="14" customFormat="1" x14ac:dyDescent="0.25">
      <c r="B17619"/>
      <c r="C17619"/>
      <c r="D17619"/>
      <c r="E17619"/>
      <c r="F17619"/>
      <c r="G17619"/>
      <c r="H17619"/>
      <c r="I17619"/>
      <c r="J17619"/>
      <c r="K17619" s="91"/>
      <c r="L17619" s="91"/>
      <c r="M17619" s="91"/>
      <c r="R17619"/>
      <c r="S17619"/>
      <c r="T17619"/>
      <c r="U17619"/>
      <c r="V17619"/>
      <c r="W17619"/>
      <c r="X17619"/>
      <c r="Y17619"/>
      <c r="Z17619"/>
      <c r="AA17619"/>
      <c r="AB17619"/>
      <c r="AC17619"/>
    </row>
    <row r="17620" spans="2:29" s="14" customFormat="1" x14ac:dyDescent="0.25">
      <c r="B17620"/>
      <c r="C17620"/>
      <c r="D17620"/>
      <c r="E17620"/>
      <c r="F17620"/>
      <c r="G17620"/>
      <c r="H17620"/>
      <c r="I17620"/>
      <c r="J17620"/>
      <c r="K17620" s="91"/>
      <c r="L17620" s="91"/>
      <c r="M17620" s="91"/>
      <c r="R17620"/>
      <c r="S17620"/>
      <c r="T17620"/>
      <c r="U17620"/>
      <c r="V17620"/>
      <c r="W17620"/>
      <c r="X17620"/>
      <c r="Y17620"/>
      <c r="Z17620"/>
      <c r="AA17620"/>
      <c r="AB17620"/>
      <c r="AC17620"/>
    </row>
    <row r="17621" spans="2:29" s="14" customFormat="1" x14ac:dyDescent="0.25">
      <c r="B17621"/>
      <c r="C17621"/>
      <c r="D17621"/>
      <c r="E17621"/>
      <c r="F17621"/>
      <c r="G17621"/>
      <c r="H17621"/>
      <c r="I17621"/>
      <c r="J17621"/>
      <c r="K17621" s="91"/>
      <c r="L17621" s="91"/>
      <c r="M17621" s="91"/>
      <c r="R17621"/>
      <c r="S17621"/>
      <c r="T17621"/>
      <c r="U17621"/>
      <c r="V17621"/>
      <c r="W17621"/>
      <c r="X17621"/>
      <c r="Y17621"/>
      <c r="Z17621"/>
      <c r="AA17621"/>
      <c r="AB17621"/>
      <c r="AC17621"/>
    </row>
    <row r="17622" spans="2:29" s="14" customFormat="1" x14ac:dyDescent="0.25">
      <c r="B17622"/>
      <c r="C17622"/>
      <c r="D17622"/>
      <c r="E17622"/>
      <c r="F17622"/>
      <c r="G17622"/>
      <c r="H17622"/>
      <c r="I17622"/>
      <c r="J17622"/>
      <c r="K17622" s="91"/>
      <c r="L17622" s="91"/>
      <c r="M17622" s="91"/>
      <c r="R17622"/>
      <c r="S17622"/>
      <c r="T17622"/>
      <c r="U17622"/>
      <c r="V17622"/>
      <c r="W17622"/>
      <c r="X17622"/>
      <c r="Y17622"/>
      <c r="Z17622"/>
      <c r="AA17622"/>
      <c r="AB17622"/>
      <c r="AC17622"/>
    </row>
    <row r="17623" spans="2:29" s="14" customFormat="1" x14ac:dyDescent="0.25">
      <c r="B17623"/>
      <c r="C17623"/>
      <c r="D17623"/>
      <c r="E17623"/>
      <c r="F17623"/>
      <c r="G17623"/>
      <c r="H17623"/>
      <c r="I17623"/>
      <c r="J17623"/>
      <c r="K17623" s="91"/>
      <c r="L17623" s="91"/>
      <c r="M17623" s="91"/>
      <c r="R17623"/>
      <c r="S17623"/>
      <c r="T17623"/>
      <c r="U17623"/>
      <c r="V17623"/>
      <c r="W17623"/>
      <c r="X17623"/>
      <c r="Y17623"/>
      <c r="Z17623"/>
      <c r="AA17623"/>
      <c r="AB17623"/>
      <c r="AC17623"/>
    </row>
    <row r="17624" spans="2:29" s="14" customFormat="1" x14ac:dyDescent="0.25">
      <c r="B17624"/>
      <c r="C17624"/>
      <c r="D17624"/>
      <c r="E17624"/>
      <c r="F17624"/>
      <c r="G17624"/>
      <c r="H17624"/>
      <c r="I17624"/>
      <c r="J17624"/>
      <c r="K17624" s="91"/>
      <c r="L17624" s="91"/>
      <c r="M17624" s="91"/>
      <c r="R17624"/>
      <c r="S17624"/>
      <c r="T17624"/>
      <c r="U17624"/>
      <c r="V17624"/>
      <c r="W17624"/>
      <c r="X17624"/>
      <c r="Y17624"/>
      <c r="Z17624"/>
      <c r="AA17624"/>
      <c r="AB17624"/>
      <c r="AC17624"/>
    </row>
    <row r="17625" spans="2:29" s="14" customFormat="1" x14ac:dyDescent="0.25">
      <c r="B17625"/>
      <c r="C17625"/>
      <c r="D17625"/>
      <c r="E17625"/>
      <c r="F17625"/>
      <c r="G17625"/>
      <c r="H17625"/>
      <c r="I17625"/>
      <c r="J17625"/>
      <c r="K17625" s="91"/>
      <c r="L17625" s="91"/>
      <c r="M17625" s="91"/>
      <c r="R17625"/>
      <c r="S17625"/>
      <c r="T17625"/>
      <c r="U17625"/>
      <c r="V17625"/>
      <c r="W17625"/>
      <c r="X17625"/>
      <c r="Y17625"/>
      <c r="Z17625"/>
      <c r="AA17625"/>
      <c r="AB17625"/>
      <c r="AC17625"/>
    </row>
    <row r="17626" spans="2:29" s="14" customFormat="1" x14ac:dyDescent="0.25">
      <c r="B17626"/>
      <c r="C17626"/>
      <c r="D17626"/>
      <c r="E17626"/>
      <c r="F17626"/>
      <c r="G17626"/>
      <c r="H17626"/>
      <c r="I17626"/>
      <c r="J17626"/>
      <c r="K17626" s="91"/>
      <c r="L17626" s="91"/>
      <c r="M17626" s="91"/>
      <c r="R17626"/>
      <c r="S17626"/>
      <c r="T17626"/>
      <c r="U17626"/>
      <c r="V17626"/>
      <c r="W17626"/>
      <c r="X17626"/>
      <c r="Y17626"/>
      <c r="Z17626"/>
      <c r="AA17626"/>
      <c r="AB17626"/>
      <c r="AC17626"/>
    </row>
    <row r="17627" spans="2:29" s="14" customFormat="1" x14ac:dyDescent="0.25">
      <c r="B17627"/>
      <c r="C17627"/>
      <c r="D17627"/>
      <c r="E17627"/>
      <c r="F17627"/>
      <c r="G17627"/>
      <c r="H17627"/>
      <c r="I17627"/>
      <c r="J17627"/>
      <c r="K17627" s="91"/>
      <c r="L17627" s="91"/>
      <c r="M17627" s="91"/>
      <c r="R17627"/>
      <c r="S17627"/>
      <c r="T17627"/>
      <c r="U17627"/>
      <c r="V17627"/>
      <c r="W17627"/>
      <c r="X17627"/>
      <c r="Y17627"/>
      <c r="Z17627"/>
      <c r="AA17627"/>
      <c r="AB17627"/>
      <c r="AC17627"/>
    </row>
    <row r="17628" spans="2:29" s="14" customFormat="1" x14ac:dyDescent="0.25">
      <c r="B17628"/>
      <c r="C17628"/>
      <c r="D17628"/>
      <c r="E17628"/>
      <c r="F17628"/>
      <c r="G17628"/>
      <c r="H17628"/>
      <c r="I17628"/>
      <c r="J17628"/>
      <c r="K17628" s="91"/>
      <c r="L17628" s="91"/>
      <c r="M17628" s="91"/>
      <c r="R17628"/>
      <c r="S17628"/>
      <c r="T17628"/>
      <c r="U17628"/>
      <c r="V17628"/>
      <c r="W17628"/>
      <c r="X17628"/>
      <c r="Y17628"/>
      <c r="Z17628"/>
      <c r="AA17628"/>
      <c r="AB17628"/>
      <c r="AC17628"/>
    </row>
    <row r="17629" spans="2:29" s="14" customFormat="1" x14ac:dyDescent="0.25">
      <c r="B17629"/>
      <c r="C17629"/>
      <c r="D17629"/>
      <c r="E17629"/>
      <c r="F17629"/>
      <c r="G17629"/>
      <c r="H17629"/>
      <c r="I17629"/>
      <c r="J17629"/>
      <c r="K17629" s="91"/>
      <c r="L17629" s="91"/>
      <c r="M17629" s="91"/>
      <c r="R17629"/>
      <c r="S17629"/>
      <c r="T17629"/>
      <c r="U17629"/>
      <c r="V17629"/>
      <c r="W17629"/>
      <c r="X17629"/>
      <c r="Y17629"/>
      <c r="Z17629"/>
      <c r="AA17629"/>
      <c r="AB17629"/>
      <c r="AC17629"/>
    </row>
    <row r="17630" spans="2:29" s="14" customFormat="1" x14ac:dyDescent="0.25">
      <c r="B17630"/>
      <c r="C17630"/>
      <c r="D17630"/>
      <c r="E17630"/>
      <c r="F17630"/>
      <c r="G17630"/>
      <c r="H17630"/>
      <c r="I17630"/>
      <c r="J17630"/>
      <c r="K17630" s="91"/>
      <c r="L17630" s="91"/>
      <c r="M17630" s="91"/>
      <c r="R17630"/>
      <c r="S17630"/>
      <c r="T17630"/>
      <c r="U17630"/>
      <c r="V17630"/>
      <c r="W17630"/>
      <c r="X17630"/>
      <c r="Y17630"/>
      <c r="Z17630"/>
      <c r="AA17630"/>
      <c r="AB17630"/>
      <c r="AC17630"/>
    </row>
    <row r="17631" spans="2:29" s="14" customFormat="1" x14ac:dyDescent="0.25">
      <c r="B17631"/>
      <c r="C17631"/>
      <c r="D17631"/>
      <c r="E17631"/>
      <c r="F17631"/>
      <c r="G17631"/>
      <c r="H17631"/>
      <c r="I17631"/>
      <c r="J17631"/>
      <c r="K17631" s="91"/>
      <c r="L17631" s="91"/>
      <c r="M17631" s="91"/>
      <c r="R17631"/>
      <c r="S17631"/>
      <c r="T17631"/>
      <c r="U17631"/>
      <c r="V17631"/>
      <c r="W17631"/>
      <c r="X17631"/>
      <c r="Y17631"/>
      <c r="Z17631"/>
      <c r="AA17631"/>
      <c r="AB17631"/>
      <c r="AC17631"/>
    </row>
    <row r="17632" spans="2:29" s="14" customFormat="1" x14ac:dyDescent="0.25">
      <c r="B17632"/>
      <c r="C17632"/>
      <c r="D17632"/>
      <c r="E17632"/>
      <c r="F17632"/>
      <c r="G17632"/>
      <c r="H17632"/>
      <c r="I17632"/>
      <c r="J17632"/>
      <c r="K17632" s="91"/>
      <c r="L17632" s="91"/>
      <c r="M17632" s="91"/>
      <c r="R17632"/>
      <c r="S17632"/>
      <c r="T17632"/>
      <c r="U17632"/>
      <c r="V17632"/>
      <c r="W17632"/>
      <c r="X17632"/>
      <c r="Y17632"/>
      <c r="Z17632"/>
      <c r="AA17632"/>
      <c r="AB17632"/>
      <c r="AC17632"/>
    </row>
    <row r="17633" spans="2:29" s="14" customFormat="1" x14ac:dyDescent="0.25">
      <c r="B17633"/>
      <c r="C17633"/>
      <c r="D17633"/>
      <c r="E17633"/>
      <c r="F17633"/>
      <c r="G17633"/>
      <c r="H17633"/>
      <c r="I17633"/>
      <c r="J17633"/>
      <c r="K17633" s="91"/>
      <c r="L17633" s="91"/>
      <c r="M17633" s="91"/>
      <c r="R17633"/>
      <c r="S17633"/>
      <c r="T17633"/>
      <c r="U17633"/>
      <c r="V17633"/>
      <c r="W17633"/>
      <c r="X17633"/>
      <c r="Y17633"/>
      <c r="Z17633"/>
      <c r="AA17633"/>
      <c r="AB17633"/>
      <c r="AC17633"/>
    </row>
    <row r="17634" spans="2:29" s="14" customFormat="1" x14ac:dyDescent="0.25">
      <c r="B17634"/>
      <c r="C17634"/>
      <c r="D17634"/>
      <c r="E17634"/>
      <c r="F17634"/>
      <c r="G17634"/>
      <c r="H17634"/>
      <c r="I17634"/>
      <c r="J17634"/>
      <c r="K17634" s="91"/>
      <c r="L17634" s="91"/>
      <c r="M17634" s="91"/>
      <c r="R17634"/>
      <c r="S17634"/>
      <c r="T17634"/>
      <c r="U17634"/>
      <c r="V17634"/>
      <c r="W17634"/>
      <c r="X17634"/>
      <c r="Y17634"/>
      <c r="Z17634"/>
      <c r="AA17634"/>
      <c r="AB17634"/>
      <c r="AC17634"/>
    </row>
    <row r="17635" spans="2:29" s="14" customFormat="1" x14ac:dyDescent="0.25">
      <c r="B17635"/>
      <c r="C17635"/>
      <c r="D17635"/>
      <c r="E17635"/>
      <c r="F17635"/>
      <c r="G17635"/>
      <c r="H17635"/>
      <c r="I17635"/>
      <c r="J17635"/>
      <c r="K17635" s="91"/>
      <c r="L17635" s="91"/>
      <c r="M17635" s="91"/>
      <c r="R17635"/>
      <c r="S17635"/>
      <c r="T17635"/>
      <c r="U17635"/>
      <c r="V17635"/>
      <c r="W17635"/>
      <c r="X17635"/>
      <c r="Y17635"/>
      <c r="Z17635"/>
      <c r="AA17635"/>
      <c r="AB17635"/>
      <c r="AC17635"/>
    </row>
    <row r="17636" spans="2:29" s="14" customFormat="1" x14ac:dyDescent="0.25">
      <c r="B17636"/>
      <c r="C17636"/>
      <c r="D17636"/>
      <c r="E17636"/>
      <c r="F17636"/>
      <c r="G17636"/>
      <c r="H17636"/>
      <c r="I17636"/>
      <c r="J17636"/>
      <c r="K17636" s="91"/>
      <c r="L17636" s="91"/>
      <c r="M17636" s="91"/>
      <c r="R17636"/>
      <c r="S17636"/>
      <c r="T17636"/>
      <c r="U17636"/>
      <c r="V17636"/>
      <c r="W17636"/>
      <c r="X17636"/>
      <c r="Y17636"/>
      <c r="Z17636"/>
      <c r="AA17636"/>
      <c r="AB17636"/>
      <c r="AC17636"/>
    </row>
    <row r="17637" spans="2:29" s="14" customFormat="1" x14ac:dyDescent="0.25">
      <c r="B17637"/>
      <c r="C17637"/>
      <c r="D17637"/>
      <c r="E17637"/>
      <c r="F17637"/>
      <c r="G17637"/>
      <c r="H17637"/>
      <c r="I17637"/>
      <c r="J17637"/>
      <c r="K17637" s="91"/>
      <c r="L17637" s="91"/>
      <c r="M17637" s="91"/>
      <c r="R17637"/>
      <c r="S17637"/>
      <c r="T17637"/>
      <c r="U17637"/>
      <c r="V17637"/>
      <c r="W17637"/>
      <c r="X17637"/>
      <c r="Y17637"/>
      <c r="Z17637"/>
      <c r="AA17637"/>
      <c r="AB17637"/>
      <c r="AC17637"/>
    </row>
    <row r="17638" spans="2:29" s="14" customFormat="1" x14ac:dyDescent="0.25">
      <c r="B17638"/>
      <c r="C17638"/>
      <c r="D17638"/>
      <c r="E17638"/>
      <c r="F17638"/>
      <c r="G17638"/>
      <c r="H17638"/>
      <c r="I17638"/>
      <c r="J17638"/>
      <c r="K17638" s="91"/>
      <c r="L17638" s="91"/>
      <c r="M17638" s="91"/>
      <c r="R17638"/>
      <c r="S17638"/>
      <c r="T17638"/>
      <c r="U17638"/>
      <c r="V17638"/>
      <c r="W17638"/>
      <c r="X17638"/>
      <c r="Y17638"/>
      <c r="Z17638"/>
      <c r="AA17638"/>
      <c r="AB17638"/>
      <c r="AC17638"/>
    </row>
    <row r="17639" spans="2:29" s="14" customFormat="1" x14ac:dyDescent="0.25">
      <c r="B17639"/>
      <c r="C17639"/>
      <c r="D17639"/>
      <c r="E17639"/>
      <c r="F17639"/>
      <c r="G17639"/>
      <c r="H17639"/>
      <c r="I17639"/>
      <c r="J17639"/>
      <c r="K17639" s="91"/>
      <c r="L17639" s="91"/>
      <c r="M17639" s="91"/>
      <c r="R17639"/>
      <c r="S17639"/>
      <c r="T17639"/>
      <c r="U17639"/>
      <c r="V17639"/>
      <c r="W17639"/>
      <c r="X17639"/>
      <c r="Y17639"/>
      <c r="Z17639"/>
      <c r="AA17639"/>
      <c r="AB17639"/>
      <c r="AC17639"/>
    </row>
    <row r="17640" spans="2:29" s="14" customFormat="1" x14ac:dyDescent="0.25">
      <c r="B17640"/>
      <c r="C17640"/>
      <c r="D17640"/>
      <c r="E17640"/>
      <c r="F17640"/>
      <c r="G17640"/>
      <c r="H17640"/>
      <c r="I17640"/>
      <c r="J17640"/>
      <c r="K17640" s="91"/>
      <c r="L17640" s="91"/>
      <c r="M17640" s="91"/>
      <c r="R17640"/>
      <c r="S17640"/>
      <c r="T17640"/>
      <c r="U17640"/>
      <c r="V17640"/>
      <c r="W17640"/>
      <c r="X17640"/>
      <c r="Y17640"/>
      <c r="Z17640"/>
      <c r="AA17640"/>
      <c r="AB17640"/>
      <c r="AC17640"/>
    </row>
    <row r="17641" spans="2:29" s="14" customFormat="1" x14ac:dyDescent="0.25">
      <c r="B17641"/>
      <c r="C17641"/>
      <c r="D17641"/>
      <c r="E17641"/>
      <c r="F17641"/>
      <c r="G17641"/>
      <c r="H17641"/>
      <c r="I17641"/>
      <c r="J17641"/>
      <c r="K17641" s="91"/>
      <c r="L17641" s="91"/>
      <c r="M17641" s="91"/>
      <c r="R17641"/>
      <c r="S17641"/>
      <c r="T17641"/>
      <c r="U17641"/>
      <c r="V17641"/>
      <c r="W17641"/>
      <c r="X17641"/>
      <c r="Y17641"/>
      <c r="Z17641"/>
      <c r="AA17641"/>
      <c r="AB17641"/>
      <c r="AC17641"/>
    </row>
    <row r="17642" spans="2:29" s="14" customFormat="1" x14ac:dyDescent="0.25">
      <c r="B17642"/>
      <c r="C17642"/>
      <c r="D17642"/>
      <c r="E17642"/>
      <c r="F17642"/>
      <c r="G17642"/>
      <c r="H17642"/>
      <c r="I17642"/>
      <c r="J17642"/>
      <c r="K17642" s="91"/>
      <c r="L17642" s="91"/>
      <c r="M17642" s="91"/>
      <c r="R17642"/>
      <c r="S17642"/>
      <c r="T17642"/>
      <c r="U17642"/>
      <c r="V17642"/>
      <c r="W17642"/>
      <c r="X17642"/>
      <c r="Y17642"/>
      <c r="Z17642"/>
      <c r="AA17642"/>
      <c r="AB17642"/>
      <c r="AC17642"/>
    </row>
    <row r="17643" spans="2:29" s="14" customFormat="1" x14ac:dyDescent="0.25">
      <c r="B17643"/>
      <c r="C17643"/>
      <c r="D17643"/>
      <c r="E17643"/>
      <c r="F17643"/>
      <c r="G17643"/>
      <c r="H17643"/>
      <c r="I17643"/>
      <c r="J17643"/>
      <c r="K17643" s="91"/>
      <c r="L17643" s="91"/>
      <c r="M17643" s="91"/>
      <c r="R17643"/>
      <c r="S17643"/>
      <c r="T17643"/>
      <c r="U17643"/>
      <c r="V17643"/>
      <c r="W17643"/>
      <c r="X17643"/>
      <c r="Y17643"/>
      <c r="Z17643"/>
      <c r="AA17643"/>
      <c r="AB17643"/>
      <c r="AC17643"/>
    </row>
    <row r="17644" spans="2:29" s="14" customFormat="1" x14ac:dyDescent="0.25">
      <c r="B17644"/>
      <c r="C17644"/>
      <c r="D17644"/>
      <c r="E17644"/>
      <c r="F17644"/>
      <c r="G17644"/>
      <c r="H17644"/>
      <c r="I17644"/>
      <c r="J17644"/>
      <c r="K17644" s="91"/>
      <c r="L17644" s="91"/>
      <c r="M17644" s="91"/>
      <c r="R17644"/>
      <c r="S17644"/>
      <c r="T17644"/>
      <c r="U17644"/>
      <c r="V17644"/>
      <c r="W17644"/>
      <c r="X17644"/>
      <c r="Y17644"/>
      <c r="Z17644"/>
      <c r="AA17644"/>
      <c r="AB17644"/>
      <c r="AC17644"/>
    </row>
    <row r="17645" spans="2:29" s="14" customFormat="1" x14ac:dyDescent="0.25">
      <c r="B17645"/>
      <c r="C17645"/>
      <c r="D17645"/>
      <c r="E17645"/>
      <c r="F17645"/>
      <c r="G17645"/>
      <c r="H17645"/>
      <c r="I17645"/>
      <c r="J17645"/>
      <c r="K17645" s="91"/>
      <c r="L17645" s="91"/>
      <c r="M17645" s="91"/>
      <c r="R17645"/>
      <c r="S17645"/>
      <c r="T17645"/>
      <c r="U17645"/>
      <c r="V17645"/>
      <c r="W17645"/>
      <c r="X17645"/>
      <c r="Y17645"/>
      <c r="Z17645"/>
      <c r="AA17645"/>
      <c r="AB17645"/>
      <c r="AC17645"/>
    </row>
    <row r="17646" spans="2:29" s="14" customFormat="1" x14ac:dyDescent="0.25">
      <c r="B17646"/>
      <c r="C17646"/>
      <c r="D17646"/>
      <c r="E17646"/>
      <c r="F17646"/>
      <c r="G17646"/>
      <c r="H17646"/>
      <c r="I17646"/>
      <c r="J17646"/>
      <c r="K17646" s="91"/>
      <c r="L17646" s="91"/>
      <c r="M17646" s="91"/>
      <c r="R17646"/>
      <c r="S17646"/>
      <c r="T17646"/>
      <c r="U17646"/>
      <c r="V17646"/>
      <c r="W17646"/>
      <c r="X17646"/>
      <c r="Y17646"/>
      <c r="Z17646"/>
      <c r="AA17646"/>
      <c r="AB17646"/>
      <c r="AC17646"/>
    </row>
    <row r="17647" spans="2:29" s="14" customFormat="1" x14ac:dyDescent="0.25">
      <c r="B17647"/>
      <c r="C17647"/>
      <c r="D17647"/>
      <c r="E17647"/>
      <c r="F17647"/>
      <c r="G17647"/>
      <c r="H17647"/>
      <c r="I17647"/>
      <c r="J17647"/>
      <c r="K17647" s="91"/>
      <c r="L17647" s="91"/>
      <c r="M17647" s="91"/>
      <c r="R17647"/>
      <c r="S17647"/>
      <c r="T17647"/>
      <c r="U17647"/>
      <c r="V17647"/>
      <c r="W17647"/>
      <c r="X17647"/>
      <c r="Y17647"/>
      <c r="Z17647"/>
      <c r="AA17647"/>
      <c r="AB17647"/>
      <c r="AC17647"/>
    </row>
    <row r="17648" spans="2:29" s="14" customFormat="1" x14ac:dyDescent="0.25">
      <c r="B17648"/>
      <c r="C17648"/>
      <c r="D17648"/>
      <c r="E17648"/>
      <c r="F17648"/>
      <c r="G17648"/>
      <c r="H17648"/>
      <c r="I17648"/>
      <c r="J17648"/>
      <c r="K17648" s="91"/>
      <c r="L17648" s="91"/>
      <c r="M17648" s="91"/>
      <c r="R17648"/>
      <c r="S17648"/>
      <c r="T17648"/>
      <c r="U17648"/>
      <c r="V17648"/>
      <c r="W17648"/>
      <c r="X17648"/>
      <c r="Y17648"/>
      <c r="Z17648"/>
      <c r="AA17648"/>
      <c r="AB17648"/>
      <c r="AC17648"/>
    </row>
    <row r="17649" spans="2:29" s="14" customFormat="1" x14ac:dyDescent="0.25">
      <c r="B17649"/>
      <c r="C17649"/>
      <c r="D17649"/>
      <c r="E17649"/>
      <c r="F17649"/>
      <c r="G17649"/>
      <c r="H17649"/>
      <c r="I17649"/>
      <c r="J17649"/>
      <c r="K17649" s="91"/>
      <c r="L17649" s="91"/>
      <c r="M17649" s="91"/>
      <c r="R17649"/>
      <c r="S17649"/>
      <c r="T17649"/>
      <c r="U17649"/>
      <c r="V17649"/>
      <c r="W17649"/>
      <c r="X17649"/>
      <c r="Y17649"/>
      <c r="Z17649"/>
      <c r="AA17649"/>
      <c r="AB17649"/>
      <c r="AC17649"/>
    </row>
    <row r="17650" spans="2:29" s="14" customFormat="1" x14ac:dyDescent="0.25">
      <c r="B17650"/>
      <c r="C17650"/>
      <c r="D17650"/>
      <c r="E17650"/>
      <c r="F17650"/>
      <c r="G17650"/>
      <c r="H17650"/>
      <c r="I17650"/>
      <c r="J17650"/>
      <c r="K17650" s="91"/>
      <c r="L17650" s="91"/>
      <c r="M17650" s="91"/>
      <c r="R17650"/>
      <c r="S17650"/>
      <c r="T17650"/>
      <c r="U17650"/>
      <c r="V17650"/>
      <c r="W17650"/>
      <c r="X17650"/>
      <c r="Y17650"/>
      <c r="Z17650"/>
      <c r="AA17650"/>
      <c r="AB17650"/>
      <c r="AC17650"/>
    </row>
    <row r="17651" spans="2:29" s="14" customFormat="1" x14ac:dyDescent="0.25">
      <c r="B17651"/>
      <c r="C17651"/>
      <c r="D17651"/>
      <c r="E17651"/>
      <c r="F17651"/>
      <c r="G17651"/>
      <c r="H17651"/>
      <c r="I17651"/>
      <c r="J17651"/>
      <c r="K17651" s="91"/>
      <c r="L17651" s="91"/>
      <c r="M17651" s="91"/>
      <c r="R17651"/>
      <c r="S17651"/>
      <c r="T17651"/>
      <c r="U17651"/>
      <c r="V17651"/>
      <c r="W17651"/>
      <c r="X17651"/>
      <c r="Y17651"/>
      <c r="Z17651"/>
      <c r="AA17651"/>
      <c r="AB17651"/>
      <c r="AC17651"/>
    </row>
    <row r="17652" spans="2:29" s="14" customFormat="1" x14ac:dyDescent="0.25">
      <c r="B17652"/>
      <c r="C17652"/>
      <c r="D17652"/>
      <c r="E17652"/>
      <c r="F17652"/>
      <c r="G17652"/>
      <c r="H17652"/>
      <c r="I17652"/>
      <c r="J17652"/>
      <c r="K17652" s="91"/>
      <c r="L17652" s="91"/>
      <c r="M17652" s="91"/>
      <c r="R17652"/>
      <c r="S17652"/>
      <c r="T17652"/>
      <c r="U17652"/>
      <c r="V17652"/>
      <c r="W17652"/>
      <c r="X17652"/>
      <c r="Y17652"/>
      <c r="Z17652"/>
      <c r="AA17652"/>
      <c r="AB17652"/>
      <c r="AC17652"/>
    </row>
    <row r="17653" spans="2:29" s="14" customFormat="1" x14ac:dyDescent="0.25">
      <c r="B17653"/>
      <c r="C17653"/>
      <c r="D17653"/>
      <c r="E17653"/>
      <c r="F17653"/>
      <c r="G17653"/>
      <c r="H17653"/>
      <c r="I17653"/>
      <c r="J17653"/>
      <c r="K17653" s="91"/>
      <c r="L17653" s="91"/>
      <c r="M17653" s="91"/>
      <c r="R17653"/>
      <c r="S17653"/>
      <c r="T17653"/>
      <c r="U17653"/>
      <c r="V17653"/>
      <c r="W17653"/>
      <c r="X17653"/>
      <c r="Y17653"/>
      <c r="Z17653"/>
      <c r="AA17653"/>
      <c r="AB17653"/>
      <c r="AC17653"/>
    </row>
    <row r="17654" spans="2:29" s="14" customFormat="1" x14ac:dyDescent="0.25">
      <c r="B17654"/>
      <c r="C17654"/>
      <c r="D17654"/>
      <c r="E17654"/>
      <c r="F17654"/>
      <c r="G17654"/>
      <c r="H17654"/>
      <c r="I17654"/>
      <c r="J17654"/>
      <c r="K17654" s="91"/>
      <c r="L17654" s="91"/>
      <c r="M17654" s="91"/>
      <c r="R17654"/>
      <c r="S17654"/>
      <c r="T17654"/>
      <c r="U17654"/>
      <c r="V17654"/>
      <c r="W17654"/>
      <c r="X17654"/>
      <c r="Y17654"/>
      <c r="Z17654"/>
      <c r="AA17654"/>
      <c r="AB17654"/>
      <c r="AC17654"/>
    </row>
    <row r="17655" spans="2:29" s="14" customFormat="1" x14ac:dyDescent="0.25">
      <c r="B17655"/>
      <c r="C17655"/>
      <c r="D17655"/>
      <c r="E17655"/>
      <c r="F17655"/>
      <c r="G17655"/>
      <c r="H17655"/>
      <c r="I17655"/>
      <c r="J17655"/>
      <c r="K17655" s="91"/>
      <c r="L17655" s="91"/>
      <c r="M17655" s="91"/>
      <c r="R17655"/>
      <c r="S17655"/>
      <c r="T17655"/>
      <c r="U17655"/>
      <c r="V17655"/>
      <c r="W17655"/>
      <c r="X17655"/>
      <c r="Y17655"/>
      <c r="Z17655"/>
      <c r="AA17655"/>
      <c r="AB17655"/>
      <c r="AC17655"/>
    </row>
    <row r="17656" spans="2:29" s="14" customFormat="1" x14ac:dyDescent="0.25">
      <c r="B17656"/>
      <c r="C17656"/>
      <c r="D17656"/>
      <c r="E17656"/>
      <c r="F17656"/>
      <c r="G17656"/>
      <c r="H17656"/>
      <c r="I17656"/>
      <c r="J17656"/>
      <c r="K17656" s="91"/>
      <c r="L17656" s="91"/>
      <c r="M17656" s="91"/>
      <c r="R17656"/>
      <c r="S17656"/>
      <c r="T17656"/>
      <c r="U17656"/>
      <c r="V17656"/>
      <c r="W17656"/>
      <c r="X17656"/>
      <c r="Y17656"/>
      <c r="Z17656"/>
      <c r="AA17656"/>
      <c r="AB17656"/>
      <c r="AC17656"/>
    </row>
    <row r="17657" spans="2:29" s="14" customFormat="1" x14ac:dyDescent="0.25">
      <c r="B17657"/>
      <c r="C17657"/>
      <c r="D17657"/>
      <c r="E17657"/>
      <c r="F17657"/>
      <c r="G17657"/>
      <c r="H17657"/>
      <c r="I17657"/>
      <c r="J17657"/>
      <c r="K17657" s="91"/>
      <c r="L17657" s="91"/>
      <c r="M17657" s="91"/>
      <c r="R17657"/>
      <c r="S17657"/>
      <c r="T17657"/>
      <c r="U17657"/>
      <c r="V17657"/>
      <c r="W17657"/>
      <c r="X17657"/>
      <c r="Y17657"/>
      <c r="Z17657"/>
      <c r="AA17657"/>
      <c r="AB17657"/>
      <c r="AC17657"/>
    </row>
    <row r="17658" spans="2:29" s="14" customFormat="1" x14ac:dyDescent="0.25">
      <c r="B17658"/>
      <c r="C17658"/>
      <c r="D17658"/>
      <c r="E17658"/>
      <c r="F17658"/>
      <c r="G17658"/>
      <c r="H17658"/>
      <c r="I17658"/>
      <c r="J17658"/>
      <c r="K17658" s="91"/>
      <c r="L17658" s="91"/>
      <c r="M17658" s="91"/>
      <c r="R17658"/>
      <c r="S17658"/>
      <c r="T17658"/>
      <c r="U17658"/>
      <c r="V17658"/>
      <c r="W17658"/>
      <c r="X17658"/>
      <c r="Y17658"/>
      <c r="Z17658"/>
      <c r="AA17658"/>
      <c r="AB17658"/>
      <c r="AC17658"/>
    </row>
    <row r="17659" spans="2:29" s="14" customFormat="1" x14ac:dyDescent="0.25">
      <c r="B17659"/>
      <c r="C17659"/>
      <c r="D17659"/>
      <c r="E17659"/>
      <c r="F17659"/>
      <c r="G17659"/>
      <c r="H17659"/>
      <c r="I17659"/>
      <c r="J17659"/>
      <c r="K17659" s="91"/>
      <c r="L17659" s="91"/>
      <c r="M17659" s="91"/>
      <c r="R17659"/>
      <c r="S17659"/>
      <c r="T17659"/>
      <c r="U17659"/>
      <c r="V17659"/>
      <c r="W17659"/>
      <c r="X17659"/>
      <c r="Y17659"/>
      <c r="Z17659"/>
      <c r="AA17659"/>
      <c r="AB17659"/>
      <c r="AC17659"/>
    </row>
    <row r="17660" spans="2:29" s="14" customFormat="1" x14ac:dyDescent="0.25">
      <c r="B17660"/>
      <c r="C17660"/>
      <c r="D17660"/>
      <c r="E17660"/>
      <c r="F17660"/>
      <c r="G17660"/>
      <c r="H17660"/>
      <c r="I17660"/>
      <c r="J17660"/>
      <c r="K17660" s="91"/>
      <c r="L17660" s="91"/>
      <c r="M17660" s="91"/>
      <c r="R17660"/>
      <c r="S17660"/>
      <c r="T17660"/>
      <c r="U17660"/>
      <c r="V17660"/>
      <c r="W17660"/>
      <c r="X17660"/>
      <c r="Y17660"/>
      <c r="Z17660"/>
      <c r="AA17660"/>
      <c r="AB17660"/>
      <c r="AC17660"/>
    </row>
    <row r="17661" spans="2:29" s="14" customFormat="1" x14ac:dyDescent="0.25">
      <c r="B17661"/>
      <c r="C17661"/>
      <c r="D17661"/>
      <c r="E17661"/>
      <c r="F17661"/>
      <c r="G17661"/>
      <c r="H17661"/>
      <c r="I17661"/>
      <c r="J17661"/>
      <c r="K17661" s="91"/>
      <c r="L17661" s="91"/>
      <c r="M17661" s="91"/>
      <c r="R17661"/>
      <c r="S17661"/>
      <c r="T17661"/>
      <c r="U17661"/>
      <c r="V17661"/>
      <c r="W17661"/>
      <c r="X17661"/>
      <c r="Y17661"/>
      <c r="Z17661"/>
      <c r="AA17661"/>
      <c r="AB17661"/>
      <c r="AC17661"/>
    </row>
    <row r="17662" spans="2:29" s="14" customFormat="1" x14ac:dyDescent="0.25">
      <c r="B17662"/>
      <c r="C17662"/>
      <c r="D17662"/>
      <c r="E17662"/>
      <c r="F17662"/>
      <c r="G17662"/>
      <c r="H17662"/>
      <c r="I17662"/>
      <c r="J17662"/>
      <c r="K17662" s="91"/>
      <c r="L17662" s="91"/>
      <c r="M17662" s="91"/>
      <c r="R17662"/>
      <c r="S17662"/>
      <c r="T17662"/>
      <c r="U17662"/>
      <c r="V17662"/>
      <c r="W17662"/>
      <c r="X17662"/>
      <c r="Y17662"/>
      <c r="Z17662"/>
      <c r="AA17662"/>
      <c r="AB17662"/>
      <c r="AC17662"/>
    </row>
    <row r="17663" spans="2:29" s="14" customFormat="1" x14ac:dyDescent="0.25">
      <c r="B17663"/>
      <c r="C17663"/>
      <c r="D17663"/>
      <c r="E17663"/>
      <c r="F17663"/>
      <c r="G17663"/>
      <c r="H17663"/>
      <c r="I17663"/>
      <c r="J17663"/>
      <c r="K17663" s="91"/>
      <c r="L17663" s="91"/>
      <c r="M17663" s="91"/>
      <c r="R17663"/>
      <c r="S17663"/>
      <c r="T17663"/>
      <c r="U17663"/>
      <c r="V17663"/>
      <c r="W17663"/>
      <c r="X17663"/>
      <c r="Y17663"/>
      <c r="Z17663"/>
      <c r="AA17663"/>
      <c r="AB17663"/>
      <c r="AC17663"/>
    </row>
    <row r="17664" spans="2:29" s="14" customFormat="1" x14ac:dyDescent="0.25">
      <c r="B17664"/>
      <c r="C17664"/>
      <c r="D17664"/>
      <c r="E17664"/>
      <c r="F17664"/>
      <c r="G17664"/>
      <c r="H17664"/>
      <c r="I17664"/>
      <c r="J17664"/>
      <c r="K17664" s="91"/>
      <c r="L17664" s="91"/>
      <c r="M17664" s="91"/>
      <c r="R17664"/>
      <c r="S17664"/>
      <c r="T17664"/>
      <c r="U17664"/>
      <c r="V17664"/>
      <c r="W17664"/>
      <c r="X17664"/>
      <c r="Y17664"/>
      <c r="Z17664"/>
      <c r="AA17664"/>
      <c r="AB17664"/>
      <c r="AC17664"/>
    </row>
    <row r="17665" spans="2:29" s="14" customFormat="1" x14ac:dyDescent="0.25">
      <c r="B17665"/>
      <c r="C17665"/>
      <c r="D17665"/>
      <c r="E17665"/>
      <c r="F17665"/>
      <c r="G17665"/>
      <c r="H17665"/>
      <c r="I17665"/>
      <c r="J17665"/>
      <c r="K17665" s="91"/>
      <c r="L17665" s="91"/>
      <c r="M17665" s="91"/>
      <c r="R17665"/>
      <c r="S17665"/>
      <c r="T17665"/>
      <c r="U17665"/>
      <c r="V17665"/>
      <c r="W17665"/>
      <c r="X17665"/>
      <c r="Y17665"/>
      <c r="Z17665"/>
      <c r="AA17665"/>
      <c r="AB17665"/>
      <c r="AC17665"/>
    </row>
    <row r="17666" spans="2:29" s="14" customFormat="1" x14ac:dyDescent="0.25">
      <c r="B17666"/>
      <c r="C17666"/>
      <c r="D17666"/>
      <c r="E17666"/>
      <c r="F17666"/>
      <c r="G17666"/>
      <c r="H17666"/>
      <c r="I17666"/>
      <c r="J17666"/>
      <c r="K17666" s="91"/>
      <c r="L17666" s="91"/>
      <c r="M17666" s="91"/>
      <c r="R17666"/>
      <c r="S17666"/>
      <c r="T17666"/>
      <c r="U17666"/>
      <c r="V17666"/>
      <c r="W17666"/>
      <c r="X17666"/>
      <c r="Y17666"/>
      <c r="Z17666"/>
      <c r="AA17666"/>
      <c r="AB17666"/>
      <c r="AC17666"/>
    </row>
    <row r="17667" spans="2:29" s="14" customFormat="1" x14ac:dyDescent="0.25">
      <c r="B17667"/>
      <c r="C17667"/>
      <c r="D17667"/>
      <c r="E17667"/>
      <c r="F17667"/>
      <c r="G17667"/>
      <c r="H17667"/>
      <c r="I17667"/>
      <c r="J17667"/>
      <c r="K17667" s="91"/>
      <c r="L17667" s="91"/>
      <c r="M17667" s="91"/>
      <c r="R17667"/>
      <c r="S17667"/>
      <c r="T17667"/>
      <c r="U17667"/>
      <c r="V17667"/>
      <c r="W17667"/>
      <c r="X17667"/>
      <c r="Y17667"/>
      <c r="Z17667"/>
      <c r="AA17667"/>
      <c r="AB17667"/>
      <c r="AC17667"/>
    </row>
    <row r="17668" spans="2:29" s="14" customFormat="1" x14ac:dyDescent="0.25">
      <c r="B17668"/>
      <c r="C17668"/>
      <c r="D17668"/>
      <c r="E17668"/>
      <c r="F17668"/>
      <c r="G17668"/>
      <c r="H17668"/>
      <c r="I17668"/>
      <c r="J17668"/>
      <c r="K17668" s="91"/>
      <c r="L17668" s="91"/>
      <c r="M17668" s="91"/>
      <c r="R17668"/>
      <c r="S17668"/>
      <c r="T17668"/>
      <c r="U17668"/>
      <c r="V17668"/>
      <c r="W17668"/>
      <c r="X17668"/>
      <c r="Y17668"/>
      <c r="Z17668"/>
      <c r="AA17668"/>
      <c r="AB17668"/>
      <c r="AC17668"/>
    </row>
    <row r="17669" spans="2:29" s="14" customFormat="1" x14ac:dyDescent="0.25">
      <c r="B17669"/>
      <c r="C17669"/>
      <c r="D17669"/>
      <c r="E17669"/>
      <c r="F17669"/>
      <c r="G17669"/>
      <c r="H17669"/>
      <c r="I17669"/>
      <c r="J17669"/>
      <c r="K17669" s="91"/>
      <c r="L17669" s="91"/>
      <c r="M17669" s="91"/>
      <c r="R17669"/>
      <c r="S17669"/>
      <c r="T17669"/>
      <c r="U17669"/>
      <c r="V17669"/>
      <c r="W17669"/>
      <c r="X17669"/>
      <c r="Y17669"/>
      <c r="Z17669"/>
      <c r="AA17669"/>
      <c r="AB17669"/>
      <c r="AC17669"/>
    </row>
    <row r="17670" spans="2:29" s="14" customFormat="1" x14ac:dyDescent="0.25">
      <c r="B17670"/>
      <c r="C17670"/>
      <c r="D17670"/>
      <c r="E17670"/>
      <c r="F17670"/>
      <c r="G17670"/>
      <c r="H17670"/>
      <c r="I17670"/>
      <c r="J17670"/>
      <c r="K17670" s="91"/>
      <c r="L17670" s="91"/>
      <c r="M17670" s="91"/>
      <c r="R17670"/>
      <c r="S17670"/>
      <c r="T17670"/>
      <c r="U17670"/>
      <c r="V17670"/>
      <c r="W17670"/>
      <c r="X17670"/>
      <c r="Y17670"/>
      <c r="Z17670"/>
      <c r="AA17670"/>
      <c r="AB17670"/>
      <c r="AC17670"/>
    </row>
    <row r="17671" spans="2:29" s="14" customFormat="1" x14ac:dyDescent="0.25">
      <c r="B17671"/>
      <c r="C17671"/>
      <c r="D17671"/>
      <c r="E17671"/>
      <c r="F17671"/>
      <c r="G17671"/>
      <c r="H17671"/>
      <c r="I17671"/>
      <c r="J17671"/>
      <c r="K17671" s="91"/>
      <c r="L17671" s="91"/>
      <c r="M17671" s="91"/>
      <c r="R17671"/>
      <c r="S17671"/>
      <c r="T17671"/>
      <c r="U17671"/>
      <c r="V17671"/>
      <c r="W17671"/>
      <c r="X17671"/>
      <c r="Y17671"/>
      <c r="Z17671"/>
      <c r="AA17671"/>
      <c r="AB17671"/>
      <c r="AC17671"/>
    </row>
    <row r="17672" spans="2:29" s="14" customFormat="1" x14ac:dyDescent="0.25">
      <c r="B17672"/>
      <c r="C17672"/>
      <c r="D17672"/>
      <c r="E17672"/>
      <c r="F17672"/>
      <c r="G17672"/>
      <c r="H17672"/>
      <c r="I17672"/>
      <c r="J17672"/>
      <c r="K17672" s="91"/>
      <c r="L17672" s="91"/>
      <c r="M17672" s="91"/>
      <c r="R17672"/>
      <c r="S17672"/>
      <c r="T17672"/>
      <c r="U17672"/>
      <c r="V17672"/>
      <c r="W17672"/>
      <c r="X17672"/>
      <c r="Y17672"/>
      <c r="Z17672"/>
      <c r="AA17672"/>
      <c r="AB17672"/>
      <c r="AC17672"/>
    </row>
    <row r="17673" spans="2:29" s="14" customFormat="1" x14ac:dyDescent="0.25">
      <c r="B17673"/>
      <c r="C17673"/>
      <c r="D17673"/>
      <c r="E17673"/>
      <c r="F17673"/>
      <c r="G17673"/>
      <c r="H17673"/>
      <c r="I17673"/>
      <c r="J17673"/>
      <c r="K17673" s="91"/>
      <c r="L17673" s="91"/>
      <c r="M17673" s="91"/>
      <c r="R17673"/>
      <c r="S17673"/>
      <c r="T17673"/>
      <c r="U17673"/>
      <c r="V17673"/>
      <c r="W17673"/>
      <c r="X17673"/>
      <c r="Y17673"/>
      <c r="Z17673"/>
      <c r="AA17673"/>
      <c r="AB17673"/>
      <c r="AC17673"/>
    </row>
    <row r="17674" spans="2:29" s="14" customFormat="1" x14ac:dyDescent="0.25">
      <c r="B17674"/>
      <c r="C17674"/>
      <c r="D17674"/>
      <c r="E17674"/>
      <c r="F17674"/>
      <c r="G17674"/>
      <c r="H17674"/>
      <c r="I17674"/>
      <c r="J17674"/>
      <c r="K17674" s="91"/>
      <c r="L17674" s="91"/>
      <c r="M17674" s="91"/>
      <c r="R17674"/>
      <c r="S17674"/>
      <c r="T17674"/>
      <c r="U17674"/>
      <c r="V17674"/>
      <c r="W17674"/>
      <c r="X17674"/>
      <c r="Y17674"/>
      <c r="Z17674"/>
      <c r="AA17674"/>
      <c r="AB17674"/>
      <c r="AC17674"/>
    </row>
    <row r="17675" spans="2:29" s="14" customFormat="1" x14ac:dyDescent="0.25">
      <c r="B17675"/>
      <c r="C17675"/>
      <c r="D17675"/>
      <c r="E17675"/>
      <c r="F17675"/>
      <c r="G17675"/>
      <c r="H17675"/>
      <c r="I17675"/>
      <c r="J17675"/>
      <c r="K17675" s="91"/>
      <c r="L17675" s="91"/>
      <c r="M17675" s="91"/>
      <c r="R17675"/>
      <c r="S17675"/>
      <c r="T17675"/>
      <c r="U17675"/>
      <c r="V17675"/>
      <c r="W17675"/>
      <c r="X17675"/>
      <c r="Y17675"/>
      <c r="Z17675"/>
      <c r="AA17675"/>
      <c r="AB17675"/>
      <c r="AC17675"/>
    </row>
    <row r="17676" spans="2:29" s="14" customFormat="1" x14ac:dyDescent="0.25">
      <c r="B17676"/>
      <c r="C17676"/>
      <c r="D17676"/>
      <c r="E17676"/>
      <c r="F17676"/>
      <c r="G17676"/>
      <c r="H17676"/>
      <c r="I17676"/>
      <c r="J17676"/>
      <c r="K17676" s="91"/>
      <c r="L17676" s="91"/>
      <c r="M17676" s="91"/>
      <c r="R17676"/>
      <c r="S17676"/>
      <c r="T17676"/>
      <c r="U17676"/>
      <c r="V17676"/>
      <c r="W17676"/>
      <c r="X17676"/>
      <c r="Y17676"/>
      <c r="Z17676"/>
      <c r="AA17676"/>
      <c r="AB17676"/>
      <c r="AC17676"/>
    </row>
    <row r="17677" spans="2:29" s="14" customFormat="1" x14ac:dyDescent="0.25">
      <c r="B17677"/>
      <c r="C17677"/>
      <c r="D17677"/>
      <c r="E17677"/>
      <c r="F17677"/>
      <c r="G17677"/>
      <c r="H17677"/>
      <c r="I17677"/>
      <c r="J17677"/>
      <c r="K17677" s="91"/>
      <c r="L17677" s="91"/>
      <c r="M17677" s="91"/>
      <c r="R17677"/>
      <c r="S17677"/>
      <c r="T17677"/>
      <c r="U17677"/>
      <c r="V17677"/>
      <c r="W17677"/>
      <c r="X17677"/>
      <c r="Y17677"/>
      <c r="Z17677"/>
      <c r="AA17677"/>
      <c r="AB17677"/>
      <c r="AC17677"/>
    </row>
    <row r="17678" spans="2:29" s="14" customFormat="1" x14ac:dyDescent="0.25">
      <c r="B17678"/>
      <c r="C17678"/>
      <c r="D17678"/>
      <c r="E17678"/>
      <c r="F17678"/>
      <c r="G17678"/>
      <c r="H17678"/>
      <c r="I17678"/>
      <c r="J17678"/>
      <c r="K17678" s="91"/>
      <c r="L17678" s="91"/>
      <c r="M17678" s="91"/>
      <c r="R17678"/>
      <c r="S17678"/>
      <c r="T17678"/>
      <c r="U17678"/>
      <c r="V17678"/>
      <c r="W17678"/>
      <c r="X17678"/>
      <c r="Y17678"/>
      <c r="Z17678"/>
      <c r="AA17678"/>
      <c r="AB17678"/>
      <c r="AC17678"/>
    </row>
    <row r="17679" spans="2:29" s="14" customFormat="1" x14ac:dyDescent="0.25">
      <c r="B17679"/>
      <c r="C17679"/>
      <c r="D17679"/>
      <c r="E17679"/>
      <c r="F17679"/>
      <c r="G17679"/>
      <c r="H17679"/>
      <c r="I17679"/>
      <c r="J17679"/>
      <c r="K17679" s="91"/>
      <c r="L17679" s="91"/>
      <c r="M17679" s="91"/>
      <c r="R17679"/>
      <c r="S17679"/>
      <c r="T17679"/>
      <c r="U17679"/>
      <c r="V17679"/>
      <c r="W17679"/>
      <c r="X17679"/>
      <c r="Y17679"/>
      <c r="Z17679"/>
      <c r="AA17679"/>
      <c r="AB17679"/>
      <c r="AC17679"/>
    </row>
    <row r="17680" spans="2:29" s="14" customFormat="1" x14ac:dyDescent="0.25">
      <c r="B17680"/>
      <c r="C17680"/>
      <c r="D17680"/>
      <c r="E17680"/>
      <c r="F17680"/>
      <c r="G17680"/>
      <c r="H17680"/>
      <c r="I17680"/>
      <c r="J17680"/>
      <c r="K17680" s="91"/>
      <c r="L17680" s="91"/>
      <c r="M17680" s="91"/>
      <c r="R17680"/>
      <c r="S17680"/>
      <c r="T17680"/>
      <c r="U17680"/>
      <c r="V17680"/>
      <c r="W17680"/>
      <c r="X17680"/>
      <c r="Y17680"/>
      <c r="Z17680"/>
      <c r="AA17680"/>
      <c r="AB17680"/>
      <c r="AC17680"/>
    </row>
    <row r="17681" spans="2:29" s="14" customFormat="1" x14ac:dyDescent="0.25">
      <c r="B17681"/>
      <c r="C17681"/>
      <c r="D17681"/>
      <c r="E17681"/>
      <c r="F17681"/>
      <c r="G17681"/>
      <c r="H17681"/>
      <c r="I17681"/>
      <c r="J17681"/>
      <c r="K17681" s="91"/>
      <c r="L17681" s="91"/>
      <c r="M17681" s="91"/>
      <c r="R17681"/>
      <c r="S17681"/>
      <c r="T17681"/>
      <c r="U17681"/>
      <c r="V17681"/>
      <c r="W17681"/>
      <c r="X17681"/>
      <c r="Y17681"/>
      <c r="Z17681"/>
      <c r="AA17681"/>
      <c r="AB17681"/>
      <c r="AC17681"/>
    </row>
    <row r="17682" spans="2:29" s="14" customFormat="1" x14ac:dyDescent="0.25">
      <c r="B17682"/>
      <c r="C17682"/>
      <c r="D17682"/>
      <c r="E17682"/>
      <c r="F17682"/>
      <c r="G17682"/>
      <c r="H17682"/>
      <c r="I17682"/>
      <c r="J17682"/>
      <c r="K17682" s="91"/>
      <c r="L17682" s="91"/>
      <c r="M17682" s="91"/>
      <c r="R17682"/>
      <c r="S17682"/>
      <c r="T17682"/>
      <c r="U17682"/>
      <c r="V17682"/>
      <c r="W17682"/>
      <c r="X17682"/>
      <c r="Y17682"/>
      <c r="Z17682"/>
      <c r="AA17682"/>
      <c r="AB17682"/>
      <c r="AC17682"/>
    </row>
    <row r="17683" spans="2:29" s="14" customFormat="1" x14ac:dyDescent="0.25">
      <c r="B17683"/>
      <c r="C17683"/>
      <c r="D17683"/>
      <c r="E17683"/>
      <c r="F17683"/>
      <c r="G17683"/>
      <c r="H17683"/>
      <c r="I17683"/>
      <c r="J17683"/>
      <c r="K17683" s="91"/>
      <c r="L17683" s="91"/>
      <c r="M17683" s="91"/>
      <c r="R17683"/>
      <c r="S17683"/>
      <c r="T17683"/>
      <c r="U17683"/>
      <c r="V17683"/>
      <c r="W17683"/>
      <c r="X17683"/>
      <c r="Y17683"/>
      <c r="Z17683"/>
      <c r="AA17683"/>
      <c r="AB17683"/>
      <c r="AC17683"/>
    </row>
    <row r="17684" spans="2:29" s="14" customFormat="1" x14ac:dyDescent="0.25">
      <c r="B17684"/>
      <c r="C17684"/>
      <c r="D17684"/>
      <c r="E17684"/>
      <c r="F17684"/>
      <c r="G17684"/>
      <c r="H17684"/>
      <c r="I17684"/>
      <c r="J17684"/>
      <c r="K17684" s="91"/>
      <c r="L17684" s="91"/>
      <c r="M17684" s="91"/>
      <c r="R17684"/>
      <c r="S17684"/>
      <c r="T17684"/>
      <c r="U17684"/>
      <c r="V17684"/>
      <c r="W17684"/>
      <c r="X17684"/>
      <c r="Y17684"/>
      <c r="Z17684"/>
      <c r="AA17684"/>
      <c r="AB17684"/>
      <c r="AC17684"/>
    </row>
    <row r="17685" spans="2:29" s="14" customFormat="1" x14ac:dyDescent="0.25">
      <c r="B17685"/>
      <c r="C17685"/>
      <c r="D17685"/>
      <c r="E17685"/>
      <c r="F17685"/>
      <c r="G17685"/>
      <c r="H17685"/>
      <c r="I17685"/>
      <c r="J17685"/>
      <c r="K17685" s="91"/>
      <c r="L17685" s="91"/>
      <c r="M17685" s="91"/>
      <c r="R17685"/>
      <c r="S17685"/>
      <c r="T17685"/>
      <c r="U17685"/>
      <c r="V17685"/>
      <c r="W17685"/>
      <c r="X17685"/>
      <c r="Y17685"/>
      <c r="Z17685"/>
      <c r="AA17685"/>
      <c r="AB17685"/>
      <c r="AC17685"/>
    </row>
    <row r="17686" spans="2:29" s="14" customFormat="1" x14ac:dyDescent="0.25">
      <c r="B17686"/>
      <c r="C17686"/>
      <c r="D17686"/>
      <c r="E17686"/>
      <c r="F17686"/>
      <c r="G17686"/>
      <c r="H17686"/>
      <c r="I17686"/>
      <c r="J17686"/>
      <c r="K17686" s="91"/>
      <c r="L17686" s="91"/>
      <c r="M17686" s="91"/>
      <c r="R17686"/>
      <c r="S17686"/>
      <c r="T17686"/>
      <c r="U17686"/>
      <c r="V17686"/>
      <c r="W17686"/>
      <c r="X17686"/>
      <c r="Y17686"/>
      <c r="Z17686"/>
      <c r="AA17686"/>
      <c r="AB17686"/>
      <c r="AC17686"/>
    </row>
    <row r="17687" spans="2:29" s="14" customFormat="1" x14ac:dyDescent="0.25">
      <c r="B17687"/>
      <c r="C17687"/>
      <c r="D17687"/>
      <c r="E17687"/>
      <c r="F17687"/>
      <c r="G17687"/>
      <c r="H17687"/>
      <c r="I17687"/>
      <c r="J17687"/>
      <c r="K17687" s="91"/>
      <c r="L17687" s="91"/>
      <c r="M17687" s="91"/>
      <c r="R17687"/>
      <c r="S17687"/>
      <c r="T17687"/>
      <c r="U17687"/>
      <c r="V17687"/>
      <c r="W17687"/>
      <c r="X17687"/>
      <c r="Y17687"/>
      <c r="Z17687"/>
      <c r="AA17687"/>
      <c r="AB17687"/>
      <c r="AC17687"/>
    </row>
    <row r="17688" spans="2:29" s="14" customFormat="1" x14ac:dyDescent="0.25">
      <c r="B17688"/>
      <c r="C17688"/>
      <c r="D17688"/>
      <c r="E17688"/>
      <c r="F17688"/>
      <c r="G17688"/>
      <c r="H17688"/>
      <c r="I17688"/>
      <c r="J17688"/>
      <c r="K17688" s="91"/>
      <c r="L17688" s="91"/>
      <c r="M17688" s="91"/>
      <c r="R17688"/>
      <c r="S17688"/>
      <c r="T17688"/>
      <c r="U17688"/>
      <c r="V17688"/>
      <c r="W17688"/>
      <c r="X17688"/>
      <c r="Y17688"/>
      <c r="Z17688"/>
      <c r="AA17688"/>
      <c r="AB17688"/>
      <c r="AC17688"/>
    </row>
    <row r="17689" spans="2:29" s="14" customFormat="1" x14ac:dyDescent="0.25">
      <c r="B17689"/>
      <c r="C17689"/>
      <c r="D17689"/>
      <c r="E17689"/>
      <c r="F17689"/>
      <c r="G17689"/>
      <c r="H17689"/>
      <c r="I17689"/>
      <c r="J17689"/>
      <c r="K17689" s="91"/>
      <c r="L17689" s="91"/>
      <c r="M17689" s="91"/>
      <c r="R17689"/>
      <c r="S17689"/>
      <c r="T17689"/>
      <c r="U17689"/>
      <c r="V17689"/>
      <c r="W17689"/>
      <c r="X17689"/>
      <c r="Y17689"/>
      <c r="Z17689"/>
      <c r="AA17689"/>
      <c r="AB17689"/>
      <c r="AC17689"/>
    </row>
    <row r="17690" spans="2:29" s="14" customFormat="1" x14ac:dyDescent="0.25">
      <c r="B17690"/>
      <c r="C17690"/>
      <c r="D17690"/>
      <c r="E17690"/>
      <c r="F17690"/>
      <c r="G17690"/>
      <c r="H17690"/>
      <c r="I17690"/>
      <c r="J17690"/>
      <c r="K17690" s="91"/>
      <c r="L17690" s="91"/>
      <c r="M17690" s="91"/>
      <c r="R17690"/>
      <c r="S17690"/>
      <c r="T17690"/>
      <c r="U17690"/>
      <c r="V17690"/>
      <c r="W17690"/>
      <c r="X17690"/>
      <c r="Y17690"/>
      <c r="Z17690"/>
      <c r="AA17690"/>
      <c r="AB17690"/>
      <c r="AC17690"/>
    </row>
    <row r="17691" spans="2:29" s="14" customFormat="1" x14ac:dyDescent="0.25">
      <c r="B17691"/>
      <c r="C17691"/>
      <c r="D17691"/>
      <c r="E17691"/>
      <c r="F17691"/>
      <c r="G17691"/>
      <c r="H17691"/>
      <c r="I17691"/>
      <c r="J17691"/>
      <c r="K17691" s="91"/>
      <c r="L17691" s="91"/>
      <c r="M17691" s="91"/>
      <c r="R17691"/>
      <c r="S17691"/>
      <c r="T17691"/>
      <c r="U17691"/>
      <c r="V17691"/>
      <c r="W17691"/>
      <c r="X17691"/>
      <c r="Y17691"/>
      <c r="Z17691"/>
      <c r="AA17691"/>
      <c r="AB17691"/>
      <c r="AC17691"/>
    </row>
    <row r="17692" spans="2:29" s="14" customFormat="1" x14ac:dyDescent="0.25">
      <c r="B17692"/>
      <c r="C17692"/>
      <c r="D17692"/>
      <c r="E17692"/>
      <c r="F17692"/>
      <c r="G17692"/>
      <c r="H17692"/>
      <c r="I17692"/>
      <c r="J17692"/>
      <c r="K17692" s="91"/>
      <c r="L17692" s="91"/>
      <c r="M17692" s="91"/>
      <c r="R17692"/>
      <c r="S17692"/>
      <c r="T17692"/>
      <c r="U17692"/>
      <c r="V17692"/>
      <c r="W17692"/>
      <c r="X17692"/>
      <c r="Y17692"/>
      <c r="Z17692"/>
      <c r="AA17692"/>
      <c r="AB17692"/>
      <c r="AC17692"/>
    </row>
    <row r="17693" spans="2:29" s="14" customFormat="1" x14ac:dyDescent="0.25">
      <c r="B17693"/>
      <c r="C17693"/>
      <c r="D17693"/>
      <c r="E17693"/>
      <c r="F17693"/>
      <c r="G17693"/>
      <c r="H17693"/>
      <c r="I17693"/>
      <c r="J17693"/>
      <c r="K17693" s="91"/>
      <c r="L17693" s="91"/>
      <c r="M17693" s="91"/>
      <c r="R17693"/>
      <c r="S17693"/>
      <c r="T17693"/>
      <c r="U17693"/>
      <c r="V17693"/>
      <c r="W17693"/>
      <c r="X17693"/>
      <c r="Y17693"/>
      <c r="Z17693"/>
      <c r="AA17693"/>
      <c r="AB17693"/>
      <c r="AC17693"/>
    </row>
    <row r="17694" spans="2:29" s="14" customFormat="1" x14ac:dyDescent="0.25">
      <c r="B17694"/>
      <c r="C17694"/>
      <c r="D17694"/>
      <c r="E17694"/>
      <c r="F17694"/>
      <c r="G17694"/>
      <c r="H17694"/>
      <c r="I17694"/>
      <c r="J17694"/>
      <c r="K17694" s="91"/>
      <c r="L17694" s="91"/>
      <c r="M17694" s="91"/>
      <c r="R17694"/>
      <c r="S17694"/>
      <c r="T17694"/>
      <c r="U17694"/>
      <c r="V17694"/>
      <c r="W17694"/>
      <c r="X17694"/>
      <c r="Y17694"/>
      <c r="Z17694"/>
      <c r="AA17694"/>
      <c r="AB17694"/>
      <c r="AC17694"/>
    </row>
    <row r="17695" spans="2:29" s="14" customFormat="1" x14ac:dyDescent="0.25">
      <c r="B17695"/>
      <c r="C17695"/>
      <c r="D17695"/>
      <c r="E17695"/>
      <c r="F17695"/>
      <c r="G17695"/>
      <c r="H17695"/>
      <c r="I17695"/>
      <c r="J17695"/>
      <c r="K17695" s="91"/>
      <c r="L17695" s="91"/>
      <c r="M17695" s="91"/>
      <c r="R17695"/>
      <c r="S17695"/>
      <c r="T17695"/>
      <c r="U17695"/>
      <c r="V17695"/>
      <c r="W17695"/>
      <c r="X17695"/>
      <c r="Y17695"/>
      <c r="Z17695"/>
      <c r="AA17695"/>
      <c r="AB17695"/>
      <c r="AC17695"/>
    </row>
    <row r="17696" spans="2:29" s="14" customFormat="1" x14ac:dyDescent="0.25">
      <c r="B17696"/>
      <c r="C17696"/>
      <c r="D17696"/>
      <c r="E17696"/>
      <c r="F17696"/>
      <c r="G17696"/>
      <c r="H17696"/>
      <c r="I17696"/>
      <c r="J17696"/>
      <c r="K17696" s="91"/>
      <c r="L17696" s="91"/>
      <c r="M17696" s="91"/>
      <c r="R17696"/>
      <c r="S17696"/>
      <c r="T17696"/>
      <c r="U17696"/>
      <c r="V17696"/>
      <c r="W17696"/>
      <c r="X17696"/>
      <c r="Y17696"/>
      <c r="Z17696"/>
      <c r="AA17696"/>
      <c r="AB17696"/>
      <c r="AC17696"/>
    </row>
    <row r="17697" spans="2:29" s="14" customFormat="1" x14ac:dyDescent="0.25">
      <c r="B17697"/>
      <c r="C17697"/>
      <c r="D17697"/>
      <c r="E17697"/>
      <c r="F17697"/>
      <c r="G17697"/>
      <c r="H17697"/>
      <c r="I17697"/>
      <c r="J17697"/>
      <c r="K17697" s="91"/>
      <c r="L17697" s="91"/>
      <c r="M17697" s="91"/>
      <c r="R17697"/>
      <c r="S17697"/>
      <c r="T17697"/>
      <c r="U17697"/>
      <c r="V17697"/>
      <c r="W17697"/>
      <c r="X17697"/>
      <c r="Y17697"/>
      <c r="Z17697"/>
      <c r="AA17697"/>
      <c r="AB17697"/>
      <c r="AC17697"/>
    </row>
    <row r="17698" spans="2:29" s="14" customFormat="1" x14ac:dyDescent="0.25">
      <c r="B17698"/>
      <c r="C17698"/>
      <c r="D17698"/>
      <c r="E17698"/>
      <c r="F17698"/>
      <c r="G17698"/>
      <c r="H17698"/>
      <c r="I17698"/>
      <c r="J17698"/>
      <c r="K17698" s="91"/>
      <c r="L17698" s="91"/>
      <c r="M17698" s="91"/>
      <c r="R17698"/>
      <c r="S17698"/>
      <c r="T17698"/>
      <c r="U17698"/>
      <c r="V17698"/>
      <c r="W17698"/>
      <c r="X17698"/>
      <c r="Y17698"/>
      <c r="Z17698"/>
      <c r="AA17698"/>
      <c r="AB17698"/>
      <c r="AC17698"/>
    </row>
    <row r="17699" spans="2:29" s="14" customFormat="1" x14ac:dyDescent="0.25">
      <c r="B17699"/>
      <c r="C17699"/>
      <c r="D17699"/>
      <c r="E17699"/>
      <c r="F17699"/>
      <c r="G17699"/>
      <c r="H17699"/>
      <c r="I17699"/>
      <c r="J17699"/>
      <c r="K17699" s="91"/>
      <c r="L17699" s="91"/>
      <c r="M17699" s="91"/>
      <c r="R17699"/>
      <c r="S17699"/>
      <c r="T17699"/>
      <c r="U17699"/>
      <c r="V17699"/>
      <c r="W17699"/>
      <c r="X17699"/>
      <c r="Y17699"/>
      <c r="Z17699"/>
      <c r="AA17699"/>
      <c r="AB17699"/>
      <c r="AC17699"/>
    </row>
    <row r="17700" spans="2:29" s="14" customFormat="1" x14ac:dyDescent="0.25">
      <c r="B17700"/>
      <c r="C17700"/>
      <c r="D17700"/>
      <c r="E17700"/>
      <c r="F17700"/>
      <c r="G17700"/>
      <c r="H17700"/>
      <c r="I17700"/>
      <c r="J17700"/>
      <c r="K17700" s="91"/>
      <c r="L17700" s="91"/>
      <c r="M17700" s="91"/>
      <c r="R17700"/>
      <c r="S17700"/>
      <c r="T17700"/>
      <c r="U17700"/>
      <c r="V17700"/>
      <c r="W17700"/>
      <c r="X17700"/>
      <c r="Y17700"/>
      <c r="Z17700"/>
      <c r="AA17700"/>
      <c r="AB17700"/>
      <c r="AC17700"/>
    </row>
    <row r="17701" spans="2:29" s="14" customFormat="1" x14ac:dyDescent="0.25">
      <c r="B17701"/>
      <c r="C17701"/>
      <c r="D17701"/>
      <c r="E17701"/>
      <c r="F17701"/>
      <c r="G17701"/>
      <c r="H17701"/>
      <c r="I17701"/>
      <c r="J17701"/>
      <c r="K17701" s="91"/>
      <c r="L17701" s="91"/>
      <c r="M17701" s="91"/>
      <c r="R17701"/>
      <c r="S17701"/>
      <c r="T17701"/>
      <c r="U17701"/>
      <c r="V17701"/>
      <c r="W17701"/>
      <c r="X17701"/>
      <c r="Y17701"/>
      <c r="Z17701"/>
      <c r="AA17701"/>
      <c r="AB17701"/>
      <c r="AC17701"/>
    </row>
    <row r="17702" spans="2:29" s="14" customFormat="1" x14ac:dyDescent="0.25">
      <c r="B17702"/>
      <c r="C17702"/>
      <c r="D17702"/>
      <c r="E17702"/>
      <c r="F17702"/>
      <c r="G17702"/>
      <c r="H17702"/>
      <c r="I17702"/>
      <c r="J17702"/>
      <c r="K17702" s="91"/>
      <c r="L17702" s="91"/>
      <c r="M17702" s="91"/>
      <c r="R17702"/>
      <c r="S17702"/>
      <c r="T17702"/>
      <c r="U17702"/>
      <c r="V17702"/>
      <c r="W17702"/>
      <c r="X17702"/>
      <c r="Y17702"/>
      <c r="Z17702"/>
      <c r="AA17702"/>
      <c r="AB17702"/>
      <c r="AC17702"/>
    </row>
    <row r="17703" spans="2:29" s="14" customFormat="1" x14ac:dyDescent="0.25">
      <c r="B17703"/>
      <c r="C17703"/>
      <c r="D17703"/>
      <c r="E17703"/>
      <c r="F17703"/>
      <c r="G17703"/>
      <c r="H17703"/>
      <c r="I17703"/>
      <c r="J17703"/>
      <c r="K17703" s="91"/>
      <c r="L17703" s="91"/>
      <c r="M17703" s="91"/>
      <c r="R17703"/>
      <c r="S17703"/>
      <c r="T17703"/>
      <c r="U17703"/>
      <c r="V17703"/>
      <c r="W17703"/>
      <c r="X17703"/>
      <c r="Y17703"/>
      <c r="Z17703"/>
      <c r="AA17703"/>
      <c r="AB17703"/>
      <c r="AC17703"/>
    </row>
    <row r="17704" spans="2:29" s="14" customFormat="1" x14ac:dyDescent="0.25">
      <c r="B17704"/>
      <c r="C17704"/>
      <c r="D17704"/>
      <c r="E17704"/>
      <c r="F17704"/>
      <c r="G17704"/>
      <c r="H17704"/>
      <c r="I17704"/>
      <c r="J17704"/>
      <c r="K17704" s="91"/>
      <c r="L17704" s="91"/>
      <c r="M17704" s="91"/>
      <c r="R17704"/>
      <c r="S17704"/>
      <c r="T17704"/>
      <c r="U17704"/>
      <c r="V17704"/>
      <c r="W17704"/>
      <c r="X17704"/>
      <c r="Y17704"/>
      <c r="Z17704"/>
      <c r="AA17704"/>
      <c r="AB17704"/>
      <c r="AC17704"/>
    </row>
    <row r="17705" spans="2:29" s="14" customFormat="1" x14ac:dyDescent="0.25">
      <c r="B17705"/>
      <c r="C17705"/>
      <c r="D17705"/>
      <c r="E17705"/>
      <c r="F17705"/>
      <c r="G17705"/>
      <c r="H17705"/>
      <c r="I17705"/>
      <c r="J17705"/>
      <c r="K17705" s="91"/>
      <c r="L17705" s="91"/>
      <c r="M17705" s="91"/>
      <c r="R17705"/>
      <c r="S17705"/>
      <c r="T17705"/>
      <c r="U17705"/>
      <c r="V17705"/>
      <c r="W17705"/>
      <c r="X17705"/>
      <c r="Y17705"/>
      <c r="Z17705"/>
      <c r="AA17705"/>
      <c r="AB17705"/>
      <c r="AC17705"/>
    </row>
    <row r="17706" spans="2:29" s="14" customFormat="1" x14ac:dyDescent="0.25">
      <c r="B17706"/>
      <c r="C17706"/>
      <c r="D17706"/>
      <c r="E17706"/>
      <c r="F17706"/>
      <c r="G17706"/>
      <c r="H17706"/>
      <c r="I17706"/>
      <c r="J17706"/>
      <c r="K17706" s="91"/>
      <c r="L17706" s="91"/>
      <c r="M17706" s="91"/>
      <c r="R17706"/>
      <c r="S17706"/>
      <c r="T17706"/>
      <c r="U17706"/>
      <c r="V17706"/>
      <c r="W17706"/>
      <c r="X17706"/>
      <c r="Y17706"/>
      <c r="Z17706"/>
      <c r="AA17706"/>
      <c r="AB17706"/>
      <c r="AC17706"/>
    </row>
    <row r="17707" spans="2:29" s="14" customFormat="1" x14ac:dyDescent="0.25">
      <c r="B17707"/>
      <c r="C17707"/>
      <c r="D17707"/>
      <c r="E17707"/>
      <c r="F17707"/>
      <c r="G17707"/>
      <c r="H17707"/>
      <c r="I17707"/>
      <c r="J17707"/>
      <c r="K17707" s="91"/>
      <c r="L17707" s="91"/>
      <c r="M17707" s="91"/>
      <c r="R17707"/>
      <c r="S17707"/>
      <c r="T17707"/>
      <c r="U17707"/>
      <c r="V17707"/>
      <c r="W17707"/>
      <c r="X17707"/>
      <c r="Y17707"/>
      <c r="Z17707"/>
      <c r="AA17707"/>
      <c r="AB17707"/>
      <c r="AC17707"/>
    </row>
    <row r="17708" spans="2:29" s="14" customFormat="1" x14ac:dyDescent="0.25">
      <c r="B17708"/>
      <c r="C17708"/>
      <c r="D17708"/>
      <c r="E17708"/>
      <c r="F17708"/>
      <c r="G17708"/>
      <c r="H17708"/>
      <c r="I17708"/>
      <c r="J17708"/>
      <c r="K17708" s="91"/>
      <c r="L17708" s="91"/>
      <c r="M17708" s="91"/>
      <c r="R17708"/>
      <c r="S17708"/>
      <c r="T17708"/>
      <c r="U17708"/>
      <c r="V17708"/>
      <c r="W17708"/>
      <c r="X17708"/>
      <c r="Y17708"/>
      <c r="Z17708"/>
      <c r="AA17708"/>
      <c r="AB17708"/>
      <c r="AC17708"/>
    </row>
    <row r="17709" spans="2:29" s="14" customFormat="1" x14ac:dyDescent="0.25">
      <c r="B17709"/>
      <c r="C17709"/>
      <c r="D17709"/>
      <c r="E17709"/>
      <c r="F17709"/>
      <c r="G17709"/>
      <c r="H17709"/>
      <c r="I17709"/>
      <c r="J17709"/>
      <c r="K17709" s="91"/>
      <c r="L17709" s="91"/>
      <c r="M17709" s="91"/>
      <c r="R17709"/>
      <c r="S17709"/>
      <c r="T17709"/>
      <c r="U17709"/>
      <c r="V17709"/>
      <c r="W17709"/>
      <c r="X17709"/>
      <c r="Y17709"/>
      <c r="Z17709"/>
      <c r="AA17709"/>
      <c r="AB17709"/>
      <c r="AC17709"/>
    </row>
    <row r="17710" spans="2:29" s="14" customFormat="1" x14ac:dyDescent="0.25">
      <c r="B17710"/>
      <c r="C17710"/>
      <c r="D17710"/>
      <c r="E17710"/>
      <c r="F17710"/>
      <c r="G17710"/>
      <c r="H17710"/>
      <c r="I17710"/>
      <c r="J17710"/>
      <c r="K17710" s="91"/>
      <c r="L17710" s="91"/>
      <c r="M17710" s="91"/>
      <c r="R17710"/>
      <c r="S17710"/>
      <c r="T17710"/>
      <c r="U17710"/>
      <c r="V17710"/>
      <c r="W17710"/>
      <c r="X17710"/>
      <c r="Y17710"/>
      <c r="Z17710"/>
      <c r="AA17710"/>
      <c r="AB17710"/>
      <c r="AC17710"/>
    </row>
    <row r="17711" spans="2:29" s="14" customFormat="1" x14ac:dyDescent="0.25">
      <c r="B17711"/>
      <c r="C17711"/>
      <c r="D17711"/>
      <c r="E17711"/>
      <c r="F17711"/>
      <c r="G17711"/>
      <c r="H17711"/>
      <c r="I17711"/>
      <c r="J17711"/>
      <c r="K17711" s="91"/>
      <c r="L17711" s="91"/>
      <c r="M17711" s="91"/>
      <c r="R17711"/>
      <c r="S17711"/>
      <c r="T17711"/>
      <c r="U17711"/>
      <c r="V17711"/>
      <c r="W17711"/>
      <c r="X17711"/>
      <c r="Y17711"/>
      <c r="Z17711"/>
      <c r="AA17711"/>
      <c r="AB17711"/>
      <c r="AC17711"/>
    </row>
    <row r="17712" spans="2:29" s="14" customFormat="1" x14ac:dyDescent="0.25">
      <c r="B17712"/>
      <c r="C17712"/>
      <c r="D17712"/>
      <c r="E17712"/>
      <c r="F17712"/>
      <c r="G17712"/>
      <c r="H17712"/>
      <c r="I17712"/>
      <c r="J17712"/>
      <c r="K17712" s="91"/>
      <c r="L17712" s="91"/>
      <c r="M17712" s="91"/>
      <c r="R17712"/>
      <c r="S17712"/>
      <c r="T17712"/>
      <c r="U17712"/>
      <c r="V17712"/>
      <c r="W17712"/>
      <c r="X17712"/>
      <c r="Y17712"/>
      <c r="Z17712"/>
      <c r="AA17712"/>
      <c r="AB17712"/>
      <c r="AC17712"/>
    </row>
    <row r="17713" spans="2:29" s="14" customFormat="1" x14ac:dyDescent="0.25">
      <c r="B17713"/>
      <c r="C17713"/>
      <c r="D17713"/>
      <c r="E17713"/>
      <c r="F17713"/>
      <c r="G17713"/>
      <c r="H17713"/>
      <c r="I17713"/>
      <c r="J17713"/>
      <c r="K17713" s="91"/>
      <c r="L17713" s="91"/>
      <c r="M17713" s="91"/>
      <c r="R17713"/>
      <c r="S17713"/>
      <c r="T17713"/>
      <c r="U17713"/>
      <c r="V17713"/>
      <c r="W17713"/>
      <c r="X17713"/>
      <c r="Y17713"/>
      <c r="Z17713"/>
      <c r="AA17713"/>
      <c r="AB17713"/>
      <c r="AC17713"/>
    </row>
    <row r="17714" spans="2:29" s="14" customFormat="1" x14ac:dyDescent="0.25">
      <c r="B17714"/>
      <c r="C17714"/>
      <c r="D17714"/>
      <c r="E17714"/>
      <c r="F17714"/>
      <c r="G17714"/>
      <c r="H17714"/>
      <c r="I17714"/>
      <c r="J17714"/>
      <c r="K17714" s="91"/>
      <c r="L17714" s="91"/>
      <c r="M17714" s="91"/>
      <c r="R17714"/>
      <c r="S17714"/>
      <c r="T17714"/>
      <c r="U17714"/>
      <c r="V17714"/>
      <c r="W17714"/>
      <c r="X17714"/>
      <c r="Y17714"/>
      <c r="Z17714"/>
      <c r="AA17714"/>
      <c r="AB17714"/>
      <c r="AC17714"/>
    </row>
    <row r="17715" spans="2:29" s="14" customFormat="1" x14ac:dyDescent="0.25">
      <c r="B17715"/>
      <c r="C17715"/>
      <c r="D17715"/>
      <c r="E17715"/>
      <c r="F17715"/>
      <c r="G17715"/>
      <c r="H17715"/>
      <c r="I17715"/>
      <c r="J17715"/>
      <c r="K17715" s="91"/>
      <c r="L17715" s="91"/>
      <c r="M17715" s="91"/>
      <c r="R17715"/>
      <c r="S17715"/>
      <c r="T17715"/>
      <c r="U17715"/>
      <c r="V17715"/>
      <c r="W17715"/>
      <c r="X17715"/>
      <c r="Y17715"/>
      <c r="Z17715"/>
      <c r="AA17715"/>
      <c r="AB17715"/>
      <c r="AC17715"/>
    </row>
    <row r="17716" spans="2:29" s="14" customFormat="1" x14ac:dyDescent="0.25">
      <c r="B17716"/>
      <c r="C17716"/>
      <c r="D17716"/>
      <c r="E17716"/>
      <c r="F17716"/>
      <c r="G17716"/>
      <c r="H17716"/>
      <c r="I17716"/>
      <c r="J17716"/>
      <c r="K17716" s="91"/>
      <c r="L17716" s="91"/>
      <c r="M17716" s="91"/>
      <c r="R17716"/>
      <c r="S17716"/>
      <c r="T17716"/>
      <c r="U17716"/>
      <c r="V17716"/>
      <c r="W17716"/>
      <c r="X17716"/>
      <c r="Y17716"/>
      <c r="Z17716"/>
      <c r="AA17716"/>
      <c r="AB17716"/>
      <c r="AC17716"/>
    </row>
    <row r="17717" spans="2:29" s="14" customFormat="1" x14ac:dyDescent="0.25">
      <c r="B17717"/>
      <c r="C17717"/>
      <c r="D17717"/>
      <c r="E17717"/>
      <c r="F17717"/>
      <c r="G17717"/>
      <c r="H17717"/>
      <c r="I17717"/>
      <c r="J17717"/>
      <c r="K17717" s="91"/>
      <c r="L17717" s="91"/>
      <c r="M17717" s="91"/>
      <c r="R17717"/>
      <c r="S17717"/>
      <c r="T17717"/>
      <c r="U17717"/>
      <c r="V17717"/>
      <c r="W17717"/>
      <c r="X17717"/>
      <c r="Y17717"/>
      <c r="Z17717"/>
      <c r="AA17717"/>
      <c r="AB17717"/>
      <c r="AC17717"/>
    </row>
    <row r="17718" spans="2:29" s="14" customFormat="1" x14ac:dyDescent="0.25">
      <c r="B17718"/>
      <c r="C17718"/>
      <c r="D17718"/>
      <c r="E17718"/>
      <c r="F17718"/>
      <c r="G17718"/>
      <c r="H17718"/>
      <c r="I17718"/>
      <c r="J17718"/>
      <c r="K17718" s="91"/>
      <c r="L17718" s="91"/>
      <c r="M17718" s="91"/>
      <c r="R17718"/>
      <c r="S17718"/>
      <c r="T17718"/>
      <c r="U17718"/>
      <c r="V17718"/>
      <c r="W17718"/>
      <c r="X17718"/>
      <c r="Y17718"/>
      <c r="Z17718"/>
      <c r="AA17718"/>
      <c r="AB17718"/>
      <c r="AC17718"/>
    </row>
    <row r="17719" spans="2:29" s="14" customFormat="1" x14ac:dyDescent="0.25">
      <c r="B17719"/>
      <c r="C17719"/>
      <c r="D17719"/>
      <c r="E17719"/>
      <c r="F17719"/>
      <c r="G17719"/>
      <c r="H17719"/>
      <c r="I17719"/>
      <c r="J17719"/>
      <c r="K17719" s="91"/>
      <c r="L17719" s="91"/>
      <c r="M17719" s="91"/>
      <c r="R17719"/>
      <c r="S17719"/>
      <c r="T17719"/>
      <c r="U17719"/>
      <c r="V17719"/>
      <c r="W17719"/>
      <c r="X17719"/>
      <c r="Y17719"/>
      <c r="Z17719"/>
      <c r="AA17719"/>
      <c r="AB17719"/>
      <c r="AC17719"/>
    </row>
    <row r="17720" spans="2:29" s="14" customFormat="1" x14ac:dyDescent="0.25">
      <c r="B17720"/>
      <c r="C17720"/>
      <c r="D17720"/>
      <c r="E17720"/>
      <c r="F17720"/>
      <c r="G17720"/>
      <c r="H17720"/>
      <c r="I17720"/>
      <c r="J17720"/>
      <c r="K17720" s="91"/>
      <c r="L17720" s="91"/>
      <c r="M17720" s="91"/>
      <c r="R17720"/>
      <c r="S17720"/>
      <c r="T17720"/>
      <c r="U17720"/>
      <c r="V17720"/>
      <c r="W17720"/>
      <c r="X17720"/>
      <c r="Y17720"/>
      <c r="Z17720"/>
      <c r="AA17720"/>
      <c r="AB17720"/>
      <c r="AC17720"/>
    </row>
    <row r="17721" spans="2:29" s="14" customFormat="1" x14ac:dyDescent="0.25">
      <c r="B17721"/>
      <c r="C17721"/>
      <c r="D17721"/>
      <c r="E17721"/>
      <c r="F17721"/>
      <c r="G17721"/>
      <c r="H17721"/>
      <c r="I17721"/>
      <c r="J17721"/>
      <c r="K17721" s="91"/>
      <c r="L17721" s="91"/>
      <c r="M17721" s="91"/>
      <c r="R17721"/>
      <c r="S17721"/>
      <c r="T17721"/>
      <c r="U17721"/>
      <c r="V17721"/>
      <c r="W17721"/>
      <c r="X17721"/>
      <c r="Y17721"/>
      <c r="Z17721"/>
      <c r="AA17721"/>
      <c r="AB17721"/>
      <c r="AC17721"/>
    </row>
    <row r="17722" spans="2:29" s="14" customFormat="1" x14ac:dyDescent="0.25">
      <c r="B17722"/>
      <c r="C17722"/>
      <c r="D17722"/>
      <c r="E17722"/>
      <c r="F17722"/>
      <c r="G17722"/>
      <c r="H17722"/>
      <c r="I17722"/>
      <c r="J17722"/>
      <c r="K17722" s="91"/>
      <c r="L17722" s="91"/>
      <c r="M17722" s="91"/>
      <c r="R17722"/>
      <c r="S17722"/>
      <c r="T17722"/>
      <c r="U17722"/>
      <c r="V17722"/>
      <c r="W17722"/>
      <c r="X17722"/>
      <c r="Y17722"/>
      <c r="Z17722"/>
      <c r="AA17722"/>
      <c r="AB17722"/>
      <c r="AC17722"/>
    </row>
    <row r="17723" spans="2:29" s="14" customFormat="1" x14ac:dyDescent="0.25">
      <c r="B17723"/>
      <c r="C17723"/>
      <c r="D17723"/>
      <c r="E17723"/>
      <c r="F17723"/>
      <c r="G17723"/>
      <c r="H17723"/>
      <c r="I17723"/>
      <c r="J17723"/>
      <c r="K17723" s="91"/>
      <c r="L17723" s="91"/>
      <c r="M17723" s="91"/>
      <c r="R17723"/>
      <c r="S17723"/>
      <c r="T17723"/>
      <c r="U17723"/>
      <c r="V17723"/>
      <c r="W17723"/>
      <c r="X17723"/>
      <c r="Y17723"/>
      <c r="Z17723"/>
      <c r="AA17723"/>
      <c r="AB17723"/>
      <c r="AC17723"/>
    </row>
    <row r="17724" spans="2:29" s="14" customFormat="1" x14ac:dyDescent="0.25">
      <c r="B17724"/>
      <c r="C17724"/>
      <c r="D17724"/>
      <c r="E17724"/>
      <c r="F17724"/>
      <c r="G17724"/>
      <c r="H17724"/>
      <c r="I17724"/>
      <c r="J17724"/>
      <c r="K17724" s="91"/>
      <c r="L17724" s="91"/>
      <c r="M17724" s="91"/>
      <c r="R17724"/>
      <c r="S17724"/>
      <c r="T17724"/>
      <c r="U17724"/>
      <c r="V17724"/>
      <c r="W17724"/>
      <c r="X17724"/>
      <c r="Y17724"/>
      <c r="Z17724"/>
      <c r="AA17724"/>
      <c r="AB17724"/>
      <c r="AC17724"/>
    </row>
    <row r="17725" spans="2:29" s="14" customFormat="1" x14ac:dyDescent="0.25">
      <c r="B17725"/>
      <c r="C17725"/>
      <c r="D17725"/>
      <c r="E17725"/>
      <c r="F17725"/>
      <c r="G17725"/>
      <c r="H17725"/>
      <c r="I17725"/>
      <c r="J17725"/>
      <c r="K17725" s="91"/>
      <c r="L17725" s="91"/>
      <c r="M17725" s="91"/>
      <c r="R17725"/>
      <c r="S17725"/>
      <c r="T17725"/>
      <c r="U17725"/>
      <c r="V17725"/>
      <c r="W17725"/>
      <c r="X17725"/>
      <c r="Y17725"/>
      <c r="Z17725"/>
      <c r="AA17725"/>
      <c r="AB17725"/>
      <c r="AC17725"/>
    </row>
    <row r="17726" spans="2:29" s="14" customFormat="1" x14ac:dyDescent="0.25">
      <c r="B17726"/>
      <c r="C17726"/>
      <c r="D17726"/>
      <c r="E17726"/>
      <c r="F17726"/>
      <c r="G17726"/>
      <c r="H17726"/>
      <c r="I17726"/>
      <c r="J17726"/>
      <c r="K17726" s="91"/>
      <c r="L17726" s="91"/>
      <c r="M17726" s="91"/>
      <c r="R17726"/>
      <c r="S17726"/>
      <c r="T17726"/>
      <c r="U17726"/>
      <c r="V17726"/>
      <c r="W17726"/>
      <c r="X17726"/>
      <c r="Y17726"/>
      <c r="Z17726"/>
      <c r="AA17726"/>
      <c r="AB17726"/>
      <c r="AC17726"/>
    </row>
    <row r="17727" spans="2:29" s="14" customFormat="1" x14ac:dyDescent="0.25">
      <c r="B17727"/>
      <c r="C17727"/>
      <c r="D17727"/>
      <c r="E17727"/>
      <c r="F17727"/>
      <c r="G17727"/>
      <c r="H17727"/>
      <c r="I17727"/>
      <c r="J17727"/>
      <c r="K17727" s="91"/>
      <c r="L17727" s="91"/>
      <c r="M17727" s="91"/>
      <c r="R17727"/>
      <c r="S17727"/>
      <c r="T17727"/>
      <c r="U17727"/>
      <c r="V17727"/>
      <c r="W17727"/>
      <c r="X17727"/>
      <c r="Y17727"/>
      <c r="Z17727"/>
      <c r="AA17727"/>
      <c r="AB17727"/>
      <c r="AC17727"/>
    </row>
    <row r="17728" spans="2:29" s="14" customFormat="1" x14ac:dyDescent="0.25">
      <c r="B17728"/>
      <c r="C17728"/>
      <c r="D17728"/>
      <c r="E17728"/>
      <c r="F17728"/>
      <c r="G17728"/>
      <c r="H17728"/>
      <c r="I17728"/>
      <c r="J17728"/>
      <c r="K17728" s="91"/>
      <c r="L17728" s="91"/>
      <c r="M17728" s="91"/>
      <c r="R17728"/>
      <c r="S17728"/>
      <c r="T17728"/>
      <c r="U17728"/>
      <c r="V17728"/>
      <c r="W17728"/>
      <c r="X17728"/>
      <c r="Y17728"/>
      <c r="Z17728"/>
      <c r="AA17728"/>
      <c r="AB17728"/>
      <c r="AC17728"/>
    </row>
    <row r="17729" spans="2:29" s="14" customFormat="1" x14ac:dyDescent="0.25">
      <c r="B17729"/>
      <c r="C17729"/>
      <c r="D17729"/>
      <c r="E17729"/>
      <c r="F17729"/>
      <c r="G17729"/>
      <c r="H17729"/>
      <c r="I17729"/>
      <c r="J17729"/>
      <c r="K17729" s="91"/>
      <c r="L17729" s="91"/>
      <c r="M17729" s="91"/>
      <c r="R17729"/>
      <c r="S17729"/>
      <c r="T17729"/>
      <c r="U17729"/>
      <c r="V17729"/>
      <c r="W17729"/>
      <c r="X17729"/>
      <c r="Y17729"/>
      <c r="Z17729"/>
      <c r="AA17729"/>
      <c r="AB17729"/>
      <c r="AC17729"/>
    </row>
    <row r="17730" spans="2:29" s="14" customFormat="1" x14ac:dyDescent="0.25">
      <c r="B17730"/>
      <c r="C17730"/>
      <c r="D17730"/>
      <c r="E17730"/>
      <c r="F17730"/>
      <c r="G17730"/>
      <c r="H17730"/>
      <c r="I17730"/>
      <c r="J17730"/>
      <c r="K17730" s="91"/>
      <c r="L17730" s="91"/>
      <c r="M17730" s="91"/>
      <c r="R17730"/>
      <c r="S17730"/>
      <c r="T17730"/>
      <c r="U17730"/>
      <c r="V17730"/>
      <c r="W17730"/>
      <c r="X17730"/>
      <c r="Y17730"/>
      <c r="Z17730"/>
      <c r="AA17730"/>
      <c r="AB17730"/>
      <c r="AC17730"/>
    </row>
    <row r="17731" spans="2:29" s="14" customFormat="1" x14ac:dyDescent="0.25">
      <c r="B17731"/>
      <c r="C17731"/>
      <c r="D17731"/>
      <c r="E17731"/>
      <c r="F17731"/>
      <c r="G17731"/>
      <c r="H17731"/>
      <c r="I17731"/>
      <c r="J17731"/>
      <c r="K17731" s="91"/>
      <c r="L17731" s="91"/>
      <c r="M17731" s="91"/>
      <c r="R17731"/>
      <c r="S17731"/>
      <c r="T17731"/>
      <c r="U17731"/>
      <c r="V17731"/>
      <c r="W17731"/>
      <c r="X17731"/>
      <c r="Y17731"/>
      <c r="Z17731"/>
      <c r="AA17731"/>
      <c r="AB17731"/>
      <c r="AC17731"/>
    </row>
    <row r="17732" spans="2:29" s="14" customFormat="1" x14ac:dyDescent="0.25">
      <c r="B17732"/>
      <c r="C17732"/>
      <c r="D17732"/>
      <c r="E17732"/>
      <c r="F17732"/>
      <c r="G17732"/>
      <c r="H17732"/>
      <c r="I17732"/>
      <c r="J17732"/>
      <c r="K17732" s="91"/>
      <c r="L17732" s="91"/>
      <c r="M17732" s="91"/>
      <c r="R17732"/>
      <c r="S17732"/>
      <c r="T17732"/>
      <c r="U17732"/>
      <c r="V17732"/>
      <c r="W17732"/>
      <c r="X17732"/>
      <c r="Y17732"/>
      <c r="Z17732"/>
      <c r="AA17732"/>
      <c r="AB17732"/>
      <c r="AC17732"/>
    </row>
    <row r="17733" spans="2:29" s="14" customFormat="1" x14ac:dyDescent="0.25">
      <c r="B17733"/>
      <c r="C17733"/>
      <c r="D17733"/>
      <c r="E17733"/>
      <c r="F17733"/>
      <c r="G17733"/>
      <c r="H17733"/>
      <c r="I17733"/>
      <c r="J17733"/>
      <c r="K17733" s="91"/>
      <c r="L17733" s="91"/>
      <c r="M17733" s="91"/>
      <c r="R17733"/>
      <c r="S17733"/>
      <c r="T17733"/>
      <c r="U17733"/>
      <c r="V17733"/>
      <c r="W17733"/>
      <c r="X17733"/>
      <c r="Y17733"/>
      <c r="Z17733"/>
      <c r="AA17733"/>
      <c r="AB17733"/>
      <c r="AC17733"/>
    </row>
    <row r="17734" spans="2:29" s="14" customFormat="1" x14ac:dyDescent="0.25">
      <c r="B17734"/>
      <c r="C17734"/>
      <c r="D17734"/>
      <c r="E17734"/>
      <c r="F17734"/>
      <c r="G17734"/>
      <c r="H17734"/>
      <c r="I17734"/>
      <c r="J17734"/>
      <c r="K17734" s="91"/>
      <c r="L17734" s="91"/>
      <c r="M17734" s="91"/>
      <c r="R17734"/>
      <c r="S17734"/>
      <c r="T17734"/>
      <c r="U17734"/>
      <c r="V17734"/>
      <c r="W17734"/>
      <c r="X17734"/>
      <c r="Y17734"/>
      <c r="Z17734"/>
      <c r="AA17734"/>
      <c r="AB17734"/>
      <c r="AC17734"/>
    </row>
    <row r="17735" spans="2:29" s="14" customFormat="1" x14ac:dyDescent="0.25">
      <c r="B17735"/>
      <c r="C17735"/>
      <c r="D17735"/>
      <c r="E17735"/>
      <c r="F17735"/>
      <c r="G17735"/>
      <c r="H17735"/>
      <c r="I17735"/>
      <c r="J17735"/>
      <c r="K17735" s="91"/>
      <c r="L17735" s="91"/>
      <c r="M17735" s="91"/>
      <c r="R17735"/>
      <c r="S17735"/>
      <c r="T17735"/>
      <c r="U17735"/>
      <c r="V17735"/>
      <c r="W17735"/>
      <c r="X17735"/>
      <c r="Y17735"/>
      <c r="Z17735"/>
      <c r="AA17735"/>
      <c r="AB17735"/>
      <c r="AC17735"/>
    </row>
    <row r="17736" spans="2:29" s="14" customFormat="1" x14ac:dyDescent="0.25">
      <c r="B17736"/>
      <c r="C17736"/>
      <c r="D17736"/>
      <c r="E17736"/>
      <c r="F17736"/>
      <c r="G17736"/>
      <c r="H17736"/>
      <c r="I17736"/>
      <c r="J17736"/>
      <c r="K17736" s="91"/>
      <c r="L17736" s="91"/>
      <c r="M17736" s="91"/>
      <c r="R17736"/>
      <c r="S17736"/>
      <c r="T17736"/>
      <c r="U17736"/>
      <c r="V17736"/>
      <c r="W17736"/>
      <c r="X17736"/>
      <c r="Y17736"/>
      <c r="Z17736"/>
      <c r="AA17736"/>
      <c r="AB17736"/>
      <c r="AC17736"/>
    </row>
    <row r="17737" spans="2:29" s="14" customFormat="1" x14ac:dyDescent="0.25">
      <c r="B17737"/>
      <c r="C17737"/>
      <c r="D17737"/>
      <c r="E17737"/>
      <c r="F17737"/>
      <c r="G17737"/>
      <c r="H17737"/>
      <c r="I17737"/>
      <c r="J17737"/>
      <c r="K17737" s="91"/>
      <c r="L17737" s="91"/>
      <c r="M17737" s="91"/>
      <c r="R17737"/>
      <c r="S17737"/>
      <c r="T17737"/>
      <c r="U17737"/>
      <c r="V17737"/>
      <c r="W17737"/>
      <c r="X17737"/>
      <c r="Y17737"/>
      <c r="Z17737"/>
      <c r="AA17737"/>
      <c r="AB17737"/>
      <c r="AC17737"/>
    </row>
    <row r="17738" spans="2:29" s="14" customFormat="1" x14ac:dyDescent="0.25">
      <c r="B17738"/>
      <c r="C17738"/>
      <c r="D17738"/>
      <c r="E17738"/>
      <c r="F17738"/>
      <c r="G17738"/>
      <c r="H17738"/>
      <c r="I17738"/>
      <c r="J17738"/>
      <c r="K17738" s="91"/>
      <c r="L17738" s="91"/>
      <c r="M17738" s="91"/>
      <c r="R17738"/>
      <c r="S17738"/>
      <c r="T17738"/>
      <c r="U17738"/>
      <c r="V17738"/>
      <c r="W17738"/>
      <c r="X17738"/>
      <c r="Y17738"/>
      <c r="Z17738"/>
      <c r="AA17738"/>
      <c r="AB17738"/>
      <c r="AC17738"/>
    </row>
    <row r="17739" spans="2:29" s="14" customFormat="1" x14ac:dyDescent="0.25">
      <c r="B17739"/>
      <c r="C17739"/>
      <c r="D17739"/>
      <c r="E17739"/>
      <c r="F17739"/>
      <c r="G17739"/>
      <c r="H17739"/>
      <c r="I17739"/>
      <c r="J17739"/>
      <c r="K17739" s="91"/>
      <c r="L17739" s="91"/>
      <c r="M17739" s="91"/>
      <c r="R17739"/>
      <c r="S17739"/>
      <c r="T17739"/>
      <c r="U17739"/>
      <c r="V17739"/>
      <c r="W17739"/>
      <c r="X17739"/>
      <c r="Y17739"/>
      <c r="Z17739"/>
      <c r="AA17739"/>
      <c r="AB17739"/>
      <c r="AC17739"/>
    </row>
    <row r="17740" spans="2:29" s="14" customFormat="1" x14ac:dyDescent="0.25">
      <c r="B17740"/>
      <c r="C17740"/>
      <c r="D17740"/>
      <c r="E17740"/>
      <c r="F17740"/>
      <c r="G17740"/>
      <c r="H17740"/>
      <c r="I17740"/>
      <c r="J17740"/>
      <c r="K17740" s="91"/>
      <c r="L17740" s="91"/>
      <c r="M17740" s="91"/>
      <c r="R17740"/>
      <c r="S17740"/>
      <c r="T17740"/>
      <c r="U17740"/>
      <c r="V17740"/>
      <c r="W17740"/>
      <c r="X17740"/>
      <c r="Y17740"/>
      <c r="Z17740"/>
      <c r="AA17740"/>
      <c r="AB17740"/>
      <c r="AC17740"/>
    </row>
    <row r="17741" spans="2:29" s="14" customFormat="1" x14ac:dyDescent="0.25">
      <c r="B17741"/>
      <c r="C17741"/>
      <c r="D17741"/>
      <c r="E17741"/>
      <c r="F17741"/>
      <c r="G17741"/>
      <c r="H17741"/>
      <c r="I17741"/>
      <c r="J17741"/>
      <c r="K17741" s="91"/>
      <c r="L17741" s="91"/>
      <c r="M17741" s="91"/>
      <c r="R17741"/>
      <c r="S17741"/>
      <c r="T17741"/>
      <c r="U17741"/>
      <c r="V17741"/>
      <c r="W17741"/>
      <c r="X17741"/>
      <c r="Y17741"/>
      <c r="Z17741"/>
      <c r="AA17741"/>
      <c r="AB17741"/>
      <c r="AC17741"/>
    </row>
    <row r="17742" spans="2:29" s="14" customFormat="1" x14ac:dyDescent="0.25">
      <c r="B17742"/>
      <c r="C17742"/>
      <c r="D17742"/>
      <c r="E17742"/>
      <c r="F17742"/>
      <c r="G17742"/>
      <c r="H17742"/>
      <c r="I17742"/>
      <c r="J17742"/>
      <c r="K17742" s="91"/>
      <c r="L17742" s="91"/>
      <c r="M17742" s="91"/>
      <c r="R17742"/>
      <c r="S17742"/>
      <c r="T17742"/>
      <c r="U17742"/>
      <c r="V17742"/>
      <c r="W17742"/>
      <c r="X17742"/>
      <c r="Y17742"/>
      <c r="Z17742"/>
      <c r="AA17742"/>
      <c r="AB17742"/>
      <c r="AC17742"/>
    </row>
    <row r="17743" spans="2:29" s="14" customFormat="1" x14ac:dyDescent="0.25">
      <c r="B17743"/>
      <c r="C17743"/>
      <c r="D17743"/>
      <c r="E17743"/>
      <c r="F17743"/>
      <c r="G17743"/>
      <c r="H17743"/>
      <c r="I17743"/>
      <c r="J17743"/>
      <c r="K17743" s="91"/>
      <c r="L17743" s="91"/>
      <c r="M17743" s="91"/>
      <c r="R17743"/>
      <c r="S17743"/>
      <c r="T17743"/>
      <c r="U17743"/>
      <c r="V17743"/>
      <c r="W17743"/>
      <c r="X17743"/>
      <c r="Y17743"/>
      <c r="Z17743"/>
      <c r="AA17743"/>
      <c r="AB17743"/>
      <c r="AC17743"/>
    </row>
    <row r="17744" spans="2:29" s="14" customFormat="1" x14ac:dyDescent="0.25">
      <c r="B17744"/>
      <c r="C17744"/>
      <c r="D17744"/>
      <c r="E17744"/>
      <c r="F17744"/>
      <c r="G17744"/>
      <c r="H17744"/>
      <c r="I17744"/>
      <c r="J17744"/>
      <c r="K17744" s="91"/>
      <c r="L17744" s="91"/>
      <c r="M17744" s="91"/>
      <c r="R17744"/>
      <c r="S17744"/>
      <c r="T17744"/>
      <c r="U17744"/>
      <c r="V17744"/>
      <c r="W17744"/>
      <c r="X17744"/>
      <c r="Y17744"/>
      <c r="Z17744"/>
      <c r="AA17744"/>
      <c r="AB17744"/>
      <c r="AC17744"/>
    </row>
    <row r="17745" spans="2:29" s="14" customFormat="1" x14ac:dyDescent="0.25">
      <c r="B17745"/>
      <c r="C17745"/>
      <c r="D17745"/>
      <c r="E17745"/>
      <c r="F17745"/>
      <c r="G17745"/>
      <c r="H17745"/>
      <c r="I17745"/>
      <c r="J17745"/>
      <c r="K17745" s="91"/>
      <c r="L17745" s="91"/>
      <c r="M17745" s="91"/>
      <c r="R17745"/>
      <c r="S17745"/>
      <c r="T17745"/>
      <c r="U17745"/>
      <c r="V17745"/>
      <c r="W17745"/>
      <c r="X17745"/>
      <c r="Y17745"/>
      <c r="Z17745"/>
      <c r="AA17745"/>
      <c r="AB17745"/>
      <c r="AC17745"/>
    </row>
    <row r="17746" spans="2:29" s="14" customFormat="1" x14ac:dyDescent="0.25">
      <c r="B17746"/>
      <c r="C17746"/>
      <c r="D17746"/>
      <c r="E17746"/>
      <c r="F17746"/>
      <c r="G17746"/>
      <c r="H17746"/>
      <c r="I17746"/>
      <c r="J17746"/>
      <c r="K17746" s="91"/>
      <c r="L17746" s="91"/>
      <c r="M17746" s="91"/>
      <c r="R17746"/>
      <c r="S17746"/>
      <c r="T17746"/>
      <c r="U17746"/>
      <c r="V17746"/>
      <c r="W17746"/>
      <c r="X17746"/>
      <c r="Y17746"/>
      <c r="Z17746"/>
      <c r="AA17746"/>
      <c r="AB17746"/>
      <c r="AC17746"/>
    </row>
    <row r="17747" spans="2:29" s="14" customFormat="1" x14ac:dyDescent="0.25">
      <c r="B17747"/>
      <c r="C17747"/>
      <c r="D17747"/>
      <c r="E17747"/>
      <c r="F17747"/>
      <c r="G17747"/>
      <c r="H17747"/>
      <c r="I17747"/>
      <c r="J17747"/>
      <c r="K17747" s="91"/>
      <c r="L17747" s="91"/>
      <c r="M17747" s="91"/>
      <c r="R17747"/>
      <c r="S17747"/>
      <c r="T17747"/>
      <c r="U17747"/>
      <c r="V17747"/>
      <c r="W17747"/>
      <c r="X17747"/>
      <c r="Y17747"/>
      <c r="Z17747"/>
      <c r="AA17747"/>
      <c r="AB17747"/>
      <c r="AC17747"/>
    </row>
    <row r="17748" spans="2:29" s="14" customFormat="1" x14ac:dyDescent="0.25">
      <c r="B17748"/>
      <c r="C17748"/>
      <c r="D17748"/>
      <c r="E17748"/>
      <c r="F17748"/>
      <c r="G17748"/>
      <c r="H17748"/>
      <c r="I17748"/>
      <c r="J17748"/>
      <c r="K17748" s="91"/>
      <c r="L17748" s="91"/>
      <c r="M17748" s="91"/>
      <c r="R17748"/>
      <c r="S17748"/>
      <c r="T17748"/>
      <c r="U17748"/>
      <c r="V17748"/>
      <c r="W17748"/>
      <c r="X17748"/>
      <c r="Y17748"/>
      <c r="Z17748"/>
      <c r="AA17748"/>
      <c r="AB17748"/>
      <c r="AC17748"/>
    </row>
    <row r="17749" spans="2:29" s="14" customFormat="1" x14ac:dyDescent="0.25">
      <c r="B17749"/>
      <c r="C17749"/>
      <c r="D17749"/>
      <c r="E17749"/>
      <c r="F17749"/>
      <c r="G17749"/>
      <c r="H17749"/>
      <c r="I17749"/>
      <c r="J17749"/>
      <c r="K17749" s="91"/>
      <c r="L17749" s="91"/>
      <c r="M17749" s="91"/>
      <c r="R17749"/>
      <c r="S17749"/>
      <c r="T17749"/>
      <c r="U17749"/>
      <c r="V17749"/>
      <c r="W17749"/>
      <c r="X17749"/>
      <c r="Y17749"/>
      <c r="Z17749"/>
      <c r="AA17749"/>
      <c r="AB17749"/>
      <c r="AC17749"/>
    </row>
    <row r="17750" spans="2:29" s="14" customFormat="1" x14ac:dyDescent="0.25">
      <c r="B17750"/>
      <c r="C17750"/>
      <c r="D17750"/>
      <c r="E17750"/>
      <c r="F17750"/>
      <c r="G17750"/>
      <c r="H17750"/>
      <c r="I17750"/>
      <c r="J17750"/>
      <c r="K17750" s="91"/>
      <c r="L17750" s="91"/>
      <c r="M17750" s="91"/>
      <c r="R17750"/>
      <c r="S17750"/>
      <c r="T17750"/>
      <c r="U17750"/>
      <c r="V17750"/>
      <c r="W17750"/>
      <c r="X17750"/>
      <c r="Y17750"/>
      <c r="Z17750"/>
      <c r="AA17750"/>
      <c r="AB17750"/>
      <c r="AC17750"/>
    </row>
    <row r="17751" spans="2:29" s="14" customFormat="1" x14ac:dyDescent="0.25">
      <c r="B17751"/>
      <c r="C17751"/>
      <c r="D17751"/>
      <c r="E17751"/>
      <c r="F17751"/>
      <c r="G17751"/>
      <c r="H17751"/>
      <c r="I17751"/>
      <c r="J17751"/>
      <c r="K17751" s="91"/>
      <c r="L17751" s="91"/>
      <c r="M17751" s="91"/>
      <c r="R17751"/>
      <c r="S17751"/>
      <c r="T17751"/>
      <c r="U17751"/>
      <c r="V17751"/>
      <c r="W17751"/>
      <c r="X17751"/>
      <c r="Y17751"/>
      <c r="Z17751"/>
      <c r="AA17751"/>
      <c r="AB17751"/>
      <c r="AC17751"/>
    </row>
    <row r="17752" spans="2:29" s="14" customFormat="1" x14ac:dyDescent="0.25">
      <c r="B17752"/>
      <c r="C17752"/>
      <c r="D17752"/>
      <c r="E17752"/>
      <c r="F17752"/>
      <c r="G17752"/>
      <c r="H17752"/>
      <c r="I17752"/>
      <c r="J17752"/>
      <c r="K17752" s="91"/>
      <c r="L17752" s="91"/>
      <c r="M17752" s="91"/>
      <c r="R17752"/>
      <c r="S17752"/>
      <c r="T17752"/>
      <c r="U17752"/>
      <c r="V17752"/>
      <c r="W17752"/>
      <c r="X17752"/>
      <c r="Y17752"/>
      <c r="Z17752"/>
      <c r="AA17752"/>
      <c r="AB17752"/>
      <c r="AC17752"/>
    </row>
    <row r="17753" spans="2:29" s="14" customFormat="1" x14ac:dyDescent="0.25">
      <c r="B17753"/>
      <c r="C17753"/>
      <c r="D17753"/>
      <c r="E17753"/>
      <c r="F17753"/>
      <c r="G17753"/>
      <c r="H17753"/>
      <c r="I17753"/>
      <c r="J17753"/>
      <c r="K17753" s="91"/>
      <c r="L17753" s="91"/>
      <c r="M17753" s="91"/>
      <c r="R17753"/>
      <c r="S17753"/>
      <c r="T17753"/>
      <c r="U17753"/>
      <c r="V17753"/>
      <c r="W17753"/>
      <c r="X17753"/>
      <c r="Y17753"/>
      <c r="Z17753"/>
      <c r="AA17753"/>
      <c r="AB17753"/>
      <c r="AC17753"/>
    </row>
    <row r="17754" spans="2:29" s="14" customFormat="1" x14ac:dyDescent="0.25">
      <c r="B17754"/>
      <c r="C17754"/>
      <c r="D17754"/>
      <c r="E17754"/>
      <c r="F17754"/>
      <c r="G17754"/>
      <c r="H17754"/>
      <c r="I17754"/>
      <c r="J17754"/>
      <c r="K17754" s="91"/>
      <c r="L17754" s="91"/>
      <c r="M17754" s="91"/>
      <c r="R17754"/>
      <c r="S17754"/>
      <c r="T17754"/>
      <c r="U17754"/>
      <c r="V17754"/>
      <c r="W17754"/>
      <c r="X17754"/>
      <c r="Y17754"/>
      <c r="Z17754"/>
      <c r="AA17754"/>
      <c r="AB17754"/>
      <c r="AC17754"/>
    </row>
    <row r="17755" spans="2:29" s="14" customFormat="1" x14ac:dyDescent="0.25">
      <c r="B17755"/>
      <c r="C17755"/>
      <c r="D17755"/>
      <c r="E17755"/>
      <c r="F17755"/>
      <c r="G17755"/>
      <c r="H17755"/>
      <c r="I17755"/>
      <c r="J17755"/>
      <c r="K17755" s="91"/>
      <c r="L17755" s="91"/>
      <c r="M17755" s="91"/>
      <c r="R17755"/>
      <c r="S17755"/>
      <c r="T17755"/>
      <c r="U17755"/>
      <c r="V17755"/>
      <c r="W17755"/>
      <c r="X17755"/>
      <c r="Y17755"/>
      <c r="Z17755"/>
      <c r="AA17755"/>
      <c r="AB17755"/>
      <c r="AC17755"/>
    </row>
    <row r="17756" spans="2:29" s="14" customFormat="1" x14ac:dyDescent="0.25">
      <c r="B17756"/>
      <c r="C17756"/>
      <c r="D17756"/>
      <c r="E17756"/>
      <c r="F17756"/>
      <c r="G17756"/>
      <c r="H17756"/>
      <c r="I17756"/>
      <c r="J17756"/>
      <c r="K17756" s="91"/>
      <c r="L17756" s="91"/>
      <c r="M17756" s="91"/>
      <c r="R17756"/>
      <c r="S17756"/>
      <c r="T17756"/>
      <c r="U17756"/>
      <c r="V17756"/>
      <c r="W17756"/>
      <c r="X17756"/>
      <c r="Y17756"/>
      <c r="Z17756"/>
      <c r="AA17756"/>
      <c r="AB17756"/>
      <c r="AC17756"/>
    </row>
    <row r="17757" spans="2:29" s="14" customFormat="1" x14ac:dyDescent="0.25">
      <c r="B17757"/>
      <c r="C17757"/>
      <c r="D17757"/>
      <c r="E17757"/>
      <c r="F17757"/>
      <c r="G17757"/>
      <c r="H17757"/>
      <c r="I17757"/>
      <c r="J17757"/>
      <c r="K17757" s="91"/>
      <c r="L17757" s="91"/>
      <c r="M17757" s="91"/>
      <c r="R17757"/>
      <c r="S17757"/>
      <c r="T17757"/>
      <c r="U17757"/>
      <c r="V17757"/>
      <c r="W17757"/>
      <c r="X17757"/>
      <c r="Y17757"/>
      <c r="Z17757"/>
      <c r="AA17757"/>
      <c r="AB17757"/>
      <c r="AC17757"/>
    </row>
    <row r="17758" spans="2:29" s="14" customFormat="1" x14ac:dyDescent="0.25">
      <c r="B17758"/>
      <c r="C17758"/>
      <c r="D17758"/>
      <c r="E17758"/>
      <c r="F17758"/>
      <c r="G17758"/>
      <c r="H17758"/>
      <c r="I17758"/>
      <c r="J17758"/>
      <c r="K17758" s="91"/>
      <c r="L17758" s="91"/>
      <c r="M17758" s="91"/>
      <c r="R17758"/>
      <c r="S17758"/>
      <c r="T17758"/>
      <c r="U17758"/>
      <c r="V17758"/>
      <c r="W17758"/>
      <c r="X17758"/>
      <c r="Y17758"/>
      <c r="Z17758"/>
      <c r="AA17758"/>
      <c r="AB17758"/>
      <c r="AC17758"/>
    </row>
    <row r="17759" spans="2:29" s="14" customFormat="1" x14ac:dyDescent="0.25">
      <c r="B17759"/>
      <c r="C17759"/>
      <c r="D17759"/>
      <c r="E17759"/>
      <c r="F17759"/>
      <c r="G17759"/>
      <c r="H17759"/>
      <c r="I17759"/>
      <c r="J17759"/>
      <c r="K17759" s="91"/>
      <c r="L17759" s="91"/>
      <c r="M17759" s="91"/>
      <c r="R17759"/>
      <c r="S17759"/>
      <c r="T17759"/>
      <c r="U17759"/>
      <c r="V17759"/>
      <c r="W17759"/>
      <c r="X17759"/>
      <c r="Y17759"/>
      <c r="Z17759"/>
      <c r="AA17759"/>
      <c r="AB17759"/>
      <c r="AC17759"/>
    </row>
    <row r="17760" spans="2:29" s="14" customFormat="1" x14ac:dyDescent="0.25">
      <c r="B17760"/>
      <c r="C17760"/>
      <c r="D17760"/>
      <c r="E17760"/>
      <c r="F17760"/>
      <c r="G17760"/>
      <c r="H17760"/>
      <c r="I17760"/>
      <c r="J17760"/>
      <c r="K17760" s="91"/>
      <c r="L17760" s="91"/>
      <c r="M17760" s="91"/>
      <c r="R17760"/>
      <c r="S17760"/>
      <c r="T17760"/>
      <c r="U17760"/>
      <c r="V17760"/>
      <c r="W17760"/>
      <c r="X17760"/>
      <c r="Y17760"/>
      <c r="Z17760"/>
      <c r="AA17760"/>
      <c r="AB17760"/>
      <c r="AC17760"/>
    </row>
    <row r="17761" spans="2:29" s="14" customFormat="1" x14ac:dyDescent="0.25">
      <c r="B17761"/>
      <c r="C17761"/>
      <c r="D17761"/>
      <c r="E17761"/>
      <c r="F17761"/>
      <c r="G17761"/>
      <c r="H17761"/>
      <c r="I17761"/>
      <c r="J17761"/>
      <c r="K17761" s="91"/>
      <c r="L17761" s="91"/>
      <c r="M17761" s="91"/>
      <c r="R17761"/>
      <c r="S17761"/>
      <c r="T17761"/>
      <c r="U17761"/>
      <c r="V17761"/>
      <c r="W17761"/>
      <c r="X17761"/>
      <c r="Y17761"/>
      <c r="Z17761"/>
      <c r="AA17761"/>
      <c r="AB17761"/>
      <c r="AC17761"/>
    </row>
    <row r="17762" spans="2:29" s="14" customFormat="1" x14ac:dyDescent="0.25">
      <c r="B17762"/>
      <c r="C17762"/>
      <c r="D17762"/>
      <c r="E17762"/>
      <c r="F17762"/>
      <c r="G17762"/>
      <c r="H17762"/>
      <c r="I17762"/>
      <c r="J17762"/>
      <c r="K17762" s="91"/>
      <c r="L17762" s="91"/>
      <c r="M17762" s="91"/>
      <c r="R17762"/>
      <c r="S17762"/>
      <c r="T17762"/>
      <c r="U17762"/>
      <c r="V17762"/>
      <c r="W17762"/>
      <c r="X17762"/>
      <c r="Y17762"/>
      <c r="Z17762"/>
      <c r="AA17762"/>
      <c r="AB17762"/>
      <c r="AC17762"/>
    </row>
    <row r="17763" spans="2:29" s="14" customFormat="1" x14ac:dyDescent="0.25">
      <c r="B17763"/>
      <c r="C17763"/>
      <c r="D17763"/>
      <c r="E17763"/>
      <c r="F17763"/>
      <c r="G17763"/>
      <c r="H17763"/>
      <c r="I17763"/>
      <c r="J17763"/>
      <c r="K17763" s="91"/>
      <c r="L17763" s="91"/>
      <c r="M17763" s="91"/>
      <c r="R17763"/>
      <c r="S17763"/>
      <c r="T17763"/>
      <c r="U17763"/>
      <c r="V17763"/>
      <c r="W17763"/>
      <c r="X17763"/>
      <c r="Y17763"/>
      <c r="Z17763"/>
      <c r="AA17763"/>
      <c r="AB17763"/>
      <c r="AC17763"/>
    </row>
    <row r="17764" spans="2:29" s="14" customFormat="1" x14ac:dyDescent="0.25">
      <c r="B17764"/>
      <c r="C17764"/>
      <c r="D17764"/>
      <c r="E17764"/>
      <c r="F17764"/>
      <c r="G17764"/>
      <c r="H17764"/>
      <c r="I17764"/>
      <c r="J17764"/>
      <c r="K17764" s="91"/>
      <c r="L17764" s="91"/>
      <c r="M17764" s="91"/>
      <c r="R17764"/>
      <c r="S17764"/>
      <c r="T17764"/>
      <c r="U17764"/>
      <c r="V17764"/>
      <c r="W17764"/>
      <c r="X17764"/>
      <c r="Y17764"/>
      <c r="Z17764"/>
      <c r="AA17764"/>
      <c r="AB17764"/>
      <c r="AC17764"/>
    </row>
    <row r="17765" spans="2:29" s="14" customFormat="1" x14ac:dyDescent="0.25">
      <c r="B17765"/>
      <c r="C17765"/>
      <c r="D17765"/>
      <c r="E17765"/>
      <c r="F17765"/>
      <c r="G17765"/>
      <c r="H17765"/>
      <c r="I17765"/>
      <c r="J17765"/>
      <c r="K17765" s="91"/>
      <c r="L17765" s="91"/>
      <c r="M17765" s="91"/>
      <c r="R17765"/>
      <c r="S17765"/>
      <c r="T17765"/>
      <c r="U17765"/>
      <c r="V17765"/>
      <c r="W17765"/>
      <c r="X17765"/>
      <c r="Y17765"/>
      <c r="Z17765"/>
      <c r="AA17765"/>
      <c r="AB17765"/>
      <c r="AC17765"/>
    </row>
    <row r="17766" spans="2:29" s="14" customFormat="1" x14ac:dyDescent="0.25">
      <c r="B17766"/>
      <c r="C17766"/>
      <c r="D17766"/>
      <c r="E17766"/>
      <c r="F17766"/>
      <c r="G17766"/>
      <c r="H17766"/>
      <c r="I17766"/>
      <c r="J17766"/>
      <c r="K17766" s="91"/>
      <c r="L17766" s="91"/>
      <c r="M17766" s="91"/>
      <c r="R17766"/>
      <c r="S17766"/>
      <c r="T17766"/>
      <c r="U17766"/>
      <c r="V17766"/>
      <c r="W17766"/>
      <c r="X17766"/>
      <c r="Y17766"/>
      <c r="Z17766"/>
      <c r="AA17766"/>
      <c r="AB17766"/>
      <c r="AC17766"/>
    </row>
    <row r="17767" spans="2:29" s="14" customFormat="1" x14ac:dyDescent="0.25">
      <c r="B17767"/>
      <c r="C17767"/>
      <c r="D17767"/>
      <c r="E17767"/>
      <c r="F17767"/>
      <c r="G17767"/>
      <c r="H17767"/>
      <c r="I17767"/>
      <c r="J17767"/>
      <c r="K17767" s="91"/>
      <c r="L17767" s="91"/>
      <c r="M17767" s="91"/>
      <c r="R17767"/>
      <c r="S17767"/>
      <c r="T17767"/>
      <c r="U17767"/>
      <c r="V17767"/>
      <c r="W17767"/>
      <c r="X17767"/>
      <c r="Y17767"/>
      <c r="Z17767"/>
      <c r="AA17767"/>
      <c r="AB17767"/>
      <c r="AC17767"/>
    </row>
    <row r="17768" spans="2:29" s="14" customFormat="1" x14ac:dyDescent="0.25">
      <c r="B17768"/>
      <c r="C17768"/>
      <c r="D17768"/>
      <c r="E17768"/>
      <c r="F17768"/>
      <c r="G17768"/>
      <c r="H17768"/>
      <c r="I17768"/>
      <c r="J17768"/>
      <c r="K17768" s="91"/>
      <c r="L17768" s="91"/>
      <c r="M17768" s="91"/>
      <c r="R17768"/>
      <c r="S17768"/>
      <c r="T17768"/>
      <c r="U17768"/>
      <c r="V17768"/>
      <c r="W17768"/>
      <c r="X17768"/>
      <c r="Y17768"/>
      <c r="Z17768"/>
      <c r="AA17768"/>
      <c r="AB17768"/>
      <c r="AC17768"/>
    </row>
    <row r="17769" spans="2:29" s="14" customFormat="1" x14ac:dyDescent="0.25">
      <c r="B17769"/>
      <c r="C17769"/>
      <c r="D17769"/>
      <c r="E17769"/>
      <c r="F17769"/>
      <c r="G17769"/>
      <c r="H17769"/>
      <c r="I17769"/>
      <c r="J17769"/>
      <c r="K17769" s="91"/>
      <c r="L17769" s="91"/>
      <c r="M17769" s="91"/>
      <c r="R17769"/>
      <c r="S17769"/>
      <c r="T17769"/>
      <c r="U17769"/>
      <c r="V17769"/>
      <c r="W17769"/>
      <c r="X17769"/>
      <c r="Y17769"/>
      <c r="Z17769"/>
      <c r="AA17769"/>
      <c r="AB17769"/>
      <c r="AC17769"/>
    </row>
    <row r="17770" spans="2:29" s="14" customFormat="1" x14ac:dyDescent="0.25">
      <c r="B17770"/>
      <c r="C17770"/>
      <c r="D17770"/>
      <c r="E17770"/>
      <c r="F17770"/>
      <c r="G17770"/>
      <c r="H17770"/>
      <c r="I17770"/>
      <c r="J17770"/>
      <c r="K17770" s="91"/>
      <c r="L17770" s="91"/>
      <c r="M17770" s="91"/>
      <c r="R17770"/>
      <c r="S17770"/>
      <c r="T17770"/>
      <c r="U17770"/>
      <c r="V17770"/>
      <c r="W17770"/>
      <c r="X17770"/>
      <c r="Y17770"/>
      <c r="Z17770"/>
      <c r="AA17770"/>
      <c r="AB17770"/>
      <c r="AC17770"/>
    </row>
    <row r="17771" spans="2:29" s="14" customFormat="1" x14ac:dyDescent="0.25">
      <c r="B17771"/>
      <c r="C17771"/>
      <c r="D17771"/>
      <c r="E17771"/>
      <c r="F17771"/>
      <c r="G17771"/>
      <c r="H17771"/>
      <c r="I17771"/>
      <c r="J17771"/>
      <c r="K17771" s="91"/>
      <c r="L17771" s="91"/>
      <c r="M17771" s="91"/>
      <c r="R17771"/>
      <c r="S17771"/>
      <c r="T17771"/>
      <c r="U17771"/>
      <c r="V17771"/>
      <c r="W17771"/>
      <c r="X17771"/>
      <c r="Y17771"/>
      <c r="Z17771"/>
      <c r="AA17771"/>
      <c r="AB17771"/>
      <c r="AC17771"/>
    </row>
    <row r="17772" spans="2:29" s="14" customFormat="1" x14ac:dyDescent="0.25">
      <c r="B17772"/>
      <c r="C17772"/>
      <c r="D17772"/>
      <c r="E17772"/>
      <c r="F17772"/>
      <c r="G17772"/>
      <c r="H17772"/>
      <c r="I17772"/>
      <c r="J17772"/>
      <c r="K17772" s="91"/>
      <c r="L17772" s="91"/>
      <c r="M17772" s="91"/>
      <c r="R17772"/>
      <c r="S17772"/>
      <c r="T17772"/>
      <c r="U17772"/>
      <c r="V17772"/>
      <c r="W17772"/>
      <c r="X17772"/>
      <c r="Y17772"/>
      <c r="Z17772"/>
      <c r="AA17772"/>
      <c r="AB17772"/>
      <c r="AC17772"/>
    </row>
    <row r="17773" spans="2:29" s="14" customFormat="1" x14ac:dyDescent="0.25">
      <c r="B17773"/>
      <c r="C17773"/>
      <c r="D17773"/>
      <c r="E17773"/>
      <c r="F17773"/>
      <c r="G17773"/>
      <c r="H17773"/>
      <c r="I17773"/>
      <c r="J17773"/>
      <c r="K17773" s="91"/>
      <c r="L17773" s="91"/>
      <c r="M17773" s="91"/>
      <c r="R17773"/>
      <c r="S17773"/>
      <c r="T17773"/>
      <c r="U17773"/>
      <c r="V17773"/>
      <c r="W17773"/>
      <c r="X17773"/>
      <c r="Y17773"/>
      <c r="Z17773"/>
      <c r="AA17773"/>
      <c r="AB17773"/>
      <c r="AC17773"/>
    </row>
    <row r="17774" spans="2:29" s="14" customFormat="1" x14ac:dyDescent="0.25">
      <c r="B17774"/>
      <c r="C17774"/>
      <c r="D17774"/>
      <c r="E17774"/>
      <c r="F17774"/>
      <c r="G17774"/>
      <c r="H17774"/>
      <c r="I17774"/>
      <c r="J17774"/>
      <c r="K17774" s="91"/>
      <c r="L17774" s="91"/>
      <c r="M17774" s="91"/>
      <c r="R17774"/>
      <c r="S17774"/>
      <c r="T17774"/>
      <c r="U17774"/>
      <c r="V17774"/>
      <c r="W17774"/>
      <c r="X17774"/>
      <c r="Y17774"/>
      <c r="Z17774"/>
      <c r="AA17774"/>
      <c r="AB17774"/>
      <c r="AC17774"/>
    </row>
    <row r="17775" spans="2:29" s="14" customFormat="1" x14ac:dyDescent="0.25">
      <c r="B17775"/>
      <c r="C17775"/>
      <c r="D17775"/>
      <c r="E17775"/>
      <c r="F17775"/>
      <c r="G17775"/>
      <c r="H17775"/>
      <c r="I17775"/>
      <c r="J17775"/>
      <c r="K17775" s="91"/>
      <c r="L17775" s="91"/>
      <c r="M17775" s="91"/>
      <c r="R17775"/>
      <c r="S17775"/>
      <c r="T17775"/>
      <c r="U17775"/>
      <c r="V17775"/>
      <c r="W17775"/>
      <c r="X17775"/>
      <c r="Y17775"/>
      <c r="Z17775"/>
      <c r="AA17775"/>
      <c r="AB17775"/>
      <c r="AC17775"/>
    </row>
    <row r="17776" spans="2:29" s="14" customFormat="1" x14ac:dyDescent="0.25">
      <c r="B17776"/>
      <c r="C17776"/>
      <c r="D17776"/>
      <c r="E17776"/>
      <c r="F17776"/>
      <c r="G17776"/>
      <c r="H17776"/>
      <c r="I17776"/>
      <c r="J17776"/>
      <c r="K17776" s="91"/>
      <c r="L17776" s="91"/>
      <c r="M17776" s="91"/>
      <c r="R17776"/>
      <c r="S17776"/>
      <c r="T17776"/>
      <c r="U17776"/>
      <c r="V17776"/>
      <c r="W17776"/>
      <c r="X17776"/>
      <c r="Y17776"/>
      <c r="Z17776"/>
      <c r="AA17776"/>
      <c r="AB17776"/>
      <c r="AC17776"/>
    </row>
    <row r="17777" spans="2:29" s="14" customFormat="1" x14ac:dyDescent="0.25">
      <c r="B17777"/>
      <c r="C17777"/>
      <c r="D17777"/>
      <c r="E17777"/>
      <c r="F17777"/>
      <c r="G17777"/>
      <c r="H17777"/>
      <c r="I17777"/>
      <c r="J17777"/>
      <c r="K17777" s="91"/>
      <c r="L17777" s="91"/>
      <c r="M17777" s="91"/>
      <c r="R17777"/>
      <c r="S17777"/>
      <c r="T17777"/>
      <c r="U17777"/>
      <c r="V17777"/>
      <c r="W17777"/>
      <c r="X17777"/>
      <c r="Y17777"/>
      <c r="Z17777"/>
      <c r="AA17777"/>
      <c r="AB17777"/>
      <c r="AC17777"/>
    </row>
    <row r="17778" spans="2:29" s="14" customFormat="1" x14ac:dyDescent="0.25">
      <c r="B17778"/>
      <c r="C17778"/>
      <c r="D17778"/>
      <c r="E17778"/>
      <c r="F17778"/>
      <c r="G17778"/>
      <c r="H17778"/>
      <c r="I17778"/>
      <c r="J17778"/>
      <c r="K17778" s="91"/>
      <c r="L17778" s="91"/>
      <c r="M17778" s="91"/>
      <c r="R17778"/>
      <c r="S17778"/>
      <c r="T17778"/>
      <c r="U17778"/>
      <c r="V17778"/>
      <c r="W17778"/>
      <c r="X17778"/>
      <c r="Y17778"/>
      <c r="Z17778"/>
      <c r="AA17778"/>
      <c r="AB17778"/>
      <c r="AC17778"/>
    </row>
    <row r="17779" spans="2:29" s="14" customFormat="1" x14ac:dyDescent="0.25">
      <c r="B17779"/>
      <c r="C17779"/>
      <c r="D17779"/>
      <c r="E17779"/>
      <c r="F17779"/>
      <c r="G17779"/>
      <c r="H17779"/>
      <c r="I17779"/>
      <c r="J17779"/>
      <c r="K17779" s="91"/>
      <c r="L17779" s="91"/>
      <c r="M17779" s="91"/>
      <c r="R17779"/>
      <c r="S17779"/>
      <c r="T17779"/>
      <c r="U17779"/>
      <c r="V17779"/>
      <c r="W17779"/>
      <c r="X17779"/>
      <c r="Y17779"/>
      <c r="Z17779"/>
      <c r="AA17779"/>
      <c r="AB17779"/>
      <c r="AC17779"/>
    </row>
    <row r="17780" spans="2:29" s="14" customFormat="1" x14ac:dyDescent="0.25">
      <c r="B17780"/>
      <c r="C17780"/>
      <c r="D17780"/>
      <c r="E17780"/>
      <c r="F17780"/>
      <c r="G17780"/>
      <c r="H17780"/>
      <c r="I17780"/>
      <c r="J17780"/>
      <c r="K17780" s="91"/>
      <c r="L17780" s="91"/>
      <c r="M17780" s="91"/>
      <c r="R17780"/>
      <c r="S17780"/>
      <c r="T17780"/>
      <c r="U17780"/>
      <c r="V17780"/>
      <c r="W17780"/>
      <c r="X17780"/>
      <c r="Y17780"/>
      <c r="Z17780"/>
      <c r="AA17780"/>
      <c r="AB17780"/>
      <c r="AC17780"/>
    </row>
    <row r="17781" spans="2:29" s="14" customFormat="1" x14ac:dyDescent="0.25">
      <c r="B17781"/>
      <c r="C17781"/>
      <c r="D17781"/>
      <c r="E17781"/>
      <c r="F17781"/>
      <c r="G17781"/>
      <c r="H17781"/>
      <c r="I17781"/>
      <c r="J17781"/>
      <c r="K17781" s="91"/>
      <c r="L17781" s="91"/>
      <c r="M17781" s="91"/>
      <c r="R17781"/>
      <c r="S17781"/>
      <c r="T17781"/>
      <c r="U17781"/>
      <c r="V17781"/>
      <c r="W17781"/>
      <c r="X17781"/>
      <c r="Y17781"/>
      <c r="Z17781"/>
      <c r="AA17781"/>
      <c r="AB17781"/>
      <c r="AC17781"/>
    </row>
    <row r="17782" spans="2:29" s="14" customFormat="1" x14ac:dyDescent="0.25">
      <c r="B17782"/>
      <c r="C17782"/>
      <c r="D17782"/>
      <c r="E17782"/>
      <c r="F17782"/>
      <c r="G17782"/>
      <c r="H17782"/>
      <c r="I17782"/>
      <c r="J17782"/>
      <c r="K17782" s="91"/>
      <c r="L17782" s="91"/>
      <c r="M17782" s="91"/>
      <c r="R17782"/>
      <c r="S17782"/>
      <c r="T17782"/>
      <c r="U17782"/>
      <c r="V17782"/>
      <c r="W17782"/>
      <c r="X17782"/>
      <c r="Y17782"/>
      <c r="Z17782"/>
      <c r="AA17782"/>
      <c r="AB17782"/>
      <c r="AC17782"/>
    </row>
    <row r="17783" spans="2:29" s="14" customFormat="1" x14ac:dyDescent="0.25">
      <c r="B17783"/>
      <c r="C17783"/>
      <c r="D17783"/>
      <c r="E17783"/>
      <c r="F17783"/>
      <c r="G17783"/>
      <c r="H17783"/>
      <c r="I17783"/>
      <c r="J17783"/>
      <c r="K17783" s="91"/>
      <c r="L17783" s="91"/>
      <c r="M17783" s="91"/>
      <c r="R17783"/>
      <c r="S17783"/>
      <c r="T17783"/>
      <c r="U17783"/>
      <c r="V17783"/>
      <c r="W17783"/>
      <c r="X17783"/>
      <c r="Y17783"/>
      <c r="Z17783"/>
      <c r="AA17783"/>
      <c r="AB17783"/>
      <c r="AC17783"/>
    </row>
    <row r="17784" spans="2:29" s="14" customFormat="1" x14ac:dyDescent="0.25">
      <c r="B17784"/>
      <c r="C17784"/>
      <c r="D17784"/>
      <c r="E17784"/>
      <c r="F17784"/>
      <c r="G17784"/>
      <c r="H17784"/>
      <c r="I17784"/>
      <c r="J17784"/>
      <c r="K17784" s="91"/>
      <c r="L17784" s="91"/>
      <c r="M17784" s="91"/>
      <c r="R17784"/>
      <c r="S17784"/>
      <c r="T17784"/>
      <c r="U17784"/>
      <c r="V17784"/>
      <c r="W17784"/>
      <c r="X17784"/>
      <c r="Y17784"/>
      <c r="Z17784"/>
      <c r="AA17784"/>
      <c r="AB17784"/>
      <c r="AC17784"/>
    </row>
    <row r="17785" spans="2:29" s="14" customFormat="1" x14ac:dyDescent="0.25">
      <c r="B17785"/>
      <c r="C17785"/>
      <c r="D17785"/>
      <c r="E17785"/>
      <c r="F17785"/>
      <c r="G17785"/>
      <c r="H17785"/>
      <c r="I17785"/>
      <c r="J17785"/>
      <c r="K17785" s="91"/>
      <c r="L17785" s="91"/>
      <c r="M17785" s="91"/>
      <c r="R17785"/>
      <c r="S17785"/>
      <c r="T17785"/>
      <c r="U17785"/>
      <c r="V17785"/>
      <c r="W17785"/>
      <c r="X17785"/>
      <c r="Y17785"/>
      <c r="Z17785"/>
      <c r="AA17785"/>
      <c r="AB17785"/>
      <c r="AC17785"/>
    </row>
    <row r="17786" spans="2:29" s="14" customFormat="1" x14ac:dyDescent="0.25">
      <c r="B17786"/>
      <c r="C17786"/>
      <c r="D17786"/>
      <c r="E17786"/>
      <c r="F17786"/>
      <c r="G17786"/>
      <c r="H17786"/>
      <c r="I17786"/>
      <c r="J17786"/>
      <c r="K17786" s="91"/>
      <c r="L17786" s="91"/>
      <c r="M17786" s="91"/>
      <c r="R17786"/>
      <c r="S17786"/>
      <c r="T17786"/>
      <c r="U17786"/>
      <c r="V17786"/>
      <c r="W17786"/>
      <c r="X17786"/>
      <c r="Y17786"/>
      <c r="Z17786"/>
      <c r="AA17786"/>
      <c r="AB17786"/>
      <c r="AC17786"/>
    </row>
    <row r="17787" spans="2:29" s="14" customFormat="1" x14ac:dyDescent="0.25">
      <c r="B17787"/>
      <c r="C17787"/>
      <c r="D17787"/>
      <c r="E17787"/>
      <c r="F17787"/>
      <c r="G17787"/>
      <c r="H17787"/>
      <c r="I17787"/>
      <c r="J17787"/>
      <c r="K17787" s="91"/>
      <c r="L17787" s="91"/>
      <c r="M17787" s="91"/>
      <c r="R17787"/>
      <c r="S17787"/>
      <c r="T17787"/>
      <c r="U17787"/>
      <c r="V17787"/>
      <c r="W17787"/>
      <c r="X17787"/>
      <c r="Y17787"/>
      <c r="Z17787"/>
      <c r="AA17787"/>
      <c r="AB17787"/>
      <c r="AC17787"/>
    </row>
    <row r="17788" spans="2:29" s="14" customFormat="1" x14ac:dyDescent="0.25">
      <c r="B17788"/>
      <c r="C17788"/>
      <c r="D17788"/>
      <c r="E17788"/>
      <c r="F17788"/>
      <c r="G17788"/>
      <c r="H17788"/>
      <c r="I17788"/>
      <c r="J17788"/>
      <c r="K17788" s="91"/>
      <c r="L17788" s="91"/>
      <c r="M17788" s="91"/>
      <c r="R17788"/>
      <c r="S17788"/>
      <c r="T17788"/>
      <c r="U17788"/>
      <c r="V17788"/>
      <c r="W17788"/>
      <c r="X17788"/>
      <c r="Y17788"/>
      <c r="Z17788"/>
      <c r="AA17788"/>
      <c r="AB17788"/>
      <c r="AC17788"/>
    </row>
    <row r="17789" spans="2:29" s="14" customFormat="1" x14ac:dyDescent="0.25">
      <c r="B17789"/>
      <c r="C17789"/>
      <c r="D17789"/>
      <c r="E17789"/>
      <c r="F17789"/>
      <c r="G17789"/>
      <c r="H17789"/>
      <c r="I17789"/>
      <c r="J17789"/>
      <c r="K17789" s="91"/>
      <c r="L17789" s="91"/>
      <c r="M17789" s="91"/>
      <c r="R17789"/>
      <c r="S17789"/>
      <c r="T17789"/>
      <c r="U17789"/>
      <c r="V17789"/>
      <c r="W17789"/>
      <c r="X17789"/>
      <c r="Y17789"/>
      <c r="Z17789"/>
      <c r="AA17789"/>
      <c r="AB17789"/>
      <c r="AC17789"/>
    </row>
    <row r="17790" spans="2:29" s="14" customFormat="1" x14ac:dyDescent="0.25">
      <c r="B17790"/>
      <c r="C17790"/>
      <c r="D17790"/>
      <c r="E17790"/>
      <c r="F17790"/>
      <c r="G17790"/>
      <c r="H17790"/>
      <c r="I17790"/>
      <c r="J17790"/>
      <c r="K17790" s="91"/>
      <c r="L17790" s="91"/>
      <c r="M17790" s="91"/>
      <c r="R17790"/>
      <c r="S17790"/>
      <c r="T17790"/>
      <c r="U17790"/>
      <c r="V17790"/>
      <c r="W17790"/>
      <c r="X17790"/>
      <c r="Y17790"/>
      <c r="Z17790"/>
      <c r="AA17790"/>
      <c r="AB17790"/>
      <c r="AC17790"/>
    </row>
    <row r="17791" spans="2:29" s="14" customFormat="1" x14ac:dyDescent="0.25">
      <c r="B17791"/>
      <c r="C17791"/>
      <c r="D17791"/>
      <c r="E17791"/>
      <c r="F17791"/>
      <c r="G17791"/>
      <c r="H17791"/>
      <c r="I17791"/>
      <c r="J17791"/>
      <c r="K17791" s="91"/>
      <c r="L17791" s="91"/>
      <c r="M17791" s="91"/>
      <c r="R17791"/>
      <c r="S17791"/>
      <c r="T17791"/>
      <c r="U17791"/>
      <c r="V17791"/>
      <c r="W17791"/>
      <c r="X17791"/>
      <c r="Y17791"/>
      <c r="Z17791"/>
      <c r="AA17791"/>
      <c r="AB17791"/>
      <c r="AC17791"/>
    </row>
    <row r="17792" spans="2:29" s="14" customFormat="1" x14ac:dyDescent="0.25">
      <c r="B17792"/>
      <c r="C17792"/>
      <c r="D17792"/>
      <c r="E17792"/>
      <c r="F17792"/>
      <c r="G17792"/>
      <c r="H17792"/>
      <c r="I17792"/>
      <c r="J17792"/>
      <c r="K17792" s="91"/>
      <c r="L17792" s="91"/>
      <c r="M17792" s="91"/>
      <c r="R17792"/>
      <c r="S17792"/>
      <c r="T17792"/>
      <c r="U17792"/>
      <c r="V17792"/>
      <c r="W17792"/>
      <c r="X17792"/>
      <c r="Y17792"/>
      <c r="Z17792"/>
      <c r="AA17792"/>
      <c r="AB17792"/>
      <c r="AC17792"/>
    </row>
    <row r="17793" spans="2:29" s="14" customFormat="1" x14ac:dyDescent="0.25">
      <c r="B17793"/>
      <c r="C17793"/>
      <c r="D17793"/>
      <c r="E17793"/>
      <c r="F17793"/>
      <c r="G17793"/>
      <c r="H17793"/>
      <c r="I17793"/>
      <c r="J17793"/>
      <c r="K17793" s="91"/>
      <c r="L17793" s="91"/>
      <c r="M17793" s="91"/>
      <c r="R17793"/>
      <c r="S17793"/>
      <c r="T17793"/>
      <c r="U17793"/>
      <c r="V17793"/>
      <c r="W17793"/>
      <c r="X17793"/>
      <c r="Y17793"/>
      <c r="Z17793"/>
      <c r="AA17793"/>
      <c r="AB17793"/>
      <c r="AC17793"/>
    </row>
    <row r="17794" spans="2:29" s="14" customFormat="1" x14ac:dyDescent="0.25">
      <c r="B17794"/>
      <c r="C17794"/>
      <c r="D17794"/>
      <c r="E17794"/>
      <c r="F17794"/>
      <c r="G17794"/>
      <c r="H17794"/>
      <c r="I17794"/>
      <c r="J17794"/>
      <c r="K17794" s="91"/>
      <c r="L17794" s="91"/>
      <c r="M17794" s="91"/>
      <c r="R17794"/>
      <c r="S17794"/>
      <c r="T17794"/>
      <c r="U17794"/>
      <c r="V17794"/>
      <c r="W17794"/>
      <c r="X17794"/>
      <c r="Y17794"/>
      <c r="Z17794"/>
      <c r="AA17794"/>
      <c r="AB17794"/>
      <c r="AC17794"/>
    </row>
    <row r="17795" spans="2:29" s="14" customFormat="1" x14ac:dyDescent="0.25">
      <c r="B17795"/>
      <c r="C17795"/>
      <c r="D17795"/>
      <c r="E17795"/>
      <c r="F17795"/>
      <c r="G17795"/>
      <c r="H17795"/>
      <c r="I17795"/>
      <c r="J17795"/>
      <c r="K17795" s="91"/>
      <c r="L17795" s="91"/>
      <c r="M17795" s="91"/>
      <c r="R17795"/>
      <c r="S17795"/>
      <c r="T17795"/>
      <c r="U17795"/>
      <c r="V17795"/>
      <c r="W17795"/>
      <c r="X17795"/>
      <c r="Y17795"/>
      <c r="Z17795"/>
      <c r="AA17795"/>
      <c r="AB17795"/>
      <c r="AC17795"/>
    </row>
    <row r="17796" spans="2:29" s="14" customFormat="1" x14ac:dyDescent="0.25">
      <c r="B17796"/>
      <c r="C17796"/>
      <c r="D17796"/>
      <c r="E17796"/>
      <c r="F17796"/>
      <c r="G17796"/>
      <c r="H17796"/>
      <c r="I17796"/>
      <c r="J17796"/>
      <c r="K17796" s="91"/>
      <c r="L17796" s="91"/>
      <c r="M17796" s="91"/>
      <c r="R17796"/>
      <c r="S17796"/>
      <c r="T17796"/>
      <c r="U17796"/>
      <c r="V17796"/>
      <c r="W17796"/>
      <c r="X17796"/>
      <c r="Y17796"/>
      <c r="Z17796"/>
      <c r="AA17796"/>
      <c r="AB17796"/>
      <c r="AC17796"/>
    </row>
    <row r="17797" spans="2:29" s="14" customFormat="1" x14ac:dyDescent="0.25">
      <c r="B17797"/>
      <c r="C17797"/>
      <c r="D17797"/>
      <c r="E17797"/>
      <c r="F17797"/>
      <c r="G17797"/>
      <c r="H17797"/>
      <c r="I17797"/>
      <c r="J17797"/>
      <c r="K17797" s="91"/>
      <c r="L17797" s="91"/>
      <c r="M17797" s="91"/>
      <c r="R17797"/>
      <c r="S17797"/>
      <c r="T17797"/>
      <c r="U17797"/>
      <c r="V17797"/>
      <c r="W17797"/>
      <c r="X17797"/>
      <c r="Y17797"/>
      <c r="Z17797"/>
      <c r="AA17797"/>
      <c r="AB17797"/>
      <c r="AC17797"/>
    </row>
    <row r="17798" spans="2:29" s="14" customFormat="1" x14ac:dyDescent="0.25">
      <c r="B17798"/>
      <c r="C17798"/>
      <c r="D17798"/>
      <c r="E17798"/>
      <c r="F17798"/>
      <c r="G17798"/>
      <c r="H17798"/>
      <c r="I17798"/>
      <c r="J17798"/>
      <c r="K17798" s="91"/>
      <c r="L17798" s="91"/>
      <c r="M17798" s="91"/>
      <c r="R17798"/>
      <c r="S17798"/>
      <c r="T17798"/>
      <c r="U17798"/>
      <c r="V17798"/>
      <c r="W17798"/>
      <c r="X17798"/>
      <c r="Y17798"/>
      <c r="Z17798"/>
      <c r="AA17798"/>
      <c r="AB17798"/>
      <c r="AC17798"/>
    </row>
    <row r="17799" spans="2:29" s="14" customFormat="1" x14ac:dyDescent="0.25">
      <c r="B17799"/>
      <c r="C17799"/>
      <c r="D17799"/>
      <c r="E17799"/>
      <c r="F17799"/>
      <c r="G17799"/>
      <c r="H17799"/>
      <c r="I17799"/>
      <c r="J17799"/>
      <c r="K17799" s="91"/>
      <c r="L17799" s="91"/>
      <c r="M17799" s="91"/>
      <c r="R17799"/>
      <c r="S17799"/>
      <c r="T17799"/>
      <c r="U17799"/>
      <c r="V17799"/>
      <c r="W17799"/>
      <c r="X17799"/>
      <c r="Y17799"/>
      <c r="Z17799"/>
      <c r="AA17799"/>
      <c r="AB17799"/>
      <c r="AC17799"/>
    </row>
    <row r="17800" spans="2:29" s="14" customFormat="1" x14ac:dyDescent="0.25">
      <c r="B17800"/>
      <c r="C17800"/>
      <c r="D17800"/>
      <c r="E17800"/>
      <c r="F17800"/>
      <c r="G17800"/>
      <c r="H17800"/>
      <c r="I17800"/>
      <c r="J17800"/>
      <c r="K17800" s="91"/>
      <c r="L17800" s="91"/>
      <c r="M17800" s="91"/>
      <c r="R17800"/>
      <c r="S17800"/>
      <c r="T17800"/>
      <c r="U17800"/>
      <c r="V17800"/>
      <c r="W17800"/>
      <c r="X17800"/>
      <c r="Y17800"/>
      <c r="Z17800"/>
      <c r="AA17800"/>
      <c r="AB17800"/>
      <c r="AC17800"/>
    </row>
    <row r="17801" spans="2:29" s="14" customFormat="1" x14ac:dyDescent="0.25">
      <c r="B17801"/>
      <c r="C17801"/>
      <c r="D17801"/>
      <c r="E17801"/>
      <c r="F17801"/>
      <c r="G17801"/>
      <c r="H17801"/>
      <c r="I17801"/>
      <c r="J17801"/>
      <c r="K17801" s="91"/>
      <c r="L17801" s="91"/>
      <c r="M17801" s="91"/>
      <c r="R17801"/>
      <c r="S17801"/>
      <c r="T17801"/>
      <c r="U17801"/>
      <c r="V17801"/>
      <c r="W17801"/>
      <c r="X17801"/>
      <c r="Y17801"/>
      <c r="Z17801"/>
      <c r="AA17801"/>
      <c r="AB17801"/>
      <c r="AC17801"/>
    </row>
    <row r="17802" spans="2:29" s="14" customFormat="1" x14ac:dyDescent="0.25">
      <c r="B17802"/>
      <c r="C17802"/>
      <c r="D17802"/>
      <c r="E17802"/>
      <c r="F17802"/>
      <c r="G17802"/>
      <c r="H17802"/>
      <c r="I17802"/>
      <c r="J17802"/>
      <c r="K17802" s="91"/>
      <c r="L17802" s="91"/>
      <c r="M17802" s="91"/>
      <c r="R17802"/>
      <c r="S17802"/>
      <c r="T17802"/>
      <c r="U17802"/>
      <c r="V17802"/>
      <c r="W17802"/>
      <c r="X17802"/>
      <c r="Y17802"/>
      <c r="Z17802"/>
      <c r="AA17802"/>
      <c r="AB17802"/>
      <c r="AC17802"/>
    </row>
    <row r="17803" spans="2:29" s="14" customFormat="1" x14ac:dyDescent="0.25">
      <c r="B17803"/>
      <c r="C17803"/>
      <c r="D17803"/>
      <c r="E17803"/>
      <c r="F17803"/>
      <c r="G17803"/>
      <c r="H17803"/>
      <c r="I17803"/>
      <c r="J17803"/>
      <c r="K17803" s="91"/>
      <c r="L17803" s="91"/>
      <c r="M17803" s="91"/>
      <c r="R17803"/>
      <c r="S17803"/>
      <c r="T17803"/>
      <c r="U17803"/>
      <c r="V17803"/>
      <c r="W17803"/>
      <c r="X17803"/>
      <c r="Y17803"/>
      <c r="Z17803"/>
      <c r="AA17803"/>
      <c r="AB17803"/>
      <c r="AC17803"/>
    </row>
    <row r="17804" spans="2:29" s="14" customFormat="1" x14ac:dyDescent="0.25">
      <c r="B17804"/>
      <c r="C17804"/>
      <c r="D17804"/>
      <c r="E17804"/>
      <c r="F17804"/>
      <c r="G17804"/>
      <c r="H17804"/>
      <c r="I17804"/>
      <c r="J17804"/>
      <c r="K17804" s="91"/>
      <c r="L17804" s="91"/>
      <c r="M17804" s="91"/>
      <c r="R17804"/>
      <c r="S17804"/>
      <c r="T17804"/>
      <c r="U17804"/>
      <c r="V17804"/>
      <c r="W17804"/>
      <c r="X17804"/>
      <c r="Y17804"/>
      <c r="Z17804"/>
      <c r="AA17804"/>
      <c r="AB17804"/>
      <c r="AC17804"/>
    </row>
    <row r="17805" spans="2:29" s="14" customFormat="1" x14ac:dyDescent="0.25">
      <c r="B17805"/>
      <c r="C17805"/>
      <c r="D17805"/>
      <c r="E17805"/>
      <c r="F17805"/>
      <c r="G17805"/>
      <c r="H17805"/>
      <c r="I17805"/>
      <c r="J17805"/>
      <c r="K17805" s="91"/>
      <c r="L17805" s="91"/>
      <c r="M17805" s="91"/>
      <c r="R17805"/>
      <c r="S17805"/>
      <c r="T17805"/>
      <c r="U17805"/>
      <c r="V17805"/>
      <c r="W17805"/>
      <c r="X17805"/>
      <c r="Y17805"/>
      <c r="Z17805"/>
      <c r="AA17805"/>
      <c r="AB17805"/>
      <c r="AC17805"/>
    </row>
    <row r="17806" spans="2:29" s="14" customFormat="1" x14ac:dyDescent="0.25">
      <c r="B17806"/>
      <c r="C17806"/>
      <c r="D17806"/>
      <c r="E17806"/>
      <c r="F17806"/>
      <c r="G17806"/>
      <c r="H17806"/>
      <c r="I17806"/>
      <c r="J17806"/>
      <c r="K17806" s="91"/>
      <c r="L17806" s="91"/>
      <c r="M17806" s="91"/>
      <c r="R17806"/>
      <c r="S17806"/>
      <c r="T17806"/>
      <c r="U17806"/>
      <c r="V17806"/>
      <c r="W17806"/>
      <c r="X17806"/>
      <c r="Y17806"/>
      <c r="Z17806"/>
      <c r="AA17806"/>
      <c r="AB17806"/>
      <c r="AC17806"/>
    </row>
    <row r="17807" spans="2:29" s="14" customFormat="1" x14ac:dyDescent="0.25">
      <c r="B17807"/>
      <c r="C17807"/>
      <c r="D17807"/>
      <c r="E17807"/>
      <c r="F17807"/>
      <c r="G17807"/>
      <c r="H17807"/>
      <c r="I17807"/>
      <c r="J17807"/>
      <c r="K17807" s="91"/>
      <c r="L17807" s="91"/>
      <c r="M17807" s="91"/>
      <c r="R17807"/>
      <c r="S17807"/>
      <c r="T17807"/>
      <c r="U17807"/>
      <c r="V17807"/>
      <c r="W17807"/>
      <c r="X17807"/>
      <c r="Y17807"/>
      <c r="Z17807"/>
      <c r="AA17807"/>
      <c r="AB17807"/>
      <c r="AC17807"/>
    </row>
    <row r="17808" spans="2:29" s="14" customFormat="1" x14ac:dyDescent="0.25">
      <c r="B17808"/>
      <c r="C17808"/>
      <c r="D17808"/>
      <c r="E17808"/>
      <c r="F17808"/>
      <c r="G17808"/>
      <c r="H17808"/>
      <c r="I17808"/>
      <c r="J17808"/>
      <c r="K17808" s="91"/>
      <c r="L17808" s="91"/>
      <c r="M17808" s="91"/>
      <c r="R17808"/>
      <c r="S17808"/>
      <c r="T17808"/>
      <c r="U17808"/>
      <c r="V17808"/>
      <c r="W17808"/>
      <c r="X17808"/>
      <c r="Y17808"/>
      <c r="Z17808"/>
      <c r="AA17808"/>
      <c r="AB17808"/>
      <c r="AC17808"/>
    </row>
    <row r="17809" spans="2:29" s="14" customFormat="1" x14ac:dyDescent="0.25">
      <c r="B17809"/>
      <c r="C17809"/>
      <c r="D17809"/>
      <c r="E17809"/>
      <c r="F17809"/>
      <c r="G17809"/>
      <c r="H17809"/>
      <c r="I17809"/>
      <c r="J17809"/>
      <c r="K17809" s="91"/>
      <c r="L17809" s="91"/>
      <c r="M17809" s="91"/>
      <c r="R17809"/>
      <c r="S17809"/>
      <c r="T17809"/>
      <c r="U17809"/>
      <c r="V17809"/>
      <c r="W17809"/>
      <c r="X17809"/>
      <c r="Y17809"/>
      <c r="Z17809"/>
      <c r="AA17809"/>
      <c r="AB17809"/>
      <c r="AC17809"/>
    </row>
    <row r="17810" spans="2:29" s="14" customFormat="1" x14ac:dyDescent="0.25">
      <c r="B17810"/>
      <c r="C17810"/>
      <c r="D17810"/>
      <c r="E17810"/>
      <c r="F17810"/>
      <c r="G17810"/>
      <c r="H17810"/>
      <c r="I17810"/>
      <c r="J17810"/>
      <c r="K17810" s="91"/>
      <c r="L17810" s="91"/>
      <c r="M17810" s="91"/>
      <c r="R17810"/>
      <c r="S17810"/>
      <c r="T17810"/>
      <c r="U17810"/>
      <c r="V17810"/>
      <c r="W17810"/>
      <c r="X17810"/>
      <c r="Y17810"/>
      <c r="Z17810"/>
      <c r="AA17810"/>
      <c r="AB17810"/>
      <c r="AC17810"/>
    </row>
    <row r="17811" spans="2:29" s="14" customFormat="1" x14ac:dyDescent="0.25">
      <c r="B17811"/>
      <c r="C17811"/>
      <c r="D17811"/>
      <c r="E17811"/>
      <c r="F17811"/>
      <c r="G17811"/>
      <c r="H17811"/>
      <c r="I17811"/>
      <c r="J17811"/>
      <c r="K17811" s="91"/>
      <c r="L17811" s="91"/>
      <c r="M17811" s="91"/>
      <c r="R17811"/>
      <c r="S17811"/>
      <c r="T17811"/>
      <c r="U17811"/>
      <c r="V17811"/>
      <c r="W17811"/>
      <c r="X17811"/>
      <c r="Y17811"/>
      <c r="Z17811"/>
      <c r="AA17811"/>
      <c r="AB17811"/>
      <c r="AC17811"/>
    </row>
    <row r="17812" spans="2:29" s="14" customFormat="1" x14ac:dyDescent="0.25">
      <c r="B17812"/>
      <c r="C17812"/>
      <c r="D17812"/>
      <c r="E17812"/>
      <c r="F17812"/>
      <c r="G17812"/>
      <c r="H17812"/>
      <c r="I17812"/>
      <c r="J17812"/>
      <c r="K17812" s="91"/>
      <c r="L17812" s="91"/>
      <c r="M17812" s="91"/>
      <c r="R17812"/>
      <c r="S17812"/>
      <c r="T17812"/>
      <c r="U17812"/>
      <c r="V17812"/>
      <c r="W17812"/>
      <c r="X17812"/>
      <c r="Y17812"/>
      <c r="Z17812"/>
      <c r="AA17812"/>
      <c r="AB17812"/>
      <c r="AC17812"/>
    </row>
    <row r="17813" spans="2:29" s="14" customFormat="1" x14ac:dyDescent="0.25">
      <c r="B17813"/>
      <c r="C17813"/>
      <c r="D17813"/>
      <c r="E17813"/>
      <c r="F17813"/>
      <c r="G17813"/>
      <c r="H17813"/>
      <c r="I17813"/>
      <c r="J17813"/>
      <c r="K17813" s="91"/>
      <c r="L17813" s="91"/>
      <c r="M17813" s="91"/>
      <c r="R17813"/>
      <c r="S17813"/>
      <c r="T17813"/>
      <c r="U17813"/>
      <c r="V17813"/>
      <c r="W17813"/>
      <c r="X17813"/>
      <c r="Y17813"/>
      <c r="Z17813"/>
      <c r="AA17813"/>
      <c r="AB17813"/>
      <c r="AC17813"/>
    </row>
    <row r="17814" spans="2:29" s="14" customFormat="1" x14ac:dyDescent="0.25">
      <c r="B17814"/>
      <c r="C17814"/>
      <c r="D17814"/>
      <c r="E17814"/>
      <c r="F17814"/>
      <c r="G17814"/>
      <c r="H17814"/>
      <c r="I17814"/>
      <c r="J17814"/>
      <c r="K17814" s="91"/>
      <c r="L17814" s="91"/>
      <c r="M17814" s="91"/>
      <c r="R17814"/>
      <c r="S17814"/>
      <c r="T17814"/>
      <c r="U17814"/>
      <c r="V17814"/>
      <c r="W17814"/>
      <c r="X17814"/>
      <c r="Y17814"/>
      <c r="Z17814"/>
      <c r="AA17814"/>
      <c r="AB17814"/>
      <c r="AC17814"/>
    </row>
    <row r="17815" spans="2:29" s="14" customFormat="1" x14ac:dyDescent="0.25">
      <c r="B17815"/>
      <c r="C17815"/>
      <c r="D17815"/>
      <c r="E17815"/>
      <c r="F17815"/>
      <c r="G17815"/>
      <c r="H17815"/>
      <c r="I17815"/>
      <c r="J17815"/>
      <c r="K17815" s="91"/>
      <c r="L17815" s="91"/>
      <c r="M17815" s="91"/>
      <c r="R17815"/>
      <c r="S17815"/>
      <c r="T17815"/>
      <c r="U17815"/>
      <c r="V17815"/>
      <c r="W17815"/>
      <c r="X17815"/>
      <c r="Y17815"/>
      <c r="Z17815"/>
      <c r="AA17815"/>
      <c r="AB17815"/>
      <c r="AC17815"/>
    </row>
    <row r="17816" spans="2:29" s="14" customFormat="1" x14ac:dyDescent="0.25">
      <c r="B17816"/>
      <c r="C17816"/>
      <c r="D17816"/>
      <c r="E17816"/>
      <c r="F17816"/>
      <c r="G17816"/>
      <c r="H17816"/>
      <c r="I17816"/>
      <c r="J17816"/>
      <c r="K17816" s="91"/>
      <c r="L17816" s="91"/>
      <c r="M17816" s="91"/>
      <c r="R17816"/>
      <c r="S17816"/>
      <c r="T17816"/>
      <c r="U17816"/>
      <c r="V17816"/>
      <c r="W17816"/>
      <c r="X17816"/>
      <c r="Y17816"/>
      <c r="Z17816"/>
      <c r="AA17816"/>
      <c r="AB17816"/>
      <c r="AC17816"/>
    </row>
    <row r="17817" spans="2:29" s="14" customFormat="1" x14ac:dyDescent="0.25">
      <c r="B17817"/>
      <c r="C17817"/>
      <c r="D17817"/>
      <c r="E17817"/>
      <c r="F17817"/>
      <c r="G17817"/>
      <c r="H17817"/>
      <c r="I17817"/>
      <c r="J17817"/>
      <c r="K17817" s="91"/>
      <c r="L17817" s="91"/>
      <c r="M17817" s="91"/>
      <c r="R17817"/>
      <c r="S17817"/>
      <c r="T17817"/>
      <c r="U17817"/>
      <c r="V17817"/>
      <c r="W17817"/>
      <c r="X17817"/>
      <c r="Y17817"/>
      <c r="Z17817"/>
      <c r="AA17817"/>
      <c r="AB17817"/>
      <c r="AC17817"/>
    </row>
    <row r="17818" spans="2:29" s="14" customFormat="1" x14ac:dyDescent="0.25">
      <c r="B17818"/>
      <c r="C17818"/>
      <c r="D17818"/>
      <c r="E17818"/>
      <c r="F17818"/>
      <c r="G17818"/>
      <c r="H17818"/>
      <c r="I17818"/>
      <c r="J17818"/>
      <c r="K17818" s="91"/>
      <c r="L17818" s="91"/>
      <c r="M17818" s="91"/>
      <c r="R17818"/>
      <c r="S17818"/>
      <c r="T17818"/>
      <c r="U17818"/>
      <c r="V17818"/>
      <c r="W17818"/>
      <c r="X17818"/>
      <c r="Y17818"/>
      <c r="Z17818"/>
      <c r="AA17818"/>
      <c r="AB17818"/>
      <c r="AC17818"/>
    </row>
    <row r="17819" spans="2:29" s="14" customFormat="1" x14ac:dyDescent="0.25">
      <c r="B17819"/>
      <c r="C17819"/>
      <c r="D17819"/>
      <c r="E17819"/>
      <c r="F17819"/>
      <c r="G17819"/>
      <c r="H17819"/>
      <c r="I17819"/>
      <c r="J17819"/>
      <c r="K17819" s="91"/>
      <c r="L17819" s="91"/>
      <c r="M17819" s="91"/>
      <c r="R17819"/>
      <c r="S17819"/>
      <c r="T17819"/>
      <c r="U17819"/>
      <c r="V17819"/>
      <c r="W17819"/>
      <c r="X17819"/>
      <c r="Y17819"/>
      <c r="Z17819"/>
      <c r="AA17819"/>
      <c r="AB17819"/>
      <c r="AC17819"/>
    </row>
    <row r="17820" spans="2:29" s="14" customFormat="1" x14ac:dyDescent="0.25">
      <c r="B17820"/>
      <c r="C17820"/>
      <c r="D17820"/>
      <c r="E17820"/>
      <c r="F17820"/>
      <c r="G17820"/>
      <c r="H17820"/>
      <c r="I17820"/>
      <c r="J17820"/>
      <c r="K17820" s="91"/>
      <c r="L17820" s="91"/>
      <c r="M17820" s="91"/>
      <c r="R17820"/>
      <c r="S17820"/>
      <c r="T17820"/>
      <c r="U17820"/>
      <c r="V17820"/>
      <c r="W17820"/>
      <c r="X17820"/>
      <c r="Y17820"/>
      <c r="Z17820"/>
      <c r="AA17820"/>
      <c r="AB17820"/>
      <c r="AC17820"/>
    </row>
    <row r="17821" spans="2:29" s="14" customFormat="1" x14ac:dyDescent="0.25">
      <c r="B17821"/>
      <c r="C17821"/>
      <c r="D17821"/>
      <c r="E17821"/>
      <c r="F17821"/>
      <c r="G17821"/>
      <c r="H17821"/>
      <c r="I17821"/>
      <c r="J17821"/>
      <c r="K17821" s="91"/>
      <c r="L17821" s="91"/>
      <c r="M17821" s="91"/>
      <c r="R17821"/>
      <c r="S17821"/>
      <c r="T17821"/>
      <c r="U17821"/>
      <c r="V17821"/>
      <c r="W17821"/>
      <c r="X17821"/>
      <c r="Y17821"/>
      <c r="Z17821"/>
      <c r="AA17821"/>
      <c r="AB17821"/>
      <c r="AC17821"/>
    </row>
    <row r="17822" spans="2:29" s="14" customFormat="1" x14ac:dyDescent="0.25">
      <c r="B17822"/>
      <c r="C17822"/>
      <c r="D17822"/>
      <c r="E17822"/>
      <c r="F17822"/>
      <c r="G17822"/>
      <c r="H17822"/>
      <c r="I17822"/>
      <c r="J17822"/>
      <c r="K17822" s="91"/>
      <c r="L17822" s="91"/>
      <c r="M17822" s="91"/>
      <c r="R17822"/>
      <c r="S17822"/>
      <c r="T17822"/>
      <c r="U17822"/>
      <c r="V17822"/>
      <c r="W17822"/>
      <c r="X17822"/>
      <c r="Y17822"/>
      <c r="Z17822"/>
      <c r="AA17822"/>
      <c r="AB17822"/>
      <c r="AC17822"/>
    </row>
    <row r="17823" spans="2:29" s="14" customFormat="1" x14ac:dyDescent="0.25">
      <c r="B17823"/>
      <c r="C17823"/>
      <c r="D17823"/>
      <c r="E17823"/>
      <c r="F17823"/>
      <c r="G17823"/>
      <c r="H17823"/>
      <c r="I17823"/>
      <c r="J17823"/>
      <c r="K17823" s="91"/>
      <c r="L17823" s="91"/>
      <c r="M17823" s="91"/>
      <c r="R17823"/>
      <c r="S17823"/>
      <c r="T17823"/>
      <c r="U17823"/>
      <c r="V17823"/>
      <c r="W17823"/>
      <c r="X17823"/>
      <c r="Y17823"/>
      <c r="Z17823"/>
      <c r="AA17823"/>
      <c r="AB17823"/>
      <c r="AC17823"/>
    </row>
    <row r="17824" spans="2:29" s="14" customFormat="1" x14ac:dyDescent="0.25">
      <c r="B17824"/>
      <c r="C17824"/>
      <c r="D17824"/>
      <c r="E17824"/>
      <c r="F17824"/>
      <c r="G17824"/>
      <c r="H17824"/>
      <c r="I17824"/>
      <c r="J17824"/>
      <c r="K17824" s="91"/>
      <c r="L17824" s="91"/>
      <c r="M17824" s="91"/>
      <c r="R17824"/>
      <c r="S17824"/>
      <c r="T17824"/>
      <c r="U17824"/>
      <c r="V17824"/>
      <c r="W17824"/>
      <c r="X17824"/>
      <c r="Y17824"/>
      <c r="Z17824"/>
      <c r="AA17824"/>
      <c r="AB17824"/>
      <c r="AC17824"/>
    </row>
    <row r="17825" spans="2:29" s="14" customFormat="1" x14ac:dyDescent="0.25">
      <c r="B17825"/>
      <c r="C17825"/>
      <c r="D17825"/>
      <c r="E17825"/>
      <c r="F17825"/>
      <c r="G17825"/>
      <c r="H17825"/>
      <c r="I17825"/>
      <c r="J17825"/>
      <c r="K17825" s="91"/>
      <c r="L17825" s="91"/>
      <c r="M17825" s="91"/>
      <c r="R17825"/>
      <c r="S17825"/>
      <c r="T17825"/>
      <c r="U17825"/>
      <c r="V17825"/>
      <c r="W17825"/>
      <c r="X17825"/>
      <c r="Y17825"/>
      <c r="Z17825"/>
      <c r="AA17825"/>
      <c r="AB17825"/>
      <c r="AC17825"/>
    </row>
    <row r="17826" spans="2:29" s="14" customFormat="1" x14ac:dyDescent="0.25">
      <c r="B17826"/>
      <c r="C17826"/>
      <c r="D17826"/>
      <c r="E17826"/>
      <c r="F17826"/>
      <c r="G17826"/>
      <c r="H17826"/>
      <c r="I17826"/>
      <c r="J17826"/>
      <c r="K17826" s="91"/>
      <c r="L17826" s="91"/>
      <c r="M17826" s="91"/>
      <c r="R17826"/>
      <c r="S17826"/>
      <c r="T17826"/>
      <c r="U17826"/>
      <c r="V17826"/>
      <c r="W17826"/>
      <c r="X17826"/>
      <c r="Y17826"/>
      <c r="Z17826"/>
      <c r="AA17826"/>
      <c r="AB17826"/>
      <c r="AC17826"/>
    </row>
    <row r="17827" spans="2:29" s="14" customFormat="1" x14ac:dyDescent="0.25">
      <c r="B17827"/>
      <c r="C17827"/>
      <c r="D17827"/>
      <c r="E17827"/>
      <c r="F17827"/>
      <c r="G17827"/>
      <c r="H17827"/>
      <c r="I17827"/>
      <c r="J17827"/>
      <c r="K17827" s="91"/>
      <c r="L17827" s="91"/>
      <c r="M17827" s="91"/>
      <c r="R17827"/>
      <c r="S17827"/>
      <c r="T17827"/>
      <c r="U17827"/>
      <c r="V17827"/>
      <c r="W17827"/>
      <c r="X17827"/>
      <c r="Y17827"/>
      <c r="Z17827"/>
      <c r="AA17827"/>
      <c r="AB17827"/>
      <c r="AC17827"/>
    </row>
    <row r="17828" spans="2:29" s="14" customFormat="1" x14ac:dyDescent="0.25">
      <c r="B17828"/>
      <c r="C17828"/>
      <c r="D17828"/>
      <c r="E17828"/>
      <c r="F17828"/>
      <c r="G17828"/>
      <c r="H17828"/>
      <c r="I17828"/>
      <c r="J17828"/>
      <c r="K17828" s="91"/>
      <c r="L17828" s="91"/>
      <c r="M17828" s="91"/>
      <c r="R17828"/>
      <c r="S17828"/>
      <c r="T17828"/>
      <c r="U17828"/>
      <c r="V17828"/>
      <c r="W17828"/>
      <c r="X17828"/>
      <c r="Y17828"/>
      <c r="Z17828"/>
      <c r="AA17828"/>
      <c r="AB17828"/>
      <c r="AC17828"/>
    </row>
    <row r="17829" spans="2:29" s="14" customFormat="1" x14ac:dyDescent="0.25">
      <c r="B17829"/>
      <c r="C17829"/>
      <c r="D17829"/>
      <c r="E17829"/>
      <c r="F17829"/>
      <c r="G17829"/>
      <c r="H17829"/>
      <c r="I17829"/>
      <c r="J17829"/>
      <c r="K17829" s="91"/>
      <c r="L17829" s="91"/>
      <c r="M17829" s="91"/>
      <c r="R17829"/>
      <c r="S17829"/>
      <c r="T17829"/>
      <c r="U17829"/>
      <c r="V17829"/>
      <c r="W17829"/>
      <c r="X17829"/>
      <c r="Y17829"/>
      <c r="Z17829"/>
      <c r="AA17829"/>
      <c r="AB17829"/>
      <c r="AC17829"/>
    </row>
    <row r="17830" spans="2:29" s="14" customFormat="1" x14ac:dyDescent="0.25">
      <c r="B17830"/>
      <c r="C17830"/>
      <c r="D17830"/>
      <c r="E17830"/>
      <c r="F17830"/>
      <c r="G17830"/>
      <c r="H17830"/>
      <c r="I17830"/>
      <c r="J17830"/>
      <c r="K17830" s="91"/>
      <c r="L17830" s="91"/>
      <c r="M17830" s="91"/>
      <c r="R17830"/>
      <c r="S17830"/>
      <c r="T17830"/>
      <c r="U17830"/>
      <c r="V17830"/>
      <c r="W17830"/>
      <c r="X17830"/>
      <c r="Y17830"/>
      <c r="Z17830"/>
      <c r="AA17830"/>
      <c r="AB17830"/>
      <c r="AC17830"/>
    </row>
    <row r="17831" spans="2:29" s="14" customFormat="1" x14ac:dyDescent="0.25">
      <c r="B17831"/>
      <c r="C17831"/>
      <c r="D17831"/>
      <c r="E17831"/>
      <c r="F17831"/>
      <c r="G17831"/>
      <c r="H17831"/>
      <c r="I17831"/>
      <c r="J17831"/>
      <c r="K17831" s="91"/>
      <c r="L17831" s="91"/>
      <c r="M17831" s="91"/>
      <c r="R17831"/>
      <c r="S17831"/>
      <c r="T17831"/>
      <c r="U17831"/>
      <c r="V17831"/>
      <c r="W17831"/>
      <c r="X17831"/>
      <c r="Y17831"/>
      <c r="Z17831"/>
      <c r="AA17831"/>
      <c r="AB17831"/>
      <c r="AC17831"/>
    </row>
    <row r="17832" spans="2:29" s="14" customFormat="1" x14ac:dyDescent="0.25">
      <c r="B17832"/>
      <c r="C17832"/>
      <c r="D17832"/>
      <c r="E17832"/>
      <c r="F17832"/>
      <c r="G17832"/>
      <c r="H17832"/>
      <c r="I17832"/>
      <c r="J17832"/>
      <c r="K17832" s="91"/>
      <c r="L17832" s="91"/>
      <c r="M17832" s="91"/>
      <c r="R17832"/>
      <c r="S17832"/>
      <c r="T17832"/>
      <c r="U17832"/>
      <c r="V17832"/>
      <c r="W17832"/>
      <c r="X17832"/>
      <c r="Y17832"/>
      <c r="Z17832"/>
      <c r="AA17832"/>
      <c r="AB17832"/>
      <c r="AC17832"/>
    </row>
    <row r="17833" spans="2:29" s="14" customFormat="1" x14ac:dyDescent="0.25">
      <c r="B17833"/>
      <c r="C17833"/>
      <c r="D17833"/>
      <c r="E17833"/>
      <c r="F17833"/>
      <c r="G17833"/>
      <c r="H17833"/>
      <c r="I17833"/>
      <c r="J17833"/>
      <c r="K17833" s="91"/>
      <c r="L17833" s="91"/>
      <c r="M17833" s="91"/>
      <c r="R17833"/>
      <c r="S17833"/>
      <c r="T17833"/>
      <c r="U17833"/>
      <c r="V17833"/>
      <c r="W17833"/>
      <c r="X17833"/>
      <c r="Y17833"/>
      <c r="Z17833"/>
      <c r="AA17833"/>
      <c r="AB17833"/>
      <c r="AC17833"/>
    </row>
    <row r="17834" spans="2:29" s="14" customFormat="1" x14ac:dyDescent="0.25">
      <c r="B17834"/>
      <c r="C17834"/>
      <c r="D17834"/>
      <c r="E17834"/>
      <c r="F17834"/>
      <c r="G17834"/>
      <c r="H17834"/>
      <c r="I17834"/>
      <c r="J17834"/>
      <c r="K17834" s="91"/>
      <c r="L17834" s="91"/>
      <c r="M17834" s="91"/>
      <c r="R17834"/>
      <c r="S17834"/>
      <c r="T17834"/>
      <c r="U17834"/>
      <c r="V17834"/>
      <c r="W17834"/>
      <c r="X17834"/>
      <c r="Y17834"/>
      <c r="Z17834"/>
      <c r="AA17834"/>
      <c r="AB17834"/>
      <c r="AC17834"/>
    </row>
    <row r="17835" spans="2:29" s="14" customFormat="1" x14ac:dyDescent="0.25">
      <c r="B17835"/>
      <c r="C17835"/>
      <c r="D17835"/>
      <c r="E17835"/>
      <c r="F17835"/>
      <c r="G17835"/>
      <c r="H17835"/>
      <c r="I17835"/>
      <c r="J17835"/>
      <c r="K17835" s="91"/>
      <c r="L17835" s="91"/>
      <c r="M17835" s="91"/>
      <c r="R17835"/>
      <c r="S17835"/>
      <c r="T17835"/>
      <c r="U17835"/>
      <c r="V17835"/>
      <c r="W17835"/>
      <c r="X17835"/>
      <c r="Y17835"/>
      <c r="Z17835"/>
      <c r="AA17835"/>
      <c r="AB17835"/>
      <c r="AC17835"/>
    </row>
    <row r="17836" spans="2:29" s="14" customFormat="1" x14ac:dyDescent="0.25">
      <c r="B17836"/>
      <c r="C17836"/>
      <c r="D17836"/>
      <c r="E17836"/>
      <c r="F17836"/>
      <c r="G17836"/>
      <c r="H17836"/>
      <c r="I17836"/>
      <c r="J17836"/>
      <c r="K17836" s="91"/>
      <c r="L17836" s="91"/>
      <c r="M17836" s="91"/>
      <c r="R17836"/>
      <c r="S17836"/>
      <c r="T17836"/>
      <c r="U17836"/>
      <c r="V17836"/>
      <c r="W17836"/>
      <c r="X17836"/>
      <c r="Y17836"/>
      <c r="Z17836"/>
      <c r="AA17836"/>
      <c r="AB17836"/>
      <c r="AC17836"/>
    </row>
    <row r="17837" spans="2:29" s="14" customFormat="1" x14ac:dyDescent="0.25">
      <c r="B17837"/>
      <c r="C17837"/>
      <c r="D17837"/>
      <c r="E17837"/>
      <c r="F17837"/>
      <c r="G17837"/>
      <c r="H17837"/>
      <c r="I17837"/>
      <c r="J17837"/>
      <c r="K17837" s="91"/>
      <c r="L17837" s="91"/>
      <c r="M17837" s="91"/>
      <c r="R17837"/>
      <c r="S17837"/>
      <c r="T17837"/>
      <c r="U17837"/>
      <c r="V17837"/>
      <c r="W17837"/>
      <c r="X17837"/>
      <c r="Y17837"/>
      <c r="Z17837"/>
      <c r="AA17837"/>
      <c r="AB17837"/>
      <c r="AC17837"/>
    </row>
    <row r="17838" spans="2:29" s="14" customFormat="1" x14ac:dyDescent="0.25">
      <c r="B17838"/>
      <c r="C17838"/>
      <c r="D17838"/>
      <c r="E17838"/>
      <c r="F17838"/>
      <c r="G17838"/>
      <c r="H17838"/>
      <c r="I17838"/>
      <c r="J17838"/>
      <c r="K17838" s="91"/>
      <c r="L17838" s="91"/>
      <c r="M17838" s="91"/>
      <c r="R17838"/>
      <c r="S17838"/>
      <c r="T17838"/>
      <c r="U17838"/>
      <c r="V17838"/>
      <c r="W17838"/>
      <c r="X17838"/>
      <c r="Y17838"/>
      <c r="Z17838"/>
      <c r="AA17838"/>
      <c r="AB17838"/>
      <c r="AC17838"/>
    </row>
    <row r="17839" spans="2:29" s="14" customFormat="1" x14ac:dyDescent="0.25">
      <c r="B17839"/>
      <c r="C17839"/>
      <c r="D17839"/>
      <c r="E17839"/>
      <c r="F17839"/>
      <c r="G17839"/>
      <c r="H17839"/>
      <c r="I17839"/>
      <c r="J17839"/>
      <c r="K17839" s="91"/>
      <c r="L17839" s="91"/>
      <c r="M17839" s="91"/>
      <c r="R17839"/>
      <c r="S17839"/>
      <c r="T17839"/>
      <c r="U17839"/>
      <c r="V17839"/>
      <c r="W17839"/>
      <c r="X17839"/>
      <c r="Y17839"/>
      <c r="Z17839"/>
      <c r="AA17839"/>
      <c r="AB17839"/>
      <c r="AC17839"/>
    </row>
    <row r="17840" spans="2:29" s="14" customFormat="1" x14ac:dyDescent="0.25">
      <c r="B17840"/>
      <c r="C17840"/>
      <c r="D17840"/>
      <c r="E17840"/>
      <c r="F17840"/>
      <c r="G17840"/>
      <c r="H17840"/>
      <c r="I17840"/>
      <c r="J17840"/>
      <c r="K17840" s="91"/>
      <c r="L17840" s="91"/>
      <c r="M17840" s="91"/>
      <c r="R17840"/>
      <c r="S17840"/>
      <c r="T17840"/>
      <c r="U17840"/>
      <c r="V17840"/>
      <c r="W17840"/>
      <c r="X17840"/>
      <c r="Y17840"/>
      <c r="Z17840"/>
      <c r="AA17840"/>
      <c r="AB17840"/>
      <c r="AC17840"/>
    </row>
    <row r="17841" spans="2:29" s="14" customFormat="1" x14ac:dyDescent="0.25">
      <c r="B17841"/>
      <c r="C17841"/>
      <c r="D17841"/>
      <c r="E17841"/>
      <c r="F17841"/>
      <c r="G17841"/>
      <c r="H17841"/>
      <c r="I17841"/>
      <c r="J17841"/>
      <c r="K17841" s="91"/>
      <c r="L17841" s="91"/>
      <c r="M17841" s="91"/>
      <c r="R17841"/>
      <c r="S17841"/>
      <c r="T17841"/>
      <c r="U17841"/>
      <c r="V17841"/>
      <c r="W17841"/>
      <c r="X17841"/>
      <c r="Y17841"/>
      <c r="Z17841"/>
      <c r="AA17841"/>
      <c r="AB17841"/>
      <c r="AC17841"/>
    </row>
    <row r="17842" spans="2:29" s="14" customFormat="1" x14ac:dyDescent="0.25">
      <c r="B17842"/>
      <c r="C17842"/>
      <c r="D17842"/>
      <c r="E17842"/>
      <c r="F17842"/>
      <c r="G17842"/>
      <c r="H17842"/>
      <c r="I17842"/>
      <c r="J17842"/>
      <c r="K17842" s="91"/>
      <c r="L17842" s="91"/>
      <c r="M17842" s="91"/>
      <c r="R17842"/>
      <c r="S17842"/>
      <c r="T17842"/>
      <c r="U17842"/>
      <c r="V17842"/>
      <c r="W17842"/>
      <c r="X17842"/>
      <c r="Y17842"/>
      <c r="Z17842"/>
      <c r="AA17842"/>
      <c r="AB17842"/>
      <c r="AC17842"/>
    </row>
    <row r="17843" spans="2:29" s="14" customFormat="1" x14ac:dyDescent="0.25">
      <c r="B17843"/>
      <c r="C17843"/>
      <c r="D17843"/>
      <c r="E17843"/>
      <c r="F17843"/>
      <c r="G17843"/>
      <c r="H17843"/>
      <c r="I17843"/>
      <c r="J17843"/>
      <c r="K17843" s="91"/>
      <c r="L17843" s="91"/>
      <c r="M17843" s="91"/>
      <c r="R17843"/>
      <c r="S17843"/>
      <c r="T17843"/>
      <c r="U17843"/>
      <c r="V17843"/>
      <c r="W17843"/>
      <c r="X17843"/>
      <c r="Y17843"/>
      <c r="Z17843"/>
      <c r="AA17843"/>
      <c r="AB17843"/>
      <c r="AC17843"/>
    </row>
    <row r="17844" spans="2:29" s="14" customFormat="1" x14ac:dyDescent="0.25">
      <c r="B17844"/>
      <c r="C17844"/>
      <c r="D17844"/>
      <c r="E17844"/>
      <c r="F17844"/>
      <c r="G17844"/>
      <c r="H17844"/>
      <c r="I17844"/>
      <c r="J17844"/>
      <c r="K17844" s="91"/>
      <c r="L17844" s="91"/>
      <c r="M17844" s="91"/>
      <c r="R17844"/>
      <c r="S17844"/>
      <c r="T17844"/>
      <c r="U17844"/>
      <c r="V17844"/>
      <c r="W17844"/>
      <c r="X17844"/>
      <c r="Y17844"/>
      <c r="Z17844"/>
      <c r="AA17844"/>
      <c r="AB17844"/>
      <c r="AC17844"/>
    </row>
    <row r="17845" spans="2:29" s="14" customFormat="1" x14ac:dyDescent="0.25">
      <c r="B17845"/>
      <c r="C17845"/>
      <c r="D17845"/>
      <c r="E17845"/>
      <c r="F17845"/>
      <c r="G17845"/>
      <c r="H17845"/>
      <c r="I17845"/>
      <c r="J17845"/>
      <c r="K17845" s="91"/>
      <c r="L17845" s="91"/>
      <c r="M17845" s="91"/>
      <c r="R17845"/>
      <c r="S17845"/>
      <c r="T17845"/>
      <c r="U17845"/>
      <c r="V17845"/>
      <c r="W17845"/>
      <c r="X17845"/>
      <c r="Y17845"/>
      <c r="Z17845"/>
      <c r="AA17845"/>
      <c r="AB17845"/>
      <c r="AC17845"/>
    </row>
    <row r="17846" spans="2:29" s="14" customFormat="1" x14ac:dyDescent="0.25">
      <c r="B17846"/>
      <c r="C17846"/>
      <c r="D17846"/>
      <c r="E17846"/>
      <c r="F17846"/>
      <c r="G17846"/>
      <c r="H17846"/>
      <c r="I17846"/>
      <c r="J17846"/>
      <c r="K17846" s="91"/>
      <c r="L17846" s="91"/>
      <c r="M17846" s="91"/>
      <c r="R17846"/>
      <c r="S17846"/>
      <c r="T17846"/>
      <c r="U17846"/>
      <c r="V17846"/>
      <c r="W17846"/>
      <c r="X17846"/>
      <c r="Y17846"/>
      <c r="Z17846"/>
      <c r="AA17846"/>
      <c r="AB17846"/>
      <c r="AC17846"/>
    </row>
    <row r="17847" spans="2:29" s="14" customFormat="1" x14ac:dyDescent="0.25">
      <c r="B17847"/>
      <c r="C17847"/>
      <c r="D17847"/>
      <c r="E17847"/>
      <c r="F17847"/>
      <c r="G17847"/>
      <c r="H17847"/>
      <c r="I17847"/>
      <c r="J17847"/>
      <c r="K17847" s="91"/>
      <c r="L17847" s="91"/>
      <c r="M17847" s="91"/>
      <c r="R17847"/>
      <c r="S17847"/>
      <c r="T17847"/>
      <c r="U17847"/>
      <c r="V17847"/>
      <c r="W17847"/>
      <c r="X17847"/>
      <c r="Y17847"/>
      <c r="Z17847"/>
      <c r="AA17847"/>
      <c r="AB17847"/>
      <c r="AC17847"/>
    </row>
    <row r="17848" spans="2:29" s="14" customFormat="1" x14ac:dyDescent="0.25">
      <c r="B17848"/>
      <c r="C17848"/>
      <c r="D17848"/>
      <c r="E17848"/>
      <c r="F17848"/>
      <c r="G17848"/>
      <c r="H17848"/>
      <c r="I17848"/>
      <c r="J17848"/>
      <c r="K17848" s="91"/>
      <c r="L17848" s="91"/>
      <c r="M17848" s="91"/>
      <c r="R17848"/>
      <c r="S17848"/>
      <c r="T17848"/>
      <c r="U17848"/>
      <c r="V17848"/>
      <c r="W17848"/>
      <c r="X17848"/>
      <c r="Y17848"/>
      <c r="Z17848"/>
      <c r="AA17848"/>
      <c r="AB17848"/>
      <c r="AC17848"/>
    </row>
    <row r="17849" spans="2:29" s="14" customFormat="1" x14ac:dyDescent="0.25">
      <c r="B17849"/>
      <c r="C17849"/>
      <c r="D17849"/>
      <c r="E17849"/>
      <c r="F17849"/>
      <c r="G17849"/>
      <c r="H17849"/>
      <c r="I17849"/>
      <c r="J17849"/>
      <c r="K17849" s="91"/>
      <c r="L17849" s="91"/>
      <c r="M17849" s="91"/>
      <c r="R17849"/>
      <c r="S17849"/>
      <c r="T17849"/>
      <c r="U17849"/>
      <c r="V17849"/>
      <c r="W17849"/>
      <c r="X17849"/>
      <c r="Y17849"/>
      <c r="Z17849"/>
      <c r="AA17849"/>
      <c r="AB17849"/>
      <c r="AC17849"/>
    </row>
    <row r="17850" spans="2:29" s="14" customFormat="1" x14ac:dyDescent="0.25">
      <c r="B17850"/>
      <c r="C17850"/>
      <c r="D17850"/>
      <c r="E17850"/>
      <c r="F17850"/>
      <c r="G17850"/>
      <c r="H17850"/>
      <c r="I17850"/>
      <c r="J17850"/>
      <c r="K17850" s="91"/>
      <c r="L17850" s="91"/>
      <c r="M17850" s="91"/>
      <c r="R17850"/>
      <c r="S17850"/>
      <c r="T17850"/>
      <c r="U17850"/>
      <c r="V17850"/>
      <c r="W17850"/>
      <c r="X17850"/>
      <c r="Y17850"/>
      <c r="Z17850"/>
      <c r="AA17850"/>
      <c r="AB17850"/>
      <c r="AC17850"/>
    </row>
    <row r="17851" spans="2:29" s="14" customFormat="1" x14ac:dyDescent="0.25">
      <c r="B17851"/>
      <c r="C17851"/>
      <c r="D17851"/>
      <c r="E17851"/>
      <c r="F17851"/>
      <c r="G17851"/>
      <c r="H17851"/>
      <c r="I17851"/>
      <c r="J17851"/>
      <c r="K17851" s="91"/>
      <c r="L17851" s="91"/>
      <c r="M17851" s="91"/>
      <c r="R17851"/>
      <c r="S17851"/>
      <c r="T17851"/>
      <c r="U17851"/>
      <c r="V17851"/>
      <c r="W17851"/>
      <c r="X17851"/>
      <c r="Y17851"/>
      <c r="Z17851"/>
      <c r="AA17851"/>
      <c r="AB17851"/>
      <c r="AC17851"/>
    </row>
    <row r="17852" spans="2:29" s="14" customFormat="1" x14ac:dyDescent="0.25">
      <c r="B17852"/>
      <c r="C17852"/>
      <c r="D17852"/>
      <c r="E17852"/>
      <c r="F17852"/>
      <c r="G17852"/>
      <c r="H17852"/>
      <c r="I17852"/>
      <c r="J17852"/>
      <c r="K17852" s="91"/>
      <c r="L17852" s="91"/>
      <c r="M17852" s="91"/>
      <c r="R17852"/>
      <c r="S17852"/>
      <c r="T17852"/>
      <c r="U17852"/>
      <c r="V17852"/>
      <c r="W17852"/>
      <c r="X17852"/>
      <c r="Y17852"/>
      <c r="Z17852"/>
      <c r="AA17852"/>
      <c r="AB17852"/>
      <c r="AC17852"/>
    </row>
    <row r="17853" spans="2:29" s="14" customFormat="1" x14ac:dyDescent="0.25">
      <c r="B17853"/>
      <c r="C17853"/>
      <c r="D17853"/>
      <c r="E17853"/>
      <c r="F17853"/>
      <c r="G17853"/>
      <c r="H17853"/>
      <c r="I17853"/>
      <c r="J17853"/>
      <c r="K17853" s="91"/>
      <c r="L17853" s="91"/>
      <c r="M17853" s="91"/>
      <c r="R17853"/>
      <c r="S17853"/>
      <c r="T17853"/>
      <c r="U17853"/>
      <c r="V17853"/>
      <c r="W17853"/>
      <c r="X17853"/>
      <c r="Y17853"/>
      <c r="Z17853"/>
      <c r="AA17853"/>
      <c r="AB17853"/>
      <c r="AC17853"/>
    </row>
    <row r="17854" spans="2:29" s="14" customFormat="1" x14ac:dyDescent="0.25">
      <c r="B17854"/>
      <c r="C17854"/>
      <c r="D17854"/>
      <c r="E17854"/>
      <c r="F17854"/>
      <c r="G17854"/>
      <c r="H17854"/>
      <c r="I17854"/>
      <c r="J17854"/>
      <c r="K17854" s="91"/>
      <c r="L17854" s="91"/>
      <c r="M17854" s="91"/>
      <c r="R17854"/>
      <c r="S17854"/>
      <c r="T17854"/>
      <c r="U17854"/>
      <c r="V17854"/>
      <c r="W17854"/>
      <c r="X17854"/>
      <c r="Y17854"/>
      <c r="Z17854"/>
      <c r="AA17854"/>
      <c r="AB17854"/>
      <c r="AC17854"/>
    </row>
    <row r="17855" spans="2:29" s="14" customFormat="1" x14ac:dyDescent="0.25">
      <c r="B17855"/>
      <c r="C17855"/>
      <c r="D17855"/>
      <c r="E17855"/>
      <c r="F17855"/>
      <c r="G17855"/>
      <c r="H17855"/>
      <c r="I17855"/>
      <c r="J17855"/>
      <c r="K17855" s="91"/>
      <c r="L17855" s="91"/>
      <c r="M17855" s="91"/>
      <c r="R17855"/>
      <c r="S17855"/>
      <c r="T17855"/>
      <c r="U17855"/>
      <c r="V17855"/>
      <c r="W17855"/>
      <c r="X17855"/>
      <c r="Y17855"/>
      <c r="Z17855"/>
      <c r="AA17855"/>
      <c r="AB17855"/>
      <c r="AC17855"/>
    </row>
    <row r="17856" spans="2:29" s="14" customFormat="1" x14ac:dyDescent="0.25">
      <c r="B17856"/>
      <c r="C17856"/>
      <c r="D17856"/>
      <c r="E17856"/>
      <c r="F17856"/>
      <c r="G17856"/>
      <c r="H17856"/>
      <c r="I17856"/>
      <c r="J17856"/>
      <c r="K17856" s="91"/>
      <c r="L17856" s="91"/>
      <c r="M17856" s="91"/>
      <c r="R17856"/>
      <c r="S17856"/>
      <c r="T17856"/>
      <c r="U17856"/>
      <c r="V17856"/>
      <c r="W17856"/>
      <c r="X17856"/>
      <c r="Y17856"/>
      <c r="Z17856"/>
      <c r="AA17856"/>
      <c r="AB17856"/>
      <c r="AC17856"/>
    </row>
    <row r="17857" spans="2:29" s="14" customFormat="1" x14ac:dyDescent="0.25">
      <c r="B17857"/>
      <c r="C17857"/>
      <c r="D17857"/>
      <c r="E17857"/>
      <c r="F17857"/>
      <c r="G17857"/>
      <c r="H17857"/>
      <c r="I17857"/>
      <c r="J17857"/>
      <c r="K17857" s="91"/>
      <c r="L17857" s="91"/>
      <c r="M17857" s="91"/>
      <c r="R17857"/>
      <c r="S17857"/>
      <c r="T17857"/>
      <c r="U17857"/>
      <c r="V17857"/>
      <c r="W17857"/>
      <c r="X17857"/>
      <c r="Y17857"/>
      <c r="Z17857"/>
      <c r="AA17857"/>
      <c r="AB17857"/>
      <c r="AC17857"/>
    </row>
    <row r="17858" spans="2:29" s="14" customFormat="1" x14ac:dyDescent="0.25">
      <c r="B17858"/>
      <c r="C17858"/>
      <c r="D17858"/>
      <c r="E17858"/>
      <c r="F17858"/>
      <c r="G17858"/>
      <c r="H17858"/>
      <c r="I17858"/>
      <c r="J17858"/>
      <c r="K17858" s="91"/>
      <c r="L17858" s="91"/>
      <c r="M17858" s="91"/>
      <c r="R17858"/>
      <c r="S17858"/>
      <c r="T17858"/>
      <c r="U17858"/>
      <c r="V17858"/>
      <c r="W17858"/>
      <c r="X17858"/>
      <c r="Y17858"/>
      <c r="Z17858"/>
      <c r="AA17858"/>
      <c r="AB17858"/>
      <c r="AC17858"/>
    </row>
    <row r="17859" spans="2:29" s="14" customFormat="1" x14ac:dyDescent="0.25">
      <c r="B17859"/>
      <c r="C17859"/>
      <c r="D17859"/>
      <c r="E17859"/>
      <c r="F17859"/>
      <c r="G17859"/>
      <c r="H17859"/>
      <c r="I17859"/>
      <c r="J17859"/>
      <c r="K17859" s="91"/>
      <c r="L17859" s="91"/>
      <c r="M17859" s="91"/>
      <c r="R17859"/>
      <c r="S17859"/>
      <c r="T17859"/>
      <c r="U17859"/>
      <c r="V17859"/>
      <c r="W17859"/>
      <c r="X17859"/>
      <c r="Y17859"/>
      <c r="Z17859"/>
      <c r="AA17859"/>
      <c r="AB17859"/>
      <c r="AC17859"/>
    </row>
    <row r="17860" spans="2:29" s="14" customFormat="1" x14ac:dyDescent="0.25">
      <c r="B17860"/>
      <c r="C17860"/>
      <c r="D17860"/>
      <c r="E17860"/>
      <c r="F17860"/>
      <c r="G17860"/>
      <c r="H17860"/>
      <c r="I17860"/>
      <c r="J17860"/>
      <c r="K17860" s="91"/>
      <c r="L17860" s="91"/>
      <c r="M17860" s="91"/>
      <c r="R17860"/>
      <c r="S17860"/>
      <c r="T17860"/>
      <c r="U17860"/>
      <c r="V17860"/>
      <c r="W17860"/>
      <c r="X17860"/>
      <c r="Y17860"/>
      <c r="Z17860"/>
      <c r="AA17860"/>
      <c r="AB17860"/>
      <c r="AC17860"/>
    </row>
    <row r="17861" spans="2:29" s="14" customFormat="1" x14ac:dyDescent="0.25">
      <c r="B17861"/>
      <c r="C17861"/>
      <c r="D17861"/>
      <c r="E17861"/>
      <c r="F17861"/>
      <c r="G17861"/>
      <c r="H17861"/>
      <c r="I17861"/>
      <c r="J17861"/>
      <c r="K17861" s="91"/>
      <c r="L17861" s="91"/>
      <c r="M17861" s="91"/>
      <c r="R17861"/>
      <c r="S17861"/>
      <c r="T17861"/>
      <c r="U17861"/>
      <c r="V17861"/>
      <c r="W17861"/>
      <c r="X17861"/>
      <c r="Y17861"/>
      <c r="Z17861"/>
      <c r="AA17861"/>
      <c r="AB17861"/>
      <c r="AC17861"/>
    </row>
    <row r="17862" spans="2:29" s="14" customFormat="1" x14ac:dyDescent="0.25">
      <c r="B17862"/>
      <c r="C17862"/>
      <c r="D17862"/>
      <c r="E17862"/>
      <c r="F17862"/>
      <c r="G17862"/>
      <c r="H17862"/>
      <c r="I17862"/>
      <c r="J17862"/>
      <c r="K17862" s="91"/>
      <c r="L17862" s="91"/>
      <c r="M17862" s="91"/>
      <c r="R17862"/>
      <c r="S17862"/>
      <c r="T17862"/>
      <c r="U17862"/>
      <c r="V17862"/>
      <c r="W17862"/>
      <c r="X17862"/>
      <c r="Y17862"/>
      <c r="Z17862"/>
      <c r="AA17862"/>
      <c r="AB17862"/>
      <c r="AC17862"/>
    </row>
    <row r="17863" spans="2:29" s="14" customFormat="1" x14ac:dyDescent="0.25">
      <c r="B17863"/>
      <c r="C17863"/>
      <c r="D17863"/>
      <c r="E17863"/>
      <c r="F17863"/>
      <c r="G17863"/>
      <c r="H17863"/>
      <c r="I17863"/>
      <c r="J17863"/>
      <c r="K17863" s="91"/>
      <c r="L17863" s="91"/>
      <c r="M17863" s="91"/>
      <c r="R17863"/>
      <c r="S17863"/>
      <c r="T17863"/>
      <c r="U17863"/>
      <c r="V17863"/>
      <c r="W17863"/>
      <c r="X17863"/>
      <c r="Y17863"/>
      <c r="Z17863"/>
      <c r="AA17863"/>
      <c r="AB17863"/>
      <c r="AC17863"/>
    </row>
    <row r="17864" spans="2:29" s="14" customFormat="1" x14ac:dyDescent="0.25">
      <c r="B17864"/>
      <c r="C17864"/>
      <c r="D17864"/>
      <c r="E17864"/>
      <c r="F17864"/>
      <c r="G17864"/>
      <c r="H17864"/>
      <c r="I17864"/>
      <c r="J17864"/>
      <c r="K17864" s="91"/>
      <c r="L17864" s="91"/>
      <c r="M17864" s="91"/>
      <c r="R17864"/>
      <c r="S17864"/>
      <c r="T17864"/>
      <c r="U17864"/>
      <c r="V17864"/>
      <c r="W17864"/>
      <c r="X17864"/>
      <c r="Y17864"/>
      <c r="Z17864"/>
      <c r="AA17864"/>
      <c r="AB17864"/>
      <c r="AC17864"/>
    </row>
    <row r="17865" spans="2:29" s="14" customFormat="1" x14ac:dyDescent="0.25">
      <c r="B17865"/>
      <c r="C17865"/>
      <c r="D17865"/>
      <c r="E17865"/>
      <c r="F17865"/>
      <c r="G17865"/>
      <c r="H17865"/>
      <c r="I17865"/>
      <c r="J17865"/>
      <c r="K17865" s="91"/>
      <c r="L17865" s="91"/>
      <c r="M17865" s="91"/>
      <c r="R17865"/>
      <c r="S17865"/>
      <c r="T17865"/>
      <c r="U17865"/>
      <c r="V17865"/>
      <c r="W17865"/>
      <c r="X17865"/>
      <c r="Y17865"/>
      <c r="Z17865"/>
      <c r="AA17865"/>
      <c r="AB17865"/>
      <c r="AC17865"/>
    </row>
    <row r="17866" spans="2:29" s="14" customFormat="1" x14ac:dyDescent="0.25">
      <c r="B17866"/>
      <c r="C17866"/>
      <c r="D17866"/>
      <c r="E17866"/>
      <c r="F17866"/>
      <c r="G17866"/>
      <c r="H17866"/>
      <c r="I17866"/>
      <c r="J17866"/>
      <c r="K17866" s="91"/>
      <c r="L17866" s="91"/>
      <c r="M17866" s="91"/>
      <c r="R17866"/>
      <c r="S17866"/>
      <c r="T17866"/>
      <c r="U17866"/>
      <c r="V17866"/>
      <c r="W17866"/>
      <c r="X17866"/>
      <c r="Y17866"/>
      <c r="Z17866"/>
      <c r="AA17866"/>
      <c r="AB17866"/>
      <c r="AC17866"/>
    </row>
    <row r="17867" spans="2:29" s="14" customFormat="1" x14ac:dyDescent="0.25">
      <c r="B17867"/>
      <c r="C17867"/>
      <c r="D17867"/>
      <c r="E17867"/>
      <c r="F17867"/>
      <c r="G17867"/>
      <c r="H17867"/>
      <c r="I17867"/>
      <c r="J17867"/>
      <c r="K17867" s="91"/>
      <c r="L17867" s="91"/>
      <c r="M17867" s="91"/>
      <c r="R17867"/>
      <c r="S17867"/>
      <c r="T17867"/>
      <c r="U17867"/>
      <c r="V17867"/>
      <c r="W17867"/>
      <c r="X17867"/>
      <c r="Y17867"/>
      <c r="Z17867"/>
      <c r="AA17867"/>
      <c r="AB17867"/>
      <c r="AC17867"/>
    </row>
    <row r="17868" spans="2:29" s="14" customFormat="1" x14ac:dyDescent="0.25">
      <c r="B17868"/>
      <c r="C17868"/>
      <c r="D17868"/>
      <c r="E17868"/>
      <c r="F17868"/>
      <c r="G17868"/>
      <c r="H17868"/>
      <c r="I17868"/>
      <c r="J17868"/>
      <c r="K17868" s="91"/>
      <c r="L17868" s="91"/>
      <c r="M17868" s="91"/>
      <c r="R17868"/>
      <c r="S17868"/>
      <c r="T17868"/>
      <c r="U17868"/>
      <c r="V17868"/>
      <c r="W17868"/>
      <c r="X17868"/>
      <c r="Y17868"/>
      <c r="Z17868"/>
      <c r="AA17868"/>
      <c r="AB17868"/>
      <c r="AC17868"/>
    </row>
    <row r="17869" spans="2:29" s="14" customFormat="1" x14ac:dyDescent="0.25">
      <c r="B17869"/>
      <c r="C17869"/>
      <c r="D17869"/>
      <c r="E17869"/>
      <c r="F17869"/>
      <c r="G17869"/>
      <c r="H17869"/>
      <c r="I17869"/>
      <c r="J17869"/>
      <c r="K17869" s="91"/>
      <c r="L17869" s="91"/>
      <c r="M17869" s="91"/>
      <c r="R17869"/>
      <c r="S17869"/>
      <c r="T17869"/>
      <c r="U17869"/>
      <c r="V17869"/>
      <c r="W17869"/>
      <c r="X17869"/>
      <c r="Y17869"/>
      <c r="Z17869"/>
      <c r="AA17869"/>
      <c r="AB17869"/>
      <c r="AC17869"/>
    </row>
    <row r="17870" spans="2:29" s="14" customFormat="1" x14ac:dyDescent="0.25">
      <c r="B17870"/>
      <c r="C17870"/>
      <c r="D17870"/>
      <c r="E17870"/>
      <c r="F17870"/>
      <c r="G17870"/>
      <c r="H17870"/>
      <c r="I17870"/>
      <c r="J17870"/>
      <c r="K17870" s="91"/>
      <c r="L17870" s="91"/>
      <c r="M17870" s="91"/>
      <c r="R17870"/>
      <c r="S17870"/>
      <c r="T17870"/>
      <c r="U17870"/>
      <c r="V17870"/>
      <c r="W17870"/>
      <c r="X17870"/>
      <c r="Y17870"/>
      <c r="Z17870"/>
      <c r="AA17870"/>
      <c r="AB17870"/>
      <c r="AC17870"/>
    </row>
    <row r="17871" spans="2:29" s="14" customFormat="1" x14ac:dyDescent="0.25">
      <c r="B17871"/>
      <c r="C17871"/>
      <c r="D17871"/>
      <c r="E17871"/>
      <c r="F17871"/>
      <c r="G17871"/>
      <c r="H17871"/>
      <c r="I17871"/>
      <c r="J17871"/>
      <c r="K17871" s="91"/>
      <c r="L17871" s="91"/>
      <c r="M17871" s="91"/>
      <c r="R17871"/>
      <c r="S17871"/>
      <c r="T17871"/>
      <c r="U17871"/>
      <c r="V17871"/>
      <c r="W17871"/>
      <c r="X17871"/>
      <c r="Y17871"/>
      <c r="Z17871"/>
      <c r="AA17871"/>
      <c r="AB17871"/>
      <c r="AC17871"/>
    </row>
    <row r="17872" spans="2:29" s="14" customFormat="1" x14ac:dyDescent="0.25">
      <c r="B17872"/>
      <c r="C17872"/>
      <c r="D17872"/>
      <c r="E17872"/>
      <c r="F17872"/>
      <c r="G17872"/>
      <c r="H17872"/>
      <c r="I17872"/>
      <c r="J17872"/>
      <c r="K17872" s="91"/>
      <c r="L17872" s="91"/>
      <c r="M17872" s="91"/>
      <c r="R17872"/>
      <c r="S17872"/>
      <c r="T17872"/>
      <c r="U17872"/>
      <c r="V17872"/>
      <c r="W17872"/>
      <c r="X17872"/>
      <c r="Y17872"/>
      <c r="Z17872"/>
      <c r="AA17872"/>
      <c r="AB17872"/>
      <c r="AC17872"/>
    </row>
    <row r="17873" spans="2:29" s="14" customFormat="1" x14ac:dyDescent="0.25">
      <c r="B17873"/>
      <c r="C17873"/>
      <c r="D17873"/>
      <c r="E17873"/>
      <c r="F17873"/>
      <c r="G17873"/>
      <c r="H17873"/>
      <c r="I17873"/>
      <c r="J17873"/>
      <c r="K17873" s="91"/>
      <c r="L17873" s="91"/>
      <c r="M17873" s="91"/>
      <c r="R17873"/>
      <c r="S17873"/>
      <c r="T17873"/>
      <c r="U17873"/>
      <c r="V17873"/>
      <c r="W17873"/>
      <c r="X17873"/>
      <c r="Y17873"/>
      <c r="Z17873"/>
      <c r="AA17873"/>
      <c r="AB17873"/>
      <c r="AC17873"/>
    </row>
    <row r="17874" spans="2:29" s="14" customFormat="1" x14ac:dyDescent="0.25">
      <c r="B17874"/>
      <c r="C17874"/>
      <c r="D17874"/>
      <c r="E17874"/>
      <c r="F17874"/>
      <c r="G17874"/>
      <c r="H17874"/>
      <c r="I17874"/>
      <c r="J17874"/>
      <c r="K17874" s="91"/>
      <c r="L17874" s="91"/>
      <c r="M17874" s="91"/>
      <c r="R17874"/>
      <c r="S17874"/>
      <c r="T17874"/>
      <c r="U17874"/>
      <c r="V17874"/>
      <c r="W17874"/>
      <c r="X17874"/>
      <c r="Y17874"/>
      <c r="Z17874"/>
      <c r="AA17874"/>
      <c r="AB17874"/>
      <c r="AC17874"/>
    </row>
    <row r="17875" spans="2:29" s="14" customFormat="1" x14ac:dyDescent="0.25">
      <c r="B17875"/>
      <c r="C17875"/>
      <c r="D17875"/>
      <c r="E17875"/>
      <c r="F17875"/>
      <c r="G17875"/>
      <c r="H17875"/>
      <c r="I17875"/>
      <c r="J17875"/>
      <c r="K17875" s="91"/>
      <c r="L17875" s="91"/>
      <c r="M17875" s="91"/>
      <c r="R17875"/>
      <c r="S17875"/>
      <c r="T17875"/>
      <c r="U17875"/>
      <c r="V17875"/>
      <c r="W17875"/>
      <c r="X17875"/>
      <c r="Y17875"/>
      <c r="Z17875"/>
      <c r="AA17875"/>
      <c r="AB17875"/>
      <c r="AC17875"/>
    </row>
    <row r="17876" spans="2:29" s="14" customFormat="1" x14ac:dyDescent="0.25">
      <c r="B17876"/>
      <c r="C17876"/>
      <c r="D17876"/>
      <c r="E17876"/>
      <c r="F17876"/>
      <c r="G17876"/>
      <c r="H17876"/>
      <c r="I17876"/>
      <c r="J17876"/>
      <c r="K17876" s="91"/>
      <c r="L17876" s="91"/>
      <c r="M17876" s="91"/>
      <c r="R17876"/>
      <c r="S17876"/>
      <c r="T17876"/>
      <c r="U17876"/>
      <c r="V17876"/>
      <c r="W17876"/>
      <c r="X17876"/>
      <c r="Y17876"/>
      <c r="Z17876"/>
      <c r="AA17876"/>
      <c r="AB17876"/>
      <c r="AC17876"/>
    </row>
    <row r="17877" spans="2:29" s="14" customFormat="1" x14ac:dyDescent="0.25">
      <c r="B17877"/>
      <c r="C17877"/>
      <c r="D17877"/>
      <c r="E17877"/>
      <c r="F17877"/>
      <c r="G17877"/>
      <c r="H17877"/>
      <c r="I17877"/>
      <c r="J17877"/>
      <c r="K17877" s="91"/>
      <c r="L17877" s="91"/>
      <c r="M17877" s="91"/>
      <c r="R17877"/>
      <c r="S17877"/>
      <c r="T17877"/>
      <c r="U17877"/>
      <c r="V17877"/>
      <c r="W17877"/>
      <c r="X17877"/>
      <c r="Y17877"/>
      <c r="Z17877"/>
      <c r="AA17877"/>
      <c r="AB17877"/>
      <c r="AC17877"/>
    </row>
    <row r="17878" spans="2:29" s="14" customFormat="1" x14ac:dyDescent="0.25">
      <c r="B17878"/>
      <c r="C17878"/>
      <c r="D17878"/>
      <c r="E17878"/>
      <c r="F17878"/>
      <c r="G17878"/>
      <c r="H17878"/>
      <c r="I17878"/>
      <c r="J17878"/>
      <c r="K17878" s="91"/>
      <c r="L17878" s="91"/>
      <c r="M17878" s="91"/>
      <c r="R17878"/>
      <c r="S17878"/>
      <c r="T17878"/>
      <c r="U17878"/>
      <c r="V17878"/>
      <c r="W17878"/>
      <c r="X17878"/>
      <c r="Y17878"/>
      <c r="Z17878"/>
      <c r="AA17878"/>
      <c r="AB17878"/>
      <c r="AC17878"/>
    </row>
    <row r="17879" spans="2:29" s="14" customFormat="1" x14ac:dyDescent="0.25">
      <c r="B17879"/>
      <c r="C17879"/>
      <c r="D17879"/>
      <c r="E17879"/>
      <c r="F17879"/>
      <c r="G17879"/>
      <c r="H17879"/>
      <c r="I17879"/>
      <c r="J17879"/>
      <c r="K17879" s="91"/>
      <c r="L17879" s="91"/>
      <c r="M17879" s="91"/>
      <c r="R17879"/>
      <c r="S17879"/>
      <c r="T17879"/>
      <c r="U17879"/>
      <c r="V17879"/>
      <c r="W17879"/>
      <c r="X17879"/>
      <c r="Y17879"/>
      <c r="Z17879"/>
      <c r="AA17879"/>
      <c r="AB17879"/>
      <c r="AC17879"/>
    </row>
    <row r="17880" spans="2:29" s="14" customFormat="1" x14ac:dyDescent="0.25">
      <c r="B17880"/>
      <c r="C17880"/>
      <c r="D17880"/>
      <c r="E17880"/>
      <c r="F17880"/>
      <c r="G17880"/>
      <c r="H17880"/>
      <c r="I17880"/>
      <c r="J17880"/>
      <c r="K17880" s="91"/>
      <c r="L17880" s="91"/>
      <c r="M17880" s="91"/>
      <c r="R17880"/>
      <c r="S17880"/>
      <c r="T17880"/>
      <c r="U17880"/>
      <c r="V17880"/>
      <c r="W17880"/>
      <c r="X17880"/>
      <c r="Y17880"/>
      <c r="Z17880"/>
      <c r="AA17880"/>
      <c r="AB17880"/>
      <c r="AC17880"/>
    </row>
    <row r="17881" spans="2:29" s="14" customFormat="1" x14ac:dyDescent="0.25">
      <c r="B17881"/>
      <c r="C17881"/>
      <c r="D17881"/>
      <c r="E17881"/>
      <c r="F17881"/>
      <c r="G17881"/>
      <c r="H17881"/>
      <c r="I17881"/>
      <c r="J17881"/>
      <c r="K17881" s="91"/>
      <c r="L17881" s="91"/>
      <c r="M17881" s="91"/>
      <c r="R17881"/>
      <c r="S17881"/>
      <c r="T17881"/>
      <c r="U17881"/>
      <c r="V17881"/>
      <c r="W17881"/>
      <c r="X17881"/>
      <c r="Y17881"/>
      <c r="Z17881"/>
      <c r="AA17881"/>
      <c r="AB17881"/>
      <c r="AC17881"/>
    </row>
    <row r="17882" spans="2:29" s="14" customFormat="1" x14ac:dyDescent="0.25">
      <c r="B17882"/>
      <c r="C17882"/>
      <c r="D17882"/>
      <c r="E17882"/>
      <c r="F17882"/>
      <c r="G17882"/>
      <c r="H17882"/>
      <c r="I17882"/>
      <c r="J17882"/>
      <c r="K17882" s="91"/>
      <c r="L17882" s="91"/>
      <c r="M17882" s="91"/>
      <c r="R17882"/>
      <c r="S17882"/>
      <c r="T17882"/>
      <c r="U17882"/>
      <c r="V17882"/>
      <c r="W17882"/>
      <c r="X17882"/>
      <c r="Y17882"/>
      <c r="Z17882"/>
      <c r="AA17882"/>
      <c r="AB17882"/>
      <c r="AC17882"/>
    </row>
    <row r="17883" spans="2:29" s="14" customFormat="1" x14ac:dyDescent="0.25">
      <c r="B17883"/>
      <c r="C17883"/>
      <c r="D17883"/>
      <c r="E17883"/>
      <c r="F17883"/>
      <c r="G17883"/>
      <c r="H17883"/>
      <c r="I17883"/>
      <c r="J17883"/>
      <c r="K17883" s="91"/>
      <c r="L17883" s="91"/>
      <c r="M17883" s="91"/>
      <c r="R17883"/>
      <c r="S17883"/>
      <c r="T17883"/>
      <c r="U17883"/>
      <c r="V17883"/>
      <c r="W17883"/>
      <c r="X17883"/>
      <c r="Y17883"/>
      <c r="Z17883"/>
      <c r="AA17883"/>
      <c r="AB17883"/>
      <c r="AC17883"/>
    </row>
    <row r="17884" spans="2:29" s="14" customFormat="1" x14ac:dyDescent="0.25">
      <c r="B17884"/>
      <c r="C17884"/>
      <c r="D17884"/>
      <c r="E17884"/>
      <c r="F17884"/>
      <c r="G17884"/>
      <c r="H17884"/>
      <c r="I17884"/>
      <c r="J17884"/>
      <c r="K17884" s="91"/>
      <c r="L17884" s="91"/>
      <c r="M17884" s="91"/>
      <c r="R17884"/>
      <c r="S17884"/>
      <c r="T17884"/>
      <c r="U17884"/>
      <c r="V17884"/>
      <c r="W17884"/>
      <c r="X17884"/>
      <c r="Y17884"/>
      <c r="Z17884"/>
      <c r="AA17884"/>
      <c r="AB17884"/>
      <c r="AC17884"/>
    </row>
    <row r="17885" spans="2:29" s="14" customFormat="1" x14ac:dyDescent="0.25">
      <c r="B17885"/>
      <c r="C17885"/>
      <c r="D17885"/>
      <c r="E17885"/>
      <c r="F17885"/>
      <c r="G17885"/>
      <c r="H17885"/>
      <c r="I17885"/>
      <c r="J17885"/>
      <c r="K17885" s="91"/>
      <c r="L17885" s="91"/>
      <c r="M17885" s="91"/>
      <c r="R17885"/>
      <c r="S17885"/>
      <c r="T17885"/>
      <c r="U17885"/>
      <c r="V17885"/>
      <c r="W17885"/>
      <c r="X17885"/>
      <c r="Y17885"/>
      <c r="Z17885"/>
      <c r="AA17885"/>
      <c r="AB17885"/>
      <c r="AC17885"/>
    </row>
    <row r="17886" spans="2:29" s="14" customFormat="1" x14ac:dyDescent="0.25">
      <c r="B17886"/>
      <c r="C17886"/>
      <c r="D17886"/>
      <c r="E17886"/>
      <c r="F17886"/>
      <c r="G17886"/>
      <c r="H17886"/>
      <c r="I17886"/>
      <c r="J17886"/>
      <c r="K17886" s="91"/>
      <c r="L17886" s="91"/>
      <c r="M17886" s="91"/>
      <c r="R17886"/>
      <c r="S17886"/>
      <c r="T17886"/>
      <c r="U17886"/>
      <c r="V17886"/>
      <c r="W17886"/>
      <c r="X17886"/>
      <c r="Y17886"/>
      <c r="Z17886"/>
      <c r="AA17886"/>
      <c r="AB17886"/>
      <c r="AC17886"/>
    </row>
    <row r="17887" spans="2:29" s="14" customFormat="1" x14ac:dyDescent="0.25">
      <c r="B17887"/>
      <c r="C17887"/>
      <c r="D17887"/>
      <c r="E17887"/>
      <c r="F17887"/>
      <c r="G17887"/>
      <c r="H17887"/>
      <c r="I17887"/>
      <c r="J17887"/>
      <c r="K17887" s="91"/>
      <c r="L17887" s="91"/>
      <c r="M17887" s="91"/>
      <c r="R17887"/>
      <c r="S17887"/>
      <c r="T17887"/>
      <c r="U17887"/>
      <c r="V17887"/>
      <c r="W17887"/>
      <c r="X17887"/>
      <c r="Y17887"/>
      <c r="Z17887"/>
      <c r="AA17887"/>
      <c r="AB17887"/>
      <c r="AC17887"/>
    </row>
    <row r="17888" spans="2:29" s="14" customFormat="1" x14ac:dyDescent="0.25">
      <c r="B17888"/>
      <c r="C17888"/>
      <c r="D17888"/>
      <c r="E17888"/>
      <c r="F17888"/>
      <c r="G17888"/>
      <c r="H17888"/>
      <c r="I17888"/>
      <c r="J17888"/>
      <c r="K17888" s="91"/>
      <c r="L17888" s="91"/>
      <c r="M17888" s="91"/>
      <c r="R17888"/>
      <c r="S17888"/>
      <c r="T17888"/>
      <c r="U17888"/>
      <c r="V17888"/>
      <c r="W17888"/>
      <c r="X17888"/>
      <c r="Y17888"/>
      <c r="Z17888"/>
      <c r="AA17888"/>
      <c r="AB17888"/>
      <c r="AC17888"/>
    </row>
    <row r="17889" spans="2:29" s="14" customFormat="1" x14ac:dyDescent="0.25">
      <c r="B17889"/>
      <c r="C17889"/>
      <c r="D17889"/>
      <c r="E17889"/>
      <c r="F17889"/>
      <c r="G17889"/>
      <c r="H17889"/>
      <c r="I17889"/>
      <c r="J17889"/>
      <c r="K17889" s="91"/>
      <c r="L17889" s="91"/>
      <c r="M17889" s="91"/>
      <c r="R17889"/>
      <c r="S17889"/>
      <c r="T17889"/>
      <c r="U17889"/>
      <c r="V17889"/>
      <c r="W17889"/>
      <c r="X17889"/>
      <c r="Y17889"/>
      <c r="Z17889"/>
      <c r="AA17889"/>
      <c r="AB17889"/>
      <c r="AC17889"/>
    </row>
    <row r="17890" spans="2:29" s="14" customFormat="1" x14ac:dyDescent="0.25">
      <c r="B17890"/>
      <c r="C17890"/>
      <c r="D17890"/>
      <c r="E17890"/>
      <c r="F17890"/>
      <c r="G17890"/>
      <c r="H17890"/>
      <c r="I17890"/>
      <c r="J17890"/>
      <c r="K17890" s="91"/>
      <c r="L17890" s="91"/>
      <c r="M17890" s="91"/>
      <c r="R17890"/>
      <c r="S17890"/>
      <c r="T17890"/>
      <c r="U17890"/>
      <c r="V17890"/>
      <c r="W17890"/>
      <c r="X17890"/>
      <c r="Y17890"/>
      <c r="Z17890"/>
      <c r="AA17890"/>
      <c r="AB17890"/>
      <c r="AC17890"/>
    </row>
    <row r="17891" spans="2:29" s="14" customFormat="1" x14ac:dyDescent="0.25">
      <c r="B17891"/>
      <c r="C17891"/>
      <c r="D17891"/>
      <c r="E17891"/>
      <c r="F17891"/>
      <c r="G17891"/>
      <c r="H17891"/>
      <c r="I17891"/>
      <c r="J17891"/>
      <c r="K17891" s="91"/>
      <c r="L17891" s="91"/>
      <c r="M17891" s="91"/>
      <c r="R17891"/>
      <c r="S17891"/>
      <c r="T17891"/>
      <c r="U17891"/>
      <c r="V17891"/>
      <c r="W17891"/>
      <c r="X17891"/>
      <c r="Y17891"/>
      <c r="Z17891"/>
      <c r="AA17891"/>
      <c r="AB17891"/>
      <c r="AC17891"/>
    </row>
    <row r="17892" spans="2:29" s="14" customFormat="1" x14ac:dyDescent="0.25">
      <c r="B17892"/>
      <c r="C17892"/>
      <c r="D17892"/>
      <c r="E17892"/>
      <c r="F17892"/>
      <c r="G17892"/>
      <c r="H17892"/>
      <c r="I17892"/>
      <c r="J17892"/>
      <c r="K17892" s="91"/>
      <c r="L17892" s="91"/>
      <c r="M17892" s="91"/>
      <c r="R17892"/>
      <c r="S17892"/>
      <c r="T17892"/>
      <c r="U17892"/>
      <c r="V17892"/>
      <c r="W17892"/>
      <c r="X17892"/>
      <c r="Y17892"/>
      <c r="Z17892"/>
      <c r="AA17892"/>
      <c r="AB17892"/>
      <c r="AC17892"/>
    </row>
    <row r="17893" spans="2:29" s="14" customFormat="1" x14ac:dyDescent="0.25">
      <c r="B17893"/>
      <c r="C17893"/>
      <c r="D17893"/>
      <c r="E17893"/>
      <c r="F17893"/>
      <c r="G17893"/>
      <c r="H17893"/>
      <c r="I17893"/>
      <c r="J17893"/>
      <c r="K17893" s="91"/>
      <c r="L17893" s="91"/>
      <c r="M17893" s="91"/>
      <c r="R17893"/>
      <c r="S17893"/>
      <c r="T17893"/>
      <c r="U17893"/>
      <c r="V17893"/>
      <c r="W17893"/>
      <c r="X17893"/>
      <c r="Y17893"/>
      <c r="Z17893"/>
      <c r="AA17893"/>
      <c r="AB17893"/>
      <c r="AC17893"/>
    </row>
    <row r="17894" spans="2:29" s="14" customFormat="1" x14ac:dyDescent="0.25">
      <c r="B17894"/>
      <c r="C17894"/>
      <c r="D17894"/>
      <c r="E17894"/>
      <c r="F17894"/>
      <c r="G17894"/>
      <c r="H17894"/>
      <c r="I17894"/>
      <c r="J17894"/>
      <c r="K17894" s="91"/>
      <c r="L17894" s="91"/>
      <c r="M17894" s="91"/>
      <c r="R17894"/>
      <c r="S17894"/>
      <c r="T17894"/>
      <c r="U17894"/>
      <c r="V17894"/>
      <c r="W17894"/>
      <c r="X17894"/>
      <c r="Y17894"/>
      <c r="Z17894"/>
      <c r="AA17894"/>
      <c r="AB17894"/>
      <c r="AC17894"/>
    </row>
    <row r="17895" spans="2:29" s="14" customFormat="1" x14ac:dyDescent="0.25">
      <c r="B17895"/>
      <c r="C17895"/>
      <c r="D17895"/>
      <c r="E17895"/>
      <c r="F17895"/>
      <c r="G17895"/>
      <c r="H17895"/>
      <c r="I17895"/>
      <c r="J17895"/>
      <c r="K17895" s="91"/>
      <c r="L17895" s="91"/>
      <c r="M17895" s="91"/>
      <c r="R17895"/>
      <c r="S17895"/>
      <c r="T17895"/>
      <c r="U17895"/>
      <c r="V17895"/>
      <c r="W17895"/>
      <c r="X17895"/>
      <c r="Y17895"/>
      <c r="Z17895"/>
      <c r="AA17895"/>
      <c r="AB17895"/>
      <c r="AC17895"/>
    </row>
    <row r="17896" spans="2:29" s="14" customFormat="1" x14ac:dyDescent="0.25">
      <c r="B17896"/>
      <c r="C17896"/>
      <c r="D17896"/>
      <c r="E17896"/>
      <c r="F17896"/>
      <c r="G17896"/>
      <c r="H17896"/>
      <c r="I17896"/>
      <c r="J17896"/>
      <c r="K17896" s="91"/>
      <c r="L17896" s="91"/>
      <c r="M17896" s="91"/>
      <c r="R17896"/>
      <c r="S17896"/>
      <c r="T17896"/>
      <c r="U17896"/>
      <c r="V17896"/>
      <c r="W17896"/>
      <c r="X17896"/>
      <c r="Y17896"/>
      <c r="Z17896"/>
      <c r="AA17896"/>
      <c r="AB17896"/>
      <c r="AC17896"/>
    </row>
    <row r="17897" spans="2:29" s="14" customFormat="1" x14ac:dyDescent="0.25">
      <c r="B17897"/>
      <c r="C17897"/>
      <c r="D17897"/>
      <c r="E17897"/>
      <c r="F17897"/>
      <c r="G17897"/>
      <c r="H17897"/>
      <c r="I17897"/>
      <c r="J17897"/>
      <c r="K17897" s="91"/>
      <c r="L17897" s="91"/>
      <c r="M17897" s="91"/>
      <c r="R17897"/>
      <c r="S17897"/>
      <c r="T17897"/>
      <c r="U17897"/>
      <c r="V17897"/>
      <c r="W17897"/>
      <c r="X17897"/>
      <c r="Y17897"/>
      <c r="Z17897"/>
      <c r="AA17897"/>
      <c r="AB17897"/>
      <c r="AC17897"/>
    </row>
    <row r="17898" spans="2:29" s="14" customFormat="1" x14ac:dyDescent="0.25">
      <c r="B17898"/>
      <c r="C17898"/>
      <c r="D17898"/>
      <c r="E17898"/>
      <c r="F17898"/>
      <c r="G17898"/>
      <c r="H17898"/>
      <c r="I17898"/>
      <c r="J17898"/>
      <c r="K17898" s="91"/>
      <c r="L17898" s="91"/>
      <c r="M17898" s="91"/>
      <c r="R17898"/>
      <c r="S17898"/>
      <c r="T17898"/>
      <c r="U17898"/>
      <c r="V17898"/>
      <c r="W17898"/>
      <c r="X17898"/>
      <c r="Y17898"/>
      <c r="Z17898"/>
      <c r="AA17898"/>
      <c r="AB17898"/>
      <c r="AC17898"/>
    </row>
    <row r="17899" spans="2:29" s="14" customFormat="1" x14ac:dyDescent="0.25">
      <c r="B17899"/>
      <c r="C17899"/>
      <c r="D17899"/>
      <c r="E17899"/>
      <c r="F17899"/>
      <c r="G17899"/>
      <c r="H17899"/>
      <c r="I17899"/>
      <c r="J17899"/>
      <c r="K17899" s="91"/>
      <c r="L17899" s="91"/>
      <c r="M17899" s="91"/>
      <c r="R17899"/>
      <c r="S17899"/>
      <c r="T17899"/>
      <c r="U17899"/>
      <c r="V17899"/>
      <c r="W17899"/>
      <c r="X17899"/>
      <c r="Y17899"/>
      <c r="Z17899"/>
      <c r="AA17899"/>
      <c r="AB17899"/>
      <c r="AC17899"/>
    </row>
    <row r="17900" spans="2:29" s="14" customFormat="1" x14ac:dyDescent="0.25">
      <c r="B17900"/>
      <c r="C17900"/>
      <c r="D17900"/>
      <c r="E17900"/>
      <c r="F17900"/>
      <c r="G17900"/>
      <c r="H17900"/>
      <c r="I17900"/>
      <c r="J17900"/>
      <c r="K17900" s="91"/>
      <c r="L17900" s="91"/>
      <c r="M17900" s="91"/>
      <c r="R17900"/>
      <c r="S17900"/>
      <c r="T17900"/>
      <c r="U17900"/>
      <c r="V17900"/>
      <c r="W17900"/>
      <c r="X17900"/>
      <c r="Y17900"/>
      <c r="Z17900"/>
      <c r="AA17900"/>
      <c r="AB17900"/>
      <c r="AC17900"/>
    </row>
    <row r="17901" spans="2:29" s="14" customFormat="1" x14ac:dyDescent="0.25">
      <c r="B17901"/>
      <c r="C17901"/>
      <c r="D17901"/>
      <c r="E17901"/>
      <c r="F17901"/>
      <c r="G17901"/>
      <c r="H17901"/>
      <c r="I17901"/>
      <c r="J17901"/>
      <c r="K17901" s="91"/>
      <c r="L17901" s="91"/>
      <c r="M17901" s="91"/>
      <c r="R17901"/>
      <c r="S17901"/>
      <c r="T17901"/>
      <c r="U17901"/>
      <c r="V17901"/>
      <c r="W17901"/>
      <c r="X17901"/>
      <c r="Y17901"/>
      <c r="Z17901"/>
      <c r="AA17901"/>
      <c r="AB17901"/>
      <c r="AC17901"/>
    </row>
    <row r="17902" spans="2:29" s="14" customFormat="1" x14ac:dyDescent="0.25">
      <c r="B17902"/>
      <c r="C17902"/>
      <c r="D17902"/>
      <c r="E17902"/>
      <c r="F17902"/>
      <c r="G17902"/>
      <c r="H17902"/>
      <c r="I17902"/>
      <c r="J17902"/>
      <c r="K17902" s="91"/>
      <c r="L17902" s="91"/>
      <c r="M17902" s="91"/>
      <c r="R17902"/>
      <c r="S17902"/>
      <c r="T17902"/>
      <c r="U17902"/>
      <c r="V17902"/>
      <c r="W17902"/>
      <c r="X17902"/>
      <c r="Y17902"/>
      <c r="Z17902"/>
      <c r="AA17902"/>
      <c r="AB17902"/>
      <c r="AC17902"/>
    </row>
    <row r="17903" spans="2:29" s="14" customFormat="1" x14ac:dyDescent="0.25">
      <c r="B17903"/>
      <c r="C17903"/>
      <c r="D17903"/>
      <c r="E17903"/>
      <c r="F17903"/>
      <c r="G17903"/>
      <c r="H17903"/>
      <c r="I17903"/>
      <c r="J17903"/>
      <c r="K17903" s="91"/>
      <c r="L17903" s="91"/>
      <c r="M17903" s="91"/>
      <c r="R17903"/>
      <c r="S17903"/>
      <c r="T17903"/>
      <c r="U17903"/>
      <c r="V17903"/>
      <c r="W17903"/>
      <c r="X17903"/>
      <c r="Y17903"/>
      <c r="Z17903"/>
      <c r="AA17903"/>
      <c r="AB17903"/>
      <c r="AC17903"/>
    </row>
    <row r="17904" spans="2:29" s="14" customFormat="1" x14ac:dyDescent="0.25">
      <c r="B17904"/>
      <c r="C17904"/>
      <c r="D17904"/>
      <c r="E17904"/>
      <c r="F17904"/>
      <c r="G17904"/>
      <c r="H17904"/>
      <c r="I17904"/>
      <c r="J17904"/>
      <c r="K17904" s="91"/>
      <c r="L17904" s="91"/>
      <c r="M17904" s="91"/>
      <c r="R17904"/>
      <c r="S17904"/>
      <c r="T17904"/>
      <c r="U17904"/>
      <c r="V17904"/>
      <c r="W17904"/>
      <c r="X17904"/>
      <c r="Y17904"/>
      <c r="Z17904"/>
      <c r="AA17904"/>
      <c r="AB17904"/>
      <c r="AC17904"/>
    </row>
    <row r="17905" spans="2:29" s="14" customFormat="1" x14ac:dyDescent="0.25">
      <c r="B17905"/>
      <c r="C17905"/>
      <c r="D17905"/>
      <c r="E17905"/>
      <c r="F17905"/>
      <c r="G17905"/>
      <c r="H17905"/>
      <c r="I17905"/>
      <c r="J17905"/>
      <c r="K17905" s="91"/>
      <c r="L17905" s="91"/>
      <c r="M17905" s="91"/>
      <c r="R17905"/>
      <c r="S17905"/>
      <c r="T17905"/>
      <c r="U17905"/>
      <c r="V17905"/>
      <c r="W17905"/>
      <c r="X17905"/>
      <c r="Y17905"/>
      <c r="Z17905"/>
      <c r="AA17905"/>
      <c r="AB17905"/>
      <c r="AC17905"/>
    </row>
    <row r="17906" spans="2:29" s="14" customFormat="1" x14ac:dyDescent="0.25">
      <c r="B17906"/>
      <c r="C17906"/>
      <c r="D17906"/>
      <c r="E17906"/>
      <c r="F17906"/>
      <c r="G17906"/>
      <c r="H17906"/>
      <c r="I17906"/>
      <c r="J17906"/>
      <c r="K17906" s="91"/>
      <c r="L17906" s="91"/>
      <c r="M17906" s="91"/>
      <c r="R17906"/>
      <c r="S17906"/>
      <c r="T17906"/>
      <c r="U17906"/>
      <c r="V17906"/>
      <c r="W17906"/>
      <c r="X17906"/>
      <c r="Y17906"/>
      <c r="Z17906"/>
      <c r="AA17906"/>
      <c r="AB17906"/>
      <c r="AC17906"/>
    </row>
    <row r="17907" spans="2:29" s="14" customFormat="1" x14ac:dyDescent="0.25">
      <c r="B17907"/>
      <c r="C17907"/>
      <c r="D17907"/>
      <c r="E17907"/>
      <c r="F17907"/>
      <c r="G17907"/>
      <c r="H17907"/>
      <c r="I17907"/>
      <c r="J17907"/>
      <c r="K17907" s="91"/>
      <c r="L17907" s="91"/>
      <c r="M17907" s="91"/>
      <c r="R17907"/>
      <c r="S17907"/>
      <c r="T17907"/>
      <c r="U17907"/>
      <c r="V17907"/>
      <c r="W17907"/>
      <c r="X17907"/>
      <c r="Y17907"/>
      <c r="Z17907"/>
      <c r="AA17907"/>
      <c r="AB17907"/>
      <c r="AC17907"/>
    </row>
    <row r="17908" spans="2:29" s="14" customFormat="1" x14ac:dyDescent="0.25">
      <c r="B17908"/>
      <c r="C17908"/>
      <c r="D17908"/>
      <c r="E17908"/>
      <c r="F17908"/>
      <c r="G17908"/>
      <c r="H17908"/>
      <c r="I17908"/>
      <c r="J17908"/>
      <c r="K17908" s="91"/>
      <c r="L17908" s="91"/>
      <c r="M17908" s="91"/>
      <c r="R17908"/>
      <c r="S17908"/>
      <c r="T17908"/>
      <c r="U17908"/>
      <c r="V17908"/>
      <c r="W17908"/>
      <c r="X17908"/>
      <c r="Y17908"/>
      <c r="Z17908"/>
      <c r="AA17908"/>
      <c r="AB17908"/>
      <c r="AC17908"/>
    </row>
    <row r="17909" spans="2:29" s="14" customFormat="1" x14ac:dyDescent="0.25">
      <c r="B17909"/>
      <c r="C17909"/>
      <c r="D17909"/>
      <c r="E17909"/>
      <c r="F17909"/>
      <c r="G17909"/>
      <c r="H17909"/>
      <c r="I17909"/>
      <c r="J17909"/>
      <c r="K17909" s="91"/>
      <c r="L17909" s="91"/>
      <c r="M17909" s="91"/>
      <c r="R17909"/>
      <c r="S17909"/>
      <c r="T17909"/>
      <c r="U17909"/>
      <c r="V17909"/>
      <c r="W17909"/>
      <c r="X17909"/>
      <c r="Y17909"/>
      <c r="Z17909"/>
      <c r="AA17909"/>
      <c r="AB17909"/>
      <c r="AC17909"/>
    </row>
    <row r="17910" spans="2:29" s="14" customFormat="1" x14ac:dyDescent="0.25">
      <c r="B17910"/>
      <c r="C17910"/>
      <c r="D17910"/>
      <c r="E17910"/>
      <c r="F17910"/>
      <c r="G17910"/>
      <c r="H17910"/>
      <c r="I17910"/>
      <c r="J17910"/>
      <c r="K17910" s="91"/>
      <c r="L17910" s="91"/>
      <c r="M17910" s="91"/>
      <c r="R17910"/>
      <c r="S17910"/>
      <c r="T17910"/>
      <c r="U17910"/>
      <c r="V17910"/>
      <c r="W17910"/>
      <c r="X17910"/>
      <c r="Y17910"/>
      <c r="Z17910"/>
      <c r="AA17910"/>
      <c r="AB17910"/>
      <c r="AC17910"/>
    </row>
    <row r="17911" spans="2:29" s="14" customFormat="1" x14ac:dyDescent="0.25">
      <c r="B17911"/>
      <c r="C17911"/>
      <c r="D17911"/>
      <c r="E17911"/>
      <c r="F17911"/>
      <c r="G17911"/>
      <c r="H17911"/>
      <c r="I17911"/>
      <c r="J17911"/>
      <c r="K17911" s="91"/>
      <c r="L17911" s="91"/>
      <c r="M17911" s="91"/>
      <c r="R17911"/>
      <c r="S17911"/>
      <c r="T17911"/>
      <c r="U17911"/>
      <c r="V17911"/>
      <c r="W17911"/>
      <c r="X17911"/>
      <c r="Y17911"/>
      <c r="Z17911"/>
      <c r="AA17911"/>
      <c r="AB17911"/>
      <c r="AC17911"/>
    </row>
    <row r="17912" spans="2:29" s="14" customFormat="1" x14ac:dyDescent="0.25">
      <c r="B17912"/>
      <c r="C17912"/>
      <c r="D17912"/>
      <c r="E17912"/>
      <c r="F17912"/>
      <c r="G17912"/>
      <c r="H17912"/>
      <c r="I17912"/>
      <c r="J17912"/>
      <c r="K17912" s="91"/>
      <c r="L17912" s="91"/>
      <c r="M17912" s="91"/>
      <c r="R17912"/>
      <c r="S17912"/>
      <c r="T17912"/>
      <c r="U17912"/>
      <c r="V17912"/>
      <c r="W17912"/>
      <c r="X17912"/>
      <c r="Y17912"/>
      <c r="Z17912"/>
      <c r="AA17912"/>
      <c r="AB17912"/>
      <c r="AC17912"/>
    </row>
    <row r="17913" spans="2:29" s="14" customFormat="1" x14ac:dyDescent="0.25">
      <c r="B17913"/>
      <c r="C17913"/>
      <c r="D17913"/>
      <c r="E17913"/>
      <c r="F17913"/>
      <c r="G17913"/>
      <c r="H17913"/>
      <c r="I17913"/>
      <c r="J17913"/>
      <c r="K17913" s="91"/>
      <c r="L17913" s="91"/>
      <c r="M17913" s="91"/>
      <c r="R17913"/>
      <c r="S17913"/>
      <c r="T17913"/>
      <c r="U17913"/>
      <c r="V17913"/>
      <c r="W17913"/>
      <c r="X17913"/>
      <c r="Y17913"/>
      <c r="Z17913"/>
      <c r="AA17913"/>
      <c r="AB17913"/>
      <c r="AC17913"/>
    </row>
    <row r="17914" spans="2:29" s="14" customFormat="1" x14ac:dyDescent="0.25">
      <c r="B17914"/>
      <c r="C17914"/>
      <c r="D17914"/>
      <c r="E17914"/>
      <c r="F17914"/>
      <c r="G17914"/>
      <c r="H17914"/>
      <c r="I17914"/>
      <c r="J17914"/>
      <c r="K17914" s="91"/>
      <c r="L17914" s="91"/>
      <c r="M17914" s="91"/>
      <c r="R17914"/>
      <c r="S17914"/>
      <c r="T17914"/>
      <c r="U17914"/>
      <c r="V17914"/>
      <c r="W17914"/>
      <c r="X17914"/>
      <c r="Y17914"/>
      <c r="Z17914"/>
      <c r="AA17914"/>
      <c r="AB17914"/>
      <c r="AC17914"/>
    </row>
    <row r="17915" spans="2:29" s="14" customFormat="1" x14ac:dyDescent="0.25">
      <c r="B17915"/>
      <c r="C17915"/>
      <c r="D17915"/>
      <c r="E17915"/>
      <c r="F17915"/>
      <c r="G17915"/>
      <c r="H17915"/>
      <c r="I17915"/>
      <c r="J17915"/>
      <c r="K17915" s="91"/>
      <c r="L17915" s="91"/>
      <c r="M17915" s="91"/>
      <c r="R17915"/>
      <c r="S17915"/>
      <c r="T17915"/>
      <c r="U17915"/>
      <c r="V17915"/>
      <c r="W17915"/>
      <c r="X17915"/>
      <c r="Y17915"/>
      <c r="Z17915"/>
      <c r="AA17915"/>
      <c r="AB17915"/>
      <c r="AC17915"/>
    </row>
    <row r="17916" spans="2:29" s="14" customFormat="1" x14ac:dyDescent="0.25">
      <c r="B17916"/>
      <c r="C17916"/>
      <c r="D17916"/>
      <c r="E17916"/>
      <c r="F17916"/>
      <c r="G17916"/>
      <c r="H17916"/>
      <c r="I17916"/>
      <c r="J17916"/>
      <c r="K17916" s="91"/>
      <c r="L17916" s="91"/>
      <c r="M17916" s="91"/>
      <c r="R17916"/>
      <c r="S17916"/>
      <c r="T17916"/>
      <c r="U17916"/>
      <c r="V17916"/>
      <c r="W17916"/>
      <c r="X17916"/>
      <c r="Y17916"/>
      <c r="Z17916"/>
      <c r="AA17916"/>
      <c r="AB17916"/>
      <c r="AC17916"/>
    </row>
    <row r="17917" spans="2:29" s="14" customFormat="1" x14ac:dyDescent="0.25">
      <c r="B17917"/>
      <c r="C17917"/>
      <c r="D17917"/>
      <c r="E17917"/>
      <c r="F17917"/>
      <c r="G17917"/>
      <c r="H17917"/>
      <c r="I17917"/>
      <c r="J17917"/>
      <c r="K17917" s="91"/>
      <c r="L17917" s="91"/>
      <c r="M17917" s="91"/>
      <c r="R17917"/>
      <c r="S17917"/>
      <c r="T17917"/>
      <c r="U17917"/>
      <c r="V17917"/>
      <c r="W17917"/>
      <c r="X17917"/>
      <c r="Y17917"/>
      <c r="Z17917"/>
      <c r="AA17917"/>
      <c r="AB17917"/>
      <c r="AC17917"/>
    </row>
    <row r="17918" spans="2:29" s="14" customFormat="1" x14ac:dyDescent="0.25">
      <c r="B17918"/>
      <c r="C17918"/>
      <c r="D17918"/>
      <c r="E17918"/>
      <c r="F17918"/>
      <c r="G17918"/>
      <c r="H17918"/>
      <c r="I17918"/>
      <c r="J17918"/>
      <c r="K17918" s="91"/>
      <c r="L17918" s="91"/>
      <c r="M17918" s="91"/>
      <c r="R17918"/>
      <c r="S17918"/>
      <c r="T17918"/>
      <c r="U17918"/>
      <c r="V17918"/>
      <c r="W17918"/>
      <c r="X17918"/>
      <c r="Y17918"/>
      <c r="Z17918"/>
      <c r="AA17918"/>
      <c r="AB17918"/>
      <c r="AC17918"/>
    </row>
    <row r="17919" spans="2:29" s="14" customFormat="1" x14ac:dyDescent="0.25">
      <c r="B17919"/>
      <c r="C17919"/>
      <c r="D17919"/>
      <c r="E17919"/>
      <c r="F17919"/>
      <c r="G17919"/>
      <c r="H17919"/>
      <c r="I17919"/>
      <c r="J17919"/>
      <c r="K17919" s="91"/>
      <c r="L17919" s="91"/>
      <c r="M17919" s="91"/>
      <c r="R17919"/>
      <c r="S17919"/>
      <c r="T17919"/>
      <c r="U17919"/>
      <c r="V17919"/>
      <c r="W17919"/>
      <c r="X17919"/>
      <c r="Y17919"/>
      <c r="Z17919"/>
      <c r="AA17919"/>
      <c r="AB17919"/>
      <c r="AC17919"/>
    </row>
    <row r="17920" spans="2:29" s="14" customFormat="1" x14ac:dyDescent="0.25">
      <c r="B17920"/>
      <c r="C17920"/>
      <c r="D17920"/>
      <c r="E17920"/>
      <c r="F17920"/>
      <c r="G17920"/>
      <c r="H17920"/>
      <c r="I17920"/>
      <c r="J17920"/>
      <c r="K17920" s="91"/>
      <c r="L17920" s="91"/>
      <c r="M17920" s="91"/>
      <c r="R17920"/>
      <c r="S17920"/>
      <c r="T17920"/>
      <c r="U17920"/>
      <c r="V17920"/>
      <c r="W17920"/>
      <c r="X17920"/>
      <c r="Y17920"/>
      <c r="Z17920"/>
      <c r="AA17920"/>
      <c r="AB17920"/>
      <c r="AC17920"/>
    </row>
    <row r="17921" spans="2:29" s="14" customFormat="1" x14ac:dyDescent="0.25">
      <c r="B17921"/>
      <c r="C17921"/>
      <c r="D17921"/>
      <c r="E17921"/>
      <c r="F17921"/>
      <c r="G17921"/>
      <c r="H17921"/>
      <c r="I17921"/>
      <c r="J17921"/>
      <c r="K17921" s="91"/>
      <c r="L17921" s="91"/>
      <c r="M17921" s="91"/>
      <c r="R17921"/>
      <c r="S17921"/>
      <c r="T17921"/>
      <c r="U17921"/>
      <c r="V17921"/>
      <c r="W17921"/>
      <c r="X17921"/>
      <c r="Y17921"/>
      <c r="Z17921"/>
      <c r="AA17921"/>
      <c r="AB17921"/>
      <c r="AC17921"/>
    </row>
    <row r="17922" spans="2:29" s="14" customFormat="1" x14ac:dyDescent="0.25">
      <c r="B17922"/>
      <c r="C17922"/>
      <c r="D17922"/>
      <c r="E17922"/>
      <c r="F17922"/>
      <c r="G17922"/>
      <c r="H17922"/>
      <c r="I17922"/>
      <c r="J17922"/>
      <c r="K17922" s="91"/>
      <c r="L17922" s="91"/>
      <c r="M17922" s="91"/>
      <c r="R17922"/>
      <c r="S17922"/>
      <c r="T17922"/>
      <c r="U17922"/>
      <c r="V17922"/>
      <c r="W17922"/>
      <c r="X17922"/>
      <c r="Y17922"/>
      <c r="Z17922"/>
      <c r="AA17922"/>
      <c r="AB17922"/>
      <c r="AC17922"/>
    </row>
    <row r="17923" spans="2:29" s="14" customFormat="1" x14ac:dyDescent="0.25">
      <c r="B17923"/>
      <c r="C17923"/>
      <c r="D17923"/>
      <c r="E17923"/>
      <c r="F17923"/>
      <c r="G17923"/>
      <c r="H17923"/>
      <c r="I17923"/>
      <c r="J17923"/>
      <c r="K17923" s="91"/>
      <c r="L17923" s="91"/>
      <c r="M17923" s="91"/>
      <c r="R17923"/>
      <c r="S17923"/>
      <c r="T17923"/>
      <c r="U17923"/>
      <c r="V17923"/>
      <c r="W17923"/>
      <c r="X17923"/>
      <c r="Y17923"/>
      <c r="Z17923"/>
      <c r="AA17923"/>
      <c r="AB17923"/>
      <c r="AC17923"/>
    </row>
    <row r="17924" spans="2:29" s="14" customFormat="1" x14ac:dyDescent="0.25">
      <c r="B17924"/>
      <c r="C17924"/>
      <c r="D17924"/>
      <c r="E17924"/>
      <c r="F17924"/>
      <c r="G17924"/>
      <c r="H17924"/>
      <c r="I17924"/>
      <c r="J17924"/>
      <c r="K17924" s="91"/>
      <c r="L17924" s="91"/>
      <c r="M17924" s="91"/>
      <c r="R17924"/>
      <c r="S17924"/>
      <c r="T17924"/>
      <c r="U17924"/>
      <c r="V17924"/>
      <c r="W17924"/>
      <c r="X17924"/>
      <c r="Y17924"/>
      <c r="Z17924"/>
      <c r="AA17924"/>
      <c r="AB17924"/>
      <c r="AC17924"/>
    </row>
    <row r="17925" spans="2:29" s="14" customFormat="1" x14ac:dyDescent="0.25">
      <c r="B17925"/>
      <c r="C17925"/>
      <c r="D17925"/>
      <c r="E17925"/>
      <c r="F17925"/>
      <c r="G17925"/>
      <c r="H17925"/>
      <c r="I17925"/>
      <c r="J17925"/>
      <c r="K17925" s="91"/>
      <c r="L17925" s="91"/>
      <c r="M17925" s="91"/>
      <c r="R17925"/>
      <c r="S17925"/>
      <c r="T17925"/>
      <c r="U17925"/>
      <c r="V17925"/>
      <c r="W17925"/>
      <c r="X17925"/>
      <c r="Y17925"/>
      <c r="Z17925"/>
      <c r="AA17925"/>
      <c r="AB17925"/>
      <c r="AC17925"/>
    </row>
    <row r="17926" spans="2:29" s="14" customFormat="1" x14ac:dyDescent="0.25">
      <c r="B17926"/>
      <c r="C17926"/>
      <c r="D17926"/>
      <c r="E17926"/>
      <c r="F17926"/>
      <c r="G17926"/>
      <c r="H17926"/>
      <c r="I17926"/>
      <c r="J17926"/>
      <c r="K17926" s="91"/>
      <c r="L17926" s="91"/>
      <c r="M17926" s="91"/>
      <c r="R17926"/>
      <c r="S17926"/>
      <c r="T17926"/>
      <c r="U17926"/>
      <c r="V17926"/>
      <c r="W17926"/>
      <c r="X17926"/>
      <c r="Y17926"/>
      <c r="Z17926"/>
      <c r="AA17926"/>
      <c r="AB17926"/>
      <c r="AC17926"/>
    </row>
    <row r="17927" spans="2:29" s="14" customFormat="1" x14ac:dyDescent="0.25">
      <c r="B17927"/>
      <c r="C17927"/>
      <c r="D17927"/>
      <c r="E17927"/>
      <c r="F17927"/>
      <c r="G17927"/>
      <c r="H17927"/>
      <c r="I17927"/>
      <c r="J17927"/>
      <c r="K17927" s="91"/>
      <c r="L17927" s="91"/>
      <c r="M17927" s="91"/>
      <c r="R17927"/>
      <c r="S17927"/>
      <c r="T17927"/>
      <c r="U17927"/>
      <c r="V17927"/>
      <c r="W17927"/>
      <c r="X17927"/>
      <c r="Y17927"/>
      <c r="Z17927"/>
      <c r="AA17927"/>
      <c r="AB17927"/>
      <c r="AC17927"/>
    </row>
    <row r="17928" spans="2:29" s="14" customFormat="1" x14ac:dyDescent="0.25">
      <c r="B17928"/>
      <c r="C17928"/>
      <c r="D17928"/>
      <c r="E17928"/>
      <c r="F17928"/>
      <c r="G17928"/>
      <c r="H17928"/>
      <c r="I17928"/>
      <c r="J17928"/>
      <c r="K17928" s="91"/>
      <c r="L17928" s="91"/>
      <c r="M17928" s="91"/>
      <c r="R17928"/>
      <c r="S17928"/>
      <c r="T17928"/>
      <c r="U17928"/>
      <c r="V17928"/>
      <c r="W17928"/>
      <c r="X17928"/>
      <c r="Y17928"/>
      <c r="Z17928"/>
      <c r="AA17928"/>
      <c r="AB17928"/>
      <c r="AC17928"/>
    </row>
    <row r="17929" spans="2:29" s="14" customFormat="1" x14ac:dyDescent="0.25">
      <c r="B17929"/>
      <c r="C17929"/>
      <c r="D17929"/>
      <c r="E17929"/>
      <c r="F17929"/>
      <c r="G17929"/>
      <c r="H17929"/>
      <c r="I17929"/>
      <c r="J17929"/>
      <c r="K17929" s="91"/>
      <c r="L17929" s="91"/>
      <c r="M17929" s="91"/>
      <c r="R17929"/>
      <c r="S17929"/>
      <c r="T17929"/>
      <c r="U17929"/>
      <c r="V17929"/>
      <c r="W17929"/>
      <c r="X17929"/>
      <c r="Y17929"/>
      <c r="Z17929"/>
      <c r="AA17929"/>
      <c r="AB17929"/>
      <c r="AC17929"/>
    </row>
    <row r="17930" spans="2:29" s="14" customFormat="1" x14ac:dyDescent="0.25">
      <c r="B17930"/>
      <c r="C17930"/>
      <c r="D17930"/>
      <c r="E17930"/>
      <c r="F17930"/>
      <c r="G17930"/>
      <c r="H17930"/>
      <c r="I17930"/>
      <c r="J17930"/>
      <c r="K17930" s="91"/>
      <c r="L17930" s="91"/>
      <c r="M17930" s="91"/>
      <c r="R17930"/>
      <c r="S17930"/>
      <c r="T17930"/>
      <c r="U17930"/>
      <c r="V17930"/>
      <c r="W17930"/>
      <c r="X17930"/>
      <c r="Y17930"/>
      <c r="Z17930"/>
      <c r="AA17930"/>
      <c r="AB17930"/>
      <c r="AC17930"/>
    </row>
    <row r="17931" spans="2:29" s="14" customFormat="1" x14ac:dyDescent="0.25">
      <c r="B17931"/>
      <c r="C17931"/>
      <c r="D17931"/>
      <c r="E17931"/>
      <c r="F17931"/>
      <c r="G17931"/>
      <c r="H17931"/>
      <c r="I17931"/>
      <c r="J17931"/>
      <c r="K17931" s="91"/>
      <c r="L17931" s="91"/>
      <c r="M17931" s="91"/>
      <c r="R17931"/>
      <c r="S17931"/>
      <c r="T17931"/>
      <c r="U17931"/>
      <c r="V17931"/>
      <c r="W17931"/>
      <c r="X17931"/>
      <c r="Y17931"/>
      <c r="Z17931"/>
      <c r="AA17931"/>
      <c r="AB17931"/>
      <c r="AC17931"/>
    </row>
    <row r="17932" spans="2:29" s="14" customFormat="1" x14ac:dyDescent="0.25">
      <c r="B17932"/>
      <c r="C17932"/>
      <c r="D17932"/>
      <c r="E17932"/>
      <c r="F17932"/>
      <c r="G17932"/>
      <c r="H17932"/>
      <c r="I17932"/>
      <c r="J17932"/>
      <c r="K17932" s="91"/>
      <c r="L17932" s="91"/>
      <c r="M17932" s="91"/>
      <c r="R17932"/>
      <c r="S17932"/>
      <c r="T17932"/>
      <c r="U17932"/>
      <c r="V17932"/>
      <c r="W17932"/>
      <c r="X17932"/>
      <c r="Y17932"/>
      <c r="Z17932"/>
      <c r="AA17932"/>
      <c r="AB17932"/>
      <c r="AC17932"/>
    </row>
    <row r="17933" spans="2:29" s="14" customFormat="1" x14ac:dyDescent="0.25">
      <c r="B17933"/>
      <c r="C17933"/>
      <c r="D17933"/>
      <c r="E17933"/>
      <c r="F17933"/>
      <c r="G17933"/>
      <c r="H17933"/>
      <c r="I17933"/>
      <c r="J17933"/>
      <c r="K17933" s="91"/>
      <c r="L17933" s="91"/>
      <c r="M17933" s="91"/>
      <c r="R17933"/>
      <c r="S17933"/>
      <c r="T17933"/>
      <c r="U17933"/>
      <c r="V17933"/>
      <c r="W17933"/>
      <c r="X17933"/>
      <c r="Y17933"/>
      <c r="Z17933"/>
      <c r="AA17933"/>
      <c r="AB17933"/>
      <c r="AC17933"/>
    </row>
    <row r="17934" spans="2:29" s="14" customFormat="1" x14ac:dyDescent="0.25">
      <c r="B17934"/>
      <c r="C17934"/>
      <c r="D17934"/>
      <c r="E17934"/>
      <c r="F17934"/>
      <c r="G17934"/>
      <c r="H17934"/>
      <c r="I17934"/>
      <c r="J17934"/>
      <c r="K17934" s="91"/>
      <c r="L17934" s="91"/>
      <c r="M17934" s="91"/>
      <c r="R17934"/>
      <c r="S17934"/>
      <c r="T17934"/>
      <c r="U17934"/>
      <c r="V17934"/>
      <c r="W17934"/>
      <c r="X17934"/>
      <c r="Y17934"/>
      <c r="Z17934"/>
      <c r="AA17934"/>
      <c r="AB17934"/>
      <c r="AC17934"/>
    </row>
    <row r="17935" spans="2:29" s="14" customFormat="1" x14ac:dyDescent="0.25">
      <c r="B17935"/>
      <c r="C17935"/>
      <c r="D17935"/>
      <c r="E17935"/>
      <c r="F17935"/>
      <c r="G17935"/>
      <c r="H17935"/>
      <c r="I17935"/>
      <c r="J17935"/>
      <c r="K17935" s="91"/>
      <c r="L17935" s="91"/>
      <c r="M17935" s="91"/>
      <c r="R17935"/>
      <c r="S17935"/>
      <c r="T17935"/>
      <c r="U17935"/>
      <c r="V17935"/>
      <c r="W17935"/>
      <c r="X17935"/>
      <c r="Y17935"/>
      <c r="Z17935"/>
      <c r="AA17935"/>
      <c r="AB17935"/>
      <c r="AC17935"/>
    </row>
    <row r="17936" spans="2:29" s="14" customFormat="1" x14ac:dyDescent="0.25">
      <c r="B17936"/>
      <c r="C17936"/>
      <c r="D17936"/>
      <c r="E17936"/>
      <c r="F17936"/>
      <c r="G17936"/>
      <c r="H17936"/>
      <c r="I17936"/>
      <c r="J17936"/>
      <c r="K17936" s="91"/>
      <c r="L17936" s="91"/>
      <c r="M17936" s="91"/>
      <c r="R17936"/>
      <c r="S17936"/>
      <c r="T17936"/>
      <c r="U17936"/>
      <c r="V17936"/>
      <c r="W17936"/>
      <c r="X17936"/>
      <c r="Y17936"/>
      <c r="Z17936"/>
      <c r="AA17936"/>
      <c r="AB17936"/>
      <c r="AC17936"/>
    </row>
    <row r="17937" spans="2:29" s="14" customFormat="1" x14ac:dyDescent="0.25">
      <c r="B17937"/>
      <c r="C17937"/>
      <c r="D17937"/>
      <c r="E17937"/>
      <c r="F17937"/>
      <c r="G17937"/>
      <c r="H17937"/>
      <c r="I17937"/>
      <c r="J17937"/>
      <c r="K17937" s="91"/>
      <c r="L17937" s="91"/>
      <c r="M17937" s="91"/>
      <c r="R17937"/>
      <c r="S17937"/>
      <c r="T17937"/>
      <c r="U17937"/>
      <c r="V17937"/>
      <c r="W17937"/>
      <c r="X17937"/>
      <c r="Y17937"/>
      <c r="Z17937"/>
      <c r="AA17937"/>
      <c r="AB17937"/>
      <c r="AC17937"/>
    </row>
    <row r="17938" spans="2:29" s="14" customFormat="1" x14ac:dyDescent="0.25">
      <c r="B17938"/>
      <c r="C17938"/>
      <c r="D17938"/>
      <c r="E17938"/>
      <c r="F17938"/>
      <c r="G17938"/>
      <c r="H17938"/>
      <c r="I17938"/>
      <c r="J17938"/>
      <c r="K17938" s="91"/>
      <c r="L17938" s="91"/>
      <c r="M17938" s="91"/>
      <c r="R17938"/>
      <c r="S17938"/>
      <c r="T17938"/>
      <c r="U17938"/>
      <c r="V17938"/>
      <c r="W17938"/>
      <c r="X17938"/>
      <c r="Y17938"/>
      <c r="Z17938"/>
      <c r="AA17938"/>
      <c r="AB17938"/>
      <c r="AC17938"/>
    </row>
    <row r="17939" spans="2:29" s="14" customFormat="1" x14ac:dyDescent="0.25">
      <c r="B17939"/>
      <c r="C17939"/>
      <c r="D17939"/>
      <c r="E17939"/>
      <c r="F17939"/>
      <c r="G17939"/>
      <c r="H17939"/>
      <c r="I17939"/>
      <c r="J17939"/>
      <c r="K17939" s="91"/>
      <c r="L17939" s="91"/>
      <c r="M17939" s="91"/>
      <c r="R17939"/>
      <c r="S17939"/>
      <c r="T17939"/>
      <c r="U17939"/>
      <c r="V17939"/>
      <c r="W17939"/>
      <c r="X17939"/>
      <c r="Y17939"/>
      <c r="Z17939"/>
      <c r="AA17939"/>
      <c r="AB17939"/>
      <c r="AC17939"/>
    </row>
    <row r="17940" spans="2:29" s="14" customFormat="1" x14ac:dyDescent="0.25">
      <c r="B17940"/>
      <c r="C17940"/>
      <c r="D17940"/>
      <c r="E17940"/>
      <c r="F17940"/>
      <c r="G17940"/>
      <c r="H17940"/>
      <c r="I17940"/>
      <c r="J17940"/>
      <c r="K17940" s="91"/>
      <c r="L17940" s="91"/>
      <c r="M17940" s="91"/>
      <c r="R17940"/>
      <c r="S17940"/>
      <c r="T17940"/>
      <c r="U17940"/>
      <c r="V17940"/>
      <c r="W17940"/>
      <c r="X17940"/>
      <c r="Y17940"/>
      <c r="Z17940"/>
      <c r="AA17940"/>
      <c r="AB17940"/>
      <c r="AC17940"/>
    </row>
    <row r="17941" spans="2:29" s="14" customFormat="1" x14ac:dyDescent="0.25">
      <c r="B17941"/>
      <c r="C17941"/>
      <c r="D17941"/>
      <c r="E17941"/>
      <c r="F17941"/>
      <c r="G17941"/>
      <c r="H17941"/>
      <c r="I17941"/>
      <c r="J17941"/>
      <c r="K17941" s="91"/>
      <c r="L17941" s="91"/>
      <c r="M17941" s="91"/>
      <c r="R17941"/>
      <c r="S17941"/>
      <c r="T17941"/>
      <c r="U17941"/>
      <c r="V17941"/>
      <c r="W17941"/>
      <c r="X17941"/>
      <c r="Y17941"/>
      <c r="Z17941"/>
      <c r="AA17941"/>
      <c r="AB17941"/>
      <c r="AC17941"/>
    </row>
    <row r="17942" spans="2:29" s="14" customFormat="1" x14ac:dyDescent="0.25">
      <c r="B17942"/>
      <c r="C17942"/>
      <c r="D17942"/>
      <c r="E17942"/>
      <c r="F17942"/>
      <c r="G17942"/>
      <c r="H17942"/>
      <c r="I17942"/>
      <c r="J17942"/>
      <c r="K17942" s="91"/>
      <c r="L17942" s="91"/>
      <c r="M17942" s="91"/>
      <c r="R17942"/>
      <c r="S17942"/>
      <c r="T17942"/>
      <c r="U17942"/>
      <c r="V17942"/>
      <c r="W17942"/>
      <c r="X17942"/>
      <c r="Y17942"/>
      <c r="Z17942"/>
      <c r="AA17942"/>
      <c r="AB17942"/>
      <c r="AC17942"/>
    </row>
    <row r="17943" spans="2:29" s="14" customFormat="1" x14ac:dyDescent="0.25">
      <c r="B17943"/>
      <c r="C17943"/>
      <c r="D17943"/>
      <c r="E17943"/>
      <c r="F17943"/>
      <c r="G17943"/>
      <c r="H17943"/>
      <c r="I17943"/>
      <c r="J17943"/>
      <c r="K17943" s="91"/>
      <c r="L17943" s="91"/>
      <c r="M17943" s="91"/>
      <c r="R17943"/>
      <c r="S17943"/>
      <c r="T17943"/>
      <c r="U17943"/>
      <c r="V17943"/>
      <c r="W17943"/>
      <c r="X17943"/>
      <c r="Y17943"/>
      <c r="Z17943"/>
      <c r="AA17943"/>
      <c r="AB17943"/>
      <c r="AC17943"/>
    </row>
    <row r="17944" spans="2:29" s="14" customFormat="1" x14ac:dyDescent="0.25">
      <c r="B17944"/>
      <c r="C17944"/>
      <c r="D17944"/>
      <c r="E17944"/>
      <c r="F17944"/>
      <c r="G17944"/>
      <c r="H17944"/>
      <c r="I17944"/>
      <c r="J17944"/>
      <c r="K17944" s="91"/>
      <c r="L17944" s="91"/>
      <c r="M17944" s="91"/>
      <c r="R17944"/>
      <c r="S17944"/>
      <c r="T17944"/>
      <c r="U17944"/>
      <c r="V17944"/>
      <c r="W17944"/>
      <c r="X17944"/>
      <c r="Y17944"/>
      <c r="Z17944"/>
      <c r="AA17944"/>
      <c r="AB17944"/>
      <c r="AC17944"/>
    </row>
    <row r="17945" spans="2:29" s="14" customFormat="1" x14ac:dyDescent="0.25">
      <c r="B17945"/>
      <c r="C17945"/>
      <c r="D17945"/>
      <c r="E17945"/>
      <c r="F17945"/>
      <c r="G17945"/>
      <c r="H17945"/>
      <c r="I17945"/>
      <c r="J17945"/>
      <c r="K17945" s="91"/>
      <c r="L17945" s="91"/>
      <c r="M17945" s="91"/>
      <c r="R17945"/>
      <c r="S17945"/>
      <c r="T17945"/>
      <c r="U17945"/>
      <c r="V17945"/>
      <c r="W17945"/>
      <c r="X17945"/>
      <c r="Y17945"/>
      <c r="Z17945"/>
      <c r="AA17945"/>
      <c r="AB17945"/>
      <c r="AC17945"/>
    </row>
    <row r="17946" spans="2:29" s="14" customFormat="1" x14ac:dyDescent="0.25">
      <c r="B17946"/>
      <c r="C17946"/>
      <c r="D17946"/>
      <c r="E17946"/>
      <c r="F17946"/>
      <c r="G17946"/>
      <c r="H17946"/>
      <c r="I17946"/>
      <c r="J17946"/>
      <c r="K17946" s="91"/>
      <c r="L17946" s="91"/>
      <c r="M17946" s="91"/>
      <c r="R17946"/>
      <c r="S17946"/>
      <c r="T17946"/>
      <c r="U17946"/>
      <c r="V17946"/>
      <c r="W17946"/>
      <c r="X17946"/>
      <c r="Y17946"/>
      <c r="Z17946"/>
      <c r="AA17946"/>
      <c r="AB17946"/>
      <c r="AC17946"/>
    </row>
    <row r="17947" spans="2:29" s="14" customFormat="1" x14ac:dyDescent="0.25">
      <c r="B17947"/>
      <c r="C17947"/>
      <c r="D17947"/>
      <c r="E17947"/>
      <c r="F17947"/>
      <c r="G17947"/>
      <c r="H17947"/>
      <c r="I17947"/>
      <c r="J17947"/>
      <c r="K17947" s="91"/>
      <c r="L17947" s="91"/>
      <c r="M17947" s="91"/>
      <c r="R17947"/>
      <c r="S17947"/>
      <c r="T17947"/>
      <c r="U17947"/>
      <c r="V17947"/>
      <c r="W17947"/>
      <c r="X17947"/>
      <c r="Y17947"/>
      <c r="Z17947"/>
      <c r="AA17947"/>
      <c r="AB17947"/>
      <c r="AC17947"/>
    </row>
    <row r="17948" spans="2:29" s="14" customFormat="1" x14ac:dyDescent="0.25">
      <c r="B17948"/>
      <c r="C17948"/>
      <c r="D17948"/>
      <c r="E17948"/>
      <c r="F17948"/>
      <c r="G17948"/>
      <c r="H17948"/>
      <c r="I17948"/>
      <c r="J17948"/>
      <c r="K17948" s="91"/>
      <c r="L17948" s="91"/>
      <c r="M17948" s="91"/>
      <c r="R17948"/>
      <c r="S17948"/>
      <c r="T17948"/>
      <c r="U17948"/>
      <c r="V17948"/>
      <c r="W17948"/>
      <c r="X17948"/>
      <c r="Y17948"/>
      <c r="Z17948"/>
      <c r="AA17948"/>
      <c r="AB17948"/>
      <c r="AC17948"/>
    </row>
    <row r="17949" spans="2:29" s="14" customFormat="1" x14ac:dyDescent="0.25">
      <c r="B17949"/>
      <c r="C17949"/>
      <c r="D17949"/>
      <c r="E17949"/>
      <c r="F17949"/>
      <c r="G17949"/>
      <c r="H17949"/>
      <c r="I17949"/>
      <c r="J17949"/>
      <c r="K17949" s="91"/>
      <c r="L17949" s="91"/>
      <c r="M17949" s="91"/>
      <c r="R17949"/>
      <c r="S17949"/>
      <c r="T17949"/>
      <c r="U17949"/>
      <c r="V17949"/>
      <c r="W17949"/>
      <c r="X17949"/>
      <c r="Y17949"/>
      <c r="Z17949"/>
      <c r="AA17949"/>
      <c r="AB17949"/>
      <c r="AC17949"/>
    </row>
    <row r="17950" spans="2:29" s="14" customFormat="1" x14ac:dyDescent="0.25">
      <c r="B17950"/>
      <c r="C17950"/>
      <c r="D17950"/>
      <c r="E17950"/>
      <c r="F17950"/>
      <c r="G17950"/>
      <c r="H17950"/>
      <c r="I17950"/>
      <c r="J17950"/>
      <c r="K17950" s="91"/>
      <c r="L17950" s="91"/>
      <c r="M17950" s="91"/>
      <c r="R17950"/>
      <c r="S17950"/>
      <c r="T17950"/>
      <c r="U17950"/>
      <c r="V17950"/>
      <c r="W17950"/>
      <c r="X17950"/>
      <c r="Y17950"/>
      <c r="Z17950"/>
      <c r="AA17950"/>
      <c r="AB17950"/>
      <c r="AC17950"/>
    </row>
    <row r="17951" spans="2:29" s="14" customFormat="1" x14ac:dyDescent="0.25">
      <c r="B17951"/>
      <c r="C17951"/>
      <c r="D17951"/>
      <c r="E17951"/>
      <c r="F17951"/>
      <c r="G17951"/>
      <c r="H17951"/>
      <c r="I17951"/>
      <c r="J17951"/>
      <c r="K17951" s="91"/>
      <c r="L17951" s="91"/>
      <c r="M17951" s="91"/>
      <c r="R17951"/>
      <c r="S17951"/>
      <c r="T17951"/>
      <c r="U17951"/>
      <c r="V17951"/>
      <c r="W17951"/>
      <c r="X17951"/>
      <c r="Y17951"/>
      <c r="Z17951"/>
      <c r="AA17951"/>
      <c r="AB17951"/>
      <c r="AC17951"/>
    </row>
    <row r="17952" spans="2:29" s="14" customFormat="1" x14ac:dyDescent="0.25">
      <c r="B17952"/>
      <c r="C17952"/>
      <c r="D17952"/>
      <c r="E17952"/>
      <c r="F17952"/>
      <c r="G17952"/>
      <c r="H17952"/>
      <c r="I17952"/>
      <c r="J17952"/>
      <c r="K17952" s="91"/>
      <c r="L17952" s="91"/>
      <c r="M17952" s="91"/>
      <c r="R17952"/>
      <c r="S17952"/>
      <c r="T17952"/>
      <c r="U17952"/>
      <c r="V17952"/>
      <c r="W17952"/>
      <c r="X17952"/>
      <c r="Y17952"/>
      <c r="Z17952"/>
      <c r="AA17952"/>
      <c r="AB17952"/>
      <c r="AC17952"/>
    </row>
    <row r="17953" spans="2:29" s="14" customFormat="1" x14ac:dyDescent="0.25">
      <c r="B17953"/>
      <c r="C17953"/>
      <c r="D17953"/>
      <c r="E17953"/>
      <c r="F17953"/>
      <c r="G17953"/>
      <c r="H17953"/>
      <c r="I17953"/>
      <c r="J17953"/>
      <c r="K17953" s="91"/>
      <c r="L17953" s="91"/>
      <c r="M17953" s="91"/>
      <c r="R17953"/>
      <c r="S17953"/>
      <c r="T17953"/>
      <c r="U17953"/>
      <c r="V17953"/>
      <c r="W17953"/>
      <c r="X17953"/>
      <c r="Y17953"/>
      <c r="Z17953"/>
      <c r="AA17953"/>
      <c r="AB17953"/>
      <c r="AC17953"/>
    </row>
    <row r="17954" spans="2:29" s="14" customFormat="1" x14ac:dyDescent="0.25">
      <c r="B17954"/>
      <c r="C17954"/>
      <c r="D17954"/>
      <c r="E17954"/>
      <c r="F17954"/>
      <c r="G17954"/>
      <c r="H17954"/>
      <c r="I17954"/>
      <c r="J17954"/>
      <c r="K17954" s="91"/>
      <c r="L17954" s="91"/>
      <c r="M17954" s="91"/>
      <c r="R17954"/>
      <c r="S17954"/>
      <c r="T17954"/>
      <c r="U17954"/>
      <c r="V17954"/>
      <c r="W17954"/>
      <c r="X17954"/>
      <c r="Y17954"/>
      <c r="Z17954"/>
      <c r="AA17954"/>
      <c r="AB17954"/>
      <c r="AC17954"/>
    </row>
    <row r="17955" spans="2:29" s="14" customFormat="1" x14ac:dyDescent="0.25">
      <c r="B17955"/>
      <c r="C17955"/>
      <c r="D17955"/>
      <c r="E17955"/>
      <c r="F17955"/>
      <c r="G17955"/>
      <c r="H17955"/>
      <c r="I17955"/>
      <c r="J17955"/>
      <c r="K17955" s="91"/>
      <c r="L17955" s="91"/>
      <c r="M17955" s="91"/>
      <c r="R17955"/>
      <c r="S17955"/>
      <c r="T17955"/>
      <c r="U17955"/>
      <c r="V17955"/>
      <c r="W17955"/>
      <c r="X17955"/>
      <c r="Y17955"/>
      <c r="Z17955"/>
      <c r="AA17955"/>
      <c r="AB17955"/>
      <c r="AC17955"/>
    </row>
    <row r="17956" spans="2:29" s="14" customFormat="1" x14ac:dyDescent="0.25">
      <c r="B17956"/>
      <c r="C17956"/>
      <c r="D17956"/>
      <c r="E17956"/>
      <c r="F17956"/>
      <c r="G17956"/>
      <c r="H17956"/>
      <c r="I17956"/>
      <c r="J17956"/>
      <c r="K17956" s="91"/>
      <c r="L17956" s="91"/>
      <c r="M17956" s="91"/>
      <c r="R17956"/>
      <c r="S17956"/>
      <c r="T17956"/>
      <c r="U17956"/>
      <c r="V17956"/>
      <c r="W17956"/>
      <c r="X17956"/>
      <c r="Y17956"/>
      <c r="Z17956"/>
      <c r="AA17956"/>
      <c r="AB17956"/>
      <c r="AC17956"/>
    </row>
    <row r="17957" spans="2:29" s="14" customFormat="1" x14ac:dyDescent="0.25">
      <c r="B17957"/>
      <c r="C17957"/>
      <c r="D17957"/>
      <c r="E17957"/>
      <c r="F17957"/>
      <c r="G17957"/>
      <c r="H17957"/>
      <c r="I17957"/>
      <c r="J17957"/>
      <c r="K17957" s="91"/>
      <c r="L17957" s="91"/>
      <c r="M17957" s="91"/>
      <c r="R17957"/>
      <c r="S17957"/>
      <c r="T17957"/>
      <c r="U17957"/>
      <c r="V17957"/>
      <c r="W17957"/>
      <c r="X17957"/>
      <c r="Y17957"/>
      <c r="Z17957"/>
      <c r="AA17957"/>
      <c r="AB17957"/>
      <c r="AC17957"/>
    </row>
    <row r="17958" spans="2:29" s="14" customFormat="1" x14ac:dyDescent="0.25">
      <c r="B17958"/>
      <c r="C17958"/>
      <c r="D17958"/>
      <c r="E17958"/>
      <c r="F17958"/>
      <c r="G17958"/>
      <c r="H17958"/>
      <c r="I17958"/>
      <c r="J17958"/>
      <c r="K17958" s="91"/>
      <c r="L17958" s="91"/>
      <c r="M17958" s="91"/>
      <c r="R17958"/>
      <c r="S17958"/>
      <c r="T17958"/>
      <c r="U17958"/>
      <c r="V17958"/>
      <c r="W17958"/>
      <c r="X17958"/>
      <c r="Y17958"/>
      <c r="Z17958"/>
      <c r="AA17958"/>
      <c r="AB17958"/>
      <c r="AC17958"/>
    </row>
    <row r="17959" spans="2:29" s="14" customFormat="1" x14ac:dyDescent="0.25">
      <c r="B17959"/>
      <c r="C17959"/>
      <c r="D17959"/>
      <c r="E17959"/>
      <c r="F17959"/>
      <c r="G17959"/>
      <c r="H17959"/>
      <c r="I17959"/>
      <c r="J17959"/>
      <c r="K17959" s="91"/>
      <c r="L17959" s="91"/>
      <c r="M17959" s="91"/>
      <c r="R17959"/>
      <c r="S17959"/>
      <c r="T17959"/>
      <c r="U17959"/>
      <c r="V17959"/>
      <c r="W17959"/>
      <c r="X17959"/>
      <c r="Y17959"/>
      <c r="Z17959"/>
      <c r="AA17959"/>
      <c r="AB17959"/>
      <c r="AC17959"/>
    </row>
    <row r="17960" spans="2:29" s="14" customFormat="1" x14ac:dyDescent="0.25">
      <c r="B17960"/>
      <c r="C17960"/>
      <c r="D17960"/>
      <c r="E17960"/>
      <c r="F17960"/>
      <c r="G17960"/>
      <c r="H17960"/>
      <c r="I17960"/>
      <c r="J17960"/>
      <c r="K17960" s="91"/>
      <c r="L17960" s="91"/>
      <c r="M17960" s="91"/>
      <c r="R17960"/>
      <c r="S17960"/>
      <c r="T17960"/>
      <c r="U17960"/>
      <c r="V17960"/>
      <c r="W17960"/>
      <c r="X17960"/>
      <c r="Y17960"/>
      <c r="Z17960"/>
      <c r="AA17960"/>
      <c r="AB17960"/>
      <c r="AC17960"/>
    </row>
    <row r="17961" spans="2:29" s="14" customFormat="1" x14ac:dyDescent="0.25">
      <c r="B17961"/>
      <c r="C17961"/>
      <c r="D17961"/>
      <c r="E17961"/>
      <c r="F17961"/>
      <c r="G17961"/>
      <c r="H17961"/>
      <c r="I17961"/>
      <c r="J17961"/>
      <c r="K17961" s="91"/>
      <c r="L17961" s="91"/>
      <c r="M17961" s="91"/>
      <c r="R17961"/>
      <c r="S17961"/>
      <c r="T17961"/>
      <c r="U17961"/>
      <c r="V17961"/>
      <c r="W17961"/>
      <c r="X17961"/>
      <c r="Y17961"/>
      <c r="Z17961"/>
      <c r="AA17961"/>
      <c r="AB17961"/>
      <c r="AC17961"/>
    </row>
    <row r="17962" spans="2:29" s="14" customFormat="1" x14ac:dyDescent="0.25">
      <c r="B17962"/>
      <c r="C17962"/>
      <c r="D17962"/>
      <c r="E17962"/>
      <c r="F17962"/>
      <c r="G17962"/>
      <c r="H17962"/>
      <c r="I17962"/>
      <c r="J17962"/>
      <c r="K17962" s="91"/>
      <c r="L17962" s="91"/>
      <c r="M17962" s="91"/>
      <c r="R17962"/>
      <c r="S17962"/>
      <c r="T17962"/>
      <c r="U17962"/>
      <c r="V17962"/>
      <c r="W17962"/>
      <c r="X17962"/>
      <c r="Y17962"/>
      <c r="Z17962"/>
      <c r="AA17962"/>
      <c r="AB17962"/>
      <c r="AC17962"/>
    </row>
    <row r="17963" spans="2:29" s="14" customFormat="1" x14ac:dyDescent="0.25">
      <c r="B17963"/>
      <c r="C17963"/>
      <c r="D17963"/>
      <c r="E17963"/>
      <c r="F17963"/>
      <c r="G17963"/>
      <c r="H17963"/>
      <c r="I17963"/>
      <c r="J17963"/>
      <c r="K17963" s="91"/>
      <c r="L17963" s="91"/>
      <c r="M17963" s="91"/>
      <c r="R17963"/>
      <c r="S17963"/>
      <c r="T17963"/>
      <c r="U17963"/>
      <c r="V17963"/>
      <c r="W17963"/>
      <c r="X17963"/>
      <c r="Y17963"/>
      <c r="Z17963"/>
      <c r="AA17963"/>
      <c r="AB17963"/>
      <c r="AC17963"/>
    </row>
    <row r="17964" spans="2:29" s="14" customFormat="1" x14ac:dyDescent="0.25">
      <c r="B17964"/>
      <c r="C17964"/>
      <c r="D17964"/>
      <c r="E17964"/>
      <c r="F17964"/>
      <c r="G17964"/>
      <c r="H17964"/>
      <c r="I17964"/>
      <c r="J17964"/>
      <c r="K17964" s="91"/>
      <c r="L17964" s="91"/>
      <c r="M17964" s="91"/>
      <c r="R17964"/>
      <c r="S17964"/>
      <c r="T17964"/>
      <c r="U17964"/>
      <c r="V17964"/>
      <c r="W17964"/>
      <c r="X17964"/>
      <c r="Y17964"/>
      <c r="Z17964"/>
      <c r="AA17964"/>
      <c r="AB17964"/>
      <c r="AC17964"/>
    </row>
    <row r="17965" spans="2:29" s="14" customFormat="1" x14ac:dyDescent="0.25">
      <c r="B17965"/>
      <c r="C17965"/>
      <c r="D17965"/>
      <c r="E17965"/>
      <c r="F17965"/>
      <c r="G17965"/>
      <c r="H17965"/>
      <c r="I17965"/>
      <c r="J17965"/>
      <c r="K17965" s="91"/>
      <c r="L17965" s="91"/>
      <c r="M17965" s="91"/>
      <c r="R17965"/>
      <c r="S17965"/>
      <c r="T17965"/>
      <c r="U17965"/>
      <c r="V17965"/>
      <c r="W17965"/>
      <c r="X17965"/>
      <c r="Y17965"/>
      <c r="Z17965"/>
      <c r="AA17965"/>
      <c r="AB17965"/>
      <c r="AC17965"/>
    </row>
    <row r="17966" spans="2:29" s="14" customFormat="1" x14ac:dyDescent="0.25">
      <c r="B17966"/>
      <c r="C17966"/>
      <c r="D17966"/>
      <c r="E17966"/>
      <c r="F17966"/>
      <c r="G17966"/>
      <c r="H17966"/>
      <c r="I17966"/>
      <c r="J17966"/>
      <c r="K17966" s="91"/>
      <c r="L17966" s="91"/>
      <c r="M17966" s="91"/>
      <c r="R17966"/>
      <c r="S17966"/>
      <c r="T17966"/>
      <c r="U17966"/>
      <c r="V17966"/>
      <c r="W17966"/>
      <c r="X17966"/>
      <c r="Y17966"/>
      <c r="Z17966"/>
      <c r="AA17966"/>
      <c r="AB17966"/>
      <c r="AC17966"/>
    </row>
    <row r="17967" spans="2:29" s="14" customFormat="1" x14ac:dyDescent="0.25">
      <c r="B17967"/>
      <c r="C17967"/>
      <c r="D17967"/>
      <c r="E17967"/>
      <c r="F17967"/>
      <c r="G17967"/>
      <c r="H17967"/>
      <c r="I17967"/>
      <c r="J17967"/>
      <c r="K17967" s="91"/>
      <c r="L17967" s="91"/>
      <c r="M17967" s="91"/>
      <c r="R17967"/>
      <c r="S17967"/>
      <c r="T17967"/>
      <c r="U17967"/>
      <c r="V17967"/>
      <c r="W17967"/>
      <c r="X17967"/>
      <c r="Y17967"/>
      <c r="Z17967"/>
      <c r="AA17967"/>
      <c r="AB17967"/>
      <c r="AC17967"/>
    </row>
    <row r="17968" spans="2:29" s="14" customFormat="1" x14ac:dyDescent="0.25">
      <c r="B17968"/>
      <c r="C17968"/>
      <c r="D17968"/>
      <c r="E17968"/>
      <c r="F17968"/>
      <c r="G17968"/>
      <c r="H17968"/>
      <c r="I17968"/>
      <c r="J17968"/>
      <c r="K17968" s="91"/>
      <c r="L17968" s="91"/>
      <c r="M17968" s="91"/>
      <c r="R17968"/>
      <c r="S17968"/>
      <c r="T17968"/>
      <c r="U17968"/>
      <c r="V17968"/>
      <c r="W17968"/>
      <c r="X17968"/>
      <c r="Y17968"/>
      <c r="Z17968"/>
      <c r="AA17968"/>
      <c r="AB17968"/>
      <c r="AC17968"/>
    </row>
    <row r="17969" spans="2:29" s="14" customFormat="1" x14ac:dyDescent="0.25">
      <c r="B17969"/>
      <c r="C17969"/>
      <c r="D17969"/>
      <c r="E17969"/>
      <c r="F17969"/>
      <c r="G17969"/>
      <c r="H17969"/>
      <c r="I17969"/>
      <c r="J17969"/>
      <c r="K17969" s="91"/>
      <c r="L17969" s="91"/>
      <c r="M17969" s="91"/>
      <c r="R17969"/>
      <c r="S17969"/>
      <c r="T17969"/>
      <c r="U17969"/>
      <c r="V17969"/>
      <c r="W17969"/>
      <c r="X17969"/>
      <c r="Y17969"/>
      <c r="Z17969"/>
      <c r="AA17969"/>
      <c r="AB17969"/>
      <c r="AC17969"/>
    </row>
    <row r="17970" spans="2:29" s="14" customFormat="1" x14ac:dyDescent="0.25">
      <c r="B17970"/>
      <c r="C17970"/>
      <c r="D17970"/>
      <c r="E17970"/>
      <c r="F17970"/>
      <c r="G17970"/>
      <c r="H17970"/>
      <c r="I17970"/>
      <c r="J17970"/>
      <c r="K17970" s="91"/>
      <c r="L17970" s="91"/>
      <c r="M17970" s="91"/>
      <c r="R17970"/>
      <c r="S17970"/>
      <c r="T17970"/>
      <c r="U17970"/>
      <c r="V17970"/>
      <c r="W17970"/>
      <c r="X17970"/>
      <c r="Y17970"/>
      <c r="Z17970"/>
      <c r="AA17970"/>
      <c r="AB17970"/>
      <c r="AC17970"/>
    </row>
    <row r="17971" spans="2:29" s="14" customFormat="1" x14ac:dyDescent="0.25">
      <c r="B17971"/>
      <c r="C17971"/>
      <c r="D17971"/>
      <c r="E17971"/>
      <c r="F17971"/>
      <c r="G17971"/>
      <c r="H17971"/>
      <c r="I17971"/>
      <c r="J17971"/>
      <c r="K17971" s="91"/>
      <c r="L17971" s="91"/>
      <c r="M17971" s="91"/>
      <c r="R17971"/>
      <c r="S17971"/>
      <c r="T17971"/>
      <c r="U17971"/>
      <c r="V17971"/>
      <c r="W17971"/>
      <c r="X17971"/>
      <c r="Y17971"/>
      <c r="Z17971"/>
      <c r="AA17971"/>
      <c r="AB17971"/>
      <c r="AC17971"/>
    </row>
    <row r="17972" spans="2:29" s="14" customFormat="1" x14ac:dyDescent="0.25">
      <c r="B17972"/>
      <c r="C17972"/>
      <c r="D17972"/>
      <c r="E17972"/>
      <c r="F17972"/>
      <c r="G17972"/>
      <c r="H17972"/>
      <c r="I17972"/>
      <c r="J17972"/>
      <c r="K17972" s="91"/>
      <c r="L17972" s="91"/>
      <c r="M17972" s="91"/>
      <c r="R17972"/>
      <c r="S17972"/>
      <c r="T17972"/>
      <c r="U17972"/>
      <c r="V17972"/>
      <c r="W17972"/>
      <c r="X17972"/>
      <c r="Y17972"/>
      <c r="Z17972"/>
      <c r="AA17972"/>
      <c r="AB17972"/>
      <c r="AC17972"/>
    </row>
    <row r="17973" spans="2:29" s="14" customFormat="1" x14ac:dyDescent="0.25">
      <c r="B17973"/>
      <c r="C17973"/>
      <c r="D17973"/>
      <c r="E17973"/>
      <c r="F17973"/>
      <c r="G17973"/>
      <c r="H17973"/>
      <c r="I17973"/>
      <c r="J17973"/>
      <c r="K17973" s="91"/>
      <c r="L17973" s="91"/>
      <c r="M17973" s="91"/>
      <c r="R17973"/>
      <c r="S17973"/>
      <c r="T17973"/>
      <c r="U17973"/>
      <c r="V17973"/>
      <c r="W17973"/>
      <c r="X17973"/>
      <c r="Y17973"/>
      <c r="Z17973"/>
      <c r="AA17973"/>
      <c r="AB17973"/>
      <c r="AC17973"/>
    </row>
    <row r="17974" spans="2:29" s="14" customFormat="1" x14ac:dyDescent="0.25">
      <c r="B17974"/>
      <c r="C17974"/>
      <c r="D17974"/>
      <c r="E17974"/>
      <c r="F17974"/>
      <c r="G17974"/>
      <c r="H17974"/>
      <c r="I17974"/>
      <c r="J17974"/>
      <c r="K17974" s="91"/>
      <c r="L17974" s="91"/>
      <c r="M17974" s="91"/>
      <c r="R17974"/>
      <c r="S17974"/>
      <c r="T17974"/>
      <c r="U17974"/>
      <c r="V17974"/>
      <c r="W17974"/>
      <c r="X17974"/>
      <c r="Y17974"/>
      <c r="Z17974"/>
      <c r="AA17974"/>
      <c r="AB17974"/>
      <c r="AC17974"/>
    </row>
    <row r="17975" spans="2:29" s="14" customFormat="1" x14ac:dyDescent="0.25">
      <c r="B17975"/>
      <c r="C17975"/>
      <c r="D17975"/>
      <c r="E17975"/>
      <c r="F17975"/>
      <c r="G17975"/>
      <c r="H17975"/>
      <c r="I17975"/>
      <c r="J17975"/>
      <c r="K17975" s="91"/>
      <c r="L17975" s="91"/>
      <c r="M17975" s="91"/>
      <c r="R17975"/>
      <c r="S17975"/>
      <c r="T17975"/>
      <c r="U17975"/>
      <c r="V17975"/>
      <c r="W17975"/>
      <c r="X17975"/>
      <c r="Y17975"/>
      <c r="Z17975"/>
      <c r="AA17975"/>
      <c r="AB17975"/>
      <c r="AC17975"/>
    </row>
    <row r="17976" spans="2:29" s="14" customFormat="1" x14ac:dyDescent="0.25">
      <c r="B17976"/>
      <c r="C17976"/>
      <c r="D17976"/>
      <c r="E17976"/>
      <c r="F17976"/>
      <c r="G17976"/>
      <c r="H17976"/>
      <c r="I17976"/>
      <c r="J17976"/>
      <c r="K17976" s="91"/>
      <c r="L17976" s="91"/>
      <c r="M17976" s="91"/>
      <c r="R17976"/>
      <c r="S17976"/>
      <c r="T17976"/>
      <c r="U17976"/>
      <c r="V17976"/>
      <c r="W17976"/>
      <c r="X17976"/>
      <c r="Y17976"/>
      <c r="Z17976"/>
      <c r="AA17976"/>
      <c r="AB17976"/>
      <c r="AC17976"/>
    </row>
    <row r="17977" spans="2:29" s="14" customFormat="1" x14ac:dyDescent="0.25">
      <c r="B17977"/>
      <c r="C17977"/>
      <c r="D17977"/>
      <c r="E17977"/>
      <c r="F17977"/>
      <c r="G17977"/>
      <c r="H17977"/>
      <c r="I17977"/>
      <c r="J17977"/>
      <c r="K17977" s="91"/>
      <c r="L17977" s="91"/>
      <c r="M17977" s="91"/>
      <c r="R17977"/>
      <c r="S17977"/>
      <c r="T17977"/>
      <c r="U17977"/>
      <c r="V17977"/>
      <c r="W17977"/>
      <c r="X17977"/>
      <c r="Y17977"/>
      <c r="Z17977"/>
      <c r="AA17977"/>
      <c r="AB17977"/>
      <c r="AC17977"/>
    </row>
    <row r="17978" spans="2:29" s="14" customFormat="1" x14ac:dyDescent="0.25">
      <c r="B17978"/>
      <c r="C17978"/>
      <c r="D17978"/>
      <c r="E17978"/>
      <c r="F17978"/>
      <c r="G17978"/>
      <c r="H17978"/>
      <c r="I17978"/>
      <c r="J17978"/>
      <c r="K17978" s="91"/>
      <c r="L17978" s="91"/>
      <c r="M17978" s="91"/>
      <c r="R17978"/>
      <c r="S17978"/>
      <c r="T17978"/>
      <c r="U17978"/>
      <c r="V17978"/>
      <c r="W17978"/>
      <c r="X17978"/>
      <c r="Y17978"/>
      <c r="Z17978"/>
      <c r="AA17978"/>
      <c r="AB17978"/>
      <c r="AC17978"/>
    </row>
    <row r="17979" spans="2:29" s="14" customFormat="1" x14ac:dyDescent="0.25">
      <c r="B17979"/>
      <c r="C17979"/>
      <c r="D17979"/>
      <c r="E17979"/>
      <c r="F17979"/>
      <c r="G17979"/>
      <c r="H17979"/>
      <c r="I17979"/>
      <c r="J17979"/>
      <c r="K17979" s="91"/>
      <c r="L17979" s="91"/>
      <c r="M17979" s="91"/>
      <c r="R17979"/>
      <c r="S17979"/>
      <c r="T17979"/>
      <c r="U17979"/>
      <c r="V17979"/>
      <c r="W17979"/>
      <c r="X17979"/>
      <c r="Y17979"/>
      <c r="Z17979"/>
      <c r="AA17979"/>
      <c r="AB17979"/>
      <c r="AC17979"/>
    </row>
    <row r="17980" spans="2:29" s="14" customFormat="1" x14ac:dyDescent="0.25">
      <c r="B17980"/>
      <c r="C17980"/>
      <c r="D17980"/>
      <c r="E17980"/>
      <c r="F17980"/>
      <c r="G17980"/>
      <c r="H17980"/>
      <c r="I17980"/>
      <c r="J17980"/>
      <c r="K17980" s="91"/>
      <c r="L17980" s="91"/>
      <c r="M17980" s="91"/>
      <c r="R17980"/>
      <c r="S17980"/>
      <c r="T17980"/>
      <c r="U17980"/>
      <c r="V17980"/>
      <c r="W17980"/>
      <c r="X17980"/>
      <c r="Y17980"/>
      <c r="Z17980"/>
      <c r="AA17980"/>
      <c r="AB17980"/>
      <c r="AC17980"/>
    </row>
    <row r="17981" spans="2:29" s="14" customFormat="1" x14ac:dyDescent="0.25">
      <c r="B17981"/>
      <c r="C17981"/>
      <c r="D17981"/>
      <c r="E17981"/>
      <c r="F17981"/>
      <c r="G17981"/>
      <c r="H17981"/>
      <c r="I17981"/>
      <c r="J17981"/>
      <c r="K17981" s="91"/>
      <c r="L17981" s="91"/>
      <c r="M17981" s="91"/>
      <c r="R17981"/>
      <c r="S17981"/>
      <c r="T17981"/>
      <c r="U17981"/>
      <c r="V17981"/>
      <c r="W17981"/>
      <c r="X17981"/>
      <c r="Y17981"/>
      <c r="Z17981"/>
      <c r="AA17981"/>
      <c r="AB17981"/>
      <c r="AC17981"/>
    </row>
    <row r="17982" spans="2:29" s="14" customFormat="1" x14ac:dyDescent="0.25">
      <c r="B17982"/>
      <c r="C17982"/>
      <c r="D17982"/>
      <c r="E17982"/>
      <c r="F17982"/>
      <c r="G17982"/>
      <c r="H17982"/>
      <c r="I17982"/>
      <c r="J17982"/>
      <c r="K17982" s="91"/>
      <c r="L17982" s="91"/>
      <c r="M17982" s="91"/>
      <c r="R17982"/>
      <c r="S17982"/>
      <c r="T17982"/>
      <c r="U17982"/>
      <c r="V17982"/>
      <c r="W17982"/>
      <c r="X17982"/>
      <c r="Y17982"/>
      <c r="Z17982"/>
      <c r="AA17982"/>
      <c r="AB17982"/>
      <c r="AC17982"/>
    </row>
    <row r="17983" spans="2:29" s="14" customFormat="1" x14ac:dyDescent="0.25">
      <c r="B17983"/>
      <c r="C17983"/>
      <c r="D17983"/>
      <c r="E17983"/>
      <c r="F17983"/>
      <c r="G17983"/>
      <c r="H17983"/>
      <c r="I17983"/>
      <c r="J17983"/>
      <c r="K17983" s="91"/>
      <c r="L17983" s="91"/>
      <c r="M17983" s="91"/>
      <c r="R17983"/>
      <c r="S17983"/>
      <c r="T17983"/>
      <c r="U17983"/>
      <c r="V17983"/>
      <c r="W17983"/>
      <c r="X17983"/>
      <c r="Y17983"/>
      <c r="Z17983"/>
      <c r="AA17983"/>
      <c r="AB17983"/>
      <c r="AC17983"/>
    </row>
    <row r="17984" spans="2:29" s="14" customFormat="1" x14ac:dyDescent="0.25">
      <c r="B17984"/>
      <c r="C17984"/>
      <c r="D17984"/>
      <c r="E17984"/>
      <c r="F17984"/>
      <c r="G17984"/>
      <c r="H17984"/>
      <c r="I17984"/>
      <c r="J17984"/>
      <c r="K17984" s="91"/>
      <c r="L17984" s="91"/>
      <c r="M17984" s="91"/>
      <c r="R17984"/>
      <c r="S17984"/>
      <c r="T17984"/>
      <c r="U17984"/>
      <c r="V17984"/>
      <c r="W17984"/>
      <c r="X17984"/>
      <c r="Y17984"/>
      <c r="Z17984"/>
      <c r="AA17984"/>
      <c r="AB17984"/>
      <c r="AC17984"/>
    </row>
    <row r="17985" spans="2:29" s="14" customFormat="1" x14ac:dyDescent="0.25">
      <c r="B17985"/>
      <c r="C17985"/>
      <c r="D17985"/>
      <c r="E17985"/>
      <c r="F17985"/>
      <c r="G17985"/>
      <c r="H17985"/>
      <c r="I17985"/>
      <c r="J17985"/>
      <c r="K17985" s="91"/>
      <c r="L17985" s="91"/>
      <c r="M17985" s="91"/>
      <c r="R17985"/>
      <c r="S17985"/>
      <c r="T17985"/>
      <c r="U17985"/>
      <c r="V17985"/>
      <c r="W17985"/>
      <c r="X17985"/>
      <c r="Y17985"/>
      <c r="Z17985"/>
      <c r="AA17985"/>
      <c r="AB17985"/>
      <c r="AC17985"/>
    </row>
    <row r="17986" spans="2:29" s="14" customFormat="1" x14ac:dyDescent="0.25">
      <c r="B17986"/>
      <c r="C17986"/>
      <c r="D17986"/>
      <c r="E17986"/>
      <c r="F17986"/>
      <c r="G17986"/>
      <c r="H17986"/>
      <c r="I17986"/>
      <c r="J17986"/>
      <c r="K17986" s="91"/>
      <c r="L17986" s="91"/>
      <c r="M17986" s="91"/>
      <c r="R17986"/>
      <c r="S17986"/>
      <c r="T17986"/>
      <c r="U17986"/>
      <c r="V17986"/>
      <c r="W17986"/>
      <c r="X17986"/>
      <c r="Y17986"/>
      <c r="Z17986"/>
      <c r="AA17986"/>
      <c r="AB17986"/>
      <c r="AC17986"/>
    </row>
    <row r="17987" spans="2:29" s="14" customFormat="1" x14ac:dyDescent="0.25">
      <c r="B17987"/>
      <c r="C17987"/>
      <c r="D17987"/>
      <c r="E17987"/>
      <c r="F17987"/>
      <c r="G17987"/>
      <c r="H17987"/>
      <c r="I17987"/>
      <c r="J17987"/>
      <c r="K17987" s="91"/>
      <c r="L17987" s="91"/>
      <c r="M17987" s="91"/>
      <c r="R17987"/>
      <c r="S17987"/>
      <c r="T17987"/>
      <c r="U17987"/>
      <c r="V17987"/>
      <c r="W17987"/>
      <c r="X17987"/>
      <c r="Y17987"/>
      <c r="Z17987"/>
      <c r="AA17987"/>
      <c r="AB17987"/>
      <c r="AC17987"/>
    </row>
    <row r="17988" spans="2:29" s="14" customFormat="1" x14ac:dyDescent="0.25">
      <c r="B17988"/>
      <c r="C17988"/>
      <c r="D17988"/>
      <c r="E17988"/>
      <c r="F17988"/>
      <c r="G17988"/>
      <c r="H17988"/>
      <c r="I17988"/>
      <c r="J17988"/>
      <c r="K17988" s="91"/>
      <c r="L17988" s="91"/>
      <c r="M17988" s="91"/>
      <c r="R17988"/>
      <c r="S17988"/>
      <c r="T17988"/>
      <c r="U17988"/>
      <c r="V17988"/>
      <c r="W17988"/>
      <c r="X17988"/>
      <c r="Y17988"/>
      <c r="Z17988"/>
      <c r="AA17988"/>
      <c r="AB17988"/>
      <c r="AC17988"/>
    </row>
    <row r="17989" spans="2:29" s="14" customFormat="1" x14ac:dyDescent="0.25">
      <c r="B17989"/>
      <c r="C17989"/>
      <c r="D17989"/>
      <c r="E17989"/>
      <c r="F17989"/>
      <c r="G17989"/>
      <c r="H17989"/>
      <c r="I17989"/>
      <c r="J17989"/>
      <c r="K17989" s="91"/>
      <c r="L17989" s="91"/>
      <c r="M17989" s="91"/>
      <c r="R17989"/>
      <c r="S17989"/>
      <c r="T17989"/>
      <c r="U17989"/>
      <c r="V17989"/>
      <c r="W17989"/>
      <c r="X17989"/>
      <c r="Y17989"/>
      <c r="Z17989"/>
      <c r="AA17989"/>
      <c r="AB17989"/>
      <c r="AC17989"/>
    </row>
    <row r="17990" spans="2:29" s="14" customFormat="1" x14ac:dyDescent="0.25">
      <c r="B17990"/>
      <c r="C17990"/>
      <c r="D17990"/>
      <c r="E17990"/>
      <c r="F17990"/>
      <c r="G17990"/>
      <c r="H17990"/>
      <c r="I17990"/>
      <c r="J17990"/>
      <c r="K17990" s="91"/>
      <c r="L17990" s="91"/>
      <c r="M17990" s="91"/>
      <c r="R17990"/>
      <c r="S17990"/>
      <c r="T17990"/>
      <c r="U17990"/>
      <c r="V17990"/>
      <c r="W17990"/>
      <c r="X17990"/>
      <c r="Y17990"/>
      <c r="Z17990"/>
      <c r="AA17990"/>
      <c r="AB17990"/>
      <c r="AC17990"/>
    </row>
    <row r="17991" spans="2:29" s="14" customFormat="1" x14ac:dyDescent="0.25">
      <c r="B17991"/>
      <c r="C17991"/>
      <c r="D17991"/>
      <c r="E17991"/>
      <c r="F17991"/>
      <c r="G17991"/>
      <c r="H17991"/>
      <c r="I17991"/>
      <c r="J17991"/>
      <c r="K17991" s="91"/>
      <c r="L17991" s="91"/>
      <c r="M17991" s="91"/>
      <c r="R17991"/>
      <c r="S17991"/>
      <c r="T17991"/>
      <c r="U17991"/>
      <c r="V17991"/>
      <c r="W17991"/>
      <c r="X17991"/>
      <c r="Y17991"/>
      <c r="Z17991"/>
      <c r="AA17991"/>
      <c r="AB17991"/>
      <c r="AC17991"/>
    </row>
    <row r="17992" spans="2:29" s="14" customFormat="1" x14ac:dyDescent="0.25">
      <c r="B17992"/>
      <c r="C17992"/>
      <c r="D17992"/>
      <c r="E17992"/>
      <c r="F17992"/>
      <c r="G17992"/>
      <c r="H17992"/>
      <c r="I17992"/>
      <c r="J17992"/>
      <c r="K17992" s="91"/>
      <c r="L17992" s="91"/>
      <c r="M17992" s="91"/>
      <c r="R17992"/>
      <c r="S17992"/>
      <c r="T17992"/>
      <c r="U17992"/>
      <c r="V17992"/>
      <c r="W17992"/>
      <c r="X17992"/>
      <c r="Y17992"/>
      <c r="Z17992"/>
      <c r="AA17992"/>
      <c r="AB17992"/>
      <c r="AC17992"/>
    </row>
    <row r="17993" spans="2:29" s="14" customFormat="1" x14ac:dyDescent="0.25">
      <c r="B17993"/>
      <c r="C17993"/>
      <c r="D17993"/>
      <c r="E17993"/>
      <c r="F17993"/>
      <c r="G17993"/>
      <c r="H17993"/>
      <c r="I17993"/>
      <c r="J17993"/>
      <c r="K17993" s="91"/>
      <c r="L17993" s="91"/>
      <c r="M17993" s="91"/>
      <c r="R17993"/>
      <c r="S17993"/>
      <c r="T17993"/>
      <c r="U17993"/>
      <c r="V17993"/>
      <c r="W17993"/>
      <c r="X17993"/>
      <c r="Y17993"/>
      <c r="Z17993"/>
      <c r="AA17993"/>
      <c r="AB17993"/>
      <c r="AC17993"/>
    </row>
    <row r="17994" spans="2:29" s="14" customFormat="1" x14ac:dyDescent="0.25">
      <c r="B17994"/>
      <c r="C17994"/>
      <c r="D17994"/>
      <c r="E17994"/>
      <c r="F17994"/>
      <c r="G17994"/>
      <c r="H17994"/>
      <c r="I17994"/>
      <c r="J17994"/>
      <c r="K17994" s="91"/>
      <c r="L17994" s="91"/>
      <c r="M17994" s="91"/>
      <c r="R17994"/>
      <c r="S17994"/>
      <c r="T17994"/>
      <c r="U17994"/>
      <c r="V17994"/>
      <c r="W17994"/>
      <c r="X17994"/>
      <c r="Y17994"/>
      <c r="Z17994"/>
      <c r="AA17994"/>
      <c r="AB17994"/>
      <c r="AC17994"/>
    </row>
    <row r="17995" spans="2:29" s="14" customFormat="1" x14ac:dyDescent="0.25">
      <c r="B17995"/>
      <c r="C17995"/>
      <c r="D17995"/>
      <c r="E17995"/>
      <c r="F17995"/>
      <c r="G17995"/>
      <c r="H17995"/>
      <c r="I17995"/>
      <c r="J17995"/>
      <c r="K17995" s="91"/>
      <c r="L17995" s="91"/>
      <c r="M17995" s="91"/>
      <c r="R17995"/>
      <c r="S17995"/>
      <c r="T17995"/>
      <c r="U17995"/>
      <c r="V17995"/>
      <c r="W17995"/>
      <c r="X17995"/>
      <c r="Y17995"/>
      <c r="Z17995"/>
      <c r="AA17995"/>
      <c r="AB17995"/>
      <c r="AC17995"/>
    </row>
    <row r="17996" spans="2:29" s="14" customFormat="1" x14ac:dyDescent="0.25">
      <c r="B17996"/>
      <c r="C17996"/>
      <c r="D17996"/>
      <c r="E17996"/>
      <c r="F17996"/>
      <c r="G17996"/>
      <c r="H17996"/>
      <c r="I17996"/>
      <c r="J17996"/>
      <c r="K17996" s="91"/>
      <c r="L17996" s="91"/>
      <c r="M17996" s="91"/>
      <c r="R17996"/>
      <c r="S17996"/>
      <c r="T17996"/>
      <c r="U17996"/>
      <c r="V17996"/>
      <c r="W17996"/>
      <c r="X17996"/>
      <c r="Y17996"/>
      <c r="Z17996"/>
      <c r="AA17996"/>
      <c r="AB17996"/>
      <c r="AC17996"/>
    </row>
    <row r="17997" spans="2:29" s="14" customFormat="1" x14ac:dyDescent="0.25">
      <c r="B17997"/>
      <c r="C17997"/>
      <c r="D17997"/>
      <c r="E17997"/>
      <c r="F17997"/>
      <c r="G17997"/>
      <c r="H17997"/>
      <c r="I17997"/>
      <c r="J17997"/>
      <c r="K17997" s="91"/>
      <c r="L17997" s="91"/>
      <c r="M17997" s="91"/>
      <c r="R17997"/>
      <c r="S17997"/>
      <c r="T17997"/>
      <c r="U17997"/>
      <c r="V17997"/>
      <c r="W17997"/>
      <c r="X17997"/>
      <c r="Y17997"/>
      <c r="Z17997"/>
      <c r="AA17997"/>
      <c r="AB17997"/>
      <c r="AC17997"/>
    </row>
    <row r="17998" spans="2:29" s="14" customFormat="1" x14ac:dyDescent="0.25">
      <c r="B17998"/>
      <c r="C17998"/>
      <c r="D17998"/>
      <c r="E17998"/>
      <c r="F17998"/>
      <c r="G17998"/>
      <c r="H17998"/>
      <c r="I17998"/>
      <c r="J17998"/>
      <c r="K17998" s="91"/>
      <c r="L17998" s="91"/>
      <c r="M17998" s="91"/>
      <c r="R17998"/>
      <c r="S17998"/>
      <c r="T17998"/>
      <c r="U17998"/>
      <c r="V17998"/>
      <c r="W17998"/>
      <c r="X17998"/>
      <c r="Y17998"/>
      <c r="Z17998"/>
      <c r="AA17998"/>
      <c r="AB17998"/>
      <c r="AC17998"/>
    </row>
    <row r="17999" spans="2:29" s="14" customFormat="1" x14ac:dyDescent="0.25">
      <c r="B17999"/>
      <c r="C17999"/>
      <c r="D17999"/>
      <c r="E17999"/>
      <c r="F17999"/>
      <c r="G17999"/>
      <c r="H17999"/>
      <c r="I17999"/>
      <c r="J17999"/>
      <c r="K17999" s="91"/>
      <c r="L17999" s="91"/>
      <c r="M17999" s="91"/>
      <c r="R17999"/>
      <c r="S17999"/>
      <c r="T17999"/>
      <c r="U17999"/>
      <c r="V17999"/>
      <c r="W17999"/>
      <c r="X17999"/>
      <c r="Y17999"/>
      <c r="Z17999"/>
      <c r="AA17999"/>
      <c r="AB17999"/>
      <c r="AC17999"/>
    </row>
    <row r="18000" spans="2:29" s="14" customFormat="1" x14ac:dyDescent="0.25">
      <c r="B18000"/>
      <c r="C18000"/>
      <c r="D18000"/>
      <c r="E18000"/>
      <c r="F18000"/>
      <c r="G18000"/>
      <c r="H18000"/>
      <c r="I18000"/>
      <c r="J18000"/>
      <c r="K18000" s="91"/>
      <c r="L18000" s="91"/>
      <c r="M18000" s="91"/>
      <c r="R18000"/>
      <c r="S18000"/>
      <c r="T18000"/>
      <c r="U18000"/>
      <c r="V18000"/>
      <c r="W18000"/>
      <c r="X18000"/>
      <c r="Y18000"/>
      <c r="Z18000"/>
      <c r="AA18000"/>
      <c r="AB18000"/>
      <c r="AC18000"/>
    </row>
    <row r="18001" spans="2:29" s="14" customFormat="1" x14ac:dyDescent="0.25">
      <c r="B18001"/>
      <c r="C18001"/>
      <c r="D18001"/>
      <c r="E18001"/>
      <c r="F18001"/>
      <c r="G18001"/>
      <c r="H18001"/>
      <c r="I18001"/>
      <c r="J18001"/>
      <c r="K18001" s="91"/>
      <c r="L18001" s="91"/>
      <c r="M18001" s="91"/>
      <c r="R18001"/>
      <c r="S18001"/>
      <c r="T18001"/>
      <c r="U18001"/>
      <c r="V18001"/>
      <c r="W18001"/>
      <c r="X18001"/>
      <c r="Y18001"/>
      <c r="Z18001"/>
      <c r="AA18001"/>
      <c r="AB18001"/>
      <c r="AC18001"/>
    </row>
    <row r="18002" spans="2:29" s="14" customFormat="1" x14ac:dyDescent="0.25">
      <c r="B18002"/>
      <c r="C18002"/>
      <c r="D18002"/>
      <c r="E18002"/>
      <c r="F18002"/>
      <c r="G18002"/>
      <c r="H18002"/>
      <c r="I18002"/>
      <c r="J18002"/>
      <c r="K18002" s="91"/>
      <c r="L18002" s="91"/>
      <c r="M18002" s="91"/>
      <c r="R18002"/>
      <c r="S18002"/>
      <c r="T18002"/>
      <c r="U18002"/>
      <c r="V18002"/>
      <c r="W18002"/>
      <c r="X18002"/>
      <c r="Y18002"/>
      <c r="Z18002"/>
      <c r="AA18002"/>
      <c r="AB18002"/>
      <c r="AC18002"/>
    </row>
    <row r="18003" spans="2:29" s="14" customFormat="1" x14ac:dyDescent="0.25">
      <c r="B18003"/>
      <c r="C18003"/>
      <c r="D18003"/>
      <c r="E18003"/>
      <c r="F18003"/>
      <c r="G18003"/>
      <c r="H18003"/>
      <c r="I18003"/>
      <c r="J18003"/>
      <c r="K18003" s="91"/>
      <c r="L18003" s="91"/>
      <c r="M18003" s="91"/>
      <c r="R18003"/>
      <c r="S18003"/>
      <c r="T18003"/>
      <c r="U18003"/>
      <c r="V18003"/>
      <c r="W18003"/>
      <c r="X18003"/>
      <c r="Y18003"/>
      <c r="Z18003"/>
      <c r="AA18003"/>
      <c r="AB18003"/>
      <c r="AC18003"/>
    </row>
    <row r="18004" spans="2:29" s="14" customFormat="1" x14ac:dyDescent="0.25">
      <c r="B18004"/>
      <c r="C18004"/>
      <c r="D18004"/>
      <c r="E18004"/>
      <c r="F18004"/>
      <c r="G18004"/>
      <c r="H18004"/>
      <c r="I18004"/>
      <c r="J18004"/>
      <c r="K18004" s="91"/>
      <c r="L18004" s="91"/>
      <c r="M18004" s="91"/>
      <c r="R18004"/>
      <c r="S18004"/>
      <c r="T18004"/>
      <c r="U18004"/>
      <c r="V18004"/>
      <c r="W18004"/>
      <c r="X18004"/>
      <c r="Y18004"/>
      <c r="Z18004"/>
      <c r="AA18004"/>
      <c r="AB18004"/>
      <c r="AC18004"/>
    </row>
    <row r="18005" spans="2:29" s="14" customFormat="1" x14ac:dyDescent="0.25">
      <c r="B18005"/>
      <c r="C18005"/>
      <c r="D18005"/>
      <c r="E18005"/>
      <c r="F18005"/>
      <c r="G18005"/>
      <c r="H18005"/>
      <c r="I18005"/>
      <c r="J18005"/>
      <c r="K18005" s="91"/>
      <c r="L18005" s="91"/>
      <c r="M18005" s="91"/>
      <c r="R18005"/>
      <c r="S18005"/>
      <c r="T18005"/>
      <c r="U18005"/>
      <c r="V18005"/>
      <c r="W18005"/>
      <c r="X18005"/>
      <c r="Y18005"/>
      <c r="Z18005"/>
      <c r="AA18005"/>
      <c r="AB18005"/>
      <c r="AC18005"/>
    </row>
    <row r="18006" spans="2:29" s="14" customFormat="1" x14ac:dyDescent="0.25">
      <c r="B18006"/>
      <c r="C18006"/>
      <c r="D18006"/>
      <c r="E18006"/>
      <c r="F18006"/>
      <c r="G18006"/>
      <c r="H18006"/>
      <c r="I18006"/>
      <c r="J18006"/>
      <c r="K18006" s="91"/>
      <c r="L18006" s="91"/>
      <c r="M18006" s="91"/>
      <c r="R18006"/>
      <c r="S18006"/>
      <c r="T18006"/>
      <c r="U18006"/>
      <c r="V18006"/>
      <c r="W18006"/>
      <c r="X18006"/>
      <c r="Y18006"/>
      <c r="Z18006"/>
      <c r="AA18006"/>
      <c r="AB18006"/>
      <c r="AC18006"/>
    </row>
    <row r="18007" spans="2:29" s="14" customFormat="1" x14ac:dyDescent="0.25">
      <c r="B18007"/>
      <c r="C18007"/>
      <c r="D18007"/>
      <c r="E18007"/>
      <c r="F18007"/>
      <c r="G18007"/>
      <c r="H18007"/>
      <c r="I18007"/>
      <c r="J18007"/>
      <c r="K18007" s="91"/>
      <c r="L18007" s="91"/>
      <c r="M18007" s="91"/>
      <c r="R18007"/>
      <c r="S18007"/>
      <c r="T18007"/>
      <c r="U18007"/>
      <c r="V18007"/>
      <c r="W18007"/>
      <c r="X18007"/>
      <c r="Y18007"/>
      <c r="Z18007"/>
      <c r="AA18007"/>
      <c r="AB18007"/>
      <c r="AC18007"/>
    </row>
    <row r="18008" spans="2:29" s="14" customFormat="1" x14ac:dyDescent="0.25">
      <c r="B18008"/>
      <c r="C18008"/>
      <c r="D18008"/>
      <c r="E18008"/>
      <c r="F18008"/>
      <c r="G18008"/>
      <c r="H18008"/>
      <c r="I18008"/>
      <c r="J18008"/>
      <c r="K18008" s="91"/>
      <c r="L18008" s="91"/>
      <c r="M18008" s="91"/>
      <c r="R18008"/>
      <c r="S18008"/>
      <c r="T18008"/>
      <c r="U18008"/>
      <c r="V18008"/>
      <c r="W18008"/>
      <c r="X18008"/>
      <c r="Y18008"/>
      <c r="Z18008"/>
      <c r="AA18008"/>
      <c r="AB18008"/>
      <c r="AC18008"/>
    </row>
    <row r="18009" spans="2:29" s="14" customFormat="1" x14ac:dyDescent="0.25">
      <c r="B18009"/>
      <c r="C18009"/>
      <c r="D18009"/>
      <c r="E18009"/>
      <c r="F18009"/>
      <c r="G18009"/>
      <c r="H18009"/>
      <c r="I18009"/>
      <c r="J18009"/>
      <c r="K18009" s="91"/>
      <c r="L18009" s="91"/>
      <c r="M18009" s="91"/>
      <c r="R18009"/>
      <c r="S18009"/>
      <c r="T18009"/>
      <c r="U18009"/>
      <c r="V18009"/>
      <c r="W18009"/>
      <c r="X18009"/>
      <c r="Y18009"/>
      <c r="Z18009"/>
      <c r="AA18009"/>
      <c r="AB18009"/>
      <c r="AC18009"/>
    </row>
    <row r="18010" spans="2:29" s="14" customFormat="1" x14ac:dyDescent="0.25">
      <c r="B18010"/>
      <c r="C18010"/>
      <c r="D18010"/>
      <c r="E18010"/>
      <c r="F18010"/>
      <c r="G18010"/>
      <c r="H18010"/>
      <c r="I18010"/>
      <c r="J18010"/>
      <c r="K18010" s="91"/>
      <c r="L18010" s="91"/>
      <c r="M18010" s="91"/>
      <c r="R18010"/>
      <c r="S18010"/>
      <c r="T18010"/>
      <c r="U18010"/>
      <c r="V18010"/>
      <c r="W18010"/>
      <c r="X18010"/>
      <c r="Y18010"/>
      <c r="Z18010"/>
      <c r="AA18010"/>
      <c r="AB18010"/>
      <c r="AC18010"/>
    </row>
    <row r="18011" spans="2:29" s="14" customFormat="1" x14ac:dyDescent="0.25">
      <c r="B18011"/>
      <c r="C18011"/>
      <c r="D18011"/>
      <c r="E18011"/>
      <c r="F18011"/>
      <c r="G18011"/>
      <c r="H18011"/>
      <c r="I18011"/>
      <c r="J18011"/>
      <c r="K18011" s="91"/>
      <c r="L18011" s="91"/>
      <c r="M18011" s="91"/>
      <c r="R18011"/>
      <c r="S18011"/>
      <c r="T18011"/>
      <c r="U18011"/>
      <c r="V18011"/>
      <c r="W18011"/>
      <c r="X18011"/>
      <c r="Y18011"/>
      <c r="Z18011"/>
      <c r="AA18011"/>
      <c r="AB18011"/>
      <c r="AC18011"/>
    </row>
    <row r="18012" spans="2:29" s="14" customFormat="1" x14ac:dyDescent="0.25">
      <c r="B18012"/>
      <c r="C18012"/>
      <c r="D18012"/>
      <c r="E18012"/>
      <c r="F18012"/>
      <c r="G18012"/>
      <c r="H18012"/>
      <c r="I18012"/>
      <c r="J18012"/>
      <c r="K18012" s="91"/>
      <c r="L18012" s="91"/>
      <c r="M18012" s="91"/>
      <c r="R18012"/>
      <c r="S18012"/>
      <c r="T18012"/>
      <c r="U18012"/>
      <c r="V18012"/>
      <c r="W18012"/>
      <c r="X18012"/>
      <c r="Y18012"/>
      <c r="Z18012"/>
      <c r="AA18012"/>
      <c r="AB18012"/>
      <c r="AC18012"/>
    </row>
    <row r="18013" spans="2:29" s="14" customFormat="1" x14ac:dyDescent="0.25">
      <c r="B18013"/>
      <c r="C18013"/>
      <c r="D18013"/>
      <c r="E18013"/>
      <c r="F18013"/>
      <c r="G18013"/>
      <c r="H18013"/>
      <c r="I18013"/>
      <c r="J18013"/>
      <c r="K18013" s="91"/>
      <c r="L18013" s="91"/>
      <c r="M18013" s="91"/>
      <c r="R18013"/>
      <c r="S18013"/>
      <c r="T18013"/>
      <c r="U18013"/>
      <c r="V18013"/>
      <c r="W18013"/>
      <c r="X18013"/>
      <c r="Y18013"/>
      <c r="Z18013"/>
      <c r="AA18013"/>
      <c r="AB18013"/>
      <c r="AC18013"/>
    </row>
    <row r="18014" spans="2:29" s="14" customFormat="1" x14ac:dyDescent="0.25">
      <c r="B18014"/>
      <c r="C18014"/>
      <c r="D18014"/>
      <c r="E18014"/>
      <c r="F18014"/>
      <c r="G18014"/>
      <c r="H18014"/>
      <c r="I18014"/>
      <c r="J18014"/>
      <c r="K18014" s="91"/>
      <c r="L18014" s="91"/>
      <c r="M18014" s="91"/>
      <c r="R18014"/>
      <c r="S18014"/>
      <c r="T18014"/>
      <c r="U18014"/>
      <c r="V18014"/>
      <c r="W18014"/>
      <c r="X18014"/>
      <c r="Y18014"/>
      <c r="Z18014"/>
      <c r="AA18014"/>
      <c r="AB18014"/>
      <c r="AC18014"/>
    </row>
    <row r="18015" spans="2:29" s="14" customFormat="1" x14ac:dyDescent="0.25">
      <c r="B18015"/>
      <c r="C18015"/>
      <c r="D18015"/>
      <c r="E18015"/>
      <c r="F18015"/>
      <c r="G18015"/>
      <c r="H18015"/>
      <c r="I18015"/>
      <c r="J18015"/>
      <c r="K18015" s="91"/>
      <c r="L18015" s="91"/>
      <c r="M18015" s="91"/>
      <c r="R18015"/>
      <c r="S18015"/>
      <c r="T18015"/>
      <c r="U18015"/>
      <c r="V18015"/>
      <c r="W18015"/>
      <c r="X18015"/>
      <c r="Y18015"/>
      <c r="Z18015"/>
      <c r="AA18015"/>
      <c r="AB18015"/>
      <c r="AC18015"/>
    </row>
    <row r="18016" spans="2:29" s="14" customFormat="1" x14ac:dyDescent="0.25">
      <c r="B18016"/>
      <c r="C18016"/>
      <c r="D18016"/>
      <c r="E18016"/>
      <c r="F18016"/>
      <c r="G18016"/>
      <c r="H18016"/>
      <c r="I18016"/>
      <c r="J18016"/>
      <c r="K18016" s="91"/>
      <c r="L18016" s="91"/>
      <c r="M18016" s="91"/>
      <c r="R18016"/>
      <c r="S18016"/>
      <c r="T18016"/>
      <c r="U18016"/>
      <c r="V18016"/>
      <c r="W18016"/>
      <c r="X18016"/>
      <c r="Y18016"/>
      <c r="Z18016"/>
      <c r="AA18016"/>
      <c r="AB18016"/>
      <c r="AC18016"/>
    </row>
    <row r="18017" spans="2:29" s="14" customFormat="1" x14ac:dyDescent="0.25">
      <c r="B18017"/>
      <c r="C18017"/>
      <c r="D18017"/>
      <c r="E18017"/>
      <c r="F18017"/>
      <c r="G18017"/>
      <c r="H18017"/>
      <c r="I18017"/>
      <c r="J18017"/>
      <c r="K18017" s="91"/>
      <c r="L18017" s="91"/>
      <c r="M18017" s="91"/>
      <c r="R18017"/>
      <c r="S18017"/>
      <c r="T18017"/>
      <c r="U18017"/>
      <c r="V18017"/>
      <c r="W18017"/>
      <c r="X18017"/>
      <c r="Y18017"/>
      <c r="Z18017"/>
      <c r="AA18017"/>
      <c r="AB18017"/>
      <c r="AC18017"/>
    </row>
    <row r="18018" spans="2:29" s="14" customFormat="1" x14ac:dyDescent="0.25">
      <c r="B18018"/>
      <c r="C18018"/>
      <c r="D18018"/>
      <c r="E18018"/>
      <c r="F18018"/>
      <c r="G18018"/>
      <c r="H18018"/>
      <c r="I18018"/>
      <c r="J18018"/>
      <c r="K18018" s="91"/>
      <c r="L18018" s="91"/>
      <c r="M18018" s="91"/>
      <c r="R18018"/>
      <c r="S18018"/>
      <c r="T18018"/>
      <c r="U18018"/>
      <c r="V18018"/>
      <c r="W18018"/>
      <c r="X18018"/>
      <c r="Y18018"/>
      <c r="Z18018"/>
      <c r="AA18018"/>
      <c r="AB18018"/>
      <c r="AC18018"/>
    </row>
    <row r="18019" spans="2:29" s="14" customFormat="1" x14ac:dyDescent="0.25">
      <c r="B18019"/>
      <c r="C18019"/>
      <c r="D18019"/>
      <c r="E18019"/>
      <c r="F18019"/>
      <c r="G18019"/>
      <c r="H18019"/>
      <c r="I18019"/>
      <c r="J18019"/>
      <c r="K18019" s="91"/>
      <c r="L18019" s="91"/>
      <c r="M18019" s="91"/>
      <c r="R18019"/>
      <c r="S18019"/>
      <c r="T18019"/>
      <c r="U18019"/>
      <c r="V18019"/>
      <c r="W18019"/>
      <c r="X18019"/>
      <c r="Y18019"/>
      <c r="Z18019"/>
      <c r="AA18019"/>
      <c r="AB18019"/>
      <c r="AC18019"/>
    </row>
    <row r="18020" spans="2:29" s="14" customFormat="1" x14ac:dyDescent="0.25">
      <c r="B18020"/>
      <c r="C18020"/>
      <c r="D18020"/>
      <c r="E18020"/>
      <c r="F18020"/>
      <c r="G18020"/>
      <c r="H18020"/>
      <c r="I18020"/>
      <c r="J18020"/>
      <c r="K18020" s="91"/>
      <c r="L18020" s="91"/>
      <c r="M18020" s="91"/>
      <c r="R18020"/>
      <c r="S18020"/>
      <c r="T18020"/>
      <c r="U18020"/>
      <c r="V18020"/>
      <c r="W18020"/>
      <c r="X18020"/>
      <c r="Y18020"/>
      <c r="Z18020"/>
      <c r="AA18020"/>
      <c r="AB18020"/>
      <c r="AC18020"/>
    </row>
    <row r="18021" spans="2:29" s="14" customFormat="1" x14ac:dyDescent="0.25">
      <c r="B18021"/>
      <c r="C18021"/>
      <c r="D18021"/>
      <c r="E18021"/>
      <c r="F18021"/>
      <c r="G18021"/>
      <c r="H18021"/>
      <c r="I18021"/>
      <c r="J18021"/>
      <c r="K18021" s="91"/>
      <c r="L18021" s="91"/>
      <c r="M18021" s="91"/>
      <c r="R18021"/>
      <c r="S18021"/>
      <c r="T18021"/>
      <c r="U18021"/>
      <c r="V18021"/>
      <c r="W18021"/>
      <c r="X18021"/>
      <c r="Y18021"/>
      <c r="Z18021"/>
      <c r="AA18021"/>
      <c r="AB18021"/>
      <c r="AC18021"/>
    </row>
    <row r="18022" spans="2:29" s="14" customFormat="1" x14ac:dyDescent="0.25">
      <c r="B18022"/>
      <c r="C18022"/>
      <c r="D18022"/>
      <c r="E18022"/>
      <c r="F18022"/>
      <c r="G18022"/>
      <c r="H18022"/>
      <c r="I18022"/>
      <c r="J18022"/>
      <c r="K18022" s="91"/>
      <c r="L18022" s="91"/>
      <c r="M18022" s="91"/>
      <c r="R18022"/>
      <c r="S18022"/>
      <c r="T18022"/>
      <c r="U18022"/>
      <c r="V18022"/>
      <c r="W18022"/>
      <c r="X18022"/>
      <c r="Y18022"/>
      <c r="Z18022"/>
      <c r="AA18022"/>
      <c r="AB18022"/>
      <c r="AC18022"/>
    </row>
    <row r="18023" spans="2:29" s="14" customFormat="1" x14ac:dyDescent="0.25">
      <c r="B18023"/>
      <c r="C18023"/>
      <c r="D18023"/>
      <c r="E18023"/>
      <c r="F18023"/>
      <c r="G18023"/>
      <c r="H18023"/>
      <c r="I18023"/>
      <c r="J18023"/>
      <c r="K18023" s="91"/>
      <c r="L18023" s="91"/>
      <c r="M18023" s="91"/>
      <c r="R18023"/>
      <c r="S18023"/>
      <c r="T18023"/>
      <c r="U18023"/>
      <c r="V18023"/>
      <c r="W18023"/>
      <c r="X18023"/>
      <c r="Y18023"/>
      <c r="Z18023"/>
      <c r="AA18023"/>
      <c r="AB18023"/>
      <c r="AC18023"/>
    </row>
    <row r="18024" spans="2:29" s="14" customFormat="1" x14ac:dyDescent="0.25">
      <c r="B18024"/>
      <c r="C18024"/>
      <c r="D18024"/>
      <c r="E18024"/>
      <c r="F18024"/>
      <c r="G18024"/>
      <c r="H18024"/>
      <c r="I18024"/>
      <c r="J18024"/>
      <c r="K18024" s="91"/>
      <c r="L18024" s="91"/>
      <c r="M18024" s="91"/>
      <c r="R18024"/>
      <c r="S18024"/>
      <c r="T18024"/>
      <c r="U18024"/>
      <c r="V18024"/>
      <c r="W18024"/>
      <c r="X18024"/>
      <c r="Y18024"/>
      <c r="Z18024"/>
      <c r="AA18024"/>
      <c r="AB18024"/>
      <c r="AC18024"/>
    </row>
    <row r="18025" spans="2:29" s="14" customFormat="1" x14ac:dyDescent="0.25">
      <c r="B18025"/>
      <c r="C18025"/>
      <c r="D18025"/>
      <c r="E18025"/>
      <c r="F18025"/>
      <c r="G18025"/>
      <c r="H18025"/>
      <c r="I18025"/>
      <c r="J18025"/>
      <c r="K18025" s="91"/>
      <c r="L18025" s="91"/>
      <c r="M18025" s="91"/>
      <c r="R18025"/>
      <c r="S18025"/>
      <c r="T18025"/>
      <c r="U18025"/>
      <c r="V18025"/>
      <c r="W18025"/>
      <c r="X18025"/>
      <c r="Y18025"/>
      <c r="Z18025"/>
      <c r="AA18025"/>
      <c r="AB18025"/>
      <c r="AC18025"/>
    </row>
    <row r="18026" spans="2:29" s="14" customFormat="1" x14ac:dyDescent="0.25">
      <c r="B18026"/>
      <c r="C18026"/>
      <c r="D18026"/>
      <c r="E18026"/>
      <c r="F18026"/>
      <c r="G18026"/>
      <c r="H18026"/>
      <c r="I18026"/>
      <c r="J18026"/>
      <c r="K18026" s="91"/>
      <c r="L18026" s="91"/>
      <c r="M18026" s="91"/>
      <c r="R18026"/>
      <c r="S18026"/>
      <c r="T18026"/>
      <c r="U18026"/>
      <c r="V18026"/>
      <c r="W18026"/>
      <c r="X18026"/>
      <c r="Y18026"/>
      <c r="Z18026"/>
      <c r="AA18026"/>
      <c r="AB18026"/>
      <c r="AC18026"/>
    </row>
    <row r="18027" spans="2:29" s="14" customFormat="1" x14ac:dyDescent="0.25">
      <c r="B18027"/>
      <c r="C18027"/>
      <c r="D18027"/>
      <c r="E18027"/>
      <c r="F18027"/>
      <c r="G18027"/>
      <c r="H18027"/>
      <c r="I18027"/>
      <c r="J18027"/>
      <c r="K18027" s="91"/>
      <c r="L18027" s="91"/>
      <c r="M18027" s="91"/>
      <c r="R18027"/>
      <c r="S18027"/>
      <c r="T18027"/>
      <c r="U18027"/>
      <c r="V18027"/>
      <c r="W18027"/>
      <c r="X18027"/>
      <c r="Y18027"/>
      <c r="Z18027"/>
      <c r="AA18027"/>
      <c r="AB18027"/>
      <c r="AC18027"/>
    </row>
    <row r="18028" spans="2:29" s="14" customFormat="1" x14ac:dyDescent="0.25">
      <c r="B18028"/>
      <c r="C18028"/>
      <c r="D18028"/>
      <c r="E18028"/>
      <c r="F18028"/>
      <c r="G18028"/>
      <c r="H18028"/>
      <c r="I18028"/>
      <c r="J18028"/>
      <c r="K18028" s="91"/>
      <c r="L18028" s="91"/>
      <c r="M18028" s="91"/>
      <c r="R18028"/>
      <c r="S18028"/>
      <c r="T18028"/>
      <c r="U18028"/>
      <c r="V18028"/>
      <c r="W18028"/>
      <c r="X18028"/>
      <c r="Y18028"/>
      <c r="Z18028"/>
      <c r="AA18028"/>
      <c r="AB18028"/>
      <c r="AC18028"/>
    </row>
    <row r="18029" spans="2:29" s="14" customFormat="1" x14ac:dyDescent="0.25">
      <c r="B18029"/>
      <c r="C18029"/>
      <c r="D18029"/>
      <c r="E18029"/>
      <c r="F18029"/>
      <c r="G18029"/>
      <c r="H18029"/>
      <c r="I18029"/>
      <c r="J18029"/>
      <c r="K18029" s="91"/>
      <c r="L18029" s="91"/>
      <c r="M18029" s="91"/>
      <c r="R18029"/>
      <c r="S18029"/>
      <c r="T18029"/>
      <c r="U18029"/>
      <c r="V18029"/>
      <c r="W18029"/>
      <c r="X18029"/>
      <c r="Y18029"/>
      <c r="Z18029"/>
      <c r="AA18029"/>
      <c r="AB18029"/>
      <c r="AC18029"/>
    </row>
    <row r="18030" spans="2:29" s="14" customFormat="1" x14ac:dyDescent="0.25">
      <c r="B18030"/>
      <c r="C18030"/>
      <c r="D18030"/>
      <c r="E18030"/>
      <c r="F18030"/>
      <c r="G18030"/>
      <c r="H18030"/>
      <c r="I18030"/>
      <c r="J18030"/>
      <c r="K18030" s="91"/>
      <c r="L18030" s="91"/>
      <c r="M18030" s="91"/>
      <c r="R18030"/>
      <c r="S18030"/>
      <c r="T18030"/>
      <c r="U18030"/>
      <c r="V18030"/>
      <c r="W18030"/>
      <c r="X18030"/>
      <c r="Y18030"/>
      <c r="Z18030"/>
      <c r="AA18030"/>
      <c r="AB18030"/>
      <c r="AC18030"/>
    </row>
    <row r="18031" spans="2:29" s="14" customFormat="1" x14ac:dyDescent="0.25">
      <c r="B18031"/>
      <c r="C18031"/>
      <c r="D18031"/>
      <c r="E18031"/>
      <c r="F18031"/>
      <c r="G18031"/>
      <c r="H18031"/>
      <c r="I18031"/>
      <c r="J18031"/>
      <c r="K18031" s="91"/>
      <c r="L18031" s="91"/>
      <c r="M18031" s="91"/>
      <c r="R18031"/>
      <c r="S18031"/>
      <c r="T18031"/>
      <c r="U18031"/>
      <c r="V18031"/>
      <c r="W18031"/>
      <c r="X18031"/>
      <c r="Y18031"/>
      <c r="Z18031"/>
      <c r="AA18031"/>
      <c r="AB18031"/>
      <c r="AC18031"/>
    </row>
    <row r="18032" spans="2:29" s="14" customFormat="1" x14ac:dyDescent="0.25">
      <c r="B18032"/>
      <c r="C18032"/>
      <c r="D18032"/>
      <c r="E18032"/>
      <c r="F18032"/>
      <c r="G18032"/>
      <c r="H18032"/>
      <c r="I18032"/>
      <c r="J18032"/>
      <c r="K18032" s="91"/>
      <c r="L18032" s="91"/>
      <c r="M18032" s="91"/>
      <c r="R18032"/>
      <c r="S18032"/>
      <c r="T18032"/>
      <c r="U18032"/>
      <c r="V18032"/>
      <c r="W18032"/>
      <c r="X18032"/>
      <c r="Y18032"/>
      <c r="Z18032"/>
      <c r="AA18032"/>
      <c r="AB18032"/>
      <c r="AC18032"/>
    </row>
    <row r="18033" spans="2:29" s="14" customFormat="1" x14ac:dyDescent="0.25">
      <c r="B18033"/>
      <c r="C18033"/>
      <c r="D18033"/>
      <c r="E18033"/>
      <c r="F18033"/>
      <c r="G18033"/>
      <c r="H18033"/>
      <c r="I18033"/>
      <c r="J18033"/>
      <c r="K18033" s="91"/>
      <c r="L18033" s="91"/>
      <c r="M18033" s="91"/>
      <c r="R18033"/>
      <c r="S18033"/>
      <c r="T18033"/>
      <c r="U18033"/>
      <c r="V18033"/>
      <c r="W18033"/>
      <c r="X18033"/>
      <c r="Y18033"/>
      <c r="Z18033"/>
      <c r="AA18033"/>
      <c r="AB18033"/>
      <c r="AC18033"/>
    </row>
    <row r="18034" spans="2:29" s="14" customFormat="1" x14ac:dyDescent="0.25">
      <c r="B18034"/>
      <c r="C18034"/>
      <c r="D18034"/>
      <c r="E18034"/>
      <c r="F18034"/>
      <c r="G18034"/>
      <c r="H18034"/>
      <c r="I18034"/>
      <c r="J18034"/>
      <c r="K18034" s="91"/>
      <c r="L18034" s="91"/>
      <c r="M18034" s="91"/>
      <c r="R18034"/>
      <c r="S18034"/>
      <c r="T18034"/>
      <c r="U18034"/>
      <c r="V18034"/>
      <c r="W18034"/>
      <c r="X18034"/>
      <c r="Y18034"/>
      <c r="Z18034"/>
      <c r="AA18034"/>
      <c r="AB18034"/>
      <c r="AC18034"/>
    </row>
    <row r="18035" spans="2:29" s="14" customFormat="1" x14ac:dyDescent="0.25">
      <c r="B18035"/>
      <c r="C18035"/>
      <c r="D18035"/>
      <c r="E18035"/>
      <c r="F18035"/>
      <c r="G18035"/>
      <c r="H18035"/>
      <c r="I18035"/>
      <c r="J18035"/>
      <c r="K18035" s="91"/>
      <c r="L18035" s="91"/>
      <c r="M18035" s="91"/>
      <c r="R18035"/>
      <c r="S18035"/>
      <c r="T18035"/>
      <c r="U18035"/>
      <c r="V18035"/>
      <c r="W18035"/>
      <c r="X18035"/>
      <c r="Y18035"/>
      <c r="Z18035"/>
      <c r="AA18035"/>
      <c r="AB18035"/>
      <c r="AC18035"/>
    </row>
    <row r="18036" spans="2:29" s="14" customFormat="1" x14ac:dyDescent="0.25">
      <c r="B18036"/>
      <c r="C18036"/>
      <c r="D18036"/>
      <c r="E18036"/>
      <c r="F18036"/>
      <c r="G18036"/>
      <c r="H18036"/>
      <c r="I18036"/>
      <c r="J18036"/>
      <c r="K18036" s="91"/>
      <c r="L18036" s="91"/>
      <c r="M18036" s="91"/>
      <c r="R18036"/>
      <c r="S18036"/>
      <c r="T18036"/>
      <c r="U18036"/>
      <c r="V18036"/>
      <c r="W18036"/>
      <c r="X18036"/>
      <c r="Y18036"/>
      <c r="Z18036"/>
      <c r="AA18036"/>
      <c r="AB18036"/>
      <c r="AC18036"/>
    </row>
    <row r="18037" spans="2:29" s="14" customFormat="1" x14ac:dyDescent="0.25">
      <c r="B18037"/>
      <c r="C18037"/>
      <c r="D18037"/>
      <c r="E18037"/>
      <c r="F18037"/>
      <c r="G18037"/>
      <c r="H18037"/>
      <c r="I18037"/>
      <c r="J18037"/>
      <c r="K18037" s="91"/>
      <c r="L18037" s="91"/>
      <c r="M18037" s="91"/>
      <c r="R18037"/>
      <c r="S18037"/>
      <c r="T18037"/>
      <c r="U18037"/>
      <c r="V18037"/>
      <c r="W18037"/>
      <c r="X18037"/>
      <c r="Y18037"/>
      <c r="Z18037"/>
      <c r="AA18037"/>
      <c r="AB18037"/>
      <c r="AC18037"/>
    </row>
    <row r="18038" spans="2:29" s="14" customFormat="1" x14ac:dyDescent="0.25">
      <c r="B18038"/>
      <c r="C18038"/>
      <c r="D18038"/>
      <c r="E18038"/>
      <c r="F18038"/>
      <c r="G18038"/>
      <c r="H18038"/>
      <c r="I18038"/>
      <c r="J18038"/>
      <c r="K18038" s="91"/>
      <c r="L18038" s="91"/>
      <c r="M18038" s="91"/>
      <c r="R18038"/>
      <c r="S18038"/>
      <c r="T18038"/>
      <c r="U18038"/>
      <c r="V18038"/>
      <c r="W18038"/>
      <c r="X18038"/>
      <c r="Y18038"/>
      <c r="Z18038"/>
      <c r="AA18038"/>
      <c r="AB18038"/>
      <c r="AC18038"/>
    </row>
    <row r="18039" spans="2:29" s="14" customFormat="1" x14ac:dyDescent="0.25">
      <c r="B18039"/>
      <c r="C18039"/>
      <c r="D18039"/>
      <c r="E18039"/>
      <c r="F18039"/>
      <c r="G18039"/>
      <c r="H18039"/>
      <c r="I18039"/>
      <c r="J18039"/>
      <c r="K18039" s="91"/>
      <c r="L18039" s="91"/>
      <c r="M18039" s="91"/>
      <c r="R18039"/>
      <c r="S18039"/>
      <c r="T18039"/>
      <c r="U18039"/>
      <c r="V18039"/>
      <c r="W18039"/>
      <c r="X18039"/>
      <c r="Y18039"/>
      <c r="Z18039"/>
      <c r="AA18039"/>
      <c r="AB18039"/>
      <c r="AC18039"/>
    </row>
    <row r="18040" spans="2:29" s="14" customFormat="1" x14ac:dyDescent="0.25">
      <c r="B18040"/>
      <c r="C18040"/>
      <c r="D18040"/>
      <c r="E18040"/>
      <c r="F18040"/>
      <c r="G18040"/>
      <c r="H18040"/>
      <c r="I18040"/>
      <c r="J18040"/>
      <c r="K18040" s="91"/>
      <c r="L18040" s="91"/>
      <c r="M18040" s="91"/>
      <c r="R18040"/>
      <c r="S18040"/>
      <c r="T18040"/>
      <c r="U18040"/>
      <c r="V18040"/>
      <c r="W18040"/>
      <c r="X18040"/>
      <c r="Y18040"/>
      <c r="Z18040"/>
      <c r="AA18040"/>
      <c r="AB18040"/>
      <c r="AC18040"/>
    </row>
    <row r="18041" spans="2:29" s="14" customFormat="1" x14ac:dyDescent="0.25">
      <c r="B18041"/>
      <c r="C18041"/>
      <c r="D18041"/>
      <c r="E18041"/>
      <c r="F18041"/>
      <c r="G18041"/>
      <c r="H18041"/>
      <c r="I18041"/>
      <c r="J18041"/>
      <c r="K18041" s="91"/>
      <c r="L18041" s="91"/>
      <c r="M18041" s="91"/>
      <c r="R18041"/>
      <c r="S18041"/>
      <c r="T18041"/>
      <c r="U18041"/>
      <c r="V18041"/>
      <c r="W18041"/>
      <c r="X18041"/>
      <c r="Y18041"/>
      <c r="Z18041"/>
      <c r="AA18041"/>
      <c r="AB18041"/>
      <c r="AC18041"/>
    </row>
    <row r="18042" spans="2:29" s="14" customFormat="1" x14ac:dyDescent="0.25">
      <c r="B18042"/>
      <c r="C18042"/>
      <c r="D18042"/>
      <c r="E18042"/>
      <c r="F18042"/>
      <c r="G18042"/>
      <c r="H18042"/>
      <c r="I18042"/>
      <c r="J18042"/>
      <c r="K18042" s="91"/>
      <c r="L18042" s="91"/>
      <c r="M18042" s="91"/>
      <c r="R18042"/>
      <c r="S18042"/>
      <c r="T18042"/>
      <c r="U18042"/>
      <c r="V18042"/>
      <c r="W18042"/>
      <c r="X18042"/>
      <c r="Y18042"/>
      <c r="Z18042"/>
      <c r="AA18042"/>
      <c r="AB18042"/>
      <c r="AC18042"/>
    </row>
    <row r="18043" spans="2:29" s="14" customFormat="1" x14ac:dyDescent="0.25">
      <c r="B18043"/>
      <c r="C18043"/>
      <c r="D18043"/>
      <c r="E18043"/>
      <c r="F18043"/>
      <c r="G18043"/>
      <c r="H18043"/>
      <c r="I18043"/>
      <c r="J18043"/>
      <c r="K18043" s="91"/>
      <c r="L18043" s="91"/>
      <c r="M18043" s="91"/>
      <c r="R18043"/>
      <c r="S18043"/>
      <c r="T18043"/>
      <c r="U18043"/>
      <c r="V18043"/>
      <c r="W18043"/>
      <c r="X18043"/>
      <c r="Y18043"/>
      <c r="Z18043"/>
      <c r="AA18043"/>
      <c r="AB18043"/>
      <c r="AC18043"/>
    </row>
    <row r="18044" spans="2:29" s="14" customFormat="1" x14ac:dyDescent="0.25">
      <c r="B18044"/>
      <c r="C18044"/>
      <c r="D18044"/>
      <c r="E18044"/>
      <c r="F18044"/>
      <c r="G18044"/>
      <c r="H18044"/>
      <c r="I18044"/>
      <c r="J18044"/>
      <c r="K18044" s="91"/>
      <c r="L18044" s="91"/>
      <c r="M18044" s="91"/>
      <c r="R18044"/>
      <c r="S18044"/>
      <c r="T18044"/>
      <c r="U18044"/>
      <c r="V18044"/>
      <c r="W18044"/>
      <c r="X18044"/>
      <c r="Y18044"/>
      <c r="Z18044"/>
      <c r="AA18044"/>
      <c r="AB18044"/>
      <c r="AC18044"/>
    </row>
    <row r="18045" spans="2:29" s="14" customFormat="1" x14ac:dyDescent="0.25">
      <c r="B18045"/>
      <c r="C18045"/>
      <c r="D18045"/>
      <c r="E18045"/>
      <c r="F18045"/>
      <c r="G18045"/>
      <c r="H18045"/>
      <c r="I18045"/>
      <c r="J18045"/>
      <c r="K18045" s="91"/>
      <c r="L18045" s="91"/>
      <c r="M18045" s="91"/>
      <c r="R18045"/>
      <c r="S18045"/>
      <c r="T18045"/>
      <c r="U18045"/>
      <c r="V18045"/>
      <c r="W18045"/>
      <c r="X18045"/>
      <c r="Y18045"/>
      <c r="Z18045"/>
      <c r="AA18045"/>
      <c r="AB18045"/>
      <c r="AC18045"/>
    </row>
    <row r="18046" spans="2:29" s="14" customFormat="1" x14ac:dyDescent="0.25">
      <c r="B18046"/>
      <c r="C18046"/>
      <c r="D18046"/>
      <c r="E18046"/>
      <c r="F18046"/>
      <c r="G18046"/>
      <c r="H18046"/>
      <c r="I18046"/>
      <c r="J18046"/>
      <c r="K18046" s="91"/>
      <c r="L18046" s="91"/>
      <c r="M18046" s="91"/>
      <c r="R18046"/>
      <c r="S18046"/>
      <c r="T18046"/>
      <c r="U18046"/>
      <c r="V18046"/>
      <c r="W18046"/>
      <c r="X18046"/>
      <c r="Y18046"/>
      <c r="Z18046"/>
      <c r="AA18046"/>
      <c r="AB18046"/>
      <c r="AC18046"/>
    </row>
    <row r="18047" spans="2:29" s="14" customFormat="1" x14ac:dyDescent="0.25">
      <c r="B18047"/>
      <c r="C18047"/>
      <c r="D18047"/>
      <c r="E18047"/>
      <c r="F18047"/>
      <c r="G18047"/>
      <c r="H18047"/>
      <c r="I18047"/>
      <c r="J18047"/>
      <c r="K18047" s="91"/>
      <c r="L18047" s="91"/>
      <c r="M18047" s="91"/>
      <c r="R18047"/>
      <c r="S18047"/>
      <c r="T18047"/>
      <c r="U18047"/>
      <c r="V18047"/>
      <c r="W18047"/>
      <c r="X18047"/>
      <c r="Y18047"/>
      <c r="Z18047"/>
      <c r="AA18047"/>
      <c r="AB18047"/>
      <c r="AC18047"/>
    </row>
    <row r="18048" spans="2:29" s="14" customFormat="1" x14ac:dyDescent="0.25">
      <c r="B18048"/>
      <c r="C18048"/>
      <c r="D18048"/>
      <c r="E18048"/>
      <c r="F18048"/>
      <c r="G18048"/>
      <c r="H18048"/>
      <c r="I18048"/>
      <c r="J18048"/>
      <c r="K18048" s="91"/>
      <c r="L18048" s="91"/>
      <c r="M18048" s="91"/>
      <c r="R18048"/>
      <c r="S18048"/>
      <c r="T18048"/>
      <c r="U18048"/>
      <c r="V18048"/>
      <c r="W18048"/>
      <c r="X18048"/>
      <c r="Y18048"/>
      <c r="Z18048"/>
      <c r="AA18048"/>
      <c r="AB18048"/>
      <c r="AC18048"/>
    </row>
    <row r="18049" spans="2:29" s="14" customFormat="1" x14ac:dyDescent="0.25">
      <c r="B18049"/>
      <c r="C18049"/>
      <c r="D18049"/>
      <c r="E18049"/>
      <c r="F18049"/>
      <c r="G18049"/>
      <c r="H18049"/>
      <c r="I18049"/>
      <c r="J18049"/>
      <c r="K18049" s="91"/>
      <c r="L18049" s="91"/>
      <c r="M18049" s="91"/>
      <c r="R18049"/>
      <c r="S18049"/>
      <c r="T18049"/>
      <c r="U18049"/>
      <c r="V18049"/>
      <c r="W18049"/>
      <c r="X18049"/>
      <c r="Y18049"/>
      <c r="Z18049"/>
      <c r="AA18049"/>
      <c r="AB18049"/>
      <c r="AC18049"/>
    </row>
    <row r="18050" spans="2:29" s="14" customFormat="1" x14ac:dyDescent="0.25">
      <c r="B18050"/>
      <c r="C18050"/>
      <c r="D18050"/>
      <c r="E18050"/>
      <c r="F18050"/>
      <c r="G18050"/>
      <c r="H18050"/>
      <c r="I18050"/>
      <c r="J18050"/>
      <c r="K18050" s="91"/>
      <c r="L18050" s="91"/>
      <c r="M18050" s="91"/>
      <c r="R18050"/>
      <c r="S18050"/>
      <c r="T18050"/>
      <c r="U18050"/>
      <c r="V18050"/>
      <c r="W18050"/>
      <c r="X18050"/>
      <c r="Y18050"/>
      <c r="Z18050"/>
      <c r="AA18050"/>
      <c r="AB18050"/>
      <c r="AC18050"/>
    </row>
    <row r="18051" spans="2:29" s="14" customFormat="1" x14ac:dyDescent="0.25">
      <c r="B18051"/>
      <c r="C18051"/>
      <c r="D18051"/>
      <c r="E18051"/>
      <c r="F18051"/>
      <c r="G18051"/>
      <c r="H18051"/>
      <c r="I18051"/>
      <c r="J18051"/>
      <c r="K18051" s="91"/>
      <c r="L18051" s="91"/>
      <c r="M18051" s="91"/>
      <c r="R18051"/>
      <c r="S18051"/>
      <c r="T18051"/>
      <c r="U18051"/>
      <c r="V18051"/>
      <c r="W18051"/>
      <c r="X18051"/>
      <c r="Y18051"/>
      <c r="Z18051"/>
      <c r="AA18051"/>
      <c r="AB18051"/>
      <c r="AC18051"/>
    </row>
    <row r="18052" spans="2:29" s="14" customFormat="1" x14ac:dyDescent="0.25">
      <c r="B18052"/>
      <c r="C18052"/>
      <c r="D18052"/>
      <c r="E18052"/>
      <c r="F18052"/>
      <c r="G18052"/>
      <c r="H18052"/>
      <c r="I18052"/>
      <c r="J18052"/>
      <c r="K18052" s="91"/>
      <c r="L18052" s="91"/>
      <c r="M18052" s="91"/>
      <c r="R18052"/>
      <c r="S18052"/>
      <c r="T18052"/>
      <c r="U18052"/>
      <c r="V18052"/>
      <c r="W18052"/>
      <c r="X18052"/>
      <c r="Y18052"/>
      <c r="Z18052"/>
      <c r="AA18052"/>
      <c r="AB18052"/>
      <c r="AC18052"/>
    </row>
    <row r="18053" spans="2:29" s="14" customFormat="1" x14ac:dyDescent="0.25">
      <c r="B18053"/>
      <c r="C18053"/>
      <c r="D18053"/>
      <c r="E18053"/>
      <c r="F18053"/>
      <c r="G18053"/>
      <c r="H18053"/>
      <c r="I18053"/>
      <c r="J18053"/>
      <c r="K18053" s="91"/>
      <c r="L18053" s="91"/>
      <c r="M18053" s="91"/>
      <c r="R18053"/>
      <c r="S18053"/>
      <c r="T18053"/>
      <c r="U18053"/>
      <c r="V18053"/>
      <c r="W18053"/>
      <c r="X18053"/>
      <c r="Y18053"/>
      <c r="Z18053"/>
      <c r="AA18053"/>
      <c r="AB18053"/>
      <c r="AC18053"/>
    </row>
    <row r="18054" spans="2:29" s="14" customFormat="1" x14ac:dyDescent="0.25">
      <c r="B18054"/>
      <c r="C18054"/>
      <c r="D18054"/>
      <c r="E18054"/>
      <c r="F18054"/>
      <c r="G18054"/>
      <c r="H18054"/>
      <c r="I18054"/>
      <c r="J18054"/>
      <c r="K18054" s="91"/>
      <c r="L18054" s="91"/>
      <c r="M18054" s="91"/>
      <c r="R18054"/>
      <c r="S18054"/>
      <c r="T18054"/>
      <c r="U18054"/>
      <c r="V18054"/>
      <c r="W18054"/>
      <c r="X18054"/>
      <c r="Y18054"/>
      <c r="Z18054"/>
      <c r="AA18054"/>
      <c r="AB18054"/>
      <c r="AC18054"/>
    </row>
    <row r="18055" spans="2:29" s="14" customFormat="1" x14ac:dyDescent="0.25">
      <c r="B18055"/>
      <c r="C18055"/>
      <c r="D18055"/>
      <c r="E18055"/>
      <c r="F18055"/>
      <c r="G18055"/>
      <c r="H18055"/>
      <c r="I18055"/>
      <c r="J18055"/>
      <c r="K18055" s="91"/>
      <c r="L18055" s="91"/>
      <c r="M18055" s="91"/>
      <c r="R18055"/>
      <c r="S18055"/>
      <c r="T18055"/>
      <c r="U18055"/>
      <c r="V18055"/>
      <c r="W18055"/>
      <c r="X18055"/>
      <c r="Y18055"/>
      <c r="Z18055"/>
      <c r="AA18055"/>
      <c r="AB18055"/>
      <c r="AC18055"/>
    </row>
    <row r="18056" spans="2:29" s="14" customFormat="1" x14ac:dyDescent="0.25">
      <c r="B18056"/>
      <c r="C18056"/>
      <c r="D18056"/>
      <c r="E18056"/>
      <c r="F18056"/>
      <c r="G18056"/>
      <c r="H18056"/>
      <c r="I18056"/>
      <c r="J18056"/>
      <c r="K18056" s="91"/>
      <c r="L18056" s="91"/>
      <c r="M18056" s="91"/>
      <c r="R18056"/>
      <c r="S18056"/>
      <c r="T18056"/>
      <c r="U18056"/>
      <c r="V18056"/>
      <c r="W18056"/>
      <c r="X18056"/>
      <c r="Y18056"/>
      <c r="Z18056"/>
      <c r="AA18056"/>
      <c r="AB18056"/>
      <c r="AC18056"/>
    </row>
    <row r="18057" spans="2:29" s="14" customFormat="1" x14ac:dyDescent="0.25">
      <c r="B18057"/>
      <c r="C18057"/>
      <c r="D18057"/>
      <c r="E18057"/>
      <c r="F18057"/>
      <c r="G18057"/>
      <c r="H18057"/>
      <c r="I18057"/>
      <c r="J18057"/>
      <c r="K18057" s="91"/>
      <c r="L18057" s="91"/>
      <c r="M18057" s="91"/>
      <c r="R18057"/>
      <c r="S18057"/>
      <c r="T18057"/>
      <c r="U18057"/>
      <c r="V18057"/>
      <c r="W18057"/>
      <c r="X18057"/>
      <c r="Y18057"/>
      <c r="Z18057"/>
      <c r="AA18057"/>
      <c r="AB18057"/>
      <c r="AC18057"/>
    </row>
    <row r="18058" spans="2:29" s="14" customFormat="1" x14ac:dyDescent="0.25">
      <c r="B18058"/>
      <c r="C18058"/>
      <c r="D18058"/>
      <c r="E18058"/>
      <c r="F18058"/>
      <c r="G18058"/>
      <c r="H18058"/>
      <c r="I18058"/>
      <c r="J18058"/>
      <c r="K18058" s="91"/>
      <c r="L18058" s="91"/>
      <c r="M18058" s="91"/>
      <c r="R18058"/>
      <c r="S18058"/>
      <c r="T18058"/>
      <c r="U18058"/>
      <c r="V18058"/>
      <c r="W18058"/>
      <c r="X18058"/>
      <c r="Y18058"/>
      <c r="Z18058"/>
      <c r="AA18058"/>
      <c r="AB18058"/>
      <c r="AC18058"/>
    </row>
    <row r="18059" spans="2:29" s="14" customFormat="1" x14ac:dyDescent="0.25">
      <c r="B18059"/>
      <c r="C18059"/>
      <c r="D18059"/>
      <c r="E18059"/>
      <c r="F18059"/>
      <c r="G18059"/>
      <c r="H18059"/>
      <c r="I18059"/>
      <c r="J18059"/>
      <c r="K18059" s="91"/>
      <c r="L18059" s="91"/>
      <c r="M18059" s="91"/>
      <c r="R18059"/>
      <c r="S18059"/>
      <c r="T18059"/>
      <c r="U18059"/>
      <c r="V18059"/>
      <c r="W18059"/>
      <c r="X18059"/>
      <c r="Y18059"/>
      <c r="Z18059"/>
      <c r="AA18059"/>
      <c r="AB18059"/>
      <c r="AC18059"/>
    </row>
    <row r="18060" spans="2:29" s="14" customFormat="1" x14ac:dyDescent="0.25">
      <c r="B18060"/>
      <c r="C18060"/>
      <c r="D18060"/>
      <c r="E18060"/>
      <c r="F18060"/>
      <c r="G18060"/>
      <c r="H18060"/>
      <c r="I18060"/>
      <c r="J18060"/>
      <c r="K18060" s="91"/>
      <c r="L18060" s="91"/>
      <c r="M18060" s="91"/>
      <c r="R18060"/>
      <c r="S18060"/>
      <c r="T18060"/>
      <c r="U18060"/>
      <c r="V18060"/>
      <c r="W18060"/>
      <c r="X18060"/>
      <c r="Y18060"/>
      <c r="Z18060"/>
      <c r="AA18060"/>
      <c r="AB18060"/>
      <c r="AC18060"/>
    </row>
    <row r="18061" spans="2:29" s="14" customFormat="1" x14ac:dyDescent="0.25">
      <c r="B18061"/>
      <c r="C18061"/>
      <c r="D18061"/>
      <c r="E18061"/>
      <c r="F18061"/>
      <c r="G18061"/>
      <c r="H18061"/>
      <c r="I18061"/>
      <c r="J18061"/>
      <c r="K18061" s="91"/>
      <c r="L18061" s="91"/>
      <c r="M18061" s="91"/>
      <c r="R18061"/>
      <c r="S18061"/>
      <c r="T18061"/>
      <c r="U18061"/>
      <c r="V18061"/>
      <c r="W18061"/>
      <c r="X18061"/>
      <c r="Y18061"/>
      <c r="Z18061"/>
      <c r="AA18061"/>
      <c r="AB18061"/>
      <c r="AC18061"/>
    </row>
    <row r="18062" spans="2:29" s="14" customFormat="1" x14ac:dyDescent="0.25">
      <c r="B18062"/>
      <c r="C18062"/>
      <c r="D18062"/>
      <c r="E18062"/>
      <c r="F18062"/>
      <c r="G18062"/>
      <c r="H18062"/>
      <c r="I18062"/>
      <c r="J18062"/>
      <c r="K18062" s="91"/>
      <c r="L18062" s="91"/>
      <c r="M18062" s="91"/>
      <c r="R18062"/>
      <c r="S18062"/>
      <c r="T18062"/>
      <c r="U18062"/>
      <c r="V18062"/>
      <c r="W18062"/>
      <c r="X18062"/>
      <c r="Y18062"/>
      <c r="Z18062"/>
      <c r="AA18062"/>
      <c r="AB18062"/>
      <c r="AC18062"/>
    </row>
    <row r="18063" spans="2:29" s="14" customFormat="1" x14ac:dyDescent="0.25">
      <c r="B18063"/>
      <c r="C18063"/>
      <c r="D18063"/>
      <c r="E18063"/>
      <c r="F18063"/>
      <c r="G18063"/>
      <c r="H18063"/>
      <c r="I18063"/>
      <c r="J18063"/>
      <c r="K18063" s="91"/>
      <c r="L18063" s="91"/>
      <c r="M18063" s="91"/>
      <c r="R18063"/>
      <c r="S18063"/>
      <c r="T18063"/>
      <c r="U18063"/>
      <c r="V18063"/>
      <c r="W18063"/>
      <c r="X18063"/>
      <c r="Y18063"/>
      <c r="Z18063"/>
      <c r="AA18063"/>
      <c r="AB18063"/>
      <c r="AC18063"/>
    </row>
    <row r="18064" spans="2:29" s="14" customFormat="1" x14ac:dyDescent="0.25">
      <c r="B18064"/>
      <c r="C18064"/>
      <c r="D18064"/>
      <c r="E18064"/>
      <c r="F18064"/>
      <c r="G18064"/>
      <c r="H18064"/>
      <c r="I18064"/>
      <c r="J18064"/>
      <c r="K18064" s="91"/>
      <c r="L18064" s="91"/>
      <c r="M18064" s="91"/>
      <c r="R18064"/>
      <c r="S18064"/>
      <c r="T18064"/>
      <c r="U18064"/>
      <c r="V18064"/>
      <c r="W18064"/>
      <c r="X18064"/>
      <c r="Y18064"/>
      <c r="Z18064"/>
      <c r="AA18064"/>
      <c r="AB18064"/>
      <c r="AC18064"/>
    </row>
    <row r="18065" spans="2:29" s="14" customFormat="1" x14ac:dyDescent="0.25">
      <c r="B18065"/>
      <c r="C18065"/>
      <c r="D18065"/>
      <c r="E18065"/>
      <c r="F18065"/>
      <c r="G18065"/>
      <c r="H18065"/>
      <c r="I18065"/>
      <c r="J18065"/>
      <c r="K18065" s="91"/>
      <c r="L18065" s="91"/>
      <c r="M18065" s="91"/>
      <c r="R18065"/>
      <c r="S18065"/>
      <c r="T18065"/>
      <c r="U18065"/>
      <c r="V18065"/>
      <c r="W18065"/>
      <c r="X18065"/>
      <c r="Y18065"/>
      <c r="Z18065"/>
      <c r="AA18065"/>
      <c r="AB18065"/>
      <c r="AC18065"/>
    </row>
    <row r="18066" spans="2:29" s="14" customFormat="1" x14ac:dyDescent="0.25">
      <c r="B18066"/>
      <c r="C18066"/>
      <c r="D18066"/>
      <c r="E18066"/>
      <c r="F18066"/>
      <c r="G18066"/>
      <c r="H18066"/>
      <c r="I18066"/>
      <c r="J18066"/>
      <c r="K18066" s="91"/>
      <c r="L18066" s="91"/>
      <c r="M18066" s="91"/>
      <c r="R18066"/>
      <c r="S18066"/>
      <c r="T18066"/>
      <c r="U18066"/>
      <c r="V18066"/>
      <c r="W18066"/>
      <c r="X18066"/>
      <c r="Y18066"/>
      <c r="Z18066"/>
      <c r="AA18066"/>
      <c r="AB18066"/>
      <c r="AC18066"/>
    </row>
    <row r="18067" spans="2:29" s="14" customFormat="1" x14ac:dyDescent="0.25">
      <c r="B18067"/>
      <c r="C18067"/>
      <c r="D18067"/>
      <c r="E18067"/>
      <c r="F18067"/>
      <c r="G18067"/>
      <c r="H18067"/>
      <c r="I18067"/>
      <c r="J18067"/>
      <c r="K18067" s="91"/>
      <c r="L18067" s="91"/>
      <c r="M18067" s="91"/>
      <c r="R18067"/>
      <c r="S18067"/>
      <c r="T18067"/>
      <c r="U18067"/>
      <c r="V18067"/>
      <c r="W18067"/>
      <c r="X18067"/>
      <c r="Y18067"/>
      <c r="Z18067"/>
      <c r="AA18067"/>
      <c r="AB18067"/>
      <c r="AC18067"/>
    </row>
    <row r="18068" spans="2:29" s="14" customFormat="1" x14ac:dyDescent="0.25">
      <c r="B18068"/>
      <c r="C18068"/>
      <c r="D18068"/>
      <c r="E18068"/>
      <c r="F18068"/>
      <c r="G18068"/>
      <c r="H18068"/>
      <c r="I18068"/>
      <c r="J18068"/>
      <c r="K18068" s="91"/>
      <c r="L18068" s="91"/>
      <c r="M18068" s="91"/>
      <c r="R18068"/>
      <c r="S18068"/>
      <c r="T18068"/>
      <c r="U18068"/>
      <c r="V18068"/>
      <c r="W18068"/>
      <c r="X18068"/>
      <c r="Y18068"/>
      <c r="Z18068"/>
      <c r="AA18068"/>
      <c r="AB18068"/>
      <c r="AC18068"/>
    </row>
    <row r="18069" spans="2:29" s="14" customFormat="1" x14ac:dyDescent="0.25">
      <c r="B18069"/>
      <c r="C18069"/>
      <c r="D18069"/>
      <c r="E18069"/>
      <c r="F18069"/>
      <c r="G18069"/>
      <c r="H18069"/>
      <c r="I18069"/>
      <c r="J18069"/>
      <c r="K18069" s="91"/>
      <c r="L18069" s="91"/>
      <c r="M18069" s="91"/>
      <c r="R18069"/>
      <c r="S18069"/>
      <c r="T18069"/>
      <c r="U18069"/>
      <c r="V18069"/>
      <c r="W18069"/>
      <c r="X18069"/>
      <c r="Y18069"/>
      <c r="Z18069"/>
      <c r="AA18069"/>
      <c r="AB18069"/>
      <c r="AC18069"/>
    </row>
    <row r="18070" spans="2:29" s="14" customFormat="1" x14ac:dyDescent="0.25">
      <c r="B18070"/>
      <c r="C18070"/>
      <c r="D18070"/>
      <c r="E18070"/>
      <c r="F18070"/>
      <c r="G18070"/>
      <c r="H18070"/>
      <c r="I18070"/>
      <c r="J18070"/>
      <c r="K18070" s="91"/>
      <c r="L18070" s="91"/>
      <c r="M18070" s="91"/>
      <c r="R18070"/>
      <c r="S18070"/>
      <c r="T18070"/>
      <c r="U18070"/>
      <c r="V18070"/>
      <c r="W18070"/>
      <c r="X18070"/>
      <c r="Y18070"/>
      <c r="Z18070"/>
      <c r="AA18070"/>
      <c r="AB18070"/>
      <c r="AC18070"/>
    </row>
    <row r="18071" spans="2:29" s="14" customFormat="1" x14ac:dyDescent="0.25">
      <c r="B18071"/>
      <c r="C18071"/>
      <c r="D18071"/>
      <c r="E18071"/>
      <c r="F18071"/>
      <c r="G18071"/>
      <c r="H18071"/>
      <c r="I18071"/>
      <c r="J18071"/>
      <c r="K18071" s="91"/>
      <c r="L18071" s="91"/>
      <c r="M18071" s="91"/>
      <c r="R18071"/>
      <c r="S18071"/>
      <c r="T18071"/>
      <c r="U18071"/>
      <c r="V18071"/>
      <c r="W18071"/>
      <c r="X18071"/>
      <c r="Y18071"/>
      <c r="Z18071"/>
      <c r="AA18071"/>
      <c r="AB18071"/>
      <c r="AC18071"/>
    </row>
    <row r="18072" spans="2:29" s="14" customFormat="1" x14ac:dyDescent="0.25">
      <c r="B18072"/>
      <c r="C18072"/>
      <c r="D18072"/>
      <c r="E18072"/>
      <c r="F18072"/>
      <c r="G18072"/>
      <c r="H18072"/>
      <c r="I18072"/>
      <c r="J18072"/>
      <c r="K18072" s="91"/>
      <c r="L18072" s="91"/>
      <c r="M18072" s="91"/>
      <c r="R18072"/>
      <c r="S18072"/>
      <c r="T18072"/>
      <c r="U18072"/>
      <c r="V18072"/>
      <c r="W18072"/>
      <c r="X18072"/>
      <c r="Y18072"/>
      <c r="Z18072"/>
      <c r="AA18072"/>
      <c r="AB18072"/>
      <c r="AC18072"/>
    </row>
    <row r="18073" spans="2:29" s="14" customFormat="1" x14ac:dyDescent="0.25">
      <c r="B18073"/>
      <c r="C18073"/>
      <c r="D18073"/>
      <c r="E18073"/>
      <c r="F18073"/>
      <c r="G18073"/>
      <c r="H18073"/>
      <c r="I18073"/>
      <c r="J18073"/>
      <c r="K18073" s="91"/>
      <c r="L18073" s="91"/>
      <c r="M18073" s="91"/>
      <c r="R18073"/>
      <c r="S18073"/>
      <c r="T18073"/>
      <c r="U18073"/>
      <c r="V18073"/>
      <c r="W18073"/>
      <c r="X18073"/>
      <c r="Y18073"/>
      <c r="Z18073"/>
      <c r="AA18073"/>
      <c r="AB18073"/>
      <c r="AC18073"/>
    </row>
    <row r="18074" spans="2:29" s="14" customFormat="1" x14ac:dyDescent="0.25">
      <c r="B18074"/>
      <c r="C18074"/>
      <c r="D18074"/>
      <c r="E18074"/>
      <c r="F18074"/>
      <c r="G18074"/>
      <c r="H18074"/>
      <c r="I18074"/>
      <c r="J18074"/>
      <c r="K18074" s="91"/>
      <c r="L18074" s="91"/>
      <c r="M18074" s="91"/>
      <c r="R18074"/>
      <c r="S18074"/>
      <c r="T18074"/>
      <c r="U18074"/>
      <c r="V18074"/>
      <c r="W18074"/>
      <c r="X18074"/>
      <c r="Y18074"/>
      <c r="Z18074"/>
      <c r="AA18074"/>
      <c r="AB18074"/>
      <c r="AC18074"/>
    </row>
    <row r="18075" spans="2:29" s="14" customFormat="1" x14ac:dyDescent="0.25">
      <c r="B18075"/>
      <c r="C18075"/>
      <c r="D18075"/>
      <c r="E18075"/>
      <c r="F18075"/>
      <c r="G18075"/>
      <c r="H18075"/>
      <c r="I18075"/>
      <c r="J18075"/>
      <c r="K18075" s="91"/>
      <c r="L18075" s="91"/>
      <c r="M18075" s="91"/>
      <c r="R18075"/>
      <c r="S18075"/>
      <c r="T18075"/>
      <c r="U18075"/>
      <c r="V18075"/>
      <c r="W18075"/>
      <c r="X18075"/>
      <c r="Y18075"/>
      <c r="Z18075"/>
      <c r="AA18075"/>
      <c r="AB18075"/>
      <c r="AC18075"/>
    </row>
    <row r="18076" spans="2:29" s="14" customFormat="1" x14ac:dyDescent="0.25">
      <c r="B18076"/>
      <c r="C18076"/>
      <c r="D18076"/>
      <c r="E18076"/>
      <c r="F18076"/>
      <c r="G18076"/>
      <c r="H18076"/>
      <c r="I18076"/>
      <c r="J18076"/>
      <c r="K18076" s="91"/>
      <c r="L18076" s="91"/>
      <c r="M18076" s="91"/>
      <c r="R18076"/>
      <c r="S18076"/>
      <c r="T18076"/>
      <c r="U18076"/>
      <c r="V18076"/>
      <c r="W18076"/>
      <c r="X18076"/>
      <c r="Y18076"/>
      <c r="Z18076"/>
      <c r="AA18076"/>
      <c r="AB18076"/>
      <c r="AC18076"/>
    </row>
    <row r="18077" spans="2:29" s="14" customFormat="1" x14ac:dyDescent="0.25">
      <c r="B18077"/>
      <c r="C18077"/>
      <c r="D18077"/>
      <c r="E18077"/>
      <c r="F18077"/>
      <c r="G18077"/>
      <c r="H18077"/>
      <c r="I18077"/>
      <c r="J18077"/>
      <c r="K18077" s="91"/>
      <c r="L18077" s="91"/>
      <c r="M18077" s="91"/>
      <c r="R18077"/>
      <c r="S18077"/>
      <c r="T18077"/>
      <c r="U18077"/>
      <c r="V18077"/>
      <c r="W18077"/>
      <c r="X18077"/>
      <c r="Y18077"/>
      <c r="Z18077"/>
      <c r="AA18077"/>
      <c r="AB18077"/>
      <c r="AC18077"/>
    </row>
    <row r="18078" spans="2:29" s="14" customFormat="1" x14ac:dyDescent="0.25">
      <c r="B18078"/>
      <c r="C18078"/>
      <c r="D18078"/>
      <c r="E18078"/>
      <c r="F18078"/>
      <c r="G18078"/>
      <c r="H18078"/>
      <c r="I18078"/>
      <c r="J18078"/>
      <c r="K18078" s="91"/>
      <c r="L18078" s="91"/>
      <c r="M18078" s="91"/>
      <c r="R18078"/>
      <c r="S18078"/>
      <c r="T18078"/>
      <c r="U18078"/>
      <c r="V18078"/>
      <c r="W18078"/>
      <c r="X18078"/>
      <c r="Y18078"/>
      <c r="Z18078"/>
      <c r="AA18078"/>
      <c r="AB18078"/>
      <c r="AC18078"/>
    </row>
    <row r="18079" spans="2:29" s="14" customFormat="1" x14ac:dyDescent="0.25">
      <c r="B18079"/>
      <c r="C18079"/>
      <c r="D18079"/>
      <c r="E18079"/>
      <c r="F18079"/>
      <c r="G18079"/>
      <c r="H18079"/>
      <c r="I18079"/>
      <c r="J18079"/>
      <c r="K18079" s="91"/>
      <c r="L18079" s="91"/>
      <c r="M18079" s="91"/>
      <c r="R18079"/>
      <c r="S18079"/>
      <c r="T18079"/>
      <c r="U18079"/>
      <c r="V18079"/>
      <c r="W18079"/>
      <c r="X18079"/>
      <c r="Y18079"/>
      <c r="Z18079"/>
      <c r="AA18079"/>
      <c r="AB18079"/>
      <c r="AC18079"/>
    </row>
    <row r="18080" spans="2:29" s="14" customFormat="1" x14ac:dyDescent="0.25">
      <c r="B18080"/>
      <c r="C18080"/>
      <c r="D18080"/>
      <c r="E18080"/>
      <c r="F18080"/>
      <c r="G18080"/>
      <c r="H18080"/>
      <c r="I18080"/>
      <c r="J18080"/>
      <c r="K18080" s="91"/>
      <c r="L18080" s="91"/>
      <c r="M18080" s="91"/>
      <c r="R18080"/>
      <c r="S18080"/>
      <c r="T18080"/>
      <c r="U18080"/>
      <c r="V18080"/>
      <c r="W18080"/>
      <c r="X18080"/>
      <c r="Y18080"/>
      <c r="Z18080"/>
      <c r="AA18080"/>
      <c r="AB18080"/>
      <c r="AC18080"/>
    </row>
    <row r="18081" spans="2:29" s="14" customFormat="1" x14ac:dyDescent="0.25">
      <c r="B18081"/>
      <c r="C18081"/>
      <c r="D18081"/>
      <c r="E18081"/>
      <c r="F18081"/>
      <c r="G18081"/>
      <c r="H18081"/>
      <c r="I18081"/>
      <c r="J18081"/>
      <c r="K18081" s="91"/>
      <c r="L18081" s="91"/>
      <c r="M18081" s="91"/>
      <c r="R18081"/>
      <c r="S18081"/>
      <c r="T18081"/>
      <c r="U18081"/>
      <c r="V18081"/>
      <c r="W18081"/>
      <c r="X18081"/>
      <c r="Y18081"/>
      <c r="Z18081"/>
      <c r="AA18081"/>
      <c r="AB18081"/>
      <c r="AC18081"/>
    </row>
    <row r="18082" spans="2:29" s="14" customFormat="1" x14ac:dyDescent="0.25">
      <c r="B18082"/>
      <c r="C18082"/>
      <c r="D18082"/>
      <c r="E18082"/>
      <c r="F18082"/>
      <c r="G18082"/>
      <c r="H18082"/>
      <c r="I18082"/>
      <c r="J18082"/>
      <c r="K18082" s="91"/>
      <c r="L18082" s="91"/>
      <c r="M18082" s="91"/>
      <c r="R18082"/>
      <c r="S18082"/>
      <c r="T18082"/>
      <c r="U18082"/>
      <c r="V18082"/>
      <c r="W18082"/>
      <c r="X18082"/>
      <c r="Y18082"/>
      <c r="Z18082"/>
      <c r="AA18082"/>
      <c r="AB18082"/>
      <c r="AC18082"/>
    </row>
    <row r="18083" spans="2:29" s="14" customFormat="1" x14ac:dyDescent="0.25">
      <c r="B18083"/>
      <c r="C18083"/>
      <c r="D18083"/>
      <c r="E18083"/>
      <c r="F18083"/>
      <c r="G18083"/>
      <c r="H18083"/>
      <c r="I18083"/>
      <c r="J18083"/>
      <c r="K18083" s="91"/>
      <c r="L18083" s="91"/>
      <c r="M18083" s="91"/>
      <c r="R18083"/>
      <c r="S18083"/>
      <c r="T18083"/>
      <c r="U18083"/>
      <c r="V18083"/>
      <c r="W18083"/>
      <c r="X18083"/>
      <c r="Y18083"/>
      <c r="Z18083"/>
      <c r="AA18083"/>
      <c r="AB18083"/>
      <c r="AC18083"/>
    </row>
    <row r="18084" spans="2:29" s="14" customFormat="1" x14ac:dyDescent="0.25">
      <c r="B18084"/>
      <c r="C18084"/>
      <c r="D18084"/>
      <c r="E18084"/>
      <c r="F18084"/>
      <c r="G18084"/>
      <c r="H18084"/>
      <c r="I18084"/>
      <c r="J18084"/>
      <c r="K18084" s="91"/>
      <c r="L18084" s="91"/>
      <c r="M18084" s="91"/>
      <c r="R18084"/>
      <c r="S18084"/>
      <c r="T18084"/>
      <c r="U18084"/>
      <c r="V18084"/>
      <c r="W18084"/>
      <c r="X18084"/>
      <c r="Y18084"/>
      <c r="Z18084"/>
      <c r="AA18084"/>
      <c r="AB18084"/>
      <c r="AC18084"/>
    </row>
    <row r="18085" spans="2:29" s="14" customFormat="1" x14ac:dyDescent="0.25">
      <c r="B18085"/>
      <c r="C18085"/>
      <c r="D18085"/>
      <c r="E18085"/>
      <c r="F18085"/>
      <c r="G18085"/>
      <c r="H18085"/>
      <c r="I18085"/>
      <c r="J18085"/>
      <c r="K18085" s="91"/>
      <c r="L18085" s="91"/>
      <c r="M18085" s="91"/>
      <c r="R18085"/>
      <c r="S18085"/>
      <c r="T18085"/>
      <c r="U18085"/>
      <c r="V18085"/>
      <c r="W18085"/>
      <c r="X18085"/>
      <c r="Y18085"/>
      <c r="Z18085"/>
      <c r="AA18085"/>
      <c r="AB18085"/>
      <c r="AC18085"/>
    </row>
    <row r="18086" spans="2:29" s="14" customFormat="1" x14ac:dyDescent="0.25">
      <c r="B18086"/>
      <c r="C18086"/>
      <c r="D18086"/>
      <c r="E18086"/>
      <c r="F18086"/>
      <c r="G18086"/>
      <c r="H18086"/>
      <c r="I18086"/>
      <c r="J18086"/>
      <c r="K18086" s="91"/>
      <c r="L18086" s="91"/>
      <c r="M18086" s="91"/>
      <c r="R18086"/>
      <c r="S18086"/>
      <c r="T18086"/>
      <c r="U18086"/>
      <c r="V18086"/>
      <c r="W18086"/>
      <c r="X18086"/>
      <c r="Y18086"/>
      <c r="Z18086"/>
      <c r="AA18086"/>
      <c r="AB18086"/>
      <c r="AC18086"/>
    </row>
    <row r="18087" spans="2:29" s="14" customFormat="1" x14ac:dyDescent="0.25">
      <c r="B18087"/>
      <c r="C18087"/>
      <c r="D18087"/>
      <c r="E18087"/>
      <c r="F18087"/>
      <c r="G18087"/>
      <c r="H18087"/>
      <c r="I18087"/>
      <c r="J18087"/>
      <c r="K18087" s="91"/>
      <c r="L18087" s="91"/>
      <c r="M18087" s="91"/>
      <c r="R18087"/>
      <c r="S18087"/>
      <c r="T18087"/>
      <c r="U18087"/>
      <c r="V18087"/>
      <c r="W18087"/>
      <c r="X18087"/>
      <c r="Y18087"/>
      <c r="Z18087"/>
      <c r="AA18087"/>
      <c r="AB18087"/>
      <c r="AC18087"/>
    </row>
    <row r="18088" spans="2:29" s="14" customFormat="1" x14ac:dyDescent="0.25">
      <c r="B18088"/>
      <c r="C18088"/>
      <c r="D18088"/>
      <c r="E18088"/>
      <c r="F18088"/>
      <c r="G18088"/>
      <c r="H18088"/>
      <c r="I18088"/>
      <c r="J18088"/>
      <c r="K18088" s="91"/>
      <c r="L18088" s="91"/>
      <c r="M18088" s="91"/>
      <c r="R18088"/>
      <c r="S18088"/>
      <c r="T18088"/>
      <c r="U18088"/>
      <c r="V18088"/>
      <c r="W18088"/>
      <c r="X18088"/>
      <c r="Y18088"/>
      <c r="Z18088"/>
      <c r="AA18088"/>
      <c r="AB18088"/>
      <c r="AC18088"/>
    </row>
    <row r="18089" spans="2:29" s="14" customFormat="1" x14ac:dyDescent="0.25">
      <c r="B18089"/>
      <c r="C18089"/>
      <c r="D18089"/>
      <c r="E18089"/>
      <c r="F18089"/>
      <c r="G18089"/>
      <c r="H18089"/>
      <c r="I18089"/>
      <c r="J18089"/>
      <c r="K18089" s="91"/>
      <c r="L18089" s="91"/>
      <c r="M18089" s="91"/>
      <c r="R18089"/>
      <c r="S18089"/>
      <c r="T18089"/>
      <c r="U18089"/>
      <c r="V18089"/>
      <c r="W18089"/>
      <c r="X18089"/>
      <c r="Y18089"/>
      <c r="Z18089"/>
      <c r="AA18089"/>
      <c r="AB18089"/>
      <c r="AC18089"/>
    </row>
    <row r="18090" spans="2:29" s="14" customFormat="1" x14ac:dyDescent="0.25">
      <c r="B18090"/>
      <c r="C18090"/>
      <c r="D18090"/>
      <c r="E18090"/>
      <c r="F18090"/>
      <c r="G18090"/>
      <c r="H18090"/>
      <c r="I18090"/>
      <c r="J18090"/>
      <c r="K18090" s="91"/>
      <c r="L18090" s="91"/>
      <c r="M18090" s="91"/>
      <c r="R18090"/>
      <c r="S18090"/>
      <c r="T18090"/>
      <c r="U18090"/>
      <c r="V18090"/>
      <c r="W18090"/>
      <c r="X18090"/>
      <c r="Y18090"/>
      <c r="Z18090"/>
      <c r="AA18090"/>
      <c r="AB18090"/>
      <c r="AC18090"/>
    </row>
    <row r="18091" spans="2:29" s="14" customFormat="1" x14ac:dyDescent="0.25">
      <c r="B18091"/>
      <c r="C18091"/>
      <c r="D18091"/>
      <c r="E18091"/>
      <c r="F18091"/>
      <c r="G18091"/>
      <c r="H18091"/>
      <c r="I18091"/>
      <c r="J18091"/>
      <c r="K18091" s="91"/>
      <c r="L18091" s="91"/>
      <c r="M18091" s="91"/>
      <c r="R18091"/>
      <c r="S18091"/>
      <c r="T18091"/>
      <c r="U18091"/>
      <c r="V18091"/>
      <c r="W18091"/>
      <c r="X18091"/>
      <c r="Y18091"/>
      <c r="Z18091"/>
      <c r="AA18091"/>
      <c r="AB18091"/>
      <c r="AC18091"/>
    </row>
    <row r="18092" spans="2:29" s="14" customFormat="1" x14ac:dyDescent="0.25">
      <c r="B18092"/>
      <c r="C18092"/>
      <c r="D18092"/>
      <c r="E18092"/>
      <c r="F18092"/>
      <c r="G18092"/>
      <c r="H18092"/>
      <c r="I18092"/>
      <c r="J18092"/>
      <c r="K18092" s="91"/>
      <c r="L18092" s="91"/>
      <c r="M18092" s="91"/>
      <c r="R18092"/>
      <c r="S18092"/>
      <c r="T18092"/>
      <c r="U18092"/>
      <c r="V18092"/>
      <c r="W18092"/>
      <c r="X18092"/>
      <c r="Y18092"/>
      <c r="Z18092"/>
      <c r="AA18092"/>
      <c r="AB18092"/>
      <c r="AC18092"/>
    </row>
    <row r="18093" spans="2:29" s="14" customFormat="1" x14ac:dyDescent="0.25">
      <c r="B18093"/>
      <c r="C18093"/>
      <c r="D18093"/>
      <c r="E18093"/>
      <c r="F18093"/>
      <c r="G18093"/>
      <c r="H18093"/>
      <c r="I18093"/>
      <c r="J18093"/>
      <c r="K18093" s="91"/>
      <c r="L18093" s="91"/>
      <c r="M18093" s="91"/>
      <c r="R18093"/>
      <c r="S18093"/>
      <c r="T18093"/>
      <c r="U18093"/>
      <c r="V18093"/>
      <c r="W18093"/>
      <c r="X18093"/>
      <c r="Y18093"/>
      <c r="Z18093"/>
      <c r="AA18093"/>
      <c r="AB18093"/>
      <c r="AC18093"/>
    </row>
    <row r="18094" spans="2:29" s="14" customFormat="1" x14ac:dyDescent="0.25">
      <c r="B18094"/>
      <c r="C18094"/>
      <c r="D18094"/>
      <c r="E18094"/>
      <c r="F18094"/>
      <c r="G18094"/>
      <c r="H18094"/>
      <c r="I18094"/>
      <c r="J18094"/>
      <c r="K18094" s="91"/>
      <c r="L18094" s="91"/>
      <c r="M18094" s="91"/>
      <c r="R18094"/>
      <c r="S18094"/>
      <c r="T18094"/>
      <c r="U18094"/>
      <c r="V18094"/>
      <c r="W18094"/>
      <c r="X18094"/>
      <c r="Y18094"/>
      <c r="Z18094"/>
      <c r="AA18094"/>
      <c r="AB18094"/>
      <c r="AC18094"/>
    </row>
    <row r="18095" spans="2:29" s="14" customFormat="1" x14ac:dyDescent="0.25">
      <c r="B18095"/>
      <c r="C18095"/>
      <c r="D18095"/>
      <c r="E18095"/>
      <c r="F18095"/>
      <c r="G18095"/>
      <c r="H18095"/>
      <c r="I18095"/>
      <c r="J18095"/>
      <c r="K18095" s="91"/>
      <c r="L18095" s="91"/>
      <c r="M18095" s="91"/>
      <c r="R18095"/>
      <c r="S18095"/>
      <c r="T18095"/>
      <c r="U18095"/>
      <c r="V18095"/>
      <c r="W18095"/>
      <c r="X18095"/>
      <c r="Y18095"/>
      <c r="Z18095"/>
      <c r="AA18095"/>
      <c r="AB18095"/>
      <c r="AC18095"/>
    </row>
    <row r="18096" spans="2:29" s="14" customFormat="1" x14ac:dyDescent="0.25">
      <c r="B18096"/>
      <c r="C18096"/>
      <c r="D18096"/>
      <c r="E18096"/>
      <c r="F18096"/>
      <c r="G18096"/>
      <c r="H18096"/>
      <c r="I18096"/>
      <c r="J18096"/>
      <c r="K18096" s="91"/>
      <c r="L18096" s="91"/>
      <c r="M18096" s="91"/>
      <c r="R18096"/>
      <c r="S18096"/>
      <c r="T18096"/>
      <c r="U18096"/>
      <c r="V18096"/>
      <c r="W18096"/>
      <c r="X18096"/>
      <c r="Y18096"/>
      <c r="Z18096"/>
      <c r="AA18096"/>
      <c r="AB18096"/>
      <c r="AC18096"/>
    </row>
    <row r="18097" spans="2:29" s="14" customFormat="1" x14ac:dyDescent="0.25">
      <c r="B18097"/>
      <c r="C18097"/>
      <c r="D18097"/>
      <c r="E18097"/>
      <c r="F18097"/>
      <c r="G18097"/>
      <c r="H18097"/>
      <c r="I18097"/>
      <c r="J18097"/>
      <c r="K18097" s="91"/>
      <c r="L18097" s="91"/>
      <c r="M18097" s="91"/>
      <c r="R18097"/>
      <c r="S18097"/>
      <c r="T18097"/>
      <c r="U18097"/>
      <c r="V18097"/>
      <c r="W18097"/>
      <c r="X18097"/>
      <c r="Y18097"/>
      <c r="Z18097"/>
      <c r="AA18097"/>
      <c r="AB18097"/>
      <c r="AC18097"/>
    </row>
    <row r="18098" spans="2:29" s="14" customFormat="1" x14ac:dyDescent="0.25">
      <c r="B18098"/>
      <c r="C18098"/>
      <c r="D18098"/>
      <c r="E18098"/>
      <c r="F18098"/>
      <c r="G18098"/>
      <c r="H18098"/>
      <c r="I18098"/>
      <c r="J18098"/>
      <c r="K18098" s="91"/>
      <c r="L18098" s="91"/>
      <c r="M18098" s="91"/>
      <c r="R18098"/>
      <c r="S18098"/>
      <c r="T18098"/>
      <c r="U18098"/>
      <c r="V18098"/>
      <c r="W18098"/>
      <c r="X18098"/>
      <c r="Y18098"/>
      <c r="Z18098"/>
      <c r="AA18098"/>
      <c r="AB18098"/>
      <c r="AC18098"/>
    </row>
    <row r="18099" spans="2:29" s="14" customFormat="1" x14ac:dyDescent="0.25">
      <c r="B18099"/>
      <c r="C18099"/>
      <c r="D18099"/>
      <c r="E18099"/>
      <c r="F18099"/>
      <c r="G18099"/>
      <c r="H18099"/>
      <c r="I18099"/>
      <c r="J18099"/>
      <c r="K18099" s="91"/>
      <c r="L18099" s="91"/>
      <c r="M18099" s="91"/>
      <c r="R18099"/>
      <c r="S18099"/>
      <c r="T18099"/>
      <c r="U18099"/>
      <c r="V18099"/>
      <c r="W18099"/>
      <c r="X18099"/>
      <c r="Y18099"/>
      <c r="Z18099"/>
      <c r="AA18099"/>
      <c r="AB18099"/>
      <c r="AC18099"/>
    </row>
    <row r="18100" spans="2:29" s="14" customFormat="1" x14ac:dyDescent="0.25">
      <c r="B18100"/>
      <c r="C18100"/>
      <c r="D18100"/>
      <c r="E18100"/>
      <c r="F18100"/>
      <c r="G18100"/>
      <c r="H18100"/>
      <c r="I18100"/>
      <c r="J18100"/>
      <c r="K18100" s="91"/>
      <c r="L18100" s="91"/>
      <c r="M18100" s="91"/>
      <c r="R18100"/>
      <c r="S18100"/>
      <c r="T18100"/>
      <c r="U18100"/>
      <c r="V18100"/>
      <c r="W18100"/>
      <c r="X18100"/>
      <c r="Y18100"/>
      <c r="Z18100"/>
      <c r="AA18100"/>
      <c r="AB18100"/>
      <c r="AC18100"/>
    </row>
    <row r="18101" spans="2:29" s="14" customFormat="1" x14ac:dyDescent="0.25">
      <c r="B18101"/>
      <c r="C18101"/>
      <c r="D18101"/>
      <c r="E18101"/>
      <c r="F18101"/>
      <c r="G18101"/>
      <c r="H18101"/>
      <c r="I18101"/>
      <c r="J18101"/>
      <c r="K18101" s="91"/>
      <c r="L18101" s="91"/>
      <c r="M18101" s="91"/>
      <c r="R18101"/>
      <c r="S18101"/>
      <c r="T18101"/>
      <c r="U18101"/>
      <c r="V18101"/>
      <c r="W18101"/>
      <c r="X18101"/>
      <c r="Y18101"/>
      <c r="Z18101"/>
      <c r="AA18101"/>
      <c r="AB18101"/>
      <c r="AC18101"/>
    </row>
    <row r="18102" spans="2:29" s="14" customFormat="1" x14ac:dyDescent="0.25">
      <c r="B18102"/>
      <c r="C18102"/>
      <c r="D18102"/>
      <c r="E18102"/>
      <c r="F18102"/>
      <c r="G18102"/>
      <c r="H18102"/>
      <c r="I18102"/>
      <c r="J18102"/>
      <c r="K18102" s="91"/>
      <c r="L18102" s="91"/>
      <c r="M18102" s="91"/>
      <c r="R18102"/>
      <c r="S18102"/>
      <c r="T18102"/>
      <c r="U18102"/>
      <c r="V18102"/>
      <c r="W18102"/>
      <c r="X18102"/>
      <c r="Y18102"/>
      <c r="Z18102"/>
      <c r="AA18102"/>
      <c r="AB18102"/>
      <c r="AC18102"/>
    </row>
    <row r="18103" spans="2:29" s="14" customFormat="1" x14ac:dyDescent="0.25">
      <c r="B18103"/>
      <c r="C18103"/>
      <c r="D18103"/>
      <c r="E18103"/>
      <c r="F18103"/>
      <c r="G18103"/>
      <c r="H18103"/>
      <c r="I18103"/>
      <c r="J18103"/>
      <c r="K18103" s="91"/>
      <c r="L18103" s="91"/>
      <c r="M18103" s="91"/>
      <c r="R18103"/>
      <c r="S18103"/>
      <c r="T18103"/>
      <c r="U18103"/>
      <c r="V18103"/>
      <c r="W18103"/>
      <c r="X18103"/>
      <c r="Y18103"/>
      <c r="Z18103"/>
      <c r="AA18103"/>
      <c r="AB18103"/>
      <c r="AC18103"/>
    </row>
    <row r="18104" spans="2:29" s="14" customFormat="1" x14ac:dyDescent="0.25">
      <c r="B18104"/>
      <c r="C18104"/>
      <c r="D18104"/>
      <c r="E18104"/>
      <c r="F18104"/>
      <c r="G18104"/>
      <c r="H18104"/>
      <c r="I18104"/>
      <c r="J18104"/>
      <c r="K18104" s="91"/>
      <c r="L18104" s="91"/>
      <c r="M18104" s="91"/>
      <c r="R18104"/>
      <c r="S18104"/>
      <c r="T18104"/>
      <c r="U18104"/>
      <c r="V18104"/>
      <c r="W18104"/>
      <c r="X18104"/>
      <c r="Y18104"/>
      <c r="Z18104"/>
      <c r="AA18104"/>
      <c r="AB18104"/>
      <c r="AC18104"/>
    </row>
    <row r="18105" spans="2:29" s="14" customFormat="1" x14ac:dyDescent="0.25">
      <c r="B18105"/>
      <c r="C18105"/>
      <c r="D18105"/>
      <c r="E18105"/>
      <c r="F18105"/>
      <c r="G18105"/>
      <c r="H18105"/>
      <c r="I18105"/>
      <c r="J18105"/>
      <c r="K18105" s="91"/>
      <c r="L18105" s="91"/>
      <c r="M18105" s="91"/>
      <c r="R18105"/>
      <c r="S18105"/>
      <c r="T18105"/>
      <c r="U18105"/>
      <c r="V18105"/>
      <c r="W18105"/>
      <c r="X18105"/>
      <c r="Y18105"/>
      <c r="Z18105"/>
      <c r="AA18105"/>
      <c r="AB18105"/>
      <c r="AC18105"/>
    </row>
    <row r="18106" spans="2:29" s="14" customFormat="1" x14ac:dyDescent="0.25">
      <c r="B18106"/>
      <c r="C18106"/>
      <c r="D18106"/>
      <c r="E18106"/>
      <c r="F18106"/>
      <c r="G18106"/>
      <c r="H18106"/>
      <c r="I18106"/>
      <c r="J18106"/>
      <c r="K18106" s="91"/>
      <c r="L18106" s="91"/>
      <c r="M18106" s="91"/>
      <c r="R18106"/>
      <c r="S18106"/>
      <c r="T18106"/>
      <c r="U18106"/>
      <c r="V18106"/>
      <c r="W18106"/>
      <c r="X18106"/>
      <c r="Y18106"/>
      <c r="Z18106"/>
      <c r="AA18106"/>
      <c r="AB18106"/>
      <c r="AC18106"/>
    </row>
    <row r="18107" spans="2:29" s="14" customFormat="1" x14ac:dyDescent="0.25">
      <c r="B18107"/>
      <c r="C18107"/>
      <c r="D18107"/>
      <c r="E18107"/>
      <c r="F18107"/>
      <c r="G18107"/>
      <c r="H18107"/>
      <c r="I18107"/>
      <c r="J18107"/>
      <c r="K18107" s="91"/>
      <c r="L18107" s="91"/>
      <c r="M18107" s="91"/>
      <c r="R18107"/>
      <c r="S18107"/>
      <c r="T18107"/>
      <c r="U18107"/>
      <c r="V18107"/>
      <c r="W18107"/>
      <c r="X18107"/>
      <c r="Y18107"/>
      <c r="Z18107"/>
      <c r="AA18107"/>
      <c r="AB18107"/>
      <c r="AC18107"/>
    </row>
    <row r="18108" spans="2:29" s="14" customFormat="1" x14ac:dyDescent="0.25">
      <c r="B18108"/>
      <c r="C18108"/>
      <c r="D18108"/>
      <c r="E18108"/>
      <c r="F18108"/>
      <c r="G18108"/>
      <c r="H18108"/>
      <c r="I18108"/>
      <c r="J18108"/>
      <c r="K18108" s="91"/>
      <c r="L18108" s="91"/>
      <c r="M18108" s="91"/>
      <c r="R18108"/>
      <c r="S18108"/>
      <c r="T18108"/>
      <c r="U18108"/>
      <c r="V18108"/>
      <c r="W18108"/>
      <c r="X18108"/>
      <c r="Y18108"/>
      <c r="Z18108"/>
      <c r="AA18108"/>
      <c r="AB18108"/>
      <c r="AC18108"/>
    </row>
    <row r="18109" spans="2:29" s="14" customFormat="1" x14ac:dyDescent="0.25">
      <c r="B18109"/>
      <c r="C18109"/>
      <c r="D18109"/>
      <c r="E18109"/>
      <c r="F18109"/>
      <c r="G18109"/>
      <c r="H18109"/>
      <c r="I18109"/>
      <c r="J18109"/>
      <c r="K18109" s="91"/>
      <c r="L18109" s="91"/>
      <c r="M18109" s="91"/>
      <c r="R18109"/>
      <c r="S18109"/>
      <c r="T18109"/>
      <c r="U18109"/>
      <c r="V18109"/>
      <c r="W18109"/>
      <c r="X18109"/>
      <c r="Y18109"/>
      <c r="Z18109"/>
      <c r="AA18109"/>
      <c r="AB18109"/>
      <c r="AC18109"/>
    </row>
    <row r="18110" spans="2:29" s="14" customFormat="1" x14ac:dyDescent="0.25">
      <c r="B18110"/>
      <c r="C18110"/>
      <c r="D18110"/>
      <c r="E18110"/>
      <c r="F18110"/>
      <c r="G18110"/>
      <c r="H18110"/>
      <c r="I18110"/>
      <c r="J18110"/>
      <c r="K18110" s="91"/>
      <c r="L18110" s="91"/>
      <c r="M18110" s="91"/>
      <c r="R18110"/>
      <c r="S18110"/>
      <c r="T18110"/>
      <c r="U18110"/>
      <c r="V18110"/>
      <c r="W18110"/>
      <c r="X18110"/>
      <c r="Y18110"/>
      <c r="Z18110"/>
      <c r="AA18110"/>
      <c r="AB18110"/>
      <c r="AC18110"/>
    </row>
    <row r="18111" spans="2:29" s="14" customFormat="1" x14ac:dyDescent="0.25">
      <c r="B18111"/>
      <c r="C18111"/>
      <c r="D18111"/>
      <c r="E18111"/>
      <c r="F18111"/>
      <c r="G18111"/>
      <c r="H18111"/>
      <c r="I18111"/>
      <c r="J18111"/>
      <c r="K18111" s="91"/>
      <c r="L18111" s="91"/>
      <c r="M18111" s="91"/>
      <c r="R18111"/>
      <c r="S18111"/>
      <c r="T18111"/>
      <c r="U18111"/>
      <c r="V18111"/>
      <c r="W18111"/>
      <c r="X18111"/>
      <c r="Y18111"/>
      <c r="Z18111"/>
      <c r="AA18111"/>
      <c r="AB18111"/>
      <c r="AC18111"/>
    </row>
    <row r="18112" spans="2:29" s="14" customFormat="1" x14ac:dyDescent="0.25">
      <c r="B18112"/>
      <c r="C18112"/>
      <c r="D18112"/>
      <c r="E18112"/>
      <c r="F18112"/>
      <c r="G18112"/>
      <c r="H18112"/>
      <c r="I18112"/>
      <c r="J18112"/>
      <c r="K18112" s="91"/>
      <c r="L18112" s="91"/>
      <c r="M18112" s="91"/>
      <c r="R18112"/>
      <c r="S18112"/>
      <c r="T18112"/>
      <c r="U18112"/>
      <c r="V18112"/>
      <c r="W18112"/>
      <c r="X18112"/>
      <c r="Y18112"/>
      <c r="Z18112"/>
      <c r="AA18112"/>
      <c r="AB18112"/>
      <c r="AC18112"/>
    </row>
    <row r="18113" spans="2:29" s="14" customFormat="1" x14ac:dyDescent="0.25">
      <c r="B18113"/>
      <c r="C18113"/>
      <c r="D18113"/>
      <c r="E18113"/>
      <c r="F18113"/>
      <c r="G18113"/>
      <c r="H18113"/>
      <c r="I18113"/>
      <c r="J18113"/>
      <c r="K18113" s="91"/>
      <c r="L18113" s="91"/>
      <c r="M18113" s="91"/>
      <c r="R18113"/>
      <c r="S18113"/>
      <c r="T18113"/>
      <c r="U18113"/>
      <c r="V18113"/>
      <c r="W18113"/>
      <c r="X18113"/>
      <c r="Y18113"/>
      <c r="Z18113"/>
      <c r="AA18113"/>
      <c r="AB18113"/>
      <c r="AC18113"/>
    </row>
    <row r="18114" spans="2:29" s="14" customFormat="1" x14ac:dyDescent="0.25">
      <c r="B18114"/>
      <c r="C18114"/>
      <c r="D18114"/>
      <c r="E18114"/>
      <c r="F18114"/>
      <c r="G18114"/>
      <c r="H18114"/>
      <c r="I18114"/>
      <c r="J18114"/>
      <c r="K18114" s="91"/>
      <c r="L18114" s="91"/>
      <c r="M18114" s="91"/>
      <c r="R18114"/>
      <c r="S18114"/>
      <c r="T18114"/>
      <c r="U18114"/>
      <c r="V18114"/>
      <c r="W18114"/>
      <c r="X18114"/>
      <c r="Y18114"/>
      <c r="Z18114"/>
      <c r="AA18114"/>
      <c r="AB18114"/>
      <c r="AC18114"/>
    </row>
    <row r="18115" spans="2:29" s="14" customFormat="1" x14ac:dyDescent="0.25">
      <c r="B18115"/>
      <c r="C18115"/>
      <c r="D18115"/>
      <c r="E18115"/>
      <c r="F18115"/>
      <c r="G18115"/>
      <c r="H18115"/>
      <c r="I18115"/>
      <c r="J18115"/>
      <c r="K18115" s="91"/>
      <c r="L18115" s="91"/>
      <c r="M18115" s="91"/>
      <c r="R18115"/>
      <c r="S18115"/>
      <c r="T18115"/>
      <c r="U18115"/>
      <c r="V18115"/>
      <c r="W18115"/>
      <c r="X18115"/>
      <c r="Y18115"/>
      <c r="Z18115"/>
      <c r="AA18115"/>
      <c r="AB18115"/>
      <c r="AC18115"/>
    </row>
    <row r="18116" spans="2:29" s="14" customFormat="1" x14ac:dyDescent="0.25">
      <c r="B18116"/>
      <c r="C18116"/>
      <c r="D18116"/>
      <c r="E18116"/>
      <c r="F18116"/>
      <c r="G18116"/>
      <c r="H18116"/>
      <c r="I18116"/>
      <c r="J18116"/>
      <c r="K18116" s="91"/>
      <c r="L18116" s="91"/>
      <c r="M18116" s="91"/>
      <c r="R18116"/>
      <c r="S18116"/>
      <c r="T18116"/>
      <c r="U18116"/>
      <c r="V18116"/>
      <c r="W18116"/>
      <c r="X18116"/>
      <c r="Y18116"/>
      <c r="Z18116"/>
      <c r="AA18116"/>
      <c r="AB18116"/>
      <c r="AC18116"/>
    </row>
    <row r="18117" spans="2:29" s="14" customFormat="1" x14ac:dyDescent="0.25">
      <c r="B18117"/>
      <c r="C18117"/>
      <c r="D18117"/>
      <c r="E18117"/>
      <c r="F18117"/>
      <c r="G18117"/>
      <c r="H18117"/>
      <c r="I18117"/>
      <c r="J18117"/>
      <c r="K18117" s="91"/>
      <c r="L18117" s="91"/>
      <c r="M18117" s="91"/>
      <c r="R18117"/>
      <c r="S18117"/>
      <c r="T18117"/>
      <c r="U18117"/>
      <c r="V18117"/>
      <c r="W18117"/>
      <c r="X18117"/>
      <c r="Y18117"/>
      <c r="Z18117"/>
      <c r="AA18117"/>
      <c r="AB18117"/>
      <c r="AC18117"/>
    </row>
    <row r="18118" spans="2:29" s="14" customFormat="1" x14ac:dyDescent="0.25">
      <c r="B18118"/>
      <c r="C18118"/>
      <c r="D18118"/>
      <c r="E18118"/>
      <c r="F18118"/>
      <c r="G18118"/>
      <c r="H18118"/>
      <c r="I18118"/>
      <c r="J18118"/>
      <c r="K18118" s="91"/>
      <c r="L18118" s="91"/>
      <c r="M18118" s="91"/>
      <c r="R18118"/>
      <c r="S18118"/>
      <c r="T18118"/>
      <c r="U18118"/>
      <c r="V18118"/>
      <c r="W18118"/>
      <c r="X18118"/>
      <c r="Y18118"/>
      <c r="Z18118"/>
      <c r="AA18118"/>
      <c r="AB18118"/>
      <c r="AC18118"/>
    </row>
    <row r="18119" spans="2:29" s="14" customFormat="1" x14ac:dyDescent="0.25">
      <c r="B18119"/>
      <c r="C18119"/>
      <c r="D18119"/>
      <c r="E18119"/>
      <c r="F18119"/>
      <c r="G18119"/>
      <c r="H18119"/>
      <c r="I18119"/>
      <c r="J18119"/>
      <c r="K18119" s="91"/>
      <c r="L18119" s="91"/>
      <c r="M18119" s="91"/>
      <c r="R18119"/>
      <c r="S18119"/>
      <c r="T18119"/>
      <c r="U18119"/>
      <c r="V18119"/>
      <c r="W18119"/>
      <c r="X18119"/>
      <c r="Y18119"/>
      <c r="Z18119"/>
      <c r="AA18119"/>
      <c r="AB18119"/>
      <c r="AC18119"/>
    </row>
    <row r="18120" spans="2:29" s="14" customFormat="1" x14ac:dyDescent="0.25">
      <c r="B18120"/>
      <c r="C18120"/>
      <c r="D18120"/>
      <c r="E18120"/>
      <c r="F18120"/>
      <c r="G18120"/>
      <c r="H18120"/>
      <c r="I18120"/>
      <c r="J18120"/>
      <c r="K18120" s="91"/>
      <c r="L18120" s="91"/>
      <c r="M18120" s="91"/>
      <c r="R18120"/>
      <c r="S18120"/>
      <c r="T18120"/>
      <c r="U18120"/>
      <c r="V18120"/>
      <c r="W18120"/>
      <c r="X18120"/>
      <c r="Y18120"/>
      <c r="Z18120"/>
      <c r="AA18120"/>
      <c r="AB18120"/>
      <c r="AC18120"/>
    </row>
    <row r="18121" spans="2:29" s="14" customFormat="1" x14ac:dyDescent="0.25">
      <c r="B18121"/>
      <c r="C18121"/>
      <c r="D18121"/>
      <c r="E18121"/>
      <c r="F18121"/>
      <c r="G18121"/>
      <c r="H18121"/>
      <c r="I18121"/>
      <c r="J18121"/>
      <c r="K18121" s="91"/>
      <c r="L18121" s="91"/>
      <c r="M18121" s="91"/>
      <c r="R18121"/>
      <c r="S18121"/>
      <c r="T18121"/>
      <c r="U18121"/>
      <c r="V18121"/>
      <c r="W18121"/>
      <c r="X18121"/>
      <c r="Y18121"/>
      <c r="Z18121"/>
      <c r="AA18121"/>
      <c r="AB18121"/>
      <c r="AC18121"/>
    </row>
    <row r="18122" spans="2:29" s="14" customFormat="1" x14ac:dyDescent="0.25">
      <c r="B18122"/>
      <c r="C18122"/>
      <c r="D18122"/>
      <c r="E18122"/>
      <c r="F18122"/>
      <c r="G18122"/>
      <c r="H18122"/>
      <c r="I18122"/>
      <c r="J18122"/>
      <c r="K18122" s="91"/>
      <c r="L18122" s="91"/>
      <c r="M18122" s="91"/>
      <c r="R18122"/>
      <c r="S18122"/>
      <c r="T18122"/>
      <c r="U18122"/>
      <c r="V18122"/>
      <c r="W18122"/>
      <c r="X18122"/>
      <c r="Y18122"/>
      <c r="Z18122"/>
      <c r="AA18122"/>
      <c r="AB18122"/>
      <c r="AC18122"/>
    </row>
    <row r="18123" spans="2:29" s="14" customFormat="1" x14ac:dyDescent="0.25">
      <c r="B18123"/>
      <c r="C18123"/>
      <c r="D18123"/>
      <c r="E18123"/>
      <c r="F18123"/>
      <c r="G18123"/>
      <c r="H18123"/>
      <c r="I18123"/>
      <c r="J18123"/>
      <c r="K18123" s="91"/>
      <c r="L18123" s="91"/>
      <c r="M18123" s="91"/>
      <c r="R18123"/>
      <c r="S18123"/>
      <c r="T18123"/>
      <c r="U18123"/>
      <c r="V18123"/>
      <c r="W18123"/>
      <c r="X18123"/>
      <c r="Y18123"/>
      <c r="Z18123"/>
      <c r="AA18123"/>
      <c r="AB18123"/>
      <c r="AC18123"/>
    </row>
    <row r="18124" spans="2:29" s="14" customFormat="1" x14ac:dyDescent="0.25">
      <c r="B18124"/>
      <c r="C18124"/>
      <c r="D18124"/>
      <c r="E18124"/>
      <c r="F18124"/>
      <c r="G18124"/>
      <c r="H18124"/>
      <c r="I18124"/>
      <c r="J18124"/>
      <c r="K18124" s="91"/>
      <c r="L18124" s="91"/>
      <c r="M18124" s="91"/>
      <c r="R18124"/>
      <c r="S18124"/>
      <c r="T18124"/>
      <c r="U18124"/>
      <c r="V18124"/>
      <c r="W18124"/>
      <c r="X18124"/>
      <c r="Y18124"/>
      <c r="Z18124"/>
      <c r="AA18124"/>
      <c r="AB18124"/>
      <c r="AC18124"/>
    </row>
    <row r="18125" spans="2:29" s="14" customFormat="1" x14ac:dyDescent="0.25">
      <c r="B18125"/>
      <c r="C18125"/>
      <c r="D18125"/>
      <c r="E18125"/>
      <c r="F18125"/>
      <c r="G18125"/>
      <c r="H18125"/>
      <c r="I18125"/>
      <c r="J18125"/>
      <c r="K18125" s="91"/>
      <c r="L18125" s="91"/>
      <c r="M18125" s="91"/>
      <c r="R18125"/>
      <c r="S18125"/>
      <c r="T18125"/>
      <c r="U18125"/>
      <c r="V18125"/>
      <c r="W18125"/>
      <c r="X18125"/>
      <c r="Y18125"/>
      <c r="Z18125"/>
      <c r="AA18125"/>
      <c r="AB18125"/>
      <c r="AC18125"/>
    </row>
    <row r="18126" spans="2:29" s="14" customFormat="1" x14ac:dyDescent="0.25">
      <c r="B18126"/>
      <c r="C18126"/>
      <c r="D18126"/>
      <c r="E18126"/>
      <c r="F18126"/>
      <c r="G18126"/>
      <c r="H18126"/>
      <c r="I18126"/>
      <c r="J18126"/>
      <c r="K18126" s="91"/>
      <c r="L18126" s="91"/>
      <c r="M18126" s="91"/>
      <c r="R18126"/>
      <c r="S18126"/>
      <c r="T18126"/>
      <c r="U18126"/>
      <c r="V18126"/>
      <c r="W18126"/>
      <c r="X18126"/>
      <c r="Y18126"/>
      <c r="Z18126"/>
      <c r="AA18126"/>
      <c r="AB18126"/>
      <c r="AC18126"/>
    </row>
    <row r="18127" spans="2:29" s="14" customFormat="1" x14ac:dyDescent="0.25">
      <c r="B18127"/>
      <c r="C18127"/>
      <c r="D18127"/>
      <c r="E18127"/>
      <c r="F18127"/>
      <c r="G18127"/>
      <c r="H18127"/>
      <c r="I18127"/>
      <c r="J18127"/>
      <c r="K18127" s="91"/>
      <c r="L18127" s="91"/>
      <c r="M18127" s="91"/>
      <c r="R18127"/>
      <c r="S18127"/>
      <c r="T18127"/>
      <c r="U18127"/>
      <c r="V18127"/>
      <c r="W18127"/>
      <c r="X18127"/>
      <c r="Y18127"/>
      <c r="Z18127"/>
      <c r="AA18127"/>
      <c r="AB18127"/>
      <c r="AC18127"/>
    </row>
    <row r="18128" spans="2:29" s="14" customFormat="1" x14ac:dyDescent="0.25">
      <c r="B18128"/>
      <c r="C18128"/>
      <c r="D18128"/>
      <c r="E18128"/>
      <c r="F18128"/>
      <c r="G18128"/>
      <c r="H18128"/>
      <c r="I18128"/>
      <c r="J18128"/>
      <c r="K18128" s="91"/>
      <c r="L18128" s="91"/>
      <c r="M18128" s="91"/>
      <c r="R18128"/>
      <c r="S18128"/>
      <c r="T18128"/>
      <c r="U18128"/>
      <c r="V18128"/>
      <c r="W18128"/>
      <c r="X18128"/>
      <c r="Y18128"/>
      <c r="Z18128"/>
      <c r="AA18128"/>
      <c r="AB18128"/>
      <c r="AC18128"/>
    </row>
    <row r="18129" spans="2:29" s="14" customFormat="1" x14ac:dyDescent="0.25">
      <c r="B18129"/>
      <c r="C18129"/>
      <c r="D18129"/>
      <c r="E18129"/>
      <c r="F18129"/>
      <c r="G18129"/>
      <c r="H18129"/>
      <c r="I18129"/>
      <c r="J18129"/>
      <c r="K18129" s="91"/>
      <c r="L18129" s="91"/>
      <c r="M18129" s="91"/>
      <c r="R18129"/>
      <c r="S18129"/>
      <c r="T18129"/>
      <c r="U18129"/>
      <c r="V18129"/>
      <c r="W18129"/>
      <c r="X18129"/>
      <c r="Y18129"/>
      <c r="Z18129"/>
      <c r="AA18129"/>
      <c r="AB18129"/>
      <c r="AC18129"/>
    </row>
    <row r="18130" spans="2:29" s="14" customFormat="1" x14ac:dyDescent="0.25">
      <c r="B18130"/>
      <c r="C18130"/>
      <c r="D18130"/>
      <c r="E18130"/>
      <c r="F18130"/>
      <c r="G18130"/>
      <c r="H18130"/>
      <c r="I18130"/>
      <c r="J18130"/>
      <c r="K18130" s="91"/>
      <c r="L18130" s="91"/>
      <c r="M18130" s="91"/>
      <c r="R18130"/>
      <c r="S18130"/>
      <c r="T18130"/>
      <c r="U18130"/>
      <c r="V18130"/>
      <c r="W18130"/>
      <c r="X18130"/>
      <c r="Y18130"/>
      <c r="Z18130"/>
      <c r="AA18130"/>
      <c r="AB18130"/>
      <c r="AC18130"/>
    </row>
    <row r="18131" spans="2:29" s="14" customFormat="1" x14ac:dyDescent="0.25">
      <c r="B18131"/>
      <c r="C18131"/>
      <c r="D18131"/>
      <c r="E18131"/>
      <c r="F18131"/>
      <c r="G18131"/>
      <c r="H18131"/>
      <c r="I18131"/>
      <c r="J18131"/>
      <c r="K18131" s="91"/>
      <c r="L18131" s="91"/>
      <c r="M18131" s="91"/>
      <c r="R18131"/>
      <c r="S18131"/>
      <c r="T18131"/>
      <c r="U18131"/>
      <c r="V18131"/>
      <c r="W18131"/>
      <c r="X18131"/>
      <c r="Y18131"/>
      <c r="Z18131"/>
      <c r="AA18131"/>
      <c r="AB18131"/>
      <c r="AC18131"/>
    </row>
    <row r="18132" spans="2:29" s="14" customFormat="1" x14ac:dyDescent="0.25">
      <c r="B18132"/>
      <c r="C18132"/>
      <c r="D18132"/>
      <c r="E18132"/>
      <c r="F18132"/>
      <c r="G18132"/>
      <c r="H18132"/>
      <c r="I18132"/>
      <c r="J18132"/>
      <c r="K18132" s="91"/>
      <c r="L18132" s="91"/>
      <c r="M18132" s="91"/>
      <c r="R18132"/>
      <c r="S18132"/>
      <c r="T18132"/>
      <c r="U18132"/>
      <c r="V18132"/>
      <c r="W18132"/>
      <c r="X18132"/>
      <c r="Y18132"/>
      <c r="Z18132"/>
      <c r="AA18132"/>
      <c r="AB18132"/>
      <c r="AC18132"/>
    </row>
    <row r="18133" spans="2:29" s="14" customFormat="1" x14ac:dyDescent="0.25">
      <c r="B18133"/>
      <c r="C18133"/>
      <c r="D18133"/>
      <c r="E18133"/>
      <c r="F18133"/>
      <c r="G18133"/>
      <c r="H18133"/>
      <c r="I18133"/>
      <c r="J18133"/>
      <c r="K18133" s="91"/>
      <c r="L18133" s="91"/>
      <c r="M18133" s="91"/>
      <c r="R18133"/>
      <c r="S18133"/>
      <c r="T18133"/>
      <c r="U18133"/>
      <c r="V18133"/>
      <c r="W18133"/>
      <c r="X18133"/>
      <c r="Y18133"/>
      <c r="Z18133"/>
      <c r="AA18133"/>
      <c r="AB18133"/>
      <c r="AC18133"/>
    </row>
    <row r="18134" spans="2:29" s="14" customFormat="1" x14ac:dyDescent="0.25">
      <c r="B18134"/>
      <c r="C18134"/>
      <c r="D18134"/>
      <c r="E18134"/>
      <c r="F18134"/>
      <c r="G18134"/>
      <c r="H18134"/>
      <c r="I18134"/>
      <c r="J18134"/>
      <c r="K18134" s="91"/>
      <c r="L18134" s="91"/>
      <c r="M18134" s="91"/>
      <c r="R18134"/>
      <c r="S18134"/>
      <c r="T18134"/>
      <c r="U18134"/>
      <c r="V18134"/>
      <c r="W18134"/>
      <c r="X18134"/>
      <c r="Y18134"/>
      <c r="Z18134"/>
      <c r="AA18134"/>
      <c r="AB18134"/>
      <c r="AC18134"/>
    </row>
    <row r="18135" spans="2:29" s="14" customFormat="1" x14ac:dyDescent="0.25">
      <c r="B18135"/>
      <c r="C18135"/>
      <c r="D18135"/>
      <c r="E18135"/>
      <c r="F18135"/>
      <c r="G18135"/>
      <c r="H18135"/>
      <c r="I18135"/>
      <c r="J18135"/>
      <c r="K18135" s="91"/>
      <c r="L18135" s="91"/>
      <c r="M18135" s="91"/>
      <c r="R18135"/>
      <c r="S18135"/>
      <c r="T18135"/>
      <c r="U18135"/>
      <c r="V18135"/>
      <c r="W18135"/>
      <c r="X18135"/>
      <c r="Y18135"/>
      <c r="Z18135"/>
      <c r="AA18135"/>
      <c r="AB18135"/>
      <c r="AC18135"/>
    </row>
    <row r="18136" spans="2:29" s="14" customFormat="1" x14ac:dyDescent="0.25">
      <c r="B18136"/>
      <c r="C18136"/>
      <c r="D18136"/>
      <c r="E18136"/>
      <c r="F18136"/>
      <c r="G18136"/>
      <c r="H18136"/>
      <c r="I18136"/>
      <c r="J18136"/>
      <c r="K18136" s="91"/>
      <c r="L18136" s="91"/>
      <c r="M18136" s="91"/>
      <c r="R18136"/>
      <c r="S18136"/>
      <c r="T18136"/>
      <c r="U18136"/>
      <c r="V18136"/>
      <c r="W18136"/>
      <c r="X18136"/>
      <c r="Y18136"/>
      <c r="Z18136"/>
      <c r="AA18136"/>
      <c r="AB18136"/>
      <c r="AC18136"/>
    </row>
    <row r="18137" spans="2:29" s="14" customFormat="1" x14ac:dyDescent="0.25">
      <c r="B18137"/>
      <c r="C18137"/>
      <c r="D18137"/>
      <c r="E18137"/>
      <c r="F18137"/>
      <c r="G18137"/>
      <c r="H18137"/>
      <c r="I18137"/>
      <c r="J18137"/>
      <c r="K18137" s="91"/>
      <c r="L18137" s="91"/>
      <c r="M18137" s="91"/>
      <c r="R18137"/>
      <c r="S18137"/>
      <c r="T18137"/>
      <c r="U18137"/>
      <c r="V18137"/>
      <c r="W18137"/>
      <c r="X18137"/>
      <c r="Y18137"/>
      <c r="Z18137"/>
      <c r="AA18137"/>
      <c r="AB18137"/>
      <c r="AC18137"/>
    </row>
    <row r="18138" spans="2:29" s="14" customFormat="1" x14ac:dyDescent="0.25">
      <c r="B18138"/>
      <c r="C18138"/>
      <c r="D18138"/>
      <c r="E18138"/>
      <c r="F18138"/>
      <c r="G18138"/>
      <c r="H18138"/>
      <c r="I18138"/>
      <c r="J18138"/>
      <c r="K18138" s="91"/>
      <c r="L18138" s="91"/>
      <c r="M18138" s="91"/>
      <c r="R18138"/>
      <c r="S18138"/>
      <c r="T18138"/>
      <c r="U18138"/>
      <c r="V18138"/>
      <c r="W18138"/>
      <c r="X18138"/>
      <c r="Y18138"/>
      <c r="Z18138"/>
      <c r="AA18138"/>
      <c r="AB18138"/>
      <c r="AC18138"/>
    </row>
    <row r="18139" spans="2:29" s="14" customFormat="1" x14ac:dyDescent="0.25">
      <c r="B18139"/>
      <c r="C18139"/>
      <c r="D18139"/>
      <c r="E18139"/>
      <c r="F18139"/>
      <c r="G18139"/>
      <c r="H18139"/>
      <c r="I18139"/>
      <c r="J18139"/>
      <c r="K18139" s="91"/>
      <c r="L18139" s="91"/>
      <c r="M18139" s="91"/>
      <c r="R18139"/>
      <c r="S18139"/>
      <c r="T18139"/>
      <c r="U18139"/>
      <c r="V18139"/>
      <c r="W18139"/>
      <c r="X18139"/>
      <c r="Y18139"/>
      <c r="Z18139"/>
      <c r="AA18139"/>
      <c r="AB18139"/>
      <c r="AC18139"/>
    </row>
    <row r="18140" spans="2:29" s="14" customFormat="1" x14ac:dyDescent="0.25">
      <c r="B18140"/>
      <c r="C18140"/>
      <c r="D18140"/>
      <c r="E18140"/>
      <c r="F18140"/>
      <c r="G18140"/>
      <c r="H18140"/>
      <c r="I18140"/>
      <c r="J18140"/>
      <c r="K18140" s="91"/>
      <c r="L18140" s="91"/>
      <c r="M18140" s="91"/>
      <c r="R18140"/>
      <c r="S18140"/>
      <c r="T18140"/>
      <c r="U18140"/>
      <c r="V18140"/>
      <c r="W18140"/>
      <c r="X18140"/>
      <c r="Y18140"/>
      <c r="Z18140"/>
      <c r="AA18140"/>
      <c r="AB18140"/>
      <c r="AC18140"/>
    </row>
    <row r="18141" spans="2:29" s="14" customFormat="1" x14ac:dyDescent="0.25">
      <c r="B18141"/>
      <c r="C18141"/>
      <c r="D18141"/>
      <c r="E18141"/>
      <c r="F18141"/>
      <c r="G18141"/>
      <c r="H18141"/>
      <c r="I18141"/>
      <c r="J18141"/>
      <c r="K18141" s="91"/>
      <c r="L18141" s="91"/>
      <c r="M18141" s="91"/>
      <c r="R18141"/>
      <c r="S18141"/>
      <c r="T18141"/>
      <c r="U18141"/>
      <c r="V18141"/>
      <c r="W18141"/>
      <c r="X18141"/>
      <c r="Y18141"/>
      <c r="Z18141"/>
      <c r="AA18141"/>
      <c r="AB18141"/>
      <c r="AC18141"/>
    </row>
    <row r="18142" spans="2:29" s="14" customFormat="1" x14ac:dyDescent="0.25">
      <c r="B18142"/>
      <c r="C18142"/>
      <c r="D18142"/>
      <c r="E18142"/>
      <c r="F18142"/>
      <c r="G18142"/>
      <c r="H18142"/>
      <c r="I18142"/>
      <c r="J18142"/>
      <c r="K18142" s="91"/>
      <c r="L18142" s="91"/>
      <c r="M18142" s="91"/>
      <c r="R18142"/>
      <c r="S18142"/>
      <c r="T18142"/>
      <c r="U18142"/>
      <c r="V18142"/>
      <c r="W18142"/>
      <c r="X18142"/>
      <c r="Y18142"/>
      <c r="Z18142"/>
      <c r="AA18142"/>
      <c r="AB18142"/>
      <c r="AC18142"/>
    </row>
    <row r="18143" spans="2:29" s="14" customFormat="1" x14ac:dyDescent="0.25">
      <c r="B18143"/>
      <c r="C18143"/>
      <c r="D18143"/>
      <c r="E18143"/>
      <c r="F18143"/>
      <c r="G18143"/>
      <c r="H18143"/>
      <c r="I18143"/>
      <c r="J18143"/>
      <c r="K18143" s="91"/>
      <c r="L18143" s="91"/>
      <c r="M18143" s="91"/>
      <c r="R18143"/>
      <c r="S18143"/>
      <c r="T18143"/>
      <c r="U18143"/>
      <c r="V18143"/>
      <c r="W18143"/>
      <c r="X18143"/>
      <c r="Y18143"/>
      <c r="Z18143"/>
      <c r="AA18143"/>
      <c r="AB18143"/>
      <c r="AC18143"/>
    </row>
    <row r="18144" spans="2:29" s="14" customFormat="1" x14ac:dyDescent="0.25">
      <c r="B18144"/>
      <c r="C18144"/>
      <c r="D18144"/>
      <c r="E18144"/>
      <c r="F18144"/>
      <c r="G18144"/>
      <c r="H18144"/>
      <c r="I18144"/>
      <c r="J18144"/>
      <c r="K18144" s="91"/>
      <c r="L18144" s="91"/>
      <c r="M18144" s="91"/>
      <c r="R18144"/>
      <c r="S18144"/>
      <c r="T18144"/>
      <c r="U18144"/>
      <c r="V18144"/>
      <c r="W18144"/>
      <c r="X18144"/>
      <c r="Y18144"/>
      <c r="Z18144"/>
      <c r="AA18144"/>
      <c r="AB18144"/>
      <c r="AC18144"/>
    </row>
    <row r="18145" spans="2:29" s="14" customFormat="1" x14ac:dyDescent="0.25">
      <c r="B18145"/>
      <c r="C18145"/>
      <c r="D18145"/>
      <c r="E18145"/>
      <c r="F18145"/>
      <c r="G18145"/>
      <c r="H18145"/>
      <c r="I18145"/>
      <c r="J18145"/>
      <c r="K18145" s="91"/>
      <c r="L18145" s="91"/>
      <c r="M18145" s="91"/>
      <c r="R18145"/>
      <c r="S18145"/>
      <c r="T18145"/>
      <c r="U18145"/>
      <c r="V18145"/>
      <c r="W18145"/>
      <c r="X18145"/>
      <c r="Y18145"/>
      <c r="Z18145"/>
      <c r="AA18145"/>
      <c r="AB18145"/>
      <c r="AC18145"/>
    </row>
    <row r="18146" spans="2:29" s="14" customFormat="1" x14ac:dyDescent="0.25">
      <c r="B18146"/>
      <c r="C18146"/>
      <c r="D18146"/>
      <c r="E18146"/>
      <c r="F18146"/>
      <c r="G18146"/>
      <c r="H18146"/>
      <c r="I18146"/>
      <c r="J18146"/>
      <c r="K18146" s="91"/>
      <c r="L18146" s="91"/>
      <c r="M18146" s="91"/>
      <c r="R18146"/>
      <c r="S18146"/>
      <c r="T18146"/>
      <c r="U18146"/>
      <c r="V18146"/>
      <c r="W18146"/>
      <c r="X18146"/>
      <c r="Y18146"/>
      <c r="Z18146"/>
      <c r="AA18146"/>
      <c r="AB18146"/>
      <c r="AC18146"/>
    </row>
    <row r="18147" spans="2:29" s="14" customFormat="1" x14ac:dyDescent="0.25">
      <c r="B18147"/>
      <c r="C18147"/>
      <c r="D18147"/>
      <c r="E18147"/>
      <c r="F18147"/>
      <c r="G18147"/>
      <c r="H18147"/>
      <c r="I18147"/>
      <c r="J18147"/>
      <c r="K18147" s="91"/>
      <c r="L18147" s="91"/>
      <c r="M18147" s="91"/>
      <c r="R18147"/>
      <c r="S18147"/>
      <c r="T18147"/>
      <c r="U18147"/>
      <c r="V18147"/>
      <c r="W18147"/>
      <c r="X18147"/>
      <c r="Y18147"/>
      <c r="Z18147"/>
      <c r="AA18147"/>
      <c r="AB18147"/>
      <c r="AC18147"/>
    </row>
    <row r="18148" spans="2:29" s="14" customFormat="1" x14ac:dyDescent="0.25">
      <c r="B18148"/>
      <c r="C18148"/>
      <c r="D18148"/>
      <c r="E18148"/>
      <c r="F18148"/>
      <c r="G18148"/>
      <c r="H18148"/>
      <c r="I18148"/>
      <c r="J18148"/>
      <c r="K18148" s="91"/>
      <c r="L18148" s="91"/>
      <c r="M18148" s="91"/>
      <c r="R18148"/>
      <c r="S18148"/>
      <c r="T18148"/>
      <c r="U18148"/>
      <c r="V18148"/>
      <c r="W18148"/>
      <c r="X18148"/>
      <c r="Y18148"/>
      <c r="Z18148"/>
      <c r="AA18148"/>
      <c r="AB18148"/>
      <c r="AC18148"/>
    </row>
    <row r="18149" spans="2:29" s="14" customFormat="1" x14ac:dyDescent="0.25">
      <c r="B18149"/>
      <c r="C18149"/>
      <c r="D18149"/>
      <c r="E18149"/>
      <c r="F18149"/>
      <c r="G18149"/>
      <c r="H18149"/>
      <c r="I18149"/>
      <c r="J18149"/>
      <c r="K18149" s="91"/>
      <c r="L18149" s="91"/>
      <c r="M18149" s="91"/>
      <c r="R18149"/>
      <c r="S18149"/>
      <c r="T18149"/>
      <c r="U18149"/>
      <c r="V18149"/>
      <c r="W18149"/>
      <c r="X18149"/>
      <c r="Y18149"/>
      <c r="Z18149"/>
      <c r="AA18149"/>
      <c r="AB18149"/>
      <c r="AC18149"/>
    </row>
    <row r="18150" spans="2:29" s="14" customFormat="1" x14ac:dyDescent="0.25">
      <c r="B18150"/>
      <c r="C18150"/>
      <c r="D18150"/>
      <c r="E18150"/>
      <c r="F18150"/>
      <c r="G18150"/>
      <c r="H18150"/>
      <c r="I18150"/>
      <c r="J18150"/>
      <c r="K18150" s="91"/>
      <c r="L18150" s="91"/>
      <c r="M18150" s="91"/>
      <c r="R18150"/>
      <c r="S18150"/>
      <c r="T18150"/>
      <c r="U18150"/>
      <c r="V18150"/>
      <c r="W18150"/>
      <c r="X18150"/>
      <c r="Y18150"/>
      <c r="Z18150"/>
      <c r="AA18150"/>
      <c r="AB18150"/>
      <c r="AC18150"/>
    </row>
    <row r="18151" spans="2:29" s="14" customFormat="1" x14ac:dyDescent="0.25">
      <c r="B18151"/>
      <c r="C18151"/>
      <c r="D18151"/>
      <c r="E18151"/>
      <c r="F18151"/>
      <c r="G18151"/>
      <c r="H18151"/>
      <c r="I18151"/>
      <c r="J18151"/>
      <c r="K18151" s="91"/>
      <c r="L18151" s="91"/>
      <c r="M18151" s="91"/>
      <c r="R18151"/>
      <c r="S18151"/>
      <c r="T18151"/>
      <c r="U18151"/>
      <c r="V18151"/>
      <c r="W18151"/>
      <c r="X18151"/>
      <c r="Y18151"/>
      <c r="Z18151"/>
      <c r="AA18151"/>
      <c r="AB18151"/>
      <c r="AC18151"/>
    </row>
    <row r="18152" spans="2:29" s="14" customFormat="1" x14ac:dyDescent="0.25">
      <c r="B18152"/>
      <c r="C18152"/>
      <c r="D18152"/>
      <c r="E18152"/>
      <c r="F18152"/>
      <c r="G18152"/>
      <c r="H18152"/>
      <c r="I18152"/>
      <c r="J18152"/>
      <c r="K18152" s="91"/>
      <c r="L18152" s="91"/>
      <c r="M18152" s="91"/>
      <c r="R18152"/>
      <c r="S18152"/>
      <c r="T18152"/>
      <c r="U18152"/>
      <c r="V18152"/>
      <c r="W18152"/>
      <c r="X18152"/>
      <c r="Y18152"/>
      <c r="Z18152"/>
      <c r="AA18152"/>
      <c r="AB18152"/>
      <c r="AC18152"/>
    </row>
    <row r="18153" spans="2:29" s="14" customFormat="1" x14ac:dyDescent="0.25">
      <c r="B18153"/>
      <c r="C18153"/>
      <c r="D18153"/>
      <c r="E18153"/>
      <c r="F18153"/>
      <c r="G18153"/>
      <c r="H18153"/>
      <c r="I18153"/>
      <c r="J18153"/>
      <c r="K18153" s="91"/>
      <c r="L18153" s="91"/>
      <c r="M18153" s="91"/>
      <c r="R18153"/>
      <c r="S18153"/>
      <c r="T18153"/>
      <c r="U18153"/>
      <c r="V18153"/>
      <c r="W18153"/>
      <c r="X18153"/>
      <c r="Y18153"/>
      <c r="Z18153"/>
      <c r="AA18153"/>
      <c r="AB18153"/>
      <c r="AC18153"/>
    </row>
    <row r="18154" spans="2:29" s="14" customFormat="1" x14ac:dyDescent="0.25">
      <c r="B18154"/>
      <c r="C18154"/>
      <c r="D18154"/>
      <c r="E18154"/>
      <c r="F18154"/>
      <c r="G18154"/>
      <c r="H18154"/>
      <c r="I18154"/>
      <c r="J18154"/>
      <c r="K18154" s="91"/>
      <c r="L18154" s="91"/>
      <c r="M18154" s="91"/>
      <c r="R18154"/>
      <c r="S18154"/>
      <c r="T18154"/>
      <c r="U18154"/>
      <c r="V18154"/>
      <c r="W18154"/>
      <c r="X18154"/>
      <c r="Y18154"/>
      <c r="Z18154"/>
      <c r="AA18154"/>
      <c r="AB18154"/>
      <c r="AC18154"/>
    </row>
    <row r="18155" spans="2:29" s="14" customFormat="1" x14ac:dyDescent="0.25">
      <c r="B18155"/>
      <c r="C18155"/>
      <c r="D18155"/>
      <c r="E18155"/>
      <c r="F18155"/>
      <c r="G18155"/>
      <c r="H18155"/>
      <c r="I18155"/>
      <c r="J18155"/>
      <c r="K18155" s="91"/>
      <c r="L18155" s="91"/>
      <c r="M18155" s="91"/>
      <c r="R18155"/>
      <c r="S18155"/>
      <c r="T18155"/>
      <c r="U18155"/>
      <c r="V18155"/>
      <c r="W18155"/>
      <c r="X18155"/>
      <c r="Y18155"/>
      <c r="Z18155"/>
      <c r="AA18155"/>
      <c r="AB18155"/>
      <c r="AC18155"/>
    </row>
    <row r="18156" spans="2:29" s="14" customFormat="1" x14ac:dyDescent="0.25">
      <c r="B18156"/>
      <c r="C18156"/>
      <c r="D18156"/>
      <c r="E18156"/>
      <c r="F18156"/>
      <c r="G18156"/>
      <c r="H18156"/>
      <c r="I18156"/>
      <c r="J18156"/>
      <c r="K18156" s="91"/>
      <c r="L18156" s="91"/>
      <c r="M18156" s="91"/>
      <c r="R18156"/>
      <c r="S18156"/>
      <c r="T18156"/>
      <c r="U18156"/>
      <c r="V18156"/>
      <c r="W18156"/>
      <c r="X18156"/>
      <c r="Y18156"/>
      <c r="Z18156"/>
      <c r="AA18156"/>
      <c r="AB18156"/>
      <c r="AC18156"/>
    </row>
    <row r="18157" spans="2:29" s="14" customFormat="1" x14ac:dyDescent="0.25">
      <c r="B18157"/>
      <c r="C18157"/>
      <c r="D18157"/>
      <c r="E18157"/>
      <c r="F18157"/>
      <c r="G18157"/>
      <c r="H18157"/>
      <c r="I18157"/>
      <c r="J18157"/>
      <c r="K18157" s="91"/>
      <c r="L18157" s="91"/>
      <c r="M18157" s="91"/>
      <c r="R18157"/>
      <c r="S18157"/>
      <c r="T18157"/>
      <c r="U18157"/>
      <c r="V18157"/>
      <c r="W18157"/>
      <c r="X18157"/>
      <c r="Y18157"/>
      <c r="Z18157"/>
      <c r="AA18157"/>
      <c r="AB18157"/>
      <c r="AC18157"/>
    </row>
    <row r="18158" spans="2:29" s="14" customFormat="1" x14ac:dyDescent="0.25">
      <c r="B18158"/>
      <c r="C18158"/>
      <c r="D18158"/>
      <c r="E18158"/>
      <c r="F18158"/>
      <c r="G18158"/>
      <c r="H18158"/>
      <c r="I18158"/>
      <c r="J18158"/>
      <c r="K18158" s="91"/>
      <c r="L18158" s="91"/>
      <c r="M18158" s="91"/>
      <c r="R18158"/>
      <c r="S18158"/>
      <c r="T18158"/>
      <c r="U18158"/>
      <c r="V18158"/>
      <c r="W18158"/>
      <c r="X18158"/>
      <c r="Y18158"/>
      <c r="Z18158"/>
      <c r="AA18158"/>
      <c r="AB18158"/>
      <c r="AC18158"/>
    </row>
    <row r="18159" spans="2:29" s="14" customFormat="1" x14ac:dyDescent="0.25">
      <c r="B18159"/>
      <c r="C18159"/>
      <c r="D18159"/>
      <c r="E18159"/>
      <c r="F18159"/>
      <c r="G18159"/>
      <c r="H18159"/>
      <c r="I18159"/>
      <c r="J18159"/>
      <c r="K18159" s="91"/>
      <c r="L18159" s="91"/>
      <c r="M18159" s="91"/>
      <c r="R18159"/>
      <c r="S18159"/>
      <c r="T18159"/>
      <c r="U18159"/>
      <c r="V18159"/>
      <c r="W18159"/>
      <c r="X18159"/>
      <c r="Y18159"/>
      <c r="Z18159"/>
      <c r="AA18159"/>
      <c r="AB18159"/>
      <c r="AC18159"/>
    </row>
    <row r="18160" spans="2:29" s="14" customFormat="1" x14ac:dyDescent="0.25">
      <c r="B18160"/>
      <c r="C18160"/>
      <c r="D18160"/>
      <c r="E18160"/>
      <c r="F18160"/>
      <c r="G18160"/>
      <c r="H18160"/>
      <c r="I18160"/>
      <c r="J18160"/>
      <c r="K18160" s="91"/>
      <c r="L18160" s="91"/>
      <c r="M18160" s="91"/>
      <c r="R18160"/>
      <c r="S18160"/>
      <c r="T18160"/>
      <c r="U18160"/>
      <c r="V18160"/>
      <c r="W18160"/>
      <c r="X18160"/>
      <c r="Y18160"/>
      <c r="Z18160"/>
      <c r="AA18160"/>
      <c r="AB18160"/>
      <c r="AC18160"/>
    </row>
    <row r="18161" spans="2:29" s="14" customFormat="1" x14ac:dyDescent="0.25">
      <c r="B18161"/>
      <c r="C18161"/>
      <c r="D18161"/>
      <c r="E18161"/>
      <c r="F18161"/>
      <c r="G18161"/>
      <c r="H18161"/>
      <c r="I18161"/>
      <c r="J18161"/>
      <c r="K18161" s="91"/>
      <c r="L18161" s="91"/>
      <c r="M18161" s="91"/>
      <c r="R18161"/>
      <c r="S18161"/>
      <c r="T18161"/>
      <c r="U18161"/>
      <c r="V18161"/>
      <c r="W18161"/>
      <c r="X18161"/>
      <c r="Y18161"/>
      <c r="Z18161"/>
      <c r="AA18161"/>
      <c r="AB18161"/>
      <c r="AC18161"/>
    </row>
    <row r="18162" spans="2:29" s="14" customFormat="1" x14ac:dyDescent="0.25">
      <c r="B18162"/>
      <c r="C18162"/>
      <c r="D18162"/>
      <c r="E18162"/>
      <c r="F18162"/>
      <c r="G18162"/>
      <c r="H18162"/>
      <c r="I18162"/>
      <c r="J18162"/>
      <c r="K18162" s="91"/>
      <c r="L18162" s="91"/>
      <c r="M18162" s="91"/>
      <c r="R18162"/>
      <c r="S18162"/>
      <c r="T18162"/>
      <c r="U18162"/>
      <c r="V18162"/>
      <c r="W18162"/>
      <c r="X18162"/>
      <c r="Y18162"/>
      <c r="Z18162"/>
      <c r="AA18162"/>
      <c r="AB18162"/>
      <c r="AC18162"/>
    </row>
    <row r="18163" spans="2:29" s="14" customFormat="1" x14ac:dyDescent="0.25">
      <c r="B18163"/>
      <c r="C18163"/>
      <c r="D18163"/>
      <c r="E18163"/>
      <c r="F18163"/>
      <c r="G18163"/>
      <c r="H18163"/>
      <c r="I18163"/>
      <c r="J18163"/>
      <c r="K18163" s="91"/>
      <c r="L18163" s="91"/>
      <c r="M18163" s="91"/>
      <c r="R18163"/>
      <c r="S18163"/>
      <c r="T18163"/>
      <c r="U18163"/>
      <c r="V18163"/>
      <c r="W18163"/>
      <c r="X18163"/>
      <c r="Y18163"/>
      <c r="Z18163"/>
      <c r="AA18163"/>
      <c r="AB18163"/>
      <c r="AC18163"/>
    </row>
    <row r="18164" spans="2:29" s="14" customFormat="1" x14ac:dyDescent="0.25">
      <c r="B18164"/>
      <c r="C18164"/>
      <c r="D18164"/>
      <c r="E18164"/>
      <c r="F18164"/>
      <c r="G18164"/>
      <c r="H18164"/>
      <c r="I18164"/>
      <c r="J18164"/>
      <c r="K18164" s="91"/>
      <c r="L18164" s="91"/>
      <c r="M18164" s="91"/>
      <c r="R18164"/>
      <c r="S18164"/>
      <c r="T18164"/>
      <c r="U18164"/>
      <c r="V18164"/>
      <c r="W18164"/>
      <c r="X18164"/>
      <c r="Y18164"/>
      <c r="Z18164"/>
      <c r="AA18164"/>
      <c r="AB18164"/>
      <c r="AC18164"/>
    </row>
    <row r="18165" spans="2:29" s="14" customFormat="1" x14ac:dyDescent="0.25">
      <c r="B18165"/>
      <c r="C18165"/>
      <c r="D18165"/>
      <c r="E18165"/>
      <c r="F18165"/>
      <c r="G18165"/>
      <c r="H18165"/>
      <c r="I18165"/>
      <c r="J18165"/>
      <c r="K18165" s="91"/>
      <c r="L18165" s="91"/>
      <c r="M18165" s="91"/>
      <c r="R18165"/>
      <c r="S18165"/>
      <c r="T18165"/>
      <c r="U18165"/>
      <c r="V18165"/>
      <c r="W18165"/>
      <c r="X18165"/>
      <c r="Y18165"/>
      <c r="Z18165"/>
      <c r="AA18165"/>
      <c r="AB18165"/>
      <c r="AC18165"/>
    </row>
    <row r="18166" spans="2:29" s="14" customFormat="1" x14ac:dyDescent="0.25">
      <c r="B18166"/>
      <c r="C18166"/>
      <c r="D18166"/>
      <c r="E18166"/>
      <c r="F18166"/>
      <c r="G18166"/>
      <c r="H18166"/>
      <c r="I18166"/>
      <c r="J18166"/>
      <c r="K18166" s="91"/>
      <c r="L18166" s="91"/>
      <c r="M18166" s="91"/>
      <c r="R18166"/>
      <c r="S18166"/>
      <c r="T18166"/>
      <c r="U18166"/>
      <c r="V18166"/>
      <c r="W18166"/>
      <c r="X18166"/>
      <c r="Y18166"/>
      <c r="Z18166"/>
      <c r="AA18166"/>
      <c r="AB18166"/>
      <c r="AC18166"/>
    </row>
    <row r="18167" spans="2:29" s="14" customFormat="1" x14ac:dyDescent="0.25">
      <c r="B18167"/>
      <c r="C18167"/>
      <c r="D18167"/>
      <c r="E18167"/>
      <c r="F18167"/>
      <c r="G18167"/>
      <c r="H18167"/>
      <c r="I18167"/>
      <c r="J18167"/>
      <c r="K18167" s="91"/>
      <c r="L18167" s="91"/>
      <c r="M18167" s="91"/>
      <c r="R18167"/>
      <c r="S18167"/>
      <c r="T18167"/>
      <c r="U18167"/>
      <c r="V18167"/>
      <c r="W18167"/>
      <c r="X18167"/>
      <c r="Y18167"/>
      <c r="Z18167"/>
      <c r="AA18167"/>
      <c r="AB18167"/>
      <c r="AC18167"/>
    </row>
    <row r="18168" spans="2:29" s="14" customFormat="1" x14ac:dyDescent="0.25">
      <c r="B18168"/>
      <c r="C18168"/>
      <c r="D18168"/>
      <c r="E18168"/>
      <c r="F18168"/>
      <c r="G18168"/>
      <c r="H18168"/>
      <c r="I18168"/>
      <c r="J18168"/>
      <c r="K18168" s="91"/>
      <c r="L18168" s="91"/>
      <c r="M18168" s="91"/>
      <c r="R18168"/>
      <c r="S18168"/>
      <c r="T18168"/>
      <c r="U18168"/>
      <c r="V18168"/>
      <c r="W18168"/>
      <c r="X18168"/>
      <c r="Y18168"/>
      <c r="Z18168"/>
      <c r="AA18168"/>
      <c r="AB18168"/>
      <c r="AC18168"/>
    </row>
    <row r="18169" spans="2:29" s="14" customFormat="1" x14ac:dyDescent="0.25">
      <c r="B18169"/>
      <c r="C18169"/>
      <c r="D18169"/>
      <c r="E18169"/>
      <c r="F18169"/>
      <c r="G18169"/>
      <c r="H18169"/>
      <c r="I18169"/>
      <c r="J18169"/>
      <c r="K18169" s="91"/>
      <c r="L18169" s="91"/>
      <c r="M18169" s="91"/>
      <c r="R18169"/>
      <c r="S18169"/>
      <c r="T18169"/>
      <c r="U18169"/>
      <c r="V18169"/>
      <c r="W18169"/>
      <c r="X18169"/>
      <c r="Y18169"/>
      <c r="Z18169"/>
      <c r="AA18169"/>
      <c r="AB18169"/>
      <c r="AC18169"/>
    </row>
    <row r="18170" spans="2:29" s="14" customFormat="1" x14ac:dyDescent="0.25">
      <c r="B18170"/>
      <c r="C18170"/>
      <c r="D18170"/>
      <c r="E18170"/>
      <c r="F18170"/>
      <c r="G18170"/>
      <c r="H18170"/>
      <c r="I18170"/>
      <c r="J18170"/>
      <c r="K18170" s="91"/>
      <c r="L18170" s="91"/>
      <c r="M18170" s="91"/>
      <c r="R18170"/>
      <c r="S18170"/>
      <c r="T18170"/>
      <c r="U18170"/>
      <c r="V18170"/>
      <c r="W18170"/>
      <c r="X18170"/>
      <c r="Y18170"/>
      <c r="Z18170"/>
      <c r="AA18170"/>
      <c r="AB18170"/>
      <c r="AC18170"/>
    </row>
    <row r="18171" spans="2:29" s="14" customFormat="1" x14ac:dyDescent="0.25">
      <c r="B18171"/>
      <c r="C18171"/>
      <c r="D18171"/>
      <c r="E18171"/>
      <c r="F18171"/>
      <c r="G18171"/>
      <c r="H18171"/>
      <c r="I18171"/>
      <c r="J18171"/>
      <c r="K18171" s="91"/>
      <c r="L18171" s="91"/>
      <c r="M18171" s="91"/>
      <c r="R18171"/>
      <c r="S18171"/>
      <c r="T18171"/>
      <c r="U18171"/>
      <c r="V18171"/>
      <c r="W18171"/>
      <c r="X18171"/>
      <c r="Y18171"/>
      <c r="Z18171"/>
      <c r="AA18171"/>
      <c r="AB18171"/>
      <c r="AC18171"/>
    </row>
    <row r="18172" spans="2:29" s="14" customFormat="1" x14ac:dyDescent="0.25">
      <c r="B18172"/>
      <c r="C18172"/>
      <c r="D18172"/>
      <c r="E18172"/>
      <c r="F18172"/>
      <c r="G18172"/>
      <c r="H18172"/>
      <c r="I18172"/>
      <c r="J18172"/>
      <c r="K18172" s="91"/>
      <c r="L18172" s="91"/>
      <c r="M18172" s="91"/>
      <c r="R18172"/>
      <c r="S18172"/>
      <c r="T18172"/>
      <c r="U18172"/>
      <c r="V18172"/>
      <c r="W18172"/>
      <c r="X18172"/>
      <c r="Y18172"/>
      <c r="Z18172"/>
      <c r="AA18172"/>
      <c r="AB18172"/>
      <c r="AC18172"/>
    </row>
    <row r="18173" spans="2:29" s="14" customFormat="1" x14ac:dyDescent="0.25">
      <c r="B18173"/>
      <c r="C18173"/>
      <c r="D18173"/>
      <c r="E18173"/>
      <c r="F18173"/>
      <c r="G18173"/>
      <c r="H18173"/>
      <c r="I18173"/>
      <c r="J18173"/>
      <c r="K18173" s="91"/>
      <c r="L18173" s="91"/>
      <c r="M18173" s="91"/>
      <c r="R18173"/>
      <c r="S18173"/>
      <c r="T18173"/>
      <c r="U18173"/>
      <c r="V18173"/>
      <c r="W18173"/>
      <c r="X18173"/>
      <c r="Y18173"/>
      <c r="Z18173"/>
      <c r="AA18173"/>
      <c r="AB18173"/>
      <c r="AC18173"/>
    </row>
    <row r="18174" spans="2:29" s="14" customFormat="1" x14ac:dyDescent="0.25">
      <c r="B18174"/>
      <c r="C18174"/>
      <c r="D18174"/>
      <c r="E18174"/>
      <c r="F18174"/>
      <c r="G18174"/>
      <c r="H18174"/>
      <c r="I18174"/>
      <c r="J18174"/>
      <c r="K18174" s="91"/>
      <c r="L18174" s="91"/>
      <c r="M18174" s="91"/>
      <c r="R18174"/>
      <c r="S18174"/>
      <c r="T18174"/>
      <c r="U18174"/>
      <c r="V18174"/>
      <c r="W18174"/>
      <c r="X18174"/>
      <c r="Y18174"/>
      <c r="Z18174"/>
      <c r="AA18174"/>
      <c r="AB18174"/>
      <c r="AC18174"/>
    </row>
    <row r="18175" spans="2:29" s="14" customFormat="1" x14ac:dyDescent="0.25">
      <c r="B18175"/>
      <c r="C18175"/>
      <c r="D18175"/>
      <c r="E18175"/>
      <c r="F18175"/>
      <c r="G18175"/>
      <c r="H18175"/>
      <c r="I18175"/>
      <c r="J18175"/>
      <c r="K18175" s="91"/>
      <c r="L18175" s="91"/>
      <c r="M18175" s="91"/>
      <c r="R18175"/>
      <c r="S18175"/>
      <c r="T18175"/>
      <c r="U18175"/>
      <c r="V18175"/>
      <c r="W18175"/>
      <c r="X18175"/>
      <c r="Y18175"/>
      <c r="Z18175"/>
      <c r="AA18175"/>
      <c r="AB18175"/>
      <c r="AC18175"/>
    </row>
    <row r="18176" spans="2:29" s="14" customFormat="1" x14ac:dyDescent="0.25">
      <c r="B18176"/>
      <c r="C18176"/>
      <c r="D18176"/>
      <c r="E18176"/>
      <c r="F18176"/>
      <c r="G18176"/>
      <c r="H18176"/>
      <c r="I18176"/>
      <c r="J18176"/>
      <c r="K18176" s="91"/>
      <c r="L18176" s="91"/>
      <c r="M18176" s="91"/>
      <c r="R18176"/>
      <c r="S18176"/>
      <c r="T18176"/>
      <c r="U18176"/>
      <c r="V18176"/>
      <c r="W18176"/>
      <c r="X18176"/>
      <c r="Y18176"/>
      <c r="Z18176"/>
      <c r="AA18176"/>
      <c r="AB18176"/>
      <c r="AC18176"/>
    </row>
    <row r="18177" spans="2:29" s="14" customFormat="1" x14ac:dyDescent="0.25">
      <c r="B18177"/>
      <c r="C18177"/>
      <c r="D18177"/>
      <c r="E18177"/>
      <c r="F18177"/>
      <c r="G18177"/>
      <c r="H18177"/>
      <c r="I18177"/>
      <c r="J18177"/>
      <c r="K18177" s="91"/>
      <c r="L18177" s="91"/>
      <c r="M18177" s="91"/>
      <c r="R18177"/>
      <c r="S18177"/>
      <c r="T18177"/>
      <c r="U18177"/>
      <c r="V18177"/>
      <c r="W18177"/>
      <c r="X18177"/>
      <c r="Y18177"/>
      <c r="Z18177"/>
      <c r="AA18177"/>
      <c r="AB18177"/>
      <c r="AC18177"/>
    </row>
    <row r="18178" spans="2:29" s="14" customFormat="1" x14ac:dyDescent="0.25">
      <c r="B18178"/>
      <c r="C18178"/>
      <c r="D18178"/>
      <c r="E18178"/>
      <c r="F18178"/>
      <c r="G18178"/>
      <c r="H18178"/>
      <c r="I18178"/>
      <c r="J18178"/>
      <c r="K18178" s="91"/>
      <c r="L18178" s="91"/>
      <c r="M18178" s="91"/>
      <c r="R18178"/>
      <c r="S18178"/>
      <c r="T18178"/>
      <c r="U18178"/>
      <c r="V18178"/>
      <c r="W18178"/>
      <c r="X18178"/>
      <c r="Y18178"/>
      <c r="Z18178"/>
      <c r="AA18178"/>
      <c r="AB18178"/>
      <c r="AC18178"/>
    </row>
    <row r="18179" spans="2:29" s="14" customFormat="1" x14ac:dyDescent="0.25">
      <c r="B18179"/>
      <c r="C18179"/>
      <c r="D18179"/>
      <c r="E18179"/>
      <c r="F18179"/>
      <c r="G18179"/>
      <c r="H18179"/>
      <c r="I18179"/>
      <c r="J18179"/>
      <c r="K18179" s="91"/>
      <c r="L18179" s="91"/>
      <c r="M18179" s="91"/>
      <c r="R18179"/>
      <c r="S18179"/>
      <c r="T18179"/>
      <c r="U18179"/>
      <c r="V18179"/>
      <c r="W18179"/>
      <c r="X18179"/>
      <c r="Y18179"/>
      <c r="Z18179"/>
      <c r="AA18179"/>
      <c r="AB18179"/>
      <c r="AC18179"/>
    </row>
    <row r="18180" spans="2:29" s="14" customFormat="1" x14ac:dyDescent="0.25">
      <c r="B18180"/>
      <c r="C18180"/>
      <c r="D18180"/>
      <c r="E18180"/>
      <c r="F18180"/>
      <c r="G18180"/>
      <c r="H18180"/>
      <c r="I18180"/>
      <c r="J18180"/>
      <c r="K18180" s="91"/>
      <c r="L18180" s="91"/>
      <c r="M18180" s="91"/>
      <c r="R18180"/>
      <c r="S18180"/>
      <c r="T18180"/>
      <c r="U18180"/>
      <c r="V18180"/>
      <c r="W18180"/>
      <c r="X18180"/>
      <c r="Y18180"/>
      <c r="Z18180"/>
      <c r="AA18180"/>
      <c r="AB18180"/>
      <c r="AC18180"/>
    </row>
    <row r="18181" spans="2:29" s="14" customFormat="1" x14ac:dyDescent="0.25">
      <c r="B18181"/>
      <c r="C18181"/>
      <c r="D18181"/>
      <c r="E18181"/>
      <c r="F18181"/>
      <c r="G18181"/>
      <c r="H18181"/>
      <c r="I18181"/>
      <c r="J18181"/>
      <c r="K18181" s="91"/>
      <c r="L18181" s="91"/>
      <c r="M18181" s="91"/>
      <c r="R18181"/>
      <c r="S18181"/>
      <c r="T18181"/>
      <c r="U18181"/>
      <c r="V18181"/>
      <c r="W18181"/>
      <c r="X18181"/>
      <c r="Y18181"/>
      <c r="Z18181"/>
      <c r="AA18181"/>
      <c r="AB18181"/>
      <c r="AC18181"/>
    </row>
    <row r="18182" spans="2:29" s="14" customFormat="1" x14ac:dyDescent="0.25">
      <c r="B18182"/>
      <c r="C18182"/>
      <c r="D18182"/>
      <c r="E18182"/>
      <c r="F18182"/>
      <c r="G18182"/>
      <c r="H18182"/>
      <c r="I18182"/>
      <c r="J18182"/>
      <c r="K18182" s="91"/>
      <c r="L18182" s="91"/>
      <c r="M18182" s="91"/>
      <c r="R18182"/>
      <c r="S18182"/>
      <c r="T18182"/>
      <c r="U18182"/>
      <c r="V18182"/>
      <c r="W18182"/>
      <c r="X18182"/>
      <c r="Y18182"/>
      <c r="Z18182"/>
      <c r="AA18182"/>
      <c r="AB18182"/>
      <c r="AC18182"/>
    </row>
    <row r="18183" spans="2:29" s="14" customFormat="1" x14ac:dyDescent="0.25">
      <c r="B18183"/>
      <c r="C18183"/>
      <c r="D18183"/>
      <c r="E18183"/>
      <c r="F18183"/>
      <c r="G18183"/>
      <c r="H18183"/>
      <c r="I18183"/>
      <c r="J18183"/>
      <c r="K18183" s="91"/>
      <c r="L18183" s="91"/>
      <c r="M18183" s="91"/>
      <c r="R18183"/>
      <c r="S18183"/>
      <c r="T18183"/>
      <c r="U18183"/>
      <c r="V18183"/>
      <c r="W18183"/>
      <c r="X18183"/>
      <c r="Y18183"/>
      <c r="Z18183"/>
      <c r="AA18183"/>
      <c r="AB18183"/>
      <c r="AC18183"/>
    </row>
    <row r="18184" spans="2:29" s="14" customFormat="1" x14ac:dyDescent="0.25">
      <c r="B18184"/>
      <c r="C18184"/>
      <c r="D18184"/>
      <c r="E18184"/>
      <c r="F18184"/>
      <c r="G18184"/>
      <c r="H18184"/>
      <c r="I18184"/>
      <c r="J18184"/>
      <c r="K18184" s="91"/>
      <c r="L18184" s="91"/>
      <c r="M18184" s="91"/>
      <c r="R18184"/>
      <c r="S18184"/>
      <c r="T18184"/>
      <c r="U18184"/>
      <c r="V18184"/>
      <c r="W18184"/>
      <c r="X18184"/>
      <c r="Y18184"/>
      <c r="Z18184"/>
      <c r="AA18184"/>
      <c r="AB18184"/>
      <c r="AC18184"/>
    </row>
    <row r="18185" spans="2:29" s="14" customFormat="1" x14ac:dyDescent="0.25">
      <c r="B18185"/>
      <c r="C18185"/>
      <c r="D18185"/>
      <c r="E18185"/>
      <c r="F18185"/>
      <c r="G18185"/>
      <c r="H18185"/>
      <c r="I18185"/>
      <c r="J18185"/>
      <c r="K18185" s="91"/>
      <c r="L18185" s="91"/>
      <c r="M18185" s="91"/>
      <c r="R18185"/>
      <c r="S18185"/>
      <c r="T18185"/>
      <c r="U18185"/>
      <c r="V18185"/>
      <c r="W18185"/>
      <c r="X18185"/>
      <c r="Y18185"/>
      <c r="Z18185"/>
      <c r="AA18185"/>
      <c r="AB18185"/>
      <c r="AC18185"/>
    </row>
    <row r="18186" spans="2:29" s="14" customFormat="1" x14ac:dyDescent="0.25">
      <c r="B18186"/>
      <c r="C18186"/>
      <c r="D18186"/>
      <c r="E18186"/>
      <c r="F18186"/>
      <c r="G18186"/>
      <c r="H18186"/>
      <c r="I18186"/>
      <c r="J18186"/>
      <c r="K18186" s="91"/>
      <c r="L18186" s="91"/>
      <c r="M18186" s="91"/>
      <c r="R18186"/>
      <c r="S18186"/>
      <c r="T18186"/>
      <c r="U18186"/>
      <c r="V18186"/>
      <c r="W18186"/>
      <c r="X18186"/>
      <c r="Y18186"/>
      <c r="Z18186"/>
      <c r="AA18186"/>
      <c r="AB18186"/>
      <c r="AC18186"/>
    </row>
    <row r="18187" spans="2:29" s="14" customFormat="1" x14ac:dyDescent="0.25">
      <c r="B18187"/>
      <c r="C18187"/>
      <c r="D18187"/>
      <c r="E18187"/>
      <c r="F18187"/>
      <c r="G18187"/>
      <c r="H18187"/>
      <c r="I18187"/>
      <c r="J18187"/>
      <c r="K18187" s="91"/>
      <c r="L18187" s="91"/>
      <c r="M18187" s="91"/>
      <c r="R18187"/>
      <c r="S18187"/>
      <c r="T18187"/>
      <c r="U18187"/>
      <c r="V18187"/>
      <c r="W18187"/>
      <c r="X18187"/>
      <c r="Y18187"/>
      <c r="Z18187"/>
      <c r="AA18187"/>
      <c r="AB18187"/>
      <c r="AC18187"/>
    </row>
    <row r="18188" spans="2:29" s="14" customFormat="1" x14ac:dyDescent="0.25">
      <c r="B18188"/>
      <c r="C18188"/>
      <c r="D18188"/>
      <c r="E18188"/>
      <c r="F18188"/>
      <c r="G18188"/>
      <c r="H18188"/>
      <c r="I18188"/>
      <c r="J18188"/>
      <c r="K18188" s="91"/>
      <c r="L18188" s="91"/>
      <c r="M18188" s="91"/>
      <c r="R18188"/>
      <c r="S18188"/>
      <c r="T18188"/>
      <c r="U18188"/>
      <c r="V18188"/>
      <c r="W18188"/>
      <c r="X18188"/>
      <c r="Y18188"/>
      <c r="Z18188"/>
      <c r="AA18188"/>
      <c r="AB18188"/>
      <c r="AC18188"/>
    </row>
    <row r="18189" spans="2:29" s="14" customFormat="1" x14ac:dyDescent="0.25">
      <c r="B18189"/>
      <c r="C18189"/>
      <c r="D18189"/>
      <c r="E18189"/>
      <c r="F18189"/>
      <c r="G18189"/>
      <c r="H18189"/>
      <c r="I18189"/>
      <c r="J18189"/>
      <c r="K18189" s="91"/>
      <c r="L18189" s="91"/>
      <c r="M18189" s="91"/>
      <c r="R18189"/>
      <c r="S18189"/>
      <c r="T18189"/>
      <c r="U18189"/>
      <c r="V18189"/>
      <c r="W18189"/>
      <c r="X18189"/>
      <c r="Y18189"/>
      <c r="Z18189"/>
      <c r="AA18189"/>
      <c r="AB18189"/>
      <c r="AC18189"/>
    </row>
    <row r="18190" spans="2:29" s="14" customFormat="1" x14ac:dyDescent="0.25">
      <c r="B18190"/>
      <c r="C18190"/>
      <c r="D18190"/>
      <c r="E18190"/>
      <c r="F18190"/>
      <c r="G18190"/>
      <c r="H18190"/>
      <c r="I18190"/>
      <c r="J18190"/>
      <c r="K18190" s="91"/>
      <c r="L18190" s="91"/>
      <c r="M18190" s="91"/>
      <c r="R18190"/>
      <c r="S18190"/>
      <c r="T18190"/>
      <c r="U18190"/>
      <c r="V18190"/>
      <c r="W18190"/>
      <c r="X18190"/>
      <c r="Y18190"/>
      <c r="Z18190"/>
      <c r="AA18190"/>
      <c r="AB18190"/>
      <c r="AC18190"/>
    </row>
    <row r="18191" spans="2:29" s="14" customFormat="1" x14ac:dyDescent="0.25">
      <c r="B18191"/>
      <c r="C18191"/>
      <c r="D18191"/>
      <c r="E18191"/>
      <c r="F18191"/>
      <c r="G18191"/>
      <c r="H18191"/>
      <c r="I18191"/>
      <c r="J18191"/>
      <c r="K18191" s="91"/>
      <c r="L18191" s="91"/>
      <c r="M18191" s="91"/>
      <c r="R18191"/>
      <c r="S18191"/>
      <c r="T18191"/>
      <c r="U18191"/>
      <c r="V18191"/>
      <c r="W18191"/>
      <c r="X18191"/>
      <c r="Y18191"/>
      <c r="Z18191"/>
      <c r="AA18191"/>
      <c r="AB18191"/>
      <c r="AC18191"/>
    </row>
    <row r="18192" spans="2:29" s="14" customFormat="1" x14ac:dyDescent="0.25">
      <c r="B18192"/>
      <c r="C18192"/>
      <c r="D18192"/>
      <c r="E18192"/>
      <c r="F18192"/>
      <c r="G18192"/>
      <c r="H18192"/>
      <c r="I18192"/>
      <c r="J18192"/>
      <c r="K18192" s="91"/>
      <c r="L18192" s="91"/>
      <c r="M18192" s="91"/>
      <c r="R18192"/>
      <c r="S18192"/>
      <c r="T18192"/>
      <c r="U18192"/>
      <c r="V18192"/>
      <c r="W18192"/>
      <c r="X18192"/>
      <c r="Y18192"/>
      <c r="Z18192"/>
      <c r="AA18192"/>
      <c r="AB18192"/>
      <c r="AC18192"/>
    </row>
    <row r="18193" spans="2:29" s="14" customFormat="1" x14ac:dyDescent="0.25">
      <c r="B18193"/>
      <c r="C18193"/>
      <c r="D18193"/>
      <c r="E18193"/>
      <c r="F18193"/>
      <c r="G18193"/>
      <c r="H18193"/>
      <c r="I18193"/>
      <c r="J18193"/>
      <c r="K18193" s="91"/>
      <c r="L18193" s="91"/>
      <c r="M18193" s="91"/>
      <c r="R18193"/>
      <c r="S18193"/>
      <c r="T18193"/>
      <c r="U18193"/>
      <c r="V18193"/>
      <c r="W18193"/>
      <c r="X18193"/>
      <c r="Y18193"/>
      <c r="Z18193"/>
      <c r="AA18193"/>
      <c r="AB18193"/>
      <c r="AC18193"/>
    </row>
    <row r="18194" spans="2:29" s="14" customFormat="1" x14ac:dyDescent="0.25">
      <c r="B18194"/>
      <c r="C18194"/>
      <c r="D18194"/>
      <c r="E18194"/>
      <c r="F18194"/>
      <c r="G18194"/>
      <c r="H18194"/>
      <c r="I18194"/>
      <c r="J18194"/>
      <c r="K18194" s="91"/>
      <c r="L18194" s="91"/>
      <c r="M18194" s="91"/>
      <c r="R18194"/>
      <c r="S18194"/>
      <c r="T18194"/>
      <c r="U18194"/>
      <c r="V18194"/>
      <c r="W18194"/>
      <c r="X18194"/>
      <c r="Y18194"/>
      <c r="Z18194"/>
      <c r="AA18194"/>
      <c r="AB18194"/>
      <c r="AC18194"/>
    </row>
    <row r="18195" spans="2:29" s="14" customFormat="1" x14ac:dyDescent="0.25">
      <c r="B18195"/>
      <c r="C18195"/>
      <c r="D18195"/>
      <c r="E18195"/>
      <c r="F18195"/>
      <c r="G18195"/>
      <c r="H18195"/>
      <c r="I18195"/>
      <c r="J18195"/>
      <c r="K18195" s="91"/>
      <c r="L18195" s="91"/>
      <c r="M18195" s="91"/>
      <c r="R18195"/>
      <c r="S18195"/>
      <c r="T18195"/>
      <c r="U18195"/>
      <c r="V18195"/>
      <c r="W18195"/>
      <c r="X18195"/>
      <c r="Y18195"/>
      <c r="Z18195"/>
      <c r="AA18195"/>
      <c r="AB18195"/>
      <c r="AC18195"/>
    </row>
    <row r="18196" spans="2:29" s="14" customFormat="1" x14ac:dyDescent="0.25">
      <c r="B18196"/>
      <c r="C18196"/>
      <c r="D18196"/>
      <c r="E18196"/>
      <c r="F18196"/>
      <c r="G18196"/>
      <c r="H18196"/>
      <c r="I18196"/>
      <c r="J18196"/>
      <c r="K18196" s="91"/>
      <c r="L18196" s="91"/>
      <c r="M18196" s="91"/>
      <c r="R18196"/>
      <c r="S18196"/>
      <c r="T18196"/>
      <c r="U18196"/>
      <c r="V18196"/>
      <c r="W18196"/>
      <c r="X18196"/>
      <c r="Y18196"/>
      <c r="Z18196"/>
      <c r="AA18196"/>
      <c r="AB18196"/>
      <c r="AC18196"/>
    </row>
    <row r="18197" spans="2:29" s="14" customFormat="1" x14ac:dyDescent="0.25">
      <c r="B18197"/>
      <c r="C18197"/>
      <c r="D18197"/>
      <c r="E18197"/>
      <c r="F18197"/>
      <c r="G18197"/>
      <c r="H18197"/>
      <c r="I18197"/>
      <c r="J18197"/>
      <c r="K18197" s="91"/>
      <c r="L18197" s="91"/>
      <c r="M18197" s="91"/>
      <c r="R18197"/>
      <c r="S18197"/>
      <c r="T18197"/>
      <c r="U18197"/>
      <c r="V18197"/>
      <c r="W18197"/>
      <c r="X18197"/>
      <c r="Y18197"/>
      <c r="Z18197"/>
      <c r="AA18197"/>
      <c r="AB18197"/>
      <c r="AC18197"/>
    </row>
    <row r="18198" spans="2:29" s="14" customFormat="1" x14ac:dyDescent="0.25">
      <c r="B18198"/>
      <c r="C18198"/>
      <c r="D18198"/>
      <c r="E18198"/>
      <c r="F18198"/>
      <c r="G18198"/>
      <c r="H18198"/>
      <c r="I18198"/>
      <c r="J18198"/>
      <c r="K18198" s="91"/>
      <c r="L18198" s="91"/>
      <c r="M18198" s="91"/>
      <c r="R18198"/>
      <c r="S18198"/>
      <c r="T18198"/>
      <c r="U18198"/>
      <c r="V18198"/>
      <c r="W18198"/>
      <c r="X18198"/>
      <c r="Y18198"/>
      <c r="Z18198"/>
      <c r="AA18198"/>
      <c r="AB18198"/>
      <c r="AC18198"/>
    </row>
    <row r="18199" spans="2:29" s="14" customFormat="1" x14ac:dyDescent="0.25">
      <c r="B18199"/>
      <c r="C18199"/>
      <c r="D18199"/>
      <c r="E18199"/>
      <c r="F18199"/>
      <c r="G18199"/>
      <c r="H18199"/>
      <c r="I18199"/>
      <c r="J18199"/>
      <c r="K18199" s="91"/>
      <c r="L18199" s="91"/>
      <c r="M18199" s="91"/>
      <c r="R18199"/>
      <c r="S18199"/>
      <c r="T18199"/>
      <c r="U18199"/>
      <c r="V18199"/>
      <c r="W18199"/>
      <c r="X18199"/>
      <c r="Y18199"/>
      <c r="Z18199"/>
      <c r="AA18199"/>
      <c r="AB18199"/>
      <c r="AC18199"/>
    </row>
    <row r="18200" spans="2:29" s="14" customFormat="1" x14ac:dyDescent="0.25">
      <c r="B18200"/>
      <c r="C18200"/>
      <c r="D18200"/>
      <c r="E18200"/>
      <c r="F18200"/>
      <c r="G18200"/>
      <c r="H18200"/>
      <c r="I18200"/>
      <c r="J18200"/>
      <c r="K18200" s="91"/>
      <c r="L18200" s="91"/>
      <c r="M18200" s="91"/>
      <c r="R18200"/>
      <c r="S18200"/>
      <c r="T18200"/>
      <c r="U18200"/>
      <c r="V18200"/>
      <c r="W18200"/>
      <c r="X18200"/>
      <c r="Y18200"/>
      <c r="Z18200"/>
      <c r="AA18200"/>
      <c r="AB18200"/>
      <c r="AC18200"/>
    </row>
    <row r="18201" spans="2:29" s="14" customFormat="1" x14ac:dyDescent="0.25">
      <c r="B18201"/>
      <c r="C18201"/>
      <c r="D18201"/>
      <c r="E18201"/>
      <c r="F18201"/>
      <c r="G18201"/>
      <c r="H18201"/>
      <c r="I18201"/>
      <c r="J18201"/>
      <c r="K18201" s="91"/>
      <c r="L18201" s="91"/>
      <c r="M18201" s="91"/>
      <c r="R18201"/>
      <c r="S18201"/>
      <c r="T18201"/>
      <c r="U18201"/>
      <c r="V18201"/>
      <c r="W18201"/>
      <c r="X18201"/>
      <c r="Y18201"/>
      <c r="Z18201"/>
      <c r="AA18201"/>
      <c r="AB18201"/>
      <c r="AC18201"/>
    </row>
    <row r="18202" spans="2:29" s="14" customFormat="1" x14ac:dyDescent="0.25">
      <c r="B18202"/>
      <c r="C18202"/>
      <c r="D18202"/>
      <c r="E18202"/>
      <c r="F18202"/>
      <c r="G18202"/>
      <c r="H18202"/>
      <c r="I18202"/>
      <c r="J18202"/>
      <c r="K18202" s="91"/>
      <c r="L18202" s="91"/>
      <c r="M18202" s="91"/>
      <c r="R18202"/>
      <c r="S18202"/>
      <c r="T18202"/>
      <c r="U18202"/>
      <c r="V18202"/>
      <c r="W18202"/>
      <c r="X18202"/>
      <c r="Y18202"/>
      <c r="Z18202"/>
      <c r="AA18202"/>
      <c r="AB18202"/>
      <c r="AC18202"/>
    </row>
    <row r="18203" spans="2:29" s="14" customFormat="1" x14ac:dyDescent="0.25">
      <c r="B18203"/>
      <c r="C18203"/>
      <c r="D18203"/>
      <c r="E18203"/>
      <c r="F18203"/>
      <c r="G18203"/>
      <c r="H18203"/>
      <c r="I18203"/>
      <c r="J18203"/>
      <c r="K18203" s="91"/>
      <c r="L18203" s="91"/>
      <c r="M18203" s="91"/>
      <c r="R18203"/>
      <c r="S18203"/>
      <c r="T18203"/>
      <c r="U18203"/>
      <c r="V18203"/>
      <c r="W18203"/>
      <c r="X18203"/>
      <c r="Y18203"/>
      <c r="Z18203"/>
      <c r="AA18203"/>
      <c r="AB18203"/>
      <c r="AC18203"/>
    </row>
    <row r="18204" spans="2:29" s="14" customFormat="1" x14ac:dyDescent="0.25">
      <c r="B18204"/>
      <c r="C18204"/>
      <c r="D18204"/>
      <c r="E18204"/>
      <c r="F18204"/>
      <c r="G18204"/>
      <c r="H18204"/>
      <c r="I18204"/>
      <c r="J18204"/>
      <c r="K18204" s="91"/>
      <c r="L18204" s="91"/>
      <c r="M18204" s="91"/>
      <c r="R18204"/>
      <c r="S18204"/>
      <c r="T18204"/>
      <c r="U18204"/>
      <c r="V18204"/>
      <c r="W18204"/>
      <c r="X18204"/>
      <c r="Y18204"/>
      <c r="Z18204"/>
      <c r="AA18204"/>
      <c r="AB18204"/>
      <c r="AC18204"/>
    </row>
    <row r="18205" spans="2:29" s="14" customFormat="1" x14ac:dyDescent="0.25">
      <c r="B18205"/>
      <c r="C18205"/>
      <c r="D18205"/>
      <c r="E18205"/>
      <c r="F18205"/>
      <c r="G18205"/>
      <c r="H18205"/>
      <c r="I18205"/>
      <c r="J18205"/>
      <c r="K18205" s="91"/>
      <c r="L18205" s="91"/>
      <c r="M18205" s="91"/>
      <c r="R18205"/>
      <c r="S18205"/>
      <c r="T18205"/>
      <c r="U18205"/>
      <c r="V18205"/>
      <c r="W18205"/>
      <c r="X18205"/>
      <c r="Y18205"/>
      <c r="Z18205"/>
      <c r="AA18205"/>
      <c r="AB18205"/>
      <c r="AC18205"/>
    </row>
    <row r="18206" spans="2:29" s="14" customFormat="1" x14ac:dyDescent="0.25">
      <c r="B18206"/>
      <c r="C18206"/>
      <c r="D18206"/>
      <c r="E18206"/>
      <c r="F18206"/>
      <c r="G18206"/>
      <c r="H18206"/>
      <c r="I18206"/>
      <c r="J18206"/>
      <c r="K18206" s="91"/>
      <c r="L18206" s="91"/>
      <c r="M18206" s="91"/>
      <c r="R18206"/>
      <c r="S18206"/>
      <c r="T18206"/>
      <c r="U18206"/>
      <c r="V18206"/>
      <c r="W18206"/>
      <c r="X18206"/>
      <c r="Y18206"/>
      <c r="Z18206"/>
      <c r="AA18206"/>
      <c r="AB18206"/>
      <c r="AC18206"/>
    </row>
    <row r="18207" spans="2:29" s="14" customFormat="1" x14ac:dyDescent="0.25">
      <c r="B18207"/>
      <c r="C18207"/>
      <c r="D18207"/>
      <c r="E18207"/>
      <c r="F18207"/>
      <c r="G18207"/>
      <c r="H18207"/>
      <c r="I18207"/>
      <c r="J18207"/>
      <c r="K18207" s="91"/>
      <c r="L18207" s="91"/>
      <c r="M18207" s="91"/>
      <c r="R18207"/>
      <c r="S18207"/>
      <c r="T18207"/>
      <c r="U18207"/>
      <c r="V18207"/>
      <c r="W18207"/>
      <c r="X18207"/>
      <c r="Y18207"/>
      <c r="Z18207"/>
      <c r="AA18207"/>
      <c r="AB18207"/>
      <c r="AC18207"/>
    </row>
    <row r="18208" spans="2:29" s="14" customFormat="1" x14ac:dyDescent="0.25">
      <c r="B18208"/>
      <c r="C18208"/>
      <c r="D18208"/>
      <c r="E18208"/>
      <c r="F18208"/>
      <c r="G18208"/>
      <c r="H18208"/>
      <c r="I18208"/>
      <c r="J18208"/>
      <c r="K18208" s="91"/>
      <c r="L18208" s="91"/>
      <c r="M18208" s="91"/>
      <c r="R18208"/>
      <c r="S18208"/>
      <c r="T18208"/>
      <c r="U18208"/>
      <c r="V18208"/>
      <c r="W18208"/>
      <c r="X18208"/>
      <c r="Y18208"/>
      <c r="Z18208"/>
      <c r="AA18208"/>
      <c r="AB18208"/>
      <c r="AC18208"/>
    </row>
    <row r="18209" spans="2:29" s="14" customFormat="1" x14ac:dyDescent="0.25">
      <c r="B18209"/>
      <c r="C18209"/>
      <c r="D18209"/>
      <c r="E18209"/>
      <c r="F18209"/>
      <c r="G18209"/>
      <c r="H18209"/>
      <c r="I18209"/>
      <c r="J18209"/>
      <c r="K18209" s="91"/>
      <c r="L18209" s="91"/>
      <c r="M18209" s="91"/>
      <c r="R18209"/>
      <c r="S18209"/>
      <c r="T18209"/>
      <c r="U18209"/>
      <c r="V18209"/>
      <c r="W18209"/>
      <c r="X18209"/>
      <c r="Y18209"/>
      <c r="Z18209"/>
      <c r="AA18209"/>
      <c r="AB18209"/>
      <c r="AC18209"/>
    </row>
    <row r="18210" spans="2:29" s="14" customFormat="1" x14ac:dyDescent="0.25">
      <c r="B18210"/>
      <c r="C18210"/>
      <c r="D18210"/>
      <c r="E18210"/>
      <c r="F18210"/>
      <c r="G18210"/>
      <c r="H18210"/>
      <c r="I18210"/>
      <c r="J18210"/>
      <c r="K18210" s="91"/>
      <c r="L18210" s="91"/>
      <c r="M18210" s="91"/>
      <c r="R18210"/>
      <c r="S18210"/>
      <c r="T18210"/>
      <c r="U18210"/>
      <c r="V18210"/>
      <c r="W18210"/>
      <c r="X18210"/>
      <c r="Y18210"/>
      <c r="Z18210"/>
      <c r="AA18210"/>
      <c r="AB18210"/>
      <c r="AC18210"/>
    </row>
    <row r="18211" spans="2:29" s="14" customFormat="1" x14ac:dyDescent="0.25">
      <c r="B18211"/>
      <c r="C18211"/>
      <c r="D18211"/>
      <c r="E18211"/>
      <c r="F18211"/>
      <c r="G18211"/>
      <c r="H18211"/>
      <c r="I18211"/>
      <c r="J18211"/>
      <c r="K18211" s="91"/>
      <c r="L18211" s="91"/>
      <c r="M18211" s="91"/>
      <c r="R18211"/>
      <c r="S18211"/>
      <c r="T18211"/>
      <c r="U18211"/>
      <c r="V18211"/>
      <c r="W18211"/>
      <c r="X18211"/>
      <c r="Y18211"/>
      <c r="Z18211"/>
      <c r="AA18211"/>
      <c r="AB18211"/>
      <c r="AC18211"/>
    </row>
    <row r="18212" spans="2:29" s="14" customFormat="1" x14ac:dyDescent="0.25">
      <c r="B18212"/>
      <c r="C18212"/>
      <c r="D18212"/>
      <c r="E18212"/>
      <c r="F18212"/>
      <c r="G18212"/>
      <c r="H18212"/>
      <c r="I18212"/>
      <c r="J18212"/>
      <c r="K18212" s="91"/>
      <c r="L18212" s="91"/>
      <c r="M18212" s="91"/>
      <c r="R18212"/>
      <c r="S18212"/>
      <c r="T18212"/>
      <c r="U18212"/>
      <c r="V18212"/>
      <c r="W18212"/>
      <c r="X18212"/>
      <c r="Y18212"/>
      <c r="Z18212"/>
      <c r="AA18212"/>
      <c r="AB18212"/>
      <c r="AC18212"/>
    </row>
    <row r="18213" spans="2:29" s="14" customFormat="1" x14ac:dyDescent="0.25">
      <c r="B18213"/>
      <c r="C18213"/>
      <c r="D18213"/>
      <c r="E18213"/>
      <c r="F18213"/>
      <c r="G18213"/>
      <c r="H18213"/>
      <c r="I18213"/>
      <c r="J18213"/>
      <c r="K18213" s="91"/>
      <c r="L18213" s="91"/>
      <c r="M18213" s="91"/>
      <c r="R18213"/>
      <c r="S18213"/>
      <c r="T18213"/>
      <c r="U18213"/>
      <c r="V18213"/>
      <c r="W18213"/>
      <c r="X18213"/>
      <c r="Y18213"/>
      <c r="Z18213"/>
      <c r="AA18213"/>
      <c r="AB18213"/>
      <c r="AC18213"/>
    </row>
    <row r="18214" spans="2:29" s="14" customFormat="1" x14ac:dyDescent="0.25">
      <c r="B18214"/>
      <c r="C18214"/>
      <c r="D18214"/>
      <c r="E18214"/>
      <c r="F18214"/>
      <c r="G18214"/>
      <c r="H18214"/>
      <c r="I18214"/>
      <c r="J18214"/>
      <c r="K18214" s="91"/>
      <c r="L18214" s="91"/>
      <c r="M18214" s="91"/>
      <c r="R18214"/>
      <c r="S18214"/>
      <c r="T18214"/>
      <c r="U18214"/>
      <c r="V18214"/>
      <c r="W18214"/>
      <c r="X18214"/>
      <c r="Y18214"/>
      <c r="Z18214"/>
      <c r="AA18214"/>
      <c r="AB18214"/>
      <c r="AC18214"/>
    </row>
    <row r="18215" spans="2:29" s="14" customFormat="1" x14ac:dyDescent="0.25">
      <c r="B18215"/>
      <c r="C18215"/>
      <c r="D18215"/>
      <c r="E18215"/>
      <c r="F18215"/>
      <c r="G18215"/>
      <c r="H18215"/>
      <c r="I18215"/>
      <c r="J18215"/>
      <c r="K18215" s="91"/>
      <c r="L18215" s="91"/>
      <c r="M18215" s="91"/>
      <c r="R18215"/>
      <c r="S18215"/>
      <c r="T18215"/>
      <c r="U18215"/>
      <c r="V18215"/>
      <c r="W18215"/>
      <c r="X18215"/>
      <c r="Y18215"/>
      <c r="Z18215"/>
      <c r="AA18215"/>
      <c r="AB18215"/>
      <c r="AC18215"/>
    </row>
    <row r="18216" spans="2:29" s="14" customFormat="1" x14ac:dyDescent="0.25">
      <c r="B18216"/>
      <c r="C18216"/>
      <c r="D18216"/>
      <c r="E18216"/>
      <c r="F18216"/>
      <c r="G18216"/>
      <c r="H18216"/>
      <c r="I18216"/>
      <c r="J18216"/>
      <c r="K18216" s="91"/>
      <c r="L18216" s="91"/>
      <c r="M18216" s="91"/>
      <c r="R18216"/>
      <c r="S18216"/>
      <c r="T18216"/>
      <c r="U18216"/>
      <c r="V18216"/>
      <c r="W18216"/>
      <c r="X18216"/>
      <c r="Y18216"/>
      <c r="Z18216"/>
      <c r="AA18216"/>
      <c r="AB18216"/>
      <c r="AC18216"/>
    </row>
    <row r="18217" spans="2:29" s="14" customFormat="1" x14ac:dyDescent="0.25">
      <c r="B18217"/>
      <c r="C18217"/>
      <c r="D18217"/>
      <c r="E18217"/>
      <c r="F18217"/>
      <c r="G18217"/>
      <c r="H18217"/>
      <c r="I18217"/>
      <c r="J18217"/>
      <c r="K18217" s="91"/>
      <c r="L18217" s="91"/>
      <c r="M18217" s="91"/>
      <c r="R18217"/>
      <c r="S18217"/>
      <c r="T18217"/>
      <c r="U18217"/>
      <c r="V18217"/>
      <c r="W18217"/>
      <c r="X18217"/>
      <c r="Y18217"/>
      <c r="Z18217"/>
      <c r="AA18217"/>
      <c r="AB18217"/>
      <c r="AC18217"/>
    </row>
    <row r="18218" spans="2:29" s="14" customFormat="1" x14ac:dyDescent="0.25">
      <c r="B18218"/>
      <c r="C18218"/>
      <c r="D18218"/>
      <c r="E18218"/>
      <c r="F18218"/>
      <c r="G18218"/>
      <c r="H18218"/>
      <c r="I18218"/>
      <c r="J18218"/>
      <c r="K18218" s="91"/>
      <c r="L18218" s="91"/>
      <c r="M18218" s="91"/>
      <c r="R18218"/>
      <c r="S18218"/>
      <c r="T18218"/>
      <c r="U18218"/>
      <c r="V18218"/>
      <c r="W18218"/>
      <c r="X18218"/>
      <c r="Y18218"/>
      <c r="Z18218"/>
      <c r="AA18218"/>
      <c r="AB18218"/>
      <c r="AC18218"/>
    </row>
    <row r="18219" spans="2:29" s="14" customFormat="1" x14ac:dyDescent="0.25">
      <c r="B18219"/>
      <c r="C18219"/>
      <c r="D18219"/>
      <c r="E18219"/>
      <c r="F18219"/>
      <c r="G18219"/>
      <c r="H18219"/>
      <c r="I18219"/>
      <c r="J18219"/>
      <c r="K18219" s="91"/>
      <c r="L18219" s="91"/>
      <c r="M18219" s="91"/>
      <c r="R18219"/>
      <c r="S18219"/>
      <c r="T18219"/>
      <c r="U18219"/>
      <c r="V18219"/>
      <c r="W18219"/>
      <c r="X18219"/>
      <c r="Y18219"/>
      <c r="Z18219"/>
      <c r="AA18219"/>
      <c r="AB18219"/>
      <c r="AC18219"/>
    </row>
    <row r="18220" spans="2:29" s="14" customFormat="1" x14ac:dyDescent="0.25">
      <c r="B18220"/>
      <c r="C18220"/>
      <c r="D18220"/>
      <c r="E18220"/>
      <c r="F18220"/>
      <c r="G18220"/>
      <c r="H18220"/>
      <c r="I18220"/>
      <c r="J18220"/>
      <c r="K18220" s="91"/>
      <c r="L18220" s="91"/>
      <c r="M18220" s="91"/>
      <c r="R18220"/>
      <c r="S18220"/>
      <c r="T18220"/>
      <c r="U18220"/>
      <c r="V18220"/>
      <c r="W18220"/>
      <c r="X18220"/>
      <c r="Y18220"/>
      <c r="Z18220"/>
      <c r="AA18220"/>
      <c r="AB18220"/>
      <c r="AC18220"/>
    </row>
    <row r="18221" spans="2:29" s="14" customFormat="1" x14ac:dyDescent="0.25">
      <c r="B18221"/>
      <c r="C18221"/>
      <c r="D18221"/>
      <c r="E18221"/>
      <c r="F18221"/>
      <c r="G18221"/>
      <c r="H18221"/>
      <c r="I18221"/>
      <c r="J18221"/>
      <c r="K18221" s="91"/>
      <c r="L18221" s="91"/>
      <c r="M18221" s="91"/>
      <c r="R18221"/>
      <c r="S18221"/>
      <c r="T18221"/>
      <c r="U18221"/>
      <c r="V18221"/>
      <c r="W18221"/>
      <c r="X18221"/>
      <c r="Y18221"/>
      <c r="Z18221"/>
      <c r="AA18221"/>
      <c r="AB18221"/>
      <c r="AC18221"/>
    </row>
    <row r="18222" spans="2:29" s="14" customFormat="1" x14ac:dyDescent="0.25">
      <c r="B18222"/>
      <c r="C18222"/>
      <c r="D18222"/>
      <c r="E18222"/>
      <c r="F18222"/>
      <c r="G18222"/>
      <c r="H18222"/>
      <c r="I18222"/>
      <c r="J18222"/>
      <c r="K18222" s="91"/>
      <c r="L18222" s="91"/>
      <c r="M18222" s="91"/>
      <c r="R18222"/>
      <c r="S18222"/>
      <c r="T18222"/>
      <c r="U18222"/>
      <c r="V18222"/>
      <c r="W18222"/>
      <c r="X18222"/>
      <c r="Y18222"/>
      <c r="Z18222"/>
      <c r="AA18222"/>
      <c r="AB18222"/>
      <c r="AC18222"/>
    </row>
    <row r="18223" spans="2:29" s="14" customFormat="1" x14ac:dyDescent="0.25">
      <c r="B18223"/>
      <c r="C18223"/>
      <c r="D18223"/>
      <c r="E18223"/>
      <c r="F18223"/>
      <c r="G18223"/>
      <c r="H18223"/>
      <c r="I18223"/>
      <c r="J18223"/>
      <c r="K18223" s="91"/>
      <c r="L18223" s="91"/>
      <c r="M18223" s="91"/>
      <c r="R18223"/>
      <c r="S18223"/>
      <c r="T18223"/>
      <c r="U18223"/>
      <c r="V18223"/>
      <c r="W18223"/>
      <c r="X18223"/>
      <c r="Y18223"/>
      <c r="Z18223"/>
      <c r="AA18223"/>
      <c r="AB18223"/>
      <c r="AC18223"/>
    </row>
    <row r="18224" spans="2:29" s="14" customFormat="1" x14ac:dyDescent="0.25">
      <c r="B18224"/>
      <c r="C18224"/>
      <c r="D18224"/>
      <c r="E18224"/>
      <c r="F18224"/>
      <c r="G18224"/>
      <c r="H18224"/>
      <c r="I18224"/>
      <c r="J18224"/>
      <c r="K18224" s="91"/>
      <c r="L18224" s="91"/>
      <c r="M18224" s="91"/>
      <c r="R18224"/>
      <c r="S18224"/>
      <c r="T18224"/>
      <c r="U18224"/>
      <c r="V18224"/>
      <c r="W18224"/>
      <c r="X18224"/>
      <c r="Y18224"/>
      <c r="Z18224"/>
      <c r="AA18224"/>
      <c r="AB18224"/>
      <c r="AC18224"/>
    </row>
    <row r="18225" spans="2:29" s="14" customFormat="1" x14ac:dyDescent="0.25">
      <c r="B18225"/>
      <c r="C18225"/>
      <c r="D18225"/>
      <c r="E18225"/>
      <c r="F18225"/>
      <c r="G18225"/>
      <c r="H18225"/>
      <c r="I18225"/>
      <c r="J18225"/>
      <c r="K18225" s="91"/>
      <c r="L18225" s="91"/>
      <c r="M18225" s="91"/>
      <c r="R18225"/>
      <c r="S18225"/>
      <c r="T18225"/>
      <c r="U18225"/>
      <c r="V18225"/>
      <c r="W18225"/>
      <c r="X18225"/>
      <c r="Y18225"/>
      <c r="Z18225"/>
      <c r="AA18225"/>
      <c r="AB18225"/>
      <c r="AC18225"/>
    </row>
    <row r="18226" spans="2:29" s="14" customFormat="1" x14ac:dyDescent="0.25">
      <c r="B18226"/>
      <c r="C18226"/>
      <c r="D18226"/>
      <c r="E18226"/>
      <c r="F18226"/>
      <c r="G18226"/>
      <c r="H18226"/>
      <c r="I18226"/>
      <c r="J18226"/>
      <c r="K18226" s="91"/>
      <c r="L18226" s="91"/>
      <c r="M18226" s="91"/>
      <c r="R18226"/>
      <c r="S18226"/>
      <c r="T18226"/>
      <c r="U18226"/>
      <c r="V18226"/>
      <c r="W18226"/>
      <c r="X18226"/>
      <c r="Y18226"/>
      <c r="Z18226"/>
      <c r="AA18226"/>
      <c r="AB18226"/>
      <c r="AC18226"/>
    </row>
    <row r="18227" spans="2:29" s="14" customFormat="1" x14ac:dyDescent="0.25">
      <c r="B18227"/>
      <c r="C18227"/>
      <c r="D18227"/>
      <c r="E18227"/>
      <c r="F18227"/>
      <c r="G18227"/>
      <c r="H18227"/>
      <c r="I18227"/>
      <c r="J18227"/>
      <c r="K18227" s="91"/>
      <c r="L18227" s="91"/>
      <c r="M18227" s="91"/>
      <c r="R18227"/>
      <c r="S18227"/>
      <c r="T18227"/>
      <c r="U18227"/>
      <c r="V18227"/>
      <c r="W18227"/>
      <c r="X18227"/>
      <c r="Y18227"/>
      <c r="Z18227"/>
      <c r="AA18227"/>
      <c r="AB18227"/>
      <c r="AC18227"/>
    </row>
    <row r="18228" spans="2:29" s="14" customFormat="1" x14ac:dyDescent="0.25">
      <c r="B18228"/>
      <c r="C18228"/>
      <c r="D18228"/>
      <c r="E18228"/>
      <c r="F18228"/>
      <c r="G18228"/>
      <c r="H18228"/>
      <c r="I18228"/>
      <c r="J18228"/>
      <c r="K18228" s="91"/>
      <c r="L18228" s="91"/>
      <c r="M18228" s="91"/>
      <c r="R18228"/>
      <c r="S18228"/>
      <c r="T18228"/>
      <c r="U18228"/>
      <c r="V18228"/>
      <c r="W18228"/>
      <c r="X18228"/>
      <c r="Y18228"/>
      <c r="Z18228"/>
      <c r="AA18228"/>
      <c r="AB18228"/>
      <c r="AC18228"/>
    </row>
    <row r="18229" spans="2:29" s="14" customFormat="1" x14ac:dyDescent="0.25">
      <c r="B18229"/>
      <c r="C18229"/>
      <c r="D18229"/>
      <c r="E18229"/>
      <c r="F18229"/>
      <c r="G18229"/>
      <c r="H18229"/>
      <c r="I18229"/>
      <c r="J18229"/>
      <c r="K18229" s="91"/>
      <c r="L18229" s="91"/>
      <c r="M18229" s="91"/>
      <c r="R18229"/>
      <c r="S18229"/>
      <c r="T18229"/>
      <c r="U18229"/>
      <c r="V18229"/>
      <c r="W18229"/>
      <c r="X18229"/>
      <c r="Y18229"/>
      <c r="Z18229"/>
      <c r="AA18229"/>
      <c r="AB18229"/>
      <c r="AC18229"/>
    </row>
    <row r="18230" spans="2:29" s="14" customFormat="1" x14ac:dyDescent="0.25">
      <c r="B18230"/>
      <c r="C18230"/>
      <c r="D18230"/>
      <c r="E18230"/>
      <c r="F18230"/>
      <c r="G18230"/>
      <c r="H18230"/>
      <c r="I18230"/>
      <c r="J18230"/>
      <c r="K18230" s="91"/>
      <c r="L18230" s="91"/>
      <c r="M18230" s="91"/>
      <c r="R18230"/>
      <c r="S18230"/>
      <c r="T18230"/>
      <c r="U18230"/>
      <c r="V18230"/>
      <c r="W18230"/>
      <c r="X18230"/>
      <c r="Y18230"/>
      <c r="Z18230"/>
      <c r="AA18230"/>
      <c r="AB18230"/>
      <c r="AC18230"/>
    </row>
    <row r="18231" spans="2:29" s="14" customFormat="1" x14ac:dyDescent="0.25">
      <c r="B18231"/>
      <c r="C18231"/>
      <c r="D18231"/>
      <c r="E18231"/>
      <c r="F18231"/>
      <c r="G18231"/>
      <c r="H18231"/>
      <c r="I18231"/>
      <c r="J18231"/>
      <c r="K18231" s="91"/>
      <c r="L18231" s="91"/>
      <c r="M18231" s="91"/>
      <c r="R18231"/>
      <c r="S18231"/>
      <c r="T18231"/>
      <c r="U18231"/>
      <c r="V18231"/>
      <c r="W18231"/>
      <c r="X18231"/>
      <c r="Y18231"/>
      <c r="Z18231"/>
      <c r="AA18231"/>
      <c r="AB18231"/>
      <c r="AC18231"/>
    </row>
    <row r="18232" spans="2:29" s="14" customFormat="1" x14ac:dyDescent="0.25">
      <c r="B18232"/>
      <c r="C18232"/>
      <c r="D18232"/>
      <c r="E18232"/>
      <c r="F18232"/>
      <c r="G18232"/>
      <c r="H18232"/>
      <c r="I18232"/>
      <c r="J18232"/>
      <c r="K18232" s="91"/>
      <c r="L18232" s="91"/>
      <c r="M18232" s="91"/>
      <c r="R18232"/>
      <c r="S18232"/>
      <c r="T18232"/>
      <c r="U18232"/>
      <c r="V18232"/>
      <c r="W18232"/>
      <c r="X18232"/>
      <c r="Y18232"/>
      <c r="Z18232"/>
      <c r="AA18232"/>
      <c r="AB18232"/>
      <c r="AC18232"/>
    </row>
    <row r="18233" spans="2:29" s="14" customFormat="1" x14ac:dyDescent="0.25">
      <c r="B18233"/>
      <c r="C18233"/>
      <c r="D18233"/>
      <c r="E18233"/>
      <c r="F18233"/>
      <c r="G18233"/>
      <c r="H18233"/>
      <c r="I18233"/>
      <c r="J18233"/>
      <c r="K18233" s="91"/>
      <c r="L18233" s="91"/>
      <c r="M18233" s="91"/>
      <c r="R18233"/>
      <c r="S18233"/>
      <c r="T18233"/>
      <c r="U18233"/>
      <c r="V18233"/>
      <c r="W18233"/>
      <c r="X18233"/>
      <c r="Y18233"/>
      <c r="Z18233"/>
      <c r="AA18233"/>
      <c r="AB18233"/>
      <c r="AC18233"/>
    </row>
    <row r="18234" spans="2:29" s="14" customFormat="1" x14ac:dyDescent="0.25">
      <c r="B18234"/>
      <c r="C18234"/>
      <c r="D18234"/>
      <c r="E18234"/>
      <c r="F18234"/>
      <c r="G18234"/>
      <c r="H18234"/>
      <c r="I18234"/>
      <c r="J18234"/>
      <c r="K18234" s="91"/>
      <c r="L18234" s="91"/>
      <c r="M18234" s="91"/>
      <c r="R18234"/>
      <c r="S18234"/>
      <c r="T18234"/>
      <c r="U18234"/>
      <c r="V18234"/>
      <c r="W18234"/>
      <c r="X18234"/>
      <c r="Y18234"/>
      <c r="Z18234"/>
      <c r="AA18234"/>
      <c r="AB18234"/>
      <c r="AC18234"/>
    </row>
    <row r="18235" spans="2:29" s="14" customFormat="1" x14ac:dyDescent="0.25">
      <c r="B18235"/>
      <c r="C18235"/>
      <c r="D18235"/>
      <c r="E18235"/>
      <c r="F18235"/>
      <c r="G18235"/>
      <c r="H18235"/>
      <c r="I18235"/>
      <c r="J18235"/>
      <c r="K18235" s="91"/>
      <c r="L18235" s="91"/>
      <c r="M18235" s="91"/>
      <c r="R18235"/>
      <c r="S18235"/>
      <c r="T18235"/>
      <c r="U18235"/>
      <c r="V18235"/>
      <c r="W18235"/>
      <c r="X18235"/>
      <c r="Y18235"/>
      <c r="Z18235"/>
      <c r="AA18235"/>
      <c r="AB18235"/>
      <c r="AC18235"/>
    </row>
    <row r="18236" spans="2:29" s="14" customFormat="1" x14ac:dyDescent="0.25">
      <c r="B18236"/>
      <c r="C18236"/>
      <c r="D18236"/>
      <c r="E18236"/>
      <c r="F18236"/>
      <c r="G18236"/>
      <c r="H18236"/>
      <c r="I18236"/>
      <c r="J18236"/>
      <c r="K18236" s="91"/>
      <c r="L18236" s="91"/>
      <c r="M18236" s="91"/>
      <c r="R18236"/>
      <c r="S18236"/>
      <c r="T18236"/>
      <c r="U18236"/>
      <c r="V18236"/>
      <c r="W18236"/>
      <c r="X18236"/>
      <c r="Y18236"/>
      <c r="Z18236"/>
      <c r="AA18236"/>
      <c r="AB18236"/>
      <c r="AC18236"/>
    </row>
    <row r="18237" spans="2:29" s="14" customFormat="1" x14ac:dyDescent="0.25">
      <c r="B18237"/>
      <c r="C18237"/>
      <c r="D18237"/>
      <c r="E18237"/>
      <c r="F18237"/>
      <c r="G18237"/>
      <c r="H18237"/>
      <c r="I18237"/>
      <c r="J18237"/>
      <c r="K18237" s="91"/>
      <c r="L18237" s="91"/>
      <c r="M18237" s="91"/>
      <c r="R18237"/>
      <c r="S18237"/>
      <c r="T18237"/>
      <c r="U18237"/>
      <c r="V18237"/>
      <c r="W18237"/>
      <c r="X18237"/>
      <c r="Y18237"/>
      <c r="Z18237"/>
      <c r="AA18237"/>
      <c r="AB18237"/>
      <c r="AC18237"/>
    </row>
    <row r="18238" spans="2:29" s="14" customFormat="1" x14ac:dyDescent="0.25">
      <c r="B18238"/>
      <c r="C18238"/>
      <c r="D18238"/>
      <c r="E18238"/>
      <c r="F18238"/>
      <c r="G18238"/>
      <c r="H18238"/>
      <c r="I18238"/>
      <c r="J18238"/>
      <c r="K18238" s="91"/>
      <c r="L18238" s="91"/>
      <c r="M18238" s="91"/>
      <c r="R18238"/>
      <c r="S18238"/>
      <c r="T18238"/>
      <c r="U18238"/>
      <c r="V18238"/>
      <c r="W18238"/>
      <c r="X18238"/>
      <c r="Y18238"/>
      <c r="Z18238"/>
      <c r="AA18238"/>
      <c r="AB18238"/>
      <c r="AC18238"/>
    </row>
    <row r="18239" spans="2:29" s="14" customFormat="1" x14ac:dyDescent="0.25">
      <c r="B18239"/>
      <c r="C18239"/>
      <c r="D18239"/>
      <c r="E18239"/>
      <c r="F18239"/>
      <c r="G18239"/>
      <c r="H18239"/>
      <c r="I18239"/>
      <c r="J18239"/>
      <c r="K18239" s="91"/>
      <c r="L18239" s="91"/>
      <c r="M18239" s="91"/>
      <c r="R18239"/>
      <c r="S18239"/>
      <c r="T18239"/>
      <c r="U18239"/>
      <c r="V18239"/>
      <c r="W18239"/>
      <c r="X18239"/>
      <c r="Y18239"/>
      <c r="Z18239"/>
      <c r="AA18239"/>
      <c r="AB18239"/>
      <c r="AC18239"/>
    </row>
    <row r="18240" spans="2:29" s="14" customFormat="1" x14ac:dyDescent="0.25">
      <c r="B18240"/>
      <c r="C18240"/>
      <c r="D18240"/>
      <c r="E18240"/>
      <c r="F18240"/>
      <c r="G18240"/>
      <c r="H18240"/>
      <c r="I18240"/>
      <c r="J18240"/>
      <c r="K18240" s="91"/>
      <c r="L18240" s="91"/>
      <c r="M18240" s="91"/>
      <c r="R18240"/>
      <c r="S18240"/>
      <c r="T18240"/>
      <c r="U18240"/>
      <c r="V18240"/>
      <c r="W18240"/>
      <c r="X18240"/>
      <c r="Y18240"/>
      <c r="Z18240"/>
      <c r="AA18240"/>
      <c r="AB18240"/>
      <c r="AC18240"/>
    </row>
    <row r="18241" spans="2:29" s="14" customFormat="1" x14ac:dyDescent="0.25">
      <c r="B18241"/>
      <c r="C18241"/>
      <c r="D18241"/>
      <c r="E18241"/>
      <c r="F18241"/>
      <c r="G18241"/>
      <c r="H18241"/>
      <c r="I18241"/>
      <c r="J18241"/>
      <c r="K18241" s="91"/>
      <c r="L18241" s="91"/>
      <c r="M18241" s="91"/>
      <c r="R18241"/>
      <c r="S18241"/>
      <c r="T18241"/>
      <c r="U18241"/>
      <c r="V18241"/>
      <c r="W18241"/>
      <c r="X18241"/>
      <c r="Y18241"/>
      <c r="Z18241"/>
      <c r="AA18241"/>
      <c r="AB18241"/>
      <c r="AC18241"/>
    </row>
    <row r="18242" spans="2:29" s="14" customFormat="1" x14ac:dyDescent="0.25">
      <c r="B18242"/>
      <c r="C18242"/>
      <c r="D18242"/>
      <c r="E18242"/>
      <c r="F18242"/>
      <c r="G18242"/>
      <c r="H18242"/>
      <c r="I18242"/>
      <c r="J18242"/>
      <c r="K18242" s="91"/>
      <c r="L18242" s="91"/>
      <c r="M18242" s="91"/>
      <c r="R18242"/>
      <c r="S18242"/>
      <c r="T18242"/>
      <c r="U18242"/>
      <c r="V18242"/>
      <c r="W18242"/>
      <c r="X18242"/>
      <c r="Y18242"/>
      <c r="Z18242"/>
      <c r="AA18242"/>
      <c r="AB18242"/>
      <c r="AC18242"/>
    </row>
    <row r="18243" spans="2:29" s="14" customFormat="1" x14ac:dyDescent="0.25">
      <c r="B18243"/>
      <c r="C18243"/>
      <c r="D18243"/>
      <c r="E18243"/>
      <c r="F18243"/>
      <c r="G18243"/>
      <c r="H18243"/>
      <c r="I18243"/>
      <c r="J18243"/>
      <c r="K18243" s="91"/>
      <c r="L18243" s="91"/>
      <c r="M18243" s="91"/>
      <c r="R18243"/>
      <c r="S18243"/>
      <c r="T18243"/>
      <c r="U18243"/>
      <c r="V18243"/>
      <c r="W18243"/>
      <c r="X18243"/>
      <c r="Y18243"/>
      <c r="Z18243"/>
      <c r="AA18243"/>
      <c r="AB18243"/>
      <c r="AC18243"/>
    </row>
    <row r="18244" spans="2:29" s="14" customFormat="1" x14ac:dyDescent="0.25">
      <c r="B18244"/>
      <c r="C18244"/>
      <c r="D18244"/>
      <c r="E18244"/>
      <c r="F18244"/>
      <c r="G18244"/>
      <c r="H18244"/>
      <c r="I18244"/>
      <c r="J18244"/>
      <c r="K18244" s="91"/>
      <c r="L18244" s="91"/>
      <c r="M18244" s="91"/>
      <c r="R18244"/>
      <c r="S18244"/>
      <c r="T18244"/>
      <c r="U18244"/>
      <c r="V18244"/>
      <c r="W18244"/>
      <c r="X18244"/>
      <c r="Y18244"/>
      <c r="Z18244"/>
      <c r="AA18244"/>
      <c r="AB18244"/>
      <c r="AC18244"/>
    </row>
    <row r="18245" spans="2:29" s="14" customFormat="1" x14ac:dyDescent="0.25">
      <c r="B18245"/>
      <c r="C18245"/>
      <c r="D18245"/>
      <c r="E18245"/>
      <c r="F18245"/>
      <c r="G18245"/>
      <c r="H18245"/>
      <c r="I18245"/>
      <c r="J18245"/>
      <c r="K18245" s="91"/>
      <c r="L18245" s="91"/>
      <c r="M18245" s="91"/>
      <c r="R18245"/>
      <c r="S18245"/>
      <c r="T18245"/>
      <c r="U18245"/>
      <c r="V18245"/>
      <c r="W18245"/>
      <c r="X18245"/>
      <c r="Y18245"/>
      <c r="Z18245"/>
      <c r="AA18245"/>
      <c r="AB18245"/>
      <c r="AC18245"/>
    </row>
    <row r="18246" spans="2:29" s="14" customFormat="1" x14ac:dyDescent="0.25">
      <c r="B18246"/>
      <c r="C18246"/>
      <c r="D18246"/>
      <c r="E18246"/>
      <c r="F18246"/>
      <c r="G18246"/>
      <c r="H18246"/>
      <c r="I18246"/>
      <c r="J18246"/>
      <c r="K18246" s="91"/>
      <c r="L18246" s="91"/>
      <c r="M18246" s="91"/>
      <c r="R18246"/>
      <c r="S18246"/>
      <c r="T18246"/>
      <c r="U18246"/>
      <c r="V18246"/>
      <c r="W18246"/>
      <c r="X18246"/>
      <c r="Y18246"/>
      <c r="Z18246"/>
      <c r="AA18246"/>
      <c r="AB18246"/>
      <c r="AC18246"/>
    </row>
    <row r="18247" spans="2:29" s="14" customFormat="1" x14ac:dyDescent="0.25">
      <c r="B18247"/>
      <c r="C18247"/>
      <c r="D18247"/>
      <c r="E18247"/>
      <c r="F18247"/>
      <c r="G18247"/>
      <c r="H18247"/>
      <c r="I18247"/>
      <c r="J18247"/>
      <c r="K18247" s="91"/>
      <c r="L18247" s="91"/>
      <c r="M18247" s="91"/>
      <c r="R18247"/>
      <c r="S18247"/>
      <c r="T18247"/>
      <c r="U18247"/>
      <c r="V18247"/>
      <c r="W18247"/>
      <c r="X18247"/>
      <c r="Y18247"/>
      <c r="Z18247"/>
      <c r="AA18247"/>
      <c r="AB18247"/>
      <c r="AC18247"/>
    </row>
    <row r="18248" spans="2:29" s="14" customFormat="1" x14ac:dyDescent="0.25">
      <c r="B18248"/>
      <c r="C18248"/>
      <c r="D18248"/>
      <c r="E18248"/>
      <c r="F18248"/>
      <c r="G18248"/>
      <c r="H18248"/>
      <c r="I18248"/>
      <c r="J18248"/>
      <c r="K18248" s="91"/>
      <c r="L18248" s="91"/>
      <c r="M18248" s="91"/>
      <c r="R18248"/>
      <c r="S18248"/>
      <c r="T18248"/>
      <c r="U18248"/>
      <c r="V18248"/>
      <c r="W18248"/>
      <c r="X18248"/>
      <c r="Y18248"/>
      <c r="Z18248"/>
      <c r="AA18248"/>
      <c r="AB18248"/>
      <c r="AC18248"/>
    </row>
    <row r="18249" spans="2:29" s="14" customFormat="1" x14ac:dyDescent="0.25">
      <c r="B18249"/>
      <c r="C18249"/>
      <c r="D18249"/>
      <c r="E18249"/>
      <c r="F18249"/>
      <c r="G18249"/>
      <c r="H18249"/>
      <c r="I18249"/>
      <c r="J18249"/>
      <c r="K18249" s="91"/>
      <c r="L18249" s="91"/>
      <c r="M18249" s="91"/>
      <c r="R18249"/>
      <c r="S18249"/>
      <c r="T18249"/>
      <c r="U18249"/>
      <c r="V18249"/>
      <c r="W18249"/>
      <c r="X18249"/>
      <c r="Y18249"/>
      <c r="Z18249"/>
      <c r="AA18249"/>
      <c r="AB18249"/>
      <c r="AC18249"/>
    </row>
    <row r="18250" spans="2:29" s="14" customFormat="1" x14ac:dyDescent="0.25">
      <c r="B18250"/>
      <c r="C18250"/>
      <c r="D18250"/>
      <c r="E18250"/>
      <c r="F18250"/>
      <c r="G18250"/>
      <c r="H18250"/>
      <c r="I18250"/>
      <c r="J18250"/>
      <c r="K18250" s="91"/>
      <c r="L18250" s="91"/>
      <c r="M18250" s="91"/>
      <c r="R18250"/>
      <c r="S18250"/>
      <c r="T18250"/>
      <c r="U18250"/>
      <c r="V18250"/>
      <c r="W18250"/>
      <c r="X18250"/>
      <c r="Y18250"/>
      <c r="Z18250"/>
      <c r="AA18250"/>
      <c r="AB18250"/>
      <c r="AC18250"/>
    </row>
    <row r="18251" spans="2:29" s="14" customFormat="1" x14ac:dyDescent="0.25">
      <c r="B18251"/>
      <c r="C18251"/>
      <c r="D18251"/>
      <c r="E18251"/>
      <c r="F18251"/>
      <c r="G18251"/>
      <c r="H18251"/>
      <c r="I18251"/>
      <c r="J18251"/>
      <c r="K18251" s="91"/>
      <c r="L18251" s="91"/>
      <c r="M18251" s="91"/>
      <c r="R18251"/>
      <c r="S18251"/>
      <c r="T18251"/>
      <c r="U18251"/>
      <c r="V18251"/>
      <c r="W18251"/>
      <c r="X18251"/>
      <c r="Y18251"/>
      <c r="Z18251"/>
      <c r="AA18251"/>
      <c r="AB18251"/>
      <c r="AC18251"/>
    </row>
    <row r="18252" spans="2:29" s="14" customFormat="1" x14ac:dyDescent="0.25">
      <c r="B18252"/>
      <c r="C18252"/>
      <c r="D18252"/>
      <c r="E18252"/>
      <c r="F18252"/>
      <c r="G18252"/>
      <c r="H18252"/>
      <c r="I18252"/>
      <c r="J18252"/>
      <c r="K18252" s="91"/>
      <c r="L18252" s="91"/>
      <c r="M18252" s="91"/>
      <c r="R18252"/>
      <c r="S18252"/>
      <c r="T18252"/>
      <c r="U18252"/>
      <c r="V18252"/>
      <c r="W18252"/>
      <c r="X18252"/>
      <c r="Y18252"/>
      <c r="Z18252"/>
      <c r="AA18252"/>
      <c r="AB18252"/>
      <c r="AC18252"/>
    </row>
    <row r="18253" spans="2:29" s="14" customFormat="1" x14ac:dyDescent="0.25">
      <c r="B18253"/>
      <c r="C18253"/>
      <c r="D18253"/>
      <c r="E18253"/>
      <c r="F18253"/>
      <c r="G18253"/>
      <c r="H18253"/>
      <c r="I18253"/>
      <c r="J18253"/>
      <c r="K18253" s="91"/>
      <c r="L18253" s="91"/>
      <c r="M18253" s="91"/>
      <c r="R18253"/>
      <c r="S18253"/>
      <c r="T18253"/>
      <c r="U18253"/>
      <c r="V18253"/>
      <c r="W18253"/>
      <c r="X18253"/>
      <c r="Y18253"/>
      <c r="Z18253"/>
      <c r="AA18253"/>
      <c r="AB18253"/>
      <c r="AC18253"/>
    </row>
    <row r="18254" spans="2:29" s="14" customFormat="1" x14ac:dyDescent="0.25">
      <c r="B18254"/>
      <c r="C18254"/>
      <c r="D18254"/>
      <c r="E18254"/>
      <c r="F18254"/>
      <c r="G18254"/>
      <c r="H18254"/>
      <c r="I18254"/>
      <c r="J18254"/>
      <c r="K18254" s="91"/>
      <c r="L18254" s="91"/>
      <c r="M18254" s="91"/>
      <c r="R18254"/>
      <c r="S18254"/>
      <c r="T18254"/>
      <c r="U18254"/>
      <c r="V18254"/>
      <c r="W18254"/>
      <c r="X18254"/>
      <c r="Y18254"/>
      <c r="Z18254"/>
      <c r="AA18254"/>
      <c r="AB18254"/>
      <c r="AC18254"/>
    </row>
    <row r="18255" spans="2:29" s="14" customFormat="1" x14ac:dyDescent="0.25">
      <c r="B18255"/>
      <c r="C18255"/>
      <c r="D18255"/>
      <c r="E18255"/>
      <c r="F18255"/>
      <c r="G18255"/>
      <c r="H18255"/>
      <c r="I18255"/>
      <c r="J18255"/>
      <c r="K18255" s="91"/>
      <c r="L18255" s="91"/>
      <c r="M18255" s="91"/>
      <c r="R18255"/>
      <c r="S18255"/>
      <c r="T18255"/>
      <c r="U18255"/>
      <c r="V18255"/>
      <c r="W18255"/>
      <c r="X18255"/>
      <c r="Y18255"/>
      <c r="Z18255"/>
      <c r="AA18255"/>
      <c r="AB18255"/>
      <c r="AC18255"/>
    </row>
    <row r="18256" spans="2:29" s="14" customFormat="1" x14ac:dyDescent="0.25">
      <c r="B18256"/>
      <c r="C18256"/>
      <c r="D18256"/>
      <c r="E18256"/>
      <c r="F18256"/>
      <c r="G18256"/>
      <c r="H18256"/>
      <c r="I18256"/>
      <c r="J18256"/>
      <c r="K18256" s="91"/>
      <c r="L18256" s="91"/>
      <c r="M18256" s="91"/>
      <c r="R18256"/>
      <c r="S18256"/>
      <c r="T18256"/>
      <c r="U18256"/>
      <c r="V18256"/>
      <c r="W18256"/>
      <c r="X18256"/>
      <c r="Y18256"/>
      <c r="Z18256"/>
      <c r="AA18256"/>
      <c r="AB18256"/>
      <c r="AC18256"/>
    </row>
    <row r="18257" spans="2:29" s="14" customFormat="1" x14ac:dyDescent="0.25">
      <c r="B18257"/>
      <c r="C18257"/>
      <c r="D18257"/>
      <c r="E18257"/>
      <c r="F18257"/>
      <c r="G18257"/>
      <c r="H18257"/>
      <c r="I18257"/>
      <c r="J18257"/>
      <c r="K18257" s="91"/>
      <c r="L18257" s="91"/>
      <c r="M18257" s="91"/>
      <c r="R18257"/>
      <c r="S18257"/>
      <c r="T18257"/>
      <c r="U18257"/>
      <c r="V18257"/>
      <c r="W18257"/>
      <c r="X18257"/>
      <c r="Y18257"/>
      <c r="Z18257"/>
      <c r="AA18257"/>
      <c r="AB18257"/>
      <c r="AC18257"/>
    </row>
    <row r="18258" spans="2:29" s="14" customFormat="1" x14ac:dyDescent="0.25">
      <c r="B18258"/>
      <c r="C18258"/>
      <c r="D18258"/>
      <c r="E18258"/>
      <c r="F18258"/>
      <c r="G18258"/>
      <c r="H18258"/>
      <c r="I18258"/>
      <c r="J18258"/>
      <c r="K18258" s="91"/>
      <c r="L18258" s="91"/>
      <c r="M18258" s="91"/>
      <c r="R18258"/>
      <c r="S18258"/>
      <c r="T18258"/>
      <c r="U18258"/>
      <c r="V18258"/>
      <c r="W18258"/>
      <c r="X18258"/>
      <c r="Y18258"/>
      <c r="Z18258"/>
      <c r="AA18258"/>
      <c r="AB18258"/>
      <c r="AC18258"/>
    </row>
    <row r="18259" spans="2:29" s="14" customFormat="1" x14ac:dyDescent="0.25">
      <c r="B18259"/>
      <c r="C18259"/>
      <c r="D18259"/>
      <c r="E18259"/>
      <c r="F18259"/>
      <c r="G18259"/>
      <c r="H18259"/>
      <c r="I18259"/>
      <c r="J18259"/>
      <c r="K18259" s="91"/>
      <c r="L18259" s="91"/>
      <c r="M18259" s="91"/>
      <c r="R18259"/>
      <c r="S18259"/>
      <c r="T18259"/>
      <c r="U18259"/>
      <c r="V18259"/>
      <c r="W18259"/>
      <c r="X18259"/>
      <c r="Y18259"/>
      <c r="Z18259"/>
      <c r="AA18259"/>
      <c r="AB18259"/>
      <c r="AC18259"/>
    </row>
    <row r="18260" spans="2:29" s="14" customFormat="1" x14ac:dyDescent="0.25">
      <c r="B18260"/>
      <c r="C18260"/>
      <c r="D18260"/>
      <c r="E18260"/>
      <c r="F18260"/>
      <c r="G18260"/>
      <c r="H18260"/>
      <c r="I18260"/>
      <c r="J18260"/>
      <c r="K18260" s="91"/>
      <c r="L18260" s="91"/>
      <c r="M18260" s="91"/>
      <c r="R18260"/>
      <c r="S18260"/>
      <c r="T18260"/>
      <c r="U18260"/>
      <c r="V18260"/>
      <c r="W18260"/>
      <c r="X18260"/>
      <c r="Y18260"/>
      <c r="Z18260"/>
      <c r="AA18260"/>
      <c r="AB18260"/>
      <c r="AC18260"/>
    </row>
    <row r="18261" spans="2:29" s="14" customFormat="1" x14ac:dyDescent="0.25">
      <c r="B18261"/>
      <c r="C18261"/>
      <c r="D18261"/>
      <c r="E18261"/>
      <c r="F18261"/>
      <c r="G18261"/>
      <c r="H18261"/>
      <c r="I18261"/>
      <c r="J18261"/>
      <c r="K18261" s="91"/>
      <c r="L18261" s="91"/>
      <c r="M18261" s="91"/>
      <c r="R18261"/>
      <c r="S18261"/>
      <c r="T18261"/>
      <c r="U18261"/>
      <c r="V18261"/>
      <c r="W18261"/>
      <c r="X18261"/>
      <c r="Y18261"/>
      <c r="Z18261"/>
      <c r="AA18261"/>
      <c r="AB18261"/>
      <c r="AC18261"/>
    </row>
    <row r="18262" spans="2:29" s="14" customFormat="1" x14ac:dyDescent="0.25">
      <c r="B18262"/>
      <c r="C18262"/>
      <c r="D18262"/>
      <c r="E18262"/>
      <c r="F18262"/>
      <c r="G18262"/>
      <c r="H18262"/>
      <c r="I18262"/>
      <c r="J18262"/>
      <c r="K18262" s="91"/>
      <c r="L18262" s="91"/>
      <c r="M18262" s="91"/>
      <c r="R18262"/>
      <c r="S18262"/>
      <c r="T18262"/>
      <c r="U18262"/>
      <c r="V18262"/>
      <c r="W18262"/>
      <c r="X18262"/>
      <c r="Y18262"/>
      <c r="Z18262"/>
      <c r="AA18262"/>
      <c r="AB18262"/>
      <c r="AC18262"/>
    </row>
    <row r="18263" spans="2:29" s="14" customFormat="1" x14ac:dyDescent="0.25">
      <c r="B18263"/>
      <c r="C18263"/>
      <c r="D18263"/>
      <c r="E18263"/>
      <c r="F18263"/>
      <c r="G18263"/>
      <c r="H18263"/>
      <c r="I18263"/>
      <c r="J18263"/>
      <c r="K18263" s="91"/>
      <c r="L18263" s="91"/>
      <c r="M18263" s="91"/>
      <c r="R18263"/>
      <c r="S18263"/>
      <c r="T18263"/>
      <c r="U18263"/>
      <c r="V18263"/>
      <c r="W18263"/>
      <c r="X18263"/>
      <c r="Y18263"/>
      <c r="Z18263"/>
      <c r="AA18263"/>
      <c r="AB18263"/>
      <c r="AC18263"/>
    </row>
    <row r="18264" spans="2:29" s="14" customFormat="1" x14ac:dyDescent="0.25">
      <c r="B18264"/>
      <c r="C18264"/>
      <c r="D18264"/>
      <c r="E18264"/>
      <c r="F18264"/>
      <c r="G18264"/>
      <c r="H18264"/>
      <c r="I18264"/>
      <c r="J18264"/>
      <c r="K18264" s="91"/>
      <c r="L18264" s="91"/>
      <c r="M18264" s="91"/>
      <c r="R18264"/>
      <c r="S18264"/>
      <c r="T18264"/>
      <c r="U18264"/>
      <c r="V18264"/>
      <c r="W18264"/>
      <c r="X18264"/>
      <c r="Y18264"/>
      <c r="Z18264"/>
      <c r="AA18264"/>
      <c r="AB18264"/>
      <c r="AC18264"/>
    </row>
    <row r="18265" spans="2:29" s="14" customFormat="1" x14ac:dyDescent="0.25">
      <c r="B18265"/>
      <c r="C18265"/>
      <c r="D18265"/>
      <c r="E18265"/>
      <c r="F18265"/>
      <c r="G18265"/>
      <c r="H18265"/>
      <c r="I18265"/>
      <c r="J18265"/>
      <c r="K18265" s="91"/>
      <c r="L18265" s="91"/>
      <c r="M18265" s="91"/>
      <c r="R18265"/>
      <c r="S18265"/>
      <c r="T18265"/>
      <c r="U18265"/>
      <c r="V18265"/>
      <c r="W18265"/>
      <c r="X18265"/>
      <c r="Y18265"/>
      <c r="Z18265"/>
      <c r="AA18265"/>
      <c r="AB18265"/>
      <c r="AC18265"/>
    </row>
    <row r="18266" spans="2:29" s="14" customFormat="1" x14ac:dyDescent="0.25">
      <c r="B18266"/>
      <c r="C18266"/>
      <c r="D18266"/>
      <c r="E18266"/>
      <c r="F18266"/>
      <c r="G18266"/>
      <c r="H18266"/>
      <c r="I18266"/>
      <c r="J18266"/>
      <c r="K18266" s="91"/>
      <c r="L18266" s="91"/>
      <c r="M18266" s="91"/>
      <c r="R18266"/>
      <c r="S18266"/>
      <c r="T18266"/>
      <c r="U18266"/>
      <c r="V18266"/>
      <c r="W18266"/>
      <c r="X18266"/>
      <c r="Y18266"/>
      <c r="Z18266"/>
      <c r="AA18266"/>
      <c r="AB18266"/>
      <c r="AC18266"/>
    </row>
    <row r="18267" spans="2:29" s="14" customFormat="1" x14ac:dyDescent="0.25">
      <c r="B18267"/>
      <c r="C18267"/>
      <c r="D18267"/>
      <c r="E18267"/>
      <c r="F18267"/>
      <c r="G18267"/>
      <c r="H18267"/>
      <c r="I18267"/>
      <c r="J18267"/>
      <c r="K18267" s="91"/>
      <c r="L18267" s="91"/>
      <c r="M18267" s="91"/>
      <c r="R18267"/>
      <c r="S18267"/>
      <c r="T18267"/>
      <c r="U18267"/>
      <c r="V18267"/>
      <c r="W18267"/>
      <c r="X18267"/>
      <c r="Y18267"/>
      <c r="Z18267"/>
      <c r="AA18267"/>
      <c r="AB18267"/>
      <c r="AC18267"/>
    </row>
    <row r="18268" spans="2:29" s="14" customFormat="1" x14ac:dyDescent="0.25">
      <c r="B18268"/>
      <c r="C18268"/>
      <c r="D18268"/>
      <c r="E18268"/>
      <c r="F18268"/>
      <c r="G18268"/>
      <c r="H18268"/>
      <c r="I18268"/>
      <c r="J18268"/>
      <c r="K18268" s="91"/>
      <c r="L18268" s="91"/>
      <c r="M18268" s="91"/>
      <c r="R18268"/>
      <c r="S18268"/>
      <c r="T18268"/>
      <c r="U18268"/>
      <c r="V18268"/>
      <c r="W18268"/>
      <c r="X18268"/>
      <c r="Y18268"/>
      <c r="Z18268"/>
      <c r="AA18268"/>
      <c r="AB18268"/>
      <c r="AC18268"/>
    </row>
    <row r="18269" spans="2:29" s="14" customFormat="1" x14ac:dyDescent="0.25">
      <c r="B18269"/>
      <c r="C18269"/>
      <c r="D18269"/>
      <c r="E18269"/>
      <c r="F18269"/>
      <c r="G18269"/>
      <c r="H18269"/>
      <c r="I18269"/>
      <c r="J18269"/>
      <c r="K18269" s="91"/>
      <c r="L18269" s="91"/>
      <c r="M18269" s="91"/>
      <c r="R18269"/>
      <c r="S18269"/>
      <c r="T18269"/>
      <c r="U18269"/>
      <c r="V18269"/>
      <c r="W18269"/>
      <c r="X18269"/>
      <c r="Y18269"/>
      <c r="Z18269"/>
      <c r="AA18269"/>
      <c r="AB18269"/>
      <c r="AC18269"/>
    </row>
    <row r="18270" spans="2:29" s="14" customFormat="1" x14ac:dyDescent="0.25">
      <c r="B18270"/>
      <c r="C18270"/>
      <c r="D18270"/>
      <c r="E18270"/>
      <c r="F18270"/>
      <c r="G18270"/>
      <c r="H18270"/>
      <c r="I18270"/>
      <c r="J18270"/>
      <c r="K18270" s="91"/>
      <c r="L18270" s="91"/>
      <c r="M18270" s="91"/>
      <c r="R18270"/>
      <c r="S18270"/>
      <c r="T18270"/>
      <c r="U18270"/>
      <c r="V18270"/>
      <c r="W18270"/>
      <c r="X18270"/>
      <c r="Y18270"/>
      <c r="Z18270"/>
      <c r="AA18270"/>
      <c r="AB18270"/>
      <c r="AC18270"/>
    </row>
    <row r="18271" spans="2:29" s="14" customFormat="1" x14ac:dyDescent="0.25">
      <c r="B18271"/>
      <c r="C18271"/>
      <c r="D18271"/>
      <c r="E18271"/>
      <c r="F18271"/>
      <c r="G18271"/>
      <c r="H18271"/>
      <c r="I18271"/>
      <c r="J18271"/>
      <c r="K18271" s="91"/>
      <c r="L18271" s="91"/>
      <c r="M18271" s="91"/>
      <c r="R18271"/>
      <c r="S18271"/>
      <c r="T18271"/>
      <c r="U18271"/>
      <c r="V18271"/>
      <c r="W18271"/>
      <c r="X18271"/>
      <c r="Y18271"/>
      <c r="Z18271"/>
      <c r="AA18271"/>
      <c r="AB18271"/>
      <c r="AC18271"/>
    </row>
    <row r="18272" spans="2:29" s="14" customFormat="1" x14ac:dyDescent="0.25">
      <c r="B18272"/>
      <c r="C18272"/>
      <c r="D18272"/>
      <c r="E18272"/>
      <c r="F18272"/>
      <c r="G18272"/>
      <c r="H18272"/>
      <c r="I18272"/>
      <c r="J18272"/>
      <c r="K18272" s="91"/>
      <c r="L18272" s="91"/>
      <c r="M18272" s="91"/>
      <c r="R18272"/>
      <c r="S18272"/>
      <c r="T18272"/>
      <c r="U18272"/>
      <c r="V18272"/>
      <c r="W18272"/>
      <c r="X18272"/>
      <c r="Y18272"/>
      <c r="Z18272"/>
      <c r="AA18272"/>
      <c r="AB18272"/>
      <c r="AC18272"/>
    </row>
    <row r="18273" spans="2:29" s="14" customFormat="1" x14ac:dyDescent="0.25">
      <c r="B18273"/>
      <c r="C18273"/>
      <c r="D18273"/>
      <c r="E18273"/>
      <c r="F18273"/>
      <c r="G18273"/>
      <c r="H18273"/>
      <c r="I18273"/>
      <c r="J18273"/>
      <c r="K18273" s="91"/>
      <c r="L18273" s="91"/>
      <c r="M18273" s="91"/>
      <c r="R18273"/>
      <c r="S18273"/>
      <c r="T18273"/>
      <c r="U18273"/>
      <c r="V18273"/>
      <c r="W18273"/>
      <c r="X18273"/>
      <c r="Y18273"/>
      <c r="Z18273"/>
      <c r="AA18273"/>
      <c r="AB18273"/>
      <c r="AC18273"/>
    </row>
    <row r="18274" spans="2:29" s="14" customFormat="1" x14ac:dyDescent="0.25">
      <c r="B18274"/>
      <c r="C18274"/>
      <c r="D18274"/>
      <c r="E18274"/>
      <c r="F18274"/>
      <c r="G18274"/>
      <c r="H18274"/>
      <c r="I18274"/>
      <c r="J18274"/>
      <c r="K18274" s="91"/>
      <c r="L18274" s="91"/>
      <c r="M18274" s="91"/>
      <c r="R18274"/>
      <c r="S18274"/>
      <c r="T18274"/>
      <c r="U18274"/>
      <c r="V18274"/>
      <c r="W18274"/>
      <c r="X18274"/>
      <c r="Y18274"/>
      <c r="Z18274"/>
      <c r="AA18274"/>
      <c r="AB18274"/>
      <c r="AC18274"/>
    </row>
    <row r="18275" spans="2:29" s="14" customFormat="1" x14ac:dyDescent="0.25">
      <c r="B18275"/>
      <c r="C18275"/>
      <c r="D18275"/>
      <c r="E18275"/>
      <c r="F18275"/>
      <c r="G18275"/>
      <c r="H18275"/>
      <c r="I18275"/>
      <c r="J18275"/>
      <c r="K18275" s="91"/>
      <c r="L18275" s="91"/>
      <c r="M18275" s="91"/>
      <c r="R18275"/>
      <c r="S18275"/>
      <c r="T18275"/>
      <c r="U18275"/>
      <c r="V18275"/>
      <c r="W18275"/>
      <c r="X18275"/>
      <c r="Y18275"/>
      <c r="Z18275"/>
      <c r="AA18275"/>
      <c r="AB18275"/>
      <c r="AC18275"/>
    </row>
    <row r="18276" spans="2:29" s="14" customFormat="1" x14ac:dyDescent="0.25">
      <c r="B18276"/>
      <c r="C18276"/>
      <c r="D18276"/>
      <c r="E18276"/>
      <c r="F18276"/>
      <c r="G18276"/>
      <c r="H18276"/>
      <c r="I18276"/>
      <c r="J18276"/>
      <c r="K18276" s="91"/>
      <c r="L18276" s="91"/>
      <c r="M18276" s="91"/>
      <c r="R18276"/>
      <c r="S18276"/>
      <c r="T18276"/>
      <c r="U18276"/>
      <c r="V18276"/>
      <c r="W18276"/>
      <c r="X18276"/>
      <c r="Y18276"/>
      <c r="Z18276"/>
      <c r="AA18276"/>
      <c r="AB18276"/>
      <c r="AC18276"/>
    </row>
    <row r="18277" spans="2:29" s="14" customFormat="1" x14ac:dyDescent="0.25">
      <c r="B18277"/>
      <c r="C18277"/>
      <c r="D18277"/>
      <c r="E18277"/>
      <c r="F18277"/>
      <c r="G18277"/>
      <c r="H18277"/>
      <c r="I18277"/>
      <c r="J18277"/>
      <c r="K18277" s="91"/>
      <c r="L18277" s="91"/>
      <c r="M18277" s="91"/>
      <c r="R18277"/>
      <c r="S18277"/>
      <c r="T18277"/>
      <c r="U18277"/>
      <c r="V18277"/>
      <c r="W18277"/>
      <c r="X18277"/>
      <c r="Y18277"/>
      <c r="Z18277"/>
      <c r="AA18277"/>
      <c r="AB18277"/>
      <c r="AC18277"/>
    </row>
    <row r="18278" spans="2:29" s="14" customFormat="1" x14ac:dyDescent="0.25">
      <c r="B18278"/>
      <c r="C18278"/>
      <c r="D18278"/>
      <c r="E18278"/>
      <c r="F18278"/>
      <c r="G18278"/>
      <c r="H18278"/>
      <c r="I18278"/>
      <c r="J18278"/>
      <c r="K18278" s="91"/>
      <c r="L18278" s="91"/>
      <c r="M18278" s="91"/>
      <c r="R18278"/>
      <c r="S18278"/>
      <c r="T18278"/>
      <c r="U18278"/>
      <c r="V18278"/>
      <c r="W18278"/>
      <c r="X18278"/>
      <c r="Y18278"/>
      <c r="Z18278"/>
      <c r="AA18278"/>
      <c r="AB18278"/>
      <c r="AC18278"/>
    </row>
    <row r="18279" spans="2:29" s="14" customFormat="1" x14ac:dyDescent="0.25">
      <c r="B18279"/>
      <c r="C18279"/>
      <c r="D18279"/>
      <c r="E18279"/>
      <c r="F18279"/>
      <c r="G18279"/>
      <c r="H18279"/>
      <c r="I18279"/>
      <c r="J18279"/>
      <c r="K18279" s="91"/>
      <c r="L18279" s="91"/>
      <c r="M18279" s="91"/>
      <c r="R18279"/>
      <c r="S18279"/>
      <c r="T18279"/>
      <c r="U18279"/>
      <c r="V18279"/>
      <c r="W18279"/>
      <c r="X18279"/>
      <c r="Y18279"/>
      <c r="Z18279"/>
      <c r="AA18279"/>
      <c r="AB18279"/>
      <c r="AC18279"/>
    </row>
    <row r="18280" spans="2:29" s="14" customFormat="1" x14ac:dyDescent="0.25">
      <c r="B18280"/>
      <c r="C18280"/>
      <c r="D18280"/>
      <c r="E18280"/>
      <c r="F18280"/>
      <c r="G18280"/>
      <c r="H18280"/>
      <c r="I18280"/>
      <c r="J18280"/>
      <c r="K18280" s="91"/>
      <c r="L18280" s="91"/>
      <c r="M18280" s="91"/>
      <c r="R18280"/>
      <c r="S18280"/>
      <c r="T18280"/>
      <c r="U18280"/>
      <c r="V18280"/>
      <c r="W18280"/>
      <c r="X18280"/>
      <c r="Y18280"/>
      <c r="Z18280"/>
      <c r="AA18280"/>
      <c r="AB18280"/>
      <c r="AC18280"/>
    </row>
    <row r="18281" spans="2:29" s="14" customFormat="1" x14ac:dyDescent="0.25">
      <c r="B18281"/>
      <c r="C18281"/>
      <c r="D18281"/>
      <c r="E18281"/>
      <c r="F18281"/>
      <c r="G18281"/>
      <c r="H18281"/>
      <c r="I18281"/>
      <c r="J18281"/>
      <c r="K18281" s="91"/>
      <c r="L18281" s="91"/>
      <c r="M18281" s="91"/>
      <c r="R18281"/>
      <c r="S18281"/>
      <c r="T18281"/>
      <c r="U18281"/>
      <c r="V18281"/>
      <c r="W18281"/>
      <c r="X18281"/>
      <c r="Y18281"/>
      <c r="Z18281"/>
      <c r="AA18281"/>
      <c r="AB18281"/>
      <c r="AC18281"/>
    </row>
    <row r="18282" spans="2:29" s="14" customFormat="1" x14ac:dyDescent="0.25">
      <c r="B18282"/>
      <c r="C18282"/>
      <c r="D18282"/>
      <c r="E18282"/>
      <c r="F18282"/>
      <c r="G18282"/>
      <c r="H18282"/>
      <c r="I18282"/>
      <c r="J18282"/>
      <c r="K18282" s="91"/>
      <c r="L18282" s="91"/>
      <c r="M18282" s="91"/>
      <c r="R18282"/>
      <c r="S18282"/>
      <c r="T18282"/>
      <c r="U18282"/>
      <c r="V18282"/>
      <c r="W18282"/>
      <c r="X18282"/>
      <c r="Y18282"/>
      <c r="Z18282"/>
      <c r="AA18282"/>
      <c r="AB18282"/>
      <c r="AC18282"/>
    </row>
    <row r="18283" spans="2:29" s="14" customFormat="1" x14ac:dyDescent="0.25">
      <c r="B18283"/>
      <c r="C18283"/>
      <c r="D18283"/>
      <c r="E18283"/>
      <c r="F18283"/>
      <c r="G18283"/>
      <c r="H18283"/>
      <c r="I18283"/>
      <c r="J18283"/>
      <c r="K18283" s="91"/>
      <c r="L18283" s="91"/>
      <c r="M18283" s="91"/>
      <c r="R18283"/>
      <c r="S18283"/>
      <c r="T18283"/>
      <c r="U18283"/>
      <c r="V18283"/>
      <c r="W18283"/>
      <c r="X18283"/>
      <c r="Y18283"/>
      <c r="Z18283"/>
      <c r="AA18283"/>
      <c r="AB18283"/>
      <c r="AC18283"/>
    </row>
    <row r="18284" spans="2:29" s="14" customFormat="1" x14ac:dyDescent="0.25">
      <c r="B18284"/>
      <c r="C18284"/>
      <c r="D18284"/>
      <c r="E18284"/>
      <c r="F18284"/>
      <c r="G18284"/>
      <c r="H18284"/>
      <c r="I18284"/>
      <c r="J18284"/>
      <c r="K18284" s="91"/>
      <c r="L18284" s="91"/>
      <c r="M18284" s="91"/>
      <c r="R18284"/>
      <c r="S18284"/>
      <c r="T18284"/>
      <c r="U18284"/>
      <c r="V18284"/>
      <c r="W18284"/>
      <c r="X18284"/>
      <c r="Y18284"/>
      <c r="Z18284"/>
      <c r="AA18284"/>
      <c r="AB18284"/>
      <c r="AC18284"/>
    </row>
    <row r="18285" spans="2:29" s="14" customFormat="1" x14ac:dyDescent="0.25">
      <c r="B18285"/>
      <c r="C18285"/>
      <c r="D18285"/>
      <c r="E18285"/>
      <c r="F18285"/>
      <c r="G18285"/>
      <c r="H18285"/>
      <c r="I18285"/>
      <c r="J18285"/>
      <c r="K18285" s="91"/>
      <c r="L18285" s="91"/>
      <c r="M18285" s="91"/>
      <c r="R18285"/>
      <c r="S18285"/>
      <c r="T18285"/>
      <c r="U18285"/>
      <c r="V18285"/>
      <c r="W18285"/>
      <c r="X18285"/>
      <c r="Y18285"/>
      <c r="Z18285"/>
      <c r="AA18285"/>
      <c r="AB18285"/>
      <c r="AC18285"/>
    </row>
    <row r="18286" spans="2:29" s="14" customFormat="1" x14ac:dyDescent="0.25">
      <c r="B18286"/>
      <c r="C18286"/>
      <c r="D18286"/>
      <c r="E18286"/>
      <c r="F18286"/>
      <c r="G18286"/>
      <c r="H18286"/>
      <c r="I18286"/>
      <c r="J18286"/>
      <c r="K18286" s="91"/>
      <c r="L18286" s="91"/>
      <c r="M18286" s="91"/>
      <c r="R18286"/>
      <c r="S18286"/>
      <c r="T18286"/>
      <c r="U18286"/>
      <c r="V18286"/>
      <c r="W18286"/>
      <c r="X18286"/>
      <c r="Y18286"/>
      <c r="Z18286"/>
      <c r="AA18286"/>
      <c r="AB18286"/>
      <c r="AC18286"/>
    </row>
    <row r="18287" spans="2:29" s="14" customFormat="1" x14ac:dyDescent="0.25">
      <c r="B18287"/>
      <c r="C18287"/>
      <c r="D18287"/>
      <c r="E18287"/>
      <c r="F18287"/>
      <c r="G18287"/>
      <c r="H18287"/>
      <c r="I18287"/>
      <c r="J18287"/>
      <c r="K18287" s="91"/>
      <c r="L18287" s="91"/>
      <c r="M18287" s="91"/>
      <c r="R18287"/>
      <c r="S18287"/>
      <c r="T18287"/>
      <c r="U18287"/>
      <c r="V18287"/>
      <c r="W18287"/>
      <c r="X18287"/>
      <c r="Y18287"/>
      <c r="Z18287"/>
      <c r="AA18287"/>
      <c r="AB18287"/>
      <c r="AC18287"/>
    </row>
    <row r="18288" spans="2:29" s="14" customFormat="1" x14ac:dyDescent="0.25">
      <c r="B18288"/>
      <c r="C18288"/>
      <c r="D18288"/>
      <c r="E18288"/>
      <c r="F18288"/>
      <c r="G18288"/>
      <c r="H18288"/>
      <c r="I18288"/>
      <c r="J18288"/>
      <c r="K18288" s="91"/>
      <c r="L18288" s="91"/>
      <c r="M18288" s="91"/>
      <c r="R18288"/>
      <c r="S18288"/>
      <c r="T18288"/>
      <c r="U18288"/>
      <c r="V18288"/>
      <c r="W18288"/>
      <c r="X18288"/>
      <c r="Y18288"/>
      <c r="Z18288"/>
      <c r="AA18288"/>
      <c r="AB18288"/>
      <c r="AC18288"/>
    </row>
    <row r="18289" spans="2:29" s="14" customFormat="1" x14ac:dyDescent="0.25">
      <c r="B18289"/>
      <c r="C18289"/>
      <c r="D18289"/>
      <c r="E18289"/>
      <c r="F18289"/>
      <c r="G18289"/>
      <c r="H18289"/>
      <c r="I18289"/>
      <c r="J18289"/>
      <c r="K18289" s="91"/>
      <c r="L18289" s="91"/>
      <c r="M18289" s="91"/>
      <c r="R18289"/>
      <c r="S18289"/>
      <c r="T18289"/>
      <c r="U18289"/>
      <c r="V18289"/>
      <c r="W18289"/>
      <c r="X18289"/>
      <c r="Y18289"/>
      <c r="Z18289"/>
      <c r="AA18289"/>
      <c r="AB18289"/>
      <c r="AC18289"/>
    </row>
    <row r="18290" spans="2:29" s="14" customFormat="1" x14ac:dyDescent="0.25">
      <c r="B18290"/>
      <c r="C18290"/>
      <c r="D18290"/>
      <c r="E18290"/>
      <c r="F18290"/>
      <c r="G18290"/>
      <c r="H18290"/>
      <c r="I18290"/>
      <c r="J18290"/>
      <c r="K18290" s="91"/>
      <c r="L18290" s="91"/>
      <c r="M18290" s="91"/>
      <c r="R18290"/>
      <c r="S18290"/>
      <c r="T18290"/>
      <c r="U18290"/>
      <c r="V18290"/>
      <c r="W18290"/>
      <c r="X18290"/>
      <c r="Y18290"/>
      <c r="Z18290"/>
      <c r="AA18290"/>
      <c r="AB18290"/>
      <c r="AC18290"/>
    </row>
    <row r="18291" spans="2:29" s="14" customFormat="1" x14ac:dyDescent="0.25">
      <c r="B18291"/>
      <c r="C18291"/>
      <c r="D18291"/>
      <c r="E18291"/>
      <c r="F18291"/>
      <c r="G18291"/>
      <c r="H18291"/>
      <c r="I18291"/>
      <c r="J18291"/>
      <c r="K18291" s="91"/>
      <c r="L18291" s="91"/>
      <c r="M18291" s="91"/>
      <c r="R18291"/>
      <c r="S18291"/>
      <c r="T18291"/>
      <c r="U18291"/>
      <c r="V18291"/>
      <c r="W18291"/>
      <c r="X18291"/>
      <c r="Y18291"/>
      <c r="Z18291"/>
      <c r="AA18291"/>
      <c r="AB18291"/>
      <c r="AC18291"/>
    </row>
    <row r="18292" spans="2:29" s="14" customFormat="1" x14ac:dyDescent="0.25">
      <c r="B18292"/>
      <c r="C18292"/>
      <c r="D18292"/>
      <c r="E18292"/>
      <c r="F18292"/>
      <c r="G18292"/>
      <c r="H18292"/>
      <c r="I18292"/>
      <c r="J18292"/>
      <c r="K18292" s="91"/>
      <c r="L18292" s="91"/>
      <c r="M18292" s="91"/>
      <c r="R18292"/>
      <c r="S18292"/>
      <c r="T18292"/>
      <c r="U18292"/>
      <c r="V18292"/>
      <c r="W18292"/>
      <c r="X18292"/>
      <c r="Y18292"/>
      <c r="Z18292"/>
      <c r="AA18292"/>
      <c r="AB18292"/>
      <c r="AC18292"/>
    </row>
    <row r="18293" spans="2:29" s="14" customFormat="1" x14ac:dyDescent="0.25">
      <c r="B18293"/>
      <c r="C18293"/>
      <c r="D18293"/>
      <c r="E18293"/>
      <c r="F18293"/>
      <c r="G18293"/>
      <c r="H18293"/>
      <c r="I18293"/>
      <c r="J18293"/>
      <c r="K18293" s="91"/>
      <c r="L18293" s="91"/>
      <c r="M18293" s="91"/>
      <c r="R18293"/>
      <c r="S18293"/>
      <c r="T18293"/>
      <c r="U18293"/>
      <c r="V18293"/>
      <c r="W18293"/>
      <c r="X18293"/>
      <c r="Y18293"/>
      <c r="Z18293"/>
      <c r="AA18293"/>
      <c r="AB18293"/>
      <c r="AC18293"/>
    </row>
    <row r="18294" spans="2:29" s="14" customFormat="1" x14ac:dyDescent="0.25">
      <c r="B18294"/>
      <c r="C18294"/>
      <c r="D18294"/>
      <c r="E18294"/>
      <c r="F18294"/>
      <c r="G18294"/>
      <c r="H18294"/>
      <c r="I18294"/>
      <c r="J18294"/>
      <c r="K18294" s="91"/>
      <c r="L18294" s="91"/>
      <c r="M18294" s="91"/>
      <c r="R18294"/>
      <c r="S18294"/>
      <c r="T18294"/>
      <c r="U18294"/>
      <c r="V18294"/>
      <c r="W18294"/>
      <c r="X18294"/>
      <c r="Y18294"/>
      <c r="Z18294"/>
      <c r="AA18294"/>
      <c r="AB18294"/>
      <c r="AC18294"/>
    </row>
    <row r="18295" spans="2:29" s="14" customFormat="1" x14ac:dyDescent="0.25">
      <c r="B18295"/>
      <c r="C18295"/>
      <c r="D18295"/>
      <c r="E18295"/>
      <c r="F18295"/>
      <c r="G18295"/>
      <c r="H18295"/>
      <c r="I18295"/>
      <c r="J18295"/>
      <c r="K18295" s="91"/>
      <c r="L18295" s="91"/>
      <c r="M18295" s="91"/>
      <c r="R18295"/>
      <c r="S18295"/>
      <c r="T18295"/>
      <c r="U18295"/>
      <c r="V18295"/>
      <c r="W18295"/>
      <c r="X18295"/>
      <c r="Y18295"/>
      <c r="Z18295"/>
      <c r="AA18295"/>
      <c r="AB18295"/>
      <c r="AC18295"/>
    </row>
    <row r="18296" spans="2:29" s="14" customFormat="1" x14ac:dyDescent="0.25">
      <c r="B18296"/>
      <c r="C18296"/>
      <c r="D18296"/>
      <c r="E18296"/>
      <c r="F18296"/>
      <c r="G18296"/>
      <c r="H18296"/>
      <c r="I18296"/>
      <c r="J18296"/>
      <c r="K18296" s="91"/>
      <c r="L18296" s="91"/>
      <c r="M18296" s="91"/>
      <c r="R18296"/>
      <c r="S18296"/>
      <c r="T18296"/>
      <c r="U18296"/>
      <c r="V18296"/>
      <c r="W18296"/>
      <c r="X18296"/>
      <c r="Y18296"/>
      <c r="Z18296"/>
      <c r="AA18296"/>
      <c r="AB18296"/>
      <c r="AC18296"/>
    </row>
    <row r="18297" spans="2:29" s="14" customFormat="1" x14ac:dyDescent="0.25">
      <c r="B18297"/>
      <c r="C18297"/>
      <c r="D18297"/>
      <c r="E18297"/>
      <c r="F18297"/>
      <c r="G18297"/>
      <c r="H18297"/>
      <c r="I18297"/>
      <c r="J18297"/>
      <c r="K18297" s="91"/>
      <c r="L18297" s="91"/>
      <c r="M18297" s="91"/>
      <c r="R18297"/>
      <c r="S18297"/>
      <c r="T18297"/>
      <c r="U18297"/>
      <c r="V18297"/>
      <c r="W18297"/>
      <c r="X18297"/>
      <c r="Y18297"/>
      <c r="Z18297"/>
      <c r="AA18297"/>
      <c r="AB18297"/>
      <c r="AC18297"/>
    </row>
    <row r="18298" spans="2:29" s="14" customFormat="1" x14ac:dyDescent="0.25">
      <c r="B18298"/>
      <c r="C18298"/>
      <c r="D18298"/>
      <c r="E18298"/>
      <c r="F18298"/>
      <c r="G18298"/>
      <c r="H18298"/>
      <c r="I18298"/>
      <c r="J18298"/>
      <c r="K18298" s="91"/>
      <c r="L18298" s="91"/>
      <c r="M18298" s="91"/>
      <c r="R18298"/>
      <c r="S18298"/>
      <c r="T18298"/>
      <c r="U18298"/>
      <c r="V18298"/>
      <c r="W18298"/>
      <c r="X18298"/>
      <c r="Y18298"/>
      <c r="Z18298"/>
      <c r="AA18298"/>
      <c r="AB18298"/>
      <c r="AC18298"/>
    </row>
    <row r="18299" spans="2:29" s="14" customFormat="1" x14ac:dyDescent="0.25">
      <c r="B18299"/>
      <c r="C18299"/>
      <c r="D18299"/>
      <c r="E18299"/>
      <c r="F18299"/>
      <c r="G18299"/>
      <c r="H18299"/>
      <c r="I18299"/>
      <c r="J18299"/>
      <c r="K18299" s="91"/>
      <c r="L18299" s="91"/>
      <c r="M18299" s="91"/>
      <c r="R18299"/>
      <c r="S18299"/>
      <c r="T18299"/>
      <c r="U18299"/>
      <c r="V18299"/>
      <c r="W18299"/>
      <c r="X18299"/>
      <c r="Y18299"/>
      <c r="Z18299"/>
      <c r="AA18299"/>
      <c r="AB18299"/>
      <c r="AC18299"/>
    </row>
    <row r="18300" spans="2:29" s="14" customFormat="1" x14ac:dyDescent="0.25">
      <c r="B18300"/>
      <c r="C18300"/>
      <c r="D18300"/>
      <c r="E18300"/>
      <c r="F18300"/>
      <c r="G18300"/>
      <c r="H18300"/>
      <c r="I18300"/>
      <c r="J18300"/>
      <c r="K18300" s="91"/>
      <c r="L18300" s="91"/>
      <c r="M18300" s="91"/>
      <c r="R18300"/>
      <c r="S18300"/>
      <c r="T18300"/>
      <c r="U18300"/>
      <c r="V18300"/>
      <c r="W18300"/>
      <c r="X18300"/>
      <c r="Y18300"/>
      <c r="Z18300"/>
      <c r="AA18300"/>
      <c r="AB18300"/>
      <c r="AC18300"/>
    </row>
    <row r="18301" spans="2:29" s="14" customFormat="1" x14ac:dyDescent="0.25">
      <c r="B18301"/>
      <c r="C18301"/>
      <c r="D18301"/>
      <c r="E18301"/>
      <c r="F18301"/>
      <c r="G18301"/>
      <c r="H18301"/>
      <c r="I18301"/>
      <c r="J18301"/>
      <c r="K18301" s="91"/>
      <c r="L18301" s="91"/>
      <c r="M18301" s="91"/>
      <c r="R18301"/>
      <c r="S18301"/>
      <c r="T18301"/>
      <c r="U18301"/>
      <c r="V18301"/>
      <c r="W18301"/>
      <c r="X18301"/>
      <c r="Y18301"/>
      <c r="Z18301"/>
      <c r="AA18301"/>
      <c r="AB18301"/>
      <c r="AC18301"/>
    </row>
    <row r="18302" spans="2:29" s="14" customFormat="1" x14ac:dyDescent="0.25">
      <c r="B18302"/>
      <c r="C18302"/>
      <c r="D18302"/>
      <c r="E18302"/>
      <c r="F18302"/>
      <c r="G18302"/>
      <c r="H18302"/>
      <c r="I18302"/>
      <c r="J18302"/>
      <c r="K18302" s="91"/>
      <c r="L18302" s="91"/>
      <c r="M18302" s="91"/>
      <c r="R18302"/>
      <c r="S18302"/>
      <c r="T18302"/>
      <c r="U18302"/>
      <c r="V18302"/>
      <c r="W18302"/>
      <c r="X18302"/>
      <c r="Y18302"/>
      <c r="Z18302"/>
      <c r="AA18302"/>
      <c r="AB18302"/>
      <c r="AC18302"/>
    </row>
    <row r="18303" spans="2:29" s="14" customFormat="1" x14ac:dyDescent="0.25">
      <c r="B18303"/>
      <c r="C18303"/>
      <c r="D18303"/>
      <c r="E18303"/>
      <c r="F18303"/>
      <c r="G18303"/>
      <c r="H18303"/>
      <c r="I18303"/>
      <c r="J18303"/>
      <c r="K18303" s="91"/>
      <c r="L18303" s="91"/>
      <c r="M18303" s="91"/>
      <c r="R18303"/>
      <c r="S18303"/>
      <c r="T18303"/>
      <c r="U18303"/>
      <c r="V18303"/>
      <c r="W18303"/>
      <c r="X18303"/>
      <c r="Y18303"/>
      <c r="Z18303"/>
      <c r="AA18303"/>
      <c r="AB18303"/>
      <c r="AC18303"/>
    </row>
    <row r="18304" spans="2:29" s="14" customFormat="1" x14ac:dyDescent="0.25">
      <c r="B18304"/>
      <c r="C18304"/>
      <c r="D18304"/>
      <c r="E18304"/>
      <c r="F18304"/>
      <c r="G18304"/>
      <c r="H18304"/>
      <c r="I18304"/>
      <c r="J18304"/>
      <c r="K18304" s="91"/>
      <c r="L18304" s="91"/>
      <c r="M18304" s="91"/>
      <c r="R18304"/>
      <c r="S18304"/>
      <c r="T18304"/>
      <c r="U18304"/>
      <c r="V18304"/>
      <c r="W18304"/>
      <c r="X18304"/>
      <c r="Y18304"/>
      <c r="Z18304"/>
      <c r="AA18304"/>
      <c r="AB18304"/>
      <c r="AC18304"/>
    </row>
    <row r="18305" spans="2:29" s="14" customFormat="1" x14ac:dyDescent="0.25">
      <c r="B18305"/>
      <c r="C18305"/>
      <c r="D18305"/>
      <c r="E18305"/>
      <c r="F18305"/>
      <c r="G18305"/>
      <c r="H18305"/>
      <c r="I18305"/>
      <c r="J18305"/>
      <c r="K18305" s="91"/>
      <c r="L18305" s="91"/>
      <c r="M18305" s="91"/>
      <c r="R18305"/>
      <c r="S18305"/>
      <c r="T18305"/>
      <c r="U18305"/>
      <c r="V18305"/>
      <c r="W18305"/>
      <c r="X18305"/>
      <c r="Y18305"/>
      <c r="Z18305"/>
      <c r="AA18305"/>
      <c r="AB18305"/>
      <c r="AC18305"/>
    </row>
    <row r="18306" spans="2:29" s="14" customFormat="1" x14ac:dyDescent="0.25">
      <c r="B18306"/>
      <c r="C18306"/>
      <c r="D18306"/>
      <c r="E18306"/>
      <c r="F18306"/>
      <c r="G18306"/>
      <c r="H18306"/>
      <c r="I18306"/>
      <c r="J18306"/>
      <c r="K18306" s="91"/>
      <c r="L18306" s="91"/>
      <c r="M18306" s="91"/>
      <c r="R18306"/>
      <c r="S18306"/>
      <c r="T18306"/>
      <c r="U18306"/>
      <c r="V18306"/>
      <c r="W18306"/>
      <c r="X18306"/>
      <c r="Y18306"/>
      <c r="Z18306"/>
      <c r="AA18306"/>
      <c r="AB18306"/>
      <c r="AC18306"/>
    </row>
    <row r="18307" spans="2:29" s="14" customFormat="1" x14ac:dyDescent="0.25">
      <c r="B18307"/>
      <c r="C18307"/>
      <c r="D18307"/>
      <c r="E18307"/>
      <c r="F18307"/>
      <c r="G18307"/>
      <c r="H18307"/>
      <c r="I18307"/>
      <c r="J18307"/>
      <c r="K18307" s="91"/>
      <c r="L18307" s="91"/>
      <c r="M18307" s="91"/>
      <c r="R18307"/>
      <c r="S18307"/>
      <c r="T18307"/>
      <c r="U18307"/>
      <c r="V18307"/>
      <c r="W18307"/>
      <c r="X18307"/>
      <c r="Y18307"/>
      <c r="Z18307"/>
      <c r="AA18307"/>
      <c r="AB18307"/>
      <c r="AC18307"/>
    </row>
    <row r="18308" spans="2:29" s="14" customFormat="1" x14ac:dyDescent="0.25">
      <c r="B18308"/>
      <c r="C18308"/>
      <c r="D18308"/>
      <c r="E18308"/>
      <c r="F18308"/>
      <c r="G18308"/>
      <c r="H18308"/>
      <c r="I18308"/>
      <c r="J18308"/>
      <c r="K18308" s="91"/>
      <c r="L18308" s="91"/>
      <c r="M18308" s="91"/>
      <c r="R18308"/>
      <c r="S18308"/>
      <c r="T18308"/>
      <c r="U18308"/>
      <c r="V18308"/>
      <c r="W18308"/>
      <c r="X18308"/>
      <c r="Y18308"/>
      <c r="Z18308"/>
      <c r="AA18308"/>
      <c r="AB18308"/>
      <c r="AC18308"/>
    </row>
    <row r="18309" spans="2:29" s="14" customFormat="1" x14ac:dyDescent="0.25">
      <c r="B18309"/>
      <c r="C18309"/>
      <c r="D18309"/>
      <c r="E18309"/>
      <c r="F18309"/>
      <c r="G18309"/>
      <c r="H18309"/>
      <c r="I18309"/>
      <c r="J18309"/>
      <c r="K18309" s="91"/>
      <c r="L18309" s="91"/>
      <c r="M18309" s="91"/>
      <c r="R18309"/>
      <c r="S18309"/>
      <c r="T18309"/>
      <c r="U18309"/>
      <c r="V18309"/>
      <c r="W18309"/>
      <c r="X18309"/>
      <c r="Y18309"/>
      <c r="Z18309"/>
      <c r="AA18309"/>
      <c r="AB18309"/>
      <c r="AC18309"/>
    </row>
    <row r="18310" spans="2:29" s="14" customFormat="1" x14ac:dyDescent="0.25">
      <c r="B18310"/>
      <c r="C18310"/>
      <c r="D18310"/>
      <c r="E18310"/>
      <c r="F18310"/>
      <c r="G18310"/>
      <c r="H18310"/>
      <c r="I18310"/>
      <c r="J18310"/>
      <c r="K18310" s="91"/>
      <c r="L18310" s="91"/>
      <c r="M18310" s="91"/>
      <c r="R18310"/>
      <c r="S18310"/>
      <c r="T18310"/>
      <c r="U18310"/>
      <c r="V18310"/>
      <c r="W18310"/>
      <c r="X18310"/>
      <c r="Y18310"/>
      <c r="Z18310"/>
      <c r="AA18310"/>
      <c r="AB18310"/>
      <c r="AC18310"/>
    </row>
    <row r="18311" spans="2:29" s="14" customFormat="1" x14ac:dyDescent="0.25">
      <c r="B18311"/>
      <c r="C18311"/>
      <c r="D18311"/>
      <c r="E18311"/>
      <c r="F18311"/>
      <c r="G18311"/>
      <c r="H18311"/>
      <c r="I18311"/>
      <c r="J18311"/>
      <c r="K18311" s="91"/>
      <c r="L18311" s="91"/>
      <c r="M18311" s="91"/>
      <c r="R18311"/>
      <c r="S18311"/>
      <c r="T18311"/>
      <c r="U18311"/>
      <c r="V18311"/>
      <c r="W18311"/>
      <c r="X18311"/>
      <c r="Y18311"/>
      <c r="Z18311"/>
      <c r="AA18311"/>
      <c r="AB18311"/>
      <c r="AC18311"/>
    </row>
    <row r="18312" spans="2:29" s="14" customFormat="1" x14ac:dyDescent="0.25">
      <c r="B18312"/>
      <c r="C18312"/>
      <c r="D18312"/>
      <c r="E18312"/>
      <c r="F18312"/>
      <c r="G18312"/>
      <c r="H18312"/>
      <c r="I18312"/>
      <c r="J18312"/>
      <c r="K18312" s="91"/>
      <c r="L18312" s="91"/>
      <c r="M18312" s="91"/>
      <c r="R18312"/>
      <c r="S18312"/>
      <c r="T18312"/>
      <c r="U18312"/>
      <c r="V18312"/>
      <c r="W18312"/>
      <c r="X18312"/>
      <c r="Y18312"/>
      <c r="Z18312"/>
      <c r="AA18312"/>
      <c r="AB18312"/>
      <c r="AC18312"/>
    </row>
    <row r="18313" spans="2:29" s="14" customFormat="1" x14ac:dyDescent="0.25">
      <c r="B18313"/>
      <c r="C18313"/>
      <c r="D18313"/>
      <c r="E18313"/>
      <c r="F18313"/>
      <c r="G18313"/>
      <c r="H18313"/>
      <c r="I18313"/>
      <c r="J18313"/>
      <c r="K18313" s="91"/>
      <c r="L18313" s="91"/>
      <c r="M18313" s="91"/>
      <c r="R18313"/>
      <c r="S18313"/>
      <c r="T18313"/>
      <c r="U18313"/>
      <c r="V18313"/>
      <c r="W18313"/>
      <c r="X18313"/>
      <c r="Y18313"/>
      <c r="Z18313"/>
      <c r="AA18313"/>
      <c r="AB18313"/>
      <c r="AC18313"/>
    </row>
    <row r="18314" spans="2:29" s="14" customFormat="1" x14ac:dyDescent="0.25">
      <c r="B18314"/>
      <c r="C18314"/>
      <c r="D18314"/>
      <c r="E18314"/>
      <c r="F18314"/>
      <c r="G18314"/>
      <c r="H18314"/>
      <c r="I18314"/>
      <c r="J18314"/>
      <c r="K18314" s="91"/>
      <c r="L18314" s="91"/>
      <c r="M18314" s="91"/>
      <c r="R18314"/>
      <c r="S18314"/>
      <c r="T18314"/>
      <c r="U18314"/>
      <c r="V18314"/>
      <c r="W18314"/>
      <c r="X18314"/>
      <c r="Y18314"/>
      <c r="Z18314"/>
      <c r="AA18314"/>
      <c r="AB18314"/>
      <c r="AC18314"/>
    </row>
    <row r="18315" spans="2:29" s="14" customFormat="1" x14ac:dyDescent="0.25">
      <c r="B18315"/>
      <c r="C18315"/>
      <c r="D18315"/>
      <c r="E18315"/>
      <c r="F18315"/>
      <c r="G18315"/>
      <c r="H18315"/>
      <c r="I18315"/>
      <c r="J18315"/>
      <c r="K18315" s="91"/>
      <c r="L18315" s="91"/>
      <c r="M18315" s="91"/>
      <c r="R18315"/>
      <c r="S18315"/>
      <c r="T18315"/>
      <c r="U18315"/>
      <c r="V18315"/>
      <c r="W18315"/>
      <c r="X18315"/>
      <c r="Y18315"/>
      <c r="Z18315"/>
      <c r="AA18315"/>
      <c r="AB18315"/>
      <c r="AC18315"/>
    </row>
    <row r="18316" spans="2:29" s="14" customFormat="1" x14ac:dyDescent="0.25">
      <c r="B18316"/>
      <c r="C18316"/>
      <c r="D18316"/>
      <c r="E18316"/>
      <c r="F18316"/>
      <c r="G18316"/>
      <c r="H18316"/>
      <c r="I18316"/>
      <c r="J18316"/>
      <c r="K18316" s="91"/>
      <c r="L18316" s="91"/>
      <c r="M18316" s="91"/>
      <c r="R18316"/>
      <c r="S18316"/>
      <c r="T18316"/>
      <c r="U18316"/>
      <c r="V18316"/>
      <c r="W18316"/>
      <c r="X18316"/>
      <c r="Y18316"/>
      <c r="Z18316"/>
      <c r="AA18316"/>
      <c r="AB18316"/>
      <c r="AC18316"/>
    </row>
    <row r="18317" spans="2:29" s="14" customFormat="1" x14ac:dyDescent="0.25">
      <c r="B18317"/>
      <c r="C18317"/>
      <c r="D18317"/>
      <c r="E18317"/>
      <c r="F18317"/>
      <c r="G18317"/>
      <c r="H18317"/>
      <c r="I18317"/>
      <c r="J18317"/>
      <c r="K18317" s="91"/>
      <c r="L18317" s="91"/>
      <c r="M18317" s="91"/>
      <c r="R18317"/>
      <c r="S18317"/>
      <c r="T18317"/>
      <c r="U18317"/>
      <c r="V18317"/>
      <c r="W18317"/>
      <c r="X18317"/>
      <c r="Y18317"/>
      <c r="Z18317"/>
      <c r="AA18317"/>
      <c r="AB18317"/>
      <c r="AC18317"/>
    </row>
    <row r="18318" spans="2:29" s="14" customFormat="1" x14ac:dyDescent="0.25">
      <c r="B18318"/>
      <c r="C18318"/>
      <c r="D18318"/>
      <c r="E18318"/>
      <c r="F18318"/>
      <c r="G18318"/>
      <c r="H18318"/>
      <c r="I18318"/>
      <c r="J18318"/>
      <c r="K18318" s="91"/>
      <c r="L18318" s="91"/>
      <c r="M18318" s="91"/>
      <c r="R18318"/>
      <c r="S18318"/>
      <c r="T18318"/>
      <c r="U18318"/>
      <c r="V18318"/>
      <c r="W18318"/>
      <c r="X18318"/>
      <c r="Y18318"/>
      <c r="Z18318"/>
      <c r="AA18318"/>
      <c r="AB18318"/>
      <c r="AC18318"/>
    </row>
    <row r="18319" spans="2:29" s="14" customFormat="1" x14ac:dyDescent="0.25">
      <c r="B18319"/>
      <c r="C18319"/>
      <c r="D18319"/>
      <c r="E18319"/>
      <c r="F18319"/>
      <c r="G18319"/>
      <c r="H18319"/>
      <c r="I18319"/>
      <c r="J18319"/>
      <c r="K18319" s="91"/>
      <c r="L18319" s="91"/>
      <c r="M18319" s="91"/>
      <c r="R18319"/>
      <c r="S18319"/>
      <c r="T18319"/>
      <c r="U18319"/>
      <c r="V18319"/>
      <c r="W18319"/>
      <c r="X18319"/>
      <c r="Y18319"/>
      <c r="Z18319"/>
      <c r="AA18319"/>
      <c r="AB18319"/>
      <c r="AC18319"/>
    </row>
    <row r="18320" spans="2:29" s="14" customFormat="1" x14ac:dyDescent="0.25">
      <c r="B18320"/>
      <c r="C18320"/>
      <c r="D18320"/>
      <c r="E18320"/>
      <c r="F18320"/>
      <c r="G18320"/>
      <c r="H18320"/>
      <c r="I18320"/>
      <c r="J18320"/>
      <c r="K18320" s="91"/>
      <c r="L18320" s="91"/>
      <c r="M18320" s="91"/>
      <c r="R18320"/>
      <c r="S18320"/>
      <c r="T18320"/>
      <c r="U18320"/>
      <c r="V18320"/>
      <c r="W18320"/>
      <c r="X18320"/>
      <c r="Y18320"/>
      <c r="Z18320"/>
      <c r="AA18320"/>
      <c r="AB18320"/>
      <c r="AC18320"/>
    </row>
    <row r="18321" spans="2:29" s="14" customFormat="1" x14ac:dyDescent="0.25">
      <c r="B18321"/>
      <c r="C18321"/>
      <c r="D18321"/>
      <c r="E18321"/>
      <c r="F18321"/>
      <c r="G18321"/>
      <c r="H18321"/>
      <c r="I18321"/>
      <c r="J18321"/>
      <c r="K18321" s="91"/>
      <c r="L18321" s="91"/>
      <c r="M18321" s="91"/>
      <c r="R18321"/>
      <c r="S18321"/>
      <c r="T18321"/>
      <c r="U18321"/>
      <c r="V18321"/>
      <c r="W18321"/>
      <c r="X18321"/>
      <c r="Y18321"/>
      <c r="Z18321"/>
      <c r="AA18321"/>
      <c r="AB18321"/>
      <c r="AC18321"/>
    </row>
    <row r="18322" spans="2:29" s="14" customFormat="1" x14ac:dyDescent="0.25">
      <c r="B18322"/>
      <c r="C18322"/>
      <c r="D18322"/>
      <c r="E18322"/>
      <c r="F18322"/>
      <c r="G18322"/>
      <c r="H18322"/>
      <c r="I18322"/>
      <c r="J18322"/>
      <c r="K18322" s="91"/>
      <c r="L18322" s="91"/>
      <c r="M18322" s="91"/>
      <c r="R18322"/>
      <c r="S18322"/>
      <c r="T18322"/>
      <c r="U18322"/>
      <c r="V18322"/>
      <c r="W18322"/>
      <c r="X18322"/>
      <c r="Y18322"/>
      <c r="Z18322"/>
      <c r="AA18322"/>
      <c r="AB18322"/>
      <c r="AC18322"/>
    </row>
    <row r="18323" spans="2:29" s="14" customFormat="1" x14ac:dyDescent="0.25">
      <c r="B18323"/>
      <c r="C18323"/>
      <c r="D18323"/>
      <c r="E18323"/>
      <c r="F18323"/>
      <c r="G18323"/>
      <c r="H18323"/>
      <c r="I18323"/>
      <c r="J18323"/>
      <c r="K18323" s="91"/>
      <c r="L18323" s="91"/>
      <c r="M18323" s="91"/>
      <c r="R18323"/>
      <c r="S18323"/>
      <c r="T18323"/>
      <c r="U18323"/>
      <c r="V18323"/>
      <c r="W18323"/>
      <c r="X18323"/>
      <c r="Y18323"/>
      <c r="Z18323"/>
      <c r="AA18323"/>
      <c r="AB18323"/>
      <c r="AC18323"/>
    </row>
    <row r="18324" spans="2:29" s="14" customFormat="1" x14ac:dyDescent="0.25">
      <c r="B18324"/>
      <c r="C18324"/>
      <c r="D18324"/>
      <c r="E18324"/>
      <c r="F18324"/>
      <c r="G18324"/>
      <c r="H18324"/>
      <c r="I18324"/>
      <c r="J18324"/>
      <c r="K18324" s="91"/>
      <c r="L18324" s="91"/>
      <c r="M18324" s="91"/>
      <c r="R18324"/>
      <c r="S18324"/>
      <c r="T18324"/>
      <c r="U18324"/>
      <c r="V18324"/>
      <c r="W18324"/>
      <c r="X18324"/>
      <c r="Y18324"/>
      <c r="Z18324"/>
      <c r="AA18324"/>
      <c r="AB18324"/>
      <c r="AC18324"/>
    </row>
    <row r="18325" spans="2:29" s="14" customFormat="1" x14ac:dyDescent="0.25">
      <c r="B18325"/>
      <c r="C18325"/>
      <c r="D18325"/>
      <c r="E18325"/>
      <c r="F18325"/>
      <c r="G18325"/>
      <c r="H18325"/>
      <c r="I18325"/>
      <c r="J18325"/>
      <c r="K18325" s="91"/>
      <c r="L18325" s="91"/>
      <c r="M18325" s="91"/>
      <c r="R18325"/>
      <c r="S18325"/>
      <c r="T18325"/>
      <c r="U18325"/>
      <c r="V18325"/>
      <c r="W18325"/>
      <c r="X18325"/>
      <c r="Y18325"/>
      <c r="Z18325"/>
      <c r="AA18325"/>
      <c r="AB18325"/>
      <c r="AC18325"/>
    </row>
    <row r="18326" spans="2:29" s="14" customFormat="1" x14ac:dyDescent="0.25">
      <c r="B18326"/>
      <c r="C18326"/>
      <c r="D18326"/>
      <c r="E18326"/>
      <c r="F18326"/>
      <c r="G18326"/>
      <c r="H18326"/>
      <c r="I18326"/>
      <c r="J18326"/>
      <c r="K18326" s="91"/>
      <c r="L18326" s="91"/>
      <c r="M18326" s="91"/>
      <c r="R18326"/>
      <c r="S18326"/>
      <c r="T18326"/>
      <c r="U18326"/>
      <c r="V18326"/>
      <c r="W18326"/>
      <c r="X18326"/>
      <c r="Y18326"/>
      <c r="Z18326"/>
      <c r="AA18326"/>
      <c r="AB18326"/>
      <c r="AC18326"/>
    </row>
    <row r="18327" spans="2:29" s="14" customFormat="1" x14ac:dyDescent="0.25">
      <c r="B18327"/>
      <c r="C18327"/>
      <c r="D18327"/>
      <c r="E18327"/>
      <c r="F18327"/>
      <c r="G18327"/>
      <c r="H18327"/>
      <c r="I18327"/>
      <c r="J18327"/>
      <c r="K18327" s="91"/>
      <c r="L18327" s="91"/>
      <c r="M18327" s="91"/>
      <c r="R18327"/>
      <c r="S18327"/>
      <c r="T18327"/>
      <c r="U18327"/>
      <c r="V18327"/>
      <c r="W18327"/>
      <c r="X18327"/>
      <c r="Y18327"/>
      <c r="Z18327"/>
      <c r="AA18327"/>
      <c r="AB18327"/>
      <c r="AC18327"/>
    </row>
    <row r="18328" spans="2:29" s="14" customFormat="1" x14ac:dyDescent="0.25">
      <c r="B18328"/>
      <c r="C18328"/>
      <c r="D18328"/>
      <c r="E18328"/>
      <c r="F18328"/>
      <c r="G18328"/>
      <c r="H18328"/>
      <c r="I18328"/>
      <c r="J18328"/>
      <c r="K18328" s="91"/>
      <c r="L18328" s="91"/>
      <c r="M18328" s="91"/>
      <c r="R18328"/>
      <c r="S18328"/>
      <c r="T18328"/>
      <c r="U18328"/>
      <c r="V18328"/>
      <c r="W18328"/>
      <c r="X18328"/>
      <c r="Y18328"/>
      <c r="Z18328"/>
      <c r="AA18328"/>
      <c r="AB18328"/>
      <c r="AC18328"/>
    </row>
    <row r="18329" spans="2:29" s="14" customFormat="1" x14ac:dyDescent="0.25">
      <c r="B18329"/>
      <c r="C18329"/>
      <c r="D18329"/>
      <c r="E18329"/>
      <c r="F18329"/>
      <c r="G18329"/>
      <c r="H18329"/>
      <c r="I18329"/>
      <c r="J18329"/>
      <c r="K18329" s="91"/>
      <c r="L18329" s="91"/>
      <c r="M18329" s="91"/>
      <c r="R18329"/>
      <c r="S18329"/>
      <c r="T18329"/>
      <c r="U18329"/>
      <c r="V18329"/>
      <c r="W18329"/>
      <c r="X18329"/>
      <c r="Y18329"/>
      <c r="Z18329"/>
      <c r="AA18329"/>
      <c r="AB18329"/>
      <c r="AC18329"/>
    </row>
    <row r="18330" spans="2:29" s="14" customFormat="1" x14ac:dyDescent="0.25">
      <c r="B18330"/>
      <c r="C18330"/>
      <c r="D18330"/>
      <c r="E18330"/>
      <c r="F18330"/>
      <c r="G18330"/>
      <c r="H18330"/>
      <c r="I18330"/>
      <c r="J18330"/>
      <c r="K18330" s="91"/>
      <c r="L18330" s="91"/>
      <c r="M18330" s="91"/>
      <c r="R18330"/>
      <c r="S18330"/>
      <c r="T18330"/>
      <c r="U18330"/>
      <c r="V18330"/>
      <c r="W18330"/>
      <c r="X18330"/>
      <c r="Y18330"/>
      <c r="Z18330"/>
      <c r="AA18330"/>
      <c r="AB18330"/>
      <c r="AC18330"/>
    </row>
    <row r="18331" spans="2:29" s="14" customFormat="1" x14ac:dyDescent="0.25">
      <c r="B18331"/>
      <c r="C18331"/>
      <c r="D18331"/>
      <c r="E18331"/>
      <c r="F18331"/>
      <c r="G18331"/>
      <c r="H18331"/>
      <c r="I18331"/>
      <c r="J18331"/>
      <c r="K18331" s="91"/>
      <c r="L18331" s="91"/>
      <c r="M18331" s="91"/>
      <c r="R18331"/>
      <c r="S18331"/>
      <c r="T18331"/>
      <c r="U18331"/>
      <c r="V18331"/>
      <c r="W18331"/>
      <c r="X18331"/>
      <c r="Y18331"/>
      <c r="Z18331"/>
      <c r="AA18331"/>
      <c r="AB18331"/>
      <c r="AC18331"/>
    </row>
    <row r="18332" spans="2:29" s="14" customFormat="1" x14ac:dyDescent="0.25">
      <c r="B18332"/>
      <c r="C18332"/>
      <c r="D18332"/>
      <c r="E18332"/>
      <c r="F18332"/>
      <c r="G18332"/>
      <c r="H18332"/>
      <c r="I18332"/>
      <c r="J18332"/>
      <c r="K18332" s="91"/>
      <c r="L18332" s="91"/>
      <c r="M18332" s="91"/>
      <c r="R18332"/>
      <c r="S18332"/>
      <c r="T18332"/>
      <c r="U18332"/>
      <c r="V18332"/>
      <c r="W18332"/>
      <c r="X18332"/>
      <c r="Y18332"/>
      <c r="Z18332"/>
      <c r="AA18332"/>
      <c r="AB18332"/>
      <c r="AC18332"/>
    </row>
    <row r="18333" spans="2:29" s="14" customFormat="1" x14ac:dyDescent="0.25">
      <c r="B18333"/>
      <c r="C18333"/>
      <c r="D18333"/>
      <c r="E18333"/>
      <c r="F18333"/>
      <c r="G18333"/>
      <c r="H18333"/>
      <c r="I18333"/>
      <c r="J18333"/>
      <c r="K18333" s="91"/>
      <c r="L18333" s="91"/>
      <c r="M18333" s="91"/>
      <c r="R18333"/>
      <c r="S18333"/>
      <c r="T18333"/>
      <c r="U18333"/>
      <c r="V18333"/>
      <c r="W18333"/>
      <c r="X18333"/>
      <c r="Y18333"/>
      <c r="Z18333"/>
      <c r="AA18333"/>
      <c r="AB18333"/>
      <c r="AC18333"/>
    </row>
    <row r="18334" spans="2:29" s="14" customFormat="1" x14ac:dyDescent="0.25">
      <c r="B18334"/>
      <c r="C18334"/>
      <c r="D18334"/>
      <c r="E18334"/>
      <c r="F18334"/>
      <c r="G18334"/>
      <c r="H18334"/>
      <c r="I18334"/>
      <c r="J18334"/>
      <c r="K18334" s="91"/>
      <c r="L18334" s="91"/>
      <c r="M18334" s="91"/>
      <c r="R18334"/>
      <c r="S18334"/>
      <c r="T18334"/>
      <c r="U18334"/>
      <c r="V18334"/>
      <c r="W18334"/>
      <c r="X18334"/>
      <c r="Y18334"/>
      <c r="Z18334"/>
      <c r="AA18334"/>
      <c r="AB18334"/>
      <c r="AC18334"/>
    </row>
    <row r="18335" spans="2:29" s="14" customFormat="1" x14ac:dyDescent="0.25">
      <c r="B18335"/>
      <c r="C18335"/>
      <c r="D18335"/>
      <c r="E18335"/>
      <c r="F18335"/>
      <c r="G18335"/>
      <c r="H18335"/>
      <c r="I18335"/>
      <c r="J18335"/>
      <c r="K18335" s="91"/>
      <c r="L18335" s="91"/>
      <c r="M18335" s="91"/>
      <c r="R18335"/>
      <c r="S18335"/>
      <c r="T18335"/>
      <c r="U18335"/>
      <c r="V18335"/>
      <c r="W18335"/>
      <c r="X18335"/>
      <c r="Y18335"/>
      <c r="Z18335"/>
      <c r="AA18335"/>
      <c r="AB18335"/>
      <c r="AC18335"/>
    </row>
    <row r="18336" spans="2:29" s="14" customFormat="1" x14ac:dyDescent="0.25">
      <c r="B18336"/>
      <c r="C18336"/>
      <c r="D18336"/>
      <c r="E18336"/>
      <c r="F18336"/>
      <c r="G18336"/>
      <c r="H18336"/>
      <c r="I18336"/>
      <c r="J18336"/>
      <c r="K18336" s="91"/>
      <c r="L18336" s="91"/>
      <c r="M18336" s="91"/>
      <c r="R18336"/>
      <c r="S18336"/>
      <c r="T18336"/>
      <c r="U18336"/>
      <c r="V18336"/>
      <c r="W18336"/>
      <c r="X18336"/>
      <c r="Y18336"/>
      <c r="Z18336"/>
      <c r="AA18336"/>
      <c r="AB18336"/>
      <c r="AC18336"/>
    </row>
    <row r="18337" spans="2:29" s="14" customFormat="1" x14ac:dyDescent="0.25">
      <c r="B18337"/>
      <c r="C18337"/>
      <c r="D18337"/>
      <c r="E18337"/>
      <c r="F18337"/>
      <c r="G18337"/>
      <c r="H18337"/>
      <c r="I18337"/>
      <c r="J18337"/>
      <c r="K18337" s="91"/>
      <c r="L18337" s="91"/>
      <c r="M18337" s="91"/>
      <c r="R18337"/>
      <c r="S18337"/>
      <c r="T18337"/>
      <c r="U18337"/>
      <c r="V18337"/>
      <c r="W18337"/>
      <c r="X18337"/>
      <c r="Y18337"/>
      <c r="Z18337"/>
      <c r="AA18337"/>
      <c r="AB18337"/>
      <c r="AC18337"/>
    </row>
    <row r="18338" spans="2:29" s="14" customFormat="1" x14ac:dyDescent="0.25">
      <c r="B18338"/>
      <c r="C18338"/>
      <c r="D18338"/>
      <c r="E18338"/>
      <c r="F18338"/>
      <c r="G18338"/>
      <c r="H18338"/>
      <c r="I18338"/>
      <c r="J18338"/>
      <c r="K18338" s="91"/>
      <c r="L18338" s="91"/>
      <c r="M18338" s="91"/>
      <c r="R18338"/>
      <c r="S18338"/>
      <c r="T18338"/>
      <c r="U18338"/>
      <c r="V18338"/>
      <c r="W18338"/>
      <c r="X18338"/>
      <c r="Y18338"/>
      <c r="Z18338"/>
      <c r="AA18338"/>
      <c r="AB18338"/>
      <c r="AC18338"/>
    </row>
    <row r="18339" spans="2:29" s="14" customFormat="1" x14ac:dyDescent="0.25">
      <c r="B18339"/>
      <c r="C18339"/>
      <c r="D18339"/>
      <c r="E18339"/>
      <c r="F18339"/>
      <c r="G18339"/>
      <c r="H18339"/>
      <c r="I18339"/>
      <c r="J18339"/>
      <c r="K18339" s="91"/>
      <c r="L18339" s="91"/>
      <c r="M18339" s="91"/>
      <c r="R18339"/>
      <c r="S18339"/>
      <c r="T18339"/>
      <c r="U18339"/>
      <c r="V18339"/>
      <c r="W18339"/>
      <c r="X18339"/>
      <c r="Y18339"/>
      <c r="Z18339"/>
      <c r="AA18339"/>
      <c r="AB18339"/>
      <c r="AC18339"/>
    </row>
    <row r="18340" spans="2:29" s="14" customFormat="1" x14ac:dyDescent="0.25">
      <c r="B18340"/>
      <c r="C18340"/>
      <c r="D18340"/>
      <c r="E18340"/>
      <c r="F18340"/>
      <c r="G18340"/>
      <c r="H18340"/>
      <c r="I18340"/>
      <c r="J18340"/>
      <c r="K18340" s="91"/>
      <c r="L18340" s="91"/>
      <c r="M18340" s="91"/>
      <c r="R18340"/>
      <c r="S18340"/>
      <c r="T18340"/>
      <c r="U18340"/>
      <c r="V18340"/>
      <c r="W18340"/>
      <c r="X18340"/>
      <c r="Y18340"/>
      <c r="Z18340"/>
      <c r="AA18340"/>
      <c r="AB18340"/>
      <c r="AC18340"/>
    </row>
    <row r="18341" spans="2:29" s="14" customFormat="1" x14ac:dyDescent="0.25">
      <c r="B18341"/>
      <c r="C18341"/>
      <c r="D18341"/>
      <c r="E18341"/>
      <c r="F18341"/>
      <c r="G18341"/>
      <c r="H18341"/>
      <c r="I18341"/>
      <c r="J18341"/>
      <c r="K18341" s="91"/>
      <c r="L18341" s="91"/>
      <c r="M18341" s="91"/>
      <c r="R18341"/>
      <c r="S18341"/>
      <c r="T18341"/>
      <c r="U18341"/>
      <c r="V18341"/>
      <c r="W18341"/>
      <c r="X18341"/>
      <c r="Y18341"/>
      <c r="Z18341"/>
      <c r="AA18341"/>
      <c r="AB18341"/>
      <c r="AC18341"/>
    </row>
    <row r="18342" spans="2:29" s="14" customFormat="1" x14ac:dyDescent="0.25">
      <c r="B18342"/>
      <c r="C18342"/>
      <c r="D18342"/>
      <c r="E18342"/>
      <c r="F18342"/>
      <c r="G18342"/>
      <c r="H18342"/>
      <c r="I18342"/>
      <c r="J18342"/>
      <c r="K18342" s="91"/>
      <c r="L18342" s="91"/>
      <c r="M18342" s="91"/>
      <c r="R18342"/>
      <c r="S18342"/>
      <c r="T18342"/>
      <c r="U18342"/>
      <c r="V18342"/>
      <c r="W18342"/>
      <c r="X18342"/>
      <c r="Y18342"/>
      <c r="Z18342"/>
      <c r="AA18342"/>
      <c r="AB18342"/>
      <c r="AC18342"/>
    </row>
    <row r="18343" spans="2:29" s="14" customFormat="1" x14ac:dyDescent="0.25">
      <c r="B18343"/>
      <c r="C18343"/>
      <c r="D18343"/>
      <c r="E18343"/>
      <c r="F18343"/>
      <c r="G18343"/>
      <c r="H18343"/>
      <c r="I18343"/>
      <c r="J18343"/>
      <c r="K18343" s="91"/>
      <c r="L18343" s="91"/>
      <c r="M18343" s="91"/>
      <c r="R18343"/>
      <c r="S18343"/>
      <c r="T18343"/>
      <c r="U18343"/>
      <c r="V18343"/>
      <c r="W18343"/>
      <c r="X18343"/>
      <c r="Y18343"/>
      <c r="Z18343"/>
      <c r="AA18343"/>
      <c r="AB18343"/>
      <c r="AC18343"/>
    </row>
    <row r="18344" spans="2:29" s="14" customFormat="1" x14ac:dyDescent="0.25">
      <c r="B18344"/>
      <c r="C18344"/>
      <c r="D18344"/>
      <c r="E18344"/>
      <c r="F18344"/>
      <c r="G18344"/>
      <c r="H18344"/>
      <c r="I18344"/>
      <c r="J18344"/>
      <c r="K18344" s="91"/>
      <c r="L18344" s="91"/>
      <c r="M18344" s="91"/>
      <c r="R18344"/>
      <c r="S18344"/>
      <c r="T18344"/>
      <c r="U18344"/>
      <c r="V18344"/>
      <c r="W18344"/>
      <c r="X18344"/>
      <c r="Y18344"/>
      <c r="Z18344"/>
      <c r="AA18344"/>
      <c r="AB18344"/>
      <c r="AC18344"/>
    </row>
    <row r="18345" spans="2:29" s="14" customFormat="1" x14ac:dyDescent="0.25">
      <c r="B18345"/>
      <c r="C18345"/>
      <c r="D18345"/>
      <c r="E18345"/>
      <c r="F18345"/>
      <c r="G18345"/>
      <c r="H18345"/>
      <c r="I18345"/>
      <c r="J18345"/>
      <c r="K18345" s="91"/>
      <c r="L18345" s="91"/>
      <c r="M18345" s="91"/>
      <c r="R18345"/>
      <c r="S18345"/>
      <c r="T18345"/>
      <c r="U18345"/>
      <c r="V18345"/>
      <c r="W18345"/>
      <c r="X18345"/>
      <c r="Y18345"/>
      <c r="Z18345"/>
      <c r="AA18345"/>
      <c r="AB18345"/>
      <c r="AC18345"/>
    </row>
    <row r="18346" spans="2:29" s="14" customFormat="1" x14ac:dyDescent="0.25">
      <c r="B18346"/>
      <c r="C18346"/>
      <c r="D18346"/>
      <c r="E18346"/>
      <c r="F18346"/>
      <c r="G18346"/>
      <c r="H18346"/>
      <c r="I18346"/>
      <c r="J18346"/>
      <c r="K18346" s="91"/>
      <c r="L18346" s="91"/>
      <c r="M18346" s="91"/>
      <c r="R18346"/>
      <c r="S18346"/>
      <c r="T18346"/>
      <c r="U18346"/>
      <c r="V18346"/>
      <c r="W18346"/>
      <c r="X18346"/>
      <c r="Y18346"/>
      <c r="Z18346"/>
      <c r="AA18346"/>
      <c r="AB18346"/>
      <c r="AC18346"/>
    </row>
    <row r="18347" spans="2:29" s="14" customFormat="1" x14ac:dyDescent="0.25">
      <c r="B18347"/>
      <c r="C18347"/>
      <c r="D18347"/>
      <c r="E18347"/>
      <c r="F18347"/>
      <c r="G18347"/>
      <c r="H18347"/>
      <c r="I18347"/>
      <c r="J18347"/>
      <c r="K18347" s="91"/>
      <c r="L18347" s="91"/>
      <c r="M18347" s="91"/>
      <c r="R18347"/>
      <c r="S18347"/>
      <c r="T18347"/>
      <c r="U18347"/>
      <c r="V18347"/>
      <c r="W18347"/>
      <c r="X18347"/>
      <c r="Y18347"/>
      <c r="Z18347"/>
      <c r="AA18347"/>
      <c r="AB18347"/>
      <c r="AC18347"/>
    </row>
    <row r="18348" spans="2:29" s="14" customFormat="1" x14ac:dyDescent="0.25">
      <c r="B18348"/>
      <c r="C18348"/>
      <c r="D18348"/>
      <c r="E18348"/>
      <c r="F18348"/>
      <c r="G18348"/>
      <c r="H18348"/>
      <c r="I18348"/>
      <c r="J18348"/>
      <c r="K18348" s="91"/>
      <c r="L18348" s="91"/>
      <c r="M18348" s="91"/>
      <c r="R18348"/>
      <c r="S18348"/>
      <c r="T18348"/>
      <c r="U18348"/>
      <c r="V18348"/>
      <c r="W18348"/>
      <c r="X18348"/>
      <c r="Y18348"/>
      <c r="Z18348"/>
      <c r="AA18348"/>
      <c r="AB18348"/>
      <c r="AC18348"/>
    </row>
    <row r="18349" spans="2:29" s="14" customFormat="1" x14ac:dyDescent="0.25">
      <c r="B18349"/>
      <c r="C18349"/>
      <c r="D18349"/>
      <c r="E18349"/>
      <c r="F18349"/>
      <c r="G18349"/>
      <c r="H18349"/>
      <c r="I18349"/>
      <c r="J18349"/>
      <c r="K18349" s="91"/>
      <c r="L18349" s="91"/>
      <c r="M18349" s="91"/>
      <c r="R18349"/>
      <c r="S18349"/>
      <c r="T18349"/>
      <c r="U18349"/>
      <c r="V18349"/>
      <c r="W18349"/>
      <c r="X18349"/>
      <c r="Y18349"/>
      <c r="Z18349"/>
      <c r="AA18349"/>
      <c r="AB18349"/>
      <c r="AC18349"/>
    </row>
    <row r="18350" spans="2:29" s="14" customFormat="1" x14ac:dyDescent="0.25">
      <c r="B18350"/>
      <c r="C18350"/>
      <c r="D18350"/>
      <c r="E18350"/>
      <c r="F18350"/>
      <c r="G18350"/>
      <c r="H18350"/>
      <c r="I18350"/>
      <c r="J18350"/>
      <c r="K18350" s="91"/>
      <c r="L18350" s="91"/>
      <c r="M18350" s="91"/>
      <c r="R18350"/>
      <c r="S18350"/>
      <c r="T18350"/>
      <c r="U18350"/>
      <c r="V18350"/>
      <c r="W18350"/>
      <c r="X18350"/>
      <c r="Y18350"/>
      <c r="Z18350"/>
      <c r="AA18350"/>
      <c r="AB18350"/>
      <c r="AC18350"/>
    </row>
    <row r="18351" spans="2:29" s="14" customFormat="1" x14ac:dyDescent="0.25">
      <c r="B18351"/>
      <c r="C18351"/>
      <c r="D18351"/>
      <c r="E18351"/>
      <c r="F18351"/>
      <c r="G18351"/>
      <c r="H18351"/>
      <c r="I18351"/>
      <c r="J18351"/>
      <c r="K18351" s="91"/>
      <c r="L18351" s="91"/>
      <c r="M18351" s="91"/>
      <c r="R18351"/>
      <c r="S18351"/>
      <c r="T18351"/>
      <c r="U18351"/>
      <c r="V18351"/>
      <c r="W18351"/>
      <c r="X18351"/>
      <c r="Y18351"/>
      <c r="Z18351"/>
      <c r="AA18351"/>
      <c r="AB18351"/>
      <c r="AC18351"/>
    </row>
    <row r="18352" spans="2:29" s="14" customFormat="1" x14ac:dyDescent="0.25">
      <c r="B18352"/>
      <c r="C18352"/>
      <c r="D18352"/>
      <c r="E18352"/>
      <c r="F18352"/>
      <c r="G18352"/>
      <c r="H18352"/>
      <c r="I18352"/>
      <c r="J18352"/>
      <c r="K18352" s="91"/>
      <c r="L18352" s="91"/>
      <c r="M18352" s="91"/>
      <c r="R18352"/>
      <c r="S18352"/>
      <c r="T18352"/>
      <c r="U18352"/>
      <c r="V18352"/>
      <c r="W18352"/>
      <c r="X18352"/>
      <c r="Y18352"/>
      <c r="Z18352"/>
      <c r="AA18352"/>
      <c r="AB18352"/>
      <c r="AC18352"/>
    </row>
    <row r="18353" spans="2:29" s="14" customFormat="1" x14ac:dyDescent="0.25">
      <c r="B18353"/>
      <c r="C18353"/>
      <c r="D18353"/>
      <c r="E18353"/>
      <c r="F18353"/>
      <c r="G18353"/>
      <c r="H18353"/>
      <c r="I18353"/>
      <c r="J18353"/>
      <c r="K18353" s="91"/>
      <c r="L18353" s="91"/>
      <c r="M18353" s="91"/>
      <c r="R18353"/>
      <c r="S18353"/>
      <c r="T18353"/>
      <c r="U18353"/>
      <c r="V18353"/>
      <c r="W18353"/>
      <c r="X18353"/>
      <c r="Y18353"/>
      <c r="Z18353"/>
      <c r="AA18353"/>
      <c r="AB18353"/>
      <c r="AC18353"/>
    </row>
    <row r="18354" spans="2:29" s="14" customFormat="1" x14ac:dyDescent="0.25">
      <c r="B18354"/>
      <c r="C18354"/>
      <c r="D18354"/>
      <c r="E18354"/>
      <c r="F18354"/>
      <c r="G18354"/>
      <c r="H18354"/>
      <c r="I18354"/>
      <c r="J18354"/>
      <c r="K18354" s="91"/>
      <c r="L18354" s="91"/>
      <c r="M18354" s="91"/>
      <c r="R18354"/>
      <c r="S18354"/>
      <c r="T18354"/>
      <c r="U18354"/>
      <c r="V18354"/>
      <c r="W18354"/>
      <c r="X18354"/>
      <c r="Y18354"/>
      <c r="Z18354"/>
      <c r="AA18354"/>
      <c r="AB18354"/>
      <c r="AC18354"/>
    </row>
    <row r="18355" spans="2:29" s="14" customFormat="1" x14ac:dyDescent="0.25">
      <c r="B18355"/>
      <c r="C18355"/>
      <c r="D18355"/>
      <c r="E18355"/>
      <c r="F18355"/>
      <c r="G18355"/>
      <c r="H18355"/>
      <c r="I18355"/>
      <c r="J18355"/>
      <c r="K18355" s="91"/>
      <c r="L18355" s="91"/>
      <c r="M18355" s="91"/>
      <c r="R18355"/>
      <c r="S18355"/>
      <c r="T18355"/>
      <c r="U18355"/>
      <c r="V18355"/>
      <c r="W18355"/>
      <c r="X18355"/>
      <c r="Y18355"/>
      <c r="Z18355"/>
      <c r="AA18355"/>
      <c r="AB18355"/>
      <c r="AC18355"/>
    </row>
    <row r="18356" spans="2:29" s="14" customFormat="1" x14ac:dyDescent="0.25">
      <c r="B18356"/>
      <c r="C18356"/>
      <c r="D18356"/>
      <c r="E18356"/>
      <c r="F18356"/>
      <c r="G18356"/>
      <c r="H18356"/>
      <c r="I18356"/>
      <c r="J18356"/>
      <c r="K18356" s="91"/>
      <c r="L18356" s="91"/>
      <c r="M18356" s="91"/>
      <c r="R18356"/>
      <c r="S18356"/>
      <c r="T18356"/>
      <c r="U18356"/>
      <c r="V18356"/>
      <c r="W18356"/>
      <c r="X18356"/>
      <c r="Y18356"/>
      <c r="Z18356"/>
      <c r="AA18356"/>
      <c r="AB18356"/>
      <c r="AC18356"/>
    </row>
    <row r="18357" spans="2:29" s="14" customFormat="1" x14ac:dyDescent="0.25">
      <c r="B18357"/>
      <c r="C18357"/>
      <c r="D18357"/>
      <c r="E18357"/>
      <c r="F18357"/>
      <c r="G18357"/>
      <c r="H18357"/>
      <c r="I18357"/>
      <c r="J18357"/>
      <c r="K18357" s="91"/>
      <c r="L18357" s="91"/>
      <c r="M18357" s="91"/>
      <c r="R18357"/>
      <c r="S18357"/>
      <c r="T18357"/>
      <c r="U18357"/>
      <c r="V18357"/>
      <c r="W18357"/>
      <c r="X18357"/>
      <c r="Y18357"/>
      <c r="Z18357"/>
      <c r="AA18357"/>
      <c r="AB18357"/>
      <c r="AC18357"/>
    </row>
    <row r="18358" spans="2:29" s="14" customFormat="1" x14ac:dyDescent="0.25">
      <c r="B18358"/>
      <c r="C18358"/>
      <c r="D18358"/>
      <c r="E18358"/>
      <c r="F18358"/>
      <c r="G18358"/>
      <c r="H18358"/>
      <c r="I18358"/>
      <c r="J18358"/>
      <c r="K18358" s="91"/>
      <c r="L18358" s="91"/>
      <c r="M18358" s="91"/>
      <c r="R18358"/>
      <c r="S18358"/>
      <c r="T18358"/>
      <c r="U18358"/>
      <c r="V18358"/>
      <c r="W18358"/>
      <c r="X18358"/>
      <c r="Y18358"/>
      <c r="Z18358"/>
      <c r="AA18358"/>
      <c r="AB18358"/>
      <c r="AC18358"/>
    </row>
    <row r="18359" spans="2:29" s="14" customFormat="1" x14ac:dyDescent="0.25">
      <c r="B18359"/>
      <c r="C18359"/>
      <c r="D18359"/>
      <c r="E18359"/>
      <c r="F18359"/>
      <c r="G18359"/>
      <c r="H18359"/>
      <c r="I18359"/>
      <c r="J18359"/>
      <c r="K18359" s="91"/>
      <c r="L18359" s="91"/>
      <c r="M18359" s="91"/>
      <c r="R18359"/>
      <c r="S18359"/>
      <c r="T18359"/>
      <c r="U18359"/>
      <c r="V18359"/>
      <c r="W18359"/>
      <c r="X18359"/>
      <c r="Y18359"/>
      <c r="Z18359"/>
      <c r="AA18359"/>
      <c r="AB18359"/>
      <c r="AC18359"/>
    </row>
    <row r="18360" spans="2:29" s="14" customFormat="1" x14ac:dyDescent="0.25">
      <c r="B18360"/>
      <c r="C18360"/>
      <c r="D18360"/>
      <c r="E18360"/>
      <c r="F18360"/>
      <c r="G18360"/>
      <c r="H18360"/>
      <c r="I18360"/>
      <c r="J18360"/>
      <c r="K18360" s="91"/>
      <c r="L18360" s="91"/>
      <c r="M18360" s="91"/>
      <c r="R18360"/>
      <c r="S18360"/>
      <c r="T18360"/>
      <c r="U18360"/>
      <c r="V18360"/>
      <c r="W18360"/>
      <c r="X18360"/>
      <c r="Y18360"/>
      <c r="Z18360"/>
      <c r="AA18360"/>
      <c r="AB18360"/>
      <c r="AC18360"/>
    </row>
    <row r="18361" spans="2:29" s="14" customFormat="1" x14ac:dyDescent="0.25">
      <c r="B18361"/>
      <c r="C18361"/>
      <c r="D18361"/>
      <c r="E18361"/>
      <c r="F18361"/>
      <c r="G18361"/>
      <c r="H18361"/>
      <c r="I18361"/>
      <c r="J18361"/>
      <c r="K18361" s="91"/>
      <c r="L18361" s="91"/>
      <c r="M18361" s="91"/>
      <c r="R18361"/>
      <c r="S18361"/>
      <c r="T18361"/>
      <c r="U18361"/>
      <c r="V18361"/>
      <c r="W18361"/>
      <c r="X18361"/>
      <c r="Y18361"/>
      <c r="Z18361"/>
      <c r="AA18361"/>
      <c r="AB18361"/>
      <c r="AC18361"/>
    </row>
    <row r="18362" spans="2:29" s="14" customFormat="1" x14ac:dyDescent="0.25">
      <c r="B18362"/>
      <c r="C18362"/>
      <c r="D18362"/>
      <c r="E18362"/>
      <c r="F18362"/>
      <c r="G18362"/>
      <c r="H18362"/>
      <c r="I18362"/>
      <c r="J18362"/>
      <c r="K18362" s="91"/>
      <c r="L18362" s="91"/>
      <c r="M18362" s="91"/>
      <c r="R18362"/>
      <c r="S18362"/>
      <c r="T18362"/>
      <c r="U18362"/>
      <c r="V18362"/>
      <c r="W18362"/>
      <c r="X18362"/>
      <c r="Y18362"/>
      <c r="Z18362"/>
      <c r="AA18362"/>
      <c r="AB18362"/>
      <c r="AC18362"/>
    </row>
    <row r="18363" spans="2:29" s="14" customFormat="1" x14ac:dyDescent="0.25">
      <c r="B18363"/>
      <c r="C18363"/>
      <c r="D18363"/>
      <c r="E18363"/>
      <c r="F18363"/>
      <c r="G18363"/>
      <c r="H18363"/>
      <c r="I18363"/>
      <c r="J18363"/>
      <c r="K18363" s="91"/>
      <c r="L18363" s="91"/>
      <c r="M18363" s="91"/>
      <c r="R18363"/>
      <c r="S18363"/>
      <c r="T18363"/>
      <c r="U18363"/>
      <c r="V18363"/>
      <c r="W18363"/>
      <c r="X18363"/>
      <c r="Y18363"/>
      <c r="Z18363"/>
      <c r="AA18363"/>
      <c r="AB18363"/>
      <c r="AC18363"/>
    </row>
    <row r="18364" spans="2:29" s="14" customFormat="1" x14ac:dyDescent="0.25">
      <c r="B18364"/>
      <c r="C18364"/>
      <c r="D18364"/>
      <c r="E18364"/>
      <c r="F18364"/>
      <c r="G18364"/>
      <c r="H18364"/>
      <c r="I18364"/>
      <c r="J18364"/>
      <c r="K18364" s="91"/>
      <c r="L18364" s="91"/>
      <c r="M18364" s="91"/>
      <c r="R18364"/>
      <c r="S18364"/>
      <c r="T18364"/>
      <c r="U18364"/>
      <c r="V18364"/>
      <c r="W18364"/>
      <c r="X18364"/>
      <c r="Y18364"/>
      <c r="Z18364"/>
      <c r="AA18364"/>
      <c r="AB18364"/>
      <c r="AC18364"/>
    </row>
    <row r="18365" spans="2:29" s="14" customFormat="1" x14ac:dyDescent="0.25">
      <c r="B18365"/>
      <c r="C18365"/>
      <c r="D18365"/>
      <c r="E18365"/>
      <c r="F18365"/>
      <c r="G18365"/>
      <c r="H18365"/>
      <c r="I18365"/>
      <c r="J18365"/>
      <c r="K18365" s="91"/>
      <c r="L18365" s="91"/>
      <c r="M18365" s="91"/>
      <c r="R18365"/>
      <c r="S18365"/>
      <c r="T18365"/>
      <c r="U18365"/>
      <c r="V18365"/>
      <c r="W18365"/>
      <c r="X18365"/>
      <c r="Y18365"/>
      <c r="Z18365"/>
      <c r="AA18365"/>
      <c r="AB18365"/>
      <c r="AC18365"/>
    </row>
    <row r="18366" spans="2:29" s="14" customFormat="1" x14ac:dyDescent="0.25">
      <c r="B18366"/>
      <c r="C18366"/>
      <c r="D18366"/>
      <c r="E18366"/>
      <c r="F18366"/>
      <c r="G18366"/>
      <c r="H18366"/>
      <c r="I18366"/>
      <c r="J18366"/>
      <c r="K18366" s="91"/>
      <c r="L18366" s="91"/>
      <c r="M18366" s="91"/>
      <c r="R18366"/>
      <c r="S18366"/>
      <c r="T18366"/>
      <c r="U18366"/>
      <c r="V18366"/>
      <c r="W18366"/>
      <c r="X18366"/>
      <c r="Y18366"/>
      <c r="Z18366"/>
      <c r="AA18366"/>
      <c r="AB18366"/>
      <c r="AC18366"/>
    </row>
    <row r="18367" spans="2:29" s="14" customFormat="1" x14ac:dyDescent="0.25">
      <c r="B18367"/>
      <c r="C18367"/>
      <c r="D18367"/>
      <c r="E18367"/>
      <c r="F18367"/>
      <c r="G18367"/>
      <c r="H18367"/>
      <c r="I18367"/>
      <c r="J18367"/>
      <c r="K18367" s="91"/>
      <c r="L18367" s="91"/>
      <c r="M18367" s="91"/>
      <c r="R18367"/>
      <c r="S18367"/>
      <c r="T18367"/>
      <c r="U18367"/>
      <c r="V18367"/>
      <c r="W18367"/>
      <c r="X18367"/>
      <c r="Y18367"/>
      <c r="Z18367"/>
      <c r="AA18367"/>
      <c r="AB18367"/>
      <c r="AC18367"/>
    </row>
    <row r="18368" spans="2:29" s="14" customFormat="1" x14ac:dyDescent="0.25">
      <c r="B18368"/>
      <c r="C18368"/>
      <c r="D18368"/>
      <c r="E18368"/>
      <c r="F18368"/>
      <c r="G18368"/>
      <c r="H18368"/>
      <c r="I18368"/>
      <c r="J18368"/>
      <c r="K18368" s="91"/>
      <c r="L18368" s="91"/>
      <c r="M18368" s="91"/>
      <c r="R18368"/>
      <c r="S18368"/>
      <c r="T18368"/>
      <c r="U18368"/>
      <c r="V18368"/>
      <c r="W18368"/>
      <c r="X18368"/>
      <c r="Y18368"/>
      <c r="Z18368"/>
      <c r="AA18368"/>
      <c r="AB18368"/>
      <c r="AC18368"/>
    </row>
    <row r="18369" spans="2:29" s="14" customFormat="1" x14ac:dyDescent="0.25">
      <c r="B18369"/>
      <c r="C18369"/>
      <c r="D18369"/>
      <c r="E18369"/>
      <c r="F18369"/>
      <c r="G18369"/>
      <c r="H18369"/>
      <c r="I18369"/>
      <c r="J18369"/>
      <c r="K18369" s="91"/>
      <c r="L18369" s="91"/>
      <c r="M18369" s="91"/>
      <c r="R18369"/>
      <c r="S18369"/>
      <c r="T18369"/>
      <c r="U18369"/>
      <c r="V18369"/>
      <c r="W18369"/>
      <c r="X18369"/>
      <c r="Y18369"/>
      <c r="Z18369"/>
      <c r="AA18369"/>
      <c r="AB18369"/>
      <c r="AC18369"/>
    </row>
    <row r="18370" spans="2:29" s="14" customFormat="1" x14ac:dyDescent="0.25">
      <c r="B18370"/>
      <c r="C18370"/>
      <c r="D18370"/>
      <c r="E18370"/>
      <c r="F18370"/>
      <c r="G18370"/>
      <c r="H18370"/>
      <c r="I18370"/>
      <c r="J18370"/>
      <c r="K18370" s="91"/>
      <c r="L18370" s="91"/>
      <c r="M18370" s="91"/>
      <c r="R18370"/>
      <c r="S18370"/>
      <c r="T18370"/>
      <c r="U18370"/>
      <c r="V18370"/>
      <c r="W18370"/>
      <c r="X18370"/>
      <c r="Y18370"/>
      <c r="Z18370"/>
      <c r="AA18370"/>
      <c r="AB18370"/>
      <c r="AC18370"/>
    </row>
    <row r="18371" spans="2:29" s="14" customFormat="1" x14ac:dyDescent="0.25">
      <c r="B18371"/>
      <c r="C18371"/>
      <c r="D18371"/>
      <c r="E18371"/>
      <c r="F18371"/>
      <c r="G18371"/>
      <c r="H18371"/>
      <c r="I18371"/>
      <c r="J18371"/>
      <c r="K18371" s="91"/>
      <c r="L18371" s="91"/>
      <c r="M18371" s="91"/>
      <c r="R18371"/>
      <c r="S18371"/>
      <c r="T18371"/>
      <c r="U18371"/>
      <c r="V18371"/>
      <c r="W18371"/>
      <c r="X18371"/>
      <c r="Y18371"/>
      <c r="Z18371"/>
      <c r="AA18371"/>
      <c r="AB18371"/>
      <c r="AC18371"/>
    </row>
    <row r="18372" spans="2:29" s="14" customFormat="1" x14ac:dyDescent="0.25">
      <c r="B18372"/>
      <c r="C18372"/>
      <c r="D18372"/>
      <c r="E18372"/>
      <c r="F18372"/>
      <c r="G18372"/>
      <c r="H18372"/>
      <c r="I18372"/>
      <c r="J18372"/>
      <c r="K18372" s="91"/>
      <c r="L18372" s="91"/>
      <c r="M18372" s="91"/>
      <c r="R18372"/>
      <c r="S18372"/>
      <c r="T18372"/>
      <c r="U18372"/>
      <c r="V18372"/>
      <c r="W18372"/>
      <c r="X18372"/>
      <c r="Y18372"/>
      <c r="Z18372"/>
      <c r="AA18372"/>
      <c r="AB18372"/>
      <c r="AC18372"/>
    </row>
    <row r="18373" spans="2:29" s="14" customFormat="1" x14ac:dyDescent="0.25">
      <c r="B18373"/>
      <c r="C18373"/>
      <c r="D18373"/>
      <c r="E18373"/>
      <c r="F18373"/>
      <c r="G18373"/>
      <c r="H18373"/>
      <c r="I18373"/>
      <c r="J18373"/>
      <c r="K18373" s="91"/>
      <c r="L18373" s="91"/>
      <c r="M18373" s="91"/>
      <c r="R18373"/>
      <c r="S18373"/>
      <c r="T18373"/>
      <c r="U18373"/>
      <c r="V18373"/>
      <c r="W18373"/>
      <c r="X18373"/>
      <c r="Y18373"/>
      <c r="Z18373"/>
      <c r="AA18373"/>
      <c r="AB18373"/>
      <c r="AC18373"/>
    </row>
    <row r="18374" spans="2:29" s="14" customFormat="1" x14ac:dyDescent="0.25">
      <c r="B18374"/>
      <c r="C18374"/>
      <c r="D18374"/>
      <c r="E18374"/>
      <c r="F18374"/>
      <c r="G18374"/>
      <c r="H18374"/>
      <c r="I18374"/>
      <c r="J18374"/>
      <c r="K18374" s="91"/>
      <c r="L18374" s="91"/>
      <c r="M18374" s="91"/>
      <c r="R18374"/>
      <c r="S18374"/>
      <c r="T18374"/>
      <c r="U18374"/>
      <c r="V18374"/>
      <c r="W18374"/>
      <c r="X18374"/>
      <c r="Y18374"/>
      <c r="Z18374"/>
      <c r="AA18374"/>
      <c r="AB18374"/>
      <c r="AC18374"/>
    </row>
    <row r="18375" spans="2:29" s="14" customFormat="1" x14ac:dyDescent="0.25">
      <c r="B18375"/>
      <c r="C18375"/>
      <c r="D18375"/>
      <c r="E18375"/>
      <c r="F18375"/>
      <c r="G18375"/>
      <c r="H18375"/>
      <c r="I18375"/>
      <c r="J18375"/>
      <c r="K18375" s="91"/>
      <c r="L18375" s="91"/>
      <c r="M18375" s="91"/>
      <c r="R18375"/>
      <c r="S18375"/>
      <c r="T18375"/>
      <c r="U18375"/>
      <c r="V18375"/>
      <c r="W18375"/>
      <c r="X18375"/>
      <c r="Y18375"/>
      <c r="Z18375"/>
      <c r="AA18375"/>
      <c r="AB18375"/>
      <c r="AC18375"/>
    </row>
    <row r="18376" spans="2:29" s="14" customFormat="1" x14ac:dyDescent="0.25">
      <c r="B18376"/>
      <c r="C18376"/>
      <c r="D18376"/>
      <c r="E18376"/>
      <c r="F18376"/>
      <c r="G18376"/>
      <c r="H18376"/>
      <c r="I18376"/>
      <c r="J18376"/>
      <c r="K18376" s="91"/>
      <c r="L18376" s="91"/>
      <c r="M18376" s="91"/>
      <c r="R18376"/>
      <c r="S18376"/>
      <c r="T18376"/>
      <c r="U18376"/>
      <c r="V18376"/>
      <c r="W18376"/>
      <c r="X18376"/>
      <c r="Y18376"/>
      <c r="Z18376"/>
      <c r="AA18376"/>
      <c r="AB18376"/>
      <c r="AC18376"/>
    </row>
    <row r="18377" spans="2:29" s="14" customFormat="1" x14ac:dyDescent="0.25">
      <c r="B18377"/>
      <c r="C18377"/>
      <c r="D18377"/>
      <c r="E18377"/>
      <c r="F18377"/>
      <c r="G18377"/>
      <c r="H18377"/>
      <c r="I18377"/>
      <c r="J18377"/>
      <c r="K18377" s="91"/>
      <c r="L18377" s="91"/>
      <c r="M18377" s="91"/>
      <c r="R18377"/>
      <c r="S18377"/>
      <c r="T18377"/>
      <c r="U18377"/>
      <c r="V18377"/>
      <c r="W18377"/>
      <c r="X18377"/>
      <c r="Y18377"/>
      <c r="Z18377"/>
      <c r="AA18377"/>
      <c r="AB18377"/>
      <c r="AC18377"/>
    </row>
    <row r="18378" spans="2:29" s="14" customFormat="1" x14ac:dyDescent="0.25">
      <c r="B18378"/>
      <c r="C18378"/>
      <c r="D18378"/>
      <c r="E18378"/>
      <c r="F18378"/>
      <c r="G18378"/>
      <c r="H18378"/>
      <c r="I18378"/>
      <c r="J18378"/>
      <c r="K18378" s="91"/>
      <c r="L18378" s="91"/>
      <c r="M18378" s="91"/>
      <c r="R18378"/>
      <c r="S18378"/>
      <c r="T18378"/>
      <c r="U18378"/>
      <c r="V18378"/>
      <c r="W18378"/>
      <c r="X18378"/>
      <c r="Y18378"/>
      <c r="Z18378"/>
      <c r="AA18378"/>
      <c r="AB18378"/>
      <c r="AC18378"/>
    </row>
    <row r="18379" spans="2:29" s="14" customFormat="1" x14ac:dyDescent="0.25">
      <c r="B18379"/>
      <c r="C18379"/>
      <c r="D18379"/>
      <c r="E18379"/>
      <c r="F18379"/>
      <c r="G18379"/>
      <c r="H18379"/>
      <c r="I18379"/>
      <c r="J18379"/>
      <c r="K18379" s="91"/>
      <c r="L18379" s="91"/>
      <c r="M18379" s="91"/>
      <c r="R18379"/>
      <c r="S18379"/>
      <c r="T18379"/>
      <c r="U18379"/>
      <c r="V18379"/>
      <c r="W18379"/>
      <c r="X18379"/>
      <c r="Y18379"/>
      <c r="Z18379"/>
      <c r="AA18379"/>
      <c r="AB18379"/>
      <c r="AC18379"/>
    </row>
    <row r="18380" spans="2:29" s="14" customFormat="1" x14ac:dyDescent="0.25">
      <c r="B18380"/>
      <c r="C18380"/>
      <c r="D18380"/>
      <c r="E18380"/>
      <c r="F18380"/>
      <c r="G18380"/>
      <c r="H18380"/>
      <c r="I18380"/>
      <c r="J18380"/>
      <c r="K18380" s="91"/>
      <c r="L18380" s="91"/>
      <c r="M18380" s="91"/>
      <c r="R18380"/>
      <c r="S18380"/>
      <c r="T18380"/>
      <c r="U18380"/>
      <c r="V18380"/>
      <c r="W18380"/>
      <c r="X18380"/>
      <c r="Y18380"/>
      <c r="Z18380"/>
      <c r="AA18380"/>
      <c r="AB18380"/>
      <c r="AC18380"/>
    </row>
    <row r="18381" spans="2:29" s="14" customFormat="1" x14ac:dyDescent="0.25">
      <c r="B18381"/>
      <c r="C18381"/>
      <c r="D18381"/>
      <c r="E18381"/>
      <c r="F18381"/>
      <c r="G18381"/>
      <c r="H18381"/>
      <c r="I18381"/>
      <c r="J18381"/>
      <c r="K18381" s="91"/>
      <c r="L18381" s="91"/>
      <c r="M18381" s="91"/>
      <c r="R18381"/>
      <c r="S18381"/>
      <c r="T18381"/>
      <c r="U18381"/>
      <c r="V18381"/>
      <c r="W18381"/>
      <c r="X18381"/>
      <c r="Y18381"/>
      <c r="Z18381"/>
      <c r="AA18381"/>
      <c r="AB18381"/>
      <c r="AC18381"/>
    </row>
    <row r="18382" spans="2:29" s="14" customFormat="1" x14ac:dyDescent="0.25">
      <c r="B18382"/>
      <c r="C18382"/>
      <c r="D18382"/>
      <c r="E18382"/>
      <c r="F18382"/>
      <c r="G18382"/>
      <c r="H18382"/>
      <c r="I18382"/>
      <c r="J18382"/>
      <c r="K18382" s="91"/>
      <c r="L18382" s="91"/>
      <c r="M18382" s="91"/>
      <c r="R18382"/>
      <c r="S18382"/>
      <c r="T18382"/>
      <c r="U18382"/>
      <c r="V18382"/>
      <c r="W18382"/>
      <c r="X18382"/>
      <c r="Y18382"/>
      <c r="Z18382"/>
      <c r="AA18382"/>
      <c r="AB18382"/>
      <c r="AC18382"/>
    </row>
    <row r="18383" spans="2:29" s="14" customFormat="1" x14ac:dyDescent="0.25">
      <c r="B18383"/>
      <c r="C18383"/>
      <c r="D18383"/>
      <c r="E18383"/>
      <c r="F18383"/>
      <c r="G18383"/>
      <c r="H18383"/>
      <c r="I18383"/>
      <c r="J18383"/>
      <c r="K18383" s="91"/>
      <c r="L18383" s="91"/>
      <c r="M18383" s="91"/>
      <c r="R18383"/>
      <c r="S18383"/>
      <c r="T18383"/>
      <c r="U18383"/>
      <c r="V18383"/>
      <c r="W18383"/>
      <c r="X18383"/>
      <c r="Y18383"/>
      <c r="Z18383"/>
      <c r="AA18383"/>
      <c r="AB18383"/>
      <c r="AC18383"/>
    </row>
    <row r="18384" spans="2:29" s="14" customFormat="1" x14ac:dyDescent="0.25">
      <c r="B18384"/>
      <c r="C18384"/>
      <c r="D18384"/>
      <c r="E18384"/>
      <c r="F18384"/>
      <c r="G18384"/>
      <c r="H18384"/>
      <c r="I18384"/>
      <c r="J18384"/>
      <c r="K18384" s="91"/>
      <c r="L18384" s="91"/>
      <c r="M18384" s="91"/>
      <c r="R18384"/>
      <c r="S18384"/>
      <c r="T18384"/>
      <c r="U18384"/>
      <c r="V18384"/>
      <c r="W18384"/>
      <c r="X18384"/>
      <c r="Y18384"/>
      <c r="Z18384"/>
      <c r="AA18384"/>
      <c r="AB18384"/>
      <c r="AC18384"/>
    </row>
    <row r="18385" spans="2:29" s="14" customFormat="1" x14ac:dyDescent="0.25">
      <c r="B18385"/>
      <c r="C18385"/>
      <c r="D18385"/>
      <c r="E18385"/>
      <c r="F18385"/>
      <c r="G18385"/>
      <c r="H18385"/>
      <c r="I18385"/>
      <c r="J18385"/>
      <c r="K18385" s="91"/>
      <c r="L18385" s="91"/>
      <c r="M18385" s="91"/>
      <c r="R18385"/>
      <c r="S18385"/>
      <c r="T18385"/>
      <c r="U18385"/>
      <c r="V18385"/>
      <c r="W18385"/>
      <c r="X18385"/>
      <c r="Y18385"/>
      <c r="Z18385"/>
      <c r="AA18385"/>
      <c r="AB18385"/>
      <c r="AC18385"/>
    </row>
    <row r="18386" spans="2:29" s="14" customFormat="1" x14ac:dyDescent="0.25">
      <c r="B18386"/>
      <c r="C18386"/>
      <c r="D18386"/>
      <c r="E18386"/>
      <c r="F18386"/>
      <c r="G18386"/>
      <c r="H18386"/>
      <c r="I18386"/>
      <c r="J18386"/>
      <c r="K18386" s="91"/>
      <c r="L18386" s="91"/>
      <c r="M18386" s="91"/>
      <c r="R18386"/>
      <c r="S18386"/>
      <c r="T18386"/>
      <c r="U18386"/>
      <c r="V18386"/>
      <c r="W18386"/>
      <c r="X18386"/>
      <c r="Y18386"/>
      <c r="Z18386"/>
      <c r="AA18386"/>
      <c r="AB18386"/>
      <c r="AC18386"/>
    </row>
    <row r="18387" spans="2:29" s="14" customFormat="1" x14ac:dyDescent="0.25">
      <c r="B18387"/>
      <c r="C18387"/>
      <c r="D18387"/>
      <c r="E18387"/>
      <c r="F18387"/>
      <c r="G18387"/>
      <c r="H18387"/>
      <c r="I18387"/>
      <c r="J18387"/>
      <c r="K18387" s="91"/>
      <c r="L18387" s="91"/>
      <c r="M18387" s="91"/>
      <c r="R18387"/>
      <c r="S18387"/>
      <c r="T18387"/>
      <c r="U18387"/>
      <c r="V18387"/>
      <c r="W18387"/>
      <c r="X18387"/>
      <c r="Y18387"/>
      <c r="Z18387"/>
      <c r="AA18387"/>
      <c r="AB18387"/>
      <c r="AC18387"/>
    </row>
    <row r="18388" spans="2:29" s="14" customFormat="1" x14ac:dyDescent="0.25">
      <c r="B18388"/>
      <c r="C18388"/>
      <c r="D18388"/>
      <c r="E18388"/>
      <c r="F18388"/>
      <c r="G18388"/>
      <c r="H18388"/>
      <c r="I18388"/>
      <c r="J18388"/>
      <c r="K18388" s="91"/>
      <c r="L18388" s="91"/>
      <c r="M18388" s="91"/>
      <c r="R18388"/>
      <c r="S18388"/>
      <c r="T18388"/>
      <c r="U18388"/>
      <c r="V18388"/>
      <c r="W18388"/>
      <c r="X18388"/>
      <c r="Y18388"/>
      <c r="Z18388"/>
      <c r="AA18388"/>
      <c r="AB18388"/>
      <c r="AC18388"/>
    </row>
    <row r="18389" spans="2:29" s="14" customFormat="1" x14ac:dyDescent="0.25">
      <c r="B18389"/>
      <c r="C18389"/>
      <c r="D18389"/>
      <c r="E18389"/>
      <c r="F18389"/>
      <c r="G18389"/>
      <c r="H18389"/>
      <c r="I18389"/>
      <c r="J18389"/>
      <c r="K18389" s="91"/>
      <c r="L18389" s="91"/>
      <c r="M18389" s="91"/>
      <c r="R18389"/>
      <c r="S18389"/>
      <c r="T18389"/>
      <c r="U18389"/>
      <c r="V18389"/>
      <c r="W18389"/>
      <c r="X18389"/>
      <c r="Y18389"/>
      <c r="Z18389"/>
      <c r="AA18389"/>
      <c r="AB18389"/>
      <c r="AC18389"/>
    </row>
    <row r="18390" spans="2:29" s="14" customFormat="1" x14ac:dyDescent="0.25">
      <c r="B18390"/>
      <c r="C18390"/>
      <c r="D18390"/>
      <c r="E18390"/>
      <c r="F18390"/>
      <c r="G18390"/>
      <c r="H18390"/>
      <c r="I18390"/>
      <c r="J18390"/>
      <c r="K18390" s="91"/>
      <c r="L18390" s="91"/>
      <c r="M18390" s="91"/>
      <c r="R18390"/>
      <c r="S18390"/>
      <c r="T18390"/>
      <c r="U18390"/>
      <c r="V18390"/>
      <c r="W18390"/>
      <c r="X18390"/>
      <c r="Y18390"/>
      <c r="Z18390"/>
      <c r="AA18390"/>
      <c r="AB18390"/>
      <c r="AC18390"/>
    </row>
    <row r="18391" spans="2:29" s="14" customFormat="1" x14ac:dyDescent="0.25">
      <c r="B18391"/>
      <c r="C18391"/>
      <c r="D18391"/>
      <c r="E18391"/>
      <c r="F18391"/>
      <c r="G18391"/>
      <c r="H18391"/>
      <c r="I18391"/>
      <c r="J18391"/>
      <c r="K18391" s="91"/>
      <c r="L18391" s="91"/>
      <c r="M18391" s="91"/>
      <c r="R18391"/>
      <c r="S18391"/>
      <c r="T18391"/>
      <c r="U18391"/>
      <c r="V18391"/>
      <c r="W18391"/>
      <c r="X18391"/>
      <c r="Y18391"/>
      <c r="Z18391"/>
      <c r="AA18391"/>
      <c r="AB18391"/>
      <c r="AC18391"/>
    </row>
    <row r="18392" spans="2:29" s="14" customFormat="1" x14ac:dyDescent="0.25">
      <c r="B18392"/>
      <c r="C18392"/>
      <c r="D18392"/>
      <c r="E18392"/>
      <c r="F18392"/>
      <c r="G18392"/>
      <c r="H18392"/>
      <c r="I18392"/>
      <c r="J18392"/>
      <c r="K18392" s="91"/>
      <c r="L18392" s="91"/>
      <c r="M18392" s="91"/>
      <c r="R18392"/>
      <c r="S18392"/>
      <c r="T18392"/>
      <c r="U18392"/>
      <c r="V18392"/>
      <c r="W18392"/>
      <c r="X18392"/>
      <c r="Y18392"/>
      <c r="Z18392"/>
      <c r="AA18392"/>
      <c r="AB18392"/>
      <c r="AC18392"/>
    </row>
    <row r="18393" spans="2:29" s="14" customFormat="1" x14ac:dyDescent="0.25">
      <c r="B18393"/>
      <c r="C18393"/>
      <c r="D18393"/>
      <c r="E18393"/>
      <c r="F18393"/>
      <c r="G18393"/>
      <c r="H18393"/>
      <c r="I18393"/>
      <c r="J18393"/>
      <c r="K18393" s="91"/>
      <c r="L18393" s="91"/>
      <c r="M18393" s="91"/>
      <c r="R18393"/>
      <c r="S18393"/>
      <c r="T18393"/>
      <c r="U18393"/>
      <c r="V18393"/>
      <c r="W18393"/>
      <c r="X18393"/>
      <c r="Y18393"/>
      <c r="Z18393"/>
      <c r="AA18393"/>
      <c r="AB18393"/>
      <c r="AC18393"/>
    </row>
    <row r="18394" spans="2:29" s="14" customFormat="1" x14ac:dyDescent="0.25">
      <c r="B18394"/>
      <c r="C18394"/>
      <c r="D18394"/>
      <c r="E18394"/>
      <c r="F18394"/>
      <c r="G18394"/>
      <c r="H18394"/>
      <c r="I18394"/>
      <c r="J18394"/>
      <c r="K18394" s="91"/>
      <c r="L18394" s="91"/>
      <c r="M18394" s="91"/>
      <c r="R18394"/>
      <c r="S18394"/>
      <c r="T18394"/>
      <c r="U18394"/>
      <c r="V18394"/>
      <c r="W18394"/>
      <c r="X18394"/>
      <c r="Y18394"/>
      <c r="Z18394"/>
      <c r="AA18394"/>
      <c r="AB18394"/>
      <c r="AC18394"/>
    </row>
    <row r="18395" spans="2:29" s="14" customFormat="1" x14ac:dyDescent="0.25">
      <c r="B18395"/>
      <c r="C18395"/>
      <c r="D18395"/>
      <c r="E18395"/>
      <c r="F18395"/>
      <c r="G18395"/>
      <c r="H18395"/>
      <c r="I18395"/>
      <c r="J18395"/>
      <c r="K18395" s="91"/>
      <c r="L18395" s="91"/>
      <c r="M18395" s="91"/>
      <c r="R18395"/>
      <c r="S18395"/>
      <c r="T18395"/>
      <c r="U18395"/>
      <c r="V18395"/>
      <c r="W18395"/>
      <c r="X18395"/>
      <c r="Y18395"/>
      <c r="Z18395"/>
      <c r="AA18395"/>
      <c r="AB18395"/>
      <c r="AC18395"/>
    </row>
    <row r="18396" spans="2:29" s="14" customFormat="1" x14ac:dyDescent="0.25">
      <c r="B18396"/>
      <c r="C18396"/>
      <c r="D18396"/>
      <c r="E18396"/>
      <c r="F18396"/>
      <c r="G18396"/>
      <c r="H18396"/>
      <c r="I18396"/>
      <c r="J18396"/>
      <c r="K18396" s="91"/>
      <c r="L18396" s="91"/>
      <c r="M18396" s="91"/>
      <c r="R18396"/>
      <c r="S18396"/>
      <c r="T18396"/>
      <c r="U18396"/>
      <c r="V18396"/>
      <c r="W18396"/>
      <c r="X18396"/>
      <c r="Y18396"/>
      <c r="Z18396"/>
      <c r="AA18396"/>
      <c r="AB18396"/>
      <c r="AC18396"/>
    </row>
    <row r="18397" spans="2:29" s="14" customFormat="1" x14ac:dyDescent="0.25">
      <c r="B18397"/>
      <c r="C18397"/>
      <c r="D18397"/>
      <c r="E18397"/>
      <c r="F18397"/>
      <c r="G18397"/>
      <c r="H18397"/>
      <c r="I18397"/>
      <c r="J18397"/>
      <c r="K18397" s="91"/>
      <c r="L18397" s="91"/>
      <c r="M18397" s="91"/>
      <c r="R18397"/>
      <c r="S18397"/>
      <c r="T18397"/>
      <c r="U18397"/>
      <c r="V18397"/>
      <c r="W18397"/>
      <c r="X18397"/>
      <c r="Y18397"/>
      <c r="Z18397"/>
      <c r="AA18397"/>
      <c r="AB18397"/>
      <c r="AC18397"/>
    </row>
    <row r="18398" spans="2:29" s="14" customFormat="1" x14ac:dyDescent="0.25">
      <c r="B18398"/>
      <c r="C18398"/>
      <c r="D18398"/>
      <c r="E18398"/>
      <c r="F18398"/>
      <c r="G18398"/>
      <c r="H18398"/>
      <c r="I18398"/>
      <c r="J18398"/>
      <c r="K18398" s="91"/>
      <c r="L18398" s="91"/>
      <c r="M18398" s="91"/>
      <c r="R18398"/>
      <c r="S18398"/>
      <c r="T18398"/>
      <c r="U18398"/>
      <c r="V18398"/>
      <c r="W18398"/>
      <c r="X18398"/>
      <c r="Y18398"/>
      <c r="Z18398"/>
      <c r="AA18398"/>
      <c r="AB18398"/>
      <c r="AC18398"/>
    </row>
    <row r="18399" spans="2:29" s="14" customFormat="1" x14ac:dyDescent="0.25">
      <c r="B18399"/>
      <c r="C18399"/>
      <c r="D18399"/>
      <c r="E18399"/>
      <c r="F18399"/>
      <c r="G18399"/>
      <c r="H18399"/>
      <c r="I18399"/>
      <c r="J18399"/>
      <c r="K18399" s="91"/>
      <c r="L18399" s="91"/>
      <c r="M18399" s="91"/>
      <c r="R18399"/>
      <c r="S18399"/>
      <c r="T18399"/>
      <c r="U18399"/>
      <c r="V18399"/>
      <c r="W18399"/>
      <c r="X18399"/>
      <c r="Y18399"/>
      <c r="Z18399"/>
      <c r="AA18399"/>
      <c r="AB18399"/>
      <c r="AC18399"/>
    </row>
    <row r="18400" spans="2:29" s="14" customFormat="1" x14ac:dyDescent="0.25">
      <c r="B18400"/>
      <c r="C18400"/>
      <c r="D18400"/>
      <c r="E18400"/>
      <c r="F18400"/>
      <c r="G18400"/>
      <c r="H18400"/>
      <c r="I18400"/>
      <c r="J18400"/>
      <c r="K18400" s="91"/>
      <c r="L18400" s="91"/>
      <c r="M18400" s="91"/>
      <c r="R18400"/>
      <c r="S18400"/>
      <c r="T18400"/>
      <c r="U18400"/>
      <c r="V18400"/>
      <c r="W18400"/>
      <c r="X18400"/>
      <c r="Y18400"/>
      <c r="Z18400"/>
      <c r="AA18400"/>
      <c r="AB18400"/>
      <c r="AC18400"/>
    </row>
    <row r="18401" spans="2:29" s="14" customFormat="1" x14ac:dyDescent="0.25">
      <c r="B18401"/>
      <c r="C18401"/>
      <c r="D18401"/>
      <c r="E18401"/>
      <c r="F18401"/>
      <c r="G18401"/>
      <c r="H18401"/>
      <c r="I18401"/>
      <c r="J18401"/>
      <c r="K18401" s="91"/>
      <c r="L18401" s="91"/>
      <c r="M18401" s="91"/>
      <c r="R18401"/>
      <c r="S18401"/>
      <c r="T18401"/>
      <c r="U18401"/>
      <c r="V18401"/>
      <c r="W18401"/>
      <c r="X18401"/>
      <c r="Y18401"/>
      <c r="Z18401"/>
      <c r="AA18401"/>
      <c r="AB18401"/>
      <c r="AC18401"/>
    </row>
    <row r="18402" spans="2:29" s="14" customFormat="1" x14ac:dyDescent="0.25">
      <c r="B18402"/>
      <c r="C18402"/>
      <c r="D18402"/>
      <c r="E18402"/>
      <c r="F18402"/>
      <c r="G18402"/>
      <c r="H18402"/>
      <c r="I18402"/>
      <c r="J18402"/>
      <c r="K18402" s="91"/>
      <c r="L18402" s="91"/>
      <c r="M18402" s="91"/>
      <c r="R18402"/>
      <c r="S18402"/>
      <c r="T18402"/>
      <c r="U18402"/>
      <c r="V18402"/>
      <c r="W18402"/>
      <c r="X18402"/>
      <c r="Y18402"/>
      <c r="Z18402"/>
      <c r="AA18402"/>
      <c r="AB18402"/>
      <c r="AC18402"/>
    </row>
    <row r="18403" spans="2:29" s="14" customFormat="1" x14ac:dyDescent="0.25">
      <c r="B18403"/>
      <c r="C18403"/>
      <c r="D18403"/>
      <c r="E18403"/>
      <c r="F18403"/>
      <c r="G18403"/>
      <c r="H18403"/>
      <c r="I18403"/>
      <c r="J18403"/>
      <c r="K18403" s="91"/>
      <c r="L18403" s="91"/>
      <c r="M18403" s="91"/>
      <c r="R18403"/>
      <c r="S18403"/>
      <c r="T18403"/>
      <c r="U18403"/>
      <c r="V18403"/>
      <c r="W18403"/>
      <c r="X18403"/>
      <c r="Y18403"/>
      <c r="Z18403"/>
      <c r="AA18403"/>
      <c r="AB18403"/>
      <c r="AC18403"/>
    </row>
    <row r="18404" spans="2:29" s="14" customFormat="1" x14ac:dyDescent="0.25">
      <c r="B18404"/>
      <c r="C18404"/>
      <c r="D18404"/>
      <c r="E18404"/>
      <c r="F18404"/>
      <c r="G18404"/>
      <c r="H18404"/>
      <c r="I18404"/>
      <c r="J18404"/>
      <c r="K18404" s="91"/>
      <c r="L18404" s="91"/>
      <c r="M18404" s="91"/>
      <c r="R18404"/>
      <c r="S18404"/>
      <c r="T18404"/>
      <c r="U18404"/>
      <c r="V18404"/>
      <c r="W18404"/>
      <c r="X18404"/>
      <c r="Y18404"/>
      <c r="Z18404"/>
      <c r="AA18404"/>
      <c r="AB18404"/>
      <c r="AC18404"/>
    </row>
    <row r="18405" spans="2:29" s="14" customFormat="1" x14ac:dyDescent="0.25">
      <c r="B18405"/>
      <c r="C18405"/>
      <c r="D18405"/>
      <c r="E18405"/>
      <c r="F18405"/>
      <c r="G18405"/>
      <c r="H18405"/>
      <c r="I18405"/>
      <c r="J18405"/>
      <c r="K18405" s="91"/>
      <c r="L18405" s="91"/>
      <c r="M18405" s="91"/>
      <c r="R18405"/>
      <c r="S18405"/>
      <c r="T18405"/>
      <c r="U18405"/>
      <c r="V18405"/>
      <c r="W18405"/>
      <c r="X18405"/>
      <c r="Y18405"/>
      <c r="Z18405"/>
      <c r="AA18405"/>
      <c r="AB18405"/>
      <c r="AC18405"/>
    </row>
    <row r="18406" spans="2:29" s="14" customFormat="1" x14ac:dyDescent="0.25">
      <c r="B18406"/>
      <c r="C18406"/>
      <c r="D18406"/>
      <c r="E18406"/>
      <c r="F18406"/>
      <c r="G18406"/>
      <c r="H18406"/>
      <c r="I18406"/>
      <c r="J18406"/>
      <c r="K18406" s="91"/>
      <c r="L18406" s="91"/>
      <c r="M18406" s="91"/>
      <c r="R18406"/>
      <c r="S18406"/>
      <c r="T18406"/>
      <c r="U18406"/>
      <c r="V18406"/>
      <c r="W18406"/>
      <c r="X18406"/>
      <c r="Y18406"/>
      <c r="Z18406"/>
      <c r="AA18406"/>
      <c r="AB18406"/>
      <c r="AC18406"/>
    </row>
    <row r="18407" spans="2:29" s="14" customFormat="1" x14ac:dyDescent="0.25">
      <c r="B18407"/>
      <c r="C18407"/>
      <c r="D18407"/>
      <c r="E18407"/>
      <c r="F18407"/>
      <c r="G18407"/>
      <c r="H18407"/>
      <c r="I18407"/>
      <c r="J18407"/>
      <c r="K18407" s="91"/>
      <c r="L18407" s="91"/>
      <c r="M18407" s="91"/>
      <c r="R18407"/>
      <c r="S18407"/>
      <c r="T18407"/>
      <c r="U18407"/>
      <c r="V18407"/>
      <c r="W18407"/>
      <c r="X18407"/>
      <c r="Y18407"/>
      <c r="Z18407"/>
      <c r="AA18407"/>
      <c r="AB18407"/>
      <c r="AC18407"/>
    </row>
    <row r="18408" spans="2:29" s="14" customFormat="1" x14ac:dyDescent="0.25">
      <c r="B18408"/>
      <c r="C18408"/>
      <c r="D18408"/>
      <c r="E18408"/>
      <c r="F18408"/>
      <c r="G18408"/>
      <c r="H18408"/>
      <c r="I18408"/>
      <c r="J18408"/>
      <c r="K18408" s="91"/>
      <c r="L18408" s="91"/>
      <c r="M18408" s="91"/>
      <c r="R18408"/>
      <c r="S18408"/>
      <c r="T18408"/>
      <c r="U18408"/>
      <c r="V18408"/>
      <c r="W18408"/>
      <c r="X18408"/>
      <c r="Y18408"/>
      <c r="Z18408"/>
      <c r="AA18408"/>
      <c r="AB18408"/>
      <c r="AC18408"/>
    </row>
    <row r="18409" spans="2:29" s="14" customFormat="1" x14ac:dyDescent="0.25">
      <c r="B18409"/>
      <c r="C18409"/>
      <c r="D18409"/>
      <c r="E18409"/>
      <c r="F18409"/>
      <c r="G18409"/>
      <c r="H18409"/>
      <c r="I18409"/>
      <c r="J18409"/>
      <c r="K18409" s="91"/>
      <c r="L18409" s="91"/>
      <c r="M18409" s="91"/>
      <c r="R18409"/>
      <c r="S18409"/>
      <c r="T18409"/>
      <c r="U18409"/>
      <c r="V18409"/>
      <c r="W18409"/>
      <c r="X18409"/>
      <c r="Y18409"/>
      <c r="Z18409"/>
      <c r="AA18409"/>
      <c r="AB18409"/>
      <c r="AC18409"/>
    </row>
    <row r="18410" spans="2:29" s="14" customFormat="1" x14ac:dyDescent="0.25">
      <c r="B18410"/>
      <c r="C18410"/>
      <c r="D18410"/>
      <c r="E18410"/>
      <c r="F18410"/>
      <c r="G18410"/>
      <c r="H18410"/>
      <c r="I18410"/>
      <c r="J18410"/>
      <c r="K18410" s="91"/>
      <c r="L18410" s="91"/>
      <c r="M18410" s="91"/>
      <c r="R18410"/>
      <c r="S18410"/>
      <c r="T18410"/>
      <c r="U18410"/>
      <c r="V18410"/>
      <c r="W18410"/>
      <c r="X18410"/>
      <c r="Y18410"/>
      <c r="Z18410"/>
      <c r="AA18410"/>
      <c r="AB18410"/>
      <c r="AC18410"/>
    </row>
    <row r="18411" spans="2:29" s="14" customFormat="1" x14ac:dyDescent="0.25">
      <c r="B18411"/>
      <c r="C18411"/>
      <c r="D18411"/>
      <c r="E18411"/>
      <c r="F18411"/>
      <c r="G18411"/>
      <c r="H18411"/>
      <c r="I18411"/>
      <c r="J18411"/>
      <c r="K18411" s="91"/>
      <c r="L18411" s="91"/>
      <c r="M18411" s="91"/>
      <c r="R18411"/>
      <c r="S18411"/>
      <c r="T18411"/>
      <c r="U18411"/>
      <c r="V18411"/>
      <c r="W18411"/>
      <c r="X18411"/>
      <c r="Y18411"/>
      <c r="Z18411"/>
      <c r="AA18411"/>
      <c r="AB18411"/>
      <c r="AC18411"/>
    </row>
    <row r="18412" spans="2:29" s="14" customFormat="1" x14ac:dyDescent="0.25">
      <c r="B18412"/>
      <c r="C18412"/>
      <c r="D18412"/>
      <c r="E18412"/>
      <c r="F18412"/>
      <c r="G18412"/>
      <c r="H18412"/>
      <c r="I18412"/>
      <c r="J18412"/>
      <c r="K18412" s="91"/>
      <c r="L18412" s="91"/>
      <c r="M18412" s="91"/>
      <c r="R18412"/>
      <c r="S18412"/>
      <c r="T18412"/>
      <c r="U18412"/>
      <c r="V18412"/>
      <c r="W18412"/>
      <c r="X18412"/>
      <c r="Y18412"/>
      <c r="Z18412"/>
      <c r="AA18412"/>
      <c r="AB18412"/>
      <c r="AC18412"/>
    </row>
    <row r="18413" spans="2:29" s="14" customFormat="1" x14ac:dyDescent="0.25">
      <c r="B18413"/>
      <c r="C18413"/>
      <c r="D18413"/>
      <c r="E18413"/>
      <c r="F18413"/>
      <c r="G18413"/>
      <c r="H18413"/>
      <c r="I18413"/>
      <c r="J18413"/>
      <c r="K18413" s="91"/>
      <c r="L18413" s="91"/>
      <c r="M18413" s="91"/>
      <c r="R18413"/>
      <c r="S18413"/>
      <c r="T18413"/>
      <c r="U18413"/>
      <c r="V18413"/>
      <c r="W18413"/>
      <c r="X18413"/>
      <c r="Y18413"/>
      <c r="Z18413"/>
      <c r="AA18413"/>
      <c r="AB18413"/>
      <c r="AC18413"/>
    </row>
    <row r="18414" spans="2:29" s="14" customFormat="1" x14ac:dyDescent="0.25">
      <c r="B18414"/>
      <c r="C18414"/>
      <c r="D18414"/>
      <c r="E18414"/>
      <c r="F18414"/>
      <c r="G18414"/>
      <c r="H18414"/>
      <c r="I18414"/>
      <c r="J18414"/>
      <c r="K18414" s="91"/>
      <c r="L18414" s="91"/>
      <c r="M18414" s="91"/>
      <c r="R18414"/>
      <c r="S18414"/>
      <c r="T18414"/>
      <c r="U18414"/>
      <c r="V18414"/>
      <c r="W18414"/>
      <c r="X18414"/>
      <c r="Y18414"/>
      <c r="Z18414"/>
      <c r="AA18414"/>
      <c r="AB18414"/>
      <c r="AC18414"/>
    </row>
    <row r="18415" spans="2:29" s="14" customFormat="1" x14ac:dyDescent="0.25">
      <c r="B18415"/>
      <c r="C18415"/>
      <c r="D18415"/>
      <c r="E18415"/>
      <c r="F18415"/>
      <c r="G18415"/>
      <c r="H18415"/>
      <c r="I18415"/>
      <c r="J18415"/>
      <c r="K18415" s="91"/>
      <c r="L18415" s="91"/>
      <c r="M18415" s="91"/>
      <c r="R18415"/>
      <c r="S18415"/>
      <c r="T18415"/>
      <c r="U18415"/>
      <c r="V18415"/>
      <c r="W18415"/>
      <c r="X18415"/>
      <c r="Y18415"/>
      <c r="Z18415"/>
      <c r="AA18415"/>
      <c r="AB18415"/>
      <c r="AC18415"/>
    </row>
    <row r="18416" spans="2:29" s="14" customFormat="1" x14ac:dyDescent="0.25">
      <c r="B18416"/>
      <c r="C18416"/>
      <c r="D18416"/>
      <c r="E18416"/>
      <c r="F18416"/>
      <c r="G18416"/>
      <c r="H18416"/>
      <c r="I18416"/>
      <c r="J18416"/>
      <c r="K18416" s="91"/>
      <c r="L18416" s="91"/>
      <c r="M18416" s="91"/>
      <c r="R18416"/>
      <c r="S18416"/>
      <c r="T18416"/>
      <c r="U18416"/>
      <c r="V18416"/>
      <c r="W18416"/>
      <c r="X18416"/>
      <c r="Y18416"/>
      <c r="Z18416"/>
      <c r="AA18416"/>
      <c r="AB18416"/>
      <c r="AC18416"/>
    </row>
    <row r="18417" spans="2:29" s="14" customFormat="1" x14ac:dyDescent="0.25">
      <c r="B18417"/>
      <c r="C18417"/>
      <c r="D18417"/>
      <c r="E18417"/>
      <c r="F18417"/>
      <c r="G18417"/>
      <c r="H18417"/>
      <c r="I18417"/>
      <c r="J18417"/>
      <c r="K18417" s="91"/>
      <c r="L18417" s="91"/>
      <c r="M18417" s="91"/>
      <c r="R18417"/>
      <c r="S18417"/>
      <c r="T18417"/>
      <c r="U18417"/>
      <c r="V18417"/>
      <c r="W18417"/>
      <c r="X18417"/>
      <c r="Y18417"/>
      <c r="Z18417"/>
      <c r="AA18417"/>
      <c r="AB18417"/>
      <c r="AC18417"/>
    </row>
    <row r="18418" spans="2:29" s="14" customFormat="1" x14ac:dyDescent="0.25">
      <c r="B18418"/>
      <c r="C18418"/>
      <c r="D18418"/>
      <c r="E18418"/>
      <c r="F18418"/>
      <c r="G18418"/>
      <c r="H18418"/>
      <c r="I18418"/>
      <c r="J18418"/>
      <c r="K18418" s="91"/>
      <c r="L18418" s="91"/>
      <c r="M18418" s="91"/>
      <c r="R18418"/>
      <c r="S18418"/>
      <c r="T18418"/>
      <c r="U18418"/>
      <c r="V18418"/>
      <c r="W18418"/>
      <c r="X18418"/>
      <c r="Y18418"/>
      <c r="Z18418"/>
      <c r="AA18418"/>
      <c r="AB18418"/>
      <c r="AC18418"/>
    </row>
    <row r="18419" spans="2:29" s="14" customFormat="1" x14ac:dyDescent="0.25">
      <c r="B18419"/>
      <c r="C18419"/>
      <c r="D18419"/>
      <c r="E18419"/>
      <c r="F18419"/>
      <c r="G18419"/>
      <c r="H18419"/>
      <c r="I18419"/>
      <c r="J18419"/>
      <c r="K18419" s="91"/>
      <c r="L18419" s="91"/>
      <c r="M18419" s="91"/>
      <c r="R18419"/>
      <c r="S18419"/>
      <c r="T18419"/>
      <c r="U18419"/>
      <c r="V18419"/>
      <c r="W18419"/>
      <c r="X18419"/>
      <c r="Y18419"/>
      <c r="Z18419"/>
      <c r="AA18419"/>
      <c r="AB18419"/>
      <c r="AC18419"/>
    </row>
    <row r="18420" spans="2:29" s="14" customFormat="1" x14ac:dyDescent="0.25">
      <c r="B18420"/>
      <c r="C18420"/>
      <c r="D18420"/>
      <c r="E18420"/>
      <c r="F18420"/>
      <c r="G18420"/>
      <c r="H18420"/>
      <c r="I18420"/>
      <c r="J18420"/>
      <c r="K18420" s="91"/>
      <c r="L18420" s="91"/>
      <c r="M18420" s="91"/>
      <c r="R18420"/>
      <c r="S18420"/>
      <c r="T18420"/>
      <c r="U18420"/>
      <c r="V18420"/>
      <c r="W18420"/>
      <c r="X18420"/>
      <c r="Y18420"/>
      <c r="Z18420"/>
      <c r="AA18420"/>
      <c r="AB18420"/>
      <c r="AC18420"/>
    </row>
    <row r="18421" spans="2:29" s="14" customFormat="1" x14ac:dyDescent="0.25">
      <c r="B18421"/>
      <c r="C18421"/>
      <c r="D18421"/>
      <c r="E18421"/>
      <c r="F18421"/>
      <c r="G18421"/>
      <c r="H18421"/>
      <c r="I18421"/>
      <c r="J18421"/>
      <c r="K18421" s="91"/>
      <c r="L18421" s="91"/>
      <c r="M18421" s="91"/>
      <c r="R18421"/>
      <c r="S18421"/>
      <c r="T18421"/>
      <c r="U18421"/>
      <c r="V18421"/>
      <c r="W18421"/>
      <c r="X18421"/>
      <c r="Y18421"/>
      <c r="Z18421"/>
      <c r="AA18421"/>
      <c r="AB18421"/>
      <c r="AC18421"/>
    </row>
    <row r="18422" spans="2:29" s="14" customFormat="1" x14ac:dyDescent="0.25">
      <c r="B18422"/>
      <c r="C18422"/>
      <c r="D18422"/>
      <c r="E18422"/>
      <c r="F18422"/>
      <c r="G18422"/>
      <c r="H18422"/>
      <c r="I18422"/>
      <c r="J18422"/>
      <c r="K18422" s="91"/>
      <c r="L18422" s="91"/>
      <c r="M18422" s="91"/>
      <c r="R18422"/>
      <c r="S18422"/>
      <c r="T18422"/>
      <c r="U18422"/>
      <c r="V18422"/>
      <c r="W18422"/>
      <c r="X18422"/>
      <c r="Y18422"/>
      <c r="Z18422"/>
      <c r="AA18422"/>
      <c r="AB18422"/>
      <c r="AC18422"/>
    </row>
    <row r="18423" spans="2:29" s="14" customFormat="1" x14ac:dyDescent="0.25">
      <c r="B18423"/>
      <c r="C18423"/>
      <c r="D18423"/>
      <c r="E18423"/>
      <c r="F18423"/>
      <c r="G18423"/>
      <c r="H18423"/>
      <c r="I18423"/>
      <c r="J18423"/>
      <c r="K18423" s="91"/>
      <c r="L18423" s="91"/>
      <c r="M18423" s="91"/>
      <c r="R18423"/>
      <c r="S18423"/>
      <c r="T18423"/>
      <c r="U18423"/>
      <c r="V18423"/>
      <c r="W18423"/>
      <c r="X18423"/>
      <c r="Y18423"/>
      <c r="Z18423"/>
      <c r="AA18423"/>
      <c r="AB18423"/>
      <c r="AC18423"/>
    </row>
    <row r="18424" spans="2:29" s="14" customFormat="1" x14ac:dyDescent="0.25">
      <c r="B18424"/>
      <c r="C18424"/>
      <c r="D18424"/>
      <c r="E18424"/>
      <c r="F18424"/>
      <c r="G18424"/>
      <c r="H18424"/>
      <c r="I18424"/>
      <c r="J18424"/>
      <c r="K18424" s="91"/>
      <c r="L18424" s="91"/>
      <c r="M18424" s="91"/>
      <c r="R18424"/>
      <c r="S18424"/>
      <c r="T18424"/>
      <c r="U18424"/>
      <c r="V18424"/>
      <c r="W18424"/>
      <c r="X18424"/>
      <c r="Y18424"/>
      <c r="Z18424"/>
      <c r="AA18424"/>
      <c r="AB18424"/>
      <c r="AC18424"/>
    </row>
    <row r="18425" spans="2:29" s="14" customFormat="1" x14ac:dyDescent="0.25">
      <c r="B18425"/>
      <c r="C18425"/>
      <c r="D18425"/>
      <c r="E18425"/>
      <c r="F18425"/>
      <c r="G18425"/>
      <c r="H18425"/>
      <c r="I18425"/>
      <c r="J18425"/>
      <c r="K18425" s="91"/>
      <c r="L18425" s="91"/>
      <c r="M18425" s="91"/>
      <c r="R18425"/>
      <c r="S18425"/>
      <c r="T18425"/>
      <c r="U18425"/>
      <c r="V18425"/>
      <c r="W18425"/>
      <c r="X18425"/>
      <c r="Y18425"/>
      <c r="Z18425"/>
      <c r="AA18425"/>
      <c r="AB18425"/>
      <c r="AC18425"/>
    </row>
    <row r="18426" spans="2:29" s="14" customFormat="1" x14ac:dyDescent="0.25">
      <c r="B18426"/>
      <c r="C18426"/>
      <c r="D18426"/>
      <c r="E18426"/>
      <c r="F18426"/>
      <c r="G18426"/>
      <c r="H18426"/>
      <c r="I18426"/>
      <c r="J18426"/>
      <c r="K18426" s="91"/>
      <c r="L18426" s="91"/>
      <c r="M18426" s="91"/>
      <c r="R18426"/>
      <c r="S18426"/>
      <c r="T18426"/>
      <c r="U18426"/>
      <c r="V18426"/>
      <c r="W18426"/>
      <c r="X18426"/>
      <c r="Y18426"/>
      <c r="Z18426"/>
      <c r="AA18426"/>
      <c r="AB18426"/>
      <c r="AC18426"/>
    </row>
    <row r="18427" spans="2:29" s="14" customFormat="1" x14ac:dyDescent="0.25">
      <c r="B18427"/>
      <c r="C18427"/>
      <c r="D18427"/>
      <c r="E18427"/>
      <c r="F18427"/>
      <c r="G18427"/>
      <c r="H18427"/>
      <c r="I18427"/>
      <c r="J18427"/>
      <c r="K18427" s="91"/>
      <c r="L18427" s="91"/>
      <c r="M18427" s="91"/>
      <c r="R18427"/>
      <c r="S18427"/>
      <c r="T18427"/>
      <c r="U18427"/>
      <c r="V18427"/>
      <c r="W18427"/>
      <c r="X18427"/>
      <c r="Y18427"/>
      <c r="Z18427"/>
      <c r="AA18427"/>
      <c r="AB18427"/>
      <c r="AC18427"/>
    </row>
    <row r="18428" spans="2:29" s="14" customFormat="1" x14ac:dyDescent="0.25">
      <c r="B18428"/>
      <c r="C18428"/>
      <c r="D18428"/>
      <c r="E18428"/>
      <c r="F18428"/>
      <c r="G18428"/>
      <c r="H18428"/>
      <c r="I18428"/>
      <c r="J18428"/>
      <c r="K18428" s="91"/>
      <c r="L18428" s="91"/>
      <c r="M18428" s="91"/>
      <c r="R18428"/>
      <c r="S18428"/>
      <c r="T18428"/>
      <c r="U18428"/>
      <c r="V18428"/>
      <c r="W18428"/>
      <c r="X18428"/>
      <c r="Y18428"/>
      <c r="Z18428"/>
      <c r="AA18428"/>
      <c r="AB18428"/>
      <c r="AC18428"/>
    </row>
    <row r="18429" spans="2:29" s="14" customFormat="1" x14ac:dyDescent="0.25">
      <c r="B18429"/>
      <c r="C18429"/>
      <c r="D18429"/>
      <c r="E18429"/>
      <c r="F18429"/>
      <c r="G18429"/>
      <c r="H18429"/>
      <c r="I18429"/>
      <c r="J18429"/>
      <c r="K18429" s="91"/>
      <c r="L18429" s="91"/>
      <c r="M18429" s="91"/>
      <c r="R18429"/>
      <c r="S18429"/>
      <c r="T18429"/>
      <c r="U18429"/>
      <c r="V18429"/>
      <c r="W18429"/>
      <c r="X18429"/>
      <c r="Y18429"/>
      <c r="Z18429"/>
      <c r="AA18429"/>
      <c r="AB18429"/>
      <c r="AC18429"/>
    </row>
    <row r="18430" spans="2:29" s="14" customFormat="1" x14ac:dyDescent="0.25">
      <c r="B18430"/>
      <c r="C18430"/>
      <c r="D18430"/>
      <c r="E18430"/>
      <c r="F18430"/>
      <c r="G18430"/>
      <c r="H18430"/>
      <c r="I18430"/>
      <c r="J18430"/>
      <c r="K18430" s="91"/>
      <c r="L18430" s="91"/>
      <c r="M18430" s="91"/>
      <c r="R18430"/>
      <c r="S18430"/>
      <c r="T18430"/>
      <c r="U18430"/>
      <c r="V18430"/>
      <c r="W18430"/>
      <c r="X18430"/>
      <c r="Y18430"/>
      <c r="Z18430"/>
      <c r="AA18430"/>
      <c r="AB18430"/>
      <c r="AC18430"/>
    </row>
    <row r="18431" spans="2:29" s="14" customFormat="1" x14ac:dyDescent="0.25">
      <c r="B18431"/>
      <c r="C18431"/>
      <c r="D18431"/>
      <c r="E18431"/>
      <c r="F18431"/>
      <c r="G18431"/>
      <c r="H18431"/>
      <c r="I18431"/>
      <c r="J18431"/>
      <c r="K18431" s="91"/>
      <c r="L18431" s="91"/>
      <c r="M18431" s="91"/>
      <c r="R18431"/>
      <c r="S18431"/>
      <c r="T18431"/>
      <c r="U18431"/>
      <c r="V18431"/>
      <c r="W18431"/>
      <c r="X18431"/>
      <c r="Y18431"/>
      <c r="Z18431"/>
      <c r="AA18431"/>
      <c r="AB18431"/>
      <c r="AC18431"/>
    </row>
    <row r="18432" spans="2:29" s="14" customFormat="1" x14ac:dyDescent="0.25">
      <c r="B18432"/>
      <c r="C18432"/>
      <c r="D18432"/>
      <c r="E18432"/>
      <c r="F18432"/>
      <c r="G18432"/>
      <c r="H18432"/>
      <c r="I18432"/>
      <c r="J18432"/>
      <c r="K18432" s="91"/>
      <c r="L18432" s="91"/>
      <c r="M18432" s="91"/>
      <c r="R18432"/>
      <c r="S18432"/>
      <c r="T18432"/>
      <c r="U18432"/>
      <c r="V18432"/>
      <c r="W18432"/>
      <c r="X18432"/>
      <c r="Y18432"/>
      <c r="Z18432"/>
      <c r="AA18432"/>
      <c r="AB18432"/>
      <c r="AC18432"/>
    </row>
    <row r="18433" spans="2:29" s="14" customFormat="1" x14ac:dyDescent="0.25">
      <c r="B18433"/>
      <c r="C18433"/>
      <c r="D18433"/>
      <c r="E18433"/>
      <c r="F18433"/>
      <c r="G18433"/>
      <c r="H18433"/>
      <c r="I18433"/>
      <c r="J18433"/>
      <c r="K18433" s="91"/>
      <c r="L18433" s="91"/>
      <c r="M18433" s="91"/>
      <c r="R18433"/>
      <c r="S18433"/>
      <c r="T18433"/>
      <c r="U18433"/>
      <c r="V18433"/>
      <c r="W18433"/>
      <c r="X18433"/>
      <c r="Y18433"/>
      <c r="Z18433"/>
      <c r="AA18433"/>
      <c r="AB18433"/>
      <c r="AC18433"/>
    </row>
    <row r="18434" spans="2:29" s="14" customFormat="1" x14ac:dyDescent="0.25">
      <c r="B18434"/>
      <c r="C18434"/>
      <c r="D18434"/>
      <c r="E18434"/>
      <c r="F18434"/>
      <c r="G18434"/>
      <c r="H18434"/>
      <c r="I18434"/>
      <c r="J18434"/>
      <c r="K18434" s="91"/>
      <c r="L18434" s="91"/>
      <c r="M18434" s="91"/>
      <c r="R18434"/>
      <c r="S18434"/>
      <c r="T18434"/>
      <c r="U18434"/>
      <c r="V18434"/>
      <c r="W18434"/>
      <c r="X18434"/>
      <c r="Y18434"/>
      <c r="Z18434"/>
      <c r="AA18434"/>
      <c r="AB18434"/>
      <c r="AC18434"/>
    </row>
    <row r="18435" spans="2:29" s="14" customFormat="1" x14ac:dyDescent="0.25">
      <c r="B18435"/>
      <c r="C18435"/>
      <c r="D18435"/>
      <c r="E18435"/>
      <c r="F18435"/>
      <c r="G18435"/>
      <c r="H18435"/>
      <c r="I18435"/>
      <c r="J18435"/>
      <c r="K18435" s="91"/>
      <c r="L18435" s="91"/>
      <c r="M18435" s="91"/>
      <c r="R18435"/>
      <c r="S18435"/>
      <c r="T18435"/>
      <c r="U18435"/>
      <c r="V18435"/>
      <c r="W18435"/>
      <c r="X18435"/>
      <c r="Y18435"/>
      <c r="Z18435"/>
      <c r="AA18435"/>
      <c r="AB18435"/>
      <c r="AC18435"/>
    </row>
    <row r="18436" spans="2:29" s="14" customFormat="1" x14ac:dyDescent="0.25">
      <c r="B18436"/>
      <c r="C18436"/>
      <c r="D18436"/>
      <c r="E18436"/>
      <c r="F18436"/>
      <c r="G18436"/>
      <c r="H18436"/>
      <c r="I18436"/>
      <c r="J18436"/>
      <c r="K18436" s="91"/>
      <c r="L18436" s="91"/>
      <c r="M18436" s="91"/>
      <c r="R18436"/>
      <c r="S18436"/>
      <c r="T18436"/>
      <c r="U18436"/>
      <c r="V18436"/>
      <c r="W18436"/>
      <c r="X18436"/>
      <c r="Y18436"/>
      <c r="Z18436"/>
      <c r="AA18436"/>
      <c r="AB18436"/>
      <c r="AC18436"/>
    </row>
    <row r="18437" spans="2:29" s="14" customFormat="1" x14ac:dyDescent="0.25">
      <c r="B18437"/>
      <c r="C18437"/>
      <c r="D18437"/>
      <c r="E18437"/>
      <c r="F18437"/>
      <c r="G18437"/>
      <c r="H18437"/>
      <c r="I18437"/>
      <c r="J18437"/>
      <c r="K18437" s="91"/>
      <c r="L18437" s="91"/>
      <c r="M18437" s="91"/>
      <c r="R18437"/>
      <c r="S18437"/>
      <c r="T18437"/>
      <c r="U18437"/>
      <c r="V18437"/>
      <c r="W18437"/>
      <c r="X18437"/>
      <c r="Y18437"/>
      <c r="Z18437"/>
      <c r="AA18437"/>
      <c r="AB18437"/>
      <c r="AC18437"/>
    </row>
    <row r="18438" spans="2:29" s="14" customFormat="1" x14ac:dyDescent="0.25">
      <c r="B18438"/>
      <c r="C18438"/>
      <c r="D18438"/>
      <c r="E18438"/>
      <c r="F18438"/>
      <c r="G18438"/>
      <c r="H18438"/>
      <c r="I18438"/>
      <c r="J18438"/>
      <c r="K18438" s="91"/>
      <c r="L18438" s="91"/>
      <c r="M18438" s="91"/>
      <c r="R18438"/>
      <c r="S18438"/>
      <c r="T18438"/>
      <c r="U18438"/>
      <c r="V18438"/>
      <c r="W18438"/>
      <c r="X18438"/>
      <c r="Y18438"/>
      <c r="Z18438"/>
      <c r="AA18438"/>
      <c r="AB18438"/>
      <c r="AC18438"/>
    </row>
    <row r="18439" spans="2:29" s="14" customFormat="1" x14ac:dyDescent="0.25">
      <c r="B18439"/>
      <c r="C18439"/>
      <c r="D18439"/>
      <c r="E18439"/>
      <c r="F18439"/>
      <c r="G18439"/>
      <c r="H18439"/>
      <c r="I18439"/>
      <c r="J18439"/>
      <c r="K18439" s="91"/>
      <c r="L18439" s="91"/>
      <c r="M18439" s="91"/>
      <c r="R18439"/>
      <c r="S18439"/>
      <c r="T18439"/>
      <c r="U18439"/>
      <c r="V18439"/>
      <c r="W18439"/>
      <c r="X18439"/>
      <c r="Y18439"/>
      <c r="Z18439"/>
      <c r="AA18439"/>
      <c r="AB18439"/>
      <c r="AC18439"/>
    </row>
    <row r="18440" spans="2:29" s="14" customFormat="1" x14ac:dyDescent="0.25">
      <c r="B18440"/>
      <c r="C18440"/>
      <c r="D18440"/>
      <c r="E18440"/>
      <c r="F18440"/>
      <c r="G18440"/>
      <c r="H18440"/>
      <c r="I18440"/>
      <c r="J18440"/>
      <c r="K18440" s="91"/>
      <c r="L18440" s="91"/>
      <c r="M18440" s="91"/>
      <c r="R18440"/>
      <c r="S18440"/>
      <c r="T18440"/>
      <c r="U18440"/>
      <c r="V18440"/>
      <c r="W18440"/>
      <c r="X18440"/>
      <c r="Y18440"/>
      <c r="Z18440"/>
      <c r="AA18440"/>
      <c r="AB18440"/>
      <c r="AC18440"/>
    </row>
    <row r="18441" spans="2:29" s="14" customFormat="1" x14ac:dyDescent="0.25">
      <c r="B18441"/>
      <c r="C18441"/>
      <c r="D18441"/>
      <c r="E18441"/>
      <c r="F18441"/>
      <c r="G18441"/>
      <c r="H18441"/>
      <c r="I18441"/>
      <c r="J18441"/>
      <c r="K18441" s="91"/>
      <c r="L18441" s="91"/>
      <c r="M18441" s="91"/>
      <c r="R18441"/>
      <c r="S18441"/>
      <c r="T18441"/>
      <c r="U18441"/>
      <c r="V18441"/>
      <c r="W18441"/>
      <c r="X18441"/>
      <c r="Y18441"/>
      <c r="Z18441"/>
      <c r="AA18441"/>
      <c r="AB18441"/>
      <c r="AC18441"/>
    </row>
    <row r="18442" spans="2:29" s="14" customFormat="1" x14ac:dyDescent="0.25">
      <c r="B18442"/>
      <c r="C18442"/>
      <c r="D18442"/>
      <c r="E18442"/>
      <c r="F18442"/>
      <c r="G18442"/>
      <c r="H18442"/>
      <c r="I18442"/>
      <c r="J18442"/>
      <c r="K18442" s="91"/>
      <c r="L18442" s="91"/>
      <c r="M18442" s="91"/>
      <c r="R18442"/>
      <c r="S18442"/>
      <c r="T18442"/>
      <c r="U18442"/>
      <c r="V18442"/>
      <c r="W18442"/>
      <c r="X18442"/>
      <c r="Y18442"/>
      <c r="Z18442"/>
      <c r="AA18442"/>
      <c r="AB18442"/>
      <c r="AC18442"/>
    </row>
    <row r="18443" spans="2:29" s="14" customFormat="1" x14ac:dyDescent="0.25">
      <c r="B18443"/>
      <c r="C18443"/>
      <c r="D18443"/>
      <c r="E18443"/>
      <c r="F18443"/>
      <c r="G18443"/>
      <c r="H18443"/>
      <c r="I18443"/>
      <c r="J18443"/>
      <c r="K18443" s="91"/>
      <c r="L18443" s="91"/>
      <c r="M18443" s="91"/>
      <c r="R18443"/>
      <c r="S18443"/>
      <c r="T18443"/>
      <c r="U18443"/>
      <c r="V18443"/>
      <c r="W18443"/>
      <c r="X18443"/>
      <c r="Y18443"/>
      <c r="Z18443"/>
      <c r="AA18443"/>
      <c r="AB18443"/>
      <c r="AC18443"/>
    </row>
    <row r="18444" spans="2:29" s="14" customFormat="1" x14ac:dyDescent="0.25">
      <c r="B18444"/>
      <c r="C18444"/>
      <c r="D18444"/>
      <c r="E18444"/>
      <c r="F18444"/>
      <c r="G18444"/>
      <c r="H18444"/>
      <c r="I18444"/>
      <c r="J18444"/>
      <c r="K18444" s="91"/>
      <c r="L18444" s="91"/>
      <c r="M18444" s="91"/>
      <c r="R18444"/>
      <c r="S18444"/>
      <c r="T18444"/>
      <c r="U18444"/>
      <c r="V18444"/>
      <c r="W18444"/>
      <c r="X18444"/>
      <c r="Y18444"/>
      <c r="Z18444"/>
      <c r="AA18444"/>
      <c r="AB18444"/>
      <c r="AC18444"/>
    </row>
    <row r="18445" spans="2:29" s="14" customFormat="1" x14ac:dyDescent="0.25">
      <c r="B18445"/>
      <c r="C18445"/>
      <c r="D18445"/>
      <c r="E18445"/>
      <c r="F18445"/>
      <c r="G18445"/>
      <c r="H18445"/>
      <c r="I18445"/>
      <c r="J18445"/>
      <c r="K18445" s="91"/>
      <c r="L18445" s="91"/>
      <c r="M18445" s="91"/>
      <c r="R18445"/>
      <c r="S18445"/>
      <c r="T18445"/>
      <c r="U18445"/>
      <c r="V18445"/>
      <c r="W18445"/>
      <c r="X18445"/>
      <c r="Y18445"/>
      <c r="Z18445"/>
      <c r="AA18445"/>
      <c r="AB18445"/>
      <c r="AC18445"/>
    </row>
    <row r="18446" spans="2:29" s="14" customFormat="1" x14ac:dyDescent="0.25">
      <c r="B18446"/>
      <c r="C18446"/>
      <c r="D18446"/>
      <c r="E18446"/>
      <c r="F18446"/>
      <c r="G18446"/>
      <c r="H18446"/>
      <c r="I18446"/>
      <c r="J18446"/>
      <c r="K18446" s="91"/>
      <c r="L18446" s="91"/>
      <c r="M18446" s="91"/>
      <c r="R18446"/>
      <c r="S18446"/>
      <c r="T18446"/>
      <c r="U18446"/>
      <c r="V18446"/>
      <c r="W18446"/>
      <c r="X18446"/>
      <c r="Y18446"/>
      <c r="Z18446"/>
      <c r="AA18446"/>
      <c r="AB18446"/>
      <c r="AC18446"/>
    </row>
    <row r="18447" spans="2:29" s="14" customFormat="1" x14ac:dyDescent="0.25">
      <c r="B18447"/>
      <c r="C18447"/>
      <c r="D18447"/>
      <c r="E18447"/>
      <c r="F18447"/>
      <c r="G18447"/>
      <c r="H18447"/>
      <c r="I18447"/>
      <c r="J18447"/>
      <c r="K18447" s="91"/>
      <c r="L18447" s="91"/>
      <c r="M18447" s="91"/>
      <c r="R18447"/>
      <c r="S18447"/>
      <c r="T18447"/>
      <c r="U18447"/>
      <c r="V18447"/>
      <c r="W18447"/>
      <c r="X18447"/>
      <c r="Y18447"/>
      <c r="Z18447"/>
      <c r="AA18447"/>
      <c r="AB18447"/>
      <c r="AC18447"/>
    </row>
    <row r="18448" spans="2:29" s="14" customFormat="1" x14ac:dyDescent="0.25">
      <c r="B18448"/>
      <c r="C18448"/>
      <c r="D18448"/>
      <c r="E18448"/>
      <c r="F18448"/>
      <c r="G18448"/>
      <c r="H18448"/>
      <c r="I18448"/>
      <c r="J18448"/>
      <c r="K18448" s="91"/>
      <c r="L18448" s="91"/>
      <c r="M18448" s="91"/>
      <c r="R18448"/>
      <c r="S18448"/>
      <c r="T18448"/>
      <c r="U18448"/>
      <c r="V18448"/>
      <c r="W18448"/>
      <c r="X18448"/>
      <c r="Y18448"/>
      <c r="Z18448"/>
      <c r="AA18448"/>
      <c r="AB18448"/>
      <c r="AC18448"/>
    </row>
    <row r="18449" spans="2:29" s="14" customFormat="1" x14ac:dyDescent="0.25">
      <c r="B18449"/>
      <c r="C18449"/>
      <c r="D18449"/>
      <c r="E18449"/>
      <c r="F18449"/>
      <c r="G18449"/>
      <c r="H18449"/>
      <c r="I18449"/>
      <c r="J18449"/>
      <c r="K18449" s="91"/>
      <c r="L18449" s="91"/>
      <c r="M18449" s="91"/>
      <c r="R18449"/>
      <c r="S18449"/>
      <c r="T18449"/>
      <c r="U18449"/>
      <c r="V18449"/>
      <c r="W18449"/>
      <c r="X18449"/>
      <c r="Y18449"/>
      <c r="Z18449"/>
      <c r="AA18449"/>
      <c r="AB18449"/>
      <c r="AC18449"/>
    </row>
    <row r="18450" spans="2:29" s="14" customFormat="1" x14ac:dyDescent="0.25">
      <c r="B18450"/>
      <c r="C18450"/>
      <c r="D18450"/>
      <c r="E18450"/>
      <c r="F18450"/>
      <c r="G18450"/>
      <c r="H18450"/>
      <c r="I18450"/>
      <c r="J18450"/>
      <c r="K18450" s="91"/>
      <c r="L18450" s="91"/>
      <c r="M18450" s="91"/>
      <c r="R18450"/>
      <c r="S18450"/>
      <c r="T18450"/>
      <c r="U18450"/>
      <c r="V18450"/>
      <c r="W18450"/>
      <c r="X18450"/>
      <c r="Y18450"/>
      <c r="Z18450"/>
      <c r="AA18450"/>
      <c r="AB18450"/>
      <c r="AC18450"/>
    </row>
    <row r="18451" spans="2:29" s="14" customFormat="1" x14ac:dyDescent="0.25">
      <c r="B18451"/>
      <c r="C18451"/>
      <c r="D18451"/>
      <c r="E18451"/>
      <c r="F18451"/>
      <c r="G18451"/>
      <c r="H18451"/>
      <c r="I18451"/>
      <c r="J18451"/>
      <c r="K18451" s="91"/>
      <c r="L18451" s="91"/>
      <c r="M18451" s="91"/>
      <c r="R18451"/>
      <c r="S18451"/>
      <c r="T18451"/>
      <c r="U18451"/>
      <c r="V18451"/>
      <c r="W18451"/>
      <c r="X18451"/>
      <c r="Y18451"/>
      <c r="Z18451"/>
      <c r="AA18451"/>
      <c r="AB18451"/>
      <c r="AC18451"/>
    </row>
    <row r="18452" spans="2:29" s="14" customFormat="1" x14ac:dyDescent="0.25">
      <c r="B18452"/>
      <c r="C18452"/>
      <c r="D18452"/>
      <c r="E18452"/>
      <c r="F18452"/>
      <c r="G18452"/>
      <c r="H18452"/>
      <c r="I18452"/>
      <c r="J18452"/>
      <c r="K18452" s="91"/>
      <c r="L18452" s="91"/>
      <c r="M18452" s="91"/>
      <c r="R18452"/>
      <c r="S18452"/>
      <c r="T18452"/>
      <c r="U18452"/>
      <c r="V18452"/>
      <c r="W18452"/>
      <c r="X18452"/>
      <c r="Y18452"/>
      <c r="Z18452"/>
      <c r="AA18452"/>
      <c r="AB18452"/>
      <c r="AC18452"/>
    </row>
    <row r="18453" spans="2:29" s="14" customFormat="1" x14ac:dyDescent="0.25">
      <c r="B18453"/>
      <c r="C18453"/>
      <c r="D18453"/>
      <c r="E18453"/>
      <c r="F18453"/>
      <c r="G18453"/>
      <c r="H18453"/>
      <c r="I18453"/>
      <c r="J18453"/>
      <c r="K18453" s="91"/>
      <c r="L18453" s="91"/>
      <c r="M18453" s="91"/>
      <c r="R18453"/>
      <c r="S18453"/>
      <c r="T18453"/>
      <c r="U18453"/>
      <c r="V18453"/>
      <c r="W18453"/>
      <c r="X18453"/>
      <c r="Y18453"/>
      <c r="Z18453"/>
      <c r="AA18453"/>
      <c r="AB18453"/>
      <c r="AC18453"/>
    </row>
    <row r="18454" spans="2:29" s="14" customFormat="1" x14ac:dyDescent="0.25">
      <c r="B18454"/>
      <c r="C18454"/>
      <c r="D18454"/>
      <c r="E18454"/>
      <c r="F18454"/>
      <c r="G18454"/>
      <c r="H18454"/>
      <c r="I18454"/>
      <c r="J18454"/>
      <c r="K18454" s="91"/>
      <c r="L18454" s="91"/>
      <c r="M18454" s="91"/>
      <c r="R18454"/>
      <c r="S18454"/>
      <c r="T18454"/>
      <c r="U18454"/>
      <c r="V18454"/>
      <c r="W18454"/>
      <c r="X18454"/>
      <c r="Y18454"/>
      <c r="Z18454"/>
      <c r="AA18454"/>
      <c r="AB18454"/>
      <c r="AC18454"/>
    </row>
    <row r="18455" spans="2:29" s="14" customFormat="1" x14ac:dyDescent="0.25">
      <c r="B18455"/>
      <c r="C18455"/>
      <c r="D18455"/>
      <c r="E18455"/>
      <c r="F18455"/>
      <c r="G18455"/>
      <c r="H18455"/>
      <c r="I18455"/>
      <c r="J18455"/>
      <c r="K18455" s="91"/>
      <c r="L18455" s="91"/>
      <c r="M18455" s="91"/>
      <c r="R18455"/>
      <c r="S18455"/>
      <c r="T18455"/>
      <c r="U18455"/>
      <c r="V18455"/>
      <c r="W18455"/>
      <c r="X18455"/>
      <c r="Y18455"/>
      <c r="Z18455"/>
      <c r="AA18455"/>
      <c r="AB18455"/>
      <c r="AC18455"/>
    </row>
    <row r="18456" spans="2:29" s="14" customFormat="1" x14ac:dyDescent="0.25">
      <c r="B18456"/>
      <c r="C18456"/>
      <c r="D18456"/>
      <c r="E18456"/>
      <c r="F18456"/>
      <c r="G18456"/>
      <c r="H18456"/>
      <c r="I18456"/>
      <c r="J18456"/>
      <c r="K18456" s="91"/>
      <c r="L18456" s="91"/>
      <c r="M18456" s="91"/>
      <c r="R18456"/>
      <c r="S18456"/>
      <c r="T18456"/>
      <c r="U18456"/>
      <c r="V18456"/>
      <c r="W18456"/>
      <c r="X18456"/>
      <c r="Y18456"/>
      <c r="Z18456"/>
      <c r="AA18456"/>
      <c r="AB18456"/>
      <c r="AC18456"/>
    </row>
    <row r="18457" spans="2:29" s="14" customFormat="1" x14ac:dyDescent="0.25">
      <c r="B18457"/>
      <c r="C18457"/>
      <c r="D18457"/>
      <c r="E18457"/>
      <c r="F18457"/>
      <c r="G18457"/>
      <c r="H18457"/>
      <c r="I18457"/>
      <c r="J18457"/>
      <c r="K18457" s="91"/>
      <c r="L18457" s="91"/>
      <c r="M18457" s="91"/>
      <c r="R18457"/>
      <c r="S18457"/>
      <c r="T18457"/>
      <c r="U18457"/>
      <c r="V18457"/>
      <c r="W18457"/>
      <c r="X18457"/>
      <c r="Y18457"/>
      <c r="Z18457"/>
      <c r="AA18457"/>
      <c r="AB18457"/>
      <c r="AC18457"/>
    </row>
    <row r="18458" spans="2:29" s="14" customFormat="1" x14ac:dyDescent="0.25">
      <c r="B18458"/>
      <c r="C18458"/>
      <c r="D18458"/>
      <c r="E18458"/>
      <c r="F18458"/>
      <c r="G18458"/>
      <c r="H18458"/>
      <c r="I18458"/>
      <c r="J18458"/>
      <c r="K18458" s="91"/>
      <c r="L18458" s="91"/>
      <c r="M18458" s="91"/>
      <c r="R18458"/>
      <c r="S18458"/>
      <c r="T18458"/>
      <c r="U18458"/>
      <c r="V18458"/>
      <c r="W18458"/>
      <c r="X18458"/>
      <c r="Y18458"/>
      <c r="Z18458"/>
      <c r="AA18458"/>
      <c r="AB18458"/>
      <c r="AC18458"/>
    </row>
    <row r="18459" spans="2:29" s="14" customFormat="1" x14ac:dyDescent="0.25">
      <c r="B18459"/>
      <c r="C18459"/>
      <c r="D18459"/>
      <c r="E18459"/>
      <c r="F18459"/>
      <c r="G18459"/>
      <c r="H18459"/>
      <c r="I18459"/>
      <c r="J18459"/>
      <c r="K18459" s="91"/>
      <c r="L18459" s="91"/>
      <c r="M18459" s="91"/>
      <c r="R18459"/>
      <c r="S18459"/>
      <c r="T18459"/>
      <c r="U18459"/>
      <c r="V18459"/>
      <c r="W18459"/>
      <c r="X18459"/>
      <c r="Y18459"/>
      <c r="Z18459"/>
      <c r="AA18459"/>
      <c r="AB18459"/>
      <c r="AC18459"/>
    </row>
    <row r="18460" spans="2:29" s="14" customFormat="1" x14ac:dyDescent="0.25">
      <c r="B18460"/>
      <c r="C18460"/>
      <c r="D18460"/>
      <c r="E18460"/>
      <c r="F18460"/>
      <c r="G18460"/>
      <c r="H18460"/>
      <c r="I18460"/>
      <c r="J18460"/>
      <c r="K18460" s="91"/>
      <c r="L18460" s="91"/>
      <c r="M18460" s="91"/>
      <c r="R18460"/>
      <c r="S18460"/>
      <c r="T18460"/>
      <c r="U18460"/>
      <c r="V18460"/>
      <c r="W18460"/>
      <c r="X18460"/>
      <c r="Y18460"/>
      <c r="Z18460"/>
      <c r="AA18460"/>
      <c r="AB18460"/>
      <c r="AC18460"/>
    </row>
    <row r="18461" spans="2:29" s="14" customFormat="1" x14ac:dyDescent="0.25">
      <c r="B18461"/>
      <c r="C18461"/>
      <c r="D18461"/>
      <c r="E18461"/>
      <c r="F18461"/>
      <c r="G18461"/>
      <c r="H18461"/>
      <c r="I18461"/>
      <c r="J18461"/>
      <c r="K18461" s="91"/>
      <c r="L18461" s="91"/>
      <c r="M18461" s="91"/>
      <c r="R18461"/>
      <c r="S18461"/>
      <c r="T18461"/>
      <c r="U18461"/>
      <c r="V18461"/>
      <c r="W18461"/>
      <c r="X18461"/>
      <c r="Y18461"/>
      <c r="Z18461"/>
      <c r="AA18461"/>
      <c r="AB18461"/>
      <c r="AC18461"/>
    </row>
    <row r="18462" spans="2:29" s="14" customFormat="1" x14ac:dyDescent="0.25">
      <c r="B18462"/>
      <c r="C18462"/>
      <c r="D18462"/>
      <c r="E18462"/>
      <c r="F18462"/>
      <c r="G18462"/>
      <c r="H18462"/>
      <c r="I18462"/>
      <c r="J18462"/>
      <c r="K18462" s="91"/>
      <c r="L18462" s="91"/>
      <c r="M18462" s="91"/>
      <c r="R18462"/>
      <c r="S18462"/>
      <c r="T18462"/>
      <c r="U18462"/>
      <c r="V18462"/>
      <c r="W18462"/>
      <c r="X18462"/>
      <c r="Y18462"/>
      <c r="Z18462"/>
      <c r="AA18462"/>
      <c r="AB18462"/>
      <c r="AC18462"/>
    </row>
    <row r="18463" spans="2:29" s="14" customFormat="1" x14ac:dyDescent="0.25">
      <c r="B18463"/>
      <c r="C18463"/>
      <c r="D18463"/>
      <c r="E18463"/>
      <c r="F18463"/>
      <c r="G18463"/>
      <c r="H18463"/>
      <c r="I18463"/>
      <c r="J18463"/>
      <c r="K18463" s="91"/>
      <c r="L18463" s="91"/>
      <c r="M18463" s="91"/>
      <c r="R18463"/>
      <c r="S18463"/>
      <c r="T18463"/>
      <c r="U18463"/>
      <c r="V18463"/>
      <c r="W18463"/>
      <c r="X18463"/>
      <c r="Y18463"/>
      <c r="Z18463"/>
      <c r="AA18463"/>
      <c r="AB18463"/>
      <c r="AC18463"/>
    </row>
    <row r="18464" spans="2:29" s="14" customFormat="1" x14ac:dyDescent="0.25">
      <c r="B18464"/>
      <c r="C18464"/>
      <c r="D18464"/>
      <c r="E18464"/>
      <c r="F18464"/>
      <c r="G18464"/>
      <c r="H18464"/>
      <c r="I18464"/>
      <c r="J18464"/>
      <c r="K18464" s="91"/>
      <c r="L18464" s="91"/>
      <c r="M18464" s="91"/>
      <c r="R18464"/>
      <c r="S18464"/>
      <c r="T18464"/>
      <c r="U18464"/>
      <c r="V18464"/>
      <c r="W18464"/>
      <c r="X18464"/>
      <c r="Y18464"/>
      <c r="Z18464"/>
      <c r="AA18464"/>
      <c r="AB18464"/>
      <c r="AC18464"/>
    </row>
    <row r="18465" spans="2:29" s="14" customFormat="1" x14ac:dyDescent="0.25">
      <c r="B18465"/>
      <c r="C18465"/>
      <c r="D18465"/>
      <c r="E18465"/>
      <c r="F18465"/>
      <c r="G18465"/>
      <c r="H18465"/>
      <c r="I18465"/>
      <c r="J18465"/>
      <c r="K18465" s="91"/>
      <c r="L18465" s="91"/>
      <c r="M18465" s="91"/>
      <c r="R18465"/>
      <c r="S18465"/>
      <c r="T18465"/>
      <c r="U18465"/>
      <c r="V18465"/>
      <c r="W18465"/>
      <c r="X18465"/>
      <c r="Y18465"/>
      <c r="Z18465"/>
      <c r="AA18465"/>
      <c r="AB18465"/>
      <c r="AC18465"/>
    </row>
    <row r="18466" spans="2:29" s="14" customFormat="1" x14ac:dyDescent="0.25">
      <c r="B18466"/>
      <c r="C18466"/>
      <c r="D18466"/>
      <c r="E18466"/>
      <c r="F18466"/>
      <c r="G18466"/>
      <c r="H18466"/>
      <c r="I18466"/>
      <c r="J18466"/>
      <c r="K18466" s="91"/>
      <c r="L18466" s="91"/>
      <c r="M18466" s="91"/>
      <c r="R18466"/>
      <c r="S18466"/>
      <c r="T18466"/>
      <c r="U18466"/>
      <c r="V18466"/>
      <c r="W18466"/>
      <c r="X18466"/>
      <c r="Y18466"/>
      <c r="Z18466"/>
      <c r="AA18466"/>
      <c r="AB18466"/>
      <c r="AC18466"/>
    </row>
    <row r="18467" spans="2:29" s="14" customFormat="1" x14ac:dyDescent="0.25">
      <c r="B18467"/>
      <c r="C18467"/>
      <c r="D18467"/>
      <c r="E18467"/>
      <c r="F18467"/>
      <c r="G18467"/>
      <c r="H18467"/>
      <c r="I18467"/>
      <c r="J18467"/>
      <c r="K18467" s="91"/>
      <c r="L18467" s="91"/>
      <c r="M18467" s="91"/>
      <c r="R18467"/>
      <c r="S18467"/>
      <c r="T18467"/>
      <c r="U18467"/>
      <c r="V18467"/>
      <c r="W18467"/>
      <c r="X18467"/>
      <c r="Y18467"/>
      <c r="Z18467"/>
      <c r="AA18467"/>
      <c r="AB18467"/>
      <c r="AC18467"/>
    </row>
    <row r="18468" spans="2:29" s="14" customFormat="1" x14ac:dyDescent="0.25">
      <c r="B18468"/>
      <c r="C18468"/>
      <c r="D18468"/>
      <c r="E18468"/>
      <c r="F18468"/>
      <c r="G18468"/>
      <c r="H18468"/>
      <c r="I18468"/>
      <c r="J18468"/>
      <c r="K18468" s="91"/>
      <c r="L18468" s="91"/>
      <c r="M18468" s="91"/>
      <c r="R18468"/>
      <c r="S18468"/>
      <c r="T18468"/>
      <c r="U18468"/>
      <c r="V18468"/>
      <c r="W18468"/>
      <c r="X18468"/>
      <c r="Y18468"/>
      <c r="Z18468"/>
      <c r="AA18468"/>
      <c r="AB18468"/>
      <c r="AC18468"/>
    </row>
    <row r="18469" spans="2:29" s="14" customFormat="1" x14ac:dyDescent="0.25">
      <c r="B18469"/>
      <c r="C18469"/>
      <c r="D18469"/>
      <c r="E18469"/>
      <c r="F18469"/>
      <c r="G18469"/>
      <c r="H18469"/>
      <c r="I18469"/>
      <c r="J18469"/>
      <c r="K18469" s="91"/>
      <c r="L18469" s="91"/>
      <c r="M18469" s="91"/>
      <c r="R18469"/>
      <c r="S18469"/>
      <c r="T18469"/>
      <c r="U18469"/>
      <c r="V18469"/>
      <c r="W18469"/>
      <c r="X18469"/>
      <c r="Y18469"/>
      <c r="Z18469"/>
      <c r="AA18469"/>
      <c r="AB18469"/>
      <c r="AC18469"/>
    </row>
    <row r="18470" spans="2:29" s="14" customFormat="1" x14ac:dyDescent="0.25">
      <c r="B18470"/>
      <c r="C18470"/>
      <c r="D18470"/>
      <c r="E18470"/>
      <c r="F18470"/>
      <c r="G18470"/>
      <c r="H18470"/>
      <c r="I18470"/>
      <c r="J18470"/>
      <c r="K18470" s="91"/>
      <c r="L18470" s="91"/>
      <c r="M18470" s="91"/>
      <c r="R18470"/>
      <c r="S18470"/>
      <c r="T18470"/>
      <c r="U18470"/>
      <c r="V18470"/>
      <c r="W18470"/>
      <c r="X18470"/>
      <c r="Y18470"/>
      <c r="Z18470"/>
      <c r="AA18470"/>
      <c r="AB18470"/>
      <c r="AC18470"/>
    </row>
    <row r="18471" spans="2:29" s="14" customFormat="1" x14ac:dyDescent="0.25">
      <c r="B18471"/>
      <c r="C18471"/>
      <c r="D18471"/>
      <c r="E18471"/>
      <c r="F18471"/>
      <c r="G18471"/>
      <c r="H18471"/>
      <c r="I18471"/>
      <c r="J18471"/>
      <c r="K18471" s="91"/>
      <c r="L18471" s="91"/>
      <c r="M18471" s="91"/>
      <c r="R18471"/>
      <c r="S18471"/>
      <c r="T18471"/>
      <c r="U18471"/>
      <c r="V18471"/>
      <c r="W18471"/>
      <c r="X18471"/>
      <c r="Y18471"/>
      <c r="Z18471"/>
      <c r="AA18471"/>
      <c r="AB18471"/>
      <c r="AC18471"/>
    </row>
    <row r="18472" spans="2:29" s="14" customFormat="1" x14ac:dyDescent="0.25">
      <c r="B18472"/>
      <c r="C18472"/>
      <c r="D18472"/>
      <c r="E18472"/>
      <c r="F18472"/>
      <c r="G18472"/>
      <c r="H18472"/>
      <c r="I18472"/>
      <c r="J18472"/>
      <c r="K18472" s="91"/>
      <c r="L18472" s="91"/>
      <c r="M18472" s="91"/>
      <c r="R18472"/>
      <c r="S18472"/>
      <c r="T18472"/>
      <c r="U18472"/>
      <c r="V18472"/>
      <c r="W18472"/>
      <c r="X18472"/>
      <c r="Y18472"/>
      <c r="Z18472"/>
      <c r="AA18472"/>
      <c r="AB18472"/>
      <c r="AC18472"/>
    </row>
    <row r="18473" spans="2:29" s="14" customFormat="1" x14ac:dyDescent="0.25">
      <c r="B18473"/>
      <c r="C18473"/>
      <c r="D18473"/>
      <c r="E18473"/>
      <c r="F18473"/>
      <c r="G18473"/>
      <c r="H18473"/>
      <c r="I18473"/>
      <c r="J18473"/>
      <c r="K18473" s="91"/>
      <c r="L18473" s="91"/>
      <c r="M18473" s="91"/>
      <c r="R18473"/>
      <c r="S18473"/>
      <c r="T18473"/>
      <c r="U18473"/>
      <c r="V18473"/>
      <c r="W18473"/>
      <c r="X18473"/>
      <c r="Y18473"/>
      <c r="Z18473"/>
      <c r="AA18473"/>
      <c r="AB18473"/>
      <c r="AC18473"/>
    </row>
    <row r="18474" spans="2:29" s="14" customFormat="1" x14ac:dyDescent="0.25">
      <c r="B18474"/>
      <c r="C18474"/>
      <c r="D18474"/>
      <c r="E18474"/>
      <c r="F18474"/>
      <c r="G18474"/>
      <c r="H18474"/>
      <c r="I18474"/>
      <c r="J18474"/>
      <c r="K18474" s="91"/>
      <c r="L18474" s="91"/>
      <c r="M18474" s="91"/>
      <c r="R18474"/>
      <c r="S18474"/>
      <c r="T18474"/>
      <c r="U18474"/>
      <c r="V18474"/>
      <c r="W18474"/>
      <c r="X18474"/>
      <c r="Y18474"/>
      <c r="Z18474"/>
      <c r="AA18474"/>
      <c r="AB18474"/>
      <c r="AC18474"/>
    </row>
    <row r="18475" spans="2:29" s="14" customFormat="1" x14ac:dyDescent="0.25">
      <c r="B18475"/>
      <c r="C18475"/>
      <c r="D18475"/>
      <c r="E18475"/>
      <c r="F18475"/>
      <c r="G18475"/>
      <c r="H18475"/>
      <c r="I18475"/>
      <c r="J18475"/>
      <c r="K18475" s="91"/>
      <c r="L18475" s="91"/>
      <c r="M18475" s="91"/>
      <c r="R18475"/>
      <c r="S18475"/>
      <c r="T18475"/>
      <c r="U18475"/>
      <c r="V18475"/>
      <c r="W18475"/>
      <c r="X18475"/>
      <c r="Y18475"/>
      <c r="Z18475"/>
      <c r="AA18475"/>
      <c r="AB18475"/>
      <c r="AC18475"/>
    </row>
    <row r="18476" spans="2:29" s="14" customFormat="1" x14ac:dyDescent="0.25">
      <c r="B18476"/>
      <c r="C18476"/>
      <c r="D18476"/>
      <c r="E18476"/>
      <c r="F18476"/>
      <c r="G18476"/>
      <c r="H18476"/>
      <c r="I18476"/>
      <c r="J18476"/>
      <c r="K18476" s="91"/>
      <c r="L18476" s="91"/>
      <c r="M18476" s="91"/>
      <c r="R18476"/>
      <c r="S18476"/>
      <c r="T18476"/>
      <c r="U18476"/>
      <c r="V18476"/>
      <c r="W18476"/>
      <c r="X18476"/>
      <c r="Y18476"/>
      <c r="Z18476"/>
      <c r="AA18476"/>
      <c r="AB18476"/>
      <c r="AC18476"/>
    </row>
    <row r="18477" spans="2:29" s="14" customFormat="1" x14ac:dyDescent="0.25">
      <c r="B18477"/>
      <c r="C18477"/>
      <c r="D18477"/>
      <c r="E18477"/>
      <c r="F18477"/>
      <c r="G18477"/>
      <c r="H18477"/>
      <c r="I18477"/>
      <c r="J18477"/>
      <c r="K18477" s="91"/>
      <c r="L18477" s="91"/>
      <c r="M18477" s="91"/>
      <c r="R18477"/>
      <c r="S18477"/>
      <c r="T18477"/>
      <c r="U18477"/>
      <c r="V18477"/>
      <c r="W18477"/>
      <c r="X18477"/>
      <c r="Y18477"/>
      <c r="Z18477"/>
      <c r="AA18477"/>
      <c r="AB18477"/>
      <c r="AC18477"/>
    </row>
    <row r="18478" spans="2:29" s="14" customFormat="1" x14ac:dyDescent="0.25">
      <c r="B18478"/>
      <c r="C18478"/>
      <c r="D18478"/>
      <c r="E18478"/>
      <c r="F18478"/>
      <c r="G18478"/>
      <c r="H18478"/>
      <c r="I18478"/>
      <c r="J18478"/>
      <c r="K18478" s="91"/>
      <c r="L18478" s="91"/>
      <c r="M18478" s="91"/>
      <c r="R18478"/>
      <c r="S18478"/>
      <c r="T18478"/>
      <c r="U18478"/>
      <c r="V18478"/>
      <c r="W18478"/>
      <c r="X18478"/>
      <c r="Y18478"/>
      <c r="Z18478"/>
      <c r="AA18478"/>
      <c r="AB18478"/>
      <c r="AC18478"/>
    </row>
    <row r="18479" spans="2:29" s="14" customFormat="1" x14ac:dyDescent="0.25">
      <c r="B18479"/>
      <c r="C18479"/>
      <c r="D18479"/>
      <c r="E18479"/>
      <c r="F18479"/>
      <c r="G18479"/>
      <c r="H18479"/>
      <c r="I18479"/>
      <c r="J18479"/>
      <c r="K18479" s="91"/>
      <c r="L18479" s="91"/>
      <c r="M18479" s="91"/>
      <c r="R18479"/>
      <c r="S18479"/>
      <c r="T18479"/>
      <c r="U18479"/>
      <c r="V18479"/>
      <c r="W18479"/>
      <c r="X18479"/>
      <c r="Y18479"/>
      <c r="Z18479"/>
      <c r="AA18479"/>
      <c r="AB18479"/>
      <c r="AC18479"/>
    </row>
    <row r="18480" spans="2:29" s="14" customFormat="1" x14ac:dyDescent="0.25">
      <c r="B18480"/>
      <c r="C18480"/>
      <c r="D18480"/>
      <c r="E18480"/>
      <c r="F18480"/>
      <c r="G18480"/>
      <c r="H18480"/>
      <c r="I18480"/>
      <c r="J18480"/>
      <c r="K18480" s="91"/>
      <c r="L18480" s="91"/>
      <c r="M18480" s="91"/>
      <c r="R18480"/>
      <c r="S18480"/>
      <c r="T18480"/>
      <c r="U18480"/>
      <c r="V18480"/>
      <c r="W18480"/>
      <c r="X18480"/>
      <c r="Y18480"/>
      <c r="Z18480"/>
      <c r="AA18480"/>
      <c r="AB18480"/>
      <c r="AC18480"/>
    </row>
    <row r="18481" spans="2:29" s="14" customFormat="1" x14ac:dyDescent="0.25">
      <c r="B18481"/>
      <c r="C18481"/>
      <c r="D18481"/>
      <c r="E18481"/>
      <c r="F18481"/>
      <c r="G18481"/>
      <c r="H18481"/>
      <c r="I18481"/>
      <c r="J18481"/>
      <c r="K18481" s="91"/>
      <c r="L18481" s="91"/>
      <c r="M18481" s="91"/>
      <c r="R18481"/>
      <c r="S18481"/>
      <c r="T18481"/>
      <c r="U18481"/>
      <c r="V18481"/>
      <c r="W18481"/>
      <c r="X18481"/>
      <c r="Y18481"/>
      <c r="Z18481"/>
      <c r="AA18481"/>
      <c r="AB18481"/>
      <c r="AC18481"/>
    </row>
    <row r="18482" spans="2:29" s="14" customFormat="1" x14ac:dyDescent="0.25">
      <c r="B18482"/>
      <c r="C18482"/>
      <c r="D18482"/>
      <c r="E18482"/>
      <c r="F18482"/>
      <c r="G18482"/>
      <c r="H18482"/>
      <c r="I18482"/>
      <c r="J18482"/>
      <c r="K18482" s="91"/>
      <c r="L18482" s="91"/>
      <c r="M18482" s="91"/>
      <c r="R18482"/>
      <c r="S18482"/>
      <c r="T18482"/>
      <c r="U18482"/>
      <c r="V18482"/>
      <c r="W18482"/>
      <c r="X18482"/>
      <c r="Y18482"/>
      <c r="Z18482"/>
      <c r="AA18482"/>
      <c r="AB18482"/>
      <c r="AC18482"/>
    </row>
    <row r="18483" spans="2:29" s="14" customFormat="1" x14ac:dyDescent="0.25">
      <c r="B18483"/>
      <c r="C18483"/>
      <c r="D18483"/>
      <c r="E18483"/>
      <c r="F18483"/>
      <c r="G18483"/>
      <c r="H18483"/>
      <c r="I18483"/>
      <c r="J18483"/>
      <c r="K18483" s="91"/>
      <c r="L18483" s="91"/>
      <c r="M18483" s="91"/>
      <c r="R18483"/>
      <c r="S18483"/>
      <c r="T18483"/>
      <c r="U18483"/>
      <c r="V18483"/>
      <c r="W18483"/>
      <c r="X18483"/>
      <c r="Y18483"/>
      <c r="Z18483"/>
      <c r="AA18483"/>
      <c r="AB18483"/>
      <c r="AC18483"/>
    </row>
    <row r="18484" spans="2:29" s="14" customFormat="1" x14ac:dyDescent="0.25">
      <c r="B18484"/>
      <c r="C18484"/>
      <c r="D18484"/>
      <c r="E18484"/>
      <c r="F18484"/>
      <c r="G18484"/>
      <c r="H18484"/>
      <c r="I18484"/>
      <c r="J18484"/>
      <c r="K18484" s="91"/>
      <c r="L18484" s="91"/>
      <c r="M18484" s="91"/>
      <c r="R18484"/>
      <c r="S18484"/>
      <c r="T18484"/>
      <c r="U18484"/>
      <c r="V18484"/>
      <c r="W18484"/>
      <c r="X18484"/>
      <c r="Y18484"/>
      <c r="Z18484"/>
      <c r="AA18484"/>
      <c r="AB18484"/>
      <c r="AC18484"/>
    </row>
    <row r="18485" spans="2:29" s="14" customFormat="1" x14ac:dyDescent="0.25">
      <c r="B18485"/>
      <c r="C18485"/>
      <c r="D18485"/>
      <c r="E18485"/>
      <c r="F18485"/>
      <c r="G18485"/>
      <c r="H18485"/>
      <c r="I18485"/>
      <c r="J18485"/>
      <c r="K18485" s="91"/>
      <c r="L18485" s="91"/>
      <c r="M18485" s="91"/>
      <c r="R18485"/>
      <c r="S18485"/>
      <c r="T18485"/>
      <c r="U18485"/>
      <c r="V18485"/>
      <c r="W18485"/>
      <c r="X18485"/>
      <c r="Y18485"/>
      <c r="Z18485"/>
      <c r="AA18485"/>
      <c r="AB18485"/>
      <c r="AC18485"/>
    </row>
    <row r="18486" spans="2:29" s="14" customFormat="1" x14ac:dyDescent="0.25">
      <c r="B18486"/>
      <c r="C18486"/>
      <c r="D18486"/>
      <c r="E18486"/>
      <c r="F18486"/>
      <c r="G18486"/>
      <c r="H18486"/>
      <c r="I18486"/>
      <c r="J18486"/>
      <c r="K18486" s="91"/>
      <c r="L18486" s="91"/>
      <c r="M18486" s="91"/>
      <c r="R18486"/>
      <c r="S18486"/>
      <c r="T18486"/>
      <c r="U18486"/>
      <c r="V18486"/>
      <c r="W18486"/>
      <c r="X18486"/>
      <c r="Y18486"/>
      <c r="Z18486"/>
      <c r="AA18486"/>
      <c r="AB18486"/>
      <c r="AC18486"/>
    </row>
    <row r="18487" spans="2:29" s="14" customFormat="1" x14ac:dyDescent="0.25">
      <c r="B18487"/>
      <c r="C18487"/>
      <c r="D18487"/>
      <c r="E18487"/>
      <c r="F18487"/>
      <c r="G18487"/>
      <c r="H18487"/>
      <c r="I18487"/>
      <c r="J18487"/>
      <c r="K18487" s="91"/>
      <c r="L18487" s="91"/>
      <c r="M18487" s="91"/>
      <c r="R18487"/>
      <c r="S18487"/>
      <c r="T18487"/>
      <c r="U18487"/>
      <c r="V18487"/>
      <c r="W18487"/>
      <c r="X18487"/>
      <c r="Y18487"/>
      <c r="Z18487"/>
      <c r="AA18487"/>
      <c r="AB18487"/>
      <c r="AC18487"/>
    </row>
    <row r="18488" spans="2:29" s="14" customFormat="1" x14ac:dyDescent="0.25">
      <c r="B18488"/>
      <c r="C18488"/>
      <c r="D18488"/>
      <c r="E18488"/>
      <c r="F18488"/>
      <c r="G18488"/>
      <c r="H18488"/>
      <c r="I18488"/>
      <c r="J18488"/>
      <c r="K18488" s="91"/>
      <c r="L18488" s="91"/>
      <c r="M18488" s="91"/>
      <c r="R18488"/>
      <c r="S18488"/>
      <c r="T18488"/>
      <c r="U18488"/>
      <c r="V18488"/>
      <c r="W18488"/>
      <c r="X18488"/>
      <c r="Y18488"/>
      <c r="Z18488"/>
      <c r="AA18488"/>
      <c r="AB18488"/>
      <c r="AC18488"/>
    </row>
    <row r="18489" spans="2:29" s="14" customFormat="1" x14ac:dyDescent="0.25">
      <c r="B18489"/>
      <c r="C18489"/>
      <c r="D18489"/>
      <c r="E18489"/>
      <c r="F18489"/>
      <c r="G18489"/>
      <c r="H18489"/>
      <c r="I18489"/>
      <c r="J18489"/>
      <c r="K18489" s="91"/>
      <c r="L18489" s="91"/>
      <c r="M18489" s="91"/>
      <c r="R18489"/>
      <c r="S18489"/>
      <c r="T18489"/>
      <c r="U18489"/>
      <c r="V18489"/>
      <c r="W18489"/>
      <c r="X18489"/>
      <c r="Y18489"/>
      <c r="Z18489"/>
      <c r="AA18489"/>
      <c r="AB18489"/>
      <c r="AC18489"/>
    </row>
    <row r="18490" spans="2:29" s="14" customFormat="1" x14ac:dyDescent="0.25">
      <c r="B18490"/>
      <c r="C18490"/>
      <c r="D18490"/>
      <c r="E18490"/>
      <c r="F18490"/>
      <c r="G18490"/>
      <c r="H18490"/>
      <c r="I18490"/>
      <c r="J18490"/>
      <c r="K18490" s="91"/>
      <c r="L18490" s="91"/>
      <c r="M18490" s="91"/>
      <c r="R18490"/>
      <c r="S18490"/>
      <c r="T18490"/>
      <c r="U18490"/>
      <c r="V18490"/>
      <c r="W18490"/>
      <c r="X18490"/>
      <c r="Y18490"/>
      <c r="Z18490"/>
      <c r="AA18490"/>
      <c r="AB18490"/>
      <c r="AC18490"/>
    </row>
    <row r="18491" spans="2:29" s="14" customFormat="1" x14ac:dyDescent="0.25">
      <c r="B18491"/>
      <c r="C18491"/>
      <c r="D18491"/>
      <c r="E18491"/>
      <c r="F18491"/>
      <c r="G18491"/>
      <c r="H18491"/>
      <c r="I18491"/>
      <c r="J18491"/>
      <c r="K18491" s="91"/>
      <c r="L18491" s="91"/>
      <c r="M18491" s="91"/>
      <c r="R18491"/>
      <c r="S18491"/>
      <c r="T18491"/>
      <c r="U18491"/>
      <c r="V18491"/>
      <c r="W18491"/>
      <c r="X18491"/>
      <c r="Y18491"/>
      <c r="Z18491"/>
      <c r="AA18491"/>
      <c r="AB18491"/>
      <c r="AC18491"/>
    </row>
    <row r="18492" spans="2:29" s="14" customFormat="1" x14ac:dyDescent="0.25">
      <c r="B18492"/>
      <c r="C18492"/>
      <c r="D18492"/>
      <c r="E18492"/>
      <c r="F18492"/>
      <c r="G18492"/>
      <c r="H18492"/>
      <c r="I18492"/>
      <c r="J18492"/>
      <c r="K18492" s="91"/>
      <c r="L18492" s="91"/>
      <c r="M18492" s="91"/>
      <c r="R18492"/>
      <c r="S18492"/>
      <c r="T18492"/>
      <c r="U18492"/>
      <c r="V18492"/>
      <c r="W18492"/>
      <c r="X18492"/>
      <c r="Y18492"/>
      <c r="Z18492"/>
      <c r="AA18492"/>
      <c r="AB18492"/>
      <c r="AC18492"/>
    </row>
    <row r="18493" spans="2:29" s="14" customFormat="1" x14ac:dyDescent="0.25">
      <c r="B18493"/>
      <c r="C18493"/>
      <c r="D18493"/>
      <c r="E18493"/>
      <c r="F18493"/>
      <c r="G18493"/>
      <c r="H18493"/>
      <c r="I18493"/>
      <c r="J18493"/>
      <c r="K18493" s="91"/>
      <c r="L18493" s="91"/>
      <c r="M18493" s="91"/>
      <c r="R18493"/>
      <c r="S18493"/>
      <c r="T18493"/>
      <c r="U18493"/>
      <c r="V18493"/>
      <c r="W18493"/>
      <c r="X18493"/>
      <c r="Y18493"/>
      <c r="Z18493"/>
      <c r="AA18493"/>
      <c r="AB18493"/>
      <c r="AC18493"/>
    </row>
    <row r="18494" spans="2:29" s="14" customFormat="1" x14ac:dyDescent="0.25">
      <c r="B18494"/>
      <c r="C18494"/>
      <c r="D18494"/>
      <c r="E18494"/>
      <c r="F18494"/>
      <c r="G18494"/>
      <c r="H18494"/>
      <c r="I18494"/>
      <c r="J18494"/>
      <c r="K18494" s="91"/>
      <c r="L18494" s="91"/>
      <c r="M18494" s="91"/>
      <c r="R18494"/>
      <c r="S18494"/>
      <c r="T18494"/>
      <c r="U18494"/>
      <c r="V18494"/>
      <c r="W18494"/>
      <c r="X18494"/>
      <c r="Y18494"/>
      <c r="Z18494"/>
      <c r="AA18494"/>
      <c r="AB18494"/>
      <c r="AC18494"/>
    </row>
    <row r="18495" spans="2:29" s="14" customFormat="1" x14ac:dyDescent="0.25">
      <c r="B18495"/>
      <c r="C18495"/>
      <c r="D18495"/>
      <c r="E18495"/>
      <c r="F18495"/>
      <c r="G18495"/>
      <c r="H18495"/>
      <c r="I18495"/>
      <c r="J18495"/>
      <c r="K18495" s="91"/>
      <c r="L18495" s="91"/>
      <c r="M18495" s="91"/>
      <c r="R18495"/>
      <c r="S18495"/>
      <c r="T18495"/>
      <c r="U18495"/>
      <c r="V18495"/>
      <c r="W18495"/>
      <c r="X18495"/>
      <c r="Y18495"/>
      <c r="Z18495"/>
      <c r="AA18495"/>
      <c r="AB18495"/>
      <c r="AC18495"/>
    </row>
    <row r="18496" spans="2:29" s="14" customFormat="1" x14ac:dyDescent="0.25">
      <c r="B18496"/>
      <c r="C18496"/>
      <c r="D18496"/>
      <c r="E18496"/>
      <c r="F18496"/>
      <c r="G18496"/>
      <c r="H18496"/>
      <c r="I18496"/>
      <c r="J18496"/>
      <c r="K18496" s="91"/>
      <c r="L18496" s="91"/>
      <c r="M18496" s="91"/>
      <c r="R18496"/>
      <c r="S18496"/>
      <c r="T18496"/>
      <c r="U18496"/>
      <c r="V18496"/>
      <c r="W18496"/>
      <c r="X18496"/>
      <c r="Y18496"/>
      <c r="Z18496"/>
      <c r="AA18496"/>
      <c r="AB18496"/>
      <c r="AC18496"/>
    </row>
    <row r="18497" spans="2:29" s="14" customFormat="1" x14ac:dyDescent="0.25">
      <c r="B18497"/>
      <c r="C18497"/>
      <c r="D18497"/>
      <c r="E18497"/>
      <c r="F18497"/>
      <c r="G18497"/>
      <c r="H18497"/>
      <c r="I18497"/>
      <c r="J18497"/>
      <c r="K18497" s="91"/>
      <c r="L18497" s="91"/>
      <c r="M18497" s="91"/>
      <c r="R18497"/>
      <c r="S18497"/>
      <c r="T18497"/>
      <c r="U18497"/>
      <c r="V18497"/>
      <c r="W18497"/>
      <c r="X18497"/>
      <c r="Y18497"/>
      <c r="Z18497"/>
      <c r="AA18497"/>
      <c r="AB18497"/>
      <c r="AC18497"/>
    </row>
    <row r="18498" spans="2:29" s="14" customFormat="1" x14ac:dyDescent="0.25">
      <c r="B18498"/>
      <c r="C18498"/>
      <c r="D18498"/>
      <c r="E18498"/>
      <c r="F18498"/>
      <c r="G18498"/>
      <c r="H18498"/>
      <c r="I18498"/>
      <c r="J18498"/>
      <c r="K18498" s="91"/>
      <c r="L18498" s="91"/>
      <c r="M18498" s="91"/>
      <c r="R18498"/>
      <c r="S18498"/>
      <c r="T18498"/>
      <c r="U18498"/>
      <c r="V18498"/>
      <c r="W18498"/>
      <c r="X18498"/>
      <c r="Y18498"/>
      <c r="Z18498"/>
      <c r="AA18498"/>
      <c r="AB18498"/>
      <c r="AC18498"/>
    </row>
    <row r="18499" spans="2:29" s="14" customFormat="1" x14ac:dyDescent="0.25">
      <c r="B18499"/>
      <c r="C18499"/>
      <c r="D18499"/>
      <c r="E18499"/>
      <c r="F18499"/>
      <c r="G18499"/>
      <c r="H18499"/>
      <c r="I18499"/>
      <c r="J18499"/>
      <c r="K18499" s="91"/>
      <c r="L18499" s="91"/>
      <c r="M18499" s="91"/>
      <c r="R18499"/>
      <c r="S18499"/>
      <c r="T18499"/>
      <c r="U18499"/>
      <c r="V18499"/>
      <c r="W18499"/>
      <c r="X18499"/>
      <c r="Y18499"/>
      <c r="Z18499"/>
      <c r="AA18499"/>
      <c r="AB18499"/>
      <c r="AC18499"/>
    </row>
    <row r="18500" spans="2:29" s="14" customFormat="1" x14ac:dyDescent="0.25">
      <c r="B18500"/>
      <c r="C18500"/>
      <c r="D18500"/>
      <c r="E18500"/>
      <c r="F18500"/>
      <c r="G18500"/>
      <c r="H18500"/>
      <c r="I18500"/>
      <c r="J18500"/>
      <c r="K18500" s="91"/>
      <c r="L18500" s="91"/>
      <c r="M18500" s="91"/>
      <c r="R18500"/>
      <c r="S18500"/>
      <c r="T18500"/>
      <c r="U18500"/>
      <c r="V18500"/>
      <c r="W18500"/>
      <c r="X18500"/>
      <c r="Y18500"/>
      <c r="Z18500"/>
      <c r="AA18500"/>
      <c r="AB18500"/>
      <c r="AC18500"/>
    </row>
    <row r="18501" spans="2:29" s="14" customFormat="1" x14ac:dyDescent="0.25">
      <c r="B18501"/>
      <c r="C18501"/>
      <c r="D18501"/>
      <c r="E18501"/>
      <c r="F18501"/>
      <c r="G18501"/>
      <c r="H18501"/>
      <c r="I18501"/>
      <c r="J18501"/>
      <c r="K18501" s="91"/>
      <c r="L18501" s="91"/>
      <c r="M18501" s="91"/>
      <c r="R18501"/>
      <c r="S18501"/>
      <c r="T18501"/>
      <c r="U18501"/>
      <c r="V18501"/>
      <c r="W18501"/>
      <c r="X18501"/>
      <c r="Y18501"/>
      <c r="Z18501"/>
      <c r="AA18501"/>
      <c r="AB18501"/>
      <c r="AC18501"/>
    </row>
    <row r="18502" spans="2:29" s="14" customFormat="1" x14ac:dyDescent="0.25">
      <c r="B18502"/>
      <c r="C18502"/>
      <c r="D18502"/>
      <c r="E18502"/>
      <c r="F18502"/>
      <c r="G18502"/>
      <c r="H18502"/>
      <c r="I18502"/>
      <c r="J18502"/>
      <c r="K18502" s="91"/>
      <c r="L18502" s="91"/>
      <c r="M18502" s="91"/>
      <c r="R18502"/>
      <c r="S18502"/>
      <c r="T18502"/>
      <c r="U18502"/>
      <c r="V18502"/>
      <c r="W18502"/>
      <c r="X18502"/>
      <c r="Y18502"/>
      <c r="Z18502"/>
      <c r="AA18502"/>
      <c r="AB18502"/>
      <c r="AC18502"/>
    </row>
    <row r="18503" spans="2:29" s="14" customFormat="1" x14ac:dyDescent="0.25">
      <c r="B18503"/>
      <c r="C18503"/>
      <c r="D18503"/>
      <c r="E18503"/>
      <c r="F18503"/>
      <c r="G18503"/>
      <c r="H18503"/>
      <c r="I18503"/>
      <c r="J18503"/>
      <c r="K18503" s="91"/>
      <c r="L18503" s="91"/>
      <c r="M18503" s="91"/>
      <c r="R18503"/>
      <c r="S18503"/>
      <c r="T18503"/>
      <c r="U18503"/>
      <c r="V18503"/>
      <c r="W18503"/>
      <c r="X18503"/>
      <c r="Y18503"/>
      <c r="Z18503"/>
      <c r="AA18503"/>
      <c r="AB18503"/>
      <c r="AC18503"/>
    </row>
    <row r="18504" spans="2:29" s="14" customFormat="1" x14ac:dyDescent="0.25">
      <c r="B18504"/>
      <c r="C18504"/>
      <c r="D18504"/>
      <c r="E18504"/>
      <c r="F18504"/>
      <c r="G18504"/>
      <c r="H18504"/>
      <c r="I18504"/>
      <c r="J18504"/>
      <c r="K18504" s="91"/>
      <c r="L18504" s="91"/>
      <c r="M18504" s="91"/>
      <c r="R18504"/>
      <c r="S18504"/>
      <c r="T18504"/>
      <c r="U18504"/>
      <c r="V18504"/>
      <c r="W18504"/>
      <c r="X18504"/>
      <c r="Y18504"/>
      <c r="Z18504"/>
      <c r="AA18504"/>
      <c r="AB18504"/>
      <c r="AC18504"/>
    </row>
    <row r="18505" spans="2:29" s="14" customFormat="1" x14ac:dyDescent="0.25">
      <c r="B18505"/>
      <c r="C18505"/>
      <c r="D18505"/>
      <c r="E18505"/>
      <c r="F18505"/>
      <c r="G18505"/>
      <c r="H18505"/>
      <c r="I18505"/>
      <c r="J18505"/>
      <c r="K18505" s="91"/>
      <c r="L18505" s="91"/>
      <c r="M18505" s="91"/>
      <c r="R18505"/>
      <c r="S18505"/>
      <c r="T18505"/>
      <c r="U18505"/>
      <c r="V18505"/>
      <c r="W18505"/>
      <c r="X18505"/>
      <c r="Y18505"/>
      <c r="Z18505"/>
      <c r="AA18505"/>
      <c r="AB18505"/>
      <c r="AC18505"/>
    </row>
    <row r="18506" spans="2:29" s="14" customFormat="1" x14ac:dyDescent="0.25">
      <c r="B18506"/>
      <c r="C18506"/>
      <c r="D18506"/>
      <c r="E18506"/>
      <c r="F18506"/>
      <c r="G18506"/>
      <c r="H18506"/>
      <c r="I18506"/>
      <c r="J18506"/>
      <c r="K18506" s="91"/>
      <c r="L18506" s="91"/>
      <c r="M18506" s="91"/>
      <c r="R18506"/>
      <c r="S18506"/>
      <c r="T18506"/>
      <c r="U18506"/>
      <c r="V18506"/>
      <c r="W18506"/>
      <c r="X18506"/>
      <c r="Y18506"/>
      <c r="Z18506"/>
      <c r="AA18506"/>
      <c r="AB18506"/>
      <c r="AC18506"/>
    </row>
    <row r="18507" spans="2:29" s="14" customFormat="1" x14ac:dyDescent="0.25">
      <c r="B18507"/>
      <c r="C18507"/>
      <c r="D18507"/>
      <c r="E18507"/>
      <c r="F18507"/>
      <c r="G18507"/>
      <c r="H18507"/>
      <c r="I18507"/>
      <c r="J18507"/>
      <c r="K18507" s="91"/>
      <c r="L18507" s="91"/>
      <c r="M18507" s="91"/>
      <c r="R18507"/>
      <c r="S18507"/>
      <c r="T18507"/>
      <c r="U18507"/>
      <c r="V18507"/>
      <c r="W18507"/>
      <c r="X18507"/>
      <c r="Y18507"/>
      <c r="Z18507"/>
      <c r="AA18507"/>
      <c r="AB18507"/>
      <c r="AC18507"/>
    </row>
    <row r="18508" spans="2:29" s="14" customFormat="1" x14ac:dyDescent="0.25">
      <c r="B18508"/>
      <c r="C18508"/>
      <c r="D18508"/>
      <c r="E18508"/>
      <c r="F18508"/>
      <c r="G18508"/>
      <c r="H18508"/>
      <c r="I18508"/>
      <c r="J18508"/>
      <c r="K18508" s="91"/>
      <c r="L18508" s="91"/>
      <c r="M18508" s="91"/>
      <c r="R18508"/>
      <c r="S18508"/>
      <c r="T18508"/>
      <c r="U18508"/>
      <c r="V18508"/>
      <c r="W18508"/>
      <c r="X18508"/>
      <c r="Y18508"/>
      <c r="Z18508"/>
      <c r="AA18508"/>
      <c r="AB18508"/>
      <c r="AC18508"/>
    </row>
    <row r="18509" spans="2:29" s="14" customFormat="1" x14ac:dyDescent="0.25">
      <c r="B18509"/>
      <c r="C18509"/>
      <c r="D18509"/>
      <c r="E18509"/>
      <c r="F18509"/>
      <c r="G18509"/>
      <c r="H18509"/>
      <c r="I18509"/>
      <c r="J18509"/>
      <c r="K18509" s="91"/>
      <c r="L18509" s="91"/>
      <c r="M18509" s="91"/>
      <c r="R18509"/>
      <c r="S18509"/>
      <c r="T18509"/>
      <c r="U18509"/>
      <c r="V18509"/>
      <c r="W18509"/>
      <c r="X18509"/>
      <c r="Y18509"/>
      <c r="Z18509"/>
      <c r="AA18509"/>
      <c r="AB18509"/>
      <c r="AC18509"/>
    </row>
    <row r="18510" spans="2:29" s="14" customFormat="1" x14ac:dyDescent="0.25">
      <c r="B18510"/>
      <c r="C18510"/>
      <c r="D18510"/>
      <c r="E18510"/>
      <c r="F18510"/>
      <c r="G18510"/>
      <c r="H18510"/>
      <c r="I18510"/>
      <c r="J18510"/>
      <c r="K18510" s="91"/>
      <c r="L18510" s="91"/>
      <c r="M18510" s="91"/>
      <c r="R18510"/>
      <c r="S18510"/>
      <c r="T18510"/>
      <c r="U18510"/>
      <c r="V18510"/>
      <c r="W18510"/>
      <c r="X18510"/>
      <c r="Y18510"/>
      <c r="Z18510"/>
      <c r="AA18510"/>
      <c r="AB18510"/>
      <c r="AC18510"/>
    </row>
    <row r="18511" spans="2:29" s="14" customFormat="1" x14ac:dyDescent="0.25">
      <c r="B18511"/>
      <c r="C18511"/>
      <c r="D18511"/>
      <c r="E18511"/>
      <c r="F18511"/>
      <c r="G18511"/>
      <c r="H18511"/>
      <c r="I18511"/>
      <c r="J18511"/>
      <c r="K18511" s="91"/>
      <c r="L18511" s="91"/>
      <c r="M18511" s="91"/>
      <c r="R18511"/>
      <c r="S18511"/>
      <c r="T18511"/>
      <c r="U18511"/>
      <c r="V18511"/>
      <c r="W18511"/>
      <c r="X18511"/>
      <c r="Y18511"/>
      <c r="Z18511"/>
      <c r="AA18511"/>
      <c r="AB18511"/>
      <c r="AC18511"/>
    </row>
    <row r="18512" spans="2:29" s="14" customFormat="1" x14ac:dyDescent="0.25">
      <c r="B18512"/>
      <c r="C18512"/>
      <c r="D18512"/>
      <c r="E18512"/>
      <c r="F18512"/>
      <c r="G18512"/>
      <c r="H18512"/>
      <c r="I18512"/>
      <c r="J18512"/>
      <c r="K18512" s="91"/>
      <c r="L18512" s="91"/>
      <c r="M18512" s="91"/>
      <c r="R18512"/>
      <c r="S18512"/>
      <c r="T18512"/>
      <c r="U18512"/>
      <c r="V18512"/>
      <c r="W18512"/>
      <c r="X18512"/>
      <c r="Y18512"/>
      <c r="Z18512"/>
      <c r="AA18512"/>
      <c r="AB18512"/>
      <c r="AC18512"/>
    </row>
    <row r="18513" spans="2:29" s="14" customFormat="1" x14ac:dyDescent="0.25">
      <c r="B18513"/>
      <c r="C18513"/>
      <c r="D18513"/>
      <c r="E18513"/>
      <c r="F18513"/>
      <c r="G18513"/>
      <c r="H18513"/>
      <c r="I18513"/>
      <c r="J18513"/>
      <c r="K18513" s="91"/>
      <c r="L18513" s="91"/>
      <c r="M18513" s="91"/>
      <c r="R18513"/>
      <c r="S18513"/>
      <c r="T18513"/>
      <c r="U18513"/>
      <c r="V18513"/>
      <c r="W18513"/>
      <c r="X18513"/>
      <c r="Y18513"/>
      <c r="Z18513"/>
      <c r="AA18513"/>
      <c r="AB18513"/>
      <c r="AC18513"/>
    </row>
    <row r="18514" spans="2:29" s="14" customFormat="1" x14ac:dyDescent="0.25">
      <c r="B18514"/>
      <c r="C18514"/>
      <c r="D18514"/>
      <c r="E18514"/>
      <c r="F18514"/>
      <c r="G18514"/>
      <c r="H18514"/>
      <c r="I18514"/>
      <c r="J18514"/>
      <c r="K18514" s="91"/>
      <c r="L18514" s="91"/>
      <c r="M18514" s="91"/>
      <c r="R18514"/>
      <c r="S18514"/>
      <c r="T18514"/>
      <c r="U18514"/>
      <c r="V18514"/>
      <c r="W18514"/>
      <c r="X18514"/>
      <c r="Y18514"/>
      <c r="Z18514"/>
      <c r="AA18514"/>
      <c r="AB18514"/>
      <c r="AC18514"/>
    </row>
    <row r="18515" spans="2:29" s="14" customFormat="1" x14ac:dyDescent="0.25">
      <c r="B18515"/>
      <c r="C18515"/>
      <c r="D18515"/>
      <c r="E18515"/>
      <c r="F18515"/>
      <c r="G18515"/>
      <c r="H18515"/>
      <c r="I18515"/>
      <c r="J18515"/>
      <c r="K18515" s="91"/>
      <c r="L18515" s="91"/>
      <c r="M18515" s="91"/>
      <c r="R18515"/>
      <c r="S18515"/>
      <c r="T18515"/>
      <c r="U18515"/>
      <c r="V18515"/>
      <c r="W18515"/>
      <c r="X18515"/>
      <c r="Y18515"/>
      <c r="Z18515"/>
      <c r="AA18515"/>
      <c r="AB18515"/>
      <c r="AC18515"/>
    </row>
    <row r="18516" spans="2:29" s="14" customFormat="1" x14ac:dyDescent="0.25">
      <c r="B18516"/>
      <c r="C18516"/>
      <c r="D18516"/>
      <c r="E18516"/>
      <c r="F18516"/>
      <c r="G18516"/>
      <c r="H18516"/>
      <c r="I18516"/>
      <c r="J18516"/>
      <c r="K18516" s="91"/>
      <c r="L18516" s="91"/>
      <c r="M18516" s="91"/>
      <c r="R18516"/>
      <c r="S18516"/>
      <c r="T18516"/>
      <c r="U18516"/>
      <c r="V18516"/>
      <c r="W18516"/>
      <c r="X18516"/>
      <c r="Y18516"/>
      <c r="Z18516"/>
      <c r="AA18516"/>
      <c r="AB18516"/>
      <c r="AC18516"/>
    </row>
    <row r="18517" spans="2:29" s="14" customFormat="1" x14ac:dyDescent="0.25">
      <c r="B18517"/>
      <c r="C18517"/>
      <c r="D18517"/>
      <c r="E18517"/>
      <c r="F18517"/>
      <c r="G18517"/>
      <c r="H18517"/>
      <c r="I18517"/>
      <c r="J18517"/>
      <c r="K18517" s="91"/>
      <c r="L18517" s="91"/>
      <c r="M18517" s="91"/>
      <c r="R18517"/>
      <c r="S18517"/>
      <c r="T18517"/>
      <c r="U18517"/>
      <c r="V18517"/>
      <c r="W18517"/>
      <c r="X18517"/>
      <c r="Y18517"/>
      <c r="Z18517"/>
      <c r="AA18517"/>
      <c r="AB18517"/>
      <c r="AC18517"/>
    </row>
    <row r="18518" spans="2:29" s="14" customFormat="1" x14ac:dyDescent="0.25">
      <c r="B18518"/>
      <c r="C18518"/>
      <c r="D18518"/>
      <c r="E18518"/>
      <c r="F18518"/>
      <c r="G18518"/>
      <c r="H18518"/>
      <c r="I18518"/>
      <c r="J18518"/>
      <c r="K18518" s="91"/>
      <c r="L18518" s="91"/>
      <c r="M18518" s="91"/>
      <c r="R18518"/>
      <c r="S18518"/>
      <c r="T18518"/>
      <c r="U18518"/>
      <c r="V18518"/>
      <c r="W18518"/>
      <c r="X18518"/>
      <c r="Y18518"/>
      <c r="Z18518"/>
      <c r="AA18518"/>
      <c r="AB18518"/>
      <c r="AC18518"/>
    </row>
    <row r="18519" spans="2:29" s="14" customFormat="1" x14ac:dyDescent="0.25">
      <c r="B18519"/>
      <c r="C18519"/>
      <c r="D18519"/>
      <c r="E18519"/>
      <c r="F18519"/>
      <c r="G18519"/>
      <c r="H18519"/>
      <c r="I18519"/>
      <c r="J18519"/>
      <c r="K18519" s="91"/>
      <c r="L18519" s="91"/>
      <c r="M18519" s="91"/>
      <c r="R18519"/>
      <c r="S18519"/>
      <c r="T18519"/>
      <c r="U18519"/>
      <c r="V18519"/>
      <c r="W18519"/>
      <c r="X18519"/>
      <c r="Y18519"/>
      <c r="Z18519"/>
      <c r="AA18519"/>
      <c r="AB18519"/>
      <c r="AC18519"/>
    </row>
    <row r="18520" spans="2:29" s="14" customFormat="1" x14ac:dyDescent="0.25">
      <c r="B18520"/>
      <c r="C18520"/>
      <c r="D18520"/>
      <c r="E18520"/>
      <c r="F18520"/>
      <c r="G18520"/>
      <c r="H18520"/>
      <c r="I18520"/>
      <c r="J18520"/>
      <c r="K18520" s="91"/>
      <c r="L18520" s="91"/>
      <c r="M18520" s="91"/>
      <c r="R18520"/>
      <c r="S18520"/>
      <c r="T18520"/>
      <c r="U18520"/>
      <c r="V18520"/>
      <c r="W18520"/>
      <c r="X18520"/>
      <c r="Y18520"/>
      <c r="Z18520"/>
      <c r="AA18520"/>
      <c r="AB18520"/>
      <c r="AC18520"/>
    </row>
    <row r="18521" spans="2:29" s="14" customFormat="1" x14ac:dyDescent="0.25">
      <c r="B18521"/>
      <c r="C18521"/>
      <c r="D18521"/>
      <c r="E18521"/>
      <c r="F18521"/>
      <c r="G18521"/>
      <c r="H18521"/>
      <c r="I18521"/>
      <c r="J18521"/>
      <c r="K18521" s="91"/>
      <c r="L18521" s="91"/>
      <c r="M18521" s="91"/>
      <c r="R18521"/>
      <c r="S18521"/>
      <c r="T18521"/>
      <c r="U18521"/>
      <c r="V18521"/>
      <c r="W18521"/>
      <c r="X18521"/>
      <c r="Y18521"/>
      <c r="Z18521"/>
      <c r="AA18521"/>
      <c r="AB18521"/>
      <c r="AC18521"/>
    </row>
    <row r="18522" spans="2:29" s="14" customFormat="1" x14ac:dyDescent="0.25">
      <c r="B18522"/>
      <c r="C18522"/>
      <c r="D18522"/>
      <c r="E18522"/>
      <c r="F18522"/>
      <c r="G18522"/>
      <c r="H18522"/>
      <c r="I18522"/>
      <c r="J18522"/>
      <c r="K18522" s="91"/>
      <c r="L18522" s="91"/>
      <c r="M18522" s="91"/>
      <c r="R18522"/>
      <c r="S18522"/>
      <c r="T18522"/>
      <c r="U18522"/>
      <c r="V18522"/>
      <c r="W18522"/>
      <c r="X18522"/>
      <c r="Y18522"/>
      <c r="Z18522"/>
      <c r="AA18522"/>
      <c r="AB18522"/>
      <c r="AC18522"/>
    </row>
    <row r="18523" spans="2:29" s="14" customFormat="1" x14ac:dyDescent="0.25">
      <c r="B18523"/>
      <c r="C18523"/>
      <c r="D18523"/>
      <c r="E18523"/>
      <c r="F18523"/>
      <c r="G18523"/>
      <c r="H18523"/>
      <c r="I18523"/>
      <c r="J18523"/>
      <c r="K18523" s="91"/>
      <c r="L18523" s="91"/>
      <c r="M18523" s="91"/>
      <c r="R18523"/>
      <c r="S18523"/>
      <c r="T18523"/>
      <c r="U18523"/>
      <c r="V18523"/>
      <c r="W18523"/>
      <c r="X18523"/>
      <c r="Y18523"/>
      <c r="Z18523"/>
      <c r="AA18523"/>
      <c r="AB18523"/>
      <c r="AC18523"/>
    </row>
    <row r="18524" spans="2:29" s="14" customFormat="1" x14ac:dyDescent="0.25">
      <c r="B18524"/>
      <c r="C18524"/>
      <c r="D18524"/>
      <c r="E18524"/>
      <c r="F18524"/>
      <c r="G18524"/>
      <c r="H18524"/>
      <c r="I18524"/>
      <c r="J18524"/>
      <c r="K18524" s="91"/>
      <c r="L18524" s="91"/>
      <c r="M18524" s="91"/>
      <c r="R18524"/>
      <c r="S18524"/>
      <c r="T18524"/>
      <c r="U18524"/>
      <c r="V18524"/>
      <c r="W18524"/>
      <c r="X18524"/>
      <c r="Y18524"/>
      <c r="Z18524"/>
      <c r="AA18524"/>
      <c r="AB18524"/>
      <c r="AC18524"/>
    </row>
    <row r="18525" spans="2:29" s="14" customFormat="1" x14ac:dyDescent="0.25">
      <c r="B18525"/>
      <c r="C18525"/>
      <c r="D18525"/>
      <c r="E18525"/>
      <c r="F18525"/>
      <c r="G18525"/>
      <c r="H18525"/>
      <c r="I18525"/>
      <c r="J18525"/>
      <c r="K18525" s="91"/>
      <c r="L18525" s="91"/>
      <c r="M18525" s="91"/>
      <c r="R18525"/>
      <c r="S18525"/>
      <c r="T18525"/>
      <c r="U18525"/>
      <c r="V18525"/>
      <c r="W18525"/>
      <c r="X18525"/>
      <c r="Y18525"/>
      <c r="Z18525"/>
      <c r="AA18525"/>
      <c r="AB18525"/>
      <c r="AC18525"/>
    </row>
    <row r="18526" spans="2:29" s="14" customFormat="1" x14ac:dyDescent="0.25">
      <c r="B18526"/>
      <c r="C18526"/>
      <c r="D18526"/>
      <c r="E18526"/>
      <c r="F18526"/>
      <c r="G18526"/>
      <c r="H18526"/>
      <c r="I18526"/>
      <c r="J18526"/>
      <c r="K18526" s="91"/>
      <c r="L18526" s="91"/>
      <c r="M18526" s="91"/>
      <c r="R18526"/>
      <c r="S18526"/>
      <c r="T18526"/>
      <c r="U18526"/>
      <c r="V18526"/>
      <c r="W18526"/>
      <c r="X18526"/>
      <c r="Y18526"/>
      <c r="Z18526"/>
      <c r="AA18526"/>
      <c r="AB18526"/>
      <c r="AC18526"/>
    </row>
    <row r="18527" spans="2:29" s="14" customFormat="1" x14ac:dyDescent="0.25">
      <c r="B18527"/>
      <c r="C18527"/>
      <c r="D18527"/>
      <c r="E18527"/>
      <c r="F18527"/>
      <c r="G18527"/>
      <c r="H18527"/>
      <c r="I18527"/>
      <c r="J18527"/>
      <c r="K18527" s="91"/>
      <c r="L18527" s="91"/>
      <c r="M18527" s="91"/>
      <c r="R18527"/>
      <c r="S18527"/>
      <c r="T18527"/>
      <c r="U18527"/>
      <c r="V18527"/>
      <c r="W18527"/>
      <c r="X18527"/>
      <c r="Y18527"/>
      <c r="Z18527"/>
      <c r="AA18527"/>
      <c r="AB18527"/>
      <c r="AC18527"/>
    </row>
    <row r="18528" spans="2:29" s="14" customFormat="1" x14ac:dyDescent="0.25">
      <c r="B18528"/>
      <c r="C18528"/>
      <c r="D18528"/>
      <c r="E18528"/>
      <c r="F18528"/>
      <c r="G18528"/>
      <c r="H18528"/>
      <c r="I18528"/>
      <c r="J18528"/>
      <c r="K18528" s="91"/>
      <c r="L18528" s="91"/>
      <c r="M18528" s="91"/>
      <c r="R18528"/>
      <c r="S18528"/>
      <c r="T18528"/>
      <c r="U18528"/>
      <c r="V18528"/>
      <c r="W18528"/>
      <c r="X18528"/>
      <c r="Y18528"/>
      <c r="Z18528"/>
      <c r="AA18528"/>
      <c r="AB18528"/>
      <c r="AC18528"/>
    </row>
    <row r="18529" spans="2:29" s="14" customFormat="1" x14ac:dyDescent="0.25">
      <c r="B18529"/>
      <c r="C18529"/>
      <c r="D18529"/>
      <c r="E18529"/>
      <c r="F18529"/>
      <c r="G18529"/>
      <c r="H18529"/>
      <c r="I18529"/>
      <c r="J18529"/>
      <c r="K18529" s="91"/>
      <c r="L18529" s="91"/>
      <c r="M18529" s="91"/>
      <c r="R18529"/>
      <c r="S18529"/>
      <c r="T18529"/>
      <c r="U18529"/>
      <c r="V18529"/>
      <c r="W18529"/>
      <c r="X18529"/>
      <c r="Y18529"/>
      <c r="Z18529"/>
      <c r="AA18529"/>
      <c r="AB18529"/>
      <c r="AC18529"/>
    </row>
    <row r="18530" spans="2:29" s="14" customFormat="1" x14ac:dyDescent="0.25">
      <c r="B18530"/>
      <c r="C18530"/>
      <c r="D18530"/>
      <c r="E18530"/>
      <c r="F18530"/>
      <c r="G18530"/>
      <c r="H18530"/>
      <c r="I18530"/>
      <c r="J18530"/>
      <c r="K18530" s="91"/>
      <c r="L18530" s="91"/>
      <c r="M18530" s="91"/>
      <c r="R18530"/>
      <c r="S18530"/>
      <c r="T18530"/>
      <c r="U18530"/>
      <c r="V18530"/>
      <c r="W18530"/>
      <c r="X18530"/>
      <c r="Y18530"/>
      <c r="Z18530"/>
      <c r="AA18530"/>
      <c r="AB18530"/>
      <c r="AC18530"/>
    </row>
    <row r="18531" spans="2:29" s="14" customFormat="1" x14ac:dyDescent="0.25">
      <c r="B18531"/>
      <c r="C18531"/>
      <c r="D18531"/>
      <c r="E18531"/>
      <c r="F18531"/>
      <c r="G18531"/>
      <c r="H18531"/>
      <c r="I18531"/>
      <c r="J18531"/>
      <c r="K18531" s="91"/>
      <c r="L18531" s="91"/>
      <c r="M18531" s="91"/>
      <c r="R18531"/>
      <c r="S18531"/>
      <c r="T18531"/>
      <c r="U18531"/>
      <c r="V18531"/>
      <c r="W18531"/>
      <c r="X18531"/>
      <c r="Y18531"/>
      <c r="Z18531"/>
      <c r="AA18531"/>
      <c r="AB18531"/>
      <c r="AC18531"/>
    </row>
    <row r="18532" spans="2:29" s="14" customFormat="1" x14ac:dyDescent="0.25">
      <c r="B18532"/>
      <c r="C18532"/>
      <c r="D18532"/>
      <c r="E18532"/>
      <c r="F18532"/>
      <c r="G18532"/>
      <c r="H18532"/>
      <c r="I18532"/>
      <c r="J18532"/>
      <c r="K18532" s="91"/>
      <c r="L18532" s="91"/>
      <c r="M18532" s="91"/>
      <c r="R18532"/>
      <c r="S18532"/>
      <c r="T18532"/>
      <c r="U18532"/>
      <c r="V18532"/>
      <c r="W18532"/>
      <c r="X18532"/>
      <c r="Y18532"/>
      <c r="Z18532"/>
      <c r="AA18532"/>
      <c r="AB18532"/>
      <c r="AC18532"/>
    </row>
    <row r="18533" spans="2:29" s="14" customFormat="1" x14ac:dyDescent="0.25">
      <c r="B18533"/>
      <c r="C18533"/>
      <c r="D18533"/>
      <c r="E18533"/>
      <c r="F18533"/>
      <c r="G18533"/>
      <c r="H18533"/>
      <c r="I18533"/>
      <c r="J18533"/>
      <c r="K18533" s="91"/>
      <c r="L18533" s="91"/>
      <c r="M18533" s="91"/>
      <c r="R18533"/>
      <c r="S18533"/>
      <c r="T18533"/>
      <c r="U18533"/>
      <c r="V18533"/>
      <c r="W18533"/>
      <c r="X18533"/>
      <c r="Y18533"/>
      <c r="Z18533"/>
      <c r="AA18533"/>
      <c r="AB18533"/>
      <c r="AC18533"/>
    </row>
    <row r="18534" spans="2:29" s="14" customFormat="1" x14ac:dyDescent="0.25">
      <c r="B18534"/>
      <c r="C18534"/>
      <c r="D18534"/>
      <c r="E18534"/>
      <c r="F18534"/>
      <c r="G18534"/>
      <c r="H18534"/>
      <c r="I18534"/>
      <c r="J18534"/>
      <c r="K18534" s="91"/>
      <c r="L18534" s="91"/>
      <c r="M18534" s="91"/>
      <c r="R18534"/>
      <c r="S18534"/>
      <c r="T18534"/>
      <c r="U18534"/>
      <c r="V18534"/>
      <c r="W18534"/>
      <c r="X18534"/>
      <c r="Y18534"/>
      <c r="Z18534"/>
      <c r="AA18534"/>
      <c r="AB18534"/>
      <c r="AC18534"/>
    </row>
    <row r="18535" spans="2:29" s="14" customFormat="1" x14ac:dyDescent="0.25">
      <c r="B18535"/>
      <c r="C18535"/>
      <c r="D18535"/>
      <c r="E18535"/>
      <c r="F18535"/>
      <c r="G18535"/>
      <c r="H18535"/>
      <c r="I18535"/>
      <c r="J18535"/>
      <c r="K18535" s="91"/>
      <c r="L18535" s="91"/>
      <c r="M18535" s="91"/>
      <c r="R18535"/>
      <c r="S18535"/>
      <c r="T18535"/>
      <c r="U18535"/>
      <c r="V18535"/>
      <c r="W18535"/>
      <c r="X18535"/>
      <c r="Y18535"/>
      <c r="Z18535"/>
      <c r="AA18535"/>
      <c r="AB18535"/>
      <c r="AC18535"/>
    </row>
    <row r="18536" spans="2:29" s="14" customFormat="1" x14ac:dyDescent="0.25">
      <c r="B18536"/>
      <c r="C18536"/>
      <c r="D18536"/>
      <c r="E18536"/>
      <c r="F18536"/>
      <c r="G18536"/>
      <c r="H18536"/>
      <c r="I18536"/>
      <c r="J18536"/>
      <c r="K18536" s="91"/>
      <c r="L18536" s="91"/>
      <c r="M18536" s="91"/>
      <c r="R18536"/>
      <c r="S18536"/>
      <c r="T18536"/>
      <c r="U18536"/>
      <c r="V18536"/>
      <c r="W18536"/>
      <c r="X18536"/>
      <c r="Y18536"/>
      <c r="Z18536"/>
      <c r="AA18536"/>
      <c r="AB18536"/>
      <c r="AC18536"/>
    </row>
    <row r="18537" spans="2:29" s="14" customFormat="1" x14ac:dyDescent="0.25">
      <c r="B18537"/>
      <c r="C18537"/>
      <c r="D18537"/>
      <c r="E18537"/>
      <c r="F18537"/>
      <c r="G18537"/>
      <c r="H18537"/>
      <c r="I18537"/>
      <c r="J18537"/>
      <c r="K18537" s="91"/>
      <c r="L18537" s="91"/>
      <c r="M18537" s="91"/>
      <c r="R18537"/>
      <c r="S18537"/>
      <c r="T18537"/>
      <c r="U18537"/>
      <c r="V18537"/>
      <c r="W18537"/>
      <c r="X18537"/>
      <c r="Y18537"/>
      <c r="Z18537"/>
      <c r="AA18537"/>
      <c r="AB18537"/>
      <c r="AC18537"/>
    </row>
    <row r="18538" spans="2:29" s="14" customFormat="1" x14ac:dyDescent="0.25">
      <c r="B18538"/>
      <c r="C18538"/>
      <c r="D18538"/>
      <c r="E18538"/>
      <c r="F18538"/>
      <c r="G18538"/>
      <c r="H18538"/>
      <c r="I18538"/>
      <c r="J18538"/>
      <c r="K18538" s="91"/>
      <c r="L18538" s="91"/>
      <c r="M18538" s="91"/>
      <c r="R18538"/>
      <c r="S18538"/>
      <c r="T18538"/>
      <c r="U18538"/>
      <c r="V18538"/>
      <c r="W18538"/>
      <c r="X18538"/>
      <c r="Y18538"/>
      <c r="Z18538"/>
      <c r="AA18538"/>
      <c r="AB18538"/>
      <c r="AC18538"/>
    </row>
    <row r="18539" spans="2:29" s="14" customFormat="1" x14ac:dyDescent="0.25">
      <c r="B18539"/>
      <c r="C18539"/>
      <c r="D18539"/>
      <c r="E18539"/>
      <c r="F18539"/>
      <c r="G18539"/>
      <c r="H18539"/>
      <c r="I18539"/>
      <c r="J18539"/>
      <c r="K18539" s="91"/>
      <c r="L18539" s="91"/>
      <c r="M18539" s="91"/>
      <c r="R18539"/>
      <c r="S18539"/>
      <c r="T18539"/>
      <c r="U18539"/>
      <c r="V18539"/>
      <c r="W18539"/>
      <c r="X18539"/>
      <c r="Y18539"/>
      <c r="Z18539"/>
      <c r="AA18539"/>
      <c r="AB18539"/>
      <c r="AC18539"/>
    </row>
    <row r="18540" spans="2:29" s="14" customFormat="1" x14ac:dyDescent="0.25">
      <c r="B18540"/>
      <c r="C18540"/>
      <c r="D18540"/>
      <c r="E18540"/>
      <c r="F18540"/>
      <c r="G18540"/>
      <c r="H18540"/>
      <c r="I18540"/>
      <c r="J18540"/>
      <c r="K18540" s="91"/>
      <c r="L18540" s="91"/>
      <c r="M18540" s="91"/>
      <c r="R18540"/>
      <c r="S18540"/>
      <c r="T18540"/>
      <c r="U18540"/>
      <c r="V18540"/>
      <c r="W18540"/>
      <c r="X18540"/>
      <c r="Y18540"/>
      <c r="Z18540"/>
      <c r="AA18540"/>
      <c r="AB18540"/>
      <c r="AC18540"/>
    </row>
    <row r="18541" spans="2:29" s="14" customFormat="1" x14ac:dyDescent="0.25">
      <c r="B18541"/>
      <c r="C18541"/>
      <c r="D18541"/>
      <c r="E18541"/>
      <c r="F18541"/>
      <c r="G18541"/>
      <c r="H18541"/>
      <c r="I18541"/>
      <c r="J18541"/>
      <c r="K18541" s="91"/>
      <c r="L18541" s="91"/>
      <c r="M18541" s="91"/>
      <c r="R18541"/>
      <c r="S18541"/>
      <c r="T18541"/>
      <c r="U18541"/>
      <c r="V18541"/>
      <c r="W18541"/>
      <c r="X18541"/>
      <c r="Y18541"/>
      <c r="Z18541"/>
      <c r="AA18541"/>
      <c r="AB18541"/>
      <c r="AC18541"/>
    </row>
    <row r="18542" spans="2:29" s="14" customFormat="1" x14ac:dyDescent="0.25">
      <c r="B18542"/>
      <c r="C18542"/>
      <c r="D18542"/>
      <c r="E18542"/>
      <c r="F18542"/>
      <c r="G18542"/>
      <c r="H18542"/>
      <c r="I18542"/>
      <c r="J18542"/>
      <c r="K18542" s="91"/>
      <c r="L18542" s="91"/>
      <c r="M18542" s="91"/>
      <c r="R18542"/>
      <c r="S18542"/>
      <c r="T18542"/>
      <c r="U18542"/>
      <c r="V18542"/>
      <c r="W18542"/>
      <c r="X18542"/>
      <c r="Y18542"/>
      <c r="Z18542"/>
      <c r="AA18542"/>
      <c r="AB18542"/>
      <c r="AC18542"/>
    </row>
    <row r="18543" spans="2:29" s="14" customFormat="1" x14ac:dyDescent="0.25">
      <c r="B18543"/>
      <c r="C18543"/>
      <c r="D18543"/>
      <c r="E18543"/>
      <c r="F18543"/>
      <c r="G18543"/>
      <c r="H18543"/>
      <c r="I18543"/>
      <c r="J18543"/>
      <c r="K18543" s="91"/>
      <c r="L18543" s="91"/>
      <c r="M18543" s="91"/>
      <c r="R18543"/>
      <c r="S18543"/>
      <c r="T18543"/>
      <c r="U18543"/>
      <c r="V18543"/>
      <c r="W18543"/>
      <c r="X18543"/>
      <c r="Y18543"/>
      <c r="Z18543"/>
      <c r="AA18543"/>
      <c r="AB18543"/>
      <c r="AC18543"/>
    </row>
    <row r="18544" spans="2:29" s="14" customFormat="1" x14ac:dyDescent="0.25">
      <c r="B18544"/>
      <c r="C18544"/>
      <c r="D18544"/>
      <c r="E18544"/>
      <c r="F18544"/>
      <c r="G18544"/>
      <c r="H18544"/>
      <c r="I18544"/>
      <c r="J18544"/>
      <c r="K18544" s="91"/>
      <c r="L18544" s="91"/>
      <c r="M18544" s="91"/>
      <c r="R18544"/>
      <c r="S18544"/>
      <c r="T18544"/>
      <c r="U18544"/>
      <c r="V18544"/>
      <c r="W18544"/>
      <c r="X18544"/>
      <c r="Y18544"/>
      <c r="Z18544"/>
      <c r="AA18544"/>
      <c r="AB18544"/>
      <c r="AC18544"/>
    </row>
    <row r="18545" spans="2:29" s="14" customFormat="1" x14ac:dyDescent="0.25">
      <c r="B18545"/>
      <c r="C18545"/>
      <c r="D18545"/>
      <c r="E18545"/>
      <c r="F18545"/>
      <c r="G18545"/>
      <c r="H18545"/>
      <c r="I18545"/>
      <c r="J18545"/>
      <c r="K18545" s="91"/>
      <c r="L18545" s="91"/>
      <c r="M18545" s="91"/>
      <c r="R18545"/>
      <c r="S18545"/>
      <c r="T18545"/>
      <c r="U18545"/>
      <c r="V18545"/>
      <c r="W18545"/>
      <c r="X18545"/>
      <c r="Y18545"/>
      <c r="Z18545"/>
      <c r="AA18545"/>
      <c r="AB18545"/>
      <c r="AC18545"/>
    </row>
    <row r="18546" spans="2:29" s="14" customFormat="1" x14ac:dyDescent="0.25">
      <c r="B18546"/>
      <c r="C18546"/>
      <c r="D18546"/>
      <c r="E18546"/>
      <c r="F18546"/>
      <c r="G18546"/>
      <c r="H18546"/>
      <c r="I18546"/>
      <c r="J18546"/>
      <c r="K18546" s="91"/>
      <c r="L18546" s="91"/>
      <c r="M18546" s="91"/>
      <c r="R18546"/>
      <c r="S18546"/>
      <c r="T18546"/>
      <c r="U18546"/>
      <c r="V18546"/>
      <c r="W18546"/>
      <c r="X18546"/>
      <c r="Y18546"/>
      <c r="Z18546"/>
      <c r="AA18546"/>
      <c r="AB18546"/>
      <c r="AC18546"/>
    </row>
    <row r="18547" spans="2:29" s="14" customFormat="1" x14ac:dyDescent="0.25">
      <c r="B18547"/>
      <c r="C18547"/>
      <c r="D18547"/>
      <c r="E18547"/>
      <c r="F18547"/>
      <c r="G18547"/>
      <c r="H18547"/>
      <c r="I18547"/>
      <c r="J18547"/>
      <c r="K18547" s="91"/>
      <c r="L18547" s="91"/>
      <c r="M18547" s="91"/>
      <c r="R18547"/>
      <c r="S18547"/>
      <c r="T18547"/>
      <c r="U18547"/>
      <c r="V18547"/>
      <c r="W18547"/>
      <c r="X18547"/>
      <c r="Y18547"/>
      <c r="Z18547"/>
      <c r="AA18547"/>
      <c r="AB18547"/>
      <c r="AC18547"/>
    </row>
    <row r="18548" spans="2:29" s="14" customFormat="1" x14ac:dyDescent="0.25">
      <c r="B18548"/>
      <c r="C18548"/>
      <c r="D18548"/>
      <c r="E18548"/>
      <c r="F18548"/>
      <c r="G18548"/>
      <c r="H18548"/>
      <c r="I18548"/>
      <c r="J18548"/>
      <c r="K18548" s="91"/>
      <c r="L18548" s="91"/>
      <c r="M18548" s="91"/>
      <c r="R18548"/>
      <c r="S18548"/>
      <c r="T18548"/>
      <c r="U18548"/>
      <c r="V18548"/>
      <c r="W18548"/>
      <c r="X18548"/>
      <c r="Y18548"/>
      <c r="Z18548"/>
      <c r="AA18548"/>
      <c r="AB18548"/>
      <c r="AC18548"/>
    </row>
    <row r="18549" spans="2:29" s="14" customFormat="1" x14ac:dyDescent="0.25">
      <c r="B18549"/>
      <c r="C18549"/>
      <c r="D18549"/>
      <c r="E18549"/>
      <c r="F18549"/>
      <c r="G18549"/>
      <c r="H18549"/>
      <c r="I18549"/>
      <c r="J18549"/>
      <c r="K18549" s="91"/>
      <c r="L18549" s="91"/>
      <c r="M18549" s="91"/>
      <c r="R18549"/>
      <c r="S18549"/>
      <c r="T18549"/>
      <c r="U18549"/>
      <c r="V18549"/>
      <c r="W18549"/>
      <c r="X18549"/>
      <c r="Y18549"/>
      <c r="Z18549"/>
      <c r="AA18549"/>
      <c r="AB18549"/>
      <c r="AC18549"/>
    </row>
    <row r="18550" spans="2:29" s="14" customFormat="1" x14ac:dyDescent="0.25">
      <c r="B18550"/>
      <c r="C18550"/>
      <c r="D18550"/>
      <c r="E18550"/>
      <c r="F18550"/>
      <c r="G18550"/>
      <c r="H18550"/>
      <c r="I18550"/>
      <c r="J18550"/>
      <c r="K18550" s="91"/>
      <c r="L18550" s="91"/>
      <c r="M18550" s="91"/>
      <c r="R18550"/>
      <c r="S18550"/>
      <c r="T18550"/>
      <c r="U18550"/>
      <c r="V18550"/>
      <c r="W18550"/>
      <c r="X18550"/>
      <c r="Y18550"/>
      <c r="Z18550"/>
      <c r="AA18550"/>
      <c r="AB18550"/>
      <c r="AC18550"/>
    </row>
    <row r="18551" spans="2:29" s="14" customFormat="1" x14ac:dyDescent="0.25">
      <c r="B18551"/>
      <c r="C18551"/>
      <c r="D18551"/>
      <c r="E18551"/>
      <c r="F18551"/>
      <c r="G18551"/>
      <c r="H18551"/>
      <c r="I18551"/>
      <c r="J18551"/>
      <c r="K18551" s="91"/>
      <c r="L18551" s="91"/>
      <c r="M18551" s="91"/>
      <c r="R18551"/>
      <c r="S18551"/>
      <c r="T18551"/>
      <c r="U18551"/>
      <c r="V18551"/>
      <c r="W18551"/>
      <c r="X18551"/>
      <c r="Y18551"/>
      <c r="Z18551"/>
      <c r="AA18551"/>
      <c r="AB18551"/>
      <c r="AC18551"/>
    </row>
    <row r="18552" spans="2:29" s="14" customFormat="1" x14ac:dyDescent="0.25">
      <c r="B18552"/>
      <c r="C18552"/>
      <c r="D18552"/>
      <c r="E18552"/>
      <c r="F18552"/>
      <c r="G18552"/>
      <c r="H18552"/>
      <c r="I18552"/>
      <c r="J18552"/>
      <c r="K18552" s="91"/>
      <c r="L18552" s="91"/>
      <c r="M18552" s="91"/>
      <c r="R18552"/>
      <c r="S18552"/>
      <c r="T18552"/>
      <c r="U18552"/>
      <c r="V18552"/>
      <c r="W18552"/>
      <c r="X18552"/>
      <c r="Y18552"/>
      <c r="Z18552"/>
      <c r="AA18552"/>
      <c r="AB18552"/>
      <c r="AC18552"/>
    </row>
    <row r="18553" spans="2:29" s="14" customFormat="1" x14ac:dyDescent="0.25">
      <c r="B18553"/>
      <c r="C18553"/>
      <c r="D18553"/>
      <c r="E18553"/>
      <c r="F18553"/>
      <c r="G18553"/>
      <c r="H18553"/>
      <c r="I18553"/>
      <c r="J18553"/>
      <c r="K18553" s="91"/>
      <c r="L18553" s="91"/>
      <c r="M18553" s="91"/>
      <c r="R18553"/>
      <c r="S18553"/>
      <c r="T18553"/>
      <c r="U18553"/>
      <c r="V18553"/>
      <c r="W18553"/>
      <c r="X18553"/>
      <c r="Y18553"/>
      <c r="Z18553"/>
      <c r="AA18553"/>
      <c r="AB18553"/>
      <c r="AC18553"/>
    </row>
    <row r="18554" spans="2:29" s="14" customFormat="1" x14ac:dyDescent="0.25">
      <c r="B18554"/>
      <c r="C18554"/>
      <c r="D18554"/>
      <c r="E18554"/>
      <c r="F18554"/>
      <c r="G18554"/>
      <c r="H18554"/>
      <c r="I18554"/>
      <c r="J18554"/>
      <c r="K18554" s="91"/>
      <c r="L18554" s="91"/>
      <c r="M18554" s="91"/>
      <c r="R18554"/>
      <c r="S18554"/>
      <c r="T18554"/>
      <c r="U18554"/>
      <c r="V18554"/>
      <c r="W18554"/>
      <c r="X18554"/>
      <c r="Y18554"/>
      <c r="Z18554"/>
      <c r="AA18554"/>
      <c r="AB18554"/>
      <c r="AC18554"/>
    </row>
    <row r="18555" spans="2:29" s="14" customFormat="1" x14ac:dyDescent="0.25">
      <c r="B18555"/>
      <c r="C18555"/>
      <c r="D18555"/>
      <c r="E18555"/>
      <c r="F18555"/>
      <c r="G18555"/>
      <c r="H18555"/>
      <c r="I18555"/>
      <c r="J18555"/>
      <c r="K18555" s="91"/>
      <c r="L18555" s="91"/>
      <c r="M18555" s="91"/>
      <c r="R18555"/>
      <c r="S18555"/>
      <c r="T18555"/>
      <c r="U18555"/>
      <c r="V18555"/>
      <c r="W18555"/>
      <c r="X18555"/>
      <c r="Y18555"/>
      <c r="Z18555"/>
      <c r="AA18555"/>
      <c r="AB18555"/>
      <c r="AC18555"/>
    </row>
    <row r="18556" spans="2:29" s="14" customFormat="1" x14ac:dyDescent="0.25">
      <c r="B18556"/>
      <c r="C18556"/>
      <c r="D18556"/>
      <c r="E18556"/>
      <c r="F18556"/>
      <c r="G18556"/>
      <c r="H18556"/>
      <c r="I18556"/>
      <c r="J18556"/>
      <c r="K18556" s="91"/>
      <c r="L18556" s="91"/>
      <c r="M18556" s="91"/>
      <c r="R18556"/>
      <c r="S18556"/>
      <c r="T18556"/>
      <c r="U18556"/>
      <c r="V18556"/>
      <c r="W18556"/>
      <c r="X18556"/>
      <c r="Y18556"/>
      <c r="Z18556"/>
      <c r="AA18556"/>
      <c r="AB18556"/>
      <c r="AC18556"/>
    </row>
    <row r="18557" spans="2:29" s="14" customFormat="1" x14ac:dyDescent="0.25">
      <c r="B18557"/>
      <c r="C18557"/>
      <c r="D18557"/>
      <c r="E18557"/>
      <c r="F18557"/>
      <c r="G18557"/>
      <c r="H18557"/>
      <c r="I18557"/>
      <c r="J18557"/>
      <c r="K18557" s="91"/>
      <c r="L18557" s="91"/>
      <c r="M18557" s="91"/>
      <c r="R18557"/>
      <c r="S18557"/>
      <c r="T18557"/>
      <c r="U18557"/>
      <c r="V18557"/>
      <c r="W18557"/>
      <c r="X18557"/>
      <c r="Y18557"/>
      <c r="Z18557"/>
      <c r="AA18557"/>
      <c r="AB18557"/>
      <c r="AC18557"/>
    </row>
    <row r="18558" spans="2:29" s="14" customFormat="1" x14ac:dyDescent="0.25">
      <c r="B18558"/>
      <c r="C18558"/>
      <c r="D18558"/>
      <c r="E18558"/>
      <c r="F18558"/>
      <c r="G18558"/>
      <c r="H18558"/>
      <c r="I18558"/>
      <c r="J18558"/>
      <c r="K18558" s="91"/>
      <c r="L18558" s="91"/>
      <c r="M18558" s="91"/>
      <c r="R18558"/>
      <c r="S18558"/>
      <c r="T18558"/>
      <c r="U18558"/>
      <c r="V18558"/>
      <c r="W18558"/>
      <c r="X18558"/>
      <c r="Y18558"/>
      <c r="Z18558"/>
      <c r="AA18558"/>
      <c r="AB18558"/>
      <c r="AC18558"/>
    </row>
    <row r="18559" spans="2:29" s="14" customFormat="1" x14ac:dyDescent="0.25">
      <c r="B18559"/>
      <c r="C18559"/>
      <c r="D18559"/>
      <c r="E18559"/>
      <c r="F18559"/>
      <c r="G18559"/>
      <c r="H18559"/>
      <c r="I18559"/>
      <c r="J18559"/>
      <c r="K18559" s="91"/>
      <c r="L18559" s="91"/>
      <c r="M18559" s="91"/>
      <c r="R18559"/>
      <c r="S18559"/>
      <c r="T18559"/>
      <c r="U18559"/>
      <c r="V18559"/>
      <c r="W18559"/>
      <c r="X18559"/>
      <c r="Y18559"/>
      <c r="Z18559"/>
      <c r="AA18559"/>
      <c r="AB18559"/>
      <c r="AC18559"/>
    </row>
    <row r="18560" spans="2:29" s="14" customFormat="1" x14ac:dyDescent="0.25">
      <c r="B18560"/>
      <c r="C18560"/>
      <c r="D18560"/>
      <c r="E18560"/>
      <c r="F18560"/>
      <c r="G18560"/>
      <c r="H18560"/>
      <c r="I18560"/>
      <c r="J18560"/>
      <c r="K18560" s="91"/>
      <c r="L18560" s="91"/>
      <c r="M18560" s="91"/>
      <c r="R18560"/>
      <c r="S18560"/>
      <c r="T18560"/>
      <c r="U18560"/>
      <c r="V18560"/>
      <c r="W18560"/>
      <c r="X18560"/>
      <c r="Y18560"/>
      <c r="Z18560"/>
      <c r="AA18560"/>
      <c r="AB18560"/>
      <c r="AC18560"/>
    </row>
    <row r="18561" spans="2:29" s="14" customFormat="1" x14ac:dyDescent="0.25">
      <c r="B18561"/>
      <c r="C18561"/>
      <c r="D18561"/>
      <c r="E18561"/>
      <c r="F18561"/>
      <c r="G18561"/>
      <c r="H18561"/>
      <c r="I18561"/>
      <c r="J18561"/>
      <c r="K18561" s="91"/>
      <c r="L18561" s="91"/>
      <c r="M18561" s="91"/>
      <c r="R18561"/>
      <c r="S18561"/>
      <c r="T18561"/>
      <c r="U18561"/>
      <c r="V18561"/>
      <c r="W18561"/>
      <c r="X18561"/>
      <c r="Y18561"/>
      <c r="Z18561"/>
      <c r="AA18561"/>
      <c r="AB18561"/>
      <c r="AC18561"/>
    </row>
    <row r="18562" spans="2:29" s="14" customFormat="1" x14ac:dyDescent="0.25">
      <c r="B18562"/>
      <c r="C18562"/>
      <c r="D18562"/>
      <c r="E18562"/>
      <c r="F18562"/>
      <c r="G18562"/>
      <c r="H18562"/>
      <c r="I18562"/>
      <c r="J18562"/>
      <c r="K18562" s="91"/>
      <c r="L18562" s="91"/>
      <c r="M18562" s="91"/>
      <c r="R18562"/>
      <c r="S18562"/>
      <c r="T18562"/>
      <c r="U18562"/>
      <c r="V18562"/>
      <c r="W18562"/>
      <c r="X18562"/>
      <c r="Y18562"/>
      <c r="Z18562"/>
      <c r="AA18562"/>
      <c r="AB18562"/>
      <c r="AC18562"/>
    </row>
    <row r="18563" spans="2:29" s="14" customFormat="1" x14ac:dyDescent="0.25">
      <c r="B18563"/>
      <c r="C18563"/>
      <c r="D18563"/>
      <c r="E18563"/>
      <c r="F18563"/>
      <c r="G18563"/>
      <c r="H18563"/>
      <c r="I18563"/>
      <c r="J18563"/>
      <c r="K18563" s="91"/>
      <c r="L18563" s="91"/>
      <c r="M18563" s="91"/>
      <c r="R18563"/>
      <c r="S18563"/>
      <c r="T18563"/>
      <c r="U18563"/>
      <c r="V18563"/>
      <c r="W18563"/>
      <c r="X18563"/>
      <c r="Y18563"/>
      <c r="Z18563"/>
      <c r="AA18563"/>
      <c r="AB18563"/>
      <c r="AC18563"/>
    </row>
    <row r="18564" spans="2:29" s="14" customFormat="1" x14ac:dyDescent="0.25">
      <c r="B18564"/>
      <c r="C18564"/>
      <c r="D18564"/>
      <c r="E18564"/>
      <c r="F18564"/>
      <c r="G18564"/>
      <c r="H18564"/>
      <c r="I18564"/>
      <c r="J18564"/>
      <c r="K18564" s="91"/>
      <c r="L18564" s="91"/>
      <c r="M18564" s="91"/>
      <c r="R18564"/>
      <c r="S18564"/>
      <c r="T18564"/>
      <c r="U18564"/>
      <c r="V18564"/>
      <c r="W18564"/>
      <c r="X18564"/>
      <c r="Y18564"/>
      <c r="Z18564"/>
      <c r="AA18564"/>
      <c r="AB18564"/>
      <c r="AC18564"/>
    </row>
    <row r="18565" spans="2:29" s="14" customFormat="1" x14ac:dyDescent="0.25">
      <c r="B18565"/>
      <c r="C18565"/>
      <c r="D18565"/>
      <c r="E18565"/>
      <c r="F18565"/>
      <c r="G18565"/>
      <c r="H18565"/>
      <c r="I18565"/>
      <c r="J18565"/>
      <c r="K18565" s="91"/>
      <c r="L18565" s="91"/>
      <c r="M18565" s="91"/>
      <c r="R18565"/>
      <c r="S18565"/>
      <c r="T18565"/>
      <c r="U18565"/>
      <c r="V18565"/>
      <c r="W18565"/>
      <c r="X18565"/>
      <c r="Y18565"/>
      <c r="Z18565"/>
      <c r="AA18565"/>
      <c r="AB18565"/>
      <c r="AC18565"/>
    </row>
    <row r="18566" spans="2:29" s="14" customFormat="1" x14ac:dyDescent="0.25">
      <c r="B18566"/>
      <c r="C18566"/>
      <c r="D18566"/>
      <c r="E18566"/>
      <c r="F18566"/>
      <c r="G18566"/>
      <c r="H18566"/>
      <c r="I18566"/>
      <c r="J18566"/>
      <c r="K18566" s="91"/>
      <c r="L18566" s="91"/>
      <c r="M18566" s="91"/>
      <c r="R18566"/>
      <c r="S18566"/>
      <c r="T18566"/>
      <c r="U18566"/>
      <c r="V18566"/>
      <c r="W18566"/>
      <c r="X18566"/>
      <c r="Y18566"/>
      <c r="Z18566"/>
      <c r="AA18566"/>
      <c r="AB18566"/>
      <c r="AC18566"/>
    </row>
    <row r="18567" spans="2:29" s="14" customFormat="1" x14ac:dyDescent="0.25">
      <c r="B18567"/>
      <c r="C18567"/>
      <c r="D18567"/>
      <c r="E18567"/>
      <c r="F18567"/>
      <c r="G18567"/>
      <c r="H18567"/>
      <c r="I18567"/>
      <c r="J18567"/>
      <c r="K18567" s="91"/>
      <c r="L18567" s="91"/>
      <c r="M18567" s="91"/>
      <c r="R18567"/>
      <c r="S18567"/>
      <c r="T18567"/>
      <c r="U18567"/>
      <c r="V18567"/>
      <c r="W18567"/>
      <c r="X18567"/>
      <c r="Y18567"/>
      <c r="Z18567"/>
      <c r="AA18567"/>
      <c r="AB18567"/>
      <c r="AC18567"/>
    </row>
    <row r="18568" spans="2:29" s="14" customFormat="1" x14ac:dyDescent="0.25">
      <c r="B18568"/>
      <c r="C18568"/>
      <c r="D18568"/>
      <c r="E18568"/>
      <c r="F18568"/>
      <c r="G18568"/>
      <c r="H18568"/>
      <c r="I18568"/>
      <c r="J18568"/>
      <c r="K18568" s="91"/>
      <c r="L18568" s="91"/>
      <c r="M18568" s="91"/>
      <c r="R18568"/>
      <c r="S18568"/>
      <c r="T18568"/>
      <c r="U18568"/>
      <c r="V18568"/>
      <c r="W18568"/>
      <c r="X18568"/>
      <c r="Y18568"/>
      <c r="Z18568"/>
      <c r="AA18568"/>
      <c r="AB18568"/>
      <c r="AC18568"/>
    </row>
    <row r="18569" spans="2:29" s="14" customFormat="1" x14ac:dyDescent="0.25">
      <c r="B18569"/>
      <c r="C18569"/>
      <c r="D18569"/>
      <c r="E18569"/>
      <c r="F18569"/>
      <c r="G18569"/>
      <c r="H18569"/>
      <c r="I18569"/>
      <c r="J18569"/>
      <c r="K18569" s="91"/>
      <c r="L18569" s="91"/>
      <c r="M18569" s="91"/>
      <c r="R18569"/>
      <c r="S18569"/>
      <c r="T18569"/>
      <c r="U18569"/>
      <c r="V18569"/>
      <c r="W18569"/>
      <c r="X18569"/>
      <c r="Y18569"/>
      <c r="Z18569"/>
      <c r="AA18569"/>
      <c r="AB18569"/>
      <c r="AC18569"/>
    </row>
    <row r="18570" spans="2:29" s="14" customFormat="1" x14ac:dyDescent="0.25">
      <c r="B18570"/>
      <c r="C18570"/>
      <c r="D18570"/>
      <c r="E18570"/>
      <c r="F18570"/>
      <c r="G18570"/>
      <c r="H18570"/>
      <c r="I18570"/>
      <c r="J18570"/>
      <c r="K18570" s="91"/>
      <c r="L18570" s="91"/>
      <c r="M18570" s="91"/>
      <c r="R18570"/>
      <c r="S18570"/>
      <c r="T18570"/>
      <c r="U18570"/>
      <c r="V18570"/>
      <c r="W18570"/>
      <c r="X18570"/>
      <c r="Y18570"/>
      <c r="Z18570"/>
      <c r="AA18570"/>
      <c r="AB18570"/>
      <c r="AC18570"/>
    </row>
    <row r="18571" spans="2:29" s="14" customFormat="1" x14ac:dyDescent="0.25">
      <c r="B18571"/>
      <c r="C18571"/>
      <c r="D18571"/>
      <c r="E18571"/>
      <c r="F18571"/>
      <c r="G18571"/>
      <c r="H18571"/>
      <c r="I18571"/>
      <c r="J18571"/>
      <c r="K18571" s="91"/>
      <c r="L18571" s="91"/>
      <c r="M18571" s="91"/>
      <c r="R18571"/>
      <c r="S18571"/>
      <c r="T18571"/>
      <c r="U18571"/>
      <c r="V18571"/>
      <c r="W18571"/>
      <c r="X18571"/>
      <c r="Y18571"/>
      <c r="Z18571"/>
      <c r="AA18571"/>
      <c r="AB18571"/>
      <c r="AC18571"/>
    </row>
    <row r="18572" spans="2:29" s="14" customFormat="1" x14ac:dyDescent="0.25">
      <c r="B18572"/>
      <c r="C18572"/>
      <c r="D18572"/>
      <c r="E18572"/>
      <c r="F18572"/>
      <c r="G18572"/>
      <c r="H18572"/>
      <c r="I18572"/>
      <c r="J18572"/>
      <c r="K18572" s="91"/>
      <c r="L18572" s="91"/>
      <c r="M18572" s="91"/>
      <c r="R18572"/>
      <c r="S18572"/>
      <c r="T18572"/>
      <c r="U18572"/>
      <c r="V18572"/>
      <c r="W18572"/>
      <c r="X18572"/>
      <c r="Y18572"/>
      <c r="Z18572"/>
      <c r="AA18572"/>
      <c r="AB18572"/>
      <c r="AC18572"/>
    </row>
    <row r="18573" spans="2:29" s="14" customFormat="1" x14ac:dyDescent="0.25">
      <c r="B18573"/>
      <c r="C18573"/>
      <c r="D18573"/>
      <c r="E18573"/>
      <c r="F18573"/>
      <c r="G18573"/>
      <c r="H18573"/>
      <c r="I18573"/>
      <c r="J18573"/>
      <c r="K18573" s="91"/>
      <c r="L18573" s="91"/>
      <c r="M18573" s="91"/>
      <c r="R18573"/>
      <c r="S18573"/>
      <c r="T18573"/>
      <c r="U18573"/>
      <c r="V18573"/>
      <c r="W18573"/>
      <c r="X18573"/>
      <c r="Y18573"/>
      <c r="Z18573"/>
      <c r="AA18573"/>
      <c r="AB18573"/>
      <c r="AC18573"/>
    </row>
    <row r="18574" spans="2:29" s="14" customFormat="1" x14ac:dyDescent="0.25">
      <c r="B18574"/>
      <c r="C18574"/>
      <c r="D18574"/>
      <c r="E18574"/>
      <c r="F18574"/>
      <c r="G18574"/>
      <c r="H18574"/>
      <c r="I18574"/>
      <c r="J18574"/>
      <c r="K18574" s="91"/>
      <c r="L18574" s="91"/>
      <c r="M18574" s="91"/>
      <c r="R18574"/>
      <c r="S18574"/>
      <c r="T18574"/>
      <c r="U18574"/>
      <c r="V18574"/>
      <c r="W18574"/>
      <c r="X18574"/>
      <c r="Y18574"/>
      <c r="Z18574"/>
      <c r="AA18574"/>
      <c r="AB18574"/>
      <c r="AC18574"/>
    </row>
    <row r="18575" spans="2:29" s="14" customFormat="1" x14ac:dyDescent="0.25">
      <c r="B18575"/>
      <c r="C18575"/>
      <c r="D18575"/>
      <c r="E18575"/>
      <c r="F18575"/>
      <c r="G18575"/>
      <c r="H18575"/>
      <c r="I18575"/>
      <c r="J18575"/>
      <c r="K18575" s="91"/>
      <c r="L18575" s="91"/>
      <c r="M18575" s="91"/>
      <c r="R18575"/>
      <c r="S18575"/>
      <c r="T18575"/>
      <c r="U18575"/>
      <c r="V18575"/>
      <c r="W18575"/>
      <c r="X18575"/>
      <c r="Y18575"/>
      <c r="Z18575"/>
      <c r="AA18575"/>
      <c r="AB18575"/>
      <c r="AC18575"/>
    </row>
    <row r="18576" spans="2:29" s="14" customFormat="1" x14ac:dyDescent="0.25">
      <c r="B18576"/>
      <c r="C18576"/>
      <c r="D18576"/>
      <c r="E18576"/>
      <c r="F18576"/>
      <c r="G18576"/>
      <c r="H18576"/>
      <c r="I18576"/>
      <c r="J18576"/>
      <c r="K18576" s="91"/>
      <c r="L18576" s="91"/>
      <c r="M18576" s="91"/>
      <c r="R18576"/>
      <c r="S18576"/>
      <c r="T18576"/>
      <c r="U18576"/>
      <c r="V18576"/>
      <c r="W18576"/>
      <c r="X18576"/>
      <c r="Y18576"/>
      <c r="Z18576"/>
      <c r="AA18576"/>
      <c r="AB18576"/>
      <c r="AC18576"/>
    </row>
    <row r="18577" spans="2:29" s="14" customFormat="1" x14ac:dyDescent="0.25">
      <c r="B18577"/>
      <c r="C18577"/>
      <c r="D18577"/>
      <c r="E18577"/>
      <c r="F18577"/>
      <c r="G18577"/>
      <c r="H18577"/>
      <c r="I18577"/>
      <c r="J18577"/>
      <c r="K18577" s="91"/>
      <c r="L18577" s="91"/>
      <c r="M18577" s="91"/>
      <c r="R18577"/>
      <c r="S18577"/>
      <c r="T18577"/>
      <c r="U18577"/>
      <c r="V18577"/>
      <c r="W18577"/>
      <c r="X18577"/>
      <c r="Y18577"/>
      <c r="Z18577"/>
      <c r="AA18577"/>
      <c r="AB18577"/>
      <c r="AC18577"/>
    </row>
    <row r="18578" spans="2:29" s="14" customFormat="1" x14ac:dyDescent="0.25">
      <c r="B18578"/>
      <c r="C18578"/>
      <c r="D18578"/>
      <c r="E18578"/>
      <c r="F18578"/>
      <c r="G18578"/>
      <c r="H18578"/>
      <c r="I18578"/>
      <c r="J18578"/>
      <c r="K18578" s="91"/>
      <c r="L18578" s="91"/>
      <c r="M18578" s="91"/>
      <c r="R18578"/>
      <c r="S18578"/>
      <c r="T18578"/>
      <c r="U18578"/>
      <c r="V18578"/>
      <c r="W18578"/>
      <c r="X18578"/>
      <c r="Y18578"/>
      <c r="Z18578"/>
      <c r="AA18578"/>
      <c r="AB18578"/>
      <c r="AC18578"/>
    </row>
    <row r="18579" spans="2:29" s="14" customFormat="1" x14ac:dyDescent="0.25">
      <c r="B18579"/>
      <c r="C18579"/>
      <c r="D18579"/>
      <c r="E18579"/>
      <c r="F18579"/>
      <c r="G18579"/>
      <c r="H18579"/>
      <c r="I18579"/>
      <c r="J18579"/>
      <c r="K18579" s="91"/>
      <c r="L18579" s="91"/>
      <c r="M18579" s="91"/>
      <c r="R18579"/>
      <c r="S18579"/>
      <c r="T18579"/>
      <c r="U18579"/>
      <c r="V18579"/>
      <c r="W18579"/>
      <c r="X18579"/>
      <c r="Y18579"/>
      <c r="Z18579"/>
      <c r="AA18579"/>
      <c r="AB18579"/>
      <c r="AC18579"/>
    </row>
    <row r="18580" spans="2:29" s="14" customFormat="1" x14ac:dyDescent="0.25">
      <c r="B18580"/>
      <c r="C18580"/>
      <c r="D18580"/>
      <c r="E18580"/>
      <c r="F18580"/>
      <c r="G18580"/>
      <c r="H18580"/>
      <c r="I18580"/>
      <c r="J18580"/>
      <c r="K18580" s="91"/>
      <c r="L18580" s="91"/>
      <c r="M18580" s="91"/>
      <c r="R18580"/>
      <c r="S18580"/>
      <c r="T18580"/>
      <c r="U18580"/>
      <c r="V18580"/>
      <c r="W18580"/>
      <c r="X18580"/>
      <c r="Y18580"/>
      <c r="Z18580"/>
      <c r="AA18580"/>
      <c r="AB18580"/>
      <c r="AC18580"/>
    </row>
    <row r="18581" spans="2:29" s="14" customFormat="1" x14ac:dyDescent="0.25">
      <c r="B18581"/>
      <c r="C18581"/>
      <c r="D18581"/>
      <c r="E18581"/>
      <c r="F18581"/>
      <c r="G18581"/>
      <c r="H18581"/>
      <c r="I18581"/>
      <c r="J18581"/>
      <c r="K18581" s="91"/>
      <c r="L18581" s="91"/>
      <c r="M18581" s="91"/>
      <c r="R18581"/>
      <c r="S18581"/>
      <c r="T18581"/>
      <c r="U18581"/>
      <c r="V18581"/>
      <c r="W18581"/>
      <c r="X18581"/>
      <c r="Y18581"/>
      <c r="Z18581"/>
      <c r="AA18581"/>
      <c r="AB18581"/>
      <c r="AC18581"/>
    </row>
    <row r="18582" spans="2:29" s="14" customFormat="1" x14ac:dyDescent="0.25">
      <c r="B18582"/>
      <c r="C18582"/>
      <c r="D18582"/>
      <c r="E18582"/>
      <c r="F18582"/>
      <c r="G18582"/>
      <c r="H18582"/>
      <c r="I18582"/>
      <c r="J18582"/>
      <c r="K18582" s="91"/>
      <c r="L18582" s="91"/>
      <c r="M18582" s="91"/>
      <c r="R18582"/>
      <c r="S18582"/>
      <c r="T18582"/>
      <c r="U18582"/>
      <c r="V18582"/>
      <c r="W18582"/>
      <c r="X18582"/>
      <c r="Y18582"/>
      <c r="Z18582"/>
      <c r="AA18582"/>
      <c r="AB18582"/>
      <c r="AC18582"/>
    </row>
    <row r="18583" spans="2:29" s="14" customFormat="1" x14ac:dyDescent="0.25">
      <c r="B18583"/>
      <c r="C18583"/>
      <c r="D18583"/>
      <c r="E18583"/>
      <c r="F18583"/>
      <c r="G18583"/>
      <c r="H18583"/>
      <c r="I18583"/>
      <c r="J18583"/>
      <c r="K18583" s="91"/>
      <c r="L18583" s="91"/>
      <c r="M18583" s="91"/>
      <c r="R18583"/>
      <c r="S18583"/>
      <c r="T18583"/>
      <c r="U18583"/>
      <c r="V18583"/>
      <c r="W18583"/>
      <c r="X18583"/>
      <c r="Y18583"/>
      <c r="Z18583"/>
      <c r="AA18583"/>
      <c r="AB18583"/>
      <c r="AC18583"/>
    </row>
    <row r="18584" spans="2:29" s="14" customFormat="1" x14ac:dyDescent="0.25">
      <c r="B18584"/>
      <c r="C18584"/>
      <c r="D18584"/>
      <c r="E18584"/>
      <c r="F18584"/>
      <c r="G18584"/>
      <c r="H18584"/>
      <c r="I18584"/>
      <c r="J18584"/>
      <c r="K18584" s="91"/>
      <c r="L18584" s="91"/>
      <c r="M18584" s="91"/>
      <c r="R18584"/>
      <c r="S18584"/>
      <c r="T18584"/>
      <c r="U18584"/>
      <c r="V18584"/>
      <c r="W18584"/>
      <c r="X18584"/>
      <c r="Y18584"/>
      <c r="Z18584"/>
      <c r="AA18584"/>
      <c r="AB18584"/>
      <c r="AC18584"/>
    </row>
    <row r="18585" spans="2:29" s="14" customFormat="1" x14ac:dyDescent="0.25">
      <c r="B18585"/>
      <c r="C18585"/>
      <c r="D18585"/>
      <c r="E18585"/>
      <c r="F18585"/>
      <c r="G18585"/>
      <c r="H18585"/>
      <c r="I18585"/>
      <c r="J18585"/>
      <c r="K18585" s="91"/>
      <c r="L18585" s="91"/>
      <c r="M18585" s="91"/>
      <c r="R18585"/>
      <c r="S18585"/>
      <c r="T18585"/>
      <c r="U18585"/>
      <c r="V18585"/>
      <c r="W18585"/>
      <c r="X18585"/>
      <c r="Y18585"/>
      <c r="Z18585"/>
      <c r="AA18585"/>
      <c r="AB18585"/>
      <c r="AC18585"/>
    </row>
    <row r="18586" spans="2:29" s="14" customFormat="1" x14ac:dyDescent="0.25">
      <c r="B18586"/>
      <c r="C18586"/>
      <c r="D18586"/>
      <c r="E18586"/>
      <c r="F18586"/>
      <c r="G18586"/>
      <c r="H18586"/>
      <c r="I18586"/>
      <c r="J18586"/>
      <c r="K18586" s="91"/>
      <c r="L18586" s="91"/>
      <c r="M18586" s="91"/>
      <c r="R18586"/>
      <c r="S18586"/>
      <c r="T18586"/>
      <c r="U18586"/>
      <c r="V18586"/>
      <c r="W18586"/>
      <c r="X18586"/>
      <c r="Y18586"/>
      <c r="Z18586"/>
      <c r="AA18586"/>
      <c r="AB18586"/>
      <c r="AC18586"/>
    </row>
    <row r="18587" spans="2:29" s="14" customFormat="1" x14ac:dyDescent="0.25">
      <c r="B18587"/>
      <c r="C18587"/>
      <c r="D18587"/>
      <c r="E18587"/>
      <c r="F18587"/>
      <c r="G18587"/>
      <c r="H18587"/>
      <c r="I18587"/>
      <c r="J18587"/>
      <c r="K18587" s="91"/>
      <c r="L18587" s="91"/>
      <c r="M18587" s="91"/>
      <c r="R18587"/>
      <c r="S18587"/>
      <c r="T18587"/>
      <c r="U18587"/>
      <c r="V18587"/>
      <c r="W18587"/>
      <c r="X18587"/>
      <c r="Y18587"/>
      <c r="Z18587"/>
      <c r="AA18587"/>
      <c r="AB18587"/>
      <c r="AC18587"/>
    </row>
    <row r="18588" spans="2:29" s="14" customFormat="1" x14ac:dyDescent="0.25">
      <c r="B18588"/>
      <c r="C18588"/>
      <c r="D18588"/>
      <c r="E18588"/>
      <c r="F18588"/>
      <c r="G18588"/>
      <c r="H18588"/>
      <c r="I18588"/>
      <c r="J18588"/>
      <c r="K18588" s="91"/>
      <c r="L18588" s="91"/>
      <c r="M18588" s="91"/>
      <c r="R18588"/>
      <c r="S18588"/>
      <c r="T18588"/>
      <c r="U18588"/>
      <c r="V18588"/>
      <c r="W18588"/>
      <c r="X18588"/>
      <c r="Y18588"/>
      <c r="Z18588"/>
      <c r="AA18588"/>
      <c r="AB18588"/>
      <c r="AC18588"/>
    </row>
    <row r="18589" spans="2:29" s="14" customFormat="1" x14ac:dyDescent="0.25">
      <c r="B18589"/>
      <c r="C18589"/>
      <c r="D18589"/>
      <c r="E18589"/>
      <c r="F18589"/>
      <c r="G18589"/>
      <c r="H18589"/>
      <c r="I18589"/>
      <c r="J18589"/>
      <c r="K18589" s="91"/>
      <c r="L18589" s="91"/>
      <c r="M18589" s="91"/>
      <c r="R18589"/>
      <c r="S18589"/>
      <c r="T18589"/>
      <c r="U18589"/>
      <c r="V18589"/>
      <c r="W18589"/>
      <c r="X18589"/>
      <c r="Y18589"/>
      <c r="Z18589"/>
      <c r="AA18589"/>
      <c r="AB18589"/>
      <c r="AC18589"/>
    </row>
    <row r="18590" spans="2:29" s="14" customFormat="1" x14ac:dyDescent="0.25">
      <c r="B18590"/>
      <c r="C18590"/>
      <c r="D18590"/>
      <c r="E18590"/>
      <c r="F18590"/>
      <c r="G18590"/>
      <c r="H18590"/>
      <c r="I18590"/>
      <c r="J18590"/>
      <c r="K18590" s="91"/>
      <c r="L18590" s="91"/>
      <c r="M18590" s="91"/>
      <c r="R18590"/>
      <c r="S18590"/>
      <c r="T18590"/>
      <c r="U18590"/>
      <c r="V18590"/>
      <c r="W18590"/>
      <c r="X18590"/>
      <c r="Y18590"/>
      <c r="Z18590"/>
      <c r="AA18590"/>
      <c r="AB18590"/>
      <c r="AC18590"/>
    </row>
    <row r="18591" spans="2:29" s="14" customFormat="1" x14ac:dyDescent="0.25">
      <c r="B18591"/>
      <c r="C18591"/>
      <c r="D18591"/>
      <c r="E18591"/>
      <c r="F18591"/>
      <c r="G18591"/>
      <c r="H18591"/>
      <c r="I18591"/>
      <c r="J18591"/>
      <c r="K18591" s="91"/>
      <c r="L18591" s="91"/>
      <c r="M18591" s="91"/>
      <c r="R18591"/>
      <c r="S18591"/>
      <c r="T18591"/>
      <c r="U18591"/>
      <c r="V18591"/>
      <c r="W18591"/>
      <c r="X18591"/>
      <c r="Y18591"/>
      <c r="Z18591"/>
      <c r="AA18591"/>
      <c r="AB18591"/>
      <c r="AC18591"/>
    </row>
    <row r="18592" spans="2:29" s="14" customFormat="1" x14ac:dyDescent="0.25">
      <c r="B18592"/>
      <c r="C18592"/>
      <c r="D18592"/>
      <c r="E18592"/>
      <c r="F18592"/>
      <c r="G18592"/>
      <c r="H18592"/>
      <c r="I18592"/>
      <c r="J18592"/>
      <c r="K18592" s="91"/>
      <c r="L18592" s="91"/>
      <c r="M18592" s="91"/>
      <c r="R18592"/>
      <c r="S18592"/>
      <c r="T18592"/>
      <c r="U18592"/>
      <c r="V18592"/>
      <c r="W18592"/>
      <c r="X18592"/>
      <c r="Y18592"/>
      <c r="Z18592"/>
      <c r="AA18592"/>
      <c r="AB18592"/>
      <c r="AC18592"/>
    </row>
    <row r="18593" spans="2:29" s="14" customFormat="1" x14ac:dyDescent="0.25">
      <c r="B18593"/>
      <c r="C18593"/>
      <c r="D18593"/>
      <c r="E18593"/>
      <c r="F18593"/>
      <c r="G18593"/>
      <c r="H18593"/>
      <c r="I18593"/>
      <c r="J18593"/>
      <c r="K18593" s="91"/>
      <c r="L18593" s="91"/>
      <c r="M18593" s="91"/>
      <c r="R18593"/>
      <c r="S18593"/>
      <c r="T18593"/>
      <c r="U18593"/>
      <c r="V18593"/>
      <c r="W18593"/>
      <c r="X18593"/>
      <c r="Y18593"/>
      <c r="Z18593"/>
      <c r="AA18593"/>
      <c r="AB18593"/>
      <c r="AC18593"/>
    </row>
    <row r="18594" spans="2:29" s="14" customFormat="1" x14ac:dyDescent="0.25">
      <c r="B18594"/>
      <c r="C18594"/>
      <c r="D18594"/>
      <c r="E18594"/>
      <c r="F18594"/>
      <c r="G18594"/>
      <c r="H18594"/>
      <c r="I18594"/>
      <c r="J18594"/>
      <c r="K18594" s="91"/>
      <c r="L18594" s="91"/>
      <c r="M18594" s="91"/>
      <c r="R18594"/>
      <c r="S18594"/>
      <c r="T18594"/>
      <c r="U18594"/>
      <c r="V18594"/>
      <c r="W18594"/>
      <c r="X18594"/>
      <c r="Y18594"/>
      <c r="Z18594"/>
      <c r="AA18594"/>
      <c r="AB18594"/>
      <c r="AC18594"/>
    </row>
    <row r="18595" spans="2:29" s="14" customFormat="1" x14ac:dyDescent="0.25">
      <c r="B18595"/>
      <c r="C18595"/>
      <c r="D18595"/>
      <c r="E18595"/>
      <c r="F18595"/>
      <c r="G18595"/>
      <c r="H18595"/>
      <c r="I18595"/>
      <c r="J18595"/>
      <c r="K18595" s="91"/>
      <c r="L18595" s="91"/>
      <c r="M18595" s="91"/>
      <c r="R18595"/>
      <c r="S18595"/>
      <c r="T18595"/>
      <c r="U18595"/>
      <c r="V18595"/>
      <c r="W18595"/>
      <c r="X18595"/>
      <c r="Y18595"/>
      <c r="Z18595"/>
      <c r="AA18595"/>
      <c r="AB18595"/>
      <c r="AC18595"/>
    </row>
    <row r="18596" spans="2:29" s="14" customFormat="1" x14ac:dyDescent="0.25">
      <c r="B18596"/>
      <c r="C18596"/>
      <c r="D18596"/>
      <c r="E18596"/>
      <c r="F18596"/>
      <c r="G18596"/>
      <c r="H18596"/>
      <c r="I18596"/>
      <c r="J18596"/>
      <c r="K18596" s="91"/>
      <c r="L18596" s="91"/>
      <c r="M18596" s="91"/>
      <c r="R18596"/>
      <c r="S18596"/>
      <c r="T18596"/>
      <c r="U18596"/>
      <c r="V18596"/>
      <c r="W18596"/>
      <c r="X18596"/>
      <c r="Y18596"/>
      <c r="Z18596"/>
      <c r="AA18596"/>
      <c r="AB18596"/>
      <c r="AC18596"/>
    </row>
    <row r="18597" spans="2:29" s="14" customFormat="1" x14ac:dyDescent="0.25">
      <c r="B18597"/>
      <c r="C18597"/>
      <c r="D18597"/>
      <c r="E18597"/>
      <c r="F18597"/>
      <c r="G18597"/>
      <c r="H18597"/>
      <c r="I18597"/>
      <c r="J18597"/>
      <c r="K18597" s="91"/>
      <c r="L18597" s="91"/>
      <c r="M18597" s="91"/>
      <c r="R18597"/>
      <c r="S18597"/>
      <c r="T18597"/>
      <c r="U18597"/>
      <c r="V18597"/>
      <c r="W18597"/>
      <c r="X18597"/>
      <c r="Y18597"/>
      <c r="Z18597"/>
      <c r="AA18597"/>
      <c r="AB18597"/>
      <c r="AC18597"/>
    </row>
    <row r="18598" spans="2:29" s="14" customFormat="1" x14ac:dyDescent="0.25">
      <c r="B18598"/>
      <c r="C18598"/>
      <c r="D18598"/>
      <c r="E18598"/>
      <c r="F18598"/>
      <c r="G18598"/>
      <c r="H18598"/>
      <c r="I18598"/>
      <c r="J18598"/>
      <c r="K18598" s="91"/>
      <c r="L18598" s="91"/>
      <c r="M18598" s="91"/>
      <c r="R18598"/>
      <c r="S18598"/>
      <c r="T18598"/>
      <c r="U18598"/>
      <c r="V18598"/>
      <c r="W18598"/>
      <c r="X18598"/>
      <c r="Y18598"/>
      <c r="Z18598"/>
      <c r="AA18598"/>
      <c r="AB18598"/>
      <c r="AC18598"/>
    </row>
    <row r="18599" spans="2:29" s="14" customFormat="1" x14ac:dyDescent="0.25">
      <c r="B18599"/>
      <c r="C18599"/>
      <c r="D18599"/>
      <c r="E18599"/>
      <c r="F18599"/>
      <c r="G18599"/>
      <c r="H18599"/>
      <c r="I18599"/>
      <c r="J18599"/>
      <c r="K18599" s="91"/>
      <c r="L18599" s="91"/>
      <c r="M18599" s="91"/>
      <c r="R18599"/>
      <c r="S18599"/>
      <c r="T18599"/>
      <c r="U18599"/>
      <c r="V18599"/>
      <c r="W18599"/>
      <c r="X18599"/>
      <c r="Y18599"/>
      <c r="Z18599"/>
      <c r="AA18599"/>
      <c r="AB18599"/>
      <c r="AC18599"/>
    </row>
    <row r="18600" spans="2:29" s="14" customFormat="1" x14ac:dyDescent="0.25">
      <c r="B18600"/>
      <c r="C18600"/>
      <c r="D18600"/>
      <c r="E18600"/>
      <c r="F18600"/>
      <c r="G18600"/>
      <c r="H18600"/>
      <c r="I18600"/>
      <c r="J18600"/>
      <c r="K18600" s="91"/>
      <c r="L18600" s="91"/>
      <c r="M18600" s="91"/>
      <c r="R18600"/>
      <c r="S18600"/>
      <c r="T18600"/>
      <c r="U18600"/>
      <c r="V18600"/>
      <c r="W18600"/>
      <c r="X18600"/>
      <c r="Y18600"/>
      <c r="Z18600"/>
      <c r="AA18600"/>
      <c r="AB18600"/>
      <c r="AC18600"/>
    </row>
    <row r="18601" spans="2:29" s="14" customFormat="1" x14ac:dyDescent="0.25">
      <c r="B18601"/>
      <c r="C18601"/>
      <c r="D18601"/>
      <c r="E18601"/>
      <c r="F18601"/>
      <c r="G18601"/>
      <c r="H18601"/>
      <c r="I18601"/>
      <c r="J18601"/>
      <c r="K18601" s="91"/>
      <c r="L18601" s="91"/>
      <c r="M18601" s="91"/>
      <c r="R18601"/>
      <c r="S18601"/>
      <c r="T18601"/>
      <c r="U18601"/>
      <c r="V18601"/>
      <c r="W18601"/>
      <c r="X18601"/>
      <c r="Y18601"/>
      <c r="Z18601"/>
      <c r="AA18601"/>
      <c r="AB18601"/>
      <c r="AC18601"/>
    </row>
    <row r="18602" spans="2:29" s="14" customFormat="1" x14ac:dyDescent="0.25">
      <c r="B18602"/>
      <c r="C18602"/>
      <c r="D18602"/>
      <c r="E18602"/>
      <c r="F18602"/>
      <c r="G18602"/>
      <c r="H18602"/>
      <c r="I18602"/>
      <c r="J18602"/>
      <c r="K18602" s="91"/>
      <c r="L18602" s="91"/>
      <c r="M18602" s="91"/>
      <c r="R18602"/>
      <c r="S18602"/>
      <c r="T18602"/>
      <c r="U18602"/>
      <c r="V18602"/>
      <c r="W18602"/>
      <c r="X18602"/>
      <c r="Y18602"/>
      <c r="Z18602"/>
      <c r="AA18602"/>
      <c r="AB18602"/>
      <c r="AC18602"/>
    </row>
    <row r="18603" spans="2:29" s="14" customFormat="1" x14ac:dyDescent="0.25">
      <c r="B18603"/>
      <c r="C18603"/>
      <c r="D18603"/>
      <c r="E18603"/>
      <c r="F18603"/>
      <c r="G18603"/>
      <c r="H18603"/>
      <c r="I18603"/>
      <c r="J18603"/>
      <c r="K18603" s="91"/>
      <c r="L18603" s="91"/>
      <c r="M18603" s="91"/>
      <c r="R18603"/>
      <c r="S18603"/>
      <c r="T18603"/>
      <c r="U18603"/>
      <c r="V18603"/>
      <c r="W18603"/>
      <c r="X18603"/>
      <c r="Y18603"/>
      <c r="Z18603"/>
      <c r="AA18603"/>
      <c r="AB18603"/>
      <c r="AC18603"/>
    </row>
    <row r="18604" spans="2:29" s="14" customFormat="1" x14ac:dyDescent="0.25">
      <c r="B18604"/>
      <c r="C18604"/>
      <c r="D18604"/>
      <c r="E18604"/>
      <c r="F18604"/>
      <c r="G18604"/>
      <c r="H18604"/>
      <c r="I18604"/>
      <c r="J18604"/>
      <c r="K18604" s="91"/>
      <c r="L18604" s="91"/>
      <c r="M18604" s="91"/>
      <c r="R18604"/>
      <c r="S18604"/>
      <c r="T18604"/>
      <c r="U18604"/>
      <c r="V18604"/>
      <c r="W18604"/>
      <c r="X18604"/>
      <c r="Y18604"/>
      <c r="Z18604"/>
      <c r="AA18604"/>
      <c r="AB18604"/>
      <c r="AC18604"/>
    </row>
    <row r="18605" spans="2:29" s="14" customFormat="1" x14ac:dyDescent="0.25">
      <c r="B18605"/>
      <c r="C18605"/>
      <c r="D18605"/>
      <c r="E18605"/>
      <c r="F18605"/>
      <c r="G18605"/>
      <c r="H18605"/>
      <c r="I18605"/>
      <c r="J18605"/>
      <c r="K18605" s="91"/>
      <c r="L18605" s="91"/>
      <c r="M18605" s="91"/>
      <c r="R18605"/>
      <c r="S18605"/>
      <c r="T18605"/>
      <c r="U18605"/>
      <c r="V18605"/>
      <c r="W18605"/>
      <c r="X18605"/>
      <c r="Y18605"/>
      <c r="Z18605"/>
      <c r="AA18605"/>
      <c r="AB18605"/>
      <c r="AC18605"/>
    </row>
    <row r="18606" spans="2:29" s="14" customFormat="1" x14ac:dyDescent="0.25">
      <c r="B18606"/>
      <c r="C18606"/>
      <c r="D18606"/>
      <c r="E18606"/>
      <c r="F18606"/>
      <c r="G18606"/>
      <c r="H18606"/>
      <c r="I18606"/>
      <c r="J18606"/>
      <c r="K18606" s="91"/>
      <c r="L18606" s="91"/>
      <c r="M18606" s="91"/>
      <c r="R18606"/>
      <c r="S18606"/>
      <c r="T18606"/>
      <c r="U18606"/>
      <c r="V18606"/>
      <c r="W18606"/>
      <c r="X18606"/>
      <c r="Y18606"/>
      <c r="Z18606"/>
      <c r="AA18606"/>
      <c r="AB18606"/>
      <c r="AC18606"/>
    </row>
    <row r="18607" spans="2:29" s="14" customFormat="1" x14ac:dyDescent="0.25">
      <c r="B18607"/>
      <c r="C18607"/>
      <c r="D18607"/>
      <c r="E18607"/>
      <c r="F18607"/>
      <c r="G18607"/>
      <c r="H18607"/>
      <c r="I18607"/>
      <c r="J18607"/>
      <c r="K18607" s="91"/>
      <c r="L18607" s="91"/>
      <c r="M18607" s="91"/>
      <c r="R18607"/>
      <c r="S18607"/>
      <c r="T18607"/>
      <c r="U18607"/>
      <c r="V18607"/>
      <c r="W18607"/>
      <c r="X18607"/>
      <c r="Y18607"/>
      <c r="Z18607"/>
      <c r="AA18607"/>
      <c r="AB18607"/>
      <c r="AC18607"/>
    </row>
    <row r="18608" spans="2:29" s="14" customFormat="1" x14ac:dyDescent="0.25">
      <c r="B18608"/>
      <c r="C18608"/>
      <c r="D18608"/>
      <c r="E18608"/>
      <c r="F18608"/>
      <c r="G18608"/>
      <c r="H18608"/>
      <c r="I18608"/>
      <c r="J18608"/>
      <c r="K18608" s="91"/>
      <c r="L18608" s="91"/>
      <c r="M18608" s="91"/>
      <c r="R18608"/>
      <c r="S18608"/>
      <c r="T18608"/>
      <c r="U18608"/>
      <c r="V18608"/>
      <c r="W18608"/>
      <c r="X18608"/>
      <c r="Y18608"/>
      <c r="Z18608"/>
      <c r="AA18608"/>
      <c r="AB18608"/>
      <c r="AC18608"/>
    </row>
    <row r="18609" spans="2:29" s="14" customFormat="1" x14ac:dyDescent="0.25">
      <c r="B18609"/>
      <c r="C18609"/>
      <c r="D18609"/>
      <c r="E18609"/>
      <c r="F18609"/>
      <c r="G18609"/>
      <c r="H18609"/>
      <c r="I18609"/>
      <c r="J18609"/>
      <c r="K18609" s="91"/>
      <c r="L18609" s="91"/>
      <c r="M18609" s="91"/>
      <c r="R18609"/>
      <c r="S18609"/>
      <c r="T18609"/>
      <c r="U18609"/>
      <c r="V18609"/>
      <c r="W18609"/>
      <c r="X18609"/>
      <c r="Y18609"/>
      <c r="Z18609"/>
      <c r="AA18609"/>
      <c r="AB18609"/>
      <c r="AC18609"/>
    </row>
    <row r="18610" spans="2:29" s="14" customFormat="1" x14ac:dyDescent="0.25">
      <c r="B18610"/>
      <c r="C18610"/>
      <c r="D18610"/>
      <c r="E18610"/>
      <c r="F18610"/>
      <c r="G18610"/>
      <c r="H18610"/>
      <c r="I18610"/>
      <c r="J18610"/>
      <c r="K18610" s="91"/>
      <c r="L18610" s="91"/>
      <c r="M18610" s="91"/>
      <c r="R18610"/>
      <c r="S18610"/>
      <c r="T18610"/>
      <c r="U18610"/>
      <c r="V18610"/>
      <c r="W18610"/>
      <c r="X18610"/>
      <c r="Y18610"/>
      <c r="Z18610"/>
      <c r="AA18610"/>
      <c r="AB18610"/>
      <c r="AC18610"/>
    </row>
    <row r="18611" spans="2:29" s="14" customFormat="1" x14ac:dyDescent="0.25">
      <c r="B18611"/>
      <c r="C18611"/>
      <c r="D18611"/>
      <c r="E18611"/>
      <c r="F18611"/>
      <c r="G18611"/>
      <c r="H18611"/>
      <c r="I18611"/>
      <c r="J18611"/>
      <c r="K18611" s="91"/>
      <c r="L18611" s="91"/>
      <c r="M18611" s="91"/>
      <c r="R18611"/>
      <c r="S18611"/>
      <c r="T18611"/>
      <c r="U18611"/>
      <c r="V18611"/>
      <c r="W18611"/>
      <c r="X18611"/>
      <c r="Y18611"/>
      <c r="Z18611"/>
      <c r="AA18611"/>
      <c r="AB18611"/>
      <c r="AC18611"/>
    </row>
    <row r="18612" spans="2:29" s="14" customFormat="1" x14ac:dyDescent="0.25">
      <c r="B18612"/>
      <c r="C18612"/>
      <c r="D18612"/>
      <c r="E18612"/>
      <c r="F18612"/>
      <c r="G18612"/>
      <c r="H18612"/>
      <c r="I18612"/>
      <c r="J18612"/>
      <c r="K18612" s="91"/>
      <c r="L18612" s="91"/>
      <c r="M18612" s="91"/>
      <c r="R18612"/>
      <c r="S18612"/>
      <c r="T18612"/>
      <c r="U18612"/>
      <c r="V18612"/>
      <c r="W18612"/>
      <c r="X18612"/>
      <c r="Y18612"/>
      <c r="Z18612"/>
      <c r="AA18612"/>
      <c r="AB18612"/>
      <c r="AC18612"/>
    </row>
    <row r="18613" spans="2:29" s="14" customFormat="1" x14ac:dyDescent="0.25">
      <c r="B18613"/>
      <c r="C18613"/>
      <c r="D18613"/>
      <c r="E18613"/>
      <c r="F18613"/>
      <c r="G18613"/>
      <c r="H18613"/>
      <c r="I18613"/>
      <c r="J18613"/>
      <c r="K18613" s="91"/>
      <c r="L18613" s="91"/>
      <c r="M18613" s="91"/>
      <c r="R18613"/>
      <c r="S18613"/>
      <c r="T18613"/>
      <c r="U18613"/>
      <c r="V18613"/>
      <c r="W18613"/>
      <c r="X18613"/>
      <c r="Y18613"/>
      <c r="Z18613"/>
      <c r="AA18613"/>
      <c r="AB18613"/>
      <c r="AC18613"/>
    </row>
    <row r="18614" spans="2:29" s="14" customFormat="1" x14ac:dyDescent="0.25">
      <c r="B18614"/>
      <c r="C18614"/>
      <c r="D18614"/>
      <c r="E18614"/>
      <c r="F18614"/>
      <c r="G18614"/>
      <c r="H18614"/>
      <c r="I18614"/>
      <c r="J18614"/>
      <c r="K18614" s="91"/>
      <c r="L18614" s="91"/>
      <c r="M18614" s="91"/>
      <c r="R18614"/>
      <c r="S18614"/>
      <c r="T18614"/>
      <c r="U18614"/>
      <c r="V18614"/>
      <c r="W18614"/>
      <c r="X18614"/>
      <c r="Y18614"/>
      <c r="Z18614"/>
      <c r="AA18614"/>
      <c r="AB18614"/>
      <c r="AC18614"/>
    </row>
    <row r="18615" spans="2:29" s="14" customFormat="1" x14ac:dyDescent="0.25">
      <c r="B18615"/>
      <c r="C18615"/>
      <c r="D18615"/>
      <c r="E18615"/>
      <c r="F18615"/>
      <c r="G18615"/>
      <c r="H18615"/>
      <c r="I18615"/>
      <c r="J18615"/>
      <c r="K18615" s="91"/>
      <c r="L18615" s="91"/>
      <c r="M18615" s="91"/>
      <c r="R18615"/>
      <c r="S18615"/>
      <c r="T18615"/>
      <c r="U18615"/>
      <c r="V18615"/>
      <c r="W18615"/>
      <c r="X18615"/>
      <c r="Y18615"/>
      <c r="Z18615"/>
      <c r="AA18615"/>
      <c r="AB18615"/>
      <c r="AC18615"/>
    </row>
    <row r="18616" spans="2:29" s="14" customFormat="1" x14ac:dyDescent="0.25">
      <c r="B18616"/>
      <c r="C18616"/>
      <c r="D18616"/>
      <c r="E18616"/>
      <c r="F18616"/>
      <c r="G18616"/>
      <c r="H18616"/>
      <c r="I18616"/>
      <c r="J18616"/>
      <c r="K18616" s="91"/>
      <c r="L18616" s="91"/>
      <c r="M18616" s="91"/>
      <c r="R18616"/>
      <c r="S18616"/>
      <c r="T18616"/>
      <c r="U18616"/>
      <c r="V18616"/>
      <c r="W18616"/>
      <c r="X18616"/>
      <c r="Y18616"/>
      <c r="Z18616"/>
      <c r="AA18616"/>
      <c r="AB18616"/>
      <c r="AC18616"/>
    </row>
    <row r="18617" spans="2:29" s="14" customFormat="1" x14ac:dyDescent="0.25">
      <c r="B18617"/>
      <c r="C18617"/>
      <c r="D18617"/>
      <c r="E18617"/>
      <c r="F18617"/>
      <c r="G18617"/>
      <c r="H18617"/>
      <c r="I18617"/>
      <c r="J18617"/>
      <c r="K18617" s="91"/>
      <c r="L18617" s="91"/>
      <c r="M18617" s="91"/>
      <c r="R18617"/>
      <c r="S18617"/>
      <c r="T18617"/>
      <c r="U18617"/>
      <c r="V18617"/>
      <c r="W18617"/>
      <c r="X18617"/>
      <c r="Y18617"/>
      <c r="Z18617"/>
      <c r="AA18617"/>
      <c r="AB18617"/>
      <c r="AC18617"/>
    </row>
    <row r="18618" spans="2:29" s="14" customFormat="1" x14ac:dyDescent="0.25">
      <c r="B18618"/>
      <c r="C18618"/>
      <c r="D18618"/>
      <c r="E18618"/>
      <c r="F18618"/>
      <c r="G18618"/>
      <c r="H18618"/>
      <c r="I18618"/>
      <c r="J18618"/>
      <c r="K18618" s="91"/>
      <c r="L18618" s="91"/>
      <c r="M18618" s="91"/>
      <c r="R18618"/>
      <c r="S18618"/>
      <c r="T18618"/>
      <c r="U18618"/>
      <c r="V18618"/>
      <c r="W18618"/>
      <c r="X18618"/>
      <c r="Y18618"/>
      <c r="Z18618"/>
      <c r="AA18618"/>
      <c r="AB18618"/>
      <c r="AC18618"/>
    </row>
    <row r="18619" spans="2:29" s="14" customFormat="1" x14ac:dyDescent="0.25">
      <c r="B18619"/>
      <c r="C18619"/>
      <c r="D18619"/>
      <c r="E18619"/>
      <c r="F18619"/>
      <c r="G18619"/>
      <c r="H18619"/>
      <c r="I18619"/>
      <c r="J18619"/>
      <c r="K18619" s="91"/>
      <c r="L18619" s="91"/>
      <c r="M18619" s="91"/>
      <c r="R18619"/>
      <c r="S18619"/>
      <c r="T18619"/>
      <c r="U18619"/>
      <c r="V18619"/>
      <c r="W18619"/>
      <c r="X18619"/>
      <c r="Y18619"/>
      <c r="Z18619"/>
      <c r="AA18619"/>
      <c r="AB18619"/>
      <c r="AC18619"/>
    </row>
    <row r="18620" spans="2:29" s="14" customFormat="1" x14ac:dyDescent="0.25">
      <c r="B18620"/>
      <c r="C18620"/>
      <c r="D18620"/>
      <c r="E18620"/>
      <c r="F18620"/>
      <c r="G18620"/>
      <c r="H18620"/>
      <c r="I18620"/>
      <c r="J18620"/>
      <c r="K18620" s="91"/>
      <c r="L18620" s="91"/>
      <c r="M18620" s="91"/>
      <c r="R18620"/>
      <c r="S18620"/>
      <c r="T18620"/>
      <c r="U18620"/>
      <c r="V18620"/>
      <c r="W18620"/>
      <c r="X18620"/>
      <c r="Y18620"/>
      <c r="Z18620"/>
      <c r="AA18620"/>
      <c r="AB18620"/>
      <c r="AC18620"/>
    </row>
    <row r="18621" spans="2:29" s="14" customFormat="1" x14ac:dyDescent="0.25">
      <c r="B18621"/>
      <c r="C18621"/>
      <c r="D18621"/>
      <c r="E18621"/>
      <c r="F18621"/>
      <c r="G18621"/>
      <c r="H18621"/>
      <c r="I18621"/>
      <c r="J18621"/>
      <c r="K18621" s="91"/>
      <c r="L18621" s="91"/>
      <c r="M18621" s="91"/>
      <c r="R18621"/>
      <c r="S18621"/>
      <c r="T18621"/>
      <c r="U18621"/>
      <c r="V18621"/>
      <c r="W18621"/>
      <c r="X18621"/>
      <c r="Y18621"/>
      <c r="Z18621"/>
      <c r="AA18621"/>
      <c r="AB18621"/>
      <c r="AC18621"/>
    </row>
    <row r="18622" spans="2:29" s="14" customFormat="1" x14ac:dyDescent="0.25">
      <c r="B18622"/>
      <c r="C18622"/>
      <c r="D18622"/>
      <c r="E18622"/>
      <c r="F18622"/>
      <c r="G18622"/>
      <c r="H18622"/>
      <c r="I18622"/>
      <c r="J18622"/>
      <c r="K18622" s="91"/>
      <c r="L18622" s="91"/>
      <c r="M18622" s="91"/>
      <c r="R18622"/>
      <c r="S18622"/>
      <c r="T18622"/>
      <c r="U18622"/>
      <c r="V18622"/>
      <c r="W18622"/>
      <c r="X18622"/>
      <c r="Y18622"/>
      <c r="Z18622"/>
      <c r="AA18622"/>
      <c r="AB18622"/>
      <c r="AC18622"/>
    </row>
    <row r="18623" spans="2:29" s="14" customFormat="1" x14ac:dyDescent="0.25">
      <c r="B18623"/>
      <c r="C18623"/>
      <c r="D18623"/>
      <c r="E18623"/>
      <c r="F18623"/>
      <c r="G18623"/>
      <c r="H18623"/>
      <c r="I18623"/>
      <c r="J18623"/>
      <c r="K18623" s="91"/>
      <c r="L18623" s="91"/>
      <c r="M18623" s="91"/>
      <c r="R18623"/>
      <c r="S18623"/>
      <c r="T18623"/>
      <c r="U18623"/>
      <c r="V18623"/>
      <c r="W18623"/>
      <c r="X18623"/>
      <c r="Y18623"/>
      <c r="Z18623"/>
      <c r="AA18623"/>
      <c r="AB18623"/>
      <c r="AC18623"/>
    </row>
    <row r="18624" spans="2:29" s="14" customFormat="1" x14ac:dyDescent="0.25">
      <c r="B18624"/>
      <c r="C18624"/>
      <c r="D18624"/>
      <c r="E18624"/>
      <c r="F18624"/>
      <c r="G18624"/>
      <c r="H18624"/>
      <c r="I18624"/>
      <c r="J18624"/>
      <c r="K18624" s="91"/>
      <c r="L18624" s="91"/>
      <c r="M18624" s="91"/>
      <c r="R18624"/>
      <c r="S18624"/>
      <c r="T18624"/>
      <c r="U18624"/>
      <c r="V18624"/>
      <c r="W18624"/>
      <c r="X18624"/>
      <c r="Y18624"/>
      <c r="Z18624"/>
      <c r="AA18624"/>
      <c r="AB18624"/>
      <c r="AC18624"/>
    </row>
    <row r="18625" spans="2:29" s="14" customFormat="1" x14ac:dyDescent="0.25">
      <c r="B18625"/>
      <c r="C18625"/>
      <c r="D18625"/>
      <c r="E18625"/>
      <c r="F18625"/>
      <c r="G18625"/>
      <c r="H18625"/>
      <c r="I18625"/>
      <c r="J18625"/>
      <c r="K18625" s="91"/>
      <c r="L18625" s="91"/>
      <c r="M18625" s="91"/>
      <c r="R18625"/>
      <c r="S18625"/>
      <c r="T18625"/>
      <c r="U18625"/>
      <c r="V18625"/>
      <c r="W18625"/>
      <c r="X18625"/>
      <c r="Y18625"/>
      <c r="Z18625"/>
      <c r="AA18625"/>
      <c r="AB18625"/>
      <c r="AC18625"/>
    </row>
    <row r="18626" spans="2:29" s="14" customFormat="1" x14ac:dyDescent="0.25">
      <c r="B18626"/>
      <c r="C18626"/>
      <c r="D18626"/>
      <c r="E18626"/>
      <c r="F18626"/>
      <c r="G18626"/>
      <c r="H18626"/>
      <c r="I18626"/>
      <c r="J18626"/>
      <c r="K18626" s="91"/>
      <c r="L18626" s="91"/>
      <c r="M18626" s="91"/>
      <c r="R18626"/>
      <c r="S18626"/>
      <c r="T18626"/>
      <c r="U18626"/>
      <c r="V18626"/>
      <c r="W18626"/>
      <c r="X18626"/>
      <c r="Y18626"/>
      <c r="Z18626"/>
      <c r="AA18626"/>
      <c r="AB18626"/>
      <c r="AC18626"/>
    </row>
    <row r="18627" spans="2:29" s="14" customFormat="1" x14ac:dyDescent="0.25">
      <c r="B18627"/>
      <c r="C18627"/>
      <c r="D18627"/>
      <c r="E18627"/>
      <c r="F18627"/>
      <c r="G18627"/>
      <c r="H18627"/>
      <c r="I18627"/>
      <c r="J18627"/>
      <c r="K18627" s="91"/>
      <c r="L18627" s="91"/>
      <c r="M18627" s="91"/>
      <c r="R18627"/>
      <c r="S18627"/>
      <c r="T18627"/>
      <c r="U18627"/>
      <c r="V18627"/>
      <c r="W18627"/>
      <c r="X18627"/>
      <c r="Y18627"/>
      <c r="Z18627"/>
      <c r="AA18627"/>
      <c r="AB18627"/>
      <c r="AC18627"/>
    </row>
    <row r="18628" spans="2:29" s="14" customFormat="1" x14ac:dyDescent="0.25">
      <c r="B18628"/>
      <c r="C18628"/>
      <c r="D18628"/>
      <c r="E18628"/>
      <c r="F18628"/>
      <c r="G18628"/>
      <c r="H18628"/>
      <c r="I18628"/>
      <c r="J18628"/>
      <c r="K18628" s="91"/>
      <c r="L18628" s="91"/>
      <c r="M18628" s="91"/>
      <c r="R18628"/>
      <c r="S18628"/>
      <c r="T18628"/>
      <c r="U18628"/>
      <c r="V18628"/>
      <c r="W18628"/>
      <c r="X18628"/>
      <c r="Y18628"/>
      <c r="Z18628"/>
      <c r="AA18628"/>
      <c r="AB18628"/>
      <c r="AC18628"/>
    </row>
    <row r="18629" spans="2:29" s="14" customFormat="1" x14ac:dyDescent="0.25">
      <c r="B18629"/>
      <c r="C18629"/>
      <c r="D18629"/>
      <c r="E18629"/>
      <c r="F18629"/>
      <c r="G18629"/>
      <c r="H18629"/>
      <c r="I18629"/>
      <c r="J18629"/>
      <c r="K18629" s="91"/>
      <c r="L18629" s="91"/>
      <c r="M18629" s="91"/>
      <c r="R18629"/>
      <c r="S18629"/>
      <c r="T18629"/>
      <c r="U18629"/>
      <c r="V18629"/>
      <c r="W18629"/>
      <c r="X18629"/>
      <c r="Y18629"/>
      <c r="Z18629"/>
      <c r="AA18629"/>
      <c r="AB18629"/>
      <c r="AC18629"/>
    </row>
    <row r="18630" spans="2:29" s="14" customFormat="1" x14ac:dyDescent="0.25">
      <c r="B18630"/>
      <c r="C18630"/>
      <c r="D18630"/>
      <c r="E18630"/>
      <c r="F18630"/>
      <c r="G18630"/>
      <c r="H18630"/>
      <c r="I18630"/>
      <c r="J18630"/>
      <c r="K18630" s="91"/>
      <c r="L18630" s="91"/>
      <c r="M18630" s="91"/>
      <c r="R18630"/>
      <c r="S18630"/>
      <c r="T18630"/>
      <c r="U18630"/>
      <c r="V18630"/>
      <c r="W18630"/>
      <c r="X18630"/>
      <c r="Y18630"/>
      <c r="Z18630"/>
      <c r="AA18630"/>
      <c r="AB18630"/>
      <c r="AC18630"/>
    </row>
    <row r="18631" spans="2:29" s="14" customFormat="1" x14ac:dyDescent="0.25">
      <c r="B18631"/>
      <c r="C18631"/>
      <c r="D18631"/>
      <c r="E18631"/>
      <c r="F18631"/>
      <c r="G18631"/>
      <c r="H18631"/>
      <c r="I18631"/>
      <c r="J18631"/>
      <c r="K18631" s="91"/>
      <c r="L18631" s="91"/>
      <c r="M18631" s="91"/>
      <c r="R18631"/>
      <c r="S18631"/>
      <c r="T18631"/>
      <c r="U18631"/>
      <c r="V18631"/>
      <c r="W18631"/>
      <c r="X18631"/>
      <c r="Y18631"/>
      <c r="Z18631"/>
      <c r="AA18631"/>
      <c r="AB18631"/>
      <c r="AC18631"/>
    </row>
    <row r="18632" spans="2:29" s="14" customFormat="1" x14ac:dyDescent="0.25">
      <c r="B18632"/>
      <c r="C18632"/>
      <c r="D18632"/>
      <c r="E18632"/>
      <c r="F18632"/>
      <c r="G18632"/>
      <c r="H18632"/>
      <c r="I18632"/>
      <c r="J18632"/>
      <c r="K18632" s="91"/>
      <c r="L18632" s="91"/>
      <c r="M18632" s="91"/>
      <c r="R18632"/>
      <c r="S18632"/>
      <c r="T18632"/>
      <c r="U18632"/>
      <c r="V18632"/>
      <c r="W18632"/>
      <c r="X18632"/>
      <c r="Y18632"/>
      <c r="Z18632"/>
      <c r="AA18632"/>
      <c r="AB18632"/>
      <c r="AC18632"/>
    </row>
    <row r="18633" spans="2:29" s="14" customFormat="1" x14ac:dyDescent="0.25">
      <c r="B18633"/>
      <c r="C18633"/>
      <c r="D18633"/>
      <c r="E18633"/>
      <c r="F18633"/>
      <c r="G18633"/>
      <c r="H18633"/>
      <c r="I18633"/>
      <c r="J18633"/>
      <c r="K18633" s="91"/>
      <c r="L18633" s="91"/>
      <c r="M18633" s="91"/>
      <c r="R18633"/>
      <c r="S18633"/>
      <c r="T18633"/>
      <c r="U18633"/>
      <c r="V18633"/>
      <c r="W18633"/>
      <c r="X18633"/>
      <c r="Y18633"/>
      <c r="Z18633"/>
      <c r="AA18633"/>
      <c r="AB18633"/>
      <c r="AC18633"/>
    </row>
    <row r="18634" spans="2:29" s="14" customFormat="1" x14ac:dyDescent="0.25">
      <c r="B18634"/>
      <c r="C18634"/>
      <c r="D18634"/>
      <c r="E18634"/>
      <c r="F18634"/>
      <c r="G18634"/>
      <c r="H18634"/>
      <c r="I18634"/>
      <c r="J18634"/>
      <c r="K18634" s="91"/>
      <c r="L18634" s="91"/>
      <c r="M18634" s="91"/>
      <c r="R18634"/>
      <c r="S18634"/>
      <c r="T18634"/>
      <c r="U18634"/>
      <c r="V18634"/>
      <c r="W18634"/>
      <c r="X18634"/>
      <c r="Y18634"/>
      <c r="Z18634"/>
      <c r="AA18634"/>
      <c r="AB18634"/>
      <c r="AC18634"/>
    </row>
    <row r="18635" spans="2:29" s="14" customFormat="1" x14ac:dyDescent="0.25">
      <c r="B18635"/>
      <c r="C18635"/>
      <c r="D18635"/>
      <c r="E18635"/>
      <c r="F18635"/>
      <c r="G18635"/>
      <c r="H18635"/>
      <c r="I18635"/>
      <c r="J18635"/>
      <c r="K18635" s="91"/>
      <c r="L18635" s="91"/>
      <c r="M18635" s="91"/>
      <c r="R18635"/>
      <c r="S18635"/>
      <c r="T18635"/>
      <c r="U18635"/>
      <c r="V18635"/>
      <c r="W18635"/>
      <c r="X18635"/>
      <c r="Y18635"/>
      <c r="Z18635"/>
      <c r="AA18635"/>
      <c r="AB18635"/>
      <c r="AC18635"/>
    </row>
    <row r="18636" spans="2:29" s="14" customFormat="1" x14ac:dyDescent="0.25">
      <c r="B18636"/>
      <c r="C18636"/>
      <c r="D18636"/>
      <c r="E18636"/>
      <c r="F18636"/>
      <c r="G18636"/>
      <c r="H18636"/>
      <c r="I18636"/>
      <c r="J18636"/>
      <c r="K18636" s="91"/>
      <c r="L18636" s="91"/>
      <c r="M18636" s="91"/>
      <c r="R18636"/>
      <c r="S18636"/>
      <c r="T18636"/>
      <c r="U18636"/>
      <c r="V18636"/>
      <c r="W18636"/>
      <c r="X18636"/>
      <c r="Y18636"/>
      <c r="Z18636"/>
      <c r="AA18636"/>
      <c r="AB18636"/>
      <c r="AC18636"/>
    </row>
    <row r="18637" spans="2:29" s="14" customFormat="1" x14ac:dyDescent="0.25">
      <c r="B18637"/>
      <c r="C18637"/>
      <c r="D18637"/>
      <c r="E18637"/>
      <c r="F18637"/>
      <c r="G18637"/>
      <c r="H18637"/>
      <c r="I18637"/>
      <c r="J18637"/>
      <c r="K18637" s="91"/>
      <c r="L18637" s="91"/>
      <c r="M18637" s="91"/>
      <c r="R18637"/>
      <c r="S18637"/>
      <c r="T18637"/>
      <c r="U18637"/>
      <c r="V18637"/>
      <c r="W18637"/>
      <c r="X18637"/>
      <c r="Y18637"/>
      <c r="Z18637"/>
      <c r="AA18637"/>
      <c r="AB18637"/>
      <c r="AC18637"/>
    </row>
    <row r="18638" spans="2:29" s="14" customFormat="1" x14ac:dyDescent="0.25">
      <c r="B18638"/>
      <c r="C18638"/>
      <c r="D18638"/>
      <c r="E18638"/>
      <c r="F18638"/>
      <c r="G18638"/>
      <c r="H18638"/>
      <c r="I18638"/>
      <c r="J18638"/>
      <c r="K18638" s="91"/>
      <c r="L18638" s="91"/>
      <c r="M18638" s="91"/>
      <c r="R18638"/>
      <c r="S18638"/>
      <c r="T18638"/>
      <c r="U18638"/>
      <c r="V18638"/>
      <c r="W18638"/>
      <c r="X18638"/>
      <c r="Y18638"/>
      <c r="Z18638"/>
      <c r="AA18638"/>
      <c r="AB18638"/>
      <c r="AC18638"/>
    </row>
    <row r="18639" spans="2:29" s="14" customFormat="1" x14ac:dyDescent="0.25">
      <c r="B18639"/>
      <c r="C18639"/>
      <c r="D18639"/>
      <c r="E18639"/>
      <c r="F18639"/>
      <c r="G18639"/>
      <c r="H18639"/>
      <c r="I18639"/>
      <c r="J18639"/>
      <c r="K18639" s="91"/>
      <c r="L18639" s="91"/>
      <c r="M18639" s="91"/>
      <c r="R18639"/>
      <c r="S18639"/>
      <c r="T18639"/>
      <c r="U18639"/>
      <c r="V18639"/>
      <c r="W18639"/>
      <c r="X18639"/>
      <c r="Y18639"/>
      <c r="Z18639"/>
      <c r="AA18639"/>
      <c r="AB18639"/>
      <c r="AC18639"/>
    </row>
    <row r="18640" spans="2:29" s="14" customFormat="1" x14ac:dyDescent="0.25">
      <c r="B18640"/>
      <c r="C18640"/>
      <c r="D18640"/>
      <c r="E18640"/>
      <c r="F18640"/>
      <c r="G18640"/>
      <c r="H18640"/>
      <c r="I18640"/>
      <c r="J18640"/>
      <c r="K18640" s="91"/>
      <c r="L18640" s="91"/>
      <c r="M18640" s="91"/>
      <c r="R18640"/>
      <c r="S18640"/>
      <c r="T18640"/>
      <c r="U18640"/>
      <c r="V18640"/>
      <c r="W18640"/>
      <c r="X18640"/>
      <c r="Y18640"/>
      <c r="Z18640"/>
      <c r="AA18640"/>
      <c r="AB18640"/>
      <c r="AC18640"/>
    </row>
    <row r="18641" spans="2:29" s="14" customFormat="1" x14ac:dyDescent="0.25">
      <c r="B18641"/>
      <c r="C18641"/>
      <c r="D18641"/>
      <c r="E18641"/>
      <c r="F18641"/>
      <c r="G18641"/>
      <c r="H18641"/>
      <c r="I18641"/>
      <c r="J18641"/>
      <c r="K18641" s="91"/>
      <c r="L18641" s="91"/>
      <c r="M18641" s="91"/>
      <c r="R18641"/>
      <c r="S18641"/>
      <c r="T18641"/>
      <c r="U18641"/>
      <c r="V18641"/>
      <c r="W18641"/>
      <c r="X18641"/>
      <c r="Y18641"/>
      <c r="Z18641"/>
      <c r="AA18641"/>
      <c r="AB18641"/>
      <c r="AC18641"/>
    </row>
    <row r="18642" spans="2:29" s="14" customFormat="1" x14ac:dyDescent="0.25">
      <c r="B18642"/>
      <c r="C18642"/>
      <c r="D18642"/>
      <c r="E18642"/>
      <c r="F18642"/>
      <c r="G18642"/>
      <c r="H18642"/>
      <c r="I18642"/>
      <c r="J18642"/>
      <c r="K18642" s="91"/>
      <c r="L18642" s="91"/>
      <c r="M18642" s="91"/>
      <c r="R18642"/>
      <c r="S18642"/>
      <c r="T18642"/>
      <c r="U18642"/>
      <c r="V18642"/>
      <c r="W18642"/>
      <c r="X18642"/>
      <c r="Y18642"/>
      <c r="Z18642"/>
      <c r="AA18642"/>
      <c r="AB18642"/>
      <c r="AC18642"/>
    </row>
    <row r="18643" spans="2:29" s="14" customFormat="1" x14ac:dyDescent="0.25">
      <c r="B18643"/>
      <c r="C18643"/>
      <c r="D18643"/>
      <c r="E18643"/>
      <c r="F18643"/>
      <c r="G18643"/>
      <c r="H18643"/>
      <c r="I18643"/>
      <c r="J18643"/>
      <c r="K18643" s="91"/>
      <c r="L18643" s="91"/>
      <c r="M18643" s="91"/>
      <c r="R18643"/>
      <c r="S18643"/>
      <c r="T18643"/>
      <c r="U18643"/>
      <c r="V18643"/>
      <c r="W18643"/>
      <c r="X18643"/>
      <c r="Y18643"/>
      <c r="Z18643"/>
      <c r="AA18643"/>
      <c r="AB18643"/>
      <c r="AC18643"/>
    </row>
    <row r="18644" spans="2:29" s="14" customFormat="1" x14ac:dyDescent="0.25">
      <c r="B18644"/>
      <c r="C18644"/>
      <c r="D18644"/>
      <c r="E18644"/>
      <c r="F18644"/>
      <c r="G18644"/>
      <c r="H18644"/>
      <c r="I18644"/>
      <c r="J18644"/>
      <c r="K18644" s="91"/>
      <c r="L18644" s="91"/>
      <c r="M18644" s="91"/>
      <c r="R18644"/>
      <c r="S18644"/>
      <c r="T18644"/>
      <c r="U18644"/>
      <c r="V18644"/>
      <c r="W18644"/>
      <c r="X18644"/>
      <c r="Y18644"/>
      <c r="Z18644"/>
      <c r="AA18644"/>
      <c r="AB18644"/>
      <c r="AC18644"/>
    </row>
    <row r="18645" spans="2:29" s="14" customFormat="1" x14ac:dyDescent="0.25">
      <c r="B18645"/>
      <c r="C18645"/>
      <c r="D18645"/>
      <c r="E18645"/>
      <c r="F18645"/>
      <c r="G18645"/>
      <c r="H18645"/>
      <c r="I18645"/>
      <c r="J18645"/>
      <c r="K18645" s="91"/>
      <c r="L18645" s="91"/>
      <c r="M18645" s="91"/>
      <c r="R18645"/>
      <c r="S18645"/>
      <c r="T18645"/>
      <c r="U18645"/>
      <c r="V18645"/>
      <c r="W18645"/>
      <c r="X18645"/>
      <c r="Y18645"/>
      <c r="Z18645"/>
      <c r="AA18645"/>
      <c r="AB18645"/>
      <c r="AC18645"/>
    </row>
    <row r="18646" spans="2:29" s="14" customFormat="1" x14ac:dyDescent="0.25">
      <c r="B18646"/>
      <c r="C18646"/>
      <c r="D18646"/>
      <c r="E18646"/>
      <c r="F18646"/>
      <c r="G18646"/>
      <c r="H18646"/>
      <c r="I18646"/>
      <c r="J18646"/>
      <c r="K18646" s="91"/>
      <c r="L18646" s="91"/>
      <c r="M18646" s="91"/>
      <c r="R18646"/>
      <c r="S18646"/>
      <c r="T18646"/>
      <c r="U18646"/>
      <c r="V18646"/>
      <c r="W18646"/>
      <c r="X18646"/>
      <c r="Y18646"/>
      <c r="Z18646"/>
      <c r="AA18646"/>
      <c r="AB18646"/>
      <c r="AC18646"/>
    </row>
    <row r="18647" spans="2:29" s="14" customFormat="1" x14ac:dyDescent="0.25">
      <c r="B18647"/>
      <c r="C18647"/>
      <c r="D18647"/>
      <c r="E18647"/>
      <c r="F18647"/>
      <c r="G18647"/>
      <c r="H18647"/>
      <c r="I18647"/>
      <c r="J18647"/>
      <c r="K18647" s="91"/>
      <c r="L18647" s="91"/>
      <c r="M18647" s="91"/>
      <c r="R18647"/>
      <c r="S18647"/>
      <c r="T18647"/>
      <c r="U18647"/>
      <c r="V18647"/>
      <c r="W18647"/>
      <c r="X18647"/>
      <c r="Y18647"/>
      <c r="Z18647"/>
      <c r="AA18647"/>
      <c r="AB18647"/>
      <c r="AC18647"/>
    </row>
    <row r="18648" spans="2:29" s="14" customFormat="1" x14ac:dyDescent="0.25">
      <c r="B18648"/>
      <c r="C18648"/>
      <c r="D18648"/>
      <c r="E18648"/>
      <c r="F18648"/>
      <c r="G18648"/>
      <c r="H18648"/>
      <c r="I18648"/>
      <c r="J18648"/>
      <c r="K18648" s="91"/>
      <c r="L18648" s="91"/>
      <c r="M18648" s="91"/>
      <c r="R18648"/>
      <c r="S18648"/>
      <c r="T18648"/>
      <c r="U18648"/>
      <c r="V18648"/>
      <c r="W18648"/>
      <c r="X18648"/>
      <c r="Y18648"/>
      <c r="Z18648"/>
      <c r="AA18648"/>
      <c r="AB18648"/>
      <c r="AC18648"/>
    </row>
    <row r="18649" spans="2:29" s="14" customFormat="1" x14ac:dyDescent="0.25">
      <c r="B18649"/>
      <c r="C18649"/>
      <c r="D18649"/>
      <c r="E18649"/>
      <c r="F18649"/>
      <c r="G18649"/>
      <c r="H18649"/>
      <c r="I18649"/>
      <c r="J18649"/>
      <c r="K18649" s="91"/>
      <c r="L18649" s="91"/>
      <c r="M18649" s="91"/>
      <c r="R18649"/>
      <c r="S18649"/>
      <c r="T18649"/>
      <c r="U18649"/>
      <c r="V18649"/>
      <c r="W18649"/>
      <c r="X18649"/>
      <c r="Y18649"/>
      <c r="Z18649"/>
      <c r="AA18649"/>
      <c r="AB18649"/>
      <c r="AC18649"/>
    </row>
    <row r="18650" spans="2:29" s="14" customFormat="1" x14ac:dyDescent="0.25">
      <c r="B18650"/>
      <c r="C18650"/>
      <c r="D18650"/>
      <c r="E18650"/>
      <c r="F18650"/>
      <c r="G18650"/>
      <c r="H18650"/>
      <c r="I18650"/>
      <c r="J18650"/>
      <c r="K18650" s="91"/>
      <c r="L18650" s="91"/>
      <c r="M18650" s="91"/>
      <c r="R18650"/>
      <c r="S18650"/>
      <c r="T18650"/>
      <c r="U18650"/>
      <c r="V18650"/>
      <c r="W18650"/>
      <c r="X18650"/>
      <c r="Y18650"/>
      <c r="Z18650"/>
      <c r="AA18650"/>
      <c r="AB18650"/>
      <c r="AC18650"/>
    </row>
    <row r="18651" spans="2:29" s="14" customFormat="1" x14ac:dyDescent="0.25">
      <c r="B18651"/>
      <c r="C18651"/>
      <c r="D18651"/>
      <c r="E18651"/>
      <c r="F18651"/>
      <c r="G18651"/>
      <c r="H18651"/>
      <c r="I18651"/>
      <c r="J18651"/>
      <c r="K18651" s="91"/>
      <c r="L18651" s="91"/>
      <c r="M18651" s="91"/>
      <c r="R18651"/>
      <c r="S18651"/>
      <c r="T18651"/>
      <c r="U18651"/>
      <c r="V18651"/>
      <c r="W18651"/>
      <c r="X18651"/>
      <c r="Y18651"/>
      <c r="Z18651"/>
      <c r="AA18651"/>
      <c r="AB18651"/>
      <c r="AC18651"/>
    </row>
    <row r="18652" spans="2:29" s="14" customFormat="1" x14ac:dyDescent="0.25">
      <c r="B18652"/>
      <c r="C18652"/>
      <c r="D18652"/>
      <c r="E18652"/>
      <c r="F18652"/>
      <c r="G18652"/>
      <c r="H18652"/>
      <c r="I18652"/>
      <c r="J18652"/>
      <c r="K18652" s="91"/>
      <c r="L18652" s="91"/>
      <c r="M18652" s="91"/>
      <c r="R18652"/>
      <c r="S18652"/>
      <c r="T18652"/>
      <c r="U18652"/>
      <c r="V18652"/>
      <c r="W18652"/>
      <c r="X18652"/>
      <c r="Y18652"/>
      <c r="Z18652"/>
      <c r="AA18652"/>
      <c r="AB18652"/>
      <c r="AC18652"/>
    </row>
    <row r="18653" spans="2:29" s="14" customFormat="1" x14ac:dyDescent="0.25">
      <c r="B18653"/>
      <c r="C18653"/>
      <c r="D18653"/>
      <c r="E18653"/>
      <c r="F18653"/>
      <c r="G18653"/>
      <c r="H18653"/>
      <c r="I18653"/>
      <c r="J18653"/>
      <c r="K18653" s="91"/>
      <c r="L18653" s="91"/>
      <c r="M18653" s="91"/>
      <c r="R18653"/>
      <c r="S18653"/>
      <c r="T18653"/>
      <c r="U18653"/>
      <c r="V18653"/>
      <c r="W18653"/>
      <c r="X18653"/>
      <c r="Y18653"/>
      <c r="Z18653"/>
      <c r="AA18653"/>
      <c r="AB18653"/>
      <c r="AC18653"/>
    </row>
    <row r="18654" spans="2:29" s="14" customFormat="1" x14ac:dyDescent="0.25">
      <c r="B18654"/>
      <c r="C18654"/>
      <c r="D18654"/>
      <c r="E18654"/>
      <c r="F18654"/>
      <c r="G18654"/>
      <c r="H18654"/>
      <c r="I18654"/>
      <c r="J18654"/>
      <c r="K18654" s="91"/>
      <c r="L18654" s="91"/>
      <c r="M18654" s="91"/>
      <c r="R18654"/>
      <c r="S18654"/>
      <c r="T18654"/>
      <c r="U18654"/>
      <c r="V18654"/>
      <c r="W18654"/>
      <c r="X18654"/>
      <c r="Y18654"/>
      <c r="Z18654"/>
      <c r="AA18654"/>
      <c r="AB18654"/>
      <c r="AC18654"/>
    </row>
    <row r="18655" spans="2:29" s="14" customFormat="1" x14ac:dyDescent="0.25">
      <c r="B18655"/>
      <c r="C18655"/>
      <c r="D18655"/>
      <c r="E18655"/>
      <c r="F18655"/>
      <c r="G18655"/>
      <c r="H18655"/>
      <c r="I18655"/>
      <c r="J18655"/>
      <c r="K18655" s="91"/>
      <c r="L18655" s="91"/>
      <c r="M18655" s="91"/>
      <c r="R18655"/>
      <c r="S18655"/>
      <c r="T18655"/>
      <c r="U18655"/>
      <c r="V18655"/>
      <c r="W18655"/>
      <c r="X18655"/>
      <c r="Y18655"/>
      <c r="Z18655"/>
      <c r="AA18655"/>
      <c r="AB18655"/>
      <c r="AC18655"/>
    </row>
    <row r="18656" spans="2:29" s="14" customFormat="1" x14ac:dyDescent="0.25">
      <c r="B18656"/>
      <c r="C18656"/>
      <c r="D18656"/>
      <c r="E18656"/>
      <c r="F18656"/>
      <c r="G18656"/>
      <c r="H18656"/>
      <c r="I18656"/>
      <c r="J18656"/>
      <c r="K18656" s="91"/>
      <c r="L18656" s="91"/>
      <c r="M18656" s="91"/>
      <c r="R18656"/>
      <c r="S18656"/>
      <c r="T18656"/>
      <c r="U18656"/>
      <c r="V18656"/>
      <c r="W18656"/>
      <c r="X18656"/>
      <c r="Y18656"/>
      <c r="Z18656"/>
      <c r="AA18656"/>
      <c r="AB18656"/>
      <c r="AC18656"/>
    </row>
    <row r="18657" spans="2:29" s="14" customFormat="1" x14ac:dyDescent="0.25">
      <c r="B18657"/>
      <c r="C18657"/>
      <c r="D18657"/>
      <c r="E18657"/>
      <c r="F18657"/>
      <c r="G18657"/>
      <c r="H18657"/>
      <c r="I18657"/>
      <c r="J18657"/>
      <c r="K18657" s="91"/>
      <c r="L18657" s="91"/>
      <c r="M18657" s="91"/>
      <c r="R18657"/>
      <c r="S18657"/>
      <c r="T18657"/>
      <c r="U18657"/>
      <c r="V18657"/>
      <c r="W18657"/>
      <c r="X18657"/>
      <c r="Y18657"/>
      <c r="Z18657"/>
      <c r="AA18657"/>
      <c r="AB18657"/>
      <c r="AC18657"/>
    </row>
    <row r="18658" spans="2:29" s="14" customFormat="1" x14ac:dyDescent="0.25">
      <c r="B18658"/>
      <c r="C18658"/>
      <c r="D18658"/>
      <c r="E18658"/>
      <c r="F18658"/>
      <c r="G18658"/>
      <c r="H18658"/>
      <c r="I18658"/>
      <c r="J18658"/>
      <c r="K18658" s="91"/>
      <c r="L18658" s="91"/>
      <c r="M18658" s="91"/>
      <c r="R18658"/>
      <c r="S18658"/>
      <c r="T18658"/>
      <c r="U18658"/>
      <c r="V18658"/>
      <c r="W18658"/>
      <c r="X18658"/>
      <c r="Y18658"/>
      <c r="Z18658"/>
      <c r="AA18658"/>
      <c r="AB18658"/>
      <c r="AC18658"/>
    </row>
    <row r="18659" spans="2:29" s="14" customFormat="1" x14ac:dyDescent="0.25">
      <c r="B18659"/>
      <c r="C18659"/>
      <c r="D18659"/>
      <c r="E18659"/>
      <c r="F18659"/>
      <c r="G18659"/>
      <c r="H18659"/>
      <c r="I18659"/>
      <c r="J18659"/>
      <c r="K18659" s="91"/>
      <c r="L18659" s="91"/>
      <c r="M18659" s="91"/>
      <c r="R18659"/>
      <c r="S18659"/>
      <c r="T18659"/>
      <c r="U18659"/>
      <c r="V18659"/>
      <c r="W18659"/>
      <c r="X18659"/>
      <c r="Y18659"/>
      <c r="Z18659"/>
      <c r="AA18659"/>
      <c r="AB18659"/>
      <c r="AC18659"/>
    </row>
    <row r="18660" spans="2:29" s="14" customFormat="1" x14ac:dyDescent="0.25">
      <c r="B18660"/>
      <c r="C18660"/>
      <c r="D18660"/>
      <c r="E18660"/>
      <c r="F18660"/>
      <c r="G18660"/>
      <c r="H18660"/>
      <c r="I18660"/>
      <c r="J18660"/>
      <c r="K18660" s="91"/>
      <c r="L18660" s="91"/>
      <c r="M18660" s="91"/>
      <c r="R18660"/>
      <c r="S18660"/>
      <c r="T18660"/>
      <c r="U18660"/>
      <c r="V18660"/>
      <c r="W18660"/>
      <c r="X18660"/>
      <c r="Y18660"/>
      <c r="Z18660"/>
      <c r="AA18660"/>
      <c r="AB18660"/>
      <c r="AC18660"/>
    </row>
    <row r="18661" spans="2:29" s="14" customFormat="1" x14ac:dyDescent="0.25">
      <c r="B18661"/>
      <c r="C18661"/>
      <c r="D18661"/>
      <c r="E18661"/>
      <c r="F18661"/>
      <c r="G18661"/>
      <c r="H18661"/>
      <c r="I18661"/>
      <c r="J18661"/>
      <c r="K18661" s="91"/>
      <c r="L18661" s="91"/>
      <c r="M18661" s="91"/>
      <c r="R18661"/>
      <c r="S18661"/>
      <c r="T18661"/>
      <c r="U18661"/>
      <c r="V18661"/>
      <c r="W18661"/>
      <c r="X18661"/>
      <c r="Y18661"/>
      <c r="Z18661"/>
      <c r="AA18661"/>
      <c r="AB18661"/>
      <c r="AC18661"/>
    </row>
    <row r="18662" spans="2:29" s="14" customFormat="1" x14ac:dyDescent="0.25">
      <c r="B18662"/>
      <c r="C18662"/>
      <c r="D18662"/>
      <c r="E18662"/>
      <c r="F18662"/>
      <c r="G18662"/>
      <c r="H18662"/>
      <c r="I18662"/>
      <c r="J18662"/>
      <c r="K18662" s="91"/>
      <c r="L18662" s="91"/>
      <c r="M18662" s="91"/>
      <c r="R18662"/>
      <c r="S18662"/>
      <c r="T18662"/>
      <c r="U18662"/>
      <c r="V18662"/>
      <c r="W18662"/>
      <c r="X18662"/>
      <c r="Y18662"/>
      <c r="Z18662"/>
      <c r="AA18662"/>
      <c r="AB18662"/>
      <c r="AC18662"/>
    </row>
    <row r="18663" spans="2:29" s="14" customFormat="1" x14ac:dyDescent="0.25">
      <c r="B18663"/>
      <c r="C18663"/>
      <c r="D18663"/>
      <c r="E18663"/>
      <c r="F18663"/>
      <c r="G18663"/>
      <c r="H18663"/>
      <c r="I18663"/>
      <c r="J18663"/>
      <c r="K18663" s="91"/>
      <c r="L18663" s="91"/>
      <c r="M18663" s="91"/>
      <c r="R18663"/>
      <c r="S18663"/>
      <c r="T18663"/>
      <c r="U18663"/>
      <c r="V18663"/>
      <c r="W18663"/>
      <c r="X18663"/>
      <c r="Y18663"/>
      <c r="Z18663"/>
      <c r="AA18663"/>
      <c r="AB18663"/>
      <c r="AC18663"/>
    </row>
    <row r="18664" spans="2:29" s="14" customFormat="1" x14ac:dyDescent="0.25">
      <c r="B18664"/>
      <c r="C18664"/>
      <c r="D18664"/>
      <c r="E18664"/>
      <c r="F18664"/>
      <c r="G18664"/>
      <c r="H18664"/>
      <c r="I18664"/>
      <c r="J18664"/>
      <c r="K18664" s="91"/>
      <c r="L18664" s="91"/>
      <c r="M18664" s="91"/>
      <c r="R18664"/>
      <c r="S18664"/>
      <c r="T18664"/>
      <c r="U18664"/>
      <c r="V18664"/>
      <c r="W18664"/>
      <c r="X18664"/>
      <c r="Y18664"/>
      <c r="Z18664"/>
      <c r="AA18664"/>
      <c r="AB18664"/>
      <c r="AC18664"/>
    </row>
    <row r="18665" spans="2:29" s="14" customFormat="1" x14ac:dyDescent="0.25">
      <c r="B18665"/>
      <c r="C18665"/>
      <c r="D18665"/>
      <c r="E18665"/>
      <c r="F18665"/>
      <c r="G18665"/>
      <c r="H18665"/>
      <c r="I18665"/>
      <c r="J18665"/>
      <c r="K18665" s="91"/>
      <c r="L18665" s="91"/>
      <c r="M18665" s="91"/>
      <c r="R18665"/>
      <c r="S18665"/>
      <c r="T18665"/>
      <c r="U18665"/>
      <c r="V18665"/>
      <c r="W18665"/>
      <c r="X18665"/>
      <c r="Y18665"/>
      <c r="Z18665"/>
      <c r="AA18665"/>
      <c r="AB18665"/>
      <c r="AC18665"/>
    </row>
    <row r="18666" spans="2:29" s="14" customFormat="1" x14ac:dyDescent="0.25">
      <c r="B18666"/>
      <c r="C18666"/>
      <c r="D18666"/>
      <c r="E18666"/>
      <c r="F18666"/>
      <c r="G18666"/>
      <c r="H18666"/>
      <c r="I18666"/>
      <c r="J18666"/>
      <c r="K18666" s="91"/>
      <c r="L18666" s="91"/>
      <c r="M18666" s="91"/>
      <c r="R18666"/>
      <c r="S18666"/>
      <c r="T18666"/>
      <c r="U18666"/>
      <c r="V18666"/>
      <c r="W18666"/>
      <c r="X18666"/>
      <c r="Y18666"/>
      <c r="Z18666"/>
      <c r="AA18666"/>
      <c r="AB18666"/>
      <c r="AC18666"/>
    </row>
    <row r="18667" spans="2:29" s="14" customFormat="1" x14ac:dyDescent="0.25">
      <c r="B18667"/>
      <c r="C18667"/>
      <c r="D18667"/>
      <c r="E18667"/>
      <c r="F18667"/>
      <c r="G18667"/>
      <c r="H18667"/>
      <c r="I18667"/>
      <c r="J18667"/>
      <c r="K18667" s="91"/>
      <c r="L18667" s="91"/>
      <c r="M18667" s="91"/>
      <c r="R18667"/>
      <c r="S18667"/>
      <c r="T18667"/>
      <c r="U18667"/>
      <c r="V18667"/>
      <c r="W18667"/>
      <c r="X18667"/>
      <c r="Y18667"/>
      <c r="Z18667"/>
      <c r="AA18667"/>
      <c r="AB18667"/>
      <c r="AC18667"/>
    </row>
    <row r="18668" spans="2:29" s="14" customFormat="1" x14ac:dyDescent="0.25">
      <c r="B18668"/>
      <c r="C18668"/>
      <c r="D18668"/>
      <c r="E18668"/>
      <c r="F18668"/>
      <c r="G18668"/>
      <c r="H18668"/>
      <c r="I18668"/>
      <c r="J18668"/>
      <c r="K18668" s="91"/>
      <c r="L18668" s="91"/>
      <c r="M18668" s="91"/>
      <c r="R18668"/>
      <c r="S18668"/>
      <c r="T18668"/>
      <c r="U18668"/>
      <c r="V18668"/>
      <c r="W18668"/>
      <c r="X18668"/>
      <c r="Y18668"/>
      <c r="Z18668"/>
      <c r="AA18668"/>
      <c r="AB18668"/>
      <c r="AC18668"/>
    </row>
    <row r="18669" spans="2:29" s="14" customFormat="1" x14ac:dyDescent="0.25">
      <c r="B18669"/>
      <c r="C18669"/>
      <c r="D18669"/>
      <c r="E18669"/>
      <c r="F18669"/>
      <c r="G18669"/>
      <c r="H18669"/>
      <c r="I18669"/>
      <c r="J18669"/>
      <c r="K18669" s="91"/>
      <c r="L18669" s="91"/>
      <c r="M18669" s="91"/>
      <c r="R18669"/>
      <c r="S18669"/>
      <c r="T18669"/>
      <c r="U18669"/>
      <c r="V18669"/>
      <c r="W18669"/>
      <c r="X18669"/>
      <c r="Y18669"/>
      <c r="Z18669"/>
      <c r="AA18669"/>
      <c r="AB18669"/>
      <c r="AC18669"/>
    </row>
    <row r="18670" spans="2:29" s="14" customFormat="1" x14ac:dyDescent="0.25">
      <c r="B18670"/>
      <c r="C18670"/>
      <c r="D18670"/>
      <c r="E18670"/>
      <c r="F18670"/>
      <c r="G18670"/>
      <c r="H18670"/>
      <c r="I18670"/>
      <c r="J18670"/>
      <c r="K18670" s="91"/>
      <c r="L18670" s="91"/>
      <c r="M18670" s="91"/>
      <c r="R18670"/>
      <c r="S18670"/>
      <c r="T18670"/>
      <c r="U18670"/>
      <c r="V18670"/>
      <c r="W18670"/>
      <c r="X18670"/>
      <c r="Y18670"/>
      <c r="Z18670"/>
      <c r="AA18670"/>
      <c r="AB18670"/>
      <c r="AC18670"/>
    </row>
    <row r="18671" spans="2:29" s="14" customFormat="1" x14ac:dyDescent="0.25">
      <c r="B18671"/>
      <c r="C18671"/>
      <c r="D18671"/>
      <c r="E18671"/>
      <c r="F18671"/>
      <c r="G18671"/>
      <c r="H18671"/>
      <c r="I18671"/>
      <c r="J18671"/>
      <c r="K18671" s="91"/>
      <c r="L18671" s="91"/>
      <c r="M18671" s="91"/>
      <c r="R18671"/>
      <c r="S18671"/>
      <c r="T18671"/>
      <c r="U18671"/>
      <c r="V18671"/>
      <c r="W18671"/>
      <c r="X18671"/>
      <c r="Y18671"/>
      <c r="Z18671"/>
      <c r="AA18671"/>
      <c r="AB18671"/>
      <c r="AC18671"/>
    </row>
    <row r="18672" spans="2:29" s="14" customFormat="1" x14ac:dyDescent="0.25">
      <c r="B18672"/>
      <c r="C18672"/>
      <c r="D18672"/>
      <c r="E18672"/>
      <c r="F18672"/>
      <c r="G18672"/>
      <c r="H18672"/>
      <c r="I18672"/>
      <c r="J18672"/>
      <c r="K18672" s="91"/>
      <c r="L18672" s="91"/>
      <c r="M18672" s="91"/>
      <c r="R18672"/>
      <c r="S18672"/>
      <c r="T18672"/>
      <c r="U18672"/>
      <c r="V18672"/>
      <c r="W18672"/>
      <c r="X18672"/>
      <c r="Y18672"/>
      <c r="Z18672"/>
      <c r="AA18672"/>
      <c r="AB18672"/>
      <c r="AC18672"/>
    </row>
    <row r="18673" spans="2:29" s="14" customFormat="1" x14ac:dyDescent="0.25">
      <c r="B18673"/>
      <c r="C18673"/>
      <c r="D18673"/>
      <c r="E18673"/>
      <c r="F18673"/>
      <c r="G18673"/>
      <c r="H18673"/>
      <c r="I18673"/>
      <c r="J18673"/>
      <c r="K18673" s="91"/>
      <c r="L18673" s="91"/>
      <c r="M18673" s="91"/>
      <c r="R18673"/>
      <c r="S18673"/>
      <c r="T18673"/>
      <c r="U18673"/>
      <c r="V18673"/>
      <c r="W18673"/>
      <c r="X18673"/>
      <c r="Y18673"/>
      <c r="Z18673"/>
      <c r="AA18673"/>
      <c r="AB18673"/>
      <c r="AC18673"/>
    </row>
    <row r="18674" spans="2:29" s="14" customFormat="1" x14ac:dyDescent="0.25">
      <c r="B18674"/>
      <c r="C18674"/>
      <c r="D18674"/>
      <c r="E18674"/>
      <c r="F18674"/>
      <c r="G18674"/>
      <c r="H18674"/>
      <c r="I18674"/>
      <c r="J18674"/>
      <c r="K18674" s="91"/>
      <c r="L18674" s="91"/>
      <c r="M18674" s="91"/>
      <c r="R18674"/>
      <c r="S18674"/>
      <c r="T18674"/>
      <c r="U18674"/>
      <c r="V18674"/>
      <c r="W18674"/>
      <c r="X18674"/>
      <c r="Y18674"/>
      <c r="Z18674"/>
      <c r="AA18674"/>
      <c r="AB18674"/>
      <c r="AC18674"/>
    </row>
    <row r="18675" spans="2:29" s="14" customFormat="1" x14ac:dyDescent="0.25">
      <c r="B18675"/>
      <c r="C18675"/>
      <c r="D18675"/>
      <c r="E18675"/>
      <c r="F18675"/>
      <c r="G18675"/>
      <c r="H18675"/>
      <c r="I18675"/>
      <c r="J18675"/>
      <c r="K18675" s="91"/>
      <c r="L18675" s="91"/>
      <c r="M18675" s="91"/>
      <c r="R18675"/>
      <c r="S18675"/>
      <c r="T18675"/>
      <c r="U18675"/>
      <c r="V18675"/>
      <c r="W18675"/>
      <c r="X18675"/>
      <c r="Y18675"/>
      <c r="Z18675"/>
      <c r="AA18675"/>
      <c r="AB18675"/>
      <c r="AC18675"/>
    </row>
    <row r="18676" spans="2:29" s="14" customFormat="1" x14ac:dyDescent="0.25">
      <c r="B18676"/>
      <c r="C18676"/>
      <c r="D18676"/>
      <c r="E18676"/>
      <c r="F18676"/>
      <c r="G18676"/>
      <c r="H18676"/>
      <c r="I18676"/>
      <c r="J18676"/>
      <c r="K18676" s="91"/>
      <c r="L18676" s="91"/>
      <c r="M18676" s="91"/>
      <c r="R18676"/>
      <c r="S18676"/>
      <c r="T18676"/>
      <c r="U18676"/>
      <c r="V18676"/>
      <c r="W18676"/>
      <c r="X18676"/>
      <c r="Y18676"/>
      <c r="Z18676"/>
      <c r="AA18676"/>
      <c r="AB18676"/>
      <c r="AC18676"/>
    </row>
    <row r="18677" spans="2:29" s="14" customFormat="1" x14ac:dyDescent="0.25">
      <c r="B18677"/>
      <c r="C18677"/>
      <c r="D18677"/>
      <c r="E18677"/>
      <c r="F18677"/>
      <c r="G18677"/>
      <c r="H18677"/>
      <c r="I18677"/>
      <c r="J18677"/>
      <c r="K18677" s="91"/>
      <c r="L18677" s="91"/>
      <c r="M18677" s="91"/>
      <c r="R18677"/>
      <c r="S18677"/>
      <c r="T18677"/>
      <c r="U18677"/>
      <c r="V18677"/>
      <c r="W18677"/>
      <c r="X18677"/>
      <c r="Y18677"/>
      <c r="Z18677"/>
      <c r="AA18677"/>
      <c r="AB18677"/>
      <c r="AC18677"/>
    </row>
    <row r="18678" spans="2:29" s="14" customFormat="1" x14ac:dyDescent="0.25">
      <c r="B18678"/>
      <c r="C18678"/>
      <c r="D18678"/>
      <c r="E18678"/>
      <c r="F18678"/>
      <c r="G18678"/>
      <c r="H18678"/>
      <c r="I18678"/>
      <c r="J18678"/>
      <c r="K18678" s="91"/>
      <c r="L18678" s="91"/>
      <c r="M18678" s="91"/>
      <c r="R18678"/>
      <c r="S18678"/>
      <c r="T18678"/>
      <c r="U18678"/>
      <c r="V18678"/>
      <c r="W18678"/>
      <c r="X18678"/>
      <c r="Y18678"/>
      <c r="Z18678"/>
      <c r="AA18678"/>
      <c r="AB18678"/>
      <c r="AC18678"/>
    </row>
    <row r="18679" spans="2:29" s="14" customFormat="1" x14ac:dyDescent="0.25">
      <c r="B18679"/>
      <c r="C18679"/>
      <c r="D18679"/>
      <c r="E18679"/>
      <c r="F18679"/>
      <c r="G18679"/>
      <c r="H18679"/>
      <c r="I18679"/>
      <c r="J18679"/>
      <c r="K18679" s="91"/>
      <c r="L18679" s="91"/>
      <c r="M18679" s="91"/>
      <c r="R18679"/>
      <c r="S18679"/>
      <c r="T18679"/>
      <c r="U18679"/>
      <c r="V18679"/>
      <c r="W18679"/>
      <c r="X18679"/>
      <c r="Y18679"/>
      <c r="Z18679"/>
      <c r="AA18679"/>
      <c r="AB18679"/>
      <c r="AC18679"/>
    </row>
    <row r="18680" spans="2:29" s="14" customFormat="1" x14ac:dyDescent="0.25">
      <c r="B18680"/>
      <c r="C18680"/>
      <c r="D18680"/>
      <c r="E18680"/>
      <c r="F18680"/>
      <c r="G18680"/>
      <c r="H18680"/>
      <c r="I18680"/>
      <c r="J18680"/>
      <c r="K18680" s="91"/>
      <c r="L18680" s="91"/>
      <c r="M18680" s="91"/>
      <c r="R18680"/>
      <c r="S18680"/>
      <c r="T18680"/>
      <c r="U18680"/>
      <c r="V18680"/>
      <c r="W18680"/>
      <c r="X18680"/>
      <c r="Y18680"/>
      <c r="Z18680"/>
      <c r="AA18680"/>
      <c r="AB18680"/>
      <c r="AC18680"/>
    </row>
    <row r="18681" spans="2:29" s="14" customFormat="1" x14ac:dyDescent="0.25">
      <c r="B18681"/>
      <c r="C18681"/>
      <c r="D18681"/>
      <c r="E18681"/>
      <c r="F18681"/>
      <c r="G18681"/>
      <c r="H18681"/>
      <c r="I18681"/>
      <c r="J18681"/>
      <c r="K18681" s="91"/>
      <c r="L18681" s="91"/>
      <c r="M18681" s="91"/>
      <c r="R18681"/>
      <c r="S18681"/>
      <c r="T18681"/>
      <c r="U18681"/>
      <c r="V18681"/>
      <c r="W18681"/>
      <c r="X18681"/>
      <c r="Y18681"/>
      <c r="Z18681"/>
      <c r="AA18681"/>
      <c r="AB18681"/>
      <c r="AC18681"/>
    </row>
    <row r="18682" spans="2:29" s="14" customFormat="1" x14ac:dyDescent="0.25">
      <c r="B18682"/>
      <c r="C18682"/>
      <c r="D18682"/>
      <c r="E18682"/>
      <c r="F18682"/>
      <c r="G18682"/>
      <c r="H18682"/>
      <c r="I18682"/>
      <c r="J18682"/>
      <c r="K18682" s="91"/>
      <c r="L18682" s="91"/>
      <c r="M18682" s="91"/>
      <c r="R18682"/>
      <c r="S18682"/>
      <c r="T18682"/>
      <c r="U18682"/>
      <c r="V18682"/>
      <c r="W18682"/>
      <c r="X18682"/>
      <c r="Y18682"/>
      <c r="Z18682"/>
      <c r="AA18682"/>
      <c r="AB18682"/>
      <c r="AC18682"/>
    </row>
    <row r="18683" spans="2:29" s="14" customFormat="1" x14ac:dyDescent="0.25">
      <c r="B18683"/>
      <c r="C18683"/>
      <c r="D18683"/>
      <c r="E18683"/>
      <c r="F18683"/>
      <c r="G18683"/>
      <c r="H18683"/>
      <c r="I18683"/>
      <c r="J18683"/>
      <c r="K18683" s="91"/>
      <c r="L18683" s="91"/>
      <c r="M18683" s="91"/>
      <c r="R18683"/>
      <c r="S18683"/>
      <c r="T18683"/>
      <c r="U18683"/>
      <c r="V18683"/>
      <c r="W18683"/>
      <c r="X18683"/>
      <c r="Y18683"/>
      <c r="Z18683"/>
      <c r="AA18683"/>
      <c r="AB18683"/>
      <c r="AC18683"/>
    </row>
    <row r="18684" spans="2:29" s="14" customFormat="1" x14ac:dyDescent="0.25">
      <c r="B18684"/>
      <c r="C18684"/>
      <c r="D18684"/>
      <c r="E18684"/>
      <c r="F18684"/>
      <c r="G18684"/>
      <c r="H18684"/>
      <c r="I18684"/>
      <c r="J18684"/>
      <c r="K18684" s="91"/>
      <c r="L18684" s="91"/>
      <c r="M18684" s="91"/>
      <c r="R18684"/>
      <c r="S18684"/>
      <c r="T18684"/>
      <c r="U18684"/>
      <c r="V18684"/>
      <c r="W18684"/>
      <c r="X18684"/>
      <c r="Y18684"/>
      <c r="Z18684"/>
      <c r="AA18684"/>
      <c r="AB18684"/>
      <c r="AC18684"/>
    </row>
    <row r="18685" spans="2:29" s="14" customFormat="1" x14ac:dyDescent="0.25">
      <c r="B18685"/>
      <c r="C18685"/>
      <c r="D18685"/>
      <c r="E18685"/>
      <c r="F18685"/>
      <c r="G18685"/>
      <c r="H18685"/>
      <c r="I18685"/>
      <c r="J18685"/>
      <c r="K18685" s="91"/>
      <c r="L18685" s="91"/>
      <c r="M18685" s="91"/>
      <c r="R18685"/>
      <c r="S18685"/>
      <c r="T18685"/>
      <c r="U18685"/>
      <c r="V18685"/>
      <c r="W18685"/>
      <c r="X18685"/>
      <c r="Y18685"/>
      <c r="Z18685"/>
      <c r="AA18685"/>
      <c r="AB18685"/>
      <c r="AC18685"/>
    </row>
    <row r="18686" spans="2:29" s="14" customFormat="1" x14ac:dyDescent="0.25">
      <c r="B18686"/>
      <c r="C18686"/>
      <c r="D18686"/>
      <c r="E18686"/>
      <c r="F18686"/>
      <c r="G18686"/>
      <c r="H18686"/>
      <c r="I18686"/>
      <c r="J18686"/>
      <c r="K18686" s="91"/>
      <c r="L18686" s="91"/>
      <c r="M18686" s="91"/>
      <c r="R18686"/>
      <c r="S18686"/>
      <c r="T18686"/>
      <c r="U18686"/>
      <c r="V18686"/>
      <c r="W18686"/>
      <c r="X18686"/>
      <c r="Y18686"/>
      <c r="Z18686"/>
      <c r="AA18686"/>
      <c r="AB18686"/>
      <c r="AC18686"/>
    </row>
    <row r="18687" spans="2:29" s="14" customFormat="1" x14ac:dyDescent="0.25">
      <c r="B18687"/>
      <c r="C18687"/>
      <c r="D18687"/>
      <c r="E18687"/>
      <c r="F18687"/>
      <c r="G18687"/>
      <c r="H18687"/>
      <c r="I18687"/>
      <c r="J18687"/>
      <c r="K18687" s="91"/>
      <c r="L18687" s="91"/>
      <c r="M18687" s="91"/>
      <c r="R18687"/>
      <c r="S18687"/>
      <c r="T18687"/>
      <c r="U18687"/>
      <c r="V18687"/>
      <c r="W18687"/>
      <c r="X18687"/>
      <c r="Y18687"/>
      <c r="Z18687"/>
      <c r="AA18687"/>
      <c r="AB18687"/>
      <c r="AC18687"/>
    </row>
    <row r="18688" spans="2:29" s="14" customFormat="1" x14ac:dyDescent="0.25">
      <c r="B18688"/>
      <c r="C18688"/>
      <c r="D18688"/>
      <c r="E18688"/>
      <c r="F18688"/>
      <c r="G18688"/>
      <c r="H18688"/>
      <c r="I18688"/>
      <c r="J18688"/>
      <c r="K18688" s="91"/>
      <c r="L18688" s="91"/>
      <c r="M18688" s="91"/>
      <c r="R18688"/>
      <c r="S18688"/>
      <c r="T18688"/>
      <c r="U18688"/>
      <c r="V18688"/>
      <c r="W18688"/>
      <c r="X18688"/>
      <c r="Y18688"/>
      <c r="Z18688"/>
      <c r="AA18688"/>
      <c r="AB18688"/>
      <c r="AC18688"/>
    </row>
    <row r="18689" spans="2:29" s="14" customFormat="1" x14ac:dyDescent="0.25">
      <c r="B18689"/>
      <c r="C18689"/>
      <c r="D18689"/>
      <c r="E18689"/>
      <c r="F18689"/>
      <c r="G18689"/>
      <c r="H18689"/>
      <c r="I18689"/>
      <c r="J18689"/>
      <c r="K18689" s="91"/>
      <c r="L18689" s="91"/>
      <c r="M18689" s="91"/>
      <c r="R18689"/>
      <c r="S18689"/>
      <c r="T18689"/>
      <c r="U18689"/>
      <c r="V18689"/>
      <c r="W18689"/>
      <c r="X18689"/>
      <c r="Y18689"/>
      <c r="Z18689"/>
      <c r="AA18689"/>
      <c r="AB18689"/>
      <c r="AC18689"/>
    </row>
    <row r="18690" spans="2:29" s="14" customFormat="1" x14ac:dyDescent="0.25">
      <c r="B18690"/>
      <c r="C18690"/>
      <c r="D18690"/>
      <c r="E18690"/>
      <c r="F18690"/>
      <c r="G18690"/>
      <c r="H18690"/>
      <c r="I18690"/>
      <c r="J18690"/>
      <c r="K18690" s="91"/>
      <c r="L18690" s="91"/>
      <c r="M18690" s="91"/>
      <c r="R18690"/>
      <c r="S18690"/>
      <c r="T18690"/>
      <c r="U18690"/>
      <c r="V18690"/>
      <c r="W18690"/>
      <c r="X18690"/>
      <c r="Y18690"/>
      <c r="Z18690"/>
      <c r="AA18690"/>
      <c r="AB18690"/>
      <c r="AC18690"/>
    </row>
    <row r="18691" spans="2:29" s="14" customFormat="1" x14ac:dyDescent="0.25">
      <c r="B18691"/>
      <c r="C18691"/>
      <c r="D18691"/>
      <c r="E18691"/>
      <c r="F18691"/>
      <c r="G18691"/>
      <c r="H18691"/>
      <c r="I18691"/>
      <c r="J18691"/>
      <c r="K18691" s="91"/>
      <c r="L18691" s="91"/>
      <c r="M18691" s="91"/>
      <c r="R18691"/>
      <c r="S18691"/>
      <c r="T18691"/>
      <c r="U18691"/>
      <c r="V18691"/>
      <c r="W18691"/>
      <c r="X18691"/>
      <c r="Y18691"/>
      <c r="Z18691"/>
      <c r="AA18691"/>
      <c r="AB18691"/>
      <c r="AC18691"/>
    </row>
    <row r="18692" spans="2:29" s="14" customFormat="1" x14ac:dyDescent="0.25">
      <c r="B18692"/>
      <c r="C18692"/>
      <c r="D18692"/>
      <c r="E18692"/>
      <c r="F18692"/>
      <c r="G18692"/>
      <c r="H18692"/>
      <c r="I18692"/>
      <c r="J18692"/>
      <c r="K18692" s="91"/>
      <c r="L18692" s="91"/>
      <c r="M18692" s="91"/>
      <c r="R18692"/>
      <c r="S18692"/>
      <c r="T18692"/>
      <c r="U18692"/>
      <c r="V18692"/>
      <c r="W18692"/>
      <c r="X18692"/>
      <c r="Y18692"/>
      <c r="Z18692"/>
      <c r="AA18692"/>
      <c r="AB18692"/>
      <c r="AC18692"/>
    </row>
    <row r="18693" spans="2:29" s="14" customFormat="1" x14ac:dyDescent="0.25">
      <c r="B18693"/>
      <c r="C18693"/>
      <c r="D18693"/>
      <c r="E18693"/>
      <c r="F18693"/>
      <c r="G18693"/>
      <c r="H18693"/>
      <c r="I18693"/>
      <c r="J18693"/>
      <c r="K18693" s="91"/>
      <c r="L18693" s="91"/>
      <c r="M18693" s="91"/>
      <c r="R18693"/>
      <c r="S18693"/>
      <c r="T18693"/>
      <c r="U18693"/>
      <c r="V18693"/>
      <c r="W18693"/>
      <c r="X18693"/>
      <c r="Y18693"/>
      <c r="Z18693"/>
      <c r="AA18693"/>
      <c r="AB18693"/>
      <c r="AC18693"/>
    </row>
    <row r="18694" spans="2:29" s="14" customFormat="1" x14ac:dyDescent="0.25">
      <c r="B18694"/>
      <c r="C18694"/>
      <c r="D18694"/>
      <c r="E18694"/>
      <c r="F18694"/>
      <c r="G18694"/>
      <c r="H18694"/>
      <c r="I18694"/>
      <c r="J18694"/>
      <c r="K18694" s="91"/>
      <c r="L18694" s="91"/>
      <c r="M18694" s="91"/>
      <c r="R18694"/>
      <c r="S18694"/>
      <c r="T18694"/>
      <c r="U18694"/>
      <c r="V18694"/>
      <c r="W18694"/>
      <c r="X18694"/>
      <c r="Y18694"/>
      <c r="Z18694"/>
      <c r="AA18694"/>
      <c r="AB18694"/>
      <c r="AC18694"/>
    </row>
    <row r="18695" spans="2:29" s="14" customFormat="1" x14ac:dyDescent="0.25">
      <c r="B18695"/>
      <c r="C18695"/>
      <c r="D18695"/>
      <c r="E18695"/>
      <c r="F18695"/>
      <c r="G18695"/>
      <c r="H18695"/>
      <c r="I18695"/>
      <c r="J18695"/>
      <c r="K18695" s="91"/>
      <c r="L18695" s="91"/>
      <c r="M18695" s="91"/>
      <c r="R18695"/>
      <c r="S18695"/>
      <c r="T18695"/>
      <c r="U18695"/>
      <c r="V18695"/>
      <c r="W18695"/>
      <c r="X18695"/>
      <c r="Y18695"/>
      <c r="Z18695"/>
      <c r="AA18695"/>
      <c r="AB18695"/>
      <c r="AC18695"/>
    </row>
    <row r="18696" spans="2:29" s="14" customFormat="1" x14ac:dyDescent="0.25">
      <c r="B18696"/>
      <c r="C18696"/>
      <c r="D18696"/>
      <c r="E18696"/>
      <c r="F18696"/>
      <c r="G18696"/>
      <c r="H18696"/>
      <c r="I18696"/>
      <c r="J18696"/>
      <c r="K18696" s="91"/>
      <c r="L18696" s="91"/>
      <c r="M18696" s="91"/>
      <c r="R18696"/>
      <c r="S18696"/>
      <c r="T18696"/>
      <c r="U18696"/>
      <c r="V18696"/>
      <c r="W18696"/>
      <c r="X18696"/>
      <c r="Y18696"/>
      <c r="Z18696"/>
      <c r="AA18696"/>
      <c r="AB18696"/>
      <c r="AC18696"/>
    </row>
    <row r="18697" spans="2:29" s="14" customFormat="1" x14ac:dyDescent="0.25">
      <c r="B18697"/>
      <c r="C18697"/>
      <c r="D18697"/>
      <c r="E18697"/>
      <c r="F18697"/>
      <c r="G18697"/>
      <c r="H18697"/>
      <c r="I18697"/>
      <c r="J18697"/>
      <c r="K18697" s="91"/>
      <c r="L18697" s="91"/>
      <c r="M18697" s="91"/>
      <c r="R18697"/>
      <c r="S18697"/>
      <c r="T18697"/>
      <c r="U18697"/>
      <c r="V18697"/>
      <c r="W18697"/>
      <c r="X18697"/>
      <c r="Y18697"/>
      <c r="Z18697"/>
      <c r="AA18697"/>
      <c r="AB18697"/>
      <c r="AC18697"/>
    </row>
    <row r="18698" spans="2:29" s="14" customFormat="1" x14ac:dyDescent="0.25">
      <c r="B18698"/>
      <c r="C18698"/>
      <c r="D18698"/>
      <c r="E18698"/>
      <c r="F18698"/>
      <c r="G18698"/>
      <c r="H18698"/>
      <c r="I18698"/>
      <c r="J18698"/>
      <c r="K18698" s="91"/>
      <c r="L18698" s="91"/>
      <c r="M18698" s="91"/>
      <c r="R18698"/>
      <c r="S18698"/>
      <c r="T18698"/>
      <c r="U18698"/>
      <c r="V18698"/>
      <c r="W18698"/>
      <c r="X18698"/>
      <c r="Y18698"/>
      <c r="Z18698"/>
      <c r="AA18698"/>
      <c r="AB18698"/>
      <c r="AC18698"/>
    </row>
    <row r="18699" spans="2:29" s="14" customFormat="1" x14ac:dyDescent="0.25">
      <c r="B18699"/>
      <c r="C18699"/>
      <c r="D18699"/>
      <c r="E18699"/>
      <c r="F18699"/>
      <c r="G18699"/>
      <c r="H18699"/>
      <c r="I18699"/>
      <c r="J18699"/>
      <c r="K18699" s="91"/>
      <c r="L18699" s="91"/>
      <c r="M18699" s="91"/>
      <c r="R18699"/>
      <c r="S18699"/>
      <c r="T18699"/>
      <c r="U18699"/>
      <c r="V18699"/>
      <c r="W18699"/>
      <c r="X18699"/>
      <c r="Y18699"/>
      <c r="Z18699"/>
      <c r="AA18699"/>
      <c r="AB18699"/>
      <c r="AC18699"/>
    </row>
    <row r="18700" spans="2:29" s="14" customFormat="1" x14ac:dyDescent="0.25">
      <c r="B18700"/>
      <c r="C18700"/>
      <c r="D18700"/>
      <c r="E18700"/>
      <c r="F18700"/>
      <c r="G18700"/>
      <c r="H18700"/>
      <c r="I18700"/>
      <c r="J18700"/>
      <c r="K18700" s="91"/>
      <c r="L18700" s="91"/>
      <c r="M18700" s="91"/>
      <c r="R18700"/>
      <c r="S18700"/>
      <c r="T18700"/>
      <c r="U18700"/>
      <c r="V18700"/>
      <c r="W18700"/>
      <c r="X18700"/>
      <c r="Y18700"/>
      <c r="Z18700"/>
      <c r="AA18700"/>
      <c r="AB18700"/>
      <c r="AC18700"/>
    </row>
    <row r="18701" spans="2:29" s="14" customFormat="1" x14ac:dyDescent="0.25">
      <c r="B18701"/>
      <c r="C18701"/>
      <c r="D18701"/>
      <c r="E18701"/>
      <c r="F18701"/>
      <c r="G18701"/>
      <c r="H18701"/>
      <c r="I18701"/>
      <c r="J18701"/>
      <c r="K18701" s="91"/>
      <c r="L18701" s="91"/>
      <c r="M18701" s="91"/>
      <c r="R18701"/>
      <c r="S18701"/>
      <c r="T18701"/>
      <c r="U18701"/>
      <c r="V18701"/>
      <c r="W18701"/>
      <c r="X18701"/>
      <c r="Y18701"/>
      <c r="Z18701"/>
      <c r="AA18701"/>
      <c r="AB18701"/>
      <c r="AC18701"/>
    </row>
    <row r="18702" spans="2:29" s="14" customFormat="1" x14ac:dyDescent="0.25">
      <c r="B18702"/>
      <c r="C18702"/>
      <c r="D18702"/>
      <c r="E18702"/>
      <c r="F18702"/>
      <c r="G18702"/>
      <c r="H18702"/>
      <c r="I18702"/>
      <c r="J18702"/>
      <c r="K18702" s="91"/>
      <c r="L18702" s="91"/>
      <c r="M18702" s="91"/>
      <c r="R18702"/>
      <c r="S18702"/>
      <c r="T18702"/>
      <c r="U18702"/>
      <c r="V18702"/>
      <c r="W18702"/>
      <c r="X18702"/>
      <c r="Y18702"/>
      <c r="Z18702"/>
      <c r="AA18702"/>
      <c r="AB18702"/>
      <c r="AC18702"/>
    </row>
    <row r="18703" spans="2:29" s="14" customFormat="1" x14ac:dyDescent="0.25">
      <c r="B18703"/>
      <c r="C18703"/>
      <c r="D18703"/>
      <c r="E18703"/>
      <c r="F18703"/>
      <c r="G18703"/>
      <c r="H18703"/>
      <c r="I18703"/>
      <c r="J18703"/>
      <c r="K18703" s="91"/>
      <c r="L18703" s="91"/>
      <c r="M18703" s="91"/>
      <c r="R18703"/>
      <c r="S18703"/>
      <c r="T18703"/>
      <c r="U18703"/>
      <c r="V18703"/>
      <c r="W18703"/>
      <c r="X18703"/>
      <c r="Y18703"/>
      <c r="Z18703"/>
      <c r="AA18703"/>
      <c r="AB18703"/>
      <c r="AC18703"/>
    </row>
    <row r="18704" spans="2:29" s="14" customFormat="1" x14ac:dyDescent="0.25">
      <c r="B18704"/>
      <c r="C18704"/>
      <c r="D18704"/>
      <c r="E18704"/>
      <c r="F18704"/>
      <c r="G18704"/>
      <c r="H18704"/>
      <c r="I18704"/>
      <c r="J18704"/>
      <c r="K18704" s="91"/>
      <c r="L18704" s="91"/>
      <c r="M18704" s="91"/>
      <c r="R18704"/>
      <c r="S18704"/>
      <c r="T18704"/>
      <c r="U18704"/>
      <c r="V18704"/>
      <c r="W18704"/>
      <c r="X18704"/>
      <c r="Y18704"/>
      <c r="Z18704"/>
      <c r="AA18704"/>
      <c r="AB18704"/>
      <c r="AC18704"/>
    </row>
    <row r="18705" spans="2:29" s="14" customFormat="1" x14ac:dyDescent="0.25">
      <c r="B18705"/>
      <c r="C18705"/>
      <c r="D18705"/>
      <c r="E18705"/>
      <c r="F18705"/>
      <c r="G18705"/>
      <c r="H18705"/>
      <c r="I18705"/>
      <c r="J18705"/>
      <c r="K18705" s="91"/>
      <c r="L18705" s="91"/>
      <c r="M18705" s="91"/>
      <c r="R18705"/>
      <c r="S18705"/>
      <c r="T18705"/>
      <c r="U18705"/>
      <c r="V18705"/>
      <c r="W18705"/>
      <c r="X18705"/>
      <c r="Y18705"/>
      <c r="Z18705"/>
      <c r="AA18705"/>
      <c r="AB18705"/>
      <c r="AC18705"/>
    </row>
    <row r="18706" spans="2:29" s="14" customFormat="1" x14ac:dyDescent="0.25">
      <c r="B18706"/>
      <c r="C18706"/>
      <c r="D18706"/>
      <c r="E18706"/>
      <c r="F18706"/>
      <c r="G18706"/>
      <c r="H18706"/>
      <c r="I18706"/>
      <c r="J18706"/>
      <c r="K18706" s="91"/>
      <c r="L18706" s="91"/>
      <c r="M18706" s="91"/>
      <c r="R18706"/>
      <c r="S18706"/>
      <c r="T18706"/>
      <c r="U18706"/>
      <c r="V18706"/>
      <c r="W18706"/>
      <c r="X18706"/>
      <c r="Y18706"/>
      <c r="Z18706"/>
      <c r="AA18706"/>
      <c r="AB18706"/>
      <c r="AC18706"/>
    </row>
    <row r="18707" spans="2:29" s="14" customFormat="1" x14ac:dyDescent="0.25">
      <c r="B18707"/>
      <c r="C18707"/>
      <c r="D18707"/>
      <c r="E18707"/>
      <c r="F18707"/>
      <c r="G18707"/>
      <c r="H18707"/>
      <c r="I18707"/>
      <c r="J18707"/>
      <c r="K18707" s="91"/>
      <c r="L18707" s="91"/>
      <c r="M18707" s="91"/>
      <c r="R18707"/>
      <c r="S18707"/>
      <c r="T18707"/>
      <c r="U18707"/>
      <c r="V18707"/>
      <c r="W18707"/>
      <c r="X18707"/>
      <c r="Y18707"/>
      <c r="Z18707"/>
      <c r="AA18707"/>
      <c r="AB18707"/>
      <c r="AC18707"/>
    </row>
    <row r="18708" spans="2:29" s="14" customFormat="1" x14ac:dyDescent="0.25">
      <c r="B18708"/>
      <c r="C18708"/>
      <c r="D18708"/>
      <c r="E18708"/>
      <c r="F18708"/>
      <c r="G18708"/>
      <c r="H18708"/>
      <c r="I18708"/>
      <c r="J18708"/>
      <c r="K18708" s="91"/>
      <c r="L18708" s="91"/>
      <c r="M18708" s="91"/>
      <c r="R18708"/>
      <c r="S18708"/>
      <c r="T18708"/>
      <c r="U18708"/>
      <c r="V18708"/>
      <c r="W18708"/>
      <c r="X18708"/>
      <c r="Y18708"/>
      <c r="Z18708"/>
      <c r="AA18708"/>
      <c r="AB18708"/>
      <c r="AC18708"/>
    </row>
    <row r="18709" spans="2:29" s="14" customFormat="1" x14ac:dyDescent="0.25">
      <c r="B18709"/>
      <c r="C18709"/>
      <c r="D18709"/>
      <c r="E18709"/>
      <c r="F18709"/>
      <c r="G18709"/>
      <c r="H18709"/>
      <c r="I18709"/>
      <c r="J18709"/>
      <c r="K18709" s="91"/>
      <c r="L18709" s="91"/>
      <c r="M18709" s="91"/>
      <c r="R18709"/>
      <c r="S18709"/>
      <c r="T18709"/>
      <c r="U18709"/>
      <c r="V18709"/>
      <c r="W18709"/>
      <c r="X18709"/>
      <c r="Y18709"/>
      <c r="Z18709"/>
      <c r="AA18709"/>
      <c r="AB18709"/>
      <c r="AC18709"/>
    </row>
    <row r="18710" spans="2:29" s="14" customFormat="1" x14ac:dyDescent="0.25">
      <c r="B18710"/>
      <c r="C18710"/>
      <c r="D18710"/>
      <c r="E18710"/>
      <c r="F18710"/>
      <c r="G18710"/>
      <c r="H18710"/>
      <c r="I18710"/>
      <c r="J18710"/>
      <c r="K18710" s="91"/>
      <c r="L18710" s="91"/>
      <c r="M18710" s="91"/>
      <c r="R18710"/>
      <c r="S18710"/>
      <c r="T18710"/>
      <c r="U18710"/>
      <c r="V18710"/>
      <c r="W18710"/>
      <c r="X18710"/>
      <c r="Y18710"/>
      <c r="Z18710"/>
      <c r="AA18710"/>
      <c r="AB18710"/>
      <c r="AC18710"/>
    </row>
    <row r="18711" spans="2:29" s="14" customFormat="1" x14ac:dyDescent="0.25">
      <c r="B18711"/>
      <c r="C18711"/>
      <c r="D18711"/>
      <c r="E18711"/>
      <c r="F18711"/>
      <c r="G18711"/>
      <c r="H18711"/>
      <c r="I18711"/>
      <c r="J18711"/>
      <c r="K18711" s="91"/>
      <c r="L18711" s="91"/>
      <c r="M18711" s="91"/>
      <c r="R18711"/>
      <c r="S18711"/>
      <c r="T18711"/>
      <c r="U18711"/>
      <c r="V18711"/>
      <c r="W18711"/>
      <c r="X18711"/>
      <c r="Y18711"/>
      <c r="Z18711"/>
      <c r="AA18711"/>
      <c r="AB18711"/>
      <c r="AC18711"/>
    </row>
    <row r="18712" spans="2:29" s="14" customFormat="1" x14ac:dyDescent="0.25">
      <c r="B18712"/>
      <c r="C18712"/>
      <c r="D18712"/>
      <c r="E18712"/>
      <c r="F18712"/>
      <c r="G18712"/>
      <c r="H18712"/>
      <c r="I18712"/>
      <c r="J18712"/>
      <c r="K18712" s="91"/>
      <c r="L18712" s="91"/>
      <c r="M18712" s="91"/>
      <c r="R18712"/>
      <c r="S18712"/>
      <c r="T18712"/>
      <c r="U18712"/>
      <c r="V18712"/>
      <c r="W18712"/>
      <c r="X18712"/>
      <c r="Y18712"/>
      <c r="Z18712"/>
      <c r="AA18712"/>
      <c r="AB18712"/>
      <c r="AC18712"/>
    </row>
    <row r="18713" spans="2:29" s="14" customFormat="1" x14ac:dyDescent="0.25">
      <c r="B18713"/>
      <c r="C18713"/>
      <c r="D18713"/>
      <c r="E18713"/>
      <c r="F18713"/>
      <c r="G18713"/>
      <c r="H18713"/>
      <c r="I18713"/>
      <c r="J18713"/>
      <c r="K18713" s="91"/>
      <c r="L18713" s="91"/>
      <c r="M18713" s="91"/>
      <c r="R18713"/>
      <c r="S18713"/>
      <c r="T18713"/>
      <c r="U18713"/>
      <c r="V18713"/>
      <c r="W18713"/>
      <c r="X18713"/>
      <c r="Y18713"/>
      <c r="Z18713"/>
      <c r="AA18713"/>
      <c r="AB18713"/>
      <c r="AC18713"/>
    </row>
    <row r="18714" spans="2:29" s="14" customFormat="1" x14ac:dyDescent="0.25">
      <c r="B18714"/>
      <c r="C18714"/>
      <c r="D18714"/>
      <c r="E18714"/>
      <c r="F18714"/>
      <c r="G18714"/>
      <c r="H18714"/>
      <c r="I18714"/>
      <c r="J18714"/>
      <c r="K18714" s="91"/>
      <c r="L18714" s="91"/>
      <c r="M18714" s="91"/>
      <c r="R18714"/>
      <c r="S18714"/>
      <c r="T18714"/>
      <c r="U18714"/>
      <c r="V18714"/>
      <c r="W18714"/>
      <c r="X18714"/>
      <c r="Y18714"/>
      <c r="Z18714"/>
      <c r="AA18714"/>
      <c r="AB18714"/>
      <c r="AC18714"/>
    </row>
    <row r="18715" spans="2:29" s="14" customFormat="1" x14ac:dyDescent="0.25">
      <c r="B18715"/>
      <c r="C18715"/>
      <c r="D18715"/>
      <c r="E18715"/>
      <c r="F18715"/>
      <c r="G18715"/>
      <c r="H18715"/>
      <c r="I18715"/>
      <c r="J18715"/>
      <c r="K18715" s="91"/>
      <c r="L18715" s="91"/>
      <c r="M18715" s="91"/>
      <c r="R18715"/>
      <c r="S18715"/>
      <c r="T18715"/>
      <c r="U18715"/>
      <c r="V18715"/>
      <c r="W18715"/>
      <c r="X18715"/>
      <c r="Y18715"/>
      <c r="Z18715"/>
      <c r="AA18715"/>
      <c r="AB18715"/>
      <c r="AC18715"/>
    </row>
    <row r="18716" spans="2:29" s="14" customFormat="1" x14ac:dyDescent="0.25">
      <c r="B18716"/>
      <c r="C18716"/>
      <c r="D18716"/>
      <c r="E18716"/>
      <c r="F18716"/>
      <c r="G18716"/>
      <c r="H18716"/>
      <c r="I18716"/>
      <c r="J18716"/>
      <c r="K18716" s="91"/>
      <c r="L18716" s="91"/>
      <c r="M18716" s="91"/>
      <c r="R18716"/>
      <c r="S18716"/>
      <c r="T18716"/>
      <c r="U18716"/>
      <c r="V18716"/>
      <c r="W18716"/>
      <c r="X18716"/>
      <c r="Y18716"/>
      <c r="Z18716"/>
      <c r="AA18716"/>
      <c r="AB18716"/>
      <c r="AC18716"/>
    </row>
    <row r="18717" spans="2:29" s="14" customFormat="1" x14ac:dyDescent="0.25">
      <c r="B18717"/>
      <c r="C18717"/>
      <c r="D18717"/>
      <c r="E18717"/>
      <c r="F18717"/>
      <c r="G18717"/>
      <c r="H18717"/>
      <c r="I18717"/>
      <c r="J18717"/>
      <c r="K18717" s="91"/>
      <c r="L18717" s="91"/>
      <c r="M18717" s="91"/>
      <c r="R18717"/>
      <c r="S18717"/>
      <c r="T18717"/>
      <c r="U18717"/>
      <c r="V18717"/>
      <c r="W18717"/>
      <c r="X18717"/>
      <c r="Y18717"/>
      <c r="Z18717"/>
      <c r="AA18717"/>
      <c r="AB18717"/>
      <c r="AC18717"/>
    </row>
    <row r="18718" spans="2:29" s="14" customFormat="1" x14ac:dyDescent="0.25">
      <c r="B18718"/>
      <c r="C18718"/>
      <c r="D18718"/>
      <c r="E18718"/>
      <c r="F18718"/>
      <c r="G18718"/>
      <c r="H18718"/>
      <c r="I18718"/>
      <c r="J18718"/>
      <c r="K18718" s="91"/>
      <c r="L18718" s="91"/>
      <c r="M18718" s="91"/>
      <c r="R18718"/>
      <c r="S18718"/>
      <c r="T18718"/>
      <c r="U18718"/>
      <c r="V18718"/>
      <c r="W18718"/>
      <c r="X18718"/>
      <c r="Y18718"/>
      <c r="Z18718"/>
      <c r="AA18718"/>
      <c r="AB18718"/>
      <c r="AC18718"/>
    </row>
    <row r="18719" spans="2:29" s="14" customFormat="1" x14ac:dyDescent="0.25">
      <c r="B18719"/>
      <c r="C18719"/>
      <c r="D18719"/>
      <c r="E18719"/>
      <c r="F18719"/>
      <c r="G18719"/>
      <c r="H18719"/>
      <c r="I18719"/>
      <c r="J18719"/>
      <c r="K18719" s="91"/>
      <c r="L18719" s="91"/>
      <c r="M18719" s="91"/>
      <c r="R18719"/>
      <c r="S18719"/>
      <c r="T18719"/>
      <c r="U18719"/>
      <c r="V18719"/>
      <c r="W18719"/>
      <c r="X18719"/>
      <c r="Y18719"/>
      <c r="Z18719"/>
      <c r="AA18719"/>
      <c r="AB18719"/>
      <c r="AC18719"/>
    </row>
    <row r="18720" spans="2:29" s="14" customFormat="1" x14ac:dyDescent="0.25">
      <c r="B18720"/>
      <c r="C18720"/>
      <c r="D18720"/>
      <c r="E18720"/>
      <c r="F18720"/>
      <c r="G18720"/>
      <c r="H18720"/>
      <c r="I18720"/>
      <c r="J18720"/>
      <c r="K18720" s="91"/>
      <c r="L18720" s="91"/>
      <c r="M18720" s="91"/>
      <c r="R18720"/>
      <c r="S18720"/>
      <c r="T18720"/>
      <c r="U18720"/>
      <c r="V18720"/>
      <c r="W18720"/>
      <c r="X18720"/>
      <c r="Y18720"/>
      <c r="Z18720"/>
      <c r="AA18720"/>
      <c r="AB18720"/>
      <c r="AC18720"/>
    </row>
    <row r="18721" spans="2:29" s="14" customFormat="1" x14ac:dyDescent="0.25">
      <c r="B18721"/>
      <c r="C18721"/>
      <c r="D18721"/>
      <c r="E18721"/>
      <c r="F18721"/>
      <c r="G18721"/>
      <c r="H18721"/>
      <c r="I18721"/>
      <c r="J18721"/>
      <c r="K18721" s="91"/>
      <c r="L18721" s="91"/>
      <c r="M18721" s="91"/>
      <c r="R18721"/>
      <c r="S18721"/>
      <c r="T18721"/>
      <c r="U18721"/>
      <c r="V18721"/>
      <c r="W18721"/>
      <c r="X18721"/>
      <c r="Y18721"/>
      <c r="Z18721"/>
      <c r="AA18721"/>
      <c r="AB18721"/>
      <c r="AC18721"/>
    </row>
    <row r="18722" spans="2:29" s="14" customFormat="1" x14ac:dyDescent="0.25">
      <c r="B18722"/>
      <c r="C18722"/>
      <c r="D18722"/>
      <c r="E18722"/>
      <c r="F18722"/>
      <c r="G18722"/>
      <c r="H18722"/>
      <c r="I18722"/>
      <c r="J18722"/>
      <c r="K18722" s="91"/>
      <c r="L18722" s="91"/>
      <c r="M18722" s="91"/>
      <c r="R18722"/>
      <c r="S18722"/>
      <c r="T18722"/>
      <c r="U18722"/>
      <c r="V18722"/>
      <c r="W18722"/>
      <c r="X18722"/>
      <c r="Y18722"/>
      <c r="Z18722"/>
      <c r="AA18722"/>
      <c r="AB18722"/>
      <c r="AC18722"/>
    </row>
    <row r="18723" spans="2:29" s="14" customFormat="1" x14ac:dyDescent="0.25">
      <c r="B18723"/>
      <c r="C18723"/>
      <c r="D18723"/>
      <c r="E18723"/>
      <c r="F18723"/>
      <c r="G18723"/>
      <c r="H18723"/>
      <c r="I18723"/>
      <c r="J18723"/>
      <c r="K18723" s="91"/>
      <c r="L18723" s="91"/>
      <c r="M18723" s="91"/>
      <c r="R18723"/>
      <c r="S18723"/>
      <c r="T18723"/>
      <c r="U18723"/>
      <c r="V18723"/>
      <c r="W18723"/>
      <c r="X18723"/>
      <c r="Y18723"/>
      <c r="Z18723"/>
      <c r="AA18723"/>
      <c r="AB18723"/>
      <c r="AC18723"/>
    </row>
    <row r="18724" spans="2:29" s="14" customFormat="1" x14ac:dyDescent="0.25">
      <c r="B18724"/>
      <c r="C18724"/>
      <c r="D18724"/>
      <c r="E18724"/>
      <c r="F18724"/>
      <c r="G18724"/>
      <c r="H18724"/>
      <c r="I18724"/>
      <c r="J18724"/>
      <c r="K18724" s="91"/>
      <c r="L18724" s="91"/>
      <c r="M18724" s="91"/>
      <c r="R18724"/>
      <c r="S18724"/>
      <c r="T18724"/>
      <c r="U18724"/>
      <c r="V18724"/>
      <c r="W18724"/>
      <c r="X18724"/>
      <c r="Y18724"/>
      <c r="Z18724"/>
      <c r="AA18724"/>
      <c r="AB18724"/>
      <c r="AC18724"/>
    </row>
    <row r="18725" spans="2:29" s="14" customFormat="1" x14ac:dyDescent="0.25">
      <c r="B18725"/>
      <c r="C18725"/>
      <c r="D18725"/>
      <c r="E18725"/>
      <c r="F18725"/>
      <c r="G18725"/>
      <c r="H18725"/>
      <c r="I18725"/>
      <c r="J18725"/>
      <c r="K18725" s="91"/>
      <c r="L18725" s="91"/>
      <c r="M18725" s="91"/>
      <c r="R18725"/>
      <c r="S18725"/>
      <c r="T18725"/>
      <c r="U18725"/>
      <c r="V18725"/>
      <c r="W18725"/>
      <c r="X18725"/>
      <c r="Y18725"/>
      <c r="Z18725"/>
      <c r="AA18725"/>
      <c r="AB18725"/>
      <c r="AC18725"/>
    </row>
    <row r="18726" spans="2:29" s="14" customFormat="1" x14ac:dyDescent="0.25">
      <c r="B18726"/>
      <c r="C18726"/>
      <c r="D18726"/>
      <c r="E18726"/>
      <c r="F18726"/>
      <c r="G18726"/>
      <c r="H18726"/>
      <c r="I18726"/>
      <c r="J18726"/>
      <c r="K18726" s="91"/>
      <c r="L18726" s="91"/>
      <c r="M18726" s="91"/>
      <c r="R18726"/>
      <c r="S18726"/>
      <c r="T18726"/>
      <c r="U18726"/>
      <c r="V18726"/>
      <c r="W18726"/>
      <c r="X18726"/>
      <c r="Y18726"/>
      <c r="Z18726"/>
      <c r="AA18726"/>
      <c r="AB18726"/>
      <c r="AC18726"/>
    </row>
    <row r="18727" spans="2:29" s="14" customFormat="1" x14ac:dyDescent="0.25">
      <c r="B18727"/>
      <c r="C18727"/>
      <c r="D18727"/>
      <c r="E18727"/>
      <c r="F18727"/>
      <c r="G18727"/>
      <c r="H18727"/>
      <c r="I18727"/>
      <c r="J18727"/>
      <c r="K18727" s="91"/>
      <c r="L18727" s="91"/>
      <c r="M18727" s="91"/>
      <c r="R18727"/>
      <c r="S18727"/>
      <c r="T18727"/>
      <c r="U18727"/>
      <c r="V18727"/>
      <c r="W18727"/>
      <c r="X18727"/>
      <c r="Y18727"/>
      <c r="Z18727"/>
      <c r="AA18727"/>
      <c r="AB18727"/>
      <c r="AC18727"/>
    </row>
    <row r="18728" spans="2:29" s="14" customFormat="1" x14ac:dyDescent="0.25">
      <c r="B18728"/>
      <c r="C18728"/>
      <c r="D18728"/>
      <c r="E18728"/>
      <c r="F18728"/>
      <c r="G18728"/>
      <c r="H18728"/>
      <c r="I18728"/>
      <c r="J18728"/>
      <c r="K18728" s="91"/>
      <c r="L18728" s="91"/>
      <c r="M18728" s="91"/>
      <c r="R18728"/>
      <c r="S18728"/>
      <c r="T18728"/>
      <c r="U18728"/>
      <c r="V18728"/>
      <c r="W18728"/>
      <c r="X18728"/>
      <c r="Y18728"/>
      <c r="Z18728"/>
      <c r="AA18728"/>
      <c r="AB18728"/>
      <c r="AC18728"/>
    </row>
    <row r="18729" spans="2:29" s="14" customFormat="1" x14ac:dyDescent="0.25">
      <c r="B18729"/>
      <c r="C18729"/>
      <c r="D18729"/>
      <c r="E18729"/>
      <c r="F18729"/>
      <c r="G18729"/>
      <c r="H18729"/>
      <c r="I18729"/>
      <c r="J18729"/>
      <c r="K18729" s="91"/>
      <c r="L18729" s="91"/>
      <c r="M18729" s="91"/>
      <c r="R18729"/>
      <c r="S18729"/>
      <c r="T18729"/>
      <c r="U18729"/>
      <c r="V18729"/>
      <c r="W18729"/>
      <c r="X18729"/>
      <c r="Y18729"/>
      <c r="Z18729"/>
      <c r="AA18729"/>
      <c r="AB18729"/>
      <c r="AC18729"/>
    </row>
    <row r="18730" spans="2:29" s="14" customFormat="1" x14ac:dyDescent="0.25">
      <c r="B18730"/>
      <c r="C18730"/>
      <c r="D18730"/>
      <c r="E18730"/>
      <c r="F18730"/>
      <c r="G18730"/>
      <c r="H18730"/>
      <c r="I18730"/>
      <c r="J18730"/>
      <c r="K18730" s="91"/>
      <c r="L18730" s="91"/>
      <c r="M18730" s="91"/>
      <c r="R18730"/>
      <c r="S18730"/>
      <c r="T18730"/>
      <c r="U18730"/>
      <c r="V18730"/>
      <c r="W18730"/>
      <c r="X18730"/>
      <c r="Y18730"/>
      <c r="Z18730"/>
      <c r="AA18730"/>
      <c r="AB18730"/>
      <c r="AC18730"/>
    </row>
    <row r="18731" spans="2:29" s="14" customFormat="1" x14ac:dyDescent="0.25">
      <c r="B18731"/>
      <c r="C18731"/>
      <c r="D18731"/>
      <c r="E18731"/>
      <c r="F18731"/>
      <c r="G18731"/>
      <c r="H18731"/>
      <c r="I18731"/>
      <c r="J18731"/>
      <c r="K18731" s="91"/>
      <c r="L18731" s="91"/>
      <c r="M18731" s="91"/>
      <c r="R18731"/>
      <c r="S18731"/>
      <c r="T18731"/>
      <c r="U18731"/>
      <c r="V18731"/>
      <c r="W18731"/>
      <c r="X18731"/>
      <c r="Y18731"/>
      <c r="Z18731"/>
      <c r="AA18731"/>
      <c r="AB18731"/>
      <c r="AC18731"/>
    </row>
    <row r="18732" spans="2:29" s="14" customFormat="1" x14ac:dyDescent="0.25">
      <c r="B18732"/>
      <c r="C18732"/>
      <c r="D18732"/>
      <c r="E18732"/>
      <c r="F18732"/>
      <c r="G18732"/>
      <c r="H18732"/>
      <c r="I18732"/>
      <c r="J18732"/>
      <c r="K18732" s="91"/>
      <c r="L18732" s="91"/>
      <c r="M18732" s="91"/>
      <c r="R18732"/>
      <c r="S18732"/>
      <c r="T18732"/>
      <c r="U18732"/>
      <c r="V18732"/>
      <c r="W18732"/>
      <c r="X18732"/>
      <c r="Y18732"/>
      <c r="Z18732"/>
      <c r="AA18732"/>
      <c r="AB18732"/>
      <c r="AC18732"/>
    </row>
    <row r="18733" spans="2:29" s="14" customFormat="1" x14ac:dyDescent="0.25">
      <c r="B18733"/>
      <c r="C18733"/>
      <c r="D18733"/>
      <c r="E18733"/>
      <c r="F18733"/>
      <c r="G18733"/>
      <c r="H18733"/>
      <c r="I18733"/>
      <c r="J18733"/>
      <c r="K18733" s="91"/>
      <c r="L18733" s="91"/>
      <c r="M18733" s="91"/>
      <c r="R18733"/>
      <c r="S18733"/>
      <c r="T18733"/>
      <c r="U18733"/>
      <c r="V18733"/>
      <c r="W18733"/>
      <c r="X18733"/>
      <c r="Y18733"/>
      <c r="Z18733"/>
      <c r="AA18733"/>
      <c r="AB18733"/>
      <c r="AC18733"/>
    </row>
    <row r="18734" spans="2:29" s="14" customFormat="1" x14ac:dyDescent="0.25">
      <c r="B18734"/>
      <c r="C18734"/>
      <c r="D18734"/>
      <c r="E18734"/>
      <c r="F18734"/>
      <c r="G18734"/>
      <c r="H18734"/>
      <c r="I18734"/>
      <c r="J18734"/>
      <c r="K18734" s="91"/>
      <c r="L18734" s="91"/>
      <c r="M18734" s="91"/>
      <c r="R18734"/>
      <c r="S18734"/>
      <c r="T18734"/>
      <c r="U18734"/>
      <c r="V18734"/>
      <c r="W18734"/>
      <c r="X18734"/>
      <c r="Y18734"/>
      <c r="Z18734"/>
      <c r="AA18734"/>
      <c r="AB18734"/>
      <c r="AC18734"/>
    </row>
    <row r="18735" spans="2:29" s="14" customFormat="1" x14ac:dyDescent="0.25">
      <c r="B18735"/>
      <c r="C18735"/>
      <c r="D18735"/>
      <c r="E18735"/>
      <c r="F18735"/>
      <c r="G18735"/>
      <c r="H18735"/>
      <c r="I18735"/>
      <c r="J18735"/>
      <c r="K18735" s="91"/>
      <c r="L18735" s="91"/>
      <c r="M18735" s="91"/>
      <c r="R18735"/>
      <c r="S18735"/>
      <c r="T18735"/>
      <c r="U18735"/>
      <c r="V18735"/>
      <c r="W18735"/>
      <c r="X18735"/>
      <c r="Y18735"/>
      <c r="Z18735"/>
      <c r="AA18735"/>
      <c r="AB18735"/>
      <c r="AC18735"/>
    </row>
    <row r="18736" spans="2:29" s="14" customFormat="1" x14ac:dyDescent="0.25">
      <c r="B18736"/>
      <c r="C18736"/>
      <c r="D18736"/>
      <c r="E18736"/>
      <c r="F18736"/>
      <c r="G18736"/>
      <c r="H18736"/>
      <c r="I18736"/>
      <c r="J18736"/>
      <c r="K18736" s="91"/>
      <c r="L18736" s="91"/>
      <c r="M18736" s="91"/>
      <c r="R18736"/>
      <c r="S18736"/>
      <c r="T18736"/>
      <c r="U18736"/>
      <c r="V18736"/>
      <c r="W18736"/>
      <c r="X18736"/>
      <c r="Y18736"/>
      <c r="Z18736"/>
      <c r="AA18736"/>
      <c r="AB18736"/>
      <c r="AC18736"/>
    </row>
    <row r="18737" spans="2:29" s="14" customFormat="1" x14ac:dyDescent="0.25">
      <c r="B18737"/>
      <c r="C18737"/>
      <c r="D18737"/>
      <c r="E18737"/>
      <c r="F18737"/>
      <c r="G18737"/>
      <c r="H18737"/>
      <c r="I18737"/>
      <c r="J18737"/>
      <c r="K18737" s="91"/>
      <c r="L18737" s="91"/>
      <c r="M18737" s="91"/>
      <c r="R18737"/>
      <c r="S18737"/>
      <c r="T18737"/>
      <c r="U18737"/>
      <c r="V18737"/>
      <c r="W18737"/>
      <c r="X18737"/>
      <c r="Y18737"/>
      <c r="Z18737"/>
      <c r="AA18737"/>
      <c r="AB18737"/>
      <c r="AC18737"/>
    </row>
    <row r="18738" spans="2:29" s="14" customFormat="1" x14ac:dyDescent="0.25">
      <c r="B18738"/>
      <c r="C18738"/>
      <c r="D18738"/>
      <c r="E18738"/>
      <c r="F18738"/>
      <c r="G18738"/>
      <c r="H18738"/>
      <c r="I18738"/>
      <c r="J18738"/>
      <c r="K18738" s="91"/>
      <c r="L18738" s="91"/>
      <c r="M18738" s="91"/>
      <c r="R18738"/>
      <c r="S18738"/>
      <c r="T18738"/>
      <c r="U18738"/>
      <c r="V18738"/>
      <c r="W18738"/>
      <c r="X18738"/>
      <c r="Y18738"/>
      <c r="Z18738"/>
      <c r="AA18738"/>
      <c r="AB18738"/>
      <c r="AC18738"/>
    </row>
    <row r="18739" spans="2:29" s="14" customFormat="1" x14ac:dyDescent="0.25">
      <c r="B18739"/>
      <c r="C18739"/>
      <c r="D18739"/>
      <c r="E18739"/>
      <c r="F18739"/>
      <c r="G18739"/>
      <c r="H18739"/>
      <c r="I18739"/>
      <c r="J18739"/>
      <c r="K18739" s="91"/>
      <c r="L18739" s="91"/>
      <c r="M18739" s="91"/>
      <c r="R18739"/>
      <c r="S18739"/>
      <c r="T18739"/>
      <c r="U18739"/>
      <c r="V18739"/>
      <c r="W18739"/>
      <c r="X18739"/>
      <c r="Y18739"/>
      <c r="Z18739"/>
      <c r="AA18739"/>
      <c r="AB18739"/>
      <c r="AC18739"/>
    </row>
    <row r="18740" spans="2:29" s="14" customFormat="1" x14ac:dyDescent="0.25">
      <c r="B18740"/>
      <c r="C18740"/>
      <c r="D18740"/>
      <c r="E18740"/>
      <c r="F18740"/>
      <c r="G18740"/>
      <c r="H18740"/>
      <c r="I18740"/>
      <c r="J18740"/>
      <c r="K18740" s="91"/>
      <c r="L18740" s="91"/>
      <c r="M18740" s="91"/>
      <c r="R18740"/>
      <c r="S18740"/>
      <c r="T18740"/>
      <c r="U18740"/>
      <c r="V18740"/>
      <c r="W18740"/>
      <c r="X18740"/>
      <c r="Y18740"/>
      <c r="Z18740"/>
      <c r="AA18740"/>
      <c r="AB18740"/>
      <c r="AC18740"/>
    </row>
    <row r="18741" spans="2:29" s="14" customFormat="1" x14ac:dyDescent="0.25">
      <c r="B18741"/>
      <c r="C18741"/>
      <c r="D18741"/>
      <c r="E18741"/>
      <c r="F18741"/>
      <c r="G18741"/>
      <c r="H18741"/>
      <c r="I18741"/>
      <c r="J18741"/>
      <c r="K18741" s="91"/>
      <c r="L18741" s="91"/>
      <c r="M18741" s="91"/>
      <c r="R18741"/>
      <c r="S18741"/>
      <c r="T18741"/>
      <c r="U18741"/>
      <c r="V18741"/>
      <c r="W18741"/>
      <c r="X18741"/>
      <c r="Y18741"/>
      <c r="Z18741"/>
      <c r="AA18741"/>
      <c r="AB18741"/>
      <c r="AC18741"/>
    </row>
    <row r="18742" spans="2:29" s="14" customFormat="1" x14ac:dyDescent="0.25">
      <c r="B18742"/>
      <c r="C18742"/>
      <c r="D18742"/>
      <c r="E18742"/>
      <c r="F18742"/>
      <c r="G18742"/>
      <c r="H18742"/>
      <c r="I18742"/>
      <c r="J18742"/>
      <c r="K18742" s="91"/>
      <c r="L18742" s="91"/>
      <c r="M18742" s="91"/>
      <c r="R18742"/>
      <c r="S18742"/>
      <c r="T18742"/>
      <c r="U18742"/>
      <c r="V18742"/>
      <c r="W18742"/>
      <c r="X18742"/>
      <c r="Y18742"/>
      <c r="Z18742"/>
      <c r="AA18742"/>
      <c r="AB18742"/>
      <c r="AC18742"/>
    </row>
    <row r="18743" spans="2:29" s="14" customFormat="1" x14ac:dyDescent="0.25">
      <c r="B18743"/>
      <c r="C18743"/>
      <c r="D18743"/>
      <c r="E18743"/>
      <c r="F18743"/>
      <c r="G18743"/>
      <c r="H18743"/>
      <c r="I18743"/>
      <c r="J18743"/>
      <c r="K18743" s="91"/>
      <c r="L18743" s="91"/>
      <c r="M18743" s="91"/>
      <c r="R18743"/>
      <c r="S18743"/>
      <c r="T18743"/>
      <c r="U18743"/>
      <c r="V18743"/>
      <c r="W18743"/>
      <c r="X18743"/>
      <c r="Y18743"/>
      <c r="Z18743"/>
      <c r="AA18743"/>
      <c r="AB18743"/>
      <c r="AC18743"/>
    </row>
    <row r="18744" spans="2:29" s="14" customFormat="1" x14ac:dyDescent="0.25">
      <c r="B18744"/>
      <c r="C18744"/>
      <c r="D18744"/>
      <c r="E18744"/>
      <c r="F18744"/>
      <c r="G18744"/>
      <c r="H18744"/>
      <c r="I18744"/>
      <c r="J18744"/>
      <c r="K18744" s="91"/>
      <c r="L18744" s="91"/>
      <c r="M18744" s="91"/>
      <c r="R18744"/>
      <c r="S18744"/>
      <c r="T18744"/>
      <c r="U18744"/>
      <c r="V18744"/>
      <c r="W18744"/>
      <c r="X18744"/>
      <c r="Y18744"/>
      <c r="Z18744"/>
      <c r="AA18744"/>
      <c r="AB18744"/>
      <c r="AC18744"/>
    </row>
    <row r="18745" spans="2:29" s="14" customFormat="1" x14ac:dyDescent="0.25">
      <c r="B18745"/>
      <c r="C18745"/>
      <c r="D18745"/>
      <c r="E18745"/>
      <c r="F18745"/>
      <c r="G18745"/>
      <c r="H18745"/>
      <c r="I18745"/>
      <c r="J18745"/>
      <c r="K18745" s="91"/>
      <c r="L18745" s="91"/>
      <c r="M18745" s="91"/>
      <c r="R18745"/>
      <c r="S18745"/>
      <c r="T18745"/>
      <c r="U18745"/>
      <c r="V18745"/>
      <c r="W18745"/>
      <c r="X18745"/>
      <c r="Y18745"/>
      <c r="Z18745"/>
      <c r="AA18745"/>
      <c r="AB18745"/>
      <c r="AC18745"/>
    </row>
    <row r="18746" spans="2:29" s="14" customFormat="1" x14ac:dyDescent="0.25">
      <c r="B18746"/>
      <c r="C18746"/>
      <c r="D18746"/>
      <c r="E18746"/>
      <c r="F18746"/>
      <c r="G18746"/>
      <c r="H18746"/>
      <c r="I18746"/>
      <c r="J18746"/>
      <c r="K18746" s="91"/>
      <c r="L18746" s="91"/>
      <c r="M18746" s="91"/>
      <c r="R18746"/>
      <c r="S18746"/>
      <c r="T18746"/>
      <c r="U18746"/>
      <c r="V18746"/>
      <c r="W18746"/>
      <c r="X18746"/>
      <c r="Y18746"/>
      <c r="Z18746"/>
      <c r="AA18746"/>
      <c r="AB18746"/>
      <c r="AC18746"/>
    </row>
    <row r="18747" spans="2:29" s="14" customFormat="1" x14ac:dyDescent="0.25">
      <c r="B18747"/>
      <c r="C18747"/>
      <c r="D18747"/>
      <c r="E18747"/>
      <c r="F18747"/>
      <c r="G18747"/>
      <c r="H18747"/>
      <c r="I18747"/>
      <c r="J18747"/>
      <c r="K18747" s="91"/>
      <c r="L18747" s="91"/>
      <c r="M18747" s="91"/>
      <c r="R18747"/>
      <c r="S18747"/>
      <c r="T18747"/>
      <c r="U18747"/>
      <c r="V18747"/>
      <c r="W18747"/>
      <c r="X18747"/>
      <c r="Y18747"/>
      <c r="Z18747"/>
      <c r="AA18747"/>
      <c r="AB18747"/>
      <c r="AC18747"/>
    </row>
    <row r="18748" spans="2:29" s="14" customFormat="1" x14ac:dyDescent="0.25">
      <c r="B18748"/>
      <c r="C18748"/>
      <c r="D18748"/>
      <c r="E18748"/>
      <c r="F18748"/>
      <c r="G18748"/>
      <c r="H18748"/>
      <c r="I18748"/>
      <c r="J18748"/>
      <c r="K18748" s="91"/>
      <c r="L18748" s="91"/>
      <c r="M18748" s="91"/>
      <c r="R18748"/>
      <c r="S18748"/>
      <c r="T18748"/>
      <c r="U18748"/>
      <c r="V18748"/>
      <c r="W18748"/>
      <c r="X18748"/>
      <c r="Y18748"/>
      <c r="Z18748"/>
      <c r="AA18748"/>
      <c r="AB18748"/>
      <c r="AC18748"/>
    </row>
    <row r="18749" spans="2:29" s="14" customFormat="1" x14ac:dyDescent="0.25">
      <c r="B18749"/>
      <c r="C18749"/>
      <c r="D18749"/>
      <c r="E18749"/>
      <c r="F18749"/>
      <c r="G18749"/>
      <c r="H18749"/>
      <c r="I18749"/>
      <c r="J18749"/>
      <c r="K18749" s="91"/>
      <c r="L18749" s="91"/>
      <c r="M18749" s="91"/>
      <c r="R18749"/>
      <c r="S18749"/>
      <c r="T18749"/>
      <c r="U18749"/>
      <c r="V18749"/>
      <c r="W18749"/>
      <c r="X18749"/>
      <c r="Y18749"/>
      <c r="Z18749"/>
      <c r="AA18749"/>
      <c r="AB18749"/>
      <c r="AC18749"/>
    </row>
    <row r="18750" spans="2:29" s="14" customFormat="1" x14ac:dyDescent="0.25">
      <c r="B18750"/>
      <c r="C18750"/>
      <c r="D18750"/>
      <c r="E18750"/>
      <c r="F18750"/>
      <c r="G18750"/>
      <c r="H18750"/>
      <c r="I18750"/>
      <c r="J18750"/>
      <c r="K18750" s="91"/>
      <c r="L18750" s="91"/>
      <c r="M18750" s="91"/>
      <c r="R18750"/>
      <c r="S18750"/>
      <c r="T18750"/>
      <c r="U18750"/>
      <c r="V18750"/>
      <c r="W18750"/>
      <c r="X18750"/>
      <c r="Y18750"/>
      <c r="Z18750"/>
      <c r="AA18750"/>
      <c r="AB18750"/>
      <c r="AC18750"/>
    </row>
    <row r="18751" spans="2:29" s="14" customFormat="1" x14ac:dyDescent="0.25">
      <c r="B18751"/>
      <c r="C18751"/>
      <c r="D18751"/>
      <c r="E18751"/>
      <c r="F18751"/>
      <c r="G18751"/>
      <c r="H18751"/>
      <c r="I18751"/>
      <c r="J18751"/>
      <c r="K18751" s="91"/>
      <c r="L18751" s="91"/>
      <c r="M18751" s="91"/>
      <c r="R18751"/>
      <c r="S18751"/>
      <c r="T18751"/>
      <c r="U18751"/>
      <c r="V18751"/>
      <c r="W18751"/>
      <c r="X18751"/>
      <c r="Y18751"/>
      <c r="Z18751"/>
      <c r="AA18751"/>
      <c r="AB18751"/>
      <c r="AC18751"/>
    </row>
    <row r="18752" spans="2:29" s="14" customFormat="1" x14ac:dyDescent="0.25">
      <c r="B18752"/>
      <c r="C18752"/>
      <c r="D18752"/>
      <c r="E18752"/>
      <c r="F18752"/>
      <c r="G18752"/>
      <c r="H18752"/>
      <c r="I18752"/>
      <c r="J18752"/>
      <c r="K18752" s="91"/>
      <c r="L18752" s="91"/>
      <c r="M18752" s="91"/>
      <c r="R18752"/>
      <c r="S18752"/>
      <c r="T18752"/>
      <c r="U18752"/>
      <c r="V18752"/>
      <c r="W18752"/>
      <c r="X18752"/>
      <c r="Y18752"/>
      <c r="Z18752"/>
      <c r="AA18752"/>
      <c r="AB18752"/>
      <c r="AC18752"/>
    </row>
    <row r="18753" spans="2:29" s="14" customFormat="1" x14ac:dyDescent="0.25">
      <c r="B18753"/>
      <c r="C18753"/>
      <c r="D18753"/>
      <c r="E18753"/>
      <c r="F18753"/>
      <c r="G18753"/>
      <c r="H18753"/>
      <c r="I18753"/>
      <c r="J18753"/>
      <c r="K18753" s="91"/>
      <c r="L18753" s="91"/>
      <c r="M18753" s="91"/>
      <c r="R18753"/>
      <c r="S18753"/>
      <c r="T18753"/>
      <c r="U18753"/>
      <c r="V18753"/>
      <c r="W18753"/>
      <c r="X18753"/>
      <c r="Y18753"/>
      <c r="Z18753"/>
      <c r="AA18753"/>
      <c r="AB18753"/>
      <c r="AC18753"/>
    </row>
    <row r="18754" spans="2:29" s="14" customFormat="1" x14ac:dyDescent="0.25">
      <c r="B18754"/>
      <c r="C18754"/>
      <c r="D18754"/>
      <c r="E18754"/>
      <c r="F18754"/>
      <c r="G18754"/>
      <c r="H18754"/>
      <c r="I18754"/>
      <c r="J18754"/>
      <c r="K18754" s="91"/>
      <c r="L18754" s="91"/>
      <c r="M18754" s="91"/>
      <c r="R18754"/>
      <c r="S18754"/>
      <c r="T18754"/>
      <c r="U18754"/>
      <c r="V18754"/>
      <c r="W18754"/>
      <c r="X18754"/>
      <c r="Y18754"/>
      <c r="Z18754"/>
      <c r="AA18754"/>
      <c r="AB18754"/>
      <c r="AC18754"/>
    </row>
    <row r="18755" spans="2:29" s="14" customFormat="1" x14ac:dyDescent="0.25">
      <c r="B18755"/>
      <c r="C18755"/>
      <c r="D18755"/>
      <c r="E18755"/>
      <c r="F18755"/>
      <c r="G18755"/>
      <c r="H18755"/>
      <c r="I18755"/>
      <c r="J18755"/>
      <c r="K18755" s="91"/>
      <c r="L18755" s="91"/>
      <c r="M18755" s="91"/>
      <c r="R18755"/>
      <c r="S18755"/>
      <c r="T18755"/>
      <c r="U18755"/>
      <c r="V18755"/>
      <c r="W18755"/>
      <c r="X18755"/>
      <c r="Y18755"/>
      <c r="Z18755"/>
      <c r="AA18755"/>
      <c r="AB18755"/>
      <c r="AC18755"/>
    </row>
    <row r="18756" spans="2:29" s="14" customFormat="1" x14ac:dyDescent="0.25">
      <c r="B18756"/>
      <c r="C18756"/>
      <c r="D18756"/>
      <c r="E18756"/>
      <c r="F18756"/>
      <c r="G18756"/>
      <c r="H18756"/>
      <c r="I18756"/>
      <c r="J18756"/>
      <c r="K18756" s="91"/>
      <c r="L18756" s="91"/>
      <c r="M18756" s="91"/>
      <c r="R18756"/>
      <c r="S18756"/>
      <c r="T18756"/>
      <c r="U18756"/>
      <c r="V18756"/>
      <c r="W18756"/>
      <c r="X18756"/>
      <c r="Y18756"/>
      <c r="Z18756"/>
      <c r="AA18756"/>
      <c r="AB18756"/>
      <c r="AC18756"/>
    </row>
    <row r="18757" spans="2:29" s="14" customFormat="1" x14ac:dyDescent="0.25">
      <c r="B18757"/>
      <c r="C18757"/>
      <c r="D18757"/>
      <c r="E18757"/>
      <c r="F18757"/>
      <c r="G18757"/>
      <c r="H18757"/>
      <c r="I18757"/>
      <c r="J18757"/>
      <c r="K18757" s="91"/>
      <c r="L18757" s="91"/>
      <c r="M18757" s="91"/>
      <c r="R18757"/>
      <c r="S18757"/>
      <c r="T18757"/>
      <c r="U18757"/>
      <c r="V18757"/>
      <c r="W18757"/>
      <c r="X18757"/>
      <c r="Y18757"/>
      <c r="Z18757"/>
      <c r="AA18757"/>
      <c r="AB18757"/>
      <c r="AC18757"/>
    </row>
    <row r="18758" spans="2:29" s="14" customFormat="1" x14ac:dyDescent="0.25">
      <c r="B18758"/>
      <c r="C18758"/>
      <c r="D18758"/>
      <c r="E18758"/>
      <c r="F18758"/>
      <c r="G18758"/>
      <c r="H18758"/>
      <c r="I18758"/>
      <c r="J18758"/>
      <c r="K18758" s="91"/>
      <c r="L18758" s="91"/>
      <c r="M18758" s="91"/>
      <c r="R18758"/>
      <c r="S18758"/>
      <c r="T18758"/>
      <c r="U18758"/>
      <c r="V18758"/>
      <c r="W18758"/>
      <c r="X18758"/>
      <c r="Y18758"/>
      <c r="Z18758"/>
      <c r="AA18758"/>
      <c r="AB18758"/>
      <c r="AC18758"/>
    </row>
    <row r="18759" spans="2:29" s="14" customFormat="1" x14ac:dyDescent="0.25">
      <c r="B18759"/>
      <c r="C18759"/>
      <c r="D18759"/>
      <c r="E18759"/>
      <c r="F18759"/>
      <c r="G18759"/>
      <c r="H18759"/>
      <c r="I18759"/>
      <c r="J18759"/>
      <c r="K18759" s="91"/>
      <c r="L18759" s="91"/>
      <c r="M18759" s="91"/>
      <c r="R18759"/>
      <c r="S18759"/>
      <c r="T18759"/>
      <c r="U18759"/>
      <c r="V18759"/>
      <c r="W18759"/>
      <c r="X18759"/>
      <c r="Y18759"/>
      <c r="Z18759"/>
      <c r="AA18759"/>
      <c r="AB18759"/>
      <c r="AC18759"/>
    </row>
    <row r="18760" spans="2:29" s="14" customFormat="1" x14ac:dyDescent="0.25">
      <c r="B18760"/>
      <c r="C18760"/>
      <c r="D18760"/>
      <c r="E18760"/>
      <c r="F18760"/>
      <c r="G18760"/>
      <c r="H18760"/>
      <c r="I18760"/>
      <c r="J18760"/>
      <c r="K18760" s="91"/>
      <c r="L18760" s="91"/>
      <c r="M18760" s="91"/>
      <c r="R18760"/>
      <c r="S18760"/>
      <c r="T18760"/>
      <c r="U18760"/>
      <c r="V18760"/>
      <c r="W18760"/>
      <c r="X18760"/>
      <c r="Y18760"/>
      <c r="Z18760"/>
      <c r="AA18760"/>
      <c r="AB18760"/>
      <c r="AC18760"/>
    </row>
    <row r="18761" spans="2:29" s="14" customFormat="1" x14ac:dyDescent="0.25">
      <c r="B18761"/>
      <c r="C18761"/>
      <c r="D18761"/>
      <c r="E18761"/>
      <c r="F18761"/>
      <c r="G18761"/>
      <c r="H18761"/>
      <c r="I18761"/>
      <c r="J18761"/>
      <c r="K18761" s="91"/>
      <c r="L18761" s="91"/>
      <c r="M18761" s="91"/>
      <c r="R18761"/>
      <c r="S18761"/>
      <c r="T18761"/>
      <c r="U18761"/>
      <c r="V18761"/>
      <c r="W18761"/>
      <c r="X18761"/>
      <c r="Y18761"/>
      <c r="Z18761"/>
      <c r="AA18761"/>
      <c r="AB18761"/>
      <c r="AC18761"/>
    </row>
    <row r="18762" spans="2:29" s="14" customFormat="1" x14ac:dyDescent="0.25">
      <c r="B18762"/>
      <c r="C18762"/>
      <c r="D18762"/>
      <c r="E18762"/>
      <c r="F18762"/>
      <c r="G18762"/>
      <c r="H18762"/>
      <c r="I18762"/>
      <c r="J18762"/>
      <c r="K18762" s="91"/>
      <c r="L18762" s="91"/>
      <c r="M18762" s="91"/>
      <c r="R18762"/>
      <c r="S18762"/>
      <c r="T18762"/>
      <c r="U18762"/>
      <c r="V18762"/>
      <c r="W18762"/>
      <c r="X18762"/>
      <c r="Y18762"/>
      <c r="Z18762"/>
      <c r="AA18762"/>
      <c r="AB18762"/>
      <c r="AC18762"/>
    </row>
    <row r="18763" spans="2:29" s="14" customFormat="1" x14ac:dyDescent="0.25">
      <c r="B18763"/>
      <c r="C18763"/>
      <c r="D18763"/>
      <c r="E18763"/>
      <c r="F18763"/>
      <c r="G18763"/>
      <c r="H18763"/>
      <c r="I18763"/>
      <c r="J18763"/>
      <c r="K18763" s="91"/>
      <c r="L18763" s="91"/>
      <c r="M18763" s="91"/>
      <c r="R18763"/>
      <c r="S18763"/>
      <c r="T18763"/>
      <c r="U18763"/>
      <c r="V18763"/>
      <c r="W18763"/>
      <c r="X18763"/>
      <c r="Y18763"/>
      <c r="Z18763"/>
      <c r="AA18763"/>
      <c r="AB18763"/>
      <c r="AC18763"/>
    </row>
    <row r="18764" spans="2:29" s="14" customFormat="1" x14ac:dyDescent="0.25">
      <c r="B18764"/>
      <c r="C18764"/>
      <c r="D18764"/>
      <c r="E18764"/>
      <c r="F18764"/>
      <c r="G18764"/>
      <c r="H18764"/>
      <c r="I18764"/>
      <c r="J18764"/>
      <c r="K18764" s="91"/>
      <c r="L18764" s="91"/>
      <c r="M18764" s="91"/>
      <c r="R18764"/>
      <c r="S18764"/>
      <c r="T18764"/>
      <c r="U18764"/>
      <c r="V18764"/>
      <c r="W18764"/>
      <c r="X18764"/>
      <c r="Y18764"/>
      <c r="Z18764"/>
      <c r="AA18764"/>
      <c r="AB18764"/>
      <c r="AC18764"/>
    </row>
    <row r="18765" spans="2:29" s="14" customFormat="1" x14ac:dyDescent="0.25">
      <c r="B18765"/>
      <c r="C18765"/>
      <c r="D18765"/>
      <c r="E18765"/>
      <c r="F18765"/>
      <c r="G18765"/>
      <c r="H18765"/>
      <c r="I18765"/>
      <c r="J18765"/>
      <c r="K18765" s="91"/>
      <c r="L18765" s="91"/>
      <c r="M18765" s="91"/>
      <c r="R18765"/>
      <c r="S18765"/>
      <c r="T18765"/>
      <c r="U18765"/>
      <c r="V18765"/>
      <c r="W18765"/>
      <c r="X18765"/>
      <c r="Y18765"/>
      <c r="Z18765"/>
      <c r="AA18765"/>
      <c r="AB18765"/>
      <c r="AC18765"/>
    </row>
    <row r="18766" spans="2:29" s="14" customFormat="1" x14ac:dyDescent="0.25">
      <c r="B18766"/>
      <c r="C18766"/>
      <c r="D18766"/>
      <c r="E18766"/>
      <c r="F18766"/>
      <c r="G18766"/>
      <c r="H18766"/>
      <c r="I18766"/>
      <c r="J18766"/>
      <c r="K18766" s="91"/>
      <c r="L18766" s="91"/>
      <c r="M18766" s="91"/>
      <c r="R18766"/>
      <c r="S18766"/>
      <c r="T18766"/>
      <c r="U18766"/>
      <c r="V18766"/>
      <c r="W18766"/>
      <c r="X18766"/>
      <c r="Y18766"/>
      <c r="Z18766"/>
      <c r="AA18766"/>
      <c r="AB18766"/>
      <c r="AC18766"/>
    </row>
    <row r="18767" spans="2:29" s="14" customFormat="1" x14ac:dyDescent="0.25">
      <c r="B18767"/>
      <c r="C18767"/>
      <c r="D18767"/>
      <c r="E18767"/>
      <c r="F18767"/>
      <c r="G18767"/>
      <c r="H18767"/>
      <c r="I18767"/>
      <c r="J18767"/>
      <c r="K18767" s="91"/>
      <c r="L18767" s="91"/>
      <c r="M18767" s="91"/>
      <c r="R18767"/>
      <c r="S18767"/>
      <c r="T18767"/>
      <c r="U18767"/>
      <c r="V18767"/>
      <c r="W18767"/>
      <c r="X18767"/>
      <c r="Y18767"/>
      <c r="Z18767"/>
      <c r="AA18767"/>
      <c r="AB18767"/>
      <c r="AC18767"/>
    </row>
    <row r="18768" spans="2:29" s="14" customFormat="1" x14ac:dyDescent="0.25">
      <c r="B18768"/>
      <c r="C18768"/>
      <c r="D18768"/>
      <c r="E18768"/>
      <c r="F18768"/>
      <c r="G18768"/>
      <c r="H18768"/>
      <c r="I18768"/>
      <c r="J18768"/>
      <c r="K18768" s="91"/>
      <c r="L18768" s="91"/>
      <c r="M18768" s="91"/>
      <c r="R18768"/>
      <c r="S18768"/>
      <c r="T18768"/>
      <c r="U18768"/>
      <c r="V18768"/>
      <c r="W18768"/>
      <c r="X18768"/>
      <c r="Y18768"/>
      <c r="Z18768"/>
      <c r="AA18768"/>
      <c r="AB18768"/>
      <c r="AC18768"/>
    </row>
    <row r="18769" spans="2:29" s="14" customFormat="1" x14ac:dyDescent="0.25">
      <c r="B18769"/>
      <c r="C18769"/>
      <c r="D18769"/>
      <c r="E18769"/>
      <c r="F18769"/>
      <c r="G18769"/>
      <c r="H18769"/>
      <c r="I18769"/>
      <c r="J18769"/>
      <c r="K18769" s="91"/>
      <c r="L18769" s="91"/>
      <c r="M18769" s="91"/>
      <c r="R18769"/>
      <c r="S18769"/>
      <c r="T18769"/>
      <c r="U18769"/>
      <c r="V18769"/>
      <c r="W18769"/>
      <c r="X18769"/>
      <c r="Y18769"/>
      <c r="Z18769"/>
      <c r="AA18769"/>
      <c r="AB18769"/>
      <c r="AC18769"/>
    </row>
    <row r="18770" spans="2:29" s="14" customFormat="1" x14ac:dyDescent="0.25">
      <c r="B18770"/>
      <c r="C18770"/>
      <c r="D18770"/>
      <c r="E18770"/>
      <c r="F18770"/>
      <c r="G18770"/>
      <c r="H18770"/>
      <c r="I18770"/>
      <c r="J18770"/>
      <c r="K18770" s="91"/>
      <c r="L18770" s="91"/>
      <c r="M18770" s="91"/>
      <c r="R18770"/>
      <c r="S18770"/>
      <c r="T18770"/>
      <c r="U18770"/>
      <c r="V18770"/>
      <c r="W18770"/>
      <c r="X18770"/>
      <c r="Y18770"/>
      <c r="Z18770"/>
      <c r="AA18770"/>
      <c r="AB18770"/>
      <c r="AC18770"/>
    </row>
    <row r="18771" spans="2:29" s="14" customFormat="1" x14ac:dyDescent="0.25">
      <c r="B18771"/>
      <c r="C18771"/>
      <c r="D18771"/>
      <c r="E18771"/>
      <c r="F18771"/>
      <c r="G18771"/>
      <c r="H18771"/>
      <c r="I18771"/>
      <c r="J18771"/>
      <c r="K18771" s="91"/>
      <c r="L18771" s="91"/>
      <c r="M18771" s="91"/>
      <c r="R18771"/>
      <c r="S18771"/>
      <c r="T18771"/>
      <c r="U18771"/>
      <c r="V18771"/>
      <c r="W18771"/>
      <c r="X18771"/>
      <c r="Y18771"/>
      <c r="Z18771"/>
      <c r="AA18771"/>
      <c r="AB18771"/>
      <c r="AC18771"/>
    </row>
    <row r="18772" spans="2:29" s="14" customFormat="1" x14ac:dyDescent="0.25">
      <c r="B18772"/>
      <c r="C18772"/>
      <c r="D18772"/>
      <c r="E18772"/>
      <c r="F18772"/>
      <c r="G18772"/>
      <c r="H18772"/>
      <c r="I18772"/>
      <c r="J18772"/>
      <c r="K18772" s="91"/>
      <c r="L18772" s="91"/>
      <c r="M18772" s="91"/>
      <c r="R18772"/>
      <c r="S18772"/>
      <c r="T18772"/>
      <c r="U18772"/>
      <c r="V18772"/>
      <c r="W18772"/>
      <c r="X18772"/>
      <c r="Y18772"/>
      <c r="Z18772"/>
      <c r="AA18772"/>
      <c r="AB18772"/>
      <c r="AC18772"/>
    </row>
    <row r="18773" spans="2:29" s="14" customFormat="1" x14ac:dyDescent="0.25">
      <c r="B18773"/>
      <c r="C18773"/>
      <c r="D18773"/>
      <c r="E18773"/>
      <c r="F18773"/>
      <c r="G18773"/>
      <c r="H18773"/>
      <c r="I18773"/>
      <c r="J18773"/>
      <c r="K18773" s="91"/>
      <c r="L18773" s="91"/>
      <c r="M18773" s="91"/>
      <c r="R18773"/>
      <c r="S18773"/>
      <c r="T18773"/>
      <c r="U18773"/>
      <c r="V18773"/>
      <c r="W18773"/>
      <c r="X18773"/>
      <c r="Y18773"/>
      <c r="Z18773"/>
      <c r="AA18773"/>
      <c r="AB18773"/>
      <c r="AC18773"/>
    </row>
    <row r="18774" spans="2:29" s="14" customFormat="1" x14ac:dyDescent="0.25">
      <c r="B18774"/>
      <c r="C18774"/>
      <c r="D18774"/>
      <c r="E18774"/>
      <c r="F18774"/>
      <c r="G18774"/>
      <c r="H18774"/>
      <c r="I18774"/>
      <c r="J18774"/>
      <c r="K18774" s="91"/>
      <c r="L18774" s="91"/>
      <c r="M18774" s="91"/>
      <c r="R18774"/>
      <c r="S18774"/>
      <c r="T18774"/>
      <c r="U18774"/>
      <c r="V18774"/>
      <c r="W18774"/>
      <c r="X18774"/>
      <c r="Y18774"/>
      <c r="Z18774"/>
      <c r="AA18774"/>
      <c r="AB18774"/>
      <c r="AC18774"/>
    </row>
    <row r="18775" spans="2:29" s="14" customFormat="1" x14ac:dyDescent="0.25">
      <c r="B18775"/>
      <c r="C18775"/>
      <c r="D18775"/>
      <c r="E18775"/>
      <c r="F18775"/>
      <c r="G18775"/>
      <c r="H18775"/>
      <c r="I18775"/>
      <c r="J18775"/>
      <c r="K18775" s="91"/>
      <c r="L18775" s="91"/>
      <c r="M18775" s="91"/>
      <c r="R18775"/>
      <c r="S18775"/>
      <c r="T18775"/>
      <c r="U18775"/>
      <c r="V18775"/>
      <c r="W18775"/>
      <c r="X18775"/>
      <c r="Y18775"/>
      <c r="Z18775"/>
      <c r="AA18775"/>
      <c r="AB18775"/>
      <c r="AC18775"/>
    </row>
    <row r="18776" spans="2:29" s="14" customFormat="1" x14ac:dyDescent="0.25">
      <c r="B18776"/>
      <c r="C18776"/>
      <c r="D18776"/>
      <c r="E18776"/>
      <c r="F18776"/>
      <c r="G18776"/>
      <c r="H18776"/>
      <c r="I18776"/>
      <c r="J18776"/>
      <c r="K18776" s="91"/>
      <c r="L18776" s="91"/>
      <c r="M18776" s="91"/>
      <c r="R18776"/>
      <c r="S18776"/>
      <c r="T18776"/>
      <c r="U18776"/>
      <c r="V18776"/>
      <c r="W18776"/>
      <c r="X18776"/>
      <c r="Y18776"/>
      <c r="Z18776"/>
      <c r="AA18776"/>
      <c r="AB18776"/>
      <c r="AC18776"/>
    </row>
    <row r="18777" spans="2:29" s="14" customFormat="1" x14ac:dyDescent="0.25">
      <c r="B18777"/>
      <c r="C18777"/>
      <c r="D18777"/>
      <c r="E18777"/>
      <c r="F18777"/>
      <c r="G18777"/>
      <c r="H18777"/>
      <c r="I18777"/>
      <c r="J18777"/>
      <c r="K18777" s="91"/>
      <c r="L18777" s="91"/>
      <c r="M18777" s="91"/>
      <c r="R18777"/>
      <c r="S18777"/>
      <c r="T18777"/>
      <c r="U18777"/>
      <c r="V18777"/>
      <c r="W18777"/>
      <c r="X18777"/>
      <c r="Y18777"/>
      <c r="Z18777"/>
      <c r="AA18777"/>
      <c r="AB18777"/>
      <c r="AC18777"/>
    </row>
    <row r="18778" spans="2:29" s="14" customFormat="1" x14ac:dyDescent="0.25">
      <c r="B18778"/>
      <c r="C18778"/>
      <c r="D18778"/>
      <c r="E18778"/>
      <c r="F18778"/>
      <c r="G18778"/>
      <c r="H18778"/>
      <c r="I18778"/>
      <c r="J18778"/>
      <c r="K18778" s="91"/>
      <c r="L18778" s="91"/>
      <c r="M18778" s="91"/>
      <c r="R18778"/>
      <c r="S18778"/>
      <c r="T18778"/>
      <c r="U18778"/>
      <c r="V18778"/>
      <c r="W18778"/>
      <c r="X18778"/>
      <c r="Y18778"/>
      <c r="Z18778"/>
      <c r="AA18778"/>
      <c r="AB18778"/>
      <c r="AC18778"/>
    </row>
    <row r="18779" spans="2:29" s="14" customFormat="1" x14ac:dyDescent="0.25">
      <c r="B18779"/>
      <c r="C18779"/>
      <c r="D18779"/>
      <c r="E18779"/>
      <c r="F18779"/>
      <c r="G18779"/>
      <c r="H18779"/>
      <c r="I18779"/>
      <c r="J18779"/>
      <c r="K18779" s="91"/>
      <c r="L18779" s="91"/>
      <c r="M18779" s="91"/>
      <c r="R18779"/>
      <c r="S18779"/>
      <c r="T18779"/>
      <c r="U18779"/>
      <c r="V18779"/>
      <c r="W18779"/>
      <c r="X18779"/>
      <c r="Y18779"/>
      <c r="Z18779"/>
      <c r="AA18779"/>
      <c r="AB18779"/>
      <c r="AC18779"/>
    </row>
    <row r="18780" spans="2:29" s="14" customFormat="1" x14ac:dyDescent="0.25">
      <c r="B18780"/>
      <c r="C18780"/>
      <c r="D18780"/>
      <c r="E18780"/>
      <c r="F18780"/>
      <c r="G18780"/>
      <c r="H18780"/>
      <c r="I18780"/>
      <c r="J18780"/>
      <c r="K18780" s="91"/>
      <c r="L18780" s="91"/>
      <c r="M18780" s="91"/>
      <c r="R18780"/>
      <c r="S18780"/>
      <c r="T18780"/>
      <c r="U18780"/>
      <c r="V18780"/>
      <c r="W18780"/>
      <c r="X18780"/>
      <c r="Y18780"/>
      <c r="Z18780"/>
      <c r="AA18780"/>
      <c r="AB18780"/>
      <c r="AC18780"/>
    </row>
    <row r="18781" spans="2:29" s="14" customFormat="1" x14ac:dyDescent="0.25">
      <c r="B18781"/>
      <c r="C18781"/>
      <c r="D18781"/>
      <c r="E18781"/>
      <c r="F18781"/>
      <c r="G18781"/>
      <c r="H18781"/>
      <c r="I18781"/>
      <c r="J18781"/>
      <c r="K18781" s="91"/>
      <c r="L18781" s="91"/>
      <c r="M18781" s="91"/>
      <c r="R18781"/>
      <c r="S18781"/>
      <c r="T18781"/>
      <c r="U18781"/>
      <c r="V18781"/>
      <c r="W18781"/>
      <c r="X18781"/>
      <c r="Y18781"/>
      <c r="Z18781"/>
      <c r="AA18781"/>
      <c r="AB18781"/>
      <c r="AC18781"/>
    </row>
    <row r="18782" spans="2:29" s="14" customFormat="1" x14ac:dyDescent="0.25">
      <c r="B18782"/>
      <c r="C18782"/>
      <c r="D18782"/>
      <c r="E18782"/>
      <c r="F18782"/>
      <c r="G18782"/>
      <c r="H18782"/>
      <c r="I18782"/>
      <c r="J18782"/>
      <c r="K18782" s="91"/>
      <c r="L18782" s="91"/>
      <c r="M18782" s="91"/>
      <c r="R18782"/>
      <c r="S18782"/>
      <c r="T18782"/>
      <c r="U18782"/>
      <c r="V18782"/>
      <c r="W18782"/>
      <c r="X18782"/>
      <c r="Y18782"/>
      <c r="Z18782"/>
      <c r="AA18782"/>
      <c r="AB18782"/>
      <c r="AC18782"/>
    </row>
    <row r="18783" spans="2:29" s="14" customFormat="1" x14ac:dyDescent="0.25">
      <c r="B18783"/>
      <c r="C18783"/>
      <c r="D18783"/>
      <c r="E18783"/>
      <c r="F18783"/>
      <c r="G18783"/>
      <c r="H18783"/>
      <c r="I18783"/>
      <c r="J18783"/>
      <c r="K18783" s="91"/>
      <c r="L18783" s="91"/>
      <c r="M18783" s="91"/>
      <c r="R18783"/>
      <c r="S18783"/>
      <c r="T18783"/>
      <c r="U18783"/>
      <c r="V18783"/>
      <c r="W18783"/>
      <c r="X18783"/>
      <c r="Y18783"/>
      <c r="Z18783"/>
      <c r="AA18783"/>
      <c r="AB18783"/>
      <c r="AC18783"/>
    </row>
    <row r="18784" spans="2:29" s="14" customFormat="1" x14ac:dyDescent="0.25">
      <c r="B18784"/>
      <c r="C18784"/>
      <c r="D18784"/>
      <c r="E18784"/>
      <c r="F18784"/>
      <c r="G18784"/>
      <c r="H18784"/>
      <c r="I18784"/>
      <c r="J18784"/>
      <c r="K18784" s="91"/>
      <c r="L18784" s="91"/>
      <c r="M18784" s="91"/>
      <c r="R18784"/>
      <c r="S18784"/>
      <c r="T18784"/>
      <c r="U18784"/>
      <c r="V18784"/>
      <c r="W18784"/>
      <c r="X18784"/>
      <c r="Y18784"/>
      <c r="Z18784"/>
      <c r="AA18784"/>
      <c r="AB18784"/>
      <c r="AC18784"/>
    </row>
    <row r="18785" spans="2:29" s="14" customFormat="1" x14ac:dyDescent="0.25">
      <c r="B18785"/>
      <c r="C18785"/>
      <c r="D18785"/>
      <c r="E18785"/>
      <c r="F18785"/>
      <c r="G18785"/>
      <c r="H18785"/>
      <c r="I18785"/>
      <c r="J18785"/>
      <c r="K18785" s="91"/>
      <c r="L18785" s="91"/>
      <c r="M18785" s="91"/>
      <c r="R18785"/>
      <c r="S18785"/>
      <c r="T18785"/>
      <c r="U18785"/>
      <c r="V18785"/>
      <c r="W18785"/>
      <c r="X18785"/>
      <c r="Y18785"/>
      <c r="Z18785"/>
      <c r="AA18785"/>
      <c r="AB18785"/>
      <c r="AC18785"/>
    </row>
    <row r="18786" spans="2:29" s="14" customFormat="1" x14ac:dyDescent="0.25">
      <c r="B18786"/>
      <c r="C18786"/>
      <c r="D18786"/>
      <c r="E18786"/>
      <c r="F18786"/>
      <c r="G18786"/>
      <c r="H18786"/>
      <c r="I18786"/>
      <c r="J18786"/>
      <c r="K18786" s="91"/>
      <c r="L18786" s="91"/>
      <c r="M18786" s="91"/>
      <c r="R18786"/>
      <c r="S18786"/>
      <c r="T18786"/>
      <c r="U18786"/>
      <c r="V18786"/>
      <c r="W18786"/>
      <c r="X18786"/>
      <c r="Y18786"/>
      <c r="Z18786"/>
      <c r="AA18786"/>
      <c r="AB18786"/>
      <c r="AC18786"/>
    </row>
    <row r="18787" spans="2:29" s="14" customFormat="1" x14ac:dyDescent="0.25">
      <c r="B18787"/>
      <c r="C18787"/>
      <c r="D18787"/>
      <c r="E18787"/>
      <c r="F18787"/>
      <c r="G18787"/>
      <c r="H18787"/>
      <c r="I18787"/>
      <c r="J18787"/>
      <c r="K18787" s="91"/>
      <c r="L18787" s="91"/>
      <c r="M18787" s="91"/>
      <c r="R18787"/>
      <c r="S18787"/>
      <c r="T18787"/>
      <c r="U18787"/>
      <c r="V18787"/>
      <c r="W18787"/>
      <c r="X18787"/>
      <c r="Y18787"/>
      <c r="Z18787"/>
      <c r="AA18787"/>
      <c r="AB18787"/>
      <c r="AC18787"/>
    </row>
    <row r="18788" spans="2:29" s="14" customFormat="1" x14ac:dyDescent="0.25">
      <c r="B18788"/>
      <c r="C18788"/>
      <c r="D18788"/>
      <c r="E18788"/>
      <c r="F18788"/>
      <c r="G18788"/>
      <c r="H18788"/>
      <c r="I18788"/>
      <c r="J18788"/>
      <c r="K18788" s="91"/>
      <c r="L18788" s="91"/>
      <c r="M18788" s="91"/>
      <c r="R18788"/>
      <c r="S18788"/>
      <c r="T18788"/>
      <c r="U18788"/>
      <c r="V18788"/>
      <c r="W18788"/>
      <c r="X18788"/>
      <c r="Y18788"/>
      <c r="Z18788"/>
      <c r="AA18788"/>
      <c r="AB18788"/>
      <c r="AC18788"/>
    </row>
    <row r="18789" spans="2:29" s="14" customFormat="1" x14ac:dyDescent="0.25">
      <c r="B18789"/>
      <c r="C18789"/>
      <c r="D18789"/>
      <c r="E18789"/>
      <c r="F18789"/>
      <c r="G18789"/>
      <c r="H18789"/>
      <c r="I18789"/>
      <c r="J18789"/>
      <c r="K18789" s="91"/>
      <c r="L18789" s="91"/>
      <c r="M18789" s="91"/>
      <c r="R18789"/>
      <c r="S18789"/>
      <c r="T18789"/>
      <c r="U18789"/>
      <c r="V18789"/>
      <c r="W18789"/>
      <c r="X18789"/>
      <c r="Y18789"/>
      <c r="Z18789"/>
      <c r="AA18789"/>
      <c r="AB18789"/>
      <c r="AC18789"/>
    </row>
    <row r="18790" spans="2:29" s="14" customFormat="1" x14ac:dyDescent="0.25">
      <c r="B18790"/>
      <c r="C18790"/>
      <c r="D18790"/>
      <c r="E18790"/>
      <c r="F18790"/>
      <c r="G18790"/>
      <c r="H18790"/>
      <c r="I18790"/>
      <c r="J18790"/>
      <c r="K18790" s="91"/>
      <c r="L18790" s="91"/>
      <c r="M18790" s="91"/>
      <c r="R18790"/>
      <c r="S18790"/>
      <c r="T18790"/>
      <c r="U18790"/>
      <c r="V18790"/>
      <c r="W18790"/>
      <c r="X18790"/>
      <c r="Y18790"/>
      <c r="Z18790"/>
      <c r="AA18790"/>
      <c r="AB18790"/>
      <c r="AC18790"/>
    </row>
    <row r="18791" spans="2:29" s="14" customFormat="1" x14ac:dyDescent="0.25">
      <c r="B18791"/>
      <c r="C18791"/>
      <c r="D18791"/>
      <c r="E18791"/>
      <c r="F18791"/>
      <c r="G18791"/>
      <c r="H18791"/>
      <c r="I18791"/>
      <c r="J18791"/>
      <c r="K18791" s="91"/>
      <c r="L18791" s="91"/>
      <c r="M18791" s="91"/>
      <c r="R18791"/>
      <c r="S18791"/>
      <c r="T18791"/>
      <c r="U18791"/>
      <c r="V18791"/>
      <c r="W18791"/>
      <c r="X18791"/>
      <c r="Y18791"/>
      <c r="Z18791"/>
      <c r="AA18791"/>
      <c r="AB18791"/>
      <c r="AC18791"/>
    </row>
    <row r="18792" spans="2:29" s="14" customFormat="1" x14ac:dyDescent="0.25">
      <c r="B18792"/>
      <c r="C18792"/>
      <c r="D18792"/>
      <c r="E18792"/>
      <c r="F18792"/>
      <c r="G18792"/>
      <c r="H18792"/>
      <c r="I18792"/>
      <c r="J18792"/>
      <c r="K18792" s="91"/>
      <c r="L18792" s="91"/>
      <c r="M18792" s="91"/>
      <c r="R18792"/>
      <c r="S18792"/>
      <c r="T18792"/>
      <c r="U18792"/>
      <c r="V18792"/>
      <c r="W18792"/>
      <c r="X18792"/>
      <c r="Y18792"/>
      <c r="Z18792"/>
      <c r="AA18792"/>
      <c r="AB18792"/>
      <c r="AC18792"/>
    </row>
    <row r="18793" spans="2:29" s="14" customFormat="1" x14ac:dyDescent="0.25">
      <c r="B18793"/>
      <c r="C18793"/>
      <c r="D18793"/>
      <c r="E18793"/>
      <c r="F18793"/>
      <c r="G18793"/>
      <c r="H18793"/>
      <c r="I18793"/>
      <c r="J18793"/>
      <c r="K18793" s="91"/>
      <c r="L18793" s="91"/>
      <c r="M18793" s="91"/>
      <c r="R18793"/>
      <c r="S18793"/>
      <c r="T18793"/>
      <c r="U18793"/>
      <c r="V18793"/>
      <c r="W18793"/>
      <c r="X18793"/>
      <c r="Y18793"/>
      <c r="Z18793"/>
      <c r="AA18793"/>
      <c r="AB18793"/>
      <c r="AC18793"/>
    </row>
    <row r="18794" spans="2:29" s="14" customFormat="1" x14ac:dyDescent="0.25">
      <c r="B18794"/>
      <c r="C18794"/>
      <c r="D18794"/>
      <c r="E18794"/>
      <c r="F18794"/>
      <c r="G18794"/>
      <c r="H18794"/>
      <c r="I18794"/>
      <c r="J18794"/>
      <c r="K18794" s="91"/>
      <c r="L18794" s="91"/>
      <c r="M18794" s="91"/>
      <c r="R18794"/>
      <c r="S18794"/>
      <c r="T18794"/>
      <c r="U18794"/>
      <c r="V18794"/>
      <c r="W18794"/>
      <c r="X18794"/>
      <c r="Y18794"/>
      <c r="Z18794"/>
      <c r="AA18794"/>
      <c r="AB18794"/>
      <c r="AC18794"/>
    </row>
    <row r="18795" spans="2:29" s="14" customFormat="1" x14ac:dyDescent="0.25">
      <c r="B18795"/>
      <c r="C18795"/>
      <c r="D18795"/>
      <c r="E18795"/>
      <c r="F18795"/>
      <c r="G18795"/>
      <c r="H18795"/>
      <c r="I18795"/>
      <c r="J18795"/>
      <c r="K18795" s="91"/>
      <c r="L18795" s="91"/>
      <c r="M18795" s="91"/>
      <c r="R18795"/>
      <c r="S18795"/>
      <c r="T18795"/>
      <c r="U18795"/>
      <c r="V18795"/>
      <c r="W18795"/>
      <c r="X18795"/>
      <c r="Y18795"/>
      <c r="Z18795"/>
      <c r="AA18795"/>
      <c r="AB18795"/>
      <c r="AC18795"/>
    </row>
    <row r="18796" spans="2:29" s="14" customFormat="1" x14ac:dyDescent="0.25">
      <c r="B18796"/>
      <c r="C18796"/>
      <c r="D18796"/>
      <c r="E18796"/>
      <c r="F18796"/>
      <c r="G18796"/>
      <c r="H18796"/>
      <c r="I18796"/>
      <c r="J18796"/>
      <c r="K18796" s="91"/>
      <c r="L18796" s="91"/>
      <c r="M18796" s="91"/>
      <c r="R18796"/>
      <c r="S18796"/>
      <c r="T18796"/>
      <c r="U18796"/>
      <c r="V18796"/>
      <c r="W18796"/>
      <c r="X18796"/>
      <c r="Y18796"/>
      <c r="Z18796"/>
      <c r="AA18796"/>
      <c r="AB18796"/>
      <c r="AC18796"/>
    </row>
    <row r="18797" spans="2:29" s="14" customFormat="1" x14ac:dyDescent="0.25">
      <c r="B18797"/>
      <c r="C18797"/>
      <c r="D18797"/>
      <c r="E18797"/>
      <c r="F18797"/>
      <c r="G18797"/>
      <c r="H18797"/>
      <c r="I18797"/>
      <c r="J18797"/>
      <c r="K18797" s="91"/>
      <c r="L18797" s="91"/>
      <c r="M18797" s="91"/>
      <c r="R18797"/>
      <c r="S18797"/>
      <c r="T18797"/>
      <c r="U18797"/>
      <c r="V18797"/>
      <c r="W18797"/>
      <c r="X18797"/>
      <c r="Y18797"/>
      <c r="Z18797"/>
      <c r="AA18797"/>
      <c r="AB18797"/>
      <c r="AC18797"/>
    </row>
    <row r="18798" spans="2:29" s="14" customFormat="1" x14ac:dyDescent="0.25">
      <c r="B18798"/>
      <c r="C18798"/>
      <c r="D18798"/>
      <c r="E18798"/>
      <c r="F18798"/>
      <c r="G18798"/>
      <c r="H18798"/>
      <c r="I18798"/>
      <c r="J18798"/>
      <c r="K18798" s="91"/>
      <c r="L18798" s="91"/>
      <c r="M18798" s="91"/>
      <c r="R18798"/>
      <c r="S18798"/>
      <c r="T18798"/>
      <c r="U18798"/>
      <c r="V18798"/>
      <c r="W18798"/>
      <c r="X18798"/>
      <c r="Y18798"/>
      <c r="Z18798"/>
      <c r="AA18798"/>
      <c r="AB18798"/>
      <c r="AC18798"/>
    </row>
    <row r="18799" spans="2:29" s="14" customFormat="1" x14ac:dyDescent="0.25">
      <c r="B18799"/>
      <c r="C18799"/>
      <c r="D18799"/>
      <c r="E18799"/>
      <c r="F18799"/>
      <c r="G18799"/>
      <c r="H18799"/>
      <c r="I18799"/>
      <c r="J18799"/>
      <c r="K18799" s="91"/>
      <c r="L18799" s="91"/>
      <c r="M18799" s="91"/>
      <c r="R18799"/>
      <c r="S18799"/>
      <c r="T18799"/>
      <c r="U18799"/>
      <c r="V18799"/>
      <c r="W18799"/>
      <c r="X18799"/>
      <c r="Y18799"/>
      <c r="Z18799"/>
      <c r="AA18799"/>
      <c r="AB18799"/>
      <c r="AC18799"/>
    </row>
    <row r="18800" spans="2:29" s="14" customFormat="1" x14ac:dyDescent="0.25">
      <c r="B18800"/>
      <c r="C18800"/>
      <c r="D18800"/>
      <c r="E18800"/>
      <c r="F18800"/>
      <c r="G18800"/>
      <c r="H18800"/>
      <c r="I18800"/>
      <c r="J18800"/>
      <c r="K18800" s="91"/>
      <c r="L18800" s="91"/>
      <c r="M18800" s="91"/>
      <c r="R18800"/>
      <c r="S18800"/>
      <c r="T18800"/>
      <c r="U18800"/>
      <c r="V18800"/>
      <c r="W18800"/>
      <c r="X18800"/>
      <c r="Y18800"/>
      <c r="Z18800"/>
      <c r="AA18800"/>
      <c r="AB18800"/>
      <c r="AC18800"/>
    </row>
    <row r="18801" spans="2:29" s="14" customFormat="1" x14ac:dyDescent="0.25">
      <c r="B18801"/>
      <c r="C18801"/>
      <c r="D18801"/>
      <c r="E18801"/>
      <c r="F18801"/>
      <c r="G18801"/>
      <c r="H18801"/>
      <c r="I18801"/>
      <c r="J18801"/>
      <c r="K18801" s="91"/>
      <c r="L18801" s="91"/>
      <c r="M18801" s="91"/>
      <c r="R18801"/>
      <c r="S18801"/>
      <c r="T18801"/>
      <c r="U18801"/>
      <c r="V18801"/>
      <c r="W18801"/>
      <c r="X18801"/>
      <c r="Y18801"/>
      <c r="Z18801"/>
      <c r="AA18801"/>
      <c r="AB18801"/>
      <c r="AC18801"/>
    </row>
    <row r="18802" spans="2:29" s="14" customFormat="1" x14ac:dyDescent="0.25">
      <c r="B18802"/>
      <c r="C18802"/>
      <c r="D18802"/>
      <c r="E18802"/>
      <c r="F18802"/>
      <c r="G18802"/>
      <c r="H18802"/>
      <c r="I18802"/>
      <c r="J18802"/>
      <c r="K18802" s="91"/>
      <c r="L18802" s="91"/>
      <c r="M18802" s="91"/>
      <c r="R18802"/>
      <c r="S18802"/>
      <c r="T18802"/>
      <c r="U18802"/>
      <c r="V18802"/>
      <c r="W18802"/>
      <c r="X18802"/>
      <c r="Y18802"/>
      <c r="Z18802"/>
      <c r="AA18802"/>
      <c r="AB18802"/>
      <c r="AC18802"/>
    </row>
    <row r="18803" spans="2:29" s="14" customFormat="1" x14ac:dyDescent="0.25">
      <c r="B18803"/>
      <c r="C18803"/>
      <c r="D18803"/>
      <c r="E18803"/>
      <c r="F18803"/>
      <c r="G18803"/>
      <c r="H18803"/>
      <c r="I18803"/>
      <c r="J18803"/>
      <c r="K18803" s="91"/>
      <c r="L18803" s="91"/>
      <c r="M18803" s="91"/>
      <c r="R18803"/>
      <c r="S18803"/>
      <c r="T18803"/>
      <c r="U18803"/>
      <c r="V18803"/>
      <c r="W18803"/>
      <c r="X18803"/>
      <c r="Y18803"/>
      <c r="Z18803"/>
      <c r="AA18803"/>
      <c r="AB18803"/>
      <c r="AC18803"/>
    </row>
    <row r="18804" spans="2:29" s="14" customFormat="1" x14ac:dyDescent="0.25">
      <c r="B18804"/>
      <c r="C18804"/>
      <c r="D18804"/>
      <c r="E18804"/>
      <c r="F18804"/>
      <c r="G18804"/>
      <c r="H18804"/>
      <c r="I18804"/>
      <c r="J18804"/>
      <c r="K18804" s="91"/>
      <c r="L18804" s="91"/>
      <c r="M18804" s="91"/>
      <c r="R18804"/>
      <c r="S18804"/>
      <c r="T18804"/>
      <c r="U18804"/>
      <c r="V18804"/>
      <c r="W18804"/>
      <c r="X18804"/>
      <c r="Y18804"/>
      <c r="Z18804"/>
      <c r="AA18804"/>
      <c r="AB18804"/>
      <c r="AC18804"/>
    </row>
    <row r="18805" spans="2:29" s="14" customFormat="1" x14ac:dyDescent="0.25">
      <c r="B18805"/>
      <c r="C18805"/>
      <c r="D18805"/>
      <c r="E18805"/>
      <c r="F18805"/>
      <c r="G18805"/>
      <c r="H18805"/>
      <c r="I18805"/>
      <c r="J18805"/>
      <c r="K18805" s="91"/>
      <c r="L18805" s="91"/>
      <c r="M18805" s="91"/>
      <c r="R18805"/>
      <c r="S18805"/>
      <c r="T18805"/>
      <c r="U18805"/>
      <c r="V18805"/>
      <c r="W18805"/>
      <c r="X18805"/>
      <c r="Y18805"/>
      <c r="Z18805"/>
      <c r="AA18805"/>
      <c r="AB18805"/>
      <c r="AC18805"/>
    </row>
    <row r="18806" spans="2:29" s="14" customFormat="1" x14ac:dyDescent="0.25">
      <c r="B18806"/>
      <c r="C18806"/>
      <c r="D18806"/>
      <c r="E18806"/>
      <c r="F18806"/>
      <c r="G18806"/>
      <c r="H18806"/>
      <c r="I18806"/>
      <c r="J18806"/>
      <c r="K18806" s="91"/>
      <c r="L18806" s="91"/>
      <c r="M18806" s="91"/>
      <c r="R18806"/>
      <c r="S18806"/>
      <c r="T18806"/>
      <c r="U18806"/>
      <c r="V18806"/>
      <c r="W18806"/>
      <c r="X18806"/>
      <c r="Y18806"/>
      <c r="Z18806"/>
      <c r="AA18806"/>
      <c r="AB18806"/>
      <c r="AC18806"/>
    </row>
    <row r="18807" spans="2:29" s="14" customFormat="1" x14ac:dyDescent="0.25">
      <c r="B18807"/>
      <c r="C18807"/>
      <c r="D18807"/>
      <c r="E18807"/>
      <c r="F18807"/>
      <c r="G18807"/>
      <c r="H18807"/>
      <c r="I18807"/>
      <c r="J18807"/>
      <c r="K18807" s="91"/>
      <c r="L18807" s="91"/>
      <c r="M18807" s="91"/>
      <c r="R18807"/>
      <c r="S18807"/>
      <c r="T18807"/>
      <c r="U18807"/>
      <c r="V18807"/>
      <c r="W18807"/>
      <c r="X18807"/>
      <c r="Y18807"/>
      <c r="Z18807"/>
      <c r="AA18807"/>
      <c r="AB18807"/>
      <c r="AC18807"/>
    </row>
    <row r="18808" spans="2:29" s="14" customFormat="1" x14ac:dyDescent="0.25">
      <c r="B18808"/>
      <c r="C18808"/>
      <c r="D18808"/>
      <c r="E18808"/>
      <c r="F18808"/>
      <c r="G18808"/>
      <c r="H18808"/>
      <c r="I18808"/>
      <c r="J18808"/>
      <c r="K18808" s="91"/>
      <c r="L18808" s="91"/>
      <c r="M18808" s="91"/>
      <c r="R18808"/>
      <c r="S18808"/>
      <c r="T18808"/>
      <c r="U18808"/>
      <c r="V18808"/>
      <c r="W18808"/>
      <c r="X18808"/>
      <c r="Y18808"/>
      <c r="Z18808"/>
      <c r="AA18808"/>
      <c r="AB18808"/>
      <c r="AC18808"/>
    </row>
    <row r="18809" spans="2:29" s="14" customFormat="1" x14ac:dyDescent="0.25">
      <c r="B18809"/>
      <c r="C18809"/>
      <c r="D18809"/>
      <c r="E18809"/>
      <c r="F18809"/>
      <c r="G18809"/>
      <c r="H18809"/>
      <c r="I18809"/>
      <c r="J18809"/>
      <c r="K18809" s="91"/>
      <c r="L18809" s="91"/>
      <c r="M18809" s="91"/>
      <c r="R18809"/>
      <c r="S18809"/>
      <c r="T18809"/>
      <c r="U18809"/>
      <c r="V18809"/>
      <c r="W18809"/>
      <c r="X18809"/>
      <c r="Y18809"/>
      <c r="Z18809"/>
      <c r="AA18809"/>
      <c r="AB18809"/>
      <c r="AC18809"/>
    </row>
    <row r="18810" spans="2:29" s="14" customFormat="1" x14ac:dyDescent="0.25">
      <c r="B18810"/>
      <c r="C18810"/>
      <c r="D18810"/>
      <c r="E18810"/>
      <c r="F18810"/>
      <c r="G18810"/>
      <c r="H18810"/>
      <c r="I18810"/>
      <c r="J18810"/>
      <c r="K18810" s="91"/>
      <c r="L18810" s="91"/>
      <c r="M18810" s="91"/>
      <c r="R18810"/>
      <c r="S18810"/>
      <c r="T18810"/>
      <c r="U18810"/>
      <c r="V18810"/>
      <c r="W18810"/>
      <c r="X18810"/>
      <c r="Y18810"/>
      <c r="Z18810"/>
      <c r="AA18810"/>
      <c r="AB18810"/>
      <c r="AC18810"/>
    </row>
    <row r="18811" spans="2:29" s="14" customFormat="1" x14ac:dyDescent="0.25">
      <c r="B18811"/>
      <c r="C18811"/>
      <c r="D18811"/>
      <c r="E18811"/>
      <c r="F18811"/>
      <c r="G18811"/>
      <c r="H18811"/>
      <c r="I18811"/>
      <c r="J18811"/>
      <c r="K18811" s="91"/>
      <c r="L18811" s="91"/>
      <c r="M18811" s="91"/>
      <c r="R18811"/>
      <c r="S18811"/>
      <c r="T18811"/>
      <c r="U18811"/>
      <c r="V18811"/>
      <c r="W18811"/>
      <c r="X18811"/>
      <c r="Y18811"/>
      <c r="Z18811"/>
      <c r="AA18811"/>
      <c r="AB18811"/>
      <c r="AC18811"/>
    </row>
    <row r="18812" spans="2:29" s="14" customFormat="1" x14ac:dyDescent="0.25">
      <c r="B18812"/>
      <c r="C18812"/>
      <c r="D18812"/>
      <c r="E18812"/>
      <c r="F18812"/>
      <c r="G18812"/>
      <c r="H18812"/>
      <c r="I18812"/>
      <c r="J18812"/>
      <c r="K18812" s="91"/>
      <c r="L18812" s="91"/>
      <c r="M18812" s="91"/>
      <c r="R18812"/>
      <c r="S18812"/>
      <c r="T18812"/>
      <c r="U18812"/>
      <c r="V18812"/>
      <c r="W18812"/>
      <c r="X18812"/>
      <c r="Y18812"/>
      <c r="Z18812"/>
      <c r="AA18812"/>
      <c r="AB18812"/>
      <c r="AC18812"/>
    </row>
    <row r="18813" spans="2:29" s="14" customFormat="1" x14ac:dyDescent="0.25">
      <c r="B18813"/>
      <c r="C18813"/>
      <c r="D18813"/>
      <c r="E18813"/>
      <c r="F18813"/>
      <c r="G18813"/>
      <c r="H18813"/>
      <c r="I18813"/>
      <c r="J18813"/>
      <c r="K18813" s="91"/>
      <c r="L18813" s="91"/>
      <c r="M18813" s="91"/>
      <c r="R18813"/>
      <c r="S18813"/>
      <c r="T18813"/>
      <c r="U18813"/>
      <c r="V18813"/>
      <c r="W18813"/>
      <c r="X18813"/>
      <c r="Y18813"/>
      <c r="Z18813"/>
      <c r="AA18813"/>
      <c r="AB18813"/>
      <c r="AC18813"/>
    </row>
    <row r="18814" spans="2:29" s="14" customFormat="1" x14ac:dyDescent="0.25">
      <c r="B18814"/>
      <c r="C18814"/>
      <c r="D18814"/>
      <c r="E18814"/>
      <c r="F18814"/>
      <c r="G18814"/>
      <c r="H18814"/>
      <c r="I18814"/>
      <c r="J18814"/>
      <c r="K18814" s="91"/>
      <c r="L18814" s="91"/>
      <c r="M18814" s="91"/>
      <c r="R18814"/>
      <c r="S18814"/>
      <c r="T18814"/>
      <c r="U18814"/>
      <c r="V18814"/>
      <c r="W18814"/>
      <c r="X18814"/>
      <c r="Y18814"/>
      <c r="Z18814"/>
      <c r="AA18814"/>
      <c r="AB18814"/>
      <c r="AC18814"/>
    </row>
    <row r="18815" spans="2:29" s="14" customFormat="1" x14ac:dyDescent="0.25">
      <c r="B18815"/>
      <c r="C18815"/>
      <c r="D18815"/>
      <c r="E18815"/>
      <c r="F18815"/>
      <c r="G18815"/>
      <c r="H18815"/>
      <c r="I18815"/>
      <c r="J18815"/>
      <c r="K18815" s="91"/>
      <c r="L18815" s="91"/>
      <c r="M18815" s="91"/>
      <c r="R18815"/>
      <c r="S18815"/>
      <c r="T18815"/>
      <c r="U18815"/>
      <c r="V18815"/>
      <c r="W18815"/>
      <c r="X18815"/>
      <c r="Y18815"/>
      <c r="Z18815"/>
      <c r="AA18815"/>
      <c r="AB18815"/>
      <c r="AC18815"/>
    </row>
    <row r="18816" spans="2:29" s="14" customFormat="1" x14ac:dyDescent="0.25">
      <c r="B18816"/>
      <c r="C18816"/>
      <c r="D18816"/>
      <c r="E18816"/>
      <c r="F18816"/>
      <c r="G18816"/>
      <c r="H18816"/>
      <c r="I18816"/>
      <c r="J18816"/>
      <c r="K18816" s="91"/>
      <c r="L18816" s="91"/>
      <c r="M18816" s="91"/>
      <c r="R18816"/>
      <c r="S18816"/>
      <c r="T18816"/>
      <c r="U18816"/>
      <c r="V18816"/>
      <c r="W18816"/>
      <c r="X18816"/>
      <c r="Y18816"/>
      <c r="Z18816"/>
      <c r="AA18816"/>
      <c r="AB18816"/>
      <c r="AC18816"/>
    </row>
    <row r="18817" spans="2:29" s="14" customFormat="1" x14ac:dyDescent="0.25">
      <c r="B18817"/>
      <c r="C18817"/>
      <c r="D18817"/>
      <c r="E18817"/>
      <c r="F18817"/>
      <c r="G18817"/>
      <c r="H18817"/>
      <c r="I18817"/>
      <c r="J18817"/>
      <c r="K18817" s="91"/>
      <c r="L18817" s="91"/>
      <c r="M18817" s="91"/>
      <c r="R18817"/>
      <c r="S18817"/>
      <c r="T18817"/>
      <c r="U18817"/>
      <c r="V18817"/>
      <c r="W18817"/>
      <c r="X18817"/>
      <c r="Y18817"/>
      <c r="Z18817"/>
      <c r="AA18817"/>
      <c r="AB18817"/>
      <c r="AC18817"/>
    </row>
    <row r="18818" spans="2:29" s="14" customFormat="1" x14ac:dyDescent="0.25">
      <c r="B18818"/>
      <c r="C18818"/>
      <c r="D18818"/>
      <c r="E18818"/>
      <c r="F18818"/>
      <c r="G18818"/>
      <c r="H18818"/>
      <c r="I18818"/>
      <c r="J18818"/>
      <c r="K18818" s="91"/>
      <c r="L18818" s="91"/>
      <c r="M18818" s="91"/>
      <c r="R18818"/>
      <c r="S18818"/>
      <c r="T18818"/>
      <c r="U18818"/>
      <c r="V18818"/>
      <c r="W18818"/>
      <c r="X18818"/>
      <c r="Y18818"/>
      <c r="Z18818"/>
      <c r="AA18818"/>
      <c r="AB18818"/>
      <c r="AC18818"/>
    </row>
    <row r="18819" spans="2:29" s="14" customFormat="1" x14ac:dyDescent="0.25">
      <c r="B18819"/>
      <c r="C18819"/>
      <c r="D18819"/>
      <c r="E18819"/>
      <c r="F18819"/>
      <c r="G18819"/>
      <c r="H18819"/>
      <c r="I18819"/>
      <c r="J18819"/>
      <c r="K18819" s="91"/>
      <c r="L18819" s="91"/>
      <c r="M18819" s="91"/>
      <c r="R18819"/>
      <c r="S18819"/>
      <c r="T18819"/>
      <c r="U18819"/>
      <c r="V18819"/>
      <c r="W18819"/>
      <c r="X18819"/>
      <c r="Y18819"/>
      <c r="Z18819"/>
      <c r="AA18819"/>
      <c r="AB18819"/>
      <c r="AC18819"/>
    </row>
    <row r="18820" spans="2:29" s="14" customFormat="1" x14ac:dyDescent="0.25">
      <c r="B18820"/>
      <c r="C18820"/>
      <c r="D18820"/>
      <c r="E18820"/>
      <c r="F18820"/>
      <c r="G18820"/>
      <c r="H18820"/>
      <c r="I18820"/>
      <c r="J18820"/>
      <c r="K18820" s="91"/>
      <c r="L18820" s="91"/>
      <c r="M18820" s="91"/>
      <c r="R18820"/>
      <c r="S18820"/>
      <c r="T18820"/>
      <c r="U18820"/>
      <c r="V18820"/>
      <c r="W18820"/>
      <c r="X18820"/>
      <c r="Y18820"/>
      <c r="Z18820"/>
      <c r="AA18820"/>
      <c r="AB18820"/>
      <c r="AC18820"/>
    </row>
    <row r="18821" spans="2:29" s="14" customFormat="1" x14ac:dyDescent="0.25">
      <c r="B18821"/>
      <c r="C18821"/>
      <c r="D18821"/>
      <c r="E18821"/>
      <c r="F18821"/>
      <c r="G18821"/>
      <c r="H18821"/>
      <c r="I18821"/>
      <c r="J18821"/>
      <c r="K18821" s="91"/>
      <c r="L18821" s="91"/>
      <c r="M18821" s="91"/>
      <c r="R18821"/>
      <c r="S18821"/>
      <c r="T18821"/>
      <c r="U18821"/>
      <c r="V18821"/>
      <c r="W18821"/>
      <c r="X18821"/>
      <c r="Y18821"/>
      <c r="Z18821"/>
      <c r="AA18821"/>
      <c r="AB18821"/>
      <c r="AC18821"/>
    </row>
    <row r="18822" spans="2:29" s="14" customFormat="1" x14ac:dyDescent="0.25">
      <c r="B18822"/>
      <c r="C18822"/>
      <c r="D18822"/>
      <c r="E18822"/>
      <c r="F18822"/>
      <c r="G18822"/>
      <c r="H18822"/>
      <c r="I18822"/>
      <c r="J18822"/>
      <c r="K18822" s="91"/>
      <c r="L18822" s="91"/>
      <c r="M18822" s="91"/>
      <c r="R18822"/>
      <c r="S18822"/>
      <c r="T18822"/>
      <c r="U18822"/>
      <c r="V18822"/>
      <c r="W18822"/>
      <c r="X18822"/>
      <c r="Y18822"/>
      <c r="Z18822"/>
      <c r="AA18822"/>
      <c r="AB18822"/>
      <c r="AC18822"/>
    </row>
    <row r="18823" spans="2:29" s="14" customFormat="1" x14ac:dyDescent="0.25">
      <c r="B18823"/>
      <c r="C18823"/>
      <c r="D18823"/>
      <c r="E18823"/>
      <c r="F18823"/>
      <c r="G18823"/>
      <c r="H18823"/>
      <c r="I18823"/>
      <c r="J18823"/>
      <c r="K18823" s="91"/>
      <c r="L18823" s="91"/>
      <c r="M18823" s="91"/>
      <c r="R18823"/>
      <c r="S18823"/>
      <c r="T18823"/>
      <c r="U18823"/>
      <c r="V18823"/>
      <c r="W18823"/>
      <c r="X18823"/>
      <c r="Y18823"/>
      <c r="Z18823"/>
      <c r="AA18823"/>
      <c r="AB18823"/>
      <c r="AC18823"/>
    </row>
    <row r="18824" spans="2:29" s="14" customFormat="1" x14ac:dyDescent="0.25">
      <c r="B18824"/>
      <c r="C18824"/>
      <c r="D18824"/>
      <c r="E18824"/>
      <c r="F18824"/>
      <c r="G18824"/>
      <c r="H18824"/>
      <c r="I18824"/>
      <c r="J18824"/>
      <c r="K18824" s="91"/>
      <c r="L18824" s="91"/>
      <c r="M18824" s="91"/>
      <c r="R18824"/>
      <c r="S18824"/>
      <c r="T18824"/>
      <c r="U18824"/>
      <c r="V18824"/>
      <c r="W18824"/>
      <c r="X18824"/>
      <c r="Y18824"/>
      <c r="Z18824"/>
      <c r="AA18824"/>
      <c r="AB18824"/>
      <c r="AC18824"/>
    </row>
    <row r="18825" spans="2:29" s="14" customFormat="1" x14ac:dyDescent="0.25">
      <c r="B18825"/>
      <c r="C18825"/>
      <c r="D18825"/>
      <c r="E18825"/>
      <c r="F18825"/>
      <c r="G18825"/>
      <c r="H18825"/>
      <c r="I18825"/>
      <c r="J18825"/>
      <c r="K18825" s="91"/>
      <c r="L18825" s="91"/>
      <c r="M18825" s="91"/>
      <c r="R18825"/>
      <c r="S18825"/>
      <c r="T18825"/>
      <c r="U18825"/>
      <c r="V18825"/>
      <c r="W18825"/>
      <c r="X18825"/>
      <c r="Y18825"/>
      <c r="Z18825"/>
      <c r="AA18825"/>
      <c r="AB18825"/>
      <c r="AC18825"/>
    </row>
    <row r="18826" spans="2:29" s="14" customFormat="1" x14ac:dyDescent="0.25">
      <c r="B18826"/>
      <c r="C18826"/>
      <c r="D18826"/>
      <c r="E18826"/>
      <c r="F18826"/>
      <c r="G18826"/>
      <c r="H18826"/>
      <c r="I18826"/>
      <c r="J18826"/>
      <c r="K18826" s="91"/>
      <c r="L18826" s="91"/>
      <c r="M18826" s="91"/>
      <c r="R18826"/>
      <c r="S18826"/>
      <c r="T18826"/>
      <c r="U18826"/>
      <c r="V18826"/>
      <c r="W18826"/>
      <c r="X18826"/>
      <c r="Y18826"/>
      <c r="Z18826"/>
      <c r="AA18826"/>
      <c r="AB18826"/>
      <c r="AC18826"/>
    </row>
    <row r="18827" spans="2:29" s="14" customFormat="1" x14ac:dyDescent="0.25">
      <c r="B18827"/>
      <c r="C18827"/>
      <c r="D18827"/>
      <c r="E18827"/>
      <c r="F18827"/>
      <c r="G18827"/>
      <c r="H18827"/>
      <c r="I18827"/>
      <c r="J18827"/>
      <c r="K18827" s="91"/>
      <c r="L18827" s="91"/>
      <c r="M18827" s="91"/>
      <c r="R18827"/>
      <c r="S18827"/>
      <c r="T18827"/>
      <c r="U18827"/>
      <c r="V18827"/>
      <c r="W18827"/>
      <c r="X18827"/>
      <c r="Y18827"/>
      <c r="Z18827"/>
      <c r="AA18827"/>
      <c r="AB18827"/>
      <c r="AC18827"/>
    </row>
    <row r="18828" spans="2:29" s="14" customFormat="1" x14ac:dyDescent="0.25">
      <c r="B18828"/>
      <c r="C18828"/>
      <c r="D18828"/>
      <c r="E18828"/>
      <c r="F18828"/>
      <c r="G18828"/>
      <c r="H18828"/>
      <c r="I18828"/>
      <c r="J18828"/>
      <c r="K18828" s="91"/>
      <c r="L18828" s="91"/>
      <c r="M18828" s="91"/>
      <c r="R18828"/>
      <c r="S18828"/>
      <c r="T18828"/>
      <c r="U18828"/>
      <c r="V18828"/>
      <c r="W18828"/>
      <c r="X18828"/>
      <c r="Y18828"/>
      <c r="Z18828"/>
      <c r="AA18828"/>
      <c r="AB18828"/>
      <c r="AC18828"/>
    </row>
    <row r="18829" spans="2:29" s="14" customFormat="1" x14ac:dyDescent="0.25">
      <c r="B18829"/>
      <c r="C18829"/>
      <c r="D18829"/>
      <c r="E18829"/>
      <c r="F18829"/>
      <c r="G18829"/>
      <c r="H18829"/>
      <c r="I18829"/>
      <c r="J18829"/>
      <c r="K18829" s="91"/>
      <c r="L18829" s="91"/>
      <c r="M18829" s="91"/>
      <c r="R18829"/>
      <c r="S18829"/>
      <c r="T18829"/>
      <c r="U18829"/>
      <c r="V18829"/>
      <c r="W18829"/>
      <c r="X18829"/>
      <c r="Y18829"/>
      <c r="Z18829"/>
      <c r="AA18829"/>
      <c r="AB18829"/>
      <c r="AC18829"/>
    </row>
    <row r="18830" spans="2:29" s="14" customFormat="1" x14ac:dyDescent="0.25">
      <c r="B18830"/>
      <c r="C18830"/>
      <c r="D18830"/>
      <c r="E18830"/>
      <c r="F18830"/>
      <c r="G18830"/>
      <c r="H18830"/>
      <c r="I18830"/>
      <c r="J18830"/>
      <c r="K18830" s="91"/>
      <c r="L18830" s="91"/>
      <c r="M18830" s="91"/>
      <c r="R18830"/>
      <c r="S18830"/>
      <c r="T18830"/>
      <c r="U18830"/>
      <c r="V18830"/>
      <c r="W18830"/>
      <c r="X18830"/>
      <c r="Y18830"/>
      <c r="Z18830"/>
      <c r="AA18830"/>
      <c r="AB18830"/>
      <c r="AC18830"/>
    </row>
    <row r="18831" spans="2:29" s="14" customFormat="1" x14ac:dyDescent="0.25">
      <c r="B18831"/>
      <c r="C18831"/>
      <c r="D18831"/>
      <c r="E18831"/>
      <c r="F18831"/>
      <c r="G18831"/>
      <c r="H18831"/>
      <c r="I18831"/>
      <c r="J18831"/>
      <c r="K18831" s="91"/>
      <c r="L18831" s="91"/>
      <c r="M18831" s="91"/>
      <c r="R18831"/>
      <c r="S18831"/>
      <c r="T18831"/>
      <c r="U18831"/>
      <c r="V18831"/>
      <c r="W18831"/>
      <c r="X18831"/>
      <c r="Y18831"/>
      <c r="Z18831"/>
      <c r="AA18831"/>
      <c r="AB18831"/>
      <c r="AC18831"/>
    </row>
    <row r="18832" spans="2:29" s="14" customFormat="1" x14ac:dyDescent="0.25">
      <c r="B18832"/>
      <c r="C18832"/>
      <c r="D18832"/>
      <c r="E18832"/>
      <c r="F18832"/>
      <c r="G18832"/>
      <c r="H18832"/>
      <c r="I18832"/>
      <c r="J18832"/>
      <c r="K18832" s="91"/>
      <c r="L18832" s="91"/>
      <c r="M18832" s="91"/>
      <c r="R18832"/>
      <c r="S18832"/>
      <c r="T18832"/>
      <c r="U18832"/>
      <c r="V18832"/>
      <c r="W18832"/>
      <c r="X18832"/>
      <c r="Y18832"/>
      <c r="Z18832"/>
      <c r="AA18832"/>
      <c r="AB18832"/>
      <c r="AC18832"/>
    </row>
    <row r="18833" spans="2:29" s="14" customFormat="1" x14ac:dyDescent="0.25">
      <c r="B18833"/>
      <c r="C18833"/>
      <c r="D18833"/>
      <c r="E18833"/>
      <c r="F18833"/>
      <c r="G18833"/>
      <c r="H18833"/>
      <c r="I18833"/>
      <c r="J18833"/>
      <c r="K18833" s="91"/>
      <c r="L18833" s="91"/>
      <c r="M18833" s="91"/>
      <c r="R18833"/>
      <c r="S18833"/>
      <c r="T18833"/>
      <c r="U18833"/>
      <c r="V18833"/>
      <c r="W18833"/>
      <c r="X18833"/>
      <c r="Y18833"/>
      <c r="Z18833"/>
      <c r="AA18833"/>
      <c r="AB18833"/>
      <c r="AC18833"/>
    </row>
    <row r="18834" spans="2:29" s="14" customFormat="1" x14ac:dyDescent="0.25">
      <c r="B18834"/>
      <c r="C18834"/>
      <c r="D18834"/>
      <c r="E18834"/>
      <c r="F18834"/>
      <c r="G18834"/>
      <c r="H18834"/>
      <c r="I18834"/>
      <c r="J18834"/>
      <c r="K18834" s="91"/>
      <c r="L18834" s="91"/>
      <c r="M18834" s="91"/>
      <c r="R18834"/>
      <c r="S18834"/>
      <c r="T18834"/>
      <c r="U18834"/>
      <c r="V18834"/>
      <c r="W18834"/>
      <c r="X18834"/>
      <c r="Y18834"/>
      <c r="Z18834"/>
      <c r="AA18834"/>
      <c r="AB18834"/>
      <c r="AC18834"/>
    </row>
    <row r="18835" spans="2:29" s="14" customFormat="1" x14ac:dyDescent="0.25">
      <c r="B18835"/>
      <c r="C18835"/>
      <c r="D18835"/>
      <c r="E18835"/>
      <c r="F18835"/>
      <c r="G18835"/>
      <c r="H18835"/>
      <c r="I18835"/>
      <c r="J18835"/>
      <c r="K18835" s="91"/>
      <c r="L18835" s="91"/>
      <c r="M18835" s="91"/>
      <c r="R18835"/>
      <c r="S18835"/>
      <c r="T18835"/>
      <c r="U18835"/>
      <c r="V18835"/>
      <c r="W18835"/>
      <c r="X18835"/>
      <c r="Y18835"/>
      <c r="Z18835"/>
      <c r="AA18835"/>
      <c r="AB18835"/>
      <c r="AC18835"/>
    </row>
    <row r="18836" spans="2:29" s="14" customFormat="1" x14ac:dyDescent="0.25">
      <c r="B18836"/>
      <c r="C18836"/>
      <c r="D18836"/>
      <c r="E18836"/>
      <c r="F18836"/>
      <c r="G18836"/>
      <c r="H18836"/>
      <c r="I18836"/>
      <c r="J18836"/>
      <c r="K18836" s="91"/>
      <c r="L18836" s="91"/>
      <c r="M18836" s="91"/>
      <c r="R18836"/>
      <c r="S18836"/>
      <c r="T18836"/>
      <c r="U18836"/>
      <c r="V18836"/>
      <c r="W18836"/>
      <c r="X18836"/>
      <c r="Y18836"/>
      <c r="Z18836"/>
      <c r="AA18836"/>
      <c r="AB18836"/>
      <c r="AC18836"/>
    </row>
    <row r="18837" spans="2:29" s="14" customFormat="1" x14ac:dyDescent="0.25">
      <c r="B18837"/>
      <c r="C18837"/>
      <c r="D18837"/>
      <c r="E18837"/>
      <c r="F18837"/>
      <c r="G18837"/>
      <c r="H18837"/>
      <c r="I18837"/>
      <c r="J18837"/>
      <c r="K18837" s="91"/>
      <c r="L18837" s="91"/>
      <c r="M18837" s="91"/>
      <c r="R18837"/>
      <c r="S18837"/>
      <c r="T18837"/>
      <c r="U18837"/>
      <c r="V18837"/>
      <c r="W18837"/>
      <c r="X18837"/>
      <c r="Y18837"/>
      <c r="Z18837"/>
      <c r="AA18837"/>
      <c r="AB18837"/>
      <c r="AC18837"/>
    </row>
    <row r="18838" spans="2:29" s="14" customFormat="1" x14ac:dyDescent="0.25">
      <c r="B18838"/>
      <c r="C18838"/>
      <c r="D18838"/>
      <c r="E18838"/>
      <c r="F18838"/>
      <c r="G18838"/>
      <c r="H18838"/>
      <c r="I18838"/>
      <c r="J18838"/>
      <c r="K18838" s="91"/>
      <c r="L18838" s="91"/>
      <c r="M18838" s="91"/>
      <c r="R18838"/>
      <c r="S18838"/>
      <c r="T18838"/>
      <c r="U18838"/>
      <c r="V18838"/>
      <c r="W18838"/>
      <c r="X18838"/>
      <c r="Y18838"/>
      <c r="Z18838"/>
      <c r="AA18838"/>
      <c r="AB18838"/>
      <c r="AC18838"/>
    </row>
    <row r="18839" spans="2:29" s="14" customFormat="1" x14ac:dyDescent="0.25">
      <c r="B18839"/>
      <c r="C18839"/>
      <c r="D18839"/>
      <c r="E18839"/>
      <c r="F18839"/>
      <c r="G18839"/>
      <c r="H18839"/>
      <c r="I18839"/>
      <c r="J18839"/>
      <c r="K18839" s="91"/>
      <c r="L18839" s="91"/>
      <c r="M18839" s="91"/>
      <c r="R18839"/>
      <c r="S18839"/>
      <c r="T18839"/>
      <c r="U18839"/>
      <c r="V18839"/>
      <c r="W18839"/>
      <c r="X18839"/>
      <c r="Y18839"/>
      <c r="Z18839"/>
      <c r="AA18839"/>
      <c r="AB18839"/>
      <c r="AC18839"/>
    </row>
    <row r="18840" spans="2:29" s="14" customFormat="1" x14ac:dyDescent="0.25">
      <c r="B18840"/>
      <c r="C18840"/>
      <c r="D18840"/>
      <c r="E18840"/>
      <c r="F18840"/>
      <c r="G18840"/>
      <c r="H18840"/>
      <c r="I18840"/>
      <c r="J18840"/>
      <c r="K18840" s="91"/>
      <c r="L18840" s="91"/>
      <c r="M18840" s="91"/>
      <c r="R18840"/>
      <c r="S18840"/>
      <c r="T18840"/>
      <c r="U18840"/>
      <c r="V18840"/>
      <c r="W18840"/>
      <c r="X18840"/>
      <c r="Y18840"/>
      <c r="Z18840"/>
      <c r="AA18840"/>
      <c r="AB18840"/>
      <c r="AC18840"/>
    </row>
    <row r="18841" spans="2:29" s="14" customFormat="1" x14ac:dyDescent="0.25">
      <c r="B18841"/>
      <c r="C18841"/>
      <c r="D18841"/>
      <c r="E18841"/>
      <c r="F18841"/>
      <c r="G18841"/>
      <c r="H18841"/>
      <c r="I18841"/>
      <c r="J18841"/>
      <c r="K18841" s="91"/>
      <c r="L18841" s="91"/>
      <c r="M18841" s="91"/>
      <c r="R18841"/>
      <c r="S18841"/>
      <c r="T18841"/>
      <c r="U18841"/>
      <c r="V18841"/>
      <c r="W18841"/>
      <c r="X18841"/>
      <c r="Y18841"/>
      <c r="Z18841"/>
      <c r="AA18841"/>
      <c r="AB18841"/>
      <c r="AC18841"/>
    </row>
    <row r="18842" spans="2:29" s="14" customFormat="1" x14ac:dyDescent="0.25">
      <c r="B18842"/>
      <c r="C18842"/>
      <c r="D18842"/>
      <c r="E18842"/>
      <c r="F18842"/>
      <c r="G18842"/>
      <c r="H18842"/>
      <c r="I18842"/>
      <c r="J18842"/>
      <c r="K18842" s="91"/>
      <c r="L18842" s="91"/>
      <c r="M18842" s="91"/>
      <c r="R18842"/>
      <c r="S18842"/>
      <c r="T18842"/>
      <c r="U18842"/>
      <c r="V18842"/>
      <c r="W18842"/>
      <c r="X18842"/>
      <c r="Y18842"/>
      <c r="Z18842"/>
      <c r="AA18842"/>
      <c r="AB18842"/>
      <c r="AC18842"/>
    </row>
    <row r="18843" spans="2:29" s="14" customFormat="1" x14ac:dyDescent="0.25">
      <c r="B18843"/>
      <c r="C18843"/>
      <c r="D18843"/>
      <c r="E18843"/>
      <c r="F18843"/>
      <c r="G18843"/>
      <c r="H18843"/>
      <c r="I18843"/>
      <c r="J18843"/>
      <c r="K18843" s="91"/>
      <c r="L18843" s="91"/>
      <c r="M18843" s="91"/>
      <c r="R18843"/>
      <c r="S18843"/>
      <c r="T18843"/>
      <c r="U18843"/>
      <c r="V18843"/>
      <c r="W18843"/>
      <c r="X18843"/>
      <c r="Y18843"/>
      <c r="Z18843"/>
      <c r="AA18843"/>
      <c r="AB18843"/>
      <c r="AC18843"/>
    </row>
    <row r="18844" spans="2:29" s="14" customFormat="1" x14ac:dyDescent="0.25">
      <c r="B18844"/>
      <c r="C18844"/>
      <c r="D18844"/>
      <c r="E18844"/>
      <c r="F18844"/>
      <c r="G18844"/>
      <c r="H18844"/>
      <c r="I18844"/>
      <c r="J18844"/>
      <c r="K18844" s="91"/>
      <c r="L18844" s="91"/>
      <c r="M18844" s="91"/>
      <c r="R18844"/>
      <c r="S18844"/>
      <c r="T18844"/>
      <c r="U18844"/>
      <c r="V18844"/>
      <c r="W18844"/>
      <c r="X18844"/>
      <c r="Y18844"/>
      <c r="Z18844"/>
      <c r="AA18844"/>
      <c r="AB18844"/>
      <c r="AC18844"/>
    </row>
    <row r="18845" spans="2:29" s="14" customFormat="1" x14ac:dyDescent="0.25">
      <c r="B18845"/>
      <c r="C18845"/>
      <c r="D18845"/>
      <c r="E18845"/>
      <c r="F18845"/>
      <c r="G18845"/>
      <c r="H18845"/>
      <c r="I18845"/>
      <c r="J18845"/>
      <c r="K18845" s="91"/>
      <c r="L18845" s="91"/>
      <c r="M18845" s="91"/>
      <c r="R18845"/>
      <c r="S18845"/>
      <c r="T18845"/>
      <c r="U18845"/>
      <c r="V18845"/>
      <c r="W18845"/>
      <c r="X18845"/>
      <c r="Y18845"/>
      <c r="Z18845"/>
      <c r="AA18845"/>
      <c r="AB18845"/>
      <c r="AC18845"/>
    </row>
    <row r="18846" spans="2:29" s="14" customFormat="1" x14ac:dyDescent="0.25">
      <c r="B18846"/>
      <c r="C18846"/>
      <c r="D18846"/>
      <c r="E18846"/>
      <c r="F18846"/>
      <c r="G18846"/>
      <c r="H18846"/>
      <c r="I18846"/>
      <c r="J18846"/>
      <c r="K18846" s="91"/>
      <c r="L18846" s="91"/>
      <c r="M18846" s="91"/>
      <c r="R18846"/>
      <c r="S18846"/>
      <c r="T18846"/>
      <c r="U18846"/>
      <c r="V18846"/>
      <c r="W18846"/>
      <c r="X18846"/>
      <c r="Y18846"/>
      <c r="Z18846"/>
      <c r="AA18846"/>
      <c r="AB18846"/>
      <c r="AC18846"/>
    </row>
    <row r="18847" spans="2:29" s="14" customFormat="1" x14ac:dyDescent="0.25">
      <c r="B18847"/>
      <c r="C18847"/>
      <c r="D18847"/>
      <c r="E18847"/>
      <c r="F18847"/>
      <c r="G18847"/>
      <c r="H18847"/>
      <c r="I18847"/>
      <c r="J18847"/>
      <c r="K18847" s="91"/>
      <c r="L18847" s="91"/>
      <c r="M18847" s="91"/>
      <c r="R18847"/>
      <c r="S18847"/>
      <c r="T18847"/>
      <c r="U18847"/>
      <c r="V18847"/>
      <c r="W18847"/>
      <c r="X18847"/>
      <c r="Y18847"/>
      <c r="Z18847"/>
      <c r="AA18847"/>
      <c r="AB18847"/>
      <c r="AC18847"/>
    </row>
    <row r="18848" spans="2:29" s="14" customFormat="1" x14ac:dyDescent="0.25">
      <c r="B18848"/>
      <c r="C18848"/>
      <c r="D18848"/>
      <c r="E18848"/>
      <c r="F18848"/>
      <c r="G18848"/>
      <c r="H18848"/>
      <c r="I18848"/>
      <c r="J18848"/>
      <c r="K18848" s="91"/>
      <c r="L18848" s="91"/>
      <c r="M18848" s="91"/>
      <c r="R18848"/>
      <c r="S18848"/>
      <c r="T18848"/>
      <c r="U18848"/>
      <c r="V18848"/>
      <c r="W18848"/>
      <c r="X18848"/>
      <c r="Y18848"/>
      <c r="Z18848"/>
      <c r="AA18848"/>
      <c r="AB18848"/>
      <c r="AC18848"/>
    </row>
    <row r="18849" spans="2:29" s="14" customFormat="1" x14ac:dyDescent="0.25">
      <c r="B18849"/>
      <c r="C18849"/>
      <c r="D18849"/>
      <c r="E18849"/>
      <c r="F18849"/>
      <c r="G18849"/>
      <c r="H18849"/>
      <c r="I18849"/>
      <c r="J18849"/>
      <c r="K18849" s="91"/>
      <c r="L18849" s="91"/>
      <c r="M18849" s="91"/>
      <c r="R18849"/>
      <c r="S18849"/>
      <c r="T18849"/>
      <c r="U18849"/>
      <c r="V18849"/>
      <c r="W18849"/>
      <c r="X18849"/>
      <c r="Y18849"/>
      <c r="Z18849"/>
      <c r="AA18849"/>
      <c r="AB18849"/>
      <c r="AC18849"/>
    </row>
    <row r="18850" spans="2:29" s="14" customFormat="1" x14ac:dyDescent="0.25">
      <c r="B18850"/>
      <c r="C18850"/>
      <c r="D18850"/>
      <c r="E18850"/>
      <c r="F18850"/>
      <c r="G18850"/>
      <c r="H18850"/>
      <c r="I18850"/>
      <c r="J18850"/>
      <c r="K18850" s="91"/>
      <c r="L18850" s="91"/>
      <c r="M18850" s="91"/>
      <c r="R18850"/>
      <c r="S18850"/>
      <c r="T18850"/>
      <c r="U18850"/>
      <c r="V18850"/>
      <c r="W18850"/>
      <c r="X18850"/>
      <c r="Y18850"/>
      <c r="Z18850"/>
      <c r="AA18850"/>
      <c r="AB18850"/>
      <c r="AC18850"/>
    </row>
    <row r="18851" spans="2:29" s="14" customFormat="1" x14ac:dyDescent="0.25">
      <c r="B18851"/>
      <c r="C18851"/>
      <c r="D18851"/>
      <c r="E18851"/>
      <c r="F18851"/>
      <c r="G18851"/>
      <c r="H18851"/>
      <c r="I18851"/>
      <c r="J18851"/>
      <c r="K18851" s="91"/>
      <c r="L18851" s="91"/>
      <c r="M18851" s="91"/>
      <c r="R18851"/>
      <c r="S18851"/>
      <c r="T18851"/>
      <c r="U18851"/>
      <c r="V18851"/>
      <c r="W18851"/>
      <c r="X18851"/>
      <c r="Y18851"/>
      <c r="Z18851"/>
      <c r="AA18851"/>
      <c r="AB18851"/>
      <c r="AC18851"/>
    </row>
    <row r="18852" spans="2:29" s="14" customFormat="1" x14ac:dyDescent="0.25">
      <c r="B18852"/>
      <c r="C18852"/>
      <c r="D18852"/>
      <c r="E18852"/>
      <c r="F18852"/>
      <c r="G18852"/>
      <c r="H18852"/>
      <c r="I18852"/>
      <c r="J18852"/>
      <c r="K18852" s="91"/>
      <c r="L18852" s="91"/>
      <c r="M18852" s="91"/>
      <c r="R18852"/>
      <c r="S18852"/>
      <c r="T18852"/>
      <c r="U18852"/>
      <c r="V18852"/>
      <c r="W18852"/>
      <c r="X18852"/>
      <c r="Y18852"/>
      <c r="Z18852"/>
      <c r="AA18852"/>
      <c r="AB18852"/>
      <c r="AC18852"/>
    </row>
    <row r="18853" spans="2:29" s="14" customFormat="1" x14ac:dyDescent="0.25">
      <c r="B18853"/>
      <c r="C18853"/>
      <c r="D18853"/>
      <c r="E18853"/>
      <c r="F18853"/>
      <c r="G18853"/>
      <c r="H18853"/>
      <c r="I18853"/>
      <c r="J18853"/>
      <c r="K18853" s="91"/>
      <c r="L18853" s="91"/>
      <c r="M18853" s="91"/>
      <c r="R18853"/>
      <c r="S18853"/>
      <c r="T18853"/>
      <c r="U18853"/>
      <c r="V18853"/>
      <c r="W18853"/>
      <c r="X18853"/>
      <c r="Y18853"/>
      <c r="Z18853"/>
      <c r="AA18853"/>
      <c r="AB18853"/>
      <c r="AC18853"/>
    </row>
    <row r="18854" spans="2:29" s="14" customFormat="1" x14ac:dyDescent="0.25">
      <c r="B18854"/>
      <c r="C18854"/>
      <c r="D18854"/>
      <c r="E18854"/>
      <c r="F18854"/>
      <c r="G18854"/>
      <c r="H18854"/>
      <c r="I18854"/>
      <c r="J18854"/>
      <c r="K18854" s="91"/>
      <c r="L18854" s="91"/>
      <c r="M18854" s="91"/>
      <c r="R18854"/>
      <c r="S18854"/>
      <c r="T18854"/>
      <c r="U18854"/>
      <c r="V18854"/>
      <c r="W18854"/>
      <c r="X18854"/>
      <c r="Y18854"/>
      <c r="Z18854"/>
      <c r="AA18854"/>
      <c r="AB18854"/>
      <c r="AC18854"/>
    </row>
    <row r="18855" spans="2:29" s="14" customFormat="1" x14ac:dyDescent="0.25">
      <c r="B18855"/>
      <c r="C18855"/>
      <c r="D18855"/>
      <c r="E18855"/>
      <c r="F18855"/>
      <c r="G18855"/>
      <c r="H18855"/>
      <c r="I18855"/>
      <c r="J18855"/>
      <c r="K18855" s="91"/>
      <c r="L18855" s="91"/>
      <c r="M18855" s="91"/>
      <c r="R18855"/>
      <c r="S18855"/>
      <c r="T18855"/>
      <c r="U18855"/>
      <c r="V18855"/>
      <c r="W18855"/>
      <c r="X18855"/>
      <c r="Y18855"/>
      <c r="Z18855"/>
      <c r="AA18855"/>
      <c r="AB18855"/>
      <c r="AC18855"/>
    </row>
    <row r="18856" spans="2:29" s="14" customFormat="1" x14ac:dyDescent="0.25">
      <c r="B18856"/>
      <c r="C18856"/>
      <c r="D18856"/>
      <c r="E18856"/>
      <c r="F18856"/>
      <c r="G18856"/>
      <c r="H18856"/>
      <c r="I18856"/>
      <c r="J18856"/>
      <c r="K18856" s="91"/>
      <c r="L18856" s="91"/>
      <c r="M18856" s="91"/>
      <c r="R18856"/>
      <c r="S18856"/>
      <c r="T18856"/>
      <c r="U18856"/>
      <c r="V18856"/>
      <c r="W18856"/>
      <c r="X18856"/>
      <c r="Y18856"/>
      <c r="Z18856"/>
      <c r="AA18856"/>
      <c r="AB18856"/>
      <c r="AC18856"/>
    </row>
    <row r="18857" spans="2:29" s="14" customFormat="1" x14ac:dyDescent="0.25">
      <c r="B18857"/>
      <c r="C18857"/>
      <c r="D18857"/>
      <c r="E18857"/>
      <c r="F18857"/>
      <c r="G18857"/>
      <c r="H18857"/>
      <c r="I18857"/>
      <c r="J18857"/>
      <c r="K18857" s="91"/>
      <c r="L18857" s="91"/>
      <c r="M18857" s="91"/>
      <c r="R18857"/>
      <c r="S18857"/>
      <c r="T18857"/>
      <c r="U18857"/>
      <c r="V18857"/>
      <c r="W18857"/>
      <c r="X18857"/>
      <c r="Y18857"/>
      <c r="Z18857"/>
      <c r="AA18857"/>
      <c r="AB18857"/>
      <c r="AC18857"/>
    </row>
    <row r="18858" spans="2:29" s="14" customFormat="1" x14ac:dyDescent="0.25">
      <c r="B18858"/>
      <c r="C18858"/>
      <c r="D18858"/>
      <c r="E18858"/>
      <c r="F18858"/>
      <c r="G18858"/>
      <c r="H18858"/>
      <c r="I18858"/>
      <c r="J18858"/>
      <c r="K18858" s="91"/>
      <c r="L18858" s="91"/>
      <c r="M18858" s="91"/>
      <c r="R18858"/>
      <c r="S18858"/>
      <c r="T18858"/>
      <c r="U18858"/>
      <c r="V18858"/>
      <c r="W18858"/>
      <c r="X18858"/>
      <c r="Y18858"/>
      <c r="Z18858"/>
      <c r="AA18858"/>
      <c r="AB18858"/>
      <c r="AC18858"/>
    </row>
    <row r="18859" spans="2:29" s="14" customFormat="1" x14ac:dyDescent="0.25">
      <c r="B18859"/>
      <c r="C18859"/>
      <c r="D18859"/>
      <c r="E18859"/>
      <c r="F18859"/>
      <c r="G18859"/>
      <c r="H18859"/>
      <c r="I18859"/>
      <c r="J18859"/>
      <c r="K18859" s="91"/>
      <c r="L18859" s="91"/>
      <c r="M18859" s="91"/>
      <c r="R18859"/>
      <c r="S18859"/>
      <c r="T18859"/>
      <c r="U18859"/>
      <c r="V18859"/>
      <c r="W18859"/>
      <c r="X18859"/>
      <c r="Y18859"/>
      <c r="Z18859"/>
      <c r="AA18859"/>
      <c r="AB18859"/>
      <c r="AC18859"/>
    </row>
    <row r="18860" spans="2:29" s="14" customFormat="1" x14ac:dyDescent="0.25">
      <c r="B18860"/>
      <c r="C18860"/>
      <c r="D18860"/>
      <c r="E18860"/>
      <c r="F18860"/>
      <c r="G18860"/>
      <c r="H18860"/>
      <c r="I18860"/>
      <c r="J18860"/>
      <c r="K18860" s="91"/>
      <c r="L18860" s="91"/>
      <c r="M18860" s="91"/>
      <c r="R18860"/>
      <c r="S18860"/>
      <c r="T18860"/>
      <c r="U18860"/>
      <c r="V18860"/>
      <c r="W18860"/>
      <c r="X18860"/>
      <c r="Y18860"/>
      <c r="Z18860"/>
      <c r="AA18860"/>
      <c r="AB18860"/>
      <c r="AC18860"/>
    </row>
    <row r="18861" spans="2:29" s="14" customFormat="1" x14ac:dyDescent="0.25">
      <c r="B18861"/>
      <c r="C18861"/>
      <c r="D18861"/>
      <c r="E18861"/>
      <c r="F18861"/>
      <c r="G18861"/>
      <c r="H18861"/>
      <c r="I18861"/>
      <c r="J18861"/>
      <c r="K18861" s="91"/>
      <c r="L18861" s="91"/>
      <c r="M18861" s="91"/>
      <c r="R18861"/>
      <c r="S18861"/>
      <c r="T18861"/>
      <c r="U18861"/>
      <c r="V18861"/>
      <c r="W18861"/>
      <c r="X18861"/>
      <c r="Y18861"/>
      <c r="Z18861"/>
      <c r="AA18861"/>
      <c r="AB18861"/>
      <c r="AC18861"/>
    </row>
    <row r="18862" spans="2:29" s="14" customFormat="1" x14ac:dyDescent="0.25">
      <c r="B18862"/>
      <c r="C18862"/>
      <c r="D18862"/>
      <c r="E18862"/>
      <c r="F18862"/>
      <c r="G18862"/>
      <c r="H18862"/>
      <c r="I18862"/>
      <c r="J18862"/>
      <c r="K18862" s="91"/>
      <c r="L18862" s="91"/>
      <c r="M18862" s="91"/>
      <c r="R18862"/>
      <c r="S18862"/>
      <c r="T18862"/>
      <c r="U18862"/>
      <c r="V18862"/>
      <c r="W18862"/>
      <c r="X18862"/>
      <c r="Y18862"/>
      <c r="Z18862"/>
      <c r="AA18862"/>
      <c r="AB18862"/>
      <c r="AC18862"/>
    </row>
    <row r="18863" spans="2:29" s="14" customFormat="1" x14ac:dyDescent="0.25">
      <c r="B18863"/>
      <c r="C18863"/>
      <c r="D18863"/>
      <c r="E18863"/>
      <c r="F18863"/>
      <c r="G18863"/>
      <c r="H18863"/>
      <c r="I18863"/>
      <c r="J18863"/>
      <c r="K18863" s="91"/>
      <c r="L18863" s="91"/>
      <c r="M18863" s="91"/>
      <c r="R18863"/>
      <c r="S18863"/>
      <c r="T18863"/>
      <c r="U18863"/>
      <c r="V18863"/>
      <c r="W18863"/>
      <c r="X18863"/>
      <c r="Y18863"/>
      <c r="Z18863"/>
      <c r="AA18863"/>
      <c r="AB18863"/>
      <c r="AC18863"/>
    </row>
    <row r="18864" spans="2:29" s="14" customFormat="1" x14ac:dyDescent="0.25">
      <c r="B18864"/>
      <c r="C18864"/>
      <c r="D18864"/>
      <c r="E18864"/>
      <c r="F18864"/>
      <c r="G18864"/>
      <c r="H18864"/>
      <c r="I18864"/>
      <c r="J18864"/>
      <c r="K18864" s="91"/>
      <c r="L18864" s="91"/>
      <c r="M18864" s="91"/>
      <c r="R18864"/>
      <c r="S18864"/>
      <c r="T18864"/>
      <c r="U18864"/>
      <c r="V18864"/>
      <c r="W18864"/>
      <c r="X18864"/>
      <c r="Y18864"/>
      <c r="Z18864"/>
      <c r="AA18864"/>
      <c r="AB18864"/>
      <c r="AC18864"/>
    </row>
    <row r="18865" spans="2:29" s="14" customFormat="1" x14ac:dyDescent="0.25">
      <c r="B18865"/>
      <c r="C18865"/>
      <c r="D18865"/>
      <c r="E18865"/>
      <c r="F18865"/>
      <c r="G18865"/>
      <c r="H18865"/>
      <c r="I18865"/>
      <c r="J18865"/>
      <c r="K18865" s="91"/>
      <c r="L18865" s="91"/>
      <c r="M18865" s="91"/>
      <c r="R18865"/>
      <c r="S18865"/>
      <c r="T18865"/>
      <c r="U18865"/>
      <c r="V18865"/>
      <c r="W18865"/>
      <c r="X18865"/>
      <c r="Y18865"/>
      <c r="Z18865"/>
      <c r="AA18865"/>
      <c r="AB18865"/>
      <c r="AC18865"/>
    </row>
    <row r="18866" spans="2:29" s="14" customFormat="1" x14ac:dyDescent="0.25">
      <c r="B18866"/>
      <c r="C18866"/>
      <c r="D18866"/>
      <c r="E18866"/>
      <c r="F18866"/>
      <c r="G18866"/>
      <c r="H18866"/>
      <c r="I18866"/>
      <c r="J18866"/>
      <c r="K18866" s="91"/>
      <c r="L18866" s="91"/>
      <c r="M18866" s="91"/>
      <c r="R18866"/>
      <c r="S18866"/>
      <c r="T18866"/>
      <c r="U18866"/>
      <c r="V18866"/>
      <c r="W18866"/>
      <c r="X18866"/>
      <c r="Y18866"/>
      <c r="Z18866"/>
      <c r="AA18866"/>
      <c r="AB18866"/>
      <c r="AC18866"/>
    </row>
    <row r="18867" spans="2:29" s="14" customFormat="1" x14ac:dyDescent="0.25">
      <c r="B18867"/>
      <c r="C18867"/>
      <c r="D18867"/>
      <c r="E18867"/>
      <c r="F18867"/>
      <c r="G18867"/>
      <c r="H18867"/>
      <c r="I18867"/>
      <c r="J18867"/>
      <c r="K18867" s="91"/>
      <c r="L18867" s="91"/>
      <c r="M18867" s="91"/>
      <c r="R18867"/>
      <c r="S18867"/>
      <c r="T18867"/>
      <c r="U18867"/>
      <c r="V18867"/>
      <c r="W18867"/>
      <c r="X18867"/>
      <c r="Y18867"/>
      <c r="Z18867"/>
      <c r="AA18867"/>
      <c r="AB18867"/>
      <c r="AC18867"/>
    </row>
    <row r="18868" spans="2:29" s="14" customFormat="1" x14ac:dyDescent="0.25">
      <c r="B18868"/>
      <c r="C18868"/>
      <c r="D18868"/>
      <c r="E18868"/>
      <c r="F18868"/>
      <c r="G18868"/>
      <c r="H18868"/>
      <c r="I18868"/>
      <c r="J18868"/>
      <c r="K18868" s="91"/>
      <c r="L18868" s="91"/>
      <c r="M18868" s="91"/>
      <c r="R18868"/>
      <c r="S18868"/>
      <c r="T18868"/>
      <c r="U18868"/>
      <c r="V18868"/>
      <c r="W18868"/>
      <c r="X18868"/>
      <c r="Y18868"/>
      <c r="Z18868"/>
      <c r="AA18868"/>
      <c r="AB18868"/>
      <c r="AC18868"/>
    </row>
    <row r="18869" spans="2:29" s="14" customFormat="1" x14ac:dyDescent="0.25">
      <c r="B18869"/>
      <c r="C18869"/>
      <c r="D18869"/>
      <c r="E18869"/>
      <c r="F18869"/>
      <c r="G18869"/>
      <c r="H18869"/>
      <c r="I18869"/>
      <c r="J18869"/>
      <c r="K18869" s="91"/>
      <c r="L18869" s="91"/>
      <c r="M18869" s="91"/>
      <c r="R18869"/>
      <c r="S18869"/>
      <c r="T18869"/>
      <c r="U18869"/>
      <c r="V18869"/>
      <c r="W18869"/>
      <c r="X18869"/>
      <c r="Y18869"/>
      <c r="Z18869"/>
      <c r="AA18869"/>
      <c r="AB18869"/>
      <c r="AC18869"/>
    </row>
    <row r="18870" spans="2:29" s="14" customFormat="1" x14ac:dyDescent="0.25">
      <c r="B18870"/>
      <c r="C18870"/>
      <c r="D18870"/>
      <c r="E18870"/>
      <c r="F18870"/>
      <c r="G18870"/>
      <c r="H18870"/>
      <c r="I18870"/>
      <c r="J18870"/>
      <c r="K18870" s="91"/>
      <c r="L18870" s="91"/>
      <c r="M18870" s="91"/>
      <c r="R18870"/>
      <c r="S18870"/>
      <c r="T18870"/>
      <c r="U18870"/>
      <c r="V18870"/>
      <c r="W18870"/>
      <c r="X18870"/>
      <c r="Y18870"/>
      <c r="Z18870"/>
      <c r="AA18870"/>
      <c r="AB18870"/>
      <c r="AC18870"/>
    </row>
    <row r="18871" spans="2:29" s="14" customFormat="1" x14ac:dyDescent="0.25">
      <c r="B18871"/>
      <c r="C18871"/>
      <c r="D18871"/>
      <c r="E18871"/>
      <c r="F18871"/>
      <c r="G18871"/>
      <c r="H18871"/>
      <c r="I18871"/>
      <c r="J18871"/>
      <c r="K18871" s="91"/>
      <c r="L18871" s="91"/>
      <c r="M18871" s="91"/>
      <c r="R18871"/>
      <c r="S18871"/>
      <c r="T18871"/>
      <c r="U18871"/>
      <c r="V18871"/>
      <c r="W18871"/>
      <c r="X18871"/>
      <c r="Y18871"/>
      <c r="Z18871"/>
      <c r="AA18871"/>
      <c r="AB18871"/>
      <c r="AC18871"/>
    </row>
    <row r="18872" spans="2:29" s="14" customFormat="1" x14ac:dyDescent="0.25">
      <c r="B18872"/>
      <c r="C18872"/>
      <c r="D18872"/>
      <c r="E18872"/>
      <c r="F18872"/>
      <c r="G18872"/>
      <c r="H18872"/>
      <c r="I18872"/>
      <c r="J18872"/>
      <c r="K18872" s="91"/>
      <c r="L18872" s="91"/>
      <c r="M18872" s="91"/>
      <c r="R18872"/>
      <c r="S18872"/>
      <c r="T18872"/>
      <c r="U18872"/>
      <c r="V18872"/>
      <c r="W18872"/>
      <c r="X18872"/>
      <c r="Y18872"/>
      <c r="Z18872"/>
      <c r="AA18872"/>
      <c r="AB18872"/>
      <c r="AC18872"/>
    </row>
    <row r="18873" spans="2:29" s="14" customFormat="1" x14ac:dyDescent="0.25">
      <c r="B18873"/>
      <c r="C18873"/>
      <c r="D18873"/>
      <c r="E18873"/>
      <c r="F18873"/>
      <c r="G18873"/>
      <c r="H18873"/>
      <c r="I18873"/>
      <c r="J18873"/>
      <c r="K18873" s="91"/>
      <c r="L18873" s="91"/>
      <c r="M18873" s="91"/>
      <c r="R18873"/>
      <c r="S18873"/>
      <c r="T18873"/>
      <c r="U18873"/>
      <c r="V18873"/>
      <c r="W18873"/>
      <c r="X18873"/>
      <c r="Y18873"/>
      <c r="Z18873"/>
      <c r="AA18873"/>
      <c r="AB18873"/>
      <c r="AC18873"/>
    </row>
    <row r="18874" spans="2:29" s="14" customFormat="1" x14ac:dyDescent="0.25">
      <c r="B18874"/>
      <c r="C18874"/>
      <c r="D18874"/>
      <c r="E18874"/>
      <c r="F18874"/>
      <c r="G18874"/>
      <c r="H18874"/>
      <c r="I18874"/>
      <c r="J18874"/>
      <c r="K18874" s="91"/>
      <c r="L18874" s="91"/>
      <c r="M18874" s="91"/>
      <c r="R18874"/>
      <c r="S18874"/>
      <c r="T18874"/>
      <c r="U18874"/>
      <c r="V18874"/>
      <c r="W18874"/>
      <c r="X18874"/>
      <c r="Y18874"/>
      <c r="Z18874"/>
      <c r="AA18874"/>
      <c r="AB18874"/>
      <c r="AC18874"/>
    </row>
    <row r="18875" spans="2:29" s="14" customFormat="1" x14ac:dyDescent="0.25">
      <c r="B18875"/>
      <c r="C18875"/>
      <c r="D18875"/>
      <c r="E18875"/>
      <c r="F18875"/>
      <c r="G18875"/>
      <c r="H18875"/>
      <c r="I18875"/>
      <c r="J18875"/>
      <c r="K18875" s="91"/>
      <c r="L18875" s="91"/>
      <c r="M18875" s="91"/>
      <c r="R18875"/>
      <c r="S18875"/>
      <c r="T18875"/>
      <c r="U18875"/>
      <c r="V18875"/>
      <c r="W18875"/>
      <c r="X18875"/>
      <c r="Y18875"/>
      <c r="Z18875"/>
      <c r="AA18875"/>
      <c r="AB18875"/>
      <c r="AC18875"/>
    </row>
    <row r="18876" spans="2:29" s="14" customFormat="1" x14ac:dyDescent="0.25">
      <c r="B18876"/>
      <c r="C18876"/>
      <c r="D18876"/>
      <c r="E18876"/>
      <c r="F18876"/>
      <c r="G18876"/>
      <c r="H18876"/>
      <c r="I18876"/>
      <c r="J18876"/>
      <c r="K18876" s="91"/>
      <c r="L18876" s="91"/>
      <c r="M18876" s="91"/>
      <c r="R18876"/>
      <c r="S18876"/>
      <c r="T18876"/>
      <c r="U18876"/>
      <c r="V18876"/>
      <c r="W18876"/>
      <c r="X18876"/>
      <c r="Y18876"/>
      <c r="Z18876"/>
      <c r="AA18876"/>
      <c r="AB18876"/>
      <c r="AC18876"/>
    </row>
    <row r="18877" spans="2:29" s="14" customFormat="1" x14ac:dyDescent="0.25">
      <c r="B18877"/>
      <c r="C18877"/>
      <c r="D18877"/>
      <c r="E18877"/>
      <c r="F18877"/>
      <c r="G18877"/>
      <c r="H18877"/>
      <c r="I18877"/>
      <c r="J18877"/>
      <c r="K18877" s="91"/>
      <c r="L18877" s="91"/>
      <c r="M18877" s="91"/>
      <c r="R18877"/>
      <c r="S18877"/>
      <c r="T18877"/>
      <c r="U18877"/>
      <c r="V18877"/>
      <c r="W18877"/>
      <c r="X18877"/>
      <c r="Y18877"/>
      <c r="Z18877"/>
      <c r="AA18877"/>
      <c r="AB18877"/>
      <c r="AC18877"/>
    </row>
    <row r="18878" spans="2:29" s="14" customFormat="1" x14ac:dyDescent="0.25">
      <c r="B18878"/>
      <c r="C18878"/>
      <c r="D18878"/>
      <c r="E18878"/>
      <c r="F18878"/>
      <c r="G18878"/>
      <c r="H18878"/>
      <c r="I18878"/>
      <c r="J18878"/>
      <c r="K18878" s="91"/>
      <c r="L18878" s="91"/>
      <c r="M18878" s="91"/>
      <c r="R18878"/>
      <c r="S18878"/>
      <c r="T18878"/>
      <c r="U18878"/>
      <c r="V18878"/>
      <c r="W18878"/>
      <c r="X18878"/>
      <c r="Y18878"/>
      <c r="Z18878"/>
      <c r="AA18878"/>
      <c r="AB18878"/>
      <c r="AC18878"/>
    </row>
    <row r="18879" spans="2:29" s="14" customFormat="1" x14ac:dyDescent="0.25">
      <c r="B18879"/>
      <c r="C18879"/>
      <c r="D18879"/>
      <c r="E18879"/>
      <c r="F18879"/>
      <c r="G18879"/>
      <c r="H18879"/>
      <c r="I18879"/>
      <c r="J18879"/>
      <c r="K18879" s="91"/>
      <c r="L18879" s="91"/>
      <c r="M18879" s="91"/>
      <c r="R18879"/>
      <c r="S18879"/>
      <c r="T18879"/>
      <c r="U18879"/>
      <c r="V18879"/>
      <c r="W18879"/>
      <c r="X18879"/>
      <c r="Y18879"/>
      <c r="Z18879"/>
      <c r="AA18879"/>
      <c r="AB18879"/>
      <c r="AC18879"/>
    </row>
    <row r="18880" spans="2:29" s="14" customFormat="1" x14ac:dyDescent="0.25">
      <c r="B18880"/>
      <c r="C18880"/>
      <c r="D18880"/>
      <c r="E18880"/>
      <c r="F18880"/>
      <c r="G18880"/>
      <c r="H18880"/>
      <c r="I18880"/>
      <c r="J18880"/>
      <c r="K18880" s="91"/>
      <c r="L18880" s="91"/>
      <c r="M18880" s="91"/>
      <c r="R18880"/>
      <c r="S18880"/>
      <c r="T18880"/>
      <c r="U18880"/>
      <c r="V18880"/>
      <c r="W18880"/>
      <c r="X18880"/>
      <c r="Y18880"/>
      <c r="Z18880"/>
      <c r="AA18880"/>
      <c r="AB18880"/>
      <c r="AC18880"/>
    </row>
    <row r="18881" spans="2:29" s="14" customFormat="1" x14ac:dyDescent="0.25">
      <c r="B18881"/>
      <c r="C18881"/>
      <c r="D18881"/>
      <c r="E18881"/>
      <c r="F18881"/>
      <c r="G18881"/>
      <c r="H18881"/>
      <c r="I18881"/>
      <c r="J18881"/>
      <c r="K18881" s="91"/>
      <c r="L18881" s="91"/>
      <c r="M18881" s="91"/>
      <c r="R18881"/>
      <c r="S18881"/>
      <c r="T18881"/>
      <c r="U18881"/>
      <c r="V18881"/>
      <c r="W18881"/>
      <c r="X18881"/>
      <c r="Y18881"/>
      <c r="Z18881"/>
      <c r="AA18881"/>
      <c r="AB18881"/>
      <c r="AC18881"/>
    </row>
    <row r="18882" spans="2:29" s="14" customFormat="1" x14ac:dyDescent="0.25">
      <c r="B18882"/>
      <c r="C18882"/>
      <c r="D18882"/>
      <c r="E18882"/>
      <c r="F18882"/>
      <c r="G18882"/>
      <c r="H18882"/>
      <c r="I18882"/>
      <c r="J18882"/>
      <c r="K18882" s="91"/>
      <c r="L18882" s="91"/>
      <c r="M18882" s="91"/>
      <c r="R18882"/>
      <c r="S18882"/>
      <c r="T18882"/>
      <c r="U18882"/>
      <c r="V18882"/>
      <c r="W18882"/>
      <c r="X18882"/>
      <c r="Y18882"/>
      <c r="Z18882"/>
      <c r="AA18882"/>
      <c r="AB18882"/>
      <c r="AC18882"/>
    </row>
    <row r="18883" spans="2:29" s="14" customFormat="1" x14ac:dyDescent="0.25">
      <c r="B18883"/>
      <c r="C18883"/>
      <c r="D18883"/>
      <c r="E18883"/>
      <c r="F18883"/>
      <c r="G18883"/>
      <c r="H18883"/>
      <c r="I18883"/>
      <c r="J18883"/>
      <c r="K18883" s="91"/>
      <c r="L18883" s="91"/>
      <c r="M18883" s="91"/>
      <c r="R18883"/>
      <c r="S18883"/>
      <c r="T18883"/>
      <c r="U18883"/>
      <c r="V18883"/>
      <c r="W18883"/>
      <c r="X18883"/>
      <c r="Y18883"/>
      <c r="Z18883"/>
      <c r="AA18883"/>
      <c r="AB18883"/>
      <c r="AC18883"/>
    </row>
    <row r="18884" spans="2:29" s="14" customFormat="1" x14ac:dyDescent="0.25">
      <c r="B18884"/>
      <c r="C18884"/>
      <c r="D18884"/>
      <c r="E18884"/>
      <c r="F18884"/>
      <c r="G18884"/>
      <c r="H18884"/>
      <c r="I18884"/>
      <c r="J18884"/>
      <c r="K18884" s="91"/>
      <c r="L18884" s="91"/>
      <c r="M18884" s="91"/>
      <c r="R18884"/>
      <c r="S18884"/>
      <c r="T18884"/>
      <c r="U18884"/>
      <c r="V18884"/>
      <c r="W18884"/>
      <c r="X18884"/>
      <c r="Y18884"/>
      <c r="Z18884"/>
      <c r="AA18884"/>
      <c r="AB18884"/>
      <c r="AC18884"/>
    </row>
    <row r="18885" spans="2:29" s="14" customFormat="1" x14ac:dyDescent="0.25">
      <c r="B18885"/>
      <c r="C18885"/>
      <c r="D18885"/>
      <c r="E18885"/>
      <c r="F18885"/>
      <c r="G18885"/>
      <c r="H18885"/>
      <c r="I18885"/>
      <c r="J18885"/>
      <c r="K18885" s="91"/>
      <c r="L18885" s="91"/>
      <c r="M18885" s="91"/>
      <c r="R18885"/>
      <c r="S18885"/>
      <c r="T18885"/>
      <c r="U18885"/>
      <c r="V18885"/>
      <c r="W18885"/>
      <c r="X18885"/>
      <c r="Y18885"/>
      <c r="Z18885"/>
      <c r="AA18885"/>
      <c r="AB18885"/>
      <c r="AC18885"/>
    </row>
    <row r="18886" spans="2:29" s="14" customFormat="1" x14ac:dyDescent="0.25">
      <c r="B18886"/>
      <c r="C18886"/>
      <c r="D18886"/>
      <c r="E18886"/>
      <c r="F18886"/>
      <c r="G18886"/>
      <c r="H18886"/>
      <c r="I18886"/>
      <c r="J18886"/>
      <c r="K18886" s="91"/>
      <c r="L18886" s="91"/>
      <c r="M18886" s="91"/>
      <c r="R18886"/>
      <c r="S18886"/>
      <c r="T18886"/>
      <c r="U18886"/>
      <c r="V18886"/>
      <c r="W18886"/>
      <c r="X18886"/>
      <c r="Y18886"/>
      <c r="Z18886"/>
      <c r="AA18886"/>
      <c r="AB18886"/>
      <c r="AC18886"/>
    </row>
    <row r="18887" spans="2:29" s="14" customFormat="1" x14ac:dyDescent="0.25">
      <c r="B18887"/>
      <c r="C18887"/>
      <c r="D18887"/>
      <c r="E18887"/>
      <c r="F18887"/>
      <c r="G18887"/>
      <c r="H18887"/>
      <c r="I18887"/>
      <c r="J18887"/>
      <c r="K18887" s="91"/>
      <c r="L18887" s="91"/>
      <c r="M18887" s="91"/>
      <c r="R18887"/>
      <c r="S18887"/>
      <c r="T18887"/>
      <c r="U18887"/>
      <c r="V18887"/>
      <c r="W18887"/>
      <c r="X18887"/>
      <c r="Y18887"/>
      <c r="Z18887"/>
      <c r="AA18887"/>
      <c r="AB18887"/>
      <c r="AC18887"/>
    </row>
    <row r="18888" spans="2:29" s="14" customFormat="1" x14ac:dyDescent="0.25">
      <c r="B18888"/>
      <c r="C18888"/>
      <c r="D18888"/>
      <c r="E18888"/>
      <c r="F18888"/>
      <c r="G18888"/>
      <c r="H18888"/>
      <c r="I18888"/>
      <c r="J18888"/>
      <c r="K18888" s="91"/>
      <c r="L18888" s="91"/>
      <c r="M18888" s="91"/>
      <c r="R18888"/>
      <c r="S18888"/>
      <c r="T18888"/>
      <c r="U18888"/>
      <c r="V18888"/>
      <c r="W18888"/>
      <c r="X18888"/>
      <c r="Y18888"/>
      <c r="Z18888"/>
      <c r="AA18888"/>
      <c r="AB18888"/>
      <c r="AC18888"/>
    </row>
    <row r="18889" spans="2:29" s="14" customFormat="1" x14ac:dyDescent="0.25">
      <c r="B18889"/>
      <c r="C18889"/>
      <c r="D18889"/>
      <c r="E18889"/>
      <c r="F18889"/>
      <c r="G18889"/>
      <c r="H18889"/>
      <c r="I18889"/>
      <c r="J18889"/>
      <c r="K18889" s="91"/>
      <c r="L18889" s="91"/>
      <c r="M18889" s="91"/>
      <c r="R18889"/>
      <c r="S18889"/>
      <c r="T18889"/>
      <c r="U18889"/>
      <c r="V18889"/>
      <c r="W18889"/>
      <c r="X18889"/>
      <c r="Y18889"/>
      <c r="Z18889"/>
      <c r="AA18889"/>
      <c r="AB18889"/>
      <c r="AC18889"/>
    </row>
    <row r="18890" spans="2:29" s="14" customFormat="1" x14ac:dyDescent="0.25">
      <c r="B18890"/>
      <c r="C18890"/>
      <c r="D18890"/>
      <c r="E18890"/>
      <c r="F18890"/>
      <c r="G18890"/>
      <c r="H18890"/>
      <c r="I18890"/>
      <c r="J18890"/>
      <c r="K18890" s="91"/>
      <c r="L18890" s="91"/>
      <c r="M18890" s="91"/>
      <c r="R18890"/>
      <c r="S18890"/>
      <c r="T18890"/>
      <c r="U18890"/>
      <c r="V18890"/>
      <c r="W18890"/>
      <c r="X18890"/>
      <c r="Y18890"/>
      <c r="Z18890"/>
      <c r="AA18890"/>
      <c r="AB18890"/>
      <c r="AC18890"/>
    </row>
    <row r="18891" spans="2:29" s="14" customFormat="1" x14ac:dyDescent="0.25">
      <c r="B18891"/>
      <c r="C18891"/>
      <c r="D18891"/>
      <c r="E18891"/>
      <c r="F18891"/>
      <c r="G18891"/>
      <c r="H18891"/>
      <c r="I18891"/>
      <c r="J18891"/>
      <c r="K18891" s="91"/>
      <c r="L18891" s="91"/>
      <c r="M18891" s="91"/>
      <c r="R18891"/>
      <c r="S18891"/>
      <c r="T18891"/>
      <c r="U18891"/>
      <c r="V18891"/>
      <c r="W18891"/>
      <c r="X18891"/>
      <c r="Y18891"/>
      <c r="Z18891"/>
      <c r="AA18891"/>
      <c r="AB18891"/>
      <c r="AC18891"/>
    </row>
    <row r="18892" spans="2:29" s="14" customFormat="1" x14ac:dyDescent="0.25">
      <c r="B18892"/>
      <c r="C18892"/>
      <c r="D18892"/>
      <c r="E18892"/>
      <c r="F18892"/>
      <c r="G18892"/>
      <c r="H18892"/>
      <c r="I18892"/>
      <c r="J18892"/>
      <c r="K18892" s="91"/>
      <c r="L18892" s="91"/>
      <c r="M18892" s="91"/>
      <c r="R18892"/>
      <c r="S18892"/>
      <c r="T18892"/>
      <c r="U18892"/>
      <c r="V18892"/>
      <c r="W18892"/>
      <c r="X18892"/>
      <c r="Y18892"/>
      <c r="Z18892"/>
      <c r="AA18892"/>
      <c r="AB18892"/>
      <c r="AC18892"/>
    </row>
    <row r="18893" spans="2:29" s="14" customFormat="1" x14ac:dyDescent="0.25">
      <c r="B18893"/>
      <c r="C18893"/>
      <c r="D18893"/>
      <c r="E18893"/>
      <c r="F18893"/>
      <c r="G18893"/>
      <c r="H18893"/>
      <c r="I18893"/>
      <c r="J18893"/>
      <c r="K18893" s="91"/>
      <c r="L18893" s="91"/>
      <c r="M18893" s="91"/>
      <c r="R18893"/>
      <c r="S18893"/>
      <c r="T18893"/>
      <c r="U18893"/>
      <c r="V18893"/>
      <c r="W18893"/>
      <c r="X18893"/>
      <c r="Y18893"/>
      <c r="Z18893"/>
      <c r="AA18893"/>
      <c r="AB18893"/>
      <c r="AC18893"/>
    </row>
    <row r="18894" spans="2:29" s="14" customFormat="1" x14ac:dyDescent="0.25">
      <c r="B18894"/>
      <c r="C18894"/>
      <c r="D18894"/>
      <c r="E18894"/>
      <c r="F18894"/>
      <c r="G18894"/>
      <c r="H18894"/>
      <c r="I18894"/>
      <c r="J18894"/>
      <c r="K18894" s="91"/>
      <c r="L18894" s="91"/>
      <c r="M18894" s="91"/>
      <c r="R18894"/>
      <c r="S18894"/>
      <c r="T18894"/>
      <c r="U18894"/>
      <c r="V18894"/>
      <c r="W18894"/>
      <c r="X18894"/>
      <c r="Y18894"/>
      <c r="Z18894"/>
      <c r="AA18894"/>
      <c r="AB18894"/>
      <c r="AC18894"/>
    </row>
    <row r="18895" spans="2:29" s="14" customFormat="1" x14ac:dyDescent="0.25">
      <c r="B18895"/>
      <c r="C18895"/>
      <c r="D18895"/>
      <c r="E18895"/>
      <c r="F18895"/>
      <c r="G18895"/>
      <c r="H18895"/>
      <c r="I18895"/>
      <c r="J18895"/>
      <c r="K18895" s="91"/>
      <c r="L18895" s="91"/>
      <c r="M18895" s="91"/>
      <c r="R18895"/>
      <c r="S18895"/>
      <c r="T18895"/>
      <c r="U18895"/>
      <c r="V18895"/>
      <c r="W18895"/>
      <c r="X18895"/>
      <c r="Y18895"/>
      <c r="Z18895"/>
      <c r="AA18895"/>
      <c r="AB18895"/>
      <c r="AC18895"/>
    </row>
    <row r="18896" spans="2:29" s="14" customFormat="1" x14ac:dyDescent="0.25">
      <c r="B18896"/>
      <c r="C18896"/>
      <c r="D18896"/>
      <c r="E18896"/>
      <c r="F18896"/>
      <c r="G18896"/>
      <c r="H18896"/>
      <c r="I18896"/>
      <c r="J18896"/>
      <c r="K18896" s="91"/>
      <c r="L18896" s="91"/>
      <c r="M18896" s="91"/>
      <c r="R18896"/>
      <c r="S18896"/>
      <c r="T18896"/>
      <c r="U18896"/>
      <c r="V18896"/>
      <c r="W18896"/>
      <c r="X18896"/>
      <c r="Y18896"/>
      <c r="Z18896"/>
      <c r="AA18896"/>
      <c r="AB18896"/>
      <c r="AC18896"/>
    </row>
    <row r="18897" spans="2:29" s="14" customFormat="1" x14ac:dyDescent="0.25">
      <c r="B18897"/>
      <c r="C18897"/>
      <c r="D18897"/>
      <c r="E18897"/>
      <c r="F18897"/>
      <c r="G18897"/>
      <c r="H18897"/>
      <c r="I18897"/>
      <c r="J18897"/>
      <c r="K18897" s="91"/>
      <c r="L18897" s="91"/>
      <c r="M18897" s="91"/>
      <c r="R18897"/>
      <c r="S18897"/>
      <c r="T18897"/>
      <c r="U18897"/>
      <c r="V18897"/>
      <c r="W18897"/>
      <c r="X18897"/>
      <c r="Y18897"/>
      <c r="Z18897"/>
      <c r="AA18897"/>
      <c r="AB18897"/>
      <c r="AC18897"/>
    </row>
    <row r="18898" spans="2:29" s="14" customFormat="1" x14ac:dyDescent="0.25">
      <c r="B18898"/>
      <c r="C18898"/>
      <c r="D18898"/>
      <c r="E18898"/>
      <c r="F18898"/>
      <c r="G18898"/>
      <c r="H18898"/>
      <c r="I18898"/>
      <c r="J18898"/>
      <c r="K18898" s="91"/>
      <c r="L18898" s="91"/>
      <c r="M18898" s="91"/>
      <c r="R18898"/>
      <c r="S18898"/>
      <c r="T18898"/>
      <c r="U18898"/>
      <c r="V18898"/>
      <c r="W18898"/>
      <c r="X18898"/>
      <c r="Y18898"/>
      <c r="Z18898"/>
      <c r="AA18898"/>
      <c r="AB18898"/>
      <c r="AC18898"/>
    </row>
    <row r="18899" spans="2:29" s="14" customFormat="1" x14ac:dyDescent="0.25">
      <c r="B18899"/>
      <c r="C18899"/>
      <c r="D18899"/>
      <c r="E18899"/>
      <c r="F18899"/>
      <c r="G18899"/>
      <c r="H18899"/>
      <c r="I18899"/>
      <c r="J18899"/>
      <c r="K18899" s="91"/>
      <c r="L18899" s="91"/>
      <c r="M18899" s="91"/>
      <c r="R18899"/>
      <c r="S18899"/>
      <c r="T18899"/>
      <c r="U18899"/>
      <c r="V18899"/>
      <c r="W18899"/>
      <c r="X18899"/>
      <c r="Y18899"/>
      <c r="Z18899"/>
      <c r="AA18899"/>
      <c r="AB18899"/>
      <c r="AC18899"/>
    </row>
    <row r="18900" spans="2:29" s="14" customFormat="1" x14ac:dyDescent="0.25">
      <c r="B18900"/>
      <c r="C18900"/>
      <c r="D18900"/>
      <c r="E18900"/>
      <c r="F18900"/>
      <c r="G18900"/>
      <c r="H18900"/>
      <c r="I18900"/>
      <c r="J18900"/>
      <c r="K18900" s="91"/>
      <c r="L18900" s="91"/>
      <c r="M18900" s="91"/>
      <c r="R18900"/>
      <c r="S18900"/>
      <c r="T18900"/>
      <c r="U18900"/>
      <c r="V18900"/>
      <c r="W18900"/>
      <c r="X18900"/>
      <c r="Y18900"/>
      <c r="Z18900"/>
      <c r="AA18900"/>
      <c r="AB18900"/>
      <c r="AC18900"/>
    </row>
    <row r="18901" spans="2:29" s="14" customFormat="1" x14ac:dyDescent="0.25">
      <c r="B18901"/>
      <c r="C18901"/>
      <c r="D18901"/>
      <c r="E18901"/>
      <c r="F18901"/>
      <c r="G18901"/>
      <c r="H18901"/>
      <c r="I18901"/>
      <c r="J18901"/>
      <c r="K18901" s="91"/>
      <c r="L18901" s="91"/>
      <c r="M18901" s="91"/>
      <c r="R18901"/>
      <c r="S18901"/>
      <c r="T18901"/>
      <c r="U18901"/>
      <c r="V18901"/>
      <c r="W18901"/>
      <c r="X18901"/>
      <c r="Y18901"/>
      <c r="Z18901"/>
      <c r="AA18901"/>
      <c r="AB18901"/>
      <c r="AC18901"/>
    </row>
    <row r="18902" spans="2:29" s="14" customFormat="1" x14ac:dyDescent="0.25">
      <c r="B18902"/>
      <c r="C18902"/>
      <c r="D18902"/>
      <c r="E18902"/>
      <c r="F18902"/>
      <c r="G18902"/>
      <c r="H18902"/>
      <c r="I18902"/>
      <c r="J18902"/>
      <c r="K18902" s="91"/>
      <c r="L18902" s="91"/>
      <c r="M18902" s="91"/>
      <c r="R18902"/>
      <c r="S18902"/>
      <c r="T18902"/>
      <c r="U18902"/>
      <c r="V18902"/>
      <c r="W18902"/>
      <c r="X18902"/>
      <c r="Y18902"/>
      <c r="Z18902"/>
      <c r="AA18902"/>
      <c r="AB18902"/>
      <c r="AC18902"/>
    </row>
    <row r="18903" spans="2:29" s="14" customFormat="1" x14ac:dyDescent="0.25">
      <c r="B18903"/>
      <c r="C18903"/>
      <c r="D18903"/>
      <c r="E18903"/>
      <c r="F18903"/>
      <c r="G18903"/>
      <c r="H18903"/>
      <c r="I18903"/>
      <c r="J18903"/>
      <c r="K18903" s="91"/>
      <c r="L18903" s="91"/>
      <c r="M18903" s="91"/>
      <c r="R18903"/>
      <c r="S18903"/>
      <c r="T18903"/>
      <c r="U18903"/>
      <c r="V18903"/>
      <c r="W18903"/>
      <c r="X18903"/>
      <c r="Y18903"/>
      <c r="Z18903"/>
      <c r="AA18903"/>
      <c r="AB18903"/>
      <c r="AC18903"/>
    </row>
    <row r="18904" spans="2:29" s="14" customFormat="1" x14ac:dyDescent="0.25">
      <c r="B18904"/>
      <c r="C18904"/>
      <c r="D18904"/>
      <c r="E18904"/>
      <c r="F18904"/>
      <c r="G18904"/>
      <c r="H18904"/>
      <c r="I18904"/>
      <c r="J18904"/>
      <c r="K18904" s="91"/>
      <c r="L18904" s="91"/>
      <c r="M18904" s="91"/>
      <c r="R18904"/>
      <c r="S18904"/>
      <c r="T18904"/>
      <c r="U18904"/>
      <c r="V18904"/>
      <c r="W18904"/>
      <c r="X18904"/>
      <c r="Y18904"/>
      <c r="Z18904"/>
      <c r="AA18904"/>
      <c r="AB18904"/>
      <c r="AC18904"/>
    </row>
    <row r="18905" spans="2:29" s="14" customFormat="1" x14ac:dyDescent="0.25">
      <c r="B18905"/>
      <c r="C18905"/>
      <c r="D18905"/>
      <c r="E18905"/>
      <c r="F18905"/>
      <c r="G18905"/>
      <c r="H18905"/>
      <c r="I18905"/>
      <c r="J18905"/>
      <c r="K18905" s="91"/>
      <c r="L18905" s="91"/>
      <c r="M18905" s="91"/>
      <c r="R18905"/>
      <c r="S18905"/>
      <c r="T18905"/>
      <c r="U18905"/>
      <c r="V18905"/>
      <c r="W18905"/>
      <c r="X18905"/>
      <c r="Y18905"/>
      <c r="Z18905"/>
      <c r="AA18905"/>
      <c r="AB18905"/>
      <c r="AC18905"/>
    </row>
    <row r="18906" spans="2:29" s="14" customFormat="1" x14ac:dyDescent="0.25">
      <c r="B18906"/>
      <c r="C18906"/>
      <c r="D18906"/>
      <c r="E18906"/>
      <c r="F18906"/>
      <c r="G18906"/>
      <c r="H18906"/>
      <c r="I18906"/>
      <c r="J18906"/>
      <c r="K18906" s="91"/>
      <c r="L18906" s="91"/>
      <c r="M18906" s="91"/>
      <c r="R18906"/>
      <c r="S18906"/>
      <c r="T18906"/>
      <c r="U18906"/>
      <c r="V18906"/>
      <c r="W18906"/>
      <c r="X18906"/>
      <c r="Y18906"/>
      <c r="Z18906"/>
      <c r="AA18906"/>
      <c r="AB18906"/>
      <c r="AC18906"/>
    </row>
    <row r="18907" spans="2:29" s="14" customFormat="1" x14ac:dyDescent="0.25">
      <c r="B18907"/>
      <c r="C18907"/>
      <c r="D18907"/>
      <c r="E18907"/>
      <c r="F18907"/>
      <c r="G18907"/>
      <c r="H18907"/>
      <c r="I18907"/>
      <c r="J18907"/>
      <c r="K18907" s="91"/>
      <c r="L18907" s="91"/>
      <c r="M18907" s="91"/>
      <c r="R18907"/>
      <c r="S18907"/>
      <c r="T18907"/>
      <c r="U18907"/>
      <c r="V18907"/>
      <c r="W18907"/>
      <c r="X18907"/>
      <c r="Y18907"/>
      <c r="Z18907"/>
      <c r="AA18907"/>
      <c r="AB18907"/>
      <c r="AC18907"/>
    </row>
    <row r="18908" spans="2:29" s="14" customFormat="1" x14ac:dyDescent="0.25">
      <c r="B18908"/>
      <c r="C18908"/>
      <c r="D18908"/>
      <c r="E18908"/>
      <c r="F18908"/>
      <c r="G18908"/>
      <c r="H18908"/>
      <c r="I18908"/>
      <c r="J18908"/>
      <c r="K18908" s="91"/>
      <c r="L18908" s="91"/>
      <c r="M18908" s="91"/>
      <c r="R18908"/>
      <c r="S18908"/>
      <c r="T18908"/>
      <c r="U18908"/>
      <c r="V18908"/>
      <c r="W18908"/>
      <c r="X18908"/>
      <c r="Y18908"/>
      <c r="Z18908"/>
      <c r="AA18908"/>
      <c r="AB18908"/>
      <c r="AC18908"/>
    </row>
    <row r="18909" spans="2:29" s="14" customFormat="1" x14ac:dyDescent="0.25">
      <c r="B18909"/>
      <c r="C18909"/>
      <c r="D18909"/>
      <c r="E18909"/>
      <c r="F18909"/>
      <c r="G18909"/>
      <c r="H18909"/>
      <c r="I18909"/>
      <c r="J18909"/>
      <c r="K18909" s="91"/>
      <c r="L18909" s="91"/>
      <c r="M18909" s="91"/>
      <c r="R18909"/>
      <c r="S18909"/>
      <c r="T18909"/>
      <c r="U18909"/>
      <c r="V18909"/>
      <c r="W18909"/>
      <c r="X18909"/>
      <c r="Y18909"/>
      <c r="Z18909"/>
      <c r="AA18909"/>
      <c r="AB18909"/>
      <c r="AC18909"/>
    </row>
    <row r="18910" spans="2:29" s="14" customFormat="1" x14ac:dyDescent="0.25">
      <c r="B18910"/>
      <c r="C18910"/>
      <c r="D18910"/>
      <c r="E18910"/>
      <c r="F18910"/>
      <c r="G18910"/>
      <c r="H18910"/>
      <c r="I18910"/>
      <c r="J18910"/>
      <c r="K18910" s="91"/>
      <c r="L18910" s="91"/>
      <c r="M18910" s="91"/>
      <c r="R18910"/>
      <c r="S18910"/>
      <c r="T18910"/>
      <c r="U18910"/>
      <c r="V18910"/>
      <c r="W18910"/>
      <c r="X18910"/>
      <c r="Y18910"/>
      <c r="Z18910"/>
      <c r="AA18910"/>
      <c r="AB18910"/>
      <c r="AC18910"/>
    </row>
    <row r="18911" spans="2:29" s="14" customFormat="1" x14ac:dyDescent="0.25">
      <c r="B18911"/>
      <c r="C18911"/>
      <c r="D18911"/>
      <c r="E18911"/>
      <c r="F18911"/>
      <c r="G18911"/>
      <c r="H18911"/>
      <c r="I18911"/>
      <c r="J18911"/>
      <c r="K18911" s="91"/>
      <c r="L18911" s="91"/>
      <c r="M18911" s="91"/>
      <c r="R18911"/>
      <c r="S18911"/>
      <c r="T18911"/>
      <c r="U18911"/>
      <c r="V18911"/>
      <c r="W18911"/>
      <c r="X18911"/>
      <c r="Y18911"/>
      <c r="Z18911"/>
      <c r="AA18911"/>
      <c r="AB18911"/>
      <c r="AC18911"/>
    </row>
    <row r="18912" spans="2:29" s="14" customFormat="1" x14ac:dyDescent="0.25">
      <c r="B18912"/>
      <c r="C18912"/>
      <c r="D18912"/>
      <c r="E18912"/>
      <c r="F18912"/>
      <c r="G18912"/>
      <c r="H18912"/>
      <c r="I18912"/>
      <c r="J18912"/>
      <c r="K18912" s="91"/>
      <c r="L18912" s="91"/>
      <c r="M18912" s="91"/>
      <c r="R18912"/>
      <c r="S18912"/>
      <c r="T18912"/>
      <c r="U18912"/>
      <c r="V18912"/>
      <c r="W18912"/>
      <c r="X18912"/>
      <c r="Y18912"/>
      <c r="Z18912"/>
      <c r="AA18912"/>
      <c r="AB18912"/>
      <c r="AC18912"/>
    </row>
    <row r="18913" spans="2:29" s="14" customFormat="1" x14ac:dyDescent="0.25">
      <c r="B18913"/>
      <c r="C18913"/>
      <c r="D18913"/>
      <c r="E18913"/>
      <c r="F18913"/>
      <c r="G18913"/>
      <c r="H18913"/>
      <c r="I18913"/>
      <c r="J18913"/>
      <c r="K18913" s="91"/>
      <c r="L18913" s="91"/>
      <c r="M18913" s="91"/>
      <c r="R18913"/>
      <c r="S18913"/>
      <c r="T18913"/>
      <c r="U18913"/>
      <c r="V18913"/>
      <c r="W18913"/>
      <c r="X18913"/>
      <c r="Y18913"/>
      <c r="Z18913"/>
      <c r="AA18913"/>
      <c r="AB18913"/>
      <c r="AC18913"/>
    </row>
    <row r="18914" spans="2:29" s="14" customFormat="1" x14ac:dyDescent="0.25">
      <c r="B18914"/>
      <c r="C18914"/>
      <c r="D18914"/>
      <c r="E18914"/>
      <c r="F18914"/>
      <c r="G18914"/>
      <c r="H18914"/>
      <c r="I18914"/>
      <c r="J18914"/>
      <c r="K18914" s="91"/>
      <c r="L18914" s="91"/>
      <c r="M18914" s="91"/>
      <c r="R18914"/>
      <c r="S18914"/>
      <c r="T18914"/>
      <c r="U18914"/>
      <c r="V18914"/>
      <c r="W18914"/>
      <c r="X18914"/>
      <c r="Y18914"/>
      <c r="Z18914"/>
      <c r="AA18914"/>
      <c r="AB18914"/>
      <c r="AC18914"/>
    </row>
    <row r="18915" spans="2:29" s="14" customFormat="1" x14ac:dyDescent="0.25">
      <c r="B18915"/>
      <c r="C18915"/>
      <c r="D18915"/>
      <c r="E18915"/>
      <c r="F18915"/>
      <c r="G18915"/>
      <c r="H18915"/>
      <c r="I18915"/>
      <c r="J18915"/>
      <c r="K18915" s="91"/>
      <c r="L18915" s="91"/>
      <c r="M18915" s="91"/>
      <c r="R18915"/>
      <c r="S18915"/>
      <c r="T18915"/>
      <c r="U18915"/>
      <c r="V18915"/>
      <c r="W18915"/>
      <c r="X18915"/>
      <c r="Y18915"/>
      <c r="Z18915"/>
      <c r="AA18915"/>
      <c r="AB18915"/>
      <c r="AC18915"/>
    </row>
    <row r="18916" spans="2:29" s="14" customFormat="1" x14ac:dyDescent="0.25">
      <c r="B18916"/>
      <c r="C18916"/>
      <c r="D18916"/>
      <c r="E18916"/>
      <c r="F18916"/>
      <c r="G18916"/>
      <c r="H18916"/>
      <c r="I18916"/>
      <c r="J18916"/>
      <c r="K18916" s="91"/>
      <c r="L18916" s="91"/>
      <c r="M18916" s="91"/>
      <c r="R18916"/>
      <c r="S18916"/>
      <c r="T18916"/>
      <c r="U18916"/>
      <c r="V18916"/>
      <c r="W18916"/>
      <c r="X18916"/>
      <c r="Y18916"/>
      <c r="Z18916"/>
      <c r="AA18916"/>
      <c r="AB18916"/>
      <c r="AC18916"/>
    </row>
    <row r="18917" spans="2:29" s="14" customFormat="1" x14ac:dyDescent="0.25">
      <c r="B18917"/>
      <c r="C18917"/>
      <c r="D18917"/>
      <c r="E18917"/>
      <c r="F18917"/>
      <c r="G18917"/>
      <c r="H18917"/>
      <c r="I18917"/>
      <c r="J18917"/>
      <c r="K18917" s="91"/>
      <c r="L18917" s="91"/>
      <c r="M18917" s="91"/>
      <c r="R18917"/>
      <c r="S18917"/>
      <c r="T18917"/>
      <c r="U18917"/>
      <c r="V18917"/>
      <c r="W18917"/>
      <c r="X18917"/>
      <c r="Y18917"/>
      <c r="Z18917"/>
      <c r="AA18917"/>
      <c r="AB18917"/>
      <c r="AC18917"/>
    </row>
    <row r="18918" spans="2:29" s="14" customFormat="1" x14ac:dyDescent="0.25">
      <c r="B18918"/>
      <c r="C18918"/>
      <c r="D18918"/>
      <c r="E18918"/>
      <c r="F18918"/>
      <c r="G18918"/>
      <c r="H18918"/>
      <c r="I18918"/>
      <c r="J18918"/>
      <c r="K18918" s="91"/>
      <c r="L18918" s="91"/>
      <c r="M18918" s="91"/>
      <c r="R18918"/>
      <c r="S18918"/>
      <c r="T18918"/>
      <c r="U18918"/>
      <c r="V18918"/>
      <c r="W18918"/>
      <c r="X18918"/>
      <c r="Y18918"/>
      <c r="Z18918"/>
      <c r="AA18918"/>
      <c r="AB18918"/>
      <c r="AC18918"/>
    </row>
    <row r="18919" spans="2:29" s="14" customFormat="1" x14ac:dyDescent="0.25">
      <c r="B18919"/>
      <c r="C18919"/>
      <c r="D18919"/>
      <c r="E18919"/>
      <c r="F18919"/>
      <c r="G18919"/>
      <c r="H18919"/>
      <c r="I18919"/>
      <c r="J18919"/>
      <c r="K18919" s="91"/>
      <c r="L18919" s="91"/>
      <c r="M18919" s="91"/>
      <c r="R18919"/>
      <c r="S18919"/>
      <c r="T18919"/>
      <c r="U18919"/>
      <c r="V18919"/>
      <c r="W18919"/>
      <c r="X18919"/>
      <c r="Y18919"/>
      <c r="Z18919"/>
      <c r="AA18919"/>
      <c r="AB18919"/>
      <c r="AC18919"/>
    </row>
    <row r="18920" spans="2:29" s="14" customFormat="1" x14ac:dyDescent="0.25">
      <c r="B18920"/>
      <c r="C18920"/>
      <c r="D18920"/>
      <c r="E18920"/>
      <c r="F18920"/>
      <c r="G18920"/>
      <c r="H18920"/>
      <c r="I18920"/>
      <c r="J18920"/>
      <c r="K18920" s="91"/>
      <c r="L18920" s="91"/>
      <c r="M18920" s="91"/>
      <c r="R18920"/>
      <c r="S18920"/>
      <c r="T18920"/>
      <c r="U18920"/>
      <c r="V18920"/>
      <c r="W18920"/>
      <c r="X18920"/>
      <c r="Y18920"/>
      <c r="Z18920"/>
      <c r="AA18920"/>
      <c r="AB18920"/>
      <c r="AC18920"/>
    </row>
    <row r="18921" spans="2:29" s="14" customFormat="1" x14ac:dyDescent="0.25">
      <c r="B18921"/>
      <c r="C18921"/>
      <c r="D18921"/>
      <c r="E18921"/>
      <c r="F18921"/>
      <c r="G18921"/>
      <c r="H18921"/>
      <c r="I18921"/>
      <c r="J18921"/>
      <c r="K18921" s="91"/>
      <c r="L18921" s="91"/>
      <c r="M18921" s="91"/>
      <c r="R18921"/>
      <c r="S18921"/>
      <c r="T18921"/>
      <c r="U18921"/>
      <c r="V18921"/>
      <c r="W18921"/>
      <c r="X18921"/>
      <c r="Y18921"/>
      <c r="Z18921"/>
      <c r="AA18921"/>
      <c r="AB18921"/>
      <c r="AC18921"/>
    </row>
    <row r="18922" spans="2:29" s="14" customFormat="1" x14ac:dyDescent="0.25">
      <c r="B18922"/>
      <c r="C18922"/>
      <c r="D18922"/>
      <c r="E18922"/>
      <c r="F18922"/>
      <c r="G18922"/>
      <c r="H18922"/>
      <c r="I18922"/>
      <c r="J18922"/>
      <c r="K18922" s="91"/>
      <c r="L18922" s="91"/>
      <c r="M18922" s="91"/>
      <c r="R18922"/>
      <c r="S18922"/>
      <c r="T18922"/>
      <c r="U18922"/>
      <c r="V18922"/>
      <c r="W18922"/>
      <c r="X18922"/>
      <c r="Y18922"/>
      <c r="Z18922"/>
      <c r="AA18922"/>
      <c r="AB18922"/>
      <c r="AC18922"/>
    </row>
    <row r="18923" spans="2:29" s="14" customFormat="1" x14ac:dyDescent="0.25">
      <c r="B18923"/>
      <c r="C18923"/>
      <c r="D18923"/>
      <c r="E18923"/>
      <c r="F18923"/>
      <c r="G18923"/>
      <c r="H18923"/>
      <c r="I18923"/>
      <c r="J18923"/>
      <c r="K18923" s="91"/>
      <c r="L18923" s="91"/>
      <c r="M18923" s="91"/>
      <c r="R18923"/>
      <c r="S18923"/>
      <c r="T18923"/>
      <c r="U18923"/>
      <c r="V18923"/>
      <c r="W18923"/>
      <c r="X18923"/>
      <c r="Y18923"/>
      <c r="Z18923"/>
      <c r="AA18923"/>
      <c r="AB18923"/>
      <c r="AC18923"/>
    </row>
    <row r="18924" spans="2:29" s="14" customFormat="1" x14ac:dyDescent="0.25">
      <c r="B18924"/>
      <c r="C18924"/>
      <c r="D18924"/>
      <c r="E18924"/>
      <c r="F18924"/>
      <c r="G18924"/>
      <c r="H18924"/>
      <c r="I18924"/>
      <c r="J18924"/>
      <c r="K18924" s="91"/>
      <c r="L18924" s="91"/>
      <c r="M18924" s="91"/>
      <c r="R18924"/>
      <c r="S18924"/>
      <c r="T18924"/>
      <c r="U18924"/>
      <c r="V18924"/>
      <c r="W18924"/>
      <c r="X18924"/>
      <c r="Y18924"/>
      <c r="Z18924"/>
      <c r="AA18924"/>
      <c r="AB18924"/>
      <c r="AC18924"/>
    </row>
    <row r="18925" spans="2:29" s="14" customFormat="1" x14ac:dyDescent="0.25">
      <c r="B18925"/>
      <c r="C18925"/>
      <c r="D18925"/>
      <c r="E18925"/>
      <c r="F18925"/>
      <c r="G18925"/>
      <c r="H18925"/>
      <c r="I18925"/>
      <c r="J18925"/>
      <c r="K18925" s="91"/>
      <c r="L18925" s="91"/>
      <c r="M18925" s="91"/>
      <c r="R18925"/>
      <c r="S18925"/>
      <c r="T18925"/>
      <c r="U18925"/>
      <c r="V18925"/>
      <c r="W18925"/>
      <c r="X18925"/>
      <c r="Y18925"/>
      <c r="Z18925"/>
      <c r="AA18925"/>
      <c r="AB18925"/>
      <c r="AC18925"/>
    </row>
    <row r="18926" spans="2:29" s="14" customFormat="1" x14ac:dyDescent="0.25">
      <c r="B18926"/>
      <c r="C18926"/>
      <c r="D18926"/>
      <c r="E18926"/>
      <c r="F18926"/>
      <c r="G18926"/>
      <c r="H18926"/>
      <c r="I18926"/>
      <c r="J18926"/>
      <c r="K18926" s="91"/>
      <c r="L18926" s="91"/>
      <c r="M18926" s="91"/>
      <c r="R18926"/>
      <c r="S18926"/>
      <c r="T18926"/>
      <c r="U18926"/>
      <c r="V18926"/>
      <c r="W18926"/>
      <c r="X18926"/>
      <c r="Y18926"/>
      <c r="Z18926"/>
      <c r="AA18926"/>
      <c r="AB18926"/>
      <c r="AC18926"/>
    </row>
    <row r="18927" spans="2:29" s="14" customFormat="1" x14ac:dyDescent="0.25">
      <c r="B18927"/>
      <c r="C18927"/>
      <c r="D18927"/>
      <c r="E18927"/>
      <c r="F18927"/>
      <c r="G18927"/>
      <c r="H18927"/>
      <c r="I18927"/>
      <c r="J18927"/>
      <c r="K18927" s="91"/>
      <c r="L18927" s="91"/>
      <c r="M18927" s="91"/>
      <c r="R18927"/>
      <c r="S18927"/>
      <c r="T18927"/>
      <c r="U18927"/>
      <c r="V18927"/>
      <c r="W18927"/>
      <c r="X18927"/>
      <c r="Y18927"/>
      <c r="Z18927"/>
      <c r="AA18927"/>
      <c r="AB18927"/>
      <c r="AC18927"/>
    </row>
    <row r="18928" spans="2:29" s="14" customFormat="1" x14ac:dyDescent="0.25">
      <c r="B18928"/>
      <c r="C18928"/>
      <c r="D18928"/>
      <c r="E18928"/>
      <c r="F18928"/>
      <c r="G18928"/>
      <c r="H18928"/>
      <c r="I18928"/>
      <c r="J18928"/>
      <c r="K18928" s="91"/>
      <c r="L18928" s="91"/>
      <c r="M18928" s="91"/>
      <c r="R18928"/>
      <c r="S18928"/>
      <c r="T18928"/>
      <c r="U18928"/>
      <c r="V18928"/>
      <c r="W18928"/>
      <c r="X18928"/>
      <c r="Y18928"/>
      <c r="Z18928"/>
      <c r="AA18928"/>
      <c r="AB18928"/>
      <c r="AC18928"/>
    </row>
    <row r="18929" spans="2:29" s="14" customFormat="1" x14ac:dyDescent="0.25">
      <c r="B18929"/>
      <c r="C18929"/>
      <c r="D18929"/>
      <c r="E18929"/>
      <c r="F18929"/>
      <c r="G18929"/>
      <c r="H18929"/>
      <c r="I18929"/>
      <c r="J18929"/>
      <c r="K18929" s="91"/>
      <c r="L18929" s="91"/>
      <c r="M18929" s="91"/>
      <c r="R18929"/>
      <c r="S18929"/>
      <c r="T18929"/>
      <c r="U18929"/>
      <c r="V18929"/>
      <c r="W18929"/>
      <c r="X18929"/>
      <c r="Y18929"/>
      <c r="Z18929"/>
      <c r="AA18929"/>
      <c r="AB18929"/>
      <c r="AC18929"/>
    </row>
    <row r="18930" spans="2:29" s="14" customFormat="1" x14ac:dyDescent="0.25">
      <c r="B18930"/>
      <c r="C18930"/>
      <c r="D18930"/>
      <c r="E18930"/>
      <c r="F18930"/>
      <c r="G18930"/>
      <c r="H18930"/>
      <c r="I18930"/>
      <c r="J18930"/>
      <c r="K18930" s="91"/>
      <c r="L18930" s="91"/>
      <c r="M18930" s="91"/>
      <c r="R18930"/>
      <c r="S18930"/>
      <c r="T18930"/>
      <c r="U18930"/>
      <c r="V18930"/>
      <c r="W18930"/>
      <c r="X18930"/>
      <c r="Y18930"/>
      <c r="Z18930"/>
      <c r="AA18930"/>
      <c r="AB18930"/>
      <c r="AC18930"/>
    </row>
    <row r="18931" spans="2:29" s="14" customFormat="1" x14ac:dyDescent="0.25">
      <c r="B18931"/>
      <c r="C18931"/>
      <c r="D18931"/>
      <c r="E18931"/>
      <c r="F18931"/>
      <c r="G18931"/>
      <c r="H18931"/>
      <c r="I18931"/>
      <c r="J18931"/>
      <c r="K18931" s="91"/>
      <c r="L18931" s="91"/>
      <c r="M18931" s="91"/>
      <c r="R18931"/>
      <c r="S18931"/>
      <c r="T18931"/>
      <c r="U18931"/>
      <c r="V18931"/>
      <c r="W18931"/>
      <c r="X18931"/>
      <c r="Y18931"/>
      <c r="Z18931"/>
      <c r="AA18931"/>
      <c r="AB18931"/>
      <c r="AC18931"/>
    </row>
    <row r="18932" spans="2:29" s="14" customFormat="1" x14ac:dyDescent="0.25">
      <c r="B18932"/>
      <c r="C18932"/>
      <c r="D18932"/>
      <c r="E18932"/>
      <c r="F18932"/>
      <c r="G18932"/>
      <c r="H18932"/>
      <c r="I18932"/>
      <c r="J18932"/>
      <c r="K18932" s="91"/>
      <c r="L18932" s="91"/>
      <c r="M18932" s="91"/>
      <c r="R18932"/>
      <c r="S18932"/>
      <c r="T18932"/>
      <c r="U18932"/>
      <c r="V18932"/>
      <c r="W18932"/>
      <c r="X18932"/>
      <c r="Y18932"/>
      <c r="Z18932"/>
      <c r="AA18932"/>
      <c r="AB18932"/>
      <c r="AC18932"/>
    </row>
    <row r="18933" spans="2:29" s="14" customFormat="1" x14ac:dyDescent="0.25">
      <c r="B18933"/>
      <c r="C18933"/>
      <c r="D18933"/>
      <c r="E18933"/>
      <c r="F18933"/>
      <c r="G18933"/>
      <c r="H18933"/>
      <c r="I18933"/>
      <c r="J18933"/>
      <c r="K18933" s="91"/>
      <c r="L18933" s="91"/>
      <c r="M18933" s="91"/>
      <c r="R18933"/>
      <c r="S18933"/>
      <c r="T18933"/>
      <c r="U18933"/>
      <c r="V18933"/>
      <c r="W18933"/>
      <c r="X18933"/>
      <c r="Y18933"/>
      <c r="Z18933"/>
      <c r="AA18933"/>
      <c r="AB18933"/>
      <c r="AC18933"/>
    </row>
    <row r="18934" spans="2:29" s="14" customFormat="1" x14ac:dyDescent="0.25">
      <c r="B18934"/>
      <c r="C18934"/>
      <c r="D18934"/>
      <c r="E18934"/>
      <c r="F18934"/>
      <c r="G18934"/>
      <c r="H18934"/>
      <c r="I18934"/>
      <c r="J18934"/>
      <c r="K18934" s="91"/>
      <c r="L18934" s="91"/>
      <c r="M18934" s="91"/>
      <c r="R18934"/>
      <c r="S18934"/>
      <c r="T18934"/>
      <c r="U18934"/>
      <c r="V18934"/>
      <c r="W18934"/>
      <c r="X18934"/>
      <c r="Y18934"/>
      <c r="Z18934"/>
      <c r="AA18934"/>
      <c r="AB18934"/>
      <c r="AC18934"/>
    </row>
    <row r="18935" spans="2:29" s="14" customFormat="1" x14ac:dyDescent="0.25">
      <c r="B18935"/>
      <c r="C18935"/>
      <c r="D18935"/>
      <c r="E18935"/>
      <c r="F18935"/>
      <c r="G18935"/>
      <c r="H18935"/>
      <c r="I18935"/>
      <c r="J18935"/>
      <c r="K18935" s="91"/>
      <c r="L18935" s="91"/>
      <c r="M18935" s="91"/>
      <c r="R18935"/>
      <c r="S18935"/>
      <c r="T18935"/>
      <c r="U18935"/>
      <c r="V18935"/>
      <c r="W18935"/>
      <c r="X18935"/>
      <c r="Y18935"/>
      <c r="Z18935"/>
      <c r="AA18935"/>
      <c r="AB18935"/>
      <c r="AC18935"/>
    </row>
    <row r="18936" spans="2:29" s="14" customFormat="1" x14ac:dyDescent="0.25">
      <c r="B18936"/>
      <c r="C18936"/>
      <c r="D18936"/>
      <c r="E18936"/>
      <c r="F18936"/>
      <c r="G18936"/>
      <c r="H18936"/>
      <c r="I18936"/>
      <c r="J18936"/>
      <c r="K18936" s="91"/>
      <c r="L18936" s="91"/>
      <c r="M18936" s="91"/>
      <c r="R18936"/>
      <c r="S18936"/>
      <c r="T18936"/>
      <c r="U18936"/>
      <c r="V18936"/>
      <c r="W18936"/>
      <c r="X18936"/>
      <c r="Y18936"/>
      <c r="Z18936"/>
      <c r="AA18936"/>
      <c r="AB18936"/>
      <c r="AC18936"/>
    </row>
    <row r="18937" spans="2:29" s="14" customFormat="1" x14ac:dyDescent="0.25">
      <c r="B18937"/>
      <c r="C18937"/>
      <c r="D18937"/>
      <c r="E18937"/>
      <c r="F18937"/>
      <c r="G18937"/>
      <c r="H18937"/>
      <c r="I18937"/>
      <c r="J18937"/>
      <c r="K18937" s="91"/>
      <c r="L18937" s="91"/>
      <c r="M18937" s="91"/>
      <c r="R18937"/>
      <c r="S18937"/>
      <c r="T18937"/>
      <c r="U18937"/>
      <c r="V18937"/>
      <c r="W18937"/>
      <c r="X18937"/>
      <c r="Y18937"/>
      <c r="Z18937"/>
      <c r="AA18937"/>
      <c r="AB18937"/>
      <c r="AC18937"/>
    </row>
    <row r="18938" spans="2:29" s="14" customFormat="1" x14ac:dyDescent="0.25">
      <c r="B18938"/>
      <c r="C18938"/>
      <c r="D18938"/>
      <c r="E18938"/>
      <c r="F18938"/>
      <c r="G18938"/>
      <c r="H18938"/>
      <c r="I18938"/>
      <c r="J18938"/>
      <c r="K18938" s="91"/>
      <c r="L18938" s="91"/>
      <c r="M18938" s="91"/>
      <c r="R18938"/>
      <c r="S18938"/>
      <c r="T18938"/>
      <c r="U18938"/>
      <c r="V18938"/>
      <c r="W18938"/>
      <c r="X18938"/>
      <c r="Y18938"/>
      <c r="Z18938"/>
      <c r="AA18938"/>
      <c r="AB18938"/>
      <c r="AC18938"/>
    </row>
    <row r="18939" spans="2:29" s="14" customFormat="1" x14ac:dyDescent="0.25">
      <c r="B18939"/>
      <c r="C18939"/>
      <c r="D18939"/>
      <c r="E18939"/>
      <c r="F18939"/>
      <c r="G18939"/>
      <c r="H18939"/>
      <c r="I18939"/>
      <c r="J18939"/>
      <c r="K18939" s="91"/>
      <c r="L18939" s="91"/>
      <c r="M18939" s="91"/>
      <c r="R18939"/>
      <c r="S18939"/>
      <c r="T18939"/>
      <c r="U18939"/>
      <c r="V18939"/>
      <c r="W18939"/>
      <c r="X18939"/>
      <c r="Y18939"/>
      <c r="Z18939"/>
      <c r="AA18939"/>
      <c r="AB18939"/>
      <c r="AC18939"/>
    </row>
    <row r="18940" spans="2:29" s="14" customFormat="1" x14ac:dyDescent="0.25">
      <c r="B18940"/>
      <c r="C18940"/>
      <c r="D18940"/>
      <c r="E18940"/>
      <c r="F18940"/>
      <c r="G18940"/>
      <c r="H18940"/>
      <c r="I18940"/>
      <c r="J18940"/>
      <c r="K18940" s="91"/>
      <c r="L18940" s="91"/>
      <c r="M18940" s="91"/>
      <c r="R18940"/>
      <c r="S18940"/>
      <c r="T18940"/>
      <c r="U18940"/>
      <c r="V18940"/>
      <c r="W18940"/>
      <c r="X18940"/>
      <c r="Y18940"/>
      <c r="Z18940"/>
      <c r="AA18940"/>
      <c r="AB18940"/>
      <c r="AC18940"/>
    </row>
    <row r="18941" spans="2:29" s="14" customFormat="1" x14ac:dyDescent="0.25">
      <c r="B18941"/>
      <c r="C18941"/>
      <c r="D18941"/>
      <c r="E18941"/>
      <c r="F18941"/>
      <c r="G18941"/>
      <c r="H18941"/>
      <c r="I18941"/>
      <c r="J18941"/>
      <c r="K18941" s="91"/>
      <c r="L18941" s="91"/>
      <c r="M18941" s="91"/>
      <c r="R18941"/>
      <c r="S18941"/>
      <c r="T18941"/>
      <c r="U18941"/>
      <c r="V18941"/>
      <c r="W18941"/>
      <c r="X18941"/>
      <c r="Y18941"/>
      <c r="Z18941"/>
      <c r="AA18941"/>
      <c r="AB18941"/>
      <c r="AC18941"/>
    </row>
    <row r="18942" spans="2:29" s="14" customFormat="1" x14ac:dyDescent="0.25">
      <c r="B18942"/>
      <c r="C18942"/>
      <c r="D18942"/>
      <c r="E18942"/>
      <c r="F18942"/>
      <c r="G18942"/>
      <c r="H18942"/>
      <c r="I18942"/>
      <c r="J18942"/>
      <c r="K18942" s="91"/>
      <c r="L18942" s="91"/>
      <c r="M18942" s="91"/>
      <c r="R18942"/>
      <c r="S18942"/>
      <c r="T18942"/>
      <c r="U18942"/>
      <c r="V18942"/>
      <c r="W18942"/>
      <c r="X18942"/>
      <c r="Y18942"/>
      <c r="Z18942"/>
      <c r="AA18942"/>
      <c r="AB18942"/>
      <c r="AC18942"/>
    </row>
    <row r="18943" spans="2:29" s="14" customFormat="1" x14ac:dyDescent="0.25">
      <c r="B18943"/>
      <c r="C18943"/>
      <c r="D18943"/>
      <c r="E18943"/>
      <c r="F18943"/>
      <c r="G18943"/>
      <c r="H18943"/>
      <c r="I18943"/>
      <c r="J18943"/>
      <c r="K18943" s="91"/>
      <c r="L18943" s="91"/>
      <c r="M18943" s="91"/>
      <c r="R18943"/>
      <c r="S18943"/>
      <c r="T18943"/>
      <c r="U18943"/>
      <c r="V18943"/>
      <c r="W18943"/>
      <c r="X18943"/>
      <c r="Y18943"/>
      <c r="Z18943"/>
      <c r="AA18943"/>
      <c r="AB18943"/>
      <c r="AC18943"/>
    </row>
    <row r="18944" spans="2:29" s="14" customFormat="1" x14ac:dyDescent="0.25">
      <c r="B18944"/>
      <c r="C18944"/>
      <c r="D18944"/>
      <c r="E18944"/>
      <c r="F18944"/>
      <c r="G18944"/>
      <c r="H18944"/>
      <c r="I18944"/>
      <c r="J18944"/>
      <c r="K18944" s="91"/>
      <c r="L18944" s="91"/>
      <c r="M18944" s="91"/>
      <c r="R18944"/>
      <c r="S18944"/>
      <c r="T18944"/>
      <c r="U18944"/>
      <c r="V18944"/>
      <c r="W18944"/>
      <c r="X18944"/>
      <c r="Y18944"/>
      <c r="Z18944"/>
      <c r="AA18944"/>
      <c r="AB18944"/>
      <c r="AC18944"/>
    </row>
    <row r="18945" spans="2:29" s="14" customFormat="1" x14ac:dyDescent="0.25">
      <c r="B18945"/>
      <c r="C18945"/>
      <c r="D18945"/>
      <c r="E18945"/>
      <c r="F18945"/>
      <c r="G18945"/>
      <c r="H18945"/>
      <c r="I18945"/>
      <c r="J18945"/>
      <c r="K18945" s="91"/>
      <c r="L18945" s="91"/>
      <c r="M18945" s="91"/>
      <c r="R18945"/>
      <c r="S18945"/>
      <c r="T18945"/>
      <c r="U18945"/>
      <c r="V18945"/>
      <c r="W18945"/>
      <c r="X18945"/>
      <c r="Y18945"/>
      <c r="Z18945"/>
      <c r="AA18945"/>
      <c r="AB18945"/>
      <c r="AC18945"/>
    </row>
    <row r="18946" spans="2:29" s="14" customFormat="1" x14ac:dyDescent="0.25">
      <c r="B18946"/>
      <c r="C18946"/>
      <c r="D18946"/>
      <c r="E18946"/>
      <c r="F18946"/>
      <c r="G18946"/>
      <c r="H18946"/>
      <c r="I18946"/>
      <c r="J18946"/>
      <c r="K18946" s="91"/>
      <c r="L18946" s="91"/>
      <c r="M18946" s="91"/>
      <c r="R18946"/>
      <c r="S18946"/>
      <c r="T18946"/>
      <c r="U18946"/>
      <c r="V18946"/>
      <c r="W18946"/>
      <c r="X18946"/>
      <c r="Y18946"/>
      <c r="Z18946"/>
      <c r="AA18946"/>
      <c r="AB18946"/>
      <c r="AC18946"/>
    </row>
    <row r="18947" spans="2:29" s="14" customFormat="1" x14ac:dyDescent="0.25">
      <c r="B18947"/>
      <c r="C18947"/>
      <c r="D18947"/>
      <c r="E18947"/>
      <c r="F18947"/>
      <c r="G18947"/>
      <c r="H18947"/>
      <c r="I18947"/>
      <c r="J18947"/>
      <c r="K18947" s="91"/>
      <c r="L18947" s="91"/>
      <c r="M18947" s="91"/>
      <c r="R18947"/>
      <c r="S18947"/>
      <c r="T18947"/>
      <c r="U18947"/>
      <c r="V18947"/>
      <c r="W18947"/>
      <c r="X18947"/>
      <c r="Y18947"/>
      <c r="Z18947"/>
      <c r="AA18947"/>
      <c r="AB18947"/>
      <c r="AC18947"/>
    </row>
    <row r="18948" spans="2:29" s="14" customFormat="1" x14ac:dyDescent="0.25">
      <c r="B18948"/>
      <c r="C18948"/>
      <c r="D18948"/>
      <c r="E18948"/>
      <c r="F18948"/>
      <c r="G18948"/>
      <c r="H18948"/>
      <c r="I18948"/>
      <c r="J18948"/>
      <c r="K18948" s="91"/>
      <c r="L18948" s="91"/>
      <c r="M18948" s="91"/>
      <c r="R18948"/>
      <c r="S18948"/>
      <c r="T18948"/>
      <c r="U18948"/>
      <c r="V18948"/>
      <c r="W18948"/>
      <c r="X18948"/>
      <c r="Y18948"/>
      <c r="Z18948"/>
      <c r="AA18948"/>
      <c r="AB18948"/>
      <c r="AC18948"/>
    </row>
    <row r="18949" spans="2:29" s="14" customFormat="1" x14ac:dyDescent="0.25">
      <c r="B18949"/>
      <c r="C18949"/>
      <c r="D18949"/>
      <c r="E18949"/>
      <c r="F18949"/>
      <c r="G18949"/>
      <c r="H18949"/>
      <c r="I18949"/>
      <c r="J18949"/>
      <c r="K18949" s="91"/>
      <c r="L18949" s="91"/>
      <c r="M18949" s="91"/>
      <c r="R18949"/>
      <c r="S18949"/>
      <c r="T18949"/>
      <c r="U18949"/>
      <c r="V18949"/>
      <c r="W18949"/>
      <c r="X18949"/>
      <c r="Y18949"/>
      <c r="Z18949"/>
      <c r="AA18949"/>
      <c r="AB18949"/>
      <c r="AC18949"/>
    </row>
    <row r="18950" spans="2:29" s="14" customFormat="1" x14ac:dyDescent="0.25">
      <c r="B18950"/>
      <c r="C18950"/>
      <c r="D18950"/>
      <c r="E18950"/>
      <c r="F18950"/>
      <c r="G18950"/>
      <c r="H18950"/>
      <c r="I18950"/>
      <c r="J18950"/>
      <c r="K18950" s="91"/>
      <c r="L18950" s="91"/>
      <c r="M18950" s="91"/>
      <c r="R18950"/>
      <c r="S18950"/>
      <c r="T18950"/>
      <c r="U18950"/>
      <c r="V18950"/>
      <c r="W18950"/>
      <c r="X18950"/>
      <c r="Y18950"/>
      <c r="Z18950"/>
      <c r="AA18950"/>
      <c r="AB18950"/>
      <c r="AC18950"/>
    </row>
    <row r="18951" spans="2:29" s="14" customFormat="1" x14ac:dyDescent="0.25">
      <c r="B18951"/>
      <c r="C18951"/>
      <c r="D18951"/>
      <c r="E18951"/>
      <c r="F18951"/>
      <c r="G18951"/>
      <c r="H18951"/>
      <c r="I18951"/>
      <c r="J18951"/>
      <c r="K18951" s="91"/>
      <c r="L18951" s="91"/>
      <c r="M18951" s="91"/>
      <c r="R18951"/>
      <c r="S18951"/>
      <c r="T18951"/>
      <c r="U18951"/>
      <c r="V18951"/>
      <c r="W18951"/>
      <c r="X18951"/>
      <c r="Y18951"/>
      <c r="Z18951"/>
      <c r="AA18951"/>
      <c r="AB18951"/>
      <c r="AC18951"/>
    </row>
    <row r="18952" spans="2:29" s="14" customFormat="1" x14ac:dyDescent="0.25">
      <c r="B18952"/>
      <c r="C18952"/>
      <c r="D18952"/>
      <c r="E18952"/>
      <c r="F18952"/>
      <c r="G18952"/>
      <c r="H18952"/>
      <c r="I18952"/>
      <c r="J18952"/>
      <c r="K18952" s="91"/>
      <c r="L18952" s="91"/>
      <c r="M18952" s="91"/>
      <c r="R18952"/>
      <c r="S18952"/>
      <c r="T18952"/>
      <c r="U18952"/>
      <c r="V18952"/>
      <c r="W18952"/>
      <c r="X18952"/>
      <c r="Y18952"/>
      <c r="Z18952"/>
      <c r="AA18952"/>
      <c r="AB18952"/>
      <c r="AC18952"/>
    </row>
    <row r="18953" spans="2:29" s="14" customFormat="1" x14ac:dyDescent="0.25">
      <c r="B18953"/>
      <c r="C18953"/>
      <c r="D18953"/>
      <c r="E18953"/>
      <c r="F18953"/>
      <c r="G18953"/>
      <c r="H18953"/>
      <c r="I18953"/>
      <c r="J18953"/>
      <c r="K18953" s="91"/>
      <c r="L18953" s="91"/>
      <c r="M18953" s="91"/>
      <c r="R18953"/>
      <c r="S18953"/>
      <c r="T18953"/>
      <c r="U18953"/>
      <c r="V18953"/>
      <c r="W18953"/>
      <c r="X18953"/>
      <c r="Y18953"/>
      <c r="Z18953"/>
      <c r="AA18953"/>
      <c r="AB18953"/>
      <c r="AC18953"/>
    </row>
    <row r="18954" spans="2:29" s="14" customFormat="1" x14ac:dyDescent="0.25">
      <c r="B18954"/>
      <c r="C18954"/>
      <c r="D18954"/>
      <c r="E18954"/>
      <c r="F18954"/>
      <c r="G18954"/>
      <c r="H18954"/>
      <c r="I18954"/>
      <c r="J18954"/>
      <c r="K18954" s="91"/>
      <c r="L18954" s="91"/>
      <c r="M18954" s="91"/>
      <c r="R18954"/>
      <c r="S18954"/>
      <c r="T18954"/>
      <c r="U18954"/>
      <c r="V18954"/>
      <c r="W18954"/>
      <c r="X18954"/>
      <c r="Y18954"/>
      <c r="Z18954"/>
      <c r="AA18954"/>
      <c r="AB18954"/>
      <c r="AC18954"/>
    </row>
    <row r="18955" spans="2:29" s="14" customFormat="1" x14ac:dyDescent="0.25">
      <c r="B18955"/>
      <c r="C18955"/>
      <c r="D18955"/>
      <c r="E18955"/>
      <c r="F18955"/>
      <c r="G18955"/>
      <c r="H18955"/>
      <c r="I18955"/>
      <c r="J18955"/>
      <c r="K18955" s="91"/>
      <c r="L18955" s="91"/>
      <c r="M18955" s="91"/>
      <c r="R18955"/>
      <c r="S18955"/>
      <c r="T18955"/>
      <c r="U18955"/>
      <c r="V18955"/>
      <c r="W18955"/>
      <c r="X18955"/>
      <c r="Y18955"/>
      <c r="Z18955"/>
      <c r="AA18955"/>
      <c r="AB18955"/>
      <c r="AC18955"/>
    </row>
    <row r="18956" spans="2:29" s="14" customFormat="1" x14ac:dyDescent="0.25">
      <c r="B18956"/>
      <c r="C18956"/>
      <c r="D18956"/>
      <c r="E18956"/>
      <c r="F18956"/>
      <c r="G18956"/>
      <c r="H18956"/>
      <c r="I18956"/>
      <c r="J18956"/>
      <c r="K18956" s="91"/>
      <c r="L18956" s="91"/>
      <c r="M18956" s="91"/>
      <c r="R18956"/>
      <c r="S18956"/>
      <c r="T18956"/>
      <c r="U18956"/>
      <c r="V18956"/>
      <c r="W18956"/>
      <c r="X18956"/>
      <c r="Y18956"/>
      <c r="Z18956"/>
      <c r="AA18956"/>
      <c r="AB18956"/>
      <c r="AC18956"/>
    </row>
    <row r="18957" spans="2:29" s="14" customFormat="1" x14ac:dyDescent="0.25">
      <c r="B18957"/>
      <c r="C18957"/>
      <c r="D18957"/>
      <c r="E18957"/>
      <c r="F18957"/>
      <c r="G18957"/>
      <c r="H18957"/>
      <c r="I18957"/>
      <c r="J18957"/>
      <c r="K18957" s="91"/>
      <c r="L18957" s="91"/>
      <c r="M18957" s="91"/>
      <c r="R18957"/>
      <c r="S18957"/>
      <c r="T18957"/>
      <c r="U18957"/>
      <c r="V18957"/>
      <c r="W18957"/>
      <c r="X18957"/>
      <c r="Y18957"/>
      <c r="Z18957"/>
      <c r="AA18957"/>
      <c r="AB18957"/>
      <c r="AC18957"/>
    </row>
    <row r="18958" spans="2:29" s="14" customFormat="1" x14ac:dyDescent="0.25">
      <c r="B18958"/>
      <c r="C18958"/>
      <c r="D18958"/>
      <c r="E18958"/>
      <c r="F18958"/>
      <c r="G18958"/>
      <c r="H18958"/>
      <c r="I18958"/>
      <c r="J18958"/>
      <c r="K18958" s="91"/>
      <c r="L18958" s="91"/>
      <c r="M18958" s="91"/>
      <c r="R18958"/>
      <c r="S18958"/>
      <c r="T18958"/>
      <c r="U18958"/>
      <c r="V18958"/>
      <c r="W18958"/>
      <c r="X18958"/>
      <c r="Y18958"/>
      <c r="Z18958"/>
      <c r="AA18958"/>
      <c r="AB18958"/>
      <c r="AC18958"/>
    </row>
    <row r="18959" spans="2:29" s="14" customFormat="1" x14ac:dyDescent="0.25">
      <c r="B18959"/>
      <c r="C18959"/>
      <c r="D18959"/>
      <c r="E18959"/>
      <c r="F18959"/>
      <c r="G18959"/>
      <c r="H18959"/>
      <c r="I18959"/>
      <c r="J18959"/>
      <c r="K18959" s="91"/>
      <c r="L18959" s="91"/>
      <c r="M18959" s="91"/>
      <c r="R18959"/>
      <c r="S18959"/>
      <c r="T18959"/>
      <c r="U18959"/>
      <c r="V18959"/>
      <c r="W18959"/>
      <c r="X18959"/>
      <c r="Y18959"/>
      <c r="Z18959"/>
      <c r="AA18959"/>
      <c r="AB18959"/>
      <c r="AC18959"/>
    </row>
    <row r="18960" spans="2:29" s="14" customFormat="1" x14ac:dyDescent="0.25">
      <c r="B18960"/>
      <c r="C18960"/>
      <c r="D18960"/>
      <c r="E18960"/>
      <c r="F18960"/>
      <c r="G18960"/>
      <c r="H18960"/>
      <c r="I18960"/>
      <c r="J18960"/>
      <c r="K18960" s="91"/>
      <c r="L18960" s="91"/>
      <c r="M18960" s="91"/>
      <c r="R18960"/>
      <c r="S18960"/>
      <c r="T18960"/>
      <c r="U18960"/>
      <c r="V18960"/>
      <c r="W18960"/>
      <c r="X18960"/>
      <c r="Y18960"/>
      <c r="Z18960"/>
      <c r="AA18960"/>
      <c r="AB18960"/>
      <c r="AC18960"/>
    </row>
    <row r="18961" spans="2:29" s="14" customFormat="1" x14ac:dyDescent="0.25">
      <c r="B18961"/>
      <c r="C18961"/>
      <c r="D18961"/>
      <c r="E18961"/>
      <c r="F18961"/>
      <c r="G18961"/>
      <c r="H18961"/>
      <c r="I18961"/>
      <c r="J18961"/>
      <c r="K18961" s="91"/>
      <c r="L18961" s="91"/>
      <c r="M18961" s="91"/>
      <c r="R18961"/>
      <c r="S18961"/>
      <c r="T18961"/>
      <c r="U18961"/>
      <c r="V18961"/>
      <c r="W18961"/>
      <c r="X18961"/>
      <c r="Y18961"/>
      <c r="Z18961"/>
      <c r="AA18961"/>
      <c r="AB18961"/>
      <c r="AC18961"/>
    </row>
    <row r="18962" spans="2:29" s="14" customFormat="1" x14ac:dyDescent="0.25">
      <c r="B18962"/>
      <c r="C18962"/>
      <c r="D18962"/>
      <c r="E18962"/>
      <c r="F18962"/>
      <c r="G18962"/>
      <c r="H18962"/>
      <c r="I18962"/>
      <c r="J18962"/>
      <c r="K18962" s="91"/>
      <c r="L18962" s="91"/>
      <c r="M18962" s="91"/>
      <c r="R18962"/>
      <c r="S18962"/>
      <c r="T18962"/>
      <c r="U18962"/>
      <c r="V18962"/>
      <c r="W18962"/>
      <c r="X18962"/>
      <c r="Y18962"/>
      <c r="Z18962"/>
      <c r="AA18962"/>
      <c r="AB18962"/>
      <c r="AC18962"/>
    </row>
    <row r="18963" spans="2:29" s="14" customFormat="1" x14ac:dyDescent="0.25">
      <c r="B18963"/>
      <c r="C18963"/>
      <c r="D18963"/>
      <c r="E18963"/>
      <c r="F18963"/>
      <c r="G18963"/>
      <c r="H18963"/>
      <c r="I18963"/>
      <c r="J18963"/>
      <c r="K18963" s="91"/>
      <c r="L18963" s="91"/>
      <c r="M18963" s="91"/>
      <c r="R18963"/>
      <c r="S18963"/>
      <c r="T18963"/>
      <c r="U18963"/>
      <c r="V18963"/>
      <c r="W18963"/>
      <c r="X18963"/>
      <c r="Y18963"/>
      <c r="Z18963"/>
      <c r="AA18963"/>
      <c r="AB18963"/>
      <c r="AC18963"/>
    </row>
    <row r="18964" spans="2:29" s="14" customFormat="1" x14ac:dyDescent="0.25">
      <c r="B18964"/>
      <c r="C18964"/>
      <c r="D18964"/>
      <c r="E18964"/>
      <c r="F18964"/>
      <c r="G18964"/>
      <c r="H18964"/>
      <c r="I18964"/>
      <c r="J18964"/>
      <c r="K18964" s="91"/>
      <c r="L18964" s="91"/>
      <c r="M18964" s="91"/>
      <c r="R18964"/>
      <c r="S18964"/>
      <c r="T18964"/>
      <c r="U18964"/>
      <c r="V18964"/>
      <c r="W18964"/>
      <c r="X18964"/>
      <c r="Y18964"/>
      <c r="Z18964"/>
      <c r="AA18964"/>
      <c r="AB18964"/>
      <c r="AC18964"/>
    </row>
    <row r="18965" spans="2:29" s="14" customFormat="1" x14ac:dyDescent="0.25">
      <c r="B18965"/>
      <c r="C18965"/>
      <c r="D18965"/>
      <c r="E18965"/>
      <c r="F18965"/>
      <c r="G18965"/>
      <c r="H18965"/>
      <c r="I18965"/>
      <c r="J18965"/>
      <c r="K18965" s="91"/>
      <c r="L18965" s="91"/>
      <c r="M18965" s="91"/>
      <c r="R18965"/>
      <c r="S18965"/>
      <c r="T18965"/>
      <c r="U18965"/>
      <c r="V18965"/>
      <c r="W18965"/>
      <c r="X18965"/>
      <c r="Y18965"/>
      <c r="Z18965"/>
      <c r="AA18965"/>
      <c r="AB18965"/>
      <c r="AC18965"/>
    </row>
    <row r="18966" spans="2:29" s="14" customFormat="1" x14ac:dyDescent="0.25">
      <c r="B18966"/>
      <c r="C18966"/>
      <c r="D18966"/>
      <c r="E18966"/>
      <c r="F18966"/>
      <c r="G18966"/>
      <c r="H18966"/>
      <c r="I18966"/>
      <c r="J18966"/>
      <c r="K18966" s="91"/>
      <c r="L18966" s="91"/>
      <c r="M18966" s="91"/>
      <c r="R18966"/>
      <c r="S18966"/>
      <c r="T18966"/>
      <c r="U18966"/>
      <c r="V18966"/>
      <c r="W18966"/>
      <c r="X18966"/>
      <c r="Y18966"/>
      <c r="Z18966"/>
      <c r="AA18966"/>
      <c r="AB18966"/>
      <c r="AC18966"/>
    </row>
    <row r="18967" spans="2:29" s="14" customFormat="1" x14ac:dyDescent="0.25">
      <c r="B18967"/>
      <c r="C18967"/>
      <c r="D18967"/>
      <c r="E18967"/>
      <c r="F18967"/>
      <c r="G18967"/>
      <c r="H18967"/>
      <c r="I18967"/>
      <c r="J18967"/>
      <c r="K18967" s="91"/>
      <c r="L18967" s="91"/>
      <c r="M18967" s="91"/>
      <c r="R18967"/>
      <c r="S18967"/>
      <c r="T18967"/>
      <c r="U18967"/>
      <c r="V18967"/>
      <c r="W18967"/>
      <c r="X18967"/>
      <c r="Y18967"/>
      <c r="Z18967"/>
      <c r="AA18967"/>
      <c r="AB18967"/>
      <c r="AC18967"/>
    </row>
    <row r="18968" spans="2:29" s="14" customFormat="1" x14ac:dyDescent="0.25">
      <c r="B18968"/>
      <c r="C18968"/>
      <c r="D18968"/>
      <c r="E18968"/>
      <c r="F18968"/>
      <c r="G18968"/>
      <c r="H18968"/>
      <c r="I18968"/>
      <c r="J18968"/>
      <c r="K18968" s="91"/>
      <c r="L18968" s="91"/>
      <c r="M18968" s="91"/>
      <c r="R18968"/>
      <c r="S18968"/>
      <c r="T18968"/>
      <c r="U18968"/>
      <c r="V18968"/>
      <c r="W18968"/>
      <c r="X18968"/>
      <c r="Y18968"/>
      <c r="Z18968"/>
      <c r="AA18968"/>
      <c r="AB18968"/>
      <c r="AC18968"/>
    </row>
    <row r="18969" spans="2:29" s="14" customFormat="1" x14ac:dyDescent="0.25">
      <c r="B18969"/>
      <c r="C18969"/>
      <c r="D18969"/>
      <c r="E18969"/>
      <c r="F18969"/>
      <c r="G18969"/>
      <c r="H18969"/>
      <c r="I18969"/>
      <c r="J18969"/>
      <c r="K18969" s="91"/>
      <c r="L18969" s="91"/>
      <c r="M18969" s="91"/>
      <c r="R18969"/>
      <c r="S18969"/>
      <c r="T18969"/>
      <c r="U18969"/>
      <c r="V18969"/>
      <c r="W18969"/>
      <c r="X18969"/>
      <c r="Y18969"/>
      <c r="Z18969"/>
      <c r="AA18969"/>
      <c r="AB18969"/>
      <c r="AC18969"/>
    </row>
    <row r="18970" spans="2:29" s="14" customFormat="1" x14ac:dyDescent="0.25">
      <c r="B18970"/>
      <c r="C18970"/>
      <c r="D18970"/>
      <c r="E18970"/>
      <c r="F18970"/>
      <c r="G18970"/>
      <c r="H18970"/>
      <c r="I18970"/>
      <c r="J18970"/>
      <c r="K18970" s="91"/>
      <c r="L18970" s="91"/>
      <c r="M18970" s="91"/>
      <c r="R18970"/>
      <c r="S18970"/>
      <c r="T18970"/>
      <c r="U18970"/>
      <c r="V18970"/>
      <c r="W18970"/>
      <c r="X18970"/>
      <c r="Y18970"/>
      <c r="Z18970"/>
      <c r="AA18970"/>
      <c r="AB18970"/>
      <c r="AC18970"/>
    </row>
    <row r="18971" spans="2:29" s="14" customFormat="1" x14ac:dyDescent="0.25">
      <c r="B18971"/>
      <c r="C18971"/>
      <c r="D18971"/>
      <c r="E18971"/>
      <c r="F18971"/>
      <c r="G18971"/>
      <c r="H18971"/>
      <c r="I18971"/>
      <c r="J18971"/>
      <c r="K18971" s="91"/>
      <c r="L18971" s="91"/>
      <c r="M18971" s="91"/>
      <c r="R18971"/>
      <c r="S18971"/>
      <c r="T18971"/>
      <c r="U18971"/>
      <c r="V18971"/>
      <c r="W18971"/>
      <c r="X18971"/>
      <c r="Y18971"/>
      <c r="Z18971"/>
      <c r="AA18971"/>
      <c r="AB18971"/>
      <c r="AC18971"/>
    </row>
    <row r="18972" spans="2:29" s="14" customFormat="1" x14ac:dyDescent="0.25">
      <c r="B18972"/>
      <c r="C18972"/>
      <c r="D18972"/>
      <c r="E18972"/>
      <c r="F18972"/>
      <c r="G18972"/>
      <c r="H18972"/>
      <c r="I18972"/>
      <c r="J18972"/>
      <c r="K18972" s="91"/>
      <c r="L18972" s="91"/>
      <c r="M18972" s="91"/>
      <c r="R18972"/>
      <c r="S18972"/>
      <c r="T18972"/>
      <c r="U18972"/>
      <c r="V18972"/>
      <c r="W18972"/>
      <c r="X18972"/>
      <c r="Y18972"/>
      <c r="Z18972"/>
      <c r="AA18972"/>
      <c r="AB18972"/>
      <c r="AC18972"/>
    </row>
    <row r="18973" spans="2:29" s="14" customFormat="1" x14ac:dyDescent="0.25">
      <c r="B18973"/>
      <c r="C18973"/>
      <c r="D18973"/>
      <c r="E18973"/>
      <c r="F18973"/>
      <c r="G18973"/>
      <c r="H18973"/>
      <c r="I18973"/>
      <c r="J18973"/>
      <c r="K18973" s="91"/>
      <c r="L18973" s="91"/>
      <c r="M18973" s="91"/>
      <c r="R18973"/>
      <c r="S18973"/>
      <c r="T18973"/>
      <c r="U18973"/>
      <c r="V18973"/>
      <c r="W18973"/>
      <c r="X18973"/>
      <c r="Y18973"/>
      <c r="Z18973"/>
      <c r="AA18973"/>
      <c r="AB18973"/>
      <c r="AC18973"/>
    </row>
    <row r="18974" spans="2:29" s="14" customFormat="1" x14ac:dyDescent="0.25">
      <c r="B18974"/>
      <c r="C18974"/>
      <c r="D18974"/>
      <c r="E18974"/>
      <c r="F18974"/>
      <c r="G18974"/>
      <c r="H18974"/>
      <c r="I18974"/>
      <c r="J18974"/>
      <c r="K18974" s="91"/>
      <c r="L18974" s="91"/>
      <c r="M18974" s="91"/>
      <c r="R18974"/>
      <c r="S18974"/>
      <c r="T18974"/>
      <c r="U18974"/>
      <c r="V18974"/>
      <c r="W18974"/>
      <c r="X18974"/>
      <c r="Y18974"/>
      <c r="Z18974"/>
      <c r="AA18974"/>
      <c r="AB18974"/>
      <c r="AC18974"/>
    </row>
    <row r="18975" spans="2:29" s="14" customFormat="1" x14ac:dyDescent="0.25">
      <c r="B18975"/>
      <c r="C18975"/>
      <c r="D18975"/>
      <c r="E18975"/>
      <c r="F18975"/>
      <c r="G18975"/>
      <c r="H18975"/>
      <c r="I18975"/>
      <c r="J18975"/>
      <c r="K18975" s="91"/>
      <c r="L18975" s="91"/>
      <c r="M18975" s="91"/>
      <c r="R18975"/>
      <c r="S18975"/>
      <c r="T18975"/>
      <c r="U18975"/>
      <c r="V18975"/>
      <c r="W18975"/>
      <c r="X18975"/>
      <c r="Y18975"/>
      <c r="Z18975"/>
      <c r="AA18975"/>
      <c r="AB18975"/>
      <c r="AC18975"/>
    </row>
    <row r="18976" spans="2:29" s="14" customFormat="1" x14ac:dyDescent="0.25">
      <c r="B18976"/>
      <c r="C18976"/>
      <c r="D18976"/>
      <c r="E18976"/>
      <c r="F18976"/>
      <c r="G18976"/>
      <c r="H18976"/>
      <c r="I18976"/>
      <c r="J18976"/>
      <c r="K18976" s="91"/>
      <c r="L18976" s="91"/>
      <c r="M18976" s="91"/>
      <c r="R18976"/>
      <c r="S18976"/>
      <c r="T18976"/>
      <c r="U18976"/>
      <c r="V18976"/>
      <c r="W18976"/>
      <c r="X18976"/>
      <c r="Y18976"/>
      <c r="Z18976"/>
      <c r="AA18976"/>
      <c r="AB18976"/>
      <c r="AC18976"/>
    </row>
    <row r="18977" spans="2:29" s="14" customFormat="1" x14ac:dyDescent="0.25">
      <c r="B18977"/>
      <c r="C18977"/>
      <c r="D18977"/>
      <c r="E18977"/>
      <c r="F18977"/>
      <c r="G18977"/>
      <c r="H18977"/>
      <c r="I18977"/>
      <c r="J18977"/>
      <c r="K18977" s="91"/>
      <c r="L18977" s="91"/>
      <c r="M18977" s="91"/>
      <c r="R18977"/>
      <c r="S18977"/>
      <c r="T18977"/>
      <c r="U18977"/>
      <c r="V18977"/>
      <c r="W18977"/>
      <c r="X18977"/>
      <c r="Y18977"/>
      <c r="Z18977"/>
      <c r="AA18977"/>
      <c r="AB18977"/>
      <c r="AC18977"/>
    </row>
    <row r="18978" spans="2:29" s="14" customFormat="1" x14ac:dyDescent="0.25">
      <c r="B18978"/>
      <c r="C18978"/>
      <c r="D18978"/>
      <c r="E18978"/>
      <c r="F18978"/>
      <c r="G18978"/>
      <c r="H18978"/>
      <c r="I18978"/>
      <c r="J18978"/>
      <c r="K18978" s="91"/>
      <c r="L18978" s="91"/>
      <c r="M18978" s="91"/>
      <c r="R18978"/>
      <c r="S18978"/>
      <c r="T18978"/>
      <c r="U18978"/>
      <c r="V18978"/>
      <c r="W18978"/>
      <c r="X18978"/>
      <c r="Y18978"/>
      <c r="Z18978"/>
      <c r="AA18978"/>
      <c r="AB18978"/>
      <c r="AC18978"/>
    </row>
    <row r="18979" spans="2:29" s="14" customFormat="1" x14ac:dyDescent="0.25">
      <c r="B18979"/>
      <c r="C18979"/>
      <c r="D18979"/>
      <c r="E18979"/>
      <c r="F18979"/>
      <c r="G18979"/>
      <c r="H18979"/>
      <c r="I18979"/>
      <c r="J18979"/>
      <c r="K18979" s="91"/>
      <c r="L18979" s="91"/>
      <c r="M18979" s="91"/>
      <c r="R18979"/>
      <c r="S18979"/>
      <c r="T18979"/>
      <c r="U18979"/>
      <c r="V18979"/>
      <c r="W18979"/>
      <c r="X18979"/>
      <c r="Y18979"/>
      <c r="Z18979"/>
      <c r="AA18979"/>
      <c r="AB18979"/>
      <c r="AC18979"/>
    </row>
    <row r="18980" spans="2:29" s="14" customFormat="1" x14ac:dyDescent="0.25">
      <c r="B18980"/>
      <c r="C18980"/>
      <c r="D18980"/>
      <c r="E18980"/>
      <c r="F18980"/>
      <c r="G18980"/>
      <c r="H18980"/>
      <c r="I18980"/>
      <c r="J18980"/>
      <c r="K18980" s="91"/>
      <c r="L18980" s="91"/>
      <c r="M18980" s="91"/>
      <c r="R18980"/>
      <c r="S18980"/>
      <c r="T18980"/>
      <c r="U18980"/>
      <c r="V18980"/>
      <c r="W18980"/>
      <c r="X18980"/>
      <c r="Y18980"/>
      <c r="Z18980"/>
      <c r="AA18980"/>
      <c r="AB18980"/>
      <c r="AC18980"/>
    </row>
    <row r="18981" spans="2:29" s="14" customFormat="1" x14ac:dyDescent="0.25">
      <c r="B18981"/>
      <c r="C18981"/>
      <c r="D18981"/>
      <c r="E18981"/>
      <c r="F18981"/>
      <c r="G18981"/>
      <c r="H18981"/>
      <c r="I18981"/>
      <c r="J18981"/>
      <c r="K18981" s="91"/>
      <c r="L18981" s="91"/>
      <c r="M18981" s="91"/>
      <c r="R18981"/>
      <c r="S18981"/>
      <c r="T18981"/>
      <c r="U18981"/>
      <c r="V18981"/>
      <c r="W18981"/>
      <c r="X18981"/>
      <c r="Y18981"/>
      <c r="Z18981"/>
      <c r="AA18981"/>
      <c r="AB18981"/>
      <c r="AC18981"/>
    </row>
    <row r="18982" spans="2:29" s="14" customFormat="1" x14ac:dyDescent="0.25">
      <c r="B18982"/>
      <c r="C18982"/>
      <c r="D18982"/>
      <c r="E18982"/>
      <c r="F18982"/>
      <c r="G18982"/>
      <c r="H18982"/>
      <c r="I18982"/>
      <c r="J18982"/>
      <c r="K18982" s="91"/>
      <c r="L18982" s="91"/>
      <c r="M18982" s="91"/>
      <c r="R18982"/>
      <c r="S18982"/>
      <c r="T18982"/>
      <c r="U18982"/>
      <c r="V18982"/>
      <c r="W18982"/>
      <c r="X18982"/>
      <c r="Y18982"/>
      <c r="Z18982"/>
      <c r="AA18982"/>
      <c r="AB18982"/>
      <c r="AC18982"/>
    </row>
    <row r="18983" spans="2:29" s="14" customFormat="1" x14ac:dyDescent="0.25">
      <c r="B18983"/>
      <c r="C18983"/>
      <c r="D18983"/>
      <c r="E18983"/>
      <c r="F18983"/>
      <c r="G18983"/>
      <c r="H18983"/>
      <c r="I18983"/>
      <c r="J18983"/>
      <c r="K18983" s="91"/>
      <c r="L18983" s="91"/>
      <c r="M18983" s="91"/>
      <c r="R18983"/>
      <c r="S18983"/>
      <c r="T18983"/>
      <c r="U18983"/>
      <c r="V18983"/>
      <c r="W18983"/>
      <c r="X18983"/>
      <c r="Y18983"/>
      <c r="Z18983"/>
      <c r="AA18983"/>
      <c r="AB18983"/>
      <c r="AC18983"/>
    </row>
    <row r="18984" spans="2:29" s="14" customFormat="1" x14ac:dyDescent="0.25">
      <c r="B18984"/>
      <c r="C18984"/>
      <c r="D18984"/>
      <c r="E18984"/>
      <c r="F18984"/>
      <c r="G18984"/>
      <c r="H18984"/>
      <c r="I18984"/>
      <c r="J18984"/>
      <c r="K18984" s="91"/>
      <c r="L18984" s="91"/>
      <c r="M18984" s="91"/>
      <c r="R18984"/>
      <c r="S18984"/>
      <c r="T18984"/>
      <c r="U18984"/>
      <c r="V18984"/>
      <c r="W18984"/>
      <c r="X18984"/>
      <c r="Y18984"/>
      <c r="Z18984"/>
      <c r="AA18984"/>
      <c r="AB18984"/>
      <c r="AC18984"/>
    </row>
    <row r="18985" spans="2:29" s="14" customFormat="1" x14ac:dyDescent="0.25">
      <c r="B18985"/>
      <c r="C18985"/>
      <c r="D18985"/>
      <c r="E18985"/>
      <c r="F18985"/>
      <c r="G18985"/>
      <c r="H18985"/>
      <c r="I18985"/>
      <c r="J18985"/>
      <c r="K18985" s="91"/>
      <c r="L18985" s="91"/>
      <c r="M18985" s="91"/>
      <c r="R18985"/>
      <c r="S18985"/>
      <c r="T18985"/>
      <c r="U18985"/>
      <c r="V18985"/>
      <c r="W18985"/>
      <c r="X18985"/>
      <c r="Y18985"/>
      <c r="Z18985"/>
      <c r="AA18985"/>
      <c r="AB18985"/>
      <c r="AC18985"/>
    </row>
    <row r="18986" spans="2:29" s="14" customFormat="1" x14ac:dyDescent="0.25">
      <c r="B18986"/>
      <c r="C18986"/>
      <c r="D18986"/>
      <c r="E18986"/>
      <c r="F18986"/>
      <c r="G18986"/>
      <c r="H18986"/>
      <c r="I18986"/>
      <c r="J18986"/>
      <c r="K18986" s="91"/>
      <c r="L18986" s="91"/>
      <c r="M18986" s="91"/>
      <c r="R18986"/>
      <c r="S18986"/>
      <c r="T18986"/>
      <c r="U18986"/>
      <c r="V18986"/>
      <c r="W18986"/>
      <c r="X18986"/>
      <c r="Y18986"/>
      <c r="Z18986"/>
      <c r="AA18986"/>
      <c r="AB18986"/>
      <c r="AC18986"/>
    </row>
    <row r="18987" spans="2:29" s="14" customFormat="1" x14ac:dyDescent="0.25">
      <c r="B18987"/>
      <c r="C18987"/>
      <c r="D18987"/>
      <c r="E18987"/>
      <c r="F18987"/>
      <c r="G18987"/>
      <c r="H18987"/>
      <c r="I18987"/>
      <c r="J18987"/>
      <c r="K18987" s="91"/>
      <c r="L18987" s="91"/>
      <c r="M18987" s="91"/>
      <c r="R18987"/>
      <c r="S18987"/>
      <c r="T18987"/>
      <c r="U18987"/>
      <c r="V18987"/>
      <c r="W18987"/>
      <c r="X18987"/>
      <c r="Y18987"/>
      <c r="Z18987"/>
      <c r="AA18987"/>
      <c r="AB18987"/>
      <c r="AC18987"/>
    </row>
    <row r="18988" spans="2:29" s="14" customFormat="1" x14ac:dyDescent="0.25">
      <c r="B18988"/>
      <c r="C18988"/>
      <c r="D18988"/>
      <c r="E18988"/>
      <c r="F18988"/>
      <c r="G18988"/>
      <c r="H18988"/>
      <c r="I18988"/>
      <c r="J18988"/>
      <c r="K18988" s="91"/>
      <c r="L18988" s="91"/>
      <c r="M18988" s="91"/>
      <c r="R18988"/>
      <c r="S18988"/>
      <c r="T18988"/>
      <c r="U18988"/>
      <c r="V18988"/>
      <c r="W18988"/>
      <c r="X18988"/>
      <c r="Y18988"/>
      <c r="Z18988"/>
      <c r="AA18988"/>
      <c r="AB18988"/>
      <c r="AC18988"/>
    </row>
    <row r="18989" spans="2:29" s="14" customFormat="1" x14ac:dyDescent="0.25">
      <c r="B18989"/>
      <c r="C18989"/>
      <c r="D18989"/>
      <c r="E18989"/>
      <c r="F18989"/>
      <c r="G18989"/>
      <c r="H18989"/>
      <c r="I18989"/>
      <c r="J18989"/>
      <c r="K18989" s="91"/>
      <c r="L18989" s="91"/>
      <c r="M18989" s="91"/>
      <c r="R18989"/>
      <c r="S18989"/>
      <c r="T18989"/>
      <c r="U18989"/>
      <c r="V18989"/>
      <c r="W18989"/>
      <c r="X18989"/>
      <c r="Y18989"/>
      <c r="Z18989"/>
      <c r="AA18989"/>
      <c r="AB18989"/>
      <c r="AC18989"/>
    </row>
    <row r="18990" spans="2:29" s="14" customFormat="1" x14ac:dyDescent="0.25">
      <c r="B18990"/>
      <c r="C18990"/>
      <c r="D18990"/>
      <c r="E18990"/>
      <c r="F18990"/>
      <c r="G18990"/>
      <c r="H18990"/>
      <c r="I18990"/>
      <c r="J18990"/>
      <c r="K18990" s="91"/>
      <c r="L18990" s="91"/>
      <c r="M18990" s="91"/>
      <c r="R18990"/>
      <c r="S18990"/>
      <c r="T18990"/>
      <c r="U18990"/>
      <c r="V18990"/>
      <c r="W18990"/>
      <c r="X18990"/>
      <c r="Y18990"/>
      <c r="Z18990"/>
      <c r="AA18990"/>
      <c r="AB18990"/>
      <c r="AC18990"/>
    </row>
    <row r="18991" spans="2:29" s="14" customFormat="1" x14ac:dyDescent="0.25">
      <c r="B18991"/>
      <c r="C18991"/>
      <c r="D18991"/>
      <c r="E18991"/>
      <c r="F18991"/>
      <c r="G18991"/>
      <c r="H18991"/>
      <c r="I18991"/>
      <c r="J18991"/>
      <c r="K18991" s="91"/>
      <c r="L18991" s="91"/>
      <c r="M18991" s="91"/>
      <c r="R18991"/>
      <c r="S18991"/>
      <c r="T18991"/>
      <c r="U18991"/>
      <c r="V18991"/>
      <c r="W18991"/>
      <c r="X18991"/>
      <c r="Y18991"/>
      <c r="Z18991"/>
      <c r="AA18991"/>
      <c r="AB18991"/>
      <c r="AC18991"/>
    </row>
    <row r="18992" spans="2:29" s="14" customFormat="1" x14ac:dyDescent="0.25">
      <c r="B18992"/>
      <c r="C18992"/>
      <c r="D18992"/>
      <c r="E18992"/>
      <c r="F18992"/>
      <c r="G18992"/>
      <c r="H18992"/>
      <c r="I18992"/>
      <c r="J18992"/>
      <c r="K18992" s="91"/>
      <c r="L18992" s="91"/>
      <c r="M18992" s="91"/>
      <c r="R18992"/>
      <c r="S18992"/>
      <c r="T18992"/>
      <c r="U18992"/>
      <c r="V18992"/>
      <c r="W18992"/>
      <c r="X18992"/>
      <c r="Y18992"/>
      <c r="Z18992"/>
      <c r="AA18992"/>
      <c r="AB18992"/>
      <c r="AC18992"/>
    </row>
    <row r="18993" spans="2:29" s="14" customFormat="1" x14ac:dyDescent="0.25">
      <c r="B18993"/>
      <c r="C18993"/>
      <c r="D18993"/>
      <c r="E18993"/>
      <c r="F18993"/>
      <c r="G18993"/>
      <c r="H18993"/>
      <c r="I18993"/>
      <c r="J18993"/>
      <c r="K18993" s="91"/>
      <c r="L18993" s="91"/>
      <c r="M18993" s="91"/>
      <c r="R18993"/>
      <c r="S18993"/>
      <c r="T18993"/>
      <c r="U18993"/>
      <c r="V18993"/>
      <c r="W18993"/>
      <c r="X18993"/>
      <c r="Y18993"/>
      <c r="Z18993"/>
      <c r="AA18993"/>
      <c r="AB18993"/>
      <c r="AC18993"/>
    </row>
    <row r="18994" spans="2:29" s="14" customFormat="1" x14ac:dyDescent="0.25">
      <c r="B18994"/>
      <c r="C18994"/>
      <c r="D18994"/>
      <c r="E18994"/>
      <c r="F18994"/>
      <c r="G18994"/>
      <c r="H18994"/>
      <c r="I18994"/>
      <c r="J18994"/>
      <c r="K18994" s="91"/>
      <c r="L18994" s="91"/>
      <c r="M18994" s="91"/>
      <c r="R18994"/>
      <c r="S18994"/>
      <c r="T18994"/>
      <c r="U18994"/>
      <c r="V18994"/>
      <c r="W18994"/>
      <c r="X18994"/>
      <c r="Y18994"/>
      <c r="Z18994"/>
      <c r="AA18994"/>
      <c r="AB18994"/>
      <c r="AC18994"/>
    </row>
    <row r="18995" spans="2:29" s="14" customFormat="1" x14ac:dyDescent="0.25">
      <c r="B18995"/>
      <c r="C18995"/>
      <c r="D18995"/>
      <c r="E18995"/>
      <c r="F18995"/>
      <c r="G18995"/>
      <c r="H18995"/>
      <c r="I18995"/>
      <c r="J18995"/>
      <c r="K18995" s="91"/>
      <c r="L18995" s="91"/>
      <c r="M18995" s="91"/>
      <c r="R18995"/>
      <c r="S18995"/>
      <c r="T18995"/>
      <c r="U18995"/>
      <c r="V18995"/>
      <c r="W18995"/>
      <c r="X18995"/>
      <c r="Y18995"/>
      <c r="Z18995"/>
      <c r="AA18995"/>
      <c r="AB18995"/>
      <c r="AC18995"/>
    </row>
    <row r="18996" spans="2:29" s="14" customFormat="1" x14ac:dyDescent="0.25">
      <c r="B18996"/>
      <c r="C18996"/>
      <c r="D18996"/>
      <c r="E18996"/>
      <c r="F18996"/>
      <c r="G18996"/>
      <c r="H18996"/>
      <c r="I18996"/>
      <c r="J18996"/>
      <c r="K18996" s="91"/>
      <c r="L18996" s="91"/>
      <c r="M18996" s="91"/>
      <c r="R18996"/>
      <c r="S18996"/>
      <c r="T18996"/>
      <c r="U18996"/>
      <c r="V18996"/>
      <c r="W18996"/>
      <c r="X18996"/>
      <c r="Y18996"/>
      <c r="Z18996"/>
      <c r="AA18996"/>
      <c r="AB18996"/>
      <c r="AC18996"/>
    </row>
    <row r="18997" spans="2:29" s="14" customFormat="1" x14ac:dyDescent="0.25">
      <c r="B18997"/>
      <c r="C18997"/>
      <c r="D18997"/>
      <c r="E18997"/>
      <c r="F18997"/>
      <c r="G18997"/>
      <c r="H18997"/>
      <c r="I18997"/>
      <c r="J18997"/>
      <c r="K18997" s="91"/>
      <c r="L18997" s="91"/>
      <c r="M18997" s="91"/>
      <c r="R18997"/>
      <c r="S18997"/>
      <c r="T18997"/>
      <c r="U18997"/>
      <c r="V18997"/>
      <c r="W18997"/>
      <c r="X18997"/>
      <c r="Y18997"/>
      <c r="Z18997"/>
      <c r="AA18997"/>
      <c r="AB18997"/>
      <c r="AC18997"/>
    </row>
    <row r="18998" spans="2:29" s="14" customFormat="1" x14ac:dyDescent="0.25">
      <c r="B18998"/>
      <c r="C18998"/>
      <c r="D18998"/>
      <c r="E18998"/>
      <c r="F18998"/>
      <c r="G18998"/>
      <c r="H18998"/>
      <c r="I18998"/>
      <c r="J18998"/>
      <c r="K18998" s="91"/>
      <c r="L18998" s="91"/>
      <c r="M18998" s="91"/>
      <c r="R18998"/>
      <c r="S18998"/>
      <c r="T18998"/>
      <c r="U18998"/>
      <c r="V18998"/>
      <c r="W18998"/>
      <c r="X18998"/>
      <c r="Y18998"/>
      <c r="Z18998"/>
      <c r="AA18998"/>
      <c r="AB18998"/>
      <c r="AC18998"/>
    </row>
    <row r="18999" spans="2:29" s="14" customFormat="1" x14ac:dyDescent="0.25">
      <c r="B18999"/>
      <c r="C18999"/>
      <c r="D18999"/>
      <c r="E18999"/>
      <c r="F18999"/>
      <c r="G18999"/>
      <c r="H18999"/>
      <c r="I18999"/>
      <c r="J18999"/>
      <c r="K18999" s="91"/>
      <c r="L18999" s="91"/>
      <c r="M18999" s="91"/>
      <c r="R18999"/>
      <c r="S18999"/>
      <c r="T18999"/>
      <c r="U18999"/>
      <c r="V18999"/>
      <c r="W18999"/>
      <c r="X18999"/>
      <c r="Y18999"/>
      <c r="Z18999"/>
      <c r="AA18999"/>
      <c r="AB18999"/>
      <c r="AC18999"/>
    </row>
    <row r="19000" spans="2:29" s="14" customFormat="1" x14ac:dyDescent="0.25">
      <c r="B19000"/>
      <c r="C19000"/>
      <c r="D19000"/>
      <c r="E19000"/>
      <c r="F19000"/>
      <c r="G19000"/>
      <c r="H19000"/>
      <c r="I19000"/>
      <c r="J19000"/>
      <c r="K19000" s="91"/>
      <c r="L19000" s="91"/>
      <c r="M19000" s="91"/>
      <c r="R19000"/>
      <c r="S19000"/>
      <c r="T19000"/>
      <c r="U19000"/>
      <c r="V19000"/>
      <c r="W19000"/>
      <c r="X19000"/>
      <c r="Y19000"/>
      <c r="Z19000"/>
      <c r="AA19000"/>
      <c r="AB19000"/>
      <c r="AC19000"/>
    </row>
    <row r="19001" spans="2:29" s="14" customFormat="1" x14ac:dyDescent="0.25">
      <c r="B19001"/>
      <c r="C19001"/>
      <c r="D19001"/>
      <c r="E19001"/>
      <c r="F19001"/>
      <c r="G19001"/>
      <c r="H19001"/>
      <c r="I19001"/>
      <c r="J19001"/>
      <c r="K19001" s="91"/>
      <c r="L19001" s="91"/>
      <c r="M19001" s="91"/>
      <c r="R19001"/>
      <c r="S19001"/>
      <c r="T19001"/>
      <c r="U19001"/>
      <c r="V19001"/>
      <c r="W19001"/>
      <c r="X19001"/>
      <c r="Y19001"/>
      <c r="Z19001"/>
      <c r="AA19001"/>
      <c r="AB19001"/>
      <c r="AC19001"/>
    </row>
    <row r="19002" spans="2:29" s="14" customFormat="1" x14ac:dyDescent="0.25">
      <c r="B19002"/>
      <c r="C19002"/>
      <c r="D19002"/>
      <c r="E19002"/>
      <c r="F19002"/>
      <c r="G19002"/>
      <c r="H19002"/>
      <c r="I19002"/>
      <c r="J19002"/>
      <c r="K19002" s="91"/>
      <c r="L19002" s="91"/>
      <c r="M19002" s="91"/>
      <c r="R19002"/>
      <c r="S19002"/>
      <c r="T19002"/>
      <c r="U19002"/>
      <c r="V19002"/>
      <c r="W19002"/>
      <c r="X19002"/>
      <c r="Y19002"/>
      <c r="Z19002"/>
      <c r="AA19002"/>
      <c r="AB19002"/>
      <c r="AC19002"/>
    </row>
    <row r="19003" spans="2:29" s="14" customFormat="1" x14ac:dyDescent="0.25">
      <c r="B19003"/>
      <c r="C19003"/>
      <c r="D19003"/>
      <c r="E19003"/>
      <c r="F19003"/>
      <c r="G19003"/>
      <c r="H19003"/>
      <c r="I19003"/>
      <c r="J19003"/>
      <c r="K19003" s="91"/>
      <c r="L19003" s="91"/>
      <c r="M19003" s="91"/>
      <c r="R19003"/>
      <c r="S19003"/>
      <c r="T19003"/>
      <c r="U19003"/>
      <c r="V19003"/>
      <c r="W19003"/>
      <c r="X19003"/>
      <c r="Y19003"/>
      <c r="Z19003"/>
      <c r="AA19003"/>
      <c r="AB19003"/>
      <c r="AC19003"/>
    </row>
    <row r="19004" spans="2:29" s="14" customFormat="1" x14ac:dyDescent="0.25">
      <c r="B19004"/>
      <c r="C19004"/>
      <c r="D19004"/>
      <c r="E19004"/>
      <c r="F19004"/>
      <c r="G19004"/>
      <c r="H19004"/>
      <c r="I19004"/>
      <c r="J19004"/>
      <c r="K19004" s="91"/>
      <c r="L19004" s="91"/>
      <c r="M19004" s="91"/>
      <c r="R19004"/>
      <c r="S19004"/>
      <c r="T19004"/>
      <c r="U19004"/>
      <c r="V19004"/>
      <c r="W19004"/>
      <c r="X19004"/>
      <c r="Y19004"/>
      <c r="Z19004"/>
      <c r="AA19004"/>
      <c r="AB19004"/>
      <c r="AC19004"/>
    </row>
    <row r="19005" spans="2:29" s="14" customFormat="1" x14ac:dyDescent="0.25">
      <c r="B19005"/>
      <c r="C19005"/>
      <c r="D19005"/>
      <c r="E19005"/>
      <c r="F19005"/>
      <c r="G19005"/>
      <c r="H19005"/>
      <c r="I19005"/>
      <c r="J19005"/>
      <c r="K19005" s="91"/>
      <c r="L19005" s="91"/>
      <c r="M19005" s="91"/>
      <c r="R19005"/>
      <c r="S19005"/>
      <c r="T19005"/>
      <c r="U19005"/>
      <c r="V19005"/>
      <c r="W19005"/>
      <c r="X19005"/>
      <c r="Y19005"/>
      <c r="Z19005"/>
      <c r="AA19005"/>
      <c r="AB19005"/>
      <c r="AC19005"/>
    </row>
    <row r="19006" spans="2:29" s="14" customFormat="1" x14ac:dyDescent="0.25">
      <c r="B19006"/>
      <c r="C19006"/>
      <c r="D19006"/>
      <c r="E19006"/>
      <c r="F19006"/>
      <c r="G19006"/>
      <c r="H19006"/>
      <c r="I19006"/>
      <c r="J19006"/>
      <c r="K19006" s="91"/>
      <c r="L19006" s="91"/>
      <c r="M19006" s="91"/>
      <c r="R19006"/>
      <c r="S19006"/>
      <c r="T19006"/>
      <c r="U19006"/>
      <c r="V19006"/>
      <c r="W19006"/>
      <c r="X19006"/>
      <c r="Y19006"/>
      <c r="Z19006"/>
      <c r="AA19006"/>
      <c r="AB19006"/>
      <c r="AC19006"/>
    </row>
    <row r="19007" spans="2:29" s="14" customFormat="1" x14ac:dyDescent="0.25">
      <c r="B19007"/>
      <c r="C19007"/>
      <c r="D19007"/>
      <c r="E19007"/>
      <c r="F19007"/>
      <c r="G19007"/>
      <c r="H19007"/>
      <c r="I19007"/>
      <c r="J19007"/>
      <c r="K19007" s="91"/>
      <c r="L19007" s="91"/>
      <c r="M19007" s="91"/>
      <c r="R19007"/>
      <c r="S19007"/>
      <c r="T19007"/>
      <c r="U19007"/>
      <c r="V19007"/>
      <c r="W19007"/>
      <c r="X19007"/>
      <c r="Y19007"/>
      <c r="Z19007"/>
      <c r="AA19007"/>
      <c r="AB19007"/>
      <c r="AC19007"/>
    </row>
    <row r="19008" spans="2:29" s="14" customFormat="1" x14ac:dyDescent="0.25">
      <c r="B19008"/>
      <c r="C19008"/>
      <c r="D19008"/>
      <c r="E19008"/>
      <c r="F19008"/>
      <c r="G19008"/>
      <c r="H19008"/>
      <c r="I19008"/>
      <c r="J19008"/>
      <c r="K19008" s="91"/>
      <c r="L19008" s="91"/>
      <c r="M19008" s="91"/>
      <c r="R19008"/>
      <c r="S19008"/>
      <c r="T19008"/>
      <c r="U19008"/>
      <c r="V19008"/>
      <c r="W19008"/>
      <c r="X19008"/>
      <c r="Y19008"/>
      <c r="Z19008"/>
      <c r="AA19008"/>
      <c r="AB19008"/>
      <c r="AC19008"/>
    </row>
    <row r="19009" spans="2:29" s="14" customFormat="1" x14ac:dyDescent="0.25">
      <c r="B19009"/>
      <c r="C19009"/>
      <c r="D19009"/>
      <c r="E19009"/>
      <c r="F19009"/>
      <c r="G19009"/>
      <c r="H19009"/>
      <c r="I19009"/>
      <c r="J19009"/>
      <c r="K19009" s="91"/>
      <c r="L19009" s="91"/>
      <c r="M19009" s="91"/>
      <c r="R19009"/>
      <c r="S19009"/>
      <c r="T19009"/>
      <c r="U19009"/>
      <c r="V19009"/>
      <c r="W19009"/>
      <c r="X19009"/>
      <c r="Y19009"/>
      <c r="Z19009"/>
      <c r="AA19009"/>
      <c r="AB19009"/>
      <c r="AC19009"/>
    </row>
    <row r="19010" spans="2:29" s="14" customFormat="1" x14ac:dyDescent="0.25">
      <c r="B19010"/>
      <c r="C19010"/>
      <c r="D19010"/>
      <c r="E19010"/>
      <c r="F19010"/>
      <c r="G19010"/>
      <c r="H19010"/>
      <c r="I19010"/>
      <c r="J19010"/>
      <c r="K19010" s="91"/>
      <c r="L19010" s="91"/>
      <c r="M19010" s="91"/>
      <c r="R19010"/>
      <c r="S19010"/>
      <c r="T19010"/>
      <c r="U19010"/>
      <c r="V19010"/>
      <c r="W19010"/>
      <c r="X19010"/>
      <c r="Y19010"/>
      <c r="Z19010"/>
      <c r="AA19010"/>
      <c r="AB19010"/>
      <c r="AC19010"/>
    </row>
    <row r="19011" spans="2:29" s="14" customFormat="1" x14ac:dyDescent="0.25">
      <c r="B19011"/>
      <c r="C19011"/>
      <c r="D19011"/>
      <c r="E19011"/>
      <c r="F19011"/>
      <c r="G19011"/>
      <c r="H19011"/>
      <c r="I19011"/>
      <c r="J19011"/>
      <c r="K19011" s="91"/>
      <c r="L19011" s="91"/>
      <c r="M19011" s="91"/>
      <c r="R19011"/>
      <c r="S19011"/>
      <c r="T19011"/>
      <c r="U19011"/>
      <c r="V19011"/>
      <c r="W19011"/>
      <c r="X19011"/>
      <c r="Y19011"/>
      <c r="Z19011"/>
      <c r="AA19011"/>
      <c r="AB19011"/>
      <c r="AC19011"/>
    </row>
    <row r="19012" spans="2:29" s="14" customFormat="1" x14ac:dyDescent="0.25">
      <c r="B19012"/>
      <c r="C19012"/>
      <c r="D19012"/>
      <c r="E19012"/>
      <c r="F19012"/>
      <c r="G19012"/>
      <c r="H19012"/>
      <c r="I19012"/>
      <c r="J19012"/>
      <c r="K19012" s="91"/>
      <c r="L19012" s="91"/>
      <c r="M19012" s="91"/>
      <c r="R19012"/>
      <c r="S19012"/>
      <c r="T19012"/>
      <c r="U19012"/>
      <c r="V19012"/>
      <c r="W19012"/>
      <c r="X19012"/>
      <c r="Y19012"/>
      <c r="Z19012"/>
      <c r="AA19012"/>
      <c r="AB19012"/>
      <c r="AC19012"/>
    </row>
    <row r="19013" spans="2:29" s="14" customFormat="1" x14ac:dyDescent="0.25">
      <c r="B19013"/>
      <c r="C19013"/>
      <c r="D19013"/>
      <c r="E19013"/>
      <c r="F19013"/>
      <c r="G19013"/>
      <c r="H19013"/>
      <c r="I19013"/>
      <c r="J19013"/>
      <c r="K19013" s="91"/>
      <c r="L19013" s="91"/>
      <c r="M19013" s="91"/>
      <c r="R19013"/>
      <c r="S19013"/>
      <c r="T19013"/>
      <c r="U19013"/>
      <c r="V19013"/>
      <c r="W19013"/>
      <c r="X19013"/>
      <c r="Y19013"/>
      <c r="Z19013"/>
      <c r="AA19013"/>
      <c r="AB19013"/>
      <c r="AC19013"/>
    </row>
    <row r="19014" spans="2:29" s="14" customFormat="1" x14ac:dyDescent="0.25">
      <c r="B19014"/>
      <c r="C19014"/>
      <c r="D19014"/>
      <c r="E19014"/>
      <c r="F19014"/>
      <c r="G19014"/>
      <c r="H19014"/>
      <c r="I19014"/>
      <c r="J19014"/>
      <c r="K19014" s="91"/>
      <c r="L19014" s="91"/>
      <c r="M19014" s="91"/>
      <c r="R19014"/>
      <c r="S19014"/>
      <c r="T19014"/>
      <c r="U19014"/>
      <c r="V19014"/>
      <c r="W19014"/>
      <c r="X19014"/>
      <c r="Y19014"/>
      <c r="Z19014"/>
      <c r="AA19014"/>
      <c r="AB19014"/>
      <c r="AC19014"/>
    </row>
    <row r="19015" spans="2:29" s="14" customFormat="1" x14ac:dyDescent="0.25">
      <c r="B19015"/>
      <c r="C19015"/>
      <c r="D19015"/>
      <c r="E19015"/>
      <c r="F19015"/>
      <c r="G19015"/>
      <c r="H19015"/>
      <c r="I19015"/>
      <c r="J19015"/>
      <c r="K19015" s="91"/>
      <c r="L19015" s="91"/>
      <c r="M19015" s="91"/>
      <c r="R19015"/>
      <c r="S19015"/>
      <c r="T19015"/>
      <c r="U19015"/>
      <c r="V19015"/>
      <c r="W19015"/>
      <c r="X19015"/>
      <c r="Y19015"/>
      <c r="Z19015"/>
      <c r="AA19015"/>
      <c r="AB19015"/>
      <c r="AC19015"/>
    </row>
    <row r="19016" spans="2:29" s="14" customFormat="1" x14ac:dyDescent="0.25">
      <c r="B19016"/>
      <c r="C19016"/>
      <c r="D19016"/>
      <c r="E19016"/>
      <c r="F19016"/>
      <c r="G19016"/>
      <c r="H19016"/>
      <c r="I19016"/>
      <c r="J19016"/>
      <c r="K19016" s="91"/>
      <c r="L19016" s="91"/>
      <c r="M19016" s="91"/>
      <c r="R19016"/>
      <c r="S19016"/>
      <c r="T19016"/>
      <c r="U19016"/>
      <c r="V19016"/>
      <c r="W19016"/>
      <c r="X19016"/>
      <c r="Y19016"/>
      <c r="Z19016"/>
      <c r="AA19016"/>
      <c r="AB19016"/>
      <c r="AC19016"/>
    </row>
    <row r="19017" spans="2:29" s="14" customFormat="1" x14ac:dyDescent="0.25">
      <c r="B19017"/>
      <c r="C19017"/>
      <c r="D19017"/>
      <c r="E19017"/>
      <c r="F19017"/>
      <c r="G19017"/>
      <c r="H19017"/>
      <c r="I19017"/>
      <c r="J19017"/>
      <c r="K19017" s="91"/>
      <c r="L19017" s="91"/>
      <c r="M19017" s="91"/>
      <c r="R19017"/>
      <c r="S19017"/>
      <c r="T19017"/>
      <c r="U19017"/>
      <c r="V19017"/>
      <c r="W19017"/>
      <c r="X19017"/>
      <c r="Y19017"/>
      <c r="Z19017"/>
      <c r="AA19017"/>
      <c r="AB19017"/>
      <c r="AC19017"/>
    </row>
    <row r="19018" spans="2:29" s="14" customFormat="1" x14ac:dyDescent="0.25">
      <c r="B19018"/>
      <c r="C19018"/>
      <c r="D19018"/>
      <c r="E19018"/>
      <c r="F19018"/>
      <c r="G19018"/>
      <c r="H19018"/>
      <c r="I19018"/>
      <c r="J19018"/>
      <c r="K19018" s="91"/>
      <c r="L19018" s="91"/>
      <c r="M19018" s="91"/>
      <c r="R19018"/>
      <c r="S19018"/>
      <c r="T19018"/>
      <c r="U19018"/>
      <c r="V19018"/>
      <c r="W19018"/>
      <c r="X19018"/>
      <c r="Y19018"/>
      <c r="Z19018"/>
      <c r="AA19018"/>
      <c r="AB19018"/>
      <c r="AC19018"/>
    </row>
    <row r="19019" spans="2:29" s="14" customFormat="1" x14ac:dyDescent="0.25">
      <c r="B19019"/>
      <c r="C19019"/>
      <c r="D19019"/>
      <c r="E19019"/>
      <c r="F19019"/>
      <c r="G19019"/>
      <c r="H19019"/>
      <c r="I19019"/>
      <c r="J19019"/>
      <c r="K19019" s="91"/>
      <c r="L19019" s="91"/>
      <c r="M19019" s="91"/>
      <c r="R19019"/>
      <c r="S19019"/>
      <c r="T19019"/>
      <c r="U19019"/>
      <c r="V19019"/>
      <c r="W19019"/>
      <c r="X19019"/>
      <c r="Y19019"/>
      <c r="Z19019"/>
      <c r="AA19019"/>
      <c r="AB19019"/>
      <c r="AC19019"/>
    </row>
    <row r="19020" spans="2:29" s="14" customFormat="1" x14ac:dyDescent="0.25">
      <c r="B19020"/>
      <c r="C19020"/>
      <c r="D19020"/>
      <c r="E19020"/>
      <c r="F19020"/>
      <c r="G19020"/>
      <c r="H19020"/>
      <c r="I19020"/>
      <c r="J19020"/>
      <c r="K19020" s="91"/>
      <c r="L19020" s="91"/>
      <c r="M19020" s="91"/>
      <c r="R19020"/>
      <c r="S19020"/>
      <c r="T19020"/>
      <c r="U19020"/>
      <c r="V19020"/>
      <c r="W19020"/>
      <c r="X19020"/>
      <c r="Y19020"/>
      <c r="Z19020"/>
      <c r="AA19020"/>
      <c r="AB19020"/>
      <c r="AC19020"/>
    </row>
    <row r="19021" spans="2:29" s="14" customFormat="1" x14ac:dyDescent="0.25">
      <c r="B19021"/>
      <c r="C19021"/>
      <c r="D19021"/>
      <c r="E19021"/>
      <c r="F19021"/>
      <c r="G19021"/>
      <c r="H19021"/>
      <c r="I19021"/>
      <c r="J19021"/>
      <c r="K19021" s="91"/>
      <c r="L19021" s="91"/>
      <c r="M19021" s="91"/>
      <c r="R19021"/>
      <c r="S19021"/>
      <c r="T19021"/>
      <c r="U19021"/>
      <c r="V19021"/>
      <c r="W19021"/>
      <c r="X19021"/>
      <c r="Y19021"/>
      <c r="Z19021"/>
      <c r="AA19021"/>
      <c r="AB19021"/>
      <c r="AC19021"/>
    </row>
    <row r="19022" spans="2:29" s="14" customFormat="1" x14ac:dyDescent="0.25">
      <c r="B19022"/>
      <c r="C19022"/>
      <c r="D19022"/>
      <c r="E19022"/>
      <c r="F19022"/>
      <c r="G19022"/>
      <c r="H19022"/>
      <c r="I19022"/>
      <c r="J19022"/>
      <c r="K19022" s="91"/>
      <c r="L19022" s="91"/>
      <c r="M19022" s="91"/>
      <c r="R19022"/>
      <c r="S19022"/>
      <c r="T19022"/>
      <c r="U19022"/>
      <c r="V19022"/>
      <c r="W19022"/>
      <c r="X19022"/>
      <c r="Y19022"/>
      <c r="Z19022"/>
      <c r="AA19022"/>
      <c r="AB19022"/>
      <c r="AC19022"/>
    </row>
    <row r="19023" spans="2:29" s="14" customFormat="1" x14ac:dyDescent="0.25">
      <c r="B19023"/>
      <c r="C19023"/>
      <c r="D19023"/>
      <c r="E19023"/>
      <c r="F19023"/>
      <c r="G19023"/>
      <c r="H19023"/>
      <c r="I19023"/>
      <c r="J19023"/>
      <c r="K19023" s="91"/>
      <c r="L19023" s="91"/>
      <c r="M19023" s="91"/>
      <c r="R19023"/>
      <c r="S19023"/>
      <c r="T19023"/>
      <c r="U19023"/>
      <c r="V19023"/>
      <c r="W19023"/>
      <c r="X19023"/>
      <c r="Y19023"/>
      <c r="Z19023"/>
      <c r="AA19023"/>
      <c r="AB19023"/>
      <c r="AC19023"/>
    </row>
    <row r="19024" spans="2:29" s="14" customFormat="1" x14ac:dyDescent="0.25">
      <c r="B19024"/>
      <c r="C19024"/>
      <c r="D19024"/>
      <c r="E19024"/>
      <c r="F19024"/>
      <c r="G19024"/>
      <c r="H19024"/>
      <c r="I19024"/>
      <c r="J19024"/>
      <c r="K19024" s="91"/>
      <c r="L19024" s="91"/>
      <c r="M19024" s="91"/>
      <c r="R19024"/>
      <c r="S19024"/>
      <c r="T19024"/>
      <c r="U19024"/>
      <c r="V19024"/>
      <c r="W19024"/>
      <c r="X19024"/>
      <c r="Y19024"/>
      <c r="Z19024"/>
      <c r="AA19024"/>
      <c r="AB19024"/>
      <c r="AC19024"/>
    </row>
    <row r="19025" spans="2:29" s="14" customFormat="1" x14ac:dyDescent="0.25">
      <c r="B19025"/>
      <c r="C19025"/>
      <c r="D19025"/>
      <c r="E19025"/>
      <c r="F19025"/>
      <c r="G19025"/>
      <c r="H19025"/>
      <c r="I19025"/>
      <c r="J19025"/>
      <c r="K19025" s="91"/>
      <c r="L19025" s="91"/>
      <c r="M19025" s="91"/>
      <c r="R19025"/>
      <c r="S19025"/>
      <c r="T19025"/>
      <c r="U19025"/>
      <c r="V19025"/>
      <c r="W19025"/>
      <c r="X19025"/>
      <c r="Y19025"/>
      <c r="Z19025"/>
      <c r="AA19025"/>
      <c r="AB19025"/>
      <c r="AC19025"/>
    </row>
    <row r="19026" spans="2:29" s="14" customFormat="1" x14ac:dyDescent="0.25">
      <c r="B19026"/>
      <c r="C19026"/>
      <c r="D19026"/>
      <c r="E19026"/>
      <c r="F19026"/>
      <c r="G19026"/>
      <c r="H19026"/>
      <c r="I19026"/>
      <c r="J19026"/>
      <c r="K19026" s="91"/>
      <c r="L19026" s="91"/>
      <c r="M19026" s="91"/>
      <c r="R19026"/>
      <c r="S19026"/>
      <c r="T19026"/>
      <c r="U19026"/>
      <c r="V19026"/>
      <c r="W19026"/>
      <c r="X19026"/>
      <c r="Y19026"/>
      <c r="Z19026"/>
      <c r="AA19026"/>
      <c r="AB19026"/>
      <c r="AC19026"/>
    </row>
    <row r="19027" spans="2:29" s="14" customFormat="1" x14ac:dyDescent="0.25">
      <c r="B19027"/>
      <c r="C19027"/>
      <c r="D19027"/>
      <c r="E19027"/>
      <c r="F19027"/>
      <c r="G19027"/>
      <c r="H19027"/>
      <c r="I19027"/>
      <c r="J19027"/>
      <c r="K19027" s="91"/>
      <c r="L19027" s="91"/>
      <c r="M19027" s="91"/>
      <c r="R19027"/>
      <c r="S19027"/>
      <c r="T19027"/>
      <c r="U19027"/>
      <c r="V19027"/>
      <c r="W19027"/>
      <c r="X19027"/>
      <c r="Y19027"/>
      <c r="Z19027"/>
      <c r="AA19027"/>
      <c r="AB19027"/>
      <c r="AC19027"/>
    </row>
    <row r="19028" spans="2:29" s="14" customFormat="1" x14ac:dyDescent="0.25">
      <c r="B19028"/>
      <c r="C19028"/>
      <c r="D19028"/>
      <c r="E19028"/>
      <c r="F19028"/>
      <c r="G19028"/>
      <c r="H19028"/>
      <c r="I19028"/>
      <c r="J19028"/>
      <c r="K19028" s="91"/>
      <c r="L19028" s="91"/>
      <c r="M19028" s="91"/>
      <c r="R19028"/>
      <c r="S19028"/>
      <c r="T19028"/>
      <c r="U19028"/>
      <c r="V19028"/>
      <c r="W19028"/>
      <c r="X19028"/>
      <c r="Y19028"/>
      <c r="Z19028"/>
      <c r="AA19028"/>
      <c r="AB19028"/>
      <c r="AC19028"/>
    </row>
    <row r="19029" spans="2:29" s="14" customFormat="1" x14ac:dyDescent="0.25">
      <c r="B19029"/>
      <c r="C19029"/>
      <c r="D19029"/>
      <c r="E19029"/>
      <c r="F19029"/>
      <c r="G19029"/>
      <c r="H19029"/>
      <c r="I19029"/>
      <c r="J19029"/>
      <c r="K19029" s="91"/>
      <c r="L19029" s="91"/>
      <c r="M19029" s="91"/>
      <c r="R19029"/>
      <c r="S19029"/>
      <c r="T19029"/>
      <c r="U19029"/>
      <c r="V19029"/>
      <c r="W19029"/>
      <c r="X19029"/>
      <c r="Y19029"/>
      <c r="Z19029"/>
      <c r="AA19029"/>
      <c r="AB19029"/>
      <c r="AC19029"/>
    </row>
    <row r="19030" spans="2:29" s="14" customFormat="1" x14ac:dyDescent="0.25">
      <c r="B19030"/>
      <c r="C19030"/>
      <c r="D19030"/>
      <c r="E19030"/>
      <c r="F19030"/>
      <c r="G19030"/>
      <c r="H19030"/>
      <c r="I19030"/>
      <c r="J19030"/>
      <c r="K19030" s="91"/>
      <c r="L19030" s="91"/>
      <c r="M19030" s="91"/>
      <c r="R19030"/>
      <c r="S19030"/>
      <c r="T19030"/>
      <c r="U19030"/>
      <c r="V19030"/>
      <c r="W19030"/>
      <c r="X19030"/>
      <c r="Y19030"/>
      <c r="Z19030"/>
      <c r="AA19030"/>
      <c r="AB19030"/>
      <c r="AC19030"/>
    </row>
    <row r="19031" spans="2:29" s="14" customFormat="1" x14ac:dyDescent="0.25">
      <c r="B19031"/>
      <c r="C19031"/>
      <c r="D19031"/>
      <c r="E19031"/>
      <c r="F19031"/>
      <c r="G19031"/>
      <c r="H19031"/>
      <c r="I19031"/>
      <c r="J19031"/>
      <c r="K19031" s="91"/>
      <c r="L19031" s="91"/>
      <c r="M19031" s="91"/>
      <c r="R19031"/>
      <c r="S19031"/>
      <c r="T19031"/>
      <c r="U19031"/>
      <c r="V19031"/>
      <c r="W19031"/>
      <c r="X19031"/>
      <c r="Y19031"/>
      <c r="Z19031"/>
      <c r="AA19031"/>
      <c r="AB19031"/>
      <c r="AC19031"/>
    </row>
    <row r="19032" spans="2:29" s="14" customFormat="1" x14ac:dyDescent="0.25">
      <c r="B19032"/>
      <c r="C19032"/>
      <c r="D19032"/>
      <c r="E19032"/>
      <c r="F19032"/>
      <c r="G19032"/>
      <c r="H19032"/>
      <c r="I19032"/>
      <c r="J19032"/>
      <c r="K19032" s="91"/>
      <c r="L19032" s="91"/>
      <c r="M19032" s="91"/>
      <c r="R19032"/>
      <c r="S19032"/>
      <c r="T19032"/>
      <c r="U19032"/>
      <c r="V19032"/>
      <c r="W19032"/>
      <c r="X19032"/>
      <c r="Y19032"/>
      <c r="Z19032"/>
      <c r="AA19032"/>
      <c r="AB19032"/>
      <c r="AC19032"/>
    </row>
    <row r="19033" spans="2:29" s="14" customFormat="1" x14ac:dyDescent="0.25">
      <c r="B19033"/>
      <c r="C19033"/>
      <c r="D19033"/>
      <c r="E19033"/>
      <c r="F19033"/>
      <c r="G19033"/>
      <c r="H19033"/>
      <c r="I19033"/>
      <c r="J19033"/>
      <c r="K19033" s="91"/>
      <c r="L19033" s="91"/>
      <c r="M19033" s="91"/>
      <c r="R19033"/>
      <c r="S19033"/>
      <c r="T19033"/>
      <c r="U19033"/>
      <c r="V19033"/>
      <c r="W19033"/>
      <c r="X19033"/>
      <c r="Y19033"/>
      <c r="Z19033"/>
      <c r="AA19033"/>
      <c r="AB19033"/>
      <c r="AC19033"/>
    </row>
    <row r="19034" spans="2:29" s="14" customFormat="1" x14ac:dyDescent="0.25">
      <c r="B19034"/>
      <c r="C19034"/>
      <c r="D19034"/>
      <c r="E19034"/>
      <c r="F19034"/>
      <c r="G19034"/>
      <c r="H19034"/>
      <c r="I19034"/>
      <c r="J19034"/>
      <c r="K19034" s="91"/>
      <c r="L19034" s="91"/>
      <c r="M19034" s="91"/>
      <c r="R19034"/>
      <c r="S19034"/>
      <c r="T19034"/>
      <c r="U19034"/>
      <c r="V19034"/>
      <c r="W19034"/>
      <c r="X19034"/>
      <c r="Y19034"/>
      <c r="Z19034"/>
      <c r="AA19034"/>
      <c r="AB19034"/>
      <c r="AC19034"/>
    </row>
    <row r="19035" spans="2:29" s="14" customFormat="1" x14ac:dyDescent="0.25">
      <c r="B19035"/>
      <c r="C19035"/>
      <c r="D19035"/>
      <c r="E19035"/>
      <c r="F19035"/>
      <c r="G19035"/>
      <c r="H19035"/>
      <c r="I19035"/>
      <c r="J19035"/>
      <c r="K19035" s="91"/>
      <c r="L19035" s="91"/>
      <c r="M19035" s="91"/>
      <c r="R19035"/>
      <c r="S19035"/>
      <c r="T19035"/>
      <c r="U19035"/>
      <c r="V19035"/>
      <c r="W19035"/>
      <c r="X19035"/>
      <c r="Y19035"/>
      <c r="Z19035"/>
      <c r="AA19035"/>
      <c r="AB19035"/>
      <c r="AC19035"/>
    </row>
    <row r="19036" spans="2:29" s="14" customFormat="1" x14ac:dyDescent="0.25">
      <c r="B19036"/>
      <c r="C19036"/>
      <c r="D19036"/>
      <c r="E19036"/>
      <c r="F19036"/>
      <c r="G19036"/>
      <c r="H19036"/>
      <c r="I19036"/>
      <c r="J19036"/>
      <c r="K19036" s="91"/>
      <c r="L19036" s="91"/>
      <c r="M19036" s="91"/>
      <c r="R19036"/>
      <c r="S19036"/>
      <c r="T19036"/>
      <c r="U19036"/>
      <c r="V19036"/>
      <c r="W19036"/>
      <c r="X19036"/>
      <c r="Y19036"/>
      <c r="Z19036"/>
      <c r="AA19036"/>
      <c r="AB19036"/>
      <c r="AC19036"/>
    </row>
    <row r="19037" spans="2:29" s="14" customFormat="1" x14ac:dyDescent="0.25">
      <c r="B19037"/>
      <c r="C19037"/>
      <c r="D19037"/>
      <c r="E19037"/>
      <c r="F19037"/>
      <c r="G19037"/>
      <c r="H19037"/>
      <c r="I19037"/>
      <c r="J19037"/>
      <c r="K19037" s="91"/>
      <c r="L19037" s="91"/>
      <c r="M19037" s="91"/>
      <c r="R19037"/>
      <c r="S19037"/>
      <c r="T19037"/>
      <c r="U19037"/>
      <c r="V19037"/>
      <c r="W19037"/>
      <c r="X19037"/>
      <c r="Y19037"/>
      <c r="Z19037"/>
      <c r="AA19037"/>
      <c r="AB19037"/>
      <c r="AC19037"/>
    </row>
    <row r="19038" spans="2:29" s="14" customFormat="1" x14ac:dyDescent="0.25">
      <c r="B19038"/>
      <c r="C19038"/>
      <c r="D19038"/>
      <c r="E19038"/>
      <c r="F19038"/>
      <c r="G19038"/>
      <c r="H19038"/>
      <c r="I19038"/>
      <c r="J19038"/>
      <c r="K19038" s="91"/>
      <c r="L19038" s="91"/>
      <c r="M19038" s="91"/>
      <c r="R19038"/>
      <c r="S19038"/>
      <c r="T19038"/>
      <c r="U19038"/>
      <c r="V19038"/>
      <c r="W19038"/>
      <c r="X19038"/>
      <c r="Y19038"/>
      <c r="Z19038"/>
      <c r="AA19038"/>
      <c r="AB19038"/>
      <c r="AC19038"/>
    </row>
    <row r="19039" spans="2:29" s="14" customFormat="1" x14ac:dyDescent="0.25">
      <c r="B19039"/>
      <c r="C19039"/>
      <c r="D19039"/>
      <c r="E19039"/>
      <c r="F19039"/>
      <c r="G19039"/>
      <c r="H19039"/>
      <c r="I19039"/>
      <c r="J19039"/>
      <c r="K19039" s="91"/>
      <c r="L19039" s="91"/>
      <c r="M19039" s="91"/>
      <c r="R19039"/>
      <c r="S19039"/>
      <c r="T19039"/>
      <c r="U19039"/>
      <c r="V19039"/>
      <c r="W19039"/>
      <c r="X19039"/>
      <c r="Y19039"/>
      <c r="Z19039"/>
      <c r="AA19039"/>
      <c r="AB19039"/>
      <c r="AC19039"/>
    </row>
    <row r="19040" spans="2:29" s="14" customFormat="1" x14ac:dyDescent="0.25">
      <c r="B19040"/>
      <c r="C19040"/>
      <c r="D19040"/>
      <c r="E19040"/>
      <c r="F19040"/>
      <c r="G19040"/>
      <c r="H19040"/>
      <c r="I19040"/>
      <c r="J19040"/>
      <c r="K19040" s="91"/>
      <c r="L19040" s="91"/>
      <c r="M19040" s="91"/>
      <c r="R19040"/>
      <c r="S19040"/>
      <c r="T19040"/>
      <c r="U19040"/>
      <c r="V19040"/>
      <c r="W19040"/>
      <c r="X19040"/>
      <c r="Y19040"/>
      <c r="Z19040"/>
      <c r="AA19040"/>
      <c r="AB19040"/>
      <c r="AC19040"/>
    </row>
    <row r="19041" spans="2:29" s="14" customFormat="1" x14ac:dyDescent="0.25">
      <c r="B19041"/>
      <c r="C19041"/>
      <c r="D19041"/>
      <c r="E19041"/>
      <c r="F19041"/>
      <c r="G19041"/>
      <c r="H19041"/>
      <c r="I19041"/>
      <c r="J19041"/>
      <c r="K19041" s="91"/>
      <c r="L19041" s="91"/>
      <c r="M19041" s="91"/>
      <c r="R19041"/>
      <c r="S19041"/>
      <c r="T19041"/>
      <c r="U19041"/>
      <c r="V19041"/>
      <c r="W19041"/>
      <c r="X19041"/>
      <c r="Y19041"/>
      <c r="Z19041"/>
      <c r="AA19041"/>
      <c r="AB19041"/>
      <c r="AC19041"/>
    </row>
    <row r="19042" spans="2:29" s="14" customFormat="1" x14ac:dyDescent="0.25">
      <c r="B19042"/>
      <c r="C19042"/>
      <c r="D19042"/>
      <c r="E19042"/>
      <c r="F19042"/>
      <c r="G19042"/>
      <c r="H19042"/>
      <c r="I19042"/>
      <c r="J19042"/>
      <c r="K19042" s="91"/>
      <c r="L19042" s="91"/>
      <c r="M19042" s="91"/>
      <c r="R19042"/>
      <c r="S19042"/>
      <c r="T19042"/>
      <c r="U19042"/>
      <c r="V19042"/>
      <c r="W19042"/>
      <c r="X19042"/>
      <c r="Y19042"/>
      <c r="Z19042"/>
      <c r="AA19042"/>
      <c r="AB19042"/>
      <c r="AC19042"/>
    </row>
    <row r="19043" spans="2:29" s="14" customFormat="1" x14ac:dyDescent="0.25">
      <c r="B19043"/>
      <c r="C19043"/>
      <c r="D19043"/>
      <c r="E19043"/>
      <c r="F19043"/>
      <c r="G19043"/>
      <c r="H19043"/>
      <c r="I19043"/>
      <c r="J19043"/>
      <c r="K19043" s="91"/>
      <c r="L19043" s="91"/>
      <c r="M19043" s="91"/>
      <c r="R19043"/>
      <c r="S19043"/>
      <c r="T19043"/>
      <c r="U19043"/>
      <c r="V19043"/>
      <c r="W19043"/>
      <c r="X19043"/>
      <c r="Y19043"/>
      <c r="Z19043"/>
      <c r="AA19043"/>
      <c r="AB19043"/>
      <c r="AC19043"/>
    </row>
    <row r="19044" spans="2:29" s="14" customFormat="1" x14ac:dyDescent="0.25">
      <c r="B19044"/>
      <c r="C19044"/>
      <c r="D19044"/>
      <c r="E19044"/>
      <c r="F19044"/>
      <c r="G19044"/>
      <c r="H19044"/>
      <c r="I19044"/>
      <c r="J19044"/>
      <c r="K19044" s="91"/>
      <c r="L19044" s="91"/>
      <c r="M19044" s="91"/>
      <c r="R19044"/>
      <c r="S19044"/>
      <c r="T19044"/>
      <c r="U19044"/>
      <c r="V19044"/>
      <c r="W19044"/>
      <c r="X19044"/>
      <c r="Y19044"/>
      <c r="Z19044"/>
      <c r="AA19044"/>
      <c r="AB19044"/>
      <c r="AC19044"/>
    </row>
    <row r="19045" spans="2:29" s="14" customFormat="1" x14ac:dyDescent="0.25">
      <c r="B19045"/>
      <c r="C19045"/>
      <c r="D19045"/>
      <c r="E19045"/>
      <c r="F19045"/>
      <c r="G19045"/>
      <c r="H19045"/>
      <c r="I19045"/>
      <c r="J19045"/>
      <c r="K19045" s="91"/>
      <c r="L19045" s="91"/>
      <c r="M19045" s="91"/>
      <c r="R19045"/>
      <c r="S19045"/>
      <c r="T19045"/>
      <c r="U19045"/>
      <c r="V19045"/>
      <c r="W19045"/>
      <c r="X19045"/>
      <c r="Y19045"/>
      <c r="Z19045"/>
      <c r="AA19045"/>
      <c r="AB19045"/>
      <c r="AC19045"/>
    </row>
    <row r="19046" spans="2:29" s="14" customFormat="1" x14ac:dyDescent="0.25">
      <c r="B19046"/>
      <c r="C19046"/>
      <c r="D19046"/>
      <c r="E19046"/>
      <c r="F19046"/>
      <c r="G19046"/>
      <c r="H19046"/>
      <c r="I19046"/>
      <c r="J19046"/>
      <c r="K19046" s="91"/>
      <c r="L19046" s="91"/>
      <c r="M19046" s="91"/>
      <c r="R19046"/>
      <c r="S19046"/>
      <c r="T19046"/>
      <c r="U19046"/>
      <c r="V19046"/>
      <c r="W19046"/>
      <c r="X19046"/>
      <c r="Y19046"/>
      <c r="Z19046"/>
      <c r="AA19046"/>
      <c r="AB19046"/>
      <c r="AC19046"/>
    </row>
    <row r="19047" spans="2:29" s="14" customFormat="1" x14ac:dyDescent="0.25">
      <c r="B19047"/>
      <c r="C19047"/>
      <c r="D19047"/>
      <c r="E19047"/>
      <c r="F19047"/>
      <c r="G19047"/>
      <c r="H19047"/>
      <c r="I19047"/>
      <c r="J19047"/>
      <c r="K19047" s="91"/>
      <c r="L19047" s="91"/>
      <c r="M19047" s="91"/>
      <c r="R19047"/>
      <c r="S19047"/>
      <c r="T19047"/>
      <c r="U19047"/>
      <c r="V19047"/>
      <c r="W19047"/>
      <c r="X19047"/>
      <c r="Y19047"/>
      <c r="Z19047"/>
      <c r="AA19047"/>
      <c r="AB19047"/>
      <c r="AC19047"/>
    </row>
    <row r="19048" spans="2:29" s="14" customFormat="1" x14ac:dyDescent="0.25">
      <c r="B19048"/>
      <c r="C19048"/>
      <c r="D19048"/>
      <c r="E19048"/>
      <c r="F19048"/>
      <c r="G19048"/>
      <c r="H19048"/>
      <c r="I19048"/>
      <c r="J19048"/>
      <c r="K19048" s="91"/>
      <c r="L19048" s="91"/>
      <c r="M19048" s="91"/>
      <c r="R19048"/>
      <c r="S19048"/>
      <c r="T19048"/>
      <c r="U19048"/>
      <c r="V19048"/>
      <c r="W19048"/>
      <c r="X19048"/>
      <c r="Y19048"/>
      <c r="Z19048"/>
      <c r="AA19048"/>
      <c r="AB19048"/>
      <c r="AC19048"/>
    </row>
    <row r="19049" spans="2:29" s="14" customFormat="1" x14ac:dyDescent="0.25">
      <c r="B19049"/>
      <c r="C19049"/>
      <c r="D19049"/>
      <c r="E19049"/>
      <c r="F19049"/>
      <c r="G19049"/>
      <c r="H19049"/>
      <c r="I19049"/>
      <c r="J19049"/>
      <c r="K19049" s="91"/>
      <c r="L19049" s="91"/>
      <c r="M19049" s="91"/>
      <c r="R19049"/>
      <c r="S19049"/>
      <c r="T19049"/>
      <c r="U19049"/>
      <c r="V19049"/>
      <c r="W19049"/>
      <c r="X19049"/>
      <c r="Y19049"/>
      <c r="Z19049"/>
      <c r="AA19049"/>
      <c r="AB19049"/>
      <c r="AC19049"/>
    </row>
    <row r="19050" spans="2:29" s="14" customFormat="1" x14ac:dyDescent="0.25">
      <c r="B19050"/>
      <c r="C19050"/>
      <c r="D19050"/>
      <c r="E19050"/>
      <c r="F19050"/>
      <c r="G19050"/>
      <c r="H19050"/>
      <c r="I19050"/>
      <c r="J19050"/>
      <c r="K19050" s="91"/>
      <c r="L19050" s="91"/>
      <c r="M19050" s="91"/>
      <c r="R19050"/>
      <c r="S19050"/>
      <c r="T19050"/>
      <c r="U19050"/>
      <c r="V19050"/>
      <c r="W19050"/>
      <c r="X19050"/>
      <c r="Y19050"/>
      <c r="Z19050"/>
      <c r="AA19050"/>
      <c r="AB19050"/>
      <c r="AC19050"/>
    </row>
    <row r="19051" spans="2:29" s="14" customFormat="1" x14ac:dyDescent="0.25">
      <c r="B19051"/>
      <c r="C19051"/>
      <c r="D19051"/>
      <c r="E19051"/>
      <c r="F19051"/>
      <c r="G19051"/>
      <c r="H19051"/>
      <c r="I19051"/>
      <c r="J19051"/>
      <c r="K19051" s="91"/>
      <c r="L19051" s="91"/>
      <c r="M19051" s="91"/>
      <c r="R19051"/>
      <c r="S19051"/>
      <c r="T19051"/>
      <c r="U19051"/>
      <c r="V19051"/>
      <c r="W19051"/>
      <c r="X19051"/>
      <c r="Y19051"/>
      <c r="Z19051"/>
      <c r="AA19051"/>
      <c r="AB19051"/>
      <c r="AC19051"/>
    </row>
    <row r="19052" spans="2:29" s="14" customFormat="1" x14ac:dyDescent="0.25">
      <c r="B19052"/>
      <c r="C19052"/>
      <c r="D19052"/>
      <c r="E19052"/>
      <c r="F19052"/>
      <c r="G19052"/>
      <c r="H19052"/>
      <c r="I19052"/>
      <c r="J19052"/>
      <c r="K19052" s="91"/>
      <c r="L19052" s="91"/>
      <c r="M19052" s="91"/>
      <c r="R19052"/>
      <c r="S19052"/>
      <c r="T19052"/>
      <c r="U19052"/>
      <c r="V19052"/>
      <c r="W19052"/>
      <c r="X19052"/>
      <c r="Y19052"/>
      <c r="Z19052"/>
      <c r="AA19052"/>
      <c r="AB19052"/>
      <c r="AC19052"/>
    </row>
    <row r="19053" spans="2:29" s="14" customFormat="1" x14ac:dyDescent="0.25">
      <c r="B19053"/>
      <c r="C19053"/>
      <c r="D19053"/>
      <c r="E19053"/>
      <c r="F19053"/>
      <c r="G19053"/>
      <c r="H19053"/>
      <c r="I19053"/>
      <c r="J19053"/>
      <c r="K19053" s="91"/>
      <c r="L19053" s="91"/>
      <c r="M19053" s="91"/>
      <c r="R19053"/>
      <c r="S19053"/>
      <c r="T19053"/>
      <c r="U19053"/>
      <c r="V19053"/>
      <c r="W19053"/>
      <c r="X19053"/>
      <c r="Y19053"/>
      <c r="Z19053"/>
      <c r="AA19053"/>
      <c r="AB19053"/>
      <c r="AC19053"/>
    </row>
    <row r="19054" spans="2:29" s="14" customFormat="1" x14ac:dyDescent="0.25">
      <c r="B19054"/>
      <c r="C19054"/>
      <c r="D19054"/>
      <c r="E19054"/>
      <c r="F19054"/>
      <c r="G19054"/>
      <c r="H19054"/>
      <c r="I19054"/>
      <c r="J19054"/>
      <c r="K19054" s="91"/>
      <c r="L19054" s="91"/>
      <c r="M19054" s="91"/>
      <c r="R19054"/>
      <c r="S19054"/>
      <c r="T19054"/>
      <c r="U19054"/>
      <c r="V19054"/>
      <c r="W19054"/>
      <c r="X19054"/>
      <c r="Y19054"/>
      <c r="Z19054"/>
      <c r="AA19054"/>
      <c r="AB19054"/>
      <c r="AC19054"/>
    </row>
    <row r="19055" spans="2:29" s="14" customFormat="1" x14ac:dyDescent="0.25">
      <c r="B19055"/>
      <c r="C19055"/>
      <c r="D19055"/>
      <c r="E19055"/>
      <c r="F19055"/>
      <c r="G19055"/>
      <c r="H19055"/>
      <c r="I19055"/>
      <c r="J19055"/>
      <c r="K19055" s="91"/>
      <c r="L19055" s="91"/>
      <c r="M19055" s="91"/>
      <c r="R19055"/>
      <c r="S19055"/>
      <c r="T19055"/>
      <c r="U19055"/>
      <c r="V19055"/>
      <c r="W19055"/>
      <c r="X19055"/>
      <c r="Y19055"/>
      <c r="Z19055"/>
      <c r="AA19055"/>
      <c r="AB19055"/>
      <c r="AC19055"/>
    </row>
    <row r="19056" spans="2:29" s="14" customFormat="1" x14ac:dyDescent="0.25">
      <c r="B19056"/>
      <c r="C19056"/>
      <c r="D19056"/>
      <c r="E19056"/>
      <c r="F19056"/>
      <c r="G19056"/>
      <c r="H19056"/>
      <c r="I19056"/>
      <c r="J19056"/>
      <c r="K19056" s="91"/>
      <c r="L19056" s="91"/>
      <c r="M19056" s="91"/>
      <c r="R19056"/>
      <c r="S19056"/>
      <c r="T19056"/>
      <c r="U19056"/>
      <c r="V19056"/>
      <c r="W19056"/>
      <c r="X19056"/>
      <c r="Y19056"/>
      <c r="Z19056"/>
      <c r="AA19056"/>
      <c r="AB19056"/>
      <c r="AC19056"/>
    </row>
    <row r="19057" spans="2:29" s="14" customFormat="1" x14ac:dyDescent="0.25">
      <c r="B19057"/>
      <c r="C19057"/>
      <c r="D19057"/>
      <c r="E19057"/>
      <c r="F19057"/>
      <c r="G19057"/>
      <c r="H19057"/>
      <c r="I19057"/>
      <c r="J19057"/>
      <c r="K19057" s="91"/>
      <c r="L19057" s="91"/>
      <c r="M19057" s="91"/>
      <c r="R19057"/>
      <c r="S19057"/>
      <c r="T19057"/>
      <c r="U19057"/>
      <c r="V19057"/>
      <c r="W19057"/>
      <c r="X19057"/>
      <c r="Y19057"/>
      <c r="Z19057"/>
      <c r="AA19057"/>
      <c r="AB19057"/>
      <c r="AC19057"/>
    </row>
    <row r="19058" spans="2:29" s="14" customFormat="1" x14ac:dyDescent="0.25">
      <c r="B19058"/>
      <c r="C19058"/>
      <c r="D19058"/>
      <c r="E19058"/>
      <c r="F19058"/>
      <c r="G19058"/>
      <c r="H19058"/>
      <c r="I19058"/>
      <c r="J19058"/>
      <c r="K19058" s="91"/>
      <c r="L19058" s="91"/>
      <c r="M19058" s="91"/>
      <c r="R19058"/>
      <c r="S19058"/>
      <c r="T19058"/>
      <c r="U19058"/>
      <c r="V19058"/>
      <c r="W19058"/>
      <c r="X19058"/>
      <c r="Y19058"/>
      <c r="Z19058"/>
      <c r="AA19058"/>
      <c r="AB19058"/>
      <c r="AC19058"/>
    </row>
    <row r="19059" spans="2:29" s="14" customFormat="1" x14ac:dyDescent="0.25">
      <c r="B19059"/>
      <c r="C19059"/>
      <c r="D19059"/>
      <c r="E19059"/>
      <c r="F19059"/>
      <c r="G19059"/>
      <c r="H19059"/>
      <c r="I19059"/>
      <c r="J19059"/>
      <c r="K19059" s="91"/>
      <c r="L19059" s="91"/>
      <c r="M19059" s="91"/>
      <c r="R19059"/>
      <c r="S19059"/>
      <c r="T19059"/>
      <c r="U19059"/>
      <c r="V19059"/>
      <c r="W19059"/>
      <c r="X19059"/>
      <c r="Y19059"/>
      <c r="Z19059"/>
      <c r="AA19059"/>
      <c r="AB19059"/>
      <c r="AC19059"/>
    </row>
    <row r="19060" spans="2:29" s="14" customFormat="1" x14ac:dyDescent="0.25">
      <c r="B19060"/>
      <c r="C19060"/>
      <c r="D19060"/>
      <c r="E19060"/>
      <c r="F19060"/>
      <c r="G19060"/>
      <c r="H19060"/>
      <c r="I19060"/>
      <c r="J19060"/>
      <c r="K19060" s="91"/>
      <c r="L19060" s="91"/>
      <c r="M19060" s="91"/>
      <c r="R19060"/>
      <c r="S19060"/>
      <c r="T19060"/>
      <c r="U19060"/>
      <c r="V19060"/>
      <c r="W19060"/>
      <c r="X19060"/>
      <c r="Y19060"/>
      <c r="Z19060"/>
      <c r="AA19060"/>
      <c r="AB19060"/>
      <c r="AC19060"/>
    </row>
    <row r="19061" spans="2:29" s="14" customFormat="1" x14ac:dyDescent="0.25">
      <c r="B19061"/>
      <c r="C19061"/>
      <c r="D19061"/>
      <c r="E19061"/>
      <c r="F19061"/>
      <c r="G19061"/>
      <c r="H19061"/>
      <c r="I19061"/>
      <c r="J19061"/>
      <c r="K19061" s="91"/>
      <c r="L19061" s="91"/>
      <c r="M19061" s="91"/>
      <c r="R19061"/>
      <c r="S19061"/>
      <c r="T19061"/>
      <c r="U19061"/>
      <c r="V19061"/>
      <c r="W19061"/>
      <c r="X19061"/>
      <c r="Y19061"/>
      <c r="Z19061"/>
      <c r="AA19061"/>
      <c r="AB19061"/>
      <c r="AC19061"/>
    </row>
    <row r="19062" spans="2:29" s="14" customFormat="1" x14ac:dyDescent="0.25">
      <c r="B19062"/>
      <c r="C19062"/>
      <c r="D19062"/>
      <c r="E19062"/>
      <c r="F19062"/>
      <c r="G19062"/>
      <c r="H19062"/>
      <c r="I19062"/>
      <c r="J19062"/>
      <c r="K19062" s="91"/>
      <c r="L19062" s="91"/>
      <c r="M19062" s="91"/>
      <c r="R19062"/>
      <c r="S19062"/>
      <c r="T19062"/>
      <c r="U19062"/>
      <c r="V19062"/>
      <c r="W19062"/>
      <c r="X19062"/>
      <c r="Y19062"/>
      <c r="Z19062"/>
      <c r="AA19062"/>
      <c r="AB19062"/>
      <c r="AC19062"/>
    </row>
    <row r="19063" spans="2:29" s="14" customFormat="1" x14ac:dyDescent="0.25">
      <c r="B19063"/>
      <c r="C19063"/>
      <c r="D19063"/>
      <c r="E19063"/>
      <c r="F19063"/>
      <c r="G19063"/>
      <c r="H19063"/>
      <c r="I19063"/>
      <c r="J19063"/>
      <c r="K19063" s="91"/>
      <c r="L19063" s="91"/>
      <c r="M19063" s="91"/>
      <c r="R19063"/>
      <c r="S19063"/>
      <c r="T19063"/>
      <c r="U19063"/>
      <c r="V19063"/>
      <c r="W19063"/>
      <c r="X19063"/>
      <c r="Y19063"/>
      <c r="Z19063"/>
      <c r="AA19063"/>
      <c r="AB19063"/>
      <c r="AC19063"/>
    </row>
    <row r="19064" spans="2:29" s="14" customFormat="1" x14ac:dyDescent="0.25">
      <c r="B19064"/>
      <c r="C19064"/>
      <c r="D19064"/>
      <c r="E19064"/>
      <c r="F19064"/>
      <c r="G19064"/>
      <c r="H19064"/>
      <c r="I19064"/>
      <c r="J19064"/>
      <c r="K19064" s="91"/>
      <c r="L19064" s="91"/>
      <c r="M19064" s="91"/>
      <c r="R19064"/>
      <c r="S19064"/>
      <c r="T19064"/>
      <c r="U19064"/>
      <c r="V19064"/>
      <c r="W19064"/>
      <c r="X19064"/>
      <c r="Y19064"/>
      <c r="Z19064"/>
      <c r="AA19064"/>
      <c r="AB19064"/>
      <c r="AC19064"/>
    </row>
    <row r="19065" spans="2:29" s="14" customFormat="1" x14ac:dyDescent="0.25">
      <c r="B19065"/>
      <c r="C19065"/>
      <c r="D19065"/>
      <c r="E19065"/>
      <c r="F19065"/>
      <c r="G19065"/>
      <c r="H19065"/>
      <c r="I19065"/>
      <c r="J19065"/>
      <c r="K19065" s="91"/>
      <c r="L19065" s="91"/>
      <c r="M19065" s="91"/>
      <c r="R19065"/>
      <c r="S19065"/>
      <c r="T19065"/>
      <c r="U19065"/>
      <c r="V19065"/>
      <c r="W19065"/>
      <c r="X19065"/>
      <c r="Y19065"/>
      <c r="Z19065"/>
      <c r="AA19065"/>
      <c r="AB19065"/>
      <c r="AC19065"/>
    </row>
    <row r="19066" spans="2:29" s="14" customFormat="1" x14ac:dyDescent="0.25">
      <c r="B19066"/>
      <c r="C19066"/>
      <c r="D19066"/>
      <c r="E19066"/>
      <c r="F19066"/>
      <c r="G19066"/>
      <c r="H19066"/>
      <c r="I19066"/>
      <c r="J19066"/>
      <c r="K19066" s="91"/>
      <c r="L19066" s="91"/>
      <c r="M19066" s="91"/>
      <c r="R19066"/>
      <c r="S19066"/>
      <c r="T19066"/>
      <c r="U19066"/>
      <c r="V19066"/>
      <c r="W19066"/>
      <c r="X19066"/>
      <c r="Y19066"/>
      <c r="Z19066"/>
      <c r="AA19066"/>
      <c r="AB19066"/>
      <c r="AC19066"/>
    </row>
    <row r="19067" spans="2:29" s="14" customFormat="1" x14ac:dyDescent="0.25">
      <c r="B19067"/>
      <c r="C19067"/>
      <c r="D19067"/>
      <c r="E19067"/>
      <c r="F19067"/>
      <c r="G19067"/>
      <c r="H19067"/>
      <c r="I19067"/>
      <c r="J19067"/>
      <c r="K19067" s="91"/>
      <c r="L19067" s="91"/>
      <c r="M19067" s="91"/>
      <c r="R19067"/>
      <c r="S19067"/>
      <c r="T19067"/>
      <c r="U19067"/>
      <c r="V19067"/>
      <c r="W19067"/>
      <c r="X19067"/>
      <c r="Y19067"/>
      <c r="Z19067"/>
      <c r="AA19067"/>
      <c r="AB19067"/>
      <c r="AC19067"/>
    </row>
    <row r="19068" spans="2:29" s="14" customFormat="1" x14ac:dyDescent="0.25">
      <c r="B19068"/>
      <c r="C19068"/>
      <c r="D19068"/>
      <c r="E19068"/>
      <c r="F19068"/>
      <c r="G19068"/>
      <c r="H19068"/>
      <c r="I19068"/>
      <c r="J19068"/>
      <c r="K19068" s="91"/>
      <c r="L19068" s="91"/>
      <c r="M19068" s="91"/>
      <c r="R19068"/>
      <c r="S19068"/>
      <c r="T19068"/>
      <c r="U19068"/>
      <c r="V19068"/>
      <c r="W19068"/>
      <c r="X19068"/>
      <c r="Y19068"/>
      <c r="Z19068"/>
      <c r="AA19068"/>
      <c r="AB19068"/>
      <c r="AC19068"/>
    </row>
    <row r="19069" spans="2:29" s="14" customFormat="1" x14ac:dyDescent="0.25">
      <c r="B19069"/>
      <c r="C19069"/>
      <c r="D19069"/>
      <c r="E19069"/>
      <c r="F19069"/>
      <c r="G19069"/>
      <c r="H19069"/>
      <c r="I19069"/>
      <c r="J19069"/>
      <c r="K19069" s="91"/>
      <c r="L19069" s="91"/>
      <c r="M19069" s="91"/>
      <c r="R19069"/>
      <c r="S19069"/>
      <c r="T19069"/>
      <c r="U19069"/>
      <c r="V19069"/>
      <c r="W19069"/>
      <c r="X19069"/>
      <c r="Y19069"/>
      <c r="Z19069"/>
      <c r="AA19069"/>
      <c r="AB19069"/>
      <c r="AC19069"/>
    </row>
    <row r="19070" spans="2:29" s="14" customFormat="1" x14ac:dyDescent="0.25">
      <c r="B19070"/>
      <c r="C19070"/>
      <c r="D19070"/>
      <c r="E19070"/>
      <c r="F19070"/>
      <c r="G19070"/>
      <c r="H19070"/>
      <c r="I19070"/>
      <c r="J19070"/>
      <c r="K19070" s="91"/>
      <c r="L19070" s="91"/>
      <c r="M19070" s="91"/>
      <c r="R19070"/>
      <c r="S19070"/>
      <c r="T19070"/>
      <c r="U19070"/>
      <c r="V19070"/>
      <c r="W19070"/>
      <c r="X19070"/>
      <c r="Y19070"/>
      <c r="Z19070"/>
      <c r="AA19070"/>
      <c r="AB19070"/>
      <c r="AC19070"/>
    </row>
    <row r="19071" spans="2:29" s="14" customFormat="1" x14ac:dyDescent="0.25">
      <c r="B19071"/>
      <c r="C19071"/>
      <c r="D19071"/>
      <c r="E19071"/>
      <c r="F19071"/>
      <c r="G19071"/>
      <c r="H19071"/>
      <c r="I19071"/>
      <c r="J19071"/>
      <c r="K19071" s="91"/>
      <c r="L19071" s="91"/>
      <c r="M19071" s="91"/>
      <c r="R19071"/>
      <c r="S19071"/>
      <c r="T19071"/>
      <c r="U19071"/>
      <c r="V19071"/>
      <c r="W19071"/>
      <c r="X19071"/>
      <c r="Y19071"/>
      <c r="Z19071"/>
      <c r="AA19071"/>
      <c r="AB19071"/>
      <c r="AC19071"/>
    </row>
    <row r="19072" spans="2:29" s="14" customFormat="1" x14ac:dyDescent="0.25">
      <c r="B19072"/>
      <c r="C19072"/>
      <c r="D19072"/>
      <c r="E19072"/>
      <c r="F19072"/>
      <c r="G19072"/>
      <c r="H19072"/>
      <c r="I19072"/>
      <c r="J19072"/>
      <c r="K19072" s="91"/>
      <c r="L19072" s="91"/>
      <c r="M19072" s="91"/>
      <c r="R19072"/>
      <c r="S19072"/>
      <c r="T19072"/>
      <c r="U19072"/>
      <c r="V19072"/>
      <c r="W19072"/>
      <c r="X19072"/>
      <c r="Y19072"/>
      <c r="Z19072"/>
      <c r="AA19072"/>
      <c r="AB19072"/>
      <c r="AC19072"/>
    </row>
    <row r="19073" spans="2:29" s="14" customFormat="1" x14ac:dyDescent="0.25">
      <c r="B19073"/>
      <c r="C19073"/>
      <c r="D19073"/>
      <c r="E19073"/>
      <c r="F19073"/>
      <c r="G19073"/>
      <c r="H19073"/>
      <c r="I19073"/>
      <c r="J19073"/>
      <c r="K19073" s="91"/>
      <c r="L19073" s="91"/>
      <c r="M19073" s="91"/>
      <c r="R19073"/>
      <c r="S19073"/>
      <c r="T19073"/>
      <c r="U19073"/>
      <c r="V19073"/>
      <c r="W19073"/>
      <c r="X19073"/>
      <c r="Y19073"/>
      <c r="Z19073"/>
      <c r="AA19073"/>
      <c r="AB19073"/>
      <c r="AC19073"/>
    </row>
    <row r="19074" spans="2:29" s="14" customFormat="1" x14ac:dyDescent="0.25">
      <c r="B19074"/>
      <c r="C19074"/>
      <c r="D19074"/>
      <c r="E19074"/>
      <c r="F19074"/>
      <c r="G19074"/>
      <c r="H19074"/>
      <c r="I19074"/>
      <c r="J19074"/>
      <c r="K19074" s="91"/>
      <c r="L19074" s="91"/>
      <c r="M19074" s="91"/>
      <c r="R19074"/>
      <c r="S19074"/>
      <c r="T19074"/>
      <c r="U19074"/>
      <c r="V19074"/>
      <c r="W19074"/>
      <c r="X19074"/>
      <c r="Y19074"/>
      <c r="Z19074"/>
      <c r="AA19074"/>
      <c r="AB19074"/>
      <c r="AC19074"/>
    </row>
    <row r="19075" spans="2:29" s="14" customFormat="1" x14ac:dyDescent="0.25">
      <c r="B19075"/>
      <c r="C19075"/>
      <c r="D19075"/>
      <c r="E19075"/>
      <c r="F19075"/>
      <c r="G19075"/>
      <c r="H19075"/>
      <c r="I19075"/>
      <c r="J19075"/>
      <c r="K19075" s="91"/>
      <c r="L19075" s="91"/>
      <c r="M19075" s="91"/>
      <c r="R19075"/>
      <c r="S19075"/>
      <c r="T19075"/>
      <c r="U19075"/>
      <c r="V19075"/>
      <c r="W19075"/>
      <c r="X19075"/>
      <c r="Y19075"/>
      <c r="Z19075"/>
      <c r="AA19075"/>
      <c r="AB19075"/>
      <c r="AC19075"/>
    </row>
    <row r="19076" spans="2:29" s="14" customFormat="1" x14ac:dyDescent="0.25">
      <c r="B19076"/>
      <c r="C19076"/>
      <c r="D19076"/>
      <c r="E19076"/>
      <c r="F19076"/>
      <c r="G19076"/>
      <c r="H19076"/>
      <c r="I19076"/>
      <c r="J19076"/>
      <c r="K19076" s="91"/>
      <c r="L19076" s="91"/>
      <c r="M19076" s="91"/>
      <c r="R19076"/>
      <c r="S19076"/>
      <c r="T19076"/>
      <c r="U19076"/>
      <c r="V19076"/>
      <c r="W19076"/>
      <c r="X19076"/>
      <c r="Y19076"/>
      <c r="Z19076"/>
      <c r="AA19076"/>
      <c r="AB19076"/>
      <c r="AC19076"/>
    </row>
    <row r="19077" spans="2:29" s="14" customFormat="1" x14ac:dyDescent="0.25">
      <c r="B19077"/>
      <c r="C19077"/>
      <c r="D19077"/>
      <c r="E19077"/>
      <c r="F19077"/>
      <c r="G19077"/>
      <c r="H19077"/>
      <c r="I19077"/>
      <c r="J19077"/>
      <c r="K19077" s="91"/>
      <c r="L19077" s="91"/>
      <c r="M19077" s="91"/>
      <c r="R19077"/>
      <c r="S19077"/>
      <c r="T19077"/>
      <c r="U19077"/>
      <c r="V19077"/>
      <c r="W19077"/>
      <c r="X19077"/>
      <c r="Y19077"/>
      <c r="Z19077"/>
      <c r="AA19077"/>
      <c r="AB19077"/>
      <c r="AC19077"/>
    </row>
    <row r="19078" spans="2:29" s="14" customFormat="1" x14ac:dyDescent="0.25">
      <c r="B19078"/>
      <c r="C19078"/>
      <c r="D19078"/>
      <c r="E19078"/>
      <c r="F19078"/>
      <c r="G19078"/>
      <c r="H19078"/>
      <c r="I19078"/>
      <c r="J19078"/>
      <c r="K19078" s="91"/>
      <c r="L19078" s="91"/>
      <c r="M19078" s="91"/>
      <c r="R19078"/>
      <c r="S19078"/>
      <c r="T19078"/>
      <c r="U19078"/>
      <c r="V19078"/>
      <c r="W19078"/>
      <c r="X19078"/>
      <c r="Y19078"/>
      <c r="Z19078"/>
      <c r="AA19078"/>
      <c r="AB19078"/>
      <c r="AC19078"/>
    </row>
    <row r="19079" spans="2:29" s="14" customFormat="1" x14ac:dyDescent="0.25">
      <c r="B19079"/>
      <c r="C19079"/>
      <c r="D19079"/>
      <c r="E19079"/>
      <c r="F19079"/>
      <c r="G19079"/>
      <c r="H19079"/>
      <c r="I19079"/>
      <c r="J19079"/>
      <c r="K19079" s="91"/>
      <c r="L19079" s="91"/>
      <c r="M19079" s="91"/>
      <c r="R19079"/>
      <c r="S19079"/>
      <c r="T19079"/>
      <c r="U19079"/>
      <c r="V19079"/>
      <c r="W19079"/>
      <c r="X19079"/>
      <c r="Y19079"/>
      <c r="Z19079"/>
      <c r="AA19079"/>
      <c r="AB19079"/>
      <c r="AC19079"/>
    </row>
    <row r="19080" spans="2:29" s="14" customFormat="1" x14ac:dyDescent="0.25">
      <c r="B19080"/>
      <c r="C19080"/>
      <c r="D19080"/>
      <c r="E19080"/>
      <c r="F19080"/>
      <c r="G19080"/>
      <c r="H19080"/>
      <c r="I19080"/>
      <c r="J19080"/>
      <c r="K19080" s="91"/>
      <c r="L19080" s="91"/>
      <c r="M19080" s="91"/>
      <c r="R19080"/>
      <c r="S19080"/>
      <c r="T19080"/>
      <c r="U19080"/>
      <c r="V19080"/>
      <c r="W19080"/>
      <c r="X19080"/>
      <c r="Y19080"/>
      <c r="Z19080"/>
      <c r="AA19080"/>
      <c r="AB19080"/>
      <c r="AC19080"/>
    </row>
    <row r="19081" spans="2:29" s="14" customFormat="1" x14ac:dyDescent="0.25">
      <c r="B19081"/>
      <c r="C19081"/>
      <c r="D19081"/>
      <c r="E19081"/>
      <c r="F19081"/>
      <c r="G19081"/>
      <c r="H19081"/>
      <c r="I19081"/>
      <c r="J19081"/>
      <c r="K19081" s="91"/>
      <c r="L19081" s="91"/>
      <c r="M19081" s="91"/>
      <c r="R19081"/>
      <c r="S19081"/>
      <c r="T19081"/>
      <c r="U19081"/>
      <c r="V19081"/>
      <c r="W19081"/>
      <c r="X19081"/>
      <c r="Y19081"/>
      <c r="Z19081"/>
      <c r="AA19081"/>
      <c r="AB19081"/>
      <c r="AC19081"/>
    </row>
    <row r="19082" spans="2:29" s="14" customFormat="1" x14ac:dyDescent="0.25">
      <c r="B19082"/>
      <c r="C19082"/>
      <c r="D19082"/>
      <c r="E19082"/>
      <c r="F19082"/>
      <c r="G19082"/>
      <c r="H19082"/>
      <c r="I19082"/>
      <c r="J19082"/>
      <c r="K19082" s="91"/>
      <c r="L19082" s="91"/>
      <c r="M19082" s="91"/>
      <c r="R19082"/>
      <c r="S19082"/>
      <c r="T19082"/>
      <c r="U19082"/>
      <c r="V19082"/>
      <c r="W19082"/>
      <c r="X19082"/>
      <c r="Y19082"/>
      <c r="Z19082"/>
      <c r="AA19082"/>
      <c r="AB19082"/>
      <c r="AC19082"/>
    </row>
    <row r="19083" spans="2:29" s="14" customFormat="1" x14ac:dyDescent="0.25">
      <c r="B19083"/>
      <c r="C19083"/>
      <c r="D19083"/>
      <c r="E19083"/>
      <c r="F19083"/>
      <c r="G19083"/>
      <c r="H19083"/>
      <c r="I19083"/>
      <c r="J19083"/>
      <c r="K19083" s="91"/>
      <c r="L19083" s="91"/>
      <c r="M19083" s="91"/>
      <c r="R19083"/>
      <c r="S19083"/>
      <c r="T19083"/>
      <c r="U19083"/>
      <c r="V19083"/>
      <c r="W19083"/>
      <c r="X19083"/>
      <c r="Y19083"/>
      <c r="Z19083"/>
      <c r="AA19083"/>
      <c r="AB19083"/>
      <c r="AC19083"/>
    </row>
    <row r="19084" spans="2:29" s="14" customFormat="1" x14ac:dyDescent="0.25">
      <c r="B19084"/>
      <c r="C19084"/>
      <c r="D19084"/>
      <c r="E19084"/>
      <c r="F19084"/>
      <c r="G19084"/>
      <c r="H19084"/>
      <c r="I19084"/>
      <c r="J19084"/>
      <c r="K19084" s="91"/>
      <c r="L19084" s="91"/>
      <c r="M19084" s="91"/>
      <c r="R19084"/>
      <c r="S19084"/>
      <c r="T19084"/>
      <c r="U19084"/>
      <c r="V19084"/>
      <c r="W19084"/>
      <c r="X19084"/>
      <c r="Y19084"/>
      <c r="Z19084"/>
      <c r="AA19084"/>
      <c r="AB19084"/>
      <c r="AC19084"/>
    </row>
    <row r="19085" spans="2:29" s="14" customFormat="1" x14ac:dyDescent="0.25">
      <c r="B19085"/>
      <c r="C19085"/>
      <c r="D19085"/>
      <c r="E19085"/>
      <c r="F19085"/>
      <c r="G19085"/>
      <c r="H19085"/>
      <c r="I19085"/>
      <c r="J19085"/>
      <c r="K19085" s="91"/>
      <c r="L19085" s="91"/>
      <c r="M19085" s="91"/>
      <c r="R19085"/>
      <c r="S19085"/>
      <c r="T19085"/>
      <c r="U19085"/>
      <c r="V19085"/>
      <c r="W19085"/>
      <c r="X19085"/>
      <c r="Y19085"/>
      <c r="Z19085"/>
      <c r="AA19085"/>
      <c r="AB19085"/>
      <c r="AC19085"/>
    </row>
    <row r="19086" spans="2:29" s="14" customFormat="1" x14ac:dyDescent="0.25">
      <c r="B19086"/>
      <c r="C19086"/>
      <c r="D19086"/>
      <c r="E19086"/>
      <c r="F19086"/>
      <c r="G19086"/>
      <c r="H19086"/>
      <c r="I19086"/>
      <c r="J19086"/>
      <c r="K19086" s="91"/>
      <c r="L19086" s="91"/>
      <c r="M19086" s="91"/>
      <c r="R19086"/>
      <c r="S19086"/>
      <c r="T19086"/>
      <c r="U19086"/>
      <c r="V19086"/>
      <c r="W19086"/>
      <c r="X19086"/>
      <c r="Y19086"/>
      <c r="Z19086"/>
      <c r="AA19086"/>
      <c r="AB19086"/>
      <c r="AC19086"/>
    </row>
    <row r="19087" spans="2:29" s="14" customFormat="1" x14ac:dyDescent="0.25">
      <c r="B19087"/>
      <c r="C19087"/>
      <c r="D19087"/>
      <c r="E19087"/>
      <c r="F19087"/>
      <c r="G19087"/>
      <c r="H19087"/>
      <c r="I19087"/>
      <c r="J19087"/>
      <c r="K19087" s="91"/>
      <c r="L19087" s="91"/>
      <c r="M19087" s="91"/>
      <c r="R19087"/>
      <c r="S19087"/>
      <c r="T19087"/>
      <c r="U19087"/>
      <c r="V19087"/>
      <c r="W19087"/>
      <c r="X19087"/>
      <c r="Y19087"/>
      <c r="Z19087"/>
      <c r="AA19087"/>
      <c r="AB19087"/>
      <c r="AC19087"/>
    </row>
    <row r="19088" spans="2:29" s="14" customFormat="1" x14ac:dyDescent="0.25">
      <c r="B19088"/>
      <c r="C19088"/>
      <c r="D19088"/>
      <c r="E19088"/>
      <c r="F19088"/>
      <c r="G19088"/>
      <c r="H19088"/>
      <c r="I19088"/>
      <c r="J19088"/>
      <c r="K19088" s="91"/>
      <c r="L19088" s="91"/>
      <c r="M19088" s="91"/>
      <c r="R19088"/>
      <c r="S19088"/>
      <c r="T19088"/>
      <c r="U19088"/>
      <c r="V19088"/>
      <c r="W19088"/>
      <c r="X19088"/>
      <c r="Y19088"/>
      <c r="Z19088"/>
      <c r="AA19088"/>
      <c r="AB19088"/>
      <c r="AC19088"/>
    </row>
    <row r="19089" spans="2:29" s="14" customFormat="1" x14ac:dyDescent="0.25">
      <c r="B19089"/>
      <c r="C19089"/>
      <c r="D19089"/>
      <c r="E19089"/>
      <c r="F19089"/>
      <c r="G19089"/>
      <c r="H19089"/>
      <c r="I19089"/>
      <c r="J19089"/>
      <c r="K19089" s="91"/>
      <c r="L19089" s="91"/>
      <c r="M19089" s="91"/>
      <c r="R19089"/>
      <c r="S19089"/>
      <c r="T19089"/>
      <c r="U19089"/>
      <c r="V19089"/>
      <c r="W19089"/>
      <c r="X19089"/>
      <c r="Y19089"/>
      <c r="Z19089"/>
      <c r="AA19089"/>
      <c r="AB19089"/>
      <c r="AC19089"/>
    </row>
    <row r="19090" spans="2:29" s="14" customFormat="1" x14ac:dyDescent="0.25">
      <c r="B19090"/>
      <c r="C19090"/>
      <c r="D19090"/>
      <c r="E19090"/>
      <c r="F19090"/>
      <c r="G19090"/>
      <c r="H19090"/>
      <c r="I19090"/>
      <c r="J19090"/>
      <c r="K19090" s="91"/>
      <c r="L19090" s="91"/>
      <c r="M19090" s="91"/>
      <c r="R19090"/>
      <c r="S19090"/>
      <c r="T19090"/>
      <c r="U19090"/>
      <c r="V19090"/>
      <c r="W19090"/>
      <c r="X19090"/>
      <c r="Y19090"/>
      <c r="Z19090"/>
      <c r="AA19090"/>
      <c r="AB19090"/>
      <c r="AC19090"/>
    </row>
    <row r="19091" spans="2:29" s="14" customFormat="1" x14ac:dyDescent="0.25">
      <c r="B19091"/>
      <c r="C19091"/>
      <c r="D19091"/>
      <c r="E19091"/>
      <c r="F19091"/>
      <c r="G19091"/>
      <c r="H19091"/>
      <c r="I19091"/>
      <c r="J19091"/>
      <c r="K19091" s="91"/>
      <c r="L19091" s="91"/>
      <c r="M19091" s="91"/>
      <c r="R19091"/>
      <c r="S19091"/>
      <c r="T19091"/>
      <c r="U19091"/>
      <c r="V19091"/>
      <c r="W19091"/>
      <c r="X19091"/>
      <c r="Y19091"/>
      <c r="Z19091"/>
      <c r="AA19091"/>
      <c r="AB19091"/>
      <c r="AC19091"/>
    </row>
    <row r="19092" spans="2:29" s="14" customFormat="1" x14ac:dyDescent="0.25">
      <c r="B19092"/>
      <c r="C19092"/>
      <c r="D19092"/>
      <c r="E19092"/>
      <c r="F19092"/>
      <c r="G19092"/>
      <c r="H19092"/>
      <c r="I19092"/>
      <c r="J19092"/>
      <c r="K19092" s="91"/>
      <c r="L19092" s="91"/>
      <c r="M19092" s="91"/>
      <c r="R19092"/>
      <c r="S19092"/>
      <c r="T19092"/>
      <c r="U19092"/>
      <c r="V19092"/>
      <c r="W19092"/>
      <c r="X19092"/>
      <c r="Y19092"/>
      <c r="Z19092"/>
      <c r="AA19092"/>
      <c r="AB19092"/>
      <c r="AC19092"/>
    </row>
    <row r="19093" spans="2:29" s="14" customFormat="1" x14ac:dyDescent="0.25">
      <c r="B19093"/>
      <c r="C19093"/>
      <c r="D19093"/>
      <c r="E19093"/>
      <c r="F19093"/>
      <c r="G19093"/>
      <c r="H19093"/>
      <c r="I19093"/>
      <c r="J19093"/>
      <c r="K19093" s="91"/>
      <c r="L19093" s="91"/>
      <c r="M19093" s="91"/>
      <c r="R19093"/>
      <c r="S19093"/>
      <c r="T19093"/>
      <c r="U19093"/>
      <c r="V19093"/>
      <c r="W19093"/>
      <c r="X19093"/>
      <c r="Y19093"/>
      <c r="Z19093"/>
      <c r="AA19093"/>
      <c r="AB19093"/>
      <c r="AC19093"/>
    </row>
    <row r="19094" spans="2:29" s="14" customFormat="1" x14ac:dyDescent="0.25">
      <c r="B19094"/>
      <c r="C19094"/>
      <c r="D19094"/>
      <c r="E19094"/>
      <c r="F19094"/>
      <c r="G19094"/>
      <c r="H19094"/>
      <c r="I19094"/>
      <c r="J19094"/>
      <c r="K19094" s="91"/>
      <c r="L19094" s="91"/>
      <c r="M19094" s="91"/>
      <c r="R19094"/>
      <c r="S19094"/>
      <c r="T19094"/>
      <c r="U19094"/>
      <c r="V19094"/>
      <c r="W19094"/>
      <c r="X19094"/>
      <c r="Y19094"/>
      <c r="Z19094"/>
      <c r="AA19094"/>
      <c r="AB19094"/>
      <c r="AC19094"/>
    </row>
    <row r="19095" spans="2:29" s="14" customFormat="1" x14ac:dyDescent="0.25">
      <c r="B19095"/>
      <c r="C19095"/>
      <c r="D19095"/>
      <c r="E19095"/>
      <c r="F19095"/>
      <c r="G19095"/>
      <c r="H19095"/>
      <c r="I19095"/>
      <c r="J19095"/>
      <c r="K19095" s="91"/>
      <c r="L19095" s="91"/>
      <c r="M19095" s="91"/>
      <c r="R19095"/>
      <c r="S19095"/>
      <c r="T19095"/>
      <c r="U19095"/>
      <c r="V19095"/>
      <c r="W19095"/>
      <c r="X19095"/>
      <c r="Y19095"/>
      <c r="Z19095"/>
      <c r="AA19095"/>
      <c r="AB19095"/>
      <c r="AC19095"/>
    </row>
    <row r="19096" spans="2:29" s="14" customFormat="1" x14ac:dyDescent="0.25">
      <c r="B19096"/>
      <c r="C19096"/>
      <c r="D19096"/>
      <c r="E19096"/>
      <c r="F19096"/>
      <c r="G19096"/>
      <c r="H19096"/>
      <c r="I19096"/>
      <c r="J19096"/>
      <c r="K19096" s="91"/>
      <c r="L19096" s="91"/>
      <c r="M19096" s="91"/>
      <c r="R19096"/>
      <c r="S19096"/>
      <c r="T19096"/>
      <c r="U19096"/>
      <c r="V19096"/>
      <c r="W19096"/>
      <c r="X19096"/>
      <c r="Y19096"/>
      <c r="Z19096"/>
      <c r="AA19096"/>
      <c r="AB19096"/>
      <c r="AC19096"/>
    </row>
    <row r="19097" spans="2:29" s="14" customFormat="1" x14ac:dyDescent="0.25">
      <c r="B19097"/>
      <c r="C19097"/>
      <c r="D19097"/>
      <c r="E19097"/>
      <c r="F19097"/>
      <c r="G19097"/>
      <c r="H19097"/>
      <c r="I19097"/>
      <c r="J19097"/>
      <c r="K19097" s="91"/>
      <c r="L19097" s="91"/>
      <c r="M19097" s="91"/>
      <c r="R19097"/>
      <c r="S19097"/>
      <c r="T19097"/>
      <c r="U19097"/>
      <c r="V19097"/>
      <c r="W19097"/>
      <c r="X19097"/>
      <c r="Y19097"/>
      <c r="Z19097"/>
      <c r="AA19097"/>
      <c r="AB19097"/>
      <c r="AC19097"/>
    </row>
    <row r="19098" spans="2:29" s="14" customFormat="1" x14ac:dyDescent="0.25">
      <c r="B19098"/>
      <c r="C19098"/>
      <c r="D19098"/>
      <c r="E19098"/>
      <c r="F19098"/>
      <c r="G19098"/>
      <c r="H19098"/>
      <c r="I19098"/>
      <c r="J19098"/>
      <c r="K19098" s="91"/>
      <c r="L19098" s="91"/>
      <c r="M19098" s="91"/>
      <c r="R19098"/>
      <c r="S19098"/>
      <c r="T19098"/>
      <c r="U19098"/>
      <c r="V19098"/>
      <c r="W19098"/>
      <c r="X19098"/>
      <c r="Y19098"/>
      <c r="Z19098"/>
      <c r="AA19098"/>
      <c r="AB19098"/>
      <c r="AC19098"/>
    </row>
    <row r="19099" spans="2:29" s="14" customFormat="1" x14ac:dyDescent="0.25">
      <c r="B19099"/>
      <c r="C19099"/>
      <c r="D19099"/>
      <c r="E19099"/>
      <c r="F19099"/>
      <c r="G19099"/>
      <c r="H19099"/>
      <c r="I19099"/>
      <c r="J19099"/>
      <c r="K19099" s="91"/>
      <c r="L19099" s="91"/>
      <c r="M19099" s="91"/>
      <c r="R19099"/>
      <c r="S19099"/>
      <c r="T19099"/>
      <c r="U19099"/>
      <c r="V19099"/>
      <c r="W19099"/>
      <c r="X19099"/>
      <c r="Y19099"/>
      <c r="Z19099"/>
      <c r="AA19099"/>
      <c r="AB19099"/>
      <c r="AC19099"/>
    </row>
    <row r="19100" spans="2:29" s="14" customFormat="1" x14ac:dyDescent="0.25">
      <c r="B19100"/>
      <c r="C19100"/>
      <c r="D19100"/>
      <c r="E19100"/>
      <c r="F19100"/>
      <c r="G19100"/>
      <c r="H19100"/>
      <c r="I19100"/>
      <c r="J19100"/>
      <c r="K19100" s="91"/>
      <c r="L19100" s="91"/>
      <c r="M19100" s="91"/>
      <c r="R19100"/>
      <c r="S19100"/>
      <c r="T19100"/>
      <c r="U19100"/>
      <c r="V19100"/>
      <c r="W19100"/>
      <c r="X19100"/>
      <c r="Y19100"/>
      <c r="Z19100"/>
      <c r="AA19100"/>
      <c r="AB19100"/>
      <c r="AC19100"/>
    </row>
    <row r="19101" spans="2:29" s="14" customFormat="1" x14ac:dyDescent="0.25">
      <c r="B19101"/>
      <c r="C19101"/>
      <c r="D19101"/>
      <c r="E19101"/>
      <c r="F19101"/>
      <c r="G19101"/>
      <c r="H19101"/>
      <c r="I19101"/>
      <c r="J19101"/>
      <c r="K19101" s="91"/>
      <c r="L19101" s="91"/>
      <c r="M19101" s="91"/>
      <c r="R19101"/>
      <c r="S19101"/>
      <c r="T19101"/>
      <c r="U19101"/>
      <c r="V19101"/>
      <c r="W19101"/>
      <c r="X19101"/>
      <c r="Y19101"/>
      <c r="Z19101"/>
      <c r="AA19101"/>
      <c r="AB19101"/>
      <c r="AC19101"/>
    </row>
    <row r="19102" spans="2:29" s="14" customFormat="1" x14ac:dyDescent="0.25">
      <c r="B19102"/>
      <c r="C19102"/>
      <c r="D19102"/>
      <c r="E19102"/>
      <c r="F19102"/>
      <c r="G19102"/>
      <c r="H19102"/>
      <c r="I19102"/>
      <c r="J19102"/>
      <c r="K19102" s="91"/>
      <c r="L19102" s="91"/>
      <c r="M19102" s="91"/>
      <c r="R19102"/>
      <c r="S19102"/>
      <c r="T19102"/>
      <c r="U19102"/>
      <c r="V19102"/>
      <c r="W19102"/>
      <c r="X19102"/>
      <c r="Y19102"/>
      <c r="Z19102"/>
      <c r="AA19102"/>
      <c r="AB19102"/>
      <c r="AC19102"/>
    </row>
    <row r="19103" spans="2:29" s="14" customFormat="1" x14ac:dyDescent="0.25">
      <c r="B19103"/>
      <c r="C19103"/>
      <c r="D19103"/>
      <c r="E19103"/>
      <c r="F19103"/>
      <c r="G19103"/>
      <c r="H19103"/>
      <c r="I19103"/>
      <c r="J19103"/>
      <c r="K19103" s="91"/>
      <c r="L19103" s="91"/>
      <c r="M19103" s="91"/>
      <c r="R19103"/>
      <c r="S19103"/>
      <c r="T19103"/>
      <c r="U19103"/>
      <c r="V19103"/>
      <c r="W19103"/>
      <c r="X19103"/>
      <c r="Y19103"/>
      <c r="Z19103"/>
      <c r="AA19103"/>
      <c r="AB19103"/>
      <c r="AC19103"/>
    </row>
    <row r="19104" spans="2:29" s="14" customFormat="1" x14ac:dyDescent="0.25">
      <c r="B19104"/>
      <c r="C19104"/>
      <c r="D19104"/>
      <c r="E19104"/>
      <c r="F19104"/>
      <c r="G19104"/>
      <c r="H19104"/>
      <c r="I19104"/>
      <c r="J19104"/>
      <c r="K19104" s="91"/>
      <c r="L19104" s="91"/>
      <c r="M19104" s="91"/>
      <c r="R19104"/>
      <c r="S19104"/>
      <c r="T19104"/>
      <c r="U19104"/>
      <c r="V19104"/>
      <c r="W19104"/>
      <c r="X19104"/>
      <c r="Y19104"/>
      <c r="Z19104"/>
      <c r="AA19104"/>
      <c r="AB19104"/>
      <c r="AC19104"/>
    </row>
    <row r="19105" spans="2:29" s="14" customFormat="1" x14ac:dyDescent="0.25">
      <c r="B19105"/>
      <c r="C19105"/>
      <c r="D19105"/>
      <c r="E19105"/>
      <c r="F19105"/>
      <c r="G19105"/>
      <c r="H19105"/>
      <c r="I19105"/>
      <c r="J19105"/>
      <c r="K19105" s="91"/>
      <c r="L19105" s="91"/>
      <c r="M19105" s="91"/>
      <c r="R19105"/>
      <c r="S19105"/>
      <c r="T19105"/>
      <c r="U19105"/>
      <c r="V19105"/>
      <c r="W19105"/>
      <c r="X19105"/>
      <c r="Y19105"/>
      <c r="Z19105"/>
      <c r="AA19105"/>
      <c r="AB19105"/>
      <c r="AC19105"/>
    </row>
    <row r="19106" spans="2:29" s="14" customFormat="1" x14ac:dyDescent="0.25">
      <c r="B19106"/>
      <c r="C19106"/>
      <c r="D19106"/>
      <c r="E19106"/>
      <c r="F19106"/>
      <c r="G19106"/>
      <c r="H19106"/>
      <c r="I19106"/>
      <c r="J19106"/>
      <c r="K19106" s="91"/>
      <c r="L19106" s="91"/>
      <c r="M19106" s="91"/>
      <c r="R19106"/>
      <c r="S19106"/>
      <c r="T19106"/>
      <c r="U19106"/>
      <c r="V19106"/>
      <c r="W19106"/>
      <c r="X19106"/>
      <c r="Y19106"/>
      <c r="Z19106"/>
      <c r="AA19106"/>
      <c r="AB19106"/>
      <c r="AC19106"/>
    </row>
    <row r="19107" spans="2:29" s="14" customFormat="1" x14ac:dyDescent="0.25">
      <c r="B19107"/>
      <c r="C19107"/>
      <c r="D19107"/>
      <c r="E19107"/>
      <c r="F19107"/>
      <c r="G19107"/>
      <c r="H19107"/>
      <c r="I19107"/>
      <c r="J19107"/>
      <c r="K19107" s="91"/>
      <c r="L19107" s="91"/>
      <c r="M19107" s="91"/>
      <c r="R19107"/>
      <c r="S19107"/>
      <c r="T19107"/>
      <c r="U19107"/>
      <c r="V19107"/>
      <c r="W19107"/>
      <c r="X19107"/>
      <c r="Y19107"/>
      <c r="Z19107"/>
      <c r="AA19107"/>
      <c r="AB19107"/>
      <c r="AC19107"/>
    </row>
    <row r="19108" spans="2:29" s="14" customFormat="1" x14ac:dyDescent="0.25">
      <c r="B19108"/>
      <c r="C19108"/>
      <c r="D19108"/>
      <c r="E19108"/>
      <c r="F19108"/>
      <c r="G19108"/>
      <c r="H19108"/>
      <c r="I19108"/>
      <c r="J19108"/>
      <c r="K19108" s="91"/>
      <c r="L19108" s="91"/>
      <c r="M19108" s="91"/>
      <c r="R19108"/>
      <c r="S19108"/>
      <c r="T19108"/>
      <c r="U19108"/>
      <c r="V19108"/>
      <c r="W19108"/>
      <c r="X19108"/>
      <c r="Y19108"/>
      <c r="Z19108"/>
      <c r="AA19108"/>
      <c r="AB19108"/>
      <c r="AC19108"/>
    </row>
    <row r="19109" spans="2:29" s="14" customFormat="1" x14ac:dyDescent="0.25">
      <c r="B19109"/>
      <c r="C19109"/>
      <c r="D19109"/>
      <c r="E19109"/>
      <c r="F19109"/>
      <c r="G19109"/>
      <c r="H19109"/>
      <c r="I19109"/>
      <c r="J19109"/>
      <c r="K19109" s="91"/>
      <c r="L19109" s="91"/>
      <c r="M19109" s="91"/>
      <c r="R19109"/>
      <c r="S19109"/>
      <c r="T19109"/>
      <c r="U19109"/>
      <c r="V19109"/>
      <c r="W19109"/>
      <c r="X19109"/>
      <c r="Y19109"/>
      <c r="Z19109"/>
      <c r="AA19109"/>
      <c r="AB19109"/>
      <c r="AC19109"/>
    </row>
    <row r="19110" spans="2:29" s="14" customFormat="1" x14ac:dyDescent="0.25">
      <c r="B19110"/>
      <c r="C19110"/>
      <c r="D19110"/>
      <c r="E19110"/>
      <c r="F19110"/>
      <c r="G19110"/>
      <c r="H19110"/>
      <c r="I19110"/>
      <c r="J19110"/>
      <c r="K19110" s="91"/>
      <c r="L19110" s="91"/>
      <c r="M19110" s="91"/>
      <c r="R19110"/>
      <c r="S19110"/>
      <c r="T19110"/>
      <c r="U19110"/>
      <c r="V19110"/>
      <c r="W19110"/>
      <c r="X19110"/>
      <c r="Y19110"/>
      <c r="Z19110"/>
      <c r="AA19110"/>
      <c r="AB19110"/>
      <c r="AC19110"/>
    </row>
    <row r="19111" spans="2:29" s="14" customFormat="1" x14ac:dyDescent="0.25">
      <c r="B19111"/>
      <c r="C19111"/>
      <c r="D19111"/>
      <c r="E19111"/>
      <c r="F19111"/>
      <c r="G19111"/>
      <c r="H19111"/>
      <c r="I19111"/>
      <c r="J19111"/>
      <c r="K19111" s="91"/>
      <c r="L19111" s="91"/>
      <c r="M19111" s="91"/>
      <c r="R19111"/>
      <c r="S19111"/>
      <c r="T19111"/>
      <c r="U19111"/>
      <c r="V19111"/>
      <c r="W19111"/>
      <c r="X19111"/>
      <c r="Y19111"/>
      <c r="Z19111"/>
      <c r="AA19111"/>
      <c r="AB19111"/>
      <c r="AC19111"/>
    </row>
    <row r="19112" spans="2:29" s="14" customFormat="1" x14ac:dyDescent="0.25">
      <c r="B19112"/>
      <c r="C19112"/>
      <c r="D19112"/>
      <c r="E19112"/>
      <c r="F19112"/>
      <c r="G19112"/>
      <c r="H19112"/>
      <c r="I19112"/>
      <c r="J19112"/>
      <c r="K19112" s="91"/>
      <c r="L19112" s="91"/>
      <c r="M19112" s="91"/>
      <c r="R19112"/>
      <c r="S19112"/>
      <c r="T19112"/>
      <c r="U19112"/>
      <c r="V19112"/>
      <c r="W19112"/>
      <c r="X19112"/>
      <c r="Y19112"/>
      <c r="Z19112"/>
      <c r="AA19112"/>
      <c r="AB19112"/>
      <c r="AC19112"/>
    </row>
    <row r="19113" spans="2:29" s="14" customFormat="1" x14ac:dyDescent="0.25">
      <c r="B19113"/>
      <c r="C19113"/>
      <c r="D19113"/>
      <c r="E19113"/>
      <c r="F19113"/>
      <c r="G19113"/>
      <c r="H19113"/>
      <c r="I19113"/>
      <c r="J19113"/>
      <c r="K19113" s="91"/>
      <c r="L19113" s="91"/>
      <c r="M19113" s="91"/>
      <c r="R19113"/>
      <c r="S19113"/>
      <c r="T19113"/>
      <c r="U19113"/>
      <c r="V19113"/>
      <c r="W19113"/>
      <c r="X19113"/>
      <c r="Y19113"/>
      <c r="Z19113"/>
      <c r="AA19113"/>
      <c r="AB19113"/>
      <c r="AC19113"/>
    </row>
    <row r="19114" spans="2:29" s="14" customFormat="1" x14ac:dyDescent="0.25">
      <c r="B19114"/>
      <c r="C19114"/>
      <c r="D19114"/>
      <c r="E19114"/>
      <c r="F19114"/>
      <c r="G19114"/>
      <c r="H19114"/>
      <c r="I19114"/>
      <c r="J19114"/>
      <c r="K19114" s="91"/>
      <c r="L19114" s="91"/>
      <c r="M19114" s="91"/>
      <c r="R19114"/>
      <c r="S19114"/>
      <c r="T19114"/>
      <c r="U19114"/>
      <c r="V19114"/>
      <c r="W19114"/>
      <c r="X19114"/>
      <c r="Y19114"/>
      <c r="Z19114"/>
      <c r="AA19114"/>
      <c r="AB19114"/>
      <c r="AC19114"/>
    </row>
    <row r="19115" spans="2:29" s="14" customFormat="1" x14ac:dyDescent="0.25">
      <c r="B19115"/>
      <c r="C19115"/>
      <c r="D19115"/>
      <c r="E19115"/>
      <c r="F19115"/>
      <c r="G19115"/>
      <c r="H19115"/>
      <c r="I19115"/>
      <c r="J19115"/>
      <c r="K19115" s="91"/>
      <c r="L19115" s="91"/>
      <c r="M19115" s="91"/>
      <c r="R19115"/>
      <c r="S19115"/>
      <c r="T19115"/>
      <c r="U19115"/>
      <c r="V19115"/>
      <c r="W19115"/>
      <c r="X19115"/>
      <c r="Y19115"/>
      <c r="Z19115"/>
      <c r="AA19115"/>
      <c r="AB19115"/>
      <c r="AC19115"/>
    </row>
    <row r="19116" spans="2:29" s="14" customFormat="1" x14ac:dyDescent="0.25">
      <c r="B19116"/>
      <c r="C19116"/>
      <c r="D19116"/>
      <c r="E19116"/>
      <c r="F19116"/>
      <c r="G19116"/>
      <c r="H19116"/>
      <c r="I19116"/>
      <c r="J19116"/>
      <c r="K19116" s="91"/>
      <c r="L19116" s="91"/>
      <c r="M19116" s="91"/>
      <c r="R19116"/>
      <c r="S19116"/>
      <c r="T19116"/>
      <c r="U19116"/>
      <c r="V19116"/>
      <c r="W19116"/>
      <c r="X19116"/>
      <c r="Y19116"/>
      <c r="Z19116"/>
      <c r="AA19116"/>
      <c r="AB19116"/>
      <c r="AC19116"/>
    </row>
    <row r="19117" spans="2:29" s="14" customFormat="1" x14ac:dyDescent="0.25">
      <c r="B19117"/>
      <c r="C19117"/>
      <c r="D19117"/>
      <c r="E19117"/>
      <c r="F19117"/>
      <c r="G19117"/>
      <c r="H19117"/>
      <c r="I19117"/>
      <c r="J19117"/>
      <c r="K19117" s="91"/>
      <c r="L19117" s="91"/>
      <c r="M19117" s="91"/>
      <c r="R19117"/>
      <c r="S19117"/>
      <c r="T19117"/>
      <c r="U19117"/>
      <c r="V19117"/>
      <c r="W19117"/>
      <c r="X19117"/>
      <c r="Y19117"/>
      <c r="Z19117"/>
      <c r="AA19117"/>
      <c r="AB19117"/>
      <c r="AC19117"/>
    </row>
    <row r="19118" spans="2:29" s="14" customFormat="1" x14ac:dyDescent="0.25">
      <c r="B19118"/>
      <c r="C19118"/>
      <c r="D19118"/>
      <c r="E19118"/>
      <c r="F19118"/>
      <c r="G19118"/>
      <c r="H19118"/>
      <c r="I19118"/>
      <c r="J19118"/>
      <c r="K19118" s="91"/>
      <c r="L19118" s="91"/>
      <c r="M19118" s="91"/>
      <c r="R19118"/>
      <c r="S19118"/>
      <c r="T19118"/>
      <c r="U19118"/>
      <c r="V19118"/>
      <c r="W19118"/>
      <c r="X19118"/>
      <c r="Y19118"/>
      <c r="Z19118"/>
      <c r="AA19118"/>
      <c r="AB19118"/>
      <c r="AC19118"/>
    </row>
    <row r="19119" spans="2:29" s="14" customFormat="1" x14ac:dyDescent="0.25">
      <c r="B19119"/>
      <c r="C19119"/>
      <c r="D19119"/>
      <c r="E19119"/>
      <c r="F19119"/>
      <c r="G19119"/>
      <c r="H19119"/>
      <c r="I19119"/>
      <c r="J19119"/>
      <c r="K19119" s="91"/>
      <c r="L19119" s="91"/>
      <c r="M19119" s="91"/>
      <c r="R19119"/>
      <c r="S19119"/>
      <c r="T19119"/>
      <c r="U19119"/>
      <c r="V19119"/>
      <c r="W19119"/>
      <c r="X19119"/>
      <c r="Y19119"/>
      <c r="Z19119"/>
      <c r="AA19119"/>
      <c r="AB19119"/>
      <c r="AC19119"/>
    </row>
    <row r="19120" spans="2:29" s="14" customFormat="1" x14ac:dyDescent="0.25">
      <c r="B19120"/>
      <c r="C19120"/>
      <c r="D19120"/>
      <c r="E19120"/>
      <c r="F19120"/>
      <c r="G19120"/>
      <c r="H19120"/>
      <c r="I19120"/>
      <c r="J19120"/>
      <c r="K19120" s="91"/>
      <c r="L19120" s="91"/>
      <c r="M19120" s="91"/>
      <c r="R19120"/>
      <c r="S19120"/>
      <c r="T19120"/>
      <c r="U19120"/>
      <c r="V19120"/>
      <c r="W19120"/>
      <c r="X19120"/>
      <c r="Y19120"/>
      <c r="Z19120"/>
      <c r="AA19120"/>
      <c r="AB19120"/>
      <c r="AC19120"/>
    </row>
    <row r="19121" spans="2:29" s="14" customFormat="1" x14ac:dyDescent="0.25">
      <c r="B19121"/>
      <c r="C19121"/>
      <c r="D19121"/>
      <c r="E19121"/>
      <c r="F19121"/>
      <c r="G19121"/>
      <c r="H19121"/>
      <c r="I19121"/>
      <c r="J19121"/>
      <c r="K19121" s="91"/>
      <c r="L19121" s="91"/>
      <c r="M19121" s="91"/>
      <c r="R19121"/>
      <c r="S19121"/>
      <c r="T19121"/>
      <c r="U19121"/>
      <c r="V19121"/>
      <c r="W19121"/>
      <c r="X19121"/>
      <c r="Y19121"/>
      <c r="Z19121"/>
      <c r="AA19121"/>
      <c r="AB19121"/>
      <c r="AC19121"/>
    </row>
    <row r="19122" spans="2:29" s="14" customFormat="1" x14ac:dyDescent="0.25">
      <c r="B19122"/>
      <c r="C19122"/>
      <c r="D19122"/>
      <c r="E19122"/>
      <c r="F19122"/>
      <c r="G19122"/>
      <c r="H19122"/>
      <c r="I19122"/>
      <c r="J19122"/>
      <c r="K19122" s="91"/>
      <c r="L19122" s="91"/>
      <c r="M19122" s="91"/>
      <c r="R19122"/>
      <c r="S19122"/>
      <c r="T19122"/>
      <c r="U19122"/>
      <c r="V19122"/>
      <c r="W19122"/>
      <c r="X19122"/>
      <c r="Y19122"/>
      <c r="Z19122"/>
      <c r="AA19122"/>
      <c r="AB19122"/>
      <c r="AC19122"/>
    </row>
    <row r="19123" spans="2:29" s="14" customFormat="1" x14ac:dyDescent="0.25">
      <c r="B19123"/>
      <c r="C19123"/>
      <c r="D19123"/>
      <c r="E19123"/>
      <c r="F19123"/>
      <c r="G19123"/>
      <c r="H19123"/>
      <c r="I19123"/>
      <c r="J19123"/>
      <c r="K19123" s="91"/>
      <c r="L19123" s="91"/>
      <c r="M19123" s="91"/>
      <c r="R19123"/>
      <c r="S19123"/>
      <c r="T19123"/>
      <c r="U19123"/>
      <c r="V19123"/>
      <c r="W19123"/>
      <c r="X19123"/>
      <c r="Y19123"/>
      <c r="Z19123"/>
      <c r="AA19123"/>
      <c r="AB19123"/>
      <c r="AC19123"/>
    </row>
    <row r="19124" spans="2:29" s="14" customFormat="1" x14ac:dyDescent="0.25">
      <c r="B19124"/>
      <c r="C19124"/>
      <c r="D19124"/>
      <c r="E19124"/>
      <c r="F19124"/>
      <c r="G19124"/>
      <c r="H19124"/>
      <c r="I19124"/>
      <c r="J19124"/>
      <c r="K19124" s="91"/>
      <c r="L19124" s="91"/>
      <c r="M19124" s="91"/>
      <c r="R19124"/>
      <c r="S19124"/>
      <c r="T19124"/>
      <c r="U19124"/>
      <c r="V19124"/>
      <c r="W19124"/>
      <c r="X19124"/>
      <c r="Y19124"/>
      <c r="Z19124"/>
      <c r="AA19124"/>
      <c r="AB19124"/>
      <c r="AC19124"/>
    </row>
    <row r="19125" spans="2:29" s="14" customFormat="1" x14ac:dyDescent="0.25">
      <c r="B19125"/>
      <c r="C19125"/>
      <c r="D19125"/>
      <c r="E19125"/>
      <c r="F19125"/>
      <c r="G19125"/>
      <c r="H19125"/>
      <c r="I19125"/>
      <c r="J19125"/>
      <c r="K19125" s="91"/>
      <c r="L19125" s="91"/>
      <c r="M19125" s="91"/>
      <c r="R19125"/>
      <c r="S19125"/>
      <c r="T19125"/>
      <c r="U19125"/>
      <c r="V19125"/>
      <c r="W19125"/>
      <c r="X19125"/>
      <c r="Y19125"/>
      <c r="Z19125"/>
      <c r="AA19125"/>
      <c r="AB19125"/>
      <c r="AC19125"/>
    </row>
    <row r="19126" spans="2:29" s="14" customFormat="1" x14ac:dyDescent="0.25">
      <c r="B19126"/>
      <c r="C19126"/>
      <c r="D19126"/>
      <c r="E19126"/>
      <c r="F19126"/>
      <c r="G19126"/>
      <c r="H19126"/>
      <c r="I19126"/>
      <c r="J19126"/>
      <c r="K19126" s="91"/>
      <c r="L19126" s="91"/>
      <c r="M19126" s="91"/>
      <c r="R19126"/>
      <c r="S19126"/>
      <c r="T19126"/>
      <c r="U19126"/>
      <c r="V19126"/>
      <c r="W19126"/>
      <c r="X19126"/>
      <c r="Y19126"/>
      <c r="Z19126"/>
      <c r="AA19126"/>
      <c r="AB19126"/>
      <c r="AC19126"/>
    </row>
    <row r="19127" spans="2:29" s="14" customFormat="1" x14ac:dyDescent="0.25">
      <c r="B19127"/>
      <c r="C19127"/>
      <c r="D19127"/>
      <c r="E19127"/>
      <c r="F19127"/>
      <c r="G19127"/>
      <c r="H19127"/>
      <c r="I19127"/>
      <c r="J19127"/>
      <c r="K19127" s="91"/>
      <c r="L19127" s="91"/>
      <c r="M19127" s="91"/>
      <c r="R19127"/>
      <c r="S19127"/>
      <c r="T19127"/>
      <c r="U19127"/>
      <c r="V19127"/>
      <c r="W19127"/>
      <c r="X19127"/>
      <c r="Y19127"/>
      <c r="Z19127"/>
      <c r="AA19127"/>
      <c r="AB19127"/>
      <c r="AC19127"/>
    </row>
    <row r="19128" spans="2:29" s="14" customFormat="1" x14ac:dyDescent="0.25">
      <c r="B19128"/>
      <c r="C19128"/>
      <c r="D19128"/>
      <c r="E19128"/>
      <c r="F19128"/>
      <c r="G19128"/>
      <c r="H19128"/>
      <c r="I19128"/>
      <c r="J19128"/>
      <c r="K19128" s="91"/>
      <c r="L19128" s="91"/>
      <c r="M19128" s="91"/>
      <c r="R19128"/>
      <c r="S19128"/>
      <c r="T19128"/>
      <c r="U19128"/>
      <c r="V19128"/>
      <c r="W19128"/>
      <c r="X19128"/>
      <c r="Y19128"/>
      <c r="Z19128"/>
      <c r="AA19128"/>
      <c r="AB19128"/>
      <c r="AC19128"/>
    </row>
    <row r="19129" spans="2:29" s="14" customFormat="1" x14ac:dyDescent="0.25">
      <c r="B19129"/>
      <c r="C19129"/>
      <c r="D19129"/>
      <c r="E19129"/>
      <c r="F19129"/>
      <c r="G19129"/>
      <c r="H19129"/>
      <c r="I19129"/>
      <c r="J19129"/>
      <c r="K19129" s="91"/>
      <c r="L19129" s="91"/>
      <c r="M19129" s="91"/>
      <c r="R19129"/>
      <c r="S19129"/>
      <c r="T19129"/>
      <c r="U19129"/>
      <c r="V19129"/>
      <c r="W19129"/>
      <c r="X19129"/>
      <c r="Y19129"/>
      <c r="Z19129"/>
      <c r="AA19129"/>
      <c r="AB19129"/>
      <c r="AC19129"/>
    </row>
    <row r="19130" spans="2:29" s="14" customFormat="1" x14ac:dyDescent="0.25">
      <c r="B19130"/>
      <c r="C19130"/>
      <c r="D19130"/>
      <c r="E19130"/>
      <c r="F19130"/>
      <c r="G19130"/>
      <c r="H19130"/>
      <c r="I19130"/>
      <c r="J19130"/>
      <c r="K19130" s="91"/>
      <c r="L19130" s="91"/>
      <c r="M19130" s="91"/>
      <c r="R19130"/>
      <c r="S19130"/>
      <c r="T19130"/>
      <c r="U19130"/>
      <c r="V19130"/>
      <c r="W19130"/>
      <c r="X19130"/>
      <c r="Y19130"/>
      <c r="Z19130"/>
      <c r="AA19130"/>
      <c r="AB19130"/>
      <c r="AC19130"/>
    </row>
    <row r="19131" spans="2:29" s="14" customFormat="1" x14ac:dyDescent="0.25">
      <c r="B19131"/>
      <c r="C19131"/>
      <c r="D19131"/>
      <c r="E19131"/>
      <c r="F19131"/>
      <c r="G19131"/>
      <c r="H19131"/>
      <c r="I19131"/>
      <c r="J19131"/>
      <c r="K19131" s="91"/>
      <c r="L19131" s="91"/>
      <c r="M19131" s="91"/>
      <c r="R19131"/>
      <c r="S19131"/>
      <c r="T19131"/>
      <c r="U19131"/>
      <c r="V19131"/>
      <c r="W19131"/>
      <c r="X19131"/>
      <c r="Y19131"/>
      <c r="Z19131"/>
      <c r="AA19131"/>
      <c r="AB19131"/>
      <c r="AC19131"/>
    </row>
    <row r="19132" spans="2:29" s="14" customFormat="1" x14ac:dyDescent="0.25">
      <c r="B19132"/>
      <c r="C19132"/>
      <c r="D19132"/>
      <c r="E19132"/>
      <c r="F19132"/>
      <c r="G19132"/>
      <c r="H19132"/>
      <c r="I19132"/>
      <c r="J19132"/>
      <c r="K19132" s="91"/>
      <c r="L19132" s="91"/>
      <c r="M19132" s="91"/>
      <c r="R19132"/>
      <c r="S19132"/>
      <c r="T19132"/>
      <c r="U19132"/>
      <c r="V19132"/>
      <c r="W19132"/>
      <c r="X19132"/>
      <c r="Y19132"/>
      <c r="Z19132"/>
      <c r="AA19132"/>
      <c r="AB19132"/>
      <c r="AC19132"/>
    </row>
    <row r="19133" spans="2:29" s="14" customFormat="1" x14ac:dyDescent="0.25">
      <c r="B19133"/>
      <c r="C19133"/>
      <c r="D19133"/>
      <c r="E19133"/>
      <c r="F19133"/>
      <c r="G19133"/>
      <c r="H19133"/>
      <c r="I19133"/>
      <c r="J19133"/>
      <c r="K19133" s="91"/>
      <c r="L19133" s="91"/>
      <c r="M19133" s="91"/>
      <c r="R19133"/>
      <c r="S19133"/>
      <c r="T19133"/>
      <c r="U19133"/>
      <c r="V19133"/>
      <c r="W19133"/>
      <c r="X19133"/>
      <c r="Y19133"/>
      <c r="Z19133"/>
      <c r="AA19133"/>
      <c r="AB19133"/>
      <c r="AC19133"/>
    </row>
    <row r="19134" spans="2:29" s="14" customFormat="1" x14ac:dyDescent="0.25">
      <c r="B19134"/>
      <c r="C19134"/>
      <c r="D19134"/>
      <c r="E19134"/>
      <c r="F19134"/>
      <c r="G19134"/>
      <c r="H19134"/>
      <c r="I19134"/>
      <c r="J19134"/>
      <c r="K19134" s="91"/>
      <c r="L19134" s="91"/>
      <c r="M19134" s="91"/>
      <c r="R19134"/>
      <c r="S19134"/>
      <c r="T19134"/>
      <c r="U19134"/>
      <c r="V19134"/>
      <c r="W19134"/>
      <c r="X19134"/>
      <c r="Y19134"/>
      <c r="Z19134"/>
      <c r="AA19134"/>
      <c r="AB19134"/>
      <c r="AC19134"/>
    </row>
    <row r="19135" spans="2:29" s="14" customFormat="1" x14ac:dyDescent="0.25">
      <c r="B19135"/>
      <c r="C19135"/>
      <c r="D19135"/>
      <c r="E19135"/>
      <c r="F19135"/>
      <c r="G19135"/>
      <c r="H19135"/>
      <c r="I19135"/>
      <c r="J19135"/>
      <c r="K19135" s="91"/>
      <c r="L19135" s="91"/>
      <c r="M19135" s="91"/>
      <c r="R19135"/>
      <c r="S19135"/>
      <c r="T19135"/>
      <c r="U19135"/>
      <c r="V19135"/>
      <c r="W19135"/>
      <c r="X19135"/>
      <c r="Y19135"/>
      <c r="Z19135"/>
      <c r="AA19135"/>
      <c r="AB19135"/>
      <c r="AC19135"/>
    </row>
    <row r="19136" spans="2:29" s="14" customFormat="1" x14ac:dyDescent="0.25">
      <c r="B19136"/>
      <c r="C19136"/>
      <c r="D19136"/>
      <c r="E19136"/>
      <c r="F19136"/>
      <c r="G19136"/>
      <c r="H19136"/>
      <c r="I19136"/>
      <c r="J19136"/>
      <c r="K19136" s="91"/>
      <c r="L19136" s="91"/>
      <c r="M19136" s="91"/>
      <c r="R19136"/>
      <c r="S19136"/>
      <c r="T19136"/>
      <c r="U19136"/>
      <c r="V19136"/>
      <c r="W19136"/>
      <c r="X19136"/>
      <c r="Y19136"/>
      <c r="Z19136"/>
      <c r="AA19136"/>
      <c r="AB19136"/>
      <c r="AC19136"/>
    </row>
    <row r="19137" spans="2:29" s="14" customFormat="1" x14ac:dyDescent="0.25">
      <c r="B19137"/>
      <c r="C19137"/>
      <c r="D19137"/>
      <c r="E19137"/>
      <c r="F19137"/>
      <c r="G19137"/>
      <c r="H19137"/>
      <c r="I19137"/>
      <c r="J19137"/>
      <c r="K19137" s="91"/>
      <c r="L19137" s="91"/>
      <c r="M19137" s="91"/>
      <c r="R19137"/>
      <c r="S19137"/>
      <c r="T19137"/>
      <c r="U19137"/>
      <c r="V19137"/>
      <c r="W19137"/>
      <c r="X19137"/>
      <c r="Y19137"/>
      <c r="Z19137"/>
      <c r="AA19137"/>
      <c r="AB19137"/>
      <c r="AC19137"/>
    </row>
    <row r="19138" spans="2:29" s="14" customFormat="1" x14ac:dyDescent="0.25">
      <c r="B19138"/>
      <c r="C19138"/>
      <c r="D19138"/>
      <c r="E19138"/>
      <c r="F19138"/>
      <c r="G19138"/>
      <c r="H19138"/>
      <c r="I19138"/>
      <c r="J19138"/>
      <c r="K19138" s="91"/>
      <c r="L19138" s="91"/>
      <c r="M19138" s="91"/>
      <c r="R19138"/>
      <c r="S19138"/>
      <c r="T19138"/>
      <c r="U19138"/>
      <c r="V19138"/>
      <c r="W19138"/>
      <c r="X19138"/>
      <c r="Y19138"/>
      <c r="Z19138"/>
      <c r="AA19138"/>
      <c r="AB19138"/>
      <c r="AC19138"/>
    </row>
    <row r="19139" spans="2:29" s="14" customFormat="1" x14ac:dyDescent="0.25">
      <c r="B19139"/>
      <c r="C19139"/>
      <c r="D19139"/>
      <c r="E19139"/>
      <c r="F19139"/>
      <c r="G19139"/>
      <c r="H19139"/>
      <c r="I19139"/>
      <c r="J19139"/>
      <c r="K19139" s="91"/>
      <c r="L19139" s="91"/>
      <c r="M19139" s="91"/>
      <c r="R19139"/>
      <c r="S19139"/>
      <c r="T19139"/>
      <c r="U19139"/>
      <c r="V19139"/>
      <c r="W19139"/>
      <c r="X19139"/>
      <c r="Y19139"/>
      <c r="Z19139"/>
      <c r="AA19139"/>
      <c r="AB19139"/>
      <c r="AC19139"/>
    </row>
    <row r="19140" spans="2:29" s="14" customFormat="1" x14ac:dyDescent="0.25">
      <c r="B19140"/>
      <c r="C19140"/>
      <c r="D19140"/>
      <c r="E19140"/>
      <c r="F19140"/>
      <c r="G19140"/>
      <c r="H19140"/>
      <c r="I19140"/>
      <c r="J19140"/>
      <c r="K19140" s="91"/>
      <c r="L19140" s="91"/>
      <c r="M19140" s="91"/>
      <c r="R19140"/>
      <c r="S19140"/>
      <c r="T19140"/>
      <c r="U19140"/>
      <c r="V19140"/>
      <c r="W19140"/>
      <c r="X19140"/>
      <c r="Y19140"/>
      <c r="Z19140"/>
      <c r="AA19140"/>
      <c r="AB19140"/>
      <c r="AC19140"/>
    </row>
    <row r="19141" spans="2:29" s="14" customFormat="1" x14ac:dyDescent="0.25">
      <c r="B19141"/>
      <c r="C19141"/>
      <c r="D19141"/>
      <c r="E19141"/>
      <c r="F19141"/>
      <c r="G19141"/>
      <c r="H19141"/>
      <c r="I19141"/>
      <c r="J19141"/>
      <c r="K19141" s="91"/>
      <c r="L19141" s="91"/>
      <c r="M19141" s="91"/>
      <c r="R19141"/>
      <c r="S19141"/>
      <c r="T19141"/>
      <c r="U19141"/>
      <c r="V19141"/>
      <c r="W19141"/>
      <c r="X19141"/>
      <c r="Y19141"/>
      <c r="Z19141"/>
      <c r="AA19141"/>
      <c r="AB19141"/>
      <c r="AC19141"/>
    </row>
    <row r="19142" spans="2:29" s="14" customFormat="1" x14ac:dyDescent="0.25">
      <c r="B19142"/>
      <c r="C19142"/>
      <c r="D19142"/>
      <c r="E19142"/>
      <c r="F19142"/>
      <c r="G19142"/>
      <c r="H19142"/>
      <c r="I19142"/>
      <c r="J19142"/>
      <c r="K19142" s="91"/>
      <c r="L19142" s="91"/>
      <c r="M19142" s="91"/>
      <c r="R19142"/>
      <c r="S19142"/>
      <c r="T19142"/>
      <c r="U19142"/>
      <c r="V19142"/>
      <c r="W19142"/>
      <c r="X19142"/>
      <c r="Y19142"/>
      <c r="Z19142"/>
      <c r="AA19142"/>
      <c r="AB19142"/>
      <c r="AC19142"/>
    </row>
    <row r="19143" spans="2:29" s="14" customFormat="1" x14ac:dyDescent="0.25">
      <c r="B19143"/>
      <c r="C19143"/>
      <c r="D19143"/>
      <c r="E19143"/>
      <c r="F19143"/>
      <c r="G19143"/>
      <c r="H19143"/>
      <c r="I19143"/>
      <c r="J19143"/>
      <c r="K19143" s="91"/>
      <c r="L19143" s="91"/>
      <c r="M19143" s="91"/>
      <c r="R19143"/>
      <c r="S19143"/>
      <c r="T19143"/>
      <c r="U19143"/>
      <c r="V19143"/>
      <c r="W19143"/>
      <c r="X19143"/>
      <c r="Y19143"/>
      <c r="Z19143"/>
      <c r="AA19143"/>
      <c r="AB19143"/>
      <c r="AC19143"/>
    </row>
    <row r="19144" spans="2:29" s="14" customFormat="1" x14ac:dyDescent="0.25">
      <c r="B19144"/>
      <c r="C19144"/>
      <c r="D19144"/>
      <c r="E19144"/>
      <c r="F19144"/>
      <c r="G19144"/>
      <c r="H19144"/>
      <c r="I19144"/>
      <c r="J19144"/>
      <c r="K19144" s="91"/>
      <c r="L19144" s="91"/>
      <c r="M19144" s="91"/>
      <c r="R19144"/>
      <c r="S19144"/>
      <c r="T19144"/>
      <c r="U19144"/>
      <c r="V19144"/>
      <c r="W19144"/>
      <c r="X19144"/>
      <c r="Y19144"/>
      <c r="Z19144"/>
      <c r="AA19144"/>
      <c r="AB19144"/>
      <c r="AC19144"/>
    </row>
    <row r="19145" spans="2:29" s="14" customFormat="1" x14ac:dyDescent="0.25">
      <c r="B19145"/>
      <c r="C19145"/>
      <c r="D19145"/>
      <c r="E19145"/>
      <c r="F19145"/>
      <c r="G19145"/>
      <c r="H19145"/>
      <c r="I19145"/>
      <c r="J19145"/>
      <c r="K19145" s="91"/>
      <c r="L19145" s="91"/>
      <c r="M19145" s="91"/>
      <c r="R19145"/>
      <c r="S19145"/>
      <c r="T19145"/>
      <c r="U19145"/>
      <c r="V19145"/>
      <c r="W19145"/>
      <c r="X19145"/>
      <c r="Y19145"/>
      <c r="Z19145"/>
      <c r="AA19145"/>
      <c r="AB19145"/>
      <c r="AC19145"/>
    </row>
    <row r="19146" spans="2:29" s="14" customFormat="1" x14ac:dyDescent="0.25">
      <c r="B19146"/>
      <c r="C19146"/>
      <c r="D19146"/>
      <c r="E19146"/>
      <c r="F19146"/>
      <c r="G19146"/>
      <c r="H19146"/>
      <c r="I19146"/>
      <c r="J19146"/>
      <c r="K19146" s="91"/>
      <c r="L19146" s="91"/>
      <c r="M19146" s="91"/>
      <c r="R19146"/>
      <c r="S19146"/>
      <c r="T19146"/>
      <c r="U19146"/>
      <c r="V19146"/>
      <c r="W19146"/>
      <c r="X19146"/>
      <c r="Y19146"/>
      <c r="Z19146"/>
      <c r="AA19146"/>
      <c r="AB19146"/>
      <c r="AC19146"/>
    </row>
    <row r="19147" spans="2:29" s="14" customFormat="1" x14ac:dyDescent="0.25">
      <c r="B19147"/>
      <c r="C19147"/>
      <c r="D19147"/>
      <c r="E19147"/>
      <c r="F19147"/>
      <c r="G19147"/>
      <c r="H19147"/>
      <c r="I19147"/>
      <c r="J19147"/>
      <c r="K19147" s="91"/>
      <c r="L19147" s="91"/>
      <c r="M19147" s="91"/>
      <c r="R19147"/>
      <c r="S19147"/>
      <c r="T19147"/>
      <c r="U19147"/>
      <c r="V19147"/>
      <c r="W19147"/>
      <c r="X19147"/>
      <c r="Y19147"/>
      <c r="Z19147"/>
      <c r="AA19147"/>
      <c r="AB19147"/>
      <c r="AC19147"/>
    </row>
    <row r="19148" spans="2:29" s="14" customFormat="1" x14ac:dyDescent="0.25">
      <c r="B19148"/>
      <c r="C19148"/>
      <c r="D19148"/>
      <c r="E19148"/>
      <c r="F19148"/>
      <c r="G19148"/>
      <c r="H19148"/>
      <c r="I19148"/>
      <c r="J19148"/>
      <c r="K19148" s="91"/>
      <c r="L19148" s="91"/>
      <c r="M19148" s="91"/>
      <c r="R19148"/>
      <c r="S19148"/>
      <c r="T19148"/>
      <c r="U19148"/>
      <c r="V19148"/>
      <c r="W19148"/>
      <c r="X19148"/>
      <c r="Y19148"/>
      <c r="Z19148"/>
      <c r="AA19148"/>
      <c r="AB19148"/>
      <c r="AC19148"/>
    </row>
    <row r="19149" spans="2:29" s="14" customFormat="1" x14ac:dyDescent="0.25">
      <c r="B19149"/>
      <c r="C19149"/>
      <c r="D19149"/>
      <c r="E19149"/>
      <c r="F19149"/>
      <c r="G19149"/>
      <c r="H19149"/>
      <c r="I19149"/>
      <c r="J19149"/>
      <c r="K19149" s="91"/>
      <c r="L19149" s="91"/>
      <c r="M19149" s="91"/>
      <c r="R19149"/>
      <c r="S19149"/>
      <c r="T19149"/>
      <c r="U19149"/>
      <c r="V19149"/>
      <c r="W19149"/>
      <c r="X19149"/>
      <c r="Y19149"/>
      <c r="Z19149"/>
      <c r="AA19149"/>
      <c r="AB19149"/>
      <c r="AC19149"/>
    </row>
    <row r="19150" spans="2:29" s="14" customFormat="1" x14ac:dyDescent="0.25">
      <c r="B19150"/>
      <c r="C19150"/>
      <c r="D19150"/>
      <c r="E19150"/>
      <c r="F19150"/>
      <c r="G19150"/>
      <c r="H19150"/>
      <c r="I19150"/>
      <c r="J19150"/>
      <c r="K19150" s="91"/>
      <c r="L19150" s="91"/>
      <c r="M19150" s="91"/>
      <c r="R19150"/>
      <c r="S19150"/>
      <c r="T19150"/>
      <c r="U19150"/>
      <c r="V19150"/>
      <c r="W19150"/>
      <c r="X19150"/>
      <c r="Y19150"/>
      <c r="Z19150"/>
      <c r="AA19150"/>
      <c r="AB19150"/>
      <c r="AC19150"/>
    </row>
    <row r="19151" spans="2:29" s="14" customFormat="1" x14ac:dyDescent="0.25">
      <c r="B19151"/>
      <c r="C19151"/>
      <c r="D19151"/>
      <c r="E19151"/>
      <c r="F19151"/>
      <c r="G19151"/>
      <c r="H19151"/>
      <c r="I19151"/>
      <c r="J19151"/>
      <c r="K19151" s="91"/>
      <c r="L19151" s="91"/>
      <c r="M19151" s="91"/>
      <c r="R19151"/>
      <c r="S19151"/>
      <c r="T19151"/>
      <c r="U19151"/>
      <c r="V19151"/>
      <c r="W19151"/>
      <c r="X19151"/>
      <c r="Y19151"/>
      <c r="Z19151"/>
      <c r="AA19151"/>
      <c r="AB19151"/>
      <c r="AC19151"/>
    </row>
    <row r="19152" spans="2:29" s="14" customFormat="1" x14ac:dyDescent="0.25">
      <c r="B19152"/>
      <c r="C19152"/>
      <c r="D19152"/>
      <c r="E19152"/>
      <c r="F19152"/>
      <c r="G19152"/>
      <c r="H19152"/>
      <c r="I19152"/>
      <c r="J19152"/>
      <c r="K19152" s="91"/>
      <c r="L19152" s="91"/>
      <c r="M19152" s="91"/>
      <c r="R19152"/>
      <c r="S19152"/>
      <c r="T19152"/>
      <c r="U19152"/>
      <c r="V19152"/>
      <c r="W19152"/>
      <c r="X19152"/>
      <c r="Y19152"/>
      <c r="Z19152"/>
      <c r="AA19152"/>
      <c r="AB19152"/>
      <c r="AC19152"/>
    </row>
    <row r="19153" spans="2:29" s="14" customFormat="1" x14ac:dyDescent="0.25">
      <c r="B19153"/>
      <c r="C19153"/>
      <c r="D19153"/>
      <c r="E19153"/>
      <c r="F19153"/>
      <c r="G19153"/>
      <c r="H19153"/>
      <c r="I19153"/>
      <c r="J19153"/>
      <c r="K19153" s="91"/>
      <c r="L19153" s="91"/>
      <c r="M19153" s="91"/>
      <c r="R19153"/>
      <c r="S19153"/>
      <c r="T19153"/>
      <c r="U19153"/>
      <c r="V19153"/>
      <c r="W19153"/>
      <c r="X19153"/>
      <c r="Y19153"/>
      <c r="Z19153"/>
      <c r="AA19153"/>
      <c r="AB19153"/>
      <c r="AC19153"/>
    </row>
    <row r="19154" spans="2:29" s="14" customFormat="1" x14ac:dyDescent="0.25">
      <c r="B19154"/>
      <c r="C19154"/>
      <c r="D19154"/>
      <c r="E19154"/>
      <c r="F19154"/>
      <c r="G19154"/>
      <c r="H19154"/>
      <c r="I19154"/>
      <c r="J19154"/>
      <c r="K19154" s="91"/>
      <c r="L19154" s="91"/>
      <c r="M19154" s="91"/>
      <c r="R19154"/>
      <c r="S19154"/>
      <c r="T19154"/>
      <c r="U19154"/>
      <c r="V19154"/>
      <c r="W19154"/>
      <c r="X19154"/>
      <c r="Y19154"/>
      <c r="Z19154"/>
      <c r="AA19154"/>
      <c r="AB19154"/>
      <c r="AC19154"/>
    </row>
    <row r="19155" spans="2:29" s="14" customFormat="1" x14ac:dyDescent="0.25">
      <c r="B19155"/>
      <c r="C19155"/>
      <c r="D19155"/>
      <c r="E19155"/>
      <c r="F19155"/>
      <c r="G19155"/>
      <c r="H19155"/>
      <c r="I19155"/>
      <c r="J19155"/>
      <c r="K19155" s="91"/>
      <c r="L19155" s="91"/>
      <c r="M19155" s="91"/>
      <c r="R19155"/>
      <c r="S19155"/>
      <c r="T19155"/>
      <c r="U19155"/>
      <c r="V19155"/>
      <c r="W19155"/>
      <c r="X19155"/>
      <c r="Y19155"/>
      <c r="Z19155"/>
      <c r="AA19155"/>
      <c r="AB19155"/>
      <c r="AC19155"/>
    </row>
    <row r="19156" spans="2:29" s="14" customFormat="1" x14ac:dyDescent="0.25">
      <c r="B19156"/>
      <c r="C19156"/>
      <c r="D19156"/>
      <c r="E19156"/>
      <c r="F19156"/>
      <c r="G19156"/>
      <c r="H19156"/>
      <c r="I19156"/>
      <c r="J19156"/>
      <c r="K19156" s="91"/>
      <c r="L19156" s="91"/>
      <c r="M19156" s="91"/>
      <c r="R19156"/>
      <c r="S19156"/>
      <c r="T19156"/>
      <c r="U19156"/>
      <c r="V19156"/>
      <c r="W19156"/>
      <c r="X19156"/>
      <c r="Y19156"/>
      <c r="Z19156"/>
      <c r="AA19156"/>
      <c r="AB19156"/>
      <c r="AC19156"/>
    </row>
    <row r="19157" spans="2:29" s="14" customFormat="1" x14ac:dyDescent="0.25">
      <c r="B19157"/>
      <c r="C19157"/>
      <c r="D19157"/>
      <c r="E19157"/>
      <c r="F19157"/>
      <c r="G19157"/>
      <c r="H19157"/>
      <c r="I19157"/>
      <c r="J19157"/>
      <c r="K19157" s="91"/>
      <c r="L19157" s="91"/>
      <c r="M19157" s="91"/>
      <c r="R19157"/>
      <c r="S19157"/>
      <c r="T19157"/>
      <c r="U19157"/>
      <c r="V19157"/>
      <c r="W19157"/>
      <c r="X19157"/>
      <c r="Y19157"/>
      <c r="Z19157"/>
      <c r="AA19157"/>
      <c r="AB19157"/>
      <c r="AC19157"/>
    </row>
    <row r="19158" spans="2:29" s="14" customFormat="1" x14ac:dyDescent="0.25">
      <c r="B19158"/>
      <c r="C19158"/>
      <c r="D19158"/>
      <c r="E19158"/>
      <c r="F19158"/>
      <c r="G19158"/>
      <c r="H19158"/>
      <c r="I19158"/>
      <c r="J19158"/>
      <c r="K19158" s="91"/>
      <c r="L19158" s="91"/>
      <c r="M19158" s="91"/>
      <c r="R19158"/>
      <c r="S19158"/>
      <c r="T19158"/>
      <c r="U19158"/>
      <c r="V19158"/>
      <c r="W19158"/>
      <c r="X19158"/>
      <c r="Y19158"/>
      <c r="Z19158"/>
      <c r="AA19158"/>
      <c r="AB19158"/>
      <c r="AC19158"/>
    </row>
    <row r="19159" spans="2:29" s="14" customFormat="1" x14ac:dyDescent="0.25">
      <c r="B19159"/>
      <c r="C19159"/>
      <c r="D19159"/>
      <c r="E19159"/>
      <c r="F19159"/>
      <c r="G19159"/>
      <c r="H19159"/>
      <c r="I19159"/>
      <c r="J19159"/>
      <c r="K19159" s="91"/>
      <c r="L19159" s="91"/>
      <c r="M19159" s="91"/>
      <c r="R19159"/>
      <c r="S19159"/>
      <c r="T19159"/>
      <c r="U19159"/>
      <c r="V19159"/>
      <c r="W19159"/>
      <c r="X19159"/>
      <c r="Y19159"/>
      <c r="Z19159"/>
      <c r="AA19159"/>
      <c r="AB19159"/>
      <c r="AC19159"/>
    </row>
    <row r="19160" spans="2:29" s="14" customFormat="1" x14ac:dyDescent="0.25">
      <c r="B19160"/>
      <c r="C19160"/>
      <c r="D19160"/>
      <c r="E19160"/>
      <c r="F19160"/>
      <c r="G19160"/>
      <c r="H19160"/>
      <c r="I19160"/>
      <c r="J19160"/>
      <c r="K19160" s="91"/>
      <c r="L19160" s="91"/>
      <c r="M19160" s="91"/>
      <c r="R19160"/>
      <c r="S19160"/>
      <c r="T19160"/>
      <c r="U19160"/>
      <c r="V19160"/>
      <c r="W19160"/>
      <c r="X19160"/>
      <c r="Y19160"/>
      <c r="Z19160"/>
      <c r="AA19160"/>
      <c r="AB19160"/>
      <c r="AC19160"/>
    </row>
    <row r="19161" spans="2:29" s="14" customFormat="1" x14ac:dyDescent="0.25">
      <c r="B19161"/>
      <c r="C19161"/>
      <c r="D19161"/>
      <c r="E19161"/>
      <c r="F19161"/>
      <c r="G19161"/>
      <c r="H19161"/>
      <c r="I19161"/>
      <c r="J19161"/>
      <c r="K19161" s="91"/>
      <c r="L19161" s="91"/>
      <c r="M19161" s="91"/>
      <c r="R19161"/>
      <c r="S19161"/>
      <c r="T19161"/>
      <c r="U19161"/>
      <c r="V19161"/>
      <c r="W19161"/>
      <c r="X19161"/>
      <c r="Y19161"/>
      <c r="Z19161"/>
      <c r="AA19161"/>
      <c r="AB19161"/>
      <c r="AC19161"/>
    </row>
    <row r="19162" spans="2:29" s="14" customFormat="1" x14ac:dyDescent="0.25">
      <c r="B19162"/>
      <c r="C19162"/>
      <c r="D19162"/>
      <c r="E19162"/>
      <c r="F19162"/>
      <c r="G19162"/>
      <c r="H19162"/>
      <c r="I19162"/>
      <c r="J19162"/>
      <c r="K19162" s="91"/>
      <c r="L19162" s="91"/>
      <c r="M19162" s="91"/>
      <c r="R19162"/>
      <c r="S19162"/>
      <c r="T19162"/>
      <c r="U19162"/>
      <c r="V19162"/>
      <c r="W19162"/>
      <c r="X19162"/>
      <c r="Y19162"/>
      <c r="Z19162"/>
      <c r="AA19162"/>
      <c r="AB19162"/>
      <c r="AC19162"/>
    </row>
    <row r="19163" spans="2:29" s="14" customFormat="1" x14ac:dyDescent="0.25">
      <c r="B19163"/>
      <c r="C19163"/>
      <c r="D19163"/>
      <c r="E19163"/>
      <c r="F19163"/>
      <c r="G19163"/>
      <c r="H19163"/>
      <c r="I19163"/>
      <c r="J19163"/>
      <c r="K19163" s="91"/>
      <c r="L19163" s="91"/>
      <c r="M19163" s="91"/>
      <c r="R19163"/>
      <c r="S19163"/>
      <c r="T19163"/>
      <c r="U19163"/>
      <c r="V19163"/>
      <c r="W19163"/>
      <c r="X19163"/>
      <c r="Y19163"/>
      <c r="Z19163"/>
      <c r="AA19163"/>
      <c r="AB19163"/>
      <c r="AC19163"/>
    </row>
    <row r="19164" spans="2:29" s="14" customFormat="1" x14ac:dyDescent="0.25">
      <c r="B19164"/>
      <c r="C19164"/>
      <c r="D19164"/>
      <c r="E19164"/>
      <c r="F19164"/>
      <c r="G19164"/>
      <c r="H19164"/>
      <c r="I19164"/>
      <c r="J19164"/>
      <c r="K19164" s="91"/>
      <c r="L19164" s="91"/>
      <c r="M19164" s="91"/>
      <c r="R19164"/>
      <c r="S19164"/>
      <c r="T19164"/>
      <c r="U19164"/>
      <c r="V19164"/>
      <c r="W19164"/>
      <c r="X19164"/>
      <c r="Y19164"/>
      <c r="Z19164"/>
      <c r="AA19164"/>
      <c r="AB19164"/>
      <c r="AC19164"/>
    </row>
    <row r="19165" spans="2:29" s="14" customFormat="1" x14ac:dyDescent="0.25">
      <c r="B19165"/>
      <c r="C19165"/>
      <c r="D19165"/>
      <c r="E19165"/>
      <c r="F19165"/>
      <c r="G19165"/>
      <c r="H19165"/>
      <c r="I19165"/>
      <c r="J19165"/>
      <c r="K19165" s="91"/>
      <c r="L19165" s="91"/>
      <c r="M19165" s="91"/>
      <c r="R19165"/>
      <c r="S19165"/>
      <c r="T19165"/>
      <c r="U19165"/>
      <c r="V19165"/>
      <c r="W19165"/>
      <c r="X19165"/>
      <c r="Y19165"/>
      <c r="Z19165"/>
      <c r="AA19165"/>
      <c r="AB19165"/>
      <c r="AC19165"/>
    </row>
    <row r="19166" spans="2:29" s="14" customFormat="1" x14ac:dyDescent="0.25">
      <c r="B19166"/>
      <c r="C19166"/>
      <c r="D19166"/>
      <c r="E19166"/>
      <c r="F19166"/>
      <c r="G19166"/>
      <c r="H19166"/>
      <c r="I19166"/>
      <c r="J19166"/>
      <c r="K19166" s="91"/>
      <c r="L19166" s="91"/>
      <c r="M19166" s="91"/>
      <c r="R19166"/>
      <c r="S19166"/>
      <c r="T19166"/>
      <c r="U19166"/>
      <c r="V19166"/>
      <c r="W19166"/>
      <c r="X19166"/>
      <c r="Y19166"/>
      <c r="Z19166"/>
      <c r="AA19166"/>
      <c r="AB19166"/>
      <c r="AC19166"/>
    </row>
    <row r="19167" spans="2:29" s="14" customFormat="1" x14ac:dyDescent="0.25">
      <c r="B19167"/>
      <c r="C19167"/>
      <c r="D19167"/>
      <c r="E19167"/>
      <c r="F19167"/>
      <c r="G19167"/>
      <c r="H19167"/>
      <c r="I19167"/>
      <c r="J19167"/>
      <c r="K19167" s="91"/>
      <c r="L19167" s="91"/>
      <c r="M19167" s="91"/>
      <c r="R19167"/>
      <c r="S19167"/>
      <c r="T19167"/>
      <c r="U19167"/>
      <c r="V19167"/>
      <c r="W19167"/>
      <c r="X19167"/>
      <c r="Y19167"/>
      <c r="Z19167"/>
      <c r="AA19167"/>
      <c r="AB19167"/>
      <c r="AC19167"/>
    </row>
    <row r="19168" spans="2:29" s="14" customFormat="1" x14ac:dyDescent="0.25">
      <c r="B19168"/>
      <c r="C19168"/>
      <c r="D19168"/>
      <c r="E19168"/>
      <c r="F19168"/>
      <c r="G19168"/>
      <c r="H19168"/>
      <c r="I19168"/>
      <c r="J19168"/>
      <c r="K19168" s="91"/>
      <c r="L19168" s="91"/>
      <c r="M19168" s="91"/>
      <c r="R19168"/>
      <c r="S19168"/>
      <c r="T19168"/>
      <c r="U19168"/>
      <c r="V19168"/>
      <c r="W19168"/>
      <c r="X19168"/>
      <c r="Y19168"/>
      <c r="Z19168"/>
      <c r="AA19168"/>
      <c r="AB19168"/>
      <c r="AC19168"/>
    </row>
    <row r="19169" spans="2:29" s="14" customFormat="1" x14ac:dyDescent="0.25">
      <c r="B19169"/>
      <c r="C19169"/>
      <c r="D19169"/>
      <c r="E19169"/>
      <c r="F19169"/>
      <c r="G19169"/>
      <c r="H19169"/>
      <c r="I19169"/>
      <c r="J19169"/>
      <c r="K19169" s="91"/>
      <c r="L19169" s="91"/>
      <c r="M19169" s="91"/>
      <c r="R19169"/>
      <c r="S19169"/>
      <c r="T19169"/>
      <c r="U19169"/>
      <c r="V19169"/>
      <c r="W19169"/>
      <c r="X19169"/>
      <c r="Y19169"/>
      <c r="Z19169"/>
      <c r="AA19169"/>
      <c r="AB19169"/>
      <c r="AC19169"/>
    </row>
    <row r="19170" spans="2:29" s="14" customFormat="1" x14ac:dyDescent="0.25">
      <c r="B19170"/>
      <c r="C19170"/>
      <c r="D19170"/>
      <c r="E19170"/>
      <c r="F19170"/>
      <c r="G19170"/>
      <c r="H19170"/>
      <c r="I19170"/>
      <c r="J19170"/>
      <c r="K19170" s="91"/>
      <c r="L19170" s="91"/>
      <c r="M19170" s="91"/>
      <c r="R19170"/>
      <c r="S19170"/>
      <c r="T19170"/>
      <c r="U19170"/>
      <c r="V19170"/>
      <c r="W19170"/>
      <c r="X19170"/>
      <c r="Y19170"/>
      <c r="Z19170"/>
      <c r="AA19170"/>
      <c r="AB19170"/>
      <c r="AC19170"/>
    </row>
    <row r="19171" spans="2:29" s="14" customFormat="1" x14ac:dyDescent="0.25">
      <c r="B19171"/>
      <c r="C19171"/>
      <c r="D19171"/>
      <c r="E19171"/>
      <c r="F19171"/>
      <c r="G19171"/>
      <c r="H19171"/>
      <c r="I19171"/>
      <c r="J19171"/>
      <c r="K19171" s="91"/>
      <c r="L19171" s="91"/>
      <c r="M19171" s="91"/>
      <c r="R19171"/>
      <c r="S19171"/>
      <c r="T19171"/>
      <c r="U19171"/>
      <c r="V19171"/>
      <c r="W19171"/>
      <c r="X19171"/>
      <c r="Y19171"/>
      <c r="Z19171"/>
      <c r="AA19171"/>
      <c r="AB19171"/>
      <c r="AC19171"/>
    </row>
    <row r="19172" spans="2:29" s="14" customFormat="1" x14ac:dyDescent="0.25">
      <c r="B19172"/>
      <c r="C19172"/>
      <c r="D19172"/>
      <c r="E19172"/>
      <c r="F19172"/>
      <c r="G19172"/>
      <c r="H19172"/>
      <c r="I19172"/>
      <c r="J19172"/>
      <c r="K19172" s="91"/>
      <c r="L19172" s="91"/>
      <c r="M19172" s="91"/>
      <c r="R19172"/>
      <c r="S19172"/>
      <c r="T19172"/>
      <c r="U19172"/>
      <c r="V19172"/>
      <c r="W19172"/>
      <c r="X19172"/>
      <c r="Y19172"/>
      <c r="Z19172"/>
      <c r="AA19172"/>
      <c r="AB19172"/>
      <c r="AC19172"/>
    </row>
    <row r="19173" spans="2:29" s="14" customFormat="1" x14ac:dyDescent="0.25">
      <c r="B19173"/>
      <c r="C19173"/>
      <c r="D19173"/>
      <c r="E19173"/>
      <c r="F19173"/>
      <c r="G19173"/>
      <c r="H19173"/>
      <c r="I19173"/>
      <c r="J19173"/>
      <c r="K19173" s="91"/>
      <c r="L19173" s="91"/>
      <c r="M19173" s="91"/>
      <c r="R19173"/>
      <c r="S19173"/>
      <c r="T19173"/>
      <c r="U19173"/>
      <c r="V19173"/>
      <c r="W19173"/>
      <c r="X19173"/>
      <c r="Y19173"/>
      <c r="Z19173"/>
      <c r="AA19173"/>
      <c r="AB19173"/>
      <c r="AC19173"/>
    </row>
    <row r="19174" spans="2:29" s="14" customFormat="1" x14ac:dyDescent="0.25">
      <c r="B19174"/>
      <c r="C19174"/>
      <c r="D19174"/>
      <c r="E19174"/>
      <c r="F19174"/>
      <c r="G19174"/>
      <c r="H19174"/>
      <c r="I19174"/>
      <c r="J19174"/>
      <c r="K19174" s="91"/>
      <c r="L19174" s="91"/>
      <c r="M19174" s="91"/>
      <c r="R19174"/>
      <c r="S19174"/>
      <c r="T19174"/>
      <c r="U19174"/>
      <c r="V19174"/>
      <c r="W19174"/>
      <c r="X19174"/>
      <c r="Y19174"/>
      <c r="Z19174"/>
      <c r="AA19174"/>
      <c r="AB19174"/>
      <c r="AC19174"/>
    </row>
    <row r="19175" spans="2:29" s="14" customFormat="1" x14ac:dyDescent="0.25">
      <c r="B19175"/>
      <c r="C19175"/>
      <c r="D19175"/>
      <c r="E19175"/>
      <c r="F19175"/>
      <c r="G19175"/>
      <c r="H19175"/>
      <c r="I19175"/>
      <c r="J19175"/>
      <c r="K19175" s="91"/>
      <c r="L19175" s="91"/>
      <c r="M19175" s="91"/>
      <c r="R19175"/>
      <c r="S19175"/>
      <c r="T19175"/>
      <c r="U19175"/>
      <c r="V19175"/>
      <c r="W19175"/>
      <c r="X19175"/>
      <c r="Y19175"/>
      <c r="Z19175"/>
      <c r="AA19175"/>
      <c r="AB19175"/>
      <c r="AC19175"/>
    </row>
    <row r="19176" spans="2:29" s="14" customFormat="1" x14ac:dyDescent="0.25">
      <c r="B19176"/>
      <c r="C19176"/>
      <c r="D19176"/>
      <c r="E19176"/>
      <c r="F19176"/>
      <c r="G19176"/>
      <c r="H19176"/>
      <c r="I19176"/>
      <c r="J19176"/>
      <c r="K19176" s="91"/>
      <c r="L19176" s="91"/>
      <c r="M19176" s="91"/>
      <c r="R19176"/>
      <c r="S19176"/>
      <c r="T19176"/>
      <c r="U19176"/>
      <c r="V19176"/>
      <c r="W19176"/>
      <c r="X19176"/>
      <c r="Y19176"/>
      <c r="Z19176"/>
      <c r="AA19176"/>
      <c r="AB19176"/>
      <c r="AC19176"/>
    </row>
    <row r="19177" spans="2:29" s="14" customFormat="1" x14ac:dyDescent="0.25">
      <c r="B19177"/>
      <c r="C19177"/>
      <c r="D19177"/>
      <c r="E19177"/>
      <c r="F19177"/>
      <c r="G19177"/>
      <c r="H19177"/>
      <c r="I19177"/>
      <c r="J19177"/>
      <c r="K19177" s="91"/>
      <c r="L19177" s="91"/>
      <c r="M19177" s="91"/>
      <c r="R19177"/>
      <c r="S19177"/>
      <c r="T19177"/>
      <c r="U19177"/>
      <c r="V19177"/>
      <c r="W19177"/>
      <c r="X19177"/>
      <c r="Y19177"/>
      <c r="Z19177"/>
      <c r="AA19177"/>
      <c r="AB19177"/>
      <c r="AC19177"/>
    </row>
    <row r="19178" spans="2:29" s="14" customFormat="1" x14ac:dyDescent="0.25">
      <c r="B19178"/>
      <c r="C19178"/>
      <c r="D19178"/>
      <c r="E19178"/>
      <c r="F19178"/>
      <c r="G19178"/>
      <c r="H19178"/>
      <c r="I19178"/>
      <c r="J19178"/>
      <c r="K19178" s="91"/>
      <c r="L19178" s="91"/>
      <c r="M19178" s="91"/>
      <c r="R19178"/>
      <c r="S19178"/>
      <c r="T19178"/>
      <c r="U19178"/>
      <c r="V19178"/>
      <c r="W19178"/>
      <c r="X19178"/>
      <c r="Y19178"/>
      <c r="Z19178"/>
      <c r="AA19178"/>
      <c r="AB19178"/>
      <c r="AC19178"/>
    </row>
    <row r="19179" spans="2:29" s="14" customFormat="1" x14ac:dyDescent="0.25">
      <c r="B19179"/>
      <c r="C19179"/>
      <c r="D19179"/>
      <c r="E19179"/>
      <c r="F19179"/>
      <c r="G19179"/>
      <c r="H19179"/>
      <c r="I19179"/>
      <c r="J19179"/>
      <c r="K19179" s="91"/>
      <c r="L19179" s="91"/>
      <c r="M19179" s="91"/>
      <c r="R19179"/>
      <c r="S19179"/>
      <c r="T19179"/>
      <c r="U19179"/>
      <c r="V19179"/>
      <c r="W19179"/>
      <c r="X19179"/>
      <c r="Y19179"/>
      <c r="Z19179"/>
      <c r="AA19179"/>
      <c r="AB19179"/>
      <c r="AC19179"/>
    </row>
    <row r="19180" spans="2:29" s="14" customFormat="1" x14ac:dyDescent="0.25">
      <c r="B19180"/>
      <c r="C19180"/>
      <c r="D19180"/>
      <c r="E19180"/>
      <c r="F19180"/>
      <c r="G19180"/>
      <c r="H19180"/>
      <c r="I19180"/>
      <c r="J19180"/>
      <c r="K19180" s="91"/>
      <c r="L19180" s="91"/>
      <c r="M19180" s="91"/>
      <c r="R19180"/>
      <c r="S19180"/>
      <c r="T19180"/>
      <c r="U19180"/>
      <c r="V19180"/>
      <c r="W19180"/>
      <c r="X19180"/>
      <c r="Y19180"/>
      <c r="Z19180"/>
      <c r="AA19180"/>
      <c r="AB19180"/>
      <c r="AC19180"/>
    </row>
    <row r="19181" spans="2:29" s="14" customFormat="1" x14ac:dyDescent="0.25">
      <c r="B19181"/>
      <c r="C19181"/>
      <c r="D19181"/>
      <c r="E19181"/>
      <c r="F19181"/>
      <c r="G19181"/>
      <c r="H19181"/>
      <c r="I19181"/>
      <c r="J19181"/>
      <c r="K19181" s="91"/>
      <c r="L19181" s="91"/>
      <c r="M19181" s="91"/>
      <c r="R19181"/>
      <c r="S19181"/>
      <c r="T19181"/>
      <c r="U19181"/>
      <c r="V19181"/>
      <c r="W19181"/>
      <c r="X19181"/>
      <c r="Y19181"/>
      <c r="Z19181"/>
      <c r="AA19181"/>
      <c r="AB19181"/>
      <c r="AC19181"/>
    </row>
    <row r="19182" spans="2:29" s="14" customFormat="1" x14ac:dyDescent="0.25">
      <c r="B19182"/>
      <c r="C19182"/>
      <c r="D19182"/>
      <c r="E19182"/>
      <c r="F19182"/>
      <c r="G19182"/>
      <c r="H19182"/>
      <c r="I19182"/>
      <c r="J19182"/>
      <c r="K19182" s="91"/>
      <c r="L19182" s="91"/>
      <c r="M19182" s="91"/>
      <c r="R19182"/>
      <c r="S19182"/>
      <c r="T19182"/>
      <c r="U19182"/>
      <c r="V19182"/>
      <c r="W19182"/>
      <c r="X19182"/>
      <c r="Y19182"/>
      <c r="Z19182"/>
      <c r="AA19182"/>
      <c r="AB19182"/>
      <c r="AC19182"/>
    </row>
    <row r="19183" spans="2:29" s="14" customFormat="1" x14ac:dyDescent="0.25">
      <c r="B19183"/>
      <c r="C19183"/>
      <c r="D19183"/>
      <c r="E19183"/>
      <c r="F19183"/>
      <c r="G19183"/>
      <c r="H19183"/>
      <c r="I19183"/>
      <c r="J19183"/>
      <c r="K19183" s="91"/>
      <c r="L19183" s="91"/>
      <c r="M19183" s="91"/>
      <c r="R19183"/>
      <c r="S19183"/>
      <c r="T19183"/>
      <c r="U19183"/>
      <c r="V19183"/>
      <c r="W19183"/>
      <c r="X19183"/>
      <c r="Y19183"/>
      <c r="Z19183"/>
      <c r="AA19183"/>
      <c r="AB19183"/>
      <c r="AC19183"/>
    </row>
    <row r="19184" spans="2:29" s="14" customFormat="1" x14ac:dyDescent="0.25">
      <c r="B19184"/>
      <c r="C19184"/>
      <c r="D19184"/>
      <c r="E19184"/>
      <c r="F19184"/>
      <c r="G19184"/>
      <c r="H19184"/>
      <c r="I19184"/>
      <c r="J19184"/>
      <c r="K19184" s="91"/>
      <c r="L19184" s="91"/>
      <c r="M19184" s="91"/>
      <c r="R19184"/>
      <c r="S19184"/>
      <c r="T19184"/>
      <c r="U19184"/>
      <c r="V19184"/>
      <c r="W19184"/>
      <c r="X19184"/>
      <c r="Y19184"/>
      <c r="Z19184"/>
      <c r="AA19184"/>
      <c r="AB19184"/>
      <c r="AC19184"/>
    </row>
    <row r="19185" spans="2:29" s="14" customFormat="1" x14ac:dyDescent="0.25">
      <c r="B19185"/>
      <c r="C19185"/>
      <c r="D19185"/>
      <c r="E19185"/>
      <c r="F19185"/>
      <c r="G19185"/>
      <c r="H19185"/>
      <c r="I19185"/>
      <c r="J19185"/>
      <c r="K19185" s="91"/>
      <c r="L19185" s="91"/>
      <c r="M19185" s="91"/>
      <c r="R19185"/>
      <c r="S19185"/>
      <c r="T19185"/>
      <c r="U19185"/>
      <c r="V19185"/>
      <c r="W19185"/>
      <c r="X19185"/>
      <c r="Y19185"/>
      <c r="Z19185"/>
      <c r="AA19185"/>
      <c r="AB19185"/>
      <c r="AC19185"/>
    </row>
    <row r="19186" spans="2:29" s="14" customFormat="1" x14ac:dyDescent="0.25">
      <c r="B19186"/>
      <c r="C19186"/>
      <c r="D19186"/>
      <c r="E19186"/>
      <c r="F19186"/>
      <c r="G19186"/>
      <c r="H19186"/>
      <c r="I19186"/>
      <c r="J19186"/>
      <c r="K19186" s="91"/>
      <c r="L19186" s="91"/>
      <c r="M19186" s="91"/>
      <c r="R19186"/>
      <c r="S19186"/>
      <c r="T19186"/>
      <c r="U19186"/>
      <c r="V19186"/>
      <c r="W19186"/>
      <c r="X19186"/>
      <c r="Y19186"/>
      <c r="Z19186"/>
      <c r="AA19186"/>
      <c r="AB19186"/>
      <c r="AC19186"/>
    </row>
    <row r="19187" spans="2:29" s="14" customFormat="1" x14ac:dyDescent="0.25">
      <c r="B19187"/>
      <c r="C19187"/>
      <c r="D19187"/>
      <c r="E19187"/>
      <c r="F19187"/>
      <c r="G19187"/>
      <c r="H19187"/>
      <c r="I19187"/>
      <c r="J19187"/>
      <c r="K19187" s="91"/>
      <c r="L19187" s="91"/>
      <c r="M19187" s="91"/>
      <c r="R19187"/>
      <c r="S19187"/>
      <c r="T19187"/>
      <c r="U19187"/>
      <c r="V19187"/>
      <c r="W19187"/>
      <c r="X19187"/>
      <c r="Y19187"/>
      <c r="Z19187"/>
      <c r="AA19187"/>
      <c r="AB19187"/>
      <c r="AC19187"/>
    </row>
    <row r="19188" spans="2:29" s="14" customFormat="1" x14ac:dyDescent="0.25">
      <c r="B19188"/>
      <c r="C19188"/>
      <c r="D19188"/>
      <c r="E19188"/>
      <c r="F19188"/>
      <c r="G19188"/>
      <c r="H19188"/>
      <c r="I19188"/>
      <c r="J19188"/>
      <c r="K19188" s="91"/>
      <c r="L19188" s="91"/>
      <c r="M19188" s="91"/>
      <c r="R19188"/>
      <c r="S19188"/>
      <c r="T19188"/>
      <c r="U19188"/>
      <c r="V19188"/>
      <c r="W19188"/>
      <c r="X19188"/>
      <c r="Y19188"/>
      <c r="Z19188"/>
      <c r="AA19188"/>
      <c r="AB19188"/>
      <c r="AC19188"/>
    </row>
    <row r="19189" spans="2:29" s="14" customFormat="1" x14ac:dyDescent="0.25">
      <c r="B19189"/>
      <c r="C19189"/>
      <c r="D19189"/>
      <c r="E19189"/>
      <c r="F19189"/>
      <c r="G19189"/>
      <c r="H19189"/>
      <c r="I19189"/>
      <c r="J19189"/>
      <c r="K19189" s="91"/>
      <c r="L19189" s="91"/>
      <c r="M19189" s="91"/>
      <c r="R19189"/>
      <c r="S19189"/>
      <c r="T19189"/>
      <c r="U19189"/>
      <c r="V19189"/>
      <c r="W19189"/>
      <c r="X19189"/>
      <c r="Y19189"/>
      <c r="Z19189"/>
      <c r="AA19189"/>
      <c r="AB19189"/>
      <c r="AC19189"/>
    </row>
    <row r="19190" spans="2:29" s="14" customFormat="1" x14ac:dyDescent="0.25">
      <c r="B19190"/>
      <c r="C19190"/>
      <c r="D19190"/>
      <c r="E19190"/>
      <c r="F19190"/>
      <c r="G19190"/>
      <c r="H19190"/>
      <c r="I19190"/>
      <c r="J19190"/>
      <c r="K19190" s="91"/>
      <c r="L19190" s="91"/>
      <c r="M19190" s="91"/>
      <c r="R19190"/>
      <c r="S19190"/>
      <c r="T19190"/>
      <c r="U19190"/>
      <c r="V19190"/>
      <c r="W19190"/>
      <c r="X19190"/>
      <c r="Y19190"/>
      <c r="Z19190"/>
      <c r="AA19190"/>
      <c r="AB19190"/>
      <c r="AC19190"/>
    </row>
    <row r="19191" spans="2:29" s="14" customFormat="1" x14ac:dyDescent="0.25">
      <c r="B19191"/>
      <c r="C19191"/>
      <c r="D19191"/>
      <c r="E19191"/>
      <c r="F19191"/>
      <c r="G19191"/>
      <c r="H19191"/>
      <c r="I19191"/>
      <c r="J19191"/>
      <c r="K19191" s="91"/>
      <c r="L19191" s="91"/>
      <c r="M19191" s="91"/>
      <c r="R19191"/>
      <c r="S19191"/>
      <c r="T19191"/>
      <c r="U19191"/>
      <c r="V19191"/>
      <c r="W19191"/>
      <c r="X19191"/>
      <c r="Y19191"/>
      <c r="Z19191"/>
      <c r="AA19191"/>
      <c r="AB19191"/>
      <c r="AC19191"/>
    </row>
    <row r="19192" spans="2:29" s="14" customFormat="1" x14ac:dyDescent="0.25">
      <c r="B19192"/>
      <c r="C19192"/>
      <c r="D19192"/>
      <c r="E19192"/>
      <c r="F19192"/>
      <c r="G19192"/>
      <c r="H19192"/>
      <c r="I19192"/>
      <c r="J19192"/>
      <c r="K19192" s="91"/>
      <c r="L19192" s="91"/>
      <c r="M19192" s="91"/>
      <c r="R19192"/>
      <c r="S19192"/>
      <c r="T19192"/>
      <c r="U19192"/>
      <c r="V19192"/>
      <c r="W19192"/>
      <c r="X19192"/>
      <c r="Y19192"/>
      <c r="Z19192"/>
      <c r="AA19192"/>
      <c r="AB19192"/>
      <c r="AC19192"/>
    </row>
    <row r="19193" spans="2:29" s="14" customFormat="1" x14ac:dyDescent="0.25">
      <c r="B19193"/>
      <c r="C19193"/>
      <c r="D19193"/>
      <c r="E19193"/>
      <c r="F19193"/>
      <c r="G19193"/>
      <c r="H19193"/>
      <c r="I19193"/>
      <c r="J19193"/>
      <c r="K19193" s="91"/>
      <c r="L19193" s="91"/>
      <c r="M19193" s="91"/>
      <c r="R19193"/>
      <c r="S19193"/>
      <c r="T19193"/>
      <c r="U19193"/>
      <c r="V19193"/>
      <c r="W19193"/>
      <c r="X19193"/>
      <c r="Y19193"/>
      <c r="Z19193"/>
      <c r="AA19193"/>
      <c r="AB19193"/>
      <c r="AC19193"/>
    </row>
    <row r="19194" spans="2:29" s="14" customFormat="1" x14ac:dyDescent="0.25">
      <c r="B19194"/>
      <c r="C19194"/>
      <c r="D19194"/>
      <c r="E19194"/>
      <c r="F19194"/>
      <c r="G19194"/>
      <c r="H19194"/>
      <c r="I19194"/>
      <c r="J19194"/>
      <c r="K19194" s="91"/>
      <c r="L19194" s="91"/>
      <c r="M19194" s="91"/>
      <c r="R19194"/>
      <c r="S19194"/>
      <c r="T19194"/>
      <c r="U19194"/>
      <c r="V19194"/>
      <c r="W19194"/>
      <c r="X19194"/>
      <c r="Y19194"/>
      <c r="Z19194"/>
      <c r="AA19194"/>
      <c r="AB19194"/>
      <c r="AC19194"/>
    </row>
    <row r="19195" spans="2:29" s="14" customFormat="1" x14ac:dyDescent="0.25">
      <c r="B19195"/>
      <c r="C19195"/>
      <c r="D19195"/>
      <c r="E19195"/>
      <c r="F19195"/>
      <c r="G19195"/>
      <c r="H19195"/>
      <c r="I19195"/>
      <c r="J19195"/>
      <c r="K19195" s="91"/>
      <c r="L19195" s="91"/>
      <c r="M19195" s="91"/>
      <c r="R19195"/>
      <c r="S19195"/>
      <c r="T19195"/>
      <c r="U19195"/>
      <c r="V19195"/>
      <c r="W19195"/>
      <c r="X19195"/>
      <c r="Y19195"/>
      <c r="Z19195"/>
      <c r="AA19195"/>
      <c r="AB19195"/>
      <c r="AC19195"/>
    </row>
    <row r="19196" spans="2:29" s="14" customFormat="1" x14ac:dyDescent="0.25">
      <c r="B19196"/>
      <c r="C19196"/>
      <c r="D19196"/>
      <c r="E19196"/>
      <c r="F19196"/>
      <c r="G19196"/>
      <c r="H19196"/>
      <c r="I19196"/>
      <c r="J19196"/>
      <c r="K19196" s="91"/>
      <c r="L19196" s="91"/>
      <c r="M19196" s="91"/>
      <c r="R19196"/>
      <c r="S19196"/>
      <c r="T19196"/>
      <c r="U19196"/>
      <c r="V19196"/>
      <c r="W19196"/>
      <c r="X19196"/>
      <c r="Y19196"/>
      <c r="Z19196"/>
      <c r="AA19196"/>
      <c r="AB19196"/>
      <c r="AC19196"/>
    </row>
    <row r="19197" spans="2:29" s="14" customFormat="1" x14ac:dyDescent="0.25">
      <c r="B19197"/>
      <c r="C19197"/>
      <c r="D19197"/>
      <c r="E19197"/>
      <c r="F19197"/>
      <c r="G19197"/>
      <c r="H19197"/>
      <c r="I19197"/>
      <c r="J19197"/>
      <c r="K19197" s="91"/>
      <c r="L19197" s="91"/>
      <c r="M19197" s="91"/>
      <c r="R19197"/>
      <c r="S19197"/>
      <c r="T19197"/>
      <c r="U19197"/>
      <c r="V19197"/>
      <c r="W19197"/>
      <c r="X19197"/>
      <c r="Y19197"/>
      <c r="Z19197"/>
      <c r="AA19197"/>
      <c r="AB19197"/>
      <c r="AC19197"/>
    </row>
    <row r="19198" spans="2:29" s="14" customFormat="1" x14ac:dyDescent="0.25">
      <c r="B19198"/>
      <c r="C19198"/>
      <c r="D19198"/>
      <c r="E19198"/>
      <c r="F19198"/>
      <c r="G19198"/>
      <c r="H19198"/>
      <c r="I19198"/>
      <c r="J19198"/>
      <c r="K19198" s="91"/>
      <c r="L19198" s="91"/>
      <c r="M19198" s="91"/>
      <c r="R19198"/>
      <c r="S19198"/>
      <c r="T19198"/>
      <c r="U19198"/>
      <c r="V19198"/>
      <c r="W19198"/>
      <c r="X19198"/>
      <c r="Y19198"/>
      <c r="Z19198"/>
      <c r="AA19198"/>
      <c r="AB19198"/>
      <c r="AC19198"/>
    </row>
    <row r="19199" spans="2:29" s="14" customFormat="1" x14ac:dyDescent="0.25">
      <c r="B19199"/>
      <c r="C19199"/>
      <c r="D19199"/>
      <c r="E19199"/>
      <c r="F19199"/>
      <c r="G19199"/>
      <c r="H19199"/>
      <c r="I19199"/>
      <c r="J19199"/>
      <c r="K19199" s="91"/>
      <c r="L19199" s="91"/>
      <c r="M19199" s="91"/>
      <c r="R19199"/>
      <c r="S19199"/>
      <c r="T19199"/>
      <c r="U19199"/>
      <c r="V19199"/>
      <c r="W19199"/>
      <c r="X19199"/>
      <c r="Y19199"/>
      <c r="Z19199"/>
      <c r="AA19199"/>
      <c r="AB19199"/>
      <c r="AC19199"/>
    </row>
    <row r="19200" spans="2:29" s="14" customFormat="1" x14ac:dyDescent="0.25">
      <c r="B19200"/>
      <c r="C19200"/>
      <c r="D19200"/>
      <c r="E19200"/>
      <c r="F19200"/>
      <c r="G19200"/>
      <c r="H19200"/>
      <c r="I19200"/>
      <c r="J19200"/>
      <c r="K19200" s="91"/>
      <c r="L19200" s="91"/>
      <c r="M19200" s="91"/>
      <c r="R19200"/>
      <c r="S19200"/>
      <c r="T19200"/>
      <c r="U19200"/>
      <c r="V19200"/>
      <c r="W19200"/>
      <c r="X19200"/>
      <c r="Y19200"/>
      <c r="Z19200"/>
      <c r="AA19200"/>
      <c r="AB19200"/>
      <c r="AC19200"/>
    </row>
    <row r="19201" spans="2:29" s="14" customFormat="1" x14ac:dyDescent="0.25">
      <c r="B19201"/>
      <c r="C19201"/>
      <c r="D19201"/>
      <c r="E19201"/>
      <c r="F19201"/>
      <c r="G19201"/>
      <c r="H19201"/>
      <c r="I19201"/>
      <c r="J19201"/>
      <c r="K19201" s="91"/>
      <c r="L19201" s="91"/>
      <c r="M19201" s="91"/>
      <c r="R19201"/>
      <c r="S19201"/>
      <c r="T19201"/>
      <c r="U19201"/>
      <c r="V19201"/>
      <c r="W19201"/>
      <c r="X19201"/>
      <c r="Y19201"/>
      <c r="Z19201"/>
      <c r="AA19201"/>
      <c r="AB19201"/>
      <c r="AC19201"/>
    </row>
    <row r="19202" spans="2:29" s="14" customFormat="1" x14ac:dyDescent="0.25">
      <c r="B19202"/>
      <c r="C19202"/>
      <c r="D19202"/>
      <c r="E19202"/>
      <c r="F19202"/>
      <c r="G19202"/>
      <c r="H19202"/>
      <c r="I19202"/>
      <c r="J19202"/>
      <c r="K19202" s="91"/>
      <c r="L19202" s="91"/>
      <c r="M19202" s="91"/>
      <c r="R19202"/>
      <c r="S19202"/>
      <c r="T19202"/>
      <c r="U19202"/>
      <c r="V19202"/>
      <c r="W19202"/>
      <c r="X19202"/>
      <c r="Y19202"/>
      <c r="Z19202"/>
      <c r="AA19202"/>
      <c r="AB19202"/>
      <c r="AC19202"/>
    </row>
    <row r="19203" spans="2:29" s="14" customFormat="1" x14ac:dyDescent="0.25">
      <c r="B19203"/>
      <c r="C19203"/>
      <c r="D19203"/>
      <c r="E19203"/>
      <c r="F19203"/>
      <c r="G19203"/>
      <c r="H19203"/>
      <c r="I19203"/>
      <c r="J19203"/>
      <c r="K19203" s="91"/>
      <c r="L19203" s="91"/>
      <c r="M19203" s="91"/>
      <c r="R19203"/>
      <c r="S19203"/>
      <c r="T19203"/>
      <c r="U19203"/>
      <c r="V19203"/>
      <c r="W19203"/>
      <c r="X19203"/>
      <c r="Y19203"/>
      <c r="Z19203"/>
      <c r="AA19203"/>
      <c r="AB19203"/>
      <c r="AC19203"/>
    </row>
    <row r="19204" spans="2:29" s="14" customFormat="1" x14ac:dyDescent="0.25">
      <c r="B19204"/>
      <c r="C19204"/>
      <c r="D19204"/>
      <c r="E19204"/>
      <c r="F19204"/>
      <c r="G19204"/>
      <c r="H19204"/>
      <c r="I19204"/>
      <c r="J19204"/>
      <c r="K19204" s="91"/>
      <c r="L19204" s="91"/>
      <c r="M19204" s="91"/>
      <c r="R19204"/>
      <c r="S19204"/>
      <c r="T19204"/>
      <c r="U19204"/>
      <c r="V19204"/>
      <c r="W19204"/>
      <c r="X19204"/>
      <c r="Y19204"/>
      <c r="Z19204"/>
      <c r="AA19204"/>
      <c r="AB19204"/>
      <c r="AC19204"/>
    </row>
    <row r="19205" spans="2:29" s="14" customFormat="1" x14ac:dyDescent="0.25">
      <c r="B19205"/>
      <c r="C19205"/>
      <c r="D19205"/>
      <c r="E19205"/>
      <c r="F19205"/>
      <c r="G19205"/>
      <c r="H19205"/>
      <c r="I19205"/>
      <c r="J19205"/>
      <c r="K19205" s="91"/>
      <c r="L19205" s="91"/>
      <c r="M19205" s="91"/>
      <c r="R19205"/>
      <c r="S19205"/>
      <c r="T19205"/>
      <c r="U19205"/>
      <c r="V19205"/>
      <c r="W19205"/>
      <c r="X19205"/>
      <c r="Y19205"/>
      <c r="Z19205"/>
      <c r="AA19205"/>
      <c r="AB19205"/>
      <c r="AC19205"/>
    </row>
    <row r="19206" spans="2:29" s="14" customFormat="1" x14ac:dyDescent="0.25">
      <c r="B19206"/>
      <c r="C19206"/>
      <c r="D19206"/>
      <c r="E19206"/>
      <c r="F19206"/>
      <c r="G19206"/>
      <c r="H19206"/>
      <c r="I19206"/>
      <c r="J19206"/>
      <c r="K19206" s="91"/>
      <c r="L19206" s="91"/>
      <c r="M19206" s="91"/>
      <c r="R19206"/>
      <c r="S19206"/>
      <c r="T19206"/>
      <c r="U19206"/>
      <c r="V19206"/>
      <c r="W19206"/>
      <c r="X19206"/>
      <c r="Y19206"/>
      <c r="Z19206"/>
      <c r="AA19206"/>
      <c r="AB19206"/>
      <c r="AC19206"/>
    </row>
    <row r="19207" spans="2:29" s="14" customFormat="1" x14ac:dyDescent="0.25">
      <c r="B19207"/>
      <c r="C19207"/>
      <c r="D19207"/>
      <c r="E19207"/>
      <c r="F19207"/>
      <c r="G19207"/>
      <c r="H19207"/>
      <c r="I19207"/>
      <c r="J19207"/>
      <c r="K19207" s="91"/>
      <c r="L19207" s="91"/>
      <c r="M19207" s="91"/>
      <c r="R19207"/>
      <c r="S19207"/>
      <c r="T19207"/>
      <c r="U19207"/>
      <c r="V19207"/>
      <c r="W19207"/>
      <c r="X19207"/>
      <c r="Y19207"/>
      <c r="Z19207"/>
      <c r="AA19207"/>
      <c r="AB19207"/>
      <c r="AC19207"/>
    </row>
    <row r="19208" spans="2:29" s="14" customFormat="1" x14ac:dyDescent="0.25">
      <c r="B19208"/>
      <c r="C19208"/>
      <c r="D19208"/>
      <c r="E19208"/>
      <c r="F19208"/>
      <c r="G19208"/>
      <c r="H19208"/>
      <c r="I19208"/>
      <c r="J19208"/>
      <c r="K19208" s="91"/>
      <c r="L19208" s="91"/>
      <c r="M19208" s="91"/>
      <c r="R19208"/>
      <c r="S19208"/>
      <c r="T19208"/>
      <c r="U19208"/>
      <c r="V19208"/>
      <c r="W19208"/>
      <c r="X19208"/>
      <c r="Y19208"/>
      <c r="Z19208"/>
      <c r="AA19208"/>
      <c r="AB19208"/>
      <c r="AC19208"/>
    </row>
    <row r="19209" spans="2:29" s="14" customFormat="1" x14ac:dyDescent="0.25">
      <c r="B19209"/>
      <c r="C19209"/>
      <c r="D19209"/>
      <c r="E19209"/>
      <c r="F19209"/>
      <c r="G19209"/>
      <c r="H19209"/>
      <c r="I19209"/>
      <c r="J19209"/>
      <c r="K19209" s="91"/>
      <c r="L19209" s="91"/>
      <c r="M19209" s="91"/>
      <c r="R19209"/>
      <c r="S19209"/>
      <c r="T19209"/>
      <c r="U19209"/>
      <c r="V19209"/>
      <c r="W19209"/>
      <c r="X19209"/>
      <c r="Y19209"/>
      <c r="Z19209"/>
      <c r="AA19209"/>
      <c r="AB19209"/>
      <c r="AC19209"/>
    </row>
    <row r="19210" spans="2:29" s="14" customFormat="1" x14ac:dyDescent="0.25">
      <c r="B19210"/>
      <c r="C19210"/>
      <c r="D19210"/>
      <c r="E19210"/>
      <c r="F19210"/>
      <c r="G19210"/>
      <c r="H19210"/>
      <c r="I19210"/>
      <c r="J19210"/>
      <c r="K19210" s="91"/>
      <c r="L19210" s="91"/>
      <c r="M19210" s="91"/>
      <c r="R19210"/>
      <c r="S19210"/>
      <c r="T19210"/>
      <c r="U19210"/>
      <c r="V19210"/>
      <c r="W19210"/>
      <c r="X19210"/>
      <c r="Y19210"/>
      <c r="Z19210"/>
      <c r="AA19210"/>
      <c r="AB19210"/>
      <c r="AC19210"/>
    </row>
    <row r="19211" spans="2:29" s="14" customFormat="1" x14ac:dyDescent="0.25">
      <c r="B19211"/>
      <c r="C19211"/>
      <c r="D19211"/>
      <c r="E19211"/>
      <c r="F19211"/>
      <c r="G19211"/>
      <c r="H19211"/>
      <c r="I19211"/>
      <c r="J19211"/>
      <c r="K19211" s="91"/>
      <c r="L19211" s="91"/>
      <c r="M19211" s="91"/>
      <c r="R19211"/>
      <c r="S19211"/>
      <c r="T19211"/>
      <c r="U19211"/>
      <c r="V19211"/>
      <c r="W19211"/>
      <c r="X19211"/>
      <c r="Y19211"/>
      <c r="Z19211"/>
      <c r="AA19211"/>
      <c r="AB19211"/>
      <c r="AC19211"/>
    </row>
    <row r="19212" spans="2:29" s="14" customFormat="1" x14ac:dyDescent="0.25">
      <c r="B19212"/>
      <c r="C19212"/>
      <c r="D19212"/>
      <c r="E19212"/>
      <c r="F19212"/>
      <c r="G19212"/>
      <c r="H19212"/>
      <c r="I19212"/>
      <c r="J19212"/>
      <c r="K19212" s="91"/>
      <c r="L19212" s="91"/>
      <c r="M19212" s="91"/>
      <c r="R19212"/>
      <c r="S19212"/>
      <c r="T19212"/>
      <c r="U19212"/>
      <c r="V19212"/>
      <c r="W19212"/>
      <c r="X19212"/>
      <c r="Y19212"/>
      <c r="Z19212"/>
      <c r="AA19212"/>
      <c r="AB19212"/>
      <c r="AC19212"/>
    </row>
    <row r="19213" spans="2:29" s="14" customFormat="1" x14ac:dyDescent="0.25">
      <c r="B19213"/>
      <c r="C19213"/>
      <c r="D19213"/>
      <c r="E19213"/>
      <c r="F19213"/>
      <c r="G19213"/>
      <c r="H19213"/>
      <c r="I19213"/>
      <c r="J19213"/>
      <c r="K19213" s="91"/>
      <c r="L19213" s="91"/>
      <c r="M19213" s="91"/>
      <c r="R19213"/>
      <c r="S19213"/>
      <c r="T19213"/>
      <c r="U19213"/>
      <c r="V19213"/>
      <c r="W19213"/>
      <c r="X19213"/>
      <c r="Y19213"/>
      <c r="Z19213"/>
      <c r="AA19213"/>
      <c r="AB19213"/>
      <c r="AC19213"/>
    </row>
    <row r="19214" spans="2:29" s="14" customFormat="1" x14ac:dyDescent="0.25">
      <c r="B19214"/>
      <c r="C19214"/>
      <c r="D19214"/>
      <c r="E19214"/>
      <c r="F19214"/>
      <c r="G19214"/>
      <c r="H19214"/>
      <c r="I19214"/>
      <c r="J19214"/>
      <c r="K19214" s="91"/>
      <c r="L19214" s="91"/>
      <c r="M19214" s="91"/>
      <c r="R19214"/>
      <c r="S19214"/>
      <c r="T19214"/>
      <c r="U19214"/>
      <c r="V19214"/>
      <c r="W19214"/>
      <c r="X19214"/>
      <c r="Y19214"/>
      <c r="Z19214"/>
      <c r="AA19214"/>
      <c r="AB19214"/>
      <c r="AC19214"/>
    </row>
    <row r="19215" spans="2:29" s="14" customFormat="1" x14ac:dyDescent="0.25">
      <c r="B19215"/>
      <c r="C19215"/>
      <c r="D19215"/>
      <c r="E19215"/>
      <c r="F19215"/>
      <c r="G19215"/>
      <c r="H19215"/>
      <c r="I19215"/>
      <c r="J19215"/>
      <c r="K19215" s="91"/>
      <c r="L19215" s="91"/>
      <c r="M19215" s="91"/>
      <c r="R19215"/>
      <c r="S19215"/>
      <c r="T19215"/>
      <c r="U19215"/>
      <c r="V19215"/>
      <c r="W19215"/>
      <c r="X19215"/>
      <c r="Y19215"/>
      <c r="Z19215"/>
      <c r="AA19215"/>
      <c r="AB19215"/>
      <c r="AC19215"/>
    </row>
    <row r="19216" spans="2:29" s="14" customFormat="1" x14ac:dyDescent="0.25">
      <c r="B19216"/>
      <c r="C19216"/>
      <c r="D19216"/>
      <c r="E19216"/>
      <c r="F19216"/>
      <c r="G19216"/>
      <c r="H19216"/>
      <c r="I19216"/>
      <c r="J19216"/>
      <c r="K19216" s="91"/>
      <c r="L19216" s="91"/>
      <c r="M19216" s="91"/>
      <c r="R19216"/>
      <c r="S19216"/>
      <c r="T19216"/>
      <c r="U19216"/>
      <c r="V19216"/>
      <c r="W19216"/>
      <c r="X19216"/>
      <c r="Y19216"/>
      <c r="Z19216"/>
      <c r="AA19216"/>
      <c r="AB19216"/>
      <c r="AC19216"/>
    </row>
    <row r="19217" spans="2:29" s="14" customFormat="1" x14ac:dyDescent="0.25">
      <c r="B19217"/>
      <c r="C19217"/>
      <c r="D19217"/>
      <c r="E19217"/>
      <c r="F19217"/>
      <c r="G19217"/>
      <c r="H19217"/>
      <c r="I19217"/>
      <c r="J19217"/>
      <c r="K19217" s="91"/>
      <c r="L19217" s="91"/>
      <c r="M19217" s="91"/>
      <c r="R19217"/>
      <c r="S19217"/>
      <c r="T19217"/>
      <c r="U19217"/>
      <c r="V19217"/>
      <c r="W19217"/>
      <c r="X19217"/>
      <c r="Y19217"/>
      <c r="Z19217"/>
      <c r="AA19217"/>
      <c r="AB19217"/>
      <c r="AC19217"/>
    </row>
    <row r="19218" spans="2:29" s="14" customFormat="1" x14ac:dyDescent="0.25">
      <c r="B19218"/>
      <c r="C19218"/>
      <c r="D19218"/>
      <c r="E19218"/>
      <c r="F19218"/>
      <c r="G19218"/>
      <c r="H19218"/>
      <c r="I19218"/>
      <c r="J19218"/>
      <c r="K19218" s="91"/>
      <c r="L19218" s="91"/>
      <c r="M19218" s="91"/>
      <c r="R19218"/>
      <c r="S19218"/>
      <c r="T19218"/>
      <c r="U19218"/>
      <c r="V19218"/>
      <c r="W19218"/>
      <c r="X19218"/>
      <c r="Y19218"/>
      <c r="Z19218"/>
      <c r="AA19218"/>
      <c r="AB19218"/>
      <c r="AC19218"/>
    </row>
    <row r="19219" spans="2:29" s="14" customFormat="1" x14ac:dyDescent="0.25">
      <c r="B19219"/>
      <c r="C19219"/>
      <c r="D19219"/>
      <c r="E19219"/>
      <c r="F19219"/>
      <c r="G19219"/>
      <c r="H19219"/>
      <c r="I19219"/>
      <c r="J19219"/>
      <c r="K19219" s="91"/>
      <c r="L19219" s="91"/>
      <c r="M19219" s="91"/>
      <c r="R19219"/>
      <c r="S19219"/>
      <c r="T19219"/>
      <c r="U19219"/>
      <c r="V19219"/>
      <c r="W19219"/>
      <c r="X19219"/>
      <c r="Y19219"/>
      <c r="Z19219"/>
      <c r="AA19219"/>
      <c r="AB19219"/>
      <c r="AC19219"/>
    </row>
    <row r="19220" spans="2:29" s="14" customFormat="1" x14ac:dyDescent="0.25">
      <c r="B19220"/>
      <c r="C19220"/>
      <c r="D19220"/>
      <c r="E19220"/>
      <c r="F19220"/>
      <c r="G19220"/>
      <c r="H19220"/>
      <c r="I19220"/>
      <c r="J19220"/>
      <c r="K19220" s="91"/>
      <c r="L19220" s="91"/>
      <c r="M19220" s="91"/>
      <c r="R19220"/>
      <c r="S19220"/>
      <c r="T19220"/>
      <c r="U19220"/>
      <c r="V19220"/>
      <c r="W19220"/>
      <c r="X19220"/>
      <c r="Y19220"/>
      <c r="Z19220"/>
      <c r="AA19220"/>
      <c r="AB19220"/>
      <c r="AC19220"/>
    </row>
    <row r="19221" spans="2:29" s="14" customFormat="1" x14ac:dyDescent="0.25">
      <c r="B19221"/>
      <c r="C19221"/>
      <c r="D19221"/>
      <c r="E19221"/>
      <c r="F19221"/>
      <c r="G19221"/>
      <c r="H19221"/>
      <c r="I19221"/>
      <c r="J19221"/>
      <c r="K19221" s="91"/>
      <c r="L19221" s="91"/>
      <c r="M19221" s="91"/>
      <c r="R19221"/>
      <c r="S19221"/>
      <c r="T19221"/>
      <c r="U19221"/>
      <c r="V19221"/>
      <c r="W19221"/>
      <c r="X19221"/>
      <c r="Y19221"/>
      <c r="Z19221"/>
      <c r="AA19221"/>
      <c r="AB19221"/>
      <c r="AC19221"/>
    </row>
    <row r="19222" spans="2:29" s="14" customFormat="1" x14ac:dyDescent="0.25">
      <c r="B19222"/>
      <c r="C19222"/>
      <c r="D19222"/>
      <c r="E19222"/>
      <c r="F19222"/>
      <c r="G19222"/>
      <c r="H19222"/>
      <c r="I19222"/>
      <c r="J19222"/>
      <c r="K19222" s="91"/>
      <c r="L19222" s="91"/>
      <c r="M19222" s="91"/>
      <c r="R19222"/>
      <c r="S19222"/>
      <c r="T19222"/>
      <c r="U19222"/>
      <c r="V19222"/>
      <c r="W19222"/>
      <c r="X19222"/>
      <c r="Y19222"/>
      <c r="Z19222"/>
      <c r="AA19222"/>
      <c r="AB19222"/>
      <c r="AC19222"/>
    </row>
    <row r="19223" spans="2:29" s="14" customFormat="1" x14ac:dyDescent="0.25">
      <c r="B19223"/>
      <c r="C19223"/>
      <c r="D19223"/>
      <c r="E19223"/>
      <c r="F19223"/>
      <c r="G19223"/>
      <c r="H19223"/>
      <c r="I19223"/>
      <c r="J19223"/>
      <c r="K19223" s="91"/>
      <c r="L19223" s="91"/>
      <c r="M19223" s="91"/>
      <c r="R19223"/>
      <c r="S19223"/>
      <c r="T19223"/>
      <c r="U19223"/>
      <c r="V19223"/>
      <c r="W19223"/>
      <c r="X19223"/>
      <c r="Y19223"/>
      <c r="Z19223"/>
      <c r="AA19223"/>
      <c r="AB19223"/>
      <c r="AC19223"/>
    </row>
    <row r="19224" spans="2:29" s="14" customFormat="1" x14ac:dyDescent="0.25">
      <c r="B19224"/>
      <c r="C19224"/>
      <c r="D19224"/>
      <c r="E19224"/>
      <c r="F19224"/>
      <c r="G19224"/>
      <c r="H19224"/>
      <c r="I19224"/>
      <c r="J19224"/>
      <c r="K19224" s="91"/>
      <c r="L19224" s="91"/>
      <c r="M19224" s="91"/>
      <c r="R19224"/>
      <c r="S19224"/>
      <c r="T19224"/>
      <c r="U19224"/>
      <c r="V19224"/>
      <c r="W19224"/>
      <c r="X19224"/>
      <c r="Y19224"/>
      <c r="Z19224"/>
      <c r="AA19224"/>
      <c r="AB19224"/>
      <c r="AC19224"/>
    </row>
    <row r="19225" spans="2:29" s="14" customFormat="1" x14ac:dyDescent="0.25">
      <c r="B19225"/>
      <c r="C19225"/>
      <c r="D19225"/>
      <c r="E19225"/>
      <c r="F19225"/>
      <c r="G19225"/>
      <c r="H19225"/>
      <c r="I19225"/>
      <c r="J19225"/>
      <c r="K19225" s="91"/>
      <c r="L19225" s="91"/>
      <c r="M19225" s="91"/>
      <c r="R19225"/>
      <c r="S19225"/>
      <c r="T19225"/>
      <c r="U19225"/>
      <c r="V19225"/>
      <c r="W19225"/>
      <c r="X19225"/>
      <c r="Y19225"/>
      <c r="Z19225"/>
      <c r="AA19225"/>
      <c r="AB19225"/>
      <c r="AC19225"/>
    </row>
    <row r="19226" spans="2:29" s="14" customFormat="1" x14ac:dyDescent="0.25">
      <c r="B19226"/>
      <c r="C19226"/>
      <c r="D19226"/>
      <c r="E19226"/>
      <c r="F19226"/>
      <c r="G19226"/>
      <c r="H19226"/>
      <c r="I19226"/>
      <c r="J19226"/>
      <c r="K19226" s="91"/>
      <c r="L19226" s="91"/>
      <c r="M19226" s="91"/>
      <c r="R19226"/>
      <c r="S19226"/>
      <c r="T19226"/>
      <c r="U19226"/>
      <c r="V19226"/>
      <c r="W19226"/>
      <c r="X19226"/>
      <c r="Y19226"/>
      <c r="Z19226"/>
      <c r="AA19226"/>
      <c r="AB19226"/>
      <c r="AC19226"/>
    </row>
    <row r="19227" spans="2:29" s="14" customFormat="1" x14ac:dyDescent="0.25">
      <c r="B19227"/>
      <c r="C19227"/>
      <c r="D19227"/>
      <c r="E19227"/>
      <c r="F19227"/>
      <c r="G19227"/>
      <c r="H19227"/>
      <c r="I19227"/>
      <c r="J19227"/>
      <c r="K19227" s="91"/>
      <c r="L19227" s="91"/>
      <c r="M19227" s="91"/>
      <c r="R19227"/>
      <c r="S19227"/>
      <c r="T19227"/>
      <c r="U19227"/>
      <c r="V19227"/>
      <c r="W19227"/>
      <c r="X19227"/>
      <c r="Y19227"/>
      <c r="Z19227"/>
      <c r="AA19227"/>
      <c r="AB19227"/>
      <c r="AC19227"/>
    </row>
    <row r="19228" spans="2:29" s="14" customFormat="1" x14ac:dyDescent="0.25">
      <c r="B19228"/>
      <c r="C19228"/>
      <c r="D19228"/>
      <c r="E19228"/>
      <c r="F19228"/>
      <c r="G19228"/>
      <c r="H19228"/>
      <c r="I19228"/>
      <c r="J19228"/>
      <c r="K19228" s="91"/>
      <c r="L19228" s="91"/>
      <c r="M19228" s="91"/>
      <c r="R19228"/>
      <c r="S19228"/>
      <c r="T19228"/>
      <c r="U19228"/>
      <c r="V19228"/>
      <c r="W19228"/>
      <c r="X19228"/>
      <c r="Y19228"/>
      <c r="Z19228"/>
      <c r="AA19228"/>
      <c r="AB19228"/>
      <c r="AC19228"/>
    </row>
    <row r="19229" spans="2:29" s="14" customFormat="1" x14ac:dyDescent="0.25">
      <c r="B19229"/>
      <c r="C19229"/>
      <c r="D19229"/>
      <c r="E19229"/>
      <c r="F19229"/>
      <c r="G19229"/>
      <c r="H19229"/>
      <c r="I19229"/>
      <c r="J19229"/>
      <c r="K19229" s="91"/>
      <c r="L19229" s="91"/>
      <c r="M19229" s="91"/>
      <c r="R19229"/>
      <c r="S19229"/>
      <c r="T19229"/>
      <c r="U19229"/>
      <c r="V19229"/>
      <c r="W19229"/>
      <c r="X19229"/>
      <c r="Y19229"/>
      <c r="Z19229"/>
      <c r="AA19229"/>
      <c r="AB19229"/>
      <c r="AC19229"/>
    </row>
    <row r="19230" spans="2:29" s="14" customFormat="1" x14ac:dyDescent="0.25">
      <c r="B19230"/>
      <c r="C19230"/>
      <c r="D19230"/>
      <c r="E19230"/>
      <c r="F19230"/>
      <c r="G19230"/>
      <c r="H19230"/>
      <c r="I19230"/>
      <c r="J19230"/>
      <c r="K19230" s="91"/>
      <c r="L19230" s="91"/>
      <c r="M19230" s="91"/>
      <c r="R19230"/>
      <c r="S19230"/>
      <c r="T19230"/>
      <c r="U19230"/>
      <c r="V19230"/>
      <c r="W19230"/>
      <c r="X19230"/>
      <c r="Y19230"/>
      <c r="Z19230"/>
      <c r="AA19230"/>
      <c r="AB19230"/>
      <c r="AC19230"/>
    </row>
    <row r="19231" spans="2:29" s="14" customFormat="1" x14ac:dyDescent="0.25">
      <c r="B19231"/>
      <c r="C19231"/>
      <c r="D19231"/>
      <c r="E19231"/>
      <c r="F19231"/>
      <c r="G19231"/>
      <c r="H19231"/>
      <c r="I19231"/>
      <c r="J19231"/>
      <c r="K19231" s="91"/>
      <c r="L19231" s="91"/>
      <c r="M19231" s="91"/>
      <c r="R19231"/>
      <c r="S19231"/>
      <c r="T19231"/>
      <c r="U19231"/>
      <c r="V19231"/>
      <c r="W19231"/>
      <c r="X19231"/>
      <c r="Y19231"/>
      <c r="Z19231"/>
      <c r="AA19231"/>
      <c r="AB19231"/>
      <c r="AC19231"/>
    </row>
    <row r="19232" spans="2:29" s="14" customFormat="1" x14ac:dyDescent="0.25">
      <c r="B19232"/>
      <c r="C19232"/>
      <c r="D19232"/>
      <c r="E19232"/>
      <c r="F19232"/>
      <c r="G19232"/>
      <c r="H19232"/>
      <c r="I19232"/>
      <c r="J19232"/>
      <c r="K19232" s="91"/>
      <c r="L19232" s="91"/>
      <c r="M19232" s="91"/>
      <c r="R19232"/>
      <c r="S19232"/>
      <c r="T19232"/>
      <c r="U19232"/>
      <c r="V19232"/>
      <c r="W19232"/>
      <c r="X19232"/>
      <c r="Y19232"/>
      <c r="Z19232"/>
      <c r="AA19232"/>
      <c r="AB19232"/>
      <c r="AC19232"/>
    </row>
    <row r="19233" spans="2:29" s="14" customFormat="1" x14ac:dyDescent="0.25">
      <c r="B19233"/>
      <c r="C19233"/>
      <c r="D19233"/>
      <c r="E19233"/>
      <c r="F19233"/>
      <c r="G19233"/>
      <c r="H19233"/>
      <c r="I19233"/>
      <c r="J19233"/>
      <c r="K19233" s="91"/>
      <c r="L19233" s="91"/>
      <c r="M19233" s="91"/>
      <c r="R19233"/>
      <c r="S19233"/>
      <c r="T19233"/>
      <c r="U19233"/>
      <c r="V19233"/>
      <c r="W19233"/>
      <c r="X19233"/>
      <c r="Y19233"/>
      <c r="Z19233"/>
      <c r="AA19233"/>
      <c r="AB19233"/>
      <c r="AC19233"/>
    </row>
    <row r="19234" spans="2:29" s="14" customFormat="1" x14ac:dyDescent="0.25">
      <c r="B19234"/>
      <c r="C19234"/>
      <c r="D19234"/>
      <c r="E19234"/>
      <c r="F19234"/>
      <c r="G19234"/>
      <c r="H19234"/>
      <c r="I19234"/>
      <c r="J19234"/>
      <c r="K19234" s="91"/>
      <c r="L19234" s="91"/>
      <c r="M19234" s="91"/>
      <c r="R19234"/>
      <c r="S19234"/>
      <c r="T19234"/>
      <c r="U19234"/>
      <c r="V19234"/>
      <c r="W19234"/>
      <c r="X19234"/>
      <c r="Y19234"/>
      <c r="Z19234"/>
      <c r="AA19234"/>
      <c r="AB19234"/>
      <c r="AC19234"/>
    </row>
    <row r="19235" spans="2:29" s="14" customFormat="1" x14ac:dyDescent="0.25">
      <c r="B19235"/>
      <c r="C19235"/>
      <c r="D19235"/>
      <c r="E19235"/>
      <c r="F19235"/>
      <c r="G19235"/>
      <c r="H19235"/>
      <c r="I19235"/>
      <c r="J19235"/>
      <c r="K19235" s="91"/>
      <c r="L19235" s="91"/>
      <c r="M19235" s="91"/>
      <c r="R19235"/>
      <c r="S19235"/>
      <c r="T19235"/>
      <c r="U19235"/>
      <c r="V19235"/>
      <c r="W19235"/>
      <c r="X19235"/>
      <c r="Y19235"/>
      <c r="Z19235"/>
      <c r="AA19235"/>
      <c r="AB19235"/>
      <c r="AC19235"/>
    </row>
    <row r="19236" spans="2:29" s="14" customFormat="1" x14ac:dyDescent="0.25">
      <c r="B19236"/>
      <c r="C19236"/>
      <c r="D19236"/>
      <c r="E19236"/>
      <c r="F19236"/>
      <c r="G19236"/>
      <c r="H19236"/>
      <c r="I19236"/>
      <c r="J19236"/>
      <c r="K19236" s="91"/>
      <c r="L19236" s="91"/>
      <c r="M19236" s="91"/>
      <c r="R19236"/>
      <c r="S19236"/>
      <c r="T19236"/>
      <c r="U19236"/>
      <c r="V19236"/>
      <c r="W19236"/>
      <c r="X19236"/>
      <c r="Y19236"/>
      <c r="Z19236"/>
      <c r="AA19236"/>
      <c r="AB19236"/>
      <c r="AC19236"/>
    </row>
    <row r="19237" spans="2:29" s="14" customFormat="1" x14ac:dyDescent="0.25">
      <c r="B19237"/>
      <c r="C19237"/>
      <c r="D19237"/>
      <c r="E19237"/>
      <c r="F19237"/>
      <c r="G19237"/>
      <c r="H19237"/>
      <c r="I19237"/>
      <c r="J19237"/>
      <c r="K19237" s="91"/>
      <c r="L19237" s="91"/>
      <c r="M19237" s="91"/>
      <c r="R19237"/>
      <c r="S19237"/>
      <c r="T19237"/>
      <c r="U19237"/>
      <c r="V19237"/>
      <c r="W19237"/>
      <c r="X19237"/>
      <c r="Y19237"/>
      <c r="Z19237"/>
      <c r="AA19237"/>
      <c r="AB19237"/>
      <c r="AC19237"/>
    </row>
    <row r="19238" spans="2:29" s="14" customFormat="1" x14ac:dyDescent="0.25">
      <c r="B19238"/>
      <c r="C19238"/>
      <c r="D19238"/>
      <c r="E19238"/>
      <c r="F19238"/>
      <c r="G19238"/>
      <c r="H19238"/>
      <c r="I19238"/>
      <c r="J19238"/>
      <c r="K19238" s="91"/>
      <c r="L19238" s="91"/>
      <c r="M19238" s="91"/>
      <c r="R19238"/>
      <c r="S19238"/>
      <c r="T19238"/>
      <c r="U19238"/>
      <c r="V19238"/>
      <c r="W19238"/>
      <c r="X19238"/>
      <c r="Y19238"/>
      <c r="Z19238"/>
      <c r="AA19238"/>
      <c r="AB19238"/>
      <c r="AC19238"/>
    </row>
    <row r="19239" spans="2:29" s="14" customFormat="1" x14ac:dyDescent="0.25">
      <c r="B19239"/>
      <c r="C19239"/>
      <c r="D19239"/>
      <c r="E19239"/>
      <c r="F19239"/>
      <c r="G19239"/>
      <c r="H19239"/>
      <c r="I19239"/>
      <c r="J19239"/>
      <c r="K19239" s="91"/>
      <c r="L19239" s="91"/>
      <c r="M19239" s="91"/>
      <c r="R19239"/>
      <c r="S19239"/>
      <c r="T19239"/>
      <c r="U19239"/>
      <c r="V19239"/>
      <c r="W19239"/>
      <c r="X19239"/>
      <c r="Y19239"/>
      <c r="Z19239"/>
      <c r="AA19239"/>
      <c r="AB19239"/>
      <c r="AC19239"/>
    </row>
    <row r="19240" spans="2:29" s="14" customFormat="1" x14ac:dyDescent="0.25">
      <c r="B19240"/>
      <c r="C19240"/>
      <c r="D19240"/>
      <c r="E19240"/>
      <c r="F19240"/>
      <c r="G19240"/>
      <c r="H19240"/>
      <c r="I19240"/>
      <c r="J19240"/>
      <c r="K19240" s="91"/>
      <c r="L19240" s="91"/>
      <c r="M19240" s="91"/>
      <c r="R19240"/>
      <c r="S19240"/>
      <c r="T19240"/>
      <c r="U19240"/>
      <c r="V19240"/>
      <c r="W19240"/>
      <c r="X19240"/>
      <c r="Y19240"/>
      <c r="Z19240"/>
      <c r="AA19240"/>
      <c r="AB19240"/>
      <c r="AC19240"/>
    </row>
    <row r="19241" spans="2:29" s="14" customFormat="1" x14ac:dyDescent="0.25">
      <c r="B19241"/>
      <c r="C19241"/>
      <c r="D19241"/>
      <c r="E19241"/>
      <c r="F19241"/>
      <c r="G19241"/>
      <c r="H19241"/>
      <c r="I19241"/>
      <c r="J19241"/>
      <c r="K19241" s="91"/>
      <c r="L19241" s="91"/>
      <c r="M19241" s="91"/>
      <c r="R19241"/>
      <c r="S19241"/>
      <c r="T19241"/>
      <c r="U19241"/>
      <c r="V19241"/>
      <c r="W19241"/>
      <c r="X19241"/>
      <c r="Y19241"/>
      <c r="Z19241"/>
      <c r="AA19241"/>
      <c r="AB19241"/>
      <c r="AC19241"/>
    </row>
    <row r="19242" spans="2:29" s="14" customFormat="1" x14ac:dyDescent="0.25">
      <c r="B19242"/>
      <c r="C19242"/>
      <c r="D19242"/>
      <c r="E19242"/>
      <c r="F19242"/>
      <c r="G19242"/>
      <c r="H19242"/>
      <c r="I19242"/>
      <c r="J19242"/>
      <c r="K19242" s="91"/>
      <c r="L19242" s="91"/>
      <c r="M19242" s="91"/>
      <c r="R19242"/>
      <c r="S19242"/>
      <c r="T19242"/>
      <c r="U19242"/>
      <c r="V19242"/>
      <c r="W19242"/>
      <c r="X19242"/>
      <c r="Y19242"/>
      <c r="Z19242"/>
      <c r="AA19242"/>
      <c r="AB19242"/>
      <c r="AC19242"/>
    </row>
    <row r="19243" spans="2:29" s="14" customFormat="1" x14ac:dyDescent="0.25">
      <c r="B19243"/>
      <c r="C19243"/>
      <c r="D19243"/>
      <c r="E19243"/>
      <c r="F19243"/>
      <c r="G19243"/>
      <c r="H19243"/>
      <c r="I19243"/>
      <c r="J19243"/>
      <c r="K19243" s="91"/>
      <c r="L19243" s="91"/>
      <c r="M19243" s="91"/>
      <c r="R19243"/>
      <c r="S19243"/>
      <c r="T19243"/>
      <c r="U19243"/>
      <c r="V19243"/>
      <c r="W19243"/>
      <c r="X19243"/>
      <c r="Y19243"/>
      <c r="Z19243"/>
      <c r="AA19243"/>
      <c r="AB19243"/>
      <c r="AC19243"/>
    </row>
    <row r="19244" spans="2:29" s="14" customFormat="1" x14ac:dyDescent="0.25">
      <c r="B19244"/>
      <c r="C19244"/>
      <c r="D19244"/>
      <c r="E19244"/>
      <c r="F19244"/>
      <c r="G19244"/>
      <c r="H19244"/>
      <c r="I19244"/>
      <c r="J19244"/>
      <c r="K19244" s="91"/>
      <c r="L19244" s="91"/>
      <c r="M19244" s="91"/>
      <c r="R19244"/>
      <c r="S19244"/>
      <c r="T19244"/>
      <c r="U19244"/>
      <c r="V19244"/>
      <c r="W19244"/>
      <c r="X19244"/>
      <c r="Y19244"/>
      <c r="Z19244"/>
      <c r="AA19244"/>
      <c r="AB19244"/>
      <c r="AC19244"/>
    </row>
    <row r="19245" spans="2:29" s="14" customFormat="1" x14ac:dyDescent="0.25">
      <c r="B19245"/>
      <c r="C19245"/>
      <c r="D19245"/>
      <c r="E19245"/>
      <c r="F19245"/>
      <c r="G19245"/>
      <c r="H19245"/>
      <c r="I19245"/>
      <c r="J19245"/>
      <c r="K19245" s="91"/>
      <c r="L19245" s="91"/>
      <c r="M19245" s="91"/>
      <c r="R19245"/>
      <c r="S19245"/>
      <c r="T19245"/>
      <c r="U19245"/>
      <c r="V19245"/>
      <c r="W19245"/>
      <c r="X19245"/>
      <c r="Y19245"/>
      <c r="Z19245"/>
      <c r="AA19245"/>
      <c r="AB19245"/>
      <c r="AC19245"/>
    </row>
    <row r="19246" spans="2:29" s="14" customFormat="1" x14ac:dyDescent="0.25">
      <c r="B19246"/>
      <c r="C19246"/>
      <c r="D19246"/>
      <c r="E19246"/>
      <c r="F19246"/>
      <c r="G19246"/>
      <c r="H19246"/>
      <c r="I19246"/>
      <c r="J19246"/>
      <c r="K19246" s="91"/>
      <c r="L19246" s="91"/>
      <c r="M19246" s="91"/>
      <c r="R19246"/>
      <c r="S19246"/>
      <c r="T19246"/>
      <c r="U19246"/>
      <c r="V19246"/>
      <c r="W19246"/>
      <c r="X19246"/>
      <c r="Y19246"/>
      <c r="Z19246"/>
      <c r="AA19246"/>
      <c r="AB19246"/>
      <c r="AC19246"/>
    </row>
    <row r="19247" spans="2:29" s="14" customFormat="1" x14ac:dyDescent="0.25">
      <c r="B19247"/>
      <c r="C19247"/>
      <c r="D19247"/>
      <c r="E19247"/>
      <c r="F19247"/>
      <c r="G19247"/>
      <c r="H19247"/>
      <c r="I19247"/>
      <c r="J19247"/>
      <c r="K19247" s="91"/>
      <c r="L19247" s="91"/>
      <c r="M19247" s="91"/>
      <c r="R19247"/>
      <c r="S19247"/>
      <c r="T19247"/>
      <c r="U19247"/>
      <c r="V19247"/>
      <c r="W19247"/>
      <c r="X19247"/>
      <c r="Y19247"/>
      <c r="Z19247"/>
      <c r="AA19247"/>
      <c r="AB19247"/>
      <c r="AC19247"/>
    </row>
    <row r="19248" spans="2:29" s="14" customFormat="1" x14ac:dyDescent="0.25">
      <c r="B19248"/>
      <c r="C19248"/>
      <c r="D19248"/>
      <c r="E19248"/>
      <c r="F19248"/>
      <c r="G19248"/>
      <c r="H19248"/>
      <c r="I19248"/>
      <c r="J19248"/>
      <c r="K19248" s="91"/>
      <c r="L19248" s="91"/>
      <c r="M19248" s="91"/>
      <c r="R19248"/>
      <c r="S19248"/>
      <c r="T19248"/>
      <c r="U19248"/>
      <c r="V19248"/>
      <c r="W19248"/>
      <c r="X19248"/>
      <c r="Y19248"/>
      <c r="Z19248"/>
      <c r="AA19248"/>
      <c r="AB19248"/>
      <c r="AC19248"/>
    </row>
    <row r="19249" spans="2:29" s="14" customFormat="1" x14ac:dyDescent="0.25">
      <c r="B19249"/>
      <c r="C19249"/>
      <c r="D19249"/>
      <c r="E19249"/>
      <c r="F19249"/>
      <c r="G19249"/>
      <c r="H19249"/>
      <c r="I19249"/>
      <c r="J19249"/>
      <c r="K19249" s="91"/>
      <c r="L19249" s="91"/>
      <c r="M19249" s="91"/>
      <c r="R19249"/>
      <c r="S19249"/>
      <c r="T19249"/>
      <c r="U19249"/>
      <c r="V19249"/>
      <c r="W19249"/>
      <c r="X19249"/>
      <c r="Y19249"/>
      <c r="Z19249"/>
      <c r="AA19249"/>
      <c r="AB19249"/>
      <c r="AC19249"/>
    </row>
    <row r="19250" spans="2:29" s="14" customFormat="1" x14ac:dyDescent="0.25">
      <c r="B19250"/>
      <c r="C19250"/>
      <c r="D19250"/>
      <c r="E19250"/>
      <c r="F19250"/>
      <c r="G19250"/>
      <c r="H19250"/>
      <c r="I19250"/>
      <c r="J19250"/>
      <c r="K19250" s="91"/>
      <c r="L19250" s="91"/>
      <c r="M19250" s="91"/>
      <c r="R19250"/>
      <c r="S19250"/>
      <c r="T19250"/>
      <c r="U19250"/>
      <c r="V19250"/>
      <c r="W19250"/>
      <c r="X19250"/>
      <c r="Y19250"/>
      <c r="Z19250"/>
      <c r="AA19250"/>
      <c r="AB19250"/>
      <c r="AC19250"/>
    </row>
    <row r="19251" spans="2:29" s="14" customFormat="1" x14ac:dyDescent="0.25">
      <c r="B19251"/>
      <c r="C19251"/>
      <c r="D19251"/>
      <c r="E19251"/>
      <c r="F19251"/>
      <c r="G19251"/>
      <c r="H19251"/>
      <c r="I19251"/>
      <c r="J19251"/>
      <c r="K19251" s="91"/>
      <c r="L19251" s="91"/>
      <c r="M19251" s="91"/>
      <c r="R19251"/>
      <c r="S19251"/>
      <c r="T19251"/>
      <c r="U19251"/>
      <c r="V19251"/>
      <c r="W19251"/>
      <c r="X19251"/>
      <c r="Y19251"/>
      <c r="Z19251"/>
      <c r="AA19251"/>
      <c r="AB19251"/>
      <c r="AC19251"/>
    </row>
    <row r="19252" spans="2:29" s="14" customFormat="1" x14ac:dyDescent="0.25">
      <c r="B19252"/>
      <c r="C19252"/>
      <c r="D19252"/>
      <c r="E19252"/>
      <c r="F19252"/>
      <c r="G19252"/>
      <c r="H19252"/>
      <c r="I19252"/>
      <c r="J19252"/>
      <c r="K19252" s="91"/>
      <c r="L19252" s="91"/>
      <c r="M19252" s="91"/>
      <c r="R19252"/>
      <c r="S19252"/>
      <c r="T19252"/>
      <c r="U19252"/>
      <c r="V19252"/>
      <c r="W19252"/>
      <c r="X19252"/>
      <c r="Y19252"/>
      <c r="Z19252"/>
      <c r="AA19252"/>
      <c r="AB19252"/>
      <c r="AC19252"/>
    </row>
    <row r="19253" spans="2:29" s="14" customFormat="1" x14ac:dyDescent="0.25">
      <c r="B19253"/>
      <c r="C19253"/>
      <c r="D19253"/>
      <c r="E19253"/>
      <c r="F19253"/>
      <c r="G19253"/>
      <c r="H19253"/>
      <c r="I19253"/>
      <c r="J19253"/>
      <c r="K19253" s="91"/>
      <c r="L19253" s="91"/>
      <c r="M19253" s="91"/>
      <c r="R19253"/>
      <c r="S19253"/>
      <c r="T19253"/>
      <c r="U19253"/>
      <c r="V19253"/>
      <c r="W19253"/>
      <c r="X19253"/>
      <c r="Y19253"/>
      <c r="Z19253"/>
      <c r="AA19253"/>
      <c r="AB19253"/>
      <c r="AC19253"/>
    </row>
    <row r="19254" spans="2:29" s="14" customFormat="1" x14ac:dyDescent="0.25">
      <c r="B19254"/>
      <c r="C19254"/>
      <c r="D19254"/>
      <c r="E19254"/>
      <c r="F19254"/>
      <c r="G19254"/>
      <c r="H19254"/>
      <c r="I19254"/>
      <c r="J19254"/>
      <c r="K19254" s="91"/>
      <c r="L19254" s="91"/>
      <c r="M19254" s="91"/>
      <c r="R19254"/>
      <c r="S19254"/>
      <c r="T19254"/>
      <c r="U19254"/>
      <c r="V19254"/>
      <c r="W19254"/>
      <c r="X19254"/>
      <c r="Y19254"/>
      <c r="Z19254"/>
      <c r="AA19254"/>
      <c r="AB19254"/>
      <c r="AC19254"/>
    </row>
    <row r="19255" spans="2:29" s="14" customFormat="1" x14ac:dyDescent="0.25">
      <c r="B19255"/>
      <c r="C19255"/>
      <c r="D19255"/>
      <c r="E19255"/>
      <c r="F19255"/>
      <c r="G19255"/>
      <c r="H19255"/>
      <c r="I19255"/>
      <c r="J19255"/>
      <c r="K19255" s="91"/>
      <c r="L19255" s="91"/>
      <c r="M19255" s="91"/>
      <c r="R19255"/>
      <c r="S19255"/>
      <c r="T19255"/>
      <c r="U19255"/>
      <c r="V19255"/>
      <c r="W19255"/>
      <c r="X19255"/>
      <c r="Y19255"/>
      <c r="Z19255"/>
      <c r="AA19255"/>
      <c r="AB19255"/>
      <c r="AC19255"/>
    </row>
    <row r="19256" spans="2:29" s="14" customFormat="1" x14ac:dyDescent="0.25">
      <c r="B19256"/>
      <c r="C19256"/>
      <c r="D19256"/>
      <c r="E19256"/>
      <c r="F19256"/>
      <c r="G19256"/>
      <c r="H19256"/>
      <c r="I19256"/>
      <c r="J19256"/>
      <c r="K19256" s="91"/>
      <c r="L19256" s="91"/>
      <c r="M19256" s="91"/>
      <c r="R19256"/>
      <c r="S19256"/>
      <c r="T19256"/>
      <c r="U19256"/>
      <c r="V19256"/>
      <c r="W19256"/>
      <c r="X19256"/>
      <c r="Y19256"/>
      <c r="Z19256"/>
      <c r="AA19256"/>
      <c r="AB19256"/>
      <c r="AC19256"/>
    </row>
    <row r="19257" spans="2:29" s="14" customFormat="1" x14ac:dyDescent="0.25">
      <c r="B19257"/>
      <c r="C19257"/>
      <c r="D19257"/>
      <c r="E19257"/>
      <c r="F19257"/>
      <c r="G19257"/>
      <c r="H19257"/>
      <c r="I19257"/>
      <c r="J19257"/>
      <c r="K19257" s="91"/>
      <c r="L19257" s="91"/>
      <c r="M19257" s="91"/>
      <c r="R19257"/>
      <c r="S19257"/>
      <c r="T19257"/>
      <c r="U19257"/>
      <c r="V19257"/>
      <c r="W19257"/>
      <c r="X19257"/>
      <c r="Y19257"/>
      <c r="Z19257"/>
      <c r="AA19257"/>
      <c r="AB19257"/>
      <c r="AC19257"/>
    </row>
    <row r="19258" spans="2:29" s="14" customFormat="1" x14ac:dyDescent="0.25">
      <c r="B19258"/>
      <c r="C19258"/>
      <c r="D19258"/>
      <c r="E19258"/>
      <c r="F19258"/>
      <c r="G19258"/>
      <c r="H19258"/>
      <c r="I19258"/>
      <c r="J19258"/>
      <c r="K19258" s="91"/>
      <c r="L19258" s="91"/>
      <c r="M19258" s="91"/>
      <c r="R19258"/>
      <c r="S19258"/>
      <c r="T19258"/>
      <c r="U19258"/>
      <c r="V19258"/>
      <c r="W19258"/>
      <c r="X19258"/>
      <c r="Y19258"/>
      <c r="Z19258"/>
      <c r="AA19258"/>
      <c r="AB19258"/>
      <c r="AC19258"/>
    </row>
    <row r="19259" spans="2:29" s="14" customFormat="1" x14ac:dyDescent="0.25">
      <c r="B19259"/>
      <c r="C19259"/>
      <c r="D19259"/>
      <c r="E19259"/>
      <c r="F19259"/>
      <c r="G19259"/>
      <c r="H19259"/>
      <c r="I19259"/>
      <c r="J19259"/>
      <c r="K19259" s="91"/>
      <c r="L19259" s="91"/>
      <c r="M19259" s="91"/>
      <c r="R19259"/>
      <c r="S19259"/>
      <c r="T19259"/>
      <c r="U19259"/>
      <c r="V19259"/>
      <c r="W19259"/>
      <c r="X19259"/>
      <c r="Y19259"/>
      <c r="Z19259"/>
      <c r="AA19259"/>
      <c r="AB19259"/>
      <c r="AC19259"/>
    </row>
    <row r="19260" spans="2:29" s="14" customFormat="1" x14ac:dyDescent="0.25">
      <c r="B19260"/>
      <c r="C19260"/>
      <c r="D19260"/>
      <c r="E19260"/>
      <c r="F19260"/>
      <c r="G19260"/>
      <c r="H19260"/>
      <c r="I19260"/>
      <c r="J19260"/>
      <c r="K19260" s="91"/>
      <c r="L19260" s="91"/>
      <c r="M19260" s="91"/>
      <c r="R19260"/>
      <c r="S19260"/>
      <c r="T19260"/>
      <c r="U19260"/>
      <c r="V19260"/>
      <c r="W19260"/>
      <c r="X19260"/>
      <c r="Y19260"/>
      <c r="Z19260"/>
      <c r="AA19260"/>
      <c r="AB19260"/>
      <c r="AC19260"/>
    </row>
    <row r="19261" spans="2:29" s="14" customFormat="1" x14ac:dyDescent="0.25">
      <c r="B19261"/>
      <c r="C19261"/>
      <c r="D19261"/>
      <c r="E19261"/>
      <c r="F19261"/>
      <c r="G19261"/>
      <c r="H19261"/>
      <c r="I19261"/>
      <c r="J19261"/>
      <c r="K19261" s="91"/>
      <c r="L19261" s="91"/>
      <c r="M19261" s="91"/>
      <c r="R19261"/>
      <c r="S19261"/>
      <c r="T19261"/>
      <c r="U19261"/>
      <c r="V19261"/>
      <c r="W19261"/>
      <c r="X19261"/>
      <c r="Y19261"/>
      <c r="Z19261"/>
      <c r="AA19261"/>
      <c r="AB19261"/>
      <c r="AC19261"/>
    </row>
    <row r="19262" spans="2:29" s="14" customFormat="1" x14ac:dyDescent="0.25">
      <c r="B19262"/>
      <c r="C19262"/>
      <c r="D19262"/>
      <c r="E19262"/>
      <c r="F19262"/>
      <c r="G19262"/>
      <c r="H19262"/>
      <c r="I19262"/>
      <c r="J19262"/>
      <c r="K19262" s="91"/>
      <c r="L19262" s="91"/>
      <c r="M19262" s="91"/>
      <c r="R19262"/>
      <c r="S19262"/>
      <c r="T19262"/>
      <c r="U19262"/>
      <c r="V19262"/>
      <c r="W19262"/>
      <c r="X19262"/>
      <c r="Y19262"/>
      <c r="Z19262"/>
      <c r="AA19262"/>
      <c r="AB19262"/>
      <c r="AC19262"/>
    </row>
    <row r="19263" spans="2:29" s="14" customFormat="1" x14ac:dyDescent="0.25">
      <c r="B19263"/>
      <c r="C19263"/>
      <c r="D19263"/>
      <c r="E19263"/>
      <c r="F19263"/>
      <c r="G19263"/>
      <c r="H19263"/>
      <c r="I19263"/>
      <c r="J19263"/>
      <c r="K19263" s="91"/>
      <c r="L19263" s="91"/>
      <c r="M19263" s="91"/>
      <c r="R19263"/>
      <c r="S19263"/>
      <c r="T19263"/>
      <c r="U19263"/>
      <c r="V19263"/>
      <c r="W19263"/>
      <c r="X19263"/>
      <c r="Y19263"/>
      <c r="Z19263"/>
      <c r="AA19263"/>
      <c r="AB19263"/>
      <c r="AC19263"/>
    </row>
    <row r="19264" spans="2:29" s="14" customFormat="1" x14ac:dyDescent="0.25">
      <c r="B19264"/>
      <c r="C19264"/>
      <c r="D19264"/>
      <c r="E19264"/>
      <c r="F19264"/>
      <c r="G19264"/>
      <c r="H19264"/>
      <c r="I19264"/>
      <c r="J19264"/>
      <c r="K19264" s="91"/>
      <c r="L19264" s="91"/>
      <c r="M19264" s="91"/>
      <c r="R19264"/>
      <c r="S19264"/>
      <c r="T19264"/>
      <c r="U19264"/>
      <c r="V19264"/>
      <c r="W19264"/>
      <c r="X19264"/>
      <c r="Y19264"/>
      <c r="Z19264"/>
      <c r="AA19264"/>
      <c r="AB19264"/>
      <c r="AC19264"/>
    </row>
    <row r="19265" spans="2:29" s="14" customFormat="1" x14ac:dyDescent="0.25">
      <c r="B19265"/>
      <c r="C19265"/>
      <c r="D19265"/>
      <c r="E19265"/>
      <c r="F19265"/>
      <c r="G19265"/>
      <c r="H19265"/>
      <c r="I19265"/>
      <c r="J19265"/>
      <c r="K19265" s="91"/>
      <c r="L19265" s="91"/>
      <c r="M19265" s="91"/>
      <c r="R19265"/>
      <c r="S19265"/>
      <c r="T19265"/>
      <c r="U19265"/>
      <c r="V19265"/>
      <c r="W19265"/>
      <c r="X19265"/>
      <c r="Y19265"/>
      <c r="Z19265"/>
      <c r="AA19265"/>
      <c r="AB19265"/>
      <c r="AC19265"/>
    </row>
    <row r="19266" spans="2:29" s="14" customFormat="1" x14ac:dyDescent="0.25">
      <c r="B19266"/>
      <c r="C19266"/>
      <c r="D19266"/>
      <c r="E19266"/>
      <c r="F19266"/>
      <c r="G19266"/>
      <c r="H19266"/>
      <c r="I19266"/>
      <c r="J19266"/>
      <c r="K19266" s="91"/>
      <c r="L19266" s="91"/>
      <c r="M19266" s="91"/>
      <c r="R19266"/>
      <c r="S19266"/>
      <c r="T19266"/>
      <c r="U19266"/>
      <c r="V19266"/>
      <c r="W19266"/>
      <c r="X19266"/>
      <c r="Y19266"/>
      <c r="Z19266"/>
      <c r="AA19266"/>
      <c r="AB19266"/>
      <c r="AC19266"/>
    </row>
    <row r="19267" spans="2:29" s="14" customFormat="1" x14ac:dyDescent="0.25">
      <c r="B19267"/>
      <c r="C19267"/>
      <c r="D19267"/>
      <c r="E19267"/>
      <c r="F19267"/>
      <c r="G19267"/>
      <c r="H19267"/>
      <c r="I19267"/>
      <c r="J19267"/>
      <c r="K19267" s="91"/>
      <c r="L19267" s="91"/>
      <c r="M19267" s="91"/>
      <c r="R19267"/>
      <c r="S19267"/>
      <c r="T19267"/>
      <c r="U19267"/>
      <c r="V19267"/>
      <c r="W19267"/>
      <c r="X19267"/>
      <c r="Y19267"/>
      <c r="Z19267"/>
      <c r="AA19267"/>
      <c r="AB19267"/>
      <c r="AC19267"/>
    </row>
    <row r="19268" spans="2:29" s="14" customFormat="1" x14ac:dyDescent="0.25">
      <c r="B19268"/>
      <c r="C19268"/>
      <c r="D19268"/>
      <c r="E19268"/>
      <c r="F19268"/>
      <c r="G19268"/>
      <c r="H19268"/>
      <c r="I19268"/>
      <c r="J19268"/>
      <c r="K19268" s="91"/>
      <c r="L19268" s="91"/>
      <c r="M19268" s="91"/>
      <c r="R19268"/>
      <c r="S19268"/>
      <c r="T19268"/>
      <c r="U19268"/>
      <c r="V19268"/>
      <c r="W19268"/>
      <c r="X19268"/>
      <c r="Y19268"/>
      <c r="Z19268"/>
      <c r="AA19268"/>
      <c r="AB19268"/>
      <c r="AC19268"/>
    </row>
    <row r="19269" spans="2:29" s="14" customFormat="1" x14ac:dyDescent="0.25">
      <c r="B19269"/>
      <c r="C19269"/>
      <c r="D19269"/>
      <c r="E19269"/>
      <c r="F19269"/>
      <c r="G19269"/>
      <c r="H19269"/>
      <c r="I19269"/>
      <c r="J19269"/>
      <c r="K19269" s="91"/>
      <c r="L19269" s="91"/>
      <c r="M19269" s="91"/>
      <c r="R19269"/>
      <c r="S19269"/>
      <c r="T19269"/>
      <c r="U19269"/>
      <c r="V19269"/>
      <c r="W19269"/>
      <c r="X19269"/>
      <c r="Y19269"/>
      <c r="Z19269"/>
      <c r="AA19269"/>
      <c r="AB19269"/>
      <c r="AC19269"/>
    </row>
    <row r="19270" spans="2:29" s="14" customFormat="1" x14ac:dyDescent="0.25">
      <c r="B19270"/>
      <c r="C19270"/>
      <c r="D19270"/>
      <c r="E19270"/>
      <c r="F19270"/>
      <c r="G19270"/>
      <c r="H19270"/>
      <c r="I19270"/>
      <c r="J19270"/>
      <c r="K19270" s="91"/>
      <c r="L19270" s="91"/>
      <c r="M19270" s="91"/>
      <c r="R19270"/>
      <c r="S19270"/>
      <c r="T19270"/>
      <c r="U19270"/>
      <c r="V19270"/>
      <c r="W19270"/>
      <c r="X19270"/>
      <c r="Y19270"/>
      <c r="Z19270"/>
      <c r="AA19270"/>
      <c r="AB19270"/>
      <c r="AC19270"/>
    </row>
    <row r="19271" spans="2:29" s="14" customFormat="1" x14ac:dyDescent="0.25">
      <c r="B19271"/>
      <c r="C19271"/>
      <c r="D19271"/>
      <c r="E19271"/>
      <c r="F19271"/>
      <c r="G19271"/>
      <c r="H19271"/>
      <c r="I19271"/>
      <c r="J19271"/>
      <c r="K19271" s="91"/>
      <c r="L19271" s="91"/>
      <c r="M19271" s="91"/>
      <c r="R19271"/>
      <c r="S19271"/>
      <c r="T19271"/>
      <c r="U19271"/>
      <c r="V19271"/>
      <c r="W19271"/>
      <c r="X19271"/>
      <c r="Y19271"/>
      <c r="Z19271"/>
      <c r="AA19271"/>
      <c r="AB19271"/>
      <c r="AC19271"/>
    </row>
    <row r="19272" spans="2:29" s="14" customFormat="1" x14ac:dyDescent="0.25">
      <c r="B19272"/>
      <c r="C19272"/>
      <c r="D19272"/>
      <c r="E19272"/>
      <c r="F19272"/>
      <c r="G19272"/>
      <c r="H19272"/>
      <c r="I19272"/>
      <c r="J19272"/>
      <c r="K19272" s="91"/>
      <c r="L19272" s="91"/>
      <c r="M19272" s="91"/>
      <c r="R19272"/>
      <c r="S19272"/>
      <c r="T19272"/>
      <c r="U19272"/>
      <c r="V19272"/>
      <c r="W19272"/>
      <c r="X19272"/>
      <c r="Y19272"/>
      <c r="Z19272"/>
      <c r="AA19272"/>
      <c r="AB19272"/>
      <c r="AC19272"/>
    </row>
    <row r="19273" spans="2:29" s="14" customFormat="1" x14ac:dyDescent="0.25">
      <c r="B19273"/>
      <c r="C19273"/>
      <c r="D19273"/>
      <c r="E19273"/>
      <c r="F19273"/>
      <c r="G19273"/>
      <c r="H19273"/>
      <c r="I19273"/>
      <c r="J19273"/>
      <c r="K19273" s="91"/>
      <c r="L19273" s="91"/>
      <c r="M19273" s="91"/>
      <c r="R19273"/>
      <c r="S19273"/>
      <c r="T19273"/>
      <c r="U19273"/>
      <c r="V19273"/>
      <c r="W19273"/>
      <c r="X19273"/>
      <c r="Y19273"/>
      <c r="Z19273"/>
      <c r="AA19273"/>
      <c r="AB19273"/>
      <c r="AC19273"/>
    </row>
    <row r="19274" spans="2:29" s="14" customFormat="1" x14ac:dyDescent="0.25">
      <c r="B19274"/>
      <c r="C19274"/>
      <c r="D19274"/>
      <c r="E19274"/>
      <c r="F19274"/>
      <c r="G19274"/>
      <c r="H19274"/>
      <c r="I19274"/>
      <c r="J19274"/>
      <c r="K19274" s="91"/>
      <c r="L19274" s="91"/>
      <c r="M19274" s="91"/>
      <c r="R19274"/>
      <c r="S19274"/>
      <c r="T19274"/>
      <c r="U19274"/>
      <c r="V19274"/>
      <c r="W19274"/>
      <c r="X19274"/>
      <c r="Y19274"/>
      <c r="Z19274"/>
      <c r="AA19274"/>
      <c r="AB19274"/>
      <c r="AC19274"/>
    </row>
    <row r="19275" spans="2:29" s="14" customFormat="1" x14ac:dyDescent="0.25">
      <c r="B19275"/>
      <c r="C19275"/>
      <c r="D19275"/>
      <c r="E19275"/>
      <c r="F19275"/>
      <c r="G19275"/>
      <c r="H19275"/>
      <c r="I19275"/>
      <c r="J19275"/>
      <c r="K19275" s="91"/>
      <c r="L19275" s="91"/>
      <c r="M19275" s="91"/>
      <c r="R19275"/>
      <c r="S19275"/>
      <c r="T19275"/>
      <c r="U19275"/>
      <c r="V19275"/>
      <c r="W19275"/>
      <c r="X19275"/>
      <c r="Y19275"/>
      <c r="Z19275"/>
      <c r="AA19275"/>
      <c r="AB19275"/>
      <c r="AC19275"/>
    </row>
    <row r="19276" spans="2:29" s="14" customFormat="1" x14ac:dyDescent="0.25">
      <c r="B19276"/>
      <c r="C19276"/>
      <c r="D19276"/>
      <c r="E19276"/>
      <c r="F19276"/>
      <c r="G19276"/>
      <c r="H19276"/>
      <c r="I19276"/>
      <c r="J19276"/>
      <c r="K19276" s="91"/>
      <c r="L19276" s="91"/>
      <c r="M19276" s="91"/>
      <c r="R19276"/>
      <c r="S19276"/>
      <c r="T19276"/>
      <c r="U19276"/>
      <c r="V19276"/>
      <c r="W19276"/>
      <c r="X19276"/>
      <c r="Y19276"/>
      <c r="Z19276"/>
      <c r="AA19276"/>
      <c r="AB19276"/>
      <c r="AC19276"/>
    </row>
    <row r="19277" spans="2:29" s="14" customFormat="1" x14ac:dyDescent="0.25">
      <c r="B19277"/>
      <c r="C19277"/>
      <c r="D19277"/>
      <c r="E19277"/>
      <c r="F19277"/>
      <c r="G19277"/>
      <c r="H19277"/>
      <c r="I19277"/>
      <c r="J19277"/>
      <c r="K19277" s="91"/>
      <c r="L19277" s="91"/>
      <c r="M19277" s="91"/>
      <c r="R19277"/>
      <c r="S19277"/>
      <c r="T19277"/>
      <c r="U19277"/>
      <c r="V19277"/>
      <c r="W19277"/>
      <c r="X19277"/>
      <c r="Y19277"/>
      <c r="Z19277"/>
      <c r="AA19277"/>
      <c r="AB19277"/>
      <c r="AC19277"/>
    </row>
    <row r="19278" spans="2:29" s="14" customFormat="1" x14ac:dyDescent="0.25">
      <c r="B19278"/>
      <c r="C19278"/>
      <c r="D19278"/>
      <c r="E19278"/>
      <c r="F19278"/>
      <c r="G19278"/>
      <c r="H19278"/>
      <c r="I19278"/>
      <c r="J19278"/>
      <c r="K19278" s="91"/>
      <c r="L19278" s="91"/>
      <c r="M19278" s="91"/>
      <c r="R19278"/>
      <c r="S19278"/>
      <c r="T19278"/>
      <c r="U19278"/>
      <c r="V19278"/>
      <c r="W19278"/>
      <c r="X19278"/>
      <c r="Y19278"/>
      <c r="Z19278"/>
      <c r="AA19278"/>
      <c r="AB19278"/>
      <c r="AC19278"/>
    </row>
    <row r="19279" spans="2:29" s="14" customFormat="1" x14ac:dyDescent="0.25">
      <c r="B19279"/>
      <c r="C19279"/>
      <c r="D19279"/>
      <c r="E19279"/>
      <c r="F19279"/>
      <c r="G19279"/>
      <c r="H19279"/>
      <c r="I19279"/>
      <c r="J19279"/>
      <c r="K19279" s="91"/>
      <c r="L19279" s="91"/>
      <c r="M19279" s="91"/>
      <c r="R19279"/>
      <c r="S19279"/>
      <c r="T19279"/>
      <c r="U19279"/>
      <c r="V19279"/>
      <c r="W19279"/>
      <c r="X19279"/>
      <c r="Y19279"/>
      <c r="Z19279"/>
      <c r="AA19279"/>
      <c r="AB19279"/>
      <c r="AC19279"/>
    </row>
    <row r="19280" spans="2:29" s="14" customFormat="1" x14ac:dyDescent="0.25">
      <c r="B19280"/>
      <c r="C19280"/>
      <c r="D19280"/>
      <c r="E19280"/>
      <c r="F19280"/>
      <c r="G19280"/>
      <c r="H19280"/>
      <c r="I19280"/>
      <c r="J19280"/>
      <c r="K19280" s="91"/>
      <c r="L19280" s="91"/>
      <c r="M19280" s="91"/>
      <c r="R19280"/>
      <c r="S19280"/>
      <c r="T19280"/>
      <c r="U19280"/>
      <c r="V19280"/>
      <c r="W19280"/>
      <c r="X19280"/>
      <c r="Y19280"/>
      <c r="Z19280"/>
      <c r="AA19280"/>
      <c r="AB19280"/>
      <c r="AC19280"/>
    </row>
    <row r="19281" spans="2:29" s="14" customFormat="1" x14ac:dyDescent="0.25">
      <c r="B19281"/>
      <c r="C19281"/>
      <c r="D19281"/>
      <c r="E19281"/>
      <c r="F19281"/>
      <c r="G19281"/>
      <c r="H19281"/>
      <c r="I19281"/>
      <c r="J19281"/>
      <c r="K19281" s="91"/>
      <c r="L19281" s="91"/>
      <c r="M19281" s="91"/>
      <c r="R19281"/>
      <c r="S19281"/>
      <c r="T19281"/>
      <c r="U19281"/>
      <c r="V19281"/>
      <c r="W19281"/>
      <c r="X19281"/>
      <c r="Y19281"/>
      <c r="Z19281"/>
      <c r="AA19281"/>
      <c r="AB19281"/>
      <c r="AC19281"/>
    </row>
    <row r="19282" spans="2:29" s="14" customFormat="1" x14ac:dyDescent="0.25">
      <c r="B19282"/>
      <c r="C19282"/>
      <c r="D19282"/>
      <c r="E19282"/>
      <c r="F19282"/>
      <c r="G19282"/>
      <c r="H19282"/>
      <c r="I19282"/>
      <c r="J19282"/>
      <c r="K19282" s="91"/>
      <c r="L19282" s="91"/>
      <c r="M19282" s="91"/>
      <c r="R19282"/>
      <c r="S19282"/>
      <c r="T19282"/>
      <c r="U19282"/>
      <c r="V19282"/>
      <c r="W19282"/>
      <c r="X19282"/>
      <c r="Y19282"/>
      <c r="Z19282"/>
      <c r="AA19282"/>
      <c r="AB19282"/>
      <c r="AC19282"/>
    </row>
    <row r="19283" spans="2:29" s="14" customFormat="1" x14ac:dyDescent="0.25">
      <c r="B19283"/>
      <c r="C19283"/>
      <c r="D19283"/>
      <c r="E19283"/>
      <c r="F19283"/>
      <c r="G19283"/>
      <c r="H19283"/>
      <c r="I19283"/>
      <c r="J19283"/>
      <c r="K19283" s="91"/>
      <c r="L19283" s="91"/>
      <c r="M19283" s="91"/>
      <c r="R19283"/>
      <c r="S19283"/>
      <c r="T19283"/>
      <c r="U19283"/>
      <c r="V19283"/>
      <c r="W19283"/>
      <c r="X19283"/>
      <c r="Y19283"/>
      <c r="Z19283"/>
      <c r="AA19283"/>
      <c r="AB19283"/>
      <c r="AC19283"/>
    </row>
    <row r="19284" spans="2:29" s="14" customFormat="1" x14ac:dyDescent="0.25">
      <c r="B19284"/>
      <c r="C19284"/>
      <c r="D19284"/>
      <c r="E19284"/>
      <c r="F19284"/>
      <c r="G19284"/>
      <c r="H19284"/>
      <c r="I19284"/>
      <c r="J19284"/>
      <c r="K19284" s="91"/>
      <c r="L19284" s="91"/>
      <c r="M19284" s="91"/>
      <c r="R19284"/>
      <c r="S19284"/>
      <c r="T19284"/>
      <c r="U19284"/>
      <c r="V19284"/>
      <c r="W19284"/>
      <c r="X19284"/>
      <c r="Y19284"/>
      <c r="Z19284"/>
      <c r="AA19284"/>
      <c r="AB19284"/>
      <c r="AC19284"/>
    </row>
    <row r="19285" spans="2:29" s="14" customFormat="1" x14ac:dyDescent="0.25">
      <c r="B19285"/>
      <c r="C19285"/>
      <c r="D19285"/>
      <c r="E19285"/>
      <c r="F19285"/>
      <c r="G19285"/>
      <c r="H19285"/>
      <c r="I19285"/>
      <c r="J19285"/>
      <c r="K19285" s="91"/>
      <c r="L19285" s="91"/>
      <c r="M19285" s="91"/>
      <c r="R19285"/>
      <c r="S19285"/>
      <c r="T19285"/>
      <c r="U19285"/>
      <c r="V19285"/>
      <c r="W19285"/>
      <c r="X19285"/>
      <c r="Y19285"/>
      <c r="Z19285"/>
      <c r="AA19285"/>
      <c r="AB19285"/>
      <c r="AC19285"/>
    </row>
    <row r="19286" spans="2:29" s="14" customFormat="1" x14ac:dyDescent="0.25">
      <c r="B19286"/>
      <c r="C19286"/>
      <c r="D19286"/>
      <c r="E19286"/>
      <c r="F19286"/>
      <c r="G19286"/>
      <c r="H19286"/>
      <c r="I19286"/>
      <c r="J19286"/>
      <c r="K19286" s="91"/>
      <c r="L19286" s="91"/>
      <c r="M19286" s="91"/>
      <c r="R19286"/>
      <c r="S19286"/>
      <c r="T19286"/>
      <c r="U19286"/>
      <c r="V19286"/>
      <c r="W19286"/>
      <c r="X19286"/>
      <c r="Y19286"/>
      <c r="Z19286"/>
      <c r="AA19286"/>
      <c r="AB19286"/>
      <c r="AC19286"/>
    </row>
    <row r="19287" spans="2:29" s="14" customFormat="1" x14ac:dyDescent="0.25">
      <c r="B19287"/>
      <c r="C19287"/>
      <c r="D19287"/>
      <c r="E19287"/>
      <c r="F19287"/>
      <c r="G19287"/>
      <c r="H19287"/>
      <c r="I19287"/>
      <c r="J19287"/>
      <c r="K19287" s="91"/>
      <c r="L19287" s="91"/>
      <c r="M19287" s="91"/>
      <c r="R19287"/>
      <c r="S19287"/>
      <c r="T19287"/>
      <c r="U19287"/>
      <c r="V19287"/>
      <c r="W19287"/>
      <c r="X19287"/>
      <c r="Y19287"/>
      <c r="Z19287"/>
      <c r="AA19287"/>
      <c r="AB19287"/>
      <c r="AC19287"/>
    </row>
    <row r="19288" spans="2:29" s="14" customFormat="1" x14ac:dyDescent="0.25">
      <c r="B19288"/>
      <c r="C19288"/>
      <c r="D19288"/>
      <c r="E19288"/>
      <c r="F19288"/>
      <c r="G19288"/>
      <c r="H19288"/>
      <c r="I19288"/>
      <c r="J19288"/>
      <c r="K19288" s="91"/>
      <c r="L19288" s="91"/>
      <c r="M19288" s="91"/>
      <c r="R19288"/>
      <c r="S19288"/>
      <c r="T19288"/>
      <c r="U19288"/>
      <c r="V19288"/>
      <c r="W19288"/>
      <c r="X19288"/>
      <c r="Y19288"/>
      <c r="Z19288"/>
      <c r="AA19288"/>
      <c r="AB19288"/>
      <c r="AC19288"/>
    </row>
    <row r="19289" spans="2:29" s="14" customFormat="1" x14ac:dyDescent="0.25">
      <c r="B19289"/>
      <c r="C19289"/>
      <c r="D19289"/>
      <c r="E19289"/>
      <c r="F19289"/>
      <c r="G19289"/>
      <c r="H19289"/>
      <c r="I19289"/>
      <c r="J19289"/>
      <c r="K19289" s="91"/>
      <c r="L19289" s="91"/>
      <c r="M19289" s="91"/>
      <c r="R19289"/>
      <c r="S19289"/>
      <c r="T19289"/>
      <c r="U19289"/>
      <c r="V19289"/>
      <c r="W19289"/>
      <c r="X19289"/>
      <c r="Y19289"/>
      <c r="Z19289"/>
      <c r="AA19289"/>
      <c r="AB19289"/>
      <c r="AC19289"/>
    </row>
    <row r="19290" spans="2:29" s="14" customFormat="1" x14ac:dyDescent="0.25">
      <c r="B19290"/>
      <c r="C19290"/>
      <c r="D19290"/>
      <c r="E19290"/>
      <c r="F19290"/>
      <c r="G19290"/>
      <c r="H19290"/>
      <c r="I19290"/>
      <c r="J19290"/>
      <c r="K19290" s="91"/>
      <c r="L19290" s="91"/>
      <c r="M19290" s="91"/>
      <c r="R19290"/>
      <c r="S19290"/>
      <c r="T19290"/>
      <c r="U19290"/>
      <c r="V19290"/>
      <c r="W19290"/>
      <c r="X19290"/>
      <c r="Y19290"/>
      <c r="Z19290"/>
      <c r="AA19290"/>
      <c r="AB19290"/>
      <c r="AC19290"/>
    </row>
    <row r="19291" spans="2:29" s="14" customFormat="1" x14ac:dyDescent="0.25">
      <c r="B19291"/>
      <c r="C19291"/>
      <c r="D19291"/>
      <c r="E19291"/>
      <c r="F19291"/>
      <c r="G19291"/>
      <c r="H19291"/>
      <c r="I19291"/>
      <c r="J19291"/>
      <c r="K19291" s="91"/>
      <c r="L19291" s="91"/>
      <c r="M19291" s="91"/>
      <c r="R19291"/>
      <c r="S19291"/>
      <c r="T19291"/>
      <c r="U19291"/>
      <c r="V19291"/>
      <c r="W19291"/>
      <c r="X19291"/>
      <c r="Y19291"/>
      <c r="Z19291"/>
      <c r="AA19291"/>
      <c r="AB19291"/>
      <c r="AC19291"/>
    </row>
    <row r="19292" spans="2:29" s="14" customFormat="1" x14ac:dyDescent="0.25">
      <c r="B19292"/>
      <c r="C19292"/>
      <c r="D19292"/>
      <c r="E19292"/>
      <c r="F19292"/>
      <c r="G19292"/>
      <c r="H19292"/>
      <c r="I19292"/>
      <c r="J19292"/>
      <c r="K19292" s="91"/>
      <c r="L19292" s="91"/>
      <c r="M19292" s="91"/>
      <c r="R19292"/>
      <c r="S19292"/>
      <c r="T19292"/>
      <c r="U19292"/>
      <c r="V19292"/>
      <c r="W19292"/>
      <c r="X19292"/>
      <c r="Y19292"/>
      <c r="Z19292"/>
      <c r="AA19292"/>
      <c r="AB19292"/>
      <c r="AC19292"/>
    </row>
    <row r="19293" spans="2:29" s="14" customFormat="1" x14ac:dyDescent="0.25">
      <c r="B19293"/>
      <c r="C19293"/>
      <c r="D19293"/>
      <c r="E19293"/>
      <c r="F19293"/>
      <c r="G19293"/>
      <c r="H19293"/>
      <c r="I19293"/>
      <c r="J19293"/>
      <c r="K19293" s="91"/>
      <c r="L19293" s="91"/>
      <c r="M19293" s="91"/>
      <c r="R19293"/>
      <c r="S19293"/>
      <c r="T19293"/>
      <c r="U19293"/>
      <c r="V19293"/>
      <c r="W19293"/>
      <c r="X19293"/>
      <c r="Y19293"/>
      <c r="Z19293"/>
      <c r="AA19293"/>
      <c r="AB19293"/>
      <c r="AC19293"/>
    </row>
    <row r="19294" spans="2:29" s="14" customFormat="1" x14ac:dyDescent="0.25">
      <c r="B19294"/>
      <c r="C19294"/>
      <c r="D19294"/>
      <c r="E19294"/>
      <c r="F19294"/>
      <c r="G19294"/>
      <c r="H19294"/>
      <c r="I19294"/>
      <c r="J19294"/>
      <c r="K19294" s="91"/>
      <c r="L19294" s="91"/>
      <c r="M19294" s="91"/>
      <c r="R19294"/>
      <c r="S19294"/>
      <c r="T19294"/>
      <c r="U19294"/>
      <c r="V19294"/>
      <c r="W19294"/>
      <c r="X19294"/>
      <c r="Y19294"/>
      <c r="Z19294"/>
      <c r="AA19294"/>
      <c r="AB19294"/>
      <c r="AC19294"/>
    </row>
    <row r="19295" spans="2:29" s="14" customFormat="1" x14ac:dyDescent="0.25">
      <c r="B19295"/>
      <c r="C19295"/>
      <c r="D19295"/>
      <c r="E19295"/>
      <c r="F19295"/>
      <c r="G19295"/>
      <c r="H19295"/>
      <c r="I19295"/>
      <c r="J19295"/>
      <c r="K19295" s="91"/>
      <c r="L19295" s="91"/>
      <c r="M19295" s="91"/>
      <c r="R19295"/>
      <c r="S19295"/>
      <c r="T19295"/>
      <c r="U19295"/>
      <c r="V19295"/>
      <c r="W19295"/>
      <c r="X19295"/>
      <c r="Y19295"/>
      <c r="Z19295"/>
      <c r="AA19295"/>
      <c r="AB19295"/>
      <c r="AC19295"/>
    </row>
    <row r="19296" spans="2:29" s="14" customFormat="1" x14ac:dyDescent="0.25">
      <c r="B19296"/>
      <c r="C19296"/>
      <c r="D19296"/>
      <c r="E19296"/>
      <c r="F19296"/>
      <c r="G19296"/>
      <c r="H19296"/>
      <c r="I19296"/>
      <c r="J19296"/>
      <c r="K19296" s="91"/>
      <c r="L19296" s="91"/>
      <c r="M19296" s="91"/>
      <c r="R19296"/>
      <c r="S19296"/>
      <c r="T19296"/>
      <c r="U19296"/>
      <c r="V19296"/>
      <c r="W19296"/>
      <c r="X19296"/>
      <c r="Y19296"/>
      <c r="Z19296"/>
      <c r="AA19296"/>
      <c r="AB19296"/>
      <c r="AC19296"/>
    </row>
    <row r="19297" spans="2:29" s="14" customFormat="1" x14ac:dyDescent="0.25">
      <c r="B19297"/>
      <c r="C19297"/>
      <c r="D19297"/>
      <c r="E19297"/>
      <c r="F19297"/>
      <c r="G19297"/>
      <c r="H19297"/>
      <c r="I19297"/>
      <c r="J19297"/>
      <c r="K19297" s="91"/>
      <c r="L19297" s="91"/>
      <c r="M19297" s="91"/>
      <c r="R19297"/>
      <c r="S19297"/>
      <c r="T19297"/>
      <c r="U19297"/>
      <c r="V19297"/>
      <c r="W19297"/>
      <c r="X19297"/>
      <c r="Y19297"/>
      <c r="Z19297"/>
      <c r="AA19297"/>
      <c r="AB19297"/>
      <c r="AC19297"/>
    </row>
    <row r="19298" spans="2:29" s="14" customFormat="1" x14ac:dyDescent="0.25">
      <c r="B19298"/>
      <c r="C19298"/>
      <c r="D19298"/>
      <c r="E19298"/>
      <c r="F19298"/>
      <c r="G19298"/>
      <c r="H19298"/>
      <c r="I19298"/>
      <c r="J19298"/>
      <c r="K19298" s="91"/>
      <c r="L19298" s="91"/>
      <c r="M19298" s="91"/>
      <c r="R19298"/>
      <c r="S19298"/>
      <c r="T19298"/>
      <c r="U19298"/>
      <c r="V19298"/>
      <c r="W19298"/>
      <c r="X19298"/>
      <c r="Y19298"/>
      <c r="Z19298"/>
      <c r="AA19298"/>
      <c r="AB19298"/>
      <c r="AC19298"/>
    </row>
    <row r="19299" spans="2:29" s="14" customFormat="1" x14ac:dyDescent="0.25">
      <c r="B19299"/>
      <c r="C19299"/>
      <c r="D19299"/>
      <c r="E19299"/>
      <c r="F19299"/>
      <c r="G19299"/>
      <c r="H19299"/>
      <c r="I19299"/>
      <c r="J19299"/>
      <c r="K19299" s="91"/>
      <c r="L19299" s="91"/>
      <c r="M19299" s="91"/>
      <c r="R19299"/>
      <c r="S19299"/>
      <c r="T19299"/>
      <c r="U19299"/>
      <c r="V19299"/>
      <c r="W19299"/>
      <c r="X19299"/>
      <c r="Y19299"/>
      <c r="Z19299"/>
      <c r="AA19299"/>
      <c r="AB19299"/>
      <c r="AC19299"/>
    </row>
    <row r="19300" spans="2:29" s="14" customFormat="1" x14ac:dyDescent="0.25">
      <c r="B19300"/>
      <c r="C19300"/>
      <c r="D19300"/>
      <c r="E19300"/>
      <c r="F19300"/>
      <c r="G19300"/>
      <c r="H19300"/>
      <c r="I19300"/>
      <c r="J19300"/>
      <c r="K19300" s="91"/>
      <c r="L19300" s="91"/>
      <c r="M19300" s="91"/>
      <c r="R19300"/>
      <c r="S19300"/>
      <c r="T19300"/>
      <c r="U19300"/>
      <c r="V19300"/>
      <c r="W19300"/>
      <c r="X19300"/>
      <c r="Y19300"/>
      <c r="Z19300"/>
      <c r="AA19300"/>
      <c r="AB19300"/>
      <c r="AC19300"/>
    </row>
    <row r="19301" spans="2:29" s="14" customFormat="1" x14ac:dyDescent="0.25">
      <c r="B19301"/>
      <c r="C19301"/>
      <c r="D19301"/>
      <c r="E19301"/>
      <c r="F19301"/>
      <c r="G19301"/>
      <c r="H19301"/>
      <c r="I19301"/>
      <c r="J19301"/>
      <c r="K19301" s="91"/>
      <c r="L19301" s="91"/>
      <c r="M19301" s="91"/>
      <c r="R19301"/>
      <c r="S19301"/>
      <c r="T19301"/>
      <c r="U19301"/>
      <c r="V19301"/>
      <c r="W19301"/>
      <c r="X19301"/>
      <c r="Y19301"/>
      <c r="Z19301"/>
      <c r="AA19301"/>
      <c r="AB19301"/>
      <c r="AC19301"/>
    </row>
    <row r="19302" spans="2:29" s="14" customFormat="1" x14ac:dyDescent="0.25">
      <c r="B19302"/>
      <c r="C19302"/>
      <c r="D19302"/>
      <c r="E19302"/>
      <c r="F19302"/>
      <c r="G19302"/>
      <c r="H19302"/>
      <c r="I19302"/>
      <c r="J19302"/>
      <c r="K19302" s="91"/>
      <c r="L19302" s="91"/>
      <c r="M19302" s="91"/>
      <c r="R19302"/>
      <c r="S19302"/>
      <c r="T19302"/>
      <c r="U19302"/>
      <c r="V19302"/>
      <c r="W19302"/>
      <c r="X19302"/>
      <c r="Y19302"/>
      <c r="Z19302"/>
      <c r="AA19302"/>
      <c r="AB19302"/>
      <c r="AC19302"/>
    </row>
    <row r="19303" spans="2:29" s="14" customFormat="1" x14ac:dyDescent="0.25">
      <c r="B19303"/>
      <c r="C19303"/>
      <c r="D19303"/>
      <c r="E19303"/>
      <c r="F19303"/>
      <c r="G19303"/>
      <c r="H19303"/>
      <c r="I19303"/>
      <c r="J19303"/>
      <c r="K19303" s="91"/>
      <c r="L19303" s="91"/>
      <c r="M19303" s="91"/>
      <c r="R19303"/>
      <c r="S19303"/>
      <c r="T19303"/>
      <c r="U19303"/>
      <c r="V19303"/>
      <c r="W19303"/>
      <c r="X19303"/>
      <c r="Y19303"/>
      <c r="Z19303"/>
      <c r="AA19303"/>
      <c r="AB19303"/>
      <c r="AC19303"/>
    </row>
    <row r="19304" spans="2:29" s="14" customFormat="1" x14ac:dyDescent="0.25">
      <c r="B19304"/>
      <c r="C19304"/>
      <c r="D19304"/>
      <c r="E19304"/>
      <c r="F19304"/>
      <c r="G19304"/>
      <c r="H19304"/>
      <c r="I19304"/>
      <c r="J19304"/>
      <c r="K19304" s="91"/>
      <c r="L19304" s="91"/>
      <c r="M19304" s="91"/>
      <c r="R19304"/>
      <c r="S19304"/>
      <c r="T19304"/>
      <c r="U19304"/>
      <c r="V19304"/>
      <c r="W19304"/>
      <c r="X19304"/>
      <c r="Y19304"/>
      <c r="Z19304"/>
      <c r="AA19304"/>
      <c r="AB19304"/>
      <c r="AC19304"/>
    </row>
    <row r="19305" spans="2:29" s="14" customFormat="1" x14ac:dyDescent="0.25">
      <c r="B19305"/>
      <c r="C19305"/>
      <c r="D19305"/>
      <c r="E19305"/>
      <c r="F19305"/>
      <c r="G19305"/>
      <c r="H19305"/>
      <c r="I19305"/>
      <c r="J19305"/>
      <c r="K19305" s="91"/>
      <c r="L19305" s="91"/>
      <c r="M19305" s="91"/>
      <c r="R19305"/>
      <c r="S19305"/>
      <c r="T19305"/>
      <c r="U19305"/>
      <c r="V19305"/>
      <c r="W19305"/>
      <c r="X19305"/>
      <c r="Y19305"/>
      <c r="Z19305"/>
      <c r="AA19305"/>
      <c r="AB19305"/>
      <c r="AC19305"/>
    </row>
    <row r="19306" spans="2:29" s="14" customFormat="1" x14ac:dyDescent="0.25">
      <c r="B19306"/>
      <c r="C19306"/>
      <c r="D19306"/>
      <c r="E19306"/>
      <c r="F19306"/>
      <c r="G19306"/>
      <c r="H19306"/>
      <c r="I19306"/>
      <c r="J19306"/>
      <c r="K19306" s="91"/>
      <c r="L19306" s="91"/>
      <c r="M19306" s="91"/>
      <c r="R19306"/>
      <c r="S19306"/>
      <c r="T19306"/>
      <c r="U19306"/>
      <c r="V19306"/>
      <c r="W19306"/>
      <c r="X19306"/>
      <c r="Y19306"/>
      <c r="Z19306"/>
      <c r="AA19306"/>
      <c r="AB19306"/>
      <c r="AC19306"/>
    </row>
    <row r="19307" spans="2:29" s="14" customFormat="1" x14ac:dyDescent="0.25">
      <c r="B19307"/>
      <c r="C19307"/>
      <c r="D19307"/>
      <c r="E19307"/>
      <c r="F19307"/>
      <c r="G19307"/>
      <c r="H19307"/>
      <c r="I19307"/>
      <c r="J19307"/>
      <c r="K19307" s="91"/>
      <c r="L19307" s="91"/>
      <c r="M19307" s="91"/>
      <c r="R19307"/>
      <c r="S19307"/>
      <c r="T19307"/>
      <c r="U19307"/>
      <c r="V19307"/>
      <c r="W19307"/>
      <c r="X19307"/>
      <c r="Y19307"/>
      <c r="Z19307"/>
      <c r="AA19307"/>
      <c r="AB19307"/>
      <c r="AC19307"/>
    </row>
    <row r="19308" spans="2:29" s="14" customFormat="1" x14ac:dyDescent="0.25">
      <c r="B19308"/>
      <c r="C19308"/>
      <c r="D19308"/>
      <c r="E19308"/>
      <c r="F19308"/>
      <c r="G19308"/>
      <c r="H19308"/>
      <c r="I19308"/>
      <c r="J19308"/>
      <c r="K19308" s="91"/>
      <c r="L19308" s="91"/>
      <c r="M19308" s="91"/>
      <c r="R19308"/>
      <c r="S19308"/>
      <c r="T19308"/>
      <c r="U19308"/>
      <c r="V19308"/>
      <c r="W19308"/>
      <c r="X19308"/>
      <c r="Y19308"/>
      <c r="Z19308"/>
      <c r="AA19308"/>
      <c r="AB19308"/>
      <c r="AC19308"/>
    </row>
    <row r="19309" spans="2:29" s="14" customFormat="1" x14ac:dyDescent="0.25">
      <c r="B19309"/>
      <c r="C19309"/>
      <c r="D19309"/>
      <c r="E19309"/>
      <c r="F19309"/>
      <c r="G19309"/>
      <c r="H19309"/>
      <c r="I19309"/>
      <c r="J19309"/>
      <c r="K19309" s="91"/>
      <c r="L19309" s="91"/>
      <c r="M19309" s="91"/>
      <c r="R19309"/>
      <c r="S19309"/>
      <c r="T19309"/>
      <c r="U19309"/>
      <c r="V19309"/>
      <c r="W19309"/>
      <c r="X19309"/>
      <c r="Y19309"/>
      <c r="Z19309"/>
      <c r="AA19309"/>
      <c r="AB19309"/>
      <c r="AC19309"/>
    </row>
    <row r="19310" spans="2:29" s="14" customFormat="1" x14ac:dyDescent="0.25">
      <c r="B19310"/>
      <c r="C19310"/>
      <c r="D19310"/>
      <c r="E19310"/>
      <c r="F19310"/>
      <c r="G19310"/>
      <c r="H19310"/>
      <c r="I19310"/>
      <c r="J19310"/>
      <c r="K19310" s="91"/>
      <c r="L19310" s="91"/>
      <c r="M19310" s="91"/>
      <c r="R19310"/>
      <c r="S19310"/>
      <c r="T19310"/>
      <c r="U19310"/>
      <c r="V19310"/>
      <c r="W19310"/>
      <c r="X19310"/>
      <c r="Y19310"/>
      <c r="Z19310"/>
      <c r="AA19310"/>
      <c r="AB19310"/>
      <c r="AC19310"/>
    </row>
    <row r="19311" spans="2:29" s="14" customFormat="1" x14ac:dyDescent="0.25">
      <c r="B19311"/>
      <c r="C19311"/>
      <c r="D19311"/>
      <c r="E19311"/>
      <c r="F19311"/>
      <c r="G19311"/>
      <c r="H19311"/>
      <c r="I19311"/>
      <c r="J19311"/>
      <c r="K19311" s="91"/>
      <c r="L19311" s="91"/>
      <c r="M19311" s="91"/>
      <c r="R19311"/>
      <c r="S19311"/>
      <c r="T19311"/>
      <c r="U19311"/>
      <c r="V19311"/>
      <c r="W19311"/>
      <c r="X19311"/>
      <c r="Y19311"/>
      <c r="Z19311"/>
      <c r="AA19311"/>
      <c r="AB19311"/>
      <c r="AC19311"/>
    </row>
    <row r="19312" spans="2:29" s="14" customFormat="1" x14ac:dyDescent="0.25">
      <c r="B19312"/>
      <c r="C19312"/>
      <c r="D19312"/>
      <c r="E19312"/>
      <c r="F19312"/>
      <c r="G19312"/>
      <c r="H19312"/>
      <c r="I19312"/>
      <c r="J19312"/>
      <c r="K19312" s="91"/>
      <c r="L19312" s="91"/>
      <c r="M19312" s="91"/>
      <c r="R19312"/>
      <c r="S19312"/>
      <c r="T19312"/>
      <c r="U19312"/>
      <c r="V19312"/>
      <c r="W19312"/>
      <c r="X19312"/>
      <c r="Y19312"/>
      <c r="Z19312"/>
      <c r="AA19312"/>
      <c r="AB19312"/>
      <c r="AC19312"/>
    </row>
    <row r="19313" spans="2:29" s="14" customFormat="1" x14ac:dyDescent="0.25">
      <c r="B19313"/>
      <c r="C19313"/>
      <c r="D19313"/>
      <c r="E19313"/>
      <c r="F19313"/>
      <c r="G19313"/>
      <c r="H19313"/>
      <c r="I19313"/>
      <c r="J19313"/>
      <c r="K19313" s="91"/>
      <c r="L19313" s="91"/>
      <c r="M19313" s="91"/>
      <c r="R19313"/>
      <c r="S19313"/>
      <c r="T19313"/>
      <c r="U19313"/>
      <c r="V19313"/>
      <c r="W19313"/>
      <c r="X19313"/>
      <c r="Y19313"/>
      <c r="Z19313"/>
      <c r="AA19313"/>
      <c r="AB19313"/>
      <c r="AC19313"/>
    </row>
    <row r="19314" spans="2:29" s="14" customFormat="1" x14ac:dyDescent="0.25">
      <c r="B19314"/>
      <c r="C19314"/>
      <c r="D19314"/>
      <c r="E19314"/>
      <c r="F19314"/>
      <c r="G19314"/>
      <c r="H19314"/>
      <c r="I19314"/>
      <c r="J19314"/>
      <c r="K19314" s="91"/>
      <c r="L19314" s="91"/>
      <c r="M19314" s="91"/>
      <c r="R19314"/>
      <c r="S19314"/>
      <c r="T19314"/>
      <c r="U19314"/>
      <c r="V19314"/>
      <c r="W19314"/>
      <c r="X19314"/>
      <c r="Y19314"/>
      <c r="Z19314"/>
      <c r="AA19314"/>
      <c r="AB19314"/>
      <c r="AC19314"/>
    </row>
    <row r="19315" spans="2:29" s="14" customFormat="1" x14ac:dyDescent="0.25">
      <c r="B19315"/>
      <c r="C19315"/>
      <c r="D19315"/>
      <c r="E19315"/>
      <c r="F19315"/>
      <c r="G19315"/>
      <c r="H19315"/>
      <c r="I19315"/>
      <c r="J19315"/>
      <c r="K19315" s="91"/>
      <c r="L19315" s="91"/>
      <c r="M19315" s="91"/>
      <c r="R19315"/>
      <c r="S19315"/>
      <c r="T19315"/>
      <c r="U19315"/>
      <c r="V19315"/>
      <c r="W19315"/>
      <c r="X19315"/>
      <c r="Y19315"/>
      <c r="Z19315"/>
      <c r="AA19315"/>
      <c r="AB19315"/>
      <c r="AC19315"/>
    </row>
    <row r="19316" spans="2:29" s="14" customFormat="1" x14ac:dyDescent="0.25">
      <c r="B19316"/>
      <c r="C19316"/>
      <c r="D19316"/>
      <c r="E19316"/>
      <c r="F19316"/>
      <c r="G19316"/>
      <c r="H19316"/>
      <c r="I19316"/>
      <c r="J19316"/>
      <c r="K19316" s="91"/>
      <c r="L19316" s="91"/>
      <c r="M19316" s="91"/>
      <c r="R19316"/>
      <c r="S19316"/>
      <c r="T19316"/>
      <c r="U19316"/>
      <c r="V19316"/>
      <c r="W19316"/>
      <c r="X19316"/>
      <c r="Y19316"/>
      <c r="Z19316"/>
      <c r="AA19316"/>
      <c r="AB19316"/>
      <c r="AC19316"/>
    </row>
    <row r="19317" spans="2:29" s="14" customFormat="1" x14ac:dyDescent="0.25">
      <c r="B19317"/>
      <c r="C19317"/>
      <c r="D19317"/>
      <c r="E19317"/>
      <c r="F19317"/>
      <c r="G19317"/>
      <c r="H19317"/>
      <c r="I19317"/>
      <c r="J19317"/>
      <c r="K19317" s="91"/>
      <c r="L19317" s="91"/>
      <c r="M19317" s="91"/>
      <c r="R19317"/>
      <c r="S19317"/>
      <c r="T19317"/>
      <c r="U19317"/>
      <c r="V19317"/>
      <c r="W19317"/>
      <c r="X19317"/>
      <c r="Y19317"/>
      <c r="Z19317"/>
      <c r="AA19317"/>
      <c r="AB19317"/>
      <c r="AC19317"/>
    </row>
    <row r="19318" spans="2:29" s="14" customFormat="1" x14ac:dyDescent="0.25">
      <c r="B19318"/>
      <c r="C19318"/>
      <c r="D19318"/>
      <c r="E19318"/>
      <c r="F19318"/>
      <c r="G19318"/>
      <c r="H19318"/>
      <c r="I19318"/>
      <c r="J19318"/>
      <c r="K19318" s="91"/>
      <c r="L19318" s="91"/>
      <c r="M19318" s="91"/>
      <c r="R19318"/>
      <c r="S19318"/>
      <c r="T19318"/>
      <c r="U19318"/>
      <c r="V19318"/>
      <c r="W19318"/>
      <c r="X19318"/>
      <c r="Y19318"/>
      <c r="Z19318"/>
      <c r="AA19318"/>
      <c r="AB19318"/>
      <c r="AC19318"/>
    </row>
    <row r="19319" spans="2:29" s="14" customFormat="1" x14ac:dyDescent="0.25">
      <c r="B19319"/>
      <c r="C19319"/>
      <c r="D19319"/>
      <c r="E19319"/>
      <c r="F19319"/>
      <c r="G19319"/>
      <c r="H19319"/>
      <c r="I19319"/>
      <c r="J19319"/>
      <c r="K19319" s="91"/>
      <c r="L19319" s="91"/>
      <c r="M19319" s="91"/>
      <c r="R19319"/>
      <c r="S19319"/>
      <c r="T19319"/>
      <c r="U19319"/>
      <c r="V19319"/>
      <c r="W19319"/>
      <c r="X19319"/>
      <c r="Y19319"/>
      <c r="Z19319"/>
      <c r="AA19319"/>
      <c r="AB19319"/>
      <c r="AC19319"/>
    </row>
    <row r="19320" spans="2:29" s="14" customFormat="1" x14ac:dyDescent="0.25">
      <c r="B19320"/>
      <c r="C19320"/>
      <c r="D19320"/>
      <c r="E19320"/>
      <c r="F19320"/>
      <c r="G19320"/>
      <c r="H19320"/>
      <c r="I19320"/>
      <c r="J19320"/>
      <c r="K19320" s="91"/>
      <c r="L19320" s="91"/>
      <c r="M19320" s="91"/>
      <c r="R19320"/>
      <c r="S19320"/>
      <c r="T19320"/>
      <c r="U19320"/>
      <c r="V19320"/>
      <c r="W19320"/>
      <c r="X19320"/>
      <c r="Y19320"/>
      <c r="Z19320"/>
      <c r="AA19320"/>
      <c r="AB19320"/>
      <c r="AC19320"/>
    </row>
    <row r="19321" spans="2:29" s="14" customFormat="1" x14ac:dyDescent="0.25">
      <c r="B19321"/>
      <c r="C19321"/>
      <c r="D19321"/>
      <c r="E19321"/>
      <c r="F19321"/>
      <c r="G19321"/>
      <c r="H19321"/>
      <c r="I19321"/>
      <c r="J19321"/>
      <c r="K19321" s="91"/>
      <c r="L19321" s="91"/>
      <c r="M19321" s="91"/>
      <c r="R19321"/>
      <c r="S19321"/>
      <c r="T19321"/>
      <c r="U19321"/>
      <c r="V19321"/>
      <c r="W19321"/>
      <c r="X19321"/>
      <c r="Y19321"/>
      <c r="Z19321"/>
      <c r="AA19321"/>
      <c r="AB19321"/>
      <c r="AC19321"/>
    </row>
    <row r="19322" spans="2:29" s="14" customFormat="1" x14ac:dyDescent="0.25">
      <c r="B19322"/>
      <c r="C19322"/>
      <c r="D19322"/>
      <c r="E19322"/>
      <c r="F19322"/>
      <c r="G19322"/>
      <c r="H19322"/>
      <c r="I19322"/>
      <c r="J19322"/>
      <c r="K19322" s="91"/>
      <c r="L19322" s="91"/>
      <c r="M19322" s="91"/>
      <c r="R19322"/>
      <c r="S19322"/>
      <c r="T19322"/>
      <c r="U19322"/>
      <c r="V19322"/>
      <c r="W19322"/>
      <c r="X19322"/>
      <c r="Y19322"/>
      <c r="Z19322"/>
      <c r="AA19322"/>
      <c r="AB19322"/>
      <c r="AC19322"/>
    </row>
    <row r="19323" spans="2:29" s="14" customFormat="1" x14ac:dyDescent="0.25">
      <c r="B19323"/>
      <c r="C19323"/>
      <c r="D19323"/>
      <c r="E19323"/>
      <c r="F19323"/>
      <c r="G19323"/>
      <c r="H19323"/>
      <c r="I19323"/>
      <c r="J19323"/>
      <c r="K19323" s="91"/>
      <c r="L19323" s="91"/>
      <c r="M19323" s="91"/>
      <c r="R19323"/>
      <c r="S19323"/>
      <c r="T19323"/>
      <c r="U19323"/>
      <c r="V19323"/>
      <c r="W19323"/>
      <c r="X19323"/>
      <c r="Y19323"/>
      <c r="Z19323"/>
      <c r="AA19323"/>
      <c r="AB19323"/>
      <c r="AC19323"/>
    </row>
    <row r="19324" spans="2:29" s="14" customFormat="1" x14ac:dyDescent="0.25">
      <c r="B19324"/>
      <c r="C19324"/>
      <c r="D19324"/>
      <c r="E19324"/>
      <c r="F19324"/>
      <c r="G19324"/>
      <c r="H19324"/>
      <c r="I19324"/>
      <c r="J19324"/>
      <c r="K19324" s="91"/>
      <c r="L19324" s="91"/>
      <c r="M19324" s="91"/>
      <c r="R19324"/>
      <c r="S19324"/>
      <c r="T19324"/>
      <c r="U19324"/>
      <c r="V19324"/>
      <c r="W19324"/>
      <c r="X19324"/>
      <c r="Y19324"/>
      <c r="Z19324"/>
      <c r="AA19324"/>
      <c r="AB19324"/>
      <c r="AC19324"/>
    </row>
    <row r="19325" spans="2:29" s="14" customFormat="1" x14ac:dyDescent="0.25">
      <c r="B19325"/>
      <c r="C19325"/>
      <c r="D19325"/>
      <c r="E19325"/>
      <c r="F19325"/>
      <c r="G19325"/>
      <c r="H19325"/>
      <c r="I19325"/>
      <c r="J19325"/>
      <c r="K19325" s="91"/>
      <c r="L19325" s="91"/>
      <c r="M19325" s="91"/>
      <c r="R19325"/>
      <c r="S19325"/>
      <c r="T19325"/>
      <c r="U19325"/>
      <c r="V19325"/>
      <c r="W19325"/>
      <c r="X19325"/>
      <c r="Y19325"/>
      <c r="Z19325"/>
      <c r="AA19325"/>
      <c r="AB19325"/>
      <c r="AC19325"/>
    </row>
    <row r="19326" spans="2:29" s="14" customFormat="1" x14ac:dyDescent="0.25">
      <c r="B19326"/>
      <c r="C19326"/>
      <c r="D19326"/>
      <c r="E19326"/>
      <c r="F19326"/>
      <c r="G19326"/>
      <c r="H19326"/>
      <c r="I19326"/>
      <c r="J19326"/>
      <c r="K19326" s="91"/>
      <c r="L19326" s="91"/>
      <c r="M19326" s="91"/>
      <c r="R19326"/>
      <c r="S19326"/>
      <c r="T19326"/>
      <c r="U19326"/>
      <c r="V19326"/>
      <c r="W19326"/>
      <c r="X19326"/>
      <c r="Y19326"/>
      <c r="Z19326"/>
      <c r="AA19326"/>
      <c r="AB19326"/>
      <c r="AC19326"/>
    </row>
    <row r="19327" spans="2:29" s="14" customFormat="1" x14ac:dyDescent="0.25">
      <c r="B19327"/>
      <c r="C19327"/>
      <c r="D19327"/>
      <c r="E19327"/>
      <c r="F19327"/>
      <c r="G19327"/>
      <c r="H19327"/>
      <c r="I19327"/>
      <c r="J19327"/>
      <c r="K19327" s="91"/>
      <c r="L19327" s="91"/>
      <c r="M19327" s="91"/>
      <c r="R19327"/>
      <c r="S19327"/>
      <c r="T19327"/>
      <c r="U19327"/>
      <c r="V19327"/>
      <c r="W19327"/>
      <c r="X19327"/>
      <c r="Y19327"/>
      <c r="Z19327"/>
      <c r="AA19327"/>
      <c r="AB19327"/>
      <c r="AC19327"/>
    </row>
    <row r="19328" spans="2:29" s="14" customFormat="1" x14ac:dyDescent="0.25">
      <c r="B19328"/>
      <c r="C19328"/>
      <c r="D19328"/>
      <c r="E19328"/>
      <c r="F19328"/>
      <c r="G19328"/>
      <c r="H19328"/>
      <c r="I19328"/>
      <c r="J19328"/>
      <c r="K19328" s="91"/>
      <c r="L19328" s="91"/>
      <c r="M19328" s="91"/>
      <c r="R19328"/>
      <c r="S19328"/>
      <c r="T19328"/>
      <c r="U19328"/>
      <c r="V19328"/>
      <c r="W19328"/>
      <c r="X19328"/>
      <c r="Y19328"/>
      <c r="Z19328"/>
      <c r="AA19328"/>
      <c r="AB19328"/>
      <c r="AC19328"/>
    </row>
    <row r="19329" spans="2:29" s="14" customFormat="1" x14ac:dyDescent="0.25">
      <c r="B19329"/>
      <c r="C19329"/>
      <c r="D19329"/>
      <c r="E19329"/>
      <c r="F19329"/>
      <c r="G19329"/>
      <c r="H19329"/>
      <c r="I19329"/>
      <c r="J19329"/>
      <c r="K19329" s="91"/>
      <c r="L19329" s="91"/>
      <c r="M19329" s="91"/>
      <c r="R19329"/>
      <c r="S19329"/>
      <c r="T19329"/>
      <c r="U19329"/>
      <c r="V19329"/>
      <c r="W19329"/>
      <c r="X19329"/>
      <c r="Y19329"/>
      <c r="Z19329"/>
      <c r="AA19329"/>
      <c r="AB19329"/>
      <c r="AC19329"/>
    </row>
    <row r="19330" spans="2:29" s="14" customFormat="1" x14ac:dyDescent="0.25">
      <c r="B19330"/>
      <c r="C19330"/>
      <c r="D19330"/>
      <c r="E19330"/>
      <c r="F19330"/>
      <c r="G19330"/>
      <c r="H19330"/>
      <c r="I19330"/>
      <c r="J19330"/>
      <c r="K19330" s="91"/>
      <c r="L19330" s="91"/>
      <c r="M19330" s="91"/>
      <c r="R19330"/>
      <c r="S19330"/>
      <c r="T19330"/>
      <c r="U19330"/>
      <c r="V19330"/>
      <c r="W19330"/>
      <c r="X19330"/>
      <c r="Y19330"/>
      <c r="Z19330"/>
      <c r="AA19330"/>
      <c r="AB19330"/>
      <c r="AC19330"/>
    </row>
    <row r="19331" spans="2:29" s="14" customFormat="1" x14ac:dyDescent="0.25">
      <c r="B19331"/>
      <c r="C19331"/>
      <c r="D19331"/>
      <c r="E19331"/>
      <c r="F19331"/>
      <c r="G19331"/>
      <c r="H19331"/>
      <c r="I19331"/>
      <c r="J19331"/>
      <c r="K19331" s="91"/>
      <c r="L19331" s="91"/>
      <c r="M19331" s="91"/>
      <c r="R19331"/>
      <c r="S19331"/>
      <c r="T19331"/>
      <c r="U19331"/>
      <c r="V19331"/>
      <c r="W19331"/>
      <c r="X19331"/>
      <c r="Y19331"/>
      <c r="Z19331"/>
      <c r="AA19331"/>
      <c r="AB19331"/>
      <c r="AC19331"/>
    </row>
    <row r="19332" spans="2:29" s="14" customFormat="1" x14ac:dyDescent="0.25">
      <c r="B19332"/>
      <c r="C19332"/>
      <c r="D19332"/>
      <c r="E19332"/>
      <c r="F19332"/>
      <c r="G19332"/>
      <c r="H19332"/>
      <c r="I19332"/>
      <c r="J19332"/>
      <c r="K19332" s="91"/>
      <c r="L19332" s="91"/>
      <c r="M19332" s="91"/>
      <c r="R19332"/>
      <c r="S19332"/>
      <c r="T19332"/>
      <c r="U19332"/>
      <c r="V19332"/>
      <c r="W19332"/>
      <c r="X19332"/>
      <c r="Y19332"/>
      <c r="Z19332"/>
      <c r="AA19332"/>
      <c r="AB19332"/>
      <c r="AC19332"/>
    </row>
    <row r="19333" spans="2:29" s="14" customFormat="1" x14ac:dyDescent="0.25">
      <c r="B19333"/>
      <c r="C19333"/>
      <c r="D19333"/>
      <c r="E19333"/>
      <c r="F19333"/>
      <c r="G19333"/>
      <c r="H19333"/>
      <c r="I19333"/>
      <c r="J19333"/>
      <c r="K19333" s="91"/>
      <c r="L19333" s="91"/>
      <c r="M19333" s="91"/>
      <c r="R19333"/>
      <c r="S19333"/>
      <c r="T19333"/>
      <c r="U19333"/>
      <c r="V19333"/>
      <c r="W19333"/>
      <c r="X19333"/>
      <c r="Y19333"/>
      <c r="Z19333"/>
      <c r="AA19333"/>
      <c r="AB19333"/>
      <c r="AC19333"/>
    </row>
    <row r="19334" spans="2:29" s="14" customFormat="1" x14ac:dyDescent="0.25">
      <c r="B19334"/>
      <c r="C19334"/>
      <c r="D19334"/>
      <c r="E19334"/>
      <c r="F19334"/>
      <c r="G19334"/>
      <c r="H19334"/>
      <c r="I19334"/>
      <c r="J19334"/>
      <c r="K19334" s="91"/>
      <c r="L19334" s="91"/>
      <c r="M19334" s="91"/>
      <c r="R19334"/>
      <c r="S19334"/>
      <c r="T19334"/>
      <c r="U19334"/>
      <c r="V19334"/>
      <c r="W19334"/>
      <c r="X19334"/>
      <c r="Y19334"/>
      <c r="Z19334"/>
      <c r="AA19334"/>
      <c r="AB19334"/>
      <c r="AC19334"/>
    </row>
    <row r="19335" spans="2:29" s="14" customFormat="1" x14ac:dyDescent="0.25">
      <c r="B19335"/>
      <c r="C19335"/>
      <c r="D19335"/>
      <c r="E19335"/>
      <c r="F19335"/>
      <c r="G19335"/>
      <c r="H19335"/>
      <c r="I19335"/>
      <c r="J19335"/>
      <c r="K19335" s="91"/>
      <c r="L19335" s="91"/>
      <c r="M19335" s="91"/>
      <c r="R19335"/>
      <c r="S19335"/>
      <c r="T19335"/>
      <c r="U19335"/>
      <c r="V19335"/>
      <c r="W19335"/>
      <c r="X19335"/>
      <c r="Y19335"/>
      <c r="Z19335"/>
      <c r="AA19335"/>
      <c r="AB19335"/>
      <c r="AC19335"/>
    </row>
    <row r="19336" spans="2:29" s="14" customFormat="1" x14ac:dyDescent="0.25">
      <c r="B19336"/>
      <c r="C19336"/>
      <c r="D19336"/>
      <c r="E19336"/>
      <c r="F19336"/>
      <c r="G19336"/>
      <c r="H19336"/>
      <c r="I19336"/>
      <c r="J19336"/>
      <c r="K19336" s="91"/>
      <c r="L19336" s="91"/>
      <c r="M19336" s="91"/>
      <c r="R19336"/>
      <c r="S19336"/>
      <c r="T19336"/>
      <c r="U19336"/>
      <c r="V19336"/>
      <c r="W19336"/>
      <c r="X19336"/>
      <c r="Y19336"/>
      <c r="Z19336"/>
      <c r="AA19336"/>
      <c r="AB19336"/>
      <c r="AC19336"/>
    </row>
    <row r="19337" spans="2:29" s="14" customFormat="1" x14ac:dyDescent="0.25">
      <c r="B19337"/>
      <c r="C19337"/>
      <c r="D19337"/>
      <c r="E19337"/>
      <c r="F19337"/>
      <c r="G19337"/>
      <c r="H19337"/>
      <c r="I19337"/>
      <c r="J19337"/>
      <c r="K19337" s="91"/>
      <c r="L19337" s="91"/>
      <c r="M19337" s="91"/>
      <c r="R19337"/>
      <c r="S19337"/>
      <c r="T19337"/>
      <c r="U19337"/>
      <c r="V19337"/>
      <c r="W19337"/>
      <c r="X19337"/>
      <c r="Y19337"/>
      <c r="Z19337"/>
      <c r="AA19337"/>
      <c r="AB19337"/>
      <c r="AC19337"/>
    </row>
    <row r="19338" spans="2:29" s="14" customFormat="1" x14ac:dyDescent="0.25">
      <c r="B19338"/>
      <c r="C19338"/>
      <c r="D19338"/>
      <c r="E19338"/>
      <c r="F19338"/>
      <c r="G19338"/>
      <c r="H19338"/>
      <c r="I19338"/>
      <c r="J19338"/>
      <c r="K19338" s="91"/>
      <c r="L19338" s="91"/>
      <c r="M19338" s="91"/>
      <c r="R19338"/>
      <c r="S19338"/>
      <c r="T19338"/>
      <c r="U19338"/>
      <c r="V19338"/>
      <c r="W19338"/>
      <c r="X19338"/>
      <c r="Y19338"/>
      <c r="Z19338"/>
      <c r="AA19338"/>
      <c r="AB19338"/>
      <c r="AC19338"/>
    </row>
    <row r="19339" spans="2:29" s="14" customFormat="1" x14ac:dyDescent="0.25">
      <c r="B19339"/>
      <c r="C19339"/>
      <c r="D19339"/>
      <c r="E19339"/>
      <c r="F19339"/>
      <c r="G19339"/>
      <c r="H19339"/>
      <c r="I19339"/>
      <c r="J19339"/>
      <c r="K19339" s="91"/>
      <c r="L19339" s="91"/>
      <c r="M19339" s="91"/>
      <c r="R19339"/>
      <c r="S19339"/>
      <c r="T19339"/>
      <c r="U19339"/>
      <c r="V19339"/>
      <c r="W19339"/>
      <c r="X19339"/>
      <c r="Y19339"/>
      <c r="Z19339"/>
      <c r="AA19339"/>
      <c r="AB19339"/>
      <c r="AC19339"/>
    </row>
    <row r="19340" spans="2:29" s="14" customFormat="1" x14ac:dyDescent="0.25">
      <c r="B19340"/>
      <c r="C19340"/>
      <c r="D19340"/>
      <c r="E19340"/>
      <c r="F19340"/>
      <c r="G19340"/>
      <c r="H19340"/>
      <c r="I19340"/>
      <c r="J19340"/>
      <c r="K19340" s="91"/>
      <c r="L19340" s="91"/>
      <c r="M19340" s="91"/>
      <c r="R19340"/>
      <c r="S19340"/>
      <c r="T19340"/>
      <c r="U19340"/>
      <c r="V19340"/>
      <c r="W19340"/>
      <c r="X19340"/>
      <c r="Y19340"/>
      <c r="Z19340"/>
      <c r="AA19340"/>
      <c r="AB19340"/>
      <c r="AC19340"/>
    </row>
    <row r="19341" spans="2:29" s="14" customFormat="1" x14ac:dyDescent="0.25">
      <c r="B19341"/>
      <c r="C19341"/>
      <c r="D19341"/>
      <c r="E19341"/>
      <c r="F19341"/>
      <c r="G19341"/>
      <c r="H19341"/>
      <c r="I19341"/>
      <c r="J19341"/>
      <c r="K19341" s="91"/>
      <c r="L19341" s="91"/>
      <c r="M19341" s="91"/>
      <c r="R19341"/>
      <c r="S19341"/>
      <c r="T19341"/>
      <c r="U19341"/>
      <c r="V19341"/>
      <c r="W19341"/>
      <c r="X19341"/>
      <c r="Y19341"/>
      <c r="Z19341"/>
      <c r="AA19341"/>
      <c r="AB19341"/>
      <c r="AC19341"/>
    </row>
    <row r="19342" spans="2:29" s="14" customFormat="1" x14ac:dyDescent="0.25">
      <c r="B19342"/>
      <c r="C19342"/>
      <c r="D19342"/>
      <c r="E19342"/>
      <c r="F19342"/>
      <c r="G19342"/>
      <c r="H19342"/>
      <c r="I19342"/>
      <c r="J19342"/>
      <c r="K19342" s="91"/>
      <c r="L19342" s="91"/>
      <c r="M19342" s="91"/>
      <c r="R19342"/>
      <c r="S19342"/>
      <c r="T19342"/>
      <c r="U19342"/>
      <c r="V19342"/>
      <c r="W19342"/>
      <c r="X19342"/>
      <c r="Y19342"/>
      <c r="Z19342"/>
      <c r="AA19342"/>
      <c r="AB19342"/>
      <c r="AC19342"/>
    </row>
    <row r="19343" spans="2:29" s="14" customFormat="1" x14ac:dyDescent="0.25">
      <c r="B19343"/>
      <c r="C19343"/>
      <c r="D19343"/>
      <c r="E19343"/>
      <c r="F19343"/>
      <c r="G19343"/>
      <c r="H19343"/>
      <c r="I19343"/>
      <c r="J19343"/>
      <c r="K19343" s="91"/>
      <c r="L19343" s="91"/>
      <c r="M19343" s="91"/>
      <c r="R19343"/>
      <c r="S19343"/>
      <c r="T19343"/>
      <c r="U19343"/>
      <c r="V19343"/>
      <c r="W19343"/>
      <c r="X19343"/>
      <c r="Y19343"/>
      <c r="Z19343"/>
      <c r="AA19343"/>
      <c r="AB19343"/>
      <c r="AC19343"/>
    </row>
    <row r="19344" spans="2:29" s="14" customFormat="1" x14ac:dyDescent="0.25">
      <c r="B19344"/>
      <c r="C19344"/>
      <c r="D19344"/>
      <c r="E19344"/>
      <c r="F19344"/>
      <c r="G19344"/>
      <c r="H19344"/>
      <c r="I19344"/>
      <c r="J19344"/>
      <c r="K19344" s="91"/>
      <c r="L19344" s="91"/>
      <c r="M19344" s="91"/>
      <c r="R19344"/>
      <c r="S19344"/>
      <c r="T19344"/>
      <c r="U19344"/>
      <c r="V19344"/>
      <c r="W19344"/>
      <c r="X19344"/>
      <c r="Y19344"/>
      <c r="Z19344"/>
      <c r="AA19344"/>
      <c r="AB19344"/>
      <c r="AC19344"/>
    </row>
    <row r="19345" spans="2:29" s="14" customFormat="1" x14ac:dyDescent="0.25">
      <c r="B19345"/>
      <c r="C19345"/>
      <c r="D19345"/>
      <c r="E19345"/>
      <c r="F19345"/>
      <c r="G19345"/>
      <c r="H19345"/>
      <c r="I19345"/>
      <c r="J19345"/>
      <c r="K19345" s="91"/>
      <c r="L19345" s="91"/>
      <c r="M19345" s="91"/>
      <c r="R19345"/>
      <c r="S19345"/>
      <c r="T19345"/>
      <c r="U19345"/>
      <c r="V19345"/>
      <c r="W19345"/>
      <c r="X19345"/>
      <c r="Y19345"/>
      <c r="Z19345"/>
      <c r="AA19345"/>
      <c r="AB19345"/>
      <c r="AC19345"/>
    </row>
    <row r="19346" spans="2:29" s="14" customFormat="1" x14ac:dyDescent="0.25">
      <c r="B19346"/>
      <c r="C19346"/>
      <c r="D19346"/>
      <c r="E19346"/>
      <c r="F19346"/>
      <c r="G19346"/>
      <c r="H19346"/>
      <c r="I19346"/>
      <c r="J19346"/>
      <c r="K19346" s="91"/>
      <c r="L19346" s="91"/>
      <c r="M19346" s="91"/>
      <c r="R19346"/>
      <c r="S19346"/>
      <c r="T19346"/>
      <c r="U19346"/>
      <c r="V19346"/>
      <c r="W19346"/>
      <c r="X19346"/>
      <c r="Y19346"/>
      <c r="Z19346"/>
      <c r="AA19346"/>
      <c r="AB19346"/>
      <c r="AC19346"/>
    </row>
    <row r="19347" spans="2:29" s="14" customFormat="1" x14ac:dyDescent="0.25">
      <c r="B19347"/>
      <c r="C19347"/>
      <c r="D19347"/>
      <c r="E19347"/>
      <c r="F19347"/>
      <c r="G19347"/>
      <c r="H19347"/>
      <c r="I19347"/>
      <c r="J19347"/>
      <c r="K19347" s="91"/>
      <c r="L19347" s="91"/>
      <c r="M19347" s="91"/>
      <c r="R19347"/>
      <c r="S19347"/>
      <c r="T19347"/>
      <c r="U19347"/>
      <c r="V19347"/>
      <c r="W19347"/>
      <c r="X19347"/>
      <c r="Y19347"/>
      <c r="Z19347"/>
      <c r="AA19347"/>
      <c r="AB19347"/>
      <c r="AC19347"/>
    </row>
    <row r="19348" spans="2:29" s="14" customFormat="1" x14ac:dyDescent="0.25">
      <c r="B19348"/>
      <c r="C19348"/>
      <c r="D19348"/>
      <c r="E19348"/>
      <c r="F19348"/>
      <c r="G19348"/>
      <c r="H19348"/>
      <c r="I19348"/>
      <c r="J19348"/>
      <c r="K19348" s="91"/>
      <c r="L19348" s="91"/>
      <c r="M19348" s="91"/>
      <c r="R19348"/>
      <c r="S19348"/>
      <c r="T19348"/>
      <c r="U19348"/>
      <c r="V19348"/>
      <c r="W19348"/>
      <c r="X19348"/>
      <c r="Y19348"/>
      <c r="Z19348"/>
      <c r="AA19348"/>
      <c r="AB19348"/>
      <c r="AC19348"/>
    </row>
    <row r="19349" spans="2:29" s="14" customFormat="1" x14ac:dyDescent="0.25">
      <c r="B19349"/>
      <c r="C19349"/>
      <c r="D19349"/>
      <c r="E19349"/>
      <c r="F19349"/>
      <c r="G19349"/>
      <c r="H19349"/>
      <c r="I19349"/>
      <c r="J19349"/>
      <c r="K19349" s="91"/>
      <c r="L19349" s="91"/>
      <c r="M19349" s="91"/>
      <c r="R19349"/>
      <c r="S19349"/>
      <c r="T19349"/>
      <c r="U19349"/>
      <c r="V19349"/>
      <c r="W19349"/>
      <c r="X19349"/>
      <c r="Y19349"/>
      <c r="Z19349"/>
      <c r="AA19349"/>
      <c r="AB19349"/>
      <c r="AC19349"/>
    </row>
    <row r="19350" spans="2:29" s="14" customFormat="1" x14ac:dyDescent="0.25">
      <c r="B19350"/>
      <c r="C19350"/>
      <c r="D19350"/>
      <c r="E19350"/>
      <c r="F19350"/>
      <c r="G19350"/>
      <c r="H19350"/>
      <c r="I19350"/>
      <c r="J19350"/>
      <c r="K19350" s="91"/>
      <c r="L19350" s="91"/>
      <c r="M19350" s="91"/>
      <c r="R19350"/>
      <c r="S19350"/>
      <c r="T19350"/>
      <c r="U19350"/>
      <c r="V19350"/>
      <c r="W19350"/>
      <c r="X19350"/>
      <c r="Y19350"/>
      <c r="Z19350"/>
      <c r="AA19350"/>
      <c r="AB19350"/>
      <c r="AC19350"/>
    </row>
    <row r="19351" spans="2:29" s="14" customFormat="1" x14ac:dyDescent="0.25">
      <c r="B19351"/>
      <c r="C19351"/>
      <c r="D19351"/>
      <c r="E19351"/>
      <c r="F19351"/>
      <c r="G19351"/>
      <c r="H19351"/>
      <c r="I19351"/>
      <c r="J19351"/>
      <c r="K19351" s="91"/>
      <c r="L19351" s="91"/>
      <c r="M19351" s="91"/>
      <c r="R19351"/>
      <c r="S19351"/>
      <c r="T19351"/>
      <c r="U19351"/>
      <c r="V19351"/>
      <c r="W19351"/>
      <c r="X19351"/>
      <c r="Y19351"/>
      <c r="Z19351"/>
      <c r="AA19351"/>
      <c r="AB19351"/>
      <c r="AC19351"/>
    </row>
    <row r="19352" spans="2:29" s="14" customFormat="1" x14ac:dyDescent="0.25">
      <c r="B19352"/>
      <c r="C19352"/>
      <c r="D19352"/>
      <c r="E19352"/>
      <c r="F19352"/>
      <c r="G19352"/>
      <c r="H19352"/>
      <c r="I19352"/>
      <c r="J19352"/>
      <c r="K19352" s="91"/>
      <c r="L19352" s="91"/>
      <c r="M19352" s="91"/>
      <c r="R19352"/>
      <c r="S19352"/>
      <c r="T19352"/>
      <c r="U19352"/>
      <c r="V19352"/>
      <c r="W19352"/>
      <c r="X19352"/>
      <c r="Y19352"/>
      <c r="Z19352"/>
      <c r="AA19352"/>
      <c r="AB19352"/>
      <c r="AC19352"/>
    </row>
    <row r="19353" spans="2:29" s="14" customFormat="1" x14ac:dyDescent="0.25">
      <c r="B19353"/>
      <c r="C19353"/>
      <c r="D19353"/>
      <c r="E19353"/>
      <c r="F19353"/>
      <c r="G19353"/>
      <c r="H19353"/>
      <c r="I19353"/>
      <c r="J19353"/>
      <c r="K19353" s="91"/>
      <c r="L19353" s="91"/>
      <c r="M19353" s="91"/>
      <c r="R19353"/>
      <c r="S19353"/>
      <c r="T19353"/>
      <c r="U19353"/>
      <c r="V19353"/>
      <c r="W19353"/>
      <c r="X19353"/>
      <c r="Y19353"/>
      <c r="Z19353"/>
      <c r="AA19353"/>
      <c r="AB19353"/>
      <c r="AC19353"/>
    </row>
    <row r="19354" spans="2:29" s="14" customFormat="1" x14ac:dyDescent="0.25">
      <c r="B19354"/>
      <c r="C19354"/>
      <c r="D19354"/>
      <c r="E19354"/>
      <c r="F19354"/>
      <c r="G19354"/>
      <c r="H19354"/>
      <c r="I19354"/>
      <c r="J19354"/>
      <c r="K19354" s="91"/>
      <c r="L19354" s="91"/>
      <c r="M19354" s="91"/>
      <c r="R19354"/>
      <c r="S19354"/>
      <c r="T19354"/>
      <c r="U19354"/>
      <c r="V19354"/>
      <c r="W19354"/>
      <c r="X19354"/>
      <c r="Y19354"/>
      <c r="Z19354"/>
      <c r="AA19354"/>
      <c r="AB19354"/>
      <c r="AC19354"/>
    </row>
    <row r="19355" spans="2:29" s="14" customFormat="1" x14ac:dyDescent="0.25">
      <c r="B19355"/>
      <c r="C19355"/>
      <c r="D19355"/>
      <c r="E19355"/>
      <c r="F19355"/>
      <c r="G19355"/>
      <c r="H19355"/>
      <c r="I19355"/>
      <c r="J19355"/>
      <c r="K19355" s="91"/>
      <c r="L19355" s="91"/>
      <c r="M19355" s="91"/>
      <c r="R19355"/>
      <c r="S19355"/>
      <c r="T19355"/>
      <c r="U19355"/>
      <c r="V19355"/>
      <c r="W19355"/>
      <c r="X19355"/>
      <c r="Y19355"/>
      <c r="Z19355"/>
      <c r="AA19355"/>
      <c r="AB19355"/>
      <c r="AC19355"/>
    </row>
    <row r="19356" spans="2:29" s="14" customFormat="1" x14ac:dyDescent="0.25">
      <c r="B19356"/>
      <c r="C19356"/>
      <c r="D19356"/>
      <c r="E19356"/>
      <c r="F19356"/>
      <c r="G19356"/>
      <c r="H19356"/>
      <c r="I19356"/>
      <c r="J19356"/>
      <c r="K19356" s="91"/>
      <c r="L19356" s="91"/>
      <c r="M19356" s="91"/>
      <c r="R19356"/>
      <c r="S19356"/>
      <c r="T19356"/>
      <c r="U19356"/>
      <c r="V19356"/>
      <c r="W19356"/>
      <c r="X19356"/>
      <c r="Y19356"/>
      <c r="Z19356"/>
      <c r="AA19356"/>
      <c r="AB19356"/>
      <c r="AC19356"/>
    </row>
    <row r="19357" spans="2:29" s="14" customFormat="1" x14ac:dyDescent="0.25">
      <c r="B19357"/>
      <c r="C19357"/>
      <c r="D19357"/>
      <c r="E19357"/>
      <c r="F19357"/>
      <c r="G19357"/>
      <c r="H19357"/>
      <c r="I19357"/>
      <c r="J19357"/>
      <c r="K19357" s="91"/>
      <c r="L19357" s="91"/>
      <c r="M19357" s="91"/>
      <c r="R19357"/>
      <c r="S19357"/>
      <c r="T19357"/>
      <c r="U19357"/>
      <c r="V19357"/>
      <c r="W19357"/>
      <c r="X19357"/>
      <c r="Y19357"/>
      <c r="Z19357"/>
      <c r="AA19357"/>
      <c r="AB19357"/>
      <c r="AC19357"/>
    </row>
    <row r="19358" spans="2:29" s="14" customFormat="1" x14ac:dyDescent="0.25">
      <c r="B19358"/>
      <c r="C19358"/>
      <c r="D19358"/>
      <c r="E19358"/>
      <c r="F19358"/>
      <c r="G19358"/>
      <c r="H19358"/>
      <c r="I19358"/>
      <c r="J19358"/>
      <c r="K19358" s="91"/>
      <c r="L19358" s="91"/>
      <c r="M19358" s="91"/>
      <c r="R19358"/>
      <c r="S19358"/>
      <c r="T19358"/>
      <c r="U19358"/>
      <c r="V19358"/>
      <c r="W19358"/>
      <c r="X19358"/>
      <c r="Y19358"/>
      <c r="Z19358"/>
      <c r="AA19358"/>
      <c r="AB19358"/>
      <c r="AC19358"/>
    </row>
    <row r="19359" spans="2:29" s="14" customFormat="1" x14ac:dyDescent="0.25">
      <c r="B19359"/>
      <c r="C19359"/>
      <c r="D19359"/>
      <c r="E19359"/>
      <c r="F19359"/>
      <c r="G19359"/>
      <c r="H19359"/>
      <c r="I19359"/>
      <c r="J19359"/>
      <c r="K19359" s="91"/>
      <c r="L19359" s="91"/>
      <c r="M19359" s="91"/>
      <c r="R19359"/>
      <c r="S19359"/>
      <c r="T19359"/>
      <c r="U19359"/>
      <c r="V19359"/>
      <c r="W19359"/>
      <c r="X19359"/>
      <c r="Y19359"/>
      <c r="Z19359"/>
      <c r="AA19359"/>
      <c r="AB19359"/>
      <c r="AC19359"/>
    </row>
    <row r="19360" spans="2:29" s="14" customFormat="1" x14ac:dyDescent="0.25">
      <c r="B19360"/>
      <c r="C19360"/>
      <c r="D19360"/>
      <c r="E19360"/>
      <c r="F19360"/>
      <c r="G19360"/>
      <c r="H19360"/>
      <c r="I19360"/>
      <c r="J19360"/>
      <c r="K19360" s="91"/>
      <c r="L19360" s="91"/>
      <c r="M19360" s="91"/>
      <c r="R19360"/>
      <c r="S19360"/>
      <c r="T19360"/>
      <c r="U19360"/>
      <c r="V19360"/>
      <c r="W19360"/>
      <c r="X19360"/>
      <c r="Y19360"/>
      <c r="Z19360"/>
      <c r="AA19360"/>
      <c r="AB19360"/>
      <c r="AC19360"/>
    </row>
    <row r="19361" spans="2:29" s="14" customFormat="1" x14ac:dyDescent="0.25">
      <c r="B19361"/>
      <c r="C19361"/>
      <c r="D19361"/>
      <c r="E19361"/>
      <c r="F19361"/>
      <c r="G19361"/>
      <c r="H19361"/>
      <c r="I19361"/>
      <c r="J19361"/>
      <c r="K19361" s="91"/>
      <c r="L19361" s="91"/>
      <c r="M19361" s="91"/>
      <c r="R19361"/>
      <c r="S19361"/>
      <c r="T19361"/>
      <c r="U19361"/>
      <c r="V19361"/>
      <c r="W19361"/>
      <c r="X19361"/>
      <c r="Y19361"/>
      <c r="Z19361"/>
      <c r="AA19361"/>
      <c r="AB19361"/>
      <c r="AC19361"/>
    </row>
    <row r="19362" spans="2:29" s="14" customFormat="1" x14ac:dyDescent="0.25">
      <c r="B19362"/>
      <c r="C19362"/>
      <c r="D19362"/>
      <c r="E19362"/>
      <c r="F19362"/>
      <c r="G19362"/>
      <c r="H19362"/>
      <c r="I19362"/>
      <c r="J19362"/>
      <c r="K19362" s="91"/>
      <c r="L19362" s="91"/>
      <c r="M19362" s="91"/>
      <c r="R19362"/>
      <c r="S19362"/>
      <c r="T19362"/>
      <c r="U19362"/>
      <c r="V19362"/>
      <c r="W19362"/>
      <c r="X19362"/>
      <c r="Y19362"/>
      <c r="Z19362"/>
      <c r="AA19362"/>
      <c r="AB19362"/>
      <c r="AC19362"/>
    </row>
    <row r="19363" spans="2:29" s="14" customFormat="1" x14ac:dyDescent="0.25">
      <c r="B19363"/>
      <c r="C19363"/>
      <c r="D19363"/>
      <c r="E19363"/>
      <c r="F19363"/>
      <c r="G19363"/>
      <c r="H19363"/>
      <c r="I19363"/>
      <c r="J19363"/>
      <c r="K19363" s="91"/>
      <c r="L19363" s="91"/>
      <c r="M19363" s="91"/>
      <c r="R19363"/>
      <c r="S19363"/>
      <c r="T19363"/>
      <c r="U19363"/>
      <c r="V19363"/>
      <c r="W19363"/>
      <c r="X19363"/>
      <c r="Y19363"/>
      <c r="Z19363"/>
      <c r="AA19363"/>
      <c r="AB19363"/>
      <c r="AC19363"/>
    </row>
    <row r="19364" spans="2:29" s="14" customFormat="1" x14ac:dyDescent="0.25">
      <c r="B19364"/>
      <c r="C19364"/>
      <c r="D19364"/>
      <c r="E19364"/>
      <c r="F19364"/>
      <c r="G19364"/>
      <c r="H19364"/>
      <c r="I19364"/>
      <c r="J19364"/>
      <c r="K19364" s="91"/>
      <c r="L19364" s="91"/>
      <c r="M19364" s="91"/>
      <c r="R19364"/>
      <c r="S19364"/>
      <c r="T19364"/>
      <c r="U19364"/>
      <c r="V19364"/>
      <c r="W19364"/>
      <c r="X19364"/>
      <c r="Y19364"/>
      <c r="Z19364"/>
      <c r="AA19364"/>
      <c r="AB19364"/>
      <c r="AC19364"/>
    </row>
    <row r="19365" spans="2:29" s="14" customFormat="1" x14ac:dyDescent="0.25">
      <c r="B19365"/>
      <c r="C19365"/>
      <c r="D19365"/>
      <c r="E19365"/>
      <c r="F19365"/>
      <c r="G19365"/>
      <c r="H19365"/>
      <c r="I19365"/>
      <c r="J19365"/>
      <c r="K19365" s="91"/>
      <c r="L19365" s="91"/>
      <c r="M19365" s="91"/>
      <c r="R19365"/>
      <c r="S19365"/>
      <c r="T19365"/>
      <c r="U19365"/>
      <c r="V19365"/>
      <c r="W19365"/>
      <c r="X19365"/>
      <c r="Y19365"/>
      <c r="Z19365"/>
      <c r="AA19365"/>
      <c r="AB19365"/>
      <c r="AC19365"/>
    </row>
    <row r="19366" spans="2:29" s="14" customFormat="1" x14ac:dyDescent="0.25">
      <c r="B19366"/>
      <c r="C19366"/>
      <c r="D19366"/>
      <c r="E19366"/>
      <c r="F19366"/>
      <c r="G19366"/>
      <c r="H19366"/>
      <c r="I19366"/>
      <c r="J19366"/>
      <c r="K19366" s="91"/>
      <c r="L19366" s="91"/>
      <c r="M19366" s="91"/>
      <c r="R19366"/>
      <c r="S19366"/>
      <c r="T19366"/>
      <c r="U19366"/>
      <c r="V19366"/>
      <c r="W19366"/>
      <c r="X19366"/>
      <c r="Y19366"/>
      <c r="Z19366"/>
      <c r="AA19366"/>
      <c r="AB19366"/>
      <c r="AC19366"/>
    </row>
    <row r="19367" spans="2:29" s="14" customFormat="1" x14ac:dyDescent="0.25">
      <c r="B19367"/>
      <c r="C19367"/>
      <c r="D19367"/>
      <c r="E19367"/>
      <c r="F19367"/>
      <c r="G19367"/>
      <c r="H19367"/>
      <c r="I19367"/>
      <c r="J19367"/>
      <c r="K19367" s="91"/>
      <c r="L19367" s="91"/>
      <c r="M19367" s="91"/>
      <c r="R19367"/>
      <c r="S19367"/>
      <c r="T19367"/>
      <c r="U19367"/>
      <c r="V19367"/>
      <c r="W19367"/>
      <c r="X19367"/>
      <c r="Y19367"/>
      <c r="Z19367"/>
      <c r="AA19367"/>
      <c r="AB19367"/>
      <c r="AC19367"/>
    </row>
    <row r="19368" spans="2:29" s="14" customFormat="1" x14ac:dyDescent="0.25">
      <c r="B19368"/>
      <c r="C19368"/>
      <c r="D19368"/>
      <c r="E19368"/>
      <c r="F19368"/>
      <c r="G19368"/>
      <c r="H19368"/>
      <c r="I19368"/>
      <c r="J19368"/>
      <c r="K19368" s="91"/>
      <c r="L19368" s="91"/>
      <c r="M19368" s="91"/>
      <c r="R19368"/>
      <c r="S19368"/>
      <c r="T19368"/>
      <c r="U19368"/>
      <c r="V19368"/>
      <c r="W19368"/>
      <c r="X19368"/>
      <c r="Y19368"/>
      <c r="Z19368"/>
      <c r="AA19368"/>
      <c r="AB19368"/>
      <c r="AC19368"/>
    </row>
    <row r="19369" spans="2:29" s="14" customFormat="1" x14ac:dyDescent="0.25">
      <c r="B19369"/>
      <c r="C19369"/>
      <c r="D19369"/>
      <c r="E19369"/>
      <c r="F19369"/>
      <c r="G19369"/>
      <c r="H19369"/>
      <c r="I19369"/>
      <c r="J19369"/>
      <c r="K19369" s="91"/>
      <c r="L19369" s="91"/>
      <c r="M19369" s="91"/>
      <c r="R19369"/>
      <c r="S19369"/>
      <c r="T19369"/>
      <c r="U19369"/>
      <c r="V19369"/>
      <c r="W19369"/>
      <c r="X19369"/>
      <c r="Y19369"/>
      <c r="Z19369"/>
      <c r="AA19369"/>
      <c r="AB19369"/>
      <c r="AC19369"/>
    </row>
    <row r="19370" spans="2:29" s="14" customFormat="1" x14ac:dyDescent="0.25">
      <c r="B19370"/>
      <c r="C19370"/>
      <c r="D19370"/>
      <c r="E19370"/>
      <c r="F19370"/>
      <c r="G19370"/>
      <c r="H19370"/>
      <c r="I19370"/>
      <c r="J19370"/>
      <c r="K19370" s="91"/>
      <c r="L19370" s="91"/>
      <c r="M19370" s="91"/>
      <c r="R19370"/>
      <c r="S19370"/>
      <c r="T19370"/>
      <c r="U19370"/>
      <c r="V19370"/>
      <c r="W19370"/>
      <c r="X19370"/>
      <c r="Y19370"/>
      <c r="Z19370"/>
      <c r="AA19370"/>
      <c r="AB19370"/>
      <c r="AC19370"/>
    </row>
    <row r="19371" spans="2:29" s="14" customFormat="1" x14ac:dyDescent="0.25">
      <c r="B19371"/>
      <c r="C19371"/>
      <c r="D19371"/>
      <c r="E19371"/>
      <c r="F19371"/>
      <c r="G19371"/>
      <c r="H19371"/>
      <c r="I19371"/>
      <c r="J19371"/>
      <c r="K19371" s="91"/>
      <c r="L19371" s="91"/>
      <c r="M19371" s="91"/>
      <c r="R19371"/>
      <c r="S19371"/>
      <c r="T19371"/>
      <c r="U19371"/>
      <c r="V19371"/>
      <c r="W19371"/>
      <c r="X19371"/>
      <c r="Y19371"/>
      <c r="Z19371"/>
      <c r="AA19371"/>
      <c r="AB19371"/>
      <c r="AC19371"/>
    </row>
    <row r="19372" spans="2:29" s="14" customFormat="1" x14ac:dyDescent="0.25">
      <c r="B19372"/>
      <c r="C19372"/>
      <c r="D19372"/>
      <c r="E19372"/>
      <c r="F19372"/>
      <c r="G19372"/>
      <c r="H19372"/>
      <c r="I19372"/>
      <c r="J19372"/>
      <c r="K19372" s="91"/>
      <c r="L19372" s="91"/>
      <c r="M19372" s="91"/>
      <c r="R19372"/>
      <c r="S19372"/>
      <c r="T19372"/>
      <c r="U19372"/>
      <c r="V19372"/>
      <c r="W19372"/>
      <c r="X19372"/>
      <c r="Y19372"/>
      <c r="Z19372"/>
      <c r="AA19372"/>
      <c r="AB19372"/>
      <c r="AC19372"/>
    </row>
    <row r="19373" spans="2:29" s="14" customFormat="1" x14ac:dyDescent="0.25">
      <c r="B19373"/>
      <c r="C19373"/>
      <c r="D19373"/>
      <c r="E19373"/>
      <c r="F19373"/>
      <c r="G19373"/>
      <c r="H19373"/>
      <c r="I19373"/>
      <c r="J19373"/>
      <c r="K19373" s="91"/>
      <c r="L19373" s="91"/>
      <c r="M19373" s="91"/>
      <c r="R19373"/>
      <c r="S19373"/>
      <c r="T19373"/>
      <c r="U19373"/>
      <c r="V19373"/>
      <c r="W19373"/>
      <c r="X19373"/>
      <c r="Y19373"/>
      <c r="Z19373"/>
      <c r="AA19373"/>
      <c r="AB19373"/>
      <c r="AC19373"/>
    </row>
    <row r="19374" spans="2:29" s="14" customFormat="1" x14ac:dyDescent="0.25">
      <c r="B19374"/>
      <c r="C19374"/>
      <c r="D19374"/>
      <c r="E19374"/>
      <c r="F19374"/>
      <c r="G19374"/>
      <c r="H19374"/>
      <c r="I19374"/>
      <c r="J19374"/>
      <c r="K19374" s="91"/>
      <c r="L19374" s="91"/>
      <c r="M19374" s="91"/>
      <c r="R19374"/>
      <c r="S19374"/>
      <c r="T19374"/>
      <c r="U19374"/>
      <c r="V19374"/>
      <c r="W19374"/>
      <c r="X19374"/>
      <c r="Y19374"/>
      <c r="Z19374"/>
      <c r="AA19374"/>
      <c r="AB19374"/>
      <c r="AC19374"/>
    </row>
    <row r="19375" spans="2:29" s="14" customFormat="1" x14ac:dyDescent="0.25">
      <c r="B19375"/>
      <c r="C19375"/>
      <c r="D19375"/>
      <c r="E19375"/>
      <c r="F19375"/>
      <c r="G19375"/>
      <c r="H19375"/>
      <c r="I19375"/>
      <c r="J19375"/>
      <c r="K19375" s="91"/>
      <c r="L19375" s="91"/>
      <c r="M19375" s="91"/>
      <c r="R19375"/>
      <c r="S19375"/>
      <c r="T19375"/>
      <c r="U19375"/>
      <c r="V19375"/>
      <c r="W19375"/>
      <c r="X19375"/>
      <c r="Y19375"/>
      <c r="Z19375"/>
      <c r="AA19375"/>
      <c r="AB19375"/>
      <c r="AC19375"/>
    </row>
    <row r="19376" spans="2:29" s="14" customFormat="1" x14ac:dyDescent="0.25">
      <c r="B19376"/>
      <c r="C19376"/>
      <c r="D19376"/>
      <c r="E19376"/>
      <c r="F19376"/>
      <c r="G19376"/>
      <c r="H19376"/>
      <c r="I19376"/>
      <c r="J19376"/>
      <c r="K19376" s="91"/>
      <c r="L19376" s="91"/>
      <c r="M19376" s="91"/>
      <c r="R19376"/>
      <c r="S19376"/>
      <c r="T19376"/>
      <c r="U19376"/>
      <c r="V19376"/>
      <c r="W19376"/>
      <c r="X19376"/>
      <c r="Y19376"/>
      <c r="Z19376"/>
      <c r="AA19376"/>
      <c r="AB19376"/>
      <c r="AC19376"/>
    </row>
    <row r="19377" spans="2:29" s="14" customFormat="1" x14ac:dyDescent="0.25">
      <c r="B19377"/>
      <c r="C19377"/>
      <c r="D19377"/>
      <c r="E19377"/>
      <c r="F19377"/>
      <c r="G19377"/>
      <c r="H19377"/>
      <c r="I19377"/>
      <c r="J19377"/>
      <c r="K19377" s="91"/>
      <c r="L19377" s="91"/>
      <c r="M19377" s="91"/>
      <c r="R19377"/>
      <c r="S19377"/>
      <c r="T19377"/>
      <c r="U19377"/>
      <c r="V19377"/>
      <c r="W19377"/>
      <c r="X19377"/>
      <c r="Y19377"/>
      <c r="Z19377"/>
      <c r="AA19377"/>
      <c r="AB19377"/>
      <c r="AC19377"/>
    </row>
    <row r="19378" spans="2:29" s="14" customFormat="1" x14ac:dyDescent="0.25">
      <c r="B19378"/>
      <c r="C19378"/>
      <c r="D19378"/>
      <c r="E19378"/>
      <c r="F19378"/>
      <c r="G19378"/>
      <c r="H19378"/>
      <c r="I19378"/>
      <c r="J19378"/>
      <c r="K19378" s="91"/>
      <c r="L19378" s="91"/>
      <c r="M19378" s="91"/>
      <c r="R19378"/>
      <c r="S19378"/>
      <c r="T19378"/>
      <c r="U19378"/>
      <c r="V19378"/>
      <c r="W19378"/>
      <c r="X19378"/>
      <c r="Y19378"/>
      <c r="Z19378"/>
      <c r="AA19378"/>
      <c r="AB19378"/>
      <c r="AC19378"/>
    </row>
    <row r="19379" spans="2:29" s="14" customFormat="1" x14ac:dyDescent="0.25">
      <c r="B19379"/>
      <c r="C19379"/>
      <c r="D19379"/>
      <c r="E19379"/>
      <c r="F19379"/>
      <c r="G19379"/>
      <c r="H19379"/>
      <c r="I19379"/>
      <c r="J19379"/>
      <c r="K19379" s="91"/>
      <c r="L19379" s="91"/>
      <c r="M19379" s="91"/>
      <c r="R19379"/>
      <c r="S19379"/>
      <c r="T19379"/>
      <c r="U19379"/>
      <c r="V19379"/>
      <c r="W19379"/>
      <c r="X19379"/>
      <c r="Y19379"/>
      <c r="Z19379"/>
      <c r="AA19379"/>
      <c r="AB19379"/>
      <c r="AC19379"/>
    </row>
    <row r="19380" spans="2:29" s="14" customFormat="1" x14ac:dyDescent="0.25">
      <c r="B19380"/>
      <c r="C19380"/>
      <c r="D19380"/>
      <c r="E19380"/>
      <c r="F19380"/>
      <c r="G19380"/>
      <c r="H19380"/>
      <c r="I19380"/>
      <c r="J19380"/>
      <c r="K19380" s="91"/>
      <c r="L19380" s="91"/>
      <c r="M19380" s="91"/>
      <c r="R19380"/>
      <c r="S19380"/>
      <c r="T19380"/>
      <c r="U19380"/>
      <c r="V19380"/>
      <c r="W19380"/>
      <c r="X19380"/>
      <c r="Y19380"/>
      <c r="Z19380"/>
      <c r="AA19380"/>
      <c r="AB19380"/>
      <c r="AC19380"/>
    </row>
    <row r="19381" spans="2:29" s="14" customFormat="1" x14ac:dyDescent="0.25">
      <c r="B19381"/>
      <c r="C19381"/>
      <c r="D19381"/>
      <c r="E19381"/>
      <c r="F19381"/>
      <c r="G19381"/>
      <c r="H19381"/>
      <c r="I19381"/>
      <c r="J19381"/>
      <c r="K19381" s="91"/>
      <c r="L19381" s="91"/>
      <c r="M19381" s="91"/>
      <c r="R19381"/>
      <c r="S19381"/>
      <c r="T19381"/>
      <c r="U19381"/>
      <c r="V19381"/>
      <c r="W19381"/>
      <c r="X19381"/>
      <c r="Y19381"/>
      <c r="Z19381"/>
      <c r="AA19381"/>
      <c r="AB19381"/>
      <c r="AC19381"/>
    </row>
    <row r="19382" spans="2:29" s="14" customFormat="1" x14ac:dyDescent="0.25">
      <c r="B19382"/>
      <c r="C19382"/>
      <c r="D19382"/>
      <c r="E19382"/>
      <c r="F19382"/>
      <c r="G19382"/>
      <c r="H19382"/>
      <c r="I19382"/>
      <c r="J19382"/>
      <c r="K19382" s="91"/>
      <c r="L19382" s="91"/>
      <c r="M19382" s="91"/>
      <c r="R19382"/>
      <c r="S19382"/>
      <c r="T19382"/>
      <c r="U19382"/>
      <c r="V19382"/>
      <c r="W19382"/>
      <c r="X19382"/>
      <c r="Y19382"/>
      <c r="Z19382"/>
      <c r="AA19382"/>
      <c r="AB19382"/>
      <c r="AC19382"/>
    </row>
    <row r="19383" spans="2:29" s="14" customFormat="1" x14ac:dyDescent="0.25">
      <c r="B19383"/>
      <c r="C19383"/>
      <c r="D19383"/>
      <c r="E19383"/>
      <c r="F19383"/>
      <c r="G19383"/>
      <c r="H19383"/>
      <c r="I19383"/>
      <c r="J19383"/>
      <c r="K19383" s="91"/>
      <c r="L19383" s="91"/>
      <c r="M19383" s="91"/>
      <c r="R19383"/>
      <c r="S19383"/>
      <c r="T19383"/>
      <c r="U19383"/>
      <c r="V19383"/>
      <c r="W19383"/>
      <c r="X19383"/>
      <c r="Y19383"/>
      <c r="Z19383"/>
      <c r="AA19383"/>
      <c r="AB19383"/>
      <c r="AC19383"/>
    </row>
    <row r="19384" spans="2:29" s="14" customFormat="1" x14ac:dyDescent="0.25">
      <c r="B19384"/>
      <c r="C19384"/>
      <c r="D19384"/>
      <c r="E19384"/>
      <c r="F19384"/>
      <c r="G19384"/>
      <c r="H19384"/>
      <c r="I19384"/>
      <c r="J19384"/>
      <c r="K19384" s="91"/>
      <c r="L19384" s="91"/>
      <c r="M19384" s="91"/>
      <c r="R19384"/>
      <c r="S19384"/>
      <c r="T19384"/>
      <c r="U19384"/>
      <c r="V19384"/>
      <c r="W19384"/>
      <c r="X19384"/>
      <c r="Y19384"/>
      <c r="Z19384"/>
      <c r="AA19384"/>
      <c r="AB19384"/>
      <c r="AC19384"/>
    </row>
    <row r="19385" spans="2:29" s="14" customFormat="1" x14ac:dyDescent="0.25">
      <c r="B19385"/>
      <c r="C19385"/>
      <c r="D19385"/>
      <c r="E19385"/>
      <c r="F19385"/>
      <c r="G19385"/>
      <c r="H19385"/>
      <c r="I19385"/>
      <c r="J19385"/>
      <c r="K19385" s="91"/>
      <c r="L19385" s="91"/>
      <c r="M19385" s="91"/>
      <c r="R19385"/>
      <c r="S19385"/>
      <c r="T19385"/>
      <c r="U19385"/>
      <c r="V19385"/>
      <c r="W19385"/>
      <c r="X19385"/>
      <c r="Y19385"/>
      <c r="Z19385"/>
      <c r="AA19385"/>
      <c r="AB19385"/>
      <c r="AC19385"/>
    </row>
    <row r="19386" spans="2:29" s="14" customFormat="1" x14ac:dyDescent="0.25">
      <c r="B19386"/>
      <c r="C19386"/>
      <c r="D19386"/>
      <c r="E19386"/>
      <c r="F19386"/>
      <c r="G19386"/>
      <c r="H19386"/>
      <c r="I19386"/>
      <c r="J19386"/>
      <c r="K19386" s="91"/>
      <c r="L19386" s="91"/>
      <c r="M19386" s="91"/>
      <c r="R19386"/>
      <c r="S19386"/>
      <c r="T19386"/>
      <c r="U19386"/>
      <c r="V19386"/>
      <c r="W19386"/>
      <c r="X19386"/>
      <c r="Y19386"/>
      <c r="Z19386"/>
      <c r="AA19386"/>
      <c r="AB19386"/>
      <c r="AC19386"/>
    </row>
    <row r="19387" spans="2:29" s="14" customFormat="1" x14ac:dyDescent="0.25">
      <c r="B19387"/>
      <c r="C19387"/>
      <c r="D19387"/>
      <c r="E19387"/>
      <c r="F19387"/>
      <c r="G19387"/>
      <c r="H19387"/>
      <c r="I19387"/>
      <c r="J19387"/>
      <c r="K19387" s="91"/>
      <c r="L19387" s="91"/>
      <c r="M19387" s="91"/>
      <c r="R19387"/>
      <c r="S19387"/>
      <c r="T19387"/>
      <c r="U19387"/>
      <c r="V19387"/>
      <c r="W19387"/>
      <c r="X19387"/>
      <c r="Y19387"/>
      <c r="Z19387"/>
      <c r="AA19387"/>
      <c r="AB19387"/>
      <c r="AC19387"/>
    </row>
    <row r="19388" spans="2:29" s="14" customFormat="1" x14ac:dyDescent="0.25">
      <c r="B19388"/>
      <c r="C19388"/>
      <c r="D19388"/>
      <c r="E19388"/>
      <c r="F19388"/>
      <c r="G19388"/>
      <c r="H19388"/>
      <c r="I19388"/>
      <c r="J19388"/>
      <c r="K19388" s="91"/>
      <c r="L19388" s="91"/>
      <c r="M19388" s="91"/>
      <c r="R19388"/>
      <c r="S19388"/>
      <c r="T19388"/>
      <c r="U19388"/>
      <c r="V19388"/>
      <c r="W19388"/>
      <c r="X19388"/>
      <c r="Y19388"/>
      <c r="Z19388"/>
      <c r="AA19388"/>
      <c r="AB19388"/>
      <c r="AC19388"/>
    </row>
    <row r="19389" spans="2:29" s="14" customFormat="1" x14ac:dyDescent="0.25">
      <c r="B19389"/>
      <c r="C19389"/>
      <c r="D19389"/>
      <c r="E19389"/>
      <c r="F19389"/>
      <c r="G19389"/>
      <c r="H19389"/>
      <c r="I19389"/>
      <c r="J19389"/>
      <c r="K19389" s="91"/>
      <c r="L19389" s="91"/>
      <c r="M19389" s="91"/>
      <c r="R19389"/>
      <c r="S19389"/>
      <c r="T19389"/>
      <c r="U19389"/>
      <c r="V19389"/>
      <c r="W19389"/>
      <c r="X19389"/>
      <c r="Y19389"/>
      <c r="Z19389"/>
      <c r="AA19389"/>
      <c r="AB19389"/>
      <c r="AC19389"/>
    </row>
    <row r="19390" spans="2:29" s="14" customFormat="1" x14ac:dyDescent="0.25">
      <c r="B19390"/>
      <c r="C19390"/>
      <c r="D19390"/>
      <c r="E19390"/>
      <c r="F19390"/>
      <c r="G19390"/>
      <c r="H19390"/>
      <c r="I19390"/>
      <c r="J19390"/>
      <c r="K19390" s="91"/>
      <c r="L19390" s="91"/>
      <c r="M19390" s="91"/>
      <c r="R19390"/>
      <c r="S19390"/>
      <c r="T19390"/>
      <c r="U19390"/>
      <c r="V19390"/>
      <c r="W19390"/>
      <c r="X19390"/>
      <c r="Y19390"/>
      <c r="Z19390"/>
      <c r="AA19390"/>
      <c r="AB19390"/>
      <c r="AC19390"/>
    </row>
    <row r="19391" spans="2:29" s="14" customFormat="1" x14ac:dyDescent="0.25">
      <c r="B19391"/>
      <c r="C19391"/>
      <c r="D19391"/>
      <c r="E19391"/>
      <c r="F19391"/>
      <c r="G19391"/>
      <c r="H19391"/>
      <c r="I19391"/>
      <c r="J19391"/>
      <c r="K19391" s="91"/>
      <c r="L19391" s="91"/>
      <c r="M19391" s="91"/>
      <c r="R19391"/>
      <c r="S19391"/>
      <c r="T19391"/>
      <c r="U19391"/>
      <c r="V19391"/>
      <c r="W19391"/>
      <c r="X19391"/>
      <c r="Y19391"/>
      <c r="Z19391"/>
      <c r="AA19391"/>
      <c r="AB19391"/>
      <c r="AC19391"/>
    </row>
    <row r="19392" spans="2:29" s="14" customFormat="1" x14ac:dyDescent="0.25">
      <c r="B19392"/>
      <c r="C19392"/>
      <c r="D19392"/>
      <c r="E19392"/>
      <c r="F19392"/>
      <c r="G19392"/>
      <c r="H19392"/>
      <c r="I19392"/>
      <c r="J19392"/>
      <c r="K19392" s="91"/>
      <c r="L19392" s="91"/>
      <c r="M19392" s="91"/>
      <c r="R19392"/>
      <c r="S19392"/>
      <c r="T19392"/>
      <c r="U19392"/>
      <c r="V19392"/>
      <c r="W19392"/>
      <c r="X19392"/>
      <c r="Y19392"/>
      <c r="Z19392"/>
      <c r="AA19392"/>
      <c r="AB19392"/>
      <c r="AC19392"/>
    </row>
    <row r="19393" spans="2:29" s="14" customFormat="1" x14ac:dyDescent="0.25">
      <c r="B19393"/>
      <c r="C19393"/>
      <c r="D19393"/>
      <c r="E19393"/>
      <c r="F19393"/>
      <c r="G19393"/>
      <c r="H19393"/>
      <c r="I19393"/>
      <c r="J19393"/>
      <c r="K19393" s="91"/>
      <c r="L19393" s="91"/>
      <c r="M19393" s="91"/>
      <c r="R19393"/>
      <c r="S19393"/>
      <c r="T19393"/>
      <c r="U19393"/>
      <c r="V19393"/>
      <c r="W19393"/>
      <c r="X19393"/>
      <c r="Y19393"/>
      <c r="Z19393"/>
      <c r="AA19393"/>
      <c r="AB19393"/>
      <c r="AC19393"/>
    </row>
    <row r="19394" spans="2:29" s="14" customFormat="1" x14ac:dyDescent="0.25">
      <c r="B19394"/>
      <c r="C19394"/>
      <c r="D19394"/>
      <c r="E19394"/>
      <c r="F19394"/>
      <c r="G19394"/>
      <c r="H19394"/>
      <c r="I19394"/>
      <c r="J19394"/>
      <c r="K19394" s="91"/>
      <c r="L19394" s="91"/>
      <c r="M19394" s="91"/>
      <c r="R19394"/>
      <c r="S19394"/>
      <c r="T19394"/>
      <c r="U19394"/>
      <c r="V19394"/>
      <c r="W19394"/>
      <c r="X19394"/>
      <c r="Y19394"/>
      <c r="Z19394"/>
      <c r="AA19394"/>
      <c r="AB19394"/>
      <c r="AC19394"/>
    </row>
    <row r="19395" spans="2:29" s="14" customFormat="1" x14ac:dyDescent="0.25">
      <c r="B19395"/>
      <c r="C19395"/>
      <c r="D19395"/>
      <c r="E19395"/>
      <c r="F19395"/>
      <c r="G19395"/>
      <c r="H19395"/>
      <c r="I19395"/>
      <c r="J19395"/>
      <c r="K19395" s="91"/>
      <c r="L19395" s="91"/>
      <c r="M19395" s="91"/>
      <c r="R19395"/>
      <c r="S19395"/>
      <c r="T19395"/>
      <c r="U19395"/>
      <c r="V19395"/>
      <c r="W19395"/>
      <c r="X19395"/>
      <c r="Y19395"/>
      <c r="Z19395"/>
      <c r="AA19395"/>
      <c r="AB19395"/>
      <c r="AC19395"/>
    </row>
    <row r="19396" spans="2:29" s="14" customFormat="1" x14ac:dyDescent="0.25">
      <c r="B19396"/>
      <c r="C19396"/>
      <c r="D19396"/>
      <c r="E19396"/>
      <c r="F19396"/>
      <c r="G19396"/>
      <c r="H19396"/>
      <c r="I19396"/>
      <c r="J19396"/>
      <c r="K19396" s="91"/>
      <c r="L19396" s="91"/>
      <c r="M19396" s="91"/>
      <c r="R19396"/>
      <c r="S19396"/>
      <c r="T19396"/>
      <c r="U19396"/>
      <c r="V19396"/>
      <c r="W19396"/>
      <c r="X19396"/>
      <c r="Y19396"/>
      <c r="Z19396"/>
      <c r="AA19396"/>
      <c r="AB19396"/>
      <c r="AC19396"/>
    </row>
    <row r="19397" spans="2:29" s="14" customFormat="1" x14ac:dyDescent="0.25">
      <c r="B19397"/>
      <c r="C19397"/>
      <c r="D19397"/>
      <c r="E19397"/>
      <c r="F19397"/>
      <c r="G19397"/>
      <c r="H19397"/>
      <c r="I19397"/>
      <c r="J19397"/>
      <c r="K19397" s="91"/>
      <c r="L19397" s="91"/>
      <c r="M19397" s="91"/>
      <c r="R19397"/>
      <c r="S19397"/>
      <c r="T19397"/>
      <c r="U19397"/>
      <c r="V19397"/>
      <c r="W19397"/>
      <c r="X19397"/>
      <c r="Y19397"/>
      <c r="Z19397"/>
      <c r="AA19397"/>
      <c r="AB19397"/>
      <c r="AC19397"/>
    </row>
    <row r="19398" spans="2:29" s="14" customFormat="1" x14ac:dyDescent="0.25">
      <c r="B19398"/>
      <c r="C19398"/>
      <c r="D19398"/>
      <c r="E19398"/>
      <c r="F19398"/>
      <c r="G19398"/>
      <c r="H19398"/>
      <c r="I19398"/>
      <c r="J19398"/>
      <c r="K19398" s="91"/>
      <c r="L19398" s="91"/>
      <c r="M19398" s="91"/>
      <c r="R19398"/>
      <c r="S19398"/>
      <c r="T19398"/>
      <c r="U19398"/>
      <c r="V19398"/>
      <c r="W19398"/>
      <c r="X19398"/>
      <c r="Y19398"/>
      <c r="Z19398"/>
      <c r="AA19398"/>
      <c r="AB19398"/>
      <c r="AC19398"/>
    </row>
    <row r="19399" spans="2:29" s="14" customFormat="1" x14ac:dyDescent="0.25">
      <c r="B19399"/>
      <c r="C19399"/>
      <c r="D19399"/>
      <c r="E19399"/>
      <c r="F19399"/>
      <c r="G19399"/>
      <c r="H19399"/>
      <c r="I19399"/>
      <c r="J19399"/>
      <c r="K19399" s="91"/>
      <c r="L19399" s="91"/>
      <c r="M19399" s="91"/>
      <c r="R19399"/>
      <c r="S19399"/>
      <c r="T19399"/>
      <c r="U19399"/>
      <c r="V19399"/>
      <c r="W19399"/>
      <c r="X19399"/>
      <c r="Y19399"/>
      <c r="Z19399"/>
      <c r="AA19399"/>
      <c r="AB19399"/>
      <c r="AC19399"/>
    </row>
    <row r="19400" spans="2:29" s="14" customFormat="1" x14ac:dyDescent="0.25">
      <c r="B19400"/>
      <c r="C19400"/>
      <c r="D19400"/>
      <c r="E19400"/>
      <c r="F19400"/>
      <c r="G19400"/>
      <c r="H19400"/>
      <c r="I19400"/>
      <c r="J19400"/>
      <c r="K19400" s="91"/>
      <c r="L19400" s="91"/>
      <c r="M19400" s="91"/>
      <c r="R19400"/>
      <c r="S19400"/>
      <c r="T19400"/>
      <c r="U19400"/>
      <c r="V19400"/>
      <c r="W19400"/>
      <c r="X19400"/>
      <c r="Y19400"/>
      <c r="Z19400"/>
      <c r="AA19400"/>
      <c r="AB19400"/>
      <c r="AC19400"/>
    </row>
    <row r="19401" spans="2:29" s="14" customFormat="1" x14ac:dyDescent="0.25">
      <c r="B19401"/>
      <c r="C19401"/>
      <c r="D19401"/>
      <c r="E19401"/>
      <c r="F19401"/>
      <c r="G19401"/>
      <c r="H19401"/>
      <c r="I19401"/>
      <c r="J19401"/>
      <c r="K19401" s="91"/>
      <c r="L19401" s="91"/>
      <c r="M19401" s="91"/>
      <c r="R19401"/>
      <c r="S19401"/>
      <c r="T19401"/>
      <c r="U19401"/>
      <c r="V19401"/>
      <c r="W19401"/>
      <c r="X19401"/>
      <c r="Y19401"/>
      <c r="Z19401"/>
      <c r="AA19401"/>
      <c r="AB19401"/>
      <c r="AC19401"/>
    </row>
    <row r="19402" spans="2:29" s="14" customFormat="1" x14ac:dyDescent="0.25">
      <c r="B19402"/>
      <c r="C19402"/>
      <c r="D19402"/>
      <c r="E19402"/>
      <c r="F19402"/>
      <c r="G19402"/>
      <c r="H19402"/>
      <c r="I19402"/>
      <c r="J19402"/>
      <c r="K19402" s="91"/>
      <c r="L19402" s="91"/>
      <c r="M19402" s="91"/>
      <c r="R19402"/>
      <c r="S19402"/>
      <c r="T19402"/>
      <c r="U19402"/>
      <c r="V19402"/>
      <c r="W19402"/>
      <c r="X19402"/>
      <c r="Y19402"/>
      <c r="Z19402"/>
      <c r="AA19402"/>
      <c r="AB19402"/>
      <c r="AC19402"/>
    </row>
    <row r="19403" spans="2:29" s="14" customFormat="1" x14ac:dyDescent="0.25">
      <c r="B19403"/>
      <c r="C19403"/>
      <c r="D19403"/>
      <c r="E19403"/>
      <c r="F19403"/>
      <c r="G19403"/>
      <c r="H19403"/>
      <c r="I19403"/>
      <c r="J19403"/>
      <c r="K19403" s="91"/>
      <c r="L19403" s="91"/>
      <c r="M19403" s="91"/>
      <c r="R19403"/>
      <c r="S19403"/>
      <c r="T19403"/>
      <c r="U19403"/>
      <c r="V19403"/>
      <c r="W19403"/>
      <c r="X19403"/>
      <c r="Y19403"/>
      <c r="Z19403"/>
      <c r="AA19403"/>
      <c r="AB19403"/>
      <c r="AC19403"/>
    </row>
    <row r="19404" spans="2:29" s="14" customFormat="1" x14ac:dyDescent="0.25">
      <c r="B19404"/>
      <c r="C19404"/>
      <c r="D19404"/>
      <c r="E19404"/>
      <c r="F19404"/>
      <c r="G19404"/>
      <c r="H19404"/>
      <c r="I19404"/>
      <c r="J19404"/>
      <c r="K19404" s="91"/>
      <c r="L19404" s="91"/>
      <c r="M19404" s="91"/>
      <c r="R19404"/>
      <c r="S19404"/>
      <c r="T19404"/>
      <c r="U19404"/>
      <c r="V19404"/>
      <c r="W19404"/>
      <c r="X19404"/>
      <c r="Y19404"/>
      <c r="Z19404"/>
      <c r="AA19404"/>
      <c r="AB19404"/>
      <c r="AC19404"/>
    </row>
    <row r="19405" spans="2:29" s="14" customFormat="1" x14ac:dyDescent="0.25">
      <c r="B19405"/>
      <c r="C19405"/>
      <c r="D19405"/>
      <c r="E19405"/>
      <c r="F19405"/>
      <c r="G19405"/>
      <c r="H19405"/>
      <c r="I19405"/>
      <c r="J19405"/>
      <c r="K19405" s="91"/>
      <c r="L19405" s="91"/>
      <c r="M19405" s="91"/>
      <c r="R19405"/>
      <c r="S19405"/>
      <c r="T19405"/>
      <c r="U19405"/>
      <c r="V19405"/>
      <c r="W19405"/>
      <c r="X19405"/>
      <c r="Y19405"/>
      <c r="Z19405"/>
      <c r="AA19405"/>
      <c r="AB19405"/>
      <c r="AC19405"/>
    </row>
    <row r="19406" spans="2:29" s="14" customFormat="1" x14ac:dyDescent="0.25">
      <c r="B19406"/>
      <c r="C19406"/>
      <c r="D19406"/>
      <c r="E19406"/>
      <c r="F19406"/>
      <c r="G19406"/>
      <c r="H19406"/>
      <c r="I19406"/>
      <c r="J19406"/>
      <c r="K19406" s="91"/>
      <c r="L19406" s="91"/>
      <c r="M19406" s="91"/>
      <c r="R19406"/>
      <c r="S19406"/>
      <c r="T19406"/>
      <c r="U19406"/>
      <c r="V19406"/>
      <c r="W19406"/>
      <c r="X19406"/>
      <c r="Y19406"/>
      <c r="Z19406"/>
      <c r="AA19406"/>
      <c r="AB19406"/>
      <c r="AC19406"/>
    </row>
    <row r="19407" spans="2:29" s="14" customFormat="1" x14ac:dyDescent="0.25">
      <c r="B19407"/>
      <c r="C19407"/>
      <c r="D19407"/>
      <c r="E19407"/>
      <c r="F19407"/>
      <c r="G19407"/>
      <c r="H19407"/>
      <c r="I19407"/>
      <c r="J19407"/>
      <c r="K19407" s="91"/>
      <c r="L19407" s="91"/>
      <c r="M19407" s="91"/>
      <c r="R19407"/>
      <c r="S19407"/>
      <c r="T19407"/>
      <c r="U19407"/>
      <c r="V19407"/>
      <c r="W19407"/>
      <c r="X19407"/>
      <c r="Y19407"/>
      <c r="Z19407"/>
      <c r="AA19407"/>
      <c r="AB19407"/>
      <c r="AC19407"/>
    </row>
    <row r="19408" spans="2:29" s="14" customFormat="1" x14ac:dyDescent="0.25">
      <c r="B19408"/>
      <c r="C19408"/>
      <c r="D19408"/>
      <c r="E19408"/>
      <c r="F19408"/>
      <c r="G19408"/>
      <c r="H19408"/>
      <c r="I19408"/>
      <c r="J19408"/>
      <c r="K19408" s="91"/>
      <c r="L19408" s="91"/>
      <c r="M19408" s="91"/>
      <c r="R19408"/>
      <c r="S19408"/>
      <c r="T19408"/>
      <c r="U19408"/>
      <c r="V19408"/>
      <c r="W19408"/>
      <c r="X19408"/>
      <c r="Y19408"/>
      <c r="Z19408"/>
      <c r="AA19408"/>
      <c r="AB19408"/>
      <c r="AC19408"/>
    </row>
    <row r="19409" spans="2:29" s="14" customFormat="1" x14ac:dyDescent="0.25">
      <c r="B19409"/>
      <c r="C19409"/>
      <c r="D19409"/>
      <c r="E19409"/>
      <c r="F19409"/>
      <c r="G19409"/>
      <c r="H19409"/>
      <c r="I19409"/>
      <c r="J19409"/>
      <c r="K19409" s="91"/>
      <c r="L19409" s="91"/>
      <c r="M19409" s="91"/>
      <c r="R19409"/>
      <c r="S19409"/>
      <c r="T19409"/>
      <c r="U19409"/>
      <c r="V19409"/>
      <c r="W19409"/>
      <c r="X19409"/>
      <c r="Y19409"/>
      <c r="Z19409"/>
      <c r="AA19409"/>
      <c r="AB19409"/>
      <c r="AC19409"/>
    </row>
    <row r="19410" spans="2:29" s="14" customFormat="1" x14ac:dyDescent="0.25">
      <c r="B19410"/>
      <c r="C19410"/>
      <c r="D19410"/>
      <c r="E19410"/>
      <c r="F19410"/>
      <c r="G19410"/>
      <c r="H19410"/>
      <c r="I19410"/>
      <c r="J19410"/>
      <c r="K19410" s="91"/>
      <c r="L19410" s="91"/>
      <c r="M19410" s="91"/>
      <c r="R19410"/>
      <c r="S19410"/>
      <c r="T19410"/>
      <c r="U19410"/>
      <c r="V19410"/>
      <c r="W19410"/>
      <c r="X19410"/>
      <c r="Y19410"/>
      <c r="Z19410"/>
      <c r="AA19410"/>
      <c r="AB19410"/>
      <c r="AC19410"/>
    </row>
    <row r="19411" spans="2:29" s="14" customFormat="1" x14ac:dyDescent="0.25">
      <c r="B19411"/>
      <c r="C19411"/>
      <c r="D19411"/>
      <c r="E19411"/>
      <c r="F19411"/>
      <c r="G19411"/>
      <c r="H19411"/>
      <c r="I19411"/>
      <c r="J19411"/>
      <c r="K19411" s="91"/>
      <c r="L19411" s="91"/>
      <c r="M19411" s="91"/>
      <c r="R19411"/>
      <c r="S19411"/>
      <c r="T19411"/>
      <c r="U19411"/>
      <c r="V19411"/>
      <c r="W19411"/>
      <c r="X19411"/>
      <c r="Y19411"/>
      <c r="Z19411"/>
      <c r="AA19411"/>
      <c r="AB19411"/>
      <c r="AC19411"/>
    </row>
    <row r="19412" spans="2:29" s="14" customFormat="1" x14ac:dyDescent="0.25">
      <c r="B19412"/>
      <c r="C19412"/>
      <c r="D19412"/>
      <c r="E19412"/>
      <c r="F19412"/>
      <c r="G19412"/>
      <c r="H19412"/>
      <c r="I19412"/>
      <c r="J19412"/>
      <c r="K19412" s="91"/>
      <c r="L19412" s="91"/>
      <c r="M19412" s="91"/>
      <c r="R19412"/>
      <c r="S19412"/>
      <c r="T19412"/>
      <c r="U19412"/>
      <c r="V19412"/>
      <c r="W19412"/>
      <c r="X19412"/>
      <c r="Y19412"/>
      <c r="Z19412"/>
      <c r="AA19412"/>
      <c r="AB19412"/>
      <c r="AC19412"/>
    </row>
    <row r="19413" spans="2:29" s="14" customFormat="1" x14ac:dyDescent="0.25">
      <c r="B19413"/>
      <c r="C19413"/>
      <c r="D19413"/>
      <c r="E19413"/>
      <c r="F19413"/>
      <c r="G19413"/>
      <c r="H19413"/>
      <c r="I19413"/>
      <c r="J19413"/>
      <c r="K19413" s="91"/>
      <c r="L19413" s="91"/>
      <c r="M19413" s="91"/>
      <c r="R19413"/>
      <c r="S19413"/>
      <c r="T19413"/>
      <c r="U19413"/>
      <c r="V19413"/>
      <c r="W19413"/>
      <c r="X19413"/>
      <c r="Y19413"/>
      <c r="Z19413"/>
      <c r="AA19413"/>
      <c r="AB19413"/>
      <c r="AC19413"/>
    </row>
    <row r="19414" spans="2:29" s="14" customFormat="1" x14ac:dyDescent="0.25">
      <c r="B19414"/>
      <c r="C19414"/>
      <c r="D19414"/>
      <c r="E19414"/>
      <c r="F19414"/>
      <c r="G19414"/>
      <c r="H19414"/>
      <c r="I19414"/>
      <c r="J19414"/>
      <c r="K19414" s="91"/>
      <c r="L19414" s="91"/>
      <c r="M19414" s="91"/>
      <c r="R19414"/>
      <c r="S19414"/>
      <c r="T19414"/>
      <c r="U19414"/>
      <c r="V19414"/>
      <c r="W19414"/>
      <c r="X19414"/>
      <c r="Y19414"/>
      <c r="Z19414"/>
      <c r="AA19414"/>
      <c r="AB19414"/>
      <c r="AC19414"/>
    </row>
    <row r="19415" spans="2:29" s="14" customFormat="1" x14ac:dyDescent="0.25">
      <c r="B19415"/>
      <c r="C19415"/>
      <c r="D19415"/>
      <c r="E19415"/>
      <c r="F19415"/>
      <c r="G19415"/>
      <c r="H19415"/>
      <c r="I19415"/>
      <c r="J19415"/>
      <c r="K19415" s="91"/>
      <c r="L19415" s="91"/>
      <c r="M19415" s="91"/>
      <c r="R19415"/>
      <c r="S19415"/>
      <c r="T19415"/>
      <c r="U19415"/>
      <c r="V19415"/>
      <c r="W19415"/>
      <c r="X19415"/>
      <c r="Y19415"/>
      <c r="Z19415"/>
      <c r="AA19415"/>
      <c r="AB19415"/>
      <c r="AC19415"/>
    </row>
    <row r="19416" spans="2:29" s="14" customFormat="1" x14ac:dyDescent="0.25">
      <c r="B19416"/>
      <c r="C19416"/>
      <c r="D19416"/>
      <c r="E19416"/>
      <c r="F19416"/>
      <c r="G19416"/>
      <c r="H19416"/>
      <c r="I19416"/>
      <c r="J19416"/>
      <c r="K19416" s="91"/>
      <c r="L19416" s="91"/>
      <c r="M19416" s="91"/>
      <c r="R19416"/>
      <c r="S19416"/>
      <c r="T19416"/>
      <c r="U19416"/>
      <c r="V19416"/>
      <c r="W19416"/>
      <c r="X19416"/>
      <c r="Y19416"/>
      <c r="Z19416"/>
      <c r="AA19416"/>
      <c r="AB19416"/>
      <c r="AC19416"/>
    </row>
    <row r="19417" spans="2:29" s="14" customFormat="1" x14ac:dyDescent="0.25">
      <c r="B19417"/>
      <c r="C19417"/>
      <c r="D19417"/>
      <c r="E19417"/>
      <c r="F19417"/>
      <c r="G19417"/>
      <c r="H19417"/>
      <c r="I19417"/>
      <c r="J19417"/>
      <c r="K19417" s="91"/>
      <c r="L19417" s="91"/>
      <c r="M19417" s="91"/>
      <c r="R19417"/>
      <c r="S19417"/>
      <c r="T19417"/>
      <c r="U19417"/>
      <c r="V19417"/>
      <c r="W19417"/>
      <c r="X19417"/>
      <c r="Y19417"/>
      <c r="Z19417"/>
      <c r="AA19417"/>
      <c r="AB19417"/>
      <c r="AC19417"/>
    </row>
    <row r="19418" spans="2:29" s="14" customFormat="1" x14ac:dyDescent="0.25">
      <c r="B19418"/>
      <c r="C19418"/>
      <c r="D19418"/>
      <c r="E19418"/>
      <c r="F19418"/>
      <c r="G19418"/>
      <c r="H19418"/>
      <c r="I19418"/>
      <c r="J19418"/>
      <c r="K19418" s="91"/>
      <c r="L19418" s="91"/>
      <c r="M19418" s="91"/>
      <c r="R19418"/>
      <c r="S19418"/>
      <c r="T19418"/>
      <c r="U19418"/>
      <c r="V19418"/>
      <c r="W19418"/>
      <c r="X19418"/>
      <c r="Y19418"/>
      <c r="Z19418"/>
      <c r="AA19418"/>
      <c r="AB19418"/>
      <c r="AC19418"/>
    </row>
    <row r="19419" spans="2:29" s="14" customFormat="1" x14ac:dyDescent="0.25">
      <c r="B19419"/>
      <c r="C19419"/>
      <c r="D19419"/>
      <c r="E19419"/>
      <c r="F19419"/>
      <c r="G19419"/>
      <c r="H19419"/>
      <c r="I19419"/>
      <c r="J19419"/>
      <c r="K19419" s="91"/>
      <c r="L19419" s="91"/>
      <c r="M19419" s="91"/>
      <c r="R19419"/>
      <c r="S19419"/>
      <c r="T19419"/>
      <c r="U19419"/>
      <c r="V19419"/>
      <c r="W19419"/>
      <c r="X19419"/>
      <c r="Y19419"/>
      <c r="Z19419"/>
      <c r="AA19419"/>
      <c r="AB19419"/>
      <c r="AC19419"/>
    </row>
    <row r="19420" spans="2:29" s="14" customFormat="1" x14ac:dyDescent="0.25">
      <c r="B19420"/>
      <c r="C19420"/>
      <c r="D19420"/>
      <c r="E19420"/>
      <c r="F19420"/>
      <c r="G19420"/>
      <c r="H19420"/>
      <c r="I19420"/>
      <c r="J19420"/>
      <c r="K19420" s="91"/>
      <c r="L19420" s="91"/>
      <c r="M19420" s="91"/>
      <c r="R19420"/>
      <c r="S19420"/>
      <c r="T19420"/>
      <c r="U19420"/>
      <c r="V19420"/>
      <c r="W19420"/>
      <c r="X19420"/>
      <c r="Y19420"/>
      <c r="Z19420"/>
      <c r="AA19420"/>
      <c r="AB19420"/>
      <c r="AC19420"/>
    </row>
    <row r="19421" spans="2:29" s="14" customFormat="1" x14ac:dyDescent="0.25">
      <c r="B19421"/>
      <c r="C19421"/>
      <c r="D19421"/>
      <c r="E19421"/>
      <c r="F19421"/>
      <c r="G19421"/>
      <c r="H19421"/>
      <c r="I19421"/>
      <c r="J19421"/>
      <c r="K19421" s="91"/>
      <c r="L19421" s="91"/>
      <c r="M19421" s="91"/>
      <c r="R19421"/>
      <c r="S19421"/>
      <c r="T19421"/>
      <c r="U19421"/>
      <c r="V19421"/>
      <c r="W19421"/>
      <c r="X19421"/>
      <c r="Y19421"/>
      <c r="Z19421"/>
      <c r="AA19421"/>
      <c r="AB19421"/>
      <c r="AC19421"/>
    </row>
    <row r="19422" spans="2:29" s="14" customFormat="1" x14ac:dyDescent="0.25">
      <c r="B19422"/>
      <c r="C19422"/>
      <c r="D19422"/>
      <c r="E19422"/>
      <c r="F19422"/>
      <c r="G19422"/>
      <c r="H19422"/>
      <c r="I19422"/>
      <c r="J19422"/>
      <c r="K19422" s="91"/>
      <c r="L19422" s="91"/>
      <c r="M19422" s="91"/>
      <c r="R19422"/>
      <c r="S19422"/>
      <c r="T19422"/>
      <c r="U19422"/>
      <c r="V19422"/>
      <c r="W19422"/>
      <c r="X19422"/>
      <c r="Y19422"/>
      <c r="Z19422"/>
      <c r="AA19422"/>
      <c r="AB19422"/>
      <c r="AC19422"/>
    </row>
    <row r="19423" spans="2:29" s="14" customFormat="1" x14ac:dyDescent="0.25">
      <c r="B19423"/>
      <c r="C19423"/>
      <c r="D19423"/>
      <c r="E19423"/>
      <c r="F19423"/>
      <c r="G19423"/>
      <c r="H19423"/>
      <c r="I19423"/>
      <c r="J19423"/>
      <c r="K19423" s="91"/>
      <c r="L19423" s="91"/>
      <c r="M19423" s="91"/>
      <c r="R19423"/>
      <c r="S19423"/>
      <c r="T19423"/>
      <c r="U19423"/>
      <c r="V19423"/>
      <c r="W19423"/>
      <c r="X19423"/>
      <c r="Y19423"/>
      <c r="Z19423"/>
      <c r="AA19423"/>
      <c r="AB19423"/>
      <c r="AC19423"/>
    </row>
    <row r="19424" spans="2:29" s="14" customFormat="1" x14ac:dyDescent="0.25">
      <c r="B19424"/>
      <c r="C19424"/>
      <c r="D19424"/>
      <c r="E19424"/>
      <c r="F19424"/>
      <c r="G19424"/>
      <c r="H19424"/>
      <c r="I19424"/>
      <c r="J19424"/>
      <c r="K19424" s="91"/>
      <c r="L19424" s="91"/>
      <c r="M19424" s="91"/>
      <c r="R19424"/>
      <c r="S19424"/>
      <c r="T19424"/>
      <c r="U19424"/>
      <c r="V19424"/>
      <c r="W19424"/>
      <c r="X19424"/>
      <c r="Y19424"/>
      <c r="Z19424"/>
      <c r="AA19424"/>
      <c r="AB19424"/>
      <c r="AC19424"/>
    </row>
    <row r="19425" spans="2:29" s="14" customFormat="1" x14ac:dyDescent="0.25">
      <c r="B19425"/>
      <c r="C19425"/>
      <c r="D19425"/>
      <c r="E19425"/>
      <c r="F19425"/>
      <c r="G19425"/>
      <c r="H19425"/>
      <c r="I19425"/>
      <c r="J19425"/>
      <c r="K19425" s="91"/>
      <c r="L19425" s="91"/>
      <c r="M19425" s="91"/>
      <c r="R19425"/>
      <c r="S19425"/>
      <c r="T19425"/>
      <c r="U19425"/>
      <c r="V19425"/>
      <c r="W19425"/>
      <c r="X19425"/>
      <c r="Y19425"/>
      <c r="Z19425"/>
      <c r="AA19425"/>
      <c r="AB19425"/>
      <c r="AC19425"/>
    </row>
    <row r="19426" spans="2:29" s="14" customFormat="1" x14ac:dyDescent="0.25">
      <c r="B19426"/>
      <c r="C19426"/>
      <c r="D19426"/>
      <c r="E19426"/>
      <c r="F19426"/>
      <c r="G19426"/>
      <c r="H19426"/>
      <c r="I19426"/>
      <c r="J19426"/>
      <c r="K19426" s="91"/>
      <c r="L19426" s="91"/>
      <c r="M19426" s="91"/>
      <c r="R19426"/>
      <c r="S19426"/>
      <c r="T19426"/>
      <c r="U19426"/>
      <c r="V19426"/>
      <c r="W19426"/>
      <c r="X19426"/>
      <c r="Y19426"/>
      <c r="Z19426"/>
      <c r="AA19426"/>
      <c r="AB19426"/>
      <c r="AC19426"/>
    </row>
    <row r="19427" spans="2:29" s="14" customFormat="1" x14ac:dyDescent="0.25">
      <c r="B19427"/>
      <c r="C19427"/>
      <c r="D19427"/>
      <c r="E19427"/>
      <c r="F19427"/>
      <c r="G19427"/>
      <c r="H19427"/>
      <c r="I19427"/>
      <c r="J19427"/>
      <c r="K19427" s="91"/>
      <c r="L19427" s="91"/>
      <c r="M19427" s="91"/>
      <c r="R19427"/>
      <c r="S19427"/>
      <c r="T19427"/>
      <c r="U19427"/>
      <c r="V19427"/>
      <c r="W19427"/>
      <c r="X19427"/>
      <c r="Y19427"/>
      <c r="Z19427"/>
      <c r="AA19427"/>
      <c r="AB19427"/>
      <c r="AC19427"/>
    </row>
    <row r="19428" spans="2:29" s="14" customFormat="1" x14ac:dyDescent="0.25">
      <c r="B19428"/>
      <c r="C19428"/>
      <c r="D19428"/>
      <c r="E19428"/>
      <c r="F19428"/>
      <c r="G19428"/>
      <c r="H19428"/>
      <c r="I19428"/>
      <c r="J19428"/>
      <c r="K19428" s="91"/>
      <c r="L19428" s="91"/>
      <c r="M19428" s="91"/>
      <c r="R19428"/>
      <c r="S19428"/>
      <c r="T19428"/>
      <c r="U19428"/>
      <c r="V19428"/>
      <c r="W19428"/>
      <c r="X19428"/>
      <c r="Y19428"/>
      <c r="Z19428"/>
      <c r="AA19428"/>
      <c r="AB19428"/>
      <c r="AC19428"/>
    </row>
    <row r="19429" spans="2:29" s="14" customFormat="1" x14ac:dyDescent="0.25">
      <c r="B19429"/>
      <c r="C19429"/>
      <c r="D19429"/>
      <c r="E19429"/>
      <c r="F19429"/>
      <c r="G19429"/>
      <c r="H19429"/>
      <c r="I19429"/>
      <c r="J19429"/>
      <c r="K19429" s="91"/>
      <c r="L19429" s="91"/>
      <c r="M19429" s="91"/>
      <c r="R19429"/>
      <c r="S19429"/>
      <c r="T19429"/>
      <c r="U19429"/>
      <c r="V19429"/>
      <c r="W19429"/>
      <c r="X19429"/>
      <c r="Y19429"/>
      <c r="Z19429"/>
      <c r="AA19429"/>
      <c r="AB19429"/>
      <c r="AC19429"/>
    </row>
    <row r="19430" spans="2:29" s="14" customFormat="1" x14ac:dyDescent="0.25">
      <c r="B19430"/>
      <c r="C19430"/>
      <c r="D19430"/>
      <c r="E19430"/>
      <c r="F19430"/>
      <c r="G19430"/>
      <c r="H19430"/>
      <c r="I19430"/>
      <c r="J19430"/>
      <c r="K19430" s="91"/>
      <c r="L19430" s="91"/>
      <c r="M19430" s="91"/>
      <c r="R19430"/>
      <c r="S19430"/>
      <c r="T19430"/>
      <c r="U19430"/>
      <c r="V19430"/>
      <c r="W19430"/>
      <c r="X19430"/>
      <c r="Y19430"/>
      <c r="Z19430"/>
      <c r="AA19430"/>
      <c r="AB19430"/>
      <c r="AC19430"/>
    </row>
    <row r="19431" spans="2:29" s="14" customFormat="1" x14ac:dyDescent="0.25">
      <c r="B19431"/>
      <c r="C19431"/>
      <c r="D19431"/>
      <c r="E19431"/>
      <c r="F19431"/>
      <c r="G19431"/>
      <c r="H19431"/>
      <c r="I19431"/>
      <c r="J19431"/>
      <c r="K19431" s="91"/>
      <c r="L19431" s="91"/>
      <c r="M19431" s="91"/>
      <c r="R19431"/>
      <c r="S19431"/>
      <c r="T19431"/>
      <c r="U19431"/>
      <c r="V19431"/>
      <c r="W19431"/>
      <c r="X19431"/>
      <c r="Y19431"/>
      <c r="Z19431"/>
      <c r="AA19431"/>
      <c r="AB19431"/>
      <c r="AC19431"/>
    </row>
    <row r="19432" spans="2:29" s="14" customFormat="1" x14ac:dyDescent="0.25">
      <c r="B19432"/>
      <c r="C19432"/>
      <c r="D19432"/>
      <c r="E19432"/>
      <c r="F19432"/>
      <c r="G19432"/>
      <c r="H19432"/>
      <c r="I19432"/>
      <c r="J19432"/>
      <c r="K19432" s="91"/>
      <c r="L19432" s="91"/>
      <c r="M19432" s="91"/>
      <c r="R19432"/>
      <c r="S19432"/>
      <c r="T19432"/>
      <c r="U19432"/>
      <c r="V19432"/>
      <c r="W19432"/>
      <c r="X19432"/>
      <c r="Y19432"/>
      <c r="Z19432"/>
      <c r="AA19432"/>
      <c r="AB19432"/>
      <c r="AC19432"/>
    </row>
    <row r="19433" spans="2:29" s="14" customFormat="1" x14ac:dyDescent="0.25">
      <c r="B19433"/>
      <c r="C19433"/>
      <c r="D19433"/>
      <c r="E19433"/>
      <c r="F19433"/>
      <c r="G19433"/>
      <c r="H19433"/>
      <c r="I19433"/>
      <c r="J19433"/>
      <c r="K19433" s="91"/>
      <c r="L19433" s="91"/>
      <c r="M19433" s="91"/>
      <c r="R19433"/>
      <c r="S19433"/>
      <c r="T19433"/>
      <c r="U19433"/>
      <c r="V19433"/>
      <c r="W19433"/>
      <c r="X19433"/>
      <c r="Y19433"/>
      <c r="Z19433"/>
      <c r="AA19433"/>
      <c r="AB19433"/>
      <c r="AC19433"/>
    </row>
    <row r="19434" spans="2:29" s="14" customFormat="1" x14ac:dyDescent="0.25">
      <c r="B19434"/>
      <c r="C19434"/>
      <c r="D19434"/>
      <c r="E19434"/>
      <c r="F19434"/>
      <c r="G19434"/>
      <c r="H19434"/>
      <c r="I19434"/>
      <c r="J19434"/>
      <c r="K19434" s="91"/>
      <c r="L19434" s="91"/>
      <c r="M19434" s="91"/>
      <c r="R19434"/>
      <c r="S19434"/>
      <c r="T19434"/>
      <c r="U19434"/>
      <c r="V19434"/>
      <c r="W19434"/>
      <c r="X19434"/>
      <c r="Y19434"/>
      <c r="Z19434"/>
      <c r="AA19434"/>
      <c r="AB19434"/>
      <c r="AC19434"/>
    </row>
    <row r="19435" spans="2:29" s="14" customFormat="1" x14ac:dyDescent="0.25">
      <c r="B19435"/>
      <c r="C19435"/>
      <c r="D19435"/>
      <c r="E19435"/>
      <c r="F19435"/>
      <c r="G19435"/>
      <c r="H19435"/>
      <c r="I19435"/>
      <c r="J19435"/>
      <c r="K19435" s="91"/>
      <c r="L19435" s="91"/>
      <c r="M19435" s="91"/>
      <c r="R19435"/>
      <c r="S19435"/>
      <c r="T19435"/>
      <c r="U19435"/>
      <c r="V19435"/>
      <c r="W19435"/>
      <c r="X19435"/>
      <c r="Y19435"/>
      <c r="Z19435"/>
      <c r="AA19435"/>
      <c r="AB19435"/>
      <c r="AC19435"/>
    </row>
    <row r="19436" spans="2:29" s="14" customFormat="1" x14ac:dyDescent="0.25">
      <c r="B19436"/>
      <c r="C19436"/>
      <c r="D19436"/>
      <c r="E19436"/>
      <c r="F19436"/>
      <c r="G19436"/>
      <c r="H19436"/>
      <c r="I19436"/>
      <c r="J19436"/>
      <c r="K19436" s="91"/>
      <c r="L19436" s="91"/>
      <c r="M19436" s="91"/>
      <c r="R19436"/>
      <c r="S19436"/>
      <c r="T19436"/>
      <c r="U19436"/>
      <c r="V19436"/>
      <c r="W19436"/>
      <c r="X19436"/>
      <c r="Y19436"/>
      <c r="Z19436"/>
      <c r="AA19436"/>
      <c r="AB19436"/>
      <c r="AC19436"/>
    </row>
    <row r="19437" spans="2:29" s="14" customFormat="1" x14ac:dyDescent="0.25">
      <c r="B19437"/>
      <c r="C19437"/>
      <c r="D19437"/>
      <c r="E19437"/>
      <c r="F19437"/>
      <c r="G19437"/>
      <c r="H19437"/>
      <c r="I19437"/>
      <c r="J19437"/>
      <c r="K19437" s="91"/>
      <c r="L19437" s="91"/>
      <c r="M19437" s="91"/>
      <c r="R19437"/>
      <c r="S19437"/>
      <c r="T19437"/>
      <c r="U19437"/>
      <c r="V19437"/>
      <c r="W19437"/>
      <c r="X19437"/>
      <c r="Y19437"/>
      <c r="Z19437"/>
      <c r="AA19437"/>
      <c r="AB19437"/>
      <c r="AC19437"/>
    </row>
    <row r="19438" spans="2:29" s="14" customFormat="1" x14ac:dyDescent="0.25">
      <c r="B19438"/>
      <c r="C19438"/>
      <c r="D19438"/>
      <c r="E19438"/>
      <c r="F19438"/>
      <c r="G19438"/>
      <c r="H19438"/>
      <c r="I19438"/>
      <c r="J19438"/>
      <c r="K19438" s="91"/>
      <c r="L19438" s="91"/>
      <c r="M19438" s="91"/>
      <c r="R19438"/>
      <c r="S19438"/>
      <c r="T19438"/>
      <c r="U19438"/>
      <c r="V19438"/>
      <c r="W19438"/>
      <c r="X19438"/>
      <c r="Y19438"/>
      <c r="Z19438"/>
      <c r="AA19438"/>
      <c r="AB19438"/>
      <c r="AC19438"/>
    </row>
    <row r="19439" spans="2:29" s="14" customFormat="1" x14ac:dyDescent="0.25">
      <c r="B19439"/>
      <c r="C19439"/>
      <c r="D19439"/>
      <c r="E19439"/>
      <c r="F19439"/>
      <c r="G19439"/>
      <c r="H19439"/>
      <c r="I19439"/>
      <c r="J19439"/>
      <c r="K19439" s="91"/>
      <c r="L19439" s="91"/>
      <c r="M19439" s="91"/>
      <c r="R19439"/>
      <c r="S19439"/>
      <c r="T19439"/>
      <c r="U19439"/>
      <c r="V19439"/>
      <c r="W19439"/>
      <c r="X19439"/>
      <c r="Y19439"/>
      <c r="Z19439"/>
      <c r="AA19439"/>
      <c r="AB19439"/>
      <c r="AC19439"/>
    </row>
    <row r="19440" spans="2:29" s="14" customFormat="1" x14ac:dyDescent="0.25">
      <c r="B19440"/>
      <c r="C19440"/>
      <c r="D19440"/>
      <c r="E19440"/>
      <c r="F19440"/>
      <c r="G19440"/>
      <c r="H19440"/>
      <c r="I19440"/>
      <c r="J19440"/>
      <c r="K19440" s="91"/>
      <c r="L19440" s="91"/>
      <c r="M19440" s="91"/>
      <c r="R19440"/>
      <c r="S19440"/>
      <c r="T19440"/>
      <c r="U19440"/>
      <c r="V19440"/>
      <c r="W19440"/>
      <c r="X19440"/>
      <c r="Y19440"/>
      <c r="Z19440"/>
      <c r="AA19440"/>
      <c r="AB19440"/>
      <c r="AC19440"/>
    </row>
    <row r="19441" spans="2:29" s="14" customFormat="1" x14ac:dyDescent="0.25">
      <c r="B19441"/>
      <c r="C19441"/>
      <c r="D19441"/>
      <c r="E19441"/>
      <c r="F19441"/>
      <c r="G19441"/>
      <c r="H19441"/>
      <c r="I19441"/>
      <c r="J19441"/>
      <c r="K19441" s="91"/>
      <c r="L19441" s="91"/>
      <c r="M19441" s="91"/>
      <c r="R19441"/>
      <c r="S19441"/>
      <c r="T19441"/>
      <c r="U19441"/>
      <c r="V19441"/>
      <c r="W19441"/>
      <c r="X19441"/>
      <c r="Y19441"/>
      <c r="Z19441"/>
      <c r="AA19441"/>
      <c r="AB19441"/>
      <c r="AC19441"/>
    </row>
    <row r="19442" spans="2:29" s="14" customFormat="1" x14ac:dyDescent="0.25">
      <c r="B19442"/>
      <c r="C19442"/>
      <c r="D19442"/>
      <c r="E19442"/>
      <c r="F19442"/>
      <c r="G19442"/>
      <c r="H19442"/>
      <c r="I19442"/>
      <c r="J19442"/>
      <c r="K19442" s="91"/>
      <c r="L19442" s="91"/>
      <c r="M19442" s="91"/>
      <c r="R19442"/>
      <c r="S19442"/>
      <c r="T19442"/>
      <c r="U19442"/>
      <c r="V19442"/>
      <c r="W19442"/>
      <c r="X19442"/>
      <c r="Y19442"/>
      <c r="Z19442"/>
      <c r="AA19442"/>
      <c r="AB19442"/>
      <c r="AC19442"/>
    </row>
    <row r="19443" spans="2:29" s="14" customFormat="1" x14ac:dyDescent="0.25">
      <c r="B19443"/>
      <c r="C19443"/>
      <c r="D19443"/>
      <c r="E19443"/>
      <c r="F19443"/>
      <c r="G19443"/>
      <c r="H19443"/>
      <c r="I19443"/>
      <c r="J19443"/>
      <c r="K19443" s="91"/>
      <c r="L19443" s="91"/>
      <c r="M19443" s="91"/>
      <c r="R19443"/>
      <c r="S19443"/>
      <c r="T19443"/>
      <c r="U19443"/>
      <c r="V19443"/>
      <c r="W19443"/>
      <c r="X19443"/>
      <c r="Y19443"/>
      <c r="Z19443"/>
      <c r="AA19443"/>
      <c r="AB19443"/>
      <c r="AC19443"/>
    </row>
    <row r="19444" spans="2:29" s="14" customFormat="1" x14ac:dyDescent="0.25">
      <c r="B19444"/>
      <c r="C19444"/>
      <c r="D19444"/>
      <c r="E19444"/>
      <c r="F19444"/>
      <c r="G19444"/>
      <c r="H19444"/>
      <c r="I19444"/>
      <c r="J19444"/>
      <c r="K19444" s="91"/>
      <c r="L19444" s="91"/>
      <c r="M19444" s="91"/>
      <c r="R19444"/>
      <c r="S19444"/>
      <c r="T19444"/>
      <c r="U19444"/>
      <c r="V19444"/>
      <c r="W19444"/>
      <c r="X19444"/>
      <c r="Y19444"/>
      <c r="Z19444"/>
      <c r="AA19444"/>
      <c r="AB19444"/>
      <c r="AC19444"/>
    </row>
    <row r="19445" spans="2:29" s="14" customFormat="1" x14ac:dyDescent="0.25">
      <c r="B19445"/>
      <c r="C19445"/>
      <c r="D19445"/>
      <c r="E19445"/>
      <c r="F19445"/>
      <c r="G19445"/>
      <c r="H19445"/>
      <c r="I19445"/>
      <c r="J19445"/>
      <c r="K19445" s="91"/>
      <c r="L19445" s="91"/>
      <c r="M19445" s="91"/>
      <c r="R19445"/>
      <c r="S19445"/>
      <c r="T19445"/>
      <c r="U19445"/>
      <c r="V19445"/>
      <c r="W19445"/>
      <c r="X19445"/>
      <c r="Y19445"/>
      <c r="Z19445"/>
      <c r="AA19445"/>
      <c r="AB19445"/>
      <c r="AC19445"/>
    </row>
    <row r="19446" spans="2:29" s="14" customFormat="1" x14ac:dyDescent="0.25">
      <c r="B19446"/>
      <c r="C19446"/>
      <c r="D19446"/>
      <c r="E19446"/>
      <c r="F19446"/>
      <c r="G19446"/>
      <c r="H19446"/>
      <c r="I19446"/>
      <c r="J19446"/>
      <c r="K19446" s="91"/>
      <c r="L19446" s="91"/>
      <c r="M19446" s="91"/>
      <c r="R19446"/>
      <c r="S19446"/>
      <c r="T19446"/>
      <c r="U19446"/>
      <c r="V19446"/>
      <c r="W19446"/>
      <c r="X19446"/>
      <c r="Y19446"/>
      <c r="Z19446"/>
      <c r="AA19446"/>
      <c r="AB19446"/>
      <c r="AC19446"/>
    </row>
    <row r="19447" spans="2:29" s="14" customFormat="1" x14ac:dyDescent="0.25">
      <c r="B19447"/>
      <c r="C19447"/>
      <c r="D19447"/>
      <c r="E19447"/>
      <c r="F19447"/>
      <c r="G19447"/>
      <c r="H19447"/>
      <c r="I19447"/>
      <c r="J19447"/>
      <c r="K19447" s="91"/>
      <c r="L19447" s="91"/>
      <c r="M19447" s="91"/>
      <c r="R19447"/>
      <c r="S19447"/>
      <c r="T19447"/>
      <c r="U19447"/>
      <c r="V19447"/>
      <c r="W19447"/>
      <c r="X19447"/>
      <c r="Y19447"/>
      <c r="Z19447"/>
      <c r="AA19447"/>
      <c r="AB19447"/>
      <c r="AC19447"/>
    </row>
    <row r="19448" spans="2:29" s="14" customFormat="1" x14ac:dyDescent="0.25">
      <c r="B19448"/>
      <c r="C19448"/>
      <c r="D19448"/>
      <c r="E19448"/>
      <c r="F19448"/>
      <c r="G19448"/>
      <c r="H19448"/>
      <c r="I19448"/>
      <c r="J19448"/>
      <c r="K19448" s="91"/>
      <c r="L19448" s="91"/>
      <c r="M19448" s="91"/>
      <c r="R19448"/>
      <c r="S19448"/>
      <c r="T19448"/>
      <c r="U19448"/>
      <c r="V19448"/>
      <c r="W19448"/>
      <c r="X19448"/>
      <c r="Y19448"/>
      <c r="Z19448"/>
      <c r="AA19448"/>
      <c r="AB19448"/>
      <c r="AC19448"/>
    </row>
    <row r="19449" spans="2:29" s="14" customFormat="1" x14ac:dyDescent="0.25">
      <c r="B19449"/>
      <c r="C19449"/>
      <c r="D19449"/>
      <c r="E19449"/>
      <c r="F19449"/>
      <c r="G19449"/>
      <c r="H19449"/>
      <c r="I19449"/>
      <c r="J19449"/>
      <c r="K19449" s="91"/>
      <c r="L19449" s="91"/>
      <c r="M19449" s="91"/>
      <c r="R19449"/>
      <c r="S19449"/>
      <c r="T19449"/>
      <c r="U19449"/>
      <c r="V19449"/>
      <c r="W19449"/>
      <c r="X19449"/>
      <c r="Y19449"/>
      <c r="Z19449"/>
      <c r="AA19449"/>
      <c r="AB19449"/>
      <c r="AC19449"/>
    </row>
    <row r="19450" spans="2:29" s="14" customFormat="1" x14ac:dyDescent="0.25">
      <c r="B19450"/>
      <c r="C19450"/>
      <c r="D19450"/>
      <c r="E19450"/>
      <c r="F19450"/>
      <c r="G19450"/>
      <c r="H19450"/>
      <c r="I19450"/>
      <c r="J19450"/>
      <c r="K19450" s="91"/>
      <c r="L19450" s="91"/>
      <c r="M19450" s="91"/>
      <c r="R19450"/>
      <c r="S19450"/>
      <c r="T19450"/>
      <c r="U19450"/>
      <c r="V19450"/>
      <c r="W19450"/>
      <c r="X19450"/>
      <c r="Y19450"/>
      <c r="Z19450"/>
      <c r="AA19450"/>
      <c r="AB19450"/>
      <c r="AC19450"/>
    </row>
    <row r="19451" spans="2:29" s="14" customFormat="1" x14ac:dyDescent="0.25">
      <c r="B19451"/>
      <c r="C19451"/>
      <c r="D19451"/>
      <c r="E19451"/>
      <c r="F19451"/>
      <c r="G19451"/>
      <c r="H19451"/>
      <c r="I19451"/>
      <c r="J19451"/>
      <c r="K19451" s="91"/>
      <c r="L19451" s="91"/>
      <c r="M19451" s="91"/>
      <c r="R19451"/>
      <c r="S19451"/>
      <c r="T19451"/>
      <c r="U19451"/>
      <c r="V19451"/>
      <c r="W19451"/>
      <c r="X19451"/>
      <c r="Y19451"/>
      <c r="Z19451"/>
      <c r="AA19451"/>
      <c r="AB19451"/>
      <c r="AC19451"/>
    </row>
    <row r="19452" spans="2:29" s="14" customFormat="1" x14ac:dyDescent="0.25">
      <c r="B19452"/>
      <c r="C19452"/>
      <c r="D19452"/>
      <c r="E19452"/>
      <c r="F19452"/>
      <c r="G19452"/>
      <c r="H19452"/>
      <c r="I19452"/>
      <c r="J19452"/>
      <c r="K19452" s="91"/>
      <c r="L19452" s="91"/>
      <c r="M19452" s="91"/>
      <c r="R19452"/>
      <c r="S19452"/>
      <c r="T19452"/>
      <c r="U19452"/>
      <c r="V19452"/>
      <c r="W19452"/>
      <c r="X19452"/>
      <c r="Y19452"/>
      <c r="Z19452"/>
      <c r="AA19452"/>
      <c r="AB19452"/>
      <c r="AC19452"/>
    </row>
    <row r="19453" spans="2:29" s="14" customFormat="1" x14ac:dyDescent="0.25">
      <c r="B19453"/>
      <c r="C19453"/>
      <c r="D19453"/>
      <c r="E19453"/>
      <c r="F19453"/>
      <c r="G19453"/>
      <c r="H19453"/>
      <c r="I19453"/>
      <c r="J19453"/>
      <c r="K19453" s="91"/>
      <c r="L19453" s="91"/>
      <c r="M19453" s="91"/>
      <c r="R19453"/>
      <c r="S19453"/>
      <c r="T19453"/>
      <c r="U19453"/>
      <c r="V19453"/>
      <c r="W19453"/>
      <c r="X19453"/>
      <c r="Y19453"/>
      <c r="Z19453"/>
      <c r="AA19453"/>
      <c r="AB19453"/>
      <c r="AC19453"/>
    </row>
    <row r="19454" spans="2:29" s="14" customFormat="1" x14ac:dyDescent="0.25">
      <c r="B19454"/>
      <c r="C19454"/>
      <c r="D19454"/>
      <c r="E19454"/>
      <c r="F19454"/>
      <c r="G19454"/>
      <c r="H19454"/>
      <c r="I19454"/>
      <c r="J19454"/>
      <c r="K19454" s="91"/>
      <c r="L19454" s="91"/>
      <c r="M19454" s="91"/>
      <c r="R19454"/>
      <c r="S19454"/>
      <c r="T19454"/>
      <c r="U19454"/>
      <c r="V19454"/>
      <c r="W19454"/>
      <c r="X19454"/>
      <c r="Y19454"/>
      <c r="Z19454"/>
      <c r="AA19454"/>
      <c r="AB19454"/>
      <c r="AC19454"/>
    </row>
    <row r="19455" spans="2:29" s="14" customFormat="1" x14ac:dyDescent="0.25">
      <c r="B19455"/>
      <c r="C19455"/>
      <c r="D19455"/>
      <c r="E19455"/>
      <c r="F19455"/>
      <c r="G19455"/>
      <c r="H19455"/>
      <c r="I19455"/>
      <c r="J19455"/>
      <c r="K19455" s="91"/>
      <c r="L19455" s="91"/>
      <c r="M19455" s="91"/>
      <c r="R19455"/>
      <c r="S19455"/>
      <c r="T19455"/>
      <c r="U19455"/>
      <c r="V19455"/>
      <c r="W19455"/>
      <c r="X19455"/>
      <c r="Y19455"/>
      <c r="Z19455"/>
      <c r="AA19455"/>
      <c r="AB19455"/>
      <c r="AC19455"/>
    </row>
    <row r="19456" spans="2:29" s="14" customFormat="1" x14ac:dyDescent="0.25">
      <c r="B19456"/>
      <c r="C19456"/>
      <c r="D19456"/>
      <c r="E19456"/>
      <c r="F19456"/>
      <c r="G19456"/>
      <c r="H19456"/>
      <c r="I19456"/>
      <c r="J19456"/>
      <c r="K19456" s="91"/>
      <c r="L19456" s="91"/>
      <c r="M19456" s="91"/>
      <c r="R19456"/>
      <c r="S19456"/>
      <c r="T19456"/>
      <c r="U19456"/>
      <c r="V19456"/>
      <c r="W19456"/>
      <c r="X19456"/>
      <c r="Y19456"/>
      <c r="Z19456"/>
      <c r="AA19456"/>
      <c r="AB19456"/>
      <c r="AC19456"/>
    </row>
    <row r="19457" spans="2:29" s="14" customFormat="1" x14ac:dyDescent="0.25">
      <c r="B19457"/>
      <c r="C19457"/>
      <c r="D19457"/>
      <c r="E19457"/>
      <c r="F19457"/>
      <c r="G19457"/>
      <c r="H19457"/>
      <c r="I19457"/>
      <c r="J19457"/>
      <c r="K19457" s="91"/>
      <c r="L19457" s="91"/>
      <c r="M19457" s="91"/>
      <c r="R19457"/>
      <c r="S19457"/>
      <c r="T19457"/>
      <c r="U19457"/>
      <c r="V19457"/>
      <c r="W19457"/>
      <c r="X19457"/>
      <c r="Y19457"/>
      <c r="Z19457"/>
      <c r="AA19457"/>
      <c r="AB19457"/>
      <c r="AC19457"/>
    </row>
    <row r="19458" spans="2:29" s="14" customFormat="1" x14ac:dyDescent="0.25">
      <c r="B19458"/>
      <c r="C19458"/>
      <c r="D19458"/>
      <c r="E19458"/>
      <c r="F19458"/>
      <c r="G19458"/>
      <c r="H19458"/>
      <c r="I19458"/>
      <c r="J19458"/>
      <c r="K19458" s="91"/>
      <c r="L19458" s="91"/>
      <c r="M19458" s="91"/>
      <c r="R19458"/>
      <c r="S19458"/>
      <c r="T19458"/>
      <c r="U19458"/>
      <c r="V19458"/>
      <c r="W19458"/>
      <c r="X19458"/>
      <c r="Y19458"/>
      <c r="Z19458"/>
      <c r="AA19458"/>
      <c r="AB19458"/>
      <c r="AC19458"/>
    </row>
    <row r="19459" spans="2:29" s="14" customFormat="1" x14ac:dyDescent="0.25">
      <c r="B19459"/>
      <c r="C19459"/>
      <c r="D19459"/>
      <c r="E19459"/>
      <c r="F19459"/>
      <c r="G19459"/>
      <c r="H19459"/>
      <c r="I19459"/>
      <c r="J19459"/>
      <c r="K19459" s="91"/>
      <c r="L19459" s="91"/>
      <c r="M19459" s="91"/>
      <c r="R19459"/>
      <c r="S19459"/>
      <c r="T19459"/>
      <c r="U19459"/>
      <c r="V19459"/>
      <c r="W19459"/>
      <c r="X19459"/>
      <c r="Y19459"/>
      <c r="Z19459"/>
      <c r="AA19459"/>
      <c r="AB19459"/>
      <c r="AC19459"/>
    </row>
    <row r="19460" spans="2:29" s="14" customFormat="1" x14ac:dyDescent="0.25">
      <c r="B19460"/>
      <c r="C19460"/>
      <c r="D19460"/>
      <c r="E19460"/>
      <c r="F19460"/>
      <c r="G19460"/>
      <c r="H19460"/>
      <c r="I19460"/>
      <c r="J19460"/>
      <c r="K19460" s="91"/>
      <c r="L19460" s="91"/>
      <c r="M19460" s="91"/>
      <c r="R19460"/>
      <c r="S19460"/>
      <c r="T19460"/>
      <c r="U19460"/>
      <c r="V19460"/>
      <c r="W19460"/>
      <c r="X19460"/>
      <c r="Y19460"/>
      <c r="Z19460"/>
      <c r="AA19460"/>
      <c r="AB19460"/>
      <c r="AC19460"/>
    </row>
    <row r="19461" spans="2:29" s="14" customFormat="1" x14ac:dyDescent="0.25">
      <c r="B19461"/>
      <c r="C19461"/>
      <c r="D19461"/>
      <c r="E19461"/>
      <c r="F19461"/>
      <c r="G19461"/>
      <c r="H19461"/>
      <c r="I19461"/>
      <c r="J19461"/>
      <c r="K19461" s="91"/>
      <c r="L19461" s="91"/>
      <c r="M19461" s="91"/>
      <c r="R19461"/>
      <c r="S19461"/>
      <c r="T19461"/>
      <c r="U19461"/>
      <c r="V19461"/>
      <c r="W19461"/>
      <c r="X19461"/>
      <c r="Y19461"/>
      <c r="Z19461"/>
      <c r="AA19461"/>
      <c r="AB19461"/>
      <c r="AC19461"/>
    </row>
  </sheetData>
  <mergeCells count="1">
    <mergeCell ref="Q2:R2"/>
  </mergeCells>
  <hyperlinks>
    <hyperlink ref="Q2" location="'5.1 Exercise-1'!A1" display="(Back to Exercise)"/>
    <hyperlink ref="F4" location="'5.4 Exercise-4'!AE1" display="(Structure for Reference)"/>
    <hyperlink ref="S2" location="'5.4 Exercise-4'!AW1" display="(Solution)"/>
    <hyperlink ref="Q2:R2" location="'5.4 Exercise-4'!A1" display="(Back to Exercise)"/>
  </hyperlink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FF132230-3D88-4395-BA3E-A325F26B13E5}">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168AF42E-E363-4452-8E19-D56DDBF66C08}">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1. Intro</vt:lpstr>
      <vt:lpstr>2. Course Description</vt:lpstr>
      <vt:lpstr>3. Table of Contents</vt:lpstr>
      <vt:lpstr>4. List of Formulae</vt:lpstr>
      <vt:lpstr>4.1 Lookup &amp; Ref Functions</vt:lpstr>
      <vt:lpstr>4.2 Maths &amp; Stats Functions</vt:lpstr>
      <vt:lpstr>4.3 Logical &amp; Info Functions</vt:lpstr>
      <vt:lpstr>4.4 Date &amp; Time Functions</vt:lpstr>
      <vt:lpstr>4.5 String &amp; Text Functions</vt:lpstr>
      <vt:lpstr>5.1 Exercise-1</vt:lpstr>
      <vt:lpstr>5.2 Exercise-2</vt:lpstr>
      <vt:lpstr>5.3 Exercise-3</vt:lpstr>
      <vt:lpstr>Sheet1</vt:lpstr>
      <vt:lpstr>5.4 Exercise-4</vt:lpstr>
      <vt:lpstr>'5.2 Exercise-2'!Baseline_Component</vt:lpstr>
      <vt:lpstr>'5.3 Exercise-3'!Baseline_Component</vt:lpstr>
      <vt:lpstr>'5.2 Exercise-2'!Baseline_End_Month</vt:lpstr>
      <vt:lpstr>'5.3 Exercise-3'!Baseline_End_Month</vt:lpstr>
      <vt:lpstr>'5.2 Exercise-2'!Forecast_3_months</vt:lpstr>
      <vt:lpstr>'5.3 Exercise-3'!Forecast_3_months</vt:lpstr>
      <vt:lpstr>'5.2 Exercise-2'!Forecast_6_months</vt:lpstr>
      <vt:lpstr>'5.3 Exercise-3'!Forecast_6_months</vt:lpstr>
      <vt:lpstr>'5.2 Exercise-2'!Goal_Setting_Months</vt:lpstr>
      <vt:lpstr>'5.3 Exercise-3'!Goal_Setting_Months</vt:lpstr>
      <vt:lpstr>'5.2 Exercise-2'!Untapped_Component</vt:lpstr>
      <vt:lpstr>'5.3 Exercise-3'!Untapped_Component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rahul.joshi@tresvista.com</dc:creator>
  <cp:lastModifiedBy>Aditya Jain</cp:lastModifiedBy>
  <cp:lastPrinted>2016-08-09T09:40:27Z</cp:lastPrinted>
  <dcterms:created xsi:type="dcterms:W3CDTF">2016-07-24T12:53:22Z</dcterms:created>
  <dcterms:modified xsi:type="dcterms:W3CDTF">2019-07-18T16:40:18Z</dcterms:modified>
</cp:coreProperties>
</file>